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Rhush\Desktop\upgrad\"/>
    </mc:Choice>
  </mc:AlternateContent>
  <xr:revisionPtr revIDLastSave="0" documentId="13_ncr:1_{1C043CB1-5FCD-42DF-BC56-9FE89AA2528E}" xr6:coauthVersionLast="47" xr6:coauthVersionMax="47" xr10:uidLastSave="{00000000-0000-0000-0000-000000000000}"/>
  <bookViews>
    <workbookView xWindow="-108" yWindow="-108" windowWidth="23256" windowHeight="12456" tabRatio="952" firstSheet="2" activeTab="8" xr2:uid="{00000000-000D-0000-FFFF-FFFF00000000}"/>
  </bookViews>
  <sheets>
    <sheet name="total order quantity (2)" sheetId="9" r:id="rId1"/>
    <sheet name="total sales" sheetId="7" r:id="rId2"/>
    <sheet name="count of customers" sheetId="13" r:id="rId3"/>
    <sheet name="year vs sales" sheetId="16" r:id="rId4"/>
    <sheet name="month vs sales" sheetId="17" r:id="rId5"/>
    <sheet name="profit vs product-subcategory" sheetId="19" r:id="rId6"/>
    <sheet name="region vs profit" sheetId="20" r:id="rId7"/>
    <sheet name="shipmode vs shipcost" sheetId="22" r:id="rId8"/>
    <sheet name="Dashboard" sheetId="23" r:id="rId9"/>
    <sheet name="priority vs subcat" sheetId="25" r:id="rId10"/>
    <sheet name="total profit" sheetId="30" r:id="rId11"/>
    <sheet name="superstore_sales" sheetId="1" r:id="rId12"/>
  </sheets>
  <definedNames>
    <definedName name="_xlnm._FilterDatabase" localSheetId="11" hidden="1">superstore_sales!$A$1:$A$8400</definedName>
    <definedName name="NativeTimeline_Order_Date">#N/A</definedName>
    <definedName name="Slicer_month">#N/A</definedName>
  </definedNames>
  <calcPr calcId="191028"/>
  <pivotCaches>
    <pivotCache cacheId="0" r:id="rId13"/>
    <pivotCache cacheId="1" r:id="rId14"/>
    <pivotCache cacheId="2" r:id="rId15"/>
    <pivotCache cacheId="3" r:id="rId16"/>
    <pivotCache cacheId="4" r:id="rId17"/>
    <pivotCache cacheId="5" r:id="rId18"/>
  </pivotCaches>
  <extLs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8" i="20" l="1"/>
  <c r="D3" i="13"/>
  <c r="C2" i="30"/>
  <c r="CA3" i="1"/>
  <c r="G3" i="1"/>
  <c r="G4" i="1"/>
  <c r="G5" i="1"/>
  <c r="G6" i="1"/>
  <c r="G7" i="1"/>
  <c r="G8" i="1"/>
  <c r="G9" i="1"/>
  <c r="G10" i="1"/>
  <c r="G11" i="1"/>
  <c r="G12" i="1"/>
  <c r="G13" i="1"/>
  <c r="G14" i="1"/>
  <c r="G15" i="1"/>
  <c r="G16" i="1"/>
  <c r="G17" i="1"/>
  <c r="G18" i="1"/>
  <c r="G19" i="1"/>
  <c r="G20" i="1"/>
  <c r="G21" i="1"/>
  <c r="G22" i="1"/>
  <c r="G23" i="1"/>
  <c r="G24" i="1"/>
  <c r="G25" i="1"/>
  <c r="G26" i="1"/>
  <c r="G27" i="1"/>
  <c r="G28"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G2" i="1"/>
  <c r="F2" i="1"/>
  <c r="BQ3" i="1"/>
  <c r="BQ2" i="1"/>
  <c r="BF70" i="1"/>
  <c r="BF174" i="1"/>
  <c r="BF132" i="1"/>
  <c r="BF127" i="1"/>
  <c r="BF553" i="1"/>
  <c r="BF239" i="1"/>
  <c r="BF570" i="1"/>
  <c r="BF130" i="1"/>
  <c r="BF171" i="1"/>
  <c r="BF28" i="1"/>
  <c r="BF734" i="1"/>
  <c r="BF382" i="1"/>
  <c r="BF128" i="1"/>
  <c r="BF237" i="1"/>
  <c r="BF50" i="1"/>
  <c r="BF311" i="1"/>
  <c r="BF12" i="1"/>
  <c r="BF345" i="1"/>
  <c r="BF409" i="1"/>
  <c r="BF276" i="1"/>
  <c r="BF253" i="1"/>
  <c r="BF99" i="1"/>
  <c r="BF577" i="1"/>
  <c r="BF241" i="1"/>
  <c r="BF2" i="1"/>
  <c r="BF236" i="1"/>
  <c r="BF89" i="1"/>
  <c r="BF290" i="1"/>
  <c r="BF539" i="1"/>
  <c r="BF42" i="1"/>
  <c r="BF404" i="1"/>
  <c r="BF707" i="1"/>
  <c r="BF73" i="1"/>
  <c r="BF9" i="1"/>
  <c r="BF34" i="1"/>
  <c r="BF624" i="1"/>
  <c r="BF88" i="1"/>
  <c r="BF120" i="1"/>
  <c r="BF223" i="1"/>
  <c r="BF243" i="1"/>
  <c r="BF351" i="1"/>
  <c r="BF54" i="1"/>
  <c r="BF106" i="1"/>
  <c r="BF339" i="1"/>
  <c r="BF750" i="1"/>
  <c r="BF77" i="1"/>
  <c r="BF126" i="1"/>
  <c r="BF142" i="1"/>
  <c r="BF121" i="1"/>
  <c r="BF638" i="1"/>
  <c r="BF330" i="1"/>
  <c r="BF295" i="1"/>
  <c r="BF346" i="1"/>
  <c r="BF548" i="1"/>
  <c r="BF146" i="1"/>
  <c r="BF148" i="1"/>
  <c r="BF335" i="1"/>
  <c r="BF661" i="1"/>
  <c r="BF371" i="1"/>
  <c r="BF168" i="1"/>
  <c r="BF732" i="1"/>
  <c r="BF755" i="1"/>
  <c r="BF622" i="1"/>
  <c r="BF324" i="1"/>
  <c r="BF659" i="1"/>
  <c r="BF331" i="1"/>
  <c r="BF319" i="1"/>
  <c r="BF364" i="1"/>
  <c r="BF307" i="1"/>
  <c r="BF267" i="1"/>
  <c r="BF162" i="1"/>
  <c r="BF406" i="1"/>
  <c r="BF282" i="1"/>
  <c r="BF363" i="1"/>
  <c r="BF338" i="1"/>
  <c r="BF314" i="1"/>
  <c r="BF194" i="1"/>
  <c r="BF596" i="1"/>
  <c r="BF283" i="1"/>
  <c r="BF165" i="1"/>
  <c r="BF284" i="1"/>
  <c r="BF613" i="1"/>
  <c r="BF383" i="1"/>
  <c r="BF480" i="1"/>
  <c r="BF578" i="1"/>
  <c r="BF112" i="1"/>
  <c r="BF411" i="1"/>
  <c r="BF676" i="1"/>
  <c r="BF508" i="1"/>
  <c r="BF417" i="1"/>
  <c r="BF643" i="1"/>
  <c r="BF155" i="1"/>
  <c r="BF461" i="1"/>
  <c r="BF449" i="1"/>
  <c r="BF301" i="1"/>
  <c r="BF669" i="1"/>
  <c r="BF496" i="1"/>
  <c r="BF536" i="1"/>
  <c r="BF694" i="1"/>
  <c r="BF484" i="1"/>
  <c r="BF154" i="1"/>
  <c r="BF709" i="1"/>
  <c r="BF55" i="1"/>
  <c r="BF262" i="1"/>
  <c r="BF22" i="1"/>
  <c r="BF44" i="1"/>
  <c r="BF67" i="1"/>
  <c r="BF442" i="1"/>
  <c r="BF384" i="1"/>
  <c r="BF635" i="1"/>
  <c r="BF40" i="1"/>
  <c r="BF226" i="1"/>
  <c r="BF721" i="1"/>
  <c r="BF683" i="1"/>
  <c r="BF379" i="1"/>
  <c r="BF470" i="1"/>
  <c r="BF610" i="1"/>
  <c r="BF197" i="1"/>
  <c r="BF309" i="1"/>
  <c r="BF549" i="1"/>
  <c r="BF460" i="1"/>
  <c r="BF697" i="1"/>
  <c r="BF780" i="1"/>
  <c r="BF161" i="1"/>
  <c r="BF489" i="1"/>
  <c r="BF476" i="1"/>
  <c r="BF623" i="1"/>
  <c r="BF642" i="1"/>
  <c r="BF448" i="1"/>
  <c r="BF696" i="1"/>
  <c r="BF451" i="1"/>
  <c r="BF631" i="1"/>
  <c r="BF593" i="1"/>
  <c r="BF749" i="1"/>
  <c r="BF784" i="1"/>
  <c r="BF768" i="1"/>
  <c r="BF681" i="1"/>
  <c r="BF498" i="1"/>
  <c r="BF196" i="1"/>
  <c r="BF395" i="1"/>
  <c r="BF463" i="1"/>
  <c r="BF317" i="1"/>
  <c r="BF416" i="1"/>
  <c r="BF329" i="1"/>
  <c r="BF615" i="1"/>
  <c r="BF569" i="1"/>
  <c r="BF139" i="1"/>
  <c r="BF164" i="1"/>
  <c r="BF91" i="1"/>
  <c r="BF391" i="1"/>
  <c r="BF739" i="1"/>
  <c r="BF599" i="1"/>
  <c r="BF507" i="1"/>
  <c r="BF684" i="1"/>
  <c r="BF670" i="1"/>
  <c r="BF745" i="1"/>
  <c r="BF59" i="1"/>
  <c r="BF347" i="1"/>
  <c r="BF564" i="1"/>
  <c r="BF529" i="1"/>
  <c r="BF715" i="1"/>
  <c r="BF688" i="1"/>
  <c r="BF693" i="1"/>
  <c r="BF389" i="1"/>
  <c r="BF213" i="1"/>
  <c r="BF144" i="1"/>
  <c r="BF700" i="1"/>
  <c r="BF522" i="1"/>
  <c r="BF344" i="1"/>
  <c r="BF100" i="1"/>
  <c r="BF446" i="1"/>
  <c r="BF547" i="1"/>
  <c r="BF147" i="1"/>
  <c r="BF111" i="1"/>
  <c r="BF652" i="1"/>
  <c r="BF195" i="1"/>
  <c r="BF201" i="1"/>
  <c r="BF567" i="1"/>
  <c r="BF588" i="1"/>
  <c r="BF76" i="1"/>
  <c r="BF503" i="1"/>
  <c r="BF340" i="1"/>
  <c r="BF566" i="1"/>
  <c r="BF4" i="1"/>
  <c r="BF388" i="1"/>
  <c r="BF523" i="1"/>
  <c r="BF322" i="1"/>
  <c r="BF477" i="1"/>
  <c r="BF649" i="1"/>
  <c r="BF332" i="1"/>
  <c r="BF408" i="1"/>
  <c r="BF159" i="1"/>
  <c r="BF119" i="1"/>
  <c r="BF321" i="1"/>
  <c r="BF504" i="1"/>
  <c r="BF447" i="1"/>
  <c r="BF490" i="1"/>
  <c r="BF114" i="1"/>
  <c r="BF358" i="1"/>
  <c r="BF431" i="1"/>
  <c r="BF343" i="1"/>
  <c r="BF402" i="1"/>
  <c r="BF485" i="1"/>
  <c r="BF240" i="1"/>
  <c r="BF355" i="1"/>
  <c r="BF413" i="1"/>
  <c r="BF51" i="1"/>
  <c r="BF641" i="1"/>
  <c r="BF245" i="1"/>
  <c r="BF181" i="1"/>
  <c r="BF474" i="1"/>
  <c r="BF157" i="1"/>
  <c r="BF97" i="1"/>
  <c r="BF664" i="1"/>
  <c r="BF90" i="1"/>
  <c r="BF246" i="1"/>
  <c r="BF325" i="1"/>
  <c r="BF5" i="1"/>
  <c r="BF125" i="1"/>
  <c r="BF692" i="1"/>
  <c r="BF675" i="1"/>
  <c r="BF704" i="1"/>
  <c r="BF639" i="1"/>
  <c r="BF603" i="1"/>
  <c r="BF366" i="1"/>
  <c r="BF640" i="1"/>
  <c r="BF399" i="1"/>
  <c r="BF607" i="1"/>
  <c r="BF46" i="1"/>
  <c r="BF560" i="1"/>
  <c r="BF655" i="1"/>
  <c r="BF198" i="1"/>
  <c r="BF179" i="1"/>
  <c r="BF279" i="1"/>
  <c r="BF356" i="1"/>
  <c r="BF600" i="1"/>
  <c r="BF532" i="1"/>
  <c r="BF736" i="1"/>
  <c r="BF272" i="1"/>
  <c r="BF336" i="1"/>
  <c r="BF123" i="1"/>
  <c r="BF735" i="1"/>
  <c r="BF247" i="1"/>
  <c r="BF254" i="1"/>
  <c r="BF441" i="1"/>
  <c r="BF57" i="1"/>
  <c r="BF741" i="1"/>
  <c r="BF251" i="1"/>
  <c r="BF369" i="1"/>
  <c r="BF15" i="1"/>
  <c r="BF255" i="1"/>
  <c r="BF349" i="1"/>
  <c r="BF252" i="1"/>
  <c r="BF300" i="1"/>
  <c r="BF41" i="1"/>
  <c r="BF274" i="1"/>
  <c r="BF27" i="1"/>
  <c r="BF285" i="1"/>
  <c r="BF296" i="1"/>
  <c r="BF557" i="1"/>
  <c r="BF47" i="1"/>
  <c r="BF271" i="1"/>
  <c r="BF200" i="1"/>
  <c r="BF94" i="1"/>
  <c r="BF158" i="1"/>
  <c r="BF277" i="1"/>
  <c r="BF525" i="1"/>
  <c r="BF374" i="1"/>
  <c r="BF202" i="1"/>
  <c r="BF590" i="1"/>
  <c r="BF310" i="1"/>
  <c r="BF193" i="1"/>
  <c r="BF303" i="1"/>
  <c r="BF207" i="1"/>
  <c r="BF64" i="1"/>
  <c r="BF381" i="1"/>
  <c r="BF38" i="1"/>
  <c r="BF287" i="1"/>
  <c r="BF746" i="1"/>
  <c r="BF214" i="1"/>
  <c r="BF558" i="1"/>
  <c r="BF662" i="1"/>
  <c r="BF453" i="1"/>
  <c r="BF487" i="1"/>
  <c r="BF398" i="1"/>
  <c r="BF465" i="1"/>
  <c r="BF559" i="1"/>
  <c r="BF299" i="1"/>
  <c r="BF511" i="1"/>
  <c r="BF37" i="1"/>
  <c r="BF545" i="1"/>
  <c r="BF187" i="1"/>
  <c r="BF113" i="1"/>
  <c r="BF304" i="1"/>
  <c r="BF400" i="1"/>
  <c r="BF538" i="1"/>
  <c r="BF31" i="1"/>
  <c r="BF124" i="1"/>
  <c r="BF275" i="1"/>
  <c r="BF293" i="1"/>
  <c r="BF11" i="1"/>
  <c r="BF39" i="1"/>
  <c r="BF152" i="1"/>
  <c r="BF579" i="1"/>
  <c r="BF216" i="1"/>
  <c r="BF462" i="1"/>
  <c r="BF509" i="1"/>
  <c r="BF270" i="1"/>
  <c r="BF354" i="1"/>
  <c r="BF35" i="1"/>
  <c r="BF527" i="1"/>
  <c r="BF748" i="1"/>
  <c r="BF585" i="1"/>
  <c r="BF464" i="1"/>
  <c r="BF690" i="1"/>
  <c r="BF760" i="1"/>
  <c r="BF691" i="1"/>
  <c r="BF617" i="1"/>
  <c r="BF537" i="1"/>
  <c r="BF685" i="1"/>
  <c r="BF562" i="1"/>
  <c r="BF565" i="1"/>
  <c r="BF589" i="1"/>
  <c r="BF492" i="1"/>
  <c r="BF512" i="1"/>
  <c r="BF594" i="1"/>
  <c r="BF328" i="1"/>
  <c r="BF788" i="1"/>
  <c r="BF695" i="1"/>
  <c r="BF743" i="1"/>
  <c r="BF176" i="1"/>
  <c r="BF250" i="1"/>
  <c r="BF438" i="1"/>
  <c r="BF131" i="1"/>
  <c r="BF628" i="1"/>
  <c r="BF425" i="1"/>
  <c r="BF563" i="1"/>
  <c r="BF264" i="1"/>
  <c r="BF69" i="1"/>
  <c r="BF185" i="1"/>
  <c r="BF166" i="1"/>
  <c r="BF554" i="1"/>
  <c r="BF98" i="1"/>
  <c r="BF211" i="1"/>
  <c r="BF777" i="1"/>
  <c r="BF581" i="1"/>
  <c r="BF323" i="1"/>
  <c r="BF361" i="1"/>
  <c r="BF192" i="1"/>
  <c r="BF305" i="1"/>
  <c r="BF256" i="1"/>
  <c r="BF66" i="1"/>
  <c r="BF308" i="1"/>
  <c r="BF140" i="1"/>
  <c r="BF191" i="1"/>
  <c r="BF232" i="1"/>
  <c r="BF294" i="1"/>
  <c r="BF163" i="1"/>
  <c r="BF764" i="1"/>
  <c r="BF795" i="1"/>
  <c r="BF101" i="1"/>
  <c r="BF189" i="1"/>
  <c r="BF218" i="1"/>
  <c r="BF81" i="1"/>
  <c r="BF774" i="1"/>
  <c r="BF534" i="1"/>
  <c r="BF178" i="1"/>
  <c r="BF515" i="1"/>
  <c r="BF556" i="1"/>
  <c r="BF23" i="1"/>
  <c r="BF150" i="1"/>
  <c r="BF680" i="1"/>
  <c r="BF266" i="1"/>
  <c r="BF597" i="1"/>
  <c r="BF575" i="1"/>
  <c r="BF368" i="1"/>
  <c r="BF259" i="1"/>
  <c r="BF215" i="1"/>
  <c r="BF612" i="1"/>
  <c r="BF421" i="1"/>
  <c r="BF711" i="1"/>
  <c r="BF598" i="1"/>
  <c r="BF281" i="1"/>
  <c r="BF30" i="1"/>
  <c r="BF535" i="1"/>
  <c r="BF703" i="1"/>
  <c r="BF429" i="1"/>
  <c r="BF86" i="1"/>
  <c r="BF269" i="1"/>
  <c r="BF769" i="1"/>
  <c r="BF257" i="1"/>
  <c r="BF219" i="1"/>
  <c r="BF501" i="1"/>
  <c r="BF17" i="1"/>
  <c r="BF433" i="1"/>
  <c r="BF52" i="1"/>
  <c r="BF3" i="1"/>
  <c r="BF209" i="1"/>
  <c r="BF102" i="1"/>
  <c r="BF499" i="1"/>
  <c r="BF107" i="1"/>
  <c r="BF260" i="1"/>
  <c r="BF533" i="1"/>
  <c r="BF220" i="1"/>
  <c r="BF646" i="1"/>
  <c r="BF204" i="1"/>
  <c r="BF530" i="1"/>
  <c r="BF488" i="1"/>
  <c r="BF96" i="1"/>
  <c r="BF401" i="1"/>
  <c r="BF423" i="1"/>
  <c r="BF104" i="1"/>
  <c r="BF407" i="1"/>
  <c r="BF263" i="1"/>
  <c r="BF478" i="1"/>
  <c r="BF224" i="1"/>
  <c r="BF95" i="1"/>
  <c r="BF221" i="1"/>
  <c r="BF78" i="1"/>
  <c r="BF85" i="1"/>
  <c r="BF93" i="1"/>
  <c r="BF619" i="1"/>
  <c r="BF412" i="1"/>
  <c r="BF212" i="1"/>
  <c r="BF244" i="1"/>
  <c r="BF482" i="1"/>
  <c r="BF234" i="1"/>
  <c r="BF541" i="1"/>
  <c r="BF678" i="1"/>
  <c r="BF71" i="1"/>
  <c r="BF792" i="1"/>
  <c r="BF133" i="1"/>
  <c r="BF789" i="1"/>
  <c r="BF103" i="1"/>
  <c r="BF609" i="1"/>
  <c r="BF359" i="1"/>
  <c r="BF318" i="1"/>
  <c r="BF302" i="1"/>
  <c r="BF333" i="1"/>
  <c r="BF657" i="1"/>
  <c r="BF782" i="1"/>
  <c r="BF75" i="1"/>
  <c r="BF143" i="1"/>
  <c r="BF687" i="1"/>
  <c r="BF791" i="1"/>
  <c r="BF561" i="1"/>
  <c r="BF188" i="1"/>
  <c r="BF765" i="1"/>
  <c r="BF298" i="1"/>
  <c r="BF313" i="1"/>
  <c r="BF710" i="1"/>
  <c r="BF258" i="1"/>
  <c r="BF493" i="1"/>
  <c r="BF177" i="1"/>
  <c r="BF74" i="1"/>
  <c r="BF49" i="1"/>
  <c r="BF242" i="1"/>
  <c r="BF136" i="1"/>
  <c r="BF587" i="1"/>
  <c r="BF360" i="1"/>
  <c r="BF14" i="1"/>
  <c r="BF222" i="1"/>
  <c r="BF396" i="1"/>
  <c r="BF701" i="1"/>
  <c r="BF82" i="1"/>
  <c r="BF518" i="1"/>
  <c r="BF291" i="1"/>
  <c r="BF227" i="1"/>
  <c r="BF618" i="1"/>
  <c r="BF506" i="1"/>
  <c r="BF724" i="1"/>
  <c r="BF105" i="1"/>
  <c r="BF365" i="1"/>
  <c r="BF747" i="1"/>
  <c r="BF430" i="1"/>
  <c r="BF722" i="1"/>
  <c r="BF370" i="1"/>
  <c r="BF173" i="1"/>
  <c r="BF457" i="1"/>
  <c r="BF551" i="1"/>
  <c r="BF135" i="1"/>
  <c r="BF418" i="1"/>
  <c r="BF682" i="1"/>
  <c r="BF770" i="1"/>
  <c r="BF235" i="1"/>
  <c r="BF467" i="1"/>
  <c r="BF526" i="1"/>
  <c r="BF756" i="1"/>
  <c r="BF740" i="1"/>
  <c r="BF583" i="1"/>
  <c r="BF702" i="1"/>
  <c r="BF62" i="1"/>
  <c r="BF723" i="1"/>
  <c r="BF63" i="1"/>
  <c r="BF434" i="1"/>
  <c r="BF380" i="1"/>
  <c r="BF326" i="1"/>
  <c r="BF394" i="1"/>
  <c r="BF19" i="1"/>
  <c r="BF672" i="1"/>
  <c r="BF668" i="1"/>
  <c r="BF352" i="1"/>
  <c r="BF674" i="1"/>
  <c r="BF717" i="1"/>
  <c r="BF337" i="1"/>
  <c r="BF794" i="1"/>
  <c r="BF92" i="1"/>
  <c r="BF648" i="1"/>
  <c r="BF544" i="1"/>
  <c r="BF320" i="1"/>
  <c r="BF362" i="1"/>
  <c r="BF510" i="1"/>
  <c r="BF790" i="1"/>
  <c r="BF80" i="1"/>
  <c r="BF422" i="1"/>
  <c r="BF586" i="1"/>
  <c r="BF229" i="1"/>
  <c r="BF455" i="1"/>
  <c r="BF468" i="1"/>
  <c r="BF141" i="1"/>
  <c r="BF714" i="1"/>
  <c r="BF584" i="1"/>
  <c r="BF666" i="1"/>
  <c r="BF761" i="1"/>
  <c r="BF315" i="1"/>
  <c r="BF203" i="1"/>
  <c r="BF444" i="1"/>
  <c r="BF519" i="1"/>
  <c r="BF386" i="1"/>
  <c r="BF514" i="1"/>
  <c r="BF60" i="1"/>
  <c r="BF268" i="1"/>
  <c r="BF238" i="1"/>
  <c r="BF373" i="1"/>
  <c r="BF117" i="1"/>
  <c r="BF419" i="1"/>
  <c r="BF776" i="1"/>
  <c r="BF175" i="1"/>
  <c r="BF719" i="1"/>
  <c r="BF84" i="1"/>
  <c r="BF230" i="1"/>
  <c r="BF450" i="1"/>
  <c r="BF16" i="1"/>
  <c r="BF20" i="1"/>
  <c r="BF436" i="1"/>
  <c r="BF312" i="1"/>
  <c r="BF357" i="1"/>
  <c r="BF206" i="1"/>
  <c r="BF614" i="1"/>
  <c r="BF341" i="1"/>
  <c r="BF481" i="1"/>
  <c r="BF620" i="1"/>
  <c r="BF592" i="1"/>
  <c r="BF424" i="1"/>
  <c r="BF591" i="1"/>
  <c r="BF580" i="1"/>
  <c r="BF273" i="1"/>
  <c r="BF393" i="1"/>
  <c r="BF414" i="1"/>
  <c r="BF437" i="1"/>
  <c r="BF385" i="1"/>
  <c r="BF712" i="1"/>
  <c r="BF443" i="1"/>
  <c r="BF469" i="1"/>
  <c r="BF479" i="1"/>
  <c r="BF716" i="1"/>
  <c r="BF686" i="1"/>
  <c r="BF225" i="1"/>
  <c r="BF249" i="1"/>
  <c r="BF783" i="1"/>
  <c r="BF606" i="1"/>
  <c r="BF689" i="1"/>
  <c r="BF781" i="1"/>
  <c r="BF730" i="1"/>
  <c r="BF742" i="1"/>
  <c r="BF466" i="1"/>
  <c r="BF531" i="1"/>
  <c r="BF595" i="1"/>
  <c r="BF656" i="1"/>
  <c r="BF775" i="1"/>
  <c r="BF543" i="1"/>
  <c r="BF720" i="1"/>
  <c r="BF667" i="1"/>
  <c r="BF342" i="1"/>
  <c r="BF573" i="1"/>
  <c r="BF517" i="1"/>
  <c r="BF785" i="1"/>
  <c r="BF516" i="1"/>
  <c r="BF265" i="1"/>
  <c r="BF377" i="1"/>
  <c r="BF280" i="1"/>
  <c r="BF524" i="1"/>
  <c r="BF665" i="1"/>
  <c r="BF297" i="1"/>
  <c r="BF261" i="1"/>
  <c r="BF718" i="1"/>
  <c r="BF725" i="1"/>
  <c r="BF677" i="1"/>
  <c r="BF427" i="1"/>
  <c r="BF546" i="1"/>
  <c r="BF766" i="1"/>
  <c r="BF334" i="1"/>
  <c r="BF772" i="1"/>
  <c r="BF758" i="1"/>
  <c r="BF744" i="1"/>
  <c r="BF582" i="1"/>
  <c r="BF350" i="1"/>
  <c r="BF621" i="1"/>
  <c r="BF183" i="1"/>
  <c r="BF405" i="1"/>
  <c r="BF375" i="1"/>
  <c r="BF634" i="1"/>
  <c r="BF494" i="1"/>
  <c r="BF654" i="1"/>
  <c r="BF611" i="1"/>
  <c r="BF671" i="1"/>
  <c r="BF552" i="1"/>
  <c r="BF390" i="1"/>
  <c r="BF729" i="1"/>
  <c r="BF625" i="1"/>
  <c r="BF793" i="1"/>
  <c r="BF636" i="1"/>
  <c r="BF757" i="1"/>
  <c r="BF403" i="1"/>
  <c r="BF65" i="1"/>
  <c r="BF605" i="1"/>
  <c r="BF435" i="1"/>
  <c r="BF574" i="1"/>
  <c r="BF571" i="1"/>
  <c r="BF726" i="1"/>
  <c r="BF205" i="1"/>
  <c r="BF520" i="1"/>
  <c r="BF540" i="1"/>
  <c r="BF184" i="1"/>
  <c r="BF495" i="1"/>
  <c r="BF278" i="1"/>
  <c r="BF502" i="1"/>
  <c r="BF500" i="1"/>
  <c r="BF728" i="1"/>
  <c r="BF633" i="1"/>
  <c r="BF568" i="1"/>
  <c r="BF576" i="1"/>
  <c r="BF733" i="1"/>
  <c r="BF731" i="1"/>
  <c r="BF572" i="1"/>
  <c r="BF21" i="1"/>
  <c r="BF129" i="1"/>
  <c r="BF387" i="1"/>
  <c r="BF415" i="1"/>
  <c r="BF367" i="1"/>
  <c r="BF420" i="1"/>
  <c r="BF475" i="1"/>
  <c r="BF397" i="1"/>
  <c r="BF286" i="1"/>
  <c r="BF353" i="1"/>
  <c r="BF521" i="1"/>
  <c r="BF473" i="1"/>
  <c r="BF440" i="1"/>
  <c r="BF228" i="1"/>
  <c r="BF392" i="1"/>
  <c r="BF505" i="1"/>
  <c r="BF180" i="1"/>
  <c r="BF601" i="1"/>
  <c r="BF483" i="1"/>
  <c r="BF439" i="1"/>
  <c r="BF773" i="1"/>
  <c r="BF182" i="1"/>
  <c r="BF528" i="1"/>
  <c r="BF679" i="1"/>
  <c r="BF456" i="1"/>
  <c r="BF771" i="1"/>
  <c r="BF452" i="1"/>
  <c r="BF632" i="1"/>
  <c r="BF752" i="1"/>
  <c r="BF658" i="1"/>
  <c r="BF759" i="1"/>
  <c r="BF153" i="1"/>
  <c r="BF647" i="1"/>
  <c r="BF626" i="1"/>
  <c r="BF58" i="1"/>
  <c r="BF36" i="1"/>
  <c r="BF32" i="1"/>
  <c r="BF779" i="1"/>
  <c r="BF109" i="1"/>
  <c r="BF87" i="1"/>
  <c r="BF116" i="1"/>
  <c r="BF616" i="1"/>
  <c r="BF378" i="1"/>
  <c r="BF348" i="1"/>
  <c r="BF486" i="1"/>
  <c r="BF156" i="1"/>
  <c r="BF604" i="1"/>
  <c r="BF306" i="1"/>
  <c r="BF26" i="1"/>
  <c r="BF428" i="1"/>
  <c r="BF108" i="1"/>
  <c r="BF199" i="1"/>
  <c r="BF167" i="1"/>
  <c r="BF83" i="1"/>
  <c r="BF233" i="1"/>
  <c r="BF169" i="1"/>
  <c r="BF645" i="1"/>
  <c r="BF45" i="1"/>
  <c r="BF630" i="1"/>
  <c r="BF778" i="1"/>
  <c r="BF644" i="1"/>
  <c r="BF6" i="1"/>
  <c r="BF653" i="1"/>
  <c r="BF231" i="1"/>
  <c r="BF145" i="1"/>
  <c r="BF122" i="1"/>
  <c r="BF751" i="1"/>
  <c r="BF738" i="1"/>
  <c r="BF48" i="1"/>
  <c r="BF217" i="1"/>
  <c r="BF72" i="1"/>
  <c r="BF372" i="1"/>
  <c r="BF190" i="1"/>
  <c r="BF787" i="1"/>
  <c r="BF208" i="1"/>
  <c r="BF210" i="1"/>
  <c r="BF376" i="1"/>
  <c r="BF754" i="1"/>
  <c r="BF410" i="1"/>
  <c r="BF248" i="1"/>
  <c r="BF602" i="1"/>
  <c r="BF762" i="1"/>
  <c r="BF497" i="1"/>
  <c r="BF542" i="1"/>
  <c r="BF151" i="1"/>
  <c r="BF608" i="1"/>
  <c r="BF637" i="1"/>
  <c r="BF134" i="1"/>
  <c r="BF292" i="1"/>
  <c r="BF33" i="1"/>
  <c r="BF61" i="1"/>
  <c r="BF459" i="1"/>
  <c r="BF316" i="1"/>
  <c r="BF56" i="1"/>
  <c r="BF68" i="1"/>
  <c r="BF650" i="1"/>
  <c r="BF727" i="1"/>
  <c r="BF753" i="1"/>
  <c r="BF629" i="1"/>
  <c r="BF651" i="1"/>
  <c r="BF737" i="1"/>
  <c r="BF699" i="1"/>
  <c r="BF698" i="1"/>
  <c r="BF445" i="1"/>
  <c r="BF458" i="1"/>
  <c r="BF472" i="1"/>
  <c r="BF149" i="1"/>
  <c r="BF471" i="1"/>
  <c r="BF550" i="1"/>
  <c r="BF426" i="1"/>
  <c r="BF513" i="1"/>
  <c r="BF491" i="1"/>
  <c r="BF673" i="1"/>
  <c r="BF708" i="1"/>
  <c r="BF706" i="1"/>
  <c r="BF79" i="1"/>
  <c r="BF7" i="1"/>
  <c r="BF115" i="1"/>
  <c r="BF763" i="1"/>
  <c r="BF24" i="1"/>
  <c r="BF18" i="1"/>
  <c r="BF170" i="1"/>
  <c r="BF29" i="1"/>
  <c r="BF137" i="1"/>
  <c r="BF8" i="1"/>
  <c r="BF138" i="1"/>
  <c r="BF289" i="1"/>
  <c r="BF25" i="1"/>
  <c r="BF288" i="1"/>
  <c r="BF118" i="1"/>
  <c r="BF454" i="1"/>
  <c r="BF110" i="1"/>
  <c r="BF43" i="1"/>
  <c r="BF53" i="1"/>
  <c r="BF432" i="1"/>
  <c r="BF663" i="1"/>
  <c r="BF660" i="1"/>
  <c r="BF172" i="1"/>
  <c r="BF796" i="1"/>
  <c r="BF627" i="1"/>
  <c r="BF13" i="1"/>
  <c r="BF713" i="1"/>
  <c r="BF767" i="1"/>
  <c r="BF160" i="1"/>
  <c r="BF186" i="1"/>
  <c r="BF705" i="1"/>
  <c r="BF786" i="1"/>
  <c r="BF10" i="1"/>
  <c r="BF327" i="1"/>
  <c r="BF555" i="1"/>
  <c r="AI56" i="1"/>
  <c r="AI55" i="1"/>
  <c r="AI54" i="1"/>
  <c r="AI53" i="1"/>
  <c r="AI52" i="1"/>
  <c r="AI51" i="1"/>
  <c r="AI50" i="1"/>
  <c r="AI49" i="1"/>
  <c r="AI48" i="1"/>
  <c r="AI47" i="1"/>
  <c r="AI46" i="1"/>
  <c r="AI45" i="1"/>
  <c r="AI44" i="1"/>
  <c r="AI43" i="1"/>
  <c r="AI42" i="1"/>
  <c r="AI41" i="1"/>
  <c r="AI34" i="1"/>
  <c r="AI37" i="1"/>
  <c r="AI40" i="1"/>
  <c r="AI39" i="1"/>
  <c r="AI38" i="1"/>
  <c r="AI36" i="1"/>
  <c r="AI35" i="1"/>
  <c r="AI33" i="1"/>
  <c r="AI32" i="1"/>
  <c r="AI31" i="1"/>
  <c r="AI30" i="1"/>
  <c r="AI29" i="1"/>
  <c r="AI28" i="1"/>
  <c r="AI27" i="1"/>
  <c r="AI26" i="1"/>
  <c r="AI25" i="1"/>
  <c r="AI24" i="1"/>
  <c r="AI23" i="1"/>
  <c r="AI22" i="1"/>
  <c r="AI21" i="1"/>
  <c r="AI20" i="1"/>
  <c r="AI19" i="1"/>
  <c r="AI18" i="1"/>
  <c r="AI17" i="1"/>
  <c r="H3" i="1"/>
  <c r="I3" i="1" s="1"/>
  <c r="H4" i="1"/>
  <c r="I4" i="1" s="1"/>
  <c r="H5" i="1"/>
  <c r="I5" i="1" s="1"/>
  <c r="H6" i="1"/>
  <c r="I6" i="1" s="1"/>
  <c r="H7" i="1"/>
  <c r="I7" i="1" s="1"/>
  <c r="H8" i="1"/>
  <c r="I8" i="1" s="1"/>
  <c r="H9" i="1"/>
  <c r="I9" i="1" s="1"/>
  <c r="H10" i="1"/>
  <c r="I10" i="1" s="1"/>
  <c r="H11" i="1"/>
  <c r="I11" i="1" s="1"/>
  <c r="H12" i="1"/>
  <c r="I12" i="1" s="1"/>
  <c r="H13" i="1"/>
  <c r="I13" i="1" s="1"/>
  <c r="H14" i="1"/>
  <c r="I14" i="1" s="1"/>
  <c r="H15" i="1"/>
  <c r="I15" i="1" s="1"/>
  <c r="H16" i="1"/>
  <c r="I16" i="1" s="1"/>
  <c r="H17" i="1"/>
  <c r="I17" i="1" s="1"/>
  <c r="H18" i="1"/>
  <c r="I18" i="1" s="1"/>
  <c r="H19" i="1"/>
  <c r="I19" i="1" s="1"/>
  <c r="H20" i="1"/>
  <c r="I20" i="1" s="1"/>
  <c r="H21" i="1"/>
  <c r="I21" i="1" s="1"/>
  <c r="H22" i="1"/>
  <c r="I22" i="1" s="1"/>
  <c r="H23" i="1"/>
  <c r="I23" i="1" s="1"/>
  <c r="H24" i="1"/>
  <c r="I24" i="1" s="1"/>
  <c r="H25" i="1"/>
  <c r="I25" i="1" s="1"/>
  <c r="H26" i="1"/>
  <c r="I26" i="1" s="1"/>
  <c r="H27" i="1"/>
  <c r="I27" i="1" s="1"/>
  <c r="H28" i="1"/>
  <c r="I28" i="1" s="1"/>
  <c r="H29" i="1"/>
  <c r="I29" i="1" s="1"/>
  <c r="H30" i="1"/>
  <c r="I30" i="1" s="1"/>
  <c r="H31" i="1"/>
  <c r="I31" i="1" s="1"/>
  <c r="H32" i="1"/>
  <c r="I32" i="1" s="1"/>
  <c r="H33" i="1"/>
  <c r="I33" i="1" s="1"/>
  <c r="H34" i="1"/>
  <c r="I34" i="1" s="1"/>
  <c r="H35" i="1"/>
  <c r="I35" i="1" s="1"/>
  <c r="H36" i="1"/>
  <c r="I36" i="1" s="1"/>
  <c r="H37" i="1"/>
  <c r="I37" i="1" s="1"/>
  <c r="H38" i="1"/>
  <c r="I38" i="1" s="1"/>
  <c r="H39" i="1"/>
  <c r="I39" i="1" s="1"/>
  <c r="H40" i="1"/>
  <c r="I40" i="1" s="1"/>
  <c r="H41" i="1"/>
  <c r="I41" i="1" s="1"/>
  <c r="H42" i="1"/>
  <c r="I42" i="1" s="1"/>
  <c r="H43" i="1"/>
  <c r="I43" i="1" s="1"/>
  <c r="H44" i="1"/>
  <c r="I44" i="1" s="1"/>
  <c r="H45" i="1"/>
  <c r="I45" i="1" s="1"/>
  <c r="H46" i="1"/>
  <c r="I46" i="1" s="1"/>
  <c r="H47" i="1"/>
  <c r="I47" i="1" s="1"/>
  <c r="H48" i="1"/>
  <c r="I48" i="1" s="1"/>
  <c r="H49" i="1"/>
  <c r="I49" i="1" s="1"/>
  <c r="H50" i="1"/>
  <c r="I50" i="1" s="1"/>
  <c r="H51" i="1"/>
  <c r="I51" i="1" s="1"/>
  <c r="H52" i="1"/>
  <c r="I52" i="1" s="1"/>
  <c r="H53" i="1"/>
  <c r="I53" i="1" s="1"/>
  <c r="H54" i="1"/>
  <c r="I54" i="1" s="1"/>
  <c r="H55" i="1"/>
  <c r="I55" i="1" s="1"/>
  <c r="H56" i="1"/>
  <c r="I56" i="1" s="1"/>
  <c r="H57" i="1"/>
  <c r="I57" i="1" s="1"/>
  <c r="H58" i="1"/>
  <c r="I58" i="1" s="1"/>
  <c r="H59" i="1"/>
  <c r="I59" i="1" s="1"/>
  <c r="H60" i="1"/>
  <c r="I60" i="1" s="1"/>
  <c r="H61" i="1"/>
  <c r="I61" i="1" s="1"/>
  <c r="H62" i="1"/>
  <c r="I62" i="1" s="1"/>
  <c r="H63" i="1"/>
  <c r="I63" i="1" s="1"/>
  <c r="H64" i="1"/>
  <c r="I64" i="1" s="1"/>
  <c r="H65" i="1"/>
  <c r="I65" i="1" s="1"/>
  <c r="H66" i="1"/>
  <c r="I66" i="1" s="1"/>
  <c r="H67" i="1"/>
  <c r="I67" i="1" s="1"/>
  <c r="H68" i="1"/>
  <c r="I68" i="1" s="1"/>
  <c r="H69" i="1"/>
  <c r="I69" i="1" s="1"/>
  <c r="H70" i="1"/>
  <c r="I70" i="1" s="1"/>
  <c r="H71" i="1"/>
  <c r="I71" i="1" s="1"/>
  <c r="H72" i="1"/>
  <c r="I72" i="1" s="1"/>
  <c r="H73" i="1"/>
  <c r="I73" i="1" s="1"/>
  <c r="H74" i="1"/>
  <c r="I74" i="1" s="1"/>
  <c r="H75" i="1"/>
  <c r="I75" i="1" s="1"/>
  <c r="H76" i="1"/>
  <c r="I76" i="1" s="1"/>
  <c r="H77" i="1"/>
  <c r="I77" i="1" s="1"/>
  <c r="H78" i="1"/>
  <c r="I78" i="1" s="1"/>
  <c r="H79" i="1"/>
  <c r="I79" i="1" s="1"/>
  <c r="H80" i="1"/>
  <c r="I80" i="1" s="1"/>
  <c r="H81" i="1"/>
  <c r="I81" i="1" s="1"/>
  <c r="H82" i="1"/>
  <c r="I82" i="1" s="1"/>
  <c r="H83" i="1"/>
  <c r="I83" i="1" s="1"/>
  <c r="H84" i="1"/>
  <c r="I84" i="1" s="1"/>
  <c r="H85" i="1"/>
  <c r="I85" i="1" s="1"/>
  <c r="H86" i="1"/>
  <c r="I86" i="1" s="1"/>
  <c r="H87" i="1"/>
  <c r="I87" i="1" s="1"/>
  <c r="H88" i="1"/>
  <c r="I88" i="1" s="1"/>
  <c r="H89" i="1"/>
  <c r="I89" i="1" s="1"/>
  <c r="H90" i="1"/>
  <c r="I90" i="1" s="1"/>
  <c r="H91" i="1"/>
  <c r="I91" i="1" s="1"/>
  <c r="H92" i="1"/>
  <c r="I92" i="1" s="1"/>
  <c r="H93" i="1"/>
  <c r="I93" i="1" s="1"/>
  <c r="H94" i="1"/>
  <c r="I94" i="1" s="1"/>
  <c r="H95" i="1"/>
  <c r="I95" i="1" s="1"/>
  <c r="H96" i="1"/>
  <c r="I96" i="1" s="1"/>
  <c r="H97" i="1"/>
  <c r="I97" i="1" s="1"/>
  <c r="H98" i="1"/>
  <c r="I98" i="1" s="1"/>
  <c r="H99" i="1"/>
  <c r="I99" i="1" s="1"/>
  <c r="H100" i="1"/>
  <c r="I100" i="1" s="1"/>
  <c r="H101" i="1"/>
  <c r="I101" i="1" s="1"/>
  <c r="H102" i="1"/>
  <c r="I102" i="1" s="1"/>
  <c r="H103" i="1"/>
  <c r="I103" i="1" s="1"/>
  <c r="H104" i="1"/>
  <c r="I104" i="1" s="1"/>
  <c r="H105" i="1"/>
  <c r="I105" i="1" s="1"/>
  <c r="H106" i="1"/>
  <c r="I106" i="1" s="1"/>
  <c r="H107" i="1"/>
  <c r="I107" i="1" s="1"/>
  <c r="H108" i="1"/>
  <c r="I108" i="1" s="1"/>
  <c r="H109" i="1"/>
  <c r="I109" i="1" s="1"/>
  <c r="H110" i="1"/>
  <c r="I110" i="1" s="1"/>
  <c r="H111" i="1"/>
  <c r="I111" i="1" s="1"/>
  <c r="H112" i="1"/>
  <c r="I112" i="1" s="1"/>
  <c r="H113" i="1"/>
  <c r="I113" i="1" s="1"/>
  <c r="H114" i="1"/>
  <c r="I114" i="1" s="1"/>
  <c r="H115" i="1"/>
  <c r="I115" i="1" s="1"/>
  <c r="H116" i="1"/>
  <c r="I116" i="1" s="1"/>
  <c r="H117" i="1"/>
  <c r="I117" i="1" s="1"/>
  <c r="H118" i="1"/>
  <c r="I118" i="1" s="1"/>
  <c r="H119" i="1"/>
  <c r="I119" i="1" s="1"/>
  <c r="H120" i="1"/>
  <c r="I120" i="1" s="1"/>
  <c r="H121" i="1"/>
  <c r="I121" i="1" s="1"/>
  <c r="H122" i="1"/>
  <c r="I122" i="1" s="1"/>
  <c r="H123" i="1"/>
  <c r="I123" i="1" s="1"/>
  <c r="H124" i="1"/>
  <c r="I124" i="1" s="1"/>
  <c r="H125" i="1"/>
  <c r="I125" i="1" s="1"/>
  <c r="H126" i="1"/>
  <c r="I126" i="1" s="1"/>
  <c r="H127" i="1"/>
  <c r="I127" i="1" s="1"/>
  <c r="H128" i="1"/>
  <c r="I128" i="1" s="1"/>
  <c r="H129" i="1"/>
  <c r="I129" i="1" s="1"/>
  <c r="H130" i="1"/>
  <c r="I130" i="1" s="1"/>
  <c r="H131" i="1"/>
  <c r="I131" i="1" s="1"/>
  <c r="H132" i="1"/>
  <c r="I132" i="1" s="1"/>
  <c r="H133" i="1"/>
  <c r="I133" i="1" s="1"/>
  <c r="H134" i="1"/>
  <c r="I134" i="1" s="1"/>
  <c r="H135" i="1"/>
  <c r="I135" i="1" s="1"/>
  <c r="H136" i="1"/>
  <c r="I136" i="1" s="1"/>
  <c r="H137" i="1"/>
  <c r="I137" i="1" s="1"/>
  <c r="H138" i="1"/>
  <c r="I138" i="1" s="1"/>
  <c r="H139" i="1"/>
  <c r="I139" i="1" s="1"/>
  <c r="H140" i="1"/>
  <c r="I140" i="1" s="1"/>
  <c r="H141" i="1"/>
  <c r="I141" i="1" s="1"/>
  <c r="H142" i="1"/>
  <c r="I142" i="1" s="1"/>
  <c r="H143" i="1"/>
  <c r="I143" i="1" s="1"/>
  <c r="H144" i="1"/>
  <c r="I144" i="1" s="1"/>
  <c r="H145" i="1"/>
  <c r="I145" i="1" s="1"/>
  <c r="H146" i="1"/>
  <c r="I146" i="1" s="1"/>
  <c r="H147" i="1"/>
  <c r="I147" i="1" s="1"/>
  <c r="H148" i="1"/>
  <c r="I148" i="1" s="1"/>
  <c r="H149" i="1"/>
  <c r="I149" i="1" s="1"/>
  <c r="H150" i="1"/>
  <c r="I150" i="1" s="1"/>
  <c r="H151" i="1"/>
  <c r="I151" i="1" s="1"/>
  <c r="H152" i="1"/>
  <c r="I152" i="1" s="1"/>
  <c r="H153" i="1"/>
  <c r="I153" i="1" s="1"/>
  <c r="H154" i="1"/>
  <c r="I154" i="1" s="1"/>
  <c r="H155" i="1"/>
  <c r="I155" i="1" s="1"/>
  <c r="H156" i="1"/>
  <c r="I156" i="1" s="1"/>
  <c r="H157" i="1"/>
  <c r="I157" i="1" s="1"/>
  <c r="H158" i="1"/>
  <c r="I158" i="1" s="1"/>
  <c r="H159" i="1"/>
  <c r="I159" i="1" s="1"/>
  <c r="H160" i="1"/>
  <c r="I160" i="1" s="1"/>
  <c r="H161" i="1"/>
  <c r="I161" i="1" s="1"/>
  <c r="H162" i="1"/>
  <c r="I162" i="1" s="1"/>
  <c r="H163" i="1"/>
  <c r="I163" i="1" s="1"/>
  <c r="H164" i="1"/>
  <c r="I164" i="1" s="1"/>
  <c r="H165" i="1"/>
  <c r="I165" i="1" s="1"/>
  <c r="H166" i="1"/>
  <c r="I166" i="1" s="1"/>
  <c r="H167" i="1"/>
  <c r="I167" i="1" s="1"/>
  <c r="H168" i="1"/>
  <c r="I168" i="1" s="1"/>
  <c r="H169" i="1"/>
  <c r="I169" i="1" s="1"/>
  <c r="H170" i="1"/>
  <c r="I170" i="1" s="1"/>
  <c r="H171" i="1"/>
  <c r="I171" i="1" s="1"/>
  <c r="H172" i="1"/>
  <c r="I172" i="1" s="1"/>
  <c r="H173" i="1"/>
  <c r="I173" i="1" s="1"/>
  <c r="H174" i="1"/>
  <c r="I174" i="1" s="1"/>
  <c r="H175" i="1"/>
  <c r="I175" i="1" s="1"/>
  <c r="H176" i="1"/>
  <c r="I176" i="1" s="1"/>
  <c r="H177" i="1"/>
  <c r="I177" i="1" s="1"/>
  <c r="H178" i="1"/>
  <c r="I178" i="1" s="1"/>
  <c r="H179" i="1"/>
  <c r="I179" i="1" s="1"/>
  <c r="H180" i="1"/>
  <c r="I180" i="1" s="1"/>
  <c r="H181" i="1"/>
  <c r="I181" i="1" s="1"/>
  <c r="H182" i="1"/>
  <c r="I182" i="1" s="1"/>
  <c r="H183" i="1"/>
  <c r="I183" i="1" s="1"/>
  <c r="H184" i="1"/>
  <c r="I184" i="1" s="1"/>
  <c r="H185" i="1"/>
  <c r="I185" i="1" s="1"/>
  <c r="H186" i="1"/>
  <c r="I186" i="1" s="1"/>
  <c r="H187" i="1"/>
  <c r="I187" i="1" s="1"/>
  <c r="H188" i="1"/>
  <c r="I188" i="1" s="1"/>
  <c r="H189" i="1"/>
  <c r="I189" i="1" s="1"/>
  <c r="H190" i="1"/>
  <c r="I190" i="1" s="1"/>
  <c r="H191" i="1"/>
  <c r="I191" i="1" s="1"/>
  <c r="H192" i="1"/>
  <c r="I192" i="1" s="1"/>
  <c r="H193" i="1"/>
  <c r="I193" i="1" s="1"/>
  <c r="H194" i="1"/>
  <c r="I194" i="1" s="1"/>
  <c r="H195" i="1"/>
  <c r="I195" i="1" s="1"/>
  <c r="H196" i="1"/>
  <c r="I196" i="1" s="1"/>
  <c r="H197" i="1"/>
  <c r="I197" i="1" s="1"/>
  <c r="H198" i="1"/>
  <c r="I198" i="1" s="1"/>
  <c r="H199" i="1"/>
  <c r="I199" i="1" s="1"/>
  <c r="H200" i="1"/>
  <c r="I200" i="1" s="1"/>
  <c r="H201" i="1"/>
  <c r="I201" i="1" s="1"/>
  <c r="H202" i="1"/>
  <c r="I202" i="1" s="1"/>
  <c r="H203" i="1"/>
  <c r="I203" i="1" s="1"/>
  <c r="H204" i="1"/>
  <c r="I204" i="1" s="1"/>
  <c r="H205" i="1"/>
  <c r="I205" i="1" s="1"/>
  <c r="H206" i="1"/>
  <c r="I206" i="1" s="1"/>
  <c r="H207" i="1"/>
  <c r="I207" i="1" s="1"/>
  <c r="H208" i="1"/>
  <c r="I208" i="1" s="1"/>
  <c r="H209" i="1"/>
  <c r="I209" i="1" s="1"/>
  <c r="H210" i="1"/>
  <c r="I210" i="1" s="1"/>
  <c r="H211" i="1"/>
  <c r="I211" i="1" s="1"/>
  <c r="H212" i="1"/>
  <c r="I212" i="1" s="1"/>
  <c r="H213" i="1"/>
  <c r="I213" i="1" s="1"/>
  <c r="H214" i="1"/>
  <c r="I214" i="1" s="1"/>
  <c r="H215" i="1"/>
  <c r="I215" i="1" s="1"/>
  <c r="H216" i="1"/>
  <c r="I216" i="1" s="1"/>
  <c r="H217" i="1"/>
  <c r="I217" i="1" s="1"/>
  <c r="H218" i="1"/>
  <c r="I218" i="1" s="1"/>
  <c r="H219" i="1"/>
  <c r="I219" i="1" s="1"/>
  <c r="H220" i="1"/>
  <c r="I220" i="1" s="1"/>
  <c r="H221" i="1"/>
  <c r="I221" i="1" s="1"/>
  <c r="H222" i="1"/>
  <c r="I222" i="1" s="1"/>
  <c r="H223" i="1"/>
  <c r="I223" i="1" s="1"/>
  <c r="H224" i="1"/>
  <c r="I224" i="1" s="1"/>
  <c r="H225" i="1"/>
  <c r="I225" i="1" s="1"/>
  <c r="H226" i="1"/>
  <c r="I226" i="1" s="1"/>
  <c r="H227" i="1"/>
  <c r="I227" i="1" s="1"/>
  <c r="H228" i="1"/>
  <c r="I228" i="1" s="1"/>
  <c r="H229" i="1"/>
  <c r="I229" i="1" s="1"/>
  <c r="H230" i="1"/>
  <c r="I230" i="1" s="1"/>
  <c r="H231" i="1"/>
  <c r="I231" i="1" s="1"/>
  <c r="H232" i="1"/>
  <c r="I232" i="1" s="1"/>
  <c r="H233" i="1"/>
  <c r="I233" i="1" s="1"/>
  <c r="H234" i="1"/>
  <c r="I234" i="1" s="1"/>
  <c r="H235" i="1"/>
  <c r="I235" i="1" s="1"/>
  <c r="H236" i="1"/>
  <c r="I236" i="1" s="1"/>
  <c r="H237" i="1"/>
  <c r="I237" i="1" s="1"/>
  <c r="H238" i="1"/>
  <c r="I238" i="1" s="1"/>
  <c r="H239" i="1"/>
  <c r="I239" i="1" s="1"/>
  <c r="H240" i="1"/>
  <c r="I240" i="1" s="1"/>
  <c r="H241" i="1"/>
  <c r="I241" i="1" s="1"/>
  <c r="H242" i="1"/>
  <c r="I242" i="1" s="1"/>
  <c r="H243" i="1"/>
  <c r="I243" i="1" s="1"/>
  <c r="H244" i="1"/>
  <c r="I244" i="1" s="1"/>
  <c r="H245" i="1"/>
  <c r="I245" i="1" s="1"/>
  <c r="H246" i="1"/>
  <c r="I246" i="1" s="1"/>
  <c r="H247" i="1"/>
  <c r="I247" i="1" s="1"/>
  <c r="H248" i="1"/>
  <c r="I248" i="1" s="1"/>
  <c r="H249" i="1"/>
  <c r="I249" i="1" s="1"/>
  <c r="H250" i="1"/>
  <c r="I250" i="1" s="1"/>
  <c r="H251" i="1"/>
  <c r="I251" i="1" s="1"/>
  <c r="H252" i="1"/>
  <c r="I252" i="1" s="1"/>
  <c r="H253" i="1"/>
  <c r="I253" i="1" s="1"/>
  <c r="H254" i="1"/>
  <c r="I254" i="1" s="1"/>
  <c r="H255" i="1"/>
  <c r="I255" i="1" s="1"/>
  <c r="H256" i="1"/>
  <c r="I256" i="1" s="1"/>
  <c r="H257" i="1"/>
  <c r="I257" i="1" s="1"/>
  <c r="H258" i="1"/>
  <c r="I258" i="1" s="1"/>
  <c r="H259" i="1"/>
  <c r="I259" i="1" s="1"/>
  <c r="H260" i="1"/>
  <c r="I260" i="1" s="1"/>
  <c r="H261" i="1"/>
  <c r="I261" i="1" s="1"/>
  <c r="H262" i="1"/>
  <c r="I262" i="1" s="1"/>
  <c r="H263" i="1"/>
  <c r="I263" i="1" s="1"/>
  <c r="H264" i="1"/>
  <c r="I264" i="1" s="1"/>
  <c r="H265" i="1"/>
  <c r="I265" i="1" s="1"/>
  <c r="H266" i="1"/>
  <c r="I266" i="1" s="1"/>
  <c r="H267" i="1"/>
  <c r="I267" i="1" s="1"/>
  <c r="H268" i="1"/>
  <c r="I268" i="1" s="1"/>
  <c r="H269" i="1"/>
  <c r="I269" i="1" s="1"/>
  <c r="H270" i="1"/>
  <c r="I270" i="1" s="1"/>
  <c r="H271" i="1"/>
  <c r="I271" i="1" s="1"/>
  <c r="H272" i="1"/>
  <c r="I272" i="1" s="1"/>
  <c r="H273" i="1"/>
  <c r="I273" i="1" s="1"/>
  <c r="H274" i="1"/>
  <c r="I274" i="1" s="1"/>
  <c r="H275" i="1"/>
  <c r="I275" i="1" s="1"/>
  <c r="H276" i="1"/>
  <c r="I276" i="1" s="1"/>
  <c r="H277" i="1"/>
  <c r="I277" i="1" s="1"/>
  <c r="H278" i="1"/>
  <c r="I278" i="1" s="1"/>
  <c r="H279" i="1"/>
  <c r="I279" i="1" s="1"/>
  <c r="H280" i="1"/>
  <c r="I280" i="1" s="1"/>
  <c r="H281" i="1"/>
  <c r="I281" i="1" s="1"/>
  <c r="H282" i="1"/>
  <c r="I282" i="1" s="1"/>
  <c r="H283" i="1"/>
  <c r="I283" i="1" s="1"/>
  <c r="H284" i="1"/>
  <c r="I284" i="1" s="1"/>
  <c r="H285" i="1"/>
  <c r="I285" i="1" s="1"/>
  <c r="H286" i="1"/>
  <c r="I286" i="1" s="1"/>
  <c r="H287" i="1"/>
  <c r="I287" i="1" s="1"/>
  <c r="H288" i="1"/>
  <c r="I288" i="1" s="1"/>
  <c r="H289" i="1"/>
  <c r="I289" i="1" s="1"/>
  <c r="H290" i="1"/>
  <c r="I290" i="1" s="1"/>
  <c r="H291" i="1"/>
  <c r="I291" i="1" s="1"/>
  <c r="H292" i="1"/>
  <c r="I292" i="1" s="1"/>
  <c r="H293" i="1"/>
  <c r="I293" i="1" s="1"/>
  <c r="H294" i="1"/>
  <c r="I294" i="1" s="1"/>
  <c r="H295" i="1"/>
  <c r="I295" i="1" s="1"/>
  <c r="H296" i="1"/>
  <c r="I296" i="1" s="1"/>
  <c r="H297" i="1"/>
  <c r="I297" i="1" s="1"/>
  <c r="H298" i="1"/>
  <c r="I298" i="1" s="1"/>
  <c r="H299" i="1"/>
  <c r="I299" i="1" s="1"/>
  <c r="H300" i="1"/>
  <c r="I300" i="1" s="1"/>
  <c r="H301" i="1"/>
  <c r="I301" i="1" s="1"/>
  <c r="H302" i="1"/>
  <c r="I302" i="1" s="1"/>
  <c r="H303" i="1"/>
  <c r="I303" i="1" s="1"/>
  <c r="H304" i="1"/>
  <c r="I304" i="1" s="1"/>
  <c r="H305" i="1"/>
  <c r="I305" i="1" s="1"/>
  <c r="H306" i="1"/>
  <c r="I306" i="1" s="1"/>
  <c r="H307" i="1"/>
  <c r="I307" i="1" s="1"/>
  <c r="H308" i="1"/>
  <c r="I308" i="1" s="1"/>
  <c r="H309" i="1"/>
  <c r="I309" i="1" s="1"/>
  <c r="H310" i="1"/>
  <c r="I310" i="1" s="1"/>
  <c r="H311" i="1"/>
  <c r="I311" i="1" s="1"/>
  <c r="H312" i="1"/>
  <c r="I312" i="1" s="1"/>
  <c r="H313" i="1"/>
  <c r="I313" i="1" s="1"/>
  <c r="H314" i="1"/>
  <c r="I314" i="1" s="1"/>
  <c r="H315" i="1"/>
  <c r="I315" i="1" s="1"/>
  <c r="H316" i="1"/>
  <c r="I316" i="1" s="1"/>
  <c r="H317" i="1"/>
  <c r="I317" i="1" s="1"/>
  <c r="H318" i="1"/>
  <c r="I318" i="1" s="1"/>
  <c r="H319" i="1"/>
  <c r="I319" i="1" s="1"/>
  <c r="H320" i="1"/>
  <c r="I320" i="1" s="1"/>
  <c r="H321" i="1"/>
  <c r="I321" i="1" s="1"/>
  <c r="H322" i="1"/>
  <c r="I322" i="1" s="1"/>
  <c r="H323" i="1"/>
  <c r="I323" i="1" s="1"/>
  <c r="H324" i="1"/>
  <c r="I324" i="1" s="1"/>
  <c r="H325" i="1"/>
  <c r="I325" i="1" s="1"/>
  <c r="H326" i="1"/>
  <c r="I326" i="1" s="1"/>
  <c r="H327" i="1"/>
  <c r="I327" i="1" s="1"/>
  <c r="H328" i="1"/>
  <c r="I328" i="1" s="1"/>
  <c r="H329" i="1"/>
  <c r="I329" i="1" s="1"/>
  <c r="H330" i="1"/>
  <c r="I330" i="1" s="1"/>
  <c r="H331" i="1"/>
  <c r="I331" i="1" s="1"/>
  <c r="H332" i="1"/>
  <c r="I332" i="1" s="1"/>
  <c r="H333" i="1"/>
  <c r="I333" i="1" s="1"/>
  <c r="H334" i="1"/>
  <c r="I334" i="1" s="1"/>
  <c r="H335" i="1"/>
  <c r="I335" i="1" s="1"/>
  <c r="H336" i="1"/>
  <c r="I336" i="1" s="1"/>
  <c r="H337" i="1"/>
  <c r="I337" i="1" s="1"/>
  <c r="H338" i="1"/>
  <c r="I338" i="1" s="1"/>
  <c r="H339" i="1"/>
  <c r="I339" i="1" s="1"/>
  <c r="H340" i="1"/>
  <c r="I340" i="1" s="1"/>
  <c r="H341" i="1"/>
  <c r="I341" i="1" s="1"/>
  <c r="H342" i="1"/>
  <c r="I342" i="1" s="1"/>
  <c r="H343" i="1"/>
  <c r="I343" i="1" s="1"/>
  <c r="H344" i="1"/>
  <c r="I344" i="1" s="1"/>
  <c r="H345" i="1"/>
  <c r="I345" i="1" s="1"/>
  <c r="H346" i="1"/>
  <c r="I346" i="1" s="1"/>
  <c r="H347" i="1"/>
  <c r="I347" i="1" s="1"/>
  <c r="H348" i="1"/>
  <c r="I348" i="1" s="1"/>
  <c r="H349" i="1"/>
  <c r="I349" i="1" s="1"/>
  <c r="H350" i="1"/>
  <c r="I350" i="1" s="1"/>
  <c r="H351" i="1"/>
  <c r="I351" i="1" s="1"/>
  <c r="H352" i="1"/>
  <c r="I352" i="1" s="1"/>
  <c r="H353" i="1"/>
  <c r="I353" i="1" s="1"/>
  <c r="H354" i="1"/>
  <c r="I354" i="1" s="1"/>
  <c r="H355" i="1"/>
  <c r="I355" i="1" s="1"/>
  <c r="H356" i="1"/>
  <c r="I356" i="1" s="1"/>
  <c r="H357" i="1"/>
  <c r="I357" i="1" s="1"/>
  <c r="H358" i="1"/>
  <c r="I358" i="1" s="1"/>
  <c r="H359" i="1"/>
  <c r="I359" i="1" s="1"/>
  <c r="H360" i="1"/>
  <c r="I360" i="1" s="1"/>
  <c r="H361" i="1"/>
  <c r="I361" i="1" s="1"/>
  <c r="H362" i="1"/>
  <c r="I362" i="1" s="1"/>
  <c r="H363" i="1"/>
  <c r="I363" i="1" s="1"/>
  <c r="H364" i="1"/>
  <c r="I364" i="1" s="1"/>
  <c r="H365" i="1"/>
  <c r="I365" i="1" s="1"/>
  <c r="H366" i="1"/>
  <c r="I366" i="1" s="1"/>
  <c r="H367" i="1"/>
  <c r="I367" i="1" s="1"/>
  <c r="H368" i="1"/>
  <c r="I368" i="1" s="1"/>
  <c r="H369" i="1"/>
  <c r="I369" i="1" s="1"/>
  <c r="H370" i="1"/>
  <c r="I370" i="1" s="1"/>
  <c r="H371" i="1"/>
  <c r="I371" i="1" s="1"/>
  <c r="H372" i="1"/>
  <c r="I372" i="1" s="1"/>
  <c r="H373" i="1"/>
  <c r="I373" i="1" s="1"/>
  <c r="H374" i="1"/>
  <c r="I374" i="1" s="1"/>
  <c r="H375" i="1"/>
  <c r="I375" i="1" s="1"/>
  <c r="H376" i="1"/>
  <c r="I376" i="1" s="1"/>
  <c r="H377" i="1"/>
  <c r="I377" i="1" s="1"/>
  <c r="H378" i="1"/>
  <c r="I378" i="1" s="1"/>
  <c r="H379" i="1"/>
  <c r="I379" i="1" s="1"/>
  <c r="H380" i="1"/>
  <c r="I380" i="1" s="1"/>
  <c r="H381" i="1"/>
  <c r="I381" i="1" s="1"/>
  <c r="H382" i="1"/>
  <c r="I382" i="1" s="1"/>
  <c r="H383" i="1"/>
  <c r="I383" i="1" s="1"/>
  <c r="H384" i="1"/>
  <c r="I384" i="1" s="1"/>
  <c r="H385" i="1"/>
  <c r="I385" i="1" s="1"/>
  <c r="H386" i="1"/>
  <c r="I386" i="1" s="1"/>
  <c r="H387" i="1"/>
  <c r="I387" i="1" s="1"/>
  <c r="H388" i="1"/>
  <c r="I388" i="1" s="1"/>
  <c r="H389" i="1"/>
  <c r="I389" i="1" s="1"/>
  <c r="H390" i="1"/>
  <c r="I390" i="1" s="1"/>
  <c r="H391" i="1"/>
  <c r="I391" i="1" s="1"/>
  <c r="H392" i="1"/>
  <c r="I392" i="1" s="1"/>
  <c r="H393" i="1"/>
  <c r="I393" i="1" s="1"/>
  <c r="H394" i="1"/>
  <c r="I394" i="1" s="1"/>
  <c r="H395" i="1"/>
  <c r="I395" i="1" s="1"/>
  <c r="H396" i="1"/>
  <c r="I396" i="1" s="1"/>
  <c r="H397" i="1"/>
  <c r="I397" i="1" s="1"/>
  <c r="H398" i="1"/>
  <c r="I398" i="1" s="1"/>
  <c r="H399" i="1"/>
  <c r="I399" i="1" s="1"/>
  <c r="H400" i="1"/>
  <c r="I400" i="1" s="1"/>
  <c r="H401" i="1"/>
  <c r="I401" i="1" s="1"/>
  <c r="H402" i="1"/>
  <c r="I402" i="1" s="1"/>
  <c r="H403" i="1"/>
  <c r="I403" i="1" s="1"/>
  <c r="H404" i="1"/>
  <c r="I404" i="1" s="1"/>
  <c r="H405" i="1"/>
  <c r="I405" i="1" s="1"/>
  <c r="H406" i="1"/>
  <c r="I406" i="1" s="1"/>
  <c r="H407" i="1"/>
  <c r="I407" i="1" s="1"/>
  <c r="H408" i="1"/>
  <c r="I408" i="1" s="1"/>
  <c r="H409" i="1"/>
  <c r="I409" i="1" s="1"/>
  <c r="H410" i="1"/>
  <c r="I410" i="1" s="1"/>
  <c r="H411" i="1"/>
  <c r="I411" i="1" s="1"/>
  <c r="H412" i="1"/>
  <c r="I412" i="1" s="1"/>
  <c r="H413" i="1"/>
  <c r="I413" i="1" s="1"/>
  <c r="H414" i="1"/>
  <c r="I414" i="1" s="1"/>
  <c r="H415" i="1"/>
  <c r="I415" i="1" s="1"/>
  <c r="H416" i="1"/>
  <c r="I416" i="1" s="1"/>
  <c r="H417" i="1"/>
  <c r="I417" i="1" s="1"/>
  <c r="H418" i="1"/>
  <c r="I418" i="1" s="1"/>
  <c r="H419" i="1"/>
  <c r="I419" i="1" s="1"/>
  <c r="H420" i="1"/>
  <c r="I420" i="1" s="1"/>
  <c r="H421" i="1"/>
  <c r="I421" i="1" s="1"/>
  <c r="H422" i="1"/>
  <c r="I422" i="1" s="1"/>
  <c r="H423" i="1"/>
  <c r="I423" i="1" s="1"/>
  <c r="H424" i="1"/>
  <c r="I424" i="1" s="1"/>
  <c r="H425" i="1"/>
  <c r="I425" i="1" s="1"/>
  <c r="H426" i="1"/>
  <c r="I426" i="1" s="1"/>
  <c r="H427" i="1"/>
  <c r="I427" i="1" s="1"/>
  <c r="H428" i="1"/>
  <c r="I428" i="1" s="1"/>
  <c r="H429" i="1"/>
  <c r="I429" i="1" s="1"/>
  <c r="H430" i="1"/>
  <c r="I430" i="1" s="1"/>
  <c r="H431" i="1"/>
  <c r="I431" i="1" s="1"/>
  <c r="H432" i="1"/>
  <c r="I432" i="1" s="1"/>
  <c r="H433" i="1"/>
  <c r="I433" i="1" s="1"/>
  <c r="H434" i="1"/>
  <c r="I434" i="1" s="1"/>
  <c r="H435" i="1"/>
  <c r="I435" i="1" s="1"/>
  <c r="H436" i="1"/>
  <c r="I436" i="1" s="1"/>
  <c r="H437" i="1"/>
  <c r="I437" i="1" s="1"/>
  <c r="H438" i="1"/>
  <c r="I438" i="1" s="1"/>
  <c r="H439" i="1"/>
  <c r="I439" i="1" s="1"/>
  <c r="H440" i="1"/>
  <c r="I440" i="1" s="1"/>
  <c r="H441" i="1"/>
  <c r="I441" i="1" s="1"/>
  <c r="H442" i="1"/>
  <c r="I442" i="1" s="1"/>
  <c r="H443" i="1"/>
  <c r="I443" i="1" s="1"/>
  <c r="H444" i="1"/>
  <c r="I444" i="1" s="1"/>
  <c r="H445" i="1"/>
  <c r="I445" i="1" s="1"/>
  <c r="H446" i="1"/>
  <c r="I446" i="1" s="1"/>
  <c r="H447" i="1"/>
  <c r="I447" i="1" s="1"/>
  <c r="H448" i="1"/>
  <c r="I448" i="1" s="1"/>
  <c r="H449" i="1"/>
  <c r="I449" i="1" s="1"/>
  <c r="H450" i="1"/>
  <c r="I450" i="1" s="1"/>
  <c r="H451" i="1"/>
  <c r="I451" i="1" s="1"/>
  <c r="H452" i="1"/>
  <c r="I452" i="1" s="1"/>
  <c r="H453" i="1"/>
  <c r="I453" i="1" s="1"/>
  <c r="H454" i="1"/>
  <c r="I454" i="1" s="1"/>
  <c r="H455" i="1"/>
  <c r="I455" i="1" s="1"/>
  <c r="H456" i="1"/>
  <c r="I456" i="1" s="1"/>
  <c r="H457" i="1"/>
  <c r="I457" i="1" s="1"/>
  <c r="H458" i="1"/>
  <c r="I458" i="1" s="1"/>
  <c r="H459" i="1"/>
  <c r="I459" i="1" s="1"/>
  <c r="H460" i="1"/>
  <c r="I460" i="1" s="1"/>
  <c r="H461" i="1"/>
  <c r="I461" i="1" s="1"/>
  <c r="H462" i="1"/>
  <c r="I462" i="1" s="1"/>
  <c r="H463" i="1"/>
  <c r="I463" i="1" s="1"/>
  <c r="H464" i="1"/>
  <c r="I464" i="1" s="1"/>
  <c r="H465" i="1"/>
  <c r="I465" i="1" s="1"/>
  <c r="H466" i="1"/>
  <c r="I466" i="1" s="1"/>
  <c r="H467" i="1"/>
  <c r="I467" i="1" s="1"/>
  <c r="H468" i="1"/>
  <c r="I468" i="1" s="1"/>
  <c r="H469" i="1"/>
  <c r="I469" i="1" s="1"/>
  <c r="H470" i="1"/>
  <c r="I470" i="1" s="1"/>
  <c r="H471" i="1"/>
  <c r="I471" i="1" s="1"/>
  <c r="H472" i="1"/>
  <c r="I472" i="1" s="1"/>
  <c r="H473" i="1"/>
  <c r="I473" i="1" s="1"/>
  <c r="H474" i="1"/>
  <c r="I474" i="1" s="1"/>
  <c r="H475" i="1"/>
  <c r="I475" i="1" s="1"/>
  <c r="H476" i="1"/>
  <c r="I476" i="1" s="1"/>
  <c r="H477" i="1"/>
  <c r="I477" i="1" s="1"/>
  <c r="H478" i="1"/>
  <c r="I478" i="1" s="1"/>
  <c r="H479" i="1"/>
  <c r="I479" i="1" s="1"/>
  <c r="H480" i="1"/>
  <c r="I480" i="1" s="1"/>
  <c r="H481" i="1"/>
  <c r="I481" i="1" s="1"/>
  <c r="H482" i="1"/>
  <c r="I482" i="1" s="1"/>
  <c r="H483" i="1"/>
  <c r="I483" i="1" s="1"/>
  <c r="H484" i="1"/>
  <c r="I484" i="1" s="1"/>
  <c r="H485" i="1"/>
  <c r="I485" i="1" s="1"/>
  <c r="H486" i="1"/>
  <c r="I486" i="1" s="1"/>
  <c r="H487" i="1"/>
  <c r="I487" i="1" s="1"/>
  <c r="H488" i="1"/>
  <c r="I488" i="1" s="1"/>
  <c r="H489" i="1"/>
  <c r="I489" i="1" s="1"/>
  <c r="H490" i="1"/>
  <c r="I490" i="1" s="1"/>
  <c r="H491" i="1"/>
  <c r="I491" i="1" s="1"/>
  <c r="H492" i="1"/>
  <c r="I492" i="1" s="1"/>
  <c r="H493" i="1"/>
  <c r="I493" i="1" s="1"/>
  <c r="H494" i="1"/>
  <c r="I494" i="1" s="1"/>
  <c r="H495" i="1"/>
  <c r="I495" i="1" s="1"/>
  <c r="H496" i="1"/>
  <c r="I496" i="1" s="1"/>
  <c r="H497" i="1"/>
  <c r="I497" i="1" s="1"/>
  <c r="H498" i="1"/>
  <c r="I498" i="1" s="1"/>
  <c r="H499" i="1"/>
  <c r="I499" i="1" s="1"/>
  <c r="H500" i="1"/>
  <c r="I500" i="1" s="1"/>
  <c r="H501" i="1"/>
  <c r="I501" i="1" s="1"/>
  <c r="H502" i="1"/>
  <c r="I502" i="1" s="1"/>
  <c r="H503" i="1"/>
  <c r="I503" i="1" s="1"/>
  <c r="H504" i="1"/>
  <c r="I504" i="1" s="1"/>
  <c r="H505" i="1"/>
  <c r="I505" i="1" s="1"/>
  <c r="H506" i="1"/>
  <c r="I506" i="1" s="1"/>
  <c r="H507" i="1"/>
  <c r="I507" i="1" s="1"/>
  <c r="H508" i="1"/>
  <c r="I508" i="1" s="1"/>
  <c r="H509" i="1"/>
  <c r="I509" i="1" s="1"/>
  <c r="H510" i="1"/>
  <c r="I510" i="1" s="1"/>
  <c r="H511" i="1"/>
  <c r="I511" i="1" s="1"/>
  <c r="H512" i="1"/>
  <c r="I512" i="1" s="1"/>
  <c r="H513" i="1"/>
  <c r="I513" i="1" s="1"/>
  <c r="H514" i="1"/>
  <c r="I514" i="1" s="1"/>
  <c r="H515" i="1"/>
  <c r="I515" i="1" s="1"/>
  <c r="H516" i="1"/>
  <c r="I516" i="1" s="1"/>
  <c r="H517" i="1"/>
  <c r="I517" i="1" s="1"/>
  <c r="H518" i="1"/>
  <c r="I518" i="1" s="1"/>
  <c r="H519" i="1"/>
  <c r="I519" i="1" s="1"/>
  <c r="H520" i="1"/>
  <c r="I520" i="1" s="1"/>
  <c r="H521" i="1"/>
  <c r="I521" i="1" s="1"/>
  <c r="H522" i="1"/>
  <c r="I522" i="1" s="1"/>
  <c r="H523" i="1"/>
  <c r="I523" i="1" s="1"/>
  <c r="H524" i="1"/>
  <c r="I524" i="1" s="1"/>
  <c r="H525" i="1"/>
  <c r="I525" i="1" s="1"/>
  <c r="H526" i="1"/>
  <c r="I526" i="1" s="1"/>
  <c r="H527" i="1"/>
  <c r="I527" i="1" s="1"/>
  <c r="H528" i="1"/>
  <c r="I528" i="1" s="1"/>
  <c r="H529" i="1"/>
  <c r="I529" i="1" s="1"/>
  <c r="H530" i="1"/>
  <c r="I530" i="1" s="1"/>
  <c r="H531" i="1"/>
  <c r="I531" i="1" s="1"/>
  <c r="H532" i="1"/>
  <c r="I532" i="1" s="1"/>
  <c r="H533" i="1"/>
  <c r="I533" i="1" s="1"/>
  <c r="H534" i="1"/>
  <c r="I534" i="1" s="1"/>
  <c r="H535" i="1"/>
  <c r="I535" i="1" s="1"/>
  <c r="H536" i="1"/>
  <c r="I536" i="1" s="1"/>
  <c r="H537" i="1"/>
  <c r="I537" i="1" s="1"/>
  <c r="H538" i="1"/>
  <c r="I538" i="1" s="1"/>
  <c r="H539" i="1"/>
  <c r="I539" i="1" s="1"/>
  <c r="H540" i="1"/>
  <c r="I540" i="1" s="1"/>
  <c r="H541" i="1"/>
  <c r="I541" i="1" s="1"/>
  <c r="H542" i="1"/>
  <c r="I542" i="1" s="1"/>
  <c r="H543" i="1"/>
  <c r="I543" i="1" s="1"/>
  <c r="H544" i="1"/>
  <c r="I544" i="1" s="1"/>
  <c r="H545" i="1"/>
  <c r="I545" i="1" s="1"/>
  <c r="H546" i="1"/>
  <c r="I546" i="1" s="1"/>
  <c r="H547" i="1"/>
  <c r="I547" i="1" s="1"/>
  <c r="H548" i="1"/>
  <c r="I548" i="1" s="1"/>
  <c r="H549" i="1"/>
  <c r="I549" i="1" s="1"/>
  <c r="H550" i="1"/>
  <c r="I550" i="1" s="1"/>
  <c r="H551" i="1"/>
  <c r="I551" i="1" s="1"/>
  <c r="H552" i="1"/>
  <c r="I552" i="1" s="1"/>
  <c r="H553" i="1"/>
  <c r="I553" i="1" s="1"/>
  <c r="H554" i="1"/>
  <c r="I554" i="1" s="1"/>
  <c r="H555" i="1"/>
  <c r="I555" i="1" s="1"/>
  <c r="H556" i="1"/>
  <c r="I556" i="1" s="1"/>
  <c r="H557" i="1"/>
  <c r="I557" i="1" s="1"/>
  <c r="H558" i="1"/>
  <c r="I558" i="1" s="1"/>
  <c r="H559" i="1"/>
  <c r="I559" i="1" s="1"/>
  <c r="H560" i="1"/>
  <c r="I560" i="1" s="1"/>
  <c r="H561" i="1"/>
  <c r="I561" i="1" s="1"/>
  <c r="H562" i="1"/>
  <c r="I562" i="1" s="1"/>
  <c r="H563" i="1"/>
  <c r="I563" i="1" s="1"/>
  <c r="H564" i="1"/>
  <c r="I564" i="1" s="1"/>
  <c r="H565" i="1"/>
  <c r="I565" i="1" s="1"/>
  <c r="H566" i="1"/>
  <c r="I566" i="1" s="1"/>
  <c r="H567" i="1"/>
  <c r="I567" i="1" s="1"/>
  <c r="H568" i="1"/>
  <c r="I568" i="1" s="1"/>
  <c r="H569" i="1"/>
  <c r="I569" i="1" s="1"/>
  <c r="H570" i="1"/>
  <c r="I570" i="1" s="1"/>
  <c r="H571" i="1"/>
  <c r="I571" i="1" s="1"/>
  <c r="H572" i="1"/>
  <c r="I572" i="1" s="1"/>
  <c r="H573" i="1"/>
  <c r="I573" i="1" s="1"/>
  <c r="H574" i="1"/>
  <c r="I574" i="1" s="1"/>
  <c r="H575" i="1"/>
  <c r="I575" i="1" s="1"/>
  <c r="H576" i="1"/>
  <c r="I576" i="1" s="1"/>
  <c r="H577" i="1"/>
  <c r="I577" i="1" s="1"/>
  <c r="H578" i="1"/>
  <c r="I578" i="1" s="1"/>
  <c r="H579" i="1"/>
  <c r="I579" i="1" s="1"/>
  <c r="H580" i="1"/>
  <c r="I580" i="1" s="1"/>
  <c r="H581" i="1"/>
  <c r="I581" i="1" s="1"/>
  <c r="H582" i="1"/>
  <c r="I582" i="1" s="1"/>
  <c r="H583" i="1"/>
  <c r="I583" i="1" s="1"/>
  <c r="H584" i="1"/>
  <c r="I584" i="1" s="1"/>
  <c r="H585" i="1"/>
  <c r="I585" i="1" s="1"/>
  <c r="H586" i="1"/>
  <c r="I586" i="1" s="1"/>
  <c r="H587" i="1"/>
  <c r="I587" i="1" s="1"/>
  <c r="H588" i="1"/>
  <c r="I588" i="1" s="1"/>
  <c r="H589" i="1"/>
  <c r="I589" i="1" s="1"/>
  <c r="H590" i="1"/>
  <c r="I590" i="1" s="1"/>
  <c r="H591" i="1"/>
  <c r="I591" i="1" s="1"/>
  <c r="H592" i="1"/>
  <c r="I592" i="1" s="1"/>
  <c r="H593" i="1"/>
  <c r="I593" i="1" s="1"/>
  <c r="H594" i="1"/>
  <c r="I594" i="1" s="1"/>
  <c r="H595" i="1"/>
  <c r="I595" i="1" s="1"/>
  <c r="H596" i="1"/>
  <c r="I596" i="1" s="1"/>
  <c r="H597" i="1"/>
  <c r="I597" i="1" s="1"/>
  <c r="H598" i="1"/>
  <c r="I598" i="1" s="1"/>
  <c r="H599" i="1"/>
  <c r="I599" i="1" s="1"/>
  <c r="H600" i="1"/>
  <c r="I600" i="1" s="1"/>
  <c r="H601" i="1"/>
  <c r="I601" i="1" s="1"/>
  <c r="H602" i="1"/>
  <c r="I602" i="1" s="1"/>
  <c r="H603" i="1"/>
  <c r="I603" i="1" s="1"/>
  <c r="H604" i="1"/>
  <c r="I604" i="1" s="1"/>
  <c r="H605" i="1"/>
  <c r="I605" i="1" s="1"/>
  <c r="H606" i="1"/>
  <c r="I606" i="1" s="1"/>
  <c r="H607" i="1"/>
  <c r="I607" i="1" s="1"/>
  <c r="H608" i="1"/>
  <c r="I608" i="1" s="1"/>
  <c r="H609" i="1"/>
  <c r="I609" i="1" s="1"/>
  <c r="H610" i="1"/>
  <c r="I610" i="1" s="1"/>
  <c r="H611" i="1"/>
  <c r="I611" i="1" s="1"/>
  <c r="H612" i="1"/>
  <c r="I612" i="1" s="1"/>
  <c r="H613" i="1"/>
  <c r="I613" i="1" s="1"/>
  <c r="H614" i="1"/>
  <c r="I614" i="1" s="1"/>
  <c r="H615" i="1"/>
  <c r="I615" i="1" s="1"/>
  <c r="H616" i="1"/>
  <c r="I616" i="1" s="1"/>
  <c r="H617" i="1"/>
  <c r="I617" i="1" s="1"/>
  <c r="H618" i="1"/>
  <c r="I618" i="1" s="1"/>
  <c r="H619" i="1"/>
  <c r="I619" i="1" s="1"/>
  <c r="H620" i="1"/>
  <c r="I620" i="1" s="1"/>
  <c r="H621" i="1"/>
  <c r="I621" i="1" s="1"/>
  <c r="H622" i="1"/>
  <c r="I622" i="1" s="1"/>
  <c r="H623" i="1"/>
  <c r="I623" i="1" s="1"/>
  <c r="H624" i="1"/>
  <c r="I624" i="1" s="1"/>
  <c r="H625" i="1"/>
  <c r="I625" i="1" s="1"/>
  <c r="H626" i="1"/>
  <c r="I626" i="1" s="1"/>
  <c r="H627" i="1"/>
  <c r="I627" i="1" s="1"/>
  <c r="H628" i="1"/>
  <c r="I628" i="1" s="1"/>
  <c r="H629" i="1"/>
  <c r="I629" i="1" s="1"/>
  <c r="H630" i="1"/>
  <c r="I630" i="1" s="1"/>
  <c r="H631" i="1"/>
  <c r="I631" i="1" s="1"/>
  <c r="H632" i="1"/>
  <c r="I632" i="1" s="1"/>
  <c r="H633" i="1"/>
  <c r="I633" i="1" s="1"/>
  <c r="H634" i="1"/>
  <c r="I634" i="1" s="1"/>
  <c r="H635" i="1"/>
  <c r="I635" i="1" s="1"/>
  <c r="H636" i="1"/>
  <c r="I636" i="1" s="1"/>
  <c r="H637" i="1"/>
  <c r="I637" i="1" s="1"/>
  <c r="H638" i="1"/>
  <c r="I638" i="1" s="1"/>
  <c r="H639" i="1"/>
  <c r="I639" i="1" s="1"/>
  <c r="H640" i="1"/>
  <c r="I640" i="1" s="1"/>
  <c r="H641" i="1"/>
  <c r="I641" i="1" s="1"/>
  <c r="H642" i="1"/>
  <c r="I642" i="1" s="1"/>
  <c r="H643" i="1"/>
  <c r="I643" i="1" s="1"/>
  <c r="H644" i="1"/>
  <c r="I644" i="1" s="1"/>
  <c r="H645" i="1"/>
  <c r="I645" i="1" s="1"/>
  <c r="H646" i="1"/>
  <c r="I646" i="1" s="1"/>
  <c r="H647" i="1"/>
  <c r="I647" i="1" s="1"/>
  <c r="H648" i="1"/>
  <c r="I648" i="1" s="1"/>
  <c r="H649" i="1"/>
  <c r="I649" i="1" s="1"/>
  <c r="H650" i="1"/>
  <c r="I650" i="1" s="1"/>
  <c r="H651" i="1"/>
  <c r="I651" i="1" s="1"/>
  <c r="H652" i="1"/>
  <c r="I652" i="1" s="1"/>
  <c r="H653" i="1"/>
  <c r="I653" i="1" s="1"/>
  <c r="H654" i="1"/>
  <c r="I654" i="1" s="1"/>
  <c r="H655" i="1"/>
  <c r="I655" i="1" s="1"/>
  <c r="H656" i="1"/>
  <c r="I656" i="1" s="1"/>
  <c r="H657" i="1"/>
  <c r="I657" i="1" s="1"/>
  <c r="H658" i="1"/>
  <c r="I658" i="1" s="1"/>
  <c r="H659" i="1"/>
  <c r="I659" i="1" s="1"/>
  <c r="H660" i="1"/>
  <c r="I660" i="1" s="1"/>
  <c r="H661" i="1"/>
  <c r="I661" i="1" s="1"/>
  <c r="H662" i="1"/>
  <c r="I662" i="1" s="1"/>
  <c r="H663" i="1"/>
  <c r="I663" i="1" s="1"/>
  <c r="H664" i="1"/>
  <c r="I664" i="1" s="1"/>
  <c r="H665" i="1"/>
  <c r="I665" i="1" s="1"/>
  <c r="H666" i="1"/>
  <c r="I666" i="1" s="1"/>
  <c r="H667" i="1"/>
  <c r="I667" i="1" s="1"/>
  <c r="H668" i="1"/>
  <c r="I668" i="1" s="1"/>
  <c r="H669" i="1"/>
  <c r="I669" i="1" s="1"/>
  <c r="H670" i="1"/>
  <c r="I670" i="1" s="1"/>
  <c r="H671" i="1"/>
  <c r="I671" i="1" s="1"/>
  <c r="H672" i="1"/>
  <c r="I672" i="1" s="1"/>
  <c r="H673" i="1"/>
  <c r="I673" i="1" s="1"/>
  <c r="H674" i="1"/>
  <c r="I674" i="1" s="1"/>
  <c r="H675" i="1"/>
  <c r="I675" i="1" s="1"/>
  <c r="H676" i="1"/>
  <c r="I676" i="1" s="1"/>
  <c r="H677" i="1"/>
  <c r="I677" i="1" s="1"/>
  <c r="H678" i="1"/>
  <c r="I678" i="1" s="1"/>
  <c r="H679" i="1"/>
  <c r="I679" i="1" s="1"/>
  <c r="H680" i="1"/>
  <c r="I680" i="1" s="1"/>
  <c r="H681" i="1"/>
  <c r="I681" i="1" s="1"/>
  <c r="H682" i="1"/>
  <c r="I682" i="1" s="1"/>
  <c r="H683" i="1"/>
  <c r="I683" i="1" s="1"/>
  <c r="H684" i="1"/>
  <c r="I684" i="1" s="1"/>
  <c r="H685" i="1"/>
  <c r="I685" i="1" s="1"/>
  <c r="H686" i="1"/>
  <c r="I686" i="1" s="1"/>
  <c r="H687" i="1"/>
  <c r="I687" i="1" s="1"/>
  <c r="H688" i="1"/>
  <c r="I688" i="1" s="1"/>
  <c r="H689" i="1"/>
  <c r="I689" i="1" s="1"/>
  <c r="H690" i="1"/>
  <c r="I690" i="1" s="1"/>
  <c r="H691" i="1"/>
  <c r="I691" i="1" s="1"/>
  <c r="H692" i="1"/>
  <c r="I692" i="1" s="1"/>
  <c r="H693" i="1"/>
  <c r="I693" i="1" s="1"/>
  <c r="H694" i="1"/>
  <c r="I694" i="1" s="1"/>
  <c r="H695" i="1"/>
  <c r="I695" i="1" s="1"/>
  <c r="H696" i="1"/>
  <c r="I696" i="1" s="1"/>
  <c r="H697" i="1"/>
  <c r="I697" i="1" s="1"/>
  <c r="H698" i="1"/>
  <c r="I698" i="1" s="1"/>
  <c r="H699" i="1"/>
  <c r="I699" i="1" s="1"/>
  <c r="H700" i="1"/>
  <c r="I700" i="1" s="1"/>
  <c r="H701" i="1"/>
  <c r="I701" i="1" s="1"/>
  <c r="H702" i="1"/>
  <c r="I702" i="1" s="1"/>
  <c r="H703" i="1"/>
  <c r="I703" i="1" s="1"/>
  <c r="H704" i="1"/>
  <c r="I704" i="1" s="1"/>
  <c r="H705" i="1"/>
  <c r="I705" i="1" s="1"/>
  <c r="H706" i="1"/>
  <c r="I706" i="1" s="1"/>
  <c r="H707" i="1"/>
  <c r="I707" i="1" s="1"/>
  <c r="H708" i="1"/>
  <c r="I708" i="1" s="1"/>
  <c r="H709" i="1"/>
  <c r="I709" i="1" s="1"/>
  <c r="H710" i="1"/>
  <c r="I710" i="1" s="1"/>
  <c r="H711" i="1"/>
  <c r="I711" i="1" s="1"/>
  <c r="H712" i="1"/>
  <c r="I712" i="1" s="1"/>
  <c r="H713" i="1"/>
  <c r="I713" i="1" s="1"/>
  <c r="H714" i="1"/>
  <c r="I714" i="1" s="1"/>
  <c r="H715" i="1"/>
  <c r="I715" i="1" s="1"/>
  <c r="H716" i="1"/>
  <c r="I716" i="1" s="1"/>
  <c r="H717" i="1"/>
  <c r="I717" i="1" s="1"/>
  <c r="H718" i="1"/>
  <c r="I718" i="1" s="1"/>
  <c r="H719" i="1"/>
  <c r="I719" i="1" s="1"/>
  <c r="H720" i="1"/>
  <c r="I720" i="1" s="1"/>
  <c r="H721" i="1"/>
  <c r="I721" i="1" s="1"/>
  <c r="H722" i="1"/>
  <c r="I722" i="1" s="1"/>
  <c r="H723" i="1"/>
  <c r="I723" i="1" s="1"/>
  <c r="H724" i="1"/>
  <c r="I724" i="1" s="1"/>
  <c r="H725" i="1"/>
  <c r="I725" i="1" s="1"/>
  <c r="H726" i="1"/>
  <c r="I726" i="1" s="1"/>
  <c r="H727" i="1"/>
  <c r="I727" i="1" s="1"/>
  <c r="H728" i="1"/>
  <c r="I728" i="1" s="1"/>
  <c r="H729" i="1"/>
  <c r="I729" i="1" s="1"/>
  <c r="H730" i="1"/>
  <c r="I730" i="1" s="1"/>
  <c r="H731" i="1"/>
  <c r="I731" i="1" s="1"/>
  <c r="H732" i="1"/>
  <c r="I732" i="1" s="1"/>
  <c r="H733" i="1"/>
  <c r="I733" i="1" s="1"/>
  <c r="H734" i="1"/>
  <c r="I734" i="1" s="1"/>
  <c r="H735" i="1"/>
  <c r="I735" i="1" s="1"/>
  <c r="H736" i="1"/>
  <c r="I736" i="1" s="1"/>
  <c r="H737" i="1"/>
  <c r="I737" i="1" s="1"/>
  <c r="H738" i="1"/>
  <c r="I738" i="1" s="1"/>
  <c r="H739" i="1"/>
  <c r="I739" i="1" s="1"/>
  <c r="H740" i="1"/>
  <c r="I740" i="1" s="1"/>
  <c r="H741" i="1"/>
  <c r="I741" i="1" s="1"/>
  <c r="H742" i="1"/>
  <c r="I742" i="1" s="1"/>
  <c r="H743" i="1"/>
  <c r="I743" i="1" s="1"/>
  <c r="H744" i="1"/>
  <c r="I744" i="1" s="1"/>
  <c r="H745" i="1"/>
  <c r="I745" i="1" s="1"/>
  <c r="H746" i="1"/>
  <c r="I746" i="1" s="1"/>
  <c r="H747" i="1"/>
  <c r="I747" i="1" s="1"/>
  <c r="H748" i="1"/>
  <c r="I748" i="1" s="1"/>
  <c r="H749" i="1"/>
  <c r="I749" i="1" s="1"/>
  <c r="H750" i="1"/>
  <c r="I750" i="1" s="1"/>
  <c r="H751" i="1"/>
  <c r="I751" i="1" s="1"/>
  <c r="H752" i="1"/>
  <c r="I752" i="1" s="1"/>
  <c r="H753" i="1"/>
  <c r="I753" i="1" s="1"/>
  <c r="H754" i="1"/>
  <c r="I754" i="1" s="1"/>
  <c r="H755" i="1"/>
  <c r="I755" i="1" s="1"/>
  <c r="H756" i="1"/>
  <c r="I756" i="1" s="1"/>
  <c r="H757" i="1"/>
  <c r="I757" i="1" s="1"/>
  <c r="H758" i="1"/>
  <c r="I758" i="1" s="1"/>
  <c r="H759" i="1"/>
  <c r="I759" i="1" s="1"/>
  <c r="H760" i="1"/>
  <c r="I760" i="1" s="1"/>
  <c r="H761" i="1"/>
  <c r="I761" i="1" s="1"/>
  <c r="H762" i="1"/>
  <c r="I762" i="1" s="1"/>
  <c r="H763" i="1"/>
  <c r="I763" i="1" s="1"/>
  <c r="H764" i="1"/>
  <c r="I764" i="1" s="1"/>
  <c r="H765" i="1"/>
  <c r="I765" i="1" s="1"/>
  <c r="H766" i="1"/>
  <c r="I766" i="1" s="1"/>
  <c r="H767" i="1"/>
  <c r="I767" i="1" s="1"/>
  <c r="H768" i="1"/>
  <c r="I768" i="1" s="1"/>
  <c r="H769" i="1"/>
  <c r="I769" i="1" s="1"/>
  <c r="H770" i="1"/>
  <c r="I770" i="1" s="1"/>
  <c r="H771" i="1"/>
  <c r="I771" i="1" s="1"/>
  <c r="H772" i="1"/>
  <c r="I772" i="1" s="1"/>
  <c r="H773" i="1"/>
  <c r="I773" i="1" s="1"/>
  <c r="H774" i="1"/>
  <c r="I774" i="1" s="1"/>
  <c r="H775" i="1"/>
  <c r="I775" i="1" s="1"/>
  <c r="H776" i="1"/>
  <c r="I776" i="1" s="1"/>
  <c r="H777" i="1"/>
  <c r="I777" i="1" s="1"/>
  <c r="H778" i="1"/>
  <c r="I778" i="1" s="1"/>
  <c r="H779" i="1"/>
  <c r="I779" i="1" s="1"/>
  <c r="H780" i="1"/>
  <c r="I780" i="1" s="1"/>
  <c r="H781" i="1"/>
  <c r="I781" i="1" s="1"/>
  <c r="H782" i="1"/>
  <c r="I782" i="1" s="1"/>
  <c r="H783" i="1"/>
  <c r="I783" i="1" s="1"/>
  <c r="H784" i="1"/>
  <c r="I784" i="1" s="1"/>
  <c r="H785" i="1"/>
  <c r="I785" i="1" s="1"/>
  <c r="H786" i="1"/>
  <c r="I786" i="1" s="1"/>
  <c r="H787" i="1"/>
  <c r="I787" i="1" s="1"/>
  <c r="H788" i="1"/>
  <c r="I788" i="1" s="1"/>
  <c r="H789" i="1"/>
  <c r="I789" i="1" s="1"/>
  <c r="H790" i="1"/>
  <c r="I790" i="1" s="1"/>
  <c r="H791" i="1"/>
  <c r="I791" i="1" s="1"/>
  <c r="H792" i="1"/>
  <c r="I792" i="1" s="1"/>
  <c r="H793" i="1"/>
  <c r="I793" i="1" s="1"/>
  <c r="H794" i="1"/>
  <c r="I794" i="1" s="1"/>
  <c r="H795" i="1"/>
  <c r="I795" i="1" s="1"/>
  <c r="H796" i="1"/>
  <c r="I796" i="1" s="1"/>
  <c r="H797" i="1"/>
  <c r="I797" i="1" s="1"/>
  <c r="H798" i="1"/>
  <c r="I798" i="1" s="1"/>
  <c r="H799" i="1"/>
  <c r="I799" i="1" s="1"/>
  <c r="H800" i="1"/>
  <c r="I800" i="1" s="1"/>
  <c r="H801" i="1"/>
  <c r="I801" i="1" s="1"/>
  <c r="H802" i="1"/>
  <c r="I802" i="1" s="1"/>
  <c r="H803" i="1"/>
  <c r="I803" i="1" s="1"/>
  <c r="H804" i="1"/>
  <c r="I804" i="1" s="1"/>
  <c r="H805" i="1"/>
  <c r="I805" i="1" s="1"/>
  <c r="H806" i="1"/>
  <c r="I806" i="1" s="1"/>
  <c r="H807" i="1"/>
  <c r="I807" i="1" s="1"/>
  <c r="H808" i="1"/>
  <c r="I808" i="1" s="1"/>
  <c r="H809" i="1"/>
  <c r="I809" i="1" s="1"/>
  <c r="H810" i="1"/>
  <c r="I810" i="1" s="1"/>
  <c r="H811" i="1"/>
  <c r="I811" i="1" s="1"/>
  <c r="H812" i="1"/>
  <c r="I812" i="1" s="1"/>
  <c r="H813" i="1"/>
  <c r="I813" i="1" s="1"/>
  <c r="H814" i="1"/>
  <c r="I814" i="1" s="1"/>
  <c r="H815" i="1"/>
  <c r="I815" i="1" s="1"/>
  <c r="H816" i="1"/>
  <c r="I816" i="1" s="1"/>
  <c r="H817" i="1"/>
  <c r="I817" i="1" s="1"/>
  <c r="H818" i="1"/>
  <c r="I818" i="1" s="1"/>
  <c r="H819" i="1"/>
  <c r="I819" i="1" s="1"/>
  <c r="H820" i="1"/>
  <c r="I820" i="1" s="1"/>
  <c r="H821" i="1"/>
  <c r="I821" i="1" s="1"/>
  <c r="H822" i="1"/>
  <c r="I822" i="1" s="1"/>
  <c r="H823" i="1"/>
  <c r="I823" i="1" s="1"/>
  <c r="H824" i="1"/>
  <c r="I824" i="1" s="1"/>
  <c r="H825" i="1"/>
  <c r="I825" i="1" s="1"/>
  <c r="H826" i="1"/>
  <c r="I826" i="1" s="1"/>
  <c r="H827" i="1"/>
  <c r="I827" i="1" s="1"/>
  <c r="H828" i="1"/>
  <c r="I828" i="1" s="1"/>
  <c r="H829" i="1"/>
  <c r="I829" i="1" s="1"/>
  <c r="H830" i="1"/>
  <c r="I830" i="1" s="1"/>
  <c r="H831" i="1"/>
  <c r="I831" i="1" s="1"/>
  <c r="H832" i="1"/>
  <c r="I832" i="1" s="1"/>
  <c r="H833" i="1"/>
  <c r="I833" i="1" s="1"/>
  <c r="H834" i="1"/>
  <c r="I834" i="1" s="1"/>
  <c r="H835" i="1"/>
  <c r="I835" i="1" s="1"/>
  <c r="H836" i="1"/>
  <c r="I836" i="1" s="1"/>
  <c r="H837" i="1"/>
  <c r="I837" i="1" s="1"/>
  <c r="H838" i="1"/>
  <c r="I838" i="1" s="1"/>
  <c r="H839" i="1"/>
  <c r="I839" i="1" s="1"/>
  <c r="H840" i="1"/>
  <c r="I840" i="1" s="1"/>
  <c r="H841" i="1"/>
  <c r="I841" i="1" s="1"/>
  <c r="H842" i="1"/>
  <c r="I842" i="1" s="1"/>
  <c r="H843" i="1"/>
  <c r="I843" i="1" s="1"/>
  <c r="H844" i="1"/>
  <c r="I844" i="1" s="1"/>
  <c r="H845" i="1"/>
  <c r="I845" i="1" s="1"/>
  <c r="H846" i="1"/>
  <c r="I846" i="1" s="1"/>
  <c r="H847" i="1"/>
  <c r="I847" i="1" s="1"/>
  <c r="H848" i="1"/>
  <c r="I848" i="1" s="1"/>
  <c r="H849" i="1"/>
  <c r="I849" i="1" s="1"/>
  <c r="H850" i="1"/>
  <c r="I850" i="1" s="1"/>
  <c r="H851" i="1"/>
  <c r="I851" i="1" s="1"/>
  <c r="H852" i="1"/>
  <c r="I852" i="1" s="1"/>
  <c r="H853" i="1"/>
  <c r="I853" i="1" s="1"/>
  <c r="H854" i="1"/>
  <c r="I854" i="1" s="1"/>
  <c r="H855" i="1"/>
  <c r="I855" i="1" s="1"/>
  <c r="H856" i="1"/>
  <c r="I856" i="1" s="1"/>
  <c r="H857" i="1"/>
  <c r="I857" i="1" s="1"/>
  <c r="H858" i="1"/>
  <c r="I858" i="1" s="1"/>
  <c r="H859" i="1"/>
  <c r="I859" i="1" s="1"/>
  <c r="H860" i="1"/>
  <c r="I860" i="1" s="1"/>
  <c r="H861" i="1"/>
  <c r="I861" i="1" s="1"/>
  <c r="H862" i="1"/>
  <c r="I862" i="1" s="1"/>
  <c r="H863" i="1"/>
  <c r="I863" i="1" s="1"/>
  <c r="H864" i="1"/>
  <c r="I864" i="1" s="1"/>
  <c r="H865" i="1"/>
  <c r="I865" i="1" s="1"/>
  <c r="H866" i="1"/>
  <c r="I866" i="1" s="1"/>
  <c r="H867" i="1"/>
  <c r="I867" i="1" s="1"/>
  <c r="H868" i="1"/>
  <c r="I868" i="1" s="1"/>
  <c r="H869" i="1"/>
  <c r="I869" i="1" s="1"/>
  <c r="H870" i="1"/>
  <c r="I870" i="1" s="1"/>
  <c r="H871" i="1"/>
  <c r="I871" i="1" s="1"/>
  <c r="H872" i="1"/>
  <c r="I872" i="1" s="1"/>
  <c r="H873" i="1"/>
  <c r="I873" i="1" s="1"/>
  <c r="H874" i="1"/>
  <c r="I874" i="1" s="1"/>
  <c r="H875" i="1"/>
  <c r="I875" i="1" s="1"/>
  <c r="H876" i="1"/>
  <c r="I876" i="1" s="1"/>
  <c r="H877" i="1"/>
  <c r="I877" i="1" s="1"/>
  <c r="H878" i="1"/>
  <c r="I878" i="1" s="1"/>
  <c r="H879" i="1"/>
  <c r="I879" i="1" s="1"/>
  <c r="H880" i="1"/>
  <c r="I880" i="1" s="1"/>
  <c r="H881" i="1"/>
  <c r="I881" i="1" s="1"/>
  <c r="H882" i="1"/>
  <c r="I882" i="1" s="1"/>
  <c r="H883" i="1"/>
  <c r="I883" i="1" s="1"/>
  <c r="H884" i="1"/>
  <c r="I884" i="1" s="1"/>
  <c r="H885" i="1"/>
  <c r="I885" i="1" s="1"/>
  <c r="H886" i="1"/>
  <c r="I886" i="1" s="1"/>
  <c r="H887" i="1"/>
  <c r="I887" i="1" s="1"/>
  <c r="H888" i="1"/>
  <c r="I888" i="1" s="1"/>
  <c r="H889" i="1"/>
  <c r="I889" i="1" s="1"/>
  <c r="H890" i="1"/>
  <c r="I890" i="1" s="1"/>
  <c r="H891" i="1"/>
  <c r="I891" i="1" s="1"/>
  <c r="H892" i="1"/>
  <c r="I892" i="1" s="1"/>
  <c r="H893" i="1"/>
  <c r="I893" i="1" s="1"/>
  <c r="H894" i="1"/>
  <c r="I894" i="1" s="1"/>
  <c r="H895" i="1"/>
  <c r="I895" i="1" s="1"/>
  <c r="H896" i="1"/>
  <c r="I896" i="1" s="1"/>
  <c r="H897" i="1"/>
  <c r="I897" i="1" s="1"/>
  <c r="H898" i="1"/>
  <c r="I898" i="1" s="1"/>
  <c r="H899" i="1"/>
  <c r="I899" i="1" s="1"/>
  <c r="H900" i="1"/>
  <c r="I900" i="1" s="1"/>
  <c r="H901" i="1"/>
  <c r="I901" i="1" s="1"/>
  <c r="H902" i="1"/>
  <c r="I902" i="1" s="1"/>
  <c r="H903" i="1"/>
  <c r="I903" i="1" s="1"/>
  <c r="H904" i="1"/>
  <c r="I904" i="1" s="1"/>
  <c r="H905" i="1"/>
  <c r="I905" i="1" s="1"/>
  <c r="H906" i="1"/>
  <c r="I906" i="1" s="1"/>
  <c r="H907" i="1"/>
  <c r="I907" i="1" s="1"/>
  <c r="H908" i="1"/>
  <c r="I908" i="1" s="1"/>
  <c r="H909" i="1"/>
  <c r="I909" i="1" s="1"/>
  <c r="H910" i="1"/>
  <c r="I910" i="1" s="1"/>
  <c r="H911" i="1"/>
  <c r="I911" i="1" s="1"/>
  <c r="H912" i="1"/>
  <c r="I912" i="1" s="1"/>
  <c r="H913" i="1"/>
  <c r="I913" i="1" s="1"/>
  <c r="H914" i="1"/>
  <c r="I914" i="1" s="1"/>
  <c r="H915" i="1"/>
  <c r="I915" i="1" s="1"/>
  <c r="H916" i="1"/>
  <c r="I916" i="1" s="1"/>
  <c r="H917" i="1"/>
  <c r="I917" i="1" s="1"/>
  <c r="H918" i="1"/>
  <c r="I918" i="1" s="1"/>
  <c r="H919" i="1"/>
  <c r="I919" i="1" s="1"/>
  <c r="H920" i="1"/>
  <c r="I920" i="1" s="1"/>
  <c r="H921" i="1"/>
  <c r="I921" i="1" s="1"/>
  <c r="H922" i="1"/>
  <c r="I922" i="1" s="1"/>
  <c r="H923" i="1"/>
  <c r="I923" i="1" s="1"/>
  <c r="H924" i="1"/>
  <c r="I924" i="1" s="1"/>
  <c r="H925" i="1"/>
  <c r="I925" i="1" s="1"/>
  <c r="H926" i="1"/>
  <c r="I926" i="1" s="1"/>
  <c r="H927" i="1"/>
  <c r="I927" i="1" s="1"/>
  <c r="H928" i="1"/>
  <c r="I928" i="1" s="1"/>
  <c r="H929" i="1"/>
  <c r="I929" i="1" s="1"/>
  <c r="H930" i="1"/>
  <c r="I930" i="1" s="1"/>
  <c r="H931" i="1"/>
  <c r="I931" i="1" s="1"/>
  <c r="H932" i="1"/>
  <c r="I932" i="1" s="1"/>
  <c r="H933" i="1"/>
  <c r="I933" i="1" s="1"/>
  <c r="H934" i="1"/>
  <c r="I934" i="1" s="1"/>
  <c r="H935" i="1"/>
  <c r="I935" i="1" s="1"/>
  <c r="H936" i="1"/>
  <c r="I936" i="1" s="1"/>
  <c r="H937" i="1"/>
  <c r="I937" i="1" s="1"/>
  <c r="H938" i="1"/>
  <c r="I938" i="1" s="1"/>
  <c r="H939" i="1"/>
  <c r="I939" i="1" s="1"/>
  <c r="H940" i="1"/>
  <c r="I940" i="1" s="1"/>
  <c r="H941" i="1"/>
  <c r="I941" i="1" s="1"/>
  <c r="H942" i="1"/>
  <c r="I942" i="1" s="1"/>
  <c r="H943" i="1"/>
  <c r="I943" i="1" s="1"/>
  <c r="H944" i="1"/>
  <c r="I944" i="1" s="1"/>
  <c r="H945" i="1"/>
  <c r="I945" i="1" s="1"/>
  <c r="H946" i="1"/>
  <c r="I946" i="1" s="1"/>
  <c r="H947" i="1"/>
  <c r="I947" i="1" s="1"/>
  <c r="H948" i="1"/>
  <c r="I948" i="1" s="1"/>
  <c r="H949" i="1"/>
  <c r="I949" i="1" s="1"/>
  <c r="H950" i="1"/>
  <c r="I950" i="1" s="1"/>
  <c r="H951" i="1"/>
  <c r="I951" i="1" s="1"/>
  <c r="H952" i="1"/>
  <c r="I952" i="1" s="1"/>
  <c r="H953" i="1"/>
  <c r="I953" i="1" s="1"/>
  <c r="H954" i="1"/>
  <c r="I954" i="1" s="1"/>
  <c r="H955" i="1"/>
  <c r="I955" i="1" s="1"/>
  <c r="H956" i="1"/>
  <c r="I956" i="1" s="1"/>
  <c r="H957" i="1"/>
  <c r="I957" i="1" s="1"/>
  <c r="H958" i="1"/>
  <c r="I958" i="1" s="1"/>
  <c r="H959" i="1"/>
  <c r="I959" i="1" s="1"/>
  <c r="H960" i="1"/>
  <c r="I960" i="1" s="1"/>
  <c r="H961" i="1"/>
  <c r="I961" i="1" s="1"/>
  <c r="H962" i="1"/>
  <c r="I962" i="1" s="1"/>
  <c r="H963" i="1"/>
  <c r="I963" i="1" s="1"/>
  <c r="H964" i="1"/>
  <c r="I964" i="1" s="1"/>
  <c r="H965" i="1"/>
  <c r="I965" i="1" s="1"/>
  <c r="H966" i="1"/>
  <c r="I966" i="1" s="1"/>
  <c r="H967" i="1"/>
  <c r="I967" i="1" s="1"/>
  <c r="H968" i="1"/>
  <c r="I968" i="1" s="1"/>
  <c r="H969" i="1"/>
  <c r="I969" i="1" s="1"/>
  <c r="H970" i="1"/>
  <c r="I970" i="1" s="1"/>
  <c r="H971" i="1"/>
  <c r="I971" i="1" s="1"/>
  <c r="H972" i="1"/>
  <c r="I972" i="1" s="1"/>
  <c r="H973" i="1"/>
  <c r="I973" i="1" s="1"/>
  <c r="H974" i="1"/>
  <c r="I974" i="1" s="1"/>
  <c r="H975" i="1"/>
  <c r="I975" i="1" s="1"/>
  <c r="H976" i="1"/>
  <c r="I976" i="1" s="1"/>
  <c r="H977" i="1"/>
  <c r="I977" i="1" s="1"/>
  <c r="H978" i="1"/>
  <c r="I978" i="1" s="1"/>
  <c r="H979" i="1"/>
  <c r="I979" i="1" s="1"/>
  <c r="H980" i="1"/>
  <c r="I980" i="1" s="1"/>
  <c r="H981" i="1"/>
  <c r="I981" i="1" s="1"/>
  <c r="H982" i="1"/>
  <c r="I982" i="1" s="1"/>
  <c r="H983" i="1"/>
  <c r="I983" i="1" s="1"/>
  <c r="H984" i="1"/>
  <c r="I984" i="1" s="1"/>
  <c r="H985" i="1"/>
  <c r="I985" i="1" s="1"/>
  <c r="H986" i="1"/>
  <c r="I986" i="1" s="1"/>
  <c r="H987" i="1"/>
  <c r="I987" i="1" s="1"/>
  <c r="H988" i="1"/>
  <c r="I988" i="1" s="1"/>
  <c r="H989" i="1"/>
  <c r="I989" i="1" s="1"/>
  <c r="H990" i="1"/>
  <c r="I990" i="1" s="1"/>
  <c r="H991" i="1"/>
  <c r="I991" i="1" s="1"/>
  <c r="H992" i="1"/>
  <c r="I992" i="1" s="1"/>
  <c r="H993" i="1"/>
  <c r="I993" i="1" s="1"/>
  <c r="H994" i="1"/>
  <c r="I994" i="1" s="1"/>
  <c r="H995" i="1"/>
  <c r="I995" i="1" s="1"/>
  <c r="H996" i="1"/>
  <c r="I996" i="1" s="1"/>
  <c r="H997" i="1"/>
  <c r="I997" i="1" s="1"/>
  <c r="H998" i="1"/>
  <c r="I998" i="1" s="1"/>
  <c r="H999" i="1"/>
  <c r="I999" i="1" s="1"/>
  <c r="H1000" i="1"/>
  <c r="I1000" i="1" s="1"/>
  <c r="H1001" i="1"/>
  <c r="I1001" i="1" s="1"/>
  <c r="H1002" i="1"/>
  <c r="I1002" i="1" s="1"/>
  <c r="H1003" i="1"/>
  <c r="I1003" i="1" s="1"/>
  <c r="H1004" i="1"/>
  <c r="I1004" i="1" s="1"/>
  <c r="H1005" i="1"/>
  <c r="I1005" i="1" s="1"/>
  <c r="H1006" i="1"/>
  <c r="I1006" i="1" s="1"/>
  <c r="H1007" i="1"/>
  <c r="I1007" i="1" s="1"/>
  <c r="H1008" i="1"/>
  <c r="I1008" i="1" s="1"/>
  <c r="H1009" i="1"/>
  <c r="I1009" i="1" s="1"/>
  <c r="H1010" i="1"/>
  <c r="I1010" i="1" s="1"/>
  <c r="H1011" i="1"/>
  <c r="I1011" i="1" s="1"/>
  <c r="H1012" i="1"/>
  <c r="I1012" i="1" s="1"/>
  <c r="H1013" i="1"/>
  <c r="I1013" i="1" s="1"/>
  <c r="H1014" i="1"/>
  <c r="I1014" i="1" s="1"/>
  <c r="H1015" i="1"/>
  <c r="I1015" i="1" s="1"/>
  <c r="H1016" i="1"/>
  <c r="I1016" i="1" s="1"/>
  <c r="H1017" i="1"/>
  <c r="I1017" i="1" s="1"/>
  <c r="H1018" i="1"/>
  <c r="I1018" i="1" s="1"/>
  <c r="H1019" i="1"/>
  <c r="I1019" i="1" s="1"/>
  <c r="H1020" i="1"/>
  <c r="I1020" i="1" s="1"/>
  <c r="H1021" i="1"/>
  <c r="I1021" i="1" s="1"/>
  <c r="H1022" i="1"/>
  <c r="I1022" i="1" s="1"/>
  <c r="H1023" i="1"/>
  <c r="I1023" i="1" s="1"/>
  <c r="H1024" i="1"/>
  <c r="I1024" i="1" s="1"/>
  <c r="H1025" i="1"/>
  <c r="I1025" i="1" s="1"/>
  <c r="H1026" i="1"/>
  <c r="I1026" i="1" s="1"/>
  <c r="H1027" i="1"/>
  <c r="I1027" i="1" s="1"/>
  <c r="H1028" i="1"/>
  <c r="I1028" i="1" s="1"/>
  <c r="H1029" i="1"/>
  <c r="I1029" i="1" s="1"/>
  <c r="H1030" i="1"/>
  <c r="I1030" i="1" s="1"/>
  <c r="H1031" i="1"/>
  <c r="I1031" i="1" s="1"/>
  <c r="H1032" i="1"/>
  <c r="I1032" i="1" s="1"/>
  <c r="H1033" i="1"/>
  <c r="I1033" i="1" s="1"/>
  <c r="H1034" i="1"/>
  <c r="I1034" i="1" s="1"/>
  <c r="H1035" i="1"/>
  <c r="I1035" i="1" s="1"/>
  <c r="H1036" i="1"/>
  <c r="I1036" i="1" s="1"/>
  <c r="H1037" i="1"/>
  <c r="I1037" i="1" s="1"/>
  <c r="H1038" i="1"/>
  <c r="I1038" i="1" s="1"/>
  <c r="H1039" i="1"/>
  <c r="I1039" i="1" s="1"/>
  <c r="H1040" i="1"/>
  <c r="I1040" i="1" s="1"/>
  <c r="H1041" i="1"/>
  <c r="I1041" i="1" s="1"/>
  <c r="H1042" i="1"/>
  <c r="I1042" i="1" s="1"/>
  <c r="H1043" i="1"/>
  <c r="I1043" i="1" s="1"/>
  <c r="H1044" i="1"/>
  <c r="I1044" i="1" s="1"/>
  <c r="H1045" i="1"/>
  <c r="I1045" i="1" s="1"/>
  <c r="H1046" i="1"/>
  <c r="I1046" i="1" s="1"/>
  <c r="H1047" i="1"/>
  <c r="I1047" i="1" s="1"/>
  <c r="H1048" i="1"/>
  <c r="I1048" i="1" s="1"/>
  <c r="H1049" i="1"/>
  <c r="I1049" i="1" s="1"/>
  <c r="H1050" i="1"/>
  <c r="I1050" i="1" s="1"/>
  <c r="H1051" i="1"/>
  <c r="I1051" i="1" s="1"/>
  <c r="H1052" i="1"/>
  <c r="I1052" i="1" s="1"/>
  <c r="H1053" i="1"/>
  <c r="I1053" i="1" s="1"/>
  <c r="H1054" i="1"/>
  <c r="I1054" i="1" s="1"/>
  <c r="H1055" i="1"/>
  <c r="I1055" i="1" s="1"/>
  <c r="H1056" i="1"/>
  <c r="I1056" i="1" s="1"/>
  <c r="H1057" i="1"/>
  <c r="I1057" i="1" s="1"/>
  <c r="H1058" i="1"/>
  <c r="I1058" i="1" s="1"/>
  <c r="H1059" i="1"/>
  <c r="I1059" i="1" s="1"/>
  <c r="H1060" i="1"/>
  <c r="I1060" i="1" s="1"/>
  <c r="H1061" i="1"/>
  <c r="I1061" i="1" s="1"/>
  <c r="H1062" i="1"/>
  <c r="I1062" i="1" s="1"/>
  <c r="H1063" i="1"/>
  <c r="I1063" i="1" s="1"/>
  <c r="H1064" i="1"/>
  <c r="I1064" i="1" s="1"/>
  <c r="H1065" i="1"/>
  <c r="I1065" i="1" s="1"/>
  <c r="H1066" i="1"/>
  <c r="I1066" i="1" s="1"/>
  <c r="H1067" i="1"/>
  <c r="I1067" i="1" s="1"/>
  <c r="H1068" i="1"/>
  <c r="I1068" i="1" s="1"/>
  <c r="H1069" i="1"/>
  <c r="I1069" i="1" s="1"/>
  <c r="H1070" i="1"/>
  <c r="I1070" i="1" s="1"/>
  <c r="H1071" i="1"/>
  <c r="I1071" i="1" s="1"/>
  <c r="H1072" i="1"/>
  <c r="I1072" i="1" s="1"/>
  <c r="H1073" i="1"/>
  <c r="I1073" i="1" s="1"/>
  <c r="H1074" i="1"/>
  <c r="I1074" i="1" s="1"/>
  <c r="H1075" i="1"/>
  <c r="I1075" i="1" s="1"/>
  <c r="H1076" i="1"/>
  <c r="I1076" i="1" s="1"/>
  <c r="H1077" i="1"/>
  <c r="I1077" i="1" s="1"/>
  <c r="H1078" i="1"/>
  <c r="I1078" i="1" s="1"/>
  <c r="H1079" i="1"/>
  <c r="I1079" i="1" s="1"/>
  <c r="H1080" i="1"/>
  <c r="I1080" i="1" s="1"/>
  <c r="H1081" i="1"/>
  <c r="I1081" i="1" s="1"/>
  <c r="H1082" i="1"/>
  <c r="I1082" i="1" s="1"/>
  <c r="H1083" i="1"/>
  <c r="I1083" i="1" s="1"/>
  <c r="H1084" i="1"/>
  <c r="I1084" i="1" s="1"/>
  <c r="H1085" i="1"/>
  <c r="I1085" i="1" s="1"/>
  <c r="H1086" i="1"/>
  <c r="I1086" i="1" s="1"/>
  <c r="H1087" i="1"/>
  <c r="I1087" i="1" s="1"/>
  <c r="H1088" i="1"/>
  <c r="I1088" i="1" s="1"/>
  <c r="H1089" i="1"/>
  <c r="I1089" i="1" s="1"/>
  <c r="H1090" i="1"/>
  <c r="I1090" i="1" s="1"/>
  <c r="H1091" i="1"/>
  <c r="I1091" i="1" s="1"/>
  <c r="H1092" i="1"/>
  <c r="I1092" i="1" s="1"/>
  <c r="H1093" i="1"/>
  <c r="I1093" i="1" s="1"/>
  <c r="H1094" i="1"/>
  <c r="I1094" i="1" s="1"/>
  <c r="H1095" i="1"/>
  <c r="I1095" i="1" s="1"/>
  <c r="H1096" i="1"/>
  <c r="I1096" i="1" s="1"/>
  <c r="H1097" i="1"/>
  <c r="I1097" i="1" s="1"/>
  <c r="H1098" i="1"/>
  <c r="I1098" i="1" s="1"/>
  <c r="H1099" i="1"/>
  <c r="I1099" i="1" s="1"/>
  <c r="H1100" i="1"/>
  <c r="I1100" i="1" s="1"/>
  <c r="H1101" i="1"/>
  <c r="I1101" i="1" s="1"/>
  <c r="H1102" i="1"/>
  <c r="I1102" i="1" s="1"/>
  <c r="H1103" i="1"/>
  <c r="I1103" i="1" s="1"/>
  <c r="H1104" i="1"/>
  <c r="I1104" i="1" s="1"/>
  <c r="H1105" i="1"/>
  <c r="I1105" i="1" s="1"/>
  <c r="H1106" i="1"/>
  <c r="I1106" i="1" s="1"/>
  <c r="H1107" i="1"/>
  <c r="I1107" i="1" s="1"/>
  <c r="H1108" i="1"/>
  <c r="I1108" i="1" s="1"/>
  <c r="H1109" i="1"/>
  <c r="I1109" i="1" s="1"/>
  <c r="H1110" i="1"/>
  <c r="I1110" i="1" s="1"/>
  <c r="H1111" i="1"/>
  <c r="I1111" i="1" s="1"/>
  <c r="H1112" i="1"/>
  <c r="I1112" i="1" s="1"/>
  <c r="H1113" i="1"/>
  <c r="I1113" i="1" s="1"/>
  <c r="H1114" i="1"/>
  <c r="I1114" i="1" s="1"/>
  <c r="H1115" i="1"/>
  <c r="I1115" i="1" s="1"/>
  <c r="H1116" i="1"/>
  <c r="I1116" i="1" s="1"/>
  <c r="H1117" i="1"/>
  <c r="I1117" i="1" s="1"/>
  <c r="H1118" i="1"/>
  <c r="I1118" i="1" s="1"/>
  <c r="H1119" i="1"/>
  <c r="I1119" i="1" s="1"/>
  <c r="H1120" i="1"/>
  <c r="I1120" i="1" s="1"/>
  <c r="H1121" i="1"/>
  <c r="I1121" i="1" s="1"/>
  <c r="H1122" i="1"/>
  <c r="I1122" i="1" s="1"/>
  <c r="H1123" i="1"/>
  <c r="I1123" i="1" s="1"/>
  <c r="H1124" i="1"/>
  <c r="I1124" i="1" s="1"/>
  <c r="H1125" i="1"/>
  <c r="I1125" i="1" s="1"/>
  <c r="H1126" i="1"/>
  <c r="I1126" i="1" s="1"/>
  <c r="H1127" i="1"/>
  <c r="I1127" i="1" s="1"/>
  <c r="H1128" i="1"/>
  <c r="I1128" i="1" s="1"/>
  <c r="H1129" i="1"/>
  <c r="I1129" i="1" s="1"/>
  <c r="H1130" i="1"/>
  <c r="I1130" i="1" s="1"/>
  <c r="H1131" i="1"/>
  <c r="I1131" i="1" s="1"/>
  <c r="H1132" i="1"/>
  <c r="I1132" i="1" s="1"/>
  <c r="H1133" i="1"/>
  <c r="I1133" i="1" s="1"/>
  <c r="H1134" i="1"/>
  <c r="I1134" i="1" s="1"/>
  <c r="H1135" i="1"/>
  <c r="I1135" i="1" s="1"/>
  <c r="H1136" i="1"/>
  <c r="I1136" i="1" s="1"/>
  <c r="H1137" i="1"/>
  <c r="I1137" i="1" s="1"/>
  <c r="H1138" i="1"/>
  <c r="I1138" i="1" s="1"/>
  <c r="H1139" i="1"/>
  <c r="I1139" i="1" s="1"/>
  <c r="H1140" i="1"/>
  <c r="I1140" i="1" s="1"/>
  <c r="H1141" i="1"/>
  <c r="I1141" i="1" s="1"/>
  <c r="H1142" i="1"/>
  <c r="I1142" i="1" s="1"/>
  <c r="H1143" i="1"/>
  <c r="I1143" i="1" s="1"/>
  <c r="H1144" i="1"/>
  <c r="I1144" i="1" s="1"/>
  <c r="H1145" i="1"/>
  <c r="I1145" i="1" s="1"/>
  <c r="H1146" i="1"/>
  <c r="I1146" i="1" s="1"/>
  <c r="H1147" i="1"/>
  <c r="I1147" i="1" s="1"/>
  <c r="H1148" i="1"/>
  <c r="I1148" i="1" s="1"/>
  <c r="H1149" i="1"/>
  <c r="I1149" i="1" s="1"/>
  <c r="H1150" i="1"/>
  <c r="I1150" i="1" s="1"/>
  <c r="H1151" i="1"/>
  <c r="I1151" i="1" s="1"/>
  <c r="H1152" i="1"/>
  <c r="I1152" i="1" s="1"/>
  <c r="H1153" i="1"/>
  <c r="I1153" i="1" s="1"/>
  <c r="H1154" i="1"/>
  <c r="I1154" i="1" s="1"/>
  <c r="H1155" i="1"/>
  <c r="I1155" i="1" s="1"/>
  <c r="H1156" i="1"/>
  <c r="I1156" i="1" s="1"/>
  <c r="H1157" i="1"/>
  <c r="I1157" i="1" s="1"/>
  <c r="H1158" i="1"/>
  <c r="I1158" i="1" s="1"/>
  <c r="H1159" i="1"/>
  <c r="I1159" i="1" s="1"/>
  <c r="H1160" i="1"/>
  <c r="I1160" i="1" s="1"/>
  <c r="H1161" i="1"/>
  <c r="I1161" i="1" s="1"/>
  <c r="H1162" i="1"/>
  <c r="I1162" i="1" s="1"/>
  <c r="H1163" i="1"/>
  <c r="I1163" i="1" s="1"/>
  <c r="H1164" i="1"/>
  <c r="I1164" i="1" s="1"/>
  <c r="H1165" i="1"/>
  <c r="I1165" i="1" s="1"/>
  <c r="H1166" i="1"/>
  <c r="I1166" i="1" s="1"/>
  <c r="H1167" i="1"/>
  <c r="I1167" i="1" s="1"/>
  <c r="H1168" i="1"/>
  <c r="I1168" i="1" s="1"/>
  <c r="H1169" i="1"/>
  <c r="I1169" i="1" s="1"/>
  <c r="H1170" i="1"/>
  <c r="I1170" i="1" s="1"/>
  <c r="H1171" i="1"/>
  <c r="I1171" i="1" s="1"/>
  <c r="H1172" i="1"/>
  <c r="I1172" i="1" s="1"/>
  <c r="H1173" i="1"/>
  <c r="I1173" i="1" s="1"/>
  <c r="H1174" i="1"/>
  <c r="I1174" i="1" s="1"/>
  <c r="H1175" i="1"/>
  <c r="I1175" i="1" s="1"/>
  <c r="H1176" i="1"/>
  <c r="I1176" i="1" s="1"/>
  <c r="H1177" i="1"/>
  <c r="I1177" i="1" s="1"/>
  <c r="H1178" i="1"/>
  <c r="I1178" i="1" s="1"/>
  <c r="H1179" i="1"/>
  <c r="I1179" i="1" s="1"/>
  <c r="H1180" i="1"/>
  <c r="I1180" i="1" s="1"/>
  <c r="H1181" i="1"/>
  <c r="I1181" i="1" s="1"/>
  <c r="H1182" i="1"/>
  <c r="I1182" i="1" s="1"/>
  <c r="H1183" i="1"/>
  <c r="I1183" i="1" s="1"/>
  <c r="H1184" i="1"/>
  <c r="I1184" i="1" s="1"/>
  <c r="H1185" i="1"/>
  <c r="I1185" i="1" s="1"/>
  <c r="H1186" i="1"/>
  <c r="I1186" i="1" s="1"/>
  <c r="H1187" i="1"/>
  <c r="I1187" i="1" s="1"/>
  <c r="H1188" i="1"/>
  <c r="I1188" i="1" s="1"/>
  <c r="H1189" i="1"/>
  <c r="I1189" i="1" s="1"/>
  <c r="H1190" i="1"/>
  <c r="I1190" i="1" s="1"/>
  <c r="H1191" i="1"/>
  <c r="I1191" i="1" s="1"/>
  <c r="H1192" i="1"/>
  <c r="I1192" i="1" s="1"/>
  <c r="H1193" i="1"/>
  <c r="I1193" i="1" s="1"/>
  <c r="H1194" i="1"/>
  <c r="I1194" i="1" s="1"/>
  <c r="H1195" i="1"/>
  <c r="I1195" i="1" s="1"/>
  <c r="H1196" i="1"/>
  <c r="I1196" i="1" s="1"/>
  <c r="H1197" i="1"/>
  <c r="I1197" i="1" s="1"/>
  <c r="H1198" i="1"/>
  <c r="I1198" i="1" s="1"/>
  <c r="H1199" i="1"/>
  <c r="I1199" i="1" s="1"/>
  <c r="H1200" i="1"/>
  <c r="I1200" i="1" s="1"/>
  <c r="H1201" i="1"/>
  <c r="I1201" i="1" s="1"/>
  <c r="H1202" i="1"/>
  <c r="I1202" i="1" s="1"/>
  <c r="H1203" i="1"/>
  <c r="I1203" i="1" s="1"/>
  <c r="H1204" i="1"/>
  <c r="I1204" i="1" s="1"/>
  <c r="H1205" i="1"/>
  <c r="I1205" i="1" s="1"/>
  <c r="H1206" i="1"/>
  <c r="I1206" i="1" s="1"/>
  <c r="H1207" i="1"/>
  <c r="I1207" i="1" s="1"/>
  <c r="H1208" i="1"/>
  <c r="I1208" i="1" s="1"/>
  <c r="H1209" i="1"/>
  <c r="I1209" i="1" s="1"/>
  <c r="H1210" i="1"/>
  <c r="I1210" i="1" s="1"/>
  <c r="H1211" i="1"/>
  <c r="I1211" i="1" s="1"/>
  <c r="H1212" i="1"/>
  <c r="I1212" i="1" s="1"/>
  <c r="H1213" i="1"/>
  <c r="I1213" i="1" s="1"/>
  <c r="H1214" i="1"/>
  <c r="I1214" i="1" s="1"/>
  <c r="H1215" i="1"/>
  <c r="I1215" i="1" s="1"/>
  <c r="H1216" i="1"/>
  <c r="I1216" i="1" s="1"/>
  <c r="H1217" i="1"/>
  <c r="I1217" i="1" s="1"/>
  <c r="H1218" i="1"/>
  <c r="I1218" i="1" s="1"/>
  <c r="H1219" i="1"/>
  <c r="I1219" i="1" s="1"/>
  <c r="H1220" i="1"/>
  <c r="I1220" i="1" s="1"/>
  <c r="H1221" i="1"/>
  <c r="I1221" i="1" s="1"/>
  <c r="H1222" i="1"/>
  <c r="I1222" i="1" s="1"/>
  <c r="H1223" i="1"/>
  <c r="I1223" i="1" s="1"/>
  <c r="H1224" i="1"/>
  <c r="I1224" i="1" s="1"/>
  <c r="H1225" i="1"/>
  <c r="I1225" i="1" s="1"/>
  <c r="H1226" i="1"/>
  <c r="I1226" i="1" s="1"/>
  <c r="H1227" i="1"/>
  <c r="I1227" i="1" s="1"/>
  <c r="H1228" i="1"/>
  <c r="I1228" i="1" s="1"/>
  <c r="H1229" i="1"/>
  <c r="I1229" i="1" s="1"/>
  <c r="H1230" i="1"/>
  <c r="I1230" i="1" s="1"/>
  <c r="H1231" i="1"/>
  <c r="I1231" i="1" s="1"/>
  <c r="H1232" i="1"/>
  <c r="I1232" i="1" s="1"/>
  <c r="H1233" i="1"/>
  <c r="I1233" i="1" s="1"/>
  <c r="H1234" i="1"/>
  <c r="I1234" i="1" s="1"/>
  <c r="H1235" i="1"/>
  <c r="I1235" i="1" s="1"/>
  <c r="H1236" i="1"/>
  <c r="I1236" i="1" s="1"/>
  <c r="H1237" i="1"/>
  <c r="I1237" i="1" s="1"/>
  <c r="H1238" i="1"/>
  <c r="I1238" i="1" s="1"/>
  <c r="H1239" i="1"/>
  <c r="I1239" i="1" s="1"/>
  <c r="H1240" i="1"/>
  <c r="I1240" i="1" s="1"/>
  <c r="H1241" i="1"/>
  <c r="I1241" i="1" s="1"/>
  <c r="H1242" i="1"/>
  <c r="I1242" i="1" s="1"/>
  <c r="H1243" i="1"/>
  <c r="I1243" i="1" s="1"/>
  <c r="H1244" i="1"/>
  <c r="I1244" i="1" s="1"/>
  <c r="H1245" i="1"/>
  <c r="I1245" i="1" s="1"/>
  <c r="H1246" i="1"/>
  <c r="I1246" i="1" s="1"/>
  <c r="H1247" i="1"/>
  <c r="I1247" i="1" s="1"/>
  <c r="H1248" i="1"/>
  <c r="I1248" i="1" s="1"/>
  <c r="H1249" i="1"/>
  <c r="I1249" i="1" s="1"/>
  <c r="H1250" i="1"/>
  <c r="I1250" i="1" s="1"/>
  <c r="H1251" i="1"/>
  <c r="I1251" i="1" s="1"/>
  <c r="H1252" i="1"/>
  <c r="I1252" i="1" s="1"/>
  <c r="H1253" i="1"/>
  <c r="I1253" i="1" s="1"/>
  <c r="H1254" i="1"/>
  <c r="I1254" i="1" s="1"/>
  <c r="H1255" i="1"/>
  <c r="I1255" i="1" s="1"/>
  <c r="H1256" i="1"/>
  <c r="I1256" i="1" s="1"/>
  <c r="H1257" i="1"/>
  <c r="I1257" i="1" s="1"/>
  <c r="H1258" i="1"/>
  <c r="I1258" i="1" s="1"/>
  <c r="H1259" i="1"/>
  <c r="I1259" i="1" s="1"/>
  <c r="H1260" i="1"/>
  <c r="I1260" i="1" s="1"/>
  <c r="H1261" i="1"/>
  <c r="I1261" i="1" s="1"/>
  <c r="H1262" i="1"/>
  <c r="I1262" i="1" s="1"/>
  <c r="H1263" i="1"/>
  <c r="I1263" i="1" s="1"/>
  <c r="H1264" i="1"/>
  <c r="I1264" i="1" s="1"/>
  <c r="H1265" i="1"/>
  <c r="I1265" i="1" s="1"/>
  <c r="H1266" i="1"/>
  <c r="I1266" i="1" s="1"/>
  <c r="H1267" i="1"/>
  <c r="I1267" i="1" s="1"/>
  <c r="H1268" i="1"/>
  <c r="I1268" i="1" s="1"/>
  <c r="H1269" i="1"/>
  <c r="I1269" i="1" s="1"/>
  <c r="H1270" i="1"/>
  <c r="I1270" i="1" s="1"/>
  <c r="H1271" i="1"/>
  <c r="I1271" i="1" s="1"/>
  <c r="H1272" i="1"/>
  <c r="I1272" i="1" s="1"/>
  <c r="H1273" i="1"/>
  <c r="I1273" i="1" s="1"/>
  <c r="H1274" i="1"/>
  <c r="I1274" i="1" s="1"/>
  <c r="H1275" i="1"/>
  <c r="I1275" i="1" s="1"/>
  <c r="H1276" i="1"/>
  <c r="I1276" i="1" s="1"/>
  <c r="H1277" i="1"/>
  <c r="I1277" i="1" s="1"/>
  <c r="H1278" i="1"/>
  <c r="I1278" i="1" s="1"/>
  <c r="H1279" i="1"/>
  <c r="I1279" i="1" s="1"/>
  <c r="H1280" i="1"/>
  <c r="I1280" i="1" s="1"/>
  <c r="H1281" i="1"/>
  <c r="I1281" i="1" s="1"/>
  <c r="H1282" i="1"/>
  <c r="I1282" i="1" s="1"/>
  <c r="H1283" i="1"/>
  <c r="I1283" i="1" s="1"/>
  <c r="H1284" i="1"/>
  <c r="I1284" i="1" s="1"/>
  <c r="H1285" i="1"/>
  <c r="I1285" i="1" s="1"/>
  <c r="H1286" i="1"/>
  <c r="I1286" i="1" s="1"/>
  <c r="H1287" i="1"/>
  <c r="I1287" i="1" s="1"/>
  <c r="H1288" i="1"/>
  <c r="I1288" i="1" s="1"/>
  <c r="H1289" i="1"/>
  <c r="I1289" i="1" s="1"/>
  <c r="H1290" i="1"/>
  <c r="I1290" i="1" s="1"/>
  <c r="H1291" i="1"/>
  <c r="I1291" i="1" s="1"/>
  <c r="H1292" i="1"/>
  <c r="I1292" i="1" s="1"/>
  <c r="H1293" i="1"/>
  <c r="I1293" i="1" s="1"/>
  <c r="H1294" i="1"/>
  <c r="I1294" i="1" s="1"/>
  <c r="H1295" i="1"/>
  <c r="I1295" i="1" s="1"/>
  <c r="H1296" i="1"/>
  <c r="I1296" i="1" s="1"/>
  <c r="H1297" i="1"/>
  <c r="I1297" i="1" s="1"/>
  <c r="H1298" i="1"/>
  <c r="I1298" i="1" s="1"/>
  <c r="H1299" i="1"/>
  <c r="I1299" i="1" s="1"/>
  <c r="H1300" i="1"/>
  <c r="I1300" i="1" s="1"/>
  <c r="H1301" i="1"/>
  <c r="I1301" i="1" s="1"/>
  <c r="H1302" i="1"/>
  <c r="I1302" i="1" s="1"/>
  <c r="H1303" i="1"/>
  <c r="I1303" i="1" s="1"/>
  <c r="H1304" i="1"/>
  <c r="I1304" i="1" s="1"/>
  <c r="H1305" i="1"/>
  <c r="I1305" i="1" s="1"/>
  <c r="H1306" i="1"/>
  <c r="I1306" i="1" s="1"/>
  <c r="H1307" i="1"/>
  <c r="I1307" i="1" s="1"/>
  <c r="H1308" i="1"/>
  <c r="I1308" i="1" s="1"/>
  <c r="H1309" i="1"/>
  <c r="I1309" i="1" s="1"/>
  <c r="H1310" i="1"/>
  <c r="I1310" i="1" s="1"/>
  <c r="H1311" i="1"/>
  <c r="I1311" i="1" s="1"/>
  <c r="H1312" i="1"/>
  <c r="I1312" i="1" s="1"/>
  <c r="H1313" i="1"/>
  <c r="I1313" i="1" s="1"/>
  <c r="H1314" i="1"/>
  <c r="I1314" i="1" s="1"/>
  <c r="H1315" i="1"/>
  <c r="I1315" i="1" s="1"/>
  <c r="H1316" i="1"/>
  <c r="I1316" i="1" s="1"/>
  <c r="H1317" i="1"/>
  <c r="I1317" i="1" s="1"/>
  <c r="H1318" i="1"/>
  <c r="I1318" i="1" s="1"/>
  <c r="H1319" i="1"/>
  <c r="I1319" i="1" s="1"/>
  <c r="H1320" i="1"/>
  <c r="I1320" i="1" s="1"/>
  <c r="H1321" i="1"/>
  <c r="I1321" i="1" s="1"/>
  <c r="H1322" i="1"/>
  <c r="I1322" i="1" s="1"/>
  <c r="H1323" i="1"/>
  <c r="I1323" i="1" s="1"/>
  <c r="H1324" i="1"/>
  <c r="I1324" i="1" s="1"/>
  <c r="H1325" i="1"/>
  <c r="I1325" i="1" s="1"/>
  <c r="H1326" i="1"/>
  <c r="I1326" i="1" s="1"/>
  <c r="H1327" i="1"/>
  <c r="I1327" i="1" s="1"/>
  <c r="H1328" i="1"/>
  <c r="I1328" i="1" s="1"/>
  <c r="H1329" i="1"/>
  <c r="I1329" i="1" s="1"/>
  <c r="H1330" i="1"/>
  <c r="I1330" i="1" s="1"/>
  <c r="H1331" i="1"/>
  <c r="I1331" i="1" s="1"/>
  <c r="H1332" i="1"/>
  <c r="I1332" i="1" s="1"/>
  <c r="H1333" i="1"/>
  <c r="I1333" i="1" s="1"/>
  <c r="H1334" i="1"/>
  <c r="I1334" i="1" s="1"/>
  <c r="H1335" i="1"/>
  <c r="I1335" i="1" s="1"/>
  <c r="H1336" i="1"/>
  <c r="I1336" i="1" s="1"/>
  <c r="H1337" i="1"/>
  <c r="I1337" i="1" s="1"/>
  <c r="H1338" i="1"/>
  <c r="I1338" i="1" s="1"/>
  <c r="H1339" i="1"/>
  <c r="I1339" i="1" s="1"/>
  <c r="H1340" i="1"/>
  <c r="I1340" i="1" s="1"/>
  <c r="H1341" i="1"/>
  <c r="I1341" i="1" s="1"/>
  <c r="H1342" i="1"/>
  <c r="I1342" i="1" s="1"/>
  <c r="H1343" i="1"/>
  <c r="I1343" i="1" s="1"/>
  <c r="H1344" i="1"/>
  <c r="I1344" i="1" s="1"/>
  <c r="H1345" i="1"/>
  <c r="I1345" i="1" s="1"/>
  <c r="H1346" i="1"/>
  <c r="I1346" i="1" s="1"/>
  <c r="H1347" i="1"/>
  <c r="I1347" i="1" s="1"/>
  <c r="H1348" i="1"/>
  <c r="I1348" i="1" s="1"/>
  <c r="H1349" i="1"/>
  <c r="I1349" i="1" s="1"/>
  <c r="H1350" i="1"/>
  <c r="I1350" i="1" s="1"/>
  <c r="H1351" i="1"/>
  <c r="I1351" i="1" s="1"/>
  <c r="H1352" i="1"/>
  <c r="I1352" i="1" s="1"/>
  <c r="H1353" i="1"/>
  <c r="I1353" i="1" s="1"/>
  <c r="H1354" i="1"/>
  <c r="I1354" i="1" s="1"/>
  <c r="H1355" i="1"/>
  <c r="I1355" i="1" s="1"/>
  <c r="H1356" i="1"/>
  <c r="I1356" i="1" s="1"/>
  <c r="H1357" i="1"/>
  <c r="I1357" i="1" s="1"/>
  <c r="H1358" i="1"/>
  <c r="I1358" i="1" s="1"/>
  <c r="H1359" i="1"/>
  <c r="I1359" i="1" s="1"/>
  <c r="H1360" i="1"/>
  <c r="I1360" i="1" s="1"/>
  <c r="H1361" i="1"/>
  <c r="I1361" i="1" s="1"/>
  <c r="H1362" i="1"/>
  <c r="I1362" i="1" s="1"/>
  <c r="H1363" i="1"/>
  <c r="I1363" i="1" s="1"/>
  <c r="H1364" i="1"/>
  <c r="I1364" i="1" s="1"/>
  <c r="H1365" i="1"/>
  <c r="I1365" i="1" s="1"/>
  <c r="H1366" i="1"/>
  <c r="I1366" i="1" s="1"/>
  <c r="H1367" i="1"/>
  <c r="I1367" i="1" s="1"/>
  <c r="H1368" i="1"/>
  <c r="I1368" i="1" s="1"/>
  <c r="H1369" i="1"/>
  <c r="I1369" i="1" s="1"/>
  <c r="H1370" i="1"/>
  <c r="I1370" i="1" s="1"/>
  <c r="H1371" i="1"/>
  <c r="I1371" i="1" s="1"/>
  <c r="H1372" i="1"/>
  <c r="I1372" i="1" s="1"/>
  <c r="H1373" i="1"/>
  <c r="I1373" i="1" s="1"/>
  <c r="H1374" i="1"/>
  <c r="I1374" i="1" s="1"/>
  <c r="H1375" i="1"/>
  <c r="I1375" i="1" s="1"/>
  <c r="H1376" i="1"/>
  <c r="I1376" i="1" s="1"/>
  <c r="H1377" i="1"/>
  <c r="I1377" i="1" s="1"/>
  <c r="H1378" i="1"/>
  <c r="I1378" i="1" s="1"/>
  <c r="H1379" i="1"/>
  <c r="I1379" i="1" s="1"/>
  <c r="H1380" i="1"/>
  <c r="I1380" i="1" s="1"/>
  <c r="H1381" i="1"/>
  <c r="I1381" i="1" s="1"/>
  <c r="H1382" i="1"/>
  <c r="I1382" i="1" s="1"/>
  <c r="H1383" i="1"/>
  <c r="I1383" i="1" s="1"/>
  <c r="H1384" i="1"/>
  <c r="I1384" i="1" s="1"/>
  <c r="H1385" i="1"/>
  <c r="I1385" i="1" s="1"/>
  <c r="H1386" i="1"/>
  <c r="I1386" i="1" s="1"/>
  <c r="H1387" i="1"/>
  <c r="I1387" i="1" s="1"/>
  <c r="H1388" i="1"/>
  <c r="I1388" i="1" s="1"/>
  <c r="H1389" i="1"/>
  <c r="I1389" i="1" s="1"/>
  <c r="H1390" i="1"/>
  <c r="I1390" i="1" s="1"/>
  <c r="H1391" i="1"/>
  <c r="I1391" i="1" s="1"/>
  <c r="H1392" i="1"/>
  <c r="I1392" i="1" s="1"/>
  <c r="H1393" i="1"/>
  <c r="I1393" i="1" s="1"/>
  <c r="H1394" i="1"/>
  <c r="I1394" i="1" s="1"/>
  <c r="H1395" i="1"/>
  <c r="I1395" i="1" s="1"/>
  <c r="H1396" i="1"/>
  <c r="I1396" i="1" s="1"/>
  <c r="H1397" i="1"/>
  <c r="I1397" i="1" s="1"/>
  <c r="H1398" i="1"/>
  <c r="I1398" i="1" s="1"/>
  <c r="H1399" i="1"/>
  <c r="I1399" i="1" s="1"/>
  <c r="H1400" i="1"/>
  <c r="I1400" i="1" s="1"/>
  <c r="H1401" i="1"/>
  <c r="I1401" i="1" s="1"/>
  <c r="H1402" i="1"/>
  <c r="I1402" i="1" s="1"/>
  <c r="H1403" i="1"/>
  <c r="I1403" i="1" s="1"/>
  <c r="H1404" i="1"/>
  <c r="I1404" i="1" s="1"/>
  <c r="H1405" i="1"/>
  <c r="I1405" i="1" s="1"/>
  <c r="H1406" i="1"/>
  <c r="I1406" i="1" s="1"/>
  <c r="H1407" i="1"/>
  <c r="I1407" i="1" s="1"/>
  <c r="H1408" i="1"/>
  <c r="I1408" i="1" s="1"/>
  <c r="H1409" i="1"/>
  <c r="I1409" i="1" s="1"/>
  <c r="H1410" i="1"/>
  <c r="I1410" i="1" s="1"/>
  <c r="H1411" i="1"/>
  <c r="I1411" i="1" s="1"/>
  <c r="H1412" i="1"/>
  <c r="I1412" i="1" s="1"/>
  <c r="H1413" i="1"/>
  <c r="I1413" i="1" s="1"/>
  <c r="H1414" i="1"/>
  <c r="I1414" i="1" s="1"/>
  <c r="H1415" i="1"/>
  <c r="I1415" i="1" s="1"/>
  <c r="H1416" i="1"/>
  <c r="I1416" i="1" s="1"/>
  <c r="H1417" i="1"/>
  <c r="I1417" i="1" s="1"/>
  <c r="H1418" i="1"/>
  <c r="I1418" i="1" s="1"/>
  <c r="H1419" i="1"/>
  <c r="I1419" i="1" s="1"/>
  <c r="H1420" i="1"/>
  <c r="I1420" i="1" s="1"/>
  <c r="H1421" i="1"/>
  <c r="I1421" i="1" s="1"/>
  <c r="H1422" i="1"/>
  <c r="I1422" i="1" s="1"/>
  <c r="H1423" i="1"/>
  <c r="I1423" i="1" s="1"/>
  <c r="H1424" i="1"/>
  <c r="I1424" i="1" s="1"/>
  <c r="H1425" i="1"/>
  <c r="I1425" i="1" s="1"/>
  <c r="H1426" i="1"/>
  <c r="I1426" i="1" s="1"/>
  <c r="H1427" i="1"/>
  <c r="I1427" i="1" s="1"/>
  <c r="H1428" i="1"/>
  <c r="I1428" i="1" s="1"/>
  <c r="H1429" i="1"/>
  <c r="I1429" i="1" s="1"/>
  <c r="H1430" i="1"/>
  <c r="I1430" i="1" s="1"/>
  <c r="H1431" i="1"/>
  <c r="I1431" i="1" s="1"/>
  <c r="H1432" i="1"/>
  <c r="I1432" i="1" s="1"/>
  <c r="H1433" i="1"/>
  <c r="I1433" i="1" s="1"/>
  <c r="H1434" i="1"/>
  <c r="I1434" i="1" s="1"/>
  <c r="H1435" i="1"/>
  <c r="I1435" i="1" s="1"/>
  <c r="H1436" i="1"/>
  <c r="I1436" i="1" s="1"/>
  <c r="H1437" i="1"/>
  <c r="I1437" i="1" s="1"/>
  <c r="H1438" i="1"/>
  <c r="I1438" i="1" s="1"/>
  <c r="H1439" i="1"/>
  <c r="I1439" i="1" s="1"/>
  <c r="H1440" i="1"/>
  <c r="I1440" i="1" s="1"/>
  <c r="H1441" i="1"/>
  <c r="I1441" i="1" s="1"/>
  <c r="H1442" i="1"/>
  <c r="I1442" i="1" s="1"/>
  <c r="H1443" i="1"/>
  <c r="I1443" i="1" s="1"/>
  <c r="H1444" i="1"/>
  <c r="I1444" i="1" s="1"/>
  <c r="H1445" i="1"/>
  <c r="I1445" i="1" s="1"/>
  <c r="H1446" i="1"/>
  <c r="I1446" i="1" s="1"/>
  <c r="H1447" i="1"/>
  <c r="I1447" i="1" s="1"/>
  <c r="H1448" i="1"/>
  <c r="I1448" i="1" s="1"/>
  <c r="H1449" i="1"/>
  <c r="I1449" i="1" s="1"/>
  <c r="H1450" i="1"/>
  <c r="I1450" i="1" s="1"/>
  <c r="H1451" i="1"/>
  <c r="I1451" i="1" s="1"/>
  <c r="H1452" i="1"/>
  <c r="I1452" i="1" s="1"/>
  <c r="H1453" i="1"/>
  <c r="I1453" i="1" s="1"/>
  <c r="H1454" i="1"/>
  <c r="I1454" i="1" s="1"/>
  <c r="H1455" i="1"/>
  <c r="I1455" i="1" s="1"/>
  <c r="H1456" i="1"/>
  <c r="I1456" i="1" s="1"/>
  <c r="H1457" i="1"/>
  <c r="I1457" i="1" s="1"/>
  <c r="H1458" i="1"/>
  <c r="I1458" i="1" s="1"/>
  <c r="H1459" i="1"/>
  <c r="I1459" i="1" s="1"/>
  <c r="H1460" i="1"/>
  <c r="I1460" i="1" s="1"/>
  <c r="H1461" i="1"/>
  <c r="I1461" i="1" s="1"/>
  <c r="H1462" i="1"/>
  <c r="I1462" i="1" s="1"/>
  <c r="H1463" i="1"/>
  <c r="I1463" i="1" s="1"/>
  <c r="H1464" i="1"/>
  <c r="I1464" i="1" s="1"/>
  <c r="H1465" i="1"/>
  <c r="I1465" i="1" s="1"/>
  <c r="H1466" i="1"/>
  <c r="I1466" i="1" s="1"/>
  <c r="H1467" i="1"/>
  <c r="I1467" i="1" s="1"/>
  <c r="H1468" i="1"/>
  <c r="I1468" i="1" s="1"/>
  <c r="H1469" i="1"/>
  <c r="I1469" i="1" s="1"/>
  <c r="H1470" i="1"/>
  <c r="I1470" i="1" s="1"/>
  <c r="H1471" i="1"/>
  <c r="I1471" i="1" s="1"/>
  <c r="H1472" i="1"/>
  <c r="I1472" i="1" s="1"/>
  <c r="H1473" i="1"/>
  <c r="I1473" i="1" s="1"/>
  <c r="H1474" i="1"/>
  <c r="I1474" i="1" s="1"/>
  <c r="H1475" i="1"/>
  <c r="I1475" i="1" s="1"/>
  <c r="H1476" i="1"/>
  <c r="I1476" i="1" s="1"/>
  <c r="H1477" i="1"/>
  <c r="I1477" i="1" s="1"/>
  <c r="H1478" i="1"/>
  <c r="I1478" i="1" s="1"/>
  <c r="H1479" i="1"/>
  <c r="I1479" i="1" s="1"/>
  <c r="H1480" i="1"/>
  <c r="I1480" i="1" s="1"/>
  <c r="H1481" i="1"/>
  <c r="I1481" i="1" s="1"/>
  <c r="H1482" i="1"/>
  <c r="I1482" i="1" s="1"/>
  <c r="H1483" i="1"/>
  <c r="I1483" i="1" s="1"/>
  <c r="H1484" i="1"/>
  <c r="I1484" i="1" s="1"/>
  <c r="H1485" i="1"/>
  <c r="I1485" i="1" s="1"/>
  <c r="H1486" i="1"/>
  <c r="I1486" i="1" s="1"/>
  <c r="H1487" i="1"/>
  <c r="I1487" i="1" s="1"/>
  <c r="H1488" i="1"/>
  <c r="I1488" i="1" s="1"/>
  <c r="H1489" i="1"/>
  <c r="I1489" i="1" s="1"/>
  <c r="H1490" i="1"/>
  <c r="I1490" i="1" s="1"/>
  <c r="H1491" i="1"/>
  <c r="I1491" i="1" s="1"/>
  <c r="H1492" i="1"/>
  <c r="I1492" i="1" s="1"/>
  <c r="H1493" i="1"/>
  <c r="I1493" i="1" s="1"/>
  <c r="H1494" i="1"/>
  <c r="I1494" i="1" s="1"/>
  <c r="H1495" i="1"/>
  <c r="I1495" i="1" s="1"/>
  <c r="H1496" i="1"/>
  <c r="I1496" i="1" s="1"/>
  <c r="H1497" i="1"/>
  <c r="I1497" i="1" s="1"/>
  <c r="H1498" i="1"/>
  <c r="I1498" i="1" s="1"/>
  <c r="H1499" i="1"/>
  <c r="I1499" i="1" s="1"/>
  <c r="H1500" i="1"/>
  <c r="I1500" i="1" s="1"/>
  <c r="H1501" i="1"/>
  <c r="I1501" i="1" s="1"/>
  <c r="H1502" i="1"/>
  <c r="I1502" i="1" s="1"/>
  <c r="H1503" i="1"/>
  <c r="I1503" i="1" s="1"/>
  <c r="H1504" i="1"/>
  <c r="I1504" i="1" s="1"/>
  <c r="H1505" i="1"/>
  <c r="I1505" i="1" s="1"/>
  <c r="H1506" i="1"/>
  <c r="I1506" i="1" s="1"/>
  <c r="H1507" i="1"/>
  <c r="I1507" i="1" s="1"/>
  <c r="H1508" i="1"/>
  <c r="I1508" i="1" s="1"/>
  <c r="H1509" i="1"/>
  <c r="I1509" i="1" s="1"/>
  <c r="H1510" i="1"/>
  <c r="I1510" i="1" s="1"/>
  <c r="H1511" i="1"/>
  <c r="I1511" i="1" s="1"/>
  <c r="H1512" i="1"/>
  <c r="I1512" i="1" s="1"/>
  <c r="H1513" i="1"/>
  <c r="I1513" i="1" s="1"/>
  <c r="H1514" i="1"/>
  <c r="I1514" i="1" s="1"/>
  <c r="H1515" i="1"/>
  <c r="I1515" i="1" s="1"/>
  <c r="H1516" i="1"/>
  <c r="I1516" i="1" s="1"/>
  <c r="H1517" i="1"/>
  <c r="I1517" i="1" s="1"/>
  <c r="H1518" i="1"/>
  <c r="I1518" i="1" s="1"/>
  <c r="H1519" i="1"/>
  <c r="I1519" i="1" s="1"/>
  <c r="H1520" i="1"/>
  <c r="I1520" i="1" s="1"/>
  <c r="H1521" i="1"/>
  <c r="I1521" i="1" s="1"/>
  <c r="H1522" i="1"/>
  <c r="I1522" i="1" s="1"/>
  <c r="H1523" i="1"/>
  <c r="I1523" i="1" s="1"/>
  <c r="H1524" i="1"/>
  <c r="I1524" i="1" s="1"/>
  <c r="H1525" i="1"/>
  <c r="I1525" i="1" s="1"/>
  <c r="H1526" i="1"/>
  <c r="I1526" i="1" s="1"/>
  <c r="H1527" i="1"/>
  <c r="I1527" i="1" s="1"/>
  <c r="H1528" i="1"/>
  <c r="I1528" i="1" s="1"/>
  <c r="H1529" i="1"/>
  <c r="I1529" i="1" s="1"/>
  <c r="H1530" i="1"/>
  <c r="I1530" i="1" s="1"/>
  <c r="H1531" i="1"/>
  <c r="I1531" i="1" s="1"/>
  <c r="H1532" i="1"/>
  <c r="I1532" i="1" s="1"/>
  <c r="H1533" i="1"/>
  <c r="I1533" i="1" s="1"/>
  <c r="H1534" i="1"/>
  <c r="I1534" i="1" s="1"/>
  <c r="H1535" i="1"/>
  <c r="I1535" i="1" s="1"/>
  <c r="H1536" i="1"/>
  <c r="I1536" i="1" s="1"/>
  <c r="H1537" i="1"/>
  <c r="I1537" i="1" s="1"/>
  <c r="H1538" i="1"/>
  <c r="I1538" i="1" s="1"/>
  <c r="H1539" i="1"/>
  <c r="I1539" i="1" s="1"/>
  <c r="H1540" i="1"/>
  <c r="I1540" i="1" s="1"/>
  <c r="H1541" i="1"/>
  <c r="I1541" i="1" s="1"/>
  <c r="H1542" i="1"/>
  <c r="I1542" i="1" s="1"/>
  <c r="H1543" i="1"/>
  <c r="I1543" i="1" s="1"/>
  <c r="H1544" i="1"/>
  <c r="I1544" i="1" s="1"/>
  <c r="H1545" i="1"/>
  <c r="I1545" i="1" s="1"/>
  <c r="H1546" i="1"/>
  <c r="I1546" i="1" s="1"/>
  <c r="H1547" i="1"/>
  <c r="I1547" i="1" s="1"/>
  <c r="H1548" i="1"/>
  <c r="I1548" i="1" s="1"/>
  <c r="H1549" i="1"/>
  <c r="I1549" i="1" s="1"/>
  <c r="H1550" i="1"/>
  <c r="I1550" i="1" s="1"/>
  <c r="H1551" i="1"/>
  <c r="I1551" i="1" s="1"/>
  <c r="H1552" i="1"/>
  <c r="I1552" i="1" s="1"/>
  <c r="H1553" i="1"/>
  <c r="I1553" i="1" s="1"/>
  <c r="H1554" i="1"/>
  <c r="I1554" i="1" s="1"/>
  <c r="H1555" i="1"/>
  <c r="I1555" i="1" s="1"/>
  <c r="H1556" i="1"/>
  <c r="I1556" i="1" s="1"/>
  <c r="H1557" i="1"/>
  <c r="I1557" i="1" s="1"/>
  <c r="H1558" i="1"/>
  <c r="I1558" i="1" s="1"/>
  <c r="H1559" i="1"/>
  <c r="I1559" i="1" s="1"/>
  <c r="H1560" i="1"/>
  <c r="I1560" i="1" s="1"/>
  <c r="H1561" i="1"/>
  <c r="I1561" i="1" s="1"/>
  <c r="H1562" i="1"/>
  <c r="I1562" i="1" s="1"/>
  <c r="H1563" i="1"/>
  <c r="I1563" i="1" s="1"/>
  <c r="H1564" i="1"/>
  <c r="I1564" i="1" s="1"/>
  <c r="H1565" i="1"/>
  <c r="I1565" i="1" s="1"/>
  <c r="H1566" i="1"/>
  <c r="I1566" i="1" s="1"/>
  <c r="H1567" i="1"/>
  <c r="I1567" i="1" s="1"/>
  <c r="H1568" i="1"/>
  <c r="I1568" i="1" s="1"/>
  <c r="H1569" i="1"/>
  <c r="I1569" i="1" s="1"/>
  <c r="H1570" i="1"/>
  <c r="I1570" i="1" s="1"/>
  <c r="H1571" i="1"/>
  <c r="I1571" i="1" s="1"/>
  <c r="H1572" i="1"/>
  <c r="I1572" i="1" s="1"/>
  <c r="H1573" i="1"/>
  <c r="I1573" i="1" s="1"/>
  <c r="H1574" i="1"/>
  <c r="I1574" i="1" s="1"/>
  <c r="H1575" i="1"/>
  <c r="I1575" i="1" s="1"/>
  <c r="H1576" i="1"/>
  <c r="I1576" i="1" s="1"/>
  <c r="H1577" i="1"/>
  <c r="I1577" i="1" s="1"/>
  <c r="H1578" i="1"/>
  <c r="I1578" i="1" s="1"/>
  <c r="H1579" i="1"/>
  <c r="I1579" i="1" s="1"/>
  <c r="H1580" i="1"/>
  <c r="I1580" i="1" s="1"/>
  <c r="H1581" i="1"/>
  <c r="I1581" i="1" s="1"/>
  <c r="H1582" i="1"/>
  <c r="I1582" i="1" s="1"/>
  <c r="H1583" i="1"/>
  <c r="I1583" i="1" s="1"/>
  <c r="H1584" i="1"/>
  <c r="I1584" i="1" s="1"/>
  <c r="H1585" i="1"/>
  <c r="I1585" i="1" s="1"/>
  <c r="H1586" i="1"/>
  <c r="I1586" i="1" s="1"/>
  <c r="H1587" i="1"/>
  <c r="I1587" i="1" s="1"/>
  <c r="H1588" i="1"/>
  <c r="I1588" i="1" s="1"/>
  <c r="H1589" i="1"/>
  <c r="I1589" i="1" s="1"/>
  <c r="H1590" i="1"/>
  <c r="I1590" i="1" s="1"/>
  <c r="H1591" i="1"/>
  <c r="I1591" i="1" s="1"/>
  <c r="H1592" i="1"/>
  <c r="I1592" i="1" s="1"/>
  <c r="H1593" i="1"/>
  <c r="I1593" i="1" s="1"/>
  <c r="H1594" i="1"/>
  <c r="I1594" i="1" s="1"/>
  <c r="H1595" i="1"/>
  <c r="I1595" i="1" s="1"/>
  <c r="H1596" i="1"/>
  <c r="I1596" i="1" s="1"/>
  <c r="H1597" i="1"/>
  <c r="I1597" i="1" s="1"/>
  <c r="H1598" i="1"/>
  <c r="I1598" i="1" s="1"/>
  <c r="H1599" i="1"/>
  <c r="I1599" i="1" s="1"/>
  <c r="H1600" i="1"/>
  <c r="I1600" i="1" s="1"/>
  <c r="H1601" i="1"/>
  <c r="I1601" i="1" s="1"/>
  <c r="H1602" i="1"/>
  <c r="I1602" i="1" s="1"/>
  <c r="H1603" i="1"/>
  <c r="I1603" i="1" s="1"/>
  <c r="H1604" i="1"/>
  <c r="I1604" i="1" s="1"/>
  <c r="H1605" i="1"/>
  <c r="I1605" i="1" s="1"/>
  <c r="H1606" i="1"/>
  <c r="I1606" i="1" s="1"/>
  <c r="H1607" i="1"/>
  <c r="I1607" i="1" s="1"/>
  <c r="H1608" i="1"/>
  <c r="I1608" i="1" s="1"/>
  <c r="H1609" i="1"/>
  <c r="I1609" i="1" s="1"/>
  <c r="H1610" i="1"/>
  <c r="I1610" i="1" s="1"/>
  <c r="H1611" i="1"/>
  <c r="I1611" i="1" s="1"/>
  <c r="H1612" i="1"/>
  <c r="I1612" i="1" s="1"/>
  <c r="H1613" i="1"/>
  <c r="I1613" i="1" s="1"/>
  <c r="H1614" i="1"/>
  <c r="I1614" i="1" s="1"/>
  <c r="H1615" i="1"/>
  <c r="I1615" i="1" s="1"/>
  <c r="H1616" i="1"/>
  <c r="I1616" i="1" s="1"/>
  <c r="H1617" i="1"/>
  <c r="I1617" i="1" s="1"/>
  <c r="H1618" i="1"/>
  <c r="I1618" i="1" s="1"/>
  <c r="H1619" i="1"/>
  <c r="I1619" i="1" s="1"/>
  <c r="H1620" i="1"/>
  <c r="I1620" i="1" s="1"/>
  <c r="H1621" i="1"/>
  <c r="I1621" i="1" s="1"/>
  <c r="H1622" i="1"/>
  <c r="I1622" i="1" s="1"/>
  <c r="H1623" i="1"/>
  <c r="I1623" i="1" s="1"/>
  <c r="H1624" i="1"/>
  <c r="I1624" i="1" s="1"/>
  <c r="H1625" i="1"/>
  <c r="I1625" i="1" s="1"/>
  <c r="H1626" i="1"/>
  <c r="I1626" i="1" s="1"/>
  <c r="H1627" i="1"/>
  <c r="I1627" i="1" s="1"/>
  <c r="H1628" i="1"/>
  <c r="I1628" i="1" s="1"/>
  <c r="H1629" i="1"/>
  <c r="I1629" i="1" s="1"/>
  <c r="H1630" i="1"/>
  <c r="I1630" i="1" s="1"/>
  <c r="H1631" i="1"/>
  <c r="I1631" i="1" s="1"/>
  <c r="H1632" i="1"/>
  <c r="I1632" i="1" s="1"/>
  <c r="H1633" i="1"/>
  <c r="I1633" i="1" s="1"/>
  <c r="H1634" i="1"/>
  <c r="I1634" i="1" s="1"/>
  <c r="H1635" i="1"/>
  <c r="I1635" i="1" s="1"/>
  <c r="H1636" i="1"/>
  <c r="I1636" i="1" s="1"/>
  <c r="H1637" i="1"/>
  <c r="I1637" i="1" s="1"/>
  <c r="H1638" i="1"/>
  <c r="I1638" i="1" s="1"/>
  <c r="H1639" i="1"/>
  <c r="I1639" i="1" s="1"/>
  <c r="H1640" i="1"/>
  <c r="I1640" i="1" s="1"/>
  <c r="H1641" i="1"/>
  <c r="I1641" i="1" s="1"/>
  <c r="H1642" i="1"/>
  <c r="I1642" i="1" s="1"/>
  <c r="H1643" i="1"/>
  <c r="I1643" i="1" s="1"/>
  <c r="H1644" i="1"/>
  <c r="I1644" i="1" s="1"/>
  <c r="H1645" i="1"/>
  <c r="I1645" i="1" s="1"/>
  <c r="H1646" i="1"/>
  <c r="I1646" i="1" s="1"/>
  <c r="H1647" i="1"/>
  <c r="I1647" i="1" s="1"/>
  <c r="H1648" i="1"/>
  <c r="I1648" i="1" s="1"/>
  <c r="H1649" i="1"/>
  <c r="I1649" i="1" s="1"/>
  <c r="H1650" i="1"/>
  <c r="I1650" i="1" s="1"/>
  <c r="H1651" i="1"/>
  <c r="I1651" i="1" s="1"/>
  <c r="H1652" i="1"/>
  <c r="I1652" i="1" s="1"/>
  <c r="H1653" i="1"/>
  <c r="I1653" i="1" s="1"/>
  <c r="H1654" i="1"/>
  <c r="I1654" i="1" s="1"/>
  <c r="H1655" i="1"/>
  <c r="I1655" i="1" s="1"/>
  <c r="H1656" i="1"/>
  <c r="I1656" i="1" s="1"/>
  <c r="H1657" i="1"/>
  <c r="I1657" i="1" s="1"/>
  <c r="H1658" i="1"/>
  <c r="I1658" i="1" s="1"/>
  <c r="H1659" i="1"/>
  <c r="I1659" i="1" s="1"/>
  <c r="H1660" i="1"/>
  <c r="I1660" i="1" s="1"/>
  <c r="H1661" i="1"/>
  <c r="I1661" i="1" s="1"/>
  <c r="H1662" i="1"/>
  <c r="I1662" i="1" s="1"/>
  <c r="H1663" i="1"/>
  <c r="I1663" i="1" s="1"/>
  <c r="H1664" i="1"/>
  <c r="I1664" i="1" s="1"/>
  <c r="H1665" i="1"/>
  <c r="I1665" i="1" s="1"/>
  <c r="H1666" i="1"/>
  <c r="I1666" i="1" s="1"/>
  <c r="H1667" i="1"/>
  <c r="I1667" i="1" s="1"/>
  <c r="H1668" i="1"/>
  <c r="I1668" i="1" s="1"/>
  <c r="H1669" i="1"/>
  <c r="I1669" i="1" s="1"/>
  <c r="H1670" i="1"/>
  <c r="I1670" i="1" s="1"/>
  <c r="H1671" i="1"/>
  <c r="I1671" i="1" s="1"/>
  <c r="H1672" i="1"/>
  <c r="I1672" i="1" s="1"/>
  <c r="H1673" i="1"/>
  <c r="I1673" i="1" s="1"/>
  <c r="H1674" i="1"/>
  <c r="I1674" i="1" s="1"/>
  <c r="H1675" i="1"/>
  <c r="I1675" i="1" s="1"/>
  <c r="H1676" i="1"/>
  <c r="I1676" i="1" s="1"/>
  <c r="H1677" i="1"/>
  <c r="I1677" i="1" s="1"/>
  <c r="H1678" i="1"/>
  <c r="I1678" i="1" s="1"/>
  <c r="H1679" i="1"/>
  <c r="I1679" i="1" s="1"/>
  <c r="H1680" i="1"/>
  <c r="I1680" i="1" s="1"/>
  <c r="H1681" i="1"/>
  <c r="I1681" i="1" s="1"/>
  <c r="H1682" i="1"/>
  <c r="I1682" i="1" s="1"/>
  <c r="H1683" i="1"/>
  <c r="I1683" i="1" s="1"/>
  <c r="H1684" i="1"/>
  <c r="I1684" i="1" s="1"/>
  <c r="H1685" i="1"/>
  <c r="I1685" i="1" s="1"/>
  <c r="H1686" i="1"/>
  <c r="I1686" i="1" s="1"/>
  <c r="H1687" i="1"/>
  <c r="I1687" i="1" s="1"/>
  <c r="H1688" i="1"/>
  <c r="I1688" i="1" s="1"/>
  <c r="H1689" i="1"/>
  <c r="I1689" i="1" s="1"/>
  <c r="H1690" i="1"/>
  <c r="I1690" i="1" s="1"/>
  <c r="H1691" i="1"/>
  <c r="I1691" i="1" s="1"/>
  <c r="H1692" i="1"/>
  <c r="I1692" i="1" s="1"/>
  <c r="H1693" i="1"/>
  <c r="I1693" i="1" s="1"/>
  <c r="H1694" i="1"/>
  <c r="I1694" i="1" s="1"/>
  <c r="H1695" i="1"/>
  <c r="I1695" i="1" s="1"/>
  <c r="H1696" i="1"/>
  <c r="I1696" i="1" s="1"/>
  <c r="H1697" i="1"/>
  <c r="I1697" i="1" s="1"/>
  <c r="H1698" i="1"/>
  <c r="I1698" i="1" s="1"/>
  <c r="H1699" i="1"/>
  <c r="I1699" i="1" s="1"/>
  <c r="H1700" i="1"/>
  <c r="I1700" i="1" s="1"/>
  <c r="H1701" i="1"/>
  <c r="I1701" i="1" s="1"/>
  <c r="H1702" i="1"/>
  <c r="I1702" i="1" s="1"/>
  <c r="H1703" i="1"/>
  <c r="I1703" i="1" s="1"/>
  <c r="H1704" i="1"/>
  <c r="I1704" i="1" s="1"/>
  <c r="H1705" i="1"/>
  <c r="I1705" i="1" s="1"/>
  <c r="H1706" i="1"/>
  <c r="I1706" i="1" s="1"/>
  <c r="H1707" i="1"/>
  <c r="I1707" i="1" s="1"/>
  <c r="H1708" i="1"/>
  <c r="I1708" i="1" s="1"/>
  <c r="H1709" i="1"/>
  <c r="I1709" i="1" s="1"/>
  <c r="H1710" i="1"/>
  <c r="I1710" i="1" s="1"/>
  <c r="H1711" i="1"/>
  <c r="I1711" i="1" s="1"/>
  <c r="H1712" i="1"/>
  <c r="I1712" i="1" s="1"/>
  <c r="H1713" i="1"/>
  <c r="I1713" i="1" s="1"/>
  <c r="H1714" i="1"/>
  <c r="I1714" i="1" s="1"/>
  <c r="H1715" i="1"/>
  <c r="I1715" i="1" s="1"/>
  <c r="H1716" i="1"/>
  <c r="I1716" i="1" s="1"/>
  <c r="H1717" i="1"/>
  <c r="I1717" i="1" s="1"/>
  <c r="H1718" i="1"/>
  <c r="I1718" i="1" s="1"/>
  <c r="H1719" i="1"/>
  <c r="I1719" i="1" s="1"/>
  <c r="H1720" i="1"/>
  <c r="I1720" i="1" s="1"/>
  <c r="H1721" i="1"/>
  <c r="I1721" i="1" s="1"/>
  <c r="H1722" i="1"/>
  <c r="I1722" i="1" s="1"/>
  <c r="H1723" i="1"/>
  <c r="I1723" i="1" s="1"/>
  <c r="H1724" i="1"/>
  <c r="I1724" i="1" s="1"/>
  <c r="H1725" i="1"/>
  <c r="I1725" i="1" s="1"/>
  <c r="H1726" i="1"/>
  <c r="I1726" i="1" s="1"/>
  <c r="H1727" i="1"/>
  <c r="I1727" i="1" s="1"/>
  <c r="H1728" i="1"/>
  <c r="I1728" i="1" s="1"/>
  <c r="H1729" i="1"/>
  <c r="I1729" i="1" s="1"/>
  <c r="H1730" i="1"/>
  <c r="I1730" i="1" s="1"/>
  <c r="H1731" i="1"/>
  <c r="I1731" i="1" s="1"/>
  <c r="H1732" i="1"/>
  <c r="I1732" i="1" s="1"/>
  <c r="H1733" i="1"/>
  <c r="I1733" i="1" s="1"/>
  <c r="H1734" i="1"/>
  <c r="I1734" i="1" s="1"/>
  <c r="H1735" i="1"/>
  <c r="I1735" i="1" s="1"/>
  <c r="H1736" i="1"/>
  <c r="I1736" i="1" s="1"/>
  <c r="H1737" i="1"/>
  <c r="I1737" i="1" s="1"/>
  <c r="H1738" i="1"/>
  <c r="I1738" i="1" s="1"/>
  <c r="H1739" i="1"/>
  <c r="I1739" i="1" s="1"/>
  <c r="H1740" i="1"/>
  <c r="I1740" i="1" s="1"/>
  <c r="H1741" i="1"/>
  <c r="I1741" i="1" s="1"/>
  <c r="H1742" i="1"/>
  <c r="I1742" i="1" s="1"/>
  <c r="H1743" i="1"/>
  <c r="I1743" i="1" s="1"/>
  <c r="H1744" i="1"/>
  <c r="I1744" i="1" s="1"/>
  <c r="H1745" i="1"/>
  <c r="I1745" i="1" s="1"/>
  <c r="H1746" i="1"/>
  <c r="I1746" i="1" s="1"/>
  <c r="H1747" i="1"/>
  <c r="I1747" i="1" s="1"/>
  <c r="H1748" i="1"/>
  <c r="I1748" i="1" s="1"/>
  <c r="H1749" i="1"/>
  <c r="I1749" i="1" s="1"/>
  <c r="H1750" i="1"/>
  <c r="I1750" i="1" s="1"/>
  <c r="H1751" i="1"/>
  <c r="I1751" i="1" s="1"/>
  <c r="H1752" i="1"/>
  <c r="I1752" i="1" s="1"/>
  <c r="H1753" i="1"/>
  <c r="I1753" i="1" s="1"/>
  <c r="H1754" i="1"/>
  <c r="I1754" i="1" s="1"/>
  <c r="H1755" i="1"/>
  <c r="I1755" i="1" s="1"/>
  <c r="H1756" i="1"/>
  <c r="I1756" i="1" s="1"/>
  <c r="H1757" i="1"/>
  <c r="I1757" i="1" s="1"/>
  <c r="H1758" i="1"/>
  <c r="I1758" i="1" s="1"/>
  <c r="H1759" i="1"/>
  <c r="I1759" i="1" s="1"/>
  <c r="H1760" i="1"/>
  <c r="I1760" i="1" s="1"/>
  <c r="H1761" i="1"/>
  <c r="I1761" i="1" s="1"/>
  <c r="H1762" i="1"/>
  <c r="I1762" i="1" s="1"/>
  <c r="H1763" i="1"/>
  <c r="I1763" i="1" s="1"/>
  <c r="H1764" i="1"/>
  <c r="I1764" i="1" s="1"/>
  <c r="H1765" i="1"/>
  <c r="I1765" i="1" s="1"/>
  <c r="H1766" i="1"/>
  <c r="I1766" i="1" s="1"/>
  <c r="H1767" i="1"/>
  <c r="I1767" i="1" s="1"/>
  <c r="H1768" i="1"/>
  <c r="I1768" i="1" s="1"/>
  <c r="H1769" i="1"/>
  <c r="I1769" i="1" s="1"/>
  <c r="H1770" i="1"/>
  <c r="I1770" i="1" s="1"/>
  <c r="H1771" i="1"/>
  <c r="I1771" i="1" s="1"/>
  <c r="H1772" i="1"/>
  <c r="I1772" i="1" s="1"/>
  <c r="H1773" i="1"/>
  <c r="I1773" i="1" s="1"/>
  <c r="H1774" i="1"/>
  <c r="I1774" i="1" s="1"/>
  <c r="H1775" i="1"/>
  <c r="I1775" i="1" s="1"/>
  <c r="H1776" i="1"/>
  <c r="I1776" i="1" s="1"/>
  <c r="H1777" i="1"/>
  <c r="I1777" i="1" s="1"/>
  <c r="H1778" i="1"/>
  <c r="I1778" i="1" s="1"/>
  <c r="H1779" i="1"/>
  <c r="I1779" i="1" s="1"/>
  <c r="H1780" i="1"/>
  <c r="I1780" i="1" s="1"/>
  <c r="H1781" i="1"/>
  <c r="I1781" i="1" s="1"/>
  <c r="H1782" i="1"/>
  <c r="I1782" i="1" s="1"/>
  <c r="H1783" i="1"/>
  <c r="I1783" i="1" s="1"/>
  <c r="H1784" i="1"/>
  <c r="I1784" i="1" s="1"/>
  <c r="H1785" i="1"/>
  <c r="I1785" i="1" s="1"/>
  <c r="H1786" i="1"/>
  <c r="I1786" i="1" s="1"/>
  <c r="H1787" i="1"/>
  <c r="I1787" i="1" s="1"/>
  <c r="H1788" i="1"/>
  <c r="I1788" i="1" s="1"/>
  <c r="H1789" i="1"/>
  <c r="I1789" i="1" s="1"/>
  <c r="H1790" i="1"/>
  <c r="I1790" i="1" s="1"/>
  <c r="H1791" i="1"/>
  <c r="I1791" i="1" s="1"/>
  <c r="H1792" i="1"/>
  <c r="I1792" i="1" s="1"/>
  <c r="H1793" i="1"/>
  <c r="I1793" i="1" s="1"/>
  <c r="H1794" i="1"/>
  <c r="I1794" i="1" s="1"/>
  <c r="H1795" i="1"/>
  <c r="I1795" i="1" s="1"/>
  <c r="H1796" i="1"/>
  <c r="I1796" i="1" s="1"/>
  <c r="H1797" i="1"/>
  <c r="I1797" i="1" s="1"/>
  <c r="H1798" i="1"/>
  <c r="I1798" i="1" s="1"/>
  <c r="H1799" i="1"/>
  <c r="I1799" i="1" s="1"/>
  <c r="H1800" i="1"/>
  <c r="I1800" i="1" s="1"/>
  <c r="H1801" i="1"/>
  <c r="I1801" i="1" s="1"/>
  <c r="H1802" i="1"/>
  <c r="I1802" i="1" s="1"/>
  <c r="H1803" i="1"/>
  <c r="I1803" i="1" s="1"/>
  <c r="H1804" i="1"/>
  <c r="I1804" i="1" s="1"/>
  <c r="H1805" i="1"/>
  <c r="I1805" i="1" s="1"/>
  <c r="H1806" i="1"/>
  <c r="I1806" i="1" s="1"/>
  <c r="H1807" i="1"/>
  <c r="I1807" i="1" s="1"/>
  <c r="H1808" i="1"/>
  <c r="I1808" i="1" s="1"/>
  <c r="H1809" i="1"/>
  <c r="I1809" i="1" s="1"/>
  <c r="H1810" i="1"/>
  <c r="I1810" i="1" s="1"/>
  <c r="H1811" i="1"/>
  <c r="I1811" i="1" s="1"/>
  <c r="H1812" i="1"/>
  <c r="I1812" i="1" s="1"/>
  <c r="H1813" i="1"/>
  <c r="I1813" i="1" s="1"/>
  <c r="H1814" i="1"/>
  <c r="I1814" i="1" s="1"/>
  <c r="H1815" i="1"/>
  <c r="I1815" i="1" s="1"/>
  <c r="H1816" i="1"/>
  <c r="I1816" i="1" s="1"/>
  <c r="H1817" i="1"/>
  <c r="I1817" i="1" s="1"/>
  <c r="H1818" i="1"/>
  <c r="I1818" i="1" s="1"/>
  <c r="H1819" i="1"/>
  <c r="I1819" i="1" s="1"/>
  <c r="H1820" i="1"/>
  <c r="I1820" i="1" s="1"/>
  <c r="H1821" i="1"/>
  <c r="I1821" i="1" s="1"/>
  <c r="H1822" i="1"/>
  <c r="I1822" i="1" s="1"/>
  <c r="H1823" i="1"/>
  <c r="I1823" i="1" s="1"/>
  <c r="H1824" i="1"/>
  <c r="I1824" i="1" s="1"/>
  <c r="H1825" i="1"/>
  <c r="I1825" i="1" s="1"/>
  <c r="H1826" i="1"/>
  <c r="I1826" i="1" s="1"/>
  <c r="H1827" i="1"/>
  <c r="I1827" i="1" s="1"/>
  <c r="H1828" i="1"/>
  <c r="I1828" i="1" s="1"/>
  <c r="H1829" i="1"/>
  <c r="I1829" i="1" s="1"/>
  <c r="H1830" i="1"/>
  <c r="I1830" i="1" s="1"/>
  <c r="H1831" i="1"/>
  <c r="I1831" i="1" s="1"/>
  <c r="H1832" i="1"/>
  <c r="I1832" i="1" s="1"/>
  <c r="H1833" i="1"/>
  <c r="I1833" i="1" s="1"/>
  <c r="H1834" i="1"/>
  <c r="I1834" i="1" s="1"/>
  <c r="H1835" i="1"/>
  <c r="I1835" i="1" s="1"/>
  <c r="H1836" i="1"/>
  <c r="I1836" i="1" s="1"/>
  <c r="H1837" i="1"/>
  <c r="I1837" i="1" s="1"/>
  <c r="H1838" i="1"/>
  <c r="I1838" i="1" s="1"/>
  <c r="H1839" i="1"/>
  <c r="I1839" i="1" s="1"/>
  <c r="H1840" i="1"/>
  <c r="I1840" i="1" s="1"/>
  <c r="H1841" i="1"/>
  <c r="I1841" i="1" s="1"/>
  <c r="H1842" i="1"/>
  <c r="I1842" i="1" s="1"/>
  <c r="H1843" i="1"/>
  <c r="I1843" i="1" s="1"/>
  <c r="H1844" i="1"/>
  <c r="I1844" i="1" s="1"/>
  <c r="H1845" i="1"/>
  <c r="I1845" i="1" s="1"/>
  <c r="H1846" i="1"/>
  <c r="I1846" i="1" s="1"/>
  <c r="H1847" i="1"/>
  <c r="I1847" i="1" s="1"/>
  <c r="H1848" i="1"/>
  <c r="I1848" i="1" s="1"/>
  <c r="H1849" i="1"/>
  <c r="I1849" i="1" s="1"/>
  <c r="H1850" i="1"/>
  <c r="I1850" i="1" s="1"/>
  <c r="H1851" i="1"/>
  <c r="I1851" i="1" s="1"/>
  <c r="H1852" i="1"/>
  <c r="I1852" i="1" s="1"/>
  <c r="H1853" i="1"/>
  <c r="I1853" i="1" s="1"/>
  <c r="H1854" i="1"/>
  <c r="I1854" i="1" s="1"/>
  <c r="H1855" i="1"/>
  <c r="I1855" i="1" s="1"/>
  <c r="H1856" i="1"/>
  <c r="I1856" i="1" s="1"/>
  <c r="H1857" i="1"/>
  <c r="I1857" i="1" s="1"/>
  <c r="H1858" i="1"/>
  <c r="I1858" i="1" s="1"/>
  <c r="H1859" i="1"/>
  <c r="I1859" i="1" s="1"/>
  <c r="H1860" i="1"/>
  <c r="I1860" i="1" s="1"/>
  <c r="H1861" i="1"/>
  <c r="I1861" i="1" s="1"/>
  <c r="H1862" i="1"/>
  <c r="I1862" i="1" s="1"/>
  <c r="H1863" i="1"/>
  <c r="I1863" i="1" s="1"/>
  <c r="H1864" i="1"/>
  <c r="I1864" i="1" s="1"/>
  <c r="H1865" i="1"/>
  <c r="I1865" i="1" s="1"/>
  <c r="H1866" i="1"/>
  <c r="I1866" i="1" s="1"/>
  <c r="H1867" i="1"/>
  <c r="I1867" i="1" s="1"/>
  <c r="H1868" i="1"/>
  <c r="I1868" i="1" s="1"/>
  <c r="H1869" i="1"/>
  <c r="I1869" i="1" s="1"/>
  <c r="H1870" i="1"/>
  <c r="I1870" i="1" s="1"/>
  <c r="H1871" i="1"/>
  <c r="I1871" i="1" s="1"/>
  <c r="H1872" i="1"/>
  <c r="I1872" i="1" s="1"/>
  <c r="H1873" i="1"/>
  <c r="I1873" i="1" s="1"/>
  <c r="H1874" i="1"/>
  <c r="I1874" i="1" s="1"/>
  <c r="H1875" i="1"/>
  <c r="I1875" i="1" s="1"/>
  <c r="H1876" i="1"/>
  <c r="I1876" i="1" s="1"/>
  <c r="H1877" i="1"/>
  <c r="I1877" i="1" s="1"/>
  <c r="H1878" i="1"/>
  <c r="I1878" i="1" s="1"/>
  <c r="H1879" i="1"/>
  <c r="I1879" i="1" s="1"/>
  <c r="H1880" i="1"/>
  <c r="I1880" i="1" s="1"/>
  <c r="H1881" i="1"/>
  <c r="I1881" i="1" s="1"/>
  <c r="H1882" i="1"/>
  <c r="I1882" i="1" s="1"/>
  <c r="H1883" i="1"/>
  <c r="I1883" i="1" s="1"/>
  <c r="H1884" i="1"/>
  <c r="I1884" i="1" s="1"/>
  <c r="H1885" i="1"/>
  <c r="I1885" i="1" s="1"/>
  <c r="H1886" i="1"/>
  <c r="I1886" i="1" s="1"/>
  <c r="H1887" i="1"/>
  <c r="I1887" i="1" s="1"/>
  <c r="H1888" i="1"/>
  <c r="I1888" i="1" s="1"/>
  <c r="H1889" i="1"/>
  <c r="I1889" i="1" s="1"/>
  <c r="H1890" i="1"/>
  <c r="I1890" i="1" s="1"/>
  <c r="H1891" i="1"/>
  <c r="I1891" i="1" s="1"/>
  <c r="H1892" i="1"/>
  <c r="I1892" i="1" s="1"/>
  <c r="H1893" i="1"/>
  <c r="I1893" i="1" s="1"/>
  <c r="H1894" i="1"/>
  <c r="I1894" i="1" s="1"/>
  <c r="H1895" i="1"/>
  <c r="I1895" i="1" s="1"/>
  <c r="H1896" i="1"/>
  <c r="I1896" i="1" s="1"/>
  <c r="H1897" i="1"/>
  <c r="I1897" i="1" s="1"/>
  <c r="H1898" i="1"/>
  <c r="I1898" i="1" s="1"/>
  <c r="H1899" i="1"/>
  <c r="I1899" i="1" s="1"/>
  <c r="H1900" i="1"/>
  <c r="I1900" i="1" s="1"/>
  <c r="H1901" i="1"/>
  <c r="I1901" i="1" s="1"/>
  <c r="H1902" i="1"/>
  <c r="I1902" i="1" s="1"/>
  <c r="H1903" i="1"/>
  <c r="I1903" i="1" s="1"/>
  <c r="H1904" i="1"/>
  <c r="I1904" i="1" s="1"/>
  <c r="H1905" i="1"/>
  <c r="I1905" i="1" s="1"/>
  <c r="H1906" i="1"/>
  <c r="I1906" i="1" s="1"/>
  <c r="H1907" i="1"/>
  <c r="I1907" i="1" s="1"/>
  <c r="H1908" i="1"/>
  <c r="I1908" i="1" s="1"/>
  <c r="H1909" i="1"/>
  <c r="I1909" i="1" s="1"/>
  <c r="H1910" i="1"/>
  <c r="I1910" i="1" s="1"/>
  <c r="H1911" i="1"/>
  <c r="I1911" i="1" s="1"/>
  <c r="H1912" i="1"/>
  <c r="I1912" i="1" s="1"/>
  <c r="H1913" i="1"/>
  <c r="I1913" i="1" s="1"/>
  <c r="H1914" i="1"/>
  <c r="I1914" i="1" s="1"/>
  <c r="H1915" i="1"/>
  <c r="I1915" i="1" s="1"/>
  <c r="H1916" i="1"/>
  <c r="I1916" i="1" s="1"/>
  <c r="H1917" i="1"/>
  <c r="I1917" i="1" s="1"/>
  <c r="H1918" i="1"/>
  <c r="I1918" i="1" s="1"/>
  <c r="H1919" i="1"/>
  <c r="I1919" i="1" s="1"/>
  <c r="H1920" i="1"/>
  <c r="I1920" i="1" s="1"/>
  <c r="H1921" i="1"/>
  <c r="I1921" i="1" s="1"/>
  <c r="H1922" i="1"/>
  <c r="I1922" i="1" s="1"/>
  <c r="H1923" i="1"/>
  <c r="I1923" i="1" s="1"/>
  <c r="H1924" i="1"/>
  <c r="I1924" i="1" s="1"/>
  <c r="H1925" i="1"/>
  <c r="I1925" i="1" s="1"/>
  <c r="H1926" i="1"/>
  <c r="I1926" i="1" s="1"/>
  <c r="H1927" i="1"/>
  <c r="I1927" i="1" s="1"/>
  <c r="H1928" i="1"/>
  <c r="I1928" i="1" s="1"/>
  <c r="H1929" i="1"/>
  <c r="I1929" i="1" s="1"/>
  <c r="H1930" i="1"/>
  <c r="I1930" i="1" s="1"/>
  <c r="H1931" i="1"/>
  <c r="I1931" i="1" s="1"/>
  <c r="H1932" i="1"/>
  <c r="I1932" i="1" s="1"/>
  <c r="H1933" i="1"/>
  <c r="I1933" i="1" s="1"/>
  <c r="H1934" i="1"/>
  <c r="I1934" i="1" s="1"/>
  <c r="H1935" i="1"/>
  <c r="I1935" i="1" s="1"/>
  <c r="H1936" i="1"/>
  <c r="I1936" i="1" s="1"/>
  <c r="H1937" i="1"/>
  <c r="I1937" i="1" s="1"/>
  <c r="H1938" i="1"/>
  <c r="I1938" i="1" s="1"/>
  <c r="H1939" i="1"/>
  <c r="I1939" i="1" s="1"/>
  <c r="H1940" i="1"/>
  <c r="I1940" i="1" s="1"/>
  <c r="H1941" i="1"/>
  <c r="I1941" i="1" s="1"/>
  <c r="H1942" i="1"/>
  <c r="I1942" i="1" s="1"/>
  <c r="H1943" i="1"/>
  <c r="I1943" i="1" s="1"/>
  <c r="H1944" i="1"/>
  <c r="I1944" i="1" s="1"/>
  <c r="H1945" i="1"/>
  <c r="I1945" i="1" s="1"/>
  <c r="H1946" i="1"/>
  <c r="I1946" i="1" s="1"/>
  <c r="H1947" i="1"/>
  <c r="I1947" i="1" s="1"/>
  <c r="H1948" i="1"/>
  <c r="I1948" i="1" s="1"/>
  <c r="H1949" i="1"/>
  <c r="I1949" i="1" s="1"/>
  <c r="H1950" i="1"/>
  <c r="I1950" i="1" s="1"/>
  <c r="H1951" i="1"/>
  <c r="I1951" i="1" s="1"/>
  <c r="H1952" i="1"/>
  <c r="I1952" i="1" s="1"/>
  <c r="H1953" i="1"/>
  <c r="I1953" i="1" s="1"/>
  <c r="H1954" i="1"/>
  <c r="I1954" i="1" s="1"/>
  <c r="H1955" i="1"/>
  <c r="I1955" i="1" s="1"/>
  <c r="H1956" i="1"/>
  <c r="I1956" i="1" s="1"/>
  <c r="H1957" i="1"/>
  <c r="I1957" i="1" s="1"/>
  <c r="H1958" i="1"/>
  <c r="I1958" i="1" s="1"/>
  <c r="H1959" i="1"/>
  <c r="I1959" i="1" s="1"/>
  <c r="H1960" i="1"/>
  <c r="I1960" i="1" s="1"/>
  <c r="H1961" i="1"/>
  <c r="I1961" i="1" s="1"/>
  <c r="H1962" i="1"/>
  <c r="I1962" i="1" s="1"/>
  <c r="H1963" i="1"/>
  <c r="I1963" i="1" s="1"/>
  <c r="H1964" i="1"/>
  <c r="I1964" i="1" s="1"/>
  <c r="H1965" i="1"/>
  <c r="I1965" i="1" s="1"/>
  <c r="H1966" i="1"/>
  <c r="I1966" i="1" s="1"/>
  <c r="H1967" i="1"/>
  <c r="I1967" i="1" s="1"/>
  <c r="H1968" i="1"/>
  <c r="I1968" i="1" s="1"/>
  <c r="H1969" i="1"/>
  <c r="I1969" i="1" s="1"/>
  <c r="H1970" i="1"/>
  <c r="I1970" i="1" s="1"/>
  <c r="H1971" i="1"/>
  <c r="I1971" i="1" s="1"/>
  <c r="H1972" i="1"/>
  <c r="I1972" i="1" s="1"/>
  <c r="H1973" i="1"/>
  <c r="I1973" i="1" s="1"/>
  <c r="H1974" i="1"/>
  <c r="I1974" i="1" s="1"/>
  <c r="H1975" i="1"/>
  <c r="I1975" i="1" s="1"/>
  <c r="H1976" i="1"/>
  <c r="I1976" i="1" s="1"/>
  <c r="H1977" i="1"/>
  <c r="I1977" i="1" s="1"/>
  <c r="H1978" i="1"/>
  <c r="I1978" i="1" s="1"/>
  <c r="H1979" i="1"/>
  <c r="I1979" i="1" s="1"/>
  <c r="H1980" i="1"/>
  <c r="I1980" i="1" s="1"/>
  <c r="H1981" i="1"/>
  <c r="I1981" i="1" s="1"/>
  <c r="H1982" i="1"/>
  <c r="I1982" i="1" s="1"/>
  <c r="H1983" i="1"/>
  <c r="I1983" i="1" s="1"/>
  <c r="H1984" i="1"/>
  <c r="I1984" i="1" s="1"/>
  <c r="H1985" i="1"/>
  <c r="I1985" i="1" s="1"/>
  <c r="H1986" i="1"/>
  <c r="I1986" i="1" s="1"/>
  <c r="H1987" i="1"/>
  <c r="I1987" i="1" s="1"/>
  <c r="H1988" i="1"/>
  <c r="I1988" i="1" s="1"/>
  <c r="H1989" i="1"/>
  <c r="I1989" i="1" s="1"/>
  <c r="H1990" i="1"/>
  <c r="I1990" i="1" s="1"/>
  <c r="H1991" i="1"/>
  <c r="I1991" i="1" s="1"/>
  <c r="H1992" i="1"/>
  <c r="I1992" i="1" s="1"/>
  <c r="H1993" i="1"/>
  <c r="I1993" i="1" s="1"/>
  <c r="H1994" i="1"/>
  <c r="I1994" i="1" s="1"/>
  <c r="H1995" i="1"/>
  <c r="I1995" i="1" s="1"/>
  <c r="H1996" i="1"/>
  <c r="I1996" i="1" s="1"/>
  <c r="H1997" i="1"/>
  <c r="I1997" i="1" s="1"/>
  <c r="H1998" i="1"/>
  <c r="I1998" i="1" s="1"/>
  <c r="H1999" i="1"/>
  <c r="I1999" i="1" s="1"/>
  <c r="H2000" i="1"/>
  <c r="I2000" i="1" s="1"/>
  <c r="H2001" i="1"/>
  <c r="I2001" i="1" s="1"/>
  <c r="H2002" i="1"/>
  <c r="I2002" i="1" s="1"/>
  <c r="H2003" i="1"/>
  <c r="I2003" i="1" s="1"/>
  <c r="H2004" i="1"/>
  <c r="I2004" i="1" s="1"/>
  <c r="H2005" i="1"/>
  <c r="I2005" i="1" s="1"/>
  <c r="H2006" i="1"/>
  <c r="I2006" i="1" s="1"/>
  <c r="H2007" i="1"/>
  <c r="I2007" i="1" s="1"/>
  <c r="H2008" i="1"/>
  <c r="I2008" i="1" s="1"/>
  <c r="H2009" i="1"/>
  <c r="I2009" i="1" s="1"/>
  <c r="H2010" i="1"/>
  <c r="I2010" i="1" s="1"/>
  <c r="H2011" i="1"/>
  <c r="I2011" i="1" s="1"/>
  <c r="H2012" i="1"/>
  <c r="I2012" i="1" s="1"/>
  <c r="H2013" i="1"/>
  <c r="I2013" i="1" s="1"/>
  <c r="H2014" i="1"/>
  <c r="I2014" i="1" s="1"/>
  <c r="H2015" i="1"/>
  <c r="I2015" i="1" s="1"/>
  <c r="H2016" i="1"/>
  <c r="I2016" i="1" s="1"/>
  <c r="H2017" i="1"/>
  <c r="I2017" i="1" s="1"/>
  <c r="H2018" i="1"/>
  <c r="I2018" i="1" s="1"/>
  <c r="H2019" i="1"/>
  <c r="I2019" i="1" s="1"/>
  <c r="H2020" i="1"/>
  <c r="I2020" i="1" s="1"/>
  <c r="H2021" i="1"/>
  <c r="I2021" i="1" s="1"/>
  <c r="H2022" i="1"/>
  <c r="I2022" i="1" s="1"/>
  <c r="H2023" i="1"/>
  <c r="I2023" i="1" s="1"/>
  <c r="H2024" i="1"/>
  <c r="I2024" i="1" s="1"/>
  <c r="H2025" i="1"/>
  <c r="I2025" i="1" s="1"/>
  <c r="H2026" i="1"/>
  <c r="I2026" i="1" s="1"/>
  <c r="H2027" i="1"/>
  <c r="I2027" i="1" s="1"/>
  <c r="H2028" i="1"/>
  <c r="I2028" i="1" s="1"/>
  <c r="H2029" i="1"/>
  <c r="I2029" i="1" s="1"/>
  <c r="H2030" i="1"/>
  <c r="I2030" i="1" s="1"/>
  <c r="H2031" i="1"/>
  <c r="I2031" i="1" s="1"/>
  <c r="H2032" i="1"/>
  <c r="I2032" i="1" s="1"/>
  <c r="H2033" i="1"/>
  <c r="I2033" i="1" s="1"/>
  <c r="H2034" i="1"/>
  <c r="I2034" i="1" s="1"/>
  <c r="H2035" i="1"/>
  <c r="I2035" i="1" s="1"/>
  <c r="H2036" i="1"/>
  <c r="I2036" i="1" s="1"/>
  <c r="H2037" i="1"/>
  <c r="I2037" i="1" s="1"/>
  <c r="H2038" i="1"/>
  <c r="I2038" i="1" s="1"/>
  <c r="H2039" i="1"/>
  <c r="I2039" i="1" s="1"/>
  <c r="H2040" i="1"/>
  <c r="I2040" i="1" s="1"/>
  <c r="H2041" i="1"/>
  <c r="I2041" i="1" s="1"/>
  <c r="H2042" i="1"/>
  <c r="I2042" i="1" s="1"/>
  <c r="H2043" i="1"/>
  <c r="I2043" i="1" s="1"/>
  <c r="H2044" i="1"/>
  <c r="I2044" i="1" s="1"/>
  <c r="H2045" i="1"/>
  <c r="I2045" i="1" s="1"/>
  <c r="H2046" i="1"/>
  <c r="I2046" i="1" s="1"/>
  <c r="H2047" i="1"/>
  <c r="I2047" i="1" s="1"/>
  <c r="H2048" i="1"/>
  <c r="I2048" i="1" s="1"/>
  <c r="H2049" i="1"/>
  <c r="I2049" i="1" s="1"/>
  <c r="H2050" i="1"/>
  <c r="I2050" i="1" s="1"/>
  <c r="H2051" i="1"/>
  <c r="I2051" i="1" s="1"/>
  <c r="H2052" i="1"/>
  <c r="I2052" i="1" s="1"/>
  <c r="H2053" i="1"/>
  <c r="I2053" i="1" s="1"/>
  <c r="H2054" i="1"/>
  <c r="I2054" i="1" s="1"/>
  <c r="H2055" i="1"/>
  <c r="I2055" i="1" s="1"/>
  <c r="H2056" i="1"/>
  <c r="I2056" i="1" s="1"/>
  <c r="H2057" i="1"/>
  <c r="I2057" i="1" s="1"/>
  <c r="H2058" i="1"/>
  <c r="I2058" i="1" s="1"/>
  <c r="H2059" i="1"/>
  <c r="I2059" i="1" s="1"/>
  <c r="H2060" i="1"/>
  <c r="I2060" i="1" s="1"/>
  <c r="H2061" i="1"/>
  <c r="I2061" i="1" s="1"/>
  <c r="H2062" i="1"/>
  <c r="I2062" i="1" s="1"/>
  <c r="H2063" i="1"/>
  <c r="I2063" i="1" s="1"/>
  <c r="H2064" i="1"/>
  <c r="I2064" i="1" s="1"/>
  <c r="H2065" i="1"/>
  <c r="I2065" i="1" s="1"/>
  <c r="H2066" i="1"/>
  <c r="I2066" i="1" s="1"/>
  <c r="H2067" i="1"/>
  <c r="I2067" i="1" s="1"/>
  <c r="H2068" i="1"/>
  <c r="I2068" i="1" s="1"/>
  <c r="H2069" i="1"/>
  <c r="I2069" i="1" s="1"/>
  <c r="H2070" i="1"/>
  <c r="I2070" i="1" s="1"/>
  <c r="H2071" i="1"/>
  <c r="I2071" i="1" s="1"/>
  <c r="H2072" i="1"/>
  <c r="I2072" i="1" s="1"/>
  <c r="H2073" i="1"/>
  <c r="I2073" i="1" s="1"/>
  <c r="H2074" i="1"/>
  <c r="I2074" i="1" s="1"/>
  <c r="H2075" i="1"/>
  <c r="I2075" i="1" s="1"/>
  <c r="H2076" i="1"/>
  <c r="I2076" i="1" s="1"/>
  <c r="H2077" i="1"/>
  <c r="I2077" i="1" s="1"/>
  <c r="H2078" i="1"/>
  <c r="I2078" i="1" s="1"/>
  <c r="H2079" i="1"/>
  <c r="I2079" i="1" s="1"/>
  <c r="H2080" i="1"/>
  <c r="I2080" i="1" s="1"/>
  <c r="H2081" i="1"/>
  <c r="I2081" i="1" s="1"/>
  <c r="H2082" i="1"/>
  <c r="I2082" i="1" s="1"/>
  <c r="H2083" i="1"/>
  <c r="I2083" i="1" s="1"/>
  <c r="H2084" i="1"/>
  <c r="I2084" i="1" s="1"/>
  <c r="H2085" i="1"/>
  <c r="I2085" i="1" s="1"/>
  <c r="H2086" i="1"/>
  <c r="I2086" i="1" s="1"/>
  <c r="H2087" i="1"/>
  <c r="I2087" i="1" s="1"/>
  <c r="H2088" i="1"/>
  <c r="I2088" i="1" s="1"/>
  <c r="H2089" i="1"/>
  <c r="I2089" i="1" s="1"/>
  <c r="H2090" i="1"/>
  <c r="I2090" i="1" s="1"/>
  <c r="H2091" i="1"/>
  <c r="I2091" i="1" s="1"/>
  <c r="H2092" i="1"/>
  <c r="I2092" i="1" s="1"/>
  <c r="H2093" i="1"/>
  <c r="I2093" i="1" s="1"/>
  <c r="H2094" i="1"/>
  <c r="I2094" i="1" s="1"/>
  <c r="H2095" i="1"/>
  <c r="I2095" i="1" s="1"/>
  <c r="H2096" i="1"/>
  <c r="I2096" i="1" s="1"/>
  <c r="H2097" i="1"/>
  <c r="I2097" i="1" s="1"/>
  <c r="H2098" i="1"/>
  <c r="I2098" i="1" s="1"/>
  <c r="H2099" i="1"/>
  <c r="I2099" i="1" s="1"/>
  <c r="H2100" i="1"/>
  <c r="I2100" i="1" s="1"/>
  <c r="H2101" i="1"/>
  <c r="I2101" i="1" s="1"/>
  <c r="H2102" i="1"/>
  <c r="I2102" i="1" s="1"/>
  <c r="H2103" i="1"/>
  <c r="I2103" i="1" s="1"/>
  <c r="H2104" i="1"/>
  <c r="I2104" i="1" s="1"/>
  <c r="H2105" i="1"/>
  <c r="I2105" i="1" s="1"/>
  <c r="H2106" i="1"/>
  <c r="I2106" i="1" s="1"/>
  <c r="H2107" i="1"/>
  <c r="I2107" i="1" s="1"/>
  <c r="H2108" i="1"/>
  <c r="I2108" i="1" s="1"/>
  <c r="H2109" i="1"/>
  <c r="I2109" i="1" s="1"/>
  <c r="H2110" i="1"/>
  <c r="I2110" i="1" s="1"/>
  <c r="H2111" i="1"/>
  <c r="I2111" i="1" s="1"/>
  <c r="H2112" i="1"/>
  <c r="I2112" i="1" s="1"/>
  <c r="H2113" i="1"/>
  <c r="I2113" i="1" s="1"/>
  <c r="H2114" i="1"/>
  <c r="I2114" i="1" s="1"/>
  <c r="H2115" i="1"/>
  <c r="I2115" i="1" s="1"/>
  <c r="H2116" i="1"/>
  <c r="I2116" i="1" s="1"/>
  <c r="H2117" i="1"/>
  <c r="I2117" i="1" s="1"/>
  <c r="H2118" i="1"/>
  <c r="I2118" i="1" s="1"/>
  <c r="H2119" i="1"/>
  <c r="I2119" i="1" s="1"/>
  <c r="H2120" i="1"/>
  <c r="I2120" i="1" s="1"/>
  <c r="H2121" i="1"/>
  <c r="I2121" i="1" s="1"/>
  <c r="H2122" i="1"/>
  <c r="I2122" i="1" s="1"/>
  <c r="H2123" i="1"/>
  <c r="I2123" i="1" s="1"/>
  <c r="H2124" i="1"/>
  <c r="I2124" i="1" s="1"/>
  <c r="H2125" i="1"/>
  <c r="I2125" i="1" s="1"/>
  <c r="H2126" i="1"/>
  <c r="I2126" i="1" s="1"/>
  <c r="H2127" i="1"/>
  <c r="I2127" i="1" s="1"/>
  <c r="H2128" i="1"/>
  <c r="I2128" i="1" s="1"/>
  <c r="H2129" i="1"/>
  <c r="I2129" i="1" s="1"/>
  <c r="H2130" i="1"/>
  <c r="I2130" i="1" s="1"/>
  <c r="H2131" i="1"/>
  <c r="I2131" i="1" s="1"/>
  <c r="H2132" i="1"/>
  <c r="I2132" i="1" s="1"/>
  <c r="H2133" i="1"/>
  <c r="I2133" i="1" s="1"/>
  <c r="H2134" i="1"/>
  <c r="I2134" i="1" s="1"/>
  <c r="H2135" i="1"/>
  <c r="I2135" i="1" s="1"/>
  <c r="H2136" i="1"/>
  <c r="I2136" i="1" s="1"/>
  <c r="H2137" i="1"/>
  <c r="I2137" i="1" s="1"/>
  <c r="H2138" i="1"/>
  <c r="I2138" i="1" s="1"/>
  <c r="H2139" i="1"/>
  <c r="I2139" i="1" s="1"/>
  <c r="H2140" i="1"/>
  <c r="I2140" i="1" s="1"/>
  <c r="H2141" i="1"/>
  <c r="I2141" i="1" s="1"/>
  <c r="H2142" i="1"/>
  <c r="I2142" i="1" s="1"/>
  <c r="H2143" i="1"/>
  <c r="I2143" i="1" s="1"/>
  <c r="H2144" i="1"/>
  <c r="I2144" i="1" s="1"/>
  <c r="H2145" i="1"/>
  <c r="I2145" i="1" s="1"/>
  <c r="H2146" i="1"/>
  <c r="I2146" i="1" s="1"/>
  <c r="H2147" i="1"/>
  <c r="I2147" i="1" s="1"/>
  <c r="H2148" i="1"/>
  <c r="I2148" i="1" s="1"/>
  <c r="H2149" i="1"/>
  <c r="I2149" i="1" s="1"/>
  <c r="H2150" i="1"/>
  <c r="I2150" i="1" s="1"/>
  <c r="H2151" i="1"/>
  <c r="I2151" i="1" s="1"/>
  <c r="H2152" i="1"/>
  <c r="I2152" i="1" s="1"/>
  <c r="H2153" i="1"/>
  <c r="I2153" i="1" s="1"/>
  <c r="H2154" i="1"/>
  <c r="I2154" i="1" s="1"/>
  <c r="H2155" i="1"/>
  <c r="I2155" i="1" s="1"/>
  <c r="H2156" i="1"/>
  <c r="I2156" i="1" s="1"/>
  <c r="H2157" i="1"/>
  <c r="I2157" i="1" s="1"/>
  <c r="H2158" i="1"/>
  <c r="I2158" i="1" s="1"/>
  <c r="H2159" i="1"/>
  <c r="I2159" i="1" s="1"/>
  <c r="H2160" i="1"/>
  <c r="I2160" i="1" s="1"/>
  <c r="H2161" i="1"/>
  <c r="I2161" i="1" s="1"/>
  <c r="H2162" i="1"/>
  <c r="I2162" i="1" s="1"/>
  <c r="H2163" i="1"/>
  <c r="I2163" i="1" s="1"/>
  <c r="H2164" i="1"/>
  <c r="I2164" i="1" s="1"/>
  <c r="H2165" i="1"/>
  <c r="I2165" i="1" s="1"/>
  <c r="H2166" i="1"/>
  <c r="I2166" i="1" s="1"/>
  <c r="H2167" i="1"/>
  <c r="I2167" i="1" s="1"/>
  <c r="H2168" i="1"/>
  <c r="I2168" i="1" s="1"/>
  <c r="H2169" i="1"/>
  <c r="I2169" i="1" s="1"/>
  <c r="H2170" i="1"/>
  <c r="I2170" i="1" s="1"/>
  <c r="H2171" i="1"/>
  <c r="I2171" i="1" s="1"/>
  <c r="H2172" i="1"/>
  <c r="I2172" i="1" s="1"/>
  <c r="H2173" i="1"/>
  <c r="I2173" i="1" s="1"/>
  <c r="H2174" i="1"/>
  <c r="I2174" i="1" s="1"/>
  <c r="H2175" i="1"/>
  <c r="I2175" i="1" s="1"/>
  <c r="H2176" i="1"/>
  <c r="I2176" i="1" s="1"/>
  <c r="H2177" i="1"/>
  <c r="I2177" i="1" s="1"/>
  <c r="H2178" i="1"/>
  <c r="I2178" i="1" s="1"/>
  <c r="H2179" i="1"/>
  <c r="I2179" i="1" s="1"/>
  <c r="H2180" i="1"/>
  <c r="I2180" i="1" s="1"/>
  <c r="H2181" i="1"/>
  <c r="I2181" i="1" s="1"/>
  <c r="H2182" i="1"/>
  <c r="I2182" i="1" s="1"/>
  <c r="H2183" i="1"/>
  <c r="I2183" i="1" s="1"/>
  <c r="H2184" i="1"/>
  <c r="I2184" i="1" s="1"/>
  <c r="H2185" i="1"/>
  <c r="I2185" i="1" s="1"/>
  <c r="H2186" i="1"/>
  <c r="I2186" i="1" s="1"/>
  <c r="H2187" i="1"/>
  <c r="I2187" i="1" s="1"/>
  <c r="H2188" i="1"/>
  <c r="I2188" i="1" s="1"/>
  <c r="H2189" i="1"/>
  <c r="I2189" i="1" s="1"/>
  <c r="H2190" i="1"/>
  <c r="I2190" i="1" s="1"/>
  <c r="H2191" i="1"/>
  <c r="I2191" i="1" s="1"/>
  <c r="H2192" i="1"/>
  <c r="I2192" i="1" s="1"/>
  <c r="H2193" i="1"/>
  <c r="I2193" i="1" s="1"/>
  <c r="H2194" i="1"/>
  <c r="I2194" i="1" s="1"/>
  <c r="H2195" i="1"/>
  <c r="I2195" i="1" s="1"/>
  <c r="H2196" i="1"/>
  <c r="I2196" i="1" s="1"/>
  <c r="H2197" i="1"/>
  <c r="I2197" i="1" s="1"/>
  <c r="H2198" i="1"/>
  <c r="I2198" i="1" s="1"/>
  <c r="H2199" i="1"/>
  <c r="I2199" i="1" s="1"/>
  <c r="H2200" i="1"/>
  <c r="I2200" i="1" s="1"/>
  <c r="H2201" i="1"/>
  <c r="I2201" i="1" s="1"/>
  <c r="H2202" i="1"/>
  <c r="I2202" i="1" s="1"/>
  <c r="H2203" i="1"/>
  <c r="I2203" i="1" s="1"/>
  <c r="H2204" i="1"/>
  <c r="I2204" i="1" s="1"/>
  <c r="H2205" i="1"/>
  <c r="I2205" i="1" s="1"/>
  <c r="H2206" i="1"/>
  <c r="I2206" i="1" s="1"/>
  <c r="H2207" i="1"/>
  <c r="I2207" i="1" s="1"/>
  <c r="H2208" i="1"/>
  <c r="I2208" i="1" s="1"/>
  <c r="H2209" i="1"/>
  <c r="I2209" i="1" s="1"/>
  <c r="H2210" i="1"/>
  <c r="I2210" i="1" s="1"/>
  <c r="H2211" i="1"/>
  <c r="I2211" i="1" s="1"/>
  <c r="H2212" i="1"/>
  <c r="I2212" i="1" s="1"/>
  <c r="H2213" i="1"/>
  <c r="I2213" i="1" s="1"/>
  <c r="H2214" i="1"/>
  <c r="I2214" i="1" s="1"/>
  <c r="H2215" i="1"/>
  <c r="I2215" i="1" s="1"/>
  <c r="H2216" i="1"/>
  <c r="I2216" i="1" s="1"/>
  <c r="H2217" i="1"/>
  <c r="I2217" i="1" s="1"/>
  <c r="H2218" i="1"/>
  <c r="I2218" i="1" s="1"/>
  <c r="H2219" i="1"/>
  <c r="I2219" i="1" s="1"/>
  <c r="H2220" i="1"/>
  <c r="I2220" i="1" s="1"/>
  <c r="H2221" i="1"/>
  <c r="I2221" i="1" s="1"/>
  <c r="H2222" i="1"/>
  <c r="I2222" i="1" s="1"/>
  <c r="H2223" i="1"/>
  <c r="I2223" i="1" s="1"/>
  <c r="H2224" i="1"/>
  <c r="I2224" i="1" s="1"/>
  <c r="H2225" i="1"/>
  <c r="I2225" i="1" s="1"/>
  <c r="H2226" i="1"/>
  <c r="I2226" i="1" s="1"/>
  <c r="H2227" i="1"/>
  <c r="I2227" i="1" s="1"/>
  <c r="H2228" i="1"/>
  <c r="I2228" i="1" s="1"/>
  <c r="H2229" i="1"/>
  <c r="I2229" i="1" s="1"/>
  <c r="H2230" i="1"/>
  <c r="I2230" i="1" s="1"/>
  <c r="H2231" i="1"/>
  <c r="I2231" i="1" s="1"/>
  <c r="H2232" i="1"/>
  <c r="I2232" i="1" s="1"/>
  <c r="H2233" i="1"/>
  <c r="I2233" i="1" s="1"/>
  <c r="H2234" i="1"/>
  <c r="I2234" i="1" s="1"/>
  <c r="H2235" i="1"/>
  <c r="I2235" i="1" s="1"/>
  <c r="H2236" i="1"/>
  <c r="I2236" i="1" s="1"/>
  <c r="H2237" i="1"/>
  <c r="I2237" i="1" s="1"/>
  <c r="H2238" i="1"/>
  <c r="I2238" i="1" s="1"/>
  <c r="H2239" i="1"/>
  <c r="I2239" i="1" s="1"/>
  <c r="H2240" i="1"/>
  <c r="I2240" i="1" s="1"/>
  <c r="H2241" i="1"/>
  <c r="I2241" i="1" s="1"/>
  <c r="H2242" i="1"/>
  <c r="I2242" i="1" s="1"/>
  <c r="H2243" i="1"/>
  <c r="I2243" i="1" s="1"/>
  <c r="H2244" i="1"/>
  <c r="I2244" i="1" s="1"/>
  <c r="H2245" i="1"/>
  <c r="I2245" i="1" s="1"/>
  <c r="H2246" i="1"/>
  <c r="I2246" i="1" s="1"/>
  <c r="H2247" i="1"/>
  <c r="I2247" i="1" s="1"/>
  <c r="H2248" i="1"/>
  <c r="I2248" i="1" s="1"/>
  <c r="H2249" i="1"/>
  <c r="I2249" i="1" s="1"/>
  <c r="H2250" i="1"/>
  <c r="I2250" i="1" s="1"/>
  <c r="H2251" i="1"/>
  <c r="I2251" i="1" s="1"/>
  <c r="H2252" i="1"/>
  <c r="I2252" i="1" s="1"/>
  <c r="H2253" i="1"/>
  <c r="I2253" i="1" s="1"/>
  <c r="H2254" i="1"/>
  <c r="I2254" i="1" s="1"/>
  <c r="H2255" i="1"/>
  <c r="I2255" i="1" s="1"/>
  <c r="H2256" i="1"/>
  <c r="I2256" i="1" s="1"/>
  <c r="H2257" i="1"/>
  <c r="I2257" i="1" s="1"/>
  <c r="H2258" i="1"/>
  <c r="I2258" i="1" s="1"/>
  <c r="H2259" i="1"/>
  <c r="I2259" i="1" s="1"/>
  <c r="H2260" i="1"/>
  <c r="I2260" i="1" s="1"/>
  <c r="H2261" i="1"/>
  <c r="I2261" i="1" s="1"/>
  <c r="H2262" i="1"/>
  <c r="I2262" i="1" s="1"/>
  <c r="H2263" i="1"/>
  <c r="I2263" i="1" s="1"/>
  <c r="H2264" i="1"/>
  <c r="I2264" i="1" s="1"/>
  <c r="H2265" i="1"/>
  <c r="I2265" i="1" s="1"/>
  <c r="H2266" i="1"/>
  <c r="I2266" i="1" s="1"/>
  <c r="H2267" i="1"/>
  <c r="I2267" i="1" s="1"/>
  <c r="H2268" i="1"/>
  <c r="I2268" i="1" s="1"/>
  <c r="H2269" i="1"/>
  <c r="I2269" i="1" s="1"/>
  <c r="H2270" i="1"/>
  <c r="I2270" i="1" s="1"/>
  <c r="H2271" i="1"/>
  <c r="I2271" i="1" s="1"/>
  <c r="H2272" i="1"/>
  <c r="I2272" i="1" s="1"/>
  <c r="H2273" i="1"/>
  <c r="I2273" i="1" s="1"/>
  <c r="H2274" i="1"/>
  <c r="I2274" i="1" s="1"/>
  <c r="H2275" i="1"/>
  <c r="I2275" i="1" s="1"/>
  <c r="H2276" i="1"/>
  <c r="I2276" i="1" s="1"/>
  <c r="H2277" i="1"/>
  <c r="I2277" i="1" s="1"/>
  <c r="H2278" i="1"/>
  <c r="I2278" i="1" s="1"/>
  <c r="H2279" i="1"/>
  <c r="I2279" i="1" s="1"/>
  <c r="H2280" i="1"/>
  <c r="I2280" i="1" s="1"/>
  <c r="H2281" i="1"/>
  <c r="I2281" i="1" s="1"/>
  <c r="H2282" i="1"/>
  <c r="I2282" i="1" s="1"/>
  <c r="H2283" i="1"/>
  <c r="I2283" i="1" s="1"/>
  <c r="H2284" i="1"/>
  <c r="I2284" i="1" s="1"/>
  <c r="H2285" i="1"/>
  <c r="I2285" i="1" s="1"/>
  <c r="H2286" i="1"/>
  <c r="I2286" i="1" s="1"/>
  <c r="H2287" i="1"/>
  <c r="I2287" i="1" s="1"/>
  <c r="H2288" i="1"/>
  <c r="I2288" i="1" s="1"/>
  <c r="H2289" i="1"/>
  <c r="I2289" i="1" s="1"/>
  <c r="H2290" i="1"/>
  <c r="I2290" i="1" s="1"/>
  <c r="H2291" i="1"/>
  <c r="I2291" i="1" s="1"/>
  <c r="H2292" i="1"/>
  <c r="I2292" i="1" s="1"/>
  <c r="H2293" i="1"/>
  <c r="I2293" i="1" s="1"/>
  <c r="H2294" i="1"/>
  <c r="I2294" i="1" s="1"/>
  <c r="H2295" i="1"/>
  <c r="I2295" i="1" s="1"/>
  <c r="H2296" i="1"/>
  <c r="I2296" i="1" s="1"/>
  <c r="H2297" i="1"/>
  <c r="I2297" i="1" s="1"/>
  <c r="H2298" i="1"/>
  <c r="I2298" i="1" s="1"/>
  <c r="H2299" i="1"/>
  <c r="I2299" i="1" s="1"/>
  <c r="H2300" i="1"/>
  <c r="I2300" i="1" s="1"/>
  <c r="H2301" i="1"/>
  <c r="I2301" i="1" s="1"/>
  <c r="H2302" i="1"/>
  <c r="I2302" i="1" s="1"/>
  <c r="H2303" i="1"/>
  <c r="I2303" i="1" s="1"/>
  <c r="H2304" i="1"/>
  <c r="I2304" i="1" s="1"/>
  <c r="H2305" i="1"/>
  <c r="I2305" i="1" s="1"/>
  <c r="H2306" i="1"/>
  <c r="I2306" i="1" s="1"/>
  <c r="H2307" i="1"/>
  <c r="I2307" i="1" s="1"/>
  <c r="H2308" i="1"/>
  <c r="I2308" i="1" s="1"/>
  <c r="H2309" i="1"/>
  <c r="I2309" i="1" s="1"/>
  <c r="H2310" i="1"/>
  <c r="I2310" i="1" s="1"/>
  <c r="H2311" i="1"/>
  <c r="I2311" i="1" s="1"/>
  <c r="H2312" i="1"/>
  <c r="I2312" i="1" s="1"/>
  <c r="H2313" i="1"/>
  <c r="I2313" i="1" s="1"/>
  <c r="H2314" i="1"/>
  <c r="I2314" i="1" s="1"/>
  <c r="H2315" i="1"/>
  <c r="I2315" i="1" s="1"/>
  <c r="H2316" i="1"/>
  <c r="I2316" i="1" s="1"/>
  <c r="H2317" i="1"/>
  <c r="I2317" i="1" s="1"/>
  <c r="H2318" i="1"/>
  <c r="I2318" i="1" s="1"/>
  <c r="H2319" i="1"/>
  <c r="I2319" i="1" s="1"/>
  <c r="H2320" i="1"/>
  <c r="I2320" i="1" s="1"/>
  <c r="H2321" i="1"/>
  <c r="I2321" i="1" s="1"/>
  <c r="H2322" i="1"/>
  <c r="I2322" i="1" s="1"/>
  <c r="H2323" i="1"/>
  <c r="I2323" i="1" s="1"/>
  <c r="H2324" i="1"/>
  <c r="I2324" i="1" s="1"/>
  <c r="H2325" i="1"/>
  <c r="I2325" i="1" s="1"/>
  <c r="H2326" i="1"/>
  <c r="I2326" i="1" s="1"/>
  <c r="H2327" i="1"/>
  <c r="I2327" i="1" s="1"/>
  <c r="H2328" i="1"/>
  <c r="I2328" i="1" s="1"/>
  <c r="H2329" i="1"/>
  <c r="I2329" i="1" s="1"/>
  <c r="H2330" i="1"/>
  <c r="I2330" i="1" s="1"/>
  <c r="H2331" i="1"/>
  <c r="I2331" i="1" s="1"/>
  <c r="H2332" i="1"/>
  <c r="I2332" i="1" s="1"/>
  <c r="H2333" i="1"/>
  <c r="I2333" i="1" s="1"/>
  <c r="H2334" i="1"/>
  <c r="I2334" i="1" s="1"/>
  <c r="H2335" i="1"/>
  <c r="I2335" i="1" s="1"/>
  <c r="H2336" i="1"/>
  <c r="I2336" i="1" s="1"/>
  <c r="H2337" i="1"/>
  <c r="I2337" i="1" s="1"/>
  <c r="H2338" i="1"/>
  <c r="I2338" i="1" s="1"/>
  <c r="H2339" i="1"/>
  <c r="I2339" i="1" s="1"/>
  <c r="H2340" i="1"/>
  <c r="I2340" i="1" s="1"/>
  <c r="H2341" i="1"/>
  <c r="I2341" i="1" s="1"/>
  <c r="H2342" i="1"/>
  <c r="I2342" i="1" s="1"/>
  <c r="H2343" i="1"/>
  <c r="I2343" i="1" s="1"/>
  <c r="H2344" i="1"/>
  <c r="I2344" i="1" s="1"/>
  <c r="H2345" i="1"/>
  <c r="I2345" i="1" s="1"/>
  <c r="H2346" i="1"/>
  <c r="I2346" i="1" s="1"/>
  <c r="H2347" i="1"/>
  <c r="I2347" i="1" s="1"/>
  <c r="H2348" i="1"/>
  <c r="I2348" i="1" s="1"/>
  <c r="H2349" i="1"/>
  <c r="I2349" i="1" s="1"/>
  <c r="H2350" i="1"/>
  <c r="I2350" i="1" s="1"/>
  <c r="H2351" i="1"/>
  <c r="I2351" i="1" s="1"/>
  <c r="H2352" i="1"/>
  <c r="I2352" i="1" s="1"/>
  <c r="H2353" i="1"/>
  <c r="I2353" i="1" s="1"/>
  <c r="H2354" i="1"/>
  <c r="I2354" i="1" s="1"/>
  <c r="H2355" i="1"/>
  <c r="I2355" i="1" s="1"/>
  <c r="H2356" i="1"/>
  <c r="I2356" i="1" s="1"/>
  <c r="H2357" i="1"/>
  <c r="I2357" i="1" s="1"/>
  <c r="H2358" i="1"/>
  <c r="I2358" i="1" s="1"/>
  <c r="H2359" i="1"/>
  <c r="I2359" i="1" s="1"/>
  <c r="H2360" i="1"/>
  <c r="I2360" i="1" s="1"/>
  <c r="H2361" i="1"/>
  <c r="I2361" i="1" s="1"/>
  <c r="H2362" i="1"/>
  <c r="I2362" i="1" s="1"/>
  <c r="H2363" i="1"/>
  <c r="I2363" i="1" s="1"/>
  <c r="H2364" i="1"/>
  <c r="I2364" i="1" s="1"/>
  <c r="H2365" i="1"/>
  <c r="I2365" i="1" s="1"/>
  <c r="H2366" i="1"/>
  <c r="I2366" i="1" s="1"/>
  <c r="H2367" i="1"/>
  <c r="I2367" i="1" s="1"/>
  <c r="H2368" i="1"/>
  <c r="I2368" i="1" s="1"/>
  <c r="H2369" i="1"/>
  <c r="I2369" i="1" s="1"/>
  <c r="H2370" i="1"/>
  <c r="I2370" i="1" s="1"/>
  <c r="H2371" i="1"/>
  <c r="I2371" i="1" s="1"/>
  <c r="H2372" i="1"/>
  <c r="I2372" i="1" s="1"/>
  <c r="H2373" i="1"/>
  <c r="I2373" i="1" s="1"/>
  <c r="H2374" i="1"/>
  <c r="I2374" i="1" s="1"/>
  <c r="H2375" i="1"/>
  <c r="I2375" i="1" s="1"/>
  <c r="H2376" i="1"/>
  <c r="I2376" i="1" s="1"/>
  <c r="H2377" i="1"/>
  <c r="I2377" i="1" s="1"/>
  <c r="H2378" i="1"/>
  <c r="I2378" i="1" s="1"/>
  <c r="H2379" i="1"/>
  <c r="I2379" i="1" s="1"/>
  <c r="H2380" i="1"/>
  <c r="I2380" i="1" s="1"/>
  <c r="H2381" i="1"/>
  <c r="I2381" i="1" s="1"/>
  <c r="H2382" i="1"/>
  <c r="I2382" i="1" s="1"/>
  <c r="H2383" i="1"/>
  <c r="I2383" i="1" s="1"/>
  <c r="H2384" i="1"/>
  <c r="I2384" i="1" s="1"/>
  <c r="H2385" i="1"/>
  <c r="I2385" i="1" s="1"/>
  <c r="H2386" i="1"/>
  <c r="I2386" i="1" s="1"/>
  <c r="H2387" i="1"/>
  <c r="I2387" i="1" s="1"/>
  <c r="H2388" i="1"/>
  <c r="I2388" i="1" s="1"/>
  <c r="H2389" i="1"/>
  <c r="I2389" i="1" s="1"/>
  <c r="H2390" i="1"/>
  <c r="I2390" i="1" s="1"/>
  <c r="H2391" i="1"/>
  <c r="I2391" i="1" s="1"/>
  <c r="H2392" i="1"/>
  <c r="I2392" i="1" s="1"/>
  <c r="H2393" i="1"/>
  <c r="I2393" i="1" s="1"/>
  <c r="H2394" i="1"/>
  <c r="I2394" i="1" s="1"/>
  <c r="H2395" i="1"/>
  <c r="I2395" i="1" s="1"/>
  <c r="H2396" i="1"/>
  <c r="I2396" i="1" s="1"/>
  <c r="H2397" i="1"/>
  <c r="I2397" i="1" s="1"/>
  <c r="H2398" i="1"/>
  <c r="I2398" i="1" s="1"/>
  <c r="H2399" i="1"/>
  <c r="I2399" i="1" s="1"/>
  <c r="H2400" i="1"/>
  <c r="I2400" i="1" s="1"/>
  <c r="H2401" i="1"/>
  <c r="I2401" i="1" s="1"/>
  <c r="H2402" i="1"/>
  <c r="I2402" i="1" s="1"/>
  <c r="H2403" i="1"/>
  <c r="I2403" i="1" s="1"/>
  <c r="H2404" i="1"/>
  <c r="I2404" i="1" s="1"/>
  <c r="H2405" i="1"/>
  <c r="I2405" i="1" s="1"/>
  <c r="H2406" i="1"/>
  <c r="I2406" i="1" s="1"/>
  <c r="H2407" i="1"/>
  <c r="I2407" i="1" s="1"/>
  <c r="H2408" i="1"/>
  <c r="I2408" i="1" s="1"/>
  <c r="H2409" i="1"/>
  <c r="I2409" i="1" s="1"/>
  <c r="H2410" i="1"/>
  <c r="I2410" i="1" s="1"/>
  <c r="H2411" i="1"/>
  <c r="I2411" i="1" s="1"/>
  <c r="H2412" i="1"/>
  <c r="I2412" i="1" s="1"/>
  <c r="H2413" i="1"/>
  <c r="I2413" i="1" s="1"/>
  <c r="H2414" i="1"/>
  <c r="I2414" i="1" s="1"/>
  <c r="H2415" i="1"/>
  <c r="I2415" i="1" s="1"/>
  <c r="H2416" i="1"/>
  <c r="I2416" i="1" s="1"/>
  <c r="H2417" i="1"/>
  <c r="I2417" i="1" s="1"/>
  <c r="H2418" i="1"/>
  <c r="I2418" i="1" s="1"/>
  <c r="H2419" i="1"/>
  <c r="I2419" i="1" s="1"/>
  <c r="H2420" i="1"/>
  <c r="I2420" i="1" s="1"/>
  <c r="H2421" i="1"/>
  <c r="I2421" i="1" s="1"/>
  <c r="H2422" i="1"/>
  <c r="I2422" i="1" s="1"/>
  <c r="H2423" i="1"/>
  <c r="I2423" i="1" s="1"/>
  <c r="H2424" i="1"/>
  <c r="I2424" i="1" s="1"/>
  <c r="H2425" i="1"/>
  <c r="I2425" i="1" s="1"/>
  <c r="H2426" i="1"/>
  <c r="I2426" i="1" s="1"/>
  <c r="H2427" i="1"/>
  <c r="I2427" i="1" s="1"/>
  <c r="H2428" i="1"/>
  <c r="I2428" i="1" s="1"/>
  <c r="H2429" i="1"/>
  <c r="I2429" i="1" s="1"/>
  <c r="H2430" i="1"/>
  <c r="I2430" i="1" s="1"/>
  <c r="H2431" i="1"/>
  <c r="I2431" i="1" s="1"/>
  <c r="H2432" i="1"/>
  <c r="I2432" i="1" s="1"/>
  <c r="H2433" i="1"/>
  <c r="I2433" i="1" s="1"/>
  <c r="H2434" i="1"/>
  <c r="I2434" i="1" s="1"/>
  <c r="H2435" i="1"/>
  <c r="I2435" i="1" s="1"/>
  <c r="H2436" i="1"/>
  <c r="I2436" i="1" s="1"/>
  <c r="H2437" i="1"/>
  <c r="I2437" i="1" s="1"/>
  <c r="H2438" i="1"/>
  <c r="I2438" i="1" s="1"/>
  <c r="H2439" i="1"/>
  <c r="I2439" i="1" s="1"/>
  <c r="H2440" i="1"/>
  <c r="I2440" i="1" s="1"/>
  <c r="H2441" i="1"/>
  <c r="I2441" i="1" s="1"/>
  <c r="H2442" i="1"/>
  <c r="I2442" i="1" s="1"/>
  <c r="H2443" i="1"/>
  <c r="I2443" i="1" s="1"/>
  <c r="H2444" i="1"/>
  <c r="I2444" i="1" s="1"/>
  <c r="H2445" i="1"/>
  <c r="I2445" i="1" s="1"/>
  <c r="H2446" i="1"/>
  <c r="I2446" i="1" s="1"/>
  <c r="H2447" i="1"/>
  <c r="I2447" i="1" s="1"/>
  <c r="H2448" i="1"/>
  <c r="I2448" i="1" s="1"/>
  <c r="H2449" i="1"/>
  <c r="I2449" i="1" s="1"/>
  <c r="H2450" i="1"/>
  <c r="I2450" i="1" s="1"/>
  <c r="H2451" i="1"/>
  <c r="I2451" i="1" s="1"/>
  <c r="H2452" i="1"/>
  <c r="I2452" i="1" s="1"/>
  <c r="H2453" i="1"/>
  <c r="I2453" i="1" s="1"/>
  <c r="H2454" i="1"/>
  <c r="I2454" i="1" s="1"/>
  <c r="H2455" i="1"/>
  <c r="I2455" i="1" s="1"/>
  <c r="H2456" i="1"/>
  <c r="I2456" i="1" s="1"/>
  <c r="H2457" i="1"/>
  <c r="I2457" i="1" s="1"/>
  <c r="H2458" i="1"/>
  <c r="I2458" i="1" s="1"/>
  <c r="H2459" i="1"/>
  <c r="I2459" i="1" s="1"/>
  <c r="H2460" i="1"/>
  <c r="I2460" i="1" s="1"/>
  <c r="H2461" i="1"/>
  <c r="I2461" i="1" s="1"/>
  <c r="H2462" i="1"/>
  <c r="I2462" i="1" s="1"/>
  <c r="H2463" i="1"/>
  <c r="I2463" i="1" s="1"/>
  <c r="H2464" i="1"/>
  <c r="I2464" i="1" s="1"/>
  <c r="H2465" i="1"/>
  <c r="I2465" i="1" s="1"/>
  <c r="H2466" i="1"/>
  <c r="I2466" i="1" s="1"/>
  <c r="H2467" i="1"/>
  <c r="I2467" i="1" s="1"/>
  <c r="H2468" i="1"/>
  <c r="I2468" i="1" s="1"/>
  <c r="H2469" i="1"/>
  <c r="I2469" i="1" s="1"/>
  <c r="H2470" i="1"/>
  <c r="I2470" i="1" s="1"/>
  <c r="H2471" i="1"/>
  <c r="I2471" i="1" s="1"/>
  <c r="H2472" i="1"/>
  <c r="I2472" i="1" s="1"/>
  <c r="H2473" i="1"/>
  <c r="I2473" i="1" s="1"/>
  <c r="H2474" i="1"/>
  <c r="I2474" i="1" s="1"/>
  <c r="H2475" i="1"/>
  <c r="I2475" i="1" s="1"/>
  <c r="H2476" i="1"/>
  <c r="I2476" i="1" s="1"/>
  <c r="H2477" i="1"/>
  <c r="I2477" i="1" s="1"/>
  <c r="H2478" i="1"/>
  <c r="I2478" i="1" s="1"/>
  <c r="H2479" i="1"/>
  <c r="I2479" i="1" s="1"/>
  <c r="H2480" i="1"/>
  <c r="I2480" i="1" s="1"/>
  <c r="H2481" i="1"/>
  <c r="I2481" i="1" s="1"/>
  <c r="H2482" i="1"/>
  <c r="I2482" i="1" s="1"/>
  <c r="H2483" i="1"/>
  <c r="I2483" i="1" s="1"/>
  <c r="H2484" i="1"/>
  <c r="I2484" i="1" s="1"/>
  <c r="H2485" i="1"/>
  <c r="I2485" i="1" s="1"/>
  <c r="H2486" i="1"/>
  <c r="I2486" i="1" s="1"/>
  <c r="H2487" i="1"/>
  <c r="I2487" i="1" s="1"/>
  <c r="H2488" i="1"/>
  <c r="I2488" i="1" s="1"/>
  <c r="H2489" i="1"/>
  <c r="I2489" i="1" s="1"/>
  <c r="H2490" i="1"/>
  <c r="I2490" i="1" s="1"/>
  <c r="H2491" i="1"/>
  <c r="I2491" i="1" s="1"/>
  <c r="H2492" i="1"/>
  <c r="I2492" i="1" s="1"/>
  <c r="H2493" i="1"/>
  <c r="I2493" i="1" s="1"/>
  <c r="H2494" i="1"/>
  <c r="I2494" i="1" s="1"/>
  <c r="H2495" i="1"/>
  <c r="I2495" i="1" s="1"/>
  <c r="H2496" i="1"/>
  <c r="I2496" i="1" s="1"/>
  <c r="H2497" i="1"/>
  <c r="I2497" i="1" s="1"/>
  <c r="H2498" i="1"/>
  <c r="I2498" i="1" s="1"/>
  <c r="H2499" i="1"/>
  <c r="I2499" i="1" s="1"/>
  <c r="H2500" i="1"/>
  <c r="I2500" i="1" s="1"/>
  <c r="H2501" i="1"/>
  <c r="I2501" i="1" s="1"/>
  <c r="H2502" i="1"/>
  <c r="I2502" i="1" s="1"/>
  <c r="H2503" i="1"/>
  <c r="I2503" i="1" s="1"/>
  <c r="H2504" i="1"/>
  <c r="I2504" i="1" s="1"/>
  <c r="H2505" i="1"/>
  <c r="I2505" i="1" s="1"/>
  <c r="H2506" i="1"/>
  <c r="I2506" i="1" s="1"/>
  <c r="H2507" i="1"/>
  <c r="I2507" i="1" s="1"/>
  <c r="H2508" i="1"/>
  <c r="I2508" i="1" s="1"/>
  <c r="H2509" i="1"/>
  <c r="I2509" i="1" s="1"/>
  <c r="H2510" i="1"/>
  <c r="I2510" i="1" s="1"/>
  <c r="H2511" i="1"/>
  <c r="I2511" i="1" s="1"/>
  <c r="H2512" i="1"/>
  <c r="I2512" i="1" s="1"/>
  <c r="H2513" i="1"/>
  <c r="I2513" i="1" s="1"/>
  <c r="H2514" i="1"/>
  <c r="I2514" i="1" s="1"/>
  <c r="H2515" i="1"/>
  <c r="I2515" i="1" s="1"/>
  <c r="H2516" i="1"/>
  <c r="I2516" i="1" s="1"/>
  <c r="H2517" i="1"/>
  <c r="I2517" i="1" s="1"/>
  <c r="H2518" i="1"/>
  <c r="I2518" i="1" s="1"/>
  <c r="H2519" i="1"/>
  <c r="I2519" i="1" s="1"/>
  <c r="H2520" i="1"/>
  <c r="I2520" i="1" s="1"/>
  <c r="H2521" i="1"/>
  <c r="I2521" i="1" s="1"/>
  <c r="H2522" i="1"/>
  <c r="I2522" i="1" s="1"/>
  <c r="H2523" i="1"/>
  <c r="I2523" i="1" s="1"/>
  <c r="H2524" i="1"/>
  <c r="I2524" i="1" s="1"/>
  <c r="H2525" i="1"/>
  <c r="I2525" i="1" s="1"/>
  <c r="H2526" i="1"/>
  <c r="I2526" i="1" s="1"/>
  <c r="H2527" i="1"/>
  <c r="I2527" i="1" s="1"/>
  <c r="H2528" i="1"/>
  <c r="I2528" i="1" s="1"/>
  <c r="H2529" i="1"/>
  <c r="I2529" i="1" s="1"/>
  <c r="H2530" i="1"/>
  <c r="I2530" i="1" s="1"/>
  <c r="H2531" i="1"/>
  <c r="I2531" i="1" s="1"/>
  <c r="H2532" i="1"/>
  <c r="I2532" i="1" s="1"/>
  <c r="H2533" i="1"/>
  <c r="I2533" i="1" s="1"/>
  <c r="H2534" i="1"/>
  <c r="I2534" i="1" s="1"/>
  <c r="H2535" i="1"/>
  <c r="I2535" i="1" s="1"/>
  <c r="H2536" i="1"/>
  <c r="I2536" i="1" s="1"/>
  <c r="H2537" i="1"/>
  <c r="I2537" i="1" s="1"/>
  <c r="H2538" i="1"/>
  <c r="I2538" i="1" s="1"/>
  <c r="H2539" i="1"/>
  <c r="I2539" i="1" s="1"/>
  <c r="H2540" i="1"/>
  <c r="I2540" i="1" s="1"/>
  <c r="H2541" i="1"/>
  <c r="I2541" i="1" s="1"/>
  <c r="H2542" i="1"/>
  <c r="I2542" i="1" s="1"/>
  <c r="H2543" i="1"/>
  <c r="I2543" i="1" s="1"/>
  <c r="H2544" i="1"/>
  <c r="I2544" i="1" s="1"/>
  <c r="H2545" i="1"/>
  <c r="I2545" i="1" s="1"/>
  <c r="H2546" i="1"/>
  <c r="I2546" i="1" s="1"/>
  <c r="H2547" i="1"/>
  <c r="I2547" i="1" s="1"/>
  <c r="H2548" i="1"/>
  <c r="I2548" i="1" s="1"/>
  <c r="H2549" i="1"/>
  <c r="I2549" i="1" s="1"/>
  <c r="H2550" i="1"/>
  <c r="I2550" i="1" s="1"/>
  <c r="H2551" i="1"/>
  <c r="I2551" i="1" s="1"/>
  <c r="H2552" i="1"/>
  <c r="I2552" i="1" s="1"/>
  <c r="H2553" i="1"/>
  <c r="I2553" i="1" s="1"/>
  <c r="H2554" i="1"/>
  <c r="I2554" i="1" s="1"/>
  <c r="H2555" i="1"/>
  <c r="I2555" i="1" s="1"/>
  <c r="H2556" i="1"/>
  <c r="I2556" i="1" s="1"/>
  <c r="H2557" i="1"/>
  <c r="I2557" i="1" s="1"/>
  <c r="H2558" i="1"/>
  <c r="I2558" i="1" s="1"/>
  <c r="H2559" i="1"/>
  <c r="I2559" i="1" s="1"/>
  <c r="H2560" i="1"/>
  <c r="I2560" i="1" s="1"/>
  <c r="H2561" i="1"/>
  <c r="I2561" i="1" s="1"/>
  <c r="H2562" i="1"/>
  <c r="I2562" i="1" s="1"/>
  <c r="H2563" i="1"/>
  <c r="I2563" i="1" s="1"/>
  <c r="H2564" i="1"/>
  <c r="I2564" i="1" s="1"/>
  <c r="H2565" i="1"/>
  <c r="I2565" i="1" s="1"/>
  <c r="H2566" i="1"/>
  <c r="I2566" i="1" s="1"/>
  <c r="H2567" i="1"/>
  <c r="I2567" i="1" s="1"/>
  <c r="H2568" i="1"/>
  <c r="I2568" i="1" s="1"/>
  <c r="H2569" i="1"/>
  <c r="I2569" i="1" s="1"/>
  <c r="H2570" i="1"/>
  <c r="I2570" i="1" s="1"/>
  <c r="H2571" i="1"/>
  <c r="I2571" i="1" s="1"/>
  <c r="H2572" i="1"/>
  <c r="I2572" i="1" s="1"/>
  <c r="H2573" i="1"/>
  <c r="I2573" i="1" s="1"/>
  <c r="H2574" i="1"/>
  <c r="I2574" i="1" s="1"/>
  <c r="H2575" i="1"/>
  <c r="I2575" i="1" s="1"/>
  <c r="H2576" i="1"/>
  <c r="I2576" i="1" s="1"/>
  <c r="H2577" i="1"/>
  <c r="I2577" i="1" s="1"/>
  <c r="H2578" i="1"/>
  <c r="I2578" i="1" s="1"/>
  <c r="H2579" i="1"/>
  <c r="I2579" i="1" s="1"/>
  <c r="H2580" i="1"/>
  <c r="I2580" i="1" s="1"/>
  <c r="H2581" i="1"/>
  <c r="I2581" i="1" s="1"/>
  <c r="H2582" i="1"/>
  <c r="I2582" i="1" s="1"/>
  <c r="H2583" i="1"/>
  <c r="I2583" i="1" s="1"/>
  <c r="H2584" i="1"/>
  <c r="I2584" i="1" s="1"/>
  <c r="H2585" i="1"/>
  <c r="I2585" i="1" s="1"/>
  <c r="H2586" i="1"/>
  <c r="I2586" i="1" s="1"/>
  <c r="H2587" i="1"/>
  <c r="I2587" i="1" s="1"/>
  <c r="H2588" i="1"/>
  <c r="I2588" i="1" s="1"/>
  <c r="H2589" i="1"/>
  <c r="I2589" i="1" s="1"/>
  <c r="H2590" i="1"/>
  <c r="I2590" i="1" s="1"/>
  <c r="H2591" i="1"/>
  <c r="I2591" i="1" s="1"/>
  <c r="H2592" i="1"/>
  <c r="I2592" i="1" s="1"/>
  <c r="H2593" i="1"/>
  <c r="I2593" i="1" s="1"/>
  <c r="H2594" i="1"/>
  <c r="I2594" i="1" s="1"/>
  <c r="H2595" i="1"/>
  <c r="I2595" i="1" s="1"/>
  <c r="H2596" i="1"/>
  <c r="I2596" i="1" s="1"/>
  <c r="H2597" i="1"/>
  <c r="I2597" i="1" s="1"/>
  <c r="H2598" i="1"/>
  <c r="I2598" i="1" s="1"/>
  <c r="H2599" i="1"/>
  <c r="I2599" i="1" s="1"/>
  <c r="H2600" i="1"/>
  <c r="I2600" i="1" s="1"/>
  <c r="H2601" i="1"/>
  <c r="I2601" i="1" s="1"/>
  <c r="H2602" i="1"/>
  <c r="I2602" i="1" s="1"/>
  <c r="H2603" i="1"/>
  <c r="I2603" i="1" s="1"/>
  <c r="H2604" i="1"/>
  <c r="I2604" i="1" s="1"/>
  <c r="H2605" i="1"/>
  <c r="I2605" i="1" s="1"/>
  <c r="H2606" i="1"/>
  <c r="I2606" i="1" s="1"/>
  <c r="H2607" i="1"/>
  <c r="I2607" i="1" s="1"/>
  <c r="H2608" i="1"/>
  <c r="I2608" i="1" s="1"/>
  <c r="H2609" i="1"/>
  <c r="I2609" i="1" s="1"/>
  <c r="H2610" i="1"/>
  <c r="I2610" i="1" s="1"/>
  <c r="H2611" i="1"/>
  <c r="I2611" i="1" s="1"/>
  <c r="H2612" i="1"/>
  <c r="I2612" i="1" s="1"/>
  <c r="H2613" i="1"/>
  <c r="I2613" i="1" s="1"/>
  <c r="H2614" i="1"/>
  <c r="I2614" i="1" s="1"/>
  <c r="H2615" i="1"/>
  <c r="I2615" i="1" s="1"/>
  <c r="H2616" i="1"/>
  <c r="I2616" i="1" s="1"/>
  <c r="H2617" i="1"/>
  <c r="I2617" i="1" s="1"/>
  <c r="H2618" i="1"/>
  <c r="I2618" i="1" s="1"/>
  <c r="H2619" i="1"/>
  <c r="I2619" i="1" s="1"/>
  <c r="H2620" i="1"/>
  <c r="I2620" i="1" s="1"/>
  <c r="H2621" i="1"/>
  <c r="I2621" i="1" s="1"/>
  <c r="H2622" i="1"/>
  <c r="I2622" i="1" s="1"/>
  <c r="H2623" i="1"/>
  <c r="I2623" i="1" s="1"/>
  <c r="H2624" i="1"/>
  <c r="I2624" i="1" s="1"/>
  <c r="H2625" i="1"/>
  <c r="I2625" i="1" s="1"/>
  <c r="H2626" i="1"/>
  <c r="I2626" i="1" s="1"/>
  <c r="H2627" i="1"/>
  <c r="I2627" i="1" s="1"/>
  <c r="H2628" i="1"/>
  <c r="I2628" i="1" s="1"/>
  <c r="H2629" i="1"/>
  <c r="I2629" i="1" s="1"/>
  <c r="H2630" i="1"/>
  <c r="I2630" i="1" s="1"/>
  <c r="H2631" i="1"/>
  <c r="I2631" i="1" s="1"/>
  <c r="H2632" i="1"/>
  <c r="I2632" i="1" s="1"/>
  <c r="H2633" i="1"/>
  <c r="I2633" i="1" s="1"/>
  <c r="H2634" i="1"/>
  <c r="I2634" i="1" s="1"/>
  <c r="H2635" i="1"/>
  <c r="I2635" i="1" s="1"/>
  <c r="H2636" i="1"/>
  <c r="I2636" i="1" s="1"/>
  <c r="H2637" i="1"/>
  <c r="I2637" i="1" s="1"/>
  <c r="H2638" i="1"/>
  <c r="I2638" i="1" s="1"/>
  <c r="H2639" i="1"/>
  <c r="I2639" i="1" s="1"/>
  <c r="H2640" i="1"/>
  <c r="I2640" i="1" s="1"/>
  <c r="H2641" i="1"/>
  <c r="I2641" i="1" s="1"/>
  <c r="H2642" i="1"/>
  <c r="I2642" i="1" s="1"/>
  <c r="H2643" i="1"/>
  <c r="I2643" i="1" s="1"/>
  <c r="H2644" i="1"/>
  <c r="I2644" i="1" s="1"/>
  <c r="H2645" i="1"/>
  <c r="I2645" i="1" s="1"/>
  <c r="H2646" i="1"/>
  <c r="I2646" i="1" s="1"/>
  <c r="H2647" i="1"/>
  <c r="I2647" i="1" s="1"/>
  <c r="H2648" i="1"/>
  <c r="I2648" i="1" s="1"/>
  <c r="H2649" i="1"/>
  <c r="I2649" i="1" s="1"/>
  <c r="H2650" i="1"/>
  <c r="I2650" i="1" s="1"/>
  <c r="H2651" i="1"/>
  <c r="I2651" i="1" s="1"/>
  <c r="H2652" i="1"/>
  <c r="I2652" i="1" s="1"/>
  <c r="H2653" i="1"/>
  <c r="I2653" i="1" s="1"/>
  <c r="H2654" i="1"/>
  <c r="I2654" i="1" s="1"/>
  <c r="H2655" i="1"/>
  <c r="I2655" i="1" s="1"/>
  <c r="H2656" i="1"/>
  <c r="I2656" i="1" s="1"/>
  <c r="H2657" i="1"/>
  <c r="I2657" i="1" s="1"/>
  <c r="H2658" i="1"/>
  <c r="I2658" i="1" s="1"/>
  <c r="H2659" i="1"/>
  <c r="I2659" i="1" s="1"/>
  <c r="H2660" i="1"/>
  <c r="I2660" i="1" s="1"/>
  <c r="H2661" i="1"/>
  <c r="I2661" i="1" s="1"/>
  <c r="H2662" i="1"/>
  <c r="I2662" i="1" s="1"/>
  <c r="H2663" i="1"/>
  <c r="I2663" i="1" s="1"/>
  <c r="H2664" i="1"/>
  <c r="I2664" i="1" s="1"/>
  <c r="H2665" i="1"/>
  <c r="I2665" i="1" s="1"/>
  <c r="H2666" i="1"/>
  <c r="I2666" i="1" s="1"/>
  <c r="H2667" i="1"/>
  <c r="I2667" i="1" s="1"/>
  <c r="H2668" i="1"/>
  <c r="I2668" i="1" s="1"/>
  <c r="H2669" i="1"/>
  <c r="I2669" i="1" s="1"/>
  <c r="H2670" i="1"/>
  <c r="I2670" i="1" s="1"/>
  <c r="H2671" i="1"/>
  <c r="I2671" i="1" s="1"/>
  <c r="H2672" i="1"/>
  <c r="I2672" i="1" s="1"/>
  <c r="H2673" i="1"/>
  <c r="I2673" i="1" s="1"/>
  <c r="H2674" i="1"/>
  <c r="I2674" i="1" s="1"/>
  <c r="H2675" i="1"/>
  <c r="I2675" i="1" s="1"/>
  <c r="H2676" i="1"/>
  <c r="I2676" i="1" s="1"/>
  <c r="H2677" i="1"/>
  <c r="I2677" i="1" s="1"/>
  <c r="H2678" i="1"/>
  <c r="I2678" i="1" s="1"/>
  <c r="H2679" i="1"/>
  <c r="I2679" i="1" s="1"/>
  <c r="H2680" i="1"/>
  <c r="I2680" i="1" s="1"/>
  <c r="H2681" i="1"/>
  <c r="I2681" i="1" s="1"/>
  <c r="H2682" i="1"/>
  <c r="I2682" i="1" s="1"/>
  <c r="H2683" i="1"/>
  <c r="I2683" i="1" s="1"/>
  <c r="H2684" i="1"/>
  <c r="I2684" i="1" s="1"/>
  <c r="H2685" i="1"/>
  <c r="I2685" i="1" s="1"/>
  <c r="H2686" i="1"/>
  <c r="I2686" i="1" s="1"/>
  <c r="H2687" i="1"/>
  <c r="I2687" i="1" s="1"/>
  <c r="H2688" i="1"/>
  <c r="I2688" i="1" s="1"/>
  <c r="H2689" i="1"/>
  <c r="I2689" i="1" s="1"/>
  <c r="H2690" i="1"/>
  <c r="I2690" i="1" s="1"/>
  <c r="H2691" i="1"/>
  <c r="I2691" i="1" s="1"/>
  <c r="H2692" i="1"/>
  <c r="I2692" i="1" s="1"/>
  <c r="H2693" i="1"/>
  <c r="I2693" i="1" s="1"/>
  <c r="H2694" i="1"/>
  <c r="I2694" i="1" s="1"/>
  <c r="H2695" i="1"/>
  <c r="I2695" i="1" s="1"/>
  <c r="H2696" i="1"/>
  <c r="I2696" i="1" s="1"/>
  <c r="H2697" i="1"/>
  <c r="I2697" i="1" s="1"/>
  <c r="H2698" i="1"/>
  <c r="I2698" i="1" s="1"/>
  <c r="H2699" i="1"/>
  <c r="I2699" i="1" s="1"/>
  <c r="H2700" i="1"/>
  <c r="I2700" i="1" s="1"/>
  <c r="H2701" i="1"/>
  <c r="I2701" i="1" s="1"/>
  <c r="H2702" i="1"/>
  <c r="I2702" i="1" s="1"/>
  <c r="H2703" i="1"/>
  <c r="I2703" i="1" s="1"/>
  <c r="H2704" i="1"/>
  <c r="I2704" i="1" s="1"/>
  <c r="H2705" i="1"/>
  <c r="I2705" i="1" s="1"/>
  <c r="H2706" i="1"/>
  <c r="I2706" i="1" s="1"/>
  <c r="H2707" i="1"/>
  <c r="I2707" i="1" s="1"/>
  <c r="H2708" i="1"/>
  <c r="I2708" i="1" s="1"/>
  <c r="H2709" i="1"/>
  <c r="I2709" i="1" s="1"/>
  <c r="H2710" i="1"/>
  <c r="I2710" i="1" s="1"/>
  <c r="H2711" i="1"/>
  <c r="I2711" i="1" s="1"/>
  <c r="H2712" i="1"/>
  <c r="I2712" i="1" s="1"/>
  <c r="H2713" i="1"/>
  <c r="I2713" i="1" s="1"/>
  <c r="H2714" i="1"/>
  <c r="I2714" i="1" s="1"/>
  <c r="H2715" i="1"/>
  <c r="I2715" i="1" s="1"/>
  <c r="H2716" i="1"/>
  <c r="I2716" i="1" s="1"/>
  <c r="H2717" i="1"/>
  <c r="I2717" i="1" s="1"/>
  <c r="H2718" i="1"/>
  <c r="I2718" i="1" s="1"/>
  <c r="H2719" i="1"/>
  <c r="I2719" i="1" s="1"/>
  <c r="H2720" i="1"/>
  <c r="I2720" i="1" s="1"/>
  <c r="H2721" i="1"/>
  <c r="I2721" i="1" s="1"/>
  <c r="H2722" i="1"/>
  <c r="I2722" i="1" s="1"/>
  <c r="H2723" i="1"/>
  <c r="I2723" i="1" s="1"/>
  <c r="H2724" i="1"/>
  <c r="I2724" i="1" s="1"/>
  <c r="H2725" i="1"/>
  <c r="I2725" i="1" s="1"/>
  <c r="H2726" i="1"/>
  <c r="I2726" i="1" s="1"/>
  <c r="H2727" i="1"/>
  <c r="I2727" i="1" s="1"/>
  <c r="H2728" i="1"/>
  <c r="I2728" i="1" s="1"/>
  <c r="H2729" i="1"/>
  <c r="I2729" i="1" s="1"/>
  <c r="H2730" i="1"/>
  <c r="I2730" i="1" s="1"/>
  <c r="H2731" i="1"/>
  <c r="I2731" i="1" s="1"/>
  <c r="H2732" i="1"/>
  <c r="I2732" i="1" s="1"/>
  <c r="H2733" i="1"/>
  <c r="I2733" i="1" s="1"/>
  <c r="H2734" i="1"/>
  <c r="I2734" i="1" s="1"/>
  <c r="H2735" i="1"/>
  <c r="I2735" i="1" s="1"/>
  <c r="H2736" i="1"/>
  <c r="I2736" i="1" s="1"/>
  <c r="H2737" i="1"/>
  <c r="I2737" i="1" s="1"/>
  <c r="H2738" i="1"/>
  <c r="I2738" i="1" s="1"/>
  <c r="H2739" i="1"/>
  <c r="I2739" i="1" s="1"/>
  <c r="H2740" i="1"/>
  <c r="I2740" i="1" s="1"/>
  <c r="H2741" i="1"/>
  <c r="I2741" i="1" s="1"/>
  <c r="H2742" i="1"/>
  <c r="I2742" i="1" s="1"/>
  <c r="H2743" i="1"/>
  <c r="I2743" i="1" s="1"/>
  <c r="H2744" i="1"/>
  <c r="I2744" i="1" s="1"/>
  <c r="H2745" i="1"/>
  <c r="I2745" i="1" s="1"/>
  <c r="H2746" i="1"/>
  <c r="I2746" i="1" s="1"/>
  <c r="H2747" i="1"/>
  <c r="I2747" i="1" s="1"/>
  <c r="H2748" i="1"/>
  <c r="I2748" i="1" s="1"/>
  <c r="H2749" i="1"/>
  <c r="I2749" i="1" s="1"/>
  <c r="H2750" i="1"/>
  <c r="I2750" i="1" s="1"/>
  <c r="H2751" i="1"/>
  <c r="I2751" i="1" s="1"/>
  <c r="H2752" i="1"/>
  <c r="I2752" i="1" s="1"/>
  <c r="H2753" i="1"/>
  <c r="I2753" i="1" s="1"/>
  <c r="H2754" i="1"/>
  <c r="I2754" i="1" s="1"/>
  <c r="H2755" i="1"/>
  <c r="I2755" i="1" s="1"/>
  <c r="H2756" i="1"/>
  <c r="I2756" i="1" s="1"/>
  <c r="H2757" i="1"/>
  <c r="I2757" i="1" s="1"/>
  <c r="H2758" i="1"/>
  <c r="I2758" i="1" s="1"/>
  <c r="H2759" i="1"/>
  <c r="I2759" i="1" s="1"/>
  <c r="H2760" i="1"/>
  <c r="I2760" i="1" s="1"/>
  <c r="H2761" i="1"/>
  <c r="I2761" i="1" s="1"/>
  <c r="H2762" i="1"/>
  <c r="I2762" i="1" s="1"/>
  <c r="H2763" i="1"/>
  <c r="I2763" i="1" s="1"/>
  <c r="H2764" i="1"/>
  <c r="I2764" i="1" s="1"/>
  <c r="H2765" i="1"/>
  <c r="I2765" i="1" s="1"/>
  <c r="H2766" i="1"/>
  <c r="I2766" i="1" s="1"/>
  <c r="H2767" i="1"/>
  <c r="I2767" i="1" s="1"/>
  <c r="H2768" i="1"/>
  <c r="I2768" i="1" s="1"/>
  <c r="H2769" i="1"/>
  <c r="I2769" i="1" s="1"/>
  <c r="H2770" i="1"/>
  <c r="I2770" i="1" s="1"/>
  <c r="H2771" i="1"/>
  <c r="I2771" i="1" s="1"/>
  <c r="H2772" i="1"/>
  <c r="I2772" i="1" s="1"/>
  <c r="H2773" i="1"/>
  <c r="I2773" i="1" s="1"/>
  <c r="H2774" i="1"/>
  <c r="I2774" i="1" s="1"/>
  <c r="H2775" i="1"/>
  <c r="I2775" i="1" s="1"/>
  <c r="H2776" i="1"/>
  <c r="I2776" i="1" s="1"/>
  <c r="H2777" i="1"/>
  <c r="I2777" i="1" s="1"/>
  <c r="H2778" i="1"/>
  <c r="I2778" i="1" s="1"/>
  <c r="H2779" i="1"/>
  <c r="I2779" i="1" s="1"/>
  <c r="H2780" i="1"/>
  <c r="I2780" i="1" s="1"/>
  <c r="H2781" i="1"/>
  <c r="I2781" i="1" s="1"/>
  <c r="H2782" i="1"/>
  <c r="I2782" i="1" s="1"/>
  <c r="H2783" i="1"/>
  <c r="I2783" i="1" s="1"/>
  <c r="H2784" i="1"/>
  <c r="I2784" i="1" s="1"/>
  <c r="H2785" i="1"/>
  <c r="I2785" i="1" s="1"/>
  <c r="H2786" i="1"/>
  <c r="I2786" i="1" s="1"/>
  <c r="H2787" i="1"/>
  <c r="I2787" i="1" s="1"/>
  <c r="H2788" i="1"/>
  <c r="I2788" i="1" s="1"/>
  <c r="H2789" i="1"/>
  <c r="I2789" i="1" s="1"/>
  <c r="H2790" i="1"/>
  <c r="I2790" i="1" s="1"/>
  <c r="H2791" i="1"/>
  <c r="I2791" i="1" s="1"/>
  <c r="H2792" i="1"/>
  <c r="I2792" i="1" s="1"/>
  <c r="H2793" i="1"/>
  <c r="I2793" i="1" s="1"/>
  <c r="H2794" i="1"/>
  <c r="I2794" i="1" s="1"/>
  <c r="H2795" i="1"/>
  <c r="I2795" i="1" s="1"/>
  <c r="H2796" i="1"/>
  <c r="I2796" i="1" s="1"/>
  <c r="H2797" i="1"/>
  <c r="I2797" i="1" s="1"/>
  <c r="H2798" i="1"/>
  <c r="I2798" i="1" s="1"/>
  <c r="H2799" i="1"/>
  <c r="I2799" i="1" s="1"/>
  <c r="H2800" i="1"/>
  <c r="I2800" i="1" s="1"/>
  <c r="H2801" i="1"/>
  <c r="I2801" i="1" s="1"/>
  <c r="H2802" i="1"/>
  <c r="I2802" i="1" s="1"/>
  <c r="H2803" i="1"/>
  <c r="I2803" i="1" s="1"/>
  <c r="H2804" i="1"/>
  <c r="I2804" i="1" s="1"/>
  <c r="H2805" i="1"/>
  <c r="I2805" i="1" s="1"/>
  <c r="H2806" i="1"/>
  <c r="I2806" i="1" s="1"/>
  <c r="H2807" i="1"/>
  <c r="I2807" i="1" s="1"/>
  <c r="H2808" i="1"/>
  <c r="I2808" i="1" s="1"/>
  <c r="H2809" i="1"/>
  <c r="I2809" i="1" s="1"/>
  <c r="H2810" i="1"/>
  <c r="I2810" i="1" s="1"/>
  <c r="H2811" i="1"/>
  <c r="I2811" i="1" s="1"/>
  <c r="H2812" i="1"/>
  <c r="I2812" i="1" s="1"/>
  <c r="H2813" i="1"/>
  <c r="I2813" i="1" s="1"/>
  <c r="H2814" i="1"/>
  <c r="I2814" i="1" s="1"/>
  <c r="H2815" i="1"/>
  <c r="I2815" i="1" s="1"/>
  <c r="H2816" i="1"/>
  <c r="I2816" i="1" s="1"/>
  <c r="H2817" i="1"/>
  <c r="I2817" i="1" s="1"/>
  <c r="H2818" i="1"/>
  <c r="I2818" i="1" s="1"/>
  <c r="H2819" i="1"/>
  <c r="I2819" i="1" s="1"/>
  <c r="H2820" i="1"/>
  <c r="I2820" i="1" s="1"/>
  <c r="H2821" i="1"/>
  <c r="I2821" i="1" s="1"/>
  <c r="H2822" i="1"/>
  <c r="I2822" i="1" s="1"/>
  <c r="H2823" i="1"/>
  <c r="I2823" i="1" s="1"/>
  <c r="H2824" i="1"/>
  <c r="I2824" i="1" s="1"/>
  <c r="H2825" i="1"/>
  <c r="I2825" i="1" s="1"/>
  <c r="H2826" i="1"/>
  <c r="I2826" i="1" s="1"/>
  <c r="H2827" i="1"/>
  <c r="I2827" i="1" s="1"/>
  <c r="H2828" i="1"/>
  <c r="I2828" i="1" s="1"/>
  <c r="H2829" i="1"/>
  <c r="I2829" i="1" s="1"/>
  <c r="H2830" i="1"/>
  <c r="I2830" i="1" s="1"/>
  <c r="H2831" i="1"/>
  <c r="I2831" i="1" s="1"/>
  <c r="H2832" i="1"/>
  <c r="I2832" i="1" s="1"/>
  <c r="H2833" i="1"/>
  <c r="I2833" i="1" s="1"/>
  <c r="H2834" i="1"/>
  <c r="I2834" i="1" s="1"/>
  <c r="H2835" i="1"/>
  <c r="I2835" i="1" s="1"/>
  <c r="H2836" i="1"/>
  <c r="I2836" i="1" s="1"/>
  <c r="H2837" i="1"/>
  <c r="I2837" i="1" s="1"/>
  <c r="H2838" i="1"/>
  <c r="I2838" i="1" s="1"/>
  <c r="H2839" i="1"/>
  <c r="I2839" i="1" s="1"/>
  <c r="H2840" i="1"/>
  <c r="I2840" i="1" s="1"/>
  <c r="H2841" i="1"/>
  <c r="I2841" i="1" s="1"/>
  <c r="H2842" i="1"/>
  <c r="I2842" i="1" s="1"/>
  <c r="H2843" i="1"/>
  <c r="I2843" i="1" s="1"/>
  <c r="H2844" i="1"/>
  <c r="I2844" i="1" s="1"/>
  <c r="H2845" i="1"/>
  <c r="I2845" i="1" s="1"/>
  <c r="H2846" i="1"/>
  <c r="I2846" i="1" s="1"/>
  <c r="H2847" i="1"/>
  <c r="I2847" i="1" s="1"/>
  <c r="H2848" i="1"/>
  <c r="I2848" i="1" s="1"/>
  <c r="H2849" i="1"/>
  <c r="I2849" i="1" s="1"/>
  <c r="H2850" i="1"/>
  <c r="I2850" i="1" s="1"/>
  <c r="H2851" i="1"/>
  <c r="I2851" i="1" s="1"/>
  <c r="H2852" i="1"/>
  <c r="I2852" i="1" s="1"/>
  <c r="H2853" i="1"/>
  <c r="I2853" i="1" s="1"/>
  <c r="H2854" i="1"/>
  <c r="I2854" i="1" s="1"/>
  <c r="H2855" i="1"/>
  <c r="I2855" i="1" s="1"/>
  <c r="H2856" i="1"/>
  <c r="I2856" i="1" s="1"/>
  <c r="H2857" i="1"/>
  <c r="I2857" i="1" s="1"/>
  <c r="H2858" i="1"/>
  <c r="I2858" i="1" s="1"/>
  <c r="H2859" i="1"/>
  <c r="I2859" i="1" s="1"/>
  <c r="H2860" i="1"/>
  <c r="I2860" i="1" s="1"/>
  <c r="H2861" i="1"/>
  <c r="I2861" i="1" s="1"/>
  <c r="H2862" i="1"/>
  <c r="I2862" i="1" s="1"/>
  <c r="H2863" i="1"/>
  <c r="I2863" i="1" s="1"/>
  <c r="H2864" i="1"/>
  <c r="I2864" i="1" s="1"/>
  <c r="H2865" i="1"/>
  <c r="I2865" i="1" s="1"/>
  <c r="H2866" i="1"/>
  <c r="I2866" i="1" s="1"/>
  <c r="H2867" i="1"/>
  <c r="I2867" i="1" s="1"/>
  <c r="H2868" i="1"/>
  <c r="I2868" i="1" s="1"/>
  <c r="H2869" i="1"/>
  <c r="I2869" i="1" s="1"/>
  <c r="H2870" i="1"/>
  <c r="I2870" i="1" s="1"/>
  <c r="H2871" i="1"/>
  <c r="I2871" i="1" s="1"/>
  <c r="H2872" i="1"/>
  <c r="I2872" i="1" s="1"/>
  <c r="H2873" i="1"/>
  <c r="I2873" i="1" s="1"/>
  <c r="H2874" i="1"/>
  <c r="I2874" i="1" s="1"/>
  <c r="H2875" i="1"/>
  <c r="I2875" i="1" s="1"/>
  <c r="H2876" i="1"/>
  <c r="I2876" i="1" s="1"/>
  <c r="H2877" i="1"/>
  <c r="I2877" i="1" s="1"/>
  <c r="H2878" i="1"/>
  <c r="I2878" i="1" s="1"/>
  <c r="H2879" i="1"/>
  <c r="I2879" i="1" s="1"/>
  <c r="H2880" i="1"/>
  <c r="I2880" i="1" s="1"/>
  <c r="H2881" i="1"/>
  <c r="I2881" i="1" s="1"/>
  <c r="H2882" i="1"/>
  <c r="I2882" i="1" s="1"/>
  <c r="H2883" i="1"/>
  <c r="I2883" i="1" s="1"/>
  <c r="H2884" i="1"/>
  <c r="I2884" i="1" s="1"/>
  <c r="H2885" i="1"/>
  <c r="I2885" i="1" s="1"/>
  <c r="H2886" i="1"/>
  <c r="I2886" i="1" s="1"/>
  <c r="H2887" i="1"/>
  <c r="I2887" i="1" s="1"/>
  <c r="H2888" i="1"/>
  <c r="I2888" i="1" s="1"/>
  <c r="H2889" i="1"/>
  <c r="I2889" i="1" s="1"/>
  <c r="H2890" i="1"/>
  <c r="I2890" i="1" s="1"/>
  <c r="H2891" i="1"/>
  <c r="I2891" i="1" s="1"/>
  <c r="H2892" i="1"/>
  <c r="I2892" i="1" s="1"/>
  <c r="H2893" i="1"/>
  <c r="I2893" i="1" s="1"/>
  <c r="H2894" i="1"/>
  <c r="I2894" i="1" s="1"/>
  <c r="H2895" i="1"/>
  <c r="I2895" i="1" s="1"/>
  <c r="H2896" i="1"/>
  <c r="I2896" i="1" s="1"/>
  <c r="H2897" i="1"/>
  <c r="I2897" i="1" s="1"/>
  <c r="H2898" i="1"/>
  <c r="I2898" i="1" s="1"/>
  <c r="H2899" i="1"/>
  <c r="I2899" i="1" s="1"/>
  <c r="H2900" i="1"/>
  <c r="I2900" i="1" s="1"/>
  <c r="H2901" i="1"/>
  <c r="I2901" i="1" s="1"/>
  <c r="H2902" i="1"/>
  <c r="I2902" i="1" s="1"/>
  <c r="H2903" i="1"/>
  <c r="I2903" i="1" s="1"/>
  <c r="H2904" i="1"/>
  <c r="I2904" i="1" s="1"/>
  <c r="H2905" i="1"/>
  <c r="I2905" i="1" s="1"/>
  <c r="H2906" i="1"/>
  <c r="I2906" i="1" s="1"/>
  <c r="H2907" i="1"/>
  <c r="I2907" i="1" s="1"/>
  <c r="H2908" i="1"/>
  <c r="I2908" i="1" s="1"/>
  <c r="H2909" i="1"/>
  <c r="I2909" i="1" s="1"/>
  <c r="H2910" i="1"/>
  <c r="I2910" i="1" s="1"/>
  <c r="H2911" i="1"/>
  <c r="I2911" i="1" s="1"/>
  <c r="H2912" i="1"/>
  <c r="I2912" i="1" s="1"/>
  <c r="H2913" i="1"/>
  <c r="I2913" i="1" s="1"/>
  <c r="H2914" i="1"/>
  <c r="I2914" i="1" s="1"/>
  <c r="H2915" i="1"/>
  <c r="I2915" i="1" s="1"/>
  <c r="H2916" i="1"/>
  <c r="I2916" i="1" s="1"/>
  <c r="H2917" i="1"/>
  <c r="I2917" i="1" s="1"/>
  <c r="H2918" i="1"/>
  <c r="I2918" i="1" s="1"/>
  <c r="H2919" i="1"/>
  <c r="I2919" i="1" s="1"/>
  <c r="H2920" i="1"/>
  <c r="I2920" i="1" s="1"/>
  <c r="H2921" i="1"/>
  <c r="I2921" i="1" s="1"/>
  <c r="H2922" i="1"/>
  <c r="I2922" i="1" s="1"/>
  <c r="H2923" i="1"/>
  <c r="I2923" i="1" s="1"/>
  <c r="H2924" i="1"/>
  <c r="I2924" i="1" s="1"/>
  <c r="H2925" i="1"/>
  <c r="I2925" i="1" s="1"/>
  <c r="H2926" i="1"/>
  <c r="I2926" i="1" s="1"/>
  <c r="H2927" i="1"/>
  <c r="I2927" i="1" s="1"/>
  <c r="H2928" i="1"/>
  <c r="I2928" i="1" s="1"/>
  <c r="H2929" i="1"/>
  <c r="I2929" i="1" s="1"/>
  <c r="H2930" i="1"/>
  <c r="I2930" i="1" s="1"/>
  <c r="H2931" i="1"/>
  <c r="I2931" i="1" s="1"/>
  <c r="H2932" i="1"/>
  <c r="I2932" i="1" s="1"/>
  <c r="H2933" i="1"/>
  <c r="I2933" i="1" s="1"/>
  <c r="H2934" i="1"/>
  <c r="I2934" i="1" s="1"/>
  <c r="H2935" i="1"/>
  <c r="I2935" i="1" s="1"/>
  <c r="H2936" i="1"/>
  <c r="I2936" i="1" s="1"/>
  <c r="H2937" i="1"/>
  <c r="I2937" i="1" s="1"/>
  <c r="H2938" i="1"/>
  <c r="I2938" i="1" s="1"/>
  <c r="H2939" i="1"/>
  <c r="I2939" i="1" s="1"/>
  <c r="H2940" i="1"/>
  <c r="I2940" i="1" s="1"/>
  <c r="H2941" i="1"/>
  <c r="I2941" i="1" s="1"/>
  <c r="H2942" i="1"/>
  <c r="I2942" i="1" s="1"/>
  <c r="H2943" i="1"/>
  <c r="I2943" i="1" s="1"/>
  <c r="H2944" i="1"/>
  <c r="I2944" i="1" s="1"/>
  <c r="H2945" i="1"/>
  <c r="I2945" i="1" s="1"/>
  <c r="H2946" i="1"/>
  <c r="I2946" i="1" s="1"/>
  <c r="H2947" i="1"/>
  <c r="I2947" i="1" s="1"/>
  <c r="H2948" i="1"/>
  <c r="I2948" i="1" s="1"/>
  <c r="H2949" i="1"/>
  <c r="I2949" i="1" s="1"/>
  <c r="H2950" i="1"/>
  <c r="I2950" i="1" s="1"/>
  <c r="H2951" i="1"/>
  <c r="I2951" i="1" s="1"/>
  <c r="H2952" i="1"/>
  <c r="I2952" i="1" s="1"/>
  <c r="H2953" i="1"/>
  <c r="I2953" i="1" s="1"/>
  <c r="H2954" i="1"/>
  <c r="I2954" i="1" s="1"/>
  <c r="H2955" i="1"/>
  <c r="I2955" i="1" s="1"/>
  <c r="H2956" i="1"/>
  <c r="I2956" i="1" s="1"/>
  <c r="H2957" i="1"/>
  <c r="I2957" i="1" s="1"/>
  <c r="H2958" i="1"/>
  <c r="I2958" i="1" s="1"/>
  <c r="H2959" i="1"/>
  <c r="I2959" i="1" s="1"/>
  <c r="H2960" i="1"/>
  <c r="I2960" i="1" s="1"/>
  <c r="H2961" i="1"/>
  <c r="I2961" i="1" s="1"/>
  <c r="H2962" i="1"/>
  <c r="I2962" i="1" s="1"/>
  <c r="H2963" i="1"/>
  <c r="I2963" i="1" s="1"/>
  <c r="H2964" i="1"/>
  <c r="I2964" i="1" s="1"/>
  <c r="H2965" i="1"/>
  <c r="I2965" i="1" s="1"/>
  <c r="H2966" i="1"/>
  <c r="I2966" i="1" s="1"/>
  <c r="H2967" i="1"/>
  <c r="I2967" i="1" s="1"/>
  <c r="H2968" i="1"/>
  <c r="I2968" i="1" s="1"/>
  <c r="H2969" i="1"/>
  <c r="I2969" i="1" s="1"/>
  <c r="H2970" i="1"/>
  <c r="I2970" i="1" s="1"/>
  <c r="H2971" i="1"/>
  <c r="I2971" i="1" s="1"/>
  <c r="H2972" i="1"/>
  <c r="I2972" i="1" s="1"/>
  <c r="H2973" i="1"/>
  <c r="I2973" i="1" s="1"/>
  <c r="H2974" i="1"/>
  <c r="I2974" i="1" s="1"/>
  <c r="H2975" i="1"/>
  <c r="I2975" i="1" s="1"/>
  <c r="H2976" i="1"/>
  <c r="I2976" i="1" s="1"/>
  <c r="H2977" i="1"/>
  <c r="I2977" i="1" s="1"/>
  <c r="H2978" i="1"/>
  <c r="I2978" i="1" s="1"/>
  <c r="H2979" i="1"/>
  <c r="I2979" i="1" s="1"/>
  <c r="H2980" i="1"/>
  <c r="I2980" i="1" s="1"/>
  <c r="H2981" i="1"/>
  <c r="I2981" i="1" s="1"/>
  <c r="H2982" i="1"/>
  <c r="I2982" i="1" s="1"/>
  <c r="H2983" i="1"/>
  <c r="I2983" i="1" s="1"/>
  <c r="H2984" i="1"/>
  <c r="I2984" i="1" s="1"/>
  <c r="H2985" i="1"/>
  <c r="I2985" i="1" s="1"/>
  <c r="H2986" i="1"/>
  <c r="I2986" i="1" s="1"/>
  <c r="H2987" i="1"/>
  <c r="I2987" i="1" s="1"/>
  <c r="H2988" i="1"/>
  <c r="I2988" i="1" s="1"/>
  <c r="H2989" i="1"/>
  <c r="I2989" i="1" s="1"/>
  <c r="H2990" i="1"/>
  <c r="I2990" i="1" s="1"/>
  <c r="H2991" i="1"/>
  <c r="I2991" i="1" s="1"/>
  <c r="H2992" i="1"/>
  <c r="I2992" i="1" s="1"/>
  <c r="H2993" i="1"/>
  <c r="I2993" i="1" s="1"/>
  <c r="H2994" i="1"/>
  <c r="I2994" i="1" s="1"/>
  <c r="H2995" i="1"/>
  <c r="I2995" i="1" s="1"/>
  <c r="H2996" i="1"/>
  <c r="I2996" i="1" s="1"/>
  <c r="H2997" i="1"/>
  <c r="I2997" i="1" s="1"/>
  <c r="H2998" i="1"/>
  <c r="I2998" i="1" s="1"/>
  <c r="H2999" i="1"/>
  <c r="I2999" i="1" s="1"/>
  <c r="H3000" i="1"/>
  <c r="I3000" i="1" s="1"/>
  <c r="H3001" i="1"/>
  <c r="I3001" i="1" s="1"/>
  <c r="H3002" i="1"/>
  <c r="I3002" i="1" s="1"/>
  <c r="H3003" i="1"/>
  <c r="I3003" i="1" s="1"/>
  <c r="H3004" i="1"/>
  <c r="I3004" i="1" s="1"/>
  <c r="H3005" i="1"/>
  <c r="I3005" i="1" s="1"/>
  <c r="H3006" i="1"/>
  <c r="I3006" i="1" s="1"/>
  <c r="H3007" i="1"/>
  <c r="I3007" i="1" s="1"/>
  <c r="H3008" i="1"/>
  <c r="I3008" i="1" s="1"/>
  <c r="H3009" i="1"/>
  <c r="I3009" i="1" s="1"/>
  <c r="H3010" i="1"/>
  <c r="I3010" i="1" s="1"/>
  <c r="H3011" i="1"/>
  <c r="I3011" i="1" s="1"/>
  <c r="H3012" i="1"/>
  <c r="I3012" i="1" s="1"/>
  <c r="H3013" i="1"/>
  <c r="I3013" i="1" s="1"/>
  <c r="H3014" i="1"/>
  <c r="I3014" i="1" s="1"/>
  <c r="H3015" i="1"/>
  <c r="I3015" i="1" s="1"/>
  <c r="H3016" i="1"/>
  <c r="I3016" i="1" s="1"/>
  <c r="H3017" i="1"/>
  <c r="I3017" i="1" s="1"/>
  <c r="H3018" i="1"/>
  <c r="I3018" i="1" s="1"/>
  <c r="H3019" i="1"/>
  <c r="I3019" i="1" s="1"/>
  <c r="H3020" i="1"/>
  <c r="I3020" i="1" s="1"/>
  <c r="H3021" i="1"/>
  <c r="I3021" i="1" s="1"/>
  <c r="H3022" i="1"/>
  <c r="I3022" i="1" s="1"/>
  <c r="H3023" i="1"/>
  <c r="I3023" i="1" s="1"/>
  <c r="H3024" i="1"/>
  <c r="I3024" i="1" s="1"/>
  <c r="H3025" i="1"/>
  <c r="I3025" i="1" s="1"/>
  <c r="H3026" i="1"/>
  <c r="I3026" i="1" s="1"/>
  <c r="H3027" i="1"/>
  <c r="I3027" i="1" s="1"/>
  <c r="H3028" i="1"/>
  <c r="I3028" i="1" s="1"/>
  <c r="H3029" i="1"/>
  <c r="I3029" i="1" s="1"/>
  <c r="H3030" i="1"/>
  <c r="I3030" i="1" s="1"/>
  <c r="H3031" i="1"/>
  <c r="I3031" i="1" s="1"/>
  <c r="H3032" i="1"/>
  <c r="I3032" i="1" s="1"/>
  <c r="H3033" i="1"/>
  <c r="I3033" i="1" s="1"/>
  <c r="H3034" i="1"/>
  <c r="I3034" i="1" s="1"/>
  <c r="H3035" i="1"/>
  <c r="I3035" i="1" s="1"/>
  <c r="H3036" i="1"/>
  <c r="I3036" i="1" s="1"/>
  <c r="H3037" i="1"/>
  <c r="I3037" i="1" s="1"/>
  <c r="H3038" i="1"/>
  <c r="I3038" i="1" s="1"/>
  <c r="H3039" i="1"/>
  <c r="I3039" i="1" s="1"/>
  <c r="H3040" i="1"/>
  <c r="I3040" i="1" s="1"/>
  <c r="H3041" i="1"/>
  <c r="I3041" i="1" s="1"/>
  <c r="H3042" i="1"/>
  <c r="I3042" i="1" s="1"/>
  <c r="H3043" i="1"/>
  <c r="I3043" i="1" s="1"/>
  <c r="H3044" i="1"/>
  <c r="I3044" i="1" s="1"/>
  <c r="H3045" i="1"/>
  <c r="I3045" i="1" s="1"/>
  <c r="H3046" i="1"/>
  <c r="I3046" i="1" s="1"/>
  <c r="H3047" i="1"/>
  <c r="I3047" i="1" s="1"/>
  <c r="H3048" i="1"/>
  <c r="I3048" i="1" s="1"/>
  <c r="H3049" i="1"/>
  <c r="I3049" i="1" s="1"/>
  <c r="H3050" i="1"/>
  <c r="I3050" i="1" s="1"/>
  <c r="H3051" i="1"/>
  <c r="I3051" i="1" s="1"/>
  <c r="H3052" i="1"/>
  <c r="I3052" i="1" s="1"/>
  <c r="H3053" i="1"/>
  <c r="I3053" i="1" s="1"/>
  <c r="H3054" i="1"/>
  <c r="I3054" i="1" s="1"/>
  <c r="H3055" i="1"/>
  <c r="I3055" i="1" s="1"/>
  <c r="H3056" i="1"/>
  <c r="I3056" i="1" s="1"/>
  <c r="H3057" i="1"/>
  <c r="I3057" i="1" s="1"/>
  <c r="H3058" i="1"/>
  <c r="I3058" i="1" s="1"/>
  <c r="H3059" i="1"/>
  <c r="I3059" i="1" s="1"/>
  <c r="H3060" i="1"/>
  <c r="I3060" i="1" s="1"/>
  <c r="H3061" i="1"/>
  <c r="I3061" i="1" s="1"/>
  <c r="H3062" i="1"/>
  <c r="I3062" i="1" s="1"/>
  <c r="H3063" i="1"/>
  <c r="I3063" i="1" s="1"/>
  <c r="H3064" i="1"/>
  <c r="I3064" i="1" s="1"/>
  <c r="H3065" i="1"/>
  <c r="I3065" i="1" s="1"/>
  <c r="H3066" i="1"/>
  <c r="I3066" i="1" s="1"/>
  <c r="H3067" i="1"/>
  <c r="I3067" i="1" s="1"/>
  <c r="H3068" i="1"/>
  <c r="I3068" i="1" s="1"/>
  <c r="H3069" i="1"/>
  <c r="I3069" i="1" s="1"/>
  <c r="H3070" i="1"/>
  <c r="I3070" i="1" s="1"/>
  <c r="H3071" i="1"/>
  <c r="I3071" i="1" s="1"/>
  <c r="H3072" i="1"/>
  <c r="I3072" i="1" s="1"/>
  <c r="H3073" i="1"/>
  <c r="I3073" i="1" s="1"/>
  <c r="H3074" i="1"/>
  <c r="I3074" i="1" s="1"/>
  <c r="H3075" i="1"/>
  <c r="I3075" i="1" s="1"/>
  <c r="H3076" i="1"/>
  <c r="I3076" i="1" s="1"/>
  <c r="H3077" i="1"/>
  <c r="I3077" i="1" s="1"/>
  <c r="H3078" i="1"/>
  <c r="I3078" i="1" s="1"/>
  <c r="H3079" i="1"/>
  <c r="I3079" i="1" s="1"/>
  <c r="H3080" i="1"/>
  <c r="I3080" i="1" s="1"/>
  <c r="H3081" i="1"/>
  <c r="I3081" i="1" s="1"/>
  <c r="H3082" i="1"/>
  <c r="I3082" i="1" s="1"/>
  <c r="H3083" i="1"/>
  <c r="I3083" i="1" s="1"/>
  <c r="H3084" i="1"/>
  <c r="I3084" i="1" s="1"/>
  <c r="H3085" i="1"/>
  <c r="I3085" i="1" s="1"/>
  <c r="H3086" i="1"/>
  <c r="I3086" i="1" s="1"/>
  <c r="H3087" i="1"/>
  <c r="I3087" i="1" s="1"/>
  <c r="H3088" i="1"/>
  <c r="I3088" i="1" s="1"/>
  <c r="H3089" i="1"/>
  <c r="I3089" i="1" s="1"/>
  <c r="H3090" i="1"/>
  <c r="I3090" i="1" s="1"/>
  <c r="H3091" i="1"/>
  <c r="I3091" i="1" s="1"/>
  <c r="H3092" i="1"/>
  <c r="I3092" i="1" s="1"/>
  <c r="H3093" i="1"/>
  <c r="I3093" i="1" s="1"/>
  <c r="H3094" i="1"/>
  <c r="I3094" i="1" s="1"/>
  <c r="H3095" i="1"/>
  <c r="I3095" i="1" s="1"/>
  <c r="H3096" i="1"/>
  <c r="I3096" i="1" s="1"/>
  <c r="H3097" i="1"/>
  <c r="I3097" i="1" s="1"/>
  <c r="H3098" i="1"/>
  <c r="I3098" i="1" s="1"/>
  <c r="H3099" i="1"/>
  <c r="I3099" i="1" s="1"/>
  <c r="H3100" i="1"/>
  <c r="I3100" i="1" s="1"/>
  <c r="H3101" i="1"/>
  <c r="I3101" i="1" s="1"/>
  <c r="H3102" i="1"/>
  <c r="I3102" i="1" s="1"/>
  <c r="H3103" i="1"/>
  <c r="I3103" i="1" s="1"/>
  <c r="H3104" i="1"/>
  <c r="I3104" i="1" s="1"/>
  <c r="H3105" i="1"/>
  <c r="I3105" i="1" s="1"/>
  <c r="H3106" i="1"/>
  <c r="I3106" i="1" s="1"/>
  <c r="H3107" i="1"/>
  <c r="I3107" i="1" s="1"/>
  <c r="H3108" i="1"/>
  <c r="I3108" i="1" s="1"/>
  <c r="H3109" i="1"/>
  <c r="I3109" i="1" s="1"/>
  <c r="H3110" i="1"/>
  <c r="I3110" i="1" s="1"/>
  <c r="H3111" i="1"/>
  <c r="I3111" i="1" s="1"/>
  <c r="H3112" i="1"/>
  <c r="I3112" i="1" s="1"/>
  <c r="H3113" i="1"/>
  <c r="I3113" i="1" s="1"/>
  <c r="H3114" i="1"/>
  <c r="I3114" i="1" s="1"/>
  <c r="H3115" i="1"/>
  <c r="I3115" i="1" s="1"/>
  <c r="H3116" i="1"/>
  <c r="I3116" i="1" s="1"/>
  <c r="H3117" i="1"/>
  <c r="I3117" i="1" s="1"/>
  <c r="H3118" i="1"/>
  <c r="I3118" i="1" s="1"/>
  <c r="H3119" i="1"/>
  <c r="I3119" i="1" s="1"/>
  <c r="H3120" i="1"/>
  <c r="I3120" i="1" s="1"/>
  <c r="H3121" i="1"/>
  <c r="I3121" i="1" s="1"/>
  <c r="H3122" i="1"/>
  <c r="I3122" i="1" s="1"/>
  <c r="H3123" i="1"/>
  <c r="I3123" i="1" s="1"/>
  <c r="H3124" i="1"/>
  <c r="I3124" i="1" s="1"/>
  <c r="H3125" i="1"/>
  <c r="I3125" i="1" s="1"/>
  <c r="H3126" i="1"/>
  <c r="I3126" i="1" s="1"/>
  <c r="H3127" i="1"/>
  <c r="I3127" i="1" s="1"/>
  <c r="H3128" i="1"/>
  <c r="I3128" i="1" s="1"/>
  <c r="H3129" i="1"/>
  <c r="I3129" i="1" s="1"/>
  <c r="H3130" i="1"/>
  <c r="I3130" i="1" s="1"/>
  <c r="H3131" i="1"/>
  <c r="I3131" i="1" s="1"/>
  <c r="H3132" i="1"/>
  <c r="I3132" i="1" s="1"/>
  <c r="H3133" i="1"/>
  <c r="I3133" i="1" s="1"/>
  <c r="H3134" i="1"/>
  <c r="I3134" i="1" s="1"/>
  <c r="H3135" i="1"/>
  <c r="I3135" i="1" s="1"/>
  <c r="H3136" i="1"/>
  <c r="I3136" i="1" s="1"/>
  <c r="H3137" i="1"/>
  <c r="I3137" i="1" s="1"/>
  <c r="H3138" i="1"/>
  <c r="I3138" i="1" s="1"/>
  <c r="H3139" i="1"/>
  <c r="I3139" i="1" s="1"/>
  <c r="H3140" i="1"/>
  <c r="I3140" i="1" s="1"/>
  <c r="H3141" i="1"/>
  <c r="I3141" i="1" s="1"/>
  <c r="H3142" i="1"/>
  <c r="I3142" i="1" s="1"/>
  <c r="H3143" i="1"/>
  <c r="I3143" i="1" s="1"/>
  <c r="H3144" i="1"/>
  <c r="I3144" i="1" s="1"/>
  <c r="H3145" i="1"/>
  <c r="I3145" i="1" s="1"/>
  <c r="H3146" i="1"/>
  <c r="I3146" i="1" s="1"/>
  <c r="H3147" i="1"/>
  <c r="I3147" i="1" s="1"/>
  <c r="H3148" i="1"/>
  <c r="I3148" i="1" s="1"/>
  <c r="H3149" i="1"/>
  <c r="I3149" i="1" s="1"/>
  <c r="H3150" i="1"/>
  <c r="I3150" i="1" s="1"/>
  <c r="H3151" i="1"/>
  <c r="I3151" i="1" s="1"/>
  <c r="H3152" i="1"/>
  <c r="I3152" i="1" s="1"/>
  <c r="H3153" i="1"/>
  <c r="I3153" i="1" s="1"/>
  <c r="H3154" i="1"/>
  <c r="I3154" i="1" s="1"/>
  <c r="H3155" i="1"/>
  <c r="I3155" i="1" s="1"/>
  <c r="H3156" i="1"/>
  <c r="I3156" i="1" s="1"/>
  <c r="H3157" i="1"/>
  <c r="I3157" i="1" s="1"/>
  <c r="H3158" i="1"/>
  <c r="I3158" i="1" s="1"/>
  <c r="H3159" i="1"/>
  <c r="I3159" i="1" s="1"/>
  <c r="H3160" i="1"/>
  <c r="I3160" i="1" s="1"/>
  <c r="H3161" i="1"/>
  <c r="I3161" i="1" s="1"/>
  <c r="H3162" i="1"/>
  <c r="I3162" i="1" s="1"/>
  <c r="H3163" i="1"/>
  <c r="I3163" i="1" s="1"/>
  <c r="H3164" i="1"/>
  <c r="I3164" i="1" s="1"/>
  <c r="H3165" i="1"/>
  <c r="I3165" i="1" s="1"/>
  <c r="H3166" i="1"/>
  <c r="I3166" i="1" s="1"/>
  <c r="H3167" i="1"/>
  <c r="I3167" i="1" s="1"/>
  <c r="H3168" i="1"/>
  <c r="I3168" i="1" s="1"/>
  <c r="H3169" i="1"/>
  <c r="I3169" i="1" s="1"/>
  <c r="H3170" i="1"/>
  <c r="I3170" i="1" s="1"/>
  <c r="H3171" i="1"/>
  <c r="I3171" i="1" s="1"/>
  <c r="H3172" i="1"/>
  <c r="I3172" i="1" s="1"/>
  <c r="H3173" i="1"/>
  <c r="I3173" i="1" s="1"/>
  <c r="H3174" i="1"/>
  <c r="I3174" i="1" s="1"/>
  <c r="H3175" i="1"/>
  <c r="I3175" i="1" s="1"/>
  <c r="H3176" i="1"/>
  <c r="I3176" i="1" s="1"/>
  <c r="H3177" i="1"/>
  <c r="I3177" i="1" s="1"/>
  <c r="H3178" i="1"/>
  <c r="I3178" i="1" s="1"/>
  <c r="H3179" i="1"/>
  <c r="I3179" i="1" s="1"/>
  <c r="H3180" i="1"/>
  <c r="I3180" i="1" s="1"/>
  <c r="H3181" i="1"/>
  <c r="I3181" i="1" s="1"/>
  <c r="H3182" i="1"/>
  <c r="I3182" i="1" s="1"/>
  <c r="H3183" i="1"/>
  <c r="I3183" i="1" s="1"/>
  <c r="H3184" i="1"/>
  <c r="I3184" i="1" s="1"/>
  <c r="H3185" i="1"/>
  <c r="I3185" i="1" s="1"/>
  <c r="H3186" i="1"/>
  <c r="I3186" i="1" s="1"/>
  <c r="H3187" i="1"/>
  <c r="I3187" i="1" s="1"/>
  <c r="H3188" i="1"/>
  <c r="I3188" i="1" s="1"/>
  <c r="H3189" i="1"/>
  <c r="I3189" i="1" s="1"/>
  <c r="H3190" i="1"/>
  <c r="I3190" i="1" s="1"/>
  <c r="H3191" i="1"/>
  <c r="I3191" i="1" s="1"/>
  <c r="H3192" i="1"/>
  <c r="I3192" i="1" s="1"/>
  <c r="H3193" i="1"/>
  <c r="I3193" i="1" s="1"/>
  <c r="H3194" i="1"/>
  <c r="I3194" i="1" s="1"/>
  <c r="H3195" i="1"/>
  <c r="I3195" i="1" s="1"/>
  <c r="H3196" i="1"/>
  <c r="I3196" i="1" s="1"/>
  <c r="H3197" i="1"/>
  <c r="I3197" i="1" s="1"/>
  <c r="H3198" i="1"/>
  <c r="I3198" i="1" s="1"/>
  <c r="H3199" i="1"/>
  <c r="I3199" i="1" s="1"/>
  <c r="H3200" i="1"/>
  <c r="I3200" i="1" s="1"/>
  <c r="H3201" i="1"/>
  <c r="I3201" i="1" s="1"/>
  <c r="H3202" i="1"/>
  <c r="I3202" i="1" s="1"/>
  <c r="H3203" i="1"/>
  <c r="I3203" i="1" s="1"/>
  <c r="H3204" i="1"/>
  <c r="I3204" i="1" s="1"/>
  <c r="H3205" i="1"/>
  <c r="I3205" i="1" s="1"/>
  <c r="H3206" i="1"/>
  <c r="I3206" i="1" s="1"/>
  <c r="H3207" i="1"/>
  <c r="I3207" i="1" s="1"/>
  <c r="H3208" i="1"/>
  <c r="I3208" i="1" s="1"/>
  <c r="H3209" i="1"/>
  <c r="I3209" i="1" s="1"/>
  <c r="H3210" i="1"/>
  <c r="I3210" i="1" s="1"/>
  <c r="H3211" i="1"/>
  <c r="I3211" i="1" s="1"/>
  <c r="H3212" i="1"/>
  <c r="I3212" i="1" s="1"/>
  <c r="H3213" i="1"/>
  <c r="I3213" i="1" s="1"/>
  <c r="H3214" i="1"/>
  <c r="I3214" i="1" s="1"/>
  <c r="H3215" i="1"/>
  <c r="I3215" i="1" s="1"/>
  <c r="H3216" i="1"/>
  <c r="I3216" i="1" s="1"/>
  <c r="H3217" i="1"/>
  <c r="I3217" i="1" s="1"/>
  <c r="H3218" i="1"/>
  <c r="I3218" i="1" s="1"/>
  <c r="H3219" i="1"/>
  <c r="I3219" i="1" s="1"/>
  <c r="H3220" i="1"/>
  <c r="I3220" i="1" s="1"/>
  <c r="H3221" i="1"/>
  <c r="I3221" i="1" s="1"/>
  <c r="H3222" i="1"/>
  <c r="I3222" i="1" s="1"/>
  <c r="H3223" i="1"/>
  <c r="I3223" i="1" s="1"/>
  <c r="H3224" i="1"/>
  <c r="I3224" i="1" s="1"/>
  <c r="H3225" i="1"/>
  <c r="I3225" i="1" s="1"/>
  <c r="H3226" i="1"/>
  <c r="I3226" i="1" s="1"/>
  <c r="H3227" i="1"/>
  <c r="I3227" i="1" s="1"/>
  <c r="H3228" i="1"/>
  <c r="I3228" i="1" s="1"/>
  <c r="H3229" i="1"/>
  <c r="I3229" i="1" s="1"/>
  <c r="H3230" i="1"/>
  <c r="I3230" i="1" s="1"/>
  <c r="H3231" i="1"/>
  <c r="I3231" i="1" s="1"/>
  <c r="H3232" i="1"/>
  <c r="I3232" i="1" s="1"/>
  <c r="H3233" i="1"/>
  <c r="I3233" i="1" s="1"/>
  <c r="H3234" i="1"/>
  <c r="I3234" i="1" s="1"/>
  <c r="H3235" i="1"/>
  <c r="I3235" i="1" s="1"/>
  <c r="H3236" i="1"/>
  <c r="I3236" i="1" s="1"/>
  <c r="H3237" i="1"/>
  <c r="I3237" i="1" s="1"/>
  <c r="H3238" i="1"/>
  <c r="I3238" i="1" s="1"/>
  <c r="H3239" i="1"/>
  <c r="I3239" i="1" s="1"/>
  <c r="H3240" i="1"/>
  <c r="I3240" i="1" s="1"/>
  <c r="H3241" i="1"/>
  <c r="I3241" i="1" s="1"/>
  <c r="H3242" i="1"/>
  <c r="I3242" i="1" s="1"/>
  <c r="H3243" i="1"/>
  <c r="I3243" i="1" s="1"/>
  <c r="H3244" i="1"/>
  <c r="I3244" i="1" s="1"/>
  <c r="H3245" i="1"/>
  <c r="I3245" i="1" s="1"/>
  <c r="H3246" i="1"/>
  <c r="I3246" i="1" s="1"/>
  <c r="H3247" i="1"/>
  <c r="I3247" i="1" s="1"/>
  <c r="H3248" i="1"/>
  <c r="I3248" i="1" s="1"/>
  <c r="H3249" i="1"/>
  <c r="I3249" i="1" s="1"/>
  <c r="H3250" i="1"/>
  <c r="I3250" i="1" s="1"/>
  <c r="H3251" i="1"/>
  <c r="I3251" i="1" s="1"/>
  <c r="H3252" i="1"/>
  <c r="I3252" i="1" s="1"/>
  <c r="H3253" i="1"/>
  <c r="I3253" i="1" s="1"/>
  <c r="H3254" i="1"/>
  <c r="I3254" i="1" s="1"/>
  <c r="H3255" i="1"/>
  <c r="I3255" i="1" s="1"/>
  <c r="H3256" i="1"/>
  <c r="I3256" i="1" s="1"/>
  <c r="H3257" i="1"/>
  <c r="I3257" i="1" s="1"/>
  <c r="H3258" i="1"/>
  <c r="I3258" i="1" s="1"/>
  <c r="H3259" i="1"/>
  <c r="I3259" i="1" s="1"/>
  <c r="H3260" i="1"/>
  <c r="I3260" i="1" s="1"/>
  <c r="H3261" i="1"/>
  <c r="I3261" i="1" s="1"/>
  <c r="H3262" i="1"/>
  <c r="I3262" i="1" s="1"/>
  <c r="H3263" i="1"/>
  <c r="I3263" i="1" s="1"/>
  <c r="H3264" i="1"/>
  <c r="I3264" i="1" s="1"/>
  <c r="H3265" i="1"/>
  <c r="I3265" i="1" s="1"/>
  <c r="H3266" i="1"/>
  <c r="I3266" i="1" s="1"/>
  <c r="H3267" i="1"/>
  <c r="I3267" i="1" s="1"/>
  <c r="H3268" i="1"/>
  <c r="I3268" i="1" s="1"/>
  <c r="H3269" i="1"/>
  <c r="I3269" i="1" s="1"/>
  <c r="H3270" i="1"/>
  <c r="I3270" i="1" s="1"/>
  <c r="H3271" i="1"/>
  <c r="I3271" i="1" s="1"/>
  <c r="H3272" i="1"/>
  <c r="I3272" i="1" s="1"/>
  <c r="H3273" i="1"/>
  <c r="I3273" i="1" s="1"/>
  <c r="H3274" i="1"/>
  <c r="I3274" i="1" s="1"/>
  <c r="H3275" i="1"/>
  <c r="I3275" i="1" s="1"/>
  <c r="H3276" i="1"/>
  <c r="I3276" i="1" s="1"/>
  <c r="H3277" i="1"/>
  <c r="I3277" i="1" s="1"/>
  <c r="H3278" i="1"/>
  <c r="I3278" i="1" s="1"/>
  <c r="H3279" i="1"/>
  <c r="I3279" i="1" s="1"/>
  <c r="H3280" i="1"/>
  <c r="I3280" i="1" s="1"/>
  <c r="H3281" i="1"/>
  <c r="I3281" i="1" s="1"/>
  <c r="H3282" i="1"/>
  <c r="I3282" i="1" s="1"/>
  <c r="H3283" i="1"/>
  <c r="I3283" i="1" s="1"/>
  <c r="H3284" i="1"/>
  <c r="I3284" i="1" s="1"/>
  <c r="H3285" i="1"/>
  <c r="I3285" i="1" s="1"/>
  <c r="H3286" i="1"/>
  <c r="I3286" i="1" s="1"/>
  <c r="H3287" i="1"/>
  <c r="I3287" i="1" s="1"/>
  <c r="H3288" i="1"/>
  <c r="I3288" i="1" s="1"/>
  <c r="H3289" i="1"/>
  <c r="I3289" i="1" s="1"/>
  <c r="H3290" i="1"/>
  <c r="I3290" i="1" s="1"/>
  <c r="H3291" i="1"/>
  <c r="I3291" i="1" s="1"/>
  <c r="H3292" i="1"/>
  <c r="I3292" i="1" s="1"/>
  <c r="H3293" i="1"/>
  <c r="I3293" i="1" s="1"/>
  <c r="H3294" i="1"/>
  <c r="I3294" i="1" s="1"/>
  <c r="H3295" i="1"/>
  <c r="I3295" i="1" s="1"/>
  <c r="H3296" i="1"/>
  <c r="I3296" i="1" s="1"/>
  <c r="H3297" i="1"/>
  <c r="I3297" i="1" s="1"/>
  <c r="H3298" i="1"/>
  <c r="I3298" i="1" s="1"/>
  <c r="H3299" i="1"/>
  <c r="I3299" i="1" s="1"/>
  <c r="H3300" i="1"/>
  <c r="I3300" i="1" s="1"/>
  <c r="H3301" i="1"/>
  <c r="I3301" i="1" s="1"/>
  <c r="H3302" i="1"/>
  <c r="I3302" i="1" s="1"/>
  <c r="H3303" i="1"/>
  <c r="I3303" i="1" s="1"/>
  <c r="H3304" i="1"/>
  <c r="I3304" i="1" s="1"/>
  <c r="H3305" i="1"/>
  <c r="I3305" i="1" s="1"/>
  <c r="H3306" i="1"/>
  <c r="I3306" i="1" s="1"/>
  <c r="H3307" i="1"/>
  <c r="I3307" i="1" s="1"/>
  <c r="H3308" i="1"/>
  <c r="I3308" i="1" s="1"/>
  <c r="H3309" i="1"/>
  <c r="I3309" i="1" s="1"/>
  <c r="H3310" i="1"/>
  <c r="I3310" i="1" s="1"/>
  <c r="H3311" i="1"/>
  <c r="I3311" i="1" s="1"/>
  <c r="H3312" i="1"/>
  <c r="I3312" i="1" s="1"/>
  <c r="H3313" i="1"/>
  <c r="I3313" i="1" s="1"/>
  <c r="H3314" i="1"/>
  <c r="I3314" i="1" s="1"/>
  <c r="H3315" i="1"/>
  <c r="I3315" i="1" s="1"/>
  <c r="H3316" i="1"/>
  <c r="I3316" i="1" s="1"/>
  <c r="H3317" i="1"/>
  <c r="I3317" i="1" s="1"/>
  <c r="H3318" i="1"/>
  <c r="I3318" i="1" s="1"/>
  <c r="H3319" i="1"/>
  <c r="I3319" i="1" s="1"/>
  <c r="H3320" i="1"/>
  <c r="I3320" i="1" s="1"/>
  <c r="H3321" i="1"/>
  <c r="I3321" i="1" s="1"/>
  <c r="H3322" i="1"/>
  <c r="I3322" i="1" s="1"/>
  <c r="H3323" i="1"/>
  <c r="I3323" i="1" s="1"/>
  <c r="H3324" i="1"/>
  <c r="I3324" i="1" s="1"/>
  <c r="H3325" i="1"/>
  <c r="I3325" i="1" s="1"/>
  <c r="H3326" i="1"/>
  <c r="I3326" i="1" s="1"/>
  <c r="H3327" i="1"/>
  <c r="I3327" i="1" s="1"/>
  <c r="H3328" i="1"/>
  <c r="I3328" i="1" s="1"/>
  <c r="H3329" i="1"/>
  <c r="I3329" i="1" s="1"/>
  <c r="H3330" i="1"/>
  <c r="I3330" i="1" s="1"/>
  <c r="H3331" i="1"/>
  <c r="I3331" i="1" s="1"/>
  <c r="H3332" i="1"/>
  <c r="I3332" i="1" s="1"/>
  <c r="H3333" i="1"/>
  <c r="I3333" i="1" s="1"/>
  <c r="H3334" i="1"/>
  <c r="I3334" i="1" s="1"/>
  <c r="H3335" i="1"/>
  <c r="I3335" i="1" s="1"/>
  <c r="H3336" i="1"/>
  <c r="I3336" i="1" s="1"/>
  <c r="H3337" i="1"/>
  <c r="I3337" i="1" s="1"/>
  <c r="H3338" i="1"/>
  <c r="I3338" i="1" s="1"/>
  <c r="H3339" i="1"/>
  <c r="I3339" i="1" s="1"/>
  <c r="H3340" i="1"/>
  <c r="I3340" i="1" s="1"/>
  <c r="H3341" i="1"/>
  <c r="I3341" i="1" s="1"/>
  <c r="H3342" i="1"/>
  <c r="I3342" i="1" s="1"/>
  <c r="H3343" i="1"/>
  <c r="I3343" i="1" s="1"/>
  <c r="H3344" i="1"/>
  <c r="I3344" i="1" s="1"/>
  <c r="H3345" i="1"/>
  <c r="I3345" i="1" s="1"/>
  <c r="H3346" i="1"/>
  <c r="I3346" i="1" s="1"/>
  <c r="H3347" i="1"/>
  <c r="I3347" i="1" s="1"/>
  <c r="H3348" i="1"/>
  <c r="I3348" i="1" s="1"/>
  <c r="H3349" i="1"/>
  <c r="I3349" i="1" s="1"/>
  <c r="H3350" i="1"/>
  <c r="I3350" i="1" s="1"/>
  <c r="H3351" i="1"/>
  <c r="I3351" i="1" s="1"/>
  <c r="H3352" i="1"/>
  <c r="I3352" i="1" s="1"/>
  <c r="H3353" i="1"/>
  <c r="I3353" i="1" s="1"/>
  <c r="H3354" i="1"/>
  <c r="I3354" i="1" s="1"/>
  <c r="H3355" i="1"/>
  <c r="I3355" i="1" s="1"/>
  <c r="H3356" i="1"/>
  <c r="I3356" i="1" s="1"/>
  <c r="H3357" i="1"/>
  <c r="I3357" i="1" s="1"/>
  <c r="H3358" i="1"/>
  <c r="I3358" i="1" s="1"/>
  <c r="H3359" i="1"/>
  <c r="I3359" i="1" s="1"/>
  <c r="H3360" i="1"/>
  <c r="I3360" i="1" s="1"/>
  <c r="H3361" i="1"/>
  <c r="I3361" i="1" s="1"/>
  <c r="H3362" i="1"/>
  <c r="I3362" i="1" s="1"/>
  <c r="H3363" i="1"/>
  <c r="I3363" i="1" s="1"/>
  <c r="H3364" i="1"/>
  <c r="I3364" i="1" s="1"/>
  <c r="H3365" i="1"/>
  <c r="I3365" i="1" s="1"/>
  <c r="H3366" i="1"/>
  <c r="I3366" i="1" s="1"/>
  <c r="H3367" i="1"/>
  <c r="I3367" i="1" s="1"/>
  <c r="H3368" i="1"/>
  <c r="I3368" i="1" s="1"/>
  <c r="H3369" i="1"/>
  <c r="I3369" i="1" s="1"/>
  <c r="H3370" i="1"/>
  <c r="I3370" i="1" s="1"/>
  <c r="H3371" i="1"/>
  <c r="I3371" i="1" s="1"/>
  <c r="H3372" i="1"/>
  <c r="I3372" i="1" s="1"/>
  <c r="H3373" i="1"/>
  <c r="I3373" i="1" s="1"/>
  <c r="H3374" i="1"/>
  <c r="I3374" i="1" s="1"/>
  <c r="H3375" i="1"/>
  <c r="I3375" i="1" s="1"/>
  <c r="H3376" i="1"/>
  <c r="I3376" i="1" s="1"/>
  <c r="H3377" i="1"/>
  <c r="I3377" i="1" s="1"/>
  <c r="H3378" i="1"/>
  <c r="I3378" i="1" s="1"/>
  <c r="H3379" i="1"/>
  <c r="I3379" i="1" s="1"/>
  <c r="H3380" i="1"/>
  <c r="I3380" i="1" s="1"/>
  <c r="H3381" i="1"/>
  <c r="I3381" i="1" s="1"/>
  <c r="H3382" i="1"/>
  <c r="I3382" i="1" s="1"/>
  <c r="H3383" i="1"/>
  <c r="I3383" i="1" s="1"/>
  <c r="H3384" i="1"/>
  <c r="I3384" i="1" s="1"/>
  <c r="H3385" i="1"/>
  <c r="I3385" i="1" s="1"/>
  <c r="H3386" i="1"/>
  <c r="I3386" i="1" s="1"/>
  <c r="H3387" i="1"/>
  <c r="I3387" i="1" s="1"/>
  <c r="H3388" i="1"/>
  <c r="I3388" i="1" s="1"/>
  <c r="H3389" i="1"/>
  <c r="I3389" i="1" s="1"/>
  <c r="H3390" i="1"/>
  <c r="I3390" i="1" s="1"/>
  <c r="H3391" i="1"/>
  <c r="I3391" i="1" s="1"/>
  <c r="H3392" i="1"/>
  <c r="I3392" i="1" s="1"/>
  <c r="H3393" i="1"/>
  <c r="I3393" i="1" s="1"/>
  <c r="H3394" i="1"/>
  <c r="I3394" i="1" s="1"/>
  <c r="H3395" i="1"/>
  <c r="I3395" i="1" s="1"/>
  <c r="H3396" i="1"/>
  <c r="I3396" i="1" s="1"/>
  <c r="H3397" i="1"/>
  <c r="I3397" i="1" s="1"/>
  <c r="H3398" i="1"/>
  <c r="I3398" i="1" s="1"/>
  <c r="H3399" i="1"/>
  <c r="I3399" i="1" s="1"/>
  <c r="H3400" i="1"/>
  <c r="I3400" i="1" s="1"/>
  <c r="H3401" i="1"/>
  <c r="I3401" i="1" s="1"/>
  <c r="H3402" i="1"/>
  <c r="I3402" i="1" s="1"/>
  <c r="H3403" i="1"/>
  <c r="I3403" i="1" s="1"/>
  <c r="H3404" i="1"/>
  <c r="I3404" i="1" s="1"/>
  <c r="H3405" i="1"/>
  <c r="I3405" i="1" s="1"/>
  <c r="H3406" i="1"/>
  <c r="I3406" i="1" s="1"/>
  <c r="H3407" i="1"/>
  <c r="I3407" i="1" s="1"/>
  <c r="H3408" i="1"/>
  <c r="I3408" i="1" s="1"/>
  <c r="H3409" i="1"/>
  <c r="I3409" i="1" s="1"/>
  <c r="H3410" i="1"/>
  <c r="I3410" i="1" s="1"/>
  <c r="H3411" i="1"/>
  <c r="I3411" i="1" s="1"/>
  <c r="H3412" i="1"/>
  <c r="I3412" i="1" s="1"/>
  <c r="H3413" i="1"/>
  <c r="I3413" i="1" s="1"/>
  <c r="H3414" i="1"/>
  <c r="I3414" i="1" s="1"/>
  <c r="H3415" i="1"/>
  <c r="I3415" i="1" s="1"/>
  <c r="H3416" i="1"/>
  <c r="I3416" i="1" s="1"/>
  <c r="H3417" i="1"/>
  <c r="I3417" i="1" s="1"/>
  <c r="H3418" i="1"/>
  <c r="I3418" i="1" s="1"/>
  <c r="H3419" i="1"/>
  <c r="I3419" i="1" s="1"/>
  <c r="H3420" i="1"/>
  <c r="I3420" i="1" s="1"/>
  <c r="H3421" i="1"/>
  <c r="I3421" i="1" s="1"/>
  <c r="H3422" i="1"/>
  <c r="I3422" i="1" s="1"/>
  <c r="H3423" i="1"/>
  <c r="I3423" i="1" s="1"/>
  <c r="H3424" i="1"/>
  <c r="I3424" i="1" s="1"/>
  <c r="H3425" i="1"/>
  <c r="I3425" i="1" s="1"/>
  <c r="H3426" i="1"/>
  <c r="I3426" i="1" s="1"/>
  <c r="H3427" i="1"/>
  <c r="I3427" i="1" s="1"/>
  <c r="H3428" i="1"/>
  <c r="I3428" i="1" s="1"/>
  <c r="H3429" i="1"/>
  <c r="I3429" i="1" s="1"/>
  <c r="H3430" i="1"/>
  <c r="I3430" i="1" s="1"/>
  <c r="H3431" i="1"/>
  <c r="I3431" i="1" s="1"/>
  <c r="H3432" i="1"/>
  <c r="I3432" i="1" s="1"/>
  <c r="H3433" i="1"/>
  <c r="I3433" i="1" s="1"/>
  <c r="H3434" i="1"/>
  <c r="I3434" i="1" s="1"/>
  <c r="H3435" i="1"/>
  <c r="I3435" i="1" s="1"/>
  <c r="H3436" i="1"/>
  <c r="I3436" i="1" s="1"/>
  <c r="H3437" i="1"/>
  <c r="I3437" i="1" s="1"/>
  <c r="H3438" i="1"/>
  <c r="I3438" i="1" s="1"/>
  <c r="H3439" i="1"/>
  <c r="I3439" i="1" s="1"/>
  <c r="H3440" i="1"/>
  <c r="I3440" i="1" s="1"/>
  <c r="H3441" i="1"/>
  <c r="I3441" i="1" s="1"/>
  <c r="H3442" i="1"/>
  <c r="I3442" i="1" s="1"/>
  <c r="H3443" i="1"/>
  <c r="I3443" i="1" s="1"/>
  <c r="H3444" i="1"/>
  <c r="I3444" i="1" s="1"/>
  <c r="H3445" i="1"/>
  <c r="I3445" i="1" s="1"/>
  <c r="H3446" i="1"/>
  <c r="I3446" i="1" s="1"/>
  <c r="H3447" i="1"/>
  <c r="I3447" i="1" s="1"/>
  <c r="H3448" i="1"/>
  <c r="I3448" i="1" s="1"/>
  <c r="H3449" i="1"/>
  <c r="I3449" i="1" s="1"/>
  <c r="H3450" i="1"/>
  <c r="I3450" i="1" s="1"/>
  <c r="H3451" i="1"/>
  <c r="I3451" i="1" s="1"/>
  <c r="H3452" i="1"/>
  <c r="I3452" i="1" s="1"/>
  <c r="H3453" i="1"/>
  <c r="I3453" i="1" s="1"/>
  <c r="H3454" i="1"/>
  <c r="I3454" i="1" s="1"/>
  <c r="H3455" i="1"/>
  <c r="I3455" i="1" s="1"/>
  <c r="H3456" i="1"/>
  <c r="I3456" i="1" s="1"/>
  <c r="H3457" i="1"/>
  <c r="I3457" i="1" s="1"/>
  <c r="H3458" i="1"/>
  <c r="I3458" i="1" s="1"/>
  <c r="H3459" i="1"/>
  <c r="I3459" i="1" s="1"/>
  <c r="H3460" i="1"/>
  <c r="I3460" i="1" s="1"/>
  <c r="H3461" i="1"/>
  <c r="I3461" i="1" s="1"/>
  <c r="H3462" i="1"/>
  <c r="I3462" i="1" s="1"/>
  <c r="H3463" i="1"/>
  <c r="I3463" i="1" s="1"/>
  <c r="H3464" i="1"/>
  <c r="I3464" i="1" s="1"/>
  <c r="H3465" i="1"/>
  <c r="I3465" i="1" s="1"/>
  <c r="H3466" i="1"/>
  <c r="I3466" i="1" s="1"/>
  <c r="H3467" i="1"/>
  <c r="I3467" i="1" s="1"/>
  <c r="H3468" i="1"/>
  <c r="I3468" i="1" s="1"/>
  <c r="H3469" i="1"/>
  <c r="I3469" i="1" s="1"/>
  <c r="H3470" i="1"/>
  <c r="I3470" i="1" s="1"/>
  <c r="H3471" i="1"/>
  <c r="I3471" i="1" s="1"/>
  <c r="H3472" i="1"/>
  <c r="I3472" i="1" s="1"/>
  <c r="H3473" i="1"/>
  <c r="I3473" i="1" s="1"/>
  <c r="H3474" i="1"/>
  <c r="I3474" i="1" s="1"/>
  <c r="H3475" i="1"/>
  <c r="I3475" i="1" s="1"/>
  <c r="H3476" i="1"/>
  <c r="I3476" i="1" s="1"/>
  <c r="H3477" i="1"/>
  <c r="I3477" i="1" s="1"/>
  <c r="H3478" i="1"/>
  <c r="I3478" i="1" s="1"/>
  <c r="H3479" i="1"/>
  <c r="I3479" i="1" s="1"/>
  <c r="H3480" i="1"/>
  <c r="I3480" i="1" s="1"/>
  <c r="H3481" i="1"/>
  <c r="I3481" i="1" s="1"/>
  <c r="H3482" i="1"/>
  <c r="I3482" i="1" s="1"/>
  <c r="H3483" i="1"/>
  <c r="I3483" i="1" s="1"/>
  <c r="H3484" i="1"/>
  <c r="I3484" i="1" s="1"/>
  <c r="H3485" i="1"/>
  <c r="I3485" i="1" s="1"/>
  <c r="H3486" i="1"/>
  <c r="I3486" i="1" s="1"/>
  <c r="H3487" i="1"/>
  <c r="I3487" i="1" s="1"/>
  <c r="H3488" i="1"/>
  <c r="I3488" i="1" s="1"/>
  <c r="H3489" i="1"/>
  <c r="I3489" i="1" s="1"/>
  <c r="H3490" i="1"/>
  <c r="I3490" i="1" s="1"/>
  <c r="H3491" i="1"/>
  <c r="I3491" i="1" s="1"/>
  <c r="H3492" i="1"/>
  <c r="I3492" i="1" s="1"/>
  <c r="H3493" i="1"/>
  <c r="I3493" i="1" s="1"/>
  <c r="H3494" i="1"/>
  <c r="I3494" i="1" s="1"/>
  <c r="H3495" i="1"/>
  <c r="I3495" i="1" s="1"/>
  <c r="H3496" i="1"/>
  <c r="I3496" i="1" s="1"/>
  <c r="H3497" i="1"/>
  <c r="I3497" i="1" s="1"/>
  <c r="H3498" i="1"/>
  <c r="I3498" i="1" s="1"/>
  <c r="H3499" i="1"/>
  <c r="I3499" i="1" s="1"/>
  <c r="H3500" i="1"/>
  <c r="I3500" i="1" s="1"/>
  <c r="H3501" i="1"/>
  <c r="I3501" i="1" s="1"/>
  <c r="H3502" i="1"/>
  <c r="I3502" i="1" s="1"/>
  <c r="H3503" i="1"/>
  <c r="I3503" i="1" s="1"/>
  <c r="H3504" i="1"/>
  <c r="I3504" i="1" s="1"/>
  <c r="H3505" i="1"/>
  <c r="I3505" i="1" s="1"/>
  <c r="H3506" i="1"/>
  <c r="I3506" i="1" s="1"/>
  <c r="H3507" i="1"/>
  <c r="I3507" i="1" s="1"/>
  <c r="H3508" i="1"/>
  <c r="I3508" i="1" s="1"/>
  <c r="H3509" i="1"/>
  <c r="I3509" i="1" s="1"/>
  <c r="H3510" i="1"/>
  <c r="I3510" i="1" s="1"/>
  <c r="H3511" i="1"/>
  <c r="I3511" i="1" s="1"/>
  <c r="H3512" i="1"/>
  <c r="I3512" i="1" s="1"/>
  <c r="H3513" i="1"/>
  <c r="I3513" i="1" s="1"/>
  <c r="H3514" i="1"/>
  <c r="I3514" i="1" s="1"/>
  <c r="H3515" i="1"/>
  <c r="I3515" i="1" s="1"/>
  <c r="H3516" i="1"/>
  <c r="I3516" i="1" s="1"/>
  <c r="H3517" i="1"/>
  <c r="I3517" i="1" s="1"/>
  <c r="H3518" i="1"/>
  <c r="I3518" i="1" s="1"/>
  <c r="H3519" i="1"/>
  <c r="I3519" i="1" s="1"/>
  <c r="H3520" i="1"/>
  <c r="I3520" i="1" s="1"/>
  <c r="H3521" i="1"/>
  <c r="I3521" i="1" s="1"/>
  <c r="H3522" i="1"/>
  <c r="I3522" i="1" s="1"/>
  <c r="H3523" i="1"/>
  <c r="I3523" i="1" s="1"/>
  <c r="H3524" i="1"/>
  <c r="I3524" i="1" s="1"/>
  <c r="H3525" i="1"/>
  <c r="I3525" i="1" s="1"/>
  <c r="H3526" i="1"/>
  <c r="I3526" i="1" s="1"/>
  <c r="H3527" i="1"/>
  <c r="I3527" i="1" s="1"/>
  <c r="H3528" i="1"/>
  <c r="I3528" i="1" s="1"/>
  <c r="H3529" i="1"/>
  <c r="I3529" i="1" s="1"/>
  <c r="H3530" i="1"/>
  <c r="I3530" i="1" s="1"/>
  <c r="H3531" i="1"/>
  <c r="I3531" i="1" s="1"/>
  <c r="H3532" i="1"/>
  <c r="I3532" i="1" s="1"/>
  <c r="H3533" i="1"/>
  <c r="I3533" i="1" s="1"/>
  <c r="H3534" i="1"/>
  <c r="I3534" i="1" s="1"/>
  <c r="H3535" i="1"/>
  <c r="I3535" i="1" s="1"/>
  <c r="H3536" i="1"/>
  <c r="I3536" i="1" s="1"/>
  <c r="H3537" i="1"/>
  <c r="I3537" i="1" s="1"/>
  <c r="H3538" i="1"/>
  <c r="I3538" i="1" s="1"/>
  <c r="H3539" i="1"/>
  <c r="I3539" i="1" s="1"/>
  <c r="H3540" i="1"/>
  <c r="I3540" i="1" s="1"/>
  <c r="H3541" i="1"/>
  <c r="I3541" i="1" s="1"/>
  <c r="H3542" i="1"/>
  <c r="I3542" i="1" s="1"/>
  <c r="H3543" i="1"/>
  <c r="I3543" i="1" s="1"/>
  <c r="H3544" i="1"/>
  <c r="I3544" i="1" s="1"/>
  <c r="H3545" i="1"/>
  <c r="I3545" i="1" s="1"/>
  <c r="H3546" i="1"/>
  <c r="I3546" i="1" s="1"/>
  <c r="H3547" i="1"/>
  <c r="I3547" i="1" s="1"/>
  <c r="H3548" i="1"/>
  <c r="I3548" i="1" s="1"/>
  <c r="H3549" i="1"/>
  <c r="I3549" i="1" s="1"/>
  <c r="H3550" i="1"/>
  <c r="I3550" i="1" s="1"/>
  <c r="H3551" i="1"/>
  <c r="I3551" i="1" s="1"/>
  <c r="H3552" i="1"/>
  <c r="I3552" i="1" s="1"/>
  <c r="H3553" i="1"/>
  <c r="I3553" i="1" s="1"/>
  <c r="H3554" i="1"/>
  <c r="I3554" i="1" s="1"/>
  <c r="H3555" i="1"/>
  <c r="I3555" i="1" s="1"/>
  <c r="H3556" i="1"/>
  <c r="I3556" i="1" s="1"/>
  <c r="H3557" i="1"/>
  <c r="I3557" i="1" s="1"/>
  <c r="H3558" i="1"/>
  <c r="I3558" i="1" s="1"/>
  <c r="H3559" i="1"/>
  <c r="I3559" i="1" s="1"/>
  <c r="H3560" i="1"/>
  <c r="I3560" i="1" s="1"/>
  <c r="H3561" i="1"/>
  <c r="I3561" i="1" s="1"/>
  <c r="H3562" i="1"/>
  <c r="I3562" i="1" s="1"/>
  <c r="H3563" i="1"/>
  <c r="I3563" i="1" s="1"/>
  <c r="H3564" i="1"/>
  <c r="I3564" i="1" s="1"/>
  <c r="H3565" i="1"/>
  <c r="I3565" i="1" s="1"/>
  <c r="H3566" i="1"/>
  <c r="I3566" i="1" s="1"/>
  <c r="H3567" i="1"/>
  <c r="I3567" i="1" s="1"/>
  <c r="H3568" i="1"/>
  <c r="I3568" i="1" s="1"/>
  <c r="H3569" i="1"/>
  <c r="I3569" i="1" s="1"/>
  <c r="H3570" i="1"/>
  <c r="I3570" i="1" s="1"/>
  <c r="H3571" i="1"/>
  <c r="I3571" i="1" s="1"/>
  <c r="H3572" i="1"/>
  <c r="I3572" i="1" s="1"/>
  <c r="H3573" i="1"/>
  <c r="I3573" i="1" s="1"/>
  <c r="H3574" i="1"/>
  <c r="I3574" i="1" s="1"/>
  <c r="H3575" i="1"/>
  <c r="I3575" i="1" s="1"/>
  <c r="H3576" i="1"/>
  <c r="I3576" i="1" s="1"/>
  <c r="H3577" i="1"/>
  <c r="I3577" i="1" s="1"/>
  <c r="H3578" i="1"/>
  <c r="I3578" i="1" s="1"/>
  <c r="H3579" i="1"/>
  <c r="I3579" i="1" s="1"/>
  <c r="H3580" i="1"/>
  <c r="I3580" i="1" s="1"/>
  <c r="H3581" i="1"/>
  <c r="I3581" i="1" s="1"/>
  <c r="H3582" i="1"/>
  <c r="I3582" i="1" s="1"/>
  <c r="H3583" i="1"/>
  <c r="I3583" i="1" s="1"/>
  <c r="H3584" i="1"/>
  <c r="I3584" i="1" s="1"/>
  <c r="H3585" i="1"/>
  <c r="I3585" i="1" s="1"/>
  <c r="H3586" i="1"/>
  <c r="I3586" i="1" s="1"/>
  <c r="H3587" i="1"/>
  <c r="I3587" i="1" s="1"/>
  <c r="H3588" i="1"/>
  <c r="I3588" i="1" s="1"/>
  <c r="H3589" i="1"/>
  <c r="I3589" i="1" s="1"/>
  <c r="H3590" i="1"/>
  <c r="I3590" i="1" s="1"/>
  <c r="H3591" i="1"/>
  <c r="I3591" i="1" s="1"/>
  <c r="H3592" i="1"/>
  <c r="I3592" i="1" s="1"/>
  <c r="H3593" i="1"/>
  <c r="I3593" i="1" s="1"/>
  <c r="H3594" i="1"/>
  <c r="I3594" i="1" s="1"/>
  <c r="H3595" i="1"/>
  <c r="I3595" i="1" s="1"/>
  <c r="H3596" i="1"/>
  <c r="I3596" i="1" s="1"/>
  <c r="H3597" i="1"/>
  <c r="I3597" i="1" s="1"/>
  <c r="H3598" i="1"/>
  <c r="I3598" i="1" s="1"/>
  <c r="H3599" i="1"/>
  <c r="I3599" i="1" s="1"/>
  <c r="H3600" i="1"/>
  <c r="I3600" i="1" s="1"/>
  <c r="H3601" i="1"/>
  <c r="I3601" i="1" s="1"/>
  <c r="H3602" i="1"/>
  <c r="I3602" i="1" s="1"/>
  <c r="H3603" i="1"/>
  <c r="I3603" i="1" s="1"/>
  <c r="H3604" i="1"/>
  <c r="I3604" i="1" s="1"/>
  <c r="H3605" i="1"/>
  <c r="I3605" i="1" s="1"/>
  <c r="H3606" i="1"/>
  <c r="I3606" i="1" s="1"/>
  <c r="H3607" i="1"/>
  <c r="I3607" i="1" s="1"/>
  <c r="H3608" i="1"/>
  <c r="I3608" i="1" s="1"/>
  <c r="H3609" i="1"/>
  <c r="I3609" i="1" s="1"/>
  <c r="H3610" i="1"/>
  <c r="I3610" i="1" s="1"/>
  <c r="H3611" i="1"/>
  <c r="I3611" i="1" s="1"/>
  <c r="H3612" i="1"/>
  <c r="I3612" i="1" s="1"/>
  <c r="H3613" i="1"/>
  <c r="I3613" i="1" s="1"/>
  <c r="H3614" i="1"/>
  <c r="I3614" i="1" s="1"/>
  <c r="H3615" i="1"/>
  <c r="I3615" i="1" s="1"/>
  <c r="H3616" i="1"/>
  <c r="I3616" i="1" s="1"/>
  <c r="H3617" i="1"/>
  <c r="I3617" i="1" s="1"/>
  <c r="H3618" i="1"/>
  <c r="I3618" i="1" s="1"/>
  <c r="H3619" i="1"/>
  <c r="I3619" i="1" s="1"/>
  <c r="H3620" i="1"/>
  <c r="I3620" i="1" s="1"/>
  <c r="H3621" i="1"/>
  <c r="I3621" i="1" s="1"/>
  <c r="H3622" i="1"/>
  <c r="I3622" i="1" s="1"/>
  <c r="H3623" i="1"/>
  <c r="I3623" i="1" s="1"/>
  <c r="H3624" i="1"/>
  <c r="I3624" i="1" s="1"/>
  <c r="H3625" i="1"/>
  <c r="I3625" i="1" s="1"/>
  <c r="H3626" i="1"/>
  <c r="I3626" i="1" s="1"/>
  <c r="H3627" i="1"/>
  <c r="I3627" i="1" s="1"/>
  <c r="H3628" i="1"/>
  <c r="I3628" i="1" s="1"/>
  <c r="H3629" i="1"/>
  <c r="I3629" i="1" s="1"/>
  <c r="H3630" i="1"/>
  <c r="I3630" i="1" s="1"/>
  <c r="H3631" i="1"/>
  <c r="I3631" i="1" s="1"/>
  <c r="H3632" i="1"/>
  <c r="I3632" i="1" s="1"/>
  <c r="H3633" i="1"/>
  <c r="I3633" i="1" s="1"/>
  <c r="H3634" i="1"/>
  <c r="I3634" i="1" s="1"/>
  <c r="H3635" i="1"/>
  <c r="I3635" i="1" s="1"/>
  <c r="H3636" i="1"/>
  <c r="I3636" i="1" s="1"/>
  <c r="H3637" i="1"/>
  <c r="I3637" i="1" s="1"/>
  <c r="H3638" i="1"/>
  <c r="I3638" i="1" s="1"/>
  <c r="H3639" i="1"/>
  <c r="I3639" i="1" s="1"/>
  <c r="H3640" i="1"/>
  <c r="I3640" i="1" s="1"/>
  <c r="H3641" i="1"/>
  <c r="I3641" i="1" s="1"/>
  <c r="H3642" i="1"/>
  <c r="I3642" i="1" s="1"/>
  <c r="H3643" i="1"/>
  <c r="I3643" i="1" s="1"/>
  <c r="H3644" i="1"/>
  <c r="I3644" i="1" s="1"/>
  <c r="H3645" i="1"/>
  <c r="I3645" i="1" s="1"/>
  <c r="H3646" i="1"/>
  <c r="I3646" i="1" s="1"/>
  <c r="H3647" i="1"/>
  <c r="I3647" i="1" s="1"/>
  <c r="H3648" i="1"/>
  <c r="I3648" i="1" s="1"/>
  <c r="H3649" i="1"/>
  <c r="I3649" i="1" s="1"/>
  <c r="H3650" i="1"/>
  <c r="I3650" i="1" s="1"/>
  <c r="H3651" i="1"/>
  <c r="I3651" i="1" s="1"/>
  <c r="H3652" i="1"/>
  <c r="I3652" i="1" s="1"/>
  <c r="H3653" i="1"/>
  <c r="I3653" i="1" s="1"/>
  <c r="H3654" i="1"/>
  <c r="I3654" i="1" s="1"/>
  <c r="H3655" i="1"/>
  <c r="I3655" i="1" s="1"/>
  <c r="H3656" i="1"/>
  <c r="I3656" i="1" s="1"/>
  <c r="H3657" i="1"/>
  <c r="I3657" i="1" s="1"/>
  <c r="H3658" i="1"/>
  <c r="I3658" i="1" s="1"/>
  <c r="H3659" i="1"/>
  <c r="I3659" i="1" s="1"/>
  <c r="H3660" i="1"/>
  <c r="I3660" i="1" s="1"/>
  <c r="H3661" i="1"/>
  <c r="I3661" i="1" s="1"/>
  <c r="H3662" i="1"/>
  <c r="I3662" i="1" s="1"/>
  <c r="H3663" i="1"/>
  <c r="I3663" i="1" s="1"/>
  <c r="H3664" i="1"/>
  <c r="I3664" i="1" s="1"/>
  <c r="H3665" i="1"/>
  <c r="I3665" i="1" s="1"/>
  <c r="H3666" i="1"/>
  <c r="I3666" i="1" s="1"/>
  <c r="H3667" i="1"/>
  <c r="I3667" i="1" s="1"/>
  <c r="H3668" i="1"/>
  <c r="I3668" i="1" s="1"/>
  <c r="H3669" i="1"/>
  <c r="I3669" i="1" s="1"/>
  <c r="H3670" i="1"/>
  <c r="I3670" i="1" s="1"/>
  <c r="H3671" i="1"/>
  <c r="I3671" i="1" s="1"/>
  <c r="H3672" i="1"/>
  <c r="I3672" i="1" s="1"/>
  <c r="H3673" i="1"/>
  <c r="I3673" i="1" s="1"/>
  <c r="H3674" i="1"/>
  <c r="I3674" i="1" s="1"/>
  <c r="H3675" i="1"/>
  <c r="I3675" i="1" s="1"/>
  <c r="H3676" i="1"/>
  <c r="I3676" i="1" s="1"/>
  <c r="H3677" i="1"/>
  <c r="I3677" i="1" s="1"/>
  <c r="H3678" i="1"/>
  <c r="I3678" i="1" s="1"/>
  <c r="H3679" i="1"/>
  <c r="I3679" i="1" s="1"/>
  <c r="H3680" i="1"/>
  <c r="I3680" i="1" s="1"/>
  <c r="H3681" i="1"/>
  <c r="I3681" i="1" s="1"/>
  <c r="H3682" i="1"/>
  <c r="I3682" i="1" s="1"/>
  <c r="H3683" i="1"/>
  <c r="I3683" i="1" s="1"/>
  <c r="H3684" i="1"/>
  <c r="I3684" i="1" s="1"/>
  <c r="H3685" i="1"/>
  <c r="I3685" i="1" s="1"/>
  <c r="H3686" i="1"/>
  <c r="I3686" i="1" s="1"/>
  <c r="H3687" i="1"/>
  <c r="I3687" i="1" s="1"/>
  <c r="H3688" i="1"/>
  <c r="I3688" i="1" s="1"/>
  <c r="H3689" i="1"/>
  <c r="I3689" i="1" s="1"/>
  <c r="H3690" i="1"/>
  <c r="I3690" i="1" s="1"/>
  <c r="H3691" i="1"/>
  <c r="I3691" i="1" s="1"/>
  <c r="H3692" i="1"/>
  <c r="I3692" i="1" s="1"/>
  <c r="H3693" i="1"/>
  <c r="I3693" i="1" s="1"/>
  <c r="H3694" i="1"/>
  <c r="I3694" i="1" s="1"/>
  <c r="H3695" i="1"/>
  <c r="I3695" i="1" s="1"/>
  <c r="H3696" i="1"/>
  <c r="I3696" i="1" s="1"/>
  <c r="H3697" i="1"/>
  <c r="I3697" i="1" s="1"/>
  <c r="H3698" i="1"/>
  <c r="I3698" i="1" s="1"/>
  <c r="H3699" i="1"/>
  <c r="I3699" i="1" s="1"/>
  <c r="H3700" i="1"/>
  <c r="I3700" i="1" s="1"/>
  <c r="H3701" i="1"/>
  <c r="I3701" i="1" s="1"/>
  <c r="H3702" i="1"/>
  <c r="I3702" i="1" s="1"/>
  <c r="H3703" i="1"/>
  <c r="I3703" i="1" s="1"/>
  <c r="H3704" i="1"/>
  <c r="I3704" i="1" s="1"/>
  <c r="H3705" i="1"/>
  <c r="I3705" i="1" s="1"/>
  <c r="H3706" i="1"/>
  <c r="I3706" i="1" s="1"/>
  <c r="H3707" i="1"/>
  <c r="I3707" i="1" s="1"/>
  <c r="H3708" i="1"/>
  <c r="I3708" i="1" s="1"/>
  <c r="H3709" i="1"/>
  <c r="I3709" i="1" s="1"/>
  <c r="H3710" i="1"/>
  <c r="I3710" i="1" s="1"/>
  <c r="H3711" i="1"/>
  <c r="I3711" i="1" s="1"/>
  <c r="H3712" i="1"/>
  <c r="I3712" i="1" s="1"/>
  <c r="H3713" i="1"/>
  <c r="I3713" i="1" s="1"/>
  <c r="H3714" i="1"/>
  <c r="I3714" i="1" s="1"/>
  <c r="H3715" i="1"/>
  <c r="I3715" i="1" s="1"/>
  <c r="H3716" i="1"/>
  <c r="I3716" i="1" s="1"/>
  <c r="H3717" i="1"/>
  <c r="I3717" i="1" s="1"/>
  <c r="H3718" i="1"/>
  <c r="I3718" i="1" s="1"/>
  <c r="H3719" i="1"/>
  <c r="I3719" i="1" s="1"/>
  <c r="H3720" i="1"/>
  <c r="I3720" i="1" s="1"/>
  <c r="H3721" i="1"/>
  <c r="I3721" i="1" s="1"/>
  <c r="H3722" i="1"/>
  <c r="I3722" i="1" s="1"/>
  <c r="H3723" i="1"/>
  <c r="I3723" i="1" s="1"/>
  <c r="H3724" i="1"/>
  <c r="I3724" i="1" s="1"/>
  <c r="H3725" i="1"/>
  <c r="I3725" i="1" s="1"/>
  <c r="H3726" i="1"/>
  <c r="I3726" i="1" s="1"/>
  <c r="H3727" i="1"/>
  <c r="I3727" i="1" s="1"/>
  <c r="H3728" i="1"/>
  <c r="I3728" i="1" s="1"/>
  <c r="H3729" i="1"/>
  <c r="I3729" i="1" s="1"/>
  <c r="H3730" i="1"/>
  <c r="I3730" i="1" s="1"/>
  <c r="H3731" i="1"/>
  <c r="I3731" i="1" s="1"/>
  <c r="H3732" i="1"/>
  <c r="I3732" i="1" s="1"/>
  <c r="H3733" i="1"/>
  <c r="I3733" i="1" s="1"/>
  <c r="H3734" i="1"/>
  <c r="I3734" i="1" s="1"/>
  <c r="H3735" i="1"/>
  <c r="I3735" i="1" s="1"/>
  <c r="H3736" i="1"/>
  <c r="I3736" i="1" s="1"/>
  <c r="H3737" i="1"/>
  <c r="I3737" i="1" s="1"/>
  <c r="H3738" i="1"/>
  <c r="I3738" i="1" s="1"/>
  <c r="H3739" i="1"/>
  <c r="I3739" i="1" s="1"/>
  <c r="H3740" i="1"/>
  <c r="I3740" i="1" s="1"/>
  <c r="H3741" i="1"/>
  <c r="I3741" i="1" s="1"/>
  <c r="H3742" i="1"/>
  <c r="I3742" i="1" s="1"/>
  <c r="H3743" i="1"/>
  <c r="I3743" i="1" s="1"/>
  <c r="H3744" i="1"/>
  <c r="I3744" i="1" s="1"/>
  <c r="H3745" i="1"/>
  <c r="I3745" i="1" s="1"/>
  <c r="H3746" i="1"/>
  <c r="I3746" i="1" s="1"/>
  <c r="H3747" i="1"/>
  <c r="I3747" i="1" s="1"/>
  <c r="H3748" i="1"/>
  <c r="I3748" i="1" s="1"/>
  <c r="H3749" i="1"/>
  <c r="I3749" i="1" s="1"/>
  <c r="H3750" i="1"/>
  <c r="I3750" i="1" s="1"/>
  <c r="H3751" i="1"/>
  <c r="I3751" i="1" s="1"/>
  <c r="H3752" i="1"/>
  <c r="I3752" i="1" s="1"/>
  <c r="H3753" i="1"/>
  <c r="I3753" i="1" s="1"/>
  <c r="H3754" i="1"/>
  <c r="I3754" i="1" s="1"/>
  <c r="H3755" i="1"/>
  <c r="I3755" i="1" s="1"/>
  <c r="H3756" i="1"/>
  <c r="I3756" i="1" s="1"/>
  <c r="H3757" i="1"/>
  <c r="I3757" i="1" s="1"/>
  <c r="H3758" i="1"/>
  <c r="I3758" i="1" s="1"/>
  <c r="H3759" i="1"/>
  <c r="I3759" i="1" s="1"/>
  <c r="H3760" i="1"/>
  <c r="I3760" i="1" s="1"/>
  <c r="H3761" i="1"/>
  <c r="I3761" i="1" s="1"/>
  <c r="H3762" i="1"/>
  <c r="I3762" i="1" s="1"/>
  <c r="H3763" i="1"/>
  <c r="I3763" i="1" s="1"/>
  <c r="H3764" i="1"/>
  <c r="I3764" i="1" s="1"/>
  <c r="H3765" i="1"/>
  <c r="I3765" i="1" s="1"/>
  <c r="H3766" i="1"/>
  <c r="I3766" i="1" s="1"/>
  <c r="H3767" i="1"/>
  <c r="I3767" i="1" s="1"/>
  <c r="H3768" i="1"/>
  <c r="I3768" i="1" s="1"/>
  <c r="H3769" i="1"/>
  <c r="I3769" i="1" s="1"/>
  <c r="H3770" i="1"/>
  <c r="I3770" i="1" s="1"/>
  <c r="H3771" i="1"/>
  <c r="I3771" i="1" s="1"/>
  <c r="H3772" i="1"/>
  <c r="I3772" i="1" s="1"/>
  <c r="H3773" i="1"/>
  <c r="I3773" i="1" s="1"/>
  <c r="H3774" i="1"/>
  <c r="I3774" i="1" s="1"/>
  <c r="H3775" i="1"/>
  <c r="I3775" i="1" s="1"/>
  <c r="H3776" i="1"/>
  <c r="I3776" i="1" s="1"/>
  <c r="H3777" i="1"/>
  <c r="I3777" i="1" s="1"/>
  <c r="H3778" i="1"/>
  <c r="I3778" i="1" s="1"/>
  <c r="H3779" i="1"/>
  <c r="I3779" i="1" s="1"/>
  <c r="H3780" i="1"/>
  <c r="I3780" i="1" s="1"/>
  <c r="H3781" i="1"/>
  <c r="I3781" i="1" s="1"/>
  <c r="H3782" i="1"/>
  <c r="I3782" i="1" s="1"/>
  <c r="H3783" i="1"/>
  <c r="I3783" i="1" s="1"/>
  <c r="H3784" i="1"/>
  <c r="I3784" i="1" s="1"/>
  <c r="H3785" i="1"/>
  <c r="I3785" i="1" s="1"/>
  <c r="H3786" i="1"/>
  <c r="I3786" i="1" s="1"/>
  <c r="H3787" i="1"/>
  <c r="I3787" i="1" s="1"/>
  <c r="H3788" i="1"/>
  <c r="I3788" i="1" s="1"/>
  <c r="H3789" i="1"/>
  <c r="I3789" i="1" s="1"/>
  <c r="H3790" i="1"/>
  <c r="I3790" i="1" s="1"/>
  <c r="H3791" i="1"/>
  <c r="I3791" i="1" s="1"/>
  <c r="H3792" i="1"/>
  <c r="I3792" i="1" s="1"/>
  <c r="H3793" i="1"/>
  <c r="I3793" i="1" s="1"/>
  <c r="H3794" i="1"/>
  <c r="I3794" i="1" s="1"/>
  <c r="H3795" i="1"/>
  <c r="I3795" i="1" s="1"/>
  <c r="H3796" i="1"/>
  <c r="I3796" i="1" s="1"/>
  <c r="H3797" i="1"/>
  <c r="I3797" i="1" s="1"/>
  <c r="H3798" i="1"/>
  <c r="I3798" i="1" s="1"/>
  <c r="H3799" i="1"/>
  <c r="I3799" i="1" s="1"/>
  <c r="H3800" i="1"/>
  <c r="I3800" i="1" s="1"/>
  <c r="H3801" i="1"/>
  <c r="I3801" i="1" s="1"/>
  <c r="H3802" i="1"/>
  <c r="I3802" i="1" s="1"/>
  <c r="H3803" i="1"/>
  <c r="I3803" i="1" s="1"/>
  <c r="H3804" i="1"/>
  <c r="I3804" i="1" s="1"/>
  <c r="H3805" i="1"/>
  <c r="I3805" i="1" s="1"/>
  <c r="H3806" i="1"/>
  <c r="I3806" i="1" s="1"/>
  <c r="H3807" i="1"/>
  <c r="I3807" i="1" s="1"/>
  <c r="H3808" i="1"/>
  <c r="I3808" i="1" s="1"/>
  <c r="H3809" i="1"/>
  <c r="I3809" i="1" s="1"/>
  <c r="H3810" i="1"/>
  <c r="I3810" i="1" s="1"/>
  <c r="H3811" i="1"/>
  <c r="I3811" i="1" s="1"/>
  <c r="H3812" i="1"/>
  <c r="I3812" i="1" s="1"/>
  <c r="H3813" i="1"/>
  <c r="I3813" i="1" s="1"/>
  <c r="H3814" i="1"/>
  <c r="I3814" i="1" s="1"/>
  <c r="H3815" i="1"/>
  <c r="I3815" i="1" s="1"/>
  <c r="H3816" i="1"/>
  <c r="I3816" i="1" s="1"/>
  <c r="H3817" i="1"/>
  <c r="I3817" i="1" s="1"/>
  <c r="H3818" i="1"/>
  <c r="I3818" i="1" s="1"/>
  <c r="H3819" i="1"/>
  <c r="I3819" i="1" s="1"/>
  <c r="H3820" i="1"/>
  <c r="I3820" i="1" s="1"/>
  <c r="H3821" i="1"/>
  <c r="I3821" i="1" s="1"/>
  <c r="H3822" i="1"/>
  <c r="I3822" i="1" s="1"/>
  <c r="H3823" i="1"/>
  <c r="I3823" i="1" s="1"/>
  <c r="H3824" i="1"/>
  <c r="I3824" i="1" s="1"/>
  <c r="H3825" i="1"/>
  <c r="I3825" i="1" s="1"/>
  <c r="H3826" i="1"/>
  <c r="I3826" i="1" s="1"/>
  <c r="H3827" i="1"/>
  <c r="I3827" i="1" s="1"/>
  <c r="H3828" i="1"/>
  <c r="I3828" i="1" s="1"/>
  <c r="H3829" i="1"/>
  <c r="I3829" i="1" s="1"/>
  <c r="H3830" i="1"/>
  <c r="I3830" i="1" s="1"/>
  <c r="H3831" i="1"/>
  <c r="I3831" i="1" s="1"/>
  <c r="H3832" i="1"/>
  <c r="I3832" i="1" s="1"/>
  <c r="H3833" i="1"/>
  <c r="I3833" i="1" s="1"/>
  <c r="H3834" i="1"/>
  <c r="I3834" i="1" s="1"/>
  <c r="H3835" i="1"/>
  <c r="I3835" i="1" s="1"/>
  <c r="H3836" i="1"/>
  <c r="I3836" i="1" s="1"/>
  <c r="H3837" i="1"/>
  <c r="I3837" i="1" s="1"/>
  <c r="H3838" i="1"/>
  <c r="I3838" i="1" s="1"/>
  <c r="H3839" i="1"/>
  <c r="I3839" i="1" s="1"/>
  <c r="H3840" i="1"/>
  <c r="I3840" i="1" s="1"/>
  <c r="H3841" i="1"/>
  <c r="I3841" i="1" s="1"/>
  <c r="H3842" i="1"/>
  <c r="I3842" i="1" s="1"/>
  <c r="H3843" i="1"/>
  <c r="I3843" i="1" s="1"/>
  <c r="H3844" i="1"/>
  <c r="I3844" i="1" s="1"/>
  <c r="H3845" i="1"/>
  <c r="I3845" i="1" s="1"/>
  <c r="H3846" i="1"/>
  <c r="I3846" i="1" s="1"/>
  <c r="H3847" i="1"/>
  <c r="I3847" i="1" s="1"/>
  <c r="H3848" i="1"/>
  <c r="I3848" i="1" s="1"/>
  <c r="H3849" i="1"/>
  <c r="I3849" i="1" s="1"/>
  <c r="H3850" i="1"/>
  <c r="I3850" i="1" s="1"/>
  <c r="H3851" i="1"/>
  <c r="I3851" i="1" s="1"/>
  <c r="H3852" i="1"/>
  <c r="I3852" i="1" s="1"/>
  <c r="H3853" i="1"/>
  <c r="I3853" i="1" s="1"/>
  <c r="H3854" i="1"/>
  <c r="I3854" i="1" s="1"/>
  <c r="H3855" i="1"/>
  <c r="I3855" i="1" s="1"/>
  <c r="H3856" i="1"/>
  <c r="I3856" i="1" s="1"/>
  <c r="H3857" i="1"/>
  <c r="I3857" i="1" s="1"/>
  <c r="H3858" i="1"/>
  <c r="I3858" i="1" s="1"/>
  <c r="H3859" i="1"/>
  <c r="I3859" i="1" s="1"/>
  <c r="H3860" i="1"/>
  <c r="I3860" i="1" s="1"/>
  <c r="H3861" i="1"/>
  <c r="I3861" i="1" s="1"/>
  <c r="H3862" i="1"/>
  <c r="I3862" i="1" s="1"/>
  <c r="H3863" i="1"/>
  <c r="I3863" i="1" s="1"/>
  <c r="H3864" i="1"/>
  <c r="I3864" i="1" s="1"/>
  <c r="H3865" i="1"/>
  <c r="I3865" i="1" s="1"/>
  <c r="H3866" i="1"/>
  <c r="I3866" i="1" s="1"/>
  <c r="H3867" i="1"/>
  <c r="I3867" i="1" s="1"/>
  <c r="H3868" i="1"/>
  <c r="I3868" i="1" s="1"/>
  <c r="H3869" i="1"/>
  <c r="I3869" i="1" s="1"/>
  <c r="H3870" i="1"/>
  <c r="I3870" i="1" s="1"/>
  <c r="H3871" i="1"/>
  <c r="I3871" i="1" s="1"/>
  <c r="H3872" i="1"/>
  <c r="I3872" i="1" s="1"/>
  <c r="H3873" i="1"/>
  <c r="I3873" i="1" s="1"/>
  <c r="H3874" i="1"/>
  <c r="I3874" i="1" s="1"/>
  <c r="H3875" i="1"/>
  <c r="I3875" i="1" s="1"/>
  <c r="H3876" i="1"/>
  <c r="I3876" i="1" s="1"/>
  <c r="H3877" i="1"/>
  <c r="I3877" i="1" s="1"/>
  <c r="H3878" i="1"/>
  <c r="I3878" i="1" s="1"/>
  <c r="H3879" i="1"/>
  <c r="I3879" i="1" s="1"/>
  <c r="H3880" i="1"/>
  <c r="I3880" i="1" s="1"/>
  <c r="H3881" i="1"/>
  <c r="I3881" i="1" s="1"/>
  <c r="H3882" i="1"/>
  <c r="I3882" i="1" s="1"/>
  <c r="H3883" i="1"/>
  <c r="I3883" i="1" s="1"/>
  <c r="H3884" i="1"/>
  <c r="I3884" i="1" s="1"/>
  <c r="H3885" i="1"/>
  <c r="I3885" i="1" s="1"/>
  <c r="H3886" i="1"/>
  <c r="I3886" i="1" s="1"/>
  <c r="H3887" i="1"/>
  <c r="I3887" i="1" s="1"/>
  <c r="H3888" i="1"/>
  <c r="I3888" i="1" s="1"/>
  <c r="H3889" i="1"/>
  <c r="I3889" i="1" s="1"/>
  <c r="H3890" i="1"/>
  <c r="I3890" i="1" s="1"/>
  <c r="H3891" i="1"/>
  <c r="I3891" i="1" s="1"/>
  <c r="H3892" i="1"/>
  <c r="I3892" i="1" s="1"/>
  <c r="H3893" i="1"/>
  <c r="I3893" i="1" s="1"/>
  <c r="H3894" i="1"/>
  <c r="I3894" i="1" s="1"/>
  <c r="H3895" i="1"/>
  <c r="I3895" i="1" s="1"/>
  <c r="H3896" i="1"/>
  <c r="I3896" i="1" s="1"/>
  <c r="H3897" i="1"/>
  <c r="I3897" i="1" s="1"/>
  <c r="H3898" i="1"/>
  <c r="I3898" i="1" s="1"/>
  <c r="H3899" i="1"/>
  <c r="I3899" i="1" s="1"/>
  <c r="H3900" i="1"/>
  <c r="I3900" i="1" s="1"/>
  <c r="H3901" i="1"/>
  <c r="I3901" i="1" s="1"/>
  <c r="H3902" i="1"/>
  <c r="I3902" i="1" s="1"/>
  <c r="H3903" i="1"/>
  <c r="I3903" i="1" s="1"/>
  <c r="H3904" i="1"/>
  <c r="I3904" i="1" s="1"/>
  <c r="H3905" i="1"/>
  <c r="I3905" i="1" s="1"/>
  <c r="H3906" i="1"/>
  <c r="I3906" i="1" s="1"/>
  <c r="H3907" i="1"/>
  <c r="I3907" i="1" s="1"/>
  <c r="H3908" i="1"/>
  <c r="I3908" i="1" s="1"/>
  <c r="H3909" i="1"/>
  <c r="I3909" i="1" s="1"/>
  <c r="H3910" i="1"/>
  <c r="I3910" i="1" s="1"/>
  <c r="H3911" i="1"/>
  <c r="I3911" i="1" s="1"/>
  <c r="H3912" i="1"/>
  <c r="I3912" i="1" s="1"/>
  <c r="H3913" i="1"/>
  <c r="I3913" i="1" s="1"/>
  <c r="H3914" i="1"/>
  <c r="I3914" i="1" s="1"/>
  <c r="H3915" i="1"/>
  <c r="I3915" i="1" s="1"/>
  <c r="H3916" i="1"/>
  <c r="I3916" i="1" s="1"/>
  <c r="H3917" i="1"/>
  <c r="I3917" i="1" s="1"/>
  <c r="H3918" i="1"/>
  <c r="I3918" i="1" s="1"/>
  <c r="H3919" i="1"/>
  <c r="I3919" i="1" s="1"/>
  <c r="H3920" i="1"/>
  <c r="I3920" i="1" s="1"/>
  <c r="H3921" i="1"/>
  <c r="I3921" i="1" s="1"/>
  <c r="H3922" i="1"/>
  <c r="I3922" i="1" s="1"/>
  <c r="H3923" i="1"/>
  <c r="I3923" i="1" s="1"/>
  <c r="H3924" i="1"/>
  <c r="I3924" i="1" s="1"/>
  <c r="H3925" i="1"/>
  <c r="I3925" i="1" s="1"/>
  <c r="H3926" i="1"/>
  <c r="I3926" i="1" s="1"/>
  <c r="H3927" i="1"/>
  <c r="I3927" i="1" s="1"/>
  <c r="H3928" i="1"/>
  <c r="I3928" i="1" s="1"/>
  <c r="H3929" i="1"/>
  <c r="I3929" i="1" s="1"/>
  <c r="H3930" i="1"/>
  <c r="I3930" i="1" s="1"/>
  <c r="H3931" i="1"/>
  <c r="I3931" i="1" s="1"/>
  <c r="H3932" i="1"/>
  <c r="I3932" i="1" s="1"/>
  <c r="H3933" i="1"/>
  <c r="I3933" i="1" s="1"/>
  <c r="H3934" i="1"/>
  <c r="I3934" i="1" s="1"/>
  <c r="H3935" i="1"/>
  <c r="I3935" i="1" s="1"/>
  <c r="H3936" i="1"/>
  <c r="I3936" i="1" s="1"/>
  <c r="H3937" i="1"/>
  <c r="I3937" i="1" s="1"/>
  <c r="H3938" i="1"/>
  <c r="I3938" i="1" s="1"/>
  <c r="H3939" i="1"/>
  <c r="I3939" i="1" s="1"/>
  <c r="H3940" i="1"/>
  <c r="I3940" i="1" s="1"/>
  <c r="H3941" i="1"/>
  <c r="I3941" i="1" s="1"/>
  <c r="H3942" i="1"/>
  <c r="I3942" i="1" s="1"/>
  <c r="H3943" i="1"/>
  <c r="I3943" i="1" s="1"/>
  <c r="H3944" i="1"/>
  <c r="I3944" i="1" s="1"/>
  <c r="H3945" i="1"/>
  <c r="I3945" i="1" s="1"/>
  <c r="H3946" i="1"/>
  <c r="I3946" i="1" s="1"/>
  <c r="H3947" i="1"/>
  <c r="I3947" i="1" s="1"/>
  <c r="H3948" i="1"/>
  <c r="I3948" i="1" s="1"/>
  <c r="H3949" i="1"/>
  <c r="I3949" i="1" s="1"/>
  <c r="H3950" i="1"/>
  <c r="I3950" i="1" s="1"/>
  <c r="H3951" i="1"/>
  <c r="I3951" i="1" s="1"/>
  <c r="H3952" i="1"/>
  <c r="I3952" i="1" s="1"/>
  <c r="H3953" i="1"/>
  <c r="I3953" i="1" s="1"/>
  <c r="H3954" i="1"/>
  <c r="I3954" i="1" s="1"/>
  <c r="H3955" i="1"/>
  <c r="I3955" i="1" s="1"/>
  <c r="H3956" i="1"/>
  <c r="I3956" i="1" s="1"/>
  <c r="H3957" i="1"/>
  <c r="I3957" i="1" s="1"/>
  <c r="H3958" i="1"/>
  <c r="I3958" i="1" s="1"/>
  <c r="H3959" i="1"/>
  <c r="I3959" i="1" s="1"/>
  <c r="H3960" i="1"/>
  <c r="I3960" i="1" s="1"/>
  <c r="H3961" i="1"/>
  <c r="I3961" i="1" s="1"/>
  <c r="H3962" i="1"/>
  <c r="I3962" i="1" s="1"/>
  <c r="H3963" i="1"/>
  <c r="I3963" i="1" s="1"/>
  <c r="H3964" i="1"/>
  <c r="I3964" i="1" s="1"/>
  <c r="H3965" i="1"/>
  <c r="I3965" i="1" s="1"/>
  <c r="H3966" i="1"/>
  <c r="I3966" i="1" s="1"/>
  <c r="H3967" i="1"/>
  <c r="I3967" i="1" s="1"/>
  <c r="H3968" i="1"/>
  <c r="I3968" i="1" s="1"/>
  <c r="H3969" i="1"/>
  <c r="I3969" i="1" s="1"/>
  <c r="H3970" i="1"/>
  <c r="I3970" i="1" s="1"/>
  <c r="H3971" i="1"/>
  <c r="I3971" i="1" s="1"/>
  <c r="H3972" i="1"/>
  <c r="I3972" i="1" s="1"/>
  <c r="H3973" i="1"/>
  <c r="I3973" i="1" s="1"/>
  <c r="H3974" i="1"/>
  <c r="I3974" i="1" s="1"/>
  <c r="H3975" i="1"/>
  <c r="I3975" i="1" s="1"/>
  <c r="H3976" i="1"/>
  <c r="I3976" i="1" s="1"/>
  <c r="H3977" i="1"/>
  <c r="I3977" i="1" s="1"/>
  <c r="H3978" i="1"/>
  <c r="I3978" i="1" s="1"/>
  <c r="H3979" i="1"/>
  <c r="I3979" i="1" s="1"/>
  <c r="H3980" i="1"/>
  <c r="I3980" i="1" s="1"/>
  <c r="H3981" i="1"/>
  <c r="I3981" i="1" s="1"/>
  <c r="H3982" i="1"/>
  <c r="I3982" i="1" s="1"/>
  <c r="H3983" i="1"/>
  <c r="I3983" i="1" s="1"/>
  <c r="H3984" i="1"/>
  <c r="I3984" i="1" s="1"/>
  <c r="H3985" i="1"/>
  <c r="I3985" i="1" s="1"/>
  <c r="H3986" i="1"/>
  <c r="I3986" i="1" s="1"/>
  <c r="H3987" i="1"/>
  <c r="I3987" i="1" s="1"/>
  <c r="H3988" i="1"/>
  <c r="I3988" i="1" s="1"/>
  <c r="H3989" i="1"/>
  <c r="I3989" i="1" s="1"/>
  <c r="H3990" i="1"/>
  <c r="I3990" i="1" s="1"/>
  <c r="H3991" i="1"/>
  <c r="I3991" i="1" s="1"/>
  <c r="H3992" i="1"/>
  <c r="I3992" i="1" s="1"/>
  <c r="H3993" i="1"/>
  <c r="I3993" i="1" s="1"/>
  <c r="H3994" i="1"/>
  <c r="I3994" i="1" s="1"/>
  <c r="H3995" i="1"/>
  <c r="I3995" i="1" s="1"/>
  <c r="H3996" i="1"/>
  <c r="I3996" i="1" s="1"/>
  <c r="H3997" i="1"/>
  <c r="I3997" i="1" s="1"/>
  <c r="H3998" i="1"/>
  <c r="I3998" i="1" s="1"/>
  <c r="H3999" i="1"/>
  <c r="I3999" i="1" s="1"/>
  <c r="H4000" i="1"/>
  <c r="I4000" i="1" s="1"/>
  <c r="H4001" i="1"/>
  <c r="I4001" i="1" s="1"/>
  <c r="H4002" i="1"/>
  <c r="I4002" i="1" s="1"/>
  <c r="H4003" i="1"/>
  <c r="I4003" i="1" s="1"/>
  <c r="H4004" i="1"/>
  <c r="I4004" i="1" s="1"/>
  <c r="H4005" i="1"/>
  <c r="I4005" i="1" s="1"/>
  <c r="H4006" i="1"/>
  <c r="I4006" i="1" s="1"/>
  <c r="H4007" i="1"/>
  <c r="I4007" i="1" s="1"/>
  <c r="H4008" i="1"/>
  <c r="I4008" i="1" s="1"/>
  <c r="H4009" i="1"/>
  <c r="I4009" i="1" s="1"/>
  <c r="H4010" i="1"/>
  <c r="I4010" i="1" s="1"/>
  <c r="H4011" i="1"/>
  <c r="I4011" i="1" s="1"/>
  <c r="H4012" i="1"/>
  <c r="I4012" i="1" s="1"/>
  <c r="H4013" i="1"/>
  <c r="I4013" i="1" s="1"/>
  <c r="H4014" i="1"/>
  <c r="I4014" i="1" s="1"/>
  <c r="H4015" i="1"/>
  <c r="I4015" i="1" s="1"/>
  <c r="H4016" i="1"/>
  <c r="I4016" i="1" s="1"/>
  <c r="H4017" i="1"/>
  <c r="I4017" i="1" s="1"/>
  <c r="H4018" i="1"/>
  <c r="I4018" i="1" s="1"/>
  <c r="H4019" i="1"/>
  <c r="I4019" i="1" s="1"/>
  <c r="H4020" i="1"/>
  <c r="I4020" i="1" s="1"/>
  <c r="H4021" i="1"/>
  <c r="I4021" i="1" s="1"/>
  <c r="H4022" i="1"/>
  <c r="I4022" i="1" s="1"/>
  <c r="H4023" i="1"/>
  <c r="I4023" i="1" s="1"/>
  <c r="H4024" i="1"/>
  <c r="I4024" i="1" s="1"/>
  <c r="H4025" i="1"/>
  <c r="I4025" i="1" s="1"/>
  <c r="H4026" i="1"/>
  <c r="I4026" i="1" s="1"/>
  <c r="H4027" i="1"/>
  <c r="I4027" i="1" s="1"/>
  <c r="H4028" i="1"/>
  <c r="I4028" i="1" s="1"/>
  <c r="H4029" i="1"/>
  <c r="I4029" i="1" s="1"/>
  <c r="H4030" i="1"/>
  <c r="I4030" i="1" s="1"/>
  <c r="H4031" i="1"/>
  <c r="I4031" i="1" s="1"/>
  <c r="H4032" i="1"/>
  <c r="I4032" i="1" s="1"/>
  <c r="H4033" i="1"/>
  <c r="I4033" i="1" s="1"/>
  <c r="H4034" i="1"/>
  <c r="I4034" i="1" s="1"/>
  <c r="H4035" i="1"/>
  <c r="I4035" i="1" s="1"/>
  <c r="H4036" i="1"/>
  <c r="I4036" i="1" s="1"/>
  <c r="H4037" i="1"/>
  <c r="I4037" i="1" s="1"/>
  <c r="H4038" i="1"/>
  <c r="I4038" i="1" s="1"/>
  <c r="H4039" i="1"/>
  <c r="I4039" i="1" s="1"/>
  <c r="H4040" i="1"/>
  <c r="I4040" i="1" s="1"/>
  <c r="H4041" i="1"/>
  <c r="I4041" i="1" s="1"/>
  <c r="H4042" i="1"/>
  <c r="I4042" i="1" s="1"/>
  <c r="H4043" i="1"/>
  <c r="I4043" i="1" s="1"/>
  <c r="H4044" i="1"/>
  <c r="I4044" i="1" s="1"/>
  <c r="H4045" i="1"/>
  <c r="I4045" i="1" s="1"/>
  <c r="H4046" i="1"/>
  <c r="I4046" i="1" s="1"/>
  <c r="H4047" i="1"/>
  <c r="I4047" i="1" s="1"/>
  <c r="H4048" i="1"/>
  <c r="I4048" i="1" s="1"/>
  <c r="H4049" i="1"/>
  <c r="I4049" i="1" s="1"/>
  <c r="H4050" i="1"/>
  <c r="I4050" i="1" s="1"/>
  <c r="H4051" i="1"/>
  <c r="I4051" i="1" s="1"/>
  <c r="H4052" i="1"/>
  <c r="I4052" i="1" s="1"/>
  <c r="H4053" i="1"/>
  <c r="I4053" i="1" s="1"/>
  <c r="H4054" i="1"/>
  <c r="I4054" i="1" s="1"/>
  <c r="H4055" i="1"/>
  <c r="I4055" i="1" s="1"/>
  <c r="H4056" i="1"/>
  <c r="I4056" i="1" s="1"/>
  <c r="H4057" i="1"/>
  <c r="I4057" i="1" s="1"/>
  <c r="H4058" i="1"/>
  <c r="I4058" i="1" s="1"/>
  <c r="H4059" i="1"/>
  <c r="I4059" i="1" s="1"/>
  <c r="H4060" i="1"/>
  <c r="I4060" i="1" s="1"/>
  <c r="H4061" i="1"/>
  <c r="I4061" i="1" s="1"/>
  <c r="H4062" i="1"/>
  <c r="I4062" i="1" s="1"/>
  <c r="H4063" i="1"/>
  <c r="I4063" i="1" s="1"/>
  <c r="H4064" i="1"/>
  <c r="I4064" i="1" s="1"/>
  <c r="H4065" i="1"/>
  <c r="I4065" i="1" s="1"/>
  <c r="H4066" i="1"/>
  <c r="I4066" i="1" s="1"/>
  <c r="H4067" i="1"/>
  <c r="I4067" i="1" s="1"/>
  <c r="H4068" i="1"/>
  <c r="I4068" i="1" s="1"/>
  <c r="H4069" i="1"/>
  <c r="I4069" i="1" s="1"/>
  <c r="H4070" i="1"/>
  <c r="I4070" i="1" s="1"/>
  <c r="H4071" i="1"/>
  <c r="I4071" i="1" s="1"/>
  <c r="H4072" i="1"/>
  <c r="I4072" i="1" s="1"/>
  <c r="H4073" i="1"/>
  <c r="I4073" i="1" s="1"/>
  <c r="H4074" i="1"/>
  <c r="I4074" i="1" s="1"/>
  <c r="H4075" i="1"/>
  <c r="I4075" i="1" s="1"/>
  <c r="H4076" i="1"/>
  <c r="I4076" i="1" s="1"/>
  <c r="H4077" i="1"/>
  <c r="I4077" i="1" s="1"/>
  <c r="H4078" i="1"/>
  <c r="I4078" i="1" s="1"/>
  <c r="H4079" i="1"/>
  <c r="I4079" i="1" s="1"/>
  <c r="H4080" i="1"/>
  <c r="I4080" i="1" s="1"/>
  <c r="H4081" i="1"/>
  <c r="I4081" i="1" s="1"/>
  <c r="H4082" i="1"/>
  <c r="I4082" i="1" s="1"/>
  <c r="H4083" i="1"/>
  <c r="I4083" i="1" s="1"/>
  <c r="H4084" i="1"/>
  <c r="I4084" i="1" s="1"/>
  <c r="H4085" i="1"/>
  <c r="I4085" i="1" s="1"/>
  <c r="H4086" i="1"/>
  <c r="I4086" i="1" s="1"/>
  <c r="H4087" i="1"/>
  <c r="I4087" i="1" s="1"/>
  <c r="H4088" i="1"/>
  <c r="I4088" i="1" s="1"/>
  <c r="H4089" i="1"/>
  <c r="I4089" i="1" s="1"/>
  <c r="H4090" i="1"/>
  <c r="I4090" i="1" s="1"/>
  <c r="H4091" i="1"/>
  <c r="I4091" i="1" s="1"/>
  <c r="H4092" i="1"/>
  <c r="I4092" i="1" s="1"/>
  <c r="H4093" i="1"/>
  <c r="I4093" i="1" s="1"/>
  <c r="H4094" i="1"/>
  <c r="I4094" i="1" s="1"/>
  <c r="H4095" i="1"/>
  <c r="I4095" i="1" s="1"/>
  <c r="H4096" i="1"/>
  <c r="I4096" i="1" s="1"/>
  <c r="H4097" i="1"/>
  <c r="I4097" i="1" s="1"/>
  <c r="H4098" i="1"/>
  <c r="I4098" i="1" s="1"/>
  <c r="H4099" i="1"/>
  <c r="I4099" i="1" s="1"/>
  <c r="H4100" i="1"/>
  <c r="I4100" i="1" s="1"/>
  <c r="H4101" i="1"/>
  <c r="I4101" i="1" s="1"/>
  <c r="H4102" i="1"/>
  <c r="I4102" i="1" s="1"/>
  <c r="H4103" i="1"/>
  <c r="I4103" i="1" s="1"/>
  <c r="H4104" i="1"/>
  <c r="I4104" i="1" s="1"/>
  <c r="H4105" i="1"/>
  <c r="I4105" i="1" s="1"/>
  <c r="H4106" i="1"/>
  <c r="I4106" i="1" s="1"/>
  <c r="H4107" i="1"/>
  <c r="I4107" i="1" s="1"/>
  <c r="H4108" i="1"/>
  <c r="I4108" i="1" s="1"/>
  <c r="H4109" i="1"/>
  <c r="I4109" i="1" s="1"/>
  <c r="H4110" i="1"/>
  <c r="I4110" i="1" s="1"/>
  <c r="H4111" i="1"/>
  <c r="I4111" i="1" s="1"/>
  <c r="H4112" i="1"/>
  <c r="I4112" i="1" s="1"/>
  <c r="H4113" i="1"/>
  <c r="I4113" i="1" s="1"/>
  <c r="H4114" i="1"/>
  <c r="I4114" i="1" s="1"/>
  <c r="H4115" i="1"/>
  <c r="I4115" i="1" s="1"/>
  <c r="H4116" i="1"/>
  <c r="I4116" i="1" s="1"/>
  <c r="H4117" i="1"/>
  <c r="I4117" i="1" s="1"/>
  <c r="H4118" i="1"/>
  <c r="I4118" i="1" s="1"/>
  <c r="H4119" i="1"/>
  <c r="I4119" i="1" s="1"/>
  <c r="H4120" i="1"/>
  <c r="I4120" i="1" s="1"/>
  <c r="H4121" i="1"/>
  <c r="I4121" i="1" s="1"/>
  <c r="H4122" i="1"/>
  <c r="I4122" i="1" s="1"/>
  <c r="H4123" i="1"/>
  <c r="I4123" i="1" s="1"/>
  <c r="H4124" i="1"/>
  <c r="I4124" i="1" s="1"/>
  <c r="H4125" i="1"/>
  <c r="I4125" i="1" s="1"/>
  <c r="H4126" i="1"/>
  <c r="I4126" i="1" s="1"/>
  <c r="H4127" i="1"/>
  <c r="I4127" i="1" s="1"/>
  <c r="H4128" i="1"/>
  <c r="I4128" i="1" s="1"/>
  <c r="H4129" i="1"/>
  <c r="I4129" i="1" s="1"/>
  <c r="H4130" i="1"/>
  <c r="I4130" i="1" s="1"/>
  <c r="H4131" i="1"/>
  <c r="I4131" i="1" s="1"/>
  <c r="H4132" i="1"/>
  <c r="I4132" i="1" s="1"/>
  <c r="H4133" i="1"/>
  <c r="I4133" i="1" s="1"/>
  <c r="H4134" i="1"/>
  <c r="I4134" i="1" s="1"/>
  <c r="H4135" i="1"/>
  <c r="I4135" i="1" s="1"/>
  <c r="H4136" i="1"/>
  <c r="I4136" i="1" s="1"/>
  <c r="H4137" i="1"/>
  <c r="I4137" i="1" s="1"/>
  <c r="H4138" i="1"/>
  <c r="I4138" i="1" s="1"/>
  <c r="H4139" i="1"/>
  <c r="I4139" i="1" s="1"/>
  <c r="H4140" i="1"/>
  <c r="I4140" i="1" s="1"/>
  <c r="H4141" i="1"/>
  <c r="I4141" i="1" s="1"/>
  <c r="H4142" i="1"/>
  <c r="I4142" i="1" s="1"/>
  <c r="H4143" i="1"/>
  <c r="I4143" i="1" s="1"/>
  <c r="H4144" i="1"/>
  <c r="I4144" i="1" s="1"/>
  <c r="H4145" i="1"/>
  <c r="I4145" i="1" s="1"/>
  <c r="H4146" i="1"/>
  <c r="I4146" i="1" s="1"/>
  <c r="H4147" i="1"/>
  <c r="I4147" i="1" s="1"/>
  <c r="H4148" i="1"/>
  <c r="I4148" i="1" s="1"/>
  <c r="H4149" i="1"/>
  <c r="I4149" i="1" s="1"/>
  <c r="H4150" i="1"/>
  <c r="I4150" i="1" s="1"/>
  <c r="H4151" i="1"/>
  <c r="I4151" i="1" s="1"/>
  <c r="H4152" i="1"/>
  <c r="I4152" i="1" s="1"/>
  <c r="H4153" i="1"/>
  <c r="I4153" i="1" s="1"/>
  <c r="H4154" i="1"/>
  <c r="I4154" i="1" s="1"/>
  <c r="H4155" i="1"/>
  <c r="I4155" i="1" s="1"/>
  <c r="H4156" i="1"/>
  <c r="I4156" i="1" s="1"/>
  <c r="H4157" i="1"/>
  <c r="I4157" i="1" s="1"/>
  <c r="H4158" i="1"/>
  <c r="I4158" i="1" s="1"/>
  <c r="H4159" i="1"/>
  <c r="I4159" i="1" s="1"/>
  <c r="H4160" i="1"/>
  <c r="I4160" i="1" s="1"/>
  <c r="H4161" i="1"/>
  <c r="I4161" i="1" s="1"/>
  <c r="H4162" i="1"/>
  <c r="I4162" i="1" s="1"/>
  <c r="H4163" i="1"/>
  <c r="I4163" i="1" s="1"/>
  <c r="H4164" i="1"/>
  <c r="I4164" i="1" s="1"/>
  <c r="H4165" i="1"/>
  <c r="I4165" i="1" s="1"/>
  <c r="H4166" i="1"/>
  <c r="I4166" i="1" s="1"/>
  <c r="H4167" i="1"/>
  <c r="I4167" i="1" s="1"/>
  <c r="H4168" i="1"/>
  <c r="I4168" i="1" s="1"/>
  <c r="H4169" i="1"/>
  <c r="I4169" i="1" s="1"/>
  <c r="H4170" i="1"/>
  <c r="I4170" i="1" s="1"/>
  <c r="H4171" i="1"/>
  <c r="I4171" i="1" s="1"/>
  <c r="H4172" i="1"/>
  <c r="I4172" i="1" s="1"/>
  <c r="H4173" i="1"/>
  <c r="I4173" i="1" s="1"/>
  <c r="H4174" i="1"/>
  <c r="I4174" i="1" s="1"/>
  <c r="H4175" i="1"/>
  <c r="I4175" i="1" s="1"/>
  <c r="H4176" i="1"/>
  <c r="I4176" i="1" s="1"/>
  <c r="H4177" i="1"/>
  <c r="I4177" i="1" s="1"/>
  <c r="H4178" i="1"/>
  <c r="I4178" i="1" s="1"/>
  <c r="H4179" i="1"/>
  <c r="I4179" i="1" s="1"/>
  <c r="H4180" i="1"/>
  <c r="I4180" i="1" s="1"/>
  <c r="H4181" i="1"/>
  <c r="I4181" i="1" s="1"/>
  <c r="H4182" i="1"/>
  <c r="I4182" i="1" s="1"/>
  <c r="H4183" i="1"/>
  <c r="I4183" i="1" s="1"/>
  <c r="H4184" i="1"/>
  <c r="I4184" i="1" s="1"/>
  <c r="H4185" i="1"/>
  <c r="I4185" i="1" s="1"/>
  <c r="H4186" i="1"/>
  <c r="I4186" i="1" s="1"/>
  <c r="H4187" i="1"/>
  <c r="I4187" i="1" s="1"/>
  <c r="H4188" i="1"/>
  <c r="I4188" i="1" s="1"/>
  <c r="H4189" i="1"/>
  <c r="I4189" i="1" s="1"/>
  <c r="H4190" i="1"/>
  <c r="I4190" i="1" s="1"/>
  <c r="H4191" i="1"/>
  <c r="I4191" i="1" s="1"/>
  <c r="H4192" i="1"/>
  <c r="I4192" i="1" s="1"/>
  <c r="H4193" i="1"/>
  <c r="I4193" i="1" s="1"/>
  <c r="H4194" i="1"/>
  <c r="I4194" i="1" s="1"/>
  <c r="H4195" i="1"/>
  <c r="I4195" i="1" s="1"/>
  <c r="H4196" i="1"/>
  <c r="I4196" i="1" s="1"/>
  <c r="H4197" i="1"/>
  <c r="I4197" i="1" s="1"/>
  <c r="H4198" i="1"/>
  <c r="I4198" i="1" s="1"/>
  <c r="H4199" i="1"/>
  <c r="I4199" i="1" s="1"/>
  <c r="H4200" i="1"/>
  <c r="I4200" i="1" s="1"/>
  <c r="H4201" i="1"/>
  <c r="I4201" i="1" s="1"/>
  <c r="H4202" i="1"/>
  <c r="I4202" i="1" s="1"/>
  <c r="H4203" i="1"/>
  <c r="I4203" i="1" s="1"/>
  <c r="H4204" i="1"/>
  <c r="I4204" i="1" s="1"/>
  <c r="H4205" i="1"/>
  <c r="I4205" i="1" s="1"/>
  <c r="H4206" i="1"/>
  <c r="I4206" i="1" s="1"/>
  <c r="H4207" i="1"/>
  <c r="I4207" i="1" s="1"/>
  <c r="H4208" i="1"/>
  <c r="I4208" i="1" s="1"/>
  <c r="H4209" i="1"/>
  <c r="I4209" i="1" s="1"/>
  <c r="H4210" i="1"/>
  <c r="I4210" i="1" s="1"/>
  <c r="H4211" i="1"/>
  <c r="I4211" i="1" s="1"/>
  <c r="H4212" i="1"/>
  <c r="I4212" i="1" s="1"/>
  <c r="H4213" i="1"/>
  <c r="I4213" i="1" s="1"/>
  <c r="H4214" i="1"/>
  <c r="I4214" i="1" s="1"/>
  <c r="H4215" i="1"/>
  <c r="I4215" i="1" s="1"/>
  <c r="H4216" i="1"/>
  <c r="I4216" i="1" s="1"/>
  <c r="H4217" i="1"/>
  <c r="I4217" i="1" s="1"/>
  <c r="H4218" i="1"/>
  <c r="I4218" i="1" s="1"/>
  <c r="H4219" i="1"/>
  <c r="I4219" i="1" s="1"/>
  <c r="H4220" i="1"/>
  <c r="I4220" i="1" s="1"/>
  <c r="H4221" i="1"/>
  <c r="I4221" i="1" s="1"/>
  <c r="H4222" i="1"/>
  <c r="I4222" i="1" s="1"/>
  <c r="H4223" i="1"/>
  <c r="I4223" i="1" s="1"/>
  <c r="H4224" i="1"/>
  <c r="I4224" i="1" s="1"/>
  <c r="H4225" i="1"/>
  <c r="I4225" i="1" s="1"/>
  <c r="H4226" i="1"/>
  <c r="I4226" i="1" s="1"/>
  <c r="H4227" i="1"/>
  <c r="I4227" i="1" s="1"/>
  <c r="H4228" i="1"/>
  <c r="I4228" i="1" s="1"/>
  <c r="H4229" i="1"/>
  <c r="I4229" i="1" s="1"/>
  <c r="H4230" i="1"/>
  <c r="I4230" i="1" s="1"/>
  <c r="H4231" i="1"/>
  <c r="I4231" i="1" s="1"/>
  <c r="H4232" i="1"/>
  <c r="I4232" i="1" s="1"/>
  <c r="H4233" i="1"/>
  <c r="I4233" i="1" s="1"/>
  <c r="H4234" i="1"/>
  <c r="I4234" i="1" s="1"/>
  <c r="H4235" i="1"/>
  <c r="I4235" i="1" s="1"/>
  <c r="H4236" i="1"/>
  <c r="I4236" i="1" s="1"/>
  <c r="H4237" i="1"/>
  <c r="I4237" i="1" s="1"/>
  <c r="H4238" i="1"/>
  <c r="I4238" i="1" s="1"/>
  <c r="H4239" i="1"/>
  <c r="I4239" i="1" s="1"/>
  <c r="H4240" i="1"/>
  <c r="I4240" i="1" s="1"/>
  <c r="H4241" i="1"/>
  <c r="I4241" i="1" s="1"/>
  <c r="H4242" i="1"/>
  <c r="I4242" i="1" s="1"/>
  <c r="H4243" i="1"/>
  <c r="I4243" i="1" s="1"/>
  <c r="H4244" i="1"/>
  <c r="I4244" i="1" s="1"/>
  <c r="H4245" i="1"/>
  <c r="I4245" i="1" s="1"/>
  <c r="H4246" i="1"/>
  <c r="I4246" i="1" s="1"/>
  <c r="H4247" i="1"/>
  <c r="I4247" i="1" s="1"/>
  <c r="H4248" i="1"/>
  <c r="I4248" i="1" s="1"/>
  <c r="H4249" i="1"/>
  <c r="I4249" i="1" s="1"/>
  <c r="H4250" i="1"/>
  <c r="I4250" i="1" s="1"/>
  <c r="H4251" i="1"/>
  <c r="I4251" i="1" s="1"/>
  <c r="H4252" i="1"/>
  <c r="I4252" i="1" s="1"/>
  <c r="H4253" i="1"/>
  <c r="I4253" i="1" s="1"/>
  <c r="H4254" i="1"/>
  <c r="I4254" i="1" s="1"/>
  <c r="H4255" i="1"/>
  <c r="I4255" i="1" s="1"/>
  <c r="H4256" i="1"/>
  <c r="I4256" i="1" s="1"/>
  <c r="H4257" i="1"/>
  <c r="I4257" i="1" s="1"/>
  <c r="H4258" i="1"/>
  <c r="I4258" i="1" s="1"/>
  <c r="H4259" i="1"/>
  <c r="I4259" i="1" s="1"/>
  <c r="H4260" i="1"/>
  <c r="I4260" i="1" s="1"/>
  <c r="H4261" i="1"/>
  <c r="I4261" i="1" s="1"/>
  <c r="H4262" i="1"/>
  <c r="I4262" i="1" s="1"/>
  <c r="H4263" i="1"/>
  <c r="I4263" i="1" s="1"/>
  <c r="H4264" i="1"/>
  <c r="I4264" i="1" s="1"/>
  <c r="H4265" i="1"/>
  <c r="I4265" i="1" s="1"/>
  <c r="H4266" i="1"/>
  <c r="I4266" i="1" s="1"/>
  <c r="H4267" i="1"/>
  <c r="I4267" i="1" s="1"/>
  <c r="H4268" i="1"/>
  <c r="I4268" i="1" s="1"/>
  <c r="H4269" i="1"/>
  <c r="I4269" i="1" s="1"/>
  <c r="H4270" i="1"/>
  <c r="I4270" i="1" s="1"/>
  <c r="H4271" i="1"/>
  <c r="I4271" i="1" s="1"/>
  <c r="H4272" i="1"/>
  <c r="I4272" i="1" s="1"/>
  <c r="H4273" i="1"/>
  <c r="I4273" i="1" s="1"/>
  <c r="H4274" i="1"/>
  <c r="I4274" i="1" s="1"/>
  <c r="H4275" i="1"/>
  <c r="I4275" i="1" s="1"/>
  <c r="H4276" i="1"/>
  <c r="I4276" i="1" s="1"/>
  <c r="H4277" i="1"/>
  <c r="I4277" i="1" s="1"/>
  <c r="H4278" i="1"/>
  <c r="I4278" i="1" s="1"/>
  <c r="H4279" i="1"/>
  <c r="I4279" i="1" s="1"/>
  <c r="H4280" i="1"/>
  <c r="I4280" i="1" s="1"/>
  <c r="H4281" i="1"/>
  <c r="I4281" i="1" s="1"/>
  <c r="H4282" i="1"/>
  <c r="I4282" i="1" s="1"/>
  <c r="H4283" i="1"/>
  <c r="I4283" i="1" s="1"/>
  <c r="H4284" i="1"/>
  <c r="I4284" i="1" s="1"/>
  <c r="H4285" i="1"/>
  <c r="I4285" i="1" s="1"/>
  <c r="H4286" i="1"/>
  <c r="I4286" i="1" s="1"/>
  <c r="H4287" i="1"/>
  <c r="I4287" i="1" s="1"/>
  <c r="H4288" i="1"/>
  <c r="I4288" i="1" s="1"/>
  <c r="H4289" i="1"/>
  <c r="I4289" i="1" s="1"/>
  <c r="H4290" i="1"/>
  <c r="I4290" i="1" s="1"/>
  <c r="H4291" i="1"/>
  <c r="I4291" i="1" s="1"/>
  <c r="H4292" i="1"/>
  <c r="I4292" i="1" s="1"/>
  <c r="H4293" i="1"/>
  <c r="I4293" i="1" s="1"/>
  <c r="H4294" i="1"/>
  <c r="I4294" i="1" s="1"/>
  <c r="H4295" i="1"/>
  <c r="I4295" i="1" s="1"/>
  <c r="H4296" i="1"/>
  <c r="I4296" i="1" s="1"/>
  <c r="H4297" i="1"/>
  <c r="I4297" i="1" s="1"/>
  <c r="H4298" i="1"/>
  <c r="I4298" i="1" s="1"/>
  <c r="H4299" i="1"/>
  <c r="I4299" i="1" s="1"/>
  <c r="H4300" i="1"/>
  <c r="I4300" i="1" s="1"/>
  <c r="H4301" i="1"/>
  <c r="I4301" i="1" s="1"/>
  <c r="H4302" i="1"/>
  <c r="I4302" i="1" s="1"/>
  <c r="H4303" i="1"/>
  <c r="I4303" i="1" s="1"/>
  <c r="H4304" i="1"/>
  <c r="I4304" i="1" s="1"/>
  <c r="H4305" i="1"/>
  <c r="I4305" i="1" s="1"/>
  <c r="H4306" i="1"/>
  <c r="I4306" i="1" s="1"/>
  <c r="H4307" i="1"/>
  <c r="I4307" i="1" s="1"/>
  <c r="H4308" i="1"/>
  <c r="I4308" i="1" s="1"/>
  <c r="H4309" i="1"/>
  <c r="I4309" i="1" s="1"/>
  <c r="H4310" i="1"/>
  <c r="I4310" i="1" s="1"/>
  <c r="H4311" i="1"/>
  <c r="I4311" i="1" s="1"/>
  <c r="H4312" i="1"/>
  <c r="I4312" i="1" s="1"/>
  <c r="H4313" i="1"/>
  <c r="I4313" i="1" s="1"/>
  <c r="H4314" i="1"/>
  <c r="I4314" i="1" s="1"/>
  <c r="H4315" i="1"/>
  <c r="I4315" i="1" s="1"/>
  <c r="H4316" i="1"/>
  <c r="I4316" i="1" s="1"/>
  <c r="H4317" i="1"/>
  <c r="I4317" i="1" s="1"/>
  <c r="H4318" i="1"/>
  <c r="I4318" i="1" s="1"/>
  <c r="H4319" i="1"/>
  <c r="I4319" i="1" s="1"/>
  <c r="H4320" i="1"/>
  <c r="I4320" i="1" s="1"/>
  <c r="H4321" i="1"/>
  <c r="I4321" i="1" s="1"/>
  <c r="H4322" i="1"/>
  <c r="I4322" i="1" s="1"/>
  <c r="H4323" i="1"/>
  <c r="I4323" i="1" s="1"/>
  <c r="H4324" i="1"/>
  <c r="I4324" i="1" s="1"/>
  <c r="H4325" i="1"/>
  <c r="I4325" i="1" s="1"/>
  <c r="H4326" i="1"/>
  <c r="I4326" i="1" s="1"/>
  <c r="H4327" i="1"/>
  <c r="I4327" i="1" s="1"/>
  <c r="H4328" i="1"/>
  <c r="I4328" i="1" s="1"/>
  <c r="H4329" i="1"/>
  <c r="I4329" i="1" s="1"/>
  <c r="H4330" i="1"/>
  <c r="I4330" i="1" s="1"/>
  <c r="H4331" i="1"/>
  <c r="I4331" i="1" s="1"/>
  <c r="H4332" i="1"/>
  <c r="I4332" i="1" s="1"/>
  <c r="H4333" i="1"/>
  <c r="I4333" i="1" s="1"/>
  <c r="H4334" i="1"/>
  <c r="I4334" i="1" s="1"/>
  <c r="H4335" i="1"/>
  <c r="I4335" i="1" s="1"/>
  <c r="H4336" i="1"/>
  <c r="I4336" i="1" s="1"/>
  <c r="H4337" i="1"/>
  <c r="I4337" i="1" s="1"/>
  <c r="H4338" i="1"/>
  <c r="I4338" i="1" s="1"/>
  <c r="H4339" i="1"/>
  <c r="I4339" i="1" s="1"/>
  <c r="H4340" i="1"/>
  <c r="I4340" i="1" s="1"/>
  <c r="H4341" i="1"/>
  <c r="I4341" i="1" s="1"/>
  <c r="H4342" i="1"/>
  <c r="I4342" i="1" s="1"/>
  <c r="H4343" i="1"/>
  <c r="I4343" i="1" s="1"/>
  <c r="H4344" i="1"/>
  <c r="I4344" i="1" s="1"/>
  <c r="H4345" i="1"/>
  <c r="I4345" i="1" s="1"/>
  <c r="H4346" i="1"/>
  <c r="I4346" i="1" s="1"/>
  <c r="H4347" i="1"/>
  <c r="I4347" i="1" s="1"/>
  <c r="H4348" i="1"/>
  <c r="I4348" i="1" s="1"/>
  <c r="H4349" i="1"/>
  <c r="I4349" i="1" s="1"/>
  <c r="H4350" i="1"/>
  <c r="I4350" i="1" s="1"/>
  <c r="H4351" i="1"/>
  <c r="I4351" i="1" s="1"/>
  <c r="H4352" i="1"/>
  <c r="I4352" i="1" s="1"/>
  <c r="H4353" i="1"/>
  <c r="I4353" i="1" s="1"/>
  <c r="H4354" i="1"/>
  <c r="I4354" i="1" s="1"/>
  <c r="H4355" i="1"/>
  <c r="I4355" i="1" s="1"/>
  <c r="H4356" i="1"/>
  <c r="I4356" i="1" s="1"/>
  <c r="H4357" i="1"/>
  <c r="I4357" i="1" s="1"/>
  <c r="H4358" i="1"/>
  <c r="I4358" i="1" s="1"/>
  <c r="H4359" i="1"/>
  <c r="I4359" i="1" s="1"/>
  <c r="H4360" i="1"/>
  <c r="I4360" i="1" s="1"/>
  <c r="H4361" i="1"/>
  <c r="I4361" i="1" s="1"/>
  <c r="H4362" i="1"/>
  <c r="I4362" i="1" s="1"/>
  <c r="H4363" i="1"/>
  <c r="I4363" i="1" s="1"/>
  <c r="H4364" i="1"/>
  <c r="I4364" i="1" s="1"/>
  <c r="H4365" i="1"/>
  <c r="I4365" i="1" s="1"/>
  <c r="H4366" i="1"/>
  <c r="I4366" i="1" s="1"/>
  <c r="H4367" i="1"/>
  <c r="I4367" i="1" s="1"/>
  <c r="H4368" i="1"/>
  <c r="I4368" i="1" s="1"/>
  <c r="H4369" i="1"/>
  <c r="I4369" i="1" s="1"/>
  <c r="H4370" i="1"/>
  <c r="I4370" i="1" s="1"/>
  <c r="H4371" i="1"/>
  <c r="I4371" i="1" s="1"/>
  <c r="H4372" i="1"/>
  <c r="I4372" i="1" s="1"/>
  <c r="H4373" i="1"/>
  <c r="I4373" i="1" s="1"/>
  <c r="H4374" i="1"/>
  <c r="I4374" i="1" s="1"/>
  <c r="H4375" i="1"/>
  <c r="I4375" i="1" s="1"/>
  <c r="H4376" i="1"/>
  <c r="I4376" i="1" s="1"/>
  <c r="H4377" i="1"/>
  <c r="I4377" i="1" s="1"/>
  <c r="H4378" i="1"/>
  <c r="I4378" i="1" s="1"/>
  <c r="H4379" i="1"/>
  <c r="I4379" i="1" s="1"/>
  <c r="H4380" i="1"/>
  <c r="I4380" i="1" s="1"/>
  <c r="H4381" i="1"/>
  <c r="I4381" i="1" s="1"/>
  <c r="H4382" i="1"/>
  <c r="I4382" i="1" s="1"/>
  <c r="H4383" i="1"/>
  <c r="I4383" i="1" s="1"/>
  <c r="H4384" i="1"/>
  <c r="I4384" i="1" s="1"/>
  <c r="H4385" i="1"/>
  <c r="I4385" i="1" s="1"/>
  <c r="H4386" i="1"/>
  <c r="I4386" i="1" s="1"/>
  <c r="H4387" i="1"/>
  <c r="I4387" i="1" s="1"/>
  <c r="H4388" i="1"/>
  <c r="I4388" i="1" s="1"/>
  <c r="H4389" i="1"/>
  <c r="I4389" i="1" s="1"/>
  <c r="H4390" i="1"/>
  <c r="I4390" i="1" s="1"/>
  <c r="H4391" i="1"/>
  <c r="I4391" i="1" s="1"/>
  <c r="H4392" i="1"/>
  <c r="I4392" i="1" s="1"/>
  <c r="H4393" i="1"/>
  <c r="I4393" i="1" s="1"/>
  <c r="H4394" i="1"/>
  <c r="I4394" i="1" s="1"/>
  <c r="H4395" i="1"/>
  <c r="I4395" i="1" s="1"/>
  <c r="H4396" i="1"/>
  <c r="I4396" i="1" s="1"/>
  <c r="H4397" i="1"/>
  <c r="I4397" i="1" s="1"/>
  <c r="H4398" i="1"/>
  <c r="I4398" i="1" s="1"/>
  <c r="H4399" i="1"/>
  <c r="I4399" i="1" s="1"/>
  <c r="H4400" i="1"/>
  <c r="I4400" i="1" s="1"/>
  <c r="H4401" i="1"/>
  <c r="I4401" i="1" s="1"/>
  <c r="H4402" i="1"/>
  <c r="I4402" i="1" s="1"/>
  <c r="H4403" i="1"/>
  <c r="I4403" i="1" s="1"/>
  <c r="H4404" i="1"/>
  <c r="I4404" i="1" s="1"/>
  <c r="H4405" i="1"/>
  <c r="I4405" i="1" s="1"/>
  <c r="H4406" i="1"/>
  <c r="I4406" i="1" s="1"/>
  <c r="H4407" i="1"/>
  <c r="I4407" i="1" s="1"/>
  <c r="H4408" i="1"/>
  <c r="I4408" i="1" s="1"/>
  <c r="H4409" i="1"/>
  <c r="I4409" i="1" s="1"/>
  <c r="H4410" i="1"/>
  <c r="I4410" i="1" s="1"/>
  <c r="H4411" i="1"/>
  <c r="I4411" i="1" s="1"/>
  <c r="H4412" i="1"/>
  <c r="I4412" i="1" s="1"/>
  <c r="H4413" i="1"/>
  <c r="I4413" i="1" s="1"/>
  <c r="H4414" i="1"/>
  <c r="I4414" i="1" s="1"/>
  <c r="H4415" i="1"/>
  <c r="I4415" i="1" s="1"/>
  <c r="H4416" i="1"/>
  <c r="I4416" i="1" s="1"/>
  <c r="H4417" i="1"/>
  <c r="I4417" i="1" s="1"/>
  <c r="H4418" i="1"/>
  <c r="I4418" i="1" s="1"/>
  <c r="H4419" i="1"/>
  <c r="I4419" i="1" s="1"/>
  <c r="H4420" i="1"/>
  <c r="I4420" i="1" s="1"/>
  <c r="H4421" i="1"/>
  <c r="I4421" i="1" s="1"/>
  <c r="H4422" i="1"/>
  <c r="I4422" i="1" s="1"/>
  <c r="H4423" i="1"/>
  <c r="I4423" i="1" s="1"/>
  <c r="H4424" i="1"/>
  <c r="I4424" i="1" s="1"/>
  <c r="H4425" i="1"/>
  <c r="I4425" i="1" s="1"/>
  <c r="H4426" i="1"/>
  <c r="I4426" i="1" s="1"/>
  <c r="H4427" i="1"/>
  <c r="I4427" i="1" s="1"/>
  <c r="H4428" i="1"/>
  <c r="I4428" i="1" s="1"/>
  <c r="H4429" i="1"/>
  <c r="I4429" i="1" s="1"/>
  <c r="H4430" i="1"/>
  <c r="I4430" i="1" s="1"/>
  <c r="H4431" i="1"/>
  <c r="I4431" i="1" s="1"/>
  <c r="H4432" i="1"/>
  <c r="I4432" i="1" s="1"/>
  <c r="H4433" i="1"/>
  <c r="I4433" i="1" s="1"/>
  <c r="H4434" i="1"/>
  <c r="I4434" i="1" s="1"/>
  <c r="H4435" i="1"/>
  <c r="I4435" i="1" s="1"/>
  <c r="H4436" i="1"/>
  <c r="I4436" i="1" s="1"/>
  <c r="H4437" i="1"/>
  <c r="I4437" i="1" s="1"/>
  <c r="H4438" i="1"/>
  <c r="I4438" i="1" s="1"/>
  <c r="H4439" i="1"/>
  <c r="I4439" i="1" s="1"/>
  <c r="H4440" i="1"/>
  <c r="I4440" i="1" s="1"/>
  <c r="H4441" i="1"/>
  <c r="I4441" i="1" s="1"/>
  <c r="H4442" i="1"/>
  <c r="I4442" i="1" s="1"/>
  <c r="H4443" i="1"/>
  <c r="I4443" i="1" s="1"/>
  <c r="H4444" i="1"/>
  <c r="I4444" i="1" s="1"/>
  <c r="H4445" i="1"/>
  <c r="I4445" i="1" s="1"/>
  <c r="H4446" i="1"/>
  <c r="I4446" i="1" s="1"/>
  <c r="H4447" i="1"/>
  <c r="I4447" i="1" s="1"/>
  <c r="H4448" i="1"/>
  <c r="I4448" i="1" s="1"/>
  <c r="H4449" i="1"/>
  <c r="I4449" i="1" s="1"/>
  <c r="H4450" i="1"/>
  <c r="I4450" i="1" s="1"/>
  <c r="H4451" i="1"/>
  <c r="I4451" i="1" s="1"/>
  <c r="H4452" i="1"/>
  <c r="I4452" i="1" s="1"/>
  <c r="H4453" i="1"/>
  <c r="I4453" i="1" s="1"/>
  <c r="H4454" i="1"/>
  <c r="I4454" i="1" s="1"/>
  <c r="H4455" i="1"/>
  <c r="I4455" i="1" s="1"/>
  <c r="H4456" i="1"/>
  <c r="I4456" i="1" s="1"/>
  <c r="H4457" i="1"/>
  <c r="I4457" i="1" s="1"/>
  <c r="H4458" i="1"/>
  <c r="I4458" i="1" s="1"/>
  <c r="H4459" i="1"/>
  <c r="I4459" i="1" s="1"/>
  <c r="H4460" i="1"/>
  <c r="I4460" i="1" s="1"/>
  <c r="H4461" i="1"/>
  <c r="I4461" i="1" s="1"/>
  <c r="H4462" i="1"/>
  <c r="I4462" i="1" s="1"/>
  <c r="H4463" i="1"/>
  <c r="I4463" i="1" s="1"/>
  <c r="H4464" i="1"/>
  <c r="I4464" i="1" s="1"/>
  <c r="H4465" i="1"/>
  <c r="I4465" i="1" s="1"/>
  <c r="H4466" i="1"/>
  <c r="I4466" i="1" s="1"/>
  <c r="H4467" i="1"/>
  <c r="I4467" i="1" s="1"/>
  <c r="H4468" i="1"/>
  <c r="I4468" i="1" s="1"/>
  <c r="H4469" i="1"/>
  <c r="I4469" i="1" s="1"/>
  <c r="H4470" i="1"/>
  <c r="I4470" i="1" s="1"/>
  <c r="H4471" i="1"/>
  <c r="I4471" i="1" s="1"/>
  <c r="H4472" i="1"/>
  <c r="I4472" i="1" s="1"/>
  <c r="H4473" i="1"/>
  <c r="I4473" i="1" s="1"/>
  <c r="H4474" i="1"/>
  <c r="I4474" i="1" s="1"/>
  <c r="H4475" i="1"/>
  <c r="I4475" i="1" s="1"/>
  <c r="H4476" i="1"/>
  <c r="I4476" i="1" s="1"/>
  <c r="H4477" i="1"/>
  <c r="I4477" i="1" s="1"/>
  <c r="H4478" i="1"/>
  <c r="I4478" i="1" s="1"/>
  <c r="H4479" i="1"/>
  <c r="I4479" i="1" s="1"/>
  <c r="H4480" i="1"/>
  <c r="I4480" i="1" s="1"/>
  <c r="H4481" i="1"/>
  <c r="I4481" i="1" s="1"/>
  <c r="H4482" i="1"/>
  <c r="I4482" i="1" s="1"/>
  <c r="H4483" i="1"/>
  <c r="I4483" i="1" s="1"/>
  <c r="H4484" i="1"/>
  <c r="I4484" i="1" s="1"/>
  <c r="H4485" i="1"/>
  <c r="I4485" i="1" s="1"/>
  <c r="H4486" i="1"/>
  <c r="I4486" i="1" s="1"/>
  <c r="H4487" i="1"/>
  <c r="I4487" i="1" s="1"/>
  <c r="H4488" i="1"/>
  <c r="I4488" i="1" s="1"/>
  <c r="H4489" i="1"/>
  <c r="I4489" i="1" s="1"/>
  <c r="H4490" i="1"/>
  <c r="I4490" i="1" s="1"/>
  <c r="H4491" i="1"/>
  <c r="I4491" i="1" s="1"/>
  <c r="H4492" i="1"/>
  <c r="I4492" i="1" s="1"/>
  <c r="H4493" i="1"/>
  <c r="I4493" i="1" s="1"/>
  <c r="H4494" i="1"/>
  <c r="I4494" i="1" s="1"/>
  <c r="H4495" i="1"/>
  <c r="I4495" i="1" s="1"/>
  <c r="H4496" i="1"/>
  <c r="I4496" i="1" s="1"/>
  <c r="H4497" i="1"/>
  <c r="I4497" i="1" s="1"/>
  <c r="H4498" i="1"/>
  <c r="I4498" i="1" s="1"/>
  <c r="H4499" i="1"/>
  <c r="I4499" i="1" s="1"/>
  <c r="H4500" i="1"/>
  <c r="I4500" i="1" s="1"/>
  <c r="H4501" i="1"/>
  <c r="I4501" i="1" s="1"/>
  <c r="H4502" i="1"/>
  <c r="I4502" i="1" s="1"/>
  <c r="H4503" i="1"/>
  <c r="I4503" i="1" s="1"/>
  <c r="H4504" i="1"/>
  <c r="I4504" i="1" s="1"/>
  <c r="H4505" i="1"/>
  <c r="I4505" i="1" s="1"/>
  <c r="H4506" i="1"/>
  <c r="I4506" i="1" s="1"/>
  <c r="H4507" i="1"/>
  <c r="I4507" i="1" s="1"/>
  <c r="H4508" i="1"/>
  <c r="I4508" i="1" s="1"/>
  <c r="H4509" i="1"/>
  <c r="I4509" i="1" s="1"/>
  <c r="H4510" i="1"/>
  <c r="I4510" i="1" s="1"/>
  <c r="H4511" i="1"/>
  <c r="I4511" i="1" s="1"/>
  <c r="H4512" i="1"/>
  <c r="I4512" i="1" s="1"/>
  <c r="H4513" i="1"/>
  <c r="I4513" i="1" s="1"/>
  <c r="H4514" i="1"/>
  <c r="I4514" i="1" s="1"/>
  <c r="H4515" i="1"/>
  <c r="I4515" i="1" s="1"/>
  <c r="H4516" i="1"/>
  <c r="I4516" i="1" s="1"/>
  <c r="H4517" i="1"/>
  <c r="I4517" i="1" s="1"/>
  <c r="H4518" i="1"/>
  <c r="I4518" i="1" s="1"/>
  <c r="H4519" i="1"/>
  <c r="I4519" i="1" s="1"/>
  <c r="H4520" i="1"/>
  <c r="I4520" i="1" s="1"/>
  <c r="H4521" i="1"/>
  <c r="I4521" i="1" s="1"/>
  <c r="H4522" i="1"/>
  <c r="I4522" i="1" s="1"/>
  <c r="H4523" i="1"/>
  <c r="I4523" i="1" s="1"/>
  <c r="H4524" i="1"/>
  <c r="I4524" i="1" s="1"/>
  <c r="H4525" i="1"/>
  <c r="I4525" i="1" s="1"/>
  <c r="H4526" i="1"/>
  <c r="I4526" i="1" s="1"/>
  <c r="H4527" i="1"/>
  <c r="I4527" i="1" s="1"/>
  <c r="H4528" i="1"/>
  <c r="I4528" i="1" s="1"/>
  <c r="H4529" i="1"/>
  <c r="I4529" i="1" s="1"/>
  <c r="H4530" i="1"/>
  <c r="I4530" i="1" s="1"/>
  <c r="H4531" i="1"/>
  <c r="I4531" i="1" s="1"/>
  <c r="H4532" i="1"/>
  <c r="I4532" i="1" s="1"/>
  <c r="H4533" i="1"/>
  <c r="I4533" i="1" s="1"/>
  <c r="H4534" i="1"/>
  <c r="I4534" i="1" s="1"/>
  <c r="H4535" i="1"/>
  <c r="I4535" i="1" s="1"/>
  <c r="H4536" i="1"/>
  <c r="I4536" i="1" s="1"/>
  <c r="H4537" i="1"/>
  <c r="I4537" i="1" s="1"/>
  <c r="H4538" i="1"/>
  <c r="I4538" i="1" s="1"/>
  <c r="H4539" i="1"/>
  <c r="I4539" i="1" s="1"/>
  <c r="H4540" i="1"/>
  <c r="I4540" i="1" s="1"/>
  <c r="H4541" i="1"/>
  <c r="I4541" i="1" s="1"/>
  <c r="H4542" i="1"/>
  <c r="I4542" i="1" s="1"/>
  <c r="H4543" i="1"/>
  <c r="I4543" i="1" s="1"/>
  <c r="H4544" i="1"/>
  <c r="I4544" i="1" s="1"/>
  <c r="H4545" i="1"/>
  <c r="I4545" i="1" s="1"/>
  <c r="H4546" i="1"/>
  <c r="I4546" i="1" s="1"/>
  <c r="H4547" i="1"/>
  <c r="I4547" i="1" s="1"/>
  <c r="H4548" i="1"/>
  <c r="I4548" i="1" s="1"/>
  <c r="H4549" i="1"/>
  <c r="I4549" i="1" s="1"/>
  <c r="H4550" i="1"/>
  <c r="I4550" i="1" s="1"/>
  <c r="H4551" i="1"/>
  <c r="I4551" i="1" s="1"/>
  <c r="H4552" i="1"/>
  <c r="I4552" i="1" s="1"/>
  <c r="H4553" i="1"/>
  <c r="I4553" i="1" s="1"/>
  <c r="H4554" i="1"/>
  <c r="I4554" i="1" s="1"/>
  <c r="H4555" i="1"/>
  <c r="I4555" i="1" s="1"/>
  <c r="H4556" i="1"/>
  <c r="I4556" i="1" s="1"/>
  <c r="H4557" i="1"/>
  <c r="I4557" i="1" s="1"/>
  <c r="H4558" i="1"/>
  <c r="I4558" i="1" s="1"/>
  <c r="H4559" i="1"/>
  <c r="I4559" i="1" s="1"/>
  <c r="H4560" i="1"/>
  <c r="I4560" i="1" s="1"/>
  <c r="H4561" i="1"/>
  <c r="I4561" i="1" s="1"/>
  <c r="H4562" i="1"/>
  <c r="I4562" i="1" s="1"/>
  <c r="H4563" i="1"/>
  <c r="I4563" i="1" s="1"/>
  <c r="H4564" i="1"/>
  <c r="I4564" i="1" s="1"/>
  <c r="H4565" i="1"/>
  <c r="I4565" i="1" s="1"/>
  <c r="H4566" i="1"/>
  <c r="I4566" i="1" s="1"/>
  <c r="H4567" i="1"/>
  <c r="I4567" i="1" s="1"/>
  <c r="H4568" i="1"/>
  <c r="I4568" i="1" s="1"/>
  <c r="H4569" i="1"/>
  <c r="I4569" i="1" s="1"/>
  <c r="H4570" i="1"/>
  <c r="I4570" i="1" s="1"/>
  <c r="H4571" i="1"/>
  <c r="I4571" i="1" s="1"/>
  <c r="H4572" i="1"/>
  <c r="I4572" i="1" s="1"/>
  <c r="H4573" i="1"/>
  <c r="I4573" i="1" s="1"/>
  <c r="H4574" i="1"/>
  <c r="I4574" i="1" s="1"/>
  <c r="H4575" i="1"/>
  <c r="I4575" i="1" s="1"/>
  <c r="H4576" i="1"/>
  <c r="I4576" i="1" s="1"/>
  <c r="H4577" i="1"/>
  <c r="I4577" i="1" s="1"/>
  <c r="H4578" i="1"/>
  <c r="I4578" i="1" s="1"/>
  <c r="H4579" i="1"/>
  <c r="I4579" i="1" s="1"/>
  <c r="H4580" i="1"/>
  <c r="I4580" i="1" s="1"/>
  <c r="H4581" i="1"/>
  <c r="I4581" i="1" s="1"/>
  <c r="H4582" i="1"/>
  <c r="I4582" i="1" s="1"/>
  <c r="H4583" i="1"/>
  <c r="I4583" i="1" s="1"/>
  <c r="H4584" i="1"/>
  <c r="I4584" i="1" s="1"/>
  <c r="H4585" i="1"/>
  <c r="I4585" i="1" s="1"/>
  <c r="H4586" i="1"/>
  <c r="I4586" i="1" s="1"/>
  <c r="H4587" i="1"/>
  <c r="I4587" i="1" s="1"/>
  <c r="H4588" i="1"/>
  <c r="I4588" i="1" s="1"/>
  <c r="H4589" i="1"/>
  <c r="I4589" i="1" s="1"/>
  <c r="H4590" i="1"/>
  <c r="I4590" i="1" s="1"/>
  <c r="H4591" i="1"/>
  <c r="I4591" i="1" s="1"/>
  <c r="H4592" i="1"/>
  <c r="I4592" i="1" s="1"/>
  <c r="H4593" i="1"/>
  <c r="I4593" i="1" s="1"/>
  <c r="H4594" i="1"/>
  <c r="I4594" i="1" s="1"/>
  <c r="H4595" i="1"/>
  <c r="I4595" i="1" s="1"/>
  <c r="H4596" i="1"/>
  <c r="I4596" i="1" s="1"/>
  <c r="H4597" i="1"/>
  <c r="I4597" i="1" s="1"/>
  <c r="H4598" i="1"/>
  <c r="I4598" i="1" s="1"/>
  <c r="H4599" i="1"/>
  <c r="I4599" i="1" s="1"/>
  <c r="H4600" i="1"/>
  <c r="I4600" i="1" s="1"/>
  <c r="H4601" i="1"/>
  <c r="I4601" i="1" s="1"/>
  <c r="H4602" i="1"/>
  <c r="I4602" i="1" s="1"/>
  <c r="H4603" i="1"/>
  <c r="I4603" i="1" s="1"/>
  <c r="H4604" i="1"/>
  <c r="I4604" i="1" s="1"/>
  <c r="H4605" i="1"/>
  <c r="I4605" i="1" s="1"/>
  <c r="H4606" i="1"/>
  <c r="I4606" i="1" s="1"/>
  <c r="H4607" i="1"/>
  <c r="I4607" i="1" s="1"/>
  <c r="H4608" i="1"/>
  <c r="I4608" i="1" s="1"/>
  <c r="H4609" i="1"/>
  <c r="I4609" i="1" s="1"/>
  <c r="H4610" i="1"/>
  <c r="I4610" i="1" s="1"/>
  <c r="H4611" i="1"/>
  <c r="I4611" i="1" s="1"/>
  <c r="H4612" i="1"/>
  <c r="I4612" i="1" s="1"/>
  <c r="H4613" i="1"/>
  <c r="I4613" i="1" s="1"/>
  <c r="H4614" i="1"/>
  <c r="I4614" i="1" s="1"/>
  <c r="H4615" i="1"/>
  <c r="I4615" i="1" s="1"/>
  <c r="H4616" i="1"/>
  <c r="I4616" i="1" s="1"/>
  <c r="H4617" i="1"/>
  <c r="I4617" i="1" s="1"/>
  <c r="H4618" i="1"/>
  <c r="I4618" i="1" s="1"/>
  <c r="H4619" i="1"/>
  <c r="I4619" i="1" s="1"/>
  <c r="H4620" i="1"/>
  <c r="I4620" i="1" s="1"/>
  <c r="H4621" i="1"/>
  <c r="I4621" i="1" s="1"/>
  <c r="H4622" i="1"/>
  <c r="I4622" i="1" s="1"/>
  <c r="H4623" i="1"/>
  <c r="I4623" i="1" s="1"/>
  <c r="H4624" i="1"/>
  <c r="I4624" i="1" s="1"/>
  <c r="H4625" i="1"/>
  <c r="I4625" i="1" s="1"/>
  <c r="H4626" i="1"/>
  <c r="I4626" i="1" s="1"/>
  <c r="H4627" i="1"/>
  <c r="I4627" i="1" s="1"/>
  <c r="H4628" i="1"/>
  <c r="I4628" i="1" s="1"/>
  <c r="H4629" i="1"/>
  <c r="I4629" i="1" s="1"/>
  <c r="H4630" i="1"/>
  <c r="I4630" i="1" s="1"/>
  <c r="H4631" i="1"/>
  <c r="I4631" i="1" s="1"/>
  <c r="H4632" i="1"/>
  <c r="I4632" i="1" s="1"/>
  <c r="H4633" i="1"/>
  <c r="I4633" i="1" s="1"/>
  <c r="H4634" i="1"/>
  <c r="I4634" i="1" s="1"/>
  <c r="H4635" i="1"/>
  <c r="I4635" i="1" s="1"/>
  <c r="H4636" i="1"/>
  <c r="I4636" i="1" s="1"/>
  <c r="H4637" i="1"/>
  <c r="I4637" i="1" s="1"/>
  <c r="H4638" i="1"/>
  <c r="I4638" i="1" s="1"/>
  <c r="H4639" i="1"/>
  <c r="I4639" i="1" s="1"/>
  <c r="H4640" i="1"/>
  <c r="I4640" i="1" s="1"/>
  <c r="H4641" i="1"/>
  <c r="I4641" i="1" s="1"/>
  <c r="H4642" i="1"/>
  <c r="I4642" i="1" s="1"/>
  <c r="H4643" i="1"/>
  <c r="I4643" i="1" s="1"/>
  <c r="H4644" i="1"/>
  <c r="I4644" i="1" s="1"/>
  <c r="H4645" i="1"/>
  <c r="I4645" i="1" s="1"/>
  <c r="H4646" i="1"/>
  <c r="I4646" i="1" s="1"/>
  <c r="H4647" i="1"/>
  <c r="I4647" i="1" s="1"/>
  <c r="H4648" i="1"/>
  <c r="I4648" i="1" s="1"/>
  <c r="H4649" i="1"/>
  <c r="I4649" i="1" s="1"/>
  <c r="H4650" i="1"/>
  <c r="I4650" i="1" s="1"/>
  <c r="H4651" i="1"/>
  <c r="I4651" i="1" s="1"/>
  <c r="H4652" i="1"/>
  <c r="I4652" i="1" s="1"/>
  <c r="H4653" i="1"/>
  <c r="I4653" i="1" s="1"/>
  <c r="H4654" i="1"/>
  <c r="I4654" i="1" s="1"/>
  <c r="H4655" i="1"/>
  <c r="I4655" i="1" s="1"/>
  <c r="H4656" i="1"/>
  <c r="I4656" i="1" s="1"/>
  <c r="H4657" i="1"/>
  <c r="I4657" i="1" s="1"/>
  <c r="H4658" i="1"/>
  <c r="I4658" i="1" s="1"/>
  <c r="H4659" i="1"/>
  <c r="I4659" i="1" s="1"/>
  <c r="H4660" i="1"/>
  <c r="I4660" i="1" s="1"/>
  <c r="H4661" i="1"/>
  <c r="I4661" i="1" s="1"/>
  <c r="H4662" i="1"/>
  <c r="I4662" i="1" s="1"/>
  <c r="H4663" i="1"/>
  <c r="I4663" i="1" s="1"/>
  <c r="H4664" i="1"/>
  <c r="I4664" i="1" s="1"/>
  <c r="H4665" i="1"/>
  <c r="I4665" i="1" s="1"/>
  <c r="H4666" i="1"/>
  <c r="I4666" i="1" s="1"/>
  <c r="H4667" i="1"/>
  <c r="I4667" i="1" s="1"/>
  <c r="H4668" i="1"/>
  <c r="I4668" i="1" s="1"/>
  <c r="H4669" i="1"/>
  <c r="I4669" i="1" s="1"/>
  <c r="H4670" i="1"/>
  <c r="I4670" i="1" s="1"/>
  <c r="H4671" i="1"/>
  <c r="I4671" i="1" s="1"/>
  <c r="H4672" i="1"/>
  <c r="I4672" i="1" s="1"/>
  <c r="H4673" i="1"/>
  <c r="I4673" i="1" s="1"/>
  <c r="H4674" i="1"/>
  <c r="I4674" i="1" s="1"/>
  <c r="H4675" i="1"/>
  <c r="I4675" i="1" s="1"/>
  <c r="H4676" i="1"/>
  <c r="I4676" i="1" s="1"/>
  <c r="H4677" i="1"/>
  <c r="I4677" i="1" s="1"/>
  <c r="H4678" i="1"/>
  <c r="I4678" i="1" s="1"/>
  <c r="H4679" i="1"/>
  <c r="I4679" i="1" s="1"/>
  <c r="H4680" i="1"/>
  <c r="I4680" i="1" s="1"/>
  <c r="H4681" i="1"/>
  <c r="I4681" i="1" s="1"/>
  <c r="H4682" i="1"/>
  <c r="I4682" i="1" s="1"/>
  <c r="H4683" i="1"/>
  <c r="I4683" i="1" s="1"/>
  <c r="H4684" i="1"/>
  <c r="I4684" i="1" s="1"/>
  <c r="H4685" i="1"/>
  <c r="I4685" i="1" s="1"/>
  <c r="H4686" i="1"/>
  <c r="I4686" i="1" s="1"/>
  <c r="H4687" i="1"/>
  <c r="I4687" i="1" s="1"/>
  <c r="H4688" i="1"/>
  <c r="I4688" i="1" s="1"/>
  <c r="H4689" i="1"/>
  <c r="I4689" i="1" s="1"/>
  <c r="H4690" i="1"/>
  <c r="I4690" i="1" s="1"/>
  <c r="H4691" i="1"/>
  <c r="I4691" i="1" s="1"/>
  <c r="H4692" i="1"/>
  <c r="I4692" i="1" s="1"/>
  <c r="H4693" i="1"/>
  <c r="I4693" i="1" s="1"/>
  <c r="H4694" i="1"/>
  <c r="I4694" i="1" s="1"/>
  <c r="H4695" i="1"/>
  <c r="I4695" i="1" s="1"/>
  <c r="H4696" i="1"/>
  <c r="I4696" i="1" s="1"/>
  <c r="H4697" i="1"/>
  <c r="I4697" i="1" s="1"/>
  <c r="H4698" i="1"/>
  <c r="I4698" i="1" s="1"/>
  <c r="H4699" i="1"/>
  <c r="I4699" i="1" s="1"/>
  <c r="H4700" i="1"/>
  <c r="I4700" i="1" s="1"/>
  <c r="H4701" i="1"/>
  <c r="I4701" i="1" s="1"/>
  <c r="H4702" i="1"/>
  <c r="I4702" i="1" s="1"/>
  <c r="H4703" i="1"/>
  <c r="I4703" i="1" s="1"/>
  <c r="H4704" i="1"/>
  <c r="I4704" i="1" s="1"/>
  <c r="H4705" i="1"/>
  <c r="I4705" i="1" s="1"/>
  <c r="H4706" i="1"/>
  <c r="I4706" i="1" s="1"/>
  <c r="H4707" i="1"/>
  <c r="I4707" i="1" s="1"/>
  <c r="H4708" i="1"/>
  <c r="I4708" i="1" s="1"/>
  <c r="H4709" i="1"/>
  <c r="I4709" i="1" s="1"/>
  <c r="H4710" i="1"/>
  <c r="I4710" i="1" s="1"/>
  <c r="H4711" i="1"/>
  <c r="I4711" i="1" s="1"/>
  <c r="H4712" i="1"/>
  <c r="I4712" i="1" s="1"/>
  <c r="H4713" i="1"/>
  <c r="I4713" i="1" s="1"/>
  <c r="H4714" i="1"/>
  <c r="I4714" i="1" s="1"/>
  <c r="H4715" i="1"/>
  <c r="I4715" i="1" s="1"/>
  <c r="H4716" i="1"/>
  <c r="I4716" i="1" s="1"/>
  <c r="H4717" i="1"/>
  <c r="I4717" i="1" s="1"/>
  <c r="H4718" i="1"/>
  <c r="I4718" i="1" s="1"/>
  <c r="H4719" i="1"/>
  <c r="I4719" i="1" s="1"/>
  <c r="H4720" i="1"/>
  <c r="I4720" i="1" s="1"/>
  <c r="H4721" i="1"/>
  <c r="I4721" i="1" s="1"/>
  <c r="H4722" i="1"/>
  <c r="I4722" i="1" s="1"/>
  <c r="H4723" i="1"/>
  <c r="I4723" i="1" s="1"/>
  <c r="H4724" i="1"/>
  <c r="I4724" i="1" s="1"/>
  <c r="H4725" i="1"/>
  <c r="I4725" i="1" s="1"/>
  <c r="H4726" i="1"/>
  <c r="I4726" i="1" s="1"/>
  <c r="H4727" i="1"/>
  <c r="I4727" i="1" s="1"/>
  <c r="H4728" i="1"/>
  <c r="I4728" i="1" s="1"/>
  <c r="H4729" i="1"/>
  <c r="I4729" i="1" s="1"/>
  <c r="H4730" i="1"/>
  <c r="I4730" i="1" s="1"/>
  <c r="H4731" i="1"/>
  <c r="I4731" i="1" s="1"/>
  <c r="H4732" i="1"/>
  <c r="I4732" i="1" s="1"/>
  <c r="H4733" i="1"/>
  <c r="I4733" i="1" s="1"/>
  <c r="H4734" i="1"/>
  <c r="I4734" i="1" s="1"/>
  <c r="H4735" i="1"/>
  <c r="I4735" i="1" s="1"/>
  <c r="H4736" i="1"/>
  <c r="I4736" i="1" s="1"/>
  <c r="H4737" i="1"/>
  <c r="I4737" i="1" s="1"/>
  <c r="H4738" i="1"/>
  <c r="I4738" i="1" s="1"/>
  <c r="H4739" i="1"/>
  <c r="I4739" i="1" s="1"/>
  <c r="H4740" i="1"/>
  <c r="I4740" i="1" s="1"/>
  <c r="H4741" i="1"/>
  <c r="I4741" i="1" s="1"/>
  <c r="H4742" i="1"/>
  <c r="I4742" i="1" s="1"/>
  <c r="H4743" i="1"/>
  <c r="I4743" i="1" s="1"/>
  <c r="H4744" i="1"/>
  <c r="I4744" i="1" s="1"/>
  <c r="H4745" i="1"/>
  <c r="I4745" i="1" s="1"/>
  <c r="H4746" i="1"/>
  <c r="I4746" i="1" s="1"/>
  <c r="H4747" i="1"/>
  <c r="I4747" i="1" s="1"/>
  <c r="H4748" i="1"/>
  <c r="I4748" i="1" s="1"/>
  <c r="H4749" i="1"/>
  <c r="I4749" i="1" s="1"/>
  <c r="H4750" i="1"/>
  <c r="I4750" i="1" s="1"/>
  <c r="H4751" i="1"/>
  <c r="I4751" i="1" s="1"/>
  <c r="H4752" i="1"/>
  <c r="I4752" i="1" s="1"/>
  <c r="H4753" i="1"/>
  <c r="I4753" i="1" s="1"/>
  <c r="H4754" i="1"/>
  <c r="I4754" i="1" s="1"/>
  <c r="H4755" i="1"/>
  <c r="I4755" i="1" s="1"/>
  <c r="H4756" i="1"/>
  <c r="I4756" i="1" s="1"/>
  <c r="H4757" i="1"/>
  <c r="I4757" i="1" s="1"/>
  <c r="H4758" i="1"/>
  <c r="I4758" i="1" s="1"/>
  <c r="H4759" i="1"/>
  <c r="I4759" i="1" s="1"/>
  <c r="H4760" i="1"/>
  <c r="I4760" i="1" s="1"/>
  <c r="H4761" i="1"/>
  <c r="I4761" i="1" s="1"/>
  <c r="H4762" i="1"/>
  <c r="I4762" i="1" s="1"/>
  <c r="H4763" i="1"/>
  <c r="I4763" i="1" s="1"/>
  <c r="H4764" i="1"/>
  <c r="I4764" i="1" s="1"/>
  <c r="H4765" i="1"/>
  <c r="I4765" i="1" s="1"/>
  <c r="H4766" i="1"/>
  <c r="I4766" i="1" s="1"/>
  <c r="H4767" i="1"/>
  <c r="I4767" i="1" s="1"/>
  <c r="H4768" i="1"/>
  <c r="I4768" i="1" s="1"/>
  <c r="H4769" i="1"/>
  <c r="I4769" i="1" s="1"/>
  <c r="H4770" i="1"/>
  <c r="I4770" i="1" s="1"/>
  <c r="H4771" i="1"/>
  <c r="I4771" i="1" s="1"/>
  <c r="H4772" i="1"/>
  <c r="I4772" i="1" s="1"/>
  <c r="H4773" i="1"/>
  <c r="I4773" i="1" s="1"/>
  <c r="H4774" i="1"/>
  <c r="I4774" i="1" s="1"/>
  <c r="H4775" i="1"/>
  <c r="I4775" i="1" s="1"/>
  <c r="H4776" i="1"/>
  <c r="I4776" i="1" s="1"/>
  <c r="H4777" i="1"/>
  <c r="I4777" i="1" s="1"/>
  <c r="H4778" i="1"/>
  <c r="I4778" i="1" s="1"/>
  <c r="H4779" i="1"/>
  <c r="I4779" i="1" s="1"/>
  <c r="H4780" i="1"/>
  <c r="I4780" i="1" s="1"/>
  <c r="H4781" i="1"/>
  <c r="I4781" i="1" s="1"/>
  <c r="H4782" i="1"/>
  <c r="I4782" i="1" s="1"/>
  <c r="H4783" i="1"/>
  <c r="I4783" i="1" s="1"/>
  <c r="H4784" i="1"/>
  <c r="I4784" i="1" s="1"/>
  <c r="H4785" i="1"/>
  <c r="I4785" i="1" s="1"/>
  <c r="H4786" i="1"/>
  <c r="I4786" i="1" s="1"/>
  <c r="H4787" i="1"/>
  <c r="I4787" i="1" s="1"/>
  <c r="H4788" i="1"/>
  <c r="I4788" i="1" s="1"/>
  <c r="H4789" i="1"/>
  <c r="I4789" i="1" s="1"/>
  <c r="H4790" i="1"/>
  <c r="I4790" i="1" s="1"/>
  <c r="H4791" i="1"/>
  <c r="I4791" i="1" s="1"/>
  <c r="H4792" i="1"/>
  <c r="I4792" i="1" s="1"/>
  <c r="H4793" i="1"/>
  <c r="I4793" i="1" s="1"/>
  <c r="H4794" i="1"/>
  <c r="I4794" i="1" s="1"/>
  <c r="H4795" i="1"/>
  <c r="I4795" i="1" s="1"/>
  <c r="H4796" i="1"/>
  <c r="I4796" i="1" s="1"/>
  <c r="H4797" i="1"/>
  <c r="I4797" i="1" s="1"/>
  <c r="H4798" i="1"/>
  <c r="I4798" i="1" s="1"/>
  <c r="H4799" i="1"/>
  <c r="I4799" i="1" s="1"/>
  <c r="H4800" i="1"/>
  <c r="I4800" i="1" s="1"/>
  <c r="H4801" i="1"/>
  <c r="I4801" i="1" s="1"/>
  <c r="H4802" i="1"/>
  <c r="I4802" i="1" s="1"/>
  <c r="H4803" i="1"/>
  <c r="I4803" i="1" s="1"/>
  <c r="H4804" i="1"/>
  <c r="I4804" i="1" s="1"/>
  <c r="H4805" i="1"/>
  <c r="I4805" i="1" s="1"/>
  <c r="H4806" i="1"/>
  <c r="I4806" i="1" s="1"/>
  <c r="H4807" i="1"/>
  <c r="I4807" i="1" s="1"/>
  <c r="H4808" i="1"/>
  <c r="I4808" i="1" s="1"/>
  <c r="H4809" i="1"/>
  <c r="I4809" i="1" s="1"/>
  <c r="H4810" i="1"/>
  <c r="I4810" i="1" s="1"/>
  <c r="H4811" i="1"/>
  <c r="I4811" i="1" s="1"/>
  <c r="H4812" i="1"/>
  <c r="I4812" i="1" s="1"/>
  <c r="H4813" i="1"/>
  <c r="I4813" i="1" s="1"/>
  <c r="H4814" i="1"/>
  <c r="I4814" i="1" s="1"/>
  <c r="H4815" i="1"/>
  <c r="I4815" i="1" s="1"/>
  <c r="H4816" i="1"/>
  <c r="I4816" i="1" s="1"/>
  <c r="H4817" i="1"/>
  <c r="I4817" i="1" s="1"/>
  <c r="H4818" i="1"/>
  <c r="I4818" i="1" s="1"/>
  <c r="H4819" i="1"/>
  <c r="I4819" i="1" s="1"/>
  <c r="H4820" i="1"/>
  <c r="I4820" i="1" s="1"/>
  <c r="H4821" i="1"/>
  <c r="I4821" i="1" s="1"/>
  <c r="H4822" i="1"/>
  <c r="I4822" i="1" s="1"/>
  <c r="H4823" i="1"/>
  <c r="I4823" i="1" s="1"/>
  <c r="H4824" i="1"/>
  <c r="I4824" i="1" s="1"/>
  <c r="H4825" i="1"/>
  <c r="I4825" i="1" s="1"/>
  <c r="H4826" i="1"/>
  <c r="I4826" i="1" s="1"/>
  <c r="H4827" i="1"/>
  <c r="I4827" i="1" s="1"/>
  <c r="H4828" i="1"/>
  <c r="I4828" i="1" s="1"/>
  <c r="H4829" i="1"/>
  <c r="I4829" i="1" s="1"/>
  <c r="H4830" i="1"/>
  <c r="I4830" i="1" s="1"/>
  <c r="H4831" i="1"/>
  <c r="I4831" i="1" s="1"/>
  <c r="H4832" i="1"/>
  <c r="I4832" i="1" s="1"/>
  <c r="H4833" i="1"/>
  <c r="I4833" i="1" s="1"/>
  <c r="H4834" i="1"/>
  <c r="I4834" i="1" s="1"/>
  <c r="H4835" i="1"/>
  <c r="I4835" i="1" s="1"/>
  <c r="H4836" i="1"/>
  <c r="I4836" i="1" s="1"/>
  <c r="H4837" i="1"/>
  <c r="I4837" i="1" s="1"/>
  <c r="H4838" i="1"/>
  <c r="I4838" i="1" s="1"/>
  <c r="H4839" i="1"/>
  <c r="I4839" i="1" s="1"/>
  <c r="H4840" i="1"/>
  <c r="I4840" i="1" s="1"/>
  <c r="H4841" i="1"/>
  <c r="I4841" i="1" s="1"/>
  <c r="H4842" i="1"/>
  <c r="I4842" i="1" s="1"/>
  <c r="H4843" i="1"/>
  <c r="I4843" i="1" s="1"/>
  <c r="H4844" i="1"/>
  <c r="I4844" i="1" s="1"/>
  <c r="H4845" i="1"/>
  <c r="I4845" i="1" s="1"/>
  <c r="H4846" i="1"/>
  <c r="I4846" i="1" s="1"/>
  <c r="H4847" i="1"/>
  <c r="I4847" i="1" s="1"/>
  <c r="H4848" i="1"/>
  <c r="I4848" i="1" s="1"/>
  <c r="H4849" i="1"/>
  <c r="I4849" i="1" s="1"/>
  <c r="H4850" i="1"/>
  <c r="I4850" i="1" s="1"/>
  <c r="H4851" i="1"/>
  <c r="I4851" i="1" s="1"/>
  <c r="H4852" i="1"/>
  <c r="I4852" i="1" s="1"/>
  <c r="H4853" i="1"/>
  <c r="I4853" i="1" s="1"/>
  <c r="H4854" i="1"/>
  <c r="I4854" i="1" s="1"/>
  <c r="H4855" i="1"/>
  <c r="I4855" i="1" s="1"/>
  <c r="H4856" i="1"/>
  <c r="I4856" i="1" s="1"/>
  <c r="H4857" i="1"/>
  <c r="I4857" i="1" s="1"/>
  <c r="H4858" i="1"/>
  <c r="I4858" i="1" s="1"/>
  <c r="H4859" i="1"/>
  <c r="I4859" i="1" s="1"/>
  <c r="H4860" i="1"/>
  <c r="I4860" i="1" s="1"/>
  <c r="H4861" i="1"/>
  <c r="I4861" i="1" s="1"/>
  <c r="H4862" i="1"/>
  <c r="I4862" i="1" s="1"/>
  <c r="H4863" i="1"/>
  <c r="I4863" i="1" s="1"/>
  <c r="H4864" i="1"/>
  <c r="I4864" i="1" s="1"/>
  <c r="H4865" i="1"/>
  <c r="I4865" i="1" s="1"/>
  <c r="H4866" i="1"/>
  <c r="I4866" i="1" s="1"/>
  <c r="H4867" i="1"/>
  <c r="I4867" i="1" s="1"/>
  <c r="H4868" i="1"/>
  <c r="I4868" i="1" s="1"/>
  <c r="H4869" i="1"/>
  <c r="I4869" i="1" s="1"/>
  <c r="H4870" i="1"/>
  <c r="I4870" i="1" s="1"/>
  <c r="H4871" i="1"/>
  <c r="I4871" i="1" s="1"/>
  <c r="H4872" i="1"/>
  <c r="I4872" i="1" s="1"/>
  <c r="H4873" i="1"/>
  <c r="I4873" i="1" s="1"/>
  <c r="H4874" i="1"/>
  <c r="I4874" i="1" s="1"/>
  <c r="H4875" i="1"/>
  <c r="I4875" i="1" s="1"/>
  <c r="H4876" i="1"/>
  <c r="I4876" i="1" s="1"/>
  <c r="H4877" i="1"/>
  <c r="I4877" i="1" s="1"/>
  <c r="H4878" i="1"/>
  <c r="I4878" i="1" s="1"/>
  <c r="H4879" i="1"/>
  <c r="I4879" i="1" s="1"/>
  <c r="H4880" i="1"/>
  <c r="I4880" i="1" s="1"/>
  <c r="H4881" i="1"/>
  <c r="I4881" i="1" s="1"/>
  <c r="H4882" i="1"/>
  <c r="I4882" i="1" s="1"/>
  <c r="H4883" i="1"/>
  <c r="I4883" i="1" s="1"/>
  <c r="H4884" i="1"/>
  <c r="I4884" i="1" s="1"/>
  <c r="H4885" i="1"/>
  <c r="I4885" i="1" s="1"/>
  <c r="H4886" i="1"/>
  <c r="I4886" i="1" s="1"/>
  <c r="H4887" i="1"/>
  <c r="I4887" i="1" s="1"/>
  <c r="H4888" i="1"/>
  <c r="I4888" i="1" s="1"/>
  <c r="H4889" i="1"/>
  <c r="I4889" i="1" s="1"/>
  <c r="H4890" i="1"/>
  <c r="I4890" i="1" s="1"/>
  <c r="H4891" i="1"/>
  <c r="I4891" i="1" s="1"/>
  <c r="H4892" i="1"/>
  <c r="I4892" i="1" s="1"/>
  <c r="H4893" i="1"/>
  <c r="I4893" i="1" s="1"/>
  <c r="H4894" i="1"/>
  <c r="I4894" i="1" s="1"/>
  <c r="H4895" i="1"/>
  <c r="I4895" i="1" s="1"/>
  <c r="H4896" i="1"/>
  <c r="I4896" i="1" s="1"/>
  <c r="H4897" i="1"/>
  <c r="I4897" i="1" s="1"/>
  <c r="H4898" i="1"/>
  <c r="I4898" i="1" s="1"/>
  <c r="H4899" i="1"/>
  <c r="I4899" i="1" s="1"/>
  <c r="H4900" i="1"/>
  <c r="I4900" i="1" s="1"/>
  <c r="H4901" i="1"/>
  <c r="I4901" i="1" s="1"/>
  <c r="H4902" i="1"/>
  <c r="I4902" i="1" s="1"/>
  <c r="H4903" i="1"/>
  <c r="I4903" i="1" s="1"/>
  <c r="H4904" i="1"/>
  <c r="I4904" i="1" s="1"/>
  <c r="H4905" i="1"/>
  <c r="I4905" i="1" s="1"/>
  <c r="H4906" i="1"/>
  <c r="I4906" i="1" s="1"/>
  <c r="H4907" i="1"/>
  <c r="I4907" i="1" s="1"/>
  <c r="H4908" i="1"/>
  <c r="I4908" i="1" s="1"/>
  <c r="H4909" i="1"/>
  <c r="I4909" i="1" s="1"/>
  <c r="H4910" i="1"/>
  <c r="I4910" i="1" s="1"/>
  <c r="H4911" i="1"/>
  <c r="I4911" i="1" s="1"/>
  <c r="H4912" i="1"/>
  <c r="I4912" i="1" s="1"/>
  <c r="H4913" i="1"/>
  <c r="I4913" i="1" s="1"/>
  <c r="H4914" i="1"/>
  <c r="I4914" i="1" s="1"/>
  <c r="H4915" i="1"/>
  <c r="I4915" i="1" s="1"/>
  <c r="H4916" i="1"/>
  <c r="I4916" i="1" s="1"/>
  <c r="H4917" i="1"/>
  <c r="I4917" i="1" s="1"/>
  <c r="H4918" i="1"/>
  <c r="I4918" i="1" s="1"/>
  <c r="H4919" i="1"/>
  <c r="I4919" i="1" s="1"/>
  <c r="H4920" i="1"/>
  <c r="I4920" i="1" s="1"/>
  <c r="H4921" i="1"/>
  <c r="I4921" i="1" s="1"/>
  <c r="H4922" i="1"/>
  <c r="I4922" i="1" s="1"/>
  <c r="H4923" i="1"/>
  <c r="I4923" i="1" s="1"/>
  <c r="H4924" i="1"/>
  <c r="I4924" i="1" s="1"/>
  <c r="H4925" i="1"/>
  <c r="I4925" i="1" s="1"/>
  <c r="H4926" i="1"/>
  <c r="I4926" i="1" s="1"/>
  <c r="H4927" i="1"/>
  <c r="I4927" i="1" s="1"/>
  <c r="H4928" i="1"/>
  <c r="I4928" i="1" s="1"/>
  <c r="H4929" i="1"/>
  <c r="I4929" i="1" s="1"/>
  <c r="H4930" i="1"/>
  <c r="I4930" i="1" s="1"/>
  <c r="H4931" i="1"/>
  <c r="I4931" i="1" s="1"/>
  <c r="H4932" i="1"/>
  <c r="I4932" i="1" s="1"/>
  <c r="H4933" i="1"/>
  <c r="I4933" i="1" s="1"/>
  <c r="H4934" i="1"/>
  <c r="I4934" i="1" s="1"/>
  <c r="H4935" i="1"/>
  <c r="I4935" i="1" s="1"/>
  <c r="H4936" i="1"/>
  <c r="I4936" i="1" s="1"/>
  <c r="H4937" i="1"/>
  <c r="I4937" i="1" s="1"/>
  <c r="H4938" i="1"/>
  <c r="I4938" i="1" s="1"/>
  <c r="H4939" i="1"/>
  <c r="I4939" i="1" s="1"/>
  <c r="H4940" i="1"/>
  <c r="I4940" i="1" s="1"/>
  <c r="H4941" i="1"/>
  <c r="I4941" i="1" s="1"/>
  <c r="H4942" i="1"/>
  <c r="I4942" i="1" s="1"/>
  <c r="H4943" i="1"/>
  <c r="I4943" i="1" s="1"/>
  <c r="H4944" i="1"/>
  <c r="I4944" i="1" s="1"/>
  <c r="H4945" i="1"/>
  <c r="I4945" i="1" s="1"/>
  <c r="H4946" i="1"/>
  <c r="I4946" i="1" s="1"/>
  <c r="H4947" i="1"/>
  <c r="I4947" i="1" s="1"/>
  <c r="H4948" i="1"/>
  <c r="I4948" i="1" s="1"/>
  <c r="H4949" i="1"/>
  <c r="I4949" i="1" s="1"/>
  <c r="H4950" i="1"/>
  <c r="I4950" i="1" s="1"/>
  <c r="H4951" i="1"/>
  <c r="I4951" i="1" s="1"/>
  <c r="H4952" i="1"/>
  <c r="I4952" i="1" s="1"/>
  <c r="H4953" i="1"/>
  <c r="I4953" i="1" s="1"/>
  <c r="H4954" i="1"/>
  <c r="I4954" i="1" s="1"/>
  <c r="H4955" i="1"/>
  <c r="I4955" i="1" s="1"/>
  <c r="H4956" i="1"/>
  <c r="I4956" i="1" s="1"/>
  <c r="H4957" i="1"/>
  <c r="I4957" i="1" s="1"/>
  <c r="H4958" i="1"/>
  <c r="I4958" i="1" s="1"/>
  <c r="H4959" i="1"/>
  <c r="I4959" i="1" s="1"/>
  <c r="H4960" i="1"/>
  <c r="I4960" i="1" s="1"/>
  <c r="H4961" i="1"/>
  <c r="I4961" i="1" s="1"/>
  <c r="H4962" i="1"/>
  <c r="I4962" i="1" s="1"/>
  <c r="H4963" i="1"/>
  <c r="I4963" i="1" s="1"/>
  <c r="H4964" i="1"/>
  <c r="I4964" i="1" s="1"/>
  <c r="H4965" i="1"/>
  <c r="I4965" i="1" s="1"/>
  <c r="H4966" i="1"/>
  <c r="I4966" i="1" s="1"/>
  <c r="H4967" i="1"/>
  <c r="I4967" i="1" s="1"/>
  <c r="H4968" i="1"/>
  <c r="I4968" i="1" s="1"/>
  <c r="H4969" i="1"/>
  <c r="I4969" i="1" s="1"/>
  <c r="H4970" i="1"/>
  <c r="I4970" i="1" s="1"/>
  <c r="H4971" i="1"/>
  <c r="I4971" i="1" s="1"/>
  <c r="H4972" i="1"/>
  <c r="I4972" i="1" s="1"/>
  <c r="H4973" i="1"/>
  <c r="I4973" i="1" s="1"/>
  <c r="H4974" i="1"/>
  <c r="I4974" i="1" s="1"/>
  <c r="H4975" i="1"/>
  <c r="I4975" i="1" s="1"/>
  <c r="H4976" i="1"/>
  <c r="I4976" i="1" s="1"/>
  <c r="H4977" i="1"/>
  <c r="I4977" i="1" s="1"/>
  <c r="H4978" i="1"/>
  <c r="I4978" i="1" s="1"/>
  <c r="H4979" i="1"/>
  <c r="I4979" i="1" s="1"/>
  <c r="H4980" i="1"/>
  <c r="I4980" i="1" s="1"/>
  <c r="H4981" i="1"/>
  <c r="I4981" i="1" s="1"/>
  <c r="H4982" i="1"/>
  <c r="I4982" i="1" s="1"/>
  <c r="H4983" i="1"/>
  <c r="I4983" i="1" s="1"/>
  <c r="H4984" i="1"/>
  <c r="I4984" i="1" s="1"/>
  <c r="H4985" i="1"/>
  <c r="I4985" i="1" s="1"/>
  <c r="H4986" i="1"/>
  <c r="I4986" i="1" s="1"/>
  <c r="H4987" i="1"/>
  <c r="I4987" i="1" s="1"/>
  <c r="H4988" i="1"/>
  <c r="I4988" i="1" s="1"/>
  <c r="H4989" i="1"/>
  <c r="I4989" i="1" s="1"/>
  <c r="H4990" i="1"/>
  <c r="I4990" i="1" s="1"/>
  <c r="H4991" i="1"/>
  <c r="I4991" i="1" s="1"/>
  <c r="H4992" i="1"/>
  <c r="I4992" i="1" s="1"/>
  <c r="H4993" i="1"/>
  <c r="I4993" i="1" s="1"/>
  <c r="H4994" i="1"/>
  <c r="I4994" i="1" s="1"/>
  <c r="H4995" i="1"/>
  <c r="I4995" i="1" s="1"/>
  <c r="H4996" i="1"/>
  <c r="I4996" i="1" s="1"/>
  <c r="H4997" i="1"/>
  <c r="I4997" i="1" s="1"/>
  <c r="H4998" i="1"/>
  <c r="I4998" i="1" s="1"/>
  <c r="H4999" i="1"/>
  <c r="I4999" i="1" s="1"/>
  <c r="H5000" i="1"/>
  <c r="I5000" i="1" s="1"/>
  <c r="H5001" i="1"/>
  <c r="I5001" i="1" s="1"/>
  <c r="H5002" i="1"/>
  <c r="I5002" i="1" s="1"/>
  <c r="H5003" i="1"/>
  <c r="I5003" i="1" s="1"/>
  <c r="H5004" i="1"/>
  <c r="I5004" i="1" s="1"/>
  <c r="H5005" i="1"/>
  <c r="I5005" i="1" s="1"/>
  <c r="H5006" i="1"/>
  <c r="I5006" i="1" s="1"/>
  <c r="H5007" i="1"/>
  <c r="I5007" i="1" s="1"/>
  <c r="H5008" i="1"/>
  <c r="I5008" i="1" s="1"/>
  <c r="H5009" i="1"/>
  <c r="I5009" i="1" s="1"/>
  <c r="H5010" i="1"/>
  <c r="I5010" i="1" s="1"/>
  <c r="H5011" i="1"/>
  <c r="I5011" i="1" s="1"/>
  <c r="H5012" i="1"/>
  <c r="I5012" i="1" s="1"/>
  <c r="H5013" i="1"/>
  <c r="I5013" i="1" s="1"/>
  <c r="H5014" i="1"/>
  <c r="I5014" i="1" s="1"/>
  <c r="H5015" i="1"/>
  <c r="I5015" i="1" s="1"/>
  <c r="H5016" i="1"/>
  <c r="I5016" i="1" s="1"/>
  <c r="H5017" i="1"/>
  <c r="I5017" i="1" s="1"/>
  <c r="H5018" i="1"/>
  <c r="I5018" i="1" s="1"/>
  <c r="H5019" i="1"/>
  <c r="I5019" i="1" s="1"/>
  <c r="H5020" i="1"/>
  <c r="I5020" i="1" s="1"/>
  <c r="H5021" i="1"/>
  <c r="I5021" i="1" s="1"/>
  <c r="H5022" i="1"/>
  <c r="I5022" i="1" s="1"/>
  <c r="H5023" i="1"/>
  <c r="I5023" i="1" s="1"/>
  <c r="H5024" i="1"/>
  <c r="I5024" i="1" s="1"/>
  <c r="H5025" i="1"/>
  <c r="I5025" i="1" s="1"/>
  <c r="H5026" i="1"/>
  <c r="I5026" i="1" s="1"/>
  <c r="H5027" i="1"/>
  <c r="I5027" i="1" s="1"/>
  <c r="H5028" i="1"/>
  <c r="I5028" i="1" s="1"/>
  <c r="H5029" i="1"/>
  <c r="I5029" i="1" s="1"/>
  <c r="H5030" i="1"/>
  <c r="I5030" i="1" s="1"/>
  <c r="H5031" i="1"/>
  <c r="I5031" i="1" s="1"/>
  <c r="H5032" i="1"/>
  <c r="I5032" i="1" s="1"/>
  <c r="H5033" i="1"/>
  <c r="I5033" i="1" s="1"/>
  <c r="H5034" i="1"/>
  <c r="I5034" i="1" s="1"/>
  <c r="H5035" i="1"/>
  <c r="I5035" i="1" s="1"/>
  <c r="H5036" i="1"/>
  <c r="I5036" i="1" s="1"/>
  <c r="H5037" i="1"/>
  <c r="I5037" i="1" s="1"/>
  <c r="H5038" i="1"/>
  <c r="I5038" i="1" s="1"/>
  <c r="H5039" i="1"/>
  <c r="I5039" i="1" s="1"/>
  <c r="H5040" i="1"/>
  <c r="I5040" i="1" s="1"/>
  <c r="H5041" i="1"/>
  <c r="I5041" i="1" s="1"/>
  <c r="H5042" i="1"/>
  <c r="I5042" i="1" s="1"/>
  <c r="H5043" i="1"/>
  <c r="I5043" i="1" s="1"/>
  <c r="H5044" i="1"/>
  <c r="I5044" i="1" s="1"/>
  <c r="H5045" i="1"/>
  <c r="I5045" i="1" s="1"/>
  <c r="H5046" i="1"/>
  <c r="I5046" i="1" s="1"/>
  <c r="H5047" i="1"/>
  <c r="I5047" i="1" s="1"/>
  <c r="H5048" i="1"/>
  <c r="I5048" i="1" s="1"/>
  <c r="H5049" i="1"/>
  <c r="I5049" i="1" s="1"/>
  <c r="H5050" i="1"/>
  <c r="I5050" i="1" s="1"/>
  <c r="H5051" i="1"/>
  <c r="I5051" i="1" s="1"/>
  <c r="H5052" i="1"/>
  <c r="I5052" i="1" s="1"/>
  <c r="H5053" i="1"/>
  <c r="I5053" i="1" s="1"/>
  <c r="H5054" i="1"/>
  <c r="I5054" i="1" s="1"/>
  <c r="H5055" i="1"/>
  <c r="I5055" i="1" s="1"/>
  <c r="H5056" i="1"/>
  <c r="I5056" i="1" s="1"/>
  <c r="H5057" i="1"/>
  <c r="I5057" i="1" s="1"/>
  <c r="H5058" i="1"/>
  <c r="I5058" i="1" s="1"/>
  <c r="H5059" i="1"/>
  <c r="I5059" i="1" s="1"/>
  <c r="H5060" i="1"/>
  <c r="I5060" i="1" s="1"/>
  <c r="H5061" i="1"/>
  <c r="I5061" i="1" s="1"/>
  <c r="H5062" i="1"/>
  <c r="I5062" i="1" s="1"/>
  <c r="H5063" i="1"/>
  <c r="I5063" i="1" s="1"/>
  <c r="H5064" i="1"/>
  <c r="I5064" i="1" s="1"/>
  <c r="H5065" i="1"/>
  <c r="I5065" i="1" s="1"/>
  <c r="H5066" i="1"/>
  <c r="I5066" i="1" s="1"/>
  <c r="H5067" i="1"/>
  <c r="I5067" i="1" s="1"/>
  <c r="H5068" i="1"/>
  <c r="I5068" i="1" s="1"/>
  <c r="H5069" i="1"/>
  <c r="I5069" i="1" s="1"/>
  <c r="H5070" i="1"/>
  <c r="I5070" i="1" s="1"/>
  <c r="H5071" i="1"/>
  <c r="I5071" i="1" s="1"/>
  <c r="H5072" i="1"/>
  <c r="I5072" i="1" s="1"/>
  <c r="H5073" i="1"/>
  <c r="I5073" i="1" s="1"/>
  <c r="H5074" i="1"/>
  <c r="I5074" i="1" s="1"/>
  <c r="H5075" i="1"/>
  <c r="I5075" i="1" s="1"/>
  <c r="H5076" i="1"/>
  <c r="I5076" i="1" s="1"/>
  <c r="H5077" i="1"/>
  <c r="I5077" i="1" s="1"/>
  <c r="H5078" i="1"/>
  <c r="I5078" i="1" s="1"/>
  <c r="H5079" i="1"/>
  <c r="I5079" i="1" s="1"/>
  <c r="H5080" i="1"/>
  <c r="I5080" i="1" s="1"/>
  <c r="H5081" i="1"/>
  <c r="I5081" i="1" s="1"/>
  <c r="H5082" i="1"/>
  <c r="I5082" i="1" s="1"/>
  <c r="H5083" i="1"/>
  <c r="I5083" i="1" s="1"/>
  <c r="H5084" i="1"/>
  <c r="I5084" i="1" s="1"/>
  <c r="H5085" i="1"/>
  <c r="I5085" i="1" s="1"/>
  <c r="H5086" i="1"/>
  <c r="I5086" i="1" s="1"/>
  <c r="H5087" i="1"/>
  <c r="I5087" i="1" s="1"/>
  <c r="H5088" i="1"/>
  <c r="I5088" i="1" s="1"/>
  <c r="H5089" i="1"/>
  <c r="I5089" i="1" s="1"/>
  <c r="H5090" i="1"/>
  <c r="I5090" i="1" s="1"/>
  <c r="H5091" i="1"/>
  <c r="I5091" i="1" s="1"/>
  <c r="H5092" i="1"/>
  <c r="I5092" i="1" s="1"/>
  <c r="H5093" i="1"/>
  <c r="I5093" i="1" s="1"/>
  <c r="H5094" i="1"/>
  <c r="I5094" i="1" s="1"/>
  <c r="H5095" i="1"/>
  <c r="I5095" i="1" s="1"/>
  <c r="H5096" i="1"/>
  <c r="I5096" i="1" s="1"/>
  <c r="H5097" i="1"/>
  <c r="I5097" i="1" s="1"/>
  <c r="H5098" i="1"/>
  <c r="I5098" i="1" s="1"/>
  <c r="H5099" i="1"/>
  <c r="I5099" i="1" s="1"/>
  <c r="H5100" i="1"/>
  <c r="I5100" i="1" s="1"/>
  <c r="H5101" i="1"/>
  <c r="I5101" i="1" s="1"/>
  <c r="H5102" i="1"/>
  <c r="I5102" i="1" s="1"/>
  <c r="H5103" i="1"/>
  <c r="I5103" i="1" s="1"/>
  <c r="H5104" i="1"/>
  <c r="I5104" i="1" s="1"/>
  <c r="H5105" i="1"/>
  <c r="I5105" i="1" s="1"/>
  <c r="H5106" i="1"/>
  <c r="I5106" i="1" s="1"/>
  <c r="H5107" i="1"/>
  <c r="I5107" i="1" s="1"/>
  <c r="H5108" i="1"/>
  <c r="I5108" i="1" s="1"/>
  <c r="H5109" i="1"/>
  <c r="I5109" i="1" s="1"/>
  <c r="H5110" i="1"/>
  <c r="I5110" i="1" s="1"/>
  <c r="H5111" i="1"/>
  <c r="I5111" i="1" s="1"/>
  <c r="H5112" i="1"/>
  <c r="I5112" i="1" s="1"/>
  <c r="H5113" i="1"/>
  <c r="I5113" i="1" s="1"/>
  <c r="H5114" i="1"/>
  <c r="I5114" i="1" s="1"/>
  <c r="H5115" i="1"/>
  <c r="I5115" i="1" s="1"/>
  <c r="H5116" i="1"/>
  <c r="I5116" i="1" s="1"/>
  <c r="H5117" i="1"/>
  <c r="I5117" i="1" s="1"/>
  <c r="H5118" i="1"/>
  <c r="I5118" i="1" s="1"/>
  <c r="H5119" i="1"/>
  <c r="I5119" i="1" s="1"/>
  <c r="H5120" i="1"/>
  <c r="I5120" i="1" s="1"/>
  <c r="H5121" i="1"/>
  <c r="I5121" i="1" s="1"/>
  <c r="H5122" i="1"/>
  <c r="I5122" i="1" s="1"/>
  <c r="H5123" i="1"/>
  <c r="I5123" i="1" s="1"/>
  <c r="H5124" i="1"/>
  <c r="I5124" i="1" s="1"/>
  <c r="H5125" i="1"/>
  <c r="I5125" i="1" s="1"/>
  <c r="H5126" i="1"/>
  <c r="I5126" i="1" s="1"/>
  <c r="H5127" i="1"/>
  <c r="I5127" i="1" s="1"/>
  <c r="H5128" i="1"/>
  <c r="I5128" i="1" s="1"/>
  <c r="H5129" i="1"/>
  <c r="I5129" i="1" s="1"/>
  <c r="H5130" i="1"/>
  <c r="I5130" i="1" s="1"/>
  <c r="H5131" i="1"/>
  <c r="I5131" i="1" s="1"/>
  <c r="H5132" i="1"/>
  <c r="I5132" i="1" s="1"/>
  <c r="H5133" i="1"/>
  <c r="I5133" i="1" s="1"/>
  <c r="H5134" i="1"/>
  <c r="I5134" i="1" s="1"/>
  <c r="H5135" i="1"/>
  <c r="I5135" i="1" s="1"/>
  <c r="H5136" i="1"/>
  <c r="I5136" i="1" s="1"/>
  <c r="H5137" i="1"/>
  <c r="I5137" i="1" s="1"/>
  <c r="H5138" i="1"/>
  <c r="I5138" i="1" s="1"/>
  <c r="H5139" i="1"/>
  <c r="I5139" i="1" s="1"/>
  <c r="H5140" i="1"/>
  <c r="I5140" i="1" s="1"/>
  <c r="H5141" i="1"/>
  <c r="I5141" i="1" s="1"/>
  <c r="H5142" i="1"/>
  <c r="I5142" i="1" s="1"/>
  <c r="H5143" i="1"/>
  <c r="I5143" i="1" s="1"/>
  <c r="H5144" i="1"/>
  <c r="I5144" i="1" s="1"/>
  <c r="H5145" i="1"/>
  <c r="I5145" i="1" s="1"/>
  <c r="H5146" i="1"/>
  <c r="I5146" i="1" s="1"/>
  <c r="H5147" i="1"/>
  <c r="I5147" i="1" s="1"/>
  <c r="H5148" i="1"/>
  <c r="I5148" i="1" s="1"/>
  <c r="H5149" i="1"/>
  <c r="I5149" i="1" s="1"/>
  <c r="H5150" i="1"/>
  <c r="I5150" i="1" s="1"/>
  <c r="H5151" i="1"/>
  <c r="I5151" i="1" s="1"/>
  <c r="H5152" i="1"/>
  <c r="I5152" i="1" s="1"/>
  <c r="H5153" i="1"/>
  <c r="I5153" i="1" s="1"/>
  <c r="H5154" i="1"/>
  <c r="I5154" i="1" s="1"/>
  <c r="H5155" i="1"/>
  <c r="I5155" i="1" s="1"/>
  <c r="H5156" i="1"/>
  <c r="I5156" i="1" s="1"/>
  <c r="H5157" i="1"/>
  <c r="I5157" i="1" s="1"/>
  <c r="H5158" i="1"/>
  <c r="I5158" i="1" s="1"/>
  <c r="H5159" i="1"/>
  <c r="I5159" i="1" s="1"/>
  <c r="H5160" i="1"/>
  <c r="I5160" i="1" s="1"/>
  <c r="H5161" i="1"/>
  <c r="I5161" i="1" s="1"/>
  <c r="H5162" i="1"/>
  <c r="I5162" i="1" s="1"/>
  <c r="H5163" i="1"/>
  <c r="I5163" i="1" s="1"/>
  <c r="H5164" i="1"/>
  <c r="I5164" i="1" s="1"/>
  <c r="H5165" i="1"/>
  <c r="I5165" i="1" s="1"/>
  <c r="H5166" i="1"/>
  <c r="I5166" i="1" s="1"/>
  <c r="H5167" i="1"/>
  <c r="I5167" i="1" s="1"/>
  <c r="H5168" i="1"/>
  <c r="I5168" i="1" s="1"/>
  <c r="H5169" i="1"/>
  <c r="I5169" i="1" s="1"/>
  <c r="H5170" i="1"/>
  <c r="I5170" i="1" s="1"/>
  <c r="H5171" i="1"/>
  <c r="I5171" i="1" s="1"/>
  <c r="H5172" i="1"/>
  <c r="I5172" i="1" s="1"/>
  <c r="H5173" i="1"/>
  <c r="I5173" i="1" s="1"/>
  <c r="H5174" i="1"/>
  <c r="I5174" i="1" s="1"/>
  <c r="H5175" i="1"/>
  <c r="I5175" i="1" s="1"/>
  <c r="H5176" i="1"/>
  <c r="I5176" i="1" s="1"/>
  <c r="H5177" i="1"/>
  <c r="I5177" i="1" s="1"/>
  <c r="H5178" i="1"/>
  <c r="I5178" i="1" s="1"/>
  <c r="H5179" i="1"/>
  <c r="I5179" i="1" s="1"/>
  <c r="H5180" i="1"/>
  <c r="I5180" i="1" s="1"/>
  <c r="H5181" i="1"/>
  <c r="I5181" i="1" s="1"/>
  <c r="H5182" i="1"/>
  <c r="I5182" i="1" s="1"/>
  <c r="H5183" i="1"/>
  <c r="I5183" i="1" s="1"/>
  <c r="H5184" i="1"/>
  <c r="I5184" i="1" s="1"/>
  <c r="H5185" i="1"/>
  <c r="I5185" i="1" s="1"/>
  <c r="H5186" i="1"/>
  <c r="I5186" i="1" s="1"/>
  <c r="H5187" i="1"/>
  <c r="I5187" i="1" s="1"/>
  <c r="H5188" i="1"/>
  <c r="I5188" i="1" s="1"/>
  <c r="H5189" i="1"/>
  <c r="I5189" i="1" s="1"/>
  <c r="H5190" i="1"/>
  <c r="I5190" i="1" s="1"/>
  <c r="H5191" i="1"/>
  <c r="I5191" i="1" s="1"/>
  <c r="H5192" i="1"/>
  <c r="I5192" i="1" s="1"/>
  <c r="H5193" i="1"/>
  <c r="I5193" i="1" s="1"/>
  <c r="H5194" i="1"/>
  <c r="I5194" i="1" s="1"/>
  <c r="H5195" i="1"/>
  <c r="I5195" i="1" s="1"/>
  <c r="H5196" i="1"/>
  <c r="I5196" i="1" s="1"/>
  <c r="H5197" i="1"/>
  <c r="I5197" i="1" s="1"/>
  <c r="H5198" i="1"/>
  <c r="I5198" i="1" s="1"/>
  <c r="H5199" i="1"/>
  <c r="I5199" i="1" s="1"/>
  <c r="H5200" i="1"/>
  <c r="I5200" i="1" s="1"/>
  <c r="H5201" i="1"/>
  <c r="I5201" i="1" s="1"/>
  <c r="H5202" i="1"/>
  <c r="I5202" i="1" s="1"/>
  <c r="H5203" i="1"/>
  <c r="I5203" i="1" s="1"/>
  <c r="H5204" i="1"/>
  <c r="I5204" i="1" s="1"/>
  <c r="H5205" i="1"/>
  <c r="I5205" i="1" s="1"/>
  <c r="H5206" i="1"/>
  <c r="I5206" i="1" s="1"/>
  <c r="H5207" i="1"/>
  <c r="I5207" i="1" s="1"/>
  <c r="H5208" i="1"/>
  <c r="I5208" i="1" s="1"/>
  <c r="H5209" i="1"/>
  <c r="I5209" i="1" s="1"/>
  <c r="H5210" i="1"/>
  <c r="I5210" i="1" s="1"/>
  <c r="H5211" i="1"/>
  <c r="I5211" i="1" s="1"/>
  <c r="H5212" i="1"/>
  <c r="I5212" i="1" s="1"/>
  <c r="H5213" i="1"/>
  <c r="I5213" i="1" s="1"/>
  <c r="H5214" i="1"/>
  <c r="I5214" i="1" s="1"/>
  <c r="H5215" i="1"/>
  <c r="I5215" i="1" s="1"/>
  <c r="H5216" i="1"/>
  <c r="I5216" i="1" s="1"/>
  <c r="H5217" i="1"/>
  <c r="I5217" i="1" s="1"/>
  <c r="H5218" i="1"/>
  <c r="I5218" i="1" s="1"/>
  <c r="H5219" i="1"/>
  <c r="I5219" i="1" s="1"/>
  <c r="H5220" i="1"/>
  <c r="I5220" i="1" s="1"/>
  <c r="H5221" i="1"/>
  <c r="I5221" i="1" s="1"/>
  <c r="H5222" i="1"/>
  <c r="I5222" i="1" s="1"/>
  <c r="H5223" i="1"/>
  <c r="I5223" i="1" s="1"/>
  <c r="H5224" i="1"/>
  <c r="I5224" i="1" s="1"/>
  <c r="H5225" i="1"/>
  <c r="I5225" i="1" s="1"/>
  <c r="H5226" i="1"/>
  <c r="I5226" i="1" s="1"/>
  <c r="H5227" i="1"/>
  <c r="I5227" i="1" s="1"/>
  <c r="H5228" i="1"/>
  <c r="I5228" i="1" s="1"/>
  <c r="H5229" i="1"/>
  <c r="I5229" i="1" s="1"/>
  <c r="H5230" i="1"/>
  <c r="I5230" i="1" s="1"/>
  <c r="H5231" i="1"/>
  <c r="I5231" i="1" s="1"/>
  <c r="H5232" i="1"/>
  <c r="I5232" i="1" s="1"/>
  <c r="H5233" i="1"/>
  <c r="I5233" i="1" s="1"/>
  <c r="H5234" i="1"/>
  <c r="I5234" i="1" s="1"/>
  <c r="H5235" i="1"/>
  <c r="I5235" i="1" s="1"/>
  <c r="H5236" i="1"/>
  <c r="I5236" i="1" s="1"/>
  <c r="H5237" i="1"/>
  <c r="I5237" i="1" s="1"/>
  <c r="H5238" i="1"/>
  <c r="I5238" i="1" s="1"/>
  <c r="H5239" i="1"/>
  <c r="I5239" i="1" s="1"/>
  <c r="H5240" i="1"/>
  <c r="I5240" i="1" s="1"/>
  <c r="H5241" i="1"/>
  <c r="I5241" i="1" s="1"/>
  <c r="H5242" i="1"/>
  <c r="I5242" i="1" s="1"/>
  <c r="H5243" i="1"/>
  <c r="I5243" i="1" s="1"/>
  <c r="H5244" i="1"/>
  <c r="I5244" i="1" s="1"/>
  <c r="H5245" i="1"/>
  <c r="I5245" i="1" s="1"/>
  <c r="H5246" i="1"/>
  <c r="I5246" i="1" s="1"/>
  <c r="H5247" i="1"/>
  <c r="I5247" i="1" s="1"/>
  <c r="H5248" i="1"/>
  <c r="I5248" i="1" s="1"/>
  <c r="H5249" i="1"/>
  <c r="I5249" i="1" s="1"/>
  <c r="H5250" i="1"/>
  <c r="I5250" i="1" s="1"/>
  <c r="H5251" i="1"/>
  <c r="I5251" i="1" s="1"/>
  <c r="H5252" i="1"/>
  <c r="I5252" i="1" s="1"/>
  <c r="H5253" i="1"/>
  <c r="I5253" i="1" s="1"/>
  <c r="H5254" i="1"/>
  <c r="I5254" i="1" s="1"/>
  <c r="H5255" i="1"/>
  <c r="I5255" i="1" s="1"/>
  <c r="H5256" i="1"/>
  <c r="I5256" i="1" s="1"/>
  <c r="H5257" i="1"/>
  <c r="I5257" i="1" s="1"/>
  <c r="H5258" i="1"/>
  <c r="I5258" i="1" s="1"/>
  <c r="H5259" i="1"/>
  <c r="I5259" i="1" s="1"/>
  <c r="H5260" i="1"/>
  <c r="I5260" i="1" s="1"/>
  <c r="H5261" i="1"/>
  <c r="I5261" i="1" s="1"/>
  <c r="H5262" i="1"/>
  <c r="I5262" i="1" s="1"/>
  <c r="H5263" i="1"/>
  <c r="I5263" i="1" s="1"/>
  <c r="H5264" i="1"/>
  <c r="I5264" i="1" s="1"/>
  <c r="H5265" i="1"/>
  <c r="I5265" i="1" s="1"/>
  <c r="H5266" i="1"/>
  <c r="I5266" i="1" s="1"/>
  <c r="H5267" i="1"/>
  <c r="I5267" i="1" s="1"/>
  <c r="H5268" i="1"/>
  <c r="I5268" i="1" s="1"/>
  <c r="H5269" i="1"/>
  <c r="I5269" i="1" s="1"/>
  <c r="H5270" i="1"/>
  <c r="I5270" i="1" s="1"/>
  <c r="H5271" i="1"/>
  <c r="I5271" i="1" s="1"/>
  <c r="H5272" i="1"/>
  <c r="I5272" i="1" s="1"/>
  <c r="H5273" i="1"/>
  <c r="I5273" i="1" s="1"/>
  <c r="H5274" i="1"/>
  <c r="I5274" i="1" s="1"/>
  <c r="H5275" i="1"/>
  <c r="I5275" i="1" s="1"/>
  <c r="H5276" i="1"/>
  <c r="I5276" i="1" s="1"/>
  <c r="H5277" i="1"/>
  <c r="I5277" i="1" s="1"/>
  <c r="H5278" i="1"/>
  <c r="I5278" i="1" s="1"/>
  <c r="H5279" i="1"/>
  <c r="I5279" i="1" s="1"/>
  <c r="H5280" i="1"/>
  <c r="I5280" i="1" s="1"/>
  <c r="H5281" i="1"/>
  <c r="I5281" i="1" s="1"/>
  <c r="H5282" i="1"/>
  <c r="I5282" i="1" s="1"/>
  <c r="H5283" i="1"/>
  <c r="I5283" i="1" s="1"/>
  <c r="H5284" i="1"/>
  <c r="I5284" i="1" s="1"/>
  <c r="H5285" i="1"/>
  <c r="I5285" i="1" s="1"/>
  <c r="H5286" i="1"/>
  <c r="I5286" i="1" s="1"/>
  <c r="H5287" i="1"/>
  <c r="I5287" i="1" s="1"/>
  <c r="H5288" i="1"/>
  <c r="I5288" i="1" s="1"/>
  <c r="H5289" i="1"/>
  <c r="I5289" i="1" s="1"/>
  <c r="H5290" i="1"/>
  <c r="I5290" i="1" s="1"/>
  <c r="H5291" i="1"/>
  <c r="I5291" i="1" s="1"/>
  <c r="H5292" i="1"/>
  <c r="I5292" i="1" s="1"/>
  <c r="H5293" i="1"/>
  <c r="I5293" i="1" s="1"/>
  <c r="H5294" i="1"/>
  <c r="I5294" i="1" s="1"/>
  <c r="H5295" i="1"/>
  <c r="I5295" i="1" s="1"/>
  <c r="H5296" i="1"/>
  <c r="I5296" i="1" s="1"/>
  <c r="H5297" i="1"/>
  <c r="I5297" i="1" s="1"/>
  <c r="H5298" i="1"/>
  <c r="I5298" i="1" s="1"/>
  <c r="H5299" i="1"/>
  <c r="I5299" i="1" s="1"/>
  <c r="H5300" i="1"/>
  <c r="I5300" i="1" s="1"/>
  <c r="H5301" i="1"/>
  <c r="I5301" i="1" s="1"/>
  <c r="H5302" i="1"/>
  <c r="I5302" i="1" s="1"/>
  <c r="H5303" i="1"/>
  <c r="I5303" i="1" s="1"/>
  <c r="H5304" i="1"/>
  <c r="I5304" i="1" s="1"/>
  <c r="H5305" i="1"/>
  <c r="I5305" i="1" s="1"/>
  <c r="H5306" i="1"/>
  <c r="I5306" i="1" s="1"/>
  <c r="H5307" i="1"/>
  <c r="I5307" i="1" s="1"/>
  <c r="H5308" i="1"/>
  <c r="I5308" i="1" s="1"/>
  <c r="H5309" i="1"/>
  <c r="I5309" i="1" s="1"/>
  <c r="H5310" i="1"/>
  <c r="I5310" i="1" s="1"/>
  <c r="H5311" i="1"/>
  <c r="I5311" i="1" s="1"/>
  <c r="H5312" i="1"/>
  <c r="I5312" i="1" s="1"/>
  <c r="H5313" i="1"/>
  <c r="I5313" i="1" s="1"/>
  <c r="H5314" i="1"/>
  <c r="I5314" i="1" s="1"/>
  <c r="H5315" i="1"/>
  <c r="I5315" i="1" s="1"/>
  <c r="H5316" i="1"/>
  <c r="I5316" i="1" s="1"/>
  <c r="H5317" i="1"/>
  <c r="I5317" i="1" s="1"/>
  <c r="H5318" i="1"/>
  <c r="I5318" i="1" s="1"/>
  <c r="H5319" i="1"/>
  <c r="I5319" i="1" s="1"/>
  <c r="H5320" i="1"/>
  <c r="I5320" i="1" s="1"/>
  <c r="H5321" i="1"/>
  <c r="I5321" i="1" s="1"/>
  <c r="H5322" i="1"/>
  <c r="I5322" i="1" s="1"/>
  <c r="H5323" i="1"/>
  <c r="I5323" i="1" s="1"/>
  <c r="H5324" i="1"/>
  <c r="I5324" i="1" s="1"/>
  <c r="H5325" i="1"/>
  <c r="I5325" i="1" s="1"/>
  <c r="H5326" i="1"/>
  <c r="I5326" i="1" s="1"/>
  <c r="H5327" i="1"/>
  <c r="I5327" i="1" s="1"/>
  <c r="H5328" i="1"/>
  <c r="I5328" i="1" s="1"/>
  <c r="H5329" i="1"/>
  <c r="I5329" i="1" s="1"/>
  <c r="H5330" i="1"/>
  <c r="I5330" i="1" s="1"/>
  <c r="H5331" i="1"/>
  <c r="I5331" i="1" s="1"/>
  <c r="H5332" i="1"/>
  <c r="I5332" i="1" s="1"/>
  <c r="H5333" i="1"/>
  <c r="I5333" i="1" s="1"/>
  <c r="H5334" i="1"/>
  <c r="I5334" i="1" s="1"/>
  <c r="H5335" i="1"/>
  <c r="I5335" i="1" s="1"/>
  <c r="H5336" i="1"/>
  <c r="I5336" i="1" s="1"/>
  <c r="H5337" i="1"/>
  <c r="I5337" i="1" s="1"/>
  <c r="H5338" i="1"/>
  <c r="I5338" i="1" s="1"/>
  <c r="H5339" i="1"/>
  <c r="I5339" i="1" s="1"/>
  <c r="H5340" i="1"/>
  <c r="I5340" i="1" s="1"/>
  <c r="H5341" i="1"/>
  <c r="I5341" i="1" s="1"/>
  <c r="H5342" i="1"/>
  <c r="I5342" i="1" s="1"/>
  <c r="H5343" i="1"/>
  <c r="I5343" i="1" s="1"/>
  <c r="H5344" i="1"/>
  <c r="I5344" i="1" s="1"/>
  <c r="H5345" i="1"/>
  <c r="I5345" i="1" s="1"/>
  <c r="H5346" i="1"/>
  <c r="I5346" i="1" s="1"/>
  <c r="H5347" i="1"/>
  <c r="I5347" i="1" s="1"/>
  <c r="H5348" i="1"/>
  <c r="I5348" i="1" s="1"/>
  <c r="H5349" i="1"/>
  <c r="I5349" i="1" s="1"/>
  <c r="H5350" i="1"/>
  <c r="I5350" i="1" s="1"/>
  <c r="H5351" i="1"/>
  <c r="I5351" i="1" s="1"/>
  <c r="H5352" i="1"/>
  <c r="I5352" i="1" s="1"/>
  <c r="H5353" i="1"/>
  <c r="I5353" i="1" s="1"/>
  <c r="H5354" i="1"/>
  <c r="I5354" i="1" s="1"/>
  <c r="H5355" i="1"/>
  <c r="I5355" i="1" s="1"/>
  <c r="H5356" i="1"/>
  <c r="I5356" i="1" s="1"/>
  <c r="H5357" i="1"/>
  <c r="I5357" i="1" s="1"/>
  <c r="H5358" i="1"/>
  <c r="I5358" i="1" s="1"/>
  <c r="H5359" i="1"/>
  <c r="I5359" i="1" s="1"/>
  <c r="H5360" i="1"/>
  <c r="I5360" i="1" s="1"/>
  <c r="H5361" i="1"/>
  <c r="I5361" i="1" s="1"/>
  <c r="H5362" i="1"/>
  <c r="I5362" i="1" s="1"/>
  <c r="H5363" i="1"/>
  <c r="I5363" i="1" s="1"/>
  <c r="H5364" i="1"/>
  <c r="I5364" i="1" s="1"/>
  <c r="H5365" i="1"/>
  <c r="I5365" i="1" s="1"/>
  <c r="H5366" i="1"/>
  <c r="I5366" i="1" s="1"/>
  <c r="H5367" i="1"/>
  <c r="I5367" i="1" s="1"/>
  <c r="H5368" i="1"/>
  <c r="I5368" i="1" s="1"/>
  <c r="H5369" i="1"/>
  <c r="I5369" i="1" s="1"/>
  <c r="H5370" i="1"/>
  <c r="I5370" i="1" s="1"/>
  <c r="H5371" i="1"/>
  <c r="I5371" i="1" s="1"/>
  <c r="H5372" i="1"/>
  <c r="I5372" i="1" s="1"/>
  <c r="H5373" i="1"/>
  <c r="I5373" i="1" s="1"/>
  <c r="H5374" i="1"/>
  <c r="I5374" i="1" s="1"/>
  <c r="H5375" i="1"/>
  <c r="I5375" i="1" s="1"/>
  <c r="H5376" i="1"/>
  <c r="I5376" i="1" s="1"/>
  <c r="H5377" i="1"/>
  <c r="I5377" i="1" s="1"/>
  <c r="H5378" i="1"/>
  <c r="I5378" i="1" s="1"/>
  <c r="H5379" i="1"/>
  <c r="I5379" i="1" s="1"/>
  <c r="H5380" i="1"/>
  <c r="I5380" i="1" s="1"/>
  <c r="H5381" i="1"/>
  <c r="I5381" i="1" s="1"/>
  <c r="H5382" i="1"/>
  <c r="I5382" i="1" s="1"/>
  <c r="H5383" i="1"/>
  <c r="I5383" i="1" s="1"/>
  <c r="H5384" i="1"/>
  <c r="I5384" i="1" s="1"/>
  <c r="H5385" i="1"/>
  <c r="I5385" i="1" s="1"/>
  <c r="H5386" i="1"/>
  <c r="I5386" i="1" s="1"/>
  <c r="H5387" i="1"/>
  <c r="I5387" i="1" s="1"/>
  <c r="H5388" i="1"/>
  <c r="I5388" i="1" s="1"/>
  <c r="H5389" i="1"/>
  <c r="I5389" i="1" s="1"/>
  <c r="H5390" i="1"/>
  <c r="I5390" i="1" s="1"/>
  <c r="H5391" i="1"/>
  <c r="I5391" i="1" s="1"/>
  <c r="H5392" i="1"/>
  <c r="I5392" i="1" s="1"/>
  <c r="H5393" i="1"/>
  <c r="I5393" i="1" s="1"/>
  <c r="H5394" i="1"/>
  <c r="I5394" i="1" s="1"/>
  <c r="H5395" i="1"/>
  <c r="I5395" i="1" s="1"/>
  <c r="H5396" i="1"/>
  <c r="I5396" i="1" s="1"/>
  <c r="H5397" i="1"/>
  <c r="I5397" i="1" s="1"/>
  <c r="H5398" i="1"/>
  <c r="I5398" i="1" s="1"/>
  <c r="H5399" i="1"/>
  <c r="I5399" i="1" s="1"/>
  <c r="H5400" i="1"/>
  <c r="I5400" i="1" s="1"/>
  <c r="H5401" i="1"/>
  <c r="I5401" i="1" s="1"/>
  <c r="H5402" i="1"/>
  <c r="I5402" i="1" s="1"/>
  <c r="H5403" i="1"/>
  <c r="I5403" i="1" s="1"/>
  <c r="H5404" i="1"/>
  <c r="I5404" i="1" s="1"/>
  <c r="H5405" i="1"/>
  <c r="I5405" i="1" s="1"/>
  <c r="H5406" i="1"/>
  <c r="I5406" i="1" s="1"/>
  <c r="H5407" i="1"/>
  <c r="I5407" i="1" s="1"/>
  <c r="H5408" i="1"/>
  <c r="I5408" i="1" s="1"/>
  <c r="H5409" i="1"/>
  <c r="I5409" i="1" s="1"/>
  <c r="H5410" i="1"/>
  <c r="I5410" i="1" s="1"/>
  <c r="H5411" i="1"/>
  <c r="I5411" i="1" s="1"/>
  <c r="H5412" i="1"/>
  <c r="I5412" i="1" s="1"/>
  <c r="H5413" i="1"/>
  <c r="I5413" i="1" s="1"/>
  <c r="H5414" i="1"/>
  <c r="I5414" i="1" s="1"/>
  <c r="H5415" i="1"/>
  <c r="I5415" i="1" s="1"/>
  <c r="H5416" i="1"/>
  <c r="I5416" i="1" s="1"/>
  <c r="H5417" i="1"/>
  <c r="I5417" i="1" s="1"/>
  <c r="H5418" i="1"/>
  <c r="I5418" i="1" s="1"/>
  <c r="H5419" i="1"/>
  <c r="I5419" i="1" s="1"/>
  <c r="H5420" i="1"/>
  <c r="I5420" i="1" s="1"/>
  <c r="H5421" i="1"/>
  <c r="I5421" i="1" s="1"/>
  <c r="H5422" i="1"/>
  <c r="I5422" i="1" s="1"/>
  <c r="H5423" i="1"/>
  <c r="I5423" i="1" s="1"/>
  <c r="H5424" i="1"/>
  <c r="I5424" i="1" s="1"/>
  <c r="H5425" i="1"/>
  <c r="I5425" i="1" s="1"/>
  <c r="H5426" i="1"/>
  <c r="I5426" i="1" s="1"/>
  <c r="H5427" i="1"/>
  <c r="I5427" i="1" s="1"/>
  <c r="H5428" i="1"/>
  <c r="I5428" i="1" s="1"/>
  <c r="H5429" i="1"/>
  <c r="I5429" i="1" s="1"/>
  <c r="H5430" i="1"/>
  <c r="I5430" i="1" s="1"/>
  <c r="H5431" i="1"/>
  <c r="I5431" i="1" s="1"/>
  <c r="H5432" i="1"/>
  <c r="I5432" i="1" s="1"/>
  <c r="H5433" i="1"/>
  <c r="I5433" i="1" s="1"/>
  <c r="H5434" i="1"/>
  <c r="I5434" i="1" s="1"/>
  <c r="H5435" i="1"/>
  <c r="I5435" i="1" s="1"/>
  <c r="H5436" i="1"/>
  <c r="I5436" i="1" s="1"/>
  <c r="H5437" i="1"/>
  <c r="I5437" i="1" s="1"/>
  <c r="H5438" i="1"/>
  <c r="I5438" i="1" s="1"/>
  <c r="H5439" i="1"/>
  <c r="I5439" i="1" s="1"/>
  <c r="H5440" i="1"/>
  <c r="I5440" i="1" s="1"/>
  <c r="H5441" i="1"/>
  <c r="I5441" i="1" s="1"/>
  <c r="H5442" i="1"/>
  <c r="I5442" i="1" s="1"/>
  <c r="H5443" i="1"/>
  <c r="I5443" i="1" s="1"/>
  <c r="H5444" i="1"/>
  <c r="I5444" i="1" s="1"/>
  <c r="H5445" i="1"/>
  <c r="I5445" i="1" s="1"/>
  <c r="H5446" i="1"/>
  <c r="I5446" i="1" s="1"/>
  <c r="H5447" i="1"/>
  <c r="I5447" i="1" s="1"/>
  <c r="H5448" i="1"/>
  <c r="I5448" i="1" s="1"/>
  <c r="H5449" i="1"/>
  <c r="I5449" i="1" s="1"/>
  <c r="H5450" i="1"/>
  <c r="I5450" i="1" s="1"/>
  <c r="H5451" i="1"/>
  <c r="I5451" i="1" s="1"/>
  <c r="H5452" i="1"/>
  <c r="I5452" i="1" s="1"/>
  <c r="H5453" i="1"/>
  <c r="I5453" i="1" s="1"/>
  <c r="H5454" i="1"/>
  <c r="I5454" i="1" s="1"/>
  <c r="H5455" i="1"/>
  <c r="I5455" i="1" s="1"/>
  <c r="H5456" i="1"/>
  <c r="I5456" i="1" s="1"/>
  <c r="H5457" i="1"/>
  <c r="I5457" i="1" s="1"/>
  <c r="H5458" i="1"/>
  <c r="I5458" i="1" s="1"/>
  <c r="H5459" i="1"/>
  <c r="I5459" i="1" s="1"/>
  <c r="H5460" i="1"/>
  <c r="I5460" i="1" s="1"/>
  <c r="H5461" i="1"/>
  <c r="I5461" i="1" s="1"/>
  <c r="H5462" i="1"/>
  <c r="I5462" i="1" s="1"/>
  <c r="H5463" i="1"/>
  <c r="I5463" i="1" s="1"/>
  <c r="H5464" i="1"/>
  <c r="I5464" i="1" s="1"/>
  <c r="H5465" i="1"/>
  <c r="I5465" i="1" s="1"/>
  <c r="H5466" i="1"/>
  <c r="I5466" i="1" s="1"/>
  <c r="H5467" i="1"/>
  <c r="I5467" i="1" s="1"/>
  <c r="H5468" i="1"/>
  <c r="I5468" i="1" s="1"/>
  <c r="H5469" i="1"/>
  <c r="I5469" i="1" s="1"/>
  <c r="H5470" i="1"/>
  <c r="I5470" i="1" s="1"/>
  <c r="H5471" i="1"/>
  <c r="I5471" i="1" s="1"/>
  <c r="H5472" i="1"/>
  <c r="I5472" i="1" s="1"/>
  <c r="H5473" i="1"/>
  <c r="I5473" i="1" s="1"/>
  <c r="H5474" i="1"/>
  <c r="I5474" i="1" s="1"/>
  <c r="H5475" i="1"/>
  <c r="I5475" i="1" s="1"/>
  <c r="H5476" i="1"/>
  <c r="I5476" i="1" s="1"/>
  <c r="H5477" i="1"/>
  <c r="I5477" i="1" s="1"/>
  <c r="H5478" i="1"/>
  <c r="I5478" i="1" s="1"/>
  <c r="H5479" i="1"/>
  <c r="I5479" i="1" s="1"/>
  <c r="H5480" i="1"/>
  <c r="I5480" i="1" s="1"/>
  <c r="H5481" i="1"/>
  <c r="I5481" i="1" s="1"/>
  <c r="H5482" i="1"/>
  <c r="I5482" i="1" s="1"/>
  <c r="H5483" i="1"/>
  <c r="I5483" i="1" s="1"/>
  <c r="H5484" i="1"/>
  <c r="I5484" i="1" s="1"/>
  <c r="H5485" i="1"/>
  <c r="I5485" i="1" s="1"/>
  <c r="H5486" i="1"/>
  <c r="I5486" i="1" s="1"/>
  <c r="H5487" i="1"/>
  <c r="I5487" i="1" s="1"/>
  <c r="H5488" i="1"/>
  <c r="I5488" i="1" s="1"/>
  <c r="H5489" i="1"/>
  <c r="I5489" i="1" s="1"/>
  <c r="H5490" i="1"/>
  <c r="I5490" i="1" s="1"/>
  <c r="H5491" i="1"/>
  <c r="I5491" i="1" s="1"/>
  <c r="H5492" i="1"/>
  <c r="I5492" i="1" s="1"/>
  <c r="H5493" i="1"/>
  <c r="I5493" i="1" s="1"/>
  <c r="H5494" i="1"/>
  <c r="I5494" i="1" s="1"/>
  <c r="H5495" i="1"/>
  <c r="I5495" i="1" s="1"/>
  <c r="H5496" i="1"/>
  <c r="I5496" i="1" s="1"/>
  <c r="H5497" i="1"/>
  <c r="I5497" i="1" s="1"/>
  <c r="H5498" i="1"/>
  <c r="I5498" i="1" s="1"/>
  <c r="H5499" i="1"/>
  <c r="I5499" i="1" s="1"/>
  <c r="H5500" i="1"/>
  <c r="I5500" i="1" s="1"/>
  <c r="H5501" i="1"/>
  <c r="I5501" i="1" s="1"/>
  <c r="H5502" i="1"/>
  <c r="I5502" i="1" s="1"/>
  <c r="H5503" i="1"/>
  <c r="I5503" i="1" s="1"/>
  <c r="H5504" i="1"/>
  <c r="I5504" i="1" s="1"/>
  <c r="H5505" i="1"/>
  <c r="I5505" i="1" s="1"/>
  <c r="H5506" i="1"/>
  <c r="I5506" i="1" s="1"/>
  <c r="H5507" i="1"/>
  <c r="I5507" i="1" s="1"/>
  <c r="H5508" i="1"/>
  <c r="I5508" i="1" s="1"/>
  <c r="H5509" i="1"/>
  <c r="I5509" i="1" s="1"/>
  <c r="H5510" i="1"/>
  <c r="I5510" i="1" s="1"/>
  <c r="H5511" i="1"/>
  <c r="I5511" i="1" s="1"/>
  <c r="H5512" i="1"/>
  <c r="I5512" i="1" s="1"/>
  <c r="H5513" i="1"/>
  <c r="I5513" i="1" s="1"/>
  <c r="H5514" i="1"/>
  <c r="I5514" i="1" s="1"/>
  <c r="H5515" i="1"/>
  <c r="I5515" i="1" s="1"/>
  <c r="H5516" i="1"/>
  <c r="I5516" i="1" s="1"/>
  <c r="H5517" i="1"/>
  <c r="I5517" i="1" s="1"/>
  <c r="H5518" i="1"/>
  <c r="I5518" i="1" s="1"/>
  <c r="H5519" i="1"/>
  <c r="I5519" i="1" s="1"/>
  <c r="H5520" i="1"/>
  <c r="I5520" i="1" s="1"/>
  <c r="H5521" i="1"/>
  <c r="I5521" i="1" s="1"/>
  <c r="H5522" i="1"/>
  <c r="I5522" i="1" s="1"/>
  <c r="H5523" i="1"/>
  <c r="I5523" i="1" s="1"/>
  <c r="H5524" i="1"/>
  <c r="I5524" i="1" s="1"/>
  <c r="H5525" i="1"/>
  <c r="I5525" i="1" s="1"/>
  <c r="H5526" i="1"/>
  <c r="I5526" i="1" s="1"/>
  <c r="H5527" i="1"/>
  <c r="I5527" i="1" s="1"/>
  <c r="H5528" i="1"/>
  <c r="I5528" i="1" s="1"/>
  <c r="H5529" i="1"/>
  <c r="I5529" i="1" s="1"/>
  <c r="H5530" i="1"/>
  <c r="I5530" i="1" s="1"/>
  <c r="H5531" i="1"/>
  <c r="I5531" i="1" s="1"/>
  <c r="H5532" i="1"/>
  <c r="I5532" i="1" s="1"/>
  <c r="H5533" i="1"/>
  <c r="I5533" i="1" s="1"/>
  <c r="H5534" i="1"/>
  <c r="I5534" i="1" s="1"/>
  <c r="H5535" i="1"/>
  <c r="I5535" i="1" s="1"/>
  <c r="H5536" i="1"/>
  <c r="I5536" i="1" s="1"/>
  <c r="H5537" i="1"/>
  <c r="I5537" i="1" s="1"/>
  <c r="H5538" i="1"/>
  <c r="I5538" i="1" s="1"/>
  <c r="H5539" i="1"/>
  <c r="I5539" i="1" s="1"/>
  <c r="H5540" i="1"/>
  <c r="I5540" i="1" s="1"/>
  <c r="H5541" i="1"/>
  <c r="I5541" i="1" s="1"/>
  <c r="H5542" i="1"/>
  <c r="I5542" i="1" s="1"/>
  <c r="H5543" i="1"/>
  <c r="I5543" i="1" s="1"/>
  <c r="H5544" i="1"/>
  <c r="I5544" i="1" s="1"/>
  <c r="H5545" i="1"/>
  <c r="I5545" i="1" s="1"/>
  <c r="H5546" i="1"/>
  <c r="I5546" i="1" s="1"/>
  <c r="H5547" i="1"/>
  <c r="I5547" i="1" s="1"/>
  <c r="H5548" i="1"/>
  <c r="I5548" i="1" s="1"/>
  <c r="H5549" i="1"/>
  <c r="I5549" i="1" s="1"/>
  <c r="H5550" i="1"/>
  <c r="I5550" i="1" s="1"/>
  <c r="H5551" i="1"/>
  <c r="I5551" i="1" s="1"/>
  <c r="H5552" i="1"/>
  <c r="I5552" i="1" s="1"/>
  <c r="H5553" i="1"/>
  <c r="I5553" i="1" s="1"/>
  <c r="H5554" i="1"/>
  <c r="I5554" i="1" s="1"/>
  <c r="H5555" i="1"/>
  <c r="I5555" i="1" s="1"/>
  <c r="H5556" i="1"/>
  <c r="I5556" i="1" s="1"/>
  <c r="H5557" i="1"/>
  <c r="I5557" i="1" s="1"/>
  <c r="H5558" i="1"/>
  <c r="I5558" i="1" s="1"/>
  <c r="H5559" i="1"/>
  <c r="I5559" i="1" s="1"/>
  <c r="H5560" i="1"/>
  <c r="I5560" i="1" s="1"/>
  <c r="H5561" i="1"/>
  <c r="I5561" i="1" s="1"/>
  <c r="H5562" i="1"/>
  <c r="I5562" i="1" s="1"/>
  <c r="H5563" i="1"/>
  <c r="I5563" i="1" s="1"/>
  <c r="H5564" i="1"/>
  <c r="I5564" i="1" s="1"/>
  <c r="H5565" i="1"/>
  <c r="I5565" i="1" s="1"/>
  <c r="H5566" i="1"/>
  <c r="I5566" i="1" s="1"/>
  <c r="H5567" i="1"/>
  <c r="I5567" i="1" s="1"/>
  <c r="H5568" i="1"/>
  <c r="I5568" i="1" s="1"/>
  <c r="H5569" i="1"/>
  <c r="I5569" i="1" s="1"/>
  <c r="H5570" i="1"/>
  <c r="I5570" i="1" s="1"/>
  <c r="H5571" i="1"/>
  <c r="I5571" i="1" s="1"/>
  <c r="H5572" i="1"/>
  <c r="I5572" i="1" s="1"/>
  <c r="H5573" i="1"/>
  <c r="I5573" i="1" s="1"/>
  <c r="H5574" i="1"/>
  <c r="I5574" i="1" s="1"/>
  <c r="H5575" i="1"/>
  <c r="I5575" i="1" s="1"/>
  <c r="H5576" i="1"/>
  <c r="I5576" i="1" s="1"/>
  <c r="H5577" i="1"/>
  <c r="I5577" i="1" s="1"/>
  <c r="H5578" i="1"/>
  <c r="I5578" i="1" s="1"/>
  <c r="H5579" i="1"/>
  <c r="I5579" i="1" s="1"/>
  <c r="H5580" i="1"/>
  <c r="I5580" i="1" s="1"/>
  <c r="H5581" i="1"/>
  <c r="I5581" i="1" s="1"/>
  <c r="H5582" i="1"/>
  <c r="I5582" i="1" s="1"/>
  <c r="H5583" i="1"/>
  <c r="I5583" i="1" s="1"/>
  <c r="H5584" i="1"/>
  <c r="I5584" i="1" s="1"/>
  <c r="H5585" i="1"/>
  <c r="I5585" i="1" s="1"/>
  <c r="H5586" i="1"/>
  <c r="I5586" i="1" s="1"/>
  <c r="H5587" i="1"/>
  <c r="I5587" i="1" s="1"/>
  <c r="H5588" i="1"/>
  <c r="I5588" i="1" s="1"/>
  <c r="H5589" i="1"/>
  <c r="I5589" i="1" s="1"/>
  <c r="H5590" i="1"/>
  <c r="I5590" i="1" s="1"/>
  <c r="H5591" i="1"/>
  <c r="I5591" i="1" s="1"/>
  <c r="H5592" i="1"/>
  <c r="I5592" i="1" s="1"/>
  <c r="H5593" i="1"/>
  <c r="I5593" i="1" s="1"/>
  <c r="H5594" i="1"/>
  <c r="I5594" i="1" s="1"/>
  <c r="H5595" i="1"/>
  <c r="I5595" i="1" s="1"/>
  <c r="H5596" i="1"/>
  <c r="I5596" i="1" s="1"/>
  <c r="H5597" i="1"/>
  <c r="I5597" i="1" s="1"/>
  <c r="H5598" i="1"/>
  <c r="I5598" i="1" s="1"/>
  <c r="H5599" i="1"/>
  <c r="I5599" i="1" s="1"/>
  <c r="H5600" i="1"/>
  <c r="I5600" i="1" s="1"/>
  <c r="H5601" i="1"/>
  <c r="I5601" i="1" s="1"/>
  <c r="H5602" i="1"/>
  <c r="I5602" i="1" s="1"/>
  <c r="H5603" i="1"/>
  <c r="I5603" i="1" s="1"/>
  <c r="H5604" i="1"/>
  <c r="I5604" i="1" s="1"/>
  <c r="H5605" i="1"/>
  <c r="I5605" i="1" s="1"/>
  <c r="H5606" i="1"/>
  <c r="I5606" i="1" s="1"/>
  <c r="H5607" i="1"/>
  <c r="I5607" i="1" s="1"/>
  <c r="H5608" i="1"/>
  <c r="I5608" i="1" s="1"/>
  <c r="H5609" i="1"/>
  <c r="I5609" i="1" s="1"/>
  <c r="H5610" i="1"/>
  <c r="I5610" i="1" s="1"/>
  <c r="H5611" i="1"/>
  <c r="I5611" i="1" s="1"/>
  <c r="H5612" i="1"/>
  <c r="I5612" i="1" s="1"/>
  <c r="H5613" i="1"/>
  <c r="I5613" i="1" s="1"/>
  <c r="H5614" i="1"/>
  <c r="I5614" i="1" s="1"/>
  <c r="H5615" i="1"/>
  <c r="I5615" i="1" s="1"/>
  <c r="H5616" i="1"/>
  <c r="I5616" i="1" s="1"/>
  <c r="H5617" i="1"/>
  <c r="I5617" i="1" s="1"/>
  <c r="H5618" i="1"/>
  <c r="I5618" i="1" s="1"/>
  <c r="H5619" i="1"/>
  <c r="I5619" i="1" s="1"/>
  <c r="H5620" i="1"/>
  <c r="I5620" i="1" s="1"/>
  <c r="H5621" i="1"/>
  <c r="I5621" i="1" s="1"/>
  <c r="H5622" i="1"/>
  <c r="I5622" i="1" s="1"/>
  <c r="H5623" i="1"/>
  <c r="I5623" i="1" s="1"/>
  <c r="H5624" i="1"/>
  <c r="I5624" i="1" s="1"/>
  <c r="H5625" i="1"/>
  <c r="I5625" i="1" s="1"/>
  <c r="H5626" i="1"/>
  <c r="I5626" i="1" s="1"/>
  <c r="H5627" i="1"/>
  <c r="I5627" i="1" s="1"/>
  <c r="H5628" i="1"/>
  <c r="I5628" i="1" s="1"/>
  <c r="H5629" i="1"/>
  <c r="I5629" i="1" s="1"/>
  <c r="H5630" i="1"/>
  <c r="I5630" i="1" s="1"/>
  <c r="H5631" i="1"/>
  <c r="I5631" i="1" s="1"/>
  <c r="H5632" i="1"/>
  <c r="I5632" i="1" s="1"/>
  <c r="H5633" i="1"/>
  <c r="I5633" i="1" s="1"/>
  <c r="H5634" i="1"/>
  <c r="I5634" i="1" s="1"/>
  <c r="H5635" i="1"/>
  <c r="I5635" i="1" s="1"/>
  <c r="H5636" i="1"/>
  <c r="I5636" i="1" s="1"/>
  <c r="H5637" i="1"/>
  <c r="I5637" i="1" s="1"/>
  <c r="H5638" i="1"/>
  <c r="I5638" i="1" s="1"/>
  <c r="H5639" i="1"/>
  <c r="I5639" i="1" s="1"/>
  <c r="H5640" i="1"/>
  <c r="I5640" i="1" s="1"/>
  <c r="H5641" i="1"/>
  <c r="I5641" i="1" s="1"/>
  <c r="H5642" i="1"/>
  <c r="I5642" i="1" s="1"/>
  <c r="H5643" i="1"/>
  <c r="I5643" i="1" s="1"/>
  <c r="H5644" i="1"/>
  <c r="I5644" i="1" s="1"/>
  <c r="H5645" i="1"/>
  <c r="I5645" i="1" s="1"/>
  <c r="H5646" i="1"/>
  <c r="I5646" i="1" s="1"/>
  <c r="H5647" i="1"/>
  <c r="I5647" i="1" s="1"/>
  <c r="H5648" i="1"/>
  <c r="I5648" i="1" s="1"/>
  <c r="H5649" i="1"/>
  <c r="I5649" i="1" s="1"/>
  <c r="H5650" i="1"/>
  <c r="I5650" i="1" s="1"/>
  <c r="H5651" i="1"/>
  <c r="I5651" i="1" s="1"/>
  <c r="H5652" i="1"/>
  <c r="I5652" i="1" s="1"/>
  <c r="H5653" i="1"/>
  <c r="I5653" i="1" s="1"/>
  <c r="H5654" i="1"/>
  <c r="I5654" i="1" s="1"/>
  <c r="H5655" i="1"/>
  <c r="I5655" i="1" s="1"/>
  <c r="H5656" i="1"/>
  <c r="I5656" i="1" s="1"/>
  <c r="H5657" i="1"/>
  <c r="I5657" i="1" s="1"/>
  <c r="H5658" i="1"/>
  <c r="I5658" i="1" s="1"/>
  <c r="H5659" i="1"/>
  <c r="I5659" i="1" s="1"/>
  <c r="H5660" i="1"/>
  <c r="I5660" i="1" s="1"/>
  <c r="H5661" i="1"/>
  <c r="I5661" i="1" s="1"/>
  <c r="H5662" i="1"/>
  <c r="I5662" i="1" s="1"/>
  <c r="H5663" i="1"/>
  <c r="I5663" i="1" s="1"/>
  <c r="H5664" i="1"/>
  <c r="I5664" i="1" s="1"/>
  <c r="H5665" i="1"/>
  <c r="I5665" i="1" s="1"/>
  <c r="H5666" i="1"/>
  <c r="I5666" i="1" s="1"/>
  <c r="H5667" i="1"/>
  <c r="I5667" i="1" s="1"/>
  <c r="H5668" i="1"/>
  <c r="I5668" i="1" s="1"/>
  <c r="H5669" i="1"/>
  <c r="I5669" i="1" s="1"/>
  <c r="H5670" i="1"/>
  <c r="I5670" i="1" s="1"/>
  <c r="H5671" i="1"/>
  <c r="I5671" i="1" s="1"/>
  <c r="H5672" i="1"/>
  <c r="I5672" i="1" s="1"/>
  <c r="H5673" i="1"/>
  <c r="I5673" i="1" s="1"/>
  <c r="H5674" i="1"/>
  <c r="I5674" i="1" s="1"/>
  <c r="H5675" i="1"/>
  <c r="I5675" i="1" s="1"/>
  <c r="H5676" i="1"/>
  <c r="I5676" i="1" s="1"/>
  <c r="H5677" i="1"/>
  <c r="I5677" i="1" s="1"/>
  <c r="H5678" i="1"/>
  <c r="I5678" i="1" s="1"/>
  <c r="H5679" i="1"/>
  <c r="I5679" i="1" s="1"/>
  <c r="H5680" i="1"/>
  <c r="I5680" i="1" s="1"/>
  <c r="H5681" i="1"/>
  <c r="I5681" i="1" s="1"/>
  <c r="H5682" i="1"/>
  <c r="I5682" i="1" s="1"/>
  <c r="H5683" i="1"/>
  <c r="I5683" i="1" s="1"/>
  <c r="H5684" i="1"/>
  <c r="I5684" i="1" s="1"/>
  <c r="H5685" i="1"/>
  <c r="I5685" i="1" s="1"/>
  <c r="H5686" i="1"/>
  <c r="I5686" i="1" s="1"/>
  <c r="H5687" i="1"/>
  <c r="I5687" i="1" s="1"/>
  <c r="H5688" i="1"/>
  <c r="I5688" i="1" s="1"/>
  <c r="H5689" i="1"/>
  <c r="I5689" i="1" s="1"/>
  <c r="H5690" i="1"/>
  <c r="I5690" i="1" s="1"/>
  <c r="H5691" i="1"/>
  <c r="I5691" i="1" s="1"/>
  <c r="H5692" i="1"/>
  <c r="I5692" i="1" s="1"/>
  <c r="H5693" i="1"/>
  <c r="I5693" i="1" s="1"/>
  <c r="H5694" i="1"/>
  <c r="I5694" i="1" s="1"/>
  <c r="H5695" i="1"/>
  <c r="I5695" i="1" s="1"/>
  <c r="H5696" i="1"/>
  <c r="I5696" i="1" s="1"/>
  <c r="H5697" i="1"/>
  <c r="I5697" i="1" s="1"/>
  <c r="H5698" i="1"/>
  <c r="I5698" i="1" s="1"/>
  <c r="H5699" i="1"/>
  <c r="I5699" i="1" s="1"/>
  <c r="H5700" i="1"/>
  <c r="I5700" i="1" s="1"/>
  <c r="H5701" i="1"/>
  <c r="I5701" i="1" s="1"/>
  <c r="H5702" i="1"/>
  <c r="I5702" i="1" s="1"/>
  <c r="H5703" i="1"/>
  <c r="I5703" i="1" s="1"/>
  <c r="H5704" i="1"/>
  <c r="I5704" i="1" s="1"/>
  <c r="H5705" i="1"/>
  <c r="I5705" i="1" s="1"/>
  <c r="H5706" i="1"/>
  <c r="I5706" i="1" s="1"/>
  <c r="H5707" i="1"/>
  <c r="I5707" i="1" s="1"/>
  <c r="H5708" i="1"/>
  <c r="I5708" i="1" s="1"/>
  <c r="H5709" i="1"/>
  <c r="I5709" i="1" s="1"/>
  <c r="H5710" i="1"/>
  <c r="I5710" i="1" s="1"/>
  <c r="H5711" i="1"/>
  <c r="I5711" i="1" s="1"/>
  <c r="H5712" i="1"/>
  <c r="I5712" i="1" s="1"/>
  <c r="H5713" i="1"/>
  <c r="I5713" i="1" s="1"/>
  <c r="H5714" i="1"/>
  <c r="I5714" i="1" s="1"/>
  <c r="H5715" i="1"/>
  <c r="I5715" i="1" s="1"/>
  <c r="H5716" i="1"/>
  <c r="I5716" i="1" s="1"/>
  <c r="H5717" i="1"/>
  <c r="I5717" i="1" s="1"/>
  <c r="H5718" i="1"/>
  <c r="I5718" i="1" s="1"/>
  <c r="H5719" i="1"/>
  <c r="I5719" i="1" s="1"/>
  <c r="H5720" i="1"/>
  <c r="I5720" i="1" s="1"/>
  <c r="H5721" i="1"/>
  <c r="I5721" i="1" s="1"/>
  <c r="H5722" i="1"/>
  <c r="I5722" i="1" s="1"/>
  <c r="H5723" i="1"/>
  <c r="I5723" i="1" s="1"/>
  <c r="H5724" i="1"/>
  <c r="I5724" i="1" s="1"/>
  <c r="H5725" i="1"/>
  <c r="I5725" i="1" s="1"/>
  <c r="H5726" i="1"/>
  <c r="I5726" i="1" s="1"/>
  <c r="H5727" i="1"/>
  <c r="I5727" i="1" s="1"/>
  <c r="H5728" i="1"/>
  <c r="I5728" i="1" s="1"/>
  <c r="H5729" i="1"/>
  <c r="I5729" i="1" s="1"/>
  <c r="H5730" i="1"/>
  <c r="I5730" i="1" s="1"/>
  <c r="H5731" i="1"/>
  <c r="I5731" i="1" s="1"/>
  <c r="H5732" i="1"/>
  <c r="I5732" i="1" s="1"/>
  <c r="H5733" i="1"/>
  <c r="I5733" i="1" s="1"/>
  <c r="H5734" i="1"/>
  <c r="I5734" i="1" s="1"/>
  <c r="H5735" i="1"/>
  <c r="I5735" i="1" s="1"/>
  <c r="H5736" i="1"/>
  <c r="I5736" i="1" s="1"/>
  <c r="H5737" i="1"/>
  <c r="I5737" i="1" s="1"/>
  <c r="H5738" i="1"/>
  <c r="I5738" i="1" s="1"/>
  <c r="H5739" i="1"/>
  <c r="I5739" i="1" s="1"/>
  <c r="H5740" i="1"/>
  <c r="I5740" i="1" s="1"/>
  <c r="H5741" i="1"/>
  <c r="I5741" i="1" s="1"/>
  <c r="H5742" i="1"/>
  <c r="I5742" i="1" s="1"/>
  <c r="H5743" i="1"/>
  <c r="I5743" i="1" s="1"/>
  <c r="H5744" i="1"/>
  <c r="I5744" i="1" s="1"/>
  <c r="H5745" i="1"/>
  <c r="I5745" i="1" s="1"/>
  <c r="H5746" i="1"/>
  <c r="I5746" i="1" s="1"/>
  <c r="H5747" i="1"/>
  <c r="I5747" i="1" s="1"/>
  <c r="H5748" i="1"/>
  <c r="I5748" i="1" s="1"/>
  <c r="H5749" i="1"/>
  <c r="I5749" i="1" s="1"/>
  <c r="H5750" i="1"/>
  <c r="I5750" i="1" s="1"/>
  <c r="H5751" i="1"/>
  <c r="I5751" i="1" s="1"/>
  <c r="H5752" i="1"/>
  <c r="I5752" i="1" s="1"/>
  <c r="H5753" i="1"/>
  <c r="I5753" i="1" s="1"/>
  <c r="H5754" i="1"/>
  <c r="I5754" i="1" s="1"/>
  <c r="H5755" i="1"/>
  <c r="I5755" i="1" s="1"/>
  <c r="H5756" i="1"/>
  <c r="I5756" i="1" s="1"/>
  <c r="H5757" i="1"/>
  <c r="I5757" i="1" s="1"/>
  <c r="H5758" i="1"/>
  <c r="I5758" i="1" s="1"/>
  <c r="H5759" i="1"/>
  <c r="I5759" i="1" s="1"/>
  <c r="H5760" i="1"/>
  <c r="I5760" i="1" s="1"/>
  <c r="H5761" i="1"/>
  <c r="I5761" i="1" s="1"/>
  <c r="H5762" i="1"/>
  <c r="I5762" i="1" s="1"/>
  <c r="H5763" i="1"/>
  <c r="I5763" i="1" s="1"/>
  <c r="H5764" i="1"/>
  <c r="I5764" i="1" s="1"/>
  <c r="H5765" i="1"/>
  <c r="I5765" i="1" s="1"/>
  <c r="H5766" i="1"/>
  <c r="I5766" i="1" s="1"/>
  <c r="H5767" i="1"/>
  <c r="I5767" i="1" s="1"/>
  <c r="H5768" i="1"/>
  <c r="I5768" i="1" s="1"/>
  <c r="H5769" i="1"/>
  <c r="I5769" i="1" s="1"/>
  <c r="H5770" i="1"/>
  <c r="I5770" i="1" s="1"/>
  <c r="H5771" i="1"/>
  <c r="I5771" i="1" s="1"/>
  <c r="H5772" i="1"/>
  <c r="I5772" i="1" s="1"/>
  <c r="H5773" i="1"/>
  <c r="I5773" i="1" s="1"/>
  <c r="H5774" i="1"/>
  <c r="I5774" i="1" s="1"/>
  <c r="H5775" i="1"/>
  <c r="I5775" i="1" s="1"/>
  <c r="H5776" i="1"/>
  <c r="I5776" i="1" s="1"/>
  <c r="H5777" i="1"/>
  <c r="I5777" i="1" s="1"/>
  <c r="H5778" i="1"/>
  <c r="I5778" i="1" s="1"/>
  <c r="H5779" i="1"/>
  <c r="I5779" i="1" s="1"/>
  <c r="H5780" i="1"/>
  <c r="I5780" i="1" s="1"/>
  <c r="H5781" i="1"/>
  <c r="I5781" i="1" s="1"/>
  <c r="H5782" i="1"/>
  <c r="I5782" i="1" s="1"/>
  <c r="H5783" i="1"/>
  <c r="I5783" i="1" s="1"/>
  <c r="H5784" i="1"/>
  <c r="I5784" i="1" s="1"/>
  <c r="H5785" i="1"/>
  <c r="I5785" i="1" s="1"/>
  <c r="H5786" i="1"/>
  <c r="I5786" i="1" s="1"/>
  <c r="H5787" i="1"/>
  <c r="I5787" i="1" s="1"/>
  <c r="H5788" i="1"/>
  <c r="I5788" i="1" s="1"/>
  <c r="H5789" i="1"/>
  <c r="I5789" i="1" s="1"/>
  <c r="H5790" i="1"/>
  <c r="I5790" i="1" s="1"/>
  <c r="H5791" i="1"/>
  <c r="I5791" i="1" s="1"/>
  <c r="H5792" i="1"/>
  <c r="I5792" i="1" s="1"/>
  <c r="H5793" i="1"/>
  <c r="I5793" i="1" s="1"/>
  <c r="H5794" i="1"/>
  <c r="I5794" i="1" s="1"/>
  <c r="H5795" i="1"/>
  <c r="I5795" i="1" s="1"/>
  <c r="H5796" i="1"/>
  <c r="I5796" i="1" s="1"/>
  <c r="H5797" i="1"/>
  <c r="I5797" i="1" s="1"/>
  <c r="H5798" i="1"/>
  <c r="I5798" i="1" s="1"/>
  <c r="H5799" i="1"/>
  <c r="I5799" i="1" s="1"/>
  <c r="H5800" i="1"/>
  <c r="I5800" i="1" s="1"/>
  <c r="H5801" i="1"/>
  <c r="I5801" i="1" s="1"/>
  <c r="H5802" i="1"/>
  <c r="I5802" i="1" s="1"/>
  <c r="H5803" i="1"/>
  <c r="I5803" i="1" s="1"/>
  <c r="H5804" i="1"/>
  <c r="I5804" i="1" s="1"/>
  <c r="H5805" i="1"/>
  <c r="I5805" i="1" s="1"/>
  <c r="H5806" i="1"/>
  <c r="I5806" i="1" s="1"/>
  <c r="H5807" i="1"/>
  <c r="I5807" i="1" s="1"/>
  <c r="H5808" i="1"/>
  <c r="I5808" i="1" s="1"/>
  <c r="H5809" i="1"/>
  <c r="I5809" i="1" s="1"/>
  <c r="H5810" i="1"/>
  <c r="I5810" i="1" s="1"/>
  <c r="H5811" i="1"/>
  <c r="I5811" i="1" s="1"/>
  <c r="H5812" i="1"/>
  <c r="I5812" i="1" s="1"/>
  <c r="H5813" i="1"/>
  <c r="I5813" i="1" s="1"/>
  <c r="H5814" i="1"/>
  <c r="I5814" i="1" s="1"/>
  <c r="H5815" i="1"/>
  <c r="I5815" i="1" s="1"/>
  <c r="H5816" i="1"/>
  <c r="I5816" i="1" s="1"/>
  <c r="H5817" i="1"/>
  <c r="I5817" i="1" s="1"/>
  <c r="H5818" i="1"/>
  <c r="I5818" i="1" s="1"/>
  <c r="H5819" i="1"/>
  <c r="I5819" i="1" s="1"/>
  <c r="H5820" i="1"/>
  <c r="I5820" i="1" s="1"/>
  <c r="H5821" i="1"/>
  <c r="I5821" i="1" s="1"/>
  <c r="H5822" i="1"/>
  <c r="I5822" i="1" s="1"/>
  <c r="H5823" i="1"/>
  <c r="I5823" i="1" s="1"/>
  <c r="H5824" i="1"/>
  <c r="I5824" i="1" s="1"/>
  <c r="H5825" i="1"/>
  <c r="I5825" i="1" s="1"/>
  <c r="H5826" i="1"/>
  <c r="I5826" i="1" s="1"/>
  <c r="H5827" i="1"/>
  <c r="I5827" i="1" s="1"/>
  <c r="H5828" i="1"/>
  <c r="I5828" i="1" s="1"/>
  <c r="H5829" i="1"/>
  <c r="I5829" i="1" s="1"/>
  <c r="H5830" i="1"/>
  <c r="I5830" i="1" s="1"/>
  <c r="H5831" i="1"/>
  <c r="I5831" i="1" s="1"/>
  <c r="H5832" i="1"/>
  <c r="I5832" i="1" s="1"/>
  <c r="H5833" i="1"/>
  <c r="I5833" i="1" s="1"/>
  <c r="H5834" i="1"/>
  <c r="I5834" i="1" s="1"/>
  <c r="H5835" i="1"/>
  <c r="I5835" i="1" s="1"/>
  <c r="H5836" i="1"/>
  <c r="I5836" i="1" s="1"/>
  <c r="H5837" i="1"/>
  <c r="I5837" i="1" s="1"/>
  <c r="H5838" i="1"/>
  <c r="I5838" i="1" s="1"/>
  <c r="H5839" i="1"/>
  <c r="I5839" i="1" s="1"/>
  <c r="H5840" i="1"/>
  <c r="I5840" i="1" s="1"/>
  <c r="H5841" i="1"/>
  <c r="I5841" i="1" s="1"/>
  <c r="H5842" i="1"/>
  <c r="I5842" i="1" s="1"/>
  <c r="H5843" i="1"/>
  <c r="I5843" i="1" s="1"/>
  <c r="H5844" i="1"/>
  <c r="I5844" i="1" s="1"/>
  <c r="H5845" i="1"/>
  <c r="I5845" i="1" s="1"/>
  <c r="H5846" i="1"/>
  <c r="I5846" i="1" s="1"/>
  <c r="H5847" i="1"/>
  <c r="I5847" i="1" s="1"/>
  <c r="H5848" i="1"/>
  <c r="I5848" i="1" s="1"/>
  <c r="H5849" i="1"/>
  <c r="I5849" i="1" s="1"/>
  <c r="H5850" i="1"/>
  <c r="I5850" i="1" s="1"/>
  <c r="H5851" i="1"/>
  <c r="I5851" i="1" s="1"/>
  <c r="H5852" i="1"/>
  <c r="I5852" i="1" s="1"/>
  <c r="H5853" i="1"/>
  <c r="I5853" i="1" s="1"/>
  <c r="H5854" i="1"/>
  <c r="I5854" i="1" s="1"/>
  <c r="H5855" i="1"/>
  <c r="I5855" i="1" s="1"/>
  <c r="H5856" i="1"/>
  <c r="I5856" i="1" s="1"/>
  <c r="H5857" i="1"/>
  <c r="I5857" i="1" s="1"/>
  <c r="H5858" i="1"/>
  <c r="I5858" i="1" s="1"/>
  <c r="H5859" i="1"/>
  <c r="I5859" i="1" s="1"/>
  <c r="H5860" i="1"/>
  <c r="I5860" i="1" s="1"/>
  <c r="H5861" i="1"/>
  <c r="I5861" i="1" s="1"/>
  <c r="H5862" i="1"/>
  <c r="I5862" i="1" s="1"/>
  <c r="H5863" i="1"/>
  <c r="I5863" i="1" s="1"/>
  <c r="H5864" i="1"/>
  <c r="I5864" i="1" s="1"/>
  <c r="H5865" i="1"/>
  <c r="I5865" i="1" s="1"/>
  <c r="H5866" i="1"/>
  <c r="I5866" i="1" s="1"/>
  <c r="H5867" i="1"/>
  <c r="I5867" i="1" s="1"/>
  <c r="H5868" i="1"/>
  <c r="I5868" i="1" s="1"/>
  <c r="H5869" i="1"/>
  <c r="I5869" i="1" s="1"/>
  <c r="H5870" i="1"/>
  <c r="I5870" i="1" s="1"/>
  <c r="H5871" i="1"/>
  <c r="I5871" i="1" s="1"/>
  <c r="H5872" i="1"/>
  <c r="I5872" i="1" s="1"/>
  <c r="H5873" i="1"/>
  <c r="I5873" i="1" s="1"/>
  <c r="H5874" i="1"/>
  <c r="I5874" i="1" s="1"/>
  <c r="H5875" i="1"/>
  <c r="I5875" i="1" s="1"/>
  <c r="H5876" i="1"/>
  <c r="I5876" i="1" s="1"/>
  <c r="H5877" i="1"/>
  <c r="I5877" i="1" s="1"/>
  <c r="H5878" i="1"/>
  <c r="I5878" i="1" s="1"/>
  <c r="H5879" i="1"/>
  <c r="I5879" i="1" s="1"/>
  <c r="H5880" i="1"/>
  <c r="I5880" i="1" s="1"/>
  <c r="H5881" i="1"/>
  <c r="I5881" i="1" s="1"/>
  <c r="H5882" i="1"/>
  <c r="I5882" i="1" s="1"/>
  <c r="H5883" i="1"/>
  <c r="I5883" i="1" s="1"/>
  <c r="H5884" i="1"/>
  <c r="I5884" i="1" s="1"/>
  <c r="H5885" i="1"/>
  <c r="I5885" i="1" s="1"/>
  <c r="H5886" i="1"/>
  <c r="I5886" i="1" s="1"/>
  <c r="H5887" i="1"/>
  <c r="I5887" i="1" s="1"/>
  <c r="H5888" i="1"/>
  <c r="I5888" i="1" s="1"/>
  <c r="H5889" i="1"/>
  <c r="I5889" i="1" s="1"/>
  <c r="H5890" i="1"/>
  <c r="I5890" i="1" s="1"/>
  <c r="H5891" i="1"/>
  <c r="I5891" i="1" s="1"/>
  <c r="H5892" i="1"/>
  <c r="I5892" i="1" s="1"/>
  <c r="H5893" i="1"/>
  <c r="I5893" i="1" s="1"/>
  <c r="H5894" i="1"/>
  <c r="I5894" i="1" s="1"/>
  <c r="H5895" i="1"/>
  <c r="I5895" i="1" s="1"/>
  <c r="H5896" i="1"/>
  <c r="I5896" i="1" s="1"/>
  <c r="H5897" i="1"/>
  <c r="I5897" i="1" s="1"/>
  <c r="H5898" i="1"/>
  <c r="I5898" i="1" s="1"/>
  <c r="H5899" i="1"/>
  <c r="I5899" i="1" s="1"/>
  <c r="H5900" i="1"/>
  <c r="I5900" i="1" s="1"/>
  <c r="H5901" i="1"/>
  <c r="I5901" i="1" s="1"/>
  <c r="H5902" i="1"/>
  <c r="I5902" i="1" s="1"/>
  <c r="H5903" i="1"/>
  <c r="I5903" i="1" s="1"/>
  <c r="H5904" i="1"/>
  <c r="I5904" i="1" s="1"/>
  <c r="H5905" i="1"/>
  <c r="I5905" i="1" s="1"/>
  <c r="H5906" i="1"/>
  <c r="I5906" i="1" s="1"/>
  <c r="H5907" i="1"/>
  <c r="I5907" i="1" s="1"/>
  <c r="H5908" i="1"/>
  <c r="I5908" i="1" s="1"/>
  <c r="H5909" i="1"/>
  <c r="I5909" i="1" s="1"/>
  <c r="H5910" i="1"/>
  <c r="I5910" i="1" s="1"/>
  <c r="H5911" i="1"/>
  <c r="I5911" i="1" s="1"/>
  <c r="H5912" i="1"/>
  <c r="I5912" i="1" s="1"/>
  <c r="H5913" i="1"/>
  <c r="I5913" i="1" s="1"/>
  <c r="H5914" i="1"/>
  <c r="I5914" i="1" s="1"/>
  <c r="H5915" i="1"/>
  <c r="I5915" i="1" s="1"/>
  <c r="H5916" i="1"/>
  <c r="I5916" i="1" s="1"/>
  <c r="H5917" i="1"/>
  <c r="I5917" i="1" s="1"/>
  <c r="H5918" i="1"/>
  <c r="I5918" i="1" s="1"/>
  <c r="H5919" i="1"/>
  <c r="I5919" i="1" s="1"/>
  <c r="H5920" i="1"/>
  <c r="I5920" i="1" s="1"/>
  <c r="H5921" i="1"/>
  <c r="I5921" i="1" s="1"/>
  <c r="H5922" i="1"/>
  <c r="I5922" i="1" s="1"/>
  <c r="H5923" i="1"/>
  <c r="I5923" i="1" s="1"/>
  <c r="H5924" i="1"/>
  <c r="I5924" i="1" s="1"/>
  <c r="H5925" i="1"/>
  <c r="I5925" i="1" s="1"/>
  <c r="H5926" i="1"/>
  <c r="I5926" i="1" s="1"/>
  <c r="H5927" i="1"/>
  <c r="I5927" i="1" s="1"/>
  <c r="H5928" i="1"/>
  <c r="I5928" i="1" s="1"/>
  <c r="H5929" i="1"/>
  <c r="I5929" i="1" s="1"/>
  <c r="H5930" i="1"/>
  <c r="I5930" i="1" s="1"/>
  <c r="H5931" i="1"/>
  <c r="I5931" i="1" s="1"/>
  <c r="H5932" i="1"/>
  <c r="I5932" i="1" s="1"/>
  <c r="H5933" i="1"/>
  <c r="I5933" i="1" s="1"/>
  <c r="H5934" i="1"/>
  <c r="I5934" i="1" s="1"/>
  <c r="H5935" i="1"/>
  <c r="I5935" i="1" s="1"/>
  <c r="H5936" i="1"/>
  <c r="I5936" i="1" s="1"/>
  <c r="H5937" i="1"/>
  <c r="I5937" i="1" s="1"/>
  <c r="H5938" i="1"/>
  <c r="I5938" i="1" s="1"/>
  <c r="H5939" i="1"/>
  <c r="I5939" i="1" s="1"/>
  <c r="H5940" i="1"/>
  <c r="I5940" i="1" s="1"/>
  <c r="H5941" i="1"/>
  <c r="I5941" i="1" s="1"/>
  <c r="H5942" i="1"/>
  <c r="I5942" i="1" s="1"/>
  <c r="H5943" i="1"/>
  <c r="I5943" i="1" s="1"/>
  <c r="H5944" i="1"/>
  <c r="I5944" i="1" s="1"/>
  <c r="H5945" i="1"/>
  <c r="I5945" i="1" s="1"/>
  <c r="H5946" i="1"/>
  <c r="I5946" i="1" s="1"/>
  <c r="H5947" i="1"/>
  <c r="I5947" i="1" s="1"/>
  <c r="H5948" i="1"/>
  <c r="I5948" i="1" s="1"/>
  <c r="H5949" i="1"/>
  <c r="I5949" i="1" s="1"/>
  <c r="H5950" i="1"/>
  <c r="I5950" i="1" s="1"/>
  <c r="H5951" i="1"/>
  <c r="I5951" i="1" s="1"/>
  <c r="H5952" i="1"/>
  <c r="I5952" i="1" s="1"/>
  <c r="H5953" i="1"/>
  <c r="I5953" i="1" s="1"/>
  <c r="H5954" i="1"/>
  <c r="I5954" i="1" s="1"/>
  <c r="H5955" i="1"/>
  <c r="I5955" i="1" s="1"/>
  <c r="H5956" i="1"/>
  <c r="I5956" i="1" s="1"/>
  <c r="H5957" i="1"/>
  <c r="I5957" i="1" s="1"/>
  <c r="H5958" i="1"/>
  <c r="I5958" i="1" s="1"/>
  <c r="H5959" i="1"/>
  <c r="I5959" i="1" s="1"/>
  <c r="H5960" i="1"/>
  <c r="I5960" i="1" s="1"/>
  <c r="H5961" i="1"/>
  <c r="I5961" i="1" s="1"/>
  <c r="H5962" i="1"/>
  <c r="I5962" i="1" s="1"/>
  <c r="H5963" i="1"/>
  <c r="I5963" i="1" s="1"/>
  <c r="H5964" i="1"/>
  <c r="I5964" i="1" s="1"/>
  <c r="H5965" i="1"/>
  <c r="I5965" i="1" s="1"/>
  <c r="H5966" i="1"/>
  <c r="I5966" i="1" s="1"/>
  <c r="H5967" i="1"/>
  <c r="I5967" i="1" s="1"/>
  <c r="H5968" i="1"/>
  <c r="I5968" i="1" s="1"/>
  <c r="H5969" i="1"/>
  <c r="I5969" i="1" s="1"/>
  <c r="H5970" i="1"/>
  <c r="I5970" i="1" s="1"/>
  <c r="H5971" i="1"/>
  <c r="I5971" i="1" s="1"/>
  <c r="H5972" i="1"/>
  <c r="I5972" i="1" s="1"/>
  <c r="H5973" i="1"/>
  <c r="I5973" i="1" s="1"/>
  <c r="H5974" i="1"/>
  <c r="I5974" i="1" s="1"/>
  <c r="H5975" i="1"/>
  <c r="I5975" i="1" s="1"/>
  <c r="H5976" i="1"/>
  <c r="I5976" i="1" s="1"/>
  <c r="H5977" i="1"/>
  <c r="I5977" i="1" s="1"/>
  <c r="H5978" i="1"/>
  <c r="I5978" i="1" s="1"/>
  <c r="H5979" i="1"/>
  <c r="I5979" i="1" s="1"/>
  <c r="H5980" i="1"/>
  <c r="I5980" i="1" s="1"/>
  <c r="H5981" i="1"/>
  <c r="I5981" i="1" s="1"/>
  <c r="H5982" i="1"/>
  <c r="I5982" i="1" s="1"/>
  <c r="H5983" i="1"/>
  <c r="I5983" i="1" s="1"/>
  <c r="H5984" i="1"/>
  <c r="I5984" i="1" s="1"/>
  <c r="H5985" i="1"/>
  <c r="I5985" i="1" s="1"/>
  <c r="H5986" i="1"/>
  <c r="I5986" i="1" s="1"/>
  <c r="H5987" i="1"/>
  <c r="I5987" i="1" s="1"/>
  <c r="H5988" i="1"/>
  <c r="I5988" i="1" s="1"/>
  <c r="H5989" i="1"/>
  <c r="I5989" i="1" s="1"/>
  <c r="H5990" i="1"/>
  <c r="I5990" i="1" s="1"/>
  <c r="H5991" i="1"/>
  <c r="I5991" i="1" s="1"/>
  <c r="H5992" i="1"/>
  <c r="I5992" i="1" s="1"/>
  <c r="H5993" i="1"/>
  <c r="I5993" i="1" s="1"/>
  <c r="H5994" i="1"/>
  <c r="I5994" i="1" s="1"/>
  <c r="H5995" i="1"/>
  <c r="I5995" i="1" s="1"/>
  <c r="H5996" i="1"/>
  <c r="I5996" i="1" s="1"/>
  <c r="H5997" i="1"/>
  <c r="I5997" i="1" s="1"/>
  <c r="H5998" i="1"/>
  <c r="I5998" i="1" s="1"/>
  <c r="H5999" i="1"/>
  <c r="I5999" i="1" s="1"/>
  <c r="H6000" i="1"/>
  <c r="I6000" i="1" s="1"/>
  <c r="H6001" i="1"/>
  <c r="I6001" i="1" s="1"/>
  <c r="H6002" i="1"/>
  <c r="I6002" i="1" s="1"/>
  <c r="H6003" i="1"/>
  <c r="I6003" i="1" s="1"/>
  <c r="H6004" i="1"/>
  <c r="I6004" i="1" s="1"/>
  <c r="H6005" i="1"/>
  <c r="I6005" i="1" s="1"/>
  <c r="H6006" i="1"/>
  <c r="I6006" i="1" s="1"/>
  <c r="H6007" i="1"/>
  <c r="I6007" i="1" s="1"/>
  <c r="H6008" i="1"/>
  <c r="I6008" i="1" s="1"/>
  <c r="H6009" i="1"/>
  <c r="I6009" i="1" s="1"/>
  <c r="H6010" i="1"/>
  <c r="I6010" i="1" s="1"/>
  <c r="H6011" i="1"/>
  <c r="I6011" i="1" s="1"/>
  <c r="H6012" i="1"/>
  <c r="I6012" i="1" s="1"/>
  <c r="H6013" i="1"/>
  <c r="I6013" i="1" s="1"/>
  <c r="H6014" i="1"/>
  <c r="I6014" i="1" s="1"/>
  <c r="H6015" i="1"/>
  <c r="I6015" i="1" s="1"/>
  <c r="H6016" i="1"/>
  <c r="I6016" i="1" s="1"/>
  <c r="H6017" i="1"/>
  <c r="I6017" i="1" s="1"/>
  <c r="H6018" i="1"/>
  <c r="I6018" i="1" s="1"/>
  <c r="H6019" i="1"/>
  <c r="I6019" i="1" s="1"/>
  <c r="H6020" i="1"/>
  <c r="I6020" i="1" s="1"/>
  <c r="H6021" i="1"/>
  <c r="I6021" i="1" s="1"/>
  <c r="H6022" i="1"/>
  <c r="I6022" i="1" s="1"/>
  <c r="H6023" i="1"/>
  <c r="I6023" i="1" s="1"/>
  <c r="H6024" i="1"/>
  <c r="I6024" i="1" s="1"/>
  <c r="H6025" i="1"/>
  <c r="I6025" i="1" s="1"/>
  <c r="H6026" i="1"/>
  <c r="I6026" i="1" s="1"/>
  <c r="H6027" i="1"/>
  <c r="I6027" i="1" s="1"/>
  <c r="H6028" i="1"/>
  <c r="I6028" i="1" s="1"/>
  <c r="H6029" i="1"/>
  <c r="I6029" i="1" s="1"/>
  <c r="H6030" i="1"/>
  <c r="I6030" i="1" s="1"/>
  <c r="H6031" i="1"/>
  <c r="I6031" i="1" s="1"/>
  <c r="H6032" i="1"/>
  <c r="I6032" i="1" s="1"/>
  <c r="H6033" i="1"/>
  <c r="I6033" i="1" s="1"/>
  <c r="H6034" i="1"/>
  <c r="I6034" i="1" s="1"/>
  <c r="H6035" i="1"/>
  <c r="I6035" i="1" s="1"/>
  <c r="H6036" i="1"/>
  <c r="I6036" i="1" s="1"/>
  <c r="H6037" i="1"/>
  <c r="I6037" i="1" s="1"/>
  <c r="H6038" i="1"/>
  <c r="I6038" i="1" s="1"/>
  <c r="H6039" i="1"/>
  <c r="I6039" i="1" s="1"/>
  <c r="H6040" i="1"/>
  <c r="I6040" i="1" s="1"/>
  <c r="H6041" i="1"/>
  <c r="I6041" i="1" s="1"/>
  <c r="H6042" i="1"/>
  <c r="I6042" i="1" s="1"/>
  <c r="H6043" i="1"/>
  <c r="I6043" i="1" s="1"/>
  <c r="H6044" i="1"/>
  <c r="I6044" i="1" s="1"/>
  <c r="H6045" i="1"/>
  <c r="I6045" i="1" s="1"/>
  <c r="H6046" i="1"/>
  <c r="I6046" i="1" s="1"/>
  <c r="H6047" i="1"/>
  <c r="I6047" i="1" s="1"/>
  <c r="H6048" i="1"/>
  <c r="I6048" i="1" s="1"/>
  <c r="H6049" i="1"/>
  <c r="I6049" i="1" s="1"/>
  <c r="H6050" i="1"/>
  <c r="I6050" i="1" s="1"/>
  <c r="H6051" i="1"/>
  <c r="I6051" i="1" s="1"/>
  <c r="H6052" i="1"/>
  <c r="I6052" i="1" s="1"/>
  <c r="H6053" i="1"/>
  <c r="I6053" i="1" s="1"/>
  <c r="H6054" i="1"/>
  <c r="I6054" i="1" s="1"/>
  <c r="H6055" i="1"/>
  <c r="I6055" i="1" s="1"/>
  <c r="H6056" i="1"/>
  <c r="I6056" i="1" s="1"/>
  <c r="H6057" i="1"/>
  <c r="I6057" i="1" s="1"/>
  <c r="H6058" i="1"/>
  <c r="I6058" i="1" s="1"/>
  <c r="H6059" i="1"/>
  <c r="I6059" i="1" s="1"/>
  <c r="H6060" i="1"/>
  <c r="I6060" i="1" s="1"/>
  <c r="H6061" i="1"/>
  <c r="I6061" i="1" s="1"/>
  <c r="H6062" i="1"/>
  <c r="I6062" i="1" s="1"/>
  <c r="H6063" i="1"/>
  <c r="I6063" i="1" s="1"/>
  <c r="H6064" i="1"/>
  <c r="I6064" i="1" s="1"/>
  <c r="H6065" i="1"/>
  <c r="I6065" i="1" s="1"/>
  <c r="H6066" i="1"/>
  <c r="I6066" i="1" s="1"/>
  <c r="H6067" i="1"/>
  <c r="I6067" i="1" s="1"/>
  <c r="H6068" i="1"/>
  <c r="I6068" i="1" s="1"/>
  <c r="H6069" i="1"/>
  <c r="I6069" i="1" s="1"/>
  <c r="H6070" i="1"/>
  <c r="I6070" i="1" s="1"/>
  <c r="H6071" i="1"/>
  <c r="I6071" i="1" s="1"/>
  <c r="H6072" i="1"/>
  <c r="I6072" i="1" s="1"/>
  <c r="H6073" i="1"/>
  <c r="I6073" i="1" s="1"/>
  <c r="H6074" i="1"/>
  <c r="I6074" i="1" s="1"/>
  <c r="H6075" i="1"/>
  <c r="I6075" i="1" s="1"/>
  <c r="H6076" i="1"/>
  <c r="I6076" i="1" s="1"/>
  <c r="H6077" i="1"/>
  <c r="I6077" i="1" s="1"/>
  <c r="H6078" i="1"/>
  <c r="I6078" i="1" s="1"/>
  <c r="H6079" i="1"/>
  <c r="I6079" i="1" s="1"/>
  <c r="H6080" i="1"/>
  <c r="I6080" i="1" s="1"/>
  <c r="H6081" i="1"/>
  <c r="I6081" i="1" s="1"/>
  <c r="H6082" i="1"/>
  <c r="I6082" i="1" s="1"/>
  <c r="H6083" i="1"/>
  <c r="I6083" i="1" s="1"/>
  <c r="H6084" i="1"/>
  <c r="I6084" i="1" s="1"/>
  <c r="H6085" i="1"/>
  <c r="I6085" i="1" s="1"/>
  <c r="H6086" i="1"/>
  <c r="I6086" i="1" s="1"/>
  <c r="H6087" i="1"/>
  <c r="I6087" i="1" s="1"/>
  <c r="H6088" i="1"/>
  <c r="I6088" i="1" s="1"/>
  <c r="H6089" i="1"/>
  <c r="I6089" i="1" s="1"/>
  <c r="H6090" i="1"/>
  <c r="I6090" i="1" s="1"/>
  <c r="H6091" i="1"/>
  <c r="I6091" i="1" s="1"/>
  <c r="H6092" i="1"/>
  <c r="I6092" i="1" s="1"/>
  <c r="H6093" i="1"/>
  <c r="I6093" i="1" s="1"/>
  <c r="H6094" i="1"/>
  <c r="I6094" i="1" s="1"/>
  <c r="H6095" i="1"/>
  <c r="I6095" i="1" s="1"/>
  <c r="H6096" i="1"/>
  <c r="I6096" i="1" s="1"/>
  <c r="H6097" i="1"/>
  <c r="I6097" i="1" s="1"/>
  <c r="H6098" i="1"/>
  <c r="I6098" i="1" s="1"/>
  <c r="H6099" i="1"/>
  <c r="I6099" i="1" s="1"/>
  <c r="H6100" i="1"/>
  <c r="I6100" i="1" s="1"/>
  <c r="H6101" i="1"/>
  <c r="I6101" i="1" s="1"/>
  <c r="H6102" i="1"/>
  <c r="I6102" i="1" s="1"/>
  <c r="H6103" i="1"/>
  <c r="I6103" i="1" s="1"/>
  <c r="H6104" i="1"/>
  <c r="I6104" i="1" s="1"/>
  <c r="H6105" i="1"/>
  <c r="I6105" i="1" s="1"/>
  <c r="H6106" i="1"/>
  <c r="I6106" i="1" s="1"/>
  <c r="H6107" i="1"/>
  <c r="I6107" i="1" s="1"/>
  <c r="H6108" i="1"/>
  <c r="I6108" i="1" s="1"/>
  <c r="H6109" i="1"/>
  <c r="I6109" i="1" s="1"/>
  <c r="H6110" i="1"/>
  <c r="I6110" i="1" s="1"/>
  <c r="H6111" i="1"/>
  <c r="I6111" i="1" s="1"/>
  <c r="H6112" i="1"/>
  <c r="I6112" i="1" s="1"/>
  <c r="H6113" i="1"/>
  <c r="I6113" i="1" s="1"/>
  <c r="H6114" i="1"/>
  <c r="I6114" i="1" s="1"/>
  <c r="H6115" i="1"/>
  <c r="I6115" i="1" s="1"/>
  <c r="H6116" i="1"/>
  <c r="I6116" i="1" s="1"/>
  <c r="H6117" i="1"/>
  <c r="I6117" i="1" s="1"/>
  <c r="H6118" i="1"/>
  <c r="I6118" i="1" s="1"/>
  <c r="H6119" i="1"/>
  <c r="I6119" i="1" s="1"/>
  <c r="H6120" i="1"/>
  <c r="I6120" i="1" s="1"/>
  <c r="H6121" i="1"/>
  <c r="I6121" i="1" s="1"/>
  <c r="H6122" i="1"/>
  <c r="I6122" i="1" s="1"/>
  <c r="H6123" i="1"/>
  <c r="I6123" i="1" s="1"/>
  <c r="H6124" i="1"/>
  <c r="I6124" i="1" s="1"/>
  <c r="H6125" i="1"/>
  <c r="I6125" i="1" s="1"/>
  <c r="H6126" i="1"/>
  <c r="I6126" i="1" s="1"/>
  <c r="H6127" i="1"/>
  <c r="I6127" i="1" s="1"/>
  <c r="H6128" i="1"/>
  <c r="I6128" i="1" s="1"/>
  <c r="H6129" i="1"/>
  <c r="I6129" i="1" s="1"/>
  <c r="H6130" i="1"/>
  <c r="I6130" i="1" s="1"/>
  <c r="H6131" i="1"/>
  <c r="I6131" i="1" s="1"/>
  <c r="H6132" i="1"/>
  <c r="I6132" i="1" s="1"/>
  <c r="H6133" i="1"/>
  <c r="I6133" i="1" s="1"/>
  <c r="H6134" i="1"/>
  <c r="I6134" i="1" s="1"/>
  <c r="H6135" i="1"/>
  <c r="I6135" i="1" s="1"/>
  <c r="H6136" i="1"/>
  <c r="I6136" i="1" s="1"/>
  <c r="H6137" i="1"/>
  <c r="I6137" i="1" s="1"/>
  <c r="H6138" i="1"/>
  <c r="I6138" i="1" s="1"/>
  <c r="H6139" i="1"/>
  <c r="I6139" i="1" s="1"/>
  <c r="H6140" i="1"/>
  <c r="I6140" i="1" s="1"/>
  <c r="H6141" i="1"/>
  <c r="I6141" i="1" s="1"/>
  <c r="H6142" i="1"/>
  <c r="I6142" i="1" s="1"/>
  <c r="H6143" i="1"/>
  <c r="I6143" i="1" s="1"/>
  <c r="H6144" i="1"/>
  <c r="I6144" i="1" s="1"/>
  <c r="H6145" i="1"/>
  <c r="I6145" i="1" s="1"/>
  <c r="H6146" i="1"/>
  <c r="I6146" i="1" s="1"/>
  <c r="H6147" i="1"/>
  <c r="I6147" i="1" s="1"/>
  <c r="H6148" i="1"/>
  <c r="I6148" i="1" s="1"/>
  <c r="H6149" i="1"/>
  <c r="I6149" i="1" s="1"/>
  <c r="H6150" i="1"/>
  <c r="I6150" i="1" s="1"/>
  <c r="H6151" i="1"/>
  <c r="I6151" i="1" s="1"/>
  <c r="H6152" i="1"/>
  <c r="I6152" i="1" s="1"/>
  <c r="H6153" i="1"/>
  <c r="I6153" i="1" s="1"/>
  <c r="H6154" i="1"/>
  <c r="I6154" i="1" s="1"/>
  <c r="H6155" i="1"/>
  <c r="I6155" i="1" s="1"/>
  <c r="H6156" i="1"/>
  <c r="I6156" i="1" s="1"/>
  <c r="H6157" i="1"/>
  <c r="I6157" i="1" s="1"/>
  <c r="H6158" i="1"/>
  <c r="I6158" i="1" s="1"/>
  <c r="H6159" i="1"/>
  <c r="I6159" i="1" s="1"/>
  <c r="H6160" i="1"/>
  <c r="I6160" i="1" s="1"/>
  <c r="H6161" i="1"/>
  <c r="I6161" i="1" s="1"/>
  <c r="H6162" i="1"/>
  <c r="I6162" i="1" s="1"/>
  <c r="H6163" i="1"/>
  <c r="I6163" i="1" s="1"/>
  <c r="H6164" i="1"/>
  <c r="I6164" i="1" s="1"/>
  <c r="H6165" i="1"/>
  <c r="I6165" i="1" s="1"/>
  <c r="H6166" i="1"/>
  <c r="I6166" i="1" s="1"/>
  <c r="H6167" i="1"/>
  <c r="I6167" i="1" s="1"/>
  <c r="H6168" i="1"/>
  <c r="I6168" i="1" s="1"/>
  <c r="H6169" i="1"/>
  <c r="I6169" i="1" s="1"/>
  <c r="H6170" i="1"/>
  <c r="I6170" i="1" s="1"/>
  <c r="H6171" i="1"/>
  <c r="I6171" i="1" s="1"/>
  <c r="H6172" i="1"/>
  <c r="I6172" i="1" s="1"/>
  <c r="H6173" i="1"/>
  <c r="I6173" i="1" s="1"/>
  <c r="H6174" i="1"/>
  <c r="I6174" i="1" s="1"/>
  <c r="H6175" i="1"/>
  <c r="I6175" i="1" s="1"/>
  <c r="H6176" i="1"/>
  <c r="I6176" i="1" s="1"/>
  <c r="H6177" i="1"/>
  <c r="I6177" i="1" s="1"/>
  <c r="H6178" i="1"/>
  <c r="I6178" i="1" s="1"/>
  <c r="H6179" i="1"/>
  <c r="I6179" i="1" s="1"/>
  <c r="H6180" i="1"/>
  <c r="I6180" i="1" s="1"/>
  <c r="H6181" i="1"/>
  <c r="I6181" i="1" s="1"/>
  <c r="H6182" i="1"/>
  <c r="I6182" i="1" s="1"/>
  <c r="H6183" i="1"/>
  <c r="I6183" i="1" s="1"/>
  <c r="H6184" i="1"/>
  <c r="I6184" i="1" s="1"/>
  <c r="H6185" i="1"/>
  <c r="I6185" i="1" s="1"/>
  <c r="H6186" i="1"/>
  <c r="I6186" i="1" s="1"/>
  <c r="H6187" i="1"/>
  <c r="I6187" i="1" s="1"/>
  <c r="H6188" i="1"/>
  <c r="I6188" i="1" s="1"/>
  <c r="H6189" i="1"/>
  <c r="I6189" i="1" s="1"/>
  <c r="H6190" i="1"/>
  <c r="I6190" i="1" s="1"/>
  <c r="H6191" i="1"/>
  <c r="I6191" i="1" s="1"/>
  <c r="H6192" i="1"/>
  <c r="I6192" i="1" s="1"/>
  <c r="H6193" i="1"/>
  <c r="I6193" i="1" s="1"/>
  <c r="H6194" i="1"/>
  <c r="I6194" i="1" s="1"/>
  <c r="H6195" i="1"/>
  <c r="I6195" i="1" s="1"/>
  <c r="H6196" i="1"/>
  <c r="I6196" i="1" s="1"/>
  <c r="H6197" i="1"/>
  <c r="I6197" i="1" s="1"/>
  <c r="H6198" i="1"/>
  <c r="I6198" i="1" s="1"/>
  <c r="H6199" i="1"/>
  <c r="I6199" i="1" s="1"/>
  <c r="H6200" i="1"/>
  <c r="I6200" i="1" s="1"/>
  <c r="H6201" i="1"/>
  <c r="I6201" i="1" s="1"/>
  <c r="H6202" i="1"/>
  <c r="I6202" i="1" s="1"/>
  <c r="H6203" i="1"/>
  <c r="I6203" i="1" s="1"/>
  <c r="H6204" i="1"/>
  <c r="I6204" i="1" s="1"/>
  <c r="H6205" i="1"/>
  <c r="I6205" i="1" s="1"/>
  <c r="H6206" i="1"/>
  <c r="I6206" i="1" s="1"/>
  <c r="H6207" i="1"/>
  <c r="I6207" i="1" s="1"/>
  <c r="H6208" i="1"/>
  <c r="I6208" i="1" s="1"/>
  <c r="H6209" i="1"/>
  <c r="I6209" i="1" s="1"/>
  <c r="H6210" i="1"/>
  <c r="I6210" i="1" s="1"/>
  <c r="H6211" i="1"/>
  <c r="I6211" i="1" s="1"/>
  <c r="H6212" i="1"/>
  <c r="I6212" i="1" s="1"/>
  <c r="H6213" i="1"/>
  <c r="I6213" i="1" s="1"/>
  <c r="H6214" i="1"/>
  <c r="I6214" i="1" s="1"/>
  <c r="H6215" i="1"/>
  <c r="I6215" i="1" s="1"/>
  <c r="H6216" i="1"/>
  <c r="I6216" i="1" s="1"/>
  <c r="H6217" i="1"/>
  <c r="I6217" i="1" s="1"/>
  <c r="H6218" i="1"/>
  <c r="I6218" i="1" s="1"/>
  <c r="H6219" i="1"/>
  <c r="I6219" i="1" s="1"/>
  <c r="H6220" i="1"/>
  <c r="I6220" i="1" s="1"/>
  <c r="H6221" i="1"/>
  <c r="I6221" i="1" s="1"/>
  <c r="H6222" i="1"/>
  <c r="I6222" i="1" s="1"/>
  <c r="H6223" i="1"/>
  <c r="I6223" i="1" s="1"/>
  <c r="H6224" i="1"/>
  <c r="I6224" i="1" s="1"/>
  <c r="H6225" i="1"/>
  <c r="I6225" i="1" s="1"/>
  <c r="H6226" i="1"/>
  <c r="I6226" i="1" s="1"/>
  <c r="H6227" i="1"/>
  <c r="I6227" i="1" s="1"/>
  <c r="H6228" i="1"/>
  <c r="I6228" i="1" s="1"/>
  <c r="H6229" i="1"/>
  <c r="I6229" i="1" s="1"/>
  <c r="H6230" i="1"/>
  <c r="I6230" i="1" s="1"/>
  <c r="H6231" i="1"/>
  <c r="I6231" i="1" s="1"/>
  <c r="H6232" i="1"/>
  <c r="I6232" i="1" s="1"/>
  <c r="H6233" i="1"/>
  <c r="I6233" i="1" s="1"/>
  <c r="H6234" i="1"/>
  <c r="I6234" i="1" s="1"/>
  <c r="H6235" i="1"/>
  <c r="I6235" i="1" s="1"/>
  <c r="H6236" i="1"/>
  <c r="I6236" i="1" s="1"/>
  <c r="H6237" i="1"/>
  <c r="I6237" i="1" s="1"/>
  <c r="H6238" i="1"/>
  <c r="I6238" i="1" s="1"/>
  <c r="H6239" i="1"/>
  <c r="I6239" i="1" s="1"/>
  <c r="H6240" i="1"/>
  <c r="I6240" i="1" s="1"/>
  <c r="H6241" i="1"/>
  <c r="I6241" i="1" s="1"/>
  <c r="H6242" i="1"/>
  <c r="I6242" i="1" s="1"/>
  <c r="H6243" i="1"/>
  <c r="I6243" i="1" s="1"/>
  <c r="H6244" i="1"/>
  <c r="I6244" i="1" s="1"/>
  <c r="H6245" i="1"/>
  <c r="I6245" i="1" s="1"/>
  <c r="H6246" i="1"/>
  <c r="I6246" i="1" s="1"/>
  <c r="H6247" i="1"/>
  <c r="I6247" i="1" s="1"/>
  <c r="H6248" i="1"/>
  <c r="I6248" i="1" s="1"/>
  <c r="H6249" i="1"/>
  <c r="I6249" i="1" s="1"/>
  <c r="H6250" i="1"/>
  <c r="I6250" i="1" s="1"/>
  <c r="H6251" i="1"/>
  <c r="I6251" i="1" s="1"/>
  <c r="H6252" i="1"/>
  <c r="I6252" i="1" s="1"/>
  <c r="H6253" i="1"/>
  <c r="I6253" i="1" s="1"/>
  <c r="H6254" i="1"/>
  <c r="I6254" i="1" s="1"/>
  <c r="H6255" i="1"/>
  <c r="I6255" i="1" s="1"/>
  <c r="H6256" i="1"/>
  <c r="I6256" i="1" s="1"/>
  <c r="H6257" i="1"/>
  <c r="I6257" i="1" s="1"/>
  <c r="H6258" i="1"/>
  <c r="I6258" i="1" s="1"/>
  <c r="H6259" i="1"/>
  <c r="I6259" i="1" s="1"/>
  <c r="H6260" i="1"/>
  <c r="I6260" i="1" s="1"/>
  <c r="H6261" i="1"/>
  <c r="I6261" i="1" s="1"/>
  <c r="H6262" i="1"/>
  <c r="I6262" i="1" s="1"/>
  <c r="H6263" i="1"/>
  <c r="I6263" i="1" s="1"/>
  <c r="H6264" i="1"/>
  <c r="I6264" i="1" s="1"/>
  <c r="H6265" i="1"/>
  <c r="I6265" i="1" s="1"/>
  <c r="H6266" i="1"/>
  <c r="I6266" i="1" s="1"/>
  <c r="H6267" i="1"/>
  <c r="I6267" i="1" s="1"/>
  <c r="H6268" i="1"/>
  <c r="I6268" i="1" s="1"/>
  <c r="H6269" i="1"/>
  <c r="I6269" i="1" s="1"/>
  <c r="H6270" i="1"/>
  <c r="I6270" i="1" s="1"/>
  <c r="H6271" i="1"/>
  <c r="I6271" i="1" s="1"/>
  <c r="H6272" i="1"/>
  <c r="I6272" i="1" s="1"/>
  <c r="H6273" i="1"/>
  <c r="I6273" i="1" s="1"/>
  <c r="H6274" i="1"/>
  <c r="I6274" i="1" s="1"/>
  <c r="H6275" i="1"/>
  <c r="I6275" i="1" s="1"/>
  <c r="H6276" i="1"/>
  <c r="I6276" i="1" s="1"/>
  <c r="H6277" i="1"/>
  <c r="I6277" i="1" s="1"/>
  <c r="H6278" i="1"/>
  <c r="I6278" i="1" s="1"/>
  <c r="H6279" i="1"/>
  <c r="I6279" i="1" s="1"/>
  <c r="H6280" i="1"/>
  <c r="I6280" i="1" s="1"/>
  <c r="H6281" i="1"/>
  <c r="I6281" i="1" s="1"/>
  <c r="H6282" i="1"/>
  <c r="I6282" i="1" s="1"/>
  <c r="H6283" i="1"/>
  <c r="I6283" i="1" s="1"/>
  <c r="H6284" i="1"/>
  <c r="I6284" i="1" s="1"/>
  <c r="H6285" i="1"/>
  <c r="I6285" i="1" s="1"/>
  <c r="H6286" i="1"/>
  <c r="I6286" i="1" s="1"/>
  <c r="H6287" i="1"/>
  <c r="I6287" i="1" s="1"/>
  <c r="H6288" i="1"/>
  <c r="I6288" i="1" s="1"/>
  <c r="H6289" i="1"/>
  <c r="I6289" i="1" s="1"/>
  <c r="H6290" i="1"/>
  <c r="I6290" i="1" s="1"/>
  <c r="H6291" i="1"/>
  <c r="I6291" i="1" s="1"/>
  <c r="H6292" i="1"/>
  <c r="I6292" i="1" s="1"/>
  <c r="H6293" i="1"/>
  <c r="I6293" i="1" s="1"/>
  <c r="H6294" i="1"/>
  <c r="I6294" i="1" s="1"/>
  <c r="H6295" i="1"/>
  <c r="I6295" i="1" s="1"/>
  <c r="H6296" i="1"/>
  <c r="I6296" i="1" s="1"/>
  <c r="H6297" i="1"/>
  <c r="I6297" i="1" s="1"/>
  <c r="H6298" i="1"/>
  <c r="I6298" i="1" s="1"/>
  <c r="H6299" i="1"/>
  <c r="I6299" i="1" s="1"/>
  <c r="H6300" i="1"/>
  <c r="I6300" i="1" s="1"/>
  <c r="H6301" i="1"/>
  <c r="I6301" i="1" s="1"/>
  <c r="H6302" i="1"/>
  <c r="I6302" i="1" s="1"/>
  <c r="H6303" i="1"/>
  <c r="I6303" i="1" s="1"/>
  <c r="H6304" i="1"/>
  <c r="I6304" i="1" s="1"/>
  <c r="H6305" i="1"/>
  <c r="I6305" i="1" s="1"/>
  <c r="H6306" i="1"/>
  <c r="I6306" i="1" s="1"/>
  <c r="H6307" i="1"/>
  <c r="I6307" i="1" s="1"/>
  <c r="H6308" i="1"/>
  <c r="I6308" i="1" s="1"/>
  <c r="H6309" i="1"/>
  <c r="I6309" i="1" s="1"/>
  <c r="H6310" i="1"/>
  <c r="I6310" i="1" s="1"/>
  <c r="H6311" i="1"/>
  <c r="I6311" i="1" s="1"/>
  <c r="H6312" i="1"/>
  <c r="I6312" i="1" s="1"/>
  <c r="H6313" i="1"/>
  <c r="I6313" i="1" s="1"/>
  <c r="H6314" i="1"/>
  <c r="I6314" i="1" s="1"/>
  <c r="H6315" i="1"/>
  <c r="I6315" i="1" s="1"/>
  <c r="H6316" i="1"/>
  <c r="I6316" i="1" s="1"/>
  <c r="H6317" i="1"/>
  <c r="I6317" i="1" s="1"/>
  <c r="H6318" i="1"/>
  <c r="I6318" i="1" s="1"/>
  <c r="H6319" i="1"/>
  <c r="I6319" i="1" s="1"/>
  <c r="H6320" i="1"/>
  <c r="I6320" i="1" s="1"/>
  <c r="H6321" i="1"/>
  <c r="I6321" i="1" s="1"/>
  <c r="H6322" i="1"/>
  <c r="I6322" i="1" s="1"/>
  <c r="H6323" i="1"/>
  <c r="I6323" i="1" s="1"/>
  <c r="H6324" i="1"/>
  <c r="I6324" i="1" s="1"/>
  <c r="H6325" i="1"/>
  <c r="I6325" i="1" s="1"/>
  <c r="H6326" i="1"/>
  <c r="I6326" i="1" s="1"/>
  <c r="H6327" i="1"/>
  <c r="I6327" i="1" s="1"/>
  <c r="H6328" i="1"/>
  <c r="I6328" i="1" s="1"/>
  <c r="H6329" i="1"/>
  <c r="I6329" i="1" s="1"/>
  <c r="H6330" i="1"/>
  <c r="I6330" i="1" s="1"/>
  <c r="H6331" i="1"/>
  <c r="I6331" i="1" s="1"/>
  <c r="H6332" i="1"/>
  <c r="I6332" i="1" s="1"/>
  <c r="H6333" i="1"/>
  <c r="I6333" i="1" s="1"/>
  <c r="H6334" i="1"/>
  <c r="I6334" i="1" s="1"/>
  <c r="H6335" i="1"/>
  <c r="I6335" i="1" s="1"/>
  <c r="H6336" i="1"/>
  <c r="I6336" i="1" s="1"/>
  <c r="H6337" i="1"/>
  <c r="I6337" i="1" s="1"/>
  <c r="H6338" i="1"/>
  <c r="I6338" i="1" s="1"/>
  <c r="H6339" i="1"/>
  <c r="I6339" i="1" s="1"/>
  <c r="H6340" i="1"/>
  <c r="I6340" i="1" s="1"/>
  <c r="H6341" i="1"/>
  <c r="I6341" i="1" s="1"/>
  <c r="H6342" i="1"/>
  <c r="I6342" i="1" s="1"/>
  <c r="H6343" i="1"/>
  <c r="I6343" i="1" s="1"/>
  <c r="H6344" i="1"/>
  <c r="I6344" i="1" s="1"/>
  <c r="H6345" i="1"/>
  <c r="I6345" i="1" s="1"/>
  <c r="H6346" i="1"/>
  <c r="I6346" i="1" s="1"/>
  <c r="H6347" i="1"/>
  <c r="I6347" i="1" s="1"/>
  <c r="H6348" i="1"/>
  <c r="I6348" i="1" s="1"/>
  <c r="H6349" i="1"/>
  <c r="I6349" i="1" s="1"/>
  <c r="H6350" i="1"/>
  <c r="I6350" i="1" s="1"/>
  <c r="H6351" i="1"/>
  <c r="I6351" i="1" s="1"/>
  <c r="H6352" i="1"/>
  <c r="I6352" i="1" s="1"/>
  <c r="H6353" i="1"/>
  <c r="I6353" i="1" s="1"/>
  <c r="H6354" i="1"/>
  <c r="I6354" i="1" s="1"/>
  <c r="H6355" i="1"/>
  <c r="I6355" i="1" s="1"/>
  <c r="H6356" i="1"/>
  <c r="I6356" i="1" s="1"/>
  <c r="H6357" i="1"/>
  <c r="I6357" i="1" s="1"/>
  <c r="H6358" i="1"/>
  <c r="I6358" i="1" s="1"/>
  <c r="H6359" i="1"/>
  <c r="I6359" i="1" s="1"/>
  <c r="H6360" i="1"/>
  <c r="I6360" i="1" s="1"/>
  <c r="H6361" i="1"/>
  <c r="I6361" i="1" s="1"/>
  <c r="H6362" i="1"/>
  <c r="I6362" i="1" s="1"/>
  <c r="H6363" i="1"/>
  <c r="I6363" i="1" s="1"/>
  <c r="H6364" i="1"/>
  <c r="I6364" i="1" s="1"/>
  <c r="H6365" i="1"/>
  <c r="I6365" i="1" s="1"/>
  <c r="H6366" i="1"/>
  <c r="I6366" i="1" s="1"/>
  <c r="H6367" i="1"/>
  <c r="I6367" i="1" s="1"/>
  <c r="H6368" i="1"/>
  <c r="I6368" i="1" s="1"/>
  <c r="H6369" i="1"/>
  <c r="I6369" i="1" s="1"/>
  <c r="H6370" i="1"/>
  <c r="I6370" i="1" s="1"/>
  <c r="H6371" i="1"/>
  <c r="I6371" i="1" s="1"/>
  <c r="H6372" i="1"/>
  <c r="I6372" i="1" s="1"/>
  <c r="H6373" i="1"/>
  <c r="I6373" i="1" s="1"/>
  <c r="H6374" i="1"/>
  <c r="I6374" i="1" s="1"/>
  <c r="H6375" i="1"/>
  <c r="I6375" i="1" s="1"/>
  <c r="H6376" i="1"/>
  <c r="I6376" i="1" s="1"/>
  <c r="H6377" i="1"/>
  <c r="I6377" i="1" s="1"/>
  <c r="H6378" i="1"/>
  <c r="I6378" i="1" s="1"/>
  <c r="H6379" i="1"/>
  <c r="I6379" i="1" s="1"/>
  <c r="H6380" i="1"/>
  <c r="I6380" i="1" s="1"/>
  <c r="H6381" i="1"/>
  <c r="I6381" i="1" s="1"/>
  <c r="H6382" i="1"/>
  <c r="I6382" i="1" s="1"/>
  <c r="H6383" i="1"/>
  <c r="I6383" i="1" s="1"/>
  <c r="H6384" i="1"/>
  <c r="I6384" i="1" s="1"/>
  <c r="H6385" i="1"/>
  <c r="I6385" i="1" s="1"/>
  <c r="H6386" i="1"/>
  <c r="I6386" i="1" s="1"/>
  <c r="H6387" i="1"/>
  <c r="I6387" i="1" s="1"/>
  <c r="H6388" i="1"/>
  <c r="I6388" i="1" s="1"/>
  <c r="H6389" i="1"/>
  <c r="I6389" i="1" s="1"/>
  <c r="H6390" i="1"/>
  <c r="I6390" i="1" s="1"/>
  <c r="H6391" i="1"/>
  <c r="I6391" i="1" s="1"/>
  <c r="H6392" i="1"/>
  <c r="I6392" i="1" s="1"/>
  <c r="H6393" i="1"/>
  <c r="I6393" i="1" s="1"/>
  <c r="H6394" i="1"/>
  <c r="I6394" i="1" s="1"/>
  <c r="H6395" i="1"/>
  <c r="I6395" i="1" s="1"/>
  <c r="H6396" i="1"/>
  <c r="I6396" i="1" s="1"/>
  <c r="H6397" i="1"/>
  <c r="I6397" i="1" s="1"/>
  <c r="H6398" i="1"/>
  <c r="I6398" i="1" s="1"/>
  <c r="H6399" i="1"/>
  <c r="I6399" i="1" s="1"/>
  <c r="H6400" i="1"/>
  <c r="I6400" i="1" s="1"/>
  <c r="H6401" i="1"/>
  <c r="I6401" i="1" s="1"/>
  <c r="H6402" i="1"/>
  <c r="I6402" i="1" s="1"/>
  <c r="H6403" i="1"/>
  <c r="I6403" i="1" s="1"/>
  <c r="H6404" i="1"/>
  <c r="I6404" i="1" s="1"/>
  <c r="H6405" i="1"/>
  <c r="I6405" i="1" s="1"/>
  <c r="H6406" i="1"/>
  <c r="I6406" i="1" s="1"/>
  <c r="H6407" i="1"/>
  <c r="I6407" i="1" s="1"/>
  <c r="H6408" i="1"/>
  <c r="I6408" i="1" s="1"/>
  <c r="H6409" i="1"/>
  <c r="I6409" i="1" s="1"/>
  <c r="H6410" i="1"/>
  <c r="I6410" i="1" s="1"/>
  <c r="H6411" i="1"/>
  <c r="I6411" i="1" s="1"/>
  <c r="H6412" i="1"/>
  <c r="I6412" i="1" s="1"/>
  <c r="H6413" i="1"/>
  <c r="I6413" i="1" s="1"/>
  <c r="H6414" i="1"/>
  <c r="I6414" i="1" s="1"/>
  <c r="H6415" i="1"/>
  <c r="I6415" i="1" s="1"/>
  <c r="H6416" i="1"/>
  <c r="I6416" i="1" s="1"/>
  <c r="H6417" i="1"/>
  <c r="I6417" i="1" s="1"/>
  <c r="H6418" i="1"/>
  <c r="I6418" i="1" s="1"/>
  <c r="H6419" i="1"/>
  <c r="I6419" i="1" s="1"/>
  <c r="H6420" i="1"/>
  <c r="I6420" i="1" s="1"/>
  <c r="H6421" i="1"/>
  <c r="I6421" i="1" s="1"/>
  <c r="H6422" i="1"/>
  <c r="I6422" i="1" s="1"/>
  <c r="H6423" i="1"/>
  <c r="I6423" i="1" s="1"/>
  <c r="H6424" i="1"/>
  <c r="I6424" i="1" s="1"/>
  <c r="H6425" i="1"/>
  <c r="I6425" i="1" s="1"/>
  <c r="H6426" i="1"/>
  <c r="I6426" i="1" s="1"/>
  <c r="H6427" i="1"/>
  <c r="I6427" i="1" s="1"/>
  <c r="H6428" i="1"/>
  <c r="I6428" i="1" s="1"/>
  <c r="H6429" i="1"/>
  <c r="I6429" i="1" s="1"/>
  <c r="H6430" i="1"/>
  <c r="I6430" i="1" s="1"/>
  <c r="H6431" i="1"/>
  <c r="I6431" i="1" s="1"/>
  <c r="H6432" i="1"/>
  <c r="I6432" i="1" s="1"/>
  <c r="H6433" i="1"/>
  <c r="I6433" i="1" s="1"/>
  <c r="H6434" i="1"/>
  <c r="I6434" i="1" s="1"/>
  <c r="H6435" i="1"/>
  <c r="I6435" i="1" s="1"/>
  <c r="H6436" i="1"/>
  <c r="I6436" i="1" s="1"/>
  <c r="H6437" i="1"/>
  <c r="I6437" i="1" s="1"/>
  <c r="H6438" i="1"/>
  <c r="I6438" i="1" s="1"/>
  <c r="H6439" i="1"/>
  <c r="I6439" i="1" s="1"/>
  <c r="H6440" i="1"/>
  <c r="I6440" i="1" s="1"/>
  <c r="H6441" i="1"/>
  <c r="I6441" i="1" s="1"/>
  <c r="H6442" i="1"/>
  <c r="I6442" i="1" s="1"/>
  <c r="H6443" i="1"/>
  <c r="I6443" i="1" s="1"/>
  <c r="H6444" i="1"/>
  <c r="I6444" i="1" s="1"/>
  <c r="H6445" i="1"/>
  <c r="I6445" i="1" s="1"/>
  <c r="H6446" i="1"/>
  <c r="I6446" i="1" s="1"/>
  <c r="H6447" i="1"/>
  <c r="I6447" i="1" s="1"/>
  <c r="H6448" i="1"/>
  <c r="I6448" i="1" s="1"/>
  <c r="H6449" i="1"/>
  <c r="I6449" i="1" s="1"/>
  <c r="H6450" i="1"/>
  <c r="I6450" i="1" s="1"/>
  <c r="H6451" i="1"/>
  <c r="I6451" i="1" s="1"/>
  <c r="H6452" i="1"/>
  <c r="I6452" i="1" s="1"/>
  <c r="H6453" i="1"/>
  <c r="I6453" i="1" s="1"/>
  <c r="H6454" i="1"/>
  <c r="I6454" i="1" s="1"/>
  <c r="H6455" i="1"/>
  <c r="I6455" i="1" s="1"/>
  <c r="H6456" i="1"/>
  <c r="I6456" i="1" s="1"/>
  <c r="H6457" i="1"/>
  <c r="I6457" i="1" s="1"/>
  <c r="H6458" i="1"/>
  <c r="I6458" i="1" s="1"/>
  <c r="H6459" i="1"/>
  <c r="I6459" i="1" s="1"/>
  <c r="H6460" i="1"/>
  <c r="I6460" i="1" s="1"/>
  <c r="H6461" i="1"/>
  <c r="I6461" i="1" s="1"/>
  <c r="H6462" i="1"/>
  <c r="I6462" i="1" s="1"/>
  <c r="H6463" i="1"/>
  <c r="I6463" i="1" s="1"/>
  <c r="H6464" i="1"/>
  <c r="I6464" i="1" s="1"/>
  <c r="H6465" i="1"/>
  <c r="I6465" i="1" s="1"/>
  <c r="H6466" i="1"/>
  <c r="I6466" i="1" s="1"/>
  <c r="H6467" i="1"/>
  <c r="I6467" i="1" s="1"/>
  <c r="H6468" i="1"/>
  <c r="I6468" i="1" s="1"/>
  <c r="H6469" i="1"/>
  <c r="I6469" i="1" s="1"/>
  <c r="H6470" i="1"/>
  <c r="I6470" i="1" s="1"/>
  <c r="H6471" i="1"/>
  <c r="I6471" i="1" s="1"/>
  <c r="H6472" i="1"/>
  <c r="I6472" i="1" s="1"/>
  <c r="H6473" i="1"/>
  <c r="I6473" i="1" s="1"/>
  <c r="H6474" i="1"/>
  <c r="I6474" i="1" s="1"/>
  <c r="H6475" i="1"/>
  <c r="I6475" i="1" s="1"/>
  <c r="H6476" i="1"/>
  <c r="I6476" i="1" s="1"/>
  <c r="H6477" i="1"/>
  <c r="I6477" i="1" s="1"/>
  <c r="H6478" i="1"/>
  <c r="I6478" i="1" s="1"/>
  <c r="H6479" i="1"/>
  <c r="I6479" i="1" s="1"/>
  <c r="H6480" i="1"/>
  <c r="I6480" i="1" s="1"/>
  <c r="H6481" i="1"/>
  <c r="I6481" i="1" s="1"/>
  <c r="H6482" i="1"/>
  <c r="I6482" i="1" s="1"/>
  <c r="H6483" i="1"/>
  <c r="I6483" i="1" s="1"/>
  <c r="H6484" i="1"/>
  <c r="I6484" i="1" s="1"/>
  <c r="H6485" i="1"/>
  <c r="I6485" i="1" s="1"/>
  <c r="H6486" i="1"/>
  <c r="I6486" i="1" s="1"/>
  <c r="H6487" i="1"/>
  <c r="I6487" i="1" s="1"/>
  <c r="H6488" i="1"/>
  <c r="I6488" i="1" s="1"/>
  <c r="H6489" i="1"/>
  <c r="I6489" i="1" s="1"/>
  <c r="H6490" i="1"/>
  <c r="I6490" i="1" s="1"/>
  <c r="H6491" i="1"/>
  <c r="I6491" i="1" s="1"/>
  <c r="H6492" i="1"/>
  <c r="I6492" i="1" s="1"/>
  <c r="H6493" i="1"/>
  <c r="I6493" i="1" s="1"/>
  <c r="H6494" i="1"/>
  <c r="I6494" i="1" s="1"/>
  <c r="H6495" i="1"/>
  <c r="I6495" i="1" s="1"/>
  <c r="H6496" i="1"/>
  <c r="I6496" i="1" s="1"/>
  <c r="H6497" i="1"/>
  <c r="I6497" i="1" s="1"/>
  <c r="H6498" i="1"/>
  <c r="I6498" i="1" s="1"/>
  <c r="H6499" i="1"/>
  <c r="I6499" i="1" s="1"/>
  <c r="H6500" i="1"/>
  <c r="I6500" i="1" s="1"/>
  <c r="H6501" i="1"/>
  <c r="I6501" i="1" s="1"/>
  <c r="H6502" i="1"/>
  <c r="I6502" i="1" s="1"/>
  <c r="H6503" i="1"/>
  <c r="I6503" i="1" s="1"/>
  <c r="H6504" i="1"/>
  <c r="I6504" i="1" s="1"/>
  <c r="H6505" i="1"/>
  <c r="I6505" i="1" s="1"/>
  <c r="H6506" i="1"/>
  <c r="I6506" i="1" s="1"/>
  <c r="H6507" i="1"/>
  <c r="I6507" i="1" s="1"/>
  <c r="H6508" i="1"/>
  <c r="I6508" i="1" s="1"/>
  <c r="H6509" i="1"/>
  <c r="I6509" i="1" s="1"/>
  <c r="H6510" i="1"/>
  <c r="I6510" i="1" s="1"/>
  <c r="H6511" i="1"/>
  <c r="I6511" i="1" s="1"/>
  <c r="H6512" i="1"/>
  <c r="I6512" i="1" s="1"/>
  <c r="H6513" i="1"/>
  <c r="I6513" i="1" s="1"/>
  <c r="H6514" i="1"/>
  <c r="I6514" i="1" s="1"/>
  <c r="H6515" i="1"/>
  <c r="I6515" i="1" s="1"/>
  <c r="H6516" i="1"/>
  <c r="I6516" i="1" s="1"/>
  <c r="H6517" i="1"/>
  <c r="I6517" i="1" s="1"/>
  <c r="H6518" i="1"/>
  <c r="I6518" i="1" s="1"/>
  <c r="H6519" i="1"/>
  <c r="I6519" i="1" s="1"/>
  <c r="H6520" i="1"/>
  <c r="I6520" i="1" s="1"/>
  <c r="H6521" i="1"/>
  <c r="I6521" i="1" s="1"/>
  <c r="H6522" i="1"/>
  <c r="I6522" i="1" s="1"/>
  <c r="H6523" i="1"/>
  <c r="I6523" i="1" s="1"/>
  <c r="H6524" i="1"/>
  <c r="I6524" i="1" s="1"/>
  <c r="H6525" i="1"/>
  <c r="I6525" i="1" s="1"/>
  <c r="H6526" i="1"/>
  <c r="I6526" i="1" s="1"/>
  <c r="H6527" i="1"/>
  <c r="I6527" i="1" s="1"/>
  <c r="H6528" i="1"/>
  <c r="I6528" i="1" s="1"/>
  <c r="H6529" i="1"/>
  <c r="I6529" i="1" s="1"/>
  <c r="H6530" i="1"/>
  <c r="I6530" i="1" s="1"/>
  <c r="H6531" i="1"/>
  <c r="I6531" i="1" s="1"/>
  <c r="H6532" i="1"/>
  <c r="I6532" i="1" s="1"/>
  <c r="H6533" i="1"/>
  <c r="I6533" i="1" s="1"/>
  <c r="H6534" i="1"/>
  <c r="I6534" i="1" s="1"/>
  <c r="H6535" i="1"/>
  <c r="I6535" i="1" s="1"/>
  <c r="H6536" i="1"/>
  <c r="I6536" i="1" s="1"/>
  <c r="H6537" i="1"/>
  <c r="I6537" i="1" s="1"/>
  <c r="H6538" i="1"/>
  <c r="I6538" i="1" s="1"/>
  <c r="H6539" i="1"/>
  <c r="I6539" i="1" s="1"/>
  <c r="H6540" i="1"/>
  <c r="I6540" i="1" s="1"/>
  <c r="H6541" i="1"/>
  <c r="I6541" i="1" s="1"/>
  <c r="H6542" i="1"/>
  <c r="I6542" i="1" s="1"/>
  <c r="H6543" i="1"/>
  <c r="I6543" i="1" s="1"/>
  <c r="H6544" i="1"/>
  <c r="I6544" i="1" s="1"/>
  <c r="H6545" i="1"/>
  <c r="I6545" i="1" s="1"/>
  <c r="H6546" i="1"/>
  <c r="I6546" i="1" s="1"/>
  <c r="H6547" i="1"/>
  <c r="I6547" i="1" s="1"/>
  <c r="H6548" i="1"/>
  <c r="I6548" i="1" s="1"/>
  <c r="H6549" i="1"/>
  <c r="I6549" i="1" s="1"/>
  <c r="H6550" i="1"/>
  <c r="I6550" i="1" s="1"/>
  <c r="H6551" i="1"/>
  <c r="I6551" i="1" s="1"/>
  <c r="H6552" i="1"/>
  <c r="I6552" i="1" s="1"/>
  <c r="H6553" i="1"/>
  <c r="I6553" i="1" s="1"/>
  <c r="H6554" i="1"/>
  <c r="I6554" i="1" s="1"/>
  <c r="H6555" i="1"/>
  <c r="I6555" i="1" s="1"/>
  <c r="H6556" i="1"/>
  <c r="I6556" i="1" s="1"/>
  <c r="H6557" i="1"/>
  <c r="I6557" i="1" s="1"/>
  <c r="H6558" i="1"/>
  <c r="I6558" i="1" s="1"/>
  <c r="H6559" i="1"/>
  <c r="I6559" i="1" s="1"/>
  <c r="H6560" i="1"/>
  <c r="I6560" i="1" s="1"/>
  <c r="H6561" i="1"/>
  <c r="I6561" i="1" s="1"/>
  <c r="H6562" i="1"/>
  <c r="I6562" i="1" s="1"/>
  <c r="H6563" i="1"/>
  <c r="I6563" i="1" s="1"/>
  <c r="H6564" i="1"/>
  <c r="I6564" i="1" s="1"/>
  <c r="H6565" i="1"/>
  <c r="I6565" i="1" s="1"/>
  <c r="H6566" i="1"/>
  <c r="I6566" i="1" s="1"/>
  <c r="H6567" i="1"/>
  <c r="I6567" i="1" s="1"/>
  <c r="H6568" i="1"/>
  <c r="I6568" i="1" s="1"/>
  <c r="H6569" i="1"/>
  <c r="I6569" i="1" s="1"/>
  <c r="H6570" i="1"/>
  <c r="I6570" i="1" s="1"/>
  <c r="H6571" i="1"/>
  <c r="I6571" i="1" s="1"/>
  <c r="H6572" i="1"/>
  <c r="I6572" i="1" s="1"/>
  <c r="H6573" i="1"/>
  <c r="I6573" i="1" s="1"/>
  <c r="H6574" i="1"/>
  <c r="I6574" i="1" s="1"/>
  <c r="H6575" i="1"/>
  <c r="I6575" i="1" s="1"/>
  <c r="H6576" i="1"/>
  <c r="I6576" i="1" s="1"/>
  <c r="H6577" i="1"/>
  <c r="I6577" i="1" s="1"/>
  <c r="H6578" i="1"/>
  <c r="I6578" i="1" s="1"/>
  <c r="H6579" i="1"/>
  <c r="I6579" i="1" s="1"/>
  <c r="H6580" i="1"/>
  <c r="I6580" i="1" s="1"/>
  <c r="H6581" i="1"/>
  <c r="I6581" i="1" s="1"/>
  <c r="H6582" i="1"/>
  <c r="I6582" i="1" s="1"/>
  <c r="H6583" i="1"/>
  <c r="I6583" i="1" s="1"/>
  <c r="H6584" i="1"/>
  <c r="I6584" i="1" s="1"/>
  <c r="H6585" i="1"/>
  <c r="I6585" i="1" s="1"/>
  <c r="H6586" i="1"/>
  <c r="I6586" i="1" s="1"/>
  <c r="H6587" i="1"/>
  <c r="I6587" i="1" s="1"/>
  <c r="H6588" i="1"/>
  <c r="I6588" i="1" s="1"/>
  <c r="H6589" i="1"/>
  <c r="I6589" i="1" s="1"/>
  <c r="H6590" i="1"/>
  <c r="I6590" i="1" s="1"/>
  <c r="H6591" i="1"/>
  <c r="I6591" i="1" s="1"/>
  <c r="H6592" i="1"/>
  <c r="I6592" i="1" s="1"/>
  <c r="H6593" i="1"/>
  <c r="I6593" i="1" s="1"/>
  <c r="H6594" i="1"/>
  <c r="I6594" i="1" s="1"/>
  <c r="H6595" i="1"/>
  <c r="I6595" i="1" s="1"/>
  <c r="H6596" i="1"/>
  <c r="I6596" i="1" s="1"/>
  <c r="H6597" i="1"/>
  <c r="I6597" i="1" s="1"/>
  <c r="H6598" i="1"/>
  <c r="I6598" i="1" s="1"/>
  <c r="H6599" i="1"/>
  <c r="I6599" i="1" s="1"/>
  <c r="H6600" i="1"/>
  <c r="I6600" i="1" s="1"/>
  <c r="H6601" i="1"/>
  <c r="I6601" i="1" s="1"/>
  <c r="H6602" i="1"/>
  <c r="I6602" i="1" s="1"/>
  <c r="H6603" i="1"/>
  <c r="I6603" i="1" s="1"/>
  <c r="H6604" i="1"/>
  <c r="I6604" i="1" s="1"/>
  <c r="H6605" i="1"/>
  <c r="I6605" i="1" s="1"/>
  <c r="H6606" i="1"/>
  <c r="I6606" i="1" s="1"/>
  <c r="H6607" i="1"/>
  <c r="I6607" i="1" s="1"/>
  <c r="H6608" i="1"/>
  <c r="I6608" i="1" s="1"/>
  <c r="H6609" i="1"/>
  <c r="I6609" i="1" s="1"/>
  <c r="H6610" i="1"/>
  <c r="I6610" i="1" s="1"/>
  <c r="H6611" i="1"/>
  <c r="I6611" i="1" s="1"/>
  <c r="H6612" i="1"/>
  <c r="I6612" i="1" s="1"/>
  <c r="H6613" i="1"/>
  <c r="I6613" i="1" s="1"/>
  <c r="H6614" i="1"/>
  <c r="I6614" i="1" s="1"/>
  <c r="H6615" i="1"/>
  <c r="I6615" i="1" s="1"/>
  <c r="H6616" i="1"/>
  <c r="I6616" i="1" s="1"/>
  <c r="H6617" i="1"/>
  <c r="I6617" i="1" s="1"/>
  <c r="H6618" i="1"/>
  <c r="I6618" i="1" s="1"/>
  <c r="H6619" i="1"/>
  <c r="I6619" i="1" s="1"/>
  <c r="H6620" i="1"/>
  <c r="I6620" i="1" s="1"/>
  <c r="H6621" i="1"/>
  <c r="I6621" i="1" s="1"/>
  <c r="H6622" i="1"/>
  <c r="I6622" i="1" s="1"/>
  <c r="H6623" i="1"/>
  <c r="I6623" i="1" s="1"/>
  <c r="H6624" i="1"/>
  <c r="I6624" i="1" s="1"/>
  <c r="H6625" i="1"/>
  <c r="I6625" i="1" s="1"/>
  <c r="H6626" i="1"/>
  <c r="I6626" i="1" s="1"/>
  <c r="H6627" i="1"/>
  <c r="I6627" i="1" s="1"/>
  <c r="H6628" i="1"/>
  <c r="I6628" i="1" s="1"/>
  <c r="H6629" i="1"/>
  <c r="I6629" i="1" s="1"/>
  <c r="H6630" i="1"/>
  <c r="I6630" i="1" s="1"/>
  <c r="H6631" i="1"/>
  <c r="I6631" i="1" s="1"/>
  <c r="H6632" i="1"/>
  <c r="I6632" i="1" s="1"/>
  <c r="H6633" i="1"/>
  <c r="I6633" i="1" s="1"/>
  <c r="H6634" i="1"/>
  <c r="I6634" i="1" s="1"/>
  <c r="H6635" i="1"/>
  <c r="I6635" i="1" s="1"/>
  <c r="H6636" i="1"/>
  <c r="I6636" i="1" s="1"/>
  <c r="H6637" i="1"/>
  <c r="I6637" i="1" s="1"/>
  <c r="H6638" i="1"/>
  <c r="I6638" i="1" s="1"/>
  <c r="H6639" i="1"/>
  <c r="I6639" i="1" s="1"/>
  <c r="H6640" i="1"/>
  <c r="I6640" i="1" s="1"/>
  <c r="H6641" i="1"/>
  <c r="I6641" i="1" s="1"/>
  <c r="H6642" i="1"/>
  <c r="I6642" i="1" s="1"/>
  <c r="H6643" i="1"/>
  <c r="I6643" i="1" s="1"/>
  <c r="H6644" i="1"/>
  <c r="I6644" i="1" s="1"/>
  <c r="H6645" i="1"/>
  <c r="I6645" i="1" s="1"/>
  <c r="H6646" i="1"/>
  <c r="I6646" i="1" s="1"/>
  <c r="H6647" i="1"/>
  <c r="I6647" i="1" s="1"/>
  <c r="H6648" i="1"/>
  <c r="I6648" i="1" s="1"/>
  <c r="H6649" i="1"/>
  <c r="I6649" i="1" s="1"/>
  <c r="H6650" i="1"/>
  <c r="I6650" i="1" s="1"/>
  <c r="H6651" i="1"/>
  <c r="I6651" i="1" s="1"/>
  <c r="H6652" i="1"/>
  <c r="I6652" i="1" s="1"/>
  <c r="H6653" i="1"/>
  <c r="I6653" i="1" s="1"/>
  <c r="H6654" i="1"/>
  <c r="I6654" i="1" s="1"/>
  <c r="H6655" i="1"/>
  <c r="I6655" i="1" s="1"/>
  <c r="H6656" i="1"/>
  <c r="I6656" i="1" s="1"/>
  <c r="H6657" i="1"/>
  <c r="I6657" i="1" s="1"/>
  <c r="H6658" i="1"/>
  <c r="I6658" i="1" s="1"/>
  <c r="H6659" i="1"/>
  <c r="I6659" i="1" s="1"/>
  <c r="H6660" i="1"/>
  <c r="I6660" i="1" s="1"/>
  <c r="H6661" i="1"/>
  <c r="I6661" i="1" s="1"/>
  <c r="H6662" i="1"/>
  <c r="I6662" i="1" s="1"/>
  <c r="H6663" i="1"/>
  <c r="I6663" i="1" s="1"/>
  <c r="H6664" i="1"/>
  <c r="I6664" i="1" s="1"/>
  <c r="H6665" i="1"/>
  <c r="I6665" i="1" s="1"/>
  <c r="H6666" i="1"/>
  <c r="I6666" i="1" s="1"/>
  <c r="H6667" i="1"/>
  <c r="I6667" i="1" s="1"/>
  <c r="H6668" i="1"/>
  <c r="I6668" i="1" s="1"/>
  <c r="H6669" i="1"/>
  <c r="I6669" i="1" s="1"/>
  <c r="H6670" i="1"/>
  <c r="I6670" i="1" s="1"/>
  <c r="H6671" i="1"/>
  <c r="I6671" i="1" s="1"/>
  <c r="H6672" i="1"/>
  <c r="I6672" i="1" s="1"/>
  <c r="H6673" i="1"/>
  <c r="I6673" i="1" s="1"/>
  <c r="H6674" i="1"/>
  <c r="I6674" i="1" s="1"/>
  <c r="H6675" i="1"/>
  <c r="I6675" i="1" s="1"/>
  <c r="H6676" i="1"/>
  <c r="I6676" i="1" s="1"/>
  <c r="H6677" i="1"/>
  <c r="I6677" i="1" s="1"/>
  <c r="H6678" i="1"/>
  <c r="I6678" i="1" s="1"/>
  <c r="H6679" i="1"/>
  <c r="I6679" i="1" s="1"/>
  <c r="H6680" i="1"/>
  <c r="I6680" i="1" s="1"/>
  <c r="H6681" i="1"/>
  <c r="I6681" i="1" s="1"/>
  <c r="H6682" i="1"/>
  <c r="I6682" i="1" s="1"/>
  <c r="H6683" i="1"/>
  <c r="I6683" i="1" s="1"/>
  <c r="H6684" i="1"/>
  <c r="I6684" i="1" s="1"/>
  <c r="H6685" i="1"/>
  <c r="I6685" i="1" s="1"/>
  <c r="H6686" i="1"/>
  <c r="I6686" i="1" s="1"/>
  <c r="H6687" i="1"/>
  <c r="I6687" i="1" s="1"/>
  <c r="H6688" i="1"/>
  <c r="I6688" i="1" s="1"/>
  <c r="H6689" i="1"/>
  <c r="I6689" i="1" s="1"/>
  <c r="H6690" i="1"/>
  <c r="I6690" i="1" s="1"/>
  <c r="H6691" i="1"/>
  <c r="I6691" i="1" s="1"/>
  <c r="H6692" i="1"/>
  <c r="I6692" i="1" s="1"/>
  <c r="H6693" i="1"/>
  <c r="I6693" i="1" s="1"/>
  <c r="H6694" i="1"/>
  <c r="I6694" i="1" s="1"/>
  <c r="H6695" i="1"/>
  <c r="I6695" i="1" s="1"/>
  <c r="H6696" i="1"/>
  <c r="I6696" i="1" s="1"/>
  <c r="H6697" i="1"/>
  <c r="I6697" i="1" s="1"/>
  <c r="H6698" i="1"/>
  <c r="I6698" i="1" s="1"/>
  <c r="H6699" i="1"/>
  <c r="I6699" i="1" s="1"/>
  <c r="H6700" i="1"/>
  <c r="I6700" i="1" s="1"/>
  <c r="H6701" i="1"/>
  <c r="I6701" i="1" s="1"/>
  <c r="H6702" i="1"/>
  <c r="I6702" i="1" s="1"/>
  <c r="H6703" i="1"/>
  <c r="I6703" i="1" s="1"/>
  <c r="H6704" i="1"/>
  <c r="I6704" i="1" s="1"/>
  <c r="H6705" i="1"/>
  <c r="I6705" i="1" s="1"/>
  <c r="H6706" i="1"/>
  <c r="I6706" i="1" s="1"/>
  <c r="H6707" i="1"/>
  <c r="I6707" i="1" s="1"/>
  <c r="H6708" i="1"/>
  <c r="I6708" i="1" s="1"/>
  <c r="H6709" i="1"/>
  <c r="I6709" i="1" s="1"/>
  <c r="H6710" i="1"/>
  <c r="I6710" i="1" s="1"/>
  <c r="H6711" i="1"/>
  <c r="I6711" i="1" s="1"/>
  <c r="H6712" i="1"/>
  <c r="I6712" i="1" s="1"/>
  <c r="H6713" i="1"/>
  <c r="I6713" i="1" s="1"/>
  <c r="H6714" i="1"/>
  <c r="I6714" i="1" s="1"/>
  <c r="H6715" i="1"/>
  <c r="I6715" i="1" s="1"/>
  <c r="H6716" i="1"/>
  <c r="I6716" i="1" s="1"/>
  <c r="H6717" i="1"/>
  <c r="I6717" i="1" s="1"/>
  <c r="H6718" i="1"/>
  <c r="I6718" i="1" s="1"/>
  <c r="H6719" i="1"/>
  <c r="I6719" i="1" s="1"/>
  <c r="H6720" i="1"/>
  <c r="I6720" i="1" s="1"/>
  <c r="H6721" i="1"/>
  <c r="I6721" i="1" s="1"/>
  <c r="H6722" i="1"/>
  <c r="I6722" i="1" s="1"/>
  <c r="H6723" i="1"/>
  <c r="I6723" i="1" s="1"/>
  <c r="H6724" i="1"/>
  <c r="I6724" i="1" s="1"/>
  <c r="H6725" i="1"/>
  <c r="I6725" i="1" s="1"/>
  <c r="H6726" i="1"/>
  <c r="I6726" i="1" s="1"/>
  <c r="H6727" i="1"/>
  <c r="I6727" i="1" s="1"/>
  <c r="H6728" i="1"/>
  <c r="I6728" i="1" s="1"/>
  <c r="H6729" i="1"/>
  <c r="I6729" i="1" s="1"/>
  <c r="H6730" i="1"/>
  <c r="I6730" i="1" s="1"/>
  <c r="H6731" i="1"/>
  <c r="I6731" i="1" s="1"/>
  <c r="H6732" i="1"/>
  <c r="I6732" i="1" s="1"/>
  <c r="H6733" i="1"/>
  <c r="I6733" i="1" s="1"/>
  <c r="H6734" i="1"/>
  <c r="I6734" i="1" s="1"/>
  <c r="H6735" i="1"/>
  <c r="I6735" i="1" s="1"/>
  <c r="H6736" i="1"/>
  <c r="I6736" i="1" s="1"/>
  <c r="H6737" i="1"/>
  <c r="I6737" i="1" s="1"/>
  <c r="H6738" i="1"/>
  <c r="I6738" i="1" s="1"/>
  <c r="H6739" i="1"/>
  <c r="I6739" i="1" s="1"/>
  <c r="H6740" i="1"/>
  <c r="I6740" i="1" s="1"/>
  <c r="H6741" i="1"/>
  <c r="I6741" i="1" s="1"/>
  <c r="H6742" i="1"/>
  <c r="I6742" i="1" s="1"/>
  <c r="H6743" i="1"/>
  <c r="I6743" i="1" s="1"/>
  <c r="H6744" i="1"/>
  <c r="I6744" i="1" s="1"/>
  <c r="H6745" i="1"/>
  <c r="I6745" i="1" s="1"/>
  <c r="H6746" i="1"/>
  <c r="I6746" i="1" s="1"/>
  <c r="H6747" i="1"/>
  <c r="I6747" i="1" s="1"/>
  <c r="H6748" i="1"/>
  <c r="I6748" i="1" s="1"/>
  <c r="H6749" i="1"/>
  <c r="I6749" i="1" s="1"/>
  <c r="H6750" i="1"/>
  <c r="I6750" i="1" s="1"/>
  <c r="H6751" i="1"/>
  <c r="I6751" i="1" s="1"/>
  <c r="H6752" i="1"/>
  <c r="I6752" i="1" s="1"/>
  <c r="H6753" i="1"/>
  <c r="I6753" i="1" s="1"/>
  <c r="H6754" i="1"/>
  <c r="I6754" i="1" s="1"/>
  <c r="H6755" i="1"/>
  <c r="I6755" i="1" s="1"/>
  <c r="H6756" i="1"/>
  <c r="I6756" i="1" s="1"/>
  <c r="H6757" i="1"/>
  <c r="I6757" i="1" s="1"/>
  <c r="H6758" i="1"/>
  <c r="I6758" i="1" s="1"/>
  <c r="H6759" i="1"/>
  <c r="I6759" i="1" s="1"/>
  <c r="H6760" i="1"/>
  <c r="I6760" i="1" s="1"/>
  <c r="H6761" i="1"/>
  <c r="I6761" i="1" s="1"/>
  <c r="H6762" i="1"/>
  <c r="I6762" i="1" s="1"/>
  <c r="H6763" i="1"/>
  <c r="I6763" i="1" s="1"/>
  <c r="H6764" i="1"/>
  <c r="I6764" i="1" s="1"/>
  <c r="H6765" i="1"/>
  <c r="I6765" i="1" s="1"/>
  <c r="H6766" i="1"/>
  <c r="I6766" i="1" s="1"/>
  <c r="H6767" i="1"/>
  <c r="I6767" i="1" s="1"/>
  <c r="H6768" i="1"/>
  <c r="I6768" i="1" s="1"/>
  <c r="H6769" i="1"/>
  <c r="I6769" i="1" s="1"/>
  <c r="H6770" i="1"/>
  <c r="I6770" i="1" s="1"/>
  <c r="H6771" i="1"/>
  <c r="I6771" i="1" s="1"/>
  <c r="H6772" i="1"/>
  <c r="I6772" i="1" s="1"/>
  <c r="H6773" i="1"/>
  <c r="I6773" i="1" s="1"/>
  <c r="H6774" i="1"/>
  <c r="I6774" i="1" s="1"/>
  <c r="H6775" i="1"/>
  <c r="I6775" i="1" s="1"/>
  <c r="H6776" i="1"/>
  <c r="I6776" i="1" s="1"/>
  <c r="H6777" i="1"/>
  <c r="I6777" i="1" s="1"/>
  <c r="H6778" i="1"/>
  <c r="I6778" i="1" s="1"/>
  <c r="H6779" i="1"/>
  <c r="I6779" i="1" s="1"/>
  <c r="H6780" i="1"/>
  <c r="I6780" i="1" s="1"/>
  <c r="H6781" i="1"/>
  <c r="I6781" i="1" s="1"/>
  <c r="H6782" i="1"/>
  <c r="I6782" i="1" s="1"/>
  <c r="H6783" i="1"/>
  <c r="I6783" i="1" s="1"/>
  <c r="H6784" i="1"/>
  <c r="I6784" i="1" s="1"/>
  <c r="H6785" i="1"/>
  <c r="I6785" i="1" s="1"/>
  <c r="H6786" i="1"/>
  <c r="I6786" i="1" s="1"/>
  <c r="H6787" i="1"/>
  <c r="I6787" i="1" s="1"/>
  <c r="H6788" i="1"/>
  <c r="I6788" i="1" s="1"/>
  <c r="H6789" i="1"/>
  <c r="I6789" i="1" s="1"/>
  <c r="H6790" i="1"/>
  <c r="I6790" i="1" s="1"/>
  <c r="H6791" i="1"/>
  <c r="I6791" i="1" s="1"/>
  <c r="H6792" i="1"/>
  <c r="I6792" i="1" s="1"/>
  <c r="H6793" i="1"/>
  <c r="I6793" i="1" s="1"/>
  <c r="H6794" i="1"/>
  <c r="I6794" i="1" s="1"/>
  <c r="H6795" i="1"/>
  <c r="I6795" i="1" s="1"/>
  <c r="H6796" i="1"/>
  <c r="I6796" i="1" s="1"/>
  <c r="H6797" i="1"/>
  <c r="I6797" i="1" s="1"/>
  <c r="H6798" i="1"/>
  <c r="I6798" i="1" s="1"/>
  <c r="H6799" i="1"/>
  <c r="I6799" i="1" s="1"/>
  <c r="H6800" i="1"/>
  <c r="I6800" i="1" s="1"/>
  <c r="H6801" i="1"/>
  <c r="I6801" i="1" s="1"/>
  <c r="H6802" i="1"/>
  <c r="I6802" i="1" s="1"/>
  <c r="H6803" i="1"/>
  <c r="I6803" i="1" s="1"/>
  <c r="H6804" i="1"/>
  <c r="I6804" i="1" s="1"/>
  <c r="H6805" i="1"/>
  <c r="I6805" i="1" s="1"/>
  <c r="H6806" i="1"/>
  <c r="I6806" i="1" s="1"/>
  <c r="H6807" i="1"/>
  <c r="I6807" i="1" s="1"/>
  <c r="H6808" i="1"/>
  <c r="I6808" i="1" s="1"/>
  <c r="H6809" i="1"/>
  <c r="I6809" i="1" s="1"/>
  <c r="H6810" i="1"/>
  <c r="I6810" i="1" s="1"/>
  <c r="H6811" i="1"/>
  <c r="I6811" i="1" s="1"/>
  <c r="H6812" i="1"/>
  <c r="I6812" i="1" s="1"/>
  <c r="H6813" i="1"/>
  <c r="I6813" i="1" s="1"/>
  <c r="H6814" i="1"/>
  <c r="I6814" i="1" s="1"/>
  <c r="H6815" i="1"/>
  <c r="I6815" i="1" s="1"/>
  <c r="H6816" i="1"/>
  <c r="I6816" i="1" s="1"/>
  <c r="H6817" i="1"/>
  <c r="I6817" i="1" s="1"/>
  <c r="H6818" i="1"/>
  <c r="I6818" i="1" s="1"/>
  <c r="H6819" i="1"/>
  <c r="I6819" i="1" s="1"/>
  <c r="H6820" i="1"/>
  <c r="I6820" i="1" s="1"/>
  <c r="H6821" i="1"/>
  <c r="I6821" i="1" s="1"/>
  <c r="H6822" i="1"/>
  <c r="I6822" i="1" s="1"/>
  <c r="H6823" i="1"/>
  <c r="I6823" i="1" s="1"/>
  <c r="H6824" i="1"/>
  <c r="I6824" i="1" s="1"/>
  <c r="H6825" i="1"/>
  <c r="I6825" i="1" s="1"/>
  <c r="H6826" i="1"/>
  <c r="I6826" i="1" s="1"/>
  <c r="H6827" i="1"/>
  <c r="I6827" i="1" s="1"/>
  <c r="H6828" i="1"/>
  <c r="I6828" i="1" s="1"/>
  <c r="H6829" i="1"/>
  <c r="I6829" i="1" s="1"/>
  <c r="H6830" i="1"/>
  <c r="I6830" i="1" s="1"/>
  <c r="H6831" i="1"/>
  <c r="I6831" i="1" s="1"/>
  <c r="H6832" i="1"/>
  <c r="I6832" i="1" s="1"/>
  <c r="H6833" i="1"/>
  <c r="I6833" i="1" s="1"/>
  <c r="H6834" i="1"/>
  <c r="I6834" i="1" s="1"/>
  <c r="H6835" i="1"/>
  <c r="I6835" i="1" s="1"/>
  <c r="H6836" i="1"/>
  <c r="I6836" i="1" s="1"/>
  <c r="H6837" i="1"/>
  <c r="I6837" i="1" s="1"/>
  <c r="H6838" i="1"/>
  <c r="I6838" i="1" s="1"/>
  <c r="H6839" i="1"/>
  <c r="I6839" i="1" s="1"/>
  <c r="H6840" i="1"/>
  <c r="I6840" i="1" s="1"/>
  <c r="H6841" i="1"/>
  <c r="I6841" i="1" s="1"/>
  <c r="H6842" i="1"/>
  <c r="I6842" i="1" s="1"/>
  <c r="H6843" i="1"/>
  <c r="I6843" i="1" s="1"/>
  <c r="H6844" i="1"/>
  <c r="I6844" i="1" s="1"/>
  <c r="H6845" i="1"/>
  <c r="I6845" i="1" s="1"/>
  <c r="H6846" i="1"/>
  <c r="I6846" i="1" s="1"/>
  <c r="H6847" i="1"/>
  <c r="I6847" i="1" s="1"/>
  <c r="H6848" i="1"/>
  <c r="I6848" i="1" s="1"/>
  <c r="H6849" i="1"/>
  <c r="I6849" i="1" s="1"/>
  <c r="H6850" i="1"/>
  <c r="I6850" i="1" s="1"/>
  <c r="H6851" i="1"/>
  <c r="I6851" i="1" s="1"/>
  <c r="H6852" i="1"/>
  <c r="I6852" i="1" s="1"/>
  <c r="H6853" i="1"/>
  <c r="I6853" i="1" s="1"/>
  <c r="H6854" i="1"/>
  <c r="I6854" i="1" s="1"/>
  <c r="H6855" i="1"/>
  <c r="I6855" i="1" s="1"/>
  <c r="H6856" i="1"/>
  <c r="I6856" i="1" s="1"/>
  <c r="H6857" i="1"/>
  <c r="I6857" i="1" s="1"/>
  <c r="H6858" i="1"/>
  <c r="I6858" i="1" s="1"/>
  <c r="H6859" i="1"/>
  <c r="I6859" i="1" s="1"/>
  <c r="H6860" i="1"/>
  <c r="I6860" i="1" s="1"/>
  <c r="H6861" i="1"/>
  <c r="I6861" i="1" s="1"/>
  <c r="H6862" i="1"/>
  <c r="I6862" i="1" s="1"/>
  <c r="H6863" i="1"/>
  <c r="I6863" i="1" s="1"/>
  <c r="H6864" i="1"/>
  <c r="I6864" i="1" s="1"/>
  <c r="H6865" i="1"/>
  <c r="I6865" i="1" s="1"/>
  <c r="H6866" i="1"/>
  <c r="I6866" i="1" s="1"/>
  <c r="H6867" i="1"/>
  <c r="I6867" i="1" s="1"/>
  <c r="H6868" i="1"/>
  <c r="I6868" i="1" s="1"/>
  <c r="H6869" i="1"/>
  <c r="I6869" i="1" s="1"/>
  <c r="H6870" i="1"/>
  <c r="I6870" i="1" s="1"/>
  <c r="H6871" i="1"/>
  <c r="I6871" i="1" s="1"/>
  <c r="H6872" i="1"/>
  <c r="I6872" i="1" s="1"/>
  <c r="H6873" i="1"/>
  <c r="I6873" i="1" s="1"/>
  <c r="H6874" i="1"/>
  <c r="I6874" i="1" s="1"/>
  <c r="H6875" i="1"/>
  <c r="I6875" i="1" s="1"/>
  <c r="H6876" i="1"/>
  <c r="I6876" i="1" s="1"/>
  <c r="H6877" i="1"/>
  <c r="I6877" i="1" s="1"/>
  <c r="H6878" i="1"/>
  <c r="I6878" i="1" s="1"/>
  <c r="H6879" i="1"/>
  <c r="I6879" i="1" s="1"/>
  <c r="H6880" i="1"/>
  <c r="I6880" i="1" s="1"/>
  <c r="H6881" i="1"/>
  <c r="I6881" i="1" s="1"/>
  <c r="H6882" i="1"/>
  <c r="I6882" i="1" s="1"/>
  <c r="H6883" i="1"/>
  <c r="I6883" i="1" s="1"/>
  <c r="H6884" i="1"/>
  <c r="I6884" i="1" s="1"/>
  <c r="H6885" i="1"/>
  <c r="I6885" i="1" s="1"/>
  <c r="H6886" i="1"/>
  <c r="I6886" i="1" s="1"/>
  <c r="H6887" i="1"/>
  <c r="I6887" i="1" s="1"/>
  <c r="H6888" i="1"/>
  <c r="I6888" i="1" s="1"/>
  <c r="H6889" i="1"/>
  <c r="I6889" i="1" s="1"/>
  <c r="H6890" i="1"/>
  <c r="I6890" i="1" s="1"/>
  <c r="H6891" i="1"/>
  <c r="I6891" i="1" s="1"/>
  <c r="H6892" i="1"/>
  <c r="I6892" i="1" s="1"/>
  <c r="H6893" i="1"/>
  <c r="I6893" i="1" s="1"/>
  <c r="H6894" i="1"/>
  <c r="I6894" i="1" s="1"/>
  <c r="H6895" i="1"/>
  <c r="I6895" i="1" s="1"/>
  <c r="H6896" i="1"/>
  <c r="I6896" i="1" s="1"/>
  <c r="H6897" i="1"/>
  <c r="I6897" i="1" s="1"/>
  <c r="H6898" i="1"/>
  <c r="I6898" i="1" s="1"/>
  <c r="H6899" i="1"/>
  <c r="I6899" i="1" s="1"/>
  <c r="H6900" i="1"/>
  <c r="I6900" i="1" s="1"/>
  <c r="H6901" i="1"/>
  <c r="I6901" i="1" s="1"/>
  <c r="H6902" i="1"/>
  <c r="I6902" i="1" s="1"/>
  <c r="H6903" i="1"/>
  <c r="I6903" i="1" s="1"/>
  <c r="H6904" i="1"/>
  <c r="I6904" i="1" s="1"/>
  <c r="H6905" i="1"/>
  <c r="I6905" i="1" s="1"/>
  <c r="H6906" i="1"/>
  <c r="I6906" i="1" s="1"/>
  <c r="H6907" i="1"/>
  <c r="I6907" i="1" s="1"/>
  <c r="H6908" i="1"/>
  <c r="I6908" i="1" s="1"/>
  <c r="H6909" i="1"/>
  <c r="I6909" i="1" s="1"/>
  <c r="H6910" i="1"/>
  <c r="I6910" i="1" s="1"/>
  <c r="H6911" i="1"/>
  <c r="I6911" i="1" s="1"/>
  <c r="H6912" i="1"/>
  <c r="I6912" i="1" s="1"/>
  <c r="H6913" i="1"/>
  <c r="I6913" i="1" s="1"/>
  <c r="H6914" i="1"/>
  <c r="I6914" i="1" s="1"/>
  <c r="H6915" i="1"/>
  <c r="I6915" i="1" s="1"/>
  <c r="H6916" i="1"/>
  <c r="I6916" i="1" s="1"/>
  <c r="H6917" i="1"/>
  <c r="I6917" i="1" s="1"/>
  <c r="H6918" i="1"/>
  <c r="I6918" i="1" s="1"/>
  <c r="H6919" i="1"/>
  <c r="I6919" i="1" s="1"/>
  <c r="H6920" i="1"/>
  <c r="I6920" i="1" s="1"/>
  <c r="H6921" i="1"/>
  <c r="I6921" i="1" s="1"/>
  <c r="H6922" i="1"/>
  <c r="I6922" i="1" s="1"/>
  <c r="H6923" i="1"/>
  <c r="I6923" i="1" s="1"/>
  <c r="H6924" i="1"/>
  <c r="I6924" i="1" s="1"/>
  <c r="H6925" i="1"/>
  <c r="I6925" i="1" s="1"/>
  <c r="H6926" i="1"/>
  <c r="I6926" i="1" s="1"/>
  <c r="H6927" i="1"/>
  <c r="I6927" i="1" s="1"/>
  <c r="H6928" i="1"/>
  <c r="I6928" i="1" s="1"/>
  <c r="H6929" i="1"/>
  <c r="I6929" i="1" s="1"/>
  <c r="H6930" i="1"/>
  <c r="I6930" i="1" s="1"/>
  <c r="H6931" i="1"/>
  <c r="I6931" i="1" s="1"/>
  <c r="H6932" i="1"/>
  <c r="I6932" i="1" s="1"/>
  <c r="H6933" i="1"/>
  <c r="I6933" i="1" s="1"/>
  <c r="H6934" i="1"/>
  <c r="I6934" i="1" s="1"/>
  <c r="H6935" i="1"/>
  <c r="I6935" i="1" s="1"/>
  <c r="H6936" i="1"/>
  <c r="I6936" i="1" s="1"/>
  <c r="H6937" i="1"/>
  <c r="I6937" i="1" s="1"/>
  <c r="H6938" i="1"/>
  <c r="I6938" i="1" s="1"/>
  <c r="H6939" i="1"/>
  <c r="I6939" i="1" s="1"/>
  <c r="H6940" i="1"/>
  <c r="I6940" i="1" s="1"/>
  <c r="H6941" i="1"/>
  <c r="I6941" i="1" s="1"/>
  <c r="H6942" i="1"/>
  <c r="I6942" i="1" s="1"/>
  <c r="H6943" i="1"/>
  <c r="I6943" i="1" s="1"/>
  <c r="H6944" i="1"/>
  <c r="I6944" i="1" s="1"/>
  <c r="H6945" i="1"/>
  <c r="I6945" i="1" s="1"/>
  <c r="H6946" i="1"/>
  <c r="I6946" i="1" s="1"/>
  <c r="H6947" i="1"/>
  <c r="I6947" i="1" s="1"/>
  <c r="H6948" i="1"/>
  <c r="I6948" i="1" s="1"/>
  <c r="H6949" i="1"/>
  <c r="I6949" i="1" s="1"/>
  <c r="H6950" i="1"/>
  <c r="I6950" i="1" s="1"/>
  <c r="H6951" i="1"/>
  <c r="I6951" i="1" s="1"/>
  <c r="H6952" i="1"/>
  <c r="I6952" i="1" s="1"/>
  <c r="H6953" i="1"/>
  <c r="I6953" i="1" s="1"/>
  <c r="H6954" i="1"/>
  <c r="I6954" i="1" s="1"/>
  <c r="H6955" i="1"/>
  <c r="I6955" i="1" s="1"/>
  <c r="H6956" i="1"/>
  <c r="I6956" i="1" s="1"/>
  <c r="H6957" i="1"/>
  <c r="I6957" i="1" s="1"/>
  <c r="H6958" i="1"/>
  <c r="I6958" i="1" s="1"/>
  <c r="H6959" i="1"/>
  <c r="I6959" i="1" s="1"/>
  <c r="H6960" i="1"/>
  <c r="I6960" i="1" s="1"/>
  <c r="H6961" i="1"/>
  <c r="I6961" i="1" s="1"/>
  <c r="H6962" i="1"/>
  <c r="I6962" i="1" s="1"/>
  <c r="H6963" i="1"/>
  <c r="I6963" i="1" s="1"/>
  <c r="H6964" i="1"/>
  <c r="I6964" i="1" s="1"/>
  <c r="H6965" i="1"/>
  <c r="I6965" i="1" s="1"/>
  <c r="H6966" i="1"/>
  <c r="I6966" i="1" s="1"/>
  <c r="H6967" i="1"/>
  <c r="I6967" i="1" s="1"/>
  <c r="H6968" i="1"/>
  <c r="I6968" i="1" s="1"/>
  <c r="H6969" i="1"/>
  <c r="I6969" i="1" s="1"/>
  <c r="H6970" i="1"/>
  <c r="I6970" i="1" s="1"/>
  <c r="H6971" i="1"/>
  <c r="I6971" i="1" s="1"/>
  <c r="H6972" i="1"/>
  <c r="I6972" i="1" s="1"/>
  <c r="H6973" i="1"/>
  <c r="I6973" i="1" s="1"/>
  <c r="H6974" i="1"/>
  <c r="I6974" i="1" s="1"/>
  <c r="H6975" i="1"/>
  <c r="I6975" i="1" s="1"/>
  <c r="H6976" i="1"/>
  <c r="I6976" i="1" s="1"/>
  <c r="H6977" i="1"/>
  <c r="I6977" i="1" s="1"/>
  <c r="H6978" i="1"/>
  <c r="I6978" i="1" s="1"/>
  <c r="H6979" i="1"/>
  <c r="I6979" i="1" s="1"/>
  <c r="H6980" i="1"/>
  <c r="I6980" i="1" s="1"/>
  <c r="H6981" i="1"/>
  <c r="I6981" i="1" s="1"/>
  <c r="H6982" i="1"/>
  <c r="I6982" i="1" s="1"/>
  <c r="H6983" i="1"/>
  <c r="I6983" i="1" s="1"/>
  <c r="H6984" i="1"/>
  <c r="I6984" i="1" s="1"/>
  <c r="H6985" i="1"/>
  <c r="I6985" i="1" s="1"/>
  <c r="H6986" i="1"/>
  <c r="I6986" i="1" s="1"/>
  <c r="H6987" i="1"/>
  <c r="I6987" i="1" s="1"/>
  <c r="H6988" i="1"/>
  <c r="I6988" i="1" s="1"/>
  <c r="H6989" i="1"/>
  <c r="I6989" i="1" s="1"/>
  <c r="H6990" i="1"/>
  <c r="I6990" i="1" s="1"/>
  <c r="H6991" i="1"/>
  <c r="I6991" i="1" s="1"/>
  <c r="H6992" i="1"/>
  <c r="I6992" i="1" s="1"/>
  <c r="H6993" i="1"/>
  <c r="I6993" i="1" s="1"/>
  <c r="H6994" i="1"/>
  <c r="I6994" i="1" s="1"/>
  <c r="H6995" i="1"/>
  <c r="I6995" i="1" s="1"/>
  <c r="H6996" i="1"/>
  <c r="I6996" i="1" s="1"/>
  <c r="H6997" i="1"/>
  <c r="I6997" i="1" s="1"/>
  <c r="H6998" i="1"/>
  <c r="I6998" i="1" s="1"/>
  <c r="H6999" i="1"/>
  <c r="I6999" i="1" s="1"/>
  <c r="H7000" i="1"/>
  <c r="I7000" i="1" s="1"/>
  <c r="H7001" i="1"/>
  <c r="I7001" i="1" s="1"/>
  <c r="H7002" i="1"/>
  <c r="I7002" i="1" s="1"/>
  <c r="H7003" i="1"/>
  <c r="I7003" i="1" s="1"/>
  <c r="H7004" i="1"/>
  <c r="I7004" i="1" s="1"/>
  <c r="H7005" i="1"/>
  <c r="I7005" i="1" s="1"/>
  <c r="H7006" i="1"/>
  <c r="I7006" i="1" s="1"/>
  <c r="H7007" i="1"/>
  <c r="I7007" i="1" s="1"/>
  <c r="H7008" i="1"/>
  <c r="I7008" i="1" s="1"/>
  <c r="H7009" i="1"/>
  <c r="I7009" i="1" s="1"/>
  <c r="H7010" i="1"/>
  <c r="I7010" i="1" s="1"/>
  <c r="H7011" i="1"/>
  <c r="I7011" i="1" s="1"/>
  <c r="H7012" i="1"/>
  <c r="I7012" i="1" s="1"/>
  <c r="H7013" i="1"/>
  <c r="I7013" i="1" s="1"/>
  <c r="H7014" i="1"/>
  <c r="I7014" i="1" s="1"/>
  <c r="H7015" i="1"/>
  <c r="I7015" i="1" s="1"/>
  <c r="H7016" i="1"/>
  <c r="I7016" i="1" s="1"/>
  <c r="H7017" i="1"/>
  <c r="I7017" i="1" s="1"/>
  <c r="H7018" i="1"/>
  <c r="I7018" i="1" s="1"/>
  <c r="H7019" i="1"/>
  <c r="I7019" i="1" s="1"/>
  <c r="H7020" i="1"/>
  <c r="I7020" i="1" s="1"/>
  <c r="H7021" i="1"/>
  <c r="I7021" i="1" s="1"/>
  <c r="H7022" i="1"/>
  <c r="I7022" i="1" s="1"/>
  <c r="H7023" i="1"/>
  <c r="I7023" i="1" s="1"/>
  <c r="H7024" i="1"/>
  <c r="I7024" i="1" s="1"/>
  <c r="H7025" i="1"/>
  <c r="I7025" i="1" s="1"/>
  <c r="H7026" i="1"/>
  <c r="I7026" i="1" s="1"/>
  <c r="H7027" i="1"/>
  <c r="I7027" i="1" s="1"/>
  <c r="H7028" i="1"/>
  <c r="I7028" i="1" s="1"/>
  <c r="H7029" i="1"/>
  <c r="I7029" i="1" s="1"/>
  <c r="H7030" i="1"/>
  <c r="I7030" i="1" s="1"/>
  <c r="H7031" i="1"/>
  <c r="I7031" i="1" s="1"/>
  <c r="H7032" i="1"/>
  <c r="I7032" i="1" s="1"/>
  <c r="H7033" i="1"/>
  <c r="I7033" i="1" s="1"/>
  <c r="H7034" i="1"/>
  <c r="I7034" i="1" s="1"/>
  <c r="H7035" i="1"/>
  <c r="I7035" i="1" s="1"/>
  <c r="H7036" i="1"/>
  <c r="I7036" i="1" s="1"/>
  <c r="H7037" i="1"/>
  <c r="I7037" i="1" s="1"/>
  <c r="H7038" i="1"/>
  <c r="I7038" i="1" s="1"/>
  <c r="H7039" i="1"/>
  <c r="I7039" i="1" s="1"/>
  <c r="H7040" i="1"/>
  <c r="I7040" i="1" s="1"/>
  <c r="H7041" i="1"/>
  <c r="I7041" i="1" s="1"/>
  <c r="H7042" i="1"/>
  <c r="I7042" i="1" s="1"/>
  <c r="H7043" i="1"/>
  <c r="I7043" i="1" s="1"/>
  <c r="H7044" i="1"/>
  <c r="I7044" i="1" s="1"/>
  <c r="H7045" i="1"/>
  <c r="I7045" i="1" s="1"/>
  <c r="H7046" i="1"/>
  <c r="I7046" i="1" s="1"/>
  <c r="H7047" i="1"/>
  <c r="I7047" i="1" s="1"/>
  <c r="H7048" i="1"/>
  <c r="I7048" i="1" s="1"/>
  <c r="H7049" i="1"/>
  <c r="I7049" i="1" s="1"/>
  <c r="H7050" i="1"/>
  <c r="I7050" i="1" s="1"/>
  <c r="H7051" i="1"/>
  <c r="I7051" i="1" s="1"/>
  <c r="H7052" i="1"/>
  <c r="I7052" i="1" s="1"/>
  <c r="H7053" i="1"/>
  <c r="I7053" i="1" s="1"/>
  <c r="H7054" i="1"/>
  <c r="I7054" i="1" s="1"/>
  <c r="H7055" i="1"/>
  <c r="I7055" i="1" s="1"/>
  <c r="H7056" i="1"/>
  <c r="I7056" i="1" s="1"/>
  <c r="H7057" i="1"/>
  <c r="I7057" i="1" s="1"/>
  <c r="H7058" i="1"/>
  <c r="I7058" i="1" s="1"/>
  <c r="H7059" i="1"/>
  <c r="I7059" i="1" s="1"/>
  <c r="H7060" i="1"/>
  <c r="I7060" i="1" s="1"/>
  <c r="H7061" i="1"/>
  <c r="I7061" i="1" s="1"/>
  <c r="H7062" i="1"/>
  <c r="I7062" i="1" s="1"/>
  <c r="H7063" i="1"/>
  <c r="I7063" i="1" s="1"/>
  <c r="H7064" i="1"/>
  <c r="I7064" i="1" s="1"/>
  <c r="H7065" i="1"/>
  <c r="I7065" i="1" s="1"/>
  <c r="H7066" i="1"/>
  <c r="I7066" i="1" s="1"/>
  <c r="H7067" i="1"/>
  <c r="I7067" i="1" s="1"/>
  <c r="H7068" i="1"/>
  <c r="I7068" i="1" s="1"/>
  <c r="H7069" i="1"/>
  <c r="I7069" i="1" s="1"/>
  <c r="H7070" i="1"/>
  <c r="I7070" i="1" s="1"/>
  <c r="H7071" i="1"/>
  <c r="I7071" i="1" s="1"/>
  <c r="H7072" i="1"/>
  <c r="I7072" i="1" s="1"/>
  <c r="H7073" i="1"/>
  <c r="I7073" i="1" s="1"/>
  <c r="H7074" i="1"/>
  <c r="I7074" i="1" s="1"/>
  <c r="H7075" i="1"/>
  <c r="I7075" i="1" s="1"/>
  <c r="H7076" i="1"/>
  <c r="I7076" i="1" s="1"/>
  <c r="H7077" i="1"/>
  <c r="I7077" i="1" s="1"/>
  <c r="H7078" i="1"/>
  <c r="I7078" i="1" s="1"/>
  <c r="H7079" i="1"/>
  <c r="I7079" i="1" s="1"/>
  <c r="H7080" i="1"/>
  <c r="I7080" i="1" s="1"/>
  <c r="H7081" i="1"/>
  <c r="I7081" i="1" s="1"/>
  <c r="H7082" i="1"/>
  <c r="I7082" i="1" s="1"/>
  <c r="H7083" i="1"/>
  <c r="I7083" i="1" s="1"/>
  <c r="H7084" i="1"/>
  <c r="I7084" i="1" s="1"/>
  <c r="H7085" i="1"/>
  <c r="I7085" i="1" s="1"/>
  <c r="H7086" i="1"/>
  <c r="I7086" i="1" s="1"/>
  <c r="H7087" i="1"/>
  <c r="I7087" i="1" s="1"/>
  <c r="H7088" i="1"/>
  <c r="I7088" i="1" s="1"/>
  <c r="H7089" i="1"/>
  <c r="I7089" i="1" s="1"/>
  <c r="H7090" i="1"/>
  <c r="I7090" i="1" s="1"/>
  <c r="H7091" i="1"/>
  <c r="I7091" i="1" s="1"/>
  <c r="H7092" i="1"/>
  <c r="I7092" i="1" s="1"/>
  <c r="H7093" i="1"/>
  <c r="I7093" i="1" s="1"/>
  <c r="H7094" i="1"/>
  <c r="I7094" i="1" s="1"/>
  <c r="H7095" i="1"/>
  <c r="I7095" i="1" s="1"/>
  <c r="H7096" i="1"/>
  <c r="I7096" i="1" s="1"/>
  <c r="H7097" i="1"/>
  <c r="I7097" i="1" s="1"/>
  <c r="H7098" i="1"/>
  <c r="I7098" i="1" s="1"/>
  <c r="H7099" i="1"/>
  <c r="I7099" i="1" s="1"/>
  <c r="H7100" i="1"/>
  <c r="I7100" i="1" s="1"/>
  <c r="H7101" i="1"/>
  <c r="I7101" i="1" s="1"/>
  <c r="H7102" i="1"/>
  <c r="I7102" i="1" s="1"/>
  <c r="H7103" i="1"/>
  <c r="I7103" i="1" s="1"/>
  <c r="H7104" i="1"/>
  <c r="I7104" i="1" s="1"/>
  <c r="H7105" i="1"/>
  <c r="I7105" i="1" s="1"/>
  <c r="H7106" i="1"/>
  <c r="I7106" i="1" s="1"/>
  <c r="H7107" i="1"/>
  <c r="I7107" i="1" s="1"/>
  <c r="H7108" i="1"/>
  <c r="I7108" i="1" s="1"/>
  <c r="H7109" i="1"/>
  <c r="I7109" i="1" s="1"/>
  <c r="H7110" i="1"/>
  <c r="I7110" i="1" s="1"/>
  <c r="H7111" i="1"/>
  <c r="I7111" i="1" s="1"/>
  <c r="H7112" i="1"/>
  <c r="I7112" i="1" s="1"/>
  <c r="H7113" i="1"/>
  <c r="I7113" i="1" s="1"/>
  <c r="H7114" i="1"/>
  <c r="I7114" i="1" s="1"/>
  <c r="H7115" i="1"/>
  <c r="I7115" i="1" s="1"/>
  <c r="H7116" i="1"/>
  <c r="I7116" i="1" s="1"/>
  <c r="H7117" i="1"/>
  <c r="I7117" i="1" s="1"/>
  <c r="H7118" i="1"/>
  <c r="I7118" i="1" s="1"/>
  <c r="H7119" i="1"/>
  <c r="I7119" i="1" s="1"/>
  <c r="H7120" i="1"/>
  <c r="I7120" i="1" s="1"/>
  <c r="H7121" i="1"/>
  <c r="I7121" i="1" s="1"/>
  <c r="H7122" i="1"/>
  <c r="I7122" i="1" s="1"/>
  <c r="H7123" i="1"/>
  <c r="I7123" i="1" s="1"/>
  <c r="H7124" i="1"/>
  <c r="I7124" i="1" s="1"/>
  <c r="H7125" i="1"/>
  <c r="I7125" i="1" s="1"/>
  <c r="H7126" i="1"/>
  <c r="I7126" i="1" s="1"/>
  <c r="H7127" i="1"/>
  <c r="I7127" i="1" s="1"/>
  <c r="H7128" i="1"/>
  <c r="I7128" i="1" s="1"/>
  <c r="H7129" i="1"/>
  <c r="I7129" i="1" s="1"/>
  <c r="H7130" i="1"/>
  <c r="I7130" i="1" s="1"/>
  <c r="H7131" i="1"/>
  <c r="I7131" i="1" s="1"/>
  <c r="H7132" i="1"/>
  <c r="I7132" i="1" s="1"/>
  <c r="H7133" i="1"/>
  <c r="I7133" i="1" s="1"/>
  <c r="H7134" i="1"/>
  <c r="I7134" i="1" s="1"/>
  <c r="H7135" i="1"/>
  <c r="I7135" i="1" s="1"/>
  <c r="H7136" i="1"/>
  <c r="I7136" i="1" s="1"/>
  <c r="H7137" i="1"/>
  <c r="I7137" i="1" s="1"/>
  <c r="H7138" i="1"/>
  <c r="I7138" i="1" s="1"/>
  <c r="H7139" i="1"/>
  <c r="I7139" i="1" s="1"/>
  <c r="H7140" i="1"/>
  <c r="I7140" i="1" s="1"/>
  <c r="H7141" i="1"/>
  <c r="I7141" i="1" s="1"/>
  <c r="H7142" i="1"/>
  <c r="I7142" i="1" s="1"/>
  <c r="H7143" i="1"/>
  <c r="I7143" i="1" s="1"/>
  <c r="H7144" i="1"/>
  <c r="I7144" i="1" s="1"/>
  <c r="H7145" i="1"/>
  <c r="I7145" i="1" s="1"/>
  <c r="H7146" i="1"/>
  <c r="I7146" i="1" s="1"/>
  <c r="H7147" i="1"/>
  <c r="I7147" i="1" s="1"/>
  <c r="H7148" i="1"/>
  <c r="I7148" i="1" s="1"/>
  <c r="H7149" i="1"/>
  <c r="I7149" i="1" s="1"/>
  <c r="H7150" i="1"/>
  <c r="I7150" i="1" s="1"/>
  <c r="H7151" i="1"/>
  <c r="I7151" i="1" s="1"/>
  <c r="H7152" i="1"/>
  <c r="I7152" i="1" s="1"/>
  <c r="H7153" i="1"/>
  <c r="I7153" i="1" s="1"/>
  <c r="H7154" i="1"/>
  <c r="I7154" i="1" s="1"/>
  <c r="H7155" i="1"/>
  <c r="I7155" i="1" s="1"/>
  <c r="H7156" i="1"/>
  <c r="I7156" i="1" s="1"/>
  <c r="H7157" i="1"/>
  <c r="I7157" i="1" s="1"/>
  <c r="H7158" i="1"/>
  <c r="I7158" i="1" s="1"/>
  <c r="H7159" i="1"/>
  <c r="I7159" i="1" s="1"/>
  <c r="H7160" i="1"/>
  <c r="I7160" i="1" s="1"/>
  <c r="H7161" i="1"/>
  <c r="I7161" i="1" s="1"/>
  <c r="H7162" i="1"/>
  <c r="I7162" i="1" s="1"/>
  <c r="H7163" i="1"/>
  <c r="I7163" i="1" s="1"/>
  <c r="H7164" i="1"/>
  <c r="I7164" i="1" s="1"/>
  <c r="H7165" i="1"/>
  <c r="I7165" i="1" s="1"/>
  <c r="H7166" i="1"/>
  <c r="I7166" i="1" s="1"/>
  <c r="H7167" i="1"/>
  <c r="I7167" i="1" s="1"/>
  <c r="H7168" i="1"/>
  <c r="I7168" i="1" s="1"/>
  <c r="H7169" i="1"/>
  <c r="I7169" i="1" s="1"/>
  <c r="H7170" i="1"/>
  <c r="I7170" i="1" s="1"/>
  <c r="H7171" i="1"/>
  <c r="I7171" i="1" s="1"/>
  <c r="H7172" i="1"/>
  <c r="I7172" i="1" s="1"/>
  <c r="H7173" i="1"/>
  <c r="I7173" i="1" s="1"/>
  <c r="H7174" i="1"/>
  <c r="I7174" i="1" s="1"/>
  <c r="H7175" i="1"/>
  <c r="I7175" i="1" s="1"/>
  <c r="H7176" i="1"/>
  <c r="I7176" i="1" s="1"/>
  <c r="H7177" i="1"/>
  <c r="I7177" i="1" s="1"/>
  <c r="H7178" i="1"/>
  <c r="I7178" i="1" s="1"/>
  <c r="H7179" i="1"/>
  <c r="I7179" i="1" s="1"/>
  <c r="H7180" i="1"/>
  <c r="I7180" i="1" s="1"/>
  <c r="H7181" i="1"/>
  <c r="I7181" i="1" s="1"/>
  <c r="H7182" i="1"/>
  <c r="I7182" i="1" s="1"/>
  <c r="H7183" i="1"/>
  <c r="I7183" i="1" s="1"/>
  <c r="H7184" i="1"/>
  <c r="I7184" i="1" s="1"/>
  <c r="H7185" i="1"/>
  <c r="I7185" i="1" s="1"/>
  <c r="H7186" i="1"/>
  <c r="I7186" i="1" s="1"/>
  <c r="H7187" i="1"/>
  <c r="I7187" i="1" s="1"/>
  <c r="H7188" i="1"/>
  <c r="I7188" i="1" s="1"/>
  <c r="H7189" i="1"/>
  <c r="I7189" i="1" s="1"/>
  <c r="H7190" i="1"/>
  <c r="I7190" i="1" s="1"/>
  <c r="H7191" i="1"/>
  <c r="I7191" i="1" s="1"/>
  <c r="H7192" i="1"/>
  <c r="I7192" i="1" s="1"/>
  <c r="H7193" i="1"/>
  <c r="I7193" i="1" s="1"/>
  <c r="H7194" i="1"/>
  <c r="I7194" i="1" s="1"/>
  <c r="H7195" i="1"/>
  <c r="I7195" i="1" s="1"/>
  <c r="H7196" i="1"/>
  <c r="I7196" i="1" s="1"/>
  <c r="H7197" i="1"/>
  <c r="I7197" i="1" s="1"/>
  <c r="H7198" i="1"/>
  <c r="I7198" i="1" s="1"/>
  <c r="H7199" i="1"/>
  <c r="I7199" i="1" s="1"/>
  <c r="H7200" i="1"/>
  <c r="I7200" i="1" s="1"/>
  <c r="H7201" i="1"/>
  <c r="I7201" i="1" s="1"/>
  <c r="H7202" i="1"/>
  <c r="I7202" i="1" s="1"/>
  <c r="H7203" i="1"/>
  <c r="I7203" i="1" s="1"/>
  <c r="H7204" i="1"/>
  <c r="I7204" i="1" s="1"/>
  <c r="H7205" i="1"/>
  <c r="I7205" i="1" s="1"/>
  <c r="H7206" i="1"/>
  <c r="I7206" i="1" s="1"/>
  <c r="H7207" i="1"/>
  <c r="I7207" i="1" s="1"/>
  <c r="H7208" i="1"/>
  <c r="I7208" i="1" s="1"/>
  <c r="H7209" i="1"/>
  <c r="I7209" i="1" s="1"/>
  <c r="H7210" i="1"/>
  <c r="I7210" i="1" s="1"/>
  <c r="H7211" i="1"/>
  <c r="I7211" i="1" s="1"/>
  <c r="H7212" i="1"/>
  <c r="I7212" i="1" s="1"/>
  <c r="H7213" i="1"/>
  <c r="I7213" i="1" s="1"/>
  <c r="H7214" i="1"/>
  <c r="I7214" i="1" s="1"/>
  <c r="H7215" i="1"/>
  <c r="I7215" i="1" s="1"/>
  <c r="H7216" i="1"/>
  <c r="I7216" i="1" s="1"/>
  <c r="H7217" i="1"/>
  <c r="I7217" i="1" s="1"/>
  <c r="H7218" i="1"/>
  <c r="I7218" i="1" s="1"/>
  <c r="H7219" i="1"/>
  <c r="I7219" i="1" s="1"/>
  <c r="H7220" i="1"/>
  <c r="I7220" i="1" s="1"/>
  <c r="H7221" i="1"/>
  <c r="I7221" i="1" s="1"/>
  <c r="H7222" i="1"/>
  <c r="I7222" i="1" s="1"/>
  <c r="H7223" i="1"/>
  <c r="I7223" i="1" s="1"/>
  <c r="H7224" i="1"/>
  <c r="I7224" i="1" s="1"/>
  <c r="H7225" i="1"/>
  <c r="I7225" i="1" s="1"/>
  <c r="H7226" i="1"/>
  <c r="I7226" i="1" s="1"/>
  <c r="H7227" i="1"/>
  <c r="I7227" i="1" s="1"/>
  <c r="H7228" i="1"/>
  <c r="I7228" i="1" s="1"/>
  <c r="H7229" i="1"/>
  <c r="I7229" i="1" s="1"/>
  <c r="H7230" i="1"/>
  <c r="I7230" i="1" s="1"/>
  <c r="H7231" i="1"/>
  <c r="I7231" i="1" s="1"/>
  <c r="H7232" i="1"/>
  <c r="I7232" i="1" s="1"/>
  <c r="H7233" i="1"/>
  <c r="I7233" i="1" s="1"/>
  <c r="H7234" i="1"/>
  <c r="I7234" i="1" s="1"/>
  <c r="H7235" i="1"/>
  <c r="I7235" i="1" s="1"/>
  <c r="H7236" i="1"/>
  <c r="I7236" i="1" s="1"/>
  <c r="H7237" i="1"/>
  <c r="I7237" i="1" s="1"/>
  <c r="H7238" i="1"/>
  <c r="I7238" i="1" s="1"/>
  <c r="H7239" i="1"/>
  <c r="I7239" i="1" s="1"/>
  <c r="H7240" i="1"/>
  <c r="I7240" i="1" s="1"/>
  <c r="H7241" i="1"/>
  <c r="I7241" i="1" s="1"/>
  <c r="H7242" i="1"/>
  <c r="I7242" i="1" s="1"/>
  <c r="H7243" i="1"/>
  <c r="I7243" i="1" s="1"/>
  <c r="H7244" i="1"/>
  <c r="I7244" i="1" s="1"/>
  <c r="H7245" i="1"/>
  <c r="I7245" i="1" s="1"/>
  <c r="H7246" i="1"/>
  <c r="I7246" i="1" s="1"/>
  <c r="H7247" i="1"/>
  <c r="I7247" i="1" s="1"/>
  <c r="H7248" i="1"/>
  <c r="I7248" i="1" s="1"/>
  <c r="H7249" i="1"/>
  <c r="I7249" i="1" s="1"/>
  <c r="H7250" i="1"/>
  <c r="I7250" i="1" s="1"/>
  <c r="H7251" i="1"/>
  <c r="I7251" i="1" s="1"/>
  <c r="H7252" i="1"/>
  <c r="I7252" i="1" s="1"/>
  <c r="H7253" i="1"/>
  <c r="I7253" i="1" s="1"/>
  <c r="H7254" i="1"/>
  <c r="I7254" i="1" s="1"/>
  <c r="H7255" i="1"/>
  <c r="I7255" i="1" s="1"/>
  <c r="H7256" i="1"/>
  <c r="I7256" i="1" s="1"/>
  <c r="H7257" i="1"/>
  <c r="I7257" i="1" s="1"/>
  <c r="H7258" i="1"/>
  <c r="I7258" i="1" s="1"/>
  <c r="H7259" i="1"/>
  <c r="I7259" i="1" s="1"/>
  <c r="H7260" i="1"/>
  <c r="I7260" i="1" s="1"/>
  <c r="H7261" i="1"/>
  <c r="I7261" i="1" s="1"/>
  <c r="H7262" i="1"/>
  <c r="I7262" i="1" s="1"/>
  <c r="H7263" i="1"/>
  <c r="I7263" i="1" s="1"/>
  <c r="H7264" i="1"/>
  <c r="I7264" i="1" s="1"/>
  <c r="H7265" i="1"/>
  <c r="I7265" i="1" s="1"/>
  <c r="H7266" i="1"/>
  <c r="I7266" i="1" s="1"/>
  <c r="H7267" i="1"/>
  <c r="I7267" i="1" s="1"/>
  <c r="H7268" i="1"/>
  <c r="I7268" i="1" s="1"/>
  <c r="H7269" i="1"/>
  <c r="I7269" i="1" s="1"/>
  <c r="H7270" i="1"/>
  <c r="I7270" i="1" s="1"/>
  <c r="H7271" i="1"/>
  <c r="I7271" i="1" s="1"/>
  <c r="H7272" i="1"/>
  <c r="I7272" i="1" s="1"/>
  <c r="H7273" i="1"/>
  <c r="I7273" i="1" s="1"/>
  <c r="H7274" i="1"/>
  <c r="I7274" i="1" s="1"/>
  <c r="H7275" i="1"/>
  <c r="I7275" i="1" s="1"/>
  <c r="H7276" i="1"/>
  <c r="I7276" i="1" s="1"/>
  <c r="H7277" i="1"/>
  <c r="I7277" i="1" s="1"/>
  <c r="H7278" i="1"/>
  <c r="I7278" i="1" s="1"/>
  <c r="H7279" i="1"/>
  <c r="I7279" i="1" s="1"/>
  <c r="H7280" i="1"/>
  <c r="I7280" i="1" s="1"/>
  <c r="H7281" i="1"/>
  <c r="I7281" i="1" s="1"/>
  <c r="H7282" i="1"/>
  <c r="I7282" i="1" s="1"/>
  <c r="H7283" i="1"/>
  <c r="I7283" i="1" s="1"/>
  <c r="H7284" i="1"/>
  <c r="I7284" i="1" s="1"/>
  <c r="H7285" i="1"/>
  <c r="I7285" i="1" s="1"/>
  <c r="H7286" i="1"/>
  <c r="I7286" i="1" s="1"/>
  <c r="H7287" i="1"/>
  <c r="I7287" i="1" s="1"/>
  <c r="H7288" i="1"/>
  <c r="I7288" i="1" s="1"/>
  <c r="H7289" i="1"/>
  <c r="I7289" i="1" s="1"/>
  <c r="H7290" i="1"/>
  <c r="I7290" i="1" s="1"/>
  <c r="H7291" i="1"/>
  <c r="I7291" i="1" s="1"/>
  <c r="H7292" i="1"/>
  <c r="I7292" i="1" s="1"/>
  <c r="H7293" i="1"/>
  <c r="I7293" i="1" s="1"/>
  <c r="H7294" i="1"/>
  <c r="I7294" i="1" s="1"/>
  <c r="H7295" i="1"/>
  <c r="I7295" i="1" s="1"/>
  <c r="H7296" i="1"/>
  <c r="I7296" i="1" s="1"/>
  <c r="H7297" i="1"/>
  <c r="I7297" i="1" s="1"/>
  <c r="H7298" i="1"/>
  <c r="I7298" i="1" s="1"/>
  <c r="H7299" i="1"/>
  <c r="I7299" i="1" s="1"/>
  <c r="H7300" i="1"/>
  <c r="I7300" i="1" s="1"/>
  <c r="H7301" i="1"/>
  <c r="I7301" i="1" s="1"/>
  <c r="H7302" i="1"/>
  <c r="I7302" i="1" s="1"/>
  <c r="H7303" i="1"/>
  <c r="I7303" i="1" s="1"/>
  <c r="H7304" i="1"/>
  <c r="I7304" i="1" s="1"/>
  <c r="H7305" i="1"/>
  <c r="I7305" i="1" s="1"/>
  <c r="H7306" i="1"/>
  <c r="I7306" i="1" s="1"/>
  <c r="H7307" i="1"/>
  <c r="I7307" i="1" s="1"/>
  <c r="H7308" i="1"/>
  <c r="I7308" i="1" s="1"/>
  <c r="H7309" i="1"/>
  <c r="I7309" i="1" s="1"/>
  <c r="H7310" i="1"/>
  <c r="I7310" i="1" s="1"/>
  <c r="H7311" i="1"/>
  <c r="I7311" i="1" s="1"/>
  <c r="H7312" i="1"/>
  <c r="I7312" i="1" s="1"/>
  <c r="H7313" i="1"/>
  <c r="I7313" i="1" s="1"/>
  <c r="H7314" i="1"/>
  <c r="I7314" i="1" s="1"/>
  <c r="H7315" i="1"/>
  <c r="I7315" i="1" s="1"/>
  <c r="H7316" i="1"/>
  <c r="I7316" i="1" s="1"/>
  <c r="H7317" i="1"/>
  <c r="I7317" i="1" s="1"/>
  <c r="H7318" i="1"/>
  <c r="I7318" i="1" s="1"/>
  <c r="H7319" i="1"/>
  <c r="I7319" i="1" s="1"/>
  <c r="H7320" i="1"/>
  <c r="I7320" i="1" s="1"/>
  <c r="H7321" i="1"/>
  <c r="I7321" i="1" s="1"/>
  <c r="H7322" i="1"/>
  <c r="I7322" i="1" s="1"/>
  <c r="H7323" i="1"/>
  <c r="I7323" i="1" s="1"/>
  <c r="H7324" i="1"/>
  <c r="I7324" i="1" s="1"/>
  <c r="H7325" i="1"/>
  <c r="I7325" i="1" s="1"/>
  <c r="H7326" i="1"/>
  <c r="I7326" i="1" s="1"/>
  <c r="H7327" i="1"/>
  <c r="I7327" i="1" s="1"/>
  <c r="H7328" i="1"/>
  <c r="I7328" i="1" s="1"/>
  <c r="H7329" i="1"/>
  <c r="I7329" i="1" s="1"/>
  <c r="H7330" i="1"/>
  <c r="I7330" i="1" s="1"/>
  <c r="H7331" i="1"/>
  <c r="I7331" i="1" s="1"/>
  <c r="H7332" i="1"/>
  <c r="I7332" i="1" s="1"/>
  <c r="H7333" i="1"/>
  <c r="I7333" i="1" s="1"/>
  <c r="H7334" i="1"/>
  <c r="I7334" i="1" s="1"/>
  <c r="H7335" i="1"/>
  <c r="I7335" i="1" s="1"/>
  <c r="H7336" i="1"/>
  <c r="I7336" i="1" s="1"/>
  <c r="H7337" i="1"/>
  <c r="I7337" i="1" s="1"/>
  <c r="H7338" i="1"/>
  <c r="I7338" i="1" s="1"/>
  <c r="H7339" i="1"/>
  <c r="I7339" i="1" s="1"/>
  <c r="H7340" i="1"/>
  <c r="I7340" i="1" s="1"/>
  <c r="H7341" i="1"/>
  <c r="I7341" i="1" s="1"/>
  <c r="H7342" i="1"/>
  <c r="I7342" i="1" s="1"/>
  <c r="H7343" i="1"/>
  <c r="I7343" i="1" s="1"/>
  <c r="H7344" i="1"/>
  <c r="I7344" i="1" s="1"/>
  <c r="H7345" i="1"/>
  <c r="I7345" i="1" s="1"/>
  <c r="H7346" i="1"/>
  <c r="I7346" i="1" s="1"/>
  <c r="H7347" i="1"/>
  <c r="I7347" i="1" s="1"/>
  <c r="H7348" i="1"/>
  <c r="I7348" i="1" s="1"/>
  <c r="H7349" i="1"/>
  <c r="I7349" i="1" s="1"/>
  <c r="H7350" i="1"/>
  <c r="I7350" i="1" s="1"/>
  <c r="H7351" i="1"/>
  <c r="I7351" i="1" s="1"/>
  <c r="H7352" i="1"/>
  <c r="I7352" i="1" s="1"/>
  <c r="H7353" i="1"/>
  <c r="I7353" i="1" s="1"/>
  <c r="H7354" i="1"/>
  <c r="I7354" i="1" s="1"/>
  <c r="H7355" i="1"/>
  <c r="I7355" i="1" s="1"/>
  <c r="H7356" i="1"/>
  <c r="I7356" i="1" s="1"/>
  <c r="H7357" i="1"/>
  <c r="I7357" i="1" s="1"/>
  <c r="H7358" i="1"/>
  <c r="I7358" i="1" s="1"/>
  <c r="H7359" i="1"/>
  <c r="I7359" i="1" s="1"/>
  <c r="H7360" i="1"/>
  <c r="I7360" i="1" s="1"/>
  <c r="H7361" i="1"/>
  <c r="I7361" i="1" s="1"/>
  <c r="H7362" i="1"/>
  <c r="I7362" i="1" s="1"/>
  <c r="H7363" i="1"/>
  <c r="I7363" i="1" s="1"/>
  <c r="H7364" i="1"/>
  <c r="I7364" i="1" s="1"/>
  <c r="H7365" i="1"/>
  <c r="I7365" i="1" s="1"/>
  <c r="H7366" i="1"/>
  <c r="I7366" i="1" s="1"/>
  <c r="H7367" i="1"/>
  <c r="I7367" i="1" s="1"/>
  <c r="H7368" i="1"/>
  <c r="I7368" i="1" s="1"/>
  <c r="H7369" i="1"/>
  <c r="I7369" i="1" s="1"/>
  <c r="H7370" i="1"/>
  <c r="I7370" i="1" s="1"/>
  <c r="H7371" i="1"/>
  <c r="I7371" i="1" s="1"/>
  <c r="H7372" i="1"/>
  <c r="I7372" i="1" s="1"/>
  <c r="H7373" i="1"/>
  <c r="I7373" i="1" s="1"/>
  <c r="H7374" i="1"/>
  <c r="I7374" i="1" s="1"/>
  <c r="H7375" i="1"/>
  <c r="I7375" i="1" s="1"/>
  <c r="H7376" i="1"/>
  <c r="I7376" i="1" s="1"/>
  <c r="H7377" i="1"/>
  <c r="I7377" i="1" s="1"/>
  <c r="H7378" i="1"/>
  <c r="I7378" i="1" s="1"/>
  <c r="H7379" i="1"/>
  <c r="I7379" i="1" s="1"/>
  <c r="H7380" i="1"/>
  <c r="I7380" i="1" s="1"/>
  <c r="H7381" i="1"/>
  <c r="I7381" i="1" s="1"/>
  <c r="H7382" i="1"/>
  <c r="I7382" i="1" s="1"/>
  <c r="H7383" i="1"/>
  <c r="I7383" i="1" s="1"/>
  <c r="H7384" i="1"/>
  <c r="I7384" i="1" s="1"/>
  <c r="H7385" i="1"/>
  <c r="I7385" i="1" s="1"/>
  <c r="H7386" i="1"/>
  <c r="I7386" i="1" s="1"/>
  <c r="H7387" i="1"/>
  <c r="I7387" i="1" s="1"/>
  <c r="H7388" i="1"/>
  <c r="I7388" i="1" s="1"/>
  <c r="H7389" i="1"/>
  <c r="I7389" i="1" s="1"/>
  <c r="H7390" i="1"/>
  <c r="I7390" i="1" s="1"/>
  <c r="H7391" i="1"/>
  <c r="I7391" i="1" s="1"/>
  <c r="H7392" i="1"/>
  <c r="I7392" i="1" s="1"/>
  <c r="H7393" i="1"/>
  <c r="I7393" i="1" s="1"/>
  <c r="H7394" i="1"/>
  <c r="I7394" i="1" s="1"/>
  <c r="H7395" i="1"/>
  <c r="I7395" i="1" s="1"/>
  <c r="H7396" i="1"/>
  <c r="I7396" i="1" s="1"/>
  <c r="H7397" i="1"/>
  <c r="I7397" i="1" s="1"/>
  <c r="H7398" i="1"/>
  <c r="I7398" i="1" s="1"/>
  <c r="H7399" i="1"/>
  <c r="I7399" i="1" s="1"/>
  <c r="H7400" i="1"/>
  <c r="I7400" i="1" s="1"/>
  <c r="H7401" i="1"/>
  <c r="I7401" i="1" s="1"/>
  <c r="H7402" i="1"/>
  <c r="I7402" i="1" s="1"/>
  <c r="H7403" i="1"/>
  <c r="I7403" i="1" s="1"/>
  <c r="H7404" i="1"/>
  <c r="I7404" i="1" s="1"/>
  <c r="H7405" i="1"/>
  <c r="I7405" i="1" s="1"/>
  <c r="H7406" i="1"/>
  <c r="I7406" i="1" s="1"/>
  <c r="H7407" i="1"/>
  <c r="I7407" i="1" s="1"/>
  <c r="H7408" i="1"/>
  <c r="I7408" i="1" s="1"/>
  <c r="H7409" i="1"/>
  <c r="I7409" i="1" s="1"/>
  <c r="H7410" i="1"/>
  <c r="I7410" i="1" s="1"/>
  <c r="H7411" i="1"/>
  <c r="I7411" i="1" s="1"/>
  <c r="H7412" i="1"/>
  <c r="I7412" i="1" s="1"/>
  <c r="H7413" i="1"/>
  <c r="I7413" i="1" s="1"/>
  <c r="H7414" i="1"/>
  <c r="I7414" i="1" s="1"/>
  <c r="H7415" i="1"/>
  <c r="I7415" i="1" s="1"/>
  <c r="H7416" i="1"/>
  <c r="I7416" i="1" s="1"/>
  <c r="H7417" i="1"/>
  <c r="I7417" i="1" s="1"/>
  <c r="H7418" i="1"/>
  <c r="I7418" i="1" s="1"/>
  <c r="H7419" i="1"/>
  <c r="I7419" i="1" s="1"/>
  <c r="H7420" i="1"/>
  <c r="I7420" i="1" s="1"/>
  <c r="H7421" i="1"/>
  <c r="I7421" i="1" s="1"/>
  <c r="H7422" i="1"/>
  <c r="I7422" i="1" s="1"/>
  <c r="H7423" i="1"/>
  <c r="I7423" i="1" s="1"/>
  <c r="H7424" i="1"/>
  <c r="I7424" i="1" s="1"/>
  <c r="H7425" i="1"/>
  <c r="I7425" i="1" s="1"/>
  <c r="H7426" i="1"/>
  <c r="I7426" i="1" s="1"/>
  <c r="H7427" i="1"/>
  <c r="I7427" i="1" s="1"/>
  <c r="H7428" i="1"/>
  <c r="I7428" i="1" s="1"/>
  <c r="H7429" i="1"/>
  <c r="I7429" i="1" s="1"/>
  <c r="H7430" i="1"/>
  <c r="I7430" i="1" s="1"/>
  <c r="H7431" i="1"/>
  <c r="I7431" i="1" s="1"/>
  <c r="H7432" i="1"/>
  <c r="I7432" i="1" s="1"/>
  <c r="H7433" i="1"/>
  <c r="I7433" i="1" s="1"/>
  <c r="H7434" i="1"/>
  <c r="I7434" i="1" s="1"/>
  <c r="H7435" i="1"/>
  <c r="I7435" i="1" s="1"/>
  <c r="H7436" i="1"/>
  <c r="I7436" i="1" s="1"/>
  <c r="H7437" i="1"/>
  <c r="I7437" i="1" s="1"/>
  <c r="H7438" i="1"/>
  <c r="I7438" i="1" s="1"/>
  <c r="H7439" i="1"/>
  <c r="I7439" i="1" s="1"/>
  <c r="H7440" i="1"/>
  <c r="I7440" i="1" s="1"/>
  <c r="H7441" i="1"/>
  <c r="I7441" i="1" s="1"/>
  <c r="H7442" i="1"/>
  <c r="I7442" i="1" s="1"/>
  <c r="H7443" i="1"/>
  <c r="I7443" i="1" s="1"/>
  <c r="H7444" i="1"/>
  <c r="I7444" i="1" s="1"/>
  <c r="H7445" i="1"/>
  <c r="I7445" i="1" s="1"/>
  <c r="H7446" i="1"/>
  <c r="I7446" i="1" s="1"/>
  <c r="H7447" i="1"/>
  <c r="I7447" i="1" s="1"/>
  <c r="H7448" i="1"/>
  <c r="I7448" i="1" s="1"/>
  <c r="H7449" i="1"/>
  <c r="I7449" i="1" s="1"/>
  <c r="H7450" i="1"/>
  <c r="I7450" i="1" s="1"/>
  <c r="H7451" i="1"/>
  <c r="I7451" i="1" s="1"/>
  <c r="H7452" i="1"/>
  <c r="I7452" i="1" s="1"/>
  <c r="H7453" i="1"/>
  <c r="I7453" i="1" s="1"/>
  <c r="H7454" i="1"/>
  <c r="I7454" i="1" s="1"/>
  <c r="H7455" i="1"/>
  <c r="I7455" i="1" s="1"/>
  <c r="H7456" i="1"/>
  <c r="I7456" i="1" s="1"/>
  <c r="H7457" i="1"/>
  <c r="I7457" i="1" s="1"/>
  <c r="H7458" i="1"/>
  <c r="I7458" i="1" s="1"/>
  <c r="H7459" i="1"/>
  <c r="I7459" i="1" s="1"/>
  <c r="H7460" i="1"/>
  <c r="I7460" i="1" s="1"/>
  <c r="H7461" i="1"/>
  <c r="I7461" i="1" s="1"/>
  <c r="H7462" i="1"/>
  <c r="I7462" i="1" s="1"/>
  <c r="H7463" i="1"/>
  <c r="I7463" i="1" s="1"/>
  <c r="H7464" i="1"/>
  <c r="I7464" i="1" s="1"/>
  <c r="H7465" i="1"/>
  <c r="I7465" i="1" s="1"/>
  <c r="H7466" i="1"/>
  <c r="I7466" i="1" s="1"/>
  <c r="H7467" i="1"/>
  <c r="I7467" i="1" s="1"/>
  <c r="H7468" i="1"/>
  <c r="I7468" i="1" s="1"/>
  <c r="H7469" i="1"/>
  <c r="I7469" i="1" s="1"/>
  <c r="H7470" i="1"/>
  <c r="I7470" i="1" s="1"/>
  <c r="H7471" i="1"/>
  <c r="I7471" i="1" s="1"/>
  <c r="H7472" i="1"/>
  <c r="I7472" i="1" s="1"/>
  <c r="H7473" i="1"/>
  <c r="I7473" i="1" s="1"/>
  <c r="H7474" i="1"/>
  <c r="I7474" i="1" s="1"/>
  <c r="H7475" i="1"/>
  <c r="I7475" i="1" s="1"/>
  <c r="H7476" i="1"/>
  <c r="I7476" i="1" s="1"/>
  <c r="H7477" i="1"/>
  <c r="I7477" i="1" s="1"/>
  <c r="H7478" i="1"/>
  <c r="I7478" i="1" s="1"/>
  <c r="H7479" i="1"/>
  <c r="I7479" i="1" s="1"/>
  <c r="H7480" i="1"/>
  <c r="I7480" i="1" s="1"/>
  <c r="H7481" i="1"/>
  <c r="I7481" i="1" s="1"/>
  <c r="H7482" i="1"/>
  <c r="I7482" i="1" s="1"/>
  <c r="H7483" i="1"/>
  <c r="I7483" i="1" s="1"/>
  <c r="H7484" i="1"/>
  <c r="I7484" i="1" s="1"/>
  <c r="H7485" i="1"/>
  <c r="I7485" i="1" s="1"/>
  <c r="H7486" i="1"/>
  <c r="I7486" i="1" s="1"/>
  <c r="H7487" i="1"/>
  <c r="I7487" i="1" s="1"/>
  <c r="H7488" i="1"/>
  <c r="I7488" i="1" s="1"/>
  <c r="H7489" i="1"/>
  <c r="I7489" i="1" s="1"/>
  <c r="H7490" i="1"/>
  <c r="I7490" i="1" s="1"/>
  <c r="H7491" i="1"/>
  <c r="I7491" i="1" s="1"/>
  <c r="H7492" i="1"/>
  <c r="I7492" i="1" s="1"/>
  <c r="H7493" i="1"/>
  <c r="I7493" i="1" s="1"/>
  <c r="H7494" i="1"/>
  <c r="I7494" i="1" s="1"/>
  <c r="H7495" i="1"/>
  <c r="I7495" i="1" s="1"/>
  <c r="H7496" i="1"/>
  <c r="I7496" i="1" s="1"/>
  <c r="H7497" i="1"/>
  <c r="I7497" i="1" s="1"/>
  <c r="H7498" i="1"/>
  <c r="I7498" i="1" s="1"/>
  <c r="H7499" i="1"/>
  <c r="I7499" i="1" s="1"/>
  <c r="H7500" i="1"/>
  <c r="I7500" i="1" s="1"/>
  <c r="H7501" i="1"/>
  <c r="I7501" i="1" s="1"/>
  <c r="H7502" i="1"/>
  <c r="I7502" i="1" s="1"/>
  <c r="H7503" i="1"/>
  <c r="I7503" i="1" s="1"/>
  <c r="H7504" i="1"/>
  <c r="I7504" i="1" s="1"/>
  <c r="H7505" i="1"/>
  <c r="I7505" i="1" s="1"/>
  <c r="H7506" i="1"/>
  <c r="I7506" i="1" s="1"/>
  <c r="H7507" i="1"/>
  <c r="I7507" i="1" s="1"/>
  <c r="H7508" i="1"/>
  <c r="I7508" i="1" s="1"/>
  <c r="H7509" i="1"/>
  <c r="I7509" i="1" s="1"/>
  <c r="H7510" i="1"/>
  <c r="I7510" i="1" s="1"/>
  <c r="H7511" i="1"/>
  <c r="I7511" i="1" s="1"/>
  <c r="H7512" i="1"/>
  <c r="I7512" i="1" s="1"/>
  <c r="H7513" i="1"/>
  <c r="I7513" i="1" s="1"/>
  <c r="H7514" i="1"/>
  <c r="I7514" i="1" s="1"/>
  <c r="H7515" i="1"/>
  <c r="I7515" i="1" s="1"/>
  <c r="H7516" i="1"/>
  <c r="I7516" i="1" s="1"/>
  <c r="H7517" i="1"/>
  <c r="I7517" i="1" s="1"/>
  <c r="H7518" i="1"/>
  <c r="I7518" i="1" s="1"/>
  <c r="H7519" i="1"/>
  <c r="I7519" i="1" s="1"/>
  <c r="H7520" i="1"/>
  <c r="I7520" i="1" s="1"/>
  <c r="H7521" i="1"/>
  <c r="I7521" i="1" s="1"/>
  <c r="H7522" i="1"/>
  <c r="I7522" i="1" s="1"/>
  <c r="H7523" i="1"/>
  <c r="I7523" i="1" s="1"/>
  <c r="H7524" i="1"/>
  <c r="I7524" i="1" s="1"/>
  <c r="H7525" i="1"/>
  <c r="I7525" i="1" s="1"/>
  <c r="H7526" i="1"/>
  <c r="I7526" i="1" s="1"/>
  <c r="H7527" i="1"/>
  <c r="I7527" i="1" s="1"/>
  <c r="H7528" i="1"/>
  <c r="I7528" i="1" s="1"/>
  <c r="H7529" i="1"/>
  <c r="I7529" i="1" s="1"/>
  <c r="H7530" i="1"/>
  <c r="I7530" i="1" s="1"/>
  <c r="H7531" i="1"/>
  <c r="I7531" i="1" s="1"/>
  <c r="H7532" i="1"/>
  <c r="I7532" i="1" s="1"/>
  <c r="H7533" i="1"/>
  <c r="I7533" i="1" s="1"/>
  <c r="H7534" i="1"/>
  <c r="I7534" i="1" s="1"/>
  <c r="H7535" i="1"/>
  <c r="I7535" i="1" s="1"/>
  <c r="H7536" i="1"/>
  <c r="I7536" i="1" s="1"/>
  <c r="H7537" i="1"/>
  <c r="I7537" i="1" s="1"/>
  <c r="H7538" i="1"/>
  <c r="I7538" i="1" s="1"/>
  <c r="H7539" i="1"/>
  <c r="I7539" i="1" s="1"/>
  <c r="H7540" i="1"/>
  <c r="I7540" i="1" s="1"/>
  <c r="H7541" i="1"/>
  <c r="I7541" i="1" s="1"/>
  <c r="H7542" i="1"/>
  <c r="I7542" i="1" s="1"/>
  <c r="H7543" i="1"/>
  <c r="I7543" i="1" s="1"/>
  <c r="H7544" i="1"/>
  <c r="I7544" i="1" s="1"/>
  <c r="H7545" i="1"/>
  <c r="I7545" i="1" s="1"/>
  <c r="H7546" i="1"/>
  <c r="I7546" i="1" s="1"/>
  <c r="H7547" i="1"/>
  <c r="I7547" i="1" s="1"/>
  <c r="H7548" i="1"/>
  <c r="I7548" i="1" s="1"/>
  <c r="H7549" i="1"/>
  <c r="I7549" i="1" s="1"/>
  <c r="H7550" i="1"/>
  <c r="I7550" i="1" s="1"/>
  <c r="H7551" i="1"/>
  <c r="I7551" i="1" s="1"/>
  <c r="H7552" i="1"/>
  <c r="I7552" i="1" s="1"/>
  <c r="H7553" i="1"/>
  <c r="I7553" i="1" s="1"/>
  <c r="H7554" i="1"/>
  <c r="I7554" i="1" s="1"/>
  <c r="H7555" i="1"/>
  <c r="I7555" i="1" s="1"/>
  <c r="H7556" i="1"/>
  <c r="I7556" i="1" s="1"/>
  <c r="H7557" i="1"/>
  <c r="I7557" i="1" s="1"/>
  <c r="H7558" i="1"/>
  <c r="I7558" i="1" s="1"/>
  <c r="H7559" i="1"/>
  <c r="I7559" i="1" s="1"/>
  <c r="H7560" i="1"/>
  <c r="I7560" i="1" s="1"/>
  <c r="H7561" i="1"/>
  <c r="I7561" i="1" s="1"/>
  <c r="H7562" i="1"/>
  <c r="I7562" i="1" s="1"/>
  <c r="H7563" i="1"/>
  <c r="I7563" i="1" s="1"/>
  <c r="H7564" i="1"/>
  <c r="I7564" i="1" s="1"/>
  <c r="H7565" i="1"/>
  <c r="I7565" i="1" s="1"/>
  <c r="H7566" i="1"/>
  <c r="I7566" i="1" s="1"/>
  <c r="H7567" i="1"/>
  <c r="I7567" i="1" s="1"/>
  <c r="H7568" i="1"/>
  <c r="I7568" i="1" s="1"/>
  <c r="H7569" i="1"/>
  <c r="I7569" i="1" s="1"/>
  <c r="H7570" i="1"/>
  <c r="I7570" i="1" s="1"/>
  <c r="H7571" i="1"/>
  <c r="I7571" i="1" s="1"/>
  <c r="H7572" i="1"/>
  <c r="I7572" i="1" s="1"/>
  <c r="H7573" i="1"/>
  <c r="I7573" i="1" s="1"/>
  <c r="H7574" i="1"/>
  <c r="I7574" i="1" s="1"/>
  <c r="H7575" i="1"/>
  <c r="I7575" i="1" s="1"/>
  <c r="H7576" i="1"/>
  <c r="I7576" i="1" s="1"/>
  <c r="H7577" i="1"/>
  <c r="I7577" i="1" s="1"/>
  <c r="H7578" i="1"/>
  <c r="I7578" i="1" s="1"/>
  <c r="H7579" i="1"/>
  <c r="I7579" i="1" s="1"/>
  <c r="H7580" i="1"/>
  <c r="I7580" i="1" s="1"/>
  <c r="H7581" i="1"/>
  <c r="I7581" i="1" s="1"/>
  <c r="H7582" i="1"/>
  <c r="I7582" i="1" s="1"/>
  <c r="H7583" i="1"/>
  <c r="I7583" i="1" s="1"/>
  <c r="H7584" i="1"/>
  <c r="I7584" i="1" s="1"/>
  <c r="H7585" i="1"/>
  <c r="I7585" i="1" s="1"/>
  <c r="H7586" i="1"/>
  <c r="I7586" i="1" s="1"/>
  <c r="H7587" i="1"/>
  <c r="I7587" i="1" s="1"/>
  <c r="H7588" i="1"/>
  <c r="I7588" i="1" s="1"/>
  <c r="H7589" i="1"/>
  <c r="I7589" i="1" s="1"/>
  <c r="H7590" i="1"/>
  <c r="I7590" i="1" s="1"/>
  <c r="H7591" i="1"/>
  <c r="I7591" i="1" s="1"/>
  <c r="H7592" i="1"/>
  <c r="I7592" i="1" s="1"/>
  <c r="H7593" i="1"/>
  <c r="I7593" i="1" s="1"/>
  <c r="H7594" i="1"/>
  <c r="I7594" i="1" s="1"/>
  <c r="H7595" i="1"/>
  <c r="I7595" i="1" s="1"/>
  <c r="H7596" i="1"/>
  <c r="I7596" i="1" s="1"/>
  <c r="H7597" i="1"/>
  <c r="I7597" i="1" s="1"/>
  <c r="H7598" i="1"/>
  <c r="I7598" i="1" s="1"/>
  <c r="H7599" i="1"/>
  <c r="I7599" i="1" s="1"/>
  <c r="H7600" i="1"/>
  <c r="I7600" i="1" s="1"/>
  <c r="H7601" i="1"/>
  <c r="I7601" i="1" s="1"/>
  <c r="H7602" i="1"/>
  <c r="I7602" i="1" s="1"/>
  <c r="H7603" i="1"/>
  <c r="I7603" i="1" s="1"/>
  <c r="H7604" i="1"/>
  <c r="I7604" i="1" s="1"/>
  <c r="H7605" i="1"/>
  <c r="I7605" i="1" s="1"/>
  <c r="H7606" i="1"/>
  <c r="I7606" i="1" s="1"/>
  <c r="H7607" i="1"/>
  <c r="I7607" i="1" s="1"/>
  <c r="H7608" i="1"/>
  <c r="I7608" i="1" s="1"/>
  <c r="H7609" i="1"/>
  <c r="I7609" i="1" s="1"/>
  <c r="H7610" i="1"/>
  <c r="I7610" i="1" s="1"/>
  <c r="H7611" i="1"/>
  <c r="I7611" i="1" s="1"/>
  <c r="H7612" i="1"/>
  <c r="I7612" i="1" s="1"/>
  <c r="H7613" i="1"/>
  <c r="I7613" i="1" s="1"/>
  <c r="H7614" i="1"/>
  <c r="I7614" i="1" s="1"/>
  <c r="H7615" i="1"/>
  <c r="I7615" i="1" s="1"/>
  <c r="H7616" i="1"/>
  <c r="I7616" i="1" s="1"/>
  <c r="H7617" i="1"/>
  <c r="I7617" i="1" s="1"/>
  <c r="H7618" i="1"/>
  <c r="I7618" i="1" s="1"/>
  <c r="H7619" i="1"/>
  <c r="I7619" i="1" s="1"/>
  <c r="H7620" i="1"/>
  <c r="I7620" i="1" s="1"/>
  <c r="H7621" i="1"/>
  <c r="I7621" i="1" s="1"/>
  <c r="H7622" i="1"/>
  <c r="I7622" i="1" s="1"/>
  <c r="H7623" i="1"/>
  <c r="I7623" i="1" s="1"/>
  <c r="H7624" i="1"/>
  <c r="I7624" i="1" s="1"/>
  <c r="H7625" i="1"/>
  <c r="I7625" i="1" s="1"/>
  <c r="H7626" i="1"/>
  <c r="I7626" i="1" s="1"/>
  <c r="H7627" i="1"/>
  <c r="I7627" i="1" s="1"/>
  <c r="H7628" i="1"/>
  <c r="I7628" i="1" s="1"/>
  <c r="H7629" i="1"/>
  <c r="I7629" i="1" s="1"/>
  <c r="H7630" i="1"/>
  <c r="I7630" i="1" s="1"/>
  <c r="H7631" i="1"/>
  <c r="I7631" i="1" s="1"/>
  <c r="H7632" i="1"/>
  <c r="I7632" i="1" s="1"/>
  <c r="H7633" i="1"/>
  <c r="I7633" i="1" s="1"/>
  <c r="H7634" i="1"/>
  <c r="I7634" i="1" s="1"/>
  <c r="H7635" i="1"/>
  <c r="I7635" i="1" s="1"/>
  <c r="H7636" i="1"/>
  <c r="I7636" i="1" s="1"/>
  <c r="H7637" i="1"/>
  <c r="I7637" i="1" s="1"/>
  <c r="H7638" i="1"/>
  <c r="I7638" i="1" s="1"/>
  <c r="H7639" i="1"/>
  <c r="I7639" i="1" s="1"/>
  <c r="H7640" i="1"/>
  <c r="I7640" i="1" s="1"/>
  <c r="H7641" i="1"/>
  <c r="I7641" i="1" s="1"/>
  <c r="H7642" i="1"/>
  <c r="I7642" i="1" s="1"/>
  <c r="H7643" i="1"/>
  <c r="I7643" i="1" s="1"/>
  <c r="H7644" i="1"/>
  <c r="I7644" i="1" s="1"/>
  <c r="H7645" i="1"/>
  <c r="I7645" i="1" s="1"/>
  <c r="H7646" i="1"/>
  <c r="I7646" i="1" s="1"/>
  <c r="H7647" i="1"/>
  <c r="I7647" i="1" s="1"/>
  <c r="H7648" i="1"/>
  <c r="I7648" i="1" s="1"/>
  <c r="H7649" i="1"/>
  <c r="I7649" i="1" s="1"/>
  <c r="H7650" i="1"/>
  <c r="I7650" i="1" s="1"/>
  <c r="H7651" i="1"/>
  <c r="I7651" i="1" s="1"/>
  <c r="H7652" i="1"/>
  <c r="I7652" i="1" s="1"/>
  <c r="H7653" i="1"/>
  <c r="I7653" i="1" s="1"/>
  <c r="H7654" i="1"/>
  <c r="I7654" i="1" s="1"/>
  <c r="H7655" i="1"/>
  <c r="I7655" i="1" s="1"/>
  <c r="H7656" i="1"/>
  <c r="I7656" i="1" s="1"/>
  <c r="H7657" i="1"/>
  <c r="I7657" i="1" s="1"/>
  <c r="H7658" i="1"/>
  <c r="I7658" i="1" s="1"/>
  <c r="H7659" i="1"/>
  <c r="I7659" i="1" s="1"/>
  <c r="H7660" i="1"/>
  <c r="I7660" i="1" s="1"/>
  <c r="H7661" i="1"/>
  <c r="I7661" i="1" s="1"/>
  <c r="H7662" i="1"/>
  <c r="I7662" i="1" s="1"/>
  <c r="H7663" i="1"/>
  <c r="I7663" i="1" s="1"/>
  <c r="H7664" i="1"/>
  <c r="I7664" i="1" s="1"/>
  <c r="H7665" i="1"/>
  <c r="I7665" i="1" s="1"/>
  <c r="H7666" i="1"/>
  <c r="I7666" i="1" s="1"/>
  <c r="H7667" i="1"/>
  <c r="I7667" i="1" s="1"/>
  <c r="H7668" i="1"/>
  <c r="I7668" i="1" s="1"/>
  <c r="H7669" i="1"/>
  <c r="I7669" i="1" s="1"/>
  <c r="H7670" i="1"/>
  <c r="I7670" i="1" s="1"/>
  <c r="H7671" i="1"/>
  <c r="I7671" i="1" s="1"/>
  <c r="H7672" i="1"/>
  <c r="I7672" i="1" s="1"/>
  <c r="H7673" i="1"/>
  <c r="I7673" i="1" s="1"/>
  <c r="H7674" i="1"/>
  <c r="I7674" i="1" s="1"/>
  <c r="H7675" i="1"/>
  <c r="I7675" i="1" s="1"/>
  <c r="H7676" i="1"/>
  <c r="I7676" i="1" s="1"/>
  <c r="H7677" i="1"/>
  <c r="I7677" i="1" s="1"/>
  <c r="H7678" i="1"/>
  <c r="I7678" i="1" s="1"/>
  <c r="H7679" i="1"/>
  <c r="I7679" i="1" s="1"/>
  <c r="H7680" i="1"/>
  <c r="I7680" i="1" s="1"/>
  <c r="H7681" i="1"/>
  <c r="I7681" i="1" s="1"/>
  <c r="H7682" i="1"/>
  <c r="I7682" i="1" s="1"/>
  <c r="H7683" i="1"/>
  <c r="I7683" i="1" s="1"/>
  <c r="H7684" i="1"/>
  <c r="I7684" i="1" s="1"/>
  <c r="H7685" i="1"/>
  <c r="I7685" i="1" s="1"/>
  <c r="H7686" i="1"/>
  <c r="I7686" i="1" s="1"/>
  <c r="H7687" i="1"/>
  <c r="I7687" i="1" s="1"/>
  <c r="H7688" i="1"/>
  <c r="I7688" i="1" s="1"/>
  <c r="H7689" i="1"/>
  <c r="I7689" i="1" s="1"/>
  <c r="H7690" i="1"/>
  <c r="I7690" i="1" s="1"/>
  <c r="H7691" i="1"/>
  <c r="I7691" i="1" s="1"/>
  <c r="H7692" i="1"/>
  <c r="I7692" i="1" s="1"/>
  <c r="H7693" i="1"/>
  <c r="I7693" i="1" s="1"/>
  <c r="H7694" i="1"/>
  <c r="I7694" i="1" s="1"/>
  <c r="H7695" i="1"/>
  <c r="I7695" i="1" s="1"/>
  <c r="H7696" i="1"/>
  <c r="I7696" i="1" s="1"/>
  <c r="H7697" i="1"/>
  <c r="I7697" i="1" s="1"/>
  <c r="H7698" i="1"/>
  <c r="I7698" i="1" s="1"/>
  <c r="H7699" i="1"/>
  <c r="I7699" i="1" s="1"/>
  <c r="H7700" i="1"/>
  <c r="I7700" i="1" s="1"/>
  <c r="H7701" i="1"/>
  <c r="I7701" i="1" s="1"/>
  <c r="H7702" i="1"/>
  <c r="I7702" i="1" s="1"/>
  <c r="H7703" i="1"/>
  <c r="I7703" i="1" s="1"/>
  <c r="H7704" i="1"/>
  <c r="I7704" i="1" s="1"/>
  <c r="H7705" i="1"/>
  <c r="I7705" i="1" s="1"/>
  <c r="H7706" i="1"/>
  <c r="I7706" i="1" s="1"/>
  <c r="H7707" i="1"/>
  <c r="I7707" i="1" s="1"/>
  <c r="H7708" i="1"/>
  <c r="I7708" i="1" s="1"/>
  <c r="H7709" i="1"/>
  <c r="I7709" i="1" s="1"/>
  <c r="H7710" i="1"/>
  <c r="I7710" i="1" s="1"/>
  <c r="H7711" i="1"/>
  <c r="I7711" i="1" s="1"/>
  <c r="H7712" i="1"/>
  <c r="I7712" i="1" s="1"/>
  <c r="H7713" i="1"/>
  <c r="I7713" i="1" s="1"/>
  <c r="H7714" i="1"/>
  <c r="I7714" i="1" s="1"/>
  <c r="H7715" i="1"/>
  <c r="I7715" i="1" s="1"/>
  <c r="H7716" i="1"/>
  <c r="I7716" i="1" s="1"/>
  <c r="H7717" i="1"/>
  <c r="I7717" i="1" s="1"/>
  <c r="H7718" i="1"/>
  <c r="I7718" i="1" s="1"/>
  <c r="H7719" i="1"/>
  <c r="I7719" i="1" s="1"/>
  <c r="H7720" i="1"/>
  <c r="I7720" i="1" s="1"/>
  <c r="H7721" i="1"/>
  <c r="I7721" i="1" s="1"/>
  <c r="H7722" i="1"/>
  <c r="I7722" i="1" s="1"/>
  <c r="H7723" i="1"/>
  <c r="I7723" i="1" s="1"/>
  <c r="H7724" i="1"/>
  <c r="I7724" i="1" s="1"/>
  <c r="H7725" i="1"/>
  <c r="I7725" i="1" s="1"/>
  <c r="H7726" i="1"/>
  <c r="I7726" i="1" s="1"/>
  <c r="H7727" i="1"/>
  <c r="I7727" i="1" s="1"/>
  <c r="H7728" i="1"/>
  <c r="I7728" i="1" s="1"/>
  <c r="H7729" i="1"/>
  <c r="I7729" i="1" s="1"/>
  <c r="H7730" i="1"/>
  <c r="I7730" i="1" s="1"/>
  <c r="H7731" i="1"/>
  <c r="I7731" i="1" s="1"/>
  <c r="H7732" i="1"/>
  <c r="I7732" i="1" s="1"/>
  <c r="H7733" i="1"/>
  <c r="I7733" i="1" s="1"/>
  <c r="H7734" i="1"/>
  <c r="I7734" i="1" s="1"/>
  <c r="H7735" i="1"/>
  <c r="I7735" i="1" s="1"/>
  <c r="H7736" i="1"/>
  <c r="I7736" i="1" s="1"/>
  <c r="H7737" i="1"/>
  <c r="I7737" i="1" s="1"/>
  <c r="H7738" i="1"/>
  <c r="I7738" i="1" s="1"/>
  <c r="H7739" i="1"/>
  <c r="I7739" i="1" s="1"/>
  <c r="H7740" i="1"/>
  <c r="I7740" i="1" s="1"/>
  <c r="H7741" i="1"/>
  <c r="I7741" i="1" s="1"/>
  <c r="H7742" i="1"/>
  <c r="I7742" i="1" s="1"/>
  <c r="H7743" i="1"/>
  <c r="I7743" i="1" s="1"/>
  <c r="H7744" i="1"/>
  <c r="I7744" i="1" s="1"/>
  <c r="H7745" i="1"/>
  <c r="I7745" i="1" s="1"/>
  <c r="H7746" i="1"/>
  <c r="I7746" i="1" s="1"/>
  <c r="H7747" i="1"/>
  <c r="I7747" i="1" s="1"/>
  <c r="H7748" i="1"/>
  <c r="I7748" i="1" s="1"/>
  <c r="H7749" i="1"/>
  <c r="I7749" i="1" s="1"/>
  <c r="H7750" i="1"/>
  <c r="I7750" i="1" s="1"/>
  <c r="H7751" i="1"/>
  <c r="I7751" i="1" s="1"/>
  <c r="H7752" i="1"/>
  <c r="I7752" i="1" s="1"/>
  <c r="H7753" i="1"/>
  <c r="I7753" i="1" s="1"/>
  <c r="H7754" i="1"/>
  <c r="I7754" i="1" s="1"/>
  <c r="H7755" i="1"/>
  <c r="I7755" i="1" s="1"/>
  <c r="H7756" i="1"/>
  <c r="I7756" i="1" s="1"/>
  <c r="H7757" i="1"/>
  <c r="I7757" i="1" s="1"/>
  <c r="H7758" i="1"/>
  <c r="I7758" i="1" s="1"/>
  <c r="H7759" i="1"/>
  <c r="I7759" i="1" s="1"/>
  <c r="H7760" i="1"/>
  <c r="I7760" i="1" s="1"/>
  <c r="H7761" i="1"/>
  <c r="I7761" i="1" s="1"/>
  <c r="H7762" i="1"/>
  <c r="I7762" i="1" s="1"/>
  <c r="H7763" i="1"/>
  <c r="I7763" i="1" s="1"/>
  <c r="H7764" i="1"/>
  <c r="I7764" i="1" s="1"/>
  <c r="H7765" i="1"/>
  <c r="I7765" i="1" s="1"/>
  <c r="H7766" i="1"/>
  <c r="I7766" i="1" s="1"/>
  <c r="H7767" i="1"/>
  <c r="I7767" i="1" s="1"/>
  <c r="H7768" i="1"/>
  <c r="I7768" i="1" s="1"/>
  <c r="H7769" i="1"/>
  <c r="I7769" i="1" s="1"/>
  <c r="H7770" i="1"/>
  <c r="I7770" i="1" s="1"/>
  <c r="H7771" i="1"/>
  <c r="I7771" i="1" s="1"/>
  <c r="H7772" i="1"/>
  <c r="I7772" i="1" s="1"/>
  <c r="H7773" i="1"/>
  <c r="I7773" i="1" s="1"/>
  <c r="H7774" i="1"/>
  <c r="I7774" i="1" s="1"/>
  <c r="H7775" i="1"/>
  <c r="I7775" i="1" s="1"/>
  <c r="H7776" i="1"/>
  <c r="I7776" i="1" s="1"/>
  <c r="H7777" i="1"/>
  <c r="I7777" i="1" s="1"/>
  <c r="H7778" i="1"/>
  <c r="I7778" i="1" s="1"/>
  <c r="H7779" i="1"/>
  <c r="I7779" i="1" s="1"/>
  <c r="H7780" i="1"/>
  <c r="I7780" i="1" s="1"/>
  <c r="H7781" i="1"/>
  <c r="I7781" i="1" s="1"/>
  <c r="H7782" i="1"/>
  <c r="I7782" i="1" s="1"/>
  <c r="H7783" i="1"/>
  <c r="I7783" i="1" s="1"/>
  <c r="H7784" i="1"/>
  <c r="I7784" i="1" s="1"/>
  <c r="H7785" i="1"/>
  <c r="I7785" i="1" s="1"/>
  <c r="H7786" i="1"/>
  <c r="I7786" i="1" s="1"/>
  <c r="H7787" i="1"/>
  <c r="I7787" i="1" s="1"/>
  <c r="H7788" i="1"/>
  <c r="I7788" i="1" s="1"/>
  <c r="H7789" i="1"/>
  <c r="I7789" i="1" s="1"/>
  <c r="H7790" i="1"/>
  <c r="I7790" i="1" s="1"/>
  <c r="H7791" i="1"/>
  <c r="I7791" i="1" s="1"/>
  <c r="H7792" i="1"/>
  <c r="I7792" i="1" s="1"/>
  <c r="H7793" i="1"/>
  <c r="I7793" i="1" s="1"/>
  <c r="H7794" i="1"/>
  <c r="I7794" i="1" s="1"/>
  <c r="H7795" i="1"/>
  <c r="I7795" i="1" s="1"/>
  <c r="H7796" i="1"/>
  <c r="I7796" i="1" s="1"/>
  <c r="H7797" i="1"/>
  <c r="I7797" i="1" s="1"/>
  <c r="H7798" i="1"/>
  <c r="I7798" i="1" s="1"/>
  <c r="H7799" i="1"/>
  <c r="I7799" i="1" s="1"/>
  <c r="H7800" i="1"/>
  <c r="I7800" i="1" s="1"/>
  <c r="H7801" i="1"/>
  <c r="I7801" i="1" s="1"/>
  <c r="H7802" i="1"/>
  <c r="I7802" i="1" s="1"/>
  <c r="H7803" i="1"/>
  <c r="I7803" i="1" s="1"/>
  <c r="H7804" i="1"/>
  <c r="I7804" i="1" s="1"/>
  <c r="H7805" i="1"/>
  <c r="I7805" i="1" s="1"/>
  <c r="H7806" i="1"/>
  <c r="I7806" i="1" s="1"/>
  <c r="H7807" i="1"/>
  <c r="I7807" i="1" s="1"/>
  <c r="H7808" i="1"/>
  <c r="I7808" i="1" s="1"/>
  <c r="H7809" i="1"/>
  <c r="I7809" i="1" s="1"/>
  <c r="H7810" i="1"/>
  <c r="I7810" i="1" s="1"/>
  <c r="H7811" i="1"/>
  <c r="I7811" i="1" s="1"/>
  <c r="H7812" i="1"/>
  <c r="I7812" i="1" s="1"/>
  <c r="H7813" i="1"/>
  <c r="I7813" i="1" s="1"/>
  <c r="H7814" i="1"/>
  <c r="I7814" i="1" s="1"/>
  <c r="H7815" i="1"/>
  <c r="I7815" i="1" s="1"/>
  <c r="H7816" i="1"/>
  <c r="I7816" i="1" s="1"/>
  <c r="H7817" i="1"/>
  <c r="I7817" i="1" s="1"/>
  <c r="H7818" i="1"/>
  <c r="I7818" i="1" s="1"/>
  <c r="H7819" i="1"/>
  <c r="I7819" i="1" s="1"/>
  <c r="H7820" i="1"/>
  <c r="I7820" i="1" s="1"/>
  <c r="H7821" i="1"/>
  <c r="I7821" i="1" s="1"/>
  <c r="H7822" i="1"/>
  <c r="I7822" i="1" s="1"/>
  <c r="H7823" i="1"/>
  <c r="I7823" i="1" s="1"/>
  <c r="H7824" i="1"/>
  <c r="I7824" i="1" s="1"/>
  <c r="H7825" i="1"/>
  <c r="I7825" i="1" s="1"/>
  <c r="H7826" i="1"/>
  <c r="I7826" i="1" s="1"/>
  <c r="H7827" i="1"/>
  <c r="I7827" i="1" s="1"/>
  <c r="H7828" i="1"/>
  <c r="I7828" i="1" s="1"/>
  <c r="H7829" i="1"/>
  <c r="I7829" i="1" s="1"/>
  <c r="H7830" i="1"/>
  <c r="I7830" i="1" s="1"/>
  <c r="H7831" i="1"/>
  <c r="I7831" i="1" s="1"/>
  <c r="H7832" i="1"/>
  <c r="I7832" i="1" s="1"/>
  <c r="H7833" i="1"/>
  <c r="I7833" i="1" s="1"/>
  <c r="H7834" i="1"/>
  <c r="I7834" i="1" s="1"/>
  <c r="H7835" i="1"/>
  <c r="I7835" i="1" s="1"/>
  <c r="H7836" i="1"/>
  <c r="I7836" i="1" s="1"/>
  <c r="H7837" i="1"/>
  <c r="I7837" i="1" s="1"/>
  <c r="H7838" i="1"/>
  <c r="I7838" i="1" s="1"/>
  <c r="H7839" i="1"/>
  <c r="I7839" i="1" s="1"/>
  <c r="H7840" i="1"/>
  <c r="I7840" i="1" s="1"/>
  <c r="H7841" i="1"/>
  <c r="I7841" i="1" s="1"/>
  <c r="H7842" i="1"/>
  <c r="I7842" i="1" s="1"/>
  <c r="H7843" i="1"/>
  <c r="I7843" i="1" s="1"/>
  <c r="H7844" i="1"/>
  <c r="I7844" i="1" s="1"/>
  <c r="H7845" i="1"/>
  <c r="I7845" i="1" s="1"/>
  <c r="H7846" i="1"/>
  <c r="I7846" i="1" s="1"/>
  <c r="H7847" i="1"/>
  <c r="I7847" i="1" s="1"/>
  <c r="H7848" i="1"/>
  <c r="I7848" i="1" s="1"/>
  <c r="H7849" i="1"/>
  <c r="I7849" i="1" s="1"/>
  <c r="H7850" i="1"/>
  <c r="I7850" i="1" s="1"/>
  <c r="H7851" i="1"/>
  <c r="I7851" i="1" s="1"/>
  <c r="H7852" i="1"/>
  <c r="I7852" i="1" s="1"/>
  <c r="H7853" i="1"/>
  <c r="I7853" i="1" s="1"/>
  <c r="H7854" i="1"/>
  <c r="I7854" i="1" s="1"/>
  <c r="H7855" i="1"/>
  <c r="I7855" i="1" s="1"/>
  <c r="H7856" i="1"/>
  <c r="I7856" i="1" s="1"/>
  <c r="H7857" i="1"/>
  <c r="I7857" i="1" s="1"/>
  <c r="H7858" i="1"/>
  <c r="I7858" i="1" s="1"/>
  <c r="H7859" i="1"/>
  <c r="I7859" i="1" s="1"/>
  <c r="H7860" i="1"/>
  <c r="I7860" i="1" s="1"/>
  <c r="H7861" i="1"/>
  <c r="I7861" i="1" s="1"/>
  <c r="H7862" i="1"/>
  <c r="I7862" i="1" s="1"/>
  <c r="H7863" i="1"/>
  <c r="I7863" i="1" s="1"/>
  <c r="H7864" i="1"/>
  <c r="I7864" i="1" s="1"/>
  <c r="H7865" i="1"/>
  <c r="I7865" i="1" s="1"/>
  <c r="H7866" i="1"/>
  <c r="I7866" i="1" s="1"/>
  <c r="H7867" i="1"/>
  <c r="I7867" i="1" s="1"/>
  <c r="H7868" i="1"/>
  <c r="I7868" i="1" s="1"/>
  <c r="H7869" i="1"/>
  <c r="I7869" i="1" s="1"/>
  <c r="H7870" i="1"/>
  <c r="I7870" i="1" s="1"/>
  <c r="H7871" i="1"/>
  <c r="I7871" i="1" s="1"/>
  <c r="H7872" i="1"/>
  <c r="I7872" i="1" s="1"/>
  <c r="H7873" i="1"/>
  <c r="I7873" i="1" s="1"/>
  <c r="H7874" i="1"/>
  <c r="I7874" i="1" s="1"/>
  <c r="H7875" i="1"/>
  <c r="I7875" i="1" s="1"/>
  <c r="H7876" i="1"/>
  <c r="I7876" i="1" s="1"/>
  <c r="H7877" i="1"/>
  <c r="I7877" i="1" s="1"/>
  <c r="H7878" i="1"/>
  <c r="I7878" i="1" s="1"/>
  <c r="H7879" i="1"/>
  <c r="I7879" i="1" s="1"/>
  <c r="H7880" i="1"/>
  <c r="I7880" i="1" s="1"/>
  <c r="H7881" i="1"/>
  <c r="I7881" i="1" s="1"/>
  <c r="H7882" i="1"/>
  <c r="I7882" i="1" s="1"/>
  <c r="H7883" i="1"/>
  <c r="I7883" i="1" s="1"/>
  <c r="H7884" i="1"/>
  <c r="I7884" i="1" s="1"/>
  <c r="H7885" i="1"/>
  <c r="I7885" i="1" s="1"/>
  <c r="H7886" i="1"/>
  <c r="I7886" i="1" s="1"/>
  <c r="H7887" i="1"/>
  <c r="I7887" i="1" s="1"/>
  <c r="H7888" i="1"/>
  <c r="I7888" i="1" s="1"/>
  <c r="H7889" i="1"/>
  <c r="I7889" i="1" s="1"/>
  <c r="H7890" i="1"/>
  <c r="I7890" i="1" s="1"/>
  <c r="H7891" i="1"/>
  <c r="I7891" i="1" s="1"/>
  <c r="H7892" i="1"/>
  <c r="I7892" i="1" s="1"/>
  <c r="H7893" i="1"/>
  <c r="I7893" i="1" s="1"/>
  <c r="H7894" i="1"/>
  <c r="I7894" i="1" s="1"/>
  <c r="H7895" i="1"/>
  <c r="I7895" i="1" s="1"/>
  <c r="H7896" i="1"/>
  <c r="I7896" i="1" s="1"/>
  <c r="H7897" i="1"/>
  <c r="I7897" i="1" s="1"/>
  <c r="H7898" i="1"/>
  <c r="I7898" i="1" s="1"/>
  <c r="H7899" i="1"/>
  <c r="I7899" i="1" s="1"/>
  <c r="H7900" i="1"/>
  <c r="I7900" i="1" s="1"/>
  <c r="H7901" i="1"/>
  <c r="I7901" i="1" s="1"/>
  <c r="H7902" i="1"/>
  <c r="I7902" i="1" s="1"/>
  <c r="H7903" i="1"/>
  <c r="I7903" i="1" s="1"/>
  <c r="H7904" i="1"/>
  <c r="I7904" i="1" s="1"/>
  <c r="H7905" i="1"/>
  <c r="I7905" i="1" s="1"/>
  <c r="H7906" i="1"/>
  <c r="I7906" i="1" s="1"/>
  <c r="H7907" i="1"/>
  <c r="I7907" i="1" s="1"/>
  <c r="H7908" i="1"/>
  <c r="I7908" i="1" s="1"/>
  <c r="H7909" i="1"/>
  <c r="I7909" i="1" s="1"/>
  <c r="H7910" i="1"/>
  <c r="I7910" i="1" s="1"/>
  <c r="H7911" i="1"/>
  <c r="I7911" i="1" s="1"/>
  <c r="H7912" i="1"/>
  <c r="I7912" i="1" s="1"/>
  <c r="H7913" i="1"/>
  <c r="I7913" i="1" s="1"/>
  <c r="H7914" i="1"/>
  <c r="I7914" i="1" s="1"/>
  <c r="H7915" i="1"/>
  <c r="I7915" i="1" s="1"/>
  <c r="H7916" i="1"/>
  <c r="I7916" i="1" s="1"/>
  <c r="H7917" i="1"/>
  <c r="I7917" i="1" s="1"/>
  <c r="H7918" i="1"/>
  <c r="I7918" i="1" s="1"/>
  <c r="H7919" i="1"/>
  <c r="I7919" i="1" s="1"/>
  <c r="H7920" i="1"/>
  <c r="I7920" i="1" s="1"/>
  <c r="H7921" i="1"/>
  <c r="I7921" i="1" s="1"/>
  <c r="H7922" i="1"/>
  <c r="I7922" i="1" s="1"/>
  <c r="H7923" i="1"/>
  <c r="I7923" i="1" s="1"/>
  <c r="H7924" i="1"/>
  <c r="I7924" i="1" s="1"/>
  <c r="H7925" i="1"/>
  <c r="I7925" i="1" s="1"/>
  <c r="H7926" i="1"/>
  <c r="I7926" i="1" s="1"/>
  <c r="H7927" i="1"/>
  <c r="I7927" i="1" s="1"/>
  <c r="H7928" i="1"/>
  <c r="I7928" i="1" s="1"/>
  <c r="H7929" i="1"/>
  <c r="I7929" i="1" s="1"/>
  <c r="H7930" i="1"/>
  <c r="I7930" i="1" s="1"/>
  <c r="H7931" i="1"/>
  <c r="I7931" i="1" s="1"/>
  <c r="H7932" i="1"/>
  <c r="I7932" i="1" s="1"/>
  <c r="H7933" i="1"/>
  <c r="I7933" i="1" s="1"/>
  <c r="H7934" i="1"/>
  <c r="I7934" i="1" s="1"/>
  <c r="H7935" i="1"/>
  <c r="I7935" i="1" s="1"/>
  <c r="H7936" i="1"/>
  <c r="I7936" i="1" s="1"/>
  <c r="H7937" i="1"/>
  <c r="I7937" i="1" s="1"/>
  <c r="H7938" i="1"/>
  <c r="I7938" i="1" s="1"/>
  <c r="H7939" i="1"/>
  <c r="I7939" i="1" s="1"/>
  <c r="H7940" i="1"/>
  <c r="I7940" i="1" s="1"/>
  <c r="H7941" i="1"/>
  <c r="I7941" i="1" s="1"/>
  <c r="H7942" i="1"/>
  <c r="I7942" i="1" s="1"/>
  <c r="H7943" i="1"/>
  <c r="I7943" i="1" s="1"/>
  <c r="H7944" i="1"/>
  <c r="I7944" i="1" s="1"/>
  <c r="H7945" i="1"/>
  <c r="I7945" i="1" s="1"/>
  <c r="H7946" i="1"/>
  <c r="I7946" i="1" s="1"/>
  <c r="H7947" i="1"/>
  <c r="I7947" i="1" s="1"/>
  <c r="H7948" i="1"/>
  <c r="I7948" i="1" s="1"/>
  <c r="H7949" i="1"/>
  <c r="I7949" i="1" s="1"/>
  <c r="H7950" i="1"/>
  <c r="I7950" i="1" s="1"/>
  <c r="H7951" i="1"/>
  <c r="I7951" i="1" s="1"/>
  <c r="H7952" i="1"/>
  <c r="I7952" i="1" s="1"/>
  <c r="H7953" i="1"/>
  <c r="I7953" i="1" s="1"/>
  <c r="H7954" i="1"/>
  <c r="I7954" i="1" s="1"/>
  <c r="H7955" i="1"/>
  <c r="I7955" i="1" s="1"/>
  <c r="H7956" i="1"/>
  <c r="I7956" i="1" s="1"/>
  <c r="H7957" i="1"/>
  <c r="I7957" i="1" s="1"/>
  <c r="H7958" i="1"/>
  <c r="I7958" i="1" s="1"/>
  <c r="H7959" i="1"/>
  <c r="I7959" i="1" s="1"/>
  <c r="H7960" i="1"/>
  <c r="I7960" i="1" s="1"/>
  <c r="H7961" i="1"/>
  <c r="I7961" i="1" s="1"/>
  <c r="H7962" i="1"/>
  <c r="I7962" i="1" s="1"/>
  <c r="H7963" i="1"/>
  <c r="I7963" i="1" s="1"/>
  <c r="H7964" i="1"/>
  <c r="I7964" i="1" s="1"/>
  <c r="H7965" i="1"/>
  <c r="I7965" i="1" s="1"/>
  <c r="H7966" i="1"/>
  <c r="I7966" i="1" s="1"/>
  <c r="H7967" i="1"/>
  <c r="I7967" i="1" s="1"/>
  <c r="H7968" i="1"/>
  <c r="I7968" i="1" s="1"/>
  <c r="H7969" i="1"/>
  <c r="I7969" i="1" s="1"/>
  <c r="H7970" i="1"/>
  <c r="I7970" i="1" s="1"/>
  <c r="H7971" i="1"/>
  <c r="I7971" i="1" s="1"/>
  <c r="H7972" i="1"/>
  <c r="I7972" i="1" s="1"/>
  <c r="H7973" i="1"/>
  <c r="I7973" i="1" s="1"/>
  <c r="H7974" i="1"/>
  <c r="I7974" i="1" s="1"/>
  <c r="H7975" i="1"/>
  <c r="I7975" i="1" s="1"/>
  <c r="H7976" i="1"/>
  <c r="I7976" i="1" s="1"/>
  <c r="H7977" i="1"/>
  <c r="I7977" i="1" s="1"/>
  <c r="H7978" i="1"/>
  <c r="I7978" i="1" s="1"/>
  <c r="H7979" i="1"/>
  <c r="I7979" i="1" s="1"/>
  <c r="H7980" i="1"/>
  <c r="I7980" i="1" s="1"/>
  <c r="H7981" i="1"/>
  <c r="I7981" i="1" s="1"/>
  <c r="H7982" i="1"/>
  <c r="I7982" i="1" s="1"/>
  <c r="H7983" i="1"/>
  <c r="I7983" i="1" s="1"/>
  <c r="H7984" i="1"/>
  <c r="I7984" i="1" s="1"/>
  <c r="H7985" i="1"/>
  <c r="I7985" i="1" s="1"/>
  <c r="H7986" i="1"/>
  <c r="I7986" i="1" s="1"/>
  <c r="H7987" i="1"/>
  <c r="I7987" i="1" s="1"/>
  <c r="H7988" i="1"/>
  <c r="I7988" i="1" s="1"/>
  <c r="H7989" i="1"/>
  <c r="I7989" i="1" s="1"/>
  <c r="H7990" i="1"/>
  <c r="I7990" i="1" s="1"/>
  <c r="H7991" i="1"/>
  <c r="I7991" i="1" s="1"/>
  <c r="H7992" i="1"/>
  <c r="I7992" i="1" s="1"/>
  <c r="H7993" i="1"/>
  <c r="I7993" i="1" s="1"/>
  <c r="H7994" i="1"/>
  <c r="I7994" i="1" s="1"/>
  <c r="H7995" i="1"/>
  <c r="I7995" i="1" s="1"/>
  <c r="H7996" i="1"/>
  <c r="I7996" i="1" s="1"/>
  <c r="H7997" i="1"/>
  <c r="I7997" i="1" s="1"/>
  <c r="H7998" i="1"/>
  <c r="I7998" i="1" s="1"/>
  <c r="H7999" i="1"/>
  <c r="I7999" i="1" s="1"/>
  <c r="H8000" i="1"/>
  <c r="I8000" i="1" s="1"/>
  <c r="H8001" i="1"/>
  <c r="I8001" i="1" s="1"/>
  <c r="H8002" i="1"/>
  <c r="I8002" i="1" s="1"/>
  <c r="H8003" i="1"/>
  <c r="I8003" i="1" s="1"/>
  <c r="H8004" i="1"/>
  <c r="I8004" i="1" s="1"/>
  <c r="H8005" i="1"/>
  <c r="I8005" i="1" s="1"/>
  <c r="H8006" i="1"/>
  <c r="I8006" i="1" s="1"/>
  <c r="H8007" i="1"/>
  <c r="I8007" i="1" s="1"/>
  <c r="H8008" i="1"/>
  <c r="I8008" i="1" s="1"/>
  <c r="H8009" i="1"/>
  <c r="I8009" i="1" s="1"/>
  <c r="H8010" i="1"/>
  <c r="I8010" i="1" s="1"/>
  <c r="H8011" i="1"/>
  <c r="I8011" i="1" s="1"/>
  <c r="H8012" i="1"/>
  <c r="I8012" i="1" s="1"/>
  <c r="H8013" i="1"/>
  <c r="I8013" i="1" s="1"/>
  <c r="H8014" i="1"/>
  <c r="I8014" i="1" s="1"/>
  <c r="H8015" i="1"/>
  <c r="I8015" i="1" s="1"/>
  <c r="H8016" i="1"/>
  <c r="I8016" i="1" s="1"/>
  <c r="H8017" i="1"/>
  <c r="I8017" i="1" s="1"/>
  <c r="H8018" i="1"/>
  <c r="I8018" i="1" s="1"/>
  <c r="H8019" i="1"/>
  <c r="I8019" i="1" s="1"/>
  <c r="H8020" i="1"/>
  <c r="I8020" i="1" s="1"/>
  <c r="H8021" i="1"/>
  <c r="I8021" i="1" s="1"/>
  <c r="H8022" i="1"/>
  <c r="I8022" i="1" s="1"/>
  <c r="H8023" i="1"/>
  <c r="I8023" i="1" s="1"/>
  <c r="H8024" i="1"/>
  <c r="I8024" i="1" s="1"/>
  <c r="H8025" i="1"/>
  <c r="I8025" i="1" s="1"/>
  <c r="H8026" i="1"/>
  <c r="I8026" i="1" s="1"/>
  <c r="H8027" i="1"/>
  <c r="I8027" i="1" s="1"/>
  <c r="H8028" i="1"/>
  <c r="I8028" i="1" s="1"/>
  <c r="H8029" i="1"/>
  <c r="I8029" i="1" s="1"/>
  <c r="H8030" i="1"/>
  <c r="I8030" i="1" s="1"/>
  <c r="H8031" i="1"/>
  <c r="I8031" i="1" s="1"/>
  <c r="H8032" i="1"/>
  <c r="I8032" i="1" s="1"/>
  <c r="H8033" i="1"/>
  <c r="I8033" i="1" s="1"/>
  <c r="H8034" i="1"/>
  <c r="I8034" i="1" s="1"/>
  <c r="H8035" i="1"/>
  <c r="I8035" i="1" s="1"/>
  <c r="H8036" i="1"/>
  <c r="I8036" i="1" s="1"/>
  <c r="H8037" i="1"/>
  <c r="I8037" i="1" s="1"/>
  <c r="H8038" i="1"/>
  <c r="I8038" i="1" s="1"/>
  <c r="H8039" i="1"/>
  <c r="I8039" i="1" s="1"/>
  <c r="H8040" i="1"/>
  <c r="I8040" i="1" s="1"/>
  <c r="H8041" i="1"/>
  <c r="I8041" i="1" s="1"/>
  <c r="H8042" i="1"/>
  <c r="I8042" i="1" s="1"/>
  <c r="H8043" i="1"/>
  <c r="I8043" i="1" s="1"/>
  <c r="H8044" i="1"/>
  <c r="I8044" i="1" s="1"/>
  <c r="H8045" i="1"/>
  <c r="I8045" i="1" s="1"/>
  <c r="H8046" i="1"/>
  <c r="I8046" i="1" s="1"/>
  <c r="H8047" i="1"/>
  <c r="I8047" i="1" s="1"/>
  <c r="H8048" i="1"/>
  <c r="I8048" i="1" s="1"/>
  <c r="H8049" i="1"/>
  <c r="I8049" i="1" s="1"/>
  <c r="H8050" i="1"/>
  <c r="I8050" i="1" s="1"/>
  <c r="H8051" i="1"/>
  <c r="I8051" i="1" s="1"/>
  <c r="H8052" i="1"/>
  <c r="I8052" i="1" s="1"/>
  <c r="H8053" i="1"/>
  <c r="I8053" i="1" s="1"/>
  <c r="H8054" i="1"/>
  <c r="I8054" i="1" s="1"/>
  <c r="H8055" i="1"/>
  <c r="I8055" i="1" s="1"/>
  <c r="H8056" i="1"/>
  <c r="I8056" i="1" s="1"/>
  <c r="H8057" i="1"/>
  <c r="I8057" i="1" s="1"/>
  <c r="H8058" i="1"/>
  <c r="I8058" i="1" s="1"/>
  <c r="H8059" i="1"/>
  <c r="I8059" i="1" s="1"/>
  <c r="H8060" i="1"/>
  <c r="I8060" i="1" s="1"/>
  <c r="H8061" i="1"/>
  <c r="I8061" i="1" s="1"/>
  <c r="H8062" i="1"/>
  <c r="I8062" i="1" s="1"/>
  <c r="H8063" i="1"/>
  <c r="I8063" i="1" s="1"/>
  <c r="H8064" i="1"/>
  <c r="I8064" i="1" s="1"/>
  <c r="H8065" i="1"/>
  <c r="I8065" i="1" s="1"/>
  <c r="H8066" i="1"/>
  <c r="I8066" i="1" s="1"/>
  <c r="H8067" i="1"/>
  <c r="I8067" i="1" s="1"/>
  <c r="H8068" i="1"/>
  <c r="I8068" i="1" s="1"/>
  <c r="H8069" i="1"/>
  <c r="I8069" i="1" s="1"/>
  <c r="H8070" i="1"/>
  <c r="I8070" i="1" s="1"/>
  <c r="H8071" i="1"/>
  <c r="I8071" i="1" s="1"/>
  <c r="H8072" i="1"/>
  <c r="I8072" i="1" s="1"/>
  <c r="H8073" i="1"/>
  <c r="I8073" i="1" s="1"/>
  <c r="H8074" i="1"/>
  <c r="I8074" i="1" s="1"/>
  <c r="H8075" i="1"/>
  <c r="I8075" i="1" s="1"/>
  <c r="H8076" i="1"/>
  <c r="I8076" i="1" s="1"/>
  <c r="H8077" i="1"/>
  <c r="I8077" i="1" s="1"/>
  <c r="H8078" i="1"/>
  <c r="I8078" i="1" s="1"/>
  <c r="H8079" i="1"/>
  <c r="I8079" i="1" s="1"/>
  <c r="H8080" i="1"/>
  <c r="I8080" i="1" s="1"/>
  <c r="H8081" i="1"/>
  <c r="I8081" i="1" s="1"/>
  <c r="H8082" i="1"/>
  <c r="I8082" i="1" s="1"/>
  <c r="H8083" i="1"/>
  <c r="I8083" i="1" s="1"/>
  <c r="H8084" i="1"/>
  <c r="I8084" i="1" s="1"/>
  <c r="H8085" i="1"/>
  <c r="I8085" i="1" s="1"/>
  <c r="H8086" i="1"/>
  <c r="I8086" i="1" s="1"/>
  <c r="H8087" i="1"/>
  <c r="I8087" i="1" s="1"/>
  <c r="H8088" i="1"/>
  <c r="I8088" i="1" s="1"/>
  <c r="H8089" i="1"/>
  <c r="I8089" i="1" s="1"/>
  <c r="H8090" i="1"/>
  <c r="I8090" i="1" s="1"/>
  <c r="H8091" i="1"/>
  <c r="I8091" i="1" s="1"/>
  <c r="H8092" i="1"/>
  <c r="I8092" i="1" s="1"/>
  <c r="H8093" i="1"/>
  <c r="I8093" i="1" s="1"/>
  <c r="H8094" i="1"/>
  <c r="I8094" i="1" s="1"/>
  <c r="H8095" i="1"/>
  <c r="I8095" i="1" s="1"/>
  <c r="H8096" i="1"/>
  <c r="I8096" i="1" s="1"/>
  <c r="H8097" i="1"/>
  <c r="I8097" i="1" s="1"/>
  <c r="H8098" i="1"/>
  <c r="I8098" i="1" s="1"/>
  <c r="H8099" i="1"/>
  <c r="I8099" i="1" s="1"/>
  <c r="H8100" i="1"/>
  <c r="I8100" i="1" s="1"/>
  <c r="H8101" i="1"/>
  <c r="I8101" i="1" s="1"/>
  <c r="H8102" i="1"/>
  <c r="I8102" i="1" s="1"/>
  <c r="H8103" i="1"/>
  <c r="I8103" i="1" s="1"/>
  <c r="H8104" i="1"/>
  <c r="I8104" i="1" s="1"/>
  <c r="H8105" i="1"/>
  <c r="I8105" i="1" s="1"/>
  <c r="H8106" i="1"/>
  <c r="I8106" i="1" s="1"/>
  <c r="H8107" i="1"/>
  <c r="I8107" i="1" s="1"/>
  <c r="H8108" i="1"/>
  <c r="I8108" i="1" s="1"/>
  <c r="H8109" i="1"/>
  <c r="I8109" i="1" s="1"/>
  <c r="H8110" i="1"/>
  <c r="I8110" i="1" s="1"/>
  <c r="H8111" i="1"/>
  <c r="I8111" i="1" s="1"/>
  <c r="H8112" i="1"/>
  <c r="I8112" i="1" s="1"/>
  <c r="H8113" i="1"/>
  <c r="I8113" i="1" s="1"/>
  <c r="H8114" i="1"/>
  <c r="I8114" i="1" s="1"/>
  <c r="H8115" i="1"/>
  <c r="I8115" i="1" s="1"/>
  <c r="H8116" i="1"/>
  <c r="I8116" i="1" s="1"/>
  <c r="H8117" i="1"/>
  <c r="I8117" i="1" s="1"/>
  <c r="H8118" i="1"/>
  <c r="I8118" i="1" s="1"/>
  <c r="H8119" i="1"/>
  <c r="I8119" i="1" s="1"/>
  <c r="H8120" i="1"/>
  <c r="I8120" i="1" s="1"/>
  <c r="H8121" i="1"/>
  <c r="I8121" i="1" s="1"/>
  <c r="H8122" i="1"/>
  <c r="I8122" i="1" s="1"/>
  <c r="H8123" i="1"/>
  <c r="I8123" i="1" s="1"/>
  <c r="H8124" i="1"/>
  <c r="I8124" i="1" s="1"/>
  <c r="H8125" i="1"/>
  <c r="I8125" i="1" s="1"/>
  <c r="H8126" i="1"/>
  <c r="I8126" i="1" s="1"/>
  <c r="H8127" i="1"/>
  <c r="I8127" i="1" s="1"/>
  <c r="H8128" i="1"/>
  <c r="I8128" i="1" s="1"/>
  <c r="H8129" i="1"/>
  <c r="I8129" i="1" s="1"/>
  <c r="H8130" i="1"/>
  <c r="I8130" i="1" s="1"/>
  <c r="H8131" i="1"/>
  <c r="I8131" i="1" s="1"/>
  <c r="H8132" i="1"/>
  <c r="I8132" i="1" s="1"/>
  <c r="H8133" i="1"/>
  <c r="I8133" i="1" s="1"/>
  <c r="H8134" i="1"/>
  <c r="I8134" i="1" s="1"/>
  <c r="H8135" i="1"/>
  <c r="I8135" i="1" s="1"/>
  <c r="H8136" i="1"/>
  <c r="I8136" i="1" s="1"/>
  <c r="H8137" i="1"/>
  <c r="I8137" i="1" s="1"/>
  <c r="H8138" i="1"/>
  <c r="I8138" i="1" s="1"/>
  <c r="H8139" i="1"/>
  <c r="I8139" i="1" s="1"/>
  <c r="H8140" i="1"/>
  <c r="I8140" i="1" s="1"/>
  <c r="H8141" i="1"/>
  <c r="I8141" i="1" s="1"/>
  <c r="H8142" i="1"/>
  <c r="I8142" i="1" s="1"/>
  <c r="H8143" i="1"/>
  <c r="I8143" i="1" s="1"/>
  <c r="H8144" i="1"/>
  <c r="I8144" i="1" s="1"/>
  <c r="H8145" i="1"/>
  <c r="I8145" i="1" s="1"/>
  <c r="H8146" i="1"/>
  <c r="I8146" i="1" s="1"/>
  <c r="H8147" i="1"/>
  <c r="I8147" i="1" s="1"/>
  <c r="H8148" i="1"/>
  <c r="I8148" i="1" s="1"/>
  <c r="H8149" i="1"/>
  <c r="I8149" i="1" s="1"/>
  <c r="H8150" i="1"/>
  <c r="I8150" i="1" s="1"/>
  <c r="H8151" i="1"/>
  <c r="I8151" i="1" s="1"/>
  <c r="H8152" i="1"/>
  <c r="I8152" i="1" s="1"/>
  <c r="H8153" i="1"/>
  <c r="I8153" i="1" s="1"/>
  <c r="H8154" i="1"/>
  <c r="I8154" i="1" s="1"/>
  <c r="H8155" i="1"/>
  <c r="I8155" i="1" s="1"/>
  <c r="H8156" i="1"/>
  <c r="I8156" i="1" s="1"/>
  <c r="H8157" i="1"/>
  <c r="I8157" i="1" s="1"/>
  <c r="H8158" i="1"/>
  <c r="I8158" i="1" s="1"/>
  <c r="H8159" i="1"/>
  <c r="I8159" i="1" s="1"/>
  <c r="H8160" i="1"/>
  <c r="I8160" i="1" s="1"/>
  <c r="H8161" i="1"/>
  <c r="I8161" i="1" s="1"/>
  <c r="H8162" i="1"/>
  <c r="I8162" i="1" s="1"/>
  <c r="H8163" i="1"/>
  <c r="I8163" i="1" s="1"/>
  <c r="H8164" i="1"/>
  <c r="I8164" i="1" s="1"/>
  <c r="H8165" i="1"/>
  <c r="I8165" i="1" s="1"/>
  <c r="H8166" i="1"/>
  <c r="I8166" i="1" s="1"/>
  <c r="H8167" i="1"/>
  <c r="I8167" i="1" s="1"/>
  <c r="H8168" i="1"/>
  <c r="I8168" i="1" s="1"/>
  <c r="H8169" i="1"/>
  <c r="I8169" i="1" s="1"/>
  <c r="H8170" i="1"/>
  <c r="I8170" i="1" s="1"/>
  <c r="H8171" i="1"/>
  <c r="I8171" i="1" s="1"/>
  <c r="H8172" i="1"/>
  <c r="I8172" i="1" s="1"/>
  <c r="H8173" i="1"/>
  <c r="I8173" i="1" s="1"/>
  <c r="H8174" i="1"/>
  <c r="I8174" i="1" s="1"/>
  <c r="H8175" i="1"/>
  <c r="I8175" i="1" s="1"/>
  <c r="H8176" i="1"/>
  <c r="I8176" i="1" s="1"/>
  <c r="H8177" i="1"/>
  <c r="I8177" i="1" s="1"/>
  <c r="H8178" i="1"/>
  <c r="I8178" i="1" s="1"/>
  <c r="H8179" i="1"/>
  <c r="I8179" i="1" s="1"/>
  <c r="H8180" i="1"/>
  <c r="I8180" i="1" s="1"/>
  <c r="H8181" i="1"/>
  <c r="I8181" i="1" s="1"/>
  <c r="H8182" i="1"/>
  <c r="I8182" i="1" s="1"/>
  <c r="H8183" i="1"/>
  <c r="I8183" i="1" s="1"/>
  <c r="H8184" i="1"/>
  <c r="I8184" i="1" s="1"/>
  <c r="H8185" i="1"/>
  <c r="I8185" i="1" s="1"/>
  <c r="H8186" i="1"/>
  <c r="I8186" i="1" s="1"/>
  <c r="H8187" i="1"/>
  <c r="I8187" i="1" s="1"/>
  <c r="H8188" i="1"/>
  <c r="I8188" i="1" s="1"/>
  <c r="H8189" i="1"/>
  <c r="I8189" i="1" s="1"/>
  <c r="H8190" i="1"/>
  <c r="I8190" i="1" s="1"/>
  <c r="H8191" i="1"/>
  <c r="I8191" i="1" s="1"/>
  <c r="H8192" i="1"/>
  <c r="I8192" i="1" s="1"/>
  <c r="H8193" i="1"/>
  <c r="I8193" i="1" s="1"/>
  <c r="H8194" i="1"/>
  <c r="I8194" i="1" s="1"/>
  <c r="H8195" i="1"/>
  <c r="I8195" i="1" s="1"/>
  <c r="H8196" i="1"/>
  <c r="I8196" i="1" s="1"/>
  <c r="H8197" i="1"/>
  <c r="I8197" i="1" s="1"/>
  <c r="H8198" i="1"/>
  <c r="I8198" i="1" s="1"/>
  <c r="H8199" i="1"/>
  <c r="I8199" i="1" s="1"/>
  <c r="H8200" i="1"/>
  <c r="I8200" i="1" s="1"/>
  <c r="H8201" i="1"/>
  <c r="I8201" i="1" s="1"/>
  <c r="H8202" i="1"/>
  <c r="I8202" i="1" s="1"/>
  <c r="H8203" i="1"/>
  <c r="I8203" i="1" s="1"/>
  <c r="H8204" i="1"/>
  <c r="I8204" i="1" s="1"/>
  <c r="H8205" i="1"/>
  <c r="I8205" i="1" s="1"/>
  <c r="H8206" i="1"/>
  <c r="I8206" i="1" s="1"/>
  <c r="H8207" i="1"/>
  <c r="I8207" i="1" s="1"/>
  <c r="H8208" i="1"/>
  <c r="I8208" i="1" s="1"/>
  <c r="H8209" i="1"/>
  <c r="I8209" i="1" s="1"/>
  <c r="H8210" i="1"/>
  <c r="I8210" i="1" s="1"/>
  <c r="H8211" i="1"/>
  <c r="I8211" i="1" s="1"/>
  <c r="H8212" i="1"/>
  <c r="I8212" i="1" s="1"/>
  <c r="H8213" i="1"/>
  <c r="I8213" i="1" s="1"/>
  <c r="H8214" i="1"/>
  <c r="I8214" i="1" s="1"/>
  <c r="H8215" i="1"/>
  <c r="I8215" i="1" s="1"/>
  <c r="H8216" i="1"/>
  <c r="I8216" i="1" s="1"/>
  <c r="H8217" i="1"/>
  <c r="I8217" i="1" s="1"/>
  <c r="H8218" i="1"/>
  <c r="I8218" i="1" s="1"/>
  <c r="H8219" i="1"/>
  <c r="I8219" i="1" s="1"/>
  <c r="H8220" i="1"/>
  <c r="I8220" i="1" s="1"/>
  <c r="H8221" i="1"/>
  <c r="I8221" i="1" s="1"/>
  <c r="H8222" i="1"/>
  <c r="I8222" i="1" s="1"/>
  <c r="H8223" i="1"/>
  <c r="I8223" i="1" s="1"/>
  <c r="H8224" i="1"/>
  <c r="I8224" i="1" s="1"/>
  <c r="H8225" i="1"/>
  <c r="I8225" i="1" s="1"/>
  <c r="H8226" i="1"/>
  <c r="I8226" i="1" s="1"/>
  <c r="H8227" i="1"/>
  <c r="I8227" i="1" s="1"/>
  <c r="H8228" i="1"/>
  <c r="I8228" i="1" s="1"/>
  <c r="H8229" i="1"/>
  <c r="I8229" i="1" s="1"/>
  <c r="H8230" i="1"/>
  <c r="I8230" i="1" s="1"/>
  <c r="H8231" i="1"/>
  <c r="I8231" i="1" s="1"/>
  <c r="H8232" i="1"/>
  <c r="I8232" i="1" s="1"/>
  <c r="H8233" i="1"/>
  <c r="I8233" i="1" s="1"/>
  <c r="H8234" i="1"/>
  <c r="I8234" i="1" s="1"/>
  <c r="H8235" i="1"/>
  <c r="I8235" i="1" s="1"/>
  <c r="H8236" i="1"/>
  <c r="I8236" i="1" s="1"/>
  <c r="H8237" i="1"/>
  <c r="I8237" i="1" s="1"/>
  <c r="H8238" i="1"/>
  <c r="I8238" i="1" s="1"/>
  <c r="H8239" i="1"/>
  <c r="I8239" i="1" s="1"/>
  <c r="H8240" i="1"/>
  <c r="I8240" i="1" s="1"/>
  <c r="H8241" i="1"/>
  <c r="I8241" i="1" s="1"/>
  <c r="H8242" i="1"/>
  <c r="I8242" i="1" s="1"/>
  <c r="H8243" i="1"/>
  <c r="I8243" i="1" s="1"/>
  <c r="H8244" i="1"/>
  <c r="I8244" i="1" s="1"/>
  <c r="H8245" i="1"/>
  <c r="I8245" i="1" s="1"/>
  <c r="H8246" i="1"/>
  <c r="I8246" i="1" s="1"/>
  <c r="H8247" i="1"/>
  <c r="I8247" i="1" s="1"/>
  <c r="H8248" i="1"/>
  <c r="I8248" i="1" s="1"/>
  <c r="H8249" i="1"/>
  <c r="I8249" i="1" s="1"/>
  <c r="H8250" i="1"/>
  <c r="I8250" i="1" s="1"/>
  <c r="H8251" i="1"/>
  <c r="I8251" i="1" s="1"/>
  <c r="H8252" i="1"/>
  <c r="I8252" i="1" s="1"/>
  <c r="H8253" i="1"/>
  <c r="I8253" i="1" s="1"/>
  <c r="H8254" i="1"/>
  <c r="I8254" i="1" s="1"/>
  <c r="H8255" i="1"/>
  <c r="I8255" i="1" s="1"/>
  <c r="H8256" i="1"/>
  <c r="I8256" i="1" s="1"/>
  <c r="H8257" i="1"/>
  <c r="I8257" i="1" s="1"/>
  <c r="H8258" i="1"/>
  <c r="I8258" i="1" s="1"/>
  <c r="H8259" i="1"/>
  <c r="I8259" i="1" s="1"/>
  <c r="H8260" i="1"/>
  <c r="I8260" i="1" s="1"/>
  <c r="H8261" i="1"/>
  <c r="I8261" i="1" s="1"/>
  <c r="H8262" i="1"/>
  <c r="I8262" i="1" s="1"/>
  <c r="H8263" i="1"/>
  <c r="I8263" i="1" s="1"/>
  <c r="H8264" i="1"/>
  <c r="I8264" i="1" s="1"/>
  <c r="H8265" i="1"/>
  <c r="I8265" i="1" s="1"/>
  <c r="H8266" i="1"/>
  <c r="I8266" i="1" s="1"/>
  <c r="H8267" i="1"/>
  <c r="I8267" i="1" s="1"/>
  <c r="H8268" i="1"/>
  <c r="I8268" i="1" s="1"/>
  <c r="H8269" i="1"/>
  <c r="I8269" i="1" s="1"/>
  <c r="H8270" i="1"/>
  <c r="I8270" i="1" s="1"/>
  <c r="H8271" i="1"/>
  <c r="I8271" i="1" s="1"/>
  <c r="H8272" i="1"/>
  <c r="I8272" i="1" s="1"/>
  <c r="H8273" i="1"/>
  <c r="I8273" i="1" s="1"/>
  <c r="H8274" i="1"/>
  <c r="I8274" i="1" s="1"/>
  <c r="H8275" i="1"/>
  <c r="I8275" i="1" s="1"/>
  <c r="H8276" i="1"/>
  <c r="I8276" i="1" s="1"/>
  <c r="H8277" i="1"/>
  <c r="I8277" i="1" s="1"/>
  <c r="H8278" i="1"/>
  <c r="I8278" i="1" s="1"/>
  <c r="H8279" i="1"/>
  <c r="I8279" i="1" s="1"/>
  <c r="H8280" i="1"/>
  <c r="I8280" i="1" s="1"/>
  <c r="H8281" i="1"/>
  <c r="I8281" i="1" s="1"/>
  <c r="H8282" i="1"/>
  <c r="I8282" i="1" s="1"/>
  <c r="H8283" i="1"/>
  <c r="I8283" i="1" s="1"/>
  <c r="H8284" i="1"/>
  <c r="I8284" i="1" s="1"/>
  <c r="H8285" i="1"/>
  <c r="I8285" i="1" s="1"/>
  <c r="H8286" i="1"/>
  <c r="I8286" i="1" s="1"/>
  <c r="H8287" i="1"/>
  <c r="I8287" i="1" s="1"/>
  <c r="H8288" i="1"/>
  <c r="I8288" i="1" s="1"/>
  <c r="H8289" i="1"/>
  <c r="I8289" i="1" s="1"/>
  <c r="H8290" i="1"/>
  <c r="I8290" i="1" s="1"/>
  <c r="H8291" i="1"/>
  <c r="I8291" i="1" s="1"/>
  <c r="H8292" i="1"/>
  <c r="I8292" i="1" s="1"/>
  <c r="H8293" i="1"/>
  <c r="I8293" i="1" s="1"/>
  <c r="H8294" i="1"/>
  <c r="I8294" i="1" s="1"/>
  <c r="H8295" i="1"/>
  <c r="I8295" i="1" s="1"/>
  <c r="H8296" i="1"/>
  <c r="I8296" i="1" s="1"/>
  <c r="H8297" i="1"/>
  <c r="I8297" i="1" s="1"/>
  <c r="H8298" i="1"/>
  <c r="I8298" i="1" s="1"/>
  <c r="H8299" i="1"/>
  <c r="I8299" i="1" s="1"/>
  <c r="H8300" i="1"/>
  <c r="I8300" i="1" s="1"/>
  <c r="H8301" i="1"/>
  <c r="I8301" i="1" s="1"/>
  <c r="H8302" i="1"/>
  <c r="I8302" i="1" s="1"/>
  <c r="H8303" i="1"/>
  <c r="I8303" i="1" s="1"/>
  <c r="H8304" i="1"/>
  <c r="I8304" i="1" s="1"/>
  <c r="H8305" i="1"/>
  <c r="I8305" i="1" s="1"/>
  <c r="H8306" i="1"/>
  <c r="I8306" i="1" s="1"/>
  <c r="H8307" i="1"/>
  <c r="I8307" i="1" s="1"/>
  <c r="H8308" i="1"/>
  <c r="I8308" i="1" s="1"/>
  <c r="H8309" i="1"/>
  <c r="I8309" i="1" s="1"/>
  <c r="H8310" i="1"/>
  <c r="I8310" i="1" s="1"/>
  <c r="H8311" i="1"/>
  <c r="I8311" i="1" s="1"/>
  <c r="H8312" i="1"/>
  <c r="I8312" i="1" s="1"/>
  <c r="H8313" i="1"/>
  <c r="I8313" i="1" s="1"/>
  <c r="H8314" i="1"/>
  <c r="I8314" i="1" s="1"/>
  <c r="H8315" i="1"/>
  <c r="I8315" i="1" s="1"/>
  <c r="H8316" i="1"/>
  <c r="I8316" i="1" s="1"/>
  <c r="H8317" i="1"/>
  <c r="I8317" i="1" s="1"/>
  <c r="H8318" i="1"/>
  <c r="I8318" i="1" s="1"/>
  <c r="H8319" i="1"/>
  <c r="I8319" i="1" s="1"/>
  <c r="H8320" i="1"/>
  <c r="I8320" i="1" s="1"/>
  <c r="H8321" i="1"/>
  <c r="I8321" i="1" s="1"/>
  <c r="H8322" i="1"/>
  <c r="I8322" i="1" s="1"/>
  <c r="H8323" i="1"/>
  <c r="I8323" i="1" s="1"/>
  <c r="H8324" i="1"/>
  <c r="I8324" i="1" s="1"/>
  <c r="H8325" i="1"/>
  <c r="I8325" i="1" s="1"/>
  <c r="H8326" i="1"/>
  <c r="I8326" i="1" s="1"/>
  <c r="H8327" i="1"/>
  <c r="I8327" i="1" s="1"/>
  <c r="H8328" i="1"/>
  <c r="I8328" i="1" s="1"/>
  <c r="H8329" i="1"/>
  <c r="I8329" i="1" s="1"/>
  <c r="H8330" i="1"/>
  <c r="I8330" i="1" s="1"/>
  <c r="H8331" i="1"/>
  <c r="I8331" i="1" s="1"/>
  <c r="H8332" i="1"/>
  <c r="I8332" i="1" s="1"/>
  <c r="H8333" i="1"/>
  <c r="I8333" i="1" s="1"/>
  <c r="H8334" i="1"/>
  <c r="I8334" i="1" s="1"/>
  <c r="H8335" i="1"/>
  <c r="I8335" i="1" s="1"/>
  <c r="H8336" i="1"/>
  <c r="I8336" i="1" s="1"/>
  <c r="H8337" i="1"/>
  <c r="I8337" i="1" s="1"/>
  <c r="H8338" i="1"/>
  <c r="I8338" i="1" s="1"/>
  <c r="H8339" i="1"/>
  <c r="I8339" i="1" s="1"/>
  <c r="H8340" i="1"/>
  <c r="I8340" i="1" s="1"/>
  <c r="H8341" i="1"/>
  <c r="I8341" i="1" s="1"/>
  <c r="H8342" i="1"/>
  <c r="I8342" i="1" s="1"/>
  <c r="H8343" i="1"/>
  <c r="I8343" i="1" s="1"/>
  <c r="H8344" i="1"/>
  <c r="I8344" i="1" s="1"/>
  <c r="H8345" i="1"/>
  <c r="I8345" i="1" s="1"/>
  <c r="H8346" i="1"/>
  <c r="I8346" i="1" s="1"/>
  <c r="H8347" i="1"/>
  <c r="I8347" i="1" s="1"/>
  <c r="H8348" i="1"/>
  <c r="I8348" i="1" s="1"/>
  <c r="H8349" i="1"/>
  <c r="I8349" i="1" s="1"/>
  <c r="H8350" i="1"/>
  <c r="I8350" i="1" s="1"/>
  <c r="H8351" i="1"/>
  <c r="I8351" i="1" s="1"/>
  <c r="H8352" i="1"/>
  <c r="I8352" i="1" s="1"/>
  <c r="H8353" i="1"/>
  <c r="I8353" i="1" s="1"/>
  <c r="H8354" i="1"/>
  <c r="I8354" i="1" s="1"/>
  <c r="H8355" i="1"/>
  <c r="I8355" i="1" s="1"/>
  <c r="H8356" i="1"/>
  <c r="I8356" i="1" s="1"/>
  <c r="H8357" i="1"/>
  <c r="I8357" i="1" s="1"/>
  <c r="H8358" i="1"/>
  <c r="I8358" i="1" s="1"/>
  <c r="H8359" i="1"/>
  <c r="I8359" i="1" s="1"/>
  <c r="H8360" i="1"/>
  <c r="I8360" i="1" s="1"/>
  <c r="H8361" i="1"/>
  <c r="I8361" i="1" s="1"/>
  <c r="H8362" i="1"/>
  <c r="I8362" i="1" s="1"/>
  <c r="H8363" i="1"/>
  <c r="I8363" i="1" s="1"/>
  <c r="H8364" i="1"/>
  <c r="I8364" i="1" s="1"/>
  <c r="H8365" i="1"/>
  <c r="I8365" i="1" s="1"/>
  <c r="H8366" i="1"/>
  <c r="I8366" i="1" s="1"/>
  <c r="H8367" i="1"/>
  <c r="I8367" i="1" s="1"/>
  <c r="H8368" i="1"/>
  <c r="I8368" i="1" s="1"/>
  <c r="H8369" i="1"/>
  <c r="I8369" i="1" s="1"/>
  <c r="H8370" i="1"/>
  <c r="I8370" i="1" s="1"/>
  <c r="H8371" i="1"/>
  <c r="I8371" i="1" s="1"/>
  <c r="H8372" i="1"/>
  <c r="I8372" i="1" s="1"/>
  <c r="H8373" i="1"/>
  <c r="I8373" i="1" s="1"/>
  <c r="H8374" i="1"/>
  <c r="I8374" i="1" s="1"/>
  <c r="H8375" i="1"/>
  <c r="I8375" i="1" s="1"/>
  <c r="H8376" i="1"/>
  <c r="I8376" i="1" s="1"/>
  <c r="H8377" i="1"/>
  <c r="I8377" i="1" s="1"/>
  <c r="H8378" i="1"/>
  <c r="I8378" i="1" s="1"/>
  <c r="H8379" i="1"/>
  <c r="I8379" i="1" s="1"/>
  <c r="H8380" i="1"/>
  <c r="I8380" i="1" s="1"/>
  <c r="H8381" i="1"/>
  <c r="I8381" i="1" s="1"/>
  <c r="H8382" i="1"/>
  <c r="I8382" i="1" s="1"/>
  <c r="H8383" i="1"/>
  <c r="I8383" i="1" s="1"/>
  <c r="H8384" i="1"/>
  <c r="I8384" i="1" s="1"/>
  <c r="H8385" i="1"/>
  <c r="I8385" i="1" s="1"/>
  <c r="H8386" i="1"/>
  <c r="I8386" i="1" s="1"/>
  <c r="H8387" i="1"/>
  <c r="I8387" i="1" s="1"/>
  <c r="H8388" i="1"/>
  <c r="I8388" i="1" s="1"/>
  <c r="H8389" i="1"/>
  <c r="I8389" i="1" s="1"/>
  <c r="H8390" i="1"/>
  <c r="I8390" i="1" s="1"/>
  <c r="H8391" i="1"/>
  <c r="I8391" i="1" s="1"/>
  <c r="H8392" i="1"/>
  <c r="I8392" i="1" s="1"/>
  <c r="H8393" i="1"/>
  <c r="I8393" i="1" s="1"/>
  <c r="H8394" i="1"/>
  <c r="I8394" i="1" s="1"/>
  <c r="H8395" i="1"/>
  <c r="I8395" i="1" s="1"/>
  <c r="H8396" i="1"/>
  <c r="I8396" i="1" s="1"/>
  <c r="H8397" i="1"/>
  <c r="I8397" i="1" s="1"/>
  <c r="H8398" i="1"/>
  <c r="I8398" i="1" s="1"/>
  <c r="H8399" i="1"/>
  <c r="I8399" i="1" s="1"/>
  <c r="H8400" i="1"/>
  <c r="I8400" i="1" s="1"/>
  <c r="H2" i="1"/>
  <c r="I2" i="1" s="1"/>
  <c r="BL3" i="1" l="1"/>
  <c r="BK3" i="1" s="1"/>
  <c r="AG24" i="1"/>
  <c r="BL5" i="1"/>
  <c r="BK5" i="1" s="1"/>
  <c r="BL4" i="1"/>
  <c r="BK4" i="1" s="1"/>
  <c r="AG39" i="1"/>
  <c r="BL2" i="1"/>
  <c r="BK2" i="1" s="1"/>
  <c r="AG36" i="1"/>
  <c r="AG32" i="1"/>
  <c r="AG56" i="1"/>
  <c r="AG21" i="1"/>
</calcChain>
</file>

<file path=xl/sharedStrings.xml><?xml version="1.0" encoding="utf-8"?>
<sst xmlns="http://schemas.openxmlformats.org/spreadsheetml/2006/main" count="76635" uniqueCount="1816">
  <si>
    <t>Order Date</t>
  </si>
  <si>
    <t>Order Priority</t>
  </si>
  <si>
    <t>Order Quantity</t>
  </si>
  <si>
    <t>Sales</t>
  </si>
  <si>
    <t>Discount</t>
  </si>
  <si>
    <t>Ship Mode</t>
  </si>
  <si>
    <t>Profit</t>
  </si>
  <si>
    <t>Unit Price</t>
  </si>
  <si>
    <t>Shipping Cost</t>
  </si>
  <si>
    <t>Customer Name</t>
  </si>
  <si>
    <t>Province</t>
  </si>
  <si>
    <t>Region</t>
  </si>
  <si>
    <t>Customer Segment</t>
  </si>
  <si>
    <t>Product Category</t>
  </si>
  <si>
    <t>Product Sub-Category</t>
  </si>
  <si>
    <t>Product Base Margin</t>
  </si>
  <si>
    <t>Ship Date</t>
  </si>
  <si>
    <t>Low</t>
  </si>
  <si>
    <t>Regular Air</t>
  </si>
  <si>
    <t>Muhammed MacIntyre</t>
  </si>
  <si>
    <t>Nunavut</t>
  </si>
  <si>
    <t>Small Business</t>
  </si>
  <si>
    <t>Office Supplies</t>
  </si>
  <si>
    <t>Storage &amp; Organization</t>
  </si>
  <si>
    <t>High</t>
  </si>
  <si>
    <t>Delivery Truck</t>
  </si>
  <si>
    <t>Barry French</t>
  </si>
  <si>
    <t>Consumer</t>
  </si>
  <si>
    <t>Appliances</t>
  </si>
  <si>
    <t>Binders and Binder Accessories</t>
  </si>
  <si>
    <t>Clay Rozendal</t>
  </si>
  <si>
    <t>Corporate</t>
  </si>
  <si>
    <t>Technology</t>
  </si>
  <si>
    <t>Telephones and Communication</t>
  </si>
  <si>
    <t>Not Specified</t>
  </si>
  <si>
    <t>Carlos Soltero</t>
  </si>
  <si>
    <t>Furniture</t>
  </si>
  <si>
    <t>Office Furnishings</t>
  </si>
  <si>
    <t>Carl Jackson</t>
  </si>
  <si>
    <t>Express Air</t>
  </si>
  <si>
    <t>Monica Federle</t>
  </si>
  <si>
    <t>Dorothy Badders</t>
  </si>
  <si>
    <t>Home Office</t>
  </si>
  <si>
    <t>Paper</t>
  </si>
  <si>
    <t>Medium</t>
  </si>
  <si>
    <t>Neola Schneider</t>
  </si>
  <si>
    <t>Rubber Bands</t>
  </si>
  <si>
    <t>Carlos Daly</t>
  </si>
  <si>
    <t>Computer Peripherals</t>
  </si>
  <si>
    <t>Claudia Miner</t>
  </si>
  <si>
    <t>Allen Rosenblatt</t>
  </si>
  <si>
    <t>Envelopes</t>
  </si>
  <si>
    <t>Critical</t>
  </si>
  <si>
    <t>Sylvia Foulston</t>
  </si>
  <si>
    <t>Bookcases</t>
  </si>
  <si>
    <t>Tables</t>
  </si>
  <si>
    <t>Jim Radford</t>
  </si>
  <si>
    <t>Labels</t>
  </si>
  <si>
    <t>Carl Ludwig</t>
  </si>
  <si>
    <t>Don Miller</t>
  </si>
  <si>
    <t>Pens &amp; Art Supplies</t>
  </si>
  <si>
    <t>Annie Cyprus</t>
  </si>
  <si>
    <t>Copiers and Fax</t>
  </si>
  <si>
    <t>Grant Carroll</t>
  </si>
  <si>
    <t>Alan Barnes</t>
  </si>
  <si>
    <t>Jack Garza</t>
  </si>
  <si>
    <t>Julia West</t>
  </si>
  <si>
    <t>Chairs &amp; Chairmats</t>
  </si>
  <si>
    <t>Eugene Barchas</t>
  </si>
  <si>
    <t>Edward Hooks</t>
  </si>
  <si>
    <t>Brad Eason</t>
  </si>
  <si>
    <t>Nicole Hansen</t>
  </si>
  <si>
    <t>Dorothy Wardle</t>
  </si>
  <si>
    <t>Aaron Bergman</t>
  </si>
  <si>
    <t>Don Jones</t>
  </si>
  <si>
    <t>Beth Thompson</t>
  </si>
  <si>
    <t>Frank Price</t>
  </si>
  <si>
    <t>Michelle Lonsdale</t>
  </si>
  <si>
    <t>Ann Chong</t>
  </si>
  <si>
    <t>Joy Bell</t>
  </si>
  <si>
    <t>Skye Norling</t>
  </si>
  <si>
    <t>Barry Weirich</t>
  </si>
  <si>
    <t>Scissors, Rulers and Trimmers</t>
  </si>
  <si>
    <t>Adrian Hane</t>
  </si>
  <si>
    <t>Andrew Gjertsen</t>
  </si>
  <si>
    <t>Ralph Knight</t>
  </si>
  <si>
    <t>Beth Paige</t>
  </si>
  <si>
    <t>Northwest Territories</t>
  </si>
  <si>
    <t>Bryan Davis</t>
  </si>
  <si>
    <t>Delfina Latchford</t>
  </si>
  <si>
    <t>Doug Bickford</t>
  </si>
  <si>
    <t>Jamie Kunitz</t>
  </si>
  <si>
    <t>Anthony Johnson</t>
  </si>
  <si>
    <t>Brendan Dodson</t>
  </si>
  <si>
    <t>Office Machines</t>
  </si>
  <si>
    <t>Hunter Glantz</t>
  </si>
  <si>
    <t>Thomas Seio</t>
  </si>
  <si>
    <t>Becky Castell</t>
  </si>
  <si>
    <t>Cari Schnelling</t>
  </si>
  <si>
    <t>Chad Cunningham</t>
  </si>
  <si>
    <t>Bryan Mills</t>
  </si>
  <si>
    <t>Rick Reed</t>
  </si>
  <si>
    <t>Heather Kirkland</t>
  </si>
  <si>
    <t>Fred Wasserman</t>
  </si>
  <si>
    <t>Jack Lebron</t>
  </si>
  <si>
    <t>Mike Pelletier</t>
  </si>
  <si>
    <t>Charles McCrossin</t>
  </si>
  <si>
    <t>Charlotte Melton</t>
  </si>
  <si>
    <t>Henry Goldwyn</t>
  </si>
  <si>
    <t>Roy Skaria</t>
  </si>
  <si>
    <t>Jeremy Lonsdale</t>
  </si>
  <si>
    <t>Cindy Schnelling</t>
  </si>
  <si>
    <t>Susan Vittorini</t>
  </si>
  <si>
    <t>Toby Braunhardt</t>
  </si>
  <si>
    <t>Ralph Arnett</t>
  </si>
  <si>
    <t>Prince Edward Island</t>
  </si>
  <si>
    <t>Atlantic</t>
  </si>
  <si>
    <t>Harold Engle</t>
  </si>
  <si>
    <t>Roy French</t>
  </si>
  <si>
    <t>Helen Abelman</t>
  </si>
  <si>
    <t>Guy Armstrong</t>
  </si>
  <si>
    <t>Jennifer Braxton</t>
  </si>
  <si>
    <t>Giulietta Baptist</t>
  </si>
  <si>
    <t>Erica Bern</t>
  </si>
  <si>
    <t>Christopher Schild</t>
  </si>
  <si>
    <t>Joy Smith</t>
  </si>
  <si>
    <t>Evan Minnotte</t>
  </si>
  <si>
    <t>Jenna Caffey</t>
  </si>
  <si>
    <t>Hilary Holden</t>
  </si>
  <si>
    <t>Greg Guthrie</t>
  </si>
  <si>
    <t>Dan Reichenbach</t>
  </si>
  <si>
    <t>Paul Gonzalez</t>
  </si>
  <si>
    <t>Filia McAdams</t>
  </si>
  <si>
    <t>Chuck Magee</t>
  </si>
  <si>
    <t>Frank Atkinson</t>
  </si>
  <si>
    <t>Philip Brown</t>
  </si>
  <si>
    <t>Jim Sink</t>
  </si>
  <si>
    <t>Logan Haushalter</t>
  </si>
  <si>
    <t>Noah Childs</t>
  </si>
  <si>
    <t>Manitoba</t>
  </si>
  <si>
    <t>Prarie</t>
  </si>
  <si>
    <t>Brian Moss</t>
  </si>
  <si>
    <t>British Columbia</t>
  </si>
  <si>
    <t>West</t>
  </si>
  <si>
    <t>Julie Creighton</t>
  </si>
  <si>
    <t>Sanjit Chand</t>
  </si>
  <si>
    <t>Matt Collins</t>
  </si>
  <si>
    <t>Justin Knight</t>
  </si>
  <si>
    <t>Rob Haberlin</t>
  </si>
  <si>
    <t>Christina Vanderzanden</t>
  </si>
  <si>
    <t>Lena Cacioppo</t>
  </si>
  <si>
    <t>Kimberly Carter</t>
  </si>
  <si>
    <t>Gene Hale</t>
  </si>
  <si>
    <t>Sally Knutson</t>
  </si>
  <si>
    <t>Marina Lichtenstein</t>
  </si>
  <si>
    <t>Michelle Arnett</t>
  </si>
  <si>
    <t>Seth Vernon</t>
  </si>
  <si>
    <t>Luke Weiss</t>
  </si>
  <si>
    <t>Christina DeMoss</t>
  </si>
  <si>
    <t>Sonia Sunley</t>
  </si>
  <si>
    <t>Anthony O'Donnell</t>
  </si>
  <si>
    <t>Emily Grady</t>
  </si>
  <si>
    <t>Alex Avila</t>
  </si>
  <si>
    <t>Anna Andreadi</t>
  </si>
  <si>
    <t>Barbara Fisher</t>
  </si>
  <si>
    <t>Kelly Williams</t>
  </si>
  <si>
    <t>Jocasta Rupert</t>
  </si>
  <si>
    <t>Rick Duston</t>
  </si>
  <si>
    <t>Angele Hood</t>
  </si>
  <si>
    <t>Dennis Bolton</t>
  </si>
  <si>
    <t>Stewart Carmichael</t>
  </si>
  <si>
    <t>Sarah Foster</t>
  </si>
  <si>
    <t>Jim Karlsson</t>
  </si>
  <si>
    <t>Lisa DeCherney</t>
  </si>
  <si>
    <t>Peter Buhler</t>
  </si>
  <si>
    <t>Daniel Lacy</t>
  </si>
  <si>
    <t>Giulietta Weimer</t>
  </si>
  <si>
    <t>Mike Vittorini</t>
  </si>
  <si>
    <t>Lela Donovan</t>
  </si>
  <si>
    <t>Shahid Shariari</t>
  </si>
  <si>
    <t>Trudy Schmidt</t>
  </si>
  <si>
    <t>Christopher Martinez</t>
  </si>
  <si>
    <t>Marc Harrigan</t>
  </si>
  <si>
    <t>Liz Price</t>
  </si>
  <si>
    <t>Ralph Kennedy</t>
  </si>
  <si>
    <t>Rob Dowd</t>
  </si>
  <si>
    <t>Khloe Miller</t>
  </si>
  <si>
    <t>Shahid Hopkins</t>
  </si>
  <si>
    <t>Kristina Nunn</t>
  </si>
  <si>
    <t>Ricardo Emerson</t>
  </si>
  <si>
    <t>Patrick O'Brill</t>
  </si>
  <si>
    <t>Thomas Brumley</t>
  </si>
  <si>
    <t>Vicky Freymann</t>
  </si>
  <si>
    <t>Tony Chapman</t>
  </si>
  <si>
    <t>Sarah Bern</t>
  </si>
  <si>
    <t>Mark Cousins</t>
  </si>
  <si>
    <t>Daniel Byrd</t>
  </si>
  <si>
    <t>John Murray</t>
  </si>
  <si>
    <t>Lena Hernandez</t>
  </si>
  <si>
    <t>Greg Maxwell</t>
  </si>
  <si>
    <t>Justin Hirsh</t>
  </si>
  <si>
    <t>Heather Jas</t>
  </si>
  <si>
    <t>Philisse Overcash</t>
  </si>
  <si>
    <t>Neil Knudson</t>
  </si>
  <si>
    <t>Cathy Armstrong</t>
  </si>
  <si>
    <t>Chuck Clark</t>
  </si>
  <si>
    <t>Bill Eplett</t>
  </si>
  <si>
    <t>John Grady</t>
  </si>
  <si>
    <t>Nova Scotia</t>
  </si>
  <si>
    <t>Tanja Norvell</t>
  </si>
  <si>
    <t>Paul MacIntyre</t>
  </si>
  <si>
    <t>Matt Abelman</t>
  </si>
  <si>
    <t>Sarah Jordon</t>
  </si>
  <si>
    <t>Sally Matthias</t>
  </si>
  <si>
    <t>Theone Pippenger</t>
  </si>
  <si>
    <t>Art Ferguson</t>
  </si>
  <si>
    <t>Jack O'Briant</t>
  </si>
  <si>
    <t>Nathan Cano</t>
  </si>
  <si>
    <t>Michael Granlund</t>
  </si>
  <si>
    <t>Steve Carroll</t>
  </si>
  <si>
    <t>Scott Williamson</t>
  </si>
  <si>
    <t>Sean Wendt</t>
  </si>
  <si>
    <t>John Castell</t>
  </si>
  <si>
    <t>David Philippe</t>
  </si>
  <si>
    <t>Chad Sievert</t>
  </si>
  <si>
    <t>Shaun Weien</t>
  </si>
  <si>
    <t>Maya Herman</t>
  </si>
  <si>
    <t>Ivan Liston</t>
  </si>
  <si>
    <t>Brad Norvell</t>
  </si>
  <si>
    <t>Ken Heidel</t>
  </si>
  <si>
    <t>Mike Kennedy</t>
  </si>
  <si>
    <t>Charles Sheldon</t>
  </si>
  <si>
    <t>Brian Derr</t>
  </si>
  <si>
    <t>Roland Black</t>
  </si>
  <si>
    <t>Dana Kaydos</t>
  </si>
  <si>
    <t>Darren Koutras</t>
  </si>
  <si>
    <t>Neil Ducich</t>
  </si>
  <si>
    <t>Parhena Norris</t>
  </si>
  <si>
    <t>Bart Watters</t>
  </si>
  <si>
    <t>Mary O'Rourke</t>
  </si>
  <si>
    <t>Hunter Lopez</t>
  </si>
  <si>
    <t>Nathan Mautz</t>
  </si>
  <si>
    <t>Aaron Smayling</t>
  </si>
  <si>
    <t>Joel Jenkins</t>
  </si>
  <si>
    <t>Meg O'Connel</t>
  </si>
  <si>
    <t>Hallie Redmond</t>
  </si>
  <si>
    <t>Liz Thompson</t>
  </si>
  <si>
    <t>Robert Waldorf</t>
  </si>
  <si>
    <t>Helen Andreada</t>
  </si>
  <si>
    <t>Julia Dunbar</t>
  </si>
  <si>
    <t>Christine Sundaresam</t>
  </si>
  <si>
    <t>Bruce Stewart</t>
  </si>
  <si>
    <t>Guy Thornton</t>
  </si>
  <si>
    <t>Mary Zewe</t>
  </si>
  <si>
    <t>Ken Lonsdale</t>
  </si>
  <si>
    <t>Maria Bertelson</t>
  </si>
  <si>
    <t>Brian Thompson</t>
  </si>
  <si>
    <t>Jason Gross</t>
  </si>
  <si>
    <t>Katrina Bavinger</t>
  </si>
  <si>
    <t>Ivan Gibson</t>
  </si>
  <si>
    <t>Ontario</t>
  </si>
  <si>
    <t>Joseph Airdo</t>
  </si>
  <si>
    <t>Lycoris Saunders</t>
  </si>
  <si>
    <t>Dorothy Dickinson</t>
  </si>
  <si>
    <t>Janet Molinari</t>
  </si>
  <si>
    <t>Julie Prescott</t>
  </si>
  <si>
    <t>Annie Thurman</t>
  </si>
  <si>
    <t>Rob Beeghly</t>
  </si>
  <si>
    <t>Doug O'Connell</t>
  </si>
  <si>
    <t>Craig Carroll</t>
  </si>
  <si>
    <t>Liz MacKendrick</t>
  </si>
  <si>
    <t>Christine Kargatis</t>
  </si>
  <si>
    <t>Bobby Odegard</t>
  </si>
  <si>
    <t>Russell Applegate</t>
  </si>
  <si>
    <t>Bill Donatelli</t>
  </si>
  <si>
    <t>Duane Benoit</t>
  </si>
  <si>
    <t>Harold Pawlan</t>
  </si>
  <si>
    <t>Adam Bellavance</t>
  </si>
  <si>
    <t>Cari Sayre</t>
  </si>
  <si>
    <t>Sean O'Donnell</t>
  </si>
  <si>
    <t>Sandra Glassco</t>
  </si>
  <si>
    <t>Shirley Schmidt</t>
  </si>
  <si>
    <t>Rick Wilson</t>
  </si>
  <si>
    <t>Pauline Chand</t>
  </si>
  <si>
    <t>Jennifer Halladay</t>
  </si>
  <si>
    <t>Ritsa Hightower</t>
  </si>
  <si>
    <t>Joni Blumstein</t>
  </si>
  <si>
    <t>Pete Armstrong</t>
  </si>
  <si>
    <t>Anna Gayman</t>
  </si>
  <si>
    <t>Nat Gilpin</t>
  </si>
  <si>
    <t>Rose O'Brian</t>
  </si>
  <si>
    <t>Daniel Raglin</t>
  </si>
  <si>
    <t>Corinna Mitchell</t>
  </si>
  <si>
    <t>Eva Jacobs</t>
  </si>
  <si>
    <t>Jas O'Carroll</t>
  </si>
  <si>
    <t>Paul Prost</t>
  </si>
  <si>
    <t>Michael Nguyen</t>
  </si>
  <si>
    <t>Tamara Dahlen</t>
  </si>
  <si>
    <t>Erin Creighton</t>
  </si>
  <si>
    <t>Henry MacAllister</t>
  </si>
  <si>
    <t>Candace McMahon</t>
  </si>
  <si>
    <t>Tamara Chand</t>
  </si>
  <si>
    <t>Duane Huffman</t>
  </si>
  <si>
    <t>Edward Nazzal</t>
  </si>
  <si>
    <t>Kelly Lampkin</t>
  </si>
  <si>
    <t>Anthony Witt</t>
  </si>
  <si>
    <t>Ted Trevino</t>
  </si>
  <si>
    <t>Ed Ludwig</t>
  </si>
  <si>
    <t>Jeremy Ellison</t>
  </si>
  <si>
    <t>Alan Hwang</t>
  </si>
  <si>
    <t>Eileen Kiefer</t>
  </si>
  <si>
    <t>James Lanier</t>
  </si>
  <si>
    <t>Edward Becker</t>
  </si>
  <si>
    <t>Gary Zandusky</t>
  </si>
  <si>
    <t>Ann Blume</t>
  </si>
  <si>
    <t>Erin Smith</t>
  </si>
  <si>
    <t>Allen Golden</t>
  </si>
  <si>
    <t>Frank Carlisle</t>
  </si>
  <si>
    <t>Gary Hansen</t>
  </si>
  <si>
    <t>Nancy Lomonaco</t>
  </si>
  <si>
    <t>Anna Haberlin</t>
  </si>
  <si>
    <t>Erin Ashbrook</t>
  </si>
  <si>
    <t>Darren Budd</t>
  </si>
  <si>
    <t>Bill Stewart</t>
  </si>
  <si>
    <t>Christine Phan</t>
  </si>
  <si>
    <t>Eugene Hildebrand</t>
  </si>
  <si>
    <t>Melanie Page</t>
  </si>
  <si>
    <t>Jesus Ocampo</t>
  </si>
  <si>
    <t>Darren Powers</t>
  </si>
  <si>
    <t>Patrick Bzostek</t>
  </si>
  <si>
    <t>Grace Kelly</t>
  </si>
  <si>
    <t>Dan Lawera</t>
  </si>
  <si>
    <t>George Ashbrook</t>
  </si>
  <si>
    <t>Dave Hallsten</t>
  </si>
  <si>
    <t>Arthur Wiediger</t>
  </si>
  <si>
    <t>Jim Mitchum</t>
  </si>
  <si>
    <t>Andy Yotov</t>
  </si>
  <si>
    <t>Frank Hawley</t>
  </si>
  <si>
    <t>Theresa Coyne</t>
  </si>
  <si>
    <t>David Smith</t>
  </si>
  <si>
    <t>Naresj Patel</t>
  </si>
  <si>
    <t>Ruben Ausman</t>
  </si>
  <si>
    <t>Larry Hughes</t>
  </si>
  <si>
    <t>Magdelene Morse</t>
  </si>
  <si>
    <t>Jonathan Howell</t>
  </si>
  <si>
    <t>Linda Cazamias</t>
  </si>
  <si>
    <t>Nat Carroll</t>
  </si>
  <si>
    <t>Gary Mitchum</t>
  </si>
  <si>
    <t>Matt Hagelstein</t>
  </si>
  <si>
    <t>Andy Reiter</t>
  </si>
  <si>
    <t>Mike Caudle</t>
  </si>
  <si>
    <t>Cynthia Arntzen</t>
  </si>
  <si>
    <t>Brian Stugart</t>
  </si>
  <si>
    <t>George Bell</t>
  </si>
  <si>
    <t>Joni Sundaresam</t>
  </si>
  <si>
    <t>Michelle Huthwaite</t>
  </si>
  <si>
    <t>Amy Cox</t>
  </si>
  <si>
    <t>Cari MacIntyre</t>
  </si>
  <si>
    <t>Eudokia Martin</t>
  </si>
  <si>
    <t>Fred Hopkins</t>
  </si>
  <si>
    <t>Aimee Bixby</t>
  </si>
  <si>
    <t>Anemone Ratner</t>
  </si>
  <si>
    <t>Chris Selesnick</t>
  </si>
  <si>
    <t>Noel Staavos</t>
  </si>
  <si>
    <t>Dean Braden</t>
  </si>
  <si>
    <t>Lena Creighton</t>
  </si>
  <si>
    <t>Matt Collister</t>
  </si>
  <si>
    <t>Erica Smith</t>
  </si>
  <si>
    <t>Janet Martin</t>
  </si>
  <si>
    <t>Andrew Roberts</t>
  </si>
  <si>
    <t>Michael Dominguez</t>
  </si>
  <si>
    <t>Thomas Boland</t>
  </si>
  <si>
    <t>Olvera Toch</t>
  </si>
  <si>
    <t>Lena Radford</t>
  </si>
  <si>
    <t>Sean Christensen</t>
  </si>
  <si>
    <t>Todd Boyes</t>
  </si>
  <si>
    <t>Sean Miller</t>
  </si>
  <si>
    <t>Phillip Breyer</t>
  </si>
  <si>
    <t>Michelle Ellison</t>
  </si>
  <si>
    <t>Scot Coram</t>
  </si>
  <si>
    <t>Natalie Fritzler</t>
  </si>
  <si>
    <t>Nathan Gelder</t>
  </si>
  <si>
    <t>Patricia Hirasaki</t>
  </si>
  <si>
    <t>Maria Zettner</t>
  </si>
  <si>
    <t>Matthew Clasen</t>
  </si>
  <si>
    <t>Patrick O'Donnell</t>
  </si>
  <si>
    <t>Harry Marie</t>
  </si>
  <si>
    <t>Victoria Wilson</t>
  </si>
  <si>
    <t>Shahid Collister</t>
  </si>
  <si>
    <t>Thea Hendricks</t>
  </si>
  <si>
    <t>Newfoundland</t>
  </si>
  <si>
    <t>Corey Catlett</t>
  </si>
  <si>
    <t>Ed Jacobs</t>
  </si>
  <si>
    <t>Keith Herrera</t>
  </si>
  <si>
    <t>Carlos Meador</t>
  </si>
  <si>
    <t>Raymond Fair</t>
  </si>
  <si>
    <t>Karl Brown</t>
  </si>
  <si>
    <t>Natalie Webber</t>
  </si>
  <si>
    <t>Eric Barreto</t>
  </si>
  <si>
    <t>Barry Franz</t>
  </si>
  <si>
    <t>Craig Yedwab</t>
  </si>
  <si>
    <t>Chuck Sachs</t>
  </si>
  <si>
    <t>Muhammed Lee</t>
  </si>
  <si>
    <t>Bobby Trafton</t>
  </si>
  <si>
    <t>David Flashing</t>
  </si>
  <si>
    <t>Troy Staebel</t>
  </si>
  <si>
    <t>Nora Paige</t>
  </si>
  <si>
    <t>Harold Dahlen</t>
  </si>
  <si>
    <t>Jay Fine</t>
  </si>
  <si>
    <t>Dan Campbell</t>
  </si>
  <si>
    <t>George Zrebassa</t>
  </si>
  <si>
    <t>Eleni McCrary</t>
  </si>
  <si>
    <t>Astrea Jones</t>
  </si>
  <si>
    <t>Giulietta Dortch</t>
  </si>
  <si>
    <t>Cathy Hwang</t>
  </si>
  <si>
    <t>Damala Kotsonis</t>
  </si>
  <si>
    <t>Dianna Arnett</t>
  </si>
  <si>
    <t>Fred McMath</t>
  </si>
  <si>
    <t>Christy Brittain</t>
  </si>
  <si>
    <t>Tom Prescott</t>
  </si>
  <si>
    <t>Yana Sorensen</t>
  </si>
  <si>
    <t>Brad Thomas</t>
  </si>
  <si>
    <t>Cynthia Voltz</t>
  </si>
  <si>
    <t>Dean Percer</t>
  </si>
  <si>
    <t>Ben Peterman</t>
  </si>
  <si>
    <t>Tracy Poddar</t>
  </si>
  <si>
    <t>Michael Paige</t>
  </si>
  <si>
    <t>Corey Roper</t>
  </si>
  <si>
    <t>Maureen Gastineau</t>
  </si>
  <si>
    <t>Muhammed Yedwab</t>
  </si>
  <si>
    <t>Alex Grayson</t>
  </si>
  <si>
    <t>Chris Cortes</t>
  </si>
  <si>
    <t>Sara Luxemburg</t>
  </si>
  <si>
    <t>Eric Murdock</t>
  </si>
  <si>
    <t>Paul Knutson</t>
  </si>
  <si>
    <t>Nicole Brennan</t>
  </si>
  <si>
    <t>Jennifer Patt</t>
  </si>
  <si>
    <t>Elpida Rittenbach</t>
  </si>
  <si>
    <t>David Wiener</t>
  </si>
  <si>
    <t>Peter McVee</t>
  </si>
  <si>
    <t>Karen Carlisle</t>
  </si>
  <si>
    <t>Stefania Perrino</t>
  </si>
  <si>
    <t>Paul Lucas</t>
  </si>
  <si>
    <t>Evan Henry</t>
  </si>
  <si>
    <t>Alyssa Tate</t>
  </si>
  <si>
    <t>Michael Stewart</t>
  </si>
  <si>
    <t>Shirley Jackson</t>
  </si>
  <si>
    <t>Katherine Murray</t>
  </si>
  <si>
    <t>Berenike Kampe</t>
  </si>
  <si>
    <t>Erica Hernandez</t>
  </si>
  <si>
    <t>Tony Molinari</t>
  </si>
  <si>
    <t>Elizabeth Moffitt</t>
  </si>
  <si>
    <t>Deanra Eno</t>
  </si>
  <si>
    <t>Mark Packer</t>
  </si>
  <si>
    <t>Alan Shonely</t>
  </si>
  <si>
    <t>Katrina Willman</t>
  </si>
  <si>
    <t>Anthony Garverick</t>
  </si>
  <si>
    <t>Aaron Hawkins</t>
  </si>
  <si>
    <t>Dave Poirier</t>
  </si>
  <si>
    <t>Bradley Drucker</t>
  </si>
  <si>
    <t>Mark Haberlin</t>
  </si>
  <si>
    <t>Brendan Murry</t>
  </si>
  <si>
    <t>Emily Burns</t>
  </si>
  <si>
    <t>Michael Oakman</t>
  </si>
  <si>
    <t>Deborah Brumfield</t>
  </si>
  <si>
    <t>Robert Barroso</t>
  </si>
  <si>
    <t>Darrin Sayre</t>
  </si>
  <si>
    <t>Michael Kennedy</t>
  </si>
  <si>
    <t>Marc Crier</t>
  </si>
  <si>
    <t>Bobby Elias</t>
  </si>
  <si>
    <t>Joni Wasserman</t>
  </si>
  <si>
    <t>Karen Ferguson</t>
  </si>
  <si>
    <t>Bradley Talbott</t>
  </si>
  <si>
    <t>Julia Barnett</t>
  </si>
  <si>
    <t>Emily Phan</t>
  </si>
  <si>
    <t>Liz Willingham</t>
  </si>
  <si>
    <t>Denise Leinenbach</t>
  </si>
  <si>
    <t>Bill Tyler</t>
  </si>
  <si>
    <t>Debra Catini</t>
  </si>
  <si>
    <t>Becky Martin</t>
  </si>
  <si>
    <t>Benjamin Venier</t>
  </si>
  <si>
    <t>Bill Shonely</t>
  </si>
  <si>
    <t>Pierre Wener</t>
  </si>
  <si>
    <t>Julie Kriz</t>
  </si>
  <si>
    <t>David Kendrick</t>
  </si>
  <si>
    <t>Doug Jacobs</t>
  </si>
  <si>
    <t>Luke Foster</t>
  </si>
  <si>
    <t>Dianna Wilson</t>
  </si>
  <si>
    <t>Michelle Tran</t>
  </si>
  <si>
    <t>Quebec</t>
  </si>
  <si>
    <t>Sanjit Jacobs</t>
  </si>
  <si>
    <t>Barry Gonzalez</t>
  </si>
  <si>
    <t>Vivian Mathis</t>
  </si>
  <si>
    <t>Carol Adams</t>
  </si>
  <si>
    <t>Vivek Gonzalez</t>
  </si>
  <si>
    <t>Bradley Nguyen</t>
  </si>
  <si>
    <t>Pete Takahito</t>
  </si>
  <si>
    <t>Jason Klamczynski</t>
  </si>
  <si>
    <t>Greg Tran</t>
  </si>
  <si>
    <t>Gene McClure</t>
  </si>
  <si>
    <t>Helen Wasserman</t>
  </si>
  <si>
    <t>Ross DeVincentis</t>
  </si>
  <si>
    <t>Valerie Mitchum</t>
  </si>
  <si>
    <t>Bart Pistole</t>
  </si>
  <si>
    <t>Chad McGuire</t>
  </si>
  <si>
    <t>Scott Cohen</t>
  </si>
  <si>
    <t>Vivek Sundaresam</t>
  </si>
  <si>
    <t>Natalie DeCherney</t>
  </si>
  <si>
    <t>Cynthia Delaney</t>
  </si>
  <si>
    <t>Tom Stivers</t>
  </si>
  <si>
    <t>Gary McGarr</t>
  </si>
  <si>
    <t>Grant Thornton</t>
  </si>
  <si>
    <t>Speros Goranitis</t>
  </si>
  <si>
    <t>Ellis Ballard</t>
  </si>
  <si>
    <t>Maribeth Dona</t>
  </si>
  <si>
    <t>Corey Lock</t>
  </si>
  <si>
    <t>Bart Folk</t>
  </si>
  <si>
    <t>Anne Pryor</t>
  </si>
  <si>
    <t>Dorris Love</t>
  </si>
  <si>
    <t>Caroline Jumper</t>
  </si>
  <si>
    <t>Pamela Stobb</t>
  </si>
  <si>
    <t>Jasper Cacioppo</t>
  </si>
  <si>
    <t>Alan Haines</t>
  </si>
  <si>
    <t>Deirdre Greer</t>
  </si>
  <si>
    <t>John Stevenson</t>
  </si>
  <si>
    <t>Sheri Gordon</t>
  </si>
  <si>
    <t>Ben Wallace</t>
  </si>
  <si>
    <t>Max Engle</t>
  </si>
  <si>
    <t>Fred Chung</t>
  </si>
  <si>
    <t>Dennis Kane</t>
  </si>
  <si>
    <t>Phillip Flathmann</t>
  </si>
  <si>
    <t>Mathew Reese</t>
  </si>
  <si>
    <t>Stuart Van</t>
  </si>
  <si>
    <t>Brenda Bowman</t>
  </si>
  <si>
    <t>Jennifer Ferguson</t>
  </si>
  <si>
    <t>Theresa Swint</t>
  </si>
  <si>
    <t>Katherine Nockton</t>
  </si>
  <si>
    <t>Stewart Visinsky</t>
  </si>
  <si>
    <t>Jeremy Farry</t>
  </si>
  <si>
    <t>Clay Ludtke</t>
  </si>
  <si>
    <t>Laurel Elliston</t>
  </si>
  <si>
    <t>Mitch Webber</t>
  </si>
  <si>
    <t>Carol Triggs</t>
  </si>
  <si>
    <t>Justin MacKendrick</t>
  </si>
  <si>
    <t>Sarah Brown</t>
  </si>
  <si>
    <t>Tony Sayre</t>
  </si>
  <si>
    <t>Dionis Lloyd</t>
  </si>
  <si>
    <t>Lindsay Castell</t>
  </si>
  <si>
    <t>Michael Chen</t>
  </si>
  <si>
    <t>Toby Carlisle</t>
  </si>
  <si>
    <t>Ted Butterfield</t>
  </si>
  <si>
    <t>Nora Price</t>
  </si>
  <si>
    <t>Shirley Daniels</t>
  </si>
  <si>
    <t>Arthur Gainer</t>
  </si>
  <si>
    <t>Stuart Calhoun</t>
  </si>
  <si>
    <t>Arthur Prichep</t>
  </si>
  <si>
    <t>Kean Nguyen</t>
  </si>
  <si>
    <t>Jim Kriz</t>
  </si>
  <si>
    <t>Harold Ryan</t>
  </si>
  <si>
    <t>John Lucas</t>
  </si>
  <si>
    <t>Alejandro Grove</t>
  </si>
  <si>
    <t>Sam Zeldin</t>
  </si>
  <si>
    <t>Sally Hughsby</t>
  </si>
  <si>
    <t>Jane Waco</t>
  </si>
  <si>
    <t>Sandra Flanagan</t>
  </si>
  <si>
    <t>Steve Nguyen</t>
  </si>
  <si>
    <t>Herbert Flentye</t>
  </si>
  <si>
    <t>Xylona Price</t>
  </si>
  <si>
    <t>Bill Overfelt</t>
  </si>
  <si>
    <t>Robert Marley</t>
  </si>
  <si>
    <t>Mick Hernandez</t>
  </si>
  <si>
    <t>Guy Phonely</t>
  </si>
  <si>
    <t>Jay Kimmel</t>
  </si>
  <si>
    <t>Matt Connell</t>
  </si>
  <si>
    <t>Vivek Grady</t>
  </si>
  <si>
    <t>Ben Ferrer</t>
  </si>
  <si>
    <t>Karen Daniels</t>
  </si>
  <si>
    <t>Pamela Coakley</t>
  </si>
  <si>
    <t>Denny Blanton</t>
  </si>
  <si>
    <t>Laura Armstrong</t>
  </si>
  <si>
    <t>Lindsay Shagiari</t>
  </si>
  <si>
    <t>Cathy Prescott</t>
  </si>
  <si>
    <t>Stephanie Ulpright</t>
  </si>
  <si>
    <t>Odella Nelson</t>
  </si>
  <si>
    <t>Ryan Akin</t>
  </si>
  <si>
    <t>Todd Sumrall</t>
  </si>
  <si>
    <t>Greg Hansen</t>
  </si>
  <si>
    <t>Darrin Martin</t>
  </si>
  <si>
    <t>Ken Brennan</t>
  </si>
  <si>
    <t>Max Jones</t>
  </si>
  <si>
    <t>Joe Kamberova</t>
  </si>
  <si>
    <t>Maureen Fritzler</t>
  </si>
  <si>
    <t>Art Foster</t>
  </si>
  <si>
    <t>Erica Hackney</t>
  </si>
  <si>
    <t>Don Weiss</t>
  </si>
  <si>
    <t>Jessica Myrick</t>
  </si>
  <si>
    <t>Bruce Degenhardt</t>
  </si>
  <si>
    <t>Kalyca Meade</t>
  </si>
  <si>
    <t>Troy Blackwell</t>
  </si>
  <si>
    <t>Clytie Kelty</t>
  </si>
  <si>
    <t>Steven Roelle</t>
  </si>
  <si>
    <t>Benjamin Patterson</t>
  </si>
  <si>
    <t>Denny Joy</t>
  </si>
  <si>
    <t>Kristen Hastings</t>
  </si>
  <si>
    <t>Alan Schoenberger</t>
  </si>
  <si>
    <t>Alejandro Savely</t>
  </si>
  <si>
    <t>Kean Thornton</t>
  </si>
  <si>
    <t>Grant Donatelli</t>
  </si>
  <si>
    <t>Jason Fortune</t>
  </si>
  <si>
    <t>Dave Brooks</t>
  </si>
  <si>
    <t>Philip Fox</t>
  </si>
  <si>
    <t>Ionia McGrath</t>
  </si>
  <si>
    <t>New Brunswick</t>
  </si>
  <si>
    <t>Lori Olson</t>
  </si>
  <si>
    <t>Quincy Jones</t>
  </si>
  <si>
    <t>Patrick Jones</t>
  </si>
  <si>
    <t>Karen Seio</t>
  </si>
  <si>
    <t>Patrick Gardner</t>
  </si>
  <si>
    <t>Nona Balk</t>
  </si>
  <si>
    <t>Erin Mull</t>
  </si>
  <si>
    <t>John Lee</t>
  </si>
  <si>
    <t>Justin Deggeller</t>
  </si>
  <si>
    <t>Keith Dawkins</t>
  </si>
  <si>
    <t>Joe Elijah</t>
  </si>
  <si>
    <t>Stefanie Holloman</t>
  </si>
  <si>
    <t>Ken Black</t>
  </si>
  <si>
    <t>Lindsay Williams</t>
  </si>
  <si>
    <t>Logan Currie</t>
  </si>
  <si>
    <t>Steve Chapman</t>
  </si>
  <si>
    <t>Scot Wooten</t>
  </si>
  <si>
    <t>Denise Monton</t>
  </si>
  <si>
    <t>Ed Braxton</t>
  </si>
  <si>
    <t>Valerie Takahito</t>
  </si>
  <si>
    <t>Penelope Sewall</t>
  </si>
  <si>
    <t>Sean Braxton</t>
  </si>
  <si>
    <t>Valerie Dominguez</t>
  </si>
  <si>
    <t>Susan MacKendrick</t>
  </si>
  <si>
    <t>Thais Sissman</t>
  </si>
  <si>
    <t>Linda Southworth</t>
  </si>
  <si>
    <t>Michael Moore</t>
  </si>
  <si>
    <t>Patrick Ryan</t>
  </si>
  <si>
    <t>Ross Baird</t>
  </si>
  <si>
    <t>Tracy Zic</t>
  </si>
  <si>
    <t>Mick Crebagga</t>
  </si>
  <si>
    <t>Steven Ward</t>
  </si>
  <si>
    <t>Ryan Crowe</t>
  </si>
  <si>
    <t>Irene Maddox</t>
  </si>
  <si>
    <t>Nick Radford</t>
  </si>
  <si>
    <t>Maurice Satty</t>
  </si>
  <si>
    <t>Victor Price</t>
  </si>
  <si>
    <t>Maureen Grace</t>
  </si>
  <si>
    <t>Eric Hoffmann</t>
  </si>
  <si>
    <t>Jill Stevenson</t>
  </si>
  <si>
    <t>Evan Bailliet</t>
  </si>
  <si>
    <t>Meg Tillman</t>
  </si>
  <si>
    <t>Russell D'Ascenzo</t>
  </si>
  <si>
    <t>Gary Hwang</t>
  </si>
  <si>
    <t>Emily Ducich</t>
  </si>
  <si>
    <t>Steven Cartwright</t>
  </si>
  <si>
    <t>Sue Ann Reed</t>
  </si>
  <si>
    <t>Sanjit Engle</t>
  </si>
  <si>
    <t>Katherine Ducich</t>
  </si>
  <si>
    <t>Mike Gockenbach</t>
  </si>
  <si>
    <t>Tom Zandusky</t>
  </si>
  <si>
    <t>Henia Zydlo</t>
  </si>
  <si>
    <t>Tracy Collins</t>
  </si>
  <si>
    <t>Toby Knight</t>
  </si>
  <si>
    <t>Thea Hudgings</t>
  </si>
  <si>
    <t>Nora Pelletier</t>
  </si>
  <si>
    <t>Jamie Frazer</t>
  </si>
  <si>
    <t>Rachel Payne</t>
  </si>
  <si>
    <t>Craig Molinari</t>
  </si>
  <si>
    <t>Joy Daniels</t>
  </si>
  <si>
    <t>Jill Fjeld</t>
  </si>
  <si>
    <t>Rick Bensley</t>
  </si>
  <si>
    <t>Maribeth Schnelling</t>
  </si>
  <si>
    <t>Roland Murray</t>
  </si>
  <si>
    <t>Peter Fuller</t>
  </si>
  <si>
    <t>Saskachewan</t>
  </si>
  <si>
    <t>Sam Craven</t>
  </si>
  <si>
    <t>Mitch Willingham</t>
  </si>
  <si>
    <t>John Dryer</t>
  </si>
  <si>
    <t>Susan Gilcrest</t>
  </si>
  <si>
    <t>Randy Bradley</t>
  </si>
  <si>
    <t>William Brown</t>
  </si>
  <si>
    <t>Rick Hansen</t>
  </si>
  <si>
    <t>Toby Grace</t>
  </si>
  <si>
    <t>Joseph Holt</t>
  </si>
  <si>
    <t>Ashley Jarboe</t>
  </si>
  <si>
    <t>Pauline Webber</t>
  </si>
  <si>
    <t>Kean Takahito</t>
  </si>
  <si>
    <t>Nick Zandusky</t>
  </si>
  <si>
    <t>Neoma Murray</t>
  </si>
  <si>
    <t>Sung Chung</t>
  </si>
  <si>
    <t>Darrin Van Huff</t>
  </si>
  <si>
    <t>Max Ludwig</t>
  </si>
  <si>
    <t>Michelle Moray</t>
  </si>
  <si>
    <t>Craig Rider</t>
  </si>
  <si>
    <t>Maribeth Yedwab</t>
  </si>
  <si>
    <t>Eugene Moren</t>
  </si>
  <si>
    <t>Mark Van Huff</t>
  </si>
  <si>
    <t>Mark Hamilton</t>
  </si>
  <si>
    <t>Sung Shariari</t>
  </si>
  <si>
    <t>Richard Eichhorn</t>
  </si>
  <si>
    <t>Neil French</t>
  </si>
  <si>
    <t>Nicole Fjeld</t>
  </si>
  <si>
    <t>Suzanne McNair</t>
  </si>
  <si>
    <t>Susan Pistek</t>
  </si>
  <si>
    <t>Nick Crebassa</t>
  </si>
  <si>
    <t>Aleksandra Gannaway</t>
  </si>
  <si>
    <t>Carl Weiss</t>
  </si>
  <si>
    <t>Joel Eaton</t>
  </si>
  <si>
    <t>Justin Ellison</t>
  </si>
  <si>
    <t>Jennifer Jackson</t>
  </si>
  <si>
    <t>Karen Bern</t>
  </si>
  <si>
    <t>Liz Pelletier</t>
  </si>
  <si>
    <t>Jonathan Doherty</t>
  </si>
  <si>
    <t>Frank Gastineau</t>
  </si>
  <si>
    <t>Janet Lee</t>
  </si>
  <si>
    <t>Maxwell Schwartz</t>
  </si>
  <si>
    <t>Liz Carlisle</t>
  </si>
  <si>
    <t>Kelly Collister</t>
  </si>
  <si>
    <t>Dennis Pardue</t>
  </si>
  <si>
    <t>John Huston</t>
  </si>
  <si>
    <t>MaryBeth Skach</t>
  </si>
  <si>
    <t>Craig Carreira</t>
  </si>
  <si>
    <t>Paul Stevenson</t>
  </si>
  <si>
    <t>Luke Schmidt</t>
  </si>
  <si>
    <t>Kelly Andreada</t>
  </si>
  <si>
    <t>Tracy Hopkins</t>
  </si>
  <si>
    <t>Craig Leslie</t>
  </si>
  <si>
    <t>Michael Grace</t>
  </si>
  <si>
    <t>Saphhira Shifley</t>
  </si>
  <si>
    <t>Laurel Beltran</t>
  </si>
  <si>
    <t>Tracy Blumstein</t>
  </si>
  <si>
    <t>Larry Blacks</t>
  </si>
  <si>
    <t>Richard Bierner</t>
  </si>
  <si>
    <t>Tiffany House</t>
  </si>
  <si>
    <t>Roy Collins</t>
  </si>
  <si>
    <t>Toby Swindell</t>
  </si>
  <si>
    <t>Christina Anderson</t>
  </si>
  <si>
    <t>Robert Dilbeck</t>
  </si>
  <si>
    <t>Randy Ferguson</t>
  </si>
  <si>
    <t>Arianne Irving</t>
  </si>
  <si>
    <t>Andy Gerbode</t>
  </si>
  <si>
    <t>Amy Hunt</t>
  </si>
  <si>
    <t>Trudy Brown</t>
  </si>
  <si>
    <t>Brian Dahlen</t>
  </si>
  <si>
    <t>Beth Fritzler</t>
  </si>
  <si>
    <t>Brosina Hoffman</t>
  </si>
  <si>
    <t>Phillina Ober</t>
  </si>
  <si>
    <t>Jim Epp</t>
  </si>
  <si>
    <t>James Galang</t>
  </si>
  <si>
    <t>Lynn Smith</t>
  </si>
  <si>
    <t>Christine Abelman</t>
  </si>
  <si>
    <t>Pauline Johnson</t>
  </si>
  <si>
    <t>Georgia Rosenberg</t>
  </si>
  <si>
    <t>Allen Armold</t>
  </si>
  <si>
    <t>Katherine Hughes</t>
  </si>
  <si>
    <t>Brendan Sweed</t>
  </si>
  <si>
    <t>Yukon</t>
  </si>
  <si>
    <t>Dario Medina</t>
  </si>
  <si>
    <t>Cindy Chapman</t>
  </si>
  <si>
    <t>Benjamin Farhat</t>
  </si>
  <si>
    <t>Dianna Vittorini</t>
  </si>
  <si>
    <t>Cindy Stewart</t>
  </si>
  <si>
    <t>Rob Williams</t>
  </si>
  <si>
    <t>Anna Chung</t>
  </si>
  <si>
    <t>Ricardo Block</t>
  </si>
  <si>
    <t>Trudy Bell</t>
  </si>
  <si>
    <t>Rob Lucas</t>
  </si>
  <si>
    <t>Adam Hart</t>
  </si>
  <si>
    <t>Roland Fjeld</t>
  </si>
  <si>
    <t>Denny Ordway</t>
  </si>
  <si>
    <t>Charles Crestani</t>
  </si>
  <si>
    <t>Bryan Spruell</t>
  </si>
  <si>
    <t>Thomas Thornton</t>
  </si>
  <si>
    <t>Tamara Willingham</t>
  </si>
  <si>
    <t>Anne McFarland</t>
  </si>
  <si>
    <t>Dean Katz</t>
  </si>
  <si>
    <t>Barry Pond</t>
  </si>
  <si>
    <t>Jeremy Pistek</t>
  </si>
  <si>
    <t>Cyra Reiten</t>
  </si>
  <si>
    <t>Victoria Pisteka</t>
  </si>
  <si>
    <t>Dave Kipp</t>
  </si>
  <si>
    <t>David Bremer</t>
  </si>
  <si>
    <t>Jill Matthias</t>
  </si>
  <si>
    <t>Tim Taslimi</t>
  </si>
  <si>
    <t>Juliana Krohn</t>
  </si>
  <si>
    <t>Duane Noonan</t>
  </si>
  <si>
    <t>Paul Van Hugh</t>
  </si>
  <si>
    <t>Tom Ashbrook</t>
  </si>
  <si>
    <t>Maris LaWare</t>
  </si>
  <si>
    <t>Mick Brown</t>
  </si>
  <si>
    <t>Chris McAfee</t>
  </si>
  <si>
    <t>Pete Kriz</t>
  </si>
  <si>
    <t>Rick Huthwaite</t>
  </si>
  <si>
    <t>Carol Darley</t>
  </si>
  <si>
    <t>Fred Harton</t>
  </si>
  <si>
    <t>Andrew Allen</t>
  </si>
  <si>
    <t>Art Miller</t>
  </si>
  <si>
    <t>Lauren Leatherbury</t>
  </si>
  <si>
    <t>Greg Matthias</t>
  </si>
  <si>
    <t>Anthony Rawles</t>
  </si>
  <si>
    <t>Barry Blumstein</t>
  </si>
  <si>
    <t>Alberta</t>
  </si>
  <si>
    <t>Roger Barcio</t>
  </si>
  <si>
    <t>Sung Pak</t>
  </si>
  <si>
    <t>Tim Brockman</t>
  </si>
  <si>
    <t>Resi Polking</t>
  </si>
  <si>
    <t>Roger Demir</t>
  </si>
  <si>
    <t>Tamara Manning</t>
  </si>
  <si>
    <t>Shaun Chance</t>
  </si>
  <si>
    <t>Sharelle Roach</t>
  </si>
  <si>
    <t>Ken Dana</t>
  </si>
  <si>
    <t>Laurel Workman</t>
  </si>
  <si>
    <t>Lisa Ryan</t>
  </si>
  <si>
    <t>Chloris Kastensmidt</t>
  </si>
  <si>
    <t>Lisa Hazard</t>
  </si>
  <si>
    <t>Mitch Gastineau</t>
  </si>
  <si>
    <t>Katharine Harms</t>
  </si>
  <si>
    <t>Matthew Grinstein</t>
  </si>
  <si>
    <t>Maria Etezadi</t>
  </si>
  <si>
    <t>Sample Company A</t>
  </si>
  <si>
    <t>Sonia Cooley</t>
  </si>
  <si>
    <t>Sibella Parks</t>
  </si>
  <si>
    <t>Becky Pak</t>
  </si>
  <si>
    <t>Adam Shillingsburg</t>
  </si>
  <si>
    <t>Brooke Gillingham</t>
  </si>
  <si>
    <t>Tom Boeckenhauer</t>
  </si>
  <si>
    <t>Alex Russell</t>
  </si>
  <si>
    <t>Alejandro Ballentine</t>
  </si>
  <si>
    <t>Claire Good</t>
  </si>
  <si>
    <t>Alyssa Crouse</t>
  </si>
  <si>
    <t>Cassandra Brandow</t>
  </si>
  <si>
    <t>Adrian Barton</t>
  </si>
  <si>
    <t>Catherine Glotzbach</t>
  </si>
  <si>
    <t>Frank Olsen</t>
  </si>
  <si>
    <t>Alice McCarthy</t>
  </si>
  <si>
    <t>Frank Merwin</t>
  </si>
  <si>
    <t>Bruce Money</t>
  </si>
  <si>
    <t>Larry Tron</t>
  </si>
  <si>
    <t>Brian DeCherney</t>
  </si>
  <si>
    <t>Ann Steele</t>
  </si>
  <si>
    <t>Anthony Jacobs</t>
  </si>
  <si>
    <t>Katrina Edelman</t>
  </si>
  <si>
    <t>Ruben Dartt</t>
  </si>
  <si>
    <t>Roy Phan</t>
  </si>
  <si>
    <t>Clay Cheatham</t>
  </si>
  <si>
    <t>Yoseph Carroll</t>
  </si>
  <si>
    <t>Raymond Book</t>
  </si>
  <si>
    <t>Alan Dominguez</t>
  </si>
  <si>
    <t>Stephanie Phelps</t>
  </si>
  <si>
    <t>Tonja Turnell</t>
  </si>
  <si>
    <t>Christopher Conant</t>
  </si>
  <si>
    <t>Cyma Kinney</t>
  </si>
  <si>
    <t>Shui Tom</t>
  </si>
  <si>
    <t>Victoria Brennan</t>
  </si>
  <si>
    <t>Adrian Shami</t>
  </si>
  <si>
    <t>Harry Greene</t>
  </si>
  <si>
    <t>date diff</t>
  </si>
  <si>
    <t>shipping day</t>
  </si>
  <si>
    <t>low</t>
  </si>
  <si>
    <t>how frequent the customer is ordering</t>
  </si>
  <si>
    <t>most frequent customer</t>
  </si>
  <si>
    <t>quantity</t>
  </si>
  <si>
    <t xml:space="preserve">sum if </t>
  </si>
  <si>
    <t>days</t>
  </si>
  <si>
    <t>Monday</t>
  </si>
  <si>
    <t>Tuesday</t>
  </si>
  <si>
    <t>Wednesday</t>
  </si>
  <si>
    <t>Thursday</t>
  </si>
  <si>
    <t>Friday</t>
  </si>
  <si>
    <t>Saturday</t>
  </si>
  <si>
    <t>Sunday</t>
  </si>
  <si>
    <t>s</t>
  </si>
  <si>
    <t>k----ve profit</t>
  </si>
  <si>
    <t xml:space="preserve"> k+ ve profit</t>
  </si>
  <si>
    <t>free delivery</t>
  </si>
  <si>
    <t>one day</t>
  </si>
  <si>
    <t>Sum of how frequent the customer is ordering</t>
  </si>
  <si>
    <t>total Order Quantity</t>
  </si>
  <si>
    <t>month</t>
  </si>
  <si>
    <t>year</t>
  </si>
  <si>
    <t>Row Labels</t>
  </si>
  <si>
    <t>Grand Total</t>
  </si>
  <si>
    <t>Sum of Sales</t>
  </si>
  <si>
    <t>Sum of Order Quantity</t>
  </si>
  <si>
    <t>Count of Customer Name</t>
  </si>
  <si>
    <t>(blank)</t>
  </si>
  <si>
    <t>April</t>
  </si>
  <si>
    <t>Sum of Profit</t>
  </si>
  <si>
    <t>ship</t>
  </si>
  <si>
    <t>Sum of Shipping Cost</t>
  </si>
  <si>
    <t>Count of Order Priority</t>
  </si>
  <si>
    <t>total Profit</t>
  </si>
  <si>
    <t/>
  </si>
  <si>
    <t>Year</t>
  </si>
  <si>
    <t>Customer</t>
  </si>
  <si>
    <t>Name</t>
  </si>
  <si>
    <t>Muhammed</t>
  </si>
  <si>
    <t>MacIntyre</t>
  </si>
  <si>
    <t>Barry</t>
  </si>
  <si>
    <t>French</t>
  </si>
  <si>
    <t>Clay</t>
  </si>
  <si>
    <t>Rozendal</t>
  </si>
  <si>
    <t>Carlos</t>
  </si>
  <si>
    <t>Soltero</t>
  </si>
  <si>
    <t>Carl</t>
  </si>
  <si>
    <t>Jackson</t>
  </si>
  <si>
    <t>Monica</t>
  </si>
  <si>
    <t>Federle</t>
  </si>
  <si>
    <t>Dorothy</t>
  </si>
  <si>
    <t>Badders</t>
  </si>
  <si>
    <t>Neola</t>
  </si>
  <si>
    <t>Schneider</t>
  </si>
  <si>
    <t>Daly</t>
  </si>
  <si>
    <t>Claudia</t>
  </si>
  <si>
    <t>Miner</t>
  </si>
  <si>
    <t>Allen</t>
  </si>
  <si>
    <t>Rosenblatt</t>
  </si>
  <si>
    <t>Sylvia</t>
  </si>
  <si>
    <t>Foulston</t>
  </si>
  <si>
    <t>Jim</t>
  </si>
  <si>
    <t>Radford</t>
  </si>
  <si>
    <t>Ludwig</t>
  </si>
  <si>
    <t>Don</t>
  </si>
  <si>
    <t>Miller</t>
  </si>
  <si>
    <t>Annie</t>
  </si>
  <si>
    <t>Cyprus</t>
  </si>
  <si>
    <t>Grant</t>
  </si>
  <si>
    <t>Carroll</t>
  </si>
  <si>
    <t>Alan</t>
  </si>
  <si>
    <t>Barnes</t>
  </si>
  <si>
    <t>Jack</t>
  </si>
  <si>
    <t>Garza</t>
  </si>
  <si>
    <t>Julia</t>
  </si>
  <si>
    <t>Eugene</t>
  </si>
  <si>
    <t>Barchas</t>
  </si>
  <si>
    <t>Edward</t>
  </si>
  <si>
    <t>Hooks</t>
  </si>
  <si>
    <t>Brad</t>
  </si>
  <si>
    <t>Eason</t>
  </si>
  <si>
    <t>Nicole</t>
  </si>
  <si>
    <t>Hansen</t>
  </si>
  <si>
    <t>Wardle</t>
  </si>
  <si>
    <t>Aaron</t>
  </si>
  <si>
    <t>Bergman</t>
  </si>
  <si>
    <t>Jones</t>
  </si>
  <si>
    <t>Beth</t>
  </si>
  <si>
    <t>Thompson</t>
  </si>
  <si>
    <t>Frank</t>
  </si>
  <si>
    <t>Price</t>
  </si>
  <si>
    <t>Michelle</t>
  </si>
  <si>
    <t>Lonsdale</t>
  </si>
  <si>
    <t>Ann</t>
  </si>
  <si>
    <t>Chong</t>
  </si>
  <si>
    <t>Joy</t>
  </si>
  <si>
    <t>Bell</t>
  </si>
  <si>
    <t>Skye</t>
  </si>
  <si>
    <t>Norling</t>
  </si>
  <si>
    <t>Weirich</t>
  </si>
  <si>
    <t>Adrian</t>
  </si>
  <si>
    <t>Hane</t>
  </si>
  <si>
    <t>Andrew</t>
  </si>
  <si>
    <t>Gjertsen</t>
  </si>
  <si>
    <t>Ralph</t>
  </si>
  <si>
    <t>Knight</t>
  </si>
  <si>
    <t>Paige</t>
  </si>
  <si>
    <t>Bryan</t>
  </si>
  <si>
    <t>Davis</t>
  </si>
  <si>
    <t>Delfina</t>
  </si>
  <si>
    <t>Latchford</t>
  </si>
  <si>
    <t>Doug</t>
  </si>
  <si>
    <t>Bickford</t>
  </si>
  <si>
    <t>Jamie</t>
  </si>
  <si>
    <t>Kunitz</t>
  </si>
  <si>
    <t>Anthony</t>
  </si>
  <si>
    <t>Johnson</t>
  </si>
  <si>
    <t>Brendan</t>
  </si>
  <si>
    <t>Dodson</t>
  </si>
  <si>
    <t>Hunter</t>
  </si>
  <si>
    <t>Glantz</t>
  </si>
  <si>
    <t>Thomas</t>
  </si>
  <si>
    <t>Seio</t>
  </si>
  <si>
    <t>Becky</t>
  </si>
  <si>
    <t>Castell</t>
  </si>
  <si>
    <t>Cari</t>
  </si>
  <si>
    <t>Schnelling</t>
  </si>
  <si>
    <t>Chad</t>
  </si>
  <si>
    <t>Cunningham</t>
  </si>
  <si>
    <t>Mills</t>
  </si>
  <si>
    <t>Rick</t>
  </si>
  <si>
    <t>Reed</t>
  </si>
  <si>
    <t>Heather</t>
  </si>
  <si>
    <t>Kirkland</t>
  </si>
  <si>
    <t>Fred</t>
  </si>
  <si>
    <t>Wasserman</t>
  </si>
  <si>
    <t>Lebron</t>
  </si>
  <si>
    <t>Mike</t>
  </si>
  <si>
    <t>Pelletier</t>
  </si>
  <si>
    <t>Charles</t>
  </si>
  <si>
    <t>McCrossin</t>
  </si>
  <si>
    <t>Charlotte</t>
  </si>
  <si>
    <t>Melton</t>
  </si>
  <si>
    <t>Henry</t>
  </si>
  <si>
    <t>Goldwyn</t>
  </si>
  <si>
    <t>Roy</t>
  </si>
  <si>
    <t>Skaria</t>
  </si>
  <si>
    <t>Jeremy</t>
  </si>
  <si>
    <t>Cindy</t>
  </si>
  <si>
    <t>Susan</t>
  </si>
  <si>
    <t>Vittorini</t>
  </si>
  <si>
    <t>Toby</t>
  </si>
  <si>
    <t>Braunhardt</t>
  </si>
  <si>
    <t>Arnett</t>
  </si>
  <si>
    <t>Harold</t>
  </si>
  <si>
    <t>Engle</t>
  </si>
  <si>
    <t>Helen</t>
  </si>
  <si>
    <t>Abelman</t>
  </si>
  <si>
    <t>Guy</t>
  </si>
  <si>
    <t>Armstrong</t>
  </si>
  <si>
    <t>Jennifer</t>
  </si>
  <si>
    <t>Braxton</t>
  </si>
  <si>
    <t>Giulietta</t>
  </si>
  <si>
    <t>Baptist</t>
  </si>
  <si>
    <t>Erica</t>
  </si>
  <si>
    <t>Bern</t>
  </si>
  <si>
    <t>Christopher</t>
  </si>
  <si>
    <t>Schild</t>
  </si>
  <si>
    <t>Smith</t>
  </si>
  <si>
    <t>Evan</t>
  </si>
  <si>
    <t>Minnotte</t>
  </si>
  <si>
    <t>Jenna</t>
  </si>
  <si>
    <t>Caffey</t>
  </si>
  <si>
    <t>Hilary</t>
  </si>
  <si>
    <t>Holden</t>
  </si>
  <si>
    <t>Greg</t>
  </si>
  <si>
    <t>Guthrie</t>
  </si>
  <si>
    <t>Dan</t>
  </si>
  <si>
    <t>Reichenbach</t>
  </si>
  <si>
    <t>Paul</t>
  </si>
  <si>
    <t>Gonzalez</t>
  </si>
  <si>
    <t>Filia</t>
  </si>
  <si>
    <t>McAdams</t>
  </si>
  <si>
    <t>Chuck</t>
  </si>
  <si>
    <t>Magee</t>
  </si>
  <si>
    <t>Atkinson</t>
  </si>
  <si>
    <t>Philip</t>
  </si>
  <si>
    <t>Brown</t>
  </si>
  <si>
    <t>Sink</t>
  </si>
  <si>
    <t>Logan</t>
  </si>
  <si>
    <t>Haushalter</t>
  </si>
  <si>
    <t>Noah</t>
  </si>
  <si>
    <t>Childs</t>
  </si>
  <si>
    <t>Brian</t>
  </si>
  <si>
    <t>Moss</t>
  </si>
  <si>
    <t>Julie</t>
  </si>
  <si>
    <t>Creighton</t>
  </si>
  <si>
    <t>Sanjit</t>
  </si>
  <si>
    <t>Chand</t>
  </si>
  <si>
    <t>Matt</t>
  </si>
  <si>
    <t>Collins</t>
  </si>
  <si>
    <t>Justin</t>
  </si>
  <si>
    <t>Rob</t>
  </si>
  <si>
    <t>Haberlin</t>
  </si>
  <si>
    <t>Christina</t>
  </si>
  <si>
    <t>Vanderzanden</t>
  </si>
  <si>
    <t>Lena</t>
  </si>
  <si>
    <t>Cacioppo</t>
  </si>
  <si>
    <t>Kimberly</t>
  </si>
  <si>
    <t>Carter</t>
  </si>
  <si>
    <t>Gene</t>
  </si>
  <si>
    <t>Hale</t>
  </si>
  <si>
    <t>Sally</t>
  </si>
  <si>
    <t>Knutson</t>
  </si>
  <si>
    <t>Marina</t>
  </si>
  <si>
    <t>Lichtenstein</t>
  </si>
  <si>
    <t>Seth</t>
  </si>
  <si>
    <t>Vernon</t>
  </si>
  <si>
    <t>Luke</t>
  </si>
  <si>
    <t>Weiss</t>
  </si>
  <si>
    <t>DeMoss</t>
  </si>
  <si>
    <t>Sonia</t>
  </si>
  <si>
    <t>Sunley</t>
  </si>
  <si>
    <t>O'Donnell</t>
  </si>
  <si>
    <t>Emily</t>
  </si>
  <si>
    <t>Grady</t>
  </si>
  <si>
    <t>Alex</t>
  </si>
  <si>
    <t>Avila</t>
  </si>
  <si>
    <t>Anna</t>
  </si>
  <si>
    <t>Andreadi</t>
  </si>
  <si>
    <t>Barbara</t>
  </si>
  <si>
    <t>Fisher</t>
  </si>
  <si>
    <t>Kelly</t>
  </si>
  <si>
    <t>Williams</t>
  </si>
  <si>
    <t>Jocasta</t>
  </si>
  <si>
    <t>Rupert</t>
  </si>
  <si>
    <t>Duston</t>
  </si>
  <si>
    <t>Angele</t>
  </si>
  <si>
    <t>Hood</t>
  </si>
  <si>
    <t>Dennis</t>
  </si>
  <si>
    <t>Bolton</t>
  </si>
  <si>
    <t>Stewart</t>
  </si>
  <si>
    <t>Carmichael</t>
  </si>
  <si>
    <t>Sarah</t>
  </si>
  <si>
    <t>Foster</t>
  </si>
  <si>
    <t>Karlsson</t>
  </si>
  <si>
    <t>Lisa</t>
  </si>
  <si>
    <t>DeCherney</t>
  </si>
  <si>
    <t>Peter</t>
  </si>
  <si>
    <t>Buhler</t>
  </si>
  <si>
    <t>Daniel</t>
  </si>
  <si>
    <t>Lacy</t>
  </si>
  <si>
    <t>Weimer</t>
  </si>
  <si>
    <t>Lela</t>
  </si>
  <si>
    <t>Donovan</t>
  </si>
  <si>
    <t>Shahid</t>
  </si>
  <si>
    <t>Shariari</t>
  </si>
  <si>
    <t>Trudy</t>
  </si>
  <si>
    <t>Schmidt</t>
  </si>
  <si>
    <t>Martinez</t>
  </si>
  <si>
    <t>Marc</t>
  </si>
  <si>
    <t>Harrigan</t>
  </si>
  <si>
    <t>Liz</t>
  </si>
  <si>
    <t>Kennedy</t>
  </si>
  <si>
    <t>Dowd</t>
  </si>
  <si>
    <t>Khloe</t>
  </si>
  <si>
    <t>Hopkins</t>
  </si>
  <si>
    <t>Kristina</t>
  </si>
  <si>
    <t>Nunn</t>
  </si>
  <si>
    <t>Ricardo</t>
  </si>
  <si>
    <t>Emerson</t>
  </si>
  <si>
    <t>Patrick</t>
  </si>
  <si>
    <t>O'Brill</t>
  </si>
  <si>
    <t>Brumley</t>
  </si>
  <si>
    <t>Vicky</t>
  </si>
  <si>
    <t>Freymann</t>
  </si>
  <si>
    <t>Tony</t>
  </si>
  <si>
    <t>Chapman</t>
  </si>
  <si>
    <t>Mark</t>
  </si>
  <si>
    <t>Cousins</t>
  </si>
  <si>
    <t>Byrd</t>
  </si>
  <si>
    <t>John</t>
  </si>
  <si>
    <t>Murray</t>
  </si>
  <si>
    <t>Hernandez</t>
  </si>
  <si>
    <t>Maxwell</t>
  </si>
  <si>
    <t>Hirsh</t>
  </si>
  <si>
    <t>Jas</t>
  </si>
  <si>
    <t>Philisse</t>
  </si>
  <si>
    <t>Overcash</t>
  </si>
  <si>
    <t>Neil</t>
  </si>
  <si>
    <t>Knudson</t>
  </si>
  <si>
    <t>Cathy</t>
  </si>
  <si>
    <t>Clark</t>
  </si>
  <si>
    <t>Bill</t>
  </si>
  <si>
    <t>Eplett</t>
  </si>
  <si>
    <t>Tanja</t>
  </si>
  <si>
    <t>Norvell</t>
  </si>
  <si>
    <t>Jordon</t>
  </si>
  <si>
    <t>Matthias</t>
  </si>
  <si>
    <t>Theone</t>
  </si>
  <si>
    <t>Pippenger</t>
  </si>
  <si>
    <t>Art</t>
  </si>
  <si>
    <t>Ferguson</t>
  </si>
  <si>
    <t>O'Briant</t>
  </si>
  <si>
    <t>Nathan</t>
  </si>
  <si>
    <t>Cano</t>
  </si>
  <si>
    <t>Michael</t>
  </si>
  <si>
    <t>Granlund</t>
  </si>
  <si>
    <t>Steve</t>
  </si>
  <si>
    <t>Scott</t>
  </si>
  <si>
    <t>Williamson</t>
  </si>
  <si>
    <t>Sean</t>
  </si>
  <si>
    <t>Wendt</t>
  </si>
  <si>
    <t>David</t>
  </si>
  <si>
    <t>Philippe</t>
  </si>
  <si>
    <t>Sievert</t>
  </si>
  <si>
    <t>Shaun</t>
  </si>
  <si>
    <t>Weien</t>
  </si>
  <si>
    <t>Maya</t>
  </si>
  <si>
    <t>Herman</t>
  </si>
  <si>
    <t>Ivan</t>
  </si>
  <si>
    <t>Liston</t>
  </si>
  <si>
    <t>Ken</t>
  </si>
  <si>
    <t>Heidel</t>
  </si>
  <si>
    <t>Sheldon</t>
  </si>
  <si>
    <t>Derr</t>
  </si>
  <si>
    <t>Roland</t>
  </si>
  <si>
    <t>Black</t>
  </si>
  <si>
    <t>Dana</t>
  </si>
  <si>
    <t>Kaydos</t>
  </si>
  <si>
    <t>Darren</t>
  </si>
  <si>
    <t>Koutras</t>
  </si>
  <si>
    <t>Ducich</t>
  </si>
  <si>
    <t>Parhena</t>
  </si>
  <si>
    <t>Norris</t>
  </si>
  <si>
    <t>Bart</t>
  </si>
  <si>
    <t>Watters</t>
  </si>
  <si>
    <t>Mary</t>
  </si>
  <si>
    <t>O'Rourke</t>
  </si>
  <si>
    <t>Lopez</t>
  </si>
  <si>
    <t>Mautz</t>
  </si>
  <si>
    <t>Smayling</t>
  </si>
  <si>
    <t>Joel</t>
  </si>
  <si>
    <t>Jenkins</t>
  </si>
  <si>
    <t>Meg</t>
  </si>
  <si>
    <t>O'Connel</t>
  </si>
  <si>
    <t>Hallie</t>
  </si>
  <si>
    <t>Redmond</t>
  </si>
  <si>
    <t>Robert</t>
  </si>
  <si>
    <t>Waldorf</t>
  </si>
  <si>
    <t>Andreada</t>
  </si>
  <si>
    <t>Dunbar</t>
  </si>
  <si>
    <t>Christine</t>
  </si>
  <si>
    <t>Sundaresam</t>
  </si>
  <si>
    <t>Bruce</t>
  </si>
  <si>
    <t>Thornton</t>
  </si>
  <si>
    <t>Zewe</t>
  </si>
  <si>
    <t>Maria</t>
  </si>
  <si>
    <t>Bertelson</t>
  </si>
  <si>
    <t>Jason</t>
  </si>
  <si>
    <t>Gross</t>
  </si>
  <si>
    <t>Katrina</t>
  </si>
  <si>
    <t>Bavinger</t>
  </si>
  <si>
    <t>Gibson</t>
  </si>
  <si>
    <t>Joseph</t>
  </si>
  <si>
    <t>Airdo</t>
  </si>
  <si>
    <t>Lycoris</t>
  </si>
  <si>
    <t>Saunders</t>
  </si>
  <si>
    <t>Dickinson</t>
  </si>
  <si>
    <t>Janet</t>
  </si>
  <si>
    <t>Molinari</t>
  </si>
  <si>
    <t>Prescott</t>
  </si>
  <si>
    <t>Thurman</t>
  </si>
  <si>
    <t>Beeghly</t>
  </si>
  <si>
    <t>O'Connell</t>
  </si>
  <si>
    <t>Craig</t>
  </si>
  <si>
    <t>MacKendrick</t>
  </si>
  <si>
    <t>Kargatis</t>
  </si>
  <si>
    <t>Bobby</t>
  </si>
  <si>
    <t>Odegard</t>
  </si>
  <si>
    <t>Russell</t>
  </si>
  <si>
    <t>Applegate</t>
  </si>
  <si>
    <t>Donatelli</t>
  </si>
  <si>
    <t>Duane</t>
  </si>
  <si>
    <t>Benoit</t>
  </si>
  <si>
    <t>Pawlan</t>
  </si>
  <si>
    <t>Adam</t>
  </si>
  <si>
    <t>Bellavance</t>
  </si>
  <si>
    <t>Sayre</t>
  </si>
  <si>
    <t>Sandra</t>
  </si>
  <si>
    <t>Glassco</t>
  </si>
  <si>
    <t>Shirley</t>
  </si>
  <si>
    <t>Wilson</t>
  </si>
  <si>
    <t>Pauline</t>
  </si>
  <si>
    <t>Halladay</t>
  </si>
  <si>
    <t>Ritsa</t>
  </si>
  <si>
    <t>Hightower</t>
  </si>
  <si>
    <t>Joni</t>
  </si>
  <si>
    <t>Blumstein</t>
  </si>
  <si>
    <t>Pete</t>
  </si>
  <si>
    <t>Gayman</t>
  </si>
  <si>
    <t>Nat</t>
  </si>
  <si>
    <t>Gilpin</t>
  </si>
  <si>
    <t>Rose</t>
  </si>
  <si>
    <t>O'Brian</t>
  </si>
  <si>
    <t>Raglin</t>
  </si>
  <si>
    <t>Corinna</t>
  </si>
  <si>
    <t>Mitchell</t>
  </si>
  <si>
    <t>Eva</t>
  </si>
  <si>
    <t>Jacobs</t>
  </si>
  <si>
    <t>O'Carroll</t>
  </si>
  <si>
    <t>Prost</t>
  </si>
  <si>
    <t>Nguyen</t>
  </si>
  <si>
    <t>Tamara</t>
  </si>
  <si>
    <t>Dahlen</t>
  </si>
  <si>
    <t>Erin</t>
  </si>
  <si>
    <t>MacAllister</t>
  </si>
  <si>
    <t>Candace</t>
  </si>
  <si>
    <t>McMahon</t>
  </si>
  <si>
    <t>Huffman</t>
  </si>
  <si>
    <t>Nazzal</t>
  </si>
  <si>
    <t>Lampkin</t>
  </si>
  <si>
    <t>Witt</t>
  </si>
  <si>
    <t>Ted</t>
  </si>
  <si>
    <t>Trevino</t>
  </si>
  <si>
    <t>Ed</t>
  </si>
  <si>
    <t>Ellison</t>
  </si>
  <si>
    <t>Hwang</t>
  </si>
  <si>
    <t>Eileen</t>
  </si>
  <si>
    <t>Kiefer</t>
  </si>
  <si>
    <t>James</t>
  </si>
  <si>
    <t>Lanier</t>
  </si>
  <si>
    <t>Becker</t>
  </si>
  <si>
    <t>Gary</t>
  </si>
  <si>
    <t>Zandusky</t>
  </si>
  <si>
    <t>Blume</t>
  </si>
  <si>
    <t>Golden</t>
  </si>
  <si>
    <t>Carlisle</t>
  </si>
  <si>
    <t>Nancy</t>
  </si>
  <si>
    <t>Lomonaco</t>
  </si>
  <si>
    <t>Ashbrook</t>
  </si>
  <si>
    <t>Budd</t>
  </si>
  <si>
    <t>Phan</t>
  </si>
  <si>
    <t>Hildebrand</t>
  </si>
  <si>
    <t>Melanie</t>
  </si>
  <si>
    <t>Page</t>
  </si>
  <si>
    <t>Jesus</t>
  </si>
  <si>
    <t>Ocampo</t>
  </si>
  <si>
    <t>Powers</t>
  </si>
  <si>
    <t>Bzostek</t>
  </si>
  <si>
    <t>Grace</t>
  </si>
  <si>
    <t>Lawera</t>
  </si>
  <si>
    <t>George</t>
  </si>
  <si>
    <t>Dave</t>
  </si>
  <si>
    <t>Hallsten</t>
  </si>
  <si>
    <t>Arthur</t>
  </si>
  <si>
    <t>Wiediger</t>
  </si>
  <si>
    <t>Mitchum</t>
  </si>
  <si>
    <t>Andy</t>
  </si>
  <si>
    <t>Yotov</t>
  </si>
  <si>
    <t>Hawley</t>
  </si>
  <si>
    <t>Theresa</t>
  </si>
  <si>
    <t>Coyne</t>
  </si>
  <si>
    <t>Naresj</t>
  </si>
  <si>
    <t>Patel</t>
  </si>
  <si>
    <t>Ruben</t>
  </si>
  <si>
    <t>Ausman</t>
  </si>
  <si>
    <t>Larry</t>
  </si>
  <si>
    <t>Hughes</t>
  </si>
  <si>
    <t>Magdelene</t>
  </si>
  <si>
    <t>Morse</t>
  </si>
  <si>
    <t>Jonathan</t>
  </si>
  <si>
    <t>Howell</t>
  </si>
  <si>
    <t>Linda</t>
  </si>
  <si>
    <t>Cazamias</t>
  </si>
  <si>
    <t>Hagelstein</t>
  </si>
  <si>
    <t>Reiter</t>
  </si>
  <si>
    <t>Caudle</t>
  </si>
  <si>
    <t>Cynthia</t>
  </si>
  <si>
    <t>Arntzen</t>
  </si>
  <si>
    <t>Stugart</t>
  </si>
  <si>
    <t>Huthwaite</t>
  </si>
  <si>
    <t>Amy</t>
  </si>
  <si>
    <t>Cox</t>
  </si>
  <si>
    <t>Eudokia</t>
  </si>
  <si>
    <t>Martin</t>
  </si>
  <si>
    <t>Aimee</t>
  </si>
  <si>
    <t>Bixby</t>
  </si>
  <si>
    <t>Anemone</t>
  </si>
  <si>
    <t>Ratner</t>
  </si>
  <si>
    <t>Chris</t>
  </si>
  <si>
    <t>Selesnick</t>
  </si>
  <si>
    <t>Noel</t>
  </si>
  <si>
    <t>Staavos</t>
  </si>
  <si>
    <t>Dean</t>
  </si>
  <si>
    <t>Braden</t>
  </si>
  <si>
    <t>Collister</t>
  </si>
  <si>
    <t>Roberts</t>
  </si>
  <si>
    <t>Dominguez</t>
  </si>
  <si>
    <t>Boland</t>
  </si>
  <si>
    <t>Olvera</t>
  </si>
  <si>
    <t>Toch</t>
  </si>
  <si>
    <t>Christensen</t>
  </si>
  <si>
    <t>Todd</t>
  </si>
  <si>
    <t>Boyes</t>
  </si>
  <si>
    <t>Phillip</t>
  </si>
  <si>
    <t>Breyer</t>
  </si>
  <si>
    <t>Scot</t>
  </si>
  <si>
    <t>Coram</t>
  </si>
  <si>
    <t>Natalie</t>
  </si>
  <si>
    <t>Fritzler</t>
  </si>
  <si>
    <t>Gelder</t>
  </si>
  <si>
    <t>Patricia</t>
  </si>
  <si>
    <t>Hirasaki</t>
  </si>
  <si>
    <t>Zettner</t>
  </si>
  <si>
    <t>Matthew</t>
  </si>
  <si>
    <t>Clasen</t>
  </si>
  <si>
    <t>Harry</t>
  </si>
  <si>
    <t>Marie</t>
  </si>
  <si>
    <t>Victoria</t>
  </si>
  <si>
    <t>Thea</t>
  </si>
  <si>
    <t>Hendricks</t>
  </si>
  <si>
    <t>Corey</t>
  </si>
  <si>
    <t>Catlett</t>
  </si>
  <si>
    <t>Keith</t>
  </si>
  <si>
    <t>Herrera</t>
  </si>
  <si>
    <t>Meador</t>
  </si>
  <si>
    <t>Raymond</t>
  </si>
  <si>
    <t>Fair</t>
  </si>
  <si>
    <t>Karl</t>
  </si>
  <si>
    <t>Webber</t>
  </si>
  <si>
    <t>Eric</t>
  </si>
  <si>
    <t>Barreto</t>
  </si>
  <si>
    <t>Franz</t>
  </si>
  <si>
    <t>Yedwab</t>
  </si>
  <si>
    <t>Sachs</t>
  </si>
  <si>
    <t>Lee</t>
  </si>
  <si>
    <t>Trafton</t>
  </si>
  <si>
    <t>Flashing</t>
  </si>
  <si>
    <t>Troy</t>
  </si>
  <si>
    <t>Staebel</t>
  </si>
  <si>
    <t>Nora</t>
  </si>
  <si>
    <t>Jay</t>
  </si>
  <si>
    <t>Fine</t>
  </si>
  <si>
    <t>Campbell</t>
  </si>
  <si>
    <t>Zrebassa</t>
  </si>
  <si>
    <t>Eleni</t>
  </si>
  <si>
    <t>McCrary</t>
  </si>
  <si>
    <t>Astrea</t>
  </si>
  <si>
    <t>Dortch</t>
  </si>
  <si>
    <t>Damala</t>
  </si>
  <si>
    <t>Kotsonis</t>
  </si>
  <si>
    <t>Dianna</t>
  </si>
  <si>
    <t>McMath</t>
  </si>
  <si>
    <t>Christy</t>
  </si>
  <si>
    <t>Brittain</t>
  </si>
  <si>
    <t>Tom</t>
  </si>
  <si>
    <t>Yana</t>
  </si>
  <si>
    <t>Sorensen</t>
  </si>
  <si>
    <t>Voltz</t>
  </si>
  <si>
    <t>Percer</t>
  </si>
  <si>
    <t>Ben</t>
  </si>
  <si>
    <t>Peterman</t>
  </si>
  <si>
    <t>Tracy</t>
  </si>
  <si>
    <t>Poddar</t>
  </si>
  <si>
    <t>Roper</t>
  </si>
  <si>
    <t>Maureen</t>
  </si>
  <si>
    <t>Gastineau</t>
  </si>
  <si>
    <t>Grayson</t>
  </si>
  <si>
    <t>Cortes</t>
  </si>
  <si>
    <t>Sara</t>
  </si>
  <si>
    <t>Luxemburg</t>
  </si>
  <si>
    <t>Murdock</t>
  </si>
  <si>
    <t>Brennan</t>
  </si>
  <si>
    <t>Patt</t>
  </si>
  <si>
    <t>Elpida</t>
  </si>
  <si>
    <t>Rittenbach</t>
  </si>
  <si>
    <t>Wiener</t>
  </si>
  <si>
    <t>McVee</t>
  </si>
  <si>
    <t>Karen</t>
  </si>
  <si>
    <t>Stefania</t>
  </si>
  <si>
    <t>Perrino</t>
  </si>
  <si>
    <t>Lucas</t>
  </si>
  <si>
    <t>Alyssa</t>
  </si>
  <si>
    <t>Tate</t>
  </si>
  <si>
    <t>Katherine</t>
  </si>
  <si>
    <t>Berenike</t>
  </si>
  <si>
    <t>Kampe</t>
  </si>
  <si>
    <t>Elizabeth</t>
  </si>
  <si>
    <t>Moffitt</t>
  </si>
  <si>
    <t>Deanra</t>
  </si>
  <si>
    <t>Eno</t>
  </si>
  <si>
    <t>Packer</t>
  </si>
  <si>
    <t>Shonely</t>
  </si>
  <si>
    <t>Willman</t>
  </si>
  <si>
    <t>Garverick</t>
  </si>
  <si>
    <t>Hawkins</t>
  </si>
  <si>
    <t>Poirier</t>
  </si>
  <si>
    <t>Bradley</t>
  </si>
  <si>
    <t>Drucker</t>
  </si>
  <si>
    <t>Murry</t>
  </si>
  <si>
    <t>Burns</t>
  </si>
  <si>
    <t>Oakman</t>
  </si>
  <si>
    <t>Deborah</t>
  </si>
  <si>
    <t>Brumfield</t>
  </si>
  <si>
    <t>Barroso</t>
  </si>
  <si>
    <t>Darrin</t>
  </si>
  <si>
    <t>Crier</t>
  </si>
  <si>
    <t>Elias</t>
  </si>
  <si>
    <t>Talbott</t>
  </si>
  <si>
    <t>Barnett</t>
  </si>
  <si>
    <t>Willingham</t>
  </si>
  <si>
    <t>Denise</t>
  </si>
  <si>
    <t>Leinenbach</t>
  </si>
  <si>
    <t>Tyler</t>
  </si>
  <si>
    <t>Debra</t>
  </si>
  <si>
    <t>Catini</t>
  </si>
  <si>
    <t>Benjamin</t>
  </si>
  <si>
    <t>Venier</t>
  </si>
  <si>
    <t>Pierre</t>
  </si>
  <si>
    <t>Wener</t>
  </si>
  <si>
    <t>Kriz</t>
  </si>
  <si>
    <t>Kendrick</t>
  </si>
  <si>
    <t>Tran</t>
  </si>
  <si>
    <t>Vivian</t>
  </si>
  <si>
    <t>Mathis</t>
  </si>
  <si>
    <t>Carol</t>
  </si>
  <si>
    <t>Adams</t>
  </si>
  <si>
    <t>Vivek</t>
  </si>
  <si>
    <t>Takahito</t>
  </si>
  <si>
    <t>Klamczynski</t>
  </si>
  <si>
    <t>McClure</t>
  </si>
  <si>
    <t>Ross</t>
  </si>
  <si>
    <t>DeVincentis</t>
  </si>
  <si>
    <t>Valerie</t>
  </si>
  <si>
    <t>Pistole</t>
  </si>
  <si>
    <t>McGuire</t>
  </si>
  <si>
    <t>Cohen</t>
  </si>
  <si>
    <t>Delaney</t>
  </si>
  <si>
    <t>Stivers</t>
  </si>
  <si>
    <t>McGarr</t>
  </si>
  <si>
    <t>Speros</t>
  </si>
  <si>
    <t>Goranitis</t>
  </si>
  <si>
    <t>Ellis</t>
  </si>
  <si>
    <t>Ballard</t>
  </si>
  <si>
    <t>Maribeth</t>
  </si>
  <si>
    <t>Dona</t>
  </si>
  <si>
    <t>Lock</t>
  </si>
  <si>
    <t>Folk</t>
  </si>
  <si>
    <t>Anne</t>
  </si>
  <si>
    <t>Pryor</t>
  </si>
  <si>
    <t>Dorris</t>
  </si>
  <si>
    <t>Love</t>
  </si>
  <si>
    <t>Caroline</t>
  </si>
  <si>
    <t>Jumper</t>
  </si>
  <si>
    <t>Pamela</t>
  </si>
  <si>
    <t>Stobb</t>
  </si>
  <si>
    <t>Jasper</t>
  </si>
  <si>
    <t>Haines</t>
  </si>
  <si>
    <t>Deirdre</t>
  </si>
  <si>
    <t>Greer</t>
  </si>
  <si>
    <t>Stevenson</t>
  </si>
  <si>
    <t>Sheri</t>
  </si>
  <si>
    <t>Gordon</t>
  </si>
  <si>
    <t>Wallace</t>
  </si>
  <si>
    <t>Max</t>
  </si>
  <si>
    <t>Chung</t>
  </si>
  <si>
    <t>Kane</t>
  </si>
  <si>
    <t>Flathmann</t>
  </si>
  <si>
    <t>Mathew</t>
  </si>
  <si>
    <t>Reese</t>
  </si>
  <si>
    <t>Stuart</t>
  </si>
  <si>
    <t>Van</t>
  </si>
  <si>
    <t>Brenda</t>
  </si>
  <si>
    <t>Bowman</t>
  </si>
  <si>
    <t>Swint</t>
  </si>
  <si>
    <t>Nockton</t>
  </si>
  <si>
    <t>Visinsky</t>
  </si>
  <si>
    <t>Farry</t>
  </si>
  <si>
    <t>Ludtke</t>
  </si>
  <si>
    <t>Laurel</t>
  </si>
  <si>
    <t>Elliston</t>
  </si>
  <si>
    <t>Mitch</t>
  </si>
  <si>
    <t>Triggs</t>
  </si>
  <si>
    <t>Dionis</t>
  </si>
  <si>
    <t>Lloyd</t>
  </si>
  <si>
    <t>Lindsay</t>
  </si>
  <si>
    <t>Chen</t>
  </si>
  <si>
    <t>Butterfield</t>
  </si>
  <si>
    <t>Daniels</t>
  </si>
  <si>
    <t>Gainer</t>
  </si>
  <si>
    <t>Calhoun</t>
  </si>
  <si>
    <t>Prichep</t>
  </si>
  <si>
    <t>Kean</t>
  </si>
  <si>
    <t>Ryan</t>
  </si>
  <si>
    <t>Alejandro</t>
  </si>
  <si>
    <t>Grove</t>
  </si>
  <si>
    <t>Sam</t>
  </si>
  <si>
    <t>Zeldin</t>
  </si>
  <si>
    <t>Hughsby</t>
  </si>
  <si>
    <t>Jane</t>
  </si>
  <si>
    <t>Waco</t>
  </si>
  <si>
    <t>Flanagan</t>
  </si>
  <si>
    <t>Herbert</t>
  </si>
  <si>
    <t>Flentye</t>
  </si>
  <si>
    <t>Xylona</t>
  </si>
  <si>
    <t>Overfelt</t>
  </si>
  <si>
    <t>Marley</t>
  </si>
  <si>
    <t>Mick</t>
  </si>
  <si>
    <t>Phonely</t>
  </si>
  <si>
    <t>Kimmel</t>
  </si>
  <si>
    <t>Connell</t>
  </si>
  <si>
    <t>Ferrer</t>
  </si>
  <si>
    <t>Coakley</t>
  </si>
  <si>
    <t>Denny</t>
  </si>
  <si>
    <t>Blanton</t>
  </si>
  <si>
    <t>Laura</t>
  </si>
  <si>
    <t>Shagiari</t>
  </si>
  <si>
    <t>Stephanie</t>
  </si>
  <si>
    <t>Ulpright</t>
  </si>
  <si>
    <t>Odella</t>
  </si>
  <si>
    <t>Nelson</t>
  </si>
  <si>
    <t>Akin</t>
  </si>
  <si>
    <t>Sumrall</t>
  </si>
  <si>
    <t>Joe</t>
  </si>
  <si>
    <t>Kamberova</t>
  </si>
  <si>
    <t>Hackney</t>
  </si>
  <si>
    <t>Jessica</t>
  </si>
  <si>
    <t>Myrick</t>
  </si>
  <si>
    <t>Degenhardt</t>
  </si>
  <si>
    <t>Kalyca</t>
  </si>
  <si>
    <t>Meade</t>
  </si>
  <si>
    <t>Blackwell</t>
  </si>
  <si>
    <t>Clytie</t>
  </si>
  <si>
    <t>Kelty</t>
  </si>
  <si>
    <t>Steven</t>
  </si>
  <si>
    <t>Roelle</t>
  </si>
  <si>
    <t>Patterson</t>
  </si>
  <si>
    <t>Kristen</t>
  </si>
  <si>
    <t>Hastings</t>
  </si>
  <si>
    <t>Schoenberger</t>
  </si>
  <si>
    <t>Savely</t>
  </si>
  <si>
    <t>Fortune</t>
  </si>
  <si>
    <t>Brooks</t>
  </si>
  <si>
    <t>Fox</t>
  </si>
  <si>
    <t>Ionia</t>
  </si>
  <si>
    <t>McGrath</t>
  </si>
  <si>
    <t>Lori</t>
  </si>
  <si>
    <t>Olson</t>
  </si>
  <si>
    <t>Quincy</t>
  </si>
  <si>
    <t>Gardner</t>
  </si>
  <si>
    <t>Nona</t>
  </si>
  <si>
    <t>Balk</t>
  </si>
  <si>
    <t>Mull</t>
  </si>
  <si>
    <t>Deggeller</t>
  </si>
  <si>
    <t>Dawkins</t>
  </si>
  <si>
    <t>Elijah</t>
  </si>
  <si>
    <t>Stefanie</t>
  </si>
  <si>
    <t>Holloman</t>
  </si>
  <si>
    <t>Currie</t>
  </si>
  <si>
    <t>Wooten</t>
  </si>
  <si>
    <t>Monton</t>
  </si>
  <si>
    <t>Penelope</t>
  </si>
  <si>
    <t>Sewall</t>
  </si>
  <si>
    <t>Thais</t>
  </si>
  <si>
    <t>Sissman</t>
  </si>
  <si>
    <t>Southworth</t>
  </si>
  <si>
    <t>Moore</t>
  </si>
  <si>
    <t>Baird</t>
  </si>
  <si>
    <t>Zic</t>
  </si>
  <si>
    <t>Crebagga</t>
  </si>
  <si>
    <t>Ward</t>
  </si>
  <si>
    <t>Crowe</t>
  </si>
  <si>
    <t>Irene</t>
  </si>
  <si>
    <t>Maddox</t>
  </si>
  <si>
    <t>Nick</t>
  </si>
  <si>
    <t>Maurice</t>
  </si>
  <si>
    <t>Satty</t>
  </si>
  <si>
    <t>Victor</t>
  </si>
  <si>
    <t>Hoffmann</t>
  </si>
  <si>
    <t>Jill</t>
  </si>
  <si>
    <t>Bailliet</t>
  </si>
  <si>
    <t>Tillman</t>
  </si>
  <si>
    <t>D'Ascenzo</t>
  </si>
  <si>
    <t>Cartwright</t>
  </si>
  <si>
    <t>Sue</t>
  </si>
  <si>
    <t>Gockenbach</t>
  </si>
  <si>
    <t>Henia</t>
  </si>
  <si>
    <t>Zydlo</t>
  </si>
  <si>
    <t>Hudgings</t>
  </si>
  <si>
    <t>Frazer</t>
  </si>
  <si>
    <t>Rachel</t>
  </si>
  <si>
    <t>Payne</t>
  </si>
  <si>
    <t>Fjeld</t>
  </si>
  <si>
    <t>Bensley</t>
  </si>
  <si>
    <t>Fuller</t>
  </si>
  <si>
    <t>Craven</t>
  </si>
  <si>
    <t>Dryer</t>
  </si>
  <si>
    <t>Gilcrest</t>
  </si>
  <si>
    <t>Randy</t>
  </si>
  <si>
    <t>William</t>
  </si>
  <si>
    <t>Holt</t>
  </si>
  <si>
    <t>Ashley</t>
  </si>
  <si>
    <t>Jarboe</t>
  </si>
  <si>
    <t>Neoma</t>
  </si>
  <si>
    <t>Sung</t>
  </si>
  <si>
    <t>Huff</t>
  </si>
  <si>
    <t>Moray</t>
  </si>
  <si>
    <t>Rider</t>
  </si>
  <si>
    <t>Moren</t>
  </si>
  <si>
    <t>Hamilton</t>
  </si>
  <si>
    <t>Richard</t>
  </si>
  <si>
    <t>Eichhorn</t>
  </si>
  <si>
    <t>Suzanne</t>
  </si>
  <si>
    <t>McNair</t>
  </si>
  <si>
    <t>Pistek</t>
  </si>
  <si>
    <t>Crebassa</t>
  </si>
  <si>
    <t>Aleksandra</t>
  </si>
  <si>
    <t>Gannaway</t>
  </si>
  <si>
    <t>Eaton</t>
  </si>
  <si>
    <t>Doherty</t>
  </si>
  <si>
    <t>Schwartz</t>
  </si>
  <si>
    <t>Pardue</t>
  </si>
  <si>
    <t>Huston</t>
  </si>
  <si>
    <t>MaryBeth</t>
  </si>
  <si>
    <t>Skach</t>
  </si>
  <si>
    <t>Carreira</t>
  </si>
  <si>
    <t>Leslie</t>
  </si>
  <si>
    <t>Saphhira</t>
  </si>
  <si>
    <t>Shifley</t>
  </si>
  <si>
    <t>Beltran</t>
  </si>
  <si>
    <t>Blacks</t>
  </si>
  <si>
    <t>Bierner</t>
  </si>
  <si>
    <t>Tiffany</t>
  </si>
  <si>
    <t>House</t>
  </si>
  <si>
    <t>Swindell</t>
  </si>
  <si>
    <t>Anderson</t>
  </si>
  <si>
    <t>Dilbeck</t>
  </si>
  <si>
    <t>Arianne</t>
  </si>
  <si>
    <t>Irving</t>
  </si>
  <si>
    <t>Gerbode</t>
  </si>
  <si>
    <t>Hunt</t>
  </si>
  <si>
    <t>Brosina</t>
  </si>
  <si>
    <t>Hoffman</t>
  </si>
  <si>
    <t>Phillina</t>
  </si>
  <si>
    <t>Ober</t>
  </si>
  <si>
    <t>Epp</t>
  </si>
  <si>
    <t>Galang</t>
  </si>
  <si>
    <t>Lynn</t>
  </si>
  <si>
    <t>Georgia</t>
  </si>
  <si>
    <t>Rosenberg</t>
  </si>
  <si>
    <t>Armold</t>
  </si>
  <si>
    <t>Sweed</t>
  </si>
  <si>
    <t>Dario</t>
  </si>
  <si>
    <t>Medina</t>
  </si>
  <si>
    <t>Farhat</t>
  </si>
  <si>
    <t>Block</t>
  </si>
  <si>
    <t>Hart</t>
  </si>
  <si>
    <t>Ordway</t>
  </si>
  <si>
    <t>Crestani</t>
  </si>
  <si>
    <t>Spruell</t>
  </si>
  <si>
    <t>McFarland</t>
  </si>
  <si>
    <t>Katz</t>
  </si>
  <si>
    <t>Pond</t>
  </si>
  <si>
    <t>Cyra</t>
  </si>
  <si>
    <t>Reiten</t>
  </si>
  <si>
    <t>Pisteka</t>
  </si>
  <si>
    <t>Kipp</t>
  </si>
  <si>
    <t>Bremer</t>
  </si>
  <si>
    <t>Tim</t>
  </si>
  <si>
    <t>Taslimi</t>
  </si>
  <si>
    <t>Juliana</t>
  </si>
  <si>
    <t>Krohn</t>
  </si>
  <si>
    <t>Noonan</t>
  </si>
  <si>
    <t>Hugh</t>
  </si>
  <si>
    <t>Maris</t>
  </si>
  <si>
    <t>LaWare</t>
  </si>
  <si>
    <t>McAfee</t>
  </si>
  <si>
    <t>Darley</t>
  </si>
  <si>
    <t>Harton</t>
  </si>
  <si>
    <t>Lauren</t>
  </si>
  <si>
    <t>Leatherbury</t>
  </si>
  <si>
    <t>Rawles</t>
  </si>
  <si>
    <t>Roger</t>
  </si>
  <si>
    <t>Barcio</t>
  </si>
  <si>
    <t>Pak</t>
  </si>
  <si>
    <t>Brockman</t>
  </si>
  <si>
    <t>Resi</t>
  </si>
  <si>
    <t>Polking</t>
  </si>
  <si>
    <t>Demir</t>
  </si>
  <si>
    <t>Manning</t>
  </si>
  <si>
    <t>Chance</t>
  </si>
  <si>
    <t>Sharelle</t>
  </si>
  <si>
    <t>Roach</t>
  </si>
  <si>
    <t>Workman</t>
  </si>
  <si>
    <t>Chloris</t>
  </si>
  <si>
    <t>Kastensmidt</t>
  </si>
  <si>
    <t>Hazard</t>
  </si>
  <si>
    <t>Katharine</t>
  </si>
  <si>
    <t>Harms</t>
  </si>
  <si>
    <t>Grinstein</t>
  </si>
  <si>
    <t>Etezadi</t>
  </si>
  <si>
    <t>Sample</t>
  </si>
  <si>
    <t>Company</t>
  </si>
  <si>
    <t>A</t>
  </si>
  <si>
    <t>Cooley</t>
  </si>
  <si>
    <t>Sibella</t>
  </si>
  <si>
    <t>Parks</t>
  </si>
  <si>
    <t>Shillingsburg</t>
  </si>
  <si>
    <t>Brooke</t>
  </si>
  <si>
    <t>Gillingham</t>
  </si>
  <si>
    <t>Boeckenhauer</t>
  </si>
  <si>
    <t>Ballentine</t>
  </si>
  <si>
    <t>Claire</t>
  </si>
  <si>
    <t>Good</t>
  </si>
  <si>
    <t>Crouse</t>
  </si>
  <si>
    <t>Cassandra</t>
  </si>
  <si>
    <t>Brandow</t>
  </si>
  <si>
    <t>Barton</t>
  </si>
  <si>
    <t>Catherine</t>
  </si>
  <si>
    <t>Glotzbach</t>
  </si>
  <si>
    <t>Olsen</t>
  </si>
  <si>
    <t>Alice</t>
  </si>
  <si>
    <t>McCarthy</t>
  </si>
  <si>
    <t>Merwin</t>
  </si>
  <si>
    <t>Money</t>
  </si>
  <si>
    <t>Tron</t>
  </si>
  <si>
    <t>Steele</t>
  </si>
  <si>
    <t>Edelman</t>
  </si>
  <si>
    <t>Dartt</t>
  </si>
  <si>
    <t>Cheatham</t>
  </si>
  <si>
    <t>Yoseph</t>
  </si>
  <si>
    <t>Book</t>
  </si>
  <si>
    <t>Phelps</t>
  </si>
  <si>
    <t>Tonja</t>
  </si>
  <si>
    <t>Turnell</t>
  </si>
  <si>
    <t>Conant</t>
  </si>
  <si>
    <t>Cyma</t>
  </si>
  <si>
    <t>Kinney</t>
  </si>
  <si>
    <t>Shui</t>
  </si>
  <si>
    <t>Shami</t>
  </si>
  <si>
    <t>Greene</t>
  </si>
  <si>
    <t>January</t>
  </si>
  <si>
    <t>February</t>
  </si>
  <si>
    <t>March</t>
  </si>
  <si>
    <t>May</t>
  </si>
  <si>
    <t>June</t>
  </si>
  <si>
    <t>July</t>
  </si>
  <si>
    <t>August</t>
  </si>
  <si>
    <t>September</t>
  </si>
  <si>
    <t>October</t>
  </si>
  <si>
    <t>November</t>
  </si>
  <si>
    <t>December</t>
  </si>
  <si>
    <t>2010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</si>
</sst>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14" fontId="0" fillId="0" borderId="0" xfId="0" applyNumberFormat="1"/>
    <xf numFmtId="1" fontId="0" fillId="0" borderId="0" xfId="0" applyNumberFormat="1"/>
    <xf numFmtId="0" fontId="0" fillId="0" borderId="10"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11" xfId="0" applyBorder="1"/>
    <xf numFmtId="0" fontId="0" fillId="0" borderId="24" xfId="0" applyBorder="1"/>
    <xf numFmtId="0" fontId="0" fillId="0" borderId="25" xfId="0" applyBorder="1"/>
    <xf numFmtId="0" fontId="0" fillId="0" borderId="0" xfId="0" pivotButton="1"/>
    <xf numFmtId="0" fontId="0" fillId="0" borderId="0" xfId="0" applyAlignment="1">
      <alignment horizontal="left"/>
    </xf>
    <xf numFmtId="0" fontId="0" fillId="33" borderId="0" xfId="0" applyFill="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[superstore_sales.xlsx]year vs sales!PivotTable5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 vs sales'!$B$1</c:f>
              <c:strCache>
                <c:ptCount val="1"/>
                <c:pt idx="0">
                  <c:v>Total</c:v>
                </c:pt>
              </c:strCache>
            </c:strRef>
          </c:tx>
          <c:spPr>
            <a:solidFill>
              <a:schemeClr val="accent1"/>
            </a:solidFill>
            <a:ln>
              <a:noFill/>
            </a:ln>
            <a:effectLst/>
          </c:spPr>
          <c:invertIfNegative val="0"/>
          <c:cat>
            <c:strRef>
              <c:f>'year vs sales'!$A$2:$A$3</c:f>
              <c:strCache>
                <c:ptCount val="1"/>
                <c:pt idx="0">
                  <c:v>2010</c:v>
                </c:pt>
              </c:strCache>
            </c:strRef>
          </c:cat>
          <c:val>
            <c:numRef>
              <c:f>'year vs sales'!$B$2:$B$3</c:f>
              <c:numCache>
                <c:formatCode>General</c:formatCode>
                <c:ptCount val="1"/>
                <c:pt idx="0">
                  <c:v>3551642.3814999992</c:v>
                </c:pt>
              </c:numCache>
            </c:numRef>
          </c:val>
          <c:extLst>
            <c:ext xmlns:c16="http://schemas.microsoft.com/office/drawing/2014/chart" uri="{C3380CC4-5D6E-409C-BE32-E72D297353CC}">
              <c16:uniqueId val="{00000004-1281-4EA6-994F-FDB886D6E8EE}"/>
            </c:ext>
          </c:extLst>
        </c:ser>
        <c:dLbls>
          <c:showLegendKey val="0"/>
          <c:showVal val="0"/>
          <c:showCatName val="0"/>
          <c:showSerName val="0"/>
          <c:showPercent val="0"/>
          <c:showBubbleSize val="0"/>
        </c:dLbls>
        <c:gapWidth val="219"/>
        <c:overlap val="-27"/>
        <c:axId val="1743965759"/>
        <c:axId val="1421090735"/>
      </c:barChart>
      <c:catAx>
        <c:axId val="174396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090735"/>
        <c:crosses val="autoZero"/>
        <c:auto val="1"/>
        <c:lblAlgn val="ctr"/>
        <c:lblOffset val="100"/>
        <c:noMultiLvlLbl val="0"/>
      </c:catAx>
      <c:valAx>
        <c:axId val="142109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965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[superstore_sales.xlsx]month vs sales!PivotTable6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'month vs sales'!$B$1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D4F-45C2-9475-081C99FC647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D4F-45C2-9475-081C99FC647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D4F-45C2-9475-081C99FC647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BD4F-45C2-9475-081C99FC647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BD4F-45C2-9475-081C99FC647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BD4F-45C2-9475-081C99FC647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BD4F-45C2-9475-081C99FC647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BD4F-45C2-9475-081C99FC647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BD4F-45C2-9475-081C99FC647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BD4F-45C2-9475-081C99FC647F}"/>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BD4F-45C2-9475-081C99FC647F}"/>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BD4F-45C2-9475-081C99FC647F}"/>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BD4F-45C2-9475-081C99FC64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'month vs sales'!$A$2:$A$15</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'month vs sales'!$B$2:$B$15</c:f>
              <c:numCache>
                <c:formatCode>General</c:formatCode>
                <c:ptCount val="13"/>
                <c:pt idx="0">
                  <c:v>1429414.1985000009</c:v>
                </c:pt>
                <c:pt idx="1">
                  <c:v>1194201.6385000006</c:v>
                </c:pt>
                <c:pt idx="2">
                  <c:v>1281278.3800000015</c:v>
                </c:pt>
                <c:pt idx="3">
                  <c:v>1188095.2849999981</c:v>
                </c:pt>
                <c:pt idx="4">
                  <c:v>1228878.2955</c:v>
                </c:pt>
                <c:pt idx="5">
                  <c:v>997488.37149999931</c:v>
                </c:pt>
                <c:pt idx="6">
                  <c:v>1145897.3034999997</c:v>
                </c:pt>
                <c:pt idx="7">
                  <c:v>1152622.2685000002</c:v>
                </c:pt>
                <c:pt idx="8">
                  <c:v>1253567.0365000002</c:v>
                </c:pt>
                <c:pt idx="9">
                  <c:v>1449803.5269999991</c:v>
                </c:pt>
                <c:pt idx="10">
                  <c:v>1146259.9330000002</c:v>
                </c:pt>
                <c:pt idx="11">
                  <c:v>1448094.5865</c:v>
                </c:pt>
              </c:numCache>
            </c:numRef>
          </c:val>
          <c:extLst>
            <c:ext xmlns:c16="http://schemas.microsoft.com/office/drawing/2014/chart" uri="{C3380CC4-5D6E-409C-BE32-E72D297353CC}">
              <c16:uniqueId val="{00000000-B8E0-4C2B-8683-C8FBB0FA877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[superstore_sales.xlsx]profit vs product-subcategory!PivotTable2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vs product sub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'profit vs product-subcategory'!$B$1</c:f>
              <c:strCache>
                <c:ptCount val="1"/>
                <c:pt idx="0">
                  <c:v>Total</c:v>
                </c:pt>
              </c:strCache>
            </c:strRef>
          </c:tx>
          <c:spPr>
            <a:solidFill>
              <a:schemeClr val="accent4"/>
            </a:solidFill>
            <a:ln>
              <a:noFill/>
            </a:ln>
            <a:effectLst/>
          </c:spPr>
          <c:cat>
            <c:strRef>
              <c:f>'profit vs product-subcategory'!$A$2:$A$20</c:f>
              <c:strCache>
                <c:ptCount val="18"/>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pt idx="17">
                  <c:v>(blank)</c:v>
                </c:pt>
              </c:strCache>
            </c:strRef>
          </c:cat>
          <c:val>
            <c:numRef>
              <c:f>'profit vs product-subcategory'!$B$2:$B$20</c:f>
              <c:numCache>
                <c:formatCode>General</c:formatCode>
                <c:ptCount val="18"/>
                <c:pt idx="0">
                  <c:v>97158.059999999808</c:v>
                </c:pt>
                <c:pt idx="1">
                  <c:v>307413.39000000019</c:v>
                </c:pt>
                <c:pt idx="2">
                  <c:v>-33582.129999999983</c:v>
                </c:pt>
                <c:pt idx="3">
                  <c:v>149649.73000000004</c:v>
                </c:pt>
                <c:pt idx="4">
                  <c:v>94287.48000000001</c:v>
                </c:pt>
                <c:pt idx="5">
                  <c:v>167361.48999999996</c:v>
                </c:pt>
                <c:pt idx="6">
                  <c:v>48182.600000000013</c:v>
                </c:pt>
                <c:pt idx="7">
                  <c:v>13677.169999999995</c:v>
                </c:pt>
                <c:pt idx="8">
                  <c:v>100427.93000000012</c:v>
                </c:pt>
                <c:pt idx="9">
                  <c:v>307712.92999999982</c:v>
                </c:pt>
                <c:pt idx="10">
                  <c:v>45263.200000000012</c:v>
                </c:pt>
                <c:pt idx="11">
                  <c:v>7564.78</c:v>
                </c:pt>
                <c:pt idx="12">
                  <c:v>-102.67000000000004</c:v>
                </c:pt>
                <c:pt idx="13">
                  <c:v>-7799.2499999999991</c:v>
                </c:pt>
                <c:pt idx="14">
                  <c:v>6664.1499999999942</c:v>
                </c:pt>
                <c:pt idx="15">
                  <c:v>-99062.5</c:v>
                </c:pt>
                <c:pt idx="16">
                  <c:v>316951.61999999988</c:v>
                </c:pt>
              </c:numCache>
            </c:numRef>
          </c:val>
          <c:extLst>
            <c:ext xmlns:c16="http://schemas.microsoft.com/office/drawing/2014/chart" uri="{C3380CC4-5D6E-409C-BE32-E72D297353CC}">
              <c16:uniqueId val="{00000000-6336-4114-BC49-8B21203ED58D}"/>
            </c:ext>
          </c:extLst>
        </c:ser>
        <c:dLbls>
          <c:showLegendKey val="0"/>
          <c:showVal val="0"/>
          <c:showCatName val="0"/>
          <c:showSerName val="0"/>
          <c:showPercent val="0"/>
          <c:showBubbleSize val="0"/>
        </c:dLbls>
        <c:axId val="2074988880"/>
        <c:axId val="1897063088"/>
      </c:areaChart>
      <c:catAx>
        <c:axId val="2074988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063088"/>
        <c:crosses val="autoZero"/>
        <c:auto val="1"/>
        <c:lblAlgn val="ctr"/>
        <c:lblOffset val="100"/>
        <c:noMultiLvlLbl val="0"/>
      </c:catAx>
      <c:valAx>
        <c:axId val="1897063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9888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[superstore_sales.xlsx]region vs profit!PivotTable3</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'region vs profit'!$B$1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C4-4E3B-8A7B-D52A196E9C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C4-4E3B-8A7B-D52A196E9C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C4-4E3B-8A7B-D52A196E9C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C4-4E3B-8A7B-D52A196E9C3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5C4-4E3B-8A7B-D52A196E9C3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5C4-4E3B-8A7B-D52A196E9C3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5C4-4E3B-8A7B-D52A196E9C3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5C4-4E3B-8A7B-D52A196E9C3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5C4-4E3B-8A7B-D52A196E9C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vs profit'!$A$2:$A$11</c:f>
              <c:strCache>
                <c:ptCount val="9"/>
                <c:pt idx="0">
                  <c:v>Atlantic</c:v>
                </c:pt>
                <c:pt idx="1">
                  <c:v>Northwest Territories</c:v>
                </c:pt>
                <c:pt idx="2">
                  <c:v>Nunavut</c:v>
                </c:pt>
                <c:pt idx="3">
                  <c:v>Ontario</c:v>
                </c:pt>
                <c:pt idx="4">
                  <c:v>Prarie</c:v>
                </c:pt>
                <c:pt idx="5">
                  <c:v>Quebec</c:v>
                </c:pt>
                <c:pt idx="6">
                  <c:v>West</c:v>
                </c:pt>
                <c:pt idx="7">
                  <c:v>Yukon</c:v>
                </c:pt>
                <c:pt idx="8">
                  <c:v>(blank)</c:v>
                </c:pt>
              </c:strCache>
            </c:strRef>
          </c:cat>
          <c:val>
            <c:numRef>
              <c:f>'region vs profit'!$B$2:$B$11</c:f>
              <c:numCache>
                <c:formatCode>General</c:formatCode>
                <c:ptCount val="9"/>
                <c:pt idx="0">
                  <c:v>238960.65999999995</c:v>
                </c:pt>
                <c:pt idx="1">
                  <c:v>100653.07999999991</c:v>
                </c:pt>
                <c:pt idx="2">
                  <c:v>2841.110000000001</c:v>
                </c:pt>
                <c:pt idx="3">
                  <c:v>346868.54000000079</c:v>
                </c:pt>
                <c:pt idx="4">
                  <c:v>321160.12000000011</c:v>
                </c:pt>
                <c:pt idx="5">
                  <c:v>140426.65</c:v>
                </c:pt>
                <c:pt idx="6">
                  <c:v>297008.61000000022</c:v>
                </c:pt>
                <c:pt idx="7">
                  <c:v>73849.210000000021</c:v>
                </c:pt>
              </c:numCache>
            </c:numRef>
          </c:val>
          <c:extLst>
            <c:ext xmlns:c16="http://schemas.microsoft.com/office/drawing/2014/chart" uri="{C3380CC4-5D6E-409C-BE32-E72D297353CC}">
              <c16:uniqueId val="{00000000-2603-4ACC-AD65-ABDA26F7F17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[superstore_sales.xlsx]shipmode vs shipcost!PivotTable4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pieChart>
        <c:varyColors val="1"/>
        <c:ser>
          <c:idx val="0"/>
          <c:order val="0"/>
          <c:tx>
            <c:strRef>
              <c:f>'shipmode vs shipcost'!$B$1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BD2-4CA3-BB5F-8418F16D1050}"/>
              </c:ext>
            </c:extLst>
          </c:dPt>
          <c:dPt>
            <c:idx val="1"/>
            <c:bubble3D val="0"/>
            <c:spPr>
              <a:solidFill>
                <a:schemeClr val="accent2"/>
              </a:solidFill>
              <a:ln>
                <a:noFill/>
              </a:ln>
              <a:effectLst/>
            </c:spPr>
            <c:extLst>
              <c:ext xmlns:c16="http://schemas.microsoft.com/office/drawing/2014/chart" uri="{C3380CC4-5D6E-409C-BE32-E72D297353CC}">
                <c16:uniqueId val="{00000003-ABD2-4CA3-BB5F-8418F16D1050}"/>
              </c:ext>
            </c:extLst>
          </c:dPt>
          <c:dPt>
            <c:idx val="2"/>
            <c:bubble3D val="0"/>
            <c:spPr>
              <a:solidFill>
                <a:schemeClr val="accent3"/>
              </a:solidFill>
              <a:ln>
                <a:noFill/>
              </a:ln>
              <a:effectLst/>
            </c:spPr>
            <c:extLst>
              <c:ext xmlns:c16="http://schemas.microsoft.com/office/drawing/2014/chart" uri="{C3380CC4-5D6E-409C-BE32-E72D297353CC}">
                <c16:uniqueId val="{00000005-ABD2-4CA3-BB5F-8418F16D1050}"/>
              </c:ext>
            </c:extLst>
          </c:dPt>
          <c:dPt>
            <c:idx val="3"/>
            <c:bubble3D val="0"/>
            <c:spPr>
              <a:solidFill>
                <a:schemeClr val="accent4"/>
              </a:solidFill>
              <a:ln>
                <a:noFill/>
              </a:ln>
              <a:effectLst/>
            </c:spPr>
            <c:extLst>
              <c:ext xmlns:c16="http://schemas.microsoft.com/office/drawing/2014/chart" uri="{C3380CC4-5D6E-409C-BE32-E72D297353CC}">
                <c16:uniqueId val="{00000007-ABD2-4CA3-BB5F-8418F16D1050}"/>
              </c:ext>
            </c:extLst>
          </c:dPt>
          <c:cat>
            <c:strRef>
              <c:f>'shipmode vs shipcost'!$A$2:$A$6</c:f>
              <c:strCache>
                <c:ptCount val="4"/>
                <c:pt idx="0">
                  <c:v>Delivery Truck</c:v>
                </c:pt>
                <c:pt idx="1">
                  <c:v>Express Air</c:v>
                </c:pt>
                <c:pt idx="2">
                  <c:v>Regular Air</c:v>
                </c:pt>
                <c:pt idx="3">
                  <c:v>(blank)</c:v>
                </c:pt>
              </c:strCache>
            </c:strRef>
          </c:cat>
          <c:val>
            <c:numRef>
              <c:f>'shipmode vs shipcost'!$B$2:$B$6</c:f>
              <c:numCache>
                <c:formatCode>General</c:formatCode>
                <c:ptCount val="4"/>
                <c:pt idx="0">
                  <c:v>51971.939999999784</c:v>
                </c:pt>
                <c:pt idx="1">
                  <c:v>7850.9099999999698</c:v>
                </c:pt>
                <c:pt idx="2">
                  <c:v>48008.189999999748</c:v>
                </c:pt>
              </c:numCache>
            </c:numRef>
          </c:val>
          <c:extLst>
            <c:ext xmlns:c16="http://schemas.microsoft.com/office/drawing/2014/chart" uri="{C3380CC4-5D6E-409C-BE32-E72D297353CC}">
              <c16:uniqueId val="{00000000-E689-4D9B-B68A-92848CAB864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[superstore_sales.xlsx]shipmode vs shipcost!PivotTable4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pieChart>
        <c:varyColors val="1"/>
        <c:ser>
          <c:idx val="0"/>
          <c:order val="0"/>
          <c:tx>
            <c:strRef>
              <c:f>'shipmode vs shipcost'!$B$1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64A-42BD-BFC9-B28DC711376A}"/>
              </c:ext>
            </c:extLst>
          </c:dPt>
          <c:dPt>
            <c:idx val="1"/>
            <c:bubble3D val="0"/>
            <c:spPr>
              <a:solidFill>
                <a:schemeClr val="accent2"/>
              </a:solidFill>
              <a:ln>
                <a:noFill/>
              </a:ln>
              <a:effectLst/>
            </c:spPr>
            <c:extLst>
              <c:ext xmlns:c16="http://schemas.microsoft.com/office/drawing/2014/chart" uri="{C3380CC4-5D6E-409C-BE32-E72D297353CC}">
                <c16:uniqueId val="{00000003-464A-42BD-BFC9-B28DC711376A}"/>
              </c:ext>
            </c:extLst>
          </c:dPt>
          <c:dPt>
            <c:idx val="2"/>
            <c:bubble3D val="0"/>
            <c:spPr>
              <a:solidFill>
                <a:schemeClr val="accent3"/>
              </a:solidFill>
              <a:ln>
                <a:noFill/>
              </a:ln>
              <a:effectLst/>
            </c:spPr>
            <c:extLst>
              <c:ext xmlns:c16="http://schemas.microsoft.com/office/drawing/2014/chart" uri="{C3380CC4-5D6E-409C-BE32-E72D297353CC}">
                <c16:uniqueId val="{00000005-464A-42BD-BFC9-B28DC711376A}"/>
              </c:ext>
            </c:extLst>
          </c:dPt>
          <c:dPt>
            <c:idx val="3"/>
            <c:bubble3D val="0"/>
            <c:spPr>
              <a:solidFill>
                <a:schemeClr val="accent4"/>
              </a:solidFill>
              <a:ln>
                <a:noFill/>
              </a:ln>
              <a:effectLst/>
            </c:spPr>
            <c:extLst>
              <c:ext xmlns:c16="http://schemas.microsoft.com/office/drawing/2014/chart" uri="{C3380CC4-5D6E-409C-BE32-E72D297353CC}">
                <c16:uniqueId val="{00000007-464A-42BD-BFC9-B28DC711376A}"/>
              </c:ext>
            </c:extLst>
          </c:dPt>
          <c:cat>
            <c:strRef>
              <c:f>'shipmode vs shipcost'!$A$2:$A$6</c:f>
              <c:strCache>
                <c:ptCount val="4"/>
                <c:pt idx="0">
                  <c:v>Delivery Truck</c:v>
                </c:pt>
                <c:pt idx="1">
                  <c:v>Express Air</c:v>
                </c:pt>
                <c:pt idx="2">
                  <c:v>Regular Air</c:v>
                </c:pt>
                <c:pt idx="3">
                  <c:v>(blank)</c:v>
                </c:pt>
              </c:strCache>
            </c:strRef>
          </c:cat>
          <c:val>
            <c:numRef>
              <c:f>'shipmode vs shipcost'!$B$2:$B$6</c:f>
              <c:numCache>
                <c:formatCode>General</c:formatCode>
                <c:ptCount val="4"/>
                <c:pt idx="0">
                  <c:v>51971.939999999784</c:v>
                </c:pt>
                <c:pt idx="1">
                  <c:v>7850.9099999999698</c:v>
                </c:pt>
                <c:pt idx="2">
                  <c:v>48008.189999999748</c:v>
                </c:pt>
              </c:numCache>
            </c:numRef>
          </c:val>
          <c:extLst>
            <c:ext xmlns:c16="http://schemas.microsoft.com/office/drawing/2014/chart" uri="{C3380CC4-5D6E-409C-BE32-E72D297353CC}">
              <c16:uniqueId val="{00000008-464A-42BD-BFC9-B28DC711376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[superstore_sales.xlsx]region vs profit!PivotTable3</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strRef>
              <c:f>'region vs profit'!$B$1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38-4C23-89EF-BAA2689ABF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38-4C23-89EF-BAA2689ABF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38-4C23-89EF-BAA2689ABF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138-4C23-89EF-BAA2689ABFC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138-4C23-89EF-BAA2689ABFC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138-4C23-89EF-BAA2689ABFC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138-4C23-89EF-BAA2689ABFC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138-4C23-89EF-BAA2689ABFC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138-4C23-89EF-BAA2689ABF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vs profit'!$A$2:$A$11</c:f>
              <c:strCache>
                <c:ptCount val="9"/>
                <c:pt idx="0">
                  <c:v>Atlantic</c:v>
                </c:pt>
                <c:pt idx="1">
                  <c:v>Northwest Territories</c:v>
                </c:pt>
                <c:pt idx="2">
                  <c:v>Nunavut</c:v>
                </c:pt>
                <c:pt idx="3">
                  <c:v>Ontario</c:v>
                </c:pt>
                <c:pt idx="4">
                  <c:v>Prarie</c:v>
                </c:pt>
                <c:pt idx="5">
                  <c:v>Quebec</c:v>
                </c:pt>
                <c:pt idx="6">
                  <c:v>West</c:v>
                </c:pt>
                <c:pt idx="7">
                  <c:v>Yukon</c:v>
                </c:pt>
                <c:pt idx="8">
                  <c:v>(blank)</c:v>
                </c:pt>
              </c:strCache>
            </c:strRef>
          </c:cat>
          <c:val>
            <c:numRef>
              <c:f>'region vs profit'!$B$2:$B$11</c:f>
              <c:numCache>
                <c:formatCode>General</c:formatCode>
                <c:ptCount val="9"/>
                <c:pt idx="0">
                  <c:v>238960.65999999995</c:v>
                </c:pt>
                <c:pt idx="1">
                  <c:v>100653.07999999991</c:v>
                </c:pt>
                <c:pt idx="2">
                  <c:v>2841.110000000001</c:v>
                </c:pt>
                <c:pt idx="3">
                  <c:v>346868.54000000079</c:v>
                </c:pt>
                <c:pt idx="4">
                  <c:v>321160.12000000011</c:v>
                </c:pt>
                <c:pt idx="5">
                  <c:v>140426.65</c:v>
                </c:pt>
                <c:pt idx="6">
                  <c:v>297008.61000000022</c:v>
                </c:pt>
                <c:pt idx="7">
                  <c:v>73849.210000000021</c:v>
                </c:pt>
              </c:numCache>
            </c:numRef>
          </c:val>
          <c:extLst>
            <c:ext xmlns:c16="http://schemas.microsoft.com/office/drawing/2014/chart" uri="{C3380CC4-5D6E-409C-BE32-E72D297353CC}">
              <c16:uniqueId val="{00000012-0138-4C23-89EF-BAA2689ABFC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[superstore_sales.xlsx]priority vs subcat!PivotTable5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'priority vs subcat'!$B$1</c:f>
              <c:strCache>
                <c:ptCount val="1"/>
                <c:pt idx="0">
                  <c:v>Total</c:v>
                </c:pt>
              </c:strCache>
            </c:strRef>
          </c:tx>
          <c:spPr>
            <a:solidFill>
              <a:schemeClr val="accent1"/>
            </a:solidFill>
            <a:ln>
              <a:noFill/>
            </a:ln>
            <a:effectLst/>
          </c:spPr>
          <c:invertIfNegative val="0"/>
          <c:cat>
            <c:strRef>
              <c:f>'priority vs subcat'!$A$2:$A$20</c:f>
              <c:strCache>
                <c:ptCount val="18"/>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pt idx="17">
                  <c:v>(blank)</c:v>
                </c:pt>
              </c:strCache>
            </c:strRef>
          </c:cat>
          <c:val>
            <c:numRef>
              <c:f>'priority vs subcat'!$B$2:$B$20</c:f>
              <c:numCache>
                <c:formatCode>General</c:formatCode>
                <c:ptCount val="18"/>
                <c:pt idx="0">
                  <c:v>434</c:v>
                </c:pt>
                <c:pt idx="1">
                  <c:v>914</c:v>
                </c:pt>
                <c:pt idx="2">
                  <c:v>189</c:v>
                </c:pt>
                <c:pt idx="3">
                  <c:v>386</c:v>
                </c:pt>
                <c:pt idx="4">
                  <c:v>758</c:v>
                </c:pt>
                <c:pt idx="5">
                  <c:v>87</c:v>
                </c:pt>
                <c:pt idx="6">
                  <c:v>246</c:v>
                </c:pt>
                <c:pt idx="7">
                  <c:v>288</c:v>
                </c:pt>
                <c:pt idx="8">
                  <c:v>788</c:v>
                </c:pt>
                <c:pt idx="9">
                  <c:v>337</c:v>
                </c:pt>
                <c:pt idx="10">
                  <c:v>1225</c:v>
                </c:pt>
                <c:pt idx="11">
                  <c:v>633</c:v>
                </c:pt>
                <c:pt idx="12">
                  <c:v>179</c:v>
                </c:pt>
                <c:pt idx="13">
                  <c:v>144</c:v>
                </c:pt>
                <c:pt idx="14">
                  <c:v>546</c:v>
                </c:pt>
                <c:pt idx="15">
                  <c:v>361</c:v>
                </c:pt>
                <c:pt idx="16">
                  <c:v>883</c:v>
                </c:pt>
              </c:numCache>
            </c:numRef>
          </c:val>
          <c:extLst>
            <c:ext xmlns:c16="http://schemas.microsoft.com/office/drawing/2014/chart" uri="{C3380CC4-5D6E-409C-BE32-E72D297353CC}">
              <c16:uniqueId val="{00000000-C2AE-4F70-8584-7B2A83512FA7}"/>
            </c:ext>
          </c:extLst>
        </c:ser>
        <c:dLbls>
          <c:showLegendKey val="0"/>
          <c:showVal val="0"/>
          <c:showCatName val="0"/>
          <c:showSerName val="0"/>
          <c:showPercent val="0"/>
          <c:showBubbleSize val="0"/>
        </c:dLbls>
        <c:gapWidth val="219"/>
        <c:overlap val="-27"/>
        <c:axId val="97142304"/>
        <c:axId val="162703280"/>
      </c:barChart>
      <c:catAx>
        <c:axId val="9714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03280"/>
        <c:crosses val="autoZero"/>
        <c:auto val="1"/>
        <c:lblAlgn val="ctr"/>
        <c:lblOffset val="100"/>
        <c:noMultiLvlLbl val="0"/>
      </c:catAx>
      <c:valAx>
        <c:axId val="16270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4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[superstore_sales.xlsx]profit vs product-subcategory!PivotTable2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vs product sub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'profit vs product-subcategory'!$B$1</c:f>
              <c:strCache>
                <c:ptCount val="1"/>
                <c:pt idx="0">
                  <c:v>Total</c:v>
                </c:pt>
              </c:strCache>
            </c:strRef>
          </c:tx>
          <c:spPr>
            <a:solidFill>
              <a:schemeClr val="accent4"/>
            </a:solidFill>
            <a:ln>
              <a:noFill/>
            </a:ln>
            <a:effectLst/>
          </c:spPr>
          <c:cat>
            <c:strRef>
              <c:f>'profit vs product-subcategory'!$A$2:$A$20</c:f>
              <c:strCache>
                <c:ptCount val="18"/>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pt idx="17">
                  <c:v>(blank)</c:v>
                </c:pt>
              </c:strCache>
            </c:strRef>
          </c:cat>
          <c:val>
            <c:numRef>
              <c:f>'profit vs product-subcategory'!$B$2:$B$20</c:f>
              <c:numCache>
                <c:formatCode>General</c:formatCode>
                <c:ptCount val="18"/>
                <c:pt idx="0">
                  <c:v>97158.059999999808</c:v>
                </c:pt>
                <c:pt idx="1">
                  <c:v>307413.39000000019</c:v>
                </c:pt>
                <c:pt idx="2">
                  <c:v>-33582.129999999983</c:v>
                </c:pt>
                <c:pt idx="3">
                  <c:v>149649.73000000004</c:v>
                </c:pt>
                <c:pt idx="4">
                  <c:v>94287.48000000001</c:v>
                </c:pt>
                <c:pt idx="5">
                  <c:v>167361.48999999996</c:v>
                </c:pt>
                <c:pt idx="6">
                  <c:v>48182.600000000013</c:v>
                </c:pt>
                <c:pt idx="7">
                  <c:v>13677.169999999995</c:v>
                </c:pt>
                <c:pt idx="8">
                  <c:v>100427.93000000012</c:v>
                </c:pt>
                <c:pt idx="9">
                  <c:v>307712.92999999982</c:v>
                </c:pt>
                <c:pt idx="10">
                  <c:v>45263.200000000012</c:v>
                </c:pt>
                <c:pt idx="11">
                  <c:v>7564.78</c:v>
                </c:pt>
                <c:pt idx="12">
                  <c:v>-102.67000000000004</c:v>
                </c:pt>
                <c:pt idx="13">
                  <c:v>-7799.2499999999991</c:v>
                </c:pt>
                <c:pt idx="14">
                  <c:v>6664.1499999999942</c:v>
                </c:pt>
                <c:pt idx="15">
                  <c:v>-99062.5</c:v>
                </c:pt>
                <c:pt idx="16">
                  <c:v>316951.61999999988</c:v>
                </c:pt>
              </c:numCache>
            </c:numRef>
          </c:val>
          <c:extLst>
            <c:ext xmlns:c16="http://schemas.microsoft.com/office/drawing/2014/chart" uri="{C3380CC4-5D6E-409C-BE32-E72D297353CC}">
              <c16:uniqueId val="{00000000-B219-486C-81E3-F18B1A92438F}"/>
            </c:ext>
          </c:extLst>
        </c:ser>
        <c:dLbls>
          <c:showLegendKey val="0"/>
          <c:showVal val="0"/>
          <c:showCatName val="0"/>
          <c:showSerName val="0"/>
          <c:showPercent val="0"/>
          <c:showBubbleSize val="0"/>
        </c:dLbls>
        <c:axId val="2074988880"/>
        <c:axId val="1897063088"/>
      </c:areaChart>
      <c:catAx>
        <c:axId val="2074988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063088"/>
        <c:crosses val="autoZero"/>
        <c:auto val="1"/>
        <c:lblAlgn val="ctr"/>
        <c:lblOffset val="100"/>
        <c:noMultiLvlLbl val="0"/>
      </c:catAx>
      <c:valAx>
        <c:axId val="1897063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9888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[superstore_sales.xlsx]month vs sales!PivotTable6</c:name>
    <c:fmtId val="1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'month vs sales'!$B$1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B96-4688-B236-792C65D3C75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B96-4688-B236-792C65D3C75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B96-4688-B236-792C65D3C75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BB96-4688-B236-792C65D3C75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BB96-4688-B236-792C65D3C75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BB96-4688-B236-792C65D3C75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BB96-4688-B236-792C65D3C759}"/>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BB96-4688-B236-792C65D3C759}"/>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BB96-4688-B236-792C65D3C759}"/>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BB96-4688-B236-792C65D3C759}"/>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BB96-4688-B236-792C65D3C759}"/>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BB96-4688-B236-792C65D3C759}"/>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BB96-4688-B236-792C65D3C7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'month vs sales'!$A$2:$A$15</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'month vs sales'!$B$2:$B$15</c:f>
              <c:numCache>
                <c:formatCode>General</c:formatCode>
                <c:ptCount val="13"/>
                <c:pt idx="0">
                  <c:v>1429414.1985000009</c:v>
                </c:pt>
                <c:pt idx="1">
                  <c:v>1194201.6385000006</c:v>
                </c:pt>
                <c:pt idx="2">
                  <c:v>1281278.3800000015</c:v>
                </c:pt>
                <c:pt idx="3">
                  <c:v>1188095.2849999981</c:v>
                </c:pt>
                <c:pt idx="4">
                  <c:v>1228878.2955</c:v>
                </c:pt>
                <c:pt idx="5">
                  <c:v>997488.37149999931</c:v>
                </c:pt>
                <c:pt idx="6">
                  <c:v>1145897.3034999997</c:v>
                </c:pt>
                <c:pt idx="7">
                  <c:v>1152622.2685000002</c:v>
                </c:pt>
                <c:pt idx="8">
                  <c:v>1253567.0365000002</c:v>
                </c:pt>
                <c:pt idx="9">
                  <c:v>1449803.5269999991</c:v>
                </c:pt>
                <c:pt idx="10">
                  <c:v>1146259.9330000002</c:v>
                </c:pt>
                <c:pt idx="11">
                  <c:v>1448094.5865</c:v>
                </c:pt>
              </c:numCache>
            </c:numRef>
          </c:val>
          <c:extLst>
            <c:ext xmlns:c16="http://schemas.microsoft.com/office/drawing/2014/chart" uri="{C3380CC4-5D6E-409C-BE32-E72D297353CC}">
              <c16:uniqueId val="{0000001A-BB96-4688-B236-792C65D3C75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[superstore_sales.xlsx]priority vs subcat!PivotTable5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'priority vs subcat'!$B$1</c:f>
              <c:strCache>
                <c:ptCount val="1"/>
                <c:pt idx="0">
                  <c:v>Total</c:v>
                </c:pt>
              </c:strCache>
            </c:strRef>
          </c:tx>
          <c:spPr>
            <a:solidFill>
              <a:schemeClr val="accent1"/>
            </a:solidFill>
            <a:ln>
              <a:noFill/>
            </a:ln>
            <a:effectLst/>
          </c:spPr>
          <c:invertIfNegative val="0"/>
          <c:cat>
            <c:strRef>
              <c:f>'priority vs subcat'!$A$2:$A$20</c:f>
              <c:strCache>
                <c:ptCount val="18"/>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pt idx="17">
                  <c:v>(blank)</c:v>
                </c:pt>
              </c:strCache>
            </c:strRef>
          </c:cat>
          <c:val>
            <c:numRef>
              <c:f>'priority vs subcat'!$B$2:$B$20</c:f>
              <c:numCache>
                <c:formatCode>General</c:formatCode>
                <c:ptCount val="18"/>
                <c:pt idx="0">
                  <c:v>434</c:v>
                </c:pt>
                <c:pt idx="1">
                  <c:v>914</c:v>
                </c:pt>
                <c:pt idx="2">
                  <c:v>189</c:v>
                </c:pt>
                <c:pt idx="3">
                  <c:v>386</c:v>
                </c:pt>
                <c:pt idx="4">
                  <c:v>758</c:v>
                </c:pt>
                <c:pt idx="5">
                  <c:v>87</c:v>
                </c:pt>
                <c:pt idx="6">
                  <c:v>246</c:v>
                </c:pt>
                <c:pt idx="7">
                  <c:v>288</c:v>
                </c:pt>
                <c:pt idx="8">
                  <c:v>788</c:v>
                </c:pt>
                <c:pt idx="9">
                  <c:v>337</c:v>
                </c:pt>
                <c:pt idx="10">
                  <c:v>1225</c:v>
                </c:pt>
                <c:pt idx="11">
                  <c:v>633</c:v>
                </c:pt>
                <c:pt idx="12">
                  <c:v>179</c:v>
                </c:pt>
                <c:pt idx="13">
                  <c:v>144</c:v>
                </c:pt>
                <c:pt idx="14">
                  <c:v>546</c:v>
                </c:pt>
                <c:pt idx="15">
                  <c:v>361</c:v>
                </c:pt>
                <c:pt idx="16">
                  <c:v>883</c:v>
                </c:pt>
              </c:numCache>
            </c:numRef>
          </c:val>
          <c:extLst>
            <c:ext xmlns:c16="http://schemas.microsoft.com/office/drawing/2014/chart" uri="{C3380CC4-5D6E-409C-BE32-E72D297353CC}">
              <c16:uniqueId val="{00000014-73B8-4332-B43D-2C796AAC8D68}"/>
            </c:ext>
          </c:extLst>
        </c:ser>
        <c:dLbls>
          <c:showLegendKey val="0"/>
          <c:showVal val="0"/>
          <c:showCatName val="0"/>
          <c:showSerName val="0"/>
          <c:showPercent val="0"/>
          <c:showBubbleSize val="0"/>
        </c:dLbls>
        <c:gapWidth val="219"/>
        <c:overlap val="-27"/>
        <c:axId val="97142304"/>
        <c:axId val="162703280"/>
      </c:barChart>
      <c:catAx>
        <c:axId val="9714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03280"/>
        <c:crosses val="autoZero"/>
        <c:auto val="1"/>
        <c:lblAlgn val="ctr"/>
        <c:lblOffset val="100"/>
        <c:noMultiLvlLbl val="0"/>
      </c:catAx>
      <c:valAx>
        <c:axId val="16270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4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1341120</xdr:colOff>
      <xdr:row>15</xdr:row>
      <xdr:rowOff>114300</xdr:rowOff>
    </xdr:from>
    <xdr:to>
      <xdr:col>5</xdr:col>
      <xdr:colOff>533400</xdr:colOff>
      <xdr:row>21</xdr:row>
      <xdr:rowOff>106680</xdr:rowOff>
    </xdr:to>
    <xdr:sp macro="" textlink="">
      <xdr:nvSpPr>
        <xdr:cNvPr id="3" name="Rectangle: Rounded Corners 2">
          <a:extLst>
            <a:ext uri="{FF2B5EF4-FFF2-40B4-BE49-F238E27FC236}">
              <a16:creationId xmlns:a16="http://schemas.microsoft.com/office/drawing/2014/main" id="{BE4B759D-26F1-CC1F-0CC6-D97C861BC6CA}"/>
            </a:ext>
          </a:extLst>
        </xdr:cNvPr>
        <xdr:cNvSpPr/>
      </xdr:nvSpPr>
      <xdr:spPr>
        <a:xfrm>
          <a:off x="1341120" y="2857500"/>
          <a:ext cx="3185160" cy="1089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count of customers</a:t>
          </a:r>
        </a:p>
      </xdr:txBody>
    </xdr:sp>
    <xdr:clientData/>
  </xdr:twoCellAnchor>
  <xdr:twoCellAnchor>
    <xdr:from>
      <xdr:col>7</xdr:col>
      <xdr:colOff>563880</xdr:colOff>
      <xdr:row>9</xdr:row>
      <xdr:rowOff>129540</xdr:rowOff>
    </xdr:from>
    <xdr:to>
      <xdr:col>10</xdr:col>
      <xdr:colOff>167640</xdr:colOff>
      <xdr:row>14</xdr:row>
      <xdr:rowOff>91440</xdr:rowOff>
    </xdr:to>
    <xdr:sp macro="" textlink="">
      <xdr:nvSpPr>
        <xdr:cNvPr id="4" name="TextBox 3">
          <a:extLst>
            <a:ext uri="{FF2B5EF4-FFF2-40B4-BE49-F238E27FC236}">
              <a16:creationId xmlns:a16="http://schemas.microsoft.com/office/drawing/2014/main" id="{691392EB-972D-DA3B-8A70-04789481F6D9}"/>
            </a:ext>
          </a:extLst>
        </xdr:cNvPr>
        <xdr:cNvSpPr txBox="1"/>
      </xdr:nvSpPr>
      <xdr:spPr>
        <a:xfrm>
          <a:off x="5775960" y="1775460"/>
          <a:ext cx="1432560" cy="876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xdr:col>
      <xdr:colOff>99060</xdr:colOff>
      <xdr:row>18</xdr:row>
      <xdr:rowOff>114300</xdr:rowOff>
    </xdr:from>
    <xdr:to>
      <xdr:col>5</xdr:col>
      <xdr:colOff>182880</xdr:colOff>
      <xdr:row>21</xdr:row>
      <xdr:rowOff>22860</xdr:rowOff>
    </xdr:to>
    <xdr:sp macro="" textlink="$D$3">
      <xdr:nvSpPr>
        <xdr:cNvPr id="5" name="TextBox 4">
          <a:extLst>
            <a:ext uri="{FF2B5EF4-FFF2-40B4-BE49-F238E27FC236}">
              <a16:creationId xmlns:a16="http://schemas.microsoft.com/office/drawing/2014/main" id="{034F8EA4-98F0-FC78-532D-4C6911E700E8}"/>
            </a:ext>
          </a:extLst>
        </xdr:cNvPr>
        <xdr:cNvSpPr txBox="1"/>
      </xdr:nvSpPr>
      <xdr:spPr>
        <a:xfrm>
          <a:off x="2872740" y="3406140"/>
          <a:ext cx="130302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5C2309-6C8D-4A23-B456-BB9F8D1E00F6}" type="TxLink">
            <a:rPr lang="en-US" sz="2400" b="0" i="0" u="none" strike="noStrike">
              <a:solidFill>
                <a:srgbClr val="000000"/>
              </a:solidFill>
              <a:latin typeface="Calibri"/>
              <a:ea typeface="Calibri"/>
              <a:cs typeface="Calibri"/>
            </a:rPr>
            <a:pPr/>
            <a:t>795</a:t>
          </a:fld>
          <a:endParaRPr lang="en-IN" sz="2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22259EF9-FD6D-17EA-173A-48FD6BB722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53340</xdr:colOff>
      <xdr:row>1</xdr:row>
      <xdr:rowOff>38100</xdr:rowOff>
    </xdr:from>
    <xdr:to>
      <xdr:col>11</xdr:col>
      <xdr:colOff>579120</xdr:colOff>
      <xdr:row>17</xdr:row>
      <xdr:rowOff>53340</xdr:rowOff>
    </xdr:to>
    <xdr:graphicFrame macro="">
      <xdr:nvGraphicFramePr>
        <xdr:cNvPr id="2" name="Chart 1">
          <a:extLst>
            <a:ext uri="{FF2B5EF4-FFF2-40B4-BE49-F238E27FC236}">
              <a16:creationId xmlns:a16="http://schemas.microsoft.com/office/drawing/2014/main" id="{21C064BD-89E7-9E38-91D9-BFB6E6A13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175260</xdr:colOff>
      <xdr:row>7</xdr:row>
      <xdr:rowOff>144780</xdr:rowOff>
    </xdr:from>
    <xdr:to>
      <xdr:col>19</xdr:col>
      <xdr:colOff>464820</xdr:colOff>
      <xdr:row>15</xdr:row>
      <xdr:rowOff>53340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3DEA3080-E332-2F22-6469-C73B5B3338D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052560" y="14249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472440</xdr:colOff>
      <xdr:row>7</xdr:row>
      <xdr:rowOff>7620</xdr:rowOff>
    </xdr:from>
    <xdr:to>
      <xdr:col>12</xdr:col>
      <xdr:colOff>472440</xdr:colOff>
      <xdr:row>20</xdr:row>
      <xdr:rowOff>97155</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03CE2AE7-2D16-2C84-C476-A66D495489A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30174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12</xdr:col>
      <xdr:colOff>586740</xdr:colOff>
      <xdr:row>22</xdr:row>
      <xdr:rowOff>76200</xdr:rowOff>
    </xdr:to>
    <xdr:graphicFrame macro="">
      <xdr:nvGraphicFramePr>
        <xdr:cNvPr id="2" name="Chart 1">
          <a:extLst>
            <a:ext uri="{FF2B5EF4-FFF2-40B4-BE49-F238E27FC236}">
              <a16:creationId xmlns:a16="http://schemas.microsoft.com/office/drawing/2014/main" id="{BC9F9CF5-ABE4-3DD2-36AA-A6AC21584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403860</xdr:colOff>
      <xdr:row>6</xdr:row>
      <xdr:rowOff>41910</xdr:rowOff>
    </xdr:from>
    <xdr:to>
      <xdr:col>11</xdr:col>
      <xdr:colOff>99060</xdr:colOff>
      <xdr:row>21</xdr:row>
      <xdr:rowOff>41910</xdr:rowOff>
    </xdr:to>
    <xdr:graphicFrame macro="">
      <xdr:nvGraphicFramePr>
        <xdr:cNvPr id="3" name="Chart 2">
          <a:extLst>
            <a:ext uri="{FF2B5EF4-FFF2-40B4-BE49-F238E27FC236}">
              <a16:creationId xmlns:a16="http://schemas.microsoft.com/office/drawing/2014/main" id="{241F25D5-2676-6715-6C2B-8DEACA8638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571500</xdr:colOff>
      <xdr:row>13</xdr:row>
      <xdr:rowOff>91440</xdr:rowOff>
    </xdr:from>
    <xdr:to>
      <xdr:col>17</xdr:col>
      <xdr:colOff>205740</xdr:colOff>
      <xdr:row>15</xdr:row>
      <xdr:rowOff>45720</xdr:rowOff>
    </xdr:to>
    <xdr:sp macro="" textlink="$Q$8">
      <xdr:nvSpPr>
        <xdr:cNvPr id="2" name="TextBox 1">
          <a:extLst>
            <a:ext uri="{FF2B5EF4-FFF2-40B4-BE49-F238E27FC236}">
              <a16:creationId xmlns:a16="http://schemas.microsoft.com/office/drawing/2014/main" id="{3977C89F-E814-BDF6-B5AA-301C42C49FC7}"/>
            </a:ext>
          </a:extLst>
        </xdr:cNvPr>
        <xdr:cNvSpPr txBox="1"/>
      </xdr:nvSpPr>
      <xdr:spPr>
        <a:xfrm>
          <a:off x="10005060" y="2468880"/>
          <a:ext cx="1463040" cy="320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06BEC3-ACF4-4DCB-88ED-A7BC769453A3}" type="TxLink">
            <a:rPr lang="en-US" sz="1100" b="0" i="0" u="none" strike="noStrike">
              <a:solidFill>
                <a:srgbClr val="000000"/>
              </a:solidFill>
              <a:latin typeface="Calibri"/>
              <a:ea typeface="Calibri"/>
              <a:cs typeface="Calibri"/>
            </a:rPr>
            <a:pPr/>
            <a:t>1521767.98</a:t>
          </a:fld>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D13E9524-7672-6B6B-DCAC-A0E44BE46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7620</xdr:colOff>
      <xdr:row>0</xdr:row>
      <xdr:rowOff>0</xdr:rowOff>
    </xdr:from>
    <xdr:to>
      <xdr:col>28</xdr:col>
      <xdr:colOff>114300</xdr:colOff>
      <xdr:row>2</xdr:row>
      <xdr:rowOff>152400</xdr:rowOff>
    </xdr:to>
    <xdr:sp macro="" textlink="">
      <xdr:nvSpPr>
        <xdr:cNvPr id="2" name="TextBox 1">
          <a:extLst>
            <a:ext uri="{FF2B5EF4-FFF2-40B4-BE49-F238E27FC236}">
              <a16:creationId xmlns:a16="http://schemas.microsoft.com/office/drawing/2014/main" id="{B40606AA-BD12-0A18-9959-E0B16C93D8D1}"/>
            </a:ext>
          </a:extLst>
        </xdr:cNvPr>
        <xdr:cNvSpPr txBox="1"/>
      </xdr:nvSpPr>
      <xdr:spPr>
        <a:xfrm>
          <a:off x="7620" y="0"/>
          <a:ext cx="17175480" cy="518160"/>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mn-lt"/>
              <a:ea typeface="+mn-ea"/>
              <a:cs typeface="+mn-cs"/>
            </a:rPr>
            <a:t>Sales</a:t>
          </a:r>
          <a:r>
            <a:rPr lang="en-IN" sz="28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mn-lt"/>
              <a:ea typeface="+mn-ea"/>
              <a:cs typeface="+mn-cs"/>
            </a:rPr>
            <a:t> Dashboard</a:t>
          </a:r>
          <a:endParaRPr lang="en-IN" sz="2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a:p>
          <a:pPr algn="ctr"/>
          <a:endParaRPr lang="en-IN" sz="24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0</xdr:col>
      <xdr:colOff>167640</xdr:colOff>
      <xdr:row>3</xdr:row>
      <xdr:rowOff>38100</xdr:rowOff>
    </xdr:from>
    <xdr:to>
      <xdr:col>2</xdr:col>
      <xdr:colOff>381000</xdr:colOff>
      <xdr:row>9</xdr:row>
      <xdr:rowOff>91440</xdr:rowOff>
    </xdr:to>
    <xdr:sp macro="" textlink="">
      <xdr:nvSpPr>
        <xdr:cNvPr id="5" name="TextBox 4">
          <a:extLst>
            <a:ext uri="{FF2B5EF4-FFF2-40B4-BE49-F238E27FC236}">
              <a16:creationId xmlns:a16="http://schemas.microsoft.com/office/drawing/2014/main" id="{0C25D599-60A1-47E3-81B4-DD1A876AFCAB}"/>
            </a:ext>
          </a:extLst>
        </xdr:cNvPr>
        <xdr:cNvSpPr txBox="1"/>
      </xdr:nvSpPr>
      <xdr:spPr>
        <a:xfrm>
          <a:off x="167640" y="586740"/>
          <a:ext cx="1432560" cy="1150620"/>
        </a:xfrm>
        <a:prstGeom prst="rect">
          <a:avLst/>
        </a:prstGeom>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t"/>
        <a:lstStyle/>
        <a:p>
          <a:r>
            <a:rPr lang="en-IN" sz="1600" u="sng"/>
            <a:t>Total profit:</a:t>
          </a:r>
        </a:p>
        <a:p>
          <a:endParaRPr lang="en-IN" sz="1600" u="sng"/>
        </a:p>
        <a:p>
          <a:pPr marL="0" marR="0" lvl="0" indent="0" defTabSz="914400" rtl="0" eaLnBrk="1" fontAlgn="auto" latinLnBrk="0" hangingPunct="1">
            <a:lnSpc>
              <a:spcPct val="100000"/>
            </a:lnSpc>
            <a:spcBef>
              <a:spcPts val="0"/>
            </a:spcBef>
            <a:spcAft>
              <a:spcPts val="0"/>
            </a:spcAft>
            <a:buClrTx/>
            <a:buSzTx/>
            <a:buFontTx/>
            <a:buNone/>
            <a:tabLst/>
            <a:defRPr/>
          </a:pPr>
          <a:r>
            <a:rPr lang="en-IN" sz="1100" b="0" i="0" baseline="0">
              <a:solidFill>
                <a:schemeClr val="lt1"/>
              </a:solidFill>
              <a:effectLst/>
              <a:latin typeface="+mn-lt"/>
              <a:ea typeface="+mn-ea"/>
              <a:cs typeface="+mn-cs"/>
            </a:rPr>
            <a:t>                                                                          </a:t>
          </a:r>
          <a:r>
            <a:rPr lang="en-IN" sz="2000" b="0" i="0" baseline="0">
              <a:solidFill>
                <a:schemeClr val="tx1">
                  <a:lumMod val="95000"/>
                  <a:lumOff val="5000"/>
                </a:schemeClr>
              </a:solidFill>
              <a:effectLst/>
              <a:latin typeface="+mn-lt"/>
              <a:ea typeface="+mn-ea"/>
              <a:cs typeface="+mn-cs"/>
            </a:rPr>
            <a:t>1521767.98</a:t>
          </a:r>
          <a:endParaRPr lang="en-IN" sz="2000">
            <a:solidFill>
              <a:schemeClr val="tx1">
                <a:lumMod val="95000"/>
                <a:lumOff val="5000"/>
              </a:schemeClr>
            </a:solidFill>
            <a:effectLst/>
          </a:endParaRPr>
        </a:p>
        <a:p>
          <a:endParaRPr lang="en-IN" sz="1600" u="sng"/>
        </a:p>
        <a:p>
          <a:endParaRPr lang="en-IN" sz="1600" u="sng"/>
        </a:p>
      </xdr:txBody>
    </xdr:sp>
    <xdr:clientData/>
  </xdr:twoCellAnchor>
  <xdr:twoCellAnchor>
    <xdr:from>
      <xdr:col>6</xdr:col>
      <xdr:colOff>121920</xdr:colOff>
      <xdr:row>3</xdr:row>
      <xdr:rowOff>38100</xdr:rowOff>
    </xdr:from>
    <xdr:to>
      <xdr:col>11</xdr:col>
      <xdr:colOff>60960</xdr:colOff>
      <xdr:row>13</xdr:row>
      <xdr:rowOff>45720</xdr:rowOff>
    </xdr:to>
    <xdr:graphicFrame macro="">
      <xdr:nvGraphicFramePr>
        <xdr:cNvPr id="9" name="Chart 8">
          <a:extLst>
            <a:ext uri="{FF2B5EF4-FFF2-40B4-BE49-F238E27FC236}">
              <a16:creationId xmlns:a16="http://schemas.microsoft.com/office/drawing/2014/main" id="{98526A64-448F-459C-9C78-627754854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129540</xdr:colOff>
      <xdr:row>3</xdr:row>
      <xdr:rowOff>15240</xdr:rowOff>
    </xdr:from>
    <xdr:to>
      <xdr:col>18</xdr:col>
      <xdr:colOff>434340</xdr:colOff>
      <xdr:row>13</xdr:row>
      <xdr:rowOff>68580</xdr:rowOff>
    </xdr:to>
    <xdr:graphicFrame macro="">
      <xdr:nvGraphicFramePr>
        <xdr:cNvPr id="10" name="Chart 9">
          <a:extLst>
            <a:ext uri="{FF2B5EF4-FFF2-40B4-BE49-F238E27FC236}">
              <a16:creationId xmlns:a16="http://schemas.microsoft.com/office/drawing/2014/main" id="{1EE479B3-0DFF-48C9-B27F-C526E53E35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121920</xdr:colOff>
      <xdr:row>15</xdr:row>
      <xdr:rowOff>15240</xdr:rowOff>
    </xdr:from>
    <xdr:to>
      <xdr:col>9</xdr:col>
      <xdr:colOff>0</xdr:colOff>
      <xdr:row>26</xdr:row>
      <xdr:rowOff>175260</xdr:rowOff>
    </xdr:to>
    <xdr:graphicFrame macro="">
      <xdr:nvGraphicFramePr>
        <xdr:cNvPr id="11" name="Chart 10">
          <a:extLst>
            <a:ext uri="{FF2B5EF4-FFF2-40B4-BE49-F238E27FC236}">
              <a16:creationId xmlns:a16="http://schemas.microsoft.com/office/drawing/2014/main" id="{E5535B21-92CC-4836-83EA-858EA804E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144780</xdr:colOff>
      <xdr:row>14</xdr:row>
      <xdr:rowOff>152400</xdr:rowOff>
    </xdr:from>
    <xdr:to>
      <xdr:col>18</xdr:col>
      <xdr:colOff>121920</xdr:colOff>
      <xdr:row>27</xdr:row>
      <xdr:rowOff>22860</xdr:rowOff>
    </xdr:to>
    <xdr:graphicFrame macro="">
      <xdr:nvGraphicFramePr>
        <xdr:cNvPr id="12" name="Chart 11">
          <a:extLst>
            <a:ext uri="{FF2B5EF4-FFF2-40B4-BE49-F238E27FC236}">
              <a16:creationId xmlns:a16="http://schemas.microsoft.com/office/drawing/2014/main" id="{2916E496-A7F4-4022-BD27-AA5ACFBED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266700</xdr:colOff>
      <xdr:row>29</xdr:row>
      <xdr:rowOff>114300</xdr:rowOff>
    </xdr:from>
    <xdr:to>
      <xdr:col>7</xdr:col>
      <xdr:colOff>320040</xdr:colOff>
      <xdr:row>42</xdr:row>
      <xdr:rowOff>129540</xdr:rowOff>
    </xdr:to>
    <xdr:graphicFrame macro="">
      <xdr:nvGraphicFramePr>
        <xdr:cNvPr id="13" name="Chart 12">
          <a:extLst>
            <a:ext uri="{FF2B5EF4-FFF2-40B4-BE49-F238E27FC236}">
              <a16:creationId xmlns:a16="http://schemas.microsoft.com/office/drawing/2014/main" id="{7211B44F-775C-4F95-9596-972035B62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213360</xdr:colOff>
      <xdr:row>18</xdr:row>
      <xdr:rowOff>99060</xdr:rowOff>
    </xdr:from>
    <xdr:to>
      <xdr:col>22</xdr:col>
      <xdr:colOff>518160</xdr:colOff>
      <xdr:row>21</xdr:row>
      <xdr:rowOff>175260</xdr:rowOff>
    </xdr:to>
    <xdr:sp macro="" textlink="">
      <xdr:nvSpPr>
        <xdr:cNvPr id="3" name="Rectangle: Rounded Corners 2">
          <a:extLst>
            <a:ext uri="{FF2B5EF4-FFF2-40B4-BE49-F238E27FC236}">
              <a16:creationId xmlns:a16="http://schemas.microsoft.com/office/drawing/2014/main" id="{3855571E-1690-4C4B-9B89-E5B54FA99D1C}"/>
            </a:ext>
          </a:extLst>
        </xdr:cNvPr>
        <xdr:cNvSpPr/>
      </xdr:nvSpPr>
      <xdr:spPr>
        <a:xfrm>
          <a:off x="11186160" y="3390900"/>
          <a:ext cx="2743200" cy="6248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u="sng"/>
            <a:t>total profit</a:t>
          </a:r>
        </a:p>
      </xdr:txBody>
    </xdr:sp>
    <xdr:clientData/>
  </xdr:twoCellAnchor>
  <xdr:twoCellAnchor editAs="oneCell">
    <xdr:from>
      <xdr:col>8</xdr:col>
      <xdr:colOff>533400</xdr:colOff>
      <xdr:row>31</xdr:row>
      <xdr:rowOff>144780</xdr:rowOff>
    </xdr:from>
    <xdr:to>
      <xdr:col>14</xdr:col>
      <xdr:colOff>213360</xdr:colOff>
      <xdr:row>39</xdr:row>
      <xdr:rowOff>53340</xdr:rowOff>
    </xdr:to>
    <mc:AlternateContent xmlns:mc="http://schemas.openxmlformats.org/markup-compatibility/2006" xmlns:tsle="http://schemas.microsoft.com/office/drawing/2012/timeslicer">
      <mc:Choice Requires="tsle">
        <xdr:graphicFrame macro="">
          <xdr:nvGraphicFramePr>
            <xdr:cNvPr id="6" name="Order Date 1">
              <a:extLst>
                <a:ext uri="{FF2B5EF4-FFF2-40B4-BE49-F238E27FC236}">
                  <a16:creationId xmlns:a16="http://schemas.microsoft.com/office/drawing/2014/main" id="{30753AD3-14BD-45B4-BC7C-96A211961903}"/>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5410200" y="58140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0</xdr:colOff>
      <xdr:row>32</xdr:row>
      <xdr:rowOff>0</xdr:rowOff>
    </xdr:from>
    <xdr:to>
      <xdr:col>18</xdr:col>
      <xdr:colOff>0</xdr:colOff>
      <xdr:row>45</xdr:row>
      <xdr:rowOff>89535</xdr:rowOff>
    </xdr:to>
    <mc:AlternateContent xmlns:mc="http://schemas.openxmlformats.org/markup-compatibility/2006" xmlns:a14="http://schemas.microsoft.com/office/drawing/2010/main">
      <mc:Choice Requires="a14">
        <xdr:graphicFrame macro="">
          <xdr:nvGraphicFramePr>
            <xdr:cNvPr id="16" name="month 2">
              <a:extLst>
                <a:ext uri="{FF2B5EF4-FFF2-40B4-BE49-F238E27FC236}">
                  <a16:creationId xmlns:a16="http://schemas.microsoft.com/office/drawing/2014/main" id="{1E9AE138-2FCA-4B4A-90D8-A07BCC9482E0}"/>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9144000" y="5852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58F2E528-4B11-7281-E8EC-BE8598694E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525780</xdr:colOff>
      <xdr:row>10</xdr:row>
      <xdr:rowOff>144780</xdr:rowOff>
    </xdr:from>
    <xdr:to>
      <xdr:col>8</xdr:col>
      <xdr:colOff>419100</xdr:colOff>
      <xdr:row>16</xdr:row>
      <xdr:rowOff>121920</xdr:rowOff>
    </xdr:to>
    <xdr:grpSp>
      <xdr:nvGrpSpPr>
        <xdr:cNvPr id="9" name="Group 8">
          <a:extLst>
            <a:ext uri="{FF2B5EF4-FFF2-40B4-BE49-F238E27FC236}">
              <a16:creationId xmlns:a16="http://schemas.microsoft.com/office/drawing/2014/main" id="{D89B3772-E09C-3EAA-B9EC-7F54205B75C2}"/>
            </a:ext>
          </a:extLst>
        </xdr:cNvPr>
        <xdr:cNvGrpSpPr/>
      </xdr:nvGrpSpPr>
      <xdr:grpSpPr>
        <a:xfrm>
          <a:off x="2499360" y="1973580"/>
          <a:ext cx="3223260" cy="1074420"/>
          <a:chOff x="2499360" y="1973580"/>
          <a:chExt cx="3223260" cy="1074420"/>
        </a:xfrm>
      </xdr:grpSpPr>
      <xdr:sp macro="" textlink="">
        <xdr:nvSpPr>
          <xdr:cNvPr id="8" name="Rectangle: Rounded Corners 7">
            <a:extLst>
              <a:ext uri="{FF2B5EF4-FFF2-40B4-BE49-F238E27FC236}">
                <a16:creationId xmlns:a16="http://schemas.microsoft.com/office/drawing/2014/main" id="{2A2D0DDA-6AD9-43F8-82F1-F0E76D001B94}"/>
              </a:ext>
            </a:extLst>
          </xdr:cNvPr>
          <xdr:cNvSpPr/>
        </xdr:nvSpPr>
        <xdr:spPr>
          <a:xfrm>
            <a:off x="2499360" y="1973580"/>
            <a:ext cx="3223260" cy="1074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Profit</a:t>
            </a:r>
          </a:p>
        </xdr:txBody>
      </xdr:sp>
      <xdr:sp macro="" textlink="$C$2">
        <xdr:nvSpPr>
          <xdr:cNvPr id="4" name="TextBox 3">
            <a:extLst>
              <a:ext uri="{FF2B5EF4-FFF2-40B4-BE49-F238E27FC236}">
                <a16:creationId xmlns:a16="http://schemas.microsoft.com/office/drawing/2014/main" id="{414BB750-AC35-F969-8C04-69E1D760EF69}"/>
              </a:ext>
            </a:extLst>
          </xdr:cNvPr>
          <xdr:cNvSpPr txBox="1"/>
        </xdr:nvSpPr>
        <xdr:spPr>
          <a:xfrm>
            <a:off x="4290060" y="2560320"/>
            <a:ext cx="990600" cy="25146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01EE5D20-D1DC-47D4-806F-9862C81D6806}" type="TxLink">
              <a:rPr lang="en-US" sz="1100" b="0" i="0" u="none" strike="noStrike">
                <a:solidFill>
                  <a:srgbClr val="000000"/>
                </a:solidFill>
                <a:latin typeface="Calibri"/>
                <a:ea typeface="Calibri"/>
                <a:cs typeface="Calibri"/>
              </a:rPr>
              <a:pPr/>
              <a:t>1521767.98</a:t>
            </a:fld>
            <a:endParaRPr lang="en-IN" sz="1100"/>
          </a:p>
        </xdr:txBody>
      </xdr:sp>
    </xdr:grpSp>
    <xdr:clientData/>
  </xdr:twoCellAnchor>
  <xdr:twoCellAnchor>
    <xdr:from>
      <xdr:col>4</xdr:col>
      <xdr:colOff>373380</xdr:colOff>
      <xdr:row>2</xdr:row>
      <xdr:rowOff>175260</xdr:rowOff>
    </xdr:from>
    <xdr:to>
      <xdr:col>6</xdr:col>
      <xdr:colOff>60960</xdr:colOff>
      <xdr:row>4</xdr:row>
      <xdr:rowOff>7620</xdr:rowOff>
    </xdr:to>
    <xdr:sp macro="" textlink="">
      <xdr:nvSpPr>
        <xdr:cNvPr id="13316" name="AutoShape 4">
          <a:extLst>
            <a:ext uri="{FF2B5EF4-FFF2-40B4-BE49-F238E27FC236}">
              <a16:creationId xmlns:a16="http://schemas.microsoft.com/office/drawing/2014/main" id="{ECA0430E-2F3B-80CA-94A1-3AC82D63D762}"/>
            </a:ext>
          </a:extLst>
        </xdr:cNvPr>
        <xdr:cNvSpPr>
          <a:spLocks noChangeAspect="1" noChangeArrowheads="1" noTextEdit="1"/>
        </xdr:cNvSpPr>
      </xdr:nvSpPr>
      <xdr:spPr bwMode="auto">
        <a:xfrm>
          <a:off x="3238500" y="541020"/>
          <a:ext cx="90678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373380</xdr:colOff>
      <xdr:row>2</xdr:row>
      <xdr:rowOff>175260</xdr:rowOff>
    </xdr:from>
    <xdr:to>
      <xdr:col>4</xdr:col>
      <xdr:colOff>381000</xdr:colOff>
      <xdr:row>4</xdr:row>
      <xdr:rowOff>7620</xdr:rowOff>
    </xdr:to>
    <xdr:sp macro="" textlink="">
      <xdr:nvSpPr>
        <xdr:cNvPr id="13319" name="Line 7">
          <a:extLst>
            <a:ext uri="{FF2B5EF4-FFF2-40B4-BE49-F238E27FC236}">
              <a16:creationId xmlns:a16="http://schemas.microsoft.com/office/drawing/2014/main" id="{D8592F94-E81E-1EAC-5F53-9F6B6028F2B8}"/>
            </a:ext>
          </a:extLst>
        </xdr:cNvPr>
        <xdr:cNvSpPr>
          <a:spLocks noChangeShapeType="1"/>
        </xdr:cNvSpPr>
      </xdr:nvSpPr>
      <xdr:spPr bwMode="auto">
        <a:xfrm>
          <a:off x="3238500" y="541020"/>
          <a:ext cx="7620" cy="198120"/>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clientData/>
  </xdr:twoCellAnchor>
  <xdr:twoCellAnchor>
    <xdr:from>
      <xdr:col>4</xdr:col>
      <xdr:colOff>373380</xdr:colOff>
      <xdr:row>2</xdr:row>
      <xdr:rowOff>175260</xdr:rowOff>
    </xdr:from>
    <xdr:to>
      <xdr:col>4</xdr:col>
      <xdr:colOff>381000</xdr:colOff>
      <xdr:row>4</xdr:row>
      <xdr:rowOff>15240</xdr:rowOff>
    </xdr:to>
    <xdr:sp macro="" textlink="">
      <xdr:nvSpPr>
        <xdr:cNvPr id="13320" name="Rectangle 8">
          <a:extLst>
            <a:ext uri="{FF2B5EF4-FFF2-40B4-BE49-F238E27FC236}">
              <a16:creationId xmlns:a16="http://schemas.microsoft.com/office/drawing/2014/main" id="{72DF2B24-47E0-E2FF-ECC2-4E9A49E46706}"/>
            </a:ext>
          </a:extLst>
        </xdr:cNvPr>
        <xdr:cNvSpPr>
          <a:spLocks noChangeArrowheads="1"/>
        </xdr:cNvSpPr>
      </xdr:nvSpPr>
      <xdr:spPr bwMode="auto">
        <a:xfrm>
          <a:off x="3238500" y="541020"/>
          <a:ext cx="7620" cy="205740"/>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xdr:col>
      <xdr:colOff>53340</xdr:colOff>
      <xdr:row>2</xdr:row>
      <xdr:rowOff>175260</xdr:rowOff>
    </xdr:from>
    <xdr:to>
      <xdr:col>6</xdr:col>
      <xdr:colOff>60960</xdr:colOff>
      <xdr:row>4</xdr:row>
      <xdr:rowOff>7620</xdr:rowOff>
    </xdr:to>
    <xdr:sp macro="" textlink="">
      <xdr:nvSpPr>
        <xdr:cNvPr id="13321" name="Line 9">
          <a:extLst>
            <a:ext uri="{FF2B5EF4-FFF2-40B4-BE49-F238E27FC236}">
              <a16:creationId xmlns:a16="http://schemas.microsoft.com/office/drawing/2014/main" id="{93DB20E4-AB9F-085F-36C2-92E0C7FAF7C4}"/>
            </a:ext>
          </a:extLst>
        </xdr:cNvPr>
        <xdr:cNvSpPr>
          <a:spLocks noChangeShapeType="1"/>
        </xdr:cNvSpPr>
      </xdr:nvSpPr>
      <xdr:spPr bwMode="auto">
        <a:xfrm>
          <a:off x="4137660" y="541020"/>
          <a:ext cx="7620" cy="198120"/>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clientData/>
  </xdr:twoCellAnchor>
  <xdr:twoCellAnchor>
    <xdr:from>
      <xdr:col>6</xdr:col>
      <xdr:colOff>53340</xdr:colOff>
      <xdr:row>2</xdr:row>
      <xdr:rowOff>175260</xdr:rowOff>
    </xdr:from>
    <xdr:to>
      <xdr:col>6</xdr:col>
      <xdr:colOff>60960</xdr:colOff>
      <xdr:row>4</xdr:row>
      <xdr:rowOff>15240</xdr:rowOff>
    </xdr:to>
    <xdr:sp macro="" textlink="">
      <xdr:nvSpPr>
        <xdr:cNvPr id="13322" name="Rectangle 10">
          <a:extLst>
            <a:ext uri="{FF2B5EF4-FFF2-40B4-BE49-F238E27FC236}">
              <a16:creationId xmlns:a16="http://schemas.microsoft.com/office/drawing/2014/main" id="{91DA65D2-D1B2-59CB-4236-CB152C3B3A66}"/>
            </a:ext>
          </a:extLst>
        </xdr:cNvPr>
        <xdr:cNvSpPr>
          <a:spLocks noChangeArrowheads="1"/>
        </xdr:cNvSpPr>
      </xdr:nvSpPr>
      <xdr:spPr bwMode="auto">
        <a:xfrm>
          <a:off x="4137660" y="541020"/>
          <a:ext cx="7620" cy="205740"/>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502920</xdr:colOff>
      <xdr:row>4</xdr:row>
      <xdr:rowOff>152400</xdr:rowOff>
    </xdr:from>
    <xdr:to>
      <xdr:col>6</xdr:col>
      <xdr:colOff>190500</xdr:colOff>
      <xdr:row>4</xdr:row>
      <xdr:rowOff>160020</xdr:rowOff>
    </xdr:to>
    <xdr:sp macro="" textlink="">
      <xdr:nvSpPr>
        <xdr:cNvPr id="13323" name="Line 11">
          <a:extLst>
            <a:ext uri="{FF2B5EF4-FFF2-40B4-BE49-F238E27FC236}">
              <a16:creationId xmlns:a16="http://schemas.microsoft.com/office/drawing/2014/main" id="{E414B23B-F8FC-1FAF-B099-E0B675BFB0FB}"/>
            </a:ext>
          </a:extLst>
        </xdr:cNvPr>
        <xdr:cNvSpPr>
          <a:spLocks noChangeShapeType="1"/>
        </xdr:cNvSpPr>
      </xdr:nvSpPr>
      <xdr:spPr bwMode="auto">
        <a:xfrm>
          <a:off x="3368040" y="883920"/>
          <a:ext cx="906780" cy="7620"/>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clientData/>
  </xdr:twoCellAnchor>
  <xdr:twoCellAnchor>
    <xdr:from>
      <xdr:col>4</xdr:col>
      <xdr:colOff>373380</xdr:colOff>
      <xdr:row>2</xdr:row>
      <xdr:rowOff>175260</xdr:rowOff>
    </xdr:from>
    <xdr:to>
      <xdr:col>6</xdr:col>
      <xdr:colOff>68580</xdr:colOff>
      <xdr:row>3</xdr:row>
      <xdr:rowOff>0</xdr:rowOff>
    </xdr:to>
    <xdr:sp macro="" textlink="">
      <xdr:nvSpPr>
        <xdr:cNvPr id="13324" name="Rectangle 12">
          <a:extLst>
            <a:ext uri="{FF2B5EF4-FFF2-40B4-BE49-F238E27FC236}">
              <a16:creationId xmlns:a16="http://schemas.microsoft.com/office/drawing/2014/main" id="{3A1C17D5-73CC-5B82-AA3C-288791762766}"/>
            </a:ext>
          </a:extLst>
        </xdr:cNvPr>
        <xdr:cNvSpPr>
          <a:spLocks noChangeArrowheads="1"/>
        </xdr:cNvSpPr>
      </xdr:nvSpPr>
      <xdr:spPr bwMode="auto">
        <a:xfrm>
          <a:off x="3238500" y="541020"/>
          <a:ext cx="914400" cy="7620"/>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373380</xdr:colOff>
      <xdr:row>4</xdr:row>
      <xdr:rowOff>0</xdr:rowOff>
    </xdr:from>
    <xdr:to>
      <xdr:col>6</xdr:col>
      <xdr:colOff>60960</xdr:colOff>
      <xdr:row>4</xdr:row>
      <xdr:rowOff>7620</xdr:rowOff>
    </xdr:to>
    <xdr:sp macro="" textlink="">
      <xdr:nvSpPr>
        <xdr:cNvPr id="13325" name="Line 13">
          <a:extLst>
            <a:ext uri="{FF2B5EF4-FFF2-40B4-BE49-F238E27FC236}">
              <a16:creationId xmlns:a16="http://schemas.microsoft.com/office/drawing/2014/main" id="{15E3C405-8EB9-002A-7E44-B32836AD84DE}"/>
            </a:ext>
          </a:extLst>
        </xdr:cNvPr>
        <xdr:cNvSpPr>
          <a:spLocks noChangeShapeType="1"/>
        </xdr:cNvSpPr>
      </xdr:nvSpPr>
      <xdr:spPr bwMode="auto">
        <a:xfrm>
          <a:off x="3238500" y="731520"/>
          <a:ext cx="906780" cy="7620"/>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clientData/>
  </xdr:twoCellAnchor>
  <xdr:twoCellAnchor>
    <xdr:from>
      <xdr:col>4</xdr:col>
      <xdr:colOff>373380</xdr:colOff>
      <xdr:row>4</xdr:row>
      <xdr:rowOff>0</xdr:rowOff>
    </xdr:from>
    <xdr:to>
      <xdr:col>6</xdr:col>
      <xdr:colOff>68580</xdr:colOff>
      <xdr:row>4</xdr:row>
      <xdr:rowOff>7620</xdr:rowOff>
    </xdr:to>
    <xdr:sp macro="" textlink="">
      <xdr:nvSpPr>
        <xdr:cNvPr id="13326" name="Rectangle 14">
          <a:extLst>
            <a:ext uri="{FF2B5EF4-FFF2-40B4-BE49-F238E27FC236}">
              <a16:creationId xmlns:a16="http://schemas.microsoft.com/office/drawing/2014/main" id="{CC89AA2C-75A9-FB74-E3AD-1FF8FDAEE24A}"/>
            </a:ext>
          </a:extLst>
        </xdr:cNvPr>
        <xdr:cNvSpPr>
          <a:spLocks noChangeArrowheads="1"/>
        </xdr:cNvSpPr>
      </xdr:nvSpPr>
      <xdr:spPr bwMode="auto">
        <a:xfrm>
          <a:off x="3238500" y="731520"/>
          <a:ext cx="914400" cy="7620"/>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xdr:col>
      <xdr:colOff>213360</xdr:colOff>
      <xdr:row>4</xdr:row>
      <xdr:rowOff>167640</xdr:rowOff>
    </xdr:from>
    <xdr:to>
      <xdr:col>3</xdr:col>
      <xdr:colOff>853440</xdr:colOff>
      <xdr:row>8</xdr:row>
      <xdr:rowOff>99060</xdr:rowOff>
    </xdr:to>
    <xdr:sp macro="" textlink="">
      <xdr:nvSpPr>
        <xdr:cNvPr id="5" name="TextBox 4">
          <a:extLst>
            <a:ext uri="{FF2B5EF4-FFF2-40B4-BE49-F238E27FC236}">
              <a16:creationId xmlns:a16="http://schemas.microsoft.com/office/drawing/2014/main" id="{A634A238-241D-2A4A-8601-4DEC9FC5AAD8}"/>
            </a:ext>
          </a:extLst>
        </xdr:cNvPr>
        <xdr:cNvSpPr txBox="1"/>
      </xdr:nvSpPr>
      <xdr:spPr>
        <a:xfrm>
          <a:off x="2118360" y="899160"/>
          <a:ext cx="640080" cy="662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hushikesh Patil" refreshedDate="46276.639372106481" createdVersion="8" refreshedVersion="8" minRefreshableVersion="3" recordCount="8399" xr:uid="{413A004E-BA58-4CAA-98FF-7C825F36FD0A}">
  <cacheSource type="worksheet">
    <worksheetSource ref="C1:W8400" sheet="superstore_sales"/>
  </cacheSource>
  <cacheFields count="22">
    <cacheField name="Order ID" numFmtId="0">
      <sharedItems containsSemiMixedTypes="0" containsString="0" containsNumber="1" containsInteger="1" minValue="3" maxValue="59973"/>
    </cacheField>
    <cacheField name="Order Date" numFmtId="14">
      <sharedItems containsSemiMixedTypes="0" containsNonDate="0" containsDate="1" containsString="0" minDate="2009-01-01T00:00:00" maxDate="2012-12-31T00:00:00"/>
    </cacheField>
    <cacheField name="Ship Date" numFmtId="14">
      <sharedItems containsSemiMixedTypes="0" containsNonDate="0" containsDate="1" containsString="0" minDate="2009-01-02T00:00:00" maxDate="2012-12-31T00:00:00"/>
    </cacheField>
    <cacheField name="month" numFmtId="14">
      <sharedItems/>
    </cacheField>
    <cacheField name="year" numFmtId="14">
      <sharedItems/>
    </cacheField>
    <cacheField name="date diff" numFmtId="1">
      <sharedItems containsSemiMixedTypes="0" containsString="0" containsNumber="1" containsInteger="1" minValue="0" maxValue="92"/>
    </cacheField>
    <cacheField name="shipping day" numFmtId="1">
      <sharedItems/>
    </cacheField>
    <cacheField name="Order Priority" numFmtId="0">
      <sharedItems containsBlank="1"/>
    </cacheField>
    <cacheField name="Order Quantity" numFmtId="0">
      <sharedItems containsSemiMixedTypes="0" containsString="0" containsNumber="1" containsInteger="1" minValue="1" maxValue="50"/>
    </cacheField>
    <cacheField name="Sales" numFmtId="0">
      <sharedItems containsSemiMixedTypes="0" containsString="0" containsNumber="1" minValue="2.2400000000000002" maxValue="89061.05"/>
    </cacheField>
    <cacheField name="Discount" numFmtId="0">
      <sharedItems containsSemiMixedTypes="0" containsString="0" containsNumber="1" minValue="0" maxValue="0.25"/>
    </cacheField>
    <cacheField name="Ship Mode" numFmtId="0">
      <sharedItems/>
    </cacheField>
    <cacheField name="Profit" numFmtId="0">
      <sharedItems containsSemiMixedTypes="0" containsString="0" containsNumber="1" minValue="-14140.7" maxValue="27220.69"/>
    </cacheField>
    <cacheField name="Unit Price" numFmtId="0">
      <sharedItems containsMixedTypes="1" containsNumber="1" minValue="0.99" maxValue="6783.02"/>
    </cacheField>
    <cacheField name="Shipping Cost" numFmtId="0">
      <sharedItems containsSemiMixedTypes="0" containsString="0" containsNumber="1" minValue="0.49" maxValue="164.73"/>
    </cacheField>
    <cacheField name="Customer Name" numFmtId="0">
      <sharedItems/>
    </cacheField>
    <cacheField name="Province" numFmtId="0">
      <sharedItems/>
    </cacheField>
    <cacheField name="Region" numFmtId="0">
      <sharedItems/>
    </cacheField>
    <cacheField name="Customer Segment" numFmtId="0">
      <sharedItems/>
    </cacheField>
    <cacheField name="Product Category" numFmtId="0">
      <sharedItems/>
    </cacheField>
    <cacheField name="Product Sub-Category" numFmtId="0">
      <sharedItems/>
    </cacheField>
    <cacheField name="Product Base Margin" numFmtId="0">
      <sharedItems containsString="0" containsBlank="1" containsNumber="1" minValue="0.35" maxValue="0.8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hushikesh Patil" refreshedDate="46276.639372337966" createdVersion="8" refreshedVersion="8" minRefreshableVersion="3" recordCount="795" xr:uid="{971B99E0-8F79-4705-B14B-7D5994F9C42D}">
  <cacheSource type="worksheet">
    <worksheetSource ref="A1:A796" sheet="coustomer name"/>
  </cacheSource>
  <cacheFields count="1">
    <cacheField name="Customer Nam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hushikesh Patil" refreshedDate="46276.639372569443" createdVersion="8" refreshedVersion="8" minRefreshableVersion="3" recordCount="800" xr:uid="{247F095A-F490-463E-A78B-979B968A7EAF}">
  <cacheSource type="worksheet">
    <worksheetSource ref="BF1:BG1048576" sheet="superstore_sales"/>
  </cacheSource>
  <cacheFields count="2">
    <cacheField name="how frequent the customer is ordering" numFmtId="0">
      <sharedItems containsString="0" containsBlank="1" containsNumber="1" containsInteger="1" minValue="1" maxValue="41"/>
    </cacheField>
    <cacheField name="Customer Name"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hushikesh Patil" refreshedDate="46276.674214236111" createdVersion="8" refreshedVersion="8" minRefreshableVersion="3" recordCount="8400" xr:uid="{059CD44F-16B5-4B06-A14E-BF3F2EC30202}">
  <cacheSource type="worksheet">
    <worksheetSource ref="F1:L1048576" sheet="superstore_sales"/>
  </cacheSource>
  <cacheFields count="7">
    <cacheField name="month" numFmtId="0">
      <sharedItems containsBlank="1"/>
    </cacheField>
    <cacheField name="year" numFmtId="0">
      <sharedItems containsBlank="1" count="5">
        <s v="2010"/>
        <s v="2012"/>
        <s v="2011"/>
        <s v="2009"/>
        <m/>
      </sharedItems>
    </cacheField>
    <cacheField name="date diff" numFmtId="0">
      <sharedItems containsString="0" containsBlank="1" containsNumber="1" containsInteger="1" minValue="0" maxValue="92"/>
    </cacheField>
    <cacheField name="shipping day" numFmtId="0">
      <sharedItems containsBlank="1"/>
    </cacheField>
    <cacheField name="Order Priority" numFmtId="0">
      <sharedItems containsBlank="1"/>
    </cacheField>
    <cacheField name="Order Quantity" numFmtId="0">
      <sharedItems containsString="0" containsBlank="1" containsNumber="1" containsInteger="1" minValue="1" maxValue="50"/>
    </cacheField>
    <cacheField name="Sales" numFmtId="0">
      <sharedItems containsString="0" containsBlank="1" containsNumber="1" minValue="2.2400000000000002" maxValue="89061.05" count="8154">
        <n v="261.54000000000002"/>
        <n v="10123.02"/>
        <n v="244.57"/>
        <n v="4965.7595000000001"/>
        <n v="394.27"/>
        <n v="146.69"/>
        <n v="93.54"/>
        <n v="905.08"/>
        <n v="2781.82"/>
        <n v="228.41"/>
        <n v="196.85"/>
        <n v="124.56"/>
        <n v="716.84"/>
        <n v="1474.33"/>
        <n v="80.61"/>
        <n v="1815.49"/>
        <n v="248.26"/>
        <n v="4462.2299999999996"/>
        <n v="663.78399999999999"/>
        <n v="834.904"/>
        <n v="2480.9205000000002"/>
        <n v="59.03"/>
        <n v="97.48"/>
        <n v="511.83"/>
        <n v="184.99"/>
        <n v="80.900000000000006"/>
        <n v="67.239999999999995"/>
        <n v="12028.23"/>
        <n v="370.48"/>
        <n v="278"/>
        <n v="66.540000000000006"/>
        <n v="845.32"/>
        <n v="282.07"/>
        <n v="426.03699999999998"/>
        <n v="1078.49"/>
        <n v="3554.46"/>
        <n v="191.67"/>
        <n v="5586.33"/>
        <n v="507.64"/>
        <n v="14223.82"/>
        <n v="42.66"/>
        <n v="427.32"/>
        <n v="820.28399999999999"/>
        <n v="14.76"/>
        <n v="89.55"/>
        <n v="1210.0515"/>
        <n v="187.83"/>
        <n v="49.59"/>
        <n v="4253.009"/>
        <n v="59.38"/>
        <n v="1285.3699999999999"/>
        <n v="48.91"/>
        <n v="129.62"/>
        <n v="118.97"/>
        <n v="61.871499999999997"/>
        <n v="384.33"/>
        <n v="239.03"/>
        <n v="3922.42"/>
        <n v="1733.3625"/>
        <n v="208.28"/>
        <n v="9620.82"/>
        <n v="255.48"/>
        <n v="130.32"/>
        <n v="312.36"/>
        <n v="217"/>
        <n v="296.13"/>
        <n v="436.17"/>
        <n v="136.29"/>
        <n v="1311.25"/>
        <n v="544.41"/>
        <n v="844.09"/>
        <n v="6396.2"/>
        <n v="751.77"/>
        <n v="1003.06"/>
        <n v="1266.72"/>
        <n v="368.04"/>
        <n v="152.6"/>
        <n v="3338.98"/>
        <n v="24.16"/>
        <n v="270.83999999999997"/>
        <n v="3389.93"/>
        <n v="266.36"/>
        <n v="89.41"/>
        <n v="2799.7"/>
        <n v="2039.56"/>
        <n v="12175.82"/>
        <n v="101.21"/>
        <n v="1585.64"/>
        <n v="176.26"/>
        <n v="4655.07"/>
        <n v="10087.6"/>
        <n v="1608.08"/>
        <n v="12.18"/>
        <n v="820.52"/>
        <n v="6250.9359999999997"/>
        <n v="854.88"/>
        <n v="80.27"/>
        <n v="308.54000000000002"/>
        <n v="400.57"/>
        <n v="1170.0250000000001"/>
        <n v="5188.8599999999997"/>
        <n v="339.81"/>
        <n v="1519.9"/>
        <n v="102.24"/>
        <n v="965.69"/>
        <n v="397.84"/>
        <n v="73.069999999999993"/>
        <n v="4679.1000000000004"/>
        <n v="8009.5924999999997"/>
        <n v="4689.66"/>
        <n v="3019.41"/>
        <n v="36.86"/>
        <n v="22079.47"/>
        <n v="5407.31"/>
        <n v="74.3"/>
        <n v="21506.77"/>
        <n v="669.02"/>
        <n v="1143.49"/>
        <n v="78.08"/>
        <n v="5297.47"/>
        <n v="95.3"/>
        <n v="460.68"/>
        <n v="318.75850000000003"/>
        <n v="1020.61"/>
        <n v="268.33999999999997"/>
        <n v="209"/>
        <n v="501.32"/>
        <n v="275.16000000000003"/>
        <n v="1302.99"/>
        <n v="40.1"/>
        <n v="1414.05"/>
        <n v="5350.61"/>
        <n v="310.87"/>
        <n v="9062.73"/>
        <n v="1584.1"/>
        <n v="283.58"/>
        <n v="5403.37"/>
        <n v="82.15"/>
        <n v="2066.16"/>
        <n v="4605.3599999999997"/>
        <n v="1753.51"/>
        <n v="426.34"/>
        <n v="1837.44"/>
        <n v="3722.29"/>
        <n v="28.05"/>
        <n v="311.44"/>
        <n v="215.65"/>
        <n v="121.12"/>
        <n v="300.2"/>
        <n v="1364.8025"/>
        <n v="128.21"/>
        <n v="252.79"/>
        <n v="50.97"/>
        <n v="4.99"/>
        <n v="10554.63"/>
        <n v="1749.64"/>
        <n v="1943.72"/>
        <n v="18.37"/>
        <n v="6175.777"/>
        <n v="157.97"/>
        <n v="144.84"/>
        <n v="127.16"/>
        <n v="5472.12"/>
        <n v="1810.67"/>
        <n v="633.55999999999995"/>
        <n v="644.4"/>
        <n v="1211.98"/>
        <n v="3316.08"/>
        <n v="207.08"/>
        <n v="234.28"/>
        <n v="1779.8915"/>
        <n v="114.12"/>
        <n v="436.05"/>
        <n v="5247.4835000000003"/>
        <n v="173.417"/>
        <n v="23792.93"/>
        <n v="256.12"/>
        <n v="387"/>
        <n v="1143.45"/>
        <n v="42.31"/>
        <n v="152.66999999999999"/>
        <n v="82.61"/>
        <n v="789.94"/>
        <n v="435.24"/>
        <n v="473.7"/>
        <n v="553.5625"/>
        <n v="54.78"/>
        <n v="304.83"/>
        <n v="16066.85"/>
        <n v="618.9"/>
        <n v="1665.0395000000001"/>
        <n v="1049.79"/>
        <n v="817.18"/>
        <n v="465.83"/>
        <n v="241.70599999999999"/>
        <n v="275.91000000000003"/>
        <n v="30.83"/>
        <n v="121.66"/>
        <n v="108.42"/>
        <n v="78.47"/>
        <n v="26133.39"/>
        <n v="2671.21"/>
        <n v="531.66"/>
        <n v="317.85000000000002"/>
        <n v="163.08000000000001"/>
        <n v="103.07"/>
        <n v="17.190000000000001"/>
        <n v="2689.48"/>
        <n v="15.31"/>
        <n v="270.63"/>
        <n v="6583.9129999999996"/>
        <n v="4865.72"/>
        <n v="1003.31"/>
        <n v="6048.18"/>
        <n v="3051.27"/>
        <n v="9633.59"/>
        <n v="3758.77"/>
        <n v="143.78"/>
        <n v="440.92"/>
        <n v="4343.51"/>
        <n v="593.32000000000005"/>
        <n v="626.07000000000005"/>
        <n v="557.23"/>
        <n v="261.88"/>
        <n v="593.73"/>
        <n v="120.77"/>
        <n v="795.74"/>
        <n v="251.75"/>
        <n v="697.41"/>
        <n v="4684.8999999999996"/>
        <n v="905.94"/>
        <n v="270.23"/>
        <n v="660.27"/>
        <n v="32.4"/>
        <n v="4688.9485000000004"/>
        <n v="50.7"/>
        <n v="90.06"/>
        <n v="338.52"/>
        <n v="6109.817"/>
        <n v="34.11"/>
        <n v="538.22"/>
        <n v="1064.23"/>
        <n v="3497.05"/>
        <n v="774.05250000000001"/>
        <n v="74.05"/>
        <n v="5753.85"/>
        <n v="18235.47"/>
        <n v="2631.107"/>
        <n v="209.42"/>
        <n v="324.39999999999998"/>
        <n v="137.02000000000001"/>
        <n v="232.67"/>
        <n v="4805.92"/>
        <n v="62.26"/>
        <n v="58.53"/>
        <n v="157.79"/>
        <n v="376.21"/>
        <n v="1601.24"/>
        <n v="501.31"/>
        <n v="24.96"/>
        <n v="166.76"/>
        <n v="811.13"/>
        <n v="822.84249999999997"/>
        <n v="3310.9454999999998"/>
        <n v="55.02"/>
        <n v="192.58"/>
        <n v="291.67"/>
        <n v="281.39"/>
        <n v="12593.91"/>
        <n v="6123.94"/>
        <n v="19325.2"/>
        <n v="8380.2199999999993"/>
        <n v="35.17"/>
        <n v="17387.650000000001"/>
        <n v="6040.22"/>
        <n v="691.59"/>
        <n v="345.2"/>
        <n v="1955.0764999999999"/>
        <n v="217.93"/>
        <n v="254.76"/>
        <n v="6806.66"/>
        <n v="891.61"/>
        <n v="165.04"/>
        <n v="789.01"/>
        <n v="97.57"/>
        <n v="110.32"/>
        <n v="321.68"/>
        <n v="971.95"/>
        <n v="2149.0300000000002"/>
        <n v="3671.3"/>
        <n v="1763.6"/>
        <n v="403.17"/>
        <n v="89.97"/>
        <n v="456.91"/>
        <n v="249.02"/>
        <n v="78.489999999999995"/>
        <n v="40.72"/>
        <n v="113.3"/>
        <n v="1219.19"/>
        <n v="28.68"/>
        <n v="3548.67"/>
        <n v="178.78"/>
        <n v="6045.98"/>
        <n v="56.695"/>
        <n v="1350.5309999999999"/>
        <n v="100.4"/>
        <n v="327.14999999999998"/>
        <n v="30.51"/>
        <n v="127.8"/>
        <n v="242.36"/>
        <n v="802.19"/>
        <n v="63.52"/>
        <n v="371.94"/>
        <n v="349.43"/>
        <n v="58.33"/>
        <n v="10377.219999999999"/>
        <n v="140.66"/>
        <n v="42.89"/>
        <n v="226.5"/>
        <n v="438.93"/>
        <n v="15251.5"/>
        <n v="34.42"/>
        <n v="172.76"/>
        <n v="853.16200000000003"/>
        <n v="35.65"/>
        <n v="199.86"/>
        <n v="1888.02"/>
        <n v="322.69"/>
        <n v="22.06"/>
        <n v="12616.2"/>
        <n v="148.16999999999999"/>
        <n v="217.25"/>
        <n v="5993.74"/>
        <n v="361.65"/>
        <n v="1038.82"/>
        <n v="564.39"/>
        <n v="826.97349999999994"/>
        <n v="999.226"/>
        <n v="2298.3200000000002"/>
        <n v="1168.1500000000001"/>
        <n v="181.78"/>
        <n v="1184.32"/>
        <n v="71.94"/>
        <n v="550.61"/>
        <n v="1373.11"/>
        <n v="368.18"/>
        <n v="224.47"/>
        <n v="104.85"/>
        <n v="256"/>
        <n v="6067.76"/>
        <n v="2754.93"/>
        <n v="19417.55"/>
        <n v="4842.21"/>
        <n v="615.58000000000004"/>
        <n v="8387.1"/>
        <n v="126.02"/>
        <n v="68.14"/>
        <n v="71.47"/>
        <n v="568.33550000000002"/>
        <n v="2157.3085000000001"/>
        <n v="1363"/>
        <n v="4698.5"/>
        <n v="347.47"/>
        <n v="1404.22"/>
        <n v="17.52"/>
        <n v="4273.8"/>
        <n v="192.18"/>
        <n v="483.96"/>
        <n v="308.363"/>
        <n v="1911.4034999999999"/>
        <n v="862.2"/>
        <n v="120.03"/>
        <n v="18.920000000000002"/>
        <n v="237.28"/>
        <n v="324.55"/>
        <n v="8901.7800000000007"/>
        <n v="1062.9590000000001"/>
        <n v="7468.86"/>
        <n v="710.32799999999997"/>
        <n v="3510.82"/>
        <n v="281.83999999999997"/>
        <n v="509.52"/>
        <n v="97.02"/>
        <n v="225.16"/>
        <n v="205.33"/>
        <n v="1368.14"/>
        <n v="2475.83"/>
        <n v="2205.7584999999999"/>
        <n v="524.20000000000005"/>
        <n v="6553.45"/>
        <n v="497.14"/>
        <n v="917.39"/>
        <n v="110.67"/>
        <n v="1163.123"/>
        <n v="224.58"/>
        <n v="365.77"/>
        <n v="16073.03"/>
        <n v="30.68"/>
        <n v="54.076999999999998"/>
        <n v="899.97"/>
        <n v="6789.9274999999998"/>
        <n v="748.29"/>
        <n v="2522.21"/>
        <n v="4181.82"/>
        <n v="680.85850000000005"/>
        <n v="759.84"/>
        <n v="147.38999999999999"/>
        <n v="294"/>
        <n v="216.3"/>
        <n v="31.6"/>
        <n v="154.18"/>
        <n v="110.31"/>
        <n v="137.51"/>
        <n v="302.2"/>
        <n v="399.58"/>
        <n v="52.39"/>
        <n v="61.09"/>
        <n v="777.76"/>
        <n v="108.87"/>
        <n v="10051.52"/>
        <n v="97.13"/>
        <n v="1523.5"/>
        <n v="756.15"/>
        <n v="18.149999999999999"/>
        <n v="1323.67"/>
        <n v="47.44"/>
        <n v="51.21"/>
        <n v="2195.5500000000002"/>
        <n v="3482.41"/>
        <n v="683.46"/>
        <n v="600.22"/>
        <n v="64.030500000000004"/>
        <n v="8551.5439999999999"/>
        <n v="291.66000000000003"/>
        <n v="503.32749999999999"/>
        <n v="171.71"/>
        <n v="1326.04"/>
        <n v="3881.89"/>
        <n v="17.89"/>
        <n v="137.18"/>
        <n v="617.26"/>
        <n v="13104.992"/>
        <n v="700.73"/>
        <n v="667.55"/>
        <n v="701.46"/>
        <n v="53.94"/>
        <n v="46.94"/>
        <n v="77.989999999999995"/>
        <n v="5735.79"/>
        <n v="186.93"/>
        <n v="241.1"/>
        <n v="491.93"/>
        <n v="623.71"/>
        <n v="4263.9314999999997"/>
        <n v="2700.41"/>
        <n v="1583.06"/>
        <n v="756.6"/>
        <n v="207.19"/>
        <n v="88"/>
        <n v="196.74"/>
        <n v="471.24"/>
        <n v="368.66"/>
        <n v="2232.06"/>
        <n v="387.17"/>
        <n v="168.57"/>
        <n v="413.86"/>
        <n v="178.45"/>
        <n v="2728.65"/>
        <n v="735.54"/>
        <n v="1060.0605"/>
        <n v="199.39"/>
        <n v="2770.35"/>
        <n v="1882.12"/>
        <n v="186.94"/>
        <n v="407.2"/>
        <n v="208.6"/>
        <n v="778.38"/>
        <n v="60.36"/>
        <n v="1936.3"/>
        <n v="14.23"/>
        <n v="272.07"/>
        <n v="325.43"/>
        <n v="843.53"/>
        <n v="6641.14"/>
        <n v="10469.030000000001"/>
        <n v="835.55"/>
        <n v="215.93"/>
        <n v="140.24"/>
        <n v="266.94"/>
        <n v="113.85"/>
        <n v="83.81"/>
        <n v="218.81"/>
        <n v="9502.7360000000008"/>
        <n v="5686.25"/>
        <n v="797.24"/>
        <n v="963.3"/>
        <n v="94.56"/>
        <n v="712.04"/>
        <n v="283.20999999999998"/>
        <n v="45.8"/>
        <n v="557.85"/>
        <n v="4261.9399999999996"/>
        <n v="2071.3395"/>
        <n v="222.91"/>
        <n v="1634.98"/>
        <n v="204.11"/>
        <n v="1038.4000000000001"/>
        <n v="305.82"/>
        <n v="7441.29"/>
        <n v="55.45"/>
        <n v="4896.93"/>
        <n v="433.68"/>
        <n v="717.29"/>
        <n v="1423.35"/>
        <n v="932.89200000000005"/>
        <n v="5977.63"/>
        <n v="906.02"/>
        <n v="170.88"/>
        <n v="434.62"/>
        <n v="871.25"/>
        <n v="537.87"/>
        <n v="608.21"/>
        <n v="285.83999999999997"/>
        <n v="12450.48"/>
        <n v="2083.0524999999998"/>
        <n v="233.28"/>
        <n v="47.01"/>
        <n v="3245.73"/>
        <n v="63.02"/>
        <n v="6420.87"/>
        <n v="2407.6930000000002"/>
        <n v="109.49"/>
        <n v="283.17"/>
        <n v="17"/>
        <n v="67.41"/>
        <n v="130.66999999999999"/>
        <n v="77.62"/>
        <n v="440.39"/>
        <n v="96.99"/>
        <n v="590.42999999999995"/>
        <n v="216.33"/>
        <n v="3152.75"/>
        <n v="3609.88"/>
        <n v="188.05"/>
        <n v="1681.6"/>
        <n v="5203.8999999999996"/>
        <n v="744.12"/>
        <n v="293.3"/>
        <n v="50.93"/>
        <n v="792.8"/>
        <n v="782.45050000000003"/>
        <n v="226.18"/>
        <n v="1856.9694999999999"/>
        <n v="241.19"/>
        <n v="4177.5200000000004"/>
        <n v="3351.08"/>
        <n v="159.11000000000001"/>
        <n v="1127.81"/>
        <n v="9293.82"/>
        <n v="80.790000000000006"/>
        <n v="925.03"/>
        <n v="566.12"/>
        <n v="327.61"/>
        <n v="178.4"/>
        <n v="115.01"/>
        <n v="181.83"/>
        <n v="952.47"/>
        <n v="171.96350000000001"/>
        <n v="2543.9499999999998"/>
        <n v="317.95"/>
        <n v="435.29"/>
        <n v="937.04"/>
        <n v="1616.64"/>
        <n v="404.3"/>
        <n v="11674.968000000001"/>
        <n v="1482.81"/>
        <n v="6693.28"/>
        <n v="309.3"/>
        <n v="444.52"/>
        <n v="742.21"/>
        <n v="896.18050000000005"/>
        <n v="120.56"/>
        <n v="2640.6864999999998"/>
        <n v="8662.34"/>
        <n v="1689.97"/>
        <n v="112.03"/>
        <n v="2528.4899999999998"/>
        <n v="1146.1099999999999"/>
        <n v="102.5"/>
        <n v="7783.36"/>
        <n v="61.76"/>
        <n v="1280.3399999999999"/>
        <n v="76.61"/>
        <n v="1483.44"/>
        <n v="145.68"/>
        <n v="500.48"/>
        <n v="8221.2934999999998"/>
        <n v="1158.26"/>
        <n v="298.52"/>
        <n v="667.35"/>
        <n v="3206.9650000000001"/>
        <n v="6654.39"/>
        <n v="4429.6899999999996"/>
        <n v="239.35"/>
        <n v="684.66"/>
        <n v="2531.35"/>
        <n v="22.45"/>
        <n v="7765.13"/>
        <n v="2435.3200000000002"/>
        <n v="4242.76"/>
        <n v="14.4"/>
        <n v="92.06"/>
        <n v="199.62"/>
        <n v="196.5"/>
        <n v="3672.89"/>
        <n v="46.97"/>
        <n v="20333.815999999999"/>
        <n v="1697.44"/>
        <n v="572.4325"/>
        <n v="322.02999999999997"/>
        <n v="2470.84"/>
        <n v="15.26"/>
        <n v="5250.6625000000004"/>
        <n v="10791.38"/>
        <n v="26.68"/>
        <n v="123.46"/>
        <n v="588.54"/>
        <n v="284.38"/>
        <n v="165.51"/>
        <n v="2046.81"/>
        <n v="28.81"/>
        <n v="1445.6"/>
        <n v="119.03"/>
        <n v="34.880000000000003"/>
        <n v="1272.83"/>
        <n v="165.36"/>
        <n v="883.37"/>
        <n v="23255.61"/>
        <n v="23.19"/>
        <n v="639.19000000000005"/>
        <n v="62.45"/>
        <n v="152.55000000000001"/>
        <n v="152.96"/>
        <n v="7608.88"/>
        <n v="1270.03"/>
        <n v="101.34"/>
        <n v="393.59"/>
        <n v="551.17999999999995"/>
        <n v="18.73"/>
        <n v="294.04000000000002"/>
        <n v="2022.65"/>
        <n v="2289.92"/>
        <n v="1773.86"/>
        <n v="543.22"/>
        <n v="813.9"/>
        <n v="865.27"/>
        <n v="429.28"/>
        <n v="341.71"/>
        <n v="648.26"/>
        <n v="410.43"/>
        <n v="9750.5499999999993"/>
        <n v="1799.6115"/>
        <n v="1441.57"/>
        <n v="173.09"/>
        <n v="5016.25"/>
        <n v="945.03"/>
        <n v="325.75"/>
        <n v="136.41999999999999"/>
        <n v="93.05"/>
        <n v="154.13"/>
        <n v="18824.419999999998"/>
        <n v="33.64"/>
        <n v="176.15"/>
        <n v="66.430000000000007"/>
        <n v="2674.18"/>
        <n v="5513.82"/>
        <n v="241.14"/>
        <n v="365.22"/>
        <n v="3229.66"/>
        <n v="4010.9375"/>
        <n v="672.46"/>
        <n v="8223.07"/>
        <n v="259.69"/>
        <n v="2503.86"/>
        <n v="374.67"/>
        <n v="5155.3500000000004"/>
        <n v="538.51"/>
        <n v="3780.43"/>
        <n v="1961.68"/>
        <n v="638.72"/>
        <n v="1599.54"/>
        <n v="942.42"/>
        <n v="1290.2065"/>
        <n v="858.53"/>
        <n v="245.4"/>
        <n v="4177.66"/>
        <n v="63.33"/>
        <n v="1436.55"/>
        <n v="848.2"/>
        <n v="717.21"/>
        <n v="642.79999999999995"/>
        <n v="3114.05"/>
        <n v="8161.93"/>
        <n v="1314.65"/>
        <n v="4479.16"/>
        <n v="1072.22"/>
        <n v="342.85"/>
        <n v="62.48"/>
        <n v="1966.26"/>
        <n v="114.17"/>
        <n v="197.11"/>
        <n v="653.87099999999998"/>
        <n v="2039.0820000000001"/>
        <n v="225.46"/>
        <n v="783.96"/>
        <n v="4711.2439999999997"/>
        <n v="1132.54"/>
        <n v="1648.33"/>
        <n v="50.35"/>
        <n v="1494.232"/>
        <n v="1483.49"/>
        <n v="14729.36"/>
        <n v="258.19"/>
        <n v="4621.1000000000004"/>
        <n v="460.2"/>
        <n v="155.44999999999999"/>
        <n v="343.26"/>
        <n v="134.86000000000001"/>
        <n v="3512.9"/>
        <n v="281.5455"/>
        <n v="5186.3100000000004"/>
        <n v="983.78"/>
        <n v="410.15"/>
        <n v="135.72"/>
        <n v="589.63"/>
        <n v="336.84"/>
        <n v="397.17"/>
        <n v="2094.12"/>
        <n v="1714.02"/>
        <n v="223.59"/>
        <n v="288.56"/>
        <n v="1892.848"/>
        <n v="6375.28"/>
        <n v="1000.78"/>
        <n v="543.72"/>
        <n v="165.75"/>
        <n v="2021.1469999999999"/>
        <n v="42.58"/>
        <n v="4577.18"/>
        <n v="845.9"/>
        <n v="1082.45"/>
        <n v="23.46"/>
        <n v="2154.34"/>
        <n v="1699.52"/>
        <n v="760.85"/>
        <n v="1042.25"/>
        <n v="5010.7415000000001"/>
        <n v="19109.61"/>
        <n v="409.08"/>
        <n v="3397.72"/>
        <n v="449.42"/>
        <n v="59.58"/>
        <n v="642.9"/>
        <n v="47.28"/>
        <n v="6900.13"/>
        <n v="1449.21"/>
        <n v="162.25"/>
        <n v="384.9"/>
        <n v="84.09"/>
        <n v="319.69"/>
        <n v="139.86000000000001"/>
        <n v="926.58500000000004"/>
        <n v="27.34"/>
        <n v="683.68"/>
        <n v="100.41"/>
        <n v="8101.9875000000002"/>
        <n v="1313.8109999999999"/>
        <n v="1350.34"/>
        <n v="861.26"/>
        <n v="1531.4110000000001"/>
        <n v="57.24"/>
        <n v="247.21"/>
        <n v="1541.7809999999999"/>
        <n v="19"/>
        <n v="8289.51"/>
        <n v="42.22"/>
        <n v="653.44000000000005"/>
        <n v="245.96"/>
        <n v="1014.87"/>
        <n v="35.51"/>
        <n v="1105.6600000000001"/>
        <n v="78.930000000000007"/>
        <n v="608.33000000000004"/>
        <n v="155.80000000000001"/>
        <n v="226.65"/>
        <n v="10.96"/>
        <n v="185.61"/>
        <n v="1098.5060000000001"/>
        <n v="160.27000000000001"/>
        <n v="4601.0200000000004"/>
        <n v="89.89"/>
        <n v="447.33"/>
        <n v="104.82"/>
        <n v="224.09"/>
        <n v="384.2"/>
        <n v="6366.52"/>
        <n v="31.01"/>
        <n v="331.83"/>
        <n v="446.46"/>
        <n v="1252.8900000000001"/>
        <n v="47.79"/>
        <n v="63.84"/>
        <n v="531.06299999999999"/>
        <n v="152.84"/>
        <n v="271.14"/>
        <n v="1150.3"/>
        <n v="305.95999999999998"/>
        <n v="48.84"/>
        <n v="223.74"/>
        <n v="26.82"/>
        <n v="631.99"/>
        <n v="413.8"/>
        <n v="336.25"/>
        <n v="4001.4684999999999"/>
        <n v="102.95"/>
        <n v="65.81"/>
        <n v="2564.4499999999998"/>
        <n v="53.55"/>
        <n v="1244.19"/>
        <n v="207.55"/>
        <n v="1158.45"/>
        <n v="2568.71"/>
        <n v="154.44999999999999"/>
        <n v="6133.18"/>
        <n v="2632.4755"/>
        <n v="170.81"/>
        <n v="4726.5950000000003"/>
        <n v="3780.16"/>
        <n v="1784.048"/>
        <n v="1482.01"/>
        <n v="91.75"/>
        <n v="346.57"/>
        <n v="234.09"/>
        <n v="82.43"/>
        <n v="295.97000000000003"/>
        <n v="94.5"/>
        <n v="1836.06"/>
        <n v="21.03"/>
        <n v="301.36"/>
        <n v="114.28"/>
        <n v="1889.04"/>
        <n v="7002.08"/>
        <n v="91.43"/>
        <n v="27.99"/>
        <n v="21.07"/>
        <n v="102.46"/>
        <n v="1097.5999999999999"/>
        <n v="21.64"/>
        <n v="128"/>
        <n v="252.66"/>
        <n v="44.1"/>
        <n v="132.31"/>
        <n v="178.51"/>
        <n v="31.32"/>
        <n v="1538.8655000000001"/>
        <n v="286.07"/>
        <n v="733.92"/>
        <n v="99.11"/>
        <n v="2475.08"/>
        <n v="1610.42"/>
        <n v="5620.2"/>
        <n v="1382.31"/>
        <n v="991.36"/>
        <n v="1410.44"/>
        <n v="268.18"/>
        <n v="477.05399999999997"/>
        <n v="738.69"/>
        <n v="1015.4"/>
        <n v="184.09"/>
        <n v="1646.05"/>
        <n v="7807.45"/>
        <n v="261"/>
        <n v="127.56"/>
        <n v="144.06"/>
        <n v="3205.24"/>
        <n v="339.27"/>
        <n v="902.024"/>
        <n v="702.79"/>
        <n v="712.64"/>
        <n v="239.86"/>
        <n v="1269.79"/>
        <n v="1529.0139999999999"/>
        <n v="1120.27"/>
        <n v="5677.6090000000004"/>
        <n v="1222.68"/>
        <n v="390.2"/>
        <n v="892.38"/>
        <n v="29.41"/>
        <n v="1449.3"/>
        <n v="4374.6864999999998"/>
        <n v="4283.2349999999997"/>
        <n v="1874.37"/>
        <n v="1476.39"/>
        <n v="863.58299999999997"/>
        <n v="49.55"/>
        <n v="606.55999999999995"/>
        <n v="715.4"/>
        <n v="113.75"/>
        <n v="3081.95"/>
        <n v="133.22999999999999"/>
        <n v="1406.64"/>
        <n v="3197.45"/>
        <n v="78.569999999999993"/>
        <n v="5403.75"/>
        <n v="192.49"/>
        <n v="6408.3"/>
        <n v="2323.36"/>
        <n v="136.41"/>
        <n v="761.23"/>
        <n v="187.16"/>
        <n v="176.1"/>
        <n v="44.05"/>
        <n v="671.03"/>
        <n v="3800.4"/>
        <n v="13.3"/>
        <n v="3379.01"/>
        <n v="687.52"/>
        <n v="4538.66"/>
        <n v="3816.59"/>
        <n v="194.29"/>
        <n v="195.49"/>
        <n v="47.93"/>
        <n v="168.55"/>
        <n v="77.03"/>
        <n v="939.39"/>
        <n v="279.33"/>
        <n v="365.93"/>
        <n v="12.2"/>
        <n v="170.42"/>
        <n v="431.29"/>
        <n v="294.26"/>
        <n v="549.91999999999996"/>
        <n v="182.09"/>
        <n v="285.08"/>
        <n v="27875.54"/>
        <n v="2030.44"/>
        <n v="695.99"/>
        <n v="477.50450000000001"/>
        <n v="777.63"/>
        <n v="1500.17"/>
        <n v="377.31"/>
        <n v="204.49"/>
        <n v="5572.92"/>
        <n v="3977.97"/>
        <n v="3116.7714999999998"/>
        <n v="986.27200000000005"/>
        <n v="201.37"/>
        <n v="939.77"/>
        <n v="187.28"/>
        <n v="763.64850000000001"/>
        <n v="12457.63"/>
        <n v="32.35"/>
        <n v="116.56"/>
        <n v="117.062"/>
        <n v="72.08"/>
        <n v="10338.93"/>
        <n v="15897.01"/>
        <n v="1265.2929999999999"/>
        <n v="2722.85"/>
        <n v="59.93"/>
        <n v="851.52"/>
        <n v="919"/>
        <n v="453.24549999999999"/>
        <n v="6276.83"/>
        <n v="122.51"/>
        <n v="2846.3609999999999"/>
        <n v="71.040000000000006"/>
        <n v="2232.66"/>
        <n v="177.88"/>
        <n v="139.59"/>
        <n v="253.15"/>
        <n v="83.02"/>
        <n v="10278.790000000001"/>
        <n v="53.14"/>
        <n v="295.37"/>
        <n v="50.69"/>
        <n v="1865.94"/>
        <n v="784.72"/>
        <n v="2343.076"/>
        <n v="627.64"/>
        <n v="67.45"/>
        <n v="199.94"/>
        <n v="1282.49"/>
        <n v="346.42"/>
        <n v="773.44"/>
        <n v="881.84"/>
        <n v="5067.5725000000002"/>
        <n v="2245.7800000000002"/>
        <n v="9418.14"/>
        <n v="1090.5999999999999"/>
        <n v="1811.3"/>
        <n v="4095.76"/>
        <n v="482.37"/>
        <n v="7036.11"/>
        <n v="2354.8000000000002"/>
        <n v="187.88"/>
        <n v="20872.16"/>
        <n v="152.28"/>
        <n v="125.54"/>
        <n v="228.01"/>
        <n v="57.5"/>
        <n v="604.38"/>
        <n v="2404.5990000000002"/>
        <n v="132.36000000000001"/>
        <n v="1498.46"/>
        <n v="985.29"/>
        <n v="323.52999999999997"/>
        <n v="65.747500000000002"/>
        <n v="118.36"/>
        <n v="29.31"/>
        <n v="80.260000000000005"/>
        <n v="398.76"/>
        <n v="67.58"/>
        <n v="159.24"/>
        <n v="48.77"/>
        <n v="26.5"/>
        <n v="2634.8555000000001"/>
        <n v="281"/>
        <n v="4064.05"/>
        <n v="3213.87"/>
        <n v="14.68"/>
        <n v="10145.14"/>
        <n v="68.45"/>
        <n v="1326.09"/>
        <n v="339.49"/>
        <n v="1187.1199999999999"/>
        <n v="108.31"/>
        <n v="2051.0160000000001"/>
        <n v="106.78"/>
        <n v="79.37"/>
        <n v="218.12"/>
        <n v="118.38"/>
        <n v="253.89"/>
        <n v="1556.87"/>
        <n v="195.98"/>
        <n v="9235.9699999999993"/>
        <n v="274.38"/>
        <n v="17.72"/>
        <n v="65.61"/>
        <n v="309.62"/>
        <n v="4901.99"/>
        <n v="4305.79"/>
        <n v="1991.703"/>
        <n v="2932.99"/>
        <n v="9194.7999999999993"/>
        <n v="2285.12"/>
        <n v="355.69"/>
        <n v="297.05"/>
        <n v="108.26"/>
        <n v="67.349999999999994"/>
        <n v="1472.31"/>
        <n v="857.42"/>
        <n v="2.2400000000000002"/>
        <n v="446.72"/>
        <n v="1580.6005"/>
        <n v="16002.29"/>
        <n v="182.26"/>
        <n v="3565.27"/>
        <n v="241.01"/>
        <n v="209.02"/>
        <n v="729.92"/>
        <n v="2593.08"/>
        <n v="2529.3960000000002"/>
        <n v="441.43"/>
        <n v="2145.6975000000002"/>
        <n v="1341.963"/>
        <n v="1712.66"/>
        <n v="310.31"/>
        <n v="246.98"/>
        <n v="233.39"/>
        <n v="135.31"/>
        <n v="181.66"/>
        <n v="1194.96"/>
        <n v="184.33099999999999"/>
        <n v="1223.3795"/>
        <n v="128.69"/>
        <n v="686.27"/>
        <n v="242.63"/>
        <n v="4729.8500000000004"/>
        <n v="4852.05"/>
        <n v="70.33"/>
        <n v="677.51800000000003"/>
        <n v="302.05"/>
        <n v="66.12"/>
        <n v="109.86"/>
        <n v="12979.1"/>
        <n v="2052.8200000000002"/>
        <n v="1905.79"/>
        <n v="68.88"/>
        <n v="110.79"/>
        <n v="823.63"/>
        <n v="286.73"/>
        <n v="3819.42"/>
        <n v="208.78"/>
        <n v="647.78"/>
        <n v="2692.6895"/>
        <n v="151.19"/>
        <n v="102.73"/>
        <n v="167.37"/>
        <n v="1026.6385"/>
        <n v="2405.4575"/>
        <n v="2162.8164999999999"/>
        <n v="399.76"/>
        <n v="5393.27"/>
        <n v="264.63"/>
        <n v="239.3"/>
        <n v="260.41000000000003"/>
        <n v="3075.83"/>
        <n v="73.37"/>
        <n v="527.6"/>
        <n v="4800.4399999999996"/>
        <n v="271.33"/>
        <n v="206.68"/>
        <n v="36.75"/>
        <n v="1115.2"/>
        <n v="97.86"/>
        <n v="173.44"/>
        <n v="7477.78"/>
        <n v="270.39"/>
        <n v="201.35"/>
        <n v="15.38"/>
        <n v="43.97"/>
        <n v="6152.52"/>
        <n v="20.170000000000002"/>
        <n v="235.98"/>
        <n v="195.96"/>
        <n v="6607.92"/>
        <n v="278.94"/>
        <n v="8549.0400000000009"/>
        <n v="670.94"/>
        <n v="9544.18"/>
        <n v="32.92"/>
        <n v="336.91"/>
        <n v="138.52000000000001"/>
        <n v="1735.59"/>
        <n v="443.35"/>
        <n v="392.61"/>
        <n v="30.85"/>
        <n v="1081.22"/>
        <n v="36.409999999999997"/>
        <n v="5205.83"/>
        <n v="3416.38"/>
        <n v="142.81"/>
        <n v="4636.62"/>
        <n v="100.11"/>
        <n v="5140.08"/>
        <n v="633.08000000000004"/>
        <n v="110.42"/>
        <n v="25.34"/>
        <n v="178.57"/>
        <n v="265.35000000000002"/>
        <n v="1993.94"/>
        <n v="24.73"/>
        <n v="1809.0125"/>
        <n v="31.96"/>
        <n v="767.26"/>
        <n v="127.9"/>
        <n v="73.64"/>
        <n v="603.34699999999998"/>
        <n v="770.53"/>
        <n v="7813.7"/>
        <n v="164.92"/>
        <n v="507.74"/>
        <n v="12600.99"/>
        <n v="181.13"/>
        <n v="206.04"/>
        <n v="668.39"/>
        <n v="4657.3500000000004"/>
        <n v="2097.94"/>
        <n v="246"/>
        <n v="871.32"/>
        <n v="468.49"/>
        <n v="446.53"/>
        <n v="217.85"/>
        <n v="4260.7299999999996"/>
        <n v="196.75"/>
        <n v="1477.39"/>
        <n v="740.14"/>
        <n v="16.47"/>
        <n v="173.62"/>
        <n v="690.97"/>
        <n v="2024.0284999999999"/>
        <n v="4054.058"/>
        <n v="2833.19"/>
        <n v="4452.6499999999996"/>
        <n v="321.95"/>
        <n v="13244.04"/>
        <n v="1193.6199999999999"/>
        <n v="363.23"/>
        <n v="2780.88"/>
        <n v="33.76"/>
        <n v="3537.39"/>
        <n v="986.24"/>
        <n v="81.66"/>
        <n v="49.74"/>
        <n v="480.39"/>
        <n v="11904.55"/>
        <n v="332.95"/>
        <n v="447.36"/>
        <n v="53.93"/>
        <n v="43.26"/>
        <n v="174.03"/>
        <n v="1190.8"/>
        <n v="121.65"/>
        <n v="19.02"/>
        <n v="103.105"/>
        <n v="263.8"/>
        <n v="1546.3965000000001"/>
        <n v="1935.1"/>
        <n v="18775.759999999998"/>
        <n v="447.89"/>
        <n v="189.19"/>
        <n v="697.5"/>
        <n v="497.2"/>
        <n v="198.72"/>
        <n v="955.29"/>
        <n v="109.37"/>
        <n v="1461.1"/>
        <n v="9.75"/>
        <n v="184.07"/>
        <n v="573.97"/>
        <n v="223.79"/>
        <n v="129.16"/>
        <n v="843.55"/>
        <n v="260.95999999999998"/>
        <n v="263.81"/>
        <n v="60.76"/>
        <n v="3636.91"/>
        <n v="27663.919999999998"/>
        <n v="2744.3609999999999"/>
        <n v="1201.934"/>
        <n v="395.84"/>
        <n v="206.54"/>
        <n v="318.14"/>
        <n v="177.05"/>
        <n v="1184.03"/>
        <n v="4722.83"/>
        <n v="130.16"/>
        <n v="5.0599999999999996"/>
        <n v="103.9"/>
        <n v="1327.59"/>
        <n v="3401.8"/>
        <n v="181.61"/>
        <n v="111.55"/>
        <n v="1435.95"/>
        <n v="961.06"/>
        <n v="146.63"/>
        <n v="2506.2674999999999"/>
        <n v="188.54"/>
        <n v="359.68"/>
        <n v="131.55000000000001"/>
        <n v="258.11"/>
        <n v="1288.5150000000001"/>
        <n v="277.88"/>
        <n v="3939.89"/>
        <n v="925.3"/>
        <n v="12072.9"/>
        <n v="3419.1505000000002"/>
        <n v="195.04"/>
        <n v="1859.01"/>
        <n v="1781.11"/>
        <n v="185.32"/>
        <n v="73.41"/>
        <n v="43.66"/>
        <n v="130.11000000000001"/>
        <n v="4012.58"/>
        <n v="1295.54"/>
        <n v="238.25"/>
        <n v="403.73"/>
        <n v="86.85"/>
        <n v="1795.49"/>
        <n v="926.58"/>
        <n v="38.76"/>
        <n v="551.44000000000005"/>
        <n v="834.0625"/>
        <n v="417.88"/>
        <n v="493.56"/>
        <n v="360.24"/>
        <n v="1463.27"/>
        <n v="210.46"/>
        <n v="195.57"/>
        <n v="691.52"/>
        <n v="2756.17"/>
        <n v="5159.3725000000004"/>
        <n v="307.64999999999998"/>
        <n v="558.62"/>
        <n v="556.45000000000005"/>
        <n v="61.46"/>
        <n v="2137.1"/>
        <n v="571.16999999999996"/>
        <n v="135.88"/>
        <n v="857.95"/>
        <n v="662.21"/>
        <n v="100.68"/>
        <n v="846.35"/>
        <n v="1976.3945000000001"/>
        <n v="442.72"/>
        <n v="326.89299999999997"/>
        <n v="22.78"/>
        <n v="1806.43"/>
        <n v="1669.88"/>
        <n v="2018.45"/>
        <n v="87.68"/>
        <n v="3732.25"/>
        <n v="144.55000000000001"/>
        <n v="75.89"/>
        <n v="586.11"/>
        <n v="75.14"/>
        <n v="3874.12"/>
        <n v="1452.2159999999999"/>
        <n v="840.07"/>
        <n v="4789.8900000000003"/>
        <n v="430.88"/>
        <n v="82.06"/>
        <n v="23281.05"/>
        <n v="523.11"/>
        <n v="913.41"/>
        <n v="213.71"/>
        <n v="133.66"/>
        <n v="127.74"/>
        <n v="325.92"/>
        <n v="325.24"/>
        <n v="1765.05"/>
        <n v="12.8"/>
        <n v="709.04"/>
        <n v="978.77"/>
        <n v="129.44"/>
        <n v="1829.3869999999999"/>
        <n v="9626.86"/>
        <n v="813.53499999999997"/>
        <n v="18028.07"/>
        <n v="1880.8"/>
        <n v="7143.9269999999997"/>
        <n v="118.98"/>
        <n v="4910.09"/>
        <n v="1058.45"/>
        <n v="820.56449999999995"/>
        <n v="7486.09"/>
        <n v="881.32"/>
        <n v="22.77"/>
        <n v="220.78749999999999"/>
        <n v="160.29"/>
        <n v="124.81"/>
        <n v="706.68"/>
        <n v="63.71"/>
        <n v="5388.8"/>
        <n v="1751.68"/>
        <n v="86.47"/>
        <n v="684.5"/>
        <n v="435.27"/>
        <n v="723.82"/>
        <n v="1684.96"/>
        <n v="1662.048"/>
        <n v="11460.76"/>
        <n v="159.51"/>
        <n v="5015.0510000000004"/>
        <n v="168.66"/>
        <n v="2560.59"/>
        <n v="189.04"/>
        <n v="2116.62"/>
        <n v="28180.080000000002"/>
        <n v="27.05"/>
        <n v="6580.16"/>
        <n v="5610.84"/>
        <n v="455.34"/>
        <n v="2329.6460000000002"/>
        <n v="275.06"/>
        <n v="27.96"/>
        <n v="3699.22"/>
        <n v="48.93"/>
        <n v="397.55"/>
        <n v="676.26"/>
        <n v="451.32"/>
        <n v="217.66"/>
        <n v="1374.67"/>
        <n v="76.42"/>
        <n v="4891.8599999999997"/>
        <n v="6039.1"/>
        <n v="206.49"/>
        <n v="80.540000000000006"/>
        <n v="1217.6199999999999"/>
        <n v="1725.0325"/>
        <n v="82.97"/>
        <n v="13701.35"/>
        <n v="512.83000000000004"/>
        <n v="41.23"/>
        <n v="381.1995"/>
        <n v="135.19999999999999"/>
        <n v="5428.49"/>
        <n v="5178.17"/>
        <n v="535.24"/>
        <n v="563.08000000000004"/>
        <n v="192.12"/>
        <n v="3917.61"/>
        <n v="2788.04"/>
        <n v="56.47"/>
        <n v="216.25"/>
        <n v="1861.36"/>
        <n v="937.62"/>
        <n v="33.020000000000003"/>
        <n v="199.16"/>
        <n v="967.27"/>
        <n v="483.74"/>
        <n v="159.65"/>
        <n v="7452.1369999999997"/>
        <n v="173.11"/>
        <n v="86.68"/>
        <n v="833.51"/>
        <n v="1031.06"/>
        <n v="138.31"/>
        <n v="30.62"/>
        <n v="2266.6999999999998"/>
        <n v="38.99"/>
        <n v="80.33"/>
        <n v="6244.18"/>
        <n v="239.75"/>
        <n v="150.19999999999999"/>
        <n v="2019.65"/>
        <n v="55.81"/>
        <n v="373.07"/>
        <n v="161.02000000000001"/>
        <n v="679.95"/>
        <n v="1579.56"/>
        <n v="4906.8500000000004"/>
        <n v="2017.5"/>
        <n v="8468.6299999999992"/>
        <n v="265.88"/>
        <n v="1500.82"/>
        <n v="3093.864"/>
        <n v="232.21"/>
        <n v="88.3"/>
        <n v="191.55"/>
        <n v="938.86"/>
        <n v="503.17"/>
        <n v="453.99"/>
        <n v="284.58"/>
        <n v="1010.26"/>
        <n v="990.5"/>
        <n v="651.9"/>
        <n v="2575.0100000000002"/>
        <n v="85.49"/>
        <n v="926.3"/>
        <n v="68.66"/>
        <n v="201.09"/>
        <n v="2752"/>
        <n v="72.819999999999993"/>
        <n v="64.459999999999994"/>
        <n v="298.12"/>
        <n v="4411.5"/>
        <n v="213.35"/>
        <n v="447.42"/>
        <n v="90.88"/>
        <n v="29.05"/>
        <n v="1314.64"/>
        <n v="638.91"/>
        <n v="2332.23"/>
        <n v="4610.3500000000004"/>
        <n v="610.07000000000005"/>
        <n v="181.49"/>
        <n v="248.86"/>
        <n v="278.01"/>
        <n v="281.81"/>
        <n v="243.23"/>
        <n v="1326.51"/>
        <n v="110.74"/>
        <n v="73.819999999999993"/>
        <n v="154.85"/>
        <n v="4941.7725"/>
        <n v="1155.5835"/>
        <n v="77.569999999999993"/>
        <n v="12689.87"/>
        <n v="905.32"/>
        <n v="1702.499"/>
        <n v="632.54999999999995"/>
        <n v="90.96"/>
        <n v="1997.13"/>
        <n v="64.13"/>
        <n v="492.71"/>
        <n v="1042.06"/>
        <n v="760.24850000000004"/>
        <n v="5041.46"/>
        <n v="282.98"/>
        <n v="8817.7099999999991"/>
        <n v="1140.26"/>
        <n v="2645.8"/>
        <n v="11103.75"/>
        <n v="7965.9025000000001"/>
        <n v="3202.25"/>
        <n v="81.25"/>
        <n v="57.17"/>
        <n v="41.97"/>
        <n v="35.64"/>
        <n v="28761.52"/>
        <n v="750.66"/>
        <n v="254.32"/>
        <n v="2149.37"/>
        <n v="5661.08"/>
        <n v="334.71"/>
        <n v="1981.26"/>
        <n v="1756.46"/>
        <n v="49.04"/>
        <n v="2320.35"/>
        <n v="139.54"/>
        <n v="199.52"/>
        <n v="85.66"/>
        <n v="35.479999999999997"/>
        <n v="15"/>
        <n v="1758.41"/>
        <n v="2766.8180000000002"/>
        <n v="689.67"/>
        <n v="2219.79"/>
        <n v="237.36"/>
        <n v="195.23"/>
        <n v="4051.8"/>
        <n v="3465.97"/>
        <n v="1307.8800000000001"/>
        <n v="104.51"/>
        <n v="1064.7864999999999"/>
        <n v="131.09"/>
        <n v="1817.9"/>
        <n v="124.06"/>
        <n v="138.05000000000001"/>
        <n v="433.44"/>
        <n v="55.59"/>
        <n v="112.36"/>
        <n v="481.04899999999998"/>
        <n v="562.79999999999995"/>
        <n v="5544.99"/>
        <n v="2011.6355000000001"/>
        <n v="260.58999999999997"/>
        <n v="75.27"/>
        <n v="1184.53"/>
        <n v="3683.73"/>
        <n v="364.8"/>
        <n v="15602.93"/>
        <n v="1118.82"/>
        <n v="79.75"/>
        <n v="10006.280000000001"/>
        <n v="407.17"/>
        <n v="199.93"/>
        <n v="834.81"/>
        <n v="335.35"/>
        <n v="1925.83"/>
        <n v="605.1"/>
        <n v="113.5"/>
        <n v="357.43"/>
        <n v="4754.08"/>
        <n v="1601.32"/>
        <n v="264.75"/>
        <n v="3367.24"/>
        <n v="5723.24"/>
        <n v="188.07"/>
        <n v="1281.28"/>
        <n v="1940.31"/>
        <n v="430.84800000000001"/>
        <n v="933.21"/>
        <n v="748.25"/>
        <n v="260.39"/>
        <n v="3904.12"/>
        <n v="343.64"/>
        <n v="256.64"/>
        <n v="185.64"/>
        <n v="225.98"/>
        <n v="16.73"/>
        <n v="518.79999999999995"/>
        <n v="42.67"/>
        <n v="690.88"/>
        <n v="824.24"/>
        <n v="438.47"/>
        <n v="230.72"/>
        <n v="293.47000000000003"/>
        <n v="88.7"/>
        <n v="262.77999999999997"/>
        <n v="142.15"/>
        <n v="330.22"/>
        <n v="321.70999999999998"/>
        <n v="5198.12"/>
        <n v="188.53"/>
        <n v="718.41"/>
        <n v="436.98"/>
        <n v="136.68"/>
        <n v="1452.48"/>
        <n v="3555.29"/>
        <n v="71.12"/>
        <n v="691.09"/>
        <n v="713.7"/>
        <n v="333.3"/>
        <n v="85.77"/>
        <n v="149.31"/>
        <n v="54.3"/>
        <n v="1409.86"/>
        <n v="9843.11"/>
        <n v="7190.06"/>
        <n v="3701.5205000000001"/>
        <n v="7333.45"/>
        <n v="4256.51"/>
        <n v="503.08"/>
        <n v="76.94"/>
        <n v="252.99"/>
        <n v="17304.849999999999"/>
        <n v="794.32"/>
        <n v="163.89"/>
        <n v="115.45"/>
        <n v="154.94"/>
        <n v="1642.6420000000001"/>
        <n v="770.76"/>
        <n v="270.43"/>
        <n v="1339.25"/>
        <n v="1209.3699999999999"/>
        <n v="404.24"/>
        <n v="1381.88"/>
        <n v="1307.3499999999999"/>
        <n v="523.58000000000004"/>
        <n v="257.97000000000003"/>
        <n v="619.77"/>
        <n v="7512.03"/>
        <n v="2853.8834999999999"/>
        <n v="240.63"/>
        <n v="192.33"/>
        <n v="8.6"/>
        <n v="1663.83"/>
        <n v="7381.19"/>
        <n v="945.36"/>
        <n v="9046.33"/>
        <n v="367.96"/>
        <n v="159.05000000000001"/>
        <n v="116.14"/>
        <n v="3344.11"/>
        <n v="463"/>
        <n v="90.75"/>
        <n v="113.09"/>
        <n v="1603.27"/>
        <n v="41.53"/>
        <n v="2222.61"/>
        <n v="618.19650000000001"/>
        <n v="5236.1400000000003"/>
        <n v="74.02"/>
        <n v="198.08"/>
        <n v="1553.66"/>
        <n v="3276.9965000000002"/>
        <n v="363.16"/>
        <n v="12571.63"/>
        <n v="128.86000000000001"/>
        <n v="17884.53"/>
        <n v="54.8"/>
        <n v="1038.19"/>
        <n v="51.75"/>
        <n v="772.56"/>
        <n v="108.73"/>
        <n v="309.45999999999998"/>
        <n v="876.75"/>
        <n v="1168.28"/>
        <n v="614.35"/>
        <n v="3.63"/>
        <n v="172.99"/>
        <n v="1935.25"/>
        <n v="278.5"/>
        <n v="5423.58"/>
        <n v="1196.7915"/>
        <n v="325.97000000000003"/>
        <n v="49.65"/>
        <n v="1375.3765000000001"/>
        <n v="642.1"/>
        <n v="945.86"/>
        <n v="2340.5039999999999"/>
        <n v="94.39"/>
        <n v="249.59"/>
        <n v="110.36"/>
        <n v="58.98"/>
        <n v="1455.04"/>
        <n v="11041.42"/>
        <n v="73.55"/>
        <n v="4804.0384999999997"/>
        <n v="76.06"/>
        <n v="18056.68"/>
        <n v="372.69"/>
        <n v="65.5"/>
        <n v="136.85"/>
        <n v="12.74"/>
        <n v="185.79"/>
        <n v="196.41"/>
        <n v="186.67"/>
        <n v="480.73"/>
        <n v="159"/>
        <n v="171.52"/>
        <n v="84.01"/>
        <n v="445.17"/>
        <n v="2329.4"/>
        <n v="106.05"/>
        <n v="698.1"/>
        <n v="1370.49"/>
        <n v="39.44"/>
        <n v="11.01"/>
        <n v="195.51"/>
        <n v="377.13"/>
        <n v="170.45"/>
        <n v="350.42"/>
        <n v="69.66"/>
        <n v="112.4"/>
        <n v="249.64"/>
        <n v="1255.48"/>
        <n v="411.56"/>
        <n v="46.46"/>
        <n v="303.58999999999997"/>
        <n v="191.6"/>
        <n v="317.58999999999997"/>
        <n v="48.37"/>
        <n v="1005.74"/>
        <n v="6477.7394999999997"/>
        <n v="244.85"/>
        <n v="316.35000000000002"/>
        <n v="6206.16"/>
        <n v="15383.7"/>
        <n v="1637.4570000000001"/>
        <n v="1554.53"/>
        <n v="356.95"/>
        <n v="112.86"/>
        <n v="2063.42"/>
        <n v="116.82"/>
        <n v="483.64"/>
        <n v="701.94"/>
        <n v="126.88"/>
        <n v="906.64"/>
        <n v="882.96"/>
        <n v="58.14"/>
        <n v="1538.33"/>
        <n v="147.46"/>
        <n v="473.88"/>
        <n v="849.03099999999995"/>
        <n v="1042.6300000000001"/>
        <n v="270.73"/>
        <n v="251.11"/>
        <n v="64.44"/>
        <n v="77.959999999999994"/>
        <n v="9492.92"/>
        <n v="45.64"/>
        <n v="2954.14"/>
        <n v="3375.3074999999999"/>
        <n v="85.56"/>
        <n v="754.65549999999996"/>
        <n v="108.21"/>
        <n v="36.31"/>
        <n v="388.15"/>
        <n v="231.27"/>
        <n v="150.33000000000001"/>
        <n v="240.18"/>
        <n v="529.28"/>
        <n v="887.45"/>
        <n v="355.97"/>
        <n v="9499.2999999999993"/>
        <n v="2544.9850000000001"/>
        <n v="728.02499999999998"/>
        <n v="79.25"/>
        <n v="1495.184"/>
        <n v="23.84"/>
        <n v="709.37"/>
        <n v="59.76"/>
        <n v="7548.65"/>
        <n v="1318.8685"/>
        <n v="4514.8599999999997"/>
        <n v="79.14"/>
        <n v="112.57"/>
        <n v="1562.69"/>
        <n v="1974.66"/>
        <n v="73.44"/>
        <n v="12.11"/>
        <n v="2667.92"/>
        <n v="2236.15"/>
        <n v="4165.04"/>
        <n v="117.33"/>
        <n v="49.61"/>
        <n v="21.45"/>
        <n v="5347.13"/>
        <n v="4581.41"/>
        <n v="430.55"/>
        <n v="148.31"/>
        <n v="191.36"/>
        <n v="65.7"/>
        <n v="127.33"/>
        <n v="990.1"/>
        <n v="28.32"/>
        <n v="213.75"/>
        <n v="7547.14"/>
        <n v="224.32"/>
        <n v="311.98"/>
        <n v="14.49"/>
        <n v="243.51"/>
        <n v="755.6"/>
        <n v="592.73"/>
        <n v="100.87"/>
        <n v="9473.31"/>
        <n v="796.08"/>
        <n v="69.98"/>
        <n v="418.34"/>
        <n v="17.7"/>
        <n v="45.61"/>
        <n v="129.33000000000001"/>
        <n v="2461.23"/>
        <n v="8295.2900000000009"/>
        <n v="6477.4589999999998"/>
        <n v="295.45"/>
        <n v="16.239999999999998"/>
        <n v="28.65"/>
        <n v="201.535"/>
        <n v="81.680000000000007"/>
        <n v="147.16"/>
        <n v="50.07"/>
        <n v="6982.87"/>
        <n v="464.59"/>
        <n v="316.68"/>
        <n v="172.9"/>
        <n v="32.72"/>
        <n v="517.92999999999995"/>
        <n v="2443.85"/>
        <n v="233.43"/>
        <n v="9418.73"/>
        <n v="5.68"/>
        <n v="174.59"/>
        <n v="1265.4970000000001"/>
        <n v="57.04"/>
        <n v="11532.99"/>
        <n v="146.1"/>
        <n v="1505.57"/>
        <n v="126.38"/>
        <n v="33.1"/>
        <n v="288.55"/>
        <n v="357.96"/>
        <n v="582.59"/>
        <n v="1297.4485"/>
        <n v="79.44"/>
        <n v="110.03"/>
        <n v="2451.41"/>
        <n v="851.24"/>
        <n v="3505.6"/>
        <n v="96.75"/>
        <n v="5051.8900000000003"/>
        <n v="302.91000000000003"/>
        <n v="842.61350000000004"/>
        <n v="117.97"/>
        <n v="2237.7600000000002"/>
        <n v="20.59"/>
        <n v="281.74"/>
        <n v="217.35"/>
        <n v="2746.57"/>
        <n v="256.77"/>
        <n v="154.44"/>
        <n v="822.91"/>
        <n v="89.18"/>
        <n v="1540.2850000000001"/>
        <n v="87.23"/>
        <n v="187.14"/>
        <n v="385.7"/>
        <n v="1048.3900000000001"/>
        <n v="45.87"/>
        <n v="321.91000000000003"/>
        <n v="132.96"/>
        <n v="3268.7514999999999"/>
        <n v="2227.34"/>
        <n v="1965.21"/>
        <n v="2004.6"/>
        <n v="28.11"/>
        <n v="27.06"/>
        <n v="132.72"/>
        <n v="400.25"/>
        <n v="611.71"/>
        <n v="135.86000000000001"/>
        <n v="4201.08"/>
        <n v="8958.4599999999991"/>
        <n v="4913.7"/>
        <n v="119.63"/>
        <n v="177.92"/>
        <n v="230.29"/>
        <n v="1592.0415"/>
        <n v="150.13"/>
        <n v="338.89"/>
        <n v="362.52"/>
        <n v="607.59699999999998"/>
        <n v="117.78"/>
        <n v="2463.2404999999999"/>
        <n v="2251.9135000000001"/>
        <n v="705.44"/>
        <n v="1041.72"/>
        <n v="211.88"/>
        <n v="1031.23"/>
        <n v="116.57"/>
        <n v="3323.44"/>
        <n v="27.9"/>
        <n v="7556.61"/>
        <n v="47.48"/>
        <n v="8704.08"/>
        <n v="24051.49"/>
        <n v="21.46"/>
        <n v="1388.6279999999999"/>
        <n v="2920.83"/>
        <n v="262.3"/>
        <n v="103.72"/>
        <n v="185.15"/>
        <n v="6628.55"/>
        <n v="9758.7000000000007"/>
        <n v="128.5"/>
        <n v="6739.92"/>
        <n v="2723.1"/>
        <n v="347.26749999999998"/>
        <n v="5.7"/>
        <n v="26.23"/>
        <n v="33.39"/>
        <n v="187.13"/>
        <n v="2255.1945000000001"/>
        <n v="70.25"/>
        <n v="987.54"/>
        <n v="1823.04"/>
        <n v="256.60000000000002"/>
        <n v="39.42"/>
        <n v="1305.31"/>
        <n v="238.74"/>
        <n v="134.81"/>
        <n v="5488.5264999999999"/>
        <n v="52.38"/>
        <n v="14556.67"/>
        <n v="522.97"/>
        <n v="199.46"/>
        <n v="513.74"/>
        <n v="36.799999999999997"/>
        <n v="2609.5300000000002"/>
        <n v="1576.223"/>
        <n v="8127.51"/>
        <n v="5352.9345000000003"/>
        <n v="17717.34"/>
        <n v="1646.47"/>
        <n v="260.37"/>
        <n v="3268.56"/>
        <n v="115.54"/>
        <n v="166.8"/>
        <n v="261.38"/>
        <n v="103.39"/>
        <n v="435.39"/>
        <n v="29.66"/>
        <n v="280.43"/>
        <n v="5126.3"/>
        <n v="88.17"/>
        <n v="4760.0200000000004"/>
        <n v="1502.66"/>
        <n v="3812.73"/>
        <n v="2029.75"/>
        <n v="1118.396"/>
        <n v="1239.6315"/>
        <n v="356.7"/>
        <n v="4913.6899999999996"/>
        <n v="464.77"/>
        <n v="173.2"/>
        <n v="125.16"/>
        <n v="1246.52"/>
        <n v="132.07"/>
        <n v="341.36"/>
        <n v="1297.3040000000001"/>
        <n v="2047.58"/>
        <n v="56.61"/>
        <n v="302.36"/>
        <n v="186.44"/>
        <n v="102.56"/>
        <n v="15.87"/>
        <n v="34.590000000000003"/>
        <n v="5029.2160000000003"/>
        <n v="3363.14"/>
        <n v="16587.13"/>
        <n v="507.98"/>
        <n v="142.97"/>
        <n v="17.12"/>
        <n v="8185.89"/>
        <n v="259.72000000000003"/>
        <n v="54.69"/>
        <n v="1143.3499999999999"/>
        <n v="391.42"/>
        <n v="3730.54"/>
        <n v="352.55"/>
        <n v="719.64"/>
        <n v="3821.0390000000002"/>
        <n v="2508.6729999999998"/>
        <n v="4888.1400000000003"/>
        <n v="63.87"/>
        <n v="885.94"/>
        <n v="120.53"/>
        <n v="5261.73"/>
        <n v="75.72"/>
        <n v="225.21"/>
        <n v="1621.1"/>
        <n v="156.47"/>
        <n v="1559.5"/>
        <n v="1002.77"/>
        <n v="178.14"/>
        <n v="457.68"/>
        <n v="434.77"/>
        <n v="218.77"/>
        <n v="63.34"/>
        <n v="151.35"/>
        <n v="153.44"/>
        <n v="4335.34"/>
        <n v="1150.5345"/>
        <n v="199.8"/>
        <n v="68.97"/>
        <n v="1735.94"/>
        <n v="337.6"/>
        <n v="2348.66"/>
        <n v="2657.12"/>
        <n v="9579.6200000000008"/>
        <n v="1210.02"/>
        <n v="111.66"/>
        <n v="231.95"/>
        <n v="156.15"/>
        <n v="1968.47"/>
        <n v="1082.43"/>
        <n v="482.91"/>
        <n v="2969.6365000000001"/>
        <n v="165.37"/>
        <n v="1785.74"/>
        <n v="2339.52"/>
        <n v="533.25"/>
        <n v="102.06"/>
        <n v="101.82"/>
        <n v="686.2"/>
        <n v="1274.5155"/>
        <n v="10341.469999999999"/>
        <n v="55.21"/>
        <n v="38.299999999999997"/>
        <n v="561.65"/>
        <n v="55.6"/>
        <n v="2431.13"/>
        <n v="113.4"/>
        <n v="515.65"/>
        <n v="5023.2534999999998"/>
        <n v="25.52"/>
        <n v="1562.97"/>
        <n v="66.19"/>
        <n v="141.49"/>
        <n v="211.55"/>
        <n v="136.19999999999999"/>
        <n v="81.430000000000007"/>
        <n v="883.15"/>
        <n v="750.03"/>
        <n v="971.82"/>
        <n v="292.95999999999998"/>
        <n v="2206.991"/>
        <n v="2703.37"/>
        <n v="1538.17"/>
        <n v="281.70999999999998"/>
        <n v="37.299999999999997"/>
        <n v="1446.97"/>
        <n v="711.1"/>
        <n v="498.16"/>
        <n v="158.78"/>
        <n v="3296.0619999999999"/>
        <n v="351.49"/>
        <n v="74.13"/>
        <n v="195.03"/>
        <n v="3220.58"/>
        <n v="2367.9899999999998"/>
        <n v="522.05999999999995"/>
        <n v="1218.08"/>
        <n v="199.12"/>
        <n v="63.14"/>
        <n v="268.94"/>
        <n v="847.82"/>
        <n v="1992.45"/>
        <n v="103.62"/>
        <n v="124.84"/>
        <n v="633.13"/>
        <n v="10.33"/>
        <n v="14.39"/>
        <n v="6933.45"/>
        <n v="54.99"/>
        <n v="42.21"/>
        <n v="514.86"/>
        <n v="14521.39"/>
        <n v="3925.9715000000001"/>
        <n v="894.64"/>
        <n v="158.97"/>
        <n v="138.96"/>
        <n v="75.19"/>
        <n v="51.14"/>
        <n v="1737.06"/>
        <n v="2430.34"/>
        <n v="218.6"/>
        <n v="1401.75"/>
        <n v="80.53"/>
        <n v="236.45"/>
        <n v="2951.97"/>
        <n v="2283.2199999999998"/>
        <n v="11365.616"/>
        <n v="258.54000000000002"/>
        <n v="4610.2894999999999"/>
        <n v="110.38"/>
        <n v="489.07"/>
        <n v="848.92"/>
        <n v="6930.97"/>
        <n v="2219.7325000000001"/>
        <n v="311.64999999999998"/>
        <n v="101.19"/>
        <n v="981.9"/>
        <n v="1567.51"/>
        <n v="1914.65"/>
        <n v="87.31"/>
        <n v="83.31"/>
        <n v="235.09"/>
        <n v="187.46"/>
        <n v="4598.7299999999996"/>
        <n v="2673.08"/>
        <n v="396.69"/>
        <n v="610.65"/>
        <n v="158.04"/>
        <n v="1298.81"/>
        <n v="442.57"/>
        <n v="53.737000000000002"/>
        <n v="1207.08"/>
        <n v="2618.1120000000001"/>
        <n v="52.096499999999999"/>
        <n v="3945.95"/>
        <n v="5394.4"/>
        <n v="233.92"/>
        <n v="1642.05"/>
        <n v="279.327"/>
        <n v="539.20600000000002"/>
        <n v="125.46"/>
        <n v="47.99"/>
        <n v="829.61699999999996"/>
        <n v="616.10550000000001"/>
        <n v="33.21"/>
        <n v="583.55999999999995"/>
        <n v="281.47000000000003"/>
        <n v="539.05999999999995"/>
        <n v="751.52"/>
        <n v="220.48"/>
        <n v="1259.4535000000001"/>
        <n v="450.39"/>
        <n v="1193.1195"/>
        <n v="3596.36"/>
        <n v="16.600000000000001"/>
        <n v="25.1"/>
        <n v="553.02"/>
        <n v="437.86"/>
        <n v="155.16999999999999"/>
        <n v="145.93"/>
        <n v="2478.88"/>
        <n v="3351.55"/>
        <n v="532.11"/>
        <n v="216.79"/>
        <n v="258.13"/>
        <n v="5382.24"/>
        <n v="1035.95"/>
        <n v="233.03"/>
        <n v="18.7"/>
        <n v="140.74"/>
        <n v="304.98"/>
        <n v="104.24"/>
        <n v="198.13"/>
        <n v="4366.348"/>
        <n v="476.06"/>
        <n v="1756.11"/>
        <n v="1136.47"/>
        <n v="325.81"/>
        <n v="307.42"/>
        <n v="608.29"/>
        <n v="1009.8"/>
        <n v="29.71"/>
        <n v="4587.9260000000004"/>
        <n v="4541.924"/>
        <n v="6163.52"/>
        <n v="1278.6465000000001"/>
        <n v="66.63"/>
        <n v="345.19"/>
        <n v="13.44"/>
        <n v="1049.49"/>
        <n v="2354.4"/>
        <n v="35.640500000000003"/>
        <n v="81.58"/>
        <n v="13921.6"/>
        <n v="467.5"/>
        <n v="38.56"/>
        <n v="1760.35"/>
        <n v="1436.94"/>
        <n v="125.8"/>
        <n v="5797.68"/>
        <n v="941.13"/>
        <n v="693.06"/>
        <n v="4475.03"/>
        <n v="299.68"/>
        <n v="257.45999999999998"/>
        <n v="311.20999999999998"/>
        <n v="340.68849999999998"/>
        <n v="709.91"/>
        <n v="365.24"/>
        <n v="99.36"/>
        <n v="510.15"/>
        <n v="735.09"/>
        <n v="211.74350000000001"/>
        <n v="167.46"/>
        <n v="141.69999999999999"/>
        <n v="1772.2245"/>
        <n v="396.04"/>
        <n v="14240.76"/>
        <n v="167.41"/>
        <n v="1612.93"/>
        <n v="393.31"/>
        <n v="845.7"/>
        <n v="467"/>
        <n v="64.430000000000007"/>
        <n v="37.799999999999997"/>
        <n v="183.28"/>
        <n v="2826.9"/>
        <n v="7834.77"/>
        <n v="385.99"/>
        <n v="97.93"/>
        <n v="487.5"/>
        <n v="146.15"/>
        <n v="877.47"/>
        <n v="269.57"/>
        <n v="98.94"/>
        <n v="203.4"/>
        <n v="4186.53"/>
        <n v="6057.27"/>
        <n v="67.87"/>
        <n v="542.24"/>
        <n v="15174.95"/>
        <n v="1084.1199999999999"/>
        <n v="235.12"/>
        <n v="1814.82"/>
        <n v="318.56"/>
        <n v="1511.7"/>
        <n v="7286.65"/>
        <n v="30.38"/>
        <n v="121.19"/>
        <n v="48.01"/>
        <n v="3900.5309999999999"/>
        <n v="248.42"/>
        <n v="109.78"/>
        <n v="191.43"/>
        <n v="1234.8499999999999"/>
        <n v="105.85"/>
        <n v="179.33"/>
        <n v="378.08"/>
        <n v="731.71"/>
        <n v="285.06"/>
        <n v="311.66000000000003"/>
        <n v="9862.51"/>
        <n v="126.62"/>
        <n v="1575.14"/>
        <n v="187.78"/>
        <n v="86.29"/>
        <n v="1753.75"/>
        <n v="580.55999999999995"/>
        <n v="1507.16"/>
        <n v="371.95"/>
        <n v="96.07"/>
        <n v="3460.5625"/>
        <n v="7341.96"/>
        <n v="269.27999999999997"/>
        <n v="2536.1799999999998"/>
        <n v="764.32"/>
        <n v="136.49"/>
        <n v="205.3"/>
        <n v="125.7"/>
        <n v="2701.69"/>
        <n v="30.47"/>
        <n v="2230.9699999999998"/>
        <n v="200.77"/>
        <n v="71.569999999999993"/>
        <n v="2062.75"/>
        <n v="12805.25"/>
        <n v="1435.32"/>
        <n v="4581.54"/>
        <n v="11266.4"/>
        <n v="71.61"/>
        <n v="10.43"/>
        <n v="129.71"/>
        <n v="161.66999999999999"/>
        <n v="36.65"/>
        <n v="964.09"/>
        <n v="564.98"/>
        <n v="129.47999999999999"/>
        <n v="2380.5695000000001"/>
        <n v="240.87"/>
        <n v="1025.02"/>
        <n v="1491.8264999999999"/>
        <n v="141.4"/>
        <n v="303.90899999999999"/>
        <n v="6245.76"/>
        <n v="3638.27"/>
        <n v="1326.69"/>
        <n v="14475.74"/>
        <n v="306.62049999999999"/>
        <n v="527.25"/>
        <n v="210.86"/>
        <n v="631.73"/>
        <n v="490.17"/>
        <n v="206.2"/>
        <n v="414.42"/>
        <n v="542.6"/>
        <n v="125.01"/>
        <n v="60.92"/>
        <n v="4201.47"/>
        <n v="55.66"/>
        <n v="5567.79"/>
        <n v="503.29349999999999"/>
        <n v="796.03"/>
        <n v="1980.37"/>
        <n v="642.66"/>
        <n v="92.86"/>
        <n v="9013.58"/>
        <n v="175.42"/>
        <n v="464.69499999999999"/>
        <n v="184.77"/>
        <n v="931.08"/>
        <n v="877.97"/>
        <n v="1112.54"/>
        <n v="125.31"/>
        <n v="11277.05"/>
        <n v="110.64"/>
        <n v="4075.3760000000002"/>
        <n v="1736.53"/>
        <n v="2905.3"/>
        <n v="1982.16"/>
        <n v="870.75"/>
        <n v="43.37"/>
        <n v="61.22"/>
        <n v="52.93"/>
        <n v="145.13"/>
        <n v="345.57"/>
        <n v="916.05"/>
        <n v="787.63"/>
        <n v="1223.1099999999999"/>
        <n v="66.41"/>
        <n v="138.24"/>
        <n v="846.59"/>
        <n v="338.85"/>
        <n v="43.25"/>
        <n v="188.34"/>
        <n v="32.49"/>
        <n v="1493.8579999999999"/>
        <n v="50.15"/>
        <n v="3060.37"/>
        <n v="25.31"/>
        <n v="102.32"/>
        <n v="945.54"/>
        <n v="141.56"/>
        <n v="387.79"/>
        <n v="843.15"/>
        <n v="3978.02"/>
        <n v="23.38"/>
        <n v="139.37"/>
        <n v="1221.6199999999999"/>
        <n v="59.66"/>
        <n v="377.01600000000002"/>
        <n v="124.7"/>
        <n v="382.19"/>
        <n v="2573.92"/>
        <n v="727.64"/>
        <n v="2795.0039999999999"/>
        <n v="2564.5774999999999"/>
        <n v="3970.33"/>
        <n v="185.69"/>
        <n v="129.06"/>
        <n v="1236.6400000000001"/>
        <n v="3234.1"/>
        <n v="428.72300000000001"/>
        <n v="55.35"/>
        <n v="700.35"/>
        <n v="36.369999999999997"/>
        <n v="187.55"/>
        <n v="47.03"/>
        <n v="112.91"/>
        <n v="180.92"/>
        <n v="31.68"/>
        <n v="1673.53"/>
        <n v="7110.24"/>
        <n v="975.5"/>
        <n v="4834.8"/>
        <n v="2084.96"/>
        <n v="1002.73"/>
        <n v="1704.58"/>
        <n v="6123.48"/>
        <n v="131.27000000000001"/>
        <n v="196.39"/>
        <n v="643.53"/>
        <n v="1217.77"/>
        <n v="800.39"/>
        <n v="271.27"/>
        <n v="2980.15"/>
        <n v="476.04"/>
        <n v="825.96"/>
        <n v="5648.69"/>
        <n v="53.34"/>
        <n v="4483.92"/>
        <n v="50.42"/>
        <n v="2980.3719999999998"/>
        <n v="154"/>
        <n v="460.71"/>
        <n v="2946.05"/>
        <n v="183.33"/>
        <n v="88.06"/>
        <n v="3337.5165000000002"/>
        <n v="1018.402"/>
        <n v="2679.1235000000001"/>
        <n v="2365.4299999999998"/>
        <n v="16.91"/>
        <n v="464.66"/>
        <n v="37.729999999999997"/>
        <n v="519.69000000000005"/>
        <n v="29.24"/>
        <n v="846.85"/>
        <n v="177.41"/>
        <n v="96.71"/>
        <n v="730.51"/>
        <n v="1039.56"/>
        <n v="204.15"/>
        <n v="33.11"/>
        <n v="2010.89"/>
        <n v="389.28"/>
        <n v="1244.72"/>
        <n v="137.5"/>
        <n v="5744.24"/>
        <n v="452.15"/>
        <n v="112.05"/>
        <n v="78.22"/>
        <n v="51.65"/>
        <n v="823.98"/>
        <n v="1390.17"/>
        <n v="11613.13"/>
        <n v="812.06"/>
        <n v="104.27"/>
        <n v="3922.96"/>
        <n v="261.16000000000003"/>
        <n v="155.22"/>
        <n v="1236.954"/>
        <n v="1072.3599999999999"/>
        <n v="857.84"/>
        <n v="742.84"/>
        <n v="2070.6799999999998"/>
        <n v="764.13"/>
        <n v="64.34"/>
        <n v="693.02"/>
        <n v="201.14"/>
        <n v="48.26"/>
        <n v="1718.43"/>
        <n v="43.61"/>
        <n v="343.05"/>
        <n v="44.63"/>
        <n v="5442.1419999999998"/>
        <n v="14075.99"/>
        <n v="1042.96"/>
        <n v="8413.23"/>
        <n v="105.45"/>
        <n v="451.09"/>
        <n v="55.33"/>
        <n v="2773.71"/>
        <n v="113.89"/>
        <n v="83.3"/>
        <n v="3005.74"/>
        <n v="2209.5155"/>
        <n v="670.02"/>
        <n v="523.55999999999995"/>
        <n v="112.63"/>
        <n v="3421.88"/>
        <n v="197.93"/>
        <n v="90.58"/>
        <n v="2376.7105000000001"/>
        <n v="35.14"/>
        <n v="14665.55"/>
        <n v="4856.1000000000004"/>
        <n v="208.83"/>
        <n v="228.3"/>
        <n v="514.53"/>
        <n v="748.84"/>
        <n v="1497.93"/>
        <n v="3857.56"/>
        <n v="156.66"/>
        <n v="479.84"/>
        <n v="833.92650000000003"/>
        <n v="182.64"/>
        <n v="736.17"/>
        <n v="2820.6995000000002"/>
        <n v="653.54"/>
        <n v="12635.75"/>
        <n v="240.3"/>
        <n v="2750.107"/>
        <n v="106.04"/>
        <n v="452.93"/>
        <n v="101.52"/>
        <n v="294.48"/>
        <n v="88.84"/>
        <n v="61.4"/>
        <n v="362.71"/>
        <n v="2077.1875"/>
        <n v="700.95"/>
        <n v="159.74"/>
        <n v="13608.83"/>
        <n v="89.32"/>
        <n v="23.93"/>
        <n v="2027.55"/>
        <n v="5307.5"/>
        <n v="254.46"/>
        <n v="278.19"/>
        <n v="1662.33"/>
        <n v="425.91"/>
        <n v="68.53"/>
        <n v="4215.83"/>
        <n v="1610.26"/>
        <n v="505.2"/>
        <n v="562.91"/>
        <n v="200.1"/>
        <n v="120.54"/>
        <n v="1132.5999999999999"/>
        <n v="28.01"/>
        <n v="19.32"/>
        <n v="759.94"/>
        <n v="163.13999999999999"/>
        <n v="19342.84"/>
        <n v="771.78300000000002"/>
        <n v="6111.1684999999998"/>
        <n v="113.71"/>
        <n v="695.47"/>
        <n v="152.59"/>
        <n v="365.62"/>
        <n v="575.56899999999996"/>
        <n v="29.42"/>
        <n v="46.48"/>
        <n v="9.25"/>
        <n v="573.89"/>
        <n v="1262.72"/>
        <n v="524.19000000000005"/>
        <n v="1143.8800000000001"/>
        <n v="72.63"/>
        <n v="118.56"/>
        <n v="2145.0500000000002"/>
        <n v="118.18"/>
        <n v="290.3"/>
        <n v="434.11"/>
        <n v="288.89999999999998"/>
        <n v="202.64"/>
        <n v="133.69"/>
        <n v="33.96"/>
        <n v="5181.08"/>
        <n v="10567.45"/>
        <n v="1679.04"/>
        <n v="2055.9699999999998"/>
        <n v="383.45"/>
        <n v="1102.28"/>
        <n v="866.66"/>
        <n v="109.7"/>
        <n v="80.89"/>
        <n v="1497.3175000000001"/>
        <n v="1154.1400000000001"/>
        <n v="223.82"/>
        <n v="61.463500000000003"/>
        <n v="122.09"/>
        <n v="6121.1985000000004"/>
        <n v="614.34"/>
        <n v="278.90199999999999"/>
        <n v="356.46449999999999"/>
        <n v="71.77"/>
        <n v="480.43"/>
        <n v="217.14"/>
        <n v="659.13"/>
        <n v="222.2"/>
        <n v="39.9"/>
        <n v="16.82"/>
        <n v="14535.8"/>
        <n v="652.24"/>
        <n v="361.94"/>
        <n v="1276.04"/>
        <n v="2894.68"/>
        <n v="611.67999999999995"/>
        <n v="4393.75"/>
        <n v="117.91"/>
        <n v="3644.6"/>
        <n v="3491.6129999999998"/>
        <n v="176.24"/>
        <n v="291.16000000000003"/>
        <n v="1138.43"/>
        <n v="5271.0455000000002"/>
        <n v="2463.6"/>
        <n v="3549.9"/>
        <n v="634.12"/>
        <n v="196.84"/>
        <n v="886.89"/>
        <n v="1379.98"/>
        <n v="295.12"/>
        <n v="131.72"/>
        <n v="5056.8900000000003"/>
        <n v="3500.1"/>
        <n v="196.12"/>
        <n v="792.21"/>
        <n v="214.64"/>
        <n v="253.38"/>
        <n v="431.37"/>
        <n v="262.31"/>
        <n v="514.03"/>
        <n v="1696.7"/>
        <n v="93.02"/>
        <n v="639.84"/>
        <n v="7837.44"/>
        <n v="3653.22"/>
        <n v="413.12"/>
        <n v="141.59"/>
        <n v="2465.5014999999999"/>
        <n v="8558.4714999999997"/>
        <n v="236.89"/>
        <n v="162.16"/>
        <n v="15168.82"/>
        <n v="367.11"/>
        <n v="126.79"/>
        <n v="1770.2014999999999"/>
        <n v="1196.8599999999999"/>
        <n v="1355.47"/>
        <n v="1465.29"/>
        <n v="3590.33"/>
        <n v="115.81"/>
        <n v="4647.6899999999996"/>
        <n v="2503.3265000000001"/>
        <n v="2731.73"/>
        <n v="679.52"/>
        <n v="5176.2700000000004"/>
        <n v="739.94"/>
        <n v="14740.51"/>
        <n v="3.77"/>
        <n v="100.36"/>
        <n v="404.91"/>
        <n v="809.91"/>
        <n v="1027.6600000000001"/>
        <n v="301.38"/>
        <n v="8955.34"/>
        <n v="95.22"/>
        <n v="577.41999999999996"/>
        <n v="95.08"/>
        <n v="82.21"/>
        <n v="117.88"/>
        <n v="3130.2015000000001"/>
        <n v="449.47"/>
        <n v="2413.5300000000002"/>
        <n v="204.99"/>
        <n v="265.31"/>
        <n v="1444.88"/>
        <n v="2287.1"/>
        <n v="786.26"/>
        <n v="18697.240000000002"/>
        <n v="786.13"/>
        <n v="14647.26"/>
        <n v="26.11"/>
        <n v="442.31"/>
        <n v="114.83"/>
        <n v="16743.759999999998"/>
        <n v="1534.7"/>
        <n v="2813.34"/>
        <n v="2682.8"/>
        <n v="387.03"/>
        <n v="585.47"/>
        <n v="123.34"/>
        <n v="1642.47"/>
        <n v="93.22"/>
        <n v="243.18"/>
        <n v="3853.47"/>
        <n v="28.23"/>
        <n v="4962.05"/>
        <n v="192.39"/>
        <n v="26.08"/>
        <n v="669.69"/>
        <n v="405.6"/>
        <n v="706.39250000000004"/>
        <n v="154.99"/>
        <n v="115.78"/>
        <n v="210.22"/>
        <n v="250.7"/>
        <n v="315.42"/>
        <n v="144.03"/>
        <n v="294.68"/>
        <n v="2378.8200000000002"/>
        <n v="202.62"/>
        <n v="307.49"/>
        <n v="516.65"/>
        <n v="89.334999999999994"/>
        <n v="158.46"/>
        <n v="7180.83"/>
        <n v="5748.2"/>
        <n v="21.44"/>
        <n v="1559.7755"/>
        <n v="1203.73"/>
        <n v="8363.65"/>
        <n v="303.62"/>
        <n v="334.66"/>
        <n v="1142.3599999999999"/>
        <n v="1379.3375000000001"/>
        <n v="1825.42"/>
        <n v="2654.16"/>
        <n v="1722.65"/>
        <n v="461.55"/>
        <n v="799.98"/>
        <n v="618.84"/>
        <n v="177.67"/>
        <n v="200.75299999999999"/>
        <n v="9.3699999999999992"/>
        <n v="2277.0300000000002"/>
        <n v="39.69"/>
        <n v="8532.152"/>
        <n v="824.51"/>
        <n v="3081.471"/>
        <n v="17.62"/>
        <n v="1216.5"/>
        <n v="81.900000000000006"/>
        <n v="498.28"/>
        <n v="191.13"/>
        <n v="168.95"/>
        <n v="1043.1199999999999"/>
        <n v="87.44"/>
        <n v="1318.49"/>
        <n v="1666"/>
        <n v="945.9"/>
        <n v="71.319999999999993"/>
        <n v="750.86"/>
        <n v="215.31"/>
        <n v="157.33000000000001"/>
        <n v="125.84"/>
        <n v="114.55"/>
        <n v="1386.65"/>
        <n v="136.72"/>
        <n v="29.65"/>
        <n v="62.03"/>
        <n v="57.03"/>
        <n v="611.16"/>
        <n v="1462.1614999999999"/>
        <n v="130.25"/>
        <n v="453.87"/>
        <n v="310.99"/>
        <n v="1514.9635000000001"/>
        <n v="19.36"/>
        <n v="155.72999999999999"/>
        <n v="793.04"/>
        <n v="4115.74"/>
        <n v="596.15599999999995"/>
        <n v="47.4"/>
        <n v="934.87"/>
        <n v="161.28"/>
        <n v="12098.87"/>
        <n v="8.8699999999999992"/>
        <n v="25.09"/>
        <n v="714.39099999999996"/>
        <n v="502.8"/>
        <n v="468.46"/>
        <n v="2357.4499999999998"/>
        <n v="817.53"/>
        <n v="55.43"/>
        <n v="1086.3900000000001"/>
        <n v="61.097999999999999"/>
        <n v="4373.8535000000002"/>
        <n v="2860.19"/>
        <n v="2925.78"/>
        <n v="142.24"/>
        <n v="570.42999999999995"/>
        <n v="100.08"/>
        <n v="803.04"/>
        <n v="88.61"/>
        <n v="336.06"/>
        <n v="380.38"/>
        <n v="477.53"/>
        <n v="2690.7514999999999"/>
        <n v="315.27999999999997"/>
        <n v="796.14"/>
        <n v="142.96"/>
        <n v="2389.3000000000002"/>
        <n v="222.25800000000001"/>
        <n v="128.62"/>
        <n v="424"/>
        <n v="504.79"/>
        <n v="740.2"/>
        <n v="1288.7784999999999"/>
        <n v="43.57"/>
        <n v="31.87"/>
        <n v="1193.6500000000001"/>
        <n v="40.020000000000003"/>
        <n v="1895.55"/>
        <n v="316.61"/>
        <n v="5418.68"/>
        <n v="269.37"/>
        <n v="7338.79"/>
        <n v="12569.31"/>
        <n v="177.95"/>
        <n v="225.14"/>
        <n v="381.6"/>
        <n v="831.52"/>
        <n v="1089.8699999999999"/>
        <n v="1068.79"/>
        <n v="2012.14"/>
        <n v="150.77000000000001"/>
        <n v="295.24"/>
        <n v="481.27"/>
        <n v="226.81"/>
        <n v="511.07"/>
        <n v="428.14"/>
        <n v="2318.2134999999998"/>
        <n v="36.229999999999997"/>
        <n v="363.57"/>
        <n v="305.62"/>
        <n v="157.87"/>
        <n v="1660.86"/>
        <n v="9062.44"/>
        <n v="1662.57"/>
        <n v="173.33"/>
        <n v="2433.5500000000002"/>
        <n v="3872.38"/>
        <n v="78.44"/>
        <n v="257.75"/>
        <n v="5139.8819999999996"/>
        <n v="229.43"/>
        <n v="123.13"/>
        <n v="2172.5149999999999"/>
        <n v="2160.27"/>
        <n v="134.41999999999999"/>
        <n v="3028.86"/>
        <n v="149.69999999999999"/>
        <n v="284.67349999999999"/>
        <n v="751.71"/>
        <n v="5311.973"/>
        <n v="1061.905"/>
        <n v="1631.04"/>
        <n v="183.32"/>
        <n v="98.66"/>
        <n v="123.26"/>
        <n v="2361.1"/>
        <n v="2011.46"/>
        <n v="87.32"/>
        <n v="77.55"/>
        <n v="329.91"/>
        <n v="342.27"/>
        <n v="794.58"/>
        <n v="980.95"/>
        <n v="285.91000000000003"/>
        <n v="2611.8035"/>
        <n v="128.25"/>
        <n v="141.27000000000001"/>
        <n v="16.02"/>
        <n v="453.98"/>
        <n v="5072.34"/>
        <n v="45.63"/>
        <n v="3685.38"/>
        <n v="1090.1099999999999"/>
        <n v="60.5625"/>
        <n v="67.47"/>
        <n v="315.27"/>
        <n v="465.9"/>
        <n v="742.05"/>
        <n v="10253.75"/>
        <n v="3186.77"/>
        <n v="3645.12"/>
        <n v="934.07"/>
        <n v="175.08"/>
        <n v="290.07"/>
        <n v="196.81"/>
        <n v="4531.34"/>
        <n v="574.5"/>
        <n v="262.94"/>
        <n v="462.36599999999999"/>
        <n v="336.48"/>
        <n v="69.569999999999993"/>
        <n v="45.73"/>
        <n v="58.44"/>
        <n v="122.41"/>
        <n v="2869.44"/>
        <n v="183.08"/>
        <n v="257.89999999999998"/>
        <n v="901.81"/>
        <n v="623.12649999999996"/>
        <n v="2651.23"/>
        <n v="107.56"/>
        <n v="1386.69"/>
        <n v="6813.93"/>
        <n v="44.51"/>
        <n v="218.29"/>
        <n v="1554.21"/>
        <n v="273.42"/>
        <n v="773.83"/>
        <n v="1356.45"/>
        <n v="250.75"/>
        <n v="313.05"/>
        <n v="6888.6634999999997"/>
        <n v="384.21"/>
        <n v="10.48"/>
        <n v="17.59"/>
        <n v="11.81"/>
        <n v="4211"/>
        <n v="89.99"/>
        <n v="343"/>
        <n v="164.22"/>
        <n v="182.47"/>
        <n v="132.78"/>
        <n v="2096.6999999999998"/>
        <n v="81.87"/>
        <n v="164.41"/>
        <n v="144.13999999999999"/>
        <n v="30.65"/>
        <n v="259.83"/>
        <n v="57.28"/>
        <n v="227.87"/>
        <n v="5859.25"/>
        <n v="26622.55"/>
        <n v="267"/>
        <n v="265.75"/>
        <n v="85.71"/>
        <n v="104.97"/>
        <n v="184.74"/>
        <n v="526.76"/>
        <n v="1769.9"/>
        <n v="615.67999999999995"/>
        <n v="111.39"/>
        <n v="54.32"/>
        <n v="2185.61"/>
        <n v="184.1"/>
        <n v="25312"/>
        <n v="2138.63"/>
        <n v="76.040000000000006"/>
        <n v="4408.2700000000004"/>
        <n v="4011.65"/>
        <n v="154.35"/>
        <n v="201.36"/>
        <n v="884.12750000000005"/>
        <n v="21717.360000000001"/>
        <n v="692.73"/>
        <n v="22.19"/>
        <n v="815.89"/>
        <n v="4933.99"/>
        <n v="72.930000000000007"/>
        <n v="2537.88"/>
        <n v="19269.05"/>
        <n v="1590.163"/>
        <n v="311.38"/>
        <n v="24.72"/>
        <n v="116.38"/>
        <n v="14922.16"/>
        <n v="62.77"/>
        <n v="240.14"/>
        <n v="879.54"/>
        <n v="1620.94"/>
        <n v="269.93"/>
        <n v="4547.8999999999996"/>
        <n v="4212.7520000000004"/>
        <n v="119.2"/>
        <n v="418.82"/>
        <n v="127.17"/>
        <n v="2545.89"/>
        <n v="106.03"/>
        <n v="65.16"/>
        <n v="2269.41"/>
        <n v="2514.5124999999998"/>
        <n v="1425.21"/>
        <n v="2435.5135"/>
        <n v="568.74350000000004"/>
        <n v="2506.38"/>
        <n v="1959.43"/>
        <n v="14072.64"/>
        <n v="5549.79"/>
        <n v="728.12699999999995"/>
        <n v="1118.2515000000001"/>
        <n v="609.4"/>
        <n v="282.58"/>
        <n v="61.5"/>
        <n v="324.3175"/>
        <n v="214.62"/>
        <n v="194.11"/>
        <n v="167.53"/>
        <n v="1060.3399999999999"/>
        <n v="751.94"/>
        <n v="48.24"/>
        <n v="200.08"/>
        <n v="1934.6"/>
        <n v="577.95000000000005"/>
        <n v="255.31"/>
        <n v="129.78649999999999"/>
        <n v="1844.26"/>
        <n v="3467.28"/>
        <n v="5897.47"/>
        <n v="415"/>
        <n v="1233.51"/>
        <n v="379.78"/>
        <n v="856.34"/>
        <n v="29.06"/>
        <n v="2526.54"/>
        <n v="206.28649999999999"/>
        <n v="5452.9"/>
        <n v="840.24"/>
        <n v="3637.7280000000001"/>
        <n v="2398.9"/>
        <n v="763.44799999999998"/>
        <n v="306.13"/>
        <n v="64.11"/>
        <n v="5369.46"/>
        <n v="11.15"/>
        <n v="524.21199999999999"/>
        <n v="367.53"/>
        <n v="1083.4014999999999"/>
        <n v="329.63"/>
        <n v="139.44999999999999"/>
        <n v="62.62"/>
        <n v="64.25"/>
        <n v="2617.13"/>
        <n v="8.49"/>
        <n v="2169.4899999999998"/>
        <n v="64.09"/>
        <n v="2208.31"/>
        <n v="1295.502"/>
        <n v="873.82"/>
        <n v="11.57"/>
        <n v="1449.45"/>
        <n v="80.92"/>
        <n v="7817.45"/>
        <n v="63.93"/>
        <n v="110.96"/>
        <n v="2130.8200000000002"/>
        <n v="720.61300000000006"/>
        <n v="3075.752"/>
        <n v="85.03"/>
        <n v="164.1"/>
        <n v="1316.87"/>
        <n v="38.24"/>
        <n v="3832.24"/>
        <n v="9708.64"/>
        <n v="6618.4570000000003"/>
        <n v="803.26700000000005"/>
        <n v="22.74"/>
        <n v="1882.18"/>
        <n v="103.2"/>
        <n v="88.4"/>
        <n v="390.35"/>
        <n v="772.67"/>
        <n v="1875.18"/>
        <n v="375.76"/>
        <n v="92.15"/>
        <n v="821.7885"/>
        <n v="95.68"/>
        <n v="73.86"/>
        <n v="979.52"/>
        <n v="5740.6239999999998"/>
        <n v="5332.42"/>
        <n v="21.84"/>
        <n v="1597.02"/>
        <n v="218.27"/>
        <n v="100.95"/>
        <n v="628.22"/>
        <n v="3366.1"/>
        <n v="676.13"/>
        <n v="7668.55"/>
        <n v="226.1"/>
        <n v="2135.9735000000001"/>
        <n v="3905.75"/>
        <n v="1651.09"/>
        <n v="95.89"/>
        <n v="80.38"/>
        <n v="182.33"/>
        <n v="679.6"/>
        <n v="257.42"/>
        <n v="78.17"/>
        <n v="718.03"/>
        <n v="534.96"/>
        <n v="887.94"/>
        <n v="180.38"/>
        <n v="569.21"/>
        <n v="260.12"/>
        <n v="284.62"/>
        <n v="159.26"/>
        <n v="57.84"/>
        <n v="3991.99"/>
        <n v="2926.33"/>
        <n v="40.049999999999997"/>
        <n v="552.87"/>
        <n v="26.33"/>
        <n v="2851.17"/>
        <n v="183.43"/>
        <n v="51.3"/>
        <n v="8.48"/>
        <n v="87.52"/>
        <n v="1497.7594999999999"/>
        <n v="2811.7"/>
        <n v="131.19999999999999"/>
        <n v="53.91"/>
        <n v="223.64"/>
        <n v="203.3"/>
        <n v="196.85149999999999"/>
        <n v="40.229999999999997"/>
        <n v="341.55"/>
        <n v="98.37"/>
        <n v="206.27"/>
        <n v="133.9"/>
        <n v="2040.95"/>
        <n v="446.04"/>
        <n v="18421.2"/>
        <n v="1090.4000000000001"/>
        <n v="1100.21"/>
        <n v="104.89"/>
        <n v="10714.78"/>
        <n v="1824.13"/>
        <n v="151.38"/>
        <n v="872.48"/>
        <n v="3617.64"/>
        <n v="8218.16"/>
        <n v="676.79"/>
        <n v="2409.96"/>
        <n v="931.14949999999999"/>
        <n v="951.09"/>
        <n v="4502.26"/>
        <n v="192.23"/>
        <n v="237.89"/>
        <n v="598.49"/>
        <n v="3008.5"/>
        <n v="195.83"/>
        <n v="94.84"/>
        <n v="8246.86"/>
        <n v="2315.11"/>
        <n v="1264.2304999999999"/>
        <n v="1082.8"/>
        <n v="1260.2014999999999"/>
        <n v="1623.09"/>
        <n v="238.49"/>
        <n v="123.1"/>
        <n v="12612.66"/>
        <n v="1564.1614999999999"/>
        <n v="926.85"/>
        <n v="203.55"/>
        <n v="639.29999999999995"/>
        <n v="1280.73"/>
        <n v="43.55"/>
        <n v="809.77"/>
        <n v="24701.119999999999"/>
        <n v="5122.6099999999997"/>
        <n v="221.13"/>
        <n v="16.350000000000001"/>
        <n v="96.01"/>
        <n v="165.09"/>
        <n v="307.57"/>
        <n v="14861.07"/>
        <n v="182.7"/>
        <n v="141.08000000000001"/>
        <n v="331.53"/>
        <n v="494.84"/>
        <n v="3443.21"/>
        <n v="1100"/>
        <n v="19.809999999999999"/>
        <n v="2638.79"/>
        <n v="156.09"/>
        <n v="1294.0229999999999"/>
        <n v="16028.26"/>
        <n v="738.25049999999999"/>
        <n v="5318.89"/>
        <n v="125.9"/>
        <n v="190.99"/>
        <n v="125.57"/>
        <n v="2966.13"/>
        <n v="29.19"/>
        <n v="157.85"/>
        <n v="2773.0315000000001"/>
        <n v="304.64999999999998"/>
        <n v="142.1"/>
        <n v="2175.2179999999998"/>
        <n v="421.36"/>
        <n v="4506.8500000000004"/>
        <n v="2110.37"/>
        <n v="1094.9105"/>
        <n v="1243.8800000000001"/>
        <n v="1617.91"/>
        <n v="2688.0825"/>
        <n v="221.08"/>
        <n v="3636.37"/>
        <n v="203.48"/>
        <n v="1750"/>
        <n v="15963.09"/>
        <n v="58.48"/>
        <n v="2116.1999999999998"/>
        <n v="766.36"/>
        <n v="547.32000000000005"/>
        <n v="192.44"/>
        <n v="1294.3499999999999"/>
        <n v="561.05999999999995"/>
        <n v="320.02999999999997"/>
        <n v="620.02"/>
        <n v="653.78599999999994"/>
        <n v="5288.89"/>
        <n v="1321.55"/>
        <n v="55.2"/>
        <n v="23239.96"/>
        <n v="6648.58"/>
        <n v="677.43"/>
        <n v="491.78"/>
        <n v="6131.54"/>
        <n v="475.58"/>
        <n v="274.04000000000002"/>
        <n v="3960.99"/>
        <n v="139.69"/>
        <n v="6030.58"/>
        <n v="725.8"/>
        <n v="111.83"/>
        <n v="4159.6279999999997"/>
        <n v="1505.67"/>
        <n v="39.229999999999997"/>
        <n v="612.92999999999995"/>
        <n v="1551.34"/>
        <n v="287.54000000000002"/>
        <n v="88.314999999999998"/>
        <n v="4968.5"/>
        <n v="92.03"/>
        <n v="262.89999999999998"/>
        <n v="1024.31"/>
        <n v="51.39"/>
        <n v="293.52"/>
        <n v="1844.97"/>
        <n v="266.3"/>
        <n v="74.25"/>
        <n v="23.23"/>
        <n v="203.49"/>
        <n v="211.48"/>
        <n v="5601.1"/>
        <n v="21.01"/>
        <n v="525.78"/>
        <n v="216.77"/>
        <n v="315.02"/>
        <n v="115.1"/>
        <n v="7384.54"/>
        <n v="482.93"/>
        <n v="7522.8"/>
        <n v="1003.71"/>
        <n v="1610.76"/>
        <n v="12.12"/>
        <n v="147.88"/>
        <n v="1629.75"/>
        <n v="188.93"/>
        <n v="345.69"/>
        <n v="3577.11"/>
        <n v="96.04"/>
        <n v="55.27"/>
        <n v="160.11000000000001"/>
        <n v="1410.93"/>
        <n v="1978.3665000000001"/>
        <n v="72.75"/>
        <n v="301.57"/>
        <n v="5028.3100000000004"/>
        <n v="238.35"/>
        <n v="155.86000000000001"/>
        <n v="30.35"/>
        <n v="4108.17"/>
        <n v="1504.97"/>
        <n v="5008.7610000000004"/>
        <n v="211.44"/>
        <n v="41.06"/>
        <n v="455.93"/>
        <n v="43.72"/>
        <n v="75.599999999999994"/>
        <n v="201.98"/>
        <n v="9459.94"/>
        <n v="20.16"/>
        <n v="84.47"/>
        <n v="5001.29"/>
        <n v="230.23"/>
        <n v="13.71"/>
        <n v="300.07"/>
        <n v="2422.721"/>
        <n v="45.69"/>
        <n v="173.97"/>
        <n v="5934.39"/>
        <n v="1971.56"/>
        <n v="3093.76"/>
        <n v="1008.872"/>
        <n v="13382.01"/>
        <n v="2328.62"/>
        <n v="192.81399999999999"/>
        <n v="3532.96"/>
        <n v="416.4"/>
        <n v="11.35"/>
        <n v="122.14"/>
        <n v="1382.8"/>
        <n v="30.61"/>
        <n v="99.53"/>
        <n v="700.46"/>
        <n v="763.12"/>
        <n v="42.5"/>
        <n v="279.29000000000002"/>
        <n v="121.3"/>
        <n v="40.869999999999997"/>
        <n v="2066.63"/>
        <n v="1734.72"/>
        <n v="294.52"/>
        <n v="187.39949999999999"/>
        <n v="241.89"/>
        <n v="83.34"/>
        <n v="296.83999999999997"/>
        <n v="139.19"/>
        <n v="1125.76"/>
        <n v="299.87"/>
        <n v="84.64"/>
        <n v="1136.44"/>
        <n v="3.42"/>
        <n v="138.75"/>
        <n v="95.38"/>
        <n v="251.05"/>
        <n v="261.02"/>
        <n v="243.49"/>
        <n v="311.10000000000002"/>
        <n v="140.72"/>
        <n v="53.33"/>
        <n v="653.91999999999996"/>
        <n v="290.68"/>
        <n v="231.29"/>
        <n v="40.11"/>
        <n v="44.08"/>
        <n v="6532.48"/>
        <n v="241.9"/>
        <n v="1200.1300000000001"/>
        <n v="2202.4499999999998"/>
        <n v="169.22"/>
        <n v="1319.421"/>
        <n v="550.92999999999995"/>
        <n v="2236.16"/>
        <n v="1883.82"/>
        <n v="1490.56"/>
        <n v="105.44"/>
        <n v="1201.68"/>
        <n v="2784.57"/>
        <n v="5202.8959999999997"/>
        <n v="6608.24"/>
        <n v="7.98"/>
        <n v="8252.3610000000008"/>
        <n v="2205.84"/>
        <n v="3364.248"/>
        <n v="442.99"/>
        <n v="587.20000000000005"/>
        <n v="516.62"/>
        <n v="177.22"/>
        <n v="790.24"/>
        <n v="50.85"/>
        <n v="1077.8085000000001"/>
        <n v="2899.98"/>
        <n v="233.38"/>
        <n v="127.48"/>
        <n v="2550.12"/>
        <n v="194.02"/>
        <n v="422.83"/>
        <n v="170.35"/>
        <n v="20329.8"/>
        <n v="2567.64"/>
        <n v="1838.18"/>
        <n v="1466.95"/>
        <n v="440.23"/>
        <n v="3136.2024999999999"/>
        <n v="460.69"/>
        <n v="82.64"/>
        <n v="784.08"/>
        <n v="1085.6099999999999"/>
        <n v="6863.95"/>
        <n v="162.38999999999999"/>
        <n v="2519.5500000000002"/>
        <n v="1634.17"/>
        <n v="13367.82"/>
        <n v="16193.16"/>
        <n v="443.46"/>
        <n v="792.76"/>
        <n v="1453.704"/>
        <n v="7656.3040000000001"/>
        <n v="1412.98"/>
        <n v="19539.939999999999"/>
        <n v="126.69"/>
        <n v="162.11000000000001"/>
        <n v="145.47999999999999"/>
        <n v="2427.25"/>
        <n v="318.31"/>
        <n v="368.02449999999999"/>
        <n v="24.2"/>
        <n v="1619.51"/>
        <n v="463.93"/>
        <n v="138.16999999999999"/>
        <n v="216.87"/>
        <n v="75.77"/>
        <n v="488.65"/>
        <n v="12741.81"/>
        <n v="572.4"/>
        <n v="55.49"/>
        <n v="1885.41"/>
        <n v="407.8725"/>
        <n v="1731.104"/>
        <n v="5713.48"/>
        <n v="37.4"/>
        <n v="2052.2655"/>
        <n v="2172.7020000000002"/>
        <n v="88.37"/>
        <n v="36.74"/>
        <n v="436.78"/>
        <n v="1053.8399999999999"/>
        <n v="9517.6"/>
        <n v="6943.94"/>
        <n v="944.76"/>
        <n v="1204.5094999999999"/>
        <n v="24.91"/>
        <n v="373.48"/>
        <n v="56.21"/>
        <n v="1683.69"/>
        <n v="130.43"/>
        <n v="423.3"/>
        <n v="2702.3"/>
        <n v="570.98"/>
        <n v="44.89"/>
        <n v="200.7"/>
        <n v="6.34"/>
        <n v="2996.93"/>
        <n v="554.32000000000005"/>
        <n v="1073.567"/>
        <n v="143.29"/>
        <n v="5811.97"/>
        <n v="1914.16"/>
        <n v="315.07"/>
        <n v="18.16"/>
        <n v="11169.95"/>
        <n v="39.130000000000003"/>
        <n v="166.13"/>
        <n v="3064.6579999999999"/>
        <n v="584.41999999999996"/>
        <n v="2192.63"/>
        <n v="230.74"/>
        <n v="31.2"/>
        <n v="396.15"/>
        <n v="1900.2260000000001"/>
        <n v="1685.07"/>
        <n v="3587.72"/>
        <n v="5634.3525"/>
        <n v="154.43"/>
        <n v="2302.36"/>
        <n v="437.47800000000001"/>
        <n v="32.6"/>
        <n v="802.46"/>
        <n v="223.76"/>
        <n v="1207.02"/>
        <n v="106.45"/>
        <n v="121.87"/>
        <n v="647.27"/>
        <n v="225.4"/>
        <n v="9225.65"/>
        <n v="1837.94"/>
        <n v="24391.16"/>
        <n v="90.05"/>
        <n v="7804.53"/>
        <n v="125.85"/>
        <n v="174.89"/>
        <n v="126.58"/>
        <n v="23.7"/>
        <n v="188.73"/>
        <n v="1679.58"/>
        <n v="560.51"/>
        <n v="189.95"/>
        <n v="589.24"/>
        <n v="233.05"/>
        <n v="129.1"/>
        <n v="38.26"/>
        <n v="4147.47"/>
        <n v="4002.14"/>
        <n v="10.58"/>
        <n v="2119.67"/>
        <n v="45923.76"/>
        <n v="80.599999999999994"/>
        <n v="136.61000000000001"/>
        <n v="2907.63"/>
        <n v="136.66999999999999"/>
        <n v="383.57"/>
        <n v="461.1"/>
        <n v="76.16"/>
        <n v="268.08999999999997"/>
        <n v="557.03"/>
        <n v="26.53"/>
        <n v="5133.9234999999999"/>
        <n v="1184.45"/>
        <n v="25409.63"/>
        <n v="7308.2830000000004"/>
        <n v="1512.25"/>
        <n v="128.28"/>
        <n v="117.4"/>
        <n v="41.94"/>
        <n v="89.25"/>
        <n v="79.81"/>
        <n v="703.54"/>
        <n v="65.930000000000007"/>
        <n v="67.3"/>
        <n v="261.94"/>
        <n v="9574.82"/>
        <n v="510.56"/>
        <n v="389.52"/>
        <n v="33.43"/>
        <n v="12296.49"/>
        <n v="128.13"/>
        <n v="959.08900000000006"/>
        <n v="5459.32"/>
        <n v="1793.42"/>
        <n v="3080.07"/>
        <n v="149.25"/>
        <n v="10.14"/>
        <n v="1199.7"/>
        <n v="670.39"/>
        <n v="5618.4"/>
        <n v="5450.6"/>
        <n v="441.58"/>
        <n v="1644.22"/>
        <n v="40.26"/>
        <n v="4629.67"/>
        <n v="1650.4110000000001"/>
        <n v="240.27"/>
        <n v="6802.37"/>
        <n v="1357.53"/>
        <n v="502.01"/>
        <n v="7312.86"/>
        <n v="605.16"/>
        <n v="121"/>
        <n v="1484.1849999999999"/>
        <n v="1476.12"/>
        <n v="1764.97"/>
        <n v="238.34"/>
        <n v="3731.59"/>
        <n v="33367.85"/>
        <n v="1299.9100000000001"/>
        <n v="2009.05"/>
        <n v="3581.52"/>
        <n v="90.15"/>
        <n v="113.25"/>
        <n v="1642.43"/>
        <n v="6766.8559999999998"/>
        <n v="652.33000000000004"/>
        <n v="3.96"/>
        <n v="158.19"/>
        <n v="34.659999999999997"/>
        <n v="3755.43"/>
        <n v="347.93"/>
        <n v="138.84"/>
        <n v="79.02"/>
        <n v="1053.74"/>
        <n v="76.89"/>
        <n v="230.77"/>
        <n v="507.58"/>
        <n v="15.7"/>
        <n v="580.46"/>
        <n v="351.25"/>
        <n v="281.58999999999997"/>
        <n v="231.7525"/>
        <n v="161.80000000000001"/>
        <n v="64.36"/>
        <n v="450.66"/>
        <n v="213.06"/>
        <n v="1126.4880000000001"/>
        <n v="310.45999999999998"/>
        <n v="141.97550000000001"/>
        <n v="53.18"/>
        <n v="607.41999999999996"/>
        <n v="396.6"/>
        <n v="6902.51"/>
        <n v="180.7"/>
        <n v="67.400000000000006"/>
        <n v="466.94749999999999"/>
        <n v="1253.8900000000001"/>
        <n v="1103.67"/>
        <n v="1062.69"/>
        <n v="912.35"/>
        <n v="6147.24"/>
        <n v="70.55"/>
        <n v="34.94"/>
        <n v="9304.2000000000007"/>
        <n v="1685.05"/>
        <n v="57.48"/>
        <n v="4276.0959999999995"/>
        <n v="21390.44"/>
        <n v="169.75"/>
        <n v="7981.2"/>
        <n v="205.24"/>
        <n v="825.82"/>
        <n v="60.64"/>
        <n v="2482.0340000000001"/>
        <n v="9695.84"/>
        <n v="246.79"/>
        <n v="777.78"/>
        <n v="3029.97"/>
        <n v="241.04"/>
        <n v="44.17"/>
        <n v="192.92"/>
        <n v="10532.94"/>
        <n v="1091.47"/>
        <n v="112.59"/>
        <n v="210.5025"/>
        <n v="230.63"/>
        <n v="1095.27"/>
        <n v="9522.1200000000008"/>
        <n v="1985.6935000000001"/>
        <n v="1420.89"/>
        <n v="27820.34"/>
        <n v="45.18"/>
        <n v="65.67"/>
        <n v="10.23"/>
        <n v="202.84"/>
        <n v="78.39"/>
        <n v="251.34"/>
        <n v="53.66"/>
        <n v="67.849999999999994"/>
        <n v="36.4"/>
        <n v="176.35"/>
        <n v="15337.58"/>
        <n v="3883.4715000000001"/>
        <n v="5679.59"/>
        <n v="1029.29"/>
        <n v="184.18"/>
        <n v="12690.33"/>
        <n v="4667.28"/>
        <n v="5155.07"/>
        <n v="16468.55"/>
        <n v="707.3"/>
        <n v="335.64"/>
        <n v="872.97"/>
        <n v="545.71"/>
        <n v="261.17"/>
        <n v="342.4"/>
        <n v="450.28"/>
        <n v="929.81"/>
        <n v="1359.74"/>
        <n v="5228.2"/>
        <n v="7174.9435000000003"/>
        <n v="136.24"/>
        <n v="454.58"/>
        <n v="550.67999999999995"/>
        <n v="120.96"/>
        <n v="2569.6264999999999"/>
        <n v="1388.91"/>
        <n v="1806.65"/>
        <n v="410.03"/>
        <n v="3801.27"/>
        <n v="226.15"/>
        <n v="1794.03"/>
        <n v="109.58"/>
        <n v="43.9"/>
        <n v="236.28"/>
        <n v="136.79"/>
        <n v="336.34"/>
        <n v="3610.85"/>
        <n v="1396.75"/>
        <n v="159.71"/>
        <n v="187.37"/>
        <n v="84.61"/>
        <n v="24.36"/>
        <n v="443.73"/>
        <n v="188.44"/>
        <n v="230.41"/>
        <n v="5163.0105000000003"/>
        <n v="538.29999999999995"/>
        <n v="61.43"/>
        <n v="129.5"/>
        <n v="125.95"/>
        <n v="90.93"/>
        <n v="865.35"/>
        <n v="823.07"/>
        <n v="68.040000000000006"/>
        <n v="331.17"/>
        <n v="26.13"/>
        <n v="132.02000000000001"/>
        <n v="20596.580000000002"/>
        <n v="139.97999999999999"/>
        <n v="1393.39"/>
        <n v="601.52"/>
        <n v="169.61"/>
        <n v="1247.9275"/>
        <n v="29.03"/>
        <n v="2252.2620000000002"/>
        <n v="279.01"/>
        <n v="2561.6705000000002"/>
        <n v="2004.4"/>
        <n v="96.52"/>
        <n v="115.17"/>
        <n v="222.65"/>
        <n v="76.48"/>
        <n v="373.27"/>
        <n v="113.23"/>
        <n v="889.84"/>
        <n v="63.61"/>
        <n v="519.95349999999996"/>
        <n v="5636.3074999999999"/>
        <n v="7663.74"/>
        <n v="138.59"/>
        <n v="97.06"/>
        <n v="258.74"/>
        <n v="12858.88"/>
        <n v="49.49"/>
        <n v="404.14949999999999"/>
        <n v="1782.68"/>
        <n v="280.87"/>
        <n v="5361.08"/>
        <n v="670.03"/>
        <n v="164.5"/>
        <n v="1769.74"/>
        <n v="638.07000000000005"/>
        <n v="468.95"/>
        <n v="1142.4849999999999"/>
        <n v="2104.991"/>
        <n v="28.34"/>
        <n v="343.92"/>
        <n v="7.75"/>
        <n v="2433.5300000000002"/>
        <n v="1368.03"/>
        <n v="260.64"/>
        <n v="1250.4265"/>
        <n v="3878.49"/>
        <n v="580.04"/>
        <n v="1392.77"/>
        <n v="1940.21"/>
        <n v="1717.21"/>
        <n v="250.13"/>
        <n v="1958.32"/>
        <n v="81.760000000000005"/>
        <n v="28.15"/>
        <n v="558.77"/>
        <n v="209.3"/>
        <n v="61.45"/>
        <n v="5407.9"/>
        <n v="8216.5930000000008"/>
        <n v="130.36000000000001"/>
        <n v="200.57"/>
        <n v="80"/>
        <n v="137.41999999999999"/>
        <n v="174.1"/>
        <n v="693.17"/>
        <n v="115.51"/>
        <n v="360.7"/>
        <n v="7323.78"/>
        <n v="1537.5"/>
        <n v="259.25"/>
        <n v="99.13"/>
        <n v="274.32"/>
        <n v="171.14"/>
        <n v="7731.09"/>
        <n v="10162.575999999999"/>
        <n v="5834.6464999999998"/>
        <n v="86.48"/>
        <n v="327.95"/>
        <n v="5606.91"/>
        <n v="129.88"/>
        <n v="86.53"/>
        <n v="269.66000000000003"/>
        <n v="405.33949999999999"/>
        <n v="113.19"/>
        <n v="196.04"/>
        <n v="140.02000000000001"/>
        <n v="2006.38"/>
        <n v="1134.05"/>
        <n v="1470.0495000000001"/>
        <n v="1020.88"/>
        <n v="11883.2"/>
        <n v="120.38"/>
        <n v="2051.8235"/>
        <n v="621.21"/>
        <n v="13.29"/>
        <n v="2423.06"/>
        <n v="667.64"/>
        <n v="98.24"/>
        <n v="181.8"/>
        <n v="648.58000000000004"/>
        <n v="270.56"/>
        <n v="233.2"/>
        <n v="79.53"/>
        <n v="1680.9770000000001"/>
        <n v="2002.4"/>
        <n v="24.3"/>
        <n v="322.61"/>
        <n v="31.7"/>
        <n v="143.98150000000001"/>
        <n v="52.7"/>
        <n v="1124.2439999999999"/>
        <n v="415.05500000000001"/>
        <n v="73.62"/>
        <n v="1287.94"/>
        <n v="585.36"/>
        <n v="11022.53"/>
        <n v="377.37"/>
        <n v="1200.7"/>
        <n v="110"/>
        <n v="186.89"/>
        <n v="1132.32"/>
        <n v="593.64"/>
        <n v="2438.3694999999998"/>
        <n v="232.41550000000001"/>
        <n v="71.099999999999994"/>
        <n v="470.79"/>
        <n v="36.56"/>
        <n v="55.17"/>
        <n v="422.25"/>
        <n v="357.48"/>
        <n v="1206.1500000000001"/>
        <n v="941.99"/>
        <n v="137.97"/>
        <n v="2527.7919999999999"/>
        <n v="6130.9"/>
        <n v="193.20500000000001"/>
        <n v="14300.26"/>
        <n v="62.88"/>
        <n v="197.61"/>
        <n v="68.92"/>
        <n v="3594.7435"/>
        <n v="14.96"/>
        <n v="15.69"/>
        <n v="1156.6714999999999"/>
        <n v="5437.92"/>
        <n v="840.04"/>
        <n v="378.6"/>
        <n v="38.5"/>
        <n v="605.97"/>
        <n v="11230.25"/>
        <n v="5340.5"/>
        <n v="4345.8599999999997"/>
        <n v="755.60749999999996"/>
        <n v="7287.55"/>
        <n v="137.63999999999999"/>
        <n v="40.31"/>
        <n v="508.73"/>
        <n v="731.22"/>
        <n v="114.14"/>
        <n v="1427.67"/>
        <n v="499.26"/>
        <n v="736.3"/>
        <n v="346.06"/>
        <n v="927.97"/>
        <n v="59.05"/>
        <n v="153.22999999999999"/>
        <n v="321.57"/>
        <n v="1085.1600000000001"/>
        <n v="1441.61"/>
        <n v="64.290000000000006"/>
        <n v="640.21"/>
        <n v="6077.11"/>
        <n v="6746.3119999999999"/>
        <n v="159.43"/>
        <n v="106.64"/>
        <n v="17874.259999999998"/>
        <n v="2388.636"/>
        <n v="141.77000000000001"/>
        <n v="4286.55"/>
        <n v="8.34"/>
        <n v="197.15"/>
        <n v="89.77"/>
        <n v="766.96349999999995"/>
        <n v="76.36"/>
        <n v="309.9015"/>
        <n v="3725.53"/>
        <n v="103.75"/>
        <n v="855.86500000000001"/>
        <n v="158.83000000000001"/>
        <n v="193.16"/>
        <n v="1757.43"/>
        <n v="137.26"/>
        <n v="2913.1455000000001"/>
        <n v="308.52"/>
        <n v="176.5"/>
        <n v="221.66"/>
        <n v="6170.02"/>
        <n v="12270.3"/>
        <n v="148.34399999999999"/>
        <n v="40.29"/>
        <n v="775.77"/>
        <n v="3436.9"/>
        <n v="1187.01"/>
        <n v="2360.4299999999998"/>
        <n v="154.6"/>
        <n v="187.92"/>
        <n v="1211"/>
        <n v="4924.1350000000002"/>
        <n v="4890.58"/>
        <n v="150.28"/>
        <n v="436.48349999999999"/>
        <n v="682.77"/>
        <n v="2421.44"/>
        <n v="14.75"/>
        <n v="111.48"/>
        <n v="2322.8119999999999"/>
        <n v="391.23"/>
        <n v="207.01"/>
        <n v="1863.02"/>
        <n v="55.89"/>
        <n v="838.81"/>
        <n v="936.80200000000002"/>
        <n v="379.8"/>
        <n v="107.7"/>
        <n v="3568.45"/>
        <n v="2604.3150000000001"/>
        <n v="2911.64"/>
        <n v="36.520000000000003"/>
        <n v="1077.28"/>
        <n v="61.52"/>
        <n v="1111.23"/>
        <n v="64.5"/>
        <n v="9944.49"/>
        <n v="172.34"/>
        <n v="816.23"/>
        <n v="340.97"/>
        <n v="28.82"/>
        <n v="4713.25"/>
        <n v="92.31"/>
        <n v="116.94"/>
        <n v="1271.1199999999999"/>
        <n v="58.5"/>
        <n v="53.72"/>
        <n v="1809.21"/>
        <n v="9150.09"/>
        <n v="306.3"/>
        <n v="163.98"/>
        <n v="495.1"/>
        <n v="559.75"/>
        <n v="1611.73"/>
        <n v="1946.55"/>
        <n v="474.79300000000001"/>
        <n v="120.98"/>
        <n v="1082.6600000000001"/>
        <n v="4744.6400000000003"/>
        <n v="40.825499999999998"/>
        <n v="607.13"/>
        <n v="34.22"/>
        <n v="4998.03"/>
        <n v="323.11"/>
        <n v="65.099999999999994"/>
        <n v="163.75"/>
        <n v="6170.9120000000003"/>
        <n v="319.62"/>
        <n v="263.39"/>
        <n v="7208.8"/>
        <n v="101.57"/>
        <n v="107.67"/>
        <n v="2368.1680000000001"/>
        <n v="33.99"/>
        <n v="78.790000000000006"/>
        <n v="3928.25"/>
        <n v="195.21"/>
        <n v="4725.0905000000002"/>
        <n v="286.76"/>
        <n v="7406.49"/>
        <n v="350.01"/>
        <n v="18081.759999999998"/>
        <n v="21337.27"/>
        <n v="15.81"/>
        <n v="802.16"/>
        <n v="3333.1"/>
        <n v="55.68"/>
        <n v="56.13"/>
        <n v="94.83"/>
        <n v="13.04"/>
        <n v="197.59"/>
        <n v="856.45"/>
        <n v="6.75"/>
        <n v="1160.5899999999999"/>
        <n v="201.178"/>
        <n v="2493.2399999999998"/>
        <n v="90.5"/>
        <n v="157.4"/>
        <n v="617.21900000000005"/>
        <n v="157.13"/>
        <n v="195.11"/>
        <n v="2738.7849999999999"/>
        <n v="217.42"/>
        <n v="3049.6320000000001"/>
        <n v="1274.9490000000001"/>
        <n v="2657.56"/>
        <n v="243.5"/>
        <n v="606.98"/>
        <n v="301.62"/>
        <n v="24.51"/>
        <n v="311.19"/>
        <n v="1752.0965000000001"/>
        <n v="76.81"/>
        <n v="174.22"/>
        <n v="725.15"/>
        <n v="1166.29"/>
        <n v="62.78"/>
        <n v="2836.0504999999998"/>
        <n v="701.16"/>
        <n v="1818.76"/>
        <n v="4322.26"/>
        <n v="1251.18"/>
        <n v="169.35400000000001"/>
        <n v="593.62"/>
        <n v="38.520000000000003"/>
        <n v="1196.2"/>
        <n v="98.55"/>
        <n v="28.75"/>
        <n v="75.81"/>
        <n v="259.71749999999997"/>
        <n v="83.89"/>
        <n v="43.96"/>
        <n v="60.19"/>
        <n v="1361.91"/>
        <n v="267.06"/>
        <n v="449.79"/>
        <n v="512.78"/>
        <n v="2272.56"/>
        <n v="8334.0300000000007"/>
        <n v="1516.13"/>
        <n v="612.49"/>
        <n v="1092.42"/>
        <n v="561.91999999999996"/>
        <n v="365.64"/>
        <n v="1835.84"/>
        <n v="133.43"/>
        <n v="1655.3665000000001"/>
        <n v="1727.79"/>
        <n v="3931.17"/>
        <n v="134.88"/>
        <n v="394.8"/>
        <n v="276"/>
        <n v="132.01"/>
        <n v="207.92"/>
        <n v="877.64"/>
        <n v="190.1"/>
        <n v="1032.0719999999999"/>
        <n v="184.32"/>
        <n v="34.01"/>
        <n v="1008.95"/>
        <n v="3508.33"/>
        <n v="123.95"/>
        <n v="9081.98"/>
        <n v="806.08"/>
        <n v="70.02"/>
        <n v="52.76"/>
        <n v="1225.3699999999999"/>
        <n v="1199.57"/>
        <n v="484.21949999999998"/>
        <n v="169.13"/>
        <n v="208.04"/>
        <n v="136.18"/>
        <n v="111.37"/>
        <n v="105.48"/>
        <n v="78.680000000000007"/>
        <n v="128.22"/>
        <n v="904.93"/>
        <n v="98.51"/>
        <n v="96.73"/>
        <n v="253.6"/>
        <n v="307.45999999999998"/>
        <n v="36.909999999999997"/>
        <n v="2155.84"/>
        <n v="175.27"/>
        <n v="1400.91"/>
        <n v="2259.66"/>
        <n v="172.42"/>
        <n v="2033.9224999999999"/>
        <n v="363.92"/>
        <n v="7778.7579999999998"/>
        <n v="1001.17"/>
        <n v="890.9"/>
        <n v="2192.4389999999999"/>
        <n v="3361.02"/>
        <n v="2732.01"/>
        <n v="382.29"/>
        <n v="881.74"/>
        <n v="22.61"/>
        <n v="7384.18"/>
        <n v="18.809999999999999"/>
        <n v="1455.49"/>
        <n v="5454.51"/>
        <n v="1264.17"/>
        <n v="3640.83"/>
        <n v="225.94"/>
        <n v="18561.310000000001"/>
        <n v="617.34"/>
        <n v="906.07"/>
        <n v="23106.46"/>
        <n v="2549.58"/>
        <n v="5105.0600000000004"/>
        <n v="1431"/>
        <n v="79.98"/>
        <n v="138.44999999999999"/>
        <n v="24.32"/>
        <n v="344.30099999999999"/>
        <n v="1004.18"/>
        <n v="3118.6"/>
        <n v="153.28"/>
        <n v="130.13999999999999"/>
        <n v="281.79000000000002"/>
        <n v="4064.2719999999999"/>
        <n v="6559.01"/>
        <n v="263.37"/>
        <n v="131.43"/>
        <n v="2374.35"/>
        <n v="729.21"/>
        <n v="1822.83"/>
        <n v="826.27"/>
        <n v="1777.4690000000001"/>
        <n v="1219.1465000000001"/>
        <n v="1875.4145000000001"/>
        <n v="7535.96"/>
        <n v="1618.31"/>
        <n v="11.87"/>
        <n v="630.54"/>
        <n v="1413.82"/>
        <n v="56.9"/>
        <n v="308.92"/>
        <n v="649.71"/>
        <n v="3191.24"/>
        <n v="47.55"/>
        <n v="520.67999999999995"/>
        <n v="358.78"/>
        <n v="375.11"/>
        <n v="97.74"/>
        <n v="335.59"/>
        <n v="341.1"/>
        <n v="171.68"/>
        <n v="1502.47"/>
        <n v="2014.13"/>
        <n v="308.64"/>
        <n v="13671.94"/>
        <n v="536.83000000000004"/>
        <n v="1734.31"/>
        <n v="1614.84"/>
        <n v="1422.31"/>
        <n v="5678.5524999999998"/>
        <n v="626.33000000000004"/>
        <n v="394.34"/>
        <n v="233.01"/>
        <n v="225.72"/>
        <n v="4769.0694999999996"/>
        <n v="100.6"/>
        <n v="958.06"/>
        <n v="11262.04"/>
        <n v="133.07"/>
        <n v="68.540000000000006"/>
        <n v="10351.01"/>
        <n v="1824.848"/>
        <n v="49.86"/>
        <n v="197.49"/>
        <n v="24.95"/>
        <n v="596.55999999999995"/>
        <n v="317.82"/>
        <n v="136.97999999999999"/>
        <n v="225.17"/>
        <n v="1112.1569999999999"/>
        <n v="1865.5885000000001"/>
        <n v="1893.29"/>
        <n v="2628.047"/>
        <n v="11002.66"/>
        <n v="481.4"/>
        <n v="93.85"/>
        <n v="85.87"/>
        <n v="8127.32"/>
        <n v="236.68"/>
        <n v="6255.81"/>
        <n v="616.5"/>
        <n v="3122.55"/>
        <n v="264.60000000000002"/>
        <n v="3356.7350000000001"/>
        <n v="664.98900000000003"/>
        <n v="421.08"/>
        <n v="2834.96"/>
        <n v="953.98900000000003"/>
        <n v="174.58"/>
        <n v="8789.5400000000009"/>
        <n v="37.89"/>
        <n v="2532.6174999999998"/>
        <n v="159.88999999999999"/>
        <n v="180.48"/>
        <n v="350.48"/>
        <n v="46.42"/>
        <n v="177.52"/>
        <n v="17560.95"/>
        <n v="19845.696"/>
        <n v="4073.17"/>
        <n v="1613.84"/>
        <n v="73.05"/>
        <n v="950.3"/>
        <n v="8122.53"/>
        <n v="47.04"/>
        <n v="965.46"/>
        <n v="157.57"/>
        <n v="14.85"/>
        <n v="155.52000000000001"/>
        <n v="535.54"/>
        <n v="1360.82"/>
        <n v="6236.4754999999996"/>
        <n v="1256.29"/>
        <n v="2239.52"/>
        <n v="127.45"/>
        <n v="92.18"/>
        <n v="273.44"/>
        <n v="614.91"/>
        <n v="12470.31"/>
        <n v="718.6"/>
        <n v="18092.66"/>
        <n v="284.92"/>
        <n v="234.2"/>
        <n v="70.239999999999995"/>
        <n v="40.75"/>
        <n v="1150.8800000000001"/>
        <n v="583.64"/>
        <n v="234.37"/>
        <n v="1000.3565"/>
        <n v="12586.19"/>
        <n v="193.63"/>
        <n v="3491.06"/>
        <n v="14383.83"/>
        <n v="66.88"/>
        <n v="447.34"/>
        <n v="371.68"/>
        <n v="5556.18"/>
        <n v="1021.55"/>
        <n v="16.079999999999998"/>
        <n v="311.08"/>
        <n v="116.11"/>
        <n v="306.92"/>
        <n v="1802"/>
        <n v="1832.22"/>
        <n v="258.61"/>
        <n v="1379.34"/>
        <n v="168.25"/>
        <n v="1871.13"/>
        <n v="729.57"/>
        <n v="104.38"/>
        <n v="627.69000000000005"/>
        <n v="493.26"/>
        <n v="192.15"/>
        <n v="2366.1799999999998"/>
        <n v="675.71"/>
        <n v="292.97800000000001"/>
        <n v="570.52850000000001"/>
        <n v="276.5"/>
        <n v="111.9"/>
        <n v="1173.5"/>
        <n v="210.66"/>
        <n v="116.37"/>
        <n v="123.93"/>
        <n v="381.24"/>
        <n v="103.11"/>
        <n v="1599.0709999999999"/>
        <n v="968.23500000000001"/>
        <n v="184.46"/>
        <n v="574.99"/>
        <n v="3753.42"/>
        <n v="1130.79"/>
        <n v="341.42"/>
        <n v="381.39"/>
        <n v="223.33"/>
        <n v="1178.04"/>
        <n v="121.94"/>
        <n v="5405.44"/>
        <n v="1001.99"/>
        <n v="73.5"/>
        <n v="4321.63"/>
        <n v="67.14"/>
        <n v="3218.42"/>
        <n v="220.97"/>
        <n v="368.99"/>
        <n v="451.44"/>
        <n v="138.55000000000001"/>
        <n v="1291.3499999999999"/>
        <n v="107.97"/>
        <n v="857.32"/>
        <n v="155.78"/>
        <n v="4650.07"/>
        <n v="497.52"/>
        <n v="103.6"/>
        <n v="75.150000000000006"/>
        <n v="400.45"/>
        <n v="96.23"/>
        <n v="70.08"/>
        <n v="234.768"/>
        <n v="376.65"/>
        <n v="40.06"/>
        <n v="278.66000000000003"/>
        <n v="491.85"/>
        <n v="401.37"/>
        <n v="118.95"/>
        <n v="3814.1709999999998"/>
        <n v="515.37"/>
        <n v="2044.2755"/>
        <n v="122.02"/>
        <n v="1304.0274999999999"/>
        <n v="56.05"/>
        <n v="154.61000000000001"/>
        <n v="1063.3499999999999"/>
        <n v="4182.5200000000004"/>
        <n v="512.80999999999995"/>
        <n v="169.11"/>
        <n v="1961.39"/>
        <n v="4.9400000000000004"/>
        <n v="156.97"/>
        <n v="1118.21"/>
        <n v="3503.56"/>
        <n v="1984.61"/>
        <n v="13.96"/>
        <n v="531.48"/>
        <n v="3524.55"/>
        <n v="890.61"/>
        <n v="64.19"/>
        <n v="376.58"/>
        <n v="1540.77"/>
        <n v="73.900000000000006"/>
        <n v="897.42"/>
        <n v="306.02"/>
        <n v="180.36"/>
        <n v="240.74"/>
        <n v="3072.86"/>
        <n v="5503.39"/>
        <n v="6573.75"/>
        <n v="225.09"/>
        <n v="302.39999999999998"/>
        <n v="1083.3699999999999"/>
        <n v="1736.26"/>
        <n v="477.76"/>
        <n v="112.18"/>
        <n v="164.78"/>
        <n v="3077.7310000000002"/>
        <n v="217.68"/>
        <n v="7202.94"/>
        <n v="245.82"/>
        <n v="15468.216"/>
        <n v="906.01499999999999"/>
        <n v="81.099999999999994"/>
        <n v="604.57600000000002"/>
        <n v="128.56"/>
        <n v="163.36000000000001"/>
        <n v="1135.6400000000001"/>
        <n v="5154.009"/>
        <n v="4407.03"/>
        <n v="173.22"/>
        <n v="782.05"/>
        <n v="162.51"/>
        <n v="561.42999999999995"/>
        <n v="2251.4969999999998"/>
        <n v="324.2"/>
        <n v="156.94999999999999"/>
        <n v="92.4"/>
        <n v="1004.89"/>
        <n v="329.06"/>
        <n v="4387.24"/>
        <n v="260.31"/>
        <n v="7227.42"/>
        <n v="1836.1869999999999"/>
        <n v="121.74"/>
        <n v="700.36599999999999"/>
        <n v="92.25"/>
        <n v="475.9"/>
        <n v="2296.7600000000002"/>
        <n v="508.49"/>
        <n v="204.07"/>
        <n v="112.16"/>
        <n v="34.409999999999997"/>
        <n v="600.79999999999995"/>
        <n v="3896.39"/>
        <n v="773.74"/>
        <n v="302.13249999999999"/>
        <n v="75.569999999999993"/>
        <n v="16699.560000000001"/>
        <n v="21425.91"/>
        <n v="5304.42"/>
        <n v="1223.43"/>
        <n v="2018.68"/>
        <n v="1477.5719999999999"/>
        <n v="3842.99"/>
        <n v="1587.16"/>
        <n v="107.95"/>
        <n v="70.91"/>
        <n v="179.65"/>
        <n v="113.43"/>
        <n v="2130.66"/>
        <n v="51.27"/>
        <n v="53.29"/>
        <n v="399.64"/>
        <n v="277.35000000000002"/>
        <n v="1357.44"/>
        <n v="507.44"/>
        <n v="4169.93"/>
        <n v="289.73"/>
        <n v="757.11"/>
        <n v="8920.08"/>
        <n v="188.7"/>
        <n v="14358.64"/>
        <n v="345.37"/>
        <n v="105.95"/>
        <n v="73.8"/>
        <n v="5483.96"/>
        <n v="205.87"/>
        <n v="65.12"/>
        <n v="2608.79"/>
        <n v="907.24"/>
        <n v="9396.27"/>
        <n v="340.7"/>
        <n v="1835.47"/>
        <n v="902.19"/>
        <n v="657.23199999999997"/>
        <n v="257.2"/>
        <n v="6139.34"/>
        <n v="4257.2759999999998"/>
        <n v="1383.9"/>
        <n v="132.12"/>
        <n v="1857.88"/>
        <n v="2160.83"/>
        <n v="43.94"/>
        <n v="3023.73"/>
        <n v="8875.17"/>
        <n v="331.21"/>
        <n v="3602.12"/>
        <n v="1174.94"/>
        <n v="772.24"/>
        <n v="7871.91"/>
        <n v="15464.01"/>
        <n v="4671.1495000000004"/>
        <n v="1942.1735000000001"/>
        <n v="1285.55"/>
        <n v="3331.81"/>
        <n v="972.35"/>
        <n v="3988.0895"/>
        <n v="3400.63"/>
        <n v="1683.57"/>
        <n v="13.53"/>
        <n v="65.466999999999999"/>
        <n v="305.05"/>
        <n v="907.18"/>
        <n v="135.91"/>
        <n v="1854.94"/>
        <n v="250.29"/>
        <n v="129.30000000000001"/>
        <n v="1775.33"/>
        <n v="15823.27"/>
        <n v="287.13"/>
        <n v="501.38"/>
        <n v="936.95"/>
        <n v="163.78"/>
        <n v="2573.29"/>
        <n v="8305.19"/>
        <n v="539.21"/>
        <n v="123.82"/>
        <n v="3387.32"/>
        <n v="990.73"/>
        <n v="372.01"/>
        <n v="975.12"/>
        <n v="2215.96"/>
        <n v="1374.7"/>
        <n v="209.12"/>
        <n v="172.7"/>
        <n v="180.43"/>
        <n v="9262.35"/>
        <n v="242.8"/>
        <n v="271.77999999999997"/>
        <n v="179.26"/>
        <n v="418.7"/>
        <n v="193.25"/>
        <n v="260.08"/>
        <n v="1177.5"/>
        <n v="362.75"/>
        <n v="105.93"/>
        <n v="2643.15"/>
        <n v="677.9"/>
        <n v="3249.09"/>
        <n v="121.624"/>
        <n v="1033.93"/>
        <n v="1616.87"/>
        <n v="752.63"/>
        <n v="130.9"/>
        <n v="224.744"/>
        <n v="169.27"/>
        <n v="981.26"/>
        <n v="353.02"/>
        <n v="222.43"/>
        <n v="302.94"/>
        <n v="20.47"/>
        <n v="621.44000000000005"/>
        <n v="951.06"/>
        <n v="19.34"/>
        <n v="1341.31"/>
        <n v="197.21"/>
        <n v="25.96"/>
        <n v="248.3955"/>
        <n v="28.04"/>
        <n v="646.54999999999995"/>
        <n v="392.81"/>
        <n v="5258.94"/>
        <n v="6335.8575000000001"/>
        <n v="3723.99"/>
        <n v="5718.85"/>
        <n v="675.23"/>
        <n v="38.200000000000003"/>
        <n v="314.26"/>
        <n v="7680.29"/>
        <n v="336.85"/>
        <n v="14960.096"/>
        <n v="1343.6"/>
        <n v="35.28"/>
        <n v="8937.3799999999992"/>
        <n v="108.85"/>
        <n v="157.47"/>
        <n v="25.82"/>
        <n v="579.71"/>
        <n v="87.11"/>
        <n v="121.92"/>
        <n v="1096.17"/>
        <n v="1447.62"/>
        <n v="97.65"/>
        <n v="1408.34"/>
        <n v="107.92"/>
        <n v="2151.08"/>
        <n v="485.46"/>
        <n v="352.44"/>
        <n v="114.73"/>
        <n v="3295.15"/>
        <n v="1541.92"/>
        <n v="169.48"/>
        <n v="738.8"/>
        <n v="2750.7105000000001"/>
        <n v="2118.2600000000002"/>
        <n v="822.7"/>
        <n v="2249.0500000000002"/>
        <n v="4813.67"/>
        <n v="3877.88"/>
        <n v="307.76"/>
        <n v="1129.9304999999999"/>
        <n v="75.94"/>
        <n v="533.47"/>
        <n v="61.94"/>
        <n v="49.81"/>
        <n v="9141.64"/>
        <n v="438.8"/>
        <n v="647.77"/>
        <n v="315.88"/>
        <n v="374.78"/>
        <n v="43.56"/>
        <n v="2553.84"/>
        <n v="7518.12"/>
        <n v="374.38"/>
        <n v="1557.42"/>
        <n v="410.27"/>
        <n v="1531.93"/>
        <n v="68.319999999999993"/>
        <n v="536.38"/>
        <n v="391.87549999999999"/>
        <n v="1991.93"/>
        <n v="373.33"/>
        <n v="164.62"/>
        <n v="4225.7700000000004"/>
        <n v="53.89"/>
        <n v="181.32"/>
        <n v="835.15049999999997"/>
        <n v="771.83399999999995"/>
        <n v="449.17"/>
        <n v="6688.11"/>
        <n v="1520.26"/>
        <n v="688.02"/>
        <n v="473.67"/>
        <n v="28.41"/>
        <n v="7869.22"/>
        <n v="912.44"/>
        <n v="65.42"/>
        <n v="5750.94"/>
        <n v="1991.26"/>
        <n v="10480.272000000001"/>
        <n v="383.81"/>
        <n v="2050.712"/>
        <n v="5.31"/>
        <n v="231.35"/>
        <n v="898.9"/>
        <n v="3083.04"/>
        <n v="21921.279999999999"/>
        <n v="9.69"/>
        <n v="331.99"/>
        <n v="426.64"/>
        <n v="1383.9190000000001"/>
        <n v="528.54"/>
        <n v="362.17"/>
        <n v="290.45999999999998"/>
        <n v="1207.4000000000001"/>
        <n v="629.5865"/>
        <n v="20175.48"/>
        <n v="56.22"/>
        <n v="107.96"/>
        <n v="3169.9920000000002"/>
        <n v="5232.83"/>
        <n v="236.32"/>
        <n v="2728.42"/>
        <n v="6.77"/>
        <n v="3550.28"/>
        <n v="43.29"/>
        <n v="11747.97"/>
        <n v="487.7"/>
        <n v="199.58"/>
        <n v="80.59"/>
        <n v="4158.0725000000002"/>
        <n v="1840.8534999999999"/>
        <n v="1644.59"/>
        <n v="2409.424"/>
        <n v="152.44"/>
        <n v="2850.31"/>
        <n v="89061.05"/>
        <n v="6636.6639999999998"/>
        <n v="2860.93"/>
        <n v="220.82"/>
        <n v="336.29"/>
        <n v="1390.6935000000001"/>
        <n v="1017.2885"/>
        <n v="86.7"/>
        <n v="864.16"/>
        <n v="623.35"/>
        <n v="70.88"/>
        <n v="55.82"/>
        <n v="1335.316"/>
        <n v="213"/>
        <n v="231.08"/>
        <n v="428.36"/>
        <n v="118.43"/>
        <n v="172.51"/>
        <n v="698"/>
        <n v="447.23"/>
        <n v="1541.4580000000001"/>
        <n v="3277.39"/>
        <n v="127.32"/>
        <n v="248.64"/>
        <n v="845.61400000000003"/>
        <n v="84.74"/>
        <n v="279.83"/>
        <n v="98.57"/>
        <n v="102.15"/>
        <n v="19.57"/>
        <n v="856.9"/>
        <n v="519.65"/>
        <n v="655.33000000000004"/>
        <n v="958.18"/>
        <n v="506.49"/>
        <n v="8367.68"/>
        <n v="74.31"/>
        <n v="4584.7299999999996"/>
        <n v="4039.72"/>
        <n v="2570.944"/>
        <n v="1944.87"/>
        <n v="61.82"/>
        <n v="144.28"/>
        <n v="126.53"/>
        <n v="417.53"/>
        <n v="167.07"/>
        <n v="554.88"/>
        <n v="309.64999999999998"/>
        <n v="152.37"/>
        <n v="76.38"/>
        <n v="2948.63"/>
        <n v="18.329999999999998"/>
        <n v="86"/>
        <n v="4805.3599999999997"/>
        <n v="146.71"/>
        <n v="475.92"/>
        <n v="4158.1234999999997"/>
        <n v="283.64999999999998"/>
        <n v="262.87"/>
        <n v="2531.0875000000001"/>
        <n v="726.22"/>
        <n v="353.62"/>
        <n v="646.07000000000005"/>
        <n v="126.87"/>
        <n v="520.49"/>
        <n v="334.89"/>
        <n v="172.04"/>
        <n v="113.14"/>
        <n v="1724.82"/>
        <n v="1337.81"/>
        <n v="937.8"/>
        <n v="227.37"/>
        <n v="6330.0860000000002"/>
        <n v="1566.8"/>
        <n v="616.01"/>
        <n v="438.60849999999999"/>
        <n v="1386.6"/>
        <n v="1553.38"/>
        <n v="441.7"/>
        <n v="10823.84"/>
        <n v="42.3"/>
        <n v="94.86"/>
        <n v="174.9"/>
        <n v="103.8"/>
        <n v="2557.5100000000002"/>
        <n v="1378.72"/>
        <n v="5610.6120000000001"/>
        <n v="67.03"/>
        <n v="140.82"/>
        <n v="4371.92"/>
        <n v="1745.1179999999999"/>
        <n v="479.96"/>
        <n v="28664.52"/>
        <n v="635.7405"/>
        <n v="423.07"/>
        <n v="1602.21"/>
        <n v="547.82000000000005"/>
        <n v="278.27"/>
        <n v="667.36"/>
        <n v="32.369999999999997"/>
        <n v="1409.0875000000001"/>
        <n v="1011.16"/>
        <n v="180.79"/>
        <n v="487.59"/>
        <n v="4152.12"/>
        <n v="323.26"/>
        <n v="17131.36"/>
        <n v="208.77"/>
        <n v="34.270000000000003"/>
        <n v="2555.37"/>
        <n v="3279.01"/>
        <n v="213.49"/>
        <n v="375.61"/>
        <n v="706.91"/>
        <n v="190.06"/>
        <n v="86.79"/>
        <n v="753.8"/>
        <n v="212.12"/>
        <n v="6483.42"/>
        <n v="137.77000000000001"/>
        <n v="540.33000000000004"/>
        <n v="15.88"/>
        <n v="466.35"/>
        <n v="153.01"/>
        <n v="27"/>
        <n v="225.06"/>
        <n v="1041.78"/>
        <n v="32.76"/>
        <n v="1503.49"/>
        <n v="10.62"/>
        <n v="2337.0300000000002"/>
        <n v="29345.27"/>
        <n v="3355.1"/>
        <n v="2864.55"/>
        <n v="742.8"/>
        <n v="2188.06"/>
        <n v="6181.48"/>
        <n v="283.8"/>
        <n v="49.14"/>
        <n v="1600.85"/>
        <n v="320.93"/>
        <n v="261.85000000000002"/>
        <n v="56.91"/>
        <n v="113.2"/>
        <n v="94.46"/>
        <n v="1291.2"/>
        <n v="110.2"/>
        <n v="54.86"/>
        <n v="1069.8499999999999"/>
        <n v="1967.83"/>
        <n v="52.59"/>
        <n v="8188.19"/>
        <n v="283.65350000000001"/>
        <n v="309.17"/>
        <n v="412.86"/>
        <n v="103.32"/>
        <n v="503.75"/>
        <n v="1614.97"/>
        <n v="2119.0414999999998"/>
        <n v="272.39"/>
        <n v="1439.96"/>
        <n v="122.05"/>
        <n v="48"/>
        <n v="505.08"/>
        <n v="649.23850000000004"/>
        <n v="830.28"/>
        <n v="837.38599999999997"/>
        <n v="392.77"/>
        <n v="7332.0879999999997"/>
        <n v="1504.22"/>
        <n v="745.48"/>
        <n v="3086.5115000000001"/>
        <n v="20.190000000000001"/>
        <n v="151.75"/>
        <n v="437.73"/>
        <n v="275.01"/>
        <n v="567.93600000000004"/>
        <n v="310.52"/>
        <n v="689.74"/>
        <n v="210.4"/>
        <n v="161.77000000000001"/>
        <n v="447.09"/>
        <n v="4192.88"/>
        <n v="59.85"/>
        <n v="1661.04"/>
        <n v="494.34"/>
        <n v="2150.25"/>
        <n v="448"/>
        <n v="3629.1174999999998"/>
        <n v="146.51"/>
        <n v="8316.76"/>
        <n v="2143.2154999999998"/>
        <n v="2080.0349999999999"/>
        <n v="145.41999999999999"/>
        <n v="1559.4355"/>
        <n v="787.56"/>
        <n v="565.91"/>
        <n v="593.21"/>
        <n v="89.23"/>
        <n v="98.39"/>
        <n v="65.39"/>
        <n v="2152.404"/>
        <n v="4669.1899999999996"/>
        <n v="133.4"/>
        <n v="2393.63"/>
        <n v="6177.53"/>
        <n v="94.6"/>
        <n v="20.5"/>
        <n v="76.599999999999994"/>
        <n v="221.86"/>
        <n v="78.260000000000005"/>
        <n v="992.95"/>
        <n v="294.77999999999997"/>
        <n v="282.70999999999998"/>
        <n v="724.13"/>
        <n v="294.66000000000003"/>
        <n v="16172.44"/>
        <n v="4733.7"/>
        <n v="2718.07"/>
        <n v="198.78"/>
        <n v="281.58"/>
        <n v="2206.17"/>
        <n v="621.12"/>
        <n v="175.92"/>
        <n v="384.74"/>
        <n v="133.94"/>
        <n v="5433.0895"/>
        <n v="92.63"/>
        <n v="21062.91"/>
        <n v="22.13"/>
        <n v="129.84"/>
        <n v="3681.7494999999999"/>
        <n v="2300.4499999999998"/>
        <n v="548.11"/>
        <n v="1425.06"/>
        <n v="31.35"/>
        <n v="11057.6"/>
        <n v="10445.950000000001"/>
        <n v="66.33"/>
        <n v="197.57400000000001"/>
        <n v="4935.72"/>
        <n v="151.49"/>
        <n v="308.22000000000003"/>
        <n v="85.85"/>
        <n v="14377.78"/>
        <n v="994.27"/>
        <n v="9558.65"/>
        <n v="172.15"/>
        <n v="772.26750000000004"/>
        <n v="1767.88"/>
        <n v="277.42"/>
        <n v="178.13"/>
        <n v="2637.78"/>
        <n v="292.80799999999999"/>
        <n v="1160.55"/>
        <n v="106.06"/>
        <n v="131.61000000000001"/>
        <n v="10122.719999999999"/>
        <n v="203.6"/>
        <n v="1058.43"/>
        <n v="299.08"/>
        <n v="566.39"/>
        <n v="377.21300000000002"/>
        <n v="140.07"/>
        <n v="39.68"/>
        <n v="1273.2660000000001"/>
        <n v="351.27"/>
        <n v="49.89"/>
        <n v="1831.529"/>
        <n v="599.52"/>
        <n v="10330.94"/>
        <n v="3662.16"/>
        <n v="329.37"/>
        <n v="1676.44"/>
        <n v="1406.07"/>
        <n v="1771.67"/>
        <n v="127.49"/>
        <n v="63.427"/>
        <n v="259.58999999999997"/>
        <n v="34.93"/>
        <n v="431.06"/>
        <n v="55"/>
        <n v="51.66"/>
        <n v="107.73"/>
        <n v="174.55"/>
        <n v="74.34"/>
        <n v="228.8"/>
        <n v="6089.05"/>
        <n v="839.7"/>
        <n v="1662.5"/>
        <n v="745.99"/>
        <n v="473.9855"/>
        <n v="1548.43"/>
        <n v="54.84"/>
        <n v="2185.9535000000001"/>
        <n v="1323.5435"/>
        <n v="257.91000000000003"/>
        <n v="6216.6"/>
        <n v="765.96"/>
        <n v="102.9"/>
        <n v="2174.96"/>
        <n v="51.03"/>
        <n v="426.7"/>
        <n v="550.29"/>
        <n v="62.84"/>
        <n v="7156.56"/>
        <n v="6481.95"/>
        <n v="2469.15"/>
        <n v="463.42"/>
        <n v="997"/>
        <n v="2357.9085"/>
        <n v="72.67"/>
        <n v="99.08"/>
        <n v="25.72"/>
        <n v="319.95999999999998"/>
        <n v="204.21"/>
        <n v="223.88"/>
        <n v="13571.7"/>
        <n v="78.72"/>
        <n v="788.85"/>
        <n v="364.59"/>
        <n v="66.599999999999994"/>
        <n v="312.25"/>
        <n v="70.63"/>
        <n v="89.75"/>
        <n v="478.38"/>
        <n v="247.15"/>
        <n v="314.93"/>
        <n v="726.82"/>
        <n v="115.24"/>
        <n v="9601.94"/>
        <n v="973.86199999999997"/>
        <n v="1624.67"/>
        <n v="116.06"/>
        <n v="801.44"/>
        <n v="1194.06"/>
        <n v="377.02"/>
        <n v="7339.24"/>
        <n v="137.07"/>
        <n v="203.99"/>
        <n v="2962.96"/>
        <n v="782.93"/>
        <n v="34.159999999999997"/>
        <n v="244.9"/>
        <n v="125.273"/>
        <n v="209.33"/>
        <n v="265.61"/>
        <n v="485.03"/>
        <n v="2039.33"/>
        <n v="2842.54"/>
        <n v="40.24"/>
        <n v="98.77"/>
        <n v="173.7"/>
        <n v="1811.25"/>
        <n v="2642.95"/>
        <n v="614.15"/>
        <n v="154.24"/>
        <n v="140.31"/>
        <n v="1460.42"/>
        <n v="6659.7415000000001"/>
        <n v="2601.7905000000001"/>
        <n v="1227.18"/>
        <n v="4278.6099999999997"/>
        <n v="10.94"/>
        <n v="1755.3"/>
        <n v="205.11"/>
        <n v="3981.23"/>
        <n v="2458.2424999999998"/>
        <n v="11036.16"/>
        <n v="115.71"/>
        <n v="4587.3"/>
        <n v="403.71"/>
        <n v="1243.45"/>
        <n v="175.23"/>
        <n v="343.36"/>
        <n v="309.22149999999999"/>
        <n v="2477.9899999999998"/>
        <n v="48.83"/>
        <n v="297.76"/>
        <n v="257.41000000000003"/>
        <n v="241.43"/>
        <n v="94.32"/>
        <n v="554.42949999999996"/>
        <n v="153.27000000000001"/>
        <n v="671.78"/>
        <n v="262.08999999999997"/>
        <n v="1107.6400000000001"/>
        <n v="1119.9100000000001"/>
        <n v="3534.56"/>
        <n v="155.27000000000001"/>
        <n v="221.33"/>
        <n v="74.069999999999993"/>
        <n v="1529.0564999999999"/>
        <n v="855.03"/>
        <n v="196.58"/>
        <n v="6350.29"/>
        <n v="1028.1600000000001"/>
        <n v="346.23"/>
        <n v="249.24"/>
        <n v="133.85"/>
        <n v="7827.51"/>
        <n v="70.13"/>
        <n v="195.75"/>
        <n v="185.16"/>
        <n v="5144.9399999999996"/>
        <n v="1397.383"/>
        <n v="287.61"/>
        <n v="128.52000000000001"/>
        <n v="1011.67"/>
        <n v="31.13"/>
        <n v="7201.89"/>
        <n v="3156.6"/>
        <n v="302.69"/>
        <n v="2040.39"/>
        <n v="272.89249999999998"/>
        <n v="123.11"/>
        <n v="41.52"/>
        <n v="5320.57"/>
        <n v="3227.38"/>
        <n v="134.52000000000001"/>
        <n v="104.46"/>
        <n v="112.47"/>
        <n v="3531.75"/>
        <n v="500.5"/>
        <n v="86.69"/>
        <n v="157.26"/>
        <n v="187.63749999999999"/>
        <n v="114.94"/>
        <n v="85.36"/>
        <n v="671.75"/>
        <n v="9541.0400000000009"/>
        <n v="1035.2"/>
        <n v="74.17"/>
        <n v="113.8"/>
        <n v="480.13"/>
        <n v="66.92"/>
        <n v="161.87"/>
        <n v="45.38"/>
        <n v="163.31049999999999"/>
        <n v="123.92"/>
        <n v="7.15"/>
        <n v="192.21"/>
        <n v="207.54"/>
        <n v="17.329999999999998"/>
        <n v="92.77"/>
        <n v="92.53"/>
        <n v="988.64350000000002"/>
        <n v="1484.89"/>
        <n v="244.39"/>
        <n v="581.41999999999996"/>
        <n v="175.35"/>
        <n v="590.6"/>
        <n v="47.12"/>
        <n v="62.89"/>
        <n v="565.01"/>
        <n v="125.78"/>
        <n v="577"/>
        <n v="24.53"/>
        <n v="48.75"/>
        <n v="112.6"/>
        <n v="423.95"/>
        <n v="620.23"/>
        <n v="118.66"/>
        <n v="213.74"/>
        <n v="6427.18"/>
        <n v="1330.73"/>
        <n v="7841.57"/>
        <n v="156.31"/>
        <n v="207.42"/>
        <n v="1031.18"/>
        <n v="461.4"/>
        <n v="278.10000000000002"/>
        <n v="85.89"/>
        <n v="4567.3599999999997"/>
        <n v="10413.67"/>
        <n v="71.489999999999995"/>
        <n v="668.8"/>
        <n v="641.89"/>
        <n v="21205.5"/>
        <n v="24.09"/>
        <n v="173.27"/>
        <n v="601.78"/>
        <n v="60.67"/>
        <n v="6195.87"/>
        <n v="299.07"/>
        <n v="708.87"/>
        <n v="2167.0500000000002"/>
        <n v="236.17"/>
        <n v="152.31"/>
        <n v="3582.79"/>
        <n v="149.4"/>
        <n v="303.97000000000003"/>
        <n v="16269.82"/>
        <n v="876.59"/>
        <n v="5000.87"/>
        <n v="23300.12"/>
        <n v="331.37"/>
        <n v="78.03"/>
        <n v="111.04"/>
        <n v="103.55"/>
        <n v="301.12"/>
        <n v="1876.09"/>
        <n v="145.26"/>
        <n v="19461.8"/>
        <n v="313.85000000000002"/>
        <n v="35.68"/>
        <n v="234.76"/>
        <n v="498.49"/>
        <n v="6069.05"/>
        <n v="34.18"/>
        <n v="194.35"/>
        <n v="413.83"/>
        <n v="3339.65"/>
        <n v="3601.07"/>
        <n v="468.48"/>
        <n v="284.14"/>
        <n v="198.7"/>
        <n v="951.33"/>
        <n v="15.72"/>
        <n v="313.83"/>
        <n v="201.59450000000001"/>
        <n v="525.4"/>
        <n v="61.77"/>
        <n v="99.65"/>
        <n v="14.15"/>
        <n v="85.74"/>
        <n v="2031.98"/>
        <n v="131.94"/>
        <n v="528.53"/>
        <n v="5975.0495000000001"/>
        <n v="720.52"/>
        <n v="3849.17"/>
        <n v="1208.3499999999999"/>
        <n v="69.97"/>
        <n v="199.48"/>
        <n v="925.8"/>
        <n v="282.48"/>
        <n v="6502.46"/>
        <n v="1243.52"/>
        <n v="1932.58"/>
        <n v="601.57000000000005"/>
        <n v="157.41999999999999"/>
        <n v="299.66000000000003"/>
        <n v="375.57"/>
        <n v="81.97"/>
        <n v="636.70000000000005"/>
        <n v="142.94"/>
        <n v="240.61"/>
        <n v="1912.76"/>
        <n v="1591.89"/>
        <n v="220.07"/>
        <n v="319.39"/>
        <n v="2379.3285000000001"/>
        <n v="4346.9799999999996"/>
        <n v="145.76"/>
        <n v="9757.48"/>
        <n v="87.91"/>
        <n v="5824.01"/>
        <n v="1187.1524999999999"/>
        <n v="414.11"/>
        <n v="4799.7884999999997"/>
        <n v="122.42"/>
        <n v="305.76"/>
        <n v="25.48"/>
        <n v="409.97"/>
        <n v="1457.78"/>
        <n v="5615.4"/>
        <n v="1692.03"/>
        <n v="242.28399999999999"/>
        <n v="1391.7645"/>
        <n v="9704.3700000000008"/>
        <n v="211.94"/>
        <n v="142.88"/>
        <n v="876.01"/>
        <n v="105.94"/>
        <n v="1337.08"/>
        <n v="839.19"/>
        <n v="8673.9"/>
        <n v="155.88999999999999"/>
        <n v="1333.18"/>
        <n v="117.27"/>
        <n v="167.55"/>
        <n v="254.89"/>
        <n v="470.11"/>
        <n v="10854.83"/>
        <n v="51.23"/>
        <n v="4992.63"/>
        <n v="95.055499999999995"/>
        <n v="67.97"/>
        <n v="15.6"/>
        <n v="631.49900000000002"/>
        <n v="63.85"/>
        <n v="147.71"/>
        <n v="1163.75"/>
        <n v="2544.73"/>
        <n v="4281.13"/>
        <n v="1779.87"/>
        <n v="115.02"/>
        <n v="118.63"/>
        <n v="705.85"/>
        <n v="321.3"/>
        <n v="227.41"/>
        <n v="424.09"/>
        <n v="53.32"/>
        <n v="64.03"/>
        <n v="2710.5055000000002"/>
        <n v="86.92"/>
        <n v="1717.88"/>
        <n v="1978.4345000000001"/>
        <n v="29.32"/>
        <n v="566.66"/>
        <n v="134.83000000000001"/>
        <n v="8865.1"/>
        <n v="10348.73"/>
        <n v="1258.97"/>
        <n v="830.53"/>
        <n v="79.930000000000007"/>
        <n v="799.84"/>
        <n v="1689.1369999999999"/>
        <n v="42.23"/>
        <n v="4008.7275"/>
        <n v="205.43"/>
        <n v="979.06"/>
        <n v="332.55"/>
        <n v="466.36"/>
        <n v="45.24"/>
        <n v="148.05000000000001"/>
        <n v="1419.83"/>
        <n v="154.62"/>
        <n v="1638.2"/>
        <n v="479.13"/>
        <n v="1718.87"/>
        <n v="1193.0999999999999"/>
        <n v="1008.34"/>
        <n v="534.29999999999995"/>
        <n v="170.4"/>
        <n v="9059.9"/>
        <n v="368.17"/>
        <n v="14.46"/>
        <n v="168.39"/>
        <n v="599.1"/>
        <n v="1309.53"/>
        <n v="806.37"/>
        <n v="3908.65"/>
        <n v="41.25"/>
        <n v="294.89"/>
        <n v="246.57"/>
        <n v="2004.12"/>
        <n v="3841.72"/>
        <n v="2053.3789999999999"/>
        <n v="3206.3955000000001"/>
        <n v="288.91000000000003"/>
        <n v="138.85"/>
        <n v="41.18"/>
        <n v="1735.3515"/>
        <n v="254.69"/>
        <n v="18316.3"/>
        <n v="206.09"/>
        <n v="124.25"/>
        <n v="320.26"/>
        <n v="90.37"/>
        <n v="806.05"/>
        <n v="3332.06"/>
        <n v="622.72"/>
        <n v="2130.2199999999998"/>
        <n v="151.05000000000001"/>
        <n v="133.04"/>
        <n v="1184.1099999999999"/>
        <n v="514.22"/>
        <n v="82.42"/>
        <n v="1907.71"/>
        <n v="3449.26"/>
        <n v="14.84"/>
        <n v="922.47"/>
        <n v="209.53"/>
        <n v="225.47"/>
        <n v="951.31"/>
        <n v="12043.88"/>
        <n v="195.12"/>
        <n v="189.6"/>
        <n v="397.73200000000003"/>
        <n v="528.6"/>
        <n v="107.41"/>
        <n v="1390.49"/>
        <n v="128.31"/>
        <n v="82.56"/>
        <n v="141.07"/>
        <n v="1841.6"/>
        <n v="476.31"/>
        <n v="581.52"/>
        <n v="19.170000000000002"/>
        <n v="943.44"/>
        <n v="14493.84"/>
        <n v="7264.64"/>
        <n v="852.05"/>
        <n v="200.24"/>
        <n v="5845.82"/>
        <n v="706.53"/>
        <n v="1038.99"/>
        <n v="114.01"/>
        <n v="30.37"/>
        <n v="228.82"/>
        <n v="1351.76"/>
        <n v="595.4"/>
        <n v="12125.14"/>
        <n v="2094.9780000000001"/>
        <n v="273.89"/>
        <n v="451.81"/>
        <n v="495.8"/>
        <n v="1645.51"/>
        <n v="237.54"/>
        <n v="143.5"/>
        <n v="438.66"/>
        <n v="416.99"/>
        <n v="216.51"/>
        <n v="161.96"/>
        <n v="587.91999999999996"/>
        <n v="2171.4639999999999"/>
        <n v="950.46400000000006"/>
        <n v="705.68700000000001"/>
        <n v="58.63"/>
        <n v="94.99"/>
        <n v="22.37"/>
        <n v="17853.64"/>
        <n v="539.66"/>
        <n v="4620.53"/>
        <n v="2502.67"/>
        <n v="3016.85"/>
        <n v="48.5"/>
        <n v="6095.14"/>
        <n v="3776.28"/>
        <n v="1487.8995"/>
        <n v="250.6"/>
        <n v="107.63"/>
        <n v="68.73"/>
        <n v="4359"/>
        <n v="3046.01"/>
        <n v="353.52"/>
        <n v="636.5"/>
        <n v="2614.3705"/>
        <n v="12073.06"/>
        <n v="6685.05"/>
        <n v="1175.53"/>
        <n v="178.44"/>
        <n v="472.35"/>
        <n v="505.01"/>
        <n v="286.75"/>
        <n v="980.07"/>
        <n v="353.25"/>
        <n v="30.1"/>
        <n v="4547.26"/>
        <n v="430.33"/>
        <n v="1221.47"/>
        <n v="128.27000000000001"/>
        <n v="292.34050000000002"/>
        <n v="253.26"/>
        <n v="6865.0720000000001"/>
        <n v="3361.7584999999999"/>
        <n v="117.84"/>
        <n v="121.2"/>
        <n v="1334.05"/>
        <n v="6552.86"/>
        <n v="587.88"/>
        <n v="2207.9"/>
        <n v="139.93"/>
        <n v="15.45"/>
        <n v="1759.65"/>
        <n v="88.59"/>
        <n v="508.38"/>
        <n v="281.08999999999997"/>
        <n v="276.64999999999998"/>
        <n v="1911.69"/>
        <n v="120.751"/>
        <n v="245.55"/>
        <n v="75.39"/>
        <n v="851.17"/>
        <n v="68.03"/>
        <n v="2567.13"/>
        <n v="1244.01"/>
        <n v="981.73"/>
        <n v="302.07"/>
        <n v="1307.184"/>
        <n v="436.3"/>
        <n v="364.23"/>
        <n v="750.14"/>
        <n v="94.35"/>
        <n v="276.75"/>
        <n v="1929.19"/>
        <n v="58.86"/>
        <n v="6892.07"/>
        <n v="801.45"/>
        <n v="5518.5315000000001"/>
        <n v="188.47"/>
        <n v="163.27000000000001"/>
        <n v="24559.91"/>
        <n v="1217.5"/>
        <n v="441.53"/>
        <n v="834.21550000000002"/>
        <n v="13934.53"/>
        <n v="1233.76"/>
        <n v="2377.2800000000002"/>
        <n v="134.68"/>
        <n v="3671.1415000000002"/>
        <n v="5445.9920000000002"/>
        <n v="1169.26"/>
        <n v="136.44999999999999"/>
        <n v="121.81"/>
        <n v="203.57"/>
        <n v="287.75"/>
        <n v="171.77"/>
        <n v="36.43"/>
        <n v="2173.2600000000002"/>
        <n v="623.29"/>
        <n v="40.340000000000003"/>
        <n v="1608.87"/>
        <n v="37.64"/>
        <n v="161.56"/>
        <n v="917.31"/>
        <n v="129.49"/>
        <n v="202.95"/>
        <n v="2753.1925000000001"/>
        <n v="909.82"/>
        <n v="1411.58"/>
        <n v="2115.2420000000002"/>
        <n v="1246.68"/>
        <n v="169.18"/>
        <n v="8252.3919999999998"/>
        <n v="77.19"/>
        <n v="7223.59"/>
        <n v="934.21600000000001"/>
        <n v="1307"/>
        <n v="41.39"/>
        <n v="2354.15"/>
        <n v="1558.18"/>
        <n v="1370.56"/>
        <n v="172.98"/>
        <n v="1372.9455"/>
        <n v="88.02"/>
        <n v="800"/>
        <n v="381.69"/>
        <n v="1009.42"/>
        <n v="15137.11"/>
        <n v="1030.0899999999999"/>
        <n v="105.89"/>
        <n v="9107.27"/>
        <n v="71.39"/>
        <n v="1596.86"/>
        <n v="78.36"/>
        <n v="3300.2159999999999"/>
        <n v="331.54"/>
        <n v="251.3"/>
        <n v="226.68"/>
        <n v="401.14"/>
        <n v="467.4"/>
        <n v="21532.26"/>
        <n v="7.64"/>
        <n v="1154.8900000000001"/>
        <n v="709.54"/>
        <n v="1220.08"/>
        <n v="606.39850000000001"/>
        <n v="1108.366"/>
        <n v="734.25"/>
        <n v="741.49"/>
        <n v="768.41"/>
        <n v="5238.192"/>
        <n v="125.21"/>
        <n v="924.11149999999998"/>
        <n v="2440.2600000000002"/>
        <n v="1008.19"/>
        <n v="169.4"/>
        <n v="1372.14"/>
        <n v="6944.0919999999996"/>
        <n v="66.83"/>
        <n v="1407.5150000000001"/>
        <n v="273.14"/>
        <n v="3100.1115"/>
        <n v="57.35"/>
        <n v="371.45"/>
        <n v="5158.09"/>
        <n v="364.69"/>
        <n v="86.3"/>
        <n v="12723.95"/>
        <n v="272.63"/>
        <n v="546.4"/>
        <n v="672.93"/>
        <n v="803.33"/>
        <n v="109.92"/>
        <n v="150.29"/>
        <n v="3500.49"/>
        <n v="223.34"/>
        <n v="380.28"/>
        <n v="67.84"/>
        <n v="122.35"/>
        <n v="27.89"/>
        <n v="2560.9395"/>
        <n v="43.46"/>
        <n v="927.98749999999995"/>
        <n v="3575.23"/>
        <n v="662.16"/>
        <n v="5642.18"/>
        <n v="554.21"/>
        <n v="775.74"/>
        <n v="67.72"/>
        <n v="68.64"/>
        <n v="875.52"/>
        <n v="405.53"/>
        <n v="22.07"/>
        <n v="1866.12"/>
        <n v="522.49"/>
        <n v="28359.4"/>
        <n v="123.76"/>
        <n v="12.61"/>
        <n v="74.75"/>
        <n v="1111.008"/>
        <n v="15.64"/>
        <n v="1751.08"/>
        <n v="225.37"/>
        <n v="1486.72"/>
        <n v="558.04"/>
        <n v="27.83"/>
        <n v="597.66"/>
        <n v="1403.741"/>
        <n v="1246.3634999999999"/>
        <n v="2507.48"/>
        <n v="150.16"/>
        <n v="4687.6734999999999"/>
        <n v="6435.87"/>
        <n v="312.02999999999997"/>
        <n v="418.93"/>
        <n v="676.44"/>
        <n v="128.02000000000001"/>
        <n v="526.82000000000005"/>
        <n v="7679.5119999999997"/>
        <n v="5074.07"/>
        <n v="1526.67"/>
        <n v="77.41"/>
        <n v="112.67"/>
        <n v="614.14"/>
        <n v="223.2"/>
        <n v="101.9"/>
        <n v="187.33"/>
        <n v="259.17"/>
        <n v="4697.0320000000002"/>
        <n v="13.42"/>
        <n v="320.57"/>
        <n v="138.71"/>
        <n v="29186.49"/>
        <n v="53.79"/>
        <n v="354.96"/>
        <n v="130.97"/>
        <n v="459.08"/>
        <n v="193.7"/>
        <n v="6730.07"/>
        <n v="553.3415"/>
        <n v="152.52000000000001"/>
        <n v="71.599999999999994"/>
        <n v="1699.9829999999999"/>
        <n v="43.54"/>
        <n v="330.27"/>
        <n v="448.36649999999997"/>
        <n v="841.51"/>
        <n v="71.069999999999993"/>
        <n v="176.28"/>
        <n v="8718.4599999999991"/>
        <n v="487.98"/>
        <n v="254.92"/>
        <n v="1846.2"/>
        <n v="32.03"/>
        <n v="185.82"/>
        <n v="7046.61"/>
        <n v="14.74"/>
        <n v="423.14"/>
        <n v="628.39"/>
        <n v="162.49"/>
        <n v="133.15"/>
        <n v="136.71"/>
        <n v="96.03"/>
        <n v="28.63"/>
        <n v="8014.6239999999998"/>
        <n v="1339.0239999999999"/>
        <n v="725.43"/>
        <n v="130.96"/>
        <n v="11039.75"/>
        <n v="4982.9440000000004"/>
        <n v="31.77"/>
        <n v="208.05"/>
        <n v="827.47"/>
        <n v="7017.42"/>
        <n v="1075.9100000000001"/>
        <n v="1176.8589999999999"/>
        <n v="651.45000000000005"/>
        <n v="536.25"/>
        <n v="5.73"/>
        <n v="189.99"/>
        <n v="201.06"/>
        <n v="459.26"/>
        <n v="410.35"/>
        <n v="901.37400000000002"/>
        <n v="513.5"/>
        <n v="182.89"/>
        <n v="148.65"/>
        <n v="198.21"/>
        <n v="5.63"/>
        <n v="16.48"/>
        <n v="15655.24"/>
        <n v="189.73"/>
        <n v="278.8"/>
        <n v="2170.61"/>
        <n v="163.04"/>
        <n v="9041.26"/>
        <n v="3519.12"/>
        <n v="108.33"/>
        <n v="3950.6"/>
        <n v="254.12"/>
        <n v="767.04"/>
        <n v="6072.1875"/>
        <n v="1936.45"/>
        <n v="3711.04"/>
        <n v="2789.03"/>
        <n v="403.88"/>
        <n v="3291.13"/>
        <n v="736.96"/>
        <n v="2333.06"/>
        <n v="267.58"/>
        <n v="555.67999999999995"/>
        <n v="486.63"/>
        <n v="1403.027"/>
        <n v="188.38"/>
        <n v="881.50099999999998"/>
        <n v="161.72"/>
        <n v="660.05899999999997"/>
        <n v="138.91"/>
        <n v="162.57"/>
        <n v="196.22"/>
        <n v="49.76"/>
        <n v="670.65"/>
        <n v="2797.41"/>
        <n v="89.93"/>
        <n v="340.952"/>
        <n v="831.58050000000003"/>
        <n v="337.61"/>
        <n v="636.34"/>
        <n v="98.82"/>
        <n v="289.19"/>
        <n v="196.07"/>
        <n v="13.45"/>
        <n v="75.790000000000006"/>
        <n v="46.55"/>
        <n v="1499.5274999999999"/>
        <n v="1917.61"/>
        <n v="2492.9699999999998"/>
        <n v="575.89"/>
        <n v="260.60000000000002"/>
        <n v="172.23"/>
        <n v="470.74"/>
        <n v="141.9"/>
        <n v="1379.1"/>
        <n v="278.76"/>
        <n v="182.92"/>
        <n v="3361.84"/>
        <n v="195.82"/>
        <n v="987.3175"/>
        <n v="140.56"/>
        <n v="1186.06"/>
        <n v="51.53"/>
        <n v="3872.634"/>
        <n v="523.41999999999996"/>
        <n v="192.54"/>
        <n v="156.69999999999999"/>
        <n v="622.82000000000005"/>
        <n v="5945.3675000000003"/>
        <n v="569.32000000000005"/>
        <n v="35.58"/>
        <n v="139.94999999999999"/>
        <n v="5207.5"/>
        <n v="92.14"/>
        <n v="257.43"/>
        <n v="3021.64"/>
        <n v="1560.617"/>
        <n v="339.35"/>
        <n v="33.67"/>
        <n v="849.46"/>
        <n v="303.69"/>
        <n v="116.84"/>
        <n v="1205.73"/>
        <n v="2796.67"/>
        <n v="354.45"/>
        <n v="238.43"/>
        <n v="1606.4"/>
        <n v="772.41200000000003"/>
        <n v="31.95"/>
        <n v="563.82000000000005"/>
        <n v="502.44"/>
        <n v="767.34"/>
        <n v="5554.0360000000001"/>
        <n v="3355.154"/>
        <n v="564.85"/>
        <n v="572.33000000000004"/>
        <n v="3571.84"/>
        <n v="310.44"/>
        <n v="180.27"/>
        <n v="626.96"/>
        <n v="236.31"/>
        <n v="263.63"/>
        <n v="1078.58"/>
        <n v="1003.43"/>
        <n v="2779.2"/>
        <n v="65.209999999999994"/>
        <n v="8475.9619999999995"/>
        <n v="3015.4940000000001"/>
        <n v="156.82"/>
        <n v="2510.71"/>
        <n v="988.42"/>
        <n v="101.25"/>
        <n v="28.73"/>
        <n v="67.88"/>
        <n v="865.21"/>
        <n v="2660.6104999999998"/>
        <n v="65.52"/>
        <n v="441.99"/>
        <n v="245.19"/>
        <n v="1271.0474999999999"/>
        <n v="1394.36"/>
        <n v="375.74"/>
        <n v="1095.1099999999999"/>
        <n v="124.65"/>
        <n v="3830.84"/>
        <n v="267.43"/>
        <n v="137.38"/>
        <n v="296.82"/>
        <n v="1801.95"/>
        <n v="1713.8"/>
        <n v="116.69"/>
        <n v="210.9"/>
        <n v="6768.16"/>
        <n v="10.65"/>
        <n v="149.63999999999999"/>
        <n v="570.24"/>
        <n v="1972.884"/>
        <n v="75.739999999999995"/>
        <n v="1230.83"/>
        <n v="169.93"/>
        <n v="1176.944"/>
        <n v="909.721"/>
        <n v="203.53"/>
        <n v="63.47"/>
        <n v="560.03"/>
        <n v="323.91000000000003"/>
        <n v="185.59"/>
        <n v="7168.15"/>
        <n v="278.64999999999998"/>
        <n v="866.73"/>
        <n v="642.41999999999996"/>
        <n v="2169.7525000000001"/>
        <n v="4488.2635"/>
        <n v="41343.21"/>
        <n v="273.38"/>
        <n v="179.66"/>
        <n v="13.5"/>
        <n v="540.64"/>
        <n v="269.35000000000002"/>
        <n v="68.94"/>
        <n v="74.040000000000006"/>
        <n v="1104.28"/>
        <n v="6865.19"/>
        <n v="174.81"/>
        <n v="89.51"/>
        <n v="175.99"/>
        <n v="221.23"/>
        <n v="262.29000000000002"/>
        <n v="116.31399999999999"/>
        <n v="402.49"/>
        <n v="1754.29"/>
        <n v="8213.3700000000008"/>
        <n v="109.01"/>
        <n v="138.88"/>
        <n v="315.79199999999997"/>
        <n v="11.76"/>
        <n v="100.13"/>
        <n v="1192.93"/>
        <n v="198.43"/>
        <n v="756.72950000000003"/>
        <n v="3676.96"/>
        <n v="3982.42"/>
        <n v="4025.66"/>
        <n v="1114.42"/>
        <n v="753.75"/>
        <n v="839.07"/>
        <n v="5643.49"/>
        <n v="405.83"/>
        <n v="5294.48"/>
        <n v="423.15"/>
        <n v="2762.857"/>
        <n v="1130.806"/>
        <n v="461.05"/>
        <n v="9501.6239999999998"/>
        <n v="205.32"/>
        <n v="807.6"/>
        <n v="694.17"/>
        <n v="257.66000000000003"/>
        <n v="211.4"/>
        <n v="287.22000000000003"/>
        <n v="1148.0355"/>
        <n v="2770.79"/>
        <n v="5301.2"/>
        <n v="418.44"/>
        <n v="3457.99"/>
        <n v="270.25"/>
        <n v="1152.6300000000001"/>
        <n v="7.56"/>
        <n v="1710.65"/>
        <n v="85.62"/>
        <n v="5441.06"/>
        <n v="70.45"/>
        <n v="129.18"/>
        <n v="1016.26"/>
        <n v="382.65"/>
        <n v="61"/>
        <n v="3559.6129999999998"/>
        <n v="155.92400000000001"/>
        <n v="34.229999999999997"/>
        <n v="383.33"/>
        <n v="7647.97"/>
        <n v="6861.8545000000004"/>
        <n v="44.84"/>
        <n v="1281.1795"/>
        <n v="710.33"/>
        <n v="16949.439999999999"/>
        <n v="1504.01"/>
        <n v="163.62"/>
        <n v="887.98"/>
        <n v="72.459999999999994"/>
        <n v="470.39"/>
        <n v="15.04"/>
        <n v="312.05"/>
        <n v="545.04"/>
        <n v="606.91"/>
        <n v="91.94"/>
        <n v="377.03"/>
        <n v="67.22"/>
        <n v="76.849999999999994"/>
        <n v="112.79"/>
        <n v="6356.68"/>
        <n v="193.15"/>
        <n v="170.82"/>
        <n v="1609.69"/>
        <n v="82.09"/>
        <n v="299.85000000000002"/>
        <n v="63.53"/>
        <n v="48.05"/>
        <n v="3373.7094999999999"/>
        <n v="12343.07"/>
        <n v="812.21"/>
        <n v="15.61"/>
        <n v="47.11"/>
        <n v="3451.85"/>
        <n v="54.59"/>
        <n v="597.04"/>
        <n v="32.31"/>
        <n v="57.9"/>
        <n v="562.95000000000005"/>
        <n v="285.01"/>
        <n v="12215.43"/>
        <n v="138.66999999999999"/>
        <n v="506.84"/>
        <n v="679.65"/>
        <n v="412.62"/>
        <n v="3830.14"/>
        <n v="1559.86"/>
        <n v="74.87"/>
        <n v="3931.3180000000002"/>
        <n v="215.76"/>
        <n v="75.03"/>
        <n v="294.91000000000003"/>
        <n v="131.65"/>
        <n v="750.39"/>
        <n v="18.46"/>
        <n v="838.4"/>
        <n v="48.04"/>
        <n v="130.38"/>
        <n v="333.68"/>
        <n v="1532.482"/>
        <n v="283.57"/>
        <n v="3674.08"/>
        <n v="1413.89"/>
        <n v="61.718499999999999"/>
        <n v="1556.61"/>
        <n v="645.14"/>
        <n v="4851.5024999999996"/>
        <n v="862.64"/>
        <n v="2123.64"/>
        <n v="2968.66"/>
        <n v="63.96"/>
        <n v="177.23"/>
        <n v="117.68"/>
        <n v="202.89"/>
        <n v="535.57000000000005"/>
        <n v="452.39"/>
        <n v="117.13"/>
        <n v="65.31"/>
        <n v="73.7"/>
        <n v="71.239999999999995"/>
        <n v="1616.66"/>
        <n v="96.21"/>
        <n v="237.15"/>
        <n v="179.22"/>
        <n v="71.86"/>
        <n v="6589.3040000000001"/>
        <n v="136.5"/>
        <n v="250.376"/>
        <n v="5296.19"/>
        <n v="230.97"/>
        <n v="723.17"/>
        <n v="324.27999999999997"/>
        <n v="254.02"/>
        <n v="546.01"/>
        <n v="1786.04"/>
        <n v="24.77"/>
        <n v="3832.37"/>
        <n v="100.34"/>
        <n v="75.680000000000007"/>
        <n v="655.58"/>
        <n v="1465.33"/>
        <n v="187.18"/>
        <n v="104.21"/>
        <n v="1331.2239999999999"/>
        <n v="50.8"/>
        <n v="750.89"/>
        <n v="67.73"/>
        <n v="854.23"/>
        <n v="47.91"/>
        <n v="6427.2579999999998"/>
        <n v="5510.23"/>
        <n v="177.06"/>
        <n v="12908.4"/>
        <n v="477.16"/>
        <n v="663.24"/>
        <n v="238.08"/>
        <n v="174.3"/>
        <n v="803.11"/>
        <n v="17034.919999999998"/>
        <n v="22.6"/>
        <n v="918.73950000000002"/>
        <n v="2600.44"/>
        <n v="1247.8595"/>
        <n v="3760.3065000000001"/>
        <n v="318.94"/>
        <n v="1093.6355000000001"/>
        <n v="325.58"/>
        <n v="458.8"/>
        <n v="82.98"/>
        <n v="1610.29"/>
        <n v="617.51"/>
        <n v="278.83"/>
        <n v="1605.22"/>
        <n v="357.01"/>
        <n v="632.04999999999995"/>
        <n v="600.86"/>
        <n v="17.059999999999999"/>
        <n v="1198.0999999999999"/>
        <n v="276.3"/>
        <n v="120.52"/>
        <n v="2269.0100000000002"/>
        <n v="2893.31"/>
        <n v="3923.27"/>
        <n v="2332.5954999999999"/>
        <n v="461.89"/>
        <n v="575.11"/>
        <n v="236.46"/>
        <n v="197.56"/>
        <n v="186.02"/>
        <n v="142.44"/>
        <n v="967.78"/>
        <n v="3041.33"/>
        <n v="314.20999999999998"/>
        <n v="1347.63"/>
        <n v="120.22"/>
        <n v="66.09"/>
        <n v="1597.37"/>
        <n v="1753.9580000000001"/>
        <n v="497.4"/>
        <n v="4965.384"/>
        <n v="358.41950000000003"/>
        <n v="3232.68"/>
        <n v="236.99"/>
        <n v="4617.3360000000002"/>
        <n v="89.71"/>
        <n v="1703.8505"/>
        <n v="303.18650000000002"/>
        <n v="356.09"/>
        <n v="162.58000000000001"/>
        <n v="6815.23"/>
        <n v="496.15"/>
        <n v="566.53"/>
        <n v="486.43"/>
        <n v="144.94999999999999"/>
        <n v="131.71"/>
        <n v="271.06"/>
        <n v="58.84"/>
        <n v="1211.72"/>
        <n v="75.260000000000005"/>
        <n v="407.11599999999999"/>
        <n v="69.06"/>
        <n v="592.91999999999996"/>
        <n v="106.1"/>
        <n v="149"/>
        <n v="334.29"/>
        <n v="454.09"/>
        <n v="124.01"/>
        <n v="1836.84"/>
        <n v="272.01"/>
        <n v="171.5"/>
        <n v="195.61"/>
        <n v="197.45"/>
        <n v="2507.79"/>
        <n v="1052.68"/>
        <n v="2536.31"/>
        <n v="101.2"/>
        <n v="1950.0360000000001"/>
        <n v="265.38"/>
        <n v="33.409999999999997"/>
        <n v="7157.16"/>
        <n v="286.06"/>
        <n v="248.1"/>
        <n v="112.42"/>
        <n v="1054.7"/>
        <n v="5349.21"/>
        <n v="4859.37"/>
        <n v="116.63"/>
        <n v="1932.97"/>
        <n v="476.49"/>
        <n v="6991.65"/>
        <n v="832.14"/>
        <n v="55.97"/>
        <n v="174.72"/>
        <n v="2271.37"/>
        <n v="24.76"/>
        <n v="30.92"/>
        <n v="142.80000000000001"/>
        <n v="241.81"/>
        <n v="425.67"/>
        <n v="3644.596"/>
        <n v="9539.6"/>
        <n v="1426.5125"/>
        <n v="103.48"/>
        <n v="662.51"/>
        <n v="61.18"/>
        <n v="1561.2204999999999"/>
        <n v="7767.02"/>
        <n v="1893.93"/>
        <n v="536.21"/>
        <n v="4428.5600000000004"/>
        <n v="305.68"/>
        <n v="1901.29"/>
        <n v="642.91449999999998"/>
        <n v="14981.74"/>
        <n v="5587.2"/>
        <n v="401.39"/>
        <n v="985.01"/>
        <n v="350.71"/>
        <n v="75.23"/>
        <n v="220.45"/>
        <n v="2504.41"/>
        <n v="71.45"/>
        <n v="1785.02"/>
        <n v="2690.84"/>
        <n v="733.55"/>
        <n v="38.71"/>
        <n v="62.6"/>
        <n v="963.45"/>
        <n v="4390.0290000000005"/>
        <n v="123.06"/>
        <n v="1692.28"/>
        <n v="1101.28"/>
        <n v="1765.45"/>
        <n v="2245.6914999999999"/>
        <n v="325.8"/>
        <n v="8094.55"/>
        <n v="2848.83"/>
        <n v="835.48"/>
        <n v="3201.16"/>
        <n v="1484.49"/>
        <n v="740.49"/>
        <n v="569.91999999999996"/>
        <n v="183.65"/>
        <n v="241.92"/>
        <n v="666.4"/>
        <n v="351.3"/>
        <n v="575.74"/>
        <n v="586.61900000000003"/>
        <n v="557.52"/>
        <n v="201.74"/>
        <n v="1822.13"/>
        <n v="337.33949999999999"/>
        <n v="1398.87"/>
        <n v="1479.14"/>
        <n v="221.06"/>
        <n v="201.83"/>
        <n v="283.5"/>
        <n v="242.13"/>
        <n v="344.24"/>
        <n v="248.92"/>
        <n v="1290.3699999999999"/>
        <n v="23.18"/>
        <n v="979.44"/>
        <n v="575.36"/>
        <n v="7922.69"/>
        <n v="155.51"/>
        <n v="317.06"/>
        <n v="17.3"/>
        <n v="128.13999999999999"/>
        <n v="67.459999999999994"/>
        <n v="524.25"/>
        <n v="14753.08"/>
        <n v="4326.2700000000004"/>
        <n v="254.93"/>
        <n v="472.12"/>
        <n v="192.99"/>
        <n v="11829.4"/>
        <n v="10.119999999999999"/>
        <n v="455.88"/>
        <n v="5930.34"/>
        <n v="10.59"/>
        <n v="922.39"/>
        <n v="79.19"/>
        <n v="469.43799999999999"/>
        <n v="269.02"/>
        <n v="293.18"/>
        <n v="183.41"/>
        <n v="3752.61"/>
        <n v="548.36"/>
        <n v="44.46"/>
        <n v="542.11"/>
        <n v="343.78"/>
        <n v="826.09"/>
        <n v="197.41"/>
        <n v="712.18"/>
        <n v="627.91"/>
        <n v="46.89"/>
        <n v="1935.17"/>
        <n v="812.68"/>
        <n v="271.11"/>
        <n v="6.13"/>
        <n v="1032.97"/>
        <n v="324.83"/>
        <n v="48.57"/>
        <n v="54.28"/>
        <n v="6005.21"/>
        <n v="3283.74"/>
        <n v="262.32"/>
        <n v="1707.99"/>
        <n v="560.39"/>
        <n v="7062.616"/>
        <n v="51.94"/>
        <n v="366.87"/>
        <n v="292.11"/>
        <n v="7890.89"/>
        <n v="2773.84"/>
        <n v="289.94"/>
        <n v="1848.52"/>
        <n v="1312.65"/>
        <n v="58.64"/>
        <n v="136.06"/>
        <n v="135.21"/>
        <n v="5007.6899999999996"/>
        <n v="1379.62"/>
        <n v="627.12"/>
        <n v="4096.21"/>
        <n v="2712.07"/>
        <n v="608.92999999999995"/>
        <n v="901.32"/>
        <n v="207.21"/>
        <n v="2182.91"/>
        <n v="1144.3499999999999"/>
        <n v="1496.83"/>
        <n v="218.71"/>
        <n v="103.68"/>
        <n v="37.06"/>
        <n v="302.58999999999997"/>
        <n v="2703.45"/>
        <n v="46.86"/>
        <n v="1089.5899999999999"/>
        <n v="15.73"/>
        <n v="1041.74"/>
        <n v="4300.6260000000002"/>
        <n v="19.98"/>
        <n v="16147.61"/>
        <n v="1122.6375"/>
        <n v="1434.086"/>
        <n v="2079.4740000000002"/>
        <n v="81.78"/>
        <n v="12.01"/>
        <n v="1846.76"/>
        <n v="2211.7339999999999"/>
        <n v="1580.57"/>
        <n v="115.99"/>
        <n v="255.83"/>
        <n v="947.66"/>
        <n v="1033.44"/>
        <n v="2951.7"/>
        <n v="25313.34"/>
        <n v="512.97"/>
        <n v="86.61"/>
        <n v="1396.58"/>
        <n v="6448.69"/>
        <n v="3436.7710000000002"/>
        <n v="21956.03"/>
        <n v="64.97"/>
        <n v="669.01"/>
        <n v="301.60000000000002"/>
        <n v="7703.9665000000005"/>
        <n v="5811.72"/>
        <n v="23.54"/>
        <n v="1539.83"/>
        <n v="1677.27"/>
        <n v="1556.08"/>
        <n v="1485.06"/>
        <n v="1211.18"/>
        <n v="478.94"/>
        <n v="2429.09"/>
        <n v="4520.6000000000004"/>
        <n v="225.25"/>
        <n v="4648.6400000000003"/>
        <n v="404.54"/>
        <n v="124.89"/>
        <n v="14567.15"/>
        <n v="44.56"/>
        <n v="152.13999999999999"/>
        <n v="37.22"/>
        <n v="302.08999999999997"/>
        <n v="3286.27"/>
        <n v="136.63"/>
        <n v="927.82"/>
        <n v="123.37"/>
        <n v="3304.38"/>
        <n v="908.41200000000003"/>
        <n v="551.66999999999996"/>
        <n v="2466.02"/>
        <n v="135.02000000000001"/>
        <n v="667.99800000000005"/>
        <n v="259.52"/>
        <n v="109.23"/>
        <n v="74"/>
        <n v="288.45"/>
        <n v="112.35"/>
        <n v="78.09"/>
        <n v="42.77"/>
        <n v="279.63"/>
        <n v="298.97000000000003"/>
        <n v="142.12"/>
        <n v="8273.2795000000006"/>
        <n v="114.57"/>
        <n v="1062.2194999999999"/>
        <n v="1318.34"/>
        <n v="128.59"/>
        <n v="4.97"/>
        <n v="3194.05"/>
        <n v="88.1"/>
        <n v="716.99"/>
        <n v="27.44"/>
        <n v="4691.2700000000004"/>
        <n v="804.14"/>
        <n v="567.51"/>
        <n v="103.79"/>
        <n v="2108.21"/>
        <n v="277.0745"/>
        <n v="221.42"/>
        <n v="580.96"/>
        <n v="185.19"/>
        <n v="220.26"/>
        <n v="843.03"/>
        <n v="176.34"/>
        <n v="186.5"/>
        <n v="9171.7099999999991"/>
        <n v="18.05"/>
        <n v="2896.3580000000002"/>
        <n v="22145.37"/>
        <n v="1056.6434999999999"/>
        <n v="75.73"/>
        <n v="53.3"/>
        <n v="2161.36"/>
        <n v="2494.92"/>
        <n v="64.86"/>
        <n v="109.39"/>
        <n v="3267.41"/>
        <n v="26126.92"/>
        <n v="315.45"/>
        <n v="60.02"/>
        <n v="7413.29"/>
        <n v="2441.1405"/>
        <n v="1135.24"/>
        <n v="2136.9299999999998"/>
        <n v="30.89"/>
        <n v="170.46"/>
        <n v="1561.96"/>
        <n v="265.92"/>
        <n v="220.79"/>
        <n v="755.19"/>
        <n v="21.71"/>
        <n v="124.75"/>
        <n v="1087.58"/>
        <n v="4273.3500000000004"/>
        <n v="8684.23"/>
        <n v="291.39999999999998"/>
        <n v="324.75"/>
        <n v="2784.8294999999998"/>
        <n v="2455.54"/>
        <n v="592.54"/>
        <n v="3050.81"/>
        <n v="876.64"/>
        <n v="998.05"/>
        <n v="4353.0200000000004"/>
        <n v="105.07"/>
        <n v="630.38"/>
        <n v="17.77"/>
        <n v="108.09"/>
        <n v="55.34"/>
        <n v="142.18"/>
        <n v="64.819999999999993"/>
        <n v="77.599999999999994"/>
        <n v="821.18"/>
        <n v="1691.51"/>
        <n v="122.93"/>
        <n v="47.86"/>
        <n v="3607.8505"/>
        <n v="68.459999999999994"/>
        <n v="885.23"/>
        <n v="229.35"/>
        <n v="294.86"/>
        <n v="190.45"/>
        <n v="179.99"/>
        <n v="3615.8404999999998"/>
        <n v="464.57"/>
        <n v="2525.9875000000002"/>
        <n v="4993.42"/>
        <n v="1059.3"/>
        <n v="308.81"/>
        <n v="299.01"/>
        <n v="220.09"/>
        <n v="1220.23"/>
        <n v="6152.8"/>
        <n v="1428.64"/>
        <n v="312.63"/>
        <n v="441.4"/>
        <n v="1585.6"/>
        <n v="215.85"/>
        <n v="12837.11"/>
        <n v="82.03"/>
        <n v="290.91000000000003"/>
        <n v="6362.94"/>
        <n v="739.28"/>
        <n v="5085.9070000000002"/>
        <n v="66.02"/>
        <n v="15.53"/>
        <n v="8270.57"/>
        <n v="1959.92"/>
        <n v="41.03"/>
        <n v="40.79"/>
        <n v="151.09"/>
        <n v="251.45"/>
        <n v="1609.19"/>
        <n v="3044.7"/>
        <n v="18.260000000000002"/>
        <n v="2405"/>
        <n v="3.23"/>
        <n v="2861.66"/>
        <n v="373.27749999999997"/>
        <n v="11481.03"/>
        <n v="442.76"/>
        <n v="2684.98"/>
        <n v="10364.36"/>
        <n v="376.53"/>
        <n v="197.36"/>
        <n v="555.20000000000005"/>
        <n v="212.28"/>
        <n v="2864.1005"/>
        <n v="1516.82"/>
        <n v="2752.68"/>
        <n v="423.24"/>
        <n v="5677.87"/>
        <n v="732.72"/>
        <n v="687.47"/>
        <n v="598.19000000000005"/>
        <n v="304.26"/>
        <n v="990.67"/>
        <n v="1506.8375000000001"/>
        <n v="185.83"/>
        <n v="4097.1445000000003"/>
        <n v="259.43"/>
        <n v="150.24"/>
        <n v="46.37"/>
        <n v="173.08"/>
        <n v="3492.6585"/>
        <n v="453.09"/>
        <n v="2758.22"/>
        <n v="102.61"/>
        <n v="416.39"/>
        <n v="180.56"/>
        <n v="241.85"/>
        <n v="182.4"/>
        <n v="6004.35"/>
        <n v="627.45299999999997"/>
        <n v="3000.88"/>
        <n v="6118.38"/>
        <n v="456.03"/>
        <n v="2844.64"/>
        <n v="557.35"/>
        <n v="490.87"/>
        <n v="137.54"/>
        <n v="673.92"/>
        <n v="540.55999999999995"/>
        <n v="13905.88"/>
        <n v="1055.98"/>
        <n v="17599.39"/>
        <n v="115.34"/>
        <n v="279.39999999999998"/>
        <n v="395.37"/>
        <n v="337.38"/>
        <n v="116.55"/>
        <n v="487.72"/>
        <n v="816.09"/>
        <n v="3063.1"/>
        <n v="229.03"/>
        <n v="2489.85"/>
        <n v="240.52"/>
        <n v="10261.25"/>
        <n v="5699.22"/>
        <n v="22.75"/>
        <n v="433.31"/>
        <n v="73.22"/>
        <n v="22.28"/>
        <n v="525.77"/>
        <n v="15152.55"/>
        <n v="7497.08"/>
        <n v="1279.45"/>
        <n v="455.59"/>
        <n v="1171.232"/>
        <n v="723.3075"/>
        <n v="103.03"/>
        <n v="78.94"/>
        <n v="576.89"/>
        <n v="35.665999999999997"/>
        <n v="4191.5625"/>
        <n v="312.03500000000003"/>
        <n v="77.430000000000007"/>
        <n v="1315.74"/>
        <n v="184.86"/>
        <n v="267.85000000000002"/>
        <n v="528.5"/>
        <n v="136.77000000000001"/>
        <n v="15260.78"/>
        <n v="540.41"/>
        <n v="1162.4005"/>
        <n v="104.94"/>
        <n v="227.66"/>
        <n v="84.33"/>
        <n v="90.56"/>
        <n v="1634.9"/>
        <n v="11278.18"/>
        <n v="6717.9324999999999"/>
        <n v="133.65"/>
        <n v="525.67399999999998"/>
        <n v="1225.52"/>
        <n v="1024.29"/>
        <n v="1348.57"/>
        <n v="1264.46"/>
        <n v="158.25"/>
        <n v="107.93"/>
        <n v="27.01"/>
        <n v="157.49"/>
        <n v="330.21"/>
        <n v="22.56"/>
        <n v="82.72"/>
        <n v="229.51"/>
        <n v="473"/>
        <n v="2178.431"/>
        <n v="1344.88"/>
        <n v="248.54"/>
        <n v="4253.6499999999996"/>
        <n v="6264.1854999999996"/>
        <n v="5410.95"/>
        <n v="6831.72"/>
        <n v="103.87"/>
        <n v="33.86"/>
        <n v="3553.62"/>
        <n v="92.02"/>
        <n v="1736.41"/>
        <n v="115.43"/>
        <n v="246.06"/>
        <n v="83.87"/>
        <n v="79.42"/>
        <n v="95.73"/>
        <n v="1225.4100000000001"/>
        <n v="370.72"/>
        <n v="6403.39"/>
        <n v="757.91"/>
        <n v="409.16"/>
        <n v="2508.3159999999998"/>
        <n v="1165.33"/>
        <n v="2325.42"/>
        <n v="2116.6999999999998"/>
        <n v="10.39"/>
        <n v="135.928"/>
        <n v="463.83"/>
        <n v="17248.09"/>
        <n v="168.31"/>
        <n v="4282.7250000000004"/>
        <n v="79.58"/>
        <n v="192.8"/>
        <n v="900.06"/>
        <n v="88.82"/>
        <n v="2392.23"/>
        <n v="216.08"/>
        <n v="339.03"/>
        <n v="1098.1489999999999"/>
        <n v="2039.39"/>
        <n v="2036.97"/>
        <n v="2629.6640000000002"/>
        <n v="394.62"/>
        <n v="464.64"/>
        <n v="96.68"/>
        <n v="155.47999999999999"/>
        <n v="56.77"/>
        <n v="63.91"/>
        <n v="27.32"/>
        <n v="643.30999999999995"/>
        <n v="188.23"/>
        <n v="541.95000000000005"/>
        <n v="448.23"/>
        <n v="748.83"/>
        <n v="40.85"/>
        <n v="127.84"/>
        <n v="235.49"/>
        <n v="8177.07"/>
        <n v="1187.864"/>
        <n v="11.08"/>
        <n v="141.91999999999999"/>
        <n v="337.34"/>
        <n v="3635.63"/>
        <n v="157.56"/>
        <n v="2026.05"/>
        <n v="37.700000000000003"/>
        <n v="1059.72"/>
        <n v="3491.71"/>
        <n v="485.16"/>
        <n v="112.72"/>
        <n v="150.34"/>
        <n v="2364.29"/>
        <n v="541.45000000000005"/>
        <n v="1556.55"/>
        <n v="647.80999999999995"/>
        <n v="168.9"/>
        <n v="145.86000000000001"/>
        <n v="1676.48"/>
        <n v="605.77"/>
        <n v="1480.91"/>
        <n v="3644.24"/>
        <n v="599.20749999999998"/>
        <n v="268.55"/>
        <n v="3632.6"/>
        <n v="1733.1"/>
        <n v="3448.6455000000001"/>
        <n v="1939.66"/>
        <n v="21.56"/>
        <n v="95.9"/>
        <n v="517.91"/>
        <n v="162.28"/>
        <n v="637.04"/>
        <n v="64.37"/>
        <n v="4588.55"/>
        <n v="596.21"/>
        <n v="2645.88"/>
        <n v="2144.924"/>
        <n v="65.89"/>
        <n v="9752.25"/>
        <n v="114.86"/>
        <n v="994.04"/>
        <n v="10223.19"/>
        <n v="312.42"/>
        <n v="262.54000000000002"/>
        <n v="190.73"/>
        <n v="1332.97"/>
        <n v="283.13"/>
        <n v="193.11"/>
        <n v="158.79"/>
        <n v="4620.05"/>
        <n v="3197.0030000000002"/>
        <n v="298.57"/>
        <n v="44.32"/>
        <n v="7312.0315000000001"/>
        <n v="102.18"/>
        <n v="3501.79"/>
        <n v="141.83000000000001"/>
        <n v="3503.12"/>
        <n v="54.23"/>
        <n v="152.26"/>
        <n v="2048.5680000000002"/>
        <n v="4442.049"/>
        <n v="1212.9280000000001"/>
        <n v="3081.33"/>
        <n v="1692.56"/>
        <n v="8038.08"/>
        <n v="2360.98"/>
        <n v="182.2"/>
        <n v="2494.69"/>
        <n v="159.41"/>
        <n v="1147.6400000000001"/>
        <n v="44.74"/>
        <n v="90.78"/>
        <n v="38.93"/>
        <n v="513.08000000000004"/>
        <n v="98.8"/>
        <n v="89.4"/>
        <n v="123.15"/>
        <n v="563.17999999999995"/>
        <n v="47.45"/>
        <n v="16.97"/>
        <n v="4077.7559999999999"/>
        <n v="445.34"/>
        <n v="660.99"/>
        <n v="282.61"/>
        <n v="4332.3"/>
        <n v="808.673"/>
        <n v="170.7"/>
        <n v="1839.4480000000001"/>
        <n v="1837.15"/>
        <n v="540.22"/>
        <n v="2035.393"/>
        <n v="192.41"/>
        <n v="4733.88"/>
        <n v="363.54"/>
        <n v="3378.18"/>
        <n v="1443.2660000000001"/>
        <n v="525"/>
        <n v="279.77"/>
        <n v="154.21"/>
        <n v="460.43"/>
        <n v="970.47"/>
        <n v="1340.93"/>
        <n v="5287.16"/>
        <n v="386.71"/>
        <n v="134.06"/>
        <n v="7937.59"/>
        <n v="9396.41"/>
        <n v="13255.93"/>
        <n v="1068.7"/>
        <n v="157.94"/>
        <n v="3089.06"/>
        <n v="20265.22"/>
        <n v="1209.1679999999999"/>
        <n v="7640.2250000000004"/>
        <n v="126.74"/>
        <n v="48.41"/>
        <n v="4550.0600000000004"/>
        <n v="462.12"/>
        <n v="105.99"/>
        <n v="512.87"/>
        <n v="102.59"/>
        <n v="1695.65"/>
        <n v="7.01"/>
        <n v="1116.03"/>
        <n v="2305.75"/>
        <n v="80.45"/>
        <n v="149.51"/>
        <n v="322.73"/>
        <n v="7.96"/>
        <n v="1548.45"/>
        <n v="56.07"/>
        <n v="270.16000000000003"/>
        <n v="2694.01"/>
        <n v="1491.5205000000001"/>
        <n v="13253.93"/>
        <n v="1102.3"/>
        <n v="471.87"/>
        <n v="539.6"/>
        <n v="211.97"/>
        <n v="36.06"/>
        <n v="1849.8"/>
        <n v="67.489999999999995"/>
        <n v="6.76"/>
        <n v="2421.02"/>
        <n v="107.75"/>
        <n v="29.23"/>
        <n v="240.24"/>
        <n v="6742.49"/>
        <n v="5785.59"/>
        <n v="1131.93"/>
        <n v="3238.143"/>
        <n v="6116.11"/>
        <n v="8719.69"/>
        <n v="124.78"/>
        <n v="123.4"/>
        <n v="4043.29"/>
        <n v="870.48"/>
        <n v="6878.55"/>
        <n v="124.19"/>
        <n v="4976.6000000000004"/>
        <n v="5583.27"/>
        <n v="1756.5930000000001"/>
        <n v="5817.88"/>
        <n v="20.28"/>
        <n v="7235.83"/>
        <n v="280.39"/>
        <n v="400.49"/>
        <n v="538.14"/>
        <n v="4956.7839999999997"/>
        <n v="388.13"/>
        <n v="2339.84"/>
        <n v="145.15"/>
        <n v="131.5"/>
        <n v="7814.59"/>
        <n v="158.99"/>
        <n v="71.2"/>
        <n v="1351.78"/>
        <n v="1560.96"/>
        <n v="495.5"/>
        <n v="8225.24"/>
        <n v="1337.19"/>
        <n v="16.809999999999999"/>
        <n v="1194.3399999999999"/>
        <n v="51.832999999999998"/>
        <n v="797.98"/>
        <n v="1121.78"/>
        <n v="5404.18"/>
        <n v="430.19"/>
        <n v="3259.25"/>
        <n v="6803"/>
        <n v="238.76"/>
        <n v="140.37"/>
        <n v="5921.74"/>
        <n v="68.16"/>
        <n v="105.13"/>
        <n v="10168.23"/>
        <n v="176.77"/>
        <n v="6568.0240000000003"/>
        <n v="1579.028"/>
        <n v="336.65"/>
        <n v="8048.45"/>
        <n v="23949.51"/>
        <n v="17.43"/>
        <n v="2976.19"/>
        <n v="498.68"/>
        <n v="5208.78"/>
        <n v="28.46"/>
        <n v="23.44"/>
        <n v="31.118500000000001"/>
        <n v="4829.4534999999996"/>
        <n v="136.1"/>
        <n v="297.85000000000002"/>
        <n v="1296.46"/>
        <n v="101.77"/>
        <n v="104.7"/>
        <n v="284.45249999999999"/>
        <n v="247.34"/>
        <n v="305.48"/>
        <n v="2029.4960000000001"/>
        <n v="122.74"/>
        <n v="630.14"/>
        <n v="2813.8485000000001"/>
        <n v="1624.5965000000001"/>
        <n v="381.36"/>
        <n v="11.89"/>
        <n v="269.3"/>
        <n v="883.31"/>
        <n v="364.4"/>
        <n v="3585.91"/>
        <n v="545.38"/>
        <n v="3713.0124999999998"/>
        <n v="1444"/>
        <n v="676.69"/>
        <n v="13698.96"/>
        <n v="925.43"/>
        <n v="321.63"/>
        <n v="278.07"/>
        <n v="328.62700000000001"/>
        <n v="6733.52"/>
        <n v="377.83"/>
        <n v="7725.66"/>
        <n v="52.43"/>
        <n v="254.51"/>
        <n v="268.58"/>
        <n v="1280.6500000000001"/>
        <n v="231.65"/>
        <n v="198.44"/>
        <n v="296.94"/>
        <n v="729.75"/>
        <n v="1417.21"/>
        <n v="1154.9375"/>
        <n v="109.9"/>
        <n v="646.14"/>
        <n v="343.94"/>
        <n v="12685.544"/>
        <n v="246.63"/>
        <n v="94.52"/>
        <n v="106.69"/>
        <n v="6126.93"/>
        <n v="9172.32"/>
        <n v="128.97"/>
        <n v="238.77"/>
        <n v="257.33999999999997"/>
        <n v="163.41"/>
        <n v="507.66"/>
        <n v="3212.97"/>
        <n v="292.95"/>
        <n v="49.18"/>
        <n v="659.5"/>
        <n v="413.37"/>
        <n v="1721.6410000000001"/>
        <n v="59.35"/>
        <n v="1500.84"/>
        <n v="98.64"/>
        <n v="11.16"/>
        <n v="156.19999999999999"/>
        <n v="99.1"/>
        <n v="380.34"/>
        <n v="325.33"/>
        <n v="6449.0559999999996"/>
        <n v="45.21"/>
        <n v="2175.2199999999998"/>
        <n v="32.770000000000003"/>
        <n v="1701.53"/>
        <n v="64.790000000000006"/>
        <n v="4324.29"/>
        <n v="234.24"/>
        <n v="4357.1170000000002"/>
        <n v="1298.29"/>
        <n v="590.32000000000005"/>
        <n v="4245.93"/>
        <n v="1463.42"/>
        <n v="1025.8800000000001"/>
        <n v="43.49"/>
        <n v="2854.76"/>
        <n v="114.87"/>
        <n v="383.23"/>
        <n v="68.5"/>
        <n v="145.19"/>
        <n v="506.73"/>
        <n v="129.27000000000001"/>
        <n v="8467.68"/>
        <n v="183.22"/>
        <n v="1638.67"/>
        <n v="64.099999999999994"/>
        <n v="29884.6"/>
        <n v="4846.74"/>
        <n v="2548.3000000000002"/>
        <n v="5979.84"/>
        <n v="175.76"/>
        <n v="420.76"/>
        <n v="1676.46"/>
        <n v="145.66"/>
        <n v="203.35"/>
        <n v="44.52"/>
        <n v="58.9"/>
        <n v="602.42049999999995"/>
        <n v="1776.96"/>
        <n v="3642.14"/>
        <n v="2982.5"/>
        <n v="59.62"/>
        <n v="57.73"/>
        <n v="56.26"/>
        <n v="1961.7915"/>
        <n v="6168.07"/>
        <n v="1521.1344999999999"/>
        <n v="89.04"/>
        <n v="297.33999999999997"/>
        <n v="1264.1300000000001"/>
        <n v="840.55200000000002"/>
        <n v="142.59"/>
        <n v="849.33699999999999"/>
        <n v="140.77000000000001"/>
        <n v="848.19"/>
        <n v="562.15"/>
        <n v="746.93"/>
        <n v="313.39999999999998"/>
        <n v="28.55"/>
        <n v="324.52"/>
        <n v="1770.7"/>
        <n v="628.33000000000004"/>
        <n v="141.19999999999999"/>
        <n v="6176.29"/>
        <n v="493.43"/>
        <n v="2218.8910000000001"/>
        <n v="39.01"/>
        <n v="4768.59"/>
        <n v="117.77"/>
        <n v="179.98"/>
        <n v="55.44"/>
        <n v="174.62"/>
        <n v="999.89"/>
        <n v="35.69"/>
        <n v="532.89"/>
        <n v="60.69"/>
        <n v="16116.33"/>
        <n v="5482.18"/>
        <n v="45.57"/>
        <n v="473.46"/>
        <n v="88.23"/>
        <n v="2007.24"/>
        <n v="384.41"/>
        <n v="1239.06"/>
        <n v="4083.19"/>
        <n v="4902.38"/>
        <n v="19.96"/>
        <n v="148.99"/>
        <n v="70.66"/>
        <n v="478.27"/>
        <n v="977.92"/>
        <n v="229.26"/>
        <n v="754.94"/>
        <n v="1011.9"/>
        <n v="1279.25"/>
        <n v="12570.74"/>
        <n v="1394.28"/>
        <n v="6862.2370000000001"/>
        <n v="418.03"/>
        <n v="336.86"/>
        <n v="2693.5140000000001"/>
        <n v="391.9"/>
        <n v="1451.59"/>
        <n v="1283.68"/>
        <n v="169.46"/>
        <n v="1351.653"/>
        <n v="63"/>
        <n v="856.15"/>
        <n v="2026.42"/>
        <n v="3413.4555"/>
        <n v="294.13"/>
        <n v="125.41"/>
        <n v="3170.52"/>
        <n v="2488.4769999999999"/>
        <n v="378.84"/>
        <n v="200.38"/>
        <n v="6717.7839999999997"/>
        <n v="59.08"/>
        <n v="886.36300000000006"/>
        <n v="222.25"/>
        <n v="388.71350000000001"/>
        <n v="1233.22"/>
        <n v="144.82"/>
        <n v="6310.69"/>
        <n v="3702.92"/>
        <n v="53.99"/>
        <n v="3854.4"/>
        <n v="346.2"/>
        <n v="85.96"/>
        <n v="475.52"/>
        <n v="92.94"/>
        <n v="6070.96"/>
        <n v="41.85"/>
        <n v="2303.7125000000001"/>
        <n v="283.82"/>
        <n v="3441.09"/>
        <n v="209.61"/>
        <n v="1979.47"/>
        <n v="187.8"/>
        <n v="2823.0369999999998"/>
        <n v="94.55"/>
        <n v="45.31"/>
        <n v="36.46"/>
        <n v="1909.0065"/>
        <n v="3412.08"/>
        <n v="1311.68"/>
        <n v="238.88"/>
        <n v="1235.29"/>
        <n v="1928.327"/>
        <n v="57.15"/>
        <n v="44.25"/>
        <n v="1940.32"/>
        <n v="2447.65"/>
        <n v="1069.6400000000001"/>
        <n v="1143.4285"/>
        <n v="245.53"/>
        <n v="904.12"/>
        <n v="7667.78"/>
        <n v="1305.8499999999999"/>
        <n v="2130.31"/>
        <n v="3668.28"/>
        <n v="1849.6"/>
        <n v="197.1"/>
        <n v="635.59"/>
        <n v="1251.4000000000001"/>
        <n v="3577.81"/>
        <n v="1009.8680000000001"/>
        <n v="31.36"/>
        <n v="64.23"/>
        <n v="119.51"/>
        <n v="332.38"/>
        <n v="202.42"/>
        <n v="137.63"/>
        <n v="614.79999999999995"/>
        <n v="11823.52"/>
        <n v="80.81"/>
        <n v="181.15"/>
        <n v="13064.06"/>
        <n v="4771.8900000000003"/>
        <n v="3360.3"/>
        <n v="306.66300000000001"/>
        <n v="21320.58"/>
        <n v="32.5"/>
        <n v="11.25"/>
        <n v="127.51"/>
        <n v="2004.22"/>
        <n v="125.79"/>
        <n v="14591.44"/>
        <n v="375.52"/>
        <n v="3327.84"/>
        <n v="1141.9000000000001"/>
        <n v="1912.9845"/>
        <n v="4170.8649999999998"/>
        <n v="3427.31"/>
        <n v="36.26"/>
        <n v="893.13750000000005"/>
        <n v="269.2"/>
        <n v="87.33"/>
        <n v="1494.27"/>
        <n v="473.03"/>
        <n v="126.68"/>
        <n v="1711.79"/>
        <n v="793.85"/>
        <n v="203.91"/>
        <n v="38.369999999999997"/>
        <n v="89.96"/>
        <n v="12.95"/>
        <n v="930.84"/>
        <n v="57.22"/>
        <n v="162"/>
        <n v="3410.1574999999998"/>
        <n v="1676.25"/>
        <n v="29.99"/>
        <n v="373.13"/>
        <n v="99.55"/>
        <n v="8230.77"/>
        <n v="80.56"/>
        <n v="20701.928"/>
        <n v="74.989999999999995"/>
        <n v="1756.27"/>
        <n v="345.58"/>
        <n v="273.36"/>
        <n v="3240.7280000000001"/>
        <n v="8058.96"/>
        <n v="172.54"/>
        <n v="5290.57"/>
        <n v="7685.62"/>
        <n v="2277.67"/>
        <n v="3308.28"/>
        <n v="370.6"/>
        <n v="4072.01"/>
        <n v="41.37"/>
        <n v="71.22"/>
        <n v="863.26"/>
        <n v="238.79"/>
        <n v="148.26"/>
        <n v="255.7"/>
        <n v="4480.8900000000003"/>
        <n v="2651.21"/>
        <n v="106.2"/>
        <n v="411.75"/>
        <n v="3.41"/>
        <n v="122.99"/>
        <n v="14734.71"/>
        <n v="264.92"/>
        <n v="194.2"/>
        <n v="16451.330000000002"/>
        <n v="485.97"/>
        <n v="109.71"/>
        <n v="391.12"/>
        <n v="448.1"/>
        <n v="34.090000000000003"/>
        <n v="5144.8715000000002"/>
        <n v="783.48"/>
        <n v="4394.78"/>
        <n v="1501.8"/>
        <n v="4846.68"/>
        <n v="32.69"/>
        <n v="38.880000000000003"/>
        <n v="286.26"/>
        <n v="196.98"/>
        <n v="1756.6949999999999"/>
        <n v="1884.2080000000001"/>
        <n v="93.338499999999996"/>
        <n v="3.85"/>
        <n v="547.00049999999999"/>
        <n v="2379.15"/>
        <n v="1734.4"/>
        <n v="1128.03"/>
        <n v="6767.43"/>
        <n v="367.09"/>
        <n v="139.66"/>
        <n v="509.49"/>
        <n v="739.07"/>
        <n v="38.58"/>
        <n v="25.07"/>
        <n v="181.95"/>
        <n v="287.43"/>
        <n v="238.06"/>
        <n v="103.92"/>
        <n v="136.16"/>
        <n v="5062.18"/>
        <n v="913.99"/>
        <n v="321.20999999999998"/>
        <n v="952.21"/>
        <n v="436.67"/>
        <n v="146.72"/>
        <n v="74.83"/>
        <n v="124.71"/>
        <n v="1553.8679999999999"/>
        <n v="43.65"/>
        <n v="2478.4810000000002"/>
        <n v="1427.14"/>
        <n v="419.95"/>
        <n v="344.25"/>
        <n v="64.77"/>
        <n v="292.38"/>
        <n v="191.79"/>
        <n v="290.01"/>
        <n v="4692.26"/>
        <n v="576.58000000000004"/>
        <n v="994.47450000000003"/>
        <n v="633.91"/>
        <n v="57.82"/>
        <n v="544.89"/>
        <n v="150.06"/>
        <n v="95.09"/>
        <n v="995.72400000000005"/>
        <n v="102.99"/>
        <n v="1429.088"/>
        <n v="41.87"/>
        <n v="5217.79"/>
        <n v="16886.759999999998"/>
        <n v="11.7"/>
        <n v="6686.3440000000001"/>
        <n v="158.62"/>
        <n v="176.58"/>
        <n v="1121.8399999999999"/>
        <n v="206.47"/>
        <n v="34.29"/>
        <n v="23516.31"/>
        <n v="78.2"/>
        <n v="1947.4265"/>
        <n v="842.19"/>
        <n v="2052.83"/>
        <n v="620.45000000000005"/>
        <n v="167.5"/>
        <n v="79.06"/>
        <n v="140.63"/>
        <n v="4872.6674999999996"/>
        <n v="515.23"/>
        <n v="41.65"/>
        <n v="178.92"/>
        <n v="1351.43"/>
        <n v="357.91"/>
        <n v="351.12"/>
        <n v="1803.12"/>
        <n v="110.14"/>
        <n v="453.89"/>
        <n v="275.11"/>
        <n v="102.34"/>
        <n v="934.94050000000004"/>
        <n v="21.55"/>
        <n v="266.16000000000003"/>
        <n v="39.49"/>
        <n v="1317.34"/>
        <n v="2013.8"/>
        <n v="2168.0500000000002"/>
        <n v="303.07"/>
        <n v="1661.8"/>
        <n v="2020.58"/>
        <n v="1533.46"/>
        <n v="5989.0479999999998"/>
        <n v="69.260000000000005"/>
        <n v="2896.99"/>
        <n v="251.59"/>
        <n v="158.91"/>
        <n v="171.57"/>
        <n v="2170.3049999999998"/>
        <n v="224.34"/>
        <n v="262.13"/>
        <n v="173.12"/>
        <n v="9261.24"/>
        <n v="28.98"/>
        <n v="51.56"/>
        <n v="437.77"/>
        <n v="356.27"/>
        <n v="4509.3774999999996"/>
        <n v="1813.04"/>
        <n v="4530.96"/>
        <n v="3116.47"/>
        <n v="12.41"/>
        <n v="1324.09"/>
        <n v="278.68"/>
        <n v="717.46799999999996"/>
        <n v="11764.25"/>
        <n v="25.17"/>
        <n v="208.47"/>
        <n v="45.91"/>
        <n v="22319.58"/>
        <n v="330.24"/>
        <n v="520.65"/>
        <n v="181.17"/>
        <n v="13.16"/>
        <n v="107.88"/>
        <n v="623.02"/>
        <n v="729.83"/>
        <n v="1083.19"/>
        <n v="255.74"/>
        <n v="2592.4319999999998"/>
        <n v="313.43"/>
        <n v="390.11"/>
        <n v="342.97"/>
        <n v="9.4"/>
        <n v="79.680000000000007"/>
        <n v="786.67499999999995"/>
        <n v="212.57"/>
        <n v="1469.48"/>
        <n v="4279.24"/>
        <n v="2665.64"/>
        <n v="10307.01"/>
        <n v="44.45"/>
        <n v="46.36"/>
        <n v="29.79"/>
        <n v="19100.45"/>
        <n v="4080.3"/>
        <n v="260.79000000000002"/>
        <n v="90.35"/>
        <n v="316.52"/>
        <n v="155.38999999999999"/>
        <n v="135.22999999999999"/>
        <n v="14357.85"/>
        <n v="710.86"/>
        <n v="114.53"/>
        <n v="7164.7434999999996"/>
        <n v="1400.1"/>
        <n v="1325.06"/>
        <n v="101.13"/>
        <n v="526.45000000000005"/>
        <n v="8581.25"/>
        <n v="135.99"/>
        <n v="43.23"/>
        <n v="3353.54"/>
        <n v="69.38"/>
        <n v="78.510000000000005"/>
        <n v="101.47"/>
        <n v="130.49"/>
        <n v="861.41"/>
        <n v="361.98"/>
        <n v="965.82"/>
        <n v="349.65"/>
        <n v="4814.12"/>
        <n v="359.65"/>
        <n v="246.24"/>
        <n v="78.67"/>
        <n v="4416.6509999999998"/>
        <n v="1204.0844999999999"/>
        <n v="181.39"/>
        <n v="846.08150000000001"/>
        <n v="187.84"/>
        <n v="240.6"/>
        <n v="236.87799999999999"/>
        <n v="9312.52"/>
        <n v="220.47"/>
        <n v="7928.5619999999999"/>
        <n v="715.8"/>
        <n v="10941.23"/>
        <n v="3749"/>
        <n v="878.75"/>
        <n v="877.81"/>
        <n v="90.941500000000005"/>
        <n v="2232.15"/>
        <n v="7007.19"/>
        <n v="460.58949999999999"/>
        <n v="813.41"/>
        <n v="4153.0600000000004"/>
        <n v="157.63"/>
        <n v="225.45"/>
        <n v="2827.1424999999999"/>
        <n v="215.52"/>
        <n v="10.46"/>
        <n v="3982.21"/>
        <n v="66.55"/>
        <n v="6995.56"/>
        <n v="1415.1479999999999"/>
        <n v="6041.01"/>
        <n v="1234.3599999999999"/>
        <n v="10380.34"/>
        <n v="854.9"/>
        <n v="389.98"/>
        <n v="109.29"/>
        <n v="2257.88"/>
        <n v="348.92"/>
        <n v="72.180000000000007"/>
        <n v="737.38"/>
        <n v="507.18"/>
        <n v="2180.23"/>
        <n v="123.75"/>
        <n v="3533.97"/>
        <n v="3821.4045000000001"/>
        <n v="1651.07"/>
        <n v="326.10000000000002"/>
        <n v="170.374"/>
        <n v="2595.0700000000002"/>
        <n v="801.98"/>
        <n v="65.78"/>
        <n v="323.63"/>
        <n v="10134.549999999999"/>
        <n v="1765.64"/>
        <n v="156.5"/>
        <n v="157.51"/>
        <n v="97.78"/>
        <n v="1199.336"/>
        <n v="1152.1600000000001"/>
        <n v="19.899999999999999"/>
        <n v="4072.8175000000001"/>
        <n v="1438.33"/>
        <n v="625.94849999999997"/>
        <n v="12.49"/>
        <n v="1653.607"/>
        <n v="248.76"/>
        <n v="10984.05"/>
        <n v="2447.1075000000001"/>
        <n v="26.64"/>
        <n v="88.19"/>
        <n v="318.27999999999997"/>
        <n v="289.52999999999997"/>
        <n v="322.8"/>
        <n v="649.46"/>
        <n v="200.41"/>
        <n v="708.83"/>
        <n v="1635.29"/>
        <n v="194.09"/>
        <n v="227.5"/>
        <n v="2292.1015000000002"/>
        <n v="206.34"/>
        <n v="13.52"/>
        <n v="20.25"/>
        <n v="52.62"/>
        <n v="214.19"/>
        <n v="198.29"/>
        <n v="6034.68"/>
        <n v="228.31"/>
        <n v="98.46"/>
        <n v="569.63599999999997"/>
        <n v="314.95999999999998"/>
        <n v="120.15"/>
        <n v="1058.82"/>
        <n v="92.07"/>
        <n v="1811.55"/>
        <n v="49.08"/>
        <n v="236.19"/>
        <n v="854.14"/>
        <n v="159.5"/>
        <n v="33.44"/>
        <n v="6776.92"/>
        <n v="1640.9"/>
        <n v="1235.8699999999999"/>
        <n v="46.34"/>
        <n v="2415.38"/>
        <n v="231.26"/>
        <n v="987.17"/>
        <n v="10094.43"/>
        <n v="179.45"/>
        <n v="7987.43"/>
        <n v="2455.2759999999998"/>
        <n v="2443.3420000000001"/>
        <n v="112.12"/>
        <n v="49.58"/>
        <n v="1939.65"/>
        <n v="465.52"/>
        <n v="19.47"/>
        <n v="28.96"/>
        <n v="1133.96"/>
        <n v="2422.4405000000002"/>
        <n v="1954.796"/>
        <n v="2312.96"/>
        <n v="538.27"/>
        <n v="3665.41"/>
        <n v="20.95"/>
        <n v="286.81"/>
        <n v="1233.4775"/>
        <n v="214.03"/>
        <n v="941.4"/>
        <n v="109.43"/>
        <n v="249.48"/>
        <n v="6572.04"/>
        <n v="1051.992"/>
        <n v="2711.14"/>
        <n v="1829.8715"/>
        <n v="231.21"/>
        <n v="19014.240000000002"/>
        <n v="385.05"/>
        <n v="46.44"/>
        <n v="4252.8900000000003"/>
        <n v="5740.32"/>
        <n v="548.29999999999995"/>
        <n v="946.27"/>
        <n v="396.78"/>
        <n v="769.17"/>
        <n v="7370.84"/>
        <n v="388.71"/>
        <n v="1515"/>
        <n v="3413.69"/>
        <n v="2939.6824999999999"/>
        <n v="1103.73"/>
        <n v="86.1"/>
        <n v="298.11"/>
        <n v="87.21"/>
        <n v="50.19"/>
        <n v="762.2"/>
        <n v="235.45"/>
        <n v="132.79"/>
        <n v="232.85"/>
        <n v="893.29"/>
        <n v="6483.26"/>
        <n v="1446.2070000000001"/>
        <n v="2048.7800000000002"/>
        <n v="104.33"/>
        <n v="3390.51"/>
        <n v="44.85"/>
        <n v="1581.23"/>
        <n v="19.2"/>
        <n v="6481.0479999999998"/>
        <n v="5526.16"/>
        <n v="68.42"/>
        <n v="4408.6695"/>
        <n v="146.68"/>
        <n v="577.89"/>
        <n v="9920.85"/>
        <n v="7484.31"/>
        <n v="733.36"/>
        <n v="198.1"/>
        <n v="704.77"/>
        <n v="1101.76"/>
        <n v="215.24"/>
        <n v="654.87400000000002"/>
        <n v="5875.66"/>
        <n v="570.14"/>
        <n v="825.63"/>
        <n v="180.39"/>
        <n v="102.04"/>
        <n v="1617.88"/>
        <n v="3969.43"/>
        <n v="2882.7069999999999"/>
        <n v="356.28"/>
        <n v="54.22"/>
        <n v="431.11"/>
        <n v="3231.5639999999999"/>
        <n v="6230.68"/>
        <n v="1391.816"/>
        <n v="1323.31"/>
        <n v="7325.63"/>
        <n v="3439.39"/>
        <n v="109.52"/>
        <n v="210.94"/>
        <n v="192.02"/>
        <n v="2650.77"/>
        <n v="1134.2"/>
        <n v="1900.47"/>
        <n v="205.52"/>
        <n v="545.88"/>
        <n v="4042.96"/>
        <n v="1262.75"/>
        <n v="243.37"/>
        <n v="730.33"/>
        <n v="54.79"/>
        <n v="7319.85"/>
        <n v="707.44"/>
        <n v="1146.4100000000001"/>
        <n v="80.290000000000006"/>
        <n v="2628.9225000000001"/>
        <n v="139"/>
        <n v="430.13"/>
        <n v="4917.6899999999996"/>
        <n v="416.8"/>
        <n v="2101.59"/>
        <n v="251.51"/>
        <n v="3.2"/>
        <n v="424.13"/>
        <n v="69.400000000000006"/>
        <n v="10692.97"/>
        <n v="1637.78"/>
        <n v="193.84"/>
        <n v="1463.105"/>
        <n v="1085.4000000000001"/>
        <n v="123.67"/>
        <n v="355.55"/>
        <n v="44.99"/>
        <n v="166.17"/>
        <n v="1286.8699999999999"/>
        <n v="202.11"/>
        <n v="630.99"/>
        <n v="103.5"/>
        <n v="19707.2"/>
        <n v="135.77000000000001"/>
        <n v="447.25"/>
        <n v="1387.29"/>
        <n v="167.66"/>
        <n v="1424.95"/>
        <n v="321.5"/>
        <n v="827.83"/>
        <n v="101.14"/>
        <n v="139.08000000000001"/>
        <n v="75.28"/>
        <n v="517.98"/>
        <n v="4680.8900000000003"/>
        <n v="2414.9944999999998"/>
        <n v="883.23"/>
        <n v="917.25"/>
        <n v="760.80100000000004"/>
        <n v="849.51"/>
        <n v="189.49"/>
        <n v="714.46"/>
        <n v="434.73"/>
        <n v="81.56"/>
        <n v="2088.5"/>
        <n v="2126.7199999999998"/>
        <n v="3753.72"/>
        <n v="26.09"/>
        <n v="1406.49"/>
        <n v="587.71"/>
        <n v="650.1395"/>
        <n v="572.74"/>
        <n v="446.06"/>
        <n v="744"/>
        <n v="388.86649999999997"/>
        <n v="3645.45"/>
        <n v="279.43"/>
        <n v="515.22"/>
        <n v="1078.98"/>
        <n v="211.42"/>
        <n v="390.46"/>
        <n v="772.42"/>
        <n v="221.4675"/>
        <n v="211.86"/>
        <n v="355.03"/>
        <n v="260.13"/>
        <n v="741.57"/>
        <n v="14665.15"/>
        <n v="324.97000000000003"/>
        <n v="451.52"/>
        <n v="2753.07"/>
        <n v="938.37"/>
        <n v="737.25"/>
        <n v="692.15"/>
        <n v="143.85"/>
        <n v="541.47"/>
        <n v="93.73"/>
        <n v="597.44000000000005"/>
        <n v="132.22999999999999"/>
        <n v="2403.1370000000002"/>
        <n v="5138.335"/>
        <n v="223.499"/>
        <n v="108.15"/>
        <n v="857.11"/>
        <n v="69.599999999999994"/>
        <n v="1279.5050000000001"/>
        <n v="191.14"/>
        <n v="216.95"/>
        <n v="88.38"/>
        <n v="182.86"/>
        <n v="137.84"/>
        <n v="440.6"/>
        <n v="315.29000000000002"/>
        <n v="320.42"/>
        <n v="266.64"/>
        <n v="306.77"/>
        <n v="381.79"/>
        <n v="1529.3115"/>
        <n v="270.32"/>
        <n v="260.77"/>
        <n v="2445.212"/>
        <n v="1032.0274999999999"/>
        <n v="21046.74"/>
        <n v="1384.34"/>
        <n v="362.76"/>
        <n v="28.39"/>
        <n v="6277.75"/>
        <n v="18.91"/>
        <n v="685.7"/>
        <n v="1024.165"/>
        <n v="201.72"/>
        <n v="56.41"/>
        <n v="1678.34"/>
        <n v="139.61000000000001"/>
        <n v="2174.4189999999999"/>
        <n v="65.91"/>
        <n v="72.72"/>
        <n v="138.94999999999999"/>
        <n v="4475"/>
        <n v="168.2"/>
        <n v="609.97"/>
        <n v="264.77999999999997"/>
        <n v="825.8"/>
        <n v="4273.95"/>
        <n v="5264.48"/>
        <n v="1873.3489999999999"/>
        <n v="24639.8"/>
        <n v="921.3"/>
        <n v="512.33000000000004"/>
        <n v="1267.4604999999999"/>
        <n v="16313.51"/>
        <n v="178.7"/>
        <n v="2437.67"/>
        <n v="4648.5200000000004"/>
        <n v="3537.84"/>
        <n v="2221.1999999999998"/>
        <n v="9362.73"/>
        <n v="125.33"/>
        <n v="1219.2484999999999"/>
        <n v="148.12"/>
        <n v="634.38"/>
        <n v="5196.1899999999996"/>
        <n v="50.47"/>
        <n v="4046.25"/>
        <n v="430.41"/>
        <n v="160.52000000000001"/>
        <n v="243.52"/>
        <n v="3849.8"/>
        <n v="235.15"/>
        <n v="4203.88"/>
        <n v="221.05"/>
        <n v="173.78"/>
        <n v="18.97"/>
        <n v="744.64"/>
        <n v="128.12"/>
        <n v="165.62"/>
        <n v="214.23"/>
        <n v="2484.7455"/>
        <n v="329.03"/>
        <n v="7666.04"/>
        <n v="126.57"/>
        <n v="1406.15"/>
        <n v="1187.55"/>
        <n v="827.27"/>
        <n v="59.99"/>
        <n v="10656.26"/>
        <n v="91.15"/>
        <n v="171.48"/>
        <n v="162.15450000000001"/>
        <n v="54.43"/>
        <n v="124.94"/>
        <n v="78.459999999999994"/>
        <n v="920"/>
        <n v="104.2"/>
        <n v="3563.88"/>
        <n v="2531.66"/>
        <n v="5382.3104999999996"/>
        <n v="199.11"/>
        <n v="19224.919999999998"/>
        <n v="778.62"/>
        <n v="869.78"/>
        <n v="2503.0079999999998"/>
        <n v="298.3"/>
        <n v="122.23"/>
        <n v="1289.127"/>
        <n v="1546.8"/>
        <n v="3457.56"/>
        <n v="1124.3"/>
        <n v="2610.8939999999998"/>
        <n v="110.15"/>
        <n v="3335.27"/>
        <n v="8374.1319999999996"/>
        <n v="5149.0600000000004"/>
        <n v="73.36"/>
        <n v="3630.1460000000002"/>
        <n v="2213.92"/>
        <n v="118.06"/>
        <n v="228.46"/>
        <n v="77.61"/>
        <n v="1137.6199999999999"/>
        <n v="953.04549999999995"/>
        <n v="1444.96"/>
        <n v="941.62149999999997"/>
        <n v="95.71"/>
        <n v="21555.599999999999"/>
        <n v="347.84"/>
        <n v="212.91"/>
        <n v="1275.6099999999999"/>
        <n v="5972.59"/>
        <n v="60.68"/>
        <n v="1129.0550000000001"/>
        <n v="210.24"/>
        <n v="1358.7760000000001"/>
        <n v="372.09"/>
        <n v="1239.4445000000001"/>
        <n v="116.22"/>
        <n v="292.75"/>
        <n v="1191.73"/>
        <n v="192.78"/>
        <n v="321.02"/>
        <n v="42.29"/>
        <n v="4091.152"/>
        <n v="23775.56"/>
        <n v="337.01"/>
        <n v="6093.2420000000002"/>
        <n v="87.09"/>
        <n v="196.1"/>
        <n v="2438.6999999999998"/>
        <n v="299.11"/>
        <n v="268.71050000000002"/>
        <n v="28389.14"/>
        <n v="142.30000000000001"/>
        <n v="21.93"/>
        <n v="26095.13"/>
        <n v="75.58"/>
        <n v="7789.63"/>
        <n v="15703.82"/>
        <n v="140.69"/>
        <n v="5177.3999999999996"/>
        <n v="243.06"/>
        <n v="141.96"/>
        <n v="239.4"/>
        <n v="21.32"/>
        <n v="457.51"/>
        <n v="589.78"/>
        <n v="159.256"/>
        <n v="628.73"/>
        <n v="385.81"/>
        <n v="271.33999999999997"/>
        <n v="1488.86"/>
        <n v="1050.1600000000001"/>
        <n v="344.57"/>
        <n v="4815.8620000000001"/>
        <n v="1057.06"/>
        <n v="2251.56"/>
        <n v="95.26"/>
        <n v="1120.8599999999999"/>
        <n v="11.51"/>
        <n v="6668.8559999999998"/>
        <n v="8407.08"/>
        <n v="2546.5234999999998"/>
        <n v="341.39"/>
        <n v="153.97999999999999"/>
        <n v="11.64"/>
        <n v="79.040000000000006"/>
        <n v="1457.712"/>
        <n v="9.6999999999999993"/>
        <n v="378.9"/>
        <n v="264.05"/>
        <n v="447.12"/>
        <n v="1633.37"/>
        <n v="14.61"/>
        <n v="665.76250000000005"/>
        <n v="140.59"/>
        <n v="157.99"/>
        <n v="217.69"/>
        <n v="95.43"/>
        <n v="125.27"/>
        <n v="10994.74"/>
        <n v="135.38"/>
        <n v="1313.64"/>
        <n v="4524.9070000000002"/>
        <n v="283.18"/>
        <n v="1458.83"/>
        <n v="1210.72"/>
        <n v="93.26"/>
        <n v="437.87"/>
        <n v="2387.61"/>
        <n v="1921.1275000000001"/>
        <n v="423.04"/>
        <n v="2197.4115000000002"/>
        <n v="366.84"/>
        <n v="21366.51"/>
        <n v="320.04000000000002"/>
        <n v="88.57"/>
        <n v="73.97"/>
        <n v="92.24"/>
        <n v="31.14"/>
        <n v="30.17"/>
        <n v="1158.6010000000001"/>
        <n v="1477.63"/>
        <n v="19.46"/>
        <n v="148.80000000000001"/>
        <n v="1131.1500000000001"/>
        <n v="170.02"/>
        <n v="452.28"/>
        <n v="246.2"/>
        <n v="119.9"/>
        <n v="205.88"/>
        <n v="266.27"/>
        <n v="38.44"/>
        <n v="99.94"/>
        <n v="167.23"/>
        <n v="3659.66"/>
        <n v="53.46"/>
        <n v="17129.97"/>
        <n v="24105.87"/>
        <n v="881.65"/>
        <n v="584.51099999999997"/>
        <n v="639.71"/>
        <n v="525.55499999999995"/>
        <n v="276.029"/>
        <n v="187.20400000000001"/>
        <n v="193.79"/>
        <n v="56.73"/>
        <n v="157.03"/>
        <n v="304.52"/>
        <n v="132.86000000000001"/>
        <n v="55.77"/>
        <n v="2181.44"/>
        <n v="78.81"/>
        <n v="790.63"/>
        <n v="183.45"/>
        <n v="180.46"/>
        <n v="174.64"/>
        <n v="994.22799999999995"/>
        <n v="1239.81"/>
        <n v="273.32"/>
        <n v="146.25"/>
        <n v="262.76"/>
        <n v="104.39"/>
        <n v="1281.3579999999999"/>
        <n v="32.51"/>
        <n v="570.51"/>
        <n v="896.49"/>
        <n v="107.12"/>
        <n v="676.24"/>
        <n v="3668.6"/>
        <n v="160.68"/>
        <n v="1685.941"/>
        <n v="229.88"/>
        <n v="2896.14"/>
        <n v="86.38"/>
        <n v="852.75"/>
        <n v="172.33"/>
        <n v="267.52999999999997"/>
        <n v="1065.26"/>
        <n v="991.01"/>
        <n v="1267.42"/>
        <n v="14346.73"/>
        <n v="3951.6754999999998"/>
        <n v="314"/>
        <n v="155.54"/>
        <n v="1133.4494999999999"/>
        <n v="5638.7979999999998"/>
        <n v="1071.77"/>
        <n v="8635.61"/>
        <n v="833"/>
        <n v="1711.02"/>
        <n v="408.23"/>
        <n v="260.51"/>
        <n v="466.28"/>
        <n v="477.39"/>
        <n v="552.08000000000004"/>
        <n v="711.875"/>
        <n v="129.77000000000001"/>
        <n v="467.15"/>
        <n v="2976.21"/>
        <n v="1894.1655000000001"/>
        <n v="60.17"/>
        <n v="1556.42"/>
        <n v="130.28"/>
        <n v="305.01"/>
        <n v="3583.52"/>
        <n v="2085.9299999999998"/>
        <n v="277.58"/>
        <n v="4887.1400000000003"/>
        <n v="7195.2584999999999"/>
        <n v="11336.37"/>
        <n v="354.13"/>
        <n v="50.99"/>
        <n v="293.27"/>
        <n v="189.22"/>
        <n v="151.86000000000001"/>
        <n v="3583.87"/>
        <n v="4951.3599999999997"/>
        <n v="910.98"/>
        <n v="446.05"/>
        <n v="616.39"/>
        <n v="1838.19"/>
        <n v="984.63149999999996"/>
        <n v="134.33000000000001"/>
        <n v="70.319999999999993"/>
        <n v="1768.13"/>
        <n v="147.05000000000001"/>
        <n v="1201.51"/>
        <n v="621.92999999999995"/>
        <n v="121.09"/>
        <n v="33.54"/>
        <n v="188.77"/>
        <n v="21141.07"/>
        <n v="76.865499999999997"/>
        <n v="412.37"/>
        <n v="240.49"/>
        <n v="322.45999999999998"/>
        <n v="836.59"/>
        <n v="891.60749999999996"/>
        <n v="231.06"/>
        <n v="1665.81"/>
        <n v="107.86"/>
        <n v="305.60000000000002"/>
        <n v="447.04050000000001"/>
        <n v="112.81"/>
        <n v="277.08"/>
        <n v="174.11"/>
        <n v="18.02"/>
        <n v="108.11"/>
        <n v="86.64"/>
        <n v="131.12"/>
        <n v="29.12"/>
        <n v="307.37"/>
        <n v="1749.07"/>
        <n v="37.9"/>
        <n v="118.51"/>
        <n v="2055.98"/>
        <n v="2317.65"/>
        <n v="4987.7299999999996"/>
        <n v="3301.33"/>
        <n v="126.95"/>
        <n v="3329.27"/>
        <n v="2612.89"/>
        <n v="1146.992"/>
        <n v="199.24"/>
        <n v="504.6705"/>
        <n v="1338.12"/>
        <n v="242.46"/>
        <n v="607.77"/>
        <n v="954.57"/>
        <n v="8767.6200000000008"/>
        <n v="1582.47"/>
        <n v="6.93"/>
        <n v="2808.08"/>
        <n v="1761.4"/>
        <n v="160.23349999999999"/>
        <n v="41.7"/>
        <n v="199.76"/>
        <n v="21134.71"/>
        <n v="3872.87"/>
        <n v="356.72"/>
        <n v="158.69999999999999"/>
        <n v="62.54"/>
        <n v="1463.0965000000001"/>
        <n v="246.3"/>
        <n v="3064.27"/>
        <n v="475.72"/>
        <n v="123.91"/>
        <n v="2841.4395"/>
        <n v="123.85"/>
        <n v="55.38"/>
        <n v="14451.75"/>
        <n v="226.83"/>
        <n v="278.92"/>
        <n v="448.07"/>
        <n v="38.29"/>
        <n v="17274.87"/>
        <n v="21752.01"/>
        <n v="1079.19"/>
        <n v="19.05"/>
        <n v="1141.3699999999999"/>
        <n v="522.62"/>
        <n v="30.95"/>
        <n v="1449.3009999999999"/>
        <n v="286.89999999999998"/>
        <n v="46.4"/>
        <n v="72.003500000000003"/>
        <n v="17279.62"/>
        <n v="120.3"/>
        <n v="822.34950000000003"/>
        <n v="79.64"/>
        <n v="1527.42"/>
        <n v="123.16"/>
        <n v="3633.03"/>
        <n v="1222.5899999999999"/>
        <n v="2912.0149999999999"/>
        <n v="1276.17"/>
        <n v="823.13"/>
        <n v="569.61"/>
        <n v="75.06"/>
        <n v="225.13"/>
        <n v="121.73"/>
        <n v="2072.12"/>
        <n v="226.88200000000001"/>
        <n v="398.86"/>
        <n v="109.18"/>
        <n v="28.59"/>
        <n v="65.849999999999994"/>
        <n v="181.5"/>
        <n v="194.17400000000001"/>
        <n v="49.23"/>
        <n v="657.94"/>
        <n v="1270.73"/>
        <n v="243.05"/>
        <n v="1768.9690000000001"/>
        <n v="210.06"/>
        <n v="24233.54"/>
        <n v="6325.65"/>
        <n v="380.62"/>
        <n v="763.85"/>
        <n v="12.59"/>
        <n v="186.79"/>
        <n v="31.18"/>
        <n v="21.99"/>
        <n v="438.07"/>
        <n v="2339.64"/>
        <n v="519.96"/>
        <n v="2951.4380000000001"/>
        <n v="5793.46"/>
        <n v="4558.21"/>
        <n v="4361.6985000000004"/>
        <n v="184.35"/>
        <n v="10281.790000000001"/>
        <n v="6637.63"/>
        <n v="928.90549999999996"/>
        <n v="281.17"/>
        <n v="194.65"/>
        <n v="2022.18"/>
        <n v="351.06"/>
        <n v="42.27"/>
        <n v="455.08"/>
        <n v="239.49"/>
        <n v="1819.153"/>
        <n v="816.11"/>
        <n v="6785.86"/>
        <n v="2580.67"/>
        <n v="955.46"/>
        <n v="121.26"/>
        <n v="3236.8"/>
        <n v="1383.2"/>
        <n v="1793.24"/>
        <n v="143.667"/>
        <n v="25.27"/>
        <n v="14410.78"/>
        <n v="15341.46"/>
        <n v="507.56049999999999"/>
        <n v="441.80450000000002"/>
        <n v="835.11"/>
        <n v="54.52"/>
        <n v="10.17"/>
        <n v="23.58"/>
        <n v="1272.3499999999999"/>
        <n v="4000.35"/>
        <n v="3356.92"/>
        <n v="1823.02"/>
        <n v="2252.9760000000001"/>
        <n v="13070.2"/>
        <n v="495.32"/>
        <n v="2483.5300000000002"/>
        <n v="967.41"/>
        <n v="27720.98"/>
        <n v="520.13"/>
        <n v="926.65"/>
        <n v="20.21"/>
        <n v="143.1"/>
        <n v="795.52"/>
        <n v="126.36"/>
        <n v="496.62"/>
        <n v="337.20350000000002"/>
        <n v="17448.75"/>
        <n v="77.010000000000005"/>
        <n v="6552.9"/>
        <n v="209.63"/>
        <n v="1996.16"/>
        <n v="316.99"/>
        <n v="1991.8985"/>
        <n v="226.41"/>
        <n v="10462.540000000001"/>
        <n v="539.82000000000005"/>
        <n v="1029.8855000000001"/>
        <n v="299.94"/>
        <n v="53.01"/>
        <n v="44.64"/>
        <n v="1289.6199999999999"/>
        <n v="313.52"/>
        <n v="2587.5300000000002"/>
        <n v="312.26"/>
        <n v="4152.55"/>
        <n v="894.51"/>
        <n v="164.02"/>
        <n v="136.81"/>
        <n v="4701.6899999999996"/>
        <n v="109.87"/>
        <n v="816.65"/>
        <n v="17605.77"/>
        <n v="14588.28"/>
        <n v="2675.08"/>
        <n v="280.45"/>
        <n v="481.23"/>
        <n v="265.39"/>
        <n v="56.5"/>
        <n v="18888"/>
        <n v="388.9"/>
        <n v="172.01"/>
        <n v="2268.91"/>
        <n v="2337.89"/>
        <n v="314.33999999999997"/>
        <n v="113.33"/>
        <n v="603.69000000000005"/>
        <n v="10318.719999999999"/>
        <n v="82.93"/>
        <n v="323.95999999999998"/>
        <n v="175.85650000000001"/>
        <n v="1333.19"/>
        <n v="6688.66"/>
        <n v="247.45"/>
        <n v="685.72050000000002"/>
        <n v="3232.1334999999999"/>
        <n v="129.9"/>
        <n v="1587.59"/>
        <n v="5964.19"/>
        <n v="109.2"/>
        <n v="57.96"/>
        <n v="1418.9559999999999"/>
        <n v="284"/>
        <n v="269.14"/>
        <n v="214.94"/>
        <n v="88.24"/>
        <n v="4878.6400000000003"/>
        <n v="2288.6419999999998"/>
        <n v="17965.45"/>
        <n v="173.47"/>
        <n v="2832.88"/>
        <n v="9248.74"/>
        <n v="98.88"/>
        <n v="255.65"/>
        <n v="113.98"/>
        <n v="88.94"/>
        <n v="2193.9299999999998"/>
        <n v="812.49800000000005"/>
        <n v="4657.6514999999999"/>
        <n v="2700.78"/>
        <n v="168.99"/>
        <n v="2045.066"/>
        <n v="26.41"/>
        <n v="322.82"/>
        <n v="4233.1499999999996"/>
        <n v="54.61"/>
        <n v="25.84"/>
        <n v="129.53"/>
        <n v="1767.47"/>
        <n v="2164.0700000000002"/>
        <n v="1276.73"/>
        <n v="754.92"/>
        <n v="61.02"/>
        <n v="878.77"/>
        <n v="22.89"/>
        <n v="271.85000000000002"/>
        <n v="12719.7"/>
        <n v="561.66"/>
        <n v="1851.62"/>
        <n v="2453.3000000000002"/>
        <n v="147.02000000000001"/>
        <n v="1558.9425000000001"/>
        <n v="257.39"/>
        <n v="163.54"/>
        <n v="2390.54"/>
        <n v="4644.87"/>
        <n v="38.96"/>
        <n v="978.4"/>
        <n v="5126.4179999999997"/>
        <n v="82.12"/>
        <n v="22.85"/>
        <n v="12007.05"/>
        <n v="5347.9875000000002"/>
        <n v="322.47000000000003"/>
        <n v="1488.66"/>
        <n v="2200.64"/>
        <n v="1041.6600000000001"/>
        <n v="10071.09"/>
        <n v="1294.04"/>
        <n v="392.57"/>
        <n v="823.78"/>
        <n v="469.83749999999998"/>
        <n v="2026.01"/>
        <m/>
      </sharedItems>
    </cacheField>
  </cacheFields>
  <extLst>
    <ext xmlns:x14="http://schemas.microsoft.com/office/spreadsheetml/2009/9/main" uri="{725AE2AE-9491-48be-B2B4-4EB974FC3084}">
      <x14:pivotCacheDefinition pivotCacheId="88805185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hushikesh Patil" refreshedDate="46276.681032060187" createdVersion="8" refreshedVersion="8" minRefreshableVersion="3" recordCount="8400" xr:uid="{F4674550-7770-4B1A-86F6-A087FAAF28F2}">
  <cacheSource type="worksheet">
    <worksheetSource ref="A1:W1048576" sheet="superstore_sales"/>
  </cacheSource>
  <cacheFields count="22">
    <cacheField name="Customer Name" numFmtId="0">
      <sharedItems containsBlank="1"/>
    </cacheField>
    <cacheField name="Order ID" numFmtId="0">
      <sharedItems containsString="0" containsBlank="1" containsNumber="1" containsInteger="1" minValue="3" maxValue="59973"/>
    </cacheField>
    <cacheField name="Order Date" numFmtId="0">
      <sharedItems containsNonDate="0" containsDate="1" containsString="0" containsBlank="1" minDate="2009-01-01T00:00:00" maxDate="2012-12-31T00:00:00" count="1419">
        <d v="2010-10-13T00:00:00"/>
        <d v="2012-10-01T00:00:00"/>
        <d v="2011-07-10T00:00:00"/>
        <d v="2010-08-28T00:00:00"/>
        <d v="2011-06-17T00:00:00"/>
        <d v="2011-03-24T00:00:00"/>
        <d v="2010-02-26T00:00:00"/>
        <d v="2010-11-23T00:00:00"/>
        <d v="2012-06-08T00:00:00"/>
        <d v="2012-08-04T00:00:00"/>
        <d v="2011-05-30T00:00:00"/>
        <d v="2009-11-25T00:00:00"/>
        <d v="2012-02-14T00:00:00"/>
        <d v="2012-04-15T00:00:00"/>
        <d v="2010-03-12T00:00:00"/>
        <d v="2011-03-09T00:00:00"/>
        <d v="2011-05-06T00:00:00"/>
        <d v="2010-12-23T00:00:00"/>
        <d v="2010-11-08T00:00:00"/>
        <d v="2012-10-21T00:00:00"/>
        <d v="2011-01-01T00:00:00"/>
        <d v="2011-10-10T00:00:00"/>
        <d v="2010-09-23T00:00:00"/>
        <d v="2011-07-19T00:00:00"/>
        <d v="2009-10-09T00:00:00"/>
        <d v="2010-12-09T00:00:00"/>
        <d v="2012-10-08T00:00:00"/>
        <d v="2012-05-02T00:00:00"/>
        <d v="2010-03-08T00:00:00"/>
        <d v="2011-05-28T00:00:00"/>
        <d v="2010-09-19T00:00:00"/>
        <d v="2011-08-31T00:00:00"/>
        <d v="2011-07-08T00:00:00"/>
        <d v="2009-01-30T00:00:00"/>
        <d v="2012-01-08T00:00:00"/>
        <d v="2010-11-07T00:00:00"/>
        <d v="2010-04-29T00:00:00"/>
        <d v="2011-12-31T00:00:00"/>
        <d v="2009-08-12T00:00:00"/>
        <d v="2011-11-12T00:00:00"/>
        <d v="2012-01-20T00:00:00"/>
        <d v="2009-03-20T00:00:00"/>
        <d v="2012-07-21T00:00:00"/>
        <d v="2012-06-12T00:00:00"/>
        <d v="2009-01-15T00:00:00"/>
        <d v="2010-06-04T00:00:00"/>
        <d v="2010-02-18T00:00:00"/>
        <d v="2011-11-16T00:00:00"/>
        <d v="2011-08-07T00:00:00"/>
        <d v="2010-06-08T00:00:00"/>
        <d v="2009-10-17T00:00:00"/>
        <d v="2011-08-28T00:00:00"/>
        <d v="2011-09-29T00:00:00"/>
        <d v="2012-05-04T00:00:00"/>
        <d v="2011-05-17T00:00:00"/>
        <d v="2009-11-17T00:00:00"/>
        <d v="2012-10-07T00:00:00"/>
        <d v="2011-08-13T00:00:00"/>
        <d v="2011-08-16T00:00:00"/>
        <d v="2009-03-04T00:00:00"/>
        <d v="2009-08-18T00:00:00"/>
        <d v="2010-11-16T00:00:00"/>
        <d v="2011-05-27T00:00:00"/>
        <d v="2010-08-23T00:00:00"/>
        <d v="2011-08-19T00:00:00"/>
        <d v="2012-01-03T00:00:00"/>
        <d v="2012-11-29T00:00:00"/>
        <d v="2012-03-17T00:00:00"/>
        <d v="2010-04-12T00:00:00"/>
        <d v="2010-08-24T00:00:00"/>
        <d v="2011-07-04T00:00:00"/>
        <d v="2010-11-10T00:00:00"/>
        <d v="2010-06-24T00:00:00"/>
        <d v="2012-09-19T00:00:00"/>
        <d v="2011-12-24T00:00:00"/>
        <d v="2012-03-23T00:00:00"/>
        <d v="2011-10-15T00:00:00"/>
        <d v="2010-08-07T00:00:00"/>
        <d v="2009-03-03T00:00:00"/>
        <d v="2010-02-09T00:00:00"/>
        <d v="2009-01-17T00:00:00"/>
        <d v="2010-08-30T00:00:00"/>
        <d v="2009-09-11T00:00:00"/>
        <d v="2009-07-16T00:00:00"/>
        <d v="2012-11-15T00:00:00"/>
        <d v="2011-09-10T00:00:00"/>
        <d v="2011-04-10T00:00:00"/>
        <d v="2011-10-09T00:00:00"/>
        <d v="2012-10-23T00:00:00"/>
        <d v="2010-01-25T00:00:00"/>
        <d v="2011-01-27T00:00:00"/>
        <d v="2009-08-27T00:00:00"/>
        <d v="2011-03-17T00:00:00"/>
        <d v="2012-06-06T00:00:00"/>
        <d v="2011-04-11T00:00:00"/>
        <d v="2012-11-06T00:00:00"/>
        <d v="2012-05-16T00:00:00"/>
        <d v="2012-04-09T00:00:00"/>
        <d v="2012-08-05T00:00:00"/>
        <d v="2009-07-22T00:00:00"/>
        <d v="2010-05-09T00:00:00"/>
        <d v="2009-02-18T00:00:00"/>
        <d v="2012-06-27T00:00:00"/>
        <d v="2010-09-30T00:00:00"/>
        <d v="2010-04-15T00:00:00"/>
        <d v="2011-09-14T00:00:00"/>
        <d v="2010-09-21T00:00:00"/>
        <d v="2010-08-17T00:00:00"/>
        <d v="2009-09-16T00:00:00"/>
        <d v="2009-06-22T00:00:00"/>
        <d v="2012-08-28T00:00:00"/>
        <d v="2011-06-07T00:00:00"/>
        <d v="2010-12-05T00:00:00"/>
        <d v="2009-06-07T00:00:00"/>
        <d v="2009-07-27T00:00:00"/>
        <d v="2011-09-05T00:00:00"/>
        <d v="2009-01-11T00:00:00"/>
        <d v="2010-08-15T00:00:00"/>
        <d v="2009-08-05T00:00:00"/>
        <d v="2011-09-17T00:00:00"/>
        <d v="2011-10-22T00:00:00"/>
        <d v="2009-11-14T00:00:00"/>
        <d v="2010-07-03T00:00:00"/>
        <d v="2012-03-15T00:00:00"/>
        <d v="2009-08-10T00:00:00"/>
        <d v="2010-04-01T00:00:00"/>
        <d v="2010-07-31T00:00:00"/>
        <d v="2009-05-29T00:00:00"/>
        <d v="2010-10-11T00:00:00"/>
        <d v="2010-05-18T00:00:00"/>
        <d v="2011-02-08T00:00:00"/>
        <d v="2010-12-07T00:00:00"/>
        <d v="2009-01-06T00:00:00"/>
        <d v="2012-03-12T00:00:00"/>
        <d v="2010-08-26T00:00:00"/>
        <d v="2011-06-20T00:00:00"/>
        <d v="2010-08-04T00:00:00"/>
        <d v="2009-08-02T00:00:00"/>
        <d v="2011-08-10T00:00:00"/>
        <d v="2010-05-06T00:00:00"/>
        <d v="2012-06-28T00:00:00"/>
        <d v="2011-03-23T00:00:00"/>
        <d v="2011-11-19T00:00:00"/>
        <d v="2012-11-26T00:00:00"/>
        <d v="2010-07-29T00:00:00"/>
        <d v="2012-05-12T00:00:00"/>
        <d v="2012-03-03T00:00:00"/>
        <d v="2010-08-20T00:00:00"/>
        <d v="2010-06-27T00:00:00"/>
        <d v="2012-10-29T00:00:00"/>
        <d v="2010-01-16T00:00:00"/>
        <d v="2012-06-29T00:00:00"/>
        <d v="2011-08-08T00:00:00"/>
        <d v="2010-02-21T00:00:00"/>
        <d v="2009-09-04T00:00:00"/>
        <d v="2009-06-21T00:00:00"/>
        <d v="2012-02-08T00:00:00"/>
        <d v="2009-03-11T00:00:00"/>
        <d v="2011-06-04T00:00:00"/>
        <d v="2012-03-02T00:00:00"/>
        <d v="2011-08-12T00:00:00"/>
        <d v="2009-09-01T00:00:00"/>
        <d v="2010-01-26T00:00:00"/>
        <d v="2011-09-02T00:00:00"/>
        <d v="2012-02-07T00:00:00"/>
        <d v="2011-03-19T00:00:00"/>
        <d v="2011-05-08T00:00:00"/>
        <d v="2009-09-25T00:00:00"/>
        <d v="2012-07-09T00:00:00"/>
        <d v="2010-01-14T00:00:00"/>
        <d v="2009-08-26T00:00:00"/>
        <d v="2009-10-08T00:00:00"/>
        <d v="2011-11-10T00:00:00"/>
        <d v="2012-01-02T00:00:00"/>
        <d v="2011-03-08T00:00:00"/>
        <d v="2009-07-02T00:00:00"/>
        <d v="2011-04-15T00:00:00"/>
        <d v="2011-11-25T00:00:00"/>
        <d v="2012-04-25T00:00:00"/>
        <d v="2011-03-26T00:00:00"/>
        <d v="2010-07-14T00:00:00"/>
        <d v="2010-10-23T00:00:00"/>
        <d v="2009-08-24T00:00:00"/>
        <d v="2011-06-09T00:00:00"/>
        <d v="2012-11-23T00:00:00"/>
        <d v="2009-05-01T00:00:00"/>
        <d v="2012-05-11T00:00:00"/>
        <d v="2010-10-15T00:00:00"/>
        <d v="2011-07-23T00:00:00"/>
        <d v="2011-07-11T00:00:00"/>
        <d v="2012-09-16T00:00:00"/>
        <d v="2009-01-16T00:00:00"/>
        <d v="2010-10-20T00:00:00"/>
        <d v="2010-05-07T00:00:00"/>
        <d v="2011-06-21T00:00:00"/>
        <d v="2010-11-24T00:00:00"/>
        <d v="2012-04-27T00:00:00"/>
        <d v="2011-07-31T00:00:00"/>
        <d v="2012-10-06T00:00:00"/>
        <d v="2010-02-06T00:00:00"/>
        <d v="2011-10-17T00:00:00"/>
        <d v="2009-08-20T00:00:00"/>
        <d v="2010-06-14T00:00:00"/>
        <d v="2010-02-27T00:00:00"/>
        <d v="2009-08-15T00:00:00"/>
        <d v="2011-05-14T00:00:00"/>
        <d v="2010-10-07T00:00:00"/>
        <d v="2009-10-23T00:00:00"/>
        <d v="2010-06-09T00:00:00"/>
        <d v="2011-01-10T00:00:00"/>
        <d v="2011-03-28T00:00:00"/>
        <d v="2010-11-22T00:00:00"/>
        <d v="2012-05-13T00:00:00"/>
        <d v="2009-11-29T00:00:00"/>
        <d v="2012-09-01T00:00:00"/>
        <d v="2012-05-21T00:00:00"/>
        <d v="2009-11-08T00:00:00"/>
        <d v="2010-08-27T00:00:00"/>
        <d v="2012-08-17T00:00:00"/>
        <d v="2012-11-09T00:00:00"/>
        <d v="2011-06-02T00:00:00"/>
        <d v="2009-02-27T00:00:00"/>
        <d v="2010-06-07T00:00:00"/>
        <d v="2012-02-17T00:00:00"/>
        <d v="2012-02-23T00:00:00"/>
        <d v="2009-10-15T00:00:00"/>
        <d v="2009-03-13T00:00:00"/>
        <d v="2009-07-07T00:00:00"/>
        <d v="2012-11-21T00:00:00"/>
        <d v="2009-03-02T00:00:00"/>
        <d v="2011-09-22T00:00:00"/>
        <d v="2011-07-21T00:00:00"/>
        <d v="2009-07-13T00:00:00"/>
        <d v="2010-03-29T00:00:00"/>
        <d v="2012-09-12T00:00:00"/>
        <d v="2010-12-22T00:00:00"/>
        <d v="2009-05-30T00:00:00"/>
        <d v="2012-12-21T00:00:00"/>
        <d v="2011-05-16T00:00:00"/>
        <d v="2010-03-07T00:00:00"/>
        <d v="2009-04-27T00:00:00"/>
        <d v="2012-04-07T00:00:00"/>
        <d v="2010-12-31T00:00:00"/>
        <d v="2010-02-02T00:00:00"/>
        <d v="2010-05-19T00:00:00"/>
        <d v="2009-03-31T00:00:00"/>
        <d v="2012-06-11T00:00:00"/>
        <d v="2010-09-01T00:00:00"/>
        <d v="2012-08-09T00:00:00"/>
        <d v="2011-08-25T00:00:00"/>
        <d v="2012-06-30T00:00:00"/>
        <d v="2011-01-17T00:00:00"/>
        <d v="2010-10-10T00:00:00"/>
        <d v="2012-06-26T00:00:00"/>
        <d v="2010-03-16T00:00:00"/>
        <d v="2010-11-13T00:00:00"/>
        <d v="2011-09-12T00:00:00"/>
        <d v="2009-11-23T00:00:00"/>
        <d v="2010-07-10T00:00:00"/>
        <d v="2009-03-06T00:00:00"/>
        <d v="2011-02-17T00:00:00"/>
        <d v="2011-06-03T00:00:00"/>
        <d v="2010-05-25T00:00:00"/>
        <d v="2012-08-30T00:00:00"/>
        <d v="2011-12-16T00:00:00"/>
        <d v="2009-12-09T00:00:00"/>
        <d v="2012-07-03T00:00:00"/>
        <d v="2010-12-24T00:00:00"/>
        <d v="2012-01-11T00:00:00"/>
        <d v="2011-10-03T00:00:00"/>
        <d v="2010-03-05T00:00:00"/>
        <d v="2011-11-05T00:00:00"/>
        <d v="2009-01-05T00:00:00"/>
        <d v="2010-11-25T00:00:00"/>
        <d v="2011-04-08T00:00:00"/>
        <d v="2010-03-31T00:00:00"/>
        <d v="2012-03-10T00:00:00"/>
        <d v="2009-02-20T00:00:00"/>
        <d v="2009-10-01T00:00:00"/>
        <d v="2012-11-01T00:00:00"/>
        <d v="2011-01-04T00:00:00"/>
        <d v="2010-06-05T00:00:00"/>
        <d v="2010-12-28T00:00:00"/>
        <d v="2012-10-10T00:00:00"/>
        <d v="2011-04-02T00:00:00"/>
        <d v="2012-04-11T00:00:00"/>
        <d v="2010-02-16T00:00:00"/>
        <d v="2010-09-24T00:00:00"/>
        <d v="2009-02-21T00:00:00"/>
        <d v="2012-11-11T00:00:00"/>
        <d v="2011-10-27T00:00:00"/>
        <d v="2009-12-16T00:00:00"/>
        <d v="2011-01-08T00:00:00"/>
        <d v="2009-03-09T00:00:00"/>
        <d v="2011-12-30T00:00:00"/>
        <d v="2009-03-29T00:00:00"/>
        <d v="2011-02-13T00:00:00"/>
        <d v="2011-01-28T00:00:00"/>
        <d v="2012-09-08T00:00:00"/>
        <d v="2009-05-18T00:00:00"/>
        <d v="2012-07-29T00:00:00"/>
        <d v="2012-04-22T00:00:00"/>
        <d v="2012-07-16T00:00:00"/>
        <d v="2012-09-22T00:00:00"/>
        <d v="2010-05-20T00:00:00"/>
        <d v="2009-12-02T00:00:00"/>
        <d v="2010-06-01T00:00:00"/>
        <d v="2010-09-25T00:00:00"/>
        <d v="2012-11-19T00:00:00"/>
        <d v="2010-12-14T00:00:00"/>
        <d v="2012-10-25T00:00:00"/>
        <d v="2010-06-17T00:00:00"/>
        <d v="2009-02-01T00:00:00"/>
        <d v="2009-06-20T00:00:00"/>
        <d v="2010-05-03T00:00:00"/>
        <d v="2009-04-07T00:00:00"/>
        <d v="2011-04-14T00:00:00"/>
        <d v="2011-07-30T00:00:00"/>
        <d v="2010-08-10T00:00:00"/>
        <d v="2009-04-06T00:00:00"/>
        <d v="2010-10-26T00:00:00"/>
        <d v="2012-05-26T00:00:00"/>
        <d v="2012-09-10T00:00:00"/>
        <d v="2011-03-16T00:00:00"/>
        <d v="2011-06-18T00:00:00"/>
        <d v="2011-01-11T00:00:00"/>
        <d v="2009-03-05T00:00:00"/>
        <d v="2009-12-14T00:00:00"/>
        <d v="2009-02-02T00:00:00"/>
        <d v="2012-03-06T00:00:00"/>
        <d v="2009-11-19T00:00:00"/>
        <d v="2010-07-24T00:00:00"/>
        <d v="2011-03-07T00:00:00"/>
        <d v="2011-10-20T00:00:00"/>
        <d v="2009-08-04T00:00:00"/>
        <d v="2010-04-28T00:00:00"/>
        <d v="2009-04-22T00:00:00"/>
        <d v="2011-12-04T00:00:00"/>
        <d v="2010-08-06T00:00:00"/>
        <d v="2011-09-15T00:00:00"/>
        <d v="2009-10-02T00:00:00"/>
        <d v="2009-03-01T00:00:00"/>
        <d v="2009-06-24T00:00:00"/>
        <d v="2011-01-16T00:00:00"/>
        <d v="2010-05-21T00:00:00"/>
        <d v="2011-05-21T00:00:00"/>
        <d v="2009-07-03T00:00:00"/>
        <d v="2009-05-27T00:00:00"/>
        <d v="2012-08-22T00:00:00"/>
        <d v="2011-01-26T00:00:00"/>
        <d v="2012-12-03T00:00:00"/>
        <d v="2010-09-06T00:00:00"/>
        <d v="2011-03-29T00:00:00"/>
        <d v="2010-12-02T00:00:00"/>
        <d v="2009-12-19T00:00:00"/>
        <d v="2011-04-29T00:00:00"/>
        <d v="2010-10-24T00:00:00"/>
        <d v="2010-05-12T00:00:00"/>
        <d v="2010-04-11T00:00:00"/>
        <d v="2009-01-24T00:00:00"/>
        <d v="2010-11-17T00:00:00"/>
        <d v="2010-09-29T00:00:00"/>
        <d v="2010-08-03T00:00:00"/>
        <d v="2011-06-13T00:00:00"/>
        <d v="2010-05-05T00:00:00"/>
        <d v="2012-10-30T00:00:00"/>
        <d v="2009-07-15T00:00:00"/>
        <d v="2012-08-07T00:00:00"/>
        <d v="2012-07-07T00:00:00"/>
        <d v="2009-03-27T00:00:00"/>
        <d v="2009-07-01T00:00:00"/>
        <d v="2010-12-11T00:00:00"/>
        <d v="2011-02-04T00:00:00"/>
        <d v="2010-09-11T00:00:00"/>
        <d v="2010-03-02T00:00:00"/>
        <d v="2009-09-15T00:00:00"/>
        <d v="2010-12-30T00:00:00"/>
        <d v="2011-07-25T00:00:00"/>
        <d v="2009-12-23T00:00:00"/>
        <d v="2012-10-31T00:00:00"/>
        <d v="2009-12-22T00:00:00"/>
        <d v="2012-04-14T00:00:00"/>
        <d v="2011-05-13T00:00:00"/>
        <d v="2011-12-07T00:00:00"/>
        <d v="2010-12-04T00:00:00"/>
        <d v="2009-11-24T00:00:00"/>
        <d v="2011-09-13T00:00:00"/>
        <d v="2010-12-03T00:00:00"/>
        <d v="2011-12-18T00:00:00"/>
        <d v="2011-05-22T00:00:00"/>
        <d v="2012-11-18T00:00:00"/>
        <d v="2009-02-04T00:00:00"/>
        <d v="2009-12-25T00:00:00"/>
        <d v="2011-09-26T00:00:00"/>
        <d v="2009-02-15T00:00:00"/>
        <d v="2009-10-11T00:00:00"/>
        <d v="2011-03-10T00:00:00"/>
        <d v="2012-08-11T00:00:00"/>
        <d v="2009-01-18T00:00:00"/>
        <d v="2012-05-20T00:00:00"/>
        <d v="2009-03-19T00:00:00"/>
        <d v="2009-09-05T00:00:00"/>
        <d v="2009-11-03T00:00:00"/>
        <d v="2012-02-10T00:00:00"/>
        <d v="2009-05-06T00:00:00"/>
        <d v="2011-02-10T00:00:00"/>
        <d v="2012-09-05T00:00:00"/>
        <d v="2011-01-31T00:00:00"/>
        <d v="2009-08-07T00:00:00"/>
        <d v="2012-05-05T00:00:00"/>
        <d v="2009-11-10T00:00:00"/>
        <d v="2012-01-07T00:00:00"/>
        <d v="2010-12-19T00:00:00"/>
        <d v="2009-04-18T00:00:00"/>
        <d v="2009-09-24T00:00:00"/>
        <d v="2011-03-11T00:00:00"/>
        <d v="2010-12-13T00:00:00"/>
        <d v="2012-01-21T00:00:00"/>
        <d v="2012-01-06T00:00:00"/>
        <d v="2009-12-10T00:00:00"/>
        <d v="2010-02-12T00:00:00"/>
        <d v="2009-06-26T00:00:00"/>
        <d v="2011-02-20T00:00:00"/>
        <d v="2010-02-01T00:00:00"/>
        <d v="2010-08-12T00:00:00"/>
        <d v="2012-05-17T00:00:00"/>
        <d v="2010-07-09T00:00:00"/>
        <d v="2010-07-15T00:00:00"/>
        <d v="2011-03-04T00:00:00"/>
        <d v="2009-05-12T00:00:00"/>
        <d v="2010-02-22T00:00:00"/>
        <d v="2011-06-23T00:00:00"/>
        <d v="2011-01-22T00:00:00"/>
        <d v="2011-07-28T00:00:00"/>
        <d v="2010-04-03T00:00:00"/>
        <d v="2010-11-21T00:00:00"/>
        <d v="2009-03-22T00:00:00"/>
        <d v="2010-09-15T00:00:00"/>
        <d v="2010-01-10T00:00:00"/>
        <d v="2010-06-26T00:00:00"/>
        <d v="2009-02-05T00:00:00"/>
        <d v="2011-11-09T00:00:00"/>
        <d v="2009-07-26T00:00:00"/>
        <d v="2012-02-24T00:00:00"/>
        <d v="2012-07-28T00:00:00"/>
        <d v="2011-12-14T00:00:00"/>
        <d v="2010-06-13T00:00:00"/>
        <d v="2010-10-01T00:00:00"/>
        <d v="2011-09-24T00:00:00"/>
        <d v="2009-11-05T00:00:00"/>
        <d v="2009-02-19T00:00:00"/>
        <d v="2009-06-28T00:00:00"/>
        <d v="2009-01-26T00:00:00"/>
        <d v="2011-08-02T00:00:00"/>
        <d v="2010-07-04T00:00:00"/>
        <d v="2011-07-14T00:00:00"/>
        <d v="2010-07-25T00:00:00"/>
        <d v="2009-07-06T00:00:00"/>
        <d v="2012-12-11T00:00:00"/>
        <d v="2011-12-01T00:00:00"/>
        <d v="2009-04-04T00:00:00"/>
        <d v="2010-06-25T00:00:00"/>
        <d v="2011-02-16T00:00:00"/>
        <d v="2010-11-04T00:00:00"/>
        <d v="2009-04-28T00:00:00"/>
        <d v="2009-08-06T00:00:00"/>
        <d v="2009-03-18T00:00:00"/>
        <d v="2010-11-05T00:00:00"/>
        <d v="2012-12-10T00:00:00"/>
        <d v="2011-09-28T00:00:00"/>
        <d v="2012-06-05T00:00:00"/>
        <d v="2010-09-26T00:00:00"/>
        <d v="2009-01-21T00:00:00"/>
        <d v="2012-10-05T00:00:00"/>
        <d v="2009-03-25T00:00:00"/>
        <d v="2012-09-20T00:00:00"/>
        <d v="2010-02-05T00:00:00"/>
        <d v="2010-03-19T00:00:00"/>
        <d v="2009-04-29T00:00:00"/>
        <d v="2011-04-03T00:00:00"/>
        <d v="2011-04-16T00:00:00"/>
        <d v="2010-06-15T00:00:00"/>
        <d v="2009-08-09T00:00:00"/>
        <d v="2009-09-20T00:00:00"/>
        <d v="2012-03-20T00:00:00"/>
        <d v="2010-07-19T00:00:00"/>
        <d v="2010-05-14T00:00:00"/>
        <d v="2010-10-17T00:00:00"/>
        <d v="2011-04-09T00:00:00"/>
        <d v="2010-06-03T00:00:00"/>
        <d v="2010-05-22T00:00:00"/>
        <d v="2010-01-05T00:00:00"/>
        <d v="2011-02-14T00:00:00"/>
        <d v="2010-05-28T00:00:00"/>
        <d v="2010-06-28T00:00:00"/>
        <d v="2011-03-01T00:00:00"/>
        <d v="2012-02-27T00:00:00"/>
        <d v="2012-03-19T00:00:00"/>
        <d v="2012-03-04T00:00:00"/>
        <d v="2012-03-09T00:00:00"/>
        <d v="2012-04-21T00:00:00"/>
        <d v="2009-06-17T00:00:00"/>
        <d v="2012-06-13T00:00:00"/>
        <d v="2009-05-15T00:00:00"/>
        <d v="2011-01-02T00:00:00"/>
        <d v="2012-01-05T00:00:00"/>
        <d v="2009-01-23T00:00:00"/>
        <d v="2012-11-20T00:00:00"/>
        <d v="2012-12-29T00:00:00"/>
        <d v="2010-01-31T00:00:00"/>
        <d v="2012-06-25T00:00:00"/>
        <d v="2012-03-13T00:00:00"/>
        <d v="2012-04-05T00:00:00"/>
        <d v="2009-07-24T00:00:00"/>
        <d v="2011-07-18T00:00:00"/>
        <d v="2011-03-15T00:00:00"/>
        <d v="2009-12-06T00:00:00"/>
        <d v="2010-07-22T00:00:00"/>
        <d v="2011-10-08T00:00:00"/>
        <d v="2010-09-07T00:00:00"/>
        <d v="2012-01-22T00:00:00"/>
        <d v="2009-12-12T00:00:00"/>
        <d v="2010-08-21T00:00:00"/>
        <d v="2012-10-26T00:00:00"/>
        <d v="2010-10-06T00:00:00"/>
        <d v="2010-03-13T00:00:00"/>
        <d v="2011-05-25T00:00:00"/>
        <d v="2011-05-09T00:00:00"/>
        <d v="2010-01-18T00:00:00"/>
        <d v="2010-01-22T00:00:00"/>
        <d v="2012-12-09T00:00:00"/>
        <d v="2009-08-28T00:00:00"/>
        <d v="2012-11-04T00:00:00"/>
        <d v="2010-07-20T00:00:00"/>
        <d v="2011-11-15T00:00:00"/>
        <d v="2011-04-13T00:00:00"/>
        <d v="2011-09-06T00:00:00"/>
        <d v="2012-05-23T00:00:00"/>
        <d v="2010-07-07T00:00:00"/>
        <d v="2010-06-23T00:00:00"/>
        <d v="2009-03-07T00:00:00"/>
        <d v="2011-01-24T00:00:00"/>
        <d v="2012-01-01T00:00:00"/>
        <d v="2009-11-27T00:00:00"/>
        <d v="2012-12-04T00:00:00"/>
        <d v="2009-02-22T00:00:00"/>
        <d v="2012-09-21T00:00:00"/>
        <d v="2012-11-10T00:00:00"/>
        <d v="2010-11-20T00:00:00"/>
        <d v="2012-03-18T00:00:00"/>
        <d v="2009-05-05T00:00:00"/>
        <d v="2012-04-18T00:00:00"/>
        <d v="2011-01-09T00:00:00"/>
        <d v="2012-01-16T00:00:00"/>
        <d v="2012-08-18T00:00:00"/>
        <d v="2012-10-02T00:00:00"/>
        <d v="2012-08-14T00:00:00"/>
        <d v="2011-02-26T00:00:00"/>
        <d v="2012-09-13T00:00:00"/>
        <d v="2012-05-10T00:00:00"/>
        <d v="2010-12-25T00:00:00"/>
        <d v="2012-03-24T00:00:00"/>
        <d v="2009-05-20T00:00:00"/>
        <d v="2010-03-26T00:00:00"/>
        <d v="2012-12-15T00:00:00"/>
        <d v="2009-12-07T00:00:00"/>
        <d v="2010-12-21T00:00:00"/>
        <d v="2012-08-10T00:00:00"/>
        <d v="2010-11-12T00:00:00"/>
        <d v="2010-07-21T00:00:00"/>
        <d v="2012-03-22T00:00:00"/>
        <d v="2009-11-16T00:00:00"/>
        <d v="2012-07-19T00:00:00"/>
        <d v="2012-08-20T00:00:00"/>
        <d v="2012-12-25T00:00:00"/>
        <d v="2011-06-16T00:00:00"/>
        <d v="2010-10-29T00:00:00"/>
        <d v="2009-04-26T00:00:00"/>
        <d v="2011-09-04T00:00:00"/>
        <d v="2012-09-24T00:00:00"/>
        <d v="2011-10-11T00:00:00"/>
        <d v="2009-06-18T00:00:00"/>
        <d v="2011-05-26T00:00:00"/>
        <d v="2010-09-20T00:00:00"/>
        <d v="2012-04-13T00:00:00"/>
        <d v="2009-08-01T00:00:00"/>
        <d v="2011-09-20T00:00:00"/>
        <d v="2012-11-13T00:00:00"/>
        <d v="2012-06-16T00:00:00"/>
        <d v="2009-08-11T00:00:00"/>
        <d v="2012-11-22T00:00:00"/>
        <d v="2009-04-10T00:00:00"/>
        <d v="2011-11-18T00:00:00"/>
        <d v="2011-02-24T00:00:00"/>
        <d v="2009-02-13T00:00:00"/>
        <d v="2011-10-29T00:00:00"/>
        <d v="2010-10-22T00:00:00"/>
        <d v="2012-06-23T00:00:00"/>
        <d v="2010-07-16T00:00:00"/>
        <d v="2009-08-23T00:00:00"/>
        <d v="2011-08-01T00:00:00"/>
        <d v="2012-05-29T00:00:00"/>
        <d v="2009-10-18T00:00:00"/>
        <d v="2009-07-12T00:00:00"/>
        <d v="2011-07-24T00:00:00"/>
        <d v="2009-01-22T00:00:00"/>
        <d v="2010-01-20T00:00:00"/>
        <d v="2010-05-02T00:00:00"/>
        <d v="2012-07-11T00:00:00"/>
        <d v="2011-07-03T00:00:00"/>
        <d v="2012-06-17T00:00:00"/>
        <d v="2010-12-12T00:00:00"/>
        <d v="2012-04-26T00:00:00"/>
        <d v="2012-09-15T00:00:00"/>
        <d v="2011-07-27T00:00:00"/>
        <d v="2009-06-25T00:00:00"/>
        <d v="2012-03-31T00:00:00"/>
        <d v="2011-04-22T00:00:00"/>
        <d v="2010-08-22T00:00:00"/>
        <d v="2009-12-24T00:00:00"/>
        <d v="2010-10-12T00:00:00"/>
        <d v="2011-04-05T00:00:00"/>
        <d v="2011-05-04T00:00:00"/>
        <d v="2010-04-10T00:00:00"/>
        <d v="2012-08-19T00:00:00"/>
        <d v="2012-07-01T00:00:00"/>
        <d v="2009-11-20T00:00:00"/>
        <d v="2009-09-17T00:00:00"/>
        <d v="2010-11-09T00:00:00"/>
        <d v="2012-05-30T00:00:00"/>
        <d v="2009-02-12T00:00:00"/>
        <d v="2009-07-21T00:00:00"/>
        <d v="2010-01-27T00:00:00"/>
        <d v="2011-09-11T00:00:00"/>
        <d v="2011-02-03T00:00:00"/>
        <d v="2011-02-15T00:00:00"/>
        <d v="2012-03-01T00:00:00"/>
        <d v="2009-10-07T00:00:00"/>
        <d v="2010-09-17T00:00:00"/>
        <d v="2010-10-09T00:00:00"/>
        <d v="2009-09-23T00:00:00"/>
        <d v="2011-10-02T00:00:00"/>
        <d v="2011-01-19T00:00:00"/>
        <d v="2009-03-23T00:00:00"/>
        <d v="2011-01-07T00:00:00"/>
        <d v="2011-06-22T00:00:00"/>
        <d v="2011-08-03T00:00:00"/>
        <d v="2011-11-07T00:00:00"/>
        <d v="2010-03-17T00:00:00"/>
        <d v="2010-02-17T00:00:00"/>
        <d v="2011-02-01T00:00:00"/>
        <d v="2009-01-10T00:00:00"/>
        <d v="2010-04-16T00:00:00"/>
        <d v="2012-10-16T00:00:00"/>
        <d v="2011-06-19T00:00:00"/>
        <d v="2012-11-07T00:00:00"/>
        <d v="2011-09-08T00:00:00"/>
        <d v="2011-03-21T00:00:00"/>
        <d v="2010-05-11T00:00:00"/>
        <d v="2012-02-06T00:00:00"/>
        <d v="2012-05-31T00:00:00"/>
        <d v="2009-09-12T00:00:00"/>
        <d v="2010-12-29T00:00:00"/>
        <d v="2011-04-30T00:00:00"/>
        <d v="2011-11-30T00:00:00"/>
        <d v="2010-08-13T00:00:00"/>
        <d v="2009-11-28T00:00:00"/>
        <d v="2012-11-03T00:00:00"/>
        <d v="2012-02-11T00:00:00"/>
        <d v="2009-11-04T00:00:00"/>
        <d v="2009-01-02T00:00:00"/>
        <d v="2012-10-28T00:00:00"/>
        <d v="2009-10-05T00:00:00"/>
        <d v="2012-01-30T00:00:00"/>
        <d v="2012-02-12T00:00:00"/>
        <d v="2012-01-19T00:00:00"/>
        <d v="2011-03-12T00:00:00"/>
        <d v="2012-03-28T00:00:00"/>
        <d v="2012-08-12T00:00:00"/>
        <d v="2012-01-31T00:00:00"/>
        <d v="2012-05-19T00:00:00"/>
        <d v="2011-01-14T00:00:00"/>
        <d v="2009-06-01T00:00:00"/>
        <d v="2010-02-19T00:00:00"/>
        <d v="2009-12-18T00:00:00"/>
        <d v="2012-07-17T00:00:00"/>
        <d v="2009-06-12T00:00:00"/>
        <d v="2012-12-27T00:00:00"/>
        <d v="2010-12-08T00:00:00"/>
        <d v="2009-03-15T00:00:00"/>
        <d v="2011-01-13T00:00:00"/>
        <d v="2009-08-14T00:00:00"/>
        <d v="2009-01-31T00:00:00"/>
        <d v="2009-04-08T00:00:00"/>
        <d v="2009-07-04T00:00:00"/>
        <d v="2010-06-19T00:00:00"/>
        <d v="2012-12-16T00:00:00"/>
        <d v="2010-03-03T00:00:00"/>
        <d v="2010-11-01T00:00:00"/>
        <d v="2010-02-28T00:00:00"/>
        <d v="2011-05-07T00:00:00"/>
        <d v="2012-07-10T00:00:00"/>
        <d v="2010-10-25T00:00:00"/>
        <d v="2011-11-23T00:00:00"/>
        <d v="2012-08-03T00:00:00"/>
        <d v="2011-04-17T00:00:00"/>
        <d v="2009-09-06T00:00:00"/>
        <d v="2012-08-16T00:00:00"/>
        <d v="2011-07-13T00:00:00"/>
        <d v="2012-07-13T00:00:00"/>
        <d v="2011-12-20T00:00:00"/>
        <d v="2010-11-27T00:00:00"/>
        <d v="2010-08-09T00:00:00"/>
        <d v="2011-09-07T00:00:00"/>
        <d v="2009-02-25T00:00:00"/>
        <d v="2010-01-02T00:00:00"/>
        <d v="2009-12-11T00:00:00"/>
        <d v="2009-09-27T00:00:00"/>
        <d v="2012-07-20T00:00:00"/>
        <d v="2011-10-12T00:00:00"/>
        <d v="2012-10-04T00:00:00"/>
        <d v="2011-02-19T00:00:00"/>
        <d v="2012-04-12T00:00:00"/>
        <d v="2012-02-26T00:00:00"/>
        <d v="2009-06-29T00:00:00"/>
        <d v="2012-03-27T00:00:00"/>
        <d v="2012-05-03T00:00:00"/>
        <d v="2012-12-02T00:00:00"/>
        <d v="2009-02-23T00:00:00"/>
        <d v="2010-03-23T00:00:00"/>
        <d v="2010-02-07T00:00:00"/>
        <d v="2009-05-08T00:00:00"/>
        <d v="2011-05-01T00:00:00"/>
        <d v="2009-07-29T00:00:00"/>
        <d v="2012-06-02T00:00:00"/>
        <d v="2011-02-05T00:00:00"/>
        <d v="2012-04-04T00:00:00"/>
        <d v="2010-05-30T00:00:00"/>
        <d v="2009-12-05T00:00:00"/>
        <d v="2011-06-05T00:00:00"/>
        <d v="2012-11-28T00:00:00"/>
        <d v="2009-05-16T00:00:00"/>
        <d v="2011-08-20T00:00:00"/>
        <d v="2012-10-14T00:00:00"/>
        <d v="2009-07-30T00:00:00"/>
        <d v="2011-02-07T00:00:00"/>
        <d v="2011-01-25T00:00:00"/>
        <d v="2010-11-06T00:00:00"/>
        <d v="2012-11-05T00:00:00"/>
        <d v="2010-09-05T00:00:00"/>
        <d v="2009-01-12T00:00:00"/>
        <d v="2011-06-14T00:00:00"/>
        <d v="2010-09-14T00:00:00"/>
        <d v="2011-08-18T00:00:00"/>
        <d v="2011-01-06T00:00:00"/>
        <d v="2009-05-10T00:00:00"/>
        <d v="2010-01-04T00:00:00"/>
        <d v="2012-01-24T00:00:00"/>
        <d v="2011-11-06T00:00:00"/>
        <d v="2012-07-05T00:00:00"/>
        <d v="2011-09-16T00:00:00"/>
        <d v="2009-07-14T00:00:00"/>
        <d v="2011-01-15T00:00:00"/>
        <d v="2010-10-14T00:00:00"/>
        <d v="2011-03-18T00:00:00"/>
        <d v="2012-10-17T00:00:00"/>
        <d v="2011-11-27T00:00:00"/>
        <d v="2012-01-25T00:00:00"/>
        <d v="2010-05-08T00:00:00"/>
        <d v="2009-09-28T00:00:00"/>
        <d v="2012-07-02T00:00:00"/>
        <d v="2010-10-04T00:00:00"/>
        <d v="2009-05-26T00:00:00"/>
        <d v="2010-02-20T00:00:00"/>
        <d v="2010-08-05T00:00:00"/>
        <d v="2011-12-09T00:00:00"/>
        <d v="2012-05-28T00:00:00"/>
        <d v="2009-06-19T00:00:00"/>
        <d v="2010-07-23T00:00:00"/>
        <d v="2011-06-29T00:00:00"/>
        <d v="2012-09-02T00:00:00"/>
        <d v="2010-06-06T00:00:00"/>
        <d v="2010-05-10T00:00:00"/>
        <d v="2011-04-12T00:00:00"/>
        <d v="2009-01-29T00:00:00"/>
        <d v="2011-06-30T00:00:00"/>
        <d v="2009-01-03T00:00:00"/>
        <d v="2010-04-22T00:00:00"/>
        <d v="2011-05-03T00:00:00"/>
        <d v="2009-04-11T00:00:00"/>
        <d v="2009-06-11T00:00:00"/>
        <d v="2011-03-30T00:00:00"/>
        <d v="2011-04-19T00:00:00"/>
        <d v="2009-02-06T00:00:00"/>
        <d v="2009-06-23T00:00:00"/>
        <d v="2011-05-31T00:00:00"/>
        <d v="2012-12-20T00:00:00"/>
        <d v="2012-10-13T00:00:00"/>
        <d v="2009-06-14T00:00:00"/>
        <d v="2009-02-26T00:00:00"/>
        <d v="2010-06-20T00:00:00"/>
        <d v="2012-06-24T00:00:00"/>
        <d v="2009-01-27T00:00:00"/>
        <d v="2009-09-13T00:00:00"/>
        <d v="2011-09-27T00:00:00"/>
        <d v="2012-06-07T00:00:00"/>
        <d v="2010-01-21T00:00:00"/>
        <d v="2010-01-07T00:00:00"/>
        <d v="2012-12-01T00:00:00"/>
        <d v="2012-10-27T00:00:00"/>
        <d v="2011-04-25T00:00:00"/>
        <d v="2009-07-17T00:00:00"/>
        <d v="2010-05-15T00:00:00"/>
        <d v="2010-02-10T00:00:00"/>
        <d v="2012-10-18T00:00:00"/>
        <d v="2009-03-08T00:00:00"/>
        <d v="2012-10-12T00:00:00"/>
        <d v="2012-12-18T00:00:00"/>
        <d v="2009-02-14T00:00:00"/>
        <d v="2012-04-10T00:00:00"/>
        <d v="2009-01-09T00:00:00"/>
        <d v="2012-10-19T00:00:00"/>
        <d v="2011-04-06T00:00:00"/>
        <d v="2009-06-10T00:00:00"/>
        <d v="2011-04-26T00:00:00"/>
        <d v="2012-03-14T00:00:00"/>
        <d v="2011-01-18T00:00:00"/>
        <d v="2011-10-05T00:00:00"/>
        <d v="2009-01-07T00:00:00"/>
        <d v="2012-04-29T00:00:00"/>
        <d v="2009-03-16T00:00:00"/>
        <d v="2010-03-30T00:00:00"/>
        <d v="2009-10-04T00:00:00"/>
        <d v="2012-07-12T00:00:00"/>
        <d v="2012-06-01T00:00:00"/>
        <d v="2010-03-14T00:00:00"/>
        <d v="2009-08-17T00:00:00"/>
        <d v="2012-09-28T00:00:00"/>
        <d v="2010-06-16T00:00:00"/>
        <d v="2009-10-21T00:00:00"/>
        <d v="2009-03-28T00:00:00"/>
        <d v="2009-12-21T00:00:00"/>
        <d v="2010-02-14T00:00:00"/>
        <d v="2011-09-25T00:00:00"/>
        <d v="2010-10-19T00:00:00"/>
        <d v="2010-03-25T00:00:00"/>
        <d v="2012-07-14T00:00:00"/>
        <d v="2009-12-27T00:00:00"/>
        <d v="2009-06-13T00:00:00"/>
        <d v="2009-11-21T00:00:00"/>
        <d v="2011-10-07T00:00:00"/>
        <d v="2009-04-19T00:00:00"/>
        <d v="2012-02-19T00:00:00"/>
        <d v="2012-05-18T00:00:00"/>
        <d v="2010-10-21T00:00:00"/>
        <d v="2012-03-11T00:00:00"/>
        <d v="2011-11-14T00:00:00"/>
        <d v="2009-11-22T00:00:00"/>
        <d v="2010-09-28T00:00:00"/>
        <d v="2011-10-06T00:00:00"/>
        <d v="2009-09-29T00:00:00"/>
        <d v="2009-12-28T00:00:00"/>
        <d v="2009-06-03T00:00:00"/>
        <d v="2010-01-28T00:00:00"/>
        <d v="2009-05-24T00:00:00"/>
        <d v="2010-05-16T00:00:00"/>
        <d v="2009-12-01T00:00:00"/>
        <d v="2011-07-01T00:00:00"/>
        <d v="2009-11-02T00:00:00"/>
        <d v="2012-08-15T00:00:00"/>
        <d v="2009-01-04T00:00:00"/>
        <d v="2009-10-13T00:00:00"/>
        <d v="2009-04-23T00:00:00"/>
        <d v="2009-08-16T00:00:00"/>
        <d v="2009-12-20T00:00:00"/>
        <d v="2010-04-20T00:00:00"/>
        <d v="2010-02-24T00:00:00"/>
        <d v="2009-11-30T00:00:00"/>
        <d v="2011-07-06T00:00:00"/>
        <d v="2009-11-15T00:00:00"/>
        <d v="2012-06-15T00:00:00"/>
        <d v="2009-12-04T00:00:00"/>
        <d v="2012-04-03T00:00:00"/>
        <d v="2009-05-21T00:00:00"/>
        <d v="2010-08-11T00:00:00"/>
        <d v="2011-08-09T00:00:00"/>
        <d v="2009-10-20T00:00:00"/>
        <d v="2011-06-10T00:00:00"/>
        <d v="2012-02-05T00:00:00"/>
        <d v="2012-09-23T00:00:00"/>
        <d v="2011-05-20T00:00:00"/>
        <d v="2011-10-28T00:00:00"/>
        <d v="2010-01-13T00:00:00"/>
        <d v="2012-03-16T00:00:00"/>
        <d v="2009-11-06T00:00:00"/>
        <d v="2009-07-31T00:00:00"/>
        <d v="2009-09-18T00:00:00"/>
        <d v="2012-09-11T00:00:00"/>
        <d v="2011-05-24T00:00:00"/>
        <d v="2012-01-12T00:00:00"/>
        <d v="2012-04-01T00:00:00"/>
        <d v="2011-10-24T00:00:00"/>
        <d v="2012-05-06T00:00:00"/>
        <d v="2012-08-29T00:00:00"/>
        <d v="2010-04-06T00:00:00"/>
        <d v="2011-12-21T00:00:00"/>
        <d v="2010-07-30T00:00:00"/>
        <d v="2010-02-03T00:00:00"/>
        <d v="2011-06-11T00:00:00"/>
        <d v="2012-03-26T00:00:00"/>
        <d v="2010-04-09T00:00:00"/>
        <d v="2012-12-30T00:00:00"/>
        <d v="2012-04-17T00:00:00"/>
        <d v="2012-12-19T00:00:00"/>
        <d v="2010-03-15T00:00:00"/>
        <d v="2012-04-06T00:00:00"/>
        <d v="2010-03-22T00:00:00"/>
        <d v="2010-03-21T00:00:00"/>
        <d v="2010-10-18T00:00:00"/>
        <d v="2012-03-08T00:00:00"/>
        <d v="2009-02-16T00:00:00"/>
        <d v="2010-12-27T00:00:00"/>
        <d v="2009-03-24T00:00:00"/>
        <d v="2012-03-29T00:00:00"/>
        <d v="2011-12-10T00:00:00"/>
        <d v="2012-02-13T00:00:00"/>
        <d v="2010-11-18T00:00:00"/>
        <d v="2009-11-09T00:00:00"/>
        <d v="2010-08-14T00:00:00"/>
        <d v="2011-10-18T00:00:00"/>
        <d v="2010-09-10T00:00:00"/>
        <d v="2009-04-05T00:00:00"/>
        <d v="2012-01-28T00:00:00"/>
        <d v="2011-08-30T00:00:00"/>
        <d v="2010-03-24T00:00:00"/>
        <d v="2012-05-25T00:00:00"/>
        <d v="2010-11-30T00:00:00"/>
        <d v="2010-02-15T00:00:00"/>
        <d v="2011-04-20T00:00:00"/>
        <d v="2012-02-15T00:00:00"/>
        <d v="2009-09-14T00:00:00"/>
        <d v="2012-05-08T00:00:00"/>
        <d v="2010-07-17T00:00:00"/>
        <d v="2012-05-14T00:00:00"/>
        <d v="2012-09-04T00:00:00"/>
        <d v="2009-04-09T00:00:00"/>
        <d v="2011-02-18T00:00:00"/>
        <d v="2012-02-02T00:00:00"/>
        <d v="2009-02-10T00:00:00"/>
        <d v="2010-03-09T00:00:00"/>
        <d v="2009-01-20T00:00:00"/>
        <d v="2011-03-13T00:00:00"/>
        <d v="2012-12-24T00:00:00"/>
        <d v="2010-11-19T00:00:00"/>
        <d v="2009-02-11T00:00:00"/>
        <d v="2011-02-06T00:00:00"/>
        <d v="2012-02-21T00:00:00"/>
        <d v="2009-05-22T00:00:00"/>
        <d v="2012-05-07T00:00:00"/>
        <d v="2011-07-17T00:00:00"/>
        <d v="2012-01-26T00:00:00"/>
        <d v="2012-09-03T00:00:00"/>
        <d v="2011-12-17T00:00:00"/>
        <d v="2012-11-08T00:00:00"/>
        <d v="2010-03-10T00:00:00"/>
        <d v="2010-09-12T00:00:00"/>
        <d v="2011-11-01T00:00:00"/>
        <d v="2012-03-07T00:00:00"/>
        <d v="2011-09-23T00:00:00"/>
        <d v="2009-04-02T00:00:00"/>
        <d v="2012-05-24T00:00:00"/>
        <d v="2009-09-19T00:00:00"/>
        <d v="2012-10-22T00:00:00"/>
        <d v="2010-05-01T00:00:00"/>
        <d v="2010-01-03T00:00:00"/>
        <d v="2012-02-01T00:00:00"/>
        <d v="2010-10-27T00:00:00"/>
        <d v="2011-08-22T00:00:00"/>
        <d v="2012-04-30T00:00:00"/>
        <d v="2011-07-15T00:00:00"/>
        <d v="2009-12-13T00:00:00"/>
        <d v="2012-04-24T00:00:00"/>
        <d v="2011-11-22T00:00:00"/>
        <d v="2011-10-23T00:00:00"/>
        <d v="2012-08-06T00:00:00"/>
        <d v="2012-01-09T00:00:00"/>
        <d v="2012-07-15T00:00:00"/>
        <d v="2009-10-10T00:00:00"/>
        <d v="2012-05-22T00:00:00"/>
        <d v="2009-05-23T00:00:00"/>
        <d v="2009-04-16T00:00:00"/>
        <d v="2009-12-26T00:00:00"/>
        <d v="2011-11-26T00:00:00"/>
        <d v="2012-07-26T00:00:00"/>
        <d v="2011-01-29T00:00:00"/>
        <d v="2012-07-25T00:00:00"/>
        <d v="2009-10-28T00:00:00"/>
        <d v="2011-07-12T00:00:00"/>
        <d v="2009-02-24T00:00:00"/>
        <d v="2009-03-17T00:00:00"/>
        <d v="2009-04-01T00:00:00"/>
        <d v="2011-06-01T00:00:00"/>
        <d v="2012-07-22T00:00:00"/>
        <d v="2010-04-18T00:00:00"/>
        <d v="2012-12-06T00:00:00"/>
        <d v="2010-08-16T00:00:00"/>
        <d v="2009-05-13T00:00:00"/>
        <d v="2011-02-25T00:00:00"/>
        <d v="2010-02-25T00:00:00"/>
        <d v="2011-03-20T00:00:00"/>
        <d v="2010-11-29T00:00:00"/>
        <d v="2010-05-17T00:00:00"/>
        <d v="2009-10-31T00:00:00"/>
        <d v="2011-07-16T00:00:00"/>
        <d v="2010-06-30T00:00:00"/>
        <d v="2009-04-14T00:00:00"/>
        <d v="2010-09-08T00:00:00"/>
        <d v="2011-08-06T00:00:00"/>
        <d v="2012-10-09T00:00:00"/>
        <d v="2012-09-14T00:00:00"/>
        <d v="2010-02-23T00:00:00"/>
        <d v="2011-08-23T00:00:00"/>
        <d v="2009-06-02T00:00:00"/>
        <d v="2009-10-22T00:00:00"/>
        <d v="2012-02-09T00:00:00"/>
        <d v="2010-01-08T00:00:00"/>
        <d v="2010-05-23T00:00:00"/>
        <d v="2011-01-20T00:00:00"/>
        <d v="2009-09-30T00:00:00"/>
        <d v="2011-05-19T00:00:00"/>
        <d v="2010-02-11T00:00:00"/>
        <d v="2010-05-31T00:00:00"/>
        <d v="2012-08-21T00:00:00"/>
        <d v="2012-06-19T00:00:00"/>
        <d v="2010-10-16T00:00:00"/>
        <d v="2009-06-15T00:00:00"/>
        <d v="2011-06-28T00:00:00"/>
        <d v="2012-08-23T00:00:00"/>
        <d v="2011-12-08T00:00:00"/>
        <d v="2009-01-19T00:00:00"/>
        <d v="2010-01-15T00:00:00"/>
        <d v="2010-11-03T00:00:00"/>
        <d v="2010-12-01T00:00:00"/>
        <d v="2011-10-30T00:00:00"/>
        <d v="2010-10-31T00:00:00"/>
        <d v="2011-02-02T00:00:00"/>
        <d v="2009-05-14T00:00:00"/>
        <d v="2011-12-29T00:00:00"/>
        <d v="2009-10-26T00:00:00"/>
        <d v="2011-08-21T00:00:00"/>
        <d v="2011-02-21T00:00:00"/>
        <d v="2009-05-11T00:00:00"/>
        <d v="2011-10-26T00:00:00"/>
        <d v="2009-08-31T00:00:00"/>
        <d v="2010-01-17T00:00:00"/>
        <d v="2009-06-06T00:00:00"/>
        <d v="2009-05-19T00:00:00"/>
        <d v="2010-01-11T00:00:00"/>
        <d v="2010-02-13T00:00:00"/>
        <d v="2012-12-12T00:00:00"/>
        <d v="2010-06-10T00:00:00"/>
        <d v="2009-05-25T00:00:00"/>
        <d v="2010-12-20T00:00:00"/>
        <d v="2011-12-22T00:00:00"/>
        <d v="2012-01-23T00:00:00"/>
        <d v="2012-12-23T00:00:00"/>
        <d v="2011-04-24T00:00:00"/>
        <d v="2009-07-28T00:00:00"/>
        <d v="2012-09-27T00:00:00"/>
        <d v="2010-07-26T00:00:00"/>
        <d v="2009-07-08T00:00:00"/>
        <d v="2012-06-10T00:00:00"/>
        <d v="2012-08-27T00:00:00"/>
        <d v="2009-08-22T00:00:00"/>
        <d v="2010-06-21T00:00:00"/>
        <d v="2012-01-27T00:00:00"/>
        <d v="2011-10-25T00:00:00"/>
        <d v="2011-03-03T00:00:00"/>
        <d v="2012-09-25T00:00:00"/>
        <d v="2011-11-11T00:00:00"/>
        <d v="2012-11-30T00:00:00"/>
        <d v="2010-06-02T00:00:00"/>
        <d v="2010-10-28T00:00:00"/>
        <d v="2009-02-08T00:00:00"/>
        <d v="2009-05-28T00:00:00"/>
        <d v="2011-06-25T00:00:00"/>
        <d v="2010-04-05T00:00:00"/>
        <d v="2011-04-28T00:00:00"/>
        <d v="2010-07-05T00:00:00"/>
        <d v="2010-03-27T00:00:00"/>
        <d v="2010-04-23T00:00:00"/>
        <d v="2011-08-17T00:00:00"/>
        <d v="2011-04-18T00:00:00"/>
        <d v="2009-01-01T00:00:00"/>
        <d v="2011-08-04T00:00:00"/>
        <d v="2010-07-18T00:00:00"/>
        <d v="2011-12-06T00:00:00"/>
        <d v="2011-01-03T00:00:00"/>
        <d v="2010-08-18T00:00:00"/>
        <d v="2012-12-14T00:00:00"/>
        <d v="2011-12-19T00:00:00"/>
        <d v="2011-06-06T00:00:00"/>
        <d v="2010-06-22T00:00:00"/>
        <d v="2012-03-30T00:00:00"/>
        <d v="2010-04-17T00:00:00"/>
        <d v="2011-03-02T00:00:00"/>
        <d v="2011-04-21T00:00:00"/>
        <d v="2012-06-18T00:00:00"/>
        <d v="2010-05-26T00:00:00"/>
        <d v="2009-10-30T00:00:00"/>
        <d v="2011-12-02T00:00:00"/>
        <d v="2010-07-13T00:00:00"/>
        <d v="2011-05-23T00:00:00"/>
        <d v="2009-01-13T00:00:00"/>
        <d v="2009-10-29T00:00:00"/>
        <d v="2012-04-08T00:00:00"/>
        <d v="2011-08-15T00:00:00"/>
        <d v="2011-09-09T00:00:00"/>
        <d v="2010-11-14T00:00:00"/>
        <d v="2010-02-08T00:00:00"/>
        <d v="2010-10-30T00:00:00"/>
        <d v="2011-12-25T00:00:00"/>
        <d v="2009-09-21T00:00:00"/>
        <d v="2009-08-25T00:00:00"/>
        <d v="2009-12-08T00:00:00"/>
        <d v="2012-01-18T00:00:00"/>
        <d v="2011-06-12T00:00:00"/>
        <d v="2011-08-24T00:00:00"/>
        <d v="2009-04-13T00:00:00"/>
        <d v="2010-06-29T00:00:00"/>
        <d v="2010-05-13T00:00:00"/>
        <d v="2012-01-15T00:00:00"/>
        <d v="2012-05-27T00:00:00"/>
        <d v="2012-09-09T00:00:00"/>
        <d v="2012-04-23T00:00:00"/>
        <d v="2011-09-19T00:00:00"/>
        <d v="2011-08-26T00:00:00"/>
        <d v="2012-09-06T00:00:00"/>
        <d v="2012-01-10T00:00:00"/>
        <d v="2011-11-24T00:00:00"/>
        <d v="2009-12-17T00:00:00"/>
        <d v="2009-07-11T00:00:00"/>
        <d v="2011-01-23T00:00:00"/>
        <d v="2011-03-22T00:00:00"/>
        <d v="2010-12-17T00:00:00"/>
        <d v="2010-03-01T00:00:00"/>
        <d v="2012-01-29T00:00:00"/>
        <d v="2010-03-28T00:00:00"/>
        <d v="2009-08-29T00:00:00"/>
        <d v="2011-11-08T00:00:00"/>
        <d v="2011-11-17T00:00:00"/>
        <d v="2012-07-30T00:00:00"/>
        <d v="2010-09-03T00:00:00"/>
        <d v="2011-10-01T00:00:00"/>
        <d v="2010-07-27T00:00:00"/>
        <d v="2012-07-23T00:00:00"/>
        <d v="2009-12-03T00:00:00"/>
        <d v="2009-06-09T00:00:00"/>
        <d v="2011-08-11T00:00:00"/>
        <d v="2010-12-26T00:00:00"/>
        <d v="2011-02-28T00:00:00"/>
        <d v="2009-06-04T00:00:00"/>
        <d v="2010-07-28T00:00:00"/>
        <d v="2009-12-30T00:00:00"/>
        <d v="2009-03-14T00:00:00"/>
        <d v="2009-04-21T00:00:00"/>
        <d v="2010-01-29T00:00:00"/>
        <d v="2012-08-24T00:00:00"/>
        <d v="2009-03-12T00:00:00"/>
        <d v="2009-04-15T00:00:00"/>
        <d v="2009-03-30T00:00:00"/>
        <d v="2010-01-24T00:00:00"/>
        <d v="2011-03-05T00:00:00"/>
        <d v="2011-12-11T00:00:00"/>
        <d v="2011-11-13T00:00:00"/>
        <d v="2010-01-23T00:00:00"/>
        <d v="2009-11-12T00:00:00"/>
        <d v="2009-08-21T00:00:00"/>
        <d v="2012-07-18T00:00:00"/>
        <d v="2009-04-03T00:00:00"/>
        <d v="2011-02-12T00:00:00"/>
        <d v="2009-12-31T00:00:00"/>
        <d v="2012-12-13T00:00:00"/>
        <d v="2011-06-15T00:00:00"/>
        <d v="2012-04-16T00:00:00"/>
        <d v="2009-04-24T00:00:00"/>
        <d v="2012-08-02T00:00:00"/>
        <d v="2011-11-29T00:00:00"/>
        <d v="2011-10-04T00:00:00"/>
        <d v="2011-11-02T00:00:00"/>
        <d v="2012-09-30T00:00:00"/>
        <d v="2012-09-17T00:00:00"/>
        <d v="2011-01-21T00:00:00"/>
        <d v="2010-04-24T00:00:00"/>
        <d v="2011-09-18T00:00:00"/>
        <d v="2009-05-07T00:00:00"/>
        <d v="2010-08-19T00:00:00"/>
        <d v="2009-01-08T00:00:00"/>
        <d v="2009-05-09T00:00:00"/>
        <d v="2010-05-24T00:00:00"/>
        <d v="2011-02-11T00:00:00"/>
        <d v="2010-10-08T00:00:00"/>
        <d v="2012-07-31T00:00:00"/>
        <d v="2011-05-11T00:00:00"/>
        <d v="2011-09-30T00:00:00"/>
        <d v="2012-10-15T00:00:00"/>
        <d v="2009-06-05T00:00:00"/>
        <d v="2009-03-21T00:00:00"/>
        <d v="2010-03-06T00:00:00"/>
        <d v="2010-09-02T00:00:00"/>
        <d v="2010-08-01T00:00:00"/>
        <d v="2011-12-03T00:00:00"/>
        <d v="2011-03-31T00:00:00"/>
        <d v="2012-02-18T00:00:00"/>
        <d v="2009-05-03T00:00:00"/>
        <d v="2009-05-02T00:00:00"/>
        <d v="2012-02-04T00:00:00"/>
        <d v="2009-06-30T00:00:00"/>
        <d v="2009-04-20T00:00:00"/>
        <d v="2009-09-10T00:00:00"/>
        <d v="2011-12-05T00:00:00"/>
        <d v="2012-11-16T00:00:00"/>
        <d v="2009-09-02T00:00:00"/>
        <d v="2011-07-07T00:00:00"/>
        <d v="2011-08-14T00:00:00"/>
        <d v="2011-10-31T00:00:00"/>
        <d v="2011-12-26T00:00:00"/>
        <d v="2010-09-04T00:00:00"/>
        <d v="2012-07-27T00:00:00"/>
        <d v="2011-05-15T00:00:00"/>
        <d v="2010-01-12T00:00:00"/>
        <d v="2012-04-28T00:00:00"/>
        <d v="2012-10-03T00:00:00"/>
        <d v="2009-01-14T00:00:00"/>
        <d v="2010-11-26T00:00:00"/>
        <d v="2011-09-03T00:00:00"/>
        <d v="2012-09-07T00:00:00"/>
        <d v="2012-10-11T00:00:00"/>
        <d v="2012-06-22T00:00:00"/>
        <d v="2010-12-16T00:00:00"/>
        <d v="2012-10-24T00:00:00"/>
        <d v="2010-09-09T00:00:00"/>
        <d v="2011-05-02T00:00:00"/>
        <d v="2011-02-27T00:00:00"/>
        <d v="2010-04-26T00:00:00"/>
        <d v="2011-07-22T00:00:00"/>
        <d v="2009-11-11T00:00:00"/>
        <d v="2011-04-23T00:00:00"/>
        <d v="2010-12-10T00:00:00"/>
        <d v="2010-08-25T00:00:00"/>
        <d v="2012-02-25T00:00:00"/>
        <d v="2012-06-04T00:00:00"/>
        <d v="2010-04-19T00:00:00"/>
        <d v="2011-11-21T00:00:00"/>
        <d v="2009-07-09T00:00:00"/>
        <d v="2011-10-21T00:00:00"/>
        <d v="2012-09-18T00:00:00"/>
        <d v="2012-10-20T00:00:00"/>
        <d v="2011-02-23T00:00:00"/>
        <d v="2012-01-04T00:00:00"/>
        <d v="2010-04-30T00:00:00"/>
        <d v="2011-10-19T00:00:00"/>
        <d v="2011-11-03T00:00:00"/>
        <d v="2009-09-26T00:00:00"/>
        <d v="2010-09-22T00:00:00"/>
        <d v="2009-02-07T00:00:00"/>
        <d v="2011-07-20T00:00:00"/>
        <d v="2012-02-29T00:00:00"/>
        <d v="2010-01-01T00:00:00"/>
        <d v="2012-08-26T00:00:00"/>
        <d v="2011-10-16T00:00:00"/>
        <d v="2009-05-17T00:00:00"/>
        <d v="2010-01-09T00:00:00"/>
        <d v="2009-12-29T00:00:00"/>
        <d v="2010-05-29T00:00:00"/>
        <d v="2011-05-12T00:00:00"/>
        <d v="2012-06-20T00:00:00"/>
        <d v="2012-08-01T00:00:00"/>
        <d v="2009-11-18T00:00:00"/>
        <d v="2011-06-24T00:00:00"/>
        <d v="2010-09-27T00:00:00"/>
        <d v="2010-09-18T00:00:00"/>
        <d v="2011-12-15T00:00:00"/>
        <d v="2012-11-27T00:00:00"/>
        <d v="2012-05-09T00:00:00"/>
        <d v="2009-11-07T00:00:00"/>
        <d v="2012-09-29T00:00:00"/>
        <d v="2009-10-19T00:00:00"/>
        <d v="2010-01-06T00:00:00"/>
        <d v="2012-11-24T00:00:00"/>
        <d v="2011-02-22T00:00:00"/>
        <d v="2009-03-10T00:00:00"/>
        <d v="2012-04-02T00:00:00"/>
        <d v="2011-08-05T00:00:00"/>
        <d v="2009-11-01T00:00:00"/>
        <d v="2012-12-17T00:00:00"/>
        <d v="2009-10-12T00:00:00"/>
        <d v="2012-03-05T00:00:00"/>
        <d v="2010-06-11T00:00:00"/>
        <d v="2012-11-25T00:00:00"/>
        <d v="2009-08-08T00:00:00"/>
        <d v="2011-07-02T00:00:00"/>
        <d v="2009-02-28T00:00:00"/>
        <d v="2011-04-01T00:00:00"/>
        <d v="2010-01-30T00:00:00"/>
        <d v="2010-05-27T00:00:00"/>
        <d v="2009-10-25T00:00:00"/>
        <d v="2012-12-22T00:00:00"/>
        <d v="2010-04-04T00:00:00"/>
        <d v="2009-06-16T00:00:00"/>
        <d v="2010-04-08T00:00:00"/>
        <d v="2010-02-04T00:00:00"/>
        <d v="2009-04-17T00:00:00"/>
        <d v="2010-10-02T00:00:00"/>
        <d v="2011-12-28T00:00:00"/>
        <d v="2009-09-08T00:00:00"/>
        <d v="2009-08-03T00:00:00"/>
        <d v="2010-12-06T00:00:00"/>
        <d v="2011-05-05T00:00:00"/>
        <d v="2012-01-13T00:00:00"/>
        <d v="2011-03-27T00:00:00"/>
        <d v="2010-05-04T00:00:00"/>
        <d v="2012-12-08T00:00:00"/>
        <d v="2011-12-12T00:00:00"/>
        <d v="2010-10-05T00:00:00"/>
        <d v="2009-12-15T00:00:00"/>
        <d v="2012-08-08T00:00:00"/>
        <d v="2012-02-16T00:00:00"/>
        <d v="2011-11-28T00:00:00"/>
        <d v="2010-04-02T00:00:00"/>
        <d v="2009-10-06T00:00:00"/>
        <d v="2009-09-09T00:00:00"/>
        <d v="2011-03-25T00:00:00"/>
        <d v="2009-07-20T00:00:00"/>
        <d v="2009-08-13T00:00:00"/>
        <d v="2011-06-27T00:00:00"/>
        <d v="2011-05-18T00:00:00"/>
        <d v="2010-09-13T00:00:00"/>
        <d v="2011-06-26T00:00:00"/>
        <d v="2012-06-14T00:00:00"/>
        <d v="2011-07-05T00:00:00"/>
        <d v="2012-12-28T00:00:00"/>
        <d v="2010-04-27T00:00:00"/>
        <d v="2011-05-10T00:00:00"/>
        <d v="2011-09-01T00:00:00"/>
        <d v="2010-04-25T00:00:00"/>
        <d v="2010-08-02T00:00:00"/>
        <d v="2009-03-26T00:00:00"/>
        <d v="2010-10-03T00:00:00"/>
        <d v="2010-08-29T00:00:00"/>
        <d v="2009-01-25T00:00:00"/>
        <d v="2012-07-24T00:00:00"/>
        <d v="2009-08-19T00:00:00"/>
        <d v="2009-11-26T00:00:00"/>
        <d v="2011-06-08T00:00:00"/>
        <d v="2009-10-27T00:00:00"/>
        <d v="2010-03-11T00:00:00"/>
        <d v="2011-11-20T00:00:00"/>
        <d v="2011-07-26T00:00:00"/>
        <d v="2012-03-21T00:00:00"/>
        <d v="2011-10-13T00:00:00"/>
        <d v="2012-07-08T00:00:00"/>
        <d v="2010-01-19T00:00:00"/>
        <d v="2011-07-29T00:00:00"/>
        <d v="2012-05-01T00:00:00"/>
        <d v="2009-07-10T00:00:00"/>
        <d v="2009-05-04T00:00:00"/>
        <d v="2009-01-28T00:00:00"/>
        <d v="2010-06-18T00:00:00"/>
        <d v="2010-03-18T00:00:00"/>
        <d v="2010-04-07T00:00:00"/>
        <d v="2012-11-12T00:00:00"/>
        <d v="2009-07-05T00:00:00"/>
        <d v="2011-10-14T00:00:00"/>
        <d v="2010-03-04T00:00:00"/>
        <d v="2010-11-11T00:00:00"/>
        <d v="2009-09-07T00:00:00"/>
        <d v="2012-08-13T00:00:00"/>
        <d v="2010-12-18T00:00:00"/>
        <d v="2010-08-31T00:00:00"/>
        <d v="2012-12-07T00:00:00"/>
        <d v="2012-11-14T00:00:00"/>
        <d v="2011-01-30T00:00:00"/>
        <d v="2009-02-17T00:00:00"/>
        <d v="2009-08-30T00:00:00"/>
        <d v="2011-03-14T00:00:00"/>
        <d v="2012-11-17T00:00:00"/>
        <d v="2009-09-22T00:00:00"/>
        <d v="2012-06-03T00:00:00"/>
        <d v="2012-04-20T00:00:00"/>
        <d v="2009-04-30T00:00:00"/>
        <d v="2012-06-09T00:00:00"/>
        <d v="2012-12-26T00:00:00"/>
        <d v="2009-04-12T00:00:00"/>
        <d v="2010-08-08T00:00:00"/>
        <d v="2010-12-15T00:00:00"/>
        <d v="2011-12-13T00:00:00"/>
        <d v="2012-07-06T00:00:00"/>
        <d v="2009-10-24T00:00:00"/>
        <d v="2012-03-25T00:00:00"/>
        <d v="2009-07-25T00:00:00"/>
        <d v="2009-02-03T00:00:00"/>
        <d v="2012-12-05T00:00:00"/>
        <d v="2011-04-04T00:00:00"/>
        <d v="2010-03-20T00:00:00"/>
        <d v="2009-06-08T00:00:00"/>
        <d v="2011-04-07T00:00:00"/>
        <d v="2009-09-03T00:00:00"/>
        <d v="2011-09-21T00:00:00"/>
        <d v="2011-02-09T00:00:00"/>
        <d v="2011-01-05T00:00:00"/>
        <d v="2009-04-25T00:00:00"/>
        <d v="2012-02-20T00:00:00"/>
        <d v="2012-11-02T00:00:00"/>
        <d v="2011-12-27T00:00:00"/>
        <d v="2009-11-13T00:00:00"/>
        <d v="2012-01-14T00:00:00"/>
        <d v="2009-02-09T00:00:00"/>
        <m/>
      </sharedItems>
    </cacheField>
    <cacheField name="Ship Date" numFmtId="0">
      <sharedItems containsNonDate="0" containsDate="1" containsString="0" containsBlank="1" minDate="2009-01-02T00:00:00" maxDate="2012-12-31T00:00:00"/>
    </cacheField>
    <cacheField name="month" numFmtId="0">
      <sharedItems containsBlank="1" count="13">
        <s v="October"/>
        <s v="July"/>
        <s v="August"/>
        <s v="June"/>
        <s v="March"/>
        <s v="February"/>
        <s v="November"/>
        <s v="May"/>
        <s v="April"/>
        <s v="December"/>
        <s v="January"/>
        <s v="September"/>
        <m/>
      </sharedItems>
    </cacheField>
    <cacheField name="year" numFmtId="0">
      <sharedItems containsBlank="1"/>
    </cacheField>
    <cacheField name="date diff" numFmtId="0">
      <sharedItems containsString="0" containsBlank="1" containsNumber="1" containsInteger="1" minValue="0" maxValue="92"/>
    </cacheField>
    <cacheField name="shipping day" numFmtId="0">
      <sharedItems containsBlank="1"/>
    </cacheField>
    <cacheField name="Order Priority" numFmtId="0">
      <sharedItems containsBlank="1" count="6">
        <s v="low"/>
        <s v="High"/>
        <m/>
        <s v="Not Specified"/>
        <s v="Medium"/>
        <s v="Critical"/>
      </sharedItems>
    </cacheField>
    <cacheField name="Order Quantity" numFmtId="0">
      <sharedItems containsString="0" containsBlank="1" containsNumber="1" containsInteger="1" minValue="1" maxValue="50"/>
    </cacheField>
    <cacheField name="Sales" numFmtId="0">
      <sharedItems containsString="0" containsBlank="1" containsNumber="1" minValue="2.2400000000000002" maxValue="89061.05"/>
    </cacheField>
    <cacheField name="Discount" numFmtId="0">
      <sharedItems containsString="0" containsBlank="1" containsNumber="1" minValue="0" maxValue="0.25"/>
    </cacheField>
    <cacheField name="Ship Mode" numFmtId="0">
      <sharedItems containsBlank="1"/>
    </cacheField>
    <cacheField name="Profit" numFmtId="0">
      <sharedItems containsString="0" containsBlank="1" containsNumber="1" minValue="-14140.7" maxValue="27220.69"/>
    </cacheField>
    <cacheField name="Unit Price" numFmtId="0">
      <sharedItems containsBlank="1" containsMixedTypes="1" containsNumber="1" minValue="0.99" maxValue="6783.02"/>
    </cacheField>
    <cacheField name="Shipping Cost" numFmtId="0">
      <sharedItems containsString="0" containsBlank="1" containsNumber="1" minValue="0.49" maxValue="164.73"/>
    </cacheField>
    <cacheField name="Province" numFmtId="0">
      <sharedItems containsBlank="1"/>
    </cacheField>
    <cacheField name="Region" numFmtId="0">
      <sharedItems containsBlank="1"/>
    </cacheField>
    <cacheField name="Customer Segment" numFmtId="0">
      <sharedItems containsBlank="1"/>
    </cacheField>
    <cacheField name="Product Category" numFmtId="0">
      <sharedItems containsBlank="1"/>
    </cacheField>
    <cacheField name="Product Sub-Category" numFmtId="0">
      <sharedItems containsBlank="1" count="18">
        <s v="Storage &amp; Organization"/>
        <s v="Appliances"/>
        <s v="Binders and Binder Accessories"/>
        <s v="Telephones and Communication"/>
        <s v="Office Furnishings"/>
        <s v="Paper"/>
        <s v="Rubber Bands"/>
        <s v="Computer Peripherals"/>
        <s v="Envelopes"/>
        <s v="Bookcases"/>
        <s v="Tables"/>
        <s v="Labels"/>
        <s v="Pens &amp; Art Supplies"/>
        <s v="Copiers and Fax"/>
        <s v="Chairs &amp; Chairmats"/>
        <s v="Scissors, Rulers and Trimmers"/>
        <s v="Office Machines"/>
        <m/>
      </sharedItems>
    </cacheField>
    <cacheField name="Product Base Margin" numFmtId="0">
      <sharedItems containsString="0" containsBlank="1" containsNumber="1" minValue="0.35" maxValue="0.85"/>
    </cacheField>
  </cacheFields>
  <extLst>
    <ext xmlns:x14="http://schemas.microsoft.com/office/spreadsheetml/2009/9/main" uri="{725AE2AE-9491-48be-B2B4-4EB974FC3084}">
      <x14:pivotCacheDefinition pivotCacheId="554928234"/>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hushikesh Patil" refreshedDate="46280.61702662037" createdVersion="8" refreshedVersion="8" minRefreshableVersion="3" recordCount="8400" xr:uid="{3E5E7CB3-DD7B-4E2B-ACD0-36CBE676E927}">
  <cacheSource type="worksheet">
    <worksheetSource ref="A1:V1048576" sheet="superstore_sales"/>
  </cacheSource>
  <cacheFields count="21">
    <cacheField name="Customer Name" numFmtId="0">
      <sharedItems containsBlank="1"/>
    </cacheField>
    <cacheField name="Order ID" numFmtId="0">
      <sharedItems containsString="0" containsBlank="1" containsNumber="1" containsInteger="1" minValue="3" maxValue="59973"/>
    </cacheField>
    <cacheField name="Order Date" numFmtId="0">
      <sharedItems containsNonDate="0" containsDate="1" containsString="0" containsBlank="1" minDate="2009-01-01T00:00:00" maxDate="2012-12-31T00:00:00"/>
    </cacheField>
    <cacheField name="Ship Date" numFmtId="0">
      <sharedItems containsNonDate="0" containsDate="1" containsString="0" containsBlank="1" minDate="2009-01-02T00:00:00" maxDate="2012-12-31T00:00:00"/>
    </cacheField>
    <cacheField name="month" numFmtId="0">
      <sharedItems containsBlank="1"/>
    </cacheField>
    <cacheField name="year" numFmtId="0">
      <sharedItems containsBlank="1"/>
    </cacheField>
    <cacheField name="date diff" numFmtId="0">
      <sharedItems containsString="0" containsBlank="1" containsNumber="1" containsInteger="1" minValue="0" maxValue="92"/>
    </cacheField>
    <cacheField name="shipping day" numFmtId="0">
      <sharedItems containsBlank="1"/>
    </cacheField>
    <cacheField name="Order Priority" numFmtId="0">
      <sharedItems containsBlank="1"/>
    </cacheField>
    <cacheField name="Order Quantity" numFmtId="0">
      <sharedItems containsString="0" containsBlank="1" containsNumber="1" containsInteger="1" minValue="1" maxValue="50"/>
    </cacheField>
    <cacheField name="Sales" numFmtId="0">
      <sharedItems containsString="0" containsBlank="1" containsNumber="1" minValue="2.2400000000000002" maxValue="89061.05"/>
    </cacheField>
    <cacheField name="Discount" numFmtId="0">
      <sharedItems containsString="0" containsBlank="1" containsNumber="1" minValue="0" maxValue="0.25"/>
    </cacheField>
    <cacheField name="Ship Mode" numFmtId="0">
      <sharedItems containsBlank="1" count="4">
        <s v="Regular Air"/>
        <s v="Delivery Truck"/>
        <s v="Express Air"/>
        <m/>
      </sharedItems>
    </cacheField>
    <cacheField name="Profit" numFmtId="0">
      <sharedItems containsString="0" containsBlank="1" containsNumber="1" minValue="-14140.7" maxValue="27220.69"/>
    </cacheField>
    <cacheField name="Unit Price" numFmtId="0">
      <sharedItems containsBlank="1" containsMixedTypes="1" containsNumber="1" minValue="0.99" maxValue="6783.02"/>
    </cacheField>
    <cacheField name="Shipping Cost" numFmtId="0">
      <sharedItems containsString="0" containsBlank="1" containsNumber="1" minValue="0.49" maxValue="164.73"/>
    </cacheField>
    <cacheField name="Province" numFmtId="0">
      <sharedItems containsBlank="1"/>
    </cacheField>
    <cacheField name="Region" numFmtId="0">
      <sharedItems containsBlank="1" count="9">
        <s v="Nunavut"/>
        <s v="Northwest Territories"/>
        <s v="Atlantic"/>
        <s v="Prarie"/>
        <s v="West"/>
        <s v="Ontario"/>
        <s v="Quebec"/>
        <s v="Yukon"/>
        <m/>
      </sharedItems>
    </cacheField>
    <cacheField name="Customer Segment" numFmtId="0">
      <sharedItems containsBlank="1"/>
    </cacheField>
    <cacheField name="Product Category" numFmtId="0">
      <sharedItems containsBlank="1" count="4">
        <s v="Office Supplies"/>
        <s v="Technology"/>
        <s v="Furniture"/>
        <m/>
      </sharedItems>
    </cacheField>
    <cacheField name="Product Sub-Category" numFmtId="0">
      <sharedItems containsBlank="1" count="18">
        <s v="Storage &amp; Organization"/>
        <s v="Appliances"/>
        <s v="Binders and Binder Accessories"/>
        <s v="Telephones and Communication"/>
        <s v="Office Furnishings"/>
        <s v="Paper"/>
        <s v="Rubber Bands"/>
        <s v="Computer Peripherals"/>
        <s v="Envelopes"/>
        <s v="Bookcases"/>
        <s v="Tables"/>
        <s v="Labels"/>
        <s v="Pens &amp; Art Supplies"/>
        <s v="Copiers and Fax"/>
        <s v="Chairs &amp; Chairmats"/>
        <s v="Scissors, Rulers and Trimmers"/>
        <s v="Office Machines"/>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99">
  <r>
    <n v="3"/>
    <d v="2010-10-13T00:00:00"/>
    <d v="2010-10-20T00:00:00"/>
    <s v="October"/>
    <s v="2010"/>
    <n v="7"/>
    <b v="0"/>
    <s v="low"/>
    <n v="6"/>
    <n v="261.54000000000002"/>
    <n v="0.04"/>
    <s v="Regular Air"/>
    <n v="-213.25"/>
    <n v="38.94"/>
    <n v="35"/>
    <s v="Muhammed MacIntyre"/>
    <s v="Nunavut"/>
    <s v="Nunavut"/>
    <s v="Small Business"/>
    <s v="Office Supplies"/>
    <s v="Storage &amp; Organization"/>
    <n v="0.8"/>
  </r>
  <r>
    <n v="293"/>
    <d v="2012-10-01T00:00:00"/>
    <d v="2012-10-02T00:00:00"/>
    <s v="October"/>
    <s v="2012"/>
    <n v="1"/>
    <b v="0"/>
    <s v="High"/>
    <n v="49"/>
    <n v="10123.02"/>
    <n v="7.0000000000000007E-2"/>
    <s v="Delivery Truck"/>
    <n v="457.81"/>
    <n v="208.16"/>
    <n v="68.02"/>
    <s v="Barry French"/>
    <s v="Nunavut"/>
    <s v="Nunavut"/>
    <s v="Consumer"/>
    <s v="Office Supplies"/>
    <s v="Appliances"/>
    <n v="0.57999999999999996"/>
  </r>
  <r>
    <n v="293"/>
    <d v="2012-10-01T00:00:00"/>
    <d v="2012-10-03T00:00:00"/>
    <s v="October"/>
    <s v="2012"/>
    <n v="2"/>
    <b v="0"/>
    <m/>
    <n v="27"/>
    <n v="244.57"/>
    <n v="0.01"/>
    <s v="Regular Air"/>
    <n v="46.71"/>
    <n v="8.69"/>
    <n v="2.99"/>
    <s v="Barry French"/>
    <s v="Nunavut"/>
    <s v="Nunavut"/>
    <s v="Consumer"/>
    <s v="Office Supplies"/>
    <s v="Binders and Binder Accessories"/>
    <n v="0.39"/>
  </r>
  <r>
    <n v="483"/>
    <d v="2011-07-10T00:00:00"/>
    <d v="2011-07-12T00:00:00"/>
    <s v="July"/>
    <s v="2011"/>
    <n v="2"/>
    <b v="0"/>
    <s v="High"/>
    <n v="30"/>
    <n v="4965.7595000000001"/>
    <n v="0.08"/>
    <s v="Regular Air"/>
    <n v="1198.97"/>
    <n v="195.99"/>
    <n v="3.99"/>
    <s v="Clay Rozendal"/>
    <s v="Nunavut"/>
    <s v="Nunavut"/>
    <s v="Corporate"/>
    <s v="Technology"/>
    <s v="Telephones and Communication"/>
    <n v="0.57999999999999996"/>
  </r>
  <r>
    <n v="515"/>
    <d v="2010-08-28T00:00:00"/>
    <d v="2010-08-30T00:00:00"/>
    <s v="August"/>
    <s v="2010"/>
    <n v="2"/>
    <b v="0"/>
    <s v="Not Specified"/>
    <n v="19"/>
    <n v="394.27"/>
    <n v="0.08"/>
    <s v="Regular Air"/>
    <n v="30.94"/>
    <n v="21.78"/>
    <n v="5.94"/>
    <s v="Carlos Soltero"/>
    <s v="Nunavut"/>
    <s v="Nunavut"/>
    <s v="Consumer"/>
    <s v="Office Supplies"/>
    <s v="Appliances"/>
    <n v="0.5"/>
  </r>
  <r>
    <n v="515"/>
    <d v="2010-08-28T00:00:00"/>
    <d v="2010-08-30T00:00:00"/>
    <s v="August"/>
    <s v="2010"/>
    <n v="2"/>
    <b v="0"/>
    <s v="Not Specified"/>
    <n v="21"/>
    <n v="146.69"/>
    <n v="0.05"/>
    <s v="Regular Air"/>
    <n v="4.43"/>
    <n v="6.64"/>
    <n v="4.95"/>
    <s v="Carlos Soltero"/>
    <s v="Nunavut"/>
    <s v="Nunavut"/>
    <s v="Consumer"/>
    <s v="Furniture"/>
    <s v="Office Furnishings"/>
    <n v="0.37"/>
  </r>
  <r>
    <n v="613"/>
    <d v="2011-06-17T00:00:00"/>
    <d v="2011-06-17T00:00:00"/>
    <s v="June"/>
    <s v="2011"/>
    <n v="0"/>
    <s v="FREE DELIVERY"/>
    <s v="High"/>
    <n v="12"/>
    <n v="93.54"/>
    <n v="0.03"/>
    <s v="Regular Air"/>
    <n v="-54.04"/>
    <n v="7.3"/>
    <n v="7.72"/>
    <s v="Carl Jackson"/>
    <s v="Nunavut"/>
    <s v="Nunavut"/>
    <s v="Corporate"/>
    <s v="Office Supplies"/>
    <s v="Binders and Binder Accessories"/>
    <n v="0.38"/>
  </r>
  <r>
    <n v="613"/>
    <d v="2011-06-17T00:00:00"/>
    <d v="2011-06-18T00:00:00"/>
    <s v="June"/>
    <s v="2011"/>
    <n v="1"/>
    <b v="0"/>
    <s v="High"/>
    <n v="22"/>
    <n v="905.08"/>
    <n v="0.09"/>
    <s v="Regular Air"/>
    <n v="127.7"/>
    <n v="42.76"/>
    <n v="6.22"/>
    <s v="Carl Jackson"/>
    <s v="Nunavut"/>
    <s v="Nunavut"/>
    <s v="Corporate"/>
    <s v="Office Supplies"/>
    <s v="Storage &amp; Organization"/>
    <m/>
  </r>
  <r>
    <n v="643"/>
    <d v="2011-03-24T00:00:00"/>
    <d v="2011-03-25T00:00:00"/>
    <s v="March"/>
    <s v="2011"/>
    <n v="1"/>
    <b v="0"/>
    <s v="High"/>
    <n v="21"/>
    <n v="2781.82"/>
    <n v="7.0000000000000007E-2"/>
    <s v="Express Air"/>
    <n v="-695.26"/>
    <n v="138.13999999999999"/>
    <n v="35"/>
    <s v="Monica Federle"/>
    <s v="Nunavut"/>
    <s v="Nunavut"/>
    <s v="Corporate"/>
    <s v="Office Supplies"/>
    <s v="Storage &amp; Organization"/>
    <m/>
  </r>
  <r>
    <n v="678"/>
    <d v="2010-02-26T00:00:00"/>
    <d v="2010-02-26T00:00:00"/>
    <s v="February"/>
    <s v="2010"/>
    <n v="0"/>
    <s v="FREE DELIVERY"/>
    <s v="low"/>
    <n v="44"/>
    <n v="228.41"/>
    <n v="7.0000000000000007E-2"/>
    <s v="Regular Air"/>
    <n v="-226.36"/>
    <n v="4.9800000000000004"/>
    <n v="8.33"/>
    <s v="Dorothy Badders"/>
    <s v="Nunavut"/>
    <s v="Nunavut"/>
    <s v="Home Office"/>
    <s v="Office Supplies"/>
    <s v="Paper"/>
    <n v="0.38"/>
  </r>
  <r>
    <n v="807"/>
    <d v="2010-11-23T00:00:00"/>
    <d v="2010-11-24T00:00:00"/>
    <s v="November"/>
    <s v="2010"/>
    <n v="1"/>
    <b v="0"/>
    <s v="Medium"/>
    <n v="45"/>
    <n v="196.85"/>
    <n v="0.01"/>
    <s v="Regular Air"/>
    <n v="-166.85"/>
    <n v="4.28"/>
    <n v="6.18"/>
    <s v="Neola Schneider"/>
    <s v="Nunavut"/>
    <s v="Nunavut"/>
    <s v="Home Office"/>
    <s v="Office Supplies"/>
    <s v="Paper"/>
    <n v="0.4"/>
  </r>
  <r>
    <n v="807"/>
    <d v="2010-11-23T00:00:00"/>
    <d v="2010-11-24T00:00:00"/>
    <s v="November"/>
    <s v="2010"/>
    <n v="1"/>
    <b v="0"/>
    <s v="Medium"/>
    <n v="32"/>
    <n v="124.56"/>
    <n v="0.04"/>
    <s v="Regular Air"/>
    <n v="-14.33"/>
    <n v="3.95"/>
    <n v="2"/>
    <s v="Neola Schneider"/>
    <s v="Nunavut"/>
    <s v="Nunavut"/>
    <s v="Home Office"/>
    <s v="Office Supplies"/>
    <s v="Rubber Bands"/>
    <n v="0.53"/>
  </r>
  <r>
    <n v="868"/>
    <d v="2012-06-08T00:00:00"/>
    <d v="2012-06-09T00:00:00"/>
    <s v="June"/>
    <s v="2012"/>
    <n v="1"/>
    <b v="0"/>
    <s v="Not Specified"/>
    <n v="32"/>
    <n v="716.84"/>
    <n v="0"/>
    <s v="Regular Air"/>
    <n v="134.72"/>
    <n v="21.78"/>
    <n v="5.94"/>
    <s v="Carlos Daly"/>
    <s v="Nunavut"/>
    <s v="Nunavut"/>
    <s v="Home Office"/>
    <s v="Office Supplies"/>
    <s v="Appliances"/>
    <n v="0.5"/>
  </r>
  <r>
    <n v="868"/>
    <d v="2012-06-08T00:00:00"/>
    <d v="2012-06-10T00:00:00"/>
    <s v="June"/>
    <s v="2012"/>
    <n v="2"/>
    <b v="0"/>
    <s v="Not Specified"/>
    <n v="31"/>
    <n v="1474.33"/>
    <n v="0.04"/>
    <s v="Regular Air"/>
    <n v="114.46"/>
    <n v="47.98"/>
    <n v="3.61"/>
    <s v="Carlos Daly"/>
    <s v="Nunavut"/>
    <s v="Nunavut"/>
    <s v="Home Office"/>
    <s v="Technology"/>
    <s v="Computer Peripherals"/>
    <n v="0.71"/>
  </r>
  <r>
    <n v="933"/>
    <d v="2012-08-04T00:00:00"/>
    <d v="2012-08-04T00:00:00"/>
    <s v="August"/>
    <s v="2012"/>
    <n v="0"/>
    <s v="FREE DELIVERY"/>
    <s v="Not Specified"/>
    <n v="15"/>
    <n v="80.61"/>
    <n v="0.02"/>
    <s v="Regular Air"/>
    <n v="-4.72"/>
    <n v="5.28"/>
    <n v="2.99"/>
    <s v="Claudia Miner"/>
    <s v="Nunavut"/>
    <s v="Nunavut"/>
    <s v="Small Business"/>
    <s v="Office Supplies"/>
    <s v="Binders and Binder Accessories"/>
    <n v="0.37"/>
  </r>
  <r>
    <n v="995"/>
    <d v="2011-05-30T00:00:00"/>
    <d v="2011-05-31T00:00:00"/>
    <s v="May"/>
    <s v="2011"/>
    <n v="1"/>
    <b v="0"/>
    <s v="Medium"/>
    <n v="46"/>
    <n v="1815.49"/>
    <n v="0.03"/>
    <s v="Regular Air"/>
    <n v="782.91"/>
    <n v="39.89"/>
    <n v="3.04"/>
    <s v="Neola Schneider"/>
    <s v="Nunavut"/>
    <s v="Nunavut"/>
    <s v="Home Office"/>
    <s v="Furniture"/>
    <s v="Office Furnishings"/>
    <n v="0.53"/>
  </r>
  <r>
    <n v="998"/>
    <d v="2009-11-25T00:00:00"/>
    <d v="2009-11-26T00:00:00"/>
    <s v="November"/>
    <s v="2009"/>
    <n v="1"/>
    <b v="0"/>
    <s v="Not Specified"/>
    <n v="16"/>
    <n v="248.26"/>
    <n v="7.0000000000000007E-2"/>
    <s v="Regular Air"/>
    <n v="93.8"/>
    <n v="15.74"/>
    <n v="1.39"/>
    <s v="Allen Rosenblatt"/>
    <s v="Nunavut"/>
    <s v="Nunavut"/>
    <s v="Small Business"/>
    <s v="Office Supplies"/>
    <s v="Envelopes"/>
    <n v="0.4"/>
  </r>
  <r>
    <n v="1154"/>
    <d v="2012-02-14T00:00:00"/>
    <d v="2012-02-16T00:00:00"/>
    <s v="February"/>
    <s v="2012"/>
    <n v="2"/>
    <b v="0"/>
    <s v="Critical"/>
    <n v="44"/>
    <n v="4462.2299999999996"/>
    <n v="0.04"/>
    <s v="Delivery Truck"/>
    <n v="440.72"/>
    <n v="100.98"/>
    <n v="26.22"/>
    <s v="Sylvia Foulston"/>
    <s v="Nunavut"/>
    <s v="Nunavut"/>
    <s v="Home Office"/>
    <s v="Furniture"/>
    <s v="Bookcases"/>
    <n v="0.6"/>
  </r>
  <r>
    <n v="1154"/>
    <d v="2012-02-14T00:00:00"/>
    <d v="2012-02-16T00:00:00"/>
    <s v="February"/>
    <s v="2012"/>
    <n v="2"/>
    <b v="0"/>
    <s v="Critical"/>
    <n v="11"/>
    <n v="663.78399999999999"/>
    <n v="0.25"/>
    <s v="Regular Air"/>
    <n v="-481.04"/>
    <n v="71.37"/>
    <n v="69"/>
    <s v="Sylvia Foulston"/>
    <s v="Nunavut"/>
    <s v="Nunavut"/>
    <s v="Home Office"/>
    <s v="Furniture"/>
    <s v="Tables"/>
    <n v="0.68"/>
  </r>
  <r>
    <n v="1344"/>
    <d v="2012-04-15T00:00:00"/>
    <d v="2012-04-22T00:00:00"/>
    <s v="April"/>
    <s v="2012"/>
    <n v="7"/>
    <b v="0"/>
    <s v="low"/>
    <n v="15"/>
    <n v="834.904"/>
    <n v="0.06"/>
    <s v="Regular Air"/>
    <n v="-11.68"/>
    <n v="65.989999999999995"/>
    <n v="5.26"/>
    <s v="Jim Radford"/>
    <s v="Nunavut"/>
    <s v="Nunavut"/>
    <s v="Corporate"/>
    <s v="Technology"/>
    <s v="Telephones and Communication"/>
    <n v="0.59"/>
  </r>
  <r>
    <n v="1344"/>
    <d v="2012-04-15T00:00:00"/>
    <d v="2012-04-19T00:00:00"/>
    <s v="April"/>
    <s v="2012"/>
    <n v="4"/>
    <b v="0"/>
    <s v="low"/>
    <n v="18"/>
    <n v="2480.9205000000002"/>
    <n v="0.01"/>
    <s v="Regular Air"/>
    <n v="313.58"/>
    <n v="155.99"/>
    <n v="8.99"/>
    <s v="Jim Radford"/>
    <s v="Nunavut"/>
    <s v="Nunavut"/>
    <s v="Corporate"/>
    <s v="Technology"/>
    <s v="Telephones and Communication"/>
    <n v="0.57999999999999996"/>
  </r>
  <r>
    <n v="1412"/>
    <d v="2010-03-12T00:00:00"/>
    <d v="2010-03-14T00:00:00"/>
    <s v="March"/>
    <s v="2010"/>
    <n v="2"/>
    <b v="0"/>
    <s v="Not Specified"/>
    <n v="13"/>
    <n v="59.03"/>
    <n v="0.1"/>
    <s v="Express Air"/>
    <n v="26.92"/>
    <n v="3.69"/>
    <n v="0.5"/>
    <s v="Carlos Soltero"/>
    <s v="Nunavut"/>
    <s v="Nunavut"/>
    <s v="Consumer"/>
    <s v="Office Supplies"/>
    <s v="Labels"/>
    <n v="0.38"/>
  </r>
  <r>
    <n v="1412"/>
    <d v="2010-03-12T00:00:00"/>
    <d v="2010-03-14T00:00:00"/>
    <s v="March"/>
    <s v="2010"/>
    <n v="2"/>
    <b v="0"/>
    <s v="Not Specified"/>
    <n v="21"/>
    <n v="97.48"/>
    <n v="0.05"/>
    <s v="Regular Air"/>
    <n v="-5.77"/>
    <n v="4.71"/>
    <n v="0.7"/>
    <s v="Carlos Soltero"/>
    <s v="Nunavut"/>
    <s v="Nunavut"/>
    <s v="Consumer"/>
    <s v="Office Supplies"/>
    <s v="Rubber Bands"/>
    <n v="0.8"/>
  </r>
  <r>
    <n v="1539"/>
    <d v="2011-03-09T00:00:00"/>
    <d v="2011-03-11T00:00:00"/>
    <s v="March"/>
    <s v="2011"/>
    <n v="2"/>
    <b v="0"/>
    <s v="low"/>
    <n v="33"/>
    <n v="511.83"/>
    <n v="0.1"/>
    <s v="Regular Air"/>
    <n v="-172.88"/>
    <n v="15.99"/>
    <n v="13.18"/>
    <s v="Carl Ludwig"/>
    <s v="Nunavut"/>
    <s v="Nunavut"/>
    <s v="Corporate"/>
    <s v="Office Supplies"/>
    <s v="Binders and Binder Accessories"/>
    <n v="0.37"/>
  </r>
  <r>
    <n v="1539"/>
    <d v="2011-03-09T00:00:00"/>
    <d v="2011-03-14T00:00:00"/>
    <s v="March"/>
    <s v="2011"/>
    <n v="5"/>
    <b v="0"/>
    <s v="low"/>
    <n v="38"/>
    <n v="184.99"/>
    <n v="0.05"/>
    <s v="Regular Air"/>
    <n v="-144.55000000000001"/>
    <n v="4.8899999999999997"/>
    <n v="4.93"/>
    <s v="Carl Ludwig"/>
    <s v="Nunavut"/>
    <s v="Nunavut"/>
    <s v="Corporate"/>
    <s v="Technology"/>
    <s v="Computer Peripherals"/>
    <n v="0.66"/>
  </r>
  <r>
    <n v="1540"/>
    <d v="2012-08-04T00:00:00"/>
    <d v="2012-08-06T00:00:00"/>
    <s v="August"/>
    <s v="2012"/>
    <n v="2"/>
    <b v="0"/>
    <s v="High"/>
    <n v="30"/>
    <n v="80.900000000000006"/>
    <n v="0.09"/>
    <s v="Regular Air"/>
    <n v="5.76"/>
    <n v="2.88"/>
    <n v="0.7"/>
    <s v="Don Miller"/>
    <s v="Nunavut"/>
    <s v="Nunavut"/>
    <s v="Home Office"/>
    <s v="Office Supplies"/>
    <s v="Pens &amp; Art Supplies"/>
    <n v="0.56000000000000005"/>
  </r>
  <r>
    <n v="1702"/>
    <d v="2011-05-06T00:00:00"/>
    <d v="2011-05-07T00:00:00"/>
    <s v="May"/>
    <s v="2011"/>
    <n v="1"/>
    <b v="0"/>
    <s v="High"/>
    <n v="23"/>
    <n v="67.239999999999995"/>
    <n v="0.06"/>
    <s v="Regular Air"/>
    <n v="4.9000000000000004"/>
    <n v="2.84"/>
    <n v="0.93"/>
    <s v="Annie Cyprus"/>
    <s v="Nunavut"/>
    <s v="Nunavut"/>
    <s v="Home Office"/>
    <s v="Office Supplies"/>
    <s v="Pens &amp; Art Supplies"/>
    <n v="0.54"/>
  </r>
  <r>
    <n v="1761"/>
    <d v="2010-12-23T00:00:00"/>
    <d v="2010-12-25T00:00:00"/>
    <s v="December"/>
    <s v="2010"/>
    <n v="2"/>
    <b v="0"/>
    <s v="High"/>
    <n v="25"/>
    <n v="12028.23"/>
    <n v="0.01"/>
    <s v="Delivery Truck"/>
    <n v="-547.61"/>
    <s v="s"/>
    <n v="49"/>
    <s v="Carl Ludwig"/>
    <s v="Nunavut"/>
    <s v="Nunavut"/>
    <s v="Corporate"/>
    <s v="Technology"/>
    <s v="Copiers and Fax"/>
    <n v="0.38"/>
  </r>
  <r>
    <n v="1792"/>
    <d v="2010-11-08T00:00:00"/>
    <d v="2010-11-13T00:00:00"/>
    <s v="November"/>
    <s v="2010"/>
    <n v="5"/>
    <b v="0"/>
    <s v="low"/>
    <n v="28"/>
    <n v="370.48"/>
    <n v="0.04"/>
    <s v="Regular Air"/>
    <n v="-5.45"/>
    <n v="13.48"/>
    <n v="4.51"/>
    <s v="Carlos Soltero"/>
    <s v="Nunavut"/>
    <s v="Nunavut"/>
    <s v="Consumer"/>
    <s v="Office Supplies"/>
    <s v="Storage &amp; Organization"/>
    <n v="0.59"/>
  </r>
  <r>
    <n v="2275"/>
    <d v="2012-10-21T00:00:00"/>
    <d v="2012-10-22T00:00:00"/>
    <s v="October"/>
    <s v="2012"/>
    <n v="1"/>
    <b v="0"/>
    <s v="Not Specified"/>
    <n v="49"/>
    <n v="278"/>
    <n v="0.08"/>
    <s v="Regular Air"/>
    <n v="41.67"/>
    <n v="6.08"/>
    <n v="1.17"/>
    <s v="Grant Carroll"/>
    <s v="Nunavut"/>
    <s v="Nunavut"/>
    <s v="Small Business"/>
    <s v="Office Supplies"/>
    <s v="Pens &amp; Art Supplies"/>
    <n v="0.56000000000000005"/>
  </r>
  <r>
    <n v="2277"/>
    <d v="2011-01-01T00:00:00"/>
    <d v="2011-01-02T00:00:00"/>
    <s v="January"/>
    <s v="2011"/>
    <n v="1"/>
    <b v="0"/>
    <s v="Not Specified"/>
    <n v="10"/>
    <n v="66.540000000000006"/>
    <n v="0.01"/>
    <s v="Regular Air"/>
    <n v="-46.03"/>
    <n v="5.98"/>
    <n v="4.38"/>
    <s v="Don Miller"/>
    <s v="Nunavut"/>
    <s v="Nunavut"/>
    <s v="Home Office"/>
    <s v="Technology"/>
    <s v="Computer Peripherals"/>
    <n v="0.75"/>
  </r>
  <r>
    <n v="2277"/>
    <d v="2011-01-01T00:00:00"/>
    <d v="2011-01-03T00:00:00"/>
    <s v="January"/>
    <s v="2011"/>
    <n v="2"/>
    <b v="0"/>
    <s v="Not Specified"/>
    <n v="21"/>
    <n v="845.32"/>
    <n v="0.06"/>
    <s v="Regular Air"/>
    <n v="33.67"/>
    <n v="40.99"/>
    <n v="19.989999999999998"/>
    <s v="Don Miller"/>
    <s v="Nunavut"/>
    <s v="Nunavut"/>
    <s v="Home Office"/>
    <s v="Office Supplies"/>
    <s v="Paper"/>
    <n v="0.36"/>
  </r>
  <r>
    <n v="2532"/>
    <d v="2011-10-10T00:00:00"/>
    <d v="2011-10-11T00:00:00"/>
    <s v="October"/>
    <s v="2011"/>
    <n v="1"/>
    <b v="0"/>
    <s v="High"/>
    <n v="39"/>
    <n v="282.07"/>
    <n v="0.03"/>
    <s v="Regular Air"/>
    <n v="140.01"/>
    <n v="7.31"/>
    <n v="0.49"/>
    <s v="Alan Barnes"/>
    <s v="Nunavut"/>
    <s v="Nunavut"/>
    <s v="Corporate"/>
    <s v="Office Supplies"/>
    <s v="Labels"/>
    <n v="0.38"/>
  </r>
  <r>
    <n v="2532"/>
    <d v="2011-10-10T00:00:00"/>
    <d v="2011-10-11T00:00:00"/>
    <s v="October"/>
    <s v="2011"/>
    <n v="1"/>
    <b v="0"/>
    <s v="High"/>
    <n v="24"/>
    <n v="426.03699999999998"/>
    <n v="0.01"/>
    <s v="Regular Air"/>
    <n v="-78.959999999999994"/>
    <n v="20.99"/>
    <n v="2.5"/>
    <s v="Alan Barnes"/>
    <s v="Nunavut"/>
    <s v="Nunavut"/>
    <s v="Corporate"/>
    <s v="Technology"/>
    <s v="Telephones and Communication"/>
    <n v="0.81"/>
  </r>
  <r>
    <n v="2631"/>
    <d v="2010-09-23T00:00:00"/>
    <d v="2010-09-25T00:00:00"/>
    <s v="September"/>
    <s v="2010"/>
    <n v="2"/>
    <b v="0"/>
    <s v="low"/>
    <n v="27"/>
    <n v="1078.49"/>
    <n v="0.08"/>
    <s v="Regular Air"/>
    <n v="252.66"/>
    <n v="40.96"/>
    <n v="1.99"/>
    <s v="Jack Garza"/>
    <s v="Nunavut"/>
    <s v="Nunavut"/>
    <s v="Corporate"/>
    <s v="Technology"/>
    <s v="Computer Peripherals"/>
    <n v="0.55000000000000004"/>
  </r>
  <r>
    <n v="2757"/>
    <d v="2011-07-19T00:00:00"/>
    <d v="2011-07-19T00:00:00"/>
    <s v="July"/>
    <s v="2011"/>
    <n v="0"/>
    <s v="FREE DELIVERY"/>
    <s v="Critical"/>
    <n v="39"/>
    <n v="3554.46"/>
    <n v="7.0000000000000007E-2"/>
    <s v="Delivery Truck"/>
    <n v="-1766.01"/>
    <n v="95.95"/>
    <n v="74.349999999999994"/>
    <s v="Julia West"/>
    <s v="Nunavut"/>
    <s v="Nunavut"/>
    <s v="Corporate"/>
    <s v="Furniture"/>
    <s v="Chairs &amp; Chairmats"/>
    <n v="0.56999999999999995"/>
  </r>
  <r>
    <n v="2791"/>
    <d v="2009-10-09T00:00:00"/>
    <d v="2009-10-09T00:00:00"/>
    <s v="October"/>
    <s v="2009"/>
    <n v="0"/>
    <s v="FREE DELIVERY"/>
    <s v="High"/>
    <n v="47"/>
    <n v="191.67"/>
    <n v="0"/>
    <s v="Regular Air"/>
    <n v="-236.27"/>
    <n v="3.89"/>
    <n v="7.01"/>
    <s v="Eugene Barchas"/>
    <s v="Nunavut"/>
    <s v="Nunavut"/>
    <s v="Corporate"/>
    <s v="Office Supplies"/>
    <s v="Binders and Binder Accessories"/>
    <n v="0.37"/>
  </r>
  <r>
    <n v="2791"/>
    <d v="2009-10-09T00:00:00"/>
    <d v="2009-10-11T00:00:00"/>
    <s v="October"/>
    <s v="2009"/>
    <n v="2"/>
    <b v="0"/>
    <s v="High"/>
    <n v="49"/>
    <n v="5586.33"/>
    <n v="0.09"/>
    <s v="Delivery Truck"/>
    <n v="80.44"/>
    <n v="120.98"/>
    <n v="30"/>
    <s v="Eugene Barchas"/>
    <s v="Nunavut"/>
    <s v="Nunavut"/>
    <s v="Corporate"/>
    <s v="Furniture"/>
    <s v="Chairs &amp; Chairmats"/>
    <n v="0.64"/>
  </r>
  <r>
    <n v="2791"/>
    <d v="2009-10-09T00:00:00"/>
    <d v="2009-10-10T00:00:00"/>
    <s v="October"/>
    <s v="2009"/>
    <n v="1"/>
    <b v="0"/>
    <s v="High"/>
    <n v="18"/>
    <n v="507.64"/>
    <n v="0.1"/>
    <s v="Regular Air"/>
    <n v="118.94"/>
    <n v="30.98"/>
    <n v="5.76"/>
    <s v="Eugene Barchas"/>
    <s v="Nunavut"/>
    <s v="Nunavut"/>
    <s v="Corporate"/>
    <s v="Office Supplies"/>
    <s v="Paper"/>
    <n v="0.4"/>
  </r>
  <r>
    <n v="2976"/>
    <d v="2010-12-09T00:00:00"/>
    <d v="2010-12-11T00:00:00"/>
    <s v="December"/>
    <s v="2010"/>
    <n v="2"/>
    <b v="0"/>
    <s v="Not Specified"/>
    <n v="30"/>
    <n v="14223.82"/>
    <n v="0.09"/>
    <s v="Delivery Truck"/>
    <n v="3424.22"/>
    <n v="500.98"/>
    <n v="26"/>
    <s v="Edward Hooks"/>
    <s v="Nunavut"/>
    <s v="Nunavut"/>
    <s v="Consumer"/>
    <s v="Furniture"/>
    <s v="Chairs &amp; Chairmats"/>
    <n v="0.6"/>
  </r>
  <r>
    <n v="3232"/>
    <d v="2012-10-08T00:00:00"/>
    <d v="2012-10-10T00:00:00"/>
    <s v="October"/>
    <s v="2012"/>
    <n v="2"/>
    <b v="0"/>
    <s v="Critical"/>
    <n v="5"/>
    <n v="42.66"/>
    <n v="0.06"/>
    <s v="Regular Air"/>
    <n v="-11.83"/>
    <n v="7.84"/>
    <n v="4.71"/>
    <s v="Brad Eason"/>
    <s v="Nunavut"/>
    <s v="Nunavut"/>
    <s v="Small Business"/>
    <s v="Office Supplies"/>
    <s v="Binders and Binder Accessories"/>
    <n v="0.35"/>
  </r>
  <r>
    <n v="3524"/>
    <d v="2012-05-02T00:00:00"/>
    <d v="2012-05-03T00:00:00"/>
    <s v="May"/>
    <s v="2012"/>
    <n v="1"/>
    <b v="0"/>
    <s v="High"/>
    <n v="21"/>
    <n v="427.32"/>
    <n v="0"/>
    <s v="Regular Air"/>
    <n v="52.35"/>
    <n v="18.97"/>
    <n v="9.0299999999999994"/>
    <s v="Nicole Hansen"/>
    <s v="Nunavut"/>
    <s v="Nunavut"/>
    <s v="Small Business"/>
    <s v="Office Supplies"/>
    <s v="Paper"/>
    <n v="0.37"/>
  </r>
  <r>
    <n v="3908"/>
    <d v="2010-03-08T00:00:00"/>
    <d v="2010-03-08T00:00:00"/>
    <s v="March"/>
    <s v="2010"/>
    <n v="0"/>
    <s v="FREE DELIVERY"/>
    <s v="Medium"/>
    <n v="8"/>
    <n v="820.28399999999999"/>
    <n v="0"/>
    <s v="Regular Air"/>
    <n v="-180.2"/>
    <n v="115.99"/>
    <n v="2.5"/>
    <s v="Dorothy Wardle"/>
    <s v="Nunavut"/>
    <s v="Nunavut"/>
    <s v="Corporate"/>
    <s v="Technology"/>
    <s v="Telephones and Communication"/>
    <n v="0.56999999999999995"/>
  </r>
  <r>
    <n v="4132"/>
    <d v="2011-05-28T00:00:00"/>
    <d v="2011-05-30T00:00:00"/>
    <s v="May"/>
    <s v="2011"/>
    <n v="2"/>
    <b v="0"/>
    <s v="Not Specified"/>
    <n v="5"/>
    <n v="14.76"/>
    <n v="0.01"/>
    <s v="Regular Air"/>
    <n v="1.32"/>
    <n v="2.88"/>
    <n v="0.5"/>
    <s v="Aaron Bergman"/>
    <s v="Nunavut"/>
    <s v="Nunavut"/>
    <s v="Corporate"/>
    <s v="Office Supplies"/>
    <s v="Labels"/>
    <n v="0.36"/>
  </r>
  <r>
    <n v="4612"/>
    <d v="2010-09-19T00:00:00"/>
    <d v="2010-09-21T00:00:00"/>
    <s v="September"/>
    <s v="2010"/>
    <n v="2"/>
    <b v="0"/>
    <s v="Medium"/>
    <n v="9"/>
    <n v="89.55"/>
    <n v="0.06"/>
    <s v="Regular Air"/>
    <n v="-375.64"/>
    <n v="4.4800000000000004"/>
    <n v="49"/>
    <s v="Jim Radford"/>
    <s v="Nunavut"/>
    <s v="Nunavut"/>
    <s v="Corporate"/>
    <s v="Office Supplies"/>
    <s v="Appliances"/>
    <n v="0.6"/>
  </r>
  <r>
    <n v="4676"/>
    <d v="2011-08-31T00:00:00"/>
    <d v="2011-09-01T00:00:00"/>
    <s v="September"/>
    <s v="2011"/>
    <n v="1"/>
    <b v="0"/>
    <s v="High"/>
    <n v="11"/>
    <n v="1210.0515"/>
    <n v="0.04"/>
    <s v="Regular Air"/>
    <n v="-104.25"/>
    <n v="125.99"/>
    <n v="7.69"/>
    <s v="Annie Cyprus"/>
    <s v="Nunavut"/>
    <s v="Nunavut"/>
    <s v="Home Office"/>
    <s v="Technology"/>
    <s v="Telephones and Communication"/>
    <n v="0.57999999999999996"/>
  </r>
  <r>
    <n v="4676"/>
    <d v="2011-08-31T00:00:00"/>
    <d v="2011-09-02T00:00:00"/>
    <s v="September"/>
    <s v="2011"/>
    <n v="2"/>
    <b v="0"/>
    <s v="High"/>
    <n v="50"/>
    <n v="187.83"/>
    <n v="0.03"/>
    <s v="Regular Air"/>
    <n v="85.96"/>
    <n v="3.75"/>
    <n v="0.5"/>
    <s v="Annie Cyprus"/>
    <s v="Nunavut"/>
    <s v="Nunavut"/>
    <s v="Home Office"/>
    <s v="Office Supplies"/>
    <s v="Labels"/>
    <n v="0.37"/>
  </r>
  <r>
    <n v="4676"/>
    <d v="2011-08-31T00:00:00"/>
    <d v="2011-09-02T00:00:00"/>
    <s v="September"/>
    <s v="2011"/>
    <n v="2"/>
    <b v="0"/>
    <s v="High"/>
    <n v="3"/>
    <n v="49.59"/>
    <n v="7.0000000000000007E-2"/>
    <s v="Express Air"/>
    <n v="-8.3800000000000008"/>
    <n v="12.28"/>
    <n v="6.47"/>
    <s v="Annie Cyprus"/>
    <s v="Nunavut"/>
    <s v="Nunavut"/>
    <s v="Home Office"/>
    <s v="Office Supplies"/>
    <s v="Paper"/>
    <n v="0.38"/>
  </r>
  <r>
    <n v="4676"/>
    <d v="2011-08-31T00:00:00"/>
    <d v="2011-09-01T00:00:00"/>
    <s v="September"/>
    <s v="2011"/>
    <n v="1"/>
    <b v="0"/>
    <s v="High"/>
    <n v="30"/>
    <n v="4253.009"/>
    <n v="0.01"/>
    <s v="Regular Air"/>
    <n v="1115.69"/>
    <n v="155.99"/>
    <n v="8.99"/>
    <s v="Annie Cyprus"/>
    <s v="Nunavut"/>
    <s v="Nunavut"/>
    <s v="Home Office"/>
    <s v="Technology"/>
    <s v="Telephones and Communication"/>
    <n v="0.57999999999999996"/>
  </r>
  <r>
    <n v="5284"/>
    <d v="2011-07-08T00:00:00"/>
    <d v="2011-07-10T00:00:00"/>
    <s v="July"/>
    <s v="2011"/>
    <n v="2"/>
    <b v="0"/>
    <s v="Not Specified"/>
    <n v="7"/>
    <n v="59.38"/>
    <n v="0.1"/>
    <s v="Regular Air"/>
    <n v="-3.05"/>
    <n v="8.69"/>
    <n v="2.99"/>
    <s v="Annie Cyprus"/>
    <s v="Nunavut"/>
    <s v="Nunavut"/>
    <s v="Home Office"/>
    <s v="Office Supplies"/>
    <s v="Binders and Binder Accessories"/>
    <n v="0.39"/>
  </r>
  <r>
    <n v="5316"/>
    <d v="2009-01-30T00:00:00"/>
    <d v="2009-02-01T00:00:00"/>
    <s v="February"/>
    <s v="2009"/>
    <n v="2"/>
    <b v="0"/>
    <s v="Critical"/>
    <n v="42"/>
    <n v="1285.3699999999999"/>
    <n v="0.1"/>
    <s v="Regular Air"/>
    <n v="514.07000000000005"/>
    <n v="31.78"/>
    <n v="1.99"/>
    <s v="Clay Rozendal"/>
    <s v="Nunavut"/>
    <s v="Nunavut"/>
    <s v="Corporate"/>
    <s v="Technology"/>
    <s v="Computer Peripherals"/>
    <n v="0.42"/>
  </r>
  <r>
    <n v="5409"/>
    <d v="2012-01-08T00:00:00"/>
    <d v="2012-01-13T00:00:00"/>
    <s v="January"/>
    <s v="2012"/>
    <n v="5"/>
    <b v="0"/>
    <s v="low"/>
    <n v="11"/>
    <n v="48.91"/>
    <n v="0.01"/>
    <s v="Regular Air"/>
    <n v="-7.04"/>
    <n v="3.98"/>
    <n v="2.97"/>
    <s v="Don Jones"/>
    <s v="Nunavut"/>
    <s v="Nunavut"/>
    <s v="Corporate"/>
    <s v="Office Supplies"/>
    <s v="Paper"/>
    <n v="0.35"/>
  </r>
  <r>
    <n v="5506"/>
    <d v="2010-11-07T00:00:00"/>
    <d v="2010-11-08T00:00:00"/>
    <s v="November"/>
    <s v="2010"/>
    <n v="1"/>
    <b v="0"/>
    <s v="Critical"/>
    <n v="22"/>
    <n v="129.62"/>
    <n v="0.05"/>
    <s v="Regular Air"/>
    <n v="4.41"/>
    <n v="5.88"/>
    <n v="3.04"/>
    <s v="Beth Thompson"/>
    <s v="Nunavut"/>
    <s v="Nunavut"/>
    <s v="Corporate"/>
    <s v="Office Supplies"/>
    <s v="Paper"/>
    <n v="0.36"/>
  </r>
  <r>
    <n v="5569"/>
    <d v="2010-04-29T00:00:00"/>
    <d v="2010-05-01T00:00:00"/>
    <s v="May"/>
    <s v="2010"/>
    <n v="2"/>
    <b v="0"/>
    <s v="Not Specified"/>
    <n v="12"/>
    <n v="118.97"/>
    <n v="0.09"/>
    <s v="Regular Air"/>
    <n v="-0.06"/>
    <n v="9.65"/>
    <n v="6.22"/>
    <s v="Frank Price"/>
    <s v="Nunavut"/>
    <s v="Nunavut"/>
    <s v="Corporate"/>
    <s v="Furniture"/>
    <s v="Office Furnishings"/>
    <n v="0.55000000000000004"/>
  </r>
  <r>
    <n v="5607"/>
    <d v="2011-12-31T00:00:00"/>
    <d v="2012-01-03T00:00:00"/>
    <s v="January"/>
    <s v="2012"/>
    <n v="3"/>
    <b v="0"/>
    <s v="Not Specified"/>
    <n v="8"/>
    <n v="61.871499999999997"/>
    <n v="0"/>
    <s v="Regular Air"/>
    <n v="-50.33"/>
    <n v="7.99"/>
    <n v="5.03"/>
    <s v="Michelle Lonsdale"/>
    <s v="Nunavut"/>
    <s v="Nunavut"/>
    <s v="Home Office"/>
    <s v="Technology"/>
    <s v="Telephones and Communication"/>
    <n v="0.6"/>
  </r>
  <r>
    <n v="5894"/>
    <d v="2009-08-12T00:00:00"/>
    <d v="2009-08-13T00:00:00"/>
    <s v="August"/>
    <s v="2009"/>
    <n v="1"/>
    <b v="0"/>
    <s v="High"/>
    <n v="7"/>
    <n v="384.33"/>
    <n v="0.1"/>
    <s v="Regular Air"/>
    <n v="87.68"/>
    <n v="58.1"/>
    <n v="1.49"/>
    <s v="Ann Chong"/>
    <s v="Nunavut"/>
    <s v="Nunavut"/>
    <s v="Corporate"/>
    <s v="Office Supplies"/>
    <s v="Binders and Binder Accessories"/>
    <n v="0.38"/>
  </r>
  <r>
    <n v="5894"/>
    <d v="2009-08-12T00:00:00"/>
    <d v="2009-08-15T00:00:00"/>
    <s v="August"/>
    <s v="2009"/>
    <n v="3"/>
    <b v="0"/>
    <s v="High"/>
    <n v="3"/>
    <n v="239.03"/>
    <n v="0.01"/>
    <s v="Regular Air"/>
    <n v="-68.22"/>
    <n v="80.48"/>
    <n v="4.5"/>
    <s v="Ann Chong"/>
    <s v="Nunavut"/>
    <s v="Nunavut"/>
    <s v="Corporate"/>
    <s v="Office Supplies"/>
    <s v="Appliances"/>
    <n v="0.55000000000000004"/>
  </r>
  <r>
    <n v="5925"/>
    <d v="2011-11-12T00:00:00"/>
    <d v="2011-11-19T00:00:00"/>
    <s v="November"/>
    <s v="2011"/>
    <n v="7"/>
    <b v="0"/>
    <s v="low"/>
    <n v="44"/>
    <n v="3922.42"/>
    <n v="0.08"/>
    <s v="Regular Air"/>
    <n v="-354.9"/>
    <n v="92.23"/>
    <n v="39.61"/>
    <s v="Joy Bell"/>
    <s v="Nunavut"/>
    <s v="Nunavut"/>
    <s v="Home Office"/>
    <s v="Furniture"/>
    <s v="Office Furnishings"/>
    <n v="0.67"/>
  </r>
  <r>
    <n v="5925"/>
    <d v="2011-11-12T00:00:00"/>
    <d v="2011-11-19T00:00:00"/>
    <s v="November"/>
    <s v="2011"/>
    <n v="7"/>
    <b v="0"/>
    <s v="low"/>
    <n v="25"/>
    <n v="1733.3625"/>
    <n v="7.0000000000000007E-2"/>
    <s v="Regular Air"/>
    <n v="-267.01"/>
    <n v="85.99"/>
    <n v="0.99"/>
    <s v="Joy Bell"/>
    <s v="Nunavut"/>
    <s v="Nunavut"/>
    <s v="Home Office"/>
    <s v="Technology"/>
    <s v="Telephones and Communication"/>
    <n v="0.85"/>
  </r>
  <r>
    <n v="6016"/>
    <d v="2012-01-20T00:00:00"/>
    <d v="2012-01-20T00:00:00"/>
    <s v="January"/>
    <s v="2012"/>
    <n v="0"/>
    <s v="FREE DELIVERY"/>
    <s v="High"/>
    <n v="19"/>
    <n v="208.28"/>
    <n v="7.0000000000000007E-2"/>
    <s v="Regular Air"/>
    <n v="3.63"/>
    <n v="11.48"/>
    <n v="5.43"/>
    <s v="Skye Norling"/>
    <s v="Nunavut"/>
    <s v="Nunavut"/>
    <s v="Home Office"/>
    <s v="Office Supplies"/>
    <s v="Paper"/>
    <n v="0.36"/>
  </r>
  <r>
    <n v="6116"/>
    <d v="2009-03-20T00:00:00"/>
    <d v="2009-03-22T00:00:00"/>
    <s v="March"/>
    <s v="2009"/>
    <n v="2"/>
    <b v="0"/>
    <s v="Medium"/>
    <n v="6"/>
    <n v="9620.82"/>
    <n v="0.04"/>
    <s v="Regular Air"/>
    <n v="-1759.58"/>
    <n v="1637.53"/>
    <n v="24.49"/>
    <s v="Barry Weirich"/>
    <s v="Nunavut"/>
    <s v="Nunavut"/>
    <s v="Corporate"/>
    <s v="Office Supplies"/>
    <s v="Scissors, Rulers and Trimmers"/>
    <n v="0.81"/>
  </r>
  <r>
    <n v="6182"/>
    <d v="2012-07-21T00:00:00"/>
    <d v="2012-07-28T00:00:00"/>
    <s v="July"/>
    <s v="2012"/>
    <n v="7"/>
    <b v="0"/>
    <s v="low"/>
    <n v="40"/>
    <n v="255.48"/>
    <n v="0.04"/>
    <s v="Regular Air"/>
    <n v="-116.79"/>
    <n v="6.48"/>
    <n v="6.65"/>
    <s v="Grant Carroll"/>
    <s v="Nunavut"/>
    <s v="Nunavut"/>
    <s v="Corporate"/>
    <s v="Office Supplies"/>
    <s v="Paper"/>
    <n v="0.36"/>
  </r>
  <r>
    <n v="6182"/>
    <d v="2012-07-21T00:00:00"/>
    <d v="2012-07-25T00:00:00"/>
    <s v="July"/>
    <s v="2012"/>
    <n v="4"/>
    <b v="0"/>
    <s v="low"/>
    <n v="18"/>
    <n v="130.32"/>
    <n v="0.04"/>
    <s v="Express Air"/>
    <n v="-67.28"/>
    <n v="6.48"/>
    <n v="7.86"/>
    <s v="Grant Carroll"/>
    <s v="Nunavut"/>
    <s v="Nunavut"/>
    <s v="Corporate"/>
    <s v="Office Supplies"/>
    <s v="Paper"/>
    <n v="0.37"/>
  </r>
  <r>
    <n v="6535"/>
    <d v="2012-06-12T00:00:00"/>
    <d v="2012-06-15T00:00:00"/>
    <s v="June"/>
    <s v="2012"/>
    <n v="3"/>
    <b v="0"/>
    <s v="Critical"/>
    <n v="11"/>
    <n v="312.36"/>
    <n v="7.0000000000000007E-2"/>
    <s v="Express Air"/>
    <n v="-19.329999999999998"/>
    <n v="28.15"/>
    <n v="8.99"/>
    <s v="Adrian Hane"/>
    <s v="Nunavut"/>
    <s v="Nunavut"/>
    <s v="Corporate"/>
    <s v="Office Supplies"/>
    <s v="Pens &amp; Art Supplies"/>
    <n v="0.56999999999999995"/>
  </r>
  <r>
    <n v="6884"/>
    <d v="2009-01-15T00:00:00"/>
    <d v="2009-01-20T00:00:00"/>
    <s v="January"/>
    <s v="2009"/>
    <n v="5"/>
    <b v="0"/>
    <s v="low"/>
    <n v="41"/>
    <n v="217"/>
    <n v="0.01"/>
    <s v="Regular Air"/>
    <n v="-61.21"/>
    <n v="4.9800000000000004"/>
    <n v="4.75"/>
    <s v="Skye Norling"/>
    <s v="Nunavut"/>
    <s v="Nunavut"/>
    <s v="Home Office"/>
    <s v="Office Supplies"/>
    <s v="Paper"/>
    <n v="0.36"/>
  </r>
  <r>
    <n v="6884"/>
    <d v="2009-01-15T00:00:00"/>
    <d v="2009-01-20T00:00:00"/>
    <s v="January"/>
    <s v="2009"/>
    <n v="5"/>
    <b v="0"/>
    <s v="low"/>
    <n v="47"/>
    <n v="296.13"/>
    <n v="0.04"/>
    <s v="Regular Air"/>
    <n v="119.09"/>
    <n v="6.35"/>
    <n v="1.02"/>
    <s v="Skye Norling"/>
    <s v="Nunavut"/>
    <s v="Nunavut"/>
    <s v="Home Office"/>
    <s v="Office Supplies"/>
    <s v="Paper"/>
    <n v="0.39"/>
  </r>
  <r>
    <n v="6916"/>
    <d v="2010-06-04T00:00:00"/>
    <d v="2010-06-08T00:00:00"/>
    <s v="June"/>
    <s v="2010"/>
    <n v="4"/>
    <b v="0"/>
    <s v="low"/>
    <n v="40"/>
    <n v="436.17"/>
    <n v="0.08"/>
    <s v="Express Air"/>
    <n v="-141.27000000000001"/>
    <n v="10.9"/>
    <n v="7.46"/>
    <s v="Andrew Gjertsen"/>
    <s v="Nunavut"/>
    <s v="Nunavut"/>
    <s v="Consumer"/>
    <s v="Office Supplies"/>
    <s v="Storage &amp; Organization"/>
    <n v="0.59"/>
  </r>
  <r>
    <n v="6980"/>
    <d v="2010-02-18T00:00:00"/>
    <d v="2010-02-19T00:00:00"/>
    <s v="February"/>
    <s v="2010"/>
    <n v="1"/>
    <b v="0"/>
    <s v="Not Specified"/>
    <n v="18"/>
    <n v="136.29"/>
    <n v="0.05"/>
    <s v="Regular Air"/>
    <n v="-77.28"/>
    <n v="7.3"/>
    <n v="7.72"/>
    <s v="Ralph Knight"/>
    <s v="Nunavut"/>
    <s v="Nunavut"/>
    <s v="Consumer"/>
    <s v="Office Supplies"/>
    <s v="Binders and Binder Accessories"/>
    <n v="0.38"/>
  </r>
  <r>
    <n v="6982"/>
    <d v="2011-11-16T00:00:00"/>
    <d v="2011-11-18T00:00:00"/>
    <s v="November"/>
    <s v="2011"/>
    <n v="2"/>
    <b v="0"/>
    <s v="Not Specified"/>
    <n v="32"/>
    <n v="1311.25"/>
    <n v="0"/>
    <s v="Express Air"/>
    <n v="407.44"/>
    <n v="39.479999999999997"/>
    <n v="1.99"/>
    <s v="Dorothy Wardle"/>
    <s v="Nunavut"/>
    <s v="Nunavut"/>
    <s v="Corporate"/>
    <s v="Technology"/>
    <s v="Computer Peripherals"/>
    <n v="0.54"/>
  </r>
  <r>
    <n v="6982"/>
    <d v="2011-11-16T00:00:00"/>
    <d v="2011-11-18T00:00:00"/>
    <s v="November"/>
    <s v="2011"/>
    <n v="2"/>
    <b v="0"/>
    <s v="Not Specified"/>
    <n v="5"/>
    <n v="544.41"/>
    <n v="0.09"/>
    <s v="Delivery Truck"/>
    <n v="-338.27"/>
    <n v="100.98"/>
    <n v="57.38"/>
    <s v="Dorothy Wardle"/>
    <s v="Nunavut"/>
    <s v="Nunavut"/>
    <s v="Corporate"/>
    <s v="Furniture"/>
    <s v="Bookcases"/>
    <n v="0.78"/>
  </r>
  <r>
    <n v="6982"/>
    <d v="2011-11-16T00:00:00"/>
    <d v="2011-11-18T00:00:00"/>
    <s v="November"/>
    <s v="2011"/>
    <n v="2"/>
    <b v="0"/>
    <s v="Not Specified"/>
    <n v="41"/>
    <n v="844.09"/>
    <n v="0.04"/>
    <s v="Regular Air"/>
    <n v="52.56"/>
    <n v="19.98"/>
    <n v="10.49"/>
    <s v="Dorothy Wardle"/>
    <s v="Nunavut"/>
    <s v="Nunavut"/>
    <s v="Corporate"/>
    <s v="Furniture"/>
    <s v="Office Furnishings"/>
    <n v="0.49"/>
  </r>
  <r>
    <n v="7110"/>
    <d v="2011-08-07T00:00:00"/>
    <d v="2011-08-11T00:00:00"/>
    <s v="August"/>
    <s v="2011"/>
    <n v="4"/>
    <b v="0"/>
    <s v="low"/>
    <n v="22"/>
    <n v="6396.2"/>
    <n v="0.02"/>
    <s v="Regular Air"/>
    <n v="1902.24"/>
    <n v="276.2"/>
    <n v="24.49"/>
    <s v="Grant Carroll"/>
    <s v="Nunavut"/>
    <s v="Nunavut"/>
    <s v="Corporate"/>
    <s v="Furniture"/>
    <s v="Chairs &amp; Chairmats"/>
    <m/>
  </r>
  <r>
    <n v="7430"/>
    <d v="2010-06-08T00:00:00"/>
    <d v="2010-06-09T00:00:00"/>
    <s v="June"/>
    <s v="2010"/>
    <n v="1"/>
    <b v="0"/>
    <s v="Medium"/>
    <n v="50"/>
    <n v="751.77"/>
    <n v="0.05"/>
    <s v="Regular Air"/>
    <n v="353.2"/>
    <n v="15.67"/>
    <n v="1.39"/>
    <s v="Barry Weirich"/>
    <s v="Nunavut"/>
    <s v="Nunavut"/>
    <s v="Corporate"/>
    <s v="Office Supplies"/>
    <s v="Envelopes"/>
    <n v="0.38"/>
  </r>
  <r>
    <n v="7906"/>
    <d v="2009-10-17T00:00:00"/>
    <d v="2009-10-17T00:00:00"/>
    <s v="October"/>
    <s v="2009"/>
    <n v="0"/>
    <s v="FREE DELIVERY"/>
    <s v="Medium"/>
    <n v="37"/>
    <n v="1003.06"/>
    <n v="0.03"/>
    <s v="Regular Air"/>
    <n v="271.77999999999997"/>
    <n v="25.98"/>
    <n v="5.37"/>
    <s v="Beth Paige"/>
    <s v="Nunavut"/>
    <s v="Nunavut"/>
    <s v="Consumer"/>
    <s v="Office Supplies"/>
    <s v="Appliances"/>
    <n v="0.5"/>
  </r>
  <r>
    <n v="8391"/>
    <d v="2011-08-28T00:00:00"/>
    <d v="2011-08-29T00:00:00"/>
    <s v="August"/>
    <s v="2011"/>
    <n v="1"/>
    <b v="0"/>
    <s v="High"/>
    <n v="4"/>
    <n v="1266.72"/>
    <n v="0.04"/>
    <s v="Delivery Truck"/>
    <n v="-268.36"/>
    <n v="300.98"/>
    <n v="64.73"/>
    <s v="Sylvia Foulston"/>
    <s v="Nunavut"/>
    <s v="Nunavut"/>
    <s v="Corporate"/>
    <s v="Furniture"/>
    <s v="Chairs &amp; Chairmats"/>
    <n v="0.56000000000000005"/>
  </r>
  <r>
    <n v="8419"/>
    <d v="2011-09-29T00:00:00"/>
    <d v="2011-10-01T00:00:00"/>
    <s v="October"/>
    <s v="2011"/>
    <n v="2"/>
    <b v="0"/>
    <s v="Critical"/>
    <n v="19"/>
    <n v="368.04"/>
    <n v="7.0000000000000007E-2"/>
    <s v="Express Air"/>
    <n v="70.39"/>
    <n v="19.98"/>
    <n v="5.97"/>
    <s v="Nicole Hansen"/>
    <s v="Nunavut"/>
    <s v="Nunavut"/>
    <s v="Small Business"/>
    <s v="Office Supplies"/>
    <s v="Paper"/>
    <n v="0.38"/>
  </r>
  <r>
    <n v="8419"/>
    <d v="2011-09-29T00:00:00"/>
    <d v="2011-09-30T00:00:00"/>
    <s v="September"/>
    <s v="2011"/>
    <n v="1"/>
    <b v="0"/>
    <s v="Critical"/>
    <n v="24"/>
    <n v="152.6"/>
    <n v="0.1"/>
    <s v="Regular Air"/>
    <n v="-86.62"/>
    <n v="6.48"/>
    <n v="7.03"/>
    <s v="Nicole Hansen"/>
    <s v="Nunavut"/>
    <s v="Nunavut"/>
    <s v="Small Business"/>
    <s v="Office Supplies"/>
    <s v="Paper"/>
    <n v="0.37"/>
  </r>
  <r>
    <n v="8833"/>
    <d v="2012-05-04T00:00:00"/>
    <d v="2012-05-08T00:00:00"/>
    <s v="May"/>
    <s v="2012"/>
    <n v="4"/>
    <b v="0"/>
    <s v="low"/>
    <n v="40"/>
    <n v="3338.98"/>
    <n v="0"/>
    <s v="Regular Air"/>
    <n v="-846.73"/>
    <n v="80.98"/>
    <n v="35"/>
    <s v="Nicole Hansen"/>
    <s v="Nunavut"/>
    <s v="Nunavut"/>
    <s v="Small Business"/>
    <s v="Office Supplies"/>
    <s v="Storage &amp; Organization"/>
    <n v="0.81"/>
  </r>
  <r>
    <n v="8995"/>
    <d v="2011-05-17T00:00:00"/>
    <d v="2011-05-18T00:00:00"/>
    <s v="May"/>
    <s v="2011"/>
    <n v="1"/>
    <b v="0"/>
    <s v="High"/>
    <n v="5"/>
    <n v="24.16"/>
    <n v="0.08"/>
    <s v="Express Air"/>
    <n v="8.0500000000000007"/>
    <n v="1.88"/>
    <n v="1.49"/>
    <s v="Beth Paige"/>
    <s v="Nunavut"/>
    <s v="Nunavut"/>
    <s v="Consumer"/>
    <s v="Office Supplies"/>
    <s v="Binders and Binder Accessories"/>
    <n v="0.37"/>
  </r>
  <r>
    <n v="8995"/>
    <d v="2011-05-17T00:00:00"/>
    <d v="2011-05-18T00:00:00"/>
    <s v="May"/>
    <s v="2011"/>
    <n v="1"/>
    <b v="0"/>
    <s v="High"/>
    <n v="41"/>
    <n v="270.83999999999997"/>
    <n v="0.1"/>
    <s v="Express Air"/>
    <n v="-78.02"/>
    <n v="6.48"/>
    <n v="5.86"/>
    <s v="Beth Paige"/>
    <s v="Northwest Territories"/>
    <s v="Northwest Territories"/>
    <s v="Consumer"/>
    <s v="Office Supplies"/>
    <s v="Paper"/>
    <n v="0.36"/>
  </r>
  <r>
    <n v="8995"/>
    <d v="2011-05-17T00:00:00"/>
    <d v="2011-05-18T00:00:00"/>
    <s v="May"/>
    <s v="2011"/>
    <n v="1"/>
    <b v="0"/>
    <s v="High"/>
    <n v="35"/>
    <n v="3389.93"/>
    <n v="0.08"/>
    <s v="Express Air"/>
    <n v="737.94"/>
    <n v="102.3"/>
    <n v="21.26"/>
    <s v="Beth Paige"/>
    <s v="Northwest Territories"/>
    <s v="Northwest Territories"/>
    <s v="Consumer"/>
    <s v="Furniture"/>
    <s v="Office Furnishings"/>
    <n v="0.59"/>
  </r>
  <r>
    <n v="8995"/>
    <d v="2011-05-17T00:00:00"/>
    <d v="2011-05-18T00:00:00"/>
    <s v="May"/>
    <s v="2011"/>
    <n v="1"/>
    <b v="0"/>
    <s v="High"/>
    <n v="42"/>
    <n v="266.36"/>
    <n v="7.0000000000000007E-2"/>
    <s v="Regular Air"/>
    <n v="-191.28"/>
    <n v="6.48"/>
    <n v="8.19"/>
    <s v="Beth Paige"/>
    <s v="Northwest Territories"/>
    <s v="Northwest Territories"/>
    <s v="Consumer"/>
    <s v="Office Supplies"/>
    <s v="Paper"/>
    <n v="0.37"/>
  </r>
  <r>
    <n v="8995"/>
    <d v="2011-05-17T00:00:00"/>
    <d v="2011-05-19T00:00:00"/>
    <s v="May"/>
    <s v="2011"/>
    <n v="2"/>
    <b v="0"/>
    <s v="High"/>
    <n v="46"/>
    <n v="89.41"/>
    <n v="0.01"/>
    <s v="Regular Air"/>
    <n v="-21.49"/>
    <n v="1.89"/>
    <n v="0.76"/>
    <s v="Beth Paige"/>
    <s v="Northwest Territories"/>
    <s v="Northwest Territories"/>
    <s v="Consumer"/>
    <s v="Office Supplies"/>
    <s v="Rubber Bands"/>
    <n v="0.83"/>
  </r>
  <r>
    <n v="9126"/>
    <d v="2009-11-17T00:00:00"/>
    <d v="2009-11-18T00:00:00"/>
    <s v="November"/>
    <s v="2009"/>
    <n v="1"/>
    <b v="0"/>
    <s v="Medium"/>
    <n v="47"/>
    <n v="2799.7"/>
    <n v="0.04"/>
    <s v="Regular Air"/>
    <n v="884.08"/>
    <n v="62.05"/>
    <n v="3.99"/>
    <s v="Sylvia Foulston"/>
    <s v="Northwest Territories"/>
    <s v="Northwest Territories"/>
    <s v="Corporate"/>
    <s v="Office Supplies"/>
    <s v="Appliances"/>
    <n v="0.55000000000000004"/>
  </r>
  <r>
    <n v="9127"/>
    <d v="2011-10-10T00:00:00"/>
    <d v="2011-10-12T00:00:00"/>
    <s v="October"/>
    <s v="2011"/>
    <n v="2"/>
    <b v="0"/>
    <s v="Not Specified"/>
    <n v="7"/>
    <n v="2039.56"/>
    <n v="0.04"/>
    <s v="Express Air"/>
    <n v="-329.49"/>
    <n v="279.48"/>
    <n v="35"/>
    <s v="Bryan Davis"/>
    <s v="Northwest Territories"/>
    <s v="Northwest Territories"/>
    <s v="Corporate"/>
    <s v="Office Supplies"/>
    <s v="Storage &amp; Organization"/>
    <n v="0.8"/>
  </r>
  <r>
    <n v="9509"/>
    <d v="2012-10-07T00:00:00"/>
    <d v="2012-10-08T00:00:00"/>
    <s v="October"/>
    <s v="2012"/>
    <n v="1"/>
    <b v="0"/>
    <s v="Not Specified"/>
    <n v="36"/>
    <n v="12175.82"/>
    <n v="0.02"/>
    <s v="Delivery Truck"/>
    <n v="2825.15"/>
    <n v="320.98"/>
    <n v="58.95"/>
    <s v="Joy Bell"/>
    <s v="Northwest Territories"/>
    <s v="Northwest Territories"/>
    <s v="Home Office"/>
    <s v="Furniture"/>
    <s v="Chairs &amp; Chairmats"/>
    <n v="0.56999999999999995"/>
  </r>
  <r>
    <n v="9509"/>
    <d v="2012-10-07T00:00:00"/>
    <d v="2012-10-08T00:00:00"/>
    <s v="October"/>
    <s v="2012"/>
    <n v="1"/>
    <b v="0"/>
    <s v="Not Specified"/>
    <n v="5"/>
    <n v="101.21"/>
    <n v="0.1"/>
    <s v="Express Air"/>
    <n v="2.13"/>
    <n v="18.97"/>
    <n v="5.21"/>
    <s v="Joy Bell"/>
    <s v="Northwest Territories"/>
    <s v="Northwest Territories"/>
    <s v="Home Office"/>
    <s v="Office Supplies"/>
    <s v="Paper"/>
    <n v="0.37"/>
  </r>
  <r>
    <n v="9509"/>
    <d v="2012-10-07T00:00:00"/>
    <d v="2012-10-07T00:00:00"/>
    <s v="October"/>
    <s v="2012"/>
    <n v="0"/>
    <s v="FREE DELIVERY"/>
    <s v="Not Specified"/>
    <n v="32"/>
    <n v="1585.64"/>
    <n v="0.02"/>
    <s v="Regular Air"/>
    <n v="707.15"/>
    <n v="48.91"/>
    <n v="5.81"/>
    <s v="Joy Bell"/>
    <s v="Northwest Territories"/>
    <s v="Northwest Territories"/>
    <s v="Home Office"/>
    <s v="Office Supplies"/>
    <s v="Paper"/>
    <n v="0.38"/>
  </r>
  <r>
    <n v="9763"/>
    <d v="2011-08-13T00:00:00"/>
    <d v="2011-08-16T00:00:00"/>
    <s v="August"/>
    <s v="2011"/>
    <n v="3"/>
    <b v="0"/>
    <s v="Medium"/>
    <n v="44"/>
    <n v="176.26"/>
    <n v="7.0000000000000007E-2"/>
    <s v="Regular Air"/>
    <n v="75.13"/>
    <n v="4.13"/>
    <n v="0.5"/>
    <s v="Alan Barnes"/>
    <s v="Northwest Territories"/>
    <s v="Northwest Territories"/>
    <s v="Corporate"/>
    <s v="Office Supplies"/>
    <s v="Labels"/>
    <n v="0.39"/>
  </r>
  <r>
    <n v="9927"/>
    <d v="2011-08-16T00:00:00"/>
    <d v="2011-08-17T00:00:00"/>
    <s v="August"/>
    <s v="2011"/>
    <n v="1"/>
    <b v="0"/>
    <s v="High"/>
    <n v="32"/>
    <n v="4655.07"/>
    <n v="0"/>
    <s v="Delivery Truck"/>
    <n v="-270.63"/>
    <n v="140.97999999999999"/>
    <n v="53.48"/>
    <s v="Grant Carroll"/>
    <s v="Northwest Territories"/>
    <s v="Northwest Territories"/>
    <s v="Corporate"/>
    <s v="Furniture"/>
    <s v="Bookcases"/>
    <n v="0.65"/>
  </r>
  <r>
    <n v="9927"/>
    <d v="2011-08-16T00:00:00"/>
    <d v="2011-08-17T00:00:00"/>
    <s v="August"/>
    <s v="2011"/>
    <n v="1"/>
    <b v="0"/>
    <s v="High"/>
    <n v="44"/>
    <n v="10087.6"/>
    <n v="0.01"/>
    <s v="Regular Air"/>
    <n v="3387.35"/>
    <n v="218.08"/>
    <n v="18.059999999999999"/>
    <s v="Grant Carroll"/>
    <s v="Northwest Territories"/>
    <s v="Northwest Territories"/>
    <s v="Corporate"/>
    <s v="Furniture"/>
    <s v="Chairs &amp; Chairmats"/>
    <n v="0.56999999999999995"/>
  </r>
  <r>
    <n v="9927"/>
    <d v="2011-08-16T00:00:00"/>
    <d v="2011-08-17T00:00:00"/>
    <s v="August"/>
    <s v="2011"/>
    <n v="1"/>
    <b v="0"/>
    <s v="High"/>
    <n v="34"/>
    <n v="1608.08"/>
    <n v="0.09"/>
    <s v="Express Air"/>
    <n v="-82.16"/>
    <n v="50.98"/>
    <n v="6.5"/>
    <s v="Grant Carroll"/>
    <s v="Northwest Territories"/>
    <s v="Northwest Territories"/>
    <s v="Corporate"/>
    <s v="Technology"/>
    <s v="Computer Peripherals"/>
    <n v="0.73"/>
  </r>
  <r>
    <n v="10022"/>
    <d v="2009-03-04T00:00:00"/>
    <d v="2009-03-04T00:00:00"/>
    <s v="March"/>
    <s v="2009"/>
    <n v="0"/>
    <s v="FREE DELIVERY"/>
    <s v="low"/>
    <n v="1"/>
    <n v="12.18"/>
    <n v="0.06"/>
    <s v="Regular Air"/>
    <n v="-3.88"/>
    <n v="10.14"/>
    <n v="2.27"/>
    <s v="Delfina Latchford"/>
    <s v="Northwest Territories"/>
    <s v="Northwest Territories"/>
    <s v="Small Business"/>
    <s v="Office Supplies"/>
    <s v="Paper"/>
    <n v="0.36"/>
  </r>
  <r>
    <n v="10437"/>
    <d v="2009-08-18T00:00:00"/>
    <d v="2009-08-20T00:00:00"/>
    <s v="August"/>
    <s v="2009"/>
    <n v="2"/>
    <b v="0"/>
    <s v="Critical"/>
    <n v="50"/>
    <n v="820.52"/>
    <n v="0.01"/>
    <s v="Regular Air"/>
    <n v="-191.22"/>
    <n v="15.99"/>
    <n v="13.18"/>
    <s v="Don Jones"/>
    <s v="Northwest Territories"/>
    <s v="Northwest Territories"/>
    <s v="Corporate"/>
    <s v="Office Supplies"/>
    <s v="Binders and Binder Accessories"/>
    <n v="0.37"/>
  </r>
  <r>
    <n v="10499"/>
    <d v="2010-11-16T00:00:00"/>
    <d v="2010-11-17T00:00:00"/>
    <s v="November"/>
    <s v="2010"/>
    <n v="1"/>
    <b v="0"/>
    <s v="Not Specified"/>
    <n v="29"/>
    <n v="6250.9359999999997"/>
    <n v="0.01"/>
    <s v="Delivery Truck"/>
    <n v="31.21"/>
    <n v="262.11"/>
    <n v="62.74"/>
    <s v="Doug Bickford"/>
    <s v="Northwest Territories"/>
    <s v="Northwest Territories"/>
    <s v="Corporate"/>
    <s v="Furniture"/>
    <s v="Tables"/>
    <n v="0.75"/>
  </r>
  <r>
    <n v="10535"/>
    <d v="2011-05-27T00:00:00"/>
    <d v="2011-05-29T00:00:00"/>
    <s v="May"/>
    <s v="2011"/>
    <n v="2"/>
    <b v="0"/>
    <s v="low"/>
    <n v="25"/>
    <n v="854.88"/>
    <n v="0.09"/>
    <s v="Regular Air"/>
    <n v="-44.14"/>
    <n v="33.979999999999997"/>
    <n v="19.989999999999998"/>
    <s v="Doug Bickford"/>
    <s v="Northwest Territories"/>
    <s v="Northwest Territories"/>
    <s v="Corporate"/>
    <s v="Furniture"/>
    <s v="Office Furnishings"/>
    <n v="0.55000000000000004"/>
  </r>
  <r>
    <n v="10535"/>
    <d v="2011-05-27T00:00:00"/>
    <d v="2011-06-03T00:00:00"/>
    <s v="June"/>
    <s v="2011"/>
    <n v="7"/>
    <b v="0"/>
    <s v="low"/>
    <n v="46"/>
    <n v="80.27"/>
    <n v="0.09"/>
    <s v="Regular Air"/>
    <n v="-0.79"/>
    <n v="1.76"/>
    <n v="0.7"/>
    <s v="Doug Bickford"/>
    <s v="Northwest Territories"/>
    <s v="Northwest Territories"/>
    <s v="Corporate"/>
    <s v="Office Supplies"/>
    <s v="Pens &amp; Art Supplies"/>
    <n v="0.56000000000000005"/>
  </r>
  <r>
    <n v="10789"/>
    <d v="2010-08-23T00:00:00"/>
    <d v="2010-08-24T00:00:00"/>
    <s v="August"/>
    <s v="2010"/>
    <n v="1"/>
    <b v="0"/>
    <s v="Not Specified"/>
    <n v="15"/>
    <n v="308.54000000000002"/>
    <n v="0"/>
    <s v="Express Air"/>
    <n v="76.42"/>
    <n v="19.84"/>
    <n v="4.0999999999999996"/>
    <s v="Jamie Kunitz"/>
    <s v="Northwest Territories"/>
    <s v="Northwest Territories"/>
    <s v="Corporate"/>
    <s v="Office Supplies"/>
    <s v="Pens &amp; Art Supplies"/>
    <n v="0.44"/>
  </r>
  <r>
    <n v="10791"/>
    <d v="2011-08-19T00:00:00"/>
    <d v="2011-08-21T00:00:00"/>
    <s v="August"/>
    <s v="2011"/>
    <n v="2"/>
    <b v="0"/>
    <s v="Not Specified"/>
    <n v="20"/>
    <n v="400.57"/>
    <n v="0.05"/>
    <s v="Regular Air"/>
    <n v="93.36"/>
    <n v="19.98"/>
    <n v="5.77"/>
    <s v="Anthony Johnson"/>
    <s v="Northwest Territories"/>
    <s v="Northwest Territories"/>
    <s v="Small Business"/>
    <s v="Office Supplies"/>
    <s v="Paper"/>
    <n v="0.38"/>
  </r>
  <r>
    <n v="10945"/>
    <d v="2012-01-03T00:00:00"/>
    <d v="2012-01-05T00:00:00"/>
    <s v="January"/>
    <s v="2012"/>
    <n v="2"/>
    <b v="0"/>
    <s v="Medium"/>
    <n v="14"/>
    <n v="1170.0250000000001"/>
    <n v="0.04"/>
    <s v="Regular Air"/>
    <n v="4.22"/>
    <n v="95.99"/>
    <n v="8.99"/>
    <s v="Ralph Knight"/>
    <s v="Northwest Territories"/>
    <s v="Northwest Territories"/>
    <s v="Consumer"/>
    <s v="Technology"/>
    <s v="Telephones and Communication"/>
    <n v="0.56999999999999995"/>
  </r>
  <r>
    <n v="11137"/>
    <d v="2012-11-29T00:00:00"/>
    <d v="2012-11-30T00:00:00"/>
    <s v="November"/>
    <s v="2012"/>
    <n v="1"/>
    <b v="0"/>
    <s v="High"/>
    <n v="48"/>
    <n v="5188.8599999999997"/>
    <n v="0.1"/>
    <s v="Regular Air"/>
    <n v="395.12"/>
    <n v="111.03"/>
    <n v="8.64"/>
    <s v="Allen Rosenblatt"/>
    <s v="Northwest Territories"/>
    <s v="Northwest Territories"/>
    <s v="Small Business"/>
    <s v="Office Supplies"/>
    <s v="Storage &amp; Organization"/>
    <n v="0.78"/>
  </r>
  <r>
    <n v="11202"/>
    <d v="2012-03-17T00:00:00"/>
    <d v="2012-03-18T00:00:00"/>
    <s v="March"/>
    <s v="2012"/>
    <n v="1"/>
    <b v="0"/>
    <s v="Medium"/>
    <n v="8"/>
    <n v="339.81"/>
    <n v="0.05"/>
    <s v="Regular Air"/>
    <n v="79.59"/>
    <n v="43.41"/>
    <n v="2.99"/>
    <s v="Barry Weirich"/>
    <s v="Northwest Territories"/>
    <s v="Northwest Territories"/>
    <s v="Corporate"/>
    <s v="Office Supplies"/>
    <s v="Binders and Binder Accessories"/>
    <n v="0.39"/>
  </r>
  <r>
    <n v="11456"/>
    <d v="2010-04-12T00:00:00"/>
    <d v="2010-04-19T00:00:00"/>
    <s v="April"/>
    <s v="2010"/>
    <n v="7"/>
    <b v="0"/>
    <s v="low"/>
    <n v="15"/>
    <n v="1519.9"/>
    <n v="0.09"/>
    <s v="Regular Air"/>
    <n v="399.37"/>
    <n v="105.34"/>
    <n v="24.49"/>
    <s v="Doug Bickford"/>
    <s v="Northwest Territories"/>
    <s v="Northwest Territories"/>
    <s v="Corporate"/>
    <s v="Furniture"/>
    <s v="Office Furnishings"/>
    <n v="0.61"/>
  </r>
  <r>
    <n v="11460"/>
    <d v="2010-08-24T00:00:00"/>
    <d v="2010-08-26T00:00:00"/>
    <s v="August"/>
    <s v="2010"/>
    <n v="2"/>
    <b v="0"/>
    <s v="High"/>
    <n v="30"/>
    <n v="102.24"/>
    <n v="0.09"/>
    <s v="Regular Air"/>
    <n v="37.79"/>
    <n v="3.69"/>
    <n v="0.5"/>
    <s v="Carl Jackson"/>
    <s v="Northwest Territories"/>
    <s v="Northwest Territories"/>
    <s v="Home Office"/>
    <s v="Office Supplies"/>
    <s v="Labels"/>
    <n v="0.38"/>
  </r>
  <r>
    <n v="11495"/>
    <d v="2011-07-04T00:00:00"/>
    <d v="2011-07-05T00:00:00"/>
    <s v="July"/>
    <s v="2011"/>
    <n v="1"/>
    <b v="0"/>
    <s v="High"/>
    <n v="6"/>
    <n v="965.69"/>
    <n v="0"/>
    <s v="Delivery Truck"/>
    <n v="-144.19999999999999"/>
    <n v="146.34"/>
    <n v="43.75"/>
    <s v="Brendan Dodson"/>
    <s v="Northwest Territories"/>
    <s v="Northwest Territories"/>
    <s v="Corporate"/>
    <s v="Furniture"/>
    <s v="Tables"/>
    <n v="0.65"/>
  </r>
  <r>
    <n v="11911"/>
    <d v="2010-11-10T00:00:00"/>
    <d v="2010-11-12T00:00:00"/>
    <s v="November"/>
    <s v="2010"/>
    <n v="2"/>
    <b v="0"/>
    <s v="Critical"/>
    <n v="25"/>
    <n v="397.84"/>
    <n v="0"/>
    <s v="Regular Air"/>
    <n v="-14.75"/>
    <n v="15.22"/>
    <n v="9.73"/>
    <s v="Edward Hooks"/>
    <s v="Northwest Territories"/>
    <s v="Northwest Territories"/>
    <s v="Consumer"/>
    <s v="Office Supplies"/>
    <s v="Binders and Binder Accessories"/>
    <n v="0.36"/>
  </r>
  <r>
    <n v="11941"/>
    <d v="2010-06-24T00:00:00"/>
    <d v="2010-06-25T00:00:00"/>
    <s v="June"/>
    <s v="2010"/>
    <n v="1"/>
    <b v="0"/>
    <s v="Critical"/>
    <n v="4"/>
    <n v="73.069999999999993"/>
    <n v="0.08"/>
    <s v="Regular Air"/>
    <n v="-41.01"/>
    <n v="15.7"/>
    <n v="11.25"/>
    <s v="Jamie Kunitz"/>
    <s v="Northwest Territories"/>
    <s v="Northwest Territories"/>
    <s v="Corporate"/>
    <s v="Office Supplies"/>
    <s v="Storage &amp; Organization"/>
    <n v="0.6"/>
  </r>
  <r>
    <n v="11941"/>
    <d v="2010-06-24T00:00:00"/>
    <d v="2010-06-25T00:00:00"/>
    <s v="June"/>
    <s v="2010"/>
    <n v="1"/>
    <b v="0"/>
    <s v="Critical"/>
    <n v="26"/>
    <n v="4679.1000000000004"/>
    <n v="0.05"/>
    <s v="Delivery Truck"/>
    <n v="111.52"/>
    <n v="179.29"/>
    <n v="29.21"/>
    <s v="Jamie Kunitz"/>
    <s v="Northwest Territories"/>
    <s v="Northwest Territories"/>
    <s v="Corporate"/>
    <s v="Furniture"/>
    <s v="Tables"/>
    <n v="0.74"/>
  </r>
  <r>
    <n v="12096"/>
    <d v="2012-09-19T00:00:00"/>
    <d v="2012-09-19T00:00:00"/>
    <s v="September"/>
    <s v="2012"/>
    <n v="0"/>
    <s v="FREE DELIVERY"/>
    <s v="Medium"/>
    <n v="46"/>
    <n v="8009.5924999999997"/>
    <n v="0.02"/>
    <s v="Regular Air"/>
    <n v="2332.4"/>
    <n v="200.99"/>
    <n v="8.08"/>
    <s v="Michelle Lonsdale"/>
    <s v="Northwest Territories"/>
    <s v="Northwest Territories"/>
    <s v="Home Office"/>
    <s v="Technology"/>
    <s v="Telephones and Communication"/>
    <n v="0.59"/>
  </r>
  <r>
    <n v="12096"/>
    <d v="2012-09-19T00:00:00"/>
    <d v="2012-09-21T00:00:00"/>
    <s v="September"/>
    <s v="2012"/>
    <n v="2"/>
    <b v="0"/>
    <s v="Medium"/>
    <n v="23"/>
    <n v="4689.66"/>
    <n v="0.01"/>
    <s v="Regular Air"/>
    <n v="2176.19"/>
    <n v="194.3"/>
    <n v="11.54"/>
    <s v="Michelle Lonsdale"/>
    <s v="Northwest Territories"/>
    <s v="Northwest Territories"/>
    <s v="Home Office"/>
    <s v="Furniture"/>
    <s v="Office Furnishings"/>
    <n v="0.59"/>
  </r>
  <r>
    <n v="12289"/>
    <d v="2011-12-24T00:00:00"/>
    <d v="2011-12-28T00:00:00"/>
    <s v="December"/>
    <s v="2011"/>
    <n v="4"/>
    <b v="0"/>
    <s v="low"/>
    <n v="25"/>
    <n v="3019.41"/>
    <n v="0.04"/>
    <s v="Regular Air"/>
    <n v="1269.05"/>
    <n v="120.97"/>
    <n v="7.11"/>
    <s v="Brendan Dodson"/>
    <s v="Northwest Territories"/>
    <s v="Northwest Territories"/>
    <s v="Corporate"/>
    <s v="Technology"/>
    <s v="Office Machines"/>
    <n v="0.36"/>
  </r>
  <r>
    <n v="12352"/>
    <d v="2012-03-23T00:00:00"/>
    <d v="2012-03-24T00:00:00"/>
    <s v="March"/>
    <s v="2012"/>
    <n v="1"/>
    <b v="0"/>
    <s v="Medium"/>
    <n v="5"/>
    <n v="36.86"/>
    <n v="7.0000000000000007E-2"/>
    <s v="Regular Air"/>
    <n v="-32.82"/>
    <n v="5.81"/>
    <n v="8.49"/>
    <s v="Hunter Glantz"/>
    <s v="Northwest Territories"/>
    <s v="Northwest Territories"/>
    <s v="Corporate"/>
    <s v="Office Supplies"/>
    <s v="Binders and Binder Accessories"/>
    <n v="0.39"/>
  </r>
  <r>
    <n v="12419"/>
    <d v="2011-10-15T00:00:00"/>
    <d v="2011-10-17T00:00:00"/>
    <s v="October"/>
    <s v="2011"/>
    <n v="2"/>
    <b v="0"/>
    <s v="Critical"/>
    <n v="12"/>
    <n v="22079.47"/>
    <n v="0.06"/>
    <s v="Regular Air"/>
    <n v="5322.14"/>
    <n v="1938.02"/>
    <n v="13.99"/>
    <s v="Sylvia Foulston"/>
    <s v="Northwest Territories"/>
    <s v="Northwest Territories"/>
    <s v="Corporate"/>
    <s v="Technology"/>
    <s v="Office Machines"/>
    <n v="0.38"/>
  </r>
  <r>
    <n v="12485"/>
    <d v="2010-08-07T00:00:00"/>
    <d v="2010-08-08T00:00:00"/>
    <s v="August"/>
    <s v="2010"/>
    <n v="1"/>
    <b v="0"/>
    <s v="Critical"/>
    <n v="24"/>
    <n v="5407.31"/>
    <n v="0.04"/>
    <s v="Delivery Truck"/>
    <n v="1068.48"/>
    <n v="226.67"/>
    <n v="28.16"/>
    <s v="Eugene Barchas"/>
    <s v="Northwest Territories"/>
    <s v="Northwest Territories"/>
    <s v="Home Office"/>
    <s v="Furniture"/>
    <s v="Chairs &amp; Chairmats"/>
    <n v="0.59"/>
  </r>
  <r>
    <n v="12544"/>
    <d v="2009-03-03T00:00:00"/>
    <d v="2009-03-10T00:00:00"/>
    <s v="March"/>
    <s v="2009"/>
    <n v="7"/>
    <b v="0"/>
    <s v="low"/>
    <n v="34"/>
    <n v="74.3"/>
    <n v="0.08"/>
    <s v="Regular Air"/>
    <n v="-129.01"/>
    <n v="2.08"/>
    <n v="5.33"/>
    <s v="Jim Radford"/>
    <s v="Northwest Territories"/>
    <s v="Northwest Territories"/>
    <s v="Corporate"/>
    <s v="Furniture"/>
    <s v="Office Furnishings"/>
    <n v="0.43"/>
  </r>
  <r>
    <n v="12704"/>
    <d v="2010-02-09T00:00:00"/>
    <d v="2010-02-09T00:00:00"/>
    <s v="February"/>
    <s v="2010"/>
    <n v="0"/>
    <s v="FREE DELIVERY"/>
    <s v="low"/>
    <n v="44"/>
    <n v="21506.77"/>
    <n v="0.06"/>
    <s v="Regular Air"/>
    <n v="1260.51"/>
    <n v="499.99"/>
    <n v="24.49"/>
    <s v="Carlos Soltero"/>
    <s v="Northwest Territories"/>
    <s v="Northwest Territories"/>
    <s v="Small Business"/>
    <s v="Technology"/>
    <s v="Copiers and Fax"/>
    <n v="0.36"/>
  </r>
  <r>
    <n v="12704"/>
    <d v="2010-02-09T00:00:00"/>
    <d v="2010-02-11T00:00:00"/>
    <s v="February"/>
    <s v="2010"/>
    <n v="2"/>
    <b v="0"/>
    <s v="low"/>
    <n v="28"/>
    <n v="669.02"/>
    <n v="0.02"/>
    <s v="Delivery Truck"/>
    <n v="-1274.02"/>
    <n v="20.98"/>
    <n v="53.03"/>
    <s v="Carlos Soltero"/>
    <s v="Northwest Territories"/>
    <s v="Northwest Territories"/>
    <s v="Small Business"/>
    <s v="Office Supplies"/>
    <s v="Storage &amp; Organization"/>
    <n v="0.78"/>
  </r>
  <r>
    <n v="12771"/>
    <d v="2009-01-17T00:00:00"/>
    <d v="2009-01-17T00:00:00"/>
    <s v="January"/>
    <s v="2009"/>
    <n v="0"/>
    <s v="FREE DELIVERY"/>
    <s v="Critical"/>
    <n v="40"/>
    <n v="1143.49"/>
    <n v="0.08"/>
    <s v="Regular Air"/>
    <n v="-193.44"/>
    <n v="30.53"/>
    <n v="19.989999999999998"/>
    <s v="Carlos Soltero"/>
    <s v="Northwest Territories"/>
    <s v="Northwest Territories"/>
    <s v="Small Business"/>
    <s v="Office Supplies"/>
    <s v="Labels"/>
    <n v="0.39"/>
  </r>
  <r>
    <n v="12771"/>
    <d v="2009-01-17T00:00:00"/>
    <d v="2009-01-19T00:00:00"/>
    <s v="January"/>
    <s v="2009"/>
    <n v="2"/>
    <b v="0"/>
    <s v="Critical"/>
    <n v="46"/>
    <n v="78.08"/>
    <n v="0.01"/>
    <s v="Regular Air"/>
    <n v="-43.1"/>
    <n v="1.68"/>
    <n v="1.57"/>
    <s v="Carlos Soltero"/>
    <s v="Northwest Territories"/>
    <s v="Northwest Territories"/>
    <s v="Small Business"/>
    <s v="Office Supplies"/>
    <s v="Pens &amp; Art Supplies"/>
    <n v="0.59"/>
  </r>
  <r>
    <n v="12929"/>
    <d v="2010-08-30T00:00:00"/>
    <d v="2010-08-31T00:00:00"/>
    <s v="August"/>
    <s v="2010"/>
    <n v="1"/>
    <b v="0"/>
    <s v="Critical"/>
    <n v="19"/>
    <n v="5297.47"/>
    <n v="0.02"/>
    <s v="Delivery Truck"/>
    <n v="-158.93"/>
    <n v="270.98"/>
    <n v="50"/>
    <s v="Jim Radford"/>
    <s v="Northwest Territories"/>
    <s v="Northwest Territories"/>
    <s v="Corporate"/>
    <s v="Furniture"/>
    <s v="Chairs &amp; Chairmats"/>
    <n v="0.77"/>
  </r>
  <r>
    <n v="12929"/>
    <d v="2010-08-30T00:00:00"/>
    <d v="2010-08-31T00:00:00"/>
    <s v="August"/>
    <s v="2010"/>
    <n v="1"/>
    <b v="0"/>
    <s v="Critical"/>
    <n v="20"/>
    <n v="95.3"/>
    <n v="0"/>
    <s v="Regular Air"/>
    <n v="29.68"/>
    <n v="4.4800000000000004"/>
    <n v="1.22"/>
    <s v="Jim Radford"/>
    <s v="Northwest Territories"/>
    <s v="Northwest Territories"/>
    <s v="Corporate"/>
    <s v="Office Supplies"/>
    <s v="Paper"/>
    <n v="0.36"/>
  </r>
  <r>
    <n v="13280"/>
    <d v="2009-09-11T00:00:00"/>
    <d v="2009-09-12T00:00:00"/>
    <s v="September"/>
    <s v="2009"/>
    <n v="1"/>
    <b v="0"/>
    <s v="High"/>
    <n v="40"/>
    <n v="460.68"/>
    <n v="0.01"/>
    <s v="Regular Air"/>
    <n v="-116.76"/>
    <n v="10.9"/>
    <n v="7.46"/>
    <s v="Grant Carroll"/>
    <s v="Northwest Territories"/>
    <s v="Northwest Territories"/>
    <s v="Small Business"/>
    <s v="Office Supplies"/>
    <s v="Storage &amp; Organization"/>
    <n v="0.59"/>
  </r>
  <r>
    <n v="13280"/>
    <d v="2009-09-11T00:00:00"/>
    <d v="2009-09-12T00:00:00"/>
    <s v="September"/>
    <s v="2009"/>
    <n v="1"/>
    <b v="0"/>
    <s v="High"/>
    <n v="49"/>
    <n v="318.75850000000003"/>
    <n v="0.1"/>
    <s v="Regular Air"/>
    <n v="-160.94999999999999"/>
    <n v="7.99"/>
    <n v="5.03"/>
    <s v="Grant Carroll"/>
    <s v="Northwest Territories"/>
    <s v="Northwest Territories"/>
    <s v="Small Business"/>
    <s v="Technology"/>
    <s v="Telephones and Communication"/>
    <n v="0.6"/>
  </r>
  <r>
    <n v="13313"/>
    <d v="2009-07-16T00:00:00"/>
    <d v="2009-07-17T00:00:00"/>
    <s v="July"/>
    <s v="2009"/>
    <n v="1"/>
    <b v="0"/>
    <s v="Not Specified"/>
    <n v="47"/>
    <n v="1020.61"/>
    <n v="0.04"/>
    <s v="Regular Air"/>
    <n v="-209.61"/>
    <n v="21.66"/>
    <n v="13.99"/>
    <s v="Skye Norling"/>
    <s v="Northwest Territories"/>
    <s v="Northwest Territories"/>
    <s v="Home Office"/>
    <s v="Office Supplies"/>
    <s v="Appliances"/>
    <n v="0.52"/>
  </r>
  <r>
    <n v="13346"/>
    <d v="2012-11-15T00:00:00"/>
    <d v="2012-11-20T00:00:00"/>
    <s v="November"/>
    <s v="2012"/>
    <n v="5"/>
    <b v="0"/>
    <s v="low"/>
    <n v="44"/>
    <n v="268.33999999999997"/>
    <n v="0.09"/>
    <s v="Regular Air"/>
    <n v="-240.83"/>
    <n v="6.48"/>
    <n v="8.8800000000000008"/>
    <s v="Doug Bickford"/>
    <s v="Northwest Territories"/>
    <s v="Northwest Territories"/>
    <s v="Corporate"/>
    <s v="Office Supplies"/>
    <s v="Paper"/>
    <n v="0.37"/>
  </r>
  <r>
    <n v="13702"/>
    <d v="2011-09-10T00:00:00"/>
    <d v="2011-09-14T00:00:00"/>
    <s v="September"/>
    <s v="2011"/>
    <n v="4"/>
    <b v="0"/>
    <s v="low"/>
    <n v="6"/>
    <n v="209"/>
    <n v="0.08"/>
    <s v="Regular Air"/>
    <n v="12.32"/>
    <n v="35.44"/>
    <n v="7.5"/>
    <s v="Grant Carroll"/>
    <s v="Northwest Territories"/>
    <s v="Northwest Territories"/>
    <s v="Small Business"/>
    <s v="Office Supplies"/>
    <s v="Paper"/>
    <n v="0.38"/>
  </r>
  <r>
    <n v="13795"/>
    <d v="2011-04-10T00:00:00"/>
    <d v="2011-04-13T00:00:00"/>
    <s v="April"/>
    <s v="2011"/>
    <n v="3"/>
    <b v="0"/>
    <s v="Not Specified"/>
    <n v="30"/>
    <n v="501.32"/>
    <n v="0.04"/>
    <s v="Regular Air"/>
    <n v="-119.08"/>
    <n v="15.99"/>
    <n v="13.18"/>
    <s v="Muhammed MacIntyre"/>
    <s v="Northwest Territories"/>
    <s v="Northwest Territories"/>
    <s v="Small Business"/>
    <s v="Office Supplies"/>
    <s v="Binders and Binder Accessories"/>
    <n v="0.37"/>
  </r>
  <r>
    <n v="13795"/>
    <d v="2011-04-10T00:00:00"/>
    <d v="2011-04-13T00:00:00"/>
    <s v="April"/>
    <s v="2011"/>
    <n v="3"/>
    <b v="0"/>
    <s v="Not Specified"/>
    <n v="23"/>
    <n v="275.16000000000003"/>
    <n v="0.05"/>
    <s v="Express Air"/>
    <n v="43.35"/>
    <n v="11.34"/>
    <n v="5.01"/>
    <s v="Muhammed MacIntyre"/>
    <s v="Northwest Territories"/>
    <s v="Northwest Territories"/>
    <s v="Small Business"/>
    <s v="Office Supplies"/>
    <s v="Paper"/>
    <n v="0.36"/>
  </r>
  <r>
    <n v="13795"/>
    <d v="2011-04-10T00:00:00"/>
    <d v="2011-04-11T00:00:00"/>
    <s v="April"/>
    <s v="2011"/>
    <n v="1"/>
    <b v="0"/>
    <s v="Not Specified"/>
    <n v="37"/>
    <n v="1302.99"/>
    <n v="0.02"/>
    <s v="Regular Air"/>
    <n v="545.49"/>
    <n v="35.44"/>
    <n v="5.09"/>
    <s v="Muhammed MacIntyre"/>
    <s v="Northwest Territories"/>
    <s v="Northwest Territories"/>
    <s v="Small Business"/>
    <s v="Office Supplies"/>
    <s v="Paper"/>
    <n v="0.38"/>
  </r>
  <r>
    <n v="14116"/>
    <d v="2011-10-09T00:00:00"/>
    <d v="2011-10-11T00:00:00"/>
    <s v="October"/>
    <s v="2011"/>
    <n v="2"/>
    <b v="0"/>
    <s v="High"/>
    <n v="1"/>
    <n v="40.1"/>
    <n v="0.09"/>
    <s v="Regular Air"/>
    <n v="-16.07"/>
    <n v="30.98"/>
    <n v="11.63"/>
    <s v="Doug Bickford"/>
    <s v="Northwest Territories"/>
    <s v="Northwest Territories"/>
    <s v="Small Business"/>
    <s v="Office Supplies"/>
    <s v="Binders and Binder Accessories"/>
    <n v="0.37"/>
  </r>
  <r>
    <n v="14116"/>
    <d v="2011-10-09T00:00:00"/>
    <d v="2011-10-10T00:00:00"/>
    <s v="October"/>
    <s v="2011"/>
    <n v="1"/>
    <b v="0"/>
    <s v="High"/>
    <n v="42"/>
    <n v="1414.05"/>
    <n v="0.09"/>
    <s v="Regular Air"/>
    <n v="161.47999999999999"/>
    <n v="34.54"/>
    <n v="14.72"/>
    <s v="Doug Bickford"/>
    <s v="Northwest Territories"/>
    <s v="Northwest Territories"/>
    <s v="Small Business"/>
    <s v="Office Supplies"/>
    <s v="Binders and Binder Accessories"/>
    <n v="0.37"/>
  </r>
  <r>
    <n v="14372"/>
    <d v="2012-10-23T00:00:00"/>
    <d v="2012-10-25T00:00:00"/>
    <s v="October"/>
    <s v="2012"/>
    <n v="2"/>
    <b v="0"/>
    <s v="Critical"/>
    <n v="34"/>
    <n v="5350.61"/>
    <n v="0.09"/>
    <s v="Delivery Truck"/>
    <n v="-1059.2"/>
    <n v="170.98"/>
    <n v="60.49"/>
    <s v="Beth Thompson"/>
    <s v="Northwest Territories"/>
    <s v="Northwest Territories"/>
    <s v="Corporate"/>
    <s v="Furniture"/>
    <s v="Bookcases"/>
    <n v="0.69"/>
  </r>
  <r>
    <n v="14726"/>
    <d v="2012-01-08T00:00:00"/>
    <d v="2012-01-08T00:00:00"/>
    <s v="January"/>
    <s v="2012"/>
    <n v="0"/>
    <s v="FREE DELIVERY"/>
    <s v="low"/>
    <n v="15"/>
    <n v="310.87"/>
    <n v="7.0000000000000007E-2"/>
    <s v="Regular Air"/>
    <n v="-21.48"/>
    <n v="20.95"/>
    <n v="4"/>
    <s v="Ralph Knight"/>
    <s v="Northwest Territories"/>
    <s v="Northwest Territories"/>
    <s v="Consumer"/>
    <s v="Technology"/>
    <s v="Computer Peripherals"/>
    <n v="0.6"/>
  </r>
  <r>
    <n v="14819"/>
    <d v="2010-01-25T00:00:00"/>
    <d v="2010-01-27T00:00:00"/>
    <s v="January"/>
    <s v="2010"/>
    <n v="2"/>
    <b v="0"/>
    <s v="Not Specified"/>
    <n v="48"/>
    <n v="9062.73"/>
    <n v="0.09"/>
    <s v="Regular Air"/>
    <n v="3122.78"/>
    <n v="207.48"/>
    <n v="0.99"/>
    <s v="Carl Jackson"/>
    <s v="Northwest Territories"/>
    <s v="Northwest Territories"/>
    <s v="Home Office"/>
    <s v="Office Supplies"/>
    <s v="Appliances"/>
    <n v="0.55000000000000004"/>
  </r>
  <r>
    <n v="14819"/>
    <d v="2010-01-25T00:00:00"/>
    <d v="2010-01-26T00:00:00"/>
    <s v="January"/>
    <s v="2010"/>
    <n v="1"/>
    <b v="0"/>
    <s v="Not Specified"/>
    <n v="27"/>
    <n v="1584.1"/>
    <n v="7.0000000000000007E-2"/>
    <s v="Delivery Truck"/>
    <n v="-478.22"/>
    <n v="58.14"/>
    <n v="36.61"/>
    <s v="Carl Jackson"/>
    <s v="Northwest Territories"/>
    <s v="Northwest Territories"/>
    <s v="Home Office"/>
    <s v="Furniture"/>
    <s v="Bookcases"/>
    <n v="0.61"/>
  </r>
  <r>
    <n v="15106"/>
    <d v="2011-01-27T00:00:00"/>
    <d v="2011-01-29T00:00:00"/>
    <s v="January"/>
    <s v="2011"/>
    <n v="2"/>
    <b v="0"/>
    <s v="Not Specified"/>
    <n v="42"/>
    <n v="283.58"/>
    <n v="0.03"/>
    <s v="Regular Air"/>
    <n v="-14.23"/>
    <n v="6.64"/>
    <n v="4.95"/>
    <s v="Dorothy Badders"/>
    <s v="Northwest Territories"/>
    <s v="Northwest Territories"/>
    <s v="Home Office"/>
    <s v="Furniture"/>
    <s v="Office Furnishings"/>
    <n v="0.37"/>
  </r>
  <r>
    <n v="15106"/>
    <d v="2011-01-27T00:00:00"/>
    <d v="2011-01-27T00:00:00"/>
    <s v="January"/>
    <s v="2011"/>
    <n v="0"/>
    <s v="FREE DELIVERY"/>
    <s v="Not Specified"/>
    <n v="39"/>
    <n v="5403.37"/>
    <n v="0.06"/>
    <s v="Delivery Truck"/>
    <n v="948.79"/>
    <n v="145.44999999999999"/>
    <n v="17.850000000000001"/>
    <s v="Dorothy Badders"/>
    <s v="Northwest Territories"/>
    <s v="Northwest Territories"/>
    <s v="Home Office"/>
    <s v="Technology"/>
    <s v="Office Machines"/>
    <n v="0.56000000000000005"/>
  </r>
  <r>
    <n v="15106"/>
    <d v="2011-01-27T00:00:00"/>
    <d v="2011-01-29T00:00:00"/>
    <s v="January"/>
    <s v="2011"/>
    <n v="2"/>
    <b v="0"/>
    <s v="Not Specified"/>
    <n v="35"/>
    <n v="82.15"/>
    <n v="0.03"/>
    <s v="Regular Air"/>
    <n v="-6.33"/>
    <n v="2.21"/>
    <n v="1.1200000000000001"/>
    <s v="Dorothy Badders"/>
    <s v="Northwest Territories"/>
    <s v="Northwest Territories"/>
    <s v="Home Office"/>
    <s v="Office Supplies"/>
    <s v="Pens &amp; Art Supplies"/>
    <n v="0.57999999999999996"/>
  </r>
  <r>
    <n v="15108"/>
    <d v="2009-08-27T00:00:00"/>
    <d v="2009-08-29T00:00:00"/>
    <s v="August"/>
    <s v="2009"/>
    <n v="2"/>
    <b v="0"/>
    <s v="High"/>
    <n v="50"/>
    <n v="2066.16"/>
    <n v="0.02"/>
    <s v="Regular Air"/>
    <n v="372.36"/>
    <n v="40.99"/>
    <n v="17.48"/>
    <s v="Delfina Latchford"/>
    <s v="Northwest Territories"/>
    <s v="Northwest Territories"/>
    <s v="Small Business"/>
    <s v="Office Supplies"/>
    <s v="Paper"/>
    <n v="0.36"/>
  </r>
  <r>
    <n v="15205"/>
    <d v="2011-03-17T00:00:00"/>
    <d v="2011-03-19T00:00:00"/>
    <s v="March"/>
    <s v="2011"/>
    <n v="2"/>
    <b v="0"/>
    <s v="Critical"/>
    <n v="18"/>
    <n v="4605.3599999999997"/>
    <n v="0.02"/>
    <s v="Delivery Truck"/>
    <n v="678.26"/>
    <n v="243.98"/>
    <n v="43.32"/>
    <s v="Julia West"/>
    <s v="Northwest Territories"/>
    <s v="Northwest Territories"/>
    <s v="Corporate"/>
    <s v="Furniture"/>
    <s v="Chairs &amp; Chairmats"/>
    <n v="0.55000000000000004"/>
  </r>
  <r>
    <n v="15205"/>
    <d v="2011-03-17T00:00:00"/>
    <d v="2011-03-18T00:00:00"/>
    <s v="March"/>
    <s v="2011"/>
    <n v="1"/>
    <b v="0"/>
    <s v="Critical"/>
    <n v="42"/>
    <n v="1753.51"/>
    <n v="0.02"/>
    <s v="Regular Air"/>
    <n v="155.72"/>
    <n v="39.979999999999997"/>
    <n v="9.1999999999999993"/>
    <s v="Julia West"/>
    <s v="Northwest Territories"/>
    <s v="Northwest Territories"/>
    <s v="Corporate"/>
    <s v="Furniture"/>
    <s v="Office Furnishings"/>
    <n v="0.65"/>
  </r>
  <r>
    <n v="15591"/>
    <d v="2012-06-06T00:00:00"/>
    <d v="2012-06-08T00:00:00"/>
    <s v="June"/>
    <s v="2012"/>
    <n v="2"/>
    <b v="0"/>
    <s v="Critical"/>
    <n v="31"/>
    <n v="426.34"/>
    <n v="0"/>
    <s v="Regular Air"/>
    <n v="73.53"/>
    <n v="12.58"/>
    <n v="5.16"/>
    <s v="Brad Eason"/>
    <s v="Northwest Territories"/>
    <s v="Northwest Territories"/>
    <s v="Small Business"/>
    <s v="Furniture"/>
    <s v="Office Furnishings"/>
    <n v="0.43"/>
  </r>
  <r>
    <n v="15907"/>
    <d v="2011-04-11T00:00:00"/>
    <d v="2011-04-13T00:00:00"/>
    <s v="April"/>
    <s v="2011"/>
    <n v="2"/>
    <b v="0"/>
    <s v="High"/>
    <n v="36"/>
    <n v="1837.44"/>
    <n v="0.01"/>
    <s v="Delivery Truck"/>
    <n v="-1414.41"/>
    <n v="48.58"/>
    <n v="54.11"/>
    <s v="Thomas Seio"/>
    <s v="Northwest Territories"/>
    <s v="Northwest Territories"/>
    <s v="Home Office"/>
    <s v="Furniture"/>
    <s v="Bookcases"/>
    <n v="0.69"/>
  </r>
  <r>
    <n v="15907"/>
    <d v="2011-04-11T00:00:00"/>
    <d v="2011-04-14T00:00:00"/>
    <s v="April"/>
    <s v="2011"/>
    <n v="3"/>
    <b v="0"/>
    <s v="High"/>
    <n v="36"/>
    <n v="3722.29"/>
    <n v="0.04"/>
    <s v="Express Air"/>
    <n v="950.68"/>
    <n v="105.98"/>
    <n v="13.99"/>
    <s v="Thomas Seio"/>
    <s v="Northwest Territories"/>
    <s v="Northwest Territories"/>
    <s v="Home Office"/>
    <s v="Furniture"/>
    <s v="Office Furnishings"/>
    <n v="0.65"/>
  </r>
  <r>
    <n v="15907"/>
    <d v="2011-04-11T00:00:00"/>
    <d v="2011-04-12T00:00:00"/>
    <s v="April"/>
    <s v="2011"/>
    <n v="1"/>
    <b v="0"/>
    <s v="High"/>
    <n v="4"/>
    <n v="28.05"/>
    <n v="0.09"/>
    <s v="Regular Air"/>
    <n v="-5.41"/>
    <n v="7.04"/>
    <n v="2.17"/>
    <s v="Thomas Seio"/>
    <s v="Northwest Territories"/>
    <s v="Northwest Territories"/>
    <s v="Home Office"/>
    <s v="Office Supplies"/>
    <s v="Paper"/>
    <n v="0.38"/>
  </r>
  <r>
    <n v="15937"/>
    <d v="2012-11-06T00:00:00"/>
    <d v="2012-11-10T00:00:00"/>
    <s v="November"/>
    <s v="2012"/>
    <n v="4"/>
    <b v="0"/>
    <s v="low"/>
    <n v="32"/>
    <n v="311.44"/>
    <n v="0.04"/>
    <s v="Regular Air"/>
    <n v="74.069999999999993"/>
    <n v="9.7799999999999994"/>
    <n v="1.99"/>
    <s v="Monica Federle"/>
    <s v="Northwest Territories"/>
    <s v="Northwest Territories"/>
    <s v="Corporate"/>
    <s v="Technology"/>
    <s v="Computer Peripherals"/>
    <n v="0.43"/>
  </r>
  <r>
    <n v="15937"/>
    <d v="2012-11-06T00:00:00"/>
    <d v="2012-11-15T00:00:00"/>
    <s v="November"/>
    <s v="2012"/>
    <n v="9"/>
    <b v="0"/>
    <s v="low"/>
    <n v="17"/>
    <n v="215.65"/>
    <n v="0.01"/>
    <s v="Express Air"/>
    <n v="77.38"/>
    <n v="12.22"/>
    <n v="2.85"/>
    <s v="Monica Federle"/>
    <s v="Northwest Territories"/>
    <s v="Northwest Territories"/>
    <s v="Corporate"/>
    <s v="Furniture"/>
    <s v="Office Furnishings"/>
    <n v="0.55000000000000004"/>
  </r>
  <r>
    <n v="16039"/>
    <d v="2012-05-16T00:00:00"/>
    <d v="2012-05-17T00:00:00"/>
    <s v="May"/>
    <s v="2012"/>
    <n v="1"/>
    <b v="0"/>
    <s v="High"/>
    <n v="3"/>
    <n v="121.12"/>
    <n v="0.1"/>
    <s v="Regular Air"/>
    <n v="-118.82"/>
    <n v="43.98"/>
    <n v="1.99"/>
    <s v="Michelle Lonsdale"/>
    <s v="Northwest Territories"/>
    <s v="Northwest Territories"/>
    <s v="Home Office"/>
    <s v="Technology"/>
    <s v="Computer Peripherals"/>
    <n v="0.44"/>
  </r>
  <r>
    <n v="16193"/>
    <d v="2012-04-09T00:00:00"/>
    <d v="2012-04-11T00:00:00"/>
    <s v="April"/>
    <s v="2012"/>
    <n v="2"/>
    <b v="0"/>
    <s v="Not Specified"/>
    <n v="8"/>
    <n v="300.2"/>
    <n v="0"/>
    <s v="Regular Air"/>
    <n v="6.41"/>
    <n v="34.76"/>
    <n v="8.2200000000000006"/>
    <s v="Frank Price"/>
    <s v="Northwest Territories"/>
    <s v="Northwest Territories"/>
    <s v="Corporate"/>
    <s v="Office Supplies"/>
    <s v="Storage &amp; Organization"/>
    <n v="0.56999999999999995"/>
  </r>
  <r>
    <n v="16193"/>
    <d v="2012-04-09T00:00:00"/>
    <d v="2012-04-11T00:00:00"/>
    <s v="April"/>
    <s v="2012"/>
    <n v="2"/>
    <b v="0"/>
    <s v="Not Specified"/>
    <n v="29"/>
    <n v="1364.8025"/>
    <n v="7.0000000000000007E-2"/>
    <s v="Regular Air"/>
    <n v="-183.68"/>
    <n v="55.99"/>
    <n v="5"/>
    <s v="Frank Price"/>
    <s v="Northwest Territories"/>
    <s v="Northwest Territories"/>
    <s v="Corporate"/>
    <s v="Technology"/>
    <s v="Telephones and Communication"/>
    <n v="0.83"/>
  </r>
  <r>
    <n v="16423"/>
    <d v="2012-08-05T00:00:00"/>
    <d v="2012-08-07T00:00:00"/>
    <s v="August"/>
    <s v="2012"/>
    <n v="2"/>
    <b v="0"/>
    <s v="Medium"/>
    <n v="19"/>
    <n v="128.21"/>
    <n v="0.05"/>
    <s v="Regular Air"/>
    <n v="-55.13"/>
    <n v="6.48"/>
    <n v="6.57"/>
    <s v="Bryan Davis"/>
    <s v="Northwest Territories"/>
    <s v="Northwest Territories"/>
    <s v="Corporate"/>
    <s v="Office Supplies"/>
    <s v="Paper"/>
    <n v="0.37"/>
  </r>
  <r>
    <n v="16451"/>
    <d v="2009-07-22T00:00:00"/>
    <d v="2009-07-23T00:00:00"/>
    <s v="July"/>
    <s v="2009"/>
    <n v="1"/>
    <b v="0"/>
    <s v="Not Specified"/>
    <n v="9"/>
    <n v="252.79"/>
    <n v="0.09"/>
    <s v="Regular Air"/>
    <n v="58.23"/>
    <n v="30.56"/>
    <n v="2.99"/>
    <s v="Don Jones"/>
    <s v="Northwest Territories"/>
    <s v="Northwest Territories"/>
    <s v="Corporate"/>
    <s v="Office Supplies"/>
    <s v="Binders and Binder Accessories"/>
    <n v="0.35"/>
  </r>
  <r>
    <n v="16545"/>
    <d v="2010-05-09T00:00:00"/>
    <d v="2010-05-11T00:00:00"/>
    <s v="May"/>
    <s v="2010"/>
    <n v="2"/>
    <b v="0"/>
    <s v="Not Specified"/>
    <n v="10"/>
    <n v="50.97"/>
    <n v="0.09"/>
    <s v="Regular Air"/>
    <n v="4.45"/>
    <n v="5.16"/>
    <n v="0.73"/>
    <s v="Carlos Soltero"/>
    <s v="Northwest Territories"/>
    <s v="Northwest Territories"/>
    <s v="Small Business"/>
    <s v="Office Supplies"/>
    <s v="Pens &amp; Art Supplies"/>
    <n v="0.56000000000000005"/>
  </r>
  <r>
    <n v="16545"/>
    <d v="2010-05-09T00:00:00"/>
    <d v="2010-05-11T00:00:00"/>
    <s v="May"/>
    <s v="2010"/>
    <n v="2"/>
    <b v="0"/>
    <s v="Not Specified"/>
    <n v="1"/>
    <n v="4.99"/>
    <n v="0.04"/>
    <s v="Regular Air"/>
    <n v="-3.06"/>
    <n v="3.68"/>
    <n v="1.32"/>
    <s v="Carlos Soltero"/>
    <s v="Northwest Territories"/>
    <s v="Northwest Territories"/>
    <s v="Small Business"/>
    <s v="Office Supplies"/>
    <s v="Scissors, Rulers and Trimmers"/>
    <n v="0.83"/>
  </r>
  <r>
    <n v="16547"/>
    <d v="2009-02-18T00:00:00"/>
    <d v="2009-02-20T00:00:00"/>
    <s v="February"/>
    <s v="2009"/>
    <n v="2"/>
    <b v="0"/>
    <s v="Not Specified"/>
    <n v="30"/>
    <n v="10554.63"/>
    <n v="0.09"/>
    <s v="Delivery Truck"/>
    <n v="1240.25"/>
    <n v="355.98"/>
    <n v="58.92"/>
    <s v="Nicole Hansen"/>
    <s v="Northwest Territories"/>
    <s v="Northwest Territories"/>
    <s v="Corporate"/>
    <s v="Furniture"/>
    <s v="Chairs &amp; Chairmats"/>
    <n v="0.64"/>
  </r>
  <r>
    <n v="16547"/>
    <d v="2009-02-18T00:00:00"/>
    <d v="2009-02-18T00:00:00"/>
    <s v="February"/>
    <s v="2009"/>
    <n v="0"/>
    <s v="FREE DELIVERY"/>
    <s v="Not Specified"/>
    <n v="8"/>
    <n v="1749.64"/>
    <n v="0.04"/>
    <s v="Delivery Truck"/>
    <n v="-533.23"/>
    <n v="218.75"/>
    <n v="69.64"/>
    <s v="Nicole Hansen"/>
    <s v="Northwest Territories"/>
    <s v="Northwest Territories"/>
    <s v="Corporate"/>
    <s v="Furniture"/>
    <s v="Tables"/>
    <n v="0.77"/>
  </r>
  <r>
    <n v="16706"/>
    <d v="2012-06-27T00:00:00"/>
    <d v="2012-06-28T00:00:00"/>
    <s v="June"/>
    <s v="2012"/>
    <n v="1"/>
    <b v="0"/>
    <s v="High"/>
    <n v="47"/>
    <n v="1943.72"/>
    <n v="0.03"/>
    <s v="Regular Air"/>
    <n v="-1003.58"/>
    <n v="41.47"/>
    <n v="34.200000000000003"/>
    <s v="Beth Thompson"/>
    <s v="Northwest Territories"/>
    <s v="Northwest Territories"/>
    <s v="Corporate"/>
    <s v="Furniture"/>
    <s v="Office Furnishings"/>
    <n v="0.73"/>
  </r>
  <r>
    <n v="16706"/>
    <d v="2012-06-27T00:00:00"/>
    <d v="2012-06-28T00:00:00"/>
    <s v="June"/>
    <s v="2012"/>
    <n v="1"/>
    <b v="0"/>
    <s v="High"/>
    <n v="6"/>
    <n v="18.37"/>
    <n v="0.01"/>
    <s v="Regular Air"/>
    <n v="-4.0599999999999996"/>
    <n v="2.78"/>
    <n v="1.2"/>
    <s v="Beth Thompson"/>
    <s v="Northwest Territories"/>
    <s v="Northwest Territories"/>
    <s v="Corporate"/>
    <s v="Office Supplies"/>
    <s v="Pens &amp; Art Supplies"/>
    <n v="0.57999999999999996"/>
  </r>
  <r>
    <n v="16706"/>
    <d v="2012-06-27T00:00:00"/>
    <d v="2012-06-29T00:00:00"/>
    <s v="June"/>
    <s v="2012"/>
    <n v="2"/>
    <b v="0"/>
    <s v="High"/>
    <n v="49"/>
    <n v="6175.777"/>
    <n v="7.0000000000000007E-2"/>
    <s v="Express Air"/>
    <n v="1881.58"/>
    <n v="155.99"/>
    <n v="3.9"/>
    <s v="Beth Thompson"/>
    <s v="Northwest Territories"/>
    <s v="Northwest Territories"/>
    <s v="Corporate"/>
    <s v="Technology"/>
    <s v="Telephones and Communication"/>
    <n v="0.55000000000000004"/>
  </r>
  <r>
    <n v="16741"/>
    <d v="2010-09-30T00:00:00"/>
    <d v="2010-10-01T00:00:00"/>
    <s v="October"/>
    <s v="2010"/>
    <n v="1"/>
    <b v="0"/>
    <s v="Medium"/>
    <n v="6"/>
    <n v="157.97"/>
    <n v="0.01"/>
    <s v="Regular Air"/>
    <n v="-42.38"/>
    <n v="22.84"/>
    <n v="16.87"/>
    <s v="Nicole Hansen"/>
    <s v="Northwest Territories"/>
    <s v="Northwest Territories"/>
    <s v="Small Business"/>
    <s v="Office Supplies"/>
    <s v="Paper"/>
    <n v="0.39"/>
  </r>
  <r>
    <n v="16932"/>
    <d v="2010-04-15T00:00:00"/>
    <d v="2010-04-16T00:00:00"/>
    <s v="April"/>
    <s v="2010"/>
    <n v="1"/>
    <b v="0"/>
    <s v="Critical"/>
    <n v="25"/>
    <n v="144.84"/>
    <n v="0.09"/>
    <s v="Regular Air"/>
    <n v="-120.99"/>
    <n v="5.78"/>
    <n v="8.09"/>
    <s v="Carlos Soltero"/>
    <s v="Northwest Territories"/>
    <s v="Northwest Territories"/>
    <s v="Consumer"/>
    <s v="Office Supplies"/>
    <s v="Paper"/>
    <n v="0.36"/>
  </r>
  <r>
    <n v="16932"/>
    <d v="2010-04-15T00:00:00"/>
    <d v="2010-04-15T00:00:00"/>
    <s v="April"/>
    <s v="2010"/>
    <n v="0"/>
    <s v="FREE DELIVERY"/>
    <s v="Critical"/>
    <n v="20"/>
    <n v="127.16"/>
    <n v="0.09"/>
    <s v="Regular Air"/>
    <n v="12.88"/>
    <n v="6.7"/>
    <n v="1.56"/>
    <s v="Carlos Soltero"/>
    <s v="Northwest Territories"/>
    <s v="Northwest Territories"/>
    <s v="Consumer"/>
    <s v="Office Supplies"/>
    <s v="Pens &amp; Art Supplies"/>
    <n v="0.52"/>
  </r>
  <r>
    <n v="17283"/>
    <d v="2011-09-14T00:00:00"/>
    <d v="2011-09-15T00:00:00"/>
    <s v="September"/>
    <s v="2011"/>
    <n v="1"/>
    <b v="0"/>
    <s v="Not Specified"/>
    <n v="4"/>
    <n v="5472.12"/>
    <n v="0.06"/>
    <s v="Delivery Truck"/>
    <n v="-2816.34"/>
    <n v="1360.14"/>
    <n v="14.7"/>
    <s v="Dorothy Badders"/>
    <s v="Northwest Territories"/>
    <s v="Northwest Territories"/>
    <s v="Home Office"/>
    <s v="Technology"/>
    <s v="Office Machines"/>
    <n v="0.59"/>
  </r>
  <r>
    <n v="17286"/>
    <d v="2010-09-21T00:00:00"/>
    <d v="2010-09-22T00:00:00"/>
    <s v="September"/>
    <s v="2010"/>
    <n v="1"/>
    <b v="0"/>
    <s v="High"/>
    <n v="7"/>
    <n v="1810.67"/>
    <n v="0.09"/>
    <s v="Delivery Truck"/>
    <n v="-541.87"/>
    <n v="270.98"/>
    <n v="50"/>
    <s v="Muhammed MacIntyre"/>
    <s v="Northwest Territories"/>
    <s v="Northwest Territories"/>
    <s v="Small Business"/>
    <s v="Furniture"/>
    <s v="Chairs &amp; Chairmats"/>
    <n v="0.77"/>
  </r>
  <r>
    <n v="17409"/>
    <d v="2010-08-17T00:00:00"/>
    <d v="2010-08-19T00:00:00"/>
    <s v="August"/>
    <s v="2010"/>
    <n v="2"/>
    <b v="0"/>
    <s v="Not Specified"/>
    <n v="31"/>
    <n v="633.55999999999995"/>
    <n v="0.09"/>
    <s v="Regular Air"/>
    <n v="-158.87"/>
    <n v="20.97"/>
    <n v="6.5"/>
    <s v="Muhammed MacIntyre"/>
    <s v="Northwest Territories"/>
    <s v="Northwest Territories"/>
    <s v="Small Business"/>
    <s v="Technology"/>
    <s v="Computer Peripherals"/>
    <n v="0.78"/>
  </r>
  <r>
    <n v="17764"/>
    <d v="2009-09-16T00:00:00"/>
    <d v="2009-09-16T00:00:00"/>
    <s v="September"/>
    <s v="2009"/>
    <n v="0"/>
    <s v="FREE DELIVERY"/>
    <s v="low"/>
    <n v="27"/>
    <n v="644.4"/>
    <n v="0.04"/>
    <s v="Regular Air"/>
    <n v="-97.28"/>
    <n v="22.84"/>
    <n v="16.87"/>
    <s v="Don Miller"/>
    <s v="Northwest Territories"/>
    <s v="Northwest Territories"/>
    <s v="Home Office"/>
    <s v="Office Supplies"/>
    <s v="Paper"/>
    <n v="0.39"/>
  </r>
  <r>
    <n v="18080"/>
    <d v="2009-06-22T00:00:00"/>
    <d v="2009-06-23T00:00:00"/>
    <s v="June"/>
    <s v="2009"/>
    <n v="1"/>
    <b v="0"/>
    <s v="High"/>
    <n v="7"/>
    <n v="1211.98"/>
    <n v="0.1"/>
    <s v="Delivery Truck"/>
    <n v="-80.83"/>
    <n v="180.98"/>
    <n v="26.2"/>
    <s v="Sylvia Foulston"/>
    <s v="Northwest Territories"/>
    <s v="Northwest Territories"/>
    <s v="Corporate"/>
    <s v="Furniture"/>
    <s v="Chairs &amp; Chairmats"/>
    <n v="0.59"/>
  </r>
  <r>
    <n v="18113"/>
    <d v="2012-08-28T00:00:00"/>
    <d v="2012-08-30T00:00:00"/>
    <s v="August"/>
    <s v="2012"/>
    <n v="2"/>
    <b v="0"/>
    <s v="Not Specified"/>
    <n v="27"/>
    <n v="3316.08"/>
    <n v="0.08"/>
    <s v="Delivery Truck"/>
    <n v="-514.32000000000005"/>
    <n v="130.97999999999999"/>
    <n v="30"/>
    <s v="Becky Castell"/>
    <s v="Northwest Territories"/>
    <s v="Northwest Territories"/>
    <s v="Consumer"/>
    <s v="Furniture"/>
    <s v="Chairs &amp; Chairmats"/>
    <n v="0.78"/>
  </r>
  <r>
    <n v="18144"/>
    <d v="2011-06-07T00:00:00"/>
    <d v="2011-06-09T00:00:00"/>
    <s v="June"/>
    <s v="2011"/>
    <n v="2"/>
    <b v="0"/>
    <s v="Critical"/>
    <n v="48"/>
    <n v="207.08"/>
    <n v="0.09"/>
    <s v="Regular Air"/>
    <n v="-131.82"/>
    <n v="4.28"/>
    <n v="5.17"/>
    <s v="Dorothy Wardle"/>
    <s v="Northwest Territories"/>
    <s v="Northwest Territories"/>
    <s v="Corporate"/>
    <s v="Office Supplies"/>
    <s v="Paper"/>
    <n v="0.4"/>
  </r>
  <r>
    <n v="18144"/>
    <d v="2011-06-07T00:00:00"/>
    <d v="2011-06-09T00:00:00"/>
    <s v="June"/>
    <s v="2011"/>
    <n v="2"/>
    <b v="0"/>
    <s v="Critical"/>
    <n v="8"/>
    <n v="234.28"/>
    <n v="0.09"/>
    <s v="Regular Air"/>
    <n v="-65.42"/>
    <n v="28.28"/>
    <n v="13.99"/>
    <s v="Dorothy Wardle"/>
    <s v="Northwest Territories"/>
    <s v="Northwest Territories"/>
    <s v="Corporate"/>
    <s v="Office Supplies"/>
    <s v="Storage &amp; Organization"/>
    <n v="0.57999999999999996"/>
  </r>
  <r>
    <n v="18144"/>
    <d v="2011-06-07T00:00:00"/>
    <d v="2011-06-09T00:00:00"/>
    <s v="June"/>
    <s v="2011"/>
    <n v="2"/>
    <b v="0"/>
    <s v="Critical"/>
    <n v="41"/>
    <n v="1779.8915"/>
    <n v="0.09"/>
    <s v="Regular Air"/>
    <n v="-250.17"/>
    <n v="55.99"/>
    <n v="5"/>
    <s v="Dorothy Wardle"/>
    <s v="Northwest Territories"/>
    <s v="Northwest Territories"/>
    <s v="Corporate"/>
    <s v="Technology"/>
    <s v="Telephones and Communication"/>
    <n v="0.8"/>
  </r>
  <r>
    <n v="18308"/>
    <d v="2009-10-09T00:00:00"/>
    <d v="2009-10-11T00:00:00"/>
    <s v="October"/>
    <s v="2009"/>
    <n v="2"/>
    <b v="0"/>
    <s v="Not Specified"/>
    <n v="30"/>
    <n v="114.12"/>
    <n v="0.05"/>
    <s v="Regular Air"/>
    <n v="15.73"/>
    <n v="3.8"/>
    <n v="1.49"/>
    <s v="Ann Chong"/>
    <s v="Northwest Territories"/>
    <s v="Northwest Territories"/>
    <s v="Corporate"/>
    <s v="Office Supplies"/>
    <s v="Binders and Binder Accessories"/>
    <n v="0.38"/>
  </r>
  <r>
    <n v="18308"/>
    <d v="2009-10-09T00:00:00"/>
    <d v="2009-10-09T00:00:00"/>
    <s v="October"/>
    <s v="2009"/>
    <n v="0"/>
    <s v="FREE DELIVERY"/>
    <s v="Not Specified"/>
    <n v="15"/>
    <n v="436.05"/>
    <n v="0.09"/>
    <s v="Regular Air"/>
    <n v="-92.58"/>
    <n v="30.73"/>
    <n v="4"/>
    <s v="Ann Chong"/>
    <s v="Northwest Territories"/>
    <s v="Northwest Territories"/>
    <s v="Corporate"/>
    <s v="Technology"/>
    <s v="Computer Peripherals"/>
    <n v="0.75"/>
  </r>
  <r>
    <n v="18308"/>
    <d v="2009-10-09T00:00:00"/>
    <d v="2009-10-10T00:00:00"/>
    <s v="October"/>
    <s v="2009"/>
    <n v="1"/>
    <b v="0"/>
    <s v="Not Specified"/>
    <n v="49"/>
    <n v="5247.4835000000003"/>
    <n v="0"/>
    <s v="Regular Air"/>
    <n v="1465.87"/>
    <n v="125.99"/>
    <n v="8.08"/>
    <s v="Ann Chong"/>
    <s v="Northwest Territories"/>
    <s v="Northwest Territories"/>
    <s v="Corporate"/>
    <s v="Technology"/>
    <s v="Telephones and Communication"/>
    <n v="0.56999999999999995"/>
  </r>
  <r>
    <n v="18887"/>
    <d v="2010-12-05T00:00:00"/>
    <d v="2010-12-07T00:00:00"/>
    <s v="December"/>
    <s v="2010"/>
    <n v="2"/>
    <b v="0"/>
    <s v="Not Specified"/>
    <n v="9"/>
    <n v="173.417"/>
    <n v="0"/>
    <s v="Regular Air"/>
    <n v="18.23"/>
    <n v="20.99"/>
    <n v="0.99"/>
    <s v="Clay Rozendal"/>
    <s v="Northwest Territories"/>
    <s v="Northwest Territories"/>
    <s v="Corporate"/>
    <s v="Technology"/>
    <s v="Telephones and Communication"/>
    <n v="0.37"/>
  </r>
  <r>
    <n v="19010"/>
    <d v="2009-06-07T00:00:00"/>
    <d v="2009-06-09T00:00:00"/>
    <s v="June"/>
    <s v="2009"/>
    <n v="2"/>
    <b v="0"/>
    <s v="low"/>
    <n v="18"/>
    <n v="23792.93"/>
    <n v="0"/>
    <s v="Regular Air"/>
    <n v="10951.31"/>
    <n v="1270.99"/>
    <n v="19.989999999999998"/>
    <s v="Grant Carroll"/>
    <s v="Northwest Territories"/>
    <s v="Northwest Territories"/>
    <s v="Small Business"/>
    <s v="Office Supplies"/>
    <s v="Binders and Binder Accessories"/>
    <n v="0.35"/>
  </r>
  <r>
    <n v="19078"/>
    <d v="2009-07-27T00:00:00"/>
    <d v="2009-07-28T00:00:00"/>
    <s v="July"/>
    <s v="2009"/>
    <n v="1"/>
    <b v="0"/>
    <s v="Critical"/>
    <n v="21"/>
    <n v="256.12"/>
    <n v="0.03"/>
    <s v="Regular Air"/>
    <n v="-18.190000000000001"/>
    <n v="11.97"/>
    <n v="4.9800000000000004"/>
    <s v="Brendan Dodson"/>
    <s v="Northwest Territories"/>
    <s v="Northwest Territories"/>
    <s v="Corporate"/>
    <s v="Office Supplies"/>
    <s v="Appliances"/>
    <n v="0.57999999999999996"/>
  </r>
  <r>
    <n v="19138"/>
    <d v="2011-09-05T00:00:00"/>
    <d v="2011-09-10T00:00:00"/>
    <s v="September"/>
    <s v="2011"/>
    <n v="5"/>
    <b v="0"/>
    <s v="low"/>
    <n v="30"/>
    <n v="387"/>
    <n v="0.01"/>
    <s v="Express Air"/>
    <n v="-31.45"/>
    <n v="12.28"/>
    <n v="6.13"/>
    <s v="Carlos Daly"/>
    <s v="Northwest Territories"/>
    <s v="Northwest Territories"/>
    <s v="Home Office"/>
    <s v="Office Supplies"/>
    <s v="Storage &amp; Organization"/>
    <n v="0.56999999999999995"/>
  </r>
  <r>
    <n v="19655"/>
    <d v="2009-01-11T00:00:00"/>
    <d v="2009-01-12T00:00:00"/>
    <s v="January"/>
    <s v="2009"/>
    <n v="1"/>
    <b v="0"/>
    <s v="High"/>
    <n v="31"/>
    <n v="1143.45"/>
    <n v="0.06"/>
    <s v="Regular Air"/>
    <n v="304.42"/>
    <n v="39.24"/>
    <n v="1.99"/>
    <s v="Alan Barnes"/>
    <s v="Northwest Territories"/>
    <s v="Northwest Territories"/>
    <s v="Corporate"/>
    <s v="Technology"/>
    <s v="Computer Peripherals"/>
    <n v="0.51"/>
  </r>
  <r>
    <n v="19686"/>
    <d v="2010-08-15T00:00:00"/>
    <d v="2010-08-15T00:00:00"/>
    <s v="August"/>
    <s v="2010"/>
    <n v="0"/>
    <s v="FREE DELIVERY"/>
    <s v="Medium"/>
    <n v="2"/>
    <n v="42.31"/>
    <n v="0.06"/>
    <s v="Regular Air"/>
    <n v="-53.08"/>
    <n v="17.98"/>
    <n v="8.51"/>
    <s v="Alan Barnes"/>
    <s v="Northwest Territories"/>
    <s v="Northwest Territories"/>
    <s v="Corporate"/>
    <s v="Technology"/>
    <s v="Office Machines"/>
    <n v="0.4"/>
  </r>
  <r>
    <n v="19686"/>
    <d v="2010-08-15T00:00:00"/>
    <d v="2010-08-17T00:00:00"/>
    <s v="August"/>
    <s v="2010"/>
    <n v="2"/>
    <b v="0"/>
    <s v="Medium"/>
    <n v="11"/>
    <n v="152.66999999999999"/>
    <n v="0.04"/>
    <s v="Regular Air"/>
    <n v="12.76"/>
    <n v="12.95"/>
    <n v="4.9800000000000004"/>
    <s v="Alan Barnes"/>
    <s v="Northwest Territories"/>
    <s v="Northwest Territories"/>
    <s v="Corporate"/>
    <s v="Office Supplies"/>
    <s v="Binders and Binder Accessories"/>
    <n v="0.4"/>
  </r>
  <r>
    <n v="20007"/>
    <d v="2009-08-05T00:00:00"/>
    <d v="2009-08-06T00:00:00"/>
    <s v="August"/>
    <s v="2009"/>
    <n v="1"/>
    <b v="0"/>
    <s v="Not Specified"/>
    <n v="49"/>
    <n v="82.61"/>
    <n v="0.08"/>
    <s v="Regular Air"/>
    <n v="-46.25"/>
    <n v="1.68"/>
    <n v="1.57"/>
    <s v="Nicole Hansen"/>
    <s v="Northwest Territories"/>
    <s v="Northwest Territories"/>
    <s v="Small Business"/>
    <s v="Office Supplies"/>
    <s v="Pens &amp; Art Supplies"/>
    <n v="0.59"/>
  </r>
  <r>
    <n v="20071"/>
    <d v="2011-09-17T00:00:00"/>
    <d v="2011-09-19T00:00:00"/>
    <s v="September"/>
    <s v="2011"/>
    <n v="2"/>
    <b v="0"/>
    <s v="Medium"/>
    <n v="31"/>
    <n v="789.94"/>
    <n v="0.1"/>
    <s v="Delivery Truck"/>
    <n v="-190.41"/>
    <n v="25.98"/>
    <n v="14.36"/>
    <s v="Cari Schnelling"/>
    <s v="Northwest Territories"/>
    <s v="Northwest Territories"/>
    <s v="Home Office"/>
    <s v="Furniture"/>
    <s v="Chairs &amp; Chairmats"/>
    <n v="0.6"/>
  </r>
  <r>
    <n v="20160"/>
    <d v="2011-10-22T00:00:00"/>
    <d v="2011-10-24T00:00:00"/>
    <s v="October"/>
    <s v="2011"/>
    <n v="2"/>
    <b v="0"/>
    <s v="low"/>
    <n v="42"/>
    <n v="435.24"/>
    <n v="0.08"/>
    <s v="Express Air"/>
    <n v="174.89"/>
    <n v="10.31"/>
    <n v="1.79"/>
    <s v="Chad Cunningham"/>
    <s v="Northwest Territories"/>
    <s v="Northwest Territories"/>
    <s v="Small Business"/>
    <s v="Office Supplies"/>
    <s v="Paper"/>
    <n v="0.38"/>
  </r>
  <r>
    <n v="20263"/>
    <d v="2009-11-14T00:00:00"/>
    <d v="2009-11-15T00:00:00"/>
    <s v="November"/>
    <s v="2009"/>
    <n v="1"/>
    <b v="0"/>
    <s v="Medium"/>
    <n v="8"/>
    <n v="473.7"/>
    <n v="0.05"/>
    <s v="Regular Air"/>
    <n v="72.510000000000005"/>
    <n v="59.78"/>
    <n v="10.29"/>
    <s v="Bryan Mills"/>
    <s v="Northwest Territories"/>
    <s v="Northwest Territories"/>
    <s v="Small Business"/>
    <s v="Office Supplies"/>
    <s v="Binders and Binder Accessories"/>
    <n v="0.39"/>
  </r>
  <r>
    <n v="20263"/>
    <d v="2009-11-14T00:00:00"/>
    <d v="2009-11-16T00:00:00"/>
    <s v="November"/>
    <s v="2009"/>
    <n v="2"/>
    <b v="0"/>
    <s v="Medium"/>
    <n v="33"/>
    <n v="553.5625"/>
    <n v="0.08"/>
    <s v="Regular Air"/>
    <n v="-76.86"/>
    <n v="20.99"/>
    <n v="1.25"/>
    <s v="Bryan Mills"/>
    <s v="Northwest Territories"/>
    <s v="Northwest Territories"/>
    <s v="Small Business"/>
    <s v="Technology"/>
    <s v="Telephones and Communication"/>
    <n v="0.83"/>
  </r>
  <r>
    <n v="21285"/>
    <d v="2010-07-03T00:00:00"/>
    <d v="2010-07-04T00:00:00"/>
    <s v="July"/>
    <s v="2010"/>
    <n v="1"/>
    <b v="0"/>
    <s v="Medium"/>
    <n v="32"/>
    <n v="54.78"/>
    <n v="0.02"/>
    <s v="Regular Air"/>
    <n v="-30.54"/>
    <n v="1.68"/>
    <n v="1.57"/>
    <s v="Adrian Hane"/>
    <s v="Northwest Territories"/>
    <s v="Northwest Territories"/>
    <s v="Corporate"/>
    <s v="Office Supplies"/>
    <s v="Pens &amp; Art Supplies"/>
    <n v="0.59"/>
  </r>
  <r>
    <n v="21285"/>
    <d v="2010-07-03T00:00:00"/>
    <d v="2010-07-05T00:00:00"/>
    <s v="July"/>
    <s v="2010"/>
    <n v="2"/>
    <b v="0"/>
    <s v="Medium"/>
    <n v="47"/>
    <n v="304.83"/>
    <n v="0.1"/>
    <s v="Regular Air"/>
    <n v="23.82"/>
    <n v="7.08"/>
    <n v="2.35"/>
    <s v="Adrian Hane"/>
    <s v="Northwest Territories"/>
    <s v="Northwest Territories"/>
    <s v="Corporate"/>
    <s v="Office Supplies"/>
    <s v="Pens &amp; Art Supplies"/>
    <n v="0.47"/>
  </r>
  <r>
    <n v="21383"/>
    <d v="2009-01-30T00:00:00"/>
    <d v="2009-02-04T00:00:00"/>
    <s v="February"/>
    <s v="2009"/>
    <n v="5"/>
    <b v="0"/>
    <s v="low"/>
    <n v="31"/>
    <n v="16066.85"/>
    <n v="7.0000000000000007E-2"/>
    <s v="Regular Air"/>
    <n v="7416.43"/>
    <n v="574.74"/>
    <n v="24.49"/>
    <s v="Rick Reed"/>
    <s v="Northwest Territories"/>
    <s v="Northwest Territories"/>
    <s v="Consumer"/>
    <s v="Technology"/>
    <s v="Office Machines"/>
    <n v="0.37"/>
  </r>
  <r>
    <n v="21607"/>
    <d v="2012-03-15T00:00:00"/>
    <d v="2012-03-17T00:00:00"/>
    <s v="March"/>
    <s v="2012"/>
    <n v="2"/>
    <b v="0"/>
    <s v="Not Specified"/>
    <n v="17"/>
    <n v="618.9"/>
    <n v="0.09"/>
    <s v="Regular Air"/>
    <n v="54.92"/>
    <n v="36.549999999999997"/>
    <n v="13.89"/>
    <s v="Heather Kirkland"/>
    <s v="Northwest Territories"/>
    <s v="Northwest Territories"/>
    <s v="Home Office"/>
    <s v="Office Supplies"/>
    <s v="Pens &amp; Art Supplies"/>
    <n v="0.41"/>
  </r>
  <r>
    <n v="21636"/>
    <d v="2009-08-10T00:00:00"/>
    <d v="2009-08-10T00:00:00"/>
    <s v="August"/>
    <s v="2009"/>
    <n v="0"/>
    <s v="FREE DELIVERY"/>
    <s v="low"/>
    <n v="35"/>
    <n v="1665.0395000000001"/>
    <n v="0.02"/>
    <s v="Regular Air"/>
    <n v="366.51"/>
    <n v="55.99"/>
    <n v="3.3"/>
    <s v="Fred Wasserman"/>
    <s v="Northwest Territories"/>
    <s v="Northwest Territories"/>
    <s v="Home Office"/>
    <s v="Technology"/>
    <s v="Telephones and Communication"/>
    <n v="0.59"/>
  </r>
  <r>
    <n v="21889"/>
    <d v="2010-04-01T00:00:00"/>
    <d v="2010-04-08T00:00:00"/>
    <s v="April"/>
    <s v="2010"/>
    <n v="7"/>
    <b v="0"/>
    <s v="low"/>
    <n v="21"/>
    <n v="1049.79"/>
    <n v="0.08"/>
    <s v="Regular Air"/>
    <n v="135.79"/>
    <n v="51.75"/>
    <n v="19.989999999999998"/>
    <s v="Becky Castell"/>
    <s v="Northwest Territories"/>
    <s v="Northwest Territories"/>
    <s v="Consumer"/>
    <s v="Furniture"/>
    <s v="Office Furnishings"/>
    <n v="0.55000000000000004"/>
  </r>
  <r>
    <n v="21889"/>
    <d v="2010-04-01T00:00:00"/>
    <d v="2010-04-03T00:00:00"/>
    <s v="April"/>
    <s v="2010"/>
    <n v="2"/>
    <b v="0"/>
    <s v="low"/>
    <n v="16"/>
    <n v="817.18"/>
    <n v="0.1"/>
    <s v="Regular Air"/>
    <n v="103.38"/>
    <n v="55.29"/>
    <n v="5.08"/>
    <s v="Becky Castell"/>
    <s v="Northwest Territories"/>
    <s v="Northwest Territories"/>
    <s v="Consumer"/>
    <s v="Office Supplies"/>
    <s v="Storage &amp; Organization"/>
    <n v="0.59"/>
  </r>
  <r>
    <n v="22151"/>
    <d v="2010-07-31T00:00:00"/>
    <d v="2010-07-31T00:00:00"/>
    <s v="July"/>
    <s v="2010"/>
    <n v="0"/>
    <s v="FREE DELIVERY"/>
    <s v="High"/>
    <n v="49"/>
    <n v="465.83"/>
    <n v="0.1"/>
    <s v="Regular Air"/>
    <n v="-79.72"/>
    <n v="9.65"/>
    <n v="6.22"/>
    <s v="Beth Thompson"/>
    <s v="Northwest Territories"/>
    <s v="Northwest Territories"/>
    <s v="Corporate"/>
    <s v="Furniture"/>
    <s v="Office Furnishings"/>
    <n v="0.55000000000000004"/>
  </r>
  <r>
    <n v="22342"/>
    <d v="2009-05-29T00:00:00"/>
    <d v="2009-06-05T00:00:00"/>
    <s v="June"/>
    <s v="2009"/>
    <n v="7"/>
    <b v="0"/>
    <s v="low"/>
    <n v="13"/>
    <n v="241.70599999999999"/>
    <n v="0"/>
    <s v="Regular Air"/>
    <n v="-92.96"/>
    <n v="20.99"/>
    <n v="3.3"/>
    <s v="Claudia Miner"/>
    <s v="Northwest Territories"/>
    <s v="Northwest Territories"/>
    <s v="Small Business"/>
    <s v="Technology"/>
    <s v="Telephones and Communication"/>
    <n v="0.81"/>
  </r>
  <r>
    <n v="22469"/>
    <d v="2010-10-11T00:00:00"/>
    <d v="2010-10-13T00:00:00"/>
    <s v="October"/>
    <s v="2010"/>
    <n v="2"/>
    <b v="0"/>
    <s v="High"/>
    <n v="44"/>
    <n v="275.91000000000003"/>
    <n v="0.1"/>
    <s v="Regular Air"/>
    <n v="-162.37"/>
    <n v="7.99"/>
    <n v="5.03"/>
    <s v="Jack Lebron"/>
    <s v="Northwest Territories"/>
    <s v="Northwest Territories"/>
    <s v="Corporate"/>
    <s v="Technology"/>
    <s v="Telephones and Communication"/>
    <n v="0.6"/>
  </r>
  <r>
    <n v="22501"/>
    <d v="2010-05-18T00:00:00"/>
    <d v="2010-05-19T00:00:00"/>
    <s v="May"/>
    <s v="2010"/>
    <n v="1"/>
    <b v="0"/>
    <s v="High"/>
    <n v="2"/>
    <n v="30.83"/>
    <n v="0.04"/>
    <s v="Express Air"/>
    <n v="7.27"/>
    <n v="7.64"/>
    <n v="1.39"/>
    <s v="Alan Barnes"/>
    <s v="Northwest Territories"/>
    <s v="Northwest Territories"/>
    <s v="Corporate"/>
    <s v="Office Supplies"/>
    <s v="Envelopes"/>
    <n v="0.36"/>
  </r>
  <r>
    <n v="22532"/>
    <d v="2011-02-08T00:00:00"/>
    <d v="2011-02-08T00:00:00"/>
    <s v="February"/>
    <s v="2011"/>
    <n v="0"/>
    <s v="FREE DELIVERY"/>
    <s v="Critical"/>
    <n v="13"/>
    <n v="121.66"/>
    <n v="0.03"/>
    <s v="Regular Air"/>
    <n v="-11.8"/>
    <n v="8.85"/>
    <n v="5.6"/>
    <s v="Carlos Soltero"/>
    <s v="Northwest Territories"/>
    <s v="Northwest Territories"/>
    <s v="Consumer"/>
    <s v="Office Supplies"/>
    <s v="Binders and Binder Accessories"/>
    <n v="0.36"/>
  </r>
  <r>
    <n v="23264"/>
    <d v="2010-12-07T00:00:00"/>
    <d v="2010-12-09T00:00:00"/>
    <s v="December"/>
    <s v="2010"/>
    <n v="2"/>
    <b v="0"/>
    <s v="Critical"/>
    <n v="16"/>
    <n v="108.42"/>
    <n v="0.02"/>
    <s v="Regular Air"/>
    <n v="-50.82"/>
    <n v="6.48"/>
    <n v="6.81"/>
    <s v="Clay Rozendal"/>
    <s v="Northwest Territories"/>
    <s v="Northwest Territories"/>
    <s v="Corporate"/>
    <s v="Office Supplies"/>
    <s v="Paper"/>
    <n v="0.36"/>
  </r>
  <r>
    <n v="23264"/>
    <d v="2010-12-07T00:00:00"/>
    <d v="2010-12-09T00:00:00"/>
    <s v="December"/>
    <s v="2010"/>
    <n v="2"/>
    <b v="0"/>
    <s v="Critical"/>
    <n v="27"/>
    <n v="78.47"/>
    <n v="0.06"/>
    <s v="Regular Air"/>
    <n v="17.989999999999998"/>
    <n v="2.88"/>
    <n v="0.99"/>
    <s v="Clay Rozendal"/>
    <s v="Northwest Territories"/>
    <s v="Northwest Territories"/>
    <s v="Corporate"/>
    <s v="Office Supplies"/>
    <s v="Labels"/>
    <n v="0.36"/>
  </r>
  <r>
    <n v="23488"/>
    <d v="2009-01-06T00:00:00"/>
    <d v="2009-01-07T00:00:00"/>
    <s v="January"/>
    <s v="2009"/>
    <n v="1"/>
    <b v="0"/>
    <s v="Critical"/>
    <n v="30"/>
    <n v="26133.39"/>
    <n v="0.04"/>
    <s v="Delivery Truck"/>
    <n v="-11053.6"/>
    <n v="880.98"/>
    <n v="44.55"/>
    <s v="Julia West"/>
    <s v="Northwest Territories"/>
    <s v="Northwest Territories"/>
    <s v="Home Office"/>
    <s v="Furniture"/>
    <s v="Bookcases"/>
    <n v="0.62"/>
  </r>
  <r>
    <n v="23584"/>
    <d v="2012-03-12T00:00:00"/>
    <d v="2012-03-14T00:00:00"/>
    <s v="March"/>
    <s v="2012"/>
    <n v="2"/>
    <b v="0"/>
    <s v="Critical"/>
    <n v="14"/>
    <n v="2671.21"/>
    <n v="0.06"/>
    <s v="Delivery Truck"/>
    <n v="636.17999999999995"/>
    <n v="200.97"/>
    <n v="15.59"/>
    <s v="Alan Barnes"/>
    <s v="Northwest Territories"/>
    <s v="Northwest Territories"/>
    <s v="Corporate"/>
    <s v="Technology"/>
    <s v="Office Machines"/>
    <n v="0.36"/>
  </r>
  <r>
    <n v="24007"/>
    <d v="2010-08-26T00:00:00"/>
    <d v="2010-09-02T00:00:00"/>
    <s v="September"/>
    <s v="2010"/>
    <n v="7"/>
    <b v="0"/>
    <s v="low"/>
    <n v="26"/>
    <n v="531.66"/>
    <n v="0.08"/>
    <s v="Regular Air"/>
    <n v="135.65"/>
    <n v="20.89"/>
    <n v="1.99"/>
    <s v="Joy Bell"/>
    <s v="Northwest Territories"/>
    <s v="Northwest Territories"/>
    <s v="Home Office"/>
    <s v="Technology"/>
    <s v="Computer Peripherals"/>
    <n v="0.48"/>
  </r>
  <r>
    <n v="24007"/>
    <d v="2010-08-26T00:00:00"/>
    <d v="2010-09-02T00:00:00"/>
    <s v="September"/>
    <s v="2010"/>
    <n v="7"/>
    <b v="0"/>
    <s v="low"/>
    <n v="28"/>
    <n v="317.85000000000002"/>
    <n v="0.06"/>
    <s v="Regular Air"/>
    <n v="-13.95"/>
    <n v="11.58"/>
    <n v="6.97"/>
    <s v="Joy Bell"/>
    <s v="Northwest Territories"/>
    <s v="Northwest Territories"/>
    <s v="Home Office"/>
    <s v="Office Supplies"/>
    <s v="Envelopes"/>
    <n v="0.35"/>
  </r>
  <r>
    <n v="24007"/>
    <d v="2010-08-26T00:00:00"/>
    <d v="2010-08-30T00:00:00"/>
    <s v="August"/>
    <s v="2010"/>
    <n v="4"/>
    <b v="0"/>
    <s v="low"/>
    <n v="42"/>
    <n v="163.08000000000001"/>
    <n v="0.09"/>
    <s v="Regular Air"/>
    <n v="66.17"/>
    <n v="4.13"/>
    <n v="0.5"/>
    <s v="Joy Bell"/>
    <s v="Northwest Territories"/>
    <s v="Northwest Territories"/>
    <s v="Home Office"/>
    <s v="Office Supplies"/>
    <s v="Labels"/>
    <n v="0.39"/>
  </r>
  <r>
    <n v="24038"/>
    <d v="2011-06-20T00:00:00"/>
    <d v="2011-06-22T00:00:00"/>
    <s v="June"/>
    <s v="2011"/>
    <n v="2"/>
    <b v="0"/>
    <s v="High"/>
    <n v="38"/>
    <n v="103.07"/>
    <n v="0.1"/>
    <s v="Regular Air"/>
    <n v="-0.95"/>
    <n v="2.78"/>
    <n v="1.34"/>
    <s v="Jack Lebron"/>
    <s v="Northwest Territories"/>
    <s v="Northwest Territories"/>
    <s v="Corporate"/>
    <s v="Office Supplies"/>
    <s v="Pens &amp; Art Supplies"/>
    <n v="0.45"/>
  </r>
  <r>
    <n v="24097"/>
    <d v="2010-08-04T00:00:00"/>
    <d v="2010-08-04T00:00:00"/>
    <s v="August"/>
    <s v="2010"/>
    <n v="0"/>
    <s v="FREE DELIVERY"/>
    <s v="High"/>
    <n v="1"/>
    <n v="17.190000000000001"/>
    <n v="0"/>
    <s v="Regular Air"/>
    <n v="-35.340000000000003"/>
    <n v="14.48"/>
    <n v="1.99"/>
    <s v="Anthony Johnson"/>
    <s v="Northwest Territories"/>
    <s v="Northwest Territories"/>
    <s v="Small Business"/>
    <s v="Technology"/>
    <s v="Computer Peripherals"/>
    <n v="0.49"/>
  </r>
  <r>
    <n v="24097"/>
    <d v="2010-08-04T00:00:00"/>
    <d v="2010-08-06T00:00:00"/>
    <s v="August"/>
    <s v="2010"/>
    <n v="2"/>
    <b v="0"/>
    <s v="High"/>
    <n v="27"/>
    <n v="2689.48"/>
    <n v="0.04"/>
    <s v="Regular Air"/>
    <n v="399.93"/>
    <n v="99.99"/>
    <n v="19.989999999999998"/>
    <s v="Anthony Johnson"/>
    <s v="Northwest Territories"/>
    <s v="Northwest Territories"/>
    <s v="Small Business"/>
    <s v="Technology"/>
    <s v="Computer Peripherals"/>
    <n v="0.5"/>
  </r>
  <r>
    <n v="24097"/>
    <d v="2010-08-04T00:00:00"/>
    <d v="2010-08-06T00:00:00"/>
    <s v="August"/>
    <s v="2010"/>
    <n v="2"/>
    <b v="0"/>
    <s v="High"/>
    <n v="2"/>
    <n v="15.31"/>
    <n v="0.01"/>
    <s v="Regular Air"/>
    <n v="-8.15"/>
    <n v="4.9800000000000004"/>
    <n v="4.8600000000000003"/>
    <s v="Anthony Johnson"/>
    <s v="Northwest Territories"/>
    <s v="Northwest Territories"/>
    <s v="Small Business"/>
    <s v="Office Supplies"/>
    <s v="Paper"/>
    <n v="0.38"/>
  </r>
  <r>
    <n v="24128"/>
    <d v="2010-11-23T00:00:00"/>
    <d v="2010-11-25T00:00:00"/>
    <s v="November"/>
    <s v="2010"/>
    <n v="2"/>
    <b v="0"/>
    <s v="High"/>
    <n v="13"/>
    <n v="270.63"/>
    <n v="0.1"/>
    <s v="Regular Air"/>
    <n v="7.07"/>
    <n v="21.98"/>
    <n v="8.32"/>
    <s v="Eugene Barchas"/>
    <s v="Northwest Territories"/>
    <s v="Northwest Territories"/>
    <s v="Corporate"/>
    <s v="Office Supplies"/>
    <s v="Paper"/>
    <n v="0.39"/>
  </r>
  <r>
    <n v="24128"/>
    <d v="2010-11-23T00:00:00"/>
    <d v="2010-11-25T00:00:00"/>
    <s v="November"/>
    <s v="2010"/>
    <n v="2"/>
    <b v="0"/>
    <s v="High"/>
    <n v="43"/>
    <n v="6583.9129999999996"/>
    <n v="0.09"/>
    <s v="Regular Air"/>
    <n v="1459.79"/>
    <n v="195.99"/>
    <n v="3.99"/>
    <s v="Eugene Barchas"/>
    <s v="Northwest Territories"/>
    <s v="Northwest Territories"/>
    <s v="Corporate"/>
    <s v="Technology"/>
    <s v="Telephones and Communication"/>
    <n v="0.59"/>
  </r>
  <r>
    <n v="24294"/>
    <d v="2009-08-02T00:00:00"/>
    <d v="2009-08-03T00:00:00"/>
    <s v="August"/>
    <s v="2009"/>
    <n v="1"/>
    <b v="0"/>
    <s v="Not Specified"/>
    <n v="24"/>
    <n v="4865.72"/>
    <n v="0.03"/>
    <s v="Delivery Truck"/>
    <n v="1951.3"/>
    <n v="200.97"/>
    <n v="15.59"/>
    <s v="Thomas Seio"/>
    <s v="Northwest Territories"/>
    <s v="Northwest Territories"/>
    <s v="Home Office"/>
    <s v="Technology"/>
    <s v="Office Machines"/>
    <n v="0.36"/>
  </r>
  <r>
    <n v="24387"/>
    <d v="2011-08-10T00:00:00"/>
    <d v="2011-08-11T00:00:00"/>
    <s v="August"/>
    <s v="2011"/>
    <n v="1"/>
    <b v="0"/>
    <s v="Critical"/>
    <n v="23"/>
    <n v="1003.31"/>
    <n v="0.01"/>
    <s v="Regular Air"/>
    <n v="51.9"/>
    <n v="40.97"/>
    <n v="14.45"/>
    <s v="Bryan Mills"/>
    <s v="Northwest Territories"/>
    <s v="Northwest Territories"/>
    <s v="Small Business"/>
    <s v="Furniture"/>
    <s v="Office Furnishings"/>
    <n v="0.56999999999999995"/>
  </r>
  <r>
    <n v="24387"/>
    <d v="2011-08-10T00:00:00"/>
    <d v="2011-08-10T00:00:00"/>
    <s v="August"/>
    <s v="2011"/>
    <n v="0"/>
    <s v="FREE DELIVERY"/>
    <s v="Critical"/>
    <n v="17"/>
    <n v="6048.18"/>
    <n v="0.04"/>
    <s v="Delivery Truck"/>
    <n v="1418.36"/>
    <n v="349.45"/>
    <n v="60"/>
    <s v="Bryan Mills"/>
    <s v="Northwest Territories"/>
    <s v="Northwest Territories"/>
    <s v="Small Business"/>
    <s v="Furniture"/>
    <s v="Tables"/>
    <m/>
  </r>
  <r>
    <n v="24515"/>
    <d v="2010-05-06T00:00:00"/>
    <d v="2010-05-08T00:00:00"/>
    <s v="May"/>
    <s v="2010"/>
    <n v="2"/>
    <b v="0"/>
    <s v="Critical"/>
    <n v="41"/>
    <n v="3051.27"/>
    <n v="0.1"/>
    <s v="Delivery Truck"/>
    <n v="121.48"/>
    <n v="80.97"/>
    <n v="33.6"/>
    <s v="Eugene Barchas"/>
    <s v="Northwest Territories"/>
    <s v="Northwest Territories"/>
    <s v="Home Office"/>
    <s v="Technology"/>
    <s v="Office Machines"/>
    <n v="0.37"/>
  </r>
  <r>
    <n v="24743"/>
    <d v="2012-06-28T00:00:00"/>
    <d v="2012-07-05T00:00:00"/>
    <s v="July"/>
    <s v="2012"/>
    <n v="7"/>
    <b v="0"/>
    <s v="low"/>
    <n v="47"/>
    <n v="9633.59"/>
    <n v="0.06"/>
    <s v="Delivery Truck"/>
    <n v="176.67"/>
    <n v="216.6"/>
    <n v="64.2"/>
    <s v="Sylvia Foulston"/>
    <s v="Northwest Territories"/>
    <s v="Northwest Territories"/>
    <s v="Corporate"/>
    <s v="Furniture"/>
    <s v="Chairs &amp; Chairmats"/>
    <n v="0.59"/>
  </r>
  <r>
    <n v="24743"/>
    <d v="2012-06-28T00:00:00"/>
    <d v="2012-07-03T00:00:00"/>
    <s v="July"/>
    <s v="2012"/>
    <n v="5"/>
    <b v="0"/>
    <s v="low"/>
    <n v="26"/>
    <n v="3758.77"/>
    <n v="0"/>
    <s v="Regular Air"/>
    <n v="753.61"/>
    <n v="140.81"/>
    <n v="24.49"/>
    <s v="Sylvia Foulston"/>
    <s v="Northwest Territories"/>
    <s v="Northwest Territories"/>
    <s v="Corporate"/>
    <s v="Furniture"/>
    <s v="Chairs &amp; Chairmats"/>
    <n v="0.56999999999999995"/>
  </r>
  <r>
    <n v="24871"/>
    <d v="2011-03-23T00:00:00"/>
    <d v="2011-03-24T00:00:00"/>
    <s v="March"/>
    <s v="2011"/>
    <n v="1"/>
    <b v="0"/>
    <s v="Medium"/>
    <n v="6"/>
    <n v="143.78"/>
    <n v="0.04"/>
    <s v="Regular Air"/>
    <n v="75.3"/>
    <n v="22.72"/>
    <n v="8.99"/>
    <s v="Carl Ludwig"/>
    <s v="Northwest Territories"/>
    <s v="Northwest Territories"/>
    <s v="Corporate"/>
    <s v="Furniture"/>
    <s v="Office Furnishings"/>
    <n v="0.44"/>
  </r>
  <r>
    <n v="25318"/>
    <d v="2011-11-19T00:00:00"/>
    <d v="2011-11-21T00:00:00"/>
    <s v="November"/>
    <s v="2011"/>
    <n v="2"/>
    <b v="0"/>
    <s v="Critical"/>
    <n v="22"/>
    <n v="440.92"/>
    <n v="0.05"/>
    <s v="Express Air"/>
    <n v="-65.180000000000007"/>
    <n v="19.98"/>
    <n v="10.49"/>
    <s v="Julia West"/>
    <s v="Northwest Territories"/>
    <s v="Northwest Territories"/>
    <s v="Small Business"/>
    <s v="Furniture"/>
    <s v="Office Furnishings"/>
    <n v="0.49"/>
  </r>
  <r>
    <n v="25377"/>
    <d v="2012-11-26T00:00:00"/>
    <d v="2012-12-03T00:00:00"/>
    <s v="December"/>
    <s v="2012"/>
    <n v="7"/>
    <b v="0"/>
    <s v="low"/>
    <n v="3"/>
    <n v="4343.51"/>
    <n v="0.09"/>
    <s v="Delivery Truck"/>
    <n v="-3755.03"/>
    <n v="1500.97"/>
    <n v="29.7"/>
    <s v="Don Jones"/>
    <s v="Northwest Territories"/>
    <s v="Northwest Territories"/>
    <s v="Corporate"/>
    <s v="Technology"/>
    <s v="Office Machines"/>
    <n v="0.56999999999999995"/>
  </r>
  <r>
    <n v="25634"/>
    <d v="2010-07-29T00:00:00"/>
    <d v="2010-08-01T00:00:00"/>
    <s v="August"/>
    <s v="2010"/>
    <n v="3"/>
    <b v="0"/>
    <s v="Not Specified"/>
    <n v="29"/>
    <n v="593.32000000000005"/>
    <n v="0.03"/>
    <s v="Regular Air"/>
    <n v="28.99"/>
    <n v="20.95"/>
    <n v="4"/>
    <s v="Mike Pelletier"/>
    <s v="Northwest Territories"/>
    <s v="Northwest Territories"/>
    <s v="Corporate"/>
    <s v="Technology"/>
    <s v="Computer Peripherals"/>
    <n v="0.6"/>
  </r>
  <r>
    <n v="25634"/>
    <d v="2010-07-29T00:00:00"/>
    <d v="2010-07-30T00:00:00"/>
    <s v="July"/>
    <s v="2010"/>
    <n v="1"/>
    <b v="0"/>
    <s v="Not Specified"/>
    <n v="26"/>
    <n v="626.07000000000005"/>
    <n v="0.03"/>
    <s v="Express Air"/>
    <n v="185.32"/>
    <n v="23.99"/>
    <n v="6.71"/>
    <s v="Mike Pelletier"/>
    <s v="Northwest Territories"/>
    <s v="Northwest Territories"/>
    <s v="Corporate"/>
    <s v="Office Supplies"/>
    <s v="Envelopes"/>
    <n v="0.35"/>
  </r>
  <r>
    <n v="25733"/>
    <d v="2012-05-12T00:00:00"/>
    <d v="2012-05-17T00:00:00"/>
    <s v="May"/>
    <s v="2012"/>
    <n v="5"/>
    <b v="0"/>
    <s v="low"/>
    <n v="24"/>
    <n v="557.23"/>
    <n v="0.09"/>
    <s v="Regular Air"/>
    <n v="-42.99"/>
    <n v="24.92"/>
    <n v="12.98"/>
    <s v="Eugene Barchas"/>
    <s v="Northwest Territories"/>
    <s v="Northwest Territories"/>
    <s v="Home Office"/>
    <s v="Office Supplies"/>
    <s v="Binders and Binder Accessories"/>
    <n v="0.39"/>
  </r>
  <r>
    <n v="25767"/>
    <d v="2012-03-03T00:00:00"/>
    <d v="2012-03-03T00:00:00"/>
    <s v="March"/>
    <s v="2012"/>
    <n v="0"/>
    <s v="FREE DELIVERY"/>
    <s v="High"/>
    <n v="7"/>
    <n v="261.88"/>
    <n v="0.08"/>
    <s v="Regular Air"/>
    <n v="-59.2"/>
    <n v="39.479999999999997"/>
    <n v="1.99"/>
    <s v="Ann Chong"/>
    <s v="Northwest Territories"/>
    <s v="Northwest Territories"/>
    <s v="Corporate"/>
    <s v="Technology"/>
    <s v="Computer Peripherals"/>
    <n v="0.54"/>
  </r>
  <r>
    <n v="25767"/>
    <d v="2012-03-03T00:00:00"/>
    <d v="2012-03-04T00:00:00"/>
    <s v="March"/>
    <s v="2012"/>
    <n v="1"/>
    <b v="0"/>
    <s v="High"/>
    <n v="15"/>
    <n v="593.73"/>
    <n v="0.04"/>
    <s v="Regular Air"/>
    <n v="108.01"/>
    <n v="38.76"/>
    <n v="13.26"/>
    <s v="Ann Chong"/>
    <s v="Northwest Territories"/>
    <s v="Northwest Territories"/>
    <s v="Corporate"/>
    <s v="Office Supplies"/>
    <s v="Paper"/>
    <n v="0.36"/>
  </r>
  <r>
    <n v="26023"/>
    <d v="2010-08-20T00:00:00"/>
    <d v="2010-08-21T00:00:00"/>
    <s v="August"/>
    <s v="2010"/>
    <n v="1"/>
    <b v="0"/>
    <s v="High"/>
    <n v="49"/>
    <n v="120.77"/>
    <n v="0.03"/>
    <s v="Regular Air"/>
    <n v="19.86"/>
    <n v="2.4700000000000002"/>
    <n v="1.02"/>
    <s v="Charles McCrossin"/>
    <s v="Northwest Territories"/>
    <s v="Northwest Territories"/>
    <s v="Corporate"/>
    <s v="Office Supplies"/>
    <s v="Rubber Bands"/>
    <n v="0.38"/>
  </r>
  <r>
    <n v="26051"/>
    <d v="2010-06-27T00:00:00"/>
    <d v="2010-06-29T00:00:00"/>
    <s v="June"/>
    <s v="2010"/>
    <n v="2"/>
    <b v="0"/>
    <s v="Not Specified"/>
    <n v="22"/>
    <n v="795.74"/>
    <n v="0"/>
    <s v="Delivery Truck"/>
    <n v="-127.39"/>
    <n v="33.94"/>
    <n v="19.190000000000001"/>
    <s v="Annie Cyprus"/>
    <s v="Northwest Territories"/>
    <s v="Northwest Territories"/>
    <s v="Home Office"/>
    <s v="Furniture"/>
    <s v="Chairs &amp; Chairmats"/>
    <n v="0.57999999999999996"/>
  </r>
  <r>
    <n v="26051"/>
    <d v="2010-06-27T00:00:00"/>
    <d v="2010-06-28T00:00:00"/>
    <s v="June"/>
    <s v="2010"/>
    <n v="1"/>
    <b v="0"/>
    <s v="Not Specified"/>
    <n v="31"/>
    <n v="251.75"/>
    <n v="7.0000000000000007E-2"/>
    <s v="Regular Air"/>
    <n v="22.46"/>
    <n v="8.33"/>
    <n v="1.99"/>
    <s v="Annie Cyprus"/>
    <s v="Northwest Territories"/>
    <s v="Northwest Territories"/>
    <s v="Home Office"/>
    <s v="Technology"/>
    <s v="Computer Peripherals"/>
    <n v="0.52"/>
  </r>
  <r>
    <n v="26116"/>
    <d v="2012-10-29T00:00:00"/>
    <d v="2012-10-30T00:00:00"/>
    <s v="October"/>
    <s v="2012"/>
    <n v="1"/>
    <b v="0"/>
    <s v="Critical"/>
    <n v="36"/>
    <n v="697.41"/>
    <n v="0.04"/>
    <s v="Regular Air"/>
    <n v="81.709999999999994"/>
    <n v="18.97"/>
    <n v="9.0299999999999994"/>
    <s v="Carlos Soltero"/>
    <s v="Northwest Territories"/>
    <s v="Northwest Territories"/>
    <s v="Small Business"/>
    <s v="Office Supplies"/>
    <s v="Paper"/>
    <n v="0.37"/>
  </r>
  <r>
    <n v="26182"/>
    <d v="2010-01-16T00:00:00"/>
    <d v="2010-01-19T00:00:00"/>
    <s v="January"/>
    <s v="2010"/>
    <n v="3"/>
    <b v="0"/>
    <s v="Not Specified"/>
    <n v="30"/>
    <n v="4684.8999999999996"/>
    <n v="0.01"/>
    <s v="Delivery Truck"/>
    <n v="-549.27"/>
    <n v="150.97999999999999"/>
    <n v="66.27"/>
    <s v="Doug Bickford"/>
    <s v="Northwest Territories"/>
    <s v="Northwest Territories"/>
    <s v="Corporate"/>
    <s v="Furniture"/>
    <s v="Bookcases"/>
    <n v="0.65"/>
  </r>
  <r>
    <n v="26272"/>
    <d v="2012-06-29T00:00:00"/>
    <d v="2012-07-08T00:00:00"/>
    <s v="July"/>
    <s v="2012"/>
    <n v="9"/>
    <b v="0"/>
    <s v="low"/>
    <n v="6"/>
    <n v="905.94"/>
    <n v="0.04"/>
    <s v="Express Air"/>
    <n v="-4.1900000000000004"/>
    <n v="140.81"/>
    <n v="24.49"/>
    <s v="Carlos Daly"/>
    <s v="Northwest Territories"/>
    <s v="Northwest Territories"/>
    <s v="Home Office"/>
    <s v="Furniture"/>
    <s v="Chairs &amp; Chairmats"/>
    <n v="0.56999999999999995"/>
  </r>
  <r>
    <n v="26370"/>
    <d v="2011-08-08T00:00:00"/>
    <d v="2011-08-10T00:00:00"/>
    <s v="August"/>
    <s v="2011"/>
    <n v="2"/>
    <b v="0"/>
    <s v="Not Specified"/>
    <n v="12"/>
    <n v="270.23"/>
    <n v="0.08"/>
    <s v="Regular Air"/>
    <n v="52.02"/>
    <n v="22.84"/>
    <n v="5.47"/>
    <s v="Fred Wasserman"/>
    <s v="Northwest Territories"/>
    <s v="Northwest Territories"/>
    <s v="Home Office"/>
    <s v="Office Supplies"/>
    <s v="Paper"/>
    <n v="0.39"/>
  </r>
  <r>
    <n v="26370"/>
    <d v="2011-08-08T00:00:00"/>
    <d v="2011-08-10T00:00:00"/>
    <s v="August"/>
    <s v="2011"/>
    <n v="2"/>
    <b v="0"/>
    <s v="Not Specified"/>
    <n v="20"/>
    <n v="660.27"/>
    <n v="0.09"/>
    <s v="Express Air"/>
    <n v="63.83"/>
    <n v="34.76"/>
    <n v="5.49"/>
    <s v="Fred Wasserman"/>
    <s v="Northwest Territories"/>
    <s v="Northwest Territories"/>
    <s v="Home Office"/>
    <s v="Office Supplies"/>
    <s v="Storage &amp; Organization"/>
    <n v="0.6"/>
  </r>
  <r>
    <n v="26499"/>
    <d v="2010-02-21T00:00:00"/>
    <d v="2010-02-22T00:00:00"/>
    <s v="February"/>
    <s v="2010"/>
    <n v="1"/>
    <b v="0"/>
    <s v="Medium"/>
    <n v="11"/>
    <n v="32.4"/>
    <n v="0.05"/>
    <s v="Regular Air"/>
    <n v="8.7799999999999994"/>
    <n v="2.88"/>
    <n v="0.5"/>
    <s v="Sylvia Foulston"/>
    <s v="Northwest Territories"/>
    <s v="Northwest Territories"/>
    <s v="Corporate"/>
    <s v="Office Supplies"/>
    <s v="Labels"/>
    <n v="0.39"/>
  </r>
  <r>
    <n v="26531"/>
    <d v="2011-06-20T00:00:00"/>
    <d v="2011-06-22T00:00:00"/>
    <s v="June"/>
    <s v="2011"/>
    <n v="2"/>
    <b v="0"/>
    <s v="Medium"/>
    <n v="26"/>
    <n v="4688.9485000000004"/>
    <n v="0"/>
    <s v="Regular Air"/>
    <n v="1215.44"/>
    <n v="205.99"/>
    <n v="5.26"/>
    <s v="Michelle Lonsdale"/>
    <s v="Northwest Territories"/>
    <s v="Northwest Territories"/>
    <s v="Corporate"/>
    <s v="Technology"/>
    <s v="Telephones and Communication"/>
    <n v="0.56000000000000005"/>
  </r>
  <r>
    <n v="26567"/>
    <d v="2009-09-04T00:00:00"/>
    <d v="2009-09-04T00:00:00"/>
    <s v="September"/>
    <s v="2009"/>
    <n v="0"/>
    <s v="FREE DELIVERY"/>
    <s v="Critical"/>
    <n v="8"/>
    <n v="50.7"/>
    <n v="0.08"/>
    <s v="Regular Air"/>
    <n v="-44.07"/>
    <n v="5.4"/>
    <n v="7.78"/>
    <s v="Sylvia Foulston"/>
    <s v="Northwest Territories"/>
    <s v="Northwest Territories"/>
    <s v="Corporate"/>
    <s v="Office Supplies"/>
    <s v="Binders and Binder Accessories"/>
    <n v="0.37"/>
  </r>
  <r>
    <n v="26567"/>
    <d v="2009-09-04T00:00:00"/>
    <d v="2009-09-07T00:00:00"/>
    <s v="September"/>
    <s v="2009"/>
    <n v="3"/>
    <b v="0"/>
    <s v="Critical"/>
    <n v="10"/>
    <n v="90.06"/>
    <n v="0.09"/>
    <s v="Express Air"/>
    <n v="-100.51"/>
    <n v="8.4600000000000009"/>
    <n v="8.99"/>
    <s v="Sylvia Foulston"/>
    <s v="Northwest Territories"/>
    <s v="Northwest Territories"/>
    <s v="Corporate"/>
    <s v="Technology"/>
    <s v="Computer Peripherals"/>
    <n v="0.79"/>
  </r>
  <r>
    <n v="26567"/>
    <d v="2009-09-04T00:00:00"/>
    <d v="2009-09-05T00:00:00"/>
    <s v="September"/>
    <s v="2009"/>
    <n v="1"/>
    <b v="0"/>
    <s v="Critical"/>
    <n v="22"/>
    <n v="338.52"/>
    <n v="0.21"/>
    <s v="Regular Air"/>
    <n v="-17.75"/>
    <n v="14.98"/>
    <n v="8.99"/>
    <s v="Sylvia Foulston"/>
    <s v="Northwest Territories"/>
    <s v="Northwest Territories"/>
    <s v="Corporate"/>
    <s v="Furniture"/>
    <s v="Office Furnishings"/>
    <n v="0.39"/>
  </r>
  <r>
    <n v="26567"/>
    <d v="2009-09-04T00:00:00"/>
    <d v="2009-09-05T00:00:00"/>
    <s v="September"/>
    <s v="2009"/>
    <n v="1"/>
    <b v="0"/>
    <s v="Critical"/>
    <n v="48"/>
    <n v="6109.817"/>
    <n v="0.04"/>
    <s v="Regular Air"/>
    <n v="1374.95"/>
    <n v="155.99"/>
    <n v="8.08"/>
    <s v="Sylvia Foulston"/>
    <s v="Northwest Territories"/>
    <s v="Northwest Territories"/>
    <s v="Corporate"/>
    <s v="Technology"/>
    <s v="Telephones and Communication"/>
    <n v="0.6"/>
  </r>
  <r>
    <n v="26854"/>
    <d v="2009-06-21T00:00:00"/>
    <d v="2009-06-22T00:00:00"/>
    <s v="June"/>
    <s v="2009"/>
    <n v="1"/>
    <b v="0"/>
    <s v="Not Specified"/>
    <n v="1"/>
    <n v="34.11"/>
    <n v="0.02"/>
    <s v="Regular Air"/>
    <n v="-12.95"/>
    <n v="25.38"/>
    <n v="8.99"/>
    <s v="Charlotte Melton"/>
    <s v="Northwest Territories"/>
    <s v="Northwest Territories"/>
    <s v="Home Office"/>
    <s v="Furniture"/>
    <s v="Office Furnishings"/>
    <n v="0.5"/>
  </r>
  <r>
    <n v="27109"/>
    <d v="2012-02-08T00:00:00"/>
    <d v="2012-02-10T00:00:00"/>
    <s v="February"/>
    <s v="2012"/>
    <n v="2"/>
    <b v="0"/>
    <s v="Critical"/>
    <n v="48"/>
    <n v="538.22"/>
    <n v="0.01"/>
    <s v="Regular Air"/>
    <n v="-154.66"/>
    <n v="10.97"/>
    <n v="6.5"/>
    <s v="Barry French"/>
    <s v="Northwest Territories"/>
    <s v="Northwest Territories"/>
    <s v="Consumer"/>
    <s v="Technology"/>
    <s v="Computer Peripherals"/>
    <n v="0.64"/>
  </r>
  <r>
    <n v="27111"/>
    <d v="2009-03-11T00:00:00"/>
    <d v="2009-03-14T00:00:00"/>
    <s v="March"/>
    <s v="2009"/>
    <n v="3"/>
    <b v="0"/>
    <s v="High"/>
    <n v="11"/>
    <n v="1064.23"/>
    <n v="0.06"/>
    <s v="Regular Air"/>
    <n v="-127.56"/>
    <n v="99.99"/>
    <n v="19.989999999999998"/>
    <s v="Heather Kirkland"/>
    <s v="Northwest Territories"/>
    <s v="Northwest Territories"/>
    <s v="Home Office"/>
    <s v="Technology"/>
    <s v="Computer Peripherals"/>
    <n v="0.52"/>
  </r>
  <r>
    <n v="27111"/>
    <d v="2009-03-11T00:00:00"/>
    <d v="2009-03-12T00:00:00"/>
    <s v="March"/>
    <s v="2009"/>
    <n v="1"/>
    <b v="0"/>
    <s v="High"/>
    <n v="18"/>
    <n v="3497.05"/>
    <n v="0"/>
    <s v="Regular Air"/>
    <n v="282.18"/>
    <n v="193.17"/>
    <n v="19.989999999999998"/>
    <s v="Heather Kirkland"/>
    <s v="Northwest Territories"/>
    <s v="Northwest Territories"/>
    <s v="Home Office"/>
    <s v="Office Supplies"/>
    <s v="Storage &amp; Organization"/>
    <n v="0.71"/>
  </r>
  <r>
    <n v="27111"/>
    <d v="2009-03-11T00:00:00"/>
    <d v="2009-03-11T00:00:00"/>
    <s v="March"/>
    <s v="2009"/>
    <n v="0"/>
    <s v="FREE DELIVERY"/>
    <s v="High"/>
    <n v="44"/>
    <n v="774.05250000000001"/>
    <n v="0.08"/>
    <s v="Express Air"/>
    <n v="-96.34"/>
    <n v="20.99"/>
    <n v="3.3"/>
    <s v="Heather Kirkland"/>
    <s v="Northwest Territories"/>
    <s v="Northwest Territories"/>
    <s v="Home Office"/>
    <s v="Technology"/>
    <s v="Telephones and Communication"/>
    <n v="0.81"/>
  </r>
  <r>
    <n v="27264"/>
    <d v="2011-06-04T00:00:00"/>
    <d v="2011-06-06T00:00:00"/>
    <s v="June"/>
    <s v="2011"/>
    <n v="2"/>
    <b v="0"/>
    <s v="low"/>
    <n v="3"/>
    <n v="74.05"/>
    <n v="0.02"/>
    <s v="Regular Air"/>
    <n v="44.54"/>
    <n v="19.989999999999998"/>
    <n v="11.17"/>
    <s v="Henry Goldwyn"/>
    <s v="Northwest Territories"/>
    <s v="Northwest Territories"/>
    <s v="Small Business"/>
    <s v="Furniture"/>
    <s v="Office Furnishings"/>
    <n v="0.6"/>
  </r>
  <r>
    <n v="27392"/>
    <d v="2012-03-02T00:00:00"/>
    <d v="2012-03-11T00:00:00"/>
    <s v="March"/>
    <s v="2012"/>
    <n v="9"/>
    <b v="0"/>
    <s v="low"/>
    <n v="37"/>
    <n v="5753.85"/>
    <n v="0"/>
    <s v="Regular Air"/>
    <n v="2509.52"/>
    <n v="150.97999999999999"/>
    <n v="13.99"/>
    <s v="Frank Price"/>
    <s v="Northwest Territories"/>
    <s v="Northwest Territories"/>
    <s v="Corporate"/>
    <s v="Technology"/>
    <s v="Office Machines"/>
    <n v="0.38"/>
  </r>
  <r>
    <n v="27553"/>
    <d v="2011-08-12T00:00:00"/>
    <d v="2011-08-14T00:00:00"/>
    <s v="August"/>
    <s v="2011"/>
    <n v="2"/>
    <b v="0"/>
    <s v="Medium"/>
    <n v="48"/>
    <n v="18235.47"/>
    <n v="0.03"/>
    <s v="Delivery Truck"/>
    <n v="1166.93"/>
    <n v="370.98"/>
    <n v="99"/>
    <s v="Jim Radford"/>
    <s v="Northwest Territories"/>
    <s v="Northwest Territories"/>
    <s v="Corporate"/>
    <s v="Office Supplies"/>
    <s v="Storage &amp; Organization"/>
    <n v="0.65"/>
  </r>
  <r>
    <n v="27553"/>
    <d v="2011-08-12T00:00:00"/>
    <d v="2011-08-14T00:00:00"/>
    <s v="August"/>
    <s v="2011"/>
    <n v="2"/>
    <b v="0"/>
    <s v="Medium"/>
    <n v="16"/>
    <n v="2631.107"/>
    <n v="0"/>
    <s v="Regular Air"/>
    <n v="297.11"/>
    <n v="179.99"/>
    <n v="13.99"/>
    <s v="Jim Radford"/>
    <s v="Northwest Territories"/>
    <s v="Northwest Territories"/>
    <s v="Corporate"/>
    <s v="Technology"/>
    <s v="Telephones and Communication"/>
    <n v="0.56999999999999995"/>
  </r>
  <r>
    <n v="27555"/>
    <d v="2009-09-01T00:00:00"/>
    <d v="2009-09-03T00:00:00"/>
    <s v="September"/>
    <s v="2009"/>
    <n v="2"/>
    <b v="0"/>
    <s v="Critical"/>
    <n v="32"/>
    <n v="209.42"/>
    <n v="0.1"/>
    <s v="Regular Air"/>
    <n v="65.41"/>
    <n v="6.74"/>
    <n v="1.72"/>
    <s v="Ralph Knight"/>
    <s v="Northwest Territories"/>
    <s v="Northwest Territories"/>
    <s v="Consumer"/>
    <s v="Office Supplies"/>
    <s v="Paper"/>
    <n v="0.35"/>
  </r>
  <r>
    <n v="27680"/>
    <d v="2010-01-26T00:00:00"/>
    <d v="2010-01-27T00:00:00"/>
    <s v="January"/>
    <s v="2010"/>
    <n v="1"/>
    <b v="0"/>
    <s v="Critical"/>
    <n v="32"/>
    <n v="324.39999999999998"/>
    <n v="0.1"/>
    <s v="Regular Air"/>
    <n v="-46.98"/>
    <n v="10.89"/>
    <n v="4.5"/>
    <s v="Delfina Latchford"/>
    <s v="Northwest Territories"/>
    <s v="Northwest Territories"/>
    <s v="Small Business"/>
    <s v="Office Supplies"/>
    <s v="Appliances"/>
    <n v="0.59"/>
  </r>
  <r>
    <n v="27680"/>
    <d v="2010-01-26T00:00:00"/>
    <d v="2010-01-27T00:00:00"/>
    <s v="January"/>
    <s v="2010"/>
    <n v="1"/>
    <b v="0"/>
    <s v="Critical"/>
    <n v="19"/>
    <n v="137.02000000000001"/>
    <n v="0.01"/>
    <s v="Regular Air"/>
    <n v="-46.89"/>
    <n v="6.48"/>
    <n v="6.6"/>
    <s v="Delfina Latchford"/>
    <s v="Northwest Territories"/>
    <s v="Northwest Territories"/>
    <s v="Small Business"/>
    <s v="Office Supplies"/>
    <s v="Paper"/>
    <n v="0.37"/>
  </r>
  <r>
    <n v="27778"/>
    <d v="2011-09-02T00:00:00"/>
    <d v="2011-09-04T00:00:00"/>
    <s v="September"/>
    <s v="2011"/>
    <n v="2"/>
    <b v="0"/>
    <s v="Critical"/>
    <n v="1"/>
    <n v="232.67"/>
    <n v="0.02"/>
    <s v="Regular Air"/>
    <n v="-105.14"/>
    <n v="223.98"/>
    <n v="15.01"/>
    <s v="Roy Skaria"/>
    <s v="Northwest Territories"/>
    <s v="Northwest Territories"/>
    <s v="Corporate"/>
    <s v="Office Supplies"/>
    <s v="Binders and Binder Accessories"/>
    <n v="0.38"/>
  </r>
  <r>
    <n v="27778"/>
    <d v="2011-09-02T00:00:00"/>
    <d v="2011-09-04T00:00:00"/>
    <s v="September"/>
    <s v="2011"/>
    <n v="2"/>
    <b v="0"/>
    <s v="Critical"/>
    <n v="34"/>
    <n v="4805.92"/>
    <n v="7.0000000000000007E-2"/>
    <s v="Delivery Truck"/>
    <n v="-393.96"/>
    <n v="140.97999999999999"/>
    <n v="36.090000000000003"/>
    <s v="Roy Skaria"/>
    <s v="Northwest Territories"/>
    <s v="Northwest Territories"/>
    <s v="Corporate"/>
    <s v="Furniture"/>
    <s v="Bookcases"/>
    <n v="0.77"/>
  </r>
  <r>
    <n v="27909"/>
    <d v="2012-02-07T00:00:00"/>
    <d v="2012-02-09T00:00:00"/>
    <s v="February"/>
    <s v="2012"/>
    <n v="2"/>
    <b v="0"/>
    <s v="Critical"/>
    <n v="1"/>
    <n v="62.26"/>
    <n v="0.09"/>
    <s v="Regular Air"/>
    <n v="-23.24"/>
    <n v="54.96"/>
    <n v="10.75"/>
    <s v="Monica Federle"/>
    <s v="Northwest Territories"/>
    <s v="Northwest Territories"/>
    <s v="Corporate"/>
    <s v="Office Supplies"/>
    <s v="Paper"/>
    <n v="0.36"/>
  </r>
  <r>
    <n v="27909"/>
    <d v="2012-02-07T00:00:00"/>
    <d v="2012-02-10T00:00:00"/>
    <s v="February"/>
    <s v="2012"/>
    <n v="3"/>
    <b v="0"/>
    <s v="Critical"/>
    <n v="47"/>
    <n v="58.53"/>
    <n v="7.0000000000000007E-2"/>
    <s v="Regular Air"/>
    <n v="-24.86"/>
    <n v="1.26"/>
    <n v="0.7"/>
    <s v="Monica Federle"/>
    <s v="Northwest Territories"/>
    <s v="Northwest Territories"/>
    <s v="Corporate"/>
    <s v="Office Supplies"/>
    <s v="Rubber Bands"/>
    <n v="0.81"/>
  </r>
  <r>
    <n v="28003"/>
    <d v="2011-03-19T00:00:00"/>
    <d v="2011-03-21T00:00:00"/>
    <s v="March"/>
    <s v="2011"/>
    <n v="2"/>
    <b v="0"/>
    <s v="Critical"/>
    <n v="31"/>
    <n v="157.79"/>
    <n v="0.09"/>
    <s v="Regular Air"/>
    <n v="-95.92"/>
    <n v="4.9800000000000004"/>
    <n v="6.07"/>
    <s v="Charles McCrossin"/>
    <s v="Northwest Territories"/>
    <s v="Northwest Territories"/>
    <s v="Corporate"/>
    <s v="Office Supplies"/>
    <s v="Paper"/>
    <n v="0.36"/>
  </r>
  <r>
    <n v="28035"/>
    <d v="2011-05-08T00:00:00"/>
    <d v="2011-05-10T00:00:00"/>
    <s v="May"/>
    <s v="2011"/>
    <n v="2"/>
    <b v="0"/>
    <s v="Not Specified"/>
    <n v="19"/>
    <n v="376.21"/>
    <n v="0.03"/>
    <s v="Regular Air"/>
    <n v="89.56"/>
    <n v="18.989999999999998"/>
    <n v="5.23"/>
    <s v="Don Miller"/>
    <s v="Northwest Territories"/>
    <s v="Northwest Territories"/>
    <s v="Home Office"/>
    <s v="Office Supplies"/>
    <s v="Binders and Binder Accessories"/>
    <n v="0.37"/>
  </r>
  <r>
    <n v="28135"/>
    <d v="2009-09-25T00:00:00"/>
    <d v="2009-09-27T00:00:00"/>
    <s v="September"/>
    <s v="2009"/>
    <n v="2"/>
    <b v="0"/>
    <s v="Critical"/>
    <n v="37"/>
    <n v="1601.24"/>
    <n v="0.08"/>
    <s v="Regular Air"/>
    <n v="520.69000000000005"/>
    <n v="46.89"/>
    <n v="5.0999999999999996"/>
    <s v="Jeremy Lonsdale"/>
    <s v="Northwest Territories"/>
    <s v="Northwest Territories"/>
    <s v="Corporate"/>
    <s v="Office Supplies"/>
    <s v="Appliances"/>
    <n v="0.46"/>
  </r>
  <r>
    <n v="28135"/>
    <d v="2009-09-25T00:00:00"/>
    <d v="2009-09-25T00:00:00"/>
    <s v="September"/>
    <s v="2009"/>
    <n v="0"/>
    <s v="FREE DELIVERY"/>
    <s v="Critical"/>
    <n v="40"/>
    <n v="501.31"/>
    <n v="0.05"/>
    <s v="Regular Air"/>
    <n v="38.229999999999997"/>
    <n v="12.98"/>
    <n v="3.14"/>
    <s v="Jeremy Lonsdale"/>
    <s v="Northwest Territories"/>
    <s v="Northwest Territories"/>
    <s v="Corporate"/>
    <s v="Office Supplies"/>
    <s v="Scissors, Rulers and Trimmers"/>
    <n v="0.6"/>
  </r>
  <r>
    <n v="28165"/>
    <d v="2012-07-09T00:00:00"/>
    <d v="2012-07-11T00:00:00"/>
    <s v="July"/>
    <s v="2012"/>
    <n v="2"/>
    <b v="0"/>
    <s v="Not Specified"/>
    <n v="2"/>
    <n v="24.96"/>
    <n v="0.05"/>
    <s v="Regular Air"/>
    <n v="-12.8"/>
    <n v="10.91"/>
    <n v="2.99"/>
    <s v="Grant Carroll"/>
    <s v="Northwest Territories"/>
    <s v="Northwest Territories"/>
    <s v="Corporate"/>
    <s v="Office Supplies"/>
    <s v="Binders and Binder Accessories"/>
    <n v="0.38"/>
  </r>
  <r>
    <n v="28289"/>
    <d v="2010-01-14T00:00:00"/>
    <d v="2010-01-15T00:00:00"/>
    <s v="January"/>
    <s v="2010"/>
    <n v="1"/>
    <b v="0"/>
    <s v="High"/>
    <n v="31"/>
    <n v="166.76"/>
    <n v="0.01"/>
    <s v="Regular Air"/>
    <n v="-46.03"/>
    <n v="4.9800000000000004"/>
    <n v="4.75"/>
    <s v="Carl Ludwig"/>
    <s v="Northwest Territories"/>
    <s v="Northwest Territories"/>
    <s v="Corporate"/>
    <s v="Office Supplies"/>
    <s v="Paper"/>
    <n v="0.36"/>
  </r>
  <r>
    <n v="28486"/>
    <d v="2009-08-26T00:00:00"/>
    <d v="2009-08-27T00:00:00"/>
    <s v="August"/>
    <s v="2009"/>
    <n v="1"/>
    <b v="0"/>
    <s v="High"/>
    <n v="2"/>
    <n v="811.13"/>
    <n v="0.08"/>
    <s v="Regular Air"/>
    <n v="-517.47"/>
    <n v="415.88"/>
    <n v="11.37"/>
    <s v="Carlos Daly"/>
    <s v="Northwest Territories"/>
    <s v="Northwest Territories"/>
    <s v="Corporate"/>
    <s v="Office Supplies"/>
    <s v="Storage &amp; Organization"/>
    <n v="0.56999999999999995"/>
  </r>
  <r>
    <n v="28675"/>
    <d v="2009-10-08T00:00:00"/>
    <d v="2009-10-09T00:00:00"/>
    <s v="October"/>
    <s v="2009"/>
    <n v="1"/>
    <b v="0"/>
    <s v="Critical"/>
    <n v="15"/>
    <n v="822.84249999999997"/>
    <n v="0.1"/>
    <s v="Regular Air"/>
    <n v="4.3899999999999997"/>
    <n v="65.989999999999995"/>
    <n v="5.92"/>
    <s v="Ralph Knight"/>
    <s v="Northwest Territories"/>
    <s v="Northwest Territories"/>
    <s v="Consumer"/>
    <s v="Technology"/>
    <s v="Telephones and Communication"/>
    <n v="0.55000000000000004"/>
  </r>
  <r>
    <n v="28870"/>
    <d v="2011-11-10T00:00:00"/>
    <d v="2011-11-13T00:00:00"/>
    <s v="November"/>
    <s v="2011"/>
    <n v="3"/>
    <b v="0"/>
    <s v="High"/>
    <n v="35"/>
    <n v="3310.9454999999998"/>
    <n v="0.05"/>
    <s v="Regular Air"/>
    <n v="822.4"/>
    <n v="115.99"/>
    <n v="2.5"/>
    <s v="Cindy Schnelling"/>
    <s v="Northwest Territories"/>
    <s v="Northwest Territories"/>
    <s v="Corporate"/>
    <s v="Technology"/>
    <s v="Telephones and Communication"/>
    <n v="0.56999999999999995"/>
  </r>
  <r>
    <n v="28871"/>
    <d v="2012-04-15T00:00:00"/>
    <d v="2012-04-15T00:00:00"/>
    <s v="April"/>
    <s v="2012"/>
    <n v="0"/>
    <s v="FREE DELIVERY"/>
    <s v="High"/>
    <n v="10"/>
    <n v="55.02"/>
    <n v="0.08"/>
    <s v="Regular Air"/>
    <n v="-56.12"/>
    <n v="5.0199999999999996"/>
    <n v="5.14"/>
    <s v="Claudia Miner"/>
    <s v="Northwest Territories"/>
    <s v="Northwest Territories"/>
    <s v="Small Business"/>
    <s v="Technology"/>
    <s v="Computer Peripherals"/>
    <n v="0.79"/>
  </r>
  <r>
    <n v="29030"/>
    <d v="2012-01-02T00:00:00"/>
    <d v="2012-01-03T00:00:00"/>
    <s v="January"/>
    <s v="2012"/>
    <n v="1"/>
    <b v="0"/>
    <s v="Medium"/>
    <n v="10"/>
    <n v="192.58"/>
    <n v="0.05"/>
    <s v="Regular Air"/>
    <n v="24.6"/>
    <n v="19.84"/>
    <n v="4.0999999999999996"/>
    <s v="Roy Skaria"/>
    <s v="Northwest Territories"/>
    <s v="Northwest Territories"/>
    <s v="Corporate"/>
    <s v="Office Supplies"/>
    <s v="Pens &amp; Art Supplies"/>
    <n v="0.44"/>
  </r>
  <r>
    <n v="29095"/>
    <d v="2011-03-08T00:00:00"/>
    <d v="2011-03-09T00:00:00"/>
    <s v="March"/>
    <s v="2011"/>
    <n v="1"/>
    <b v="0"/>
    <s v="Not Specified"/>
    <n v="40"/>
    <n v="291.67"/>
    <n v="0.01"/>
    <s v="Regular Air"/>
    <n v="54.46"/>
    <n v="6.75"/>
    <n v="2.99"/>
    <s v="Delfina Latchford"/>
    <s v="Northwest Territories"/>
    <s v="Northwest Territories"/>
    <s v="Small Business"/>
    <s v="Office Supplies"/>
    <s v="Binders and Binder Accessories"/>
    <n v="0.35"/>
  </r>
  <r>
    <n v="29287"/>
    <d v="2009-07-02T00:00:00"/>
    <d v="2009-07-04T00:00:00"/>
    <s v="July"/>
    <s v="2009"/>
    <n v="2"/>
    <b v="0"/>
    <s v="High"/>
    <n v="50"/>
    <n v="281.39"/>
    <n v="0.1"/>
    <s v="Regular Air"/>
    <n v="-106.4"/>
    <n v="5.74"/>
    <n v="5.01"/>
    <s v="Edward Hooks"/>
    <s v="Northwest Territories"/>
    <s v="Northwest Territories"/>
    <s v="Consumer"/>
    <s v="Office Supplies"/>
    <s v="Binders and Binder Accessories"/>
    <n v="0.39"/>
  </r>
  <r>
    <n v="29287"/>
    <d v="2009-07-02T00:00:00"/>
    <d v="2009-07-04T00:00:00"/>
    <s v="July"/>
    <s v="2009"/>
    <n v="2"/>
    <b v="0"/>
    <s v="High"/>
    <n v="49"/>
    <n v="12593.91"/>
    <n v="0.09"/>
    <s v="Delivery Truck"/>
    <n v="2699.67"/>
    <n v="270.97000000000003"/>
    <n v="28.06"/>
    <s v="Edward Hooks"/>
    <s v="Northwest Territories"/>
    <s v="Northwest Territories"/>
    <s v="Consumer"/>
    <s v="Technology"/>
    <s v="Office Machines"/>
    <n v="0.56000000000000005"/>
  </r>
  <r>
    <n v="29510"/>
    <d v="2011-04-15T00:00:00"/>
    <d v="2011-04-17T00:00:00"/>
    <s v="April"/>
    <s v="2011"/>
    <n v="2"/>
    <b v="0"/>
    <s v="Critical"/>
    <n v="22"/>
    <n v="6123.94"/>
    <n v="0.01"/>
    <s v="Delivery Truck"/>
    <n v="1292.44"/>
    <n v="260.98"/>
    <n v="41.91"/>
    <s v="Don Miller"/>
    <s v="Northwest Territories"/>
    <s v="Northwest Territories"/>
    <s v="Home Office"/>
    <s v="Furniture"/>
    <s v="Bookcases"/>
    <n v="0.59"/>
  </r>
  <r>
    <n v="29795"/>
    <d v="2011-11-25T00:00:00"/>
    <d v="2011-11-26T00:00:00"/>
    <s v="November"/>
    <s v="2011"/>
    <n v="1"/>
    <b v="0"/>
    <s v="High"/>
    <n v="49"/>
    <n v="19325.2"/>
    <n v="0.05"/>
    <s v="Regular Air"/>
    <n v="8793.5400000000009"/>
    <n v="387.99"/>
    <n v="19.989999999999998"/>
    <s v="Grant Carroll"/>
    <s v="Northwest Territories"/>
    <s v="Northwest Territories"/>
    <s v="Small Business"/>
    <s v="Office Supplies"/>
    <s v="Binders and Binder Accessories"/>
    <n v="0.38"/>
  </r>
  <r>
    <n v="29795"/>
    <d v="2011-11-25T00:00:00"/>
    <d v="2011-11-26T00:00:00"/>
    <s v="November"/>
    <s v="2011"/>
    <n v="1"/>
    <b v="0"/>
    <s v="High"/>
    <n v="48"/>
    <n v="8380.2199999999993"/>
    <n v="0"/>
    <s v="Delivery Truck"/>
    <n v="813.83"/>
    <n v="160.97999999999999"/>
    <n v="35.020000000000003"/>
    <s v="Grant Carroll"/>
    <s v="Northwest Territories"/>
    <s v="Northwest Territories"/>
    <s v="Small Business"/>
    <s v="Furniture"/>
    <s v="Bookcases"/>
    <n v="0.72"/>
  </r>
  <r>
    <n v="29861"/>
    <d v="2012-04-25T00:00:00"/>
    <d v="2012-04-26T00:00:00"/>
    <s v="April"/>
    <s v="2012"/>
    <n v="1"/>
    <b v="0"/>
    <s v="Critical"/>
    <n v="11"/>
    <n v="35.17"/>
    <n v="0.03"/>
    <s v="Regular Air"/>
    <n v="5.58"/>
    <n v="3.08"/>
    <n v="0.99"/>
    <s v="Brad Eason"/>
    <s v="Northwest Territories"/>
    <s v="Northwest Territories"/>
    <s v="Small Business"/>
    <s v="Office Supplies"/>
    <s v="Labels"/>
    <n v="0.37"/>
  </r>
  <r>
    <n v="30658"/>
    <d v="2011-03-26T00:00:00"/>
    <d v="2011-03-27T00:00:00"/>
    <s v="March"/>
    <s v="2011"/>
    <n v="1"/>
    <b v="0"/>
    <s v="Medium"/>
    <n v="35"/>
    <n v="17387.650000000001"/>
    <n v="0.08"/>
    <s v="Regular Air"/>
    <n v="6907.61"/>
    <n v="499.99"/>
    <n v="24.49"/>
    <s v="Charles McCrossin"/>
    <s v="Northwest Territories"/>
    <s v="Northwest Territories"/>
    <s v="Corporate"/>
    <s v="Technology"/>
    <s v="Copiers and Fax"/>
    <n v="0.36"/>
  </r>
  <r>
    <n v="30658"/>
    <d v="2011-03-26T00:00:00"/>
    <d v="2011-03-28T00:00:00"/>
    <s v="March"/>
    <s v="2011"/>
    <n v="2"/>
    <b v="0"/>
    <s v="Medium"/>
    <n v="44"/>
    <n v="6040.22"/>
    <n v="0.05"/>
    <s v="Regular Air"/>
    <n v="-942.5"/>
    <n v="138.13999999999999"/>
    <n v="35"/>
    <s v="Charles McCrossin"/>
    <s v="Northwest Territories"/>
    <s v="Northwest Territories"/>
    <s v="Corporate"/>
    <s v="Office Supplies"/>
    <s v="Storage &amp; Organization"/>
    <m/>
  </r>
  <r>
    <n v="30947"/>
    <d v="2010-07-14T00:00:00"/>
    <d v="2010-07-18T00:00:00"/>
    <s v="July"/>
    <s v="2010"/>
    <n v="4"/>
    <b v="0"/>
    <s v="low"/>
    <n v="17"/>
    <n v="691.59"/>
    <n v="0.03"/>
    <s v="Regular Air"/>
    <n v="261.24"/>
    <n v="41.94"/>
    <n v="2.99"/>
    <s v="Charles McCrossin"/>
    <s v="Northwest Territories"/>
    <s v="Northwest Territories"/>
    <s v="Corporate"/>
    <s v="Office Supplies"/>
    <s v="Binders and Binder Accessories"/>
    <n v="0.35"/>
  </r>
  <r>
    <n v="30947"/>
    <d v="2010-07-14T00:00:00"/>
    <d v="2010-07-18T00:00:00"/>
    <s v="July"/>
    <s v="2010"/>
    <n v="4"/>
    <b v="0"/>
    <s v="low"/>
    <n v="45"/>
    <n v="345.2"/>
    <n v="0.01"/>
    <s v="Regular Air"/>
    <n v="183.53"/>
    <n v="7.31"/>
    <n v="0.49"/>
    <s v="Charles McCrossin"/>
    <s v="Northwest Territories"/>
    <s v="Northwest Territories"/>
    <s v="Corporate"/>
    <s v="Office Supplies"/>
    <s v="Labels"/>
    <n v="0.38"/>
  </r>
  <r>
    <n v="31077"/>
    <d v="2010-10-23T00:00:00"/>
    <d v="2010-10-25T00:00:00"/>
    <s v="October"/>
    <s v="2010"/>
    <n v="2"/>
    <b v="0"/>
    <s v="Not Specified"/>
    <n v="36"/>
    <n v="1955.0764999999999"/>
    <n v="0.06"/>
    <s v="Regular Air"/>
    <n v="470.83"/>
    <n v="65.989999999999995"/>
    <n v="3.9"/>
    <s v="Bryan Mills"/>
    <s v="Northwest Territories"/>
    <s v="Northwest Territories"/>
    <s v="Small Business"/>
    <s v="Technology"/>
    <s v="Telephones and Communication"/>
    <n v="0.55000000000000004"/>
  </r>
  <r>
    <n v="31111"/>
    <d v="2009-08-24T00:00:00"/>
    <d v="2009-08-26T00:00:00"/>
    <s v="August"/>
    <s v="2009"/>
    <n v="2"/>
    <b v="0"/>
    <s v="Not Specified"/>
    <n v="27"/>
    <n v="217.93"/>
    <n v="0.03"/>
    <s v="Regular Air"/>
    <n v="-29.02"/>
    <n v="7.64"/>
    <n v="5.83"/>
    <s v="Monica Federle"/>
    <s v="Northwest Territories"/>
    <s v="Northwest Territories"/>
    <s v="Corporate"/>
    <s v="Office Supplies"/>
    <s v="Paper"/>
    <n v="0.36"/>
  </r>
  <r>
    <n v="31169"/>
    <d v="2011-06-09T00:00:00"/>
    <d v="2011-06-13T00:00:00"/>
    <s v="June"/>
    <s v="2011"/>
    <n v="4"/>
    <b v="0"/>
    <s v="low"/>
    <n v="6"/>
    <n v="254.76"/>
    <n v="0.06"/>
    <s v="Regular Air"/>
    <n v="109.88"/>
    <n v="40.97"/>
    <n v="14.45"/>
    <s v="Michelle Lonsdale"/>
    <s v="Northwest Territories"/>
    <s v="Northwest Territories"/>
    <s v="Home Office"/>
    <s v="Furniture"/>
    <s v="Office Furnishings"/>
    <n v="0.56999999999999995"/>
  </r>
  <r>
    <n v="31270"/>
    <d v="2012-11-23T00:00:00"/>
    <d v="2012-11-24T00:00:00"/>
    <s v="November"/>
    <s v="2012"/>
    <n v="1"/>
    <b v="0"/>
    <s v="Medium"/>
    <n v="21"/>
    <n v="6806.66"/>
    <n v="0"/>
    <s v="Delivery Truck"/>
    <n v="801.72"/>
    <n v="299.05"/>
    <n v="87.01"/>
    <s v="Michelle Lonsdale"/>
    <s v="Northwest Territories"/>
    <s v="Northwest Territories"/>
    <s v="Corporate"/>
    <s v="Furniture"/>
    <s v="Chairs &amp; Chairmats"/>
    <n v="0.56999999999999995"/>
  </r>
  <r>
    <n v="31270"/>
    <d v="2012-11-23T00:00:00"/>
    <d v="2012-11-25T00:00:00"/>
    <s v="November"/>
    <s v="2012"/>
    <n v="2"/>
    <b v="0"/>
    <s v="Medium"/>
    <n v="3"/>
    <n v="891.61"/>
    <n v="0.1"/>
    <s v="Delivery Truck"/>
    <n v="-328.36"/>
    <n v="291.73"/>
    <n v="48.8"/>
    <s v="Michelle Lonsdale"/>
    <s v="Northwest Territories"/>
    <s v="Northwest Territories"/>
    <s v="Corporate"/>
    <s v="Furniture"/>
    <s v="Chairs &amp; Chairmats"/>
    <n v="0.56000000000000005"/>
  </r>
  <r>
    <n v="31270"/>
    <d v="2012-11-23T00:00:00"/>
    <d v="2012-11-25T00:00:00"/>
    <s v="November"/>
    <s v="2012"/>
    <n v="2"/>
    <b v="0"/>
    <s v="Medium"/>
    <n v="5"/>
    <n v="165.04"/>
    <n v="0.03"/>
    <s v="Regular Air"/>
    <n v="-112.44"/>
    <n v="30.42"/>
    <n v="8.65"/>
    <s v="Michelle Lonsdale"/>
    <s v="Northwest Territories"/>
    <s v="Northwest Territories"/>
    <s v="Corporate"/>
    <s v="Technology"/>
    <s v="Computer Peripherals"/>
    <n v="0.74"/>
  </r>
  <r>
    <n v="31364"/>
    <d v="2009-05-01T00:00:00"/>
    <d v="2009-05-01T00:00:00"/>
    <s v="May"/>
    <s v="2009"/>
    <n v="0"/>
    <s v="FREE DELIVERY"/>
    <s v="Not Specified"/>
    <n v="2"/>
    <n v="789.01"/>
    <n v="7.0000000000000007E-2"/>
    <s v="Regular Air"/>
    <n v="-539.59"/>
    <n v="415.88"/>
    <n v="11.37"/>
    <s v="Beth Thompson"/>
    <s v="Northwest Territories"/>
    <s v="Northwest Territories"/>
    <s v="Corporate"/>
    <s v="Office Supplies"/>
    <s v="Storage &amp; Organization"/>
    <n v="0.56999999999999995"/>
  </r>
  <r>
    <n v="31393"/>
    <d v="2012-05-11T00:00:00"/>
    <d v="2012-05-12T00:00:00"/>
    <s v="May"/>
    <s v="2012"/>
    <n v="1"/>
    <b v="0"/>
    <s v="Critical"/>
    <n v="4"/>
    <n v="97.57"/>
    <n v="0.04"/>
    <s v="Regular Air"/>
    <n v="-27.31"/>
    <n v="19.940000000000001"/>
    <n v="14.87"/>
    <s v="Cindy Schnelling"/>
    <s v="Northwest Territories"/>
    <s v="Northwest Territories"/>
    <s v="Corporate"/>
    <s v="Furniture"/>
    <s v="Office Furnishings"/>
    <n v="0.56999999999999995"/>
  </r>
  <r>
    <n v="31393"/>
    <d v="2012-05-11T00:00:00"/>
    <d v="2012-05-13T00:00:00"/>
    <s v="May"/>
    <s v="2012"/>
    <n v="2"/>
    <b v="0"/>
    <s v="Critical"/>
    <n v="31"/>
    <n v="110.32"/>
    <n v="0.09"/>
    <s v="Regular Air"/>
    <n v="-32.65"/>
    <n v="3.68"/>
    <n v="1.32"/>
    <s v="Cindy Schnelling"/>
    <s v="Northwest Territories"/>
    <s v="Northwest Territories"/>
    <s v="Corporate"/>
    <s v="Office Supplies"/>
    <s v="Scissors, Rulers and Trimmers"/>
    <n v="0.83"/>
  </r>
  <r>
    <n v="31492"/>
    <d v="2010-10-15T00:00:00"/>
    <d v="2010-10-17T00:00:00"/>
    <s v="October"/>
    <s v="2010"/>
    <n v="2"/>
    <b v="0"/>
    <s v="Critical"/>
    <n v="26"/>
    <n v="321.68"/>
    <n v="0.04"/>
    <s v="Regular Air"/>
    <n v="-12.25"/>
    <n v="11.97"/>
    <n v="4.9800000000000004"/>
    <s v="Nicole Hansen"/>
    <s v="Northwest Territories"/>
    <s v="Northwest Territories"/>
    <s v="Small Business"/>
    <s v="Office Supplies"/>
    <s v="Appliances"/>
    <n v="0.57999999999999996"/>
  </r>
  <r>
    <n v="31492"/>
    <d v="2010-10-15T00:00:00"/>
    <d v="2010-10-18T00:00:00"/>
    <s v="October"/>
    <s v="2010"/>
    <n v="3"/>
    <b v="0"/>
    <s v="Critical"/>
    <n v="34"/>
    <n v="971.95"/>
    <n v="0.09"/>
    <s v="Express Air"/>
    <n v="-21.1"/>
    <n v="29.74"/>
    <n v="6.64"/>
    <s v="Nicole Hansen"/>
    <s v="Northwest Territories"/>
    <s v="Northwest Territories"/>
    <s v="Small Business"/>
    <s v="Office Supplies"/>
    <s v="Storage &amp; Organization"/>
    <n v="0.7"/>
  </r>
  <r>
    <n v="31492"/>
    <d v="2010-10-15T00:00:00"/>
    <d v="2010-10-16T00:00:00"/>
    <s v="October"/>
    <s v="2010"/>
    <n v="1"/>
    <b v="0"/>
    <s v="Critical"/>
    <n v="23"/>
    <n v="2149.0300000000002"/>
    <n v="0.03"/>
    <s v="Regular Air"/>
    <n v="-235.56"/>
    <n v="95.43"/>
    <n v="19.989999999999998"/>
    <s v="Nicole Hansen"/>
    <s v="Northwest Territories"/>
    <s v="Northwest Territories"/>
    <s v="Small Business"/>
    <s v="Office Supplies"/>
    <s v="Storage &amp; Organization"/>
    <n v="0.79"/>
  </r>
  <r>
    <n v="31558"/>
    <d v="2011-07-23T00:00:00"/>
    <d v="2011-07-28T00:00:00"/>
    <s v="July"/>
    <s v="2011"/>
    <n v="5"/>
    <b v="0"/>
    <s v="low"/>
    <n v="12"/>
    <n v="3671.3"/>
    <n v="0.04"/>
    <s v="Regular Air"/>
    <n v="900.06"/>
    <n v="300.64999999999998"/>
    <n v="24.49"/>
    <s v="Cari Schnelling"/>
    <s v="Northwest Territories"/>
    <s v="Northwest Territories"/>
    <s v="Home Office"/>
    <s v="Office Supplies"/>
    <s v="Appliances"/>
    <n v="0.52"/>
  </r>
  <r>
    <n v="31558"/>
    <d v="2011-07-23T00:00:00"/>
    <d v="2011-07-23T00:00:00"/>
    <s v="July"/>
    <s v="2011"/>
    <n v="0"/>
    <s v="FREE DELIVERY"/>
    <s v="low"/>
    <n v="42"/>
    <n v="1763.6"/>
    <n v="0.08"/>
    <s v="Regular Air"/>
    <n v="455.37"/>
    <n v="45.19"/>
    <n v="1.99"/>
    <s v="Cari Schnelling"/>
    <s v="Northwest Territories"/>
    <s v="Northwest Territories"/>
    <s v="Home Office"/>
    <s v="Technology"/>
    <s v="Computer Peripherals"/>
    <n v="0.55000000000000004"/>
  </r>
  <r>
    <n v="31618"/>
    <d v="2011-07-11T00:00:00"/>
    <d v="2011-07-11T00:00:00"/>
    <s v="July"/>
    <s v="2011"/>
    <n v="0"/>
    <s v="FREE DELIVERY"/>
    <s v="Critical"/>
    <n v="14"/>
    <n v="403.17"/>
    <n v="0.02"/>
    <s v="Regular Air"/>
    <n v="147.44999999999999"/>
    <n v="28.53"/>
    <n v="1.49"/>
    <s v="Roy Skaria"/>
    <s v="Northwest Territories"/>
    <s v="Northwest Territories"/>
    <s v="Corporate"/>
    <s v="Office Supplies"/>
    <s v="Binders and Binder Accessories"/>
    <n v="0.38"/>
  </r>
  <r>
    <n v="31684"/>
    <d v="2012-09-16T00:00:00"/>
    <d v="2012-09-19T00:00:00"/>
    <s v="September"/>
    <s v="2012"/>
    <n v="3"/>
    <b v="0"/>
    <s v="Critical"/>
    <n v="15"/>
    <n v="89.97"/>
    <n v="0.02"/>
    <s v="Regular Air"/>
    <n v="23.48"/>
    <n v="5.68"/>
    <n v="1.46"/>
    <s v="Susan Vittorini"/>
    <s v="Northwest Territories"/>
    <s v="Northwest Territories"/>
    <s v="Corporate"/>
    <s v="Office Supplies"/>
    <s v="Paper"/>
    <n v="0.39"/>
  </r>
  <r>
    <n v="31684"/>
    <d v="2012-09-16T00:00:00"/>
    <d v="2012-09-18T00:00:00"/>
    <s v="September"/>
    <s v="2012"/>
    <n v="2"/>
    <b v="0"/>
    <s v="Critical"/>
    <n v="28"/>
    <n v="456.91"/>
    <n v="0.04"/>
    <s v="Express Air"/>
    <n v="-328.18"/>
    <n v="15.51"/>
    <n v="17.78"/>
    <s v="Susan Vittorini"/>
    <s v="Northwest Territories"/>
    <s v="Northwest Territories"/>
    <s v="Corporate"/>
    <s v="Office Supplies"/>
    <s v="Storage &amp; Organization"/>
    <n v="0.59"/>
  </r>
  <r>
    <n v="31781"/>
    <d v="2009-01-16T00:00:00"/>
    <d v="2009-01-17T00:00:00"/>
    <s v="January"/>
    <s v="2009"/>
    <n v="1"/>
    <b v="0"/>
    <s v="Medium"/>
    <n v="46"/>
    <n v="249.02"/>
    <n v="0.1"/>
    <s v="Regular Air"/>
    <n v="-282.61"/>
    <n v="5.81"/>
    <n v="8.49"/>
    <s v="Sylvia Foulston"/>
    <s v="Northwest Territories"/>
    <s v="Northwest Territories"/>
    <s v="Corporate"/>
    <s v="Office Supplies"/>
    <s v="Binders and Binder Accessories"/>
    <n v="0.39"/>
  </r>
  <r>
    <n v="31781"/>
    <d v="2009-01-16T00:00:00"/>
    <d v="2009-01-17T00:00:00"/>
    <s v="January"/>
    <s v="2009"/>
    <n v="1"/>
    <b v="0"/>
    <s v="Medium"/>
    <n v="41"/>
    <n v="78.489999999999995"/>
    <n v="0.03"/>
    <s v="Regular Air"/>
    <n v="5.53"/>
    <n v="1.81"/>
    <n v="0.75"/>
    <s v="Sylvia Foulston"/>
    <s v="Northwest Territories"/>
    <s v="Northwest Territories"/>
    <s v="Corporate"/>
    <s v="Office Supplies"/>
    <s v="Rubber Bands"/>
    <n v="0.52"/>
  </r>
  <r>
    <n v="32193"/>
    <d v="2010-10-20T00:00:00"/>
    <d v="2010-10-22T00:00:00"/>
    <s v="October"/>
    <s v="2010"/>
    <n v="2"/>
    <b v="0"/>
    <s v="low"/>
    <n v="4"/>
    <n v="40.72"/>
    <n v="0.1"/>
    <s v="Express Air"/>
    <n v="-10.25"/>
    <n v="6.68"/>
    <n v="6.93"/>
    <s v="Chad Cunningham"/>
    <s v="Northwest Territories"/>
    <s v="Northwest Territories"/>
    <s v="Small Business"/>
    <s v="Office Supplies"/>
    <s v="Paper"/>
    <n v="0.37"/>
  </r>
  <r>
    <n v="32193"/>
    <d v="2010-10-20T00:00:00"/>
    <d v="2010-10-25T00:00:00"/>
    <s v="October"/>
    <s v="2010"/>
    <n v="5"/>
    <b v="0"/>
    <s v="low"/>
    <n v="27"/>
    <n v="113.3"/>
    <n v="0.02"/>
    <s v="Regular Air"/>
    <n v="37.33"/>
    <n v="3.93"/>
    <n v="0.99"/>
    <s v="Chad Cunningham"/>
    <s v="Northwest Territories"/>
    <s v="Northwest Territories"/>
    <s v="Small Business"/>
    <s v="Office Supplies"/>
    <s v="Rubber Bands"/>
    <n v="0.39"/>
  </r>
  <r>
    <n v="32229"/>
    <d v="2010-08-30T00:00:00"/>
    <d v="2010-08-30T00:00:00"/>
    <s v="August"/>
    <s v="2010"/>
    <n v="0"/>
    <s v="FREE DELIVERY"/>
    <s v="High"/>
    <n v="8"/>
    <n v="1219.19"/>
    <n v="0.02"/>
    <s v="Regular Air"/>
    <n v="44.37"/>
    <n v="150.97999999999999"/>
    <n v="13.99"/>
    <s v="Carlos Daly"/>
    <s v="Northwest Territories"/>
    <s v="Northwest Territories"/>
    <s v="Corporate"/>
    <s v="Technology"/>
    <s v="Office Machines"/>
    <n v="0.38"/>
  </r>
  <r>
    <n v="32229"/>
    <d v="2010-08-30T00:00:00"/>
    <d v="2010-08-31T00:00:00"/>
    <s v="August"/>
    <s v="2010"/>
    <n v="1"/>
    <b v="0"/>
    <s v="High"/>
    <n v="15"/>
    <n v="28.68"/>
    <n v="0"/>
    <s v="Regular Air"/>
    <n v="-0.12"/>
    <n v="1.76"/>
    <n v="0.7"/>
    <s v="Carlos Daly"/>
    <s v="Northwest Territories"/>
    <s v="Northwest Territories"/>
    <s v="Corporate"/>
    <s v="Office Supplies"/>
    <s v="Pens &amp; Art Supplies"/>
    <n v="0.56000000000000005"/>
  </r>
  <r>
    <n v="32743"/>
    <d v="2010-05-07T00:00:00"/>
    <d v="2010-05-09T00:00:00"/>
    <s v="May"/>
    <s v="2010"/>
    <n v="2"/>
    <b v="0"/>
    <s v="Critical"/>
    <n v="19"/>
    <n v="3548.67"/>
    <n v="0.01"/>
    <s v="Regular Air"/>
    <n v="1280.19"/>
    <n v="177.98"/>
    <n v="0.99"/>
    <s v="Grant Carroll"/>
    <s v="Northwest Territories"/>
    <s v="Northwest Territories"/>
    <s v="Corporate"/>
    <s v="Office Supplies"/>
    <s v="Appliances"/>
    <n v="0.56000000000000005"/>
  </r>
  <r>
    <n v="32806"/>
    <d v="2011-06-21T00:00:00"/>
    <d v="2011-06-22T00:00:00"/>
    <s v="June"/>
    <s v="2011"/>
    <n v="1"/>
    <b v="0"/>
    <s v="Critical"/>
    <n v="8"/>
    <n v="178.78"/>
    <n v="0.02"/>
    <s v="Regular Air"/>
    <n v="-28.34"/>
    <n v="20.239999999999998"/>
    <n v="8.99"/>
    <s v="Julia West"/>
    <s v="Northwest Territories"/>
    <s v="Northwest Territories"/>
    <s v="Home Office"/>
    <s v="Furniture"/>
    <s v="Office Furnishings"/>
    <n v="0.46"/>
  </r>
  <r>
    <n v="33123"/>
    <d v="2010-11-24T00:00:00"/>
    <d v="2010-11-26T00:00:00"/>
    <s v="November"/>
    <s v="2010"/>
    <n v="2"/>
    <b v="0"/>
    <s v="Medium"/>
    <n v="41"/>
    <n v="6045.98"/>
    <n v="0.08"/>
    <s v="Delivery Truck"/>
    <n v="-996.67"/>
    <n v="150.97999999999999"/>
    <n v="66.27"/>
    <s v="Roy Skaria"/>
    <s v="Northwest Territories"/>
    <s v="Northwest Territories"/>
    <s v="Corporate"/>
    <s v="Furniture"/>
    <s v="Bookcases"/>
    <n v="0.65"/>
  </r>
  <r>
    <n v="33159"/>
    <d v="2012-04-27T00:00:00"/>
    <d v="2012-04-29T00:00:00"/>
    <s v="April"/>
    <s v="2012"/>
    <n v="2"/>
    <b v="0"/>
    <s v="Medium"/>
    <n v="3"/>
    <n v="56.695"/>
    <n v="0.01"/>
    <s v="Regular Air"/>
    <n v="-70.97"/>
    <n v="20.99"/>
    <n v="0.99"/>
    <s v="Cindy Schnelling"/>
    <s v="Northwest Territories"/>
    <s v="Northwest Territories"/>
    <s v="Corporate"/>
    <s v="Technology"/>
    <s v="Telephones and Communication"/>
    <n v="0.37"/>
  </r>
  <r>
    <n v="33186"/>
    <d v="2012-08-28T00:00:00"/>
    <d v="2012-08-30T00:00:00"/>
    <s v="August"/>
    <s v="2012"/>
    <n v="2"/>
    <b v="0"/>
    <s v="low"/>
    <n v="24"/>
    <n v="1350.5309999999999"/>
    <n v="0.01"/>
    <s v="Regular Air"/>
    <n v="221.18"/>
    <n v="65.989999999999995"/>
    <n v="5.26"/>
    <s v="Don Jones"/>
    <s v="Northwest Territories"/>
    <s v="Northwest Territories"/>
    <s v="Corporate"/>
    <s v="Technology"/>
    <s v="Telephones and Communication"/>
    <n v="0.56000000000000005"/>
  </r>
  <r>
    <n v="33377"/>
    <d v="2011-07-31T00:00:00"/>
    <d v="2011-08-02T00:00:00"/>
    <s v="August"/>
    <s v="2011"/>
    <n v="2"/>
    <b v="0"/>
    <s v="High"/>
    <n v="20"/>
    <n v="100.4"/>
    <n v="0.06"/>
    <s v="Regular Air"/>
    <n v="11.94"/>
    <n v="5.18"/>
    <n v="2.04"/>
    <s v="Beth Thompson"/>
    <s v="Northwest Territories"/>
    <s v="Northwest Territories"/>
    <s v="Corporate"/>
    <s v="Office Supplies"/>
    <s v="Paper"/>
    <n v="0.36"/>
  </r>
  <r>
    <n v="33377"/>
    <d v="2011-07-31T00:00:00"/>
    <d v="2011-08-01T00:00:00"/>
    <s v="August"/>
    <s v="2011"/>
    <n v="1"/>
    <b v="0"/>
    <s v="High"/>
    <n v="19"/>
    <n v="327.14999999999998"/>
    <n v="0.04"/>
    <s v="Regular Air"/>
    <n v="47.3"/>
    <n v="17.239999999999998"/>
    <n v="3.26"/>
    <s v="Beth Thompson"/>
    <s v="Northwest Territories"/>
    <s v="Northwest Territories"/>
    <s v="Corporate"/>
    <s v="Office Supplies"/>
    <s v="Scissors, Rulers and Trimmers"/>
    <n v="0.56000000000000005"/>
  </r>
  <r>
    <n v="33444"/>
    <d v="2012-10-06T00:00:00"/>
    <d v="2012-10-07T00:00:00"/>
    <s v="October"/>
    <s v="2012"/>
    <n v="1"/>
    <b v="0"/>
    <s v="Medium"/>
    <n v="11"/>
    <n v="30.51"/>
    <n v="0.09"/>
    <s v="Regular Air"/>
    <n v="-17.68"/>
    <n v="2.6"/>
    <n v="2.4"/>
    <s v="Alan Barnes"/>
    <s v="Northwest Territories"/>
    <s v="Northwest Territories"/>
    <s v="Corporate"/>
    <s v="Office Supplies"/>
    <s v="Pens &amp; Art Supplies"/>
    <n v="0.57999999999999996"/>
  </r>
  <r>
    <n v="33444"/>
    <d v="2012-10-06T00:00:00"/>
    <d v="2012-10-08T00:00:00"/>
    <s v="October"/>
    <s v="2012"/>
    <n v="2"/>
    <b v="0"/>
    <s v="Medium"/>
    <n v="8"/>
    <n v="127.8"/>
    <n v="7.0000000000000007E-2"/>
    <s v="Regular Air"/>
    <n v="-30.48"/>
    <n v="14.97"/>
    <n v="7.51"/>
    <s v="Alan Barnes"/>
    <s v="Northwest Territories"/>
    <s v="Northwest Territories"/>
    <s v="Corporate"/>
    <s v="Office Supplies"/>
    <s v="Storage &amp; Organization"/>
    <n v="0.56999999999999995"/>
  </r>
  <r>
    <n v="33703"/>
    <d v="2010-02-06T00:00:00"/>
    <d v="2010-02-07T00:00:00"/>
    <s v="February"/>
    <s v="2010"/>
    <n v="1"/>
    <b v="0"/>
    <s v="Not Specified"/>
    <n v="4"/>
    <n v="242.36"/>
    <n v="0.08"/>
    <s v="Regular Air"/>
    <n v="-131.47999999999999"/>
    <n v="60.98"/>
    <n v="1.99"/>
    <s v="Carl Ludwig"/>
    <s v="Northwest Territories"/>
    <s v="Northwest Territories"/>
    <s v="Corporate"/>
    <s v="Technology"/>
    <s v="Computer Peripherals"/>
    <n v="0.5"/>
  </r>
  <r>
    <n v="33703"/>
    <d v="2010-02-06T00:00:00"/>
    <d v="2010-02-07T00:00:00"/>
    <s v="February"/>
    <s v="2010"/>
    <n v="1"/>
    <b v="0"/>
    <s v="Not Specified"/>
    <n v="25"/>
    <n v="802.19"/>
    <n v="0"/>
    <s v="Regular Air"/>
    <n v="56.26"/>
    <n v="29.74"/>
    <n v="6.64"/>
    <s v="Carl Ludwig"/>
    <s v="Northwest Territories"/>
    <s v="Northwest Territories"/>
    <s v="Corporate"/>
    <s v="Office Supplies"/>
    <s v="Storage &amp; Organization"/>
    <n v="0.7"/>
  </r>
  <r>
    <n v="33703"/>
    <d v="2010-02-06T00:00:00"/>
    <d v="2010-02-08T00:00:00"/>
    <s v="February"/>
    <s v="2010"/>
    <n v="2"/>
    <b v="0"/>
    <s v="Not Specified"/>
    <n v="4"/>
    <n v="63.52"/>
    <n v="0.08"/>
    <s v="Express Air"/>
    <n v="-8.4700000000000006"/>
    <n v="12.21"/>
    <n v="4.8099999999999996"/>
    <s v="Carl Ludwig"/>
    <s v="Northwest Territories"/>
    <s v="Northwest Territories"/>
    <s v="Corporate"/>
    <s v="Office Supplies"/>
    <s v="Storage &amp; Organization"/>
    <n v="0.57999999999999996"/>
  </r>
  <r>
    <n v="33734"/>
    <d v="2011-10-17T00:00:00"/>
    <d v="2011-10-18T00:00:00"/>
    <s v="October"/>
    <s v="2011"/>
    <n v="1"/>
    <b v="0"/>
    <s v="Not Specified"/>
    <n v="13"/>
    <n v="371.94"/>
    <n v="0.05"/>
    <s v="Regular Air"/>
    <n v="106.53"/>
    <n v="29.14"/>
    <n v="4.8600000000000003"/>
    <s v="Jamie Kunitz"/>
    <s v="Northwest Territories"/>
    <s v="Northwest Territories"/>
    <s v="Corporate"/>
    <s v="Office Supplies"/>
    <s v="Paper"/>
    <n v="0.38"/>
  </r>
  <r>
    <n v="33888"/>
    <d v="2009-08-20T00:00:00"/>
    <d v="2009-08-23T00:00:00"/>
    <s v="August"/>
    <s v="2009"/>
    <n v="3"/>
    <b v="0"/>
    <s v="Not Specified"/>
    <n v="31"/>
    <n v="349.43"/>
    <n v="0.04"/>
    <s v="Regular Air"/>
    <n v="-44.92"/>
    <n v="11.5"/>
    <n v="7.19"/>
    <s v="Heather Kirkland"/>
    <s v="Northwest Territories"/>
    <s v="Northwest Territories"/>
    <s v="Home Office"/>
    <s v="Office Supplies"/>
    <s v="Binders and Binder Accessories"/>
    <n v="0.4"/>
  </r>
  <r>
    <n v="33888"/>
    <d v="2009-08-20T00:00:00"/>
    <d v="2009-08-21T00:00:00"/>
    <s v="August"/>
    <s v="2009"/>
    <n v="1"/>
    <b v="0"/>
    <s v="Not Specified"/>
    <n v="3"/>
    <n v="58.33"/>
    <n v="0.02"/>
    <s v="Regular Air"/>
    <n v="-35.08"/>
    <n v="15.7"/>
    <n v="11.25"/>
    <s v="Heather Kirkland"/>
    <s v="Northwest Territories"/>
    <s v="Northwest Territories"/>
    <s v="Home Office"/>
    <s v="Office Supplies"/>
    <s v="Storage &amp; Organization"/>
    <n v="0.6"/>
  </r>
  <r>
    <n v="33888"/>
    <d v="2009-08-20T00:00:00"/>
    <d v="2009-08-22T00:00:00"/>
    <s v="August"/>
    <s v="2009"/>
    <n v="2"/>
    <b v="0"/>
    <s v="Not Specified"/>
    <n v="47"/>
    <n v="10377.219999999999"/>
    <n v="0.05"/>
    <s v="Delivery Truck"/>
    <n v="965.48"/>
    <n v="225.02"/>
    <n v="28.66"/>
    <s v="Heather Kirkland"/>
    <s v="Northwest Territories"/>
    <s v="Northwest Territories"/>
    <s v="Home Office"/>
    <s v="Office Supplies"/>
    <s v="Storage &amp; Organization"/>
    <n v="0.72"/>
  </r>
  <r>
    <n v="33894"/>
    <d v="2010-06-14T00:00:00"/>
    <d v="2010-06-17T00:00:00"/>
    <s v="June"/>
    <s v="2010"/>
    <n v="3"/>
    <b v="0"/>
    <s v="Critical"/>
    <n v="14"/>
    <n v="140.66"/>
    <n v="0"/>
    <s v="Regular Air"/>
    <n v="11.34"/>
    <n v="9.27"/>
    <n v="4.3899999999999997"/>
    <s v="Doug Bickford"/>
    <s v="Northwest Territories"/>
    <s v="Northwest Territories"/>
    <s v="Corporate"/>
    <s v="Office Supplies"/>
    <s v="Paper"/>
    <n v="0.38"/>
  </r>
  <r>
    <n v="33894"/>
    <d v="2010-06-14T00:00:00"/>
    <d v="2010-06-15T00:00:00"/>
    <s v="June"/>
    <s v="2010"/>
    <n v="1"/>
    <b v="0"/>
    <s v="Critical"/>
    <n v="5"/>
    <n v="42.89"/>
    <n v="0.02"/>
    <s v="Regular Air"/>
    <n v="-32.479999999999997"/>
    <n v="6.84"/>
    <n v="8.3699999999999992"/>
    <s v="Doug Bickford"/>
    <s v="Northwest Territories"/>
    <s v="Northwest Territories"/>
    <s v="Corporate"/>
    <s v="Office Supplies"/>
    <s v="Scissors, Rulers and Trimmers"/>
    <n v="0.57999999999999996"/>
  </r>
  <r>
    <n v="33894"/>
    <d v="2010-06-14T00:00:00"/>
    <d v="2010-06-16T00:00:00"/>
    <s v="June"/>
    <s v="2010"/>
    <n v="2"/>
    <b v="0"/>
    <s v="Critical"/>
    <n v="48"/>
    <n v="226.5"/>
    <n v="0.09"/>
    <s v="Regular Air"/>
    <n v="-173.15"/>
    <n v="4.9800000000000004"/>
    <n v="4.62"/>
    <s v="Doug Bickford"/>
    <s v="Northwest Territories"/>
    <s v="Northwest Territories"/>
    <s v="Corporate"/>
    <s v="Technology"/>
    <s v="Computer Peripherals"/>
    <n v="0.64"/>
  </r>
  <r>
    <n v="33894"/>
    <d v="2010-06-14T00:00:00"/>
    <d v="2010-06-16T00:00:00"/>
    <s v="June"/>
    <s v="2010"/>
    <n v="2"/>
    <b v="0"/>
    <s v="Critical"/>
    <n v="13"/>
    <n v="438.93"/>
    <n v="0.04"/>
    <s v="Express Air"/>
    <n v="-119.02"/>
    <n v="32.979999999999997"/>
    <n v="5.5"/>
    <s v="Doug Bickford"/>
    <s v="Northwest Territories"/>
    <s v="Northwest Territories"/>
    <s v="Corporate"/>
    <s v="Technology"/>
    <s v="Computer Peripherals"/>
    <n v="0.75"/>
  </r>
  <r>
    <n v="33922"/>
    <d v="2010-02-27T00:00:00"/>
    <d v="2010-02-27T00:00:00"/>
    <s v="February"/>
    <s v="2010"/>
    <n v="0"/>
    <s v="FREE DELIVERY"/>
    <s v="Not Specified"/>
    <n v="31"/>
    <n v="15251.5"/>
    <n v="0.06"/>
    <s v="Delivery Truck"/>
    <n v="5353.19"/>
    <n v="500.97"/>
    <n v="69.3"/>
    <s v="Carlos Daly"/>
    <s v="Northwest Territories"/>
    <s v="Northwest Territories"/>
    <s v="Home Office"/>
    <s v="Technology"/>
    <s v="Office Machines"/>
    <n v="0.37"/>
  </r>
  <r>
    <n v="34177"/>
    <d v="2009-08-15T00:00:00"/>
    <d v="2009-08-18T00:00:00"/>
    <s v="August"/>
    <s v="2009"/>
    <n v="3"/>
    <b v="0"/>
    <s v="High"/>
    <n v="13"/>
    <n v="34.42"/>
    <n v="0.02"/>
    <s v="Regular Air"/>
    <n v="9.4700000000000006"/>
    <n v="2.61"/>
    <n v="0.5"/>
    <s v="Toby Braunhardt"/>
    <s v="Northwest Territories"/>
    <s v="Northwest Territories"/>
    <s v="Corporate"/>
    <s v="Office Supplies"/>
    <s v="Labels"/>
    <n v="0.39"/>
  </r>
  <r>
    <n v="34177"/>
    <d v="2009-08-15T00:00:00"/>
    <d v="2009-08-16T00:00:00"/>
    <s v="August"/>
    <s v="2009"/>
    <n v="1"/>
    <b v="0"/>
    <s v="High"/>
    <n v="26"/>
    <n v="172.76"/>
    <n v="0.1"/>
    <s v="Regular Air"/>
    <n v="73.180000000000007"/>
    <n v="7.31"/>
    <n v="0.49"/>
    <s v="Toby Braunhardt"/>
    <s v="Northwest Territories"/>
    <s v="Northwest Territories"/>
    <s v="Corporate"/>
    <s v="Office Supplies"/>
    <s v="Labels"/>
    <n v="0.38"/>
  </r>
  <r>
    <n v="34177"/>
    <d v="2009-08-15T00:00:00"/>
    <d v="2009-08-16T00:00:00"/>
    <s v="August"/>
    <s v="2009"/>
    <n v="1"/>
    <b v="0"/>
    <s v="High"/>
    <n v="50"/>
    <n v="853.16200000000003"/>
    <n v="0.1"/>
    <s v="Regular Air"/>
    <n v="-83.95"/>
    <n v="20.99"/>
    <n v="2.5"/>
    <s v="Toby Braunhardt"/>
    <s v="Northwest Territories"/>
    <s v="Northwest Territories"/>
    <s v="Corporate"/>
    <s v="Technology"/>
    <s v="Telephones and Communication"/>
    <n v="0.81"/>
  </r>
  <r>
    <n v="34215"/>
    <d v="2011-05-14T00:00:00"/>
    <d v="2011-05-15T00:00:00"/>
    <s v="May"/>
    <s v="2011"/>
    <n v="1"/>
    <b v="0"/>
    <s v="High"/>
    <n v="6"/>
    <n v="35.65"/>
    <n v="0.02"/>
    <s v="Regular Air"/>
    <n v="-5.92"/>
    <n v="5.34"/>
    <n v="2.99"/>
    <s v="Cari Schnelling"/>
    <s v="Northwest Territories"/>
    <s v="Northwest Territories"/>
    <s v="Home Office"/>
    <s v="Office Supplies"/>
    <s v="Binders and Binder Accessories"/>
    <n v="0.38"/>
  </r>
  <r>
    <n v="34246"/>
    <d v="2010-10-07T00:00:00"/>
    <d v="2010-10-08T00:00:00"/>
    <s v="October"/>
    <s v="2010"/>
    <n v="1"/>
    <b v="0"/>
    <s v="Critical"/>
    <n v="49"/>
    <n v="199.86"/>
    <n v="0.03"/>
    <s v="Regular Air"/>
    <n v="-257.11"/>
    <n v="4.0599999999999996"/>
    <n v="6.89"/>
    <s v="Thomas Seio"/>
    <s v="Northwest Territories"/>
    <s v="Northwest Territories"/>
    <s v="Home Office"/>
    <s v="Office Supplies"/>
    <s v="Appliances"/>
    <n v="0.6"/>
  </r>
  <r>
    <n v="34246"/>
    <d v="2010-10-07T00:00:00"/>
    <d v="2010-10-08T00:00:00"/>
    <s v="October"/>
    <s v="2010"/>
    <n v="1"/>
    <b v="0"/>
    <s v="Critical"/>
    <n v="18"/>
    <n v="1888.02"/>
    <n v="0.03"/>
    <s v="Regular Air"/>
    <n v="192.33"/>
    <n v="99.99"/>
    <n v="19.989999999999998"/>
    <s v="Thomas Seio"/>
    <s v="Northwest Territories"/>
    <s v="Northwest Territories"/>
    <s v="Home Office"/>
    <s v="Technology"/>
    <s v="Office Machines"/>
    <n v="0.52"/>
  </r>
  <r>
    <n v="34246"/>
    <d v="2010-10-07T00:00:00"/>
    <d v="2010-10-09T00:00:00"/>
    <s v="October"/>
    <s v="2010"/>
    <n v="2"/>
    <b v="0"/>
    <s v="Critical"/>
    <n v="27"/>
    <n v="322.69"/>
    <n v="0.01"/>
    <s v="Regular Air"/>
    <n v="1.91"/>
    <n v="11.58"/>
    <n v="6.97"/>
    <s v="Thomas Seio"/>
    <s v="Northwest Territories"/>
    <s v="Northwest Territories"/>
    <s v="Home Office"/>
    <s v="Office Supplies"/>
    <s v="Envelopes"/>
    <n v="0.35"/>
  </r>
  <r>
    <n v="34631"/>
    <d v="2009-10-23T00:00:00"/>
    <d v="2009-10-24T00:00:00"/>
    <s v="October"/>
    <s v="2009"/>
    <n v="1"/>
    <b v="0"/>
    <s v="Not Specified"/>
    <n v="5"/>
    <n v="22.06"/>
    <n v="0.06"/>
    <s v="Regular Air"/>
    <n v="-22.28"/>
    <n v="3.36"/>
    <n v="6.27"/>
    <s v="Brendan Dodson"/>
    <s v="Northwest Territories"/>
    <s v="Northwest Territories"/>
    <s v="Corporate"/>
    <s v="Office Supplies"/>
    <s v="Binders and Binder Accessories"/>
    <n v="0.4"/>
  </r>
  <r>
    <n v="34631"/>
    <d v="2009-10-23T00:00:00"/>
    <d v="2009-10-25T00:00:00"/>
    <s v="October"/>
    <s v="2009"/>
    <n v="2"/>
    <b v="0"/>
    <s v="Not Specified"/>
    <n v="19"/>
    <n v="12616.2"/>
    <n v="7.0000000000000007E-2"/>
    <s v="Regular Air"/>
    <n v="2808.22"/>
    <n v="699.99"/>
    <n v="24.49"/>
    <s v="Brendan Dodson"/>
    <s v="Northwest Territories"/>
    <s v="Northwest Territories"/>
    <s v="Corporate"/>
    <s v="Technology"/>
    <s v="Copiers and Fax"/>
    <n v="0.41"/>
  </r>
  <r>
    <n v="35047"/>
    <d v="2010-06-09T00:00:00"/>
    <d v="2010-06-11T00:00:00"/>
    <s v="June"/>
    <s v="2010"/>
    <n v="2"/>
    <b v="0"/>
    <s v="Medium"/>
    <n v="31"/>
    <n v="148.16999999999999"/>
    <n v="0"/>
    <s v="Regular Air"/>
    <n v="-7.06"/>
    <n v="4.71"/>
    <n v="0.7"/>
    <s v="Charlotte Melton"/>
    <s v="Northwest Territories"/>
    <s v="Northwest Territories"/>
    <s v="Home Office"/>
    <s v="Office Supplies"/>
    <s v="Rubber Bands"/>
    <n v="0.85"/>
  </r>
  <r>
    <n v="35266"/>
    <d v="2011-01-10T00:00:00"/>
    <d v="2011-01-10T00:00:00"/>
    <s v="January"/>
    <s v="2011"/>
    <n v="0"/>
    <s v="FREE DELIVERY"/>
    <s v="Not Specified"/>
    <n v="39"/>
    <n v="217.25"/>
    <n v="7.0000000000000007E-2"/>
    <s v="Regular Air"/>
    <n v="33.5"/>
    <n v="5.84"/>
    <n v="1.2"/>
    <s v="Beth Thompson"/>
    <s v="Northwest Territories"/>
    <s v="Northwest Territories"/>
    <s v="Corporate"/>
    <s v="Office Supplies"/>
    <s v="Pens &amp; Art Supplies"/>
    <n v="0.55000000000000004"/>
  </r>
  <r>
    <n v="35266"/>
    <d v="2011-01-10T00:00:00"/>
    <d v="2011-01-12T00:00:00"/>
    <s v="January"/>
    <s v="2011"/>
    <n v="2"/>
    <b v="0"/>
    <s v="Not Specified"/>
    <n v="28"/>
    <n v="5993.74"/>
    <n v="7.0000000000000007E-2"/>
    <s v="Delivery Truck"/>
    <n v="-998.94"/>
    <n v="218.75"/>
    <n v="69.64"/>
    <s v="Beth Thompson"/>
    <s v="Northwest Territories"/>
    <s v="Northwest Territories"/>
    <s v="Corporate"/>
    <s v="Furniture"/>
    <s v="Tables"/>
    <n v="0.77"/>
  </r>
  <r>
    <n v="35847"/>
    <d v="2009-01-30T00:00:00"/>
    <d v="2009-01-30T00:00:00"/>
    <s v="January"/>
    <s v="2009"/>
    <n v="0"/>
    <s v="FREE DELIVERY"/>
    <s v="Critical"/>
    <n v="23"/>
    <n v="361.65"/>
    <n v="0.08"/>
    <s v="Express Air"/>
    <n v="-144.27000000000001"/>
    <n v="15.98"/>
    <n v="8.99"/>
    <s v="Eugene Barchas"/>
    <s v="Northwest Territories"/>
    <s v="Northwest Territories"/>
    <s v="Corporate"/>
    <s v="Technology"/>
    <s v="Computer Peripherals"/>
    <n v="0.64"/>
  </r>
  <r>
    <n v="36001"/>
    <d v="2011-03-28T00:00:00"/>
    <d v="2011-03-30T00:00:00"/>
    <s v="March"/>
    <s v="2011"/>
    <n v="2"/>
    <b v="0"/>
    <s v="low"/>
    <n v="45"/>
    <n v="1038.82"/>
    <n v="0.05"/>
    <s v="Regular Air"/>
    <n v="-78.36"/>
    <n v="22.38"/>
    <n v="15.1"/>
    <s v="Michelle Lonsdale"/>
    <s v="Northwest Territories"/>
    <s v="Northwest Territories"/>
    <s v="Home Office"/>
    <s v="Office Supplies"/>
    <s v="Binders and Binder Accessories"/>
    <n v="0.38"/>
  </r>
  <r>
    <n v="36001"/>
    <d v="2011-03-28T00:00:00"/>
    <d v="2011-04-01T00:00:00"/>
    <s v="April"/>
    <s v="2011"/>
    <n v="4"/>
    <b v="0"/>
    <s v="low"/>
    <n v="47"/>
    <n v="564.39"/>
    <n v="0.09"/>
    <s v="Regular Air"/>
    <n v="51.82"/>
    <n v="12.95"/>
    <n v="4.9800000000000004"/>
    <s v="Michelle Lonsdale"/>
    <s v="Northwest Territories"/>
    <s v="Northwest Territories"/>
    <s v="Home Office"/>
    <s v="Office Supplies"/>
    <s v="Binders and Binder Accessories"/>
    <n v="0.4"/>
  </r>
  <r>
    <n v="36134"/>
    <d v="2010-11-22T00:00:00"/>
    <d v="2010-11-22T00:00:00"/>
    <s v="November"/>
    <s v="2010"/>
    <n v="0"/>
    <s v="FREE DELIVERY"/>
    <s v="low"/>
    <n v="6"/>
    <n v="826.97349999999994"/>
    <n v="0.01"/>
    <s v="Regular Air"/>
    <n v="-413.33"/>
    <n v="155.99"/>
    <n v="8.99"/>
    <s v="Grant Carroll"/>
    <s v="Northwest Territories"/>
    <s v="Northwest Territories"/>
    <s v="Corporate"/>
    <s v="Technology"/>
    <s v="Telephones and Communication"/>
    <n v="0.55000000000000004"/>
  </r>
  <r>
    <n v="36135"/>
    <d v="2011-05-30T00:00:00"/>
    <d v="2011-05-31T00:00:00"/>
    <s v="May"/>
    <s v="2011"/>
    <n v="1"/>
    <b v="0"/>
    <s v="Not Specified"/>
    <n v="33"/>
    <n v="999.226"/>
    <n v="0.02"/>
    <s v="Regular Air"/>
    <n v="381.17"/>
    <n v="35.99"/>
    <n v="3.3"/>
    <s v="Beth Paige"/>
    <s v="Northwest Territories"/>
    <s v="Northwest Territories"/>
    <s v="Consumer"/>
    <s v="Technology"/>
    <s v="Telephones and Communication"/>
    <n v="0.39"/>
  </r>
  <r>
    <n v="36644"/>
    <d v="2012-05-13T00:00:00"/>
    <d v="2012-05-14T00:00:00"/>
    <s v="May"/>
    <s v="2012"/>
    <n v="1"/>
    <b v="0"/>
    <s v="High"/>
    <n v="24"/>
    <n v="2298.3200000000002"/>
    <n v="0.06"/>
    <s v="Regular Air"/>
    <n v="218.72"/>
    <n v="99.99"/>
    <n v="19.989999999999998"/>
    <s v="Dorothy Wardle"/>
    <s v="Northwest Territories"/>
    <s v="Northwest Territories"/>
    <s v="Corporate"/>
    <s v="Technology"/>
    <s v="Computer Peripherals"/>
    <n v="0.5"/>
  </r>
  <r>
    <n v="36646"/>
    <d v="2010-06-08T00:00:00"/>
    <d v="2010-06-09T00:00:00"/>
    <s v="June"/>
    <s v="2010"/>
    <n v="1"/>
    <b v="0"/>
    <s v="Medium"/>
    <n v="24"/>
    <n v="1168.1500000000001"/>
    <n v="0.04"/>
    <s v="Express Air"/>
    <n v="-743.96"/>
    <n v="48.91"/>
    <n v="35"/>
    <s v="Muhammed MacIntyre"/>
    <s v="Northwest Territories"/>
    <s v="Northwest Territories"/>
    <s v="Small Business"/>
    <s v="Office Supplies"/>
    <s v="Storage &amp; Organization"/>
    <n v="0.83"/>
  </r>
  <r>
    <n v="36707"/>
    <d v="2009-11-29T00:00:00"/>
    <d v="2009-11-30T00:00:00"/>
    <s v="November"/>
    <s v="2009"/>
    <n v="1"/>
    <b v="0"/>
    <s v="Medium"/>
    <n v="47"/>
    <n v="181.78"/>
    <n v="0.02"/>
    <s v="Regular Air"/>
    <n v="71.56"/>
    <n v="3.78"/>
    <n v="0.71"/>
    <s v="Charlotte Melton"/>
    <s v="Northwest Territories"/>
    <s v="Northwest Territories"/>
    <s v="Home Office"/>
    <s v="Office Supplies"/>
    <s v="Rubber Bands"/>
    <n v="0.39"/>
  </r>
  <r>
    <n v="37253"/>
    <d v="2012-09-01T00:00:00"/>
    <d v="2012-09-01T00:00:00"/>
    <s v="September"/>
    <s v="2012"/>
    <n v="0"/>
    <s v="FREE DELIVERY"/>
    <s v="High"/>
    <n v="46"/>
    <n v="1184.32"/>
    <n v="0.09"/>
    <s v="Regular Air"/>
    <n v="-99.55"/>
    <n v="26.31"/>
    <n v="5.89"/>
    <s v="Muhammed MacIntyre"/>
    <s v="Northwest Territories"/>
    <s v="Northwest Territories"/>
    <s v="Small Business"/>
    <s v="Technology"/>
    <s v="Computer Peripherals"/>
    <n v="0.75"/>
  </r>
  <r>
    <n v="37541"/>
    <d v="2010-02-26T00:00:00"/>
    <d v="2010-02-28T00:00:00"/>
    <s v="February"/>
    <s v="2010"/>
    <n v="2"/>
    <b v="0"/>
    <s v="Medium"/>
    <n v="3"/>
    <n v="71.94"/>
    <n v="0.01"/>
    <s v="Regular Air"/>
    <n v="-70.680000000000007"/>
    <n v="20.95"/>
    <n v="5.99"/>
    <s v="Claudia Miner"/>
    <s v="Northwest Territories"/>
    <s v="Northwest Territories"/>
    <s v="Small Business"/>
    <s v="Technology"/>
    <s v="Computer Peripherals"/>
    <n v="0.65"/>
  </r>
  <r>
    <n v="37541"/>
    <d v="2010-02-26T00:00:00"/>
    <d v="2010-02-27T00:00:00"/>
    <s v="February"/>
    <s v="2010"/>
    <n v="1"/>
    <b v="0"/>
    <s v="Medium"/>
    <n v="10"/>
    <n v="550.61"/>
    <n v="0.08"/>
    <s v="Express Air"/>
    <n v="98.32"/>
    <n v="55.98"/>
    <n v="13.88"/>
    <s v="Claudia Miner"/>
    <s v="Northwest Territories"/>
    <s v="Northwest Territories"/>
    <s v="Small Business"/>
    <s v="Office Supplies"/>
    <s v="Paper"/>
    <n v="0.36"/>
  </r>
  <r>
    <n v="37541"/>
    <d v="2010-02-26T00:00:00"/>
    <d v="2010-02-28T00:00:00"/>
    <s v="February"/>
    <s v="2010"/>
    <n v="2"/>
    <b v="0"/>
    <s v="Medium"/>
    <n v="18"/>
    <n v="1373.11"/>
    <n v="0.1"/>
    <s v="Regular Air"/>
    <n v="-599.54"/>
    <n v="80.98"/>
    <n v="35"/>
    <s v="Claudia Miner"/>
    <s v="Northwest Territories"/>
    <s v="Northwest Territories"/>
    <s v="Small Business"/>
    <s v="Office Supplies"/>
    <s v="Storage &amp; Organization"/>
    <n v="0.81"/>
  </r>
  <r>
    <n v="37634"/>
    <d v="2012-05-21T00:00:00"/>
    <d v="2012-05-22T00:00:00"/>
    <s v="May"/>
    <s v="2012"/>
    <n v="1"/>
    <b v="0"/>
    <s v="Medium"/>
    <n v="32"/>
    <n v="368.18"/>
    <n v="7.0000000000000007E-2"/>
    <s v="Regular Air"/>
    <n v="-36.78"/>
    <n v="12.21"/>
    <n v="4.8099999999999996"/>
    <s v="Brendan Dodson"/>
    <s v="Northwest Territories"/>
    <s v="Northwest Territories"/>
    <s v="Corporate"/>
    <s v="Office Supplies"/>
    <s v="Storage &amp; Organization"/>
    <n v="0.57999999999999996"/>
  </r>
  <r>
    <n v="37793"/>
    <d v="2009-11-08T00:00:00"/>
    <d v="2009-11-09T00:00:00"/>
    <s v="November"/>
    <s v="2009"/>
    <n v="1"/>
    <b v="0"/>
    <s v="Not Specified"/>
    <n v="16"/>
    <n v="224.47"/>
    <n v="0.08"/>
    <s v="Regular Air"/>
    <n v="-49.31"/>
    <n v="13.9"/>
    <n v="7.59"/>
    <s v="Dorothy Wardle"/>
    <s v="Northwest Territories"/>
    <s v="Northwest Territories"/>
    <s v="Corporate"/>
    <s v="Office Supplies"/>
    <s v="Scissors, Rulers and Trimmers"/>
    <n v="0.56000000000000005"/>
  </r>
  <r>
    <n v="37860"/>
    <d v="2010-08-27T00:00:00"/>
    <d v="2010-08-29T00:00:00"/>
    <s v="August"/>
    <s v="2010"/>
    <n v="2"/>
    <b v="0"/>
    <s v="Medium"/>
    <n v="1"/>
    <n v="104.85"/>
    <n v="7.0000000000000007E-2"/>
    <s v="Regular Air"/>
    <n v="-98.31"/>
    <n v="55.5"/>
    <n v="52.2"/>
    <s v="Mike Pelletier"/>
    <s v="Northwest Territories"/>
    <s v="Northwest Territories"/>
    <s v="Corporate"/>
    <s v="Furniture"/>
    <s v="Office Furnishings"/>
    <n v="0.72"/>
  </r>
  <r>
    <n v="38884"/>
    <d v="2012-08-17T00:00:00"/>
    <d v="2012-08-18T00:00:00"/>
    <s v="August"/>
    <s v="2012"/>
    <n v="1"/>
    <b v="0"/>
    <s v="High"/>
    <n v="47"/>
    <n v="256"/>
    <n v="0.03"/>
    <s v="Regular Air"/>
    <n v="-119.84"/>
    <n v="5.28"/>
    <n v="5.66"/>
    <s v="Edward Hooks"/>
    <s v="Northwest Territories"/>
    <s v="Northwest Territories"/>
    <s v="Consumer"/>
    <s v="Office Supplies"/>
    <s v="Paper"/>
    <n v="0.4"/>
  </r>
  <r>
    <n v="38884"/>
    <d v="2012-08-17T00:00:00"/>
    <d v="2012-08-18T00:00:00"/>
    <s v="August"/>
    <s v="2012"/>
    <n v="1"/>
    <b v="0"/>
    <s v="High"/>
    <n v="20"/>
    <n v="6067.76"/>
    <n v="0.06"/>
    <s v="Delivery Truck"/>
    <n v="-98.05"/>
    <n v="296.18"/>
    <n v="54.12"/>
    <s v="Edward Hooks"/>
    <s v="Northwest Territories"/>
    <s v="Northwest Territories"/>
    <s v="Consumer"/>
    <s v="Furniture"/>
    <s v="Tables"/>
    <n v="0.76"/>
  </r>
  <r>
    <n v="39364"/>
    <d v="2012-11-09T00:00:00"/>
    <d v="2012-11-10T00:00:00"/>
    <s v="November"/>
    <s v="2012"/>
    <n v="1"/>
    <b v="0"/>
    <s v="High"/>
    <n v="29"/>
    <n v="2754.93"/>
    <n v="0.06"/>
    <s v="Regular Air"/>
    <n v="-1.33"/>
    <n v="92.23"/>
    <n v="39.61"/>
    <s v="Jamie Kunitz"/>
    <s v="Northwest Territories"/>
    <s v="Northwest Territories"/>
    <s v="Corporate"/>
    <s v="Furniture"/>
    <s v="Office Furnishings"/>
    <n v="0.67"/>
  </r>
  <r>
    <n v="39364"/>
    <d v="2012-11-09T00:00:00"/>
    <d v="2012-11-11T00:00:00"/>
    <s v="November"/>
    <s v="2012"/>
    <n v="2"/>
    <b v="0"/>
    <s v="High"/>
    <n v="15"/>
    <n v="19417.55"/>
    <n v="0.03"/>
    <s v="Regular Air"/>
    <n v="8417.57"/>
    <n v="1270.99"/>
    <n v="19.989999999999998"/>
    <s v="Jamie Kunitz"/>
    <s v="Northwest Territories"/>
    <s v="Northwest Territories"/>
    <s v="Corporate"/>
    <s v="Office Supplies"/>
    <s v="Binders and Binder Accessories"/>
    <n v="0.35"/>
  </r>
  <r>
    <n v="39457"/>
    <d v="2011-06-02T00:00:00"/>
    <d v="2011-06-02T00:00:00"/>
    <s v="June"/>
    <s v="2011"/>
    <n v="0"/>
    <s v="FREE DELIVERY"/>
    <s v="Critical"/>
    <n v="40"/>
    <n v="4842.21"/>
    <n v="0.03"/>
    <s v="Delivery Truck"/>
    <n v="-1975.26"/>
    <n v="122.99"/>
    <n v="70.2"/>
    <s v="Julia West"/>
    <s v="Northwest Territories"/>
    <s v="Northwest Territories"/>
    <s v="Home Office"/>
    <s v="Furniture"/>
    <s v="Chairs &amp; Chairmats"/>
    <n v="0.74"/>
  </r>
  <r>
    <n v="39683"/>
    <d v="2011-08-10T00:00:00"/>
    <d v="2011-08-13T00:00:00"/>
    <s v="August"/>
    <s v="2011"/>
    <n v="3"/>
    <b v="0"/>
    <s v="High"/>
    <n v="31"/>
    <n v="615.58000000000004"/>
    <n v="0.04"/>
    <s v="Regular Air"/>
    <n v="168"/>
    <n v="18.989999999999998"/>
    <n v="5.23"/>
    <s v="Jeremy Lonsdale"/>
    <s v="Northwest Territories"/>
    <s v="Northwest Territories"/>
    <s v="Corporate"/>
    <s v="Office Supplies"/>
    <s v="Binders and Binder Accessories"/>
    <n v="0.37"/>
  </r>
  <r>
    <n v="39683"/>
    <d v="2011-08-10T00:00:00"/>
    <d v="2011-08-11T00:00:00"/>
    <s v="August"/>
    <s v="2011"/>
    <n v="1"/>
    <b v="0"/>
    <s v="High"/>
    <n v="41"/>
    <n v="8387.1"/>
    <n v="0.1"/>
    <s v="Regular Air"/>
    <n v="2113.9499999999998"/>
    <n v="218.08"/>
    <n v="18.059999999999999"/>
    <s v="Jeremy Lonsdale"/>
    <s v="Northwest Territories"/>
    <s v="Northwest Territories"/>
    <s v="Corporate"/>
    <s v="Furniture"/>
    <s v="Chairs &amp; Chairmats"/>
    <n v="0.56999999999999995"/>
  </r>
  <r>
    <n v="39683"/>
    <d v="2011-08-10T00:00:00"/>
    <d v="2011-08-11T00:00:00"/>
    <s v="August"/>
    <s v="2011"/>
    <n v="1"/>
    <b v="0"/>
    <s v="High"/>
    <n v="6"/>
    <n v="126.02"/>
    <n v="0.09"/>
    <s v="Regular Air"/>
    <n v="66.97"/>
    <n v="20.239999999999998"/>
    <n v="6.67"/>
    <s v="Jeremy Lonsdale"/>
    <s v="Northwest Territories"/>
    <s v="Northwest Territories"/>
    <s v="Corporate"/>
    <s v="Furniture"/>
    <s v="Office Furnishings"/>
    <n v="0.49"/>
  </r>
  <r>
    <n v="39683"/>
    <d v="2011-08-10T00:00:00"/>
    <d v="2011-08-12T00:00:00"/>
    <s v="August"/>
    <s v="2011"/>
    <n v="2"/>
    <b v="0"/>
    <s v="High"/>
    <n v="30"/>
    <n v="68.14"/>
    <n v="0"/>
    <s v="Regular Air"/>
    <n v="6.37"/>
    <n v="2.1800000000000002"/>
    <n v="0.78"/>
    <s v="Jeremy Lonsdale"/>
    <s v="Northwest Territories"/>
    <s v="Northwest Territories"/>
    <s v="Corporate"/>
    <s v="Office Supplies"/>
    <s v="Rubber Bands"/>
    <n v="0.52"/>
  </r>
  <r>
    <n v="39846"/>
    <d v="2009-02-27T00:00:00"/>
    <d v="2009-03-06T00:00:00"/>
    <s v="March"/>
    <s v="2009"/>
    <n v="7"/>
    <b v="0"/>
    <s v="low"/>
    <n v="14"/>
    <n v="71.47"/>
    <n v="0.06"/>
    <s v="Regular Air"/>
    <n v="-62.73"/>
    <n v="4.9800000000000004"/>
    <n v="4.62"/>
    <s v="Cindy Schnelling"/>
    <s v="Northwest Territories"/>
    <s v="Northwest Territories"/>
    <s v="Corporate"/>
    <s v="Technology"/>
    <s v="Computer Peripherals"/>
    <n v="0.64"/>
  </r>
  <r>
    <n v="40036"/>
    <d v="2010-06-07T00:00:00"/>
    <d v="2010-06-08T00:00:00"/>
    <s v="June"/>
    <s v="2010"/>
    <n v="1"/>
    <b v="0"/>
    <s v="Not Specified"/>
    <n v="10"/>
    <n v="568.33550000000002"/>
    <n v="0.02"/>
    <s v="Regular Air"/>
    <n v="-147.36000000000001"/>
    <n v="65.989999999999995"/>
    <n v="8.99"/>
    <s v="Heather Kirkland"/>
    <s v="Northwest Territories"/>
    <s v="Northwest Territories"/>
    <s v="Home Office"/>
    <s v="Technology"/>
    <s v="Telephones and Communication"/>
    <n v="0.57999999999999996"/>
  </r>
  <r>
    <n v="40067"/>
    <d v="2012-02-17T00:00:00"/>
    <d v="2012-02-19T00:00:00"/>
    <s v="February"/>
    <s v="2012"/>
    <n v="2"/>
    <b v="0"/>
    <s v="low"/>
    <n v="38"/>
    <n v="2157.3085000000001"/>
    <n v="0"/>
    <s v="Regular Air"/>
    <n v="519.25"/>
    <n v="65.989999999999995"/>
    <n v="5.31"/>
    <s v="Alan Barnes"/>
    <s v="Northwest Territories"/>
    <s v="Northwest Territories"/>
    <s v="Corporate"/>
    <s v="Technology"/>
    <s v="Telephones and Communication"/>
    <n v="0.56999999999999995"/>
  </r>
  <r>
    <n v="40132"/>
    <d v="2012-02-23T00:00:00"/>
    <d v="2012-02-29T00:00:00"/>
    <s v="February"/>
    <s v="2012"/>
    <n v="6"/>
    <b v="0"/>
    <s v="low"/>
    <n v="26"/>
    <n v="1363"/>
    <n v="0.04"/>
    <s v="Delivery Truck"/>
    <n v="149.83000000000001"/>
    <n v="50.98"/>
    <n v="14.19"/>
    <s v="Hunter Glantz"/>
    <s v="Northwest Territories"/>
    <s v="Northwest Territories"/>
    <s v="Corporate"/>
    <s v="Furniture"/>
    <s v="Chairs &amp; Chairmats"/>
    <n v="0.56000000000000005"/>
  </r>
  <r>
    <n v="40132"/>
    <d v="2012-02-23T00:00:00"/>
    <d v="2012-02-29T00:00:00"/>
    <s v="February"/>
    <s v="2012"/>
    <n v="6"/>
    <b v="0"/>
    <s v="low"/>
    <n v="36"/>
    <n v="4698.5"/>
    <n v="0.04"/>
    <s v="Delivery Truck"/>
    <n v="-219.38"/>
    <n v="124.49"/>
    <n v="51.94"/>
    <s v="Hunter Glantz"/>
    <s v="Northwest Territories"/>
    <s v="Northwest Territories"/>
    <s v="Corporate"/>
    <s v="Furniture"/>
    <s v="Tables"/>
    <n v="0.63"/>
  </r>
  <r>
    <n v="40132"/>
    <d v="2012-02-23T00:00:00"/>
    <d v="2012-03-02T00:00:00"/>
    <s v="March"/>
    <s v="2012"/>
    <n v="8"/>
    <b v="0"/>
    <s v="low"/>
    <n v="16"/>
    <n v="347.47"/>
    <n v="0.09"/>
    <s v="Regular Air"/>
    <n v="-86.2"/>
    <n v="22.38"/>
    <n v="15.1"/>
    <s v="Hunter Glantz"/>
    <s v="Northwest Territories"/>
    <s v="Northwest Territories"/>
    <s v="Corporate"/>
    <s v="Office Supplies"/>
    <s v="Binders and Binder Accessories"/>
    <n v="0.38"/>
  </r>
  <r>
    <n v="40160"/>
    <d v="2009-10-15T00:00:00"/>
    <d v="2009-10-16T00:00:00"/>
    <s v="October"/>
    <s v="2009"/>
    <n v="1"/>
    <b v="0"/>
    <s v="Critical"/>
    <n v="23"/>
    <n v="1404.22"/>
    <n v="0.1"/>
    <s v="Regular Air"/>
    <n v="202.87"/>
    <n v="63.94"/>
    <n v="14.48"/>
    <s v="Julia West"/>
    <s v="Northwest Territories"/>
    <s v="Northwest Territories"/>
    <s v="Consumer"/>
    <s v="Furniture"/>
    <s v="Office Furnishings"/>
    <n v="0.46"/>
  </r>
  <r>
    <n v="40518"/>
    <d v="2009-03-13T00:00:00"/>
    <d v="2009-03-14T00:00:00"/>
    <s v="March"/>
    <s v="2009"/>
    <n v="1"/>
    <b v="0"/>
    <s v="Critical"/>
    <n v="3"/>
    <n v="17.52"/>
    <n v="0.05"/>
    <s v="Regular Air"/>
    <n v="-12.16"/>
    <n v="4.13"/>
    <n v="5.04"/>
    <s v="Carlos Daly"/>
    <s v="Northwest Territories"/>
    <s v="Northwest Territories"/>
    <s v="Home Office"/>
    <s v="Office Supplies"/>
    <s v="Binders and Binder Accessories"/>
    <n v="0.38"/>
  </r>
  <r>
    <n v="40804"/>
    <d v="2010-03-12T00:00:00"/>
    <d v="2010-03-14T00:00:00"/>
    <s v="March"/>
    <s v="2010"/>
    <n v="2"/>
    <b v="0"/>
    <s v="Medium"/>
    <n v="36"/>
    <n v="4273.8"/>
    <n v="0.06"/>
    <s v="Delivery Truck"/>
    <n v="-1775.83"/>
    <n v="122.99"/>
    <n v="70.2"/>
    <s v="Barry French"/>
    <s v="Northwest Territories"/>
    <s v="Northwest Territories"/>
    <s v="Consumer"/>
    <s v="Furniture"/>
    <s v="Chairs &amp; Chairmats"/>
    <n v="0.74"/>
  </r>
  <r>
    <n v="40902"/>
    <d v="2009-07-07T00:00:00"/>
    <d v="2009-07-09T00:00:00"/>
    <s v="July"/>
    <s v="2009"/>
    <n v="2"/>
    <b v="0"/>
    <s v="low"/>
    <n v="25"/>
    <n v="192.18"/>
    <n v="0.02"/>
    <s v="Regular Air"/>
    <n v="-48.88"/>
    <n v="7.1"/>
    <n v="6.05"/>
    <s v="Susan Vittorini"/>
    <s v="Northwest Territories"/>
    <s v="Northwest Territories"/>
    <s v="Home Office"/>
    <s v="Office Supplies"/>
    <s v="Binders and Binder Accessories"/>
    <n v="0.39"/>
  </r>
  <r>
    <n v="41063"/>
    <d v="2012-11-21T00:00:00"/>
    <d v="2012-11-23T00:00:00"/>
    <s v="November"/>
    <s v="2012"/>
    <n v="2"/>
    <b v="0"/>
    <s v="low"/>
    <n v="22"/>
    <n v="483.96"/>
    <n v="0.01"/>
    <s v="Regular Air"/>
    <n v="-34.090000000000003"/>
    <n v="21.38"/>
    <n v="8.99"/>
    <s v="Carl Jackson"/>
    <s v="Northwest Territories"/>
    <s v="Northwest Territories"/>
    <s v="Home Office"/>
    <s v="Office Supplies"/>
    <s v="Pens &amp; Art Supplies"/>
    <n v="0.59"/>
  </r>
  <r>
    <n v="41063"/>
    <d v="2012-11-21T00:00:00"/>
    <d v="2012-11-28T00:00:00"/>
    <s v="November"/>
    <s v="2012"/>
    <n v="7"/>
    <b v="0"/>
    <s v="low"/>
    <n v="10"/>
    <n v="308.363"/>
    <n v="0.04"/>
    <s v="Regular Air"/>
    <n v="42.27"/>
    <n v="35.99"/>
    <n v="0.99"/>
    <s v="Carl Jackson"/>
    <s v="Northwest Territories"/>
    <s v="Northwest Territories"/>
    <s v="Home Office"/>
    <s v="Technology"/>
    <s v="Telephones and Communication"/>
    <n v="0.35"/>
  </r>
  <r>
    <n v="41063"/>
    <d v="2012-11-21T00:00:00"/>
    <d v="2012-11-28T00:00:00"/>
    <s v="November"/>
    <s v="2012"/>
    <n v="7"/>
    <b v="0"/>
    <s v="low"/>
    <n v="26"/>
    <n v="1911.4034999999999"/>
    <n v="0.06"/>
    <s v="Regular Air"/>
    <n v="822.89"/>
    <n v="85.99"/>
    <n v="1.25"/>
    <s v="Carl Jackson"/>
    <s v="Northwest Territories"/>
    <s v="Northwest Territories"/>
    <s v="Home Office"/>
    <s v="Technology"/>
    <s v="Telephones and Communication"/>
    <n v="0.39"/>
  </r>
  <r>
    <n v="41153"/>
    <d v="2009-03-02T00:00:00"/>
    <d v="2009-03-03T00:00:00"/>
    <s v="March"/>
    <s v="2009"/>
    <n v="1"/>
    <b v="0"/>
    <s v="Medium"/>
    <n v="29"/>
    <n v="862.2"/>
    <n v="0.1"/>
    <s v="Regular Air"/>
    <n v="-45.1"/>
    <n v="30.73"/>
    <n v="4"/>
    <s v="Alan Barnes"/>
    <s v="Northwest Territories"/>
    <s v="Northwest Territories"/>
    <s v="Corporate"/>
    <s v="Technology"/>
    <s v="Computer Peripherals"/>
    <n v="0.75"/>
  </r>
  <r>
    <n v="41184"/>
    <d v="2011-09-22T00:00:00"/>
    <d v="2011-09-24T00:00:00"/>
    <s v="September"/>
    <s v="2011"/>
    <n v="2"/>
    <b v="0"/>
    <s v="High"/>
    <n v="7"/>
    <n v="120.03"/>
    <n v="0.02"/>
    <s v="Regular Air"/>
    <n v="-56.06"/>
    <n v="15.7"/>
    <n v="11.25"/>
    <s v="Charlotte Melton"/>
    <s v="Northwest Territories"/>
    <s v="Northwest Territories"/>
    <s v="Home Office"/>
    <s v="Office Supplies"/>
    <s v="Storage &amp; Organization"/>
    <n v="0.6"/>
  </r>
  <r>
    <n v="41409"/>
    <d v="2011-07-21T00:00:00"/>
    <d v="2011-07-23T00:00:00"/>
    <s v="July"/>
    <s v="2011"/>
    <n v="2"/>
    <b v="0"/>
    <s v="Not Specified"/>
    <n v="1"/>
    <n v="18.920000000000002"/>
    <n v="0"/>
    <s v="Regular Air"/>
    <n v="-18.25"/>
    <n v="11.5"/>
    <n v="7.19"/>
    <s v="Beth Thompson"/>
    <s v="Northwest Territories"/>
    <s v="Northwest Territories"/>
    <s v="Corporate"/>
    <s v="Office Supplies"/>
    <s v="Binders and Binder Accessories"/>
    <n v="0.4"/>
  </r>
  <r>
    <n v="41696"/>
    <d v="2009-07-13T00:00:00"/>
    <d v="2009-07-15T00:00:00"/>
    <s v="July"/>
    <s v="2009"/>
    <n v="2"/>
    <b v="0"/>
    <s v="Not Specified"/>
    <n v="45"/>
    <n v="237.28"/>
    <n v="0.03"/>
    <s v="Express Air"/>
    <n v="-2088.6799999999998"/>
    <n v="4.4800000000000004"/>
    <n v="49"/>
    <s v="Bryan Mills"/>
    <s v="Northwest Territories"/>
    <s v="Northwest Territories"/>
    <s v="Small Business"/>
    <s v="Office Supplies"/>
    <s v="Appliances"/>
    <n v="0.6"/>
  </r>
  <r>
    <n v="42209"/>
    <d v="2010-03-29T00:00:00"/>
    <d v="2010-03-29T00:00:00"/>
    <s v="March"/>
    <s v="2010"/>
    <n v="0"/>
    <s v="FREE DELIVERY"/>
    <s v="High"/>
    <n v="5"/>
    <n v="324.55"/>
    <n v="0.08"/>
    <s v="Regular Air"/>
    <n v="-12.82"/>
    <n v="67.84"/>
    <n v="0.99"/>
    <s v="Alan Barnes"/>
    <s v="Northwest Territories"/>
    <s v="Northwest Territories"/>
    <s v="Corporate"/>
    <s v="Office Supplies"/>
    <s v="Appliances"/>
    <n v="0.57999999999999996"/>
  </r>
  <r>
    <n v="42209"/>
    <d v="2010-03-29T00:00:00"/>
    <d v="2010-04-01T00:00:00"/>
    <s v="April"/>
    <s v="2010"/>
    <n v="3"/>
    <b v="0"/>
    <s v="High"/>
    <n v="31"/>
    <n v="8901.7800000000007"/>
    <n v="0.04"/>
    <s v="Regular Air"/>
    <n v="2795.36"/>
    <n v="276.2"/>
    <n v="24.49"/>
    <s v="Alan Barnes"/>
    <s v="Northwest Territories"/>
    <s v="Northwest Territories"/>
    <s v="Corporate"/>
    <s v="Furniture"/>
    <s v="Chairs &amp; Chairmats"/>
    <m/>
  </r>
  <r>
    <n v="42561"/>
    <d v="2010-02-06T00:00:00"/>
    <d v="2010-02-08T00:00:00"/>
    <s v="February"/>
    <s v="2010"/>
    <n v="2"/>
    <b v="0"/>
    <s v="low"/>
    <n v="15"/>
    <n v="1062.9590000000001"/>
    <n v="7.0000000000000007E-2"/>
    <s v="Express Air"/>
    <n v="298.48"/>
    <n v="85.99"/>
    <n v="2.5"/>
    <s v="Beth Paige"/>
    <s v="Northwest Territories"/>
    <s v="Northwest Territories"/>
    <s v="Consumer"/>
    <s v="Technology"/>
    <s v="Telephones and Communication"/>
    <n v="0.35"/>
  </r>
  <r>
    <n v="42564"/>
    <d v="2012-09-12T00:00:00"/>
    <d v="2012-09-19T00:00:00"/>
    <s v="September"/>
    <s v="2012"/>
    <n v="7"/>
    <b v="0"/>
    <s v="low"/>
    <n v="35"/>
    <n v="7468.86"/>
    <n v="0.02"/>
    <s v="Delivery Truck"/>
    <n v="2155.41"/>
    <n v="200.98"/>
    <n v="23.76"/>
    <s v="Mike Pelletier"/>
    <s v="Northwest Territories"/>
    <s v="Northwest Territories"/>
    <s v="Small Business"/>
    <s v="Furniture"/>
    <s v="Chairs &amp; Chairmats"/>
    <n v="0.57999999999999996"/>
  </r>
  <r>
    <n v="42695"/>
    <d v="2010-12-22T00:00:00"/>
    <d v="2010-12-24T00:00:00"/>
    <s v="December"/>
    <s v="2010"/>
    <n v="2"/>
    <b v="0"/>
    <s v="Not Specified"/>
    <n v="12"/>
    <n v="710.32799999999997"/>
    <n v="0.02"/>
    <s v="Regular Air"/>
    <n v="-10.3"/>
    <n v="65.989999999999995"/>
    <n v="5.31"/>
    <s v="Delfina Latchford"/>
    <s v="Northwest Territories"/>
    <s v="Northwest Territories"/>
    <s v="Small Business"/>
    <s v="Technology"/>
    <s v="Telephones and Communication"/>
    <n v="0.56999999999999995"/>
  </r>
  <r>
    <n v="42981"/>
    <d v="2009-05-30T00:00:00"/>
    <d v="2009-06-01T00:00:00"/>
    <s v="June"/>
    <s v="2009"/>
    <n v="2"/>
    <b v="0"/>
    <s v="Critical"/>
    <n v="4"/>
    <n v="3510.82"/>
    <n v="0.05"/>
    <s v="Regular Air"/>
    <n v="232.44"/>
    <n v="896.99"/>
    <n v="19.989999999999998"/>
    <s v="Susan Vittorini"/>
    <s v="Northwest Territories"/>
    <s v="Northwest Territories"/>
    <s v="Home Office"/>
    <s v="Office Supplies"/>
    <s v="Binders and Binder Accessories"/>
    <n v="0.38"/>
  </r>
  <r>
    <n v="43109"/>
    <d v="2012-12-21T00:00:00"/>
    <d v="2012-12-22T00:00:00"/>
    <s v="December"/>
    <s v="2012"/>
    <n v="1"/>
    <b v="0"/>
    <s v="Critical"/>
    <n v="19"/>
    <n v="281.83999999999997"/>
    <n v="0.06"/>
    <s v="Regular Air"/>
    <n v="-21.85"/>
    <n v="15.01"/>
    <n v="8.4"/>
    <s v="Dorothy Wardle"/>
    <s v="Northwest Territories"/>
    <s v="Northwest Territories"/>
    <s v="Corporate"/>
    <s v="Office Supplies"/>
    <s v="Binders and Binder Accessories"/>
    <n v="0.39"/>
  </r>
  <r>
    <n v="43109"/>
    <d v="2012-12-21T00:00:00"/>
    <d v="2012-12-22T00:00:00"/>
    <s v="December"/>
    <s v="2012"/>
    <n v="1"/>
    <b v="0"/>
    <s v="Critical"/>
    <n v="25"/>
    <n v="509.52"/>
    <n v="0.05"/>
    <s v="Regular Air"/>
    <n v="-145.78"/>
    <n v="20.97"/>
    <n v="6.5"/>
    <s v="Dorothy Wardle"/>
    <s v="Northwest Territories"/>
    <s v="Northwest Territories"/>
    <s v="Corporate"/>
    <s v="Technology"/>
    <s v="Computer Peripherals"/>
    <n v="0.78"/>
  </r>
  <r>
    <n v="43109"/>
    <d v="2012-12-21T00:00:00"/>
    <d v="2012-12-22T00:00:00"/>
    <s v="December"/>
    <s v="2012"/>
    <n v="1"/>
    <b v="0"/>
    <s v="Critical"/>
    <n v="10"/>
    <n v="97.02"/>
    <n v="0.06"/>
    <s v="Regular Air"/>
    <n v="-3.96"/>
    <n v="10.01"/>
    <n v="1.99"/>
    <s v="Dorothy Wardle"/>
    <s v="Northwest Territories"/>
    <s v="Northwest Territories"/>
    <s v="Corporate"/>
    <s v="Technology"/>
    <s v="Computer Peripherals"/>
    <n v="0.41"/>
  </r>
  <r>
    <n v="43203"/>
    <d v="2012-02-14T00:00:00"/>
    <d v="2012-02-16T00:00:00"/>
    <s v="February"/>
    <s v="2012"/>
    <n v="2"/>
    <b v="0"/>
    <s v="Not Specified"/>
    <n v="32"/>
    <n v="225.16"/>
    <n v="0.02"/>
    <s v="Regular Air"/>
    <n v="-33.69"/>
    <n v="6.68"/>
    <n v="5.2"/>
    <s v="Susan Vittorini"/>
    <s v="Northwest Territories"/>
    <s v="Northwest Territories"/>
    <s v="Home Office"/>
    <s v="Office Supplies"/>
    <s v="Paper"/>
    <n v="0.37"/>
  </r>
  <r>
    <n v="43236"/>
    <d v="2010-07-03T00:00:00"/>
    <d v="2010-07-05T00:00:00"/>
    <s v="July"/>
    <s v="2010"/>
    <n v="2"/>
    <b v="0"/>
    <s v="Not Specified"/>
    <n v="20"/>
    <n v="205.33"/>
    <n v="0"/>
    <s v="Regular Air"/>
    <n v="10.68"/>
    <n v="9.77"/>
    <n v="6.02"/>
    <s v="Jamie Kunitz"/>
    <s v="Northwest Territories"/>
    <s v="Northwest Territories"/>
    <s v="Corporate"/>
    <s v="Furniture"/>
    <s v="Office Furnishings"/>
    <n v="0.48"/>
  </r>
  <r>
    <n v="43267"/>
    <d v="2011-05-16T00:00:00"/>
    <d v="2011-05-18T00:00:00"/>
    <s v="May"/>
    <s v="2011"/>
    <n v="2"/>
    <b v="0"/>
    <s v="Critical"/>
    <n v="17"/>
    <n v="1368.14"/>
    <n v="0.05"/>
    <s v="Express Air"/>
    <n v="171.26"/>
    <n v="76.72"/>
    <n v="19.95"/>
    <s v="Fred Wasserman"/>
    <s v="Northwest Territories"/>
    <s v="Northwest Territories"/>
    <s v="Home Office"/>
    <s v="Office Supplies"/>
    <s v="Appliances"/>
    <n v="0.54"/>
  </r>
  <r>
    <n v="43329"/>
    <d v="2010-03-07T00:00:00"/>
    <d v="2010-03-10T00:00:00"/>
    <s v="March"/>
    <s v="2010"/>
    <n v="3"/>
    <b v="0"/>
    <s v="Medium"/>
    <n v="42"/>
    <n v="2475.83"/>
    <n v="0.09"/>
    <s v="Regular Air"/>
    <n v="752.37"/>
    <n v="59.98"/>
    <n v="3.99"/>
    <s v="Doug Bickford"/>
    <s v="Northwest Territories"/>
    <s v="Northwest Territories"/>
    <s v="Corporate"/>
    <s v="Office Supplies"/>
    <s v="Appliances"/>
    <n v="0.56999999999999995"/>
  </r>
  <r>
    <n v="43330"/>
    <d v="2009-04-27T00:00:00"/>
    <d v="2009-04-28T00:00:00"/>
    <s v="April"/>
    <s v="2009"/>
    <n v="1"/>
    <b v="0"/>
    <s v="Not Specified"/>
    <n v="40"/>
    <n v="2205.7584999999999"/>
    <n v="0.03"/>
    <s v="Regular Air"/>
    <n v="337.04"/>
    <n v="65.989999999999995"/>
    <n v="8.99"/>
    <s v="Fred Wasserman"/>
    <s v="Northwest Territories"/>
    <s v="Northwest Territories"/>
    <s v="Home Office"/>
    <s v="Technology"/>
    <s v="Telephones and Communication"/>
    <n v="0.57999999999999996"/>
  </r>
  <r>
    <n v="43364"/>
    <d v="2012-04-07T00:00:00"/>
    <d v="2012-04-10T00:00:00"/>
    <s v="April"/>
    <s v="2012"/>
    <n v="3"/>
    <b v="0"/>
    <s v="High"/>
    <n v="21"/>
    <n v="524.20000000000005"/>
    <n v="0.04"/>
    <s v="Regular Air"/>
    <n v="158.97999999999999"/>
    <n v="23.99"/>
    <n v="6.71"/>
    <s v="Susan Vittorini"/>
    <s v="Northwest Territories"/>
    <s v="Northwest Territories"/>
    <s v="Corporate"/>
    <s v="Office Supplies"/>
    <s v="Envelopes"/>
    <n v="0.35"/>
  </r>
  <r>
    <n v="43392"/>
    <d v="2010-12-31T00:00:00"/>
    <d v="2011-01-02T00:00:00"/>
    <s v="January"/>
    <s v="2011"/>
    <n v="2"/>
    <b v="0"/>
    <s v="Medium"/>
    <n v="39"/>
    <n v="6553.45"/>
    <n v="0.03"/>
    <s v="Regular Air"/>
    <n v="2969.81"/>
    <n v="162.93"/>
    <n v="19.989999999999998"/>
    <s v="Doug Bickford"/>
    <s v="Northwest Territories"/>
    <s v="Northwest Territories"/>
    <s v="Small Business"/>
    <s v="Office Supplies"/>
    <s v="Envelopes"/>
    <n v="0.39"/>
  </r>
  <r>
    <n v="43781"/>
    <d v="2010-02-02T00:00:00"/>
    <d v="2010-02-02T00:00:00"/>
    <s v="February"/>
    <s v="2010"/>
    <n v="0"/>
    <s v="FREE DELIVERY"/>
    <s v="Not Specified"/>
    <n v="45"/>
    <n v="497.14"/>
    <n v="0.05"/>
    <s v="Regular Air"/>
    <n v="240.41"/>
    <n v="10.94"/>
    <n v="1.39"/>
    <s v="Claudia Miner"/>
    <s v="Northwest Territories"/>
    <s v="Northwest Territories"/>
    <s v="Small Business"/>
    <s v="Office Supplies"/>
    <s v="Envelopes"/>
    <n v="0.35"/>
  </r>
  <r>
    <n v="43781"/>
    <d v="2010-02-02T00:00:00"/>
    <d v="2010-02-03T00:00:00"/>
    <s v="February"/>
    <s v="2010"/>
    <n v="1"/>
    <b v="0"/>
    <s v="Not Specified"/>
    <n v="21"/>
    <n v="917.39"/>
    <n v="0.02"/>
    <s v="Express Air"/>
    <n v="393.41"/>
    <n v="40.98"/>
    <n v="2.99"/>
    <s v="Claudia Miner"/>
    <s v="Northwest Territories"/>
    <s v="Northwest Territories"/>
    <s v="Small Business"/>
    <s v="Office Supplies"/>
    <s v="Binders and Binder Accessories"/>
    <n v="0.36"/>
  </r>
  <r>
    <n v="44071"/>
    <d v="2012-04-15T00:00:00"/>
    <d v="2012-04-16T00:00:00"/>
    <s v="April"/>
    <s v="2012"/>
    <n v="1"/>
    <b v="0"/>
    <s v="Not Specified"/>
    <n v="19"/>
    <n v="110.67"/>
    <n v="0.08"/>
    <s v="Regular Air"/>
    <n v="-43.75"/>
    <n v="5.99"/>
    <n v="4.92"/>
    <s v="Frank Price"/>
    <s v="Northwest Territories"/>
    <s v="Northwest Territories"/>
    <s v="Corporate"/>
    <s v="Office Supplies"/>
    <s v="Binders and Binder Accessories"/>
    <n v="0.38"/>
  </r>
  <r>
    <n v="44071"/>
    <d v="2012-04-15T00:00:00"/>
    <d v="2012-04-16T00:00:00"/>
    <s v="April"/>
    <s v="2012"/>
    <n v="1"/>
    <b v="0"/>
    <s v="Not Specified"/>
    <n v="20"/>
    <n v="1163.123"/>
    <n v="0"/>
    <s v="Regular Air"/>
    <n v="83.84"/>
    <n v="65.989999999999995"/>
    <n v="8.99"/>
    <s v="Frank Price"/>
    <s v="Northwest Territories"/>
    <s v="Northwest Territories"/>
    <s v="Corporate"/>
    <s v="Technology"/>
    <s v="Telephones and Communication"/>
    <n v="0.57999999999999996"/>
  </r>
  <r>
    <n v="44519"/>
    <d v="2010-05-19T00:00:00"/>
    <d v="2010-05-20T00:00:00"/>
    <s v="May"/>
    <s v="2010"/>
    <n v="1"/>
    <b v="0"/>
    <s v="High"/>
    <n v="48"/>
    <n v="224.58"/>
    <n v="0.03"/>
    <s v="Regular Air"/>
    <n v="-144.76"/>
    <n v="4.57"/>
    <n v="5.42"/>
    <s v="Dorothy Wardle"/>
    <s v="Northwest Territories"/>
    <s v="Northwest Territories"/>
    <s v="Corporate"/>
    <s v="Office Supplies"/>
    <s v="Binders and Binder Accessories"/>
    <n v="0.37"/>
  </r>
  <r>
    <n v="44519"/>
    <d v="2010-05-19T00:00:00"/>
    <d v="2010-05-20T00:00:00"/>
    <s v="May"/>
    <s v="2010"/>
    <n v="1"/>
    <b v="0"/>
    <s v="High"/>
    <n v="34"/>
    <n v="365.77"/>
    <n v="7.0000000000000007E-2"/>
    <s v="Regular Air"/>
    <n v="155.69"/>
    <n v="10.67"/>
    <n v="1.39"/>
    <s v="Dorothy Wardle"/>
    <s v="Northwest Territories"/>
    <s v="Northwest Territories"/>
    <s v="Corporate"/>
    <s v="Office Supplies"/>
    <s v="Envelopes"/>
    <n v="0.39"/>
  </r>
  <r>
    <n v="44519"/>
    <d v="2010-05-19T00:00:00"/>
    <d v="2010-05-20T00:00:00"/>
    <s v="May"/>
    <s v="2010"/>
    <n v="1"/>
    <b v="0"/>
    <s v="High"/>
    <n v="34"/>
    <n v="16073.03"/>
    <n v="0.01"/>
    <s v="Delivery Truck"/>
    <n v="5386.32"/>
    <n v="442.14"/>
    <n v="14.7"/>
    <s v="Dorothy Wardle"/>
    <s v="Northwest Territories"/>
    <s v="Northwest Territories"/>
    <s v="Corporate"/>
    <s v="Technology"/>
    <s v="Office Machines"/>
    <n v="0.56000000000000005"/>
  </r>
  <r>
    <n v="44708"/>
    <d v="2009-07-27T00:00:00"/>
    <d v="2009-07-28T00:00:00"/>
    <s v="July"/>
    <s v="2009"/>
    <n v="1"/>
    <b v="0"/>
    <s v="Not Specified"/>
    <n v="15"/>
    <n v="30.68"/>
    <n v="0.02"/>
    <s v="Regular Air"/>
    <n v="-37.39"/>
    <n v="1.74"/>
    <n v="4.08"/>
    <s v="Allen Rosenblatt"/>
    <s v="Northwest Territories"/>
    <s v="Northwest Territories"/>
    <s v="Small Business"/>
    <s v="Furniture"/>
    <s v="Office Furnishings"/>
    <n v="0.53"/>
  </r>
  <r>
    <n v="44772"/>
    <d v="2009-03-31T00:00:00"/>
    <d v="2009-04-02T00:00:00"/>
    <s v="April"/>
    <s v="2009"/>
    <n v="2"/>
    <b v="0"/>
    <s v="Not Specified"/>
    <n v="1"/>
    <n v="54.076999999999998"/>
    <n v="7.0000000000000007E-2"/>
    <s v="Express Air"/>
    <n v="-232.99"/>
    <n v="55.99"/>
    <n v="5"/>
    <s v="Dorothy Wardle"/>
    <s v="Northwest Territories"/>
    <s v="Northwest Territories"/>
    <s v="Corporate"/>
    <s v="Technology"/>
    <s v="Telephones and Communication"/>
    <n v="0.83"/>
  </r>
  <r>
    <n v="44839"/>
    <d v="2012-06-11T00:00:00"/>
    <d v="2012-06-13T00:00:00"/>
    <s v="June"/>
    <s v="2012"/>
    <n v="2"/>
    <b v="0"/>
    <s v="Critical"/>
    <n v="27"/>
    <n v="899.97"/>
    <n v="0.09"/>
    <s v="Express Air"/>
    <n v="-246.3"/>
    <n v="33.979999999999997"/>
    <n v="19.989999999999998"/>
    <s v="Julia West"/>
    <s v="Northwest Territories"/>
    <s v="Northwest Territories"/>
    <s v="Consumer"/>
    <s v="Furniture"/>
    <s v="Office Furnishings"/>
    <n v="0.55000000000000004"/>
  </r>
  <r>
    <n v="45217"/>
    <d v="2010-09-01T00:00:00"/>
    <d v="2010-09-02T00:00:00"/>
    <s v="September"/>
    <s v="2010"/>
    <n v="1"/>
    <b v="0"/>
    <s v="Not Specified"/>
    <n v="40"/>
    <n v="6789.9274999999998"/>
    <n v="0.08"/>
    <s v="Regular Air"/>
    <n v="1864.66"/>
    <n v="200.99"/>
    <n v="4.2"/>
    <s v="Ralph Knight"/>
    <s v="Northwest Territories"/>
    <s v="Northwest Territories"/>
    <s v="Consumer"/>
    <s v="Technology"/>
    <s v="Telephones and Communication"/>
    <n v="0.59"/>
  </r>
  <r>
    <n v="45440"/>
    <d v="2012-08-09T00:00:00"/>
    <d v="2012-08-11T00:00:00"/>
    <s v="August"/>
    <s v="2012"/>
    <n v="2"/>
    <b v="0"/>
    <s v="Critical"/>
    <n v="5"/>
    <n v="748.29"/>
    <n v="0.02"/>
    <s v="Delivery Truck"/>
    <n v="-183.6"/>
    <n v="135.99"/>
    <n v="28.63"/>
    <s v="Michelle Lonsdale"/>
    <s v="Northwest Territories"/>
    <s v="Northwest Territories"/>
    <s v="Corporate"/>
    <s v="Furniture"/>
    <s v="Chairs &amp; Chairmats"/>
    <n v="0.76"/>
  </r>
  <r>
    <n v="45766"/>
    <d v="2010-05-07T00:00:00"/>
    <d v="2010-05-09T00:00:00"/>
    <s v="May"/>
    <s v="2010"/>
    <n v="2"/>
    <b v="0"/>
    <s v="High"/>
    <n v="37"/>
    <n v="2522.21"/>
    <n v="0"/>
    <s v="Regular Air"/>
    <n v="1026.07"/>
    <n v="63.94"/>
    <n v="14.48"/>
    <s v="Charlotte Melton"/>
    <s v="Northwest Territories"/>
    <s v="Northwest Territories"/>
    <s v="Home Office"/>
    <s v="Furniture"/>
    <s v="Office Furnishings"/>
    <n v="0.46"/>
  </r>
  <r>
    <n v="45766"/>
    <d v="2010-05-07T00:00:00"/>
    <d v="2010-05-08T00:00:00"/>
    <s v="May"/>
    <s v="2010"/>
    <n v="1"/>
    <b v="0"/>
    <s v="High"/>
    <n v="28"/>
    <n v="4181.82"/>
    <n v="0.01"/>
    <s v="Regular Air"/>
    <n v="1765.48"/>
    <n v="140.99"/>
    <n v="13.99"/>
    <s v="Charlotte Melton"/>
    <s v="Northwest Territories"/>
    <s v="Northwest Territories"/>
    <s v="Home Office"/>
    <s v="Technology"/>
    <s v="Office Machines"/>
    <n v="0.37"/>
  </r>
  <r>
    <n v="45861"/>
    <d v="2011-08-25T00:00:00"/>
    <d v="2011-08-25T00:00:00"/>
    <s v="August"/>
    <s v="2011"/>
    <n v="0"/>
    <s v="FREE DELIVERY"/>
    <s v="Medium"/>
    <n v="39"/>
    <n v="680.85850000000005"/>
    <n v="0.05"/>
    <s v="Regular Air"/>
    <n v="319.10000000000002"/>
    <n v="20.99"/>
    <n v="0.99"/>
    <s v="Allen Rosenblatt"/>
    <s v="Northwest Territories"/>
    <s v="Northwest Territories"/>
    <s v="Small Business"/>
    <s v="Technology"/>
    <s v="Telephones and Communication"/>
    <n v="0.37"/>
  </r>
  <r>
    <n v="45957"/>
    <d v="2010-09-21T00:00:00"/>
    <d v="2010-09-23T00:00:00"/>
    <s v="September"/>
    <s v="2010"/>
    <n v="2"/>
    <b v="0"/>
    <s v="Critical"/>
    <n v="20"/>
    <n v="759.84"/>
    <n v="0.06"/>
    <s v="Regular Air"/>
    <n v="162.83000000000001"/>
    <n v="39.24"/>
    <n v="1.99"/>
    <s v="Neola Schneider"/>
    <s v="Northwest Territories"/>
    <s v="Northwest Territories"/>
    <s v="Home Office"/>
    <s v="Technology"/>
    <s v="Computer Peripherals"/>
    <n v="0.51"/>
  </r>
  <r>
    <n v="45957"/>
    <d v="2010-09-21T00:00:00"/>
    <d v="2010-09-23T00:00:00"/>
    <s v="September"/>
    <s v="2010"/>
    <n v="2"/>
    <b v="0"/>
    <s v="Critical"/>
    <n v="19"/>
    <n v="147.38999999999999"/>
    <n v="0.08"/>
    <s v="Regular Air"/>
    <n v="-30.92"/>
    <n v="7.64"/>
    <n v="5.83"/>
    <s v="Neola Schneider"/>
    <s v="Northwest Territories"/>
    <s v="Northwest Territories"/>
    <s v="Home Office"/>
    <s v="Office Supplies"/>
    <s v="Paper"/>
    <n v="0.36"/>
  </r>
  <r>
    <n v="46912"/>
    <d v="2012-06-30T00:00:00"/>
    <d v="2012-06-30T00:00:00"/>
    <s v="June"/>
    <s v="2012"/>
    <n v="0"/>
    <s v="FREE DELIVERY"/>
    <s v="low"/>
    <n v="5"/>
    <n v="294"/>
    <n v="0"/>
    <s v="Regular Air"/>
    <n v="181.53"/>
    <n v="54.74"/>
    <n v="14.83"/>
    <s v="Joy Bell"/>
    <s v="Northwest Territories"/>
    <s v="Northwest Territories"/>
    <s v="Home Office"/>
    <s v="Furniture"/>
    <s v="Office Furnishings"/>
    <n v="0.54"/>
  </r>
  <r>
    <n v="46980"/>
    <d v="2011-01-17T00:00:00"/>
    <d v="2011-01-17T00:00:00"/>
    <s v="January"/>
    <s v="2011"/>
    <n v="0"/>
    <s v="FREE DELIVERY"/>
    <s v="Critical"/>
    <n v="34"/>
    <n v="216.3"/>
    <n v="0.01"/>
    <s v="Regular Air"/>
    <n v="103.16"/>
    <n v="6.3"/>
    <n v="0.5"/>
    <s v="Monica Federle"/>
    <s v="Northwest Territories"/>
    <s v="Northwest Territories"/>
    <s v="Corporate"/>
    <s v="Office Supplies"/>
    <s v="Labels"/>
    <n v="0.39"/>
  </r>
  <r>
    <n v="47460"/>
    <d v="2010-10-10T00:00:00"/>
    <d v="2010-10-12T00:00:00"/>
    <s v="October"/>
    <s v="2010"/>
    <n v="2"/>
    <b v="0"/>
    <s v="Critical"/>
    <n v="12"/>
    <n v="31.6"/>
    <n v="0.1"/>
    <s v="Regular Air"/>
    <n v="-3.64"/>
    <n v="2.84"/>
    <n v="0.93"/>
    <s v="Jamie Kunitz"/>
    <s v="Northwest Territories"/>
    <s v="Northwest Territories"/>
    <s v="Corporate"/>
    <s v="Office Supplies"/>
    <s v="Pens &amp; Art Supplies"/>
    <n v="0.54"/>
  </r>
  <r>
    <n v="47462"/>
    <d v="2011-06-09T00:00:00"/>
    <d v="2011-06-11T00:00:00"/>
    <s v="June"/>
    <s v="2011"/>
    <n v="2"/>
    <b v="0"/>
    <s v="High"/>
    <n v="43"/>
    <n v="154.18"/>
    <n v="0.08"/>
    <s v="Regular Air"/>
    <n v="-166.92"/>
    <n v="3.58"/>
    <n v="5.47"/>
    <s v="Susan Vittorini"/>
    <s v="Northwest Territories"/>
    <s v="Northwest Territories"/>
    <s v="Corporate"/>
    <s v="Office Supplies"/>
    <s v="Binders and Binder Accessories"/>
    <n v="0.37"/>
  </r>
  <r>
    <n v="47462"/>
    <d v="2011-06-09T00:00:00"/>
    <d v="2011-06-11T00:00:00"/>
    <s v="June"/>
    <s v="2011"/>
    <n v="2"/>
    <b v="0"/>
    <s v="High"/>
    <n v="18"/>
    <n v="110.31"/>
    <n v="0.05"/>
    <s v="Regular Air"/>
    <n v="-1.22"/>
    <n v="5.85"/>
    <n v="2.27"/>
    <s v="Susan Vittorini"/>
    <s v="Northwest Territories"/>
    <s v="Northwest Territories"/>
    <s v="Corporate"/>
    <s v="Office Supplies"/>
    <s v="Pens &amp; Art Supplies"/>
    <n v="0.56000000000000005"/>
  </r>
  <r>
    <n v="47462"/>
    <d v="2011-06-09T00:00:00"/>
    <d v="2011-06-11T00:00:00"/>
    <s v="June"/>
    <s v="2011"/>
    <n v="2"/>
    <b v="0"/>
    <s v="High"/>
    <n v="41"/>
    <n v="137.51"/>
    <n v="0.02"/>
    <s v="Regular Air"/>
    <n v="21.62"/>
    <n v="3.29"/>
    <n v="1.35"/>
    <s v="Susan Vittorini"/>
    <s v="Northwest Territories"/>
    <s v="Northwest Territories"/>
    <s v="Corporate"/>
    <s v="Office Supplies"/>
    <s v="Rubber Bands"/>
    <n v="0.4"/>
  </r>
  <r>
    <n v="47620"/>
    <d v="2012-06-26T00:00:00"/>
    <d v="2012-07-05T00:00:00"/>
    <s v="July"/>
    <s v="2012"/>
    <n v="9"/>
    <b v="0"/>
    <s v="low"/>
    <n v="27"/>
    <n v="302.2"/>
    <n v="0.04"/>
    <s v="Regular Air"/>
    <n v="20.27"/>
    <n v="10.98"/>
    <n v="3.37"/>
    <s v="Charles McCrossin"/>
    <s v="Northwest Territories"/>
    <s v="Northwest Territories"/>
    <s v="Corporate"/>
    <s v="Office Supplies"/>
    <s v="Scissors, Rulers and Trimmers"/>
    <n v="0.56999999999999995"/>
  </r>
  <r>
    <n v="47749"/>
    <d v="2010-03-16T00:00:00"/>
    <d v="2010-03-16T00:00:00"/>
    <s v="March"/>
    <s v="2010"/>
    <n v="0"/>
    <s v="FREE DELIVERY"/>
    <s v="Medium"/>
    <n v="46"/>
    <n v="399.58"/>
    <n v="0.04"/>
    <s v="Regular Air"/>
    <n v="-188.53"/>
    <n v="8.4499999999999993"/>
    <n v="7.77"/>
    <s v="Cari Schnelling"/>
    <s v="Northwest Territories"/>
    <s v="Northwest Territories"/>
    <s v="Small Business"/>
    <s v="Office Supplies"/>
    <s v="Scissors, Rulers and Trimmers"/>
    <n v="0.55000000000000004"/>
  </r>
  <r>
    <n v="47873"/>
    <d v="2010-11-13T00:00:00"/>
    <d v="2010-11-15T00:00:00"/>
    <s v="November"/>
    <s v="2010"/>
    <n v="2"/>
    <b v="0"/>
    <s v="Critical"/>
    <n v="8"/>
    <n v="52.39"/>
    <n v="0.08"/>
    <s v="Regular Air"/>
    <n v="-17.38"/>
    <n v="5.89"/>
    <n v="5.57"/>
    <s v="Doug Bickford"/>
    <s v="Northwest Territories"/>
    <s v="Northwest Territories"/>
    <s v="Corporate"/>
    <s v="Furniture"/>
    <s v="Office Furnishings"/>
    <n v="0.41"/>
  </r>
  <r>
    <n v="47943"/>
    <d v="2009-11-14T00:00:00"/>
    <d v="2009-11-14T00:00:00"/>
    <s v="November"/>
    <s v="2009"/>
    <n v="0"/>
    <s v="FREE DELIVERY"/>
    <s v="Medium"/>
    <n v="12"/>
    <n v="61.09"/>
    <n v="0.04"/>
    <s v="Regular Air"/>
    <n v="24.06"/>
    <n v="4.91"/>
    <n v="0.5"/>
    <s v="Don Miller"/>
    <s v="Northwest Territories"/>
    <s v="Northwest Territories"/>
    <s v="Home Office"/>
    <s v="Office Supplies"/>
    <s v="Labels"/>
    <n v="0.36"/>
  </r>
  <r>
    <n v="47943"/>
    <d v="2009-11-14T00:00:00"/>
    <d v="2009-11-15T00:00:00"/>
    <s v="November"/>
    <s v="2009"/>
    <n v="1"/>
    <b v="0"/>
    <s v="Medium"/>
    <n v="48"/>
    <n v="777.76"/>
    <n v="0.02"/>
    <s v="Regular Air"/>
    <n v="63.46"/>
    <n v="15.94"/>
    <n v="5.45"/>
    <s v="Don Miller"/>
    <s v="Northwest Territories"/>
    <s v="Northwest Territories"/>
    <s v="Home Office"/>
    <s v="Office Supplies"/>
    <s v="Pens &amp; Art Supplies"/>
    <n v="0.55000000000000004"/>
  </r>
  <r>
    <n v="48101"/>
    <d v="2011-09-12T00:00:00"/>
    <d v="2011-09-14T00:00:00"/>
    <s v="September"/>
    <s v="2011"/>
    <n v="2"/>
    <b v="0"/>
    <s v="High"/>
    <n v="4"/>
    <n v="108.87"/>
    <n v="0.05"/>
    <s v="Regular Air"/>
    <n v="-39.92"/>
    <n v="22.84"/>
    <n v="16.87"/>
    <s v="Fred Wasserman"/>
    <s v="Northwest Territories"/>
    <s v="Northwest Territories"/>
    <s v="Home Office"/>
    <s v="Office Supplies"/>
    <s v="Paper"/>
    <n v="0.39"/>
  </r>
  <r>
    <n v="48295"/>
    <d v="2009-11-23T00:00:00"/>
    <d v="2009-11-25T00:00:00"/>
    <s v="November"/>
    <s v="2009"/>
    <n v="2"/>
    <b v="0"/>
    <s v="Medium"/>
    <n v="48"/>
    <n v="10051.52"/>
    <n v="0.05"/>
    <s v="Regular Air"/>
    <n v="4938.78"/>
    <n v="204.1"/>
    <n v="13.99"/>
    <s v="Bryan Mills"/>
    <s v="Northwest Territories"/>
    <s v="Northwest Territories"/>
    <s v="Small Business"/>
    <s v="Technology"/>
    <s v="Office Machines"/>
    <n v="0.37"/>
  </r>
  <r>
    <n v="48839"/>
    <d v="2010-07-10T00:00:00"/>
    <d v="2010-07-12T00:00:00"/>
    <s v="July"/>
    <s v="2010"/>
    <n v="2"/>
    <b v="0"/>
    <s v="Critical"/>
    <n v="1"/>
    <n v="97.13"/>
    <n v="0.05"/>
    <s v="Regular Air"/>
    <n v="-37.06"/>
    <n v="98.31"/>
    <n v="0.49"/>
    <s v="Carlos Daly"/>
    <s v="Northwest Territories"/>
    <s v="Northwest Territories"/>
    <s v="Corporate"/>
    <s v="Office Supplies"/>
    <s v="Labels"/>
    <n v="0.36"/>
  </r>
  <r>
    <n v="49154"/>
    <d v="2009-03-06T00:00:00"/>
    <d v="2009-03-07T00:00:00"/>
    <s v="March"/>
    <s v="2009"/>
    <n v="1"/>
    <b v="0"/>
    <s v="Medium"/>
    <n v="26"/>
    <n v="1523.5"/>
    <n v="7.0000000000000007E-2"/>
    <s v="Regular Air"/>
    <n v="-807.89"/>
    <n v="60.98"/>
    <n v="49"/>
    <s v="Joy Bell"/>
    <s v="Northwest Territories"/>
    <s v="Northwest Territories"/>
    <s v="Home Office"/>
    <s v="Office Supplies"/>
    <s v="Appliances"/>
    <n v="0.59"/>
  </r>
  <r>
    <n v="49921"/>
    <d v="2011-02-17T00:00:00"/>
    <d v="2011-02-21T00:00:00"/>
    <s v="February"/>
    <s v="2011"/>
    <n v="4"/>
    <b v="0"/>
    <s v="low"/>
    <n v="5"/>
    <n v="756.15"/>
    <n v="0.06"/>
    <s v="Delivery Truck"/>
    <n v="-280.27999999999997"/>
    <n v="145.44999999999999"/>
    <n v="17.850000000000001"/>
    <s v="Claudia Miner"/>
    <s v="Northwest Territories"/>
    <s v="Northwest Territories"/>
    <s v="Small Business"/>
    <s v="Technology"/>
    <s v="Office Machines"/>
    <n v="0.56000000000000005"/>
  </r>
  <r>
    <n v="49921"/>
    <d v="2011-02-17T00:00:00"/>
    <d v="2011-02-19T00:00:00"/>
    <s v="February"/>
    <s v="2011"/>
    <n v="2"/>
    <b v="0"/>
    <s v="low"/>
    <n v="1"/>
    <n v="18.149999999999999"/>
    <n v="0.04"/>
    <s v="Regular Air"/>
    <n v="-7.26"/>
    <n v="12.28"/>
    <n v="6.13"/>
    <s v="Claudia Miner"/>
    <s v="Northwest Territories"/>
    <s v="Northwest Territories"/>
    <s v="Small Business"/>
    <s v="Office Supplies"/>
    <s v="Storage &amp; Organization"/>
    <n v="0.56999999999999995"/>
  </r>
  <r>
    <n v="49952"/>
    <d v="2011-11-19T00:00:00"/>
    <d v="2011-11-20T00:00:00"/>
    <s v="November"/>
    <s v="2011"/>
    <n v="1"/>
    <b v="0"/>
    <s v="High"/>
    <n v="12"/>
    <n v="1323.67"/>
    <n v="0.04"/>
    <s v="Express Air"/>
    <n v="630.28"/>
    <n v="107.53"/>
    <n v="5.81"/>
    <s v="Beth Thompson"/>
    <s v="Northwest Territories"/>
    <s v="Northwest Territories"/>
    <s v="Corporate"/>
    <s v="Furniture"/>
    <s v="Office Furnishings"/>
    <n v="0.65"/>
  </r>
  <r>
    <n v="50117"/>
    <d v="2011-06-03T00:00:00"/>
    <d v="2011-06-05T00:00:00"/>
    <s v="June"/>
    <s v="2011"/>
    <n v="2"/>
    <b v="0"/>
    <s v="Critical"/>
    <n v="17"/>
    <n v="47.44"/>
    <n v="0.09"/>
    <s v="Regular Air"/>
    <n v="14.49"/>
    <n v="2.89"/>
    <n v="0.5"/>
    <s v="Allen Rosenblatt"/>
    <s v="Northwest Territories"/>
    <s v="Northwest Territories"/>
    <s v="Small Business"/>
    <s v="Office Supplies"/>
    <s v="Labels"/>
    <n v="0.38"/>
  </r>
  <r>
    <n v="50278"/>
    <d v="2010-05-25T00:00:00"/>
    <d v="2010-05-25T00:00:00"/>
    <s v="May"/>
    <s v="2010"/>
    <n v="0"/>
    <s v="FREE DELIVERY"/>
    <s v="High"/>
    <n v="2"/>
    <n v="51.21"/>
    <n v="0"/>
    <s v="Regular Air"/>
    <n v="-27.53"/>
    <n v="20.98"/>
    <n v="8.83"/>
    <s v="Beth Thompson"/>
    <s v="Northwest Territories"/>
    <s v="Northwest Territories"/>
    <s v="Corporate"/>
    <s v="Office Supplies"/>
    <s v="Binders and Binder Accessories"/>
    <n v="0.37"/>
  </r>
  <r>
    <n v="50278"/>
    <d v="2010-05-25T00:00:00"/>
    <d v="2010-05-27T00:00:00"/>
    <s v="May"/>
    <s v="2010"/>
    <n v="2"/>
    <b v="0"/>
    <s v="High"/>
    <n v="20"/>
    <n v="2195.5500000000002"/>
    <n v="0.01"/>
    <s v="Delivery Truck"/>
    <n v="-355.94"/>
    <n v="100.8"/>
    <n v="60"/>
    <s v="Beth Thompson"/>
    <s v="Northwest Territories"/>
    <s v="Northwest Territories"/>
    <s v="Corporate"/>
    <s v="Furniture"/>
    <s v="Tables"/>
    <n v="0.59"/>
  </r>
  <r>
    <n v="50374"/>
    <d v="2009-05-30T00:00:00"/>
    <d v="2009-05-31T00:00:00"/>
    <s v="May"/>
    <s v="2009"/>
    <n v="1"/>
    <b v="0"/>
    <s v="Not Specified"/>
    <n v="30"/>
    <n v="3482.41"/>
    <n v="0.05"/>
    <s v="Regular Air"/>
    <n v="1443.35"/>
    <n v="120.98"/>
    <n v="9.07"/>
    <s v="Susan Vittorini"/>
    <s v="Northwest Territories"/>
    <s v="Northwest Territories"/>
    <s v="Home Office"/>
    <s v="Office Supplies"/>
    <s v="Binders and Binder Accessories"/>
    <n v="0.35"/>
  </r>
  <r>
    <n v="50565"/>
    <d v="2012-08-30T00:00:00"/>
    <d v="2012-08-30T00:00:00"/>
    <s v="August"/>
    <s v="2012"/>
    <n v="0"/>
    <s v="FREE DELIVERY"/>
    <s v="High"/>
    <n v="43"/>
    <n v="683.46"/>
    <n v="0.09"/>
    <s v="Regular Air"/>
    <n v="-138.82"/>
    <n v="16.98"/>
    <n v="12.39"/>
    <s v="Sylvia Foulston"/>
    <s v="Northwest Territories"/>
    <s v="Northwest Territories"/>
    <s v="Corporate"/>
    <s v="Office Supplies"/>
    <s v="Envelopes"/>
    <n v="0.35"/>
  </r>
  <r>
    <n v="50688"/>
    <d v="2011-12-16T00:00:00"/>
    <d v="2011-12-17T00:00:00"/>
    <s v="December"/>
    <s v="2011"/>
    <n v="1"/>
    <b v="0"/>
    <s v="Critical"/>
    <n v="50"/>
    <n v="600.22"/>
    <n v="0.08"/>
    <s v="Regular Air"/>
    <n v="27.86"/>
    <n v="12.98"/>
    <n v="3.14"/>
    <s v="Joy Bell"/>
    <s v="Northwest Territories"/>
    <s v="Northwest Territories"/>
    <s v="Home Office"/>
    <s v="Office Supplies"/>
    <s v="Scissors, Rulers and Trimmers"/>
    <n v="0.6"/>
  </r>
  <r>
    <n v="50754"/>
    <d v="2009-12-09T00:00:00"/>
    <d v="2009-12-10T00:00:00"/>
    <s v="December"/>
    <s v="2009"/>
    <n v="1"/>
    <b v="0"/>
    <s v="Not Specified"/>
    <n v="9"/>
    <n v="64.030500000000004"/>
    <n v="0.06"/>
    <s v="Regular Air"/>
    <n v="-58.34"/>
    <n v="7.99"/>
    <n v="5.03"/>
    <s v="Becky Castell"/>
    <s v="Northwest Territories"/>
    <s v="Northwest Territories"/>
    <s v="Consumer"/>
    <s v="Technology"/>
    <s v="Telephones and Communication"/>
    <n v="0.6"/>
  </r>
  <r>
    <n v="50914"/>
    <d v="2012-07-03T00:00:00"/>
    <d v="2012-07-03T00:00:00"/>
    <s v="July"/>
    <s v="2012"/>
    <n v="0"/>
    <s v="FREE DELIVERY"/>
    <s v="Critical"/>
    <n v="49"/>
    <n v="8551.5439999999999"/>
    <n v="0.03"/>
    <s v="Regular Air"/>
    <n v="2763.13"/>
    <n v="195.99"/>
    <n v="8.99"/>
    <s v="Carlos Daly"/>
    <s v="Northwest Territories"/>
    <s v="Northwest Territories"/>
    <s v="Corporate"/>
    <s v="Technology"/>
    <s v="Telephones and Communication"/>
    <n v="0.57999999999999996"/>
  </r>
  <r>
    <n v="51169"/>
    <d v="2010-12-24T00:00:00"/>
    <d v="2010-12-26T00:00:00"/>
    <s v="December"/>
    <s v="2010"/>
    <n v="2"/>
    <b v="0"/>
    <s v="High"/>
    <n v="2"/>
    <n v="291.66000000000003"/>
    <n v="0.08"/>
    <s v="Regular Air"/>
    <n v="-192.92"/>
    <n v="136.97999999999999"/>
    <n v="24.49"/>
    <s v="Cari Schnelling"/>
    <s v="Northwest Territories"/>
    <s v="Northwest Territories"/>
    <s v="Home Office"/>
    <s v="Furniture"/>
    <s v="Office Furnishings"/>
    <n v="0.59"/>
  </r>
  <r>
    <n v="51938"/>
    <d v="2011-05-17T00:00:00"/>
    <d v="2011-05-21T00:00:00"/>
    <s v="May"/>
    <s v="2011"/>
    <n v="4"/>
    <b v="0"/>
    <s v="low"/>
    <n v="5"/>
    <n v="503.32749999999999"/>
    <n v="0.06"/>
    <s v="Regular Air"/>
    <n v="-488.31"/>
    <n v="125.99"/>
    <n v="5.63"/>
    <s v="Jim Radford"/>
    <s v="Northwest Territories"/>
    <s v="Northwest Territories"/>
    <s v="Corporate"/>
    <s v="Technology"/>
    <s v="Telephones and Communication"/>
    <n v="0.6"/>
  </r>
  <r>
    <n v="51970"/>
    <d v="2012-01-11T00:00:00"/>
    <d v="2012-01-13T00:00:00"/>
    <s v="January"/>
    <s v="2012"/>
    <n v="2"/>
    <b v="0"/>
    <s v="Not Specified"/>
    <n v="1"/>
    <n v="171.71"/>
    <n v="0.06"/>
    <s v="Delivery Truck"/>
    <n v="-343.47"/>
    <n v="115.99"/>
    <n v="56.14"/>
    <s v="Allen Rosenblatt"/>
    <s v="Northwest Territories"/>
    <s v="Northwest Territories"/>
    <s v="Small Business"/>
    <s v="Technology"/>
    <s v="Office Machines"/>
    <n v="0.4"/>
  </r>
  <r>
    <n v="51971"/>
    <d v="2011-10-03T00:00:00"/>
    <d v="2011-10-05T00:00:00"/>
    <s v="October"/>
    <s v="2011"/>
    <n v="2"/>
    <b v="0"/>
    <s v="Not Specified"/>
    <n v="39"/>
    <n v="1326.04"/>
    <n v="0.02"/>
    <s v="Regular Air"/>
    <n v="-1129.96"/>
    <n v="32.479999999999997"/>
    <n v="35"/>
    <s v="Dorothy Badders"/>
    <s v="Northwest Territories"/>
    <s v="Northwest Territories"/>
    <s v="Home Office"/>
    <s v="Office Supplies"/>
    <s v="Storage &amp; Organization"/>
    <n v="0.81"/>
  </r>
  <r>
    <n v="51971"/>
    <d v="2011-10-03T00:00:00"/>
    <d v="2011-10-05T00:00:00"/>
    <s v="October"/>
    <s v="2011"/>
    <n v="2"/>
    <b v="0"/>
    <s v="Not Specified"/>
    <n v="22"/>
    <n v="3881.89"/>
    <n v="0.06"/>
    <s v="Regular Air"/>
    <n v="-803.52"/>
    <n v="182.55"/>
    <n v="69"/>
    <s v="Dorothy Badders"/>
    <s v="Northwest Territories"/>
    <s v="Northwest Territories"/>
    <s v="Home Office"/>
    <s v="Furniture"/>
    <s v="Tables"/>
    <n v="0.72"/>
  </r>
  <r>
    <n v="52193"/>
    <d v="2010-03-05T00:00:00"/>
    <d v="2010-03-07T00:00:00"/>
    <s v="March"/>
    <s v="2010"/>
    <n v="2"/>
    <b v="0"/>
    <s v="Not Specified"/>
    <n v="1"/>
    <n v="17.89"/>
    <n v="0.04"/>
    <s v="Express Air"/>
    <n v="10.51"/>
    <n v="2.88"/>
    <n v="0.5"/>
    <s v="Mike Pelletier"/>
    <s v="Northwest Territories"/>
    <s v="Northwest Territories"/>
    <s v="Corporate"/>
    <s v="Office Supplies"/>
    <s v="Labels"/>
    <n v="0.39"/>
  </r>
  <r>
    <n v="52193"/>
    <d v="2010-03-05T00:00:00"/>
    <d v="2010-03-07T00:00:00"/>
    <s v="March"/>
    <s v="2010"/>
    <n v="2"/>
    <b v="0"/>
    <s v="Not Specified"/>
    <n v="47"/>
    <n v="137.18"/>
    <n v="7.0000000000000007E-2"/>
    <s v="Regular Air"/>
    <n v="6.04"/>
    <n v="2.94"/>
    <n v="0.96"/>
    <s v="Mike Pelletier"/>
    <s v="Northwest Territories"/>
    <s v="Northwest Territories"/>
    <s v="Corporate"/>
    <s v="Office Supplies"/>
    <s v="Pens &amp; Art Supplies"/>
    <n v="0.57999999999999996"/>
  </r>
  <r>
    <n v="52321"/>
    <d v="2011-11-05T00:00:00"/>
    <d v="2011-11-07T00:00:00"/>
    <s v="November"/>
    <s v="2011"/>
    <n v="2"/>
    <b v="0"/>
    <s v="High"/>
    <n v="48"/>
    <n v="617.26"/>
    <n v="0.04"/>
    <s v="Regular Air"/>
    <n v="-37.520000000000003"/>
    <n v="12.28"/>
    <n v="6.13"/>
    <s v="Doug Bickford"/>
    <s v="Northwest Territories"/>
    <s v="Northwest Territories"/>
    <s v="Small Business"/>
    <s v="Office Supplies"/>
    <s v="Storage &amp; Organization"/>
    <n v="0.56999999999999995"/>
  </r>
  <r>
    <n v="52321"/>
    <d v="2011-11-05T00:00:00"/>
    <d v="2011-11-05T00:00:00"/>
    <s v="November"/>
    <s v="2011"/>
    <n v="0"/>
    <s v="FREE DELIVERY"/>
    <s v="High"/>
    <n v="45"/>
    <n v="13104.992"/>
    <n v="0.03"/>
    <s v="Delivery Truck"/>
    <n v="5626.42"/>
    <n v="349.45"/>
    <n v="60"/>
    <s v="Doug Bickford"/>
    <s v="Northwest Territories"/>
    <s v="Northwest Territories"/>
    <s v="Small Business"/>
    <s v="Furniture"/>
    <s v="Tables"/>
    <m/>
  </r>
  <r>
    <n v="52386"/>
    <d v="2009-01-05T00:00:00"/>
    <d v="2009-01-07T00:00:00"/>
    <s v="January"/>
    <s v="2009"/>
    <n v="2"/>
    <b v="0"/>
    <s v="High"/>
    <n v="6"/>
    <n v="700.73"/>
    <n v="0.08"/>
    <s v="Delivery Truck"/>
    <n v="-188.58"/>
    <n v="120.97"/>
    <n v="26.3"/>
    <s v="Susan Vittorini"/>
    <s v="Northwest Territories"/>
    <s v="Northwest Territories"/>
    <s v="Home Office"/>
    <s v="Technology"/>
    <s v="Office Machines"/>
    <n v="0.38"/>
  </r>
  <r>
    <n v="52807"/>
    <d v="2010-11-25T00:00:00"/>
    <d v="2010-11-27T00:00:00"/>
    <s v="November"/>
    <s v="2010"/>
    <n v="2"/>
    <b v="0"/>
    <s v="Medium"/>
    <n v="28"/>
    <n v="667.55"/>
    <n v="0"/>
    <s v="Regular Air"/>
    <n v="204.74"/>
    <n v="21.98"/>
    <n v="2.87"/>
    <s v="Andrew Gjertsen"/>
    <s v="Northwest Territories"/>
    <s v="Northwest Territories"/>
    <s v="Consumer"/>
    <s v="Office Supplies"/>
    <s v="Pens &amp; Art Supplies"/>
    <n v="0.55000000000000004"/>
  </r>
  <r>
    <n v="52929"/>
    <d v="2011-04-08T00:00:00"/>
    <d v="2011-04-09T00:00:00"/>
    <s v="April"/>
    <s v="2011"/>
    <n v="1"/>
    <b v="0"/>
    <s v="High"/>
    <n v="43"/>
    <n v="701.46"/>
    <n v="0.04"/>
    <s v="Express Air"/>
    <n v="-90.14"/>
    <n v="15.99"/>
    <n v="9.4"/>
    <s v="Muhammed MacIntyre"/>
    <s v="Northwest Territories"/>
    <s v="Northwest Territories"/>
    <s v="Small Business"/>
    <s v="Technology"/>
    <s v="Office Machines"/>
    <n v="0.49"/>
  </r>
  <r>
    <n v="52929"/>
    <d v="2011-04-08T00:00:00"/>
    <d v="2011-04-09T00:00:00"/>
    <s v="April"/>
    <s v="2011"/>
    <n v="1"/>
    <b v="0"/>
    <s v="High"/>
    <n v="19"/>
    <n v="53.94"/>
    <n v="0.05"/>
    <s v="Regular Air"/>
    <n v="-6.53"/>
    <n v="2.78"/>
    <n v="1.25"/>
    <s v="Muhammed MacIntyre"/>
    <s v="Northwest Territories"/>
    <s v="Northwest Territories"/>
    <s v="Small Business"/>
    <s v="Office Supplies"/>
    <s v="Pens &amp; Art Supplies"/>
    <n v="0.59"/>
  </r>
  <r>
    <n v="52929"/>
    <d v="2011-04-08T00:00:00"/>
    <d v="2011-04-09T00:00:00"/>
    <s v="April"/>
    <s v="2011"/>
    <n v="1"/>
    <b v="0"/>
    <s v="High"/>
    <n v="7"/>
    <n v="46.94"/>
    <n v="0.02"/>
    <s v="Regular Air"/>
    <n v="7.34"/>
    <n v="6.47"/>
    <n v="1.22"/>
    <s v="Muhammed MacIntyre"/>
    <s v="Northwest Territories"/>
    <s v="Northwest Territories"/>
    <s v="Small Business"/>
    <s v="Office Supplies"/>
    <s v="Pens &amp; Art Supplies"/>
    <n v="0.4"/>
  </r>
  <r>
    <n v="52929"/>
    <d v="2011-04-08T00:00:00"/>
    <d v="2011-04-09T00:00:00"/>
    <s v="April"/>
    <s v="2011"/>
    <n v="1"/>
    <b v="0"/>
    <s v="High"/>
    <n v="20"/>
    <n v="77.989999999999995"/>
    <n v="0.03"/>
    <s v="Regular Air"/>
    <n v="19.68"/>
    <n v="3.93"/>
    <n v="0.99"/>
    <s v="Muhammed MacIntyre"/>
    <s v="Northwest Territories"/>
    <s v="Northwest Territories"/>
    <s v="Small Business"/>
    <s v="Office Supplies"/>
    <s v="Rubber Bands"/>
    <n v="0.39"/>
  </r>
  <r>
    <n v="52964"/>
    <d v="2010-03-31T00:00:00"/>
    <d v="2010-04-01T00:00:00"/>
    <s v="April"/>
    <s v="2010"/>
    <n v="1"/>
    <b v="0"/>
    <s v="Critical"/>
    <n v="44"/>
    <n v="5735.79"/>
    <n v="0.08"/>
    <s v="Regular Air"/>
    <n v="828.27"/>
    <n v="136.97999999999999"/>
    <n v="24.49"/>
    <s v="Jim Radford"/>
    <s v="Northwest Territories"/>
    <s v="Northwest Territories"/>
    <s v="Corporate"/>
    <s v="Furniture"/>
    <s v="Office Furnishings"/>
    <n v="0.59"/>
  </r>
  <r>
    <n v="53156"/>
    <d v="2012-03-10T00:00:00"/>
    <d v="2012-03-11T00:00:00"/>
    <s v="March"/>
    <s v="2012"/>
    <n v="1"/>
    <b v="0"/>
    <s v="Not Specified"/>
    <n v="47"/>
    <n v="186.93"/>
    <n v="7.0000000000000007E-2"/>
    <s v="Regular Air"/>
    <n v="56.44"/>
    <n v="4.13"/>
    <n v="0.99"/>
    <s v="Bryan Davis"/>
    <s v="Northwest Territories"/>
    <s v="Northwest Territories"/>
    <s v="Corporate"/>
    <s v="Office Supplies"/>
    <s v="Labels"/>
    <n v="0.39"/>
  </r>
  <r>
    <n v="53511"/>
    <d v="2009-02-20T00:00:00"/>
    <d v="2009-02-22T00:00:00"/>
    <s v="February"/>
    <s v="2009"/>
    <n v="2"/>
    <b v="0"/>
    <s v="Medium"/>
    <n v="41"/>
    <n v="241.1"/>
    <n v="7.0000000000000007E-2"/>
    <s v="Regular Air"/>
    <n v="-243.24"/>
    <n v="5.81"/>
    <n v="8.49"/>
    <s v="Anthony Johnson"/>
    <s v="Northwest Territories"/>
    <s v="Northwest Territories"/>
    <s v="Small Business"/>
    <s v="Office Supplies"/>
    <s v="Binders and Binder Accessories"/>
    <n v="0.39"/>
  </r>
  <r>
    <n v="53511"/>
    <d v="2009-02-20T00:00:00"/>
    <d v="2009-02-21T00:00:00"/>
    <s v="February"/>
    <s v="2009"/>
    <n v="1"/>
    <b v="0"/>
    <s v="Medium"/>
    <n v="49"/>
    <n v="491.93"/>
    <n v="0.04"/>
    <s v="Regular Air"/>
    <n v="-53.62"/>
    <n v="9.65"/>
    <n v="6.22"/>
    <s v="Anthony Johnson"/>
    <s v="Northwest Territories"/>
    <s v="Northwest Territories"/>
    <s v="Small Business"/>
    <s v="Furniture"/>
    <s v="Office Furnishings"/>
    <n v="0.55000000000000004"/>
  </r>
  <r>
    <n v="53797"/>
    <d v="2009-10-01T00:00:00"/>
    <d v="2009-10-01T00:00:00"/>
    <s v="October"/>
    <s v="2009"/>
    <n v="0"/>
    <s v="FREE DELIVERY"/>
    <s v="Critical"/>
    <n v="10"/>
    <n v="623.71"/>
    <n v="0.01"/>
    <s v="Delivery Truck"/>
    <n v="-213.32"/>
    <n v="58.14"/>
    <n v="36.61"/>
    <s v="Doug Bickford"/>
    <s v="Northwest Territories"/>
    <s v="Northwest Territories"/>
    <s v="Small Business"/>
    <s v="Furniture"/>
    <s v="Bookcases"/>
    <n v="0.61"/>
  </r>
  <r>
    <n v="53990"/>
    <d v="2012-11-01T00:00:00"/>
    <d v="2012-11-02T00:00:00"/>
    <s v="November"/>
    <s v="2012"/>
    <n v="1"/>
    <b v="0"/>
    <s v="Not Specified"/>
    <n v="44"/>
    <n v="4263.9314999999997"/>
    <n v="0.04"/>
    <s v="Regular Air"/>
    <n v="1411.03"/>
    <n v="110.99"/>
    <n v="2.5"/>
    <s v="Carlos Daly"/>
    <s v="Northwest Territories"/>
    <s v="Northwest Territories"/>
    <s v="Corporate"/>
    <s v="Technology"/>
    <s v="Telephones and Communication"/>
    <n v="0.56999999999999995"/>
  </r>
  <r>
    <n v="54083"/>
    <d v="2011-07-21T00:00:00"/>
    <d v="2011-07-23T00:00:00"/>
    <s v="July"/>
    <s v="2011"/>
    <n v="2"/>
    <b v="0"/>
    <s v="High"/>
    <n v="10"/>
    <n v="2700.41"/>
    <n v="0.08"/>
    <s v="Delivery Truck"/>
    <n v="258.01"/>
    <n v="279.81"/>
    <n v="23.19"/>
    <s v="Don Miller"/>
    <s v="Northwest Territories"/>
    <s v="Northwest Territories"/>
    <s v="Home Office"/>
    <s v="Office Supplies"/>
    <s v="Appliances"/>
    <n v="0.59"/>
  </r>
  <r>
    <n v="54274"/>
    <d v="2010-11-23T00:00:00"/>
    <d v="2010-11-25T00:00:00"/>
    <s v="November"/>
    <s v="2010"/>
    <n v="2"/>
    <b v="0"/>
    <s v="Not Specified"/>
    <n v="20"/>
    <n v="1583.06"/>
    <n v="0.05"/>
    <s v="Regular Air"/>
    <n v="328"/>
    <n v="78.650000000000006"/>
    <n v="13.99"/>
    <s v="Don Jones"/>
    <s v="Northwest Territories"/>
    <s v="Northwest Territories"/>
    <s v="Corporate"/>
    <s v="Office Supplies"/>
    <s v="Appliances"/>
    <n v="0.52"/>
  </r>
  <r>
    <n v="54276"/>
    <d v="2010-02-06T00:00:00"/>
    <d v="2010-02-07T00:00:00"/>
    <s v="February"/>
    <s v="2010"/>
    <n v="1"/>
    <b v="0"/>
    <s v="Not Specified"/>
    <n v="21"/>
    <n v="756.6"/>
    <n v="0"/>
    <s v="Regular Air"/>
    <n v="299.58999999999997"/>
    <n v="35.44"/>
    <n v="4.92"/>
    <s v="Chad Cunningham"/>
    <s v="Northwest Territories"/>
    <s v="Northwest Territories"/>
    <s v="Small Business"/>
    <s v="Office Supplies"/>
    <s v="Paper"/>
    <n v="0.38"/>
  </r>
  <r>
    <n v="54528"/>
    <d v="2011-01-04T00:00:00"/>
    <d v="2011-01-06T00:00:00"/>
    <s v="January"/>
    <s v="2011"/>
    <n v="2"/>
    <b v="0"/>
    <s v="Medium"/>
    <n v="17"/>
    <n v="207.19"/>
    <n v="0.01"/>
    <s v="Regular Air"/>
    <n v="-85.91"/>
    <n v="11.66"/>
    <n v="8.99"/>
    <s v="Ralph Arnett"/>
    <s v="Northwest Territories"/>
    <s v="Northwest Territories"/>
    <s v="Consumer"/>
    <s v="Office Supplies"/>
    <s v="Pens &amp; Art Supplies"/>
    <n v="0.59"/>
  </r>
  <r>
    <n v="54528"/>
    <d v="2011-01-04T00:00:00"/>
    <d v="2011-01-06T00:00:00"/>
    <s v="January"/>
    <s v="2011"/>
    <n v="2"/>
    <b v="0"/>
    <s v="Medium"/>
    <n v="8"/>
    <n v="88"/>
    <n v="0.06"/>
    <s v="Regular Air"/>
    <n v="-6.38"/>
    <n v="10.48"/>
    <n v="2.89"/>
    <s v="Ralph Arnett"/>
    <s v="Northwest Territories"/>
    <s v="Northwest Territories"/>
    <s v="Consumer"/>
    <s v="Office Supplies"/>
    <s v="Pens &amp; Art Supplies"/>
    <n v="0.6"/>
  </r>
  <r>
    <n v="54567"/>
    <d v="2009-08-02T00:00:00"/>
    <d v="2009-08-04T00:00:00"/>
    <s v="August"/>
    <s v="2009"/>
    <n v="2"/>
    <b v="0"/>
    <s v="Medium"/>
    <n v="31"/>
    <n v="196.74"/>
    <n v="0.09"/>
    <s v="Regular Air"/>
    <n v="-61.59"/>
    <n v="6.28"/>
    <n v="5.41"/>
    <s v="Nicole Hansen"/>
    <s v="Northwest Territories"/>
    <s v="Northwest Territories"/>
    <s v="Small Business"/>
    <s v="Furniture"/>
    <s v="Office Furnishings"/>
    <n v="0.53"/>
  </r>
  <r>
    <n v="54628"/>
    <d v="2010-06-05T00:00:00"/>
    <d v="2010-06-06T00:00:00"/>
    <s v="June"/>
    <s v="2010"/>
    <n v="1"/>
    <b v="0"/>
    <s v="High"/>
    <n v="21"/>
    <n v="471.24"/>
    <n v="7.0000000000000007E-2"/>
    <s v="Regular Air"/>
    <n v="115.54"/>
    <n v="22.98"/>
    <n v="1.99"/>
    <s v="Fred Wasserman"/>
    <s v="Northwest Territories"/>
    <s v="Northwest Territories"/>
    <s v="Home Office"/>
    <s v="Technology"/>
    <s v="Computer Peripherals"/>
    <n v="0.46"/>
  </r>
  <r>
    <n v="55298"/>
    <d v="2009-08-02T00:00:00"/>
    <d v="2009-08-03T00:00:00"/>
    <s v="August"/>
    <s v="2009"/>
    <n v="1"/>
    <b v="0"/>
    <s v="Critical"/>
    <n v="1"/>
    <n v="368.66"/>
    <n v="0.01"/>
    <s v="Delivery Truck"/>
    <n v="-165.6"/>
    <n v="300.98"/>
    <n v="64.73"/>
    <s v="Bryan Mills"/>
    <s v="Northwest Territories"/>
    <s v="Northwest Territories"/>
    <s v="Corporate"/>
    <s v="Furniture"/>
    <s v="Chairs &amp; Chairmats"/>
    <n v="0.56000000000000005"/>
  </r>
  <r>
    <n v="55363"/>
    <d v="2010-12-28T00:00:00"/>
    <d v="2010-12-30T00:00:00"/>
    <s v="December"/>
    <s v="2010"/>
    <n v="2"/>
    <b v="0"/>
    <s v="High"/>
    <n v="14"/>
    <n v="2232.06"/>
    <n v="0.03"/>
    <s v="Regular Air"/>
    <n v="542.16"/>
    <n v="155.06"/>
    <n v="7.07"/>
    <s v="Ralph Arnett"/>
    <s v="Northwest Territories"/>
    <s v="Northwest Territories"/>
    <s v="Consumer"/>
    <s v="Office Supplies"/>
    <s v="Storage &amp; Organization"/>
    <n v="0.59"/>
  </r>
  <r>
    <n v="55366"/>
    <d v="2012-10-10T00:00:00"/>
    <d v="2012-10-11T00:00:00"/>
    <s v="October"/>
    <s v="2012"/>
    <n v="1"/>
    <b v="0"/>
    <s v="Critical"/>
    <n v="7"/>
    <n v="387.17"/>
    <n v="0.1"/>
    <s v="Regular Air"/>
    <n v="-204.65"/>
    <n v="55.94"/>
    <n v="6.55"/>
    <s v="Doug Bickford"/>
    <s v="Northwest Territories"/>
    <s v="Northwest Territories"/>
    <s v="Corporate"/>
    <s v="Technology"/>
    <s v="Computer Peripherals"/>
    <n v="0.68"/>
  </r>
  <r>
    <n v="55715"/>
    <d v="2011-04-02T00:00:00"/>
    <d v="2011-04-04T00:00:00"/>
    <s v="April"/>
    <s v="2011"/>
    <n v="2"/>
    <b v="0"/>
    <s v="Critical"/>
    <n v="28"/>
    <n v="168.57"/>
    <n v="0.02"/>
    <s v="Express Air"/>
    <n v="16.649999999999999"/>
    <n v="5.28"/>
    <n v="2.99"/>
    <s v="Eugene Barchas"/>
    <s v="Northwest Territories"/>
    <s v="Northwest Territories"/>
    <s v="Corporate"/>
    <s v="Office Supplies"/>
    <s v="Binders and Binder Accessories"/>
    <n v="0.37"/>
  </r>
  <r>
    <n v="55875"/>
    <d v="2009-11-25T00:00:00"/>
    <d v="2009-11-28T00:00:00"/>
    <s v="November"/>
    <s v="2009"/>
    <n v="3"/>
    <b v="0"/>
    <s v="Critical"/>
    <n v="50"/>
    <n v="413.86"/>
    <n v="0"/>
    <s v="Regular Air"/>
    <n v="39.29"/>
    <n v="7.59"/>
    <n v="4"/>
    <s v="Brad Eason"/>
    <s v="Northwest Territories"/>
    <s v="Northwest Territories"/>
    <s v="Small Business"/>
    <s v="Furniture"/>
    <s v="Office Furnishings"/>
    <n v="0.42"/>
  </r>
  <r>
    <n v="55875"/>
    <d v="2009-11-25T00:00:00"/>
    <d v="2009-11-25T00:00:00"/>
    <s v="November"/>
    <s v="2009"/>
    <n v="0"/>
    <s v="FREE DELIVERY"/>
    <s v="Critical"/>
    <n v="31"/>
    <n v="178.45"/>
    <n v="0.09"/>
    <s v="Regular Air"/>
    <n v="-104.96"/>
    <n v="5.98"/>
    <n v="4.6900000000000004"/>
    <s v="Brad Eason"/>
    <s v="Northwest Territories"/>
    <s v="Northwest Territories"/>
    <s v="Small Business"/>
    <s v="Office Supplies"/>
    <s v="Storage &amp; Organization"/>
    <n v="0.68"/>
  </r>
  <r>
    <n v="56453"/>
    <d v="2012-04-11T00:00:00"/>
    <d v="2012-04-12T00:00:00"/>
    <s v="April"/>
    <s v="2012"/>
    <n v="1"/>
    <b v="0"/>
    <s v="Critical"/>
    <n v="1"/>
    <n v="2728.65"/>
    <n v="0"/>
    <s v="Delivery Truck"/>
    <n v="-5572.39"/>
    <n v="2550.14"/>
    <n v="29.7"/>
    <s v="Dorothy Wardle"/>
    <s v="Northwest Territories"/>
    <s v="Northwest Territories"/>
    <s v="Corporate"/>
    <s v="Technology"/>
    <s v="Office Machines"/>
    <n v="0.56999999999999995"/>
  </r>
  <r>
    <n v="57127"/>
    <d v="2010-02-16T00:00:00"/>
    <d v="2010-02-18T00:00:00"/>
    <s v="February"/>
    <s v="2010"/>
    <n v="2"/>
    <b v="0"/>
    <s v="low"/>
    <n v="13"/>
    <n v="735.54"/>
    <n v="0"/>
    <s v="Regular Air"/>
    <n v="171.82"/>
    <n v="55.48"/>
    <n v="14.3"/>
    <s v="Ralph Knight"/>
    <s v="Northwest Territories"/>
    <s v="Northwest Territories"/>
    <s v="Consumer"/>
    <s v="Office Supplies"/>
    <s v="Paper"/>
    <n v="0.37"/>
  </r>
  <r>
    <n v="57344"/>
    <d v="2010-09-24T00:00:00"/>
    <d v="2010-09-26T00:00:00"/>
    <s v="September"/>
    <s v="2010"/>
    <n v="2"/>
    <b v="0"/>
    <s v="High"/>
    <n v="47"/>
    <n v="1060.0605"/>
    <n v="0.1"/>
    <s v="Regular Air"/>
    <n v="-71.03"/>
    <n v="28.99"/>
    <n v="8.59"/>
    <s v="Sylvia Foulston"/>
    <s v="Northwest Territories"/>
    <s v="Northwest Territories"/>
    <s v="Corporate"/>
    <s v="Technology"/>
    <s v="Telephones and Communication"/>
    <n v="0.56000000000000005"/>
  </r>
  <r>
    <n v="57509"/>
    <d v="2009-02-21T00:00:00"/>
    <d v="2009-02-21T00:00:00"/>
    <s v="February"/>
    <s v="2009"/>
    <n v="0"/>
    <s v="FREE DELIVERY"/>
    <s v="low"/>
    <n v="39"/>
    <n v="199.39"/>
    <n v="0.1"/>
    <s v="Express Air"/>
    <n v="101.13"/>
    <n v="4.91"/>
    <n v="0.5"/>
    <s v="Neola Schneider"/>
    <s v="Northwest Territories"/>
    <s v="Northwest Territories"/>
    <s v="Home Office"/>
    <s v="Office Supplies"/>
    <s v="Labels"/>
    <n v="0.36"/>
  </r>
  <r>
    <n v="57509"/>
    <d v="2009-02-21T00:00:00"/>
    <d v="2009-02-26T00:00:00"/>
    <s v="February"/>
    <s v="2009"/>
    <n v="5"/>
    <b v="0"/>
    <s v="low"/>
    <n v="11"/>
    <n v="2770.35"/>
    <n v="0.09"/>
    <s v="Delivery Truck"/>
    <n v="-202.58"/>
    <n v="259.70999999999998"/>
    <n v="66.67"/>
    <s v="Neola Schneider"/>
    <s v="Northwest Territories"/>
    <s v="Northwest Territories"/>
    <s v="Home Office"/>
    <s v="Furniture"/>
    <s v="Tables"/>
    <n v="0.61"/>
  </r>
  <r>
    <n v="57600"/>
    <d v="2012-11-11T00:00:00"/>
    <d v="2012-11-13T00:00:00"/>
    <s v="November"/>
    <s v="2012"/>
    <n v="2"/>
    <b v="0"/>
    <s v="Critical"/>
    <n v="32"/>
    <n v="1882.12"/>
    <n v="0.05"/>
    <s v="Regular Air"/>
    <n v="584.15"/>
    <n v="59.78"/>
    <n v="10.29"/>
    <s v="Grant Carroll"/>
    <s v="Northwest Territories"/>
    <s v="Northwest Territories"/>
    <s v="Small Business"/>
    <s v="Office Supplies"/>
    <s v="Binders and Binder Accessories"/>
    <n v="0.39"/>
  </r>
  <r>
    <n v="57600"/>
    <d v="2012-11-11T00:00:00"/>
    <d v="2012-11-13T00:00:00"/>
    <s v="November"/>
    <s v="2012"/>
    <n v="2"/>
    <b v="0"/>
    <s v="Critical"/>
    <n v="44"/>
    <n v="186.94"/>
    <n v="0.05"/>
    <s v="Regular Air"/>
    <n v="85.81"/>
    <n v="4.13"/>
    <n v="0.5"/>
    <s v="Grant Carroll"/>
    <s v="Prince Edward Island"/>
    <s v="Atlantic"/>
    <s v="Small Business"/>
    <s v="Office Supplies"/>
    <s v="Labels"/>
    <n v="0.39"/>
  </r>
  <r>
    <n v="57600"/>
    <d v="2012-11-11T00:00:00"/>
    <d v="2012-11-13T00:00:00"/>
    <s v="November"/>
    <s v="2012"/>
    <n v="2"/>
    <b v="0"/>
    <s v="Critical"/>
    <n v="12"/>
    <n v="407.2"/>
    <n v="0.01"/>
    <s v="Regular Air"/>
    <n v="-8.42"/>
    <n v="30.98"/>
    <n v="17.079999999999998"/>
    <s v="Grant Carroll"/>
    <s v="Prince Edward Island"/>
    <s v="Atlantic"/>
    <s v="Small Business"/>
    <s v="Office Supplies"/>
    <s v="Paper"/>
    <n v="0.4"/>
  </r>
  <r>
    <n v="58055"/>
    <d v="2011-10-27T00:00:00"/>
    <d v="2011-10-29T00:00:00"/>
    <s v="October"/>
    <s v="2011"/>
    <n v="2"/>
    <b v="0"/>
    <s v="Critical"/>
    <n v="26"/>
    <n v="208.6"/>
    <n v="0"/>
    <s v="Regular Air"/>
    <n v="-56.45"/>
    <n v="7.38"/>
    <n v="5.21"/>
    <s v="Julia West"/>
    <s v="Prince Edward Island"/>
    <s v="Atlantic"/>
    <s v="Consumer"/>
    <s v="Furniture"/>
    <s v="Office Furnishings"/>
    <n v="0.56000000000000005"/>
  </r>
  <r>
    <n v="58144"/>
    <d v="2009-12-16T00:00:00"/>
    <d v="2009-12-23T00:00:00"/>
    <s v="December"/>
    <s v="2009"/>
    <n v="7"/>
    <b v="0"/>
    <s v="low"/>
    <n v="29"/>
    <n v="778.38"/>
    <n v="0.01"/>
    <s v="Regular Air"/>
    <n v="257.32"/>
    <n v="26.38"/>
    <n v="5.86"/>
    <s v="Muhammed MacIntyre"/>
    <s v="Prince Edward Island"/>
    <s v="Atlantic"/>
    <s v="Small Business"/>
    <s v="Office Supplies"/>
    <s v="Paper"/>
    <n v="0.39"/>
  </r>
  <r>
    <n v="58150"/>
    <d v="2010-05-07T00:00:00"/>
    <d v="2010-05-07T00:00:00"/>
    <s v="May"/>
    <s v="2010"/>
    <n v="0"/>
    <s v="FREE DELIVERY"/>
    <s v="Critical"/>
    <n v="24"/>
    <n v="60.36"/>
    <n v="0.03"/>
    <s v="Regular Air"/>
    <n v="-119.62"/>
    <n v="2.16"/>
    <n v="6.05"/>
    <s v="Susan Vittorini"/>
    <s v="Prince Edward Island"/>
    <s v="Atlantic"/>
    <s v="Corporate"/>
    <s v="Office Supplies"/>
    <s v="Binders and Binder Accessories"/>
    <n v="0.37"/>
  </r>
  <r>
    <n v="58340"/>
    <d v="2011-01-08T00:00:00"/>
    <d v="2011-01-09T00:00:00"/>
    <s v="January"/>
    <s v="2011"/>
    <n v="1"/>
    <b v="0"/>
    <s v="Medium"/>
    <n v="36"/>
    <n v="1936.3"/>
    <n v="0.03"/>
    <s v="Regular Air"/>
    <n v="278.12"/>
    <n v="50.98"/>
    <n v="13.66"/>
    <s v="Sylvia Foulston"/>
    <s v="Prince Edward Island"/>
    <s v="Atlantic"/>
    <s v="Corporate"/>
    <s v="Office Supplies"/>
    <s v="Appliances"/>
    <n v="0.57999999999999996"/>
  </r>
  <r>
    <n v="58368"/>
    <d v="2012-07-09T00:00:00"/>
    <d v="2012-07-11T00:00:00"/>
    <s v="July"/>
    <s v="2012"/>
    <n v="2"/>
    <b v="0"/>
    <s v="High"/>
    <n v="4"/>
    <n v="14.23"/>
    <n v="0"/>
    <s v="Regular Air"/>
    <n v="-4.43"/>
    <n v="2.08"/>
    <n v="5.33"/>
    <s v="Doug Bickford"/>
    <s v="Prince Edward Island"/>
    <s v="Atlantic"/>
    <s v="Corporate"/>
    <s v="Furniture"/>
    <s v="Office Furnishings"/>
    <n v="0.43"/>
  </r>
  <r>
    <n v="58368"/>
    <d v="2012-07-09T00:00:00"/>
    <d v="2012-07-10T00:00:00"/>
    <s v="July"/>
    <s v="2012"/>
    <n v="1"/>
    <b v="0"/>
    <s v="High"/>
    <n v="39"/>
    <n v="272.07"/>
    <n v="0.02"/>
    <s v="Regular Air"/>
    <n v="-206.46"/>
    <n v="6.48"/>
    <n v="9.5399999999999991"/>
    <s v="Doug Bickford"/>
    <s v="Prince Edward Island"/>
    <s v="Atlantic"/>
    <s v="Corporate"/>
    <s v="Office Supplies"/>
    <s v="Paper"/>
    <n v="0.37"/>
  </r>
  <r>
    <n v="58368"/>
    <d v="2012-07-09T00:00:00"/>
    <d v="2012-07-09T00:00:00"/>
    <s v="July"/>
    <s v="2012"/>
    <n v="0"/>
    <s v="FREE DELIVERY"/>
    <s v="High"/>
    <n v="5"/>
    <n v="325.43"/>
    <n v="0.09"/>
    <s v="Express Air"/>
    <n v="-76.11"/>
    <n v="64.98"/>
    <n v="6.88"/>
    <s v="Doug Bickford"/>
    <s v="Prince Edward Island"/>
    <s v="Atlantic"/>
    <s v="Corporate"/>
    <s v="Office Supplies"/>
    <s v="Storage &amp; Organization"/>
    <n v="0.73"/>
  </r>
  <r>
    <n v="58434"/>
    <d v="2009-03-09T00:00:00"/>
    <d v="2009-03-10T00:00:00"/>
    <s v="March"/>
    <s v="2009"/>
    <n v="1"/>
    <b v="0"/>
    <s v="High"/>
    <n v="42"/>
    <n v="843.53"/>
    <n v="0.04"/>
    <s v="Regular Air"/>
    <n v="268.32"/>
    <n v="19.23"/>
    <n v="6.15"/>
    <s v="Dorothy Badders"/>
    <s v="Prince Edward Island"/>
    <s v="Atlantic"/>
    <s v="Home Office"/>
    <s v="Furniture"/>
    <s v="Office Furnishings"/>
    <n v="0.44"/>
  </r>
  <r>
    <n v="58626"/>
    <d v="2011-12-30T00:00:00"/>
    <d v="2012-01-01T00:00:00"/>
    <s v="January"/>
    <s v="2012"/>
    <n v="2"/>
    <b v="0"/>
    <s v="High"/>
    <n v="23"/>
    <n v="6641.14"/>
    <n v="0.05"/>
    <s v="Delivery Truck"/>
    <n v="673.77"/>
    <n v="300.98"/>
    <n v="64.73"/>
    <s v="Henry Goldwyn"/>
    <s v="Prince Edward Island"/>
    <s v="Atlantic"/>
    <s v="Small Business"/>
    <s v="Furniture"/>
    <s v="Chairs &amp; Chairmats"/>
    <n v="0.56000000000000005"/>
  </r>
  <r>
    <n v="58626"/>
    <d v="2011-12-30T00:00:00"/>
    <d v="2012-01-02T00:00:00"/>
    <s v="January"/>
    <s v="2012"/>
    <n v="3"/>
    <b v="0"/>
    <s v="High"/>
    <n v="21"/>
    <n v="10469.030000000001"/>
    <n v="7.0000000000000007E-2"/>
    <s v="Delivery Truck"/>
    <n v="2608.7199999999998"/>
    <n v="500.98"/>
    <n v="26"/>
    <s v="Henry Goldwyn"/>
    <s v="Prince Edward Island"/>
    <s v="Atlantic"/>
    <s v="Small Business"/>
    <s v="Furniture"/>
    <s v="Chairs &amp; Chairmats"/>
    <n v="0.6"/>
  </r>
  <r>
    <n v="58626"/>
    <d v="2011-12-30T00:00:00"/>
    <d v="2011-12-31T00:00:00"/>
    <s v="December"/>
    <s v="2011"/>
    <n v="1"/>
    <b v="0"/>
    <s v="High"/>
    <n v="18"/>
    <n v="835.55"/>
    <n v="0.04"/>
    <s v="Regular Air"/>
    <n v="171.59"/>
    <n v="45.19"/>
    <n v="1.99"/>
    <s v="Henry Goldwyn"/>
    <s v="Prince Edward Island"/>
    <s v="Atlantic"/>
    <s v="Small Business"/>
    <s v="Technology"/>
    <s v="Computer Peripherals"/>
    <n v="0.55000000000000004"/>
  </r>
  <r>
    <n v="58688"/>
    <d v="2009-03-29T00:00:00"/>
    <d v="2009-03-31T00:00:00"/>
    <s v="March"/>
    <s v="2009"/>
    <n v="2"/>
    <b v="0"/>
    <s v="Not Specified"/>
    <n v="18"/>
    <n v="215.93"/>
    <n v="0.08"/>
    <s v="Regular Air"/>
    <n v="-41.87"/>
    <n v="11.97"/>
    <n v="5.81"/>
    <s v="Grant Carroll"/>
    <s v="Prince Edward Island"/>
    <s v="Atlantic"/>
    <s v="Small Business"/>
    <s v="Office Supplies"/>
    <s v="Pens &amp; Art Supplies"/>
    <n v="0.6"/>
  </r>
  <r>
    <n v="59045"/>
    <d v="2011-02-13T00:00:00"/>
    <d v="2011-02-15T00:00:00"/>
    <s v="February"/>
    <s v="2011"/>
    <n v="2"/>
    <b v="0"/>
    <s v="Critical"/>
    <n v="30"/>
    <n v="140.24"/>
    <n v="0.05"/>
    <s v="Regular Air"/>
    <n v="32.869999999999997"/>
    <n v="4.55"/>
    <n v="1.49"/>
    <s v="Chad Cunningham"/>
    <s v="Prince Edward Island"/>
    <s v="Atlantic"/>
    <s v="Small Business"/>
    <s v="Office Supplies"/>
    <s v="Binders and Binder Accessories"/>
    <n v="0.35"/>
  </r>
  <r>
    <n v="59047"/>
    <d v="2011-01-28T00:00:00"/>
    <d v="2011-01-28T00:00:00"/>
    <s v="January"/>
    <s v="2011"/>
    <n v="0"/>
    <s v="FREE DELIVERY"/>
    <s v="Not Specified"/>
    <n v="10"/>
    <n v="266.94"/>
    <n v="0.09"/>
    <s v="Regular Air"/>
    <n v="19.2"/>
    <n v="28.48"/>
    <n v="1.99"/>
    <s v="Beth Thompson"/>
    <s v="Prince Edward Island"/>
    <s v="Atlantic"/>
    <s v="Corporate"/>
    <s v="Technology"/>
    <s v="Computer Peripherals"/>
    <n v="0.4"/>
  </r>
  <r>
    <n v="59047"/>
    <d v="2011-01-28T00:00:00"/>
    <d v="2011-01-30T00:00:00"/>
    <s v="January"/>
    <s v="2011"/>
    <n v="2"/>
    <b v="0"/>
    <s v="Not Specified"/>
    <n v="26"/>
    <n v="113.85"/>
    <n v="0.06"/>
    <s v="Regular Air"/>
    <n v="-93.93"/>
    <n v="4.1399999999999997"/>
    <n v="6.6"/>
    <s v="Beth Thompson"/>
    <s v="Prince Edward Island"/>
    <s v="Atlantic"/>
    <s v="Corporate"/>
    <s v="Furniture"/>
    <s v="Office Furnishings"/>
    <n v="0.49"/>
  </r>
  <r>
    <n v="59202"/>
    <d v="2012-09-08T00:00:00"/>
    <d v="2012-09-08T00:00:00"/>
    <s v="September"/>
    <s v="2012"/>
    <n v="0"/>
    <s v="FREE DELIVERY"/>
    <s v="Medium"/>
    <n v="7"/>
    <n v="83.81"/>
    <n v="0.09"/>
    <s v="Regular Air"/>
    <n v="21.92"/>
    <n v="12.53"/>
    <n v="0.5"/>
    <s v="Andrew Gjertsen"/>
    <s v="Prince Edward Island"/>
    <s v="Atlantic"/>
    <s v="Consumer"/>
    <s v="Office Supplies"/>
    <s v="Labels"/>
    <n v="0.38"/>
  </r>
  <r>
    <n v="59202"/>
    <d v="2012-09-08T00:00:00"/>
    <d v="2012-09-09T00:00:00"/>
    <s v="September"/>
    <s v="2012"/>
    <n v="1"/>
    <b v="0"/>
    <s v="Medium"/>
    <n v="36"/>
    <n v="218.81"/>
    <n v="0.03"/>
    <s v="Regular Air"/>
    <n v="7.45"/>
    <n v="5.85"/>
    <n v="2.27"/>
    <s v="Andrew Gjertsen"/>
    <s v="Prince Edward Island"/>
    <s v="Atlantic"/>
    <s v="Consumer"/>
    <s v="Office Supplies"/>
    <s v="Pens &amp; Art Supplies"/>
    <n v="0.56000000000000005"/>
  </r>
  <r>
    <n v="59207"/>
    <d v="2009-05-18T00:00:00"/>
    <d v="2009-05-18T00:00:00"/>
    <s v="May"/>
    <s v="2009"/>
    <n v="0"/>
    <s v="FREE DELIVERY"/>
    <s v="Critical"/>
    <n v="42"/>
    <n v="9502.7360000000008"/>
    <n v="0.02"/>
    <s v="Delivery Truck"/>
    <n v="-945.56"/>
    <n v="280.98"/>
    <n v="81.98"/>
    <s v="Sylvia Foulston"/>
    <s v="Prince Edward Island"/>
    <s v="Atlantic"/>
    <s v="Corporate"/>
    <s v="Furniture"/>
    <s v="Tables"/>
    <n v="0.78"/>
  </r>
  <r>
    <n v="59234"/>
    <d v="2012-07-29T00:00:00"/>
    <d v="2012-08-02T00:00:00"/>
    <s v="August"/>
    <s v="2012"/>
    <n v="4"/>
    <b v="0"/>
    <s v="low"/>
    <n v="32"/>
    <n v="5686.25"/>
    <n v="0.04"/>
    <s v="Regular Air"/>
    <n v="2109.21"/>
    <n v="177.98"/>
    <n v="0.99"/>
    <s v="Michelle Lonsdale"/>
    <s v="Prince Edward Island"/>
    <s v="Atlantic"/>
    <s v="Corporate"/>
    <s v="Office Supplies"/>
    <s v="Appliances"/>
    <n v="0.56000000000000005"/>
  </r>
  <r>
    <n v="59234"/>
    <d v="2012-07-29T00:00:00"/>
    <d v="2012-08-03T00:00:00"/>
    <s v="August"/>
    <s v="2012"/>
    <n v="5"/>
    <b v="0"/>
    <s v="low"/>
    <n v="16"/>
    <n v="797.24"/>
    <n v="0.04"/>
    <s v="Delivery Truck"/>
    <n v="11.46"/>
    <n v="50.98"/>
    <n v="14.19"/>
    <s v="Michelle Lonsdale"/>
    <s v="Prince Edward Island"/>
    <s v="Atlantic"/>
    <s v="Corporate"/>
    <s v="Furniture"/>
    <s v="Chairs &amp; Chairmats"/>
    <n v="0.56000000000000005"/>
  </r>
  <r>
    <n v="59395"/>
    <d v="2012-04-22T00:00:00"/>
    <d v="2012-04-24T00:00:00"/>
    <s v="April"/>
    <s v="2012"/>
    <n v="2"/>
    <b v="0"/>
    <s v="Critical"/>
    <n v="20"/>
    <n v="963.3"/>
    <n v="0.06"/>
    <s v="Express Air"/>
    <n v="367.12"/>
    <n v="48.04"/>
    <n v="7.23"/>
    <s v="Cari Schnelling"/>
    <s v="Prince Edward Island"/>
    <s v="Atlantic"/>
    <s v="Small Business"/>
    <s v="Office Supplies"/>
    <s v="Paper"/>
    <n v="0.37"/>
  </r>
  <r>
    <n v="59558"/>
    <d v="2012-07-16T00:00:00"/>
    <d v="2012-07-19T00:00:00"/>
    <s v="July"/>
    <s v="2012"/>
    <n v="3"/>
    <b v="0"/>
    <s v="Not Specified"/>
    <n v="34"/>
    <n v="94.56"/>
    <n v="0"/>
    <s v="Regular Air"/>
    <n v="37.729999999999997"/>
    <n v="2.61"/>
    <n v="0.5"/>
    <s v="Henry Goldwyn"/>
    <s v="Prince Edward Island"/>
    <s v="Atlantic"/>
    <s v="Small Business"/>
    <s v="Office Supplies"/>
    <s v="Labels"/>
    <n v="0.39"/>
  </r>
  <r>
    <n v="59585"/>
    <d v="2012-09-22T00:00:00"/>
    <d v="2012-09-23T00:00:00"/>
    <s v="September"/>
    <s v="2012"/>
    <n v="1"/>
    <b v="0"/>
    <s v="High"/>
    <n v="45"/>
    <n v="712.04"/>
    <n v="7.0000000000000007E-2"/>
    <s v="Regular Air"/>
    <n v="-110.93"/>
    <n v="15.99"/>
    <n v="9.4"/>
    <s v="Edward Hooks"/>
    <s v="Prince Edward Island"/>
    <s v="Atlantic"/>
    <s v="Consumer"/>
    <s v="Technology"/>
    <s v="Office Machines"/>
    <n v="0.49"/>
  </r>
  <r>
    <n v="59651"/>
    <d v="2010-05-20T00:00:00"/>
    <d v="2010-05-22T00:00:00"/>
    <s v="May"/>
    <s v="2010"/>
    <n v="2"/>
    <b v="0"/>
    <s v="Critical"/>
    <n v="36"/>
    <n v="283.20999999999998"/>
    <n v="0.08"/>
    <s v="Regular Air"/>
    <n v="-196.06"/>
    <n v="8.0399999999999991"/>
    <n v="8.94"/>
    <s v="Brendan Dodson"/>
    <s v="Prince Edward Island"/>
    <s v="Atlantic"/>
    <s v="Corporate"/>
    <s v="Office Supplies"/>
    <s v="Binders and Binder Accessories"/>
    <n v="0.4"/>
  </r>
  <r>
    <n v="59651"/>
    <d v="2010-05-20T00:00:00"/>
    <d v="2010-05-22T00:00:00"/>
    <s v="May"/>
    <s v="2010"/>
    <n v="2"/>
    <b v="0"/>
    <s v="Critical"/>
    <n v="18"/>
    <n v="45.8"/>
    <n v="0.04"/>
    <s v="Regular Air"/>
    <n v="-52.92"/>
    <n v="2.23"/>
    <n v="4.57"/>
    <s v="Brendan Dodson"/>
    <s v="Prince Edward Island"/>
    <s v="Atlantic"/>
    <s v="Corporate"/>
    <s v="Furniture"/>
    <s v="Office Furnishings"/>
    <n v="0.41"/>
  </r>
  <r>
    <n v="645"/>
    <d v="2009-12-02T00:00:00"/>
    <d v="2009-12-04T00:00:00"/>
    <s v="December"/>
    <s v="2009"/>
    <n v="2"/>
    <b v="0"/>
    <s v="High"/>
    <n v="42"/>
    <n v="557.85"/>
    <n v="0.05"/>
    <s v="Regular Air"/>
    <n v="89.45"/>
    <n v="12.95"/>
    <n v="4.9800000000000004"/>
    <s v="Harold Engle"/>
    <s v="Prince Edward Island"/>
    <s v="Atlantic"/>
    <s v="Consumer"/>
    <s v="Office Supplies"/>
    <s v="Binders and Binder Accessories"/>
    <n v="0.4"/>
  </r>
  <r>
    <n v="769"/>
    <d v="2010-06-01T00:00:00"/>
    <d v="2010-06-02T00:00:00"/>
    <s v="June"/>
    <s v="2010"/>
    <n v="1"/>
    <b v="0"/>
    <s v="Medium"/>
    <n v="37"/>
    <n v="4261.9399999999996"/>
    <n v="0.02"/>
    <s v="Delivery Truck"/>
    <n v="4.1500000000000004"/>
    <n v="115.99"/>
    <n v="56.14"/>
    <s v="Roy French"/>
    <s v="Prince Edward Island"/>
    <s v="Atlantic"/>
    <s v="Consumer"/>
    <s v="Technology"/>
    <s v="Office Machines"/>
    <n v="0.4"/>
  </r>
  <r>
    <n v="773"/>
    <d v="2010-09-25T00:00:00"/>
    <d v="2010-09-26T00:00:00"/>
    <s v="September"/>
    <s v="2010"/>
    <n v="1"/>
    <b v="0"/>
    <s v="Medium"/>
    <n v="38"/>
    <n v="2071.3395"/>
    <n v="0.06"/>
    <s v="Regular Air"/>
    <n v="324.93"/>
    <n v="65.989999999999995"/>
    <n v="8.99"/>
    <s v="Helen Abelman"/>
    <s v="Prince Edward Island"/>
    <s v="Atlantic"/>
    <s v="Home Office"/>
    <s v="Technology"/>
    <s v="Telephones and Communication"/>
    <n v="0.56000000000000005"/>
  </r>
  <r>
    <n v="1187"/>
    <d v="2012-11-19T00:00:00"/>
    <d v="2012-11-20T00:00:00"/>
    <s v="November"/>
    <s v="2012"/>
    <n v="1"/>
    <b v="0"/>
    <s v="Medium"/>
    <n v="14"/>
    <n v="222.91"/>
    <n v="0.05"/>
    <s v="Regular Air"/>
    <n v="20.21"/>
    <n v="15.98"/>
    <n v="4"/>
    <s v="Guy Armstrong"/>
    <s v="Prince Edward Island"/>
    <s v="Atlantic"/>
    <s v="Corporate"/>
    <s v="Technology"/>
    <s v="Computer Peripherals"/>
    <n v="0.37"/>
  </r>
  <r>
    <n v="2339"/>
    <d v="2010-12-14T00:00:00"/>
    <d v="2010-12-16T00:00:00"/>
    <s v="December"/>
    <s v="2010"/>
    <n v="2"/>
    <b v="0"/>
    <s v="low"/>
    <n v="12"/>
    <n v="1634.98"/>
    <n v="0.09"/>
    <s v="Regular Air"/>
    <n v="-120.45"/>
    <n v="140.85"/>
    <n v="19.989999999999998"/>
    <s v="Jennifer Braxton"/>
    <s v="Prince Edward Island"/>
    <s v="Atlantic"/>
    <s v="Small Business"/>
    <s v="Office Supplies"/>
    <s v="Storage &amp; Organization"/>
    <n v="0.73"/>
  </r>
  <r>
    <n v="3521"/>
    <d v="2012-10-25T00:00:00"/>
    <d v="2012-10-27T00:00:00"/>
    <s v="October"/>
    <s v="2012"/>
    <n v="2"/>
    <b v="0"/>
    <s v="low"/>
    <n v="50"/>
    <n v="204.11"/>
    <n v="0.06"/>
    <s v="Regular Air"/>
    <n v="28.71"/>
    <n v="4.28"/>
    <n v="0.94"/>
    <s v="Giulietta Baptist"/>
    <s v="Prince Edward Island"/>
    <s v="Atlantic"/>
    <s v="Home Office"/>
    <s v="Office Supplies"/>
    <s v="Pens &amp; Art Supplies"/>
    <n v="0.56000000000000005"/>
  </r>
  <r>
    <n v="4007"/>
    <d v="2010-06-17T00:00:00"/>
    <d v="2010-06-18T00:00:00"/>
    <s v="June"/>
    <s v="2010"/>
    <n v="1"/>
    <b v="0"/>
    <s v="High"/>
    <n v="18"/>
    <n v="1038.4000000000001"/>
    <n v="0.01"/>
    <s v="Regular Air"/>
    <n v="112.36"/>
    <n v="56.96"/>
    <n v="13.22"/>
    <s v="Jack Lebron"/>
    <s v="Prince Edward Island"/>
    <s v="Atlantic"/>
    <s v="Corporate"/>
    <s v="Office Supplies"/>
    <s v="Appliances"/>
    <n v="0.56000000000000005"/>
  </r>
  <r>
    <n v="4007"/>
    <d v="2010-06-17T00:00:00"/>
    <d v="2010-06-18T00:00:00"/>
    <s v="June"/>
    <s v="2010"/>
    <n v="1"/>
    <b v="0"/>
    <s v="High"/>
    <n v="1"/>
    <n v="305.82"/>
    <n v="0.05"/>
    <s v="Regular Air"/>
    <n v="-232.24"/>
    <n v="279.48"/>
    <n v="35"/>
    <s v="Jack Lebron"/>
    <s v="Prince Edward Island"/>
    <s v="Atlantic"/>
    <s v="Corporate"/>
    <s v="Office Supplies"/>
    <s v="Storage &amp; Organization"/>
    <n v="0.8"/>
  </r>
  <r>
    <n v="4416"/>
    <d v="2012-06-29T00:00:00"/>
    <d v="2012-07-03T00:00:00"/>
    <s v="July"/>
    <s v="2012"/>
    <n v="4"/>
    <b v="0"/>
    <s v="low"/>
    <n v="46"/>
    <n v="7441.29"/>
    <n v="0.1"/>
    <s v="Regular Air"/>
    <n v="2665.4"/>
    <n v="165.98"/>
    <n v="19.989999999999998"/>
    <s v="Erica Bern"/>
    <s v="Prince Edward Island"/>
    <s v="Atlantic"/>
    <s v="Corporate"/>
    <s v="Office Supplies"/>
    <s v="Binders and Binder Accessories"/>
    <n v="0.4"/>
  </r>
  <r>
    <n v="4454"/>
    <d v="2009-02-01T00:00:00"/>
    <d v="2009-02-06T00:00:00"/>
    <s v="February"/>
    <s v="2009"/>
    <n v="5"/>
    <b v="0"/>
    <s v="low"/>
    <n v="17"/>
    <n v="55.45"/>
    <n v="0.01"/>
    <s v="Regular Air"/>
    <n v="21.42"/>
    <n v="3.08"/>
    <n v="0.5"/>
    <s v="Erica Bern"/>
    <s v="Prince Edward Island"/>
    <s v="Atlantic"/>
    <s v="Corporate"/>
    <s v="Office Supplies"/>
    <s v="Labels"/>
    <n v="0.37"/>
  </r>
  <r>
    <n v="5153"/>
    <d v="2011-08-25T00:00:00"/>
    <d v="2011-08-27T00:00:00"/>
    <s v="August"/>
    <s v="2011"/>
    <n v="2"/>
    <b v="0"/>
    <s v="Critical"/>
    <n v="37"/>
    <n v="4896.93"/>
    <n v="0.04"/>
    <s v="Express Air"/>
    <n v="1467.82"/>
    <n v="128.24"/>
    <n v="12.65"/>
    <s v="Helen Abelman"/>
    <s v="Prince Edward Island"/>
    <s v="Atlantic"/>
    <s v="Home Office"/>
    <s v="Furniture"/>
    <s v="Chairs &amp; Chairmats"/>
    <m/>
  </r>
  <r>
    <n v="5446"/>
    <d v="2009-06-20T00:00:00"/>
    <d v="2009-06-27T00:00:00"/>
    <s v="June"/>
    <s v="2009"/>
    <n v="7"/>
    <b v="0"/>
    <s v="low"/>
    <n v="42"/>
    <n v="433.68"/>
    <n v="7.0000000000000007E-2"/>
    <s v="Regular Air"/>
    <n v="44.1"/>
    <n v="10.98"/>
    <n v="4.8"/>
    <s v="Guy Armstrong"/>
    <s v="Prince Edward Island"/>
    <s v="Atlantic"/>
    <s v="Corporate"/>
    <s v="Office Supplies"/>
    <s v="Envelopes"/>
    <n v="0.36"/>
  </r>
  <r>
    <n v="8131"/>
    <d v="2010-05-03T00:00:00"/>
    <d v="2010-05-03T00:00:00"/>
    <s v="May"/>
    <s v="2010"/>
    <n v="0"/>
    <s v="FREE DELIVERY"/>
    <s v="Critical"/>
    <n v="24"/>
    <n v="717.29"/>
    <n v="0.01"/>
    <s v="Regular Air"/>
    <n v="191.29"/>
    <n v="29.89"/>
    <n v="1.99"/>
    <s v="Helen Abelman"/>
    <s v="Prince Edward Island"/>
    <s v="Atlantic"/>
    <s v="Home Office"/>
    <s v="Technology"/>
    <s v="Computer Peripherals"/>
    <n v="0.5"/>
  </r>
  <r>
    <n v="8994"/>
    <d v="2009-04-07T00:00:00"/>
    <d v="2009-04-09T00:00:00"/>
    <s v="April"/>
    <s v="2009"/>
    <n v="2"/>
    <b v="0"/>
    <s v="low"/>
    <n v="36"/>
    <n v="1423.35"/>
    <n v="0.1"/>
    <s v="Regular Air"/>
    <n v="-580.32000000000005"/>
    <n v="40.479999999999997"/>
    <n v="19.989999999999998"/>
    <s v="Christopher Schild"/>
    <s v="Prince Edward Island"/>
    <s v="Atlantic"/>
    <s v="Corporate"/>
    <s v="Technology"/>
    <s v="Computer Peripherals"/>
    <n v="0.77"/>
  </r>
  <r>
    <n v="9027"/>
    <d v="2011-09-02T00:00:00"/>
    <d v="2011-09-11T00:00:00"/>
    <s v="September"/>
    <s v="2011"/>
    <n v="9"/>
    <b v="0"/>
    <s v="low"/>
    <n v="30"/>
    <n v="932.89200000000005"/>
    <n v="0.05"/>
    <s v="Regular Air"/>
    <n v="458.98"/>
    <n v="35.99"/>
    <n v="0.99"/>
    <s v="Roy French"/>
    <s v="Prince Edward Island"/>
    <s v="Atlantic"/>
    <s v="Consumer"/>
    <s v="Technology"/>
    <s v="Telephones and Communication"/>
    <n v="0.35"/>
  </r>
  <r>
    <n v="9216"/>
    <d v="2011-04-14T00:00:00"/>
    <d v="2011-04-16T00:00:00"/>
    <s v="April"/>
    <s v="2011"/>
    <n v="2"/>
    <b v="0"/>
    <s v="Medium"/>
    <n v="36"/>
    <n v="5977.63"/>
    <n v="0.1"/>
    <s v="Delivery Truck"/>
    <n v="-86.68"/>
    <n v="180.98"/>
    <n v="55.24"/>
    <s v="Roy French"/>
    <s v="Prince Edward Island"/>
    <s v="Atlantic"/>
    <s v="Consumer"/>
    <s v="Office Supplies"/>
    <s v="Appliances"/>
    <n v="0.56999999999999995"/>
  </r>
  <r>
    <n v="9537"/>
    <d v="2011-02-13T00:00:00"/>
    <d v="2011-02-15T00:00:00"/>
    <s v="February"/>
    <s v="2011"/>
    <n v="2"/>
    <b v="0"/>
    <s v="Not Specified"/>
    <n v="6"/>
    <n v="906.02"/>
    <n v="0.1"/>
    <s v="Delivery Truck"/>
    <n v="-382.38"/>
    <n v="150.97999999999999"/>
    <n v="66.27"/>
    <s v="Jennifer Braxton"/>
    <s v="Prince Edward Island"/>
    <s v="Atlantic"/>
    <s v="Small Business"/>
    <s v="Furniture"/>
    <s v="Bookcases"/>
    <n v="0.65"/>
  </r>
  <r>
    <n v="9537"/>
    <d v="2011-02-13T00:00:00"/>
    <d v="2011-02-15T00:00:00"/>
    <s v="February"/>
    <s v="2011"/>
    <n v="2"/>
    <b v="0"/>
    <s v="Not Specified"/>
    <n v="43"/>
    <n v="170.88"/>
    <n v="0.01"/>
    <s v="Regular Air"/>
    <n v="-149.09"/>
    <n v="3.81"/>
    <n v="5.44"/>
    <s v="Jennifer Braxton"/>
    <s v="Prince Edward Island"/>
    <s v="Atlantic"/>
    <s v="Small Business"/>
    <s v="Office Supplies"/>
    <s v="Binders and Binder Accessories"/>
    <n v="0.36"/>
  </r>
  <r>
    <n v="9574"/>
    <d v="2011-07-30T00:00:00"/>
    <d v="2011-07-31T00:00:00"/>
    <s v="July"/>
    <s v="2011"/>
    <n v="1"/>
    <b v="0"/>
    <s v="Medium"/>
    <n v="40"/>
    <n v="434.62"/>
    <n v="0.08"/>
    <s v="Regular Air"/>
    <n v="-68.98"/>
    <n v="11.5"/>
    <n v="7.19"/>
    <s v="Joy Smith"/>
    <s v="Prince Edward Island"/>
    <s v="Atlantic"/>
    <s v="Corporate"/>
    <s v="Office Supplies"/>
    <s v="Binders and Binder Accessories"/>
    <n v="0.4"/>
  </r>
  <r>
    <n v="10435"/>
    <d v="2010-08-10T00:00:00"/>
    <d v="2010-08-12T00:00:00"/>
    <s v="August"/>
    <s v="2010"/>
    <n v="2"/>
    <b v="0"/>
    <s v="Medium"/>
    <n v="38"/>
    <n v="871.25"/>
    <n v="0.06"/>
    <s v="Regular Air"/>
    <n v="-14.31"/>
    <n v="22.99"/>
    <n v="8.99"/>
    <s v="Evan Minnotte"/>
    <s v="Prince Edward Island"/>
    <s v="Atlantic"/>
    <s v="Corporate"/>
    <s v="Office Supplies"/>
    <s v="Pens &amp; Art Supplies"/>
    <n v="0.56999999999999995"/>
  </r>
  <r>
    <n v="10435"/>
    <d v="2010-08-10T00:00:00"/>
    <d v="2010-08-11T00:00:00"/>
    <s v="August"/>
    <s v="2010"/>
    <n v="1"/>
    <b v="0"/>
    <s v="Medium"/>
    <n v="46"/>
    <n v="537.87"/>
    <n v="0.05"/>
    <s v="Regular Air"/>
    <n v="-162.24"/>
    <n v="11.66"/>
    <n v="7.95"/>
    <s v="Evan Minnotte"/>
    <s v="Prince Edward Island"/>
    <s v="Atlantic"/>
    <s v="Corporate"/>
    <s v="Office Supplies"/>
    <s v="Pens &amp; Art Supplies"/>
    <n v="0.57999999999999996"/>
  </r>
  <r>
    <n v="10851"/>
    <d v="2009-04-06T00:00:00"/>
    <d v="2009-04-06T00:00:00"/>
    <s v="April"/>
    <s v="2009"/>
    <n v="0"/>
    <s v="FREE DELIVERY"/>
    <s v="High"/>
    <n v="50"/>
    <n v="608.21"/>
    <n v="0.09"/>
    <s v="Regular Air"/>
    <n v="-175.13"/>
    <n v="12.88"/>
    <n v="4.59"/>
    <s v="Jenna Caffey"/>
    <s v="Prince Edward Island"/>
    <s v="Atlantic"/>
    <s v="Consumer"/>
    <s v="Office Supplies"/>
    <s v="Scissors, Rulers and Trimmers"/>
    <n v="0.82"/>
  </r>
  <r>
    <n v="10852"/>
    <d v="2010-10-26T00:00:00"/>
    <d v="2010-10-28T00:00:00"/>
    <s v="October"/>
    <s v="2010"/>
    <n v="2"/>
    <b v="0"/>
    <s v="High"/>
    <n v="17"/>
    <n v="285.83999999999997"/>
    <n v="0.02"/>
    <s v="Regular Air"/>
    <n v="-27.26"/>
    <n v="15.28"/>
    <n v="10.91"/>
    <s v="Harold Engle"/>
    <s v="Prince Edward Island"/>
    <s v="Atlantic"/>
    <s v="Home Office"/>
    <s v="Office Supplies"/>
    <s v="Binders and Binder Accessories"/>
    <n v="0.36"/>
  </r>
  <r>
    <n v="10852"/>
    <d v="2010-10-26T00:00:00"/>
    <d v="2010-10-27T00:00:00"/>
    <s v="October"/>
    <s v="2010"/>
    <n v="1"/>
    <b v="0"/>
    <s v="High"/>
    <n v="40"/>
    <n v="12450.48"/>
    <n v="0.01"/>
    <s v="Delivery Truck"/>
    <n v="3030.16"/>
    <n v="300.98"/>
    <n v="54.92"/>
    <s v="Harold Engle"/>
    <s v="Prince Edward Island"/>
    <s v="Atlantic"/>
    <s v="Home Office"/>
    <s v="Furniture"/>
    <s v="Bookcases"/>
    <n v="0.55000000000000004"/>
  </r>
  <r>
    <n v="11269"/>
    <d v="2012-05-26T00:00:00"/>
    <d v="2012-05-30T00:00:00"/>
    <s v="May"/>
    <s v="2012"/>
    <n v="4"/>
    <b v="0"/>
    <s v="low"/>
    <n v="39"/>
    <n v="2083.0524999999998"/>
    <n v="0.09"/>
    <s v="Express Air"/>
    <n v="354.96"/>
    <n v="65.989999999999995"/>
    <n v="5.99"/>
    <s v="Harold Engle"/>
    <s v="Prince Edward Island"/>
    <s v="Atlantic"/>
    <s v="Home Office"/>
    <s v="Technology"/>
    <s v="Telephones and Communication"/>
    <n v="0.57999999999999996"/>
  </r>
  <r>
    <n v="11269"/>
    <d v="2012-05-26T00:00:00"/>
    <d v="2012-06-02T00:00:00"/>
    <s v="June"/>
    <s v="2012"/>
    <n v="7"/>
    <b v="0"/>
    <s v="low"/>
    <n v="49"/>
    <n v="233.28"/>
    <n v="0.04"/>
    <s v="Regular Air"/>
    <n v="112.35"/>
    <n v="4.91"/>
    <n v="0.5"/>
    <s v="Harold Engle"/>
    <s v="Prince Edward Island"/>
    <s v="Atlantic"/>
    <s v="Home Office"/>
    <s v="Office Supplies"/>
    <s v="Labels"/>
    <n v="0.36"/>
  </r>
  <r>
    <n v="11269"/>
    <d v="2012-05-26T00:00:00"/>
    <d v="2012-06-02T00:00:00"/>
    <s v="June"/>
    <s v="2012"/>
    <n v="7"/>
    <b v="0"/>
    <s v="low"/>
    <n v="1"/>
    <n v="47.01"/>
    <n v="0.09"/>
    <s v="Regular Air"/>
    <n v="-19.32"/>
    <n v="27.75"/>
    <n v="19.989999999999998"/>
    <s v="Harold Engle"/>
    <s v="Prince Edward Island"/>
    <s v="Atlantic"/>
    <s v="Home Office"/>
    <s v="Office Supplies"/>
    <s v="Storage &amp; Organization"/>
    <n v="0.67"/>
  </r>
  <r>
    <n v="11362"/>
    <d v="2012-09-10T00:00:00"/>
    <d v="2012-09-12T00:00:00"/>
    <s v="September"/>
    <s v="2012"/>
    <n v="2"/>
    <b v="0"/>
    <s v="low"/>
    <n v="32"/>
    <n v="3245.73"/>
    <n v="0.09"/>
    <s v="Regular Air"/>
    <n v="569.57000000000005"/>
    <n v="110.98"/>
    <n v="13.99"/>
    <s v="Hilary Holden"/>
    <s v="Prince Edward Island"/>
    <s v="Atlantic"/>
    <s v="Corporate"/>
    <s v="Furniture"/>
    <s v="Office Furnishings"/>
    <n v="0.69"/>
  </r>
  <r>
    <n v="11362"/>
    <d v="2012-09-10T00:00:00"/>
    <d v="2012-09-12T00:00:00"/>
    <s v="September"/>
    <s v="2012"/>
    <n v="2"/>
    <b v="0"/>
    <s v="low"/>
    <n v="27"/>
    <n v="63.02"/>
    <n v="7.0000000000000007E-2"/>
    <s v="Regular Air"/>
    <n v="-119.66"/>
    <n v="2.1800000000000002"/>
    <n v="5"/>
    <s v="Hilary Holden"/>
    <s v="Prince Edward Island"/>
    <s v="Atlantic"/>
    <s v="Corporate"/>
    <s v="Office Supplies"/>
    <s v="Scissors, Rulers and Trimmers"/>
    <n v="0.81"/>
  </r>
  <r>
    <n v="11362"/>
    <d v="2012-09-10T00:00:00"/>
    <d v="2012-09-15T00:00:00"/>
    <s v="September"/>
    <s v="2012"/>
    <n v="5"/>
    <b v="0"/>
    <s v="low"/>
    <n v="9"/>
    <n v="6420.87"/>
    <n v="0.02"/>
    <s v="Regular Air"/>
    <n v="-690.21"/>
    <n v="699.99"/>
    <n v="24.49"/>
    <s v="Hilary Holden"/>
    <s v="Prince Edward Island"/>
    <s v="Atlantic"/>
    <s v="Corporate"/>
    <s v="Technology"/>
    <s v="Copiers and Fax"/>
    <n v="0.41"/>
  </r>
  <r>
    <n v="11362"/>
    <d v="2012-09-10T00:00:00"/>
    <d v="2012-09-14T00:00:00"/>
    <s v="September"/>
    <s v="2012"/>
    <n v="4"/>
    <b v="0"/>
    <s v="low"/>
    <n v="25"/>
    <n v="2407.6930000000002"/>
    <n v="0.04"/>
    <s v="Regular Air"/>
    <n v="424.14"/>
    <n v="110.99"/>
    <n v="8.99"/>
    <s v="Hilary Holden"/>
    <s v="Prince Edward Island"/>
    <s v="Atlantic"/>
    <s v="Corporate"/>
    <s v="Technology"/>
    <s v="Telephones and Communication"/>
    <n v="0.56999999999999995"/>
  </r>
  <r>
    <n v="11968"/>
    <d v="2011-03-16T00:00:00"/>
    <d v="2011-03-16T00:00:00"/>
    <s v="March"/>
    <s v="2011"/>
    <n v="0"/>
    <s v="FREE DELIVERY"/>
    <s v="low"/>
    <n v="31"/>
    <n v="109.49"/>
    <n v="0.04"/>
    <s v="Regular Air"/>
    <n v="26.09"/>
    <n v="3.38"/>
    <n v="0.85"/>
    <s v="Christopher Schild"/>
    <s v="Prince Edward Island"/>
    <s v="Atlantic"/>
    <s v="Corporate"/>
    <s v="Office Supplies"/>
    <s v="Pens &amp; Art Supplies"/>
    <n v="0.48"/>
  </r>
  <r>
    <n v="12293"/>
    <d v="2011-06-18T00:00:00"/>
    <d v="2011-06-19T00:00:00"/>
    <s v="June"/>
    <s v="2011"/>
    <n v="1"/>
    <b v="0"/>
    <s v="High"/>
    <n v="31"/>
    <n v="283.17"/>
    <n v="0"/>
    <s v="Regular Air"/>
    <n v="119.64"/>
    <n v="8.74"/>
    <n v="1.39"/>
    <s v="Harold Engle"/>
    <s v="Prince Edward Island"/>
    <s v="Atlantic"/>
    <s v="Home Office"/>
    <s v="Office Supplies"/>
    <s v="Envelopes"/>
    <n v="0.38"/>
  </r>
  <r>
    <n v="12773"/>
    <d v="2011-01-11T00:00:00"/>
    <d v="2011-01-13T00:00:00"/>
    <s v="January"/>
    <s v="2011"/>
    <n v="2"/>
    <b v="0"/>
    <s v="low"/>
    <n v="6"/>
    <n v="17"/>
    <n v="7.0000000000000007E-2"/>
    <s v="Regular Air"/>
    <n v="-4.6100000000000003"/>
    <n v="2.78"/>
    <n v="1.49"/>
    <s v="Greg Guthrie"/>
    <s v="Prince Edward Island"/>
    <s v="Atlantic"/>
    <s v="Corporate"/>
    <s v="Office Supplies"/>
    <s v="Binders and Binder Accessories"/>
    <n v="0.39"/>
  </r>
  <r>
    <n v="12773"/>
    <d v="2011-01-11T00:00:00"/>
    <d v="2011-01-20T00:00:00"/>
    <s v="January"/>
    <s v="2011"/>
    <n v="9"/>
    <b v="0"/>
    <s v="low"/>
    <n v="15"/>
    <n v="67.41"/>
    <n v="0.04"/>
    <s v="Regular Air"/>
    <n v="-49.6"/>
    <n v="4.1399999999999997"/>
    <n v="6.6"/>
    <s v="Greg Guthrie"/>
    <s v="Prince Edward Island"/>
    <s v="Atlantic"/>
    <s v="Corporate"/>
    <s v="Furniture"/>
    <s v="Office Furnishings"/>
    <n v="0.49"/>
  </r>
  <r>
    <n v="12773"/>
    <d v="2011-01-11T00:00:00"/>
    <d v="2011-01-16T00:00:00"/>
    <s v="January"/>
    <s v="2011"/>
    <n v="5"/>
    <b v="0"/>
    <s v="low"/>
    <n v="19"/>
    <n v="130.66999999999999"/>
    <n v="0.05"/>
    <s v="Regular Air"/>
    <n v="-77.180000000000007"/>
    <n v="6.48"/>
    <n v="7.86"/>
    <s v="Greg Guthrie"/>
    <s v="Prince Edward Island"/>
    <s v="Atlantic"/>
    <s v="Corporate"/>
    <s v="Office Supplies"/>
    <s v="Paper"/>
    <n v="0.37"/>
  </r>
  <r>
    <n v="12773"/>
    <d v="2011-01-11T00:00:00"/>
    <d v="2011-01-16T00:00:00"/>
    <s v="January"/>
    <s v="2011"/>
    <n v="5"/>
    <b v="0"/>
    <s v="low"/>
    <n v="21"/>
    <n v="77.62"/>
    <n v="0.01"/>
    <s v="Regular Air"/>
    <n v="-50.88"/>
    <n v="3.28"/>
    <n v="3.97"/>
    <s v="Greg Guthrie"/>
    <s v="Prince Edward Island"/>
    <s v="Atlantic"/>
    <s v="Corporate"/>
    <s v="Office Supplies"/>
    <s v="Pens &amp; Art Supplies"/>
    <n v="0.56000000000000005"/>
  </r>
  <r>
    <n v="12934"/>
    <d v="2009-03-05T00:00:00"/>
    <d v="2009-03-06T00:00:00"/>
    <s v="March"/>
    <s v="2009"/>
    <n v="1"/>
    <b v="0"/>
    <s v="Not Specified"/>
    <n v="45"/>
    <n v="440.39"/>
    <n v="0.05"/>
    <s v="Regular Air"/>
    <n v="186.64"/>
    <n v="9.7799999999999994"/>
    <n v="1.39"/>
    <s v="Guy Armstrong"/>
    <s v="Prince Edward Island"/>
    <s v="Atlantic"/>
    <s v="Corporate"/>
    <s v="Office Supplies"/>
    <s v="Envelopes"/>
    <n v="0.39"/>
  </r>
  <r>
    <n v="12934"/>
    <d v="2009-03-05T00:00:00"/>
    <d v="2009-03-06T00:00:00"/>
    <s v="March"/>
    <s v="2009"/>
    <n v="1"/>
    <b v="0"/>
    <s v="Not Specified"/>
    <n v="27"/>
    <n v="96.99"/>
    <n v="0.02"/>
    <s v="Express Air"/>
    <n v="-66.349999999999994"/>
    <n v="3.28"/>
    <n v="3.97"/>
    <s v="Guy Armstrong"/>
    <s v="Prince Edward Island"/>
    <s v="Atlantic"/>
    <s v="Corporate"/>
    <s v="Office Supplies"/>
    <s v="Pens &amp; Art Supplies"/>
    <n v="0.56000000000000005"/>
  </r>
  <r>
    <n v="13120"/>
    <d v="2009-12-14T00:00:00"/>
    <d v="2009-12-21T00:00:00"/>
    <s v="December"/>
    <s v="2009"/>
    <n v="7"/>
    <b v="0"/>
    <s v="low"/>
    <n v="46"/>
    <n v="590.42999999999995"/>
    <n v="0.09"/>
    <s v="Regular Air"/>
    <n v="82.59"/>
    <n v="12.95"/>
    <n v="4.9800000000000004"/>
    <s v="Joy Smith"/>
    <s v="Prince Edward Island"/>
    <s v="Atlantic"/>
    <s v="Consumer"/>
    <s v="Office Supplies"/>
    <s v="Binders and Binder Accessories"/>
    <n v="0.4"/>
  </r>
  <r>
    <n v="13120"/>
    <d v="2009-12-14T00:00:00"/>
    <d v="2009-12-14T00:00:00"/>
    <s v="December"/>
    <s v="2009"/>
    <n v="0"/>
    <s v="FREE DELIVERY"/>
    <s v="low"/>
    <n v="8"/>
    <n v="216.33"/>
    <n v="0"/>
    <s v="Regular Air"/>
    <n v="-17.37"/>
    <n v="24.92"/>
    <n v="12.98"/>
    <s v="Joy Smith"/>
    <s v="Prince Edward Island"/>
    <s v="Atlantic"/>
    <s v="Consumer"/>
    <s v="Office Supplies"/>
    <s v="Binders and Binder Accessories"/>
    <n v="0.39"/>
  </r>
  <r>
    <n v="13604"/>
    <d v="2009-02-02T00:00:00"/>
    <d v="2009-02-04T00:00:00"/>
    <s v="February"/>
    <s v="2009"/>
    <n v="2"/>
    <b v="0"/>
    <s v="Not Specified"/>
    <n v="38"/>
    <n v="3152.75"/>
    <n v="0.04"/>
    <s v="Regular Air"/>
    <n v="1166.4000000000001"/>
    <n v="83.1"/>
    <n v="6.13"/>
    <s v="Erica Bern"/>
    <s v="Prince Edward Island"/>
    <s v="Atlantic"/>
    <s v="Corporate"/>
    <s v="Technology"/>
    <s v="Computer Peripherals"/>
    <n v="0.45"/>
  </r>
  <r>
    <n v="13604"/>
    <d v="2009-02-02T00:00:00"/>
    <d v="2009-02-05T00:00:00"/>
    <s v="February"/>
    <s v="2009"/>
    <n v="3"/>
    <b v="0"/>
    <s v="Not Specified"/>
    <n v="42"/>
    <n v="3609.88"/>
    <n v="7.0000000000000007E-2"/>
    <s v="Regular Air"/>
    <n v="-1396.22"/>
    <n v="90.98"/>
    <n v="56.2"/>
    <s v="Erica Bern"/>
    <s v="Prince Edward Island"/>
    <s v="Atlantic"/>
    <s v="Corporate"/>
    <s v="Furniture"/>
    <s v="Office Furnishings"/>
    <n v="0.74"/>
  </r>
  <r>
    <n v="13927"/>
    <d v="2009-08-26T00:00:00"/>
    <d v="2009-09-02T00:00:00"/>
    <s v="September"/>
    <s v="2009"/>
    <n v="7"/>
    <b v="0"/>
    <s v="low"/>
    <n v="26"/>
    <n v="188.05"/>
    <n v="0.04"/>
    <s v="Express Air"/>
    <n v="-21.41"/>
    <n v="6.48"/>
    <n v="5.16"/>
    <s v="Dan Reichenbach"/>
    <s v="Prince Edward Island"/>
    <s v="Atlantic"/>
    <s v="Corporate"/>
    <s v="Office Supplies"/>
    <s v="Paper"/>
    <n v="0.37"/>
  </r>
  <r>
    <n v="15044"/>
    <d v="2012-03-06T00:00:00"/>
    <d v="2012-03-10T00:00:00"/>
    <s v="March"/>
    <s v="2012"/>
    <n v="4"/>
    <b v="0"/>
    <s v="low"/>
    <n v="42"/>
    <n v="1681.6"/>
    <n v="7.0000000000000007E-2"/>
    <s v="Regular Air"/>
    <n v="167.37"/>
    <n v="39.99"/>
    <n v="10.25"/>
    <s v="Erica Bern"/>
    <s v="Prince Edward Island"/>
    <s v="Atlantic"/>
    <s v="Corporate"/>
    <s v="Technology"/>
    <s v="Computer Peripherals"/>
    <n v="0.55000000000000004"/>
  </r>
  <r>
    <n v="15139"/>
    <d v="2009-11-19T00:00:00"/>
    <d v="2009-11-21T00:00:00"/>
    <s v="November"/>
    <s v="2009"/>
    <n v="2"/>
    <b v="0"/>
    <s v="High"/>
    <n v="17"/>
    <n v="5203.8999999999996"/>
    <n v="7.0000000000000007E-2"/>
    <s v="Delivery Truck"/>
    <n v="636.20000000000005"/>
    <n v="300.98"/>
    <n v="64.73"/>
    <s v="Guy Armstrong"/>
    <s v="Prince Edward Island"/>
    <s v="Atlantic"/>
    <s v="Corporate"/>
    <s v="Furniture"/>
    <s v="Chairs &amp; Chairmats"/>
    <n v="0.56000000000000005"/>
  </r>
  <r>
    <n v="15139"/>
    <d v="2009-11-19T00:00:00"/>
    <d v="2009-11-19T00:00:00"/>
    <s v="November"/>
    <s v="2009"/>
    <n v="0"/>
    <s v="FREE DELIVERY"/>
    <s v="High"/>
    <n v="33"/>
    <n v="744.12"/>
    <n v="0.01"/>
    <s v="Delivery Truck"/>
    <n v="-1163.21"/>
    <n v="20.98"/>
    <n v="45"/>
    <s v="Guy Armstrong"/>
    <s v="Prince Edward Island"/>
    <s v="Atlantic"/>
    <s v="Corporate"/>
    <s v="Office Supplies"/>
    <s v="Storage &amp; Organization"/>
    <n v="0.61"/>
  </r>
  <r>
    <n v="15463"/>
    <d v="2010-07-24T00:00:00"/>
    <d v="2010-07-26T00:00:00"/>
    <s v="July"/>
    <s v="2010"/>
    <n v="2"/>
    <b v="0"/>
    <s v="low"/>
    <n v="48"/>
    <n v="293.3"/>
    <n v="0.04"/>
    <s v="Express Air"/>
    <n v="-193.48"/>
    <n v="5.98"/>
    <n v="7.5"/>
    <s v="Evan Minnotte"/>
    <s v="Prince Edward Island"/>
    <s v="Atlantic"/>
    <s v="Corporate"/>
    <s v="Office Supplies"/>
    <s v="Paper"/>
    <n v="0.4"/>
  </r>
  <r>
    <n v="15618"/>
    <d v="2010-08-04T00:00:00"/>
    <d v="2010-08-07T00:00:00"/>
    <s v="August"/>
    <s v="2010"/>
    <n v="3"/>
    <b v="0"/>
    <s v="Medium"/>
    <n v="9"/>
    <n v="50.93"/>
    <n v="0.06"/>
    <s v="Regular Air"/>
    <n v="-34.979999999999997"/>
    <n v="5.28"/>
    <n v="6.26"/>
    <s v="Joy Smith"/>
    <s v="Prince Edward Island"/>
    <s v="Atlantic"/>
    <s v="Consumer"/>
    <s v="Office Supplies"/>
    <s v="Paper"/>
    <n v="0.4"/>
  </r>
  <r>
    <n v="15618"/>
    <d v="2010-08-04T00:00:00"/>
    <d v="2010-08-06T00:00:00"/>
    <s v="August"/>
    <s v="2010"/>
    <n v="2"/>
    <b v="0"/>
    <s v="Medium"/>
    <n v="44"/>
    <n v="792.8"/>
    <n v="0.08"/>
    <s v="Regular Air"/>
    <n v="26.27"/>
    <n v="18.97"/>
    <n v="9.5399999999999991"/>
    <s v="Joy Smith"/>
    <s v="Prince Edward Island"/>
    <s v="Atlantic"/>
    <s v="Consumer"/>
    <s v="Office Supplies"/>
    <s v="Paper"/>
    <n v="0.37"/>
  </r>
  <r>
    <n v="15618"/>
    <d v="2010-08-04T00:00:00"/>
    <d v="2010-08-06T00:00:00"/>
    <s v="August"/>
    <s v="2010"/>
    <n v="2"/>
    <b v="0"/>
    <s v="Medium"/>
    <n v="14"/>
    <n v="782.45050000000003"/>
    <n v="0.06"/>
    <s v="Regular Air"/>
    <n v="-11.4"/>
    <n v="65.989999999999995"/>
    <n v="3.99"/>
    <s v="Joy Smith"/>
    <s v="Prince Edward Island"/>
    <s v="Atlantic"/>
    <s v="Consumer"/>
    <s v="Technology"/>
    <s v="Telephones and Communication"/>
    <n v="0.59"/>
  </r>
  <r>
    <n v="16100"/>
    <d v="2011-03-07T00:00:00"/>
    <d v="2011-03-08T00:00:00"/>
    <s v="March"/>
    <s v="2011"/>
    <n v="1"/>
    <b v="0"/>
    <s v="Medium"/>
    <n v="44"/>
    <n v="226.18"/>
    <n v="0.01"/>
    <s v="Regular Air"/>
    <n v="-115.54"/>
    <n v="4.82"/>
    <n v="5.72"/>
    <s v="Paul Gonzalez"/>
    <s v="Prince Edward Island"/>
    <s v="Atlantic"/>
    <s v="Corporate"/>
    <s v="Furniture"/>
    <s v="Office Furnishings"/>
    <n v="0.47"/>
  </r>
  <r>
    <n v="16320"/>
    <d v="2011-10-20T00:00:00"/>
    <d v="2011-10-22T00:00:00"/>
    <s v="October"/>
    <s v="2011"/>
    <n v="2"/>
    <b v="0"/>
    <s v="Not Specified"/>
    <n v="17"/>
    <n v="1856.9694999999999"/>
    <n v="0"/>
    <s v="Regular Air"/>
    <n v="176.87"/>
    <n v="125.99"/>
    <n v="8.08"/>
    <s v="Filia McAdams"/>
    <s v="Prince Edward Island"/>
    <s v="Atlantic"/>
    <s v="Small Business"/>
    <s v="Technology"/>
    <s v="Telephones and Communication"/>
    <n v="0.56999999999999995"/>
  </r>
  <r>
    <n v="16419"/>
    <d v="2009-08-04T00:00:00"/>
    <d v="2009-08-05T00:00:00"/>
    <s v="August"/>
    <s v="2009"/>
    <n v="1"/>
    <b v="0"/>
    <s v="Not Specified"/>
    <n v="43"/>
    <n v="241.19"/>
    <n v="0.08"/>
    <s v="Regular Air"/>
    <n v="-103.65"/>
    <n v="5.78"/>
    <n v="5.67"/>
    <s v="Joy Smith"/>
    <s v="Prince Edward Island"/>
    <s v="Atlantic"/>
    <s v="Consumer"/>
    <s v="Office Supplies"/>
    <s v="Paper"/>
    <n v="0.36"/>
  </r>
  <r>
    <n v="17090"/>
    <d v="2010-04-28T00:00:00"/>
    <d v="2010-04-30T00:00:00"/>
    <s v="April"/>
    <s v="2010"/>
    <n v="2"/>
    <b v="0"/>
    <s v="low"/>
    <n v="30"/>
    <n v="4177.5200000000004"/>
    <n v="0.04"/>
    <s v="Delivery Truck"/>
    <n v="-443.78"/>
    <n v="140.97999999999999"/>
    <n v="36.090000000000003"/>
    <s v="Greg Guthrie"/>
    <s v="Prince Edward Island"/>
    <s v="Atlantic"/>
    <s v="Corporate"/>
    <s v="Furniture"/>
    <s v="Bookcases"/>
    <n v="0.77"/>
  </r>
  <r>
    <n v="17090"/>
    <d v="2010-04-28T00:00:00"/>
    <d v="2010-05-03T00:00:00"/>
    <s v="May"/>
    <s v="2010"/>
    <n v="5"/>
    <b v="0"/>
    <s v="low"/>
    <n v="26"/>
    <n v="3351.08"/>
    <n v="0.05"/>
    <s v="Delivery Truck"/>
    <n v="-1086.43"/>
    <n v="122.99"/>
    <n v="70.2"/>
    <s v="Greg Guthrie"/>
    <s v="Prince Edward Island"/>
    <s v="Atlantic"/>
    <s v="Corporate"/>
    <s v="Furniture"/>
    <s v="Chairs &amp; Chairmats"/>
    <n v="0.74"/>
  </r>
  <r>
    <n v="17315"/>
    <d v="2009-04-22T00:00:00"/>
    <d v="2009-04-26T00:00:00"/>
    <s v="April"/>
    <s v="2009"/>
    <n v="4"/>
    <b v="0"/>
    <s v="low"/>
    <n v="29"/>
    <n v="159.11000000000001"/>
    <n v="7.0000000000000007E-2"/>
    <s v="Regular Air"/>
    <n v="64.010000000000005"/>
    <n v="5.43"/>
    <n v="0.95"/>
    <s v="Joy Smith"/>
    <s v="Prince Edward Island"/>
    <s v="Atlantic"/>
    <s v="Consumer"/>
    <s v="Office Supplies"/>
    <s v="Paper"/>
    <n v="0.36"/>
  </r>
  <r>
    <n v="17376"/>
    <d v="2011-12-04T00:00:00"/>
    <d v="2011-12-06T00:00:00"/>
    <s v="December"/>
    <s v="2011"/>
    <n v="2"/>
    <b v="0"/>
    <s v="High"/>
    <n v="44"/>
    <n v="1127.81"/>
    <n v="0.1"/>
    <s v="Regular Air"/>
    <n v="425.08"/>
    <n v="28.48"/>
    <n v="1.99"/>
    <s v="Joy Smith"/>
    <s v="Prince Edward Island"/>
    <s v="Atlantic"/>
    <s v="Corporate"/>
    <s v="Technology"/>
    <s v="Computer Peripherals"/>
    <n v="0.4"/>
  </r>
  <r>
    <n v="18210"/>
    <d v="2010-08-06T00:00:00"/>
    <d v="2010-08-07T00:00:00"/>
    <s v="August"/>
    <s v="2010"/>
    <n v="1"/>
    <b v="0"/>
    <s v="Not Specified"/>
    <n v="27"/>
    <n v="9293.82"/>
    <n v="0.08"/>
    <s v="Regular Air"/>
    <n v="2437.17"/>
    <n v="363.25"/>
    <n v="19.989999999999998"/>
    <s v="Greg Guthrie"/>
    <s v="Prince Edward Island"/>
    <s v="Atlantic"/>
    <s v="Small Business"/>
    <s v="Office Supplies"/>
    <s v="Appliances"/>
    <n v="0.56999999999999995"/>
  </r>
  <r>
    <n v="18210"/>
    <d v="2010-08-06T00:00:00"/>
    <d v="2010-08-07T00:00:00"/>
    <s v="August"/>
    <s v="2010"/>
    <n v="1"/>
    <b v="0"/>
    <s v="Not Specified"/>
    <n v="27"/>
    <n v="80.790000000000006"/>
    <n v="0"/>
    <s v="Regular Air"/>
    <n v="12.58"/>
    <n v="2.88"/>
    <n v="0.7"/>
    <s v="Greg Guthrie"/>
    <s v="Prince Edward Island"/>
    <s v="Atlantic"/>
    <s v="Small Business"/>
    <s v="Office Supplies"/>
    <s v="Pens &amp; Art Supplies"/>
    <n v="0.56000000000000005"/>
  </r>
  <r>
    <n v="18273"/>
    <d v="2011-09-15T00:00:00"/>
    <d v="2011-09-17T00:00:00"/>
    <s v="September"/>
    <s v="2011"/>
    <n v="2"/>
    <b v="0"/>
    <s v="low"/>
    <n v="18"/>
    <n v="925.03"/>
    <n v="0.06"/>
    <s v="Regular Air"/>
    <n v="-3.68"/>
    <n v="49.99"/>
    <n v="19.989999999999998"/>
    <s v="Jack Lebron"/>
    <s v="Prince Edward Island"/>
    <s v="Atlantic"/>
    <s v="Corporate"/>
    <s v="Technology"/>
    <s v="Computer Peripherals"/>
    <n v="0.41"/>
  </r>
  <r>
    <n v="18788"/>
    <d v="2009-10-02T00:00:00"/>
    <d v="2009-10-03T00:00:00"/>
    <s v="October"/>
    <s v="2009"/>
    <n v="1"/>
    <b v="0"/>
    <s v="Not Specified"/>
    <n v="27"/>
    <n v="566.12"/>
    <n v="0.03"/>
    <s v="Regular Air"/>
    <n v="-19.329999999999998"/>
    <n v="19.989999999999998"/>
    <n v="11.17"/>
    <s v="Joy Smith"/>
    <s v="Prince Edward Island"/>
    <s v="Atlantic"/>
    <s v="Corporate"/>
    <s v="Furniture"/>
    <s v="Office Furnishings"/>
    <n v="0.6"/>
  </r>
  <r>
    <n v="19042"/>
    <d v="2009-03-01T00:00:00"/>
    <d v="2009-03-02T00:00:00"/>
    <s v="March"/>
    <s v="2009"/>
    <n v="1"/>
    <b v="0"/>
    <s v="Critical"/>
    <n v="8"/>
    <n v="327.61"/>
    <n v="7.0000000000000007E-2"/>
    <s v="Regular Air"/>
    <n v="54.9"/>
    <n v="40.98"/>
    <n v="7.47"/>
    <s v="Evan Minnotte"/>
    <s v="Prince Edward Island"/>
    <s v="Atlantic"/>
    <s v="Corporate"/>
    <s v="Office Supplies"/>
    <s v="Binders and Binder Accessories"/>
    <n v="0.37"/>
  </r>
  <r>
    <n v="19073"/>
    <d v="2009-06-24T00:00:00"/>
    <d v="2009-06-25T00:00:00"/>
    <s v="June"/>
    <s v="2009"/>
    <n v="1"/>
    <b v="0"/>
    <s v="Not Specified"/>
    <n v="16"/>
    <n v="178.4"/>
    <n v="0.04"/>
    <s v="Regular Air"/>
    <n v="20.079999999999998"/>
    <n v="10.64"/>
    <n v="5.16"/>
    <s v="Chuck Magee"/>
    <s v="Prince Edward Island"/>
    <s v="Atlantic"/>
    <s v="Corporate"/>
    <s v="Furniture"/>
    <s v="Office Furnishings"/>
    <n v="0.56999999999999995"/>
  </r>
  <r>
    <n v="19073"/>
    <d v="2009-06-24T00:00:00"/>
    <d v="2009-06-26T00:00:00"/>
    <s v="June"/>
    <s v="2009"/>
    <n v="2"/>
    <b v="0"/>
    <s v="Not Specified"/>
    <n v="40"/>
    <n v="115.01"/>
    <n v="0.03"/>
    <s v="Express Air"/>
    <n v="5.81"/>
    <n v="2.78"/>
    <n v="1.34"/>
    <s v="Chuck Magee"/>
    <s v="Prince Edward Island"/>
    <s v="Atlantic"/>
    <s v="Corporate"/>
    <s v="Office Supplies"/>
    <s v="Pens &amp; Art Supplies"/>
    <n v="0.45"/>
  </r>
  <r>
    <n v="19365"/>
    <d v="2011-01-16T00:00:00"/>
    <d v="2011-01-17T00:00:00"/>
    <s v="January"/>
    <s v="2011"/>
    <n v="1"/>
    <b v="0"/>
    <s v="Medium"/>
    <n v="29"/>
    <n v="181.83"/>
    <n v="0.03"/>
    <s v="Regular Air"/>
    <n v="-43.36"/>
    <n v="5.98"/>
    <n v="5.2"/>
    <s v="Filia McAdams"/>
    <s v="Prince Edward Island"/>
    <s v="Atlantic"/>
    <s v="Small Business"/>
    <s v="Office Supplies"/>
    <s v="Paper"/>
    <n v="0.36"/>
  </r>
  <r>
    <n v="19617"/>
    <d v="2012-01-20T00:00:00"/>
    <d v="2012-01-22T00:00:00"/>
    <s v="January"/>
    <s v="2012"/>
    <n v="2"/>
    <b v="0"/>
    <s v="low"/>
    <n v="38"/>
    <n v="952.47"/>
    <n v="0.03"/>
    <s v="Regular Air"/>
    <n v="270.69"/>
    <n v="23.99"/>
    <n v="6.3"/>
    <s v="Jack Lebron"/>
    <s v="Prince Edward Island"/>
    <s v="Atlantic"/>
    <s v="Corporate"/>
    <s v="Technology"/>
    <s v="Office Machines"/>
    <n v="0.38"/>
  </r>
  <r>
    <n v="19617"/>
    <d v="2012-01-20T00:00:00"/>
    <d v="2012-01-20T00:00:00"/>
    <s v="January"/>
    <s v="2012"/>
    <n v="0"/>
    <s v="FREE DELIVERY"/>
    <s v="low"/>
    <n v="3"/>
    <n v="171.96350000000001"/>
    <n v="7.0000000000000007E-2"/>
    <s v="Regular Air"/>
    <n v="-296.37"/>
    <n v="65.989999999999995"/>
    <n v="8.99"/>
    <s v="Jack Lebron"/>
    <s v="Prince Edward Island"/>
    <s v="Atlantic"/>
    <s v="Corporate"/>
    <s v="Technology"/>
    <s v="Telephones and Communication"/>
    <n v="0.57999999999999996"/>
  </r>
  <r>
    <n v="20033"/>
    <d v="2010-05-21T00:00:00"/>
    <d v="2010-05-23T00:00:00"/>
    <s v="May"/>
    <s v="2010"/>
    <n v="2"/>
    <b v="0"/>
    <s v="Critical"/>
    <n v="5"/>
    <n v="2543.9499999999998"/>
    <n v="0.04"/>
    <s v="Regular Air"/>
    <n v="-1011.32"/>
    <n v="499.99"/>
    <n v="24.49"/>
    <s v="Jack Lebron"/>
    <s v="Prince Edward Island"/>
    <s v="Atlantic"/>
    <s v="Corporate"/>
    <s v="Technology"/>
    <s v="Copiers and Fax"/>
    <n v="0.36"/>
  </r>
  <r>
    <n v="21223"/>
    <d v="2012-03-15T00:00:00"/>
    <d v="2012-03-16T00:00:00"/>
    <s v="March"/>
    <s v="2012"/>
    <n v="1"/>
    <b v="0"/>
    <s v="Not Specified"/>
    <n v="3"/>
    <n v="317.95"/>
    <n v="0.1"/>
    <s v="Delivery Truck"/>
    <n v="-144.43"/>
    <n v="100.98"/>
    <n v="26.22"/>
    <s v="Harold Engle"/>
    <s v="Prince Edward Island"/>
    <s v="Atlantic"/>
    <s v="Consumer"/>
    <s v="Furniture"/>
    <s v="Bookcases"/>
    <n v="0.6"/>
  </r>
  <r>
    <n v="21223"/>
    <d v="2012-03-15T00:00:00"/>
    <d v="2012-03-16T00:00:00"/>
    <s v="March"/>
    <s v="2012"/>
    <n v="1"/>
    <b v="0"/>
    <s v="Not Specified"/>
    <n v="8"/>
    <n v="435.29"/>
    <n v="0.03"/>
    <s v="Regular Air"/>
    <n v="122.41"/>
    <n v="51.65"/>
    <n v="18.45"/>
    <s v="Harold Engle"/>
    <s v="Prince Edward Island"/>
    <s v="Atlantic"/>
    <s v="Consumer"/>
    <s v="Furniture"/>
    <s v="Office Furnishings"/>
    <n v="0.65"/>
  </r>
  <r>
    <n v="21378"/>
    <d v="2011-08-07T00:00:00"/>
    <d v="2011-08-08T00:00:00"/>
    <s v="August"/>
    <s v="2011"/>
    <n v="1"/>
    <b v="0"/>
    <s v="Medium"/>
    <n v="34"/>
    <n v="937.04"/>
    <n v="0.08"/>
    <s v="Regular Air"/>
    <n v="391.6"/>
    <n v="28.53"/>
    <n v="1.49"/>
    <s v="Jack Lebron"/>
    <s v="Prince Edward Island"/>
    <s v="Atlantic"/>
    <s v="Corporate"/>
    <s v="Office Supplies"/>
    <s v="Binders and Binder Accessories"/>
    <n v="0.38"/>
  </r>
  <r>
    <n v="21378"/>
    <d v="2011-08-07T00:00:00"/>
    <d v="2011-08-10T00:00:00"/>
    <s v="August"/>
    <s v="2011"/>
    <n v="3"/>
    <b v="0"/>
    <s v="Medium"/>
    <n v="17"/>
    <n v="1616.64"/>
    <n v="7.0000000000000007E-2"/>
    <s v="Regular Air"/>
    <n v="26.94"/>
    <n v="99.99"/>
    <n v="19.989999999999998"/>
    <s v="Jack Lebron"/>
    <s v="Prince Edward Island"/>
    <s v="Atlantic"/>
    <s v="Corporate"/>
    <s v="Technology"/>
    <s v="Computer Peripherals"/>
    <n v="0.5"/>
  </r>
  <r>
    <n v="21542"/>
    <d v="2011-05-21T00:00:00"/>
    <d v="2011-05-22T00:00:00"/>
    <s v="May"/>
    <s v="2011"/>
    <n v="1"/>
    <b v="0"/>
    <s v="High"/>
    <n v="18"/>
    <n v="404.3"/>
    <n v="0.04"/>
    <s v="Regular Air"/>
    <n v="-27.34"/>
    <n v="21.38"/>
    <n v="8.99"/>
    <s v="Frank Atkinson"/>
    <s v="Prince Edward Island"/>
    <s v="Atlantic"/>
    <s v="Corporate"/>
    <s v="Office Supplies"/>
    <s v="Pens &amp; Art Supplies"/>
    <n v="0.59"/>
  </r>
  <r>
    <n v="21542"/>
    <d v="2011-05-21T00:00:00"/>
    <d v="2011-05-22T00:00:00"/>
    <s v="May"/>
    <s v="2011"/>
    <n v="1"/>
    <b v="0"/>
    <s v="High"/>
    <n v="43"/>
    <n v="11674.968000000001"/>
    <n v="0.05"/>
    <s v="Delivery Truck"/>
    <n v="715.18"/>
    <n v="348.21"/>
    <n v="84.84"/>
    <s v="Frank Atkinson"/>
    <s v="Prince Edward Island"/>
    <s v="Atlantic"/>
    <s v="Corporate"/>
    <s v="Furniture"/>
    <s v="Tables"/>
    <n v="0.66"/>
  </r>
  <r>
    <n v="22469"/>
    <d v="2010-10-11T00:00:00"/>
    <d v="2010-10-13T00:00:00"/>
    <s v="October"/>
    <s v="2010"/>
    <n v="2"/>
    <b v="0"/>
    <s v="High"/>
    <n v="24"/>
    <n v="1482.81"/>
    <n v="0.03"/>
    <s v="Regular Air"/>
    <n v="-678.63"/>
    <n v="60.98"/>
    <n v="49"/>
    <s v="Jack Lebron"/>
    <s v="Prince Edward Island"/>
    <s v="Atlantic"/>
    <s v="Corporate"/>
    <s v="Office Supplies"/>
    <s v="Appliances"/>
    <n v="0.59"/>
  </r>
  <r>
    <n v="22469"/>
    <d v="2010-10-11T00:00:00"/>
    <d v="2010-10-13T00:00:00"/>
    <s v="October"/>
    <s v="2010"/>
    <n v="2"/>
    <b v="0"/>
    <s v="High"/>
    <n v="23"/>
    <n v="6693.28"/>
    <n v="0.02"/>
    <s v="Regular Air"/>
    <n v="40.32"/>
    <n v="290.98"/>
    <n v="69"/>
    <s v="Jack Lebron"/>
    <s v="Prince Edward Island"/>
    <s v="Atlantic"/>
    <s v="Corporate"/>
    <s v="Furniture"/>
    <s v="Tables"/>
    <n v="0.67"/>
  </r>
  <r>
    <n v="22656"/>
    <d v="2010-12-22T00:00:00"/>
    <d v="2010-12-24T00:00:00"/>
    <s v="December"/>
    <s v="2010"/>
    <n v="2"/>
    <b v="0"/>
    <s v="Not Specified"/>
    <n v="10"/>
    <n v="309.3"/>
    <n v="0.05"/>
    <s v="Express Air"/>
    <n v="-77.89"/>
    <n v="30.98"/>
    <n v="6.5"/>
    <s v="Evan Minnotte"/>
    <s v="Prince Edward Island"/>
    <s v="Atlantic"/>
    <s v="Corporate"/>
    <s v="Technology"/>
    <s v="Computer Peripherals"/>
    <n v="0.64"/>
  </r>
  <r>
    <n v="22695"/>
    <d v="2009-07-03T00:00:00"/>
    <d v="2009-07-08T00:00:00"/>
    <s v="July"/>
    <s v="2009"/>
    <n v="5"/>
    <b v="0"/>
    <s v="low"/>
    <n v="44"/>
    <n v="444.52"/>
    <n v="0.02"/>
    <s v="Regular Air"/>
    <n v="161.13"/>
    <n v="10.06"/>
    <n v="2.06"/>
    <s v="Joy Smith"/>
    <s v="Prince Edward Island"/>
    <s v="Atlantic"/>
    <s v="Consumer"/>
    <s v="Office Supplies"/>
    <s v="Paper"/>
    <n v="0.39"/>
  </r>
  <r>
    <n v="23076"/>
    <d v="2009-05-27T00:00:00"/>
    <d v="2009-05-28T00:00:00"/>
    <s v="May"/>
    <s v="2009"/>
    <n v="1"/>
    <b v="0"/>
    <s v="Critical"/>
    <n v="50"/>
    <n v="742.21"/>
    <n v="0.03"/>
    <s v="Regular Air"/>
    <n v="122.21"/>
    <n v="14.2"/>
    <n v="5.3"/>
    <s v="Dan Reichenbach"/>
    <s v="Prince Edward Island"/>
    <s v="Atlantic"/>
    <s v="Corporate"/>
    <s v="Furniture"/>
    <s v="Office Furnishings"/>
    <n v="0.46"/>
  </r>
  <r>
    <n v="24038"/>
    <d v="2011-06-20T00:00:00"/>
    <d v="2011-06-22T00:00:00"/>
    <s v="June"/>
    <s v="2011"/>
    <n v="2"/>
    <b v="0"/>
    <s v="High"/>
    <n v="15"/>
    <n v="896.18050000000005"/>
    <n v="0"/>
    <s v="Express Air"/>
    <n v="82.04"/>
    <n v="65.989999999999995"/>
    <n v="5.26"/>
    <s v="Jack Lebron"/>
    <s v="Prince Edward Island"/>
    <s v="Atlantic"/>
    <s v="Corporate"/>
    <s v="Technology"/>
    <s v="Telephones and Communication"/>
    <n v="0.56000000000000005"/>
  </r>
  <r>
    <n v="24067"/>
    <d v="2012-08-22T00:00:00"/>
    <d v="2012-08-23T00:00:00"/>
    <s v="August"/>
    <s v="2012"/>
    <n v="1"/>
    <b v="0"/>
    <s v="High"/>
    <n v="19"/>
    <n v="120.56"/>
    <n v="7.0000000000000007E-2"/>
    <s v="Regular Air"/>
    <n v="-79.349999999999994"/>
    <n v="5.98"/>
    <n v="7.5"/>
    <s v="Frank Atkinson"/>
    <s v="Prince Edward Island"/>
    <s v="Atlantic"/>
    <s v="Corporate"/>
    <s v="Office Supplies"/>
    <s v="Paper"/>
    <n v="0.4"/>
  </r>
  <r>
    <n v="24067"/>
    <d v="2012-08-22T00:00:00"/>
    <d v="2012-08-23T00:00:00"/>
    <s v="August"/>
    <s v="2012"/>
    <n v="1"/>
    <b v="0"/>
    <s v="High"/>
    <n v="46"/>
    <n v="2640.6864999999998"/>
    <n v="0.03"/>
    <s v="Express Air"/>
    <n v="751.38"/>
    <n v="65.989999999999995"/>
    <n v="5.92"/>
    <s v="Frank Atkinson"/>
    <s v="Prince Edward Island"/>
    <s v="Atlantic"/>
    <s v="Corporate"/>
    <s v="Technology"/>
    <s v="Telephones and Communication"/>
    <n v="0.55000000000000004"/>
  </r>
  <r>
    <n v="24388"/>
    <d v="2011-01-26T00:00:00"/>
    <d v="2011-01-27T00:00:00"/>
    <s v="January"/>
    <s v="2011"/>
    <n v="1"/>
    <b v="0"/>
    <s v="Critical"/>
    <n v="15"/>
    <n v="8662.34"/>
    <n v="0"/>
    <s v="Delivery Truck"/>
    <n v="-704.66"/>
    <n v="549.99"/>
    <n v="49"/>
    <s v="Erica Bern"/>
    <s v="Prince Edward Island"/>
    <s v="Atlantic"/>
    <s v="Corporate"/>
    <s v="Technology"/>
    <s v="Copiers and Fax"/>
    <n v="0.35"/>
  </r>
  <r>
    <n v="24451"/>
    <d v="2012-12-03T00:00:00"/>
    <d v="2012-12-04T00:00:00"/>
    <s v="December"/>
    <s v="2012"/>
    <n v="1"/>
    <b v="0"/>
    <s v="Critical"/>
    <n v="24"/>
    <n v="1689.97"/>
    <n v="0.06"/>
    <s v="Delivery Truck"/>
    <n v="-564.74"/>
    <n v="68.81"/>
    <n v="60"/>
    <s v="Jack Lebron"/>
    <s v="Prince Edward Island"/>
    <s v="Atlantic"/>
    <s v="Corporate"/>
    <s v="Office Supplies"/>
    <s v="Appliances"/>
    <n v="0.41"/>
  </r>
  <r>
    <n v="24806"/>
    <d v="2010-09-06T00:00:00"/>
    <d v="2010-09-08T00:00:00"/>
    <s v="September"/>
    <s v="2010"/>
    <n v="2"/>
    <b v="0"/>
    <s v="Not Specified"/>
    <n v="20"/>
    <n v="112.03"/>
    <n v="0.05"/>
    <s v="Regular Air"/>
    <n v="-57.99"/>
    <n v="5.18"/>
    <n v="5.74"/>
    <s v="Filia McAdams"/>
    <s v="Prince Edward Island"/>
    <s v="Atlantic"/>
    <s v="Small Business"/>
    <s v="Office Supplies"/>
    <s v="Binders and Binder Accessories"/>
    <n v="0.36"/>
  </r>
  <r>
    <n v="24965"/>
    <d v="2011-03-29T00:00:00"/>
    <d v="2011-04-03T00:00:00"/>
    <s v="April"/>
    <s v="2011"/>
    <n v="5"/>
    <b v="0"/>
    <s v="low"/>
    <n v="6"/>
    <n v="2528.4899999999998"/>
    <n v="7.0000000000000007E-2"/>
    <s v="Express Air"/>
    <n v="580.15"/>
    <n v="420.98"/>
    <n v="19.989999999999998"/>
    <s v="Jack Lebron"/>
    <s v="Prince Edward Island"/>
    <s v="Atlantic"/>
    <s v="Corporate"/>
    <s v="Office Supplies"/>
    <s v="Binders and Binder Accessories"/>
    <n v="0.35"/>
  </r>
  <r>
    <n v="24965"/>
    <d v="2011-03-29T00:00:00"/>
    <d v="2011-03-29T00:00:00"/>
    <s v="March"/>
    <s v="2011"/>
    <n v="0"/>
    <s v="FREE DELIVERY"/>
    <s v="low"/>
    <n v="42"/>
    <n v="1146.1099999999999"/>
    <n v="0.09"/>
    <s v="Regular Air"/>
    <n v="330.63"/>
    <n v="29.18"/>
    <n v="8.5500000000000007"/>
    <s v="Jack Lebron"/>
    <s v="Prince Edward Island"/>
    <s v="Atlantic"/>
    <s v="Corporate"/>
    <s v="Furniture"/>
    <s v="Office Furnishings"/>
    <n v="0.42"/>
  </r>
  <r>
    <n v="25154"/>
    <d v="2010-08-20T00:00:00"/>
    <d v="2010-08-21T00:00:00"/>
    <s v="August"/>
    <s v="2010"/>
    <n v="1"/>
    <b v="0"/>
    <s v="High"/>
    <n v="16"/>
    <n v="102.5"/>
    <n v="0.1"/>
    <s v="Regular Air"/>
    <n v="13.84"/>
    <n v="6.68"/>
    <n v="1.5"/>
    <s v="Giulietta Baptist"/>
    <s v="Prince Edward Island"/>
    <s v="Atlantic"/>
    <s v="Home Office"/>
    <s v="Office Supplies"/>
    <s v="Pens &amp; Art Supplies"/>
    <n v="0.48"/>
  </r>
  <r>
    <n v="25315"/>
    <d v="2010-12-02T00:00:00"/>
    <d v="2010-12-02T00:00:00"/>
    <s v="December"/>
    <s v="2010"/>
    <n v="0"/>
    <s v="FREE DELIVERY"/>
    <s v="low"/>
    <n v="36"/>
    <n v="7783.36"/>
    <n v="7.0000000000000007E-2"/>
    <s v="Express Air"/>
    <n v="3506.24"/>
    <n v="225.04"/>
    <n v="11.79"/>
    <s v="Joy Smith"/>
    <s v="Prince Edward Island"/>
    <s v="Atlantic"/>
    <s v="Consumer"/>
    <s v="Office Supplies"/>
    <s v="Appliances"/>
    <n v="0.42"/>
  </r>
  <r>
    <n v="25315"/>
    <d v="2010-12-02T00:00:00"/>
    <d v="2010-12-02T00:00:00"/>
    <s v="December"/>
    <s v="2010"/>
    <n v="0"/>
    <s v="FREE DELIVERY"/>
    <s v="low"/>
    <n v="21"/>
    <n v="61.76"/>
    <n v="0"/>
    <s v="Regular Air"/>
    <n v="4.34"/>
    <n v="2.84"/>
    <n v="0.93"/>
    <s v="Joy Smith"/>
    <s v="Prince Edward Island"/>
    <s v="Atlantic"/>
    <s v="Consumer"/>
    <s v="Office Supplies"/>
    <s v="Pens &amp; Art Supplies"/>
    <n v="0.54"/>
  </r>
  <r>
    <n v="25315"/>
    <d v="2010-12-02T00:00:00"/>
    <d v="2010-12-04T00:00:00"/>
    <s v="December"/>
    <s v="2010"/>
    <n v="2"/>
    <b v="0"/>
    <s v="low"/>
    <n v="36"/>
    <n v="1280.3399999999999"/>
    <n v="0"/>
    <s v="Delivery Truck"/>
    <n v="-1048.25"/>
    <n v="31.76"/>
    <n v="45.51"/>
    <s v="Joy Smith"/>
    <s v="Prince Edward Island"/>
    <s v="Atlantic"/>
    <s v="Consumer"/>
    <s v="Furniture"/>
    <s v="Tables"/>
    <n v="0.65"/>
  </r>
  <r>
    <n v="25376"/>
    <d v="2011-03-26T00:00:00"/>
    <d v="2011-03-27T00:00:00"/>
    <s v="March"/>
    <s v="2011"/>
    <n v="1"/>
    <b v="0"/>
    <s v="Critical"/>
    <n v="12"/>
    <n v="76.61"/>
    <n v="0.09"/>
    <s v="Regular Air"/>
    <n v="-31.83"/>
    <n v="6.28"/>
    <n v="5.29"/>
    <s v="Greg Guthrie"/>
    <s v="Prince Edward Island"/>
    <s v="Atlantic"/>
    <s v="Corporate"/>
    <s v="Furniture"/>
    <s v="Office Furnishings"/>
    <n v="0.43"/>
  </r>
  <r>
    <n v="26240"/>
    <d v="2009-12-19T00:00:00"/>
    <d v="2009-12-22T00:00:00"/>
    <s v="December"/>
    <s v="2009"/>
    <n v="3"/>
    <b v="0"/>
    <s v="Critical"/>
    <n v="38"/>
    <n v="1483.44"/>
    <n v="0.04"/>
    <s v="Regular Air"/>
    <n v="439.77"/>
    <n v="39.479999999999997"/>
    <n v="1.99"/>
    <s v="Carlos Soltero"/>
    <s v="Prince Edward Island"/>
    <s v="Atlantic"/>
    <s v="Consumer"/>
    <s v="Technology"/>
    <s v="Computer Peripherals"/>
    <n v="0.54"/>
  </r>
  <r>
    <n v="26240"/>
    <d v="2009-12-19T00:00:00"/>
    <d v="2009-12-20T00:00:00"/>
    <s v="December"/>
    <s v="2009"/>
    <n v="1"/>
    <b v="0"/>
    <s v="Critical"/>
    <n v="39"/>
    <n v="145.68"/>
    <n v="0.04"/>
    <s v="Regular Air"/>
    <n v="12"/>
    <n v="3.7"/>
    <n v="1.61"/>
    <s v="Carlos Soltero"/>
    <s v="Prince Edward Island"/>
    <s v="Atlantic"/>
    <s v="Consumer"/>
    <s v="Furniture"/>
    <s v="Office Furnishings"/>
    <n v="0.44"/>
  </r>
  <r>
    <n v="26791"/>
    <d v="2011-04-29T00:00:00"/>
    <d v="2011-05-06T00:00:00"/>
    <s v="May"/>
    <s v="2011"/>
    <n v="7"/>
    <b v="0"/>
    <s v="low"/>
    <n v="45"/>
    <n v="500.48"/>
    <n v="0.08"/>
    <s v="Regular Air"/>
    <n v="-48.2"/>
    <n v="11.29"/>
    <n v="5.03"/>
    <s v="Harold Engle"/>
    <s v="Prince Edward Island"/>
    <s v="Atlantic"/>
    <s v="Home Office"/>
    <s v="Office Supplies"/>
    <s v="Storage &amp; Organization"/>
    <n v="0.59"/>
  </r>
  <r>
    <n v="28836"/>
    <d v="2010-10-24T00:00:00"/>
    <d v="2010-10-25T00:00:00"/>
    <s v="October"/>
    <s v="2010"/>
    <n v="1"/>
    <b v="0"/>
    <s v="High"/>
    <n v="50"/>
    <n v="8221.2934999999998"/>
    <n v="0.06"/>
    <s v="Regular Air"/>
    <n v="2342.21"/>
    <n v="195.99"/>
    <n v="4.2"/>
    <s v="Erica Bern"/>
    <s v="Prince Edward Island"/>
    <s v="Atlantic"/>
    <s v="Corporate"/>
    <s v="Technology"/>
    <s v="Telephones and Communication"/>
    <n v="0.6"/>
  </r>
  <r>
    <n v="28836"/>
    <d v="2010-10-24T00:00:00"/>
    <d v="2010-10-26T00:00:00"/>
    <s v="October"/>
    <s v="2010"/>
    <n v="2"/>
    <b v="0"/>
    <s v="High"/>
    <n v="7"/>
    <n v="1158.26"/>
    <n v="0.06"/>
    <s v="Regular Air"/>
    <n v="170.08"/>
    <n v="172.99"/>
    <n v="19.989999999999998"/>
    <s v="Erica Bern"/>
    <s v="Prince Edward Island"/>
    <s v="Atlantic"/>
    <s v="Corporate"/>
    <s v="Office Supplies"/>
    <s v="Binders and Binder Accessories"/>
    <n v="0.39"/>
  </r>
  <r>
    <n v="28995"/>
    <d v="2010-05-12T00:00:00"/>
    <d v="2010-05-13T00:00:00"/>
    <s v="May"/>
    <s v="2010"/>
    <n v="1"/>
    <b v="0"/>
    <s v="High"/>
    <n v="9"/>
    <n v="298.52"/>
    <n v="0"/>
    <s v="Regular Air"/>
    <n v="73.19"/>
    <n v="30.98"/>
    <n v="5.76"/>
    <s v="Hilary Holden"/>
    <s v="Prince Edward Island"/>
    <s v="Atlantic"/>
    <s v="Corporate"/>
    <s v="Office Supplies"/>
    <s v="Paper"/>
    <n v="0.4"/>
  </r>
  <r>
    <n v="28995"/>
    <d v="2010-05-12T00:00:00"/>
    <d v="2010-05-13T00:00:00"/>
    <s v="May"/>
    <s v="2010"/>
    <n v="1"/>
    <b v="0"/>
    <s v="High"/>
    <n v="34"/>
    <n v="667.35"/>
    <n v="0.04"/>
    <s v="Regular Air"/>
    <n v="80.92"/>
    <n v="19.98"/>
    <n v="8.68"/>
    <s v="Hilary Holden"/>
    <s v="Prince Edward Island"/>
    <s v="Atlantic"/>
    <s v="Corporate"/>
    <s v="Office Supplies"/>
    <s v="Paper"/>
    <n v="0.37"/>
  </r>
  <r>
    <n v="29121"/>
    <d v="2010-04-11T00:00:00"/>
    <d v="2010-04-13T00:00:00"/>
    <s v="April"/>
    <s v="2010"/>
    <n v="2"/>
    <b v="0"/>
    <s v="Medium"/>
    <n v="31"/>
    <n v="3206.9650000000001"/>
    <n v="0.08"/>
    <s v="Regular Air"/>
    <n v="575.33000000000004"/>
    <n v="125.99"/>
    <n v="7.69"/>
    <s v="Jack Lebron"/>
    <s v="Prince Edward Island"/>
    <s v="Atlantic"/>
    <s v="Corporate"/>
    <s v="Technology"/>
    <s v="Telephones and Communication"/>
    <n v="0.57999999999999996"/>
  </r>
  <r>
    <n v="29319"/>
    <d v="2009-01-24T00:00:00"/>
    <d v="2009-01-26T00:00:00"/>
    <s v="January"/>
    <s v="2009"/>
    <n v="2"/>
    <b v="0"/>
    <s v="low"/>
    <n v="30"/>
    <n v="6654.39"/>
    <n v="0.1"/>
    <s v="Regular Air"/>
    <n v="1151.69"/>
    <n v="238.4"/>
    <n v="24.49"/>
    <s v="Filia McAdams"/>
    <s v="Prince Edward Island"/>
    <s v="Atlantic"/>
    <s v="Small Business"/>
    <s v="Furniture"/>
    <s v="Chairs &amp; Chairmats"/>
    <m/>
  </r>
  <r>
    <n v="29319"/>
    <d v="2009-01-24T00:00:00"/>
    <d v="2009-01-26T00:00:00"/>
    <s v="January"/>
    <s v="2009"/>
    <n v="2"/>
    <b v="0"/>
    <s v="low"/>
    <n v="21"/>
    <n v="4429.6899999999996"/>
    <n v="0.03"/>
    <s v="Express Air"/>
    <n v="983.55"/>
    <n v="199.99"/>
    <n v="24.49"/>
    <s v="Filia McAdams"/>
    <s v="Prince Edward Island"/>
    <s v="Atlantic"/>
    <s v="Small Business"/>
    <s v="Technology"/>
    <s v="Copiers and Fax"/>
    <n v="0.46"/>
  </r>
  <r>
    <n v="29382"/>
    <d v="2010-11-17T00:00:00"/>
    <d v="2010-11-20T00:00:00"/>
    <s v="November"/>
    <s v="2010"/>
    <n v="3"/>
    <b v="0"/>
    <s v="High"/>
    <n v="42"/>
    <n v="239.35"/>
    <n v="0.05"/>
    <s v="Regular Air"/>
    <n v="78.959999999999994"/>
    <n v="5.68"/>
    <n v="1.39"/>
    <s v="Greg Guthrie"/>
    <s v="Prince Edward Island"/>
    <s v="Atlantic"/>
    <s v="Small Business"/>
    <s v="Office Supplies"/>
    <s v="Envelopes"/>
    <n v="0.38"/>
  </r>
  <r>
    <n v="29382"/>
    <d v="2010-11-17T00:00:00"/>
    <d v="2010-11-19T00:00:00"/>
    <s v="November"/>
    <s v="2010"/>
    <n v="2"/>
    <b v="0"/>
    <s v="High"/>
    <n v="34"/>
    <n v="684.66"/>
    <n v="7.0000000000000007E-2"/>
    <s v="Express Air"/>
    <n v="35.090000000000003"/>
    <n v="19.98"/>
    <n v="10.49"/>
    <s v="Greg Guthrie"/>
    <s v="Prince Edward Island"/>
    <s v="Atlantic"/>
    <s v="Small Business"/>
    <s v="Furniture"/>
    <s v="Office Furnishings"/>
    <n v="0.49"/>
  </r>
  <r>
    <n v="29445"/>
    <d v="2010-09-29T00:00:00"/>
    <d v="2010-10-01T00:00:00"/>
    <s v="October"/>
    <s v="2010"/>
    <n v="2"/>
    <b v="0"/>
    <s v="High"/>
    <n v="28"/>
    <n v="2531.35"/>
    <n v="0.09"/>
    <s v="Delivery Truck"/>
    <n v="415.55"/>
    <n v="90.97"/>
    <n v="28"/>
    <s v="Harold Engle"/>
    <s v="Prince Edward Island"/>
    <s v="Atlantic"/>
    <s v="Consumer"/>
    <s v="Technology"/>
    <s v="Office Machines"/>
    <n v="0.38"/>
  </r>
  <r>
    <n v="29762"/>
    <d v="2010-08-03T00:00:00"/>
    <d v="2010-08-05T00:00:00"/>
    <s v="August"/>
    <s v="2010"/>
    <n v="2"/>
    <b v="0"/>
    <s v="Critical"/>
    <n v="15"/>
    <n v="22.45"/>
    <n v="0.03"/>
    <s v="Regular Air"/>
    <n v="0.78"/>
    <n v="1.48"/>
    <n v="0.7"/>
    <s v="Philip Brown"/>
    <s v="Prince Edward Island"/>
    <s v="Atlantic"/>
    <s v="Home Office"/>
    <s v="Office Supplies"/>
    <s v="Rubber Bands"/>
    <n v="0.37"/>
  </r>
  <r>
    <n v="30048"/>
    <d v="2011-06-13T00:00:00"/>
    <d v="2011-06-15T00:00:00"/>
    <s v="June"/>
    <s v="2011"/>
    <n v="2"/>
    <b v="0"/>
    <s v="Medium"/>
    <n v="44"/>
    <n v="7765.13"/>
    <n v="0.06"/>
    <s v="Delivery Truck"/>
    <n v="433.63"/>
    <n v="180.98"/>
    <n v="55.24"/>
    <s v="Helen Abelman"/>
    <s v="Prince Edward Island"/>
    <s v="Atlantic"/>
    <s v="Home Office"/>
    <s v="Office Supplies"/>
    <s v="Appliances"/>
    <n v="0.56999999999999995"/>
  </r>
  <r>
    <n v="30243"/>
    <d v="2010-05-05T00:00:00"/>
    <d v="2010-05-07T00:00:00"/>
    <s v="May"/>
    <s v="2010"/>
    <n v="2"/>
    <b v="0"/>
    <s v="Critical"/>
    <n v="44"/>
    <n v="2435.3200000000002"/>
    <n v="0.09"/>
    <s v="Regular Air"/>
    <n v="650.55999999999995"/>
    <n v="60.22"/>
    <n v="3.5"/>
    <s v="Hilary Holden"/>
    <s v="Prince Edward Island"/>
    <s v="Atlantic"/>
    <s v="Corporate"/>
    <s v="Office Supplies"/>
    <s v="Appliances"/>
    <n v="0.56999999999999995"/>
  </r>
  <r>
    <n v="30243"/>
    <d v="2010-05-05T00:00:00"/>
    <d v="2010-05-07T00:00:00"/>
    <s v="May"/>
    <s v="2010"/>
    <n v="2"/>
    <b v="0"/>
    <s v="Critical"/>
    <n v="21"/>
    <n v="4242.76"/>
    <n v="7.0000000000000007E-2"/>
    <s v="Regular Air"/>
    <n v="340.88"/>
    <n v="199.99"/>
    <n v="24.49"/>
    <s v="Hilary Holden"/>
    <s v="Prince Edward Island"/>
    <s v="Atlantic"/>
    <s v="Corporate"/>
    <s v="Technology"/>
    <s v="Copiers and Fax"/>
    <n v="0.46"/>
  </r>
  <r>
    <n v="30372"/>
    <d v="2010-08-30T00:00:00"/>
    <d v="2010-09-01T00:00:00"/>
    <s v="September"/>
    <s v="2010"/>
    <n v="2"/>
    <b v="0"/>
    <s v="High"/>
    <n v="1"/>
    <n v="14.4"/>
    <n v="0.1"/>
    <s v="Regular Air"/>
    <n v="-7.39"/>
    <n v="12.22"/>
    <n v="2.85"/>
    <s v="Christopher Schild"/>
    <s v="Prince Edward Island"/>
    <s v="Atlantic"/>
    <s v="Corporate"/>
    <s v="Furniture"/>
    <s v="Office Furnishings"/>
    <n v="0.55000000000000004"/>
  </r>
  <r>
    <n v="30499"/>
    <d v="2012-10-30T00:00:00"/>
    <d v="2012-11-01T00:00:00"/>
    <s v="November"/>
    <s v="2012"/>
    <n v="2"/>
    <b v="0"/>
    <s v="High"/>
    <n v="16"/>
    <n v="92.06"/>
    <n v="0.1"/>
    <s v="Regular Air"/>
    <n v="5.66"/>
    <n v="5.98"/>
    <n v="2.5"/>
    <s v="Carlos Soltero"/>
    <s v="Prince Edward Island"/>
    <s v="Atlantic"/>
    <s v="Consumer"/>
    <s v="Office Supplies"/>
    <s v="Envelopes"/>
    <n v="0.36"/>
  </r>
  <r>
    <n v="30499"/>
    <d v="2012-10-30T00:00:00"/>
    <d v="2012-11-01T00:00:00"/>
    <s v="November"/>
    <s v="2012"/>
    <n v="2"/>
    <b v="0"/>
    <s v="High"/>
    <n v="33"/>
    <n v="199.62"/>
    <n v="0.01"/>
    <s v="Regular Air"/>
    <n v="42.34"/>
    <n v="5.84"/>
    <n v="1.2"/>
    <s v="Carlos Soltero"/>
    <s v="Prince Edward Island"/>
    <s v="Atlantic"/>
    <s v="Consumer"/>
    <s v="Office Supplies"/>
    <s v="Pens &amp; Art Supplies"/>
    <n v="0.55000000000000004"/>
  </r>
  <r>
    <n v="32199"/>
    <d v="2009-07-15T00:00:00"/>
    <d v="2009-07-16T00:00:00"/>
    <s v="July"/>
    <s v="2009"/>
    <n v="1"/>
    <b v="0"/>
    <s v="High"/>
    <n v="40"/>
    <n v="196.5"/>
    <n v="0.08"/>
    <s v="Regular Air"/>
    <n v="-99.76"/>
    <n v="4.91"/>
    <n v="4.97"/>
    <s v="Erica Bern"/>
    <s v="Prince Edward Island"/>
    <s v="Atlantic"/>
    <s v="Corporate"/>
    <s v="Office Supplies"/>
    <s v="Binders and Binder Accessories"/>
    <n v="0.38"/>
  </r>
  <r>
    <n v="32199"/>
    <d v="2009-07-15T00:00:00"/>
    <d v="2009-07-16T00:00:00"/>
    <s v="July"/>
    <s v="2009"/>
    <n v="1"/>
    <b v="0"/>
    <s v="High"/>
    <n v="1"/>
    <n v="3672.89"/>
    <n v="0.01"/>
    <s v="Regular Air"/>
    <n v="-3061.82"/>
    <n v="3499.99"/>
    <n v="24.49"/>
    <s v="Erica Bern"/>
    <s v="Prince Edward Island"/>
    <s v="Atlantic"/>
    <s v="Corporate"/>
    <s v="Technology"/>
    <s v="Copiers and Fax"/>
    <n v="0.37"/>
  </r>
  <r>
    <n v="32199"/>
    <d v="2009-07-15T00:00:00"/>
    <d v="2009-07-17T00:00:00"/>
    <s v="July"/>
    <s v="2009"/>
    <n v="2"/>
    <b v="0"/>
    <s v="High"/>
    <n v="8"/>
    <n v="46.97"/>
    <n v="0.03"/>
    <s v="Regular Air"/>
    <n v="-0.01"/>
    <n v="5.84"/>
    <n v="1.2"/>
    <s v="Erica Bern"/>
    <s v="Prince Edward Island"/>
    <s v="Atlantic"/>
    <s v="Corporate"/>
    <s v="Office Supplies"/>
    <s v="Pens &amp; Art Supplies"/>
    <n v="0.55000000000000004"/>
  </r>
  <r>
    <n v="32327"/>
    <d v="2012-08-07T00:00:00"/>
    <d v="2012-08-14T00:00:00"/>
    <s v="August"/>
    <s v="2012"/>
    <n v="7"/>
    <b v="0"/>
    <s v="low"/>
    <n v="45"/>
    <n v="20333.815999999999"/>
    <n v="0.02"/>
    <s v="Delivery Truck"/>
    <n v="-1430.45"/>
    <n v="550.98"/>
    <n v="147.12"/>
    <s v="Erica Bern"/>
    <s v="Prince Edward Island"/>
    <s v="Atlantic"/>
    <s v="Small Business"/>
    <s v="Furniture"/>
    <s v="Tables"/>
    <n v="0.8"/>
  </r>
  <r>
    <n v="32676"/>
    <d v="2009-02-01T00:00:00"/>
    <d v="2009-02-04T00:00:00"/>
    <s v="February"/>
    <s v="2009"/>
    <n v="3"/>
    <b v="0"/>
    <s v="Critical"/>
    <n v="37"/>
    <n v="1697.44"/>
    <n v="0.06"/>
    <s v="Regular Air"/>
    <n v="523.42999999999995"/>
    <n v="45.19"/>
    <n v="1.99"/>
    <s v="Joy Smith"/>
    <s v="Prince Edward Island"/>
    <s v="Atlantic"/>
    <s v="Corporate"/>
    <s v="Technology"/>
    <s v="Computer Peripherals"/>
    <n v="0.55000000000000004"/>
  </r>
  <r>
    <n v="32835"/>
    <d v="2012-07-07T00:00:00"/>
    <d v="2012-07-09T00:00:00"/>
    <s v="July"/>
    <s v="2012"/>
    <n v="2"/>
    <b v="0"/>
    <s v="Medium"/>
    <n v="15"/>
    <n v="572.4325"/>
    <n v="0.05"/>
    <s v="Regular Air"/>
    <n v="-19.440000000000001"/>
    <n v="45.99"/>
    <n v="4.99"/>
    <s v="Joy Smith"/>
    <s v="Prince Edward Island"/>
    <s v="Atlantic"/>
    <s v="Corporate"/>
    <s v="Technology"/>
    <s v="Telephones and Communication"/>
    <n v="0.56000000000000005"/>
  </r>
  <r>
    <n v="32869"/>
    <d v="2009-03-27T00:00:00"/>
    <d v="2009-03-28T00:00:00"/>
    <s v="March"/>
    <s v="2009"/>
    <n v="1"/>
    <b v="0"/>
    <s v="Medium"/>
    <n v="41"/>
    <n v="322.02999999999997"/>
    <n v="0.06"/>
    <s v="Regular Air"/>
    <n v="-82.83"/>
    <n v="8.1199999999999992"/>
    <n v="2.83"/>
    <s v="Christopher Schild"/>
    <s v="Prince Edward Island"/>
    <s v="Atlantic"/>
    <s v="Corporate"/>
    <s v="Technology"/>
    <s v="Computer Peripherals"/>
    <n v="0.77"/>
  </r>
  <r>
    <n v="32869"/>
    <d v="2009-03-27T00:00:00"/>
    <d v="2009-03-28T00:00:00"/>
    <s v="March"/>
    <s v="2009"/>
    <n v="1"/>
    <b v="0"/>
    <s v="Medium"/>
    <n v="49"/>
    <n v="2470.84"/>
    <n v="0.05"/>
    <s v="Regular Air"/>
    <n v="25.04"/>
    <n v="51.65"/>
    <n v="18.45"/>
    <s v="Christopher Schild"/>
    <s v="Prince Edward Island"/>
    <s v="Atlantic"/>
    <s v="Corporate"/>
    <s v="Furniture"/>
    <s v="Office Furnishings"/>
    <n v="0.65"/>
  </r>
  <r>
    <n v="32869"/>
    <d v="2009-03-27T00:00:00"/>
    <d v="2009-03-28T00:00:00"/>
    <s v="March"/>
    <s v="2009"/>
    <n v="1"/>
    <b v="0"/>
    <s v="Medium"/>
    <n v="2"/>
    <n v="15.26"/>
    <n v="0.01"/>
    <s v="Regular Air"/>
    <n v="-7.51"/>
    <n v="6.68"/>
    <n v="1.5"/>
    <s v="Christopher Schild"/>
    <s v="Prince Edward Island"/>
    <s v="Atlantic"/>
    <s v="Corporate"/>
    <s v="Office Supplies"/>
    <s v="Pens &amp; Art Supplies"/>
    <n v="0.48"/>
  </r>
  <r>
    <n v="32869"/>
    <d v="2009-03-27T00:00:00"/>
    <d v="2009-03-28T00:00:00"/>
    <s v="March"/>
    <s v="2009"/>
    <n v="1"/>
    <b v="0"/>
    <s v="Medium"/>
    <n v="39"/>
    <n v="5250.6625000000004"/>
    <n v="0.1"/>
    <s v="Regular Air"/>
    <n v="930.99"/>
    <n v="175.99"/>
    <n v="8.99"/>
    <s v="Christopher Schild"/>
    <s v="Prince Edward Island"/>
    <s v="Atlantic"/>
    <s v="Corporate"/>
    <s v="Technology"/>
    <s v="Telephones and Communication"/>
    <n v="0.56999999999999995"/>
  </r>
  <r>
    <n v="33763"/>
    <d v="2010-09-23T00:00:00"/>
    <d v="2010-09-25T00:00:00"/>
    <s v="September"/>
    <s v="2010"/>
    <n v="2"/>
    <b v="0"/>
    <s v="Not Specified"/>
    <n v="23"/>
    <n v="10791.38"/>
    <n v="0.08"/>
    <s v="Regular Air"/>
    <n v="-234.79"/>
    <n v="499.99"/>
    <n v="24.49"/>
    <s v="Evan Minnotte"/>
    <s v="Prince Edward Island"/>
    <s v="Atlantic"/>
    <s v="Corporate"/>
    <s v="Technology"/>
    <s v="Copiers and Fax"/>
    <n v="0.36"/>
  </r>
  <r>
    <n v="34048"/>
    <d v="2011-03-28T00:00:00"/>
    <d v="2011-03-30T00:00:00"/>
    <s v="March"/>
    <s v="2011"/>
    <n v="2"/>
    <b v="0"/>
    <s v="low"/>
    <n v="1"/>
    <n v="26.68"/>
    <n v="0.04"/>
    <s v="Regular Air"/>
    <n v="-10.74"/>
    <n v="22.23"/>
    <n v="3.63"/>
    <s v="Christopher Schild"/>
    <s v="Prince Edward Island"/>
    <s v="Atlantic"/>
    <s v="Corporate"/>
    <s v="Furniture"/>
    <s v="Office Furnishings"/>
    <n v="0.52"/>
  </r>
  <r>
    <n v="34275"/>
    <d v="2009-07-01T00:00:00"/>
    <d v="2009-07-03T00:00:00"/>
    <s v="July"/>
    <s v="2009"/>
    <n v="2"/>
    <b v="0"/>
    <s v="low"/>
    <n v="27"/>
    <n v="123.46"/>
    <n v="7.0000000000000007E-2"/>
    <s v="Regular Air"/>
    <n v="26.66"/>
    <n v="4.84"/>
    <n v="0.71"/>
    <s v="Greg Guthrie"/>
    <s v="Prince Edward Island"/>
    <s v="Atlantic"/>
    <s v="Small Business"/>
    <s v="Office Supplies"/>
    <s v="Pens &amp; Art Supplies"/>
    <n v="0.52"/>
  </r>
  <r>
    <n v="34438"/>
    <d v="2010-12-11T00:00:00"/>
    <d v="2010-12-12T00:00:00"/>
    <s v="December"/>
    <s v="2010"/>
    <n v="1"/>
    <b v="0"/>
    <s v="High"/>
    <n v="28"/>
    <n v="588.54"/>
    <n v="0.04"/>
    <s v="Regular Air"/>
    <n v="-30.72"/>
    <n v="20.149999999999999"/>
    <n v="8.99"/>
    <s v="Harold Engle"/>
    <s v="Prince Edward Island"/>
    <s v="Atlantic"/>
    <s v="Consumer"/>
    <s v="Office Supplies"/>
    <s v="Pens &amp; Art Supplies"/>
    <n v="0.57999999999999996"/>
  </r>
  <r>
    <n v="34880"/>
    <d v="2009-09-16T00:00:00"/>
    <d v="2009-09-17T00:00:00"/>
    <s v="September"/>
    <s v="2009"/>
    <n v="1"/>
    <b v="0"/>
    <s v="High"/>
    <n v="44"/>
    <n v="284.38"/>
    <n v="0.04"/>
    <s v="Regular Air"/>
    <n v="-62.43"/>
    <n v="6.48"/>
    <n v="5.19"/>
    <s v="Philip Brown"/>
    <s v="Prince Edward Island"/>
    <s v="Atlantic"/>
    <s v="Home Office"/>
    <s v="Office Supplies"/>
    <s v="Paper"/>
    <n v="0.37"/>
  </r>
  <r>
    <n v="34978"/>
    <d v="2011-02-04T00:00:00"/>
    <d v="2011-02-06T00:00:00"/>
    <s v="February"/>
    <s v="2011"/>
    <n v="2"/>
    <b v="0"/>
    <s v="High"/>
    <n v="49"/>
    <n v="165.51"/>
    <n v="0.08"/>
    <s v="Regular Air"/>
    <n v="-269.91000000000003"/>
    <n v="3.52"/>
    <n v="6.83"/>
    <s v="Carlos Soltero"/>
    <s v="Prince Edward Island"/>
    <s v="Atlantic"/>
    <s v="Consumer"/>
    <s v="Office Supplies"/>
    <s v="Binders and Binder Accessories"/>
    <n v="0.38"/>
  </r>
  <r>
    <n v="35141"/>
    <d v="2010-09-11T00:00:00"/>
    <d v="2010-09-12T00:00:00"/>
    <s v="September"/>
    <s v="2010"/>
    <n v="1"/>
    <b v="0"/>
    <s v="Medium"/>
    <n v="29"/>
    <n v="2046.81"/>
    <n v="0.02"/>
    <s v="Regular Air"/>
    <n v="469.28"/>
    <n v="67.28"/>
    <n v="19.989999999999998"/>
    <s v="Jennifer Braxton"/>
    <s v="Prince Edward Island"/>
    <s v="Atlantic"/>
    <s v="Small Business"/>
    <s v="Office Supplies"/>
    <s v="Binders and Binder Accessories"/>
    <n v="0.4"/>
  </r>
  <r>
    <n v="35300"/>
    <d v="2010-03-02T00:00:00"/>
    <d v="2010-03-03T00:00:00"/>
    <s v="March"/>
    <s v="2010"/>
    <n v="1"/>
    <b v="0"/>
    <s v="Medium"/>
    <n v="10"/>
    <n v="28.81"/>
    <n v="0.02"/>
    <s v="Regular Air"/>
    <n v="7.15"/>
    <n v="2.89"/>
    <n v="0.49"/>
    <s v="Dan Reichenbach"/>
    <s v="Prince Edward Island"/>
    <s v="Atlantic"/>
    <s v="Corporate"/>
    <s v="Office Supplies"/>
    <s v="Labels"/>
    <n v="0.38"/>
  </r>
  <r>
    <n v="35300"/>
    <d v="2010-03-02T00:00:00"/>
    <d v="2010-03-05T00:00:00"/>
    <s v="March"/>
    <s v="2010"/>
    <n v="3"/>
    <b v="0"/>
    <s v="Medium"/>
    <n v="35"/>
    <n v="1445.6"/>
    <n v="0.08"/>
    <s v="Regular Air"/>
    <n v="126.03"/>
    <n v="41.32"/>
    <n v="8.66"/>
    <s v="Dan Reichenbach"/>
    <s v="Prince Edward Island"/>
    <s v="Atlantic"/>
    <s v="Corporate"/>
    <s v="Furniture"/>
    <s v="Office Furnishings"/>
    <n v="0.76"/>
  </r>
  <r>
    <n v="35300"/>
    <d v="2010-03-02T00:00:00"/>
    <d v="2010-03-03T00:00:00"/>
    <s v="March"/>
    <s v="2010"/>
    <n v="1"/>
    <b v="0"/>
    <s v="Medium"/>
    <n v="13"/>
    <n v="119.03"/>
    <n v="0.06"/>
    <s v="Regular Air"/>
    <n v="29.62"/>
    <n v="8.9499999999999993"/>
    <n v="2.0099999999999998"/>
    <s v="Dan Reichenbach"/>
    <s v="Prince Edward Island"/>
    <s v="Atlantic"/>
    <s v="Corporate"/>
    <s v="Office Supplies"/>
    <s v="Paper"/>
    <n v="0.39"/>
  </r>
  <r>
    <n v="35558"/>
    <d v="2009-09-15T00:00:00"/>
    <d v="2009-09-17T00:00:00"/>
    <s v="September"/>
    <s v="2009"/>
    <n v="2"/>
    <b v="0"/>
    <s v="Critical"/>
    <n v="2"/>
    <n v="34.880000000000003"/>
    <n v="0.09"/>
    <s v="Regular Air"/>
    <n v="-22.12"/>
    <n v="13.79"/>
    <n v="8.7799999999999994"/>
    <s v="Carlos Soltero"/>
    <s v="Prince Edward Island"/>
    <s v="Atlantic"/>
    <s v="Consumer"/>
    <s v="Furniture"/>
    <s v="Office Furnishings"/>
    <n v="0.43"/>
  </r>
  <r>
    <n v="36293"/>
    <d v="2010-12-30T00:00:00"/>
    <d v="2011-01-10T00:00:00"/>
    <s v="January"/>
    <s v="2011"/>
    <n v="11"/>
    <b v="0"/>
    <s v="Medium"/>
    <n v="13"/>
    <n v="1272.83"/>
    <n v="0.04"/>
    <s v="Regular Air"/>
    <n v="250.47"/>
    <n v="100.98"/>
    <n v="7.18"/>
    <s v="Carlos Soltero"/>
    <s v="Prince Edward Island"/>
    <s v="Atlantic"/>
    <s v="Small Business"/>
    <s v="Technology"/>
    <s v="Computer Peripherals"/>
    <n v="0.4"/>
  </r>
  <r>
    <n v="36293"/>
    <d v="2010-12-30T00:00:00"/>
    <d v="2011-01-14T00:00:00"/>
    <s v="January"/>
    <s v="2011"/>
    <n v="15"/>
    <b v="0"/>
    <s v="Medium"/>
    <n v="25"/>
    <n v="165.36"/>
    <n v="0.09"/>
    <s v="Express Air"/>
    <n v="-94.79"/>
    <n v="6.48"/>
    <n v="7.49"/>
    <s v="Carlos Soltero"/>
    <s v="Prince Edward Island"/>
    <s v="Atlantic"/>
    <s v="Small Business"/>
    <s v="Office Supplies"/>
    <s v="Paper"/>
    <n v="0.37"/>
  </r>
  <r>
    <n v="36516"/>
    <d v="2011-07-25T00:00:00"/>
    <d v="2011-07-28T00:00:00"/>
    <s v="July"/>
    <s v="2011"/>
    <n v="3"/>
    <b v="0"/>
    <s v="Medium"/>
    <n v="9"/>
    <n v="883.37"/>
    <n v="0.1"/>
    <s v="Regular Air"/>
    <n v="51.3"/>
    <n v="100.98"/>
    <n v="7.18"/>
    <s v="Giulietta Baptist"/>
    <s v="Prince Edward Island"/>
    <s v="Atlantic"/>
    <s v="Home Office"/>
    <s v="Technology"/>
    <s v="Computer Peripherals"/>
    <n v="0.4"/>
  </r>
  <r>
    <n v="36677"/>
    <d v="2009-12-23T00:00:00"/>
    <d v="2009-12-25T00:00:00"/>
    <s v="December"/>
    <s v="2009"/>
    <n v="2"/>
    <b v="0"/>
    <s v="low"/>
    <n v="38"/>
    <n v="23255.61"/>
    <n v="0"/>
    <s v="Regular Air"/>
    <n v="-734.33"/>
    <n v="599.99"/>
    <n v="24.49"/>
    <s v="Jack Lebron"/>
    <s v="Prince Edward Island"/>
    <s v="Atlantic"/>
    <s v="Corporate"/>
    <s v="Technology"/>
    <s v="Copiers and Fax"/>
    <n v="0.44"/>
  </r>
  <r>
    <n v="37185"/>
    <d v="2012-10-31T00:00:00"/>
    <d v="2012-11-01T00:00:00"/>
    <s v="November"/>
    <s v="2012"/>
    <n v="1"/>
    <b v="0"/>
    <s v="High"/>
    <n v="8"/>
    <n v="23.19"/>
    <n v="0.02"/>
    <s v="Regular Air"/>
    <n v="-13.27"/>
    <n v="2.6"/>
    <n v="2.4"/>
    <s v="Guy Armstrong"/>
    <s v="Prince Edward Island"/>
    <s v="Atlantic"/>
    <s v="Corporate"/>
    <s v="Office Supplies"/>
    <s v="Pens &amp; Art Supplies"/>
    <n v="0.57999999999999996"/>
  </r>
  <r>
    <n v="37888"/>
    <d v="2009-12-22T00:00:00"/>
    <d v="2009-12-24T00:00:00"/>
    <s v="December"/>
    <s v="2009"/>
    <n v="2"/>
    <b v="0"/>
    <s v="Critical"/>
    <n v="31"/>
    <n v="639.19000000000005"/>
    <n v="0.09"/>
    <s v="Regular Air"/>
    <n v="274.89999999999998"/>
    <n v="20.98"/>
    <n v="1.49"/>
    <s v="Hilary Holden"/>
    <s v="Prince Edward Island"/>
    <s v="Atlantic"/>
    <s v="Corporate"/>
    <s v="Office Supplies"/>
    <s v="Binders and Binder Accessories"/>
    <n v="0.35"/>
  </r>
  <r>
    <n v="38310"/>
    <d v="2012-04-14T00:00:00"/>
    <d v="2012-04-17T00:00:00"/>
    <s v="April"/>
    <s v="2012"/>
    <n v="3"/>
    <b v="0"/>
    <s v="High"/>
    <n v="4"/>
    <n v="62.45"/>
    <n v="0.08"/>
    <s v="Regular Air"/>
    <n v="-141.76"/>
    <n v="3.48"/>
    <n v="49"/>
    <s v="Jack Lebron"/>
    <s v="Prince Edward Island"/>
    <s v="Atlantic"/>
    <s v="Corporate"/>
    <s v="Office Supplies"/>
    <s v="Appliances"/>
    <n v="0.59"/>
  </r>
  <r>
    <n v="40327"/>
    <d v="2011-05-13T00:00:00"/>
    <d v="2011-05-15T00:00:00"/>
    <s v="May"/>
    <s v="2011"/>
    <n v="2"/>
    <b v="0"/>
    <s v="Medium"/>
    <n v="42"/>
    <n v="152.55000000000001"/>
    <n v="0.06"/>
    <s v="Regular Air"/>
    <n v="-20.27"/>
    <n v="3.69"/>
    <n v="2.5"/>
    <s v="Erica Bern"/>
    <s v="Prince Edward Island"/>
    <s v="Atlantic"/>
    <s v="Corporate"/>
    <s v="Office Supplies"/>
    <s v="Envelopes"/>
    <n v="0.39"/>
  </r>
  <r>
    <n v="40327"/>
    <d v="2011-05-13T00:00:00"/>
    <d v="2011-05-15T00:00:00"/>
    <s v="May"/>
    <s v="2011"/>
    <n v="2"/>
    <b v="0"/>
    <s v="Medium"/>
    <n v="36"/>
    <n v="152.96"/>
    <n v="0.09"/>
    <s v="Regular Air"/>
    <n v="-123.87"/>
    <n v="4.28"/>
    <n v="5.74"/>
    <s v="Erica Bern"/>
    <s v="Prince Edward Island"/>
    <s v="Atlantic"/>
    <s v="Corporate"/>
    <s v="Office Supplies"/>
    <s v="Paper"/>
    <n v="0.4"/>
  </r>
  <r>
    <n v="40480"/>
    <d v="2011-12-07T00:00:00"/>
    <d v="2011-12-07T00:00:00"/>
    <s v="December"/>
    <s v="2011"/>
    <n v="0"/>
    <s v="FREE DELIVERY"/>
    <s v="Critical"/>
    <n v="19"/>
    <n v="7608.88"/>
    <n v="0.06"/>
    <s v="Express Air"/>
    <n v="3049.45"/>
    <n v="420.98"/>
    <n v="19.989999999999998"/>
    <s v="Harold Engle"/>
    <s v="Prince Edward Island"/>
    <s v="Atlantic"/>
    <s v="Home Office"/>
    <s v="Office Supplies"/>
    <s v="Binders and Binder Accessories"/>
    <n v="0.35"/>
  </r>
  <r>
    <n v="40480"/>
    <d v="2011-12-07T00:00:00"/>
    <d v="2011-12-09T00:00:00"/>
    <s v="December"/>
    <s v="2011"/>
    <n v="2"/>
    <b v="0"/>
    <s v="Critical"/>
    <n v="50"/>
    <n v="1270.03"/>
    <n v="0.1"/>
    <s v="Regular Air"/>
    <n v="221.81"/>
    <n v="26.48"/>
    <n v="6.93"/>
    <s v="Harold Engle"/>
    <s v="Prince Edward Island"/>
    <s v="Atlantic"/>
    <s v="Home Office"/>
    <s v="Furniture"/>
    <s v="Office Furnishings"/>
    <n v="0.49"/>
  </r>
  <r>
    <n v="40800"/>
    <d v="2010-12-04T00:00:00"/>
    <d v="2010-12-06T00:00:00"/>
    <s v="December"/>
    <s v="2010"/>
    <n v="2"/>
    <b v="0"/>
    <s v="Not Specified"/>
    <n v="18"/>
    <n v="101.34"/>
    <n v="0.06"/>
    <s v="Regular Air"/>
    <n v="26.11"/>
    <n v="5.68"/>
    <n v="1.39"/>
    <s v="Jim Sink"/>
    <s v="Prince Edward Island"/>
    <s v="Atlantic"/>
    <s v="Corporate"/>
    <s v="Office Supplies"/>
    <s v="Envelopes"/>
    <n v="0.38"/>
  </r>
  <r>
    <n v="40835"/>
    <d v="2009-11-24T00:00:00"/>
    <d v="2009-11-26T00:00:00"/>
    <s v="November"/>
    <s v="2009"/>
    <n v="2"/>
    <b v="0"/>
    <s v="High"/>
    <n v="26"/>
    <n v="393.59"/>
    <n v="0.06"/>
    <s v="Regular Air"/>
    <n v="-8.08"/>
    <n v="15.01"/>
    <n v="8.4"/>
    <s v="Jennifer Braxton"/>
    <s v="Prince Edward Island"/>
    <s v="Atlantic"/>
    <s v="Small Business"/>
    <s v="Office Supplies"/>
    <s v="Binders and Binder Accessories"/>
    <n v="0.39"/>
  </r>
  <r>
    <n v="40835"/>
    <d v="2009-11-24T00:00:00"/>
    <d v="2009-11-26T00:00:00"/>
    <s v="November"/>
    <s v="2009"/>
    <n v="2"/>
    <b v="0"/>
    <s v="High"/>
    <n v="14"/>
    <n v="551.17999999999995"/>
    <n v="0.09"/>
    <s v="Regular Air"/>
    <n v="-326.97000000000003"/>
    <n v="40.479999999999997"/>
    <n v="19.989999999999998"/>
    <s v="Jennifer Braxton"/>
    <s v="Prince Edward Island"/>
    <s v="Atlantic"/>
    <s v="Small Business"/>
    <s v="Technology"/>
    <s v="Computer Peripherals"/>
    <n v="0.77"/>
  </r>
  <r>
    <n v="40835"/>
    <d v="2009-11-24T00:00:00"/>
    <d v="2009-11-25T00:00:00"/>
    <s v="November"/>
    <s v="2009"/>
    <n v="1"/>
    <b v="0"/>
    <s v="High"/>
    <n v="1"/>
    <n v="18.73"/>
    <n v="0.05"/>
    <s v="Regular Air"/>
    <n v="-6.68"/>
    <n v="12.28"/>
    <n v="6.13"/>
    <s v="Jennifer Braxton"/>
    <s v="Prince Edward Island"/>
    <s v="Atlantic"/>
    <s v="Small Business"/>
    <s v="Office Supplies"/>
    <s v="Storage &amp; Organization"/>
    <n v="0.56999999999999995"/>
  </r>
  <r>
    <n v="40871"/>
    <d v="2011-09-13T00:00:00"/>
    <d v="2011-09-15T00:00:00"/>
    <s v="September"/>
    <s v="2011"/>
    <n v="2"/>
    <b v="0"/>
    <s v="Not Specified"/>
    <n v="32"/>
    <n v="294.04000000000002"/>
    <n v="0.03"/>
    <s v="Regular Air"/>
    <n v="-5.53"/>
    <n v="8.85"/>
    <n v="5.6"/>
    <s v="Joy Smith"/>
    <s v="Prince Edward Island"/>
    <s v="Atlantic"/>
    <s v="Corporate"/>
    <s v="Office Supplies"/>
    <s v="Binders and Binder Accessories"/>
    <n v="0.36"/>
  </r>
  <r>
    <n v="40871"/>
    <d v="2011-09-13T00:00:00"/>
    <d v="2011-09-15T00:00:00"/>
    <s v="September"/>
    <s v="2011"/>
    <n v="2"/>
    <b v="0"/>
    <s v="Not Specified"/>
    <n v="18"/>
    <n v="2022.65"/>
    <n v="0.05"/>
    <s v="Delivery Truck"/>
    <n v="-157.63"/>
    <n v="110.98"/>
    <n v="30"/>
    <s v="Joy Smith"/>
    <s v="Prince Edward Island"/>
    <s v="Atlantic"/>
    <s v="Corporate"/>
    <s v="Furniture"/>
    <s v="Chairs &amp; Chairmats"/>
    <n v="0.71"/>
  </r>
  <r>
    <n v="41570"/>
    <d v="2010-12-03T00:00:00"/>
    <d v="2010-12-05T00:00:00"/>
    <s v="December"/>
    <s v="2010"/>
    <n v="2"/>
    <b v="0"/>
    <s v="Not Specified"/>
    <n v="24"/>
    <n v="2289.92"/>
    <n v="0.09"/>
    <s v="Regular Air"/>
    <n v="1037.55"/>
    <n v="104.85"/>
    <n v="4.6500000000000004"/>
    <s v="Harold Engle"/>
    <s v="Prince Edward Island"/>
    <s v="Atlantic"/>
    <s v="Consumer"/>
    <s v="Office Supplies"/>
    <s v="Paper"/>
    <n v="0.37"/>
  </r>
  <r>
    <n v="41991"/>
    <d v="2011-12-18T00:00:00"/>
    <d v="2011-12-23T00:00:00"/>
    <s v="December"/>
    <s v="2011"/>
    <n v="5"/>
    <b v="0"/>
    <s v="low"/>
    <n v="36"/>
    <n v="1773.86"/>
    <n v="0.06"/>
    <s v="Delivery Truck"/>
    <n v="133.30000000000001"/>
    <n v="50.98"/>
    <n v="14.19"/>
    <s v="Philip Brown"/>
    <s v="Prince Edward Island"/>
    <s v="Atlantic"/>
    <s v="Corporate"/>
    <s v="Furniture"/>
    <s v="Chairs &amp; Chairmats"/>
    <n v="0.56000000000000005"/>
  </r>
  <r>
    <n v="41991"/>
    <d v="2011-12-18T00:00:00"/>
    <d v="2011-12-22T00:00:00"/>
    <s v="December"/>
    <s v="2011"/>
    <n v="4"/>
    <b v="0"/>
    <s v="low"/>
    <n v="35"/>
    <n v="543.22"/>
    <n v="0"/>
    <s v="Regular Air"/>
    <n v="68.44"/>
    <n v="14.58"/>
    <n v="7.4"/>
    <s v="Philip Brown"/>
    <s v="Prince Edward Island"/>
    <s v="Atlantic"/>
    <s v="Corporate"/>
    <s v="Furniture"/>
    <s v="Office Furnishings"/>
    <n v="0.48"/>
  </r>
  <r>
    <n v="41991"/>
    <d v="2011-12-18T00:00:00"/>
    <d v="2011-12-22T00:00:00"/>
    <s v="December"/>
    <s v="2011"/>
    <n v="4"/>
    <b v="0"/>
    <s v="low"/>
    <n v="18"/>
    <n v="813.9"/>
    <n v="0.06"/>
    <s v="Regular Air"/>
    <n v="256.66000000000003"/>
    <n v="45.98"/>
    <n v="4.8"/>
    <s v="Philip Brown"/>
    <s v="Prince Edward Island"/>
    <s v="Atlantic"/>
    <s v="Corporate"/>
    <s v="Furniture"/>
    <s v="Office Furnishings"/>
    <n v="0.68"/>
  </r>
  <r>
    <n v="42400"/>
    <d v="2012-08-09T00:00:00"/>
    <d v="2012-08-11T00:00:00"/>
    <s v="August"/>
    <s v="2012"/>
    <n v="2"/>
    <b v="0"/>
    <s v="low"/>
    <n v="44"/>
    <n v="865.27"/>
    <n v="0.03"/>
    <s v="Regular Air"/>
    <n v="11.55"/>
    <n v="19.98"/>
    <n v="4"/>
    <s v="Giulietta Baptist"/>
    <s v="Prince Edward Island"/>
    <s v="Atlantic"/>
    <s v="Home Office"/>
    <s v="Technology"/>
    <s v="Computer Peripherals"/>
    <n v="0.68"/>
  </r>
  <r>
    <n v="42400"/>
    <d v="2012-08-09T00:00:00"/>
    <d v="2012-08-14T00:00:00"/>
    <s v="August"/>
    <s v="2012"/>
    <n v="5"/>
    <b v="0"/>
    <s v="low"/>
    <n v="41"/>
    <n v="429.28"/>
    <n v="0.06"/>
    <s v="Regular Air"/>
    <n v="-168.95"/>
    <n v="10.97"/>
    <n v="6.5"/>
    <s v="Giulietta Baptist"/>
    <s v="Prince Edward Island"/>
    <s v="Atlantic"/>
    <s v="Home Office"/>
    <s v="Technology"/>
    <s v="Computer Peripherals"/>
    <n v="0.64"/>
  </r>
  <r>
    <n v="42754"/>
    <d v="2010-08-24T00:00:00"/>
    <d v="2010-08-25T00:00:00"/>
    <s v="August"/>
    <s v="2010"/>
    <n v="1"/>
    <b v="0"/>
    <s v="Critical"/>
    <n v="31"/>
    <n v="341.71"/>
    <n v="0.04"/>
    <s v="Regular Air"/>
    <n v="32.19"/>
    <n v="10.98"/>
    <n v="5.14"/>
    <s v="Paul Gonzalez"/>
    <s v="Prince Edward Island"/>
    <s v="Atlantic"/>
    <s v="Corporate"/>
    <s v="Office Supplies"/>
    <s v="Binders and Binder Accessories"/>
    <n v="0.36"/>
  </r>
  <r>
    <n v="42918"/>
    <d v="2011-05-22T00:00:00"/>
    <d v="2011-05-24T00:00:00"/>
    <s v="May"/>
    <s v="2011"/>
    <n v="2"/>
    <b v="0"/>
    <s v="High"/>
    <n v="46"/>
    <n v="648.26"/>
    <n v="7.0000000000000007E-2"/>
    <s v="Regular Air"/>
    <n v="30.48"/>
    <n v="14.27"/>
    <n v="7.27"/>
    <s v="Logan Haushalter"/>
    <s v="Prince Edward Island"/>
    <s v="Atlantic"/>
    <s v="Corporate"/>
    <s v="Office Supplies"/>
    <s v="Binders and Binder Accessories"/>
    <n v="0.38"/>
  </r>
  <r>
    <n v="42918"/>
    <d v="2011-05-22T00:00:00"/>
    <d v="2011-05-24T00:00:00"/>
    <s v="May"/>
    <s v="2011"/>
    <n v="2"/>
    <b v="0"/>
    <s v="High"/>
    <n v="46"/>
    <n v="410.43"/>
    <n v="0.1"/>
    <s v="Regular Air"/>
    <n v="-54.58"/>
    <n v="9.49"/>
    <n v="5.76"/>
    <s v="Logan Haushalter"/>
    <s v="Prince Edward Island"/>
    <s v="Atlantic"/>
    <s v="Corporate"/>
    <s v="Technology"/>
    <s v="Office Machines"/>
    <n v="0.39"/>
  </r>
  <r>
    <n v="42944"/>
    <d v="2012-11-18T00:00:00"/>
    <d v="2012-11-19T00:00:00"/>
    <s v="November"/>
    <s v="2012"/>
    <n v="1"/>
    <b v="0"/>
    <s v="Critical"/>
    <n v="43"/>
    <n v="9750.5499999999993"/>
    <n v="0"/>
    <s v="Delivery Truck"/>
    <n v="1061.6099999999999"/>
    <n v="216.6"/>
    <n v="64.2"/>
    <s v="Filia McAdams"/>
    <s v="Prince Edward Island"/>
    <s v="Atlantic"/>
    <s v="Small Business"/>
    <s v="Furniture"/>
    <s v="Chairs &amp; Chairmats"/>
    <n v="0.59"/>
  </r>
  <r>
    <n v="44037"/>
    <d v="2012-06-28T00:00:00"/>
    <d v="2012-06-30T00:00:00"/>
    <s v="June"/>
    <s v="2012"/>
    <n v="2"/>
    <b v="0"/>
    <s v="High"/>
    <n v="39"/>
    <n v="835.55"/>
    <n v="7.0000000000000007E-2"/>
    <s v="Regular Air"/>
    <n v="326.43"/>
    <n v="22.23"/>
    <n v="5.08"/>
    <s v="Carlos Soltero"/>
    <s v="Prince Edward Island"/>
    <s v="Atlantic"/>
    <s v="Consumer"/>
    <s v="Furniture"/>
    <s v="Office Furnishings"/>
    <n v="0.41"/>
  </r>
  <r>
    <n v="44037"/>
    <d v="2012-06-28T00:00:00"/>
    <d v="2012-06-30T00:00:00"/>
    <s v="June"/>
    <s v="2012"/>
    <n v="2"/>
    <b v="0"/>
    <s v="High"/>
    <n v="38"/>
    <n v="1799.6115"/>
    <n v="7.0000000000000007E-2"/>
    <s v="Regular Air"/>
    <n v="557.6"/>
    <n v="55.99"/>
    <n v="1.25"/>
    <s v="Carlos Soltero"/>
    <s v="Prince Edward Island"/>
    <s v="Atlantic"/>
    <s v="Consumer"/>
    <s v="Technology"/>
    <s v="Telephones and Communication"/>
    <n v="0.55000000000000004"/>
  </r>
  <r>
    <n v="44387"/>
    <d v="2009-02-04T00:00:00"/>
    <d v="2009-02-09T00:00:00"/>
    <s v="February"/>
    <s v="2009"/>
    <n v="5"/>
    <b v="0"/>
    <s v="low"/>
    <n v="50"/>
    <n v="1441.57"/>
    <n v="7.0000000000000007E-2"/>
    <s v="Express Air"/>
    <n v="475.26"/>
    <n v="29.89"/>
    <n v="1.99"/>
    <s v="Erica Bern"/>
    <s v="Prince Edward Island"/>
    <s v="Atlantic"/>
    <s v="Corporate"/>
    <s v="Technology"/>
    <s v="Computer Peripherals"/>
    <n v="0.5"/>
  </r>
  <r>
    <n v="44387"/>
    <d v="2009-02-04T00:00:00"/>
    <d v="2009-02-08T00:00:00"/>
    <s v="February"/>
    <s v="2009"/>
    <n v="4"/>
    <b v="0"/>
    <s v="low"/>
    <n v="20"/>
    <n v="173.09"/>
    <n v="0.03"/>
    <s v="Regular Air"/>
    <n v="-6.71"/>
    <n v="8.34"/>
    <n v="4.82"/>
    <s v="Erica Bern"/>
    <s v="Prince Edward Island"/>
    <s v="Atlantic"/>
    <s v="Corporate"/>
    <s v="Office Supplies"/>
    <s v="Paper"/>
    <n v="0.4"/>
  </r>
  <r>
    <n v="44576"/>
    <d v="2009-12-25T00:00:00"/>
    <d v="2009-12-26T00:00:00"/>
    <s v="December"/>
    <s v="2009"/>
    <n v="1"/>
    <b v="0"/>
    <s v="Not Specified"/>
    <n v="38"/>
    <n v="5016.25"/>
    <n v="0.01"/>
    <s v="Delivery Truck"/>
    <n v="-189.35"/>
    <n v="124.49"/>
    <n v="51.94"/>
    <s v="Greg Guthrie"/>
    <s v="Prince Edward Island"/>
    <s v="Atlantic"/>
    <s v="Small Business"/>
    <s v="Furniture"/>
    <s v="Tables"/>
    <n v="0.63"/>
  </r>
  <r>
    <n v="45601"/>
    <d v="2011-09-26T00:00:00"/>
    <d v="2011-09-28T00:00:00"/>
    <s v="September"/>
    <s v="2011"/>
    <n v="2"/>
    <b v="0"/>
    <s v="High"/>
    <n v="47"/>
    <n v="945.03"/>
    <n v="0"/>
    <s v="Regular Air"/>
    <n v="267.64"/>
    <n v="19.98"/>
    <n v="5.97"/>
    <s v="Dan Reichenbach"/>
    <s v="Prince Edward Island"/>
    <s v="Atlantic"/>
    <s v="Corporate"/>
    <s v="Office Supplies"/>
    <s v="Paper"/>
    <n v="0.38"/>
  </r>
  <r>
    <n v="45606"/>
    <d v="2011-09-22T00:00:00"/>
    <d v="2011-09-24T00:00:00"/>
    <s v="September"/>
    <s v="2011"/>
    <n v="2"/>
    <b v="0"/>
    <s v="Medium"/>
    <n v="38"/>
    <n v="325.75"/>
    <n v="0.1"/>
    <s v="Regular Air"/>
    <n v="-124.25"/>
    <n v="8.75"/>
    <n v="8.5399999999999991"/>
    <s v="Jim Sink"/>
    <s v="Prince Edward Island"/>
    <s v="Atlantic"/>
    <s v="Corporate"/>
    <s v="Furniture"/>
    <s v="Office Furnishings"/>
    <n v="0.43"/>
  </r>
  <r>
    <n v="45606"/>
    <d v="2011-09-22T00:00:00"/>
    <d v="2011-09-23T00:00:00"/>
    <s v="September"/>
    <s v="2011"/>
    <n v="1"/>
    <b v="0"/>
    <s v="Medium"/>
    <n v="24"/>
    <n v="136.41999999999999"/>
    <n v="0.09"/>
    <s v="Regular Air"/>
    <n v="-8.3800000000000008"/>
    <n v="5.85"/>
    <n v="2.27"/>
    <s v="Jim Sink"/>
    <s v="Prince Edward Island"/>
    <s v="Atlantic"/>
    <s v="Corporate"/>
    <s v="Office Supplies"/>
    <s v="Pens &amp; Art Supplies"/>
    <n v="0.56000000000000005"/>
  </r>
  <r>
    <n v="46119"/>
    <d v="2009-02-15T00:00:00"/>
    <d v="2009-02-17T00:00:00"/>
    <s v="February"/>
    <s v="2009"/>
    <n v="2"/>
    <b v="0"/>
    <s v="Critical"/>
    <n v="23"/>
    <n v="93.05"/>
    <n v="0.03"/>
    <s v="Regular Air"/>
    <n v="15.27"/>
    <n v="3.8"/>
    <n v="1.49"/>
    <s v="Carlos Soltero"/>
    <s v="Prince Edward Island"/>
    <s v="Atlantic"/>
    <s v="Consumer"/>
    <s v="Office Supplies"/>
    <s v="Binders and Binder Accessories"/>
    <n v="0.38"/>
  </r>
  <r>
    <n v="46119"/>
    <d v="2009-02-15T00:00:00"/>
    <d v="2009-02-17T00:00:00"/>
    <s v="February"/>
    <s v="2009"/>
    <n v="2"/>
    <b v="0"/>
    <s v="Critical"/>
    <n v="20"/>
    <n v="154.13"/>
    <n v="7.0000000000000007E-2"/>
    <s v="Regular Air"/>
    <n v="57.31"/>
    <n v="7.98"/>
    <n v="1.25"/>
    <s v="Carlos Soltero"/>
    <s v="Prince Edward Island"/>
    <s v="Atlantic"/>
    <s v="Consumer"/>
    <s v="Office Supplies"/>
    <s v="Paper"/>
    <n v="0.35"/>
  </r>
  <r>
    <n v="46119"/>
    <d v="2009-02-15T00:00:00"/>
    <d v="2009-02-16T00:00:00"/>
    <s v="February"/>
    <s v="2009"/>
    <n v="1"/>
    <b v="0"/>
    <s v="Critical"/>
    <n v="46"/>
    <n v="18824.419999999998"/>
    <n v="7.0000000000000007E-2"/>
    <s v="Delivery Truck"/>
    <n v="-575.35"/>
    <n v="417.4"/>
    <n v="75.23"/>
    <s v="Carlos Soltero"/>
    <s v="Prince Edward Island"/>
    <s v="Atlantic"/>
    <s v="Consumer"/>
    <s v="Furniture"/>
    <s v="Tables"/>
    <n v="0.79"/>
  </r>
  <r>
    <n v="46756"/>
    <d v="2009-10-11T00:00:00"/>
    <d v="2009-10-13T00:00:00"/>
    <s v="October"/>
    <s v="2009"/>
    <n v="2"/>
    <b v="0"/>
    <s v="Medium"/>
    <n v="3"/>
    <n v="33.64"/>
    <n v="0.01"/>
    <s v="Regular Air"/>
    <n v="-22.45"/>
    <n v="7.28"/>
    <n v="11.15"/>
    <s v="Chuck Magee"/>
    <s v="Prince Edward Island"/>
    <s v="Atlantic"/>
    <s v="Corporate"/>
    <s v="Office Supplies"/>
    <s v="Paper"/>
    <n v="0.37"/>
  </r>
  <r>
    <n v="47714"/>
    <d v="2011-03-10T00:00:00"/>
    <d v="2011-03-11T00:00:00"/>
    <s v="March"/>
    <s v="2011"/>
    <n v="1"/>
    <b v="0"/>
    <s v="Medium"/>
    <n v="30"/>
    <n v="176.15"/>
    <n v="0.01"/>
    <s v="Regular Air"/>
    <n v="-125.36"/>
    <n v="5.53"/>
    <n v="6.98"/>
    <s v="Philip Brown"/>
    <s v="Prince Edward Island"/>
    <s v="Atlantic"/>
    <s v="Corporate"/>
    <s v="Office Supplies"/>
    <s v="Binders and Binder Accessories"/>
    <n v="0.39"/>
  </r>
  <r>
    <n v="47846"/>
    <d v="2012-08-11T00:00:00"/>
    <d v="2012-08-13T00:00:00"/>
    <s v="August"/>
    <s v="2012"/>
    <n v="2"/>
    <b v="0"/>
    <s v="High"/>
    <n v="5"/>
    <n v="66.430000000000007"/>
    <n v="0.01"/>
    <s v="Regular Air"/>
    <n v="-9.4499999999999993"/>
    <n v="10.68"/>
    <n v="13.04"/>
    <s v="Hilary Holden"/>
    <s v="Prince Edward Island"/>
    <s v="Atlantic"/>
    <s v="Corporate"/>
    <s v="Furniture"/>
    <s v="Office Furnishings"/>
    <n v="0.6"/>
  </r>
  <r>
    <n v="47846"/>
    <d v="2012-08-11T00:00:00"/>
    <d v="2012-08-13T00:00:00"/>
    <s v="August"/>
    <s v="2012"/>
    <n v="2"/>
    <b v="0"/>
    <s v="High"/>
    <n v="25"/>
    <n v="2674.18"/>
    <n v="0.06"/>
    <s v="Regular Air"/>
    <n v="631.99"/>
    <n v="110.98"/>
    <n v="13.99"/>
    <s v="Hilary Holden"/>
    <s v="Prince Edward Island"/>
    <s v="Atlantic"/>
    <s v="Corporate"/>
    <s v="Furniture"/>
    <s v="Office Furnishings"/>
    <n v="0.69"/>
  </r>
  <r>
    <n v="47846"/>
    <d v="2012-08-11T00:00:00"/>
    <d v="2012-08-12T00:00:00"/>
    <s v="August"/>
    <s v="2012"/>
    <n v="1"/>
    <b v="0"/>
    <s v="High"/>
    <n v="50"/>
    <n v="5513.82"/>
    <n v="0.03"/>
    <s v="Regular Air"/>
    <n v="1581.93"/>
    <n v="105.98"/>
    <n v="13.99"/>
    <s v="Hilary Holden"/>
    <s v="Prince Edward Island"/>
    <s v="Atlantic"/>
    <s v="Corporate"/>
    <s v="Furniture"/>
    <s v="Office Furnishings"/>
    <n v="0.65"/>
  </r>
  <r>
    <n v="47846"/>
    <d v="2012-08-11T00:00:00"/>
    <d v="2012-08-12T00:00:00"/>
    <s v="August"/>
    <s v="2012"/>
    <n v="1"/>
    <b v="0"/>
    <s v="High"/>
    <n v="37"/>
    <n v="241.14"/>
    <n v="0.08"/>
    <s v="Regular Air"/>
    <n v="-120.08"/>
    <n v="6.68"/>
    <n v="6.93"/>
    <s v="Hilary Holden"/>
    <s v="Prince Edward Island"/>
    <s v="Atlantic"/>
    <s v="Corporate"/>
    <s v="Office Supplies"/>
    <s v="Paper"/>
    <n v="0.37"/>
  </r>
  <r>
    <n v="47876"/>
    <d v="2009-12-25T00:00:00"/>
    <d v="2009-12-27T00:00:00"/>
    <s v="December"/>
    <s v="2009"/>
    <n v="2"/>
    <b v="0"/>
    <s v="High"/>
    <n v="8"/>
    <n v="365.22"/>
    <n v="0.04"/>
    <s v="Regular Air"/>
    <n v="58.08"/>
    <n v="46.89"/>
    <n v="5.0999999999999996"/>
    <s v="Greg Guthrie"/>
    <s v="Prince Edward Island"/>
    <s v="Atlantic"/>
    <s v="Small Business"/>
    <s v="Office Supplies"/>
    <s v="Appliances"/>
    <n v="0.46"/>
  </r>
  <r>
    <n v="48067"/>
    <d v="2012-06-29T00:00:00"/>
    <d v="2012-07-01T00:00:00"/>
    <s v="July"/>
    <s v="2012"/>
    <n v="2"/>
    <b v="0"/>
    <s v="low"/>
    <n v="31"/>
    <n v="3229.66"/>
    <n v="0.05"/>
    <s v="Express Air"/>
    <n v="695.06"/>
    <n v="125.99"/>
    <n v="3"/>
    <s v="Jennifer Braxton"/>
    <s v="Prince Edward Island"/>
    <s v="Atlantic"/>
    <s v="Small Business"/>
    <s v="Technology"/>
    <s v="Telephones and Communication"/>
    <n v="0.59"/>
  </r>
  <r>
    <n v="48067"/>
    <d v="2012-06-29T00:00:00"/>
    <d v="2012-06-29T00:00:00"/>
    <s v="June"/>
    <s v="2012"/>
    <n v="0"/>
    <s v="FREE DELIVERY"/>
    <s v="low"/>
    <n v="24"/>
    <n v="4010.9375"/>
    <n v="0"/>
    <s v="Express Air"/>
    <n v="630.70000000000005"/>
    <n v="195.99"/>
    <n v="8.99"/>
    <s v="Jennifer Braxton"/>
    <s v="Prince Edward Island"/>
    <s v="Atlantic"/>
    <s v="Small Business"/>
    <s v="Technology"/>
    <s v="Telephones and Communication"/>
    <n v="0.6"/>
  </r>
  <r>
    <n v="48199"/>
    <d v="2009-01-18T00:00:00"/>
    <d v="2009-01-21T00:00:00"/>
    <s v="January"/>
    <s v="2009"/>
    <n v="3"/>
    <b v="0"/>
    <s v="Not Specified"/>
    <n v="47"/>
    <n v="672.46"/>
    <n v="0.1"/>
    <s v="Regular Air"/>
    <n v="279.74"/>
    <n v="15.74"/>
    <n v="1.39"/>
    <s v="Erica Bern"/>
    <s v="Prince Edward Island"/>
    <s v="Atlantic"/>
    <s v="Corporate"/>
    <s v="Office Supplies"/>
    <s v="Envelopes"/>
    <n v="0.4"/>
  </r>
  <r>
    <n v="49029"/>
    <d v="2012-05-20T00:00:00"/>
    <d v="2012-05-22T00:00:00"/>
    <s v="May"/>
    <s v="2012"/>
    <n v="2"/>
    <b v="0"/>
    <s v="High"/>
    <n v="49"/>
    <n v="8223.07"/>
    <n v="0.06"/>
    <s v="Express Air"/>
    <n v="2549.4"/>
    <n v="195.99"/>
    <n v="3.99"/>
    <s v="Jim Sink"/>
    <s v="Prince Edward Island"/>
    <s v="Atlantic"/>
    <s v="Corporate"/>
    <s v="Technology"/>
    <s v="Telephones and Communication"/>
    <n v="0.59"/>
  </r>
  <r>
    <n v="49216"/>
    <d v="2009-03-19T00:00:00"/>
    <d v="2009-03-19T00:00:00"/>
    <s v="March"/>
    <s v="2009"/>
    <n v="0"/>
    <s v="FREE DELIVERY"/>
    <s v="High"/>
    <n v="11"/>
    <n v="259.69"/>
    <n v="0.1"/>
    <s v="Regular Air"/>
    <n v="-45.82"/>
    <n v="24.92"/>
    <n v="12.98"/>
    <s v="Noah Childs"/>
    <s v="Prince Edward Island"/>
    <s v="Atlantic"/>
    <s v="Home Office"/>
    <s v="Office Supplies"/>
    <s v="Binders and Binder Accessories"/>
    <n v="0.39"/>
  </r>
  <r>
    <n v="49216"/>
    <d v="2009-03-19T00:00:00"/>
    <d v="2009-03-19T00:00:00"/>
    <s v="March"/>
    <s v="2009"/>
    <n v="0"/>
    <s v="FREE DELIVERY"/>
    <s v="High"/>
    <n v="9"/>
    <n v="2503.86"/>
    <n v="0.06"/>
    <s v="Delivery Truck"/>
    <n v="-172.48"/>
    <n v="270.97000000000003"/>
    <n v="28.06"/>
    <s v="Noah Childs"/>
    <s v="Manitoba"/>
    <s v="Prarie"/>
    <s v="Home Office"/>
    <s v="Technology"/>
    <s v="Office Machines"/>
    <n v="0.56000000000000005"/>
  </r>
  <r>
    <n v="49216"/>
    <d v="2009-03-19T00:00:00"/>
    <d v="2009-03-20T00:00:00"/>
    <s v="March"/>
    <s v="2009"/>
    <n v="1"/>
    <b v="0"/>
    <s v="High"/>
    <n v="29"/>
    <n v="374.67"/>
    <n v="0"/>
    <s v="Express Air"/>
    <n v="30.63"/>
    <n v="12.28"/>
    <n v="6.35"/>
    <s v="Noah Childs"/>
    <s v="Manitoba"/>
    <s v="Prarie"/>
    <s v="Home Office"/>
    <s v="Office Supplies"/>
    <s v="Paper"/>
    <n v="0.38"/>
  </r>
  <r>
    <n v="49990"/>
    <d v="2009-09-05T00:00:00"/>
    <d v="2009-09-05T00:00:00"/>
    <s v="September"/>
    <s v="2009"/>
    <n v="0"/>
    <s v="FREE DELIVERY"/>
    <s v="Not Specified"/>
    <n v="11"/>
    <n v="5155.3500000000004"/>
    <n v="0"/>
    <s v="Delivery Truck"/>
    <n v="501.51"/>
    <n v="442.14"/>
    <n v="14.7"/>
    <s v="Evan Minnotte"/>
    <s v="Manitoba"/>
    <s v="Prarie"/>
    <s v="Corporate"/>
    <s v="Technology"/>
    <s v="Office Machines"/>
    <n v="0.56000000000000005"/>
  </r>
  <r>
    <n v="50081"/>
    <d v="2009-11-03T00:00:00"/>
    <d v="2009-11-04T00:00:00"/>
    <s v="November"/>
    <s v="2009"/>
    <n v="1"/>
    <b v="0"/>
    <s v="Not Specified"/>
    <n v="7"/>
    <n v="538.51"/>
    <n v="0"/>
    <s v="Delivery Truck"/>
    <n v="-88.75"/>
    <n v="70.98"/>
    <n v="26.74"/>
    <s v="Guy Armstrong"/>
    <s v="Manitoba"/>
    <s v="Prarie"/>
    <s v="Corporate"/>
    <s v="Furniture"/>
    <s v="Bookcases"/>
    <n v="0.6"/>
  </r>
  <r>
    <n v="50404"/>
    <d v="2011-03-26T00:00:00"/>
    <d v="2011-03-27T00:00:00"/>
    <s v="March"/>
    <s v="2011"/>
    <n v="1"/>
    <b v="0"/>
    <s v="High"/>
    <n v="18"/>
    <n v="3780.43"/>
    <n v="0.05"/>
    <s v="Regular Air"/>
    <n v="905.57"/>
    <n v="210.55"/>
    <n v="9.99"/>
    <s v="Guy Armstrong"/>
    <s v="Manitoba"/>
    <s v="Prarie"/>
    <s v="Corporate"/>
    <s v="Office Supplies"/>
    <s v="Storage &amp; Organization"/>
    <n v="0.6"/>
  </r>
  <r>
    <n v="50404"/>
    <d v="2011-03-26T00:00:00"/>
    <d v="2011-03-28T00:00:00"/>
    <s v="March"/>
    <s v="2011"/>
    <n v="2"/>
    <b v="0"/>
    <s v="High"/>
    <n v="10"/>
    <n v="1961.68"/>
    <n v="0.04"/>
    <s v="Regular Air"/>
    <n v="-367"/>
    <n v="182.55"/>
    <n v="69"/>
    <s v="Guy Armstrong"/>
    <s v="Manitoba"/>
    <s v="Prarie"/>
    <s v="Corporate"/>
    <s v="Furniture"/>
    <s v="Tables"/>
    <n v="0.72"/>
  </r>
  <r>
    <n v="50784"/>
    <d v="2012-02-10T00:00:00"/>
    <d v="2012-02-11T00:00:00"/>
    <s v="February"/>
    <s v="2012"/>
    <n v="1"/>
    <b v="0"/>
    <s v="High"/>
    <n v="20"/>
    <n v="638.72"/>
    <n v="0.04"/>
    <s v="Regular Air"/>
    <n v="-130.88"/>
    <n v="32.979999999999997"/>
    <n v="5.5"/>
    <s v="Chuck Magee"/>
    <s v="Manitoba"/>
    <s v="Prarie"/>
    <s v="Corporate"/>
    <s v="Technology"/>
    <s v="Computer Peripherals"/>
    <n v="0.75"/>
  </r>
  <r>
    <n v="50850"/>
    <d v="2009-05-06T00:00:00"/>
    <d v="2009-05-08T00:00:00"/>
    <s v="May"/>
    <s v="2009"/>
    <n v="2"/>
    <b v="0"/>
    <s v="Critical"/>
    <n v="37"/>
    <n v="1599.54"/>
    <n v="0"/>
    <s v="Regular Air"/>
    <n v="578.14"/>
    <n v="40.98"/>
    <n v="7.47"/>
    <s v="Greg Guthrie"/>
    <s v="Manitoba"/>
    <s v="Prarie"/>
    <s v="Small Business"/>
    <s v="Office Supplies"/>
    <s v="Binders and Binder Accessories"/>
    <n v="0.37"/>
  </r>
  <r>
    <n v="50850"/>
    <d v="2009-05-06T00:00:00"/>
    <d v="2009-05-07T00:00:00"/>
    <s v="May"/>
    <s v="2009"/>
    <n v="1"/>
    <b v="0"/>
    <s v="Critical"/>
    <n v="2"/>
    <n v="942.42"/>
    <n v="0.02"/>
    <s v="Delivery Truck"/>
    <n v="-634.87"/>
    <n v="417.4"/>
    <n v="75.23"/>
    <s v="Greg Guthrie"/>
    <s v="Manitoba"/>
    <s v="Prarie"/>
    <s v="Small Business"/>
    <s v="Furniture"/>
    <s v="Tables"/>
    <n v="0.79"/>
  </r>
  <r>
    <n v="51075"/>
    <d v="2010-11-23T00:00:00"/>
    <d v="2010-11-25T00:00:00"/>
    <s v="November"/>
    <s v="2010"/>
    <n v="2"/>
    <b v="0"/>
    <s v="Not Specified"/>
    <n v="43"/>
    <n v="1290.2065"/>
    <n v="0.06"/>
    <s v="Express Air"/>
    <n v="-160.68"/>
    <n v="35.99"/>
    <n v="5"/>
    <s v="Carlos Soltero"/>
    <s v="Manitoba"/>
    <s v="Prarie"/>
    <s v="Small Business"/>
    <s v="Technology"/>
    <s v="Telephones and Communication"/>
    <n v="0.82"/>
  </r>
  <r>
    <n v="51461"/>
    <d v="2011-02-10T00:00:00"/>
    <d v="2011-02-12T00:00:00"/>
    <s v="February"/>
    <s v="2011"/>
    <n v="2"/>
    <b v="0"/>
    <s v="Not Specified"/>
    <n v="43"/>
    <n v="858.53"/>
    <n v="7.0000000000000007E-2"/>
    <s v="Regular Air"/>
    <n v="-97.54"/>
    <n v="19.989999999999998"/>
    <n v="11.17"/>
    <s v="Greg Guthrie"/>
    <s v="Manitoba"/>
    <s v="Prarie"/>
    <s v="Corporate"/>
    <s v="Furniture"/>
    <s v="Office Furnishings"/>
    <n v="0.6"/>
  </r>
  <r>
    <n v="51558"/>
    <d v="2010-03-29T00:00:00"/>
    <d v="2010-03-29T00:00:00"/>
    <s v="March"/>
    <s v="2010"/>
    <n v="0"/>
    <s v="FREE DELIVERY"/>
    <s v="Not Specified"/>
    <n v="34"/>
    <n v="245.4"/>
    <n v="0"/>
    <s v="Regular Air"/>
    <n v="-87.27"/>
    <n v="6.68"/>
    <n v="6.92"/>
    <s v="Greg Guthrie"/>
    <s v="Manitoba"/>
    <s v="Prarie"/>
    <s v="Corporate"/>
    <s v="Office Supplies"/>
    <s v="Paper"/>
    <n v="0.37"/>
  </r>
  <r>
    <n v="51558"/>
    <d v="2010-03-29T00:00:00"/>
    <d v="2010-03-29T00:00:00"/>
    <s v="March"/>
    <s v="2010"/>
    <n v="0"/>
    <s v="FREE DELIVERY"/>
    <s v="Not Specified"/>
    <n v="47"/>
    <n v="4177.66"/>
    <n v="0.04"/>
    <s v="Delivery Truck"/>
    <n v="85.29"/>
    <n v="85.29"/>
    <n v="60"/>
    <s v="Greg Guthrie"/>
    <s v="Manitoba"/>
    <s v="Prarie"/>
    <s v="Corporate"/>
    <s v="Furniture"/>
    <s v="Tables"/>
    <n v="0.56000000000000005"/>
  </r>
  <r>
    <n v="52130"/>
    <d v="2012-09-05T00:00:00"/>
    <d v="2012-09-07T00:00:00"/>
    <s v="September"/>
    <s v="2012"/>
    <n v="2"/>
    <b v="0"/>
    <s v="low"/>
    <n v="13"/>
    <n v="63.33"/>
    <n v="0"/>
    <s v="Regular Air"/>
    <n v="-39.96"/>
    <n v="4.13"/>
    <n v="5.34"/>
    <s v="Carlos Soltero"/>
    <s v="Manitoba"/>
    <s v="Prarie"/>
    <s v="Consumer"/>
    <s v="Office Supplies"/>
    <s v="Binders and Binder Accessories"/>
    <n v="0.38"/>
  </r>
  <r>
    <n v="52130"/>
    <d v="2012-09-05T00:00:00"/>
    <d v="2012-09-07T00:00:00"/>
    <s v="September"/>
    <s v="2012"/>
    <n v="2"/>
    <b v="0"/>
    <s v="low"/>
    <n v="36"/>
    <n v="1436.55"/>
    <n v="0.1"/>
    <s v="Regular Air"/>
    <n v="-4.01"/>
    <n v="40.89"/>
    <n v="18.98"/>
    <s v="Carlos Soltero"/>
    <s v="Manitoba"/>
    <s v="Prarie"/>
    <s v="Consumer"/>
    <s v="Furniture"/>
    <s v="Office Furnishings"/>
    <n v="0.56999999999999995"/>
  </r>
  <r>
    <n v="52482"/>
    <d v="2011-01-31T00:00:00"/>
    <d v="2011-01-31T00:00:00"/>
    <s v="January"/>
    <s v="2011"/>
    <n v="0"/>
    <s v="FREE DELIVERY"/>
    <s v="Critical"/>
    <n v="21"/>
    <n v="848.2"/>
    <n v="0.06"/>
    <s v="Express Air"/>
    <n v="163.78"/>
    <n v="40.98"/>
    <n v="5.33"/>
    <s v="Greg Guthrie"/>
    <s v="Manitoba"/>
    <s v="Prarie"/>
    <s v="Corporate"/>
    <s v="Office Supplies"/>
    <s v="Appliances"/>
    <n v="0.56999999999999995"/>
  </r>
  <r>
    <n v="52482"/>
    <d v="2011-01-31T00:00:00"/>
    <d v="2011-02-02T00:00:00"/>
    <s v="February"/>
    <s v="2011"/>
    <n v="2"/>
    <b v="0"/>
    <s v="Critical"/>
    <n v="30"/>
    <n v="717.21"/>
    <n v="0"/>
    <s v="Regular Air"/>
    <n v="217.06"/>
    <n v="22.23"/>
    <n v="3.63"/>
    <s v="Greg Guthrie"/>
    <s v="Manitoba"/>
    <s v="Prarie"/>
    <s v="Corporate"/>
    <s v="Furniture"/>
    <s v="Office Furnishings"/>
    <n v="0.52"/>
  </r>
  <r>
    <n v="53410"/>
    <d v="2009-08-07T00:00:00"/>
    <d v="2009-08-09T00:00:00"/>
    <s v="August"/>
    <s v="2009"/>
    <n v="2"/>
    <b v="0"/>
    <s v="Critical"/>
    <n v="44"/>
    <n v="642.79999999999995"/>
    <n v="0.08"/>
    <s v="Regular Air"/>
    <n v="-253.11"/>
    <n v="14.81"/>
    <n v="13.32"/>
    <s v="Christopher Schild"/>
    <s v="Manitoba"/>
    <s v="Prarie"/>
    <s v="Corporate"/>
    <s v="Office Supplies"/>
    <s v="Appliances"/>
    <n v="0.43"/>
  </r>
  <r>
    <n v="53477"/>
    <d v="2012-05-05T00:00:00"/>
    <d v="2012-05-07T00:00:00"/>
    <s v="May"/>
    <s v="2012"/>
    <n v="2"/>
    <b v="0"/>
    <s v="High"/>
    <n v="32"/>
    <n v="3114.05"/>
    <n v="0.01"/>
    <s v="Delivery Truck"/>
    <n v="-1207.18"/>
    <n v="95.95"/>
    <n v="74.349999999999994"/>
    <s v="Joy Smith"/>
    <s v="Manitoba"/>
    <s v="Prarie"/>
    <s v="Corporate"/>
    <s v="Furniture"/>
    <s v="Chairs &amp; Chairmats"/>
    <n v="0.56999999999999995"/>
  </r>
  <r>
    <n v="53477"/>
    <d v="2012-05-05T00:00:00"/>
    <d v="2012-05-06T00:00:00"/>
    <s v="May"/>
    <s v="2012"/>
    <n v="1"/>
    <b v="0"/>
    <s v="High"/>
    <n v="27"/>
    <n v="8161.93"/>
    <n v="0.06"/>
    <s v="Delivery Truck"/>
    <n v="1261.44"/>
    <n v="300.98"/>
    <n v="64.73"/>
    <s v="Joy Smith"/>
    <s v="Manitoba"/>
    <s v="Prarie"/>
    <s v="Corporate"/>
    <s v="Furniture"/>
    <s v="Chairs &amp; Chairmats"/>
    <n v="0.56000000000000005"/>
  </r>
  <r>
    <n v="53477"/>
    <d v="2012-05-05T00:00:00"/>
    <d v="2012-05-07T00:00:00"/>
    <s v="May"/>
    <s v="2012"/>
    <n v="2"/>
    <b v="0"/>
    <s v="High"/>
    <n v="36"/>
    <n v="1314.65"/>
    <n v="0.06"/>
    <s v="Regular Air"/>
    <n v="536.87"/>
    <n v="37.94"/>
    <n v="5.08"/>
    <s v="Joy Smith"/>
    <s v="Manitoba"/>
    <s v="Prarie"/>
    <s v="Corporate"/>
    <s v="Office Supplies"/>
    <s v="Paper"/>
    <n v="0.38"/>
  </r>
  <r>
    <n v="53477"/>
    <d v="2012-05-05T00:00:00"/>
    <d v="2012-05-07T00:00:00"/>
    <s v="May"/>
    <s v="2012"/>
    <n v="2"/>
    <b v="0"/>
    <s v="High"/>
    <n v="28"/>
    <n v="4479.16"/>
    <n v="7.0000000000000007E-2"/>
    <s v="Regular Air"/>
    <n v="610.9"/>
    <n v="161.55000000000001"/>
    <n v="19.989999999999998"/>
    <s v="Joy Smith"/>
    <s v="Manitoba"/>
    <s v="Prarie"/>
    <s v="Corporate"/>
    <s v="Office Supplies"/>
    <s v="Storage &amp; Organization"/>
    <n v="0.66"/>
  </r>
  <r>
    <n v="53508"/>
    <d v="2009-11-10T00:00:00"/>
    <d v="2009-11-12T00:00:00"/>
    <s v="November"/>
    <s v="2009"/>
    <n v="2"/>
    <b v="0"/>
    <s v="High"/>
    <n v="13"/>
    <n v="1072.22"/>
    <n v="0.03"/>
    <s v="Regular Air"/>
    <n v="149.63999999999999"/>
    <n v="80.98"/>
    <n v="7.18"/>
    <s v="Joy Smith"/>
    <s v="Manitoba"/>
    <s v="Prarie"/>
    <s v="Consumer"/>
    <s v="Technology"/>
    <s v="Computer Peripherals"/>
    <n v="0.48"/>
  </r>
  <r>
    <n v="53508"/>
    <d v="2009-11-10T00:00:00"/>
    <d v="2009-11-12T00:00:00"/>
    <s v="November"/>
    <s v="2009"/>
    <n v="2"/>
    <b v="0"/>
    <s v="High"/>
    <n v="25"/>
    <n v="342.85"/>
    <n v="0.06"/>
    <s v="Regular Air"/>
    <n v="-32.42"/>
    <n v="13.99"/>
    <n v="7.51"/>
    <s v="Joy Smith"/>
    <s v="Manitoba"/>
    <s v="Prarie"/>
    <s v="Consumer"/>
    <s v="Technology"/>
    <s v="Office Machines"/>
    <n v="0.39"/>
  </r>
  <r>
    <n v="53508"/>
    <d v="2009-11-10T00:00:00"/>
    <d v="2009-11-10T00:00:00"/>
    <s v="November"/>
    <s v="2009"/>
    <n v="0"/>
    <s v="FREE DELIVERY"/>
    <s v="High"/>
    <n v="4"/>
    <n v="62.48"/>
    <n v="0.06"/>
    <s v="Regular Air"/>
    <n v="1.06"/>
    <n v="15.04"/>
    <n v="1.97"/>
    <s v="Joy Smith"/>
    <s v="Manitoba"/>
    <s v="Prarie"/>
    <s v="Consumer"/>
    <s v="Office Supplies"/>
    <s v="Paper"/>
    <n v="0.39"/>
  </r>
  <r>
    <n v="53703"/>
    <d v="2010-06-14T00:00:00"/>
    <d v="2010-06-15T00:00:00"/>
    <s v="June"/>
    <s v="2010"/>
    <n v="1"/>
    <b v="0"/>
    <s v="Not Specified"/>
    <n v="14"/>
    <n v="1966.26"/>
    <n v="0.06"/>
    <s v="Regular Air"/>
    <n v="-34.79"/>
    <n v="140.85"/>
    <n v="19.989999999999998"/>
    <s v="Guy Armstrong"/>
    <s v="Manitoba"/>
    <s v="Prarie"/>
    <s v="Corporate"/>
    <s v="Office Supplies"/>
    <s v="Storage &amp; Organization"/>
    <n v="0.73"/>
  </r>
  <r>
    <n v="54115"/>
    <d v="2012-01-07T00:00:00"/>
    <d v="2012-01-12T00:00:00"/>
    <s v="January"/>
    <s v="2012"/>
    <n v="5"/>
    <b v="0"/>
    <s v="low"/>
    <n v="24"/>
    <n v="114.17"/>
    <n v="0.01"/>
    <s v="Regular Air"/>
    <n v="-80.05"/>
    <n v="4.37"/>
    <n v="5.15"/>
    <s v="Brian Moss"/>
    <s v="Manitoba"/>
    <s v="Prarie"/>
    <s v="Corporate"/>
    <s v="Office Supplies"/>
    <s v="Appliances"/>
    <n v="0.59"/>
  </r>
  <r>
    <n v="54115"/>
    <d v="2012-01-07T00:00:00"/>
    <d v="2012-01-12T00:00:00"/>
    <s v="January"/>
    <s v="2012"/>
    <n v="5"/>
    <b v="0"/>
    <s v="low"/>
    <n v="39"/>
    <n v="197.11"/>
    <n v="0.03"/>
    <s v="Regular Air"/>
    <n v="-89.42"/>
    <n v="4.9800000000000004"/>
    <n v="4.95"/>
    <s v="Brian Moss"/>
    <s v="Manitoba"/>
    <s v="Prarie"/>
    <s v="Corporate"/>
    <s v="Office Supplies"/>
    <s v="Binders and Binder Accessories"/>
    <n v="0.37"/>
  </r>
  <r>
    <n v="54437"/>
    <d v="2010-12-19T00:00:00"/>
    <d v="2010-12-19T00:00:00"/>
    <s v="December"/>
    <s v="2010"/>
    <n v="0"/>
    <s v="FREE DELIVERY"/>
    <s v="High"/>
    <n v="15"/>
    <n v="653.87099999999998"/>
    <n v="0.09"/>
    <s v="Regular Air"/>
    <n v="-311.05"/>
    <n v="55.99"/>
    <n v="5"/>
    <s v="Logan Haushalter"/>
    <s v="Manitoba"/>
    <s v="Prarie"/>
    <s v="Corporate"/>
    <s v="Technology"/>
    <s v="Telephones and Communication"/>
    <n v="0.83"/>
  </r>
  <r>
    <n v="54501"/>
    <d v="2012-11-29T00:00:00"/>
    <d v="2012-11-30T00:00:00"/>
    <s v="November"/>
    <s v="2012"/>
    <n v="1"/>
    <b v="0"/>
    <s v="Critical"/>
    <n v="36"/>
    <n v="2039.0820000000001"/>
    <n v="0.01"/>
    <s v="Regular Air"/>
    <n v="481.7"/>
    <n v="65.989999999999995"/>
    <n v="4.99"/>
    <s v="Guy Armstrong"/>
    <s v="Manitoba"/>
    <s v="Prarie"/>
    <s v="Corporate"/>
    <s v="Technology"/>
    <s v="Telephones and Communication"/>
    <n v="0.56999999999999995"/>
  </r>
  <r>
    <n v="54501"/>
    <d v="2012-11-29T00:00:00"/>
    <d v="2012-12-01T00:00:00"/>
    <s v="December"/>
    <s v="2012"/>
    <n v="2"/>
    <b v="0"/>
    <s v="Critical"/>
    <n v="16"/>
    <n v="225.46"/>
    <n v="0.09"/>
    <s v="Regular Air"/>
    <n v="-33.03"/>
    <n v="13.99"/>
    <n v="7.51"/>
    <s v="Guy Armstrong"/>
    <s v="Manitoba"/>
    <s v="Prarie"/>
    <s v="Corporate"/>
    <s v="Technology"/>
    <s v="Office Machines"/>
    <n v="0.39"/>
  </r>
  <r>
    <n v="54501"/>
    <d v="2012-11-29T00:00:00"/>
    <d v="2012-12-01T00:00:00"/>
    <s v="December"/>
    <s v="2012"/>
    <n v="2"/>
    <b v="0"/>
    <s v="Critical"/>
    <n v="38"/>
    <n v="783.96"/>
    <n v="0.05"/>
    <s v="Regular Air"/>
    <n v="-1195.29"/>
    <n v="20.34"/>
    <n v="35"/>
    <s v="Guy Armstrong"/>
    <s v="Manitoba"/>
    <s v="Prarie"/>
    <s v="Corporate"/>
    <s v="Office Supplies"/>
    <s v="Storage &amp; Organization"/>
    <n v="0.84"/>
  </r>
  <r>
    <n v="54753"/>
    <d v="2009-04-18T00:00:00"/>
    <d v="2009-04-19T00:00:00"/>
    <s v="April"/>
    <s v="2009"/>
    <n v="1"/>
    <b v="0"/>
    <s v="Medium"/>
    <n v="36"/>
    <n v="4711.2439999999997"/>
    <n v="0.06"/>
    <s v="Regular Air"/>
    <n v="1380.32"/>
    <n v="155.99"/>
    <n v="3.9"/>
    <s v="Christopher Schild"/>
    <s v="Manitoba"/>
    <s v="Prarie"/>
    <s v="Corporate"/>
    <s v="Technology"/>
    <s v="Telephones and Communication"/>
    <n v="0.55000000000000004"/>
  </r>
  <r>
    <n v="55138"/>
    <d v="2009-09-24T00:00:00"/>
    <d v="2009-09-25T00:00:00"/>
    <s v="September"/>
    <s v="2009"/>
    <n v="1"/>
    <b v="0"/>
    <s v="High"/>
    <n v="22"/>
    <n v="1132.54"/>
    <n v="0"/>
    <s v="Regular Air"/>
    <n v="-628.38"/>
    <n v="48.91"/>
    <n v="35"/>
    <s v="Jim Sink"/>
    <s v="Manitoba"/>
    <s v="Prarie"/>
    <s v="Corporate"/>
    <s v="Office Supplies"/>
    <s v="Storage &amp; Organization"/>
    <n v="0.83"/>
  </r>
  <r>
    <n v="55271"/>
    <d v="2011-03-11T00:00:00"/>
    <d v="2011-03-13T00:00:00"/>
    <s v="March"/>
    <s v="2011"/>
    <n v="2"/>
    <b v="0"/>
    <s v="Medium"/>
    <n v="16"/>
    <n v="1648.33"/>
    <n v="7.0000000000000007E-2"/>
    <s v="Delivery Truck"/>
    <n v="-210.14"/>
    <n v="100.89"/>
    <n v="42"/>
    <s v="Carlos Soltero"/>
    <s v="Manitoba"/>
    <s v="Prarie"/>
    <s v="Consumer"/>
    <s v="Furniture"/>
    <s v="Chairs &amp; Chairmats"/>
    <n v="0.61"/>
  </r>
  <r>
    <n v="55331"/>
    <d v="2010-12-13T00:00:00"/>
    <d v="2010-12-15T00:00:00"/>
    <s v="December"/>
    <s v="2010"/>
    <n v="2"/>
    <b v="0"/>
    <s v="High"/>
    <n v="13"/>
    <n v="50.35"/>
    <n v="0.05"/>
    <s v="Regular Air"/>
    <n v="-8.24"/>
    <n v="3.69"/>
    <n v="2.5"/>
    <s v="Jennifer Braxton"/>
    <s v="Manitoba"/>
    <s v="Prarie"/>
    <s v="Small Business"/>
    <s v="Office Supplies"/>
    <s v="Envelopes"/>
    <n v="0.39"/>
  </r>
  <r>
    <n v="55618"/>
    <d v="2012-01-21T00:00:00"/>
    <d v="2012-01-22T00:00:00"/>
    <s v="January"/>
    <s v="2012"/>
    <n v="1"/>
    <b v="0"/>
    <s v="Medium"/>
    <n v="48"/>
    <n v="1494.232"/>
    <n v="0.04"/>
    <s v="Regular Air"/>
    <n v="479.95"/>
    <n v="35.99"/>
    <n v="1.25"/>
    <s v="Brian Moss"/>
    <s v="Manitoba"/>
    <s v="Prarie"/>
    <s v="Corporate"/>
    <s v="Technology"/>
    <s v="Telephones and Communication"/>
    <n v="0.56999999999999995"/>
  </r>
  <r>
    <n v="56645"/>
    <d v="2012-01-06T00:00:00"/>
    <d v="2012-01-06T00:00:00"/>
    <s v="January"/>
    <s v="2012"/>
    <n v="0"/>
    <s v="FREE DELIVERY"/>
    <s v="low"/>
    <n v="46"/>
    <n v="1483.49"/>
    <n v="0.02"/>
    <s v="Regular Air"/>
    <n v="65.819999999999993"/>
    <n v="30.98"/>
    <n v="17.079999999999998"/>
    <s v="Harold Engle"/>
    <s v="Manitoba"/>
    <s v="Prarie"/>
    <s v="Home Office"/>
    <s v="Office Supplies"/>
    <s v="Paper"/>
    <n v="0.4"/>
  </r>
  <r>
    <n v="56645"/>
    <d v="2012-01-06T00:00:00"/>
    <d v="2012-01-08T00:00:00"/>
    <s v="January"/>
    <s v="2012"/>
    <n v="2"/>
    <b v="0"/>
    <s v="low"/>
    <n v="42"/>
    <n v="14729.36"/>
    <n v="7.0000000000000007E-2"/>
    <s v="Delivery Truck"/>
    <n v="3277.57"/>
    <n v="348.21"/>
    <n v="40.19"/>
    <s v="Harold Engle"/>
    <s v="Manitoba"/>
    <s v="Prarie"/>
    <s v="Home Office"/>
    <s v="Furniture"/>
    <s v="Tables"/>
    <n v="0.62"/>
  </r>
  <r>
    <n v="56803"/>
    <d v="2009-12-10T00:00:00"/>
    <d v="2009-12-10T00:00:00"/>
    <s v="December"/>
    <s v="2009"/>
    <n v="0"/>
    <s v="FREE DELIVERY"/>
    <s v="Not Specified"/>
    <n v="42"/>
    <n v="258.19"/>
    <n v="0.1"/>
    <s v="Regular Air"/>
    <n v="-103.27"/>
    <n v="6.48"/>
    <n v="5.9"/>
    <s v="Carlos Soltero"/>
    <s v="Manitoba"/>
    <s v="Prarie"/>
    <s v="Small Business"/>
    <s v="Office Supplies"/>
    <s v="Paper"/>
    <n v="0.37"/>
  </r>
  <r>
    <n v="57159"/>
    <d v="2010-02-12T00:00:00"/>
    <d v="2010-02-13T00:00:00"/>
    <s v="February"/>
    <s v="2010"/>
    <n v="1"/>
    <b v="0"/>
    <s v="Critical"/>
    <n v="17"/>
    <n v="4621.1000000000004"/>
    <n v="0.09"/>
    <s v="Delivery Truck"/>
    <n v="-635.65"/>
    <n v="280.98"/>
    <n v="57"/>
    <s v="Hilary Holden"/>
    <s v="Manitoba"/>
    <s v="Prarie"/>
    <s v="Corporate"/>
    <s v="Furniture"/>
    <s v="Chairs &amp; Chairmats"/>
    <n v="0.78"/>
  </r>
  <r>
    <n v="57159"/>
    <d v="2010-02-12T00:00:00"/>
    <d v="2010-02-12T00:00:00"/>
    <s v="February"/>
    <s v="2010"/>
    <n v="0"/>
    <s v="FREE DELIVERY"/>
    <s v="Critical"/>
    <n v="42"/>
    <n v="460.2"/>
    <n v="0.01"/>
    <s v="Regular Air"/>
    <n v="-214.39"/>
    <n v="9.99"/>
    <n v="11.59"/>
    <s v="Hilary Holden"/>
    <s v="Manitoba"/>
    <s v="Prarie"/>
    <s v="Corporate"/>
    <s v="Office Supplies"/>
    <s v="Paper"/>
    <n v="0.4"/>
  </r>
  <r>
    <n v="57507"/>
    <d v="2009-06-26T00:00:00"/>
    <d v="2009-06-29T00:00:00"/>
    <s v="June"/>
    <s v="2009"/>
    <n v="3"/>
    <b v="0"/>
    <s v="Critical"/>
    <n v="10"/>
    <n v="155.44999999999999"/>
    <n v="0.03"/>
    <s v="Regular Air"/>
    <n v="-19.68"/>
    <n v="15.01"/>
    <n v="8.4"/>
    <s v="Logan Haushalter"/>
    <s v="Manitoba"/>
    <s v="Prarie"/>
    <s v="Corporate"/>
    <s v="Office Supplies"/>
    <s v="Binders and Binder Accessories"/>
    <n v="0.39"/>
  </r>
  <r>
    <n v="57922"/>
    <d v="2011-02-08T00:00:00"/>
    <d v="2011-02-08T00:00:00"/>
    <s v="February"/>
    <s v="2011"/>
    <n v="0"/>
    <s v="FREE DELIVERY"/>
    <s v="Critical"/>
    <n v="50"/>
    <n v="343.26"/>
    <n v="0.04"/>
    <s v="Regular Air"/>
    <n v="-287.27999999999997"/>
    <n v="6.84"/>
    <n v="8.3699999999999992"/>
    <s v="Guy Armstrong"/>
    <s v="Manitoba"/>
    <s v="Prarie"/>
    <s v="Corporate"/>
    <s v="Office Supplies"/>
    <s v="Scissors, Rulers and Trimmers"/>
    <n v="0.57999999999999996"/>
  </r>
  <r>
    <n v="58117"/>
    <d v="2011-02-20T00:00:00"/>
    <d v="2011-02-21T00:00:00"/>
    <s v="February"/>
    <s v="2011"/>
    <n v="1"/>
    <b v="0"/>
    <s v="Critical"/>
    <n v="42"/>
    <n v="134.86000000000001"/>
    <n v="0.04"/>
    <s v="Regular Air"/>
    <n v="-62.84"/>
    <n v="3.14"/>
    <n v="1.92"/>
    <s v="Erica Bern"/>
    <s v="Manitoba"/>
    <s v="Prarie"/>
    <s v="Corporate"/>
    <s v="Office Supplies"/>
    <s v="Scissors, Rulers and Trimmers"/>
    <n v="0.84"/>
  </r>
  <r>
    <n v="58278"/>
    <d v="2012-09-10T00:00:00"/>
    <d v="2012-09-12T00:00:00"/>
    <s v="September"/>
    <s v="2012"/>
    <n v="2"/>
    <b v="0"/>
    <s v="High"/>
    <n v="37"/>
    <n v="3512.9"/>
    <n v="0.08"/>
    <s v="Regular Air"/>
    <n v="2093.6999999999998"/>
    <n v="99.23"/>
    <n v="8.99"/>
    <s v="Logan Haushalter"/>
    <s v="Manitoba"/>
    <s v="Prarie"/>
    <s v="Corporate"/>
    <s v="Furniture"/>
    <s v="Office Furnishings"/>
    <n v="0.35"/>
  </r>
  <r>
    <n v="58278"/>
    <d v="2012-09-10T00:00:00"/>
    <d v="2012-09-13T00:00:00"/>
    <s v="September"/>
    <s v="2012"/>
    <n v="3"/>
    <b v="0"/>
    <s v="High"/>
    <n v="4"/>
    <n v="281.5455"/>
    <n v="0.1"/>
    <s v="Regular Air"/>
    <n v="-434.56"/>
    <n v="85.99"/>
    <n v="0.99"/>
    <s v="Logan Haushalter"/>
    <s v="Manitoba"/>
    <s v="Prarie"/>
    <s v="Corporate"/>
    <s v="Technology"/>
    <s v="Telephones and Communication"/>
    <n v="0.85"/>
  </r>
  <r>
    <n v="58502"/>
    <d v="2010-02-12T00:00:00"/>
    <d v="2010-02-14T00:00:00"/>
    <s v="February"/>
    <s v="2010"/>
    <n v="2"/>
    <b v="0"/>
    <s v="Critical"/>
    <n v="23"/>
    <n v="5186.3100000000004"/>
    <n v="0.03"/>
    <s v="Delivery Truck"/>
    <n v="1009.38"/>
    <n v="226.67"/>
    <n v="28.16"/>
    <s v="Harold Engle"/>
    <s v="Manitoba"/>
    <s v="Prarie"/>
    <s v="Consumer"/>
    <s v="Furniture"/>
    <s v="Chairs &amp; Chairmats"/>
    <n v="0.59"/>
  </r>
  <r>
    <n v="58788"/>
    <d v="2010-02-01T00:00:00"/>
    <d v="2010-02-03T00:00:00"/>
    <s v="February"/>
    <s v="2010"/>
    <n v="2"/>
    <b v="0"/>
    <s v="low"/>
    <n v="31"/>
    <n v="983.78"/>
    <n v="0.04"/>
    <s v="Regular Air"/>
    <n v="43.72"/>
    <n v="30.98"/>
    <n v="6.5"/>
    <s v="Christopher Schild"/>
    <s v="Manitoba"/>
    <s v="Prarie"/>
    <s v="Corporate"/>
    <s v="Technology"/>
    <s v="Computer Peripherals"/>
    <n v="0.64"/>
  </r>
  <r>
    <n v="58947"/>
    <d v="2011-09-26T00:00:00"/>
    <d v="2011-09-26T00:00:00"/>
    <s v="September"/>
    <s v="2011"/>
    <n v="0"/>
    <s v="FREE DELIVERY"/>
    <s v="Not Specified"/>
    <n v="48"/>
    <n v="410.15"/>
    <n v="0.01"/>
    <s v="Regular Air"/>
    <n v="102.58"/>
    <n v="8.01"/>
    <n v="2.87"/>
    <s v="Helen Abelman"/>
    <s v="Manitoba"/>
    <s v="Prarie"/>
    <s v="Home Office"/>
    <s v="Office Supplies"/>
    <s v="Paper"/>
    <n v="0.4"/>
  </r>
  <r>
    <n v="58947"/>
    <d v="2011-09-26T00:00:00"/>
    <d v="2011-09-27T00:00:00"/>
    <s v="September"/>
    <s v="2011"/>
    <n v="1"/>
    <b v="0"/>
    <s v="Not Specified"/>
    <n v="28"/>
    <n v="135.72"/>
    <n v="0.09"/>
    <s v="Regular Air"/>
    <n v="-67.790000000000006"/>
    <n v="4.9800000000000004"/>
    <n v="5.0199999999999996"/>
    <s v="Helen Abelman"/>
    <s v="Manitoba"/>
    <s v="Prarie"/>
    <s v="Home Office"/>
    <s v="Office Supplies"/>
    <s v="Paper"/>
    <n v="0.38"/>
  </r>
  <r>
    <n v="59074"/>
    <d v="2010-08-12T00:00:00"/>
    <d v="2010-08-14T00:00:00"/>
    <s v="August"/>
    <s v="2010"/>
    <n v="2"/>
    <b v="0"/>
    <s v="low"/>
    <n v="37"/>
    <n v="589.63"/>
    <n v="0.03"/>
    <s v="Regular Air"/>
    <n v="70.8"/>
    <n v="14.98"/>
    <n v="8.99"/>
    <s v="Jack Lebron"/>
    <s v="British Columbia"/>
    <s v="West"/>
    <s v="Corporate"/>
    <s v="Furniture"/>
    <s v="Office Furnishings"/>
    <n v="0.39"/>
  </r>
  <r>
    <n v="59233"/>
    <d v="2010-08-20T00:00:00"/>
    <d v="2010-08-22T00:00:00"/>
    <s v="August"/>
    <s v="2010"/>
    <n v="2"/>
    <b v="0"/>
    <s v="High"/>
    <n v="3"/>
    <n v="336.84"/>
    <n v="0.08"/>
    <s v="Delivery Truck"/>
    <n v="-160.46"/>
    <n v="100.98"/>
    <n v="35.840000000000003"/>
    <s v="Jack Lebron"/>
    <s v="British Columbia"/>
    <s v="West"/>
    <s v="Corporate"/>
    <s v="Furniture"/>
    <s v="Bookcases"/>
    <n v="0.62"/>
  </r>
  <r>
    <n v="59233"/>
    <d v="2010-08-20T00:00:00"/>
    <d v="2010-08-20T00:00:00"/>
    <s v="August"/>
    <s v="2010"/>
    <n v="0"/>
    <s v="FREE DELIVERY"/>
    <s v="High"/>
    <n v="30"/>
    <n v="397.17"/>
    <n v="0.1"/>
    <s v="Express Air"/>
    <n v="7.69"/>
    <n v="14.34"/>
    <n v="5"/>
    <s v="Jack Lebron"/>
    <s v="British Columbia"/>
    <s v="West"/>
    <s v="Corporate"/>
    <s v="Furniture"/>
    <s v="Office Furnishings"/>
    <n v="0.49"/>
  </r>
  <r>
    <n v="59425"/>
    <d v="2012-05-17T00:00:00"/>
    <d v="2012-05-19T00:00:00"/>
    <s v="May"/>
    <s v="2012"/>
    <n v="2"/>
    <b v="0"/>
    <s v="Medium"/>
    <n v="24"/>
    <n v="2094.12"/>
    <n v="0"/>
    <s v="Regular Air"/>
    <n v="717.12"/>
    <n v="83.1"/>
    <n v="6.13"/>
    <s v="Giulietta Baptist"/>
    <s v="British Columbia"/>
    <s v="West"/>
    <s v="Home Office"/>
    <s v="Technology"/>
    <s v="Computer Peripherals"/>
    <n v="0.45"/>
  </r>
  <r>
    <n v="59425"/>
    <d v="2012-05-17T00:00:00"/>
    <d v="2012-05-20T00:00:00"/>
    <s v="May"/>
    <s v="2012"/>
    <n v="3"/>
    <b v="0"/>
    <s v="Medium"/>
    <n v="46"/>
    <n v="1714.02"/>
    <n v="0.04"/>
    <s v="Regular Air"/>
    <n v="741.27"/>
    <n v="37.94"/>
    <n v="5.08"/>
    <s v="Giulietta Baptist"/>
    <s v="British Columbia"/>
    <s v="West"/>
    <s v="Home Office"/>
    <s v="Office Supplies"/>
    <s v="Paper"/>
    <n v="0.38"/>
  </r>
  <r>
    <n v="59750"/>
    <d v="2010-07-09T00:00:00"/>
    <d v="2010-07-13T00:00:00"/>
    <s v="July"/>
    <s v="2010"/>
    <n v="4"/>
    <b v="0"/>
    <s v="low"/>
    <n v="34"/>
    <n v="223.59"/>
    <n v="0.04"/>
    <s v="Regular Air"/>
    <n v="-66.05"/>
    <n v="6.48"/>
    <n v="5.74"/>
    <s v="Jim Sink"/>
    <s v="British Columbia"/>
    <s v="West"/>
    <s v="Corporate"/>
    <s v="Office Supplies"/>
    <s v="Paper"/>
    <n v="0.37"/>
  </r>
  <r>
    <n v="35"/>
    <d v="2011-10-22T00:00:00"/>
    <d v="2011-10-23T00:00:00"/>
    <s v="October"/>
    <s v="2011"/>
    <n v="1"/>
    <b v="0"/>
    <s v="Not Specified"/>
    <n v="30"/>
    <n v="288.56"/>
    <n v="0.03"/>
    <s v="Regular Air"/>
    <n v="60.72"/>
    <n v="9.11"/>
    <n v="2.25"/>
    <s v="Julie Creighton"/>
    <s v="British Columbia"/>
    <s v="West"/>
    <s v="Corporate"/>
    <s v="Office Supplies"/>
    <s v="Pens &amp; Art Supplies"/>
    <n v="0.52"/>
  </r>
  <r>
    <n v="35"/>
    <d v="2011-10-22T00:00:00"/>
    <d v="2011-10-24T00:00:00"/>
    <s v="October"/>
    <s v="2011"/>
    <n v="2"/>
    <b v="0"/>
    <s v="Not Specified"/>
    <n v="14"/>
    <n v="1892.848"/>
    <n v="0.01"/>
    <s v="Regular Air"/>
    <n v="48.99"/>
    <n v="155.99"/>
    <n v="8.99"/>
    <s v="Julie Creighton"/>
    <s v="British Columbia"/>
    <s v="West"/>
    <s v="Corporate"/>
    <s v="Technology"/>
    <s v="Telephones and Communication"/>
    <n v="0.57999999999999996"/>
  </r>
  <r>
    <n v="294"/>
    <d v="2010-07-15T00:00:00"/>
    <d v="2010-07-16T00:00:00"/>
    <s v="July"/>
    <s v="2010"/>
    <n v="1"/>
    <b v="0"/>
    <s v="Medium"/>
    <n v="35"/>
    <n v="6375.28"/>
    <n v="0.06"/>
    <s v="Regular Air"/>
    <n v="489.02"/>
    <n v="193.17"/>
    <n v="19.989999999999998"/>
    <s v="Sanjit Chand"/>
    <s v="British Columbia"/>
    <s v="West"/>
    <s v="Home Office"/>
    <s v="Office Supplies"/>
    <s v="Storage &amp; Organization"/>
    <n v="0.71"/>
  </r>
  <r>
    <n v="450"/>
    <d v="2011-03-04T00:00:00"/>
    <d v="2011-03-05T00:00:00"/>
    <s v="March"/>
    <s v="2011"/>
    <n v="1"/>
    <b v="0"/>
    <s v="Not Specified"/>
    <n v="29"/>
    <n v="1000.78"/>
    <n v="0.05"/>
    <s v="Express Air"/>
    <n v="109.33"/>
    <n v="34.58"/>
    <n v="8.99"/>
    <s v="Matt Collins"/>
    <s v="British Columbia"/>
    <s v="West"/>
    <s v="Consumer"/>
    <s v="Office Supplies"/>
    <s v="Pens &amp; Art Supplies"/>
    <n v="0.56000000000000005"/>
  </r>
  <r>
    <n v="450"/>
    <d v="2011-03-04T00:00:00"/>
    <d v="2011-03-06T00:00:00"/>
    <s v="March"/>
    <s v="2011"/>
    <n v="2"/>
    <b v="0"/>
    <s v="Not Specified"/>
    <n v="35"/>
    <n v="543.72"/>
    <n v="0.05"/>
    <s v="Regular Air"/>
    <n v="-211.13"/>
    <n v="15.7"/>
    <n v="11.25"/>
    <s v="Matt Collins"/>
    <s v="British Columbia"/>
    <s v="West"/>
    <s v="Consumer"/>
    <s v="Office Supplies"/>
    <s v="Storage &amp; Organization"/>
    <n v="0.6"/>
  </r>
  <r>
    <n v="1028"/>
    <d v="2009-01-05T00:00:00"/>
    <d v="2009-01-06T00:00:00"/>
    <s v="January"/>
    <s v="2009"/>
    <n v="1"/>
    <b v="0"/>
    <s v="High"/>
    <n v="6"/>
    <n v="165.75"/>
    <n v="0.03"/>
    <s v="Regular Air"/>
    <n v="-28.46"/>
    <n v="28.48"/>
    <n v="1.99"/>
    <s v="Matt Collins"/>
    <s v="British Columbia"/>
    <s v="West"/>
    <s v="Consumer"/>
    <s v="Technology"/>
    <s v="Computer Peripherals"/>
    <n v="0.4"/>
  </r>
  <r>
    <n v="1028"/>
    <d v="2009-01-05T00:00:00"/>
    <d v="2009-01-07T00:00:00"/>
    <s v="January"/>
    <s v="2009"/>
    <n v="2"/>
    <b v="0"/>
    <s v="High"/>
    <n v="11"/>
    <n v="2021.1469999999999"/>
    <n v="0.01"/>
    <s v="Regular Air"/>
    <n v="-60.39"/>
    <n v="205.99"/>
    <n v="5.99"/>
    <s v="Matt Collins"/>
    <s v="British Columbia"/>
    <s v="West"/>
    <s v="Consumer"/>
    <s v="Technology"/>
    <s v="Telephones and Communication"/>
    <n v="0.59"/>
  </r>
  <r>
    <n v="1314"/>
    <d v="2009-05-12T00:00:00"/>
    <d v="2009-05-14T00:00:00"/>
    <s v="May"/>
    <s v="2009"/>
    <n v="2"/>
    <b v="0"/>
    <s v="Medium"/>
    <n v="4"/>
    <n v="42.58"/>
    <n v="0"/>
    <s v="Regular Air"/>
    <n v="-7.61"/>
    <n v="9.27"/>
    <n v="4.3899999999999997"/>
    <s v="Justin Knight"/>
    <s v="British Columbia"/>
    <s v="West"/>
    <s v="Corporate"/>
    <s v="Office Supplies"/>
    <s v="Paper"/>
    <n v="0.38"/>
  </r>
  <r>
    <n v="2279"/>
    <d v="2010-02-22T00:00:00"/>
    <d v="2010-02-23T00:00:00"/>
    <s v="February"/>
    <s v="2010"/>
    <n v="1"/>
    <b v="0"/>
    <s v="Medium"/>
    <n v="49"/>
    <n v="4577.18"/>
    <n v="0"/>
    <s v="Delivery Truck"/>
    <n v="205.83"/>
    <n v="90.98"/>
    <n v="30"/>
    <s v="Rob Haberlin"/>
    <s v="British Columbia"/>
    <s v="West"/>
    <s v="Corporate"/>
    <s v="Furniture"/>
    <s v="Chairs &amp; Chairmats"/>
    <n v="0.61"/>
  </r>
  <r>
    <n v="2279"/>
    <d v="2010-02-22T00:00:00"/>
    <d v="2010-02-24T00:00:00"/>
    <s v="February"/>
    <s v="2010"/>
    <n v="2"/>
    <b v="0"/>
    <s v="Medium"/>
    <n v="39"/>
    <n v="845.9"/>
    <n v="0.04"/>
    <s v="Regular Air"/>
    <n v="52.53"/>
    <n v="20.98"/>
    <n v="5.42"/>
    <s v="Rob Haberlin"/>
    <s v="British Columbia"/>
    <s v="West"/>
    <s v="Corporate"/>
    <s v="Office Supplies"/>
    <s v="Storage &amp; Organization"/>
    <n v="0.66"/>
  </r>
  <r>
    <n v="2465"/>
    <d v="2011-06-23T00:00:00"/>
    <d v="2011-06-25T00:00:00"/>
    <s v="June"/>
    <s v="2011"/>
    <n v="2"/>
    <b v="0"/>
    <s v="Critical"/>
    <n v="28"/>
    <n v="1082.45"/>
    <n v="0.04"/>
    <s v="Regular Air"/>
    <n v="271.87"/>
    <n v="39.479999999999997"/>
    <n v="1.99"/>
    <s v="Rob Haberlin"/>
    <s v="British Columbia"/>
    <s v="West"/>
    <s v="Consumer"/>
    <s v="Technology"/>
    <s v="Computer Peripherals"/>
    <n v="0.54"/>
  </r>
  <r>
    <n v="2530"/>
    <d v="2009-03-20T00:00:00"/>
    <d v="2009-03-22T00:00:00"/>
    <s v="March"/>
    <s v="2009"/>
    <n v="2"/>
    <b v="0"/>
    <s v="Medium"/>
    <n v="9"/>
    <n v="23.46"/>
    <n v="0.06"/>
    <s v="Regular Air"/>
    <n v="4.58"/>
    <n v="2.61"/>
    <n v="0.5"/>
    <s v="Rob Haberlin"/>
    <s v="British Columbia"/>
    <s v="West"/>
    <s v="Corporate"/>
    <s v="Office Supplies"/>
    <s v="Labels"/>
    <n v="0.39"/>
  </r>
  <r>
    <n v="2883"/>
    <d v="2011-01-22T00:00:00"/>
    <d v="2011-01-24T00:00:00"/>
    <s v="January"/>
    <s v="2011"/>
    <n v="2"/>
    <b v="0"/>
    <s v="low"/>
    <n v="34"/>
    <n v="2154.34"/>
    <n v="0.1"/>
    <s v="Regular Air"/>
    <n v="177.66"/>
    <n v="64.98"/>
    <n v="6.88"/>
    <s v="Rob Haberlin"/>
    <s v="British Columbia"/>
    <s v="West"/>
    <s v="Consumer"/>
    <s v="Office Supplies"/>
    <s v="Storage &amp; Organization"/>
    <n v="0.73"/>
  </r>
  <r>
    <n v="3362"/>
    <d v="2011-07-28T00:00:00"/>
    <d v="2011-08-01T00:00:00"/>
    <s v="August"/>
    <s v="2011"/>
    <n v="4"/>
    <b v="0"/>
    <s v="low"/>
    <n v="40"/>
    <n v="1699.52"/>
    <n v="0.04"/>
    <s v="Regular Air"/>
    <n v="734.75"/>
    <n v="40.98"/>
    <n v="1.99"/>
    <s v="Christina Vanderzanden"/>
    <s v="British Columbia"/>
    <s v="West"/>
    <s v="Small Business"/>
    <s v="Technology"/>
    <s v="Computer Peripherals"/>
    <n v="0.44"/>
  </r>
  <r>
    <n v="3362"/>
    <d v="2011-07-28T00:00:00"/>
    <d v="2011-08-06T00:00:00"/>
    <s v="August"/>
    <s v="2011"/>
    <n v="9"/>
    <b v="0"/>
    <s v="low"/>
    <n v="50"/>
    <n v="760.85"/>
    <n v="0.03"/>
    <s v="Regular Air"/>
    <n v="-109.1"/>
    <n v="15.14"/>
    <n v="4.53"/>
    <s v="Christina Vanderzanden"/>
    <s v="British Columbia"/>
    <s v="West"/>
    <s v="Small Business"/>
    <s v="Office Supplies"/>
    <s v="Storage &amp; Organization"/>
    <n v="0.81"/>
  </r>
  <r>
    <n v="5318"/>
    <d v="2010-04-03T00:00:00"/>
    <d v="2010-04-05T00:00:00"/>
    <s v="April"/>
    <s v="2010"/>
    <n v="2"/>
    <b v="0"/>
    <s v="High"/>
    <n v="8"/>
    <n v="1042.25"/>
    <n v="0.08"/>
    <s v="Regular Air"/>
    <n v="195.16"/>
    <n v="131.12"/>
    <n v="0.99"/>
    <s v="Matt Collins"/>
    <s v="British Columbia"/>
    <s v="West"/>
    <s v="Consumer"/>
    <s v="Office Supplies"/>
    <s v="Appliances"/>
    <n v="0.55000000000000004"/>
  </r>
  <r>
    <n v="5318"/>
    <d v="2010-04-03T00:00:00"/>
    <d v="2010-04-04T00:00:00"/>
    <s v="April"/>
    <s v="2010"/>
    <n v="1"/>
    <b v="0"/>
    <s v="High"/>
    <n v="29"/>
    <n v="5010.7415000000001"/>
    <n v="0.03"/>
    <s v="Express Air"/>
    <n v="1196.3699999999999"/>
    <n v="200.99"/>
    <n v="4.2"/>
    <s v="Matt Collins"/>
    <s v="British Columbia"/>
    <s v="West"/>
    <s v="Consumer"/>
    <s v="Technology"/>
    <s v="Telephones and Communication"/>
    <n v="0.59"/>
  </r>
  <r>
    <n v="5988"/>
    <d v="2010-11-21T00:00:00"/>
    <d v="2010-11-22T00:00:00"/>
    <s v="November"/>
    <s v="2010"/>
    <n v="1"/>
    <b v="0"/>
    <s v="Not Specified"/>
    <n v="40"/>
    <n v="19109.61"/>
    <n v="0.1"/>
    <s v="Express Air"/>
    <n v="-379.29"/>
    <n v="499.99"/>
    <n v="24.49"/>
    <s v="Sanjit Chand"/>
    <s v="British Columbia"/>
    <s v="West"/>
    <s v="Home Office"/>
    <s v="Technology"/>
    <s v="Copiers and Fax"/>
    <n v="0.36"/>
  </r>
  <r>
    <n v="6115"/>
    <d v="2010-09-11T00:00:00"/>
    <d v="2010-09-12T00:00:00"/>
    <s v="September"/>
    <s v="2010"/>
    <n v="1"/>
    <b v="0"/>
    <s v="Medium"/>
    <n v="25"/>
    <n v="409.08"/>
    <n v="0.1"/>
    <s v="Regular Air"/>
    <n v="78.86"/>
    <n v="17.78"/>
    <n v="5.03"/>
    <s v="Matt Collins"/>
    <s v="British Columbia"/>
    <s v="West"/>
    <s v="Consumer"/>
    <s v="Furniture"/>
    <s v="Office Furnishings"/>
    <n v="0.54"/>
  </r>
  <r>
    <n v="6337"/>
    <d v="2011-08-31T00:00:00"/>
    <d v="2011-09-02T00:00:00"/>
    <s v="September"/>
    <s v="2011"/>
    <n v="2"/>
    <b v="0"/>
    <s v="Not Specified"/>
    <n v="48"/>
    <n v="3397.72"/>
    <n v="0.01"/>
    <s v="Regular Air"/>
    <n v="-912.08"/>
    <n v="70.709999999999994"/>
    <n v="37.58"/>
    <s v="Justin Knight"/>
    <s v="British Columbia"/>
    <s v="West"/>
    <s v="Corporate"/>
    <s v="Furniture"/>
    <s v="Office Furnishings"/>
    <n v="0.78"/>
  </r>
  <r>
    <n v="6337"/>
    <d v="2011-08-31T00:00:00"/>
    <d v="2011-09-01T00:00:00"/>
    <s v="September"/>
    <s v="2011"/>
    <n v="1"/>
    <b v="0"/>
    <s v="Not Specified"/>
    <n v="1"/>
    <n v="449.42"/>
    <n v="7.0000000000000007E-2"/>
    <s v="Delivery Truck"/>
    <n v="-261.61"/>
    <n v="376.13"/>
    <n v="85.63"/>
    <s v="Justin Knight"/>
    <s v="British Columbia"/>
    <s v="West"/>
    <s v="Corporate"/>
    <s v="Furniture"/>
    <s v="Tables"/>
    <n v="0.74"/>
  </r>
  <r>
    <n v="6434"/>
    <d v="2009-06-07T00:00:00"/>
    <d v="2009-06-07T00:00:00"/>
    <s v="June"/>
    <s v="2009"/>
    <n v="0"/>
    <s v="FREE DELIVERY"/>
    <s v="High"/>
    <n v="13"/>
    <n v="59.58"/>
    <n v="7.0000000000000007E-2"/>
    <s v="Regular Air"/>
    <n v="14.49"/>
    <n v="4.76"/>
    <n v="0.88"/>
    <s v="Rob Haberlin"/>
    <s v="British Columbia"/>
    <s v="West"/>
    <s v="Corporate"/>
    <s v="Office Supplies"/>
    <s v="Paper"/>
    <n v="0.39"/>
  </r>
  <r>
    <n v="7136"/>
    <d v="2009-03-22T00:00:00"/>
    <d v="2009-03-24T00:00:00"/>
    <s v="March"/>
    <s v="2009"/>
    <n v="2"/>
    <b v="0"/>
    <s v="High"/>
    <n v="17"/>
    <n v="642.9"/>
    <n v="7.0000000000000007E-2"/>
    <s v="Regular Air"/>
    <n v="88.72"/>
    <n v="39.479999999999997"/>
    <n v="1.99"/>
    <s v="Lena Cacioppo"/>
    <s v="British Columbia"/>
    <s v="West"/>
    <s v="Home Office"/>
    <s v="Technology"/>
    <s v="Computer Peripherals"/>
    <n v="0.54"/>
  </r>
  <r>
    <n v="7136"/>
    <d v="2009-03-22T00:00:00"/>
    <d v="2009-03-24T00:00:00"/>
    <s v="March"/>
    <s v="2009"/>
    <n v="2"/>
    <b v="0"/>
    <s v="High"/>
    <n v="9"/>
    <n v="47.28"/>
    <n v="0"/>
    <s v="Regular Air"/>
    <n v="17.05"/>
    <n v="4.91"/>
    <n v="0.5"/>
    <s v="Lena Cacioppo"/>
    <s v="British Columbia"/>
    <s v="West"/>
    <s v="Home Office"/>
    <s v="Office Supplies"/>
    <s v="Labels"/>
    <n v="0.36"/>
  </r>
  <r>
    <n v="7489"/>
    <d v="2010-09-30T00:00:00"/>
    <d v="2010-10-03T00:00:00"/>
    <s v="October"/>
    <s v="2010"/>
    <n v="3"/>
    <b v="0"/>
    <s v="Critical"/>
    <n v="38"/>
    <n v="6900.13"/>
    <n v="0.01"/>
    <s v="Delivery Truck"/>
    <n v="552.97"/>
    <n v="180.98"/>
    <n v="23.58"/>
    <s v="Kimberly Carter"/>
    <s v="British Columbia"/>
    <s v="West"/>
    <s v="Home Office"/>
    <s v="Furniture"/>
    <s v="Bookcases"/>
    <n v="0.74"/>
  </r>
  <r>
    <n v="7968"/>
    <d v="2010-09-15T00:00:00"/>
    <d v="2010-09-15T00:00:00"/>
    <s v="September"/>
    <s v="2010"/>
    <n v="0"/>
    <s v="FREE DELIVERY"/>
    <s v="low"/>
    <n v="10"/>
    <n v="1449.21"/>
    <n v="0.06"/>
    <s v="Delivery Truck"/>
    <n v="-270"/>
    <n v="150.97999999999999"/>
    <n v="30"/>
    <s v="Gene Hale"/>
    <s v="British Columbia"/>
    <s v="West"/>
    <s v="Consumer"/>
    <s v="Furniture"/>
    <s v="Chairs &amp; Chairmats"/>
    <n v="0.74"/>
  </r>
  <r>
    <n v="8227"/>
    <d v="2010-01-10T00:00:00"/>
    <d v="2010-01-11T00:00:00"/>
    <s v="January"/>
    <s v="2010"/>
    <n v="1"/>
    <b v="0"/>
    <s v="Not Specified"/>
    <n v="32"/>
    <n v="162.25"/>
    <n v="0.05"/>
    <s v="Express Air"/>
    <n v="-43.21"/>
    <n v="4.7699999999999996"/>
    <n v="2.39"/>
    <s v="Christina Vanderzanden"/>
    <s v="British Columbia"/>
    <s v="West"/>
    <s v="Small Business"/>
    <s v="Technology"/>
    <s v="Computer Peripherals"/>
    <n v="0.72"/>
  </r>
  <r>
    <n v="9123"/>
    <d v="2010-06-26T00:00:00"/>
    <d v="2010-06-27T00:00:00"/>
    <s v="June"/>
    <s v="2010"/>
    <n v="1"/>
    <b v="0"/>
    <s v="Critical"/>
    <n v="27"/>
    <n v="384.9"/>
    <n v="7.0000000000000007E-2"/>
    <s v="Express Air"/>
    <n v="-108.28"/>
    <n v="14.03"/>
    <n v="9.3699999999999992"/>
    <s v="Matt Collins"/>
    <s v="British Columbia"/>
    <s v="West"/>
    <s v="Consumer"/>
    <s v="Office Supplies"/>
    <s v="Storage &amp; Organization"/>
    <n v="0.56000000000000005"/>
  </r>
  <r>
    <n v="9792"/>
    <d v="2011-07-23T00:00:00"/>
    <d v="2011-07-23T00:00:00"/>
    <s v="July"/>
    <s v="2011"/>
    <n v="0"/>
    <s v="FREE DELIVERY"/>
    <s v="low"/>
    <n v="14"/>
    <n v="84.09"/>
    <n v="0.02"/>
    <s v="Regular Air"/>
    <n v="-73.14"/>
    <n v="5.4"/>
    <n v="7.78"/>
    <s v="Sally Knutson"/>
    <s v="British Columbia"/>
    <s v="West"/>
    <s v="Consumer"/>
    <s v="Office Supplies"/>
    <s v="Binders and Binder Accessories"/>
    <n v="0.37"/>
  </r>
  <r>
    <n v="9860"/>
    <d v="2010-10-10T00:00:00"/>
    <d v="2010-10-11T00:00:00"/>
    <s v="October"/>
    <s v="2010"/>
    <n v="1"/>
    <b v="0"/>
    <s v="Critical"/>
    <n v="43"/>
    <n v="319.69"/>
    <n v="0"/>
    <s v="Regular Air"/>
    <n v="-73.66"/>
    <n v="7.28"/>
    <n v="3.52"/>
    <s v="Kimberly Carter"/>
    <s v="British Columbia"/>
    <s v="West"/>
    <s v="Home Office"/>
    <s v="Technology"/>
    <s v="Computer Peripherals"/>
    <n v="0.68"/>
  </r>
  <r>
    <n v="10310"/>
    <d v="2009-02-05T00:00:00"/>
    <d v="2009-02-09T00:00:00"/>
    <s v="February"/>
    <s v="2009"/>
    <n v="4"/>
    <b v="0"/>
    <s v="low"/>
    <n v="48"/>
    <n v="139.86000000000001"/>
    <n v="7.0000000000000007E-2"/>
    <s v="Regular Air"/>
    <n v="9.59"/>
    <n v="2.88"/>
    <n v="1.01"/>
    <s v="Christina Vanderzanden"/>
    <s v="British Columbia"/>
    <s v="West"/>
    <s v="Small Business"/>
    <s v="Office Supplies"/>
    <s v="Pens &amp; Art Supplies"/>
    <n v="0.55000000000000004"/>
  </r>
  <r>
    <n v="10310"/>
    <d v="2009-02-05T00:00:00"/>
    <d v="2009-02-12T00:00:00"/>
    <s v="February"/>
    <s v="2009"/>
    <n v="7"/>
    <b v="0"/>
    <s v="low"/>
    <n v="6"/>
    <n v="926.58500000000004"/>
    <n v="0.1"/>
    <s v="Regular Air"/>
    <n v="-655.42"/>
    <n v="195.99"/>
    <n v="3.99"/>
    <s v="Christina Vanderzanden"/>
    <s v="British Columbia"/>
    <s v="West"/>
    <s v="Small Business"/>
    <s v="Technology"/>
    <s v="Telephones and Communication"/>
    <n v="0.57999999999999996"/>
  </r>
  <r>
    <n v="10369"/>
    <d v="2011-11-09T00:00:00"/>
    <d v="2011-11-11T00:00:00"/>
    <s v="November"/>
    <s v="2011"/>
    <n v="2"/>
    <b v="0"/>
    <s v="low"/>
    <n v="4"/>
    <n v="27.34"/>
    <n v="0.06"/>
    <s v="Regular Air"/>
    <n v="-12.38"/>
    <n v="5.78"/>
    <n v="4.96"/>
    <s v="Kimberly Carter"/>
    <s v="British Columbia"/>
    <s v="West"/>
    <s v="Home Office"/>
    <s v="Office Supplies"/>
    <s v="Paper"/>
    <n v="0.36"/>
  </r>
  <r>
    <n v="10369"/>
    <d v="2011-11-09T00:00:00"/>
    <d v="2011-11-14T00:00:00"/>
    <s v="November"/>
    <s v="2011"/>
    <n v="5"/>
    <b v="0"/>
    <s v="low"/>
    <n v="23"/>
    <n v="683.68"/>
    <n v="0"/>
    <s v="Regular Air"/>
    <n v="-95.54"/>
    <n v="28.48"/>
    <n v="8.99"/>
    <s v="Kimberly Carter"/>
    <s v="British Columbia"/>
    <s v="West"/>
    <s v="Home Office"/>
    <s v="Technology"/>
    <s v="Computer Peripherals"/>
    <n v="0.7"/>
  </r>
  <r>
    <n v="10692"/>
    <d v="2009-07-26T00:00:00"/>
    <d v="2009-07-28T00:00:00"/>
    <s v="July"/>
    <s v="2009"/>
    <n v="2"/>
    <b v="0"/>
    <s v="low"/>
    <n v="26"/>
    <n v="100.41"/>
    <n v="0.04"/>
    <s v="Regular Air"/>
    <n v="-69.91"/>
    <n v="3.57"/>
    <n v="4.17"/>
    <s v="Rob Haberlin"/>
    <s v="British Columbia"/>
    <s v="West"/>
    <s v="Corporate"/>
    <s v="Office Supplies"/>
    <s v="Pens &amp; Art Supplies"/>
    <n v="0.59"/>
  </r>
  <r>
    <n v="10692"/>
    <d v="2009-07-26T00:00:00"/>
    <d v="2009-07-30T00:00:00"/>
    <s v="July"/>
    <s v="2009"/>
    <n v="4"/>
    <b v="0"/>
    <s v="low"/>
    <n v="48"/>
    <n v="8101.9875000000002"/>
    <n v="0.05"/>
    <s v="Regular Air"/>
    <n v="2369.84"/>
    <n v="200.99"/>
    <n v="4.2"/>
    <s v="Rob Haberlin"/>
    <s v="British Columbia"/>
    <s v="West"/>
    <s v="Corporate"/>
    <s v="Technology"/>
    <s v="Telephones and Communication"/>
    <n v="0.59"/>
  </r>
  <r>
    <n v="10692"/>
    <d v="2009-07-26T00:00:00"/>
    <d v="2009-07-26T00:00:00"/>
    <s v="July"/>
    <s v="2009"/>
    <n v="0"/>
    <s v="FREE DELIVERY"/>
    <s v="low"/>
    <n v="8"/>
    <n v="1313.8109999999999"/>
    <n v="7.0000000000000007E-2"/>
    <s v="Regular Air"/>
    <n v="-457.16"/>
    <n v="195.99"/>
    <n v="8.99"/>
    <s v="Rob Haberlin"/>
    <s v="British Columbia"/>
    <s v="West"/>
    <s v="Corporate"/>
    <s v="Technology"/>
    <s v="Telephones and Communication"/>
    <n v="0.57999999999999996"/>
  </r>
  <r>
    <n v="11553"/>
    <d v="2009-04-18T00:00:00"/>
    <d v="2009-04-19T00:00:00"/>
    <s v="April"/>
    <s v="2009"/>
    <n v="1"/>
    <b v="0"/>
    <s v="Medium"/>
    <n v="28"/>
    <n v="1350.34"/>
    <n v="0.1"/>
    <s v="Express Air"/>
    <n v="-517.16999999999996"/>
    <n v="52.99"/>
    <n v="19.989999999999998"/>
    <s v="Justin Knight"/>
    <s v="British Columbia"/>
    <s v="West"/>
    <s v="Corporate"/>
    <s v="Office Supplies"/>
    <s v="Storage &amp; Organization"/>
    <n v="0.81"/>
  </r>
  <r>
    <n v="11553"/>
    <d v="2009-04-18T00:00:00"/>
    <d v="2009-04-21T00:00:00"/>
    <s v="April"/>
    <s v="2009"/>
    <n v="3"/>
    <b v="0"/>
    <s v="Medium"/>
    <n v="8"/>
    <n v="861.26"/>
    <n v="7.0000000000000007E-2"/>
    <s v="Delivery Truck"/>
    <n v="-429.86"/>
    <n v="100.98"/>
    <n v="57.38"/>
    <s v="Justin Knight"/>
    <s v="British Columbia"/>
    <s v="West"/>
    <s v="Corporate"/>
    <s v="Furniture"/>
    <s v="Bookcases"/>
    <n v="0.78"/>
  </r>
  <r>
    <n v="11553"/>
    <d v="2009-04-18T00:00:00"/>
    <d v="2009-04-20T00:00:00"/>
    <s v="April"/>
    <s v="2009"/>
    <n v="2"/>
    <b v="0"/>
    <s v="Medium"/>
    <n v="20"/>
    <n v="1531.4110000000001"/>
    <n v="0.03"/>
    <s v="Regular Air"/>
    <n v="365.42"/>
    <n v="85.99"/>
    <n v="0.99"/>
    <s v="Justin Knight"/>
    <s v="British Columbia"/>
    <s v="West"/>
    <s v="Corporate"/>
    <s v="Technology"/>
    <s v="Telephones and Communication"/>
    <n v="0.55000000000000004"/>
  </r>
  <r>
    <n v="11776"/>
    <d v="2012-02-24T00:00:00"/>
    <d v="2012-02-24T00:00:00"/>
    <s v="February"/>
    <s v="2012"/>
    <n v="0"/>
    <s v="FREE DELIVERY"/>
    <s v="low"/>
    <n v="40"/>
    <n v="57.24"/>
    <n v="0.04"/>
    <s v="Express Air"/>
    <n v="-14.1"/>
    <n v="1.26"/>
    <n v="0.7"/>
    <s v="Christina Vanderzanden"/>
    <s v="British Columbia"/>
    <s v="West"/>
    <s v="Small Business"/>
    <s v="Office Supplies"/>
    <s v="Rubber Bands"/>
    <n v="0.81"/>
  </r>
  <r>
    <n v="11782"/>
    <d v="2012-07-28T00:00:00"/>
    <d v="2012-08-02T00:00:00"/>
    <s v="August"/>
    <s v="2012"/>
    <n v="5"/>
    <b v="0"/>
    <s v="low"/>
    <n v="46"/>
    <n v="247.21"/>
    <n v="0.02"/>
    <s v="Regular Air"/>
    <n v="-63.72"/>
    <n v="4.9800000000000004"/>
    <n v="4.75"/>
    <s v="Marina Lichtenstein"/>
    <s v="British Columbia"/>
    <s v="West"/>
    <s v="Corporate"/>
    <s v="Office Supplies"/>
    <s v="Paper"/>
    <n v="0.36"/>
  </r>
  <r>
    <n v="11782"/>
    <d v="2012-07-28T00:00:00"/>
    <d v="2012-08-04T00:00:00"/>
    <s v="August"/>
    <s v="2012"/>
    <n v="7"/>
    <b v="0"/>
    <s v="low"/>
    <n v="27"/>
    <n v="1541.7809999999999"/>
    <n v="7.0000000000000007E-2"/>
    <s v="Regular Air"/>
    <n v="14.35"/>
    <n v="66.989999999999995"/>
    <n v="13.99"/>
    <s v="Marina Lichtenstein"/>
    <s v="British Columbia"/>
    <s v="West"/>
    <s v="Corporate"/>
    <s v="Technology"/>
    <s v="Telephones and Communication"/>
    <n v="0.6"/>
  </r>
  <r>
    <n v="12199"/>
    <d v="2011-12-14T00:00:00"/>
    <d v="2011-12-19T00:00:00"/>
    <s v="December"/>
    <s v="2011"/>
    <n v="5"/>
    <b v="0"/>
    <s v="low"/>
    <n v="2"/>
    <n v="19"/>
    <n v="0.01"/>
    <s v="Regular Air"/>
    <n v="-10.73"/>
    <n v="6.54"/>
    <n v="5.27"/>
    <s v="Justin Knight"/>
    <s v="British Columbia"/>
    <s v="West"/>
    <s v="Corporate"/>
    <s v="Office Supplies"/>
    <s v="Binders and Binder Accessories"/>
    <n v="0.36"/>
  </r>
  <r>
    <n v="12199"/>
    <d v="2011-12-14T00:00:00"/>
    <d v="2011-12-18T00:00:00"/>
    <s v="December"/>
    <s v="2011"/>
    <n v="4"/>
    <b v="0"/>
    <s v="low"/>
    <n v="50"/>
    <n v="8289.51"/>
    <n v="0.01"/>
    <s v="Regular Air"/>
    <n v="3051.62"/>
    <n v="155.06"/>
    <n v="7.07"/>
    <s v="Justin Knight"/>
    <s v="British Columbia"/>
    <s v="West"/>
    <s v="Corporate"/>
    <s v="Office Supplies"/>
    <s v="Storage &amp; Organization"/>
    <n v="0.59"/>
  </r>
  <r>
    <n v="14275"/>
    <d v="2010-06-13T00:00:00"/>
    <d v="2010-06-15T00:00:00"/>
    <s v="June"/>
    <s v="2010"/>
    <n v="2"/>
    <b v="0"/>
    <s v="low"/>
    <n v="20"/>
    <n v="42.22"/>
    <n v="0.04"/>
    <s v="Regular Air"/>
    <n v="-7.73"/>
    <n v="2.08"/>
    <n v="1.49"/>
    <s v="Gene Hale"/>
    <s v="British Columbia"/>
    <s v="West"/>
    <s v="Consumer"/>
    <s v="Office Supplies"/>
    <s v="Binders and Binder Accessories"/>
    <n v="0.36"/>
  </r>
  <r>
    <n v="14275"/>
    <d v="2010-06-13T00:00:00"/>
    <d v="2010-06-15T00:00:00"/>
    <s v="June"/>
    <s v="2010"/>
    <n v="2"/>
    <b v="0"/>
    <s v="low"/>
    <n v="4"/>
    <n v="653.44000000000005"/>
    <n v="0.06"/>
    <s v="Delivery Truck"/>
    <n v="-187.75"/>
    <n v="160.97999999999999"/>
    <n v="30"/>
    <s v="Gene Hale"/>
    <s v="British Columbia"/>
    <s v="West"/>
    <s v="Consumer"/>
    <s v="Furniture"/>
    <s v="Chairs &amp; Chairmats"/>
    <n v="0.62"/>
  </r>
  <r>
    <n v="14535"/>
    <d v="2010-10-01T00:00:00"/>
    <d v="2010-10-02T00:00:00"/>
    <s v="October"/>
    <s v="2010"/>
    <n v="1"/>
    <b v="0"/>
    <s v="Not Specified"/>
    <n v="22"/>
    <n v="245.96"/>
    <n v="0.03"/>
    <s v="Regular Air"/>
    <n v="-33.82"/>
    <n v="11.29"/>
    <n v="5.03"/>
    <s v="Gene Hale"/>
    <s v="British Columbia"/>
    <s v="West"/>
    <s v="Consumer"/>
    <s v="Office Supplies"/>
    <s v="Storage &amp; Organization"/>
    <n v="0.59"/>
  </r>
  <r>
    <n v="15329"/>
    <d v="2012-04-27T00:00:00"/>
    <d v="2012-04-27T00:00:00"/>
    <s v="April"/>
    <s v="2012"/>
    <n v="0"/>
    <s v="FREE DELIVERY"/>
    <s v="High"/>
    <n v="34"/>
    <n v="1014.87"/>
    <n v="0.04"/>
    <s v="Express Air"/>
    <n v="319.52"/>
    <n v="29.89"/>
    <n v="1.99"/>
    <s v="Rob Haberlin"/>
    <s v="British Columbia"/>
    <s v="West"/>
    <s v="Consumer"/>
    <s v="Technology"/>
    <s v="Computer Peripherals"/>
    <n v="0.5"/>
  </r>
  <r>
    <n v="15621"/>
    <d v="2011-09-24T00:00:00"/>
    <d v="2011-09-25T00:00:00"/>
    <s v="September"/>
    <s v="2011"/>
    <n v="1"/>
    <b v="0"/>
    <s v="Critical"/>
    <n v="18"/>
    <n v="35.51"/>
    <n v="0.02"/>
    <s v="Express Air"/>
    <n v="-13.95"/>
    <n v="1.68"/>
    <n v="1.57"/>
    <s v="Gene Hale"/>
    <s v="British Columbia"/>
    <s v="West"/>
    <s v="Consumer"/>
    <s v="Office Supplies"/>
    <s v="Pens &amp; Art Supplies"/>
    <n v="0.59"/>
  </r>
  <r>
    <n v="15621"/>
    <d v="2011-09-24T00:00:00"/>
    <d v="2011-09-24T00:00:00"/>
    <s v="September"/>
    <s v="2011"/>
    <n v="0"/>
    <s v="FREE DELIVERY"/>
    <s v="Critical"/>
    <n v="39"/>
    <n v="1105.6600000000001"/>
    <n v="0.02"/>
    <s v="Regular Air"/>
    <n v="-136.19999999999999"/>
    <n v="28.28"/>
    <n v="13.99"/>
    <s v="Gene Hale"/>
    <s v="British Columbia"/>
    <s v="West"/>
    <s v="Consumer"/>
    <s v="Office Supplies"/>
    <s v="Storage &amp; Organization"/>
    <n v="0.57999999999999996"/>
  </r>
  <r>
    <n v="17826"/>
    <d v="2012-06-30T00:00:00"/>
    <d v="2012-07-01T00:00:00"/>
    <s v="July"/>
    <s v="2012"/>
    <n v="1"/>
    <b v="0"/>
    <s v="High"/>
    <n v="18"/>
    <n v="78.930000000000007"/>
    <n v="0.04"/>
    <s v="Regular Air"/>
    <n v="-88.61"/>
    <n v="3.89"/>
    <n v="7.01"/>
    <s v="Michelle Arnett"/>
    <s v="British Columbia"/>
    <s v="West"/>
    <s v="Home Office"/>
    <s v="Office Supplies"/>
    <s v="Binders and Binder Accessories"/>
    <n v="0.37"/>
  </r>
  <r>
    <n v="17926"/>
    <d v="2011-11-10T00:00:00"/>
    <d v="2011-11-12T00:00:00"/>
    <s v="November"/>
    <s v="2011"/>
    <n v="2"/>
    <b v="0"/>
    <s v="Critical"/>
    <n v="37"/>
    <n v="608.33000000000004"/>
    <n v="0.02"/>
    <s v="Regular Air"/>
    <n v="-70.040000000000006"/>
    <n v="15.31"/>
    <n v="8.7799999999999994"/>
    <s v="Sally Knutson"/>
    <s v="British Columbia"/>
    <s v="West"/>
    <s v="Consumer"/>
    <s v="Office Supplies"/>
    <s v="Storage &amp; Organization"/>
    <n v="0.56999999999999995"/>
  </r>
  <r>
    <n v="18247"/>
    <d v="2009-11-05T00:00:00"/>
    <d v="2009-11-06T00:00:00"/>
    <s v="November"/>
    <s v="2009"/>
    <n v="1"/>
    <b v="0"/>
    <s v="Not Specified"/>
    <n v="20"/>
    <n v="155.80000000000001"/>
    <n v="0"/>
    <s v="Regular Air"/>
    <n v="27.22"/>
    <n v="7.59"/>
    <n v="4"/>
    <s v="Rob Haberlin"/>
    <s v="British Columbia"/>
    <s v="West"/>
    <s v="Corporate"/>
    <s v="Furniture"/>
    <s v="Office Furnishings"/>
    <n v="0.42"/>
  </r>
  <r>
    <n v="18471"/>
    <d v="2009-02-19T00:00:00"/>
    <d v="2009-02-20T00:00:00"/>
    <s v="February"/>
    <s v="2009"/>
    <n v="1"/>
    <b v="0"/>
    <s v="Not Specified"/>
    <n v="37"/>
    <n v="226.65"/>
    <n v="0"/>
    <s v="Regular Air"/>
    <n v="46.41"/>
    <n v="5.98"/>
    <n v="0.96"/>
    <s v="Justin Knight"/>
    <s v="British Columbia"/>
    <s v="West"/>
    <s v="Corporate"/>
    <s v="Office Supplies"/>
    <s v="Pens &amp; Art Supplies"/>
    <n v="0.6"/>
  </r>
  <r>
    <n v="18471"/>
    <d v="2009-02-19T00:00:00"/>
    <d v="2009-02-20T00:00:00"/>
    <s v="February"/>
    <s v="2009"/>
    <n v="1"/>
    <b v="0"/>
    <s v="Not Specified"/>
    <n v="4"/>
    <n v="10.96"/>
    <n v="0.02"/>
    <s v="Regular Air"/>
    <n v="-8.02"/>
    <n v="2.08"/>
    <n v="2.56"/>
    <s v="Justin Knight"/>
    <s v="British Columbia"/>
    <s v="West"/>
    <s v="Corporate"/>
    <s v="Office Supplies"/>
    <s v="Scissors, Rulers and Trimmers"/>
    <n v="0.55000000000000004"/>
  </r>
  <r>
    <n v="18471"/>
    <d v="2009-02-19T00:00:00"/>
    <d v="2009-02-20T00:00:00"/>
    <s v="February"/>
    <s v="2009"/>
    <n v="1"/>
    <b v="0"/>
    <s v="Not Specified"/>
    <n v="29"/>
    <n v="185.61"/>
    <n v="0.02"/>
    <s v="Regular Air"/>
    <n v="-47.12"/>
    <n v="5.98"/>
    <n v="5.46"/>
    <s v="Justin Knight"/>
    <s v="British Columbia"/>
    <s v="West"/>
    <s v="Corporate"/>
    <s v="Office Supplies"/>
    <s v="Paper"/>
    <n v="0.36"/>
  </r>
  <r>
    <n v="19813"/>
    <d v="2010-03-02T00:00:00"/>
    <d v="2010-03-03T00:00:00"/>
    <s v="March"/>
    <s v="2010"/>
    <n v="1"/>
    <b v="0"/>
    <s v="Critical"/>
    <n v="29"/>
    <n v="1098.5060000000001"/>
    <n v="0.05"/>
    <s v="Regular Air"/>
    <n v="218.73"/>
    <n v="45.99"/>
    <n v="2.5"/>
    <s v="Lena Cacioppo"/>
    <s v="British Columbia"/>
    <s v="West"/>
    <s v="Home Office"/>
    <s v="Technology"/>
    <s v="Telephones and Communication"/>
    <n v="0.56000000000000005"/>
  </r>
  <r>
    <n v="20322"/>
    <d v="2009-06-28T00:00:00"/>
    <d v="2009-06-30T00:00:00"/>
    <s v="June"/>
    <s v="2009"/>
    <n v="2"/>
    <b v="0"/>
    <s v="Critical"/>
    <n v="46"/>
    <n v="160.27000000000001"/>
    <n v="0.06"/>
    <s v="Regular Air"/>
    <n v="-183.36"/>
    <n v="3.58"/>
    <n v="5.47"/>
    <s v="Seth Vernon"/>
    <s v="British Columbia"/>
    <s v="West"/>
    <s v="Home Office"/>
    <s v="Office Supplies"/>
    <s v="Binders and Binder Accessories"/>
    <n v="0.37"/>
  </r>
  <r>
    <n v="20322"/>
    <d v="2009-06-28T00:00:00"/>
    <d v="2009-06-28T00:00:00"/>
    <s v="June"/>
    <s v="2009"/>
    <n v="0"/>
    <s v="FREE DELIVERY"/>
    <s v="Critical"/>
    <n v="46"/>
    <n v="4601.0200000000004"/>
    <n v="0.09"/>
    <s v="Delivery Truck"/>
    <n v="-129.53"/>
    <n v="100.98"/>
    <n v="35.840000000000003"/>
    <s v="Seth Vernon"/>
    <s v="British Columbia"/>
    <s v="West"/>
    <s v="Home Office"/>
    <s v="Furniture"/>
    <s v="Bookcases"/>
    <n v="0.62"/>
  </r>
  <r>
    <n v="20322"/>
    <d v="2009-06-28T00:00:00"/>
    <d v="2009-06-28T00:00:00"/>
    <s v="June"/>
    <s v="2009"/>
    <n v="0"/>
    <s v="FREE DELIVERY"/>
    <s v="Critical"/>
    <n v="15"/>
    <n v="89.89"/>
    <n v="0.1"/>
    <s v="Regular Air"/>
    <n v="-72.28"/>
    <n v="5.78"/>
    <n v="7.96"/>
    <s v="Seth Vernon"/>
    <s v="British Columbia"/>
    <s v="West"/>
    <s v="Home Office"/>
    <s v="Office Supplies"/>
    <s v="Paper"/>
    <n v="0.36"/>
  </r>
  <r>
    <n v="20422"/>
    <d v="2009-01-26T00:00:00"/>
    <d v="2009-01-27T00:00:00"/>
    <s v="January"/>
    <s v="2009"/>
    <n v="1"/>
    <b v="0"/>
    <s v="High"/>
    <n v="30"/>
    <n v="447.33"/>
    <n v="0.03"/>
    <s v="Regular Air"/>
    <n v="115.21"/>
    <n v="14.34"/>
    <n v="5"/>
    <s v="Gene Hale"/>
    <s v="British Columbia"/>
    <s v="West"/>
    <s v="Consumer"/>
    <s v="Furniture"/>
    <s v="Office Furnishings"/>
    <n v="0.49"/>
  </r>
  <r>
    <n v="20448"/>
    <d v="2011-08-02T00:00:00"/>
    <d v="2011-08-03T00:00:00"/>
    <s v="August"/>
    <s v="2011"/>
    <n v="1"/>
    <b v="0"/>
    <s v="Critical"/>
    <n v="23"/>
    <n v="104.82"/>
    <n v="0.02"/>
    <s v="Express Air"/>
    <n v="6.84"/>
    <n v="3.69"/>
    <n v="2.5"/>
    <s v="Luke Weiss"/>
    <s v="British Columbia"/>
    <s v="West"/>
    <s v="Corporate"/>
    <s v="Office Supplies"/>
    <s v="Envelopes"/>
    <n v="0.39"/>
  </r>
  <r>
    <n v="21892"/>
    <d v="2010-07-04T00:00:00"/>
    <d v="2010-07-06T00:00:00"/>
    <s v="July"/>
    <s v="2010"/>
    <n v="2"/>
    <b v="0"/>
    <s v="High"/>
    <n v="6"/>
    <n v="34.880000000000003"/>
    <n v="0.06"/>
    <s v="Regular Air"/>
    <n v="-18.34"/>
    <n v="4.91"/>
    <n v="4.97"/>
    <s v="Justin Knight"/>
    <s v="British Columbia"/>
    <s v="West"/>
    <s v="Corporate"/>
    <s v="Office Supplies"/>
    <s v="Binders and Binder Accessories"/>
    <n v="0.38"/>
  </r>
  <r>
    <n v="22980"/>
    <d v="2012-10-01T00:00:00"/>
    <d v="2012-10-02T00:00:00"/>
    <s v="October"/>
    <s v="2012"/>
    <n v="1"/>
    <b v="0"/>
    <s v="Not Specified"/>
    <n v="17"/>
    <n v="224.09"/>
    <n v="0"/>
    <s v="Regular Air"/>
    <n v="-27.92"/>
    <n v="12.44"/>
    <n v="6.27"/>
    <s v="Rob Haberlin"/>
    <s v="British Columbia"/>
    <s v="West"/>
    <s v="Consumer"/>
    <s v="Office Supplies"/>
    <s v="Storage &amp; Organization"/>
    <n v="0.56999999999999995"/>
  </r>
  <r>
    <n v="23907"/>
    <d v="2011-07-14T00:00:00"/>
    <d v="2011-07-14T00:00:00"/>
    <s v="July"/>
    <s v="2011"/>
    <n v="0"/>
    <s v="FREE DELIVERY"/>
    <s v="Not Specified"/>
    <n v="7"/>
    <n v="384.2"/>
    <n v="0.05"/>
    <s v="Regular Air"/>
    <n v="-164.46"/>
    <n v="65.989999999999995"/>
    <n v="2.5"/>
    <s v="Julie Creighton"/>
    <s v="British Columbia"/>
    <s v="West"/>
    <s v="Corporate"/>
    <s v="Technology"/>
    <s v="Telephones and Communication"/>
    <n v="0.55000000000000004"/>
  </r>
  <r>
    <n v="24064"/>
    <d v="2010-07-25T00:00:00"/>
    <d v="2010-07-28T00:00:00"/>
    <s v="July"/>
    <s v="2010"/>
    <n v="3"/>
    <b v="0"/>
    <s v="Medium"/>
    <n v="23"/>
    <n v="6366.52"/>
    <n v="7.0000000000000007E-2"/>
    <s v="Delivery Truck"/>
    <n v="935.8"/>
    <n v="297.64"/>
    <n v="14.7"/>
    <s v="Sanjit Chand"/>
    <s v="British Columbia"/>
    <s v="West"/>
    <s v="Home Office"/>
    <s v="Technology"/>
    <s v="Office Machines"/>
    <n v="0.56999999999999995"/>
  </r>
  <r>
    <n v="24132"/>
    <d v="2009-07-06T00:00:00"/>
    <d v="2009-07-11T00:00:00"/>
    <s v="July"/>
    <s v="2009"/>
    <n v="5"/>
    <b v="0"/>
    <s v="low"/>
    <n v="4"/>
    <n v="31.01"/>
    <n v="0.03"/>
    <s v="Regular Air"/>
    <n v="-4.49"/>
    <n v="6.75"/>
    <n v="2.99"/>
    <s v="Justin Knight"/>
    <s v="British Columbia"/>
    <s v="West"/>
    <s v="Corporate"/>
    <s v="Office Supplies"/>
    <s v="Binders and Binder Accessories"/>
    <n v="0.35"/>
  </r>
  <r>
    <n v="24132"/>
    <d v="2009-07-06T00:00:00"/>
    <d v="2009-07-06T00:00:00"/>
    <s v="July"/>
    <s v="2009"/>
    <n v="0"/>
    <s v="FREE DELIVERY"/>
    <s v="low"/>
    <n v="46"/>
    <n v="331.83"/>
    <n v="0.05"/>
    <s v="Regular Air"/>
    <n v="-101.25"/>
    <n v="7.1"/>
    <n v="6.05"/>
    <s v="Justin Knight"/>
    <s v="British Columbia"/>
    <s v="West"/>
    <s v="Corporate"/>
    <s v="Office Supplies"/>
    <s v="Binders and Binder Accessories"/>
    <n v="0.39"/>
  </r>
  <r>
    <n v="24132"/>
    <d v="2009-07-06T00:00:00"/>
    <d v="2009-07-11T00:00:00"/>
    <s v="July"/>
    <s v="2009"/>
    <n v="5"/>
    <b v="0"/>
    <s v="low"/>
    <n v="22"/>
    <n v="446.46"/>
    <n v="0.04"/>
    <s v="Regular Air"/>
    <n v="-1.88"/>
    <n v="20.95"/>
    <n v="4"/>
    <s v="Justin Knight"/>
    <s v="British Columbia"/>
    <s v="West"/>
    <s v="Corporate"/>
    <s v="Technology"/>
    <s v="Computer Peripherals"/>
    <n v="0.6"/>
  </r>
  <r>
    <n v="24132"/>
    <d v="2009-07-06T00:00:00"/>
    <d v="2009-07-13T00:00:00"/>
    <s v="July"/>
    <s v="2009"/>
    <n v="7"/>
    <b v="0"/>
    <s v="low"/>
    <n v="31"/>
    <n v="1252.8900000000001"/>
    <n v="0.05"/>
    <s v="Regular Air"/>
    <n v="339.75"/>
    <n v="39.06"/>
    <n v="10.55"/>
    <s v="Justin Knight"/>
    <s v="British Columbia"/>
    <s v="West"/>
    <s v="Corporate"/>
    <s v="Office Supplies"/>
    <s v="Binders and Binder Accessories"/>
    <n v="0.37"/>
  </r>
  <r>
    <n v="24132"/>
    <d v="2009-07-06T00:00:00"/>
    <d v="2009-07-15T00:00:00"/>
    <s v="July"/>
    <s v="2009"/>
    <n v="9"/>
    <b v="0"/>
    <s v="low"/>
    <n v="12"/>
    <n v="47.79"/>
    <n v="0.04"/>
    <s v="Regular Air"/>
    <n v="-57.75"/>
    <n v="3.52"/>
    <n v="6.83"/>
    <s v="Justin Knight"/>
    <s v="British Columbia"/>
    <s v="West"/>
    <s v="Corporate"/>
    <s v="Office Supplies"/>
    <s v="Binders and Binder Accessories"/>
    <n v="0.38"/>
  </r>
  <r>
    <n v="24132"/>
    <d v="2009-07-06T00:00:00"/>
    <d v="2009-07-13T00:00:00"/>
    <s v="July"/>
    <s v="2009"/>
    <n v="7"/>
    <b v="0"/>
    <s v="low"/>
    <n v="3"/>
    <n v="63.84"/>
    <n v="0.02"/>
    <s v="Regular Air"/>
    <n v="-47.97"/>
    <n v="15.51"/>
    <n v="17.78"/>
    <s v="Justin Knight"/>
    <s v="British Columbia"/>
    <s v="West"/>
    <s v="Corporate"/>
    <s v="Office Supplies"/>
    <s v="Storage &amp; Organization"/>
    <n v="0.59"/>
  </r>
  <r>
    <n v="24576"/>
    <d v="2012-12-11T00:00:00"/>
    <d v="2012-12-13T00:00:00"/>
    <s v="December"/>
    <s v="2012"/>
    <n v="2"/>
    <b v="0"/>
    <s v="Not Specified"/>
    <n v="29"/>
    <n v="531.06299999999999"/>
    <n v="0.03"/>
    <s v="Regular Air"/>
    <n v="24.56"/>
    <n v="20.99"/>
    <n v="4.8099999999999996"/>
    <s v="Luke Weiss"/>
    <s v="British Columbia"/>
    <s v="West"/>
    <s v="Corporate"/>
    <s v="Technology"/>
    <s v="Telephones and Communication"/>
    <n v="0.57999999999999996"/>
  </r>
  <r>
    <n v="24576"/>
    <d v="2012-12-11T00:00:00"/>
    <d v="2012-12-13T00:00:00"/>
    <s v="December"/>
    <s v="2012"/>
    <n v="2"/>
    <b v="0"/>
    <s v="Not Specified"/>
    <n v="10"/>
    <n v="152.84"/>
    <n v="0.05"/>
    <s v="Regular Air"/>
    <n v="38.020000000000003"/>
    <n v="14.58"/>
    <n v="7.4"/>
    <s v="Luke Weiss"/>
    <s v="British Columbia"/>
    <s v="West"/>
    <s v="Corporate"/>
    <s v="Furniture"/>
    <s v="Office Furnishings"/>
    <n v="0.48"/>
  </r>
  <r>
    <n v="25248"/>
    <d v="2011-12-01T00:00:00"/>
    <d v="2011-12-03T00:00:00"/>
    <s v="December"/>
    <s v="2011"/>
    <n v="2"/>
    <b v="0"/>
    <s v="Medium"/>
    <n v="33"/>
    <n v="271.14"/>
    <n v="0.05"/>
    <s v="Express Air"/>
    <n v="29.21"/>
    <n v="8.33"/>
    <n v="1.99"/>
    <s v="Christina Vanderzanden"/>
    <s v="British Columbia"/>
    <s v="West"/>
    <s v="Small Business"/>
    <s v="Technology"/>
    <s v="Computer Peripherals"/>
    <n v="0.52"/>
  </r>
  <r>
    <n v="25248"/>
    <d v="2011-12-01T00:00:00"/>
    <d v="2011-12-02T00:00:00"/>
    <s v="December"/>
    <s v="2011"/>
    <n v="1"/>
    <b v="0"/>
    <s v="Medium"/>
    <n v="26"/>
    <n v="1150.3"/>
    <n v="0.1"/>
    <s v="Regular Air"/>
    <n v="418.19"/>
    <n v="48.91"/>
    <n v="5.81"/>
    <s v="Christina Vanderzanden"/>
    <s v="British Columbia"/>
    <s v="West"/>
    <s v="Small Business"/>
    <s v="Office Supplies"/>
    <s v="Paper"/>
    <n v="0.38"/>
  </r>
  <r>
    <n v="25475"/>
    <d v="2009-04-04T00:00:00"/>
    <d v="2009-04-04T00:00:00"/>
    <s v="April"/>
    <s v="2009"/>
    <n v="0"/>
    <s v="FREE DELIVERY"/>
    <s v="Critical"/>
    <n v="49"/>
    <n v="305.95999999999998"/>
    <n v="0.06"/>
    <s v="Regular Air"/>
    <n v="-191.49"/>
    <n v="6.48"/>
    <n v="7.49"/>
    <s v="Lena Cacioppo"/>
    <s v="British Columbia"/>
    <s v="West"/>
    <s v="Home Office"/>
    <s v="Office Supplies"/>
    <s v="Paper"/>
    <n v="0.37"/>
  </r>
  <r>
    <n v="26978"/>
    <d v="2010-06-25T00:00:00"/>
    <d v="2010-06-26T00:00:00"/>
    <s v="June"/>
    <s v="2010"/>
    <n v="1"/>
    <b v="0"/>
    <s v="Medium"/>
    <n v="2"/>
    <n v="48.84"/>
    <n v="0.01"/>
    <s v="Regular Air"/>
    <n v="-21.2"/>
    <n v="18.97"/>
    <n v="9.0299999999999994"/>
    <s v="Seth Vernon"/>
    <s v="British Columbia"/>
    <s v="West"/>
    <s v="Home Office"/>
    <s v="Office Supplies"/>
    <s v="Paper"/>
    <n v="0.37"/>
  </r>
  <r>
    <n v="27105"/>
    <d v="2011-02-16T00:00:00"/>
    <d v="2011-02-17T00:00:00"/>
    <s v="February"/>
    <s v="2011"/>
    <n v="1"/>
    <b v="0"/>
    <s v="Not Specified"/>
    <n v="37"/>
    <n v="223.74"/>
    <n v="0.01"/>
    <s v="Regular Air"/>
    <n v="39.630000000000003"/>
    <n v="5.98"/>
    <n v="2.5"/>
    <s v="Sanjit Chand"/>
    <s v="British Columbia"/>
    <s v="West"/>
    <s v="Home Office"/>
    <s v="Office Supplies"/>
    <s v="Envelopes"/>
    <n v="0.36"/>
  </r>
  <r>
    <n v="27105"/>
    <d v="2011-02-16T00:00:00"/>
    <d v="2011-02-17T00:00:00"/>
    <s v="February"/>
    <s v="2011"/>
    <n v="1"/>
    <b v="0"/>
    <s v="Not Specified"/>
    <n v="2"/>
    <n v="26.82"/>
    <n v="0"/>
    <s v="Regular Air"/>
    <n v="26.21"/>
    <n v="10.4"/>
    <n v="5.4"/>
    <s v="Sanjit Chand"/>
    <s v="British Columbia"/>
    <s v="West"/>
    <s v="Home Office"/>
    <s v="Furniture"/>
    <s v="Office Furnishings"/>
    <n v="0.51"/>
  </r>
  <r>
    <n v="28068"/>
    <d v="2010-08-26T00:00:00"/>
    <d v="2010-08-28T00:00:00"/>
    <s v="August"/>
    <s v="2010"/>
    <n v="2"/>
    <b v="0"/>
    <s v="low"/>
    <n v="23"/>
    <n v="631.99"/>
    <n v="0.08"/>
    <s v="Regular Air"/>
    <n v="-43.96"/>
    <n v="27.48"/>
    <n v="4"/>
    <s v="Julie Creighton"/>
    <s v="British Columbia"/>
    <s v="West"/>
    <s v="Corporate"/>
    <s v="Technology"/>
    <s v="Computer Peripherals"/>
    <n v="0.75"/>
  </r>
  <r>
    <n v="28802"/>
    <d v="2010-11-04T00:00:00"/>
    <d v="2010-11-06T00:00:00"/>
    <s v="November"/>
    <s v="2010"/>
    <n v="2"/>
    <b v="0"/>
    <s v="High"/>
    <n v="23"/>
    <n v="413.8"/>
    <n v="0.08"/>
    <s v="Express Air"/>
    <n v="51.36"/>
    <n v="17.670000000000002"/>
    <n v="8.99"/>
    <s v="Sanjit Chand"/>
    <s v="British Columbia"/>
    <s v="West"/>
    <s v="Home Office"/>
    <s v="Furniture"/>
    <s v="Office Furnishings"/>
    <n v="0.47"/>
  </r>
  <r>
    <n v="28802"/>
    <d v="2010-11-04T00:00:00"/>
    <d v="2010-11-07T00:00:00"/>
    <s v="November"/>
    <s v="2010"/>
    <n v="3"/>
    <b v="0"/>
    <s v="High"/>
    <n v="36"/>
    <n v="336.25"/>
    <n v="0"/>
    <s v="Express Air"/>
    <n v="25.95"/>
    <n v="8.34"/>
    <n v="4.82"/>
    <s v="Sanjit Chand"/>
    <s v="British Columbia"/>
    <s v="West"/>
    <s v="Home Office"/>
    <s v="Office Supplies"/>
    <s v="Paper"/>
    <n v="0.4"/>
  </r>
  <r>
    <n v="28802"/>
    <d v="2010-11-04T00:00:00"/>
    <d v="2010-11-06T00:00:00"/>
    <s v="November"/>
    <s v="2010"/>
    <n v="2"/>
    <b v="0"/>
    <s v="High"/>
    <n v="22"/>
    <n v="4001.4684999999999"/>
    <n v="0.02"/>
    <s v="Regular Air"/>
    <n v="884.91"/>
    <n v="205.99"/>
    <n v="3"/>
    <s v="Sanjit Chand"/>
    <s v="British Columbia"/>
    <s v="West"/>
    <s v="Home Office"/>
    <s v="Technology"/>
    <s v="Telephones and Communication"/>
    <n v="0.57999999999999996"/>
  </r>
  <r>
    <n v="28839"/>
    <d v="2009-04-28T00:00:00"/>
    <d v="2009-04-30T00:00:00"/>
    <s v="April"/>
    <s v="2009"/>
    <n v="2"/>
    <b v="0"/>
    <s v="low"/>
    <n v="30"/>
    <n v="102.95"/>
    <n v="0.06"/>
    <s v="Express Air"/>
    <n v="-175.86"/>
    <n v="3.34"/>
    <n v="7.49"/>
    <s v="Anthony Johnson"/>
    <s v="British Columbia"/>
    <s v="West"/>
    <s v="Small Business"/>
    <s v="Office Supplies"/>
    <s v="Pens &amp; Art Supplies"/>
    <n v="0.54"/>
  </r>
  <r>
    <n v="29252"/>
    <d v="2009-08-06T00:00:00"/>
    <d v="2009-08-10T00:00:00"/>
    <s v="August"/>
    <s v="2009"/>
    <n v="4"/>
    <b v="0"/>
    <s v="low"/>
    <n v="9"/>
    <n v="65.81"/>
    <n v="0.01"/>
    <s v="Regular Air"/>
    <n v="-15.44"/>
    <n v="6.48"/>
    <n v="5.19"/>
    <s v="Anthony Johnson"/>
    <s v="British Columbia"/>
    <s v="West"/>
    <s v="Small Business"/>
    <s v="Office Supplies"/>
    <s v="Paper"/>
    <n v="0.37"/>
  </r>
  <r>
    <n v="31941"/>
    <d v="2009-03-18T00:00:00"/>
    <d v="2009-03-19T00:00:00"/>
    <s v="March"/>
    <s v="2009"/>
    <n v="1"/>
    <b v="0"/>
    <s v="Medium"/>
    <n v="32"/>
    <n v="2564.4499999999998"/>
    <n v="0.01"/>
    <s v="Express Air"/>
    <n v="650.73"/>
    <n v="78.650000000000006"/>
    <n v="13.99"/>
    <s v="Kimberly Carter"/>
    <s v="British Columbia"/>
    <s v="West"/>
    <s v="Small Business"/>
    <s v="Office Supplies"/>
    <s v="Appliances"/>
    <n v="0.52"/>
  </r>
  <r>
    <n v="31941"/>
    <d v="2009-03-18T00:00:00"/>
    <d v="2009-03-20T00:00:00"/>
    <s v="March"/>
    <s v="2009"/>
    <n v="2"/>
    <b v="0"/>
    <s v="Medium"/>
    <n v="7"/>
    <n v="53.55"/>
    <n v="7.0000000000000007E-2"/>
    <s v="Regular Air"/>
    <n v="-43.5"/>
    <n v="6.48"/>
    <n v="9.68"/>
    <s v="Kimberly Carter"/>
    <s v="British Columbia"/>
    <s v="West"/>
    <s v="Small Business"/>
    <s v="Office Supplies"/>
    <s v="Paper"/>
    <n v="0.36"/>
  </r>
  <r>
    <n v="32418"/>
    <d v="2009-01-05T00:00:00"/>
    <d v="2009-01-06T00:00:00"/>
    <s v="January"/>
    <s v="2009"/>
    <n v="1"/>
    <b v="0"/>
    <s v="Not Specified"/>
    <n v="5"/>
    <n v="1244.19"/>
    <n v="0.08"/>
    <s v="Delivery Truck"/>
    <n v="-131.31"/>
    <n v="243.98"/>
    <n v="43.32"/>
    <s v="Marina Lichtenstein"/>
    <s v="British Columbia"/>
    <s v="West"/>
    <s v="Corporate"/>
    <s v="Furniture"/>
    <s v="Chairs &amp; Chairmats"/>
    <n v="0.55000000000000004"/>
  </r>
  <r>
    <n v="34241"/>
    <d v="2012-10-08T00:00:00"/>
    <d v="2012-10-08T00:00:00"/>
    <s v="October"/>
    <s v="2012"/>
    <n v="0"/>
    <s v="FREE DELIVERY"/>
    <s v="low"/>
    <n v="4"/>
    <n v="207.55"/>
    <n v="0.08"/>
    <s v="Regular Air"/>
    <n v="16.23"/>
    <n v="52.71"/>
    <n v="2.5"/>
    <s v="Sanjit Chand"/>
    <s v="British Columbia"/>
    <s v="West"/>
    <s v="Home Office"/>
    <s v="Office Supplies"/>
    <s v="Envelopes"/>
    <n v="0.36"/>
  </r>
  <r>
    <n v="34816"/>
    <d v="2010-11-05T00:00:00"/>
    <d v="2010-11-05T00:00:00"/>
    <s v="November"/>
    <s v="2010"/>
    <n v="0"/>
    <s v="FREE DELIVERY"/>
    <s v="Not Specified"/>
    <n v="29"/>
    <n v="1158.45"/>
    <n v="0.1"/>
    <s v="Regular Air"/>
    <n v="267.16000000000003"/>
    <n v="41.71"/>
    <n v="4.5"/>
    <s v="Sally Knutson"/>
    <s v="British Columbia"/>
    <s v="West"/>
    <s v="Corporate"/>
    <s v="Office Supplies"/>
    <s v="Appliances"/>
    <n v="0.56000000000000005"/>
  </r>
  <r>
    <n v="34816"/>
    <d v="2010-11-05T00:00:00"/>
    <d v="2010-11-07T00:00:00"/>
    <s v="November"/>
    <s v="2010"/>
    <n v="2"/>
    <b v="0"/>
    <s v="Not Specified"/>
    <n v="43"/>
    <n v="2568.71"/>
    <n v="0.1"/>
    <s v="Regular Air"/>
    <n v="590.77"/>
    <n v="60.98"/>
    <n v="19.989999999999998"/>
    <s v="Sally Knutson"/>
    <s v="British Columbia"/>
    <s v="West"/>
    <s v="Corporate"/>
    <s v="Office Supplies"/>
    <s v="Envelopes"/>
    <n v="0.38"/>
  </r>
  <r>
    <n v="35011"/>
    <d v="2012-12-10T00:00:00"/>
    <d v="2012-12-12T00:00:00"/>
    <s v="December"/>
    <s v="2012"/>
    <n v="2"/>
    <b v="0"/>
    <s v="Not Specified"/>
    <n v="14"/>
    <n v="154.44999999999999"/>
    <n v="0.09"/>
    <s v="Regular Air"/>
    <n v="-2.31"/>
    <n v="10.98"/>
    <n v="3.37"/>
    <s v="Luke Weiss"/>
    <s v="British Columbia"/>
    <s v="West"/>
    <s v="Corporate"/>
    <s v="Office Supplies"/>
    <s v="Scissors, Rulers and Trimmers"/>
    <n v="0.56999999999999995"/>
  </r>
  <r>
    <n v="36068"/>
    <d v="2009-02-05T00:00:00"/>
    <d v="2009-02-06T00:00:00"/>
    <s v="February"/>
    <s v="2009"/>
    <n v="1"/>
    <b v="0"/>
    <s v="Critical"/>
    <n v="23"/>
    <n v="6133.18"/>
    <n v="0.06"/>
    <s v="Delivery Truck"/>
    <n v="1243.17"/>
    <n v="279.81"/>
    <n v="23.19"/>
    <s v="Anthony Johnson"/>
    <s v="British Columbia"/>
    <s v="West"/>
    <s v="Small Business"/>
    <s v="Office Supplies"/>
    <s v="Appliances"/>
    <n v="0.59"/>
  </r>
  <r>
    <n v="36930"/>
    <d v="2011-09-28T00:00:00"/>
    <d v="2011-09-30T00:00:00"/>
    <s v="September"/>
    <s v="2011"/>
    <n v="2"/>
    <b v="0"/>
    <s v="Medium"/>
    <n v="34"/>
    <n v="2632.4755"/>
    <n v="0.01"/>
    <s v="Regular Air"/>
    <n v="1325.82"/>
    <n v="85.99"/>
    <n v="3.3"/>
    <s v="Michelle Arnett"/>
    <s v="British Columbia"/>
    <s v="West"/>
    <s v="Home Office"/>
    <s v="Technology"/>
    <s v="Telephones and Communication"/>
    <n v="0.37"/>
  </r>
  <r>
    <n v="37315"/>
    <d v="2012-06-05T00:00:00"/>
    <d v="2012-06-12T00:00:00"/>
    <s v="June"/>
    <s v="2012"/>
    <n v="7"/>
    <b v="0"/>
    <s v="low"/>
    <n v="43"/>
    <n v="170.81"/>
    <n v="0.1"/>
    <s v="Regular Air"/>
    <n v="-133.68"/>
    <n v="4.28"/>
    <n v="5.17"/>
    <s v="Luke Weiss"/>
    <s v="British Columbia"/>
    <s v="West"/>
    <s v="Corporate"/>
    <s v="Office Supplies"/>
    <s v="Paper"/>
    <n v="0.4"/>
  </r>
  <r>
    <n v="37315"/>
    <d v="2012-06-05T00:00:00"/>
    <d v="2012-06-12T00:00:00"/>
    <s v="June"/>
    <s v="2012"/>
    <n v="7"/>
    <b v="0"/>
    <s v="low"/>
    <n v="31"/>
    <n v="4726.5950000000003"/>
    <n v="0.05"/>
    <s v="Express Air"/>
    <n v="1176.48"/>
    <n v="175.99"/>
    <n v="4.99"/>
    <s v="Luke Weiss"/>
    <s v="British Columbia"/>
    <s v="West"/>
    <s v="Corporate"/>
    <s v="Technology"/>
    <s v="Telephones and Communication"/>
    <n v="0.59"/>
  </r>
  <r>
    <n v="37925"/>
    <d v="2010-09-26T00:00:00"/>
    <d v="2010-09-27T00:00:00"/>
    <s v="September"/>
    <s v="2010"/>
    <n v="1"/>
    <b v="0"/>
    <s v="Medium"/>
    <n v="46"/>
    <n v="3780.16"/>
    <n v="0.1"/>
    <s v="Delivery Truck"/>
    <n v="1265.82"/>
    <n v="90.97"/>
    <n v="14"/>
    <s v="Luke Weiss"/>
    <s v="British Columbia"/>
    <s v="West"/>
    <s v="Corporate"/>
    <s v="Technology"/>
    <s v="Office Machines"/>
    <n v="0.36"/>
  </r>
  <r>
    <n v="37925"/>
    <d v="2010-09-26T00:00:00"/>
    <d v="2010-09-27T00:00:00"/>
    <s v="September"/>
    <s v="2010"/>
    <n v="1"/>
    <b v="0"/>
    <s v="Medium"/>
    <n v="31"/>
    <n v="1784.048"/>
    <n v="0.05"/>
    <s v="Regular Air"/>
    <n v="394.45"/>
    <n v="65.989999999999995"/>
    <n v="3.99"/>
    <s v="Luke Weiss"/>
    <s v="British Columbia"/>
    <s v="West"/>
    <s v="Corporate"/>
    <s v="Technology"/>
    <s v="Telephones and Communication"/>
    <n v="0.59"/>
  </r>
  <r>
    <n v="38021"/>
    <d v="2009-01-21T00:00:00"/>
    <d v="2009-01-23T00:00:00"/>
    <s v="January"/>
    <s v="2009"/>
    <n v="2"/>
    <b v="0"/>
    <s v="Medium"/>
    <n v="46"/>
    <n v="1482.01"/>
    <n v="0.02"/>
    <s v="Regular Air"/>
    <n v="709.33"/>
    <n v="30.44"/>
    <n v="1.49"/>
    <s v="Rob Haberlin"/>
    <s v="British Columbia"/>
    <s v="West"/>
    <s v="Corporate"/>
    <s v="Office Supplies"/>
    <s v="Binders and Binder Accessories"/>
    <n v="0.37"/>
  </r>
  <r>
    <n v="38336"/>
    <d v="2012-10-05T00:00:00"/>
    <d v="2012-10-06T00:00:00"/>
    <s v="October"/>
    <s v="2012"/>
    <n v="1"/>
    <b v="0"/>
    <s v="Critical"/>
    <n v="14"/>
    <n v="91.75"/>
    <n v="7.0000000000000007E-2"/>
    <s v="Regular Air"/>
    <n v="2.82"/>
    <n v="6.75"/>
    <n v="2.99"/>
    <s v="Julie Creighton"/>
    <s v="British Columbia"/>
    <s v="West"/>
    <s v="Corporate"/>
    <s v="Office Supplies"/>
    <s v="Binders and Binder Accessories"/>
    <n v="0.35"/>
  </r>
  <r>
    <n v="38336"/>
    <d v="2012-10-05T00:00:00"/>
    <d v="2012-10-06T00:00:00"/>
    <s v="October"/>
    <s v="2012"/>
    <n v="1"/>
    <b v="0"/>
    <s v="Critical"/>
    <n v="31"/>
    <n v="346.57"/>
    <n v="0"/>
    <s v="Regular Air"/>
    <n v="-116.45"/>
    <n v="10.97"/>
    <n v="6.5"/>
    <s v="Julie Creighton"/>
    <s v="British Columbia"/>
    <s v="West"/>
    <s v="Corporate"/>
    <s v="Technology"/>
    <s v="Computer Peripherals"/>
    <n v="0.64"/>
  </r>
  <r>
    <n v="38565"/>
    <d v="2009-03-25T00:00:00"/>
    <d v="2009-03-27T00:00:00"/>
    <s v="March"/>
    <s v="2009"/>
    <n v="2"/>
    <b v="0"/>
    <s v="Critical"/>
    <n v="20"/>
    <n v="234.09"/>
    <n v="0.01"/>
    <s v="Express Air"/>
    <n v="-11.69"/>
    <n v="10.64"/>
    <n v="5.16"/>
    <s v="Justin Knight"/>
    <s v="British Columbia"/>
    <s v="West"/>
    <s v="Corporate"/>
    <s v="Furniture"/>
    <s v="Office Furnishings"/>
    <n v="0.56999999999999995"/>
  </r>
  <r>
    <n v="39783"/>
    <d v="2012-09-20T00:00:00"/>
    <d v="2012-09-22T00:00:00"/>
    <s v="September"/>
    <s v="2012"/>
    <n v="2"/>
    <b v="0"/>
    <s v="Not Specified"/>
    <n v="19"/>
    <n v="82.43"/>
    <n v="0.04"/>
    <s v="Regular Air"/>
    <n v="-94.76"/>
    <n v="4.0599999999999996"/>
    <n v="6.89"/>
    <s v="Sally Knutson"/>
    <s v="British Columbia"/>
    <s v="West"/>
    <s v="Corporate"/>
    <s v="Office Supplies"/>
    <s v="Appliances"/>
    <n v="0.6"/>
  </r>
  <r>
    <n v="39783"/>
    <d v="2012-09-20T00:00:00"/>
    <d v="2012-09-22T00:00:00"/>
    <s v="September"/>
    <s v="2012"/>
    <n v="2"/>
    <b v="0"/>
    <s v="Not Specified"/>
    <n v="31"/>
    <n v="295.97000000000003"/>
    <n v="0.02"/>
    <s v="Regular Air"/>
    <n v="5.0199999999999996"/>
    <n v="8.85"/>
    <n v="5.6"/>
    <s v="Sally Knutson"/>
    <s v="British Columbia"/>
    <s v="West"/>
    <s v="Corporate"/>
    <s v="Office Supplies"/>
    <s v="Binders and Binder Accessories"/>
    <n v="0.36"/>
  </r>
  <r>
    <n v="39783"/>
    <d v="2012-09-20T00:00:00"/>
    <d v="2012-09-21T00:00:00"/>
    <s v="September"/>
    <s v="2012"/>
    <n v="1"/>
    <b v="0"/>
    <s v="Not Specified"/>
    <n v="29"/>
    <n v="94.5"/>
    <n v="0.02"/>
    <s v="Regular Air"/>
    <n v="39.9"/>
    <n v="3.15"/>
    <n v="0.5"/>
    <s v="Sally Knutson"/>
    <s v="British Columbia"/>
    <s v="West"/>
    <s v="Corporate"/>
    <s v="Office Supplies"/>
    <s v="Labels"/>
    <n v="0.37"/>
  </r>
  <r>
    <n v="42500"/>
    <d v="2010-02-05T00:00:00"/>
    <d v="2010-02-07T00:00:00"/>
    <s v="February"/>
    <s v="2010"/>
    <n v="2"/>
    <b v="0"/>
    <s v="Not Specified"/>
    <n v="39"/>
    <n v="1836.06"/>
    <n v="0.04"/>
    <s v="Regular Air"/>
    <n v="437.07"/>
    <n v="48.92"/>
    <n v="4.5"/>
    <s v="Michelle Arnett"/>
    <s v="British Columbia"/>
    <s v="West"/>
    <s v="Home Office"/>
    <s v="Office Supplies"/>
    <s v="Appliances"/>
    <n v="0.59"/>
  </r>
  <r>
    <n v="42500"/>
    <d v="2010-02-05T00:00:00"/>
    <d v="2010-02-07T00:00:00"/>
    <s v="February"/>
    <s v="2010"/>
    <n v="2"/>
    <b v="0"/>
    <s v="Not Specified"/>
    <n v="2"/>
    <n v="21.03"/>
    <n v="0.03"/>
    <s v="Regular Air"/>
    <n v="-10.48"/>
    <n v="8.69"/>
    <n v="2.99"/>
    <s v="Michelle Arnett"/>
    <s v="British Columbia"/>
    <s v="West"/>
    <s v="Home Office"/>
    <s v="Office Supplies"/>
    <s v="Binders and Binder Accessories"/>
    <n v="0.39"/>
  </r>
  <r>
    <n v="44162"/>
    <d v="2010-03-19T00:00:00"/>
    <d v="2010-03-20T00:00:00"/>
    <s v="March"/>
    <s v="2010"/>
    <n v="1"/>
    <b v="0"/>
    <s v="High"/>
    <n v="46"/>
    <n v="507.64"/>
    <n v="0.04"/>
    <s v="Regular Air"/>
    <n v="42.76"/>
    <n v="10.98"/>
    <n v="3.37"/>
    <s v="Julie Creighton"/>
    <s v="British Columbia"/>
    <s v="West"/>
    <s v="Corporate"/>
    <s v="Office Supplies"/>
    <s v="Scissors, Rulers and Trimmers"/>
    <n v="0.56999999999999995"/>
  </r>
  <r>
    <n v="44256"/>
    <d v="2011-11-19T00:00:00"/>
    <d v="2011-11-28T00:00:00"/>
    <s v="November"/>
    <s v="2011"/>
    <n v="9"/>
    <b v="0"/>
    <s v="low"/>
    <n v="39"/>
    <n v="301.36"/>
    <n v="0.09"/>
    <s v="Regular Air"/>
    <n v="48.45"/>
    <n v="8.01"/>
    <n v="2.87"/>
    <s v="Sally Knutson"/>
    <s v="British Columbia"/>
    <s v="West"/>
    <s v="Corporate"/>
    <s v="Office Supplies"/>
    <s v="Paper"/>
    <n v="0.4"/>
  </r>
  <r>
    <n v="44256"/>
    <d v="2011-11-19T00:00:00"/>
    <d v="2011-11-24T00:00:00"/>
    <s v="November"/>
    <s v="2011"/>
    <n v="5"/>
    <b v="0"/>
    <s v="low"/>
    <n v="17"/>
    <n v="114.28"/>
    <n v="0.08"/>
    <s v="Regular Air"/>
    <n v="-38.72"/>
    <n v="6.48"/>
    <n v="5.84"/>
    <s v="Sally Knutson"/>
    <s v="British Columbia"/>
    <s v="West"/>
    <s v="Corporate"/>
    <s v="Office Supplies"/>
    <s v="Paper"/>
    <n v="0.37"/>
  </r>
  <r>
    <n v="44256"/>
    <d v="2011-11-19T00:00:00"/>
    <d v="2011-11-26T00:00:00"/>
    <s v="November"/>
    <s v="2011"/>
    <n v="7"/>
    <b v="0"/>
    <s v="low"/>
    <n v="49"/>
    <n v="1889.04"/>
    <n v="0.1"/>
    <s v="Express Air"/>
    <n v="182.15"/>
    <n v="40.97"/>
    <n v="8.99"/>
    <s v="Sally Knutson"/>
    <s v="British Columbia"/>
    <s v="West"/>
    <s v="Corporate"/>
    <s v="Office Supplies"/>
    <s v="Pens &amp; Art Supplies"/>
    <n v="0.59"/>
  </r>
  <r>
    <n v="44320"/>
    <d v="2009-04-29T00:00:00"/>
    <d v="2009-04-30T00:00:00"/>
    <s v="April"/>
    <s v="2009"/>
    <n v="1"/>
    <b v="0"/>
    <s v="Medium"/>
    <n v="49"/>
    <n v="7002.08"/>
    <n v="0.1"/>
    <s v="Regular Air"/>
    <n v="-1640.51"/>
    <n v="154.13"/>
    <n v="69"/>
    <s v="Sally Knutson"/>
    <s v="British Columbia"/>
    <s v="West"/>
    <s v="Corporate"/>
    <s v="Furniture"/>
    <s v="Tables"/>
    <n v="0.68"/>
  </r>
  <r>
    <n v="45377"/>
    <d v="2011-04-03T00:00:00"/>
    <d v="2011-04-05T00:00:00"/>
    <s v="April"/>
    <s v="2011"/>
    <n v="2"/>
    <b v="0"/>
    <s v="low"/>
    <n v="47"/>
    <n v="91.43"/>
    <n v="0.08"/>
    <s v="Regular Air"/>
    <n v="-22.9"/>
    <n v="2.08"/>
    <n v="1.49"/>
    <s v="Kimberly Carter"/>
    <s v="British Columbia"/>
    <s v="West"/>
    <s v="Home Office"/>
    <s v="Office Supplies"/>
    <s v="Binders and Binder Accessories"/>
    <n v="0.38"/>
  </r>
  <r>
    <n v="47367"/>
    <d v="2011-04-16T00:00:00"/>
    <d v="2011-04-16T00:00:00"/>
    <s v="April"/>
    <s v="2011"/>
    <n v="0"/>
    <s v="FREE DELIVERY"/>
    <s v="Medium"/>
    <n v="7"/>
    <n v="27.99"/>
    <n v="0.06"/>
    <s v="Regular Air"/>
    <n v="-0.17"/>
    <n v="3.8"/>
    <n v="1.49"/>
    <s v="Rob Haberlin"/>
    <s v="British Columbia"/>
    <s v="West"/>
    <s v="Corporate"/>
    <s v="Office Supplies"/>
    <s v="Binders and Binder Accessories"/>
    <n v="0.38"/>
  </r>
  <r>
    <n v="47367"/>
    <d v="2011-04-16T00:00:00"/>
    <d v="2011-04-17T00:00:00"/>
    <s v="April"/>
    <s v="2011"/>
    <n v="1"/>
    <b v="0"/>
    <s v="Medium"/>
    <n v="6"/>
    <n v="21.07"/>
    <n v="0.08"/>
    <s v="Regular Air"/>
    <n v="2.2799999999999998"/>
    <n v="3.69"/>
    <n v="0.5"/>
    <s v="Rob Haberlin"/>
    <s v="British Columbia"/>
    <s v="West"/>
    <s v="Corporate"/>
    <s v="Office Supplies"/>
    <s v="Labels"/>
    <n v="0.38"/>
  </r>
  <r>
    <n v="47750"/>
    <d v="2010-06-15T00:00:00"/>
    <d v="2010-06-20T00:00:00"/>
    <s v="June"/>
    <s v="2010"/>
    <n v="5"/>
    <b v="0"/>
    <s v="low"/>
    <n v="37"/>
    <n v="102.46"/>
    <n v="0.08"/>
    <s v="Regular Air"/>
    <n v="36.64"/>
    <n v="2.88"/>
    <n v="0.5"/>
    <s v="Sally Knutson"/>
    <s v="British Columbia"/>
    <s v="West"/>
    <s v="Corporate"/>
    <s v="Office Supplies"/>
    <s v="Labels"/>
    <n v="0.39"/>
  </r>
  <r>
    <n v="47750"/>
    <d v="2010-06-15T00:00:00"/>
    <d v="2010-06-20T00:00:00"/>
    <s v="June"/>
    <s v="2010"/>
    <n v="5"/>
    <b v="0"/>
    <s v="low"/>
    <n v="43"/>
    <n v="1097.5999999999999"/>
    <n v="0.05"/>
    <s v="Regular Air"/>
    <n v="216.12"/>
    <n v="25.38"/>
    <n v="8.99"/>
    <s v="Sally Knutson"/>
    <s v="British Columbia"/>
    <s v="West"/>
    <s v="Corporate"/>
    <s v="Furniture"/>
    <s v="Office Furnishings"/>
    <n v="0.5"/>
  </r>
  <r>
    <n v="48388"/>
    <d v="2009-08-09T00:00:00"/>
    <d v="2009-08-11T00:00:00"/>
    <s v="August"/>
    <s v="2009"/>
    <n v="2"/>
    <b v="0"/>
    <s v="High"/>
    <n v="3"/>
    <n v="21.64"/>
    <n v="0.08"/>
    <s v="Regular Air"/>
    <n v="-13.33"/>
    <n v="5.74"/>
    <n v="5.01"/>
    <s v="Marina Lichtenstein"/>
    <s v="British Columbia"/>
    <s v="West"/>
    <s v="Corporate"/>
    <s v="Office Supplies"/>
    <s v="Binders and Binder Accessories"/>
    <n v="0.39"/>
  </r>
  <r>
    <n v="49059"/>
    <d v="2009-09-20T00:00:00"/>
    <d v="2009-09-22T00:00:00"/>
    <s v="September"/>
    <s v="2009"/>
    <n v="2"/>
    <b v="0"/>
    <s v="Medium"/>
    <n v="48"/>
    <n v="128"/>
    <n v="0.09"/>
    <s v="Regular Air"/>
    <n v="45.51"/>
    <n v="2.89"/>
    <n v="0.5"/>
    <s v="Christina DeMoss"/>
    <s v="British Columbia"/>
    <s v="West"/>
    <s v="Home Office"/>
    <s v="Office Supplies"/>
    <s v="Labels"/>
    <n v="0.38"/>
  </r>
  <r>
    <n v="49059"/>
    <d v="2009-09-20T00:00:00"/>
    <d v="2009-09-21T00:00:00"/>
    <s v="September"/>
    <s v="2009"/>
    <n v="1"/>
    <b v="0"/>
    <s v="Medium"/>
    <n v="5"/>
    <n v="252.66"/>
    <n v="0.02"/>
    <s v="Regular Air"/>
    <n v="32.86"/>
    <n v="48.91"/>
    <n v="5.81"/>
    <s v="Christina DeMoss"/>
    <s v="British Columbia"/>
    <s v="West"/>
    <s v="Home Office"/>
    <s v="Office Supplies"/>
    <s v="Paper"/>
    <n v="0.38"/>
  </r>
  <r>
    <n v="49510"/>
    <d v="2012-03-20T00:00:00"/>
    <d v="2012-03-21T00:00:00"/>
    <s v="March"/>
    <s v="2012"/>
    <n v="1"/>
    <b v="0"/>
    <s v="Critical"/>
    <n v="16"/>
    <n v="44.1"/>
    <n v="0.04"/>
    <s v="Regular Air"/>
    <n v="-6.22"/>
    <n v="2.58"/>
    <n v="1.3"/>
    <s v="Luke Weiss"/>
    <s v="British Columbia"/>
    <s v="West"/>
    <s v="Corporate"/>
    <s v="Office Supplies"/>
    <s v="Pens &amp; Art Supplies"/>
    <n v="0.59"/>
  </r>
  <r>
    <n v="49634"/>
    <d v="2012-03-23T00:00:00"/>
    <d v="2012-03-25T00:00:00"/>
    <s v="March"/>
    <s v="2012"/>
    <n v="2"/>
    <b v="0"/>
    <s v="Not Specified"/>
    <n v="45"/>
    <n v="132.31"/>
    <n v="0.02"/>
    <s v="Regular Air"/>
    <n v="10.91"/>
    <n v="2.88"/>
    <n v="1.49"/>
    <s v="Sally Knutson"/>
    <s v="British Columbia"/>
    <s v="West"/>
    <s v="Consumer"/>
    <s v="Office Supplies"/>
    <s v="Binders and Binder Accessories"/>
    <n v="0.36"/>
  </r>
  <r>
    <n v="50210"/>
    <d v="2010-07-19T00:00:00"/>
    <d v="2010-07-24T00:00:00"/>
    <s v="July"/>
    <s v="2010"/>
    <n v="5"/>
    <b v="0"/>
    <s v="low"/>
    <n v="47"/>
    <n v="178.51"/>
    <n v="0"/>
    <s v="Regular Air"/>
    <n v="82.3"/>
    <n v="3.75"/>
    <n v="0.5"/>
    <s v="Michelle Arnett"/>
    <s v="British Columbia"/>
    <s v="West"/>
    <s v="Home Office"/>
    <s v="Office Supplies"/>
    <s v="Labels"/>
    <n v="0.37"/>
  </r>
  <r>
    <n v="50210"/>
    <d v="2010-07-19T00:00:00"/>
    <d v="2010-07-28T00:00:00"/>
    <s v="July"/>
    <s v="2010"/>
    <n v="9"/>
    <b v="0"/>
    <s v="low"/>
    <n v="15"/>
    <n v="31.32"/>
    <n v="0"/>
    <s v="Regular Air"/>
    <n v="-30.26"/>
    <n v="1.86"/>
    <n v="2.58"/>
    <s v="Michelle Arnett"/>
    <s v="British Columbia"/>
    <s v="West"/>
    <s v="Home Office"/>
    <s v="Office Supplies"/>
    <s v="Rubber Bands"/>
    <n v="0.82"/>
  </r>
  <r>
    <n v="50503"/>
    <d v="2012-11-21T00:00:00"/>
    <d v="2012-11-23T00:00:00"/>
    <s v="November"/>
    <s v="2012"/>
    <n v="2"/>
    <b v="0"/>
    <s v="Medium"/>
    <n v="28"/>
    <n v="1538.8655000000001"/>
    <n v="0.05"/>
    <s v="Regular Air"/>
    <n v="-186.33"/>
    <n v="65.989999999999995"/>
    <n v="19.989999999999998"/>
    <s v="Sanjit Chand"/>
    <s v="British Columbia"/>
    <s v="West"/>
    <s v="Home Office"/>
    <s v="Technology"/>
    <s v="Telephones and Communication"/>
    <n v="0.59"/>
  </r>
  <r>
    <n v="50816"/>
    <d v="2009-03-27T00:00:00"/>
    <d v="2009-03-29T00:00:00"/>
    <s v="March"/>
    <s v="2009"/>
    <n v="2"/>
    <b v="0"/>
    <s v="High"/>
    <n v="25"/>
    <n v="286.07"/>
    <n v="7.0000000000000007E-2"/>
    <s v="Regular Air"/>
    <n v="-35.94"/>
    <n v="11.97"/>
    <n v="4.9800000000000004"/>
    <s v="Anthony Johnson"/>
    <s v="British Columbia"/>
    <s v="West"/>
    <s v="Small Business"/>
    <s v="Office Supplies"/>
    <s v="Appliances"/>
    <n v="0.57999999999999996"/>
  </r>
  <r>
    <n v="50816"/>
    <d v="2009-03-27T00:00:00"/>
    <d v="2009-03-29T00:00:00"/>
    <s v="March"/>
    <s v="2009"/>
    <n v="2"/>
    <b v="0"/>
    <s v="High"/>
    <n v="26"/>
    <n v="733.92"/>
    <n v="0.03"/>
    <s v="Regular Air"/>
    <n v="302.8"/>
    <n v="28.53"/>
    <n v="1.49"/>
    <s v="Anthony Johnson"/>
    <s v="British Columbia"/>
    <s v="West"/>
    <s v="Small Business"/>
    <s v="Office Supplies"/>
    <s v="Binders and Binder Accessories"/>
    <n v="0.38"/>
  </r>
  <r>
    <n v="50816"/>
    <d v="2009-03-27T00:00:00"/>
    <d v="2009-03-29T00:00:00"/>
    <s v="March"/>
    <s v="2009"/>
    <n v="2"/>
    <b v="0"/>
    <s v="High"/>
    <n v="6"/>
    <n v="99.11"/>
    <n v="0.01"/>
    <s v="Regular Air"/>
    <n v="-12.46"/>
    <n v="15.28"/>
    <n v="1.99"/>
    <s v="Anthony Johnson"/>
    <s v="British Columbia"/>
    <s v="West"/>
    <s v="Small Business"/>
    <s v="Technology"/>
    <s v="Computer Peripherals"/>
    <n v="0.42"/>
  </r>
  <r>
    <n v="51073"/>
    <d v="2010-05-14T00:00:00"/>
    <d v="2010-05-16T00:00:00"/>
    <s v="May"/>
    <s v="2010"/>
    <n v="2"/>
    <b v="0"/>
    <s v="Not Specified"/>
    <n v="17"/>
    <n v="2475.08"/>
    <n v="0"/>
    <s v="Express Air"/>
    <n v="958.8"/>
    <n v="136.97999999999999"/>
    <n v="24.49"/>
    <s v="Luke Weiss"/>
    <s v="British Columbia"/>
    <s v="West"/>
    <s v="Corporate"/>
    <s v="Furniture"/>
    <s v="Office Furnishings"/>
    <n v="0.59"/>
  </r>
  <r>
    <n v="51073"/>
    <d v="2010-05-14T00:00:00"/>
    <d v="2010-05-15T00:00:00"/>
    <s v="May"/>
    <s v="2010"/>
    <n v="1"/>
    <b v="0"/>
    <s v="Not Specified"/>
    <n v="49"/>
    <n v="1610.42"/>
    <n v="0"/>
    <s v="Regular Air"/>
    <n v="813.35"/>
    <n v="30.93"/>
    <n v="3.92"/>
    <s v="Luke Weiss"/>
    <s v="British Columbia"/>
    <s v="West"/>
    <s v="Corporate"/>
    <s v="Furniture"/>
    <s v="Office Furnishings"/>
    <n v="0.44"/>
  </r>
  <r>
    <n v="51584"/>
    <d v="2010-10-17T00:00:00"/>
    <d v="2010-10-18T00:00:00"/>
    <s v="October"/>
    <s v="2010"/>
    <n v="1"/>
    <b v="0"/>
    <s v="Critical"/>
    <n v="48"/>
    <n v="5620.2"/>
    <n v="0.01"/>
    <s v="Delivery Truck"/>
    <n v="176.04"/>
    <n v="110.98"/>
    <n v="30"/>
    <s v="Rob Haberlin"/>
    <s v="British Columbia"/>
    <s v="West"/>
    <s v="Corporate"/>
    <s v="Furniture"/>
    <s v="Chairs &amp; Chairmats"/>
    <n v="0.71"/>
  </r>
  <r>
    <n v="51879"/>
    <d v="2010-08-24T00:00:00"/>
    <d v="2010-08-26T00:00:00"/>
    <s v="August"/>
    <s v="2010"/>
    <n v="2"/>
    <b v="0"/>
    <s v="Not Specified"/>
    <n v="26"/>
    <n v="1382.31"/>
    <n v="0.03"/>
    <s v="Regular Air"/>
    <n v="372.26"/>
    <n v="51.94"/>
    <n v="19.989999999999998"/>
    <s v="Monica Federle"/>
    <s v="British Columbia"/>
    <s v="West"/>
    <s v="Corporate"/>
    <s v="Furniture"/>
    <s v="Office Furnishings"/>
    <n v="0.44"/>
  </r>
  <r>
    <n v="51879"/>
    <d v="2010-08-24T00:00:00"/>
    <d v="2010-08-25T00:00:00"/>
    <s v="August"/>
    <s v="2010"/>
    <n v="1"/>
    <b v="0"/>
    <s v="Not Specified"/>
    <n v="46"/>
    <n v="991.36"/>
    <n v="0.01"/>
    <s v="Regular Air"/>
    <n v="212.06"/>
    <n v="19.98"/>
    <n v="8.68"/>
    <s v="Monica Federle"/>
    <s v="British Columbia"/>
    <s v="West"/>
    <s v="Corporate"/>
    <s v="Office Supplies"/>
    <s v="Paper"/>
    <n v="0.37"/>
  </r>
  <r>
    <n v="52288"/>
    <d v="2011-08-10T00:00:00"/>
    <d v="2011-08-11T00:00:00"/>
    <s v="August"/>
    <s v="2011"/>
    <n v="1"/>
    <b v="0"/>
    <s v="High"/>
    <n v="19"/>
    <n v="1410.44"/>
    <n v="7.0000000000000007E-2"/>
    <s v="Regular Air"/>
    <n v="545.11"/>
    <n v="78.69"/>
    <n v="19.989999999999998"/>
    <s v="Kimberly Carter"/>
    <s v="British Columbia"/>
    <s v="West"/>
    <s v="Home Office"/>
    <s v="Furniture"/>
    <s v="Office Furnishings"/>
    <n v="0.43"/>
  </r>
  <r>
    <n v="53190"/>
    <d v="2009-09-24T00:00:00"/>
    <d v="2009-09-27T00:00:00"/>
    <s v="September"/>
    <s v="2009"/>
    <n v="3"/>
    <b v="0"/>
    <s v="Medium"/>
    <n v="10"/>
    <n v="268.18"/>
    <n v="0.06"/>
    <s v="Regular Air"/>
    <n v="74.64"/>
    <n v="28.53"/>
    <n v="1.49"/>
    <s v="Michelle Arnett"/>
    <s v="British Columbia"/>
    <s v="West"/>
    <s v="Home Office"/>
    <s v="Office Supplies"/>
    <s v="Binders and Binder Accessories"/>
    <n v="0.38"/>
  </r>
  <r>
    <n v="53190"/>
    <d v="2009-09-24T00:00:00"/>
    <d v="2009-09-25T00:00:00"/>
    <s v="September"/>
    <s v="2009"/>
    <n v="1"/>
    <b v="0"/>
    <s v="Medium"/>
    <n v="9"/>
    <n v="477.05399999999997"/>
    <n v="0.1"/>
    <s v="Regular Air"/>
    <n v="-170.53"/>
    <n v="65.989999999999995"/>
    <n v="3.99"/>
    <s v="Michelle Arnett"/>
    <s v="British Columbia"/>
    <s v="West"/>
    <s v="Home Office"/>
    <s v="Technology"/>
    <s v="Telephones and Communication"/>
    <n v="0.59"/>
  </r>
  <r>
    <n v="53536"/>
    <d v="2012-10-30T00:00:00"/>
    <d v="2012-11-01T00:00:00"/>
    <s v="November"/>
    <s v="2012"/>
    <n v="2"/>
    <b v="0"/>
    <s v="High"/>
    <n v="35"/>
    <n v="738.69"/>
    <n v="0.1"/>
    <s v="Regular Air"/>
    <n v="109.16"/>
    <n v="22.98"/>
    <n v="7.58"/>
    <s v="Sanjit Chand"/>
    <s v="British Columbia"/>
    <s v="West"/>
    <s v="Home Office"/>
    <s v="Furniture"/>
    <s v="Office Furnishings"/>
    <n v="0.51"/>
  </r>
  <r>
    <n v="53536"/>
    <d v="2012-10-30T00:00:00"/>
    <d v="2012-11-01T00:00:00"/>
    <s v="November"/>
    <s v="2012"/>
    <n v="2"/>
    <b v="0"/>
    <s v="High"/>
    <n v="5"/>
    <n v="1015.4"/>
    <n v="0"/>
    <s v="Delivery Truck"/>
    <n v="-234.59"/>
    <n v="179.29"/>
    <n v="56.2"/>
    <s v="Sanjit Chand"/>
    <s v="British Columbia"/>
    <s v="West"/>
    <s v="Home Office"/>
    <s v="Furniture"/>
    <s v="Tables"/>
    <n v="0.71"/>
  </r>
  <r>
    <n v="53572"/>
    <d v="2010-05-07T00:00:00"/>
    <d v="2010-05-08T00:00:00"/>
    <s v="May"/>
    <s v="2010"/>
    <n v="1"/>
    <b v="0"/>
    <s v="Medium"/>
    <n v="17"/>
    <n v="184.09"/>
    <n v="7.0000000000000007E-2"/>
    <s v="Regular Air"/>
    <n v="4.79"/>
    <n v="11.09"/>
    <n v="5.25"/>
    <s v="Marina Lichtenstein"/>
    <s v="British Columbia"/>
    <s v="West"/>
    <s v="Corporate"/>
    <s v="Office Supplies"/>
    <s v="Envelopes"/>
    <n v="0.36"/>
  </r>
  <r>
    <n v="53825"/>
    <d v="2011-04-09T00:00:00"/>
    <d v="2011-04-11T00:00:00"/>
    <s v="April"/>
    <s v="2011"/>
    <n v="2"/>
    <b v="0"/>
    <s v="low"/>
    <n v="36"/>
    <n v="1646.05"/>
    <n v="0.08"/>
    <s v="Regular Air"/>
    <n v="649.79999999999995"/>
    <n v="48.04"/>
    <n v="7.23"/>
    <s v="Joy Smith"/>
    <s v="British Columbia"/>
    <s v="West"/>
    <s v="Consumer"/>
    <s v="Office Supplies"/>
    <s v="Paper"/>
    <n v="0.37"/>
  </r>
  <r>
    <n v="53863"/>
    <d v="2010-06-03T00:00:00"/>
    <d v="2010-06-06T00:00:00"/>
    <s v="June"/>
    <s v="2010"/>
    <n v="3"/>
    <b v="0"/>
    <s v="High"/>
    <n v="46"/>
    <n v="7807.45"/>
    <n v="0.02"/>
    <s v="Express Air"/>
    <n v="1660.15"/>
    <n v="161.55000000000001"/>
    <n v="19.989999999999998"/>
    <s v="Christina DeMoss"/>
    <s v="British Columbia"/>
    <s v="West"/>
    <s v="Home Office"/>
    <s v="Office Supplies"/>
    <s v="Storage &amp; Organization"/>
    <n v="0.66"/>
  </r>
  <r>
    <n v="54119"/>
    <d v="2010-05-22T00:00:00"/>
    <d v="2010-05-23T00:00:00"/>
    <s v="May"/>
    <s v="2010"/>
    <n v="1"/>
    <b v="0"/>
    <s v="Medium"/>
    <n v="45"/>
    <n v="261"/>
    <n v="0.04"/>
    <s v="Express Air"/>
    <n v="-43.45"/>
    <n v="5.81"/>
    <n v="3.37"/>
    <s v="Monica Federle"/>
    <s v="British Columbia"/>
    <s v="West"/>
    <s v="Corporate"/>
    <s v="Office Supplies"/>
    <s v="Rubber Bands"/>
    <n v="0.54"/>
  </r>
  <r>
    <n v="54119"/>
    <d v="2010-05-22T00:00:00"/>
    <d v="2010-05-25T00:00:00"/>
    <s v="May"/>
    <s v="2010"/>
    <n v="3"/>
    <b v="0"/>
    <s v="Medium"/>
    <n v="4"/>
    <n v="127.56"/>
    <n v="0.05"/>
    <s v="Regular Air"/>
    <n v="-41.75"/>
    <n v="29.74"/>
    <n v="6.64"/>
    <s v="Monica Federle"/>
    <s v="British Columbia"/>
    <s v="West"/>
    <s v="Corporate"/>
    <s v="Office Supplies"/>
    <s v="Storage &amp; Organization"/>
    <n v="0.7"/>
  </r>
  <r>
    <n v="56224"/>
    <d v="2012-10-25T00:00:00"/>
    <d v="2012-10-27T00:00:00"/>
    <s v="October"/>
    <s v="2012"/>
    <n v="2"/>
    <b v="0"/>
    <s v="Medium"/>
    <n v="35"/>
    <n v="144.06"/>
    <n v="0.01"/>
    <s v="Regular Air"/>
    <n v="-117.27"/>
    <n v="3.81"/>
    <n v="5.44"/>
    <s v="Michelle Arnett"/>
    <s v="British Columbia"/>
    <s v="West"/>
    <s v="Home Office"/>
    <s v="Office Supplies"/>
    <s v="Binders and Binder Accessories"/>
    <n v="0.36"/>
  </r>
  <r>
    <n v="56224"/>
    <d v="2012-10-25T00:00:00"/>
    <d v="2012-10-26T00:00:00"/>
    <s v="October"/>
    <s v="2012"/>
    <n v="1"/>
    <b v="0"/>
    <s v="Medium"/>
    <n v="32"/>
    <n v="3205.24"/>
    <n v="0.01"/>
    <s v="Delivery Truck"/>
    <n v="-1115.99"/>
    <n v="95.95"/>
    <n v="74.349999999999994"/>
    <s v="Michelle Arnett"/>
    <s v="British Columbia"/>
    <s v="West"/>
    <s v="Home Office"/>
    <s v="Furniture"/>
    <s v="Chairs &amp; Chairmats"/>
    <n v="0.56999999999999995"/>
  </r>
  <r>
    <n v="56224"/>
    <d v="2012-10-25T00:00:00"/>
    <d v="2012-10-25T00:00:00"/>
    <s v="October"/>
    <s v="2012"/>
    <n v="0"/>
    <s v="FREE DELIVERY"/>
    <s v="Medium"/>
    <n v="46"/>
    <n v="339.27"/>
    <n v="0.1"/>
    <s v="Regular Air"/>
    <n v="48.59"/>
    <n v="7.89"/>
    <n v="2.82"/>
    <s v="Michelle Arnett"/>
    <s v="British Columbia"/>
    <s v="West"/>
    <s v="Home Office"/>
    <s v="Office Supplies"/>
    <s v="Rubber Bands"/>
    <n v="0.4"/>
  </r>
  <r>
    <n v="56224"/>
    <d v="2012-10-25T00:00:00"/>
    <d v="2012-10-26T00:00:00"/>
    <s v="October"/>
    <s v="2012"/>
    <n v="1"/>
    <b v="0"/>
    <s v="Medium"/>
    <n v="9"/>
    <n v="902.024"/>
    <n v="0.04"/>
    <s v="Delivery Truck"/>
    <n v="-153.25"/>
    <n v="124.49"/>
    <n v="51.94"/>
    <s v="Michelle Arnett"/>
    <s v="British Columbia"/>
    <s v="West"/>
    <s v="Home Office"/>
    <s v="Furniture"/>
    <s v="Tables"/>
    <n v="0.63"/>
  </r>
  <r>
    <n v="56293"/>
    <d v="2010-01-05T00:00:00"/>
    <d v="2010-01-05T00:00:00"/>
    <s v="January"/>
    <s v="2010"/>
    <n v="0"/>
    <s v="FREE DELIVERY"/>
    <s v="Not Specified"/>
    <n v="34"/>
    <n v="702.79"/>
    <n v="0.04"/>
    <s v="Regular Air"/>
    <n v="-44.81"/>
    <n v="19.989999999999998"/>
    <n v="11.17"/>
    <s v="Michelle Arnett"/>
    <s v="British Columbia"/>
    <s v="West"/>
    <s v="Home Office"/>
    <s v="Furniture"/>
    <s v="Office Furnishings"/>
    <n v="0.6"/>
  </r>
  <r>
    <n v="56293"/>
    <d v="2010-01-05T00:00:00"/>
    <d v="2010-01-06T00:00:00"/>
    <s v="January"/>
    <s v="2010"/>
    <n v="1"/>
    <b v="0"/>
    <s v="Not Specified"/>
    <n v="44"/>
    <n v="712.64"/>
    <n v="0.06"/>
    <s v="Regular Air"/>
    <n v="-27.72"/>
    <n v="16.91"/>
    <n v="6.25"/>
    <s v="Michelle Arnett"/>
    <s v="British Columbia"/>
    <s v="West"/>
    <s v="Home Office"/>
    <s v="Office Supplies"/>
    <s v="Storage &amp; Organization"/>
    <n v="0.57999999999999996"/>
  </r>
  <r>
    <n v="57959"/>
    <d v="2011-12-30T00:00:00"/>
    <d v="2011-12-31T00:00:00"/>
    <s v="December"/>
    <s v="2011"/>
    <n v="1"/>
    <b v="0"/>
    <s v="Medium"/>
    <n v="40"/>
    <n v="239.86"/>
    <n v="0.04"/>
    <s v="Regular Air"/>
    <n v="-32.06"/>
    <n v="5.81"/>
    <n v="3.37"/>
    <s v="Sally Knutson"/>
    <s v="British Columbia"/>
    <s v="West"/>
    <s v="Consumer"/>
    <s v="Office Supplies"/>
    <s v="Rubber Bands"/>
    <n v="0.54"/>
  </r>
  <r>
    <n v="57959"/>
    <d v="2011-12-30T00:00:00"/>
    <d v="2011-12-31T00:00:00"/>
    <s v="December"/>
    <s v="2011"/>
    <n v="1"/>
    <b v="0"/>
    <s v="Medium"/>
    <n v="48"/>
    <n v="1269.79"/>
    <n v="0.08"/>
    <s v="Express Air"/>
    <n v="-65.33"/>
    <n v="26.31"/>
    <n v="5.89"/>
    <s v="Sally Knutson"/>
    <s v="British Columbia"/>
    <s v="West"/>
    <s v="Consumer"/>
    <s v="Technology"/>
    <s v="Computer Peripherals"/>
    <n v="0.75"/>
  </r>
  <r>
    <n v="58500"/>
    <d v="2011-02-14T00:00:00"/>
    <d v="2011-02-14T00:00:00"/>
    <s v="February"/>
    <s v="2011"/>
    <n v="0"/>
    <s v="FREE DELIVERY"/>
    <s v="low"/>
    <n v="17"/>
    <n v="1529.0139999999999"/>
    <n v="7.0000000000000007E-2"/>
    <s v="Regular Air"/>
    <n v="14.01"/>
    <n v="110.99"/>
    <n v="8.99"/>
    <s v="Christina DeMoss"/>
    <s v="British Columbia"/>
    <s v="West"/>
    <s v="Home Office"/>
    <s v="Technology"/>
    <s v="Telephones and Communication"/>
    <n v="0.56999999999999995"/>
  </r>
  <r>
    <n v="59584"/>
    <d v="2010-05-28T00:00:00"/>
    <d v="2010-05-29T00:00:00"/>
    <s v="May"/>
    <s v="2010"/>
    <n v="1"/>
    <b v="0"/>
    <s v="Medium"/>
    <n v="3"/>
    <n v="336.84"/>
    <n v="0.08"/>
    <s v="Delivery Truck"/>
    <n v="-160.46"/>
    <n v="100.98"/>
    <n v="35.840000000000003"/>
    <s v="Joy Smith"/>
    <s v="British Columbia"/>
    <s v="West"/>
    <s v="Consumer"/>
    <s v="Furniture"/>
    <s v="Bookcases"/>
    <n v="0.62"/>
  </r>
  <r>
    <n v="59584"/>
    <d v="2010-05-28T00:00:00"/>
    <d v="2010-05-28T00:00:00"/>
    <s v="May"/>
    <s v="2010"/>
    <n v="0"/>
    <s v="FREE DELIVERY"/>
    <s v="Medium"/>
    <n v="7"/>
    <n v="1120.27"/>
    <n v="0"/>
    <s v="Regular Air"/>
    <n v="16.809999999999999"/>
    <n v="150.97999999999999"/>
    <n v="13.99"/>
    <s v="Joy Smith"/>
    <s v="British Columbia"/>
    <s v="West"/>
    <s v="Consumer"/>
    <s v="Technology"/>
    <s v="Office Machines"/>
    <n v="0.38"/>
  </r>
  <r>
    <n v="261"/>
    <d v="2010-06-28T00:00:00"/>
    <d v="2010-06-29T00:00:00"/>
    <s v="June"/>
    <s v="2010"/>
    <n v="1"/>
    <b v="0"/>
    <s v="Medium"/>
    <n v="47"/>
    <n v="5677.6090000000004"/>
    <n v="0.04"/>
    <s v="Regular Air"/>
    <n v="1680.79"/>
    <n v="140.99"/>
    <n v="4.2"/>
    <s v="Sonia Sunley"/>
    <s v="British Columbia"/>
    <s v="West"/>
    <s v="Small Business"/>
    <s v="Technology"/>
    <s v="Telephones and Communication"/>
    <n v="0.59"/>
  </r>
  <r>
    <n v="928"/>
    <d v="2011-03-01T00:00:00"/>
    <d v="2011-03-06T00:00:00"/>
    <s v="March"/>
    <s v="2011"/>
    <n v="5"/>
    <b v="0"/>
    <s v="low"/>
    <n v="21"/>
    <n v="1222.68"/>
    <n v="0.06"/>
    <s v="Express Air"/>
    <n v="300.97000000000003"/>
    <n v="59.98"/>
    <n v="3.99"/>
    <s v="Anthony O'Donnell"/>
    <s v="British Columbia"/>
    <s v="West"/>
    <s v="Consumer"/>
    <s v="Office Supplies"/>
    <s v="Appliances"/>
    <n v="0.56999999999999995"/>
  </r>
  <r>
    <n v="928"/>
    <d v="2011-03-01T00:00:00"/>
    <d v="2011-03-03T00:00:00"/>
    <s v="March"/>
    <s v="2011"/>
    <n v="2"/>
    <b v="0"/>
    <s v="low"/>
    <n v="26"/>
    <n v="390.2"/>
    <n v="0.02"/>
    <s v="Express Air"/>
    <n v="45"/>
    <n v="14.58"/>
    <n v="7.4"/>
    <s v="Anthony O'Donnell"/>
    <s v="British Columbia"/>
    <s v="West"/>
    <s v="Consumer"/>
    <s v="Furniture"/>
    <s v="Office Furnishings"/>
    <n v="0.48"/>
  </r>
  <r>
    <n v="1282"/>
    <d v="2012-02-27T00:00:00"/>
    <d v="2012-02-29T00:00:00"/>
    <s v="February"/>
    <s v="2012"/>
    <n v="2"/>
    <b v="0"/>
    <s v="Not Specified"/>
    <n v="26"/>
    <n v="892.38"/>
    <n v="0"/>
    <s v="Regular Air"/>
    <n v="366.48"/>
    <n v="31.78"/>
    <n v="1.99"/>
    <s v="Emily Grady"/>
    <s v="British Columbia"/>
    <s v="West"/>
    <s v="Home Office"/>
    <s v="Technology"/>
    <s v="Computer Peripherals"/>
    <n v="0.42"/>
  </r>
  <r>
    <n v="1282"/>
    <d v="2012-02-27T00:00:00"/>
    <d v="2012-02-29T00:00:00"/>
    <s v="February"/>
    <s v="2012"/>
    <n v="2"/>
    <b v="0"/>
    <s v="Not Specified"/>
    <n v="10"/>
    <n v="29.41"/>
    <n v="0.01"/>
    <s v="Regular Air"/>
    <n v="-2.06"/>
    <n v="2.78"/>
    <n v="1.34"/>
    <s v="Emily Grady"/>
    <s v="British Columbia"/>
    <s v="West"/>
    <s v="Home Office"/>
    <s v="Office Supplies"/>
    <s v="Pens &amp; Art Supplies"/>
    <n v="0.45"/>
  </r>
  <r>
    <n v="1856"/>
    <d v="2012-03-19T00:00:00"/>
    <d v="2012-03-21T00:00:00"/>
    <s v="March"/>
    <s v="2012"/>
    <n v="2"/>
    <b v="0"/>
    <s v="Not Specified"/>
    <n v="24"/>
    <n v="1449.3"/>
    <n v="0.08"/>
    <s v="Regular Air"/>
    <n v="-712.14"/>
    <n v="60.98"/>
    <n v="49"/>
    <s v="Alex Avila"/>
    <s v="British Columbia"/>
    <s v="West"/>
    <s v="Home Office"/>
    <s v="Office Supplies"/>
    <s v="Appliances"/>
    <n v="0.59"/>
  </r>
  <r>
    <n v="1856"/>
    <d v="2012-03-19T00:00:00"/>
    <d v="2012-03-20T00:00:00"/>
    <s v="March"/>
    <s v="2012"/>
    <n v="1"/>
    <b v="0"/>
    <s v="Not Specified"/>
    <n v="43"/>
    <n v="4374.6864999999998"/>
    <n v="0.05"/>
    <s v="Regular Air"/>
    <n v="973.16"/>
    <n v="125.99"/>
    <n v="8.08"/>
    <s v="Alex Avila"/>
    <s v="British Columbia"/>
    <s v="West"/>
    <s v="Home Office"/>
    <s v="Technology"/>
    <s v="Telephones and Communication"/>
    <n v="0.56999999999999995"/>
  </r>
  <r>
    <n v="1856"/>
    <d v="2012-03-19T00:00:00"/>
    <d v="2012-03-20T00:00:00"/>
    <s v="March"/>
    <s v="2012"/>
    <n v="1"/>
    <b v="0"/>
    <s v="Not Specified"/>
    <n v="44"/>
    <n v="4283.2349999999997"/>
    <n v="0.1"/>
    <s v="Regular Air"/>
    <n v="676.13"/>
    <n v="125.99"/>
    <n v="8.8000000000000007"/>
    <s v="Alex Avila"/>
    <s v="British Columbia"/>
    <s v="West"/>
    <s v="Home Office"/>
    <s v="Technology"/>
    <s v="Telephones and Communication"/>
    <n v="0.59"/>
  </r>
  <r>
    <n v="1925"/>
    <d v="2012-03-04T00:00:00"/>
    <d v="2012-03-05T00:00:00"/>
    <s v="March"/>
    <s v="2012"/>
    <n v="1"/>
    <b v="0"/>
    <s v="Critical"/>
    <n v="7"/>
    <n v="1874.37"/>
    <n v="0.08"/>
    <s v="Regular Air"/>
    <n v="67.84"/>
    <n v="276.2"/>
    <n v="24.49"/>
    <s v="Brian Moss"/>
    <s v="British Columbia"/>
    <s v="West"/>
    <s v="Corporate"/>
    <s v="Furniture"/>
    <s v="Chairs &amp; Chairmats"/>
    <m/>
  </r>
  <r>
    <n v="2848"/>
    <d v="2012-03-09T00:00:00"/>
    <d v="2012-03-11T00:00:00"/>
    <s v="March"/>
    <s v="2012"/>
    <n v="2"/>
    <b v="0"/>
    <s v="Critical"/>
    <n v="35"/>
    <n v="1476.39"/>
    <n v="0.06"/>
    <s v="Express Air"/>
    <n v="-303.62"/>
    <n v="43.31"/>
    <n v="15.9"/>
    <s v="Emily Grady"/>
    <s v="British Columbia"/>
    <s v="West"/>
    <s v="Home Office"/>
    <s v="Furniture"/>
    <s v="Office Furnishings"/>
    <n v="0.75"/>
  </r>
  <r>
    <n v="2848"/>
    <d v="2012-03-09T00:00:00"/>
    <d v="2012-03-11T00:00:00"/>
    <s v="March"/>
    <s v="2012"/>
    <n v="2"/>
    <b v="0"/>
    <s v="Critical"/>
    <n v="8"/>
    <n v="863.58299999999997"/>
    <n v="0.04"/>
    <s v="Regular Air"/>
    <n v="-264.27999999999997"/>
    <n v="125.99"/>
    <n v="8.99"/>
    <s v="Emily Grady"/>
    <s v="British Columbia"/>
    <s v="West"/>
    <s v="Home Office"/>
    <s v="Technology"/>
    <s v="Telephones and Communication"/>
    <n v="0.55000000000000004"/>
  </r>
  <r>
    <n v="5504"/>
    <d v="2010-01-05T00:00:00"/>
    <d v="2010-01-07T00:00:00"/>
    <s v="January"/>
    <s v="2010"/>
    <n v="2"/>
    <b v="0"/>
    <s v="High"/>
    <n v="6"/>
    <n v="49.55"/>
    <n v="0.06"/>
    <s v="Express Air"/>
    <n v="-20.329999999999998"/>
    <n v="5.78"/>
    <n v="7.64"/>
    <s v="Anna Andreadi"/>
    <s v="British Columbia"/>
    <s v="West"/>
    <s v="Small Business"/>
    <s v="Office Supplies"/>
    <s v="Paper"/>
    <n v="0.36"/>
  </r>
  <r>
    <n v="5504"/>
    <d v="2010-01-05T00:00:00"/>
    <d v="2010-01-07T00:00:00"/>
    <s v="January"/>
    <s v="2010"/>
    <n v="2"/>
    <b v="0"/>
    <s v="High"/>
    <n v="15"/>
    <n v="606.55999999999995"/>
    <n v="0.04"/>
    <s v="Regular Air"/>
    <n v="20.23"/>
    <n v="45.99"/>
    <n v="4.99"/>
    <s v="Anna Andreadi"/>
    <s v="British Columbia"/>
    <s v="West"/>
    <s v="Small Business"/>
    <s v="Technology"/>
    <s v="Telephones and Communication"/>
    <n v="0.56000000000000005"/>
  </r>
  <r>
    <n v="8390"/>
    <d v="2012-04-21T00:00:00"/>
    <d v="2012-04-21T00:00:00"/>
    <s v="April"/>
    <s v="2012"/>
    <n v="0"/>
    <s v="FREE DELIVERY"/>
    <s v="Medium"/>
    <n v="24"/>
    <n v="715.4"/>
    <n v="0.08"/>
    <s v="Regular Air"/>
    <n v="-99.34"/>
    <n v="30.98"/>
    <n v="4"/>
    <s v="Emily Grady"/>
    <s v="British Columbia"/>
    <s v="West"/>
    <s v="Home Office"/>
    <s v="Technology"/>
    <s v="Computer Peripherals"/>
    <n v="0.8"/>
  </r>
  <r>
    <n v="8545"/>
    <d v="2009-06-17T00:00:00"/>
    <d v="2009-06-21T00:00:00"/>
    <s v="June"/>
    <s v="2009"/>
    <n v="4"/>
    <b v="0"/>
    <s v="low"/>
    <n v="25"/>
    <n v="113.75"/>
    <n v="0"/>
    <s v="Regular Air"/>
    <n v="-77.34"/>
    <n v="4.13"/>
    <n v="5.34"/>
    <s v="Barbara Fisher"/>
    <s v="British Columbia"/>
    <s v="West"/>
    <s v="Small Business"/>
    <s v="Office Supplies"/>
    <s v="Binders and Binder Accessories"/>
    <n v="0.38"/>
  </r>
  <r>
    <n v="8545"/>
    <d v="2009-06-17T00:00:00"/>
    <d v="2009-06-21T00:00:00"/>
    <s v="June"/>
    <s v="2009"/>
    <n v="4"/>
    <b v="0"/>
    <s v="low"/>
    <n v="24"/>
    <n v="3081.95"/>
    <n v="0.1"/>
    <s v="Delivery Truck"/>
    <n v="-662.8"/>
    <n v="130.97999999999999"/>
    <n v="54.74"/>
    <s v="Barbara Fisher"/>
    <s v="British Columbia"/>
    <s v="West"/>
    <s v="Small Business"/>
    <s v="Furniture"/>
    <s v="Bookcases"/>
    <n v="0.69"/>
  </r>
  <r>
    <n v="9573"/>
    <d v="2012-06-13T00:00:00"/>
    <d v="2012-06-14T00:00:00"/>
    <s v="June"/>
    <s v="2012"/>
    <n v="1"/>
    <b v="0"/>
    <s v="Medium"/>
    <n v="41"/>
    <n v="133.22999999999999"/>
    <n v="0"/>
    <s v="Regular Air"/>
    <n v="-59.91"/>
    <n v="3.14"/>
    <n v="1.92"/>
    <s v="Emily Grady"/>
    <s v="British Columbia"/>
    <s v="West"/>
    <s v="Home Office"/>
    <s v="Office Supplies"/>
    <s v="Scissors, Rulers and Trimmers"/>
    <n v="0.84"/>
  </r>
  <r>
    <n v="9892"/>
    <d v="2012-07-16T00:00:00"/>
    <d v="2012-07-17T00:00:00"/>
    <s v="July"/>
    <s v="2012"/>
    <n v="1"/>
    <b v="0"/>
    <s v="Medium"/>
    <n v="50"/>
    <n v="1406.64"/>
    <n v="0.02"/>
    <s v="Regular Air"/>
    <n v="424.36"/>
    <n v="27.18"/>
    <n v="8.23"/>
    <s v="Kelly Williams"/>
    <s v="British Columbia"/>
    <s v="West"/>
    <s v="Corporate"/>
    <s v="Office Supplies"/>
    <s v="Envelopes"/>
    <n v="0.38"/>
  </r>
  <r>
    <n v="10048"/>
    <d v="2009-05-15T00:00:00"/>
    <d v="2009-05-18T00:00:00"/>
    <s v="May"/>
    <s v="2009"/>
    <n v="3"/>
    <b v="0"/>
    <s v="Not Specified"/>
    <n v="46"/>
    <n v="3197.45"/>
    <n v="0.08"/>
    <s v="Regular Air"/>
    <n v="97.16"/>
    <n v="73.98"/>
    <n v="4"/>
    <s v="Sonia Sunley"/>
    <s v="British Columbia"/>
    <s v="West"/>
    <s v="Corporate"/>
    <s v="Technology"/>
    <s v="Computer Peripherals"/>
    <n v="0.77"/>
  </r>
  <r>
    <n v="10048"/>
    <d v="2009-05-15T00:00:00"/>
    <d v="2009-05-17T00:00:00"/>
    <s v="May"/>
    <s v="2009"/>
    <n v="2"/>
    <b v="0"/>
    <s v="Not Specified"/>
    <n v="21"/>
    <n v="78.569999999999993"/>
    <n v="0.02"/>
    <s v="Regular Air"/>
    <n v="-20.65"/>
    <n v="3.68"/>
    <n v="1.32"/>
    <s v="Sonia Sunley"/>
    <s v="British Columbia"/>
    <s v="West"/>
    <s v="Corporate"/>
    <s v="Office Supplies"/>
    <s v="Scissors, Rulers and Trimmers"/>
    <n v="0.83"/>
  </r>
  <r>
    <n v="10144"/>
    <d v="2011-01-02T00:00:00"/>
    <d v="2011-01-04T00:00:00"/>
    <s v="January"/>
    <s v="2011"/>
    <n v="2"/>
    <b v="0"/>
    <s v="Critical"/>
    <n v="16"/>
    <n v="5403.75"/>
    <n v="0.08"/>
    <s v="Delivery Truck"/>
    <n v="103.83"/>
    <n v="355.98"/>
    <n v="58.92"/>
    <s v="Sonia Sunley"/>
    <s v="British Columbia"/>
    <s v="West"/>
    <s v="Corporate"/>
    <s v="Furniture"/>
    <s v="Chairs &amp; Chairmats"/>
    <n v="0.64"/>
  </r>
  <r>
    <n v="10144"/>
    <d v="2011-01-02T00:00:00"/>
    <d v="2011-01-04T00:00:00"/>
    <s v="January"/>
    <s v="2011"/>
    <n v="2"/>
    <b v="0"/>
    <s v="Critical"/>
    <n v="1"/>
    <n v="192.49"/>
    <n v="0.02"/>
    <s v="Delivery Truck"/>
    <n v="-98.3"/>
    <n v="160.97999999999999"/>
    <n v="30"/>
    <s v="Sonia Sunley"/>
    <s v="British Columbia"/>
    <s v="West"/>
    <s v="Corporate"/>
    <s v="Furniture"/>
    <s v="Chairs &amp; Chairmats"/>
    <n v="0.62"/>
  </r>
  <r>
    <n v="10144"/>
    <d v="2011-01-02T00:00:00"/>
    <d v="2011-01-02T00:00:00"/>
    <s v="January"/>
    <s v="2011"/>
    <n v="0"/>
    <s v="FREE DELIVERY"/>
    <s v="Critical"/>
    <n v="24"/>
    <n v="6408.3"/>
    <n v="0.1"/>
    <s v="Delivery Truck"/>
    <n v="539.54"/>
    <n v="280.98"/>
    <n v="35.67"/>
    <s v="Sonia Sunley"/>
    <s v="British Columbia"/>
    <s v="West"/>
    <s v="Corporate"/>
    <s v="Furniture"/>
    <s v="Tables"/>
    <n v="0.66"/>
  </r>
  <r>
    <n v="10432"/>
    <d v="2012-01-05T00:00:00"/>
    <d v="2012-01-12T00:00:00"/>
    <s v="January"/>
    <s v="2012"/>
    <n v="7"/>
    <b v="0"/>
    <s v="low"/>
    <n v="13"/>
    <n v="2323.36"/>
    <n v="0.08"/>
    <s v="Regular Air"/>
    <n v="220.39"/>
    <n v="179.99"/>
    <n v="19.989999999999998"/>
    <s v="Sonia Sunley"/>
    <s v="British Columbia"/>
    <s v="West"/>
    <s v="Corporate"/>
    <s v="Technology"/>
    <s v="Computer Peripherals"/>
    <n v="0.48"/>
  </r>
  <r>
    <n v="10661"/>
    <d v="2009-01-23T00:00:00"/>
    <d v="2009-01-24T00:00:00"/>
    <s v="January"/>
    <s v="2009"/>
    <n v="1"/>
    <b v="0"/>
    <s v="Not Specified"/>
    <n v="18"/>
    <n v="136.41"/>
    <n v="0"/>
    <s v="Regular Air"/>
    <n v="-99.34"/>
    <n v="6.84"/>
    <n v="8.3699999999999992"/>
    <s v="Jocasta Rupert"/>
    <s v="British Columbia"/>
    <s v="West"/>
    <s v="Consumer"/>
    <s v="Office Supplies"/>
    <s v="Scissors, Rulers and Trimmers"/>
    <n v="0.57999999999999996"/>
  </r>
  <r>
    <n v="12806"/>
    <d v="2011-12-24T00:00:00"/>
    <d v="2011-12-25T00:00:00"/>
    <s v="December"/>
    <s v="2011"/>
    <n v="1"/>
    <b v="0"/>
    <s v="Not Specified"/>
    <n v="20"/>
    <n v="761.23"/>
    <n v="0"/>
    <s v="Regular Air"/>
    <n v="107.93"/>
    <n v="35.89"/>
    <n v="14.72"/>
    <s v="Sonia Sunley"/>
    <s v="British Columbia"/>
    <s v="West"/>
    <s v="Small Business"/>
    <s v="Office Supplies"/>
    <s v="Envelopes"/>
    <n v="0.4"/>
  </r>
  <r>
    <n v="13158"/>
    <d v="2012-11-20T00:00:00"/>
    <d v="2012-11-22T00:00:00"/>
    <s v="November"/>
    <s v="2012"/>
    <n v="2"/>
    <b v="0"/>
    <s v="Critical"/>
    <n v="26"/>
    <n v="187.16"/>
    <n v="0.01"/>
    <s v="Regular Air"/>
    <n v="29.33"/>
    <n v="6.75"/>
    <n v="2.99"/>
    <s v="Kelly Williams"/>
    <s v="British Columbia"/>
    <s v="West"/>
    <s v="Corporate"/>
    <s v="Office Supplies"/>
    <s v="Binders and Binder Accessories"/>
    <n v="0.35"/>
  </r>
  <r>
    <n v="13507"/>
    <d v="2012-12-29T00:00:00"/>
    <d v="2012-12-30T00:00:00"/>
    <s v="December"/>
    <s v="2012"/>
    <n v="1"/>
    <b v="0"/>
    <s v="Medium"/>
    <n v="27"/>
    <n v="176.1"/>
    <n v="0.09"/>
    <s v="Regular Air"/>
    <n v="-75.709999999999994"/>
    <n v="6.78"/>
    <n v="6.18"/>
    <s v="Anna Andreadi"/>
    <s v="British Columbia"/>
    <s v="West"/>
    <s v="Small Business"/>
    <s v="Office Supplies"/>
    <s v="Paper"/>
    <n v="0.39"/>
  </r>
  <r>
    <n v="14375"/>
    <d v="2010-01-31T00:00:00"/>
    <d v="2010-02-01T00:00:00"/>
    <s v="February"/>
    <s v="2010"/>
    <n v="1"/>
    <b v="0"/>
    <s v="Medium"/>
    <n v="7"/>
    <n v="44.05"/>
    <n v="7.0000000000000007E-2"/>
    <s v="Regular Air"/>
    <n v="-21.77"/>
    <n v="5.78"/>
    <n v="5.67"/>
    <s v="Rick Duston"/>
    <s v="British Columbia"/>
    <s v="West"/>
    <s v="Corporate"/>
    <s v="Office Supplies"/>
    <s v="Paper"/>
    <n v="0.36"/>
  </r>
  <r>
    <n v="14627"/>
    <d v="2009-02-04T00:00:00"/>
    <d v="2009-02-05T00:00:00"/>
    <s v="February"/>
    <s v="2009"/>
    <n v="1"/>
    <b v="0"/>
    <s v="Medium"/>
    <n v="47"/>
    <n v="671.03"/>
    <n v="7.0000000000000007E-2"/>
    <s v="Regular Air"/>
    <n v="67.86"/>
    <n v="14.48"/>
    <n v="6.46"/>
    <s v="Sonia Sunley"/>
    <s v="British Columbia"/>
    <s v="West"/>
    <s v="Small Business"/>
    <s v="Office Supplies"/>
    <s v="Binders and Binder Accessories"/>
    <n v="0.38"/>
  </r>
  <r>
    <n v="14852"/>
    <d v="2011-12-24T00:00:00"/>
    <d v="2011-12-24T00:00:00"/>
    <s v="December"/>
    <s v="2011"/>
    <n v="0"/>
    <s v="FREE DELIVERY"/>
    <s v="Medium"/>
    <n v="9"/>
    <n v="3800.4"/>
    <n v="0.03"/>
    <s v="Express Air"/>
    <n v="1234.57"/>
    <n v="420.98"/>
    <n v="19.989999999999998"/>
    <s v="Angele Hood"/>
    <s v="British Columbia"/>
    <s v="West"/>
    <s v="Consumer"/>
    <s v="Office Supplies"/>
    <s v="Binders and Binder Accessories"/>
    <n v="0.35"/>
  </r>
  <r>
    <n v="16230"/>
    <d v="2010-02-27T00:00:00"/>
    <d v="2010-03-01T00:00:00"/>
    <s v="March"/>
    <s v="2010"/>
    <n v="2"/>
    <b v="0"/>
    <s v="low"/>
    <n v="2"/>
    <n v="13.3"/>
    <n v="0.09"/>
    <s v="Regular Air"/>
    <n v="-7.86"/>
    <n v="7.31"/>
    <n v="0.49"/>
    <s v="Sonia Sunley"/>
    <s v="British Columbia"/>
    <s v="West"/>
    <s v="Corporate"/>
    <s v="Office Supplies"/>
    <s v="Labels"/>
    <n v="0.38"/>
  </r>
  <r>
    <n v="16230"/>
    <d v="2010-02-27T00:00:00"/>
    <d v="2010-03-01T00:00:00"/>
    <s v="March"/>
    <s v="2010"/>
    <n v="2"/>
    <b v="0"/>
    <s v="low"/>
    <n v="27"/>
    <n v="3379.01"/>
    <n v="0.06"/>
    <s v="Delivery Truck"/>
    <n v="-801.09"/>
    <n v="130.97999999999999"/>
    <n v="54.74"/>
    <s v="Sonia Sunley"/>
    <s v="British Columbia"/>
    <s v="West"/>
    <s v="Corporate"/>
    <s v="Furniture"/>
    <s v="Bookcases"/>
    <n v="0.69"/>
  </r>
  <r>
    <n v="16230"/>
    <d v="2010-02-27T00:00:00"/>
    <d v="2010-03-06T00:00:00"/>
    <s v="March"/>
    <s v="2010"/>
    <n v="7"/>
    <b v="0"/>
    <s v="low"/>
    <n v="15"/>
    <n v="687.52"/>
    <n v="0.08"/>
    <s v="Regular Air"/>
    <n v="223.76"/>
    <n v="48.91"/>
    <n v="5.81"/>
    <s v="Sonia Sunley"/>
    <s v="British Columbia"/>
    <s v="West"/>
    <s v="Corporate"/>
    <s v="Office Supplies"/>
    <s v="Paper"/>
    <n v="0.38"/>
  </r>
  <r>
    <n v="16230"/>
    <d v="2010-02-27T00:00:00"/>
    <d v="2010-03-04T00:00:00"/>
    <s v="March"/>
    <s v="2010"/>
    <n v="5"/>
    <b v="0"/>
    <s v="low"/>
    <n v="40"/>
    <n v="4538.66"/>
    <n v="0"/>
    <s v="Regular Air"/>
    <n v="506.86"/>
    <n v="111.03"/>
    <n v="8.64"/>
    <s v="Sonia Sunley"/>
    <s v="British Columbia"/>
    <s v="West"/>
    <s v="Corporate"/>
    <s v="Office Supplies"/>
    <s v="Storage &amp; Organization"/>
    <n v="0.78"/>
  </r>
  <r>
    <n v="19074"/>
    <d v="2012-06-25T00:00:00"/>
    <d v="2012-06-27T00:00:00"/>
    <s v="June"/>
    <s v="2012"/>
    <n v="2"/>
    <b v="0"/>
    <s v="Critical"/>
    <n v="17"/>
    <n v="3816.59"/>
    <n v="0.01"/>
    <s v="Delivery Truck"/>
    <n v="191.47"/>
    <n v="208.16"/>
    <n v="68.02"/>
    <s v="Sonia Sunley"/>
    <s v="British Columbia"/>
    <s v="West"/>
    <s v="Corporate"/>
    <s v="Office Supplies"/>
    <s v="Appliances"/>
    <n v="0.57999999999999996"/>
  </r>
  <r>
    <n v="20194"/>
    <d v="2012-03-13T00:00:00"/>
    <d v="2012-03-15T00:00:00"/>
    <s v="March"/>
    <s v="2012"/>
    <n v="2"/>
    <b v="0"/>
    <s v="High"/>
    <n v="10"/>
    <n v="194.29"/>
    <n v="0.1"/>
    <s v="Regular Air"/>
    <n v="68.89"/>
    <n v="20.239999999999998"/>
    <n v="6.67"/>
    <s v="Dennis Bolton"/>
    <s v="British Columbia"/>
    <s v="West"/>
    <s v="Consumer"/>
    <s v="Furniture"/>
    <s v="Office Furnishings"/>
    <n v="0.49"/>
  </r>
  <r>
    <n v="21024"/>
    <d v="2010-12-28T00:00:00"/>
    <d v="2010-12-30T00:00:00"/>
    <s v="December"/>
    <s v="2010"/>
    <n v="2"/>
    <b v="0"/>
    <s v="Medium"/>
    <n v="34"/>
    <n v="195.49"/>
    <n v="0.05"/>
    <s v="Regular Air"/>
    <n v="33.799999999999997"/>
    <n v="5.84"/>
    <n v="1.2"/>
    <s v="Stewart Carmichael"/>
    <s v="British Columbia"/>
    <s v="West"/>
    <s v="Corporate"/>
    <s v="Office Supplies"/>
    <s v="Pens &amp; Art Supplies"/>
    <n v="0.55000000000000004"/>
  </r>
  <r>
    <n v="21509"/>
    <d v="2012-07-03T00:00:00"/>
    <d v="2012-07-05T00:00:00"/>
    <s v="July"/>
    <s v="2012"/>
    <n v="2"/>
    <b v="0"/>
    <s v="High"/>
    <n v="13"/>
    <n v="47.93"/>
    <n v="0.04"/>
    <s v="Regular Air"/>
    <n v="15.82"/>
    <n v="3.69"/>
    <n v="0.5"/>
    <s v="Dennis Bolton"/>
    <s v="British Columbia"/>
    <s v="West"/>
    <s v="Consumer"/>
    <s v="Office Supplies"/>
    <s v="Labels"/>
    <n v="0.38"/>
  </r>
  <r>
    <n v="21856"/>
    <d v="2012-04-05T00:00:00"/>
    <d v="2012-04-07T00:00:00"/>
    <s v="April"/>
    <s v="2012"/>
    <n v="2"/>
    <b v="0"/>
    <s v="Not Specified"/>
    <n v="47"/>
    <n v="168.55"/>
    <n v="0.05"/>
    <s v="Regular Air"/>
    <n v="71.77"/>
    <n v="3.69"/>
    <n v="0.5"/>
    <s v="Sonia Sunley"/>
    <s v="British Columbia"/>
    <s v="West"/>
    <s v="Corporate"/>
    <s v="Office Supplies"/>
    <s v="Labels"/>
    <n v="0.38"/>
  </r>
  <r>
    <n v="21856"/>
    <d v="2012-04-05T00:00:00"/>
    <d v="2012-04-05T00:00:00"/>
    <s v="April"/>
    <s v="2012"/>
    <n v="0"/>
    <s v="FREE DELIVERY"/>
    <s v="Not Specified"/>
    <n v="26"/>
    <n v="77.03"/>
    <n v="0.08"/>
    <s v="Regular Air"/>
    <n v="-47.75"/>
    <n v="3.14"/>
    <n v="1.92"/>
    <s v="Sonia Sunley"/>
    <s v="British Columbia"/>
    <s v="West"/>
    <s v="Corporate"/>
    <s v="Office Supplies"/>
    <s v="Scissors, Rulers and Trimmers"/>
    <n v="0.84"/>
  </r>
  <r>
    <n v="22119"/>
    <d v="2009-07-24T00:00:00"/>
    <d v="2009-07-29T00:00:00"/>
    <s v="July"/>
    <s v="2009"/>
    <n v="5"/>
    <b v="0"/>
    <s v="low"/>
    <n v="20"/>
    <n v="939.39"/>
    <n v="7.0000000000000007E-2"/>
    <s v="Regular Air"/>
    <n v="-122.77"/>
    <n v="49.43"/>
    <n v="19.989999999999998"/>
    <s v="Stewart Carmichael"/>
    <s v="British Columbia"/>
    <s v="West"/>
    <s v="Corporate"/>
    <s v="Office Supplies"/>
    <s v="Appliances"/>
    <n v="0.56999999999999995"/>
  </r>
  <r>
    <n v="22534"/>
    <d v="2011-07-18T00:00:00"/>
    <d v="2011-07-20T00:00:00"/>
    <s v="July"/>
    <s v="2011"/>
    <n v="2"/>
    <b v="0"/>
    <s v="Medium"/>
    <n v="3"/>
    <n v="279.33"/>
    <n v="0"/>
    <s v="Regular Air"/>
    <n v="-44.18"/>
    <n v="83.93"/>
    <n v="19.989999999999998"/>
    <s v="Kelly Williams"/>
    <s v="British Columbia"/>
    <s v="West"/>
    <s v="Corporate"/>
    <s v="Office Supplies"/>
    <s v="Envelopes"/>
    <n v="0.38"/>
  </r>
  <r>
    <n v="22629"/>
    <d v="2010-04-15T00:00:00"/>
    <d v="2010-04-20T00:00:00"/>
    <s v="April"/>
    <s v="2010"/>
    <n v="5"/>
    <b v="0"/>
    <s v="low"/>
    <n v="5"/>
    <n v="365.93"/>
    <n v="0.05"/>
    <s v="Regular Air"/>
    <n v="-243.02"/>
    <n v="73.98"/>
    <n v="14.52"/>
    <s v="Sonia Sunley"/>
    <s v="British Columbia"/>
    <s v="West"/>
    <s v="Small Business"/>
    <s v="Technology"/>
    <s v="Computer Peripherals"/>
    <n v="0.65"/>
  </r>
  <r>
    <n v="23011"/>
    <d v="2010-06-15T00:00:00"/>
    <d v="2010-06-22T00:00:00"/>
    <s v="June"/>
    <s v="2010"/>
    <n v="7"/>
    <b v="0"/>
    <s v="low"/>
    <n v="1"/>
    <n v="12.2"/>
    <n v="0.01"/>
    <s v="Regular Air"/>
    <n v="-33.93"/>
    <n v="10.01"/>
    <n v="1.99"/>
    <s v="Kelly Williams"/>
    <s v="British Columbia"/>
    <s v="West"/>
    <s v="Corporate"/>
    <s v="Technology"/>
    <s v="Computer Peripherals"/>
    <n v="0.41"/>
  </r>
  <r>
    <n v="24070"/>
    <d v="2011-03-15T00:00:00"/>
    <d v="2011-03-16T00:00:00"/>
    <s v="March"/>
    <s v="2011"/>
    <n v="1"/>
    <b v="0"/>
    <s v="High"/>
    <n v="36"/>
    <n v="170.42"/>
    <n v="0.1"/>
    <s v="Regular Air"/>
    <n v="-98.31"/>
    <n v="4.91"/>
    <n v="4.97"/>
    <s v="Sonia Sunley"/>
    <s v="British Columbia"/>
    <s v="West"/>
    <s v="Corporate"/>
    <s v="Office Supplies"/>
    <s v="Binders and Binder Accessories"/>
    <n v="0.38"/>
  </r>
  <r>
    <n v="24070"/>
    <d v="2011-03-15T00:00:00"/>
    <d v="2011-03-16T00:00:00"/>
    <s v="March"/>
    <s v="2011"/>
    <n v="1"/>
    <b v="0"/>
    <s v="High"/>
    <n v="3"/>
    <n v="431.29"/>
    <n v="0.1"/>
    <s v="Regular Air"/>
    <n v="-164.59"/>
    <n v="140.81"/>
    <n v="24.49"/>
    <s v="Sonia Sunley"/>
    <s v="British Columbia"/>
    <s v="West"/>
    <s v="Corporate"/>
    <s v="Furniture"/>
    <s v="Chairs &amp; Chairmats"/>
    <n v="0.56999999999999995"/>
  </r>
  <r>
    <n v="24070"/>
    <d v="2011-03-15T00:00:00"/>
    <d v="2011-03-16T00:00:00"/>
    <s v="March"/>
    <s v="2011"/>
    <n v="1"/>
    <b v="0"/>
    <s v="High"/>
    <n v="48"/>
    <n v="294.26"/>
    <n v="0"/>
    <s v="Express Air"/>
    <n v="88.8"/>
    <n v="5.58"/>
    <n v="0.7"/>
    <s v="Sonia Sunley"/>
    <s v="British Columbia"/>
    <s v="West"/>
    <s v="Corporate"/>
    <s v="Office Supplies"/>
    <s v="Pens &amp; Art Supplies"/>
    <n v="0.6"/>
  </r>
  <r>
    <n v="24737"/>
    <d v="2009-12-06T00:00:00"/>
    <d v="2009-12-09T00:00:00"/>
    <s v="December"/>
    <s v="2009"/>
    <n v="3"/>
    <b v="0"/>
    <s v="High"/>
    <n v="3"/>
    <n v="549.91999999999996"/>
    <n v="0.09"/>
    <s v="Delivery Truck"/>
    <n v="-210.97"/>
    <n v="180.98"/>
    <n v="26.2"/>
    <s v="Sonia Sunley"/>
    <s v="British Columbia"/>
    <s v="West"/>
    <s v="Small Business"/>
    <s v="Furniture"/>
    <s v="Chairs &amp; Chairmats"/>
    <n v="0.59"/>
  </r>
  <r>
    <n v="24737"/>
    <d v="2009-12-06T00:00:00"/>
    <d v="2009-12-07T00:00:00"/>
    <s v="December"/>
    <s v="2009"/>
    <n v="1"/>
    <b v="0"/>
    <s v="High"/>
    <n v="26"/>
    <n v="182.09"/>
    <n v="0"/>
    <s v="Regular Air"/>
    <n v="-28.15"/>
    <n v="6.48"/>
    <n v="5.19"/>
    <s v="Sonia Sunley"/>
    <s v="British Columbia"/>
    <s v="West"/>
    <s v="Small Business"/>
    <s v="Office Supplies"/>
    <s v="Paper"/>
    <n v="0.37"/>
  </r>
  <r>
    <n v="26373"/>
    <d v="2010-07-22T00:00:00"/>
    <d v="2010-07-25T00:00:00"/>
    <s v="July"/>
    <s v="2010"/>
    <n v="3"/>
    <b v="0"/>
    <s v="Medium"/>
    <n v="7"/>
    <n v="285.08"/>
    <n v="0.08"/>
    <s v="Regular Air"/>
    <n v="2.2999999999999998"/>
    <n v="40.98"/>
    <n v="5.33"/>
    <s v="Anna Andreadi"/>
    <s v="British Columbia"/>
    <s v="West"/>
    <s v="Small Business"/>
    <s v="Office Supplies"/>
    <s v="Appliances"/>
    <n v="0.56999999999999995"/>
  </r>
  <r>
    <n v="26978"/>
    <d v="2010-06-25T00:00:00"/>
    <d v="2010-06-27T00:00:00"/>
    <s v="June"/>
    <s v="2010"/>
    <n v="2"/>
    <b v="0"/>
    <s v="Medium"/>
    <n v="46"/>
    <n v="27875.54"/>
    <n v="0"/>
    <s v="Regular Air"/>
    <n v="-635.69000000000005"/>
    <n v="599.99"/>
    <n v="24.49"/>
    <s v="Seth Vernon"/>
    <s v="British Columbia"/>
    <s v="West"/>
    <s v="Home Office"/>
    <s v="Technology"/>
    <s v="Copiers and Fax"/>
    <n v="0.44"/>
  </r>
  <r>
    <n v="26978"/>
    <d v="2010-06-25T00:00:00"/>
    <d v="2010-06-27T00:00:00"/>
    <s v="June"/>
    <s v="2010"/>
    <n v="2"/>
    <b v="0"/>
    <s v="Medium"/>
    <n v="49"/>
    <n v="2030.44"/>
    <n v="0.04"/>
    <s v="Regular Air"/>
    <n v="938.26"/>
    <n v="40.99"/>
    <n v="5.86"/>
    <s v="Seth Vernon"/>
    <s v="British Columbia"/>
    <s v="West"/>
    <s v="Home Office"/>
    <s v="Office Supplies"/>
    <s v="Paper"/>
    <n v="0.36"/>
  </r>
  <r>
    <n v="26978"/>
    <d v="2010-06-25T00:00:00"/>
    <d v="2010-06-27T00:00:00"/>
    <s v="June"/>
    <s v="2010"/>
    <n v="2"/>
    <b v="0"/>
    <s v="Medium"/>
    <n v="47"/>
    <n v="695.99"/>
    <n v="0.09"/>
    <s v="Express Air"/>
    <n v="-157.44"/>
    <n v="15.31"/>
    <n v="8.7799999999999994"/>
    <s v="Seth Vernon"/>
    <s v="British Columbia"/>
    <s v="West"/>
    <s v="Home Office"/>
    <s v="Office Supplies"/>
    <s v="Storage &amp; Organization"/>
    <n v="0.56999999999999995"/>
  </r>
  <r>
    <n v="27174"/>
    <d v="2011-10-08T00:00:00"/>
    <d v="2011-10-10T00:00:00"/>
    <s v="October"/>
    <s v="2011"/>
    <n v="2"/>
    <b v="0"/>
    <s v="Critical"/>
    <n v="17"/>
    <n v="477.50450000000001"/>
    <n v="0.09"/>
    <s v="Regular Air"/>
    <n v="-245.56"/>
    <n v="35.99"/>
    <n v="5"/>
    <s v="Alex Avila"/>
    <s v="British Columbia"/>
    <s v="West"/>
    <s v="Corporate"/>
    <s v="Technology"/>
    <s v="Telephones and Communication"/>
    <n v="0.85"/>
  </r>
  <r>
    <n v="27876"/>
    <d v="2010-09-07T00:00:00"/>
    <d v="2010-09-14T00:00:00"/>
    <s v="September"/>
    <s v="2010"/>
    <n v="7"/>
    <b v="0"/>
    <s v="low"/>
    <n v="44"/>
    <n v="777.63"/>
    <n v="0.03"/>
    <s v="Regular Air"/>
    <n v="-70.540000000000006"/>
    <n v="16.989999999999998"/>
    <n v="8.99"/>
    <s v="Sarah Foster"/>
    <s v="British Columbia"/>
    <s v="West"/>
    <s v="Corporate"/>
    <s v="Office Supplies"/>
    <s v="Pens &amp; Art Supplies"/>
    <n v="0.56000000000000005"/>
  </r>
  <r>
    <n v="28582"/>
    <d v="2012-01-22T00:00:00"/>
    <d v="2012-01-23T00:00:00"/>
    <s v="January"/>
    <s v="2012"/>
    <n v="1"/>
    <b v="0"/>
    <s v="Not Specified"/>
    <n v="40"/>
    <n v="1500.17"/>
    <n v="0.06"/>
    <s v="Express Air"/>
    <n v="423.87"/>
    <n v="39.24"/>
    <n v="1.99"/>
    <s v="Alex Avila"/>
    <s v="British Columbia"/>
    <s v="West"/>
    <s v="Home Office"/>
    <s v="Technology"/>
    <s v="Computer Peripherals"/>
    <n v="0.51"/>
  </r>
  <r>
    <n v="28582"/>
    <d v="2012-01-22T00:00:00"/>
    <d v="2012-01-23T00:00:00"/>
    <s v="January"/>
    <s v="2012"/>
    <n v="1"/>
    <b v="0"/>
    <s v="Not Specified"/>
    <n v="45"/>
    <n v="377.31"/>
    <n v="0.02"/>
    <s v="Regular Air"/>
    <n v="87.96"/>
    <n v="8.01"/>
    <n v="2.87"/>
    <s v="Alex Avila"/>
    <s v="British Columbia"/>
    <s v="West"/>
    <s v="Home Office"/>
    <s v="Office Supplies"/>
    <s v="Paper"/>
    <n v="0.4"/>
  </r>
  <r>
    <n v="28868"/>
    <d v="2012-04-05T00:00:00"/>
    <d v="2012-04-06T00:00:00"/>
    <s v="April"/>
    <s v="2012"/>
    <n v="1"/>
    <b v="0"/>
    <s v="High"/>
    <n v="30"/>
    <n v="204.49"/>
    <n v="0.05"/>
    <s v="Regular Air"/>
    <n v="-142.30000000000001"/>
    <n v="6.48"/>
    <n v="8.73"/>
    <s v="Anna Andreadi"/>
    <s v="British Columbia"/>
    <s v="West"/>
    <s v="Small Business"/>
    <s v="Office Supplies"/>
    <s v="Paper"/>
    <n v="0.37"/>
  </r>
  <r>
    <n v="29857"/>
    <d v="2009-12-12T00:00:00"/>
    <d v="2009-12-14T00:00:00"/>
    <s v="December"/>
    <s v="2009"/>
    <n v="2"/>
    <b v="0"/>
    <s v="Medium"/>
    <n v="41"/>
    <n v="5572.92"/>
    <n v="7.0000000000000007E-2"/>
    <s v="Delivery Truck"/>
    <n v="-639.47"/>
    <n v="140.97999999999999"/>
    <n v="36.090000000000003"/>
    <s v="Angele Hood"/>
    <s v="British Columbia"/>
    <s v="West"/>
    <s v="Consumer"/>
    <s v="Furniture"/>
    <s v="Bookcases"/>
    <n v="0.77"/>
  </r>
  <r>
    <n v="29921"/>
    <d v="2012-03-23T00:00:00"/>
    <d v="2012-03-25T00:00:00"/>
    <s v="March"/>
    <s v="2012"/>
    <n v="2"/>
    <b v="0"/>
    <s v="Medium"/>
    <n v="33"/>
    <n v="3977.97"/>
    <n v="0.06"/>
    <s v="Regular Air"/>
    <n v="1733.47"/>
    <n v="120.98"/>
    <n v="9.07"/>
    <s v="Sonia Sunley"/>
    <s v="British Columbia"/>
    <s v="West"/>
    <s v="Small Business"/>
    <s v="Office Supplies"/>
    <s v="Binders and Binder Accessories"/>
    <n v="0.35"/>
  </r>
  <r>
    <n v="30659"/>
    <d v="2011-09-13T00:00:00"/>
    <d v="2011-09-15T00:00:00"/>
    <s v="September"/>
    <s v="2011"/>
    <n v="2"/>
    <b v="0"/>
    <s v="Critical"/>
    <n v="45"/>
    <n v="3116.7714999999998"/>
    <n v="0.08"/>
    <s v="Regular Air"/>
    <n v="-106.51"/>
    <n v="85.99"/>
    <n v="0.99"/>
    <s v="Kelly Williams"/>
    <s v="British Columbia"/>
    <s v="West"/>
    <s v="Corporate"/>
    <s v="Technology"/>
    <s v="Telephones and Communication"/>
    <n v="0.85"/>
  </r>
  <r>
    <n v="30660"/>
    <d v="2012-09-05T00:00:00"/>
    <d v="2012-09-08T00:00:00"/>
    <s v="September"/>
    <s v="2012"/>
    <n v="3"/>
    <b v="0"/>
    <s v="Critical"/>
    <n v="16"/>
    <n v="986.27200000000005"/>
    <n v="0.02"/>
    <s v="Regular Air"/>
    <n v="-647.14"/>
    <n v="71.37"/>
    <n v="69"/>
    <s v="Anna Andreadi"/>
    <s v="British Columbia"/>
    <s v="West"/>
    <s v="Small Business"/>
    <s v="Furniture"/>
    <s v="Tables"/>
    <n v="0.68"/>
  </r>
  <r>
    <n v="30883"/>
    <d v="2010-08-21T00:00:00"/>
    <d v="2010-08-22T00:00:00"/>
    <s v="August"/>
    <s v="2010"/>
    <n v="1"/>
    <b v="0"/>
    <s v="Medium"/>
    <n v="30"/>
    <n v="201.37"/>
    <n v="0.1"/>
    <s v="Regular Air"/>
    <n v="59.84"/>
    <n v="6.98"/>
    <n v="1.6"/>
    <s v="Alex Avila"/>
    <s v="British Columbia"/>
    <s v="West"/>
    <s v="Home Office"/>
    <s v="Office Supplies"/>
    <s v="Paper"/>
    <n v="0.38"/>
  </r>
  <r>
    <n v="32871"/>
    <d v="2012-10-26T00:00:00"/>
    <d v="2012-10-29T00:00:00"/>
    <s v="October"/>
    <s v="2012"/>
    <n v="3"/>
    <b v="0"/>
    <s v="High"/>
    <n v="42"/>
    <n v="939.77"/>
    <n v="0"/>
    <s v="Express Air"/>
    <n v="9.7200000000000006"/>
    <n v="20.97"/>
    <n v="4"/>
    <s v="Jim Karlsson"/>
    <s v="British Columbia"/>
    <s v="West"/>
    <s v="Small Business"/>
    <s v="Technology"/>
    <s v="Computer Peripherals"/>
    <n v="0.77"/>
  </r>
  <r>
    <n v="33600"/>
    <d v="2010-10-06T00:00:00"/>
    <d v="2010-10-08T00:00:00"/>
    <s v="October"/>
    <s v="2010"/>
    <n v="2"/>
    <b v="0"/>
    <s v="low"/>
    <n v="42"/>
    <n v="187.28"/>
    <n v="0.06"/>
    <s v="Regular Air"/>
    <n v="-94.36"/>
    <n v="4.28"/>
    <n v="4.79"/>
    <s v="Sonia Sunley"/>
    <s v="British Columbia"/>
    <s v="West"/>
    <s v="Corporate"/>
    <s v="Office Supplies"/>
    <s v="Paper"/>
    <n v="0.4"/>
  </r>
  <r>
    <n v="33632"/>
    <d v="2010-03-13T00:00:00"/>
    <d v="2010-03-14T00:00:00"/>
    <s v="March"/>
    <s v="2010"/>
    <n v="1"/>
    <b v="0"/>
    <s v="Critical"/>
    <n v="8"/>
    <n v="763.64850000000001"/>
    <n v="0.06"/>
    <s v="Regular Air"/>
    <n v="-277.77999999999997"/>
    <n v="115.99"/>
    <n v="5.26"/>
    <s v="Alex Avila"/>
    <s v="British Columbia"/>
    <s v="West"/>
    <s v="Home Office"/>
    <s v="Technology"/>
    <s v="Telephones and Communication"/>
    <n v="0.56999999999999995"/>
  </r>
  <r>
    <n v="33665"/>
    <d v="2011-05-25T00:00:00"/>
    <d v="2011-05-30T00:00:00"/>
    <s v="May"/>
    <s v="2011"/>
    <n v="5"/>
    <b v="0"/>
    <s v="low"/>
    <n v="45"/>
    <n v="12457.63"/>
    <n v="0.08"/>
    <s v="Delivery Truck"/>
    <n v="1063.46"/>
    <n v="284.98"/>
    <n v="69.55"/>
    <s v="Lisa DeCherney"/>
    <s v="British Columbia"/>
    <s v="West"/>
    <s v="Corporate"/>
    <s v="Furniture"/>
    <s v="Chairs &amp; Chairmats"/>
    <n v="0.6"/>
  </r>
  <r>
    <n v="34434"/>
    <d v="2011-05-09T00:00:00"/>
    <d v="2011-05-10T00:00:00"/>
    <s v="May"/>
    <s v="2011"/>
    <n v="1"/>
    <b v="0"/>
    <s v="Not Specified"/>
    <n v="16"/>
    <n v="32.35"/>
    <n v="0.08"/>
    <s v="Regular Air"/>
    <n v="-63.19"/>
    <n v="1.8"/>
    <n v="4.79"/>
    <s v="Barbara Fisher"/>
    <s v="British Columbia"/>
    <s v="West"/>
    <s v="Small Business"/>
    <s v="Office Supplies"/>
    <s v="Binders and Binder Accessories"/>
    <n v="0.37"/>
  </r>
  <r>
    <n v="34434"/>
    <d v="2011-05-09T00:00:00"/>
    <d v="2011-05-11T00:00:00"/>
    <s v="May"/>
    <s v="2011"/>
    <n v="2"/>
    <b v="0"/>
    <s v="Not Specified"/>
    <n v="23"/>
    <n v="116.56"/>
    <n v="0.04"/>
    <s v="Regular Air"/>
    <n v="50.66"/>
    <n v="4.9800000000000004"/>
    <n v="0.49"/>
    <s v="Barbara Fisher"/>
    <s v="British Columbia"/>
    <s v="West"/>
    <s v="Small Business"/>
    <s v="Office Supplies"/>
    <s v="Labels"/>
    <n v="0.39"/>
  </r>
  <r>
    <n v="34753"/>
    <d v="2010-01-18T00:00:00"/>
    <d v="2010-01-20T00:00:00"/>
    <s v="January"/>
    <s v="2010"/>
    <n v="2"/>
    <b v="0"/>
    <s v="Not Specified"/>
    <n v="7"/>
    <n v="117.062"/>
    <n v="0.09"/>
    <s v="Regular Air"/>
    <n v="-63.7"/>
    <n v="20.99"/>
    <n v="0.99"/>
    <s v="Barbara Fisher"/>
    <s v="British Columbia"/>
    <s v="West"/>
    <s v="Small Business"/>
    <s v="Technology"/>
    <s v="Telephones and Communication"/>
    <n v="0.56999999999999995"/>
  </r>
  <r>
    <n v="35364"/>
    <d v="2009-12-12T00:00:00"/>
    <d v="2009-12-14T00:00:00"/>
    <s v="December"/>
    <s v="2009"/>
    <n v="2"/>
    <b v="0"/>
    <s v="Critical"/>
    <n v="16"/>
    <n v="72.08"/>
    <n v="0.04"/>
    <s v="Regular Air"/>
    <n v="-54.75"/>
    <n v="4.28"/>
    <n v="5.68"/>
    <s v="Lisa DeCherney"/>
    <s v="British Columbia"/>
    <s v="West"/>
    <s v="Corporate"/>
    <s v="Office Supplies"/>
    <s v="Paper"/>
    <n v="0.4"/>
  </r>
  <r>
    <n v="35364"/>
    <d v="2009-12-12T00:00:00"/>
    <d v="2009-12-14T00:00:00"/>
    <s v="December"/>
    <s v="2009"/>
    <n v="2"/>
    <b v="0"/>
    <s v="Critical"/>
    <n v="29"/>
    <n v="10338.93"/>
    <n v="0.06"/>
    <s v="Delivery Truck"/>
    <n v="-871.52"/>
    <n v="376.13"/>
    <n v="85.63"/>
    <s v="Lisa DeCherney"/>
    <s v="British Columbia"/>
    <s v="West"/>
    <s v="Corporate"/>
    <s v="Furniture"/>
    <s v="Tables"/>
    <n v="0.74"/>
  </r>
  <r>
    <n v="35364"/>
    <d v="2009-12-12T00:00:00"/>
    <d v="2009-12-13T00:00:00"/>
    <s v="December"/>
    <s v="2009"/>
    <n v="1"/>
    <b v="0"/>
    <s v="Critical"/>
    <n v="37"/>
    <n v="15897.01"/>
    <n v="0.06"/>
    <s v="Delivery Truck"/>
    <n v="455.02"/>
    <n v="424.21"/>
    <n v="110.2"/>
    <s v="Lisa DeCherney"/>
    <s v="British Columbia"/>
    <s v="West"/>
    <s v="Corporate"/>
    <s v="Furniture"/>
    <s v="Tables"/>
    <n v="0.67"/>
  </r>
  <r>
    <n v="35364"/>
    <d v="2009-12-12T00:00:00"/>
    <d v="2009-12-14T00:00:00"/>
    <s v="December"/>
    <s v="2009"/>
    <n v="2"/>
    <b v="0"/>
    <s v="Critical"/>
    <n v="8"/>
    <n v="1265.2929999999999"/>
    <n v="0.06"/>
    <s v="Regular Air"/>
    <n v="-554.44000000000005"/>
    <n v="195.99"/>
    <n v="8.99"/>
    <s v="Lisa DeCherney"/>
    <s v="British Columbia"/>
    <s v="West"/>
    <s v="Corporate"/>
    <s v="Technology"/>
    <s v="Telephones and Communication"/>
    <n v="0.6"/>
  </r>
  <r>
    <n v="35812"/>
    <d v="2010-01-22T00:00:00"/>
    <d v="2010-01-24T00:00:00"/>
    <s v="January"/>
    <s v="2010"/>
    <n v="2"/>
    <b v="0"/>
    <s v="Critical"/>
    <n v="24"/>
    <n v="2722.85"/>
    <n v="0.08"/>
    <s v="Delivery Truck"/>
    <n v="-112.62"/>
    <n v="113.98"/>
    <n v="30"/>
    <s v="Barbara Fisher"/>
    <s v="British Columbia"/>
    <s v="West"/>
    <s v="Small Business"/>
    <s v="Furniture"/>
    <s v="Chairs &amp; Chairmats"/>
    <n v="0.69"/>
  </r>
  <r>
    <n v="35812"/>
    <d v="2010-01-22T00:00:00"/>
    <d v="2010-01-24T00:00:00"/>
    <s v="January"/>
    <s v="2010"/>
    <n v="2"/>
    <b v="0"/>
    <s v="Critical"/>
    <n v="2"/>
    <n v="59.93"/>
    <n v="0.09"/>
    <s v="Regular Air"/>
    <n v="-147.81"/>
    <n v="30.73"/>
    <n v="4"/>
    <s v="Barbara Fisher"/>
    <s v="British Columbia"/>
    <s v="West"/>
    <s v="Small Business"/>
    <s v="Technology"/>
    <s v="Computer Peripherals"/>
    <n v="0.75"/>
  </r>
  <r>
    <n v="35812"/>
    <d v="2010-01-22T00:00:00"/>
    <d v="2010-01-24T00:00:00"/>
    <s v="January"/>
    <s v="2010"/>
    <n v="2"/>
    <b v="0"/>
    <s v="Critical"/>
    <n v="19"/>
    <n v="851.52"/>
    <n v="0.08"/>
    <s v="Regular Air"/>
    <n v="307.64"/>
    <n v="47.9"/>
    <n v="5.86"/>
    <s v="Barbara Fisher"/>
    <s v="British Columbia"/>
    <s v="West"/>
    <s v="Small Business"/>
    <s v="Office Supplies"/>
    <s v="Paper"/>
    <n v="0.37"/>
  </r>
  <r>
    <n v="37063"/>
    <d v="2012-12-09T00:00:00"/>
    <d v="2012-12-10T00:00:00"/>
    <s v="December"/>
    <s v="2012"/>
    <n v="1"/>
    <b v="0"/>
    <s v="Not Specified"/>
    <n v="50"/>
    <n v="919"/>
    <n v="0"/>
    <s v="Regular Air"/>
    <n v="89.6"/>
    <n v="17.670000000000002"/>
    <n v="8.99"/>
    <s v="Alex Avila"/>
    <s v="British Columbia"/>
    <s v="West"/>
    <s v="Home Office"/>
    <s v="Furniture"/>
    <s v="Office Furnishings"/>
    <n v="0.47"/>
  </r>
  <r>
    <n v="37281"/>
    <d v="2009-08-28T00:00:00"/>
    <d v="2009-08-29T00:00:00"/>
    <s v="August"/>
    <s v="2009"/>
    <n v="1"/>
    <b v="0"/>
    <s v="Medium"/>
    <n v="25"/>
    <n v="453.24549999999999"/>
    <n v="0.05"/>
    <s v="Regular Air"/>
    <n v="3.31"/>
    <n v="20.99"/>
    <n v="4.8099999999999996"/>
    <s v="Roy Skaria"/>
    <s v="British Columbia"/>
    <s v="West"/>
    <s v="Corporate"/>
    <s v="Technology"/>
    <s v="Telephones and Communication"/>
    <n v="0.57999999999999996"/>
  </r>
  <r>
    <n v="37798"/>
    <d v="2012-11-04T00:00:00"/>
    <d v="2012-11-04T00:00:00"/>
    <s v="November"/>
    <s v="2012"/>
    <n v="0"/>
    <s v="FREE DELIVERY"/>
    <s v="High"/>
    <n v="23"/>
    <n v="6276.83"/>
    <n v="0.09"/>
    <s v="Delivery Truck"/>
    <n v="813.49"/>
    <n v="291.73"/>
    <n v="48.8"/>
    <s v="Angele Hood"/>
    <s v="British Columbia"/>
    <s v="West"/>
    <s v="Consumer"/>
    <s v="Furniture"/>
    <s v="Chairs &amp; Chairmats"/>
    <n v="0.56000000000000005"/>
  </r>
  <r>
    <n v="38017"/>
    <d v="2010-07-20T00:00:00"/>
    <d v="2010-07-24T00:00:00"/>
    <s v="July"/>
    <s v="2010"/>
    <n v="4"/>
    <b v="0"/>
    <s v="low"/>
    <n v="26"/>
    <n v="122.51"/>
    <n v="0.06"/>
    <s v="Regular Air"/>
    <n v="45.14"/>
    <n v="4.9800000000000004"/>
    <n v="0.8"/>
    <s v="Seth Vernon"/>
    <s v="British Columbia"/>
    <s v="West"/>
    <s v="Home Office"/>
    <s v="Office Supplies"/>
    <s v="Paper"/>
    <n v="0.36"/>
  </r>
  <r>
    <n v="38017"/>
    <d v="2010-07-20T00:00:00"/>
    <d v="2010-07-27T00:00:00"/>
    <s v="July"/>
    <s v="2010"/>
    <n v="7"/>
    <b v="0"/>
    <s v="low"/>
    <n v="27"/>
    <n v="2846.3609999999999"/>
    <n v="0.08"/>
    <s v="Regular Air"/>
    <n v="453.65"/>
    <n v="125.99"/>
    <n v="7.69"/>
    <s v="Seth Vernon"/>
    <s v="British Columbia"/>
    <s v="West"/>
    <s v="Home Office"/>
    <s v="Technology"/>
    <s v="Telephones and Communication"/>
    <n v="0.59"/>
  </r>
  <r>
    <n v="38272"/>
    <d v="2011-11-15T00:00:00"/>
    <d v="2011-11-17T00:00:00"/>
    <s v="November"/>
    <s v="2011"/>
    <n v="2"/>
    <b v="0"/>
    <s v="Critical"/>
    <n v="39"/>
    <n v="71.040000000000006"/>
    <n v="7.0000000000000007E-2"/>
    <s v="Regular Air"/>
    <n v="-20.65"/>
    <n v="1.88"/>
    <n v="1.49"/>
    <s v="Sarah Foster"/>
    <s v="British Columbia"/>
    <s v="West"/>
    <s v="Corporate"/>
    <s v="Office Supplies"/>
    <s v="Binders and Binder Accessories"/>
    <n v="0.37"/>
  </r>
  <r>
    <n v="39301"/>
    <d v="2009-03-22T00:00:00"/>
    <d v="2009-03-23T00:00:00"/>
    <s v="March"/>
    <s v="2009"/>
    <n v="1"/>
    <b v="0"/>
    <s v="Medium"/>
    <n v="16"/>
    <n v="2232.66"/>
    <n v="0.1"/>
    <s v="Express Air"/>
    <n v="-521.09"/>
    <n v="152.47999999999999"/>
    <n v="4"/>
    <s v="Kelly Williams"/>
    <s v="British Columbia"/>
    <s v="West"/>
    <s v="Corporate"/>
    <s v="Technology"/>
    <s v="Computer Peripherals"/>
    <n v="0.79"/>
  </r>
  <r>
    <n v="39367"/>
    <d v="2009-08-06T00:00:00"/>
    <d v="2009-08-07T00:00:00"/>
    <s v="August"/>
    <s v="2009"/>
    <n v="1"/>
    <b v="0"/>
    <s v="Critical"/>
    <n v="45"/>
    <n v="177.88"/>
    <n v="7.0000000000000007E-2"/>
    <s v="Regular Air"/>
    <n v="-146.97"/>
    <n v="4.13"/>
    <n v="5.04"/>
    <s v="Dennis Bolton"/>
    <s v="British Columbia"/>
    <s v="West"/>
    <s v="Small Business"/>
    <s v="Office Supplies"/>
    <s v="Binders and Binder Accessories"/>
    <n v="0.38"/>
  </r>
  <r>
    <n v="39367"/>
    <d v="2009-08-06T00:00:00"/>
    <d v="2009-08-08T00:00:00"/>
    <s v="August"/>
    <s v="2009"/>
    <n v="2"/>
    <b v="0"/>
    <s v="Critical"/>
    <n v="30"/>
    <n v="139.59"/>
    <n v="0"/>
    <s v="Regular Air"/>
    <n v="5.9"/>
    <n v="4.4800000000000004"/>
    <n v="2.5"/>
    <s v="Dennis Bolton"/>
    <s v="British Columbia"/>
    <s v="West"/>
    <s v="Small Business"/>
    <s v="Office Supplies"/>
    <s v="Envelopes"/>
    <n v="0.37"/>
  </r>
  <r>
    <n v="39655"/>
    <d v="2012-03-23T00:00:00"/>
    <d v="2012-03-23T00:00:00"/>
    <s v="March"/>
    <s v="2012"/>
    <n v="0"/>
    <s v="FREE DELIVERY"/>
    <s v="High"/>
    <n v="35"/>
    <n v="253.15"/>
    <n v="0.03"/>
    <s v="Regular Air"/>
    <n v="-72.430000000000007"/>
    <n v="7.28"/>
    <n v="3.52"/>
    <s v="Roy Skaria"/>
    <s v="British Columbia"/>
    <s v="West"/>
    <s v="Corporate"/>
    <s v="Technology"/>
    <s v="Computer Peripherals"/>
    <n v="0.68"/>
  </r>
  <r>
    <n v="40803"/>
    <d v="2011-04-13T00:00:00"/>
    <d v="2011-04-18T00:00:00"/>
    <s v="April"/>
    <s v="2011"/>
    <n v="5"/>
    <b v="0"/>
    <s v="low"/>
    <n v="22"/>
    <n v="83.02"/>
    <n v="0.08"/>
    <s v="Regular Air"/>
    <n v="9.24"/>
    <n v="3.8"/>
    <n v="1.49"/>
    <s v="Jim Karlsson"/>
    <s v="British Columbia"/>
    <s v="West"/>
    <s v="Small Business"/>
    <s v="Office Supplies"/>
    <s v="Binders and Binder Accessories"/>
    <n v="0.38"/>
  </r>
  <r>
    <n v="40803"/>
    <d v="2011-04-13T00:00:00"/>
    <d v="2011-04-15T00:00:00"/>
    <s v="April"/>
    <s v="2011"/>
    <n v="2"/>
    <b v="0"/>
    <s v="low"/>
    <n v="35"/>
    <n v="10278.790000000001"/>
    <n v="0.04"/>
    <s v="Delivery Truck"/>
    <n v="1512.07"/>
    <n v="300.98"/>
    <n v="64.73"/>
    <s v="Jim Karlsson"/>
    <s v="British Columbia"/>
    <s v="West"/>
    <s v="Small Business"/>
    <s v="Furniture"/>
    <s v="Chairs &amp; Chairmats"/>
    <n v="0.56000000000000005"/>
  </r>
  <r>
    <n v="40806"/>
    <d v="2011-09-06T00:00:00"/>
    <d v="2011-09-07T00:00:00"/>
    <s v="September"/>
    <s v="2011"/>
    <n v="1"/>
    <b v="0"/>
    <s v="Critical"/>
    <n v="8"/>
    <n v="53.14"/>
    <n v="0"/>
    <s v="Regular Air"/>
    <n v="-41.26"/>
    <n v="5.4"/>
    <n v="7.78"/>
    <s v="Barbara Fisher"/>
    <s v="British Columbia"/>
    <s v="West"/>
    <s v="Small Business"/>
    <s v="Office Supplies"/>
    <s v="Binders and Binder Accessories"/>
    <n v="0.37"/>
  </r>
  <r>
    <n v="43523"/>
    <d v="2012-05-23T00:00:00"/>
    <d v="2012-05-25T00:00:00"/>
    <s v="May"/>
    <s v="2012"/>
    <n v="2"/>
    <b v="0"/>
    <s v="Medium"/>
    <n v="50"/>
    <n v="295.37"/>
    <n v="0.04"/>
    <s v="Regular Air"/>
    <n v="-97.23"/>
    <n v="5.98"/>
    <n v="5.46"/>
    <s v="Anna Andreadi"/>
    <s v="British Columbia"/>
    <s v="West"/>
    <s v="Small Business"/>
    <s v="Office Supplies"/>
    <s v="Paper"/>
    <n v="0.36"/>
  </r>
  <r>
    <n v="44199"/>
    <d v="2012-03-04T00:00:00"/>
    <d v="2012-03-08T00:00:00"/>
    <s v="March"/>
    <s v="2012"/>
    <n v="4"/>
    <b v="0"/>
    <s v="low"/>
    <n v="12"/>
    <n v="50.69"/>
    <n v="0.04"/>
    <s v="Regular Air"/>
    <n v="-6.33"/>
    <n v="3.95"/>
    <n v="2"/>
    <s v="Seth Vernon"/>
    <s v="British Columbia"/>
    <s v="West"/>
    <s v="Home Office"/>
    <s v="Office Supplies"/>
    <s v="Rubber Bands"/>
    <n v="0.53"/>
  </r>
  <r>
    <n v="44231"/>
    <d v="2009-11-03T00:00:00"/>
    <d v="2009-11-05T00:00:00"/>
    <s v="November"/>
    <s v="2009"/>
    <n v="2"/>
    <b v="0"/>
    <s v="Not Specified"/>
    <n v="11"/>
    <n v="1865.94"/>
    <n v="0.04"/>
    <s v="Delivery Truck"/>
    <n v="116.1"/>
    <n v="160.97999999999999"/>
    <n v="30"/>
    <s v="Alex Avila"/>
    <s v="British Columbia"/>
    <s v="West"/>
    <s v="Home Office"/>
    <s v="Furniture"/>
    <s v="Chairs &amp; Chairmats"/>
    <n v="0.62"/>
  </r>
  <r>
    <n v="44231"/>
    <d v="2009-11-03T00:00:00"/>
    <d v="2009-11-05T00:00:00"/>
    <s v="November"/>
    <s v="2009"/>
    <n v="2"/>
    <b v="0"/>
    <s v="Not Specified"/>
    <n v="43"/>
    <n v="784.72"/>
    <n v="0.01"/>
    <s v="Regular Air"/>
    <n v="-87.96"/>
    <n v="17.98"/>
    <n v="4"/>
    <s v="Alex Avila"/>
    <s v="British Columbia"/>
    <s v="West"/>
    <s v="Home Office"/>
    <s v="Technology"/>
    <s v="Computer Peripherals"/>
    <n v="0.79"/>
  </r>
  <r>
    <n v="44231"/>
    <d v="2009-11-03T00:00:00"/>
    <d v="2009-11-04T00:00:00"/>
    <s v="November"/>
    <s v="2009"/>
    <n v="1"/>
    <b v="0"/>
    <s v="Not Specified"/>
    <n v="24"/>
    <n v="2343.076"/>
    <n v="0.06"/>
    <s v="Regular Air"/>
    <n v="311.64"/>
    <n v="115.99"/>
    <n v="8.99"/>
    <s v="Alex Avila"/>
    <s v="British Columbia"/>
    <s v="West"/>
    <s v="Home Office"/>
    <s v="Technology"/>
    <s v="Telephones and Communication"/>
    <n v="0.57999999999999996"/>
  </r>
  <r>
    <n v="45573"/>
    <d v="2009-08-12T00:00:00"/>
    <d v="2009-08-14T00:00:00"/>
    <s v="August"/>
    <s v="2009"/>
    <n v="2"/>
    <b v="0"/>
    <s v="High"/>
    <n v="5"/>
    <n v="627.64"/>
    <n v="0.05"/>
    <s v="Delivery Truck"/>
    <n v="-151.46"/>
    <n v="120.98"/>
    <n v="30"/>
    <s v="Sonia Sunley"/>
    <s v="British Columbia"/>
    <s v="West"/>
    <s v="Small Business"/>
    <s v="Furniture"/>
    <s v="Chairs &amp; Chairmats"/>
    <n v="0.64"/>
  </r>
  <r>
    <n v="45763"/>
    <d v="2010-07-07T00:00:00"/>
    <d v="2010-07-08T00:00:00"/>
    <s v="July"/>
    <s v="2010"/>
    <n v="1"/>
    <b v="0"/>
    <s v="High"/>
    <n v="25"/>
    <n v="67.45"/>
    <n v="0.05"/>
    <s v="Regular Air"/>
    <n v="24.28"/>
    <n v="2.61"/>
    <n v="0.5"/>
    <s v="Lisa DeCherney"/>
    <s v="British Columbia"/>
    <s v="West"/>
    <s v="Corporate"/>
    <s v="Office Supplies"/>
    <s v="Labels"/>
    <n v="0.39"/>
  </r>
  <r>
    <n v="48165"/>
    <d v="2010-11-05T00:00:00"/>
    <d v="2010-11-07T00:00:00"/>
    <s v="November"/>
    <s v="2010"/>
    <n v="2"/>
    <b v="0"/>
    <s v="High"/>
    <n v="28"/>
    <n v="199.94"/>
    <n v="0.01"/>
    <s v="Regular Air"/>
    <n v="-147.27000000000001"/>
    <n v="6.48"/>
    <n v="9.5399999999999991"/>
    <s v="Dennis Bolton"/>
    <s v="British Columbia"/>
    <s v="West"/>
    <s v="Small Business"/>
    <s v="Office Supplies"/>
    <s v="Paper"/>
    <n v="0.37"/>
  </r>
  <r>
    <n v="48197"/>
    <d v="2012-05-05T00:00:00"/>
    <d v="2012-05-07T00:00:00"/>
    <s v="May"/>
    <s v="2012"/>
    <n v="2"/>
    <b v="0"/>
    <s v="Not Specified"/>
    <n v="32"/>
    <n v="1282.49"/>
    <n v="7.0000000000000007E-2"/>
    <s v="Regular Air"/>
    <n v="154.74"/>
    <n v="40.97"/>
    <n v="14.45"/>
    <s v="Anthony O'Donnell"/>
    <s v="British Columbia"/>
    <s v="West"/>
    <s v="Consumer"/>
    <s v="Furniture"/>
    <s v="Office Furnishings"/>
    <n v="0.56999999999999995"/>
  </r>
  <r>
    <n v="48484"/>
    <d v="2010-06-23T00:00:00"/>
    <d v="2010-06-24T00:00:00"/>
    <s v="June"/>
    <s v="2010"/>
    <n v="1"/>
    <b v="0"/>
    <s v="Medium"/>
    <n v="22"/>
    <n v="346.42"/>
    <n v="0.05"/>
    <s v="Regular Air"/>
    <n v="67.959999999999994"/>
    <n v="16.48"/>
    <n v="1.99"/>
    <s v="Barbara Fisher"/>
    <s v="British Columbia"/>
    <s v="West"/>
    <s v="Small Business"/>
    <s v="Technology"/>
    <s v="Computer Peripherals"/>
    <n v="0.42"/>
  </r>
  <r>
    <n v="48484"/>
    <d v="2010-06-23T00:00:00"/>
    <d v="2010-06-24T00:00:00"/>
    <s v="June"/>
    <s v="2010"/>
    <n v="1"/>
    <b v="0"/>
    <s v="Medium"/>
    <n v="41"/>
    <n v="773.44"/>
    <n v="0.08"/>
    <s v="Express Air"/>
    <n v="133.83000000000001"/>
    <n v="20.239999999999998"/>
    <n v="6.67"/>
    <s v="Barbara Fisher"/>
    <s v="British Columbia"/>
    <s v="West"/>
    <s v="Small Business"/>
    <s v="Furniture"/>
    <s v="Office Furnishings"/>
    <n v="0.49"/>
  </r>
  <r>
    <n v="48484"/>
    <d v="2010-06-23T00:00:00"/>
    <d v="2010-06-25T00:00:00"/>
    <s v="June"/>
    <s v="2010"/>
    <n v="2"/>
    <b v="0"/>
    <s v="Medium"/>
    <n v="43"/>
    <n v="881.84"/>
    <n v="0"/>
    <s v="Regular Air"/>
    <n v="153.80000000000001"/>
    <n v="18.97"/>
    <n v="9.0299999999999994"/>
    <s v="Barbara Fisher"/>
    <s v="British Columbia"/>
    <s v="West"/>
    <s v="Small Business"/>
    <s v="Office Supplies"/>
    <s v="Paper"/>
    <n v="0.37"/>
  </r>
  <r>
    <n v="48484"/>
    <d v="2010-06-23T00:00:00"/>
    <d v="2010-06-25T00:00:00"/>
    <s v="June"/>
    <s v="2010"/>
    <n v="2"/>
    <b v="0"/>
    <s v="Medium"/>
    <n v="50"/>
    <n v="5067.5725000000002"/>
    <n v="0.09"/>
    <s v="Regular Air"/>
    <n v="1275.9100000000001"/>
    <n v="125.99"/>
    <n v="8.99"/>
    <s v="Barbara Fisher"/>
    <s v="British Columbia"/>
    <s v="West"/>
    <s v="Small Business"/>
    <s v="Technology"/>
    <s v="Telephones and Communication"/>
    <n v="0.55000000000000004"/>
  </r>
  <r>
    <n v="49153"/>
    <d v="2012-07-28T00:00:00"/>
    <d v="2012-07-28T00:00:00"/>
    <s v="July"/>
    <s v="2012"/>
    <n v="0"/>
    <s v="FREE DELIVERY"/>
    <s v="Medium"/>
    <n v="31"/>
    <n v="2245.7800000000002"/>
    <n v="0.05"/>
    <s v="Delivery Truck"/>
    <n v="-432.46"/>
    <n v="70.98"/>
    <n v="30"/>
    <s v="Barbara Fisher"/>
    <s v="British Columbia"/>
    <s v="West"/>
    <s v="Small Business"/>
    <s v="Furniture"/>
    <s v="Chairs &amp; Chairmats"/>
    <n v="0.73"/>
  </r>
  <r>
    <n v="49412"/>
    <d v="2009-03-07T00:00:00"/>
    <d v="2009-03-07T00:00:00"/>
    <s v="March"/>
    <s v="2009"/>
    <n v="0"/>
    <s v="FREE DELIVERY"/>
    <s v="Critical"/>
    <n v="20"/>
    <n v="9418.14"/>
    <n v="0.09"/>
    <s v="Delivery Truck"/>
    <n v="909.36"/>
    <n v="517.48"/>
    <n v="16.63"/>
    <s v="Dennis Bolton"/>
    <s v="British Columbia"/>
    <s v="West"/>
    <s v="Small Business"/>
    <s v="Technology"/>
    <s v="Office Machines"/>
    <n v="0.59"/>
  </r>
  <r>
    <n v="49761"/>
    <d v="2011-01-24T00:00:00"/>
    <d v="2011-01-25T00:00:00"/>
    <s v="January"/>
    <s v="2011"/>
    <n v="1"/>
    <b v="0"/>
    <s v="Not Specified"/>
    <n v="45"/>
    <n v="1090.5999999999999"/>
    <n v="7.0000000000000007E-2"/>
    <s v="Regular Air"/>
    <n v="300.91000000000003"/>
    <n v="23.99"/>
    <n v="6.3"/>
    <s v="Lisa DeCherney"/>
    <s v="British Columbia"/>
    <s v="West"/>
    <s v="Corporate"/>
    <s v="Technology"/>
    <s v="Office Machines"/>
    <n v="0.38"/>
  </r>
  <r>
    <n v="50310"/>
    <d v="2009-08-15T00:00:00"/>
    <d v="2009-08-17T00:00:00"/>
    <s v="August"/>
    <s v="2009"/>
    <n v="2"/>
    <b v="0"/>
    <s v="Medium"/>
    <n v="42"/>
    <n v="1811.3"/>
    <n v="7.0000000000000007E-2"/>
    <s v="Express Air"/>
    <n v="520.41"/>
    <n v="42.98"/>
    <n v="4.62"/>
    <s v="Sarah Foster"/>
    <s v="British Columbia"/>
    <s v="West"/>
    <s v="Corporate"/>
    <s v="Office Supplies"/>
    <s v="Appliances"/>
    <n v="0.56000000000000005"/>
  </r>
  <r>
    <n v="50310"/>
    <d v="2009-08-15T00:00:00"/>
    <d v="2009-08-18T00:00:00"/>
    <s v="August"/>
    <s v="2009"/>
    <n v="3"/>
    <b v="0"/>
    <s v="Medium"/>
    <n v="43"/>
    <n v="4095.76"/>
    <n v="0.03"/>
    <s v="Delivery Truck"/>
    <n v="-444.14"/>
    <n v="89.99"/>
    <n v="42"/>
    <s v="Sarah Foster"/>
    <s v="British Columbia"/>
    <s v="West"/>
    <s v="Corporate"/>
    <s v="Furniture"/>
    <s v="Chairs &amp; Chairmats"/>
    <n v="0.66"/>
  </r>
  <r>
    <n v="50310"/>
    <d v="2009-08-15T00:00:00"/>
    <d v="2009-08-17T00:00:00"/>
    <s v="August"/>
    <s v="2009"/>
    <n v="2"/>
    <b v="0"/>
    <s v="Medium"/>
    <n v="22"/>
    <n v="482.37"/>
    <n v="0.03"/>
    <s v="Regular Air"/>
    <n v="34.03"/>
    <n v="20.95"/>
    <n v="4"/>
    <s v="Sarah Foster"/>
    <s v="British Columbia"/>
    <s v="West"/>
    <s v="Corporate"/>
    <s v="Technology"/>
    <s v="Computer Peripherals"/>
    <n v="0.6"/>
  </r>
  <r>
    <n v="51072"/>
    <d v="2009-10-02T00:00:00"/>
    <d v="2009-10-04T00:00:00"/>
    <s v="October"/>
    <s v="2009"/>
    <n v="2"/>
    <b v="0"/>
    <s v="Critical"/>
    <n v="43"/>
    <n v="7036.11"/>
    <n v="0"/>
    <s v="Regular Air"/>
    <n v="1268.6500000000001"/>
    <n v="161.55000000000001"/>
    <n v="19.989999999999998"/>
    <s v="Anna Andreadi"/>
    <s v="British Columbia"/>
    <s v="West"/>
    <s v="Small Business"/>
    <s v="Office Supplies"/>
    <s v="Storage &amp; Organization"/>
    <n v="0.66"/>
  </r>
  <r>
    <n v="51648"/>
    <d v="2012-01-01T00:00:00"/>
    <d v="2012-01-08T00:00:00"/>
    <s v="January"/>
    <s v="2012"/>
    <n v="7"/>
    <b v="0"/>
    <s v="low"/>
    <n v="45"/>
    <n v="2354.8000000000002"/>
    <n v="0.03"/>
    <s v="Regular Air"/>
    <n v="332.97"/>
    <n v="49.99"/>
    <n v="19.989999999999998"/>
    <s v="Roy Skaria"/>
    <s v="British Columbia"/>
    <s v="West"/>
    <s v="Corporate"/>
    <s v="Technology"/>
    <s v="Computer Peripherals"/>
    <n v="0.41"/>
  </r>
  <r>
    <n v="51648"/>
    <d v="2012-01-01T00:00:00"/>
    <d v="2012-01-06T00:00:00"/>
    <s v="January"/>
    <s v="2012"/>
    <n v="5"/>
    <b v="0"/>
    <s v="low"/>
    <n v="50"/>
    <n v="187.88"/>
    <n v="0.08"/>
    <s v="Regular Air"/>
    <n v="-38.229999999999997"/>
    <n v="3.98"/>
    <n v="2.97"/>
    <s v="Roy Skaria"/>
    <s v="British Columbia"/>
    <s v="West"/>
    <s v="Corporate"/>
    <s v="Office Supplies"/>
    <s v="Paper"/>
    <n v="0.35"/>
  </r>
  <r>
    <n v="52035"/>
    <d v="2009-11-27T00:00:00"/>
    <d v="2009-11-30T00:00:00"/>
    <s v="November"/>
    <s v="2009"/>
    <n v="3"/>
    <b v="0"/>
    <s v="High"/>
    <n v="29"/>
    <n v="20872.16"/>
    <n v="0.03"/>
    <s v="Regular Air"/>
    <n v="-4437.91"/>
    <n v="699.99"/>
    <n v="24.49"/>
    <s v="Roy Skaria"/>
    <s v="British Columbia"/>
    <s v="West"/>
    <s v="Corporate"/>
    <s v="Technology"/>
    <s v="Copiers and Fax"/>
    <n v="0.41"/>
  </r>
  <r>
    <n v="52326"/>
    <d v="2010-08-04T00:00:00"/>
    <d v="2010-08-08T00:00:00"/>
    <s v="August"/>
    <s v="2010"/>
    <n v="4"/>
    <b v="0"/>
    <s v="low"/>
    <n v="41"/>
    <n v="152.28"/>
    <n v="0.06"/>
    <s v="Regular Air"/>
    <n v="-154.81"/>
    <n v="3.81"/>
    <n v="5.44"/>
    <s v="Dennis Bolton"/>
    <s v="British Columbia"/>
    <s v="West"/>
    <s v="Consumer"/>
    <s v="Office Supplies"/>
    <s v="Binders and Binder Accessories"/>
    <n v="0.36"/>
  </r>
  <r>
    <n v="52737"/>
    <d v="2010-11-08T00:00:00"/>
    <d v="2010-11-09T00:00:00"/>
    <s v="November"/>
    <s v="2010"/>
    <n v="1"/>
    <b v="0"/>
    <s v="Not Specified"/>
    <n v="14"/>
    <n v="125.54"/>
    <n v="0.03"/>
    <s v="Express Air"/>
    <n v="-15.74"/>
    <n v="7.68"/>
    <n v="6.16"/>
    <s v="Alex Avila"/>
    <s v="British Columbia"/>
    <s v="West"/>
    <s v="Home Office"/>
    <s v="Office Supplies"/>
    <s v="Binders and Binder Accessories"/>
    <n v="0.35"/>
  </r>
  <r>
    <n v="53216"/>
    <d v="2012-12-04T00:00:00"/>
    <d v="2012-12-07T00:00:00"/>
    <s v="December"/>
    <s v="2012"/>
    <n v="3"/>
    <b v="0"/>
    <s v="High"/>
    <n v="36"/>
    <n v="228.01"/>
    <n v="0.06"/>
    <s v="Regular Air"/>
    <n v="-185.54"/>
    <n v="6.48"/>
    <n v="8.73"/>
    <s v="Roy Skaria"/>
    <s v="British Columbia"/>
    <s v="West"/>
    <s v="Corporate"/>
    <s v="Office Supplies"/>
    <s v="Paper"/>
    <n v="0.37"/>
  </r>
  <r>
    <n v="54081"/>
    <d v="2011-03-10T00:00:00"/>
    <d v="2011-03-12T00:00:00"/>
    <s v="March"/>
    <s v="2011"/>
    <n v="2"/>
    <b v="0"/>
    <s v="low"/>
    <n v="2"/>
    <n v="57.5"/>
    <n v="0.02"/>
    <s v="Regular Air"/>
    <n v="-83.18"/>
    <n v="28.48"/>
    <n v="1.99"/>
    <s v="Seth Vernon"/>
    <s v="British Columbia"/>
    <s v="West"/>
    <s v="Home Office"/>
    <s v="Technology"/>
    <s v="Computer Peripherals"/>
    <n v="0.4"/>
  </r>
  <r>
    <n v="54560"/>
    <d v="2009-07-16T00:00:00"/>
    <d v="2009-07-19T00:00:00"/>
    <s v="July"/>
    <s v="2009"/>
    <n v="3"/>
    <b v="0"/>
    <s v="Critical"/>
    <n v="22"/>
    <n v="604.38"/>
    <n v="0.09"/>
    <s v="Regular Air"/>
    <n v="167.58"/>
    <n v="28.48"/>
    <n v="1.99"/>
    <s v="Barbara Fisher"/>
    <s v="British Columbia"/>
    <s v="West"/>
    <s v="Small Business"/>
    <s v="Technology"/>
    <s v="Computer Peripherals"/>
    <n v="0.4"/>
  </r>
  <r>
    <n v="54560"/>
    <d v="2009-07-16T00:00:00"/>
    <d v="2009-07-18T00:00:00"/>
    <s v="July"/>
    <s v="2009"/>
    <n v="2"/>
    <b v="0"/>
    <s v="Critical"/>
    <n v="45"/>
    <n v="2404.5990000000002"/>
    <n v="0.08"/>
    <s v="Express Air"/>
    <n v="496.89"/>
    <n v="65.989999999999995"/>
    <n v="4.99"/>
    <s v="Barbara Fisher"/>
    <s v="British Columbia"/>
    <s v="West"/>
    <s v="Small Business"/>
    <s v="Technology"/>
    <s v="Telephones and Communication"/>
    <n v="0.57999999999999996"/>
  </r>
  <r>
    <n v="54947"/>
    <d v="2009-02-22T00:00:00"/>
    <d v="2009-02-23T00:00:00"/>
    <s v="February"/>
    <s v="2009"/>
    <n v="1"/>
    <b v="0"/>
    <s v="Not Specified"/>
    <n v="27"/>
    <n v="132.36000000000001"/>
    <n v="0.05"/>
    <s v="Regular Air"/>
    <n v="-98.35"/>
    <n v="4.9800000000000004"/>
    <n v="4.62"/>
    <s v="Peter Buhler"/>
    <s v="British Columbia"/>
    <s v="West"/>
    <s v="Consumer"/>
    <s v="Technology"/>
    <s v="Computer Peripherals"/>
    <n v="0.64"/>
  </r>
  <r>
    <n v="54947"/>
    <d v="2009-02-22T00:00:00"/>
    <d v="2009-02-24T00:00:00"/>
    <s v="February"/>
    <s v="2009"/>
    <n v="2"/>
    <b v="0"/>
    <s v="Not Specified"/>
    <n v="42"/>
    <n v="1498.46"/>
    <n v="0.02"/>
    <s v="Regular Air"/>
    <n v="565.37"/>
    <n v="34.229999999999997"/>
    <n v="5.0199999999999996"/>
    <s v="Peter Buhler"/>
    <s v="British Columbia"/>
    <s v="West"/>
    <s v="Consumer"/>
    <s v="Furniture"/>
    <s v="Office Furnishings"/>
    <n v="0.55000000000000004"/>
  </r>
  <r>
    <n v="55170"/>
    <d v="2012-09-21T00:00:00"/>
    <d v="2012-09-23T00:00:00"/>
    <s v="September"/>
    <s v="2012"/>
    <n v="2"/>
    <b v="0"/>
    <s v="Critical"/>
    <n v="22"/>
    <n v="985.29"/>
    <n v="0.04"/>
    <s v="Express Air"/>
    <n v="138.37"/>
    <n v="43.98"/>
    <n v="8.99"/>
    <s v="Dennis Bolton"/>
    <s v="British Columbia"/>
    <s v="West"/>
    <s v="Small Business"/>
    <s v="Office Supplies"/>
    <s v="Pens &amp; Art Supplies"/>
    <n v="0.57999999999999996"/>
  </r>
  <r>
    <n v="55777"/>
    <d v="2012-11-10T00:00:00"/>
    <d v="2012-11-11T00:00:00"/>
    <s v="November"/>
    <s v="2012"/>
    <n v="1"/>
    <b v="0"/>
    <s v="Not Specified"/>
    <n v="6"/>
    <n v="323.52999999999997"/>
    <n v="0.06"/>
    <s v="Regular Air"/>
    <n v="136.32"/>
    <n v="51.75"/>
    <n v="19.989999999999998"/>
    <s v="Roy Skaria"/>
    <s v="British Columbia"/>
    <s v="West"/>
    <s v="Corporate"/>
    <s v="Furniture"/>
    <s v="Office Furnishings"/>
    <n v="0.55000000000000004"/>
  </r>
  <r>
    <n v="55777"/>
    <d v="2012-11-10T00:00:00"/>
    <d v="2012-11-12T00:00:00"/>
    <s v="November"/>
    <s v="2012"/>
    <n v="2"/>
    <b v="0"/>
    <s v="Not Specified"/>
    <n v="1"/>
    <n v="65.747500000000002"/>
    <n v="0.1"/>
    <s v="Express Air"/>
    <n v="-252.48"/>
    <n v="65.989999999999995"/>
    <n v="3.99"/>
    <s v="Roy Skaria"/>
    <s v="British Columbia"/>
    <s v="West"/>
    <s v="Corporate"/>
    <s v="Technology"/>
    <s v="Telephones and Communication"/>
    <n v="0.59"/>
  </r>
  <r>
    <n v="56001"/>
    <d v="2010-04-12T00:00:00"/>
    <d v="2010-04-16T00:00:00"/>
    <s v="April"/>
    <s v="2010"/>
    <n v="4"/>
    <b v="0"/>
    <s v="low"/>
    <n v="17"/>
    <n v="118.36"/>
    <n v="0.08"/>
    <s v="Express Air"/>
    <n v="-60.65"/>
    <n v="6.48"/>
    <n v="7.37"/>
    <s v="Alex Avila"/>
    <s v="British Columbia"/>
    <s v="West"/>
    <s v="Home Office"/>
    <s v="Office Supplies"/>
    <s v="Paper"/>
    <n v="0.37"/>
  </r>
  <r>
    <n v="56640"/>
    <d v="2011-08-25T00:00:00"/>
    <d v="2011-08-26T00:00:00"/>
    <s v="August"/>
    <s v="2011"/>
    <n v="1"/>
    <b v="0"/>
    <s v="High"/>
    <n v="2"/>
    <n v="29.31"/>
    <n v="0"/>
    <s v="Regular Air"/>
    <n v="-12.78"/>
    <n v="11.48"/>
    <n v="5.43"/>
    <s v="Anthony O'Donnell"/>
    <s v="British Columbia"/>
    <s v="West"/>
    <s v="Corporate"/>
    <s v="Office Supplies"/>
    <s v="Paper"/>
    <n v="0.36"/>
  </r>
  <r>
    <n v="56640"/>
    <d v="2011-08-25T00:00:00"/>
    <d v="2011-08-26T00:00:00"/>
    <s v="August"/>
    <s v="2011"/>
    <n v="1"/>
    <b v="0"/>
    <s v="High"/>
    <n v="11"/>
    <n v="80.260000000000005"/>
    <n v="0.06"/>
    <s v="Regular Air"/>
    <n v="-22.55"/>
    <n v="6.68"/>
    <n v="5.66"/>
    <s v="Anthony O'Donnell"/>
    <s v="British Columbia"/>
    <s v="West"/>
    <s v="Corporate"/>
    <s v="Office Supplies"/>
    <s v="Paper"/>
    <n v="0.37"/>
  </r>
  <r>
    <n v="59393"/>
    <d v="2010-11-20T00:00:00"/>
    <d v="2010-11-21T00:00:00"/>
    <s v="November"/>
    <s v="2010"/>
    <n v="1"/>
    <b v="0"/>
    <s v="Medium"/>
    <n v="34"/>
    <n v="398.76"/>
    <n v="7.0000000000000007E-2"/>
    <s v="Regular Air"/>
    <n v="0.82"/>
    <n v="11.58"/>
    <n v="6.97"/>
    <s v="Seth Vernon"/>
    <s v="British Columbia"/>
    <s v="West"/>
    <s v="Home Office"/>
    <s v="Office Supplies"/>
    <s v="Envelopes"/>
    <n v="0.35"/>
  </r>
  <r>
    <n v="59712"/>
    <d v="2010-06-15T00:00:00"/>
    <d v="2010-06-17T00:00:00"/>
    <s v="June"/>
    <s v="2010"/>
    <n v="2"/>
    <b v="0"/>
    <s v="Critical"/>
    <n v="25"/>
    <n v="67.58"/>
    <n v="0.09"/>
    <s v="Express Air"/>
    <n v="16.8"/>
    <n v="2.62"/>
    <n v="0.8"/>
    <s v="Sonia Sunley"/>
    <s v="British Columbia"/>
    <s v="West"/>
    <s v="Small Business"/>
    <s v="Office Supplies"/>
    <s v="Rubber Bands"/>
    <n v="0.39"/>
  </r>
  <r>
    <n v="59905"/>
    <d v="2012-04-14T00:00:00"/>
    <d v="2012-04-16T00:00:00"/>
    <s v="April"/>
    <s v="2012"/>
    <n v="2"/>
    <b v="0"/>
    <s v="High"/>
    <n v="19"/>
    <n v="159.24"/>
    <n v="0.09"/>
    <s v="Regular Air"/>
    <n v="8.3000000000000007"/>
    <n v="8.5"/>
    <n v="1.99"/>
    <s v="Daniel Lacy"/>
    <s v="British Columbia"/>
    <s v="West"/>
    <s v="Small Business"/>
    <s v="Technology"/>
    <s v="Computer Peripherals"/>
    <n v="0.49"/>
  </r>
  <r>
    <n v="59905"/>
    <d v="2012-04-14T00:00:00"/>
    <d v="2012-04-16T00:00:00"/>
    <s v="April"/>
    <s v="2012"/>
    <n v="2"/>
    <b v="0"/>
    <s v="High"/>
    <n v="6"/>
    <n v="48.77"/>
    <n v="0"/>
    <s v="Regular Air"/>
    <n v="5.95"/>
    <n v="7.4"/>
    <n v="1.71"/>
    <s v="Daniel Lacy"/>
    <s v="British Columbia"/>
    <s v="West"/>
    <s v="Small Business"/>
    <s v="Office Supplies"/>
    <s v="Paper"/>
    <n v="0.4"/>
  </r>
  <r>
    <n v="59905"/>
    <d v="2012-04-14T00:00:00"/>
    <d v="2012-04-15T00:00:00"/>
    <s v="April"/>
    <s v="2012"/>
    <n v="1"/>
    <b v="0"/>
    <s v="High"/>
    <n v="5"/>
    <n v="26.5"/>
    <n v="0.01"/>
    <s v="Express Air"/>
    <n v="2.61"/>
    <n v="4.26"/>
    <n v="1.2"/>
    <s v="Daniel Lacy"/>
    <s v="British Columbia"/>
    <s v="West"/>
    <s v="Small Business"/>
    <s v="Office Supplies"/>
    <s v="Pens &amp; Art Supplies"/>
    <n v="0.44"/>
  </r>
  <r>
    <n v="322"/>
    <d v="2012-03-18T00:00:00"/>
    <d v="2012-03-20T00:00:00"/>
    <s v="March"/>
    <s v="2012"/>
    <n v="2"/>
    <b v="0"/>
    <s v="Critical"/>
    <n v="20"/>
    <n v="2634.8555000000001"/>
    <n v="0.08"/>
    <s v="Regular Air"/>
    <n v="257.76"/>
    <n v="155.99"/>
    <n v="8.08"/>
    <s v="Giulietta Weimer"/>
    <s v="British Columbia"/>
    <s v="West"/>
    <s v="Corporate"/>
    <s v="Technology"/>
    <s v="Telephones and Communication"/>
    <n v="0.6"/>
  </r>
  <r>
    <n v="322"/>
    <d v="2012-03-18T00:00:00"/>
    <d v="2012-03-20T00:00:00"/>
    <s v="March"/>
    <s v="2012"/>
    <n v="2"/>
    <b v="0"/>
    <s v="Critical"/>
    <n v="46"/>
    <n v="281"/>
    <n v="0.1"/>
    <s v="Regular Air"/>
    <n v="-291.58999999999997"/>
    <n v="6.48"/>
    <n v="10.050000000000001"/>
    <s v="Giulietta Weimer"/>
    <s v="British Columbia"/>
    <s v="West"/>
    <s v="Corporate"/>
    <s v="Office Supplies"/>
    <s v="Paper"/>
    <n v="0.37"/>
  </r>
  <r>
    <n v="962"/>
    <d v="2009-05-05T00:00:00"/>
    <d v="2009-05-07T00:00:00"/>
    <s v="May"/>
    <s v="2009"/>
    <n v="2"/>
    <b v="0"/>
    <s v="low"/>
    <n v="33"/>
    <n v="4064.05"/>
    <n v="0.06"/>
    <s v="Regular Air"/>
    <n v="1408.19"/>
    <n v="122.99"/>
    <n v="19.989999999999998"/>
    <s v="Mike Vittorini"/>
    <s v="British Columbia"/>
    <s v="West"/>
    <s v="Small Business"/>
    <s v="Office Supplies"/>
    <s v="Binders and Binder Accessories"/>
    <n v="0.37"/>
  </r>
  <r>
    <n v="962"/>
    <d v="2009-05-05T00:00:00"/>
    <d v="2009-05-07T00:00:00"/>
    <s v="May"/>
    <s v="2009"/>
    <n v="2"/>
    <b v="0"/>
    <s v="low"/>
    <n v="47"/>
    <n v="3213.87"/>
    <n v="0.08"/>
    <s v="Delivery Truck"/>
    <n v="-1069.72"/>
    <n v="68.81"/>
    <n v="60"/>
    <s v="Mike Vittorini"/>
    <s v="British Columbia"/>
    <s v="West"/>
    <s v="Small Business"/>
    <s v="Office Supplies"/>
    <s v="Appliances"/>
    <n v="0.41"/>
  </r>
  <r>
    <n v="1221"/>
    <d v="2012-04-18T00:00:00"/>
    <d v="2012-04-18T00:00:00"/>
    <s v="April"/>
    <s v="2012"/>
    <n v="0"/>
    <s v="FREE DELIVERY"/>
    <s v="Not Specified"/>
    <n v="1"/>
    <n v="14.68"/>
    <n v="0.06"/>
    <s v="Regular Air"/>
    <n v="-13.78"/>
    <n v="8.6"/>
    <n v="6.19"/>
    <s v="Lela Donovan"/>
    <s v="British Columbia"/>
    <s v="West"/>
    <s v="Corporate"/>
    <s v="Office Supplies"/>
    <s v="Binders and Binder Accessories"/>
    <n v="0.38"/>
  </r>
  <r>
    <n v="1221"/>
    <d v="2012-04-18T00:00:00"/>
    <d v="2012-04-20T00:00:00"/>
    <s v="April"/>
    <s v="2012"/>
    <n v="2"/>
    <b v="0"/>
    <s v="Not Specified"/>
    <n v="11"/>
    <n v="10145.14"/>
    <n v="0.03"/>
    <s v="Regular Air"/>
    <n v="3724.57"/>
    <n v="896.99"/>
    <n v="19.989999999999998"/>
    <s v="Lela Donovan"/>
    <s v="British Columbia"/>
    <s v="West"/>
    <s v="Corporate"/>
    <s v="Office Supplies"/>
    <s v="Binders and Binder Accessories"/>
    <n v="0.38"/>
  </r>
  <r>
    <n v="1221"/>
    <d v="2012-04-18T00:00:00"/>
    <d v="2012-04-20T00:00:00"/>
    <s v="April"/>
    <s v="2012"/>
    <n v="2"/>
    <b v="0"/>
    <s v="Not Specified"/>
    <n v="16"/>
    <n v="68.45"/>
    <n v="0.08"/>
    <s v="Regular Air"/>
    <n v="-57.88"/>
    <n v="4.24"/>
    <n v="5.41"/>
    <s v="Lela Donovan"/>
    <s v="British Columbia"/>
    <s v="West"/>
    <s v="Corporate"/>
    <s v="Office Supplies"/>
    <s v="Binders and Binder Accessories"/>
    <n v="0.35"/>
  </r>
  <r>
    <n v="1445"/>
    <d v="2011-01-09T00:00:00"/>
    <d v="2011-01-12T00:00:00"/>
    <s v="January"/>
    <s v="2011"/>
    <n v="3"/>
    <b v="0"/>
    <s v="Medium"/>
    <n v="3"/>
    <n v="1326.09"/>
    <n v="0"/>
    <s v="Regular Air"/>
    <n v="-20.55"/>
    <n v="420.98"/>
    <n v="19.989999999999998"/>
    <s v="Shahid Shariari"/>
    <s v="British Columbia"/>
    <s v="West"/>
    <s v="Corporate"/>
    <s v="Office Supplies"/>
    <s v="Binders and Binder Accessories"/>
    <n v="0.35"/>
  </r>
  <r>
    <n v="1445"/>
    <d v="2011-01-09T00:00:00"/>
    <d v="2011-01-11T00:00:00"/>
    <s v="January"/>
    <s v="2011"/>
    <n v="2"/>
    <b v="0"/>
    <s v="Medium"/>
    <n v="30"/>
    <n v="339.49"/>
    <n v="0.08"/>
    <s v="Regular Air"/>
    <n v="-74.209999999999994"/>
    <n v="11.97"/>
    <n v="5.81"/>
    <s v="Shahid Shariari"/>
    <s v="British Columbia"/>
    <s v="West"/>
    <s v="Corporate"/>
    <s v="Office Supplies"/>
    <s v="Pens &amp; Art Supplies"/>
    <n v="0.6"/>
  </r>
  <r>
    <n v="1799"/>
    <d v="2009-03-06T00:00:00"/>
    <d v="2009-03-08T00:00:00"/>
    <s v="March"/>
    <s v="2009"/>
    <n v="2"/>
    <b v="0"/>
    <s v="Not Specified"/>
    <n v="10"/>
    <n v="1187.1199999999999"/>
    <n v="0.06"/>
    <s v="Delivery Truck"/>
    <n v="-127.3"/>
    <n v="113.98"/>
    <n v="30"/>
    <s v="Trudy Schmidt"/>
    <s v="British Columbia"/>
    <s v="West"/>
    <s v="Small Business"/>
    <s v="Furniture"/>
    <s v="Chairs &amp; Chairmats"/>
    <n v="0.69"/>
  </r>
  <r>
    <n v="1799"/>
    <d v="2009-03-06T00:00:00"/>
    <d v="2009-03-08T00:00:00"/>
    <s v="March"/>
    <s v="2009"/>
    <n v="2"/>
    <b v="0"/>
    <s v="Not Specified"/>
    <n v="16"/>
    <n v="108.31"/>
    <n v="0.05"/>
    <s v="Regular Air"/>
    <n v="-52.77"/>
    <n v="6.48"/>
    <n v="6.86"/>
    <s v="Trudy Schmidt"/>
    <s v="British Columbia"/>
    <s v="West"/>
    <s v="Small Business"/>
    <s v="Office Supplies"/>
    <s v="Paper"/>
    <n v="0.37"/>
  </r>
  <r>
    <n v="2720"/>
    <d v="2010-06-07T00:00:00"/>
    <d v="2010-06-10T00:00:00"/>
    <s v="June"/>
    <s v="2010"/>
    <n v="3"/>
    <b v="0"/>
    <s v="Critical"/>
    <n v="36"/>
    <n v="2051.0160000000001"/>
    <n v="0.02"/>
    <s v="Express Air"/>
    <n v="483.97"/>
    <n v="65.989999999999995"/>
    <n v="3.99"/>
    <s v="Christopher Martinez"/>
    <s v="British Columbia"/>
    <s v="West"/>
    <s v="Small Business"/>
    <s v="Technology"/>
    <s v="Telephones and Communication"/>
    <n v="0.59"/>
  </r>
  <r>
    <n v="3685"/>
    <d v="2012-01-16T00:00:00"/>
    <d v="2012-01-17T00:00:00"/>
    <s v="January"/>
    <s v="2012"/>
    <n v="1"/>
    <b v="0"/>
    <s v="Medium"/>
    <n v="29"/>
    <n v="106.78"/>
    <n v="0"/>
    <s v="Regular Air"/>
    <n v="-98.05"/>
    <n v="3.28"/>
    <n v="5"/>
    <s v="Mike Vittorini"/>
    <s v="British Columbia"/>
    <s v="West"/>
    <s v="Small Business"/>
    <s v="Office Supplies"/>
    <s v="Pens &amp; Art Supplies"/>
    <n v="0.56000000000000005"/>
  </r>
  <r>
    <n v="3687"/>
    <d v="2010-02-02T00:00:00"/>
    <d v="2010-02-02T00:00:00"/>
    <s v="February"/>
    <s v="2010"/>
    <n v="0"/>
    <s v="FREE DELIVERY"/>
    <s v="Critical"/>
    <n v="25"/>
    <n v="79.37"/>
    <n v="7.0000000000000007E-2"/>
    <s v="Regular Air"/>
    <n v="6.14"/>
    <n v="3.29"/>
    <n v="1.35"/>
    <s v="Marc Harrigan"/>
    <s v="British Columbia"/>
    <s v="West"/>
    <s v="Home Office"/>
    <s v="Office Supplies"/>
    <s v="Rubber Bands"/>
    <n v="0.4"/>
  </r>
  <r>
    <n v="3907"/>
    <d v="2012-08-18T00:00:00"/>
    <d v="2012-08-18T00:00:00"/>
    <s v="August"/>
    <s v="2012"/>
    <n v="0"/>
    <s v="FREE DELIVERY"/>
    <s v="Medium"/>
    <n v="36"/>
    <n v="218.12"/>
    <n v="0.02"/>
    <s v="Regular Air"/>
    <n v="-1642.65"/>
    <n v="4.4800000000000004"/>
    <n v="49"/>
    <s v="Christopher Martinez"/>
    <s v="British Columbia"/>
    <s v="West"/>
    <s v="Small Business"/>
    <s v="Office Supplies"/>
    <s v="Appliances"/>
    <n v="0.6"/>
  </r>
  <r>
    <n v="4067"/>
    <d v="2012-10-06T00:00:00"/>
    <d v="2012-10-08T00:00:00"/>
    <s v="October"/>
    <s v="2012"/>
    <n v="2"/>
    <b v="0"/>
    <s v="High"/>
    <n v="16"/>
    <n v="118.38"/>
    <n v="0.04"/>
    <s v="Regular Air"/>
    <n v="-42.46"/>
    <n v="7.1"/>
    <n v="6.05"/>
    <s v="Shahid Shariari"/>
    <s v="British Columbia"/>
    <s v="West"/>
    <s v="Corporate"/>
    <s v="Office Supplies"/>
    <s v="Binders and Binder Accessories"/>
    <n v="0.39"/>
  </r>
  <r>
    <n v="4257"/>
    <d v="2011-03-24T00:00:00"/>
    <d v="2011-03-26T00:00:00"/>
    <s v="March"/>
    <s v="2011"/>
    <n v="2"/>
    <b v="0"/>
    <s v="Medium"/>
    <n v="45"/>
    <n v="253.89"/>
    <n v="0.01"/>
    <s v="Regular Air"/>
    <n v="-83.66"/>
    <n v="5.58"/>
    <n v="5.3"/>
    <s v="Liz Price"/>
    <s v="British Columbia"/>
    <s v="West"/>
    <s v="Consumer"/>
    <s v="Office Supplies"/>
    <s v="Envelopes"/>
    <n v="0.35"/>
  </r>
  <r>
    <n v="4261"/>
    <d v="2012-10-02T00:00:00"/>
    <d v="2012-10-03T00:00:00"/>
    <s v="October"/>
    <s v="2012"/>
    <n v="1"/>
    <b v="0"/>
    <s v="Critical"/>
    <n v="22"/>
    <n v="1556.87"/>
    <n v="0.04"/>
    <s v="Delivery Truck"/>
    <n v="-521.41999999999996"/>
    <n v="68.81"/>
    <n v="60"/>
    <s v="Lela Donovan"/>
    <s v="British Columbia"/>
    <s v="West"/>
    <s v="Corporate"/>
    <s v="Office Supplies"/>
    <s v="Appliances"/>
    <n v="0.41"/>
  </r>
  <r>
    <n v="4261"/>
    <d v="2012-10-02T00:00:00"/>
    <d v="2012-10-04T00:00:00"/>
    <s v="October"/>
    <s v="2012"/>
    <n v="2"/>
    <b v="0"/>
    <s v="Critical"/>
    <n v="33"/>
    <n v="195.98"/>
    <n v="0.08"/>
    <s v="Regular Air"/>
    <n v="-71.47"/>
    <n v="5.98"/>
    <n v="5.35"/>
    <s v="Lela Donovan"/>
    <s v="British Columbia"/>
    <s v="West"/>
    <s v="Corporate"/>
    <s v="Office Supplies"/>
    <s v="Paper"/>
    <n v="0.4"/>
  </r>
  <r>
    <n v="4261"/>
    <d v="2012-10-02T00:00:00"/>
    <d v="2012-10-04T00:00:00"/>
    <s v="October"/>
    <s v="2012"/>
    <n v="2"/>
    <b v="0"/>
    <s v="Critical"/>
    <n v="32"/>
    <n v="9235.9699999999993"/>
    <n v="0.04"/>
    <s v="Regular Air"/>
    <n v="2848.17"/>
    <n v="300.64999999999998"/>
    <n v="24.49"/>
    <s v="Lela Donovan"/>
    <s v="British Columbia"/>
    <s v="West"/>
    <s v="Corporate"/>
    <s v="Office Supplies"/>
    <s v="Appliances"/>
    <n v="0.52"/>
  </r>
  <r>
    <n v="4261"/>
    <d v="2012-10-02T00:00:00"/>
    <d v="2012-10-04T00:00:00"/>
    <s v="October"/>
    <s v="2012"/>
    <n v="2"/>
    <b v="0"/>
    <s v="Critical"/>
    <n v="48"/>
    <n v="274.38"/>
    <n v="0.04"/>
    <s v="Regular Air"/>
    <n v="-94.82"/>
    <n v="5.78"/>
    <n v="5.37"/>
    <s v="Lela Donovan"/>
    <s v="British Columbia"/>
    <s v="West"/>
    <s v="Corporate"/>
    <s v="Office Supplies"/>
    <s v="Paper"/>
    <n v="0.36"/>
  </r>
  <r>
    <n v="4294"/>
    <d v="2012-08-14T00:00:00"/>
    <d v="2012-08-16T00:00:00"/>
    <s v="August"/>
    <s v="2012"/>
    <n v="2"/>
    <b v="0"/>
    <s v="Medium"/>
    <n v="8"/>
    <n v="17.72"/>
    <n v="0.02"/>
    <s v="Regular Air"/>
    <n v="-15.34"/>
    <n v="1.74"/>
    <n v="4.08"/>
    <s v="Mike Vittorini"/>
    <s v="British Columbia"/>
    <s v="West"/>
    <s v="Small Business"/>
    <s v="Furniture"/>
    <s v="Office Furnishings"/>
    <n v="0.53"/>
  </r>
  <r>
    <n v="4642"/>
    <d v="2011-02-26T00:00:00"/>
    <d v="2011-02-27T00:00:00"/>
    <s v="February"/>
    <s v="2011"/>
    <n v="1"/>
    <b v="0"/>
    <s v="Critical"/>
    <n v="9"/>
    <n v="65.61"/>
    <n v="0.08"/>
    <s v="Regular Air"/>
    <n v="-39.74"/>
    <n v="7.28"/>
    <n v="3.52"/>
    <s v="Shahid Shariari"/>
    <s v="British Columbia"/>
    <s v="West"/>
    <s v="Corporate"/>
    <s v="Technology"/>
    <s v="Computer Peripherals"/>
    <n v="0.68"/>
  </r>
  <r>
    <n v="4642"/>
    <d v="2011-02-26T00:00:00"/>
    <d v="2011-02-26T00:00:00"/>
    <s v="February"/>
    <s v="2011"/>
    <n v="0"/>
    <s v="FREE DELIVERY"/>
    <s v="Critical"/>
    <n v="21"/>
    <n v="309.62"/>
    <n v="0"/>
    <s v="Express Air"/>
    <n v="-80.2"/>
    <n v="14.03"/>
    <n v="9.3699999999999992"/>
    <s v="Shahid Shariari"/>
    <s v="British Columbia"/>
    <s v="West"/>
    <s v="Corporate"/>
    <s v="Office Supplies"/>
    <s v="Storage &amp; Organization"/>
    <n v="0.56000000000000005"/>
  </r>
  <r>
    <n v="4864"/>
    <d v="2012-11-10T00:00:00"/>
    <d v="2012-11-14T00:00:00"/>
    <s v="November"/>
    <s v="2012"/>
    <n v="4"/>
    <b v="0"/>
    <s v="low"/>
    <n v="16"/>
    <n v="4901.99"/>
    <n v="0.04"/>
    <s v="Regular Air"/>
    <n v="1724.68"/>
    <n v="315.98"/>
    <n v="19.989999999999998"/>
    <s v="Ralph Kennedy"/>
    <s v="British Columbia"/>
    <s v="West"/>
    <s v="Corporate"/>
    <s v="Office Supplies"/>
    <s v="Binders and Binder Accessories"/>
    <n v="0.38"/>
  </r>
  <r>
    <n v="4996"/>
    <d v="2012-09-13T00:00:00"/>
    <d v="2012-09-14T00:00:00"/>
    <s v="September"/>
    <s v="2012"/>
    <n v="1"/>
    <b v="0"/>
    <s v="Medium"/>
    <n v="30"/>
    <n v="4305.79"/>
    <n v="0"/>
    <s v="Regular Air"/>
    <n v="1020.32"/>
    <n v="142.86000000000001"/>
    <n v="19.989999999999998"/>
    <s v="Rob Dowd"/>
    <s v="British Columbia"/>
    <s v="West"/>
    <s v="Corporate"/>
    <s v="Office Supplies"/>
    <s v="Storage &amp; Organization"/>
    <n v="0.56000000000000005"/>
  </r>
  <r>
    <n v="5121"/>
    <d v="2012-05-10T00:00:00"/>
    <d v="2012-05-11T00:00:00"/>
    <s v="May"/>
    <s v="2012"/>
    <n v="1"/>
    <b v="0"/>
    <s v="Not Specified"/>
    <n v="45"/>
    <n v="1991.703"/>
    <n v="7.0000000000000007E-2"/>
    <s v="Regular Air"/>
    <n v="559.11"/>
    <n v="55.99"/>
    <n v="1.25"/>
    <s v="Ralph Kennedy"/>
    <s v="British Columbia"/>
    <s v="West"/>
    <s v="Corporate"/>
    <s v="Technology"/>
    <s v="Telephones and Communication"/>
    <n v="0.55000000000000004"/>
  </r>
  <r>
    <n v="5346"/>
    <d v="2010-12-25T00:00:00"/>
    <d v="2010-12-26T00:00:00"/>
    <s v="December"/>
    <s v="2010"/>
    <n v="1"/>
    <b v="0"/>
    <s v="Critical"/>
    <n v="34"/>
    <n v="2932.99"/>
    <n v="7.0000000000000007E-2"/>
    <s v="Regular Air"/>
    <n v="-1448.83"/>
    <n v="90.98"/>
    <n v="56.2"/>
    <s v="Khloe Miller"/>
    <s v="British Columbia"/>
    <s v="West"/>
    <s v="Home Office"/>
    <s v="Furniture"/>
    <s v="Office Furnishings"/>
    <n v="0.74"/>
  </r>
  <r>
    <n v="5346"/>
    <d v="2010-12-25T00:00:00"/>
    <d v="2010-12-27T00:00:00"/>
    <s v="December"/>
    <s v="2010"/>
    <n v="2"/>
    <b v="0"/>
    <s v="Critical"/>
    <n v="45"/>
    <n v="9194.7999999999993"/>
    <n v="0.1"/>
    <s v="Delivery Truck"/>
    <n v="-1760.57"/>
    <n v="218.75"/>
    <n v="69.64"/>
    <s v="Khloe Miller"/>
    <s v="British Columbia"/>
    <s v="West"/>
    <s v="Home Office"/>
    <s v="Furniture"/>
    <s v="Tables"/>
    <n v="0.77"/>
  </r>
  <r>
    <n v="5346"/>
    <d v="2010-12-25T00:00:00"/>
    <d v="2010-12-27T00:00:00"/>
    <s v="December"/>
    <s v="2010"/>
    <n v="2"/>
    <b v="0"/>
    <s v="Critical"/>
    <n v="17"/>
    <n v="2285.12"/>
    <n v="0.08"/>
    <s v="Delivery Truck"/>
    <n v="-455.8"/>
    <n v="140.97999999999999"/>
    <n v="36.090000000000003"/>
    <s v="Khloe Miller"/>
    <s v="British Columbia"/>
    <s v="West"/>
    <s v="Home Office"/>
    <s v="Furniture"/>
    <s v="Bookcases"/>
    <n v="0.77"/>
  </r>
  <r>
    <n v="5473"/>
    <d v="2012-03-24T00:00:00"/>
    <d v="2012-03-26T00:00:00"/>
    <s v="March"/>
    <s v="2012"/>
    <n v="2"/>
    <b v="0"/>
    <s v="Not Specified"/>
    <n v="42"/>
    <n v="355.69"/>
    <n v="0.09"/>
    <s v="Regular Air"/>
    <n v="-149.46"/>
    <n v="8.74"/>
    <n v="8.2899999999999991"/>
    <s v="Shahid Hopkins"/>
    <s v="British Columbia"/>
    <s v="West"/>
    <s v="Small Business"/>
    <s v="Office Supplies"/>
    <s v="Envelopes"/>
    <n v="0.38"/>
  </r>
  <r>
    <n v="5698"/>
    <d v="2009-05-20T00:00:00"/>
    <d v="2009-05-21T00:00:00"/>
    <s v="May"/>
    <s v="2009"/>
    <n v="1"/>
    <b v="0"/>
    <s v="Medium"/>
    <n v="15"/>
    <n v="297.05"/>
    <n v="0.09"/>
    <s v="Regular Air"/>
    <n v="-16.89"/>
    <n v="20.48"/>
    <n v="6.32"/>
    <s v="Kristina Nunn"/>
    <s v="British Columbia"/>
    <s v="West"/>
    <s v="Consumer"/>
    <s v="Office Supplies"/>
    <s v="Appliances"/>
    <n v="0.57999999999999996"/>
  </r>
  <r>
    <n v="5698"/>
    <d v="2009-05-20T00:00:00"/>
    <d v="2009-05-21T00:00:00"/>
    <s v="May"/>
    <s v="2009"/>
    <n v="1"/>
    <b v="0"/>
    <s v="Medium"/>
    <n v="7"/>
    <n v="108.26"/>
    <n v="0.06"/>
    <s v="Regular Air"/>
    <n v="25.51"/>
    <n v="15.67"/>
    <n v="1.39"/>
    <s v="Kristina Nunn"/>
    <s v="British Columbia"/>
    <s v="West"/>
    <s v="Consumer"/>
    <s v="Office Supplies"/>
    <s v="Envelopes"/>
    <n v="0.38"/>
  </r>
  <r>
    <n v="6144"/>
    <d v="2009-06-21T00:00:00"/>
    <d v="2009-06-24T00:00:00"/>
    <s v="June"/>
    <s v="2009"/>
    <n v="3"/>
    <b v="0"/>
    <s v="Critical"/>
    <n v="24"/>
    <n v="67.349999999999994"/>
    <n v="7.0000000000000007E-2"/>
    <s v="Regular Air"/>
    <n v="22.63"/>
    <n v="2.88"/>
    <n v="0.5"/>
    <s v="Ralph Kennedy"/>
    <s v="British Columbia"/>
    <s v="West"/>
    <s v="Corporate"/>
    <s v="Office Supplies"/>
    <s v="Labels"/>
    <n v="0.39"/>
  </r>
  <r>
    <n v="6144"/>
    <d v="2009-06-21T00:00:00"/>
    <d v="2009-06-22T00:00:00"/>
    <s v="June"/>
    <s v="2009"/>
    <n v="1"/>
    <b v="0"/>
    <s v="Critical"/>
    <n v="4"/>
    <n v="1472.31"/>
    <n v="0.03"/>
    <s v="Delivery Truck"/>
    <n v="-223.59"/>
    <n v="348.21"/>
    <n v="40.19"/>
    <s v="Ralph Kennedy"/>
    <s v="British Columbia"/>
    <s v="West"/>
    <s v="Corporate"/>
    <s v="Furniture"/>
    <s v="Tables"/>
    <n v="0.62"/>
  </r>
  <r>
    <n v="6374"/>
    <d v="2011-08-07T00:00:00"/>
    <d v="2011-08-08T00:00:00"/>
    <s v="August"/>
    <s v="2011"/>
    <n v="1"/>
    <b v="0"/>
    <s v="Critical"/>
    <n v="29"/>
    <n v="857.42"/>
    <n v="7.0000000000000007E-2"/>
    <s v="Express Air"/>
    <n v="51.18"/>
    <n v="31.11"/>
    <n v="3.6"/>
    <s v="Ricardo Emerson"/>
    <s v="British Columbia"/>
    <s v="West"/>
    <s v="Corporate"/>
    <s v="Technology"/>
    <s v="Computer Peripherals"/>
    <n v="0.64"/>
  </r>
  <r>
    <n v="6374"/>
    <d v="2011-08-07T00:00:00"/>
    <d v="2011-08-09T00:00:00"/>
    <s v="August"/>
    <s v="2011"/>
    <n v="2"/>
    <b v="0"/>
    <s v="Critical"/>
    <n v="1"/>
    <n v="2.2400000000000002"/>
    <n v="0.01"/>
    <s v="Regular Air"/>
    <n v="-1.97"/>
    <n v="1.48"/>
    <n v="0.7"/>
    <s v="Ricardo Emerson"/>
    <s v="British Columbia"/>
    <s v="West"/>
    <s v="Corporate"/>
    <s v="Office Supplies"/>
    <s v="Rubber Bands"/>
    <n v="0.37"/>
  </r>
  <r>
    <n v="7169"/>
    <d v="2010-03-26T00:00:00"/>
    <d v="2010-03-28T00:00:00"/>
    <s v="March"/>
    <s v="2010"/>
    <n v="2"/>
    <b v="0"/>
    <s v="Medium"/>
    <n v="22"/>
    <n v="446.72"/>
    <n v="0.05"/>
    <s v="Regular Air"/>
    <n v="-39"/>
    <n v="20.28"/>
    <n v="14.39"/>
    <s v="Lela Donovan"/>
    <s v="British Columbia"/>
    <s v="West"/>
    <s v="Corporate"/>
    <s v="Furniture"/>
    <s v="Office Furnishings"/>
    <n v="0.47"/>
  </r>
  <r>
    <n v="7169"/>
    <d v="2010-03-26T00:00:00"/>
    <d v="2010-03-28T00:00:00"/>
    <s v="March"/>
    <s v="2010"/>
    <n v="2"/>
    <b v="0"/>
    <s v="Medium"/>
    <n v="30"/>
    <n v="1580.6005"/>
    <n v="7.0000000000000007E-2"/>
    <s v="Regular Air"/>
    <n v="303.52999999999997"/>
    <n v="65.989999999999995"/>
    <n v="2.79"/>
    <s v="Lela Donovan"/>
    <s v="British Columbia"/>
    <s v="West"/>
    <s v="Corporate"/>
    <s v="Technology"/>
    <s v="Telephones and Communication"/>
    <n v="0.56000000000000005"/>
  </r>
  <r>
    <n v="7427"/>
    <d v="2012-12-15T00:00:00"/>
    <d v="2012-12-15T00:00:00"/>
    <s v="December"/>
    <s v="2012"/>
    <n v="0"/>
    <s v="FREE DELIVERY"/>
    <s v="Not Specified"/>
    <n v="47"/>
    <n v="16002.29"/>
    <n v="0.09"/>
    <s v="Regular Air"/>
    <n v="4604.79"/>
    <n v="363.25"/>
    <n v="19.989999999999998"/>
    <s v="Ricardo Emerson"/>
    <s v="British Columbia"/>
    <s v="West"/>
    <s v="Corporate"/>
    <s v="Office Supplies"/>
    <s v="Appliances"/>
    <n v="0.56999999999999995"/>
  </r>
  <r>
    <n v="7427"/>
    <d v="2012-12-15T00:00:00"/>
    <d v="2012-12-16T00:00:00"/>
    <s v="December"/>
    <s v="2012"/>
    <n v="1"/>
    <b v="0"/>
    <s v="Not Specified"/>
    <n v="9"/>
    <n v="182.26"/>
    <n v="0.01"/>
    <s v="Regular Air"/>
    <n v="60.61"/>
    <n v="18.940000000000001"/>
    <n v="1.49"/>
    <s v="Ricardo Emerson"/>
    <s v="British Columbia"/>
    <s v="West"/>
    <s v="Corporate"/>
    <s v="Office Supplies"/>
    <s v="Binders and Binder Accessories"/>
    <n v="0.35"/>
  </r>
  <r>
    <n v="8229"/>
    <d v="2009-12-07T00:00:00"/>
    <d v="2009-12-09T00:00:00"/>
    <s v="December"/>
    <s v="2009"/>
    <n v="2"/>
    <b v="0"/>
    <s v="Medium"/>
    <n v="7"/>
    <n v="3565.27"/>
    <n v="0.04"/>
    <s v="Delivery Truck"/>
    <n v="-502.81"/>
    <n v="510.14"/>
    <n v="14.7"/>
    <s v="Patrick O'Brill"/>
    <s v="British Columbia"/>
    <s v="West"/>
    <s v="Home Office"/>
    <s v="Technology"/>
    <s v="Office Machines"/>
    <n v="0.56000000000000005"/>
  </r>
  <r>
    <n v="8229"/>
    <d v="2009-12-07T00:00:00"/>
    <d v="2009-12-09T00:00:00"/>
    <s v="December"/>
    <s v="2009"/>
    <n v="2"/>
    <b v="0"/>
    <s v="Medium"/>
    <n v="50"/>
    <n v="241.01"/>
    <n v="0"/>
    <s v="Regular Air"/>
    <n v="-4.6900000000000004"/>
    <n v="4.76"/>
    <n v="3.01"/>
    <s v="Patrick O'Brill"/>
    <s v="British Columbia"/>
    <s v="West"/>
    <s v="Home Office"/>
    <s v="Office Supplies"/>
    <s v="Paper"/>
    <n v="0.36"/>
  </r>
  <r>
    <n v="8290"/>
    <d v="2009-12-09T00:00:00"/>
    <d v="2009-12-11T00:00:00"/>
    <s v="December"/>
    <s v="2009"/>
    <n v="2"/>
    <b v="0"/>
    <s v="Critical"/>
    <n v="32"/>
    <n v="209.02"/>
    <n v="0.04"/>
    <s v="Regular Air"/>
    <n v="101.8"/>
    <n v="6.3"/>
    <n v="0.5"/>
    <s v="Patrick O'Brill"/>
    <s v="British Columbia"/>
    <s v="West"/>
    <s v="Home Office"/>
    <s v="Office Supplies"/>
    <s v="Labels"/>
    <n v="0.39"/>
  </r>
  <r>
    <n v="8515"/>
    <d v="2010-12-21T00:00:00"/>
    <d v="2010-12-22T00:00:00"/>
    <s v="December"/>
    <s v="2010"/>
    <n v="1"/>
    <b v="0"/>
    <s v="Critical"/>
    <n v="33"/>
    <n v="729.92"/>
    <n v="0"/>
    <s v="Regular Air"/>
    <n v="99.31"/>
    <n v="20.95"/>
    <n v="4"/>
    <s v="Trudy Schmidt"/>
    <s v="British Columbia"/>
    <s v="West"/>
    <s v="Small Business"/>
    <s v="Technology"/>
    <s v="Computer Peripherals"/>
    <n v="0.6"/>
  </r>
  <r>
    <n v="8801"/>
    <d v="2012-08-10T00:00:00"/>
    <d v="2012-08-15T00:00:00"/>
    <s v="August"/>
    <s v="2012"/>
    <n v="5"/>
    <b v="0"/>
    <s v="low"/>
    <n v="32"/>
    <n v="2593.08"/>
    <n v="0"/>
    <s v="Express Air"/>
    <n v="-673.31"/>
    <n v="79.52"/>
    <n v="48.2"/>
    <s v="Thomas Brumley"/>
    <s v="British Columbia"/>
    <s v="West"/>
    <s v="Consumer"/>
    <s v="Furniture"/>
    <s v="Office Furnishings"/>
    <n v="0.74"/>
  </r>
  <r>
    <n v="8801"/>
    <d v="2012-08-10T00:00:00"/>
    <d v="2012-08-12T00:00:00"/>
    <s v="August"/>
    <s v="2012"/>
    <n v="2"/>
    <b v="0"/>
    <s v="low"/>
    <n v="25"/>
    <n v="2529.3960000000002"/>
    <n v="0.06"/>
    <s v="Express Air"/>
    <n v="371.21"/>
    <n v="125.99"/>
    <n v="3"/>
    <s v="Thomas Brumley"/>
    <s v="British Columbia"/>
    <s v="West"/>
    <s v="Consumer"/>
    <s v="Technology"/>
    <s v="Telephones and Communication"/>
    <n v="0.59"/>
  </r>
  <r>
    <n v="8992"/>
    <d v="2010-11-12T00:00:00"/>
    <d v="2010-11-13T00:00:00"/>
    <s v="November"/>
    <s v="2010"/>
    <n v="1"/>
    <b v="0"/>
    <s v="High"/>
    <n v="3"/>
    <n v="441.43"/>
    <n v="0.06"/>
    <s v="Regular Air"/>
    <n v="-154.44999999999999"/>
    <n v="140.81"/>
    <n v="24.49"/>
    <s v="Shahid Shariari"/>
    <s v="British Columbia"/>
    <s v="West"/>
    <s v="Corporate"/>
    <s v="Furniture"/>
    <s v="Chairs &amp; Chairmats"/>
    <n v="0.56999999999999995"/>
  </r>
  <r>
    <n v="8992"/>
    <d v="2010-11-12T00:00:00"/>
    <d v="2010-11-14T00:00:00"/>
    <s v="November"/>
    <s v="2010"/>
    <n v="2"/>
    <b v="0"/>
    <s v="High"/>
    <n v="14"/>
    <n v="2145.6975000000002"/>
    <n v="0.08"/>
    <s v="Regular Air"/>
    <n v="-176.79"/>
    <n v="195.99"/>
    <n v="4.2"/>
    <s v="Shahid Shariari"/>
    <s v="British Columbia"/>
    <s v="West"/>
    <s v="Corporate"/>
    <s v="Technology"/>
    <s v="Telephones and Communication"/>
    <n v="0.6"/>
  </r>
  <r>
    <n v="8992"/>
    <d v="2010-11-12T00:00:00"/>
    <d v="2010-11-13T00:00:00"/>
    <s v="November"/>
    <s v="2010"/>
    <n v="1"/>
    <b v="0"/>
    <s v="High"/>
    <n v="18"/>
    <n v="1341.963"/>
    <n v="0"/>
    <s v="Regular Air"/>
    <n v="180.78"/>
    <n v="85.99"/>
    <n v="2.79"/>
    <s v="Shahid Shariari"/>
    <s v="British Columbia"/>
    <s v="West"/>
    <s v="Corporate"/>
    <s v="Technology"/>
    <s v="Telephones and Communication"/>
    <n v="0.57999999999999996"/>
  </r>
  <r>
    <n v="9409"/>
    <d v="2012-05-05T00:00:00"/>
    <d v="2012-05-07T00:00:00"/>
    <s v="May"/>
    <s v="2012"/>
    <n v="2"/>
    <b v="0"/>
    <s v="Critical"/>
    <n v="12"/>
    <n v="1712.66"/>
    <n v="0.1"/>
    <s v="Regular Air"/>
    <n v="-390.77"/>
    <n v="152.47999999999999"/>
    <n v="4"/>
    <s v="Vicky Freymann"/>
    <s v="British Columbia"/>
    <s v="West"/>
    <s v="Home Office"/>
    <s v="Technology"/>
    <s v="Computer Peripherals"/>
    <n v="0.79"/>
  </r>
  <r>
    <n v="10306"/>
    <d v="2010-07-21T00:00:00"/>
    <d v="2010-07-21T00:00:00"/>
    <s v="July"/>
    <s v="2010"/>
    <n v="0"/>
    <s v="FREE DELIVERY"/>
    <s v="low"/>
    <n v="20"/>
    <n v="310.31"/>
    <n v="0.02"/>
    <s v="Regular Air"/>
    <n v="51.5"/>
    <n v="14.58"/>
    <n v="7.4"/>
    <s v="Lela Donovan"/>
    <s v="British Columbia"/>
    <s v="West"/>
    <s v="Corporate"/>
    <s v="Furniture"/>
    <s v="Office Furnishings"/>
    <n v="0.48"/>
  </r>
  <r>
    <n v="10470"/>
    <d v="2012-05-04T00:00:00"/>
    <d v="2012-05-09T00:00:00"/>
    <s v="May"/>
    <s v="2012"/>
    <n v="5"/>
    <b v="0"/>
    <s v="Critical"/>
    <n v="35"/>
    <n v="246.98"/>
    <n v="0.1"/>
    <s v="Regular Air"/>
    <n v="-94.78"/>
    <n v="7.38"/>
    <n v="5.21"/>
    <s v="Khloe Miller"/>
    <s v="British Columbia"/>
    <s v="West"/>
    <s v="Corporate"/>
    <s v="Furniture"/>
    <s v="Office Furnishings"/>
    <n v="0.56000000000000005"/>
  </r>
  <r>
    <n v="10819"/>
    <d v="2010-08-24T00:00:00"/>
    <d v="2010-08-24T00:00:00"/>
    <s v="August"/>
    <s v="2010"/>
    <n v="0"/>
    <s v="FREE DELIVERY"/>
    <s v="Critical"/>
    <n v="35"/>
    <n v="233.39"/>
    <n v="0.06"/>
    <s v="Regular Air"/>
    <n v="-197.39"/>
    <n v="6.48"/>
    <n v="9.5399999999999991"/>
    <s v="Mike Vittorini"/>
    <s v="British Columbia"/>
    <s v="West"/>
    <s v="Small Business"/>
    <s v="Office Supplies"/>
    <s v="Paper"/>
    <n v="0.37"/>
  </r>
  <r>
    <n v="10916"/>
    <d v="2011-03-10T00:00:00"/>
    <d v="2011-03-10T00:00:00"/>
    <s v="March"/>
    <s v="2011"/>
    <n v="0"/>
    <s v="FREE DELIVERY"/>
    <s v="Medium"/>
    <n v="23"/>
    <n v="135.31"/>
    <n v="0.06"/>
    <s v="Regular Air"/>
    <n v="-49.32"/>
    <n v="5.74"/>
    <n v="5.01"/>
    <s v="Trudy Schmidt"/>
    <s v="British Columbia"/>
    <s v="West"/>
    <s v="Small Business"/>
    <s v="Office Supplies"/>
    <s v="Binders and Binder Accessories"/>
    <n v="0.39"/>
  </r>
  <r>
    <n v="10944"/>
    <d v="2011-11-12T00:00:00"/>
    <d v="2011-11-14T00:00:00"/>
    <s v="November"/>
    <s v="2011"/>
    <n v="2"/>
    <b v="0"/>
    <s v="High"/>
    <n v="9"/>
    <n v="181.66"/>
    <n v="0"/>
    <s v="Regular Air"/>
    <n v="-27.47"/>
    <n v="17.98"/>
    <n v="8.51"/>
    <s v="Mike Vittorini"/>
    <s v="British Columbia"/>
    <s v="West"/>
    <s v="Small Business"/>
    <s v="Technology"/>
    <s v="Office Machines"/>
    <n v="0.4"/>
  </r>
  <r>
    <n v="11301"/>
    <d v="2012-03-22T00:00:00"/>
    <d v="2012-03-22T00:00:00"/>
    <s v="March"/>
    <s v="2012"/>
    <n v="0"/>
    <s v="FREE DELIVERY"/>
    <s v="Medium"/>
    <n v="29"/>
    <n v="1194.96"/>
    <n v="0.04"/>
    <s v="Regular Air"/>
    <n v="107.45"/>
    <n v="39.979999999999997"/>
    <n v="4"/>
    <s v="Tony Chapman"/>
    <s v="British Columbia"/>
    <s v="West"/>
    <s v="Consumer"/>
    <s v="Technology"/>
    <s v="Computer Peripherals"/>
    <n v="0.7"/>
  </r>
  <r>
    <n v="11332"/>
    <d v="2009-11-16T00:00:00"/>
    <d v="2009-11-20T00:00:00"/>
    <s v="November"/>
    <s v="2009"/>
    <n v="4"/>
    <b v="0"/>
    <s v="low"/>
    <n v="6"/>
    <n v="184.33099999999999"/>
    <n v="7.0000000000000007E-2"/>
    <s v="Regular Air"/>
    <n v="-89.2"/>
    <n v="35.99"/>
    <n v="5.99"/>
    <s v="Liz Price"/>
    <s v="British Columbia"/>
    <s v="West"/>
    <s v="Corporate"/>
    <s v="Technology"/>
    <s v="Telephones and Communication"/>
    <n v="0.38"/>
  </r>
  <r>
    <n v="11332"/>
    <d v="2009-11-16T00:00:00"/>
    <d v="2009-11-23T00:00:00"/>
    <s v="November"/>
    <s v="2009"/>
    <n v="7"/>
    <b v="0"/>
    <s v="low"/>
    <n v="23"/>
    <n v="1223.3795"/>
    <n v="0.08"/>
    <s v="Express Air"/>
    <n v="83.57"/>
    <n v="65.989999999999995"/>
    <n v="5.92"/>
    <s v="Liz Price"/>
    <s v="British Columbia"/>
    <s v="West"/>
    <s v="Corporate"/>
    <s v="Technology"/>
    <s v="Telephones and Communication"/>
    <n v="0.57999999999999996"/>
  </r>
  <r>
    <n v="11392"/>
    <d v="2009-09-05T00:00:00"/>
    <d v="2009-09-07T00:00:00"/>
    <s v="September"/>
    <s v="2009"/>
    <n v="2"/>
    <b v="0"/>
    <s v="low"/>
    <n v="28"/>
    <n v="128.69"/>
    <n v="0.04"/>
    <s v="Regular Air"/>
    <n v="28.29"/>
    <n v="4.55"/>
    <n v="1.49"/>
    <s v="Sarah Bern"/>
    <s v="British Columbia"/>
    <s v="West"/>
    <s v="Corporate"/>
    <s v="Office Supplies"/>
    <s v="Binders and Binder Accessories"/>
    <n v="0.35"/>
  </r>
  <r>
    <n v="11745"/>
    <d v="2012-07-19T00:00:00"/>
    <d v="2012-07-20T00:00:00"/>
    <s v="July"/>
    <s v="2012"/>
    <n v="1"/>
    <b v="0"/>
    <s v="High"/>
    <n v="17"/>
    <n v="686.27"/>
    <n v="0.06"/>
    <s v="Regular Air"/>
    <n v="-345.36"/>
    <n v="40.479999999999997"/>
    <n v="19.989999999999998"/>
    <s v="Mark Cousins"/>
    <s v="British Columbia"/>
    <s v="West"/>
    <s v="Home Office"/>
    <s v="Technology"/>
    <s v="Computer Peripherals"/>
    <n v="0.77"/>
  </r>
  <r>
    <n v="11875"/>
    <d v="2012-08-20T00:00:00"/>
    <d v="2012-08-21T00:00:00"/>
    <s v="August"/>
    <s v="2012"/>
    <n v="1"/>
    <b v="0"/>
    <s v="Medium"/>
    <n v="19"/>
    <n v="242.63"/>
    <n v="0"/>
    <s v="Regular Air"/>
    <n v="-36.11"/>
    <n v="12.44"/>
    <n v="6.27"/>
    <s v="Shahid Hopkins"/>
    <s v="British Columbia"/>
    <s v="West"/>
    <s v="Small Business"/>
    <s v="Office Supplies"/>
    <s v="Storage &amp; Organization"/>
    <n v="0.56999999999999995"/>
  </r>
  <r>
    <n v="11907"/>
    <d v="2010-08-23T00:00:00"/>
    <d v="2010-08-23T00:00:00"/>
    <s v="August"/>
    <s v="2010"/>
    <n v="0"/>
    <s v="FREE DELIVERY"/>
    <s v="low"/>
    <n v="45"/>
    <n v="4729.8500000000004"/>
    <n v="0.03"/>
    <s v="Delivery Truck"/>
    <n v="2014.82"/>
    <n v="100.97"/>
    <n v="14"/>
    <s v="Mark Cousins"/>
    <s v="British Columbia"/>
    <s v="West"/>
    <s v="Home Office"/>
    <s v="Technology"/>
    <s v="Office Machines"/>
    <n v="0.37"/>
  </r>
  <r>
    <n v="12129"/>
    <d v="2012-12-25T00:00:00"/>
    <d v="2012-12-28T00:00:00"/>
    <s v="December"/>
    <s v="2012"/>
    <n v="3"/>
    <b v="0"/>
    <s v="Medium"/>
    <n v="36"/>
    <n v="4852.05"/>
    <n v="0"/>
    <s v="Delivery Truck"/>
    <n v="-1197.58"/>
    <n v="122.99"/>
    <n v="70.2"/>
    <s v="Giulietta Weimer"/>
    <s v="British Columbia"/>
    <s v="West"/>
    <s v="Corporate"/>
    <s v="Furniture"/>
    <s v="Chairs &amp; Chairmats"/>
    <n v="0.74"/>
  </r>
  <r>
    <n v="12579"/>
    <d v="2011-06-16T00:00:00"/>
    <d v="2011-06-16T00:00:00"/>
    <s v="June"/>
    <s v="2011"/>
    <n v="0"/>
    <s v="FREE DELIVERY"/>
    <s v="Not Specified"/>
    <n v="5"/>
    <n v="70.33"/>
    <n v="0.1"/>
    <s v="Regular Air"/>
    <n v="1.07"/>
    <n v="15.04"/>
    <n v="1.97"/>
    <s v="Patrick O'Brill"/>
    <s v="British Columbia"/>
    <s v="West"/>
    <s v="Home Office"/>
    <s v="Office Supplies"/>
    <s v="Paper"/>
    <n v="0.39"/>
  </r>
  <r>
    <n v="12743"/>
    <d v="2010-06-23T00:00:00"/>
    <d v="2010-06-25T00:00:00"/>
    <s v="June"/>
    <s v="2010"/>
    <n v="2"/>
    <b v="0"/>
    <s v="High"/>
    <n v="39"/>
    <n v="677.51800000000003"/>
    <n v="0.09"/>
    <s v="Regular Air"/>
    <n v="168.22"/>
    <n v="20.99"/>
    <n v="0.99"/>
    <s v="Mark Cousins"/>
    <s v="British Columbia"/>
    <s v="West"/>
    <s v="Corporate"/>
    <s v="Technology"/>
    <s v="Telephones and Communication"/>
    <n v="0.56999999999999995"/>
  </r>
  <r>
    <n v="12902"/>
    <d v="2010-10-29T00:00:00"/>
    <d v="2010-10-31T00:00:00"/>
    <s v="October"/>
    <s v="2010"/>
    <n v="2"/>
    <b v="0"/>
    <s v="Not Specified"/>
    <n v="9"/>
    <n v="302.05"/>
    <n v="0"/>
    <s v="Regular Air"/>
    <n v="-58.81"/>
    <n v="30.98"/>
    <n v="6.5"/>
    <s v="Daniel Byrd"/>
    <s v="British Columbia"/>
    <s v="West"/>
    <s v="Home Office"/>
    <s v="Technology"/>
    <s v="Computer Peripherals"/>
    <n v="0.64"/>
  </r>
  <r>
    <n v="13380"/>
    <d v="2009-07-15T00:00:00"/>
    <d v="2009-07-15T00:00:00"/>
    <s v="July"/>
    <s v="2009"/>
    <n v="0"/>
    <s v="FREE DELIVERY"/>
    <s v="Critical"/>
    <n v="24"/>
    <n v="66.12"/>
    <n v="0.09"/>
    <s v="Regular Air"/>
    <n v="4.8499999999999996"/>
    <n v="2.88"/>
    <n v="0.7"/>
    <s v="Rob Dowd"/>
    <s v="British Columbia"/>
    <s v="West"/>
    <s v="Corporate"/>
    <s v="Office Supplies"/>
    <s v="Pens &amp; Art Supplies"/>
    <n v="0.56000000000000005"/>
  </r>
  <r>
    <n v="13606"/>
    <d v="2009-04-26T00:00:00"/>
    <d v="2009-04-28T00:00:00"/>
    <s v="April"/>
    <s v="2009"/>
    <n v="2"/>
    <b v="0"/>
    <s v="Not Specified"/>
    <n v="34"/>
    <n v="109.86"/>
    <n v="7.0000000000000007E-2"/>
    <s v="Regular Air"/>
    <n v="19.04"/>
    <n v="3.38"/>
    <n v="0.85"/>
    <s v="Mike Vittorini"/>
    <s v="British Columbia"/>
    <s v="West"/>
    <s v="Small Business"/>
    <s v="Office Supplies"/>
    <s v="Pens &amp; Art Supplies"/>
    <n v="0.48"/>
  </r>
  <r>
    <n v="13889"/>
    <d v="2011-09-04T00:00:00"/>
    <d v="2011-09-05T00:00:00"/>
    <s v="September"/>
    <s v="2011"/>
    <n v="1"/>
    <b v="0"/>
    <s v="Medium"/>
    <n v="49"/>
    <n v="12979.1"/>
    <n v="0.03"/>
    <s v="Delivery Truck"/>
    <n v="2820.44"/>
    <n v="258.98"/>
    <n v="54.31"/>
    <s v="John Murray"/>
    <s v="British Columbia"/>
    <s v="West"/>
    <s v="Small Business"/>
    <s v="Furniture"/>
    <s v="Chairs &amp; Chairmats"/>
    <n v="0.55000000000000004"/>
  </r>
  <r>
    <n v="13984"/>
    <d v="2012-09-24T00:00:00"/>
    <d v="2012-09-24T00:00:00"/>
    <s v="September"/>
    <s v="2012"/>
    <n v="0"/>
    <s v="FREE DELIVERY"/>
    <s v="Critical"/>
    <n v="30"/>
    <n v="2052.8200000000002"/>
    <n v="0.05"/>
    <s v="Regular Air"/>
    <n v="-870.61"/>
    <n v="70.709999999999994"/>
    <n v="37.58"/>
    <s v="Khloe Miller"/>
    <s v="British Columbia"/>
    <s v="West"/>
    <s v="Home Office"/>
    <s v="Furniture"/>
    <s v="Office Furnishings"/>
    <n v="0.78"/>
  </r>
  <r>
    <n v="13986"/>
    <d v="2011-10-11T00:00:00"/>
    <d v="2011-10-14T00:00:00"/>
    <s v="October"/>
    <s v="2011"/>
    <n v="3"/>
    <b v="0"/>
    <s v="High"/>
    <n v="46"/>
    <n v="1905.79"/>
    <n v="0.01"/>
    <s v="Regular Air"/>
    <n v="675.65"/>
    <n v="39.479999999999997"/>
    <n v="1.99"/>
    <s v="Kristina Nunn"/>
    <s v="British Columbia"/>
    <s v="West"/>
    <s v="Consumer"/>
    <s v="Technology"/>
    <s v="Computer Peripherals"/>
    <n v="0.54"/>
  </r>
  <r>
    <n v="14240"/>
    <d v="2012-02-17T00:00:00"/>
    <d v="2012-02-18T00:00:00"/>
    <s v="February"/>
    <s v="2012"/>
    <n v="1"/>
    <b v="0"/>
    <s v="High"/>
    <n v="24"/>
    <n v="68.88"/>
    <n v="0"/>
    <s v="Regular Air"/>
    <n v="1.31"/>
    <n v="2.78"/>
    <n v="1.49"/>
    <s v="Ralph Kennedy"/>
    <s v="British Columbia"/>
    <s v="West"/>
    <s v="Corporate"/>
    <s v="Office Supplies"/>
    <s v="Binders and Binder Accessories"/>
    <n v="0.39"/>
  </r>
  <r>
    <n v="14276"/>
    <d v="2009-06-18T00:00:00"/>
    <d v="2009-06-19T00:00:00"/>
    <s v="June"/>
    <s v="2009"/>
    <n v="1"/>
    <b v="0"/>
    <s v="Medium"/>
    <n v="11"/>
    <n v="110.79"/>
    <n v="0.1"/>
    <s v="Regular Air"/>
    <n v="-11.13"/>
    <n v="10.48"/>
    <n v="2.89"/>
    <s v="Lela Donovan"/>
    <s v="British Columbia"/>
    <s v="West"/>
    <s v="Corporate"/>
    <s v="Office Supplies"/>
    <s v="Pens &amp; Art Supplies"/>
    <n v="0.6"/>
  </r>
  <r>
    <n v="14471"/>
    <d v="2011-05-26T00:00:00"/>
    <d v="2011-05-26T00:00:00"/>
    <s v="May"/>
    <s v="2011"/>
    <n v="0"/>
    <s v="FREE DELIVERY"/>
    <s v="Not Specified"/>
    <n v="44"/>
    <n v="823.63"/>
    <n v="0.03"/>
    <s v="Regular Air"/>
    <n v="375.02"/>
    <n v="18.649999999999999"/>
    <n v="3.77"/>
    <s v="Ralph Kennedy"/>
    <s v="British Columbia"/>
    <s v="West"/>
    <s v="Corporate"/>
    <s v="Furniture"/>
    <s v="Office Furnishings"/>
    <n v="0.39"/>
  </r>
  <r>
    <n v="14471"/>
    <d v="2011-05-26T00:00:00"/>
    <d v="2011-05-28T00:00:00"/>
    <s v="May"/>
    <s v="2011"/>
    <n v="2"/>
    <b v="0"/>
    <s v="Not Specified"/>
    <n v="42"/>
    <n v="286.73"/>
    <n v="0.05"/>
    <s v="Regular Air"/>
    <n v="-141.51"/>
    <n v="6.48"/>
    <n v="7.49"/>
    <s v="Ralph Kennedy"/>
    <s v="British Columbia"/>
    <s v="West"/>
    <s v="Corporate"/>
    <s v="Office Supplies"/>
    <s v="Paper"/>
    <n v="0.37"/>
  </r>
  <r>
    <n v="14529"/>
    <d v="2010-09-20T00:00:00"/>
    <d v="2010-09-24T00:00:00"/>
    <s v="September"/>
    <s v="2010"/>
    <n v="4"/>
    <b v="0"/>
    <s v="low"/>
    <n v="44"/>
    <n v="3819.42"/>
    <n v="0.1"/>
    <s v="Delivery Truck"/>
    <n v="-821.87"/>
    <n v="89.99"/>
    <n v="42"/>
    <s v="Lena Hernandez"/>
    <s v="British Columbia"/>
    <s v="West"/>
    <s v="Home Office"/>
    <s v="Furniture"/>
    <s v="Chairs &amp; Chairmats"/>
    <n v="0.66"/>
  </r>
  <r>
    <n v="14529"/>
    <d v="2010-09-20T00:00:00"/>
    <d v="2010-09-22T00:00:00"/>
    <s v="September"/>
    <s v="2010"/>
    <n v="2"/>
    <b v="0"/>
    <s v="low"/>
    <n v="42"/>
    <n v="208.78"/>
    <n v="0.05"/>
    <s v="Regular Air"/>
    <n v="24.87"/>
    <n v="5.08"/>
    <n v="2.0299999999999998"/>
    <s v="Lena Hernandez"/>
    <s v="British Columbia"/>
    <s v="West"/>
    <s v="Home Office"/>
    <s v="Furniture"/>
    <s v="Office Furnishings"/>
    <n v="0.51"/>
  </r>
  <r>
    <n v="14948"/>
    <d v="2011-05-28T00:00:00"/>
    <d v="2011-05-29T00:00:00"/>
    <s v="May"/>
    <s v="2011"/>
    <n v="1"/>
    <b v="0"/>
    <s v="Medium"/>
    <n v="6"/>
    <n v="647.78"/>
    <n v="0"/>
    <s v="Delivery Truck"/>
    <n v="-144.87"/>
    <n v="100.98"/>
    <n v="35.840000000000003"/>
    <s v="Shahid Hopkins"/>
    <s v="British Columbia"/>
    <s v="West"/>
    <s v="Small Business"/>
    <s v="Furniture"/>
    <s v="Bookcases"/>
    <n v="0.62"/>
  </r>
  <r>
    <n v="16161"/>
    <d v="2012-07-28T00:00:00"/>
    <d v="2012-07-29T00:00:00"/>
    <s v="July"/>
    <s v="2012"/>
    <n v="1"/>
    <b v="0"/>
    <s v="Medium"/>
    <n v="49"/>
    <n v="2692.6895"/>
    <n v="0.03"/>
    <s v="Regular Air"/>
    <n v="768.32"/>
    <n v="65.989999999999995"/>
    <n v="4.2"/>
    <s v="Kristina Nunn"/>
    <s v="British Columbia"/>
    <s v="West"/>
    <s v="Consumer"/>
    <s v="Technology"/>
    <s v="Telephones and Communication"/>
    <n v="0.55000000000000004"/>
  </r>
  <r>
    <n v="16161"/>
    <d v="2012-07-28T00:00:00"/>
    <d v="2012-07-30T00:00:00"/>
    <s v="July"/>
    <s v="2012"/>
    <n v="2"/>
    <b v="0"/>
    <s v="Medium"/>
    <n v="38"/>
    <n v="151.19"/>
    <n v="0.03"/>
    <s v="Regular Air"/>
    <n v="60.63"/>
    <n v="3.78"/>
    <n v="0.71"/>
    <s v="Kristina Nunn"/>
    <s v="British Columbia"/>
    <s v="West"/>
    <s v="Consumer"/>
    <s v="Office Supplies"/>
    <s v="Rubber Bands"/>
    <n v="0.39"/>
  </r>
  <r>
    <n v="16257"/>
    <d v="2012-05-05T00:00:00"/>
    <d v="2012-05-06T00:00:00"/>
    <s v="May"/>
    <s v="2012"/>
    <n v="1"/>
    <b v="0"/>
    <s v="Not Specified"/>
    <n v="16"/>
    <n v="102.73"/>
    <n v="0.03"/>
    <s v="Regular Air"/>
    <n v="16.329999999999998"/>
    <n v="5.98"/>
    <n v="2.5"/>
    <s v="Greg Maxwell"/>
    <s v="British Columbia"/>
    <s v="West"/>
    <s v="Home Office"/>
    <s v="Office Supplies"/>
    <s v="Envelopes"/>
    <n v="0.36"/>
  </r>
  <r>
    <n v="16806"/>
    <d v="2010-06-17T00:00:00"/>
    <d v="2010-06-18T00:00:00"/>
    <s v="June"/>
    <s v="2010"/>
    <n v="1"/>
    <b v="0"/>
    <s v="High"/>
    <n v="4"/>
    <n v="167.37"/>
    <n v="0.1"/>
    <s v="Regular Air"/>
    <n v="-132.15"/>
    <n v="43.22"/>
    <n v="4"/>
    <s v="Vicky Freymann"/>
    <s v="British Columbia"/>
    <s v="West"/>
    <s v="Home Office"/>
    <s v="Technology"/>
    <s v="Computer Peripherals"/>
    <n v="0.64"/>
  </r>
  <r>
    <n v="16806"/>
    <d v="2010-06-17T00:00:00"/>
    <d v="2010-06-19T00:00:00"/>
    <s v="June"/>
    <s v="2010"/>
    <n v="2"/>
    <b v="0"/>
    <s v="High"/>
    <n v="18"/>
    <n v="1026.6385"/>
    <n v="0"/>
    <s v="Regular Air"/>
    <n v="-201.05"/>
    <n v="65.989999999999995"/>
    <n v="19.989999999999998"/>
    <s v="Vicky Freymann"/>
    <s v="British Columbia"/>
    <s v="West"/>
    <s v="Home Office"/>
    <s v="Technology"/>
    <s v="Telephones and Communication"/>
    <n v="0.59"/>
  </r>
  <r>
    <n v="17344"/>
    <d v="2010-07-19T00:00:00"/>
    <d v="2010-07-21T00:00:00"/>
    <s v="July"/>
    <s v="2010"/>
    <n v="2"/>
    <b v="0"/>
    <s v="Critical"/>
    <n v="40"/>
    <n v="2405.4575"/>
    <n v="0.01"/>
    <s v="Regular Air"/>
    <n v="571.54"/>
    <n v="65.989999999999995"/>
    <n v="7.69"/>
    <s v="Rob Dowd"/>
    <s v="British Columbia"/>
    <s v="West"/>
    <s v="Corporate"/>
    <s v="Technology"/>
    <s v="Telephones and Communication"/>
    <n v="0.59"/>
  </r>
  <r>
    <n v="17382"/>
    <d v="2011-07-04T00:00:00"/>
    <d v="2011-07-05T00:00:00"/>
    <s v="July"/>
    <s v="2011"/>
    <n v="1"/>
    <b v="0"/>
    <s v="Not Specified"/>
    <n v="20"/>
    <n v="2162.8164999999999"/>
    <n v="0.01"/>
    <s v="Regular Air"/>
    <n v="223.25"/>
    <n v="125.99"/>
    <n v="8.99"/>
    <s v="Lena Hernandez"/>
    <s v="British Columbia"/>
    <s v="West"/>
    <s v="Home Office"/>
    <s v="Technology"/>
    <s v="Telephones and Communication"/>
    <n v="0.59"/>
  </r>
  <r>
    <n v="17507"/>
    <d v="2012-06-12T00:00:00"/>
    <d v="2012-06-12T00:00:00"/>
    <s v="June"/>
    <s v="2012"/>
    <n v="0"/>
    <s v="FREE DELIVERY"/>
    <s v="Medium"/>
    <n v="27"/>
    <n v="399.76"/>
    <n v="0.04"/>
    <s v="Regular Air"/>
    <n v="48.13"/>
    <n v="14.56"/>
    <n v="3.5"/>
    <s v="Lela Donovan"/>
    <s v="British Columbia"/>
    <s v="West"/>
    <s v="Corporate"/>
    <s v="Office Supplies"/>
    <s v="Appliances"/>
    <n v="0.57999999999999996"/>
  </r>
  <r>
    <n v="17507"/>
    <d v="2012-06-12T00:00:00"/>
    <d v="2012-06-14T00:00:00"/>
    <s v="June"/>
    <s v="2012"/>
    <n v="2"/>
    <b v="0"/>
    <s v="Medium"/>
    <n v="22"/>
    <n v="5393.27"/>
    <n v="0.1"/>
    <s v="Delivery Truck"/>
    <n v="353.72"/>
    <n v="270.97000000000003"/>
    <n v="28.06"/>
    <s v="Lela Donovan"/>
    <s v="British Columbia"/>
    <s v="West"/>
    <s v="Corporate"/>
    <s v="Technology"/>
    <s v="Office Machines"/>
    <n v="0.56000000000000005"/>
  </r>
  <r>
    <n v="17702"/>
    <d v="2012-04-13T00:00:00"/>
    <d v="2012-04-13T00:00:00"/>
    <s v="April"/>
    <s v="2012"/>
    <n v="0"/>
    <s v="FREE DELIVERY"/>
    <s v="High"/>
    <n v="9"/>
    <n v="264.63"/>
    <n v="0.02"/>
    <s v="Express Air"/>
    <n v="-66.78"/>
    <n v="27.48"/>
    <n v="4"/>
    <s v="Mark Cousins"/>
    <s v="British Columbia"/>
    <s v="West"/>
    <s v="Home Office"/>
    <s v="Technology"/>
    <s v="Computer Peripherals"/>
    <n v="0.75"/>
  </r>
  <r>
    <n v="17831"/>
    <d v="2012-10-25T00:00:00"/>
    <d v="2012-10-26T00:00:00"/>
    <s v="October"/>
    <s v="2012"/>
    <n v="1"/>
    <b v="0"/>
    <s v="Critical"/>
    <n v="34"/>
    <n v="239.3"/>
    <n v="0.06"/>
    <s v="Regular Air"/>
    <n v="41.31"/>
    <n v="6.98"/>
    <n v="2.83"/>
    <s v="Ricardo Emerson"/>
    <s v="British Columbia"/>
    <s v="West"/>
    <s v="Corporate"/>
    <s v="Furniture"/>
    <s v="Office Furnishings"/>
    <n v="0.37"/>
  </r>
  <r>
    <n v="17831"/>
    <d v="2012-10-25T00:00:00"/>
    <d v="2012-10-28T00:00:00"/>
    <s v="October"/>
    <s v="2012"/>
    <n v="3"/>
    <b v="0"/>
    <s v="Critical"/>
    <n v="38"/>
    <n v="260.41000000000003"/>
    <n v="0"/>
    <s v="Express Air"/>
    <n v="-45.75"/>
    <n v="5.98"/>
    <n v="5.35"/>
    <s v="Ricardo Emerson"/>
    <s v="British Columbia"/>
    <s v="West"/>
    <s v="Corporate"/>
    <s v="Office Supplies"/>
    <s v="Paper"/>
    <n v="0.4"/>
  </r>
  <r>
    <n v="18179"/>
    <d v="2009-08-01T00:00:00"/>
    <d v="2009-08-01T00:00:00"/>
    <s v="August"/>
    <s v="2009"/>
    <n v="0"/>
    <s v="FREE DELIVERY"/>
    <s v="Not Specified"/>
    <n v="50"/>
    <n v="3075.83"/>
    <n v="0.03"/>
    <s v="Regular Air"/>
    <n v="1207.9100000000001"/>
    <n v="60.98"/>
    <n v="1.99"/>
    <s v="Liz Price"/>
    <s v="British Columbia"/>
    <s v="West"/>
    <s v="Corporate"/>
    <s v="Technology"/>
    <s v="Computer Peripherals"/>
    <n v="0.5"/>
  </r>
  <r>
    <n v="18179"/>
    <d v="2009-08-01T00:00:00"/>
    <d v="2009-08-02T00:00:00"/>
    <s v="August"/>
    <s v="2009"/>
    <n v="1"/>
    <b v="0"/>
    <s v="Not Specified"/>
    <n v="24"/>
    <n v="73.37"/>
    <n v="0.04"/>
    <s v="Regular Air"/>
    <n v="16.100000000000001"/>
    <n v="3.08"/>
    <n v="0.99"/>
    <s v="Liz Price"/>
    <s v="British Columbia"/>
    <s v="West"/>
    <s v="Corporate"/>
    <s v="Office Supplies"/>
    <s v="Labels"/>
    <n v="0.37"/>
  </r>
  <r>
    <n v="18179"/>
    <d v="2009-08-01T00:00:00"/>
    <d v="2009-08-03T00:00:00"/>
    <s v="August"/>
    <s v="2009"/>
    <n v="2"/>
    <b v="0"/>
    <s v="Not Specified"/>
    <n v="50"/>
    <n v="527.6"/>
    <n v="0"/>
    <s v="Regular Air"/>
    <n v="221.59"/>
    <n v="10.31"/>
    <n v="1.79"/>
    <s v="Liz Price"/>
    <s v="British Columbia"/>
    <s v="West"/>
    <s v="Corporate"/>
    <s v="Office Supplies"/>
    <s v="Paper"/>
    <n v="0.38"/>
  </r>
  <r>
    <n v="19044"/>
    <d v="2012-04-11T00:00:00"/>
    <d v="2012-04-13T00:00:00"/>
    <s v="April"/>
    <s v="2012"/>
    <n v="2"/>
    <b v="0"/>
    <s v="low"/>
    <n v="32"/>
    <n v="4800.4399999999996"/>
    <n v="0.08"/>
    <s v="Regular Air"/>
    <n v="1912.92"/>
    <n v="150.97999999999999"/>
    <n v="13.99"/>
    <s v="Rob Dowd"/>
    <s v="British Columbia"/>
    <s v="West"/>
    <s v="Corporate"/>
    <s v="Technology"/>
    <s v="Office Machines"/>
    <n v="0.38"/>
  </r>
  <r>
    <n v="19044"/>
    <d v="2012-04-11T00:00:00"/>
    <d v="2012-04-18T00:00:00"/>
    <s v="April"/>
    <s v="2012"/>
    <n v="7"/>
    <b v="0"/>
    <s v="low"/>
    <n v="29"/>
    <n v="271.33"/>
    <n v="7.0000000000000007E-2"/>
    <s v="Regular Air"/>
    <n v="-191.09"/>
    <n v="9.7100000000000009"/>
    <n v="9.4499999999999993"/>
    <s v="Rob Dowd"/>
    <s v="British Columbia"/>
    <s v="West"/>
    <s v="Corporate"/>
    <s v="Office Supplies"/>
    <s v="Storage &amp; Organization"/>
    <n v="0.6"/>
  </r>
  <r>
    <n v="19462"/>
    <d v="2011-09-20T00:00:00"/>
    <d v="2011-09-21T00:00:00"/>
    <s v="September"/>
    <s v="2011"/>
    <n v="1"/>
    <b v="0"/>
    <s v="Medium"/>
    <n v="2"/>
    <n v="206.68"/>
    <n v="0"/>
    <s v="Regular Air"/>
    <n v="-156.47"/>
    <n v="80.98"/>
    <n v="35"/>
    <s v="Mark Cousins"/>
    <s v="British Columbia"/>
    <s v="West"/>
    <s v="Home Office"/>
    <s v="Office Supplies"/>
    <s v="Storage &amp; Organization"/>
    <n v="0.81"/>
  </r>
  <r>
    <n v="19936"/>
    <d v="2012-11-13T00:00:00"/>
    <d v="2012-11-14T00:00:00"/>
    <s v="November"/>
    <s v="2012"/>
    <n v="1"/>
    <b v="0"/>
    <s v="Critical"/>
    <n v="19"/>
    <n v="36.75"/>
    <n v="0.06"/>
    <s v="Regular Air"/>
    <n v="-9.82"/>
    <n v="1.88"/>
    <n v="1.49"/>
    <s v="Giulietta Weimer"/>
    <s v="British Columbia"/>
    <s v="West"/>
    <s v="Home Office"/>
    <s v="Office Supplies"/>
    <s v="Binders and Binder Accessories"/>
    <n v="0.37"/>
  </r>
  <r>
    <n v="19936"/>
    <d v="2012-11-13T00:00:00"/>
    <d v="2012-11-14T00:00:00"/>
    <s v="November"/>
    <s v="2012"/>
    <n v="1"/>
    <b v="0"/>
    <s v="Critical"/>
    <n v="41"/>
    <n v="1115.2"/>
    <n v="0.09"/>
    <s v="Regular Air"/>
    <n v="301.31"/>
    <n v="29.89"/>
    <n v="1.99"/>
    <s v="Giulietta Weimer"/>
    <s v="British Columbia"/>
    <s v="West"/>
    <s v="Home Office"/>
    <s v="Technology"/>
    <s v="Computer Peripherals"/>
    <n v="0.5"/>
  </r>
  <r>
    <n v="19972"/>
    <d v="2012-06-16T00:00:00"/>
    <d v="2012-06-18T00:00:00"/>
    <s v="June"/>
    <s v="2012"/>
    <n v="2"/>
    <b v="0"/>
    <s v="Critical"/>
    <n v="6"/>
    <n v="97.86"/>
    <n v="0.04"/>
    <s v="Regular Air"/>
    <n v="-21.09"/>
    <n v="14.98"/>
    <n v="8.99"/>
    <s v="Liz Price"/>
    <s v="British Columbia"/>
    <s v="West"/>
    <s v="Corporate"/>
    <s v="Furniture"/>
    <s v="Office Furnishings"/>
    <n v="0.39"/>
  </r>
  <r>
    <n v="20038"/>
    <d v="2010-02-26T00:00:00"/>
    <d v="2010-02-28T00:00:00"/>
    <s v="February"/>
    <s v="2010"/>
    <n v="2"/>
    <b v="0"/>
    <s v="low"/>
    <n v="42"/>
    <n v="173.44"/>
    <n v="0.05"/>
    <s v="Regular Air"/>
    <n v="-172.4"/>
    <n v="4.1399999999999997"/>
    <n v="6.6"/>
    <s v="Sally Knutson"/>
    <s v="British Columbia"/>
    <s v="West"/>
    <s v="Consumer"/>
    <s v="Furniture"/>
    <s v="Office Furnishings"/>
    <n v="0.49"/>
  </r>
  <r>
    <n v="20389"/>
    <d v="2009-08-11T00:00:00"/>
    <d v="2009-08-13T00:00:00"/>
    <s v="August"/>
    <s v="2009"/>
    <n v="2"/>
    <b v="0"/>
    <s v="High"/>
    <n v="31"/>
    <n v="7477.78"/>
    <n v="0.09"/>
    <s v="Delivery Truck"/>
    <n v="883.29"/>
    <n v="260.98"/>
    <n v="41.91"/>
    <s v="Liz Price"/>
    <s v="British Columbia"/>
    <s v="West"/>
    <s v="Corporate"/>
    <s v="Furniture"/>
    <s v="Bookcases"/>
    <n v="0.59"/>
  </r>
  <r>
    <n v="20389"/>
    <d v="2009-08-11T00:00:00"/>
    <d v="2009-08-13T00:00:00"/>
    <s v="August"/>
    <s v="2009"/>
    <n v="2"/>
    <b v="0"/>
    <s v="High"/>
    <n v="24"/>
    <n v="270.39"/>
    <n v="0.01"/>
    <s v="Regular Air"/>
    <n v="-30.42"/>
    <n v="10.52"/>
    <n v="7.94"/>
    <s v="Liz Price"/>
    <s v="British Columbia"/>
    <s v="West"/>
    <s v="Corporate"/>
    <s v="Furniture"/>
    <s v="Office Furnishings"/>
    <n v="0.52"/>
  </r>
  <r>
    <n v="20389"/>
    <d v="2009-08-11T00:00:00"/>
    <d v="2009-08-13T00:00:00"/>
    <s v="August"/>
    <s v="2009"/>
    <n v="2"/>
    <b v="0"/>
    <s v="High"/>
    <n v="30"/>
    <n v="201.35"/>
    <n v="0.02"/>
    <s v="Express Air"/>
    <n v="-107.37"/>
    <n v="5.98"/>
    <n v="7.5"/>
    <s v="Liz Price"/>
    <s v="British Columbia"/>
    <s v="West"/>
    <s v="Corporate"/>
    <s v="Office Supplies"/>
    <s v="Paper"/>
    <n v="0.4"/>
  </r>
  <r>
    <n v="20422"/>
    <d v="2009-01-26T00:00:00"/>
    <d v="2009-01-28T00:00:00"/>
    <s v="January"/>
    <s v="2009"/>
    <n v="2"/>
    <b v="0"/>
    <s v="High"/>
    <n v="5"/>
    <n v="15.38"/>
    <n v="0.01"/>
    <s v="Regular Air"/>
    <n v="1.61"/>
    <n v="2.89"/>
    <n v="0.5"/>
    <s v="Gene Hale"/>
    <s v="British Columbia"/>
    <s v="West"/>
    <s v="Consumer"/>
    <s v="Office Supplies"/>
    <s v="Labels"/>
    <n v="0.38"/>
  </r>
  <r>
    <n v="20676"/>
    <d v="2012-11-22T00:00:00"/>
    <d v="2012-11-26T00:00:00"/>
    <s v="November"/>
    <s v="2012"/>
    <n v="4"/>
    <b v="0"/>
    <s v="low"/>
    <n v="22"/>
    <n v="43.97"/>
    <n v="0.04"/>
    <s v="Regular Air"/>
    <n v="-9.0500000000000007"/>
    <n v="1.88"/>
    <n v="1.49"/>
    <s v="Shahid Shariari"/>
    <s v="British Columbia"/>
    <s v="West"/>
    <s v="Corporate"/>
    <s v="Office Supplies"/>
    <s v="Binders and Binder Accessories"/>
    <n v="0.37"/>
  </r>
  <r>
    <n v="20807"/>
    <d v="2012-07-21T00:00:00"/>
    <d v="2012-07-23T00:00:00"/>
    <s v="July"/>
    <s v="2012"/>
    <n v="2"/>
    <b v="0"/>
    <s v="Not Specified"/>
    <n v="39"/>
    <n v="6152.52"/>
    <n v="0.08"/>
    <s v="Delivery Truck"/>
    <n v="768.06"/>
    <n v="160.97999999999999"/>
    <n v="30"/>
    <s v="Justin Hirsh"/>
    <s v="British Columbia"/>
    <s v="West"/>
    <s v="Consumer"/>
    <s v="Furniture"/>
    <s v="Chairs &amp; Chairmats"/>
    <n v="0.62"/>
  </r>
  <r>
    <n v="20838"/>
    <d v="2009-04-10T00:00:00"/>
    <d v="2009-04-11T00:00:00"/>
    <s v="April"/>
    <s v="2009"/>
    <n v="1"/>
    <b v="0"/>
    <s v="Not Specified"/>
    <n v="5"/>
    <n v="20.170000000000002"/>
    <n v="0.05"/>
    <s v="Regular Air"/>
    <n v="-15.42"/>
    <n v="3.28"/>
    <n v="3.97"/>
    <s v="Shahid Shariari"/>
    <s v="British Columbia"/>
    <s v="West"/>
    <s v="Consumer"/>
    <s v="Office Supplies"/>
    <s v="Pens &amp; Art Supplies"/>
    <n v="0.56000000000000005"/>
  </r>
  <r>
    <n v="20838"/>
    <d v="2009-04-10T00:00:00"/>
    <d v="2009-04-11T00:00:00"/>
    <s v="April"/>
    <s v="2009"/>
    <n v="1"/>
    <b v="0"/>
    <s v="Not Specified"/>
    <n v="21"/>
    <n v="235.98"/>
    <n v="0.03"/>
    <s v="Regular Air"/>
    <n v="11.82"/>
    <n v="10.98"/>
    <n v="3.37"/>
    <s v="Shahid Shariari"/>
    <s v="British Columbia"/>
    <s v="West"/>
    <s v="Consumer"/>
    <s v="Office Supplies"/>
    <s v="Scissors, Rulers and Trimmers"/>
    <n v="0.56999999999999995"/>
  </r>
  <r>
    <n v="20960"/>
    <d v="2011-11-18T00:00:00"/>
    <d v="2011-11-23T00:00:00"/>
    <s v="November"/>
    <s v="2011"/>
    <n v="5"/>
    <b v="0"/>
    <s v="low"/>
    <n v="19"/>
    <n v="195.96"/>
    <n v="0.1"/>
    <s v="Regular Air"/>
    <n v="-104.82"/>
    <n v="10.97"/>
    <n v="6.5"/>
    <s v="Giulietta Weimer"/>
    <s v="British Columbia"/>
    <s v="West"/>
    <s v="Corporate"/>
    <s v="Technology"/>
    <s v="Computer Peripherals"/>
    <n v="0.64"/>
  </r>
  <r>
    <n v="20961"/>
    <d v="2010-01-14T00:00:00"/>
    <d v="2010-01-16T00:00:00"/>
    <s v="January"/>
    <s v="2010"/>
    <n v="2"/>
    <b v="0"/>
    <s v="Not Specified"/>
    <n v="34"/>
    <n v="6607.92"/>
    <n v="0.06"/>
    <s v="Regular Air"/>
    <n v="1462.72"/>
    <n v="199.99"/>
    <n v="24.49"/>
    <s v="Lela Donovan"/>
    <s v="British Columbia"/>
    <s v="West"/>
    <s v="Corporate"/>
    <s v="Technology"/>
    <s v="Copiers and Fax"/>
    <n v="0.46"/>
  </r>
  <r>
    <n v="21350"/>
    <d v="2011-02-24T00:00:00"/>
    <d v="2011-02-25T00:00:00"/>
    <s v="February"/>
    <s v="2011"/>
    <n v="1"/>
    <b v="0"/>
    <s v="Medium"/>
    <n v="30"/>
    <n v="278.94"/>
    <n v="0.01"/>
    <s v="Regular Air"/>
    <n v="-143.69999999999999"/>
    <n v="9.06"/>
    <n v="9.86"/>
    <s v="Ralph Kennedy"/>
    <s v="British Columbia"/>
    <s v="West"/>
    <s v="Corporate"/>
    <s v="Office Supplies"/>
    <s v="Paper"/>
    <n v="0.4"/>
  </r>
  <r>
    <n v="21572"/>
    <d v="2009-02-13T00:00:00"/>
    <d v="2009-02-15T00:00:00"/>
    <s v="February"/>
    <s v="2009"/>
    <n v="2"/>
    <b v="0"/>
    <s v="Critical"/>
    <n v="42"/>
    <n v="8549.0400000000009"/>
    <n v="0.03"/>
    <s v="Regular Air"/>
    <n v="2861.01"/>
    <n v="194.3"/>
    <n v="11.54"/>
    <s v="Vicky Freymann"/>
    <s v="British Columbia"/>
    <s v="West"/>
    <s v="Home Office"/>
    <s v="Furniture"/>
    <s v="Office Furnishings"/>
    <n v="0.59"/>
  </r>
  <r>
    <n v="21671"/>
    <d v="2010-06-15T00:00:00"/>
    <d v="2010-06-18T00:00:00"/>
    <s v="June"/>
    <s v="2010"/>
    <n v="3"/>
    <b v="0"/>
    <s v="High"/>
    <n v="15"/>
    <n v="670.94"/>
    <n v="0.02"/>
    <s v="Regular Air"/>
    <n v="87.51"/>
    <n v="45.19"/>
    <n v="1.99"/>
    <s v="Thomas Brumley"/>
    <s v="British Columbia"/>
    <s v="West"/>
    <s v="Consumer"/>
    <s v="Technology"/>
    <s v="Computer Peripherals"/>
    <n v="0.55000000000000004"/>
  </r>
  <r>
    <n v="22657"/>
    <d v="2011-10-29T00:00:00"/>
    <d v="2011-10-30T00:00:00"/>
    <s v="October"/>
    <s v="2011"/>
    <n v="1"/>
    <b v="0"/>
    <s v="High"/>
    <n v="36"/>
    <n v="9544.18"/>
    <n v="0"/>
    <s v="Express Air"/>
    <n v="3392.88"/>
    <n v="256.99"/>
    <n v="11.25"/>
    <s v="Ralph Kennedy"/>
    <s v="British Columbia"/>
    <s v="West"/>
    <s v="Corporate"/>
    <s v="Technology"/>
    <s v="Computer Peripherals"/>
    <n v="0.51"/>
  </r>
  <r>
    <n v="22657"/>
    <d v="2011-10-29T00:00:00"/>
    <d v="2011-10-30T00:00:00"/>
    <s v="October"/>
    <s v="2011"/>
    <n v="1"/>
    <b v="0"/>
    <s v="High"/>
    <n v="8"/>
    <n v="32.92"/>
    <n v="0.05"/>
    <s v="Regular Air"/>
    <n v="-7.73"/>
    <n v="3.95"/>
    <n v="2"/>
    <s v="Ralph Kennedy"/>
    <s v="British Columbia"/>
    <s v="West"/>
    <s v="Corporate"/>
    <s v="Office Supplies"/>
    <s v="Rubber Bands"/>
    <n v="0.53"/>
  </r>
  <r>
    <n v="23207"/>
    <d v="2010-10-22T00:00:00"/>
    <d v="2010-10-23T00:00:00"/>
    <s v="October"/>
    <s v="2010"/>
    <n v="1"/>
    <b v="0"/>
    <s v="Critical"/>
    <n v="11"/>
    <n v="336.91"/>
    <n v="0.1"/>
    <s v="Regular Air"/>
    <n v="42.5"/>
    <n v="30.98"/>
    <n v="8.74"/>
    <s v="Ralph Kennedy"/>
    <s v="British Columbia"/>
    <s v="West"/>
    <s v="Corporate"/>
    <s v="Office Supplies"/>
    <s v="Paper"/>
    <n v="0.4"/>
  </r>
  <r>
    <n v="23940"/>
    <d v="2011-04-08T00:00:00"/>
    <d v="2011-04-09T00:00:00"/>
    <s v="April"/>
    <s v="2011"/>
    <n v="1"/>
    <b v="0"/>
    <s v="Medium"/>
    <n v="20"/>
    <n v="138.52000000000001"/>
    <n v="0.03"/>
    <s v="Regular Air"/>
    <n v="-895.24"/>
    <n v="4.4800000000000004"/>
    <n v="49"/>
    <s v="Khloe Miller"/>
    <s v="British Columbia"/>
    <s v="West"/>
    <s v="Home Office"/>
    <s v="Office Supplies"/>
    <s v="Appliances"/>
    <n v="0.6"/>
  </r>
  <r>
    <n v="23940"/>
    <d v="2011-04-08T00:00:00"/>
    <d v="2011-04-11T00:00:00"/>
    <s v="April"/>
    <s v="2011"/>
    <n v="3"/>
    <b v="0"/>
    <s v="Medium"/>
    <n v="11"/>
    <n v="1735.59"/>
    <n v="0.02"/>
    <s v="Delivery Truck"/>
    <n v="-506.43"/>
    <n v="150.88999999999999"/>
    <n v="60.2"/>
    <s v="Khloe Miller"/>
    <s v="British Columbia"/>
    <s v="West"/>
    <s v="Home Office"/>
    <s v="Furniture"/>
    <s v="Chairs &amp; Chairmats"/>
    <n v="0.77"/>
  </r>
  <r>
    <n v="24450"/>
    <d v="2012-07-09T00:00:00"/>
    <d v="2012-07-11T00:00:00"/>
    <s v="July"/>
    <s v="2012"/>
    <n v="2"/>
    <b v="0"/>
    <s v="Critical"/>
    <n v="37"/>
    <n v="443.35"/>
    <n v="0.02"/>
    <s v="Regular Air"/>
    <n v="-21.73"/>
    <n v="11.97"/>
    <n v="4.9800000000000004"/>
    <s v="Kristina Nunn"/>
    <s v="British Columbia"/>
    <s v="West"/>
    <s v="Consumer"/>
    <s v="Office Supplies"/>
    <s v="Appliances"/>
    <n v="0.57999999999999996"/>
  </r>
  <r>
    <n v="24450"/>
    <d v="2012-07-09T00:00:00"/>
    <d v="2012-07-12T00:00:00"/>
    <s v="July"/>
    <s v="2012"/>
    <n v="3"/>
    <b v="0"/>
    <s v="Critical"/>
    <n v="41"/>
    <n v="392.61"/>
    <n v="0.08"/>
    <s v="Express Air"/>
    <n v="-100.15"/>
    <n v="9.48"/>
    <n v="7.29"/>
    <s v="Kristina Nunn"/>
    <s v="British Columbia"/>
    <s v="West"/>
    <s v="Consumer"/>
    <s v="Furniture"/>
    <s v="Office Furnishings"/>
    <n v="0.45"/>
  </r>
  <r>
    <n v="24450"/>
    <d v="2012-07-09T00:00:00"/>
    <d v="2012-07-11T00:00:00"/>
    <s v="July"/>
    <s v="2012"/>
    <n v="2"/>
    <b v="0"/>
    <s v="Critical"/>
    <n v="4"/>
    <n v="30.85"/>
    <n v="0.03"/>
    <s v="Regular Air"/>
    <n v="-12.88"/>
    <n v="5.98"/>
    <n v="5.79"/>
    <s v="Kristina Nunn"/>
    <s v="British Columbia"/>
    <s v="West"/>
    <s v="Consumer"/>
    <s v="Office Supplies"/>
    <s v="Paper"/>
    <n v="0.36"/>
  </r>
  <r>
    <n v="24580"/>
    <d v="2012-06-23T00:00:00"/>
    <d v="2012-06-24T00:00:00"/>
    <s v="June"/>
    <s v="2012"/>
    <n v="1"/>
    <b v="0"/>
    <s v="High"/>
    <n v="25"/>
    <n v="1081.22"/>
    <n v="0.08"/>
    <s v="Regular Air"/>
    <n v="130.80000000000001"/>
    <n v="43.98"/>
    <n v="8.99"/>
    <s v="Mark Cousins"/>
    <s v="British Columbia"/>
    <s v="West"/>
    <s v="Corporate"/>
    <s v="Office Supplies"/>
    <s v="Pens &amp; Art Supplies"/>
    <n v="0.57999999999999996"/>
  </r>
  <r>
    <n v="24580"/>
    <d v="2012-06-23T00:00:00"/>
    <d v="2012-06-25T00:00:00"/>
    <s v="June"/>
    <s v="2012"/>
    <n v="2"/>
    <b v="0"/>
    <s v="High"/>
    <n v="14"/>
    <n v="36.409999999999997"/>
    <n v="0.01"/>
    <s v="Regular Air"/>
    <n v="-31.45"/>
    <n v="2.23"/>
    <n v="4.57"/>
    <s v="Mark Cousins"/>
    <s v="British Columbia"/>
    <s v="West"/>
    <s v="Corporate"/>
    <s v="Furniture"/>
    <s v="Office Furnishings"/>
    <n v="0.41"/>
  </r>
  <r>
    <n v="24833"/>
    <d v="2010-07-16T00:00:00"/>
    <d v="2010-07-18T00:00:00"/>
    <s v="July"/>
    <s v="2010"/>
    <n v="2"/>
    <b v="0"/>
    <s v="Not Specified"/>
    <n v="45"/>
    <n v="5205.83"/>
    <n v="0.08"/>
    <s v="Delivery Truck"/>
    <n v="-818.77"/>
    <n v="124.49"/>
    <n v="51.94"/>
    <s v="Sally Knutson"/>
    <s v="British Columbia"/>
    <s v="West"/>
    <s v="Small Business"/>
    <s v="Furniture"/>
    <s v="Tables"/>
    <n v="0.63"/>
  </r>
  <r>
    <n v="24933"/>
    <d v="2009-07-26T00:00:00"/>
    <d v="2009-07-28T00:00:00"/>
    <s v="July"/>
    <s v="2009"/>
    <n v="2"/>
    <b v="0"/>
    <s v="low"/>
    <n v="32"/>
    <n v="3416.38"/>
    <n v="0.01"/>
    <s v="Delivery Truck"/>
    <n v="-1142.2"/>
    <n v="100.98"/>
    <n v="57.38"/>
    <s v="Shahid Shariari"/>
    <s v="British Columbia"/>
    <s v="West"/>
    <s v="Consumer"/>
    <s v="Furniture"/>
    <s v="Bookcases"/>
    <n v="0.78"/>
  </r>
  <r>
    <n v="24933"/>
    <d v="2009-07-26T00:00:00"/>
    <d v="2009-07-28T00:00:00"/>
    <s v="July"/>
    <s v="2009"/>
    <n v="2"/>
    <b v="0"/>
    <s v="low"/>
    <n v="14"/>
    <n v="142.81"/>
    <n v="0.01"/>
    <s v="Regular Air"/>
    <n v="39.64"/>
    <n v="10.14"/>
    <n v="2.27"/>
    <s v="Shahid Shariari"/>
    <s v="British Columbia"/>
    <s v="West"/>
    <s v="Consumer"/>
    <s v="Office Supplies"/>
    <s v="Paper"/>
    <n v="0.36"/>
  </r>
  <r>
    <n v="25031"/>
    <d v="2009-08-23T00:00:00"/>
    <d v="2009-08-25T00:00:00"/>
    <s v="August"/>
    <s v="2009"/>
    <n v="2"/>
    <b v="0"/>
    <s v="High"/>
    <n v="24"/>
    <n v="4636.62"/>
    <n v="0.1"/>
    <s v="Regular Air"/>
    <n v="-318.45"/>
    <n v="209.37"/>
    <n v="69"/>
    <s v="Sally Knutson"/>
    <s v="British Columbia"/>
    <s v="West"/>
    <s v="Consumer"/>
    <s v="Furniture"/>
    <s v="Tables"/>
    <n v="0.79"/>
  </r>
  <r>
    <n v="25031"/>
    <d v="2009-08-23T00:00:00"/>
    <d v="2009-08-24T00:00:00"/>
    <s v="August"/>
    <s v="2009"/>
    <n v="1"/>
    <b v="0"/>
    <s v="High"/>
    <n v="20"/>
    <n v="100.11"/>
    <n v="7.0000000000000007E-2"/>
    <s v="Regular Air"/>
    <n v="-41.7"/>
    <n v="4.9800000000000004"/>
    <n v="4.7"/>
    <s v="Sally Knutson"/>
    <s v="British Columbia"/>
    <s v="West"/>
    <s v="Consumer"/>
    <s v="Office Supplies"/>
    <s v="Paper"/>
    <n v="0.38"/>
  </r>
  <r>
    <n v="25633"/>
    <d v="2011-08-01T00:00:00"/>
    <d v="2011-08-06T00:00:00"/>
    <s v="August"/>
    <s v="2011"/>
    <n v="5"/>
    <b v="0"/>
    <s v="low"/>
    <n v="36"/>
    <n v="5140.08"/>
    <n v="0.06"/>
    <s v="Delivery Truck"/>
    <n v="-582.42999999999995"/>
    <n v="145.97999999999999"/>
    <n v="51.92"/>
    <s v="Sally Knutson"/>
    <s v="British Columbia"/>
    <s v="West"/>
    <s v="Home Office"/>
    <s v="Furniture"/>
    <s v="Tables"/>
    <n v="0.69"/>
  </r>
  <r>
    <n v="25635"/>
    <d v="2012-05-29T00:00:00"/>
    <d v="2012-05-30T00:00:00"/>
    <s v="May"/>
    <s v="2012"/>
    <n v="1"/>
    <b v="0"/>
    <s v="Critical"/>
    <n v="14"/>
    <n v="633.08000000000004"/>
    <n v="0.04"/>
    <s v="Express Air"/>
    <n v="145.47999999999999"/>
    <n v="42.98"/>
    <n v="4.62"/>
    <s v="Sally Knutson"/>
    <s v="British Columbia"/>
    <s v="West"/>
    <s v="Corporate"/>
    <s v="Office Supplies"/>
    <s v="Appliances"/>
    <n v="0.56000000000000005"/>
  </r>
  <r>
    <n v="25635"/>
    <d v="2012-05-29T00:00:00"/>
    <d v="2012-05-30T00:00:00"/>
    <s v="May"/>
    <s v="2012"/>
    <n v="1"/>
    <b v="0"/>
    <s v="Critical"/>
    <n v="22"/>
    <n v="110.42"/>
    <n v="0.09"/>
    <s v="Regular Air"/>
    <n v="-36.6"/>
    <n v="5.08"/>
    <n v="3.63"/>
    <s v="Sally Knutson"/>
    <s v="British Columbia"/>
    <s v="West"/>
    <s v="Corporate"/>
    <s v="Furniture"/>
    <s v="Office Furnishings"/>
    <n v="0.51"/>
  </r>
  <r>
    <n v="25830"/>
    <d v="2010-05-06T00:00:00"/>
    <d v="2010-05-06T00:00:00"/>
    <s v="May"/>
    <s v="2010"/>
    <n v="0"/>
    <s v="FREE DELIVERY"/>
    <s v="low"/>
    <n v="5"/>
    <n v="25.34"/>
    <n v="0.1"/>
    <s v="Regular Air"/>
    <n v="-21.29"/>
    <n v="4.0599999999999996"/>
    <n v="6.89"/>
    <s v="Justin Hirsh"/>
    <s v="British Columbia"/>
    <s v="West"/>
    <s v="Consumer"/>
    <s v="Office Supplies"/>
    <s v="Appliances"/>
    <n v="0.6"/>
  </r>
  <r>
    <n v="25830"/>
    <d v="2010-05-06T00:00:00"/>
    <d v="2010-05-11T00:00:00"/>
    <s v="May"/>
    <s v="2010"/>
    <n v="5"/>
    <b v="0"/>
    <s v="low"/>
    <n v="11"/>
    <n v="178.57"/>
    <n v="0.05"/>
    <s v="Regular Air"/>
    <n v="-37.39"/>
    <n v="15.28"/>
    <n v="10.91"/>
    <s v="Justin Hirsh"/>
    <s v="British Columbia"/>
    <s v="West"/>
    <s v="Consumer"/>
    <s v="Office Supplies"/>
    <s v="Binders and Binder Accessories"/>
    <n v="0.36"/>
  </r>
  <r>
    <n v="26342"/>
    <d v="2009-10-18T00:00:00"/>
    <d v="2009-10-27T00:00:00"/>
    <s v="October"/>
    <s v="2009"/>
    <n v="9"/>
    <b v="0"/>
    <s v="low"/>
    <n v="24"/>
    <n v="265.35000000000002"/>
    <n v="0.02"/>
    <s v="Regular Air"/>
    <n v="-128.69"/>
    <n v="9.99"/>
    <n v="11.59"/>
    <s v="Khloe Miller"/>
    <s v="British Columbia"/>
    <s v="West"/>
    <s v="Home Office"/>
    <s v="Office Supplies"/>
    <s v="Paper"/>
    <n v="0.4"/>
  </r>
  <r>
    <n v="26342"/>
    <d v="2009-10-18T00:00:00"/>
    <d v="2009-10-23T00:00:00"/>
    <s v="October"/>
    <s v="2009"/>
    <n v="5"/>
    <b v="0"/>
    <s v="low"/>
    <n v="41"/>
    <n v="1993.94"/>
    <n v="0.02"/>
    <s v="Regular Air"/>
    <n v="931.7"/>
    <n v="48.04"/>
    <n v="5.79"/>
    <s v="Khloe Miller"/>
    <s v="British Columbia"/>
    <s v="West"/>
    <s v="Home Office"/>
    <s v="Office Supplies"/>
    <s v="Paper"/>
    <n v="0.37"/>
  </r>
  <r>
    <n v="26342"/>
    <d v="2009-10-18T00:00:00"/>
    <d v="2009-10-25T00:00:00"/>
    <s v="October"/>
    <s v="2009"/>
    <n v="7"/>
    <b v="0"/>
    <s v="low"/>
    <n v="3"/>
    <n v="24.73"/>
    <n v="0.04"/>
    <s v="Regular Air"/>
    <n v="-10.77"/>
    <n v="6.68"/>
    <n v="4.91"/>
    <s v="Khloe Miller"/>
    <s v="British Columbia"/>
    <s v="West"/>
    <s v="Home Office"/>
    <s v="Office Supplies"/>
    <s v="Paper"/>
    <n v="0.37"/>
  </r>
  <r>
    <n v="26368"/>
    <d v="2010-07-15T00:00:00"/>
    <d v="2010-07-17T00:00:00"/>
    <s v="July"/>
    <s v="2010"/>
    <n v="2"/>
    <b v="0"/>
    <s v="Medium"/>
    <n v="25"/>
    <n v="1809.0125"/>
    <n v="0.01"/>
    <s v="Regular Air"/>
    <n v="795.05"/>
    <n v="85.99"/>
    <n v="2.5"/>
    <s v="Shahid Shariari"/>
    <s v="British Columbia"/>
    <s v="West"/>
    <s v="Corporate"/>
    <s v="Technology"/>
    <s v="Telephones and Communication"/>
    <n v="0.35"/>
  </r>
  <r>
    <n v="26372"/>
    <d v="2009-07-12T00:00:00"/>
    <d v="2009-07-16T00:00:00"/>
    <s v="July"/>
    <s v="2009"/>
    <n v="4"/>
    <b v="0"/>
    <s v="low"/>
    <n v="1"/>
    <n v="31.96"/>
    <n v="0.01"/>
    <s v="Regular Air"/>
    <n v="-74.64"/>
    <n v="29.89"/>
    <n v="1.99"/>
    <s v="Ralph Kennedy"/>
    <s v="British Columbia"/>
    <s v="West"/>
    <s v="Corporate"/>
    <s v="Technology"/>
    <s v="Computer Peripherals"/>
    <n v="0.5"/>
  </r>
  <r>
    <n v="26756"/>
    <d v="2012-05-10T00:00:00"/>
    <d v="2012-05-10T00:00:00"/>
    <s v="May"/>
    <s v="2012"/>
    <n v="0"/>
    <s v="FREE DELIVERY"/>
    <s v="Medium"/>
    <n v="25"/>
    <n v="767.26"/>
    <n v="7.0000000000000007E-2"/>
    <s v="Regular Air"/>
    <n v="-29.56"/>
    <n v="30.97"/>
    <n v="4"/>
    <s v="Giulietta Weimer"/>
    <s v="British Columbia"/>
    <s v="West"/>
    <s v="Home Office"/>
    <s v="Technology"/>
    <s v="Computer Peripherals"/>
    <n v="0.74"/>
  </r>
  <r>
    <n v="26756"/>
    <d v="2012-05-10T00:00:00"/>
    <d v="2012-05-12T00:00:00"/>
    <s v="May"/>
    <s v="2012"/>
    <n v="2"/>
    <b v="0"/>
    <s v="Medium"/>
    <n v="40"/>
    <n v="253.89"/>
    <n v="0.09"/>
    <s v="Regular Air"/>
    <n v="-103.77"/>
    <n v="6.48"/>
    <n v="6.22"/>
    <s v="Giulietta Weimer"/>
    <s v="British Columbia"/>
    <s v="West"/>
    <s v="Home Office"/>
    <s v="Office Supplies"/>
    <s v="Paper"/>
    <n v="0.37"/>
  </r>
  <r>
    <n v="26756"/>
    <d v="2012-05-10T00:00:00"/>
    <d v="2012-05-12T00:00:00"/>
    <s v="May"/>
    <s v="2012"/>
    <n v="2"/>
    <b v="0"/>
    <s v="Medium"/>
    <n v="20"/>
    <n v="127.9"/>
    <n v="7.0000000000000007E-2"/>
    <s v="Regular Air"/>
    <n v="-80.41"/>
    <n v="6.48"/>
    <n v="7.37"/>
    <s v="Giulietta Weimer"/>
    <s v="British Columbia"/>
    <s v="West"/>
    <s v="Home Office"/>
    <s v="Office Supplies"/>
    <s v="Paper"/>
    <n v="0.37"/>
  </r>
  <r>
    <n v="26851"/>
    <d v="2011-07-24T00:00:00"/>
    <d v="2011-07-26T00:00:00"/>
    <s v="July"/>
    <s v="2011"/>
    <n v="2"/>
    <b v="0"/>
    <s v="High"/>
    <n v="44"/>
    <n v="73.64"/>
    <n v="7.0000000000000007E-2"/>
    <s v="Regular Air"/>
    <n v="-58.87"/>
    <n v="1.7"/>
    <n v="1.99"/>
    <s v="Heather Jas"/>
    <s v="British Columbia"/>
    <s v="West"/>
    <s v="Corporate"/>
    <s v="Technology"/>
    <s v="Computer Peripherals"/>
    <n v="0.51"/>
  </r>
  <r>
    <n v="26981"/>
    <d v="2012-08-30T00:00:00"/>
    <d v="2012-08-30T00:00:00"/>
    <s v="August"/>
    <s v="2012"/>
    <n v="0"/>
    <s v="FREE DELIVERY"/>
    <s v="Medium"/>
    <n v="13"/>
    <n v="603.34699999999998"/>
    <n v="0.08"/>
    <s v="Regular Air"/>
    <n v="142.97999999999999"/>
    <n v="55.99"/>
    <n v="1.25"/>
    <s v="Vicky Freymann"/>
    <s v="British Columbia"/>
    <s v="West"/>
    <s v="Home Office"/>
    <s v="Technology"/>
    <s v="Telephones and Communication"/>
    <n v="0.35"/>
  </r>
  <r>
    <n v="26981"/>
    <d v="2012-08-30T00:00:00"/>
    <d v="2012-08-31T00:00:00"/>
    <s v="August"/>
    <s v="2012"/>
    <n v="1"/>
    <b v="0"/>
    <s v="Medium"/>
    <n v="44"/>
    <n v="770.53"/>
    <n v="0.04"/>
    <s v="Regular Air"/>
    <n v="30.17"/>
    <n v="16.91"/>
    <n v="6.25"/>
    <s v="Vicky Freymann"/>
    <s v="British Columbia"/>
    <s v="West"/>
    <s v="Home Office"/>
    <s v="Office Supplies"/>
    <s v="Storage &amp; Organization"/>
    <n v="0.57999999999999996"/>
  </r>
  <r>
    <n v="27298"/>
    <d v="2011-11-19T00:00:00"/>
    <d v="2011-11-23T00:00:00"/>
    <s v="November"/>
    <s v="2011"/>
    <n v="4"/>
    <b v="0"/>
    <s v="low"/>
    <n v="40"/>
    <n v="7813.7"/>
    <n v="0.09"/>
    <s v="Regular Air"/>
    <n v="2154.33"/>
    <n v="199.99"/>
    <n v="24.49"/>
    <s v="Philisse Overcash"/>
    <s v="British Columbia"/>
    <s v="West"/>
    <s v="Small Business"/>
    <s v="Technology"/>
    <s v="Copiers and Fax"/>
    <n v="0.46"/>
  </r>
  <r>
    <n v="27298"/>
    <d v="2011-11-19T00:00:00"/>
    <d v="2011-11-24T00:00:00"/>
    <s v="November"/>
    <s v="2011"/>
    <n v="5"/>
    <b v="0"/>
    <s v="low"/>
    <n v="31"/>
    <n v="164.92"/>
    <n v="0.04"/>
    <s v="Regular Air"/>
    <n v="-54.36"/>
    <n v="4.9800000000000004"/>
    <n v="4.8600000000000003"/>
    <s v="Philisse Overcash"/>
    <s v="British Columbia"/>
    <s v="West"/>
    <s v="Small Business"/>
    <s v="Office Supplies"/>
    <s v="Paper"/>
    <n v="0.38"/>
  </r>
  <r>
    <n v="27330"/>
    <d v="2009-09-16T00:00:00"/>
    <d v="2009-09-16T00:00:00"/>
    <s v="September"/>
    <s v="2009"/>
    <n v="0"/>
    <s v="FREE DELIVERY"/>
    <s v="low"/>
    <n v="8"/>
    <n v="507.74"/>
    <n v="0.05"/>
    <s v="Regular Air"/>
    <n v="-118.54"/>
    <n v="55.5"/>
    <n v="52.2"/>
    <s v="Mark Cousins"/>
    <s v="British Columbia"/>
    <s v="West"/>
    <s v="Home Office"/>
    <s v="Furniture"/>
    <s v="Office Furnishings"/>
    <n v="0.72"/>
  </r>
  <r>
    <n v="27330"/>
    <d v="2009-09-16T00:00:00"/>
    <d v="2009-09-25T00:00:00"/>
    <s v="September"/>
    <s v="2009"/>
    <n v="9"/>
    <b v="0"/>
    <s v="low"/>
    <n v="30"/>
    <n v="12600.99"/>
    <n v="0.05"/>
    <s v="Delivery Truck"/>
    <n v="2963.48"/>
    <n v="442.14"/>
    <n v="14.7"/>
    <s v="Mark Cousins"/>
    <s v="British Columbia"/>
    <s v="West"/>
    <s v="Home Office"/>
    <s v="Technology"/>
    <s v="Office Machines"/>
    <n v="0.56000000000000005"/>
  </r>
  <r>
    <n v="27781"/>
    <d v="2011-09-15T00:00:00"/>
    <d v="2011-09-17T00:00:00"/>
    <s v="September"/>
    <s v="2011"/>
    <n v="2"/>
    <b v="0"/>
    <s v="High"/>
    <n v="47"/>
    <n v="181.13"/>
    <n v="0"/>
    <s v="Regular Air"/>
    <n v="-11.39"/>
    <n v="3.69"/>
    <n v="2.5"/>
    <s v="Shahid Hopkins"/>
    <s v="British Columbia"/>
    <s v="West"/>
    <s v="Small Business"/>
    <s v="Office Supplies"/>
    <s v="Envelopes"/>
    <n v="0.39"/>
  </r>
  <r>
    <n v="28225"/>
    <d v="2009-01-22T00:00:00"/>
    <d v="2009-01-22T00:00:00"/>
    <s v="January"/>
    <s v="2009"/>
    <n v="0"/>
    <s v="FREE DELIVERY"/>
    <s v="Critical"/>
    <n v="9"/>
    <n v="206.04"/>
    <n v="0"/>
    <s v="Regular Air"/>
    <n v="-49.81"/>
    <n v="20.28"/>
    <n v="14.39"/>
    <s v="Khloe Miller"/>
    <s v="British Columbia"/>
    <s v="West"/>
    <s v="Corporate"/>
    <s v="Furniture"/>
    <s v="Office Furnishings"/>
    <n v="0.47"/>
  </r>
  <r>
    <n v="28389"/>
    <d v="2009-11-03T00:00:00"/>
    <d v="2009-11-04T00:00:00"/>
    <s v="November"/>
    <s v="2009"/>
    <n v="1"/>
    <b v="0"/>
    <s v="High"/>
    <n v="22"/>
    <n v="668.39"/>
    <n v="7.0000000000000007E-2"/>
    <s v="Regular Air"/>
    <n v="344.61"/>
    <n v="30.93"/>
    <n v="3.92"/>
    <s v="Mark Cousins"/>
    <s v="British Columbia"/>
    <s v="West"/>
    <s v="Home Office"/>
    <s v="Furniture"/>
    <s v="Office Furnishings"/>
    <n v="0.44"/>
  </r>
  <r>
    <n v="28389"/>
    <d v="2009-11-03T00:00:00"/>
    <d v="2009-11-04T00:00:00"/>
    <s v="November"/>
    <s v="2009"/>
    <n v="1"/>
    <b v="0"/>
    <s v="High"/>
    <n v="16"/>
    <n v="4657.3500000000004"/>
    <n v="0.05"/>
    <s v="Delivery Truck"/>
    <n v="322.66000000000003"/>
    <n v="297.48"/>
    <n v="18.059999999999999"/>
    <s v="Mark Cousins"/>
    <s v="British Columbia"/>
    <s v="West"/>
    <s v="Home Office"/>
    <s v="Technology"/>
    <s v="Office Machines"/>
    <n v="0.6"/>
  </r>
  <r>
    <n v="28389"/>
    <d v="2009-11-03T00:00:00"/>
    <d v="2009-11-05T00:00:00"/>
    <s v="November"/>
    <s v="2009"/>
    <n v="2"/>
    <b v="0"/>
    <s v="High"/>
    <n v="7"/>
    <n v="2097.94"/>
    <n v="7.0000000000000007E-2"/>
    <s v="Delivery Truck"/>
    <n v="-404.05"/>
    <n v="296.18"/>
    <n v="54.12"/>
    <s v="Mark Cousins"/>
    <s v="British Columbia"/>
    <s v="West"/>
    <s v="Home Office"/>
    <s v="Furniture"/>
    <s v="Tables"/>
    <n v="0.76"/>
  </r>
  <r>
    <n v="28898"/>
    <d v="2011-05-28T00:00:00"/>
    <d v="2011-05-28T00:00:00"/>
    <s v="May"/>
    <s v="2011"/>
    <n v="0"/>
    <s v="FREE DELIVERY"/>
    <s v="low"/>
    <n v="44"/>
    <n v="246"/>
    <n v="0.1"/>
    <s v="Regular Air"/>
    <n v="-207.36"/>
    <n v="5.78"/>
    <n v="7.96"/>
    <s v="Mark Cousins"/>
    <s v="British Columbia"/>
    <s v="West"/>
    <s v="Corporate"/>
    <s v="Office Supplies"/>
    <s v="Paper"/>
    <n v="0.36"/>
  </r>
  <r>
    <n v="28901"/>
    <d v="2012-06-11T00:00:00"/>
    <d v="2012-06-12T00:00:00"/>
    <s v="June"/>
    <s v="2012"/>
    <n v="1"/>
    <b v="0"/>
    <s v="High"/>
    <n v="23"/>
    <n v="871.32"/>
    <n v="0.1"/>
    <s v="Regular Air"/>
    <n v="315.16000000000003"/>
    <n v="40.99"/>
    <n v="5.86"/>
    <s v="Trudy Schmidt"/>
    <s v="British Columbia"/>
    <s v="West"/>
    <s v="Small Business"/>
    <s v="Office Supplies"/>
    <s v="Paper"/>
    <n v="0.36"/>
  </r>
  <r>
    <n v="29185"/>
    <d v="2010-01-20T00:00:00"/>
    <d v="2010-01-21T00:00:00"/>
    <s v="January"/>
    <s v="2010"/>
    <n v="1"/>
    <b v="0"/>
    <s v="High"/>
    <n v="8"/>
    <n v="468.49"/>
    <n v="0.03"/>
    <s v="Regular Air"/>
    <n v="-6.37"/>
    <n v="56.96"/>
    <n v="13.22"/>
    <s v="Rob Dowd"/>
    <s v="British Columbia"/>
    <s v="West"/>
    <s v="Corporate"/>
    <s v="Office Supplies"/>
    <s v="Appliances"/>
    <n v="0.56000000000000005"/>
  </r>
  <r>
    <n v="29185"/>
    <d v="2010-01-20T00:00:00"/>
    <d v="2010-01-22T00:00:00"/>
    <s v="January"/>
    <s v="2010"/>
    <n v="2"/>
    <b v="0"/>
    <s v="High"/>
    <n v="48"/>
    <n v="446.53"/>
    <n v="0.04"/>
    <s v="Express Air"/>
    <n v="-261.45"/>
    <n v="8.3699999999999992"/>
    <n v="10.16"/>
    <s v="Rob Dowd"/>
    <s v="British Columbia"/>
    <s v="West"/>
    <s v="Corporate"/>
    <s v="Furniture"/>
    <s v="Office Furnishings"/>
    <n v="0.59"/>
  </r>
  <r>
    <n v="29185"/>
    <d v="2010-01-20T00:00:00"/>
    <d v="2010-01-22T00:00:00"/>
    <s v="January"/>
    <s v="2010"/>
    <n v="2"/>
    <b v="0"/>
    <s v="High"/>
    <n v="5"/>
    <n v="217.85"/>
    <n v="0.02"/>
    <s v="Express Air"/>
    <n v="-25.31"/>
    <n v="40.99"/>
    <n v="17.48"/>
    <s v="Rob Dowd"/>
    <s v="British Columbia"/>
    <s v="West"/>
    <s v="Corporate"/>
    <s v="Office Supplies"/>
    <s v="Paper"/>
    <n v="0.36"/>
  </r>
  <r>
    <n v="29408"/>
    <d v="2010-05-02T00:00:00"/>
    <d v="2010-05-03T00:00:00"/>
    <s v="May"/>
    <s v="2010"/>
    <n v="1"/>
    <b v="0"/>
    <s v="Not Specified"/>
    <n v="44"/>
    <n v="4260.7299999999996"/>
    <n v="7.0000000000000007E-2"/>
    <s v="Delivery Truck"/>
    <n v="251.58"/>
    <n v="119.99"/>
    <n v="56.14"/>
    <s v="Neil Knudson"/>
    <s v="British Columbia"/>
    <s v="West"/>
    <s v="Home Office"/>
    <s v="Technology"/>
    <s v="Office Machines"/>
    <n v="0.39"/>
  </r>
  <r>
    <n v="29985"/>
    <d v="2012-07-11T00:00:00"/>
    <d v="2012-07-12T00:00:00"/>
    <s v="July"/>
    <s v="2012"/>
    <n v="1"/>
    <b v="0"/>
    <s v="Critical"/>
    <n v="22"/>
    <n v="196.75"/>
    <n v="0.03"/>
    <s v="Express Air"/>
    <n v="0.13"/>
    <n v="7.96"/>
    <n v="4.95"/>
    <s v="Khloe Miller"/>
    <s v="British Columbia"/>
    <s v="West"/>
    <s v="Corporate"/>
    <s v="Furniture"/>
    <s v="Office Furnishings"/>
    <n v="0.41"/>
  </r>
  <r>
    <n v="29986"/>
    <d v="2011-07-03T00:00:00"/>
    <d v="2011-07-03T00:00:00"/>
    <s v="July"/>
    <s v="2011"/>
    <n v="0"/>
    <s v="FREE DELIVERY"/>
    <s v="Critical"/>
    <n v="40"/>
    <n v="1477.39"/>
    <n v="0.03"/>
    <s v="Regular Air"/>
    <n v="641.4"/>
    <n v="37.700000000000003"/>
    <n v="2.99"/>
    <s v="Rob Dowd"/>
    <s v="British Columbia"/>
    <s v="West"/>
    <s v="Corporate"/>
    <s v="Office Supplies"/>
    <s v="Binders and Binder Accessories"/>
    <n v="0.35"/>
  </r>
  <r>
    <n v="30147"/>
    <d v="2012-06-17T00:00:00"/>
    <d v="2012-06-19T00:00:00"/>
    <s v="June"/>
    <s v="2012"/>
    <n v="2"/>
    <b v="0"/>
    <s v="Not Specified"/>
    <n v="37"/>
    <n v="740.14"/>
    <n v="0.06"/>
    <s v="Regular Air"/>
    <n v="29.73"/>
    <n v="19.98"/>
    <n v="10.49"/>
    <s v="Cathy Armstrong"/>
    <s v="British Columbia"/>
    <s v="West"/>
    <s v="Consumer"/>
    <s v="Furniture"/>
    <s v="Office Furnishings"/>
    <n v="0.49"/>
  </r>
  <r>
    <n v="30149"/>
    <d v="2010-12-12T00:00:00"/>
    <d v="2010-12-13T00:00:00"/>
    <s v="December"/>
    <s v="2010"/>
    <n v="1"/>
    <b v="0"/>
    <s v="Medium"/>
    <n v="8"/>
    <n v="16.47"/>
    <n v="0.1"/>
    <s v="Regular Air"/>
    <n v="-6.82"/>
    <n v="2.08"/>
    <n v="1.49"/>
    <s v="Mark Cousins"/>
    <s v="British Columbia"/>
    <s v="West"/>
    <s v="Corporate"/>
    <s v="Office Supplies"/>
    <s v="Binders and Binder Accessories"/>
    <n v="0.38"/>
  </r>
  <r>
    <n v="30149"/>
    <d v="2010-12-12T00:00:00"/>
    <d v="2010-12-14T00:00:00"/>
    <s v="December"/>
    <s v="2010"/>
    <n v="2"/>
    <b v="0"/>
    <s v="Medium"/>
    <n v="5"/>
    <n v="173.62"/>
    <n v="0.09"/>
    <s v="Delivery Truck"/>
    <n v="-88.64"/>
    <n v="33.94"/>
    <n v="19.190000000000001"/>
    <s v="Mark Cousins"/>
    <s v="British Columbia"/>
    <s v="West"/>
    <s v="Corporate"/>
    <s v="Furniture"/>
    <s v="Chairs &amp; Chairmats"/>
    <n v="0.57999999999999996"/>
  </r>
  <r>
    <n v="30149"/>
    <d v="2010-12-12T00:00:00"/>
    <d v="2010-12-15T00:00:00"/>
    <s v="December"/>
    <s v="2010"/>
    <n v="3"/>
    <b v="0"/>
    <s v="Medium"/>
    <n v="50"/>
    <n v="690.97"/>
    <n v="0.03"/>
    <s v="Regular Air"/>
    <n v="-16.940000000000001"/>
    <n v="13.79"/>
    <n v="8.7799999999999994"/>
    <s v="Mark Cousins"/>
    <s v="British Columbia"/>
    <s v="West"/>
    <s v="Corporate"/>
    <s v="Furniture"/>
    <s v="Office Furnishings"/>
    <n v="0.43"/>
  </r>
  <r>
    <n v="30310"/>
    <d v="2012-04-26T00:00:00"/>
    <d v="2012-04-28T00:00:00"/>
    <s v="April"/>
    <s v="2012"/>
    <n v="2"/>
    <b v="0"/>
    <s v="Medium"/>
    <n v="21"/>
    <n v="2024.0284999999999"/>
    <n v="0.1"/>
    <s v="Regular Air"/>
    <n v="4.9000000000000004"/>
    <n v="125.99"/>
    <n v="8.8000000000000007"/>
    <s v="Thomas Brumley"/>
    <s v="British Columbia"/>
    <s v="West"/>
    <s v="Consumer"/>
    <s v="Technology"/>
    <s v="Telephones and Communication"/>
    <n v="0.59"/>
  </r>
  <r>
    <n v="31426"/>
    <d v="2009-08-05T00:00:00"/>
    <d v="2009-08-09T00:00:00"/>
    <s v="August"/>
    <s v="2009"/>
    <n v="4"/>
    <b v="0"/>
    <s v="low"/>
    <n v="40"/>
    <n v="4054.058"/>
    <n v="0.09"/>
    <s v="Regular Air"/>
    <n v="914.19"/>
    <n v="125.99"/>
    <n v="2.5"/>
    <s v="Greg Maxwell"/>
    <s v="British Columbia"/>
    <s v="West"/>
    <s v="Home Office"/>
    <s v="Technology"/>
    <s v="Telephones and Communication"/>
    <n v="0.6"/>
  </r>
  <r>
    <n v="31872"/>
    <d v="2010-09-06T00:00:00"/>
    <d v="2010-09-10T00:00:00"/>
    <s v="September"/>
    <s v="2010"/>
    <n v="4"/>
    <b v="0"/>
    <s v="low"/>
    <n v="34"/>
    <n v="2833.19"/>
    <n v="0.06"/>
    <s v="Express Air"/>
    <n v="1409.87"/>
    <n v="83.98"/>
    <n v="5.01"/>
    <s v="Vicky Freymann"/>
    <s v="British Columbia"/>
    <s v="West"/>
    <s v="Home Office"/>
    <s v="Office Supplies"/>
    <s v="Envelopes"/>
    <n v="0.38"/>
  </r>
  <r>
    <n v="31872"/>
    <d v="2010-09-06T00:00:00"/>
    <d v="2010-09-10T00:00:00"/>
    <s v="September"/>
    <s v="2010"/>
    <n v="4"/>
    <b v="0"/>
    <s v="low"/>
    <n v="30"/>
    <n v="4452.6499999999996"/>
    <n v="0.09"/>
    <s v="Delivery Truck"/>
    <n v="-265.12"/>
    <n v="159.31"/>
    <n v="60"/>
    <s v="Vicky Freymann"/>
    <s v="British Columbia"/>
    <s v="West"/>
    <s v="Home Office"/>
    <s v="Furniture"/>
    <s v="Tables"/>
    <n v="0.55000000000000004"/>
  </r>
  <r>
    <n v="31874"/>
    <d v="2012-09-15T00:00:00"/>
    <d v="2012-09-15T00:00:00"/>
    <s v="September"/>
    <s v="2012"/>
    <n v="0"/>
    <s v="FREE DELIVERY"/>
    <s v="High"/>
    <n v="29"/>
    <n v="321.95"/>
    <n v="0.03"/>
    <s v="Express Air"/>
    <n v="20.76"/>
    <n v="10.98"/>
    <n v="3.37"/>
    <s v="Shahid Shariari"/>
    <s v="British Columbia"/>
    <s v="West"/>
    <s v="Corporate"/>
    <s v="Office Supplies"/>
    <s v="Scissors, Rulers and Trimmers"/>
    <n v="0.56999999999999995"/>
  </r>
  <r>
    <n v="31874"/>
    <d v="2012-09-15T00:00:00"/>
    <d v="2012-09-15T00:00:00"/>
    <s v="September"/>
    <s v="2012"/>
    <n v="0"/>
    <s v="FREE DELIVERY"/>
    <s v="High"/>
    <n v="39"/>
    <n v="13244.04"/>
    <n v="0.05"/>
    <s v="Delivery Truck"/>
    <n v="275.93"/>
    <n v="348.21"/>
    <n v="84.84"/>
    <s v="Shahid Shariari"/>
    <s v="British Columbia"/>
    <s v="West"/>
    <s v="Corporate"/>
    <s v="Furniture"/>
    <s v="Tables"/>
    <n v="0.66"/>
  </r>
  <r>
    <n v="31938"/>
    <d v="2011-07-27T00:00:00"/>
    <d v="2011-07-28T00:00:00"/>
    <s v="July"/>
    <s v="2011"/>
    <n v="1"/>
    <b v="0"/>
    <s v="Medium"/>
    <n v="13"/>
    <n v="1193.6199999999999"/>
    <n v="0.08"/>
    <s v="Delivery Truck"/>
    <n v="-304.47000000000003"/>
    <n v="89.99"/>
    <n v="42"/>
    <s v="Shahid Shariari"/>
    <s v="British Columbia"/>
    <s v="West"/>
    <s v="Consumer"/>
    <s v="Furniture"/>
    <s v="Chairs &amp; Chairmats"/>
    <n v="0.66"/>
  </r>
  <r>
    <n v="31938"/>
    <d v="2011-07-27T00:00:00"/>
    <d v="2011-07-29T00:00:00"/>
    <s v="July"/>
    <s v="2011"/>
    <n v="2"/>
    <b v="0"/>
    <s v="Medium"/>
    <n v="47"/>
    <n v="363.23"/>
    <n v="0.05"/>
    <s v="Regular Air"/>
    <n v="40.58"/>
    <n v="7.59"/>
    <n v="4"/>
    <s v="Shahid Shariari"/>
    <s v="British Columbia"/>
    <s v="West"/>
    <s v="Consumer"/>
    <s v="Furniture"/>
    <s v="Office Furnishings"/>
    <n v="0.42"/>
  </r>
  <r>
    <n v="32582"/>
    <d v="2009-06-25T00:00:00"/>
    <d v="2009-06-26T00:00:00"/>
    <s v="June"/>
    <s v="2009"/>
    <n v="1"/>
    <b v="0"/>
    <s v="Not Specified"/>
    <n v="27"/>
    <n v="2780.88"/>
    <n v="7.0000000000000007E-2"/>
    <s v="Express Air"/>
    <n v="595.38"/>
    <n v="105.34"/>
    <n v="24.49"/>
    <s v="Tony Chapman"/>
    <s v="British Columbia"/>
    <s v="West"/>
    <s v="Consumer"/>
    <s v="Furniture"/>
    <s v="Office Furnishings"/>
    <n v="0.61"/>
  </r>
  <r>
    <n v="32611"/>
    <d v="2009-08-27T00:00:00"/>
    <d v="2009-08-29T00:00:00"/>
    <s v="August"/>
    <s v="2009"/>
    <n v="2"/>
    <b v="0"/>
    <s v="Medium"/>
    <n v="16"/>
    <n v="33.76"/>
    <n v="0.04"/>
    <s v="Regular Air"/>
    <n v="-7.15"/>
    <n v="2.08"/>
    <n v="1.49"/>
    <s v="Neil Knudson"/>
    <s v="British Columbia"/>
    <s v="West"/>
    <s v="Corporate"/>
    <s v="Office Supplies"/>
    <s v="Binders and Binder Accessories"/>
    <n v="0.36"/>
  </r>
  <r>
    <n v="32611"/>
    <d v="2009-08-27T00:00:00"/>
    <d v="2009-08-28T00:00:00"/>
    <s v="August"/>
    <s v="2009"/>
    <n v="1"/>
    <b v="0"/>
    <s v="Medium"/>
    <n v="19"/>
    <n v="3537.39"/>
    <n v="0"/>
    <s v="Delivery Truck"/>
    <n v="232.78"/>
    <n v="180.98"/>
    <n v="30"/>
    <s v="Neil Knudson"/>
    <s v="British Columbia"/>
    <s v="West"/>
    <s v="Corporate"/>
    <s v="Furniture"/>
    <s v="Chairs &amp; Chairmats"/>
    <n v="0.69"/>
  </r>
  <r>
    <n v="32611"/>
    <d v="2009-08-27T00:00:00"/>
    <d v="2009-08-28T00:00:00"/>
    <s v="August"/>
    <s v="2009"/>
    <n v="1"/>
    <b v="0"/>
    <s v="Medium"/>
    <n v="18"/>
    <n v="986.24"/>
    <n v="0.02"/>
    <s v="Express Air"/>
    <n v="68.900000000000006"/>
    <n v="53.98"/>
    <n v="5.5"/>
    <s v="Neil Knudson"/>
    <s v="British Columbia"/>
    <s v="West"/>
    <s v="Corporate"/>
    <s v="Technology"/>
    <s v="Computer Peripherals"/>
    <n v="0.62"/>
  </r>
  <r>
    <n v="32611"/>
    <d v="2009-08-27T00:00:00"/>
    <d v="2009-08-27T00:00:00"/>
    <s v="August"/>
    <s v="2009"/>
    <n v="0"/>
    <s v="FREE DELIVERY"/>
    <s v="Medium"/>
    <n v="15"/>
    <n v="81.66"/>
    <n v="0.05"/>
    <s v="Regular Air"/>
    <n v="-31.99"/>
    <n v="4.9800000000000004"/>
    <n v="5.0199999999999996"/>
    <s v="Neil Knudson"/>
    <s v="British Columbia"/>
    <s v="West"/>
    <s v="Corporate"/>
    <s v="Office Supplies"/>
    <s v="Paper"/>
    <n v="0.38"/>
  </r>
  <r>
    <n v="32901"/>
    <d v="2011-01-10T00:00:00"/>
    <d v="2011-01-11T00:00:00"/>
    <s v="January"/>
    <s v="2011"/>
    <n v="1"/>
    <b v="0"/>
    <s v="Critical"/>
    <n v="13"/>
    <n v="49.74"/>
    <n v="0"/>
    <s v="Regular Air"/>
    <n v="17.7"/>
    <n v="3.75"/>
    <n v="0.5"/>
    <s v="Neil Knudson"/>
    <s v="British Columbia"/>
    <s v="West"/>
    <s v="Corporate"/>
    <s v="Office Supplies"/>
    <s v="Labels"/>
    <n v="0.37"/>
  </r>
  <r>
    <n v="33284"/>
    <d v="2012-03-31T00:00:00"/>
    <d v="2012-04-02T00:00:00"/>
    <s v="April"/>
    <s v="2012"/>
    <n v="2"/>
    <b v="0"/>
    <s v="low"/>
    <n v="21"/>
    <n v="480.39"/>
    <n v="0.01"/>
    <s v="Regular Air"/>
    <n v="144.66"/>
    <n v="22.23"/>
    <n v="8.99"/>
    <s v="Lela Donovan"/>
    <s v="British Columbia"/>
    <s v="West"/>
    <s v="Corporate"/>
    <s v="Furniture"/>
    <s v="Office Furnishings"/>
    <n v="0.41"/>
  </r>
  <r>
    <n v="33287"/>
    <d v="2011-04-22T00:00:00"/>
    <d v="2011-04-25T00:00:00"/>
    <s v="April"/>
    <s v="2011"/>
    <n v="3"/>
    <b v="0"/>
    <s v="Critical"/>
    <n v="44"/>
    <n v="11904.55"/>
    <n v="0"/>
    <s v="Delivery Truck"/>
    <n v="3909.33"/>
    <n v="270.97000000000003"/>
    <n v="28.06"/>
    <s v="Mike Vittorini"/>
    <s v="British Columbia"/>
    <s v="West"/>
    <s v="Small Business"/>
    <s v="Technology"/>
    <s v="Office Machines"/>
    <n v="0.56000000000000005"/>
  </r>
  <r>
    <n v="33732"/>
    <d v="2009-08-28T00:00:00"/>
    <d v="2009-08-29T00:00:00"/>
    <s v="August"/>
    <s v="2009"/>
    <n v="1"/>
    <b v="0"/>
    <s v="Not Specified"/>
    <n v="33"/>
    <n v="332.95"/>
    <n v="0.05"/>
    <s v="Regular Air"/>
    <n v="-28.16"/>
    <n v="9.65"/>
    <n v="6.22"/>
    <s v="Heather Jas"/>
    <s v="British Columbia"/>
    <s v="West"/>
    <s v="Corporate"/>
    <s v="Furniture"/>
    <s v="Office Furnishings"/>
    <n v="0.55000000000000004"/>
  </r>
  <r>
    <n v="34435"/>
    <d v="2009-08-05T00:00:00"/>
    <d v="2009-08-07T00:00:00"/>
    <s v="August"/>
    <s v="2009"/>
    <n v="2"/>
    <b v="0"/>
    <s v="low"/>
    <n v="42"/>
    <n v="447.36"/>
    <n v="0.01"/>
    <s v="Regular Air"/>
    <n v="40.92"/>
    <n v="10.48"/>
    <n v="2.89"/>
    <s v="Justin Hirsh"/>
    <s v="British Columbia"/>
    <s v="West"/>
    <s v="Consumer"/>
    <s v="Office Supplies"/>
    <s v="Pens &amp; Art Supplies"/>
    <n v="0.6"/>
  </r>
  <r>
    <n v="34852"/>
    <d v="2012-09-05T00:00:00"/>
    <d v="2012-09-09T00:00:00"/>
    <s v="September"/>
    <s v="2012"/>
    <n v="4"/>
    <b v="0"/>
    <s v="low"/>
    <n v="26"/>
    <n v="53.93"/>
    <n v="0.04"/>
    <s v="Regular Air"/>
    <n v="-10.95"/>
    <n v="2.08"/>
    <n v="1.49"/>
    <s v="Rob Dowd"/>
    <s v="British Columbia"/>
    <s v="West"/>
    <s v="Corporate"/>
    <s v="Office Supplies"/>
    <s v="Binders and Binder Accessories"/>
    <n v="0.38"/>
  </r>
  <r>
    <n v="35649"/>
    <d v="2011-10-09T00:00:00"/>
    <d v="2011-10-11T00:00:00"/>
    <s v="October"/>
    <s v="2011"/>
    <n v="2"/>
    <b v="0"/>
    <s v="Medium"/>
    <n v="9"/>
    <n v="43.26"/>
    <n v="0.1"/>
    <s v="Regular Air"/>
    <n v="3.9"/>
    <n v="4.82"/>
    <n v="1.49"/>
    <s v="Justin Hirsh"/>
    <s v="British Columbia"/>
    <s v="West"/>
    <s v="Consumer"/>
    <s v="Office Supplies"/>
    <s v="Binders and Binder Accessories"/>
    <n v="0.36"/>
  </r>
  <r>
    <n v="35649"/>
    <d v="2011-10-09T00:00:00"/>
    <d v="2011-10-11T00:00:00"/>
    <s v="October"/>
    <s v="2011"/>
    <n v="2"/>
    <b v="0"/>
    <s v="Medium"/>
    <n v="25"/>
    <n v="174.03"/>
    <n v="0.02"/>
    <s v="Regular Air"/>
    <n v="-42.37"/>
    <n v="6.48"/>
    <n v="5.74"/>
    <s v="Justin Hirsh"/>
    <s v="British Columbia"/>
    <s v="West"/>
    <s v="Consumer"/>
    <s v="Office Supplies"/>
    <s v="Paper"/>
    <n v="0.37"/>
  </r>
  <r>
    <n v="36480"/>
    <d v="2010-08-22T00:00:00"/>
    <d v="2010-08-23T00:00:00"/>
    <s v="August"/>
    <s v="2010"/>
    <n v="1"/>
    <b v="0"/>
    <s v="Medium"/>
    <n v="44"/>
    <n v="1190.8"/>
    <n v="7.0000000000000007E-2"/>
    <s v="Regular Air"/>
    <n v="502.49"/>
    <n v="28.53"/>
    <n v="1.49"/>
    <s v="Lela Donovan"/>
    <s v="British Columbia"/>
    <s v="West"/>
    <s v="Corporate"/>
    <s v="Office Supplies"/>
    <s v="Binders and Binder Accessories"/>
    <n v="0.38"/>
  </r>
  <r>
    <n v="36803"/>
    <d v="2012-08-04T00:00:00"/>
    <d v="2012-08-06T00:00:00"/>
    <s v="August"/>
    <s v="2012"/>
    <n v="2"/>
    <b v="0"/>
    <s v="Not Specified"/>
    <n v="42"/>
    <n v="121.65"/>
    <n v="0.05"/>
    <s v="Regular Air"/>
    <n v="30.76"/>
    <n v="2.88"/>
    <n v="0.99"/>
    <s v="Ralph Kennedy"/>
    <s v="British Columbia"/>
    <s v="West"/>
    <s v="Corporate"/>
    <s v="Office Supplies"/>
    <s v="Labels"/>
    <n v="0.36"/>
  </r>
  <r>
    <n v="36803"/>
    <d v="2012-08-04T00:00:00"/>
    <d v="2012-08-06T00:00:00"/>
    <s v="August"/>
    <s v="2012"/>
    <n v="2"/>
    <b v="0"/>
    <s v="Not Specified"/>
    <n v="2"/>
    <n v="19.02"/>
    <n v="0.05"/>
    <s v="Express Air"/>
    <n v="10.73"/>
    <n v="2.08"/>
    <n v="5.33"/>
    <s v="Ralph Kennedy"/>
    <s v="British Columbia"/>
    <s v="West"/>
    <s v="Corporate"/>
    <s v="Furniture"/>
    <s v="Office Furnishings"/>
    <n v="0.43"/>
  </r>
  <r>
    <n v="36803"/>
    <d v="2012-08-04T00:00:00"/>
    <d v="2012-08-06T00:00:00"/>
    <s v="August"/>
    <s v="2012"/>
    <n v="2"/>
    <b v="0"/>
    <s v="Not Specified"/>
    <n v="2"/>
    <n v="103.105"/>
    <n v="0.09"/>
    <s v="Regular Air"/>
    <n v="-316.32"/>
    <n v="65.989999999999995"/>
    <n v="2.5"/>
    <s v="Ralph Kennedy"/>
    <s v="British Columbia"/>
    <s v="West"/>
    <s v="Corporate"/>
    <s v="Technology"/>
    <s v="Telephones and Communication"/>
    <n v="0.56000000000000005"/>
  </r>
  <r>
    <n v="36805"/>
    <d v="2010-12-14T00:00:00"/>
    <d v="2010-12-16T00:00:00"/>
    <s v="December"/>
    <s v="2010"/>
    <n v="2"/>
    <b v="0"/>
    <s v="Medium"/>
    <n v="7"/>
    <n v="263.8"/>
    <n v="0"/>
    <s v="Regular Air"/>
    <n v="165.33"/>
    <n v="34.229999999999997"/>
    <n v="5.0199999999999996"/>
    <s v="Shahid Shariari"/>
    <s v="British Columbia"/>
    <s v="West"/>
    <s v="Corporate"/>
    <s v="Furniture"/>
    <s v="Office Furnishings"/>
    <n v="0.55000000000000004"/>
  </r>
  <r>
    <n v="36805"/>
    <d v="2010-12-14T00:00:00"/>
    <d v="2010-12-16T00:00:00"/>
    <s v="December"/>
    <s v="2010"/>
    <n v="2"/>
    <b v="0"/>
    <s v="Medium"/>
    <n v="28"/>
    <n v="1546.3965000000001"/>
    <n v="7.0000000000000007E-2"/>
    <s v="Express Air"/>
    <n v="226.72"/>
    <n v="65.989999999999995"/>
    <n v="5.26"/>
    <s v="Shahid Shariari"/>
    <s v="British Columbia"/>
    <s v="West"/>
    <s v="Corporate"/>
    <s v="Technology"/>
    <s v="Telephones and Communication"/>
    <n v="0.59"/>
  </r>
  <r>
    <n v="36834"/>
    <d v="2009-12-24T00:00:00"/>
    <d v="2009-12-26T00:00:00"/>
    <s v="December"/>
    <s v="2009"/>
    <n v="2"/>
    <b v="0"/>
    <s v="low"/>
    <n v="11"/>
    <n v="1935.1"/>
    <n v="0.01"/>
    <s v="Delivery Truck"/>
    <n v="-42.96"/>
    <n v="170.98"/>
    <n v="35.89"/>
    <s v="Rob Dowd"/>
    <s v="British Columbia"/>
    <s v="West"/>
    <s v="Corporate"/>
    <s v="Furniture"/>
    <s v="Bookcases"/>
    <n v="0.66"/>
  </r>
  <r>
    <n v="37410"/>
    <d v="2010-10-12T00:00:00"/>
    <d v="2010-10-14T00:00:00"/>
    <s v="October"/>
    <s v="2010"/>
    <n v="2"/>
    <b v="0"/>
    <s v="Medium"/>
    <n v="45"/>
    <n v="18775.759999999998"/>
    <n v="0.03"/>
    <s v="Delivery Truck"/>
    <n v="8504.4699999999993"/>
    <n v="400.97"/>
    <n v="48.26"/>
    <s v="Chuck Clark"/>
    <s v="British Columbia"/>
    <s v="West"/>
    <s v="Corporate"/>
    <s v="Technology"/>
    <s v="Office Machines"/>
    <n v="0.36"/>
  </r>
  <r>
    <n v="37729"/>
    <d v="2009-01-15T00:00:00"/>
    <d v="2009-01-15T00:00:00"/>
    <s v="January"/>
    <s v="2009"/>
    <n v="0"/>
    <s v="FREE DELIVERY"/>
    <s v="Not Specified"/>
    <n v="48"/>
    <n v="447.89"/>
    <n v="0"/>
    <s v="Regular Air"/>
    <n v="-26.78"/>
    <n v="8.6"/>
    <n v="6.19"/>
    <s v="Giulietta Weimer"/>
    <s v="British Columbia"/>
    <s v="West"/>
    <s v="Corporate"/>
    <s v="Office Supplies"/>
    <s v="Binders and Binder Accessories"/>
    <n v="0.38"/>
  </r>
  <r>
    <n v="37988"/>
    <d v="2011-04-05T00:00:00"/>
    <d v="2011-04-05T00:00:00"/>
    <s v="April"/>
    <s v="2011"/>
    <n v="0"/>
    <s v="FREE DELIVERY"/>
    <s v="Not Specified"/>
    <n v="12"/>
    <n v="189.19"/>
    <n v="0.08"/>
    <s v="Regular Air"/>
    <n v="-56.71"/>
    <n v="16.059999999999999"/>
    <n v="8.34"/>
    <s v="Khloe Miller"/>
    <s v="British Columbia"/>
    <s v="West"/>
    <s v="Home Office"/>
    <s v="Office Supplies"/>
    <s v="Storage &amp; Organization"/>
    <n v="0.59"/>
  </r>
  <r>
    <n v="38690"/>
    <d v="2012-01-20T00:00:00"/>
    <d v="2012-01-24T00:00:00"/>
    <s v="January"/>
    <s v="2012"/>
    <n v="4"/>
    <b v="0"/>
    <s v="low"/>
    <n v="28"/>
    <n v="697.5"/>
    <n v="0.02"/>
    <s v="Regular Air"/>
    <n v="169.89"/>
    <n v="23.99"/>
    <n v="6.3"/>
    <s v="Shahid Shariari"/>
    <s v="British Columbia"/>
    <s v="West"/>
    <s v="Corporate"/>
    <s v="Technology"/>
    <s v="Office Machines"/>
    <n v="0.38"/>
  </r>
  <r>
    <n v="38758"/>
    <d v="2011-09-24T00:00:00"/>
    <d v="2011-09-26T00:00:00"/>
    <s v="September"/>
    <s v="2011"/>
    <n v="2"/>
    <b v="0"/>
    <s v="Not Specified"/>
    <n v="7"/>
    <n v="497.2"/>
    <n v="0"/>
    <s v="Regular Air"/>
    <n v="-219.61"/>
    <n v="60.98"/>
    <n v="49"/>
    <s v="Justin Hirsh"/>
    <s v="British Columbia"/>
    <s v="West"/>
    <s v="Consumer"/>
    <s v="Office Supplies"/>
    <s v="Appliances"/>
    <n v="0.59"/>
  </r>
  <r>
    <n v="39332"/>
    <d v="2011-10-09T00:00:00"/>
    <d v="2011-10-10T00:00:00"/>
    <s v="October"/>
    <s v="2011"/>
    <n v="1"/>
    <b v="0"/>
    <s v="Critical"/>
    <n v="4"/>
    <n v="198.72"/>
    <n v="0.01"/>
    <s v="Express Air"/>
    <n v="-34.43"/>
    <n v="40.97"/>
    <n v="14.45"/>
    <s v="Khloe Miller"/>
    <s v="British Columbia"/>
    <s v="West"/>
    <s v="Consumer"/>
    <s v="Furniture"/>
    <s v="Office Furnishings"/>
    <n v="0.56999999999999995"/>
  </r>
  <r>
    <n v="39745"/>
    <d v="2011-05-04T00:00:00"/>
    <d v="2011-05-05T00:00:00"/>
    <s v="May"/>
    <s v="2011"/>
    <n v="1"/>
    <b v="0"/>
    <s v="Not Specified"/>
    <n v="8"/>
    <n v="955.29"/>
    <n v="0.05"/>
    <s v="Delivery Truck"/>
    <n v="-286.2"/>
    <n v="115.99"/>
    <n v="56.14"/>
    <s v="Ralph Kennedy"/>
    <s v="British Columbia"/>
    <s v="West"/>
    <s v="Corporate"/>
    <s v="Technology"/>
    <s v="Office Machines"/>
    <n v="0.4"/>
  </r>
  <r>
    <n v="40134"/>
    <d v="2011-10-09T00:00:00"/>
    <d v="2011-10-16T00:00:00"/>
    <s v="October"/>
    <s v="2011"/>
    <n v="7"/>
    <b v="0"/>
    <s v="low"/>
    <n v="10"/>
    <n v="109.37"/>
    <n v="0.1"/>
    <s v="Regular Air"/>
    <n v="-21.66"/>
    <n v="10.89"/>
    <n v="4.5"/>
    <s v="Shahid Hopkins"/>
    <s v="British Columbia"/>
    <s v="West"/>
    <s v="Small Business"/>
    <s v="Office Supplies"/>
    <s v="Appliances"/>
    <n v="0.59"/>
  </r>
  <r>
    <n v="40134"/>
    <d v="2011-10-09T00:00:00"/>
    <d v="2011-10-13T00:00:00"/>
    <s v="October"/>
    <s v="2011"/>
    <n v="4"/>
    <b v="0"/>
    <s v="low"/>
    <n v="43"/>
    <n v="1461.1"/>
    <n v="0.01"/>
    <s v="Regular Air"/>
    <n v="674.46"/>
    <n v="31.78"/>
    <n v="1.99"/>
    <s v="Shahid Hopkins"/>
    <s v="British Columbia"/>
    <s v="West"/>
    <s v="Small Business"/>
    <s v="Technology"/>
    <s v="Computer Peripherals"/>
    <n v="0.42"/>
  </r>
  <r>
    <n v="40134"/>
    <d v="2011-10-09T00:00:00"/>
    <d v="2011-10-14T00:00:00"/>
    <s v="October"/>
    <s v="2011"/>
    <n v="5"/>
    <b v="0"/>
    <s v="low"/>
    <n v="1"/>
    <n v="9.75"/>
    <n v="0"/>
    <s v="Regular Air"/>
    <n v="-6.72"/>
    <n v="4.9800000000000004"/>
    <n v="4.72"/>
    <s v="Shahid Hopkins"/>
    <s v="British Columbia"/>
    <s v="West"/>
    <s v="Small Business"/>
    <s v="Office Supplies"/>
    <s v="Paper"/>
    <n v="0.36"/>
  </r>
  <r>
    <n v="40164"/>
    <d v="2010-04-10T00:00:00"/>
    <d v="2010-04-12T00:00:00"/>
    <s v="April"/>
    <s v="2010"/>
    <n v="2"/>
    <b v="0"/>
    <s v="Not Specified"/>
    <n v="8"/>
    <n v="184.07"/>
    <n v="0.04"/>
    <s v="Regular Air"/>
    <n v="75.63"/>
    <n v="22.98"/>
    <n v="7.58"/>
    <s v="Chuck Clark"/>
    <s v="British Columbia"/>
    <s v="West"/>
    <s v="Corporate"/>
    <s v="Furniture"/>
    <s v="Office Furnishings"/>
    <n v="0.51"/>
  </r>
  <r>
    <n v="40608"/>
    <d v="2012-08-19T00:00:00"/>
    <d v="2012-08-21T00:00:00"/>
    <s v="August"/>
    <s v="2012"/>
    <n v="2"/>
    <b v="0"/>
    <s v="Not Specified"/>
    <n v="29"/>
    <n v="573.97"/>
    <n v="0.05"/>
    <s v="Regular Air"/>
    <n v="55.82"/>
    <n v="18.97"/>
    <n v="9.5399999999999991"/>
    <s v="Bill Eplett"/>
    <s v="British Columbia"/>
    <s v="West"/>
    <s v="Corporate"/>
    <s v="Office Supplies"/>
    <s v="Paper"/>
    <n v="0.37"/>
  </r>
  <r>
    <n v="40608"/>
    <d v="2012-08-19T00:00:00"/>
    <d v="2012-08-20T00:00:00"/>
    <s v="August"/>
    <s v="2012"/>
    <n v="1"/>
    <b v="0"/>
    <s v="Not Specified"/>
    <n v="39"/>
    <n v="223.79"/>
    <n v="0.01"/>
    <s v="Regular Air"/>
    <n v="-89.88"/>
    <n v="5.28"/>
    <n v="5.66"/>
    <s v="Bill Eplett"/>
    <s v="British Columbia"/>
    <s v="West"/>
    <s v="Corporate"/>
    <s v="Office Supplies"/>
    <s v="Paper"/>
    <n v="0.4"/>
  </r>
  <r>
    <n v="40801"/>
    <d v="2012-07-01T00:00:00"/>
    <d v="2012-07-01T00:00:00"/>
    <s v="July"/>
    <s v="2012"/>
    <n v="0"/>
    <s v="FREE DELIVERY"/>
    <s v="Not Specified"/>
    <n v="20"/>
    <n v="129.16"/>
    <n v="7.0000000000000007E-2"/>
    <s v="Regular Air"/>
    <n v="-56.15"/>
    <n v="6.48"/>
    <n v="6.22"/>
    <s v="Sarah Bern"/>
    <s v="British Columbia"/>
    <s v="West"/>
    <s v="Corporate"/>
    <s v="Office Supplies"/>
    <s v="Paper"/>
    <n v="0.37"/>
  </r>
  <r>
    <n v="40965"/>
    <d v="2009-11-20T00:00:00"/>
    <d v="2009-11-21T00:00:00"/>
    <s v="November"/>
    <s v="2009"/>
    <n v="1"/>
    <b v="0"/>
    <s v="Medium"/>
    <n v="29"/>
    <n v="843.55"/>
    <n v="0.08"/>
    <s v="Regular Air"/>
    <n v="168.76"/>
    <n v="30.98"/>
    <n v="8.74"/>
    <s v="Mark Cousins"/>
    <s v="British Columbia"/>
    <s v="West"/>
    <s v="Corporate"/>
    <s v="Office Supplies"/>
    <s v="Paper"/>
    <n v="0.4"/>
  </r>
  <r>
    <n v="41286"/>
    <d v="2012-09-16T00:00:00"/>
    <d v="2012-09-17T00:00:00"/>
    <s v="September"/>
    <s v="2012"/>
    <n v="1"/>
    <b v="0"/>
    <s v="Medium"/>
    <n v="40"/>
    <n v="260.95999999999998"/>
    <n v="0.09"/>
    <s v="Regular Air"/>
    <n v="-96.7"/>
    <n v="6.48"/>
    <n v="6.22"/>
    <s v="Lena Hernandez"/>
    <s v="British Columbia"/>
    <s v="West"/>
    <s v="Home Office"/>
    <s v="Office Supplies"/>
    <s v="Paper"/>
    <n v="0.37"/>
  </r>
  <r>
    <n v="41412"/>
    <d v="2009-09-17T00:00:00"/>
    <d v="2009-09-19T00:00:00"/>
    <s v="September"/>
    <s v="2009"/>
    <n v="2"/>
    <b v="0"/>
    <s v="Not Specified"/>
    <n v="47"/>
    <n v="263.81"/>
    <n v="0.03"/>
    <s v="Regular Air"/>
    <n v="-237.54"/>
    <n v="5.4"/>
    <n v="7.78"/>
    <s v="Shahid Shariari"/>
    <s v="British Columbia"/>
    <s v="West"/>
    <s v="Consumer"/>
    <s v="Office Supplies"/>
    <s v="Binders and Binder Accessories"/>
    <n v="0.37"/>
  </r>
  <r>
    <n v="41569"/>
    <d v="2010-07-21T00:00:00"/>
    <d v="2010-07-23T00:00:00"/>
    <s v="July"/>
    <s v="2010"/>
    <n v="2"/>
    <b v="0"/>
    <s v="Critical"/>
    <n v="16"/>
    <n v="60.76"/>
    <n v="0.03"/>
    <s v="Regular Air"/>
    <n v="5.25"/>
    <n v="3.7"/>
    <n v="1.61"/>
    <s v="Khloe Miller"/>
    <s v="British Columbia"/>
    <s v="West"/>
    <s v="Corporate"/>
    <s v="Furniture"/>
    <s v="Office Furnishings"/>
    <n v="0.44"/>
  </r>
  <r>
    <n v="41633"/>
    <d v="2010-11-09T00:00:00"/>
    <d v="2010-11-09T00:00:00"/>
    <s v="November"/>
    <s v="2010"/>
    <n v="0"/>
    <s v="FREE DELIVERY"/>
    <s v="low"/>
    <n v="29"/>
    <n v="3636.91"/>
    <n v="0"/>
    <s v="Delivery Truck"/>
    <n v="-1284.24"/>
    <n v="122.99"/>
    <n v="70.2"/>
    <s v="Bill Eplett"/>
    <s v="British Columbia"/>
    <s v="West"/>
    <s v="Corporate"/>
    <s v="Furniture"/>
    <s v="Chairs &amp; Chairmats"/>
    <n v="0.74"/>
  </r>
  <r>
    <n v="41895"/>
    <d v="2011-01-10T00:00:00"/>
    <d v="2011-01-12T00:00:00"/>
    <s v="January"/>
    <s v="2011"/>
    <n v="2"/>
    <b v="0"/>
    <s v="Critical"/>
    <n v="8"/>
    <n v="27663.919999999998"/>
    <n v="0.05"/>
    <s v="Regular Air"/>
    <n v="-391.92"/>
    <n v="3499.99"/>
    <n v="24.49"/>
    <s v="Tony Chapman"/>
    <s v="British Columbia"/>
    <s v="West"/>
    <s v="Consumer"/>
    <s v="Technology"/>
    <s v="Copiers and Fax"/>
    <n v="0.37"/>
  </r>
  <r>
    <n v="42112"/>
    <d v="2010-12-24T00:00:00"/>
    <d v="2010-12-26T00:00:00"/>
    <s v="December"/>
    <s v="2010"/>
    <n v="2"/>
    <b v="0"/>
    <s v="Not Specified"/>
    <n v="16"/>
    <n v="2744.3609999999999"/>
    <n v="0.01"/>
    <s v="Regular Air"/>
    <n v="201.03"/>
    <n v="195.99"/>
    <n v="8.99"/>
    <s v="Bill Eplett"/>
    <s v="British Columbia"/>
    <s v="West"/>
    <s v="Corporate"/>
    <s v="Technology"/>
    <s v="Telephones and Communication"/>
    <n v="0.6"/>
  </r>
  <r>
    <n v="42177"/>
    <d v="2012-05-30T00:00:00"/>
    <d v="2012-05-31T00:00:00"/>
    <s v="May"/>
    <s v="2012"/>
    <n v="1"/>
    <b v="0"/>
    <s v="Not Specified"/>
    <n v="49"/>
    <n v="1201.934"/>
    <n v="0.03"/>
    <s v="Regular Air"/>
    <n v="47.42"/>
    <n v="28.99"/>
    <n v="8.59"/>
    <s v="Shahid Hopkins"/>
    <s v="British Columbia"/>
    <s v="West"/>
    <s v="Small Business"/>
    <s v="Technology"/>
    <s v="Telephones and Communication"/>
    <n v="0.56000000000000005"/>
  </r>
  <r>
    <n v="42177"/>
    <d v="2012-05-30T00:00:00"/>
    <d v="2012-06-02T00:00:00"/>
    <s v="June"/>
    <s v="2012"/>
    <n v="3"/>
    <b v="0"/>
    <s v="Not Specified"/>
    <n v="38"/>
    <n v="395.84"/>
    <n v="0"/>
    <s v="Regular Air"/>
    <n v="8.42"/>
    <n v="9.77"/>
    <n v="6.02"/>
    <s v="Shahid Hopkins"/>
    <s v="British Columbia"/>
    <s v="West"/>
    <s v="Small Business"/>
    <s v="Furniture"/>
    <s v="Office Furnishings"/>
    <n v="0.48"/>
  </r>
  <r>
    <n v="42339"/>
    <d v="2009-02-12T00:00:00"/>
    <d v="2009-02-12T00:00:00"/>
    <s v="February"/>
    <s v="2009"/>
    <n v="0"/>
    <s v="FREE DELIVERY"/>
    <s v="Critical"/>
    <n v="31"/>
    <n v="206.54"/>
    <n v="0.02"/>
    <s v="Regular Air"/>
    <n v="-178.82"/>
    <n v="6.48"/>
    <n v="9.68"/>
    <s v="Cathy Armstrong"/>
    <s v="British Columbia"/>
    <s v="West"/>
    <s v="Consumer"/>
    <s v="Office Supplies"/>
    <s v="Paper"/>
    <n v="0.36"/>
  </r>
  <r>
    <n v="42342"/>
    <d v="2009-09-04T00:00:00"/>
    <d v="2009-09-05T00:00:00"/>
    <s v="September"/>
    <s v="2009"/>
    <n v="1"/>
    <b v="0"/>
    <s v="Not Specified"/>
    <n v="25"/>
    <n v="318.14"/>
    <n v="0.01"/>
    <s v="Regular Air"/>
    <n v="49.67"/>
    <n v="12.28"/>
    <n v="5.09"/>
    <s v="Bill Eplett"/>
    <s v="British Columbia"/>
    <s v="West"/>
    <s v="Corporate"/>
    <s v="Office Supplies"/>
    <s v="Paper"/>
    <n v="0.38"/>
  </r>
  <r>
    <n v="42947"/>
    <d v="2010-08-26T00:00:00"/>
    <d v="2010-08-28T00:00:00"/>
    <s v="August"/>
    <s v="2010"/>
    <n v="2"/>
    <b v="0"/>
    <s v="low"/>
    <n v="5"/>
    <n v="177.05"/>
    <n v="0"/>
    <s v="Regular Air"/>
    <n v="-50.67"/>
    <n v="35.409999999999997"/>
    <n v="1.99"/>
    <s v="Patrick O'Brill"/>
    <s v="British Columbia"/>
    <s v="West"/>
    <s v="Home Office"/>
    <s v="Technology"/>
    <s v="Computer Peripherals"/>
    <n v="0.43"/>
  </r>
  <r>
    <n v="43079"/>
    <d v="2009-07-21T00:00:00"/>
    <d v="2009-07-22T00:00:00"/>
    <s v="July"/>
    <s v="2009"/>
    <n v="1"/>
    <b v="0"/>
    <s v="Medium"/>
    <n v="40"/>
    <n v="1184.03"/>
    <n v="0.04"/>
    <s v="Regular Air"/>
    <n v="-20.79"/>
    <n v="30.73"/>
    <n v="4"/>
    <s v="Giulietta Weimer"/>
    <s v="British Columbia"/>
    <s v="West"/>
    <s v="Home Office"/>
    <s v="Technology"/>
    <s v="Computer Peripherals"/>
    <n v="0.75"/>
  </r>
  <r>
    <n v="43111"/>
    <d v="2011-09-12T00:00:00"/>
    <d v="2011-09-13T00:00:00"/>
    <s v="September"/>
    <s v="2011"/>
    <n v="1"/>
    <b v="0"/>
    <s v="High"/>
    <n v="27"/>
    <n v="4722.83"/>
    <n v="0.01"/>
    <s v="Regular Air"/>
    <n v="1749.78"/>
    <n v="165.98"/>
    <n v="19.989999999999998"/>
    <s v="Sally Knutson"/>
    <s v="British Columbia"/>
    <s v="West"/>
    <s v="Consumer"/>
    <s v="Office Supplies"/>
    <s v="Binders and Binder Accessories"/>
    <n v="0.4"/>
  </r>
  <r>
    <n v="43140"/>
    <d v="2009-03-18T00:00:00"/>
    <d v="2009-03-20T00:00:00"/>
    <s v="March"/>
    <s v="2009"/>
    <n v="2"/>
    <b v="0"/>
    <s v="Critical"/>
    <n v="23"/>
    <n v="130.16"/>
    <n v="0.1"/>
    <s v="Regular Air"/>
    <n v="-49.53"/>
    <n v="5.98"/>
    <n v="5.14"/>
    <s v="Marc Harrigan"/>
    <s v="British Columbia"/>
    <s v="West"/>
    <s v="Home Office"/>
    <s v="Office Supplies"/>
    <s v="Paper"/>
    <n v="0.36"/>
  </r>
  <r>
    <n v="44098"/>
    <d v="2010-01-27T00:00:00"/>
    <d v="2010-01-31T00:00:00"/>
    <s v="January"/>
    <s v="2010"/>
    <n v="4"/>
    <b v="0"/>
    <s v="low"/>
    <n v="1"/>
    <n v="5.0599999999999996"/>
    <n v="0.01"/>
    <s v="Regular Air"/>
    <n v="-2.64"/>
    <n v="3.14"/>
    <n v="1.92"/>
    <s v="John Grady"/>
    <s v="British Columbia"/>
    <s v="West"/>
    <s v="Corporate"/>
    <s v="Office Supplies"/>
    <s v="Scissors, Rulers and Trimmers"/>
    <n v="0.84"/>
  </r>
  <r>
    <n v="44451"/>
    <d v="2011-09-11T00:00:00"/>
    <d v="2011-09-13T00:00:00"/>
    <s v="September"/>
    <s v="2011"/>
    <n v="2"/>
    <b v="0"/>
    <s v="Critical"/>
    <n v="4"/>
    <n v="103.9"/>
    <n v="7.0000000000000007E-2"/>
    <s v="Express Air"/>
    <n v="-19.260000000000002"/>
    <n v="22.98"/>
    <n v="7.58"/>
    <s v="Khloe Miller"/>
    <s v="Nova Scotia"/>
    <s v="Atlantic"/>
    <s v="Home Office"/>
    <s v="Furniture"/>
    <s v="Office Furnishings"/>
    <n v="0.51"/>
  </r>
  <r>
    <n v="45059"/>
    <d v="2011-02-03T00:00:00"/>
    <d v="2011-02-04T00:00:00"/>
    <s v="February"/>
    <s v="2011"/>
    <n v="1"/>
    <b v="0"/>
    <s v="Not Specified"/>
    <n v="35"/>
    <n v="1327.59"/>
    <n v="0.05"/>
    <s v="Express Air"/>
    <n v="371.28"/>
    <n v="37.74"/>
    <n v="2.9"/>
    <s v="Tony Chapman"/>
    <s v="Nova Scotia"/>
    <s v="Atlantic"/>
    <s v="Consumer"/>
    <s v="Office Supplies"/>
    <s v="Pens &amp; Art Supplies"/>
    <n v="0.59"/>
  </r>
  <r>
    <n v="45059"/>
    <d v="2011-02-03T00:00:00"/>
    <d v="2011-02-05T00:00:00"/>
    <s v="February"/>
    <s v="2011"/>
    <n v="2"/>
    <b v="0"/>
    <s v="Not Specified"/>
    <n v="39"/>
    <n v="3401.8"/>
    <n v="0.09"/>
    <s v="Express Air"/>
    <n v="-508.87"/>
    <n v="95.43"/>
    <n v="19.989999999999998"/>
    <s v="Tony Chapman"/>
    <s v="Nova Scotia"/>
    <s v="Atlantic"/>
    <s v="Consumer"/>
    <s v="Office Supplies"/>
    <s v="Storage &amp; Organization"/>
    <n v="0.79"/>
  </r>
  <r>
    <n v="45155"/>
    <d v="2011-02-15T00:00:00"/>
    <d v="2011-02-22T00:00:00"/>
    <s v="February"/>
    <s v="2011"/>
    <n v="7"/>
    <b v="0"/>
    <s v="low"/>
    <n v="44"/>
    <n v="181.61"/>
    <n v="0.03"/>
    <s v="Regular Air"/>
    <n v="-150.26"/>
    <n v="4.13"/>
    <n v="5.34"/>
    <s v="Ralph Kennedy"/>
    <s v="Nova Scotia"/>
    <s v="Atlantic"/>
    <s v="Corporate"/>
    <s v="Office Supplies"/>
    <s v="Binders and Binder Accessories"/>
    <n v="0.38"/>
  </r>
  <r>
    <n v="45155"/>
    <d v="2011-02-15T00:00:00"/>
    <d v="2011-02-15T00:00:00"/>
    <s v="February"/>
    <s v="2011"/>
    <n v="0"/>
    <s v="FREE DELIVERY"/>
    <s v="low"/>
    <n v="35"/>
    <n v="111.55"/>
    <n v="0.05"/>
    <s v="Regular Air"/>
    <n v="-54.25"/>
    <n v="3.14"/>
    <n v="1.92"/>
    <s v="Ralph Kennedy"/>
    <s v="Nova Scotia"/>
    <s v="Atlantic"/>
    <s v="Corporate"/>
    <s v="Office Supplies"/>
    <s v="Scissors, Rulers and Trimmers"/>
    <n v="0.84"/>
  </r>
  <r>
    <n v="45317"/>
    <d v="2012-03-01T00:00:00"/>
    <d v="2012-03-08T00:00:00"/>
    <s v="March"/>
    <s v="2012"/>
    <n v="7"/>
    <b v="0"/>
    <s v="low"/>
    <n v="36"/>
    <n v="1435.95"/>
    <n v="0.05"/>
    <s v="Regular Air"/>
    <n v="486.9"/>
    <n v="39.24"/>
    <n v="1.99"/>
    <s v="Trudy Schmidt"/>
    <s v="Nova Scotia"/>
    <s v="Atlantic"/>
    <s v="Small Business"/>
    <s v="Technology"/>
    <s v="Computer Peripherals"/>
    <n v="0.51"/>
  </r>
  <r>
    <n v="45317"/>
    <d v="2012-03-01T00:00:00"/>
    <d v="2012-03-08T00:00:00"/>
    <s v="March"/>
    <s v="2012"/>
    <n v="7"/>
    <b v="0"/>
    <s v="low"/>
    <n v="28"/>
    <n v="961.06"/>
    <n v="0.05"/>
    <s v="Regular Air"/>
    <n v="361.82"/>
    <n v="34.229999999999997"/>
    <n v="5.0199999999999996"/>
    <s v="Trudy Schmidt"/>
    <s v="Nova Scotia"/>
    <s v="Atlantic"/>
    <s v="Small Business"/>
    <s v="Furniture"/>
    <s v="Office Furnishings"/>
    <n v="0.55000000000000004"/>
  </r>
  <r>
    <n v="45731"/>
    <d v="2009-08-10T00:00:00"/>
    <d v="2009-08-11T00:00:00"/>
    <s v="August"/>
    <s v="2009"/>
    <n v="1"/>
    <b v="0"/>
    <s v="Critical"/>
    <n v="19"/>
    <n v="146.63"/>
    <n v="0.01"/>
    <s v="Express Air"/>
    <n v="-30.06"/>
    <n v="6.48"/>
    <n v="6.22"/>
    <s v="Gene Hale"/>
    <s v="Nova Scotia"/>
    <s v="Atlantic"/>
    <s v="Consumer"/>
    <s v="Office Supplies"/>
    <s v="Paper"/>
    <n v="0.37"/>
  </r>
  <r>
    <n v="45731"/>
    <d v="2009-08-10T00:00:00"/>
    <d v="2009-08-12T00:00:00"/>
    <s v="August"/>
    <s v="2009"/>
    <n v="2"/>
    <b v="0"/>
    <s v="Critical"/>
    <n v="35"/>
    <n v="2506.2674999999999"/>
    <n v="0.03"/>
    <s v="Regular Air"/>
    <n v="1160.58"/>
    <n v="85.99"/>
    <n v="3.3"/>
    <s v="Gene Hale"/>
    <s v="Nova Scotia"/>
    <s v="Atlantic"/>
    <s v="Consumer"/>
    <s v="Technology"/>
    <s v="Telephones and Communication"/>
    <n v="0.37"/>
  </r>
  <r>
    <n v="46849"/>
    <d v="2010-12-13T00:00:00"/>
    <d v="2010-12-14T00:00:00"/>
    <s v="December"/>
    <s v="2010"/>
    <n v="1"/>
    <b v="0"/>
    <s v="Not Specified"/>
    <n v="23"/>
    <n v="188.54"/>
    <n v="0.09"/>
    <s v="Regular Air"/>
    <n v="9.82"/>
    <n v="8.33"/>
    <n v="1.99"/>
    <s v="Sarah Bern"/>
    <s v="Nova Scotia"/>
    <s v="Atlantic"/>
    <s v="Corporate"/>
    <s v="Technology"/>
    <s v="Computer Peripherals"/>
    <n v="0.52"/>
  </r>
  <r>
    <n v="47108"/>
    <d v="2009-10-15T00:00:00"/>
    <d v="2009-10-16T00:00:00"/>
    <s v="October"/>
    <s v="2009"/>
    <n v="1"/>
    <b v="0"/>
    <s v="Not Specified"/>
    <n v="19"/>
    <n v="359.68"/>
    <n v="7.0000000000000007E-2"/>
    <s v="Regular Air"/>
    <n v="187.15"/>
    <n v="18.649999999999999"/>
    <n v="3.77"/>
    <s v="Justin Hirsh"/>
    <s v="Nova Scotia"/>
    <s v="Atlantic"/>
    <s v="Consumer"/>
    <s v="Furniture"/>
    <s v="Office Furnishings"/>
    <n v="0.39"/>
  </r>
  <r>
    <n v="47108"/>
    <d v="2009-10-15T00:00:00"/>
    <d v="2009-10-17T00:00:00"/>
    <s v="October"/>
    <s v="2009"/>
    <n v="2"/>
    <b v="0"/>
    <s v="Not Specified"/>
    <n v="7"/>
    <n v="131.55000000000001"/>
    <n v="0.06"/>
    <s v="Regular Air"/>
    <n v="-43.74"/>
    <n v="17.98"/>
    <n v="8.51"/>
    <s v="Justin Hirsh"/>
    <s v="Nova Scotia"/>
    <s v="Atlantic"/>
    <s v="Consumer"/>
    <s v="Technology"/>
    <s v="Office Machines"/>
    <n v="0.4"/>
  </r>
  <r>
    <n v="47108"/>
    <d v="2009-10-15T00:00:00"/>
    <d v="2009-10-18T00:00:00"/>
    <s v="October"/>
    <s v="2009"/>
    <n v="3"/>
    <b v="0"/>
    <s v="Not Specified"/>
    <n v="26"/>
    <n v="258.11"/>
    <n v="0.1"/>
    <s v="Express Air"/>
    <n v="9.9499999999999993"/>
    <n v="9.99"/>
    <n v="4.78"/>
    <s v="Justin Hirsh"/>
    <s v="Nova Scotia"/>
    <s v="Atlantic"/>
    <s v="Consumer"/>
    <s v="Office Supplies"/>
    <s v="Paper"/>
    <n v="0.4"/>
  </r>
  <r>
    <n v="47108"/>
    <d v="2009-10-15T00:00:00"/>
    <d v="2009-10-16T00:00:00"/>
    <s v="October"/>
    <s v="2009"/>
    <n v="1"/>
    <b v="0"/>
    <s v="Not Specified"/>
    <n v="9"/>
    <n v="1288.5150000000001"/>
    <n v="0.08"/>
    <s v="Express Air"/>
    <n v="-382.57"/>
    <n v="175.99"/>
    <n v="8.99"/>
    <s v="Justin Hirsh"/>
    <s v="Nova Scotia"/>
    <s v="Atlantic"/>
    <s v="Consumer"/>
    <s v="Technology"/>
    <s v="Telephones and Communication"/>
    <n v="0.56999999999999995"/>
  </r>
  <r>
    <n v="47520"/>
    <d v="2009-10-07T00:00:00"/>
    <d v="2009-10-09T00:00:00"/>
    <s v="October"/>
    <s v="2009"/>
    <n v="2"/>
    <b v="0"/>
    <s v="Not Specified"/>
    <n v="36"/>
    <n v="277.88"/>
    <n v="0.09"/>
    <s v="Regular Air"/>
    <n v="-64.41"/>
    <n v="7.68"/>
    <n v="6.16"/>
    <s v="Liz Price"/>
    <s v="Nova Scotia"/>
    <s v="Atlantic"/>
    <s v="Consumer"/>
    <s v="Office Supplies"/>
    <s v="Binders and Binder Accessories"/>
    <n v="0.35"/>
  </r>
  <r>
    <n v="47520"/>
    <d v="2009-10-07T00:00:00"/>
    <d v="2009-10-09T00:00:00"/>
    <s v="October"/>
    <s v="2009"/>
    <n v="2"/>
    <b v="0"/>
    <s v="Not Specified"/>
    <n v="13"/>
    <n v="3939.89"/>
    <n v="0.05"/>
    <s v="Delivery Truck"/>
    <n v="598.24"/>
    <n v="291.73"/>
    <n v="48.8"/>
    <s v="Liz Price"/>
    <s v="Nova Scotia"/>
    <s v="Atlantic"/>
    <s v="Consumer"/>
    <s v="Furniture"/>
    <s v="Chairs &amp; Chairmats"/>
    <n v="0.56000000000000005"/>
  </r>
  <r>
    <n v="47520"/>
    <d v="2009-10-07T00:00:00"/>
    <d v="2009-10-09T00:00:00"/>
    <s v="October"/>
    <s v="2009"/>
    <n v="2"/>
    <b v="0"/>
    <s v="Not Specified"/>
    <n v="47"/>
    <n v="925.3"/>
    <n v="0.04"/>
    <s v="Regular Air"/>
    <n v="257.31"/>
    <n v="19.98"/>
    <n v="5.77"/>
    <s v="Liz Price"/>
    <s v="Nova Scotia"/>
    <s v="Atlantic"/>
    <s v="Consumer"/>
    <s v="Office Supplies"/>
    <s v="Paper"/>
    <n v="0.38"/>
  </r>
  <r>
    <n v="47527"/>
    <d v="2010-09-17T00:00:00"/>
    <d v="2010-09-18T00:00:00"/>
    <s v="September"/>
    <s v="2010"/>
    <n v="1"/>
    <b v="0"/>
    <s v="Medium"/>
    <n v="48"/>
    <n v="12072.9"/>
    <n v="0.04"/>
    <s v="Delivery Truck"/>
    <n v="3064.51"/>
    <n v="243.98"/>
    <n v="43.32"/>
    <s v="Greg Maxwell"/>
    <s v="Nova Scotia"/>
    <s v="Atlantic"/>
    <s v="Home Office"/>
    <s v="Furniture"/>
    <s v="Chairs &amp; Chairmats"/>
    <n v="0.55000000000000004"/>
  </r>
  <r>
    <n v="47713"/>
    <d v="2009-07-03T00:00:00"/>
    <d v="2009-07-03T00:00:00"/>
    <s v="July"/>
    <s v="2009"/>
    <n v="0"/>
    <s v="FREE DELIVERY"/>
    <s v="High"/>
    <n v="34"/>
    <n v="3419.1505000000002"/>
    <n v="0"/>
    <s v="Regular Air"/>
    <n v="858.58"/>
    <n v="115.99"/>
    <n v="5.92"/>
    <s v="Marc Harrigan"/>
    <s v="Nova Scotia"/>
    <s v="Atlantic"/>
    <s v="Home Office"/>
    <s v="Technology"/>
    <s v="Telephones and Communication"/>
    <n v="0.57999999999999996"/>
  </r>
  <r>
    <n v="47750"/>
    <d v="2010-06-15T00:00:00"/>
    <d v="2010-06-15T00:00:00"/>
    <s v="June"/>
    <s v="2010"/>
    <n v="0"/>
    <s v="FREE DELIVERY"/>
    <s v="low"/>
    <n v="1"/>
    <n v="195.04"/>
    <n v="0.08"/>
    <s v="Regular Air"/>
    <n v="-149.41"/>
    <n v="167.27"/>
    <n v="35"/>
    <s v="Sally Knutson"/>
    <s v="Nova Scotia"/>
    <s v="Atlantic"/>
    <s v="Corporate"/>
    <s v="Office Supplies"/>
    <s v="Storage &amp; Organization"/>
    <n v="0.85"/>
  </r>
  <r>
    <n v="48452"/>
    <d v="2010-10-09T00:00:00"/>
    <d v="2010-10-11T00:00:00"/>
    <s v="October"/>
    <s v="2010"/>
    <n v="2"/>
    <b v="0"/>
    <s v="High"/>
    <n v="32"/>
    <n v="1859.01"/>
    <n v="0.09"/>
    <s v="Delivery Truck"/>
    <n v="-588.9"/>
    <n v="60.98"/>
    <n v="30"/>
    <s v="Giulietta Weimer"/>
    <s v="Nova Scotia"/>
    <s v="Atlantic"/>
    <s v="Corporate"/>
    <s v="Furniture"/>
    <s v="Chairs &amp; Chairmats"/>
    <n v="0.7"/>
  </r>
  <r>
    <n v="48452"/>
    <d v="2010-10-09T00:00:00"/>
    <d v="2010-10-09T00:00:00"/>
    <s v="October"/>
    <s v="2010"/>
    <n v="0"/>
    <s v="FREE DELIVERY"/>
    <s v="High"/>
    <n v="19"/>
    <n v="1781.11"/>
    <n v="0.1"/>
    <s v="Regular Air"/>
    <n v="51.44"/>
    <n v="99.99"/>
    <n v="19.989999999999998"/>
    <s v="Giulietta Weimer"/>
    <s v="Nova Scotia"/>
    <s v="Atlantic"/>
    <s v="Corporate"/>
    <s v="Technology"/>
    <s v="Computer Peripherals"/>
    <n v="0.5"/>
  </r>
  <r>
    <n v="48452"/>
    <d v="2010-10-09T00:00:00"/>
    <d v="2010-10-10T00:00:00"/>
    <s v="October"/>
    <s v="2010"/>
    <n v="1"/>
    <b v="0"/>
    <s v="High"/>
    <n v="44"/>
    <n v="185.32"/>
    <n v="0.03"/>
    <s v="Regular Air"/>
    <n v="-192.56"/>
    <n v="4.18"/>
    <n v="6.92"/>
    <s v="Giulietta Weimer"/>
    <s v="Nova Scotia"/>
    <s v="Atlantic"/>
    <s v="Corporate"/>
    <s v="Furniture"/>
    <s v="Office Furnishings"/>
    <n v="0.49"/>
  </r>
  <r>
    <n v="48452"/>
    <d v="2010-10-09T00:00:00"/>
    <d v="2010-10-11T00:00:00"/>
    <s v="October"/>
    <s v="2010"/>
    <n v="2"/>
    <b v="0"/>
    <s v="High"/>
    <n v="15"/>
    <n v="73.41"/>
    <n v="0.08"/>
    <s v="Regular Air"/>
    <n v="-44.79"/>
    <n v="4.91"/>
    <n v="4.97"/>
    <s v="Giulietta Weimer"/>
    <s v="Nova Scotia"/>
    <s v="Atlantic"/>
    <s v="Corporate"/>
    <s v="Office Supplies"/>
    <s v="Binders and Binder Accessories"/>
    <n v="0.38"/>
  </r>
  <r>
    <n v="48452"/>
    <d v="2010-10-09T00:00:00"/>
    <d v="2010-10-11T00:00:00"/>
    <s v="October"/>
    <s v="2010"/>
    <n v="2"/>
    <b v="0"/>
    <s v="High"/>
    <n v="28"/>
    <n v="43.66"/>
    <n v="0.04"/>
    <s v="Regular Air"/>
    <n v="5.77"/>
    <n v="1.48"/>
    <n v="0.7"/>
    <s v="Giulietta Weimer"/>
    <s v="Nova Scotia"/>
    <s v="Atlantic"/>
    <s v="Corporate"/>
    <s v="Office Supplies"/>
    <s v="Rubber Bands"/>
    <n v="0.37"/>
  </r>
  <r>
    <n v="49088"/>
    <d v="2009-09-23T00:00:00"/>
    <d v="2009-09-24T00:00:00"/>
    <s v="September"/>
    <s v="2009"/>
    <n v="1"/>
    <b v="0"/>
    <s v="Critical"/>
    <n v="16"/>
    <n v="130.11000000000001"/>
    <n v="0.03"/>
    <s v="Regular Air"/>
    <n v="-47.69"/>
    <n v="8.1199999999999992"/>
    <n v="2.83"/>
    <s v="Kristina Nunn"/>
    <s v="Nova Scotia"/>
    <s v="Atlantic"/>
    <s v="Consumer"/>
    <s v="Technology"/>
    <s v="Computer Peripherals"/>
    <n v="0.77"/>
  </r>
  <r>
    <n v="49088"/>
    <d v="2009-09-23T00:00:00"/>
    <d v="2009-09-24T00:00:00"/>
    <s v="September"/>
    <s v="2009"/>
    <n v="1"/>
    <b v="0"/>
    <s v="Critical"/>
    <n v="15"/>
    <n v="4012.58"/>
    <n v="0.05"/>
    <s v="Express Air"/>
    <n v="-425.14"/>
    <n v="279.48"/>
    <n v="35"/>
    <s v="Kristina Nunn"/>
    <s v="Nova Scotia"/>
    <s v="Atlantic"/>
    <s v="Consumer"/>
    <s v="Office Supplies"/>
    <s v="Storage &amp; Organization"/>
    <n v="0.8"/>
  </r>
  <r>
    <n v="49088"/>
    <d v="2009-09-23T00:00:00"/>
    <d v="2009-09-25T00:00:00"/>
    <s v="September"/>
    <s v="2009"/>
    <n v="2"/>
    <b v="0"/>
    <s v="Critical"/>
    <n v="31"/>
    <n v="1295.54"/>
    <n v="0.06"/>
    <s v="Regular Air"/>
    <n v="214.23"/>
    <n v="40.99"/>
    <n v="17.48"/>
    <s v="Kristina Nunn"/>
    <s v="Nova Scotia"/>
    <s v="Atlantic"/>
    <s v="Consumer"/>
    <s v="Office Supplies"/>
    <s v="Paper"/>
    <n v="0.36"/>
  </r>
  <r>
    <n v="49223"/>
    <d v="2011-10-02T00:00:00"/>
    <d v="2011-10-02T00:00:00"/>
    <s v="October"/>
    <s v="2011"/>
    <n v="0"/>
    <s v="FREE DELIVERY"/>
    <s v="Medium"/>
    <n v="24"/>
    <n v="238.25"/>
    <n v="0.05"/>
    <s v="Regular Air"/>
    <n v="-83.55"/>
    <n v="9.3800000000000008"/>
    <n v="7.28"/>
    <s v="Chuck Clark"/>
    <s v="Nova Scotia"/>
    <s v="Atlantic"/>
    <s v="Corporate"/>
    <s v="Office Supplies"/>
    <s v="Storage &amp; Organization"/>
    <n v="0.56999999999999995"/>
  </r>
  <r>
    <n v="49634"/>
    <d v="2012-03-23T00:00:00"/>
    <d v="2012-03-24T00:00:00"/>
    <s v="March"/>
    <s v="2012"/>
    <n v="1"/>
    <b v="0"/>
    <s v="Not Specified"/>
    <n v="39"/>
    <n v="403.73"/>
    <n v="0.06"/>
    <s v="Regular Air"/>
    <n v="-44.13"/>
    <n v="10.89"/>
    <n v="4.5"/>
    <s v="Sally Knutson"/>
    <s v="Nova Scotia"/>
    <s v="Atlantic"/>
    <s v="Consumer"/>
    <s v="Office Supplies"/>
    <s v="Appliances"/>
    <n v="0.59"/>
  </r>
  <r>
    <n v="49634"/>
    <d v="2012-03-23T00:00:00"/>
    <d v="2012-03-25T00:00:00"/>
    <s v="March"/>
    <s v="2012"/>
    <n v="2"/>
    <b v="0"/>
    <s v="Not Specified"/>
    <n v="3"/>
    <n v="86.85"/>
    <n v="0.05"/>
    <s v="Regular Air"/>
    <n v="-67.22"/>
    <n v="28.48"/>
    <n v="1.99"/>
    <s v="Sally Knutson"/>
    <s v="Nova Scotia"/>
    <s v="Atlantic"/>
    <s v="Consumer"/>
    <s v="Technology"/>
    <s v="Computer Peripherals"/>
    <n v="0.4"/>
  </r>
  <r>
    <n v="49987"/>
    <d v="2011-01-19T00:00:00"/>
    <d v="2011-01-22T00:00:00"/>
    <s v="January"/>
    <s v="2011"/>
    <n v="3"/>
    <b v="0"/>
    <s v="High"/>
    <n v="15"/>
    <n v="1795.49"/>
    <n v="0.05"/>
    <s v="Delivery Truck"/>
    <n v="-626.04"/>
    <n v="114.98"/>
    <n v="58.72"/>
    <s v="Tanja Norvell"/>
    <s v="Nova Scotia"/>
    <s v="Atlantic"/>
    <s v="Consumer"/>
    <s v="Furniture"/>
    <s v="Bookcases"/>
    <n v="0.76"/>
  </r>
  <r>
    <n v="49987"/>
    <d v="2011-01-19T00:00:00"/>
    <d v="2011-01-22T00:00:00"/>
    <s v="January"/>
    <s v="2011"/>
    <n v="3"/>
    <b v="0"/>
    <s v="High"/>
    <n v="4"/>
    <n v="926.58"/>
    <n v="0.03"/>
    <s v="Delivery Truck"/>
    <n v="-226.51"/>
    <n v="212.6"/>
    <n v="52.2"/>
    <s v="Tanja Norvell"/>
    <s v="Nova Scotia"/>
    <s v="Atlantic"/>
    <s v="Consumer"/>
    <s v="Furniture"/>
    <s v="Tables"/>
    <n v="0.64"/>
  </r>
  <r>
    <n v="50208"/>
    <d v="2011-01-22T00:00:00"/>
    <d v="2011-01-23T00:00:00"/>
    <s v="January"/>
    <s v="2011"/>
    <n v="1"/>
    <b v="0"/>
    <s v="Medium"/>
    <n v="4"/>
    <n v="38.76"/>
    <n v="0.1"/>
    <s v="Express Air"/>
    <n v="-12.13"/>
    <n v="6.23"/>
    <n v="6.97"/>
    <s v="Sarah Bern"/>
    <s v="Nova Scotia"/>
    <s v="Atlantic"/>
    <s v="Corporate"/>
    <s v="Office Supplies"/>
    <s v="Binders and Binder Accessories"/>
    <n v="0.36"/>
  </r>
  <r>
    <n v="50338"/>
    <d v="2009-03-23T00:00:00"/>
    <d v="2009-03-25T00:00:00"/>
    <s v="March"/>
    <s v="2009"/>
    <n v="2"/>
    <b v="0"/>
    <s v="Not Specified"/>
    <n v="36"/>
    <n v="551.44000000000005"/>
    <n v="0"/>
    <s v="Regular Air"/>
    <n v="28.7"/>
    <n v="13.99"/>
    <n v="7.51"/>
    <s v="Liz Price"/>
    <s v="Nova Scotia"/>
    <s v="Atlantic"/>
    <s v="Corporate"/>
    <s v="Technology"/>
    <s v="Office Machines"/>
    <n v="0.39"/>
  </r>
  <r>
    <n v="50945"/>
    <d v="2011-01-07T00:00:00"/>
    <d v="2011-01-09T00:00:00"/>
    <s v="January"/>
    <s v="2011"/>
    <n v="2"/>
    <b v="0"/>
    <s v="Critical"/>
    <n v="27"/>
    <n v="834.0625"/>
    <n v="0.01"/>
    <s v="Regular Air"/>
    <n v="192.29"/>
    <n v="35.99"/>
    <n v="1.25"/>
    <s v="Vicky Freymann"/>
    <s v="Nova Scotia"/>
    <s v="Atlantic"/>
    <s v="Home Office"/>
    <s v="Technology"/>
    <s v="Telephones and Communication"/>
    <n v="0.56999999999999995"/>
  </r>
  <r>
    <n v="51462"/>
    <d v="2011-06-22T00:00:00"/>
    <d v="2011-06-24T00:00:00"/>
    <s v="June"/>
    <s v="2011"/>
    <n v="2"/>
    <b v="0"/>
    <s v="Medium"/>
    <n v="15"/>
    <n v="417.88"/>
    <n v="0.08"/>
    <s v="Express Air"/>
    <n v="-13.95"/>
    <n v="28.15"/>
    <n v="8.99"/>
    <s v="Philisse Overcash"/>
    <s v="Nova Scotia"/>
    <s v="Atlantic"/>
    <s v="Small Business"/>
    <s v="Office Supplies"/>
    <s v="Pens &amp; Art Supplies"/>
    <n v="0.56999999999999995"/>
  </r>
  <r>
    <n v="51494"/>
    <d v="2011-08-03T00:00:00"/>
    <d v="2011-08-05T00:00:00"/>
    <s v="August"/>
    <s v="2011"/>
    <n v="2"/>
    <b v="0"/>
    <s v="Critical"/>
    <n v="42"/>
    <n v="493.56"/>
    <n v="0.06"/>
    <s v="Regular Air"/>
    <n v="12.73"/>
    <n v="11.99"/>
    <n v="5.99"/>
    <s v="Justin Hirsh"/>
    <s v="Nova Scotia"/>
    <s v="Atlantic"/>
    <s v="Consumer"/>
    <s v="Technology"/>
    <s v="Office Machines"/>
    <n v="0.36"/>
  </r>
  <r>
    <n v="51525"/>
    <d v="2011-11-07T00:00:00"/>
    <d v="2011-11-09T00:00:00"/>
    <s v="November"/>
    <s v="2011"/>
    <n v="2"/>
    <b v="0"/>
    <s v="Critical"/>
    <n v="18"/>
    <n v="360.24"/>
    <n v="0.04"/>
    <s v="Express Air"/>
    <n v="-36.24"/>
    <n v="19.98"/>
    <n v="4"/>
    <s v="Patrick O'Brill"/>
    <s v="Nova Scotia"/>
    <s v="Atlantic"/>
    <s v="Home Office"/>
    <s v="Technology"/>
    <s v="Computer Peripherals"/>
    <n v="0.68"/>
  </r>
  <r>
    <n v="51525"/>
    <d v="2011-11-07T00:00:00"/>
    <d v="2011-11-09T00:00:00"/>
    <s v="November"/>
    <s v="2011"/>
    <n v="2"/>
    <b v="0"/>
    <s v="Critical"/>
    <n v="46"/>
    <n v="1463.27"/>
    <n v="0.09"/>
    <s v="Regular Air"/>
    <n v="104.22"/>
    <n v="34.76"/>
    <n v="8.2200000000000006"/>
    <s v="Patrick O'Brill"/>
    <s v="Nova Scotia"/>
    <s v="Atlantic"/>
    <s v="Home Office"/>
    <s v="Office Supplies"/>
    <s v="Storage &amp; Organization"/>
    <n v="0.56999999999999995"/>
  </r>
  <r>
    <n v="52933"/>
    <d v="2010-08-26T00:00:00"/>
    <d v="2010-09-02T00:00:00"/>
    <s v="September"/>
    <s v="2010"/>
    <n v="7"/>
    <b v="0"/>
    <s v="low"/>
    <n v="44"/>
    <n v="210.46"/>
    <n v="0.03"/>
    <s v="Express Air"/>
    <n v="50.04"/>
    <n v="4.49"/>
    <n v="1.49"/>
    <s v="Liz Price"/>
    <s v="Nova Scotia"/>
    <s v="Atlantic"/>
    <s v="Consumer"/>
    <s v="Office Supplies"/>
    <s v="Binders and Binder Accessories"/>
    <n v="0.39"/>
  </r>
  <r>
    <n v="53025"/>
    <d v="2010-03-17T00:00:00"/>
    <d v="2010-03-18T00:00:00"/>
    <s v="March"/>
    <s v="2010"/>
    <n v="1"/>
    <b v="0"/>
    <s v="Critical"/>
    <n v="32"/>
    <n v="195.57"/>
    <n v="0.09"/>
    <s v="Regular Air"/>
    <n v="-132.93"/>
    <n v="5.98"/>
    <n v="7.5"/>
    <s v="Justin Hirsh"/>
    <s v="Nova Scotia"/>
    <s v="Atlantic"/>
    <s v="Consumer"/>
    <s v="Office Supplies"/>
    <s v="Paper"/>
    <n v="0.4"/>
  </r>
  <r>
    <n v="53894"/>
    <d v="2009-07-07T00:00:00"/>
    <d v="2009-07-08T00:00:00"/>
    <s v="July"/>
    <s v="2009"/>
    <n v="1"/>
    <b v="0"/>
    <s v="Critical"/>
    <n v="47"/>
    <n v="691.52"/>
    <n v="0.03"/>
    <s v="Regular Air"/>
    <n v="107.02"/>
    <n v="14.2"/>
    <n v="5.3"/>
    <s v="Cathy Armstrong"/>
    <s v="Nova Scotia"/>
    <s v="Atlantic"/>
    <s v="Consumer"/>
    <s v="Furniture"/>
    <s v="Office Furnishings"/>
    <n v="0.46"/>
  </r>
  <r>
    <n v="53894"/>
    <d v="2009-07-07T00:00:00"/>
    <d v="2009-07-08T00:00:00"/>
    <s v="July"/>
    <s v="2009"/>
    <n v="1"/>
    <b v="0"/>
    <s v="Critical"/>
    <n v="37"/>
    <n v="2756.17"/>
    <n v="0.04"/>
    <s v="Regular Air"/>
    <n v="-1561.72"/>
    <n v="71.37"/>
    <n v="69"/>
    <s v="Cathy Armstrong"/>
    <s v="Nova Scotia"/>
    <s v="Atlantic"/>
    <s v="Consumer"/>
    <s v="Furniture"/>
    <s v="Tables"/>
    <n v="0.68"/>
  </r>
  <r>
    <n v="53894"/>
    <d v="2009-07-07T00:00:00"/>
    <d v="2009-07-07T00:00:00"/>
    <s v="July"/>
    <s v="2009"/>
    <n v="0"/>
    <s v="FREE DELIVERY"/>
    <s v="Critical"/>
    <n v="29"/>
    <n v="5159.3725000000004"/>
    <n v="0.02"/>
    <s v="Express Air"/>
    <n v="1252.48"/>
    <n v="200.99"/>
    <n v="8.08"/>
    <s v="Cathy Armstrong"/>
    <s v="Nova Scotia"/>
    <s v="Atlantic"/>
    <s v="Consumer"/>
    <s v="Technology"/>
    <s v="Telephones and Communication"/>
    <n v="0.59"/>
  </r>
  <r>
    <n v="53953"/>
    <d v="2009-03-27T00:00:00"/>
    <d v="2009-03-28T00:00:00"/>
    <s v="March"/>
    <s v="2009"/>
    <n v="1"/>
    <b v="0"/>
    <s v="Not Specified"/>
    <n v="36"/>
    <n v="307.64999999999998"/>
    <n v="7.0000000000000007E-2"/>
    <s v="Regular Air"/>
    <n v="91.73"/>
    <n v="8.9499999999999993"/>
    <n v="2.0099999999999998"/>
    <s v="Heather Jas"/>
    <s v="Nova Scotia"/>
    <s v="Atlantic"/>
    <s v="Corporate"/>
    <s v="Office Supplies"/>
    <s v="Paper"/>
    <n v="0.39"/>
  </r>
  <r>
    <n v="54304"/>
    <d v="2010-02-17T00:00:00"/>
    <d v="2010-02-19T00:00:00"/>
    <s v="February"/>
    <s v="2010"/>
    <n v="2"/>
    <b v="0"/>
    <s v="High"/>
    <n v="11"/>
    <n v="558.62"/>
    <n v="0.03"/>
    <s v="Regular Air"/>
    <n v="118.32"/>
    <n v="48.58"/>
    <n v="3.99"/>
    <s v="Justin Hirsh"/>
    <s v="Nova Scotia"/>
    <s v="Atlantic"/>
    <s v="Consumer"/>
    <s v="Office Supplies"/>
    <s v="Appliances"/>
    <n v="0.56000000000000005"/>
  </r>
  <r>
    <n v="55075"/>
    <d v="2011-02-01T00:00:00"/>
    <d v="2011-02-04T00:00:00"/>
    <s v="February"/>
    <s v="2011"/>
    <n v="3"/>
    <b v="0"/>
    <s v="Critical"/>
    <n v="21"/>
    <n v="556.45000000000005"/>
    <n v="0.08"/>
    <s v="Delivery Truck"/>
    <n v="-124.42"/>
    <n v="25.98"/>
    <n v="14.36"/>
    <s v="Lena Hernandez"/>
    <s v="Nova Scotia"/>
    <s v="Atlantic"/>
    <s v="Home Office"/>
    <s v="Furniture"/>
    <s v="Chairs &amp; Chairmats"/>
    <n v="0.6"/>
  </r>
  <r>
    <n v="55268"/>
    <d v="2012-03-17T00:00:00"/>
    <d v="2012-03-18T00:00:00"/>
    <s v="March"/>
    <s v="2012"/>
    <n v="1"/>
    <b v="0"/>
    <s v="High"/>
    <n v="11"/>
    <n v="61.46"/>
    <n v="0.08"/>
    <s v="Express Air"/>
    <n v="-47.83"/>
    <n v="4.8899999999999997"/>
    <n v="4.93"/>
    <s v="Patrick O'Brill"/>
    <s v="Nova Scotia"/>
    <s v="Atlantic"/>
    <s v="Home Office"/>
    <s v="Technology"/>
    <s v="Computer Peripherals"/>
    <n v="0.66"/>
  </r>
  <r>
    <n v="55367"/>
    <d v="2009-01-10T00:00:00"/>
    <d v="2009-01-11T00:00:00"/>
    <s v="January"/>
    <s v="2009"/>
    <n v="1"/>
    <b v="0"/>
    <s v="Critical"/>
    <n v="31"/>
    <n v="2137.1"/>
    <n v="0.05"/>
    <s v="Delivery Truck"/>
    <n v="-686.01"/>
    <n v="70.98"/>
    <n v="46.74"/>
    <s v="Kristina Nunn"/>
    <s v="Nova Scotia"/>
    <s v="Atlantic"/>
    <s v="Consumer"/>
    <s v="Furniture"/>
    <s v="Bookcases"/>
    <n v="0.56000000000000005"/>
  </r>
  <r>
    <n v="55367"/>
    <d v="2009-01-10T00:00:00"/>
    <d v="2009-01-12T00:00:00"/>
    <s v="January"/>
    <s v="2009"/>
    <n v="2"/>
    <b v="0"/>
    <s v="Critical"/>
    <n v="48"/>
    <n v="571.16999999999996"/>
    <n v="0.05"/>
    <s v="Regular Air"/>
    <n v="129.87"/>
    <n v="11.55"/>
    <n v="2.36"/>
    <s v="Kristina Nunn"/>
    <s v="Nova Scotia"/>
    <s v="Atlantic"/>
    <s v="Consumer"/>
    <s v="Office Supplies"/>
    <s v="Pens &amp; Art Supplies"/>
    <n v="0.55000000000000004"/>
  </r>
  <r>
    <n v="56321"/>
    <d v="2010-04-16T00:00:00"/>
    <d v="2010-04-18T00:00:00"/>
    <s v="April"/>
    <s v="2010"/>
    <n v="2"/>
    <b v="0"/>
    <s v="Critical"/>
    <n v="24"/>
    <n v="135.88"/>
    <n v="0.1"/>
    <s v="Regular Air"/>
    <n v="-75.39"/>
    <n v="5.8"/>
    <n v="5.59"/>
    <s v="Shahid Shariari"/>
    <s v="Nova Scotia"/>
    <s v="Atlantic"/>
    <s v="Consumer"/>
    <s v="Office Supplies"/>
    <s v="Binders and Binder Accessories"/>
    <n v="0.4"/>
  </r>
  <r>
    <n v="56610"/>
    <d v="2010-03-07T00:00:00"/>
    <d v="2010-03-07T00:00:00"/>
    <s v="March"/>
    <s v="2010"/>
    <n v="0"/>
    <s v="FREE DELIVERY"/>
    <s v="Medium"/>
    <n v="20"/>
    <n v="857.95"/>
    <n v="0.08"/>
    <s v="Express Air"/>
    <n v="51.85"/>
    <n v="43.22"/>
    <n v="4"/>
    <s v="Justin Hirsh"/>
    <s v="Nova Scotia"/>
    <s v="Atlantic"/>
    <s v="Consumer"/>
    <s v="Technology"/>
    <s v="Computer Peripherals"/>
    <n v="0.64"/>
  </r>
  <r>
    <n v="56740"/>
    <d v="2012-10-16T00:00:00"/>
    <d v="2012-10-23T00:00:00"/>
    <s v="October"/>
    <s v="2012"/>
    <n v="7"/>
    <b v="0"/>
    <s v="Critical"/>
    <n v="33"/>
    <n v="662.21"/>
    <n v="0.01"/>
    <s v="Regular Air"/>
    <n v="256.57"/>
    <n v="18.84"/>
    <n v="3.62"/>
    <s v="Khloe Miller"/>
    <s v="Nova Scotia"/>
    <s v="Atlantic"/>
    <s v="Consumer"/>
    <s v="Furniture"/>
    <s v="Office Furnishings"/>
    <n v="0.43"/>
  </r>
  <r>
    <n v="56901"/>
    <d v="2009-09-11T00:00:00"/>
    <d v="2009-09-13T00:00:00"/>
    <s v="September"/>
    <s v="2009"/>
    <n v="2"/>
    <b v="0"/>
    <s v="Critical"/>
    <n v="36"/>
    <n v="100.68"/>
    <n v="0"/>
    <s v="Regular Air"/>
    <n v="-45.21"/>
    <n v="2.6"/>
    <n v="2.4"/>
    <s v="Paul MacIntyre"/>
    <s v="Nova Scotia"/>
    <s v="Atlantic"/>
    <s v="Corporate"/>
    <s v="Office Supplies"/>
    <s v="Pens &amp; Art Supplies"/>
    <n v="0.57999999999999996"/>
  </r>
  <r>
    <n v="57314"/>
    <d v="2010-10-12T00:00:00"/>
    <d v="2010-10-16T00:00:00"/>
    <s v="October"/>
    <s v="2010"/>
    <n v="4"/>
    <b v="0"/>
    <s v="low"/>
    <n v="22"/>
    <n v="846.35"/>
    <n v="0.04"/>
    <s v="Express Air"/>
    <n v="341.53"/>
    <n v="37.94"/>
    <n v="5.08"/>
    <s v="Patrick O'Brill"/>
    <s v="Nova Scotia"/>
    <s v="Atlantic"/>
    <s v="Home Office"/>
    <s v="Office Supplies"/>
    <s v="Paper"/>
    <n v="0.38"/>
  </r>
  <r>
    <n v="57314"/>
    <d v="2010-10-12T00:00:00"/>
    <d v="2010-10-19T00:00:00"/>
    <s v="October"/>
    <s v="2010"/>
    <n v="7"/>
    <b v="0"/>
    <s v="low"/>
    <n v="26"/>
    <n v="1976.3945000000001"/>
    <n v="0"/>
    <s v="Regular Air"/>
    <n v="473.36"/>
    <n v="85.99"/>
    <n v="2.79"/>
    <s v="Patrick O'Brill"/>
    <s v="Nova Scotia"/>
    <s v="Atlantic"/>
    <s v="Home Office"/>
    <s v="Technology"/>
    <s v="Telephones and Communication"/>
    <n v="0.57999999999999996"/>
  </r>
  <r>
    <n v="57376"/>
    <d v="2011-06-19T00:00:00"/>
    <d v="2011-06-21T00:00:00"/>
    <s v="June"/>
    <s v="2011"/>
    <n v="2"/>
    <b v="0"/>
    <s v="Critical"/>
    <n v="44"/>
    <n v="442.72"/>
    <n v="7.0000000000000007E-2"/>
    <s v="Regular Air"/>
    <n v="-168.38"/>
    <n v="10.52"/>
    <n v="7.94"/>
    <s v="Mike Vittorini"/>
    <s v="Nova Scotia"/>
    <s v="Atlantic"/>
    <s v="Small Business"/>
    <s v="Furniture"/>
    <s v="Office Furnishings"/>
    <n v="0.52"/>
  </r>
  <r>
    <n v="57376"/>
    <d v="2011-06-19T00:00:00"/>
    <d v="2011-06-19T00:00:00"/>
    <s v="June"/>
    <s v="2011"/>
    <n v="0"/>
    <s v="FREE DELIVERY"/>
    <s v="Critical"/>
    <n v="6"/>
    <n v="326.89299999999997"/>
    <n v="7.0000000000000007E-2"/>
    <s v="Regular Air"/>
    <n v="-223.21"/>
    <n v="65.989999999999995"/>
    <n v="5.31"/>
    <s v="Mike Vittorini"/>
    <s v="Nova Scotia"/>
    <s v="Atlantic"/>
    <s v="Small Business"/>
    <s v="Technology"/>
    <s v="Telephones and Communication"/>
    <n v="0.56999999999999995"/>
  </r>
  <r>
    <n v="57671"/>
    <d v="2012-11-07T00:00:00"/>
    <d v="2012-11-08T00:00:00"/>
    <s v="November"/>
    <s v="2012"/>
    <n v="1"/>
    <b v="0"/>
    <s v="Not Specified"/>
    <n v="6"/>
    <n v="22.78"/>
    <n v="0.01"/>
    <s v="Regular Air"/>
    <n v="3.96"/>
    <n v="3.75"/>
    <n v="0.5"/>
    <s v="Liz Price"/>
    <s v="Nova Scotia"/>
    <s v="Atlantic"/>
    <s v="Consumer"/>
    <s v="Office Supplies"/>
    <s v="Labels"/>
    <n v="0.37"/>
  </r>
  <r>
    <n v="57700"/>
    <d v="2011-11-12T00:00:00"/>
    <d v="2011-11-12T00:00:00"/>
    <s v="November"/>
    <s v="2011"/>
    <n v="0"/>
    <s v="FREE DELIVERY"/>
    <s v="Medium"/>
    <n v="38"/>
    <n v="1806.43"/>
    <n v="0.04"/>
    <s v="Regular Air"/>
    <n v="134.85"/>
    <n v="47.98"/>
    <n v="3.61"/>
    <s v="Paul MacIntyre"/>
    <s v="Nova Scotia"/>
    <s v="Atlantic"/>
    <s v="Corporate"/>
    <s v="Technology"/>
    <s v="Computer Peripherals"/>
    <n v="0.71"/>
  </r>
  <r>
    <n v="58407"/>
    <d v="2011-05-06T00:00:00"/>
    <d v="2011-05-09T00:00:00"/>
    <s v="May"/>
    <s v="2011"/>
    <n v="3"/>
    <b v="0"/>
    <s v="High"/>
    <n v="29"/>
    <n v="1669.88"/>
    <n v="0.02"/>
    <s v="Regular Air"/>
    <n v="548.91999999999996"/>
    <n v="55.48"/>
    <n v="14.3"/>
    <s v="John Grady"/>
    <s v="Nova Scotia"/>
    <s v="Atlantic"/>
    <s v="Corporate"/>
    <s v="Office Supplies"/>
    <s v="Paper"/>
    <n v="0.37"/>
  </r>
  <r>
    <n v="58593"/>
    <d v="2011-09-08T00:00:00"/>
    <d v="2011-09-09T00:00:00"/>
    <s v="September"/>
    <s v="2011"/>
    <n v="1"/>
    <b v="0"/>
    <s v="Critical"/>
    <n v="29"/>
    <n v="2018.45"/>
    <n v="0.08"/>
    <s v="Regular Air"/>
    <n v="-812.25"/>
    <n v="70.709999999999994"/>
    <n v="37.58"/>
    <s v="Ricardo Emerson"/>
    <s v="Nova Scotia"/>
    <s v="Atlantic"/>
    <s v="Corporate"/>
    <s v="Furniture"/>
    <s v="Office Furnishings"/>
    <n v="0.78"/>
  </r>
  <r>
    <n v="58884"/>
    <d v="2011-03-21T00:00:00"/>
    <d v="2011-03-26T00:00:00"/>
    <s v="March"/>
    <s v="2011"/>
    <n v="5"/>
    <b v="0"/>
    <s v="low"/>
    <n v="29"/>
    <n v="87.68"/>
    <n v="0.03"/>
    <s v="Regular Air"/>
    <n v="23.14"/>
    <n v="2.88"/>
    <n v="0.99"/>
    <s v="Chuck Clark"/>
    <s v="Nova Scotia"/>
    <s v="Atlantic"/>
    <s v="Corporate"/>
    <s v="Office Supplies"/>
    <s v="Labels"/>
    <n v="0.36"/>
  </r>
  <r>
    <n v="58884"/>
    <d v="2011-03-21T00:00:00"/>
    <d v="2011-03-26T00:00:00"/>
    <s v="March"/>
    <s v="2011"/>
    <n v="5"/>
    <b v="0"/>
    <s v="low"/>
    <n v="46"/>
    <n v="3732.25"/>
    <n v="0.1"/>
    <s v="Delivery Truck"/>
    <n v="-1255.8599999999999"/>
    <n v="85.29"/>
    <n v="60"/>
    <s v="Chuck Clark"/>
    <s v="Nova Scotia"/>
    <s v="Atlantic"/>
    <s v="Corporate"/>
    <s v="Furniture"/>
    <s v="Tables"/>
    <n v="0.56000000000000005"/>
  </r>
  <r>
    <n v="58913"/>
    <d v="2010-05-11T00:00:00"/>
    <d v="2010-05-13T00:00:00"/>
    <s v="May"/>
    <s v="2010"/>
    <n v="2"/>
    <b v="0"/>
    <s v="Medium"/>
    <n v="23"/>
    <n v="144.55000000000001"/>
    <n v="7.0000000000000007E-2"/>
    <s v="Regular Air"/>
    <n v="-60.17"/>
    <n v="6.48"/>
    <n v="5.94"/>
    <s v="Sarah Bern"/>
    <s v="Nova Scotia"/>
    <s v="Atlantic"/>
    <s v="Corporate"/>
    <s v="Office Supplies"/>
    <s v="Paper"/>
    <n v="0.37"/>
  </r>
  <r>
    <n v="58978"/>
    <d v="2012-02-06T00:00:00"/>
    <d v="2012-02-13T00:00:00"/>
    <s v="February"/>
    <s v="2012"/>
    <n v="7"/>
    <b v="0"/>
    <s v="low"/>
    <n v="13"/>
    <n v="75.89"/>
    <n v="0.09"/>
    <s v="Regular Air"/>
    <n v="-31.01"/>
    <n v="5.98"/>
    <n v="5.15"/>
    <s v="Kristina Nunn"/>
    <s v="Nova Scotia"/>
    <s v="Atlantic"/>
    <s v="Consumer"/>
    <s v="Office Supplies"/>
    <s v="Paper"/>
    <n v="0.36"/>
  </r>
  <r>
    <n v="229"/>
    <d v="2010-12-28T00:00:00"/>
    <d v="2010-12-30T00:00:00"/>
    <s v="December"/>
    <s v="2010"/>
    <n v="2"/>
    <b v="0"/>
    <s v="Critical"/>
    <n v="43"/>
    <n v="586.11"/>
    <n v="0.11"/>
    <s v="Regular Air"/>
    <n v="98.44"/>
    <n v="12.64"/>
    <n v="4.9800000000000004"/>
    <s v="Matt Abelman"/>
    <s v="Nova Scotia"/>
    <s v="Atlantic"/>
    <s v="Consumer"/>
    <s v="Furniture"/>
    <s v="Office Furnishings"/>
    <n v="0.48"/>
  </r>
  <r>
    <n v="706"/>
    <d v="2011-09-08T00:00:00"/>
    <d v="2011-09-10T00:00:00"/>
    <s v="September"/>
    <s v="2011"/>
    <n v="2"/>
    <b v="0"/>
    <s v="Critical"/>
    <n v="42"/>
    <n v="75.14"/>
    <n v="0.05"/>
    <s v="Regular Air"/>
    <n v="0.82"/>
    <n v="1.76"/>
    <n v="0.7"/>
    <s v="Sarah Jordon"/>
    <s v="Nova Scotia"/>
    <s v="Atlantic"/>
    <s v="Consumer"/>
    <s v="Office Supplies"/>
    <s v="Pens &amp; Art Supplies"/>
    <n v="0.56000000000000005"/>
  </r>
  <r>
    <n v="1285"/>
    <d v="2012-05-31T00:00:00"/>
    <d v="2012-05-31T00:00:00"/>
    <s v="May"/>
    <s v="2012"/>
    <n v="0"/>
    <s v="FREE DELIVERY"/>
    <s v="Critical"/>
    <n v="27"/>
    <n v="3874.12"/>
    <n v="0"/>
    <s v="Delivery Truck"/>
    <n v="-305.98"/>
    <n v="130.97999999999999"/>
    <n v="54.74"/>
    <s v="Sally Matthias"/>
    <s v="Nova Scotia"/>
    <s v="Atlantic"/>
    <s v="Corporate"/>
    <s v="Furniture"/>
    <s v="Bookcases"/>
    <n v="0.69"/>
  </r>
  <r>
    <n v="1285"/>
    <d v="2012-05-31T00:00:00"/>
    <d v="2012-06-01T00:00:00"/>
    <s v="June"/>
    <s v="2012"/>
    <n v="1"/>
    <b v="0"/>
    <s v="Critical"/>
    <n v="8"/>
    <n v="1452.2159999999999"/>
    <n v="0.05"/>
    <s v="Delivery Truck"/>
    <n v="-277.29000000000002"/>
    <n v="218.75"/>
    <n v="69.64"/>
    <s v="Sally Matthias"/>
    <s v="Nova Scotia"/>
    <s v="Atlantic"/>
    <s v="Corporate"/>
    <s v="Furniture"/>
    <s v="Tables"/>
    <n v="0.77"/>
  </r>
  <r>
    <n v="1313"/>
    <d v="2009-09-12T00:00:00"/>
    <d v="2009-09-14T00:00:00"/>
    <s v="September"/>
    <s v="2009"/>
    <n v="2"/>
    <b v="0"/>
    <s v="Critical"/>
    <n v="34"/>
    <n v="840.07"/>
    <n v="0"/>
    <s v="Regular Air"/>
    <n v="-83.75"/>
    <n v="22.84"/>
    <n v="16.920000000000002"/>
    <s v="Sally Matthias"/>
    <s v="Nova Scotia"/>
    <s v="Atlantic"/>
    <s v="Home Office"/>
    <s v="Office Supplies"/>
    <s v="Paper"/>
    <n v="0.39"/>
  </r>
  <r>
    <n v="1346"/>
    <d v="2012-06-17T00:00:00"/>
    <d v="2012-06-19T00:00:00"/>
    <s v="June"/>
    <s v="2012"/>
    <n v="2"/>
    <b v="0"/>
    <s v="High"/>
    <n v="48"/>
    <n v="4789.8900000000003"/>
    <n v="0.09"/>
    <s v="Delivery Truck"/>
    <n v="421.15"/>
    <n v="100.98"/>
    <n v="26.22"/>
    <s v="Theone Pippenger"/>
    <s v="Nova Scotia"/>
    <s v="Atlantic"/>
    <s v="Corporate"/>
    <s v="Furniture"/>
    <s v="Bookcases"/>
    <n v="0.6"/>
  </r>
  <r>
    <n v="1699"/>
    <d v="2010-12-29T00:00:00"/>
    <d v="2011-03-23T00:00:00"/>
    <s v="March"/>
    <s v="2011"/>
    <n v="84"/>
    <b v="0"/>
    <s v="Critical"/>
    <n v="40"/>
    <n v="430.88"/>
    <n v="0.05"/>
    <s v="Regular Air"/>
    <n v="39"/>
    <n v="11.09"/>
    <n v="5.25"/>
    <s v="Art Ferguson"/>
    <s v="Nova Scotia"/>
    <s v="Atlantic"/>
    <s v="Corporate"/>
    <s v="Office Supplies"/>
    <s v="Envelopes"/>
    <n v="0.36"/>
  </r>
  <r>
    <n v="2208"/>
    <d v="2011-04-30T00:00:00"/>
    <d v="2011-05-02T00:00:00"/>
    <s v="May"/>
    <s v="2011"/>
    <n v="2"/>
    <b v="0"/>
    <s v="Not Specified"/>
    <n v="7"/>
    <n v="82.06"/>
    <n v="7.0000000000000007E-2"/>
    <s v="Regular Air"/>
    <n v="-26.99"/>
    <n v="11.5"/>
    <n v="7.19"/>
    <s v="Jack O'Briant"/>
    <s v="Nova Scotia"/>
    <s v="Atlantic"/>
    <s v="Home Office"/>
    <s v="Office Supplies"/>
    <s v="Binders and Binder Accessories"/>
    <n v="0.4"/>
  </r>
  <r>
    <n v="2208"/>
    <d v="2011-04-30T00:00:00"/>
    <d v="2011-05-01T00:00:00"/>
    <s v="May"/>
    <s v="2011"/>
    <n v="1"/>
    <b v="0"/>
    <s v="Not Specified"/>
    <n v="41"/>
    <n v="23281.05"/>
    <n v="0.09"/>
    <s v="Regular Air"/>
    <n v="9097.65"/>
    <n v="599.99"/>
    <n v="24.49"/>
    <s v="Jack O'Briant"/>
    <s v="Nova Scotia"/>
    <s v="Atlantic"/>
    <s v="Home Office"/>
    <s v="Technology"/>
    <s v="Copiers and Fax"/>
    <n v="0.37"/>
  </r>
  <r>
    <n v="2656"/>
    <d v="2010-05-03T00:00:00"/>
    <d v="2010-05-04T00:00:00"/>
    <s v="May"/>
    <s v="2010"/>
    <n v="1"/>
    <b v="0"/>
    <s v="Critical"/>
    <n v="3"/>
    <n v="523.11"/>
    <n v="0.05"/>
    <s v="Delivery Truck"/>
    <n v="-214.53"/>
    <n v="159.31"/>
    <n v="60"/>
    <s v="Nathan Cano"/>
    <s v="Nova Scotia"/>
    <s v="Atlantic"/>
    <s v="Consumer"/>
    <s v="Furniture"/>
    <s v="Tables"/>
    <n v="0.55000000000000004"/>
  </r>
  <r>
    <n v="2656"/>
    <d v="2010-05-03T00:00:00"/>
    <d v="2010-05-05T00:00:00"/>
    <s v="May"/>
    <s v="2010"/>
    <n v="2"/>
    <b v="0"/>
    <s v="Critical"/>
    <n v="29"/>
    <n v="913.41"/>
    <n v="0.01"/>
    <s v="Regular Air"/>
    <n v="237.14"/>
    <n v="35.99"/>
    <n v="1.25"/>
    <s v="Nathan Cano"/>
    <s v="Nova Scotia"/>
    <s v="Atlantic"/>
    <s v="Consumer"/>
    <s v="Technology"/>
    <s v="Telephones and Communication"/>
    <n v="0.56999999999999995"/>
  </r>
  <r>
    <n v="3361"/>
    <d v="2012-08-22T00:00:00"/>
    <d v="2012-08-22T00:00:00"/>
    <s v="August"/>
    <s v="2012"/>
    <n v="0"/>
    <s v="FREE DELIVERY"/>
    <s v="Not Specified"/>
    <n v="49"/>
    <n v="213.71"/>
    <n v="0.06"/>
    <s v="Regular Air"/>
    <n v="-208.02"/>
    <n v="4.28"/>
    <n v="6.72"/>
    <s v="Michael Granlund"/>
    <s v="Nova Scotia"/>
    <s v="Atlantic"/>
    <s v="Corporate"/>
    <s v="Office Supplies"/>
    <s v="Paper"/>
    <n v="0.4"/>
  </r>
  <r>
    <n v="3361"/>
    <d v="2012-08-22T00:00:00"/>
    <d v="2012-08-23T00:00:00"/>
    <s v="August"/>
    <s v="2012"/>
    <n v="1"/>
    <b v="0"/>
    <s v="Not Specified"/>
    <n v="23"/>
    <n v="133.66"/>
    <n v="7.0000000000000007E-2"/>
    <s v="Regular Air"/>
    <n v="-5.6"/>
    <n v="5.85"/>
    <n v="2.27"/>
    <s v="Michael Granlund"/>
    <s v="Nova Scotia"/>
    <s v="Atlantic"/>
    <s v="Corporate"/>
    <s v="Office Supplies"/>
    <s v="Pens &amp; Art Supplies"/>
    <n v="0.56000000000000005"/>
  </r>
  <r>
    <n v="3393"/>
    <d v="2011-07-03T00:00:00"/>
    <d v="2011-07-04T00:00:00"/>
    <s v="July"/>
    <s v="2011"/>
    <n v="1"/>
    <b v="0"/>
    <s v="High"/>
    <n v="7"/>
    <n v="127.74"/>
    <n v="0.04"/>
    <s v="Express Air"/>
    <n v="-5.57"/>
    <n v="15.98"/>
    <n v="4"/>
    <s v="Steve Carroll"/>
    <s v="Nova Scotia"/>
    <s v="Atlantic"/>
    <s v="Consumer"/>
    <s v="Technology"/>
    <s v="Computer Peripherals"/>
    <n v="0.37"/>
  </r>
  <r>
    <n v="3393"/>
    <d v="2011-07-03T00:00:00"/>
    <d v="2011-07-03T00:00:00"/>
    <s v="July"/>
    <s v="2011"/>
    <n v="0"/>
    <s v="FREE DELIVERY"/>
    <s v="High"/>
    <n v="33"/>
    <n v="325.92"/>
    <n v="0.03"/>
    <s v="Regular Air"/>
    <n v="-36.47"/>
    <n v="9.48"/>
    <n v="7.29"/>
    <s v="Steve Carroll"/>
    <s v="Nova Scotia"/>
    <s v="Atlantic"/>
    <s v="Consumer"/>
    <s v="Furniture"/>
    <s v="Office Furnishings"/>
    <n v="0.45"/>
  </r>
  <r>
    <n v="4487"/>
    <d v="2010-02-22T00:00:00"/>
    <d v="2010-02-23T00:00:00"/>
    <s v="February"/>
    <s v="2010"/>
    <n v="1"/>
    <b v="0"/>
    <s v="Medium"/>
    <n v="50"/>
    <n v="325.24"/>
    <n v="0.05"/>
    <s v="Regular Air"/>
    <n v="-79.42"/>
    <n v="6.54"/>
    <n v="5.27"/>
    <s v="Scott Williamson"/>
    <s v="Nova Scotia"/>
    <s v="Atlantic"/>
    <s v="Small Business"/>
    <s v="Office Supplies"/>
    <s v="Binders and Binder Accessories"/>
    <n v="0.36"/>
  </r>
  <r>
    <n v="4579"/>
    <d v="2011-11-30T00:00:00"/>
    <d v="2011-12-01T00:00:00"/>
    <s v="December"/>
    <s v="2011"/>
    <n v="1"/>
    <b v="0"/>
    <s v="High"/>
    <n v="40"/>
    <n v="1765.05"/>
    <n v="0.05"/>
    <s v="Regular Air"/>
    <n v="749.22"/>
    <n v="43.41"/>
    <n v="2.99"/>
    <s v="Dennis Bolton"/>
    <s v="Nova Scotia"/>
    <s v="Atlantic"/>
    <s v="Small Business"/>
    <s v="Office Supplies"/>
    <s v="Binders and Binder Accessories"/>
    <n v="0.39"/>
  </r>
  <r>
    <n v="5061"/>
    <d v="2010-08-13T00:00:00"/>
    <d v="2010-08-15T00:00:00"/>
    <s v="August"/>
    <s v="2010"/>
    <n v="2"/>
    <b v="0"/>
    <s v="Critical"/>
    <n v="4"/>
    <n v="12.8"/>
    <n v="0"/>
    <s v="Regular Air"/>
    <n v="-2.21"/>
    <n v="2.88"/>
    <n v="0.7"/>
    <s v="Sean Wendt"/>
    <s v="Nova Scotia"/>
    <s v="Atlantic"/>
    <s v="Corporate"/>
    <s v="Office Supplies"/>
    <s v="Pens &amp; Art Supplies"/>
    <n v="0.56000000000000005"/>
  </r>
  <r>
    <n v="5092"/>
    <d v="2011-10-29T00:00:00"/>
    <d v="2011-10-29T00:00:00"/>
    <s v="October"/>
    <s v="2011"/>
    <n v="0"/>
    <s v="FREE DELIVERY"/>
    <s v="low"/>
    <n v="3"/>
    <n v="709.04"/>
    <n v="0.1"/>
    <s v="Delivery Truck"/>
    <n v="-337.92"/>
    <n v="220.98"/>
    <n v="64.66"/>
    <s v="John Castell"/>
    <s v="Nova Scotia"/>
    <s v="Atlantic"/>
    <s v="Consumer"/>
    <s v="Furniture"/>
    <s v="Bookcases"/>
    <n v="0.62"/>
  </r>
  <r>
    <n v="5092"/>
    <d v="2011-10-29T00:00:00"/>
    <d v="2011-11-03T00:00:00"/>
    <s v="November"/>
    <s v="2011"/>
    <n v="5"/>
    <b v="0"/>
    <s v="low"/>
    <n v="25"/>
    <n v="978.77"/>
    <n v="0.06"/>
    <s v="Regular Air"/>
    <n v="220.91"/>
    <n v="38.76"/>
    <n v="13.26"/>
    <s v="John Castell"/>
    <s v="Nova Scotia"/>
    <s v="Atlantic"/>
    <s v="Consumer"/>
    <s v="Office Supplies"/>
    <s v="Paper"/>
    <n v="0.36"/>
  </r>
  <r>
    <n v="5511"/>
    <d v="2009-11-28T00:00:00"/>
    <d v="2009-11-29T00:00:00"/>
    <s v="November"/>
    <s v="2009"/>
    <n v="1"/>
    <b v="0"/>
    <s v="Critical"/>
    <n v="46"/>
    <n v="129.44"/>
    <n v="0.02"/>
    <s v="Express Air"/>
    <n v="-5.54"/>
    <n v="2.58"/>
    <n v="1.3"/>
    <s v="Art Ferguson"/>
    <s v="Nova Scotia"/>
    <s v="Atlantic"/>
    <s v="Corporate"/>
    <s v="Office Supplies"/>
    <s v="Pens &amp; Art Supplies"/>
    <n v="0.59"/>
  </r>
  <r>
    <n v="5511"/>
    <d v="2009-11-28T00:00:00"/>
    <d v="2009-11-29T00:00:00"/>
    <s v="November"/>
    <s v="2009"/>
    <n v="1"/>
    <b v="0"/>
    <s v="Critical"/>
    <n v="32"/>
    <n v="1829.3869999999999"/>
    <n v="0.02"/>
    <s v="Regular Air"/>
    <n v="482.45"/>
    <n v="65.989999999999995"/>
    <n v="3.9"/>
    <s v="Art Ferguson"/>
    <s v="Nova Scotia"/>
    <s v="Atlantic"/>
    <s v="Corporate"/>
    <s v="Technology"/>
    <s v="Telephones and Communication"/>
    <n v="0.55000000000000004"/>
  </r>
  <r>
    <n v="5799"/>
    <d v="2011-08-02T00:00:00"/>
    <d v="2011-08-04T00:00:00"/>
    <s v="August"/>
    <s v="2011"/>
    <n v="2"/>
    <b v="0"/>
    <s v="Critical"/>
    <n v="34"/>
    <n v="9626.86"/>
    <n v="0.08"/>
    <s v="Delivery Truck"/>
    <n v="1882.2"/>
    <n v="294.62"/>
    <n v="42.52"/>
    <s v="Jack O'Briant"/>
    <s v="Nova Scotia"/>
    <s v="Atlantic"/>
    <s v="Small Business"/>
    <s v="Office Supplies"/>
    <s v="Appliances"/>
    <n v="0.56999999999999995"/>
  </r>
  <r>
    <n v="5890"/>
    <d v="2012-11-03T00:00:00"/>
    <d v="2012-11-04T00:00:00"/>
    <s v="November"/>
    <s v="2012"/>
    <n v="1"/>
    <b v="0"/>
    <s v="High"/>
    <n v="42"/>
    <n v="813.53499999999997"/>
    <n v="0"/>
    <s v="Express Air"/>
    <n v="435.95"/>
    <n v="20.99"/>
    <n v="0.99"/>
    <s v="David Philippe"/>
    <s v="Nova Scotia"/>
    <s v="Atlantic"/>
    <s v="Consumer"/>
    <s v="Technology"/>
    <s v="Telephones and Communication"/>
    <n v="0.37"/>
  </r>
  <r>
    <n v="6596"/>
    <d v="2011-07-21T00:00:00"/>
    <d v="2011-07-26T00:00:00"/>
    <s v="July"/>
    <s v="2011"/>
    <n v="5"/>
    <b v="0"/>
    <s v="low"/>
    <n v="36"/>
    <n v="18028.07"/>
    <n v="0.02"/>
    <s v="Delivery Truck"/>
    <n v="8157.7"/>
    <n v="500.98"/>
    <n v="28.14"/>
    <s v="Chad Sievert"/>
    <s v="Nova Scotia"/>
    <s v="Atlantic"/>
    <s v="Corporate"/>
    <s v="Technology"/>
    <s v="Office Machines"/>
    <n v="0.38"/>
  </r>
  <r>
    <n v="7015"/>
    <d v="2010-10-12T00:00:00"/>
    <d v="2010-10-14T00:00:00"/>
    <s v="October"/>
    <s v="2010"/>
    <n v="2"/>
    <b v="0"/>
    <s v="Not Specified"/>
    <n v="47"/>
    <n v="1880.8"/>
    <n v="7.0000000000000007E-2"/>
    <s v="Regular Air"/>
    <n v="775.88"/>
    <n v="40.98"/>
    <n v="1.99"/>
    <s v="Matt Abelman"/>
    <s v="Nova Scotia"/>
    <s v="Atlantic"/>
    <s v="Home Office"/>
    <s v="Technology"/>
    <s v="Computer Peripherals"/>
    <n v="0.44"/>
  </r>
  <r>
    <n v="7015"/>
    <d v="2010-10-12T00:00:00"/>
    <d v="2010-10-13T00:00:00"/>
    <s v="October"/>
    <s v="2010"/>
    <n v="1"/>
    <b v="0"/>
    <s v="Not Specified"/>
    <n v="42"/>
    <n v="7143.9269999999997"/>
    <n v="0.02"/>
    <s v="Express Air"/>
    <n v="2374.73"/>
    <n v="195.99"/>
    <n v="4.2"/>
    <s v="Matt Abelman"/>
    <s v="Nova Scotia"/>
    <s v="Atlantic"/>
    <s v="Home Office"/>
    <s v="Technology"/>
    <s v="Telephones and Communication"/>
    <n v="0.56000000000000005"/>
  </r>
  <r>
    <n v="7106"/>
    <d v="2012-05-10T00:00:00"/>
    <d v="2012-05-12T00:00:00"/>
    <s v="May"/>
    <s v="2012"/>
    <n v="2"/>
    <b v="0"/>
    <s v="low"/>
    <n v="8"/>
    <n v="118.98"/>
    <n v="0.05"/>
    <s v="Regular Air"/>
    <n v="-12.77"/>
    <n v="14.27"/>
    <n v="7.27"/>
    <s v="Shaun Weien"/>
    <s v="Nova Scotia"/>
    <s v="Atlantic"/>
    <s v="Home Office"/>
    <s v="Office Supplies"/>
    <s v="Binders and Binder Accessories"/>
    <n v="0.38"/>
  </r>
  <r>
    <n v="7106"/>
    <d v="2012-05-10T00:00:00"/>
    <d v="2012-05-12T00:00:00"/>
    <s v="May"/>
    <s v="2012"/>
    <n v="2"/>
    <b v="0"/>
    <s v="low"/>
    <n v="31"/>
    <n v="4910.09"/>
    <n v="0.01"/>
    <s v="Regular Air"/>
    <n v="1669.38"/>
    <n v="159.99"/>
    <n v="5.5"/>
    <s v="Shaun Weien"/>
    <s v="Nova Scotia"/>
    <s v="Atlantic"/>
    <s v="Home Office"/>
    <s v="Technology"/>
    <s v="Computer Peripherals"/>
    <n v="0.49"/>
  </r>
  <r>
    <n v="7106"/>
    <d v="2012-05-10T00:00:00"/>
    <d v="2012-05-12T00:00:00"/>
    <s v="May"/>
    <s v="2012"/>
    <n v="2"/>
    <b v="0"/>
    <s v="low"/>
    <n v="36"/>
    <n v="1058.45"/>
    <n v="0.01"/>
    <s v="Regular Air"/>
    <n v="-386.02"/>
    <n v="27.75"/>
    <n v="19.989999999999998"/>
    <s v="Shaun Weien"/>
    <s v="Nova Scotia"/>
    <s v="Atlantic"/>
    <s v="Home Office"/>
    <s v="Office Supplies"/>
    <s v="Storage &amp; Organization"/>
    <n v="0.67"/>
  </r>
  <r>
    <n v="8007"/>
    <d v="2012-02-11T00:00:00"/>
    <d v="2012-02-11T00:00:00"/>
    <s v="February"/>
    <s v="2012"/>
    <n v="0"/>
    <s v="FREE DELIVERY"/>
    <s v="low"/>
    <n v="5"/>
    <n v="820.56449999999995"/>
    <n v="0.09"/>
    <s v="Regular Air"/>
    <n v="-800.25"/>
    <n v="205.99"/>
    <n v="8.99"/>
    <s v="Maya Herman"/>
    <s v="Nova Scotia"/>
    <s v="Atlantic"/>
    <s v="Corporate"/>
    <s v="Technology"/>
    <s v="Telephones and Communication"/>
    <n v="0.6"/>
  </r>
  <r>
    <n v="8257"/>
    <d v="2009-03-22T00:00:00"/>
    <d v="2009-03-22T00:00:00"/>
    <s v="March"/>
    <s v="2009"/>
    <n v="0"/>
    <s v="FREE DELIVERY"/>
    <s v="low"/>
    <n v="5"/>
    <n v="7486.09"/>
    <n v="0.05"/>
    <s v="Delivery Truck"/>
    <n v="-2561.3200000000002"/>
    <n v="1500.97"/>
    <n v="29.7"/>
    <s v="David Philippe"/>
    <s v="Nova Scotia"/>
    <s v="Atlantic"/>
    <s v="Consumer"/>
    <s v="Technology"/>
    <s v="Office Machines"/>
    <n v="0.56999999999999995"/>
  </r>
  <r>
    <n v="8257"/>
    <d v="2009-03-22T00:00:00"/>
    <d v="2009-03-26T00:00:00"/>
    <s v="March"/>
    <s v="2009"/>
    <n v="4"/>
    <b v="0"/>
    <s v="low"/>
    <n v="18"/>
    <n v="881.32"/>
    <n v="0.02"/>
    <s v="Regular Air"/>
    <n v="373.67"/>
    <n v="48.04"/>
    <n v="5.09"/>
    <s v="David Philippe"/>
    <s v="Nova Scotia"/>
    <s v="Atlantic"/>
    <s v="Consumer"/>
    <s v="Office Supplies"/>
    <s v="Paper"/>
    <n v="0.37"/>
  </r>
  <r>
    <n v="8257"/>
    <d v="2009-03-22T00:00:00"/>
    <d v="2009-03-29T00:00:00"/>
    <s v="March"/>
    <s v="2009"/>
    <n v="7"/>
    <b v="0"/>
    <s v="low"/>
    <n v="5"/>
    <n v="22.77"/>
    <n v="0.03"/>
    <s v="Regular Air"/>
    <n v="-6.2"/>
    <n v="4.28"/>
    <n v="1.6"/>
    <s v="David Philippe"/>
    <s v="Nova Scotia"/>
    <s v="Atlantic"/>
    <s v="Consumer"/>
    <s v="Office Supplies"/>
    <s v="Pens &amp; Art Supplies"/>
    <n v="0.57999999999999996"/>
  </r>
  <r>
    <n v="8773"/>
    <d v="2011-10-22T00:00:00"/>
    <d v="2011-10-22T00:00:00"/>
    <s v="October"/>
    <s v="2011"/>
    <n v="0"/>
    <s v="FREE DELIVERY"/>
    <s v="Critical"/>
    <n v="5"/>
    <n v="220.78749999999999"/>
    <n v="0.09"/>
    <s v="Regular Air"/>
    <n v="-305.32"/>
    <n v="55.99"/>
    <n v="5"/>
    <s v="Sally Matthias"/>
    <s v="Nova Scotia"/>
    <s v="Atlantic"/>
    <s v="Home Office"/>
    <s v="Technology"/>
    <s v="Telephones and Communication"/>
    <n v="0.83"/>
  </r>
  <r>
    <n v="9057"/>
    <d v="2009-11-04T00:00:00"/>
    <d v="2009-11-04T00:00:00"/>
    <s v="November"/>
    <s v="2009"/>
    <n v="0"/>
    <s v="FREE DELIVERY"/>
    <s v="Critical"/>
    <n v="20"/>
    <n v="160.29"/>
    <n v="0.01"/>
    <s v="Regular Air"/>
    <n v="1.35"/>
    <n v="7.59"/>
    <n v="4"/>
    <s v="Michael Granlund"/>
    <s v="Nova Scotia"/>
    <s v="Atlantic"/>
    <s v="Home Office"/>
    <s v="Furniture"/>
    <s v="Office Furnishings"/>
    <n v="0.42"/>
  </r>
  <r>
    <n v="9285"/>
    <d v="2009-01-02T00:00:00"/>
    <d v="2009-01-04T00:00:00"/>
    <s v="January"/>
    <s v="2009"/>
    <n v="2"/>
    <b v="0"/>
    <s v="Critical"/>
    <n v="3"/>
    <n v="124.81"/>
    <n v="0.06"/>
    <s v="Regular Air"/>
    <n v="-11.94"/>
    <n v="40.98"/>
    <n v="2.99"/>
    <s v="David Philippe"/>
    <s v="Nova Scotia"/>
    <s v="Atlantic"/>
    <s v="Consumer"/>
    <s v="Office Supplies"/>
    <s v="Binders and Binder Accessories"/>
    <n v="0.36"/>
  </r>
  <r>
    <n v="9861"/>
    <d v="2012-10-28T00:00:00"/>
    <d v="2012-11-01T00:00:00"/>
    <s v="November"/>
    <s v="2012"/>
    <n v="4"/>
    <b v="0"/>
    <s v="low"/>
    <n v="47"/>
    <n v="706.68"/>
    <n v="0.1"/>
    <s v="Regular Air"/>
    <n v="6.6"/>
    <n v="15.94"/>
    <n v="5.45"/>
    <s v="Chad Sievert"/>
    <s v="Nova Scotia"/>
    <s v="Atlantic"/>
    <s v="Corporate"/>
    <s v="Office Supplies"/>
    <s v="Pens &amp; Art Supplies"/>
    <n v="0.55000000000000004"/>
  </r>
  <r>
    <n v="9922"/>
    <d v="2011-04-03T00:00:00"/>
    <d v="2011-04-04T00:00:00"/>
    <s v="April"/>
    <s v="2011"/>
    <n v="1"/>
    <b v="0"/>
    <s v="Not Specified"/>
    <n v="24"/>
    <n v="6408.3"/>
    <n v="0.1"/>
    <s v="Delivery Truck"/>
    <n v="539.54"/>
    <n v="280.98"/>
    <n v="35.67"/>
    <s v="Jack O'Briant"/>
    <s v="Nova Scotia"/>
    <s v="Atlantic"/>
    <s v="Consumer"/>
    <s v="Furniture"/>
    <s v="Tables"/>
    <n v="0.66"/>
  </r>
  <r>
    <n v="9923"/>
    <d v="2009-10-05T00:00:00"/>
    <d v="2009-10-05T00:00:00"/>
    <s v="October"/>
    <s v="2009"/>
    <n v="0"/>
    <s v="FREE DELIVERY"/>
    <s v="High"/>
    <n v="27"/>
    <n v="63.71"/>
    <n v="0.01"/>
    <s v="Regular Air"/>
    <n v="-96.03"/>
    <n v="2.08"/>
    <n v="5.33"/>
    <s v="Chad Sievert"/>
    <s v="Nova Scotia"/>
    <s v="Atlantic"/>
    <s v="Corporate"/>
    <s v="Furniture"/>
    <s v="Office Furnishings"/>
    <n v="0.43"/>
  </r>
  <r>
    <n v="9923"/>
    <d v="2009-10-05T00:00:00"/>
    <d v="2009-10-06T00:00:00"/>
    <s v="October"/>
    <s v="2009"/>
    <n v="1"/>
    <b v="0"/>
    <s v="High"/>
    <n v="14"/>
    <n v="5388.8"/>
    <n v="0.03"/>
    <s v="Delivery Truck"/>
    <n v="-115.08"/>
    <n v="370.98"/>
    <n v="99"/>
    <s v="Chad Sievert"/>
    <s v="Nova Scotia"/>
    <s v="Atlantic"/>
    <s v="Corporate"/>
    <s v="Office Supplies"/>
    <s v="Storage &amp; Organization"/>
    <n v="0.65"/>
  </r>
  <r>
    <n v="9925"/>
    <d v="2012-01-30T00:00:00"/>
    <d v="2012-02-02T00:00:00"/>
    <s v="February"/>
    <s v="2012"/>
    <n v="3"/>
    <b v="0"/>
    <s v="Critical"/>
    <n v="43"/>
    <n v="1751.68"/>
    <n v="0.1"/>
    <s v="Express Air"/>
    <n v="771.83"/>
    <n v="41.94"/>
    <n v="2.99"/>
    <s v="Chad Sievert"/>
    <s v="Nova Scotia"/>
    <s v="Atlantic"/>
    <s v="Corporate"/>
    <s v="Office Supplies"/>
    <s v="Binders and Binder Accessories"/>
    <n v="0.35"/>
  </r>
  <r>
    <n v="9925"/>
    <d v="2012-01-30T00:00:00"/>
    <d v="2012-02-01T00:00:00"/>
    <s v="February"/>
    <s v="2012"/>
    <n v="2"/>
    <b v="0"/>
    <s v="Critical"/>
    <n v="17"/>
    <n v="86.47"/>
    <n v="7.0000000000000007E-2"/>
    <s v="Regular Air"/>
    <n v="-9.35"/>
    <n v="5.28"/>
    <n v="2.99"/>
    <s v="Chad Sievert"/>
    <s v="Nova Scotia"/>
    <s v="Atlantic"/>
    <s v="Corporate"/>
    <s v="Office Supplies"/>
    <s v="Binders and Binder Accessories"/>
    <n v="0.37"/>
  </r>
  <r>
    <n v="9925"/>
    <d v="2012-01-30T00:00:00"/>
    <d v="2012-02-01T00:00:00"/>
    <s v="February"/>
    <s v="2012"/>
    <n v="2"/>
    <b v="0"/>
    <s v="Critical"/>
    <n v="31"/>
    <n v="684.5"/>
    <n v="0.02"/>
    <s v="Regular Air"/>
    <n v="-27.99"/>
    <n v="21.38"/>
    <n v="8.99"/>
    <s v="Chad Sievert"/>
    <s v="Nova Scotia"/>
    <s v="Atlantic"/>
    <s v="Corporate"/>
    <s v="Office Supplies"/>
    <s v="Pens &amp; Art Supplies"/>
    <n v="0.59"/>
  </r>
  <r>
    <n v="10593"/>
    <d v="2012-02-12T00:00:00"/>
    <d v="2012-02-13T00:00:00"/>
    <s v="February"/>
    <s v="2012"/>
    <n v="1"/>
    <b v="0"/>
    <s v="High"/>
    <n v="27"/>
    <n v="435.27"/>
    <n v="0.05"/>
    <s v="Regular Air"/>
    <n v="-147.51"/>
    <n v="15.98"/>
    <n v="8.99"/>
    <s v="Sally Matthias"/>
    <s v="Nova Scotia"/>
    <s v="Atlantic"/>
    <s v="Home Office"/>
    <s v="Technology"/>
    <s v="Computer Peripherals"/>
    <n v="0.64"/>
  </r>
  <r>
    <n v="10593"/>
    <d v="2012-02-12T00:00:00"/>
    <d v="2012-02-14T00:00:00"/>
    <s v="February"/>
    <s v="2012"/>
    <n v="2"/>
    <b v="0"/>
    <s v="High"/>
    <n v="26"/>
    <n v="723.82"/>
    <n v="0.05"/>
    <s v="Regular Air"/>
    <n v="-40.98"/>
    <n v="27.42"/>
    <n v="19.46"/>
    <s v="Sally Matthias"/>
    <s v="Nova Scotia"/>
    <s v="Atlantic"/>
    <s v="Home Office"/>
    <s v="Furniture"/>
    <s v="Office Furnishings"/>
    <n v="0.44"/>
  </r>
  <r>
    <n v="11969"/>
    <d v="2012-01-19T00:00:00"/>
    <d v="2012-01-20T00:00:00"/>
    <s v="January"/>
    <s v="2012"/>
    <n v="1"/>
    <b v="0"/>
    <s v="Not Specified"/>
    <n v="16"/>
    <n v="1684.96"/>
    <n v="0.08"/>
    <s v="Regular Air"/>
    <n v="-553.05999999999995"/>
    <n v="110.98"/>
    <n v="35"/>
    <s v="Ivan Liston"/>
    <s v="Nova Scotia"/>
    <s v="Atlantic"/>
    <s v="Consumer"/>
    <s v="Office Supplies"/>
    <s v="Storage &amp; Organization"/>
    <n v="0.82"/>
  </r>
  <r>
    <n v="11969"/>
    <d v="2012-01-19T00:00:00"/>
    <d v="2012-01-21T00:00:00"/>
    <s v="January"/>
    <s v="2012"/>
    <n v="2"/>
    <b v="0"/>
    <s v="Not Specified"/>
    <n v="9"/>
    <n v="1662.048"/>
    <n v="0.03"/>
    <s v="Delivery Truck"/>
    <n v="-471.26"/>
    <n v="212.6"/>
    <n v="110.2"/>
    <s v="Ivan Liston"/>
    <s v="Nova Scotia"/>
    <s v="Atlantic"/>
    <s v="Consumer"/>
    <s v="Furniture"/>
    <s v="Tables"/>
    <n v="0.73"/>
  </r>
  <r>
    <n v="11969"/>
    <d v="2012-01-19T00:00:00"/>
    <d v="2012-01-21T00:00:00"/>
    <s v="January"/>
    <s v="2012"/>
    <n v="2"/>
    <b v="0"/>
    <s v="Not Specified"/>
    <n v="42"/>
    <n v="11460.76"/>
    <n v="0.1"/>
    <s v="Delivery Truck"/>
    <n v="4264.82"/>
    <n v="349.45"/>
    <n v="60"/>
    <s v="Ivan Liston"/>
    <s v="Nova Scotia"/>
    <s v="Atlantic"/>
    <s v="Consumer"/>
    <s v="Furniture"/>
    <s v="Tables"/>
    <m/>
  </r>
  <r>
    <n v="12228"/>
    <d v="2009-06-25T00:00:00"/>
    <d v="2009-06-28T00:00:00"/>
    <s v="June"/>
    <s v="2009"/>
    <n v="3"/>
    <b v="0"/>
    <s v="Not Specified"/>
    <n v="1"/>
    <n v="159.51"/>
    <n v="0.04"/>
    <s v="Delivery Truck"/>
    <n v="-103.63"/>
    <n v="130.97999999999999"/>
    <n v="30"/>
    <s v="Brad Norvell"/>
    <s v="Nova Scotia"/>
    <s v="Atlantic"/>
    <s v="Corporate"/>
    <s v="Furniture"/>
    <s v="Chairs &amp; Chairmats"/>
    <n v="0.78"/>
  </r>
  <r>
    <n v="12228"/>
    <d v="2009-06-25T00:00:00"/>
    <d v="2009-06-25T00:00:00"/>
    <s v="June"/>
    <s v="2009"/>
    <n v="0"/>
    <s v="FREE DELIVERY"/>
    <s v="Not Specified"/>
    <n v="30"/>
    <n v="5015.0510000000004"/>
    <n v="0.05"/>
    <s v="Regular Air"/>
    <n v="1090.43"/>
    <n v="200.99"/>
    <n v="4.2"/>
    <s v="Brad Norvell"/>
    <s v="Nova Scotia"/>
    <s v="Atlantic"/>
    <s v="Corporate"/>
    <s v="Technology"/>
    <s v="Telephones and Communication"/>
    <n v="0.59"/>
  </r>
  <r>
    <n v="12355"/>
    <d v="2011-05-28T00:00:00"/>
    <d v="2011-05-30T00:00:00"/>
    <s v="May"/>
    <s v="2011"/>
    <n v="2"/>
    <b v="0"/>
    <s v="Not Specified"/>
    <n v="45"/>
    <n v="168.66"/>
    <n v="0.08"/>
    <s v="Regular Air"/>
    <n v="-167.06"/>
    <n v="3.95"/>
    <n v="5.13"/>
    <s v="Ken Heidel"/>
    <s v="Nova Scotia"/>
    <s v="Atlantic"/>
    <s v="Corporate"/>
    <s v="Office Supplies"/>
    <s v="Appliances"/>
    <n v="0.59"/>
  </r>
  <r>
    <n v="12389"/>
    <d v="2009-08-04T00:00:00"/>
    <d v="2009-08-06T00:00:00"/>
    <s v="August"/>
    <s v="2009"/>
    <n v="2"/>
    <b v="0"/>
    <s v="Medium"/>
    <n v="34"/>
    <n v="2560.59"/>
    <n v="7.0000000000000007E-2"/>
    <s v="Regular Air"/>
    <n v="670.96"/>
    <n v="80.98"/>
    <n v="7.18"/>
    <s v="Michael Granlund"/>
    <s v="Nova Scotia"/>
    <s v="Atlantic"/>
    <s v="Corporate"/>
    <s v="Technology"/>
    <s v="Computer Peripherals"/>
    <n v="0.48"/>
  </r>
  <r>
    <n v="12389"/>
    <d v="2009-08-04T00:00:00"/>
    <d v="2009-08-05T00:00:00"/>
    <s v="August"/>
    <s v="2009"/>
    <n v="1"/>
    <b v="0"/>
    <s v="Medium"/>
    <n v="16"/>
    <n v="189.04"/>
    <n v="0.08"/>
    <s v="Regular Air"/>
    <n v="-74.77"/>
    <n v="11.35"/>
    <n v="8.6"/>
    <s v="Michael Granlund"/>
    <s v="Nova Scotia"/>
    <s v="Atlantic"/>
    <s v="Corporate"/>
    <s v="Office Supplies"/>
    <s v="Storage &amp; Organization"/>
    <n v="0.56999999999999995"/>
  </r>
  <r>
    <n v="12710"/>
    <d v="2010-08-17T00:00:00"/>
    <d v="2010-08-17T00:00:00"/>
    <s v="August"/>
    <s v="2010"/>
    <n v="0"/>
    <s v="FREE DELIVERY"/>
    <s v="Critical"/>
    <n v="37"/>
    <n v="2116.62"/>
    <n v="0.06"/>
    <s v="Regular Air"/>
    <n v="745.45"/>
    <n v="55.98"/>
    <n v="13.88"/>
    <s v="John Castell"/>
    <s v="Nova Scotia"/>
    <s v="Atlantic"/>
    <s v="Small Business"/>
    <s v="Office Supplies"/>
    <s v="Paper"/>
    <n v="0.36"/>
  </r>
  <r>
    <n v="13636"/>
    <d v="2009-01-22T00:00:00"/>
    <d v="2009-01-26T00:00:00"/>
    <s v="January"/>
    <s v="2009"/>
    <n v="4"/>
    <b v="0"/>
    <s v="low"/>
    <n v="32"/>
    <n v="28180.080000000002"/>
    <n v="0.02"/>
    <s v="Delivery Truck"/>
    <n v="7513.88"/>
    <n v="880.98"/>
    <n v="44.55"/>
    <s v="Sally Matthias"/>
    <s v="Nova Scotia"/>
    <s v="Atlantic"/>
    <s v="Home Office"/>
    <s v="Furniture"/>
    <s v="Bookcases"/>
    <n v="0.62"/>
  </r>
  <r>
    <n v="14021"/>
    <d v="2011-03-07T00:00:00"/>
    <d v="2011-03-08T00:00:00"/>
    <s v="March"/>
    <s v="2011"/>
    <n v="1"/>
    <b v="0"/>
    <s v="High"/>
    <n v="12"/>
    <n v="27.05"/>
    <n v="0"/>
    <s v="Express Air"/>
    <n v="1"/>
    <n v="1.82"/>
    <n v="0.83"/>
    <s v="Ken Heidel"/>
    <s v="Nova Scotia"/>
    <s v="Atlantic"/>
    <s v="Corporate"/>
    <s v="Office Supplies"/>
    <s v="Pens &amp; Art Supplies"/>
    <n v="0.56999999999999995"/>
  </r>
  <r>
    <n v="14338"/>
    <d v="2010-01-31T00:00:00"/>
    <d v="2010-02-07T00:00:00"/>
    <s v="February"/>
    <s v="2010"/>
    <n v="7"/>
    <b v="0"/>
    <s v="low"/>
    <n v="34"/>
    <n v="6580.16"/>
    <n v="0.1"/>
    <s v="Delivery Truck"/>
    <n v="2786.35"/>
    <n v="200.97"/>
    <n v="15.59"/>
    <s v="Mike Kennedy"/>
    <s v="Nova Scotia"/>
    <s v="Atlantic"/>
    <s v="Small Business"/>
    <s v="Technology"/>
    <s v="Office Machines"/>
    <n v="0.36"/>
  </r>
  <r>
    <n v="14406"/>
    <d v="2010-03-08T00:00:00"/>
    <d v="2010-03-10T00:00:00"/>
    <s v="March"/>
    <s v="2010"/>
    <n v="2"/>
    <b v="0"/>
    <s v="Medium"/>
    <n v="37"/>
    <n v="5610.84"/>
    <n v="7.0000000000000007E-2"/>
    <s v="Regular Air"/>
    <n v="2366.5100000000002"/>
    <n v="150.97999999999999"/>
    <n v="13.99"/>
    <s v="Charles Sheldon"/>
    <s v="Nova Scotia"/>
    <s v="Atlantic"/>
    <s v="Corporate"/>
    <s v="Technology"/>
    <s v="Office Machines"/>
    <n v="0.38"/>
  </r>
  <r>
    <n v="14406"/>
    <d v="2010-03-08T00:00:00"/>
    <d v="2010-03-10T00:00:00"/>
    <s v="March"/>
    <s v="2010"/>
    <n v="2"/>
    <b v="0"/>
    <s v="Medium"/>
    <n v="20"/>
    <n v="455.34"/>
    <n v="0.06"/>
    <s v="Delivery Truck"/>
    <n v="-932.55"/>
    <n v="20.98"/>
    <n v="53.03"/>
    <s v="Charles Sheldon"/>
    <s v="Nova Scotia"/>
    <s v="Atlantic"/>
    <s v="Corporate"/>
    <s v="Office Supplies"/>
    <s v="Storage &amp; Organization"/>
    <n v="0.78"/>
  </r>
  <r>
    <n v="14406"/>
    <d v="2010-03-08T00:00:00"/>
    <d v="2010-03-10T00:00:00"/>
    <s v="March"/>
    <s v="2010"/>
    <n v="2"/>
    <b v="0"/>
    <s v="Medium"/>
    <n v="35"/>
    <n v="2329.6460000000002"/>
    <n v="0.1"/>
    <s v="Express Air"/>
    <n v="-310.24"/>
    <n v="85.99"/>
    <n v="0.99"/>
    <s v="Charles Sheldon"/>
    <s v="Nova Scotia"/>
    <s v="Atlantic"/>
    <s v="Corporate"/>
    <s v="Technology"/>
    <s v="Telephones and Communication"/>
    <n v="0.85"/>
  </r>
  <r>
    <n v="15878"/>
    <d v="2010-11-04T00:00:00"/>
    <d v="2010-11-06T00:00:00"/>
    <s v="November"/>
    <s v="2010"/>
    <n v="2"/>
    <b v="0"/>
    <s v="High"/>
    <n v="36"/>
    <n v="275.06"/>
    <n v="0.05"/>
    <s v="Regular Air"/>
    <n v="-237.87"/>
    <n v="7.28"/>
    <n v="11.15"/>
    <s v="Mike Kennedy"/>
    <s v="Nova Scotia"/>
    <s v="Atlantic"/>
    <s v="Corporate"/>
    <s v="Office Supplies"/>
    <s v="Paper"/>
    <n v="0.37"/>
  </r>
  <r>
    <n v="16133"/>
    <d v="2009-09-25T00:00:00"/>
    <d v="2009-09-27T00:00:00"/>
    <s v="September"/>
    <s v="2009"/>
    <n v="2"/>
    <b v="0"/>
    <s v="Critical"/>
    <n v="1"/>
    <n v="27.96"/>
    <n v="0.17"/>
    <s v="Regular Air"/>
    <n v="-9.1300000000000008"/>
    <n v="14.89"/>
    <n v="13.56"/>
    <s v="Matt Abelman"/>
    <s v="Nova Scotia"/>
    <s v="Atlantic"/>
    <s v="Small Business"/>
    <s v="Furniture"/>
    <s v="Office Furnishings"/>
    <n v="0.57999999999999996"/>
  </r>
  <r>
    <n v="16612"/>
    <d v="2009-02-13T00:00:00"/>
    <d v="2009-02-14T00:00:00"/>
    <s v="February"/>
    <s v="2009"/>
    <n v="1"/>
    <b v="0"/>
    <s v="High"/>
    <n v="45"/>
    <n v="3699.22"/>
    <n v="0.05"/>
    <s v="Delivery Truck"/>
    <n v="565.17999999999995"/>
    <n v="80.97"/>
    <n v="30.06"/>
    <s v="Sally Matthias"/>
    <s v="Nova Scotia"/>
    <s v="Atlantic"/>
    <s v="Home Office"/>
    <s v="Technology"/>
    <s v="Office Machines"/>
    <n v="0.4"/>
  </r>
  <r>
    <n v="16612"/>
    <d v="2009-02-13T00:00:00"/>
    <d v="2009-02-15T00:00:00"/>
    <s v="February"/>
    <s v="2009"/>
    <n v="2"/>
    <b v="0"/>
    <s v="High"/>
    <n v="6"/>
    <n v="48.93"/>
    <n v="0"/>
    <s v="Regular Air"/>
    <n v="-38.72"/>
    <n v="6.48"/>
    <n v="10.050000000000001"/>
    <s v="Sally Matthias"/>
    <s v="Nova Scotia"/>
    <s v="Atlantic"/>
    <s v="Home Office"/>
    <s v="Office Supplies"/>
    <s v="Paper"/>
    <n v="0.37"/>
  </r>
  <r>
    <n v="16967"/>
    <d v="2011-08-19T00:00:00"/>
    <d v="2011-08-21T00:00:00"/>
    <s v="August"/>
    <s v="2011"/>
    <n v="2"/>
    <b v="0"/>
    <s v="low"/>
    <n v="5"/>
    <n v="397.55"/>
    <n v="0.08"/>
    <s v="Regular Air"/>
    <n v="-152.47"/>
    <n v="83.1"/>
    <n v="6.13"/>
    <s v="Brad Norvell"/>
    <s v="Nova Scotia"/>
    <s v="Atlantic"/>
    <s v="Corporate"/>
    <s v="Technology"/>
    <s v="Computer Peripherals"/>
    <n v="0.45"/>
  </r>
  <r>
    <n v="16967"/>
    <d v="2011-08-19T00:00:00"/>
    <d v="2011-08-19T00:00:00"/>
    <s v="August"/>
    <s v="2011"/>
    <n v="0"/>
    <s v="FREE DELIVERY"/>
    <s v="low"/>
    <n v="34"/>
    <n v="676.26"/>
    <n v="0.06"/>
    <s v="Regular Air"/>
    <n v="181.98"/>
    <n v="19.98"/>
    <n v="5.77"/>
    <s v="Brad Norvell"/>
    <s v="Nova Scotia"/>
    <s v="Atlantic"/>
    <s v="Corporate"/>
    <s v="Office Supplies"/>
    <s v="Paper"/>
    <n v="0.38"/>
  </r>
  <r>
    <n v="18432"/>
    <d v="2011-03-12T00:00:00"/>
    <d v="2011-03-12T00:00:00"/>
    <s v="March"/>
    <s v="2011"/>
    <n v="0"/>
    <s v="FREE DELIVERY"/>
    <s v="High"/>
    <n v="42"/>
    <n v="451.32"/>
    <n v="0.04"/>
    <s v="Regular Air"/>
    <n v="1.1599999999999999"/>
    <n v="10.64"/>
    <n v="5.16"/>
    <s v="Art Ferguson"/>
    <s v="Nova Scotia"/>
    <s v="Atlantic"/>
    <s v="Corporate"/>
    <s v="Furniture"/>
    <s v="Office Furnishings"/>
    <n v="0.56999999999999995"/>
  </r>
  <r>
    <n v="18432"/>
    <d v="2011-03-12T00:00:00"/>
    <d v="2011-03-12T00:00:00"/>
    <s v="March"/>
    <s v="2011"/>
    <n v="0"/>
    <s v="FREE DELIVERY"/>
    <s v="High"/>
    <n v="15"/>
    <n v="217.66"/>
    <n v="0.1"/>
    <s v="Express Air"/>
    <n v="-24.91"/>
    <n v="14.42"/>
    <n v="6.75"/>
    <s v="Art Ferguson"/>
    <s v="Nova Scotia"/>
    <s v="Atlantic"/>
    <s v="Corporate"/>
    <s v="Office Supplies"/>
    <s v="Appliances"/>
    <n v="0.52"/>
  </r>
  <r>
    <n v="18432"/>
    <d v="2011-03-12T00:00:00"/>
    <d v="2011-03-14T00:00:00"/>
    <s v="March"/>
    <s v="2011"/>
    <n v="2"/>
    <b v="0"/>
    <s v="High"/>
    <n v="5"/>
    <n v="1374.67"/>
    <n v="0.08"/>
    <s v="Delivery Truck"/>
    <n v="-126.34"/>
    <n v="279.81"/>
    <n v="23.19"/>
    <s v="Art Ferguson"/>
    <s v="Nova Scotia"/>
    <s v="Atlantic"/>
    <s v="Corporate"/>
    <s v="Office Supplies"/>
    <s v="Appliances"/>
    <n v="0.59"/>
  </r>
  <r>
    <n v="18432"/>
    <d v="2011-03-12T00:00:00"/>
    <d v="2011-03-14T00:00:00"/>
    <s v="March"/>
    <s v="2011"/>
    <n v="2"/>
    <b v="0"/>
    <s v="High"/>
    <n v="12"/>
    <n v="76.42"/>
    <n v="0.02"/>
    <s v="Express Air"/>
    <n v="20.440000000000001"/>
    <n v="5.84"/>
    <n v="0.83"/>
    <s v="Art Ferguson"/>
    <s v="Nova Scotia"/>
    <s v="Atlantic"/>
    <s v="Corporate"/>
    <s v="Office Supplies"/>
    <s v="Pens &amp; Art Supplies"/>
    <n v="0.49"/>
  </r>
  <r>
    <n v="18464"/>
    <d v="2012-03-28T00:00:00"/>
    <d v="2012-03-30T00:00:00"/>
    <s v="March"/>
    <s v="2012"/>
    <n v="2"/>
    <b v="0"/>
    <s v="High"/>
    <n v="27"/>
    <n v="4891.8599999999997"/>
    <n v="0.02"/>
    <s v="Delivery Truck"/>
    <n v="253.14"/>
    <n v="180.98"/>
    <n v="55.24"/>
    <s v="Brian Derr"/>
    <s v="Nova Scotia"/>
    <s v="Atlantic"/>
    <s v="Small Business"/>
    <s v="Office Supplies"/>
    <s v="Appliances"/>
    <n v="0.56999999999999995"/>
  </r>
  <r>
    <n v="18464"/>
    <d v="2012-03-28T00:00:00"/>
    <d v="2012-03-28T00:00:00"/>
    <s v="March"/>
    <s v="2012"/>
    <n v="0"/>
    <s v="FREE DELIVERY"/>
    <s v="High"/>
    <n v="37"/>
    <n v="6039.1"/>
    <n v="0.01"/>
    <s v="Delivery Truck"/>
    <n v="-345.92"/>
    <n v="150.97999999999999"/>
    <n v="66.27"/>
    <s v="Brian Derr"/>
    <s v="Nova Scotia"/>
    <s v="Atlantic"/>
    <s v="Small Business"/>
    <s v="Furniture"/>
    <s v="Bookcases"/>
    <n v="0.65"/>
  </r>
  <r>
    <n v="18464"/>
    <d v="2012-03-28T00:00:00"/>
    <d v="2012-03-30T00:00:00"/>
    <s v="March"/>
    <s v="2012"/>
    <n v="2"/>
    <b v="0"/>
    <s v="High"/>
    <n v="31"/>
    <n v="206.49"/>
    <n v="0.05"/>
    <s v="Regular Air"/>
    <n v="80.069999999999993"/>
    <n v="6.45"/>
    <n v="1.34"/>
    <s v="Brian Derr"/>
    <s v="Nova Scotia"/>
    <s v="Atlantic"/>
    <s v="Small Business"/>
    <s v="Office Supplies"/>
    <s v="Paper"/>
    <n v="0.36"/>
  </r>
  <r>
    <n v="18464"/>
    <d v="2012-03-28T00:00:00"/>
    <d v="2012-03-30T00:00:00"/>
    <s v="March"/>
    <s v="2012"/>
    <n v="2"/>
    <b v="0"/>
    <s v="High"/>
    <n v="41"/>
    <n v="80.540000000000006"/>
    <n v="0.01"/>
    <s v="Regular Air"/>
    <n v="-18.72"/>
    <n v="1.89"/>
    <n v="0.76"/>
    <s v="Brian Derr"/>
    <s v="Nova Scotia"/>
    <s v="Atlantic"/>
    <s v="Small Business"/>
    <s v="Office Supplies"/>
    <s v="Rubber Bands"/>
    <n v="0.83"/>
  </r>
  <r>
    <n v="18754"/>
    <d v="2009-09-25T00:00:00"/>
    <d v="2009-09-27T00:00:00"/>
    <s v="September"/>
    <s v="2009"/>
    <n v="2"/>
    <b v="0"/>
    <s v="Not Specified"/>
    <n v="8"/>
    <n v="1217.6199999999999"/>
    <n v="0.03"/>
    <s v="Delivery Truck"/>
    <n v="-221.5"/>
    <n v="140.97999999999999"/>
    <n v="36.090000000000003"/>
    <s v="Roland Black"/>
    <s v="Nova Scotia"/>
    <s v="Atlantic"/>
    <s v="Small Business"/>
    <s v="Furniture"/>
    <s v="Bookcases"/>
    <n v="0.77"/>
  </r>
  <r>
    <n v="18754"/>
    <d v="2009-09-25T00:00:00"/>
    <d v="2009-09-26T00:00:00"/>
    <s v="September"/>
    <s v="2009"/>
    <n v="1"/>
    <b v="0"/>
    <s v="Not Specified"/>
    <n v="32"/>
    <n v="1725.0325"/>
    <n v="0.08"/>
    <s v="Regular Air"/>
    <n v="206.35"/>
    <n v="65.989999999999995"/>
    <n v="8.99"/>
    <s v="Roland Black"/>
    <s v="Nova Scotia"/>
    <s v="Atlantic"/>
    <s v="Small Business"/>
    <s v="Technology"/>
    <s v="Telephones and Communication"/>
    <n v="0.56000000000000005"/>
  </r>
  <r>
    <n v="19905"/>
    <d v="2012-08-12T00:00:00"/>
    <d v="2012-08-14T00:00:00"/>
    <s v="August"/>
    <s v="2012"/>
    <n v="2"/>
    <b v="0"/>
    <s v="Critical"/>
    <n v="20"/>
    <n v="82.97"/>
    <n v="0.04"/>
    <s v="Regular Air"/>
    <n v="32.5"/>
    <n v="4.13"/>
    <n v="0.5"/>
    <s v="Matt Abelman"/>
    <s v="Nova Scotia"/>
    <s v="Atlantic"/>
    <s v="Home Office"/>
    <s v="Office Supplies"/>
    <s v="Labels"/>
    <n v="0.39"/>
  </r>
  <r>
    <n v="19905"/>
    <d v="2012-08-12T00:00:00"/>
    <d v="2012-08-14T00:00:00"/>
    <s v="August"/>
    <s v="2012"/>
    <n v="2"/>
    <b v="0"/>
    <s v="Critical"/>
    <n v="25"/>
    <n v="13701.35"/>
    <n v="0.01"/>
    <s v="Delivery Truck"/>
    <n v="-3687.65"/>
    <n v="550.98"/>
    <n v="64.59"/>
    <s v="Matt Abelman"/>
    <s v="Nova Scotia"/>
    <s v="Atlantic"/>
    <s v="Home Office"/>
    <s v="Furniture"/>
    <s v="Tables"/>
    <n v="0.66"/>
  </r>
  <r>
    <n v="20256"/>
    <d v="2012-01-31T00:00:00"/>
    <d v="2012-02-05T00:00:00"/>
    <s v="February"/>
    <s v="2012"/>
    <n v="5"/>
    <b v="0"/>
    <s v="low"/>
    <n v="24"/>
    <n v="512.83000000000004"/>
    <n v="0.01"/>
    <s v="Regular Air"/>
    <n v="-221.56"/>
    <n v="20.89"/>
    <n v="11.52"/>
    <s v="Roland Black"/>
    <s v="Nova Scotia"/>
    <s v="Atlantic"/>
    <s v="Small Business"/>
    <s v="Office Supplies"/>
    <s v="Storage &amp; Organization"/>
    <n v="0.83"/>
  </r>
  <r>
    <n v="20386"/>
    <d v="2010-02-27T00:00:00"/>
    <d v="2010-02-27T00:00:00"/>
    <s v="February"/>
    <s v="2010"/>
    <n v="0"/>
    <s v="FREE DELIVERY"/>
    <s v="Critical"/>
    <n v="35"/>
    <n v="41.23"/>
    <n v="0.09"/>
    <s v="Regular Air"/>
    <n v="-21.51"/>
    <n v="1.26"/>
    <n v="0.7"/>
    <s v="Mike Kennedy"/>
    <s v="Nova Scotia"/>
    <s v="Atlantic"/>
    <s v="Corporate"/>
    <s v="Office Supplies"/>
    <s v="Rubber Bands"/>
    <n v="0.81"/>
  </r>
  <r>
    <n v="20455"/>
    <d v="2010-06-28T00:00:00"/>
    <d v="2010-06-29T00:00:00"/>
    <s v="June"/>
    <s v="2010"/>
    <n v="1"/>
    <b v="0"/>
    <s v="Critical"/>
    <n v="7"/>
    <n v="381.1995"/>
    <n v="0.08"/>
    <s v="Express Air"/>
    <n v="-233.56"/>
    <n v="65.989999999999995"/>
    <n v="8.99"/>
    <s v="Dana Kaydos"/>
    <s v="Nova Scotia"/>
    <s v="Atlantic"/>
    <s v="Corporate"/>
    <s v="Technology"/>
    <s v="Telephones and Communication"/>
    <n v="0.57999999999999996"/>
  </r>
  <r>
    <n v="20642"/>
    <d v="2012-05-19T00:00:00"/>
    <d v="2012-05-20T00:00:00"/>
    <s v="May"/>
    <s v="2012"/>
    <n v="1"/>
    <b v="0"/>
    <s v="High"/>
    <n v="32"/>
    <n v="135.19999999999999"/>
    <n v="0.02"/>
    <s v="Regular Air"/>
    <n v="59.4"/>
    <n v="4.13"/>
    <n v="0.5"/>
    <s v="Darren Koutras"/>
    <s v="Nova Scotia"/>
    <s v="Atlantic"/>
    <s v="Consumer"/>
    <s v="Office Supplies"/>
    <s v="Labels"/>
    <n v="0.39"/>
  </r>
  <r>
    <n v="21379"/>
    <d v="2011-01-14T00:00:00"/>
    <d v="2011-01-16T00:00:00"/>
    <s v="January"/>
    <s v="2011"/>
    <n v="2"/>
    <b v="0"/>
    <s v="High"/>
    <n v="35"/>
    <n v="5428.49"/>
    <n v="0.05"/>
    <s v="Delivery Truck"/>
    <n v="-1046.78"/>
    <n v="150.88999999999999"/>
    <n v="60.2"/>
    <s v="Charles Sheldon"/>
    <s v="Nova Scotia"/>
    <s v="Atlantic"/>
    <s v="Corporate"/>
    <s v="Furniture"/>
    <s v="Chairs &amp; Chairmats"/>
    <n v="0.77"/>
  </r>
  <r>
    <n v="21766"/>
    <d v="2009-06-01T00:00:00"/>
    <d v="2009-06-03T00:00:00"/>
    <s v="June"/>
    <s v="2009"/>
    <n v="2"/>
    <b v="0"/>
    <s v="High"/>
    <n v="41"/>
    <n v="5178.17"/>
    <n v="0.03"/>
    <s v="Delivery Truck"/>
    <n v="531.69000000000005"/>
    <n v="120.98"/>
    <n v="30"/>
    <s v="Steve Carroll"/>
    <s v="Nova Scotia"/>
    <s v="Atlantic"/>
    <s v="Consumer"/>
    <s v="Furniture"/>
    <s v="Chairs &amp; Chairmats"/>
    <n v="0.64"/>
  </r>
  <r>
    <n v="21766"/>
    <d v="2009-06-01T00:00:00"/>
    <d v="2009-06-03T00:00:00"/>
    <s v="June"/>
    <s v="2009"/>
    <n v="2"/>
    <b v="0"/>
    <s v="High"/>
    <n v="32"/>
    <n v="535.24"/>
    <n v="0.01"/>
    <s v="Regular Air"/>
    <n v="216.43"/>
    <n v="15.68"/>
    <n v="3.73"/>
    <s v="Steve Carroll"/>
    <s v="Nova Scotia"/>
    <s v="Atlantic"/>
    <s v="Consumer"/>
    <s v="Furniture"/>
    <s v="Office Furnishings"/>
    <n v="0.46"/>
  </r>
  <r>
    <n v="22053"/>
    <d v="2010-08-21T00:00:00"/>
    <d v="2010-08-23T00:00:00"/>
    <s v="August"/>
    <s v="2010"/>
    <n v="2"/>
    <b v="0"/>
    <s v="Critical"/>
    <n v="32"/>
    <n v="563.08000000000004"/>
    <n v="0.1"/>
    <s v="Regular Air"/>
    <n v="112.97"/>
    <n v="18.989999999999998"/>
    <n v="5.23"/>
    <s v="Sean Wendt"/>
    <s v="Nova Scotia"/>
    <s v="Atlantic"/>
    <s v="Corporate"/>
    <s v="Office Supplies"/>
    <s v="Binders and Binder Accessories"/>
    <n v="0.37"/>
  </r>
  <r>
    <n v="22368"/>
    <d v="2010-02-19T00:00:00"/>
    <d v="2010-02-20T00:00:00"/>
    <s v="February"/>
    <s v="2010"/>
    <n v="1"/>
    <b v="0"/>
    <s v="Medium"/>
    <n v="5"/>
    <n v="192.12"/>
    <n v="0.04"/>
    <s v="Regular Air"/>
    <n v="-74.849999999999994"/>
    <n v="39.24"/>
    <n v="1.99"/>
    <s v="Sarah Jordon"/>
    <s v="Nova Scotia"/>
    <s v="Atlantic"/>
    <s v="Consumer"/>
    <s v="Technology"/>
    <s v="Computer Peripherals"/>
    <n v="0.51"/>
  </r>
  <r>
    <n v="22368"/>
    <d v="2010-02-19T00:00:00"/>
    <d v="2010-02-21T00:00:00"/>
    <s v="February"/>
    <s v="2010"/>
    <n v="2"/>
    <b v="0"/>
    <s v="Medium"/>
    <n v="33"/>
    <n v="3917.61"/>
    <n v="0.08"/>
    <s v="Delivery Truck"/>
    <n v="40.76"/>
    <n v="119.99"/>
    <n v="56.14"/>
    <s v="Sarah Jordon"/>
    <s v="Nova Scotia"/>
    <s v="Atlantic"/>
    <s v="Consumer"/>
    <s v="Technology"/>
    <s v="Office Machines"/>
    <n v="0.39"/>
  </r>
  <r>
    <n v="22368"/>
    <d v="2010-02-19T00:00:00"/>
    <d v="2010-02-20T00:00:00"/>
    <s v="February"/>
    <s v="2010"/>
    <n v="1"/>
    <b v="0"/>
    <s v="Medium"/>
    <n v="34"/>
    <n v="2788.04"/>
    <n v="0.01"/>
    <s v="Regular Air"/>
    <n v="-849.18"/>
    <n v="80.98"/>
    <n v="35"/>
    <s v="Sarah Jordon"/>
    <s v="Nova Scotia"/>
    <s v="Atlantic"/>
    <s v="Consumer"/>
    <s v="Office Supplies"/>
    <s v="Storage &amp; Organization"/>
    <n v="0.83"/>
  </r>
  <r>
    <n v="22885"/>
    <d v="2009-11-23T00:00:00"/>
    <d v="2009-11-25T00:00:00"/>
    <s v="November"/>
    <s v="2009"/>
    <n v="2"/>
    <b v="0"/>
    <s v="Medium"/>
    <n v="4"/>
    <n v="56.47"/>
    <n v="0.05"/>
    <s v="Regular Air"/>
    <n v="-29.9"/>
    <n v="12.88"/>
    <n v="4.59"/>
    <s v="Neil Ducich"/>
    <s v="Nova Scotia"/>
    <s v="Atlantic"/>
    <s v="Home Office"/>
    <s v="Office Supplies"/>
    <s v="Scissors, Rulers and Trimmers"/>
    <n v="0.82"/>
  </r>
  <r>
    <n v="22947"/>
    <d v="2009-12-18T00:00:00"/>
    <d v="2009-12-25T00:00:00"/>
    <s v="December"/>
    <s v="2009"/>
    <n v="7"/>
    <b v="0"/>
    <s v="low"/>
    <n v="19"/>
    <n v="216.25"/>
    <n v="0.09"/>
    <s v="Regular Air"/>
    <n v="58.84"/>
    <n v="12.22"/>
    <n v="2.85"/>
    <s v="Sarah Jordon"/>
    <s v="Nova Scotia"/>
    <s v="Atlantic"/>
    <s v="Consumer"/>
    <s v="Furniture"/>
    <s v="Office Furnishings"/>
    <n v="0.55000000000000004"/>
  </r>
  <r>
    <n v="23844"/>
    <d v="2009-07-06T00:00:00"/>
    <d v="2009-07-08T00:00:00"/>
    <s v="July"/>
    <s v="2009"/>
    <n v="2"/>
    <b v="0"/>
    <s v="Not Specified"/>
    <n v="40"/>
    <n v="1861.36"/>
    <n v="0"/>
    <s v="Regular Air"/>
    <n v="627.85"/>
    <n v="42.98"/>
    <n v="4.62"/>
    <s v="Michael Granlund"/>
    <s v="Nova Scotia"/>
    <s v="Atlantic"/>
    <s v="Home Office"/>
    <s v="Office Supplies"/>
    <s v="Appliances"/>
    <n v="0.56000000000000005"/>
  </r>
  <r>
    <n v="23844"/>
    <d v="2009-07-06T00:00:00"/>
    <d v="2009-07-08T00:00:00"/>
    <s v="July"/>
    <s v="2009"/>
    <n v="2"/>
    <b v="0"/>
    <s v="Not Specified"/>
    <n v="42"/>
    <n v="937.62"/>
    <n v="0.03"/>
    <s v="Regular Air"/>
    <n v="187.2"/>
    <n v="21.78"/>
    <n v="5.94"/>
    <s v="Michael Granlund"/>
    <s v="Nova Scotia"/>
    <s v="Atlantic"/>
    <s v="Home Office"/>
    <s v="Office Supplies"/>
    <s v="Appliances"/>
    <n v="0.5"/>
  </r>
  <r>
    <n v="23844"/>
    <d v="2009-07-06T00:00:00"/>
    <d v="2009-07-07T00:00:00"/>
    <s v="July"/>
    <s v="2009"/>
    <n v="1"/>
    <b v="0"/>
    <s v="Not Specified"/>
    <n v="11"/>
    <n v="33.020000000000003"/>
    <n v="0.08"/>
    <s v="Regular Air"/>
    <n v="8.4"/>
    <n v="3.15"/>
    <n v="0.5"/>
    <s v="Michael Granlund"/>
    <s v="Nova Scotia"/>
    <s v="Atlantic"/>
    <s v="Home Office"/>
    <s v="Office Supplies"/>
    <s v="Labels"/>
    <n v="0.37"/>
  </r>
  <r>
    <n v="24039"/>
    <d v="2012-07-17T00:00:00"/>
    <d v="2012-07-19T00:00:00"/>
    <s v="July"/>
    <s v="2012"/>
    <n v="2"/>
    <b v="0"/>
    <s v="Not Specified"/>
    <n v="5"/>
    <n v="199.16"/>
    <n v="0.1"/>
    <s v="Regular Air"/>
    <n v="-64.87"/>
    <n v="40.98"/>
    <n v="1.99"/>
    <s v="Sean Wendt"/>
    <s v="Nova Scotia"/>
    <s v="Atlantic"/>
    <s v="Corporate"/>
    <s v="Technology"/>
    <s v="Computer Peripherals"/>
    <n v="0.44"/>
  </r>
  <r>
    <n v="25347"/>
    <d v="2009-06-12T00:00:00"/>
    <d v="2009-06-19T00:00:00"/>
    <s v="June"/>
    <s v="2009"/>
    <n v="7"/>
    <b v="0"/>
    <s v="low"/>
    <n v="28"/>
    <n v="967.27"/>
    <n v="7.0000000000000007E-2"/>
    <s v="Regular Air"/>
    <n v="309.31"/>
    <n v="35.44"/>
    <n v="7.5"/>
    <s v="Theone Pippenger"/>
    <s v="Nova Scotia"/>
    <s v="Atlantic"/>
    <s v="Corporate"/>
    <s v="Office Supplies"/>
    <s v="Paper"/>
    <n v="0.38"/>
  </r>
  <r>
    <n v="25825"/>
    <d v="2012-07-19T00:00:00"/>
    <d v="2012-07-22T00:00:00"/>
    <s v="July"/>
    <s v="2012"/>
    <n v="3"/>
    <b v="0"/>
    <s v="Not Specified"/>
    <n v="45"/>
    <n v="483.74"/>
    <n v="0.02"/>
    <s v="Regular Air"/>
    <n v="206.27"/>
    <n v="10.31"/>
    <n v="1.79"/>
    <s v="Michael Granlund"/>
    <s v="Nova Scotia"/>
    <s v="Atlantic"/>
    <s v="Corporate"/>
    <s v="Office Supplies"/>
    <s v="Paper"/>
    <n v="0.38"/>
  </r>
  <r>
    <n v="25825"/>
    <d v="2012-07-19T00:00:00"/>
    <d v="2012-07-19T00:00:00"/>
    <s v="July"/>
    <s v="2012"/>
    <n v="0"/>
    <s v="FREE DELIVERY"/>
    <s v="Not Specified"/>
    <n v="27"/>
    <n v="159.65"/>
    <n v="0.06"/>
    <s v="Regular Air"/>
    <n v="-1.79"/>
    <n v="5.85"/>
    <n v="2.27"/>
    <s v="Michael Granlund"/>
    <s v="Nova Scotia"/>
    <s v="Atlantic"/>
    <s v="Corporate"/>
    <s v="Office Supplies"/>
    <s v="Pens &amp; Art Supplies"/>
    <n v="0.56000000000000005"/>
  </r>
  <r>
    <n v="26304"/>
    <d v="2011-03-19T00:00:00"/>
    <d v="2011-03-20T00:00:00"/>
    <s v="March"/>
    <s v="2011"/>
    <n v="1"/>
    <b v="0"/>
    <s v="Medium"/>
    <n v="43"/>
    <n v="7452.1369999999997"/>
    <n v="0.02"/>
    <s v="Regular Air"/>
    <n v="2028.36"/>
    <n v="205.99"/>
    <n v="5.99"/>
    <s v="Art Ferguson"/>
    <s v="Nova Scotia"/>
    <s v="Atlantic"/>
    <s v="Corporate"/>
    <s v="Technology"/>
    <s v="Telephones and Communication"/>
    <n v="0.59"/>
  </r>
  <r>
    <n v="26726"/>
    <d v="2012-12-27T00:00:00"/>
    <d v="2012-12-27T00:00:00"/>
    <s v="December"/>
    <s v="2012"/>
    <n v="0"/>
    <s v="FREE DELIVERY"/>
    <s v="High"/>
    <n v="37"/>
    <n v="173.11"/>
    <n v="0.02"/>
    <s v="Regular Air"/>
    <n v="-121.58"/>
    <n v="4.37"/>
    <n v="5.15"/>
    <s v="Roland Black"/>
    <s v="Nova Scotia"/>
    <s v="Atlantic"/>
    <s v="Small Business"/>
    <s v="Office Supplies"/>
    <s v="Appliances"/>
    <n v="0.59"/>
  </r>
  <r>
    <n v="26726"/>
    <d v="2012-12-27T00:00:00"/>
    <d v="2012-12-29T00:00:00"/>
    <s v="December"/>
    <s v="2012"/>
    <n v="2"/>
    <b v="0"/>
    <s v="High"/>
    <n v="11"/>
    <n v="86.68"/>
    <n v="0.08"/>
    <s v="Regular Air"/>
    <n v="-474.91"/>
    <n v="3.48"/>
    <n v="49"/>
    <s v="Roland Black"/>
    <s v="Nova Scotia"/>
    <s v="Atlantic"/>
    <s v="Small Business"/>
    <s v="Office Supplies"/>
    <s v="Appliances"/>
    <n v="0.59"/>
  </r>
  <r>
    <n v="26726"/>
    <d v="2012-12-27T00:00:00"/>
    <d v="2012-12-28T00:00:00"/>
    <s v="December"/>
    <s v="2012"/>
    <n v="1"/>
    <b v="0"/>
    <s v="High"/>
    <n v="41"/>
    <n v="833.51"/>
    <n v="0.05"/>
    <s v="Regular Air"/>
    <n v="364.99"/>
    <n v="20.98"/>
    <n v="1.49"/>
    <s v="Roland Black"/>
    <s v="Nova Scotia"/>
    <s v="Atlantic"/>
    <s v="Small Business"/>
    <s v="Office Supplies"/>
    <s v="Binders and Binder Accessories"/>
    <n v="0.35"/>
  </r>
  <r>
    <n v="27266"/>
    <d v="2011-09-08T00:00:00"/>
    <d v="2011-09-11T00:00:00"/>
    <s v="September"/>
    <s v="2011"/>
    <n v="3"/>
    <b v="0"/>
    <s v="Critical"/>
    <n v="9"/>
    <n v="1031.06"/>
    <n v="0.03"/>
    <s v="Regular Air"/>
    <n v="39.36"/>
    <n v="115.79"/>
    <n v="1.99"/>
    <s v="Art Ferguson"/>
    <s v="Nova Scotia"/>
    <s v="Atlantic"/>
    <s v="Corporate"/>
    <s v="Technology"/>
    <s v="Computer Peripherals"/>
    <n v="0.49"/>
  </r>
  <r>
    <n v="27396"/>
    <d v="2010-12-08T00:00:00"/>
    <d v="2010-12-10T00:00:00"/>
    <s v="December"/>
    <s v="2010"/>
    <n v="2"/>
    <b v="0"/>
    <s v="Critical"/>
    <n v="14"/>
    <n v="138.31"/>
    <n v="7.0000000000000007E-2"/>
    <s v="Regular Air"/>
    <n v="-31.16"/>
    <n v="9.77"/>
    <n v="6.02"/>
    <s v="Sean Wendt"/>
    <s v="British Columbia"/>
    <s v="West"/>
    <s v="Corporate"/>
    <s v="Furniture"/>
    <s v="Office Furnishings"/>
    <n v="0.48"/>
  </r>
  <r>
    <n v="28480"/>
    <d v="2009-03-15T00:00:00"/>
    <d v="2009-03-16T00:00:00"/>
    <s v="March"/>
    <s v="2009"/>
    <n v="1"/>
    <b v="0"/>
    <s v="Medium"/>
    <n v="17"/>
    <n v="30.62"/>
    <n v="0.01"/>
    <s v="Regular Air"/>
    <n v="-1.56"/>
    <n v="1.76"/>
    <n v="0.7"/>
    <s v="Mike Kennedy"/>
    <s v="British Columbia"/>
    <s v="West"/>
    <s v="Corporate"/>
    <s v="Office Supplies"/>
    <s v="Pens &amp; Art Supplies"/>
    <n v="0.56000000000000005"/>
  </r>
  <r>
    <n v="29158"/>
    <d v="2011-10-20T00:00:00"/>
    <d v="2011-10-21T00:00:00"/>
    <s v="October"/>
    <s v="2011"/>
    <n v="1"/>
    <b v="0"/>
    <s v="High"/>
    <n v="12"/>
    <n v="2266.6999999999998"/>
    <n v="7.0000000000000007E-2"/>
    <s v="Delivery Truck"/>
    <n v="180.8"/>
    <n v="200.98"/>
    <n v="23.76"/>
    <s v="Matt Abelman"/>
    <s v="British Columbia"/>
    <s v="West"/>
    <s v="Home Office"/>
    <s v="Furniture"/>
    <s v="Chairs &amp; Chairmats"/>
    <n v="0.57999999999999996"/>
  </r>
  <r>
    <n v="29409"/>
    <d v="2011-01-13T00:00:00"/>
    <d v="2011-01-15T00:00:00"/>
    <s v="January"/>
    <s v="2011"/>
    <n v="2"/>
    <b v="0"/>
    <s v="High"/>
    <n v="23"/>
    <n v="38.99"/>
    <n v="0.09"/>
    <s v="Regular Air"/>
    <n v="-33.520000000000003"/>
    <n v="1.7"/>
    <n v="1.99"/>
    <s v="Sally Matthias"/>
    <s v="British Columbia"/>
    <s v="West"/>
    <s v="Home Office"/>
    <s v="Technology"/>
    <s v="Computer Peripherals"/>
    <n v="0.51"/>
  </r>
  <r>
    <n v="29956"/>
    <d v="2009-08-14T00:00:00"/>
    <d v="2009-08-15T00:00:00"/>
    <s v="August"/>
    <s v="2009"/>
    <n v="1"/>
    <b v="0"/>
    <s v="Critical"/>
    <n v="48"/>
    <n v="80.33"/>
    <n v="0.09"/>
    <s v="Regular Air"/>
    <n v="-12.95"/>
    <n v="1.82"/>
    <n v="0.83"/>
    <s v="Steve Carroll"/>
    <s v="British Columbia"/>
    <s v="West"/>
    <s v="Consumer"/>
    <s v="Office Supplies"/>
    <s v="Pens &amp; Art Supplies"/>
    <n v="0.56999999999999995"/>
  </r>
  <r>
    <n v="30341"/>
    <d v="2009-01-31T00:00:00"/>
    <d v="2009-01-31T00:00:00"/>
    <s v="January"/>
    <s v="2009"/>
    <n v="0"/>
    <s v="FREE DELIVERY"/>
    <s v="low"/>
    <n v="42"/>
    <n v="6244.18"/>
    <n v="0.09"/>
    <s v="Delivery Truck"/>
    <n v="470.3"/>
    <n v="160.97999999999999"/>
    <n v="30"/>
    <s v="Matt Abelman"/>
    <s v="British Columbia"/>
    <s v="West"/>
    <s v="Home Office"/>
    <s v="Furniture"/>
    <s v="Chairs &amp; Chairmats"/>
    <n v="0.62"/>
  </r>
  <r>
    <n v="30341"/>
    <d v="2009-01-31T00:00:00"/>
    <d v="2009-01-31T00:00:00"/>
    <s v="January"/>
    <s v="2009"/>
    <n v="0"/>
    <s v="FREE DELIVERY"/>
    <s v="low"/>
    <n v="41"/>
    <n v="239.75"/>
    <n v="0.09"/>
    <s v="Regular Air"/>
    <n v="105.91"/>
    <n v="6.3"/>
    <n v="0.5"/>
    <s v="Matt Abelman"/>
    <s v="British Columbia"/>
    <s v="West"/>
    <s v="Home Office"/>
    <s v="Office Supplies"/>
    <s v="Labels"/>
    <n v="0.39"/>
  </r>
  <r>
    <n v="30341"/>
    <d v="2009-01-31T00:00:00"/>
    <d v="2009-02-07T00:00:00"/>
    <s v="February"/>
    <s v="2009"/>
    <n v="7"/>
    <b v="0"/>
    <s v="low"/>
    <n v="30"/>
    <n v="150.19999999999999"/>
    <n v="0"/>
    <s v="Regular Air"/>
    <n v="62.46"/>
    <n v="4.9800000000000004"/>
    <n v="0.8"/>
    <s v="Matt Abelman"/>
    <s v="British Columbia"/>
    <s v="West"/>
    <s v="Home Office"/>
    <s v="Office Supplies"/>
    <s v="Paper"/>
    <n v="0.36"/>
  </r>
  <r>
    <n v="30467"/>
    <d v="2009-08-15T00:00:00"/>
    <d v="2009-08-16T00:00:00"/>
    <s v="August"/>
    <s v="2009"/>
    <n v="1"/>
    <b v="0"/>
    <s v="Critical"/>
    <n v="5"/>
    <n v="2019.65"/>
    <n v="0.05"/>
    <s v="Regular Air"/>
    <n v="289.88"/>
    <n v="420.98"/>
    <n v="19.989999999999998"/>
    <s v="John Castell"/>
    <s v="British Columbia"/>
    <s v="West"/>
    <s v="Consumer"/>
    <s v="Office Supplies"/>
    <s v="Binders and Binder Accessories"/>
    <n v="0.35"/>
  </r>
  <r>
    <n v="30785"/>
    <d v="2009-07-03T00:00:00"/>
    <d v="2009-07-05T00:00:00"/>
    <s v="July"/>
    <s v="2009"/>
    <n v="2"/>
    <b v="0"/>
    <s v="High"/>
    <n v="7"/>
    <n v="55.81"/>
    <n v="0.03"/>
    <s v="Regular Air"/>
    <n v="-35.04"/>
    <n v="6.48"/>
    <n v="8.73"/>
    <s v="Neil Ducich"/>
    <s v="British Columbia"/>
    <s v="West"/>
    <s v="Home Office"/>
    <s v="Office Supplies"/>
    <s v="Paper"/>
    <n v="0.37"/>
  </r>
  <r>
    <n v="30785"/>
    <d v="2009-07-03T00:00:00"/>
    <d v="2009-07-06T00:00:00"/>
    <s v="July"/>
    <s v="2009"/>
    <n v="3"/>
    <b v="0"/>
    <s v="High"/>
    <n v="38"/>
    <n v="373.07"/>
    <n v="7.0000000000000007E-2"/>
    <s v="Regular Air"/>
    <n v="149.53"/>
    <n v="9.93"/>
    <n v="1.0900000000000001"/>
    <s v="Neil Ducich"/>
    <s v="British Columbia"/>
    <s v="West"/>
    <s v="Home Office"/>
    <s v="Office Supplies"/>
    <s v="Pens &amp; Art Supplies"/>
    <n v="0.43"/>
  </r>
  <r>
    <n v="31171"/>
    <d v="2009-04-08T00:00:00"/>
    <d v="2009-04-09T00:00:00"/>
    <s v="April"/>
    <s v="2009"/>
    <n v="1"/>
    <b v="0"/>
    <s v="Not Specified"/>
    <n v="37"/>
    <n v="161.02000000000001"/>
    <n v="0.08"/>
    <s v="Regular Air"/>
    <n v="32.19"/>
    <n v="4.55"/>
    <n v="1.49"/>
    <s v="Parhena Norris"/>
    <s v="British Columbia"/>
    <s v="West"/>
    <s v="Home Office"/>
    <s v="Office Supplies"/>
    <s v="Binders and Binder Accessories"/>
    <n v="0.35"/>
  </r>
  <r>
    <n v="31297"/>
    <d v="2012-08-18T00:00:00"/>
    <d v="2012-08-25T00:00:00"/>
    <s v="August"/>
    <s v="2012"/>
    <n v="7"/>
    <b v="0"/>
    <s v="low"/>
    <n v="39"/>
    <n v="679.95"/>
    <n v="0.08"/>
    <s v="Regular Air"/>
    <n v="-93.3"/>
    <n v="17.989999999999998"/>
    <n v="8.65"/>
    <s v="Mike Kennedy"/>
    <s v="British Columbia"/>
    <s v="West"/>
    <s v="Corporate"/>
    <s v="Office Supplies"/>
    <s v="Pens &amp; Art Supplies"/>
    <n v="0.56999999999999995"/>
  </r>
  <r>
    <n v="31297"/>
    <d v="2012-08-18T00:00:00"/>
    <d v="2012-08-27T00:00:00"/>
    <s v="August"/>
    <s v="2012"/>
    <n v="9"/>
    <b v="0"/>
    <s v="low"/>
    <n v="44"/>
    <n v="1579.56"/>
    <n v="0.01"/>
    <s v="Regular Air"/>
    <n v="699.64"/>
    <n v="35.44"/>
    <n v="4.92"/>
    <s v="Mike Kennedy"/>
    <s v="British Columbia"/>
    <s v="West"/>
    <s v="Corporate"/>
    <s v="Office Supplies"/>
    <s v="Paper"/>
    <n v="0.38"/>
  </r>
  <r>
    <n v="31553"/>
    <d v="2009-01-10T00:00:00"/>
    <d v="2009-01-12T00:00:00"/>
    <s v="January"/>
    <s v="2009"/>
    <n v="2"/>
    <b v="0"/>
    <s v="Critical"/>
    <n v="32"/>
    <n v="4906.8500000000004"/>
    <n v="0.09"/>
    <s v="Regular Air"/>
    <n v="1907.94"/>
    <n v="162.93"/>
    <n v="19.989999999999998"/>
    <s v="Sean Wendt"/>
    <s v="British Columbia"/>
    <s v="West"/>
    <s v="Corporate"/>
    <s v="Office Supplies"/>
    <s v="Envelopes"/>
    <n v="0.39"/>
  </r>
  <r>
    <n v="32706"/>
    <d v="2009-07-04T00:00:00"/>
    <d v="2009-07-06T00:00:00"/>
    <s v="July"/>
    <s v="2009"/>
    <n v="2"/>
    <b v="0"/>
    <s v="Critical"/>
    <n v="5"/>
    <n v="2017.5"/>
    <n v="0.03"/>
    <s v="Delivery Truck"/>
    <n v="-663.51"/>
    <n v="399.98"/>
    <n v="12.06"/>
    <s v="Matt Abelman"/>
    <s v="British Columbia"/>
    <s v="West"/>
    <s v="Home Office"/>
    <s v="Technology"/>
    <s v="Office Machines"/>
    <n v="0.56000000000000005"/>
  </r>
  <r>
    <n v="33122"/>
    <d v="2010-06-19T00:00:00"/>
    <d v="2010-06-26T00:00:00"/>
    <s v="June"/>
    <s v="2010"/>
    <n v="7"/>
    <b v="0"/>
    <s v="low"/>
    <n v="21"/>
    <n v="8468.6299999999992"/>
    <n v="0"/>
    <s v="Delivery Truck"/>
    <n v="2819.96"/>
    <n v="400.97"/>
    <n v="48.26"/>
    <s v="Roland Black"/>
    <s v="British Columbia"/>
    <s v="West"/>
    <s v="Small Business"/>
    <s v="Technology"/>
    <s v="Office Machines"/>
    <n v="0.36"/>
  </r>
  <r>
    <n v="33570"/>
    <d v="2012-12-16T00:00:00"/>
    <d v="2012-12-18T00:00:00"/>
    <s v="December"/>
    <s v="2012"/>
    <n v="2"/>
    <b v="0"/>
    <s v="Not Specified"/>
    <n v="46"/>
    <n v="265.88"/>
    <n v="0.05"/>
    <s v="Regular Air"/>
    <n v="-90.9"/>
    <n v="5.74"/>
    <n v="5.01"/>
    <s v="Ken Heidel"/>
    <s v="British Columbia"/>
    <s v="West"/>
    <s v="Corporate"/>
    <s v="Office Supplies"/>
    <s v="Binders and Binder Accessories"/>
    <n v="0.39"/>
  </r>
  <r>
    <n v="33570"/>
    <d v="2012-12-16T00:00:00"/>
    <d v="2012-12-18T00:00:00"/>
    <s v="December"/>
    <s v="2012"/>
    <n v="2"/>
    <b v="0"/>
    <s v="Not Specified"/>
    <n v="1"/>
    <n v="1500.82"/>
    <n v="0.01"/>
    <s v="Delivery Truck"/>
    <n v="-3381.99"/>
    <n v="1500.97"/>
    <n v="29.7"/>
    <s v="Ken Heidel"/>
    <s v="British Columbia"/>
    <s v="West"/>
    <s v="Corporate"/>
    <s v="Technology"/>
    <s v="Office Machines"/>
    <n v="0.56999999999999995"/>
  </r>
  <r>
    <n v="33570"/>
    <d v="2012-12-16T00:00:00"/>
    <d v="2012-12-16T00:00:00"/>
    <s v="December"/>
    <s v="2012"/>
    <n v="0"/>
    <s v="FREE DELIVERY"/>
    <s v="Not Specified"/>
    <n v="19"/>
    <n v="3093.864"/>
    <n v="7.0000000000000007E-2"/>
    <s v="Regular Air"/>
    <n v="286.39999999999998"/>
    <n v="205.99"/>
    <n v="5.26"/>
    <s v="Ken Heidel"/>
    <s v="British Columbia"/>
    <s v="West"/>
    <s v="Corporate"/>
    <s v="Technology"/>
    <s v="Telephones and Communication"/>
    <n v="0.56000000000000005"/>
  </r>
  <r>
    <n v="33893"/>
    <d v="2012-09-20T00:00:00"/>
    <d v="2012-09-22T00:00:00"/>
    <s v="September"/>
    <s v="2012"/>
    <n v="2"/>
    <b v="0"/>
    <s v="Not Specified"/>
    <n v="6"/>
    <n v="232.21"/>
    <n v="0"/>
    <s v="Regular Air"/>
    <n v="-14.03"/>
    <n v="35.89"/>
    <n v="14.72"/>
    <s v="Sarah Jordon"/>
    <s v="British Columbia"/>
    <s v="West"/>
    <s v="Consumer"/>
    <s v="Office Supplies"/>
    <s v="Envelopes"/>
    <n v="0.4"/>
  </r>
  <r>
    <n v="33893"/>
    <d v="2012-09-20T00:00:00"/>
    <d v="2012-09-21T00:00:00"/>
    <s v="September"/>
    <s v="2012"/>
    <n v="1"/>
    <b v="0"/>
    <s v="Not Specified"/>
    <n v="16"/>
    <n v="88.3"/>
    <n v="0.09"/>
    <s v="Regular Air"/>
    <n v="-12.14"/>
    <n v="5.85"/>
    <n v="2.27"/>
    <s v="Sarah Jordon"/>
    <s v="British Columbia"/>
    <s v="West"/>
    <s v="Consumer"/>
    <s v="Office Supplies"/>
    <s v="Pens &amp; Art Supplies"/>
    <n v="0.56000000000000005"/>
  </r>
  <r>
    <n v="34599"/>
    <d v="2010-03-03T00:00:00"/>
    <d v="2010-03-07T00:00:00"/>
    <s v="March"/>
    <s v="2010"/>
    <n v="4"/>
    <b v="0"/>
    <s v="low"/>
    <n v="26"/>
    <n v="191.55"/>
    <n v="0.08"/>
    <s v="Regular Air"/>
    <n v="7.17"/>
    <n v="7.7"/>
    <n v="3.68"/>
    <s v="John Castell"/>
    <s v="British Columbia"/>
    <s v="West"/>
    <s v="Small Business"/>
    <s v="Furniture"/>
    <s v="Office Furnishings"/>
    <n v="0.52"/>
  </r>
  <r>
    <n v="34599"/>
    <d v="2010-03-03T00:00:00"/>
    <d v="2010-03-07T00:00:00"/>
    <s v="March"/>
    <s v="2010"/>
    <n v="4"/>
    <b v="0"/>
    <s v="low"/>
    <n v="29"/>
    <n v="938.86"/>
    <n v="0.05"/>
    <s v="Regular Air"/>
    <n v="22.21"/>
    <n v="30.98"/>
    <n v="17.079999999999998"/>
    <s v="John Castell"/>
    <s v="British Columbia"/>
    <s v="West"/>
    <s v="Small Business"/>
    <s v="Office Supplies"/>
    <s v="Paper"/>
    <n v="0.4"/>
  </r>
  <r>
    <n v="34721"/>
    <d v="2010-11-01T00:00:00"/>
    <d v="2010-11-02T00:00:00"/>
    <s v="November"/>
    <s v="2010"/>
    <n v="1"/>
    <b v="0"/>
    <s v="Not Specified"/>
    <n v="46"/>
    <n v="503.17"/>
    <n v="0.01"/>
    <s v="Regular Air"/>
    <n v="-10.210000000000001"/>
    <n v="10.23"/>
    <n v="4.68"/>
    <s v="Bart Watters"/>
    <s v="British Columbia"/>
    <s v="West"/>
    <s v="Corporate"/>
    <s v="Office Supplies"/>
    <s v="Scissors, Rulers and Trimmers"/>
    <n v="0.59"/>
  </r>
  <r>
    <n v="34787"/>
    <d v="2010-02-28T00:00:00"/>
    <d v="2010-03-02T00:00:00"/>
    <s v="March"/>
    <s v="2010"/>
    <n v="2"/>
    <b v="0"/>
    <s v="low"/>
    <n v="14"/>
    <n v="453.99"/>
    <n v="0.05"/>
    <s v="Regular Air"/>
    <n v="14.61"/>
    <n v="30.98"/>
    <n v="8.99"/>
    <s v="Sean Wendt"/>
    <s v="British Columbia"/>
    <s v="West"/>
    <s v="Corporate"/>
    <s v="Office Supplies"/>
    <s v="Pens &amp; Art Supplies"/>
    <n v="0.57999999999999996"/>
  </r>
  <r>
    <n v="34791"/>
    <d v="2011-05-07T00:00:00"/>
    <d v="2011-05-09T00:00:00"/>
    <s v="May"/>
    <s v="2011"/>
    <n v="2"/>
    <b v="0"/>
    <s v="Medium"/>
    <n v="37"/>
    <n v="284.58"/>
    <n v="0.03"/>
    <s v="Regular Air"/>
    <n v="33.81"/>
    <n v="7.59"/>
    <n v="4"/>
    <s v="Mary O'Rourke"/>
    <s v="British Columbia"/>
    <s v="West"/>
    <s v="Home Office"/>
    <s v="Furniture"/>
    <s v="Office Furnishings"/>
    <n v="0.42"/>
  </r>
  <r>
    <n v="34791"/>
    <d v="2011-05-07T00:00:00"/>
    <d v="2011-05-07T00:00:00"/>
    <s v="May"/>
    <s v="2011"/>
    <n v="0"/>
    <s v="FREE DELIVERY"/>
    <s v="Medium"/>
    <n v="9"/>
    <n v="1010.26"/>
    <n v="0.01"/>
    <s v="Regular Air"/>
    <n v="271.5"/>
    <n v="104.85"/>
    <n v="19.989999999999998"/>
    <s v="Mary O'Rourke"/>
    <s v="British Columbia"/>
    <s v="West"/>
    <s v="Home Office"/>
    <s v="Office Supplies"/>
    <s v="Paper"/>
    <n v="0.37"/>
  </r>
  <r>
    <n v="34822"/>
    <d v="2012-07-10T00:00:00"/>
    <d v="2012-07-11T00:00:00"/>
    <s v="July"/>
    <s v="2012"/>
    <n v="1"/>
    <b v="0"/>
    <s v="Not Specified"/>
    <n v="23"/>
    <n v="990.5"/>
    <n v="0.04"/>
    <s v="Regular Air"/>
    <n v="323.73"/>
    <n v="43.98"/>
    <n v="1.99"/>
    <s v="Nathan Cano"/>
    <s v="British Columbia"/>
    <s v="West"/>
    <s v="Consumer"/>
    <s v="Technology"/>
    <s v="Computer Peripherals"/>
    <n v="0.44"/>
  </r>
  <r>
    <n v="34853"/>
    <d v="2011-09-29T00:00:00"/>
    <d v="2011-10-02T00:00:00"/>
    <s v="October"/>
    <s v="2011"/>
    <n v="3"/>
    <b v="0"/>
    <s v="Critical"/>
    <n v="49"/>
    <n v="651.9"/>
    <n v="0.16"/>
    <s v="Regular Air"/>
    <n v="-74.510000000000005"/>
    <n v="13.73"/>
    <n v="6.85"/>
    <s v="Matt Abelman"/>
    <s v="British Columbia"/>
    <s v="West"/>
    <s v="Small Business"/>
    <s v="Furniture"/>
    <s v="Office Furnishings"/>
    <n v="0.54"/>
  </r>
  <r>
    <n v="35522"/>
    <d v="2010-10-25T00:00:00"/>
    <d v="2010-11-01T00:00:00"/>
    <s v="November"/>
    <s v="2010"/>
    <n v="7"/>
    <b v="0"/>
    <s v="low"/>
    <n v="27"/>
    <n v="2575.0100000000002"/>
    <n v="0.09"/>
    <s v="Regular Air"/>
    <n v="231.46"/>
    <n v="99.99"/>
    <n v="19.989999999999998"/>
    <s v="Michael Granlund"/>
    <s v="British Columbia"/>
    <s v="West"/>
    <s v="Home Office"/>
    <s v="Technology"/>
    <s v="Computer Peripherals"/>
    <n v="0.52"/>
  </r>
  <r>
    <n v="36099"/>
    <d v="2010-09-17T00:00:00"/>
    <d v="2010-09-22T00:00:00"/>
    <s v="September"/>
    <s v="2010"/>
    <n v="5"/>
    <b v="0"/>
    <s v="low"/>
    <n v="32"/>
    <n v="85.49"/>
    <n v="0.08"/>
    <s v="Regular Air"/>
    <n v="5.72"/>
    <n v="2.88"/>
    <n v="0.7"/>
    <s v="Neil Ducich"/>
    <s v="British Columbia"/>
    <s v="West"/>
    <s v="Home Office"/>
    <s v="Office Supplies"/>
    <s v="Pens &amp; Art Supplies"/>
    <n v="0.56000000000000005"/>
  </r>
  <r>
    <n v="36099"/>
    <d v="2010-09-17T00:00:00"/>
    <d v="2010-09-22T00:00:00"/>
    <s v="September"/>
    <s v="2010"/>
    <n v="5"/>
    <b v="0"/>
    <s v="low"/>
    <n v="15"/>
    <n v="926.3"/>
    <n v="0.09"/>
    <s v="Regular Air"/>
    <n v="-503.8"/>
    <n v="64.650000000000006"/>
    <n v="35"/>
    <s v="Neil Ducich"/>
    <s v="British Columbia"/>
    <s v="West"/>
    <s v="Home Office"/>
    <s v="Office Supplies"/>
    <s v="Storage &amp; Organization"/>
    <n v="0.8"/>
  </r>
  <r>
    <n v="36359"/>
    <d v="2011-11-23T00:00:00"/>
    <d v="2011-11-24T00:00:00"/>
    <s v="November"/>
    <s v="2011"/>
    <n v="1"/>
    <b v="0"/>
    <s v="High"/>
    <n v="2"/>
    <n v="68.66"/>
    <n v="0.06"/>
    <s v="Regular Air"/>
    <n v="-29.6"/>
    <n v="30.98"/>
    <n v="5.76"/>
    <s v="Ken Heidel"/>
    <s v="British Columbia"/>
    <s v="West"/>
    <s v="Corporate"/>
    <s v="Office Supplies"/>
    <s v="Paper"/>
    <n v="0.4"/>
  </r>
  <r>
    <n v="36901"/>
    <d v="2012-09-13T00:00:00"/>
    <d v="2012-09-14T00:00:00"/>
    <s v="September"/>
    <s v="2012"/>
    <n v="1"/>
    <b v="0"/>
    <s v="Critical"/>
    <n v="30"/>
    <n v="201.09"/>
    <n v="0.08"/>
    <s v="Regular Air"/>
    <n v="-56.22"/>
    <n v="6.68"/>
    <n v="5.66"/>
    <s v="Dana Kaydos"/>
    <s v="British Columbia"/>
    <s v="West"/>
    <s v="Corporate"/>
    <s v="Office Supplies"/>
    <s v="Paper"/>
    <n v="0.37"/>
  </r>
  <r>
    <n v="37412"/>
    <d v="2012-08-03T00:00:00"/>
    <d v="2012-08-05T00:00:00"/>
    <s v="August"/>
    <s v="2012"/>
    <n v="2"/>
    <b v="0"/>
    <s v="High"/>
    <n v="17"/>
    <n v="191.67"/>
    <n v="0.03"/>
    <s v="Regular Air"/>
    <n v="6.02"/>
    <n v="10.98"/>
    <n v="3.37"/>
    <s v="Steve Carroll"/>
    <s v="British Columbia"/>
    <s v="West"/>
    <s v="Consumer"/>
    <s v="Office Supplies"/>
    <s v="Scissors, Rulers and Trimmers"/>
    <n v="0.56999999999999995"/>
  </r>
  <r>
    <n v="38625"/>
    <d v="2010-11-17T00:00:00"/>
    <d v="2010-11-19T00:00:00"/>
    <s v="November"/>
    <s v="2010"/>
    <n v="2"/>
    <b v="0"/>
    <s v="Not Specified"/>
    <n v="28"/>
    <n v="2752"/>
    <n v="0.06"/>
    <s v="Express Air"/>
    <n v="336.47"/>
    <n v="99.99"/>
    <n v="19.989999999999998"/>
    <s v="Chad Sievert"/>
    <s v="British Columbia"/>
    <s v="West"/>
    <s v="Corporate"/>
    <s v="Technology"/>
    <s v="Computer Peripherals"/>
    <n v="0.52"/>
  </r>
  <r>
    <n v="38625"/>
    <d v="2010-11-17T00:00:00"/>
    <d v="2010-11-19T00:00:00"/>
    <s v="November"/>
    <s v="2010"/>
    <n v="2"/>
    <b v="0"/>
    <s v="Not Specified"/>
    <n v="12"/>
    <n v="72.819999999999993"/>
    <n v="0.02"/>
    <s v="Regular Air"/>
    <n v="5.03"/>
    <n v="5.98"/>
    <n v="2.5"/>
    <s v="Chad Sievert"/>
    <s v="British Columbia"/>
    <s v="West"/>
    <s v="Corporate"/>
    <s v="Office Supplies"/>
    <s v="Envelopes"/>
    <n v="0.36"/>
  </r>
  <r>
    <n v="38656"/>
    <d v="2012-08-10T00:00:00"/>
    <d v="2012-08-10T00:00:00"/>
    <s v="August"/>
    <s v="2012"/>
    <n v="0"/>
    <s v="FREE DELIVERY"/>
    <s v="low"/>
    <n v="13"/>
    <n v="64.459999999999994"/>
    <n v="0.01"/>
    <s v="Regular Air"/>
    <n v="25.16"/>
    <n v="4.91"/>
    <n v="0.5"/>
    <s v="John Castell"/>
    <s v="British Columbia"/>
    <s v="West"/>
    <s v="Consumer"/>
    <s v="Office Supplies"/>
    <s v="Labels"/>
    <n v="0.36"/>
  </r>
  <r>
    <n v="38784"/>
    <d v="2011-02-03T00:00:00"/>
    <d v="2011-02-05T00:00:00"/>
    <s v="February"/>
    <s v="2011"/>
    <n v="2"/>
    <b v="0"/>
    <s v="Medium"/>
    <n v="50"/>
    <n v="298.12"/>
    <n v="0.09"/>
    <s v="Regular Air"/>
    <n v="137.66999999999999"/>
    <n v="6.3"/>
    <n v="0.5"/>
    <s v="Mark Cousins"/>
    <s v="British Columbia"/>
    <s v="West"/>
    <s v="Home Office"/>
    <s v="Office Supplies"/>
    <s v="Labels"/>
    <n v="0.39"/>
  </r>
  <r>
    <n v="38882"/>
    <d v="2009-12-14T00:00:00"/>
    <d v="2009-12-15T00:00:00"/>
    <s v="December"/>
    <s v="2009"/>
    <n v="1"/>
    <b v="0"/>
    <s v="Critical"/>
    <n v="37"/>
    <n v="4411.5"/>
    <n v="0.1"/>
    <s v="Delivery Truck"/>
    <n v="-1799.35"/>
    <n v="122.99"/>
    <n v="70.2"/>
    <s v="Hunter Lopez"/>
    <s v="British Columbia"/>
    <s v="West"/>
    <s v="Consumer"/>
    <s v="Furniture"/>
    <s v="Chairs &amp; Chairmats"/>
    <n v="0.74"/>
  </r>
  <r>
    <n v="39527"/>
    <d v="2011-04-17T00:00:00"/>
    <d v="2011-04-26T00:00:00"/>
    <s v="April"/>
    <s v="2011"/>
    <n v="9"/>
    <b v="0"/>
    <s v="low"/>
    <n v="29"/>
    <n v="213.35"/>
    <n v="0.01"/>
    <s v="Regular Air"/>
    <n v="63.78"/>
    <n v="6.88"/>
    <n v="2"/>
    <s v="Nathan Mautz"/>
    <s v="British Columbia"/>
    <s v="West"/>
    <s v="Corporate"/>
    <s v="Office Supplies"/>
    <s v="Paper"/>
    <n v="0.39"/>
  </r>
  <r>
    <n v="39845"/>
    <d v="2009-09-06T00:00:00"/>
    <d v="2009-09-07T00:00:00"/>
    <s v="September"/>
    <s v="2009"/>
    <n v="1"/>
    <b v="0"/>
    <s v="Critical"/>
    <n v="44"/>
    <n v="447.42"/>
    <n v="0.05"/>
    <s v="Regular Air"/>
    <n v="41.3"/>
    <n v="9.99"/>
    <n v="4.78"/>
    <s v="Shaun Weien"/>
    <s v="British Columbia"/>
    <s v="West"/>
    <s v="Home Office"/>
    <s v="Office Supplies"/>
    <s v="Paper"/>
    <n v="0.4"/>
  </r>
  <r>
    <n v="39877"/>
    <d v="2012-08-16T00:00:00"/>
    <d v="2012-08-18T00:00:00"/>
    <s v="August"/>
    <s v="2012"/>
    <n v="2"/>
    <b v="0"/>
    <s v="Critical"/>
    <n v="41"/>
    <n v="90.88"/>
    <n v="0.04"/>
    <s v="Regular Air"/>
    <n v="8.06"/>
    <n v="2.1800000000000002"/>
    <n v="0.78"/>
    <s v="Nathan Mautz"/>
    <s v="British Columbia"/>
    <s v="West"/>
    <s v="Home Office"/>
    <s v="Office Supplies"/>
    <s v="Rubber Bands"/>
    <n v="0.52"/>
  </r>
  <r>
    <n v="40259"/>
    <d v="2010-10-12T00:00:00"/>
    <d v="2010-10-13T00:00:00"/>
    <s v="October"/>
    <s v="2010"/>
    <n v="1"/>
    <b v="0"/>
    <s v="Medium"/>
    <n v="4"/>
    <n v="29.05"/>
    <n v="0.08"/>
    <s v="Express Air"/>
    <n v="-20.9"/>
    <n v="4.9800000000000004"/>
    <n v="4.32"/>
    <s v="Theone Pippenger"/>
    <s v="British Columbia"/>
    <s v="West"/>
    <s v="Corporate"/>
    <s v="Technology"/>
    <s v="Computer Peripherals"/>
    <n v="0.64"/>
  </r>
  <r>
    <n v="41217"/>
    <d v="2011-07-13T00:00:00"/>
    <d v="2011-07-15T00:00:00"/>
    <s v="July"/>
    <s v="2011"/>
    <n v="2"/>
    <b v="0"/>
    <s v="High"/>
    <n v="23"/>
    <n v="1314.64"/>
    <n v="0.03"/>
    <s v="Express Air"/>
    <n v="575.38"/>
    <n v="55.48"/>
    <n v="6.79"/>
    <s v="Nathan Cano"/>
    <s v="British Columbia"/>
    <s v="West"/>
    <s v="Consumer"/>
    <s v="Office Supplies"/>
    <s v="Paper"/>
    <n v="0.37"/>
  </r>
  <r>
    <n v="41671"/>
    <d v="2012-12-03T00:00:00"/>
    <d v="2012-12-05T00:00:00"/>
    <s v="December"/>
    <s v="2012"/>
    <n v="2"/>
    <b v="0"/>
    <s v="Critical"/>
    <n v="49"/>
    <n v="638.91"/>
    <n v="0.02"/>
    <s v="Regular Air"/>
    <n v="77.48"/>
    <n v="12.98"/>
    <n v="3.14"/>
    <s v="Bart Watters"/>
    <s v="British Columbia"/>
    <s v="West"/>
    <s v="Corporate"/>
    <s v="Office Supplies"/>
    <s v="Scissors, Rulers and Trimmers"/>
    <n v="0.6"/>
  </r>
  <r>
    <n v="41927"/>
    <d v="2012-07-13T00:00:00"/>
    <d v="2012-07-16T00:00:00"/>
    <s v="July"/>
    <s v="2012"/>
    <n v="3"/>
    <b v="0"/>
    <s v="Not Specified"/>
    <n v="46"/>
    <n v="2332.23"/>
    <n v="0.02"/>
    <s v="Express Air"/>
    <n v="1085.93"/>
    <n v="48.04"/>
    <n v="7.23"/>
    <s v="Matt Abelman"/>
    <s v="British Columbia"/>
    <s v="West"/>
    <s v="Home Office"/>
    <s v="Office Supplies"/>
    <s v="Paper"/>
    <n v="0.37"/>
  </r>
  <r>
    <n v="41988"/>
    <d v="2009-02-04T00:00:00"/>
    <d v="2009-02-04T00:00:00"/>
    <s v="February"/>
    <s v="2009"/>
    <n v="0"/>
    <s v="FREE DELIVERY"/>
    <s v="low"/>
    <n v="33"/>
    <n v="4610.3500000000004"/>
    <n v="0.08"/>
    <s v="Delivery Truck"/>
    <n v="751.58"/>
    <n v="145.44999999999999"/>
    <n v="17.850000000000001"/>
    <s v="Matt Abelman"/>
    <s v="British Columbia"/>
    <s v="West"/>
    <s v="Home Office"/>
    <s v="Technology"/>
    <s v="Office Machines"/>
    <n v="0.56000000000000005"/>
  </r>
  <r>
    <n v="41988"/>
    <d v="2009-02-04T00:00:00"/>
    <d v="2009-02-08T00:00:00"/>
    <s v="February"/>
    <s v="2009"/>
    <n v="4"/>
    <b v="0"/>
    <s v="low"/>
    <n v="18"/>
    <n v="610.07000000000005"/>
    <n v="7.0000000000000007E-2"/>
    <s v="Delivery Truck"/>
    <n v="-157.56"/>
    <n v="33.94"/>
    <n v="19.190000000000001"/>
    <s v="Matt Abelman"/>
    <s v="British Columbia"/>
    <s v="West"/>
    <s v="Home Office"/>
    <s v="Furniture"/>
    <s v="Chairs &amp; Chairmats"/>
    <n v="0.57999999999999996"/>
  </r>
  <r>
    <n v="41988"/>
    <d v="2009-02-04T00:00:00"/>
    <d v="2009-02-08T00:00:00"/>
    <s v="February"/>
    <s v="2009"/>
    <n v="4"/>
    <b v="0"/>
    <s v="low"/>
    <n v="14"/>
    <n v="181.49"/>
    <n v="0.1"/>
    <s v="Regular Air"/>
    <n v="-29.54"/>
    <n v="13.43"/>
    <n v="5.5"/>
    <s v="Matt Abelman"/>
    <s v="British Columbia"/>
    <s v="West"/>
    <s v="Home Office"/>
    <s v="Office Supplies"/>
    <s v="Storage &amp; Organization"/>
    <n v="0.56999999999999995"/>
  </r>
  <r>
    <n v="42692"/>
    <d v="2011-12-20T00:00:00"/>
    <d v="2011-12-22T00:00:00"/>
    <s v="December"/>
    <s v="2011"/>
    <n v="2"/>
    <b v="0"/>
    <s v="Medium"/>
    <n v="41"/>
    <n v="248.86"/>
    <n v="0.08"/>
    <s v="Regular Air"/>
    <n v="-168.67"/>
    <n v="5.98"/>
    <n v="7.5"/>
    <s v="Scott Williamson"/>
    <s v="British Columbia"/>
    <s v="West"/>
    <s v="Small Business"/>
    <s v="Office Supplies"/>
    <s v="Paper"/>
    <n v="0.4"/>
  </r>
  <r>
    <n v="42692"/>
    <d v="2011-12-20T00:00:00"/>
    <d v="2011-12-21T00:00:00"/>
    <s v="December"/>
    <s v="2011"/>
    <n v="1"/>
    <b v="0"/>
    <s v="Medium"/>
    <n v="42"/>
    <n v="278.01"/>
    <n v="0.03"/>
    <s v="Regular Air"/>
    <n v="-202.31"/>
    <n v="6.48"/>
    <n v="8.73"/>
    <s v="Scott Williamson"/>
    <s v="British Columbia"/>
    <s v="West"/>
    <s v="Small Business"/>
    <s v="Office Supplies"/>
    <s v="Paper"/>
    <n v="0.37"/>
  </r>
  <r>
    <n v="44007"/>
    <d v="2011-05-30T00:00:00"/>
    <d v="2011-05-30T00:00:00"/>
    <s v="May"/>
    <s v="2011"/>
    <n v="0"/>
    <s v="FREE DELIVERY"/>
    <s v="Medium"/>
    <n v="50"/>
    <n v="281.81"/>
    <n v="7.0000000000000007E-2"/>
    <s v="Regular Air"/>
    <n v="42.45"/>
    <n v="5.98"/>
    <n v="0.96"/>
    <s v="Nathan Cano"/>
    <s v="British Columbia"/>
    <s v="West"/>
    <s v="Consumer"/>
    <s v="Office Supplies"/>
    <s v="Pens &amp; Art Supplies"/>
    <n v="0.6"/>
  </r>
  <r>
    <n v="44450"/>
    <d v="2010-10-09T00:00:00"/>
    <d v="2010-10-10T00:00:00"/>
    <s v="October"/>
    <s v="2010"/>
    <n v="1"/>
    <b v="0"/>
    <s v="Critical"/>
    <n v="14"/>
    <n v="243.23"/>
    <n v="7.0000000000000007E-2"/>
    <s v="Regular Air"/>
    <n v="35.33"/>
    <n v="17.48"/>
    <n v="1.99"/>
    <s v="Sean Wendt"/>
    <s v="British Columbia"/>
    <s v="West"/>
    <s v="Corporate"/>
    <s v="Technology"/>
    <s v="Computer Peripherals"/>
    <n v="0.45"/>
  </r>
  <r>
    <n v="44450"/>
    <d v="2010-10-09T00:00:00"/>
    <d v="2010-10-09T00:00:00"/>
    <s v="October"/>
    <s v="2010"/>
    <n v="0"/>
    <s v="FREE DELIVERY"/>
    <s v="Critical"/>
    <n v="24"/>
    <n v="1326.51"/>
    <n v="0.03"/>
    <s v="Regular Air"/>
    <n v="58.17"/>
    <n v="65.989999999999995"/>
    <n v="8.99"/>
    <s v="Sean Wendt"/>
    <s v="British Columbia"/>
    <s v="West"/>
    <s v="Corporate"/>
    <s v="Technology"/>
    <s v="Telephones and Communication"/>
    <n v="0.6"/>
  </r>
  <r>
    <n v="44610"/>
    <d v="2011-03-10T00:00:00"/>
    <d v="2011-03-10T00:00:00"/>
    <s v="March"/>
    <s v="2011"/>
    <n v="0"/>
    <s v="FREE DELIVERY"/>
    <s v="High"/>
    <n v="31"/>
    <n v="127.9"/>
    <n v="7.0000000000000007E-2"/>
    <s v="Regular Air"/>
    <n v="54.21"/>
    <n v="4.13"/>
    <n v="0.5"/>
    <s v="Hunter Lopez"/>
    <s v="British Columbia"/>
    <s v="West"/>
    <s v="Consumer"/>
    <s v="Office Supplies"/>
    <s v="Labels"/>
    <n v="0.39"/>
  </r>
  <r>
    <n v="44999"/>
    <d v="2010-01-22T00:00:00"/>
    <d v="2010-01-23T00:00:00"/>
    <s v="January"/>
    <s v="2010"/>
    <n v="1"/>
    <b v="0"/>
    <s v="Medium"/>
    <n v="17"/>
    <n v="110.74"/>
    <n v="0.09"/>
    <s v="Regular Air"/>
    <n v="-70.31"/>
    <n v="6.48"/>
    <n v="7.49"/>
    <s v="Mike Kennedy"/>
    <s v="British Columbia"/>
    <s v="West"/>
    <s v="Small Business"/>
    <s v="Office Supplies"/>
    <s v="Paper"/>
    <n v="0.37"/>
  </r>
  <r>
    <n v="45025"/>
    <d v="2011-04-11T00:00:00"/>
    <d v="2011-04-14T00:00:00"/>
    <s v="April"/>
    <s v="2011"/>
    <n v="3"/>
    <b v="0"/>
    <s v="High"/>
    <n v="26"/>
    <n v="73.819999999999993"/>
    <n v="0.08"/>
    <s v="Regular Air"/>
    <n v="2.0099999999999998"/>
    <n v="2.88"/>
    <n v="1.49"/>
    <s v="Mike Kennedy"/>
    <s v="Manitoba"/>
    <s v="Prarie"/>
    <s v="Corporate"/>
    <s v="Office Supplies"/>
    <s v="Binders and Binder Accessories"/>
    <n v="0.36"/>
  </r>
  <r>
    <n v="45248"/>
    <d v="2011-04-16T00:00:00"/>
    <d v="2011-04-18T00:00:00"/>
    <s v="April"/>
    <s v="2011"/>
    <n v="2"/>
    <b v="0"/>
    <s v="Medium"/>
    <n v="38"/>
    <n v="154.85"/>
    <n v="0.05"/>
    <s v="Regular Air"/>
    <n v="-136.55000000000001"/>
    <n v="3.95"/>
    <n v="5.13"/>
    <s v="Mark Cousins"/>
    <s v="Manitoba"/>
    <s v="Prarie"/>
    <s v="Corporate"/>
    <s v="Office Supplies"/>
    <s v="Appliances"/>
    <n v="0.59"/>
  </r>
  <r>
    <n v="45248"/>
    <d v="2011-04-16T00:00:00"/>
    <d v="2011-04-18T00:00:00"/>
    <s v="April"/>
    <s v="2011"/>
    <n v="2"/>
    <b v="0"/>
    <s v="Medium"/>
    <n v="32"/>
    <n v="4941.7725"/>
    <n v="0.1"/>
    <s v="Regular Air"/>
    <n v="704.89"/>
    <n v="195.99"/>
    <n v="8.99"/>
    <s v="Mark Cousins"/>
    <s v="Manitoba"/>
    <s v="Prarie"/>
    <s v="Corporate"/>
    <s v="Technology"/>
    <s v="Telephones and Communication"/>
    <n v="0.6"/>
  </r>
  <r>
    <n v="45249"/>
    <d v="2010-11-27T00:00:00"/>
    <d v="2010-12-02T00:00:00"/>
    <s v="December"/>
    <s v="2010"/>
    <n v="5"/>
    <b v="0"/>
    <s v="low"/>
    <n v="24"/>
    <n v="1155.5835"/>
    <n v="0.04"/>
    <s v="Regular Air"/>
    <n v="-127"/>
    <n v="55.99"/>
    <n v="5"/>
    <s v="Roland Black"/>
    <s v="Manitoba"/>
    <s v="Prarie"/>
    <s v="Small Business"/>
    <s v="Technology"/>
    <s v="Telephones and Communication"/>
    <n v="0.8"/>
  </r>
  <r>
    <n v="45570"/>
    <d v="2010-08-09T00:00:00"/>
    <d v="2010-08-10T00:00:00"/>
    <s v="August"/>
    <s v="2010"/>
    <n v="1"/>
    <b v="0"/>
    <s v="Critical"/>
    <n v="19"/>
    <n v="77.569999999999993"/>
    <n v="0"/>
    <s v="Regular Air"/>
    <n v="-67.489999999999995"/>
    <n v="3.58"/>
    <n v="5.47"/>
    <s v="Bart Watters"/>
    <s v="Manitoba"/>
    <s v="Prarie"/>
    <s v="Corporate"/>
    <s v="Office Supplies"/>
    <s v="Binders and Binder Accessories"/>
    <n v="0.37"/>
  </r>
  <r>
    <n v="45731"/>
    <d v="2009-08-10T00:00:00"/>
    <d v="2009-08-11T00:00:00"/>
    <s v="August"/>
    <s v="2009"/>
    <n v="1"/>
    <b v="0"/>
    <s v="Critical"/>
    <n v="44"/>
    <n v="12689.87"/>
    <n v="0.04"/>
    <s v="Delivery Truck"/>
    <n v="-169.23"/>
    <n v="296.18"/>
    <n v="154.12"/>
    <s v="Matt Abelman"/>
    <s v="Manitoba"/>
    <s v="Prarie"/>
    <s v="Consumer"/>
    <s v="Furniture"/>
    <s v="Tables"/>
    <n v="0.76"/>
  </r>
  <r>
    <n v="46375"/>
    <d v="2010-08-26T00:00:00"/>
    <d v="2010-08-28T00:00:00"/>
    <s v="August"/>
    <s v="2010"/>
    <n v="2"/>
    <b v="0"/>
    <s v="Medium"/>
    <n v="24"/>
    <n v="905.32"/>
    <n v="0.02"/>
    <s v="Regular Air"/>
    <n v="389.07"/>
    <n v="35.44"/>
    <n v="5.09"/>
    <s v="Parhena Norris"/>
    <s v="Manitoba"/>
    <s v="Prarie"/>
    <s v="Home Office"/>
    <s v="Office Supplies"/>
    <s v="Paper"/>
    <n v="0.38"/>
  </r>
  <r>
    <n v="46375"/>
    <d v="2010-08-26T00:00:00"/>
    <d v="2010-08-27T00:00:00"/>
    <s v="August"/>
    <s v="2010"/>
    <n v="1"/>
    <b v="0"/>
    <s v="Medium"/>
    <n v="16"/>
    <n v="1702.499"/>
    <n v="0.08"/>
    <s v="Regular Air"/>
    <n v="162.11000000000001"/>
    <n v="125.99"/>
    <n v="5.26"/>
    <s v="Parhena Norris"/>
    <s v="Manitoba"/>
    <s v="Prarie"/>
    <s v="Home Office"/>
    <s v="Technology"/>
    <s v="Telephones and Communication"/>
    <n v="0.55000000000000004"/>
  </r>
  <r>
    <n v="46885"/>
    <d v="2011-06-07T00:00:00"/>
    <d v="2011-06-11T00:00:00"/>
    <s v="June"/>
    <s v="2011"/>
    <n v="4"/>
    <b v="0"/>
    <s v="low"/>
    <n v="27"/>
    <n v="632.54999999999995"/>
    <n v="0.05"/>
    <s v="Regular Air"/>
    <n v="165.35"/>
    <n v="22.72"/>
    <n v="8.99"/>
    <s v="Mike Kennedy"/>
    <s v="Manitoba"/>
    <s v="Prarie"/>
    <s v="Corporate"/>
    <s v="Furniture"/>
    <s v="Office Furnishings"/>
    <n v="0.44"/>
  </r>
  <r>
    <n v="46885"/>
    <d v="2011-06-07T00:00:00"/>
    <d v="2011-06-11T00:00:00"/>
    <s v="June"/>
    <s v="2011"/>
    <n v="4"/>
    <b v="0"/>
    <s v="low"/>
    <n v="48"/>
    <n v="90.96"/>
    <n v="0.02"/>
    <s v="Regular Air"/>
    <n v="-30.11"/>
    <n v="1.81"/>
    <n v="1.56"/>
    <s v="Mike Kennedy"/>
    <s v="Manitoba"/>
    <s v="Prarie"/>
    <s v="Corporate"/>
    <s v="Office Supplies"/>
    <s v="Rubber Bands"/>
    <n v="0.49"/>
  </r>
  <r>
    <n v="46885"/>
    <d v="2011-06-07T00:00:00"/>
    <d v="2011-06-12T00:00:00"/>
    <s v="June"/>
    <s v="2011"/>
    <n v="5"/>
    <b v="0"/>
    <s v="low"/>
    <n v="32"/>
    <n v="1997.13"/>
    <n v="0.05"/>
    <s v="Regular Air"/>
    <n v="720.45"/>
    <n v="63.94"/>
    <n v="14.48"/>
    <s v="Mike Kennedy"/>
    <s v="Manitoba"/>
    <s v="Prarie"/>
    <s v="Corporate"/>
    <s v="Furniture"/>
    <s v="Office Furnishings"/>
    <n v="0.46"/>
  </r>
  <r>
    <n v="46948"/>
    <d v="2010-05-20T00:00:00"/>
    <d v="2010-05-24T00:00:00"/>
    <s v="May"/>
    <s v="2010"/>
    <n v="4"/>
    <b v="0"/>
    <s v="low"/>
    <n v="10"/>
    <n v="64.13"/>
    <n v="0.1"/>
    <s v="Regular Air"/>
    <n v="-28.97"/>
    <n v="6.54"/>
    <n v="5.27"/>
    <s v="Mike Kennedy"/>
    <s v="Manitoba"/>
    <s v="Prarie"/>
    <s v="Corporate"/>
    <s v="Office Supplies"/>
    <s v="Binders and Binder Accessories"/>
    <n v="0.36"/>
  </r>
  <r>
    <n v="47267"/>
    <d v="2010-12-29T00:00:00"/>
    <d v="2010-12-30T00:00:00"/>
    <s v="December"/>
    <s v="2010"/>
    <n v="1"/>
    <b v="0"/>
    <s v="Medium"/>
    <n v="24"/>
    <n v="492.71"/>
    <n v="0.02"/>
    <s v="Regular Air"/>
    <n v="67.010000000000005"/>
    <n v="19.98"/>
    <n v="8.68"/>
    <s v="Theone Pippenger"/>
    <s v="Manitoba"/>
    <s v="Prarie"/>
    <s v="Corporate"/>
    <s v="Office Supplies"/>
    <s v="Paper"/>
    <n v="0.37"/>
  </r>
  <r>
    <n v="47267"/>
    <d v="2010-12-29T00:00:00"/>
    <d v="2010-12-30T00:00:00"/>
    <s v="December"/>
    <s v="2010"/>
    <n v="1"/>
    <b v="0"/>
    <s v="Medium"/>
    <n v="14"/>
    <n v="1042.06"/>
    <n v="0.04"/>
    <s v="Delivery Truck"/>
    <n v="-931.25"/>
    <n v="70.89"/>
    <n v="89.3"/>
    <s v="Theone Pippenger"/>
    <s v="Manitoba"/>
    <s v="Prarie"/>
    <s v="Corporate"/>
    <s v="Furniture"/>
    <s v="Tables"/>
    <n v="0.69"/>
  </r>
  <r>
    <n v="47333"/>
    <d v="2011-09-07T00:00:00"/>
    <d v="2011-09-07T00:00:00"/>
    <s v="September"/>
    <s v="2011"/>
    <n v="0"/>
    <s v="FREE DELIVERY"/>
    <s v="Critical"/>
    <n v="16"/>
    <n v="760.24850000000004"/>
    <n v="0.04"/>
    <s v="Regular Air"/>
    <n v="29.8"/>
    <n v="55.99"/>
    <n v="3.3"/>
    <s v="Sally Matthias"/>
    <s v="Manitoba"/>
    <s v="Prarie"/>
    <s v="Home Office"/>
    <s v="Technology"/>
    <s v="Telephones and Communication"/>
    <n v="0.59"/>
  </r>
  <r>
    <n v="48167"/>
    <d v="2009-09-06T00:00:00"/>
    <d v="2009-09-09T00:00:00"/>
    <s v="September"/>
    <s v="2009"/>
    <n v="3"/>
    <b v="0"/>
    <s v="Critical"/>
    <n v="43"/>
    <n v="5041.46"/>
    <n v="0.06"/>
    <s v="Delivery Truck"/>
    <n v="-2136.66"/>
    <n v="122.99"/>
    <n v="70.2"/>
    <s v="Dana Kaydos"/>
    <s v="Manitoba"/>
    <s v="Prarie"/>
    <s v="Corporate"/>
    <s v="Furniture"/>
    <s v="Chairs &amp; Chairmats"/>
    <n v="0.74"/>
  </r>
  <r>
    <n v="48167"/>
    <d v="2009-09-06T00:00:00"/>
    <d v="2009-09-07T00:00:00"/>
    <s v="September"/>
    <s v="2009"/>
    <n v="1"/>
    <b v="0"/>
    <s v="Critical"/>
    <n v="45"/>
    <n v="282.98"/>
    <n v="0.06"/>
    <s v="Regular Air"/>
    <n v="-237.47"/>
    <n v="6.48"/>
    <n v="8.8800000000000008"/>
    <s v="Dana Kaydos"/>
    <s v="Manitoba"/>
    <s v="Prarie"/>
    <s v="Corporate"/>
    <s v="Office Supplies"/>
    <s v="Paper"/>
    <n v="0.37"/>
  </r>
  <r>
    <n v="48167"/>
    <d v="2009-09-06T00:00:00"/>
    <d v="2009-09-07T00:00:00"/>
    <s v="September"/>
    <s v="2009"/>
    <n v="1"/>
    <b v="0"/>
    <s v="Critical"/>
    <n v="27"/>
    <n v="8817.7099999999991"/>
    <n v="0.09"/>
    <s v="Delivery Truck"/>
    <n v="-2946.05"/>
    <n v="349.45"/>
    <n v="60"/>
    <s v="Dana Kaydos"/>
    <s v="Manitoba"/>
    <s v="Prarie"/>
    <s v="Corporate"/>
    <s v="Furniture"/>
    <s v="Tables"/>
    <m/>
  </r>
  <r>
    <n v="48230"/>
    <d v="2009-02-25T00:00:00"/>
    <d v="2009-02-27T00:00:00"/>
    <s v="February"/>
    <s v="2009"/>
    <n v="2"/>
    <b v="0"/>
    <s v="Not Specified"/>
    <n v="39"/>
    <n v="1140.26"/>
    <n v="0.04"/>
    <s v="Express Air"/>
    <n v="387.2"/>
    <n v="29.18"/>
    <n v="8.5500000000000007"/>
    <s v="Dana Kaydos"/>
    <s v="Manitoba"/>
    <s v="Prarie"/>
    <s v="Corporate"/>
    <s v="Furniture"/>
    <s v="Office Furnishings"/>
    <n v="0.42"/>
  </r>
  <r>
    <n v="48230"/>
    <d v="2009-02-25T00:00:00"/>
    <d v="2009-02-27T00:00:00"/>
    <s v="February"/>
    <s v="2009"/>
    <n v="2"/>
    <b v="0"/>
    <s v="Not Specified"/>
    <n v="31"/>
    <n v="2645.8"/>
    <n v="0"/>
    <s v="Regular Air"/>
    <n v="-684.78"/>
    <n v="80.98"/>
    <n v="35"/>
    <s v="Dana Kaydos"/>
    <s v="Manitoba"/>
    <s v="Prarie"/>
    <s v="Corporate"/>
    <s v="Office Supplies"/>
    <s v="Storage &amp; Organization"/>
    <n v="0.83"/>
  </r>
  <r>
    <n v="48480"/>
    <d v="2010-01-02T00:00:00"/>
    <d v="2010-01-05T00:00:00"/>
    <s v="January"/>
    <s v="2010"/>
    <n v="3"/>
    <b v="0"/>
    <s v="Critical"/>
    <n v="32"/>
    <n v="11103.75"/>
    <n v="0.1"/>
    <s v="Delivery Truck"/>
    <n v="-522.59"/>
    <n v="370.98"/>
    <n v="99"/>
    <s v="Sean Wendt"/>
    <s v="Manitoba"/>
    <s v="Prarie"/>
    <s v="Corporate"/>
    <s v="Office Supplies"/>
    <s v="Storage &amp; Organization"/>
    <n v="0.65"/>
  </r>
  <r>
    <n v="48614"/>
    <d v="2012-05-31T00:00:00"/>
    <d v="2012-05-31T00:00:00"/>
    <s v="May"/>
    <s v="2012"/>
    <n v="0"/>
    <s v="FREE DELIVERY"/>
    <s v="Critical"/>
    <n v="46"/>
    <n v="7965.9025000000001"/>
    <n v="0.01"/>
    <s v="Regular Air"/>
    <n v="2311.96"/>
    <n v="195.99"/>
    <n v="8.99"/>
    <s v="Nathan Mautz"/>
    <s v="Manitoba"/>
    <s v="Prarie"/>
    <s v="Corporate"/>
    <s v="Technology"/>
    <s v="Telephones and Communication"/>
    <n v="0.6"/>
  </r>
  <r>
    <n v="48772"/>
    <d v="2009-05-12T00:00:00"/>
    <d v="2009-05-14T00:00:00"/>
    <s v="May"/>
    <s v="2009"/>
    <n v="2"/>
    <b v="0"/>
    <s v="Medium"/>
    <n v="44"/>
    <n v="3202.25"/>
    <n v="0.09"/>
    <s v="Regular Air"/>
    <n v="991.26"/>
    <n v="78.69"/>
    <n v="19.989999999999998"/>
    <s v="Aaron Smayling"/>
    <s v="Manitoba"/>
    <s v="Prarie"/>
    <s v="Small Business"/>
    <s v="Furniture"/>
    <s v="Office Furnishings"/>
    <n v="0.43"/>
  </r>
  <r>
    <n v="48772"/>
    <d v="2009-05-12T00:00:00"/>
    <d v="2009-05-13T00:00:00"/>
    <s v="May"/>
    <s v="2009"/>
    <n v="1"/>
    <b v="0"/>
    <s v="Medium"/>
    <n v="11"/>
    <n v="81.25"/>
    <n v="0.01"/>
    <s v="Regular Air"/>
    <n v="-44.54"/>
    <n v="6.48"/>
    <n v="7.86"/>
    <s v="Aaron Smayling"/>
    <s v="Manitoba"/>
    <s v="Prarie"/>
    <s v="Small Business"/>
    <s v="Office Supplies"/>
    <s v="Paper"/>
    <n v="0.37"/>
  </r>
  <r>
    <n v="48772"/>
    <d v="2009-05-12T00:00:00"/>
    <d v="2009-05-13T00:00:00"/>
    <s v="May"/>
    <s v="2009"/>
    <n v="1"/>
    <b v="0"/>
    <s v="Medium"/>
    <n v="18"/>
    <n v="57.17"/>
    <n v="0.08"/>
    <s v="Regular Air"/>
    <n v="-24.03"/>
    <n v="3.28"/>
    <n v="2.31"/>
    <s v="Aaron Smayling"/>
    <s v="Manitoba"/>
    <s v="Prarie"/>
    <s v="Small Business"/>
    <s v="Office Supplies"/>
    <s v="Pens &amp; Art Supplies"/>
    <n v="0.56000000000000005"/>
  </r>
  <r>
    <n v="48772"/>
    <d v="2009-05-12T00:00:00"/>
    <d v="2009-05-13T00:00:00"/>
    <s v="May"/>
    <s v="2009"/>
    <n v="1"/>
    <b v="0"/>
    <s v="Medium"/>
    <n v="12"/>
    <n v="41.97"/>
    <n v="0.05"/>
    <s v="Regular Air"/>
    <n v="-37.03"/>
    <n v="3.28"/>
    <n v="4.2"/>
    <s v="Aaron Smayling"/>
    <s v="Manitoba"/>
    <s v="Prarie"/>
    <s v="Small Business"/>
    <s v="Office Supplies"/>
    <s v="Pens &amp; Art Supplies"/>
    <n v="0.56000000000000005"/>
  </r>
  <r>
    <n v="48772"/>
    <d v="2009-05-12T00:00:00"/>
    <d v="2009-05-13T00:00:00"/>
    <s v="May"/>
    <s v="2009"/>
    <n v="1"/>
    <b v="0"/>
    <s v="Medium"/>
    <n v="10"/>
    <n v="35.64"/>
    <n v="0.05"/>
    <s v="Regular Air"/>
    <n v="-0.71"/>
    <n v="3.58"/>
    <n v="1.63"/>
    <s v="Aaron Smayling"/>
    <s v="Manitoba"/>
    <s v="Prarie"/>
    <s v="Small Business"/>
    <s v="Office Supplies"/>
    <s v="Rubber Bands"/>
    <n v="0.36"/>
  </r>
  <r>
    <n v="48800"/>
    <d v="2010-10-22T00:00:00"/>
    <d v="2010-10-23T00:00:00"/>
    <s v="October"/>
    <s v="2010"/>
    <n v="1"/>
    <b v="0"/>
    <s v="Not Specified"/>
    <n v="8"/>
    <n v="28761.52"/>
    <n v="0.04"/>
    <s v="Regular Air"/>
    <n v="285.11"/>
    <n v="3499.99"/>
    <n v="24.49"/>
    <s v="Parhena Norris"/>
    <s v="Manitoba"/>
    <s v="Prarie"/>
    <s v="Home Office"/>
    <s v="Technology"/>
    <s v="Copiers and Fax"/>
    <n v="0.37"/>
  </r>
  <r>
    <n v="48931"/>
    <d v="2009-06-17T00:00:00"/>
    <d v="2009-06-24T00:00:00"/>
    <s v="June"/>
    <s v="2009"/>
    <n v="7"/>
    <b v="0"/>
    <s v="low"/>
    <n v="33"/>
    <n v="750.66"/>
    <n v="0"/>
    <s v="Regular Air"/>
    <n v="120.05"/>
    <n v="20.95"/>
    <n v="4"/>
    <s v="Charles Sheldon"/>
    <s v="Manitoba"/>
    <s v="Prarie"/>
    <s v="Corporate"/>
    <s v="Technology"/>
    <s v="Computer Peripherals"/>
    <n v="0.6"/>
  </r>
  <r>
    <n v="48931"/>
    <d v="2009-06-17T00:00:00"/>
    <d v="2009-06-19T00:00:00"/>
    <s v="June"/>
    <s v="2009"/>
    <n v="2"/>
    <b v="0"/>
    <s v="low"/>
    <n v="8"/>
    <n v="254.32"/>
    <n v="0.01"/>
    <s v="Regular Air"/>
    <n v="-117.39"/>
    <n v="30.98"/>
    <n v="6.5"/>
    <s v="Charles Sheldon"/>
    <s v="Manitoba"/>
    <s v="Prarie"/>
    <s v="Corporate"/>
    <s v="Technology"/>
    <s v="Computer Peripherals"/>
    <n v="0.79"/>
  </r>
  <r>
    <n v="48931"/>
    <d v="2009-06-17T00:00:00"/>
    <d v="2009-06-22T00:00:00"/>
    <s v="June"/>
    <s v="2009"/>
    <n v="5"/>
    <b v="0"/>
    <s v="low"/>
    <n v="42"/>
    <n v="2149.37"/>
    <n v="0.03"/>
    <s v="Regular Air"/>
    <n v="217.87"/>
    <n v="51.75"/>
    <n v="19.989999999999998"/>
    <s v="Charles Sheldon"/>
    <s v="Manitoba"/>
    <s v="Prarie"/>
    <s v="Corporate"/>
    <s v="Furniture"/>
    <s v="Office Furnishings"/>
    <n v="0.55000000000000004"/>
  </r>
  <r>
    <n v="49126"/>
    <d v="2011-07-10T00:00:00"/>
    <d v="2011-07-17T00:00:00"/>
    <s v="July"/>
    <s v="2011"/>
    <n v="7"/>
    <b v="0"/>
    <s v="low"/>
    <n v="33"/>
    <n v="5661.08"/>
    <n v="0"/>
    <s v="Delivery Truck"/>
    <n v="1055.47"/>
    <n v="160.97999999999999"/>
    <n v="30"/>
    <s v="Mark Cousins"/>
    <s v="Manitoba"/>
    <s v="Prarie"/>
    <s v="Corporate"/>
    <s v="Furniture"/>
    <s v="Chairs &amp; Chairmats"/>
    <n v="0.62"/>
  </r>
  <r>
    <n v="49283"/>
    <d v="2009-12-11T00:00:00"/>
    <d v="2009-12-12T00:00:00"/>
    <s v="December"/>
    <s v="2009"/>
    <n v="1"/>
    <b v="0"/>
    <s v="High"/>
    <n v="25"/>
    <n v="334.71"/>
    <n v="0.01"/>
    <s v="Regular Air"/>
    <n v="31.74"/>
    <n v="12.28"/>
    <n v="6.47"/>
    <s v="Shaun Weien"/>
    <s v="Manitoba"/>
    <s v="Prarie"/>
    <s v="Home Office"/>
    <s v="Office Supplies"/>
    <s v="Paper"/>
    <n v="0.38"/>
  </r>
  <r>
    <n v="49441"/>
    <d v="2009-09-27T00:00:00"/>
    <d v="2009-09-28T00:00:00"/>
    <s v="September"/>
    <s v="2009"/>
    <n v="1"/>
    <b v="0"/>
    <s v="Medium"/>
    <n v="49"/>
    <n v="1981.26"/>
    <n v="7.0000000000000007E-2"/>
    <s v="Express Air"/>
    <n v="100.8"/>
    <n v="41.32"/>
    <n v="8.66"/>
    <s v="Mary O'Rourke"/>
    <s v="Manitoba"/>
    <s v="Prarie"/>
    <s v="Home Office"/>
    <s v="Furniture"/>
    <s v="Office Furnishings"/>
    <n v="0.76"/>
  </r>
  <r>
    <n v="49601"/>
    <d v="2011-01-26T00:00:00"/>
    <d v="2011-02-02T00:00:00"/>
    <s v="February"/>
    <s v="2011"/>
    <n v="7"/>
    <b v="0"/>
    <s v="low"/>
    <n v="15"/>
    <n v="1756.46"/>
    <n v="0.01"/>
    <s v="Delivery Truck"/>
    <n v="-101.19"/>
    <n v="113.98"/>
    <n v="30"/>
    <s v="Mark Cousins"/>
    <s v="Manitoba"/>
    <s v="Prarie"/>
    <s v="Home Office"/>
    <s v="Furniture"/>
    <s v="Chairs &amp; Chairmats"/>
    <n v="0.69"/>
  </r>
  <r>
    <n v="49763"/>
    <d v="2011-02-13T00:00:00"/>
    <d v="2011-02-14T00:00:00"/>
    <s v="February"/>
    <s v="2011"/>
    <n v="1"/>
    <b v="0"/>
    <s v="Critical"/>
    <n v="8"/>
    <n v="49.04"/>
    <n v="0.02"/>
    <s v="Regular Air"/>
    <n v="9.2899999999999991"/>
    <n v="5.68"/>
    <n v="1.39"/>
    <s v="Brad Norvell"/>
    <s v="Manitoba"/>
    <s v="Prarie"/>
    <s v="Corporate"/>
    <s v="Office Supplies"/>
    <s v="Envelopes"/>
    <n v="0.38"/>
  </r>
  <r>
    <n v="49763"/>
    <d v="2011-02-13T00:00:00"/>
    <d v="2011-02-13T00:00:00"/>
    <s v="February"/>
    <s v="2011"/>
    <n v="0"/>
    <s v="FREE DELIVERY"/>
    <s v="Critical"/>
    <n v="6"/>
    <n v="2320.35"/>
    <n v="0"/>
    <s v="Delivery Truck"/>
    <n v="-237.62"/>
    <n v="348.21"/>
    <n v="84.84"/>
    <s v="Brad Norvell"/>
    <s v="Manitoba"/>
    <s v="Prarie"/>
    <s v="Corporate"/>
    <s v="Furniture"/>
    <s v="Tables"/>
    <n v="0.66"/>
  </r>
  <r>
    <n v="49927"/>
    <d v="2012-07-20T00:00:00"/>
    <d v="2012-07-20T00:00:00"/>
    <s v="July"/>
    <s v="2012"/>
    <n v="0"/>
    <s v="FREE DELIVERY"/>
    <s v="Not Specified"/>
    <n v="26"/>
    <n v="139.54"/>
    <n v="0.01"/>
    <s v="Regular Air"/>
    <n v="-54.08"/>
    <n v="4.9800000000000004"/>
    <n v="4.95"/>
    <s v="Parhena Norris"/>
    <s v="Manitoba"/>
    <s v="Prarie"/>
    <s v="Home Office"/>
    <s v="Office Supplies"/>
    <s v="Binders and Binder Accessories"/>
    <n v="0.37"/>
  </r>
  <r>
    <n v="49927"/>
    <d v="2012-07-20T00:00:00"/>
    <d v="2012-07-22T00:00:00"/>
    <s v="July"/>
    <s v="2012"/>
    <n v="2"/>
    <b v="0"/>
    <s v="Not Specified"/>
    <n v="28"/>
    <n v="199.52"/>
    <n v="0.08"/>
    <s v="Regular Air"/>
    <n v="13.44"/>
    <n v="7.59"/>
    <n v="4"/>
    <s v="Parhena Norris"/>
    <s v="Manitoba"/>
    <s v="Prarie"/>
    <s v="Home Office"/>
    <s v="Furniture"/>
    <s v="Office Furnishings"/>
    <n v="0.42"/>
  </r>
  <r>
    <n v="49927"/>
    <d v="2012-07-20T00:00:00"/>
    <d v="2012-07-21T00:00:00"/>
    <s v="July"/>
    <s v="2012"/>
    <n v="1"/>
    <b v="0"/>
    <s v="Not Specified"/>
    <n v="39"/>
    <n v="85.66"/>
    <n v="0.04"/>
    <s v="Regular Air"/>
    <n v="6.67"/>
    <n v="2.1800000000000002"/>
    <n v="0.78"/>
    <s v="Parhena Norris"/>
    <s v="Manitoba"/>
    <s v="Prarie"/>
    <s v="Home Office"/>
    <s v="Office Supplies"/>
    <s v="Rubber Bands"/>
    <n v="0.52"/>
  </r>
  <r>
    <n v="50048"/>
    <d v="2010-01-18T00:00:00"/>
    <d v="2010-01-20T00:00:00"/>
    <s v="January"/>
    <s v="2010"/>
    <n v="2"/>
    <b v="0"/>
    <s v="High"/>
    <n v="14"/>
    <n v="35.479999999999997"/>
    <n v="0.09"/>
    <s v="Regular Air"/>
    <n v="-9.19"/>
    <n v="2.58"/>
    <n v="1.3"/>
    <s v="Chad Sievert"/>
    <s v="Manitoba"/>
    <s v="Prarie"/>
    <s v="Corporate"/>
    <s v="Office Supplies"/>
    <s v="Pens &amp; Art Supplies"/>
    <n v="0.59"/>
  </r>
  <r>
    <n v="50048"/>
    <d v="2010-01-18T00:00:00"/>
    <d v="2010-01-20T00:00:00"/>
    <s v="January"/>
    <s v="2010"/>
    <n v="2"/>
    <b v="0"/>
    <s v="High"/>
    <n v="1"/>
    <n v="15"/>
    <n v="0.05"/>
    <s v="Regular Air"/>
    <n v="-11.02"/>
    <n v="6.84"/>
    <n v="8.3699999999999992"/>
    <s v="Chad Sievert"/>
    <s v="Manitoba"/>
    <s v="Prarie"/>
    <s v="Corporate"/>
    <s v="Office Supplies"/>
    <s v="Scissors, Rulers and Trimmers"/>
    <n v="0.57999999999999996"/>
  </r>
  <r>
    <n v="50499"/>
    <d v="2011-10-12T00:00:00"/>
    <d v="2011-10-13T00:00:00"/>
    <s v="October"/>
    <s v="2011"/>
    <n v="1"/>
    <b v="0"/>
    <s v="Not Specified"/>
    <n v="18"/>
    <n v="1758.41"/>
    <n v="0.06"/>
    <s v="Delivery Truck"/>
    <n v="238.52"/>
    <n v="100.98"/>
    <n v="15.66"/>
    <s v="Brian Derr"/>
    <s v="Manitoba"/>
    <s v="Prarie"/>
    <s v="Small Business"/>
    <s v="Office Supplies"/>
    <s v="Appliances"/>
    <n v="0.56999999999999995"/>
  </r>
  <r>
    <n v="51041"/>
    <d v="2010-07-29T00:00:00"/>
    <d v="2010-07-30T00:00:00"/>
    <s v="July"/>
    <s v="2010"/>
    <n v="1"/>
    <b v="0"/>
    <s v="High"/>
    <n v="47"/>
    <n v="2766.8180000000002"/>
    <n v="0.03"/>
    <s v="Regular Air"/>
    <n v="846.95"/>
    <n v="65.989999999999995"/>
    <n v="5.92"/>
    <s v="Neil Ducich"/>
    <s v="Manitoba"/>
    <s v="Prarie"/>
    <s v="Home Office"/>
    <s v="Technology"/>
    <s v="Telephones and Communication"/>
    <n v="0.55000000000000004"/>
  </r>
  <r>
    <n v="51328"/>
    <d v="2010-10-26T00:00:00"/>
    <d v="2010-10-31T00:00:00"/>
    <s v="October"/>
    <s v="2010"/>
    <n v="5"/>
    <b v="0"/>
    <s v="low"/>
    <n v="38"/>
    <n v="689.67"/>
    <n v="7.0000000000000007E-2"/>
    <s v="Regular Air"/>
    <n v="51.47"/>
    <n v="18.7"/>
    <n v="8.99"/>
    <s v="Sarah Jordon"/>
    <s v="Manitoba"/>
    <s v="Prarie"/>
    <s v="Consumer"/>
    <s v="Furniture"/>
    <s v="Office Furnishings"/>
    <n v="0.47"/>
  </r>
  <r>
    <n v="51333"/>
    <d v="2012-10-04T00:00:00"/>
    <d v="2012-10-06T00:00:00"/>
    <s v="October"/>
    <s v="2012"/>
    <n v="2"/>
    <b v="0"/>
    <s v="Not Specified"/>
    <n v="30"/>
    <n v="2219.79"/>
    <n v="0.1"/>
    <s v="Delivery Truck"/>
    <n v="-9.4499999999999993"/>
    <n v="80.97"/>
    <n v="33.6"/>
    <s v="Theone Pippenger"/>
    <s v="Manitoba"/>
    <s v="Prarie"/>
    <s v="Corporate"/>
    <s v="Technology"/>
    <s v="Office Machines"/>
    <n v="0.37"/>
  </r>
  <r>
    <n v="51333"/>
    <d v="2012-10-04T00:00:00"/>
    <d v="2012-10-06T00:00:00"/>
    <s v="October"/>
    <s v="2012"/>
    <n v="2"/>
    <b v="0"/>
    <s v="Not Specified"/>
    <n v="25"/>
    <n v="237.36"/>
    <n v="7.0000000000000007E-2"/>
    <s v="Regular Air"/>
    <n v="-117.86"/>
    <n v="9.06"/>
    <n v="9.86"/>
    <s v="Theone Pippenger"/>
    <s v="Manitoba"/>
    <s v="Prarie"/>
    <s v="Corporate"/>
    <s v="Office Supplies"/>
    <s v="Paper"/>
    <n v="0.4"/>
  </r>
  <r>
    <n v="51365"/>
    <d v="2012-08-07T00:00:00"/>
    <d v="2012-08-09T00:00:00"/>
    <s v="August"/>
    <s v="2012"/>
    <n v="2"/>
    <b v="0"/>
    <s v="High"/>
    <n v="35"/>
    <n v="195.23"/>
    <n v="0.08"/>
    <s v="Regular Air"/>
    <n v="-72.459999999999994"/>
    <n v="5.89"/>
    <n v="5.57"/>
    <s v="Theone Pippenger"/>
    <s v="Manitoba"/>
    <s v="Prarie"/>
    <s v="Corporate"/>
    <s v="Furniture"/>
    <s v="Office Furnishings"/>
    <n v="0.41"/>
  </r>
  <r>
    <n v="51365"/>
    <d v="2012-08-07T00:00:00"/>
    <d v="2012-08-08T00:00:00"/>
    <s v="August"/>
    <s v="2012"/>
    <n v="1"/>
    <b v="0"/>
    <s v="High"/>
    <n v="35"/>
    <n v="4051.8"/>
    <n v="0.1"/>
    <s v="Delivery Truck"/>
    <n v="-684.07"/>
    <n v="124.49"/>
    <n v="51.94"/>
    <s v="Theone Pippenger"/>
    <s v="Manitoba"/>
    <s v="Prarie"/>
    <s v="Corporate"/>
    <s v="Furniture"/>
    <s v="Tables"/>
    <n v="0.63"/>
  </r>
  <r>
    <n v="51777"/>
    <d v="2011-02-19T00:00:00"/>
    <d v="2011-02-20T00:00:00"/>
    <s v="February"/>
    <s v="2011"/>
    <n v="1"/>
    <b v="0"/>
    <s v="Medium"/>
    <n v="4"/>
    <n v="3465.97"/>
    <n v="0.08"/>
    <s v="Regular Air"/>
    <n v="194.32"/>
    <n v="896.99"/>
    <n v="19.989999999999998"/>
    <s v="Mike Kennedy"/>
    <s v="Manitoba"/>
    <s v="Prarie"/>
    <s v="Small Business"/>
    <s v="Office Supplies"/>
    <s v="Binders and Binder Accessories"/>
    <n v="0.38"/>
  </r>
  <r>
    <n v="51777"/>
    <d v="2011-02-19T00:00:00"/>
    <d v="2011-02-21T00:00:00"/>
    <s v="February"/>
    <s v="2011"/>
    <n v="2"/>
    <b v="0"/>
    <s v="Medium"/>
    <n v="13"/>
    <n v="1307.8800000000001"/>
    <n v="0.06"/>
    <s v="Regular Air"/>
    <n v="206.86"/>
    <n v="100.97"/>
    <n v="7.18"/>
    <s v="Mike Kennedy"/>
    <s v="Manitoba"/>
    <s v="Prarie"/>
    <s v="Small Business"/>
    <s v="Technology"/>
    <s v="Computer Peripherals"/>
    <n v="0.46"/>
  </r>
  <r>
    <n v="51814"/>
    <d v="2010-09-24T00:00:00"/>
    <d v="2010-09-26T00:00:00"/>
    <s v="September"/>
    <s v="2010"/>
    <n v="2"/>
    <b v="0"/>
    <s v="Critical"/>
    <n v="13"/>
    <n v="104.51"/>
    <n v="0.04"/>
    <s v="Regular Air"/>
    <n v="-9.2799999999999994"/>
    <n v="7.84"/>
    <n v="4.71"/>
    <s v="Michael Granlund"/>
    <s v="Manitoba"/>
    <s v="Prarie"/>
    <s v="Home Office"/>
    <s v="Office Supplies"/>
    <s v="Binders and Binder Accessories"/>
    <n v="0.35"/>
  </r>
  <r>
    <n v="51975"/>
    <d v="2009-12-18T00:00:00"/>
    <d v="2009-12-22T00:00:00"/>
    <s v="December"/>
    <s v="2009"/>
    <n v="4"/>
    <b v="0"/>
    <s v="low"/>
    <n v="12"/>
    <n v="1064.7864999999999"/>
    <n v="0.1"/>
    <s v="Regular Air"/>
    <n v="-181.01"/>
    <n v="115.99"/>
    <n v="2.5"/>
    <s v="Michael Granlund"/>
    <s v="Manitoba"/>
    <s v="Prarie"/>
    <s v="Home Office"/>
    <s v="Technology"/>
    <s v="Telephones and Communication"/>
    <n v="0.57999999999999996"/>
  </r>
  <r>
    <n v="52225"/>
    <d v="2012-04-12T00:00:00"/>
    <d v="2012-04-13T00:00:00"/>
    <s v="April"/>
    <s v="2012"/>
    <n v="1"/>
    <b v="0"/>
    <s v="Critical"/>
    <n v="10"/>
    <n v="131.09"/>
    <n v="0.01"/>
    <s v="Regular Air"/>
    <n v="10.94"/>
    <n v="12.22"/>
    <n v="2.85"/>
    <s v="Dana Kaydos"/>
    <s v="Manitoba"/>
    <s v="Prarie"/>
    <s v="Corporate"/>
    <s v="Furniture"/>
    <s v="Office Furnishings"/>
    <n v="0.55000000000000004"/>
  </r>
  <r>
    <n v="52225"/>
    <d v="2012-04-12T00:00:00"/>
    <d v="2012-04-13T00:00:00"/>
    <s v="April"/>
    <s v="2012"/>
    <n v="1"/>
    <b v="0"/>
    <s v="Critical"/>
    <n v="33"/>
    <n v="1817.9"/>
    <n v="0.06"/>
    <s v="Regular Air"/>
    <n v="700.31"/>
    <n v="54.96"/>
    <n v="10.75"/>
    <s v="Dana Kaydos"/>
    <s v="Manitoba"/>
    <s v="Prarie"/>
    <s v="Corporate"/>
    <s v="Office Supplies"/>
    <s v="Paper"/>
    <n v="0.36"/>
  </r>
  <r>
    <n v="52487"/>
    <d v="2009-06-01T00:00:00"/>
    <d v="2009-06-02T00:00:00"/>
    <s v="June"/>
    <s v="2009"/>
    <n v="1"/>
    <b v="0"/>
    <s v="Critical"/>
    <n v="17"/>
    <n v="124.06"/>
    <n v="0.09"/>
    <s v="Regular Air"/>
    <n v="15.74"/>
    <n v="7.78"/>
    <n v="2.5"/>
    <s v="Nathan Mautz"/>
    <s v="Manitoba"/>
    <s v="Prarie"/>
    <s v="Corporate"/>
    <s v="Office Supplies"/>
    <s v="Envelopes"/>
    <n v="0.38"/>
  </r>
  <r>
    <n v="52868"/>
    <d v="2011-02-16T00:00:00"/>
    <d v="2011-02-18T00:00:00"/>
    <s v="February"/>
    <s v="2011"/>
    <n v="2"/>
    <b v="0"/>
    <s v="low"/>
    <n v="19"/>
    <n v="138.05000000000001"/>
    <n v="0.09"/>
    <s v="Regular Air"/>
    <n v="-100.49"/>
    <n v="7.37"/>
    <n v="5.53"/>
    <s v="Ken Heidel"/>
    <s v="Manitoba"/>
    <s v="Prarie"/>
    <s v="Corporate"/>
    <s v="Technology"/>
    <s v="Computer Peripherals"/>
    <n v="0.69"/>
  </r>
  <r>
    <n v="53221"/>
    <d v="2012-02-26T00:00:00"/>
    <d v="2012-02-27T00:00:00"/>
    <s v="February"/>
    <s v="2012"/>
    <n v="1"/>
    <b v="0"/>
    <s v="Not Specified"/>
    <n v="29"/>
    <n v="433.44"/>
    <n v="0.1"/>
    <s v="Regular Air"/>
    <n v="147.46"/>
    <n v="15.68"/>
    <n v="3.73"/>
    <s v="Art Ferguson"/>
    <s v="Manitoba"/>
    <s v="Prarie"/>
    <s v="Corporate"/>
    <s v="Furniture"/>
    <s v="Office Furnishings"/>
    <n v="0.46"/>
  </r>
  <r>
    <n v="53600"/>
    <d v="2012-07-10T00:00:00"/>
    <d v="2012-07-11T00:00:00"/>
    <s v="July"/>
    <s v="2012"/>
    <n v="1"/>
    <b v="0"/>
    <s v="Medium"/>
    <n v="8"/>
    <n v="55.59"/>
    <n v="0.03"/>
    <s v="Express Air"/>
    <n v="-17.95"/>
    <n v="5.18"/>
    <n v="5.74"/>
    <s v="Roland Black"/>
    <s v="Manitoba"/>
    <s v="Prarie"/>
    <s v="Small Business"/>
    <s v="Office Supplies"/>
    <s v="Binders and Binder Accessories"/>
    <n v="0.36"/>
  </r>
  <r>
    <n v="53667"/>
    <d v="2012-05-17T00:00:00"/>
    <d v="2012-05-19T00:00:00"/>
    <s v="May"/>
    <s v="2012"/>
    <n v="2"/>
    <b v="0"/>
    <s v="Medium"/>
    <n v="33"/>
    <n v="112.36"/>
    <n v="0.08"/>
    <s v="Regular Air"/>
    <n v="-159.74"/>
    <n v="3.36"/>
    <n v="6.27"/>
    <s v="Steve Carroll"/>
    <s v="Manitoba"/>
    <s v="Prarie"/>
    <s v="Consumer"/>
    <s v="Office Supplies"/>
    <s v="Binders and Binder Accessories"/>
    <n v="0.4"/>
  </r>
  <r>
    <n v="53667"/>
    <d v="2012-05-17T00:00:00"/>
    <d v="2012-05-19T00:00:00"/>
    <s v="May"/>
    <s v="2012"/>
    <n v="2"/>
    <b v="0"/>
    <s v="Medium"/>
    <n v="16"/>
    <n v="481.04899999999998"/>
    <n v="0.09"/>
    <s v="Regular Air"/>
    <n v="46.51"/>
    <n v="35.99"/>
    <n v="1.1000000000000001"/>
    <s v="Steve Carroll"/>
    <s v="Manitoba"/>
    <s v="Prarie"/>
    <s v="Consumer"/>
    <s v="Technology"/>
    <s v="Telephones and Communication"/>
    <n v="0.55000000000000004"/>
  </r>
  <r>
    <n v="53891"/>
    <d v="2009-01-22T00:00:00"/>
    <d v="2009-01-22T00:00:00"/>
    <s v="January"/>
    <s v="2009"/>
    <n v="0"/>
    <s v="FREE DELIVERY"/>
    <s v="High"/>
    <n v="36"/>
    <n v="562.79999999999995"/>
    <n v="0.02"/>
    <s v="Regular Air"/>
    <n v="-17.45"/>
    <n v="15.22"/>
    <n v="9.73"/>
    <s v="Nathan Mautz"/>
    <s v="Manitoba"/>
    <s v="Prarie"/>
    <s v="Home Office"/>
    <s v="Office Supplies"/>
    <s v="Binders and Binder Accessories"/>
    <n v="0.36"/>
  </r>
  <r>
    <n v="53955"/>
    <d v="2011-03-04T00:00:00"/>
    <d v="2011-03-06T00:00:00"/>
    <s v="March"/>
    <s v="2011"/>
    <n v="2"/>
    <b v="0"/>
    <s v="Critical"/>
    <n v="43"/>
    <n v="5544.99"/>
    <n v="0.04"/>
    <s v="Delivery Truck"/>
    <n v="-3404.24"/>
    <n v="130.97999999999999"/>
    <n v="130"/>
    <s v="Matt Abelman"/>
    <s v="Manitoba"/>
    <s v="Prarie"/>
    <s v="Home Office"/>
    <s v="Furniture"/>
    <s v="Chairs &amp; Chairmats"/>
    <n v="0.78"/>
  </r>
  <r>
    <n v="54150"/>
    <d v="2011-06-22T00:00:00"/>
    <d v="2011-06-22T00:00:00"/>
    <s v="June"/>
    <s v="2011"/>
    <n v="0"/>
    <s v="FREE DELIVERY"/>
    <s v="Critical"/>
    <n v="12"/>
    <n v="2011.6355000000001"/>
    <n v="0.01"/>
    <s v="Express Air"/>
    <n v="-53.69"/>
    <n v="195.99"/>
    <n v="3.99"/>
    <s v="Bart Watters"/>
    <s v="Manitoba"/>
    <s v="Prarie"/>
    <s v="Corporate"/>
    <s v="Technology"/>
    <s v="Telephones and Communication"/>
    <n v="0.59"/>
  </r>
  <r>
    <n v="55429"/>
    <d v="2009-06-29T00:00:00"/>
    <d v="2009-07-01T00:00:00"/>
    <s v="July"/>
    <s v="2009"/>
    <n v="2"/>
    <b v="0"/>
    <s v="High"/>
    <n v="43"/>
    <n v="260.58999999999997"/>
    <n v="0.09"/>
    <s v="Regular Air"/>
    <n v="-157.76"/>
    <n v="6.48"/>
    <n v="7.03"/>
    <s v="Nathan Cano"/>
    <s v="Manitoba"/>
    <s v="Prarie"/>
    <s v="Consumer"/>
    <s v="Office Supplies"/>
    <s v="Paper"/>
    <n v="0.37"/>
  </r>
  <r>
    <n v="55462"/>
    <d v="2012-03-27T00:00:00"/>
    <d v="2012-03-29T00:00:00"/>
    <s v="March"/>
    <s v="2012"/>
    <n v="2"/>
    <b v="0"/>
    <s v="Medium"/>
    <n v="13"/>
    <n v="75.27"/>
    <n v="0.06"/>
    <s v="Regular Air"/>
    <n v="-1.84"/>
    <n v="5.58"/>
    <n v="2.99"/>
    <s v="Shaun Weien"/>
    <s v="Manitoba"/>
    <s v="Prarie"/>
    <s v="Home Office"/>
    <s v="Office Supplies"/>
    <s v="Binders and Binder Accessories"/>
    <n v="0.37"/>
  </r>
  <r>
    <n v="55462"/>
    <d v="2012-03-27T00:00:00"/>
    <d v="2012-03-28T00:00:00"/>
    <s v="March"/>
    <s v="2012"/>
    <n v="1"/>
    <b v="0"/>
    <s v="Medium"/>
    <n v="31"/>
    <n v="1184.53"/>
    <n v="0.05"/>
    <s v="Regular Air"/>
    <n v="-26.49"/>
    <n v="39.979999999999997"/>
    <n v="7.12"/>
    <s v="Shaun Weien"/>
    <s v="Manitoba"/>
    <s v="Prarie"/>
    <s v="Home Office"/>
    <s v="Technology"/>
    <s v="Computer Peripherals"/>
    <n v="0.67"/>
  </r>
  <r>
    <n v="55462"/>
    <d v="2012-03-27T00:00:00"/>
    <d v="2012-03-28T00:00:00"/>
    <s v="March"/>
    <s v="2012"/>
    <n v="1"/>
    <b v="0"/>
    <s v="Medium"/>
    <n v="35"/>
    <n v="3683.73"/>
    <n v="0.09"/>
    <s v="Regular Air"/>
    <n v="708.76"/>
    <n v="125.99"/>
    <n v="8.99"/>
    <s v="Shaun Weien"/>
    <s v="Manitoba"/>
    <s v="Prarie"/>
    <s v="Home Office"/>
    <s v="Technology"/>
    <s v="Telephones and Communication"/>
    <n v="0.59"/>
  </r>
  <r>
    <n v="55749"/>
    <d v="2012-05-03T00:00:00"/>
    <d v="2012-05-04T00:00:00"/>
    <s v="May"/>
    <s v="2012"/>
    <n v="1"/>
    <b v="0"/>
    <s v="Critical"/>
    <n v="42"/>
    <n v="364.8"/>
    <n v="0.01"/>
    <s v="Regular Air"/>
    <n v="149.44999999999999"/>
    <n v="8.74"/>
    <n v="1.39"/>
    <s v="Brad Norvell"/>
    <s v="Manitoba"/>
    <s v="Prarie"/>
    <s v="Corporate"/>
    <s v="Office Supplies"/>
    <s v="Envelopes"/>
    <n v="0.38"/>
  </r>
  <r>
    <n v="55873"/>
    <d v="2011-11-19T00:00:00"/>
    <d v="2011-11-26T00:00:00"/>
    <s v="November"/>
    <s v="2011"/>
    <n v="7"/>
    <b v="0"/>
    <s v="low"/>
    <n v="48"/>
    <n v="15602.93"/>
    <n v="0"/>
    <s v="Delivery Truck"/>
    <n v="4875.8900000000003"/>
    <n v="306.14"/>
    <n v="26.53"/>
    <s v="Bart Watters"/>
    <s v="Manitoba"/>
    <s v="Prarie"/>
    <s v="Corporate"/>
    <s v="Technology"/>
    <s v="Office Machines"/>
    <n v="0.56000000000000005"/>
  </r>
  <r>
    <n v="56135"/>
    <d v="2010-11-13T00:00:00"/>
    <d v="2010-11-15T00:00:00"/>
    <s v="November"/>
    <s v="2010"/>
    <n v="2"/>
    <b v="0"/>
    <s v="Medium"/>
    <n v="8"/>
    <n v="1118.82"/>
    <n v="0.04"/>
    <s v="Delivery Truck"/>
    <n v="-320.3"/>
    <n v="140.97999999999999"/>
    <n v="36.090000000000003"/>
    <s v="Theone Pippenger"/>
    <s v="Manitoba"/>
    <s v="Prarie"/>
    <s v="Corporate"/>
    <s v="Furniture"/>
    <s v="Bookcases"/>
    <n v="0.77"/>
  </r>
  <r>
    <n v="56135"/>
    <d v="2010-11-13T00:00:00"/>
    <d v="2010-11-14T00:00:00"/>
    <s v="November"/>
    <s v="2010"/>
    <n v="1"/>
    <b v="0"/>
    <s v="Medium"/>
    <n v="48"/>
    <n v="79.75"/>
    <n v="0.1"/>
    <s v="Regular Air"/>
    <n v="-41.32"/>
    <n v="1.81"/>
    <n v="1.56"/>
    <s v="Theone Pippenger"/>
    <s v="Manitoba"/>
    <s v="Prarie"/>
    <s v="Corporate"/>
    <s v="Office Supplies"/>
    <s v="Rubber Bands"/>
    <n v="0.49"/>
  </r>
  <r>
    <n v="56708"/>
    <d v="2012-12-02T00:00:00"/>
    <d v="2012-12-02T00:00:00"/>
    <s v="December"/>
    <s v="2012"/>
    <n v="0"/>
    <s v="FREE DELIVERY"/>
    <s v="Not Specified"/>
    <n v="36"/>
    <n v="10006.280000000001"/>
    <n v="0.1"/>
    <s v="Delivery Truck"/>
    <n v="-760.98"/>
    <n v="286.85000000000002"/>
    <n v="61.76"/>
    <s v="Art Ferguson"/>
    <s v="Manitoba"/>
    <s v="Prarie"/>
    <s v="Corporate"/>
    <s v="Furniture"/>
    <s v="Tables"/>
    <n v="0.78"/>
  </r>
  <r>
    <n v="56708"/>
    <d v="2012-12-02T00:00:00"/>
    <d v="2012-12-05T00:00:00"/>
    <s v="December"/>
    <s v="2012"/>
    <n v="3"/>
    <b v="0"/>
    <s v="Not Specified"/>
    <n v="36"/>
    <n v="407.17"/>
    <n v="0.04"/>
    <s v="Regular Air"/>
    <n v="-12.82"/>
    <n v="11.58"/>
    <n v="6.97"/>
    <s v="Art Ferguson"/>
    <s v="Manitoba"/>
    <s v="Prarie"/>
    <s v="Corporate"/>
    <s v="Office Supplies"/>
    <s v="Envelopes"/>
    <n v="0.35"/>
  </r>
  <r>
    <n v="57986"/>
    <d v="2010-10-29T00:00:00"/>
    <d v="2010-10-29T00:00:00"/>
    <s v="October"/>
    <s v="2010"/>
    <n v="0"/>
    <s v="FREE DELIVERY"/>
    <s v="High"/>
    <n v="14"/>
    <n v="199.93"/>
    <n v="0.1"/>
    <s v="Regular Air"/>
    <n v="-105.33"/>
    <n v="14.81"/>
    <n v="13.32"/>
    <s v="Dennis Bolton"/>
    <s v="Manitoba"/>
    <s v="Prarie"/>
    <s v="Small Business"/>
    <s v="Office Supplies"/>
    <s v="Appliances"/>
    <n v="0.43"/>
  </r>
  <r>
    <n v="58310"/>
    <d v="2009-02-23T00:00:00"/>
    <d v="2009-02-24T00:00:00"/>
    <s v="February"/>
    <s v="2009"/>
    <n v="1"/>
    <b v="0"/>
    <s v="Critical"/>
    <n v="22"/>
    <n v="834.81"/>
    <n v="0.03"/>
    <s v="Regular Air"/>
    <n v="1.98"/>
    <n v="37.76"/>
    <n v="12.9"/>
    <s v="Mary O'Rourke"/>
    <s v="Manitoba"/>
    <s v="Prarie"/>
    <s v="Home Office"/>
    <s v="Office Supplies"/>
    <s v="Storage &amp; Organization"/>
    <n v="0.56999999999999995"/>
  </r>
  <r>
    <n v="58725"/>
    <d v="2010-05-20T00:00:00"/>
    <d v="2010-05-21T00:00:00"/>
    <s v="May"/>
    <s v="2010"/>
    <n v="1"/>
    <b v="0"/>
    <s v="Not Specified"/>
    <n v="39"/>
    <n v="335.35"/>
    <n v="0.05"/>
    <s v="Regular Air"/>
    <n v="-134.97"/>
    <n v="8.74"/>
    <n v="8.2899999999999991"/>
    <s v="Joel Jenkins"/>
    <s v="Manitoba"/>
    <s v="Prarie"/>
    <s v="Corporate"/>
    <s v="Office Supplies"/>
    <s v="Envelopes"/>
    <n v="0.38"/>
  </r>
  <r>
    <n v="902"/>
    <d v="2009-07-26T00:00:00"/>
    <d v="2009-07-29T00:00:00"/>
    <s v="July"/>
    <s v="2009"/>
    <n v="3"/>
    <b v="0"/>
    <s v="Not Specified"/>
    <n v="10"/>
    <n v="1925.83"/>
    <n v="0.09"/>
    <s v="Regular Air"/>
    <n v="359.83"/>
    <n v="207.48"/>
    <n v="0.99"/>
    <s v="Meg O'Connel"/>
    <s v="Manitoba"/>
    <s v="Prarie"/>
    <s v="Corporate"/>
    <s v="Office Supplies"/>
    <s v="Appliances"/>
    <n v="0.55000000000000004"/>
  </r>
  <r>
    <n v="2147"/>
    <d v="2012-09-05T00:00:00"/>
    <d v="2012-09-07T00:00:00"/>
    <s v="September"/>
    <s v="2012"/>
    <n v="2"/>
    <b v="0"/>
    <s v="Not Specified"/>
    <n v="15"/>
    <n v="605.1"/>
    <n v="0.04"/>
    <s v="Express Air"/>
    <n v="92.81"/>
    <n v="40.98"/>
    <n v="5.33"/>
    <s v="Hallie Redmond"/>
    <s v="Manitoba"/>
    <s v="Prarie"/>
    <s v="Home Office"/>
    <s v="Office Supplies"/>
    <s v="Appliances"/>
    <n v="0.56999999999999995"/>
  </r>
  <r>
    <n v="2306"/>
    <d v="2011-07-25T00:00:00"/>
    <d v="2011-07-27T00:00:00"/>
    <s v="July"/>
    <s v="2011"/>
    <n v="2"/>
    <b v="0"/>
    <s v="High"/>
    <n v="15"/>
    <n v="113.5"/>
    <n v="0.05"/>
    <s v="Regular Air"/>
    <n v="-46.35"/>
    <n v="7.45"/>
    <n v="6.28"/>
    <s v="Liz Thompson"/>
    <s v="Manitoba"/>
    <s v="Prarie"/>
    <s v="Corporate"/>
    <s v="Office Supplies"/>
    <s v="Binders and Binder Accessories"/>
    <n v="0.4"/>
  </r>
  <r>
    <n v="2823"/>
    <d v="2011-09-08T00:00:00"/>
    <d v="2011-09-09T00:00:00"/>
    <s v="September"/>
    <s v="2011"/>
    <n v="1"/>
    <b v="0"/>
    <s v="High"/>
    <n v="17"/>
    <n v="357.43"/>
    <n v="0.08"/>
    <s v="Regular Air"/>
    <n v="-135.97999999999999"/>
    <n v="20.97"/>
    <n v="6.5"/>
    <s v="Robert Waldorf"/>
    <s v="Manitoba"/>
    <s v="Prarie"/>
    <s v="Home Office"/>
    <s v="Technology"/>
    <s v="Computer Peripherals"/>
    <n v="0.78"/>
  </r>
  <r>
    <n v="2823"/>
    <d v="2011-09-08T00:00:00"/>
    <d v="2011-09-09T00:00:00"/>
    <s v="September"/>
    <s v="2011"/>
    <n v="1"/>
    <b v="0"/>
    <s v="High"/>
    <n v="21"/>
    <n v="4754.08"/>
    <n v="0"/>
    <s v="Delivery Truck"/>
    <n v="299.88"/>
    <n v="225.02"/>
    <n v="28.66"/>
    <s v="Robert Waldorf"/>
    <s v="Manitoba"/>
    <s v="Prarie"/>
    <s v="Home Office"/>
    <s v="Office Supplies"/>
    <s v="Storage &amp; Organization"/>
    <n v="0.72"/>
  </r>
  <r>
    <n v="3110"/>
    <d v="2009-12-16T00:00:00"/>
    <d v="2009-12-18T00:00:00"/>
    <s v="December"/>
    <s v="2009"/>
    <n v="2"/>
    <b v="0"/>
    <s v="High"/>
    <n v="13"/>
    <n v="1601.32"/>
    <n v="0.04"/>
    <s v="Delivery Truck"/>
    <n v="377.81"/>
    <n v="119.99"/>
    <n v="14"/>
    <s v="Helen Andreada"/>
    <s v="Manitoba"/>
    <s v="Prarie"/>
    <s v="Corporate"/>
    <s v="Technology"/>
    <s v="Office Machines"/>
    <n v="0.36"/>
  </r>
  <r>
    <n v="3463"/>
    <d v="2010-08-17T00:00:00"/>
    <d v="2010-08-18T00:00:00"/>
    <s v="August"/>
    <s v="2010"/>
    <n v="1"/>
    <b v="0"/>
    <s v="Critical"/>
    <n v="43"/>
    <n v="264.75"/>
    <n v="0.08"/>
    <s v="Regular Air"/>
    <n v="-212.51"/>
    <n v="6.48"/>
    <n v="8.4"/>
    <s v="Julia Dunbar"/>
    <s v="Manitoba"/>
    <s v="Prarie"/>
    <s v="Consumer"/>
    <s v="Office Supplies"/>
    <s v="Paper"/>
    <n v="0.37"/>
  </r>
  <r>
    <n v="4034"/>
    <d v="2010-11-13T00:00:00"/>
    <d v="2010-11-14T00:00:00"/>
    <s v="November"/>
    <s v="2010"/>
    <n v="1"/>
    <b v="0"/>
    <s v="Not Specified"/>
    <n v="44"/>
    <n v="3367.24"/>
    <n v="7.0000000000000007E-2"/>
    <s v="Regular Air"/>
    <n v="-1183.69"/>
    <n v="79.52"/>
    <n v="48.2"/>
    <s v="Christine Sundaresam"/>
    <s v="Manitoba"/>
    <s v="Prarie"/>
    <s v="Small Business"/>
    <s v="Furniture"/>
    <s v="Office Furnishings"/>
    <n v="0.74"/>
  </r>
  <r>
    <n v="4034"/>
    <d v="2010-11-13T00:00:00"/>
    <d v="2010-11-14T00:00:00"/>
    <s v="November"/>
    <s v="2010"/>
    <n v="1"/>
    <b v="0"/>
    <s v="Not Specified"/>
    <n v="37"/>
    <n v="5723.24"/>
    <n v="0"/>
    <s v="Delivery Truck"/>
    <n v="-194.97"/>
    <n v="145.97999999999999"/>
    <n v="51.92"/>
    <s v="Christine Sundaresam"/>
    <s v="Manitoba"/>
    <s v="Prarie"/>
    <s v="Small Business"/>
    <s v="Furniture"/>
    <s v="Tables"/>
    <n v="0.69"/>
  </r>
  <r>
    <n v="4037"/>
    <d v="2010-03-23T00:00:00"/>
    <d v="2010-03-24T00:00:00"/>
    <s v="March"/>
    <s v="2010"/>
    <n v="1"/>
    <b v="0"/>
    <s v="High"/>
    <n v="27"/>
    <n v="188.07"/>
    <n v="0"/>
    <s v="Regular Air"/>
    <n v="-101.85"/>
    <n v="6.48"/>
    <n v="7.86"/>
    <s v="Bruce Stewart"/>
    <s v="Manitoba"/>
    <s v="Prarie"/>
    <s v="Corporate"/>
    <s v="Office Supplies"/>
    <s v="Paper"/>
    <n v="0.37"/>
  </r>
  <r>
    <n v="5538"/>
    <d v="2010-12-24T00:00:00"/>
    <d v="2010-12-26T00:00:00"/>
    <s v="December"/>
    <s v="2010"/>
    <n v="2"/>
    <b v="0"/>
    <s v="Critical"/>
    <n v="43"/>
    <n v="1281.28"/>
    <n v="0.05"/>
    <s v="Regular Air"/>
    <n v="415.85"/>
    <n v="29.17"/>
    <n v="6.27"/>
    <s v="Julia Dunbar"/>
    <s v="Manitoba"/>
    <s v="Prarie"/>
    <s v="Consumer"/>
    <s v="Office Supplies"/>
    <s v="Binders and Binder Accessories"/>
    <n v="0.37"/>
  </r>
  <r>
    <n v="5538"/>
    <d v="2010-12-24T00:00:00"/>
    <d v="2010-12-25T00:00:00"/>
    <s v="December"/>
    <s v="2010"/>
    <n v="1"/>
    <b v="0"/>
    <s v="Critical"/>
    <n v="13"/>
    <n v="1940.31"/>
    <n v="0.03"/>
    <s v="Delivery Truck"/>
    <n v="-668.19"/>
    <n v="146.05000000000001"/>
    <n v="80.2"/>
    <s v="Julia Dunbar"/>
    <s v="Manitoba"/>
    <s v="Prarie"/>
    <s v="Consumer"/>
    <s v="Furniture"/>
    <s v="Tables"/>
    <n v="0.71"/>
  </r>
  <r>
    <n v="5538"/>
    <d v="2010-12-24T00:00:00"/>
    <d v="2010-12-27T00:00:00"/>
    <s v="December"/>
    <s v="2010"/>
    <n v="3"/>
    <b v="0"/>
    <s v="Critical"/>
    <n v="4"/>
    <n v="430.84800000000001"/>
    <n v="0.06"/>
    <s v="Regular Air"/>
    <n v="-492.77"/>
    <n v="125.99"/>
    <n v="5.63"/>
    <s v="Julia Dunbar"/>
    <s v="Manitoba"/>
    <s v="Prarie"/>
    <s v="Consumer"/>
    <s v="Technology"/>
    <s v="Telephones and Communication"/>
    <n v="0.6"/>
  </r>
  <r>
    <n v="5863"/>
    <d v="2010-11-21T00:00:00"/>
    <d v="2010-11-22T00:00:00"/>
    <s v="November"/>
    <s v="2010"/>
    <n v="1"/>
    <b v="0"/>
    <s v="Medium"/>
    <n v="40"/>
    <n v="933.21"/>
    <n v="0.05"/>
    <s v="Regular Air"/>
    <n v="207.18"/>
    <n v="22.98"/>
    <n v="7.58"/>
    <s v="Guy Thornton"/>
    <s v="Manitoba"/>
    <s v="Prarie"/>
    <s v="Corporate"/>
    <s v="Furniture"/>
    <s v="Office Furnishings"/>
    <n v="0.51"/>
  </r>
  <r>
    <n v="7175"/>
    <d v="2010-02-07T00:00:00"/>
    <d v="2010-02-09T00:00:00"/>
    <s v="February"/>
    <s v="2010"/>
    <n v="2"/>
    <b v="0"/>
    <s v="Critical"/>
    <n v="10"/>
    <n v="748.25"/>
    <n v="0.05"/>
    <s v="Delivery Truck"/>
    <n v="-86.99"/>
    <n v="70.98"/>
    <n v="26.74"/>
    <s v="Helen Andreada"/>
    <s v="Manitoba"/>
    <s v="Prarie"/>
    <s v="Corporate"/>
    <s v="Furniture"/>
    <s v="Bookcases"/>
    <n v="0.6"/>
  </r>
  <r>
    <n v="7364"/>
    <d v="2009-05-08T00:00:00"/>
    <d v="2009-05-10T00:00:00"/>
    <s v="May"/>
    <s v="2009"/>
    <n v="2"/>
    <b v="0"/>
    <s v="High"/>
    <n v="15"/>
    <n v="260.39"/>
    <n v="0.09"/>
    <s v="Regular Air"/>
    <n v="-48.57"/>
    <n v="16.98"/>
    <n v="12.39"/>
    <s v="Mary Zewe"/>
    <s v="Manitoba"/>
    <s v="Prarie"/>
    <s v="Corporate"/>
    <s v="Office Supplies"/>
    <s v="Envelopes"/>
    <n v="0.35"/>
  </r>
  <r>
    <n v="7878"/>
    <d v="2011-05-01T00:00:00"/>
    <d v="2011-05-06T00:00:00"/>
    <s v="May"/>
    <s v="2011"/>
    <n v="5"/>
    <b v="0"/>
    <s v="Critical"/>
    <n v="50"/>
    <n v="3904.12"/>
    <n v="7.0000000000000007E-2"/>
    <s v="Delivery Truck"/>
    <n v="-1508.46"/>
    <n v="81.94"/>
    <n v="55.81"/>
    <s v="Meg O'Connel"/>
    <s v="Manitoba"/>
    <s v="Prarie"/>
    <s v="Corporate"/>
    <s v="Furniture"/>
    <s v="Bookcases"/>
    <n v="0.6"/>
  </r>
  <r>
    <n v="7878"/>
    <d v="2011-05-01T00:00:00"/>
    <d v="2011-05-03T00:00:00"/>
    <s v="May"/>
    <s v="2011"/>
    <n v="2"/>
    <b v="0"/>
    <s v="Critical"/>
    <n v="41"/>
    <n v="343.64"/>
    <n v="0.06"/>
    <s v="Regular Air"/>
    <n v="13.29"/>
    <n v="8.57"/>
    <n v="3.44"/>
    <s v="Meg O'Connel"/>
    <s v="Manitoba"/>
    <s v="Prarie"/>
    <s v="Corporate"/>
    <s v="Furniture"/>
    <s v="Office Furnishings"/>
    <n v="0.49"/>
  </r>
  <r>
    <n v="7878"/>
    <d v="2011-05-01T00:00:00"/>
    <d v="2011-05-08T00:00:00"/>
    <s v="May"/>
    <s v="2011"/>
    <n v="7"/>
    <b v="0"/>
    <s v="low"/>
    <n v="42"/>
    <n v="256.64"/>
    <n v="0.03"/>
    <s v="Regular Air"/>
    <n v="-28.29"/>
    <n v="5.81"/>
    <n v="3.37"/>
    <s v="Meg O'Connel"/>
    <s v="Manitoba"/>
    <s v="Prarie"/>
    <s v="Corporate"/>
    <s v="Office Supplies"/>
    <s v="Rubber Bands"/>
    <n v="0.54"/>
  </r>
  <r>
    <n v="8551"/>
    <d v="2009-07-29T00:00:00"/>
    <d v="2009-08-01T00:00:00"/>
    <s v="August"/>
    <s v="2009"/>
    <n v="3"/>
    <b v="0"/>
    <s v="Critical"/>
    <n v="25"/>
    <n v="185.64"/>
    <n v="0.1"/>
    <s v="Regular Air"/>
    <n v="-69.87"/>
    <n v="7.45"/>
    <n v="6.28"/>
    <s v="Meg O'Connel"/>
    <s v="Manitoba"/>
    <s v="Prarie"/>
    <s v="Corporate"/>
    <s v="Office Supplies"/>
    <s v="Binders and Binder Accessories"/>
    <n v="0.4"/>
  </r>
  <r>
    <n v="8551"/>
    <d v="2009-07-29T00:00:00"/>
    <d v="2009-07-31T00:00:00"/>
    <s v="July"/>
    <s v="2009"/>
    <n v="2"/>
    <b v="0"/>
    <s v="Critical"/>
    <n v="34"/>
    <n v="225.98"/>
    <n v="0.01"/>
    <s v="Regular Air"/>
    <n v="-135.74"/>
    <n v="6.48"/>
    <n v="7.86"/>
    <s v="Meg O'Connel"/>
    <s v="Manitoba"/>
    <s v="Prarie"/>
    <s v="Corporate"/>
    <s v="Office Supplies"/>
    <s v="Paper"/>
    <n v="0.37"/>
  </r>
  <r>
    <n v="8834"/>
    <d v="2010-11-08T00:00:00"/>
    <d v="2010-11-09T00:00:00"/>
    <s v="November"/>
    <s v="2010"/>
    <n v="1"/>
    <b v="0"/>
    <s v="High"/>
    <n v="1"/>
    <n v="16.73"/>
    <n v="0.08"/>
    <s v="Regular Air"/>
    <n v="-6.96"/>
    <n v="12.64"/>
    <n v="4.9800000000000004"/>
    <s v="Ken Lonsdale"/>
    <s v="Manitoba"/>
    <s v="Prarie"/>
    <s v="Consumer"/>
    <s v="Furniture"/>
    <s v="Office Furnishings"/>
    <n v="0.48"/>
  </r>
  <r>
    <n v="9155"/>
    <d v="2012-08-30T00:00:00"/>
    <d v="2012-08-31T00:00:00"/>
    <s v="August"/>
    <s v="2012"/>
    <n v="1"/>
    <b v="0"/>
    <s v="Critical"/>
    <n v="17"/>
    <n v="518.79999999999995"/>
    <n v="0.1"/>
    <s v="Regular Air"/>
    <n v="54.63"/>
    <n v="30.98"/>
    <n v="11.63"/>
    <s v="Ken Lonsdale"/>
    <s v="Manitoba"/>
    <s v="Prarie"/>
    <s v="Consumer"/>
    <s v="Office Supplies"/>
    <s v="Binders and Binder Accessories"/>
    <n v="0.37"/>
  </r>
  <r>
    <n v="9668"/>
    <d v="2009-09-06T00:00:00"/>
    <d v="2009-09-08T00:00:00"/>
    <s v="September"/>
    <s v="2009"/>
    <n v="2"/>
    <b v="0"/>
    <s v="low"/>
    <n v="10"/>
    <n v="42.67"/>
    <n v="0.06"/>
    <s v="Regular Air"/>
    <n v="-12.72"/>
    <n v="4.18"/>
    <n v="2.99"/>
    <s v="Christine Sundaresam"/>
    <s v="Manitoba"/>
    <s v="Prarie"/>
    <s v="Small Business"/>
    <s v="Office Supplies"/>
    <s v="Binders and Binder Accessories"/>
    <n v="0.37"/>
  </r>
  <r>
    <n v="10242"/>
    <d v="2010-12-12T00:00:00"/>
    <d v="2010-12-13T00:00:00"/>
    <s v="December"/>
    <s v="2010"/>
    <n v="1"/>
    <b v="0"/>
    <s v="Medium"/>
    <n v="32"/>
    <n v="690.88"/>
    <n v="0.08"/>
    <s v="Regular Air"/>
    <n v="119.25"/>
    <n v="22.98"/>
    <n v="7.58"/>
    <s v="Maria Bertelson"/>
    <s v="Manitoba"/>
    <s v="Prarie"/>
    <s v="Home Office"/>
    <s v="Furniture"/>
    <s v="Office Furnishings"/>
    <n v="0.51"/>
  </r>
  <r>
    <n v="12292"/>
    <d v="2012-06-02T00:00:00"/>
    <d v="2012-06-02T00:00:00"/>
    <s v="June"/>
    <s v="2012"/>
    <n v="0"/>
    <s v="FREE DELIVERY"/>
    <s v="Not Specified"/>
    <n v="32"/>
    <n v="824.24"/>
    <n v="0.1"/>
    <s v="Regular Air"/>
    <n v="-127.23"/>
    <n v="26.31"/>
    <n v="5.89"/>
    <s v="Ken Lonsdale"/>
    <s v="Manitoba"/>
    <s v="Prarie"/>
    <s v="Consumer"/>
    <s v="Technology"/>
    <s v="Computer Peripherals"/>
    <n v="0.75"/>
  </r>
  <r>
    <n v="14503"/>
    <d v="2011-02-05T00:00:00"/>
    <d v="2011-02-06T00:00:00"/>
    <s v="February"/>
    <s v="2011"/>
    <n v="1"/>
    <b v="0"/>
    <s v="Not Specified"/>
    <n v="14"/>
    <n v="438.47"/>
    <n v="0.02"/>
    <s v="Express Air"/>
    <n v="157.88999999999999"/>
    <n v="30.56"/>
    <n v="2.99"/>
    <s v="Bruce Stewart"/>
    <s v="Manitoba"/>
    <s v="Prarie"/>
    <s v="Corporate"/>
    <s v="Office Supplies"/>
    <s v="Binders and Binder Accessories"/>
    <n v="0.35"/>
  </r>
  <r>
    <n v="15109"/>
    <d v="2010-12-14T00:00:00"/>
    <d v="2010-12-17T00:00:00"/>
    <s v="December"/>
    <s v="2010"/>
    <n v="3"/>
    <b v="0"/>
    <s v="Not Specified"/>
    <n v="11"/>
    <n v="230.72"/>
    <n v="0.08"/>
    <s v="Regular Air"/>
    <n v="-68.760000000000005"/>
    <n v="20.95"/>
    <n v="5.99"/>
    <s v="Maria Bertelson"/>
    <s v="Manitoba"/>
    <s v="Prarie"/>
    <s v="Home Office"/>
    <s v="Technology"/>
    <s v="Computer Peripherals"/>
    <n v="0.65"/>
  </r>
  <r>
    <n v="15109"/>
    <d v="2010-12-14T00:00:00"/>
    <d v="2010-12-16T00:00:00"/>
    <s v="December"/>
    <s v="2010"/>
    <n v="2"/>
    <b v="0"/>
    <s v="Not Specified"/>
    <n v="45"/>
    <n v="293.47000000000003"/>
    <n v="0.06"/>
    <s v="Regular Air"/>
    <n v="-205.38"/>
    <n v="6.48"/>
    <n v="8.4"/>
    <s v="Maria Bertelson"/>
    <s v="Manitoba"/>
    <s v="Prarie"/>
    <s v="Home Office"/>
    <s v="Office Supplies"/>
    <s v="Paper"/>
    <n v="0.37"/>
  </r>
  <r>
    <n v="15109"/>
    <d v="2010-12-14T00:00:00"/>
    <d v="2010-12-16T00:00:00"/>
    <s v="December"/>
    <s v="2010"/>
    <n v="2"/>
    <b v="0"/>
    <s v="Not Specified"/>
    <n v="33"/>
    <n v="88.7"/>
    <n v="0.06"/>
    <s v="Regular Air"/>
    <n v="-89.13"/>
    <n v="2.52"/>
    <n v="4.28"/>
    <s v="Maria Bertelson"/>
    <s v="Manitoba"/>
    <s v="Prarie"/>
    <s v="Home Office"/>
    <s v="Office Supplies"/>
    <s v="Pens &amp; Art Supplies"/>
    <n v="0.44"/>
  </r>
  <r>
    <n v="15109"/>
    <d v="2010-12-14T00:00:00"/>
    <d v="2010-12-15T00:00:00"/>
    <s v="December"/>
    <s v="2010"/>
    <n v="1"/>
    <b v="0"/>
    <s v="Not Specified"/>
    <n v="23"/>
    <n v="262.77999999999997"/>
    <n v="0.04"/>
    <s v="Regular Air"/>
    <n v="19.36"/>
    <n v="10.98"/>
    <n v="3.37"/>
    <s v="Maria Bertelson"/>
    <s v="Manitoba"/>
    <s v="Prarie"/>
    <s v="Home Office"/>
    <s v="Office Supplies"/>
    <s v="Scissors, Rulers and Trimmers"/>
    <n v="0.56999999999999995"/>
  </r>
  <r>
    <n v="15109"/>
    <d v="2010-12-14T00:00:00"/>
    <d v="2010-12-16T00:00:00"/>
    <s v="December"/>
    <s v="2010"/>
    <n v="2"/>
    <b v="0"/>
    <s v="Not Specified"/>
    <n v="10"/>
    <n v="142.15"/>
    <n v="0.09"/>
    <s v="Regular Air"/>
    <n v="-58.18"/>
    <n v="14.03"/>
    <n v="9.3699999999999992"/>
    <s v="Maria Bertelson"/>
    <s v="Manitoba"/>
    <s v="Prarie"/>
    <s v="Home Office"/>
    <s v="Office Supplies"/>
    <s v="Storage &amp; Organization"/>
    <n v="0.56000000000000005"/>
  </r>
  <r>
    <n v="15142"/>
    <d v="2012-04-04T00:00:00"/>
    <d v="2012-04-06T00:00:00"/>
    <s v="April"/>
    <s v="2012"/>
    <n v="2"/>
    <b v="0"/>
    <s v="Not Specified"/>
    <n v="21"/>
    <n v="330.22"/>
    <n v="7.0000000000000007E-2"/>
    <s v="Regular Air"/>
    <n v="-51.72"/>
    <n v="15.28"/>
    <n v="10.91"/>
    <s v="Meg O'Connel"/>
    <s v="Manitoba"/>
    <s v="Prarie"/>
    <s v="Corporate"/>
    <s v="Office Supplies"/>
    <s v="Binders and Binder Accessories"/>
    <n v="0.36"/>
  </r>
  <r>
    <n v="15332"/>
    <d v="2010-05-30T00:00:00"/>
    <d v="2010-06-01T00:00:00"/>
    <s v="June"/>
    <s v="2010"/>
    <n v="2"/>
    <b v="0"/>
    <s v="Not Specified"/>
    <n v="6"/>
    <n v="321.70999999999998"/>
    <n v="0.1"/>
    <s v="Regular Air"/>
    <n v="-2.73"/>
    <n v="52.4"/>
    <n v="16.11"/>
    <s v="Maria Bertelson"/>
    <s v="Manitoba"/>
    <s v="Prarie"/>
    <s v="Home Office"/>
    <s v="Office Supplies"/>
    <s v="Binders and Binder Accessories"/>
    <n v="0.39"/>
  </r>
  <r>
    <n v="15872"/>
    <d v="2012-10-30T00:00:00"/>
    <d v="2012-10-30T00:00:00"/>
    <s v="October"/>
    <s v="2012"/>
    <n v="0"/>
    <s v="FREE DELIVERY"/>
    <s v="Not Specified"/>
    <n v="48"/>
    <n v="5198.12"/>
    <n v="0.01"/>
    <s v="Delivery Truck"/>
    <n v="1481.67"/>
    <n v="100.98"/>
    <n v="15.66"/>
    <s v="Helen Andreada"/>
    <s v="Manitoba"/>
    <s v="Prarie"/>
    <s v="Corporate"/>
    <s v="Office Supplies"/>
    <s v="Appliances"/>
    <n v="0.56999999999999995"/>
  </r>
  <r>
    <n v="15872"/>
    <d v="2012-10-30T00:00:00"/>
    <d v="2012-11-01T00:00:00"/>
    <s v="November"/>
    <s v="2012"/>
    <n v="2"/>
    <b v="0"/>
    <s v="Not Specified"/>
    <n v="23"/>
    <n v="188.53"/>
    <n v="0"/>
    <s v="Regular Air"/>
    <n v="-27.49"/>
    <n v="7.35"/>
    <n v="5.96"/>
    <s v="Helen Andreada"/>
    <s v="Manitoba"/>
    <s v="Prarie"/>
    <s v="Corporate"/>
    <s v="Office Supplies"/>
    <s v="Paper"/>
    <n v="0.38"/>
  </r>
  <r>
    <n v="15872"/>
    <d v="2012-10-30T00:00:00"/>
    <d v="2012-10-31T00:00:00"/>
    <s v="October"/>
    <s v="2012"/>
    <n v="1"/>
    <b v="0"/>
    <s v="Not Specified"/>
    <n v="19"/>
    <n v="718.41"/>
    <n v="0.1"/>
    <s v="Regular Air"/>
    <n v="23.94"/>
    <n v="40.99"/>
    <n v="17.48"/>
    <s v="Helen Andreada"/>
    <s v="Manitoba"/>
    <s v="Prarie"/>
    <s v="Corporate"/>
    <s v="Office Supplies"/>
    <s v="Paper"/>
    <n v="0.36"/>
  </r>
  <r>
    <n v="16032"/>
    <d v="2009-12-05T00:00:00"/>
    <d v="2009-12-12T00:00:00"/>
    <s v="December"/>
    <s v="2009"/>
    <n v="7"/>
    <b v="0"/>
    <s v="low"/>
    <n v="35"/>
    <n v="436.98"/>
    <n v="7.0000000000000007E-2"/>
    <s v="Regular Air"/>
    <n v="75.61"/>
    <n v="12.64"/>
    <n v="4.9800000000000004"/>
    <s v="Brian Thompson"/>
    <s v="Manitoba"/>
    <s v="Prarie"/>
    <s v="Home Office"/>
    <s v="Furniture"/>
    <s v="Office Furnishings"/>
    <n v="0.48"/>
  </r>
  <r>
    <n v="16165"/>
    <d v="2010-07-22T00:00:00"/>
    <d v="2010-07-24T00:00:00"/>
    <s v="July"/>
    <s v="2010"/>
    <n v="2"/>
    <b v="0"/>
    <s v="Not Specified"/>
    <n v="4"/>
    <n v="136.68"/>
    <n v="0.01"/>
    <s v="Express Air"/>
    <n v="-125.16"/>
    <n v="30.73"/>
    <n v="4"/>
    <s v="Hallie Redmond"/>
    <s v="Manitoba"/>
    <s v="Prarie"/>
    <s v="Small Business"/>
    <s v="Technology"/>
    <s v="Computer Peripherals"/>
    <n v="0.75"/>
  </r>
  <r>
    <n v="16165"/>
    <d v="2010-07-22T00:00:00"/>
    <d v="2010-07-23T00:00:00"/>
    <s v="July"/>
    <s v="2010"/>
    <n v="1"/>
    <b v="0"/>
    <s v="Not Specified"/>
    <n v="24"/>
    <n v="1452.48"/>
    <n v="7.0000000000000007E-2"/>
    <s v="Express Air"/>
    <n v="376.52"/>
    <n v="62.18"/>
    <n v="10.84"/>
    <s v="Hallie Redmond"/>
    <s v="Manitoba"/>
    <s v="Prarie"/>
    <s v="Small Business"/>
    <s v="Furniture"/>
    <s v="Office Furnishings"/>
    <n v="0.63"/>
  </r>
  <r>
    <n v="16165"/>
    <d v="2010-07-22T00:00:00"/>
    <d v="2010-07-22T00:00:00"/>
    <s v="July"/>
    <s v="2010"/>
    <n v="0"/>
    <s v="FREE DELIVERY"/>
    <s v="Not Specified"/>
    <n v="19"/>
    <n v="3555.29"/>
    <n v="0.09"/>
    <s v="Express Air"/>
    <n v="183.28"/>
    <n v="193.17"/>
    <n v="19.989999999999998"/>
    <s v="Hallie Redmond"/>
    <s v="Manitoba"/>
    <s v="Prarie"/>
    <s v="Small Business"/>
    <s v="Office Supplies"/>
    <s v="Storage &amp; Organization"/>
    <n v="0.71"/>
  </r>
  <r>
    <n v="17632"/>
    <d v="2010-02-21T00:00:00"/>
    <d v="2010-02-22T00:00:00"/>
    <s v="February"/>
    <s v="2010"/>
    <n v="1"/>
    <b v="0"/>
    <s v="Medium"/>
    <n v="38"/>
    <n v="71.12"/>
    <n v="0.1"/>
    <s v="Regular Air"/>
    <n v="-21.89"/>
    <n v="1.98"/>
    <n v="0.7"/>
    <s v="Liz Thompson"/>
    <s v="Manitoba"/>
    <s v="Prarie"/>
    <s v="Corporate"/>
    <s v="Office Supplies"/>
    <s v="Rubber Bands"/>
    <n v="0.83"/>
  </r>
  <r>
    <n v="19492"/>
    <d v="2010-12-12T00:00:00"/>
    <d v="2010-12-14T00:00:00"/>
    <s v="December"/>
    <s v="2010"/>
    <n v="2"/>
    <b v="0"/>
    <s v="High"/>
    <n v="9"/>
    <n v="691.09"/>
    <n v="0.08"/>
    <s v="Regular Air"/>
    <n v="364.03"/>
    <n v="78.69"/>
    <n v="19.989999999999998"/>
    <s v="Jason Gross"/>
    <s v="Manitoba"/>
    <s v="Prarie"/>
    <s v="Small Business"/>
    <s v="Furniture"/>
    <s v="Office Furnishings"/>
    <n v="0.43"/>
  </r>
  <r>
    <n v="19492"/>
    <d v="2010-12-12T00:00:00"/>
    <d v="2010-12-13T00:00:00"/>
    <s v="December"/>
    <s v="2010"/>
    <n v="1"/>
    <b v="0"/>
    <s v="High"/>
    <n v="33"/>
    <n v="713.7"/>
    <n v="0.02"/>
    <s v="Regular Air"/>
    <n v="176.09"/>
    <n v="21.98"/>
    <n v="2.87"/>
    <s v="Jason Gross"/>
    <s v="Manitoba"/>
    <s v="Prarie"/>
    <s v="Small Business"/>
    <s v="Office Supplies"/>
    <s v="Pens &amp; Art Supplies"/>
    <n v="0.55000000000000004"/>
  </r>
  <r>
    <n v="20102"/>
    <d v="2011-06-05T00:00:00"/>
    <d v="2011-06-06T00:00:00"/>
    <s v="June"/>
    <s v="2011"/>
    <n v="1"/>
    <b v="0"/>
    <s v="High"/>
    <n v="15"/>
    <n v="333.3"/>
    <n v="0.03"/>
    <s v="Regular Air"/>
    <n v="71.040000000000006"/>
    <n v="22.24"/>
    <n v="1.99"/>
    <s v="Christine Sundaresam"/>
    <s v="Manitoba"/>
    <s v="Prarie"/>
    <s v="Small Business"/>
    <s v="Technology"/>
    <s v="Computer Peripherals"/>
    <n v="0.43"/>
  </r>
  <r>
    <n v="21863"/>
    <d v="2010-11-21T00:00:00"/>
    <d v="2010-11-22T00:00:00"/>
    <s v="November"/>
    <s v="2010"/>
    <n v="1"/>
    <b v="0"/>
    <s v="Not Specified"/>
    <n v="27"/>
    <n v="85.77"/>
    <n v="0.03"/>
    <s v="Regular Air"/>
    <n v="-102.02"/>
    <n v="2.84"/>
    <n v="5.44"/>
    <s v="Christine Sundaresam"/>
    <s v="Manitoba"/>
    <s v="Prarie"/>
    <s v="Small Business"/>
    <s v="Office Supplies"/>
    <s v="Binders and Binder Accessories"/>
    <n v="0.36"/>
  </r>
  <r>
    <n v="21863"/>
    <d v="2010-11-21T00:00:00"/>
    <d v="2010-11-22T00:00:00"/>
    <s v="November"/>
    <s v="2010"/>
    <n v="1"/>
    <b v="0"/>
    <s v="Not Specified"/>
    <n v="13"/>
    <n v="149.31"/>
    <n v="0"/>
    <s v="Regular Air"/>
    <n v="7.77"/>
    <n v="10.98"/>
    <n v="5.14"/>
    <s v="Christine Sundaresam"/>
    <s v="Manitoba"/>
    <s v="Prarie"/>
    <s v="Small Business"/>
    <s v="Office Supplies"/>
    <s v="Binders and Binder Accessories"/>
    <n v="0.36"/>
  </r>
  <r>
    <n v="21894"/>
    <d v="2011-12-18T00:00:00"/>
    <d v="2011-12-20T00:00:00"/>
    <s v="December"/>
    <s v="2011"/>
    <n v="2"/>
    <b v="0"/>
    <s v="Critical"/>
    <n v="6"/>
    <n v="54.3"/>
    <n v="0.1"/>
    <s v="Regular Air"/>
    <n v="1.27"/>
    <n v="9.68"/>
    <n v="2.0299999999999998"/>
    <s v="Katrina Bavinger"/>
    <s v="Manitoba"/>
    <s v="Prarie"/>
    <s v="Consumer"/>
    <s v="Office Supplies"/>
    <s v="Paper"/>
    <n v="0.37"/>
  </r>
  <r>
    <n v="22022"/>
    <d v="2010-04-03T00:00:00"/>
    <d v="2010-04-04T00:00:00"/>
    <s v="April"/>
    <s v="2010"/>
    <n v="1"/>
    <b v="0"/>
    <s v="Critical"/>
    <n v="1"/>
    <n v="1409.86"/>
    <n v="7.0000000000000007E-2"/>
    <s v="Delivery Truck"/>
    <n v="-3461.12"/>
    <n v="1500.97"/>
    <n v="29.7"/>
    <s v="Hallie Redmond"/>
    <s v="Manitoba"/>
    <s v="Prarie"/>
    <s v="Small Business"/>
    <s v="Technology"/>
    <s v="Office Machines"/>
    <n v="0.56999999999999995"/>
  </r>
  <r>
    <n v="22663"/>
    <d v="2012-01-11T00:00:00"/>
    <d v="2012-01-11T00:00:00"/>
    <s v="January"/>
    <s v="2012"/>
    <n v="0"/>
    <s v="FREE DELIVERY"/>
    <s v="low"/>
    <n v="35"/>
    <n v="9843.11"/>
    <n v="7.0000000000000007E-2"/>
    <s v="Delivery Truck"/>
    <n v="-384.6"/>
    <n v="280.98"/>
    <n v="57"/>
    <s v="Maria Bertelson"/>
    <s v="Manitoba"/>
    <s v="Prarie"/>
    <s v="Corporate"/>
    <s v="Furniture"/>
    <s v="Chairs &amp; Chairmats"/>
    <n v="0.78"/>
  </r>
  <r>
    <n v="22663"/>
    <d v="2012-01-11T00:00:00"/>
    <d v="2012-01-16T00:00:00"/>
    <s v="January"/>
    <s v="2012"/>
    <n v="5"/>
    <b v="0"/>
    <s v="low"/>
    <n v="15"/>
    <n v="7190.06"/>
    <n v="0.08"/>
    <s v="Delivery Truck"/>
    <n v="1908.45"/>
    <n v="500.98"/>
    <n v="28.14"/>
    <s v="Maria Bertelson"/>
    <s v="Manitoba"/>
    <s v="Prarie"/>
    <s v="Corporate"/>
    <s v="Technology"/>
    <s v="Office Machines"/>
    <n v="0.38"/>
  </r>
  <r>
    <n v="23713"/>
    <d v="2012-11-28T00:00:00"/>
    <d v="2012-12-01T00:00:00"/>
    <s v="December"/>
    <s v="2012"/>
    <n v="3"/>
    <b v="0"/>
    <s v="Not Specified"/>
    <n v="38"/>
    <n v="3701.5205000000001"/>
    <n v="0.05"/>
    <s v="Regular Air"/>
    <n v="894.06"/>
    <n v="115.99"/>
    <n v="5.92"/>
    <s v="Katrina Bavinger"/>
    <s v="Manitoba"/>
    <s v="Prarie"/>
    <s v="Consumer"/>
    <s v="Technology"/>
    <s v="Telephones and Communication"/>
    <n v="0.57999999999999996"/>
  </r>
  <r>
    <n v="24358"/>
    <d v="2009-05-16T00:00:00"/>
    <d v="2009-05-16T00:00:00"/>
    <s v="May"/>
    <s v="2009"/>
    <n v="0"/>
    <s v="FREE DELIVERY"/>
    <s v="Critical"/>
    <n v="27"/>
    <n v="7333.45"/>
    <n v="7.0000000000000007E-2"/>
    <s v="Regular Air"/>
    <n v="-207.28"/>
    <n v="279.48"/>
    <n v="35"/>
    <s v="Christine Sundaresam"/>
    <s v="Manitoba"/>
    <s v="Prarie"/>
    <s v="Small Business"/>
    <s v="Office Supplies"/>
    <s v="Storage &amp; Organization"/>
    <n v="0.8"/>
  </r>
  <r>
    <n v="24386"/>
    <d v="2012-06-26T00:00:00"/>
    <d v="2012-06-28T00:00:00"/>
    <s v="June"/>
    <s v="2012"/>
    <n v="2"/>
    <b v="0"/>
    <s v="High"/>
    <n v="41"/>
    <n v="4256.51"/>
    <n v="0.03"/>
    <s v="Regular Air"/>
    <n v="1653.96"/>
    <n v="100.97"/>
    <n v="7.18"/>
    <s v="Bruce Stewart"/>
    <s v="Manitoba"/>
    <s v="Prarie"/>
    <s v="Corporate"/>
    <s v="Technology"/>
    <s v="Computer Peripherals"/>
    <n v="0.46"/>
  </r>
  <r>
    <n v="24386"/>
    <d v="2012-06-26T00:00:00"/>
    <d v="2012-06-28T00:00:00"/>
    <s v="June"/>
    <s v="2012"/>
    <n v="2"/>
    <b v="0"/>
    <s v="High"/>
    <n v="12"/>
    <n v="503.08"/>
    <n v="0.01"/>
    <s v="Regular Air"/>
    <n v="-102.74"/>
    <n v="40.98"/>
    <n v="6.5"/>
    <s v="Bruce Stewart"/>
    <s v="Manitoba"/>
    <s v="Prarie"/>
    <s v="Corporate"/>
    <s v="Technology"/>
    <s v="Computer Peripherals"/>
    <n v="0.74"/>
  </r>
  <r>
    <n v="24386"/>
    <d v="2012-06-26T00:00:00"/>
    <d v="2012-06-27T00:00:00"/>
    <s v="June"/>
    <s v="2012"/>
    <n v="1"/>
    <b v="0"/>
    <s v="High"/>
    <n v="15"/>
    <n v="76.94"/>
    <n v="0"/>
    <s v="Express Air"/>
    <n v="29.67"/>
    <n v="4.13"/>
    <n v="0.99"/>
    <s v="Bruce Stewart"/>
    <s v="Manitoba"/>
    <s v="Prarie"/>
    <s v="Corporate"/>
    <s v="Office Supplies"/>
    <s v="Labels"/>
    <n v="0.39"/>
  </r>
  <r>
    <n v="24899"/>
    <d v="2011-08-20T00:00:00"/>
    <d v="2011-08-22T00:00:00"/>
    <s v="August"/>
    <s v="2011"/>
    <n v="2"/>
    <b v="0"/>
    <s v="Not Specified"/>
    <n v="37"/>
    <n v="252.99"/>
    <n v="0.08"/>
    <s v="Regular Air"/>
    <n v="28.76"/>
    <n v="7.08"/>
    <n v="2.35"/>
    <s v="Maria Bertelson"/>
    <s v="Manitoba"/>
    <s v="Prarie"/>
    <s v="Home Office"/>
    <s v="Office Supplies"/>
    <s v="Pens &amp; Art Supplies"/>
    <n v="0.47"/>
  </r>
  <r>
    <n v="25473"/>
    <d v="2012-10-14T00:00:00"/>
    <d v="2012-10-16T00:00:00"/>
    <s v="October"/>
    <s v="2012"/>
    <n v="2"/>
    <b v="0"/>
    <s v="High"/>
    <n v="36"/>
    <n v="17304.849999999999"/>
    <n v="0.05"/>
    <s v="Delivery Truck"/>
    <n v="7434.48"/>
    <n v="500.98"/>
    <n v="28.14"/>
    <s v="Mary Zewe"/>
    <s v="Manitoba"/>
    <s v="Prarie"/>
    <s v="Corporate"/>
    <s v="Technology"/>
    <s v="Office Machines"/>
    <n v="0.38"/>
  </r>
  <r>
    <n v="25473"/>
    <d v="2012-10-14T00:00:00"/>
    <d v="2012-10-17T00:00:00"/>
    <s v="October"/>
    <s v="2012"/>
    <n v="3"/>
    <b v="0"/>
    <s v="High"/>
    <n v="20"/>
    <n v="794.32"/>
    <n v="0.08"/>
    <s v="Regular Air"/>
    <n v="67.61"/>
    <n v="40.99"/>
    <n v="17.48"/>
    <s v="Mary Zewe"/>
    <s v="Manitoba"/>
    <s v="Prarie"/>
    <s v="Corporate"/>
    <s v="Office Supplies"/>
    <s v="Paper"/>
    <n v="0.36"/>
  </r>
  <r>
    <n v="25638"/>
    <d v="2009-08-06T00:00:00"/>
    <d v="2009-08-07T00:00:00"/>
    <s v="August"/>
    <s v="2009"/>
    <n v="1"/>
    <b v="0"/>
    <s v="High"/>
    <n v="31"/>
    <n v="163.89"/>
    <n v="0.02"/>
    <s v="Regular Air"/>
    <n v="-108.55"/>
    <n v="4.8899999999999997"/>
    <n v="4.93"/>
    <s v="Ivan Gibson"/>
    <s v="Manitoba"/>
    <s v="Prarie"/>
    <s v="Corporate"/>
    <s v="Technology"/>
    <s v="Computer Peripherals"/>
    <n v="0.66"/>
  </r>
  <r>
    <n v="25638"/>
    <d v="2009-08-06T00:00:00"/>
    <d v="2009-08-07T00:00:00"/>
    <s v="August"/>
    <s v="2009"/>
    <n v="1"/>
    <b v="0"/>
    <s v="High"/>
    <n v="12"/>
    <n v="115.45"/>
    <n v="7.0000000000000007E-2"/>
    <s v="Regular Air"/>
    <n v="23.53"/>
    <n v="10.06"/>
    <n v="2.06"/>
    <s v="Ivan Gibson"/>
    <s v="Manitoba"/>
    <s v="Prarie"/>
    <s v="Corporate"/>
    <s v="Office Supplies"/>
    <s v="Paper"/>
    <n v="0.39"/>
  </r>
  <r>
    <n v="26016"/>
    <d v="2009-10-07T00:00:00"/>
    <d v="2009-10-09T00:00:00"/>
    <s v="October"/>
    <s v="2009"/>
    <n v="2"/>
    <b v="0"/>
    <s v="High"/>
    <n v="2"/>
    <n v="154.94"/>
    <n v="0.09"/>
    <s v="Regular Air"/>
    <n v="-358.43"/>
    <n v="77.510000000000005"/>
    <n v="4"/>
    <s v="Ken Lonsdale"/>
    <s v="Manitoba"/>
    <s v="Prarie"/>
    <s v="Consumer"/>
    <s v="Technology"/>
    <s v="Computer Peripherals"/>
    <n v="0.76"/>
  </r>
  <r>
    <n v="26016"/>
    <d v="2009-10-07T00:00:00"/>
    <d v="2009-10-09T00:00:00"/>
    <s v="October"/>
    <s v="2009"/>
    <n v="2"/>
    <b v="0"/>
    <s v="High"/>
    <n v="44"/>
    <n v="1642.6420000000001"/>
    <n v="0.08"/>
    <s v="Express Air"/>
    <n v="314.83999999999997"/>
    <n v="45.99"/>
    <n v="4.99"/>
    <s v="Ken Lonsdale"/>
    <s v="Manitoba"/>
    <s v="Prarie"/>
    <s v="Consumer"/>
    <s v="Technology"/>
    <s v="Telephones and Communication"/>
    <n v="0.56000000000000005"/>
  </r>
  <r>
    <n v="26182"/>
    <d v="2010-01-16T00:00:00"/>
    <d v="2010-01-16T00:00:00"/>
    <s v="January"/>
    <s v="2010"/>
    <n v="0"/>
    <s v="FREE DELIVERY"/>
    <s v="Not Specified"/>
    <n v="4"/>
    <n v="770.76"/>
    <n v="0.08"/>
    <s v="Delivery Truck"/>
    <n v="-192.51"/>
    <n v="200.98"/>
    <n v="23.76"/>
    <s v="Doug Bickford"/>
    <s v="Ontario"/>
    <s v="Ontario"/>
    <s v="Corporate"/>
    <s v="Furniture"/>
    <s v="Chairs &amp; Chairmats"/>
    <n v="0.57999999999999996"/>
  </r>
  <r>
    <n v="26691"/>
    <d v="2012-08-03T00:00:00"/>
    <d v="2012-08-04T00:00:00"/>
    <s v="August"/>
    <s v="2012"/>
    <n v="1"/>
    <b v="0"/>
    <s v="Not Specified"/>
    <n v="37"/>
    <n v="270.43"/>
    <n v="7.0000000000000007E-2"/>
    <s v="Regular Air"/>
    <n v="-83.16"/>
    <n v="7.68"/>
    <n v="6.16"/>
    <s v="Liz Thompson"/>
    <s v="Ontario"/>
    <s v="Ontario"/>
    <s v="Corporate"/>
    <s v="Office Supplies"/>
    <s v="Binders and Binder Accessories"/>
    <n v="0.35"/>
  </r>
  <r>
    <n v="27015"/>
    <d v="2011-12-31T00:00:00"/>
    <d v="2011-12-31T00:00:00"/>
    <s v="December"/>
    <s v="2011"/>
    <n v="0"/>
    <s v="FREE DELIVERY"/>
    <s v="low"/>
    <n v="24"/>
    <n v="1339.25"/>
    <n v="0.03"/>
    <s v="Regular Air"/>
    <n v="142.51"/>
    <n v="56.96"/>
    <n v="13.22"/>
    <s v="Maria Bertelson"/>
    <s v="Ontario"/>
    <s v="Ontario"/>
    <s v="Home Office"/>
    <s v="Office Supplies"/>
    <s v="Appliances"/>
    <n v="0.56000000000000005"/>
  </r>
  <r>
    <n v="27840"/>
    <d v="2009-07-03T00:00:00"/>
    <d v="2009-07-04T00:00:00"/>
    <s v="July"/>
    <s v="2009"/>
    <n v="1"/>
    <b v="0"/>
    <s v="High"/>
    <n v="8"/>
    <n v="1209.3699999999999"/>
    <n v="0.09"/>
    <s v="Delivery Truck"/>
    <n v="-407.85"/>
    <n v="150.97999999999999"/>
    <n v="66.27"/>
    <s v="Maria Bertelson"/>
    <s v="Ontario"/>
    <s v="Ontario"/>
    <s v="Home Office"/>
    <s v="Furniture"/>
    <s v="Bookcases"/>
    <n v="0.65"/>
  </r>
  <r>
    <n v="28130"/>
    <d v="2009-07-30T00:00:00"/>
    <d v="2009-08-03T00:00:00"/>
    <s v="August"/>
    <s v="2009"/>
    <n v="4"/>
    <b v="0"/>
    <s v="low"/>
    <n v="23"/>
    <n v="404.24"/>
    <n v="0.02"/>
    <s v="Express Air"/>
    <n v="-76.989999999999995"/>
    <n v="15.99"/>
    <n v="13.18"/>
    <s v="Guy Thornton"/>
    <s v="Ontario"/>
    <s v="Ontario"/>
    <s v="Corporate"/>
    <s v="Office Supplies"/>
    <s v="Binders and Binder Accessories"/>
    <n v="0.37"/>
  </r>
  <r>
    <n v="28130"/>
    <d v="2009-07-30T00:00:00"/>
    <d v="2009-07-30T00:00:00"/>
    <s v="July"/>
    <s v="2009"/>
    <n v="0"/>
    <s v="FREE DELIVERY"/>
    <s v="low"/>
    <n v="32"/>
    <n v="1381.88"/>
    <n v="0.09"/>
    <s v="Express Air"/>
    <n v="598.20000000000005"/>
    <n v="46.94"/>
    <n v="6.77"/>
    <s v="Guy Thornton"/>
    <s v="Ontario"/>
    <s v="Ontario"/>
    <s v="Corporate"/>
    <s v="Furniture"/>
    <s v="Office Furnishings"/>
    <n v="0.44"/>
  </r>
  <r>
    <n v="28290"/>
    <d v="2009-01-10T00:00:00"/>
    <d v="2009-01-14T00:00:00"/>
    <s v="January"/>
    <s v="2009"/>
    <n v="4"/>
    <b v="0"/>
    <s v="low"/>
    <n v="43"/>
    <n v="1307.3499999999999"/>
    <n v="0.05"/>
    <s v="Express Air"/>
    <n v="-154.24"/>
    <n v="30.42"/>
    <n v="8.65"/>
    <s v="Maria Bertelson"/>
    <s v="Ontario"/>
    <s v="Ontario"/>
    <s v="Home Office"/>
    <s v="Technology"/>
    <s v="Computer Peripherals"/>
    <n v="0.74"/>
  </r>
  <r>
    <n v="28290"/>
    <d v="2009-01-10T00:00:00"/>
    <d v="2009-01-12T00:00:00"/>
    <s v="January"/>
    <s v="2009"/>
    <n v="2"/>
    <b v="0"/>
    <s v="low"/>
    <n v="3"/>
    <n v="523.58000000000004"/>
    <n v="0.01"/>
    <s v="Express Air"/>
    <n v="-179.36"/>
    <n v="161.55000000000001"/>
    <n v="19.989999999999998"/>
    <s v="Maria Bertelson"/>
    <s v="Ontario"/>
    <s v="Ontario"/>
    <s v="Home Office"/>
    <s v="Office Supplies"/>
    <s v="Storage &amp; Organization"/>
    <n v="0.66"/>
  </r>
  <r>
    <n v="29927"/>
    <d v="2012-11-07T00:00:00"/>
    <d v="2012-11-08T00:00:00"/>
    <s v="November"/>
    <s v="2012"/>
    <n v="1"/>
    <b v="0"/>
    <s v="High"/>
    <n v="19"/>
    <n v="257.97000000000003"/>
    <n v="0.03"/>
    <s v="Regular Air"/>
    <n v="33.18"/>
    <n v="12.95"/>
    <n v="4.9800000000000004"/>
    <s v="Bruce Stewart"/>
    <s v="Ontario"/>
    <s v="Ontario"/>
    <s v="Corporate"/>
    <s v="Office Supplies"/>
    <s v="Binders and Binder Accessories"/>
    <n v="0.4"/>
  </r>
  <r>
    <n v="29953"/>
    <d v="2011-02-07T00:00:00"/>
    <d v="2011-02-10T00:00:00"/>
    <s v="February"/>
    <s v="2011"/>
    <n v="3"/>
    <b v="0"/>
    <s v="Critical"/>
    <n v="42"/>
    <n v="619.77"/>
    <n v="0.02"/>
    <s v="Regular Air"/>
    <n v="50.24"/>
    <n v="14.45"/>
    <n v="7.17"/>
    <s v="Brian Thompson"/>
    <s v="Ontario"/>
    <s v="Ontario"/>
    <s v="Home Office"/>
    <s v="Office Supplies"/>
    <s v="Binders and Binder Accessories"/>
    <n v="0.38"/>
  </r>
  <r>
    <n v="31238"/>
    <d v="2010-08-22T00:00:00"/>
    <d v="2010-08-24T00:00:00"/>
    <s v="August"/>
    <s v="2010"/>
    <n v="2"/>
    <b v="0"/>
    <s v="Medium"/>
    <n v="21"/>
    <n v="7512.03"/>
    <n v="0.09"/>
    <s v="Express Air"/>
    <n v="2017.64"/>
    <n v="363.25"/>
    <n v="19.989999999999998"/>
    <s v="Joseph Airdo"/>
    <s v="Ontario"/>
    <s v="Ontario"/>
    <s v="Corporate"/>
    <s v="Office Supplies"/>
    <s v="Appliances"/>
    <n v="0.56999999999999995"/>
  </r>
  <r>
    <n v="32067"/>
    <d v="2012-03-12T00:00:00"/>
    <d v="2012-03-13T00:00:00"/>
    <s v="March"/>
    <s v="2012"/>
    <n v="1"/>
    <b v="0"/>
    <s v="High"/>
    <n v="27"/>
    <n v="2853.8834999999999"/>
    <n v="0.06"/>
    <s v="Regular Air"/>
    <n v="492.24"/>
    <n v="125.99"/>
    <n v="7.69"/>
    <s v="Christina Vanderzanden"/>
    <s v="Ontario"/>
    <s v="Ontario"/>
    <s v="Small Business"/>
    <s v="Technology"/>
    <s v="Telephones and Communication"/>
    <n v="0.57999999999999996"/>
  </r>
  <r>
    <n v="32198"/>
    <d v="2011-11-09T00:00:00"/>
    <d v="2011-11-09T00:00:00"/>
    <s v="November"/>
    <s v="2011"/>
    <n v="0"/>
    <s v="FREE DELIVERY"/>
    <s v="Medium"/>
    <n v="31"/>
    <n v="240.63"/>
    <n v="0.02"/>
    <s v="Regular Air"/>
    <n v="-117.92"/>
    <n v="7.37"/>
    <n v="5.53"/>
    <s v="Joseph Airdo"/>
    <s v="Ontario"/>
    <s v="Ontario"/>
    <s v="Consumer"/>
    <s v="Technology"/>
    <s v="Computer Peripherals"/>
    <n v="0.69"/>
  </r>
  <r>
    <n v="32231"/>
    <d v="2012-11-01T00:00:00"/>
    <d v="2012-11-05T00:00:00"/>
    <s v="November"/>
    <s v="2012"/>
    <n v="4"/>
    <b v="0"/>
    <s v="low"/>
    <n v="44"/>
    <n v="192.33"/>
    <n v="0.01"/>
    <s v="Regular Air"/>
    <n v="48.54"/>
    <n v="4.26"/>
    <n v="1.2"/>
    <s v="Ken Lonsdale"/>
    <s v="Ontario"/>
    <s v="Ontario"/>
    <s v="Consumer"/>
    <s v="Office Supplies"/>
    <s v="Pens &amp; Art Supplies"/>
    <n v="0.44"/>
  </r>
  <r>
    <n v="32452"/>
    <d v="2011-07-18T00:00:00"/>
    <d v="2011-07-19T00:00:00"/>
    <s v="July"/>
    <s v="2011"/>
    <n v="1"/>
    <b v="0"/>
    <s v="Medium"/>
    <n v="3"/>
    <n v="8.6"/>
    <n v="0.09"/>
    <s v="Regular Air"/>
    <n v="-2.0299999999999998"/>
    <n v="2.88"/>
    <n v="0.5"/>
    <s v="Joseph Airdo"/>
    <s v="Ontario"/>
    <s v="Ontario"/>
    <s v="Consumer"/>
    <s v="Office Supplies"/>
    <s v="Labels"/>
    <n v="0.39"/>
  </r>
  <r>
    <n v="32998"/>
    <d v="2010-09-29T00:00:00"/>
    <d v="2010-09-30T00:00:00"/>
    <s v="September"/>
    <s v="2010"/>
    <n v="1"/>
    <b v="0"/>
    <s v="Not Specified"/>
    <n v="13"/>
    <n v="1663.83"/>
    <n v="0.1"/>
    <s v="Delivery Truck"/>
    <n v="-484.64"/>
    <n v="130.97999999999999"/>
    <n v="54.74"/>
    <s v="Guy Thornton"/>
    <s v="Ontario"/>
    <s v="Ontario"/>
    <s v="Corporate"/>
    <s v="Furniture"/>
    <s v="Bookcases"/>
    <n v="0.69"/>
  </r>
  <r>
    <n v="33091"/>
    <d v="2011-01-25T00:00:00"/>
    <d v="2011-01-27T00:00:00"/>
    <s v="January"/>
    <s v="2011"/>
    <n v="2"/>
    <b v="0"/>
    <s v="High"/>
    <n v="24"/>
    <n v="265.35000000000002"/>
    <n v="0.02"/>
    <s v="Regular Air"/>
    <n v="-128.69"/>
    <n v="9.99"/>
    <n v="11.59"/>
    <s v="Robert Waldorf"/>
    <s v="Ontario"/>
    <s v="Ontario"/>
    <s v="Home Office"/>
    <s v="Office Supplies"/>
    <s v="Paper"/>
    <n v="0.4"/>
  </r>
  <r>
    <n v="33250"/>
    <d v="2009-06-25T00:00:00"/>
    <d v="2009-06-27T00:00:00"/>
    <s v="June"/>
    <s v="2009"/>
    <n v="2"/>
    <b v="0"/>
    <s v="Not Specified"/>
    <n v="40"/>
    <n v="7381.19"/>
    <n v="0.04"/>
    <s v="Regular Air"/>
    <n v="2998.88"/>
    <n v="177.98"/>
    <n v="0.99"/>
    <s v="Guy Thornton"/>
    <s v="Ontario"/>
    <s v="Ontario"/>
    <s v="Corporate"/>
    <s v="Office Supplies"/>
    <s v="Appliances"/>
    <n v="0.56000000000000005"/>
  </r>
  <r>
    <n v="33378"/>
    <d v="2012-04-27T00:00:00"/>
    <d v="2012-04-28T00:00:00"/>
    <s v="April"/>
    <s v="2012"/>
    <n v="1"/>
    <b v="0"/>
    <s v="High"/>
    <n v="25"/>
    <n v="945.36"/>
    <n v="0.1"/>
    <s v="Regular Air"/>
    <n v="219.85"/>
    <n v="39.979999999999997"/>
    <n v="9.83"/>
    <s v="Joseph Airdo"/>
    <s v="Ontario"/>
    <s v="Ontario"/>
    <s v="Consumer"/>
    <s v="Office Supplies"/>
    <s v="Envelopes"/>
    <n v="0.4"/>
  </r>
  <r>
    <n v="33889"/>
    <d v="2010-11-06T00:00:00"/>
    <d v="2010-11-11T00:00:00"/>
    <s v="November"/>
    <s v="2010"/>
    <n v="5"/>
    <b v="0"/>
    <s v="low"/>
    <n v="46"/>
    <n v="9046.33"/>
    <n v="0"/>
    <s v="Delivery Truck"/>
    <n v="1398.03"/>
    <n v="180.98"/>
    <n v="55.24"/>
    <s v="Christina Vanderzanden"/>
    <s v="Ontario"/>
    <s v="Ontario"/>
    <s v="Small Business"/>
    <s v="Office Supplies"/>
    <s v="Appliances"/>
    <n v="0.56999999999999995"/>
  </r>
  <r>
    <n v="33889"/>
    <d v="2010-11-06T00:00:00"/>
    <d v="2010-11-13T00:00:00"/>
    <s v="November"/>
    <s v="2010"/>
    <n v="7"/>
    <b v="0"/>
    <s v="low"/>
    <n v="43"/>
    <n v="367.96"/>
    <n v="0.06"/>
    <s v="Regular Air"/>
    <n v="-16.11"/>
    <n v="8.67"/>
    <n v="3.5"/>
    <s v="Christina Vanderzanden"/>
    <s v="Ontario"/>
    <s v="Ontario"/>
    <s v="Small Business"/>
    <s v="Office Supplies"/>
    <s v="Appliances"/>
    <n v="0.57999999999999996"/>
  </r>
  <r>
    <n v="33889"/>
    <d v="2010-11-06T00:00:00"/>
    <d v="2010-11-10T00:00:00"/>
    <s v="November"/>
    <s v="2010"/>
    <n v="4"/>
    <b v="0"/>
    <s v="low"/>
    <n v="27"/>
    <n v="159.05000000000001"/>
    <n v="0.04"/>
    <s v="Regular Air"/>
    <n v="21.46"/>
    <n v="5.98"/>
    <n v="2.5"/>
    <s v="Christina Vanderzanden"/>
    <s v="Ontario"/>
    <s v="Ontario"/>
    <s v="Small Business"/>
    <s v="Office Supplies"/>
    <s v="Envelopes"/>
    <n v="0.36"/>
  </r>
  <r>
    <n v="33889"/>
    <d v="2010-11-06T00:00:00"/>
    <d v="2010-11-08T00:00:00"/>
    <s v="November"/>
    <s v="2010"/>
    <n v="2"/>
    <b v="0"/>
    <s v="low"/>
    <n v="39"/>
    <n v="116.14"/>
    <n v="0.01"/>
    <s v="Regular Air"/>
    <n v="50.44"/>
    <n v="2.88"/>
    <n v="0.5"/>
    <s v="Christina Vanderzanden"/>
    <s v="Ontario"/>
    <s v="Ontario"/>
    <s v="Small Business"/>
    <s v="Office Supplies"/>
    <s v="Labels"/>
    <n v="0.36"/>
  </r>
  <r>
    <n v="34567"/>
    <d v="2009-04-26T00:00:00"/>
    <d v="2009-04-30T00:00:00"/>
    <s v="April"/>
    <s v="2009"/>
    <n v="4"/>
    <b v="0"/>
    <s v="low"/>
    <n v="18"/>
    <n v="3344.11"/>
    <n v="0.03"/>
    <s v="Delivery Truck"/>
    <n v="588.54"/>
    <n v="180.98"/>
    <n v="26.2"/>
    <s v="Katrina Bavinger"/>
    <s v="Ontario"/>
    <s v="Ontario"/>
    <s v="Consumer"/>
    <s v="Furniture"/>
    <s v="Chairs &amp; Chairmats"/>
    <n v="0.59"/>
  </r>
  <r>
    <n v="36163"/>
    <d v="2012-11-05T00:00:00"/>
    <d v="2012-11-05T00:00:00"/>
    <s v="November"/>
    <s v="2012"/>
    <n v="0"/>
    <s v="FREE DELIVERY"/>
    <s v="low"/>
    <n v="32"/>
    <n v="463"/>
    <n v="7.0000000000000007E-2"/>
    <s v="Regular Air"/>
    <n v="24.61"/>
    <n v="14.45"/>
    <n v="7.17"/>
    <s v="Meg O'Connel"/>
    <s v="Ontario"/>
    <s v="Ontario"/>
    <s v="Small Business"/>
    <s v="Office Supplies"/>
    <s v="Binders and Binder Accessories"/>
    <n v="0.38"/>
  </r>
  <r>
    <n v="36449"/>
    <d v="2010-09-05T00:00:00"/>
    <d v="2010-09-05T00:00:00"/>
    <s v="September"/>
    <s v="2010"/>
    <n v="0"/>
    <s v="FREE DELIVERY"/>
    <s v="Not Specified"/>
    <n v="6"/>
    <n v="90.75"/>
    <n v="0.02"/>
    <s v="Regular Air"/>
    <n v="-26.39"/>
    <n v="12.99"/>
    <n v="14.37"/>
    <s v="Bruce Stewart"/>
    <s v="Ontario"/>
    <s v="Ontario"/>
    <s v="Corporate"/>
    <s v="Furniture"/>
    <s v="Office Furnishings"/>
    <n v="0.73"/>
  </r>
  <r>
    <n v="36675"/>
    <d v="2011-07-03T00:00:00"/>
    <d v="2011-07-06T00:00:00"/>
    <s v="July"/>
    <s v="2011"/>
    <n v="3"/>
    <b v="0"/>
    <s v="High"/>
    <n v="39"/>
    <n v="113.09"/>
    <n v="0.04"/>
    <s v="Regular Air"/>
    <n v="29.76"/>
    <n v="2.94"/>
    <n v="0.81"/>
    <s v="Christine Sundaresam"/>
    <s v="Ontario"/>
    <s v="Ontario"/>
    <s v="Small Business"/>
    <s v="Office Supplies"/>
    <s v="Pens &amp; Art Supplies"/>
    <n v="0.4"/>
  </r>
  <r>
    <n v="37862"/>
    <d v="2009-01-12T00:00:00"/>
    <d v="2009-01-15T00:00:00"/>
    <s v="January"/>
    <s v="2009"/>
    <n v="3"/>
    <b v="0"/>
    <s v="Not Specified"/>
    <n v="27"/>
    <n v="1603.27"/>
    <n v="0.01"/>
    <s v="Regular Air"/>
    <n v="452.49"/>
    <n v="59.98"/>
    <n v="3.99"/>
    <s v="Guy Thornton"/>
    <s v="Ontario"/>
    <s v="Ontario"/>
    <s v="Corporate"/>
    <s v="Office Supplies"/>
    <s v="Appliances"/>
    <n v="0.56999999999999995"/>
  </r>
  <r>
    <n v="38240"/>
    <d v="2009-12-19T00:00:00"/>
    <d v="2009-12-19T00:00:00"/>
    <s v="December"/>
    <s v="2009"/>
    <n v="0"/>
    <s v="FREE DELIVERY"/>
    <s v="High"/>
    <n v="4"/>
    <n v="41.53"/>
    <n v="0.04"/>
    <s v="Regular Air"/>
    <n v="-15.53"/>
    <n v="8.6"/>
    <n v="6.19"/>
    <s v="Ken Lonsdale"/>
    <s v="Ontario"/>
    <s v="Ontario"/>
    <s v="Consumer"/>
    <s v="Office Supplies"/>
    <s v="Binders and Binder Accessories"/>
    <n v="0.38"/>
  </r>
  <r>
    <n v="38693"/>
    <d v="2011-06-14T00:00:00"/>
    <d v="2011-06-21T00:00:00"/>
    <s v="June"/>
    <s v="2011"/>
    <n v="7"/>
    <b v="0"/>
    <s v="low"/>
    <n v="3"/>
    <n v="2222.61"/>
    <n v="0.02"/>
    <s v="Regular Air"/>
    <n v="196.08"/>
    <n v="699.99"/>
    <n v="24.49"/>
    <s v="Lycoris Saunders"/>
    <s v="Ontario"/>
    <s v="Ontario"/>
    <s v="Home Office"/>
    <s v="Technology"/>
    <s v="Copiers and Fax"/>
    <n v="0.41"/>
  </r>
  <r>
    <n v="38917"/>
    <d v="2010-11-21T00:00:00"/>
    <d v="2010-11-28T00:00:00"/>
    <s v="November"/>
    <s v="2010"/>
    <n v="7"/>
    <b v="0"/>
    <s v="low"/>
    <n v="11"/>
    <n v="618.19650000000001"/>
    <n v="0.02"/>
    <s v="Regular Air"/>
    <n v="-132.53"/>
    <n v="65.989999999999995"/>
    <n v="8.8000000000000007"/>
    <s v="Joseph Airdo"/>
    <s v="Ontario"/>
    <s v="Ontario"/>
    <s v="Consumer"/>
    <s v="Technology"/>
    <s v="Telephones and Communication"/>
    <n v="0.57999999999999996"/>
  </r>
  <r>
    <n v="39015"/>
    <d v="2009-12-06T00:00:00"/>
    <d v="2009-12-06T00:00:00"/>
    <s v="December"/>
    <s v="2009"/>
    <n v="0"/>
    <s v="FREE DELIVERY"/>
    <s v="Medium"/>
    <n v="13"/>
    <n v="5236.1400000000003"/>
    <n v="0.05"/>
    <s v="Delivery Truck"/>
    <n v="567.59"/>
    <n v="399.98"/>
    <n v="12.06"/>
    <s v="Lycoris Saunders"/>
    <s v="Ontario"/>
    <s v="Ontario"/>
    <s v="Corporate"/>
    <s v="Technology"/>
    <s v="Office Machines"/>
    <n v="0.56000000000000005"/>
  </r>
  <r>
    <n v="39015"/>
    <d v="2009-12-06T00:00:00"/>
    <d v="2009-12-06T00:00:00"/>
    <s v="December"/>
    <s v="2009"/>
    <n v="0"/>
    <s v="FREE DELIVERY"/>
    <s v="Medium"/>
    <n v="11"/>
    <n v="74.02"/>
    <n v="7.0000000000000007E-2"/>
    <s v="Regular Air"/>
    <n v="-28.45"/>
    <n v="6.48"/>
    <n v="5.74"/>
    <s v="Lycoris Saunders"/>
    <s v="Ontario"/>
    <s v="Ontario"/>
    <s v="Corporate"/>
    <s v="Office Supplies"/>
    <s v="Paper"/>
    <n v="0.37"/>
  </r>
  <r>
    <n v="39265"/>
    <d v="2010-05-07T00:00:00"/>
    <d v="2010-05-08T00:00:00"/>
    <s v="May"/>
    <s v="2010"/>
    <n v="1"/>
    <b v="0"/>
    <s v="Critical"/>
    <n v="47"/>
    <n v="198.08"/>
    <n v="0.02"/>
    <s v="Regular Air"/>
    <n v="32.69"/>
    <n v="4.28"/>
    <n v="0.94"/>
    <s v="Dorothy Dickinson"/>
    <s v="Ontario"/>
    <s v="Ontario"/>
    <s v="Corporate"/>
    <s v="Office Supplies"/>
    <s v="Pens &amp; Art Supplies"/>
    <n v="0.56000000000000005"/>
  </r>
  <r>
    <n v="40962"/>
    <d v="2011-02-20T00:00:00"/>
    <d v="2011-02-21T00:00:00"/>
    <s v="February"/>
    <s v="2011"/>
    <n v="1"/>
    <b v="0"/>
    <s v="Critical"/>
    <n v="28"/>
    <n v="1553.66"/>
    <n v="0.03"/>
    <s v="Regular Air"/>
    <n v="547.48"/>
    <n v="54.48"/>
    <n v="0.99"/>
    <s v="Mary Zewe"/>
    <s v="Ontario"/>
    <s v="Ontario"/>
    <s v="Corporate"/>
    <s v="Office Supplies"/>
    <s v="Appliances"/>
    <n v="0.56999999999999995"/>
  </r>
  <r>
    <n v="40962"/>
    <d v="2011-02-20T00:00:00"/>
    <d v="2011-02-21T00:00:00"/>
    <s v="February"/>
    <s v="2011"/>
    <n v="1"/>
    <b v="0"/>
    <s v="Critical"/>
    <n v="30"/>
    <n v="3276.9965000000002"/>
    <n v="0"/>
    <s v="Regular Air"/>
    <n v="653.05999999999995"/>
    <n v="125.99"/>
    <n v="8.99"/>
    <s v="Mary Zewe"/>
    <s v="Ontario"/>
    <s v="Ontario"/>
    <s v="Corporate"/>
    <s v="Technology"/>
    <s v="Telephones and Communication"/>
    <n v="0.59"/>
  </r>
  <r>
    <n v="41059"/>
    <d v="2010-09-14T00:00:00"/>
    <d v="2010-09-14T00:00:00"/>
    <s v="September"/>
    <s v="2010"/>
    <n v="0"/>
    <s v="FREE DELIVERY"/>
    <s v="Medium"/>
    <n v="26"/>
    <n v="363.16"/>
    <n v="0.08"/>
    <s v="Express Air"/>
    <n v="3.92"/>
    <n v="14.27"/>
    <n v="7.27"/>
    <s v="Lycoris Saunders"/>
    <s v="Ontario"/>
    <s v="Ontario"/>
    <s v="Corporate"/>
    <s v="Office Supplies"/>
    <s v="Binders and Binder Accessories"/>
    <n v="0.38"/>
  </r>
  <r>
    <n v="41059"/>
    <d v="2010-09-14T00:00:00"/>
    <d v="2010-09-15T00:00:00"/>
    <s v="September"/>
    <s v="2010"/>
    <n v="1"/>
    <b v="0"/>
    <s v="Medium"/>
    <n v="45"/>
    <n v="12571.63"/>
    <n v="0.09"/>
    <s v="Regular Air"/>
    <n v="5455.96"/>
    <n v="300.98"/>
    <n v="13.99"/>
    <s v="Lycoris Saunders"/>
    <s v="Ontario"/>
    <s v="Ontario"/>
    <s v="Corporate"/>
    <s v="Technology"/>
    <s v="Office Machines"/>
    <n v="0.39"/>
  </r>
  <r>
    <n v="41059"/>
    <d v="2010-09-14T00:00:00"/>
    <d v="2010-09-16T00:00:00"/>
    <s v="September"/>
    <s v="2010"/>
    <n v="2"/>
    <b v="0"/>
    <s v="Medium"/>
    <n v="21"/>
    <n v="128.86000000000001"/>
    <n v="0"/>
    <s v="Express Air"/>
    <n v="24.53"/>
    <n v="5.84"/>
    <n v="1.2"/>
    <s v="Lycoris Saunders"/>
    <s v="Ontario"/>
    <s v="Ontario"/>
    <s v="Corporate"/>
    <s v="Office Supplies"/>
    <s v="Pens &amp; Art Supplies"/>
    <n v="0.55000000000000004"/>
  </r>
  <r>
    <n v="41059"/>
    <d v="2010-09-14T00:00:00"/>
    <d v="2010-09-15T00:00:00"/>
    <s v="September"/>
    <s v="2010"/>
    <n v="1"/>
    <b v="0"/>
    <s v="Medium"/>
    <n v="45"/>
    <n v="17884.53"/>
    <n v="0.04"/>
    <s v="Delivery Truck"/>
    <n v="2357.86"/>
    <n v="400.98"/>
    <n v="42.52"/>
    <s v="Lycoris Saunders"/>
    <s v="Ontario"/>
    <s v="Ontario"/>
    <s v="Corporate"/>
    <s v="Furniture"/>
    <s v="Tables"/>
    <n v="0.71"/>
  </r>
  <r>
    <n v="41664"/>
    <d v="2011-12-04T00:00:00"/>
    <d v="2011-12-04T00:00:00"/>
    <s v="December"/>
    <s v="2011"/>
    <n v="0"/>
    <s v="FREE DELIVERY"/>
    <s v="Critical"/>
    <n v="5"/>
    <n v="54.8"/>
    <n v="0"/>
    <s v="Regular Air"/>
    <n v="-15.3"/>
    <n v="9.7799999999999994"/>
    <n v="1.99"/>
    <s v="Janet Molinari"/>
    <s v="Ontario"/>
    <s v="Ontario"/>
    <s v="Corporate"/>
    <s v="Technology"/>
    <s v="Computer Peripherals"/>
    <n v="0.43"/>
  </r>
  <r>
    <n v="41664"/>
    <d v="2011-12-04T00:00:00"/>
    <d v="2011-12-06T00:00:00"/>
    <s v="December"/>
    <s v="2011"/>
    <n v="2"/>
    <b v="0"/>
    <s v="Critical"/>
    <n v="40"/>
    <n v="1038.19"/>
    <n v="7.0000000000000007E-2"/>
    <s v="Regular Air"/>
    <n v="230.69"/>
    <n v="25.98"/>
    <n v="4.08"/>
    <s v="Janet Molinari"/>
    <s v="Ontario"/>
    <s v="Ontario"/>
    <s v="Corporate"/>
    <s v="Office Supplies"/>
    <s v="Pens &amp; Art Supplies"/>
    <n v="0.56999999999999995"/>
  </r>
  <r>
    <n v="42596"/>
    <d v="2012-08-14T00:00:00"/>
    <d v="2012-08-16T00:00:00"/>
    <s v="August"/>
    <s v="2012"/>
    <n v="2"/>
    <b v="0"/>
    <s v="Medium"/>
    <n v="9"/>
    <n v="51.75"/>
    <n v="0.05"/>
    <s v="Regular Air"/>
    <n v="4.16"/>
    <n v="5.58"/>
    <n v="0.7"/>
    <s v="Liz Thompson"/>
    <s v="Ontario"/>
    <s v="Ontario"/>
    <s v="Corporate"/>
    <s v="Office Supplies"/>
    <s v="Pens &amp; Art Supplies"/>
    <n v="0.6"/>
  </r>
  <r>
    <n v="43424"/>
    <d v="2011-08-18T00:00:00"/>
    <d v="2011-08-20T00:00:00"/>
    <s v="August"/>
    <s v="2011"/>
    <n v="2"/>
    <b v="0"/>
    <s v="Not Specified"/>
    <n v="34"/>
    <n v="772.56"/>
    <n v="0.04"/>
    <s v="Express Air"/>
    <n v="143.87"/>
    <n v="22.98"/>
    <n v="4.5"/>
    <s v="Maria Bertelson"/>
    <s v="Ontario"/>
    <s v="Ontario"/>
    <s v="Home Office"/>
    <s v="Office Supplies"/>
    <s v="Appliances"/>
    <n v="0.55000000000000004"/>
  </r>
  <r>
    <n v="43808"/>
    <d v="2011-01-06T00:00:00"/>
    <d v="2011-01-13T00:00:00"/>
    <s v="January"/>
    <s v="2011"/>
    <n v="7"/>
    <b v="0"/>
    <s v="low"/>
    <n v="16"/>
    <n v="108.73"/>
    <n v="0.04"/>
    <s v="Regular Air"/>
    <n v="-22.21"/>
    <n v="6.24"/>
    <n v="5.22"/>
    <s v="Christine Sundaresam"/>
    <s v="Ontario"/>
    <s v="Ontario"/>
    <s v="Small Business"/>
    <s v="Furniture"/>
    <s v="Office Furnishings"/>
    <n v="0.6"/>
  </r>
  <r>
    <n v="45218"/>
    <d v="2009-05-10T00:00:00"/>
    <d v="2009-05-12T00:00:00"/>
    <s v="May"/>
    <s v="2009"/>
    <n v="2"/>
    <b v="0"/>
    <s v="low"/>
    <n v="49"/>
    <n v="309.45999999999998"/>
    <n v="0.08"/>
    <s v="Regular Air"/>
    <n v="-82.64"/>
    <n v="6.48"/>
    <n v="2.74"/>
    <s v="Robert Waldorf"/>
    <s v="Ontario"/>
    <s v="Ontario"/>
    <s v="Home Office"/>
    <s v="Technology"/>
    <s v="Computer Peripherals"/>
    <n v="0.71"/>
  </r>
  <r>
    <n v="46050"/>
    <d v="2010-01-04T00:00:00"/>
    <d v="2010-01-07T00:00:00"/>
    <s v="January"/>
    <s v="2010"/>
    <n v="3"/>
    <b v="0"/>
    <s v="High"/>
    <n v="3"/>
    <n v="876.75"/>
    <n v="0.02"/>
    <s v="Regular Air"/>
    <n v="-248.69"/>
    <n v="289.52999999999997"/>
    <n v="19.989999999999998"/>
    <s v="Julie Prescott"/>
    <s v="Ontario"/>
    <s v="Ontario"/>
    <s v="Home Office"/>
    <s v="Office Supplies"/>
    <s v="Appliances"/>
    <n v="0.56000000000000005"/>
  </r>
  <r>
    <n v="46117"/>
    <d v="2011-05-22T00:00:00"/>
    <d v="2011-05-26T00:00:00"/>
    <s v="May"/>
    <s v="2011"/>
    <n v="4"/>
    <b v="0"/>
    <s v="low"/>
    <n v="22"/>
    <n v="1168.28"/>
    <n v="0.02"/>
    <s v="Delivery Truck"/>
    <n v="126.07"/>
    <n v="50.98"/>
    <n v="14.19"/>
    <s v="Maria Bertelson"/>
    <s v="Ontario"/>
    <s v="Ontario"/>
    <s v="Home Office"/>
    <s v="Furniture"/>
    <s v="Chairs &amp; Chairmats"/>
    <n v="0.56000000000000005"/>
  </r>
  <r>
    <n v="46243"/>
    <d v="2012-01-24T00:00:00"/>
    <d v="2012-01-26T00:00:00"/>
    <s v="January"/>
    <s v="2012"/>
    <n v="2"/>
    <b v="0"/>
    <s v="low"/>
    <n v="31"/>
    <n v="614.35"/>
    <n v="0.02"/>
    <s v="Express Air"/>
    <n v="78.89"/>
    <n v="18.97"/>
    <n v="9.0299999999999994"/>
    <s v="Maria Bertelson"/>
    <s v="Ontario"/>
    <s v="Ontario"/>
    <s v="Corporate"/>
    <s v="Office Supplies"/>
    <s v="Paper"/>
    <n v="0.37"/>
  </r>
  <r>
    <n v="46243"/>
    <d v="2012-01-24T00:00:00"/>
    <d v="2012-01-29T00:00:00"/>
    <s v="January"/>
    <s v="2012"/>
    <n v="5"/>
    <b v="0"/>
    <s v="low"/>
    <n v="1"/>
    <n v="3.63"/>
    <n v="0.03"/>
    <s v="Regular Air"/>
    <n v="-1.56"/>
    <n v="2.88"/>
    <n v="0.7"/>
    <s v="Maria Bertelson"/>
    <s v="Ontario"/>
    <s v="Ontario"/>
    <s v="Corporate"/>
    <s v="Office Supplies"/>
    <s v="Pens &amp; Art Supplies"/>
    <n v="0.56000000000000005"/>
  </r>
  <r>
    <n v="46243"/>
    <d v="2012-01-24T00:00:00"/>
    <d v="2012-01-31T00:00:00"/>
    <s v="January"/>
    <s v="2012"/>
    <n v="7"/>
    <b v="0"/>
    <s v="low"/>
    <n v="31"/>
    <n v="172.99"/>
    <n v="0.05"/>
    <s v="Regular Air"/>
    <n v="61.51"/>
    <n v="5.84"/>
    <n v="1"/>
    <s v="Maria Bertelson"/>
    <s v="Ontario"/>
    <s v="Ontario"/>
    <s v="Corporate"/>
    <s v="Office Supplies"/>
    <s v="Pens &amp; Art Supplies"/>
    <n v="0.38"/>
  </r>
  <r>
    <n v="46310"/>
    <d v="2010-07-21T00:00:00"/>
    <d v="2010-07-22T00:00:00"/>
    <s v="July"/>
    <s v="2010"/>
    <n v="1"/>
    <b v="0"/>
    <s v="High"/>
    <n v="29"/>
    <n v="1935.25"/>
    <n v="0.04"/>
    <s v="Regular Air"/>
    <n v="652.19000000000005"/>
    <n v="63.98"/>
    <n v="11.55"/>
    <s v="Annie Thurman"/>
    <s v="Ontario"/>
    <s v="Ontario"/>
    <s v="Home Office"/>
    <s v="Office Supplies"/>
    <s v="Binders and Binder Accessories"/>
    <n v="0.38"/>
  </r>
  <r>
    <n v="46310"/>
    <d v="2010-07-21T00:00:00"/>
    <d v="2010-07-22T00:00:00"/>
    <s v="July"/>
    <s v="2010"/>
    <n v="1"/>
    <b v="0"/>
    <s v="High"/>
    <n v="13"/>
    <n v="278.5"/>
    <n v="0.1"/>
    <s v="Regular Air"/>
    <n v="-6.23"/>
    <n v="22.01"/>
    <n v="5.53"/>
    <s v="Annie Thurman"/>
    <s v="Ontario"/>
    <s v="Ontario"/>
    <s v="Home Office"/>
    <s v="Office Supplies"/>
    <s v="Pens &amp; Art Supplies"/>
    <n v="0.59"/>
  </r>
  <r>
    <n v="46310"/>
    <d v="2010-07-21T00:00:00"/>
    <d v="2010-07-21T00:00:00"/>
    <s v="July"/>
    <s v="2010"/>
    <n v="0"/>
    <s v="FREE DELIVERY"/>
    <s v="High"/>
    <n v="42"/>
    <n v="5423.58"/>
    <n v="0.01"/>
    <s v="Regular Air"/>
    <n v="1361.56"/>
    <n v="120.33"/>
    <n v="19.989999999999998"/>
    <s v="Annie Thurman"/>
    <s v="Ontario"/>
    <s v="Ontario"/>
    <s v="Home Office"/>
    <s v="Office Supplies"/>
    <s v="Storage &amp; Organization"/>
    <n v="0.59"/>
  </r>
  <r>
    <n v="46503"/>
    <d v="2011-11-06T00:00:00"/>
    <d v="2011-11-09T00:00:00"/>
    <s v="November"/>
    <s v="2011"/>
    <n v="3"/>
    <b v="0"/>
    <s v="Not Specified"/>
    <n v="26"/>
    <n v="1196.7915"/>
    <n v="7.0000000000000007E-2"/>
    <s v="Regular Air"/>
    <n v="265.39"/>
    <n v="55.99"/>
    <n v="1.25"/>
    <s v="Meg O'Connel"/>
    <s v="Ontario"/>
    <s v="Ontario"/>
    <s v="Small Business"/>
    <s v="Technology"/>
    <s v="Telephones and Communication"/>
    <n v="0.55000000000000004"/>
  </r>
  <r>
    <n v="46726"/>
    <d v="2012-07-05T00:00:00"/>
    <d v="2012-07-05T00:00:00"/>
    <s v="July"/>
    <s v="2012"/>
    <n v="0"/>
    <s v="FREE DELIVERY"/>
    <s v="Not Specified"/>
    <n v="46"/>
    <n v="325.97000000000003"/>
    <n v="0.02"/>
    <s v="Regular Air"/>
    <n v="-255.22"/>
    <n v="6.84"/>
    <n v="8.3699999999999992"/>
    <s v="Meg O'Connel"/>
    <s v="Ontario"/>
    <s v="Ontario"/>
    <s v="Small Business"/>
    <s v="Office Supplies"/>
    <s v="Scissors, Rulers and Trimmers"/>
    <n v="0.57999999999999996"/>
  </r>
  <r>
    <n v="46726"/>
    <d v="2012-07-05T00:00:00"/>
    <d v="2012-07-07T00:00:00"/>
    <s v="July"/>
    <s v="2012"/>
    <n v="2"/>
    <b v="0"/>
    <s v="Not Specified"/>
    <n v="10"/>
    <n v="49.65"/>
    <n v="0.02"/>
    <s v="Regular Air"/>
    <n v="8.27"/>
    <n v="4.55"/>
    <n v="1.49"/>
    <s v="Meg O'Connel"/>
    <s v="Ontario"/>
    <s v="Ontario"/>
    <s v="Small Business"/>
    <s v="Office Supplies"/>
    <s v="Binders and Binder Accessories"/>
    <n v="0.35"/>
  </r>
  <r>
    <n v="47042"/>
    <d v="2012-03-02T00:00:00"/>
    <d v="2012-03-03T00:00:00"/>
    <s v="March"/>
    <s v="2012"/>
    <n v="1"/>
    <b v="0"/>
    <s v="Critical"/>
    <n v="45"/>
    <n v="1375.3765000000001"/>
    <n v="0.03"/>
    <s v="Regular Air"/>
    <n v="592.22"/>
    <n v="35.99"/>
    <n v="3.3"/>
    <s v="Maria Bertelson"/>
    <s v="Ontario"/>
    <s v="Ontario"/>
    <s v="Home Office"/>
    <s v="Technology"/>
    <s v="Telephones and Communication"/>
    <n v="0.39"/>
  </r>
  <r>
    <n v="47174"/>
    <d v="2011-09-16T00:00:00"/>
    <d v="2011-09-16T00:00:00"/>
    <s v="September"/>
    <s v="2011"/>
    <n v="0"/>
    <s v="FREE DELIVERY"/>
    <s v="Critical"/>
    <n v="42"/>
    <n v="642.1"/>
    <n v="0"/>
    <s v="Regular Air"/>
    <n v="41.56"/>
    <n v="13.99"/>
    <n v="7.51"/>
    <s v="Maria Bertelson"/>
    <s v="Ontario"/>
    <s v="Ontario"/>
    <s v="Corporate"/>
    <s v="Technology"/>
    <s v="Office Machines"/>
    <n v="0.39"/>
  </r>
  <r>
    <n v="48034"/>
    <d v="2009-07-14T00:00:00"/>
    <d v="2009-07-15T00:00:00"/>
    <s v="July"/>
    <s v="2009"/>
    <n v="1"/>
    <b v="0"/>
    <s v="Not Specified"/>
    <n v="47"/>
    <n v="945.86"/>
    <n v="0.1"/>
    <s v="Regular Air"/>
    <n v="31.59"/>
    <n v="22.01"/>
    <n v="5.53"/>
    <s v="Robert Waldorf"/>
    <s v="Ontario"/>
    <s v="Ontario"/>
    <s v="Home Office"/>
    <s v="Office Supplies"/>
    <s v="Pens &amp; Art Supplies"/>
    <n v="0.59"/>
  </r>
  <r>
    <n v="48034"/>
    <d v="2009-07-14T00:00:00"/>
    <d v="2009-07-14T00:00:00"/>
    <s v="July"/>
    <s v="2009"/>
    <n v="0"/>
    <s v="FREE DELIVERY"/>
    <s v="Not Specified"/>
    <n v="12"/>
    <n v="2340.5039999999999"/>
    <n v="0.04"/>
    <s v="Delivery Truck"/>
    <n v="243.16"/>
    <n v="236.97"/>
    <n v="59.24"/>
    <s v="Robert Waldorf"/>
    <s v="Ontario"/>
    <s v="Ontario"/>
    <s v="Home Office"/>
    <s v="Furniture"/>
    <s v="Tables"/>
    <n v="0.61"/>
  </r>
  <r>
    <n v="48164"/>
    <d v="2011-10-29T00:00:00"/>
    <d v="2011-10-31T00:00:00"/>
    <s v="October"/>
    <s v="2011"/>
    <n v="2"/>
    <b v="0"/>
    <s v="High"/>
    <n v="33"/>
    <n v="94.39"/>
    <n v="7.0000000000000007E-2"/>
    <s v="Regular Air"/>
    <n v="12.31"/>
    <n v="2.88"/>
    <n v="0.7"/>
    <s v="Christine Sundaresam"/>
    <s v="Ontario"/>
    <s v="Ontario"/>
    <s v="Small Business"/>
    <s v="Office Supplies"/>
    <s v="Pens &amp; Art Supplies"/>
    <n v="0.56000000000000005"/>
  </r>
  <r>
    <n v="49189"/>
    <d v="2011-01-15T00:00:00"/>
    <d v="2011-01-18T00:00:00"/>
    <s v="January"/>
    <s v="2011"/>
    <n v="3"/>
    <b v="0"/>
    <s v="Critical"/>
    <n v="32"/>
    <n v="249.59"/>
    <n v="0.06"/>
    <s v="Regular Air"/>
    <n v="101.82"/>
    <n v="7.64"/>
    <n v="1.39"/>
    <s v="Brian Thompson"/>
    <s v="Ontario"/>
    <s v="Ontario"/>
    <s v="Home Office"/>
    <s v="Office Supplies"/>
    <s v="Envelopes"/>
    <n v="0.36"/>
  </r>
  <r>
    <n v="49986"/>
    <d v="2010-10-14T00:00:00"/>
    <d v="2010-10-16T00:00:00"/>
    <s v="October"/>
    <s v="2010"/>
    <n v="2"/>
    <b v="0"/>
    <s v="Critical"/>
    <n v="39"/>
    <n v="110.36"/>
    <n v="0.05"/>
    <s v="Regular Air"/>
    <n v="8.6"/>
    <n v="2.84"/>
    <n v="0.93"/>
    <s v="Joseph Airdo"/>
    <s v="Ontario"/>
    <s v="Ontario"/>
    <s v="Consumer"/>
    <s v="Office Supplies"/>
    <s v="Pens &amp; Art Supplies"/>
    <n v="0.54"/>
  </r>
  <r>
    <n v="50336"/>
    <d v="2009-11-04T00:00:00"/>
    <d v="2009-11-05T00:00:00"/>
    <s v="November"/>
    <s v="2009"/>
    <n v="1"/>
    <b v="0"/>
    <s v="Not Specified"/>
    <n v="9"/>
    <n v="58.98"/>
    <n v="0"/>
    <s v="Regular Air"/>
    <n v="-17.79"/>
    <n v="5.77"/>
    <n v="4.97"/>
    <s v="Joseph Airdo"/>
    <s v="Ontario"/>
    <s v="Ontario"/>
    <s v="Consumer"/>
    <s v="Office Supplies"/>
    <s v="Binders and Binder Accessories"/>
    <n v="0.35"/>
  </r>
  <r>
    <n v="50373"/>
    <d v="2009-07-02T00:00:00"/>
    <d v="2009-07-03T00:00:00"/>
    <s v="July"/>
    <s v="2009"/>
    <n v="1"/>
    <b v="0"/>
    <s v="Critical"/>
    <n v="9"/>
    <n v="1455.04"/>
    <n v="0.06"/>
    <s v="Regular Air"/>
    <n v="-7.58"/>
    <n v="161.55000000000001"/>
    <n v="19.989999999999998"/>
    <s v="Christina Vanderzanden"/>
    <s v="Ontario"/>
    <s v="Ontario"/>
    <s v="Small Business"/>
    <s v="Office Supplies"/>
    <s v="Storage &amp; Organization"/>
    <n v="0.66"/>
  </r>
  <r>
    <n v="50564"/>
    <d v="2012-03-02T00:00:00"/>
    <d v="2012-03-04T00:00:00"/>
    <s v="March"/>
    <s v="2012"/>
    <n v="2"/>
    <b v="0"/>
    <s v="High"/>
    <n v="30"/>
    <n v="11041.42"/>
    <n v="7.0000000000000007E-2"/>
    <s v="Regular Air"/>
    <n v="4456.25"/>
    <n v="387.99"/>
    <n v="19.989999999999998"/>
    <s v="Julie Prescott"/>
    <s v="Ontario"/>
    <s v="Ontario"/>
    <s v="Home Office"/>
    <s v="Office Supplies"/>
    <s v="Binders and Binder Accessories"/>
    <n v="0.38"/>
  </r>
  <r>
    <n v="50949"/>
    <d v="2011-02-04T00:00:00"/>
    <d v="2011-02-05T00:00:00"/>
    <s v="February"/>
    <s v="2011"/>
    <n v="1"/>
    <b v="0"/>
    <s v="Medium"/>
    <n v="32"/>
    <n v="73.55"/>
    <n v="0.09"/>
    <s v="Express Air"/>
    <n v="7.95"/>
    <n v="2.1800000000000002"/>
    <n v="0.78"/>
    <s v="Guy Thornton"/>
    <s v="Ontario"/>
    <s v="Ontario"/>
    <s v="Corporate"/>
    <s v="Office Supplies"/>
    <s v="Rubber Bands"/>
    <n v="0.52"/>
  </r>
  <r>
    <n v="50949"/>
    <d v="2011-02-04T00:00:00"/>
    <d v="2011-02-06T00:00:00"/>
    <s v="February"/>
    <s v="2011"/>
    <n v="2"/>
    <b v="0"/>
    <s v="Medium"/>
    <n v="46"/>
    <n v="4804.0384999999997"/>
    <n v="0.08"/>
    <s v="Regular Air"/>
    <n v="1077.92"/>
    <n v="125.99"/>
    <n v="8.8000000000000007"/>
    <s v="Guy Thornton"/>
    <s v="Ontario"/>
    <s v="Ontario"/>
    <s v="Corporate"/>
    <s v="Technology"/>
    <s v="Telephones and Communication"/>
    <n v="0.59"/>
  </r>
  <r>
    <n v="51361"/>
    <d v="2011-03-18T00:00:00"/>
    <d v="2011-03-20T00:00:00"/>
    <s v="March"/>
    <s v="2011"/>
    <n v="2"/>
    <b v="0"/>
    <s v="low"/>
    <n v="14"/>
    <n v="76.06"/>
    <n v="0.02"/>
    <s v="Express Air"/>
    <n v="-35.99"/>
    <n v="4.28"/>
    <n v="5.68"/>
    <s v="Meg O'Connel"/>
    <s v="Ontario"/>
    <s v="Ontario"/>
    <s v="Corporate"/>
    <s v="Office Supplies"/>
    <s v="Paper"/>
    <n v="0.4"/>
  </r>
  <r>
    <n v="51361"/>
    <d v="2011-03-18T00:00:00"/>
    <d v="2011-03-22T00:00:00"/>
    <s v="March"/>
    <s v="2011"/>
    <n v="4"/>
    <b v="0"/>
    <s v="Critical"/>
    <n v="50"/>
    <n v="18056.68"/>
    <n v="0"/>
    <s v="Delivery Truck"/>
    <n v="-6474.65"/>
    <n v="349.45"/>
    <n v="60"/>
    <s v="Meg O'Connel"/>
    <s v="Ontario"/>
    <s v="Ontario"/>
    <s v="Corporate"/>
    <s v="Furniture"/>
    <s v="Tables"/>
    <m/>
  </r>
  <r>
    <n v="51780"/>
    <d v="2010-07-24T00:00:00"/>
    <d v="2010-07-31T00:00:00"/>
    <s v="July"/>
    <s v="2010"/>
    <n v="7"/>
    <b v="0"/>
    <s v="low"/>
    <n v="42"/>
    <n v="372.69"/>
    <n v="0.01"/>
    <s v="Express Air"/>
    <n v="-177.03"/>
    <n v="8.0399999999999991"/>
    <n v="8.94"/>
    <s v="Rob Beeghly"/>
    <s v="Ontario"/>
    <s v="Ontario"/>
    <s v="Consumer"/>
    <s v="Office Supplies"/>
    <s v="Binders and Binder Accessories"/>
    <n v="0.4"/>
  </r>
  <r>
    <n v="51940"/>
    <d v="2012-10-17T00:00:00"/>
    <d v="2012-10-18T00:00:00"/>
    <s v="October"/>
    <s v="2012"/>
    <n v="1"/>
    <b v="0"/>
    <s v="High"/>
    <n v="11"/>
    <n v="65.5"/>
    <n v="0.08"/>
    <s v="Regular Air"/>
    <n v="-55.94"/>
    <n v="5.98"/>
    <n v="4.38"/>
    <s v="Ivan Gibson"/>
    <s v="Ontario"/>
    <s v="Ontario"/>
    <s v="Corporate"/>
    <s v="Technology"/>
    <s v="Computer Peripherals"/>
    <n v="0.75"/>
  </r>
  <r>
    <n v="52071"/>
    <d v="2011-11-27T00:00:00"/>
    <d v="2011-11-29T00:00:00"/>
    <s v="November"/>
    <s v="2011"/>
    <n v="2"/>
    <b v="0"/>
    <s v="Not Specified"/>
    <n v="14"/>
    <n v="136.85"/>
    <n v="0.01"/>
    <s v="Regular Air"/>
    <n v="-4.43"/>
    <n v="8.85"/>
    <n v="5.6"/>
    <s v="Annie Thurman"/>
    <s v="Ontario"/>
    <s v="Ontario"/>
    <s v="Consumer"/>
    <s v="Office Supplies"/>
    <s v="Binders and Binder Accessories"/>
    <n v="0.36"/>
  </r>
  <r>
    <n v="52071"/>
    <d v="2011-11-27T00:00:00"/>
    <d v="2011-11-29T00:00:00"/>
    <s v="November"/>
    <s v="2011"/>
    <n v="2"/>
    <b v="0"/>
    <s v="Not Specified"/>
    <n v="1"/>
    <n v="12.74"/>
    <n v="0.05"/>
    <s v="Regular Air"/>
    <n v="-11.39"/>
    <n v="7.96"/>
    <n v="4.95"/>
    <s v="Annie Thurman"/>
    <s v="Ontario"/>
    <s v="Ontario"/>
    <s v="Consumer"/>
    <s v="Furniture"/>
    <s v="Office Furnishings"/>
    <n v="0.41"/>
  </r>
  <r>
    <n v="53152"/>
    <d v="2009-03-05T00:00:00"/>
    <d v="2009-03-07T00:00:00"/>
    <s v="March"/>
    <s v="2009"/>
    <n v="2"/>
    <b v="0"/>
    <s v="Medium"/>
    <n v="5"/>
    <n v="185.79"/>
    <n v="0.02"/>
    <s v="Regular Air"/>
    <n v="-159.68"/>
    <n v="34.979999999999997"/>
    <n v="7.53"/>
    <s v="Bill Eplett"/>
    <s v="Ontario"/>
    <s v="Ontario"/>
    <s v="Corporate"/>
    <s v="Technology"/>
    <s v="Computer Peripherals"/>
    <n v="0.76"/>
  </r>
  <r>
    <n v="53152"/>
    <d v="2009-03-05T00:00:00"/>
    <d v="2009-03-08T00:00:00"/>
    <s v="March"/>
    <s v="2009"/>
    <n v="3"/>
    <b v="0"/>
    <s v="Medium"/>
    <n v="9"/>
    <n v="196.41"/>
    <n v="0.01"/>
    <s v="Regular Air"/>
    <n v="27.91"/>
    <n v="19.989999999999998"/>
    <n v="11.17"/>
    <s v="Bill Eplett"/>
    <s v="Ontario"/>
    <s v="Ontario"/>
    <s v="Corporate"/>
    <s v="Furniture"/>
    <s v="Office Furnishings"/>
    <n v="0.6"/>
  </r>
  <r>
    <n v="53152"/>
    <d v="2009-03-05T00:00:00"/>
    <d v="2009-03-07T00:00:00"/>
    <s v="March"/>
    <s v="2009"/>
    <n v="2"/>
    <b v="0"/>
    <s v="Medium"/>
    <n v="9"/>
    <n v="186.67"/>
    <n v="0.02"/>
    <s v="Regular Air"/>
    <n v="2.06"/>
    <n v="19.98"/>
    <n v="8.68"/>
    <s v="Bill Eplett"/>
    <s v="Ontario"/>
    <s v="Ontario"/>
    <s v="Corporate"/>
    <s v="Office Supplies"/>
    <s v="Paper"/>
    <n v="0.37"/>
  </r>
  <r>
    <n v="54177"/>
    <d v="2012-01-25T00:00:00"/>
    <d v="2012-01-25T00:00:00"/>
    <s v="January"/>
    <s v="2012"/>
    <n v="0"/>
    <s v="FREE DELIVERY"/>
    <s v="Critical"/>
    <n v="12"/>
    <n v="480.73"/>
    <n v="0.1"/>
    <s v="Regular Air"/>
    <n v="148.19999999999999"/>
    <n v="42.8"/>
    <n v="2.99"/>
    <s v="Maria Bertelson"/>
    <s v="Ontario"/>
    <s v="Ontario"/>
    <s v="Home Office"/>
    <s v="Office Supplies"/>
    <s v="Binders and Binder Accessories"/>
    <n v="0.36"/>
  </r>
  <r>
    <n v="54177"/>
    <d v="2012-01-25T00:00:00"/>
    <d v="2012-01-27T00:00:00"/>
    <s v="January"/>
    <s v="2012"/>
    <n v="2"/>
    <b v="0"/>
    <s v="Critical"/>
    <n v="25"/>
    <n v="159"/>
    <n v="0.1"/>
    <s v="Regular Air"/>
    <n v="-98.15"/>
    <n v="6.48"/>
    <n v="7.37"/>
    <s v="Maria Bertelson"/>
    <s v="Ontario"/>
    <s v="Ontario"/>
    <s v="Home Office"/>
    <s v="Office Supplies"/>
    <s v="Paper"/>
    <n v="0.37"/>
  </r>
  <r>
    <n v="55107"/>
    <d v="2010-05-08T00:00:00"/>
    <d v="2010-05-13T00:00:00"/>
    <s v="May"/>
    <s v="2010"/>
    <n v="5"/>
    <b v="0"/>
    <s v="low"/>
    <n v="32"/>
    <n v="171.52"/>
    <n v="0.1"/>
    <s v="Regular Air"/>
    <n v="46.61"/>
    <n v="5.68"/>
    <n v="1.39"/>
    <s v="Julie Prescott"/>
    <s v="Ontario"/>
    <s v="Ontario"/>
    <s v="Home Office"/>
    <s v="Office Supplies"/>
    <s v="Envelopes"/>
    <n v="0.38"/>
  </r>
  <r>
    <n v="55461"/>
    <d v="2009-09-28T00:00:00"/>
    <d v="2009-09-29T00:00:00"/>
    <s v="September"/>
    <s v="2009"/>
    <n v="1"/>
    <b v="0"/>
    <s v="Medium"/>
    <n v="16"/>
    <n v="84.01"/>
    <n v="0.06"/>
    <s v="Regular Air"/>
    <n v="-34.119999999999997"/>
    <n v="4.82"/>
    <n v="5.72"/>
    <s v="Meg O'Connel"/>
    <s v="Ontario"/>
    <s v="Ontario"/>
    <s v="Small Business"/>
    <s v="Furniture"/>
    <s v="Office Furnishings"/>
    <n v="0.47"/>
  </r>
  <r>
    <n v="55526"/>
    <d v="2012-07-02T00:00:00"/>
    <d v="2012-07-03T00:00:00"/>
    <s v="July"/>
    <s v="2012"/>
    <n v="1"/>
    <b v="0"/>
    <s v="High"/>
    <n v="23"/>
    <n v="445.17"/>
    <n v="0.02"/>
    <s v="Regular Air"/>
    <n v="38.11"/>
    <n v="18.97"/>
    <n v="9.0299999999999994"/>
    <s v="Guy Thornton"/>
    <s v="Ontario"/>
    <s v="Ontario"/>
    <s v="Corporate"/>
    <s v="Office Supplies"/>
    <s v="Paper"/>
    <n v="0.37"/>
  </r>
  <r>
    <n v="55969"/>
    <d v="2010-10-04T00:00:00"/>
    <d v="2010-10-07T00:00:00"/>
    <s v="October"/>
    <s v="2010"/>
    <n v="3"/>
    <b v="0"/>
    <s v="Medium"/>
    <n v="37"/>
    <n v="2329.4"/>
    <n v="0.08"/>
    <s v="Regular Air"/>
    <n v="189.77"/>
    <n v="64.98"/>
    <n v="6.88"/>
    <s v="Meg O'Connel"/>
    <s v="Ontario"/>
    <s v="Ontario"/>
    <s v="Small Business"/>
    <s v="Office Supplies"/>
    <s v="Storage &amp; Organization"/>
    <n v="0.73"/>
  </r>
  <r>
    <n v="57153"/>
    <d v="2009-05-26T00:00:00"/>
    <d v="2009-05-28T00:00:00"/>
    <s v="May"/>
    <s v="2009"/>
    <n v="2"/>
    <b v="0"/>
    <s v="Critical"/>
    <n v="9"/>
    <n v="106.05"/>
    <n v="0.02"/>
    <s v="Regular Air"/>
    <n v="-14.52"/>
    <n v="11.33"/>
    <n v="6.12"/>
    <s v="Meg O'Connel"/>
    <s v="Ontario"/>
    <s v="Ontario"/>
    <s v="Corporate"/>
    <s v="Office Supplies"/>
    <s v="Appliances"/>
    <n v="0.42"/>
  </r>
  <r>
    <n v="57153"/>
    <d v="2009-05-26T00:00:00"/>
    <d v="2009-05-27T00:00:00"/>
    <s v="May"/>
    <s v="2009"/>
    <n v="1"/>
    <b v="0"/>
    <s v="Critical"/>
    <n v="45"/>
    <n v="698.1"/>
    <n v="0.01"/>
    <s v="Regular Air"/>
    <n v="336.25"/>
    <n v="15.67"/>
    <n v="1.39"/>
    <s v="Meg O'Connel"/>
    <s v="Ontario"/>
    <s v="Ontario"/>
    <s v="Corporate"/>
    <s v="Office Supplies"/>
    <s v="Envelopes"/>
    <n v="0.38"/>
  </r>
  <r>
    <n v="57538"/>
    <d v="2010-02-20T00:00:00"/>
    <d v="2010-02-22T00:00:00"/>
    <s v="February"/>
    <s v="2010"/>
    <n v="2"/>
    <b v="0"/>
    <s v="Critical"/>
    <n v="40"/>
    <n v="1370.49"/>
    <n v="0.08"/>
    <s v="Regular Air"/>
    <n v="-244.63"/>
    <n v="33.979999999999997"/>
    <n v="19.989999999999998"/>
    <s v="Christina Vanderzanden"/>
    <s v="Ontario"/>
    <s v="Ontario"/>
    <s v="Small Business"/>
    <s v="Furniture"/>
    <s v="Office Furnishings"/>
    <n v="0.55000000000000004"/>
  </r>
  <r>
    <n v="58656"/>
    <d v="2010-12-04T00:00:00"/>
    <d v="2010-12-06T00:00:00"/>
    <s v="December"/>
    <s v="2010"/>
    <n v="2"/>
    <b v="0"/>
    <s v="High"/>
    <n v="5"/>
    <n v="39.44"/>
    <n v="0"/>
    <s v="Regular Air"/>
    <n v="-0.94"/>
    <n v="6.75"/>
    <n v="2.99"/>
    <s v="Doug O'Connell"/>
    <s v="Ontario"/>
    <s v="Ontario"/>
    <s v="Small Business"/>
    <s v="Office Supplies"/>
    <s v="Binders and Binder Accessories"/>
    <n v="0.35"/>
  </r>
  <r>
    <n v="58656"/>
    <d v="2010-12-04T00:00:00"/>
    <d v="2010-12-06T00:00:00"/>
    <s v="December"/>
    <s v="2010"/>
    <n v="2"/>
    <b v="0"/>
    <s v="High"/>
    <n v="3"/>
    <n v="11.01"/>
    <n v="0.09"/>
    <s v="Regular Air"/>
    <n v="-1.42"/>
    <n v="2.08"/>
    <n v="5.33"/>
    <s v="Doug O'Connell"/>
    <s v="Ontario"/>
    <s v="Ontario"/>
    <s v="Small Business"/>
    <s v="Furniture"/>
    <s v="Office Furnishings"/>
    <n v="0.43"/>
  </r>
  <r>
    <n v="58789"/>
    <d v="2010-08-05T00:00:00"/>
    <d v="2010-08-09T00:00:00"/>
    <s v="August"/>
    <s v="2010"/>
    <n v="4"/>
    <b v="0"/>
    <s v="low"/>
    <n v="26"/>
    <n v="195.51"/>
    <n v="0.03"/>
    <s v="Regular Air"/>
    <n v="-105.72"/>
    <n v="7.3"/>
    <n v="7.72"/>
    <s v="Christina Vanderzanden"/>
    <s v="Ontario"/>
    <s v="Ontario"/>
    <s v="Small Business"/>
    <s v="Office Supplies"/>
    <s v="Binders and Binder Accessories"/>
    <n v="0.38"/>
  </r>
  <r>
    <n v="58789"/>
    <d v="2010-08-05T00:00:00"/>
    <d v="2010-08-10T00:00:00"/>
    <s v="August"/>
    <s v="2010"/>
    <n v="5"/>
    <b v="0"/>
    <s v="low"/>
    <n v="38"/>
    <n v="377.13"/>
    <n v="0.02"/>
    <s v="Regular Air"/>
    <n v="-10.29"/>
    <n v="9.77"/>
    <n v="6.02"/>
    <s v="Christina Vanderzanden"/>
    <s v="Ontario"/>
    <s v="Ontario"/>
    <s v="Small Business"/>
    <s v="Furniture"/>
    <s v="Office Furnishings"/>
    <n v="0.48"/>
  </r>
  <r>
    <n v="59200"/>
    <d v="2011-12-09T00:00:00"/>
    <d v="2011-12-09T00:00:00"/>
    <s v="December"/>
    <s v="2011"/>
    <n v="0"/>
    <s v="FREE DELIVERY"/>
    <s v="Medium"/>
    <n v="4"/>
    <n v="170.45"/>
    <n v="0.09"/>
    <s v="Regular Air"/>
    <n v="-30.27"/>
    <n v="42.98"/>
    <n v="4.62"/>
    <s v="Maria Bertelson"/>
    <s v="Ontario"/>
    <s v="Ontario"/>
    <s v="Home Office"/>
    <s v="Office Supplies"/>
    <s v="Appliances"/>
    <n v="0.56000000000000005"/>
  </r>
  <r>
    <n v="59200"/>
    <d v="2011-12-09T00:00:00"/>
    <d v="2011-12-11T00:00:00"/>
    <s v="December"/>
    <s v="2011"/>
    <n v="2"/>
    <b v="0"/>
    <s v="Medium"/>
    <n v="28"/>
    <n v="350.42"/>
    <n v="0.03"/>
    <s v="Regular Air"/>
    <n v="-37.299999999999997"/>
    <n v="11.97"/>
    <n v="5.81"/>
    <s v="Maria Bertelson"/>
    <s v="Ontario"/>
    <s v="Ontario"/>
    <s v="Home Office"/>
    <s v="Office Supplies"/>
    <s v="Pens &amp; Art Supplies"/>
    <n v="0.6"/>
  </r>
  <r>
    <n v="59459"/>
    <d v="2009-02-04T00:00:00"/>
    <d v="2009-02-05T00:00:00"/>
    <s v="February"/>
    <s v="2009"/>
    <n v="1"/>
    <b v="0"/>
    <s v="Medium"/>
    <n v="40"/>
    <n v="69.66"/>
    <n v="7.0000000000000007E-2"/>
    <s v="Regular Air"/>
    <n v="-51.42"/>
    <n v="1.7"/>
    <n v="1.99"/>
    <s v="Christine Sundaresam"/>
    <s v="Ontario"/>
    <s v="Ontario"/>
    <s v="Small Business"/>
    <s v="Technology"/>
    <s v="Computer Peripherals"/>
    <n v="0.51"/>
  </r>
  <r>
    <n v="59878"/>
    <d v="2012-05-28T00:00:00"/>
    <d v="2012-05-29T00:00:00"/>
    <s v="May"/>
    <s v="2012"/>
    <n v="1"/>
    <b v="0"/>
    <s v="High"/>
    <n v="6"/>
    <n v="112.4"/>
    <n v="0.1"/>
    <s v="Regular Air"/>
    <n v="-46.75"/>
    <n v="17.98"/>
    <n v="8.51"/>
    <s v="Ivan Gibson"/>
    <s v="Ontario"/>
    <s v="Ontario"/>
    <s v="Corporate"/>
    <s v="Technology"/>
    <s v="Office Machines"/>
    <n v="0.4"/>
  </r>
  <r>
    <n v="59878"/>
    <d v="2012-05-28T00:00:00"/>
    <d v="2012-05-29T00:00:00"/>
    <s v="May"/>
    <s v="2012"/>
    <n v="1"/>
    <b v="0"/>
    <s v="High"/>
    <n v="23"/>
    <n v="249.64"/>
    <n v="0.08"/>
    <s v="Regular Air"/>
    <n v="-91.65"/>
    <n v="10.9"/>
    <n v="7.46"/>
    <s v="Ivan Gibson"/>
    <s v="Ontario"/>
    <s v="Ontario"/>
    <s v="Corporate"/>
    <s v="Office Supplies"/>
    <s v="Storage &amp; Organization"/>
    <n v="0.59"/>
  </r>
  <r>
    <n v="59909"/>
    <d v="2012-08-05T00:00:00"/>
    <d v="2012-08-07T00:00:00"/>
    <s v="August"/>
    <s v="2012"/>
    <n v="2"/>
    <b v="0"/>
    <s v="low"/>
    <n v="11"/>
    <n v="1255.48"/>
    <n v="0.06"/>
    <s v="Delivery Truck"/>
    <n v="-292.64999999999998"/>
    <n v="115.99"/>
    <n v="56.14"/>
    <s v="Christina Vanderzanden"/>
    <s v="Ontario"/>
    <s v="Ontario"/>
    <s v="Small Business"/>
    <s v="Technology"/>
    <s v="Office Machines"/>
    <n v="0.4"/>
  </r>
  <r>
    <n v="59909"/>
    <d v="2012-08-05T00:00:00"/>
    <d v="2012-08-12T00:00:00"/>
    <s v="August"/>
    <s v="2012"/>
    <n v="7"/>
    <b v="0"/>
    <s v="low"/>
    <n v="46"/>
    <n v="411.56"/>
    <n v="0.09"/>
    <s v="Express Air"/>
    <n v="-188.02"/>
    <n v="9.3800000000000008"/>
    <n v="7.28"/>
    <s v="Christina Vanderzanden"/>
    <s v="Ontario"/>
    <s v="Ontario"/>
    <s v="Small Business"/>
    <s v="Office Supplies"/>
    <s v="Storage &amp; Organization"/>
    <n v="0.56999999999999995"/>
  </r>
  <r>
    <n v="1218"/>
    <d v="2009-06-19T00:00:00"/>
    <d v="2009-06-22T00:00:00"/>
    <s v="June"/>
    <s v="2009"/>
    <n v="3"/>
    <b v="0"/>
    <s v="Not Specified"/>
    <n v="3"/>
    <n v="46.46"/>
    <n v="0.1"/>
    <s v="Regular Air"/>
    <n v="-25.13"/>
    <n v="14.42"/>
    <n v="6.75"/>
    <s v="Craig Carroll"/>
    <s v="Ontario"/>
    <s v="Ontario"/>
    <s v="Corporate"/>
    <s v="Office Supplies"/>
    <s v="Appliances"/>
    <n v="0.52"/>
  </r>
  <r>
    <n v="1600"/>
    <d v="2010-03-02T00:00:00"/>
    <d v="2010-03-04T00:00:00"/>
    <s v="March"/>
    <s v="2010"/>
    <n v="2"/>
    <b v="0"/>
    <s v="Medium"/>
    <n v="32"/>
    <n v="303.58999999999997"/>
    <n v="0.1"/>
    <s v="Regular Air"/>
    <n v="-45.99"/>
    <n v="9.65"/>
    <n v="6.22"/>
    <s v="Liz MacKendrick"/>
    <s v="Ontario"/>
    <s v="Ontario"/>
    <s v="Corporate"/>
    <s v="Furniture"/>
    <s v="Office Furnishings"/>
    <n v="0.55000000000000004"/>
  </r>
  <r>
    <n v="1600"/>
    <d v="2010-03-02T00:00:00"/>
    <d v="2010-03-03T00:00:00"/>
    <s v="March"/>
    <s v="2010"/>
    <n v="1"/>
    <b v="0"/>
    <s v="Medium"/>
    <n v="36"/>
    <n v="191.6"/>
    <n v="0.04"/>
    <s v="Regular Air"/>
    <n v="-150.74"/>
    <n v="4.9800000000000004"/>
    <n v="7.44"/>
    <s v="Liz MacKendrick"/>
    <s v="Ontario"/>
    <s v="Ontario"/>
    <s v="Corporate"/>
    <s v="Office Supplies"/>
    <s v="Paper"/>
    <n v="0.36"/>
  </r>
  <r>
    <n v="2373"/>
    <d v="2009-03-11T00:00:00"/>
    <d v="2009-03-12T00:00:00"/>
    <s v="March"/>
    <s v="2009"/>
    <n v="1"/>
    <b v="0"/>
    <s v="Not Specified"/>
    <n v="36"/>
    <n v="317.58999999999997"/>
    <n v="0.06"/>
    <s v="Regular Air"/>
    <n v="-46.12"/>
    <n v="8.6"/>
    <n v="6.19"/>
    <s v="Craig Carroll"/>
    <s v="Ontario"/>
    <s v="Ontario"/>
    <s v="Corporate"/>
    <s v="Office Supplies"/>
    <s v="Binders and Binder Accessories"/>
    <n v="0.38"/>
  </r>
  <r>
    <n v="2626"/>
    <d v="2011-09-07T00:00:00"/>
    <d v="2011-09-09T00:00:00"/>
    <s v="September"/>
    <s v="2011"/>
    <n v="2"/>
    <b v="0"/>
    <s v="Not Specified"/>
    <n v="16"/>
    <n v="48.37"/>
    <n v="0.02"/>
    <s v="Regular Air"/>
    <n v="18.02"/>
    <n v="2.88"/>
    <n v="0.5"/>
    <s v="Christine Kargatis"/>
    <s v="Ontario"/>
    <s v="Ontario"/>
    <s v="Small Business"/>
    <s v="Office Supplies"/>
    <s v="Labels"/>
    <n v="0.36"/>
  </r>
  <r>
    <n v="3109"/>
    <d v="2010-07-23T00:00:00"/>
    <d v="2010-07-30T00:00:00"/>
    <s v="July"/>
    <s v="2010"/>
    <n v="7"/>
    <b v="0"/>
    <s v="low"/>
    <n v="47"/>
    <n v="1005.74"/>
    <n v="0.1"/>
    <s v="Regular Air"/>
    <n v="199.3"/>
    <n v="22.23"/>
    <n v="8.99"/>
    <s v="Liz MacKendrick"/>
    <s v="Ontario"/>
    <s v="Ontario"/>
    <s v="Corporate"/>
    <s v="Furniture"/>
    <s v="Office Furnishings"/>
    <n v="0.41"/>
  </r>
  <r>
    <n v="3109"/>
    <d v="2010-07-23T00:00:00"/>
    <d v="2010-07-30T00:00:00"/>
    <s v="July"/>
    <s v="2010"/>
    <n v="7"/>
    <b v="0"/>
    <s v="low"/>
    <n v="37"/>
    <n v="6477.7394999999997"/>
    <n v="0.01"/>
    <s v="Regular Air"/>
    <n v="1653.97"/>
    <n v="205.99"/>
    <n v="8.99"/>
    <s v="Liz MacKendrick"/>
    <s v="Ontario"/>
    <s v="Ontario"/>
    <s v="Corporate"/>
    <s v="Technology"/>
    <s v="Telephones and Communication"/>
    <n v="0.57999999999999996"/>
  </r>
  <r>
    <n v="3777"/>
    <d v="2009-04-07T00:00:00"/>
    <d v="2009-04-08T00:00:00"/>
    <s v="April"/>
    <s v="2009"/>
    <n v="1"/>
    <b v="0"/>
    <s v="Medium"/>
    <n v="14"/>
    <n v="244.85"/>
    <n v="0.06"/>
    <s v="Express Air"/>
    <n v="38.06"/>
    <n v="17.670000000000002"/>
    <n v="8.99"/>
    <s v="Christine Kargatis"/>
    <s v="Ontario"/>
    <s v="Ontario"/>
    <s v="Small Business"/>
    <s v="Furniture"/>
    <s v="Office Furnishings"/>
    <n v="0.47"/>
  </r>
  <r>
    <n v="3973"/>
    <d v="2012-03-23T00:00:00"/>
    <d v="2012-03-25T00:00:00"/>
    <s v="March"/>
    <s v="2012"/>
    <n v="2"/>
    <b v="0"/>
    <s v="Not Specified"/>
    <n v="21"/>
    <n v="316.35000000000002"/>
    <n v="0.06"/>
    <s v="Regular Air"/>
    <n v="117.91"/>
    <n v="15.68"/>
    <n v="3.73"/>
    <s v="Bobby Odegard"/>
    <s v="Ontario"/>
    <s v="Ontario"/>
    <s v="Corporate"/>
    <s v="Furniture"/>
    <s v="Office Furnishings"/>
    <n v="0.46"/>
  </r>
  <r>
    <n v="4932"/>
    <d v="2010-08-09T00:00:00"/>
    <d v="2010-08-11T00:00:00"/>
    <s v="August"/>
    <s v="2010"/>
    <n v="2"/>
    <b v="0"/>
    <s v="Critical"/>
    <n v="11"/>
    <n v="109.37"/>
    <n v="7.0000000000000007E-2"/>
    <s v="Regular Air"/>
    <n v="25.96"/>
    <n v="10.31"/>
    <n v="1.79"/>
    <s v="Bobby Odegard"/>
    <s v="Ontario"/>
    <s v="Ontario"/>
    <s v="Corporate"/>
    <s v="Office Supplies"/>
    <s v="Paper"/>
    <n v="0.38"/>
  </r>
  <r>
    <n v="7239"/>
    <d v="2011-06-29T00:00:00"/>
    <d v="2011-07-01T00:00:00"/>
    <s v="July"/>
    <s v="2011"/>
    <n v="2"/>
    <b v="0"/>
    <s v="Medium"/>
    <n v="50"/>
    <n v="6206.16"/>
    <n v="0.03"/>
    <s v="Regular Air"/>
    <n v="1416.27"/>
    <n v="120.33"/>
    <n v="19.989999999999998"/>
    <s v="Craig Carroll"/>
    <s v="Ontario"/>
    <s v="Ontario"/>
    <s v="Small Business"/>
    <s v="Office Supplies"/>
    <s v="Storage &amp; Organization"/>
    <n v="0.59"/>
  </r>
  <r>
    <n v="9088"/>
    <d v="2009-06-22T00:00:00"/>
    <d v="2009-06-24T00:00:00"/>
    <s v="June"/>
    <s v="2009"/>
    <n v="2"/>
    <b v="0"/>
    <s v="Critical"/>
    <n v="50"/>
    <n v="15383.7"/>
    <n v="0.03"/>
    <s v="Regular Air"/>
    <n v="6523.26"/>
    <n v="304.99"/>
    <n v="19.989999999999998"/>
    <s v="Russell Applegate"/>
    <s v="Ontario"/>
    <s v="Ontario"/>
    <s v="Home Office"/>
    <s v="Office Supplies"/>
    <s v="Binders and Binder Accessories"/>
    <n v="0.4"/>
  </r>
  <r>
    <n v="9088"/>
    <d v="2009-06-22T00:00:00"/>
    <d v="2009-06-24T00:00:00"/>
    <s v="June"/>
    <s v="2009"/>
    <n v="2"/>
    <b v="0"/>
    <s v="Critical"/>
    <n v="31"/>
    <n v="1637.4570000000001"/>
    <n v="0.09"/>
    <s v="Regular Air"/>
    <n v="118.15"/>
    <n v="65.989999999999995"/>
    <n v="8.99"/>
    <s v="Russell Applegate"/>
    <s v="Ontario"/>
    <s v="Ontario"/>
    <s v="Home Office"/>
    <s v="Technology"/>
    <s v="Telephones and Communication"/>
    <n v="0.57999999999999996"/>
  </r>
  <r>
    <n v="11428"/>
    <d v="2012-01-21T00:00:00"/>
    <d v="2012-01-21T00:00:00"/>
    <s v="January"/>
    <s v="2012"/>
    <n v="0"/>
    <s v="FREE DELIVERY"/>
    <s v="Medium"/>
    <n v="16"/>
    <n v="1554.53"/>
    <n v="0"/>
    <s v="Regular Air"/>
    <n v="474.66"/>
    <n v="90.48"/>
    <n v="19.989999999999998"/>
    <s v="Bill Donatelli"/>
    <s v="Ontario"/>
    <s v="Ontario"/>
    <s v="Small Business"/>
    <s v="Office Supplies"/>
    <s v="Envelopes"/>
    <n v="0.4"/>
  </r>
  <r>
    <n v="12452"/>
    <d v="2010-12-07T00:00:00"/>
    <d v="2010-12-08T00:00:00"/>
    <s v="December"/>
    <s v="2010"/>
    <n v="1"/>
    <b v="0"/>
    <s v="Medium"/>
    <n v="1"/>
    <n v="356.95"/>
    <n v="0.08"/>
    <s v="Regular Air"/>
    <n v="-228.24"/>
    <n v="387.99"/>
    <n v="19.989999999999998"/>
    <s v="Bill Donatelli"/>
    <s v="Ontario"/>
    <s v="Ontario"/>
    <s v="Corporate"/>
    <s v="Office Supplies"/>
    <s v="Binders and Binder Accessories"/>
    <n v="0.38"/>
  </r>
  <r>
    <n v="12452"/>
    <d v="2010-12-07T00:00:00"/>
    <d v="2010-12-09T00:00:00"/>
    <s v="December"/>
    <s v="2010"/>
    <n v="2"/>
    <b v="0"/>
    <s v="Medium"/>
    <n v="17"/>
    <n v="112.86"/>
    <n v="0.04"/>
    <s v="Regular Air"/>
    <n v="-56.78"/>
    <n v="6.6"/>
    <n v="4.07"/>
    <s v="Bill Donatelli"/>
    <s v="Ontario"/>
    <s v="Ontario"/>
    <s v="Corporate"/>
    <s v="Technology"/>
    <s v="Computer Peripherals"/>
    <n v="0.66"/>
  </r>
  <r>
    <n v="12452"/>
    <d v="2010-12-07T00:00:00"/>
    <d v="2010-12-09T00:00:00"/>
    <s v="December"/>
    <s v="2010"/>
    <n v="2"/>
    <b v="0"/>
    <s v="Medium"/>
    <n v="38"/>
    <n v="2063.42"/>
    <n v="0.03"/>
    <s v="Regular Air"/>
    <n v="989.95"/>
    <n v="55.98"/>
    <n v="5.15"/>
    <s v="Bill Donatelli"/>
    <s v="Ontario"/>
    <s v="Ontario"/>
    <s v="Corporate"/>
    <s v="Office Supplies"/>
    <s v="Paper"/>
    <n v="0.36"/>
  </r>
  <r>
    <n v="13345"/>
    <d v="2012-09-02T00:00:00"/>
    <d v="2012-09-03T00:00:00"/>
    <s v="September"/>
    <s v="2012"/>
    <n v="1"/>
    <b v="0"/>
    <s v="Not Specified"/>
    <n v="24"/>
    <n v="116.82"/>
    <n v="0.02"/>
    <s v="Regular Air"/>
    <n v="-42.05"/>
    <n v="4.7699999999999996"/>
    <n v="2.39"/>
    <s v="Bill Donatelli"/>
    <s v="Ontario"/>
    <s v="Ontario"/>
    <s v="Corporate"/>
    <s v="Technology"/>
    <s v="Computer Peripherals"/>
    <n v="0.72"/>
  </r>
  <r>
    <n v="13345"/>
    <d v="2012-09-02T00:00:00"/>
    <d v="2012-09-02T00:00:00"/>
    <s v="September"/>
    <s v="2012"/>
    <n v="0"/>
    <s v="FREE DELIVERY"/>
    <s v="Not Specified"/>
    <n v="45"/>
    <n v="483.64"/>
    <n v="0.1"/>
    <s v="Regular Air"/>
    <n v="28.39"/>
    <n v="10.98"/>
    <n v="3.37"/>
    <s v="Bill Donatelli"/>
    <s v="Ontario"/>
    <s v="Ontario"/>
    <s v="Corporate"/>
    <s v="Office Supplies"/>
    <s v="Scissors, Rulers and Trimmers"/>
    <n v="0.56999999999999995"/>
  </r>
  <r>
    <n v="13410"/>
    <d v="2010-06-06T00:00:00"/>
    <d v="2010-06-08T00:00:00"/>
    <s v="June"/>
    <s v="2010"/>
    <n v="2"/>
    <b v="0"/>
    <s v="Not Specified"/>
    <n v="4"/>
    <n v="33.64"/>
    <n v="7.0000000000000007E-2"/>
    <s v="Regular Air"/>
    <n v="-35.17"/>
    <n v="8.1199999999999992"/>
    <n v="2.83"/>
    <s v="Bobby Odegard"/>
    <s v="Ontario"/>
    <s v="Ontario"/>
    <s v="Corporate"/>
    <s v="Technology"/>
    <s v="Computer Peripherals"/>
    <n v="0.77"/>
  </r>
  <r>
    <n v="13410"/>
    <d v="2010-06-06T00:00:00"/>
    <d v="2010-06-07T00:00:00"/>
    <s v="June"/>
    <s v="2010"/>
    <n v="1"/>
    <b v="0"/>
    <s v="Not Specified"/>
    <n v="29"/>
    <n v="701.94"/>
    <n v="0.01"/>
    <s v="Regular Air"/>
    <n v="158.91"/>
    <n v="23.99"/>
    <n v="6.3"/>
    <s v="Bobby Odegard"/>
    <s v="Ontario"/>
    <s v="Ontario"/>
    <s v="Corporate"/>
    <s v="Technology"/>
    <s v="Office Machines"/>
    <n v="0.38"/>
  </r>
  <r>
    <n v="15808"/>
    <d v="2010-12-14T00:00:00"/>
    <d v="2010-12-14T00:00:00"/>
    <s v="December"/>
    <s v="2010"/>
    <n v="0"/>
    <s v="FREE DELIVERY"/>
    <s v="Critical"/>
    <n v="33"/>
    <n v="126.88"/>
    <n v="0.05"/>
    <s v="Regular Air"/>
    <n v="12.63"/>
    <n v="3.7"/>
    <n v="1.61"/>
    <s v="Bill Donatelli"/>
    <s v="Ontario"/>
    <s v="Ontario"/>
    <s v="Corporate"/>
    <s v="Furniture"/>
    <s v="Office Furnishings"/>
    <n v="0.44"/>
  </r>
  <r>
    <n v="15808"/>
    <d v="2010-12-14T00:00:00"/>
    <d v="2010-12-14T00:00:00"/>
    <s v="December"/>
    <s v="2010"/>
    <n v="0"/>
    <s v="FREE DELIVERY"/>
    <s v="Critical"/>
    <n v="42"/>
    <n v="906.64"/>
    <n v="7.0000000000000007E-2"/>
    <s v="Express Air"/>
    <n v="-148.93"/>
    <n v="22.38"/>
    <n v="15.1"/>
    <s v="Bill Donatelli"/>
    <s v="Ontario"/>
    <s v="Ontario"/>
    <s v="Corporate"/>
    <s v="Office Supplies"/>
    <s v="Binders and Binder Accessories"/>
    <n v="0.38"/>
  </r>
  <r>
    <n v="15808"/>
    <d v="2010-12-14T00:00:00"/>
    <d v="2010-12-16T00:00:00"/>
    <s v="December"/>
    <s v="2010"/>
    <n v="2"/>
    <b v="0"/>
    <s v="Critical"/>
    <n v="45"/>
    <n v="882.96"/>
    <n v="0.06"/>
    <s v="Regular Air"/>
    <n v="11.65"/>
    <n v="19.98"/>
    <n v="4"/>
    <s v="Bill Donatelli"/>
    <s v="Ontario"/>
    <s v="Ontario"/>
    <s v="Corporate"/>
    <s v="Technology"/>
    <s v="Computer Peripherals"/>
    <n v="0.68"/>
  </r>
  <r>
    <n v="15808"/>
    <d v="2010-12-14T00:00:00"/>
    <d v="2010-12-15T00:00:00"/>
    <s v="December"/>
    <s v="2010"/>
    <n v="1"/>
    <b v="0"/>
    <s v="Critical"/>
    <n v="3"/>
    <n v="58.14"/>
    <n v="0.01"/>
    <s v="Regular Air"/>
    <n v="-96.25"/>
    <n v="20.99"/>
    <n v="4.8099999999999996"/>
    <s v="Bill Donatelli"/>
    <s v="Ontario"/>
    <s v="Ontario"/>
    <s v="Corporate"/>
    <s v="Technology"/>
    <s v="Telephones and Communication"/>
    <n v="0.57999999999999996"/>
  </r>
  <r>
    <n v="16326"/>
    <d v="2010-05-10T00:00:00"/>
    <d v="2010-05-12T00:00:00"/>
    <s v="May"/>
    <s v="2010"/>
    <n v="2"/>
    <b v="0"/>
    <s v="High"/>
    <n v="39"/>
    <n v="1538.33"/>
    <n v="0.03"/>
    <s v="Regular Air"/>
    <n v="471.35"/>
    <n v="39.479999999999997"/>
    <n v="1.99"/>
    <s v="Bill Donatelli"/>
    <s v="Ontario"/>
    <s v="Ontario"/>
    <s v="Corporate"/>
    <s v="Technology"/>
    <s v="Computer Peripherals"/>
    <n v="0.54"/>
  </r>
  <r>
    <n v="16326"/>
    <d v="2010-05-10T00:00:00"/>
    <d v="2010-05-10T00:00:00"/>
    <s v="May"/>
    <s v="2010"/>
    <n v="0"/>
    <s v="FREE DELIVERY"/>
    <s v="High"/>
    <n v="39"/>
    <n v="147.46"/>
    <n v="0.06"/>
    <s v="Regular Air"/>
    <n v="14.13"/>
    <n v="3.71"/>
    <n v="1.93"/>
    <s v="Bill Donatelli"/>
    <s v="Ontario"/>
    <s v="Ontario"/>
    <s v="Corporate"/>
    <s v="Office Supplies"/>
    <s v="Paper"/>
    <n v="0.35"/>
  </r>
  <r>
    <n v="17985"/>
    <d v="2011-04-12T00:00:00"/>
    <d v="2011-04-13T00:00:00"/>
    <s v="April"/>
    <s v="2011"/>
    <n v="1"/>
    <b v="0"/>
    <s v="Medium"/>
    <n v="4"/>
    <n v="473.88"/>
    <n v="0.01"/>
    <s v="Delivery Truck"/>
    <n v="-183.26"/>
    <n v="110.98"/>
    <n v="30"/>
    <s v="Duane Benoit"/>
    <s v="Ontario"/>
    <s v="Ontario"/>
    <s v="Home Office"/>
    <s v="Furniture"/>
    <s v="Chairs &amp; Chairmats"/>
    <n v="0.71"/>
  </r>
  <r>
    <n v="17985"/>
    <d v="2011-04-12T00:00:00"/>
    <d v="2011-04-14T00:00:00"/>
    <s v="April"/>
    <s v="2011"/>
    <n v="2"/>
    <b v="0"/>
    <s v="Medium"/>
    <n v="50"/>
    <n v="849.03099999999995"/>
    <n v="7.0000000000000007E-2"/>
    <s v="Regular Air"/>
    <n v="-133.31"/>
    <n v="20.99"/>
    <n v="3.3"/>
    <s v="Duane Benoit"/>
    <s v="Ontario"/>
    <s v="Ontario"/>
    <s v="Home Office"/>
    <s v="Technology"/>
    <s v="Telephones and Communication"/>
    <n v="0.81"/>
  </r>
  <r>
    <n v="20480"/>
    <d v="2009-01-29T00:00:00"/>
    <d v="2009-01-31T00:00:00"/>
    <s v="January"/>
    <s v="2009"/>
    <n v="2"/>
    <b v="0"/>
    <s v="Medium"/>
    <n v="4"/>
    <n v="1042.6300000000001"/>
    <n v="0.02"/>
    <s v="Delivery Truck"/>
    <n v="-219.93"/>
    <n v="240.98"/>
    <n v="60.2"/>
    <s v="Liz MacKendrick"/>
    <s v="Ontario"/>
    <s v="Ontario"/>
    <s v="Corporate"/>
    <s v="Furniture"/>
    <s v="Bookcases"/>
    <n v="0.56000000000000005"/>
  </r>
  <r>
    <n v="21091"/>
    <d v="2009-12-12T00:00:00"/>
    <d v="2009-12-14T00:00:00"/>
    <s v="December"/>
    <s v="2009"/>
    <n v="2"/>
    <b v="0"/>
    <s v="High"/>
    <n v="32"/>
    <n v="270.73"/>
    <n v="0.1"/>
    <s v="Express Air"/>
    <n v="-54.57"/>
    <n v="8.8800000000000008"/>
    <n v="6.28"/>
    <s v="Bill Donatelli"/>
    <s v="Ontario"/>
    <s v="Ontario"/>
    <s v="Corporate"/>
    <s v="Office Supplies"/>
    <s v="Binders and Binder Accessories"/>
    <n v="0.35"/>
  </r>
  <r>
    <n v="26759"/>
    <d v="2012-01-25T00:00:00"/>
    <d v="2012-01-27T00:00:00"/>
    <s v="January"/>
    <s v="2012"/>
    <n v="2"/>
    <b v="0"/>
    <s v="Not Specified"/>
    <n v="30"/>
    <n v="251.11"/>
    <n v="0.03"/>
    <s v="Regular Air"/>
    <n v="10.039999999999999"/>
    <n v="7.84"/>
    <n v="4.71"/>
    <s v="Bobby Odegard"/>
    <s v="Ontario"/>
    <s v="Ontario"/>
    <s v="Consumer"/>
    <s v="Office Supplies"/>
    <s v="Binders and Binder Accessories"/>
    <n v="0.35"/>
  </r>
  <r>
    <n v="26853"/>
    <d v="2012-06-12T00:00:00"/>
    <d v="2012-06-16T00:00:00"/>
    <s v="June"/>
    <s v="2012"/>
    <n v="4"/>
    <b v="0"/>
    <s v="low"/>
    <n v="21"/>
    <n v="64.44"/>
    <n v="0"/>
    <s v="Regular Air"/>
    <n v="-89.02"/>
    <n v="2.66"/>
    <n v="6.35"/>
    <s v="Russell Applegate"/>
    <s v="Ontario"/>
    <s v="Ontario"/>
    <s v="Small Business"/>
    <s v="Office Supplies"/>
    <s v="Envelopes"/>
    <n v="0.36"/>
  </r>
  <r>
    <n v="26918"/>
    <d v="2009-04-06T00:00:00"/>
    <d v="2009-04-15T00:00:00"/>
    <s v="April"/>
    <s v="2009"/>
    <n v="9"/>
    <b v="0"/>
    <s v="low"/>
    <n v="16"/>
    <n v="77.959999999999994"/>
    <n v="0.05"/>
    <s v="Regular Air"/>
    <n v="16.649999999999999"/>
    <n v="4.84"/>
    <n v="0.71"/>
    <s v="Russell Applegate"/>
    <s v="Ontario"/>
    <s v="Ontario"/>
    <s v="Home Office"/>
    <s v="Office Supplies"/>
    <s v="Pens &amp; Art Supplies"/>
    <n v="0.52"/>
  </r>
  <r>
    <n v="27456"/>
    <d v="2009-04-10T00:00:00"/>
    <d v="2009-04-11T00:00:00"/>
    <s v="April"/>
    <s v="2009"/>
    <n v="1"/>
    <b v="0"/>
    <s v="Not Specified"/>
    <n v="29"/>
    <n v="9492.92"/>
    <n v="0.05"/>
    <s v="Delivery Truck"/>
    <n v="772.04"/>
    <n v="328.14"/>
    <n v="91.05"/>
    <s v="Duane Benoit"/>
    <s v="Ontario"/>
    <s v="Ontario"/>
    <s v="Home Office"/>
    <s v="Office Supplies"/>
    <s v="Appliances"/>
    <n v="0.56999999999999995"/>
  </r>
  <r>
    <n v="28420"/>
    <d v="2009-09-24T00:00:00"/>
    <d v="2009-09-24T00:00:00"/>
    <s v="September"/>
    <s v="2009"/>
    <n v="0"/>
    <s v="FREE DELIVERY"/>
    <s v="low"/>
    <n v="2"/>
    <n v="45.64"/>
    <n v="0.08"/>
    <s v="Express Air"/>
    <n v="-0.11"/>
    <n v="15.57"/>
    <n v="1.39"/>
    <s v="Bill Donatelli"/>
    <s v="Ontario"/>
    <s v="Ontario"/>
    <s v="Corporate"/>
    <s v="Office Supplies"/>
    <s v="Envelopes"/>
    <n v="0.38"/>
  </r>
  <r>
    <n v="29318"/>
    <d v="2011-06-30T00:00:00"/>
    <d v="2011-07-01T00:00:00"/>
    <s v="July"/>
    <s v="2011"/>
    <n v="1"/>
    <b v="0"/>
    <s v="Not Specified"/>
    <n v="21"/>
    <n v="2954.14"/>
    <n v="0.04"/>
    <s v="Express Air"/>
    <n v="-522.94000000000005"/>
    <n v="138.13999999999999"/>
    <n v="35"/>
    <s v="Bobby Odegard"/>
    <s v="Ontario"/>
    <s v="Ontario"/>
    <s v="Corporate"/>
    <s v="Office Supplies"/>
    <s v="Storage &amp; Organization"/>
    <m/>
  </r>
  <r>
    <n v="29318"/>
    <d v="2011-06-30T00:00:00"/>
    <d v="2011-07-01T00:00:00"/>
    <s v="July"/>
    <s v="2011"/>
    <n v="1"/>
    <b v="0"/>
    <s v="Not Specified"/>
    <n v="34"/>
    <n v="3375.3074999999999"/>
    <n v="0.1"/>
    <s v="Regular Air"/>
    <n v="562.13"/>
    <n v="125.99"/>
    <n v="8.08"/>
    <s v="Bobby Odegard"/>
    <s v="Ontario"/>
    <s v="Ontario"/>
    <s v="Corporate"/>
    <s v="Technology"/>
    <s v="Telephones and Communication"/>
    <n v="0.56999999999999995"/>
  </r>
  <r>
    <n v="30016"/>
    <d v="2009-01-03T00:00:00"/>
    <d v="2009-01-05T00:00:00"/>
    <s v="January"/>
    <s v="2009"/>
    <n v="2"/>
    <b v="0"/>
    <s v="Critical"/>
    <n v="15"/>
    <n v="85.56"/>
    <n v="0.03"/>
    <s v="Regular Air"/>
    <n v="-41.58"/>
    <n v="5.28"/>
    <n v="5.66"/>
    <s v="Bill Donatelli"/>
    <s v="Ontario"/>
    <s v="Ontario"/>
    <s v="Corporate"/>
    <s v="Office Supplies"/>
    <s v="Paper"/>
    <n v="0.4"/>
  </r>
  <r>
    <n v="30016"/>
    <d v="2009-01-03T00:00:00"/>
    <d v="2009-01-06T00:00:00"/>
    <s v="January"/>
    <s v="2009"/>
    <n v="3"/>
    <b v="0"/>
    <s v="Critical"/>
    <n v="8"/>
    <n v="754.65549999999996"/>
    <n v="0.01"/>
    <s v="Regular Air"/>
    <n v="-212.55"/>
    <n v="110.99"/>
    <n v="2.5"/>
    <s v="Bill Donatelli"/>
    <s v="Ontario"/>
    <s v="Ontario"/>
    <s v="Corporate"/>
    <s v="Technology"/>
    <s v="Telephones and Communication"/>
    <n v="0.56999999999999995"/>
  </r>
  <r>
    <n v="33255"/>
    <d v="2010-06-24T00:00:00"/>
    <d v="2010-06-25T00:00:00"/>
    <s v="June"/>
    <s v="2010"/>
    <n v="1"/>
    <b v="0"/>
    <s v="Critical"/>
    <n v="19"/>
    <n v="108.21"/>
    <n v="0.08"/>
    <s v="Express Air"/>
    <n v="-50.02"/>
    <n v="5.28"/>
    <n v="5.66"/>
    <s v="Russell Applegate"/>
    <s v="Ontario"/>
    <s v="Ontario"/>
    <s v="Home Office"/>
    <s v="Office Supplies"/>
    <s v="Paper"/>
    <n v="0.4"/>
  </r>
  <r>
    <n v="35104"/>
    <d v="2012-04-22T00:00:00"/>
    <d v="2012-04-25T00:00:00"/>
    <s v="April"/>
    <s v="2012"/>
    <n v="3"/>
    <b v="0"/>
    <s v="High"/>
    <n v="1"/>
    <n v="36.31"/>
    <n v="0.04"/>
    <s v="Regular Air"/>
    <n v="-74.45"/>
    <n v="29.99"/>
    <n v="5.5"/>
    <s v="Bill Donatelli"/>
    <s v="Ontario"/>
    <s v="Ontario"/>
    <s v="Small Business"/>
    <s v="Technology"/>
    <s v="Computer Peripherals"/>
    <n v="0.51"/>
  </r>
  <r>
    <n v="35104"/>
    <d v="2012-04-22T00:00:00"/>
    <d v="2012-04-24T00:00:00"/>
    <s v="April"/>
    <s v="2012"/>
    <n v="2"/>
    <b v="0"/>
    <s v="High"/>
    <n v="18"/>
    <n v="388.15"/>
    <n v="0"/>
    <s v="Regular Air"/>
    <n v="-44.21"/>
    <n v="19.940000000000001"/>
    <n v="14.87"/>
    <s v="Bill Donatelli"/>
    <s v="Ontario"/>
    <s v="Ontario"/>
    <s v="Small Business"/>
    <s v="Furniture"/>
    <s v="Office Furnishings"/>
    <n v="0.56999999999999995"/>
  </r>
  <r>
    <n v="35142"/>
    <d v="2010-04-22T00:00:00"/>
    <d v="2010-04-24T00:00:00"/>
    <s v="April"/>
    <s v="2010"/>
    <n v="2"/>
    <b v="0"/>
    <s v="low"/>
    <n v="11"/>
    <n v="231.27"/>
    <n v="0.03"/>
    <s v="Regular Air"/>
    <n v="89.29"/>
    <n v="20.239999999999998"/>
    <n v="6.67"/>
    <s v="Joel Jenkins"/>
    <s v="Ontario"/>
    <s v="Ontario"/>
    <s v="Corporate"/>
    <s v="Furniture"/>
    <s v="Office Furnishings"/>
    <n v="0.49"/>
  </r>
  <r>
    <n v="35584"/>
    <d v="2011-05-03T00:00:00"/>
    <d v="2011-05-03T00:00:00"/>
    <s v="May"/>
    <s v="2011"/>
    <n v="0"/>
    <s v="FREE DELIVERY"/>
    <s v="Medium"/>
    <n v="15"/>
    <n v="150.33000000000001"/>
    <n v="0.08"/>
    <s v="Express Air"/>
    <n v="-98.23"/>
    <n v="9.7100000000000009"/>
    <n v="9.4499999999999993"/>
    <s v="Joel Jenkins"/>
    <s v="Ontario"/>
    <s v="Ontario"/>
    <s v="Corporate"/>
    <s v="Office Supplies"/>
    <s v="Storage &amp; Organization"/>
    <n v="0.6"/>
  </r>
  <r>
    <n v="35908"/>
    <d v="2010-12-12T00:00:00"/>
    <d v="2010-12-14T00:00:00"/>
    <s v="December"/>
    <s v="2010"/>
    <n v="2"/>
    <b v="0"/>
    <s v="Not Specified"/>
    <n v="40"/>
    <n v="240.18"/>
    <n v="0.06"/>
    <s v="Regular Air"/>
    <n v="-160.21"/>
    <n v="5.78"/>
    <n v="7.64"/>
    <s v="Brad Eason"/>
    <s v="Ontario"/>
    <s v="Ontario"/>
    <s v="Small Business"/>
    <s v="Office Supplies"/>
    <s v="Paper"/>
    <n v="0.36"/>
  </r>
  <r>
    <n v="35908"/>
    <d v="2010-12-12T00:00:00"/>
    <d v="2010-12-13T00:00:00"/>
    <s v="December"/>
    <s v="2010"/>
    <n v="1"/>
    <b v="0"/>
    <s v="Not Specified"/>
    <n v="45"/>
    <n v="529.28"/>
    <n v="0.1"/>
    <s v="Express Air"/>
    <n v="-30.27"/>
    <n v="12.21"/>
    <n v="4.8099999999999996"/>
    <s v="Brad Eason"/>
    <s v="Ontario"/>
    <s v="Ontario"/>
    <s v="Small Business"/>
    <s v="Office Supplies"/>
    <s v="Storage &amp; Organization"/>
    <n v="0.57999999999999996"/>
  </r>
  <r>
    <n v="36706"/>
    <d v="2009-04-11T00:00:00"/>
    <d v="2009-04-13T00:00:00"/>
    <s v="April"/>
    <s v="2009"/>
    <n v="2"/>
    <b v="0"/>
    <s v="Not Specified"/>
    <n v="47"/>
    <n v="887.45"/>
    <n v="0.1"/>
    <s v="Regular Air"/>
    <n v="365.79"/>
    <n v="20.98"/>
    <n v="1.49"/>
    <s v="Brad Eason"/>
    <s v="Ontario"/>
    <s v="Ontario"/>
    <s v="Small Business"/>
    <s v="Office Supplies"/>
    <s v="Binders and Binder Accessories"/>
    <n v="0.35"/>
  </r>
  <r>
    <n v="36706"/>
    <d v="2009-04-11T00:00:00"/>
    <d v="2009-04-13T00:00:00"/>
    <s v="April"/>
    <s v="2009"/>
    <n v="2"/>
    <b v="0"/>
    <s v="Not Specified"/>
    <n v="7"/>
    <n v="355.97"/>
    <n v="0.03"/>
    <s v="Regular Air"/>
    <n v="-4.46"/>
    <n v="48.04"/>
    <n v="19.989999999999998"/>
    <s v="Brad Eason"/>
    <s v="Ontario"/>
    <s v="Ontario"/>
    <s v="Small Business"/>
    <s v="Office Supplies"/>
    <s v="Paper"/>
    <n v="0.37"/>
  </r>
  <r>
    <n v="37121"/>
    <d v="2011-03-15T00:00:00"/>
    <d v="2011-03-16T00:00:00"/>
    <s v="March"/>
    <s v="2011"/>
    <n v="1"/>
    <b v="0"/>
    <s v="Not Specified"/>
    <n v="44"/>
    <n v="9499.2999999999993"/>
    <n v="0.01"/>
    <s v="Delivery Truck"/>
    <n v="618.36"/>
    <n v="216.6"/>
    <n v="64.2"/>
    <s v="Bill Donatelli"/>
    <s v="Ontario"/>
    <s v="Ontario"/>
    <s v="Corporate"/>
    <s v="Furniture"/>
    <s v="Chairs &amp; Chairmats"/>
    <n v="0.59"/>
  </r>
  <r>
    <n v="38528"/>
    <d v="2011-12-20T00:00:00"/>
    <d v="2011-12-21T00:00:00"/>
    <s v="December"/>
    <s v="2011"/>
    <n v="1"/>
    <b v="0"/>
    <s v="Critical"/>
    <n v="36"/>
    <n v="2544.9850000000001"/>
    <n v="7.0000000000000007E-2"/>
    <s v="Regular Air"/>
    <n v="-113.06"/>
    <n v="85.99"/>
    <n v="0.99"/>
    <s v="Russell Applegate"/>
    <s v="Ontario"/>
    <s v="Ontario"/>
    <s v="Small Business"/>
    <s v="Technology"/>
    <s v="Telephones and Communication"/>
    <n v="0.85"/>
  </r>
  <r>
    <n v="38853"/>
    <d v="2012-03-23T00:00:00"/>
    <d v="2012-03-27T00:00:00"/>
    <s v="March"/>
    <s v="2012"/>
    <n v="4"/>
    <b v="0"/>
    <s v="low"/>
    <n v="13"/>
    <n v="728.02499999999998"/>
    <n v="0.04"/>
    <s v="Regular Air"/>
    <n v="20"/>
    <n v="65.989999999999995"/>
    <n v="2.5"/>
    <s v="Duane Benoit"/>
    <s v="Ontario"/>
    <s v="Ontario"/>
    <s v="Home Office"/>
    <s v="Technology"/>
    <s v="Telephones and Communication"/>
    <n v="0.55000000000000004"/>
  </r>
  <r>
    <n v="39590"/>
    <d v="2011-05-14T00:00:00"/>
    <d v="2011-05-21T00:00:00"/>
    <s v="May"/>
    <s v="2011"/>
    <n v="7"/>
    <b v="0"/>
    <s v="low"/>
    <n v="9"/>
    <n v="79.25"/>
    <n v="0"/>
    <s v="Express Air"/>
    <n v="-13.25"/>
    <n v="7.64"/>
    <n v="5.83"/>
    <s v="Jason Gross"/>
    <s v="Ontario"/>
    <s v="Ontario"/>
    <s v="Small Business"/>
    <s v="Office Supplies"/>
    <s v="Paper"/>
    <n v="0.36"/>
  </r>
  <r>
    <n v="40707"/>
    <d v="2009-06-11T00:00:00"/>
    <d v="2009-06-13T00:00:00"/>
    <s v="June"/>
    <s v="2009"/>
    <n v="2"/>
    <b v="0"/>
    <s v="High"/>
    <n v="26"/>
    <n v="1495.184"/>
    <n v="0"/>
    <s v="Regular Air"/>
    <n v="211.09"/>
    <n v="65.989999999999995"/>
    <n v="8.99"/>
    <s v="Harold Pawlan"/>
    <s v="Ontario"/>
    <s v="Ontario"/>
    <s v="Small Business"/>
    <s v="Technology"/>
    <s v="Telephones and Communication"/>
    <n v="0.56000000000000005"/>
  </r>
  <r>
    <n v="40961"/>
    <d v="2011-03-30T00:00:00"/>
    <d v="2011-03-31T00:00:00"/>
    <s v="March"/>
    <s v="2011"/>
    <n v="1"/>
    <b v="0"/>
    <s v="Medium"/>
    <n v="7"/>
    <n v="23.84"/>
    <n v="0.02"/>
    <s v="Regular Air"/>
    <n v="5.88"/>
    <n v="3.15"/>
    <n v="0.5"/>
    <s v="Bill Donatelli"/>
    <s v="Ontario"/>
    <s v="Ontario"/>
    <s v="Corporate"/>
    <s v="Office Supplies"/>
    <s v="Labels"/>
    <n v="0.37"/>
  </r>
  <r>
    <n v="41026"/>
    <d v="2011-04-19T00:00:00"/>
    <d v="2011-04-20T00:00:00"/>
    <s v="April"/>
    <s v="2011"/>
    <n v="1"/>
    <b v="0"/>
    <s v="Medium"/>
    <n v="8"/>
    <n v="709.37"/>
    <n v="0.1"/>
    <s v="Delivery Truck"/>
    <n v="-281.76"/>
    <n v="89.99"/>
    <n v="42"/>
    <s v="Duane Benoit"/>
    <s v="Ontario"/>
    <s v="Ontario"/>
    <s v="Home Office"/>
    <s v="Furniture"/>
    <s v="Chairs &amp; Chairmats"/>
    <n v="0.66"/>
  </r>
  <r>
    <n v="41026"/>
    <d v="2011-04-19T00:00:00"/>
    <d v="2011-04-19T00:00:00"/>
    <s v="April"/>
    <s v="2011"/>
    <n v="0"/>
    <s v="FREE DELIVERY"/>
    <s v="Medium"/>
    <n v="19"/>
    <n v="59.76"/>
    <n v="0.1"/>
    <s v="Express Air"/>
    <n v="-33.11"/>
    <n v="3.14"/>
    <n v="1.92"/>
    <s v="Duane Benoit"/>
    <s v="Ontario"/>
    <s v="Ontario"/>
    <s v="Home Office"/>
    <s v="Office Supplies"/>
    <s v="Scissors, Rulers and Trimmers"/>
    <n v="0.84"/>
  </r>
  <r>
    <n v="41543"/>
    <d v="2009-02-06T00:00:00"/>
    <d v="2009-02-10T00:00:00"/>
    <s v="February"/>
    <s v="2009"/>
    <n v="4"/>
    <b v="0"/>
    <s v="low"/>
    <n v="45"/>
    <n v="7548.65"/>
    <n v="0.03"/>
    <s v="Delivery Truck"/>
    <n v="1385.35"/>
    <n v="160.97999999999999"/>
    <n v="30"/>
    <s v="Bill Donatelli"/>
    <s v="Ontario"/>
    <s v="Ontario"/>
    <s v="Corporate"/>
    <s v="Furniture"/>
    <s v="Chairs &amp; Chairmats"/>
    <n v="0.62"/>
  </r>
  <r>
    <n v="41543"/>
    <d v="2009-02-06T00:00:00"/>
    <d v="2009-02-10T00:00:00"/>
    <s v="February"/>
    <s v="2009"/>
    <n v="4"/>
    <b v="0"/>
    <s v="low"/>
    <n v="24"/>
    <n v="1318.8685"/>
    <n v="0.03"/>
    <s v="Regular Air"/>
    <n v="172.33"/>
    <n v="65.989999999999995"/>
    <n v="3.99"/>
    <s v="Bill Donatelli"/>
    <s v="Ontario"/>
    <s v="Ontario"/>
    <s v="Corporate"/>
    <s v="Technology"/>
    <s v="Telephones and Communication"/>
    <n v="0.59"/>
  </r>
  <r>
    <n v="41606"/>
    <d v="2009-06-23T00:00:00"/>
    <d v="2009-06-24T00:00:00"/>
    <s v="June"/>
    <s v="2009"/>
    <n v="1"/>
    <b v="0"/>
    <s v="High"/>
    <n v="23"/>
    <n v="4514.8599999999997"/>
    <n v="0.09"/>
    <s v="Delivery Truck"/>
    <n v="-641.09"/>
    <n v="200.98"/>
    <n v="55.96"/>
    <s v="Brad Eason"/>
    <s v="Ontario"/>
    <s v="Ontario"/>
    <s v="Small Business"/>
    <s v="Furniture"/>
    <s v="Bookcases"/>
    <n v="0.75"/>
  </r>
  <r>
    <n v="41606"/>
    <d v="2009-06-23T00:00:00"/>
    <d v="2009-06-24T00:00:00"/>
    <s v="June"/>
    <s v="2009"/>
    <n v="1"/>
    <b v="0"/>
    <s v="High"/>
    <n v="30"/>
    <n v="79.14"/>
    <n v="0.09"/>
    <s v="Regular Air"/>
    <n v="-4.7300000000000004"/>
    <n v="2.78"/>
    <n v="0.97"/>
    <s v="Brad Eason"/>
    <s v="Ontario"/>
    <s v="Ontario"/>
    <s v="Small Business"/>
    <s v="Office Supplies"/>
    <s v="Pens &amp; Art Supplies"/>
    <n v="0.59"/>
  </r>
  <r>
    <n v="41926"/>
    <d v="2011-02-05T00:00:00"/>
    <d v="2011-02-06T00:00:00"/>
    <s v="February"/>
    <s v="2011"/>
    <n v="1"/>
    <b v="0"/>
    <s v="High"/>
    <n v="17"/>
    <n v="112.57"/>
    <n v="0.08"/>
    <s v="Regular Air"/>
    <n v="-28.53"/>
    <n v="6.48"/>
    <n v="5.14"/>
    <s v="Harold Pawlan"/>
    <s v="Ontario"/>
    <s v="Ontario"/>
    <s v="Small Business"/>
    <s v="Office Supplies"/>
    <s v="Paper"/>
    <n v="0.37"/>
  </r>
  <r>
    <n v="41926"/>
    <d v="2011-02-05T00:00:00"/>
    <d v="2011-02-05T00:00:00"/>
    <s v="February"/>
    <s v="2011"/>
    <n v="0"/>
    <s v="FREE DELIVERY"/>
    <s v="High"/>
    <n v="43"/>
    <n v="1562.69"/>
    <n v="0"/>
    <s v="Regular Air"/>
    <n v="287.74"/>
    <n v="34.76"/>
    <n v="8.2200000000000006"/>
    <s v="Harold Pawlan"/>
    <s v="Ontario"/>
    <s v="Ontario"/>
    <s v="Small Business"/>
    <s v="Office Supplies"/>
    <s v="Storage &amp; Organization"/>
    <n v="0.56999999999999995"/>
  </r>
  <r>
    <n v="50533"/>
    <d v="2011-05-31T00:00:00"/>
    <d v="2011-06-02T00:00:00"/>
    <s v="June"/>
    <s v="2011"/>
    <n v="2"/>
    <b v="0"/>
    <s v="Not Specified"/>
    <n v="32"/>
    <n v="1974.66"/>
    <n v="0.06"/>
    <s v="Express Air"/>
    <n v="-929.68"/>
    <n v="64.650000000000006"/>
    <n v="35"/>
    <s v="Adam Bellavance"/>
    <s v="Ontario"/>
    <s v="Ontario"/>
    <s v="Small Business"/>
    <s v="Office Supplies"/>
    <s v="Storage &amp; Organization"/>
    <n v="0.8"/>
  </r>
  <r>
    <n v="50533"/>
    <d v="2011-05-31T00:00:00"/>
    <d v="2011-06-01T00:00:00"/>
    <s v="June"/>
    <s v="2011"/>
    <n v="1"/>
    <b v="0"/>
    <s v="Not Specified"/>
    <n v="3"/>
    <n v="73.44"/>
    <n v="0"/>
    <s v="Delivery Truck"/>
    <n v="-53.78"/>
    <n v="15.23"/>
    <n v="27.75"/>
    <s v="Adam Bellavance"/>
    <s v="Ontario"/>
    <s v="Ontario"/>
    <s v="Small Business"/>
    <s v="Furniture"/>
    <s v="Tables"/>
    <n v="0.76"/>
  </r>
  <r>
    <n v="51747"/>
    <d v="2012-07-05T00:00:00"/>
    <d v="2012-07-06T00:00:00"/>
    <s v="July"/>
    <s v="2012"/>
    <n v="1"/>
    <b v="0"/>
    <s v="Medium"/>
    <n v="3"/>
    <n v="12.11"/>
    <n v="0.02"/>
    <s v="Regular Air"/>
    <n v="-0.98"/>
    <n v="3.69"/>
    <n v="0.5"/>
    <s v="Harold Pawlan"/>
    <s v="Ontario"/>
    <s v="Ontario"/>
    <s v="Small Business"/>
    <s v="Office Supplies"/>
    <s v="Labels"/>
    <n v="0.38"/>
  </r>
  <r>
    <n v="53314"/>
    <d v="2010-09-19T00:00:00"/>
    <d v="2010-09-19T00:00:00"/>
    <s v="September"/>
    <s v="2010"/>
    <n v="0"/>
    <s v="FREE DELIVERY"/>
    <s v="High"/>
    <n v="33"/>
    <n v="2667.92"/>
    <n v="0.01"/>
    <s v="Regular Air"/>
    <n v="1049.02"/>
    <n v="78.69"/>
    <n v="19.989999999999998"/>
    <s v="Cari Sayre"/>
    <s v="Ontario"/>
    <s v="Ontario"/>
    <s v="Home Office"/>
    <s v="Furniture"/>
    <s v="Office Furnishings"/>
    <n v="0.43"/>
  </r>
  <r>
    <n v="53314"/>
    <d v="2010-09-19T00:00:00"/>
    <d v="2010-09-21T00:00:00"/>
    <s v="September"/>
    <s v="2010"/>
    <n v="2"/>
    <b v="0"/>
    <s v="High"/>
    <n v="15"/>
    <n v="2236.15"/>
    <n v="0.05"/>
    <s v="Delivery Truck"/>
    <n v="-310.95"/>
    <n v="145.97999999999999"/>
    <n v="51.92"/>
    <s v="Cari Sayre"/>
    <s v="Ontario"/>
    <s v="Ontario"/>
    <s v="Home Office"/>
    <s v="Furniture"/>
    <s v="Tables"/>
    <n v="0.69"/>
  </r>
  <r>
    <n v="54791"/>
    <d v="2012-12-20T00:00:00"/>
    <d v="2012-12-22T00:00:00"/>
    <s v="December"/>
    <s v="2012"/>
    <n v="2"/>
    <b v="0"/>
    <s v="High"/>
    <n v="45"/>
    <n v="4165.04"/>
    <n v="0"/>
    <s v="Delivery Truck"/>
    <n v="135.68"/>
    <n v="90.98"/>
    <n v="30"/>
    <s v="Lisa DeCherney"/>
    <s v="Ontario"/>
    <s v="Ontario"/>
    <s v="Corporate"/>
    <s v="Furniture"/>
    <s v="Chairs &amp; Chairmats"/>
    <n v="0.61"/>
  </r>
  <r>
    <n v="54912"/>
    <d v="2011-07-21T00:00:00"/>
    <d v="2011-07-28T00:00:00"/>
    <s v="July"/>
    <s v="2011"/>
    <n v="7"/>
    <b v="0"/>
    <s v="low"/>
    <n v="17"/>
    <n v="117.33"/>
    <n v="7.0000000000000007E-2"/>
    <s v="Regular Air"/>
    <n v="10.31"/>
    <n v="6.69"/>
    <n v="3.1"/>
    <s v="Harold Pawlan"/>
    <s v="Ontario"/>
    <s v="Ontario"/>
    <s v="Small Business"/>
    <s v="Office Supplies"/>
    <s v="Paper"/>
    <n v="0.36"/>
  </r>
  <r>
    <n v="55269"/>
    <d v="2010-03-07T00:00:00"/>
    <d v="2010-03-08T00:00:00"/>
    <s v="March"/>
    <s v="2010"/>
    <n v="1"/>
    <b v="0"/>
    <s v="Medium"/>
    <n v="1"/>
    <n v="49.61"/>
    <n v="0"/>
    <s v="Regular Air"/>
    <n v="-41.82"/>
    <n v="30.98"/>
    <n v="17.079999999999998"/>
    <s v="Adam Bellavance"/>
    <s v="Ontario"/>
    <s v="Ontario"/>
    <s v="Small Business"/>
    <s v="Office Supplies"/>
    <s v="Paper"/>
    <n v="0.4"/>
  </r>
  <r>
    <n v="56101"/>
    <d v="2010-07-19T00:00:00"/>
    <d v="2010-07-21T00:00:00"/>
    <s v="July"/>
    <s v="2010"/>
    <n v="2"/>
    <b v="0"/>
    <s v="Not Specified"/>
    <n v="1"/>
    <n v="21.45"/>
    <n v="0.01"/>
    <s v="Regular Air"/>
    <n v="-7.22"/>
    <n v="14.42"/>
    <n v="6.75"/>
    <s v="Bill Donatelli"/>
    <s v="Ontario"/>
    <s v="Ontario"/>
    <s v="Corporate"/>
    <s v="Office Supplies"/>
    <s v="Appliances"/>
    <n v="0.52"/>
  </r>
  <r>
    <n v="56101"/>
    <d v="2010-07-19T00:00:00"/>
    <d v="2010-07-22T00:00:00"/>
    <s v="July"/>
    <s v="2010"/>
    <n v="3"/>
    <b v="0"/>
    <s v="Not Specified"/>
    <n v="44"/>
    <n v="5347.13"/>
    <n v="0.08"/>
    <s v="Regular Air"/>
    <n v="1886.41"/>
    <n v="122.99"/>
    <n v="19.989999999999998"/>
    <s v="Bill Donatelli"/>
    <s v="Ontario"/>
    <s v="Ontario"/>
    <s v="Corporate"/>
    <s v="Office Supplies"/>
    <s v="Binders and Binder Accessories"/>
    <n v="0.37"/>
  </r>
  <r>
    <n v="56582"/>
    <d v="2009-06-12T00:00:00"/>
    <d v="2009-06-12T00:00:00"/>
    <s v="June"/>
    <s v="2009"/>
    <n v="0"/>
    <s v="FREE DELIVERY"/>
    <s v="low"/>
    <n v="36"/>
    <n v="4581.41"/>
    <n v="0.04"/>
    <s v="Delivery Truck"/>
    <n v="-904.73"/>
    <n v="130.97999999999999"/>
    <n v="54.74"/>
    <s v="Harold Pawlan"/>
    <s v="Ontario"/>
    <s v="Ontario"/>
    <s v="Small Business"/>
    <s v="Furniture"/>
    <s v="Bookcases"/>
    <n v="0.69"/>
  </r>
  <r>
    <n v="56677"/>
    <d v="2009-04-11T00:00:00"/>
    <d v="2009-04-12T00:00:00"/>
    <s v="April"/>
    <s v="2009"/>
    <n v="1"/>
    <b v="0"/>
    <s v="High"/>
    <n v="35"/>
    <n v="430.55"/>
    <n v="0"/>
    <s v="Regular Air"/>
    <n v="120.01"/>
    <n v="12.22"/>
    <n v="2.85"/>
    <s v="Roy Skaria"/>
    <s v="Ontario"/>
    <s v="Ontario"/>
    <s v="Corporate"/>
    <s v="Furniture"/>
    <s v="Office Furnishings"/>
    <n v="0.55000000000000004"/>
  </r>
  <r>
    <n v="58725"/>
    <d v="2010-05-20T00:00:00"/>
    <d v="2010-05-21T00:00:00"/>
    <s v="May"/>
    <s v="2010"/>
    <n v="1"/>
    <b v="0"/>
    <s v="Not Specified"/>
    <n v="20"/>
    <n v="148.31"/>
    <n v="0.03"/>
    <s v="Regular Air"/>
    <n v="37.33"/>
    <n v="7.04"/>
    <n v="2.17"/>
    <s v="Joel Jenkins"/>
    <s v="Ontario"/>
    <s v="Ontario"/>
    <s v="Corporate"/>
    <s v="Office Supplies"/>
    <s v="Paper"/>
    <n v="0.38"/>
  </r>
  <r>
    <n v="59683"/>
    <d v="2012-10-13T00:00:00"/>
    <d v="2012-10-14T00:00:00"/>
    <s v="October"/>
    <s v="2012"/>
    <n v="1"/>
    <b v="0"/>
    <s v="Not Specified"/>
    <n v="37"/>
    <n v="191.36"/>
    <n v="0.05"/>
    <s v="Regular Air"/>
    <n v="-82.09"/>
    <n v="4.91"/>
    <n v="4.97"/>
    <s v="Bill Donatelli"/>
    <s v="Ontario"/>
    <s v="Ontario"/>
    <s v="Small Business"/>
    <s v="Office Supplies"/>
    <s v="Binders and Binder Accessories"/>
    <n v="0.38"/>
  </r>
  <r>
    <n v="837"/>
    <d v="2009-06-14T00:00:00"/>
    <d v="2009-06-16T00:00:00"/>
    <s v="June"/>
    <s v="2009"/>
    <n v="2"/>
    <b v="0"/>
    <s v="Not Specified"/>
    <n v="11"/>
    <n v="65.7"/>
    <n v="0.01"/>
    <s v="Regular Air"/>
    <n v="13.41"/>
    <n v="5.84"/>
    <n v="0.83"/>
    <s v="Sean O'Donnell"/>
    <s v="Ontario"/>
    <s v="Ontario"/>
    <s v="Corporate"/>
    <s v="Office Supplies"/>
    <s v="Pens &amp; Art Supplies"/>
    <n v="0.49"/>
  </r>
  <r>
    <n v="1059"/>
    <d v="2009-02-26T00:00:00"/>
    <d v="2009-02-28T00:00:00"/>
    <s v="February"/>
    <s v="2009"/>
    <n v="2"/>
    <b v="0"/>
    <s v="Critical"/>
    <n v="22"/>
    <n v="127.33"/>
    <n v="0.02"/>
    <s v="Regular Air"/>
    <n v="5.3"/>
    <n v="5.34"/>
    <n v="2.99"/>
    <s v="Sean O'Donnell"/>
    <s v="Ontario"/>
    <s v="Ontario"/>
    <s v="Corporate"/>
    <s v="Office Supplies"/>
    <s v="Binders and Binder Accessories"/>
    <n v="0.38"/>
  </r>
  <r>
    <n v="1059"/>
    <d v="2009-02-26T00:00:00"/>
    <d v="2009-02-27T00:00:00"/>
    <s v="February"/>
    <s v="2009"/>
    <n v="1"/>
    <b v="0"/>
    <s v="Critical"/>
    <n v="24"/>
    <n v="990.1"/>
    <n v="0.03"/>
    <s v="Regular Air"/>
    <n v="310.22000000000003"/>
    <n v="40.98"/>
    <n v="7.47"/>
    <s v="Sean O'Donnell"/>
    <s v="Ontario"/>
    <s v="Ontario"/>
    <s v="Corporate"/>
    <s v="Office Supplies"/>
    <s v="Binders and Binder Accessories"/>
    <n v="0.37"/>
  </r>
  <r>
    <n v="1826"/>
    <d v="2012-04-15T00:00:00"/>
    <d v="2012-04-16T00:00:00"/>
    <s v="April"/>
    <s v="2012"/>
    <n v="1"/>
    <b v="0"/>
    <s v="Not Specified"/>
    <n v="5"/>
    <n v="28.32"/>
    <n v="0.09"/>
    <s v="Regular Air"/>
    <n v="-14.35"/>
    <n v="4.9800000000000004"/>
    <n v="4.75"/>
    <s v="Susan Vittorini"/>
    <s v="Ontario"/>
    <s v="Ontario"/>
    <s v="Corporate"/>
    <s v="Office Supplies"/>
    <s v="Paper"/>
    <n v="0.36"/>
  </r>
  <r>
    <n v="2020"/>
    <d v="2010-06-20T00:00:00"/>
    <d v="2010-06-22T00:00:00"/>
    <s v="June"/>
    <s v="2010"/>
    <n v="2"/>
    <b v="0"/>
    <s v="Medium"/>
    <n v="42"/>
    <n v="213.75"/>
    <n v="0.03"/>
    <s v="Regular Air"/>
    <n v="-188.77"/>
    <n v="5.0199999999999996"/>
    <n v="5.14"/>
    <s v="Sandra Glassco"/>
    <s v="Ontario"/>
    <s v="Ontario"/>
    <s v="Home Office"/>
    <s v="Technology"/>
    <s v="Computer Peripherals"/>
    <n v="0.79"/>
  </r>
  <r>
    <n v="10340"/>
    <d v="2011-06-22T00:00:00"/>
    <d v="2011-06-23T00:00:00"/>
    <s v="June"/>
    <s v="2011"/>
    <n v="1"/>
    <b v="0"/>
    <s v="High"/>
    <n v="24"/>
    <n v="7547.14"/>
    <n v="0.03"/>
    <s v="Regular Air"/>
    <n v="2080.48"/>
    <n v="320.98"/>
    <n v="24.49"/>
    <s v="Sandra Glassco"/>
    <s v="Ontario"/>
    <s v="Ontario"/>
    <s v="Home Office"/>
    <s v="Furniture"/>
    <s v="Chairs &amp; Chairmats"/>
    <n v="0.55000000000000004"/>
  </r>
  <r>
    <n v="10340"/>
    <d v="2011-06-22T00:00:00"/>
    <d v="2011-06-23T00:00:00"/>
    <s v="June"/>
    <s v="2011"/>
    <n v="1"/>
    <b v="0"/>
    <s v="High"/>
    <n v="2"/>
    <n v="224.32"/>
    <n v="0.08"/>
    <s v="Regular Air"/>
    <n v="-178.77"/>
    <n v="110.98"/>
    <n v="13.99"/>
    <s v="Sandra Glassco"/>
    <s v="Ontario"/>
    <s v="Ontario"/>
    <s v="Home Office"/>
    <s v="Furniture"/>
    <s v="Office Furnishings"/>
    <n v="0.69"/>
  </r>
  <r>
    <n v="10340"/>
    <d v="2011-06-22T00:00:00"/>
    <d v="2011-06-25T00:00:00"/>
    <s v="June"/>
    <s v="2011"/>
    <n v="3"/>
    <b v="0"/>
    <s v="High"/>
    <n v="15"/>
    <n v="311.98"/>
    <n v="0.09"/>
    <s v="Regular Air"/>
    <n v="-9.7799999999999994"/>
    <n v="22.01"/>
    <n v="5.53"/>
    <s v="Sandra Glassco"/>
    <s v="Ontario"/>
    <s v="Ontario"/>
    <s v="Home Office"/>
    <s v="Office Supplies"/>
    <s v="Pens &amp; Art Supplies"/>
    <n v="0.59"/>
  </r>
  <r>
    <n v="11044"/>
    <d v="2012-06-24T00:00:00"/>
    <d v="2012-06-25T00:00:00"/>
    <s v="June"/>
    <s v="2012"/>
    <n v="1"/>
    <b v="0"/>
    <s v="Medium"/>
    <n v="3"/>
    <n v="14.49"/>
    <n v="0.09"/>
    <s v="Regular Air"/>
    <n v="-12.58"/>
    <n v="3.28"/>
    <n v="5"/>
    <s v="Sandra Glassco"/>
    <s v="Ontario"/>
    <s v="Ontario"/>
    <s v="Home Office"/>
    <s v="Office Supplies"/>
    <s v="Pens &amp; Art Supplies"/>
    <n v="0.56000000000000005"/>
  </r>
  <r>
    <n v="13313"/>
    <d v="2009-07-16T00:00:00"/>
    <d v="2009-07-18T00:00:00"/>
    <s v="July"/>
    <s v="2009"/>
    <n v="2"/>
    <b v="0"/>
    <s v="Not Specified"/>
    <n v="18"/>
    <n v="243.51"/>
    <n v="0.02"/>
    <s v="Regular Air"/>
    <n v="-159.86000000000001"/>
    <n v="12.99"/>
    <n v="14.37"/>
    <s v="Skye Norling"/>
    <s v="Ontario"/>
    <s v="Ontario"/>
    <s v="Home Office"/>
    <s v="Furniture"/>
    <s v="Office Furnishings"/>
    <n v="0.73"/>
  </r>
  <r>
    <n v="13313"/>
    <d v="2009-07-16T00:00:00"/>
    <d v="2009-07-18T00:00:00"/>
    <s v="July"/>
    <s v="2009"/>
    <n v="2"/>
    <b v="0"/>
    <s v="Not Specified"/>
    <n v="22"/>
    <n v="755.6"/>
    <n v="0.05"/>
    <s v="Regular Air"/>
    <n v="223.44"/>
    <n v="35.44"/>
    <n v="7.5"/>
    <s v="Skye Norling"/>
    <s v="Ontario"/>
    <s v="Ontario"/>
    <s v="Home Office"/>
    <s v="Office Supplies"/>
    <s v="Paper"/>
    <n v="0.38"/>
  </r>
  <r>
    <n v="13313"/>
    <d v="2009-07-16T00:00:00"/>
    <d v="2009-07-19T00:00:00"/>
    <s v="July"/>
    <s v="2009"/>
    <n v="3"/>
    <b v="0"/>
    <s v="Not Specified"/>
    <n v="45"/>
    <n v="592.73"/>
    <n v="0.02"/>
    <s v="Regular Air"/>
    <n v="75.010000000000005"/>
    <n v="12.98"/>
    <n v="3.14"/>
    <s v="Skye Norling"/>
    <s v="Ontario"/>
    <s v="Ontario"/>
    <s v="Home Office"/>
    <s v="Office Supplies"/>
    <s v="Scissors, Rulers and Trimmers"/>
    <n v="0.6"/>
  </r>
  <r>
    <n v="15718"/>
    <d v="2009-01-27T00:00:00"/>
    <d v="2009-01-28T00:00:00"/>
    <s v="January"/>
    <s v="2009"/>
    <n v="1"/>
    <b v="0"/>
    <s v="Critical"/>
    <n v="36"/>
    <n v="100.87"/>
    <n v="0.09"/>
    <s v="Regular Air"/>
    <n v="8.4"/>
    <n v="2.94"/>
    <n v="0.7"/>
    <s v="Sean O'Donnell"/>
    <s v="Ontario"/>
    <s v="Ontario"/>
    <s v="Corporate"/>
    <s v="Office Supplies"/>
    <s v="Pens &amp; Art Supplies"/>
    <n v="0.57999999999999996"/>
  </r>
  <r>
    <n v="17506"/>
    <d v="2010-02-28T00:00:00"/>
    <d v="2010-03-04T00:00:00"/>
    <s v="March"/>
    <s v="2010"/>
    <n v="4"/>
    <b v="0"/>
    <s v="low"/>
    <n v="33"/>
    <n v="9473.31"/>
    <n v="0.03"/>
    <s v="Delivery Truck"/>
    <n v="1939.11"/>
    <n v="294.62"/>
    <n v="42.52"/>
    <s v="Susan Vittorini"/>
    <s v="Ontario"/>
    <s v="Ontario"/>
    <s v="Home Office"/>
    <s v="Office Supplies"/>
    <s v="Appliances"/>
    <n v="0.56999999999999995"/>
  </r>
  <r>
    <n v="20003"/>
    <d v="2012-01-30T00:00:00"/>
    <d v="2012-01-31T00:00:00"/>
    <s v="January"/>
    <s v="2012"/>
    <n v="1"/>
    <b v="0"/>
    <s v="Medium"/>
    <n v="39"/>
    <n v="796.08"/>
    <n v="0.05"/>
    <s v="Regular Air"/>
    <n v="30.29"/>
    <n v="19.98"/>
    <n v="4"/>
    <s v="Shirley Schmidt"/>
    <s v="Ontario"/>
    <s v="Ontario"/>
    <s v="Corporate"/>
    <s v="Technology"/>
    <s v="Computer Peripherals"/>
    <n v="0.68"/>
  </r>
  <r>
    <n v="20805"/>
    <d v="2011-01-10T00:00:00"/>
    <d v="2011-01-13T00:00:00"/>
    <s v="January"/>
    <s v="2011"/>
    <n v="3"/>
    <b v="0"/>
    <s v="High"/>
    <n v="12"/>
    <n v="69.98"/>
    <n v="0.06"/>
    <s v="Regular Air"/>
    <n v="-58.33"/>
    <n v="5.53"/>
    <n v="6.98"/>
    <s v="Sandra Glassco"/>
    <s v="Ontario"/>
    <s v="Ontario"/>
    <s v="Home Office"/>
    <s v="Office Supplies"/>
    <s v="Binders and Binder Accessories"/>
    <n v="0.39"/>
  </r>
  <r>
    <n v="20805"/>
    <d v="2011-01-10T00:00:00"/>
    <d v="2011-01-12T00:00:00"/>
    <s v="January"/>
    <s v="2011"/>
    <n v="2"/>
    <b v="0"/>
    <s v="High"/>
    <n v="35"/>
    <n v="418.34"/>
    <n v="0.08"/>
    <s v="Regular Air"/>
    <n v="73.569999999999993"/>
    <n v="12.58"/>
    <n v="5.16"/>
    <s v="Sandra Glassco"/>
    <s v="Ontario"/>
    <s v="Ontario"/>
    <s v="Home Office"/>
    <s v="Furniture"/>
    <s v="Office Furnishings"/>
    <n v="0.43"/>
  </r>
  <r>
    <n v="20805"/>
    <d v="2011-01-10T00:00:00"/>
    <d v="2011-01-11T00:00:00"/>
    <s v="January"/>
    <s v="2011"/>
    <n v="1"/>
    <b v="0"/>
    <s v="High"/>
    <n v="3"/>
    <n v="17.7"/>
    <n v="0.06"/>
    <s v="Regular Air"/>
    <n v="-10.37"/>
    <n v="4.28"/>
    <n v="4.79"/>
    <s v="Sandra Glassco"/>
    <s v="Ontario"/>
    <s v="Ontario"/>
    <s v="Home Office"/>
    <s v="Office Supplies"/>
    <s v="Paper"/>
    <n v="0.4"/>
  </r>
  <r>
    <n v="20805"/>
    <d v="2011-01-10T00:00:00"/>
    <d v="2011-01-11T00:00:00"/>
    <s v="January"/>
    <s v="2011"/>
    <n v="1"/>
    <b v="0"/>
    <s v="High"/>
    <n v="12"/>
    <n v="45.61"/>
    <n v="0.1"/>
    <s v="Regular Air"/>
    <n v="9.18"/>
    <n v="3.85"/>
    <n v="0.7"/>
    <s v="Sandra Glassco"/>
    <s v="Ontario"/>
    <s v="Ontario"/>
    <s v="Home Office"/>
    <s v="Office Supplies"/>
    <s v="Pens &amp; Art Supplies"/>
    <n v="0.44"/>
  </r>
  <r>
    <n v="23524"/>
    <d v="2009-04-28T00:00:00"/>
    <d v="2009-04-30T00:00:00"/>
    <s v="April"/>
    <s v="2009"/>
    <n v="2"/>
    <b v="0"/>
    <s v="High"/>
    <n v="28"/>
    <n v="129.33000000000001"/>
    <n v="0.04"/>
    <s v="Express Air"/>
    <n v="48.25"/>
    <n v="4.13"/>
    <n v="0.99"/>
    <s v="Sandra Glassco"/>
    <s v="Ontario"/>
    <s v="Ontario"/>
    <s v="Home Office"/>
    <s v="Office Supplies"/>
    <s v="Labels"/>
    <n v="0.39"/>
  </r>
  <r>
    <n v="23524"/>
    <d v="2009-04-28T00:00:00"/>
    <d v="2009-04-30T00:00:00"/>
    <s v="April"/>
    <s v="2009"/>
    <n v="2"/>
    <b v="0"/>
    <s v="High"/>
    <n v="46"/>
    <n v="2461.23"/>
    <n v="0.06"/>
    <s v="Regular Air"/>
    <n v="748.2"/>
    <n v="55.48"/>
    <n v="14.3"/>
    <s v="Sandra Glassco"/>
    <s v="Ontario"/>
    <s v="Ontario"/>
    <s v="Home Office"/>
    <s v="Office Supplies"/>
    <s v="Paper"/>
    <n v="0.37"/>
  </r>
  <r>
    <n v="29860"/>
    <d v="2009-09-13T00:00:00"/>
    <d v="2009-09-16T00:00:00"/>
    <s v="September"/>
    <s v="2009"/>
    <n v="3"/>
    <b v="0"/>
    <s v="Critical"/>
    <n v="48"/>
    <n v="8295.2900000000009"/>
    <n v="0.08"/>
    <s v="Regular Air"/>
    <n v="2267.2199999999998"/>
    <n v="178.47"/>
    <n v="19.989999999999998"/>
    <s v="Skye Norling"/>
    <s v="Ontario"/>
    <s v="Ontario"/>
    <s v="Home Office"/>
    <s v="Office Supplies"/>
    <s v="Storage &amp; Organization"/>
    <n v="0.55000000000000004"/>
  </r>
  <r>
    <n v="30787"/>
    <d v="2011-09-27T00:00:00"/>
    <d v="2011-09-28T00:00:00"/>
    <s v="September"/>
    <s v="2011"/>
    <n v="1"/>
    <b v="0"/>
    <s v="High"/>
    <n v="43"/>
    <n v="6477.4589999999998"/>
    <n v="0.05"/>
    <s v="Regular Air"/>
    <n v="1836.46"/>
    <n v="175.99"/>
    <n v="8.99"/>
    <s v="Sandra Glassco"/>
    <s v="Ontario"/>
    <s v="Ontario"/>
    <s v="Home Office"/>
    <s v="Technology"/>
    <s v="Telephones and Communication"/>
    <n v="0.56999999999999995"/>
  </r>
  <r>
    <n v="37440"/>
    <d v="2010-06-23T00:00:00"/>
    <d v="2010-06-25T00:00:00"/>
    <s v="June"/>
    <s v="2010"/>
    <n v="2"/>
    <b v="0"/>
    <s v="Not Specified"/>
    <n v="31"/>
    <n v="295.45"/>
    <n v="0.03"/>
    <s v="Regular Air"/>
    <n v="-4.3600000000000003"/>
    <n v="9.3800000000000008"/>
    <n v="4.93"/>
    <s v="Rick Wilson"/>
    <s v="Ontario"/>
    <s v="Ontario"/>
    <s v="Corporate"/>
    <s v="Furniture"/>
    <s v="Office Furnishings"/>
    <n v="0.56999999999999995"/>
  </r>
  <r>
    <n v="39872"/>
    <d v="2010-02-22T00:00:00"/>
    <d v="2010-02-23T00:00:00"/>
    <s v="February"/>
    <s v="2010"/>
    <n v="1"/>
    <b v="0"/>
    <s v="Critical"/>
    <n v="5"/>
    <n v="16.239999999999998"/>
    <n v="0.01"/>
    <s v="Regular Air"/>
    <n v="0.35"/>
    <n v="2.88"/>
    <n v="0.99"/>
    <s v="Sandra Glassco"/>
    <s v="Ontario"/>
    <s v="Ontario"/>
    <s v="Home Office"/>
    <s v="Office Supplies"/>
    <s v="Labels"/>
    <n v="0.36"/>
  </r>
  <r>
    <n v="39943"/>
    <d v="2012-06-07T00:00:00"/>
    <d v="2012-06-08T00:00:00"/>
    <s v="June"/>
    <s v="2012"/>
    <n v="1"/>
    <b v="0"/>
    <s v="High"/>
    <n v="16"/>
    <n v="28.65"/>
    <n v="0.02"/>
    <s v="Regular Air"/>
    <n v="-23.86"/>
    <n v="1.7"/>
    <n v="1.99"/>
    <s v="Rick Wilson"/>
    <s v="Ontario"/>
    <s v="Ontario"/>
    <s v="Consumer"/>
    <s v="Technology"/>
    <s v="Computer Peripherals"/>
    <n v="0.51"/>
  </r>
  <r>
    <n v="39943"/>
    <d v="2012-06-07T00:00:00"/>
    <d v="2012-06-09T00:00:00"/>
    <s v="June"/>
    <s v="2012"/>
    <n v="2"/>
    <b v="0"/>
    <s v="High"/>
    <n v="12"/>
    <n v="201.535"/>
    <n v="0.09"/>
    <s v="Regular Air"/>
    <n v="-122.62"/>
    <n v="20.99"/>
    <n v="3.3"/>
    <s v="Rick Wilson"/>
    <s v="Ontario"/>
    <s v="Ontario"/>
    <s v="Consumer"/>
    <s v="Technology"/>
    <s v="Telephones and Communication"/>
    <n v="0.81"/>
  </r>
  <r>
    <n v="42405"/>
    <d v="2010-01-21T00:00:00"/>
    <d v="2010-01-23T00:00:00"/>
    <s v="January"/>
    <s v="2010"/>
    <n v="2"/>
    <b v="0"/>
    <s v="High"/>
    <n v="13"/>
    <n v="81.680000000000007"/>
    <n v="0.08"/>
    <s v="Regular Air"/>
    <n v="-25.22"/>
    <n v="5.98"/>
    <n v="5.15"/>
    <s v="Skye Norling"/>
    <s v="Ontario"/>
    <s v="Ontario"/>
    <s v="Home Office"/>
    <s v="Office Supplies"/>
    <s v="Paper"/>
    <n v="0.36"/>
  </r>
  <r>
    <n v="47171"/>
    <d v="2010-01-07T00:00:00"/>
    <d v="2010-01-08T00:00:00"/>
    <s v="January"/>
    <s v="2010"/>
    <n v="1"/>
    <b v="0"/>
    <s v="Medium"/>
    <n v="21"/>
    <n v="147.16"/>
    <n v="0.01"/>
    <s v="Regular Air"/>
    <n v="-92.55"/>
    <n v="6.48"/>
    <n v="8.4"/>
    <s v="Sandra Glassco"/>
    <s v="Ontario"/>
    <s v="Ontario"/>
    <s v="Home Office"/>
    <s v="Office Supplies"/>
    <s v="Paper"/>
    <n v="0.37"/>
  </r>
  <r>
    <n v="47171"/>
    <d v="2010-01-07T00:00:00"/>
    <d v="2010-01-08T00:00:00"/>
    <s v="January"/>
    <s v="2010"/>
    <n v="1"/>
    <b v="0"/>
    <s v="Medium"/>
    <n v="19"/>
    <n v="50.07"/>
    <n v="0.03"/>
    <s v="Regular Air"/>
    <n v="-0.53"/>
    <n v="2.67"/>
    <n v="0.86"/>
    <s v="Sandra Glassco"/>
    <s v="Ontario"/>
    <s v="Ontario"/>
    <s v="Home Office"/>
    <s v="Office Supplies"/>
    <s v="Pens &amp; Art Supplies"/>
    <n v="0.56999999999999995"/>
  </r>
  <r>
    <n v="47171"/>
    <d v="2010-01-07T00:00:00"/>
    <d v="2010-01-07T00:00:00"/>
    <s v="January"/>
    <s v="2010"/>
    <n v="0"/>
    <s v="FREE DELIVERY"/>
    <s v="Medium"/>
    <n v="32"/>
    <n v="6982.87"/>
    <n v="0.05"/>
    <s v="Delivery Truck"/>
    <n v="875.55"/>
    <n v="217.85"/>
    <n v="29.1"/>
    <s v="Sandra Glassco"/>
    <s v="Ontario"/>
    <s v="Ontario"/>
    <s v="Home Office"/>
    <s v="Furniture"/>
    <s v="Tables"/>
    <n v="0.68"/>
  </r>
  <r>
    <n v="48576"/>
    <d v="2012-12-01T00:00:00"/>
    <d v="2012-12-02T00:00:00"/>
    <s v="December"/>
    <s v="2012"/>
    <n v="1"/>
    <b v="0"/>
    <s v="Not Specified"/>
    <n v="17"/>
    <n v="464.59"/>
    <n v="7.0000000000000007E-2"/>
    <s v="Regular Air"/>
    <n v="168.22"/>
    <n v="28.53"/>
    <n v="1.49"/>
    <s v="Sandra Glassco"/>
    <s v="Ontario"/>
    <s v="Ontario"/>
    <s v="Home Office"/>
    <s v="Office Supplies"/>
    <s v="Binders and Binder Accessories"/>
    <n v="0.38"/>
  </r>
  <r>
    <n v="48576"/>
    <d v="2012-12-01T00:00:00"/>
    <d v="2012-12-03T00:00:00"/>
    <s v="December"/>
    <s v="2012"/>
    <n v="2"/>
    <b v="0"/>
    <s v="Not Specified"/>
    <n v="47"/>
    <n v="316.68"/>
    <n v="0.06"/>
    <s v="Regular Air"/>
    <n v="-161"/>
    <n v="6.48"/>
    <n v="7.49"/>
    <s v="Sandra Glassco"/>
    <s v="Ontario"/>
    <s v="Ontario"/>
    <s v="Home Office"/>
    <s v="Office Supplies"/>
    <s v="Paper"/>
    <n v="0.37"/>
  </r>
  <r>
    <n v="53984"/>
    <d v="2012-12-10T00:00:00"/>
    <d v="2012-12-11T00:00:00"/>
    <s v="December"/>
    <s v="2012"/>
    <n v="1"/>
    <b v="0"/>
    <s v="Medium"/>
    <n v="23"/>
    <n v="172.9"/>
    <n v="0"/>
    <s v="Regular Air"/>
    <n v="51.43"/>
    <n v="6.88"/>
    <n v="2"/>
    <s v="Rick Wilson"/>
    <s v="Ontario"/>
    <s v="Ontario"/>
    <s v="Corporate"/>
    <s v="Office Supplies"/>
    <s v="Paper"/>
    <n v="0.39"/>
  </r>
  <r>
    <n v="129"/>
    <d v="2012-11-18T00:00:00"/>
    <d v="2012-11-27T00:00:00"/>
    <s v="November"/>
    <s v="2012"/>
    <n v="9"/>
    <b v="0"/>
    <s v="low"/>
    <n v="4"/>
    <n v="32.72"/>
    <n v="0.09"/>
    <s v="Regular Air"/>
    <n v="-22.59"/>
    <n v="6.48"/>
    <n v="8.19"/>
    <s v="Pauline Chand"/>
    <s v="Ontario"/>
    <s v="Ontario"/>
    <s v="Corporate"/>
    <s v="Office Supplies"/>
    <s v="Paper"/>
    <n v="0.37"/>
  </r>
  <r>
    <n v="388"/>
    <d v="2012-12-15T00:00:00"/>
    <d v="2012-12-18T00:00:00"/>
    <s v="December"/>
    <s v="2012"/>
    <n v="3"/>
    <b v="0"/>
    <s v="Not Specified"/>
    <n v="46"/>
    <n v="517.92999999999995"/>
    <n v="0.06"/>
    <s v="Regular Air"/>
    <n v="-94.73"/>
    <n v="11.7"/>
    <n v="6.96"/>
    <s v="Jennifer Halladay"/>
    <s v="Ontario"/>
    <s v="Ontario"/>
    <s v="Home Office"/>
    <s v="Office Supplies"/>
    <s v="Appliances"/>
    <n v="0.5"/>
  </r>
  <r>
    <n v="1345"/>
    <d v="2012-10-27T00:00:00"/>
    <d v="2012-10-31T00:00:00"/>
    <s v="October"/>
    <s v="2012"/>
    <n v="4"/>
    <b v="0"/>
    <s v="low"/>
    <n v="24"/>
    <n v="2443.85"/>
    <n v="0.08"/>
    <s v="Delivery Truck"/>
    <n v="-120.85"/>
    <n v="100.98"/>
    <n v="35.840000000000003"/>
    <s v="Ritsa Hightower"/>
    <s v="Ontario"/>
    <s v="Ontario"/>
    <s v="Corporate"/>
    <s v="Furniture"/>
    <s v="Bookcases"/>
    <n v="0.62"/>
  </r>
  <r>
    <n v="1793"/>
    <d v="2012-07-11T00:00:00"/>
    <d v="2012-07-11T00:00:00"/>
    <s v="July"/>
    <s v="2012"/>
    <n v="0"/>
    <s v="FREE DELIVERY"/>
    <s v="Not Specified"/>
    <n v="36"/>
    <n v="233.43"/>
    <n v="0.03"/>
    <s v="Regular Air"/>
    <n v="-71.900000000000006"/>
    <n v="6.28"/>
    <n v="5.36"/>
    <s v="Joni Blumstein"/>
    <s v="Ontario"/>
    <s v="Ontario"/>
    <s v="Home Office"/>
    <s v="Office Supplies"/>
    <s v="Binders and Binder Accessories"/>
    <n v="0.4"/>
  </r>
  <r>
    <n v="2209"/>
    <d v="2012-07-09T00:00:00"/>
    <d v="2012-07-11T00:00:00"/>
    <s v="July"/>
    <s v="2012"/>
    <n v="2"/>
    <b v="0"/>
    <s v="High"/>
    <n v="27"/>
    <n v="9418.73"/>
    <n v="0"/>
    <s v="Delivery Truck"/>
    <n v="2245.2399999999998"/>
    <n v="320.98"/>
    <n v="58.95"/>
    <s v="Pete Armstrong"/>
    <s v="Ontario"/>
    <s v="Ontario"/>
    <s v="Consumer"/>
    <s v="Furniture"/>
    <s v="Chairs &amp; Chairmats"/>
    <n v="0.56999999999999995"/>
  </r>
  <r>
    <n v="2209"/>
    <d v="2012-07-09T00:00:00"/>
    <d v="2012-07-10T00:00:00"/>
    <s v="July"/>
    <s v="2012"/>
    <n v="1"/>
    <b v="0"/>
    <s v="High"/>
    <n v="1"/>
    <n v="5.68"/>
    <n v="0.02"/>
    <s v="Regular Air"/>
    <n v="-1.82"/>
    <n v="4.76"/>
    <n v="0.88"/>
    <s v="Pete Armstrong"/>
    <s v="Ontario"/>
    <s v="Ontario"/>
    <s v="Consumer"/>
    <s v="Office Supplies"/>
    <s v="Paper"/>
    <n v="0.39"/>
  </r>
  <r>
    <n v="2209"/>
    <d v="2012-07-09T00:00:00"/>
    <d v="2012-07-09T00:00:00"/>
    <s v="July"/>
    <s v="2012"/>
    <n v="0"/>
    <s v="FREE DELIVERY"/>
    <s v="High"/>
    <n v="42"/>
    <n v="174.59"/>
    <n v="0.08"/>
    <s v="Regular Air"/>
    <n v="25.88"/>
    <n v="4.28"/>
    <n v="0.94"/>
    <s v="Pete Armstrong"/>
    <s v="Ontario"/>
    <s v="Ontario"/>
    <s v="Consumer"/>
    <s v="Office Supplies"/>
    <s v="Pens &amp; Art Supplies"/>
    <n v="0.56000000000000005"/>
  </r>
  <r>
    <n v="2209"/>
    <d v="2012-07-09T00:00:00"/>
    <d v="2012-07-10T00:00:00"/>
    <s v="July"/>
    <s v="2012"/>
    <n v="1"/>
    <b v="0"/>
    <s v="High"/>
    <n v="13"/>
    <n v="1265.4970000000001"/>
    <n v="0.1"/>
    <s v="Regular Air"/>
    <n v="-161.12"/>
    <n v="125.99"/>
    <n v="3"/>
    <s v="Pete Armstrong"/>
    <s v="Ontario"/>
    <s v="Ontario"/>
    <s v="Consumer"/>
    <s v="Technology"/>
    <s v="Telephones and Communication"/>
    <n v="0.59"/>
  </r>
  <r>
    <n v="2947"/>
    <d v="2011-04-25T00:00:00"/>
    <d v="2011-04-27T00:00:00"/>
    <s v="April"/>
    <s v="2011"/>
    <n v="2"/>
    <b v="0"/>
    <s v="Critical"/>
    <n v="8"/>
    <n v="57.04"/>
    <n v="0.05"/>
    <s v="Regular Air"/>
    <n v="-29.06"/>
    <n v="6.48"/>
    <n v="6.81"/>
    <s v="Pete Armstrong"/>
    <s v="Ontario"/>
    <s v="Ontario"/>
    <s v="Consumer"/>
    <s v="Office Supplies"/>
    <s v="Paper"/>
    <n v="0.36"/>
  </r>
  <r>
    <n v="3271"/>
    <d v="2011-12-31T00:00:00"/>
    <d v="2011-12-31T00:00:00"/>
    <s v="December"/>
    <s v="2011"/>
    <n v="0"/>
    <s v="FREE DELIVERY"/>
    <s v="Critical"/>
    <n v="45"/>
    <n v="11532.99"/>
    <n v="7.0000000000000007E-2"/>
    <s v="Delivery Truck"/>
    <n v="2753.39"/>
    <n v="264.98"/>
    <n v="17.86"/>
    <s v="Joni Blumstein"/>
    <s v="Ontario"/>
    <s v="Ontario"/>
    <s v="Home Office"/>
    <s v="Technology"/>
    <s v="Office Machines"/>
    <n v="0.57999999999999996"/>
  </r>
  <r>
    <n v="3271"/>
    <d v="2011-12-31T00:00:00"/>
    <d v="2012-01-01T00:00:00"/>
    <s v="January"/>
    <s v="2012"/>
    <n v="1"/>
    <b v="0"/>
    <s v="Critical"/>
    <n v="18"/>
    <n v="146.1"/>
    <n v="0.06"/>
    <s v="Express Air"/>
    <n v="51.14"/>
    <n v="8.34"/>
    <n v="1.43"/>
    <s v="Joni Blumstein"/>
    <s v="Ontario"/>
    <s v="Ontario"/>
    <s v="Home Office"/>
    <s v="Office Supplies"/>
    <s v="Paper"/>
    <n v="0.35"/>
  </r>
  <r>
    <n v="4321"/>
    <d v="2009-07-17T00:00:00"/>
    <d v="2009-07-19T00:00:00"/>
    <s v="July"/>
    <s v="2009"/>
    <n v="2"/>
    <b v="0"/>
    <s v="Medium"/>
    <n v="47"/>
    <n v="1505.57"/>
    <n v="0.02"/>
    <s v="Express Air"/>
    <n v="-54.63"/>
    <n v="30.53"/>
    <n v="19.989999999999998"/>
    <s v="Pauline Chand"/>
    <s v="Ontario"/>
    <s v="Ontario"/>
    <s v="Corporate"/>
    <s v="Office Supplies"/>
    <s v="Labels"/>
    <n v="0.39"/>
  </r>
  <r>
    <n v="4545"/>
    <d v="2010-01-16T00:00:00"/>
    <d v="2010-01-18T00:00:00"/>
    <s v="January"/>
    <s v="2010"/>
    <n v="2"/>
    <b v="0"/>
    <s v="Not Specified"/>
    <n v="33"/>
    <n v="126.38"/>
    <n v="0.08"/>
    <s v="Regular Air"/>
    <n v="26.64"/>
    <n v="4"/>
    <n v="1.3"/>
    <s v="Pauline Chand"/>
    <s v="Ontario"/>
    <s v="Ontario"/>
    <s v="Small Business"/>
    <s v="Office Supplies"/>
    <s v="Paper"/>
    <n v="0.37"/>
  </r>
  <r>
    <n v="4545"/>
    <d v="2010-01-16T00:00:00"/>
    <d v="2010-01-17T00:00:00"/>
    <s v="January"/>
    <s v="2010"/>
    <n v="1"/>
    <b v="0"/>
    <s v="Not Specified"/>
    <n v="4"/>
    <n v="33.1"/>
    <n v="0.06"/>
    <s v="Regular Air"/>
    <n v="-24.15"/>
    <n v="6.48"/>
    <n v="8.74"/>
    <s v="Pauline Chand"/>
    <s v="Ontario"/>
    <s v="Ontario"/>
    <s v="Small Business"/>
    <s v="Office Supplies"/>
    <s v="Paper"/>
    <n v="0.36"/>
  </r>
  <r>
    <n v="5572"/>
    <d v="2009-07-16T00:00:00"/>
    <d v="2009-07-18T00:00:00"/>
    <s v="July"/>
    <s v="2009"/>
    <n v="2"/>
    <b v="0"/>
    <s v="High"/>
    <n v="37"/>
    <n v="288.55"/>
    <n v="0.03"/>
    <s v="Regular Air"/>
    <n v="-133.69999999999999"/>
    <n v="7.37"/>
    <n v="5.53"/>
    <s v="Anna Gayman"/>
    <s v="Ontario"/>
    <s v="Ontario"/>
    <s v="Corporate"/>
    <s v="Technology"/>
    <s v="Computer Peripherals"/>
    <n v="0.69"/>
  </r>
  <r>
    <n v="5703"/>
    <d v="2010-05-15T00:00:00"/>
    <d v="2010-05-16T00:00:00"/>
    <s v="May"/>
    <s v="2010"/>
    <n v="1"/>
    <b v="0"/>
    <s v="Medium"/>
    <n v="29"/>
    <n v="357.96"/>
    <n v="0.06"/>
    <s v="Regular Air"/>
    <n v="10.44"/>
    <n v="12.28"/>
    <n v="6.47"/>
    <s v="Joni Blumstein"/>
    <s v="Ontario"/>
    <s v="Ontario"/>
    <s v="Consumer"/>
    <s v="Office Supplies"/>
    <s v="Paper"/>
    <n v="0.38"/>
  </r>
  <r>
    <n v="5920"/>
    <d v="2009-11-19T00:00:00"/>
    <d v="2009-11-19T00:00:00"/>
    <s v="November"/>
    <s v="2009"/>
    <n v="0"/>
    <s v="FREE DELIVERY"/>
    <s v="High"/>
    <n v="4"/>
    <n v="582.59"/>
    <n v="7.0000000000000007E-2"/>
    <s v="Regular Air"/>
    <n v="-121.75"/>
    <n v="155.06"/>
    <n v="7.07"/>
    <s v="Nat Gilpin"/>
    <s v="Ontario"/>
    <s v="Ontario"/>
    <s v="Consumer"/>
    <s v="Office Supplies"/>
    <s v="Storage &amp; Organization"/>
    <n v="0.59"/>
  </r>
  <r>
    <n v="6311"/>
    <d v="2010-02-10T00:00:00"/>
    <d v="2010-02-13T00:00:00"/>
    <s v="February"/>
    <s v="2010"/>
    <n v="3"/>
    <b v="0"/>
    <s v="Medium"/>
    <n v="18"/>
    <n v="1297.4485"/>
    <n v="0.04"/>
    <s v="Regular Air"/>
    <n v="4.21"/>
    <n v="85.99"/>
    <n v="10.78"/>
    <s v="Anna Gayman"/>
    <s v="Ontario"/>
    <s v="Ontario"/>
    <s v="Corporate"/>
    <s v="Technology"/>
    <s v="Telephones and Communication"/>
    <n v="0.57999999999999996"/>
  </r>
  <r>
    <n v="8231"/>
    <d v="2012-10-18T00:00:00"/>
    <d v="2012-10-20T00:00:00"/>
    <s v="October"/>
    <s v="2012"/>
    <n v="2"/>
    <b v="0"/>
    <s v="Critical"/>
    <n v="27"/>
    <n v="79.44"/>
    <n v="0.06"/>
    <s v="Regular Air"/>
    <n v="29.85"/>
    <n v="2.88"/>
    <n v="0.5"/>
    <s v="Pauline Chand"/>
    <s v="Ontario"/>
    <s v="Ontario"/>
    <s v="Corporate"/>
    <s v="Office Supplies"/>
    <s v="Labels"/>
    <n v="0.39"/>
  </r>
  <r>
    <n v="8231"/>
    <d v="2012-10-18T00:00:00"/>
    <d v="2012-10-19T00:00:00"/>
    <s v="October"/>
    <s v="2012"/>
    <n v="1"/>
    <b v="0"/>
    <s v="Critical"/>
    <n v="5"/>
    <n v="110.03"/>
    <n v="0.06"/>
    <s v="Regular Air"/>
    <n v="-31.33"/>
    <n v="19.98"/>
    <n v="10.49"/>
    <s v="Pauline Chand"/>
    <s v="Ontario"/>
    <s v="Ontario"/>
    <s v="Corporate"/>
    <s v="Furniture"/>
    <s v="Office Furnishings"/>
    <n v="0.49"/>
  </r>
  <r>
    <n v="8709"/>
    <d v="2009-03-08T00:00:00"/>
    <d v="2009-03-10T00:00:00"/>
    <s v="March"/>
    <s v="2009"/>
    <n v="2"/>
    <b v="0"/>
    <s v="High"/>
    <n v="50"/>
    <n v="2451.41"/>
    <n v="7.0000000000000007E-2"/>
    <s v="Regular Air"/>
    <n v="773.36"/>
    <n v="51.98"/>
    <n v="10.17"/>
    <s v="Rose O'Brian"/>
    <s v="Ontario"/>
    <s v="Ontario"/>
    <s v="Home Office"/>
    <s v="Technology"/>
    <s v="Office Machines"/>
    <n v="0.37"/>
  </r>
  <r>
    <n v="8709"/>
    <d v="2009-03-08T00:00:00"/>
    <d v="2009-03-11T00:00:00"/>
    <s v="March"/>
    <s v="2009"/>
    <n v="3"/>
    <b v="0"/>
    <s v="High"/>
    <n v="11"/>
    <n v="851.24"/>
    <n v="0.1"/>
    <s v="Delivery Truck"/>
    <n v="-149.46"/>
    <n v="80.97"/>
    <n v="33.6"/>
    <s v="Rose O'Brian"/>
    <s v="Ontario"/>
    <s v="Ontario"/>
    <s v="Home Office"/>
    <s v="Technology"/>
    <s v="Office Machines"/>
    <n v="0.37"/>
  </r>
  <r>
    <n v="9765"/>
    <d v="2012-10-12T00:00:00"/>
    <d v="2012-10-19T00:00:00"/>
    <s v="October"/>
    <s v="2012"/>
    <n v="7"/>
    <b v="0"/>
    <s v="low"/>
    <n v="26"/>
    <n v="3505.6"/>
    <n v="0.03"/>
    <s v="Regular Air"/>
    <n v="1019.7"/>
    <n v="128.24"/>
    <n v="12.65"/>
    <s v="Rose O'Brian"/>
    <s v="Ontario"/>
    <s v="Ontario"/>
    <s v="Home Office"/>
    <s v="Furniture"/>
    <s v="Chairs &amp; Chairmats"/>
    <m/>
  </r>
  <r>
    <n v="10147"/>
    <d v="2010-10-09T00:00:00"/>
    <d v="2010-10-10T00:00:00"/>
    <s v="October"/>
    <s v="2010"/>
    <n v="1"/>
    <b v="0"/>
    <s v="High"/>
    <n v="22"/>
    <n v="96.75"/>
    <n v="0.04"/>
    <s v="Regular Air"/>
    <n v="-72.91"/>
    <n v="4.24"/>
    <n v="5.41"/>
    <s v="Jennifer Halladay"/>
    <s v="Ontario"/>
    <s v="Ontario"/>
    <s v="Home Office"/>
    <s v="Office Supplies"/>
    <s v="Binders and Binder Accessories"/>
    <n v="0.35"/>
  </r>
  <r>
    <n v="11876"/>
    <d v="2011-07-03T00:00:00"/>
    <d v="2011-07-06T00:00:00"/>
    <s v="July"/>
    <s v="2011"/>
    <n v="3"/>
    <b v="0"/>
    <s v="High"/>
    <n v="47"/>
    <n v="5051.8900000000003"/>
    <n v="0.02"/>
    <s v="Regular Air"/>
    <n v="1708.84"/>
    <n v="107.53"/>
    <n v="5.81"/>
    <s v="Joni Blumstein"/>
    <s v="Ontario"/>
    <s v="Ontario"/>
    <s v="Home Office"/>
    <s v="Furniture"/>
    <s v="Office Furnishings"/>
    <n v="0.65"/>
  </r>
  <r>
    <n v="12224"/>
    <d v="2009-12-12T00:00:00"/>
    <d v="2009-12-14T00:00:00"/>
    <s v="December"/>
    <s v="2009"/>
    <n v="2"/>
    <b v="0"/>
    <s v="High"/>
    <n v="2"/>
    <n v="302.91000000000003"/>
    <n v="0.04"/>
    <s v="Delivery Truck"/>
    <n v="-186.13"/>
    <n v="124.49"/>
    <n v="51.94"/>
    <s v="Joni Blumstein"/>
    <s v="Ontario"/>
    <s v="Ontario"/>
    <s v="Consumer"/>
    <s v="Furniture"/>
    <s v="Tables"/>
    <n v="0.63"/>
  </r>
  <r>
    <n v="12224"/>
    <d v="2009-12-12T00:00:00"/>
    <d v="2009-12-12T00:00:00"/>
    <s v="December"/>
    <s v="2009"/>
    <n v="0"/>
    <s v="FREE DELIVERY"/>
    <s v="High"/>
    <n v="29"/>
    <n v="842.61350000000004"/>
    <n v="0.1"/>
    <s v="Regular Air"/>
    <n v="-208.43"/>
    <n v="35.99"/>
    <n v="5"/>
    <s v="Joni Blumstein"/>
    <s v="Ontario"/>
    <s v="Ontario"/>
    <s v="Consumer"/>
    <s v="Technology"/>
    <s v="Telephones and Communication"/>
    <n v="0.82"/>
  </r>
  <r>
    <n v="12256"/>
    <d v="2012-12-18T00:00:00"/>
    <d v="2012-12-20T00:00:00"/>
    <s v="December"/>
    <s v="2012"/>
    <n v="2"/>
    <b v="0"/>
    <s v="Medium"/>
    <n v="44"/>
    <n v="117.97"/>
    <n v="0.1"/>
    <s v="Regular Air"/>
    <n v="44.59"/>
    <n v="2.88"/>
    <n v="0.5"/>
    <s v="Joni Blumstein"/>
    <s v="Ontario"/>
    <s v="Ontario"/>
    <s v="Home Office"/>
    <s v="Office Supplies"/>
    <s v="Labels"/>
    <n v="0.36"/>
  </r>
  <r>
    <n v="12261"/>
    <d v="2010-10-23T00:00:00"/>
    <d v="2010-10-28T00:00:00"/>
    <s v="October"/>
    <s v="2010"/>
    <n v="5"/>
    <b v="0"/>
    <s v="low"/>
    <n v="12"/>
    <n v="2237.7600000000002"/>
    <n v="0.1"/>
    <s v="Delivery Truck"/>
    <n v="151.86000000000001"/>
    <n v="200.98"/>
    <n v="23.76"/>
    <s v="Ritsa Hightower"/>
    <s v="Ontario"/>
    <s v="Ontario"/>
    <s v="Corporate"/>
    <s v="Furniture"/>
    <s v="Chairs &amp; Chairmats"/>
    <n v="0.57999999999999996"/>
  </r>
  <r>
    <n v="12261"/>
    <d v="2010-10-23T00:00:00"/>
    <d v="2010-10-27T00:00:00"/>
    <s v="October"/>
    <s v="2010"/>
    <n v="4"/>
    <b v="0"/>
    <s v="low"/>
    <n v="4"/>
    <n v="20.59"/>
    <n v="0.02"/>
    <s v="Express Air"/>
    <n v="1.19"/>
    <n v="3.98"/>
    <n v="0.83"/>
    <s v="Ritsa Hightower"/>
    <s v="Ontario"/>
    <s v="Ontario"/>
    <s v="Corporate"/>
    <s v="Office Supplies"/>
    <s v="Pens &amp; Art Supplies"/>
    <n v="0.51"/>
  </r>
  <r>
    <n v="12261"/>
    <d v="2010-10-23T00:00:00"/>
    <d v="2010-10-28T00:00:00"/>
    <s v="October"/>
    <s v="2010"/>
    <n v="5"/>
    <b v="0"/>
    <s v="low"/>
    <n v="19"/>
    <n v="281.74"/>
    <n v="0.06"/>
    <s v="Regular Air"/>
    <n v="25.67"/>
    <n v="14.56"/>
    <n v="3.5"/>
    <s v="Ritsa Hightower"/>
    <s v="Ontario"/>
    <s v="Ontario"/>
    <s v="Corporate"/>
    <s v="Office Supplies"/>
    <s v="Appliances"/>
    <n v="0.57999999999999996"/>
  </r>
  <r>
    <n v="12261"/>
    <d v="2010-10-23T00:00:00"/>
    <d v="2010-10-30T00:00:00"/>
    <s v="October"/>
    <s v="2010"/>
    <n v="7"/>
    <b v="0"/>
    <s v="low"/>
    <n v="23"/>
    <n v="217.35"/>
    <n v="0"/>
    <s v="Regular Air"/>
    <n v="-67.19"/>
    <n v="8.74"/>
    <n v="8.2899999999999991"/>
    <s v="Ritsa Hightower"/>
    <s v="Ontario"/>
    <s v="Ontario"/>
    <s v="Corporate"/>
    <s v="Office Supplies"/>
    <s v="Envelopes"/>
    <n v="0.38"/>
  </r>
  <r>
    <n v="12261"/>
    <d v="2010-10-23T00:00:00"/>
    <d v="2010-10-28T00:00:00"/>
    <s v="October"/>
    <s v="2010"/>
    <n v="5"/>
    <b v="0"/>
    <s v="low"/>
    <n v="15"/>
    <n v="2746.57"/>
    <n v="0.03"/>
    <s v="Regular Air"/>
    <n v="617.4"/>
    <n v="178.47"/>
    <n v="19.989999999999998"/>
    <s v="Ritsa Hightower"/>
    <s v="Ontario"/>
    <s v="Ontario"/>
    <s v="Corporate"/>
    <s v="Office Supplies"/>
    <s v="Storage &amp; Organization"/>
    <n v="0.55000000000000004"/>
  </r>
  <r>
    <n v="13408"/>
    <d v="2009-02-14T00:00:00"/>
    <d v="2009-02-16T00:00:00"/>
    <s v="February"/>
    <s v="2009"/>
    <n v="2"/>
    <b v="0"/>
    <s v="low"/>
    <n v="4"/>
    <n v="256.77"/>
    <n v="0.04"/>
    <s v="Regular Air"/>
    <n v="173.89"/>
    <n v="60.65"/>
    <n v="12.23"/>
    <s v="Joni Blumstein"/>
    <s v="Ontario"/>
    <s v="Ontario"/>
    <s v="Home Office"/>
    <s v="Furniture"/>
    <s v="Office Furnishings"/>
    <n v="0.64"/>
  </r>
  <r>
    <n v="13444"/>
    <d v="2012-01-05T00:00:00"/>
    <d v="2012-01-08T00:00:00"/>
    <s v="January"/>
    <s v="2012"/>
    <n v="3"/>
    <b v="0"/>
    <s v="High"/>
    <n v="33"/>
    <n v="154.44"/>
    <n v="0.06"/>
    <s v="Regular Air"/>
    <n v="54.62"/>
    <n v="4.76"/>
    <n v="0.88"/>
    <s v="Pete Armstrong"/>
    <s v="Ontario"/>
    <s v="Ontario"/>
    <s v="Consumer"/>
    <s v="Office Supplies"/>
    <s v="Paper"/>
    <n v="0.39"/>
  </r>
  <r>
    <n v="13601"/>
    <d v="2012-08-16T00:00:00"/>
    <d v="2012-08-20T00:00:00"/>
    <s v="August"/>
    <s v="2012"/>
    <n v="4"/>
    <b v="0"/>
    <s v="low"/>
    <n v="17"/>
    <n v="822.91"/>
    <n v="0.09"/>
    <s v="Regular Air"/>
    <n v="-94.76"/>
    <n v="49.43"/>
    <n v="19.989999999999998"/>
    <s v="Joni Blumstein"/>
    <s v="Ontario"/>
    <s v="Ontario"/>
    <s v="Consumer"/>
    <s v="Office Supplies"/>
    <s v="Appliances"/>
    <n v="0.56999999999999995"/>
  </r>
  <r>
    <n v="13894"/>
    <d v="2012-04-10T00:00:00"/>
    <d v="2012-04-11T00:00:00"/>
    <s v="April"/>
    <s v="2012"/>
    <n v="1"/>
    <b v="0"/>
    <s v="Medium"/>
    <n v="31"/>
    <n v="89.18"/>
    <n v="0.04"/>
    <s v="Regular Air"/>
    <n v="21.73"/>
    <n v="2.94"/>
    <n v="0.81"/>
    <s v="Rose O'Brian"/>
    <s v="Ontario"/>
    <s v="Ontario"/>
    <s v="Home Office"/>
    <s v="Office Supplies"/>
    <s v="Pens &amp; Art Supplies"/>
    <n v="0.4"/>
  </r>
  <r>
    <n v="13894"/>
    <d v="2012-04-10T00:00:00"/>
    <d v="2012-04-11T00:00:00"/>
    <s v="April"/>
    <s v="2012"/>
    <n v="1"/>
    <b v="0"/>
    <s v="Medium"/>
    <n v="50"/>
    <n v="1540.2850000000001"/>
    <n v="0.05"/>
    <s v="Regular Air"/>
    <n v="829.65"/>
    <n v="35.99"/>
    <n v="1.25"/>
    <s v="Rose O'Brian"/>
    <s v="Ontario"/>
    <s v="Ontario"/>
    <s v="Home Office"/>
    <s v="Technology"/>
    <s v="Telephones and Communication"/>
    <n v="0.36"/>
  </r>
  <r>
    <n v="16480"/>
    <d v="2009-12-06T00:00:00"/>
    <d v="2009-12-08T00:00:00"/>
    <s v="December"/>
    <s v="2009"/>
    <n v="2"/>
    <b v="0"/>
    <s v="Not Specified"/>
    <n v="14"/>
    <n v="87.23"/>
    <n v="0.09"/>
    <s v="Express Air"/>
    <n v="-69.53"/>
    <n v="5.4"/>
    <n v="7.78"/>
    <s v="Nat Gilpin"/>
    <s v="Ontario"/>
    <s v="Ontario"/>
    <s v="Consumer"/>
    <s v="Office Supplies"/>
    <s v="Binders and Binder Accessories"/>
    <n v="0.37"/>
  </r>
  <r>
    <n v="17858"/>
    <d v="2010-09-25T00:00:00"/>
    <d v="2010-09-27T00:00:00"/>
    <s v="September"/>
    <s v="2010"/>
    <n v="2"/>
    <b v="0"/>
    <s v="Medium"/>
    <n v="21"/>
    <n v="187.14"/>
    <n v="0.02"/>
    <s v="Regular Air"/>
    <n v="21.07"/>
    <n v="8.33"/>
    <n v="1.99"/>
    <s v="Becky Castell"/>
    <s v="Ontario"/>
    <s v="Ontario"/>
    <s v="Consumer"/>
    <s v="Technology"/>
    <s v="Computer Peripherals"/>
    <n v="0.52"/>
  </r>
  <r>
    <n v="17858"/>
    <d v="2010-09-25T00:00:00"/>
    <d v="2010-09-26T00:00:00"/>
    <s v="September"/>
    <s v="2010"/>
    <n v="1"/>
    <b v="0"/>
    <s v="Medium"/>
    <n v="12"/>
    <n v="385.7"/>
    <n v="0"/>
    <s v="Regular Air"/>
    <n v="-109.91"/>
    <n v="30.98"/>
    <n v="6.5"/>
    <s v="Becky Castell"/>
    <s v="Ontario"/>
    <s v="Ontario"/>
    <s v="Consumer"/>
    <s v="Technology"/>
    <s v="Computer Peripherals"/>
    <n v="0.79"/>
  </r>
  <r>
    <n v="17858"/>
    <d v="2010-09-25T00:00:00"/>
    <d v="2010-09-26T00:00:00"/>
    <s v="September"/>
    <s v="2010"/>
    <n v="1"/>
    <b v="0"/>
    <s v="Medium"/>
    <n v="46"/>
    <n v="1048.3900000000001"/>
    <n v="0.06"/>
    <s v="Express Air"/>
    <n v="206.56"/>
    <n v="22.98"/>
    <n v="7.58"/>
    <s v="Becky Castell"/>
    <s v="Ontario"/>
    <s v="Ontario"/>
    <s v="Consumer"/>
    <s v="Furniture"/>
    <s v="Office Furnishings"/>
    <n v="0.51"/>
  </r>
  <r>
    <n v="18561"/>
    <d v="2009-01-09T00:00:00"/>
    <d v="2009-01-10T00:00:00"/>
    <s v="January"/>
    <s v="2009"/>
    <n v="1"/>
    <b v="0"/>
    <s v="Not Specified"/>
    <n v="9"/>
    <n v="45.87"/>
    <n v="0.02"/>
    <s v="Regular Air"/>
    <n v="-38.9"/>
    <n v="4.13"/>
    <n v="6.89"/>
    <s v="Joni Blumstein"/>
    <s v="Ontario"/>
    <s v="Ontario"/>
    <s v="Home Office"/>
    <s v="Office Supplies"/>
    <s v="Labels"/>
    <n v="0.39"/>
  </r>
  <r>
    <n v="19777"/>
    <d v="2012-10-19T00:00:00"/>
    <d v="2012-10-19T00:00:00"/>
    <s v="October"/>
    <s v="2012"/>
    <n v="0"/>
    <s v="FREE DELIVERY"/>
    <s v="Not Specified"/>
    <n v="22"/>
    <n v="321.91000000000003"/>
    <n v="0.06"/>
    <s v="Regular Air"/>
    <n v="-24.96"/>
    <n v="15.01"/>
    <n v="8.4"/>
    <s v="Pauline Chand"/>
    <s v="Ontario"/>
    <s v="Ontario"/>
    <s v="Corporate"/>
    <s v="Office Supplies"/>
    <s v="Binders and Binder Accessories"/>
    <n v="0.39"/>
  </r>
  <r>
    <n v="19777"/>
    <d v="2012-10-19T00:00:00"/>
    <d v="2012-10-21T00:00:00"/>
    <s v="October"/>
    <s v="2012"/>
    <n v="2"/>
    <b v="0"/>
    <s v="Not Specified"/>
    <n v="2"/>
    <n v="132.96"/>
    <n v="0.05"/>
    <s v="Regular Air"/>
    <n v="-61.88"/>
    <n v="59.78"/>
    <n v="10.29"/>
    <s v="Pauline Chand"/>
    <s v="Ontario"/>
    <s v="Ontario"/>
    <s v="Corporate"/>
    <s v="Office Supplies"/>
    <s v="Binders and Binder Accessories"/>
    <n v="0.39"/>
  </r>
  <r>
    <n v="19777"/>
    <d v="2012-10-19T00:00:00"/>
    <d v="2012-10-21T00:00:00"/>
    <s v="October"/>
    <s v="2012"/>
    <n v="2"/>
    <b v="0"/>
    <s v="Not Specified"/>
    <n v="24"/>
    <n v="3268.7514999999999"/>
    <n v="0.04"/>
    <s v="Regular Air"/>
    <n v="562.91"/>
    <n v="155.99"/>
    <n v="8.08"/>
    <s v="Pauline Chand"/>
    <s v="Ontario"/>
    <s v="Ontario"/>
    <s v="Corporate"/>
    <s v="Technology"/>
    <s v="Telephones and Communication"/>
    <n v="0.6"/>
  </r>
  <r>
    <n v="21601"/>
    <d v="2011-04-06T00:00:00"/>
    <d v="2011-04-06T00:00:00"/>
    <s v="April"/>
    <s v="2011"/>
    <n v="0"/>
    <s v="FREE DELIVERY"/>
    <s v="low"/>
    <n v="20"/>
    <n v="2227.34"/>
    <n v="0.09"/>
    <s v="Regular Air"/>
    <n v="-609.09"/>
    <n v="113.64"/>
    <n v="35"/>
    <s v="Nat Gilpin"/>
    <s v="Ontario"/>
    <s v="Ontario"/>
    <s v="Consumer"/>
    <s v="Office Supplies"/>
    <s v="Storage &amp; Organization"/>
    <m/>
  </r>
  <r>
    <n v="21670"/>
    <d v="2011-01-11T00:00:00"/>
    <d v="2011-01-12T00:00:00"/>
    <s v="January"/>
    <s v="2011"/>
    <n v="1"/>
    <b v="0"/>
    <s v="High"/>
    <n v="24"/>
    <n v="1965.21"/>
    <n v="0"/>
    <s v="Regular Air"/>
    <n v="830.75"/>
    <n v="78.69"/>
    <n v="19.989999999999998"/>
    <s v="Joni Blumstein"/>
    <s v="Ontario"/>
    <s v="Ontario"/>
    <s v="Home Office"/>
    <s v="Furniture"/>
    <s v="Office Furnishings"/>
    <n v="0.43"/>
  </r>
  <r>
    <n v="23489"/>
    <d v="2012-08-28T00:00:00"/>
    <d v="2012-08-28T00:00:00"/>
    <s v="August"/>
    <s v="2012"/>
    <n v="0"/>
    <s v="FREE DELIVERY"/>
    <s v="High"/>
    <n v="42"/>
    <n v="2004.6"/>
    <n v="0.02"/>
    <s v="Express Air"/>
    <n v="230.3"/>
    <n v="47.98"/>
    <n v="3.61"/>
    <s v="Ritsa Hightower"/>
    <s v="Ontario"/>
    <s v="Ontario"/>
    <s v="Corporate"/>
    <s v="Technology"/>
    <s v="Computer Peripherals"/>
    <n v="0.71"/>
  </r>
  <r>
    <n v="24486"/>
    <d v="2011-04-22T00:00:00"/>
    <d v="2011-04-23T00:00:00"/>
    <s v="April"/>
    <s v="2011"/>
    <n v="1"/>
    <b v="0"/>
    <s v="Medium"/>
    <n v="3"/>
    <n v="28.11"/>
    <n v="0.03"/>
    <s v="Regular Air"/>
    <n v="-31.62"/>
    <n v="8.1199999999999992"/>
    <n v="2.83"/>
    <s v="Pete Armstrong"/>
    <s v="Ontario"/>
    <s v="Ontario"/>
    <s v="Consumer"/>
    <s v="Technology"/>
    <s v="Computer Peripherals"/>
    <n v="0.77"/>
  </r>
  <r>
    <n v="24486"/>
    <d v="2011-04-22T00:00:00"/>
    <d v="2011-04-23T00:00:00"/>
    <s v="April"/>
    <s v="2011"/>
    <n v="1"/>
    <b v="0"/>
    <s v="Medium"/>
    <n v="14"/>
    <n v="27.06"/>
    <n v="0"/>
    <s v="Regular Air"/>
    <n v="-0.06"/>
    <n v="1.76"/>
    <n v="0.7"/>
    <s v="Pete Armstrong"/>
    <s v="Ontario"/>
    <s v="Ontario"/>
    <s v="Consumer"/>
    <s v="Office Supplies"/>
    <s v="Pens &amp; Art Supplies"/>
    <n v="0.56000000000000005"/>
  </r>
  <r>
    <n v="24869"/>
    <d v="2009-06-10T00:00:00"/>
    <d v="2009-06-11T00:00:00"/>
    <s v="June"/>
    <s v="2009"/>
    <n v="1"/>
    <b v="0"/>
    <s v="Not Specified"/>
    <n v="14"/>
    <n v="132.72"/>
    <n v="0.05"/>
    <s v="Regular Air"/>
    <n v="-9.18"/>
    <n v="8.85"/>
    <n v="5.6"/>
    <s v="Nat Gilpin"/>
    <s v="Ontario"/>
    <s v="Ontario"/>
    <s v="Consumer"/>
    <s v="Office Supplies"/>
    <s v="Binders and Binder Accessories"/>
    <n v="0.36"/>
  </r>
  <r>
    <n v="25697"/>
    <d v="2011-04-26T00:00:00"/>
    <d v="2011-04-26T00:00:00"/>
    <s v="April"/>
    <s v="2011"/>
    <n v="0"/>
    <s v="FREE DELIVERY"/>
    <s v="low"/>
    <n v="46"/>
    <n v="400.25"/>
    <n v="0.02"/>
    <s v="Regular Air"/>
    <n v="-37.5"/>
    <n v="8.4600000000000009"/>
    <n v="3.62"/>
    <s v="Joni Blumstein"/>
    <s v="Ontario"/>
    <s v="Ontario"/>
    <s v="Consumer"/>
    <s v="Technology"/>
    <s v="Computer Peripherals"/>
    <n v="0.61"/>
  </r>
  <r>
    <n v="27490"/>
    <d v="2012-03-14T00:00:00"/>
    <d v="2012-03-16T00:00:00"/>
    <s v="March"/>
    <s v="2012"/>
    <n v="2"/>
    <b v="0"/>
    <s v="Not Specified"/>
    <n v="18"/>
    <n v="611.71"/>
    <n v="0.02"/>
    <s v="Regular Air"/>
    <n v="93.23"/>
    <n v="31.74"/>
    <n v="12.62"/>
    <s v="Daniel Raglin"/>
    <s v="Ontario"/>
    <s v="Ontario"/>
    <s v="Corporate"/>
    <s v="Office Supplies"/>
    <s v="Binders and Binder Accessories"/>
    <n v="0.37"/>
  </r>
  <r>
    <n v="27844"/>
    <d v="2011-06-29T00:00:00"/>
    <d v="2011-07-01T00:00:00"/>
    <s v="July"/>
    <s v="2011"/>
    <n v="2"/>
    <b v="0"/>
    <s v="low"/>
    <n v="27"/>
    <n v="135.86000000000001"/>
    <n v="0.04"/>
    <s v="Regular Air"/>
    <n v="-73.42"/>
    <n v="4.9800000000000004"/>
    <n v="5.49"/>
    <s v="Rose O'Brian"/>
    <s v="Ontario"/>
    <s v="Ontario"/>
    <s v="Home Office"/>
    <s v="Office Supplies"/>
    <s v="Paper"/>
    <n v="0.38"/>
  </r>
  <r>
    <n v="28451"/>
    <d v="2009-01-05T00:00:00"/>
    <d v="2009-01-07T00:00:00"/>
    <s v="January"/>
    <s v="2009"/>
    <n v="2"/>
    <b v="0"/>
    <s v="Critical"/>
    <n v="21"/>
    <n v="4201.08"/>
    <n v="0.01"/>
    <s v="Regular Air"/>
    <n v="1162.76"/>
    <n v="194.3"/>
    <n v="11.54"/>
    <s v="Pauline Chand"/>
    <s v="Ontario"/>
    <s v="Ontario"/>
    <s v="Small Business"/>
    <s v="Furniture"/>
    <s v="Office Furnishings"/>
    <n v="0.59"/>
  </r>
  <r>
    <n v="28451"/>
    <d v="2009-01-05T00:00:00"/>
    <d v="2009-01-06T00:00:00"/>
    <s v="January"/>
    <s v="2009"/>
    <n v="1"/>
    <b v="0"/>
    <s v="Critical"/>
    <n v="41"/>
    <n v="8958.4599999999991"/>
    <n v="0.02"/>
    <s v="Regular Air"/>
    <n v="2593.14"/>
    <n v="209.84"/>
    <n v="21.21"/>
    <s v="Pauline Chand"/>
    <s v="Ontario"/>
    <s v="Ontario"/>
    <s v="Small Business"/>
    <s v="Furniture"/>
    <s v="Office Furnishings"/>
    <n v="0.59"/>
  </r>
  <r>
    <n v="28451"/>
    <d v="2009-01-05T00:00:00"/>
    <d v="2009-01-07T00:00:00"/>
    <s v="January"/>
    <s v="2009"/>
    <n v="2"/>
    <b v="0"/>
    <s v="Critical"/>
    <n v="33"/>
    <n v="4913.7"/>
    <n v="0"/>
    <s v="Delivery Truck"/>
    <n v="1054.93"/>
    <n v="145.44999999999999"/>
    <n v="17.850000000000001"/>
    <s v="Pauline Chand"/>
    <s v="Ontario"/>
    <s v="Ontario"/>
    <s v="Small Business"/>
    <s v="Technology"/>
    <s v="Office Machines"/>
    <n v="0.56000000000000005"/>
  </r>
  <r>
    <n v="28482"/>
    <d v="2010-03-08T00:00:00"/>
    <d v="2010-03-10T00:00:00"/>
    <s v="March"/>
    <s v="2010"/>
    <n v="2"/>
    <b v="0"/>
    <s v="Critical"/>
    <n v="22"/>
    <n v="119.63"/>
    <n v="0.03"/>
    <s v="Regular Air"/>
    <n v="-27.39"/>
    <n v="5.08"/>
    <n v="3.63"/>
    <s v="Jennifer Halladay"/>
    <s v="Ontario"/>
    <s v="Ontario"/>
    <s v="Home Office"/>
    <s v="Furniture"/>
    <s v="Office Furnishings"/>
    <n v="0.51"/>
  </r>
  <r>
    <n v="28482"/>
    <d v="2010-03-08T00:00:00"/>
    <d v="2010-03-08T00:00:00"/>
    <s v="March"/>
    <s v="2010"/>
    <n v="0"/>
    <s v="FREE DELIVERY"/>
    <s v="Critical"/>
    <n v="40"/>
    <n v="177.92"/>
    <n v="0"/>
    <s v="Regular Air"/>
    <n v="-167.92"/>
    <n v="4.28"/>
    <n v="6.72"/>
    <s v="Jennifer Halladay"/>
    <s v="Ontario"/>
    <s v="Ontario"/>
    <s v="Home Office"/>
    <s v="Office Supplies"/>
    <s v="Paper"/>
    <n v="0.4"/>
  </r>
  <r>
    <n v="28642"/>
    <d v="2011-01-18T00:00:00"/>
    <d v="2011-01-20T00:00:00"/>
    <s v="January"/>
    <s v="2011"/>
    <n v="2"/>
    <b v="0"/>
    <s v="High"/>
    <n v="41"/>
    <n v="230.29"/>
    <n v="0"/>
    <s v="Regular Air"/>
    <n v="14.48"/>
    <n v="5.28"/>
    <n v="2.99"/>
    <s v="Pauline Chand"/>
    <s v="Ontario"/>
    <s v="Ontario"/>
    <s v="Corporate"/>
    <s v="Office Supplies"/>
    <s v="Binders and Binder Accessories"/>
    <n v="0.37"/>
  </r>
  <r>
    <n v="28642"/>
    <d v="2011-01-18T00:00:00"/>
    <d v="2011-01-20T00:00:00"/>
    <s v="January"/>
    <s v="2011"/>
    <n v="2"/>
    <b v="0"/>
    <s v="High"/>
    <n v="27"/>
    <n v="1592.0415"/>
    <n v="0"/>
    <s v="Regular Air"/>
    <n v="-52.7"/>
    <n v="65.989999999999995"/>
    <n v="19.989999999999998"/>
    <s v="Pauline Chand"/>
    <s v="Ontario"/>
    <s v="Ontario"/>
    <s v="Corporate"/>
    <s v="Technology"/>
    <s v="Telephones and Communication"/>
    <n v="0.59"/>
  </r>
  <r>
    <n v="29380"/>
    <d v="2009-04-27T00:00:00"/>
    <d v="2009-04-28T00:00:00"/>
    <s v="April"/>
    <s v="2009"/>
    <n v="1"/>
    <b v="0"/>
    <s v="Not Specified"/>
    <n v="13"/>
    <n v="150.13"/>
    <n v="0.09"/>
    <s v="Regular Air"/>
    <n v="1.73"/>
    <n v="12.28"/>
    <n v="4.8600000000000003"/>
    <s v="Anna Gayman"/>
    <s v="Ontario"/>
    <s v="Ontario"/>
    <s v="Corporate"/>
    <s v="Office Supplies"/>
    <s v="Paper"/>
    <n v="0.38"/>
  </r>
  <r>
    <n v="32036"/>
    <d v="2011-10-05T00:00:00"/>
    <d v="2011-10-07T00:00:00"/>
    <s v="October"/>
    <s v="2011"/>
    <n v="2"/>
    <b v="0"/>
    <s v="Medium"/>
    <n v="6"/>
    <n v="338.89"/>
    <n v="7.0000000000000007E-2"/>
    <s v="Regular Air"/>
    <n v="45.76"/>
    <n v="54.96"/>
    <n v="10.75"/>
    <s v="Pauline Chand"/>
    <s v="Ontario"/>
    <s v="Ontario"/>
    <s v="Corporate"/>
    <s v="Office Supplies"/>
    <s v="Paper"/>
    <n v="0.36"/>
  </r>
  <r>
    <n v="32036"/>
    <d v="2011-10-05T00:00:00"/>
    <d v="2011-10-06T00:00:00"/>
    <s v="October"/>
    <s v="2011"/>
    <n v="1"/>
    <b v="0"/>
    <s v="Medium"/>
    <n v="25"/>
    <n v="362.52"/>
    <n v="7.0000000000000007E-2"/>
    <s v="Regular Air"/>
    <n v="-68.489999999999995"/>
    <n v="14.97"/>
    <n v="7.51"/>
    <s v="Pauline Chand"/>
    <s v="Ontario"/>
    <s v="Ontario"/>
    <s v="Corporate"/>
    <s v="Office Supplies"/>
    <s v="Storage &amp; Organization"/>
    <n v="0.56999999999999995"/>
  </r>
  <r>
    <n v="32295"/>
    <d v="2009-01-07T00:00:00"/>
    <d v="2009-01-08T00:00:00"/>
    <s v="January"/>
    <s v="2009"/>
    <n v="1"/>
    <b v="0"/>
    <s v="High"/>
    <n v="11"/>
    <n v="607.59699999999998"/>
    <n v="7.0000000000000007E-2"/>
    <s v="Regular Air"/>
    <n v="-112.24"/>
    <n v="65.989999999999995"/>
    <n v="5.99"/>
    <s v="Pauline Chand"/>
    <s v="Ontario"/>
    <s v="Ontario"/>
    <s v="Small Business"/>
    <s v="Technology"/>
    <s v="Telephones and Communication"/>
    <n v="0.57999999999999996"/>
  </r>
  <r>
    <n v="33505"/>
    <d v="2010-09-25T00:00:00"/>
    <d v="2010-09-29T00:00:00"/>
    <s v="September"/>
    <s v="2010"/>
    <n v="4"/>
    <b v="0"/>
    <s v="low"/>
    <n v="32"/>
    <n v="117.78"/>
    <n v="0.09"/>
    <s v="Regular Air"/>
    <n v="20.82"/>
    <n v="4"/>
    <n v="1.3"/>
    <s v="Pete Armstrong"/>
    <s v="Ontario"/>
    <s v="Ontario"/>
    <s v="Consumer"/>
    <s v="Office Supplies"/>
    <s v="Paper"/>
    <n v="0.37"/>
  </r>
  <r>
    <n v="33505"/>
    <d v="2010-09-25T00:00:00"/>
    <d v="2010-09-25T00:00:00"/>
    <s v="September"/>
    <s v="2010"/>
    <n v="0"/>
    <s v="FREE DELIVERY"/>
    <s v="low"/>
    <n v="35"/>
    <n v="2463.2404999999999"/>
    <n v="7.0000000000000007E-2"/>
    <s v="Express Air"/>
    <n v="310.57"/>
    <n v="85.99"/>
    <n v="10.78"/>
    <s v="Pete Armstrong"/>
    <s v="Ontario"/>
    <s v="Ontario"/>
    <s v="Consumer"/>
    <s v="Technology"/>
    <s v="Telephones and Communication"/>
    <n v="0.57999999999999996"/>
  </r>
  <r>
    <n v="34086"/>
    <d v="2012-04-29T00:00:00"/>
    <d v="2012-05-01T00:00:00"/>
    <s v="May"/>
    <s v="2012"/>
    <n v="2"/>
    <b v="0"/>
    <s v="High"/>
    <n v="41"/>
    <n v="2251.9135000000001"/>
    <n v="0.04"/>
    <s v="Regular Air"/>
    <n v="655.91"/>
    <n v="65.989999999999995"/>
    <n v="2.5"/>
    <s v="Nat Gilpin"/>
    <s v="Ontario"/>
    <s v="Ontario"/>
    <s v="Consumer"/>
    <s v="Technology"/>
    <s v="Telephones and Communication"/>
    <n v="0.55000000000000004"/>
  </r>
  <r>
    <n v="34209"/>
    <d v="2010-08-24T00:00:00"/>
    <d v="2010-08-26T00:00:00"/>
    <s v="August"/>
    <s v="2010"/>
    <n v="2"/>
    <b v="0"/>
    <s v="High"/>
    <n v="48"/>
    <n v="705.44"/>
    <n v="0.04"/>
    <s v="Regular Air"/>
    <n v="165.9"/>
    <n v="14.2"/>
    <n v="5.3"/>
    <s v="Ritsa Hightower"/>
    <s v="Ontario"/>
    <s v="Ontario"/>
    <s v="Corporate"/>
    <s v="Furniture"/>
    <s v="Office Furnishings"/>
    <n v="0.46"/>
  </r>
  <r>
    <n v="34209"/>
    <d v="2010-08-24T00:00:00"/>
    <d v="2010-08-26T00:00:00"/>
    <s v="August"/>
    <s v="2010"/>
    <n v="2"/>
    <b v="0"/>
    <s v="High"/>
    <n v="29"/>
    <n v="1041.72"/>
    <n v="0.03"/>
    <s v="Regular Air"/>
    <n v="437.61"/>
    <n v="35.44"/>
    <n v="4.92"/>
    <s v="Ritsa Hightower"/>
    <s v="Ontario"/>
    <s v="Ontario"/>
    <s v="Corporate"/>
    <s v="Office Supplies"/>
    <s v="Paper"/>
    <n v="0.38"/>
  </r>
  <r>
    <n v="36807"/>
    <d v="2009-03-16T00:00:00"/>
    <d v="2009-03-17T00:00:00"/>
    <s v="March"/>
    <s v="2009"/>
    <n v="1"/>
    <b v="0"/>
    <s v="Medium"/>
    <n v="14"/>
    <n v="211.88"/>
    <n v="0.1"/>
    <s v="Regular Air"/>
    <n v="78.45"/>
    <n v="15.57"/>
    <n v="1.39"/>
    <s v="Daniel Raglin"/>
    <s v="Ontario"/>
    <s v="Ontario"/>
    <s v="Corporate"/>
    <s v="Office Supplies"/>
    <s v="Envelopes"/>
    <n v="0.38"/>
  </r>
  <r>
    <n v="37318"/>
    <d v="2010-04-15T00:00:00"/>
    <d v="2010-04-17T00:00:00"/>
    <s v="April"/>
    <s v="2010"/>
    <n v="2"/>
    <b v="0"/>
    <s v="Medium"/>
    <n v="32"/>
    <n v="1031.23"/>
    <n v="7.0000000000000007E-2"/>
    <s v="Regular Air"/>
    <n v="-138.54"/>
    <n v="33.979999999999997"/>
    <n v="19.989999999999998"/>
    <s v="Nat Gilpin"/>
    <s v="Ontario"/>
    <s v="Ontario"/>
    <s v="Consumer"/>
    <s v="Furniture"/>
    <s v="Office Furnishings"/>
    <n v="0.55000000000000004"/>
  </r>
  <r>
    <n v="38496"/>
    <d v="2010-02-20T00:00:00"/>
    <d v="2010-02-22T00:00:00"/>
    <s v="February"/>
    <s v="2010"/>
    <n v="2"/>
    <b v="0"/>
    <s v="Critical"/>
    <n v="23"/>
    <n v="116.57"/>
    <n v="7.0000000000000007E-2"/>
    <s v="Regular Air"/>
    <n v="-43.18"/>
    <n v="4.9800000000000004"/>
    <n v="4.72"/>
    <s v="Pauline Chand"/>
    <s v="Ontario"/>
    <s v="Ontario"/>
    <s v="Corporate"/>
    <s v="Office Supplies"/>
    <s v="Paper"/>
    <n v="0.36"/>
  </r>
  <r>
    <n v="41702"/>
    <d v="2010-12-22T00:00:00"/>
    <d v="2010-12-23T00:00:00"/>
    <s v="December"/>
    <s v="2010"/>
    <n v="1"/>
    <b v="0"/>
    <s v="Not Specified"/>
    <n v="21"/>
    <n v="3323.44"/>
    <n v="0.03"/>
    <s v="Regular Air"/>
    <n v="99.88"/>
    <n v="152.47999999999999"/>
    <n v="4"/>
    <s v="Corinna Mitchell"/>
    <s v="Ontario"/>
    <s v="Ontario"/>
    <s v="Corporate"/>
    <s v="Technology"/>
    <s v="Computer Peripherals"/>
    <n v="0.79"/>
  </r>
  <r>
    <n v="41702"/>
    <d v="2010-12-22T00:00:00"/>
    <d v="2010-12-24T00:00:00"/>
    <s v="December"/>
    <s v="2010"/>
    <n v="2"/>
    <b v="0"/>
    <s v="Not Specified"/>
    <n v="5"/>
    <n v="27.9"/>
    <n v="0.02"/>
    <s v="Regular Air"/>
    <n v="-22.82"/>
    <n v="4.28"/>
    <n v="6.72"/>
    <s v="Corinna Mitchell"/>
    <s v="Ontario"/>
    <s v="Ontario"/>
    <s v="Corporate"/>
    <s v="Office Supplies"/>
    <s v="Paper"/>
    <n v="0.4"/>
  </r>
  <r>
    <n v="44706"/>
    <d v="2010-03-30T00:00:00"/>
    <d v="2010-04-01T00:00:00"/>
    <s v="April"/>
    <s v="2010"/>
    <n v="2"/>
    <b v="0"/>
    <s v="low"/>
    <n v="18"/>
    <n v="7556.61"/>
    <n v="0.08"/>
    <s v="Delivery Truck"/>
    <n v="-352.24"/>
    <n v="424.21"/>
    <n v="110.2"/>
    <s v="Ritsa Hightower"/>
    <s v="Ontario"/>
    <s v="Ontario"/>
    <s v="Corporate"/>
    <s v="Furniture"/>
    <s v="Tables"/>
    <n v="0.67"/>
  </r>
  <r>
    <n v="44706"/>
    <d v="2010-03-30T00:00:00"/>
    <d v="2010-04-04T00:00:00"/>
    <s v="April"/>
    <s v="2010"/>
    <n v="5"/>
    <b v="0"/>
    <s v="low"/>
    <n v="33"/>
    <n v="47.48"/>
    <n v="7.0000000000000007E-2"/>
    <s v="Regular Air"/>
    <n v="3.35"/>
    <n v="1.48"/>
    <n v="0.7"/>
    <s v="Ritsa Hightower"/>
    <s v="Ontario"/>
    <s v="Ontario"/>
    <s v="Corporate"/>
    <s v="Office Supplies"/>
    <s v="Rubber Bands"/>
    <n v="0.37"/>
  </r>
  <r>
    <n v="45347"/>
    <d v="2010-09-29T00:00:00"/>
    <d v="2010-09-30T00:00:00"/>
    <s v="September"/>
    <s v="2010"/>
    <n v="1"/>
    <b v="0"/>
    <s v="Medium"/>
    <n v="10"/>
    <n v="8704.08"/>
    <n v="0.05"/>
    <s v="Delivery Truck"/>
    <n v="1034.54"/>
    <n v="880.98"/>
    <n v="44.55"/>
    <s v="Ritsa Hightower"/>
    <s v="Ontario"/>
    <s v="Ontario"/>
    <s v="Corporate"/>
    <s v="Furniture"/>
    <s v="Bookcases"/>
    <n v="0.62"/>
  </r>
  <r>
    <n v="45347"/>
    <d v="2010-09-29T00:00:00"/>
    <d v="2010-10-01T00:00:00"/>
    <s v="October"/>
    <s v="2010"/>
    <n v="2"/>
    <b v="0"/>
    <s v="Medium"/>
    <n v="41"/>
    <n v="24051.49"/>
    <n v="7.0000000000000007E-2"/>
    <s v="Express Air"/>
    <n v="9791.0400000000009"/>
    <n v="599.99"/>
    <n v="24.49"/>
    <s v="Ritsa Hightower"/>
    <s v="Ontario"/>
    <s v="Ontario"/>
    <s v="Corporate"/>
    <s v="Technology"/>
    <s v="Copiers and Fax"/>
    <n v="0.37"/>
  </r>
  <r>
    <n v="46627"/>
    <d v="2009-06-11T00:00:00"/>
    <d v="2009-06-12T00:00:00"/>
    <s v="June"/>
    <s v="2009"/>
    <n v="1"/>
    <b v="0"/>
    <s v="Critical"/>
    <n v="3"/>
    <n v="21.46"/>
    <n v="0.05"/>
    <s v="Regular Air"/>
    <n v="-14.22"/>
    <n v="5.28"/>
    <n v="6.26"/>
    <s v="Eva Jacobs"/>
    <s v="Ontario"/>
    <s v="Ontario"/>
    <s v="Home Office"/>
    <s v="Office Supplies"/>
    <s v="Paper"/>
    <n v="0.4"/>
  </r>
  <r>
    <n v="46627"/>
    <d v="2009-06-11T00:00:00"/>
    <d v="2009-06-12T00:00:00"/>
    <s v="June"/>
    <s v="2009"/>
    <n v="1"/>
    <b v="0"/>
    <s v="Critical"/>
    <n v="24"/>
    <n v="1388.6279999999999"/>
    <n v="0.03"/>
    <s v="Regular Air"/>
    <n v="261.52"/>
    <n v="65.989999999999995"/>
    <n v="5.26"/>
    <s v="Eva Jacobs"/>
    <s v="Ontario"/>
    <s v="Ontario"/>
    <s v="Home Office"/>
    <s v="Technology"/>
    <s v="Telephones and Communication"/>
    <n v="0.56000000000000005"/>
  </r>
  <r>
    <n v="47168"/>
    <d v="2009-06-21T00:00:00"/>
    <d v="2009-06-22T00:00:00"/>
    <s v="June"/>
    <s v="2009"/>
    <n v="1"/>
    <b v="0"/>
    <s v="Not Specified"/>
    <n v="24"/>
    <n v="2920.83"/>
    <n v="0.02"/>
    <s v="Delivery Truck"/>
    <n v="1068.1600000000001"/>
    <n v="119.99"/>
    <n v="14"/>
    <s v="Corinna Mitchell"/>
    <s v="Ontario"/>
    <s v="Ontario"/>
    <s v="Corporate"/>
    <s v="Technology"/>
    <s v="Office Machines"/>
    <n v="0.36"/>
  </r>
  <r>
    <n v="47168"/>
    <d v="2009-06-21T00:00:00"/>
    <d v="2009-06-22T00:00:00"/>
    <s v="June"/>
    <s v="2009"/>
    <n v="1"/>
    <b v="0"/>
    <s v="Not Specified"/>
    <n v="42"/>
    <n v="262.3"/>
    <n v="0.09"/>
    <s v="Regular Air"/>
    <n v="-255.2"/>
    <n v="6.48"/>
    <n v="9.68"/>
    <s v="Corinna Mitchell"/>
    <s v="Ontario"/>
    <s v="Ontario"/>
    <s v="Corporate"/>
    <s v="Office Supplies"/>
    <s v="Paper"/>
    <n v="0.36"/>
  </r>
  <r>
    <n v="50051"/>
    <d v="2009-10-04T00:00:00"/>
    <d v="2009-10-06T00:00:00"/>
    <s v="October"/>
    <s v="2009"/>
    <n v="2"/>
    <b v="0"/>
    <s v="Medium"/>
    <n v="17"/>
    <n v="103.72"/>
    <n v="0.02"/>
    <s v="Regular Air"/>
    <n v="-72.06"/>
    <n v="5.53"/>
    <n v="6.98"/>
    <s v="Jas O'Carroll"/>
    <s v="Ontario"/>
    <s v="Ontario"/>
    <s v="Corporate"/>
    <s v="Office Supplies"/>
    <s v="Binders and Binder Accessories"/>
    <n v="0.39"/>
  </r>
  <r>
    <n v="50051"/>
    <d v="2009-10-04T00:00:00"/>
    <d v="2009-10-06T00:00:00"/>
    <s v="October"/>
    <s v="2009"/>
    <n v="2"/>
    <b v="0"/>
    <s v="Medium"/>
    <n v="4"/>
    <n v="185.15"/>
    <n v="0.09"/>
    <s v="Regular Air"/>
    <n v="10.199999999999999"/>
    <n v="41.47"/>
    <n v="34.200000000000003"/>
    <s v="Jas O'Carroll"/>
    <s v="Ontario"/>
    <s v="Ontario"/>
    <s v="Corporate"/>
    <s v="Furniture"/>
    <s v="Office Furnishings"/>
    <n v="0.73"/>
  </r>
  <r>
    <n v="50433"/>
    <d v="2012-01-19T00:00:00"/>
    <d v="2012-01-21T00:00:00"/>
    <s v="January"/>
    <s v="2012"/>
    <n v="2"/>
    <b v="0"/>
    <s v="Critical"/>
    <n v="50"/>
    <n v="6628.55"/>
    <n v="0.1"/>
    <s v="Delivery Truck"/>
    <n v="1081.6500000000001"/>
    <n v="145.44999999999999"/>
    <n v="17.850000000000001"/>
    <s v="Jennifer Halladay"/>
    <s v="Ontario"/>
    <s v="Ontario"/>
    <s v="Home Office"/>
    <s v="Technology"/>
    <s v="Office Machines"/>
    <n v="0.56000000000000005"/>
  </r>
  <r>
    <n v="50721"/>
    <d v="2012-02-27T00:00:00"/>
    <d v="2012-02-29T00:00:00"/>
    <s v="February"/>
    <s v="2012"/>
    <n v="2"/>
    <b v="0"/>
    <s v="High"/>
    <n v="33"/>
    <n v="9758.7000000000007"/>
    <n v="0.04"/>
    <s v="Regular Air"/>
    <n v="3793.7"/>
    <n v="304.99"/>
    <n v="19.989999999999998"/>
    <s v="Jennifer Halladay"/>
    <s v="Ontario"/>
    <s v="Ontario"/>
    <s v="Home Office"/>
    <s v="Office Supplies"/>
    <s v="Binders and Binder Accessories"/>
    <n v="0.4"/>
  </r>
  <r>
    <n v="50758"/>
    <d v="2012-07-12T00:00:00"/>
    <d v="2012-07-14T00:00:00"/>
    <s v="July"/>
    <s v="2012"/>
    <n v="2"/>
    <b v="0"/>
    <s v="Medium"/>
    <n v="17"/>
    <n v="128.5"/>
    <n v="0.02"/>
    <s v="Express Air"/>
    <n v="-44.69"/>
    <n v="6.68"/>
    <n v="6.93"/>
    <s v="Ritsa Hightower"/>
    <s v="Ontario"/>
    <s v="Ontario"/>
    <s v="Corporate"/>
    <s v="Office Supplies"/>
    <s v="Paper"/>
    <n v="0.37"/>
  </r>
  <r>
    <n v="50883"/>
    <d v="2012-06-01T00:00:00"/>
    <d v="2012-06-01T00:00:00"/>
    <s v="June"/>
    <s v="2012"/>
    <n v="0"/>
    <s v="FREE DELIVERY"/>
    <s v="low"/>
    <n v="35"/>
    <n v="6739.92"/>
    <n v="0.01"/>
    <s v="Delivery Truck"/>
    <n v="957.29"/>
    <n v="180.98"/>
    <n v="30"/>
    <s v="Pauline Chand"/>
    <s v="Ontario"/>
    <s v="Ontario"/>
    <s v="Corporate"/>
    <s v="Furniture"/>
    <s v="Chairs &amp; Chairmats"/>
    <n v="0.69"/>
  </r>
  <r>
    <n v="51524"/>
    <d v="2010-03-14T00:00:00"/>
    <d v="2010-03-15T00:00:00"/>
    <s v="March"/>
    <s v="2010"/>
    <n v="1"/>
    <b v="0"/>
    <s v="Medium"/>
    <n v="16"/>
    <n v="2723.1"/>
    <n v="7.0000000000000007E-2"/>
    <s v="Regular Air"/>
    <n v="-446.31"/>
    <n v="167.27"/>
    <n v="35"/>
    <s v="Pauline Chand"/>
    <s v="Ontario"/>
    <s v="Ontario"/>
    <s v="Small Business"/>
    <s v="Office Supplies"/>
    <s v="Storage &amp; Organization"/>
    <n v="0.85"/>
  </r>
  <r>
    <n v="51524"/>
    <d v="2010-03-14T00:00:00"/>
    <d v="2010-03-16T00:00:00"/>
    <s v="March"/>
    <s v="2010"/>
    <n v="2"/>
    <b v="0"/>
    <s v="Medium"/>
    <n v="20"/>
    <n v="347.26749999999998"/>
    <n v="0.06"/>
    <s v="Express Air"/>
    <n v="-71.09"/>
    <n v="20.99"/>
    <n v="0.99"/>
    <s v="Pauline Chand"/>
    <s v="Ontario"/>
    <s v="Ontario"/>
    <s v="Small Business"/>
    <s v="Technology"/>
    <s v="Telephones and Communication"/>
    <n v="0.83"/>
  </r>
  <r>
    <n v="52322"/>
    <d v="2010-02-02T00:00:00"/>
    <d v="2010-02-09T00:00:00"/>
    <s v="February"/>
    <s v="2010"/>
    <n v="7"/>
    <b v="0"/>
    <s v="low"/>
    <n v="1"/>
    <n v="5.7"/>
    <n v="0.1"/>
    <s v="Regular Air"/>
    <n v="-2.34"/>
    <n v="3.95"/>
    <n v="2"/>
    <s v="Joni Blumstein"/>
    <s v="Ontario"/>
    <s v="Ontario"/>
    <s v="Consumer"/>
    <s v="Office Supplies"/>
    <s v="Rubber Bands"/>
    <n v="0.53"/>
  </r>
  <r>
    <n v="52932"/>
    <d v="2012-05-12T00:00:00"/>
    <d v="2012-05-17T00:00:00"/>
    <s v="May"/>
    <s v="2012"/>
    <n v="5"/>
    <b v="0"/>
    <s v="low"/>
    <n v="3"/>
    <n v="26.23"/>
    <n v="0"/>
    <s v="Regular Air"/>
    <n v="-13.72"/>
    <n v="6.48"/>
    <n v="6.6"/>
    <s v="Joni Blumstein"/>
    <s v="Ontario"/>
    <s v="Ontario"/>
    <s v="Home Office"/>
    <s v="Office Supplies"/>
    <s v="Paper"/>
    <n v="0.37"/>
  </r>
  <r>
    <n v="52995"/>
    <d v="2012-03-15T00:00:00"/>
    <d v="2012-03-15T00:00:00"/>
    <s v="March"/>
    <s v="2012"/>
    <n v="0"/>
    <s v="FREE DELIVERY"/>
    <s v="Not Specified"/>
    <n v="8"/>
    <n v="33.39"/>
    <n v="0.03"/>
    <s v="Regular Air"/>
    <n v="-35.51"/>
    <n v="3.36"/>
    <n v="6.27"/>
    <s v="Nat Gilpin"/>
    <s v="Ontario"/>
    <s v="Ontario"/>
    <s v="Consumer"/>
    <s v="Office Supplies"/>
    <s v="Binders and Binder Accessories"/>
    <n v="0.4"/>
  </r>
  <r>
    <n v="53024"/>
    <d v="2012-05-12T00:00:00"/>
    <d v="2012-05-13T00:00:00"/>
    <s v="May"/>
    <s v="2012"/>
    <n v="1"/>
    <b v="0"/>
    <s v="Not Specified"/>
    <n v="9"/>
    <n v="187.13"/>
    <n v="0.09"/>
    <s v="Regular Air"/>
    <n v="12.4"/>
    <n v="20.28"/>
    <n v="14.39"/>
    <s v="Ritsa Hightower"/>
    <s v="Ontario"/>
    <s v="Ontario"/>
    <s v="Corporate"/>
    <s v="Furniture"/>
    <s v="Office Furnishings"/>
    <n v="0.47"/>
  </r>
  <r>
    <n v="53024"/>
    <d v="2012-05-12T00:00:00"/>
    <d v="2012-05-13T00:00:00"/>
    <s v="May"/>
    <s v="2012"/>
    <n v="1"/>
    <b v="0"/>
    <s v="Not Specified"/>
    <n v="46"/>
    <n v="2255.1945000000001"/>
    <n v="0.03"/>
    <s v="Regular Air"/>
    <n v="74.510000000000005"/>
    <n v="55.99"/>
    <n v="5"/>
    <s v="Ritsa Hightower"/>
    <s v="Ontario"/>
    <s v="Ontario"/>
    <s v="Corporate"/>
    <s v="Technology"/>
    <s v="Telephones and Communication"/>
    <n v="0.8"/>
  </r>
  <r>
    <n v="54145"/>
    <d v="2010-01-02T00:00:00"/>
    <d v="2010-01-02T00:00:00"/>
    <s v="January"/>
    <s v="2010"/>
    <n v="0"/>
    <s v="FREE DELIVERY"/>
    <s v="low"/>
    <n v="34"/>
    <n v="70.25"/>
    <n v="0.1"/>
    <s v="Regular Air"/>
    <n v="-133.06"/>
    <n v="2.08"/>
    <n v="5.33"/>
    <s v="Joni Blumstein"/>
    <s v="Ontario"/>
    <s v="Ontario"/>
    <s v="Home Office"/>
    <s v="Furniture"/>
    <s v="Office Furnishings"/>
    <n v="0.43"/>
  </r>
  <r>
    <n v="55840"/>
    <d v="2009-08-17T00:00:00"/>
    <d v="2009-08-17T00:00:00"/>
    <s v="August"/>
    <s v="2009"/>
    <n v="0"/>
    <s v="FREE DELIVERY"/>
    <s v="Medium"/>
    <n v="11"/>
    <n v="59.03"/>
    <n v="0.04"/>
    <s v="Regular Air"/>
    <n v="-25.21"/>
    <n v="4.9800000000000004"/>
    <n v="4.8600000000000003"/>
    <s v="Jas O'Carroll"/>
    <s v="Ontario"/>
    <s v="Ontario"/>
    <s v="Home Office"/>
    <s v="Office Supplies"/>
    <s v="Paper"/>
    <n v="0.38"/>
  </r>
  <r>
    <n v="56930"/>
    <d v="2012-08-17T00:00:00"/>
    <d v="2012-08-17T00:00:00"/>
    <s v="August"/>
    <s v="2012"/>
    <n v="0"/>
    <s v="FREE DELIVERY"/>
    <s v="low"/>
    <n v="10"/>
    <n v="987.54"/>
    <n v="7.0000000000000007E-2"/>
    <s v="Regular Air"/>
    <n v="-396.84"/>
    <n v="101.41"/>
    <n v="35"/>
    <s v="Eva Jacobs"/>
    <s v="Ontario"/>
    <s v="Ontario"/>
    <s v="Home Office"/>
    <s v="Office Supplies"/>
    <s v="Storage &amp; Organization"/>
    <n v="0.82"/>
  </r>
  <r>
    <n v="57570"/>
    <d v="2012-09-28T00:00:00"/>
    <d v="2012-09-30T00:00:00"/>
    <s v="September"/>
    <s v="2012"/>
    <n v="2"/>
    <b v="0"/>
    <s v="High"/>
    <n v="27"/>
    <n v="1823.04"/>
    <n v="0.09"/>
    <s v="Delivery Truck"/>
    <n v="-190.78"/>
    <n v="70.98"/>
    <n v="26.74"/>
    <s v="Daniel Raglin"/>
    <s v="Ontario"/>
    <s v="Ontario"/>
    <s v="Corporate"/>
    <s v="Furniture"/>
    <s v="Bookcases"/>
    <n v="0.6"/>
  </r>
  <r>
    <n v="58051"/>
    <d v="2012-03-20T00:00:00"/>
    <d v="2012-03-22T00:00:00"/>
    <s v="March"/>
    <s v="2012"/>
    <n v="2"/>
    <b v="0"/>
    <s v="High"/>
    <n v="6"/>
    <n v="256.60000000000002"/>
    <n v="0"/>
    <s v="Regular Air"/>
    <n v="-106.76"/>
    <n v="39.979999999999997"/>
    <n v="7.12"/>
    <s v="Pauline Chand"/>
    <s v="Ontario"/>
    <s v="Ontario"/>
    <s v="Corporate"/>
    <s v="Technology"/>
    <s v="Computer Peripherals"/>
    <n v="0.67"/>
  </r>
  <r>
    <n v="59392"/>
    <d v="2010-06-26T00:00:00"/>
    <d v="2010-06-27T00:00:00"/>
    <s v="June"/>
    <s v="2010"/>
    <n v="1"/>
    <b v="0"/>
    <s v="Medium"/>
    <n v="19"/>
    <n v="39.42"/>
    <n v="0.08"/>
    <s v="Regular Air"/>
    <n v="-29.02"/>
    <n v="2.12"/>
    <n v="1.99"/>
    <s v="Pauline Chand"/>
    <s v="Ontario"/>
    <s v="Ontario"/>
    <s v="Corporate"/>
    <s v="Technology"/>
    <s v="Computer Peripherals"/>
    <n v="0.55000000000000004"/>
  </r>
  <r>
    <n v="59392"/>
    <d v="2010-06-26T00:00:00"/>
    <d v="2010-06-28T00:00:00"/>
    <s v="June"/>
    <s v="2010"/>
    <n v="2"/>
    <b v="0"/>
    <s v="Medium"/>
    <n v="45"/>
    <n v="1305.31"/>
    <n v="0.03"/>
    <s v="Regular Air"/>
    <n v="589.20000000000005"/>
    <n v="28.48"/>
    <n v="1.99"/>
    <s v="Pauline Chand"/>
    <s v="Ontario"/>
    <s v="Ontario"/>
    <s v="Corporate"/>
    <s v="Technology"/>
    <s v="Computer Peripherals"/>
    <n v="0.4"/>
  </r>
  <r>
    <n v="3136"/>
    <d v="2009-08-09T00:00:00"/>
    <d v="2009-08-11T00:00:00"/>
    <s v="August"/>
    <s v="2009"/>
    <n v="2"/>
    <b v="0"/>
    <s v="Not Specified"/>
    <n v="8"/>
    <n v="238.74"/>
    <n v="0.1"/>
    <s v="Regular Air"/>
    <n v="-38.89"/>
    <n v="30.98"/>
    <n v="8.99"/>
    <s v="Paul Prost"/>
    <s v="Ontario"/>
    <s v="Ontario"/>
    <s v="Corporate"/>
    <s v="Office Supplies"/>
    <s v="Pens &amp; Art Supplies"/>
    <n v="0.57999999999999996"/>
  </r>
  <r>
    <n v="3648"/>
    <d v="2010-06-16T00:00:00"/>
    <d v="2010-06-18T00:00:00"/>
    <s v="June"/>
    <s v="2010"/>
    <n v="2"/>
    <b v="0"/>
    <s v="low"/>
    <n v="46"/>
    <n v="134.81"/>
    <n v="0.1"/>
    <s v="Regular Air"/>
    <n v="52.36"/>
    <n v="3.15"/>
    <n v="0.49"/>
    <s v="Philip Brown"/>
    <s v="Ontario"/>
    <s v="Ontario"/>
    <s v="Home Office"/>
    <s v="Office Supplies"/>
    <s v="Labels"/>
    <n v="0.37"/>
  </r>
  <r>
    <n v="3648"/>
    <d v="2010-06-16T00:00:00"/>
    <d v="2010-06-23T00:00:00"/>
    <s v="June"/>
    <s v="2010"/>
    <n v="7"/>
    <b v="0"/>
    <s v="low"/>
    <n v="34"/>
    <n v="5488.5264999999999"/>
    <n v="0.05"/>
    <s v="Regular Air"/>
    <n v="1382.45"/>
    <n v="195.99"/>
    <n v="4.2"/>
    <s v="Philip Brown"/>
    <s v="Ontario"/>
    <s v="Ontario"/>
    <s v="Home Office"/>
    <s v="Technology"/>
    <s v="Telephones and Communication"/>
    <n v="0.56999999999999995"/>
  </r>
  <r>
    <n v="6246"/>
    <d v="2009-10-21T00:00:00"/>
    <d v="2009-10-23T00:00:00"/>
    <s v="October"/>
    <s v="2009"/>
    <n v="2"/>
    <b v="0"/>
    <s v="Not Specified"/>
    <n v="13"/>
    <n v="52.38"/>
    <n v="0.06"/>
    <s v="Regular Air"/>
    <n v="11.72"/>
    <n v="3.93"/>
    <n v="0.99"/>
    <s v="Philip Brown"/>
    <s v="Ontario"/>
    <s v="Ontario"/>
    <s v="Home Office"/>
    <s v="Office Supplies"/>
    <s v="Rubber Bands"/>
    <n v="0.39"/>
  </r>
  <r>
    <n v="9028"/>
    <d v="2010-12-21T00:00:00"/>
    <d v="2010-12-25T00:00:00"/>
    <s v="December"/>
    <s v="2010"/>
    <n v="4"/>
    <b v="0"/>
    <s v="low"/>
    <n v="48"/>
    <n v="14556.67"/>
    <n v="0.04"/>
    <s v="Delivery Truck"/>
    <n v="3829.63"/>
    <n v="306.14"/>
    <n v="26.53"/>
    <s v="Michael Nguyen"/>
    <s v="Ontario"/>
    <s v="Ontario"/>
    <s v="Small Business"/>
    <s v="Technology"/>
    <s v="Office Machines"/>
    <n v="0.56000000000000005"/>
  </r>
  <r>
    <n v="9478"/>
    <d v="2009-03-28T00:00:00"/>
    <d v="2009-03-29T00:00:00"/>
    <s v="March"/>
    <s v="2009"/>
    <n v="1"/>
    <b v="0"/>
    <s v="High"/>
    <n v="48"/>
    <n v="522.97"/>
    <n v="0.04"/>
    <s v="Regular Air"/>
    <n v="29.98"/>
    <n v="10.4"/>
    <n v="5.4"/>
    <s v="Philip Brown"/>
    <s v="Ontario"/>
    <s v="Ontario"/>
    <s v="Corporate"/>
    <s v="Furniture"/>
    <s v="Office Furnishings"/>
    <n v="0.51"/>
  </r>
  <r>
    <n v="9478"/>
    <d v="2009-03-28T00:00:00"/>
    <d v="2009-03-30T00:00:00"/>
    <s v="March"/>
    <s v="2009"/>
    <n v="2"/>
    <b v="0"/>
    <s v="High"/>
    <n v="48"/>
    <n v="199.46"/>
    <n v="0.08"/>
    <s v="Regular Air"/>
    <n v="-121.2"/>
    <n v="4.28"/>
    <n v="4.79"/>
    <s v="Philip Brown"/>
    <s v="Ontario"/>
    <s v="Ontario"/>
    <s v="Corporate"/>
    <s v="Office Supplies"/>
    <s v="Paper"/>
    <n v="0.4"/>
  </r>
  <r>
    <n v="12323"/>
    <d v="2011-04-02T00:00:00"/>
    <d v="2011-04-03T00:00:00"/>
    <s v="April"/>
    <s v="2011"/>
    <n v="1"/>
    <b v="0"/>
    <s v="Not Specified"/>
    <n v="32"/>
    <n v="513.74"/>
    <n v="0.02"/>
    <s v="Regular Air"/>
    <n v="-28.68"/>
    <n v="15.15"/>
    <n v="10.130000000000001"/>
    <s v="Lisa DeCherney"/>
    <s v="Ontario"/>
    <s v="Ontario"/>
    <s v="Corporate"/>
    <s v="Office Supplies"/>
    <s v="Binders and Binder Accessories"/>
    <n v="0.38"/>
  </r>
  <r>
    <n v="12323"/>
    <d v="2011-04-02T00:00:00"/>
    <d v="2011-04-04T00:00:00"/>
    <s v="April"/>
    <s v="2011"/>
    <n v="2"/>
    <b v="0"/>
    <s v="Not Specified"/>
    <n v="4"/>
    <n v="36.799999999999997"/>
    <n v="0"/>
    <s v="Regular Air"/>
    <n v="14.19"/>
    <n v="7.38"/>
    <n v="5.21"/>
    <s v="Lisa DeCherney"/>
    <s v="Ontario"/>
    <s v="Ontario"/>
    <s v="Corporate"/>
    <s v="Furniture"/>
    <s v="Office Furnishings"/>
    <n v="0.56000000000000005"/>
  </r>
  <r>
    <n v="13830"/>
    <d v="2009-12-21T00:00:00"/>
    <d v="2009-12-24T00:00:00"/>
    <s v="December"/>
    <s v="2009"/>
    <n v="3"/>
    <b v="0"/>
    <s v="High"/>
    <n v="27"/>
    <n v="2609.5300000000002"/>
    <n v="0"/>
    <s v="Regular Air"/>
    <n v="911.66"/>
    <n v="90.48"/>
    <n v="19.989999999999998"/>
    <s v="Michael Nguyen"/>
    <s v="Ontario"/>
    <s v="Ontario"/>
    <s v="Small Business"/>
    <s v="Office Supplies"/>
    <s v="Envelopes"/>
    <n v="0.4"/>
  </r>
  <r>
    <n v="14791"/>
    <d v="2010-02-14T00:00:00"/>
    <d v="2010-02-15T00:00:00"/>
    <s v="February"/>
    <s v="2010"/>
    <n v="1"/>
    <b v="0"/>
    <s v="Medium"/>
    <n v="29"/>
    <n v="1576.223"/>
    <n v="0.05"/>
    <s v="Regular Air"/>
    <n v="286.12"/>
    <n v="65.989999999999995"/>
    <n v="3.99"/>
    <s v="Lisa DeCherney"/>
    <s v="Ontario"/>
    <s v="Ontario"/>
    <s v="Consumer"/>
    <s v="Technology"/>
    <s v="Telephones and Communication"/>
    <n v="0.56999999999999995"/>
  </r>
  <r>
    <n v="18085"/>
    <d v="2011-09-25T00:00:00"/>
    <d v="2011-09-27T00:00:00"/>
    <s v="September"/>
    <s v="2011"/>
    <n v="2"/>
    <b v="0"/>
    <s v="High"/>
    <n v="23"/>
    <n v="8127.51"/>
    <n v="0.01"/>
    <s v="Delivery Truck"/>
    <n v="1541.25"/>
    <n v="348.21"/>
    <n v="40.19"/>
    <s v="Lisa DeCherney"/>
    <s v="Ontario"/>
    <s v="Ontario"/>
    <s v="Corporate"/>
    <s v="Furniture"/>
    <s v="Tables"/>
    <n v="0.62"/>
  </r>
  <r>
    <n v="18085"/>
    <d v="2011-09-25T00:00:00"/>
    <d v="2011-09-26T00:00:00"/>
    <s v="September"/>
    <s v="2011"/>
    <n v="1"/>
    <b v="0"/>
    <s v="High"/>
    <n v="33"/>
    <n v="5352.9345000000003"/>
    <n v="0.09"/>
    <s v="Regular Air"/>
    <n v="1343.21"/>
    <n v="195.99"/>
    <n v="4.2"/>
    <s v="Lisa DeCherney"/>
    <s v="Ontario"/>
    <s v="Ontario"/>
    <s v="Corporate"/>
    <s v="Technology"/>
    <s v="Telephones and Communication"/>
    <n v="0.56999999999999995"/>
  </r>
  <r>
    <n v="20674"/>
    <d v="2010-12-08T00:00:00"/>
    <d v="2010-12-09T00:00:00"/>
    <s v="December"/>
    <s v="2010"/>
    <n v="1"/>
    <b v="0"/>
    <s v="High"/>
    <n v="37"/>
    <n v="17717.34"/>
    <n v="0"/>
    <s v="Delivery Truck"/>
    <n v="8291.08"/>
    <n v="500.97"/>
    <n v="69.3"/>
    <s v="Philip Brown"/>
    <s v="Ontario"/>
    <s v="Ontario"/>
    <s v="Corporate"/>
    <s v="Technology"/>
    <s v="Office Machines"/>
    <n v="0.37"/>
  </r>
  <r>
    <n v="24903"/>
    <d v="2010-10-19T00:00:00"/>
    <d v="2010-10-26T00:00:00"/>
    <s v="October"/>
    <s v="2010"/>
    <n v="7"/>
    <b v="0"/>
    <s v="low"/>
    <n v="33"/>
    <n v="1646.47"/>
    <n v="0.05"/>
    <s v="Regular Air"/>
    <n v="743.59"/>
    <n v="48.91"/>
    <n v="5.81"/>
    <s v="Paul Prost"/>
    <s v="Ontario"/>
    <s v="Ontario"/>
    <s v="Corporate"/>
    <s v="Office Supplies"/>
    <s v="Paper"/>
    <n v="0.38"/>
  </r>
  <r>
    <n v="25735"/>
    <d v="2010-12-30T00:00:00"/>
    <d v="2011-01-13T00:00:00"/>
    <s v="January"/>
    <s v="2011"/>
    <n v="14"/>
    <b v="0"/>
    <s v="Not Specified"/>
    <n v="45"/>
    <n v="260.37"/>
    <n v="0.02"/>
    <s v="Regular Air"/>
    <n v="44.15"/>
    <n v="5.58"/>
    <n v="1.99"/>
    <s v="Lisa DeCherney"/>
    <s v="Ontario"/>
    <s v="Ontario"/>
    <s v="Consumer"/>
    <s v="Office Supplies"/>
    <s v="Pens &amp; Art Supplies"/>
    <n v="0.46"/>
  </r>
  <r>
    <n v="29762"/>
    <d v="2010-08-03T00:00:00"/>
    <d v="2010-08-04T00:00:00"/>
    <s v="August"/>
    <s v="2010"/>
    <n v="1"/>
    <b v="0"/>
    <s v="Critical"/>
    <n v="33"/>
    <n v="3268.56"/>
    <n v="0.03"/>
    <s v="Delivery Truck"/>
    <n v="-1181.71"/>
    <n v="95.95"/>
    <n v="74.349999999999994"/>
    <s v="Philip Brown"/>
    <s v="Ontario"/>
    <s v="Ontario"/>
    <s v="Home Office"/>
    <s v="Furniture"/>
    <s v="Chairs &amp; Chairmats"/>
    <n v="0.56999999999999995"/>
  </r>
  <r>
    <n v="29856"/>
    <d v="2012-06-08T00:00:00"/>
    <d v="2012-06-11T00:00:00"/>
    <s v="June"/>
    <s v="2012"/>
    <n v="3"/>
    <b v="0"/>
    <s v="Medium"/>
    <n v="24"/>
    <n v="115.54"/>
    <n v="0.04"/>
    <s v="Regular Air"/>
    <n v="43.35"/>
    <n v="4.9800000000000004"/>
    <n v="0.8"/>
    <s v="Lisa DeCherney"/>
    <s v="Ontario"/>
    <s v="Ontario"/>
    <s v="Consumer"/>
    <s v="Office Supplies"/>
    <s v="Paper"/>
    <n v="0.36"/>
  </r>
  <r>
    <n v="32580"/>
    <d v="2011-09-15T00:00:00"/>
    <d v="2011-09-15T00:00:00"/>
    <s v="September"/>
    <s v="2011"/>
    <n v="0"/>
    <s v="FREE DELIVERY"/>
    <s v="High"/>
    <n v="23"/>
    <n v="166.8"/>
    <n v="0.03"/>
    <s v="Regular Air"/>
    <n v="44.59"/>
    <n v="7.4"/>
    <n v="1.71"/>
    <s v="Paul MacIntyre"/>
    <s v="Ontario"/>
    <s v="Ontario"/>
    <s v="Corporate"/>
    <s v="Office Supplies"/>
    <s v="Paper"/>
    <n v="0.4"/>
  </r>
  <r>
    <n v="32580"/>
    <d v="2011-09-15T00:00:00"/>
    <d v="2011-09-17T00:00:00"/>
    <s v="September"/>
    <s v="2011"/>
    <n v="2"/>
    <b v="0"/>
    <s v="High"/>
    <n v="38"/>
    <n v="261.38"/>
    <n v="0.05"/>
    <s v="Regular Air"/>
    <n v="-172.35"/>
    <n v="6.48"/>
    <n v="8.74"/>
    <s v="Paul MacIntyre"/>
    <s v="Ontario"/>
    <s v="Ontario"/>
    <s v="Corporate"/>
    <s v="Office Supplies"/>
    <s v="Paper"/>
    <n v="0.36"/>
  </r>
  <r>
    <n v="34017"/>
    <d v="2009-03-23T00:00:00"/>
    <d v="2009-03-23T00:00:00"/>
    <s v="March"/>
    <s v="2009"/>
    <n v="0"/>
    <s v="FREE DELIVERY"/>
    <s v="High"/>
    <n v="20"/>
    <n v="103.39"/>
    <n v="0.05"/>
    <s v="Express Air"/>
    <n v="29.17"/>
    <n v="4.84"/>
    <n v="0.71"/>
    <s v="Paul Prost"/>
    <s v="Ontario"/>
    <s v="Ontario"/>
    <s v="Corporate"/>
    <s v="Office Supplies"/>
    <s v="Pens &amp; Art Supplies"/>
    <n v="0.52"/>
  </r>
  <r>
    <n v="34017"/>
    <d v="2009-03-23T00:00:00"/>
    <d v="2009-03-25T00:00:00"/>
    <s v="March"/>
    <s v="2009"/>
    <n v="2"/>
    <b v="0"/>
    <s v="High"/>
    <n v="28"/>
    <n v="435.39"/>
    <n v="0.01"/>
    <s v="Regular Air"/>
    <n v="-48.97"/>
    <n v="14.98"/>
    <n v="7.69"/>
    <s v="Paul Prost"/>
    <s v="Ontario"/>
    <s v="Ontario"/>
    <s v="Corporate"/>
    <s v="Office Supplies"/>
    <s v="Storage &amp; Organization"/>
    <n v="0.56999999999999995"/>
  </r>
  <r>
    <n v="42597"/>
    <d v="2010-03-25T00:00:00"/>
    <d v="2010-03-27T00:00:00"/>
    <s v="March"/>
    <s v="2010"/>
    <n v="2"/>
    <b v="0"/>
    <s v="Medium"/>
    <n v="5"/>
    <n v="29.66"/>
    <n v="0.04"/>
    <s v="Regular Air"/>
    <n v="-32.78"/>
    <n v="4.9800000000000004"/>
    <n v="4.32"/>
    <s v="Paul Prost"/>
    <s v="Ontario"/>
    <s v="Ontario"/>
    <s v="Corporate"/>
    <s v="Technology"/>
    <s v="Computer Peripherals"/>
    <n v="0.64"/>
  </r>
  <r>
    <n v="46884"/>
    <d v="2009-01-17T00:00:00"/>
    <d v="2009-01-18T00:00:00"/>
    <s v="January"/>
    <s v="2009"/>
    <n v="1"/>
    <b v="0"/>
    <s v="Medium"/>
    <n v="25"/>
    <n v="280.43"/>
    <n v="0.1"/>
    <s v="Regular Air"/>
    <n v="39.520000000000003"/>
    <n v="11.55"/>
    <n v="2.36"/>
    <s v="Paul Prost"/>
    <s v="Ontario"/>
    <s v="Ontario"/>
    <s v="Corporate"/>
    <s v="Office Supplies"/>
    <s v="Pens &amp; Art Supplies"/>
    <n v="0.55000000000000004"/>
  </r>
  <r>
    <n v="52325"/>
    <d v="2012-07-14T00:00:00"/>
    <d v="2012-07-14T00:00:00"/>
    <s v="July"/>
    <s v="2012"/>
    <n v="0"/>
    <s v="FREE DELIVERY"/>
    <s v="Not Specified"/>
    <n v="23"/>
    <n v="5126.3"/>
    <n v="7.0000000000000007E-2"/>
    <s v="Regular Air"/>
    <n v="2019.19"/>
    <n v="223.98"/>
    <n v="15.01"/>
    <s v="Paul MacIntyre"/>
    <s v="Ontario"/>
    <s v="Ontario"/>
    <s v="Corporate"/>
    <s v="Office Supplies"/>
    <s v="Binders and Binder Accessories"/>
    <n v="0.38"/>
  </r>
  <r>
    <n v="53382"/>
    <d v="2009-12-27T00:00:00"/>
    <d v="2009-12-28T00:00:00"/>
    <s v="December"/>
    <s v="2009"/>
    <n v="1"/>
    <b v="0"/>
    <s v="Not Specified"/>
    <n v="13"/>
    <n v="88.17"/>
    <n v="0.1"/>
    <s v="Regular Air"/>
    <n v="-572.49"/>
    <n v="3.25"/>
    <n v="49"/>
    <s v="Paul MacIntyre"/>
    <s v="Ontario"/>
    <s v="Ontario"/>
    <s v="Corporate"/>
    <s v="Office Supplies"/>
    <s v="Appliances"/>
    <n v="0.56000000000000005"/>
  </r>
  <r>
    <n v="53382"/>
    <d v="2009-12-27T00:00:00"/>
    <d v="2009-12-28T00:00:00"/>
    <s v="December"/>
    <s v="2009"/>
    <n v="1"/>
    <b v="0"/>
    <s v="Not Specified"/>
    <n v="15"/>
    <n v="4760.0200000000004"/>
    <n v="0"/>
    <s v="Delivery Truck"/>
    <n v="658.88"/>
    <n v="300.98"/>
    <n v="64.73"/>
    <s v="Paul MacIntyre"/>
    <s v="Ontario"/>
    <s v="Ontario"/>
    <s v="Corporate"/>
    <s v="Furniture"/>
    <s v="Chairs &amp; Chairmats"/>
    <n v="0.56000000000000005"/>
  </r>
  <r>
    <n v="53728"/>
    <d v="2011-10-22T00:00:00"/>
    <d v="2011-10-23T00:00:00"/>
    <s v="October"/>
    <s v="2011"/>
    <n v="1"/>
    <b v="0"/>
    <s v="High"/>
    <n v="27"/>
    <n v="1502.66"/>
    <n v="7.0000000000000007E-2"/>
    <s v="Regular Air"/>
    <n v="637.6"/>
    <n v="58.1"/>
    <n v="1.49"/>
    <s v="Paul MacIntyre"/>
    <s v="Ontario"/>
    <s v="Ontario"/>
    <s v="Corporate"/>
    <s v="Office Supplies"/>
    <s v="Binders and Binder Accessories"/>
    <n v="0.38"/>
  </r>
  <r>
    <n v="65"/>
    <d v="2011-03-17T00:00:00"/>
    <d v="2011-03-18T00:00:00"/>
    <s v="March"/>
    <s v="2011"/>
    <n v="1"/>
    <b v="0"/>
    <s v="Critical"/>
    <n v="32"/>
    <n v="3812.73"/>
    <n v="0.02"/>
    <s v="Regular Air"/>
    <n v="1470.3"/>
    <n v="115.79"/>
    <n v="1.99"/>
    <s v="Tamara Dahlen"/>
    <s v="Ontario"/>
    <s v="Ontario"/>
    <s v="Corporate"/>
    <s v="Technology"/>
    <s v="Computer Peripherals"/>
    <n v="0.49"/>
  </r>
  <r>
    <n v="230"/>
    <d v="2010-10-26T00:00:00"/>
    <d v="2010-10-28T00:00:00"/>
    <s v="October"/>
    <s v="2010"/>
    <n v="2"/>
    <b v="0"/>
    <s v="Critical"/>
    <n v="47"/>
    <n v="2029.75"/>
    <n v="0.06"/>
    <s v="Regular Air"/>
    <n v="320.37"/>
    <n v="43.98"/>
    <n v="8.99"/>
    <s v="Erin Creighton"/>
    <s v="Ontario"/>
    <s v="Ontario"/>
    <s v="Corporate"/>
    <s v="Office Supplies"/>
    <s v="Pens &amp; Art Supplies"/>
    <n v="0.57999999999999996"/>
  </r>
  <r>
    <n v="230"/>
    <d v="2010-10-26T00:00:00"/>
    <d v="2010-10-28T00:00:00"/>
    <s v="October"/>
    <s v="2010"/>
    <n v="2"/>
    <b v="0"/>
    <s v="Critical"/>
    <n v="11"/>
    <n v="1118.396"/>
    <n v="0.06"/>
    <s v="Regular Air"/>
    <n v="-212.33"/>
    <n v="125.99"/>
    <n v="8.08"/>
    <s v="Erin Creighton"/>
    <s v="Ontario"/>
    <s v="Ontario"/>
    <s v="Corporate"/>
    <s v="Technology"/>
    <s v="Telephones and Communication"/>
    <n v="0.56999999999999995"/>
  </r>
  <r>
    <n v="355"/>
    <d v="2009-06-13T00:00:00"/>
    <d v="2009-06-18T00:00:00"/>
    <s v="June"/>
    <s v="2009"/>
    <n v="5"/>
    <b v="0"/>
    <s v="low"/>
    <n v="16"/>
    <n v="1239.6315"/>
    <n v="0"/>
    <s v="Regular Air"/>
    <n v="-172.55"/>
    <n v="85.99"/>
    <n v="0.99"/>
    <s v="Henry MacAllister"/>
    <s v="Ontario"/>
    <s v="Ontario"/>
    <s v="Small Business"/>
    <s v="Technology"/>
    <s v="Telephones and Communication"/>
    <n v="0.85"/>
  </r>
  <r>
    <n v="449"/>
    <d v="2011-07-19T00:00:00"/>
    <d v="2011-07-21T00:00:00"/>
    <s v="July"/>
    <s v="2011"/>
    <n v="2"/>
    <b v="0"/>
    <s v="High"/>
    <n v="45"/>
    <n v="356.7"/>
    <n v="0.02"/>
    <s v="Regular Air"/>
    <n v="-48.97"/>
    <n v="7.38"/>
    <n v="5.21"/>
    <s v="Candace McMahon"/>
    <s v="Ontario"/>
    <s v="Ontario"/>
    <s v="Corporate"/>
    <s v="Furniture"/>
    <s v="Office Furnishings"/>
    <n v="0.56000000000000005"/>
  </r>
  <r>
    <n v="640"/>
    <d v="2010-01-22T00:00:00"/>
    <d v="2010-01-23T00:00:00"/>
    <s v="January"/>
    <s v="2010"/>
    <n v="1"/>
    <b v="0"/>
    <s v="High"/>
    <n v="39"/>
    <n v="4913.6899999999996"/>
    <n v="0.02"/>
    <s v="Delivery Truck"/>
    <n v="-1153.9000000000001"/>
    <n v="120.98"/>
    <n v="58.64"/>
    <s v="Tamara Chand"/>
    <s v="Ontario"/>
    <s v="Ontario"/>
    <s v="Consumer"/>
    <s v="Furniture"/>
    <s v="Bookcases"/>
    <n v="0.75"/>
  </r>
  <r>
    <n v="640"/>
    <d v="2010-01-22T00:00:00"/>
    <d v="2010-01-23T00:00:00"/>
    <s v="January"/>
    <s v="2010"/>
    <n v="1"/>
    <b v="0"/>
    <s v="High"/>
    <n v="24"/>
    <n v="464.77"/>
    <n v="0.01"/>
    <s v="Regular Air"/>
    <n v="29.42"/>
    <n v="18.97"/>
    <n v="9.5399999999999991"/>
    <s v="Tamara Chand"/>
    <s v="Ontario"/>
    <s v="Ontario"/>
    <s v="Consumer"/>
    <s v="Office Supplies"/>
    <s v="Paper"/>
    <n v="0.37"/>
  </r>
  <r>
    <n v="646"/>
    <d v="2009-11-21T00:00:00"/>
    <d v="2009-11-22T00:00:00"/>
    <s v="November"/>
    <s v="2009"/>
    <n v="1"/>
    <b v="0"/>
    <s v="High"/>
    <n v="18"/>
    <n v="173.2"/>
    <n v="0.01"/>
    <s v="Regular Air"/>
    <n v="-10.9"/>
    <n v="9.31"/>
    <n v="3.98"/>
    <s v="Duane Huffman"/>
    <s v="Ontario"/>
    <s v="Ontario"/>
    <s v="Small Business"/>
    <s v="Office Supplies"/>
    <s v="Scissors, Rulers and Trimmers"/>
    <n v="0.56000000000000005"/>
  </r>
  <r>
    <n v="835"/>
    <d v="2011-10-07T00:00:00"/>
    <d v="2011-10-08T00:00:00"/>
    <s v="October"/>
    <s v="2011"/>
    <n v="1"/>
    <b v="0"/>
    <s v="Not Specified"/>
    <n v="18"/>
    <n v="125.16"/>
    <n v="0.02"/>
    <s v="Regular Air"/>
    <n v="-23.48"/>
    <n v="6.48"/>
    <n v="5.14"/>
    <s v="Duane Huffman"/>
    <s v="Ontario"/>
    <s v="Ontario"/>
    <s v="Small Business"/>
    <s v="Office Supplies"/>
    <s v="Paper"/>
    <n v="0.37"/>
  </r>
  <r>
    <n v="896"/>
    <d v="2010-03-08T00:00:00"/>
    <d v="2010-03-08T00:00:00"/>
    <s v="March"/>
    <s v="2010"/>
    <n v="0"/>
    <s v="FREE DELIVERY"/>
    <s v="Critical"/>
    <n v="50"/>
    <n v="1246.52"/>
    <n v="0.01"/>
    <s v="Regular Air"/>
    <n v="52.48"/>
    <n v="24.92"/>
    <n v="12.98"/>
    <s v="Edward Nazzal"/>
    <s v="Ontario"/>
    <s v="Ontario"/>
    <s v="Home Office"/>
    <s v="Office Supplies"/>
    <s v="Binders and Binder Accessories"/>
    <n v="0.39"/>
  </r>
  <r>
    <n v="994"/>
    <d v="2009-04-19T00:00:00"/>
    <d v="2009-04-23T00:00:00"/>
    <s v="April"/>
    <s v="2009"/>
    <n v="4"/>
    <b v="0"/>
    <s v="low"/>
    <n v="38"/>
    <n v="132.07"/>
    <n v="0.06"/>
    <s v="Regular Air"/>
    <n v="14"/>
    <n v="3.58"/>
    <n v="1.63"/>
    <s v="Kelly Lampkin"/>
    <s v="Ontario"/>
    <s v="Ontario"/>
    <s v="Corporate"/>
    <s v="Office Supplies"/>
    <s v="Rubber Bands"/>
    <n v="0.36"/>
  </r>
  <r>
    <n v="1057"/>
    <d v="2012-02-19T00:00:00"/>
    <d v="2012-02-21T00:00:00"/>
    <s v="February"/>
    <s v="2012"/>
    <n v="2"/>
    <b v="0"/>
    <s v="Critical"/>
    <n v="41"/>
    <n v="341.36"/>
    <n v="0.09"/>
    <s v="Regular Air"/>
    <n v="-52.48"/>
    <n v="8.4600000000000009"/>
    <n v="3.62"/>
    <s v="Anthony Witt"/>
    <s v="Ontario"/>
    <s v="Ontario"/>
    <s v="Corporate"/>
    <s v="Technology"/>
    <s v="Computer Peripherals"/>
    <n v="0.61"/>
  </r>
  <r>
    <n v="1538"/>
    <d v="2011-06-17T00:00:00"/>
    <d v="2011-06-18T00:00:00"/>
    <s v="June"/>
    <s v="2011"/>
    <n v="1"/>
    <b v="0"/>
    <s v="Not Specified"/>
    <n v="15"/>
    <n v="1297.3040000000001"/>
    <n v="0"/>
    <s v="Regular Air"/>
    <n v="149.82"/>
    <n v="95.99"/>
    <n v="4.9000000000000004"/>
    <s v="Ted Trevino"/>
    <s v="Ontario"/>
    <s v="Ontario"/>
    <s v="Corporate"/>
    <s v="Technology"/>
    <s v="Telephones and Communication"/>
    <n v="0.56000000000000005"/>
  </r>
  <r>
    <n v="1701"/>
    <d v="2012-05-18T00:00:00"/>
    <d v="2012-05-20T00:00:00"/>
    <s v="May"/>
    <s v="2012"/>
    <n v="2"/>
    <b v="0"/>
    <s v="High"/>
    <n v="49"/>
    <n v="2047.58"/>
    <n v="0.01"/>
    <s v="Regular Air"/>
    <n v="902.62"/>
    <n v="40.98"/>
    <n v="1.99"/>
    <s v="Ed Ludwig"/>
    <s v="Ontario"/>
    <s v="Ontario"/>
    <s v="Consumer"/>
    <s v="Technology"/>
    <s v="Computer Peripherals"/>
    <n v="0.44"/>
  </r>
  <r>
    <n v="1701"/>
    <d v="2012-05-18T00:00:00"/>
    <d v="2012-05-20T00:00:00"/>
    <s v="May"/>
    <s v="2012"/>
    <n v="2"/>
    <b v="0"/>
    <s v="High"/>
    <n v="1"/>
    <n v="56.61"/>
    <n v="0.02"/>
    <s v="Regular Air"/>
    <n v="-22.16"/>
    <n v="40.97"/>
    <n v="14.45"/>
    <s v="Ed Ludwig"/>
    <s v="Ontario"/>
    <s v="Ontario"/>
    <s v="Consumer"/>
    <s v="Furniture"/>
    <s v="Office Furnishings"/>
    <n v="0.56999999999999995"/>
  </r>
  <r>
    <n v="1891"/>
    <d v="2009-12-14T00:00:00"/>
    <d v="2009-12-16T00:00:00"/>
    <s v="December"/>
    <s v="2009"/>
    <n v="2"/>
    <b v="0"/>
    <s v="low"/>
    <n v="3"/>
    <n v="302.36"/>
    <n v="0.09"/>
    <s v="Regular Air"/>
    <n v="290.31"/>
    <n v="107.53"/>
    <n v="5.81"/>
    <s v="Jeremy Ellison"/>
    <s v="Ontario"/>
    <s v="Ontario"/>
    <s v="Small Business"/>
    <s v="Furniture"/>
    <s v="Office Furnishings"/>
    <n v="0.65"/>
  </r>
  <r>
    <n v="2022"/>
    <d v="2012-03-14T00:00:00"/>
    <d v="2012-03-15T00:00:00"/>
    <s v="March"/>
    <s v="2012"/>
    <n v="1"/>
    <b v="0"/>
    <s v="Critical"/>
    <n v="45"/>
    <n v="186.44"/>
    <n v="0"/>
    <s v="Regular Air"/>
    <n v="-157.18"/>
    <n v="3.95"/>
    <n v="5.13"/>
    <s v="Alan Hwang"/>
    <s v="Ontario"/>
    <s v="Ontario"/>
    <s v="Corporate"/>
    <s v="Office Supplies"/>
    <s v="Appliances"/>
    <n v="0.59"/>
  </r>
  <r>
    <n v="2181"/>
    <d v="2011-09-12T00:00:00"/>
    <d v="2011-09-12T00:00:00"/>
    <s v="September"/>
    <s v="2011"/>
    <n v="0"/>
    <s v="FREE DELIVERY"/>
    <s v="Medium"/>
    <n v="40"/>
    <n v="102.56"/>
    <n v="0.06"/>
    <s v="Regular Air"/>
    <n v="36.619999999999997"/>
    <n v="2.61"/>
    <n v="0.5"/>
    <s v="Kelly Lampkin"/>
    <s v="Ontario"/>
    <s v="Ontario"/>
    <s v="Home Office"/>
    <s v="Office Supplies"/>
    <s v="Labels"/>
    <n v="0.39"/>
  </r>
  <r>
    <n v="2181"/>
    <d v="2011-09-12T00:00:00"/>
    <d v="2011-09-14T00:00:00"/>
    <s v="September"/>
    <s v="2011"/>
    <n v="2"/>
    <b v="0"/>
    <s v="Medium"/>
    <n v="3"/>
    <n v="15.87"/>
    <n v="0.01"/>
    <s v="Express Air"/>
    <n v="2.5299999999999998"/>
    <n v="3.49"/>
    <n v="0.76"/>
    <s v="Kelly Lampkin"/>
    <s v="Ontario"/>
    <s v="Ontario"/>
    <s v="Home Office"/>
    <s v="Office Supplies"/>
    <s v="Rubber Bands"/>
    <n v="0.39"/>
  </r>
  <r>
    <n v="2628"/>
    <d v="2010-10-21T00:00:00"/>
    <d v="2010-10-26T00:00:00"/>
    <s v="October"/>
    <s v="2010"/>
    <n v="5"/>
    <b v="0"/>
    <s v="low"/>
    <n v="14"/>
    <n v="34.590000000000003"/>
    <n v="0.04"/>
    <s v="Regular Air"/>
    <n v="-60.13"/>
    <n v="2.1800000000000002"/>
    <n v="5"/>
    <s v="Eileen Kiefer"/>
    <s v="Ontario"/>
    <s v="Ontario"/>
    <s v="Consumer"/>
    <s v="Office Supplies"/>
    <s v="Scissors, Rulers and Trimmers"/>
    <n v="0.81"/>
  </r>
  <r>
    <n v="2628"/>
    <d v="2010-10-21T00:00:00"/>
    <d v="2010-10-30T00:00:00"/>
    <s v="October"/>
    <s v="2010"/>
    <n v="9"/>
    <b v="0"/>
    <s v="low"/>
    <n v="29"/>
    <n v="5029.2160000000003"/>
    <n v="0.02"/>
    <s v="Delivery Truck"/>
    <n v="-752.83"/>
    <n v="218.75"/>
    <n v="69.64"/>
    <s v="Eileen Kiefer"/>
    <s v="Ontario"/>
    <s v="Ontario"/>
    <s v="Consumer"/>
    <s v="Furniture"/>
    <s v="Tables"/>
    <n v="0.77"/>
  </r>
  <r>
    <n v="2691"/>
    <d v="2012-04-29T00:00:00"/>
    <d v="2012-05-08T00:00:00"/>
    <s v="May"/>
    <s v="2012"/>
    <n v="9"/>
    <b v="0"/>
    <s v="low"/>
    <n v="14"/>
    <n v="3363.14"/>
    <n v="0.1"/>
    <s v="Delivery Truck"/>
    <n v="98.75"/>
    <n v="260.98"/>
    <n v="41.91"/>
    <s v="Ted Trevino"/>
    <s v="Ontario"/>
    <s v="Ontario"/>
    <s v="Corporate"/>
    <s v="Furniture"/>
    <s v="Bookcases"/>
    <n v="0.59"/>
  </r>
  <r>
    <n v="2912"/>
    <d v="2012-03-11T00:00:00"/>
    <d v="2012-03-13T00:00:00"/>
    <s v="March"/>
    <s v="2012"/>
    <n v="2"/>
    <b v="0"/>
    <s v="low"/>
    <n v="7"/>
    <n v="16587.13"/>
    <n v="0.08"/>
    <s v="Delivery Truck"/>
    <n v="-3476.86"/>
    <n v="2550.14"/>
    <n v="29.7"/>
    <s v="Tamara Dahlen"/>
    <s v="Ontario"/>
    <s v="Ontario"/>
    <s v="Corporate"/>
    <s v="Technology"/>
    <s v="Office Machines"/>
    <n v="0.56999999999999995"/>
  </r>
  <r>
    <n v="2912"/>
    <d v="2012-03-11T00:00:00"/>
    <d v="2012-03-18T00:00:00"/>
    <s v="March"/>
    <s v="2012"/>
    <n v="7"/>
    <b v="0"/>
    <s v="low"/>
    <n v="9"/>
    <n v="507.98"/>
    <n v="0.05"/>
    <s v="Express Air"/>
    <n v="170.9"/>
    <n v="55.98"/>
    <n v="4.8600000000000003"/>
    <s v="Tamara Dahlen"/>
    <s v="Ontario"/>
    <s v="Ontario"/>
    <s v="Corporate"/>
    <s v="Office Supplies"/>
    <s v="Paper"/>
    <n v="0.36"/>
  </r>
  <r>
    <n v="3235"/>
    <d v="2011-11-14T00:00:00"/>
    <d v="2011-11-16T00:00:00"/>
    <s v="November"/>
    <s v="2011"/>
    <n v="2"/>
    <b v="0"/>
    <s v="low"/>
    <n v="31"/>
    <n v="142.97"/>
    <n v="0.1"/>
    <s v="Express Air"/>
    <n v="-12.26"/>
    <n v="4.71"/>
    <n v="0.7"/>
    <s v="James Lanier"/>
    <s v="Ontario"/>
    <s v="Ontario"/>
    <s v="Corporate"/>
    <s v="Office Supplies"/>
    <s v="Rubber Bands"/>
    <n v="0.85"/>
  </r>
  <r>
    <n v="3266"/>
    <d v="2011-03-16T00:00:00"/>
    <d v="2011-03-20T00:00:00"/>
    <s v="March"/>
    <s v="2011"/>
    <n v="4"/>
    <b v="0"/>
    <s v="low"/>
    <n v="4"/>
    <n v="17.12"/>
    <n v="0.03"/>
    <s v="Regular Air"/>
    <n v="-2.5499999999999998"/>
    <n v="3.8"/>
    <n v="1.49"/>
    <s v="Edward Becker"/>
    <s v="Ontario"/>
    <s v="Ontario"/>
    <s v="Corporate"/>
    <s v="Office Supplies"/>
    <s v="Binders and Binder Accessories"/>
    <n v="0.38"/>
  </r>
  <r>
    <n v="3363"/>
    <d v="2011-09-22T00:00:00"/>
    <d v="2011-09-22T00:00:00"/>
    <s v="September"/>
    <s v="2011"/>
    <n v="0"/>
    <s v="FREE DELIVERY"/>
    <s v="High"/>
    <n v="21"/>
    <n v="8185.89"/>
    <n v="0.09"/>
    <s v="Regular Air"/>
    <n v="2137.2800000000002"/>
    <n v="415.88"/>
    <n v="11.37"/>
    <s v="Gary Zandusky"/>
    <s v="Ontario"/>
    <s v="Ontario"/>
    <s v="Home Office"/>
    <s v="Office Supplies"/>
    <s v="Storage &amp; Organization"/>
    <n v="0.56999999999999995"/>
  </r>
  <r>
    <n v="3585"/>
    <d v="2009-11-22T00:00:00"/>
    <d v="2009-11-22T00:00:00"/>
    <s v="November"/>
    <s v="2009"/>
    <n v="0"/>
    <s v="FREE DELIVERY"/>
    <s v="High"/>
    <n v="27"/>
    <n v="259.72000000000003"/>
    <n v="7.0000000000000007E-2"/>
    <s v="Regular Air"/>
    <n v="78.05"/>
    <n v="10.06"/>
    <n v="2.06"/>
    <s v="Ann Blume"/>
    <s v="Ontario"/>
    <s v="Ontario"/>
    <s v="Corporate"/>
    <s v="Office Supplies"/>
    <s v="Paper"/>
    <n v="0.39"/>
  </r>
  <r>
    <n v="3585"/>
    <d v="2009-11-22T00:00:00"/>
    <d v="2009-11-23T00:00:00"/>
    <s v="November"/>
    <s v="2009"/>
    <n v="1"/>
    <b v="0"/>
    <s v="High"/>
    <n v="34"/>
    <n v="54.69"/>
    <n v="7.0000000000000007E-2"/>
    <s v="Regular Air"/>
    <n v="-35.75"/>
    <n v="1.68"/>
    <n v="1.57"/>
    <s v="Ann Blume"/>
    <s v="Ontario"/>
    <s v="Ontario"/>
    <s v="Corporate"/>
    <s v="Office Supplies"/>
    <s v="Pens &amp; Art Supplies"/>
    <n v="0.59"/>
  </r>
  <r>
    <n v="3745"/>
    <d v="2010-09-28T00:00:00"/>
    <d v="2010-09-30T00:00:00"/>
    <s v="September"/>
    <s v="2010"/>
    <n v="2"/>
    <b v="0"/>
    <s v="low"/>
    <n v="38"/>
    <n v="1143.3499999999999"/>
    <n v="0.04"/>
    <s v="Express Air"/>
    <n v="411.1"/>
    <n v="29.18"/>
    <n v="8.5500000000000007"/>
    <s v="Erin Smith"/>
    <s v="Ontario"/>
    <s v="Ontario"/>
    <s v="Home Office"/>
    <s v="Furniture"/>
    <s v="Office Furnishings"/>
    <n v="0.42"/>
  </r>
  <r>
    <n v="4128"/>
    <d v="2011-10-06T00:00:00"/>
    <d v="2011-10-08T00:00:00"/>
    <s v="October"/>
    <s v="2011"/>
    <n v="2"/>
    <b v="0"/>
    <s v="Not Specified"/>
    <n v="38"/>
    <n v="391.42"/>
    <n v="0.04"/>
    <s v="Regular Air"/>
    <n v="25.03"/>
    <n v="9.99"/>
    <n v="5.12"/>
    <s v="Allen Golden"/>
    <s v="Ontario"/>
    <s v="Ontario"/>
    <s v="Consumer"/>
    <s v="Office Supplies"/>
    <s v="Paper"/>
    <n v="0.4"/>
  </r>
  <r>
    <n v="4354"/>
    <d v="2009-09-29T00:00:00"/>
    <d v="2009-09-30T00:00:00"/>
    <s v="September"/>
    <s v="2009"/>
    <n v="1"/>
    <b v="0"/>
    <s v="Not Specified"/>
    <n v="6"/>
    <n v="49.04"/>
    <n v="0.02"/>
    <s v="Regular Air"/>
    <n v="7.74"/>
    <n v="7.38"/>
    <n v="5.21"/>
    <s v="Erin Creighton"/>
    <s v="Ontario"/>
    <s v="Ontario"/>
    <s v="Corporate"/>
    <s v="Furniture"/>
    <s v="Office Furnishings"/>
    <n v="0.56000000000000005"/>
  </r>
  <r>
    <n v="4550"/>
    <d v="2009-12-28T00:00:00"/>
    <d v="2009-12-30T00:00:00"/>
    <s v="December"/>
    <s v="2009"/>
    <n v="2"/>
    <b v="0"/>
    <s v="High"/>
    <n v="32"/>
    <n v="3730.54"/>
    <n v="7.0000000000000007E-2"/>
    <s v="Delivery Truck"/>
    <n v="1369.09"/>
    <n v="119.99"/>
    <n v="16.8"/>
    <s v="Gary Zandusky"/>
    <s v="Ontario"/>
    <s v="Ontario"/>
    <s v="Home Office"/>
    <s v="Technology"/>
    <s v="Office Machines"/>
    <n v="0.35"/>
  </r>
  <r>
    <n v="4743"/>
    <d v="2010-03-30T00:00:00"/>
    <d v="2010-04-03T00:00:00"/>
    <s v="April"/>
    <s v="2010"/>
    <n v="4"/>
    <b v="0"/>
    <s v="low"/>
    <n v="29"/>
    <n v="352.55"/>
    <n v="0.09"/>
    <s v="Regular Air"/>
    <n v="128.99"/>
    <n v="12.97"/>
    <n v="1.49"/>
    <s v="Gary Zandusky"/>
    <s v="Ontario"/>
    <s v="Ontario"/>
    <s v="Home Office"/>
    <s v="Office Supplies"/>
    <s v="Binders and Binder Accessories"/>
    <n v="0.35"/>
  </r>
  <r>
    <n v="4743"/>
    <d v="2010-03-30T00:00:00"/>
    <d v="2010-04-06T00:00:00"/>
    <s v="April"/>
    <s v="2010"/>
    <n v="7"/>
    <b v="0"/>
    <s v="low"/>
    <n v="32"/>
    <n v="719.64"/>
    <n v="0.01"/>
    <s v="Regular Air"/>
    <n v="-245.62"/>
    <n v="20.89"/>
    <n v="11.52"/>
    <s v="Gary Zandusky"/>
    <s v="Ontario"/>
    <s v="Ontario"/>
    <s v="Home Office"/>
    <s v="Office Supplies"/>
    <s v="Storage &amp; Organization"/>
    <n v="0.83"/>
  </r>
  <r>
    <n v="5251"/>
    <d v="2011-04-11T00:00:00"/>
    <d v="2011-04-13T00:00:00"/>
    <s v="April"/>
    <s v="2011"/>
    <n v="2"/>
    <b v="0"/>
    <s v="Medium"/>
    <n v="38"/>
    <n v="3821.0390000000002"/>
    <n v="0.05"/>
    <s v="Express Air"/>
    <n v="1057.8900000000001"/>
    <n v="115.99"/>
    <n v="5.99"/>
    <s v="Tamara Dahlen"/>
    <s v="Ontario"/>
    <s v="Ontario"/>
    <s v="Corporate"/>
    <s v="Technology"/>
    <s v="Telephones and Communication"/>
    <n v="0.56999999999999995"/>
  </r>
  <r>
    <n v="5283"/>
    <d v="2009-06-03T00:00:00"/>
    <d v="2009-06-05T00:00:00"/>
    <s v="June"/>
    <s v="2009"/>
    <n v="2"/>
    <b v="0"/>
    <s v="Medium"/>
    <n v="23"/>
    <n v="2508.6729999999998"/>
    <n v="0.03"/>
    <s v="Regular Air"/>
    <n v="417.47"/>
    <n v="125.99"/>
    <n v="7.69"/>
    <s v="Gary Zandusky"/>
    <s v="Ontario"/>
    <s v="Ontario"/>
    <s v="Home Office"/>
    <s v="Technology"/>
    <s v="Telephones and Communication"/>
    <n v="0.57999999999999996"/>
  </r>
  <r>
    <n v="5381"/>
    <d v="2010-01-28T00:00:00"/>
    <d v="2010-02-04T00:00:00"/>
    <s v="February"/>
    <s v="2010"/>
    <n v="7"/>
    <b v="0"/>
    <s v="low"/>
    <n v="47"/>
    <n v="4888.1400000000003"/>
    <n v="7.0000000000000007E-2"/>
    <s v="Regular Air"/>
    <n v="1545.09"/>
    <n v="107.53"/>
    <n v="5.81"/>
    <s v="Edward Nazzal"/>
    <s v="Ontario"/>
    <s v="Ontario"/>
    <s v="Home Office"/>
    <s v="Furniture"/>
    <s v="Office Furnishings"/>
    <n v="0.65"/>
  </r>
  <r>
    <n v="5381"/>
    <d v="2010-01-28T00:00:00"/>
    <d v="2010-02-04T00:00:00"/>
    <s v="February"/>
    <s v="2010"/>
    <n v="7"/>
    <b v="0"/>
    <s v="low"/>
    <n v="27"/>
    <n v="63.87"/>
    <n v="0.09"/>
    <s v="Regular Air"/>
    <n v="-149.93"/>
    <n v="2.1800000000000002"/>
    <n v="7.09"/>
    <s v="Edward Nazzal"/>
    <s v="Ontario"/>
    <s v="Ontario"/>
    <s v="Home Office"/>
    <s v="Office Supplies"/>
    <s v="Paper"/>
    <n v="0.38"/>
  </r>
  <r>
    <n v="5444"/>
    <d v="2011-03-17T00:00:00"/>
    <d v="2011-03-19T00:00:00"/>
    <s v="March"/>
    <s v="2011"/>
    <n v="2"/>
    <b v="0"/>
    <s v="Critical"/>
    <n v="2"/>
    <n v="885.94"/>
    <n v="0.08"/>
    <s v="Regular Air"/>
    <n v="-2024.08"/>
    <n v="449.99"/>
    <n v="24.49"/>
    <s v="Frank Carlisle"/>
    <s v="Ontario"/>
    <s v="Ontario"/>
    <s v="Small Business"/>
    <s v="Technology"/>
    <s v="Copiers and Fax"/>
    <n v="0.52"/>
  </r>
  <r>
    <n v="5601"/>
    <d v="2012-01-05T00:00:00"/>
    <d v="2012-01-06T00:00:00"/>
    <s v="January"/>
    <s v="2012"/>
    <n v="1"/>
    <b v="0"/>
    <s v="High"/>
    <n v="10"/>
    <n v="120.53"/>
    <n v="0.1"/>
    <s v="Regular Air"/>
    <n v="49.26"/>
    <n v="12.22"/>
    <n v="2.85"/>
    <s v="Gary Hansen"/>
    <s v="Ontario"/>
    <s v="Ontario"/>
    <s v="Consumer"/>
    <s v="Furniture"/>
    <s v="Office Furnishings"/>
    <n v="0.55000000000000004"/>
  </r>
  <r>
    <n v="5760"/>
    <d v="2009-05-24T00:00:00"/>
    <d v="2009-05-25T00:00:00"/>
    <s v="May"/>
    <s v="2009"/>
    <n v="1"/>
    <b v="0"/>
    <s v="Not Specified"/>
    <n v="34"/>
    <n v="5261.73"/>
    <n v="0.05"/>
    <s v="Delivery Truck"/>
    <n v="650.29999999999995"/>
    <n v="150.97999999999999"/>
    <n v="43.71"/>
    <s v="Nancy Lomonaco"/>
    <s v="Ontario"/>
    <s v="Ontario"/>
    <s v="Home Office"/>
    <s v="Furniture"/>
    <s v="Chairs &amp; Chairmats"/>
    <n v="0.55000000000000004"/>
  </r>
  <r>
    <n v="6438"/>
    <d v="2010-05-16T00:00:00"/>
    <d v="2010-05-16T00:00:00"/>
    <s v="May"/>
    <s v="2010"/>
    <n v="0"/>
    <s v="FREE DELIVERY"/>
    <s v="Not Specified"/>
    <n v="7"/>
    <n v="75.72"/>
    <n v="0.02"/>
    <s v="Regular Air"/>
    <n v="20.29"/>
    <n v="9.77"/>
    <n v="6.02"/>
    <s v="Anna Haberlin"/>
    <s v="Ontario"/>
    <s v="Ontario"/>
    <s v="Corporate"/>
    <s v="Furniture"/>
    <s v="Office Furnishings"/>
    <n v="0.48"/>
  </r>
  <r>
    <n v="6438"/>
    <d v="2010-05-16T00:00:00"/>
    <d v="2010-05-17T00:00:00"/>
    <s v="May"/>
    <s v="2010"/>
    <n v="1"/>
    <b v="0"/>
    <s v="Not Specified"/>
    <n v="38"/>
    <n v="225.21"/>
    <n v="0.06"/>
    <s v="Regular Air"/>
    <n v="-66.16"/>
    <n v="5.98"/>
    <n v="5.2"/>
    <s v="Anna Haberlin"/>
    <s v="Ontario"/>
    <s v="Ontario"/>
    <s v="Corporate"/>
    <s v="Office Supplies"/>
    <s v="Paper"/>
    <n v="0.36"/>
  </r>
  <r>
    <n v="6592"/>
    <d v="2009-12-01T00:00:00"/>
    <d v="2009-12-08T00:00:00"/>
    <s v="December"/>
    <s v="2009"/>
    <n v="7"/>
    <b v="0"/>
    <s v="low"/>
    <n v="29"/>
    <n v="194.29"/>
    <n v="0.09"/>
    <s v="Regular Air"/>
    <n v="-177.17"/>
    <n v="6.84"/>
    <n v="8.3699999999999992"/>
    <s v="Tamara Chand"/>
    <s v="Ontario"/>
    <s v="Ontario"/>
    <s v="Consumer"/>
    <s v="Office Supplies"/>
    <s v="Scissors, Rulers and Trimmers"/>
    <n v="0.57999999999999996"/>
  </r>
  <r>
    <n v="6592"/>
    <d v="2009-12-01T00:00:00"/>
    <d v="2009-12-03T00:00:00"/>
    <s v="December"/>
    <s v="2009"/>
    <n v="2"/>
    <b v="0"/>
    <s v="low"/>
    <n v="33"/>
    <n v="1621.1"/>
    <n v="7.0000000000000007E-2"/>
    <s v="Express Air"/>
    <n v="-971.36"/>
    <n v="48.91"/>
    <n v="35"/>
    <s v="Tamara Chand"/>
    <s v="Ontario"/>
    <s v="Ontario"/>
    <s v="Consumer"/>
    <s v="Office Supplies"/>
    <s v="Storage &amp; Organization"/>
    <n v="0.83"/>
  </r>
  <r>
    <n v="6755"/>
    <d v="2011-05-01T00:00:00"/>
    <d v="2011-05-03T00:00:00"/>
    <s v="May"/>
    <s v="2011"/>
    <n v="2"/>
    <b v="0"/>
    <s v="High"/>
    <n v="20"/>
    <n v="156.47"/>
    <n v="0.01"/>
    <s v="Regular Air"/>
    <n v="-39.229999999999997"/>
    <n v="7.1"/>
    <n v="6.05"/>
    <s v="Kelly Lampkin"/>
    <s v="Ontario"/>
    <s v="Ontario"/>
    <s v="Home Office"/>
    <s v="Office Supplies"/>
    <s v="Binders and Binder Accessories"/>
    <n v="0.39"/>
  </r>
  <r>
    <n v="6918"/>
    <d v="2011-07-01T00:00:00"/>
    <d v="2011-07-03T00:00:00"/>
    <s v="July"/>
    <s v="2011"/>
    <n v="2"/>
    <b v="0"/>
    <s v="Critical"/>
    <n v="38"/>
    <n v="1559.5"/>
    <n v="0.01"/>
    <s v="Regular Air"/>
    <n v="515.83000000000004"/>
    <n v="39.479999999999997"/>
    <n v="1.99"/>
    <s v="Erin Ashbrook"/>
    <s v="Ontario"/>
    <s v="Ontario"/>
    <s v="Consumer"/>
    <s v="Technology"/>
    <s v="Computer Peripherals"/>
    <n v="0.54"/>
  </r>
  <r>
    <n v="7841"/>
    <d v="2012-05-20T00:00:00"/>
    <d v="2012-05-22T00:00:00"/>
    <s v="May"/>
    <s v="2012"/>
    <n v="2"/>
    <b v="0"/>
    <s v="Not Specified"/>
    <n v="21"/>
    <n v="1002.77"/>
    <n v="7.0000000000000007E-2"/>
    <s v="Regular Air"/>
    <n v="295.60000000000002"/>
    <n v="49.34"/>
    <n v="10.25"/>
    <s v="Darren Budd"/>
    <s v="Ontario"/>
    <s v="Ontario"/>
    <s v="Consumer"/>
    <s v="Furniture"/>
    <s v="Office Furnishings"/>
    <n v="0.56999999999999995"/>
  </r>
  <r>
    <n v="7841"/>
    <d v="2012-05-20T00:00:00"/>
    <d v="2012-05-22T00:00:00"/>
    <s v="May"/>
    <s v="2012"/>
    <n v="2"/>
    <b v="0"/>
    <s v="Not Specified"/>
    <n v="17"/>
    <n v="178.14"/>
    <n v="0.01"/>
    <s v="Regular Air"/>
    <n v="56.3"/>
    <n v="10.06"/>
    <n v="2.06"/>
    <s v="Darren Budd"/>
    <s v="Ontario"/>
    <s v="Ontario"/>
    <s v="Consumer"/>
    <s v="Furniture"/>
    <s v="Office Furnishings"/>
    <n v="0.46"/>
  </r>
  <r>
    <n v="8103"/>
    <d v="2009-11-02T00:00:00"/>
    <d v="2009-11-06T00:00:00"/>
    <s v="November"/>
    <s v="2009"/>
    <n v="4"/>
    <b v="0"/>
    <s v="low"/>
    <n v="16"/>
    <n v="457.68"/>
    <n v="7.0000000000000007E-2"/>
    <s v="Regular Air"/>
    <n v="107.38"/>
    <n v="29.17"/>
    <n v="6.27"/>
    <s v="Bill Stewart"/>
    <s v="Ontario"/>
    <s v="Ontario"/>
    <s v="Corporate"/>
    <s v="Office Supplies"/>
    <s v="Binders and Binder Accessories"/>
    <n v="0.37"/>
  </r>
  <r>
    <n v="8258"/>
    <d v="2009-03-01T00:00:00"/>
    <d v="2009-03-02T00:00:00"/>
    <s v="March"/>
    <s v="2009"/>
    <n v="1"/>
    <b v="0"/>
    <s v="High"/>
    <n v="37"/>
    <n v="434.77"/>
    <n v="0.02"/>
    <s v="Regular Air"/>
    <n v="-155.21"/>
    <n v="11.34"/>
    <n v="11.25"/>
    <s v="James Lanier"/>
    <s v="Ontario"/>
    <s v="Ontario"/>
    <s v="Corporate"/>
    <s v="Office Supplies"/>
    <s v="Paper"/>
    <n v="0.36"/>
  </r>
  <r>
    <n v="8454"/>
    <d v="2012-08-15T00:00:00"/>
    <d v="2012-08-18T00:00:00"/>
    <s v="August"/>
    <s v="2012"/>
    <n v="3"/>
    <b v="0"/>
    <s v="Medium"/>
    <n v="38"/>
    <n v="218.77"/>
    <n v="0.03"/>
    <s v="Regular Air"/>
    <n v="-188.13"/>
    <n v="5.4"/>
    <n v="7.78"/>
    <s v="Christine Phan"/>
    <s v="Ontario"/>
    <s v="Ontario"/>
    <s v="Small Business"/>
    <s v="Office Supplies"/>
    <s v="Binders and Binder Accessories"/>
    <n v="0.37"/>
  </r>
  <r>
    <n v="8710"/>
    <d v="2009-01-04T00:00:00"/>
    <d v="2009-01-05T00:00:00"/>
    <s v="January"/>
    <s v="2009"/>
    <n v="1"/>
    <b v="0"/>
    <s v="Critical"/>
    <n v="17"/>
    <n v="63.34"/>
    <n v="0.03"/>
    <s v="Regular Air"/>
    <n v="-76.02"/>
    <n v="3.36"/>
    <n v="6.27"/>
    <s v="Tamara Dahlen"/>
    <s v="Ontario"/>
    <s v="Ontario"/>
    <s v="Corporate"/>
    <s v="Office Supplies"/>
    <s v="Binders and Binder Accessories"/>
    <n v="0.4"/>
  </r>
  <r>
    <n v="8710"/>
    <d v="2009-01-04T00:00:00"/>
    <d v="2009-01-06T00:00:00"/>
    <s v="January"/>
    <s v="2009"/>
    <n v="2"/>
    <b v="0"/>
    <s v="Critical"/>
    <n v="42"/>
    <n v="151.35"/>
    <n v="7.0000000000000007E-2"/>
    <s v="Express Air"/>
    <n v="8.33"/>
    <n v="3.71"/>
    <n v="1.93"/>
    <s v="Tamara Dahlen"/>
    <s v="Ontario"/>
    <s v="Ontario"/>
    <s v="Corporate"/>
    <s v="Office Supplies"/>
    <s v="Paper"/>
    <n v="0.35"/>
  </r>
  <r>
    <n v="8835"/>
    <d v="2009-10-13T00:00:00"/>
    <d v="2009-10-14T00:00:00"/>
    <s v="October"/>
    <s v="2009"/>
    <n v="1"/>
    <b v="0"/>
    <s v="Critical"/>
    <n v="12"/>
    <n v="153.44"/>
    <n v="0.05"/>
    <s v="Regular Air"/>
    <n v="-6.15"/>
    <n v="12.2"/>
    <n v="6.02"/>
    <s v="James Lanier"/>
    <s v="Ontario"/>
    <s v="Ontario"/>
    <s v="Corporate"/>
    <s v="Furniture"/>
    <s v="Office Furnishings"/>
    <n v="0.43"/>
  </r>
  <r>
    <n v="8960"/>
    <d v="2010-06-05T00:00:00"/>
    <d v="2010-06-07T00:00:00"/>
    <s v="June"/>
    <s v="2010"/>
    <n v="2"/>
    <b v="0"/>
    <s v="Medium"/>
    <n v="46"/>
    <n v="4335.34"/>
    <n v="7.0000000000000007E-2"/>
    <s v="Express Air"/>
    <n v="524.09"/>
    <n v="99.99"/>
    <n v="19.989999999999998"/>
    <s v="Christine Phan"/>
    <s v="Ontario"/>
    <s v="Ontario"/>
    <s v="Small Business"/>
    <s v="Technology"/>
    <s v="Computer Peripherals"/>
    <n v="0.52"/>
  </r>
  <r>
    <n v="8960"/>
    <d v="2010-06-05T00:00:00"/>
    <d v="2010-06-07T00:00:00"/>
    <s v="June"/>
    <s v="2010"/>
    <n v="2"/>
    <b v="0"/>
    <s v="Medium"/>
    <n v="15"/>
    <n v="1150.5345"/>
    <n v="0.01"/>
    <s v="Regular Air"/>
    <n v="361.65"/>
    <n v="85.99"/>
    <n v="1.25"/>
    <s v="Christine Phan"/>
    <s v="Ontario"/>
    <s v="Ontario"/>
    <s v="Small Business"/>
    <s v="Technology"/>
    <s v="Telephones and Communication"/>
    <n v="0.39"/>
  </r>
  <r>
    <n v="9281"/>
    <d v="2012-02-23T00:00:00"/>
    <d v="2012-02-25T00:00:00"/>
    <s v="February"/>
    <s v="2012"/>
    <n v="2"/>
    <b v="0"/>
    <s v="Critical"/>
    <n v="31"/>
    <n v="199.8"/>
    <n v="0.08"/>
    <s v="Express Air"/>
    <n v="-96.59"/>
    <n v="6.48"/>
    <n v="6.81"/>
    <s v="Alan Hwang"/>
    <s v="Ontario"/>
    <s v="Ontario"/>
    <s v="Small Business"/>
    <s v="Office Supplies"/>
    <s v="Paper"/>
    <n v="0.36"/>
  </r>
  <r>
    <n v="9281"/>
    <d v="2012-02-23T00:00:00"/>
    <d v="2012-02-25T00:00:00"/>
    <s v="February"/>
    <s v="2012"/>
    <n v="2"/>
    <b v="0"/>
    <s v="Critical"/>
    <n v="24"/>
    <n v="68.97"/>
    <n v="0.02"/>
    <s v="Regular Air"/>
    <n v="0.77"/>
    <n v="2.78"/>
    <n v="0.97"/>
    <s v="Alan Hwang"/>
    <s v="Ontario"/>
    <s v="Ontario"/>
    <s v="Small Business"/>
    <s v="Office Supplies"/>
    <s v="Pens &amp; Art Supplies"/>
    <n v="0.59"/>
  </r>
  <r>
    <n v="9350"/>
    <d v="2012-10-31T00:00:00"/>
    <d v="2012-11-01T00:00:00"/>
    <s v="November"/>
    <s v="2012"/>
    <n v="1"/>
    <b v="0"/>
    <s v="Critical"/>
    <n v="13"/>
    <n v="1735.94"/>
    <n v="0.1"/>
    <s v="Delivery Truck"/>
    <n v="-432.54"/>
    <n v="140.97999999999999"/>
    <n v="53.48"/>
    <s v="Darren Budd"/>
    <s v="Ontario"/>
    <s v="Ontario"/>
    <s v="Corporate"/>
    <s v="Furniture"/>
    <s v="Bookcases"/>
    <n v="0.65"/>
  </r>
  <r>
    <n v="9350"/>
    <d v="2012-10-31T00:00:00"/>
    <d v="2012-11-02T00:00:00"/>
    <s v="November"/>
    <s v="2012"/>
    <n v="2"/>
    <b v="0"/>
    <s v="Critical"/>
    <n v="2"/>
    <n v="337.6"/>
    <n v="0.1"/>
    <s v="Regular Air"/>
    <n v="-210.78"/>
    <n v="172.99"/>
    <n v="19.989999999999998"/>
    <s v="Darren Budd"/>
    <s v="Ontario"/>
    <s v="Ontario"/>
    <s v="Corporate"/>
    <s v="Furniture"/>
    <s v="Office Furnishings"/>
    <n v="0.64"/>
  </r>
  <r>
    <n v="9665"/>
    <d v="2009-04-23T00:00:00"/>
    <d v="2009-04-23T00:00:00"/>
    <s v="April"/>
    <s v="2009"/>
    <n v="0"/>
    <s v="FREE DELIVERY"/>
    <s v="low"/>
    <n v="50"/>
    <n v="2348.66"/>
    <n v="0.02"/>
    <s v="Regular Air"/>
    <n v="921.41"/>
    <n v="46.89"/>
    <n v="5.0999999999999996"/>
    <s v="Eugene Hildebrand"/>
    <s v="Ontario"/>
    <s v="Ontario"/>
    <s v="Home Office"/>
    <s v="Office Supplies"/>
    <s v="Appliances"/>
    <n v="0.46"/>
  </r>
  <r>
    <n v="9665"/>
    <d v="2009-04-23T00:00:00"/>
    <d v="2009-04-25T00:00:00"/>
    <s v="April"/>
    <s v="2009"/>
    <n v="2"/>
    <b v="0"/>
    <s v="low"/>
    <n v="19"/>
    <n v="2657.12"/>
    <n v="0.05"/>
    <s v="Delivery Truck"/>
    <n v="-373.09"/>
    <n v="140.97999999999999"/>
    <n v="36.090000000000003"/>
    <s v="Eugene Hildebrand"/>
    <s v="Ontario"/>
    <s v="Ontario"/>
    <s v="Home Office"/>
    <s v="Furniture"/>
    <s v="Bookcases"/>
    <n v="0.77"/>
  </r>
  <r>
    <n v="9665"/>
    <d v="2009-04-23T00:00:00"/>
    <d v="2009-04-25T00:00:00"/>
    <s v="April"/>
    <s v="2009"/>
    <n v="2"/>
    <b v="0"/>
    <s v="low"/>
    <n v="49"/>
    <n v="9579.6200000000008"/>
    <n v="0.1"/>
    <s v="Delivery Truck"/>
    <n v="-3465.07"/>
    <n v="212.6"/>
    <n v="110.2"/>
    <s v="Eugene Hildebrand"/>
    <s v="Ontario"/>
    <s v="Ontario"/>
    <s v="Home Office"/>
    <s v="Furniture"/>
    <s v="Tables"/>
    <n v="0.73"/>
  </r>
  <r>
    <n v="9893"/>
    <d v="2009-08-16T00:00:00"/>
    <d v="2009-08-19T00:00:00"/>
    <s v="August"/>
    <s v="2009"/>
    <n v="3"/>
    <b v="0"/>
    <s v="Medium"/>
    <n v="1"/>
    <n v="192.49"/>
    <n v="0.02"/>
    <s v="Delivery Truck"/>
    <n v="-98.3"/>
    <n v="160.97999999999999"/>
    <n v="30"/>
    <s v="Edward Nazzal"/>
    <s v="Ontario"/>
    <s v="Ontario"/>
    <s v="Home Office"/>
    <s v="Furniture"/>
    <s v="Chairs &amp; Chairmats"/>
    <n v="0.62"/>
  </r>
  <r>
    <n v="10183"/>
    <d v="2009-11-24T00:00:00"/>
    <d v="2009-11-25T00:00:00"/>
    <s v="November"/>
    <s v="2009"/>
    <n v="1"/>
    <b v="0"/>
    <s v="Critical"/>
    <n v="48"/>
    <n v="1210.02"/>
    <n v="0.06"/>
    <s v="Delivery Truck"/>
    <n v="-279.44"/>
    <n v="25.98"/>
    <n v="14.36"/>
    <s v="Darren Budd"/>
    <s v="Ontario"/>
    <s v="Ontario"/>
    <s v="Corporate"/>
    <s v="Furniture"/>
    <s v="Chairs &amp; Chairmats"/>
    <n v="0.6"/>
  </r>
  <r>
    <n v="10247"/>
    <d v="2010-01-10T00:00:00"/>
    <d v="2010-01-11T00:00:00"/>
    <s v="January"/>
    <s v="2010"/>
    <n v="1"/>
    <b v="0"/>
    <s v="Medium"/>
    <n v="21"/>
    <n v="111.66"/>
    <n v="0.06"/>
    <s v="Regular Air"/>
    <n v="-53.33"/>
    <n v="4.9800000000000004"/>
    <n v="5.49"/>
    <s v="Edward Becker"/>
    <s v="Ontario"/>
    <s v="Ontario"/>
    <s v="Home Office"/>
    <s v="Office Supplies"/>
    <s v="Paper"/>
    <n v="0.38"/>
  </r>
  <r>
    <n v="10247"/>
    <d v="2010-01-10T00:00:00"/>
    <d v="2010-01-12T00:00:00"/>
    <s v="January"/>
    <s v="2010"/>
    <n v="2"/>
    <b v="0"/>
    <s v="Medium"/>
    <n v="24"/>
    <n v="231.95"/>
    <n v="0.03"/>
    <s v="Regular Air"/>
    <n v="44.14"/>
    <n v="9.7799999999999994"/>
    <n v="1.99"/>
    <s v="Edward Becker"/>
    <s v="Ontario"/>
    <s v="Ontario"/>
    <s v="Home Office"/>
    <s v="Technology"/>
    <s v="Computer Peripherals"/>
    <n v="0.43"/>
  </r>
  <r>
    <n v="10371"/>
    <d v="2009-09-16T00:00:00"/>
    <d v="2009-09-18T00:00:00"/>
    <s v="September"/>
    <s v="2009"/>
    <n v="2"/>
    <b v="0"/>
    <s v="High"/>
    <n v="10"/>
    <n v="156.15"/>
    <n v="0.08"/>
    <s v="Express Air"/>
    <n v="-37.6"/>
    <n v="15.73"/>
    <n v="7.42"/>
    <s v="Melanie Page"/>
    <s v="Ontario"/>
    <s v="Ontario"/>
    <s v="Corporate"/>
    <s v="Office Supplies"/>
    <s v="Scissors, Rulers and Trimmers"/>
    <n v="0.56000000000000005"/>
  </r>
  <r>
    <n v="10498"/>
    <d v="2010-10-23T00:00:00"/>
    <d v="2010-10-30T00:00:00"/>
    <s v="October"/>
    <s v="2010"/>
    <n v="7"/>
    <b v="0"/>
    <s v="low"/>
    <n v="47"/>
    <n v="1968.47"/>
    <n v="0.04"/>
    <s v="Regular Air"/>
    <n v="327.9"/>
    <n v="40.97"/>
    <n v="8.99"/>
    <s v="Jesus Ocampo"/>
    <s v="Ontario"/>
    <s v="Ontario"/>
    <s v="Small Business"/>
    <s v="Office Supplies"/>
    <s v="Pens &amp; Art Supplies"/>
    <n v="0.59"/>
  </r>
  <r>
    <n v="10624"/>
    <d v="2009-12-20T00:00:00"/>
    <d v="2009-12-22T00:00:00"/>
    <s v="December"/>
    <s v="2009"/>
    <n v="2"/>
    <b v="0"/>
    <s v="Critical"/>
    <n v="23"/>
    <n v="1082.43"/>
    <n v="0.06"/>
    <s v="Regular Air"/>
    <n v="23.97"/>
    <n v="47.98"/>
    <n v="3.61"/>
    <s v="Darren Powers"/>
    <s v="Ontario"/>
    <s v="Ontario"/>
    <s v="Corporate"/>
    <s v="Technology"/>
    <s v="Computer Peripherals"/>
    <n v="0.71"/>
  </r>
  <r>
    <n v="11425"/>
    <d v="2011-06-22T00:00:00"/>
    <d v="2011-06-23T00:00:00"/>
    <s v="June"/>
    <s v="2011"/>
    <n v="1"/>
    <b v="0"/>
    <s v="Critical"/>
    <n v="29"/>
    <n v="482.91"/>
    <n v="0.1"/>
    <s v="Regular Air"/>
    <n v="-16.59"/>
    <n v="16.91"/>
    <n v="6.25"/>
    <s v="Patrick Bzostek"/>
    <s v="Ontario"/>
    <s v="Ontario"/>
    <s v="Consumer"/>
    <s v="Office Supplies"/>
    <s v="Storage &amp; Organization"/>
    <n v="0.57999999999999996"/>
  </r>
  <r>
    <n v="11425"/>
    <d v="2011-06-22T00:00:00"/>
    <d v="2011-06-24T00:00:00"/>
    <s v="June"/>
    <s v="2011"/>
    <n v="2"/>
    <b v="0"/>
    <s v="Critical"/>
    <n v="23"/>
    <n v="2969.6365000000001"/>
    <n v="0.04"/>
    <s v="Express Air"/>
    <n v="383.45"/>
    <n v="155.99"/>
    <n v="8.99"/>
    <s v="Patrick Bzostek"/>
    <s v="Ontario"/>
    <s v="Ontario"/>
    <s v="Consumer"/>
    <s v="Technology"/>
    <s v="Telephones and Communication"/>
    <n v="0.57999999999999996"/>
  </r>
  <r>
    <n v="11491"/>
    <d v="2010-08-17T00:00:00"/>
    <d v="2010-08-26T00:00:00"/>
    <s v="August"/>
    <s v="2010"/>
    <n v="9"/>
    <b v="0"/>
    <s v="low"/>
    <n v="26"/>
    <n v="165.37"/>
    <n v="0.06"/>
    <s v="Regular Air"/>
    <n v="-80.11"/>
    <n v="6.6"/>
    <n v="4.07"/>
    <s v="Darren Budd"/>
    <s v="Ontario"/>
    <s v="Ontario"/>
    <s v="Home Office"/>
    <s v="Technology"/>
    <s v="Computer Peripherals"/>
    <n v="0.66"/>
  </r>
  <r>
    <n v="11491"/>
    <d v="2010-08-17T00:00:00"/>
    <d v="2010-08-19T00:00:00"/>
    <s v="August"/>
    <s v="2010"/>
    <n v="2"/>
    <b v="0"/>
    <s v="low"/>
    <n v="38"/>
    <n v="1785.74"/>
    <n v="0.03"/>
    <s v="Express Air"/>
    <n v="739.48"/>
    <n v="48.04"/>
    <n v="7.23"/>
    <s v="Darren Budd"/>
    <s v="Ontario"/>
    <s v="Ontario"/>
    <s v="Home Office"/>
    <s v="Furniture"/>
    <s v="Office Furnishings"/>
    <n v="0.41"/>
  </r>
  <r>
    <n v="11841"/>
    <d v="2010-04-20T00:00:00"/>
    <d v="2010-04-22T00:00:00"/>
    <s v="April"/>
    <s v="2010"/>
    <n v="2"/>
    <b v="0"/>
    <s v="Medium"/>
    <n v="44"/>
    <n v="2339.52"/>
    <n v="0.1"/>
    <s v="Regular Air"/>
    <n v="886.03"/>
    <n v="54.96"/>
    <n v="10.75"/>
    <s v="Melanie Page"/>
    <s v="Ontario"/>
    <s v="Ontario"/>
    <s v="Corporate"/>
    <s v="Office Supplies"/>
    <s v="Paper"/>
    <n v="0.36"/>
  </r>
  <r>
    <n v="11841"/>
    <d v="2010-04-20T00:00:00"/>
    <d v="2010-04-20T00:00:00"/>
    <s v="April"/>
    <s v="2010"/>
    <n v="0"/>
    <s v="FREE DELIVERY"/>
    <s v="Medium"/>
    <n v="46"/>
    <n v="533.25"/>
    <n v="7.0000000000000007E-2"/>
    <s v="Regular Air"/>
    <n v="-88.32"/>
    <n v="11.97"/>
    <n v="5.81"/>
    <s v="Melanie Page"/>
    <s v="Ontario"/>
    <s v="Ontario"/>
    <s v="Corporate"/>
    <s v="Office Supplies"/>
    <s v="Pens &amp; Art Supplies"/>
    <n v="0.6"/>
  </r>
  <r>
    <n v="11878"/>
    <d v="2010-02-24T00:00:00"/>
    <d v="2010-02-25T00:00:00"/>
    <s v="February"/>
    <s v="2010"/>
    <n v="1"/>
    <b v="0"/>
    <s v="Not Specified"/>
    <n v="18"/>
    <n v="102.06"/>
    <n v="0.1"/>
    <s v="Regular Air"/>
    <n v="36.229999999999997"/>
    <n v="6.3"/>
    <n v="0.5"/>
    <s v="Jesus Ocampo"/>
    <s v="Ontario"/>
    <s v="Ontario"/>
    <s v="Small Business"/>
    <s v="Office Supplies"/>
    <s v="Labels"/>
    <n v="0.39"/>
  </r>
  <r>
    <n v="11878"/>
    <d v="2010-02-24T00:00:00"/>
    <d v="2010-02-25T00:00:00"/>
    <s v="February"/>
    <s v="2010"/>
    <n v="1"/>
    <b v="0"/>
    <s v="Not Specified"/>
    <n v="15"/>
    <n v="101.82"/>
    <n v="0.08"/>
    <s v="Regular Air"/>
    <n v="-52.55"/>
    <n v="6.48"/>
    <n v="7.03"/>
    <s v="Jesus Ocampo"/>
    <s v="Ontario"/>
    <s v="Ontario"/>
    <s v="Small Business"/>
    <s v="Office Supplies"/>
    <s v="Paper"/>
    <n v="0.37"/>
  </r>
  <r>
    <n v="12130"/>
    <d v="2011-12-09T00:00:00"/>
    <d v="2011-12-12T00:00:00"/>
    <s v="December"/>
    <s v="2011"/>
    <n v="3"/>
    <b v="0"/>
    <s v="Not Specified"/>
    <n v="37"/>
    <n v="686.2"/>
    <n v="0.04"/>
    <s v="Regular Air"/>
    <n v="290.2"/>
    <n v="18.84"/>
    <n v="3.62"/>
    <s v="Grace Kelly"/>
    <s v="Ontario"/>
    <s v="Ontario"/>
    <s v="Consumer"/>
    <s v="Furniture"/>
    <s v="Office Furnishings"/>
    <n v="0.43"/>
  </r>
  <r>
    <n v="12130"/>
    <d v="2011-12-09T00:00:00"/>
    <d v="2011-12-12T00:00:00"/>
    <s v="December"/>
    <s v="2011"/>
    <n v="3"/>
    <b v="0"/>
    <s v="Not Specified"/>
    <n v="42"/>
    <n v="1274.5155"/>
    <n v="0.05"/>
    <s v="Regular Air"/>
    <n v="444.15"/>
    <n v="35.99"/>
    <n v="5.99"/>
    <s v="Grace Kelly"/>
    <s v="Ontario"/>
    <s v="Ontario"/>
    <s v="Consumer"/>
    <s v="Technology"/>
    <s v="Telephones and Communication"/>
    <n v="0.38"/>
  </r>
  <r>
    <n v="12160"/>
    <d v="2010-12-12T00:00:00"/>
    <d v="2010-12-17T00:00:00"/>
    <s v="December"/>
    <s v="2010"/>
    <n v="5"/>
    <b v="0"/>
    <s v="low"/>
    <n v="48"/>
    <n v="10341.469999999999"/>
    <n v="0.03"/>
    <s v="Delivery Truck"/>
    <n v="865.02"/>
    <n v="208.16"/>
    <n v="68.02"/>
    <s v="Darren Budd"/>
    <s v="Ontario"/>
    <s v="Ontario"/>
    <s v="Corporate"/>
    <s v="Furniture"/>
    <s v="Chairs &amp; Chairmats"/>
    <n v="0.56999999999999995"/>
  </r>
  <r>
    <n v="12160"/>
    <d v="2010-12-12T00:00:00"/>
    <d v="2010-12-16T00:00:00"/>
    <s v="December"/>
    <s v="2010"/>
    <n v="4"/>
    <b v="0"/>
    <s v="low"/>
    <n v="2"/>
    <n v="55.21"/>
    <n v="0.08"/>
    <s v="Regular Air"/>
    <n v="-45.3"/>
    <n v="24.98"/>
    <n v="8.7899999999999991"/>
    <s v="Darren Budd"/>
    <s v="Ontario"/>
    <s v="Ontario"/>
    <s v="Corporate"/>
    <s v="Furniture"/>
    <s v="Chairs &amp; Chairmats"/>
    <n v="0.56000000000000005"/>
  </r>
  <r>
    <n v="12160"/>
    <d v="2010-12-12T00:00:00"/>
    <d v="2010-12-17T00:00:00"/>
    <s v="December"/>
    <s v="2010"/>
    <n v="5"/>
    <b v="0"/>
    <s v="low"/>
    <n v="9"/>
    <n v="38.299999999999997"/>
    <n v="0.01"/>
    <s v="Regular Air"/>
    <n v="-42.49"/>
    <n v="3.36"/>
    <n v="6.27"/>
    <s v="Darren Budd"/>
    <s v="Ontario"/>
    <s v="Ontario"/>
    <s v="Corporate"/>
    <s v="Furniture"/>
    <s v="Office Furnishings"/>
    <n v="0.55000000000000004"/>
  </r>
  <r>
    <n v="12258"/>
    <d v="2009-11-30T00:00:00"/>
    <d v="2009-11-30T00:00:00"/>
    <s v="November"/>
    <s v="2009"/>
    <n v="0"/>
    <s v="FREE DELIVERY"/>
    <s v="low"/>
    <n v="3"/>
    <n v="561.65"/>
    <n v="0.04"/>
    <s v="Delivery Truck"/>
    <n v="-264.94"/>
    <n v="180.98"/>
    <n v="30"/>
    <s v="Kelly Lampkin"/>
    <s v="Ontario"/>
    <s v="Ontario"/>
    <s v="Home Office"/>
    <s v="Furniture"/>
    <s v="Chairs &amp; Chairmats"/>
    <n v="0.69"/>
  </r>
  <r>
    <n v="12258"/>
    <d v="2009-11-30T00:00:00"/>
    <d v="2009-12-05T00:00:00"/>
    <s v="December"/>
    <s v="2009"/>
    <n v="5"/>
    <b v="0"/>
    <s v="low"/>
    <n v="2"/>
    <n v="55.6"/>
    <n v="0.06"/>
    <s v="Regular Air"/>
    <n v="-52.54"/>
    <n v="3.25"/>
    <n v="49"/>
    <s v="Kelly Lampkin"/>
    <s v="Ontario"/>
    <s v="Ontario"/>
    <s v="Home Office"/>
    <s v="Office Supplies"/>
    <s v="Appliances"/>
    <n v="0.56000000000000005"/>
  </r>
  <r>
    <n v="12258"/>
    <d v="2009-11-30T00:00:00"/>
    <d v="2009-12-04T00:00:00"/>
    <s v="December"/>
    <s v="2009"/>
    <n v="4"/>
    <b v="0"/>
    <s v="low"/>
    <n v="22"/>
    <n v="2431.13"/>
    <n v="0.01"/>
    <s v="Regular Air"/>
    <n v="660.63"/>
    <n v="110.98"/>
    <n v="13.99"/>
    <s v="Kelly Lampkin"/>
    <s v="Ontario"/>
    <s v="Ontario"/>
    <s v="Home Office"/>
    <s v="Furniture"/>
    <s v="Office Furnishings"/>
    <n v="0.69"/>
  </r>
  <r>
    <n v="12258"/>
    <d v="2009-11-30T00:00:00"/>
    <d v="2009-12-07T00:00:00"/>
    <s v="December"/>
    <s v="2009"/>
    <n v="7"/>
    <b v="0"/>
    <s v="low"/>
    <n v="27"/>
    <n v="113.4"/>
    <n v="0.05"/>
    <s v="Express Air"/>
    <n v="-5.0199999999999996"/>
    <n v="3.95"/>
    <n v="2"/>
    <s v="Kelly Lampkin"/>
    <s v="Ontario"/>
    <s v="Ontario"/>
    <s v="Home Office"/>
    <s v="Office Supplies"/>
    <s v="Rubber Bands"/>
    <n v="0.53"/>
  </r>
  <r>
    <n v="12263"/>
    <d v="2011-07-06T00:00:00"/>
    <d v="2011-07-06T00:00:00"/>
    <s v="July"/>
    <s v="2011"/>
    <n v="0"/>
    <s v="FREE DELIVERY"/>
    <s v="High"/>
    <n v="12"/>
    <n v="515.65"/>
    <n v="0"/>
    <s v="Regular Air"/>
    <n v="123.5"/>
    <n v="39.479999999999997"/>
    <n v="3.99"/>
    <s v="Dan Lawera"/>
    <s v="Ontario"/>
    <s v="Ontario"/>
    <s v="Corporate"/>
    <s v="Office Supplies"/>
    <s v="Appliances"/>
    <n v="0.56000000000000005"/>
  </r>
  <r>
    <n v="12551"/>
    <d v="2012-06-11T00:00:00"/>
    <d v="2012-06-18T00:00:00"/>
    <s v="June"/>
    <s v="2012"/>
    <n v="7"/>
    <b v="0"/>
    <s v="low"/>
    <n v="46"/>
    <n v="5023.2534999999998"/>
    <n v="0.01"/>
    <s v="Regular Air"/>
    <n v="1665.23"/>
    <n v="125.99"/>
    <n v="5.26"/>
    <s v="George Ashbrook"/>
    <s v="Ontario"/>
    <s v="Ontario"/>
    <s v="Small Business"/>
    <s v="Technology"/>
    <s v="Telephones and Communication"/>
    <n v="0.55000000000000004"/>
  </r>
  <r>
    <n v="12736"/>
    <d v="2010-03-08T00:00:00"/>
    <d v="2010-03-15T00:00:00"/>
    <s v="March"/>
    <s v="2010"/>
    <n v="7"/>
    <b v="0"/>
    <s v="low"/>
    <n v="2"/>
    <n v="25.52"/>
    <n v="0.01"/>
    <s v="Regular Air"/>
    <n v="21.77"/>
    <n v="9.65"/>
    <n v="6.22"/>
    <s v="Henry MacAllister"/>
    <s v="Ontario"/>
    <s v="Ontario"/>
    <s v="Small Business"/>
    <s v="Furniture"/>
    <s v="Office Furnishings"/>
    <n v="0.55000000000000004"/>
  </r>
  <r>
    <n v="12768"/>
    <d v="2009-04-08T00:00:00"/>
    <d v="2009-04-10T00:00:00"/>
    <s v="April"/>
    <s v="2009"/>
    <n v="2"/>
    <b v="0"/>
    <s v="Critical"/>
    <n v="34"/>
    <n v="1562.97"/>
    <n v="0.01"/>
    <s v="Express Air"/>
    <n v="501.59"/>
    <n v="42.98"/>
    <n v="4.62"/>
    <s v="Kelly Lampkin"/>
    <s v="Ontario"/>
    <s v="Ontario"/>
    <s v="Corporate"/>
    <s v="Office Supplies"/>
    <s v="Appliances"/>
    <n v="0.56000000000000005"/>
  </r>
  <r>
    <n v="12837"/>
    <d v="2012-12-02T00:00:00"/>
    <d v="2012-12-03T00:00:00"/>
    <s v="December"/>
    <s v="2012"/>
    <n v="1"/>
    <b v="0"/>
    <s v="Medium"/>
    <n v="22"/>
    <n v="66.19"/>
    <n v="0.02"/>
    <s v="Regular Air"/>
    <n v="15.84"/>
    <n v="2.88"/>
    <n v="0.99"/>
    <s v="Dave Hallsten"/>
    <s v="Ontario"/>
    <s v="Ontario"/>
    <s v="Home Office"/>
    <s v="Office Supplies"/>
    <s v="Labels"/>
    <n v="0.36"/>
  </r>
  <r>
    <n v="12897"/>
    <d v="2011-07-18T00:00:00"/>
    <d v="2011-07-19T00:00:00"/>
    <s v="July"/>
    <s v="2011"/>
    <n v="1"/>
    <b v="0"/>
    <s v="Not Specified"/>
    <n v="39"/>
    <n v="141.49"/>
    <n v="0.03"/>
    <s v="Regular Air"/>
    <n v="59.92"/>
    <n v="3.69"/>
    <n v="0.5"/>
    <s v="Edward Becker"/>
    <s v="Ontario"/>
    <s v="Ontario"/>
    <s v="Corporate"/>
    <s v="Office Supplies"/>
    <s v="Labels"/>
    <n v="0.38"/>
  </r>
  <r>
    <n v="12897"/>
    <d v="2011-07-18T00:00:00"/>
    <d v="2011-07-19T00:00:00"/>
    <s v="July"/>
    <s v="2011"/>
    <n v="1"/>
    <b v="0"/>
    <s v="Not Specified"/>
    <n v="31"/>
    <n v="211.55"/>
    <n v="0.05"/>
    <s v="Express Air"/>
    <n v="-120.95"/>
    <n v="6.48"/>
    <n v="7.91"/>
    <s v="Edward Becker"/>
    <s v="Ontario"/>
    <s v="Ontario"/>
    <s v="Corporate"/>
    <s v="Office Supplies"/>
    <s v="Paper"/>
    <n v="0.37"/>
  </r>
  <r>
    <n v="13030"/>
    <d v="2009-07-22T00:00:00"/>
    <d v="2009-07-24T00:00:00"/>
    <s v="July"/>
    <s v="2009"/>
    <n v="2"/>
    <b v="0"/>
    <s v="Medium"/>
    <n v="32"/>
    <n v="136.19999999999999"/>
    <n v="0.09"/>
    <s v="Express Air"/>
    <n v="-154.31"/>
    <n v="3.89"/>
    <n v="7.01"/>
    <s v="Nancy Lomonaco"/>
    <s v="Ontario"/>
    <s v="Ontario"/>
    <s v="Home Office"/>
    <s v="Office Supplies"/>
    <s v="Binders and Binder Accessories"/>
    <n v="0.37"/>
  </r>
  <r>
    <n v="13091"/>
    <d v="2009-11-15T00:00:00"/>
    <d v="2009-11-16T00:00:00"/>
    <s v="November"/>
    <s v="2009"/>
    <n v="1"/>
    <b v="0"/>
    <s v="Medium"/>
    <n v="12"/>
    <n v="81.430000000000007"/>
    <n v="0.08"/>
    <s v="Regular Air"/>
    <n v="-44.66"/>
    <n v="6.48"/>
    <n v="7.03"/>
    <s v="Arthur Wiediger"/>
    <s v="Ontario"/>
    <s v="Ontario"/>
    <s v="Corporate"/>
    <s v="Office Supplies"/>
    <s v="Paper"/>
    <n v="0.37"/>
  </r>
  <r>
    <n v="13091"/>
    <d v="2009-11-15T00:00:00"/>
    <d v="2009-11-16T00:00:00"/>
    <s v="November"/>
    <s v="2009"/>
    <n v="1"/>
    <b v="0"/>
    <s v="Medium"/>
    <n v="39"/>
    <n v="883.15"/>
    <n v="0.01"/>
    <s v="Regular Air"/>
    <n v="-1148.19"/>
    <n v="20.34"/>
    <n v="35"/>
    <s v="Arthur Wiediger"/>
    <s v="Ontario"/>
    <s v="Ontario"/>
    <s v="Corporate"/>
    <s v="Office Supplies"/>
    <s v="Storage &amp; Organization"/>
    <n v="0.84"/>
  </r>
  <r>
    <n v="13383"/>
    <d v="2012-06-15T00:00:00"/>
    <d v="2012-06-17T00:00:00"/>
    <s v="June"/>
    <s v="2012"/>
    <n v="2"/>
    <b v="0"/>
    <s v="Not Specified"/>
    <n v="35"/>
    <n v="750.03"/>
    <n v="7.0000000000000007E-2"/>
    <s v="Regular Air"/>
    <n v="-1072.97"/>
    <n v="20.34"/>
    <n v="35"/>
    <s v="Duane Huffman"/>
    <s v="Ontario"/>
    <s v="Ontario"/>
    <s v="Consumer"/>
    <s v="Office Supplies"/>
    <s v="Storage &amp; Organization"/>
    <n v="0.84"/>
  </r>
  <r>
    <n v="13440"/>
    <d v="2010-10-13T00:00:00"/>
    <d v="2010-10-15T00:00:00"/>
    <s v="October"/>
    <s v="2010"/>
    <n v="2"/>
    <b v="0"/>
    <s v="Not Specified"/>
    <n v="22"/>
    <n v="971.82"/>
    <n v="7.0000000000000007E-2"/>
    <s v="Regular Air"/>
    <n v="326.39"/>
    <n v="43.98"/>
    <n v="1.99"/>
    <s v="Jim Mitchum"/>
    <s v="Ontario"/>
    <s v="Ontario"/>
    <s v="Consumer"/>
    <s v="Technology"/>
    <s v="Computer Peripherals"/>
    <n v="0.44"/>
  </r>
  <r>
    <n v="13479"/>
    <d v="2009-12-04T00:00:00"/>
    <d v="2009-12-06T00:00:00"/>
    <s v="December"/>
    <s v="2009"/>
    <n v="2"/>
    <b v="0"/>
    <s v="High"/>
    <n v="3"/>
    <n v="292.95999999999998"/>
    <n v="0.09"/>
    <s v="Regular Air"/>
    <n v="-322.95"/>
    <n v="99.99"/>
    <n v="19.989999999999998"/>
    <s v="Erin Ashbrook"/>
    <s v="Ontario"/>
    <s v="Ontario"/>
    <s v="Consumer"/>
    <s v="Technology"/>
    <s v="Computer Peripherals"/>
    <n v="0.52"/>
  </r>
  <r>
    <n v="13479"/>
    <d v="2009-12-04T00:00:00"/>
    <d v="2009-12-05T00:00:00"/>
    <s v="December"/>
    <s v="2009"/>
    <n v="1"/>
    <b v="0"/>
    <s v="High"/>
    <n v="13"/>
    <n v="2206.991"/>
    <n v="0.04"/>
    <s v="Regular Air"/>
    <n v="-1.63"/>
    <n v="205.99"/>
    <n v="5.26"/>
    <s v="Erin Ashbrook"/>
    <s v="Ontario"/>
    <s v="Ontario"/>
    <s v="Consumer"/>
    <s v="Technology"/>
    <s v="Telephones and Communication"/>
    <n v="0.56000000000000005"/>
  </r>
  <r>
    <n v="13633"/>
    <d v="2012-04-03T00:00:00"/>
    <d v="2012-04-04T00:00:00"/>
    <s v="April"/>
    <s v="2012"/>
    <n v="1"/>
    <b v="0"/>
    <s v="Not Specified"/>
    <n v="18"/>
    <n v="2703.37"/>
    <n v="0.09"/>
    <s v="Delivery Truck"/>
    <n v="-231.6"/>
    <n v="150.97999999999999"/>
    <n v="57.2"/>
    <s v="Alan Hwang"/>
    <s v="Ontario"/>
    <s v="Ontario"/>
    <s v="Corporate"/>
    <s v="Furniture"/>
    <s v="Chairs &amp; Chairmats"/>
    <n v="0.59"/>
  </r>
  <r>
    <n v="13633"/>
    <d v="2012-04-03T00:00:00"/>
    <d v="2012-04-04T00:00:00"/>
    <s v="April"/>
    <s v="2012"/>
    <n v="1"/>
    <b v="0"/>
    <s v="Not Specified"/>
    <n v="39"/>
    <n v="1538.17"/>
    <n v="0.02"/>
    <s v="Regular Air"/>
    <n v="-1119.6400000000001"/>
    <n v="38.94"/>
    <n v="35"/>
    <s v="Alan Hwang"/>
    <s v="Ontario"/>
    <s v="Ontario"/>
    <s v="Corporate"/>
    <s v="Office Supplies"/>
    <s v="Storage &amp; Organization"/>
    <n v="0.8"/>
  </r>
  <r>
    <n v="13735"/>
    <d v="2009-05-21T00:00:00"/>
    <d v="2009-05-23T00:00:00"/>
    <s v="May"/>
    <s v="2009"/>
    <n v="2"/>
    <b v="0"/>
    <s v="Medium"/>
    <n v="36"/>
    <n v="281.70999999999998"/>
    <n v="0.02"/>
    <s v="Regular Air"/>
    <n v="117.38"/>
    <n v="7.64"/>
    <n v="1.39"/>
    <s v="Edward Becker"/>
    <s v="Ontario"/>
    <s v="Ontario"/>
    <s v="Home Office"/>
    <s v="Office Supplies"/>
    <s v="Envelopes"/>
    <n v="0.36"/>
  </r>
  <r>
    <n v="13861"/>
    <d v="2010-08-11T00:00:00"/>
    <d v="2010-08-11T00:00:00"/>
    <s v="August"/>
    <s v="2010"/>
    <n v="0"/>
    <s v="FREE DELIVERY"/>
    <s v="High"/>
    <n v="7"/>
    <n v="37.299999999999997"/>
    <n v="0"/>
    <s v="Regular Air"/>
    <n v="5.03"/>
    <n v="4.84"/>
    <n v="0.71"/>
    <s v="Andy Yotov"/>
    <s v="Ontario"/>
    <s v="Ontario"/>
    <s v="Corporate"/>
    <s v="Office Supplies"/>
    <s v="Pens &amp; Art Supplies"/>
    <n v="0.52"/>
  </r>
  <r>
    <n v="13892"/>
    <d v="2012-04-27T00:00:00"/>
    <d v="2012-04-28T00:00:00"/>
    <s v="April"/>
    <s v="2012"/>
    <n v="1"/>
    <b v="0"/>
    <s v="High"/>
    <n v="47"/>
    <n v="1446.97"/>
    <n v="0"/>
    <s v="Regular Air"/>
    <n v="531.47"/>
    <n v="29.89"/>
    <n v="1.99"/>
    <s v="Frank Hawley"/>
    <s v="Ontario"/>
    <s v="Ontario"/>
    <s v="Home Office"/>
    <s v="Technology"/>
    <s v="Computer Peripherals"/>
    <n v="0.5"/>
  </r>
  <r>
    <n v="14023"/>
    <d v="2010-02-20T00:00:00"/>
    <d v="2010-02-22T00:00:00"/>
    <s v="February"/>
    <s v="2010"/>
    <n v="2"/>
    <b v="0"/>
    <s v="Not Specified"/>
    <n v="36"/>
    <n v="711.1"/>
    <n v="0.08"/>
    <s v="Regular Air"/>
    <n v="241.08"/>
    <n v="21.38"/>
    <n v="2.99"/>
    <s v="Edward Becker"/>
    <s v="Ontario"/>
    <s v="Ontario"/>
    <s v="Corporate"/>
    <s v="Office Supplies"/>
    <s v="Binders and Binder Accessories"/>
    <n v="0.36"/>
  </r>
  <r>
    <n v="14023"/>
    <d v="2010-02-20T00:00:00"/>
    <d v="2010-02-21T00:00:00"/>
    <s v="February"/>
    <s v="2010"/>
    <n v="1"/>
    <b v="0"/>
    <s v="Not Specified"/>
    <n v="48"/>
    <n v="498.16"/>
    <n v="0.03"/>
    <s v="Regular Air"/>
    <n v="40.61"/>
    <n v="9.99"/>
    <n v="5.12"/>
    <s v="Edward Becker"/>
    <s v="Ontario"/>
    <s v="Ontario"/>
    <s v="Corporate"/>
    <s v="Office Supplies"/>
    <s v="Paper"/>
    <n v="0.4"/>
  </r>
  <r>
    <n v="14115"/>
    <d v="2009-08-14T00:00:00"/>
    <d v="2009-08-16T00:00:00"/>
    <s v="August"/>
    <s v="2009"/>
    <n v="2"/>
    <b v="0"/>
    <s v="Not Specified"/>
    <n v="24"/>
    <n v="158.78"/>
    <n v="0.04"/>
    <s v="Regular Air"/>
    <n v="-38.380000000000003"/>
    <n v="6.28"/>
    <n v="5.41"/>
    <s v="Jim Mitchum"/>
    <s v="Ontario"/>
    <s v="Ontario"/>
    <s v="Consumer"/>
    <s v="Furniture"/>
    <s v="Office Furnishings"/>
    <n v="0.53"/>
  </r>
  <r>
    <n v="14115"/>
    <d v="2009-08-14T00:00:00"/>
    <d v="2009-08-16T00:00:00"/>
    <s v="August"/>
    <s v="2009"/>
    <n v="2"/>
    <b v="0"/>
    <s v="Not Specified"/>
    <n v="46"/>
    <n v="3296.0619999999999"/>
    <n v="0.06"/>
    <s v="Regular Air"/>
    <n v="591.91"/>
    <n v="85.99"/>
    <n v="10.78"/>
    <s v="Jim Mitchum"/>
    <s v="Ontario"/>
    <s v="Ontario"/>
    <s v="Consumer"/>
    <s v="Technology"/>
    <s v="Telephones and Communication"/>
    <n v="0.57999999999999996"/>
  </r>
  <r>
    <n v="14147"/>
    <d v="2010-03-07T00:00:00"/>
    <d v="2010-03-10T00:00:00"/>
    <s v="March"/>
    <s v="2010"/>
    <n v="3"/>
    <b v="0"/>
    <s v="Not Specified"/>
    <n v="8"/>
    <n v="351.49"/>
    <n v="0.03"/>
    <s v="Regular Air"/>
    <n v="107.32"/>
    <n v="41.94"/>
    <n v="2.99"/>
    <s v="Theresa Coyne"/>
    <s v="Ontario"/>
    <s v="Ontario"/>
    <s v="Home Office"/>
    <s v="Office Supplies"/>
    <s v="Binders and Binder Accessories"/>
    <n v="0.35"/>
  </r>
  <r>
    <n v="14147"/>
    <d v="2010-03-07T00:00:00"/>
    <d v="2010-03-08T00:00:00"/>
    <s v="March"/>
    <s v="2010"/>
    <n v="1"/>
    <b v="0"/>
    <s v="Not Specified"/>
    <n v="16"/>
    <n v="74.13"/>
    <n v="0.08"/>
    <s v="Regular Air"/>
    <n v="-69.34"/>
    <n v="4.28"/>
    <n v="6.72"/>
    <s v="Theresa Coyne"/>
    <s v="Ontario"/>
    <s v="Ontario"/>
    <s v="Home Office"/>
    <s v="Office Supplies"/>
    <s v="Paper"/>
    <n v="0.4"/>
  </r>
  <r>
    <n v="14147"/>
    <d v="2010-03-07T00:00:00"/>
    <d v="2010-03-09T00:00:00"/>
    <s v="March"/>
    <s v="2010"/>
    <n v="2"/>
    <b v="0"/>
    <s v="Not Specified"/>
    <n v="45"/>
    <n v="195.03"/>
    <n v="0.09"/>
    <s v="Regular Air"/>
    <n v="-148.87"/>
    <n v="4.28"/>
    <n v="5.74"/>
    <s v="Theresa Coyne"/>
    <s v="Ontario"/>
    <s v="Ontario"/>
    <s v="Home Office"/>
    <s v="Office Supplies"/>
    <s v="Paper"/>
    <n v="0.4"/>
  </r>
  <r>
    <n v="14211"/>
    <d v="2009-02-12T00:00:00"/>
    <d v="2009-02-15T00:00:00"/>
    <s v="February"/>
    <s v="2009"/>
    <n v="3"/>
    <b v="0"/>
    <s v="Not Specified"/>
    <n v="22"/>
    <n v="3220.58"/>
    <n v="0.04"/>
    <s v="Regular Air"/>
    <n v="1046.69"/>
    <n v="150.97999999999999"/>
    <n v="13.99"/>
    <s v="Frank Hawley"/>
    <s v="Ontario"/>
    <s v="Ontario"/>
    <s v="Home Office"/>
    <s v="Technology"/>
    <s v="Office Machines"/>
    <n v="0.38"/>
  </r>
  <r>
    <n v="14211"/>
    <d v="2009-02-12T00:00:00"/>
    <d v="2009-02-14T00:00:00"/>
    <s v="February"/>
    <s v="2009"/>
    <n v="2"/>
    <b v="0"/>
    <s v="Not Specified"/>
    <n v="14"/>
    <n v="2367.9899999999998"/>
    <n v="0.04"/>
    <s v="Regular Air"/>
    <n v="320.10000000000002"/>
    <n v="176.19"/>
    <n v="11.87"/>
    <s v="Frank Hawley"/>
    <s v="Ontario"/>
    <s v="Ontario"/>
    <s v="Home Office"/>
    <s v="Office Supplies"/>
    <s v="Storage &amp; Organization"/>
    <n v="0.62"/>
  </r>
  <r>
    <n v="14368"/>
    <d v="2011-09-10T00:00:00"/>
    <d v="2011-09-11T00:00:00"/>
    <s v="September"/>
    <s v="2011"/>
    <n v="1"/>
    <b v="0"/>
    <s v="High"/>
    <n v="5"/>
    <n v="522.05999999999995"/>
    <n v="0.06"/>
    <s v="Regular Air"/>
    <n v="319.64"/>
    <n v="105.98"/>
    <n v="13.99"/>
    <s v="Ivan Liston"/>
    <s v="Ontario"/>
    <s v="Ontario"/>
    <s v="Consumer"/>
    <s v="Furniture"/>
    <s v="Office Furnishings"/>
    <n v="0.65"/>
  </r>
  <r>
    <n v="14368"/>
    <d v="2011-09-10T00:00:00"/>
    <d v="2011-09-12T00:00:00"/>
    <s v="September"/>
    <s v="2011"/>
    <n v="2"/>
    <b v="0"/>
    <s v="High"/>
    <n v="37"/>
    <n v="1218.08"/>
    <n v="0.1"/>
    <s v="Regular Air"/>
    <n v="99.79"/>
    <n v="34.58"/>
    <n v="8.99"/>
    <s v="Ivan Liston"/>
    <s v="Ontario"/>
    <s v="Ontario"/>
    <s v="Consumer"/>
    <s v="Office Supplies"/>
    <s v="Pens &amp; Art Supplies"/>
    <n v="0.56000000000000005"/>
  </r>
  <r>
    <n v="14596"/>
    <d v="2009-01-10T00:00:00"/>
    <d v="2009-01-12T00:00:00"/>
    <s v="January"/>
    <s v="2009"/>
    <n v="2"/>
    <b v="0"/>
    <s v="Critical"/>
    <n v="24"/>
    <n v="199.12"/>
    <n v="0.01"/>
    <s v="Regular Air"/>
    <n v="73.33"/>
    <n v="8.34"/>
    <n v="0.96"/>
    <s v="Darren Powers"/>
    <s v="Ontario"/>
    <s v="Ontario"/>
    <s v="Corporate"/>
    <s v="Furniture"/>
    <s v="Office Furnishings"/>
    <n v="0.43"/>
  </r>
  <r>
    <n v="14596"/>
    <d v="2009-01-10T00:00:00"/>
    <d v="2009-01-11T00:00:00"/>
    <s v="January"/>
    <s v="2009"/>
    <n v="1"/>
    <b v="0"/>
    <s v="Critical"/>
    <n v="19"/>
    <n v="63.14"/>
    <n v="0.06"/>
    <s v="Regular Air"/>
    <n v="-53.75"/>
    <n v="3.28"/>
    <n v="3.97"/>
    <s v="Darren Powers"/>
    <s v="Ontario"/>
    <s v="Ontario"/>
    <s v="Corporate"/>
    <s v="Office Supplies"/>
    <s v="Pens &amp; Art Supplies"/>
    <n v="0.56000000000000005"/>
  </r>
  <r>
    <n v="14693"/>
    <d v="2011-01-09T00:00:00"/>
    <d v="2011-01-11T00:00:00"/>
    <s v="January"/>
    <s v="2011"/>
    <n v="2"/>
    <b v="0"/>
    <s v="Critical"/>
    <n v="39"/>
    <n v="268.94"/>
    <n v="0.02"/>
    <s v="Regular Air"/>
    <n v="-87.52"/>
    <n v="6.48"/>
    <n v="6.41"/>
    <s v="Darren Powers"/>
    <s v="Ontario"/>
    <s v="Ontario"/>
    <s v="Corporate"/>
    <s v="Office Supplies"/>
    <s v="Paper"/>
    <n v="0.37"/>
  </r>
  <r>
    <n v="14693"/>
    <d v="2011-01-09T00:00:00"/>
    <d v="2011-01-11T00:00:00"/>
    <s v="January"/>
    <s v="2011"/>
    <n v="2"/>
    <b v="0"/>
    <s v="Critical"/>
    <n v="38"/>
    <n v="847.82"/>
    <n v="0.05"/>
    <s v="Delivery Truck"/>
    <n v="-1348.5"/>
    <n v="20.98"/>
    <n v="45"/>
    <s v="Darren Powers"/>
    <s v="Ontario"/>
    <s v="Ontario"/>
    <s v="Corporate"/>
    <s v="Office Supplies"/>
    <s v="Storage &amp; Organization"/>
    <n v="0.61"/>
  </r>
  <r>
    <n v="14695"/>
    <d v="2012-09-05T00:00:00"/>
    <d v="2012-09-06T00:00:00"/>
    <s v="September"/>
    <s v="2012"/>
    <n v="1"/>
    <b v="0"/>
    <s v="High"/>
    <n v="40"/>
    <n v="1992.45"/>
    <n v="0.05"/>
    <s v="Delivery Truck"/>
    <n v="-1609.92"/>
    <n v="48.58"/>
    <n v="54.11"/>
    <s v="Anthony Witt"/>
    <s v="Ontario"/>
    <s v="Ontario"/>
    <s v="Corporate"/>
    <s v="Furniture"/>
    <s v="Bookcases"/>
    <n v="0.69"/>
  </r>
  <r>
    <n v="14823"/>
    <d v="2009-02-12T00:00:00"/>
    <d v="2009-02-21T00:00:00"/>
    <s v="February"/>
    <s v="2009"/>
    <n v="9"/>
    <b v="0"/>
    <s v="low"/>
    <n v="15"/>
    <n v="103.62"/>
    <n v="0.1"/>
    <s v="Regular Air"/>
    <n v="39.979999999999997"/>
    <n v="7.31"/>
    <n v="0.49"/>
    <s v="David Smith"/>
    <s v="Ontario"/>
    <s v="Ontario"/>
    <s v="Small Business"/>
    <s v="Office Supplies"/>
    <s v="Labels"/>
    <n v="0.38"/>
  </r>
  <r>
    <n v="14823"/>
    <d v="2009-02-12T00:00:00"/>
    <d v="2009-02-12T00:00:00"/>
    <s v="February"/>
    <s v="2009"/>
    <n v="0"/>
    <s v="FREE DELIVERY"/>
    <s v="low"/>
    <n v="20"/>
    <n v="124.84"/>
    <n v="0.08"/>
    <s v="Regular Air"/>
    <n v="10.56"/>
    <n v="6.7"/>
    <n v="1.56"/>
    <s v="David Smith"/>
    <s v="Ontario"/>
    <s v="Ontario"/>
    <s v="Small Business"/>
    <s v="Office Supplies"/>
    <s v="Pens &amp; Art Supplies"/>
    <n v="0.52"/>
  </r>
  <r>
    <n v="15014"/>
    <d v="2010-02-10T00:00:00"/>
    <d v="2010-02-13T00:00:00"/>
    <s v="February"/>
    <s v="2010"/>
    <n v="3"/>
    <b v="0"/>
    <s v="Medium"/>
    <n v="10"/>
    <n v="633.13"/>
    <n v="0.05"/>
    <s v="Delivery Truck"/>
    <n v="-203.9"/>
    <n v="58.14"/>
    <n v="36.61"/>
    <s v="Ted Trevino"/>
    <s v="Ontario"/>
    <s v="Ontario"/>
    <s v="Corporate"/>
    <s v="Furniture"/>
    <s v="Bookcases"/>
    <n v="0.61"/>
  </r>
  <r>
    <n v="15972"/>
    <d v="2011-08-09T00:00:00"/>
    <d v="2011-08-09T00:00:00"/>
    <s v="August"/>
    <s v="2011"/>
    <n v="0"/>
    <s v="FREE DELIVERY"/>
    <s v="Not Specified"/>
    <n v="3"/>
    <n v="10.33"/>
    <n v="0.04"/>
    <s v="Regular Air"/>
    <n v="-3.86"/>
    <n v="2.98"/>
    <n v="1.58"/>
    <s v="Naresj Patel"/>
    <s v="Ontario"/>
    <s v="Ontario"/>
    <s v="Small Business"/>
    <s v="Office Supplies"/>
    <s v="Rubber Bands"/>
    <n v="0.39"/>
  </r>
  <r>
    <n v="15972"/>
    <d v="2011-08-09T00:00:00"/>
    <d v="2011-08-10T00:00:00"/>
    <s v="August"/>
    <s v="2011"/>
    <n v="1"/>
    <b v="0"/>
    <s v="Not Specified"/>
    <n v="2"/>
    <n v="14.39"/>
    <n v="7.0000000000000007E-2"/>
    <s v="Regular Air"/>
    <n v="-10.24"/>
    <n v="5.81"/>
    <n v="3.37"/>
    <s v="Naresj Patel"/>
    <s v="Ontario"/>
    <s v="Ontario"/>
    <s v="Small Business"/>
    <s v="Office Supplies"/>
    <s v="Rubber Bands"/>
    <n v="0.54"/>
  </r>
  <r>
    <n v="16065"/>
    <d v="2010-07-20T00:00:00"/>
    <d v="2010-07-20T00:00:00"/>
    <s v="July"/>
    <s v="2010"/>
    <n v="0"/>
    <s v="FREE DELIVERY"/>
    <s v="High"/>
    <n v="15"/>
    <n v="6933.45"/>
    <n v="0.04"/>
    <s v="Delivery Truck"/>
    <n v="1200.21"/>
    <n v="449.99"/>
    <n v="49"/>
    <s v="Ruben Ausman"/>
    <s v="Ontario"/>
    <s v="Ontario"/>
    <s v="Corporate"/>
    <s v="Technology"/>
    <s v="Copiers and Fax"/>
    <n v="0.38"/>
  </r>
  <r>
    <n v="16065"/>
    <d v="2010-07-20T00:00:00"/>
    <d v="2010-07-21T00:00:00"/>
    <s v="July"/>
    <s v="2010"/>
    <n v="1"/>
    <b v="0"/>
    <s v="High"/>
    <n v="14"/>
    <n v="54.99"/>
    <n v="0.06"/>
    <s v="Regular Air"/>
    <n v="8.07"/>
    <n v="4"/>
    <n v="1.3"/>
    <s v="Ruben Ausman"/>
    <s v="Ontario"/>
    <s v="Ontario"/>
    <s v="Corporate"/>
    <s v="Office Supplies"/>
    <s v="Paper"/>
    <n v="0.37"/>
  </r>
  <r>
    <n v="16096"/>
    <d v="2011-01-19T00:00:00"/>
    <d v="2011-01-20T00:00:00"/>
    <s v="January"/>
    <s v="2011"/>
    <n v="1"/>
    <b v="0"/>
    <s v="High"/>
    <n v="9"/>
    <n v="42.21"/>
    <n v="0"/>
    <s v="Express Air"/>
    <n v="18.21"/>
    <n v="2.88"/>
    <n v="0.99"/>
    <s v="Roy French"/>
    <s v="Ontario"/>
    <s v="Ontario"/>
    <s v="Consumer"/>
    <s v="Office Supplies"/>
    <s v="Labels"/>
    <n v="0.36"/>
  </r>
  <r>
    <n v="16160"/>
    <d v="2011-07-23T00:00:00"/>
    <d v="2011-07-24T00:00:00"/>
    <s v="July"/>
    <s v="2011"/>
    <n v="1"/>
    <b v="0"/>
    <s v="Critical"/>
    <n v="50"/>
    <n v="514.86"/>
    <n v="0.09"/>
    <s v="Regular Air"/>
    <n v="-53.18"/>
    <n v="10.89"/>
    <n v="4.5"/>
    <s v="Larry Hughes"/>
    <s v="Ontario"/>
    <s v="Ontario"/>
    <s v="Home Office"/>
    <s v="Office Supplies"/>
    <s v="Appliances"/>
    <n v="0.59"/>
  </r>
  <r>
    <n v="16196"/>
    <d v="2009-10-20T00:00:00"/>
    <d v="2009-10-22T00:00:00"/>
    <s v="October"/>
    <s v="2009"/>
    <n v="2"/>
    <b v="0"/>
    <s v="High"/>
    <n v="44"/>
    <n v="14521.39"/>
    <n v="0.03"/>
    <s v="Regular Air"/>
    <n v="5034.1499999999996"/>
    <n v="320.98"/>
    <n v="24.49"/>
    <s v="Magdelene Morse"/>
    <s v="Ontario"/>
    <s v="Ontario"/>
    <s v="Home Office"/>
    <s v="Furniture"/>
    <s v="Chairs &amp; Chairmats"/>
    <n v="0.55000000000000004"/>
  </r>
  <r>
    <n v="16196"/>
    <d v="2009-10-20T00:00:00"/>
    <d v="2009-10-21T00:00:00"/>
    <s v="October"/>
    <s v="2009"/>
    <n v="1"/>
    <b v="0"/>
    <s v="High"/>
    <n v="39"/>
    <n v="3925.9715000000001"/>
    <n v="0.06"/>
    <s v="Regular Air"/>
    <n v="671.95"/>
    <n v="125.99"/>
    <n v="8.8000000000000007"/>
    <s v="Magdelene Morse"/>
    <s v="Ontario"/>
    <s v="Ontario"/>
    <s v="Home Office"/>
    <s v="Technology"/>
    <s v="Telephones and Communication"/>
    <n v="0.59"/>
  </r>
  <r>
    <n v="16291"/>
    <d v="2011-04-08T00:00:00"/>
    <d v="2011-04-09T00:00:00"/>
    <s v="April"/>
    <s v="2011"/>
    <n v="1"/>
    <b v="0"/>
    <s v="Not Specified"/>
    <n v="31"/>
    <n v="894.64"/>
    <n v="0.01"/>
    <s v="Regular Air"/>
    <n v="-27.79"/>
    <n v="27.42"/>
    <n v="19.46"/>
    <s v="Gary Hansen"/>
    <s v="Ontario"/>
    <s v="Ontario"/>
    <s v="Consumer"/>
    <s v="Furniture"/>
    <s v="Office Furnishings"/>
    <n v="0.44"/>
  </r>
  <r>
    <n v="16519"/>
    <d v="2011-06-10T00:00:00"/>
    <d v="2011-06-12T00:00:00"/>
    <s v="June"/>
    <s v="2011"/>
    <n v="2"/>
    <b v="0"/>
    <s v="Medium"/>
    <n v="39"/>
    <n v="158.97"/>
    <n v="0.08"/>
    <s v="Regular Air"/>
    <n v="-30.27"/>
    <n v="4.18"/>
    <n v="2.99"/>
    <s v="Alan Hwang"/>
    <s v="Ontario"/>
    <s v="Ontario"/>
    <s v="Small Business"/>
    <s v="Office Supplies"/>
    <s v="Binders and Binder Accessories"/>
    <n v="0.37"/>
  </r>
  <r>
    <n v="16519"/>
    <d v="2011-06-10T00:00:00"/>
    <d v="2011-06-12T00:00:00"/>
    <s v="June"/>
    <s v="2011"/>
    <n v="2"/>
    <b v="0"/>
    <s v="Medium"/>
    <n v="49"/>
    <n v="138.96"/>
    <n v="0.03"/>
    <s v="Regular Air"/>
    <n v="19.87"/>
    <n v="2.88"/>
    <n v="0.7"/>
    <s v="Alan Hwang"/>
    <s v="Ontario"/>
    <s v="Ontario"/>
    <s v="Small Business"/>
    <s v="Office Supplies"/>
    <s v="Pens &amp; Art Supplies"/>
    <n v="0.56000000000000005"/>
  </r>
  <r>
    <n v="16548"/>
    <d v="2012-02-05T00:00:00"/>
    <d v="2012-02-07T00:00:00"/>
    <s v="February"/>
    <s v="2012"/>
    <n v="2"/>
    <b v="0"/>
    <s v="Not Specified"/>
    <n v="22"/>
    <n v="75.19"/>
    <n v="0.06"/>
    <s v="Regular Air"/>
    <n v="-59.12"/>
    <n v="3.28"/>
    <n v="3.97"/>
    <s v="Darren Budd"/>
    <s v="Ontario"/>
    <s v="Ontario"/>
    <s v="Consumer"/>
    <s v="Furniture"/>
    <s v="Office Furnishings"/>
    <n v="0.57999999999999996"/>
  </r>
  <r>
    <n v="16613"/>
    <d v="2010-12-24T00:00:00"/>
    <d v="2010-12-26T00:00:00"/>
    <s v="December"/>
    <s v="2010"/>
    <n v="2"/>
    <b v="0"/>
    <s v="High"/>
    <n v="28"/>
    <n v="51.14"/>
    <n v="0.08"/>
    <s v="Regular Air"/>
    <n v="-81.96"/>
    <n v="1.74"/>
    <n v="4.08"/>
    <s v="Nancy Lomonaco"/>
    <s v="Ontario"/>
    <s v="Ontario"/>
    <s v="Home Office"/>
    <s v="Furniture"/>
    <s v="Office Furnishings"/>
    <n v="0.53"/>
  </r>
  <r>
    <n v="16771"/>
    <d v="2009-09-28T00:00:00"/>
    <d v="2009-09-30T00:00:00"/>
    <s v="September"/>
    <s v="2009"/>
    <n v="2"/>
    <b v="0"/>
    <s v="High"/>
    <n v="42"/>
    <n v="1737.06"/>
    <n v="0.02"/>
    <s v="Regular Air"/>
    <n v="339.17"/>
    <n v="39.979999999999997"/>
    <n v="9.1999999999999993"/>
    <s v="Dan Lawera"/>
    <s v="Ontario"/>
    <s v="Ontario"/>
    <s v="Corporate"/>
    <s v="Furniture"/>
    <s v="Office Furnishings"/>
    <n v="0.65"/>
  </r>
  <r>
    <n v="16804"/>
    <d v="2012-03-10T00:00:00"/>
    <d v="2012-03-12T00:00:00"/>
    <s v="March"/>
    <s v="2012"/>
    <n v="2"/>
    <b v="0"/>
    <s v="High"/>
    <n v="46"/>
    <n v="2430.34"/>
    <n v="0.08"/>
    <s v="Regular Air"/>
    <n v="752.87"/>
    <n v="55.98"/>
    <n v="13.88"/>
    <s v="Ed Ludwig"/>
    <s v="Ontario"/>
    <s v="Ontario"/>
    <s v="Consumer"/>
    <s v="Office Supplies"/>
    <s v="Paper"/>
    <n v="0.36"/>
  </r>
  <r>
    <n v="16804"/>
    <d v="2012-03-10T00:00:00"/>
    <d v="2012-03-11T00:00:00"/>
    <s v="March"/>
    <s v="2012"/>
    <n v="1"/>
    <b v="0"/>
    <s v="High"/>
    <n v="36"/>
    <n v="218.6"/>
    <n v="0.05"/>
    <s v="Express Air"/>
    <n v="-46.43"/>
    <n v="5.78"/>
    <n v="4.96"/>
    <s v="Ed Ludwig"/>
    <s v="Ontario"/>
    <s v="Ontario"/>
    <s v="Consumer"/>
    <s v="Office Supplies"/>
    <s v="Paper"/>
    <n v="0.36"/>
  </r>
  <r>
    <n v="17024"/>
    <d v="2009-10-13T00:00:00"/>
    <d v="2009-10-15T00:00:00"/>
    <s v="October"/>
    <s v="2009"/>
    <n v="2"/>
    <b v="0"/>
    <s v="Medium"/>
    <n v="31"/>
    <n v="1401.75"/>
    <n v="0.02"/>
    <s v="Regular Air"/>
    <n v="426.44"/>
    <n v="42.98"/>
    <n v="4.62"/>
    <s v="Tamara Dahlen"/>
    <s v="Ontario"/>
    <s v="Ontario"/>
    <s v="Corporate"/>
    <s v="Office Supplies"/>
    <s v="Appliances"/>
    <n v="0.56000000000000005"/>
  </r>
  <r>
    <n v="17061"/>
    <d v="2012-10-30T00:00:00"/>
    <d v="2012-11-01T00:00:00"/>
    <s v="November"/>
    <s v="2012"/>
    <n v="2"/>
    <b v="0"/>
    <s v="Critical"/>
    <n v="28"/>
    <n v="80.53"/>
    <n v="0.01"/>
    <s v="Regular Air"/>
    <n v="10.01"/>
    <n v="2.88"/>
    <n v="0.7"/>
    <s v="Ivan Liston"/>
    <s v="Ontario"/>
    <s v="Ontario"/>
    <s v="Consumer"/>
    <s v="Office Supplies"/>
    <s v="Pens &amp; Art Supplies"/>
    <n v="0.56000000000000005"/>
  </r>
  <r>
    <n v="17152"/>
    <d v="2012-03-12T00:00:00"/>
    <d v="2012-03-13T00:00:00"/>
    <s v="March"/>
    <s v="2012"/>
    <n v="1"/>
    <b v="0"/>
    <s v="High"/>
    <n v="32"/>
    <n v="236.45"/>
    <n v="0.06"/>
    <s v="Regular Air"/>
    <n v="-259.02"/>
    <n v="6.98"/>
    <n v="9.69"/>
    <s v="Dave Hallsten"/>
    <s v="Ontario"/>
    <s v="Ontario"/>
    <s v="Home Office"/>
    <s v="Office Supplies"/>
    <s v="Storage &amp; Organization"/>
    <n v="0.83"/>
  </r>
  <r>
    <n v="17187"/>
    <d v="2012-09-23T00:00:00"/>
    <d v="2012-09-25T00:00:00"/>
    <s v="September"/>
    <s v="2012"/>
    <n v="2"/>
    <b v="0"/>
    <s v="High"/>
    <n v="4"/>
    <n v="2951.97"/>
    <n v="0.09"/>
    <s v="Delivery Truck"/>
    <n v="-1890.33"/>
    <n v="810.98"/>
    <n v="16.059999999999999"/>
    <s v="Bill Stewart"/>
    <s v="Ontario"/>
    <s v="Ontario"/>
    <s v="Corporate"/>
    <s v="Technology"/>
    <s v="Office Machines"/>
    <n v="0.56000000000000005"/>
  </r>
  <r>
    <n v="17252"/>
    <d v="2011-04-29T00:00:00"/>
    <d v="2011-04-30T00:00:00"/>
    <s v="April"/>
    <s v="2011"/>
    <n v="1"/>
    <b v="0"/>
    <s v="Not Specified"/>
    <n v="48"/>
    <n v="2283.2199999999998"/>
    <n v="0.03"/>
    <s v="Regular Air"/>
    <n v="1006.72"/>
    <n v="48.91"/>
    <n v="5.97"/>
    <s v="Ivan Liston"/>
    <s v="Ontario"/>
    <s v="Ontario"/>
    <s v="Consumer"/>
    <s v="Office Supplies"/>
    <s v="Paper"/>
    <n v="0.38"/>
  </r>
  <r>
    <n v="17252"/>
    <d v="2011-04-29T00:00:00"/>
    <d v="2011-05-01T00:00:00"/>
    <s v="May"/>
    <s v="2011"/>
    <n v="2"/>
    <b v="0"/>
    <s v="Not Specified"/>
    <n v="49"/>
    <n v="11365.616"/>
    <n v="0.08"/>
    <s v="Delivery Truck"/>
    <n v="229.22"/>
    <n v="296.18"/>
    <n v="54.12"/>
    <s v="Ivan Liston"/>
    <s v="Ontario"/>
    <s v="Ontario"/>
    <s v="Consumer"/>
    <s v="Furniture"/>
    <s v="Tables"/>
    <n v="0.76"/>
  </r>
  <r>
    <n v="17312"/>
    <d v="2011-05-20T00:00:00"/>
    <d v="2011-05-21T00:00:00"/>
    <s v="May"/>
    <s v="2011"/>
    <n v="1"/>
    <b v="0"/>
    <s v="Not Specified"/>
    <n v="37"/>
    <n v="258.54000000000002"/>
    <n v="0.05"/>
    <s v="Regular Air"/>
    <n v="-116.37"/>
    <n v="6.68"/>
    <n v="7.3"/>
    <s v="Nancy Lomonaco"/>
    <s v="Ontario"/>
    <s v="Ontario"/>
    <s v="Home Office"/>
    <s v="Office Supplies"/>
    <s v="Paper"/>
    <n v="0.37"/>
  </r>
  <r>
    <n v="17312"/>
    <d v="2011-05-20T00:00:00"/>
    <d v="2011-05-21T00:00:00"/>
    <s v="May"/>
    <s v="2011"/>
    <n v="1"/>
    <b v="0"/>
    <s v="Not Specified"/>
    <n v="41"/>
    <n v="4610.2894999999999"/>
    <n v="0"/>
    <s v="Regular Air"/>
    <n v="1432.86"/>
    <n v="125.99"/>
    <n v="2.5"/>
    <s v="Nancy Lomonaco"/>
    <s v="Ontario"/>
    <s v="Ontario"/>
    <s v="Home Office"/>
    <s v="Technology"/>
    <s v="Telephones and Communication"/>
    <n v="0.6"/>
  </r>
  <r>
    <n v="17377"/>
    <d v="2011-10-28T00:00:00"/>
    <d v="2011-10-30T00:00:00"/>
    <s v="October"/>
    <s v="2011"/>
    <n v="2"/>
    <b v="0"/>
    <s v="low"/>
    <n v="39"/>
    <n v="110.38"/>
    <n v="0.05"/>
    <s v="Regular Air"/>
    <n v="-4.8600000000000003"/>
    <n v="2.78"/>
    <n v="1.2"/>
    <s v="Erin Creighton"/>
    <s v="Ontario"/>
    <s v="Ontario"/>
    <s v="Corporate"/>
    <s v="Office Supplies"/>
    <s v="Pens &amp; Art Supplies"/>
    <n v="0.57999999999999996"/>
  </r>
  <r>
    <n v="17634"/>
    <d v="2012-07-21T00:00:00"/>
    <d v="2012-07-21T00:00:00"/>
    <s v="July"/>
    <s v="2012"/>
    <n v="0"/>
    <s v="FREE DELIVERY"/>
    <s v="High"/>
    <n v="5"/>
    <n v="489.07"/>
    <n v="0.08"/>
    <s v="Delivery Truck"/>
    <n v="-197.88"/>
    <n v="89.99"/>
    <n v="42"/>
    <s v="Alan Hwang"/>
    <s v="Ontario"/>
    <s v="Ontario"/>
    <s v="Corporate"/>
    <s v="Furniture"/>
    <s v="Chairs &amp; Chairmats"/>
    <n v="0.66"/>
  </r>
  <r>
    <n v="17668"/>
    <d v="2009-11-25T00:00:00"/>
    <d v="2009-11-27T00:00:00"/>
    <s v="November"/>
    <s v="2009"/>
    <n v="2"/>
    <b v="0"/>
    <s v="Medium"/>
    <n v="49"/>
    <n v="848.92"/>
    <n v="0.04"/>
    <s v="Regular Air"/>
    <n v="296.06"/>
    <n v="17.48"/>
    <n v="1.99"/>
    <s v="Erin Creighton"/>
    <s v="Ontario"/>
    <s v="Ontario"/>
    <s v="Corporate"/>
    <s v="Technology"/>
    <s v="Computer Peripherals"/>
    <n v="0.45"/>
  </r>
  <r>
    <n v="17668"/>
    <d v="2009-11-25T00:00:00"/>
    <d v="2009-11-26T00:00:00"/>
    <s v="November"/>
    <s v="2009"/>
    <n v="1"/>
    <b v="0"/>
    <s v="Medium"/>
    <n v="24"/>
    <n v="6930.97"/>
    <n v="0.05"/>
    <s v="Regular Air"/>
    <n v="2574.12"/>
    <n v="300.98"/>
    <n v="13.99"/>
    <s v="Erin Creighton"/>
    <s v="Ontario"/>
    <s v="Ontario"/>
    <s v="Corporate"/>
    <s v="Technology"/>
    <s v="Office Machines"/>
    <n v="0.39"/>
  </r>
  <r>
    <n v="17668"/>
    <d v="2009-11-25T00:00:00"/>
    <d v="2009-11-26T00:00:00"/>
    <s v="November"/>
    <s v="2009"/>
    <n v="1"/>
    <b v="0"/>
    <s v="Medium"/>
    <n v="13"/>
    <n v="2219.7325000000001"/>
    <n v="0.04"/>
    <s v="Express Air"/>
    <n v="-69.78"/>
    <n v="205.99"/>
    <n v="5"/>
    <s v="Erin Creighton"/>
    <s v="Ontario"/>
    <s v="Ontario"/>
    <s v="Corporate"/>
    <s v="Technology"/>
    <s v="Telephones and Communication"/>
    <n v="0.59"/>
  </r>
  <r>
    <n v="17735"/>
    <d v="2012-07-12T00:00:00"/>
    <d v="2012-07-17T00:00:00"/>
    <s v="July"/>
    <s v="2012"/>
    <n v="5"/>
    <b v="0"/>
    <s v="low"/>
    <n v="45"/>
    <n v="311.64999999999998"/>
    <n v="0.03"/>
    <s v="Regular Air"/>
    <n v="-71.25"/>
    <n v="6.81"/>
    <n v="5.48"/>
    <s v="Ed Ludwig"/>
    <s v="Ontario"/>
    <s v="Ontario"/>
    <s v="Consumer"/>
    <s v="Office Supplies"/>
    <s v="Binders and Binder Accessories"/>
    <n v="0.37"/>
  </r>
  <r>
    <n v="17735"/>
    <d v="2012-07-12T00:00:00"/>
    <d v="2012-07-17T00:00:00"/>
    <s v="July"/>
    <s v="2012"/>
    <n v="5"/>
    <b v="0"/>
    <s v="low"/>
    <n v="28"/>
    <n v="101.19"/>
    <n v="0.06"/>
    <s v="Regular Air"/>
    <n v="32.47"/>
    <n v="3.78"/>
    <n v="0.71"/>
    <s v="Ed Ludwig"/>
    <s v="Ontario"/>
    <s v="Ontario"/>
    <s v="Consumer"/>
    <s v="Office Supplies"/>
    <s v="Rubber Bands"/>
    <n v="0.39"/>
  </r>
  <r>
    <n v="17825"/>
    <d v="2010-01-13T00:00:00"/>
    <d v="2010-01-16T00:00:00"/>
    <s v="January"/>
    <s v="2010"/>
    <n v="3"/>
    <b v="0"/>
    <s v="Not Specified"/>
    <n v="26"/>
    <n v="981.9"/>
    <n v="0.06"/>
    <s v="Regular Air"/>
    <n v="11.38"/>
    <n v="37.76"/>
    <n v="12.9"/>
    <s v="Larry Hughes"/>
    <s v="Ontario"/>
    <s v="Ontario"/>
    <s v="Home Office"/>
    <s v="Office Supplies"/>
    <s v="Storage &amp; Organization"/>
    <n v="0.56999999999999995"/>
  </r>
  <r>
    <n v="17956"/>
    <d v="2010-08-05T00:00:00"/>
    <d v="2010-08-08T00:00:00"/>
    <s v="August"/>
    <s v="2010"/>
    <n v="3"/>
    <b v="0"/>
    <s v="Critical"/>
    <n v="40"/>
    <n v="1567.51"/>
    <n v="0.01"/>
    <s v="Express Air"/>
    <n v="711.74"/>
    <n v="37.94"/>
    <n v="5.08"/>
    <s v="Kelly Lampkin"/>
    <s v="Ontario"/>
    <s v="Ontario"/>
    <s v="Corporate"/>
    <s v="Office Supplies"/>
    <s v="Paper"/>
    <n v="0.38"/>
  </r>
  <r>
    <n v="17956"/>
    <d v="2010-08-05T00:00:00"/>
    <d v="2010-08-06T00:00:00"/>
    <s v="August"/>
    <s v="2010"/>
    <n v="1"/>
    <b v="0"/>
    <s v="Critical"/>
    <n v="17"/>
    <n v="1914.65"/>
    <n v="0.01"/>
    <s v="Regular Air"/>
    <n v="73.45"/>
    <n v="111.03"/>
    <n v="8.64"/>
    <s v="Kelly Lampkin"/>
    <s v="Ontario"/>
    <s v="Ontario"/>
    <s v="Corporate"/>
    <s v="Office Supplies"/>
    <s v="Storage &amp; Organization"/>
    <n v="0.78"/>
  </r>
  <r>
    <n v="17986"/>
    <d v="2012-04-05T00:00:00"/>
    <d v="2012-04-07T00:00:00"/>
    <s v="April"/>
    <s v="2012"/>
    <n v="2"/>
    <b v="0"/>
    <s v="Not Specified"/>
    <n v="43"/>
    <n v="87.31"/>
    <n v="0.05"/>
    <s v="Regular Air"/>
    <n v="-15.09"/>
    <n v="2.08"/>
    <n v="1.49"/>
    <s v="George Ashbrook"/>
    <s v="Ontario"/>
    <s v="Ontario"/>
    <s v="Small Business"/>
    <s v="Office Supplies"/>
    <s v="Binders and Binder Accessories"/>
    <n v="0.36"/>
  </r>
  <r>
    <n v="18112"/>
    <d v="2012-03-16T00:00:00"/>
    <d v="2012-03-17T00:00:00"/>
    <s v="March"/>
    <s v="2012"/>
    <n v="1"/>
    <b v="0"/>
    <s v="Not Specified"/>
    <n v="13"/>
    <n v="83.31"/>
    <n v="0.06"/>
    <s v="Regular Air"/>
    <n v="22.8"/>
    <n v="6.45"/>
    <n v="1.34"/>
    <s v="Henry MacAllister"/>
    <s v="Ontario"/>
    <s v="Ontario"/>
    <s v="Small Business"/>
    <s v="Office Supplies"/>
    <s v="Paper"/>
    <n v="0.36"/>
  </r>
  <r>
    <n v="18178"/>
    <d v="2009-11-02T00:00:00"/>
    <d v="2009-11-02T00:00:00"/>
    <s v="November"/>
    <s v="2009"/>
    <n v="0"/>
    <s v="FREE DELIVERY"/>
    <s v="low"/>
    <n v="43"/>
    <n v="235.09"/>
    <n v="0.08"/>
    <s v="Regular Air"/>
    <n v="-1987.49"/>
    <n v="4.4800000000000004"/>
    <n v="49"/>
    <s v="Naresj Patel"/>
    <s v="Ontario"/>
    <s v="Ontario"/>
    <s v="Small Business"/>
    <s v="Office Supplies"/>
    <s v="Appliances"/>
    <n v="0.6"/>
  </r>
  <r>
    <n v="18178"/>
    <d v="2009-11-02T00:00:00"/>
    <d v="2009-11-09T00:00:00"/>
    <s v="November"/>
    <s v="2009"/>
    <n v="7"/>
    <b v="0"/>
    <s v="low"/>
    <n v="10"/>
    <n v="187.46"/>
    <n v="0"/>
    <s v="Regular Air"/>
    <n v="49.85"/>
    <n v="17.670000000000002"/>
    <n v="8.99"/>
    <s v="Naresj Patel"/>
    <s v="Ontario"/>
    <s v="Ontario"/>
    <s v="Small Business"/>
    <s v="Furniture"/>
    <s v="Office Furnishings"/>
    <n v="0.47"/>
  </r>
  <r>
    <n v="18182"/>
    <d v="2011-04-10T00:00:00"/>
    <d v="2011-04-12T00:00:00"/>
    <s v="April"/>
    <s v="2011"/>
    <n v="2"/>
    <b v="0"/>
    <s v="Medium"/>
    <n v="45"/>
    <n v="4598.7299999999996"/>
    <n v="0.04"/>
    <s v="Regular Air"/>
    <n v="1049.45"/>
    <n v="99.99"/>
    <n v="19.989999999999998"/>
    <s v="Anna Haberlin"/>
    <s v="Ontario"/>
    <s v="Ontario"/>
    <s v="Corporate"/>
    <s v="Technology"/>
    <s v="Computer Peripherals"/>
    <n v="0.5"/>
  </r>
  <r>
    <n v="18182"/>
    <d v="2011-04-10T00:00:00"/>
    <d v="2011-04-11T00:00:00"/>
    <s v="April"/>
    <s v="2011"/>
    <n v="1"/>
    <b v="0"/>
    <s v="Medium"/>
    <n v="45"/>
    <n v="2673.08"/>
    <n v="0.01"/>
    <s v="Regular Air"/>
    <n v="-1363.12"/>
    <n v="55.5"/>
    <n v="52.2"/>
    <s v="Anna Haberlin"/>
    <s v="Ontario"/>
    <s v="Ontario"/>
    <s v="Corporate"/>
    <s v="Furniture"/>
    <s v="Office Furnishings"/>
    <n v="0.72"/>
  </r>
  <r>
    <n v="18182"/>
    <d v="2011-04-10T00:00:00"/>
    <d v="2011-04-12T00:00:00"/>
    <s v="April"/>
    <s v="2011"/>
    <n v="2"/>
    <b v="0"/>
    <s v="Medium"/>
    <n v="12"/>
    <n v="396.69"/>
    <n v="0.09"/>
    <s v="Express Air"/>
    <n v="-18.45"/>
    <n v="33.29"/>
    <n v="8.74"/>
    <s v="Anna Haberlin"/>
    <s v="Ontario"/>
    <s v="Ontario"/>
    <s v="Corporate"/>
    <s v="Office Supplies"/>
    <s v="Storage &amp; Organization"/>
    <n v="0.61"/>
  </r>
  <r>
    <n v="18405"/>
    <d v="2009-01-07T00:00:00"/>
    <d v="2009-01-09T00:00:00"/>
    <s v="January"/>
    <s v="2009"/>
    <n v="2"/>
    <b v="0"/>
    <s v="Medium"/>
    <n v="30"/>
    <n v="610.65"/>
    <n v="0.09"/>
    <s v="Express Air"/>
    <n v="60.27"/>
    <n v="20.98"/>
    <n v="8.83"/>
    <s v="George Ashbrook"/>
    <s v="Ontario"/>
    <s v="Ontario"/>
    <s v="Consumer"/>
    <s v="Office Supplies"/>
    <s v="Binders and Binder Accessories"/>
    <n v="0.37"/>
  </r>
  <r>
    <n v="18405"/>
    <d v="2009-01-07T00:00:00"/>
    <d v="2009-01-10T00:00:00"/>
    <s v="January"/>
    <s v="2009"/>
    <n v="3"/>
    <b v="0"/>
    <s v="Medium"/>
    <n v="2"/>
    <n v="158.04"/>
    <n v="0.03"/>
    <s v="Regular Air"/>
    <n v="-263.08999999999997"/>
    <n v="73.98"/>
    <n v="14.52"/>
    <s v="George Ashbrook"/>
    <s v="Ontario"/>
    <s v="Ontario"/>
    <s v="Consumer"/>
    <s v="Technology"/>
    <s v="Computer Peripherals"/>
    <n v="0.65"/>
  </r>
  <r>
    <n v="18531"/>
    <d v="2012-10-29T00:00:00"/>
    <d v="2012-10-31T00:00:00"/>
    <s v="October"/>
    <s v="2012"/>
    <n v="2"/>
    <b v="0"/>
    <s v="Critical"/>
    <n v="50"/>
    <n v="1298.81"/>
    <n v="0.04"/>
    <s v="Delivery Truck"/>
    <n v="-250.55"/>
    <n v="25.98"/>
    <n v="14.36"/>
    <s v="Jeremy Ellison"/>
    <s v="Ontario"/>
    <s v="Ontario"/>
    <s v="Small Business"/>
    <s v="Furniture"/>
    <s v="Chairs &amp; Chairmats"/>
    <n v="0.6"/>
  </r>
  <r>
    <n v="18533"/>
    <d v="2009-11-06T00:00:00"/>
    <d v="2009-11-07T00:00:00"/>
    <s v="November"/>
    <s v="2009"/>
    <n v="1"/>
    <b v="0"/>
    <s v="Not Specified"/>
    <n v="27"/>
    <n v="442.57"/>
    <n v="0.01"/>
    <s v="Regular Air"/>
    <n v="-60.73"/>
    <n v="15.31"/>
    <n v="8.7799999999999994"/>
    <s v="Larry Hughes"/>
    <s v="Ontario"/>
    <s v="Ontario"/>
    <s v="Home Office"/>
    <s v="Office Supplies"/>
    <s v="Storage &amp; Organization"/>
    <n v="0.56999999999999995"/>
  </r>
  <r>
    <n v="18533"/>
    <d v="2009-11-06T00:00:00"/>
    <d v="2009-11-08T00:00:00"/>
    <s v="November"/>
    <s v="2009"/>
    <n v="2"/>
    <b v="0"/>
    <s v="Not Specified"/>
    <n v="5"/>
    <n v="53.737000000000002"/>
    <n v="0.05"/>
    <s v="Express Air"/>
    <n v="-28.44"/>
    <n v="7.99"/>
    <n v="5.03"/>
    <s v="Larry Hughes"/>
    <s v="Ontario"/>
    <s v="Ontario"/>
    <s v="Home Office"/>
    <s v="Technology"/>
    <s v="Telephones and Communication"/>
    <n v="0.6"/>
  </r>
  <r>
    <n v="18661"/>
    <d v="2012-09-08T00:00:00"/>
    <d v="2012-09-12T00:00:00"/>
    <s v="September"/>
    <s v="2012"/>
    <n v="4"/>
    <b v="0"/>
    <s v="low"/>
    <n v="12"/>
    <n v="1207.08"/>
    <n v="0.05"/>
    <s v="Delivery Truck"/>
    <n v="-351.3"/>
    <n v="95.98"/>
    <n v="58.2"/>
    <s v="Erin Creighton"/>
    <s v="Ontario"/>
    <s v="Ontario"/>
    <s v="Corporate"/>
    <s v="Furniture"/>
    <s v="Chairs &amp; Chairmats"/>
    <n v="0.57999999999999996"/>
  </r>
  <r>
    <n v="18661"/>
    <d v="2012-09-08T00:00:00"/>
    <d v="2012-09-10T00:00:00"/>
    <s v="September"/>
    <s v="2012"/>
    <n v="2"/>
    <b v="0"/>
    <s v="low"/>
    <n v="11"/>
    <n v="2618.1120000000001"/>
    <n v="0.04"/>
    <s v="Delivery Truck"/>
    <n v="-139.27000000000001"/>
    <n v="286.85000000000002"/>
    <n v="61.76"/>
    <s v="Erin Creighton"/>
    <s v="Ontario"/>
    <s v="Ontario"/>
    <s v="Corporate"/>
    <s v="Furniture"/>
    <s v="Tables"/>
    <n v="0.78"/>
  </r>
  <r>
    <n v="18723"/>
    <d v="2009-08-12T00:00:00"/>
    <d v="2009-08-14T00:00:00"/>
    <s v="August"/>
    <s v="2009"/>
    <n v="2"/>
    <b v="0"/>
    <s v="Medium"/>
    <n v="1"/>
    <n v="52.096499999999999"/>
    <n v="0"/>
    <s v="Regular Air"/>
    <n v="-232.8"/>
    <n v="55.99"/>
    <n v="2.5"/>
    <s v="Jonathan Howell"/>
    <s v="Ontario"/>
    <s v="Ontario"/>
    <s v="Consumer"/>
    <s v="Technology"/>
    <s v="Telephones and Communication"/>
    <n v="0.83"/>
  </r>
  <r>
    <n v="18753"/>
    <d v="2009-07-31T00:00:00"/>
    <d v="2009-08-02T00:00:00"/>
    <s v="August"/>
    <s v="2009"/>
    <n v="2"/>
    <b v="0"/>
    <s v="Medium"/>
    <n v="31"/>
    <n v="3945.95"/>
    <n v="0.03"/>
    <s v="Regular Air"/>
    <n v="1031.32"/>
    <n v="128.24"/>
    <n v="12.65"/>
    <s v="Erin Creighton"/>
    <s v="Ontario"/>
    <s v="Ontario"/>
    <s v="Corporate"/>
    <s v="Furniture"/>
    <s v="Chairs &amp; Chairmats"/>
    <m/>
  </r>
  <r>
    <n v="18753"/>
    <d v="2009-07-31T00:00:00"/>
    <d v="2009-08-02T00:00:00"/>
    <s v="August"/>
    <s v="2009"/>
    <n v="2"/>
    <b v="0"/>
    <s v="Medium"/>
    <n v="33"/>
    <n v="5394.4"/>
    <n v="0.01"/>
    <s v="Delivery Truck"/>
    <n v="788.79"/>
    <n v="160.97999999999999"/>
    <n v="30"/>
    <s v="Erin Creighton"/>
    <s v="Ontario"/>
    <s v="Ontario"/>
    <s v="Corporate"/>
    <s v="Furniture"/>
    <s v="Chairs &amp; Chairmats"/>
    <n v="0.62"/>
  </r>
  <r>
    <n v="19204"/>
    <d v="2009-09-18T00:00:00"/>
    <d v="2009-09-19T00:00:00"/>
    <s v="September"/>
    <s v="2009"/>
    <n v="1"/>
    <b v="0"/>
    <s v="Medium"/>
    <n v="27"/>
    <n v="233.92"/>
    <n v="0.1"/>
    <s v="Regular Air"/>
    <n v="-80.75"/>
    <n v="8.75"/>
    <n v="8.5399999999999991"/>
    <s v="Linda Cazamias"/>
    <s v="Ontario"/>
    <s v="Ontario"/>
    <s v="Corporate"/>
    <s v="Furniture"/>
    <s v="Office Furnishings"/>
    <n v="0.43"/>
  </r>
  <r>
    <n v="19204"/>
    <d v="2009-09-18T00:00:00"/>
    <d v="2009-09-20T00:00:00"/>
    <s v="September"/>
    <s v="2009"/>
    <n v="2"/>
    <b v="0"/>
    <s v="Medium"/>
    <n v="28"/>
    <n v="1642.05"/>
    <n v="0.03"/>
    <s v="Regular Air"/>
    <n v="829.73"/>
    <n v="55.98"/>
    <n v="4.8600000000000003"/>
    <s v="Linda Cazamias"/>
    <s v="Ontario"/>
    <s v="Ontario"/>
    <s v="Corporate"/>
    <s v="Office Supplies"/>
    <s v="Paper"/>
    <n v="0.36"/>
  </r>
  <r>
    <n v="19394"/>
    <d v="2012-12-25T00:00:00"/>
    <d v="2012-12-26T00:00:00"/>
    <s v="December"/>
    <s v="2012"/>
    <n v="1"/>
    <b v="0"/>
    <s v="Medium"/>
    <n v="16"/>
    <n v="279.327"/>
    <n v="0.05"/>
    <s v="Regular Air"/>
    <n v="75.209999999999994"/>
    <n v="20.99"/>
    <n v="0.99"/>
    <s v="Darren Powers"/>
    <s v="Ontario"/>
    <s v="Ontario"/>
    <s v="Corporate"/>
    <s v="Technology"/>
    <s v="Telephones and Communication"/>
    <n v="0.37"/>
  </r>
  <r>
    <n v="19394"/>
    <d v="2012-12-25T00:00:00"/>
    <d v="2012-12-28T00:00:00"/>
    <s v="December"/>
    <s v="2012"/>
    <n v="3"/>
    <b v="0"/>
    <s v="Medium"/>
    <n v="5"/>
    <n v="539.20600000000002"/>
    <n v="0.05"/>
    <s v="Regular Air"/>
    <n v="-452.39"/>
    <n v="125.99"/>
    <n v="8.8000000000000007"/>
    <s v="Darren Powers"/>
    <s v="Ontario"/>
    <s v="Ontario"/>
    <s v="Corporate"/>
    <s v="Technology"/>
    <s v="Telephones and Communication"/>
    <n v="0.59"/>
  </r>
  <r>
    <n v="19653"/>
    <d v="2012-09-11T00:00:00"/>
    <d v="2012-09-11T00:00:00"/>
    <s v="September"/>
    <s v="2012"/>
    <n v="0"/>
    <s v="FREE DELIVERY"/>
    <s v="Not Specified"/>
    <n v="34"/>
    <n v="125.46"/>
    <n v="7.0000000000000007E-2"/>
    <s v="Regular Air"/>
    <n v="-129.63"/>
    <n v="3.58"/>
    <n v="5.47"/>
    <s v="Edward Nazzal"/>
    <s v="Ontario"/>
    <s v="Ontario"/>
    <s v="Home Office"/>
    <s v="Office Supplies"/>
    <s v="Binders and Binder Accessories"/>
    <n v="0.37"/>
  </r>
  <r>
    <n v="19687"/>
    <d v="2010-08-13T00:00:00"/>
    <d v="2010-08-14T00:00:00"/>
    <s v="August"/>
    <s v="2010"/>
    <n v="1"/>
    <b v="0"/>
    <s v="Medium"/>
    <n v="33"/>
    <n v="47.99"/>
    <n v="0.06"/>
    <s v="Regular Air"/>
    <n v="3.86"/>
    <n v="1.48"/>
    <n v="0.7"/>
    <s v="George Ashbrook"/>
    <s v="Ontario"/>
    <s v="Ontario"/>
    <s v="Consumer"/>
    <s v="Office Supplies"/>
    <s v="Rubber Bands"/>
    <n v="0.37"/>
  </r>
  <r>
    <n v="19687"/>
    <d v="2010-08-13T00:00:00"/>
    <d v="2010-08-15T00:00:00"/>
    <s v="August"/>
    <s v="2010"/>
    <n v="2"/>
    <b v="0"/>
    <s v="Medium"/>
    <n v="23"/>
    <n v="829.61699999999996"/>
    <n v="0.1"/>
    <s v="Regular Air"/>
    <n v="25.53"/>
    <n v="45.99"/>
    <n v="4.99"/>
    <s v="George Ashbrook"/>
    <s v="Ontario"/>
    <s v="Ontario"/>
    <s v="Consumer"/>
    <s v="Technology"/>
    <s v="Telephones and Communication"/>
    <n v="0.56999999999999995"/>
  </r>
  <r>
    <n v="19716"/>
    <d v="2009-09-29T00:00:00"/>
    <d v="2009-10-06T00:00:00"/>
    <s v="October"/>
    <s v="2009"/>
    <n v="7"/>
    <b v="0"/>
    <s v="low"/>
    <n v="5"/>
    <n v="616.10550000000001"/>
    <n v="0.03"/>
    <s v="Regular Air"/>
    <n v="-458.74"/>
    <n v="140.99"/>
    <n v="4.2"/>
    <s v="Nat Carroll"/>
    <s v="Ontario"/>
    <s v="Ontario"/>
    <s v="Home Office"/>
    <s v="Technology"/>
    <s v="Telephones and Communication"/>
    <n v="0.59"/>
  </r>
  <r>
    <n v="19782"/>
    <d v="2012-10-18T00:00:00"/>
    <d v="2012-10-22T00:00:00"/>
    <s v="October"/>
    <s v="2012"/>
    <n v="4"/>
    <b v="0"/>
    <s v="low"/>
    <n v="18"/>
    <n v="33.21"/>
    <n v="0.06"/>
    <s v="Regular Air"/>
    <n v="-0.85"/>
    <n v="1.81"/>
    <n v="0.75"/>
    <s v="Erin Ashbrook"/>
    <s v="Ontario"/>
    <s v="Ontario"/>
    <s v="Consumer"/>
    <s v="Office Supplies"/>
    <s v="Rubber Bands"/>
    <n v="0.52"/>
  </r>
  <r>
    <n v="20134"/>
    <d v="2011-03-12T00:00:00"/>
    <d v="2011-03-16T00:00:00"/>
    <s v="March"/>
    <s v="2011"/>
    <n v="4"/>
    <b v="0"/>
    <s v="low"/>
    <n v="26"/>
    <n v="583.55999999999995"/>
    <n v="0.02"/>
    <s v="Regular Air"/>
    <n v="-94.59"/>
    <n v="20.97"/>
    <n v="6.5"/>
    <s v="James Lanier"/>
    <s v="Ontario"/>
    <s v="Ontario"/>
    <s v="Corporate"/>
    <s v="Technology"/>
    <s v="Computer Peripherals"/>
    <n v="0.78"/>
  </r>
  <r>
    <n v="20134"/>
    <d v="2011-03-12T00:00:00"/>
    <d v="2011-03-19T00:00:00"/>
    <s v="March"/>
    <s v="2011"/>
    <n v="7"/>
    <b v="0"/>
    <s v="low"/>
    <n v="47"/>
    <n v="281.47000000000003"/>
    <n v="0.1"/>
    <s v="Regular Air"/>
    <n v="-190.57"/>
    <n v="6.48"/>
    <n v="7.37"/>
    <s v="James Lanier"/>
    <s v="Ontario"/>
    <s v="Ontario"/>
    <s v="Corporate"/>
    <s v="Office Supplies"/>
    <s v="Paper"/>
    <n v="0.37"/>
  </r>
  <r>
    <n v="20259"/>
    <d v="2011-05-24T00:00:00"/>
    <d v="2011-05-25T00:00:00"/>
    <s v="May"/>
    <s v="2011"/>
    <n v="1"/>
    <b v="0"/>
    <s v="Critical"/>
    <n v="42"/>
    <n v="539.05999999999995"/>
    <n v="0.05"/>
    <s v="Regular Air"/>
    <n v="-123.07"/>
    <n v="12.88"/>
    <n v="4.59"/>
    <s v="Anna Haberlin"/>
    <s v="Ontario"/>
    <s v="Ontario"/>
    <s v="Corporate"/>
    <s v="Office Supplies"/>
    <s v="Scissors, Rulers and Trimmers"/>
    <n v="0.82"/>
  </r>
  <r>
    <n v="20261"/>
    <d v="2009-05-20T00:00:00"/>
    <d v="2009-05-20T00:00:00"/>
    <s v="May"/>
    <s v="2009"/>
    <n v="0"/>
    <s v="FREE DELIVERY"/>
    <s v="Medium"/>
    <n v="25"/>
    <n v="751.52"/>
    <n v="0.09"/>
    <s v="Express Air"/>
    <n v="67.11"/>
    <n v="31.74"/>
    <n v="12.62"/>
    <s v="Duane Huffman"/>
    <s v="Ontario"/>
    <s v="Ontario"/>
    <s v="Small Business"/>
    <s v="Office Supplies"/>
    <s v="Binders and Binder Accessories"/>
    <n v="0.37"/>
  </r>
  <r>
    <n v="20261"/>
    <d v="2009-05-20T00:00:00"/>
    <d v="2009-05-23T00:00:00"/>
    <s v="May"/>
    <s v="2009"/>
    <n v="3"/>
    <b v="0"/>
    <s v="Medium"/>
    <n v="36"/>
    <n v="220.48"/>
    <n v="0.04"/>
    <s v="Regular Air"/>
    <n v="81.91"/>
    <n v="6.35"/>
    <n v="1.02"/>
    <s v="Duane Huffman"/>
    <s v="Ontario"/>
    <s v="Ontario"/>
    <s v="Small Business"/>
    <s v="Office Supplies"/>
    <s v="Paper"/>
    <n v="0.39"/>
  </r>
  <r>
    <n v="20261"/>
    <d v="2009-05-20T00:00:00"/>
    <d v="2009-05-21T00:00:00"/>
    <s v="May"/>
    <s v="2009"/>
    <n v="1"/>
    <b v="0"/>
    <s v="Medium"/>
    <n v="21"/>
    <n v="1259.4535000000001"/>
    <n v="0.02"/>
    <s v="Express Air"/>
    <n v="168.24"/>
    <n v="65.989999999999995"/>
    <n v="8.99"/>
    <s v="Duane Huffman"/>
    <s v="Ontario"/>
    <s v="Ontario"/>
    <s v="Small Business"/>
    <s v="Technology"/>
    <s v="Telephones and Communication"/>
    <n v="0.56000000000000005"/>
  </r>
  <r>
    <n v="20453"/>
    <d v="2011-03-10T00:00:00"/>
    <d v="2011-03-12T00:00:00"/>
    <s v="March"/>
    <s v="2011"/>
    <n v="2"/>
    <b v="0"/>
    <s v="Medium"/>
    <n v="23"/>
    <n v="450.39"/>
    <n v="7.0000000000000007E-2"/>
    <s v="Regular Air"/>
    <n v="152.79"/>
    <n v="19.23"/>
    <n v="6.15"/>
    <s v="Magdelene Morse"/>
    <s v="Ontario"/>
    <s v="Ontario"/>
    <s v="Home Office"/>
    <s v="Furniture"/>
    <s v="Office Furnishings"/>
    <n v="0.44"/>
  </r>
  <r>
    <n v="20453"/>
    <d v="2011-03-10T00:00:00"/>
    <d v="2011-03-12T00:00:00"/>
    <s v="March"/>
    <s v="2011"/>
    <n v="2"/>
    <b v="0"/>
    <s v="Medium"/>
    <n v="17"/>
    <n v="1193.1195"/>
    <n v="0.08"/>
    <s v="Express Air"/>
    <n v="137.59"/>
    <n v="85.99"/>
    <n v="0.99"/>
    <s v="Magdelene Morse"/>
    <s v="Ontario"/>
    <s v="Ontario"/>
    <s v="Home Office"/>
    <s v="Technology"/>
    <s v="Telephones and Communication"/>
    <n v="0.55000000000000004"/>
  </r>
  <r>
    <n v="20614"/>
    <d v="2009-05-18T00:00:00"/>
    <d v="2009-05-20T00:00:00"/>
    <s v="May"/>
    <s v="2009"/>
    <n v="2"/>
    <b v="0"/>
    <s v="Not Specified"/>
    <n v="47"/>
    <n v="3596.36"/>
    <n v="0"/>
    <s v="Express Air"/>
    <n v="326.25"/>
    <n v="73.98"/>
    <n v="12.14"/>
    <s v="Arthur Wiediger"/>
    <s v="Ontario"/>
    <s v="Ontario"/>
    <s v="Corporate"/>
    <s v="Technology"/>
    <s v="Computer Peripherals"/>
    <n v="0.67"/>
  </r>
  <r>
    <n v="20709"/>
    <d v="2009-08-11T00:00:00"/>
    <d v="2009-08-11T00:00:00"/>
    <s v="August"/>
    <s v="2009"/>
    <n v="0"/>
    <s v="FREE DELIVERY"/>
    <s v="High"/>
    <n v="4"/>
    <n v="16.600000000000001"/>
    <n v="0.1"/>
    <s v="Regular Air"/>
    <n v="-2.06"/>
    <n v="4.13"/>
    <n v="0.99"/>
    <s v="Gary Mitchum"/>
    <s v="Ontario"/>
    <s v="Ontario"/>
    <s v="Consumer"/>
    <s v="Office Supplies"/>
    <s v="Labels"/>
    <n v="0.39"/>
  </r>
  <r>
    <n v="20709"/>
    <d v="2009-08-11T00:00:00"/>
    <d v="2009-08-13T00:00:00"/>
    <s v="August"/>
    <s v="2009"/>
    <n v="2"/>
    <b v="0"/>
    <s v="High"/>
    <n v="5"/>
    <n v="25.1"/>
    <n v="0.04"/>
    <s v="Regular Air"/>
    <n v="2.98"/>
    <n v="4.9800000000000004"/>
    <n v="0.49"/>
    <s v="Gary Mitchum"/>
    <s v="Ontario"/>
    <s v="Ontario"/>
    <s v="Consumer"/>
    <s v="Office Supplies"/>
    <s v="Labels"/>
    <n v="0.39"/>
  </r>
  <r>
    <n v="21025"/>
    <d v="2010-09-11T00:00:00"/>
    <d v="2010-09-13T00:00:00"/>
    <s v="September"/>
    <s v="2010"/>
    <n v="2"/>
    <b v="0"/>
    <s v="Not Specified"/>
    <n v="38"/>
    <n v="553.02"/>
    <n v="0.1"/>
    <s v="Regular Air"/>
    <n v="-49.38"/>
    <n v="15.98"/>
    <n v="6.5"/>
    <s v="George Ashbrook"/>
    <s v="Ontario"/>
    <s v="Ontario"/>
    <s v="Small Business"/>
    <s v="Technology"/>
    <s v="Computer Peripherals"/>
    <n v="0.48"/>
  </r>
  <r>
    <n v="21028"/>
    <d v="2012-06-07T00:00:00"/>
    <d v="2012-06-09T00:00:00"/>
    <s v="June"/>
    <s v="2012"/>
    <n v="2"/>
    <b v="0"/>
    <s v="Critical"/>
    <n v="38"/>
    <n v="437.86"/>
    <n v="0.04"/>
    <s v="Regular Air"/>
    <n v="-4.17"/>
    <n v="11.58"/>
    <n v="6.97"/>
    <s v="Gary Mitchum"/>
    <s v="Ontario"/>
    <s v="Ontario"/>
    <s v="Consumer"/>
    <s v="Office Supplies"/>
    <s v="Envelopes"/>
    <n v="0.35"/>
  </r>
  <r>
    <n v="21125"/>
    <d v="2011-02-26T00:00:00"/>
    <d v="2011-02-27T00:00:00"/>
    <s v="February"/>
    <s v="2011"/>
    <n v="1"/>
    <b v="0"/>
    <s v="Not Specified"/>
    <n v="17"/>
    <n v="155.16999999999999"/>
    <n v="0.08"/>
    <s v="Regular Air"/>
    <n v="2.12"/>
    <n v="9.27"/>
    <n v="4.3899999999999997"/>
    <s v="Matt Hagelstein"/>
    <s v="Ontario"/>
    <s v="Ontario"/>
    <s v="Home Office"/>
    <s v="Office Supplies"/>
    <s v="Paper"/>
    <n v="0.38"/>
  </r>
  <r>
    <n v="21382"/>
    <d v="2012-01-12T00:00:00"/>
    <d v="2012-01-15T00:00:00"/>
    <s v="January"/>
    <s v="2012"/>
    <n v="3"/>
    <b v="0"/>
    <s v="Critical"/>
    <n v="27"/>
    <n v="145.93"/>
    <n v="0"/>
    <s v="Regular Air"/>
    <n v="-113.32"/>
    <n v="4.9800000000000004"/>
    <n v="7.44"/>
    <s v="Andy Reiter"/>
    <s v="Ontario"/>
    <s v="Ontario"/>
    <s v="Corporate"/>
    <s v="Office Supplies"/>
    <s v="Paper"/>
    <n v="0.36"/>
  </r>
  <r>
    <n v="21604"/>
    <d v="2012-04-01T00:00:00"/>
    <d v="2012-04-03T00:00:00"/>
    <s v="April"/>
    <s v="2012"/>
    <n v="2"/>
    <b v="0"/>
    <s v="Medium"/>
    <n v="6"/>
    <n v="2478.88"/>
    <n v="0.02"/>
    <s v="Express Air"/>
    <n v="593.59"/>
    <n v="387.99"/>
    <n v="19.989999999999998"/>
    <s v="Magdelene Morse"/>
    <s v="Ontario"/>
    <s v="Ontario"/>
    <s v="Home Office"/>
    <s v="Office Supplies"/>
    <s v="Binders and Binder Accessories"/>
    <n v="0.38"/>
  </r>
  <r>
    <n v="21824"/>
    <d v="2011-02-07T00:00:00"/>
    <d v="2011-02-14T00:00:00"/>
    <s v="February"/>
    <s v="2011"/>
    <n v="7"/>
    <b v="0"/>
    <s v="low"/>
    <n v="37"/>
    <n v="3351.55"/>
    <n v="0.04"/>
    <s v="Express Air"/>
    <n v="-1036.92"/>
    <n v="90.98"/>
    <n v="56.2"/>
    <s v="Dave Hallsten"/>
    <s v="Ontario"/>
    <s v="Ontario"/>
    <s v="Home Office"/>
    <s v="Furniture"/>
    <s v="Office Furnishings"/>
    <n v="0.74"/>
  </r>
  <r>
    <n v="21893"/>
    <d v="2011-10-24T00:00:00"/>
    <d v="2011-10-25T00:00:00"/>
    <s v="October"/>
    <s v="2011"/>
    <n v="1"/>
    <b v="0"/>
    <s v="Critical"/>
    <n v="30"/>
    <n v="532.11"/>
    <n v="0.01"/>
    <s v="Express Air"/>
    <n v="59.47"/>
    <n v="17.07"/>
    <n v="8.1300000000000008"/>
    <s v="Gary Zandusky"/>
    <s v="Ontario"/>
    <s v="Ontario"/>
    <s v="Home Office"/>
    <s v="Office Supplies"/>
    <s v="Envelopes"/>
    <n v="0.38"/>
  </r>
  <r>
    <n v="22054"/>
    <d v="2010-07-29T00:00:00"/>
    <d v="2010-07-31T00:00:00"/>
    <s v="July"/>
    <s v="2010"/>
    <n v="2"/>
    <b v="0"/>
    <s v="Medium"/>
    <n v="32"/>
    <n v="216.79"/>
    <n v="7.0000000000000007E-2"/>
    <s v="Regular Air"/>
    <n v="57.55"/>
    <n v="6.98"/>
    <n v="2.83"/>
    <s v="Candace McMahon"/>
    <s v="Ontario"/>
    <s v="Ontario"/>
    <s v="Corporate"/>
    <s v="Furniture"/>
    <s v="Office Furnishings"/>
    <n v="0.37"/>
  </r>
  <r>
    <n v="22181"/>
    <d v="2011-10-07T00:00:00"/>
    <d v="2011-10-16T00:00:00"/>
    <s v="October"/>
    <s v="2011"/>
    <n v="9"/>
    <b v="0"/>
    <s v="low"/>
    <n v="41"/>
    <n v="258.13"/>
    <n v="0.03"/>
    <s v="Regular Air"/>
    <n v="84.1"/>
    <n v="6.08"/>
    <n v="1.82"/>
    <s v="Alan Hwang"/>
    <s v="Ontario"/>
    <s v="Ontario"/>
    <s v="Corporate"/>
    <s v="Office Supplies"/>
    <s v="Rubber Bands"/>
    <n v="0.35"/>
  </r>
  <r>
    <n v="22272"/>
    <d v="2012-05-06T00:00:00"/>
    <d v="2012-05-08T00:00:00"/>
    <s v="May"/>
    <s v="2012"/>
    <n v="2"/>
    <b v="0"/>
    <s v="High"/>
    <n v="37"/>
    <n v="5382.24"/>
    <n v="0.1"/>
    <s v="Regular Air"/>
    <n v="14.85"/>
    <n v="152.47999999999999"/>
    <n v="4"/>
    <s v="Edward Nazzal"/>
    <s v="Ontario"/>
    <s v="Ontario"/>
    <s v="Home Office"/>
    <s v="Technology"/>
    <s v="Computer Peripherals"/>
    <n v="0.79"/>
  </r>
  <r>
    <n v="22272"/>
    <d v="2012-05-06T00:00:00"/>
    <d v="2012-05-08T00:00:00"/>
    <s v="May"/>
    <s v="2012"/>
    <n v="2"/>
    <b v="0"/>
    <s v="High"/>
    <n v="30"/>
    <n v="1035.95"/>
    <n v="0.08"/>
    <s v="Regular Air"/>
    <n v="342.41"/>
    <n v="35.409999999999997"/>
    <n v="1.99"/>
    <s v="Edward Nazzal"/>
    <s v="Ontario"/>
    <s v="Ontario"/>
    <s v="Home Office"/>
    <s v="Technology"/>
    <s v="Computer Peripherals"/>
    <n v="0.43"/>
  </r>
  <r>
    <n v="22373"/>
    <d v="2012-03-28T00:00:00"/>
    <d v="2012-03-29T00:00:00"/>
    <s v="March"/>
    <s v="2012"/>
    <n v="1"/>
    <b v="0"/>
    <s v="High"/>
    <n v="26"/>
    <n v="233.03"/>
    <n v="0.05"/>
    <s v="Express Air"/>
    <n v="-86.34"/>
    <n v="8.74"/>
    <n v="8.2899999999999991"/>
    <s v="Candace McMahon"/>
    <s v="Ontario"/>
    <s v="Ontario"/>
    <s v="Corporate"/>
    <s v="Office Supplies"/>
    <s v="Envelopes"/>
    <n v="0.38"/>
  </r>
  <r>
    <n v="22434"/>
    <d v="2012-08-29T00:00:00"/>
    <d v="2012-08-31T00:00:00"/>
    <s v="August"/>
    <s v="2012"/>
    <n v="2"/>
    <b v="0"/>
    <s v="Critical"/>
    <n v="3"/>
    <n v="18.7"/>
    <n v="0.1"/>
    <s v="Regular Air"/>
    <n v="-14.69"/>
    <n v="4.54"/>
    <n v="5.83"/>
    <s v="Allen Golden"/>
    <s v="Ontario"/>
    <s v="Ontario"/>
    <s v="Consumer"/>
    <s v="Office Supplies"/>
    <s v="Binders and Binder Accessories"/>
    <n v="0.36"/>
  </r>
  <r>
    <n v="22434"/>
    <d v="2012-08-29T00:00:00"/>
    <d v="2012-08-31T00:00:00"/>
    <s v="August"/>
    <s v="2012"/>
    <n v="2"/>
    <b v="0"/>
    <s v="Critical"/>
    <n v="39"/>
    <n v="140.74"/>
    <n v="0.01"/>
    <s v="Regular Air"/>
    <n v="-92.29"/>
    <n v="3.28"/>
    <n v="3.97"/>
    <s v="Allen Golden"/>
    <s v="Ontario"/>
    <s v="Ontario"/>
    <s v="Consumer"/>
    <s v="Office Supplies"/>
    <s v="Pens &amp; Art Supplies"/>
    <n v="0.56000000000000005"/>
  </r>
  <r>
    <n v="22849"/>
    <d v="2011-02-14T00:00:00"/>
    <d v="2011-02-15T00:00:00"/>
    <s v="February"/>
    <s v="2011"/>
    <n v="1"/>
    <b v="0"/>
    <s v="Not Specified"/>
    <n v="27"/>
    <n v="304.98"/>
    <n v="0.08"/>
    <s v="Regular Air"/>
    <n v="2.73"/>
    <n v="11.7"/>
    <n v="5.63"/>
    <s v="Erin Creighton"/>
    <s v="Ontario"/>
    <s v="Ontario"/>
    <s v="Corporate"/>
    <s v="Office Supplies"/>
    <s v="Binders and Binder Accessories"/>
    <n v="0.4"/>
  </r>
  <r>
    <n v="22849"/>
    <d v="2011-02-14T00:00:00"/>
    <d v="2011-02-16T00:00:00"/>
    <s v="February"/>
    <s v="2011"/>
    <n v="2"/>
    <b v="0"/>
    <s v="Not Specified"/>
    <n v="34"/>
    <n v="104.24"/>
    <n v="0"/>
    <s v="Express Air"/>
    <n v="10.59"/>
    <n v="2.78"/>
    <n v="1.34"/>
    <s v="Erin Creighton"/>
    <s v="Ontario"/>
    <s v="Ontario"/>
    <s v="Corporate"/>
    <s v="Office Supplies"/>
    <s v="Pens &amp; Art Supplies"/>
    <n v="0.45"/>
  </r>
  <r>
    <n v="22849"/>
    <d v="2011-02-14T00:00:00"/>
    <d v="2011-02-16T00:00:00"/>
    <s v="February"/>
    <s v="2011"/>
    <n v="2"/>
    <b v="0"/>
    <s v="Not Specified"/>
    <n v="27"/>
    <n v="198.13"/>
    <n v="0.01"/>
    <s v="Regular Air"/>
    <n v="-219.92"/>
    <n v="6.98"/>
    <n v="9.69"/>
    <s v="Erin Creighton"/>
    <s v="Ontario"/>
    <s v="Ontario"/>
    <s v="Corporate"/>
    <s v="Office Supplies"/>
    <s v="Storage &amp; Organization"/>
    <n v="0.83"/>
  </r>
  <r>
    <n v="22849"/>
    <d v="2011-02-14T00:00:00"/>
    <d v="2011-02-16T00:00:00"/>
    <s v="February"/>
    <s v="2011"/>
    <n v="2"/>
    <b v="0"/>
    <s v="Not Specified"/>
    <n v="25"/>
    <n v="4366.348"/>
    <n v="0.05"/>
    <s v="Regular Air"/>
    <n v="940.57"/>
    <n v="205.99"/>
    <n v="3"/>
    <s v="Erin Creighton"/>
    <s v="Ontario"/>
    <s v="Ontario"/>
    <s v="Corporate"/>
    <s v="Technology"/>
    <s v="Telephones and Communication"/>
    <n v="0.57999999999999996"/>
  </r>
  <r>
    <n v="22881"/>
    <d v="2010-04-06T00:00:00"/>
    <d v="2010-04-07T00:00:00"/>
    <s v="April"/>
    <s v="2010"/>
    <n v="1"/>
    <b v="0"/>
    <s v="Medium"/>
    <n v="33"/>
    <n v="476.06"/>
    <n v="0.04"/>
    <s v="Regular Air"/>
    <n v="-120.48"/>
    <n v="14.03"/>
    <n v="9.3699999999999992"/>
    <s v="Melanie Page"/>
    <s v="Ontario"/>
    <s v="Ontario"/>
    <s v="Corporate"/>
    <s v="Office Supplies"/>
    <s v="Storage &amp; Organization"/>
    <n v="0.56000000000000005"/>
  </r>
  <r>
    <n v="22950"/>
    <d v="2011-12-21T00:00:00"/>
    <d v="2011-12-28T00:00:00"/>
    <s v="December"/>
    <s v="2011"/>
    <n v="7"/>
    <b v="0"/>
    <s v="low"/>
    <n v="29"/>
    <n v="1756.11"/>
    <n v="0.1"/>
    <s v="Regular Air"/>
    <n v="-888.07"/>
    <n v="64.650000000000006"/>
    <n v="35"/>
    <s v="Mike Caudle"/>
    <s v="Ontario"/>
    <s v="Ontario"/>
    <s v="Corporate"/>
    <s v="Office Supplies"/>
    <s v="Storage &amp; Organization"/>
    <n v="0.8"/>
  </r>
  <r>
    <n v="23008"/>
    <d v="2009-10-09T00:00:00"/>
    <d v="2009-10-11T00:00:00"/>
    <s v="October"/>
    <s v="2009"/>
    <n v="2"/>
    <b v="0"/>
    <s v="Critical"/>
    <n v="10"/>
    <n v="1136.47"/>
    <n v="0.1"/>
    <s v="Express Air"/>
    <n v="323.32"/>
    <n v="120.98"/>
    <n v="9.07"/>
    <s v="Erin Ashbrook"/>
    <s v="Ontario"/>
    <s v="Ontario"/>
    <s v="Consumer"/>
    <s v="Office Supplies"/>
    <s v="Binders and Binder Accessories"/>
    <n v="0.35"/>
  </r>
  <r>
    <n v="23008"/>
    <d v="2009-10-09T00:00:00"/>
    <d v="2009-10-11T00:00:00"/>
    <s v="October"/>
    <s v="2009"/>
    <n v="2"/>
    <b v="0"/>
    <s v="Critical"/>
    <n v="2"/>
    <n v="325.81"/>
    <n v="0.02"/>
    <s v="Express Air"/>
    <n v="-522.78"/>
    <n v="152.47999999999999"/>
    <n v="6.5"/>
    <s v="Erin Ashbrook"/>
    <s v="Ontario"/>
    <s v="Ontario"/>
    <s v="Consumer"/>
    <s v="Technology"/>
    <s v="Computer Peripherals"/>
    <n v="0.74"/>
  </r>
  <r>
    <n v="23202"/>
    <d v="2011-07-30T00:00:00"/>
    <d v="2011-08-01T00:00:00"/>
    <s v="August"/>
    <s v="2011"/>
    <n v="2"/>
    <b v="0"/>
    <s v="High"/>
    <n v="39"/>
    <n v="307.42"/>
    <n v="0.05"/>
    <s v="Regular Air"/>
    <n v="104.09"/>
    <n v="8.17"/>
    <n v="1.69"/>
    <s v="Naresj Patel"/>
    <s v="Ontario"/>
    <s v="Ontario"/>
    <s v="Small Business"/>
    <s v="Office Supplies"/>
    <s v="Paper"/>
    <n v="0.38"/>
  </r>
  <r>
    <n v="23202"/>
    <d v="2011-07-30T00:00:00"/>
    <d v="2011-08-01T00:00:00"/>
    <s v="August"/>
    <s v="2011"/>
    <n v="2"/>
    <b v="0"/>
    <s v="High"/>
    <n v="48"/>
    <n v="608.29"/>
    <n v="0.02"/>
    <s v="Regular Air"/>
    <n v="-39.270000000000003"/>
    <n v="11.97"/>
    <n v="5.81"/>
    <s v="Naresj Patel"/>
    <s v="Ontario"/>
    <s v="Ontario"/>
    <s v="Small Business"/>
    <s v="Office Supplies"/>
    <s v="Pens &amp; Art Supplies"/>
    <n v="0.6"/>
  </r>
  <r>
    <n v="23426"/>
    <d v="2011-02-16T00:00:00"/>
    <d v="2011-02-18T00:00:00"/>
    <s v="February"/>
    <s v="2011"/>
    <n v="2"/>
    <b v="0"/>
    <s v="Critical"/>
    <n v="45"/>
    <n v="1009.8"/>
    <n v="7.0000000000000007E-2"/>
    <s v="Regular Air"/>
    <n v="352.64"/>
    <n v="22.98"/>
    <n v="1.99"/>
    <s v="Erin Ashbrook"/>
    <s v="Ontario"/>
    <s v="Ontario"/>
    <s v="Consumer"/>
    <s v="Technology"/>
    <s v="Computer Peripherals"/>
    <n v="0.46"/>
  </r>
  <r>
    <n v="23426"/>
    <d v="2011-02-16T00:00:00"/>
    <d v="2011-02-17T00:00:00"/>
    <s v="February"/>
    <s v="2011"/>
    <n v="1"/>
    <b v="0"/>
    <s v="Critical"/>
    <n v="12"/>
    <n v="29.71"/>
    <n v="0.09"/>
    <s v="Regular Air"/>
    <n v="-23.17"/>
    <n v="2.52"/>
    <n v="1.92"/>
    <s v="Erin Ashbrook"/>
    <s v="Ontario"/>
    <s v="Ontario"/>
    <s v="Consumer"/>
    <s v="Office Supplies"/>
    <s v="Scissors, Rulers and Trimmers"/>
    <n v="0.82"/>
  </r>
  <r>
    <n v="23649"/>
    <d v="2012-09-05T00:00:00"/>
    <d v="2012-09-08T00:00:00"/>
    <s v="September"/>
    <s v="2012"/>
    <n v="3"/>
    <b v="0"/>
    <s v="Not Specified"/>
    <n v="30"/>
    <n v="4587.9260000000004"/>
    <n v="0.1"/>
    <s v="Regular Air"/>
    <n v="687.41"/>
    <n v="195.99"/>
    <n v="4.2"/>
    <s v="Arthur Wiediger"/>
    <s v="Ontario"/>
    <s v="Ontario"/>
    <s v="Corporate"/>
    <s v="Technology"/>
    <s v="Telephones and Communication"/>
    <n v="0.6"/>
  </r>
  <r>
    <n v="23649"/>
    <d v="2012-09-05T00:00:00"/>
    <d v="2012-09-06T00:00:00"/>
    <s v="September"/>
    <s v="2012"/>
    <n v="1"/>
    <b v="0"/>
    <s v="Not Specified"/>
    <n v="42"/>
    <n v="4541.924"/>
    <n v="0.01"/>
    <s v="Regular Air"/>
    <n v="1222.1400000000001"/>
    <n v="125.99"/>
    <n v="8.08"/>
    <s v="Arthur Wiediger"/>
    <s v="Ontario"/>
    <s v="Ontario"/>
    <s v="Corporate"/>
    <s v="Technology"/>
    <s v="Telephones and Communication"/>
    <n v="0.56999999999999995"/>
  </r>
  <r>
    <n v="23748"/>
    <d v="2012-08-10T00:00:00"/>
    <d v="2012-08-12T00:00:00"/>
    <s v="August"/>
    <s v="2012"/>
    <n v="2"/>
    <b v="0"/>
    <s v="High"/>
    <n v="26"/>
    <n v="6163.52"/>
    <n v="0.02"/>
    <s v="Delivery Truck"/>
    <n v="755.95"/>
    <n v="225.02"/>
    <n v="28.66"/>
    <s v="Naresj Patel"/>
    <s v="Ontario"/>
    <s v="Ontario"/>
    <s v="Small Business"/>
    <s v="Office Supplies"/>
    <s v="Storage &amp; Organization"/>
    <n v="0.72"/>
  </r>
  <r>
    <n v="23847"/>
    <d v="2012-11-09T00:00:00"/>
    <d v="2012-11-11T00:00:00"/>
    <s v="November"/>
    <s v="2012"/>
    <n v="2"/>
    <b v="0"/>
    <s v="Not Specified"/>
    <n v="7"/>
    <n v="1278.6465000000001"/>
    <n v="0.01"/>
    <s v="Regular Air"/>
    <n v="-396.17"/>
    <n v="200.99"/>
    <n v="4.2"/>
    <s v="Darren Budd"/>
    <s v="Ontario"/>
    <s v="Ontario"/>
    <s v="Home Office"/>
    <s v="Technology"/>
    <s v="Telephones and Communication"/>
    <n v="0.59"/>
  </r>
  <r>
    <n v="23971"/>
    <d v="2009-11-21T00:00:00"/>
    <d v="2009-11-24T00:00:00"/>
    <s v="November"/>
    <s v="2009"/>
    <n v="3"/>
    <b v="0"/>
    <s v="Critical"/>
    <n v="5"/>
    <n v="66.63"/>
    <n v="0"/>
    <s v="Regular Air"/>
    <n v="-16.920000000000002"/>
    <n v="11.97"/>
    <n v="4.9800000000000004"/>
    <s v="Cynthia Arntzen"/>
    <s v="Ontario"/>
    <s v="Ontario"/>
    <s v="Home Office"/>
    <s v="Office Supplies"/>
    <s v="Appliances"/>
    <n v="0.57999999999999996"/>
  </r>
  <r>
    <n v="24135"/>
    <d v="2010-01-22T00:00:00"/>
    <d v="2010-01-24T00:00:00"/>
    <s v="January"/>
    <s v="2010"/>
    <n v="2"/>
    <b v="0"/>
    <s v="low"/>
    <n v="12"/>
    <n v="345.19"/>
    <n v="0.1"/>
    <s v="Regular Air"/>
    <n v="111.59"/>
    <n v="30.44"/>
    <n v="1.49"/>
    <s v="Ed Ludwig"/>
    <s v="Ontario"/>
    <s v="Ontario"/>
    <s v="Consumer"/>
    <s v="Office Supplies"/>
    <s v="Binders and Binder Accessories"/>
    <n v="0.37"/>
  </r>
  <r>
    <n v="24196"/>
    <d v="2010-07-30T00:00:00"/>
    <d v="2010-07-31T00:00:00"/>
    <s v="July"/>
    <s v="2010"/>
    <n v="1"/>
    <b v="0"/>
    <s v="High"/>
    <n v="2"/>
    <n v="13.44"/>
    <n v="0.08"/>
    <s v="Regular Air"/>
    <n v="-8.8800000000000008"/>
    <n v="4.28"/>
    <n v="5.17"/>
    <s v="Nat Carroll"/>
    <s v="Ontario"/>
    <s v="Ontario"/>
    <s v="Home Office"/>
    <s v="Office Supplies"/>
    <s v="Paper"/>
    <n v="0.4"/>
  </r>
  <r>
    <n v="24196"/>
    <d v="2010-07-30T00:00:00"/>
    <d v="2010-08-01T00:00:00"/>
    <s v="August"/>
    <s v="2010"/>
    <n v="2"/>
    <b v="0"/>
    <s v="High"/>
    <n v="24"/>
    <n v="1049.49"/>
    <n v="0.05"/>
    <s v="Regular Air"/>
    <n v="-5.41"/>
    <n v="43.57"/>
    <n v="16.36"/>
    <s v="Nat Carroll"/>
    <s v="Ontario"/>
    <s v="Ontario"/>
    <s v="Home Office"/>
    <s v="Office Supplies"/>
    <s v="Storage &amp; Organization"/>
    <n v="0.55000000000000004"/>
  </r>
  <r>
    <n v="24197"/>
    <d v="2010-02-03T00:00:00"/>
    <d v="2010-02-10T00:00:00"/>
    <s v="February"/>
    <s v="2010"/>
    <n v="7"/>
    <b v="0"/>
    <s v="low"/>
    <n v="41"/>
    <n v="2354.4"/>
    <n v="0"/>
    <s v="Express Air"/>
    <n v="246.54"/>
    <n v="55.94"/>
    <n v="6.55"/>
    <s v="David Smith"/>
    <s v="Ontario"/>
    <s v="Ontario"/>
    <s v="Small Business"/>
    <s v="Technology"/>
    <s v="Computer Peripherals"/>
    <n v="0.68"/>
  </r>
  <r>
    <n v="24197"/>
    <d v="2010-02-03T00:00:00"/>
    <d v="2010-02-10T00:00:00"/>
    <s v="February"/>
    <s v="2010"/>
    <n v="7"/>
    <b v="0"/>
    <s v="low"/>
    <n v="2"/>
    <n v="35.640500000000003"/>
    <n v="0.05"/>
    <s v="Regular Air"/>
    <n v="-110.4"/>
    <n v="20.99"/>
    <n v="1.25"/>
    <s v="David Smith"/>
    <s v="Ontario"/>
    <s v="Ontario"/>
    <s v="Small Business"/>
    <s v="Technology"/>
    <s v="Telephones and Communication"/>
    <n v="0.83"/>
  </r>
  <r>
    <n v="24519"/>
    <d v="2011-06-11T00:00:00"/>
    <d v="2011-06-12T00:00:00"/>
    <s v="June"/>
    <s v="2011"/>
    <n v="1"/>
    <b v="0"/>
    <s v="Critical"/>
    <n v="22"/>
    <n v="127.56"/>
    <n v="0.03"/>
    <s v="Regular Air"/>
    <n v="-60.72"/>
    <n v="5.34"/>
    <n v="5.63"/>
    <s v="Duane Huffman"/>
    <s v="Ontario"/>
    <s v="Ontario"/>
    <s v="Consumer"/>
    <s v="Office Supplies"/>
    <s v="Binders and Binder Accessories"/>
    <n v="0.39"/>
  </r>
  <r>
    <n v="24546"/>
    <d v="2012-03-26T00:00:00"/>
    <d v="2012-03-27T00:00:00"/>
    <s v="March"/>
    <s v="2012"/>
    <n v="1"/>
    <b v="0"/>
    <s v="Critical"/>
    <n v="7"/>
    <n v="81.58"/>
    <n v="0.04"/>
    <s v="Regular Air"/>
    <n v="-7.78"/>
    <n v="10.98"/>
    <n v="3.37"/>
    <s v="Edward Nazzal"/>
    <s v="Ontario"/>
    <s v="Ontario"/>
    <s v="Home Office"/>
    <s v="Office Supplies"/>
    <s v="Scissors, Rulers and Trimmers"/>
    <n v="0.56999999999999995"/>
  </r>
  <r>
    <n v="24579"/>
    <d v="2012-11-18T00:00:00"/>
    <d v="2012-11-19T00:00:00"/>
    <s v="November"/>
    <s v="2012"/>
    <n v="1"/>
    <b v="0"/>
    <s v="High"/>
    <n v="45"/>
    <n v="13921.6"/>
    <n v="0.02"/>
    <s v="Regular Air"/>
    <n v="5183.04"/>
    <n v="300.64999999999998"/>
    <n v="24.49"/>
    <s v="Edward Nazzal"/>
    <s v="Ontario"/>
    <s v="Ontario"/>
    <s v="Small Business"/>
    <s v="Office Supplies"/>
    <s v="Appliances"/>
    <n v="0.52"/>
  </r>
  <r>
    <n v="24579"/>
    <d v="2012-11-18T00:00:00"/>
    <d v="2012-11-20T00:00:00"/>
    <s v="November"/>
    <s v="2012"/>
    <n v="2"/>
    <b v="0"/>
    <s v="High"/>
    <n v="40"/>
    <n v="467.5"/>
    <n v="0.08"/>
    <s v="Regular Air"/>
    <n v="-33.340000000000003"/>
    <n v="11.97"/>
    <n v="4.9800000000000004"/>
    <s v="Edward Nazzal"/>
    <s v="Ontario"/>
    <s v="Ontario"/>
    <s v="Small Business"/>
    <s v="Office Supplies"/>
    <s v="Appliances"/>
    <n v="0.57999999999999996"/>
  </r>
  <r>
    <n v="24581"/>
    <d v="2010-04-09T00:00:00"/>
    <d v="2010-04-10T00:00:00"/>
    <s v="April"/>
    <s v="2010"/>
    <n v="1"/>
    <b v="0"/>
    <s v="High"/>
    <n v="8"/>
    <n v="38.56"/>
    <n v="0.03"/>
    <s v="Regular Air"/>
    <n v="4.08"/>
    <n v="4.55"/>
    <n v="1.49"/>
    <s v="George Ashbrook"/>
    <s v="Ontario"/>
    <s v="Ontario"/>
    <s v="Consumer"/>
    <s v="Office Supplies"/>
    <s v="Binders and Binder Accessories"/>
    <n v="0.35"/>
  </r>
  <r>
    <n v="24710"/>
    <d v="2010-09-30T00:00:00"/>
    <d v="2010-10-04T00:00:00"/>
    <s v="October"/>
    <s v="2010"/>
    <n v="4"/>
    <b v="0"/>
    <s v="low"/>
    <n v="3"/>
    <n v="22.06"/>
    <n v="0.05"/>
    <s v="Regular Air"/>
    <n v="-15.6"/>
    <n v="4.9800000000000004"/>
    <n v="7.44"/>
    <s v="Jonathan Howell"/>
    <s v="Ontario"/>
    <s v="Ontario"/>
    <s v="Consumer"/>
    <s v="Office Supplies"/>
    <s v="Paper"/>
    <n v="0.36"/>
  </r>
  <r>
    <n v="24960"/>
    <d v="2011-01-27T00:00:00"/>
    <d v="2011-01-28T00:00:00"/>
    <s v="January"/>
    <s v="2011"/>
    <n v="1"/>
    <b v="0"/>
    <s v="High"/>
    <n v="48"/>
    <n v="1760.35"/>
    <n v="0.01"/>
    <s v="Express Air"/>
    <n v="-17.079999999999998"/>
    <n v="34.979999999999997"/>
    <n v="7.53"/>
    <s v="Cynthia Arntzen"/>
    <s v="Ontario"/>
    <s v="Ontario"/>
    <s v="Small Business"/>
    <s v="Technology"/>
    <s v="Computer Peripherals"/>
    <n v="0.76"/>
  </r>
  <r>
    <n v="24960"/>
    <d v="2011-01-27T00:00:00"/>
    <d v="2011-01-28T00:00:00"/>
    <s v="January"/>
    <s v="2011"/>
    <n v="1"/>
    <b v="0"/>
    <s v="High"/>
    <n v="37"/>
    <n v="1436.94"/>
    <n v="0"/>
    <s v="Regular Air"/>
    <n v="639.66"/>
    <n v="37.94"/>
    <n v="5.08"/>
    <s v="Cynthia Arntzen"/>
    <s v="Ontario"/>
    <s v="Ontario"/>
    <s v="Small Business"/>
    <s v="Office Supplies"/>
    <s v="Paper"/>
    <n v="0.38"/>
  </r>
  <r>
    <n v="24960"/>
    <d v="2011-01-27T00:00:00"/>
    <d v="2011-01-29T00:00:00"/>
    <s v="January"/>
    <s v="2011"/>
    <n v="2"/>
    <b v="0"/>
    <s v="High"/>
    <n v="18"/>
    <n v="125.8"/>
    <n v="0.03"/>
    <s v="Regular Air"/>
    <n v="-35.979999999999997"/>
    <n v="6.48"/>
    <n v="5.87"/>
    <s v="Cynthia Arntzen"/>
    <s v="Ontario"/>
    <s v="Ontario"/>
    <s v="Small Business"/>
    <s v="Office Supplies"/>
    <s v="Paper"/>
    <n v="0.37"/>
  </r>
  <r>
    <n v="24960"/>
    <d v="2011-01-27T00:00:00"/>
    <d v="2011-01-28T00:00:00"/>
    <s v="January"/>
    <s v="2011"/>
    <n v="1"/>
    <b v="0"/>
    <s v="High"/>
    <n v="35"/>
    <n v="5797.68"/>
    <n v="0.04"/>
    <s v="Regular Air"/>
    <n v="1366.57"/>
    <n v="200.99"/>
    <n v="4.2"/>
    <s v="Cynthia Arntzen"/>
    <s v="Ontario"/>
    <s v="Ontario"/>
    <s v="Small Business"/>
    <s v="Technology"/>
    <s v="Telephones and Communication"/>
    <n v="0.59"/>
  </r>
  <r>
    <n v="25061"/>
    <d v="2011-12-18T00:00:00"/>
    <d v="2011-12-20T00:00:00"/>
    <s v="December"/>
    <s v="2011"/>
    <n v="2"/>
    <b v="0"/>
    <s v="Medium"/>
    <n v="20"/>
    <n v="941.13"/>
    <n v="0.1"/>
    <s v="Regular Air"/>
    <n v="344.95"/>
    <n v="48.04"/>
    <n v="7.23"/>
    <s v="Noah Childs"/>
    <s v="Ontario"/>
    <s v="Ontario"/>
    <s v="Home Office"/>
    <s v="Office Supplies"/>
    <s v="Paper"/>
    <n v="0.37"/>
  </r>
  <r>
    <n v="25095"/>
    <d v="2011-01-25T00:00:00"/>
    <d v="2011-01-30T00:00:00"/>
    <s v="January"/>
    <s v="2011"/>
    <n v="5"/>
    <b v="0"/>
    <s v="low"/>
    <n v="18"/>
    <n v="693.06"/>
    <n v="0.06"/>
    <s v="Regular Air"/>
    <n v="148.30000000000001"/>
    <n v="39.979999999999997"/>
    <n v="9.83"/>
    <s v="Brian Stugart"/>
    <s v="Ontario"/>
    <s v="Ontario"/>
    <s v="Consumer"/>
    <s v="Office Supplies"/>
    <s v="Envelopes"/>
    <n v="0.4"/>
  </r>
  <r>
    <n v="25095"/>
    <d v="2011-01-25T00:00:00"/>
    <d v="2011-01-25T00:00:00"/>
    <s v="January"/>
    <s v="2011"/>
    <n v="0"/>
    <s v="FREE DELIVERY"/>
    <s v="low"/>
    <n v="41"/>
    <n v="4475.03"/>
    <n v="0.08"/>
    <s v="Delivery Truck"/>
    <n v="-167.83"/>
    <n v="115.99"/>
    <n v="56.14"/>
    <s v="Brian Stugart"/>
    <s v="Ontario"/>
    <s v="Ontario"/>
    <s v="Consumer"/>
    <s v="Technology"/>
    <s v="Office Machines"/>
    <n v="0.4"/>
  </r>
  <r>
    <n v="25254"/>
    <d v="2010-09-17T00:00:00"/>
    <d v="2010-09-19T00:00:00"/>
    <s v="September"/>
    <s v="2010"/>
    <n v="2"/>
    <b v="0"/>
    <s v="Critical"/>
    <n v="35"/>
    <n v="299.68"/>
    <n v="0.06"/>
    <s v="Regular Air"/>
    <n v="-29.36"/>
    <n v="8.85"/>
    <n v="5.6"/>
    <s v="Christine Phan"/>
    <s v="Ontario"/>
    <s v="Ontario"/>
    <s v="Small Business"/>
    <s v="Office Supplies"/>
    <s v="Binders and Binder Accessories"/>
    <n v="0.36"/>
  </r>
  <r>
    <n v="25542"/>
    <d v="2012-12-30T00:00:00"/>
    <d v="2012-12-30T00:00:00"/>
    <s v="December"/>
    <s v="2012"/>
    <n v="0"/>
    <s v="FREE DELIVERY"/>
    <s v="low"/>
    <n v="37"/>
    <n v="257.45999999999998"/>
    <n v="0.09"/>
    <s v="Express Air"/>
    <n v="-18.66"/>
    <n v="7.28"/>
    <n v="4.2300000000000004"/>
    <s v="Matt Hagelstein"/>
    <s v="Ontario"/>
    <s v="Ontario"/>
    <s v="Home Office"/>
    <s v="Office Supplies"/>
    <s v="Paper"/>
    <n v="0.39"/>
  </r>
  <r>
    <n v="25569"/>
    <d v="2012-07-09T00:00:00"/>
    <d v="2012-07-11T00:00:00"/>
    <s v="July"/>
    <s v="2012"/>
    <n v="2"/>
    <b v="0"/>
    <s v="High"/>
    <n v="27"/>
    <n v="311.20999999999998"/>
    <n v="0.09"/>
    <s v="Regular Air"/>
    <n v="-14.03"/>
    <n v="12.28"/>
    <n v="6.47"/>
    <s v="Frank Carlisle"/>
    <s v="Ontario"/>
    <s v="Ontario"/>
    <s v="Small Business"/>
    <s v="Office Supplies"/>
    <s v="Paper"/>
    <n v="0.38"/>
  </r>
  <r>
    <n v="25863"/>
    <d v="2011-04-22T00:00:00"/>
    <d v="2011-04-24T00:00:00"/>
    <s v="April"/>
    <s v="2011"/>
    <n v="2"/>
    <b v="0"/>
    <s v="Not Specified"/>
    <n v="18"/>
    <n v="340.68849999999998"/>
    <n v="0"/>
    <s v="Express Air"/>
    <n v="-10.85"/>
    <n v="20.99"/>
    <n v="4.8099999999999996"/>
    <s v="George Bell"/>
    <s v="Ontario"/>
    <s v="Ontario"/>
    <s v="Corporate"/>
    <s v="Technology"/>
    <s v="Telephones and Communication"/>
    <n v="0.57999999999999996"/>
  </r>
  <r>
    <n v="25895"/>
    <d v="2012-04-17T00:00:00"/>
    <d v="2012-04-20T00:00:00"/>
    <s v="April"/>
    <s v="2012"/>
    <n v="3"/>
    <b v="0"/>
    <s v="Medium"/>
    <n v="37"/>
    <n v="709.91"/>
    <n v="0.09"/>
    <s v="Regular Air"/>
    <n v="-93.43"/>
    <n v="19.350000000000001"/>
    <n v="12.79"/>
    <s v="Candace McMahon"/>
    <s v="Ontario"/>
    <s v="Ontario"/>
    <s v="Corporate"/>
    <s v="Office Supplies"/>
    <s v="Binders and Binder Accessories"/>
    <n v="0.39"/>
  </r>
  <r>
    <n v="26050"/>
    <d v="2011-06-16T00:00:00"/>
    <d v="2011-06-17T00:00:00"/>
    <s v="June"/>
    <s v="2011"/>
    <n v="1"/>
    <b v="0"/>
    <s v="High"/>
    <n v="44"/>
    <n v="365.24"/>
    <n v="0.09"/>
    <s v="Regular Air"/>
    <n v="-163.13"/>
    <n v="8.74"/>
    <n v="8.2899999999999991"/>
    <s v="Edward Nazzal"/>
    <s v="Ontario"/>
    <s v="Ontario"/>
    <s v="Home Office"/>
    <s v="Office Supplies"/>
    <s v="Envelopes"/>
    <n v="0.38"/>
  </r>
  <r>
    <n v="26145"/>
    <d v="2011-07-04T00:00:00"/>
    <d v="2011-07-08T00:00:00"/>
    <s v="July"/>
    <s v="2011"/>
    <n v="4"/>
    <b v="0"/>
    <s v="low"/>
    <n v="18"/>
    <n v="99.36"/>
    <n v="0"/>
    <s v="Regular Air"/>
    <n v="-51.2"/>
    <n v="4.91"/>
    <n v="5.68"/>
    <s v="George Bell"/>
    <s v="Ontario"/>
    <s v="Ontario"/>
    <s v="Corporate"/>
    <s v="Office Supplies"/>
    <s v="Binders and Binder Accessories"/>
    <n v="0.36"/>
  </r>
  <r>
    <n v="26145"/>
    <d v="2011-07-04T00:00:00"/>
    <d v="2011-07-04T00:00:00"/>
    <s v="July"/>
    <s v="2011"/>
    <n v="0"/>
    <s v="FREE DELIVERY"/>
    <s v="low"/>
    <n v="49"/>
    <n v="510.15"/>
    <n v="0.04"/>
    <s v="Regular Air"/>
    <n v="-362.11"/>
    <n v="9.98"/>
    <n v="12.52"/>
    <s v="George Bell"/>
    <s v="Ontario"/>
    <s v="Ontario"/>
    <s v="Corporate"/>
    <s v="Furniture"/>
    <s v="Office Furnishings"/>
    <n v="0.56999999999999995"/>
  </r>
  <r>
    <n v="26145"/>
    <d v="2011-07-04T00:00:00"/>
    <d v="2011-07-06T00:00:00"/>
    <s v="July"/>
    <s v="2011"/>
    <n v="2"/>
    <b v="0"/>
    <s v="low"/>
    <n v="27"/>
    <n v="735.09"/>
    <n v="0.1"/>
    <s v="Regular Air"/>
    <n v="153.5"/>
    <n v="29.34"/>
    <n v="7.87"/>
    <s v="George Bell"/>
    <s v="Ontario"/>
    <s v="Ontario"/>
    <s v="Corporate"/>
    <s v="Furniture"/>
    <s v="Office Furnishings"/>
    <n v="0.54"/>
  </r>
  <r>
    <n v="26279"/>
    <d v="2009-07-30T00:00:00"/>
    <d v="2009-08-01T00:00:00"/>
    <s v="August"/>
    <s v="2009"/>
    <n v="2"/>
    <b v="0"/>
    <s v="Not Specified"/>
    <n v="7"/>
    <n v="211.74350000000001"/>
    <n v="0.04"/>
    <s v="Regular Air"/>
    <n v="-33.31"/>
    <n v="35.99"/>
    <n v="1.25"/>
    <s v="Edward Nazzal"/>
    <s v="Ontario"/>
    <s v="Ontario"/>
    <s v="Home Office"/>
    <s v="Technology"/>
    <s v="Telephones and Communication"/>
    <n v="0.36"/>
  </r>
  <r>
    <n v="26406"/>
    <d v="2011-04-12T00:00:00"/>
    <d v="2011-04-15T00:00:00"/>
    <s v="April"/>
    <s v="2011"/>
    <n v="3"/>
    <b v="0"/>
    <s v="Not Specified"/>
    <n v="40"/>
    <n v="167.46"/>
    <n v="0.09"/>
    <s v="Regular Air"/>
    <n v="-134.30000000000001"/>
    <n v="4.24"/>
    <n v="5.41"/>
    <s v="Edward Becker"/>
    <s v="Ontario"/>
    <s v="Ontario"/>
    <s v="Home Office"/>
    <s v="Office Supplies"/>
    <s v="Binders and Binder Accessories"/>
    <n v="0.35"/>
  </r>
  <r>
    <n v="26535"/>
    <d v="2012-03-20T00:00:00"/>
    <d v="2012-03-22T00:00:00"/>
    <s v="March"/>
    <s v="2012"/>
    <n v="2"/>
    <b v="0"/>
    <s v="Not Specified"/>
    <n v="33"/>
    <n v="141.69999999999999"/>
    <n v="0.02"/>
    <s v="Regular Air"/>
    <n v="-103.21"/>
    <n v="3.98"/>
    <n v="5.26"/>
    <s v="Candace McMahon"/>
    <s v="Ontario"/>
    <s v="Ontario"/>
    <s v="Corporate"/>
    <s v="Office Supplies"/>
    <s v="Binders and Binder Accessories"/>
    <n v="0.38"/>
  </r>
  <r>
    <n v="26661"/>
    <d v="2012-12-19T00:00:00"/>
    <d v="2012-12-20T00:00:00"/>
    <s v="December"/>
    <s v="2012"/>
    <n v="1"/>
    <b v="0"/>
    <s v="Medium"/>
    <n v="31"/>
    <n v="1772.2245"/>
    <n v="0.02"/>
    <s v="Regular Air"/>
    <n v="390.86"/>
    <n v="65.989999999999995"/>
    <n v="4.99"/>
    <s v="Ruben Ausman"/>
    <s v="Ontario"/>
    <s v="Ontario"/>
    <s v="Corporate"/>
    <s v="Technology"/>
    <s v="Telephones and Communication"/>
    <n v="0.56999999999999995"/>
  </r>
  <r>
    <n v="26855"/>
    <d v="2009-03-15T00:00:00"/>
    <d v="2009-03-16T00:00:00"/>
    <s v="March"/>
    <s v="2009"/>
    <n v="1"/>
    <b v="0"/>
    <s v="High"/>
    <n v="13"/>
    <n v="396.04"/>
    <n v="0.08"/>
    <s v="Regular Air"/>
    <n v="230.02"/>
    <n v="30.93"/>
    <n v="3.92"/>
    <s v="Naresj Patel"/>
    <s v="Ontario"/>
    <s v="Ontario"/>
    <s v="Small Business"/>
    <s v="Furniture"/>
    <s v="Office Furnishings"/>
    <n v="0.44"/>
  </r>
  <r>
    <n v="27047"/>
    <d v="2010-11-22T00:00:00"/>
    <d v="2010-11-23T00:00:00"/>
    <s v="November"/>
    <s v="2010"/>
    <n v="1"/>
    <b v="0"/>
    <s v="High"/>
    <n v="25"/>
    <n v="14240.76"/>
    <n v="0.06"/>
    <s v="Regular Air"/>
    <n v="3128.69"/>
    <n v="599.99"/>
    <n v="24.49"/>
    <s v="Patrick Bzostek"/>
    <s v="Ontario"/>
    <s v="Ontario"/>
    <s v="Consumer"/>
    <s v="Technology"/>
    <s v="Copiers and Fax"/>
    <n v="0.5"/>
  </r>
  <r>
    <n v="27047"/>
    <d v="2010-11-22T00:00:00"/>
    <d v="2010-11-23T00:00:00"/>
    <s v="November"/>
    <s v="2010"/>
    <n v="1"/>
    <b v="0"/>
    <s v="High"/>
    <n v="38"/>
    <n v="167.41"/>
    <n v="0.05"/>
    <s v="Regular Air"/>
    <n v="-161.57"/>
    <n v="4.28"/>
    <n v="6.72"/>
    <s v="Patrick Bzostek"/>
    <s v="Ontario"/>
    <s v="Ontario"/>
    <s v="Consumer"/>
    <s v="Office Supplies"/>
    <s v="Paper"/>
    <n v="0.4"/>
  </r>
  <r>
    <n v="27077"/>
    <d v="2010-03-15T00:00:00"/>
    <d v="2010-03-17T00:00:00"/>
    <s v="March"/>
    <s v="2010"/>
    <n v="2"/>
    <b v="0"/>
    <s v="Critical"/>
    <n v="11"/>
    <n v="1612.93"/>
    <n v="0"/>
    <s v="Regular Air"/>
    <n v="321.25"/>
    <n v="140.99"/>
    <n v="13.99"/>
    <s v="Frank Carlisle"/>
    <s v="Ontario"/>
    <s v="Ontario"/>
    <s v="Small Business"/>
    <s v="Technology"/>
    <s v="Office Machines"/>
    <n v="0.37"/>
  </r>
  <r>
    <n v="27236"/>
    <d v="2010-03-02T00:00:00"/>
    <d v="2010-03-03T00:00:00"/>
    <s v="March"/>
    <s v="2010"/>
    <n v="1"/>
    <b v="0"/>
    <s v="High"/>
    <n v="20"/>
    <n v="393.31"/>
    <n v="0.04"/>
    <s v="Regular Air"/>
    <n v="84.3"/>
    <n v="19.98"/>
    <n v="5.86"/>
    <s v="Alan Hwang"/>
    <s v="Ontario"/>
    <s v="Ontario"/>
    <s v="Small Business"/>
    <s v="Office Supplies"/>
    <s v="Paper"/>
    <n v="0.38"/>
  </r>
  <r>
    <n v="27589"/>
    <d v="2011-09-15T00:00:00"/>
    <d v="2011-09-17T00:00:00"/>
    <s v="September"/>
    <s v="2011"/>
    <n v="2"/>
    <b v="0"/>
    <s v="Medium"/>
    <n v="20"/>
    <n v="845.7"/>
    <n v="0.02"/>
    <s v="Express Air"/>
    <n v="221.6"/>
    <n v="39.479999999999997"/>
    <n v="1.99"/>
    <s v="Darren Budd"/>
    <s v="Ontario"/>
    <s v="Ontario"/>
    <s v="Corporate"/>
    <s v="Technology"/>
    <s v="Computer Peripherals"/>
    <n v="0.54"/>
  </r>
  <r>
    <n v="27589"/>
    <d v="2011-09-15T00:00:00"/>
    <d v="2011-09-16T00:00:00"/>
    <s v="September"/>
    <s v="2011"/>
    <n v="1"/>
    <b v="0"/>
    <s v="Medium"/>
    <n v="25"/>
    <n v="467"/>
    <n v="0.04"/>
    <s v="Regular Air"/>
    <n v="69.97"/>
    <n v="17.670000000000002"/>
    <n v="8.99"/>
    <s v="Darren Budd"/>
    <s v="Ontario"/>
    <s v="Ontario"/>
    <s v="Corporate"/>
    <s v="Furniture"/>
    <s v="Office Furnishings"/>
    <n v="0.47"/>
  </r>
  <r>
    <n v="27589"/>
    <d v="2011-09-15T00:00:00"/>
    <d v="2011-09-16T00:00:00"/>
    <s v="September"/>
    <s v="2011"/>
    <n v="1"/>
    <b v="0"/>
    <s v="Medium"/>
    <n v="36"/>
    <n v="64.430000000000007"/>
    <n v="7.0000000000000007E-2"/>
    <s v="Regular Air"/>
    <n v="-18.64"/>
    <n v="1.88"/>
    <n v="1.49"/>
    <s v="Darren Budd"/>
    <s v="Ontario"/>
    <s v="Ontario"/>
    <s v="Corporate"/>
    <s v="Furniture"/>
    <s v="Tables"/>
    <n v="0.66"/>
  </r>
  <r>
    <n v="27681"/>
    <d v="2010-11-24T00:00:00"/>
    <d v="2010-11-25T00:00:00"/>
    <s v="November"/>
    <s v="2010"/>
    <n v="1"/>
    <b v="0"/>
    <s v="Medium"/>
    <n v="7"/>
    <n v="37.799999999999997"/>
    <n v="0.06"/>
    <s v="Regular Air"/>
    <n v="-18.309999999999999"/>
    <n v="4.9800000000000004"/>
    <n v="4.7"/>
    <s v="Dave Hallsten"/>
    <s v="Ontario"/>
    <s v="Ontario"/>
    <s v="Home Office"/>
    <s v="Office Supplies"/>
    <s v="Paper"/>
    <n v="0.38"/>
  </r>
  <r>
    <n v="27681"/>
    <d v="2010-11-24T00:00:00"/>
    <d v="2010-11-26T00:00:00"/>
    <s v="November"/>
    <s v="2010"/>
    <n v="2"/>
    <b v="0"/>
    <s v="Medium"/>
    <n v="30"/>
    <n v="183.28"/>
    <n v="0.04"/>
    <s v="Regular Air"/>
    <n v="33.880000000000003"/>
    <n v="6.08"/>
    <n v="1.17"/>
    <s v="Dave Hallsten"/>
    <s v="Ontario"/>
    <s v="Ontario"/>
    <s v="Home Office"/>
    <s v="Office Supplies"/>
    <s v="Pens &amp; Art Supplies"/>
    <n v="0.56000000000000005"/>
  </r>
  <r>
    <n v="28033"/>
    <d v="2010-09-14T00:00:00"/>
    <d v="2010-09-16T00:00:00"/>
    <s v="September"/>
    <s v="2010"/>
    <n v="2"/>
    <b v="0"/>
    <s v="High"/>
    <n v="16"/>
    <n v="2826.9"/>
    <n v="7.0000000000000007E-2"/>
    <s v="Delivery Truck"/>
    <n v="337.29"/>
    <n v="180.98"/>
    <n v="26.2"/>
    <s v="Dan Lawera"/>
    <s v="Ontario"/>
    <s v="Ontario"/>
    <s v="Corporate"/>
    <s v="Furniture"/>
    <s v="Chairs &amp; Chairmats"/>
    <n v="0.59"/>
  </r>
  <r>
    <n v="28033"/>
    <d v="2010-09-14T00:00:00"/>
    <d v="2010-09-16T00:00:00"/>
    <s v="September"/>
    <s v="2010"/>
    <n v="2"/>
    <b v="0"/>
    <s v="High"/>
    <n v="37"/>
    <n v="7834.77"/>
    <n v="0.04"/>
    <s v="Delivery Truck"/>
    <n v="297.79000000000002"/>
    <n v="216.6"/>
    <n v="64.2"/>
    <s v="Dan Lawera"/>
    <s v="Ontario"/>
    <s v="Ontario"/>
    <s v="Corporate"/>
    <s v="Furniture"/>
    <s v="Chairs &amp; Chairmats"/>
    <n v="0.59"/>
  </r>
  <r>
    <n v="28033"/>
    <d v="2010-09-14T00:00:00"/>
    <d v="2010-09-17T00:00:00"/>
    <s v="September"/>
    <s v="2010"/>
    <n v="3"/>
    <b v="0"/>
    <s v="High"/>
    <n v="18"/>
    <n v="127.56"/>
    <n v="0.01"/>
    <s v="Regular Air"/>
    <n v="-57.11"/>
    <n v="6.6"/>
    <n v="4.07"/>
    <s v="Dan Lawera"/>
    <s v="Ontario"/>
    <s v="Ontario"/>
    <s v="Corporate"/>
    <s v="Technology"/>
    <s v="Computer Peripherals"/>
    <n v="0.66"/>
  </r>
  <r>
    <n v="28324"/>
    <d v="2011-08-07T00:00:00"/>
    <d v="2011-08-09T00:00:00"/>
    <s v="August"/>
    <s v="2011"/>
    <n v="2"/>
    <b v="0"/>
    <s v="High"/>
    <n v="48"/>
    <n v="385.99"/>
    <n v="0.09"/>
    <s v="Regular Air"/>
    <n v="-40.72"/>
    <n v="8.67"/>
    <n v="3.5"/>
    <s v="Edward Nazzal"/>
    <s v="Ontario"/>
    <s v="Ontario"/>
    <s v="Small Business"/>
    <s v="Office Supplies"/>
    <s v="Appliances"/>
    <n v="0.57999999999999996"/>
  </r>
  <r>
    <n v="28805"/>
    <d v="2011-04-02T00:00:00"/>
    <d v="2011-04-04T00:00:00"/>
    <s v="April"/>
    <s v="2011"/>
    <n v="2"/>
    <b v="0"/>
    <s v="Medium"/>
    <n v="14"/>
    <n v="97.93"/>
    <n v="7.0000000000000007E-2"/>
    <s v="Regular Air"/>
    <n v="-616.80999999999995"/>
    <n v="3.48"/>
    <n v="49"/>
    <s v="Bill Stewart"/>
    <s v="Ontario"/>
    <s v="Ontario"/>
    <s v="Corporate"/>
    <s v="Office Supplies"/>
    <s v="Appliances"/>
    <n v="0.59"/>
  </r>
  <r>
    <n v="28805"/>
    <d v="2011-04-02T00:00:00"/>
    <d v="2011-04-04T00:00:00"/>
    <s v="April"/>
    <s v="2011"/>
    <n v="2"/>
    <b v="0"/>
    <s v="Medium"/>
    <n v="4"/>
    <n v="25.52"/>
    <n v="7.0000000000000007E-2"/>
    <s v="Regular Air"/>
    <n v="-1.99"/>
    <n v="5.98"/>
    <n v="1.49"/>
    <s v="Bill Stewart"/>
    <s v="Ontario"/>
    <s v="Ontario"/>
    <s v="Corporate"/>
    <s v="Office Supplies"/>
    <s v="Binders and Binder Accessories"/>
    <n v="0.39"/>
  </r>
  <r>
    <n v="28805"/>
    <d v="2011-04-02T00:00:00"/>
    <d v="2011-04-04T00:00:00"/>
    <s v="April"/>
    <s v="2011"/>
    <n v="2"/>
    <b v="0"/>
    <s v="Medium"/>
    <n v="46"/>
    <n v="487.5"/>
    <n v="0.05"/>
    <s v="Regular Air"/>
    <n v="-25.88"/>
    <n v="10.23"/>
    <n v="4.68"/>
    <s v="Bill Stewart"/>
    <s v="Ontario"/>
    <s v="Ontario"/>
    <s v="Corporate"/>
    <s v="Office Supplies"/>
    <s v="Scissors, Rulers and Trimmers"/>
    <n v="0.59"/>
  </r>
  <r>
    <n v="28897"/>
    <d v="2009-08-24T00:00:00"/>
    <d v="2009-08-26T00:00:00"/>
    <s v="August"/>
    <s v="2009"/>
    <n v="2"/>
    <b v="0"/>
    <s v="Medium"/>
    <n v="35"/>
    <n v="146.15"/>
    <n v="0.02"/>
    <s v="Regular Air"/>
    <n v="-180.26"/>
    <n v="4.0599999999999996"/>
    <n v="6.89"/>
    <s v="Ed Ludwig"/>
    <s v="Ontario"/>
    <s v="Ontario"/>
    <s v="Consumer"/>
    <s v="Office Supplies"/>
    <s v="Appliances"/>
    <n v="0.6"/>
  </r>
  <r>
    <n v="28897"/>
    <d v="2009-08-24T00:00:00"/>
    <d v="2009-08-26T00:00:00"/>
    <s v="August"/>
    <s v="2009"/>
    <n v="2"/>
    <b v="0"/>
    <s v="Medium"/>
    <n v="14"/>
    <n v="877.47"/>
    <n v="7.0000000000000007E-2"/>
    <s v="Regular Air"/>
    <n v="151.24"/>
    <n v="60.98"/>
    <n v="19.989999999999998"/>
    <s v="Ed Ludwig"/>
    <s v="Ontario"/>
    <s v="Ontario"/>
    <s v="Consumer"/>
    <s v="Office Supplies"/>
    <s v="Envelopes"/>
    <n v="0.38"/>
  </r>
  <r>
    <n v="28932"/>
    <d v="2010-07-21T00:00:00"/>
    <d v="2010-07-21T00:00:00"/>
    <s v="July"/>
    <s v="2010"/>
    <n v="0"/>
    <s v="FREE DELIVERY"/>
    <s v="low"/>
    <n v="24"/>
    <n v="269.57"/>
    <n v="0"/>
    <s v="Express Air"/>
    <n v="33.47"/>
    <n v="10.4"/>
    <n v="5.4"/>
    <s v="Gary Mitchum"/>
    <s v="Ontario"/>
    <s v="Ontario"/>
    <s v="Consumer"/>
    <s v="Furniture"/>
    <s v="Office Furnishings"/>
    <n v="0.51"/>
  </r>
  <r>
    <n v="28932"/>
    <d v="2010-07-21T00:00:00"/>
    <d v="2010-07-28T00:00:00"/>
    <s v="July"/>
    <s v="2010"/>
    <n v="7"/>
    <b v="0"/>
    <s v="low"/>
    <n v="18"/>
    <n v="98.94"/>
    <n v="0.1"/>
    <s v="Regular Air"/>
    <n v="-12.59"/>
    <n v="5.85"/>
    <n v="2.27"/>
    <s v="Gary Mitchum"/>
    <s v="Ontario"/>
    <s v="Ontario"/>
    <s v="Consumer"/>
    <s v="Office Supplies"/>
    <s v="Pens &amp; Art Supplies"/>
    <n v="0.56000000000000005"/>
  </r>
  <r>
    <n v="29219"/>
    <d v="2009-04-10T00:00:00"/>
    <d v="2009-04-11T00:00:00"/>
    <s v="April"/>
    <s v="2009"/>
    <n v="1"/>
    <b v="0"/>
    <s v="Not Specified"/>
    <n v="29"/>
    <n v="203.4"/>
    <n v="0.04"/>
    <s v="Regular Air"/>
    <n v="24.59"/>
    <n v="7.08"/>
    <n v="2.35"/>
    <s v="Nat Carroll"/>
    <s v="Ontario"/>
    <s v="Ontario"/>
    <s v="Home Office"/>
    <s v="Office Supplies"/>
    <s v="Pens &amp; Art Supplies"/>
    <n v="0.47"/>
  </r>
  <r>
    <n v="29410"/>
    <d v="2009-09-17T00:00:00"/>
    <d v="2009-09-17T00:00:00"/>
    <s v="September"/>
    <s v="2009"/>
    <n v="0"/>
    <s v="FREE DELIVERY"/>
    <s v="Critical"/>
    <n v="35"/>
    <n v="4186.53"/>
    <n v="0.04"/>
    <s v="Regular Air"/>
    <n v="1929.58"/>
    <n v="120.97"/>
    <n v="7.11"/>
    <s v="Linda Cazamias"/>
    <s v="Ontario"/>
    <s v="Ontario"/>
    <s v="Corporate"/>
    <s v="Technology"/>
    <s v="Office Machines"/>
    <n v="0.36"/>
  </r>
  <r>
    <n v="29410"/>
    <d v="2009-09-17T00:00:00"/>
    <d v="2009-09-19T00:00:00"/>
    <s v="September"/>
    <s v="2009"/>
    <n v="2"/>
    <b v="0"/>
    <s v="Critical"/>
    <n v="36"/>
    <n v="6057.27"/>
    <n v="0"/>
    <s v="Regular Air"/>
    <n v="1585.5"/>
    <n v="195.99"/>
    <n v="4.2"/>
    <s v="Linda Cazamias"/>
    <s v="Ontario"/>
    <s v="Ontario"/>
    <s v="Corporate"/>
    <s v="Technology"/>
    <s v="Telephones and Communication"/>
    <n v="0.6"/>
  </r>
  <r>
    <n v="29411"/>
    <d v="2012-04-06T00:00:00"/>
    <d v="2012-04-07T00:00:00"/>
    <s v="April"/>
    <s v="2012"/>
    <n v="1"/>
    <b v="0"/>
    <s v="High"/>
    <n v="29"/>
    <n v="67.87"/>
    <n v="7.0000000000000007E-2"/>
    <s v="Regular Air"/>
    <n v="-112.54"/>
    <n v="2.2200000000000002"/>
    <n v="5"/>
    <s v="Naresj Patel"/>
    <s v="Ontario"/>
    <s v="Ontario"/>
    <s v="Corporate"/>
    <s v="Office Supplies"/>
    <s v="Appliances"/>
    <n v="0.55000000000000004"/>
  </r>
  <r>
    <n v="29411"/>
    <d v="2012-04-06T00:00:00"/>
    <d v="2012-04-07T00:00:00"/>
    <s v="April"/>
    <s v="2012"/>
    <n v="1"/>
    <b v="0"/>
    <s v="High"/>
    <n v="33"/>
    <n v="542.24"/>
    <n v="0.02"/>
    <s v="Regular Air"/>
    <n v="268.52999999999997"/>
    <n v="15.67"/>
    <n v="1.39"/>
    <s v="Naresj Patel"/>
    <s v="Ontario"/>
    <s v="Ontario"/>
    <s v="Corporate"/>
    <s v="Office Supplies"/>
    <s v="Envelopes"/>
    <n v="0.38"/>
  </r>
  <r>
    <n v="29411"/>
    <d v="2012-04-06T00:00:00"/>
    <d v="2012-04-06T00:00:00"/>
    <s v="April"/>
    <s v="2012"/>
    <n v="0"/>
    <s v="FREE DELIVERY"/>
    <s v="High"/>
    <n v="38"/>
    <n v="15174.95"/>
    <n v="0.02"/>
    <s v="Delivery Truck"/>
    <n v="7251.92"/>
    <n v="400.97"/>
    <n v="48.26"/>
    <s v="Naresj Patel"/>
    <s v="Ontario"/>
    <s v="Ontario"/>
    <s v="Corporate"/>
    <s v="Technology"/>
    <s v="Office Machines"/>
    <n v="0.36"/>
  </r>
  <r>
    <n v="29411"/>
    <d v="2012-04-06T00:00:00"/>
    <d v="2012-04-06T00:00:00"/>
    <s v="April"/>
    <s v="2012"/>
    <n v="0"/>
    <s v="FREE DELIVERY"/>
    <s v="High"/>
    <n v="45"/>
    <n v="1084.1199999999999"/>
    <n v="0.04"/>
    <s v="Regular Air"/>
    <n v="294.43"/>
    <n v="23.99"/>
    <n v="6.3"/>
    <s v="Naresj Patel"/>
    <s v="Ontario"/>
    <s v="Ontario"/>
    <s v="Corporate"/>
    <s v="Technology"/>
    <s v="Office Machines"/>
    <n v="0.38"/>
  </r>
  <r>
    <n v="29475"/>
    <d v="2010-02-22T00:00:00"/>
    <d v="2010-02-24T00:00:00"/>
    <s v="February"/>
    <s v="2010"/>
    <n v="2"/>
    <b v="0"/>
    <s v="High"/>
    <n v="49"/>
    <n v="235.12"/>
    <n v="0.09"/>
    <s v="Regular Air"/>
    <n v="-29.62"/>
    <n v="4.91"/>
    <n v="3.05"/>
    <s v="Gary Zandusky"/>
    <s v="Ontario"/>
    <s v="Ontario"/>
    <s v="Home Office"/>
    <s v="Furniture"/>
    <s v="Office Furnishings"/>
    <n v="0.52"/>
  </r>
  <r>
    <n v="29475"/>
    <d v="2010-02-22T00:00:00"/>
    <d v="2010-02-25T00:00:00"/>
    <s v="February"/>
    <s v="2010"/>
    <n v="3"/>
    <b v="0"/>
    <s v="High"/>
    <n v="2"/>
    <n v="1814.82"/>
    <n v="0"/>
    <s v="Delivery Truck"/>
    <n v="-1128.6600000000001"/>
    <n v="880.98"/>
    <n v="44.55"/>
    <s v="Gary Zandusky"/>
    <s v="Ontario"/>
    <s v="Ontario"/>
    <s v="Home Office"/>
    <s v="Furniture"/>
    <s v="Bookcases"/>
    <n v="0.62"/>
  </r>
  <r>
    <n v="29537"/>
    <d v="2012-09-19T00:00:00"/>
    <d v="2012-09-28T00:00:00"/>
    <s v="September"/>
    <s v="2012"/>
    <n v="9"/>
    <b v="0"/>
    <s v="low"/>
    <n v="30"/>
    <n v="318.56"/>
    <n v="0.08"/>
    <s v="Express Air"/>
    <n v="-30.97"/>
    <n v="10.89"/>
    <n v="4.5"/>
    <s v="Joni Sundaresam"/>
    <s v="Ontario"/>
    <s v="Ontario"/>
    <s v="Home Office"/>
    <s v="Office Supplies"/>
    <s v="Appliances"/>
    <n v="0.59"/>
  </r>
  <r>
    <n v="29671"/>
    <d v="2010-03-22T00:00:00"/>
    <d v="2010-03-23T00:00:00"/>
    <s v="March"/>
    <s v="2010"/>
    <n v="1"/>
    <b v="0"/>
    <s v="Critical"/>
    <n v="43"/>
    <n v="1511.7"/>
    <n v="0.02"/>
    <s v="Regular Air"/>
    <n v="221.63"/>
    <n v="34.99"/>
    <n v="7.73"/>
    <s v="Duane Huffman"/>
    <s v="Ontario"/>
    <s v="Ontario"/>
    <s v="Consumer"/>
    <s v="Office Supplies"/>
    <s v="Pens &amp; Art Supplies"/>
    <n v="0.59"/>
  </r>
  <r>
    <n v="29895"/>
    <d v="2010-10-20T00:00:00"/>
    <d v="2010-10-21T00:00:00"/>
    <s v="October"/>
    <s v="2010"/>
    <n v="1"/>
    <b v="0"/>
    <s v="Medium"/>
    <n v="43"/>
    <n v="7286.65"/>
    <n v="0.03"/>
    <s v="Delivery Truck"/>
    <n v="474.89"/>
    <n v="160.97999999999999"/>
    <n v="35.020000000000003"/>
    <s v="Theresa Coyne"/>
    <s v="Ontario"/>
    <s v="Ontario"/>
    <s v="Home Office"/>
    <s v="Furniture"/>
    <s v="Bookcases"/>
    <n v="0.72"/>
  </r>
  <r>
    <n v="30308"/>
    <d v="2010-03-21T00:00:00"/>
    <d v="2010-03-22T00:00:00"/>
    <s v="March"/>
    <s v="2010"/>
    <n v="1"/>
    <b v="0"/>
    <s v="Medium"/>
    <n v="15"/>
    <n v="30.38"/>
    <n v="0.08"/>
    <s v="Regular Air"/>
    <n v="-59.18"/>
    <n v="1.8"/>
    <n v="4.79"/>
    <s v="George Bell"/>
    <s v="Ontario"/>
    <s v="Ontario"/>
    <s v="Corporate"/>
    <s v="Office Supplies"/>
    <s v="Binders and Binder Accessories"/>
    <n v="0.37"/>
  </r>
  <r>
    <n v="30436"/>
    <d v="2012-07-07T00:00:00"/>
    <d v="2012-07-12T00:00:00"/>
    <s v="July"/>
    <s v="2012"/>
    <n v="5"/>
    <b v="0"/>
    <s v="low"/>
    <n v="30"/>
    <n v="121.19"/>
    <n v="0.09"/>
    <s v="Express Air"/>
    <n v="-152.13"/>
    <n v="3.89"/>
    <n v="7.01"/>
    <s v="Dave Hallsten"/>
    <s v="Ontario"/>
    <s v="Ontario"/>
    <s v="Corporate"/>
    <s v="Office Supplies"/>
    <s v="Binders and Binder Accessories"/>
    <n v="0.37"/>
  </r>
  <r>
    <n v="30820"/>
    <d v="2011-04-09T00:00:00"/>
    <d v="2011-04-10T00:00:00"/>
    <s v="April"/>
    <s v="2011"/>
    <n v="1"/>
    <b v="0"/>
    <s v="Critical"/>
    <n v="21"/>
    <n v="48.01"/>
    <n v="0.1"/>
    <s v="Express Air"/>
    <n v="-6.85"/>
    <n v="2.21"/>
    <n v="1.1200000000000001"/>
    <s v="Cynthia Arntzen"/>
    <s v="Ontario"/>
    <s v="Ontario"/>
    <s v="Small Business"/>
    <s v="Office Supplies"/>
    <s v="Pens &amp; Art Supplies"/>
    <n v="0.57999999999999996"/>
  </r>
  <r>
    <n v="31046"/>
    <d v="2011-02-07T00:00:00"/>
    <d v="2011-02-08T00:00:00"/>
    <s v="February"/>
    <s v="2011"/>
    <n v="1"/>
    <b v="0"/>
    <s v="Critical"/>
    <n v="42"/>
    <n v="3900.5309999999999"/>
    <n v="0.08"/>
    <s v="Regular Air"/>
    <n v="1144.6300000000001"/>
    <n v="110.99"/>
    <n v="2.5"/>
    <s v="Erin Creighton"/>
    <s v="Ontario"/>
    <s v="Ontario"/>
    <s v="Corporate"/>
    <s v="Technology"/>
    <s v="Telephones and Communication"/>
    <n v="0.56999999999999995"/>
  </r>
  <r>
    <n v="31046"/>
    <d v="2011-02-07T00:00:00"/>
    <d v="2011-02-10T00:00:00"/>
    <s v="February"/>
    <s v="2011"/>
    <n v="3"/>
    <b v="0"/>
    <s v="Critical"/>
    <n v="35"/>
    <n v="248.42"/>
    <n v="0.02"/>
    <s v="Regular Air"/>
    <n v="-58.81"/>
    <n v="6.84"/>
    <n v="4.42"/>
    <s v="Erin Creighton"/>
    <s v="Ontario"/>
    <s v="Ontario"/>
    <s v="Corporate"/>
    <s v="Office Supplies"/>
    <s v="Scissors, Rulers and Trimmers"/>
    <n v="0.57999999999999996"/>
  </r>
  <r>
    <n v="31301"/>
    <d v="2010-10-18T00:00:00"/>
    <d v="2010-10-20T00:00:00"/>
    <s v="October"/>
    <s v="2010"/>
    <n v="2"/>
    <b v="0"/>
    <s v="low"/>
    <n v="31"/>
    <n v="109.78"/>
    <n v="0.06"/>
    <s v="Regular Air"/>
    <n v="43.77"/>
    <n v="3.75"/>
    <n v="0.5"/>
    <s v="Duane Huffman"/>
    <s v="Ontario"/>
    <s v="Ontario"/>
    <s v="Consumer"/>
    <s v="Office Supplies"/>
    <s v="Labels"/>
    <n v="0.37"/>
  </r>
  <r>
    <n v="31495"/>
    <d v="2010-08-04T00:00:00"/>
    <d v="2010-08-08T00:00:00"/>
    <s v="August"/>
    <s v="2010"/>
    <n v="4"/>
    <b v="0"/>
    <s v="low"/>
    <n v="20"/>
    <n v="191.43"/>
    <n v="0.06"/>
    <s v="Express Air"/>
    <n v="39.5"/>
    <n v="8.69"/>
    <n v="2.99"/>
    <s v="Gary Hansen"/>
    <s v="Ontario"/>
    <s v="Ontario"/>
    <s v="Consumer"/>
    <s v="Office Supplies"/>
    <s v="Binders and Binder Accessories"/>
    <n v="0.39"/>
  </r>
  <r>
    <n v="31495"/>
    <d v="2010-08-04T00:00:00"/>
    <d v="2010-08-11T00:00:00"/>
    <s v="August"/>
    <s v="2010"/>
    <n v="7"/>
    <b v="0"/>
    <s v="low"/>
    <n v="34"/>
    <n v="1234.8499999999999"/>
    <n v="0.03"/>
    <s v="Regular Air"/>
    <n v="212.2"/>
    <n v="34.76"/>
    <n v="8.2200000000000006"/>
    <s v="Gary Hansen"/>
    <s v="Ontario"/>
    <s v="Ontario"/>
    <s v="Consumer"/>
    <s v="Office Supplies"/>
    <s v="Storage &amp; Organization"/>
    <n v="0.56999999999999995"/>
  </r>
  <r>
    <n v="31523"/>
    <d v="2012-03-08T00:00:00"/>
    <d v="2012-03-10T00:00:00"/>
    <s v="March"/>
    <s v="2012"/>
    <n v="2"/>
    <b v="0"/>
    <s v="low"/>
    <n v="17"/>
    <n v="105.85"/>
    <n v="0.1"/>
    <s v="Regular Air"/>
    <n v="-44.86"/>
    <n v="6.48"/>
    <n v="2.74"/>
    <s v="Joni Sundaresam"/>
    <s v="Ontario"/>
    <s v="Ontario"/>
    <s v="Home Office"/>
    <s v="Technology"/>
    <s v="Computer Peripherals"/>
    <n v="0.71"/>
  </r>
  <r>
    <n v="31523"/>
    <d v="2012-03-08T00:00:00"/>
    <d v="2012-03-13T00:00:00"/>
    <s v="March"/>
    <s v="2012"/>
    <n v="5"/>
    <b v="0"/>
    <s v="low"/>
    <n v="19"/>
    <n v="179.33"/>
    <n v="0"/>
    <s v="Regular Air"/>
    <n v="-58.76"/>
    <n v="8.74"/>
    <n v="8.2899999999999991"/>
    <s v="Joni Sundaresam"/>
    <s v="Ontario"/>
    <s v="Ontario"/>
    <s v="Home Office"/>
    <s v="Office Supplies"/>
    <s v="Envelopes"/>
    <n v="0.38"/>
  </r>
  <r>
    <n v="31552"/>
    <d v="2012-11-11T00:00:00"/>
    <d v="2012-11-14T00:00:00"/>
    <s v="November"/>
    <s v="2012"/>
    <n v="3"/>
    <b v="0"/>
    <s v="High"/>
    <n v="17"/>
    <n v="378.08"/>
    <n v="0"/>
    <s v="Regular Air"/>
    <n v="70.48"/>
    <n v="22.24"/>
    <n v="1.99"/>
    <s v="Alan Hwang"/>
    <s v="Ontario"/>
    <s v="Ontario"/>
    <s v="Corporate"/>
    <s v="Technology"/>
    <s v="Computer Peripherals"/>
    <n v="0.43"/>
  </r>
  <r>
    <n v="31552"/>
    <d v="2012-11-11T00:00:00"/>
    <d v="2012-11-12T00:00:00"/>
    <s v="November"/>
    <s v="2012"/>
    <n v="1"/>
    <b v="0"/>
    <s v="High"/>
    <n v="24"/>
    <n v="731.71"/>
    <n v="0"/>
    <s v="Regular Air"/>
    <n v="175.82"/>
    <n v="29.89"/>
    <n v="1.99"/>
    <s v="Alan Hwang"/>
    <s v="Ontario"/>
    <s v="Ontario"/>
    <s v="Corporate"/>
    <s v="Technology"/>
    <s v="Computer Peripherals"/>
    <n v="0.5"/>
  </r>
  <r>
    <n v="31877"/>
    <d v="2009-06-29T00:00:00"/>
    <d v="2009-06-29T00:00:00"/>
    <s v="June"/>
    <s v="2009"/>
    <n v="0"/>
    <s v="FREE DELIVERY"/>
    <s v="Medium"/>
    <n v="34"/>
    <n v="285.06"/>
    <n v="0.08"/>
    <s v="Regular Air"/>
    <n v="-211.54"/>
    <n v="8.3699999999999992"/>
    <n v="10.16"/>
    <s v="Duane Huffman"/>
    <s v="Ontario"/>
    <s v="Ontario"/>
    <s v="Consumer"/>
    <s v="Furniture"/>
    <s v="Office Furnishings"/>
    <n v="0.59"/>
  </r>
  <r>
    <n v="32037"/>
    <d v="2009-02-16T00:00:00"/>
    <d v="2009-02-23T00:00:00"/>
    <s v="February"/>
    <s v="2009"/>
    <n v="7"/>
    <b v="0"/>
    <s v="low"/>
    <n v="37"/>
    <n v="311.66000000000003"/>
    <n v="0.04"/>
    <s v="Regular Air"/>
    <n v="-63.81"/>
    <n v="8.6"/>
    <n v="6.19"/>
    <s v="Edward Becker"/>
    <s v="Ontario"/>
    <s v="Ontario"/>
    <s v="Home Office"/>
    <s v="Office Supplies"/>
    <s v="Binders and Binder Accessories"/>
    <n v="0.38"/>
  </r>
  <r>
    <n v="32037"/>
    <d v="2009-02-16T00:00:00"/>
    <d v="2009-02-20T00:00:00"/>
    <s v="February"/>
    <s v="2009"/>
    <n v="4"/>
    <b v="0"/>
    <s v="low"/>
    <n v="15"/>
    <n v="9862.51"/>
    <n v="7.0000000000000007E-2"/>
    <s v="Regular Air"/>
    <n v="325.29000000000002"/>
    <n v="699.99"/>
    <n v="24.49"/>
    <s v="Edward Becker"/>
    <s v="Ontario"/>
    <s v="Ontario"/>
    <s v="Home Office"/>
    <s v="Technology"/>
    <s v="Copiers and Fax"/>
    <n v="0.54"/>
  </r>
  <r>
    <n v="32131"/>
    <d v="2010-12-27T00:00:00"/>
    <d v="2010-12-29T00:00:00"/>
    <s v="December"/>
    <s v="2010"/>
    <n v="2"/>
    <b v="0"/>
    <s v="Critical"/>
    <n v="34"/>
    <n v="126.62"/>
    <n v="0.03"/>
    <s v="Regular Air"/>
    <n v="44.8"/>
    <n v="3.78"/>
    <n v="0.71"/>
    <s v="David Smith"/>
    <s v="Ontario"/>
    <s v="Ontario"/>
    <s v="Small Business"/>
    <s v="Office Supplies"/>
    <s v="Rubber Bands"/>
    <n v="0.39"/>
  </r>
  <r>
    <n v="32135"/>
    <d v="2010-11-25T00:00:00"/>
    <d v="2010-11-27T00:00:00"/>
    <s v="November"/>
    <s v="2010"/>
    <n v="2"/>
    <b v="0"/>
    <s v="High"/>
    <n v="37"/>
    <n v="1575.14"/>
    <n v="0"/>
    <s v="Regular Air"/>
    <n v="160.68"/>
    <n v="39.979999999999997"/>
    <n v="7.12"/>
    <s v="Magdelene Morse"/>
    <s v="Ontario"/>
    <s v="Ontario"/>
    <s v="Home Office"/>
    <s v="Technology"/>
    <s v="Computer Peripherals"/>
    <n v="0.67"/>
  </r>
  <r>
    <n v="32135"/>
    <d v="2010-11-25T00:00:00"/>
    <d v="2010-11-27T00:00:00"/>
    <s v="November"/>
    <s v="2010"/>
    <n v="2"/>
    <b v="0"/>
    <s v="High"/>
    <n v="16"/>
    <n v="187.78"/>
    <n v="0.08"/>
    <s v="Regular Air"/>
    <n v="-21.82"/>
    <n v="11.99"/>
    <n v="5.99"/>
    <s v="Magdelene Morse"/>
    <s v="Ontario"/>
    <s v="Ontario"/>
    <s v="Home Office"/>
    <s v="Technology"/>
    <s v="Office Machines"/>
    <n v="0.36"/>
  </r>
  <r>
    <n v="32195"/>
    <d v="2009-11-25T00:00:00"/>
    <d v="2009-11-28T00:00:00"/>
    <s v="November"/>
    <s v="2009"/>
    <n v="3"/>
    <b v="0"/>
    <s v="Medium"/>
    <n v="7"/>
    <n v="86.29"/>
    <n v="0.05"/>
    <s v="Regular Air"/>
    <n v="-14.03"/>
    <n v="11.58"/>
    <n v="6.97"/>
    <s v="Michelle Huthwaite"/>
    <s v="Ontario"/>
    <s v="Ontario"/>
    <s v="Home Office"/>
    <s v="Office Supplies"/>
    <s v="Envelopes"/>
    <n v="0.35"/>
  </r>
  <r>
    <n v="32230"/>
    <d v="2012-08-19T00:00:00"/>
    <d v="2012-08-20T00:00:00"/>
    <s v="August"/>
    <s v="2012"/>
    <n v="1"/>
    <b v="0"/>
    <s v="High"/>
    <n v="46"/>
    <n v="1753.75"/>
    <n v="7.0000000000000007E-2"/>
    <s v="Regular Air"/>
    <n v="215.11"/>
    <n v="39.979999999999997"/>
    <n v="9.1999999999999993"/>
    <s v="David Philippe"/>
    <s v="Ontario"/>
    <s v="Ontario"/>
    <s v="Consumer"/>
    <s v="Furniture"/>
    <s v="Office Furnishings"/>
    <n v="0.65"/>
  </r>
  <r>
    <n v="32451"/>
    <d v="2009-03-24T00:00:00"/>
    <d v="2009-03-25T00:00:00"/>
    <s v="March"/>
    <s v="2009"/>
    <n v="1"/>
    <b v="0"/>
    <s v="Not Specified"/>
    <n v="42"/>
    <n v="580.55999999999995"/>
    <n v="0.1"/>
    <s v="Regular Air"/>
    <n v="163.63"/>
    <n v="14.28"/>
    <n v="2.99"/>
    <s v="Nat Carroll"/>
    <s v="Ontario"/>
    <s v="Ontario"/>
    <s v="Home Office"/>
    <s v="Office Supplies"/>
    <s v="Binders and Binder Accessories"/>
    <n v="0.39"/>
  </r>
  <r>
    <n v="32642"/>
    <d v="2012-03-29T00:00:00"/>
    <d v="2012-03-31T00:00:00"/>
    <s v="March"/>
    <s v="2012"/>
    <n v="2"/>
    <b v="0"/>
    <s v="Medium"/>
    <n v="50"/>
    <n v="1507.16"/>
    <n v="0.02"/>
    <s v="Regular Air"/>
    <n v="724.14"/>
    <n v="28.48"/>
    <n v="1.99"/>
    <s v="Darren Budd"/>
    <s v="Ontario"/>
    <s v="Ontario"/>
    <s v="Corporate"/>
    <s v="Technology"/>
    <s v="Computer Peripherals"/>
    <n v="0.4"/>
  </r>
  <r>
    <n v="32803"/>
    <d v="2011-12-16T00:00:00"/>
    <d v="2011-12-17T00:00:00"/>
    <s v="December"/>
    <s v="2011"/>
    <n v="1"/>
    <b v="0"/>
    <s v="Medium"/>
    <n v="49"/>
    <n v="371.95"/>
    <n v="0.08"/>
    <s v="Express Air"/>
    <n v="-10.33"/>
    <n v="7.84"/>
    <n v="4.71"/>
    <s v="James Lanier"/>
    <s v="Ontario"/>
    <s v="Ontario"/>
    <s v="Corporate"/>
    <s v="Office Supplies"/>
    <s v="Binders and Binder Accessories"/>
    <n v="0.35"/>
  </r>
  <r>
    <n v="32803"/>
    <d v="2011-12-16T00:00:00"/>
    <d v="2011-12-18T00:00:00"/>
    <s v="December"/>
    <s v="2011"/>
    <n v="2"/>
    <b v="0"/>
    <s v="Medium"/>
    <n v="22"/>
    <n v="96.07"/>
    <n v="0.06"/>
    <s v="Regular Air"/>
    <n v="-4.3600000000000003"/>
    <n v="4.4800000000000004"/>
    <n v="2.5"/>
    <s v="James Lanier"/>
    <s v="Ontario"/>
    <s v="Ontario"/>
    <s v="Corporate"/>
    <s v="Office Supplies"/>
    <s v="Envelopes"/>
    <n v="0.37"/>
  </r>
  <r>
    <n v="32834"/>
    <d v="2010-08-27T00:00:00"/>
    <d v="2010-08-28T00:00:00"/>
    <s v="August"/>
    <s v="2010"/>
    <n v="1"/>
    <b v="0"/>
    <s v="Critical"/>
    <n v="39"/>
    <n v="3460.5625"/>
    <n v="0.1"/>
    <s v="Regular Air"/>
    <n v="573.05999999999995"/>
    <n v="115.99"/>
    <n v="5.92"/>
    <s v="Noah Childs"/>
    <s v="Ontario"/>
    <s v="Ontario"/>
    <s v="Home Office"/>
    <s v="Technology"/>
    <s v="Telephones and Communication"/>
    <n v="0.57999999999999996"/>
  </r>
  <r>
    <n v="33219"/>
    <d v="2011-12-10T00:00:00"/>
    <d v="2011-12-11T00:00:00"/>
    <s v="December"/>
    <s v="2011"/>
    <n v="1"/>
    <b v="0"/>
    <s v="High"/>
    <n v="32"/>
    <n v="7341.96"/>
    <n v="0"/>
    <s v="Delivery Truck"/>
    <n v="764.95"/>
    <n v="216.6"/>
    <n v="64.2"/>
    <s v="Duane Huffman"/>
    <s v="Ontario"/>
    <s v="Ontario"/>
    <s v="Consumer"/>
    <s v="Furniture"/>
    <s v="Chairs &amp; Chairmats"/>
    <n v="0.59"/>
  </r>
  <r>
    <n v="33477"/>
    <d v="2012-10-19T00:00:00"/>
    <d v="2012-10-21T00:00:00"/>
    <s v="October"/>
    <s v="2012"/>
    <n v="2"/>
    <b v="0"/>
    <s v="High"/>
    <n v="28"/>
    <n v="269.27999999999997"/>
    <n v="0.08"/>
    <s v="Regular Air"/>
    <n v="113.63"/>
    <n v="10.35"/>
    <n v="0.99"/>
    <s v="Duane Huffman"/>
    <s v="Ontario"/>
    <s v="Ontario"/>
    <s v="Small Business"/>
    <s v="Office Supplies"/>
    <s v="Labels"/>
    <n v="0.37"/>
  </r>
  <r>
    <n v="34082"/>
    <d v="2011-10-28T00:00:00"/>
    <d v="2011-10-29T00:00:00"/>
    <s v="October"/>
    <s v="2011"/>
    <n v="1"/>
    <b v="0"/>
    <s v="Not Specified"/>
    <n v="19"/>
    <n v="2536.1799999999998"/>
    <n v="0.1"/>
    <s v="Regular Air"/>
    <n v="350.62"/>
    <n v="142.86000000000001"/>
    <n v="19.989999999999998"/>
    <s v="Dan Lawera"/>
    <s v="Ontario"/>
    <s v="Ontario"/>
    <s v="Corporate"/>
    <s v="Office Supplies"/>
    <s v="Storage &amp; Organization"/>
    <n v="0.56000000000000005"/>
  </r>
  <r>
    <n v="34082"/>
    <d v="2011-10-28T00:00:00"/>
    <d v="2011-10-29T00:00:00"/>
    <s v="October"/>
    <s v="2011"/>
    <n v="1"/>
    <b v="0"/>
    <s v="Not Specified"/>
    <n v="20"/>
    <n v="38.56"/>
    <n v="7.0000000000000007E-2"/>
    <s v="Regular Air"/>
    <n v="-10.25"/>
    <n v="1.88"/>
    <n v="1.49"/>
    <s v="Dan Lawera"/>
    <s v="Ontario"/>
    <s v="Ontario"/>
    <s v="Corporate"/>
    <s v="Office Supplies"/>
    <s v="Binders and Binder Accessories"/>
    <n v="0.37"/>
  </r>
  <r>
    <n v="34082"/>
    <d v="2011-10-28T00:00:00"/>
    <d v="2011-10-30T00:00:00"/>
    <s v="October"/>
    <s v="2011"/>
    <n v="2"/>
    <b v="0"/>
    <s v="Not Specified"/>
    <n v="35"/>
    <n v="764.32"/>
    <n v="0.02"/>
    <s v="Regular Air"/>
    <n v="-34.590000000000003"/>
    <n v="21.38"/>
    <n v="8.99"/>
    <s v="Dan Lawera"/>
    <s v="Ontario"/>
    <s v="Ontario"/>
    <s v="Corporate"/>
    <s v="Office Supplies"/>
    <s v="Pens &amp; Art Supplies"/>
    <n v="0.59"/>
  </r>
  <r>
    <n v="34211"/>
    <d v="2012-02-13T00:00:00"/>
    <d v="2012-02-16T00:00:00"/>
    <s v="February"/>
    <s v="2012"/>
    <n v="3"/>
    <b v="0"/>
    <s v="Not Specified"/>
    <n v="15"/>
    <n v="136.49"/>
    <n v="0.1"/>
    <s v="Regular Air"/>
    <n v="36.229999999999997"/>
    <n v="9.93"/>
    <n v="1.0900000000000001"/>
    <s v="Alan Hwang"/>
    <s v="Ontario"/>
    <s v="Ontario"/>
    <s v="Small Business"/>
    <s v="Office Supplies"/>
    <s v="Pens &amp; Art Supplies"/>
    <n v="0.43"/>
  </r>
  <r>
    <n v="34244"/>
    <d v="2010-09-29T00:00:00"/>
    <d v="2010-10-08T00:00:00"/>
    <s v="October"/>
    <s v="2010"/>
    <n v="9"/>
    <b v="0"/>
    <s v="low"/>
    <n v="25"/>
    <n v="205.3"/>
    <n v="0"/>
    <s v="Express Air"/>
    <n v="-89.56"/>
    <n v="7.37"/>
    <n v="5.53"/>
    <s v="Duane Huffman"/>
    <s v="Ontario"/>
    <s v="Ontario"/>
    <s v="Consumer"/>
    <s v="Technology"/>
    <s v="Computer Peripherals"/>
    <n v="0.69"/>
  </r>
  <r>
    <n v="34244"/>
    <d v="2010-09-29T00:00:00"/>
    <d v="2010-10-01T00:00:00"/>
    <s v="October"/>
    <s v="2010"/>
    <n v="2"/>
    <b v="0"/>
    <s v="low"/>
    <n v="4"/>
    <n v="125.7"/>
    <n v="0.04"/>
    <s v="Regular Air"/>
    <n v="-62.77"/>
    <n v="31.78"/>
    <n v="1.99"/>
    <s v="Duane Huffman"/>
    <s v="Ontario"/>
    <s v="Ontario"/>
    <s v="Consumer"/>
    <s v="Technology"/>
    <s v="Computer Peripherals"/>
    <n v="0.42"/>
  </r>
  <r>
    <n v="34658"/>
    <d v="2010-11-18T00:00:00"/>
    <d v="2010-11-18T00:00:00"/>
    <s v="November"/>
    <s v="2010"/>
    <n v="0"/>
    <s v="FREE DELIVERY"/>
    <s v="Medium"/>
    <n v="33"/>
    <n v="2701.69"/>
    <n v="0.05"/>
    <s v="Delivery Truck"/>
    <n v="-926.33"/>
    <n v="81.94"/>
    <n v="55.81"/>
    <s v="Alan Hwang"/>
    <s v="Ontario"/>
    <s v="Ontario"/>
    <s v="Small Business"/>
    <s v="Furniture"/>
    <s v="Bookcases"/>
    <n v="0.6"/>
  </r>
  <r>
    <n v="34788"/>
    <d v="2009-11-09T00:00:00"/>
    <d v="2009-11-11T00:00:00"/>
    <s v="November"/>
    <s v="2009"/>
    <n v="2"/>
    <b v="0"/>
    <s v="High"/>
    <n v="4"/>
    <n v="30.47"/>
    <n v="0.02"/>
    <s v="Regular Air"/>
    <n v="-10.7"/>
    <n v="5.98"/>
    <n v="5.15"/>
    <s v="Alan Hwang"/>
    <s v="Ontario"/>
    <s v="Ontario"/>
    <s v="Corporate"/>
    <s v="Office Supplies"/>
    <s v="Paper"/>
    <n v="0.36"/>
  </r>
  <r>
    <n v="34918"/>
    <d v="2009-10-23T00:00:00"/>
    <d v="2009-10-24T00:00:00"/>
    <s v="October"/>
    <s v="2009"/>
    <n v="1"/>
    <b v="0"/>
    <s v="Medium"/>
    <n v="12"/>
    <n v="2230.9699999999998"/>
    <n v="0.06"/>
    <s v="Delivery Truck"/>
    <n v="273.27"/>
    <n v="180.98"/>
    <n v="26.2"/>
    <s v="Amy Cox"/>
    <s v="Ontario"/>
    <s v="Ontario"/>
    <s v="Corporate"/>
    <s v="Furniture"/>
    <s v="Chairs &amp; Chairmats"/>
    <n v="0.59"/>
  </r>
  <r>
    <n v="34918"/>
    <d v="2009-10-23T00:00:00"/>
    <d v="2009-10-25T00:00:00"/>
    <s v="October"/>
    <s v="2009"/>
    <n v="2"/>
    <b v="0"/>
    <s v="Medium"/>
    <n v="25"/>
    <n v="200.77"/>
    <n v="0.01"/>
    <s v="Regular Air"/>
    <n v="-60.61"/>
    <n v="7.28"/>
    <n v="7.98"/>
    <s v="Amy Cox"/>
    <s v="Ontario"/>
    <s v="Ontario"/>
    <s v="Corporate"/>
    <s v="Furniture"/>
    <s v="Office Furnishings"/>
    <n v="0.42"/>
  </r>
  <r>
    <n v="35079"/>
    <d v="2010-08-14T00:00:00"/>
    <d v="2010-08-16T00:00:00"/>
    <s v="August"/>
    <s v="2010"/>
    <n v="2"/>
    <b v="0"/>
    <s v="High"/>
    <n v="13"/>
    <n v="71.569999999999993"/>
    <n v="0.02"/>
    <s v="Regular Air"/>
    <n v="-30.69"/>
    <n v="4.9800000000000004"/>
    <n v="4.95"/>
    <s v="Darren Budd"/>
    <s v="Ontario"/>
    <s v="Ontario"/>
    <s v="Consumer"/>
    <s v="Furniture"/>
    <s v="Bookcases"/>
    <n v="0.65"/>
  </r>
  <r>
    <n v="35079"/>
    <d v="2010-08-14T00:00:00"/>
    <d v="2010-08-16T00:00:00"/>
    <s v="August"/>
    <s v="2010"/>
    <n v="2"/>
    <b v="0"/>
    <s v="High"/>
    <n v="32"/>
    <n v="2062.75"/>
    <n v="0.01"/>
    <s v="Express Air"/>
    <n v="559.59"/>
    <n v="60.98"/>
    <n v="19.989999999999998"/>
    <s v="Darren Budd"/>
    <s v="Ontario"/>
    <s v="Ontario"/>
    <s v="Consumer"/>
    <s v="Furniture"/>
    <s v="Tables"/>
    <n v="0.63"/>
  </r>
  <r>
    <n v="35110"/>
    <d v="2011-10-18T00:00:00"/>
    <d v="2011-10-19T00:00:00"/>
    <s v="October"/>
    <s v="2011"/>
    <n v="1"/>
    <b v="0"/>
    <s v="High"/>
    <n v="14"/>
    <n v="12805.25"/>
    <n v="0.01"/>
    <s v="Regular Air"/>
    <n v="5065.51"/>
    <n v="896.99"/>
    <n v="19.989999999999998"/>
    <s v="Mike Caudle"/>
    <s v="Ontario"/>
    <s v="Ontario"/>
    <s v="Corporate"/>
    <s v="Office Supplies"/>
    <s v="Binders and Binder Accessories"/>
    <n v="0.38"/>
  </r>
  <r>
    <n v="35110"/>
    <d v="2011-10-18T00:00:00"/>
    <d v="2011-10-20T00:00:00"/>
    <s v="October"/>
    <s v="2011"/>
    <n v="2"/>
    <b v="0"/>
    <s v="High"/>
    <n v="49"/>
    <n v="1435.32"/>
    <n v="0.02"/>
    <s v="Regular Air"/>
    <n v="485.95"/>
    <n v="29.89"/>
    <n v="1.99"/>
    <s v="Mike Caudle"/>
    <s v="Ontario"/>
    <s v="Ontario"/>
    <s v="Corporate"/>
    <s v="Technology"/>
    <s v="Computer Peripherals"/>
    <n v="0.5"/>
  </r>
  <r>
    <n v="35554"/>
    <d v="2012-09-24T00:00:00"/>
    <d v="2012-09-26T00:00:00"/>
    <s v="September"/>
    <s v="2012"/>
    <n v="2"/>
    <b v="0"/>
    <s v="Not Specified"/>
    <n v="34"/>
    <n v="4581.54"/>
    <n v="0.05"/>
    <s v="Delivery Truck"/>
    <n v="-614.37"/>
    <n v="130.97999999999999"/>
    <n v="54.74"/>
    <s v="Darren Budd"/>
    <s v="Ontario"/>
    <s v="Ontario"/>
    <s v="Consumer"/>
    <s v="Furniture"/>
    <s v="Bookcases"/>
    <n v="0.69"/>
  </r>
  <r>
    <n v="35555"/>
    <d v="2011-03-04T00:00:00"/>
    <d v="2011-03-05T00:00:00"/>
    <s v="March"/>
    <s v="2011"/>
    <n v="1"/>
    <b v="0"/>
    <s v="Medium"/>
    <n v="50"/>
    <n v="11266.4"/>
    <n v="0.08"/>
    <s v="Delivery Truck"/>
    <n v="1902.99"/>
    <n v="243.98"/>
    <n v="43.32"/>
    <s v="James Lanier"/>
    <s v="Ontario"/>
    <s v="Ontario"/>
    <s v="Corporate"/>
    <s v="Furniture"/>
    <s v="Chairs &amp; Chairmats"/>
    <n v="0.55000000000000004"/>
  </r>
  <r>
    <n v="35555"/>
    <d v="2011-03-04T00:00:00"/>
    <d v="2011-03-06T00:00:00"/>
    <s v="March"/>
    <s v="2011"/>
    <n v="2"/>
    <b v="0"/>
    <s v="Medium"/>
    <n v="15"/>
    <n v="71.61"/>
    <n v="0.1"/>
    <s v="Regular Air"/>
    <n v="-70.31"/>
    <n v="4.8899999999999997"/>
    <n v="4.93"/>
    <s v="James Lanier"/>
    <s v="Ontario"/>
    <s v="Ontario"/>
    <s v="Corporate"/>
    <s v="Technology"/>
    <s v="Computer Peripherals"/>
    <n v="0.66"/>
  </r>
  <r>
    <n v="35555"/>
    <d v="2011-03-04T00:00:00"/>
    <d v="2011-03-04T00:00:00"/>
    <s v="March"/>
    <s v="2011"/>
    <n v="0"/>
    <s v="FREE DELIVERY"/>
    <s v="Medium"/>
    <n v="2"/>
    <n v="10.43"/>
    <n v="7.0000000000000007E-2"/>
    <s v="Regular Air"/>
    <n v="-4.72"/>
    <n v="4.9800000000000004"/>
    <n v="0.8"/>
    <s v="James Lanier"/>
    <s v="Ontario"/>
    <s v="Ontario"/>
    <s v="Corporate"/>
    <s v="Office Supplies"/>
    <s v="Paper"/>
    <n v="0.36"/>
  </r>
  <r>
    <n v="35877"/>
    <d v="2010-05-25T00:00:00"/>
    <d v="2010-05-28T00:00:00"/>
    <s v="May"/>
    <s v="2010"/>
    <n v="3"/>
    <b v="0"/>
    <s v="High"/>
    <n v="30"/>
    <n v="129.71"/>
    <n v="0.08"/>
    <s v="Regular Air"/>
    <n v="-100.61"/>
    <n v="4.28"/>
    <n v="5.68"/>
    <s v="Erin Creighton"/>
    <s v="Ontario"/>
    <s v="Ontario"/>
    <s v="Corporate"/>
    <s v="Office Supplies"/>
    <s v="Paper"/>
    <n v="0.4"/>
  </r>
  <r>
    <n v="35878"/>
    <d v="2010-08-13T00:00:00"/>
    <d v="2010-08-15T00:00:00"/>
    <s v="August"/>
    <s v="2010"/>
    <n v="2"/>
    <b v="0"/>
    <s v="Medium"/>
    <n v="45"/>
    <n v="161.66999999999999"/>
    <n v="0.08"/>
    <s v="Regular Air"/>
    <n v="-7.71"/>
    <n v="3.6"/>
    <n v="2.2000000000000002"/>
    <s v="Cari MacIntyre"/>
    <s v="Ontario"/>
    <s v="Ontario"/>
    <s v="Corporate"/>
    <s v="Office Supplies"/>
    <s v="Paper"/>
    <n v="0.39"/>
  </r>
  <r>
    <n v="36448"/>
    <d v="2010-09-10T00:00:00"/>
    <d v="2010-09-10T00:00:00"/>
    <s v="September"/>
    <s v="2010"/>
    <n v="0"/>
    <s v="FREE DELIVERY"/>
    <s v="Medium"/>
    <n v="6"/>
    <n v="36.65"/>
    <n v="0.03"/>
    <s v="Regular Air"/>
    <n v="0.43"/>
    <n v="6.08"/>
    <n v="0.91"/>
    <s v="Allen Golden"/>
    <s v="Ontario"/>
    <s v="Ontario"/>
    <s v="Consumer"/>
    <s v="Office Supplies"/>
    <s v="Pens &amp; Art Supplies"/>
    <n v="0.51"/>
  </r>
  <r>
    <n v="36448"/>
    <d v="2010-09-10T00:00:00"/>
    <d v="2010-09-11T00:00:00"/>
    <s v="September"/>
    <s v="2010"/>
    <n v="1"/>
    <b v="0"/>
    <s v="Medium"/>
    <n v="44"/>
    <n v="964.09"/>
    <n v="0.02"/>
    <s v="Regular Air"/>
    <n v="105.37"/>
    <n v="22.01"/>
    <n v="5.53"/>
    <s v="Allen Golden"/>
    <s v="Ontario"/>
    <s v="Ontario"/>
    <s v="Consumer"/>
    <s v="Office Supplies"/>
    <s v="Pens &amp; Art Supplies"/>
    <n v="0.59"/>
  </r>
  <r>
    <n v="36452"/>
    <d v="2009-04-05T00:00:00"/>
    <d v="2009-04-06T00:00:00"/>
    <s v="April"/>
    <s v="2009"/>
    <n v="1"/>
    <b v="0"/>
    <s v="High"/>
    <n v="26"/>
    <n v="564.98"/>
    <n v="0.1"/>
    <s v="Regular Air"/>
    <n v="-107.51"/>
    <n v="22.38"/>
    <n v="15.1"/>
    <s v="Eudokia Martin"/>
    <s v="Ontario"/>
    <s v="Ontario"/>
    <s v="Home Office"/>
    <s v="Office Supplies"/>
    <s v="Binders and Binder Accessories"/>
    <n v="0.38"/>
  </r>
  <r>
    <n v="36452"/>
    <d v="2009-04-05T00:00:00"/>
    <d v="2009-04-07T00:00:00"/>
    <s v="April"/>
    <s v="2009"/>
    <n v="2"/>
    <b v="0"/>
    <s v="High"/>
    <n v="18"/>
    <n v="129.47999999999999"/>
    <n v="0.04"/>
    <s v="Regular Air"/>
    <n v="46.01"/>
    <n v="6.98"/>
    <n v="2.83"/>
    <s v="Eudokia Martin"/>
    <s v="Ontario"/>
    <s v="Ontario"/>
    <s v="Home Office"/>
    <s v="Furniture"/>
    <s v="Office Furnishings"/>
    <n v="0.37"/>
  </r>
  <r>
    <n v="36484"/>
    <d v="2012-01-28T00:00:00"/>
    <d v="2012-01-29T00:00:00"/>
    <s v="January"/>
    <s v="2012"/>
    <n v="1"/>
    <b v="0"/>
    <s v="Critical"/>
    <n v="41"/>
    <n v="2380.5695000000001"/>
    <n v="0.01"/>
    <s v="Express Air"/>
    <n v="740.48"/>
    <n v="65.989999999999995"/>
    <n v="3.9"/>
    <s v="Cari MacIntyre"/>
    <s v="Ontario"/>
    <s v="Ontario"/>
    <s v="Corporate"/>
    <s v="Technology"/>
    <s v="Telephones and Communication"/>
    <n v="0.55000000000000004"/>
  </r>
  <r>
    <n v="36643"/>
    <d v="2009-02-23T00:00:00"/>
    <d v="2009-02-25T00:00:00"/>
    <s v="February"/>
    <s v="2009"/>
    <n v="2"/>
    <b v="0"/>
    <s v="Critical"/>
    <n v="17"/>
    <n v="240.87"/>
    <n v="0.01"/>
    <s v="Regular Air"/>
    <n v="-36.770000000000003"/>
    <n v="13.79"/>
    <n v="8.7799999999999994"/>
    <s v="Ruben Ausman"/>
    <s v="Ontario"/>
    <s v="Ontario"/>
    <s v="Corporate"/>
    <s v="Furniture"/>
    <s v="Office Furnishings"/>
    <n v="0.43"/>
  </r>
  <r>
    <n v="36643"/>
    <d v="2009-02-23T00:00:00"/>
    <d v="2009-02-24T00:00:00"/>
    <s v="February"/>
    <s v="2009"/>
    <n v="1"/>
    <b v="0"/>
    <s v="Critical"/>
    <n v="30"/>
    <n v="1025.02"/>
    <n v="0.04"/>
    <s v="Regular Air"/>
    <n v="87.03"/>
    <n v="33.29"/>
    <n v="8.74"/>
    <s v="Ruben Ausman"/>
    <s v="Ontario"/>
    <s v="Ontario"/>
    <s v="Corporate"/>
    <s v="Office Supplies"/>
    <s v="Storage &amp; Organization"/>
    <n v="0.61"/>
  </r>
  <r>
    <n v="36679"/>
    <d v="2011-08-30T00:00:00"/>
    <d v="2011-09-02T00:00:00"/>
    <s v="September"/>
    <s v="2011"/>
    <n v="3"/>
    <b v="0"/>
    <s v="Critical"/>
    <n v="28"/>
    <n v="1491.8264999999999"/>
    <n v="0.1"/>
    <s v="Regular Air"/>
    <n v="124.83"/>
    <n v="65.989999999999995"/>
    <n v="8.99"/>
    <s v="Anna Haberlin"/>
    <s v="Ontario"/>
    <s v="Ontario"/>
    <s v="Corporate"/>
    <s v="Technology"/>
    <s v="Telephones and Communication"/>
    <n v="0.56000000000000005"/>
  </r>
  <r>
    <n v="36741"/>
    <d v="2010-12-19T00:00:00"/>
    <d v="2010-12-22T00:00:00"/>
    <s v="December"/>
    <s v="2010"/>
    <n v="3"/>
    <b v="0"/>
    <s v="Critical"/>
    <n v="26"/>
    <n v="141.4"/>
    <n v="0.08"/>
    <s v="Regular Air"/>
    <n v="34.479999999999997"/>
    <n v="5.68"/>
    <n v="1.46"/>
    <s v="Fred Hopkins"/>
    <s v="Ontario"/>
    <s v="Ontario"/>
    <s v="Home Office"/>
    <s v="Office Supplies"/>
    <s v="Paper"/>
    <n v="0.39"/>
  </r>
  <r>
    <n v="36741"/>
    <d v="2010-12-19T00:00:00"/>
    <d v="2010-12-21T00:00:00"/>
    <s v="December"/>
    <s v="2010"/>
    <n v="2"/>
    <b v="0"/>
    <s v="Critical"/>
    <n v="6"/>
    <n v="303.90899999999999"/>
    <n v="0.01"/>
    <s v="Regular Air"/>
    <n v="-254.36"/>
    <n v="55.99"/>
    <n v="5"/>
    <s v="Fred Hopkins"/>
    <s v="Ontario"/>
    <s v="Ontario"/>
    <s v="Home Office"/>
    <s v="Technology"/>
    <s v="Telephones and Communication"/>
    <n v="0.83"/>
  </r>
  <r>
    <n v="36866"/>
    <d v="2010-03-24T00:00:00"/>
    <d v="2010-03-26T00:00:00"/>
    <s v="March"/>
    <s v="2010"/>
    <n v="2"/>
    <b v="0"/>
    <s v="low"/>
    <n v="32"/>
    <n v="6245.76"/>
    <n v="0.1"/>
    <s v="Regular Air"/>
    <n v="1462.42"/>
    <n v="210.55"/>
    <n v="9.99"/>
    <s v="Brian Stugart"/>
    <s v="Ontario"/>
    <s v="Ontario"/>
    <s v="Consumer"/>
    <s v="Office Supplies"/>
    <s v="Storage &amp; Organization"/>
    <n v="0.6"/>
  </r>
  <r>
    <n v="36929"/>
    <d v="2012-05-25T00:00:00"/>
    <d v="2012-05-25T00:00:00"/>
    <s v="May"/>
    <s v="2012"/>
    <n v="0"/>
    <s v="FREE DELIVERY"/>
    <s v="low"/>
    <n v="45"/>
    <n v="3638.27"/>
    <n v="0.04"/>
    <s v="Regular Air"/>
    <n v="1123.79"/>
    <n v="80.98"/>
    <n v="4.5"/>
    <s v="Amy Cox"/>
    <s v="Ontario"/>
    <s v="Ontario"/>
    <s v="Small Business"/>
    <s v="Office Supplies"/>
    <s v="Appliances"/>
    <n v="0.59"/>
  </r>
  <r>
    <n v="36929"/>
    <d v="2012-05-25T00:00:00"/>
    <d v="2012-05-29T00:00:00"/>
    <s v="May"/>
    <s v="2012"/>
    <n v="4"/>
    <b v="0"/>
    <s v="low"/>
    <n v="37"/>
    <n v="1326.69"/>
    <n v="0"/>
    <s v="Regular Air"/>
    <n v="185.37"/>
    <n v="33.29"/>
    <n v="8.74"/>
    <s v="Amy Cox"/>
    <s v="Ontario"/>
    <s v="Ontario"/>
    <s v="Small Business"/>
    <s v="Office Supplies"/>
    <s v="Storage &amp; Organization"/>
    <n v="0.61"/>
  </r>
  <r>
    <n v="36999"/>
    <d v="2009-12-12T00:00:00"/>
    <d v="2009-12-13T00:00:00"/>
    <s v="December"/>
    <s v="2009"/>
    <n v="1"/>
    <b v="0"/>
    <s v="Medium"/>
    <n v="28"/>
    <n v="14475.74"/>
    <n v="0.06"/>
    <s v="Delivery Truck"/>
    <n v="4963.8900000000003"/>
    <n v="549.99"/>
    <n v="49"/>
    <s v="Cari MacIntyre"/>
    <s v="Ontario"/>
    <s v="Ontario"/>
    <s v="Corporate"/>
    <s v="Technology"/>
    <s v="Copiers and Fax"/>
    <n v="0.35"/>
  </r>
  <r>
    <n v="36999"/>
    <d v="2009-12-12T00:00:00"/>
    <d v="2009-12-13T00:00:00"/>
    <s v="December"/>
    <s v="2009"/>
    <n v="1"/>
    <b v="0"/>
    <s v="Medium"/>
    <n v="3"/>
    <n v="306.62049999999999"/>
    <n v="0.08"/>
    <s v="Express Air"/>
    <n v="-479.08"/>
    <n v="115.99"/>
    <n v="5.99"/>
    <s v="Cari MacIntyre"/>
    <s v="Ontario"/>
    <s v="Ontario"/>
    <s v="Corporate"/>
    <s v="Technology"/>
    <s v="Telephones and Communication"/>
    <n v="0.56999999999999995"/>
  </r>
  <r>
    <n v="37216"/>
    <d v="2010-11-30T00:00:00"/>
    <d v="2010-12-01T00:00:00"/>
    <s v="December"/>
    <s v="2010"/>
    <n v="1"/>
    <b v="0"/>
    <s v="High"/>
    <n v="24"/>
    <n v="527.25"/>
    <n v="0.01"/>
    <s v="Regular Air"/>
    <n v="74.010000000000005"/>
    <n v="20.98"/>
    <n v="8.83"/>
    <s v="Eudokia Martin"/>
    <s v="Ontario"/>
    <s v="Ontario"/>
    <s v="Home Office"/>
    <s v="Office Supplies"/>
    <s v="Binders and Binder Accessories"/>
    <n v="0.37"/>
  </r>
  <r>
    <n v="37314"/>
    <d v="2011-05-04T00:00:00"/>
    <d v="2011-05-05T00:00:00"/>
    <s v="May"/>
    <s v="2011"/>
    <n v="1"/>
    <b v="0"/>
    <s v="Medium"/>
    <n v="21"/>
    <n v="210.86"/>
    <n v="0.04"/>
    <s v="Regular Air"/>
    <n v="5.5"/>
    <n v="9.77"/>
    <n v="6.02"/>
    <s v="Michelle Huthwaite"/>
    <s v="Ontario"/>
    <s v="Ontario"/>
    <s v="Home Office"/>
    <s v="Furniture"/>
    <s v="Office Furnishings"/>
    <n v="0.48"/>
  </r>
  <r>
    <n v="37349"/>
    <d v="2010-02-15T00:00:00"/>
    <d v="2010-02-17T00:00:00"/>
    <s v="February"/>
    <s v="2010"/>
    <n v="2"/>
    <b v="0"/>
    <s v="Critical"/>
    <n v="8"/>
    <n v="631.73"/>
    <n v="0.03"/>
    <s v="Express Air"/>
    <n v="122.43"/>
    <n v="78.69"/>
    <n v="19.989999999999998"/>
    <s v="Bill Stewart"/>
    <s v="Ontario"/>
    <s v="Ontario"/>
    <s v="Corporate"/>
    <s v="Furniture"/>
    <s v="Office Furnishings"/>
    <n v="0.43"/>
  </r>
  <r>
    <n v="37828"/>
    <d v="2011-04-20T00:00:00"/>
    <d v="2011-04-25T00:00:00"/>
    <s v="April"/>
    <s v="2011"/>
    <n v="5"/>
    <b v="0"/>
    <s v="low"/>
    <n v="23"/>
    <n v="490.17"/>
    <n v="0.04"/>
    <s v="Regular Air"/>
    <n v="-57.09"/>
    <n v="20.97"/>
    <n v="4"/>
    <s v="Mike Caudle"/>
    <s v="Ontario"/>
    <s v="Ontario"/>
    <s v="Corporate"/>
    <s v="Technology"/>
    <s v="Computer Peripherals"/>
    <n v="0.77"/>
  </r>
  <r>
    <n v="37828"/>
    <d v="2011-04-20T00:00:00"/>
    <d v="2011-04-22T00:00:00"/>
    <s v="April"/>
    <s v="2011"/>
    <n v="2"/>
    <b v="0"/>
    <s v="low"/>
    <n v="42"/>
    <n v="206.2"/>
    <n v="0.01"/>
    <s v="Regular Air"/>
    <n v="101.14"/>
    <n v="4.91"/>
    <n v="0.5"/>
    <s v="Mike Caudle"/>
    <s v="Ontario"/>
    <s v="Ontario"/>
    <s v="Corporate"/>
    <s v="Office Supplies"/>
    <s v="Labels"/>
    <n v="0.36"/>
  </r>
  <r>
    <n v="37920"/>
    <d v="2010-07-14T00:00:00"/>
    <d v="2010-07-16T00:00:00"/>
    <s v="July"/>
    <s v="2010"/>
    <n v="2"/>
    <b v="0"/>
    <s v="Critical"/>
    <n v="48"/>
    <n v="414.42"/>
    <n v="0.04"/>
    <s v="Regular Air"/>
    <n v="-380.2"/>
    <n v="8.4600000000000009"/>
    <n v="8.99"/>
    <s v="Andy Reiter"/>
    <s v="Ontario"/>
    <s v="Ontario"/>
    <s v="Corporate"/>
    <s v="Technology"/>
    <s v="Computer Peripherals"/>
    <n v="0.79"/>
  </r>
  <r>
    <n v="38052"/>
    <d v="2012-02-15T00:00:00"/>
    <d v="2012-02-15T00:00:00"/>
    <s v="February"/>
    <s v="2012"/>
    <n v="0"/>
    <s v="FREE DELIVERY"/>
    <s v="low"/>
    <n v="13"/>
    <n v="542.6"/>
    <n v="0.03"/>
    <s v="Regular Air"/>
    <n v="118.4"/>
    <n v="40.98"/>
    <n v="1.99"/>
    <s v="Erin Ashbrook"/>
    <s v="Ontario"/>
    <s v="Ontario"/>
    <s v="Consumer"/>
    <s v="Technology"/>
    <s v="Computer Peripherals"/>
    <n v="0.44"/>
  </r>
  <r>
    <n v="38080"/>
    <d v="2009-09-14T00:00:00"/>
    <d v="2009-09-15T00:00:00"/>
    <s v="September"/>
    <s v="2009"/>
    <n v="1"/>
    <b v="0"/>
    <s v="Not Specified"/>
    <n v="26"/>
    <n v="125.01"/>
    <n v="0.08"/>
    <s v="Regular Air"/>
    <n v="-56.35"/>
    <n v="4.9800000000000004"/>
    <n v="4.7"/>
    <s v="Jim Mitchum"/>
    <s v="Ontario"/>
    <s v="Ontario"/>
    <s v="Consumer"/>
    <s v="Office Supplies"/>
    <s v="Paper"/>
    <n v="0.38"/>
  </r>
  <r>
    <n v="38145"/>
    <d v="2009-09-12T00:00:00"/>
    <d v="2009-09-14T00:00:00"/>
    <s v="September"/>
    <s v="2009"/>
    <n v="2"/>
    <b v="0"/>
    <s v="Not Specified"/>
    <n v="33"/>
    <n v="60.92"/>
    <n v="7.0000000000000007E-2"/>
    <s v="Regular Air"/>
    <n v="-17.2"/>
    <n v="1.88"/>
    <n v="1.49"/>
    <s v="Amy Cox"/>
    <s v="Ontario"/>
    <s v="Ontario"/>
    <s v="Small Business"/>
    <s v="Office Supplies"/>
    <s v="Binders and Binder Accessories"/>
    <n v="0.37"/>
  </r>
  <r>
    <n v="38145"/>
    <d v="2009-09-12T00:00:00"/>
    <d v="2009-09-13T00:00:00"/>
    <s v="September"/>
    <s v="2009"/>
    <n v="1"/>
    <b v="0"/>
    <s v="Not Specified"/>
    <n v="8"/>
    <n v="387.17"/>
    <n v="0.01"/>
    <s v="Regular Air"/>
    <n v="190.6"/>
    <n v="45.98"/>
    <n v="4.8"/>
    <s v="Amy Cox"/>
    <s v="Ontario"/>
    <s v="Ontario"/>
    <s v="Small Business"/>
    <s v="Furniture"/>
    <s v="Office Furnishings"/>
    <n v="0.68"/>
  </r>
  <r>
    <n v="38437"/>
    <d v="2012-05-08T00:00:00"/>
    <d v="2012-05-09T00:00:00"/>
    <s v="May"/>
    <s v="2012"/>
    <n v="1"/>
    <b v="0"/>
    <s v="Critical"/>
    <n v="19"/>
    <n v="4201.47"/>
    <n v="0.04"/>
    <s v="Delivery Truck"/>
    <n v="199.25"/>
    <n v="212.6"/>
    <n v="52.2"/>
    <s v="Cynthia Arntzen"/>
    <s v="Ontario"/>
    <s v="Ontario"/>
    <s v="Small Business"/>
    <s v="Furniture"/>
    <s v="Tables"/>
    <n v="0.64"/>
  </r>
  <r>
    <n v="38437"/>
    <d v="2012-05-08T00:00:00"/>
    <d v="2012-05-09T00:00:00"/>
    <s v="May"/>
    <s v="2012"/>
    <n v="1"/>
    <b v="0"/>
    <s v="Critical"/>
    <n v="17"/>
    <n v="55.66"/>
    <n v="0.08"/>
    <s v="Regular Air"/>
    <n v="-21.4"/>
    <n v="3.28"/>
    <n v="2.31"/>
    <s v="Cynthia Arntzen"/>
    <s v="Ontario"/>
    <s v="Ontario"/>
    <s v="Small Business"/>
    <s v="Office Supplies"/>
    <s v="Pens &amp; Art Supplies"/>
    <n v="0.56000000000000005"/>
  </r>
  <r>
    <n v="38503"/>
    <d v="2009-05-05T00:00:00"/>
    <d v="2009-05-05T00:00:00"/>
    <s v="May"/>
    <s v="2009"/>
    <n v="0"/>
    <s v="FREE DELIVERY"/>
    <s v="low"/>
    <n v="47"/>
    <n v="5567.79"/>
    <n v="0.04"/>
    <s v="Regular Air"/>
    <n v="1726.66"/>
    <n v="120.98"/>
    <n v="3.99"/>
    <s v="Melanie Page"/>
    <s v="Ontario"/>
    <s v="Ontario"/>
    <s v="Corporate"/>
    <s v="Office Supplies"/>
    <s v="Appliances"/>
    <n v="0.6"/>
  </r>
  <r>
    <n v="38503"/>
    <d v="2009-05-05T00:00:00"/>
    <d v="2009-05-05T00:00:00"/>
    <s v="May"/>
    <s v="2009"/>
    <n v="0"/>
    <s v="FREE DELIVERY"/>
    <s v="low"/>
    <n v="10"/>
    <n v="503.29349999999999"/>
    <n v="0.02"/>
    <s v="Regular Air"/>
    <n v="-222.82"/>
    <n v="55.99"/>
    <n v="5"/>
    <s v="Melanie Page"/>
    <s v="Ontario"/>
    <s v="Ontario"/>
    <s v="Corporate"/>
    <s v="Technology"/>
    <s v="Telephones and Communication"/>
    <n v="0.83"/>
  </r>
  <r>
    <n v="38503"/>
    <d v="2009-05-05T00:00:00"/>
    <d v="2009-05-09T00:00:00"/>
    <s v="May"/>
    <s v="2009"/>
    <n v="4"/>
    <b v="0"/>
    <s v="low"/>
    <n v="32"/>
    <n v="796.03"/>
    <n v="0.05"/>
    <s v="Delivery Truck"/>
    <n v="-133.71"/>
    <n v="23.99"/>
    <n v="15.68"/>
    <s v="Melanie Page"/>
    <s v="Ontario"/>
    <s v="Ontario"/>
    <s v="Corporate"/>
    <s v="Furniture"/>
    <s v="Office Furnishings"/>
    <n v="0.62"/>
  </r>
  <r>
    <n v="38530"/>
    <d v="2011-04-17T00:00:00"/>
    <d v="2011-04-17T00:00:00"/>
    <s v="April"/>
    <s v="2011"/>
    <n v="0"/>
    <s v="FREE DELIVERY"/>
    <s v="Critical"/>
    <n v="47"/>
    <n v="1980.37"/>
    <n v="0.03"/>
    <s v="Regular Air"/>
    <n v="904.83"/>
    <n v="40.98"/>
    <n v="2.99"/>
    <s v="Dave Hallsten"/>
    <s v="Ontario"/>
    <s v="Ontario"/>
    <s v="Home Office"/>
    <s v="Office Supplies"/>
    <s v="Binders and Binder Accessories"/>
    <n v="0.36"/>
  </r>
  <r>
    <n v="38530"/>
    <d v="2011-04-17T00:00:00"/>
    <d v="2011-04-17T00:00:00"/>
    <s v="April"/>
    <s v="2011"/>
    <n v="0"/>
    <s v="FREE DELIVERY"/>
    <s v="Critical"/>
    <n v="13"/>
    <n v="642.66"/>
    <n v="0.05"/>
    <s v="Regular Air"/>
    <n v="-82.35"/>
    <n v="49.43"/>
    <n v="19.989999999999998"/>
    <s v="Dave Hallsten"/>
    <s v="Ontario"/>
    <s v="Ontario"/>
    <s v="Home Office"/>
    <s v="Office Supplies"/>
    <s v="Appliances"/>
    <n v="0.56999999999999995"/>
  </r>
  <r>
    <n v="38726"/>
    <d v="2009-05-21T00:00:00"/>
    <d v="2009-05-23T00:00:00"/>
    <s v="May"/>
    <s v="2009"/>
    <n v="2"/>
    <b v="0"/>
    <s v="Medium"/>
    <n v="44"/>
    <n v="92.86"/>
    <n v="0.04"/>
    <s v="Regular Air"/>
    <n v="-11.28"/>
    <n v="2.08"/>
    <n v="1.49"/>
    <s v="Eugene Hildebrand"/>
    <s v="Ontario"/>
    <s v="Ontario"/>
    <s v="Home Office"/>
    <s v="Office Supplies"/>
    <s v="Binders and Binder Accessories"/>
    <n v="0.36"/>
  </r>
  <r>
    <n v="39172"/>
    <d v="2010-06-25T00:00:00"/>
    <d v="2010-07-02T00:00:00"/>
    <s v="July"/>
    <s v="2010"/>
    <n v="7"/>
    <b v="0"/>
    <s v="low"/>
    <n v="38"/>
    <n v="9013.58"/>
    <n v="0.04"/>
    <s v="Regular Air"/>
    <n v="2574.36"/>
    <n v="232.58"/>
    <n v="19.989999999999998"/>
    <s v="Nancy Lomonaco"/>
    <s v="Ontario"/>
    <s v="Ontario"/>
    <s v="Home Office"/>
    <s v="Office Supplies"/>
    <s v="Appliances"/>
    <n v="0.59"/>
  </r>
  <r>
    <n v="39172"/>
    <d v="2010-06-25T00:00:00"/>
    <d v="2010-07-02T00:00:00"/>
    <s v="July"/>
    <s v="2010"/>
    <n v="7"/>
    <b v="0"/>
    <s v="low"/>
    <n v="26"/>
    <n v="175.42"/>
    <n v="0"/>
    <s v="Regular Air"/>
    <n v="-93.73"/>
    <n v="5.98"/>
    <n v="7.5"/>
    <s v="Nancy Lomonaco"/>
    <s v="Ontario"/>
    <s v="Ontario"/>
    <s v="Home Office"/>
    <s v="Office Supplies"/>
    <s v="Paper"/>
    <n v="0.4"/>
  </r>
  <r>
    <n v="39269"/>
    <d v="2012-10-26T00:00:00"/>
    <d v="2012-11-02T00:00:00"/>
    <s v="November"/>
    <s v="2012"/>
    <n v="7"/>
    <b v="0"/>
    <s v="low"/>
    <n v="16"/>
    <n v="464.69499999999999"/>
    <n v="0.06"/>
    <s v="Regular Air"/>
    <n v="107.51"/>
    <n v="35.99"/>
    <n v="2.5"/>
    <s v="Gary Zandusky"/>
    <s v="Ontario"/>
    <s v="Ontario"/>
    <s v="Home Office"/>
    <s v="Technology"/>
    <s v="Telephones and Communication"/>
    <n v="0.36"/>
  </r>
  <r>
    <n v="39330"/>
    <d v="2010-07-17T00:00:00"/>
    <d v="2010-07-18T00:00:00"/>
    <s v="July"/>
    <s v="2010"/>
    <n v="1"/>
    <b v="0"/>
    <s v="Critical"/>
    <n v="29"/>
    <n v="184.77"/>
    <n v="0"/>
    <s v="Express Air"/>
    <n v="-71.959999999999994"/>
    <n v="5.74"/>
    <n v="5.3"/>
    <s v="Andy Yotov"/>
    <s v="Ontario"/>
    <s v="Ontario"/>
    <s v="Corporate"/>
    <s v="Office Supplies"/>
    <s v="Scissors, Rulers and Trimmers"/>
    <n v="0.55000000000000004"/>
  </r>
  <r>
    <n v="39365"/>
    <d v="2012-05-14T00:00:00"/>
    <d v="2012-05-17T00:00:00"/>
    <s v="May"/>
    <s v="2012"/>
    <n v="3"/>
    <b v="0"/>
    <s v="High"/>
    <n v="32"/>
    <n v="931.08"/>
    <n v="0.1"/>
    <s v="Express Air"/>
    <n v="269.60000000000002"/>
    <n v="29.89"/>
    <n v="1.99"/>
    <s v="Cynthia Arntzen"/>
    <s v="Ontario"/>
    <s v="Ontario"/>
    <s v="Small Business"/>
    <s v="Technology"/>
    <s v="Computer Peripherals"/>
    <n v="0.5"/>
  </r>
  <r>
    <n v="39430"/>
    <d v="2009-06-13T00:00:00"/>
    <d v="2009-06-17T00:00:00"/>
    <s v="June"/>
    <s v="2009"/>
    <n v="4"/>
    <b v="0"/>
    <s v="low"/>
    <n v="29"/>
    <n v="877.97"/>
    <n v="0.03"/>
    <s v="Regular Air"/>
    <n v="-144.19999999999999"/>
    <n v="30.98"/>
    <n v="6.5"/>
    <s v="Edward Becker"/>
    <s v="Ontario"/>
    <s v="Ontario"/>
    <s v="Corporate"/>
    <s v="Technology"/>
    <s v="Computer Peripherals"/>
    <n v="0.79"/>
  </r>
  <r>
    <n v="39555"/>
    <d v="2012-09-04T00:00:00"/>
    <d v="2012-09-09T00:00:00"/>
    <s v="September"/>
    <s v="2012"/>
    <n v="5"/>
    <b v="0"/>
    <s v="low"/>
    <n v="38"/>
    <n v="1112.54"/>
    <n v="0.01"/>
    <s v="Regular Air"/>
    <n v="352.96"/>
    <n v="27.18"/>
    <n v="8.23"/>
    <s v="Naresj Patel"/>
    <s v="Ontario"/>
    <s v="Ontario"/>
    <s v="Corporate"/>
    <s v="Office Supplies"/>
    <s v="Envelopes"/>
    <n v="0.38"/>
  </r>
  <r>
    <n v="39749"/>
    <d v="2010-06-27T00:00:00"/>
    <d v="2010-06-29T00:00:00"/>
    <s v="June"/>
    <s v="2010"/>
    <n v="2"/>
    <b v="0"/>
    <s v="High"/>
    <n v="14"/>
    <n v="125.31"/>
    <n v="0"/>
    <s v="Regular Air"/>
    <n v="26.24"/>
    <n v="7.96"/>
    <n v="4.95"/>
    <s v="Ed Ludwig"/>
    <s v="Ontario"/>
    <s v="Ontario"/>
    <s v="Consumer"/>
    <s v="Furniture"/>
    <s v="Office Furnishings"/>
    <n v="0.41"/>
  </r>
  <r>
    <n v="39749"/>
    <d v="2010-06-27T00:00:00"/>
    <d v="2010-06-29T00:00:00"/>
    <s v="June"/>
    <s v="2010"/>
    <n v="2"/>
    <b v="0"/>
    <s v="High"/>
    <n v="45"/>
    <n v="11277.05"/>
    <n v="0.01"/>
    <s v="Delivery Truck"/>
    <n v="3497.45"/>
    <n v="264.98"/>
    <n v="17.86"/>
    <s v="Ed Ludwig"/>
    <s v="Ontario"/>
    <s v="Ontario"/>
    <s v="Consumer"/>
    <s v="Technology"/>
    <s v="Office Machines"/>
    <n v="0.57999999999999996"/>
  </r>
  <r>
    <n v="39749"/>
    <d v="2010-06-27T00:00:00"/>
    <d v="2010-06-29T00:00:00"/>
    <s v="June"/>
    <s v="2010"/>
    <n v="2"/>
    <b v="0"/>
    <s v="High"/>
    <n v="43"/>
    <n v="110.64"/>
    <n v="0.06"/>
    <s v="Regular Air"/>
    <n v="-62.6"/>
    <n v="2.6"/>
    <n v="2.4"/>
    <s v="Ed Ludwig"/>
    <s v="Ontario"/>
    <s v="Ontario"/>
    <s v="Consumer"/>
    <s v="Office Supplies"/>
    <s v="Pens &amp; Art Supplies"/>
    <n v="0.57999999999999996"/>
  </r>
  <r>
    <n v="39815"/>
    <d v="2009-04-09T00:00:00"/>
    <d v="2009-04-13T00:00:00"/>
    <s v="April"/>
    <s v="2009"/>
    <n v="4"/>
    <b v="0"/>
    <s v="low"/>
    <n v="43"/>
    <n v="4075.3760000000002"/>
    <n v="0.05"/>
    <s v="Regular Air"/>
    <n v="841.73"/>
    <n v="115.99"/>
    <n v="8.99"/>
    <s v="Roy French"/>
    <s v="Ontario"/>
    <s v="Ontario"/>
    <s v="Consumer"/>
    <s v="Technology"/>
    <s v="Telephones and Communication"/>
    <n v="0.57999999999999996"/>
  </r>
  <r>
    <n v="40001"/>
    <d v="2011-02-24T00:00:00"/>
    <d v="2011-02-26T00:00:00"/>
    <s v="February"/>
    <s v="2011"/>
    <n v="2"/>
    <b v="0"/>
    <s v="Medium"/>
    <n v="46"/>
    <n v="1736.53"/>
    <n v="0.1"/>
    <s v="Regular Air"/>
    <n v="457.03"/>
    <n v="39.479999999999997"/>
    <n v="3.99"/>
    <s v="Aimee Bixby"/>
    <s v="Ontario"/>
    <s v="Ontario"/>
    <s v="Home Office"/>
    <s v="Office Supplies"/>
    <s v="Appliances"/>
    <n v="0.56000000000000005"/>
  </r>
  <r>
    <n v="40386"/>
    <d v="2011-02-18T00:00:00"/>
    <d v="2011-02-20T00:00:00"/>
    <s v="February"/>
    <s v="2011"/>
    <n v="2"/>
    <b v="0"/>
    <s v="High"/>
    <n v="28"/>
    <n v="2905.3"/>
    <n v="0"/>
    <s v="Express Air"/>
    <n v="1704"/>
    <n v="98.31"/>
    <n v="0.49"/>
    <s v="Jesus Ocampo"/>
    <s v="Ontario"/>
    <s v="Ontario"/>
    <s v="Small Business"/>
    <s v="Office Supplies"/>
    <s v="Labels"/>
    <n v="0.36"/>
  </r>
  <r>
    <n v="40647"/>
    <d v="2009-08-17T00:00:00"/>
    <d v="2009-08-18T00:00:00"/>
    <s v="August"/>
    <s v="2009"/>
    <n v="1"/>
    <b v="0"/>
    <s v="High"/>
    <n v="47"/>
    <n v="1982.16"/>
    <n v="0.03"/>
    <s v="Regular Air"/>
    <n v="267.10000000000002"/>
    <n v="40.99"/>
    <n v="19.989999999999998"/>
    <s v="Naresj Patel"/>
    <s v="Ontario"/>
    <s v="Ontario"/>
    <s v="Corporate"/>
    <s v="Office Supplies"/>
    <s v="Paper"/>
    <n v="0.36"/>
  </r>
  <r>
    <n v="41120"/>
    <d v="2012-07-07T00:00:00"/>
    <d v="2012-07-09T00:00:00"/>
    <s v="July"/>
    <s v="2012"/>
    <n v="2"/>
    <b v="0"/>
    <s v="low"/>
    <n v="35"/>
    <n v="870.75"/>
    <n v="0.09"/>
    <s v="Regular Air"/>
    <n v="100.5"/>
    <n v="26.64"/>
    <n v="5.3"/>
    <s v="Darren Budd"/>
    <s v="Ontario"/>
    <s v="Ontario"/>
    <s v="Consumer"/>
    <s v="Furniture"/>
    <s v="Chairs &amp; Chairmats"/>
    <m/>
  </r>
  <r>
    <n v="41120"/>
    <d v="2012-07-07T00:00:00"/>
    <d v="2012-07-09T00:00:00"/>
    <s v="July"/>
    <s v="2012"/>
    <n v="2"/>
    <b v="0"/>
    <s v="low"/>
    <n v="13"/>
    <n v="43.37"/>
    <n v="0.02"/>
    <s v="Regular Air"/>
    <n v="9.5299999999999994"/>
    <n v="3.08"/>
    <n v="0.99"/>
    <s v="Darren Budd"/>
    <s v="Ontario"/>
    <s v="Ontario"/>
    <s v="Consumer"/>
    <s v="Furniture"/>
    <s v="Office Furnishings"/>
    <n v="0.48"/>
  </r>
  <r>
    <n v="41122"/>
    <d v="2010-02-21T00:00:00"/>
    <d v="2010-02-23T00:00:00"/>
    <s v="February"/>
    <s v="2010"/>
    <n v="2"/>
    <b v="0"/>
    <s v="Not Specified"/>
    <n v="29"/>
    <n v="61.22"/>
    <n v="0.06"/>
    <s v="Express Air"/>
    <n v="-76.88"/>
    <n v="1.74"/>
    <n v="4.08"/>
    <s v="Darren Budd"/>
    <s v="Ontario"/>
    <s v="Ontario"/>
    <s v="Home Office"/>
    <s v="Furniture"/>
    <s v="Office Furnishings"/>
    <n v="0.53"/>
  </r>
  <r>
    <n v="41187"/>
    <d v="2010-09-30T00:00:00"/>
    <d v="2010-09-30T00:00:00"/>
    <s v="September"/>
    <s v="2010"/>
    <n v="0"/>
    <s v="FREE DELIVERY"/>
    <s v="low"/>
    <n v="9"/>
    <n v="52.93"/>
    <n v="0"/>
    <s v="Regular Air"/>
    <n v="5.34"/>
    <n v="5.58"/>
    <n v="0.7"/>
    <s v="Edward Nazzal"/>
    <s v="Ontario"/>
    <s v="Ontario"/>
    <s v="Small Business"/>
    <s v="Office Supplies"/>
    <s v="Pens &amp; Art Supplies"/>
    <n v="0.6"/>
  </r>
  <r>
    <n v="41187"/>
    <d v="2010-09-30T00:00:00"/>
    <d v="2010-10-04T00:00:00"/>
    <s v="October"/>
    <s v="2010"/>
    <n v="4"/>
    <b v="0"/>
    <s v="low"/>
    <n v="25"/>
    <n v="145.13"/>
    <n v="0.03"/>
    <s v="Regular Air"/>
    <n v="-42.45"/>
    <n v="5.78"/>
    <n v="4.96"/>
    <s v="Edward Nazzal"/>
    <s v="Ontario"/>
    <s v="Ontario"/>
    <s v="Small Business"/>
    <s v="Office Supplies"/>
    <s v="Paper"/>
    <n v="0.36"/>
  </r>
  <r>
    <n v="41221"/>
    <d v="2009-09-12T00:00:00"/>
    <d v="2009-09-13T00:00:00"/>
    <s v="September"/>
    <s v="2009"/>
    <n v="1"/>
    <b v="0"/>
    <s v="Critical"/>
    <n v="4"/>
    <n v="345.57"/>
    <n v="0.06"/>
    <s v="Regular Air"/>
    <n v="-218.77"/>
    <n v="80.98"/>
    <n v="35"/>
    <s v="Eugene Hildebrand"/>
    <s v="Ontario"/>
    <s v="Ontario"/>
    <s v="Home Office"/>
    <s v="Office Supplies"/>
    <s v="Storage &amp; Organization"/>
    <n v="0.81"/>
  </r>
  <r>
    <n v="41282"/>
    <d v="2009-07-04T00:00:00"/>
    <d v="2009-07-06T00:00:00"/>
    <s v="July"/>
    <s v="2009"/>
    <n v="2"/>
    <b v="0"/>
    <s v="Medium"/>
    <n v="39"/>
    <n v="916.05"/>
    <n v="0.08"/>
    <s v="Regular Air"/>
    <n v="-21.9"/>
    <n v="24.92"/>
    <n v="12.98"/>
    <s v="Eileen Kiefer"/>
    <s v="Ontario"/>
    <s v="Ontario"/>
    <s v="Consumer"/>
    <s v="Office Supplies"/>
    <s v="Binders and Binder Accessories"/>
    <n v="0.39"/>
  </r>
  <r>
    <n v="41312"/>
    <d v="2012-01-31T00:00:00"/>
    <d v="2012-02-01T00:00:00"/>
    <s v="February"/>
    <s v="2012"/>
    <n v="1"/>
    <b v="0"/>
    <s v="Not Specified"/>
    <n v="21"/>
    <n v="787.63"/>
    <n v="0.05"/>
    <s v="Regular Air"/>
    <n v="140.22"/>
    <n v="39.479999999999997"/>
    <n v="1.99"/>
    <s v="Jonathan Howell"/>
    <s v="Ontario"/>
    <s v="Ontario"/>
    <s v="Consumer"/>
    <s v="Technology"/>
    <s v="Computer Peripherals"/>
    <n v="0.54"/>
  </r>
  <r>
    <n v="41318"/>
    <d v="2011-10-09T00:00:00"/>
    <d v="2011-10-18T00:00:00"/>
    <s v="October"/>
    <s v="2011"/>
    <n v="9"/>
    <b v="0"/>
    <s v="low"/>
    <n v="21"/>
    <n v="1223.1099999999999"/>
    <n v="0"/>
    <s v="Express Air"/>
    <n v="161.72"/>
    <n v="56.96"/>
    <n v="13.22"/>
    <s v="Brian Stugart"/>
    <s v="Ontario"/>
    <s v="Ontario"/>
    <s v="Consumer"/>
    <s v="Office Supplies"/>
    <s v="Appliances"/>
    <n v="0.56000000000000005"/>
  </r>
  <r>
    <n v="41345"/>
    <d v="2012-02-02T00:00:00"/>
    <d v="2012-02-02T00:00:00"/>
    <s v="February"/>
    <s v="2012"/>
    <n v="0"/>
    <s v="FREE DELIVERY"/>
    <s v="Medium"/>
    <n v="36"/>
    <n v="66.41"/>
    <n v="0.04"/>
    <s v="Regular Air"/>
    <n v="0.37"/>
    <n v="1.88"/>
    <n v="0.79"/>
    <s v="Magdelene Morse"/>
    <s v="Ontario"/>
    <s v="Ontario"/>
    <s v="Home Office"/>
    <s v="Office Supplies"/>
    <s v="Rubber Bands"/>
    <n v="0.5"/>
  </r>
  <r>
    <n v="41604"/>
    <d v="2009-02-10T00:00:00"/>
    <d v="2009-02-11T00:00:00"/>
    <s v="February"/>
    <s v="2009"/>
    <n v="1"/>
    <b v="0"/>
    <s v="Medium"/>
    <n v="22"/>
    <n v="138.24"/>
    <n v="0.06"/>
    <s v="Regular Air"/>
    <n v="-48.22"/>
    <n v="6.37"/>
    <n v="5.19"/>
    <s v="Edward Becker"/>
    <s v="Ontario"/>
    <s v="Ontario"/>
    <s v="Corporate"/>
    <s v="Office Supplies"/>
    <s v="Binders and Binder Accessories"/>
    <n v="0.38"/>
  </r>
  <r>
    <n v="41891"/>
    <d v="2011-05-22T00:00:00"/>
    <d v="2011-05-23T00:00:00"/>
    <s v="May"/>
    <s v="2011"/>
    <n v="1"/>
    <b v="0"/>
    <s v="High"/>
    <n v="22"/>
    <n v="846.59"/>
    <n v="0.08"/>
    <s v="Regular Air"/>
    <n v="-1.95"/>
    <n v="40.89"/>
    <n v="18.98"/>
    <s v="Tamara Dahlen"/>
    <s v="Ontario"/>
    <s v="Ontario"/>
    <s v="Corporate"/>
    <s v="Furniture"/>
    <s v="Office Furnishings"/>
    <n v="0.56999999999999995"/>
  </r>
  <r>
    <n v="42022"/>
    <d v="2009-09-24T00:00:00"/>
    <d v="2009-09-25T00:00:00"/>
    <s v="September"/>
    <s v="2009"/>
    <n v="1"/>
    <b v="0"/>
    <s v="Medium"/>
    <n v="45"/>
    <n v="338.85"/>
    <n v="0.04"/>
    <s v="Regular Air"/>
    <n v="-170.18"/>
    <n v="7.3"/>
    <n v="7.72"/>
    <s v="Eugene Hildebrand"/>
    <s v="Ontario"/>
    <s v="Ontario"/>
    <s v="Home Office"/>
    <s v="Office Supplies"/>
    <s v="Binders and Binder Accessories"/>
    <n v="0.38"/>
  </r>
  <r>
    <n v="42022"/>
    <d v="2009-09-24T00:00:00"/>
    <d v="2009-09-25T00:00:00"/>
    <s v="September"/>
    <s v="2009"/>
    <n v="1"/>
    <b v="0"/>
    <s v="Medium"/>
    <n v="11"/>
    <n v="43.25"/>
    <n v="0.06"/>
    <s v="Regular Air"/>
    <n v="-9.68"/>
    <n v="3.95"/>
    <n v="2"/>
    <s v="Eugene Hildebrand"/>
    <s v="Ontario"/>
    <s v="Ontario"/>
    <s v="Home Office"/>
    <s v="Office Supplies"/>
    <s v="Rubber Bands"/>
    <n v="0.53"/>
  </r>
  <r>
    <n v="42081"/>
    <d v="2011-01-10T00:00:00"/>
    <d v="2011-01-15T00:00:00"/>
    <s v="January"/>
    <s v="2011"/>
    <n v="5"/>
    <b v="0"/>
    <s v="low"/>
    <n v="36"/>
    <n v="188.34"/>
    <n v="0.04"/>
    <s v="Regular Air"/>
    <n v="-110.16"/>
    <n v="5.18"/>
    <n v="5.74"/>
    <s v="Christine Phan"/>
    <s v="Ontario"/>
    <s v="Ontario"/>
    <s v="Small Business"/>
    <s v="Office Supplies"/>
    <s v="Binders and Binder Accessories"/>
    <n v="0.36"/>
  </r>
  <r>
    <n v="42081"/>
    <d v="2011-01-10T00:00:00"/>
    <d v="2011-01-12T00:00:00"/>
    <s v="January"/>
    <s v="2011"/>
    <n v="2"/>
    <b v="0"/>
    <s v="low"/>
    <n v="3"/>
    <n v="32.49"/>
    <n v="0.08"/>
    <s v="Regular Air"/>
    <n v="-5.05"/>
    <n v="10.94"/>
    <n v="1.39"/>
    <s v="Christine Phan"/>
    <s v="Ontario"/>
    <s v="Ontario"/>
    <s v="Small Business"/>
    <s v="Office Supplies"/>
    <s v="Envelopes"/>
    <n v="0.35"/>
  </r>
  <r>
    <n v="42081"/>
    <d v="2011-01-10T00:00:00"/>
    <d v="2011-01-15T00:00:00"/>
    <s v="January"/>
    <s v="2011"/>
    <n v="5"/>
    <b v="0"/>
    <s v="low"/>
    <n v="26"/>
    <n v="1493.8579999999999"/>
    <n v="0.02"/>
    <s v="Regular Air"/>
    <n v="183.24"/>
    <n v="65.989999999999995"/>
    <n v="8.8000000000000007"/>
    <s v="Christine Phan"/>
    <s v="Ontario"/>
    <s v="Ontario"/>
    <s v="Small Business"/>
    <s v="Technology"/>
    <s v="Telephones and Communication"/>
    <n v="0.57999999999999996"/>
  </r>
  <r>
    <n v="42086"/>
    <d v="2010-07-22T00:00:00"/>
    <d v="2010-07-23T00:00:00"/>
    <s v="July"/>
    <s v="2010"/>
    <n v="1"/>
    <b v="0"/>
    <s v="High"/>
    <n v="18"/>
    <n v="50.15"/>
    <n v="0.09"/>
    <s v="Regular Air"/>
    <n v="-2.39"/>
    <n v="2.78"/>
    <n v="0.97"/>
    <s v="Erin Smith"/>
    <s v="Ontario"/>
    <s v="Ontario"/>
    <s v="Home Office"/>
    <s v="Office Supplies"/>
    <s v="Pens &amp; Art Supplies"/>
    <n v="0.59"/>
  </r>
  <r>
    <n v="42246"/>
    <d v="2012-04-26T00:00:00"/>
    <d v="2012-04-27T00:00:00"/>
    <s v="April"/>
    <s v="2012"/>
    <n v="1"/>
    <b v="0"/>
    <s v="Not Specified"/>
    <n v="40"/>
    <n v="3060.37"/>
    <n v="7.0000000000000007E-2"/>
    <s v="Regular Air"/>
    <n v="234.03"/>
    <n v="77.510000000000005"/>
    <n v="4"/>
    <s v="Ted Trevino"/>
    <s v="Ontario"/>
    <s v="Ontario"/>
    <s v="Corporate"/>
    <s v="Technology"/>
    <s v="Computer Peripherals"/>
    <n v="0.76"/>
  </r>
  <r>
    <n v="42246"/>
    <d v="2012-04-26T00:00:00"/>
    <d v="2012-04-28T00:00:00"/>
    <s v="April"/>
    <s v="2012"/>
    <n v="2"/>
    <b v="0"/>
    <s v="Not Specified"/>
    <n v="5"/>
    <n v="25.31"/>
    <n v="0.05"/>
    <s v="Regular Air"/>
    <n v="-0.5"/>
    <n v="4.84"/>
    <n v="0.71"/>
    <s v="Ted Trevino"/>
    <s v="Ontario"/>
    <s v="Ontario"/>
    <s v="Corporate"/>
    <s v="Office Supplies"/>
    <s v="Pens &amp; Art Supplies"/>
    <n v="0.52"/>
  </r>
  <r>
    <n v="42465"/>
    <d v="2010-12-21T00:00:00"/>
    <d v="2010-12-22T00:00:00"/>
    <s v="December"/>
    <s v="2010"/>
    <n v="1"/>
    <b v="0"/>
    <s v="Medium"/>
    <n v="15"/>
    <n v="102.32"/>
    <n v="0.08"/>
    <s v="Regular Air"/>
    <n v="-32.700000000000003"/>
    <n v="6.48"/>
    <n v="5.74"/>
    <s v="Tamara Dahlen"/>
    <s v="Ontario"/>
    <s v="Ontario"/>
    <s v="Corporate"/>
    <s v="Office Supplies"/>
    <s v="Paper"/>
    <n v="0.37"/>
  </r>
  <r>
    <n v="42657"/>
    <d v="2011-10-03T00:00:00"/>
    <d v="2011-10-05T00:00:00"/>
    <s v="October"/>
    <s v="2011"/>
    <n v="2"/>
    <b v="0"/>
    <s v="low"/>
    <n v="48"/>
    <n v="945.54"/>
    <n v="0.03"/>
    <s v="Regular Air"/>
    <n v="254.58"/>
    <n v="19.98"/>
    <n v="5.97"/>
    <s v="Eileen Kiefer"/>
    <s v="Ontario"/>
    <s v="Ontario"/>
    <s v="Consumer"/>
    <s v="Office Supplies"/>
    <s v="Paper"/>
    <n v="0.38"/>
  </r>
  <r>
    <n v="42820"/>
    <d v="2010-02-16T00:00:00"/>
    <d v="2010-02-23T00:00:00"/>
    <s v="February"/>
    <s v="2010"/>
    <n v="7"/>
    <b v="0"/>
    <s v="low"/>
    <n v="27"/>
    <n v="141.56"/>
    <n v="0.1"/>
    <s v="Regular Air"/>
    <n v="-2.85"/>
    <n v="5.28"/>
    <n v="2.99"/>
    <s v="Ted Trevino"/>
    <s v="Ontario"/>
    <s v="Ontario"/>
    <s v="Corporate"/>
    <s v="Office Supplies"/>
    <s v="Binders and Binder Accessories"/>
    <n v="0.37"/>
  </r>
  <r>
    <n v="42848"/>
    <d v="2012-10-06T00:00:00"/>
    <d v="2012-10-08T00:00:00"/>
    <s v="October"/>
    <s v="2012"/>
    <n v="2"/>
    <b v="0"/>
    <s v="Not Specified"/>
    <n v="50"/>
    <n v="387.79"/>
    <n v="0.01"/>
    <s v="Regular Air"/>
    <n v="-56.51"/>
    <n v="7.64"/>
    <n v="5.83"/>
    <s v="David Philippe"/>
    <s v="Ontario"/>
    <s v="Ontario"/>
    <s v="Consumer"/>
    <s v="Office Supplies"/>
    <s v="Paper"/>
    <n v="0.36"/>
  </r>
  <r>
    <n v="43269"/>
    <d v="2009-04-10T00:00:00"/>
    <d v="2009-04-12T00:00:00"/>
    <s v="April"/>
    <s v="2009"/>
    <n v="2"/>
    <b v="0"/>
    <s v="Critical"/>
    <n v="16"/>
    <n v="843.15"/>
    <n v="0"/>
    <s v="Regular Air"/>
    <n v="355"/>
    <n v="48.91"/>
    <n v="5.81"/>
    <s v="James Lanier"/>
    <s v="Ontario"/>
    <s v="Ontario"/>
    <s v="Corporate"/>
    <s v="Office Supplies"/>
    <s v="Paper"/>
    <n v="0.38"/>
  </r>
  <r>
    <n v="43269"/>
    <d v="2009-04-10T00:00:00"/>
    <d v="2009-04-12T00:00:00"/>
    <s v="April"/>
    <s v="2009"/>
    <n v="2"/>
    <b v="0"/>
    <s v="Critical"/>
    <n v="24"/>
    <n v="3978.02"/>
    <n v="0.08"/>
    <s v="Regular Air"/>
    <n v="1336.96"/>
    <n v="165.98"/>
    <n v="19.989999999999998"/>
    <s v="James Lanier"/>
    <s v="Ontario"/>
    <s v="Ontario"/>
    <s v="Corporate"/>
    <s v="Office Supplies"/>
    <s v="Binders and Binder Accessories"/>
    <n v="0.4"/>
  </r>
  <r>
    <n v="43367"/>
    <d v="2010-03-09T00:00:00"/>
    <d v="2010-03-12T00:00:00"/>
    <s v="March"/>
    <s v="2010"/>
    <n v="3"/>
    <b v="0"/>
    <s v="Critical"/>
    <n v="3"/>
    <n v="23.38"/>
    <n v="0.08"/>
    <s v="Regular Air"/>
    <n v="-12.19"/>
    <n v="6.48"/>
    <n v="5.14"/>
    <s v="Anemone Ratner"/>
    <s v="Ontario"/>
    <s v="Ontario"/>
    <s v="Small Business"/>
    <s v="Office Supplies"/>
    <s v="Paper"/>
    <n v="0.37"/>
  </r>
  <r>
    <n v="43367"/>
    <d v="2010-03-09T00:00:00"/>
    <d v="2010-03-10T00:00:00"/>
    <s v="March"/>
    <s v="2010"/>
    <n v="1"/>
    <b v="0"/>
    <s v="Critical"/>
    <n v="16"/>
    <n v="139.37"/>
    <n v="0.04"/>
    <s v="Express Air"/>
    <n v="1.72"/>
    <n v="8.34"/>
    <n v="2.64"/>
    <s v="Anemone Ratner"/>
    <s v="Ontario"/>
    <s v="Ontario"/>
    <s v="Small Business"/>
    <s v="Office Supplies"/>
    <s v="Scissors, Rulers and Trimmers"/>
    <n v="0.59"/>
  </r>
  <r>
    <n v="43367"/>
    <d v="2010-03-09T00:00:00"/>
    <d v="2010-03-09T00:00:00"/>
    <s v="March"/>
    <s v="2010"/>
    <n v="0"/>
    <s v="FREE DELIVERY"/>
    <s v="Critical"/>
    <n v="18"/>
    <n v="1221.6199999999999"/>
    <n v="0.01"/>
    <s v="Regular Air"/>
    <n v="-468.64"/>
    <n v="64.650000000000006"/>
    <n v="35"/>
    <s v="Anemone Ratner"/>
    <s v="Ontario"/>
    <s v="Ontario"/>
    <s v="Small Business"/>
    <s v="Office Supplies"/>
    <s v="Storage &amp; Organization"/>
    <n v="0.8"/>
  </r>
  <r>
    <n v="43399"/>
    <d v="2009-07-30T00:00:00"/>
    <d v="2009-07-31T00:00:00"/>
    <s v="July"/>
    <s v="2009"/>
    <n v="1"/>
    <b v="0"/>
    <s v="High"/>
    <n v="35"/>
    <n v="59.66"/>
    <n v="0.05"/>
    <s v="Regular Air"/>
    <n v="-33.340000000000003"/>
    <n v="1.68"/>
    <n v="1.57"/>
    <s v="Cari MacIntyre"/>
    <s v="Ontario"/>
    <s v="Ontario"/>
    <s v="Corporate"/>
    <s v="Office Supplies"/>
    <s v="Pens &amp; Art Supplies"/>
    <n v="0.59"/>
  </r>
  <r>
    <n v="43399"/>
    <d v="2009-07-30T00:00:00"/>
    <d v="2009-08-01T00:00:00"/>
    <s v="August"/>
    <s v="2009"/>
    <n v="2"/>
    <b v="0"/>
    <s v="High"/>
    <n v="2"/>
    <n v="377.01600000000002"/>
    <n v="0.1"/>
    <s v="Delivery Truck"/>
    <n v="-201.28"/>
    <n v="218.75"/>
    <n v="69.64"/>
    <s v="Cari MacIntyre"/>
    <s v="Ontario"/>
    <s v="Ontario"/>
    <s v="Corporate"/>
    <s v="Furniture"/>
    <s v="Tables"/>
    <n v="0.77"/>
  </r>
  <r>
    <n v="43399"/>
    <d v="2009-07-30T00:00:00"/>
    <d v="2009-08-01T00:00:00"/>
    <s v="August"/>
    <s v="2009"/>
    <n v="2"/>
    <b v="0"/>
    <s v="High"/>
    <n v="8"/>
    <n v="124.7"/>
    <n v="0"/>
    <s v="Regular Air"/>
    <n v="31.94"/>
    <n v="15.04"/>
    <n v="1.97"/>
    <s v="Cari MacIntyre"/>
    <s v="Ontario"/>
    <s v="Ontario"/>
    <s v="Corporate"/>
    <s v="Office Supplies"/>
    <s v="Paper"/>
    <n v="0.39"/>
  </r>
  <r>
    <n v="43875"/>
    <d v="2011-12-07T00:00:00"/>
    <d v="2011-12-10T00:00:00"/>
    <s v="December"/>
    <s v="2011"/>
    <n v="3"/>
    <b v="0"/>
    <s v="Critical"/>
    <n v="24"/>
    <n v="382.19"/>
    <n v="0.03"/>
    <s v="Express Air"/>
    <n v="11.39"/>
    <n v="14.42"/>
    <n v="6.75"/>
    <s v="Melanie Page"/>
    <s v="Ontario"/>
    <s v="Ontario"/>
    <s v="Corporate"/>
    <s v="Office Supplies"/>
    <s v="Appliances"/>
    <n v="0.52"/>
  </r>
  <r>
    <n v="43875"/>
    <d v="2011-12-07T00:00:00"/>
    <d v="2011-12-09T00:00:00"/>
    <s v="December"/>
    <s v="2011"/>
    <n v="2"/>
    <b v="0"/>
    <s v="Critical"/>
    <n v="17"/>
    <n v="2573.92"/>
    <n v="7.0000000000000007E-2"/>
    <s v="Delivery Truck"/>
    <n v="117.23"/>
    <n v="150.97999999999999"/>
    <n v="143.71"/>
    <s v="Melanie Page"/>
    <s v="Ontario"/>
    <s v="Ontario"/>
    <s v="Corporate"/>
    <s v="Furniture"/>
    <s v="Chairs &amp; Chairmats"/>
    <n v="0.55000000000000004"/>
  </r>
  <r>
    <n v="43875"/>
    <d v="2011-12-07T00:00:00"/>
    <d v="2011-12-09T00:00:00"/>
    <s v="December"/>
    <s v="2011"/>
    <n v="2"/>
    <b v="0"/>
    <s v="Critical"/>
    <n v="40"/>
    <n v="727.64"/>
    <n v="0.01"/>
    <s v="Regular Air"/>
    <n v="27.64"/>
    <n v="17.98"/>
    <n v="8.51"/>
    <s v="Melanie Page"/>
    <s v="Ontario"/>
    <s v="Ontario"/>
    <s v="Corporate"/>
    <s v="Technology"/>
    <s v="Office Machines"/>
    <n v="0.4"/>
  </r>
  <r>
    <n v="43875"/>
    <d v="2011-12-07T00:00:00"/>
    <d v="2011-12-08T00:00:00"/>
    <s v="December"/>
    <s v="2011"/>
    <n v="1"/>
    <b v="0"/>
    <s v="Critical"/>
    <n v="16"/>
    <n v="2795.0039999999999"/>
    <n v="0.02"/>
    <s v="Regular Air"/>
    <n v="311.08999999999997"/>
    <n v="195.99"/>
    <n v="8.99"/>
    <s v="Melanie Page"/>
    <s v="Ontario"/>
    <s v="Ontario"/>
    <s v="Corporate"/>
    <s v="Technology"/>
    <s v="Telephones and Communication"/>
    <n v="0.57999999999999996"/>
  </r>
  <r>
    <n v="43875"/>
    <d v="2011-12-07T00:00:00"/>
    <d v="2011-12-09T00:00:00"/>
    <s v="December"/>
    <s v="2011"/>
    <n v="2"/>
    <b v="0"/>
    <s v="Critical"/>
    <n v="25"/>
    <n v="2564.5774999999999"/>
    <n v="7.0000000000000007E-2"/>
    <s v="Regular Air"/>
    <n v="331.29"/>
    <n v="125.99"/>
    <n v="7.69"/>
    <s v="Melanie Page"/>
    <s v="Ontario"/>
    <s v="Ontario"/>
    <s v="Corporate"/>
    <s v="Technology"/>
    <s v="Telephones and Communication"/>
    <n v="0.57999999999999996"/>
  </r>
  <r>
    <n v="44197"/>
    <d v="2009-01-20T00:00:00"/>
    <d v="2009-01-23T00:00:00"/>
    <s v="January"/>
    <s v="2009"/>
    <n v="3"/>
    <b v="0"/>
    <s v="High"/>
    <n v="27"/>
    <n v="3970.33"/>
    <n v="0.02"/>
    <s v="Delivery Truck"/>
    <n v="-229.79"/>
    <n v="140.97999999999999"/>
    <n v="53.48"/>
    <s v="Cynthia Arntzen"/>
    <s v="Ontario"/>
    <s v="Ontario"/>
    <s v="Small Business"/>
    <s v="Furniture"/>
    <s v="Bookcases"/>
    <n v="0.65"/>
  </r>
  <r>
    <n v="44229"/>
    <d v="2010-05-14T00:00:00"/>
    <d v="2010-05-14T00:00:00"/>
    <s v="May"/>
    <s v="2010"/>
    <n v="0"/>
    <s v="FREE DELIVERY"/>
    <s v="Medium"/>
    <n v="39"/>
    <n v="185.69"/>
    <n v="0.02"/>
    <s v="Regular Air"/>
    <n v="50.16"/>
    <n v="4.84"/>
    <n v="0.71"/>
    <s v="Erin Smith"/>
    <s v="Ontario"/>
    <s v="Ontario"/>
    <s v="Home Office"/>
    <s v="Office Supplies"/>
    <s v="Pens &amp; Art Supplies"/>
    <n v="0.52"/>
  </r>
  <r>
    <n v="44386"/>
    <d v="2012-04-09T00:00:00"/>
    <d v="2012-04-11T00:00:00"/>
    <s v="April"/>
    <s v="2012"/>
    <n v="2"/>
    <b v="0"/>
    <s v="Medium"/>
    <n v="27"/>
    <n v="129.06"/>
    <n v="0.1"/>
    <s v="Regular Air"/>
    <n v="-75.13"/>
    <n v="4.91"/>
    <n v="4.97"/>
    <s v="Chris Selesnick"/>
    <s v="Ontario"/>
    <s v="Ontario"/>
    <s v="Home Office"/>
    <s v="Office Supplies"/>
    <s v="Binders and Binder Accessories"/>
    <n v="0.38"/>
  </r>
  <r>
    <n v="44386"/>
    <d v="2012-04-09T00:00:00"/>
    <d v="2012-04-11T00:00:00"/>
    <s v="April"/>
    <s v="2012"/>
    <n v="2"/>
    <b v="0"/>
    <s v="Medium"/>
    <n v="43"/>
    <n v="1236.6400000000001"/>
    <n v="0.01"/>
    <s v="Regular Air"/>
    <n v="518.80999999999995"/>
    <n v="28.48"/>
    <n v="1.99"/>
    <s v="Chris Selesnick"/>
    <s v="Ontario"/>
    <s v="Ontario"/>
    <s v="Home Office"/>
    <s v="Technology"/>
    <s v="Computer Peripherals"/>
    <n v="0.4"/>
  </r>
  <r>
    <n v="44390"/>
    <d v="2010-12-03T00:00:00"/>
    <d v="2010-12-05T00:00:00"/>
    <s v="December"/>
    <s v="2010"/>
    <n v="2"/>
    <b v="0"/>
    <s v="Not Specified"/>
    <n v="32"/>
    <n v="3234.1"/>
    <n v="0.03"/>
    <s v="Regular Air"/>
    <n v="2033.5"/>
    <n v="99.23"/>
    <n v="8.99"/>
    <s v="Noel Staavos"/>
    <s v="Ontario"/>
    <s v="Ontario"/>
    <s v="Home Office"/>
    <s v="Furniture"/>
    <s v="Office Furnishings"/>
    <n v="0.35"/>
  </r>
  <r>
    <n v="44612"/>
    <d v="2011-03-13T00:00:00"/>
    <d v="2011-03-15T00:00:00"/>
    <s v="March"/>
    <s v="2011"/>
    <n v="2"/>
    <b v="0"/>
    <s v="High"/>
    <n v="6"/>
    <n v="428.72300000000001"/>
    <n v="0.06"/>
    <s v="Regular Air"/>
    <n v="-147.72"/>
    <n v="85.99"/>
    <n v="1.25"/>
    <s v="Dean Braden"/>
    <s v="Ontario"/>
    <s v="Ontario"/>
    <s v="Corporate"/>
    <s v="Technology"/>
    <s v="Telephones and Communication"/>
    <n v="0.39"/>
  </r>
  <r>
    <n v="44614"/>
    <d v="2010-06-14T00:00:00"/>
    <d v="2010-06-18T00:00:00"/>
    <s v="June"/>
    <s v="2010"/>
    <n v="4"/>
    <b v="0"/>
    <s v="low"/>
    <n v="18"/>
    <n v="55.35"/>
    <n v="0"/>
    <s v="Express Air"/>
    <n v="-56.63"/>
    <n v="2.2200000000000002"/>
    <n v="5"/>
    <s v="George Bell"/>
    <s v="Ontario"/>
    <s v="Ontario"/>
    <s v="Corporate"/>
    <s v="Office Supplies"/>
    <s v="Appliances"/>
    <n v="0.55000000000000004"/>
  </r>
  <r>
    <n v="44614"/>
    <d v="2010-06-14T00:00:00"/>
    <d v="2010-06-23T00:00:00"/>
    <s v="June"/>
    <s v="2010"/>
    <n v="9"/>
    <b v="0"/>
    <s v="low"/>
    <n v="27"/>
    <n v="700.35"/>
    <n v="0.06"/>
    <s v="Regular Air"/>
    <n v="-123.01"/>
    <n v="26.31"/>
    <n v="5.89"/>
    <s v="George Bell"/>
    <s v="Ontario"/>
    <s v="Ontario"/>
    <s v="Corporate"/>
    <s v="Technology"/>
    <s v="Computer Peripherals"/>
    <n v="0.75"/>
  </r>
  <r>
    <n v="44615"/>
    <d v="2010-05-09T00:00:00"/>
    <d v="2010-05-10T00:00:00"/>
    <s v="May"/>
    <s v="2010"/>
    <n v="1"/>
    <b v="0"/>
    <s v="Medium"/>
    <n v="19"/>
    <n v="36.369999999999997"/>
    <n v="7.0000000000000007E-2"/>
    <s v="Regular Air"/>
    <n v="-10.26"/>
    <n v="1.88"/>
    <n v="1.49"/>
    <s v="Edward Becker"/>
    <s v="Ontario"/>
    <s v="Ontario"/>
    <s v="Home Office"/>
    <s v="Office Supplies"/>
    <s v="Binders and Binder Accessories"/>
    <n v="0.37"/>
  </r>
  <r>
    <n v="44864"/>
    <d v="2010-06-17T00:00:00"/>
    <d v="2010-06-24T00:00:00"/>
    <s v="June"/>
    <s v="2010"/>
    <n v="7"/>
    <b v="0"/>
    <s v="low"/>
    <n v="25"/>
    <n v="187.55"/>
    <n v="0.1"/>
    <s v="Regular Air"/>
    <n v="-171.41"/>
    <n v="7.77"/>
    <n v="9.23"/>
    <s v="Lena Creighton"/>
    <s v="Ontario"/>
    <s v="Ontario"/>
    <s v="Corporate"/>
    <s v="Office Supplies"/>
    <s v="Appliances"/>
    <n v="0.57999999999999996"/>
  </r>
  <r>
    <n v="44900"/>
    <d v="2010-02-09T00:00:00"/>
    <d v="2010-02-10T00:00:00"/>
    <s v="February"/>
    <s v="2010"/>
    <n v="1"/>
    <b v="0"/>
    <s v="Medium"/>
    <n v="4"/>
    <n v="47.03"/>
    <n v="0.08"/>
    <s v="Regular Air"/>
    <n v="-12.03"/>
    <n v="11.19"/>
    <n v="5.03"/>
    <s v="Joni Sundaresam"/>
    <s v="Ontario"/>
    <s v="Ontario"/>
    <s v="Home Office"/>
    <s v="Office Supplies"/>
    <s v="Paper"/>
    <n v="0.37"/>
  </r>
  <r>
    <n v="44960"/>
    <d v="2011-05-03T00:00:00"/>
    <d v="2011-05-05T00:00:00"/>
    <s v="May"/>
    <s v="2011"/>
    <n v="2"/>
    <b v="0"/>
    <s v="low"/>
    <n v="16"/>
    <n v="112.91"/>
    <n v="0.04"/>
    <s v="Regular Air"/>
    <n v="-72.81"/>
    <n v="6.48"/>
    <n v="8.4"/>
    <s v="Tamara Chand"/>
    <s v="Ontario"/>
    <s v="Ontario"/>
    <s v="Consumer"/>
    <s v="Office Supplies"/>
    <s v="Paper"/>
    <n v="0.37"/>
  </r>
  <r>
    <n v="44960"/>
    <d v="2011-05-03T00:00:00"/>
    <d v="2011-05-03T00:00:00"/>
    <s v="May"/>
    <s v="2011"/>
    <n v="0"/>
    <s v="FREE DELIVERY"/>
    <s v="low"/>
    <n v="22"/>
    <n v="180.92"/>
    <n v="0.1"/>
    <s v="Regular Air"/>
    <n v="-82.54"/>
    <n v="8.57"/>
    <n v="6.14"/>
    <s v="Tamara Chand"/>
    <s v="Ontario"/>
    <s v="Ontario"/>
    <s v="Consumer"/>
    <s v="Office Supplies"/>
    <s v="Scissors, Rulers and Trimmers"/>
    <n v="0.59"/>
  </r>
  <r>
    <n v="44960"/>
    <d v="2011-05-03T00:00:00"/>
    <d v="2011-05-07T00:00:00"/>
    <s v="May"/>
    <s v="2011"/>
    <n v="4"/>
    <b v="0"/>
    <s v="low"/>
    <n v="17"/>
    <n v="31.68"/>
    <n v="0.04"/>
    <s v="Regular Air"/>
    <n v="-23.69"/>
    <n v="1.7"/>
    <n v="1.99"/>
    <s v="Tamara Chand"/>
    <s v="Ontario"/>
    <s v="Ontario"/>
    <s v="Consumer"/>
    <s v="Technology"/>
    <s v="Computer Peripherals"/>
    <n v="0.51"/>
  </r>
  <r>
    <n v="44992"/>
    <d v="2012-12-24T00:00:00"/>
    <d v="2012-12-26T00:00:00"/>
    <s v="December"/>
    <s v="2012"/>
    <n v="2"/>
    <b v="0"/>
    <s v="Critical"/>
    <n v="32"/>
    <n v="1673.53"/>
    <n v="0"/>
    <s v="Regular Air"/>
    <n v="524.73"/>
    <n v="51.98"/>
    <n v="10.17"/>
    <s v="Anthony Witt"/>
    <s v="Ontario"/>
    <s v="Ontario"/>
    <s v="Corporate"/>
    <s v="Technology"/>
    <s v="Office Machines"/>
    <n v="0.37"/>
  </r>
  <r>
    <n v="44992"/>
    <d v="2012-12-24T00:00:00"/>
    <d v="2012-12-26T00:00:00"/>
    <s v="December"/>
    <s v="2012"/>
    <n v="2"/>
    <b v="0"/>
    <s v="Critical"/>
    <n v="32"/>
    <n v="7110.24"/>
    <n v="0.06"/>
    <s v="Delivery Truck"/>
    <n v="-536.16999999999996"/>
    <n v="218.75"/>
    <n v="69.64"/>
    <s v="Anthony Witt"/>
    <s v="Ontario"/>
    <s v="Ontario"/>
    <s v="Corporate"/>
    <s v="Furniture"/>
    <s v="Tables"/>
    <n v="0.72"/>
  </r>
  <r>
    <n v="45125"/>
    <d v="2012-05-28T00:00:00"/>
    <d v="2012-05-29T00:00:00"/>
    <s v="May"/>
    <s v="2012"/>
    <n v="1"/>
    <b v="0"/>
    <s v="Critical"/>
    <n v="6"/>
    <n v="975.5"/>
    <n v="0.09"/>
    <s v="Delivery Truck"/>
    <n v="-252.01"/>
    <n v="160.97999999999999"/>
    <n v="35.020000000000003"/>
    <s v="Erin Smith"/>
    <s v="Ontario"/>
    <s v="Ontario"/>
    <s v="Home Office"/>
    <s v="Furniture"/>
    <s v="Bookcases"/>
    <n v="0.72"/>
  </r>
  <r>
    <n v="45125"/>
    <d v="2012-05-28T00:00:00"/>
    <d v="2012-05-29T00:00:00"/>
    <s v="May"/>
    <s v="2012"/>
    <n v="1"/>
    <b v="0"/>
    <s v="Critical"/>
    <n v="32"/>
    <n v="4834.8"/>
    <n v="0"/>
    <s v="Regular Air"/>
    <n v="1193.1099999999999"/>
    <n v="175.99"/>
    <n v="4.99"/>
    <s v="Erin Smith"/>
    <s v="Ontario"/>
    <s v="Ontario"/>
    <s v="Home Office"/>
    <s v="Technology"/>
    <s v="Telephones and Communication"/>
    <n v="0.59"/>
  </r>
  <r>
    <n v="45190"/>
    <d v="2010-11-19T00:00:00"/>
    <d v="2010-11-19T00:00:00"/>
    <s v="November"/>
    <s v="2010"/>
    <n v="0"/>
    <s v="FREE DELIVERY"/>
    <s v="High"/>
    <n v="13"/>
    <n v="2084.96"/>
    <n v="0"/>
    <s v="Delivery Truck"/>
    <n v="135.26"/>
    <n v="150.97999999999999"/>
    <n v="43.71"/>
    <s v="George Ashbrook"/>
    <s v="Ontario"/>
    <s v="Ontario"/>
    <s v="Small Business"/>
    <s v="Furniture"/>
    <s v="Chairs &amp; Chairmats"/>
    <n v="0.55000000000000004"/>
  </r>
  <r>
    <n v="45414"/>
    <d v="2009-02-11T00:00:00"/>
    <d v="2009-02-12T00:00:00"/>
    <s v="February"/>
    <s v="2009"/>
    <n v="1"/>
    <b v="0"/>
    <s v="Critical"/>
    <n v="17"/>
    <n v="1002.73"/>
    <n v="0.08"/>
    <s v="Regular Air"/>
    <n v="-563.86"/>
    <n v="60.98"/>
    <n v="49"/>
    <s v="George Ashbrook"/>
    <s v="Ontario"/>
    <s v="Ontario"/>
    <s v="Consumer"/>
    <s v="Office Supplies"/>
    <s v="Appliances"/>
    <n v="0.59"/>
  </r>
  <r>
    <n v="45700"/>
    <d v="2012-11-13T00:00:00"/>
    <d v="2012-11-13T00:00:00"/>
    <s v="November"/>
    <s v="2012"/>
    <n v="0"/>
    <s v="FREE DELIVERY"/>
    <s v="High"/>
    <n v="43"/>
    <n v="1704.58"/>
    <n v="0.02"/>
    <s v="Regular Air"/>
    <n v="518.48"/>
    <n v="38.06"/>
    <n v="4.5"/>
    <s v="Nat Carroll"/>
    <s v="Ontario"/>
    <s v="Ontario"/>
    <s v="Home Office"/>
    <s v="Office Supplies"/>
    <s v="Appliances"/>
    <n v="0.56000000000000005"/>
  </r>
  <r>
    <n v="45824"/>
    <d v="2009-12-06T00:00:00"/>
    <d v="2009-12-08T00:00:00"/>
    <s v="December"/>
    <s v="2009"/>
    <n v="2"/>
    <b v="0"/>
    <s v="Not Specified"/>
    <n v="44"/>
    <n v="6123.48"/>
    <n v="0.08"/>
    <s v="Regular Air"/>
    <n v="1232.79"/>
    <n v="140.81"/>
    <n v="24.49"/>
    <s v="Duane Huffman"/>
    <s v="Ontario"/>
    <s v="Ontario"/>
    <s v="Consumer"/>
    <s v="Furniture"/>
    <s v="Chairs &amp; Chairmats"/>
    <n v="0.56999999999999995"/>
  </r>
  <r>
    <n v="45991"/>
    <d v="2011-02-14T00:00:00"/>
    <d v="2011-02-16T00:00:00"/>
    <s v="February"/>
    <s v="2011"/>
    <n v="2"/>
    <b v="0"/>
    <s v="low"/>
    <n v="1"/>
    <n v="131.27000000000001"/>
    <n v="0.1"/>
    <s v="Delivery Truck"/>
    <n v="-68.16"/>
    <n v="100.98"/>
    <n v="35.840000000000003"/>
    <s v="George Ashbrook"/>
    <s v="Ontario"/>
    <s v="Ontario"/>
    <s v="Consumer"/>
    <s v="Furniture"/>
    <s v="Bookcases"/>
    <n v="0.62"/>
  </r>
  <r>
    <n v="45991"/>
    <d v="2011-02-14T00:00:00"/>
    <d v="2011-02-18T00:00:00"/>
    <s v="February"/>
    <s v="2011"/>
    <n v="4"/>
    <b v="0"/>
    <s v="low"/>
    <n v="50"/>
    <n v="196.39"/>
    <n v="7.0000000000000007E-2"/>
    <s v="Regular Air"/>
    <n v="82.6"/>
    <n v="4.13"/>
    <n v="0.5"/>
    <s v="George Ashbrook"/>
    <s v="Ontario"/>
    <s v="Ontario"/>
    <s v="Consumer"/>
    <s v="Office Supplies"/>
    <s v="Labels"/>
    <n v="0.39"/>
  </r>
  <r>
    <n v="46307"/>
    <d v="2011-02-06T00:00:00"/>
    <d v="2011-02-06T00:00:00"/>
    <s v="February"/>
    <s v="2011"/>
    <n v="0"/>
    <s v="FREE DELIVERY"/>
    <s v="Medium"/>
    <n v="32"/>
    <n v="643.53"/>
    <n v="0.05"/>
    <s v="Regular Air"/>
    <n v="175.97"/>
    <n v="19.98"/>
    <n v="5.77"/>
    <s v="Jonathan Howell"/>
    <s v="Ontario"/>
    <s v="Ontario"/>
    <s v="Consumer"/>
    <s v="Office Supplies"/>
    <s v="Paper"/>
    <n v="0.38"/>
  </r>
  <r>
    <n v="46307"/>
    <d v="2011-02-06T00:00:00"/>
    <d v="2011-02-09T00:00:00"/>
    <s v="February"/>
    <s v="2011"/>
    <n v="3"/>
    <b v="0"/>
    <s v="Medium"/>
    <n v="27"/>
    <n v="1217.77"/>
    <n v="0.01"/>
    <s v="Regular Air"/>
    <n v="283.14"/>
    <n v="42.76"/>
    <n v="6.22"/>
    <s v="Jonathan Howell"/>
    <s v="Ontario"/>
    <s v="Ontario"/>
    <s v="Consumer"/>
    <s v="Office Supplies"/>
    <s v="Storage &amp; Organization"/>
    <m/>
  </r>
  <r>
    <n v="46434"/>
    <d v="2010-04-01T00:00:00"/>
    <d v="2010-04-02T00:00:00"/>
    <s v="April"/>
    <s v="2010"/>
    <n v="1"/>
    <b v="0"/>
    <s v="Critical"/>
    <n v="34"/>
    <n v="800.39"/>
    <n v="0.06"/>
    <s v="Regular Air"/>
    <n v="270.29000000000002"/>
    <n v="24.95"/>
    <n v="2.99"/>
    <s v="David Philippe"/>
    <s v="Ontario"/>
    <s v="Ontario"/>
    <s v="Consumer"/>
    <s v="Office Supplies"/>
    <s v="Binders and Binder Accessories"/>
    <n v="0.39"/>
  </r>
  <r>
    <n v="46466"/>
    <d v="2012-02-21T00:00:00"/>
    <d v="2012-02-22T00:00:00"/>
    <s v="February"/>
    <s v="2012"/>
    <n v="1"/>
    <b v="0"/>
    <s v="Medium"/>
    <n v="7"/>
    <n v="271.27"/>
    <n v="0.05"/>
    <s v="Regular Air"/>
    <n v="71.31"/>
    <n v="37.93"/>
    <n v="13.99"/>
    <s v="Matt Hagelstein"/>
    <s v="Ontario"/>
    <s v="Ontario"/>
    <s v="Home Office"/>
    <s v="Furniture"/>
    <s v="Office Furnishings"/>
    <n v="0.67"/>
  </r>
  <r>
    <n v="46528"/>
    <d v="2009-12-06T00:00:00"/>
    <d v="2009-12-08T00:00:00"/>
    <s v="December"/>
    <s v="2009"/>
    <n v="2"/>
    <b v="0"/>
    <s v="Medium"/>
    <n v="43"/>
    <n v="2980.15"/>
    <n v="0.05"/>
    <s v="Express Air"/>
    <n v="-865.98"/>
    <n v="70.709999999999994"/>
    <n v="37.58"/>
    <s v="Edward Nazzal"/>
    <s v="Ontario"/>
    <s v="Ontario"/>
    <s v="Home Office"/>
    <s v="Furniture"/>
    <s v="Office Furnishings"/>
    <n v="0.78"/>
  </r>
  <r>
    <n v="46528"/>
    <d v="2009-12-06T00:00:00"/>
    <d v="2009-12-09T00:00:00"/>
    <s v="December"/>
    <s v="2009"/>
    <n v="3"/>
    <b v="0"/>
    <s v="Medium"/>
    <n v="23"/>
    <n v="476.04"/>
    <n v="0.01"/>
    <s v="Regular Air"/>
    <n v="57.25"/>
    <n v="18.97"/>
    <n v="9.5399999999999991"/>
    <s v="Edward Nazzal"/>
    <s v="Ontario"/>
    <s v="Ontario"/>
    <s v="Home Office"/>
    <s v="Office Supplies"/>
    <s v="Paper"/>
    <n v="0.37"/>
  </r>
  <r>
    <n v="46626"/>
    <d v="2012-06-27T00:00:00"/>
    <d v="2012-07-01T00:00:00"/>
    <s v="July"/>
    <s v="2012"/>
    <n v="4"/>
    <b v="0"/>
    <s v="low"/>
    <n v="8"/>
    <n v="825.96"/>
    <n v="0.01"/>
    <s v="Delivery Truck"/>
    <n v="-276.95"/>
    <n v="95.98"/>
    <n v="58.2"/>
    <s v="Magdelene Morse"/>
    <s v="Ontario"/>
    <s v="Ontario"/>
    <s v="Home Office"/>
    <s v="Furniture"/>
    <s v="Chairs &amp; Chairmats"/>
    <n v="0.57999999999999996"/>
  </r>
  <r>
    <n v="46853"/>
    <d v="2009-05-22T00:00:00"/>
    <d v="2009-05-22T00:00:00"/>
    <s v="May"/>
    <s v="2009"/>
    <n v="0"/>
    <s v="FREE DELIVERY"/>
    <s v="low"/>
    <n v="22"/>
    <n v="5648.69"/>
    <n v="0.03"/>
    <s v="Regular Air"/>
    <n v="1489.8"/>
    <n v="256.99"/>
    <n v="11.25"/>
    <s v="Eudokia Martin"/>
    <s v="Ontario"/>
    <s v="Ontario"/>
    <s v="Home Office"/>
    <s v="Technology"/>
    <s v="Computer Peripherals"/>
    <n v="0.51"/>
  </r>
  <r>
    <n v="46855"/>
    <d v="2010-03-05T00:00:00"/>
    <d v="2010-03-06T00:00:00"/>
    <s v="March"/>
    <s v="2010"/>
    <n v="1"/>
    <b v="0"/>
    <s v="High"/>
    <n v="32"/>
    <n v="53.34"/>
    <n v="0.04"/>
    <s v="Regular Air"/>
    <n v="-4.68"/>
    <n v="1.68"/>
    <n v="0.7"/>
    <s v="Darren Budd"/>
    <s v="Ontario"/>
    <s v="Ontario"/>
    <s v="Corporate"/>
    <s v="Furniture"/>
    <s v="Office Furnishings"/>
    <n v="0.68"/>
  </r>
  <r>
    <n v="46919"/>
    <d v="2009-06-18T00:00:00"/>
    <d v="2009-06-20T00:00:00"/>
    <s v="June"/>
    <s v="2009"/>
    <n v="2"/>
    <b v="0"/>
    <s v="low"/>
    <n v="31"/>
    <n v="4483.92"/>
    <n v="7.0000000000000007E-2"/>
    <s v="Regular Air"/>
    <n v="174.61"/>
    <n v="152.47999999999999"/>
    <n v="6.5"/>
    <s v="Jesus Ocampo"/>
    <s v="Ontario"/>
    <s v="Ontario"/>
    <s v="Small Business"/>
    <s v="Technology"/>
    <s v="Computer Peripherals"/>
    <n v="0.74"/>
  </r>
  <r>
    <n v="46977"/>
    <d v="2012-05-07T00:00:00"/>
    <d v="2012-05-09T00:00:00"/>
    <s v="May"/>
    <s v="2012"/>
    <n v="2"/>
    <b v="0"/>
    <s v="Medium"/>
    <n v="10"/>
    <n v="50.42"/>
    <n v="0.06"/>
    <s v="Regular Air"/>
    <n v="7.25"/>
    <n v="4.82"/>
    <n v="1.49"/>
    <s v="Allen Golden"/>
    <s v="Ontario"/>
    <s v="Ontario"/>
    <s v="Consumer"/>
    <s v="Office Supplies"/>
    <s v="Binders and Binder Accessories"/>
    <n v="0.36"/>
  </r>
  <r>
    <n v="46977"/>
    <d v="2012-05-07T00:00:00"/>
    <d v="2012-05-09T00:00:00"/>
    <s v="May"/>
    <s v="2012"/>
    <n v="2"/>
    <b v="0"/>
    <s v="Medium"/>
    <n v="19"/>
    <n v="2980.3719999999998"/>
    <n v="0.02"/>
    <s v="Regular Air"/>
    <n v="494.63"/>
    <n v="175.99"/>
    <n v="8.99"/>
    <s v="Allen Golden"/>
    <s v="Ontario"/>
    <s v="Ontario"/>
    <s v="Consumer"/>
    <s v="Technology"/>
    <s v="Telephones and Communication"/>
    <n v="0.56999999999999995"/>
  </r>
  <r>
    <n v="47041"/>
    <d v="2012-04-01T00:00:00"/>
    <d v="2012-04-03T00:00:00"/>
    <s v="April"/>
    <s v="2012"/>
    <n v="2"/>
    <b v="0"/>
    <s v="Not Specified"/>
    <n v="35"/>
    <n v="154"/>
    <n v="0.08"/>
    <s v="Regular Air"/>
    <n v="-7.08"/>
    <n v="4.63"/>
    <n v="1.93"/>
    <s v="Cynthia Arntzen"/>
    <s v="Ontario"/>
    <s v="Ontario"/>
    <s v="Home Office"/>
    <s v="Office Supplies"/>
    <s v="Pens &amp; Art Supplies"/>
    <n v="0.52"/>
  </r>
  <r>
    <n v="47301"/>
    <d v="2011-07-17T00:00:00"/>
    <d v="2011-07-22T00:00:00"/>
    <s v="July"/>
    <s v="2011"/>
    <n v="5"/>
    <b v="0"/>
    <s v="low"/>
    <n v="6"/>
    <n v="460.71"/>
    <n v="0.02"/>
    <s v="Regular Air"/>
    <n v="-231.95"/>
    <n v="70.98"/>
    <n v="35"/>
    <s v="Eileen Kiefer"/>
    <s v="Ontario"/>
    <s v="Ontario"/>
    <s v="Consumer"/>
    <s v="Office Supplies"/>
    <s v="Storage &amp; Organization"/>
    <n v="0.8"/>
  </r>
  <r>
    <n v="47714"/>
    <d v="2011-03-10T00:00:00"/>
    <d v="2011-03-11T00:00:00"/>
    <s v="March"/>
    <s v="2011"/>
    <n v="1"/>
    <b v="0"/>
    <s v="Medium"/>
    <n v="29"/>
    <n v="2946.05"/>
    <n v="0.06"/>
    <s v="Delivery Truck"/>
    <n v="-690.21"/>
    <n v="105.49"/>
    <n v="41.64"/>
    <s v="Philip Brown"/>
    <s v="Ontario"/>
    <s v="Ontario"/>
    <s v="Corporate"/>
    <s v="Furniture"/>
    <s v="Tables"/>
    <n v="0.75"/>
  </r>
  <r>
    <n v="48003"/>
    <d v="2012-01-26T00:00:00"/>
    <d v="2012-01-28T00:00:00"/>
    <s v="January"/>
    <s v="2012"/>
    <n v="2"/>
    <b v="0"/>
    <s v="Medium"/>
    <n v="30"/>
    <n v="183.33"/>
    <n v="0.05"/>
    <s v="Regular Air"/>
    <n v="-106.54"/>
    <n v="5.98"/>
    <n v="4.38"/>
    <s v="Darren Budd"/>
    <s v="Ontario"/>
    <s v="Ontario"/>
    <s v="Consumer"/>
    <s v="Technology"/>
    <s v="Computer Peripherals"/>
    <n v="0.75"/>
  </r>
  <r>
    <n v="48003"/>
    <d v="2012-01-26T00:00:00"/>
    <d v="2012-01-28T00:00:00"/>
    <s v="January"/>
    <s v="2012"/>
    <n v="2"/>
    <b v="0"/>
    <s v="Medium"/>
    <n v="12"/>
    <n v="88.06"/>
    <n v="0.04"/>
    <s v="Regular Air"/>
    <n v="-69.05"/>
    <n v="6.48"/>
    <n v="9.68"/>
    <s v="Darren Budd"/>
    <s v="Ontario"/>
    <s v="Ontario"/>
    <s v="Consumer"/>
    <s v="Furniture"/>
    <s v="Office Furnishings"/>
    <n v="0.44"/>
  </r>
  <r>
    <n v="48195"/>
    <d v="2010-11-27T00:00:00"/>
    <d v="2010-11-28T00:00:00"/>
    <s v="November"/>
    <s v="2010"/>
    <n v="1"/>
    <b v="0"/>
    <s v="Not Specified"/>
    <n v="35"/>
    <n v="3337.5165000000002"/>
    <n v="7.0000000000000007E-2"/>
    <s v="Regular Air"/>
    <n v="850.54"/>
    <n v="115.99"/>
    <n v="2.5"/>
    <s v="Ruben Ausman"/>
    <s v="Ontario"/>
    <s v="Ontario"/>
    <s v="Corporate"/>
    <s v="Technology"/>
    <s v="Telephones and Communication"/>
    <n v="0.56999999999999995"/>
  </r>
  <r>
    <n v="48195"/>
    <d v="2010-11-27T00:00:00"/>
    <d v="2010-11-27T00:00:00"/>
    <s v="November"/>
    <s v="2010"/>
    <n v="0"/>
    <s v="FREE DELIVERY"/>
    <s v="Not Specified"/>
    <n v="35"/>
    <n v="1018.402"/>
    <n v="0.09"/>
    <s v="Regular Air"/>
    <n v="296.87"/>
    <n v="35.99"/>
    <n v="5.99"/>
    <s v="Ruben Ausman"/>
    <s v="Ontario"/>
    <s v="Ontario"/>
    <s v="Corporate"/>
    <s v="Technology"/>
    <s v="Telephones and Communication"/>
    <n v="0.38"/>
  </r>
  <r>
    <n v="48195"/>
    <d v="2010-11-27T00:00:00"/>
    <d v="2010-11-28T00:00:00"/>
    <s v="November"/>
    <s v="2010"/>
    <n v="1"/>
    <b v="0"/>
    <s v="Not Specified"/>
    <n v="47"/>
    <n v="2679.1235000000001"/>
    <n v="0.01"/>
    <s v="Regular Air"/>
    <n v="47.28"/>
    <n v="65.989999999999995"/>
    <n v="19.989999999999998"/>
    <s v="Ruben Ausman"/>
    <s v="Ontario"/>
    <s v="Ontario"/>
    <s v="Corporate"/>
    <s v="Technology"/>
    <s v="Telephones and Communication"/>
    <n v="0.59"/>
  </r>
  <r>
    <n v="48357"/>
    <d v="2009-03-28T00:00:00"/>
    <d v="2009-03-28T00:00:00"/>
    <s v="March"/>
    <s v="2009"/>
    <n v="0"/>
    <s v="FREE DELIVERY"/>
    <s v="Not Specified"/>
    <n v="16"/>
    <n v="2365.4299999999998"/>
    <n v="0.04"/>
    <s v="Regular Air"/>
    <n v="619.71"/>
    <n v="150.97999999999999"/>
    <n v="13.99"/>
    <s v="Eileen Kiefer"/>
    <s v="Ontario"/>
    <s v="Ontario"/>
    <s v="Consumer"/>
    <s v="Technology"/>
    <s v="Office Machines"/>
    <n v="0.38"/>
  </r>
  <r>
    <n v="48615"/>
    <d v="2012-12-03T00:00:00"/>
    <d v="2012-12-07T00:00:00"/>
    <s v="December"/>
    <s v="2012"/>
    <n v="4"/>
    <b v="0"/>
    <s v="low"/>
    <n v="4"/>
    <n v="16.91"/>
    <n v="0.08"/>
    <s v="Regular Air"/>
    <n v="0.21"/>
    <n v="4.13"/>
    <n v="0.5"/>
    <s v="George Bell"/>
    <s v="Ontario"/>
    <s v="Ontario"/>
    <s v="Corporate"/>
    <s v="Office Supplies"/>
    <s v="Labels"/>
    <n v="0.39"/>
  </r>
  <r>
    <n v="48615"/>
    <d v="2012-12-03T00:00:00"/>
    <d v="2012-12-08T00:00:00"/>
    <s v="December"/>
    <s v="2012"/>
    <n v="5"/>
    <b v="0"/>
    <s v="low"/>
    <n v="8"/>
    <n v="464.66"/>
    <n v="0.04"/>
    <s v="Regular Air"/>
    <n v="219.02"/>
    <n v="54.74"/>
    <n v="14.83"/>
    <s v="George Bell"/>
    <s v="Ontario"/>
    <s v="Ontario"/>
    <s v="Corporate"/>
    <s v="Furniture"/>
    <s v="Office Furnishings"/>
    <n v="0.54"/>
  </r>
  <r>
    <n v="48642"/>
    <d v="2010-02-01T00:00:00"/>
    <d v="2010-02-03T00:00:00"/>
    <s v="February"/>
    <s v="2010"/>
    <n v="2"/>
    <b v="0"/>
    <s v="High"/>
    <n v="4"/>
    <n v="37.729999999999997"/>
    <n v="0.06"/>
    <s v="Regular Air"/>
    <n v="-13.72"/>
    <n v="8.67"/>
    <n v="3.5"/>
    <s v="Matt Collister"/>
    <s v="Ontario"/>
    <s v="Ontario"/>
    <s v="Home Office"/>
    <s v="Office Supplies"/>
    <s v="Appliances"/>
    <n v="0.57999999999999996"/>
  </r>
  <r>
    <n v="48642"/>
    <d v="2010-02-01T00:00:00"/>
    <d v="2010-02-02T00:00:00"/>
    <s v="February"/>
    <s v="2010"/>
    <n v="1"/>
    <b v="0"/>
    <s v="High"/>
    <n v="5"/>
    <n v="519.69000000000005"/>
    <n v="0.02"/>
    <s v="Express Air"/>
    <n v="-122.09"/>
    <n v="100.98"/>
    <n v="7.18"/>
    <s v="Matt Collister"/>
    <s v="Ontario"/>
    <s v="Ontario"/>
    <s v="Home Office"/>
    <s v="Technology"/>
    <s v="Computer Peripherals"/>
    <n v="0.4"/>
  </r>
  <r>
    <n v="48710"/>
    <d v="2009-11-25T00:00:00"/>
    <d v="2009-11-26T00:00:00"/>
    <s v="November"/>
    <s v="2009"/>
    <n v="1"/>
    <b v="0"/>
    <s v="Medium"/>
    <n v="4"/>
    <n v="29.24"/>
    <n v="0.01"/>
    <s v="Regular Air"/>
    <n v="-1.73"/>
    <n v="6.98"/>
    <n v="1.6"/>
    <s v="Cynthia Arntzen"/>
    <s v="Ontario"/>
    <s v="Ontario"/>
    <s v="Home Office"/>
    <s v="Office Supplies"/>
    <s v="Paper"/>
    <n v="0.38"/>
  </r>
  <r>
    <n v="49094"/>
    <d v="2012-09-03T00:00:00"/>
    <d v="2012-09-05T00:00:00"/>
    <s v="September"/>
    <s v="2012"/>
    <n v="2"/>
    <b v="0"/>
    <s v="Critical"/>
    <n v="31"/>
    <n v="846.85"/>
    <n v="0.03"/>
    <s v="Regular Air"/>
    <n v="-25.98"/>
    <n v="27.48"/>
    <n v="4"/>
    <s v="Brian Stugart"/>
    <s v="Ontario"/>
    <s v="Ontario"/>
    <s v="Consumer"/>
    <s v="Technology"/>
    <s v="Computer Peripherals"/>
    <n v="0.75"/>
  </r>
  <r>
    <n v="49125"/>
    <d v="2009-03-29T00:00:00"/>
    <d v="2009-03-31T00:00:00"/>
    <s v="March"/>
    <s v="2009"/>
    <n v="2"/>
    <b v="0"/>
    <s v="Not Specified"/>
    <n v="29"/>
    <n v="177.41"/>
    <n v="0.05"/>
    <s v="Express Air"/>
    <n v="-116.05"/>
    <n v="5.78"/>
    <n v="7.64"/>
    <s v="Edward Becker"/>
    <s v="Ontario"/>
    <s v="Ontario"/>
    <s v="Corporate"/>
    <s v="Office Supplies"/>
    <s v="Paper"/>
    <n v="0.36"/>
  </r>
  <r>
    <n v="49216"/>
    <d v="2009-03-19T00:00:00"/>
    <d v="2009-03-19T00:00:00"/>
    <s v="March"/>
    <s v="2009"/>
    <n v="0"/>
    <s v="FREE DELIVERY"/>
    <s v="High"/>
    <n v="28"/>
    <n v="96.71"/>
    <n v="0.01"/>
    <s v="Regular Air"/>
    <n v="-72.44"/>
    <n v="3.28"/>
    <n v="3.97"/>
    <s v="Noah Childs"/>
    <s v="Ontario"/>
    <s v="Ontario"/>
    <s v="Home Office"/>
    <s v="Office Supplies"/>
    <s v="Pens &amp; Art Supplies"/>
    <n v="0.56000000000000005"/>
  </r>
  <r>
    <n v="49538"/>
    <d v="2010-03-17T00:00:00"/>
    <d v="2010-03-21T00:00:00"/>
    <s v="March"/>
    <s v="2010"/>
    <n v="4"/>
    <b v="0"/>
    <s v="low"/>
    <n v="29"/>
    <n v="730.51"/>
    <n v="0.08"/>
    <s v="Regular Air"/>
    <n v="217.57"/>
    <n v="26.38"/>
    <n v="5.58"/>
    <s v="Darren Budd"/>
    <s v="Ontario"/>
    <s v="Ontario"/>
    <s v="Consumer"/>
    <s v="Furniture"/>
    <s v="Office Furnishings"/>
    <n v="0.62"/>
  </r>
  <r>
    <n v="49730"/>
    <d v="2009-01-04T00:00:00"/>
    <d v="2009-01-05T00:00:00"/>
    <s v="January"/>
    <s v="2009"/>
    <n v="1"/>
    <b v="0"/>
    <s v="High"/>
    <n v="3"/>
    <n v="1039.56"/>
    <n v="0.06"/>
    <s v="Delivery Truck"/>
    <n v="-394.69"/>
    <n v="350.98"/>
    <n v="30"/>
    <s v="Dave Hallsten"/>
    <s v="Ontario"/>
    <s v="Ontario"/>
    <s v="Home Office"/>
    <s v="Furniture"/>
    <s v="Chairs &amp; Chairmats"/>
    <n v="0.61"/>
  </r>
  <r>
    <n v="49924"/>
    <d v="2011-05-25T00:00:00"/>
    <d v="2011-05-27T00:00:00"/>
    <s v="May"/>
    <s v="2011"/>
    <n v="2"/>
    <b v="0"/>
    <s v="Critical"/>
    <n v="48"/>
    <n v="204.15"/>
    <n v="7.0000000000000007E-2"/>
    <s v="Regular Air"/>
    <n v="-155.53"/>
    <n v="4.24"/>
    <n v="5.41"/>
    <s v="Edward Nazzal"/>
    <s v="Ontario"/>
    <s v="Ontario"/>
    <s v="Home Office"/>
    <s v="Office Supplies"/>
    <s v="Binders and Binder Accessories"/>
    <n v="0.35"/>
  </r>
  <r>
    <n v="49924"/>
    <d v="2011-05-25T00:00:00"/>
    <d v="2011-05-27T00:00:00"/>
    <s v="May"/>
    <s v="2011"/>
    <n v="2"/>
    <b v="0"/>
    <s v="Critical"/>
    <n v="13"/>
    <n v="33.11"/>
    <n v="0.08"/>
    <s v="Regular Air"/>
    <n v="-35.96"/>
    <n v="2.23"/>
    <n v="4.57"/>
    <s v="Edward Nazzal"/>
    <s v="Ontario"/>
    <s v="Ontario"/>
    <s v="Home Office"/>
    <s v="Furniture"/>
    <s v="Office Furnishings"/>
    <n v="0.41"/>
  </r>
  <r>
    <n v="50306"/>
    <d v="2011-05-20T00:00:00"/>
    <d v="2011-05-22T00:00:00"/>
    <s v="May"/>
    <s v="2011"/>
    <n v="2"/>
    <b v="0"/>
    <s v="Medium"/>
    <n v="34"/>
    <n v="2010.89"/>
    <n v="0.09"/>
    <s v="Regular Air"/>
    <n v="564.07000000000005"/>
    <n v="63.98"/>
    <n v="11.55"/>
    <s v="Anemone Ratner"/>
    <s v="Ontario"/>
    <s v="Ontario"/>
    <s v="Small Business"/>
    <s v="Office Supplies"/>
    <s v="Binders and Binder Accessories"/>
    <n v="0.38"/>
  </r>
  <r>
    <n v="50566"/>
    <d v="2011-09-07T00:00:00"/>
    <d v="2011-09-09T00:00:00"/>
    <s v="September"/>
    <s v="2011"/>
    <n v="2"/>
    <b v="0"/>
    <s v="Not Specified"/>
    <n v="48"/>
    <n v="389.28"/>
    <n v="0.1"/>
    <s v="Regular Air"/>
    <n v="-37.43"/>
    <n v="8.67"/>
    <n v="3.5"/>
    <s v="Dan Lawera"/>
    <s v="Ontario"/>
    <s v="Ontario"/>
    <s v="Corporate"/>
    <s v="Office Supplies"/>
    <s v="Appliances"/>
    <n v="0.57999999999999996"/>
  </r>
  <r>
    <n v="50823"/>
    <d v="2009-07-21T00:00:00"/>
    <d v="2009-07-26T00:00:00"/>
    <s v="July"/>
    <s v="2009"/>
    <n v="5"/>
    <b v="0"/>
    <s v="low"/>
    <n v="12"/>
    <n v="1244.72"/>
    <n v="0.04"/>
    <s v="Regular Air"/>
    <n v="269.94"/>
    <n v="100.98"/>
    <n v="7.18"/>
    <s v="Nancy Lomonaco"/>
    <s v="Ontario"/>
    <s v="Ontario"/>
    <s v="Home Office"/>
    <s v="Technology"/>
    <s v="Computer Peripherals"/>
    <n v="0.4"/>
  </r>
  <r>
    <n v="50854"/>
    <d v="2011-12-17T00:00:00"/>
    <d v="2011-12-17T00:00:00"/>
    <s v="December"/>
    <s v="2011"/>
    <n v="0"/>
    <s v="FREE DELIVERY"/>
    <s v="Critical"/>
    <n v="27"/>
    <n v="137.5"/>
    <n v="7.0000000000000007E-2"/>
    <s v="Regular Air"/>
    <n v="-64.239999999999995"/>
    <n v="4.9800000000000004"/>
    <n v="4.95"/>
    <s v="Dan Lawera"/>
    <s v="Ontario"/>
    <s v="Ontario"/>
    <s v="Corporate"/>
    <s v="Office Supplies"/>
    <s v="Binders and Binder Accessories"/>
    <n v="0.37"/>
  </r>
  <r>
    <n v="50854"/>
    <d v="2011-12-17T00:00:00"/>
    <d v="2011-12-19T00:00:00"/>
    <s v="December"/>
    <s v="2011"/>
    <n v="2"/>
    <b v="0"/>
    <s v="Critical"/>
    <n v="12"/>
    <n v="5744.24"/>
    <n v="0.09"/>
    <s v="Delivery Truck"/>
    <n v="1118.17"/>
    <n v="500.98"/>
    <n v="28.14"/>
    <s v="Dan Lawera"/>
    <s v="Ontario"/>
    <s v="Ontario"/>
    <s v="Corporate"/>
    <s v="Technology"/>
    <s v="Office Machines"/>
    <n v="0.38"/>
  </r>
  <r>
    <n v="50854"/>
    <d v="2011-12-17T00:00:00"/>
    <d v="2011-12-17T00:00:00"/>
    <s v="December"/>
    <s v="2011"/>
    <n v="0"/>
    <s v="FREE DELIVERY"/>
    <s v="Critical"/>
    <n v="42"/>
    <n v="452.15"/>
    <n v="0.06"/>
    <s v="Express Air"/>
    <n v="25.79"/>
    <n v="10.98"/>
    <n v="3.37"/>
    <s v="Dan Lawera"/>
    <s v="Ontario"/>
    <s v="Ontario"/>
    <s v="Corporate"/>
    <s v="Office Supplies"/>
    <s v="Scissors, Rulers and Trimmers"/>
    <n v="0.56999999999999995"/>
  </r>
  <r>
    <n v="51109"/>
    <d v="2012-11-08T00:00:00"/>
    <d v="2012-11-10T00:00:00"/>
    <s v="November"/>
    <s v="2012"/>
    <n v="2"/>
    <b v="0"/>
    <s v="High"/>
    <n v="28"/>
    <n v="112.05"/>
    <n v="0.04"/>
    <s v="Regular Air"/>
    <n v="26.21"/>
    <n v="4"/>
    <n v="1.3"/>
    <s v="Theresa Coyne"/>
    <s v="Ontario"/>
    <s v="Ontario"/>
    <s v="Home Office"/>
    <s v="Office Supplies"/>
    <s v="Paper"/>
    <n v="0.37"/>
  </r>
  <r>
    <n v="51395"/>
    <d v="2010-06-09T00:00:00"/>
    <d v="2010-06-14T00:00:00"/>
    <s v="June"/>
    <s v="2010"/>
    <n v="5"/>
    <b v="0"/>
    <s v="low"/>
    <n v="26"/>
    <n v="78.22"/>
    <n v="0.03"/>
    <s v="Regular Air"/>
    <n v="32.5"/>
    <n v="2.88"/>
    <n v="0.5"/>
    <s v="Lena Creighton"/>
    <s v="Ontario"/>
    <s v="Ontario"/>
    <s v="Corporate"/>
    <s v="Office Supplies"/>
    <s v="Labels"/>
    <n v="0.36"/>
  </r>
  <r>
    <n v="51395"/>
    <d v="2010-06-09T00:00:00"/>
    <d v="2010-06-13T00:00:00"/>
    <s v="June"/>
    <s v="2010"/>
    <n v="4"/>
    <b v="0"/>
    <s v="low"/>
    <n v="10"/>
    <n v="51.65"/>
    <n v="0.1"/>
    <s v="Regular Air"/>
    <n v="-32.130000000000003"/>
    <n v="4.9800000000000004"/>
    <n v="5.49"/>
    <s v="Lena Creighton"/>
    <s v="Ontario"/>
    <s v="Ontario"/>
    <s v="Corporate"/>
    <s v="Office Supplies"/>
    <s v="Paper"/>
    <n v="0.38"/>
  </r>
  <r>
    <n v="51559"/>
    <d v="2012-03-04T00:00:00"/>
    <d v="2012-03-13T00:00:00"/>
    <s v="March"/>
    <s v="2012"/>
    <n v="9"/>
    <b v="0"/>
    <s v="low"/>
    <n v="34"/>
    <n v="823.98"/>
    <n v="0.09"/>
    <s v="Regular Air"/>
    <n v="129.81"/>
    <n v="25.98"/>
    <n v="4.08"/>
    <s v="David Philippe"/>
    <s v="Ontario"/>
    <s v="Ontario"/>
    <s v="Consumer"/>
    <s v="Office Supplies"/>
    <s v="Pens &amp; Art Supplies"/>
    <n v="0.56999999999999995"/>
  </r>
  <r>
    <n v="51813"/>
    <d v="2012-12-21T00:00:00"/>
    <d v="2012-12-23T00:00:00"/>
    <s v="December"/>
    <s v="2012"/>
    <n v="2"/>
    <b v="0"/>
    <s v="Not Specified"/>
    <n v="13"/>
    <n v="1390.17"/>
    <n v="7.0000000000000007E-2"/>
    <s v="Regular Air"/>
    <n v="-469.84"/>
    <n v="110.98"/>
    <n v="35"/>
    <s v="Lena Creighton"/>
    <s v="Ontario"/>
    <s v="Ontario"/>
    <s v="Corporate"/>
    <s v="Office Supplies"/>
    <s v="Storage &amp; Organization"/>
    <n v="0.82"/>
  </r>
  <r>
    <n v="51937"/>
    <d v="2009-02-27T00:00:00"/>
    <d v="2009-02-27T00:00:00"/>
    <s v="February"/>
    <s v="2009"/>
    <n v="0"/>
    <s v="FREE DELIVERY"/>
    <s v="High"/>
    <n v="39"/>
    <n v="11613.13"/>
    <n v="0.05"/>
    <s v="Delivery Truck"/>
    <n v="2816.21"/>
    <n v="294.62"/>
    <n v="42.52"/>
    <s v="James Lanier"/>
    <s v="Ontario"/>
    <s v="Ontario"/>
    <s v="Corporate"/>
    <s v="Office Supplies"/>
    <s v="Appliances"/>
    <n v="0.56999999999999995"/>
  </r>
  <r>
    <n v="52098"/>
    <d v="2010-03-10T00:00:00"/>
    <d v="2010-03-10T00:00:00"/>
    <s v="March"/>
    <s v="2010"/>
    <n v="0"/>
    <s v="FREE DELIVERY"/>
    <s v="Medium"/>
    <n v="19"/>
    <n v="812.06"/>
    <n v="0"/>
    <s v="Regular Air"/>
    <n v="220.07"/>
    <n v="39.06"/>
    <n v="10.55"/>
    <s v="Darren Budd"/>
    <s v="Ontario"/>
    <s v="Ontario"/>
    <s v="Corporate"/>
    <s v="Furniture"/>
    <s v="Chairs &amp; Chairmats"/>
    <n v="0.61"/>
  </r>
  <r>
    <n v="52102"/>
    <d v="2010-09-12T00:00:00"/>
    <d v="2010-09-12T00:00:00"/>
    <s v="September"/>
    <s v="2010"/>
    <n v="0"/>
    <s v="FREE DELIVERY"/>
    <s v="Medium"/>
    <n v="8"/>
    <n v="104.27"/>
    <n v="0.03"/>
    <s v="Regular Air"/>
    <n v="-23.61"/>
    <n v="11.97"/>
    <n v="5.81"/>
    <s v="Philip Brown"/>
    <s v="Ontario"/>
    <s v="Ontario"/>
    <s v="Corporate"/>
    <s v="Office Supplies"/>
    <s v="Pens &amp; Art Supplies"/>
    <n v="0.6"/>
  </r>
  <r>
    <n v="52135"/>
    <d v="2010-03-24T00:00:00"/>
    <d v="2010-03-26T00:00:00"/>
    <s v="March"/>
    <s v="2010"/>
    <n v="2"/>
    <b v="0"/>
    <s v="low"/>
    <n v="38"/>
    <n v="3922.96"/>
    <n v="0.04"/>
    <s v="Regular Air"/>
    <n v="863.57"/>
    <n v="99.99"/>
    <n v="19.989999999999998"/>
    <s v="Jeremy Ellison"/>
    <s v="Ontario"/>
    <s v="Ontario"/>
    <s v="Small Business"/>
    <s v="Technology"/>
    <s v="Computer Peripherals"/>
    <n v="0.5"/>
  </r>
  <r>
    <n v="52162"/>
    <d v="2011-11-01T00:00:00"/>
    <d v="2011-11-01T00:00:00"/>
    <s v="November"/>
    <s v="2011"/>
    <n v="0"/>
    <s v="FREE DELIVERY"/>
    <s v="Not Specified"/>
    <n v="39"/>
    <n v="261.16000000000003"/>
    <n v="7.0000000000000007E-2"/>
    <s v="Regular Air"/>
    <n v="-220.3"/>
    <n v="6.48"/>
    <n v="9.68"/>
    <s v="Darren Budd"/>
    <s v="Ontario"/>
    <s v="Ontario"/>
    <s v="Home Office"/>
    <s v="Furniture"/>
    <s v="Bookcases"/>
    <n v="0.56000000000000005"/>
  </r>
  <r>
    <n v="52162"/>
    <d v="2011-11-01T00:00:00"/>
    <d v="2011-11-02T00:00:00"/>
    <s v="November"/>
    <s v="2011"/>
    <n v="1"/>
    <b v="0"/>
    <s v="Not Specified"/>
    <n v="47"/>
    <n v="155.22"/>
    <n v="7.0000000000000007E-2"/>
    <s v="Regular Air"/>
    <n v="23.34"/>
    <n v="3.29"/>
    <n v="1.35"/>
    <s v="Darren Budd"/>
    <s v="Ontario"/>
    <s v="Ontario"/>
    <s v="Home Office"/>
    <s v="Furniture"/>
    <s v="Chairs &amp; Chairmats"/>
    <n v="0.55000000000000004"/>
  </r>
  <r>
    <n v="52256"/>
    <d v="2010-11-04T00:00:00"/>
    <d v="2010-11-06T00:00:00"/>
    <s v="November"/>
    <s v="2010"/>
    <n v="2"/>
    <b v="0"/>
    <s v="Not Specified"/>
    <n v="23"/>
    <n v="1236.954"/>
    <n v="0.06"/>
    <s v="Regular Air"/>
    <n v="119.89"/>
    <n v="65.989999999999995"/>
    <n v="4.2"/>
    <s v="Cari MacIntyre"/>
    <s v="Ontario"/>
    <s v="Ontario"/>
    <s v="Corporate"/>
    <s v="Technology"/>
    <s v="Telephones and Communication"/>
    <n v="0.59"/>
  </r>
  <r>
    <n v="52391"/>
    <d v="2009-12-12T00:00:00"/>
    <d v="2009-12-14T00:00:00"/>
    <s v="December"/>
    <s v="2009"/>
    <n v="2"/>
    <b v="0"/>
    <s v="High"/>
    <n v="36"/>
    <n v="1072.3599999999999"/>
    <n v="0.04"/>
    <s v="Regular Air"/>
    <n v="440.48"/>
    <n v="29.14"/>
    <n v="4.8600000000000003"/>
    <s v="Alan Hwang"/>
    <s v="Ontario"/>
    <s v="Ontario"/>
    <s v="Corporate"/>
    <s v="Office Supplies"/>
    <s v="Paper"/>
    <n v="0.38"/>
  </r>
  <r>
    <n v="52391"/>
    <d v="2009-12-12T00:00:00"/>
    <d v="2009-12-14T00:00:00"/>
    <s v="December"/>
    <s v="2009"/>
    <n v="2"/>
    <b v="0"/>
    <s v="High"/>
    <n v="39"/>
    <n v="857.84"/>
    <n v="0.02"/>
    <s v="Regular Air"/>
    <n v="-309.43"/>
    <n v="20.89"/>
    <n v="11.52"/>
    <s v="Alan Hwang"/>
    <s v="Ontario"/>
    <s v="Ontario"/>
    <s v="Corporate"/>
    <s v="Office Supplies"/>
    <s v="Storage &amp; Organization"/>
    <n v="0.83"/>
  </r>
  <r>
    <n v="52642"/>
    <d v="2011-06-14T00:00:00"/>
    <d v="2011-06-18T00:00:00"/>
    <s v="June"/>
    <s v="2011"/>
    <n v="4"/>
    <b v="0"/>
    <s v="low"/>
    <n v="9"/>
    <n v="742.84"/>
    <n v="0.01"/>
    <s v="Delivery Truck"/>
    <n v="-320.7"/>
    <n v="70.98"/>
    <n v="59.81"/>
    <s v="Magdelene Morse"/>
    <s v="Ontario"/>
    <s v="Ontario"/>
    <s v="Home Office"/>
    <s v="Furniture"/>
    <s v="Chairs &amp; Chairmats"/>
    <n v="0.6"/>
  </r>
  <r>
    <n v="52642"/>
    <d v="2011-06-14T00:00:00"/>
    <d v="2011-06-21T00:00:00"/>
    <s v="June"/>
    <s v="2011"/>
    <n v="7"/>
    <b v="0"/>
    <s v="low"/>
    <n v="14"/>
    <n v="2070.6799999999998"/>
    <n v="0.03"/>
    <s v="Regular Air"/>
    <n v="-281.67"/>
    <n v="152.47999999999999"/>
    <n v="4"/>
    <s v="Magdelene Morse"/>
    <s v="Ontario"/>
    <s v="Ontario"/>
    <s v="Home Office"/>
    <s v="Technology"/>
    <s v="Computer Peripherals"/>
    <n v="0.79"/>
  </r>
  <r>
    <n v="52642"/>
    <d v="2011-06-14T00:00:00"/>
    <d v="2011-06-21T00:00:00"/>
    <s v="June"/>
    <s v="2011"/>
    <n v="7"/>
    <b v="0"/>
    <s v="low"/>
    <n v="15"/>
    <n v="764.13"/>
    <n v="0.09"/>
    <s v="Regular Air"/>
    <n v="276.98"/>
    <n v="55.98"/>
    <n v="4.8600000000000003"/>
    <s v="Magdelene Morse"/>
    <s v="Ontario"/>
    <s v="Ontario"/>
    <s v="Home Office"/>
    <s v="Office Supplies"/>
    <s v="Paper"/>
    <n v="0.36"/>
  </r>
  <r>
    <n v="52645"/>
    <d v="2012-03-07T00:00:00"/>
    <d v="2012-03-12T00:00:00"/>
    <s v="March"/>
    <s v="2012"/>
    <n v="5"/>
    <b v="0"/>
    <s v="low"/>
    <n v="11"/>
    <n v="64.34"/>
    <n v="0.09"/>
    <s v="Regular Air"/>
    <n v="-8.3699999999999992"/>
    <n v="5.85"/>
    <n v="2.27"/>
    <s v="Alan Hwang"/>
    <s v="Ontario"/>
    <s v="Ontario"/>
    <s v="Corporate"/>
    <s v="Office Supplies"/>
    <s v="Pens &amp; Art Supplies"/>
    <n v="0.56000000000000005"/>
  </r>
  <r>
    <n v="52645"/>
    <d v="2012-03-07T00:00:00"/>
    <d v="2012-03-16T00:00:00"/>
    <s v="March"/>
    <s v="2012"/>
    <n v="9"/>
    <b v="0"/>
    <s v="low"/>
    <n v="10"/>
    <n v="693.02"/>
    <n v="7.0000000000000007E-2"/>
    <s v="Regular Air"/>
    <n v="97.36"/>
    <n v="70.97"/>
    <n v="3.5"/>
    <s v="Alan Hwang"/>
    <s v="Ontario"/>
    <s v="Ontario"/>
    <s v="Corporate"/>
    <s v="Office Supplies"/>
    <s v="Appliances"/>
    <n v="0.59"/>
  </r>
  <r>
    <n v="52711"/>
    <d v="2011-09-23T00:00:00"/>
    <d v="2011-09-23T00:00:00"/>
    <s v="September"/>
    <s v="2011"/>
    <n v="0"/>
    <s v="FREE DELIVERY"/>
    <s v="Not Specified"/>
    <n v="37"/>
    <n v="201.14"/>
    <n v="0.08"/>
    <s v="Regular Air"/>
    <n v="-51.25"/>
    <n v="5.81"/>
    <n v="3.37"/>
    <s v="Aimee Bixby"/>
    <s v="Ontario"/>
    <s v="Ontario"/>
    <s v="Home Office"/>
    <s v="Office Supplies"/>
    <s v="Rubber Bands"/>
    <n v="0.54"/>
  </r>
  <r>
    <n v="52896"/>
    <d v="2010-10-22T00:00:00"/>
    <d v="2010-10-24T00:00:00"/>
    <s v="October"/>
    <s v="2010"/>
    <n v="2"/>
    <b v="0"/>
    <s v="High"/>
    <n v="9"/>
    <n v="48.26"/>
    <n v="0.09"/>
    <s v="Express Air"/>
    <n v="2.76"/>
    <n v="5.18"/>
    <n v="2.04"/>
    <s v="Lena Creighton"/>
    <s v="Ontario"/>
    <s v="Ontario"/>
    <s v="Home Office"/>
    <s v="Office Supplies"/>
    <s v="Paper"/>
    <n v="0.36"/>
  </r>
  <r>
    <n v="52896"/>
    <d v="2010-10-22T00:00:00"/>
    <d v="2010-10-23T00:00:00"/>
    <s v="October"/>
    <s v="2010"/>
    <n v="1"/>
    <b v="0"/>
    <s v="High"/>
    <n v="6"/>
    <n v="1718.43"/>
    <n v="0"/>
    <s v="Delivery Truck"/>
    <n v="-192.49"/>
    <n v="259.70999999999998"/>
    <n v="66.67"/>
    <s v="Lena Creighton"/>
    <s v="Ontario"/>
    <s v="Ontario"/>
    <s v="Home Office"/>
    <s v="Furniture"/>
    <s v="Tables"/>
    <n v="0.65"/>
  </r>
  <r>
    <n v="52999"/>
    <d v="2012-04-25T00:00:00"/>
    <d v="2012-04-27T00:00:00"/>
    <s v="April"/>
    <s v="2012"/>
    <n v="2"/>
    <b v="0"/>
    <s v="Not Specified"/>
    <n v="5"/>
    <n v="43.61"/>
    <n v="0.04"/>
    <s v="Express Air"/>
    <n v="22.85"/>
    <n v="7.59"/>
    <n v="4"/>
    <s v="Eugene Hildebrand"/>
    <s v="Ontario"/>
    <s v="Ontario"/>
    <s v="Home Office"/>
    <s v="Furniture"/>
    <s v="Office Furnishings"/>
    <n v="0.42"/>
  </r>
  <r>
    <n v="52999"/>
    <d v="2012-04-25T00:00:00"/>
    <d v="2012-04-27T00:00:00"/>
    <s v="April"/>
    <s v="2012"/>
    <n v="2"/>
    <b v="0"/>
    <s v="Not Specified"/>
    <n v="39"/>
    <n v="343.05"/>
    <n v="0.05"/>
    <s v="Regular Air"/>
    <n v="98.86"/>
    <n v="9.11"/>
    <n v="2.15"/>
    <s v="Eugene Hildebrand"/>
    <s v="Ontario"/>
    <s v="Ontario"/>
    <s v="Home Office"/>
    <s v="Office Supplies"/>
    <s v="Paper"/>
    <n v="0.4"/>
  </r>
  <r>
    <n v="52999"/>
    <d v="2012-04-25T00:00:00"/>
    <d v="2012-04-25T00:00:00"/>
    <s v="April"/>
    <s v="2012"/>
    <n v="0"/>
    <s v="FREE DELIVERY"/>
    <s v="Not Specified"/>
    <n v="7"/>
    <n v="44.63"/>
    <n v="0.1"/>
    <s v="Regular Air"/>
    <n v="-21.19"/>
    <n v="5.78"/>
    <n v="5.67"/>
    <s v="Eugene Hildebrand"/>
    <s v="Ontario"/>
    <s v="Ontario"/>
    <s v="Home Office"/>
    <s v="Office Supplies"/>
    <s v="Paper"/>
    <n v="0.36"/>
  </r>
  <r>
    <n v="53254"/>
    <d v="2009-08-18T00:00:00"/>
    <d v="2009-08-21T00:00:00"/>
    <s v="August"/>
    <s v="2009"/>
    <n v="3"/>
    <b v="0"/>
    <s v="Medium"/>
    <n v="34"/>
    <n v="5442.1419999999998"/>
    <n v="0"/>
    <s v="Regular Air"/>
    <n v="1640.3"/>
    <n v="175.99"/>
    <n v="4.99"/>
    <s v="Noel Staavos"/>
    <s v="Ontario"/>
    <s v="Ontario"/>
    <s v="Home Office"/>
    <s v="Technology"/>
    <s v="Telephones and Communication"/>
    <n v="0.59"/>
  </r>
  <r>
    <n v="53281"/>
    <d v="2009-04-02T00:00:00"/>
    <d v="2009-04-04T00:00:00"/>
    <s v="April"/>
    <s v="2009"/>
    <n v="2"/>
    <b v="0"/>
    <s v="Critical"/>
    <n v="40"/>
    <n v="14075.99"/>
    <n v="0.08"/>
    <s v="Delivery Truck"/>
    <n v="1894.14"/>
    <n v="355.98"/>
    <n v="58.92"/>
    <s v="Philip Brown"/>
    <s v="Ontario"/>
    <s v="Ontario"/>
    <s v="Corporate"/>
    <s v="Furniture"/>
    <s v="Chairs &amp; Chairmats"/>
    <n v="0.64"/>
  </r>
  <r>
    <n v="53285"/>
    <d v="2012-05-24T00:00:00"/>
    <d v="2012-05-26T00:00:00"/>
    <s v="May"/>
    <s v="2012"/>
    <n v="2"/>
    <b v="0"/>
    <s v="Critical"/>
    <n v="6"/>
    <n v="1042.96"/>
    <n v="0.04"/>
    <s v="Regular Air"/>
    <n v="163.80000000000001"/>
    <n v="165.98"/>
    <n v="19.989999999999998"/>
    <s v="Eudokia Martin"/>
    <s v="Ontario"/>
    <s v="Ontario"/>
    <s v="Home Office"/>
    <s v="Office Supplies"/>
    <s v="Binders and Binder Accessories"/>
    <n v="0.4"/>
  </r>
  <r>
    <n v="53312"/>
    <d v="2009-07-04T00:00:00"/>
    <d v="2009-07-06T00:00:00"/>
    <s v="July"/>
    <s v="2009"/>
    <n v="2"/>
    <b v="0"/>
    <s v="Medium"/>
    <n v="23"/>
    <n v="8413.23"/>
    <n v="0.05"/>
    <s v="Regular Air"/>
    <n v="2464.75"/>
    <n v="363.25"/>
    <n v="19.989999999999998"/>
    <s v="Edward Nazzal"/>
    <s v="Ontario"/>
    <s v="Ontario"/>
    <s v="Home Office"/>
    <s v="Office Supplies"/>
    <s v="Appliances"/>
    <n v="0.56999999999999995"/>
  </r>
  <r>
    <n v="53312"/>
    <d v="2009-07-04T00:00:00"/>
    <d v="2009-07-05T00:00:00"/>
    <s v="July"/>
    <s v="2009"/>
    <n v="1"/>
    <b v="0"/>
    <s v="Medium"/>
    <n v="30"/>
    <n v="105.45"/>
    <n v="0.06"/>
    <s v="Regular Air"/>
    <n v="-173.36"/>
    <n v="3.34"/>
    <n v="7.49"/>
    <s v="Edward Nazzal"/>
    <s v="Ontario"/>
    <s v="Ontario"/>
    <s v="Home Office"/>
    <s v="Office Supplies"/>
    <s v="Pens &amp; Art Supplies"/>
    <n v="0.54"/>
  </r>
  <r>
    <n v="53637"/>
    <d v="2011-03-17T00:00:00"/>
    <d v="2011-03-18T00:00:00"/>
    <s v="March"/>
    <s v="2011"/>
    <n v="1"/>
    <b v="0"/>
    <s v="High"/>
    <n v="12"/>
    <n v="451.09"/>
    <n v="0.1"/>
    <s v="Express Air"/>
    <n v="61.27"/>
    <n v="39.979999999999997"/>
    <n v="9.83"/>
    <s v="Erin Ashbrook"/>
    <s v="Ontario"/>
    <s v="Ontario"/>
    <s v="Consumer"/>
    <s v="Office Supplies"/>
    <s v="Envelopes"/>
    <n v="0.4"/>
  </r>
  <r>
    <n v="53698"/>
    <d v="2012-06-16T00:00:00"/>
    <d v="2012-06-17T00:00:00"/>
    <s v="June"/>
    <s v="2012"/>
    <n v="1"/>
    <b v="0"/>
    <s v="Medium"/>
    <n v="10"/>
    <n v="55.33"/>
    <n v="0"/>
    <s v="Express Air"/>
    <n v="13.38"/>
    <n v="4.84"/>
    <n v="0.71"/>
    <s v="Tamara Chand"/>
    <s v="Ontario"/>
    <s v="Ontario"/>
    <s v="Consumer"/>
    <s v="Office Supplies"/>
    <s v="Pens &amp; Art Supplies"/>
    <n v="0.52"/>
  </r>
  <r>
    <n v="54183"/>
    <d v="2012-04-15T00:00:00"/>
    <d v="2012-04-17T00:00:00"/>
    <s v="April"/>
    <s v="2012"/>
    <n v="2"/>
    <b v="0"/>
    <s v="Critical"/>
    <n v="32"/>
    <n v="2773.71"/>
    <n v="0.02"/>
    <s v="Express Air"/>
    <n v="1097.25"/>
    <n v="82.99"/>
    <n v="5.5"/>
    <s v="Mike Caudle"/>
    <s v="Ontario"/>
    <s v="Ontario"/>
    <s v="Corporate"/>
    <s v="Technology"/>
    <s v="Computer Peripherals"/>
    <n v="0.44"/>
  </r>
  <r>
    <n v="54183"/>
    <d v="2012-04-15T00:00:00"/>
    <d v="2012-04-16T00:00:00"/>
    <s v="April"/>
    <s v="2012"/>
    <n v="1"/>
    <b v="0"/>
    <s v="Critical"/>
    <n v="9"/>
    <n v="113.89"/>
    <n v="0.02"/>
    <s v="Regular Air"/>
    <n v="-52.25"/>
    <n v="11.66"/>
    <n v="8.99"/>
    <s v="Mike Caudle"/>
    <s v="Ontario"/>
    <s v="Ontario"/>
    <s v="Corporate"/>
    <s v="Office Supplies"/>
    <s v="Pens &amp; Art Supplies"/>
    <n v="0.59"/>
  </r>
  <r>
    <n v="54245"/>
    <d v="2011-03-24T00:00:00"/>
    <d v="2011-03-25T00:00:00"/>
    <s v="March"/>
    <s v="2011"/>
    <n v="1"/>
    <b v="0"/>
    <s v="Medium"/>
    <n v="5"/>
    <n v="83.3"/>
    <n v="0.09"/>
    <s v="Regular Air"/>
    <n v="-114.91"/>
    <n v="20.99"/>
    <n v="2.5"/>
    <s v="Cari MacIntyre"/>
    <s v="Ontario"/>
    <s v="Ontario"/>
    <s v="Corporate"/>
    <s v="Technology"/>
    <s v="Telephones and Communication"/>
    <n v="0.81"/>
  </r>
  <r>
    <n v="54339"/>
    <d v="2012-05-02T00:00:00"/>
    <d v="2012-05-09T00:00:00"/>
    <s v="May"/>
    <s v="2012"/>
    <n v="7"/>
    <b v="0"/>
    <s v="low"/>
    <n v="48"/>
    <n v="3005.74"/>
    <n v="0.02"/>
    <s v="Express Air"/>
    <n v="1053.21"/>
    <n v="59.98"/>
    <n v="3.99"/>
    <s v="Alan Hwang"/>
    <s v="Ontario"/>
    <s v="Ontario"/>
    <s v="Corporate"/>
    <s v="Office Supplies"/>
    <s v="Appliances"/>
    <n v="0.56999999999999995"/>
  </r>
  <r>
    <n v="54339"/>
    <d v="2012-05-02T00:00:00"/>
    <d v="2012-05-07T00:00:00"/>
    <s v="May"/>
    <s v="2012"/>
    <n v="5"/>
    <b v="0"/>
    <s v="low"/>
    <n v="41"/>
    <n v="2209.5155"/>
    <n v="0.06"/>
    <s v="Regular Air"/>
    <n v="458.62"/>
    <n v="65.989999999999995"/>
    <n v="5.31"/>
    <s v="Alan Hwang"/>
    <s v="Ontario"/>
    <s v="Ontario"/>
    <s v="Corporate"/>
    <s v="Technology"/>
    <s v="Telephones and Communication"/>
    <n v="0.56999999999999995"/>
  </r>
  <r>
    <n v="54401"/>
    <d v="2011-12-04T00:00:00"/>
    <d v="2011-12-06T00:00:00"/>
    <s v="December"/>
    <s v="2011"/>
    <n v="2"/>
    <b v="0"/>
    <s v="High"/>
    <n v="34"/>
    <n v="670.02"/>
    <n v="7.0000000000000007E-2"/>
    <s v="Regular Air"/>
    <n v="278.58"/>
    <n v="20.98"/>
    <n v="1.49"/>
    <s v="Dave Hallsten"/>
    <s v="Ontario"/>
    <s v="Ontario"/>
    <s v="Home Office"/>
    <s v="Office Supplies"/>
    <s v="Binders and Binder Accessories"/>
    <n v="0.35"/>
  </r>
  <r>
    <n v="54563"/>
    <d v="2010-10-04T00:00:00"/>
    <d v="2010-10-06T00:00:00"/>
    <s v="October"/>
    <s v="2010"/>
    <n v="2"/>
    <b v="0"/>
    <s v="Critical"/>
    <n v="24"/>
    <n v="523.55999999999995"/>
    <n v="0.01"/>
    <s v="Regular Air"/>
    <n v="43.87"/>
    <n v="20.239999999999998"/>
    <n v="8.99"/>
    <s v="Fred Hopkins"/>
    <s v="Ontario"/>
    <s v="Ontario"/>
    <s v="Home Office"/>
    <s v="Furniture"/>
    <s v="Office Furnishings"/>
    <n v="0.46"/>
  </r>
  <r>
    <n v="54694"/>
    <d v="2009-09-19T00:00:00"/>
    <d v="2009-09-19T00:00:00"/>
    <s v="September"/>
    <s v="2009"/>
    <n v="0"/>
    <s v="FREE DELIVERY"/>
    <s v="Critical"/>
    <n v="43"/>
    <n v="112.63"/>
    <n v="0.08"/>
    <s v="Regular Air"/>
    <n v="-201.6"/>
    <n v="2.66"/>
    <n v="6.35"/>
    <s v="Jonathan Howell"/>
    <s v="Ontario"/>
    <s v="Ontario"/>
    <s v="Consumer"/>
    <s v="Office Supplies"/>
    <s v="Envelopes"/>
    <n v="0.36"/>
  </r>
  <r>
    <n v="54755"/>
    <d v="2009-12-07T00:00:00"/>
    <d v="2009-12-10T00:00:00"/>
    <s v="December"/>
    <s v="2009"/>
    <n v="3"/>
    <b v="0"/>
    <s v="Critical"/>
    <n v="44"/>
    <n v="3421.88"/>
    <n v="0"/>
    <s v="Regular Air"/>
    <n v="443.52"/>
    <n v="73.98"/>
    <n v="4"/>
    <s v="Matt Collister"/>
    <s v="Ontario"/>
    <s v="Ontario"/>
    <s v="Home Office"/>
    <s v="Technology"/>
    <s v="Computer Peripherals"/>
    <n v="0.77"/>
  </r>
  <r>
    <n v="54914"/>
    <d v="2011-08-28T00:00:00"/>
    <d v="2011-08-29T00:00:00"/>
    <s v="August"/>
    <s v="2011"/>
    <n v="1"/>
    <b v="0"/>
    <s v="Critical"/>
    <n v="32"/>
    <n v="197.93"/>
    <n v="0.06"/>
    <s v="Regular Air"/>
    <n v="-57.64"/>
    <n v="5.98"/>
    <n v="5.46"/>
    <s v="Duane Huffman"/>
    <s v="Ontario"/>
    <s v="Ontario"/>
    <s v="Small Business"/>
    <s v="Office Supplies"/>
    <s v="Paper"/>
    <n v="0.36"/>
  </r>
  <r>
    <n v="54914"/>
    <d v="2011-08-28T00:00:00"/>
    <d v="2011-08-30T00:00:00"/>
    <s v="August"/>
    <s v="2011"/>
    <n v="2"/>
    <b v="0"/>
    <s v="Critical"/>
    <n v="7"/>
    <n v="90.58"/>
    <n v="0.06"/>
    <s v="Regular Air"/>
    <n v="-27.83"/>
    <n v="12.44"/>
    <n v="6.27"/>
    <s v="Duane Huffman"/>
    <s v="Ontario"/>
    <s v="Ontario"/>
    <s v="Small Business"/>
    <s v="Office Supplies"/>
    <s v="Storage &amp; Organization"/>
    <n v="0.56999999999999995"/>
  </r>
  <r>
    <n v="55073"/>
    <d v="2012-03-20T00:00:00"/>
    <d v="2012-03-20T00:00:00"/>
    <s v="March"/>
    <s v="2012"/>
    <n v="0"/>
    <s v="FREE DELIVERY"/>
    <s v="low"/>
    <n v="40"/>
    <n v="2376.7105000000001"/>
    <n v="0.01"/>
    <s v="Regular Air"/>
    <n v="721.81"/>
    <n v="65.989999999999995"/>
    <n v="3.99"/>
    <s v="Kelly Lampkin"/>
    <s v="Ontario"/>
    <s v="Ontario"/>
    <s v="Corporate"/>
    <s v="Technology"/>
    <s v="Telephones and Communication"/>
    <n v="0.56999999999999995"/>
  </r>
  <r>
    <n v="55270"/>
    <d v="2010-01-22T00:00:00"/>
    <d v="2010-01-23T00:00:00"/>
    <s v="January"/>
    <s v="2010"/>
    <n v="1"/>
    <b v="0"/>
    <s v="Medium"/>
    <n v="1"/>
    <n v="35.14"/>
    <n v="0.02"/>
    <s v="Regular Air"/>
    <n v="-12.75"/>
    <n v="29.17"/>
    <n v="6.27"/>
    <s v="Edward Nazzal"/>
    <s v="Ontario"/>
    <s v="Ontario"/>
    <s v="Home Office"/>
    <s v="Office Supplies"/>
    <s v="Binders and Binder Accessories"/>
    <n v="0.37"/>
  </r>
  <r>
    <n v="55716"/>
    <d v="2012-10-22T00:00:00"/>
    <d v="2012-10-23T00:00:00"/>
    <s v="October"/>
    <s v="2012"/>
    <n v="1"/>
    <b v="0"/>
    <s v="High"/>
    <n v="9"/>
    <n v="14665.55"/>
    <n v="7.0000000000000007E-2"/>
    <s v="Regular Air"/>
    <n v="-767.51"/>
    <n v="1637.53"/>
    <n v="24.49"/>
    <s v="Philip Brown"/>
    <s v="Ontario"/>
    <s v="Ontario"/>
    <s v="Home Office"/>
    <s v="Office Supplies"/>
    <s v="Scissors, Rulers and Trimmers"/>
    <n v="0.81"/>
  </r>
  <r>
    <n v="55776"/>
    <d v="2009-03-22T00:00:00"/>
    <d v="2009-03-23T00:00:00"/>
    <s v="March"/>
    <s v="2009"/>
    <n v="1"/>
    <b v="0"/>
    <s v="Not Specified"/>
    <n v="32"/>
    <n v="4856.1000000000004"/>
    <n v="0.01"/>
    <s v="Delivery Truck"/>
    <n v="1096.6400000000001"/>
    <n v="145.44999999999999"/>
    <n v="17.850000000000001"/>
    <s v="Dean Braden"/>
    <s v="Ontario"/>
    <s v="Ontario"/>
    <s v="Corporate"/>
    <s v="Technology"/>
    <s v="Office Machines"/>
    <n v="0.56000000000000005"/>
  </r>
  <r>
    <n v="55874"/>
    <d v="2009-02-16T00:00:00"/>
    <d v="2009-02-17T00:00:00"/>
    <s v="February"/>
    <s v="2009"/>
    <n v="1"/>
    <b v="0"/>
    <s v="Medium"/>
    <n v="28"/>
    <n v="208.83"/>
    <n v="0"/>
    <s v="Regular Air"/>
    <n v="-60.15"/>
    <n v="7.1"/>
    <n v="6.05"/>
    <s v="Erica Smith"/>
    <s v="Ontario"/>
    <s v="Ontario"/>
    <s v="Small Business"/>
    <s v="Office Supplies"/>
    <s v="Binders and Binder Accessories"/>
    <n v="0.39"/>
  </r>
  <r>
    <n v="55874"/>
    <d v="2009-02-16T00:00:00"/>
    <d v="2009-02-18T00:00:00"/>
    <s v="February"/>
    <s v="2009"/>
    <n v="2"/>
    <b v="0"/>
    <s v="Medium"/>
    <n v="41"/>
    <n v="228.3"/>
    <n v="0.01"/>
    <s v="Express Air"/>
    <n v="-111.72"/>
    <n v="4.9800000000000004"/>
    <n v="4.62"/>
    <s v="Erica Smith"/>
    <s v="Ontario"/>
    <s v="Ontario"/>
    <s v="Small Business"/>
    <s v="Technology"/>
    <s v="Computer Peripherals"/>
    <n v="0.64"/>
  </r>
  <r>
    <n v="56002"/>
    <d v="2009-07-04T00:00:00"/>
    <d v="2009-07-06T00:00:00"/>
    <s v="July"/>
    <s v="2009"/>
    <n v="2"/>
    <b v="0"/>
    <s v="low"/>
    <n v="21"/>
    <n v="514.53"/>
    <n v="0.04"/>
    <s v="Regular Air"/>
    <n v="149.31"/>
    <n v="23.99"/>
    <n v="6.71"/>
    <s v="Dave Hallsten"/>
    <s v="Ontario"/>
    <s v="Ontario"/>
    <s v="Corporate"/>
    <s v="Office Supplies"/>
    <s v="Envelopes"/>
    <n v="0.35"/>
  </r>
  <r>
    <n v="56002"/>
    <d v="2009-07-04T00:00:00"/>
    <d v="2009-07-08T00:00:00"/>
    <s v="July"/>
    <s v="2009"/>
    <n v="4"/>
    <b v="0"/>
    <s v="low"/>
    <n v="14"/>
    <n v="748.84"/>
    <n v="0.09"/>
    <s v="Regular Air"/>
    <n v="286.7"/>
    <n v="55.98"/>
    <n v="4.8600000000000003"/>
    <s v="Dave Hallsten"/>
    <s v="Ontario"/>
    <s v="Ontario"/>
    <s v="Corporate"/>
    <s v="Office Supplies"/>
    <s v="Paper"/>
    <n v="0.36"/>
  </r>
  <r>
    <n v="56002"/>
    <d v="2009-07-04T00:00:00"/>
    <d v="2009-07-11T00:00:00"/>
    <s v="July"/>
    <s v="2009"/>
    <n v="7"/>
    <b v="0"/>
    <s v="low"/>
    <n v="9"/>
    <n v="1497.93"/>
    <n v="0.05"/>
    <s v="Regular Air"/>
    <n v="35.31"/>
    <n v="161.55000000000001"/>
    <n v="19.989999999999998"/>
    <s v="Dave Hallsten"/>
    <s v="Ontario"/>
    <s v="Ontario"/>
    <s v="Corporate"/>
    <s v="Office Supplies"/>
    <s v="Storage &amp; Organization"/>
    <n v="0.66"/>
  </r>
  <r>
    <n v="56002"/>
    <d v="2009-07-04T00:00:00"/>
    <d v="2009-07-06T00:00:00"/>
    <s v="July"/>
    <s v="2009"/>
    <n v="2"/>
    <b v="0"/>
    <s v="low"/>
    <n v="14"/>
    <n v="3857.56"/>
    <n v="7.0000000000000007E-2"/>
    <s v="Regular Air"/>
    <n v="-377.81"/>
    <n v="290.98"/>
    <n v="69"/>
    <s v="Dave Hallsten"/>
    <s v="Ontario"/>
    <s v="Ontario"/>
    <s v="Corporate"/>
    <s v="Furniture"/>
    <s v="Tables"/>
    <n v="0.67"/>
  </r>
  <r>
    <n v="56039"/>
    <d v="2011-11-25T00:00:00"/>
    <d v="2011-11-30T00:00:00"/>
    <s v="November"/>
    <s v="2011"/>
    <n v="5"/>
    <b v="0"/>
    <s v="low"/>
    <n v="23"/>
    <n v="156.66"/>
    <n v="7.0000000000000007E-2"/>
    <s v="Regular Air"/>
    <n v="-33.15"/>
    <n v="6.68"/>
    <n v="5.2"/>
    <s v="Erica Smith"/>
    <s v="Ontario"/>
    <s v="Ontario"/>
    <s v="Small Business"/>
    <s v="Office Supplies"/>
    <s v="Paper"/>
    <n v="0.37"/>
  </r>
  <r>
    <n v="56710"/>
    <d v="2010-05-11T00:00:00"/>
    <d v="2010-05-12T00:00:00"/>
    <s v="May"/>
    <s v="2010"/>
    <n v="1"/>
    <b v="0"/>
    <s v="Not Specified"/>
    <n v="34"/>
    <n v="479.84"/>
    <n v="0.02"/>
    <s v="Regular Air"/>
    <n v="5.71"/>
    <n v="13.43"/>
    <n v="5.5"/>
    <s v="Jim Mitchum"/>
    <s v="Ontario"/>
    <s v="Ontario"/>
    <s v="Consumer"/>
    <s v="Office Supplies"/>
    <s v="Storage &amp; Organization"/>
    <n v="0.56999999999999995"/>
  </r>
  <r>
    <n v="56710"/>
    <d v="2010-05-11T00:00:00"/>
    <d v="2010-05-12T00:00:00"/>
    <s v="May"/>
    <s v="2010"/>
    <n v="1"/>
    <b v="0"/>
    <s v="Not Specified"/>
    <n v="16"/>
    <n v="833.92650000000003"/>
    <n v="0.08"/>
    <s v="Regular Air"/>
    <n v="-39.22"/>
    <n v="65.989999999999995"/>
    <n v="3.99"/>
    <s v="Jim Mitchum"/>
    <s v="Ontario"/>
    <s v="Ontario"/>
    <s v="Consumer"/>
    <s v="Technology"/>
    <s v="Telephones and Communication"/>
    <n v="0.59"/>
  </r>
  <r>
    <n v="56710"/>
    <d v="2010-05-11T00:00:00"/>
    <d v="2010-05-13T00:00:00"/>
    <s v="May"/>
    <s v="2010"/>
    <n v="2"/>
    <b v="0"/>
    <s v="Not Specified"/>
    <n v="6"/>
    <n v="182.64"/>
    <n v="0.08"/>
    <s v="Regular Air"/>
    <n v="-99.24"/>
    <n v="30.98"/>
    <n v="6.5"/>
    <s v="Jim Mitchum"/>
    <s v="Ontario"/>
    <s v="Ontario"/>
    <s v="Consumer"/>
    <s v="Technology"/>
    <s v="Computer Peripherals"/>
    <n v="0.64"/>
  </r>
  <r>
    <n v="56710"/>
    <d v="2010-05-11T00:00:00"/>
    <d v="2010-05-13T00:00:00"/>
    <s v="May"/>
    <s v="2010"/>
    <n v="2"/>
    <b v="0"/>
    <s v="Not Specified"/>
    <n v="21"/>
    <n v="736.17"/>
    <n v="0.01"/>
    <s v="Regular Air"/>
    <n v="232.99"/>
    <n v="35.409999999999997"/>
    <n v="1.99"/>
    <s v="Jim Mitchum"/>
    <s v="Ontario"/>
    <s v="Ontario"/>
    <s v="Consumer"/>
    <s v="Technology"/>
    <s v="Computer Peripherals"/>
    <n v="0.43"/>
  </r>
  <r>
    <n v="57092"/>
    <d v="2010-05-01T00:00:00"/>
    <d v="2010-05-02T00:00:00"/>
    <s v="May"/>
    <s v="2010"/>
    <n v="1"/>
    <b v="0"/>
    <s v="Critical"/>
    <n v="29"/>
    <n v="2820.6995000000002"/>
    <n v="0.03"/>
    <s v="Regular Air"/>
    <n v="601.34"/>
    <n v="110.99"/>
    <n v="8.99"/>
    <s v="David Philippe"/>
    <s v="Ontario"/>
    <s v="Ontario"/>
    <s v="Consumer"/>
    <s v="Technology"/>
    <s v="Telephones and Communication"/>
    <n v="0.56999999999999995"/>
  </r>
  <r>
    <n v="57253"/>
    <d v="2009-01-05T00:00:00"/>
    <d v="2009-01-06T00:00:00"/>
    <s v="January"/>
    <s v="2009"/>
    <n v="1"/>
    <b v="0"/>
    <s v="Critical"/>
    <n v="43"/>
    <n v="78.08"/>
    <n v="0.08"/>
    <s v="Regular Air"/>
    <n v="1.74"/>
    <n v="1.81"/>
    <n v="0.75"/>
    <s v="Darren Budd"/>
    <s v="Ontario"/>
    <s v="Ontario"/>
    <s v="Consumer"/>
    <s v="Furniture"/>
    <s v="Chairs &amp; Chairmats"/>
    <n v="0.57999999999999996"/>
  </r>
  <r>
    <n v="57253"/>
    <d v="2009-01-05T00:00:00"/>
    <d v="2009-01-07T00:00:00"/>
    <s v="January"/>
    <s v="2009"/>
    <n v="2"/>
    <b v="0"/>
    <s v="Critical"/>
    <n v="29"/>
    <n v="653.54"/>
    <n v="0.06"/>
    <s v="Delivery Truck"/>
    <n v="-1358.9"/>
    <n v="20.98"/>
    <n v="53.03"/>
    <s v="Darren Budd"/>
    <s v="Ontario"/>
    <s v="Ontario"/>
    <s v="Consumer"/>
    <s v="Furniture"/>
    <s v="Chairs &amp; Chairmats"/>
    <n v="0.64"/>
  </r>
  <r>
    <n v="57253"/>
    <d v="2009-01-05T00:00:00"/>
    <d v="2009-01-05T00:00:00"/>
    <s v="January"/>
    <s v="2009"/>
    <n v="0"/>
    <s v="FREE DELIVERY"/>
    <s v="Critical"/>
    <n v="48"/>
    <n v="12635.75"/>
    <n v="7.0000000000000007E-2"/>
    <s v="Regular Air"/>
    <n v="-335.24"/>
    <n v="279.48"/>
    <n v="35"/>
    <s v="Darren Budd"/>
    <s v="Ontario"/>
    <s v="Ontario"/>
    <s v="Consumer"/>
    <s v="Furniture"/>
    <s v="Office Furnishings"/>
    <n v="0.6"/>
  </r>
  <r>
    <n v="57253"/>
    <d v="2009-01-05T00:00:00"/>
    <d v="2009-01-06T00:00:00"/>
    <s v="January"/>
    <s v="2009"/>
    <n v="1"/>
    <b v="0"/>
    <s v="Critical"/>
    <n v="49"/>
    <n v="240.3"/>
    <n v="0.08"/>
    <s v="Regular Air"/>
    <n v="-139.16"/>
    <n v="4.91"/>
    <n v="5.68"/>
    <s v="Darren Budd"/>
    <s v="Ontario"/>
    <s v="Ontario"/>
    <s v="Consumer"/>
    <s v="Furniture"/>
    <s v="Tables"/>
    <n v="0.7"/>
  </r>
  <r>
    <n v="57253"/>
    <d v="2009-01-05T00:00:00"/>
    <d v="2009-01-05T00:00:00"/>
    <s v="January"/>
    <s v="2009"/>
    <n v="0"/>
    <s v="FREE DELIVERY"/>
    <s v="Critical"/>
    <n v="25"/>
    <n v="2750.107"/>
    <n v="0.04"/>
    <s v="Regular Air"/>
    <n v="667.45"/>
    <n v="125.99"/>
    <n v="5.26"/>
    <s v="Darren Budd"/>
    <s v="Ontario"/>
    <s v="Ontario"/>
    <s v="Consumer"/>
    <s v="Technology"/>
    <s v="Telephones and Communication"/>
    <n v="0.55000000000000004"/>
  </r>
  <r>
    <n v="57382"/>
    <d v="2009-03-23T00:00:00"/>
    <d v="2009-03-25T00:00:00"/>
    <s v="March"/>
    <s v="2009"/>
    <n v="2"/>
    <b v="0"/>
    <s v="Medium"/>
    <n v="25"/>
    <n v="106.04"/>
    <n v="0.09"/>
    <s v="Regular Air"/>
    <n v="16.899999999999999"/>
    <n v="4.55"/>
    <n v="1.49"/>
    <s v="George Ashbrook"/>
    <s v="Ontario"/>
    <s v="Ontario"/>
    <s v="Consumer"/>
    <s v="Office Supplies"/>
    <s v="Binders and Binder Accessories"/>
    <n v="0.35"/>
  </r>
  <r>
    <n v="57382"/>
    <d v="2009-03-23T00:00:00"/>
    <d v="2009-03-25T00:00:00"/>
    <s v="March"/>
    <s v="2009"/>
    <n v="2"/>
    <b v="0"/>
    <s v="Medium"/>
    <n v="45"/>
    <n v="452.93"/>
    <n v="7.0000000000000007E-2"/>
    <s v="Express Air"/>
    <n v="20.14"/>
    <n v="9.7799999999999994"/>
    <n v="5.76"/>
    <s v="George Ashbrook"/>
    <s v="Ontario"/>
    <s v="Ontario"/>
    <s v="Consumer"/>
    <s v="Office Supplies"/>
    <s v="Envelopes"/>
    <n v="0.35"/>
  </r>
  <r>
    <n v="57415"/>
    <d v="2009-03-24T00:00:00"/>
    <d v="2009-03-25T00:00:00"/>
    <s v="March"/>
    <s v="2009"/>
    <n v="1"/>
    <b v="0"/>
    <s v="Medium"/>
    <n v="6"/>
    <n v="101.52"/>
    <n v="0.02"/>
    <s v="Regular Air"/>
    <n v="-16.37"/>
    <n v="15.42"/>
    <n v="5.41"/>
    <s v="Tamara Chand"/>
    <s v="Ontario"/>
    <s v="Ontario"/>
    <s v="Consumer"/>
    <s v="Office Supplies"/>
    <s v="Storage &amp; Organization"/>
    <n v="0.59"/>
  </r>
  <r>
    <n v="57606"/>
    <d v="2010-01-03T00:00:00"/>
    <d v="2010-01-04T00:00:00"/>
    <s v="January"/>
    <s v="2010"/>
    <n v="1"/>
    <b v="0"/>
    <s v="Not Specified"/>
    <n v="37"/>
    <n v="294.48"/>
    <n v="0.08"/>
    <s v="Regular Air"/>
    <n v="-64.239999999999995"/>
    <n v="8.4600000000000009"/>
    <n v="3.62"/>
    <s v="Darren Budd"/>
    <s v="Ontario"/>
    <s v="Ontario"/>
    <s v="Consumer"/>
    <s v="Technology"/>
    <s v="Computer Peripherals"/>
    <n v="0.61"/>
  </r>
  <r>
    <n v="57794"/>
    <d v="2009-07-26T00:00:00"/>
    <d v="2009-07-28T00:00:00"/>
    <s v="July"/>
    <s v="2009"/>
    <n v="2"/>
    <b v="0"/>
    <s v="low"/>
    <n v="16"/>
    <n v="88.84"/>
    <n v="0.02"/>
    <s v="Regular Air"/>
    <n v="-46.92"/>
    <n v="4.9800000000000004"/>
    <n v="6.07"/>
    <s v="Edward Becker"/>
    <s v="Ontario"/>
    <s v="Ontario"/>
    <s v="Home Office"/>
    <s v="Office Supplies"/>
    <s v="Paper"/>
    <n v="0.36"/>
  </r>
  <r>
    <n v="58054"/>
    <d v="2011-01-04T00:00:00"/>
    <d v="2011-01-04T00:00:00"/>
    <s v="January"/>
    <s v="2011"/>
    <n v="0"/>
    <s v="FREE DELIVERY"/>
    <s v="High"/>
    <n v="26"/>
    <n v="61.4"/>
    <n v="0.04"/>
    <s v="Regular Air"/>
    <n v="-92.11"/>
    <n v="2.08"/>
    <n v="5.33"/>
    <s v="David Philippe"/>
    <s v="Ontario"/>
    <s v="Ontario"/>
    <s v="Consumer"/>
    <s v="Furniture"/>
    <s v="Office Furnishings"/>
    <n v="0.43"/>
  </r>
  <r>
    <n v="58113"/>
    <d v="2012-02-01T00:00:00"/>
    <d v="2012-02-03T00:00:00"/>
    <s v="February"/>
    <s v="2012"/>
    <n v="2"/>
    <b v="0"/>
    <s v="High"/>
    <n v="48"/>
    <n v="362.71"/>
    <n v="7.0000000000000007E-2"/>
    <s v="Regular Air"/>
    <n v="-88.95"/>
    <n v="7.68"/>
    <n v="6.16"/>
    <s v="Anemone Ratner"/>
    <s v="Ontario"/>
    <s v="Ontario"/>
    <s v="Small Business"/>
    <s v="Office Supplies"/>
    <s v="Binders and Binder Accessories"/>
    <n v="0.35"/>
  </r>
  <r>
    <n v="58113"/>
    <d v="2012-02-01T00:00:00"/>
    <d v="2012-02-03T00:00:00"/>
    <s v="February"/>
    <s v="2012"/>
    <n v="2"/>
    <b v="0"/>
    <s v="High"/>
    <n v="12"/>
    <n v="2077.1875"/>
    <n v="0.05"/>
    <s v="Express Air"/>
    <n v="-38.07"/>
    <n v="200.99"/>
    <n v="4.2"/>
    <s v="Anemone Ratner"/>
    <s v="Ontario"/>
    <s v="Ontario"/>
    <s v="Small Business"/>
    <s v="Technology"/>
    <s v="Telephones and Communication"/>
    <n v="0.59"/>
  </r>
  <r>
    <n v="58528"/>
    <d v="2010-10-27T00:00:00"/>
    <d v="2010-10-28T00:00:00"/>
    <s v="October"/>
    <s v="2010"/>
    <n v="1"/>
    <b v="0"/>
    <s v="Medium"/>
    <n v="14"/>
    <n v="700.95"/>
    <n v="0"/>
    <s v="Regular Air"/>
    <n v="233.8"/>
    <n v="46.89"/>
    <n v="5.0999999999999996"/>
    <s v="Janet Martin"/>
    <s v="Ontario"/>
    <s v="Ontario"/>
    <s v="Corporate"/>
    <s v="Office Supplies"/>
    <s v="Appliances"/>
    <n v="0.46"/>
  </r>
  <r>
    <n v="58528"/>
    <d v="2010-10-27T00:00:00"/>
    <d v="2010-10-28T00:00:00"/>
    <s v="October"/>
    <s v="2010"/>
    <n v="1"/>
    <b v="0"/>
    <s v="Medium"/>
    <n v="41"/>
    <n v="159.74"/>
    <n v="0.08"/>
    <s v="Express Air"/>
    <n v="-9.14"/>
    <n v="3.69"/>
    <n v="2.5"/>
    <s v="Janet Martin"/>
    <s v="Ontario"/>
    <s v="Ontario"/>
    <s v="Corporate"/>
    <s v="Office Supplies"/>
    <s v="Envelopes"/>
    <n v="0.39"/>
  </r>
  <r>
    <n v="58598"/>
    <d v="2011-08-22T00:00:00"/>
    <d v="2011-08-23T00:00:00"/>
    <s v="August"/>
    <s v="2011"/>
    <n v="1"/>
    <b v="0"/>
    <s v="Medium"/>
    <n v="50"/>
    <n v="13608.83"/>
    <n v="0.1"/>
    <s v="Delivery Truck"/>
    <n v="1342.93"/>
    <n v="300.98"/>
    <n v="64.73"/>
    <s v="Edward Nazzal"/>
    <s v="Ontario"/>
    <s v="Ontario"/>
    <s v="Home Office"/>
    <s v="Furniture"/>
    <s v="Chairs &amp; Chairmats"/>
    <n v="0.56000000000000005"/>
  </r>
  <r>
    <n v="58598"/>
    <d v="2011-08-22T00:00:00"/>
    <d v="2011-08-23T00:00:00"/>
    <s v="August"/>
    <s v="2011"/>
    <n v="1"/>
    <b v="0"/>
    <s v="Medium"/>
    <n v="25"/>
    <n v="89.32"/>
    <n v="0.01"/>
    <s v="Regular Air"/>
    <n v="33.46"/>
    <n v="3.41"/>
    <n v="0.7"/>
    <s v="Edward Nazzal"/>
    <s v="Ontario"/>
    <s v="Ontario"/>
    <s v="Home Office"/>
    <s v="Office Supplies"/>
    <s v="Rubber Bands"/>
    <n v="0.37"/>
  </r>
  <r>
    <n v="58851"/>
    <d v="2010-06-07T00:00:00"/>
    <d v="2010-06-11T00:00:00"/>
    <s v="June"/>
    <s v="2010"/>
    <n v="4"/>
    <b v="0"/>
    <s v="low"/>
    <n v="3"/>
    <n v="23.93"/>
    <n v="0.1"/>
    <s v="Regular Air"/>
    <n v="-6.39"/>
    <n v="8.34"/>
    <n v="0.96"/>
    <s v="Alan Hwang"/>
    <s v="Ontario"/>
    <s v="Ontario"/>
    <s v="Corporate"/>
    <s v="Furniture"/>
    <s v="Office Furnishings"/>
    <n v="0.43"/>
  </r>
  <r>
    <n v="58851"/>
    <d v="2010-06-07T00:00:00"/>
    <d v="2010-06-14T00:00:00"/>
    <s v="June"/>
    <s v="2010"/>
    <n v="7"/>
    <b v="0"/>
    <s v="low"/>
    <n v="14"/>
    <n v="2027.55"/>
    <n v="0.04"/>
    <s v="Regular Air"/>
    <n v="537.4"/>
    <n v="140.99"/>
    <n v="13.99"/>
    <s v="Alan Hwang"/>
    <s v="Ontario"/>
    <s v="Ontario"/>
    <s v="Corporate"/>
    <s v="Technology"/>
    <s v="Office Machines"/>
    <n v="0.37"/>
  </r>
  <r>
    <n v="58853"/>
    <d v="2012-05-13T00:00:00"/>
    <d v="2012-05-14T00:00:00"/>
    <s v="May"/>
    <s v="2012"/>
    <n v="1"/>
    <b v="0"/>
    <s v="Critical"/>
    <n v="27"/>
    <n v="5307.5"/>
    <n v="0.09"/>
    <s v="Delivery Truck"/>
    <n v="1116.67"/>
    <n v="200.98"/>
    <n v="23.76"/>
    <s v="Eugene Hildebrand"/>
    <s v="Ontario"/>
    <s v="Ontario"/>
    <s v="Home Office"/>
    <s v="Furniture"/>
    <s v="Chairs &amp; Chairmats"/>
    <n v="0.57999999999999996"/>
  </r>
  <r>
    <n v="59015"/>
    <d v="2012-05-26T00:00:00"/>
    <d v="2012-05-27T00:00:00"/>
    <s v="May"/>
    <s v="2012"/>
    <n v="1"/>
    <b v="0"/>
    <s v="Medium"/>
    <n v="32"/>
    <n v="254.46"/>
    <n v="0.09"/>
    <s v="Regular Air"/>
    <n v="23.5"/>
    <n v="8.5"/>
    <n v="1.99"/>
    <s v="Andrew Roberts"/>
    <s v="Ontario"/>
    <s v="Ontario"/>
    <s v="Small Business"/>
    <s v="Technology"/>
    <s v="Computer Peripherals"/>
    <n v="0.49"/>
  </r>
  <r>
    <n v="59015"/>
    <d v="2012-05-26T00:00:00"/>
    <d v="2012-05-27T00:00:00"/>
    <s v="May"/>
    <s v="2012"/>
    <n v="1"/>
    <b v="0"/>
    <s v="Medium"/>
    <n v="32"/>
    <n v="278.19"/>
    <n v="0.02"/>
    <s v="Regular Air"/>
    <n v="149.38999999999999"/>
    <n v="8.34"/>
    <n v="0.96"/>
    <s v="Andrew Roberts"/>
    <s v="Ontario"/>
    <s v="Ontario"/>
    <s v="Small Business"/>
    <s v="Furniture"/>
    <s v="Office Furnishings"/>
    <n v="0.43"/>
  </r>
  <r>
    <n v="59015"/>
    <d v="2012-05-26T00:00:00"/>
    <d v="2012-05-28T00:00:00"/>
    <s v="May"/>
    <s v="2012"/>
    <n v="2"/>
    <b v="0"/>
    <s v="Medium"/>
    <n v="32"/>
    <n v="1662.33"/>
    <n v="0.02"/>
    <s v="Regular Air"/>
    <n v="783.84"/>
    <n v="48.91"/>
    <n v="5.81"/>
    <s v="Andrew Roberts"/>
    <s v="Ontario"/>
    <s v="Ontario"/>
    <s v="Small Business"/>
    <s v="Office Supplies"/>
    <s v="Paper"/>
    <n v="0.38"/>
  </r>
  <r>
    <n v="59075"/>
    <d v="2012-02-26T00:00:00"/>
    <d v="2012-02-29T00:00:00"/>
    <s v="February"/>
    <s v="2012"/>
    <n v="3"/>
    <b v="0"/>
    <s v="low"/>
    <n v="38"/>
    <n v="425.91"/>
    <n v="0.02"/>
    <s v="Regular Air"/>
    <n v="55.06"/>
    <n v="11.19"/>
    <n v="5.03"/>
    <s v="David Smith"/>
    <s v="Ontario"/>
    <s v="Ontario"/>
    <s v="Small Business"/>
    <s v="Office Supplies"/>
    <s v="Paper"/>
    <n v="0.37"/>
  </r>
  <r>
    <n v="59108"/>
    <d v="2011-10-07T00:00:00"/>
    <d v="2011-10-12T00:00:00"/>
    <s v="October"/>
    <s v="2011"/>
    <n v="5"/>
    <b v="0"/>
    <s v="low"/>
    <n v="21"/>
    <n v="68.53"/>
    <n v="0.09"/>
    <s v="Regular Air"/>
    <n v="-59.97"/>
    <n v="3.28"/>
    <n v="3.97"/>
    <s v="Edward Becker"/>
    <s v="Ontario"/>
    <s v="Ontario"/>
    <s v="Corporate"/>
    <s v="Office Supplies"/>
    <s v="Pens &amp; Art Supplies"/>
    <n v="0.56000000000000005"/>
  </r>
  <r>
    <n v="59108"/>
    <d v="2011-10-07T00:00:00"/>
    <d v="2011-10-16T00:00:00"/>
    <s v="October"/>
    <s v="2011"/>
    <n v="9"/>
    <b v="0"/>
    <s v="low"/>
    <n v="39"/>
    <n v="4215.83"/>
    <n v="0.02"/>
    <s v="Regular Air"/>
    <n v="972.19"/>
    <n v="125.99"/>
    <n v="8.99"/>
    <s v="Edward Becker"/>
    <s v="Ontario"/>
    <s v="Ontario"/>
    <s v="Corporate"/>
    <s v="Technology"/>
    <s v="Telephones and Communication"/>
    <n v="0.59"/>
  </r>
  <r>
    <n v="59589"/>
    <d v="2012-04-11T00:00:00"/>
    <d v="2012-04-11T00:00:00"/>
    <s v="April"/>
    <s v="2012"/>
    <n v="0"/>
    <s v="FREE DELIVERY"/>
    <s v="Medium"/>
    <n v="25"/>
    <n v="1610.26"/>
    <n v="0.06"/>
    <s v="Regular Air"/>
    <n v="122.42"/>
    <n v="64.98"/>
    <n v="6.88"/>
    <s v="Magdelene Morse"/>
    <s v="Ontario"/>
    <s v="Ontario"/>
    <s v="Home Office"/>
    <s v="Office Supplies"/>
    <s v="Storage &amp; Organization"/>
    <n v="0.73"/>
  </r>
  <r>
    <n v="59685"/>
    <d v="2012-12-10T00:00:00"/>
    <d v="2012-12-12T00:00:00"/>
    <s v="December"/>
    <s v="2012"/>
    <n v="2"/>
    <b v="0"/>
    <s v="Critical"/>
    <n v="12"/>
    <n v="505.2"/>
    <n v="0.05"/>
    <s v="Regular Air"/>
    <n v="78.98"/>
    <n v="40.98"/>
    <n v="5.33"/>
    <s v="Jim Mitchum"/>
    <s v="Ontario"/>
    <s v="Ontario"/>
    <s v="Consumer"/>
    <s v="Office Supplies"/>
    <s v="Appliances"/>
    <n v="0.56999999999999995"/>
  </r>
  <r>
    <n v="59685"/>
    <d v="2012-12-10T00:00:00"/>
    <d v="2012-12-11T00:00:00"/>
    <s v="December"/>
    <s v="2012"/>
    <n v="1"/>
    <b v="0"/>
    <s v="Critical"/>
    <n v="46"/>
    <n v="562.91"/>
    <n v="0.1"/>
    <s v="Regular Air"/>
    <n v="-560.29"/>
    <n v="12.99"/>
    <n v="14.37"/>
    <s v="Jim Mitchum"/>
    <s v="Ontario"/>
    <s v="Ontario"/>
    <s v="Consumer"/>
    <s v="Furniture"/>
    <s v="Office Furnishings"/>
    <n v="0.73"/>
  </r>
  <r>
    <n v="59845"/>
    <d v="2009-12-22T00:00:00"/>
    <d v="2009-12-26T00:00:00"/>
    <s v="December"/>
    <s v="2009"/>
    <n v="4"/>
    <b v="0"/>
    <s v="low"/>
    <n v="42"/>
    <n v="200.1"/>
    <n v="0.04"/>
    <s v="Regular Air"/>
    <n v="3.02"/>
    <n v="4.71"/>
    <n v="0.7"/>
    <s v="Ed Ludwig"/>
    <s v="Ontario"/>
    <s v="Ontario"/>
    <s v="Consumer"/>
    <s v="Office Supplies"/>
    <s v="Rubber Bands"/>
    <n v="0.8"/>
  </r>
  <r>
    <n v="59845"/>
    <d v="2009-12-22T00:00:00"/>
    <d v="2009-12-27T00:00:00"/>
    <s v="December"/>
    <s v="2009"/>
    <n v="5"/>
    <b v="0"/>
    <s v="low"/>
    <n v="28"/>
    <n v="120.54"/>
    <n v="0.06"/>
    <s v="Regular Air"/>
    <n v="6.52"/>
    <n v="4.2"/>
    <n v="2.2599999999999998"/>
    <s v="Ed Ludwig"/>
    <s v="Ontario"/>
    <s v="Ontario"/>
    <s v="Consumer"/>
    <s v="Office Supplies"/>
    <s v="Paper"/>
    <n v="0.36"/>
  </r>
  <r>
    <n v="134"/>
    <d v="2012-04-30T00:00:00"/>
    <d v="2012-05-02T00:00:00"/>
    <s v="May"/>
    <s v="2012"/>
    <n v="2"/>
    <b v="0"/>
    <s v="Not Specified"/>
    <n v="11"/>
    <n v="1132.5999999999999"/>
    <n v="0.01"/>
    <s v="Regular Air"/>
    <n v="-310.20999999999998"/>
    <n v="95.99"/>
    <n v="35"/>
    <s v="Michael Dominguez"/>
    <s v="Ontario"/>
    <s v="Ontario"/>
    <s v="Home Office"/>
    <s v="Office Supplies"/>
    <s v="Storage &amp; Organization"/>
    <m/>
  </r>
  <r>
    <n v="740"/>
    <d v="2011-07-15T00:00:00"/>
    <d v="2011-07-15T00:00:00"/>
    <s v="July"/>
    <s v="2011"/>
    <n v="0"/>
    <s v="FREE DELIVERY"/>
    <s v="Medium"/>
    <n v="6"/>
    <n v="28.01"/>
    <n v="0.09"/>
    <s v="Regular Air"/>
    <n v="3.46"/>
    <n v="4.9800000000000004"/>
    <n v="0.49"/>
    <s v="Thomas Boland"/>
    <s v="Ontario"/>
    <s v="Ontario"/>
    <s v="Corporate"/>
    <s v="Office Supplies"/>
    <s v="Labels"/>
    <n v="0.39"/>
  </r>
  <r>
    <n v="833"/>
    <d v="2009-02-12T00:00:00"/>
    <d v="2009-02-13T00:00:00"/>
    <s v="February"/>
    <s v="2009"/>
    <n v="1"/>
    <b v="0"/>
    <s v="Medium"/>
    <n v="1"/>
    <n v="19.32"/>
    <n v="0.03"/>
    <s v="Regular Air"/>
    <n v="-20.32"/>
    <n v="12.53"/>
    <n v="7.17"/>
    <s v="Olvera Toch"/>
    <s v="Ontario"/>
    <s v="Ontario"/>
    <s v="Home Office"/>
    <s v="Office Supplies"/>
    <s v="Binders and Binder Accessories"/>
    <n v="0.38"/>
  </r>
  <r>
    <n v="1573"/>
    <d v="2012-12-27T00:00:00"/>
    <d v="2012-12-29T00:00:00"/>
    <s v="December"/>
    <s v="2012"/>
    <n v="2"/>
    <b v="0"/>
    <s v="High"/>
    <n v="13"/>
    <n v="759.94"/>
    <n v="0.09"/>
    <s v="Delivery Truck"/>
    <n v="-226.45"/>
    <n v="60.89"/>
    <n v="32.409999999999997"/>
    <s v="Lena Radford"/>
    <s v="Ontario"/>
    <s v="Ontario"/>
    <s v="Small Business"/>
    <s v="Furniture"/>
    <s v="Chairs &amp; Chairmats"/>
    <n v="0.56000000000000005"/>
  </r>
  <r>
    <n v="1639"/>
    <d v="2011-08-19T00:00:00"/>
    <d v="2011-08-20T00:00:00"/>
    <s v="August"/>
    <s v="2011"/>
    <n v="1"/>
    <b v="0"/>
    <s v="Not Specified"/>
    <n v="24"/>
    <n v="163.13999999999999"/>
    <n v="0.09"/>
    <s v="Regular Air"/>
    <n v="-62.2"/>
    <n v="6.78"/>
    <n v="6.18"/>
    <s v="Sean Christensen"/>
    <s v="Ontario"/>
    <s v="Ontario"/>
    <s v="Home Office"/>
    <s v="Office Supplies"/>
    <s v="Paper"/>
    <n v="0.39"/>
  </r>
  <r>
    <n v="2053"/>
    <d v="2011-02-06T00:00:00"/>
    <d v="2011-02-07T00:00:00"/>
    <s v="February"/>
    <s v="2011"/>
    <n v="1"/>
    <b v="0"/>
    <s v="Critical"/>
    <n v="39"/>
    <n v="19342.84"/>
    <n v="0.01"/>
    <s v="Delivery Truck"/>
    <n v="5603.95"/>
    <n v="500.98"/>
    <n v="126"/>
    <s v="Todd Boyes"/>
    <s v="Ontario"/>
    <s v="Ontario"/>
    <s v="Consumer"/>
    <s v="Furniture"/>
    <s v="Chairs &amp; Chairmats"/>
    <n v="0.6"/>
  </r>
  <r>
    <n v="2053"/>
    <d v="2011-02-06T00:00:00"/>
    <d v="2011-02-08T00:00:00"/>
    <s v="February"/>
    <s v="2011"/>
    <n v="2"/>
    <b v="0"/>
    <s v="Critical"/>
    <n v="7"/>
    <n v="771.78300000000002"/>
    <n v="0.08"/>
    <s v="Regular Air"/>
    <n v="-449.53"/>
    <n v="140.99"/>
    <n v="4.2"/>
    <s v="Todd Boyes"/>
    <s v="Ontario"/>
    <s v="Ontario"/>
    <s v="Consumer"/>
    <s v="Technology"/>
    <s v="Telephones and Communication"/>
    <n v="0.59"/>
  </r>
  <r>
    <n v="2146"/>
    <d v="2012-09-13T00:00:00"/>
    <d v="2012-09-14T00:00:00"/>
    <s v="September"/>
    <s v="2012"/>
    <n v="1"/>
    <b v="0"/>
    <s v="Not Specified"/>
    <n v="41"/>
    <n v="6111.1684999999998"/>
    <n v="0.06"/>
    <s v="Regular Air"/>
    <n v="1663.08"/>
    <n v="175.99"/>
    <n v="4.99"/>
    <s v="Todd Boyes"/>
    <s v="Ontario"/>
    <s v="Ontario"/>
    <s v="Small Business"/>
    <s v="Technology"/>
    <s v="Telephones and Communication"/>
    <n v="0.59"/>
  </r>
  <r>
    <n v="2146"/>
    <d v="2012-09-13T00:00:00"/>
    <d v="2012-09-15T00:00:00"/>
    <s v="September"/>
    <s v="2012"/>
    <n v="2"/>
    <b v="0"/>
    <s v="Not Specified"/>
    <n v="44"/>
    <n v="113.71"/>
    <n v="7.0000000000000007E-2"/>
    <s v="Regular Air"/>
    <n v="41.7"/>
    <n v="2.61"/>
    <n v="0.5"/>
    <s v="Todd Boyes"/>
    <s v="Ontario"/>
    <s v="Ontario"/>
    <s v="Small Business"/>
    <s v="Office Supplies"/>
    <s v="Labels"/>
    <n v="0.39"/>
  </r>
  <r>
    <n v="2752"/>
    <d v="2010-11-18T00:00:00"/>
    <d v="2010-11-20T00:00:00"/>
    <s v="November"/>
    <s v="2010"/>
    <n v="2"/>
    <b v="0"/>
    <s v="High"/>
    <n v="30"/>
    <n v="695.47"/>
    <n v="0.03"/>
    <s v="Regular Air"/>
    <n v="226.73"/>
    <n v="22.98"/>
    <n v="1.99"/>
    <s v="Todd Boyes"/>
    <s v="Ontario"/>
    <s v="Ontario"/>
    <s v="Small Business"/>
    <s v="Technology"/>
    <s v="Computer Peripherals"/>
    <n v="0.46"/>
  </r>
  <r>
    <n v="2752"/>
    <d v="2010-11-18T00:00:00"/>
    <d v="2010-11-20T00:00:00"/>
    <s v="November"/>
    <s v="2010"/>
    <n v="2"/>
    <b v="0"/>
    <s v="High"/>
    <n v="41"/>
    <n v="152.59"/>
    <n v="0.02"/>
    <s v="Regular Air"/>
    <n v="55.48"/>
    <n v="3.78"/>
    <n v="0.71"/>
    <s v="Todd Boyes"/>
    <s v="Ontario"/>
    <s v="Ontario"/>
    <s v="Small Business"/>
    <s v="Office Supplies"/>
    <s v="Rubber Bands"/>
    <n v="0.39"/>
  </r>
  <r>
    <n v="2752"/>
    <d v="2010-11-18T00:00:00"/>
    <d v="2010-11-18T00:00:00"/>
    <s v="November"/>
    <s v="2010"/>
    <n v="0"/>
    <s v="FREE DELIVERY"/>
    <s v="High"/>
    <n v="10"/>
    <n v="365.62"/>
    <n v="0.03"/>
    <s v="Regular Air"/>
    <n v="15.77"/>
    <n v="34.76"/>
    <n v="8.2200000000000006"/>
    <s v="Todd Boyes"/>
    <s v="Ontario"/>
    <s v="Ontario"/>
    <s v="Small Business"/>
    <s v="Office Supplies"/>
    <s v="Storage &amp; Organization"/>
    <n v="0.56999999999999995"/>
  </r>
  <r>
    <n v="2752"/>
    <d v="2010-11-18T00:00:00"/>
    <d v="2010-11-20T00:00:00"/>
    <s v="November"/>
    <s v="2010"/>
    <n v="2"/>
    <b v="0"/>
    <s v="High"/>
    <n v="10"/>
    <n v="575.56899999999996"/>
    <n v="0.04"/>
    <s v="Regular Air"/>
    <n v="-86.52"/>
    <n v="65.989999999999995"/>
    <n v="5.63"/>
    <s v="Todd Boyes"/>
    <s v="Ontario"/>
    <s v="Ontario"/>
    <s v="Small Business"/>
    <s v="Technology"/>
    <s v="Telephones and Communication"/>
    <n v="0.56000000000000005"/>
  </r>
  <r>
    <n v="5445"/>
    <d v="2010-07-25T00:00:00"/>
    <d v="2010-07-30T00:00:00"/>
    <s v="July"/>
    <s v="2010"/>
    <n v="5"/>
    <b v="0"/>
    <s v="low"/>
    <n v="4"/>
    <n v="29.42"/>
    <n v="0.06"/>
    <s v="Express Air"/>
    <n v="14.43"/>
    <n v="3.69"/>
    <n v="0.5"/>
    <s v="Michael Dominguez"/>
    <s v="Ontario"/>
    <s v="Ontario"/>
    <s v="Home Office"/>
    <s v="Office Supplies"/>
    <s v="Labels"/>
    <n v="0.38"/>
  </r>
  <r>
    <n v="5445"/>
    <d v="2010-07-25T00:00:00"/>
    <d v="2010-08-01T00:00:00"/>
    <s v="August"/>
    <s v="2010"/>
    <n v="7"/>
    <b v="0"/>
    <s v="low"/>
    <n v="9"/>
    <n v="46.48"/>
    <n v="0.01"/>
    <s v="Regular Air"/>
    <n v="-1.82"/>
    <n v="4.63"/>
    <n v="1.93"/>
    <s v="Michael Dominguez"/>
    <s v="Ontario"/>
    <s v="Ontario"/>
    <s v="Home Office"/>
    <s v="Office Supplies"/>
    <s v="Pens &amp; Art Supplies"/>
    <n v="0.52"/>
  </r>
  <r>
    <n v="5699"/>
    <d v="2012-07-29T00:00:00"/>
    <d v="2012-08-03T00:00:00"/>
    <s v="August"/>
    <s v="2012"/>
    <n v="5"/>
    <b v="0"/>
    <s v="low"/>
    <n v="2"/>
    <n v="9.25"/>
    <n v="0.01"/>
    <s v="Regular Air"/>
    <n v="-4.21"/>
    <n v="4.13"/>
    <n v="0.99"/>
    <s v="Sean Miller"/>
    <s v="Ontario"/>
    <s v="Ontario"/>
    <s v="Small Business"/>
    <s v="Office Supplies"/>
    <s v="Labels"/>
    <n v="0.39"/>
  </r>
  <r>
    <n v="5699"/>
    <d v="2012-07-29T00:00:00"/>
    <d v="2012-08-03T00:00:00"/>
    <s v="August"/>
    <s v="2012"/>
    <n v="5"/>
    <b v="0"/>
    <s v="low"/>
    <n v="41"/>
    <n v="573.89"/>
    <n v="0.09"/>
    <s v="Express Air"/>
    <n v="-121.44"/>
    <n v="14.98"/>
    <n v="7.69"/>
    <s v="Sean Miller"/>
    <s v="Ontario"/>
    <s v="Ontario"/>
    <s v="Small Business"/>
    <s v="Office Supplies"/>
    <s v="Storage &amp; Organization"/>
    <n v="0.56999999999999995"/>
  </r>
  <r>
    <n v="6823"/>
    <d v="2009-07-21T00:00:00"/>
    <d v="2009-07-22T00:00:00"/>
    <s v="July"/>
    <s v="2009"/>
    <n v="1"/>
    <b v="0"/>
    <s v="Not Specified"/>
    <n v="50"/>
    <n v="1262.72"/>
    <n v="0.01"/>
    <s v="Regular Air"/>
    <n v="490.28"/>
    <n v="24.95"/>
    <n v="2.99"/>
    <s v="Todd Boyes"/>
    <s v="Ontario"/>
    <s v="Ontario"/>
    <s v="Small Business"/>
    <s v="Office Supplies"/>
    <s v="Binders and Binder Accessories"/>
    <n v="0.39"/>
  </r>
  <r>
    <n v="6823"/>
    <d v="2009-07-21T00:00:00"/>
    <d v="2009-07-23T00:00:00"/>
    <s v="July"/>
    <s v="2009"/>
    <n v="2"/>
    <b v="0"/>
    <s v="Not Specified"/>
    <n v="31"/>
    <n v="524.19000000000005"/>
    <n v="0"/>
    <s v="Regular Air"/>
    <n v="-135.46"/>
    <n v="15.98"/>
    <n v="8.99"/>
    <s v="Todd Boyes"/>
    <s v="Ontario"/>
    <s v="Ontario"/>
    <s v="Small Business"/>
    <s v="Technology"/>
    <s v="Computer Peripherals"/>
    <n v="0.64"/>
  </r>
  <r>
    <n v="6948"/>
    <d v="2010-12-09T00:00:00"/>
    <d v="2010-12-10T00:00:00"/>
    <s v="December"/>
    <s v="2010"/>
    <n v="1"/>
    <b v="0"/>
    <s v="Not Specified"/>
    <n v="15"/>
    <n v="1143.8800000000001"/>
    <n v="0.04"/>
    <s v="Regular Air"/>
    <n v="-88.7"/>
    <n v="73.98"/>
    <n v="4"/>
    <s v="Phillip Breyer"/>
    <s v="Ontario"/>
    <s v="Ontario"/>
    <s v="Corporate"/>
    <s v="Technology"/>
    <s v="Computer Peripherals"/>
    <n v="0.79"/>
  </r>
  <r>
    <n v="7462"/>
    <d v="2011-02-20T00:00:00"/>
    <d v="2011-02-21T00:00:00"/>
    <s v="February"/>
    <s v="2011"/>
    <n v="1"/>
    <b v="0"/>
    <s v="High"/>
    <n v="3"/>
    <n v="72.63"/>
    <n v="7.0000000000000007E-2"/>
    <s v="Express Air"/>
    <n v="-26.94"/>
    <n v="22.01"/>
    <n v="5.53"/>
    <s v="Lena Radford"/>
    <s v="Ontario"/>
    <s v="Ontario"/>
    <s v="Small Business"/>
    <s v="Office Supplies"/>
    <s v="Pens &amp; Art Supplies"/>
    <n v="0.59"/>
  </r>
  <r>
    <n v="7845"/>
    <d v="2009-12-13T00:00:00"/>
    <d v="2009-12-13T00:00:00"/>
    <s v="December"/>
    <s v="2009"/>
    <n v="0"/>
    <s v="FREE DELIVERY"/>
    <s v="Critical"/>
    <n v="22"/>
    <n v="118.56"/>
    <n v="0.06"/>
    <s v="Express Air"/>
    <n v="-63.38"/>
    <n v="4.91"/>
    <n v="5.68"/>
    <s v="Todd Boyes"/>
    <s v="Ontario"/>
    <s v="Ontario"/>
    <s v="Small Business"/>
    <s v="Office Supplies"/>
    <s v="Binders and Binder Accessories"/>
    <n v="0.36"/>
  </r>
  <r>
    <n v="7845"/>
    <d v="2009-12-13T00:00:00"/>
    <d v="2009-12-14T00:00:00"/>
    <s v="December"/>
    <s v="2009"/>
    <n v="1"/>
    <b v="0"/>
    <s v="Critical"/>
    <n v="45"/>
    <n v="2145.0500000000002"/>
    <n v="7.0000000000000007E-2"/>
    <s v="Express Air"/>
    <n v="1012.67"/>
    <n v="48.94"/>
    <n v="5.86"/>
    <s v="Todd Boyes"/>
    <s v="Ontario"/>
    <s v="Ontario"/>
    <s v="Small Business"/>
    <s v="Office Supplies"/>
    <s v="Paper"/>
    <n v="0.35"/>
  </r>
  <r>
    <n v="8033"/>
    <d v="2012-04-24T00:00:00"/>
    <d v="2012-04-25T00:00:00"/>
    <s v="April"/>
    <s v="2012"/>
    <n v="1"/>
    <b v="0"/>
    <s v="High"/>
    <n v="27"/>
    <n v="118.18"/>
    <n v="0.06"/>
    <s v="Regular Air"/>
    <n v="-133.62"/>
    <n v="4.0599999999999996"/>
    <n v="6.89"/>
    <s v="Michelle Ellison"/>
    <s v="Ontario"/>
    <s v="Ontario"/>
    <s v="Small Business"/>
    <s v="Office Supplies"/>
    <s v="Appliances"/>
    <n v="0.6"/>
  </r>
  <r>
    <n v="8388"/>
    <d v="2012-02-23T00:00:00"/>
    <d v="2012-02-25T00:00:00"/>
    <s v="February"/>
    <s v="2012"/>
    <n v="2"/>
    <b v="0"/>
    <s v="low"/>
    <n v="39"/>
    <n v="290.3"/>
    <n v="7.0000000000000007E-2"/>
    <s v="Regular Air"/>
    <n v="25.16"/>
    <n v="7.59"/>
    <n v="4"/>
    <s v="Olvera Toch"/>
    <s v="Ontario"/>
    <s v="Ontario"/>
    <s v="Home Office"/>
    <s v="Furniture"/>
    <s v="Office Furnishings"/>
    <n v="0.42"/>
  </r>
  <r>
    <n v="8388"/>
    <d v="2012-02-23T00:00:00"/>
    <d v="2012-02-25T00:00:00"/>
    <s v="February"/>
    <s v="2012"/>
    <n v="2"/>
    <b v="0"/>
    <s v="low"/>
    <n v="37"/>
    <n v="434.11"/>
    <n v="0.02"/>
    <s v="Regular Air"/>
    <n v="24.85"/>
    <n v="11.7"/>
    <n v="5.63"/>
    <s v="Olvera Toch"/>
    <s v="Ontario"/>
    <s v="Ontario"/>
    <s v="Home Office"/>
    <s v="Office Supplies"/>
    <s v="Binders and Binder Accessories"/>
    <n v="0.4"/>
  </r>
  <r>
    <n v="8388"/>
    <d v="2012-02-23T00:00:00"/>
    <d v="2012-02-25T00:00:00"/>
    <s v="February"/>
    <s v="2012"/>
    <n v="2"/>
    <b v="0"/>
    <s v="low"/>
    <n v="42"/>
    <n v="288.89999999999998"/>
    <n v="0.02"/>
    <s v="Regular Air"/>
    <n v="96.34"/>
    <n v="6.98"/>
    <n v="1.6"/>
    <s v="Olvera Toch"/>
    <s v="Ontario"/>
    <s v="Ontario"/>
    <s v="Home Office"/>
    <s v="Office Supplies"/>
    <s v="Paper"/>
    <n v="0.38"/>
  </r>
  <r>
    <n v="9761"/>
    <d v="2012-01-22T00:00:00"/>
    <d v="2012-01-23T00:00:00"/>
    <s v="January"/>
    <s v="2012"/>
    <n v="1"/>
    <b v="0"/>
    <s v="Not Specified"/>
    <n v="2"/>
    <n v="202.64"/>
    <n v="0.04"/>
    <s v="Delivery Truck"/>
    <n v="-221.62"/>
    <n v="90.97"/>
    <n v="14"/>
    <s v="Todd Boyes"/>
    <s v="Ontario"/>
    <s v="Ontario"/>
    <s v="Small Business"/>
    <s v="Technology"/>
    <s v="Office Machines"/>
    <n v="0.36"/>
  </r>
  <r>
    <n v="9761"/>
    <d v="2012-01-22T00:00:00"/>
    <d v="2012-01-24T00:00:00"/>
    <s v="January"/>
    <s v="2012"/>
    <n v="2"/>
    <b v="0"/>
    <s v="Not Specified"/>
    <n v="23"/>
    <n v="133.69"/>
    <n v="0.08"/>
    <s v="Regular Air"/>
    <n v="-92.23"/>
    <n v="5.98"/>
    <n v="7.15"/>
    <s v="Todd Boyes"/>
    <s v="Ontario"/>
    <s v="Ontario"/>
    <s v="Small Business"/>
    <s v="Office Supplies"/>
    <s v="Paper"/>
    <n v="0.36"/>
  </r>
  <r>
    <n v="9863"/>
    <d v="2011-09-04T00:00:00"/>
    <d v="2011-09-06T00:00:00"/>
    <s v="September"/>
    <s v="2011"/>
    <n v="2"/>
    <b v="0"/>
    <s v="Critical"/>
    <n v="18"/>
    <n v="33.96"/>
    <n v="0"/>
    <s v="Regular Air"/>
    <n v="0.1"/>
    <n v="1.76"/>
    <n v="0.7"/>
    <s v="Sean Christensen"/>
    <s v="Ontario"/>
    <s v="Ontario"/>
    <s v="Home Office"/>
    <s v="Office Supplies"/>
    <s v="Pens &amp; Art Supplies"/>
    <n v="0.56000000000000005"/>
  </r>
  <r>
    <n v="10342"/>
    <d v="2011-11-22T00:00:00"/>
    <d v="2011-11-24T00:00:00"/>
    <s v="November"/>
    <s v="2011"/>
    <n v="2"/>
    <b v="0"/>
    <s v="Medium"/>
    <n v="45"/>
    <n v="5181.08"/>
    <n v="0.01"/>
    <s v="Delivery Truck"/>
    <n v="-1623.6"/>
    <n v="114.98"/>
    <n v="58.72"/>
    <s v="Michelle Ellison"/>
    <s v="Ontario"/>
    <s v="Ontario"/>
    <s v="Consumer"/>
    <s v="Furniture"/>
    <s v="Bookcases"/>
    <n v="0.76"/>
  </r>
  <r>
    <n v="10342"/>
    <d v="2011-11-22T00:00:00"/>
    <d v="2011-11-23T00:00:00"/>
    <s v="November"/>
    <s v="2011"/>
    <n v="1"/>
    <b v="0"/>
    <s v="Medium"/>
    <n v="38"/>
    <n v="10567.45"/>
    <n v="0.1"/>
    <s v="Regular Air"/>
    <n v="2925.37"/>
    <n v="299.99"/>
    <n v="11.64"/>
    <s v="Michelle Ellison"/>
    <s v="Ontario"/>
    <s v="Ontario"/>
    <s v="Consumer"/>
    <s v="Technology"/>
    <s v="Copiers and Fax"/>
    <n v="0.5"/>
  </r>
  <r>
    <n v="10342"/>
    <d v="2011-11-22T00:00:00"/>
    <d v="2011-11-24T00:00:00"/>
    <s v="November"/>
    <s v="2011"/>
    <n v="2"/>
    <b v="0"/>
    <s v="Medium"/>
    <n v="38"/>
    <n v="1679.04"/>
    <n v="0.01"/>
    <s v="Regular Air"/>
    <n v="324.47000000000003"/>
    <n v="40.97"/>
    <n v="14.45"/>
    <s v="Michelle Ellison"/>
    <s v="Ontario"/>
    <s v="Ontario"/>
    <s v="Consumer"/>
    <s v="Furniture"/>
    <s v="Office Furnishings"/>
    <n v="0.56999999999999995"/>
  </r>
  <r>
    <n v="10342"/>
    <d v="2011-11-22T00:00:00"/>
    <d v="2011-11-24T00:00:00"/>
    <s v="November"/>
    <s v="2011"/>
    <n v="2"/>
    <b v="0"/>
    <s v="Medium"/>
    <n v="2"/>
    <n v="2055.9699999999998"/>
    <n v="0.05"/>
    <s v="Express Air"/>
    <n v="-2342.0100000000002"/>
    <n v="999.99"/>
    <n v="13.99"/>
    <s v="Michelle Ellison"/>
    <s v="Ontario"/>
    <s v="Ontario"/>
    <s v="Consumer"/>
    <s v="Technology"/>
    <s v="Office Machines"/>
    <n v="0.36"/>
  </r>
  <r>
    <n v="10434"/>
    <d v="2009-12-23T00:00:00"/>
    <d v="2009-12-24T00:00:00"/>
    <s v="December"/>
    <s v="2009"/>
    <n v="1"/>
    <b v="0"/>
    <s v="High"/>
    <n v="2"/>
    <n v="383.45"/>
    <n v="0.06"/>
    <s v="Delivery Truck"/>
    <n v="-244.47"/>
    <n v="180.98"/>
    <n v="26.2"/>
    <s v="Michelle Ellison"/>
    <s v="Ontario"/>
    <s v="Ontario"/>
    <s v="Small Business"/>
    <s v="Furniture"/>
    <s v="Chairs &amp; Chairmats"/>
    <n v="0.59"/>
  </r>
  <r>
    <n v="11040"/>
    <d v="2011-10-23T00:00:00"/>
    <d v="2011-10-23T00:00:00"/>
    <s v="October"/>
    <s v="2011"/>
    <n v="0"/>
    <s v="FREE DELIVERY"/>
    <s v="Not Specified"/>
    <n v="44"/>
    <n v="1102.28"/>
    <n v="0.03"/>
    <s v="Regular Air"/>
    <n v="389.61"/>
    <n v="23.99"/>
    <n v="6.71"/>
    <s v="Scot Coram"/>
    <s v="Ontario"/>
    <s v="Ontario"/>
    <s v="Corporate"/>
    <s v="Office Supplies"/>
    <s v="Envelopes"/>
    <n v="0.35"/>
  </r>
  <r>
    <n v="11302"/>
    <d v="2009-03-01T00:00:00"/>
    <d v="2009-03-03T00:00:00"/>
    <s v="March"/>
    <s v="2009"/>
    <n v="2"/>
    <b v="0"/>
    <s v="low"/>
    <n v="10"/>
    <n v="866.66"/>
    <n v="0.09"/>
    <s v="Delivery Truck"/>
    <n v="35.29"/>
    <n v="90.97"/>
    <n v="14"/>
    <s v="Natalie Fritzler"/>
    <s v="Ontario"/>
    <s v="Ontario"/>
    <s v="Home Office"/>
    <s v="Technology"/>
    <s v="Office Machines"/>
    <n v="0.36"/>
  </r>
  <r>
    <n v="11398"/>
    <d v="2012-08-06T00:00:00"/>
    <d v="2012-08-07T00:00:00"/>
    <s v="August"/>
    <s v="2012"/>
    <n v="1"/>
    <b v="0"/>
    <s v="High"/>
    <n v="16"/>
    <n v="109.7"/>
    <n v="0.03"/>
    <s v="Regular Air"/>
    <n v="-106.77"/>
    <n v="5.98"/>
    <n v="10.39"/>
    <s v="Nathan Gelder"/>
    <s v="Ontario"/>
    <s v="Ontario"/>
    <s v="Home Office"/>
    <s v="Office Supplies"/>
    <s v="Paper"/>
    <n v="0.4"/>
  </r>
  <r>
    <n v="11398"/>
    <d v="2012-08-06T00:00:00"/>
    <d v="2012-08-08T00:00:00"/>
    <s v="August"/>
    <s v="2012"/>
    <n v="2"/>
    <b v="0"/>
    <s v="High"/>
    <n v="26"/>
    <n v="80.89"/>
    <n v="0.03"/>
    <s v="Regular Air"/>
    <n v="23.37"/>
    <n v="2.94"/>
    <n v="0.81"/>
    <s v="Nathan Gelder"/>
    <s v="Ontario"/>
    <s v="Ontario"/>
    <s v="Home Office"/>
    <s v="Office Supplies"/>
    <s v="Pens &amp; Art Supplies"/>
    <n v="0.4"/>
  </r>
  <r>
    <n v="11584"/>
    <d v="2009-11-22T00:00:00"/>
    <d v="2009-11-23T00:00:00"/>
    <s v="November"/>
    <s v="2009"/>
    <n v="1"/>
    <b v="0"/>
    <s v="Medium"/>
    <n v="48"/>
    <n v="1497.3175000000001"/>
    <n v="0.01"/>
    <s v="Regular Air"/>
    <n v="836.51"/>
    <n v="35.99"/>
    <n v="0.99"/>
    <s v="Sean Miller"/>
    <s v="Ontario"/>
    <s v="Ontario"/>
    <s v="Small Business"/>
    <s v="Technology"/>
    <s v="Telephones and Communication"/>
    <n v="0.35"/>
  </r>
  <r>
    <n v="11652"/>
    <d v="2011-11-10T00:00:00"/>
    <d v="2011-11-11T00:00:00"/>
    <s v="November"/>
    <s v="2011"/>
    <n v="1"/>
    <b v="0"/>
    <s v="Not Specified"/>
    <n v="35"/>
    <n v="1154.1400000000001"/>
    <n v="7.0000000000000007E-2"/>
    <s v="Regular Air"/>
    <n v="-36"/>
    <n v="32.979999999999997"/>
    <n v="5.5"/>
    <s v="Olvera Toch"/>
    <s v="Ontario"/>
    <s v="Ontario"/>
    <s v="Home Office"/>
    <s v="Technology"/>
    <s v="Computer Peripherals"/>
    <n v="0.75"/>
  </r>
  <r>
    <n v="11652"/>
    <d v="2011-11-10T00:00:00"/>
    <d v="2011-11-11T00:00:00"/>
    <s v="November"/>
    <s v="2011"/>
    <n v="1"/>
    <b v="0"/>
    <s v="Not Specified"/>
    <n v="37"/>
    <n v="223.82"/>
    <n v="0.09"/>
    <s v="Regular Air"/>
    <n v="-249.11"/>
    <n v="5.98"/>
    <n v="10.39"/>
    <s v="Olvera Toch"/>
    <s v="Ontario"/>
    <s v="Ontario"/>
    <s v="Home Office"/>
    <s v="Office Supplies"/>
    <s v="Paper"/>
    <n v="0.4"/>
  </r>
  <r>
    <n v="11652"/>
    <d v="2011-11-10T00:00:00"/>
    <d v="2011-11-12T00:00:00"/>
    <s v="November"/>
    <s v="2011"/>
    <n v="2"/>
    <b v="0"/>
    <s v="Not Specified"/>
    <n v="1"/>
    <n v="61.463500000000003"/>
    <n v="0.05"/>
    <s v="Regular Air"/>
    <n v="-261.35000000000002"/>
    <n v="65.989999999999995"/>
    <n v="8.99"/>
    <s v="Olvera Toch"/>
    <s v="Ontario"/>
    <s v="Ontario"/>
    <s v="Home Office"/>
    <s v="Technology"/>
    <s v="Telephones and Communication"/>
    <n v="0.56000000000000005"/>
  </r>
  <r>
    <n v="11652"/>
    <d v="2011-11-10T00:00:00"/>
    <d v="2011-11-12T00:00:00"/>
    <s v="November"/>
    <s v="2011"/>
    <n v="2"/>
    <b v="0"/>
    <s v="Not Specified"/>
    <n v="25"/>
    <n v="122.09"/>
    <n v="0.1"/>
    <s v="Regular Air"/>
    <n v="14.11"/>
    <n v="5.18"/>
    <n v="2.04"/>
    <s v="Olvera Toch"/>
    <s v="Ontario"/>
    <s v="Ontario"/>
    <s v="Home Office"/>
    <s v="Office Supplies"/>
    <s v="Paper"/>
    <n v="0.36"/>
  </r>
  <r>
    <n v="11686"/>
    <d v="2009-01-27T00:00:00"/>
    <d v="2009-01-28T00:00:00"/>
    <s v="January"/>
    <s v="2009"/>
    <n v="1"/>
    <b v="0"/>
    <s v="Not Specified"/>
    <n v="38"/>
    <n v="6121.1985000000004"/>
    <n v="0.08"/>
    <s v="Regular Air"/>
    <n v="1312.34"/>
    <n v="205.99"/>
    <n v="2.5"/>
    <s v="Michael Dominguez"/>
    <s v="Ontario"/>
    <s v="Ontario"/>
    <s v="Home Office"/>
    <s v="Technology"/>
    <s v="Telephones and Communication"/>
    <n v="0.59"/>
  </r>
  <r>
    <n v="13895"/>
    <d v="2010-11-20T00:00:00"/>
    <d v="2010-11-20T00:00:00"/>
    <s v="November"/>
    <s v="2010"/>
    <n v="0"/>
    <s v="FREE DELIVERY"/>
    <s v="High"/>
    <n v="44"/>
    <n v="614.34"/>
    <n v="0.02"/>
    <s v="Regular Air"/>
    <n v="-171.7"/>
    <n v="14.03"/>
    <n v="9.3699999999999992"/>
    <s v="Michelle Ellison"/>
    <s v="Ontario"/>
    <s v="Ontario"/>
    <s v="Small Business"/>
    <s v="Office Supplies"/>
    <s v="Storage &amp; Organization"/>
    <n v="0.56000000000000005"/>
  </r>
  <r>
    <n v="14820"/>
    <d v="2012-01-09T00:00:00"/>
    <d v="2012-01-11T00:00:00"/>
    <s v="January"/>
    <s v="2012"/>
    <n v="2"/>
    <b v="0"/>
    <s v="High"/>
    <n v="39"/>
    <n v="278.90199999999999"/>
    <n v="0.04"/>
    <s v="Express Air"/>
    <n v="-104.47"/>
    <n v="7.99"/>
    <n v="5.03"/>
    <s v="Michael Dominguez"/>
    <s v="Ontario"/>
    <s v="Ontario"/>
    <s v="Home Office"/>
    <s v="Technology"/>
    <s v="Telephones and Communication"/>
    <n v="0.6"/>
  </r>
  <r>
    <n v="15170"/>
    <d v="2009-03-18T00:00:00"/>
    <d v="2009-03-18T00:00:00"/>
    <s v="March"/>
    <s v="2009"/>
    <n v="0"/>
    <s v="FREE DELIVERY"/>
    <s v="Critical"/>
    <n v="19"/>
    <n v="356.46449999999999"/>
    <n v="0.01"/>
    <s v="Regular Air"/>
    <n v="-9.11"/>
    <n v="20.99"/>
    <n v="4.8099999999999996"/>
    <s v="Thomas Boland"/>
    <s v="Ontario"/>
    <s v="Ontario"/>
    <s v="Corporate"/>
    <s v="Technology"/>
    <s v="Telephones and Communication"/>
    <n v="0.57999999999999996"/>
  </r>
  <r>
    <n v="15780"/>
    <d v="2011-04-13T00:00:00"/>
    <d v="2011-04-15T00:00:00"/>
    <s v="April"/>
    <s v="2011"/>
    <n v="2"/>
    <b v="0"/>
    <s v="Critical"/>
    <n v="19"/>
    <n v="71.77"/>
    <n v="0.03"/>
    <s v="Regular Air"/>
    <n v="22.71"/>
    <n v="3.78"/>
    <n v="0.71"/>
    <s v="Thomas Boland"/>
    <s v="Ontario"/>
    <s v="Ontario"/>
    <s v="Corporate"/>
    <s v="Office Supplies"/>
    <s v="Rubber Bands"/>
    <n v="0.39"/>
  </r>
  <r>
    <n v="16098"/>
    <d v="2012-07-21T00:00:00"/>
    <d v="2012-07-25T00:00:00"/>
    <s v="July"/>
    <s v="2012"/>
    <n v="4"/>
    <b v="0"/>
    <s v="low"/>
    <n v="31"/>
    <n v="480.43"/>
    <n v="0.06"/>
    <s v="Regular Air"/>
    <n v="50.59"/>
    <n v="14.98"/>
    <n v="8.99"/>
    <s v="Patricia Hirasaki"/>
    <s v="Ontario"/>
    <s v="Ontario"/>
    <s v="Home Office"/>
    <s v="Furniture"/>
    <s v="Office Furnishings"/>
    <n v="0.39"/>
  </r>
  <r>
    <n v="16103"/>
    <d v="2012-07-15T00:00:00"/>
    <d v="2012-07-17T00:00:00"/>
    <s v="July"/>
    <s v="2012"/>
    <n v="2"/>
    <b v="0"/>
    <s v="Not Specified"/>
    <n v="31"/>
    <n v="217.14"/>
    <n v="0"/>
    <s v="Regular Air"/>
    <n v="-62.97"/>
    <n v="6.48"/>
    <n v="6.22"/>
    <s v="Maria Zettner"/>
    <s v="Ontario"/>
    <s v="Ontario"/>
    <s v="Corporate"/>
    <s v="Office Supplies"/>
    <s v="Paper"/>
    <n v="0.37"/>
  </r>
  <r>
    <n v="16610"/>
    <d v="2009-10-10T00:00:00"/>
    <d v="2009-10-12T00:00:00"/>
    <s v="October"/>
    <s v="2009"/>
    <n v="2"/>
    <b v="0"/>
    <s v="High"/>
    <n v="19"/>
    <n v="659.13"/>
    <n v="0.09"/>
    <s v="Regular Air"/>
    <n v="187.57"/>
    <n v="35.94"/>
    <n v="6.66"/>
    <s v="Thomas Boland"/>
    <s v="Ontario"/>
    <s v="Ontario"/>
    <s v="Corporate"/>
    <s v="Office Supplies"/>
    <s v="Envelopes"/>
    <n v="0.4"/>
  </r>
  <r>
    <n v="18757"/>
    <d v="2012-05-22T00:00:00"/>
    <d v="2012-05-24T00:00:00"/>
    <s v="May"/>
    <s v="2012"/>
    <n v="2"/>
    <b v="0"/>
    <s v="low"/>
    <n v="9"/>
    <n v="222.2"/>
    <n v="0.03"/>
    <s v="Regular Air"/>
    <n v="-40.25"/>
    <n v="22.38"/>
    <n v="15.1"/>
    <s v="Matthew Clasen"/>
    <s v="Ontario"/>
    <s v="Ontario"/>
    <s v="Consumer"/>
    <s v="Office Supplies"/>
    <s v="Binders and Binder Accessories"/>
    <n v="0.38"/>
  </r>
  <r>
    <n v="18757"/>
    <d v="2012-05-22T00:00:00"/>
    <d v="2012-05-27T00:00:00"/>
    <s v="May"/>
    <s v="2012"/>
    <n v="5"/>
    <b v="0"/>
    <s v="low"/>
    <n v="5"/>
    <n v="39.9"/>
    <n v="0.02"/>
    <s v="Regular Air"/>
    <n v="-37.799999999999997"/>
    <n v="5.94"/>
    <n v="9.92"/>
    <s v="Matthew Clasen"/>
    <s v="Ontario"/>
    <s v="Ontario"/>
    <s v="Consumer"/>
    <s v="Office Supplies"/>
    <s v="Binders and Binder Accessories"/>
    <n v="0.38"/>
  </r>
  <r>
    <n v="19431"/>
    <d v="2009-05-23T00:00:00"/>
    <d v="2009-05-25T00:00:00"/>
    <s v="May"/>
    <s v="2009"/>
    <n v="2"/>
    <b v="0"/>
    <s v="Not Specified"/>
    <n v="4"/>
    <n v="16.82"/>
    <n v="0.08"/>
    <s v="Regular Air"/>
    <n v="-5.54"/>
    <n v="4.13"/>
    <n v="1.17"/>
    <s v="Nathan Gelder"/>
    <s v="Ontario"/>
    <s v="Ontario"/>
    <s v="Home Office"/>
    <s v="Office Supplies"/>
    <s v="Pens &amp; Art Supplies"/>
    <n v="0.56999999999999995"/>
  </r>
  <r>
    <n v="19584"/>
    <d v="2009-04-16T00:00:00"/>
    <d v="2009-04-17T00:00:00"/>
    <s v="April"/>
    <s v="2009"/>
    <n v="1"/>
    <b v="0"/>
    <s v="Critical"/>
    <n v="6"/>
    <n v="14535.8"/>
    <n v="0.05"/>
    <s v="Delivery Truck"/>
    <n v="-3971.06"/>
    <n v="2550.14"/>
    <n v="29.7"/>
    <s v="Maria Zettner"/>
    <s v="Ontario"/>
    <s v="Ontario"/>
    <s v="Corporate"/>
    <s v="Technology"/>
    <s v="Office Machines"/>
    <n v="0.56999999999999995"/>
  </r>
  <r>
    <n v="20262"/>
    <d v="2009-12-26T00:00:00"/>
    <d v="2009-12-26T00:00:00"/>
    <s v="December"/>
    <s v="2009"/>
    <n v="0"/>
    <s v="FREE DELIVERY"/>
    <s v="Not Specified"/>
    <n v="27"/>
    <n v="652.24"/>
    <n v="0.02"/>
    <s v="Regular Air"/>
    <n v="185.04"/>
    <n v="22.72"/>
    <n v="8.99"/>
    <s v="Patrick O'Donnell"/>
    <s v="Ontario"/>
    <s v="Ontario"/>
    <s v="Home Office"/>
    <s v="Furniture"/>
    <s v="Office Furnishings"/>
    <n v="0.44"/>
  </r>
  <r>
    <n v="20545"/>
    <d v="2010-10-09T00:00:00"/>
    <d v="2010-10-10T00:00:00"/>
    <s v="October"/>
    <s v="2010"/>
    <n v="1"/>
    <b v="0"/>
    <s v="Not Specified"/>
    <n v="1"/>
    <n v="361.94"/>
    <n v="0.05"/>
    <s v="Delivery Truck"/>
    <n v="-163.58000000000001"/>
    <n v="284.98"/>
    <n v="69.55"/>
    <s v="Sean Miller"/>
    <s v="Ontario"/>
    <s v="Ontario"/>
    <s v="Small Business"/>
    <s v="Furniture"/>
    <s v="Chairs &amp; Chairmats"/>
    <n v="0.6"/>
  </r>
  <r>
    <n v="20545"/>
    <d v="2010-10-09T00:00:00"/>
    <d v="2010-10-11T00:00:00"/>
    <s v="October"/>
    <s v="2010"/>
    <n v="2"/>
    <b v="0"/>
    <s v="Not Specified"/>
    <n v="31"/>
    <n v="1276.04"/>
    <n v="0.02"/>
    <s v="Regular Air"/>
    <n v="554.95000000000005"/>
    <n v="40.99"/>
    <n v="5.86"/>
    <s v="Sean Miller"/>
    <s v="Ontario"/>
    <s v="Ontario"/>
    <s v="Small Business"/>
    <s v="Office Supplies"/>
    <s v="Paper"/>
    <n v="0.36"/>
  </r>
  <r>
    <n v="20545"/>
    <d v="2010-10-09T00:00:00"/>
    <d v="2010-10-11T00:00:00"/>
    <s v="October"/>
    <s v="2010"/>
    <n v="2"/>
    <b v="0"/>
    <s v="Not Specified"/>
    <n v="40"/>
    <n v="2894.68"/>
    <n v="0.02"/>
    <s v="Regular Air"/>
    <n v="-1754.39"/>
    <n v="71.37"/>
    <n v="69"/>
    <s v="Sean Miller"/>
    <s v="Ontario"/>
    <s v="Ontario"/>
    <s v="Small Business"/>
    <s v="Furniture"/>
    <s v="Tables"/>
    <n v="0.68"/>
  </r>
  <r>
    <n v="20577"/>
    <d v="2010-02-09T00:00:00"/>
    <d v="2010-02-11T00:00:00"/>
    <s v="February"/>
    <s v="2010"/>
    <n v="2"/>
    <b v="0"/>
    <s v="Critical"/>
    <n v="15"/>
    <n v="611.67999999999995"/>
    <n v="0.05"/>
    <s v="Regular Air"/>
    <n v="134.75"/>
    <n v="39.06"/>
    <n v="10.55"/>
    <s v="Patrick O'Donnell"/>
    <s v="Ontario"/>
    <s v="Ontario"/>
    <s v="Home Office"/>
    <s v="Office Supplies"/>
    <s v="Binders and Binder Accessories"/>
    <n v="0.37"/>
  </r>
  <r>
    <n v="20804"/>
    <d v="2011-11-26T00:00:00"/>
    <d v="2011-12-03T00:00:00"/>
    <s v="December"/>
    <s v="2011"/>
    <n v="7"/>
    <b v="0"/>
    <s v="low"/>
    <n v="13"/>
    <n v="4393.75"/>
    <n v="0.08"/>
    <s v="Delivery Truck"/>
    <n v="215.31"/>
    <n v="442.14"/>
    <n v="14.7"/>
    <s v="Sean Miller"/>
    <s v="Ontario"/>
    <s v="Ontario"/>
    <s v="Small Business"/>
    <s v="Technology"/>
    <s v="Office Machines"/>
    <n v="0.56000000000000005"/>
  </r>
  <r>
    <n v="21414"/>
    <d v="2011-05-04T00:00:00"/>
    <d v="2011-05-06T00:00:00"/>
    <s v="May"/>
    <s v="2011"/>
    <n v="2"/>
    <b v="0"/>
    <s v="Critical"/>
    <n v="34"/>
    <n v="117.91"/>
    <n v="0.05"/>
    <s v="Regular Air"/>
    <n v="29.27"/>
    <n v="3.38"/>
    <n v="1.0900000000000001"/>
    <s v="Harry Marie"/>
    <s v="Ontario"/>
    <s v="Ontario"/>
    <s v="Consumer"/>
    <s v="Office Supplies"/>
    <s v="Paper"/>
    <n v="0.39"/>
  </r>
  <r>
    <n v="21414"/>
    <d v="2011-05-04T00:00:00"/>
    <d v="2011-05-06T00:00:00"/>
    <s v="May"/>
    <s v="2011"/>
    <n v="2"/>
    <b v="0"/>
    <s v="Critical"/>
    <n v="46"/>
    <n v="3644.6"/>
    <n v="0.05"/>
    <s v="Regular Air"/>
    <n v="-1144.67"/>
    <n v="80.98"/>
    <n v="35"/>
    <s v="Harry Marie"/>
    <s v="Ontario"/>
    <s v="Ontario"/>
    <s v="Consumer"/>
    <s v="Office Supplies"/>
    <s v="Storage &amp; Organization"/>
    <n v="0.81"/>
  </r>
  <r>
    <n v="21414"/>
    <d v="2011-05-04T00:00:00"/>
    <d v="2011-05-05T00:00:00"/>
    <s v="May"/>
    <s v="2011"/>
    <n v="1"/>
    <b v="0"/>
    <s v="Critical"/>
    <n v="33"/>
    <n v="3491.6129999999998"/>
    <n v="0.05"/>
    <s v="Regular Air"/>
    <n v="717.7"/>
    <n v="125.99"/>
    <n v="5.63"/>
    <s v="Harry Marie"/>
    <s v="Ontario"/>
    <s v="Ontario"/>
    <s v="Consumer"/>
    <s v="Technology"/>
    <s v="Telephones and Communication"/>
    <n v="0.6"/>
  </r>
  <r>
    <n v="21447"/>
    <d v="2010-06-03T00:00:00"/>
    <d v="2010-06-05T00:00:00"/>
    <s v="June"/>
    <s v="2010"/>
    <n v="2"/>
    <b v="0"/>
    <s v="Not Specified"/>
    <n v="15"/>
    <n v="176.24"/>
    <n v="0.02"/>
    <s v="Express Air"/>
    <n v="9.85"/>
    <n v="10.98"/>
    <n v="3.37"/>
    <s v="Sean Christensen"/>
    <s v="Ontario"/>
    <s v="Ontario"/>
    <s v="Home Office"/>
    <s v="Office Supplies"/>
    <s v="Scissors, Rulers and Trimmers"/>
    <n v="0.56999999999999995"/>
  </r>
  <r>
    <n v="21479"/>
    <d v="2009-08-28T00:00:00"/>
    <d v="2009-08-29T00:00:00"/>
    <s v="August"/>
    <s v="2009"/>
    <n v="1"/>
    <b v="0"/>
    <s v="Medium"/>
    <n v="41"/>
    <n v="291.16000000000003"/>
    <n v="0.01"/>
    <s v="Express Air"/>
    <n v="-89.47"/>
    <n v="6.48"/>
    <n v="6.57"/>
    <s v="Patrick O'Donnell"/>
    <s v="Ontario"/>
    <s v="Ontario"/>
    <s v="Home Office"/>
    <s v="Office Supplies"/>
    <s v="Paper"/>
    <n v="0.37"/>
  </r>
  <r>
    <n v="22208"/>
    <d v="2009-10-13T00:00:00"/>
    <d v="2009-10-15T00:00:00"/>
    <s v="October"/>
    <s v="2009"/>
    <n v="2"/>
    <b v="0"/>
    <s v="High"/>
    <n v="37"/>
    <n v="1138.43"/>
    <n v="0.01"/>
    <s v="Regular Air"/>
    <n v="18.59"/>
    <n v="30.97"/>
    <n v="4"/>
    <s v="Sean Christensen"/>
    <s v="Ontario"/>
    <s v="Ontario"/>
    <s v="Home Office"/>
    <s v="Technology"/>
    <s v="Computer Peripherals"/>
    <n v="0.74"/>
  </r>
  <r>
    <n v="22208"/>
    <d v="2009-10-13T00:00:00"/>
    <d v="2009-10-15T00:00:00"/>
    <s v="October"/>
    <s v="2009"/>
    <n v="2"/>
    <b v="0"/>
    <s v="High"/>
    <n v="50"/>
    <n v="5271.0455000000002"/>
    <n v="0.08"/>
    <s v="Regular Air"/>
    <n v="1379.76"/>
    <n v="125.99"/>
    <n v="7.69"/>
    <s v="Sean Christensen"/>
    <s v="Ontario"/>
    <s v="Ontario"/>
    <s v="Home Office"/>
    <s v="Technology"/>
    <s v="Telephones and Communication"/>
    <n v="0.57999999999999996"/>
  </r>
  <r>
    <n v="22279"/>
    <d v="2009-12-22T00:00:00"/>
    <d v="2009-12-25T00:00:00"/>
    <s v="December"/>
    <s v="2009"/>
    <n v="3"/>
    <b v="0"/>
    <s v="Not Specified"/>
    <n v="43"/>
    <n v="2463.6"/>
    <n v="0.03"/>
    <s v="Regular Air"/>
    <n v="1040.6500000000001"/>
    <n v="54.96"/>
    <n v="10.75"/>
    <s v="Lena Radford"/>
    <s v="Ontario"/>
    <s v="Ontario"/>
    <s v="Small Business"/>
    <s v="Office Supplies"/>
    <s v="Paper"/>
    <n v="0.36"/>
  </r>
  <r>
    <n v="23174"/>
    <d v="2012-07-26T00:00:00"/>
    <d v="2012-07-28T00:00:00"/>
    <s v="July"/>
    <s v="2012"/>
    <n v="2"/>
    <b v="0"/>
    <s v="low"/>
    <n v="16"/>
    <n v="3549.9"/>
    <n v="0.06"/>
    <s v="Delivery Truck"/>
    <n v="44.8"/>
    <n v="216.6"/>
    <n v="64.2"/>
    <s v="Harry Marie"/>
    <s v="Ontario"/>
    <s v="Ontario"/>
    <s v="Consumer"/>
    <s v="Furniture"/>
    <s v="Chairs &amp; Chairmats"/>
    <n v="0.59"/>
  </r>
  <r>
    <n v="23174"/>
    <d v="2012-07-26T00:00:00"/>
    <d v="2012-08-02T00:00:00"/>
    <s v="August"/>
    <s v="2012"/>
    <n v="7"/>
    <b v="0"/>
    <s v="low"/>
    <n v="8"/>
    <n v="138.24"/>
    <n v="0.03"/>
    <s v="Regular Air"/>
    <n v="-60.04"/>
    <n v="16.739999999999998"/>
    <n v="7.04"/>
    <s v="Harry Marie"/>
    <s v="Ontario"/>
    <s v="Ontario"/>
    <s v="Consumer"/>
    <s v="Office Supplies"/>
    <s v="Storage &amp; Organization"/>
    <n v="0.81"/>
  </r>
  <r>
    <n v="23333"/>
    <d v="2009-08-05T00:00:00"/>
    <d v="2009-08-06T00:00:00"/>
    <s v="August"/>
    <s v="2009"/>
    <n v="1"/>
    <b v="0"/>
    <s v="Medium"/>
    <n v="44"/>
    <n v="634.12"/>
    <n v="0.04"/>
    <s v="Regular Air"/>
    <n v="-21.65"/>
    <n v="14.42"/>
    <n v="6.75"/>
    <s v="Michael Dominguez"/>
    <s v="Ontario"/>
    <s v="Ontario"/>
    <s v="Home Office"/>
    <s v="Office Supplies"/>
    <s v="Appliances"/>
    <n v="0.52"/>
  </r>
  <r>
    <n v="23333"/>
    <d v="2009-08-05T00:00:00"/>
    <d v="2009-08-07T00:00:00"/>
    <s v="August"/>
    <s v="2009"/>
    <n v="2"/>
    <b v="0"/>
    <s v="Medium"/>
    <n v="32"/>
    <n v="196.84"/>
    <n v="0.04"/>
    <s v="Regular Air"/>
    <n v="-69.290000000000006"/>
    <n v="5.98"/>
    <n v="5.79"/>
    <s v="Michael Dominguez"/>
    <s v="Ontario"/>
    <s v="Ontario"/>
    <s v="Home Office"/>
    <s v="Office Supplies"/>
    <s v="Paper"/>
    <n v="0.36"/>
  </r>
  <r>
    <n v="23333"/>
    <d v="2009-08-05T00:00:00"/>
    <d v="2009-08-06T00:00:00"/>
    <s v="August"/>
    <s v="2009"/>
    <n v="1"/>
    <b v="0"/>
    <s v="Medium"/>
    <n v="16"/>
    <n v="886.89"/>
    <n v="0.03"/>
    <s v="Regular Air"/>
    <n v="-23.83"/>
    <n v="65.989999999999995"/>
    <n v="8.99"/>
    <s v="Michael Dominguez"/>
    <s v="Ontario"/>
    <s v="Ontario"/>
    <s v="Home Office"/>
    <s v="Technology"/>
    <s v="Telephones and Communication"/>
    <n v="0.56000000000000005"/>
  </r>
  <r>
    <n v="24640"/>
    <d v="2011-01-29T00:00:00"/>
    <d v="2011-01-30T00:00:00"/>
    <s v="January"/>
    <s v="2011"/>
    <n v="1"/>
    <b v="0"/>
    <s v="Medium"/>
    <n v="12"/>
    <n v="1379.98"/>
    <n v="0.06"/>
    <s v="Delivery Truck"/>
    <n v="-151.72999999999999"/>
    <n v="113.98"/>
    <n v="30"/>
    <s v="Patrick O'Donnell"/>
    <s v="Ontario"/>
    <s v="Ontario"/>
    <s v="Home Office"/>
    <s v="Furniture"/>
    <s v="Chairs &amp; Chairmats"/>
    <n v="0.69"/>
  </r>
  <r>
    <n v="25056"/>
    <d v="2010-09-21T00:00:00"/>
    <d v="2010-09-23T00:00:00"/>
    <s v="September"/>
    <s v="2010"/>
    <n v="2"/>
    <b v="0"/>
    <s v="Not Specified"/>
    <n v="41"/>
    <n v="295.12"/>
    <n v="0"/>
    <s v="Regular Air"/>
    <n v="-151.93"/>
    <n v="6.48"/>
    <n v="8.19"/>
    <s v="Phillip Breyer"/>
    <s v="Ontario"/>
    <s v="Ontario"/>
    <s v="Corporate"/>
    <s v="Office Supplies"/>
    <s v="Paper"/>
    <n v="0.37"/>
  </r>
  <r>
    <n v="26244"/>
    <d v="2010-08-03T00:00:00"/>
    <d v="2010-08-05T00:00:00"/>
    <s v="August"/>
    <s v="2010"/>
    <n v="2"/>
    <b v="0"/>
    <s v="High"/>
    <n v="16"/>
    <n v="131.72"/>
    <n v="0.09"/>
    <s v="Regular Air"/>
    <n v="-42.61"/>
    <n v="8.4600000000000009"/>
    <n v="3.62"/>
    <s v="Michael Dominguez"/>
    <s v="Ontario"/>
    <s v="Ontario"/>
    <s v="Home Office"/>
    <s v="Technology"/>
    <s v="Computer Peripherals"/>
    <n v="0.61"/>
  </r>
  <r>
    <n v="27201"/>
    <d v="2012-07-25T00:00:00"/>
    <d v="2012-07-25T00:00:00"/>
    <s v="July"/>
    <s v="2012"/>
    <n v="0"/>
    <s v="FREE DELIVERY"/>
    <s v="High"/>
    <n v="10"/>
    <n v="5056.8900000000003"/>
    <n v="0.02"/>
    <s v="Delivery Truck"/>
    <n v="789.05"/>
    <n v="500.98"/>
    <n v="26"/>
    <s v="Scot Coram"/>
    <s v="Ontario"/>
    <s v="Ontario"/>
    <s v="Corporate"/>
    <s v="Furniture"/>
    <s v="Chairs &amp; Chairmats"/>
    <n v="0.6"/>
  </r>
  <r>
    <n v="27201"/>
    <d v="2012-07-25T00:00:00"/>
    <d v="2012-07-25T00:00:00"/>
    <s v="July"/>
    <s v="2012"/>
    <n v="0"/>
    <s v="FREE DELIVERY"/>
    <s v="High"/>
    <n v="45"/>
    <n v="3500.1"/>
    <n v="0.01"/>
    <s v="Delivery Truck"/>
    <n v="-2661.32"/>
    <n v="70.89"/>
    <n v="89.3"/>
    <s v="Scot Coram"/>
    <s v="Ontario"/>
    <s v="Ontario"/>
    <s v="Corporate"/>
    <s v="Furniture"/>
    <s v="Tables"/>
    <n v="0.72"/>
  </r>
  <r>
    <n v="27808"/>
    <d v="2010-01-26T00:00:00"/>
    <d v="2010-02-02T00:00:00"/>
    <s v="February"/>
    <s v="2010"/>
    <n v="7"/>
    <b v="0"/>
    <s v="low"/>
    <n v="9"/>
    <n v="196.12"/>
    <n v="0.01"/>
    <s v="Express Air"/>
    <n v="4.41"/>
    <n v="20.89"/>
    <n v="1.99"/>
    <s v="Michelle Ellison"/>
    <s v="Ontario"/>
    <s v="Ontario"/>
    <s v="Consumer"/>
    <s v="Technology"/>
    <s v="Computer Peripherals"/>
    <n v="0.48"/>
  </r>
  <r>
    <n v="29573"/>
    <d v="2012-01-16T00:00:00"/>
    <d v="2012-01-18T00:00:00"/>
    <s v="January"/>
    <s v="2012"/>
    <n v="2"/>
    <b v="0"/>
    <s v="Critical"/>
    <n v="43"/>
    <n v="792.21"/>
    <n v="0.05"/>
    <s v="Regular Air"/>
    <n v="42.24"/>
    <n v="18.97"/>
    <n v="9.5399999999999991"/>
    <s v="Michael Dominguez"/>
    <s v="Ontario"/>
    <s v="Ontario"/>
    <s v="Home Office"/>
    <s v="Office Supplies"/>
    <s v="Paper"/>
    <n v="0.37"/>
  </r>
  <r>
    <n v="29862"/>
    <d v="2011-06-19T00:00:00"/>
    <d v="2011-06-21T00:00:00"/>
    <s v="June"/>
    <s v="2011"/>
    <n v="2"/>
    <b v="0"/>
    <s v="Medium"/>
    <n v="34"/>
    <n v="214.64"/>
    <n v="0.08"/>
    <s v="Regular Air"/>
    <n v="-76.88"/>
    <n v="6.48"/>
    <n v="5.86"/>
    <s v="Maria Zettner"/>
    <s v="Ontario"/>
    <s v="Ontario"/>
    <s v="Corporate"/>
    <s v="Office Supplies"/>
    <s v="Paper"/>
    <n v="0.36"/>
  </r>
  <r>
    <n v="30433"/>
    <d v="2010-06-09T00:00:00"/>
    <d v="2010-06-09T00:00:00"/>
    <s v="June"/>
    <s v="2010"/>
    <n v="0"/>
    <s v="FREE DELIVERY"/>
    <s v="Medium"/>
    <n v="17"/>
    <n v="253.38"/>
    <n v="0"/>
    <s v="Express Air"/>
    <n v="-35.78"/>
    <n v="13.9"/>
    <n v="7.59"/>
    <s v="Nathan Gelder"/>
    <s v="Ontario"/>
    <s v="Ontario"/>
    <s v="Home Office"/>
    <s v="Office Supplies"/>
    <s v="Scissors, Rulers and Trimmers"/>
    <n v="0.56000000000000005"/>
  </r>
  <r>
    <n v="30532"/>
    <d v="2011-11-26T00:00:00"/>
    <d v="2011-11-27T00:00:00"/>
    <s v="November"/>
    <s v="2011"/>
    <n v="1"/>
    <b v="0"/>
    <s v="High"/>
    <n v="28"/>
    <n v="431.37"/>
    <n v="0.03"/>
    <s v="Regular Air"/>
    <n v="-28.67"/>
    <n v="15.22"/>
    <n v="9.73"/>
    <s v="Victoria Wilson"/>
    <s v="Ontario"/>
    <s v="Ontario"/>
    <s v="Home Office"/>
    <s v="Office Supplies"/>
    <s v="Binders and Binder Accessories"/>
    <n v="0.36"/>
  </r>
  <r>
    <n v="30532"/>
    <d v="2011-11-26T00:00:00"/>
    <d v="2011-11-27T00:00:00"/>
    <s v="November"/>
    <s v="2011"/>
    <n v="1"/>
    <b v="0"/>
    <s v="High"/>
    <n v="23"/>
    <n v="262.31"/>
    <n v="0.04"/>
    <s v="Express Air"/>
    <n v="27.55"/>
    <n v="11.09"/>
    <n v="5.25"/>
    <s v="Victoria Wilson"/>
    <s v="Ontario"/>
    <s v="Ontario"/>
    <s v="Home Office"/>
    <s v="Office Supplies"/>
    <s v="Envelopes"/>
    <n v="0.36"/>
  </r>
  <r>
    <n v="30532"/>
    <d v="2011-11-26T00:00:00"/>
    <d v="2011-11-28T00:00:00"/>
    <s v="November"/>
    <s v="2011"/>
    <n v="2"/>
    <b v="0"/>
    <s v="High"/>
    <n v="45"/>
    <n v="514.03"/>
    <n v="0.05"/>
    <s v="Regular Air"/>
    <n v="82.19"/>
    <n v="11.34"/>
    <n v="5.01"/>
    <s v="Victoria Wilson"/>
    <s v="Ontario"/>
    <s v="Ontario"/>
    <s v="Home Office"/>
    <s v="Office Supplies"/>
    <s v="Paper"/>
    <n v="0.36"/>
  </r>
  <r>
    <n v="30532"/>
    <d v="2011-11-26T00:00:00"/>
    <d v="2011-11-28T00:00:00"/>
    <s v="November"/>
    <s v="2011"/>
    <n v="2"/>
    <b v="0"/>
    <s v="High"/>
    <n v="9"/>
    <n v="1696.7"/>
    <n v="0.04"/>
    <s v="Delivery Truck"/>
    <n v="-82.81"/>
    <n v="180.98"/>
    <n v="23.58"/>
    <s v="Victoria Wilson"/>
    <s v="Ontario"/>
    <s v="Ontario"/>
    <s v="Home Office"/>
    <s v="Furniture"/>
    <s v="Bookcases"/>
    <n v="0.74"/>
  </r>
  <r>
    <n v="30597"/>
    <d v="2012-08-05T00:00:00"/>
    <d v="2012-08-07T00:00:00"/>
    <s v="August"/>
    <s v="2012"/>
    <n v="2"/>
    <b v="0"/>
    <s v="High"/>
    <n v="18"/>
    <n v="93.02"/>
    <n v="7.0000000000000007E-2"/>
    <s v="Regular Air"/>
    <n v="20.010000000000002"/>
    <n v="5.08"/>
    <n v="2.0299999999999998"/>
    <s v="Michelle Ellison"/>
    <s v="Ontario"/>
    <s v="Ontario"/>
    <s v="Consumer"/>
    <s v="Furniture"/>
    <s v="Office Furnishings"/>
    <n v="0.51"/>
  </r>
  <r>
    <n v="30597"/>
    <d v="2012-08-05T00:00:00"/>
    <d v="2012-08-06T00:00:00"/>
    <s v="August"/>
    <s v="2012"/>
    <n v="1"/>
    <b v="0"/>
    <s v="High"/>
    <n v="42"/>
    <n v="639.84"/>
    <n v="0.03"/>
    <s v="Regular Air"/>
    <n v="-95.76"/>
    <n v="15.14"/>
    <n v="4.53"/>
    <s v="Michelle Ellison"/>
    <s v="Ontario"/>
    <s v="Ontario"/>
    <s v="Consumer"/>
    <s v="Office Supplies"/>
    <s v="Storage &amp; Organization"/>
    <n v="0.81"/>
  </r>
  <r>
    <n v="30981"/>
    <d v="2011-02-15T00:00:00"/>
    <d v="2011-02-19T00:00:00"/>
    <s v="February"/>
    <s v="2011"/>
    <n v="4"/>
    <b v="0"/>
    <s v="low"/>
    <n v="29"/>
    <n v="7837.44"/>
    <n v="0.1"/>
    <s v="Delivery Truck"/>
    <n v="1817.76"/>
    <n v="279.81"/>
    <n v="23.19"/>
    <s v="Nathan Gelder"/>
    <s v="Ontario"/>
    <s v="Ontario"/>
    <s v="Home Office"/>
    <s v="Office Supplies"/>
    <s v="Appliances"/>
    <n v="0.59"/>
  </r>
  <r>
    <n v="30981"/>
    <d v="2011-02-15T00:00:00"/>
    <d v="2011-02-17T00:00:00"/>
    <s v="February"/>
    <s v="2011"/>
    <n v="2"/>
    <b v="0"/>
    <s v="low"/>
    <n v="22"/>
    <n v="3653.22"/>
    <n v="0.09"/>
    <s v="Delivery Truck"/>
    <n v="-116.02"/>
    <n v="180.98"/>
    <n v="30"/>
    <s v="Nathan Gelder"/>
    <s v="Ontario"/>
    <s v="Ontario"/>
    <s v="Home Office"/>
    <s v="Furniture"/>
    <s v="Chairs &amp; Chairmats"/>
    <n v="0.69"/>
  </r>
  <r>
    <n v="31751"/>
    <d v="2011-05-26T00:00:00"/>
    <d v="2011-05-28T00:00:00"/>
    <s v="May"/>
    <s v="2011"/>
    <n v="2"/>
    <b v="0"/>
    <s v="High"/>
    <n v="31"/>
    <n v="413.12"/>
    <n v="0.1"/>
    <s v="Express Air"/>
    <n v="-10.220000000000001"/>
    <n v="14.27"/>
    <n v="7.27"/>
    <s v="Todd Boyes"/>
    <s v="Ontario"/>
    <s v="Ontario"/>
    <s v="Small Business"/>
    <s v="Office Supplies"/>
    <s v="Binders and Binder Accessories"/>
    <n v="0.38"/>
  </r>
  <r>
    <n v="31873"/>
    <d v="2009-11-08T00:00:00"/>
    <d v="2009-11-13T00:00:00"/>
    <s v="November"/>
    <s v="2009"/>
    <n v="5"/>
    <b v="0"/>
    <s v="low"/>
    <n v="2"/>
    <n v="141.59"/>
    <n v="0.05"/>
    <s v="Regular Air"/>
    <n v="-91.09"/>
    <n v="70.97"/>
    <n v="3.5"/>
    <s v="Shahid Collister"/>
    <s v="Ontario"/>
    <s v="Ontario"/>
    <s v="Home Office"/>
    <s v="Office Supplies"/>
    <s v="Appliances"/>
    <n v="0.59"/>
  </r>
  <r>
    <n v="31873"/>
    <d v="2009-11-08T00:00:00"/>
    <d v="2009-11-15T00:00:00"/>
    <s v="November"/>
    <s v="2009"/>
    <n v="7"/>
    <b v="0"/>
    <s v="low"/>
    <n v="14"/>
    <n v="2465.5014999999999"/>
    <n v="0.06"/>
    <s v="Regular Air"/>
    <n v="13.01"/>
    <n v="205.99"/>
    <n v="8.99"/>
    <s v="Shahid Collister"/>
    <s v="Ontario"/>
    <s v="Ontario"/>
    <s v="Home Office"/>
    <s v="Technology"/>
    <s v="Telephones and Communication"/>
    <n v="0.6"/>
  </r>
  <r>
    <n v="31873"/>
    <d v="2009-11-08T00:00:00"/>
    <d v="2009-11-15T00:00:00"/>
    <s v="November"/>
    <s v="2009"/>
    <n v="7"/>
    <b v="0"/>
    <s v="low"/>
    <n v="50"/>
    <n v="8558.4714999999997"/>
    <n v="0.06"/>
    <s v="Regular Air"/>
    <n v="2539.46"/>
    <n v="205.99"/>
    <n v="8.99"/>
    <s v="Shahid Collister"/>
    <s v="Ontario"/>
    <s v="Ontario"/>
    <s v="Home Office"/>
    <s v="Technology"/>
    <s v="Telephones and Communication"/>
    <n v="0.56000000000000005"/>
  </r>
  <r>
    <n v="31873"/>
    <d v="2009-11-08T00:00:00"/>
    <d v="2009-11-15T00:00:00"/>
    <s v="November"/>
    <s v="2009"/>
    <n v="7"/>
    <b v="0"/>
    <s v="low"/>
    <n v="42"/>
    <n v="236.89"/>
    <n v="0"/>
    <s v="Regular Air"/>
    <n v="-125.29"/>
    <n v="5.28"/>
    <n v="6.26"/>
    <s v="Shahid Collister"/>
    <s v="Ontario"/>
    <s v="Ontario"/>
    <s v="Home Office"/>
    <s v="Office Supplies"/>
    <s v="Paper"/>
    <n v="0.4"/>
  </r>
  <r>
    <n v="32000"/>
    <d v="2012-09-13T00:00:00"/>
    <d v="2012-09-15T00:00:00"/>
    <s v="September"/>
    <s v="2012"/>
    <n v="2"/>
    <b v="0"/>
    <s v="low"/>
    <n v="49"/>
    <n v="162.16"/>
    <n v="0.05"/>
    <s v="Regular Air"/>
    <n v="24.95"/>
    <n v="3.29"/>
    <n v="1.35"/>
    <s v="Victoria Wilson"/>
    <s v="Ontario"/>
    <s v="Ontario"/>
    <s v="Home Office"/>
    <s v="Office Supplies"/>
    <s v="Rubber Bands"/>
    <n v="0.4"/>
  </r>
  <r>
    <n v="32000"/>
    <d v="2012-09-13T00:00:00"/>
    <d v="2012-09-20T00:00:00"/>
    <s v="September"/>
    <s v="2012"/>
    <n v="7"/>
    <b v="0"/>
    <s v="low"/>
    <n v="26"/>
    <n v="15168.82"/>
    <n v="0.02"/>
    <s v="Delivery Truck"/>
    <n v="-1096.78"/>
    <n v="550.98"/>
    <n v="147.12"/>
    <s v="Victoria Wilson"/>
    <s v="Ontario"/>
    <s v="Ontario"/>
    <s v="Home Office"/>
    <s v="Furniture"/>
    <s v="Tables"/>
    <n v="0.8"/>
  </r>
  <r>
    <n v="32737"/>
    <d v="2009-10-28T00:00:00"/>
    <d v="2009-10-30T00:00:00"/>
    <s v="October"/>
    <s v="2009"/>
    <n v="2"/>
    <b v="0"/>
    <s v="High"/>
    <n v="14"/>
    <n v="367.11"/>
    <n v="0.09"/>
    <s v="Regular Air"/>
    <n v="116.8"/>
    <n v="28.53"/>
    <n v="1.49"/>
    <s v="Victoria Wilson"/>
    <s v="Ontario"/>
    <s v="Ontario"/>
    <s v="Home Office"/>
    <s v="Office Supplies"/>
    <s v="Binders and Binder Accessories"/>
    <n v="0.38"/>
  </r>
  <r>
    <n v="35012"/>
    <d v="2012-06-08T00:00:00"/>
    <d v="2012-06-08T00:00:00"/>
    <s v="June"/>
    <s v="2012"/>
    <n v="0"/>
    <s v="FREE DELIVERY"/>
    <s v="Medium"/>
    <n v="10"/>
    <n v="126.79"/>
    <n v="0.04"/>
    <s v="Regular Air"/>
    <n v="-16.38"/>
    <n v="11.97"/>
    <n v="4.9800000000000004"/>
    <s v="Thomas Boland"/>
    <s v="Ontario"/>
    <s v="Ontario"/>
    <s v="Corporate"/>
    <s v="Office Supplies"/>
    <s v="Appliances"/>
    <n v="0.57999999999999996"/>
  </r>
  <r>
    <n v="35012"/>
    <d v="2012-06-08T00:00:00"/>
    <d v="2012-06-09T00:00:00"/>
    <s v="June"/>
    <s v="2012"/>
    <n v="1"/>
    <b v="0"/>
    <s v="Medium"/>
    <n v="11"/>
    <n v="1770.2014999999999"/>
    <n v="0.08"/>
    <s v="Regular Air"/>
    <n v="-165.95"/>
    <n v="195.99"/>
    <n v="4.2"/>
    <s v="Thomas Boland"/>
    <s v="Ontario"/>
    <s v="Ontario"/>
    <s v="Corporate"/>
    <s v="Technology"/>
    <s v="Telephones and Communication"/>
    <n v="0.56000000000000005"/>
  </r>
  <r>
    <n v="35042"/>
    <d v="2010-12-02T00:00:00"/>
    <d v="2010-12-03T00:00:00"/>
    <s v="December"/>
    <s v="2010"/>
    <n v="1"/>
    <b v="0"/>
    <s v="Not Specified"/>
    <n v="23"/>
    <n v="1196.8599999999999"/>
    <n v="0.06"/>
    <s v="Regular Air"/>
    <n v="-12.51"/>
    <n v="50.98"/>
    <n v="6.5"/>
    <s v="Michael Dominguez"/>
    <s v="Ontario"/>
    <s v="Ontario"/>
    <s v="Home Office"/>
    <s v="Technology"/>
    <s v="Computer Peripherals"/>
    <n v="0.73"/>
  </r>
  <r>
    <n v="35713"/>
    <d v="2012-10-17T00:00:00"/>
    <d v="2012-10-17T00:00:00"/>
    <s v="October"/>
    <s v="2012"/>
    <n v="0"/>
    <s v="FREE DELIVERY"/>
    <s v="Medium"/>
    <n v="49"/>
    <n v="1355.47"/>
    <n v="0.04"/>
    <s v="Regular Air"/>
    <n v="590.04"/>
    <n v="28.53"/>
    <n v="1.49"/>
    <s v="Phillip Breyer"/>
    <s v="Ontario"/>
    <s v="Ontario"/>
    <s v="Corporate"/>
    <s v="Office Supplies"/>
    <s v="Binders and Binder Accessories"/>
    <n v="0.38"/>
  </r>
  <r>
    <n v="36229"/>
    <d v="2012-09-21T00:00:00"/>
    <d v="2012-09-24T00:00:00"/>
    <s v="September"/>
    <s v="2012"/>
    <n v="3"/>
    <b v="0"/>
    <s v="Not Specified"/>
    <n v="12"/>
    <n v="1465.29"/>
    <n v="0.02"/>
    <s v="Regular Air"/>
    <n v="373.5"/>
    <n v="120.97"/>
    <n v="7.11"/>
    <s v="Patrick O'Donnell"/>
    <s v="Ontario"/>
    <s v="Ontario"/>
    <s v="Home Office"/>
    <s v="Technology"/>
    <s v="Office Machines"/>
    <n v="0.36"/>
  </r>
  <r>
    <n v="36229"/>
    <d v="2012-09-21T00:00:00"/>
    <d v="2012-09-23T00:00:00"/>
    <s v="September"/>
    <s v="2012"/>
    <n v="2"/>
    <b v="0"/>
    <s v="Not Specified"/>
    <n v="24"/>
    <n v="3590.33"/>
    <n v="0.01"/>
    <s v="Delivery Truck"/>
    <n v="-31.73"/>
    <n v="146.34"/>
    <n v="43.75"/>
    <s v="Patrick O'Donnell"/>
    <s v="Ontario"/>
    <s v="Ontario"/>
    <s v="Home Office"/>
    <s v="Furniture"/>
    <s v="Tables"/>
    <n v="0.65"/>
  </r>
  <r>
    <n v="36933"/>
    <d v="2011-07-12T00:00:00"/>
    <d v="2011-07-13T00:00:00"/>
    <s v="July"/>
    <s v="2011"/>
    <n v="1"/>
    <b v="0"/>
    <s v="High"/>
    <n v="32"/>
    <n v="115.81"/>
    <n v="7.0000000000000007E-2"/>
    <s v="Regular Air"/>
    <n v="47.56"/>
    <n v="3.69"/>
    <n v="0.5"/>
    <s v="Todd Boyes"/>
    <s v="Ontario"/>
    <s v="Ontario"/>
    <s v="Small Business"/>
    <s v="Office Supplies"/>
    <s v="Labels"/>
    <n v="0.38"/>
  </r>
  <r>
    <n v="37152"/>
    <d v="2011-05-22T00:00:00"/>
    <d v="2011-05-24T00:00:00"/>
    <s v="May"/>
    <s v="2011"/>
    <n v="2"/>
    <b v="0"/>
    <s v="Medium"/>
    <n v="39"/>
    <n v="4647.6899999999996"/>
    <n v="0.02"/>
    <s v="Delivery Truck"/>
    <n v="182.53"/>
    <n v="113.98"/>
    <n v="30"/>
    <s v="Thomas Boland"/>
    <s v="Ontario"/>
    <s v="Ontario"/>
    <s v="Corporate"/>
    <s v="Furniture"/>
    <s v="Chairs &amp; Chairmats"/>
    <n v="0.69"/>
  </r>
  <r>
    <n v="37152"/>
    <d v="2011-05-22T00:00:00"/>
    <d v="2011-05-24T00:00:00"/>
    <s v="May"/>
    <s v="2011"/>
    <n v="2"/>
    <b v="0"/>
    <s v="Medium"/>
    <n v="45"/>
    <n v="2503.3265000000001"/>
    <n v="0.04"/>
    <s v="Regular Air"/>
    <n v="447.12"/>
    <n v="65.989999999999995"/>
    <n v="8.8000000000000007"/>
    <s v="Thomas Boland"/>
    <s v="Ontario"/>
    <s v="Ontario"/>
    <s v="Corporate"/>
    <s v="Technology"/>
    <s v="Telephones and Communication"/>
    <n v="0.57999999999999996"/>
  </r>
  <r>
    <n v="37223"/>
    <d v="2011-11-10T00:00:00"/>
    <d v="2011-11-14T00:00:00"/>
    <s v="November"/>
    <s v="2011"/>
    <n v="4"/>
    <b v="0"/>
    <s v="low"/>
    <n v="21"/>
    <n v="2731.73"/>
    <n v="7.0000000000000007E-2"/>
    <s v="Express Air"/>
    <n v="310.58999999999997"/>
    <n v="155.99"/>
    <n v="8.99"/>
    <s v="Victoria Wilson"/>
    <s v="Ontario"/>
    <s v="Ontario"/>
    <s v="Home Office"/>
    <s v="Technology"/>
    <s v="Telephones and Communication"/>
    <n v="0.57999999999999996"/>
  </r>
  <r>
    <n v="37223"/>
    <d v="2011-11-10T00:00:00"/>
    <d v="2011-11-17T00:00:00"/>
    <s v="November"/>
    <s v="2011"/>
    <n v="7"/>
    <b v="0"/>
    <s v="low"/>
    <n v="40"/>
    <n v="679.52"/>
    <n v="0.09"/>
    <s v="Regular Air"/>
    <n v="-152.4"/>
    <n v="17.7"/>
    <n v="9.4700000000000006"/>
    <s v="Victoria Wilson"/>
    <s v="Ontario"/>
    <s v="Ontario"/>
    <s v="Home Office"/>
    <s v="Office Supplies"/>
    <s v="Storage &amp; Organization"/>
    <n v="0.59"/>
  </r>
  <r>
    <n v="37223"/>
    <d v="2011-11-10T00:00:00"/>
    <d v="2011-11-15T00:00:00"/>
    <s v="November"/>
    <s v="2011"/>
    <n v="5"/>
    <b v="0"/>
    <s v="low"/>
    <n v="38"/>
    <n v="5176.2700000000004"/>
    <n v="0.01"/>
    <s v="Regular Air"/>
    <n v="-743.45"/>
    <n v="135.31"/>
    <n v="35"/>
    <s v="Victoria Wilson"/>
    <s v="Ontario"/>
    <s v="Ontario"/>
    <s v="Home Office"/>
    <s v="Office Supplies"/>
    <s v="Storage &amp; Organization"/>
    <n v="0.84"/>
  </r>
  <r>
    <n v="37254"/>
    <d v="2009-09-18T00:00:00"/>
    <d v="2009-09-19T00:00:00"/>
    <s v="September"/>
    <s v="2009"/>
    <n v="1"/>
    <b v="0"/>
    <s v="High"/>
    <n v="28"/>
    <n v="739.94"/>
    <n v="0.01"/>
    <s v="Regular Air"/>
    <n v="370.23"/>
    <n v="26.17"/>
    <n v="1.39"/>
    <s v="Katrina Bavinger"/>
    <s v="Ontario"/>
    <s v="Ontario"/>
    <s v="Consumer"/>
    <s v="Office Supplies"/>
    <s v="Envelopes"/>
    <n v="0.38"/>
  </r>
  <r>
    <n v="37441"/>
    <d v="2009-02-24T00:00:00"/>
    <d v="2009-02-25T00:00:00"/>
    <s v="February"/>
    <s v="2009"/>
    <n v="1"/>
    <b v="0"/>
    <s v="Critical"/>
    <n v="46"/>
    <n v="14740.51"/>
    <n v="0"/>
    <s v="Delivery Truck"/>
    <n v="3407.73"/>
    <n v="300.98"/>
    <n v="164.73"/>
    <s v="Katrina Bavinger"/>
    <s v="Ontario"/>
    <s v="Ontario"/>
    <s v="Home Office"/>
    <s v="Furniture"/>
    <s v="Chairs &amp; Chairmats"/>
    <n v="0.56000000000000005"/>
  </r>
  <r>
    <n v="37441"/>
    <d v="2009-02-24T00:00:00"/>
    <d v="2009-02-26T00:00:00"/>
    <s v="February"/>
    <s v="2009"/>
    <n v="2"/>
    <b v="0"/>
    <s v="Critical"/>
    <n v="1"/>
    <n v="3.77"/>
    <n v="0.09"/>
    <s v="Regular Air"/>
    <n v="-1.84"/>
    <n v="2.94"/>
    <n v="0.96"/>
    <s v="Katrina Bavinger"/>
    <s v="Ontario"/>
    <s v="Ontario"/>
    <s v="Home Office"/>
    <s v="Office Supplies"/>
    <s v="Pens &amp; Art Supplies"/>
    <n v="0.57999999999999996"/>
  </r>
  <r>
    <n v="38084"/>
    <d v="2009-03-20T00:00:00"/>
    <d v="2009-03-22T00:00:00"/>
    <s v="March"/>
    <s v="2009"/>
    <n v="2"/>
    <b v="0"/>
    <s v="Not Specified"/>
    <n v="11"/>
    <n v="100.36"/>
    <n v="0.02"/>
    <s v="Regular Air"/>
    <n v="18.41"/>
    <n v="9.11"/>
    <n v="2.15"/>
    <s v="Victoria Wilson"/>
    <s v="Ontario"/>
    <s v="Ontario"/>
    <s v="Home Office"/>
    <s v="Office Supplies"/>
    <s v="Paper"/>
    <n v="0.4"/>
  </r>
  <r>
    <n v="38084"/>
    <d v="2009-03-20T00:00:00"/>
    <d v="2009-03-22T00:00:00"/>
    <s v="March"/>
    <s v="2009"/>
    <n v="2"/>
    <b v="0"/>
    <s v="Not Specified"/>
    <n v="33"/>
    <n v="404.91"/>
    <n v="0.06"/>
    <s v="Regular Air"/>
    <n v="65.63"/>
    <n v="12.64"/>
    <n v="4.9800000000000004"/>
    <s v="Victoria Wilson"/>
    <s v="Ontario"/>
    <s v="Ontario"/>
    <s v="Home Office"/>
    <s v="Furniture"/>
    <s v="Office Furnishings"/>
    <n v="0.48"/>
  </r>
  <r>
    <n v="39168"/>
    <d v="2012-05-17T00:00:00"/>
    <d v="2012-05-20T00:00:00"/>
    <s v="May"/>
    <s v="2012"/>
    <n v="3"/>
    <b v="0"/>
    <s v="High"/>
    <n v="22"/>
    <n v="809.91"/>
    <n v="7.0000000000000007E-2"/>
    <s v="Regular Air"/>
    <n v="321.67"/>
    <n v="37.700000000000003"/>
    <n v="2.99"/>
    <s v="Natalie Fritzler"/>
    <s v="Ontario"/>
    <s v="Ontario"/>
    <s v="Home Office"/>
    <s v="Office Supplies"/>
    <s v="Binders and Binder Accessories"/>
    <n v="0.35"/>
  </r>
  <r>
    <n v="39168"/>
    <d v="2012-05-17T00:00:00"/>
    <d v="2012-05-19T00:00:00"/>
    <s v="May"/>
    <s v="2012"/>
    <n v="2"/>
    <b v="0"/>
    <s v="High"/>
    <n v="50"/>
    <n v="1027.6600000000001"/>
    <n v="0"/>
    <s v="Regular Air"/>
    <n v="184.07"/>
    <n v="19.98"/>
    <n v="8.68"/>
    <s v="Natalie Fritzler"/>
    <s v="Ontario"/>
    <s v="Ontario"/>
    <s v="Home Office"/>
    <s v="Office Supplies"/>
    <s v="Paper"/>
    <n v="0.37"/>
  </r>
  <r>
    <n v="39168"/>
    <d v="2012-05-17T00:00:00"/>
    <d v="2012-05-19T00:00:00"/>
    <s v="May"/>
    <s v="2012"/>
    <n v="2"/>
    <b v="0"/>
    <s v="High"/>
    <n v="30"/>
    <n v="301.38"/>
    <n v="0.06"/>
    <s v="Regular Air"/>
    <n v="5.08"/>
    <n v="10.48"/>
    <n v="2.89"/>
    <s v="Natalie Fritzler"/>
    <s v="Ontario"/>
    <s v="Ontario"/>
    <s v="Home Office"/>
    <s v="Office Supplies"/>
    <s v="Pens &amp; Art Supplies"/>
    <n v="0.6"/>
  </r>
  <r>
    <n v="39333"/>
    <d v="2010-02-17T00:00:00"/>
    <d v="2010-02-19T00:00:00"/>
    <s v="February"/>
    <s v="2010"/>
    <n v="2"/>
    <b v="0"/>
    <s v="Critical"/>
    <n v="31"/>
    <n v="8955.34"/>
    <n v="0.1"/>
    <s v="Regular Air"/>
    <n v="2081.48"/>
    <n v="320.98"/>
    <n v="24.49"/>
    <s v="Michelle Ellison"/>
    <s v="Ontario"/>
    <s v="Ontario"/>
    <s v="Consumer"/>
    <s v="Furniture"/>
    <s v="Chairs &amp; Chairmats"/>
    <n v="0.55000000000000004"/>
  </r>
  <r>
    <n v="39333"/>
    <d v="2010-02-17T00:00:00"/>
    <d v="2010-02-17T00:00:00"/>
    <s v="February"/>
    <s v="2010"/>
    <n v="0"/>
    <s v="FREE DELIVERY"/>
    <s v="Critical"/>
    <n v="18"/>
    <n v="95.22"/>
    <n v="0.01"/>
    <s v="Regular Air"/>
    <n v="-33.4"/>
    <n v="4.9800000000000004"/>
    <n v="4.7"/>
    <s v="Michelle Ellison"/>
    <s v="Ontario"/>
    <s v="Ontario"/>
    <s v="Consumer"/>
    <s v="Office Supplies"/>
    <s v="Paper"/>
    <n v="0.38"/>
  </r>
  <r>
    <n v="39589"/>
    <d v="2009-08-02T00:00:00"/>
    <d v="2009-08-03T00:00:00"/>
    <s v="August"/>
    <s v="2009"/>
    <n v="1"/>
    <b v="0"/>
    <s v="Critical"/>
    <n v="42"/>
    <n v="577.41999999999996"/>
    <n v="0"/>
    <s v="Regular Air"/>
    <n v="253.5"/>
    <n v="12.97"/>
    <n v="1.49"/>
    <s v="Olvera Toch"/>
    <s v="Ontario"/>
    <s v="Ontario"/>
    <s v="Home Office"/>
    <s v="Office Supplies"/>
    <s v="Binders and Binder Accessories"/>
    <n v="0.35"/>
  </r>
  <r>
    <n v="39589"/>
    <d v="2009-08-02T00:00:00"/>
    <d v="2009-08-02T00:00:00"/>
    <s v="August"/>
    <s v="2009"/>
    <n v="0"/>
    <s v="FREE DELIVERY"/>
    <s v="Critical"/>
    <n v="20"/>
    <n v="95.08"/>
    <n v="0.06"/>
    <s v="Regular Air"/>
    <n v="39.909999999999997"/>
    <n v="4.91"/>
    <n v="0.5"/>
    <s v="Olvera Toch"/>
    <s v="Ontario"/>
    <s v="Ontario"/>
    <s v="Home Office"/>
    <s v="Office Supplies"/>
    <s v="Labels"/>
    <n v="0.36"/>
  </r>
  <r>
    <n v="39906"/>
    <d v="2009-03-17T00:00:00"/>
    <d v="2009-03-19T00:00:00"/>
    <s v="March"/>
    <s v="2009"/>
    <n v="2"/>
    <b v="0"/>
    <s v="Medium"/>
    <n v="25"/>
    <n v="82.21"/>
    <n v="0.04"/>
    <s v="Regular Air"/>
    <n v="15.25"/>
    <n v="3.38"/>
    <n v="1.0900000000000001"/>
    <s v="Sean Christensen"/>
    <s v="Ontario"/>
    <s v="Ontario"/>
    <s v="Home Office"/>
    <s v="Office Supplies"/>
    <s v="Paper"/>
    <n v="0.39"/>
  </r>
  <r>
    <n v="40097"/>
    <d v="2009-01-09T00:00:00"/>
    <d v="2009-01-14T00:00:00"/>
    <s v="January"/>
    <s v="2009"/>
    <n v="5"/>
    <b v="0"/>
    <s v="low"/>
    <n v="47"/>
    <n v="117.88"/>
    <n v="0.1"/>
    <s v="Regular Air"/>
    <n v="-71"/>
    <n v="2.6"/>
    <n v="2.4"/>
    <s v="Olvera Toch"/>
    <s v="Ontario"/>
    <s v="Ontario"/>
    <s v="Home Office"/>
    <s v="Office Supplies"/>
    <s v="Pens &amp; Art Supplies"/>
    <n v="0.57999999999999996"/>
  </r>
  <r>
    <n v="40193"/>
    <d v="2012-09-02T00:00:00"/>
    <d v="2012-09-02T00:00:00"/>
    <s v="September"/>
    <s v="2012"/>
    <n v="0"/>
    <s v="FREE DELIVERY"/>
    <s v="High"/>
    <n v="34"/>
    <n v="3130.2015000000001"/>
    <n v="7.0000000000000007E-2"/>
    <s v="Express Air"/>
    <n v="692.78"/>
    <n v="115.99"/>
    <n v="2.5"/>
    <s v="Maria Zettner"/>
    <s v="Ontario"/>
    <s v="Ontario"/>
    <s v="Corporate"/>
    <s v="Technology"/>
    <s v="Telephones and Communication"/>
    <n v="0.56999999999999995"/>
  </r>
  <r>
    <n v="40258"/>
    <d v="2009-04-09T00:00:00"/>
    <d v="2009-04-11T00:00:00"/>
    <s v="April"/>
    <s v="2009"/>
    <n v="2"/>
    <b v="0"/>
    <s v="Not Specified"/>
    <n v="31"/>
    <n v="449.47"/>
    <n v="0.05"/>
    <s v="Regular Air"/>
    <n v="-190.49"/>
    <n v="14.81"/>
    <n v="13.32"/>
    <s v="Michelle Ellison"/>
    <s v="Ontario"/>
    <s v="Ontario"/>
    <s v="Small Business"/>
    <s v="Office Supplies"/>
    <s v="Appliances"/>
    <n v="0.43"/>
  </r>
  <r>
    <n v="40258"/>
    <d v="2009-04-09T00:00:00"/>
    <d v="2009-04-10T00:00:00"/>
    <s v="April"/>
    <s v="2009"/>
    <n v="1"/>
    <b v="0"/>
    <s v="Not Specified"/>
    <n v="29"/>
    <n v="80.61"/>
    <n v="0.08"/>
    <s v="Regular Air"/>
    <n v="-8.77"/>
    <n v="2.78"/>
    <n v="1.25"/>
    <s v="Michelle Ellison"/>
    <s v="Ontario"/>
    <s v="Ontario"/>
    <s v="Small Business"/>
    <s v="Office Supplies"/>
    <s v="Pens &amp; Art Supplies"/>
    <n v="0.59"/>
  </r>
  <r>
    <n v="40544"/>
    <d v="2009-04-06T00:00:00"/>
    <d v="2009-04-08T00:00:00"/>
    <s v="April"/>
    <s v="2009"/>
    <n v="2"/>
    <b v="0"/>
    <s v="low"/>
    <n v="39"/>
    <n v="2413.5300000000002"/>
    <n v="0.06"/>
    <s v="Regular Air"/>
    <n v="544.04"/>
    <n v="60.65"/>
    <n v="12.23"/>
    <s v="Michelle Ellison"/>
    <s v="Ontario"/>
    <s v="Ontario"/>
    <s v="Consumer"/>
    <s v="Furniture"/>
    <s v="Office Furnishings"/>
    <n v="0.64"/>
  </r>
  <r>
    <n v="41765"/>
    <d v="2009-12-09T00:00:00"/>
    <d v="2009-12-11T00:00:00"/>
    <s v="December"/>
    <s v="2009"/>
    <n v="2"/>
    <b v="0"/>
    <s v="Medium"/>
    <n v="41"/>
    <n v="204.99"/>
    <n v="0.03"/>
    <s v="Regular Air"/>
    <n v="-95.99"/>
    <n v="4.9800000000000004"/>
    <n v="4.95"/>
    <s v="Victoria Wilson"/>
    <s v="Ontario"/>
    <s v="Ontario"/>
    <s v="Home Office"/>
    <s v="Office Supplies"/>
    <s v="Binders and Binder Accessories"/>
    <n v="0.37"/>
  </r>
  <r>
    <n v="42242"/>
    <d v="2009-04-01T00:00:00"/>
    <d v="2009-04-02T00:00:00"/>
    <s v="April"/>
    <s v="2009"/>
    <n v="1"/>
    <b v="0"/>
    <s v="Not Specified"/>
    <n v="23"/>
    <n v="265.31"/>
    <n v="0.09"/>
    <s v="Express Air"/>
    <n v="-33.19"/>
    <n v="11.5"/>
    <n v="7.19"/>
    <s v="Thomas Boland"/>
    <s v="Ontario"/>
    <s v="Ontario"/>
    <s v="Corporate"/>
    <s v="Office Supplies"/>
    <s v="Binders and Binder Accessories"/>
    <n v="0.4"/>
  </r>
  <r>
    <n v="42242"/>
    <d v="2009-04-01T00:00:00"/>
    <d v="2009-04-02T00:00:00"/>
    <s v="April"/>
    <s v="2009"/>
    <n v="1"/>
    <b v="0"/>
    <s v="Not Specified"/>
    <n v="15"/>
    <n v="1444.88"/>
    <n v="0.1"/>
    <s v="Regular Air"/>
    <n v="236.61"/>
    <n v="100.97"/>
    <n v="7.18"/>
    <s v="Thomas Boland"/>
    <s v="Ontario"/>
    <s v="Ontario"/>
    <s v="Corporate"/>
    <s v="Technology"/>
    <s v="Computer Peripherals"/>
    <n v="0.46"/>
  </r>
  <r>
    <n v="42242"/>
    <d v="2009-04-01T00:00:00"/>
    <d v="2009-04-02T00:00:00"/>
    <s v="April"/>
    <s v="2009"/>
    <n v="1"/>
    <b v="0"/>
    <s v="Not Specified"/>
    <n v="23"/>
    <n v="2287.1"/>
    <n v="7.0000000000000007E-2"/>
    <s v="Regular Air"/>
    <n v="231.49"/>
    <n v="99.99"/>
    <n v="19.989999999999998"/>
    <s v="Thomas Boland"/>
    <s v="Ontario"/>
    <s v="Ontario"/>
    <s v="Corporate"/>
    <s v="Technology"/>
    <s v="Office Machines"/>
    <n v="0.52"/>
  </r>
  <r>
    <n v="42369"/>
    <d v="2010-08-05T00:00:00"/>
    <d v="2010-08-06T00:00:00"/>
    <s v="August"/>
    <s v="2010"/>
    <n v="1"/>
    <b v="0"/>
    <s v="Critical"/>
    <n v="44"/>
    <n v="786.26"/>
    <n v="0.01"/>
    <s v="Regular Air"/>
    <n v="274.98"/>
    <n v="17.48"/>
    <n v="1.99"/>
    <s v="Patricia Hirasaki"/>
    <s v="Ontario"/>
    <s v="Ontario"/>
    <s v="Home Office"/>
    <s v="Technology"/>
    <s v="Computer Peripherals"/>
    <n v="0.46"/>
  </r>
  <r>
    <n v="42690"/>
    <d v="2010-09-28T00:00:00"/>
    <d v="2010-10-02T00:00:00"/>
    <s v="October"/>
    <s v="2010"/>
    <n v="4"/>
    <b v="0"/>
    <s v="low"/>
    <n v="44"/>
    <n v="18697.240000000002"/>
    <n v="0.02"/>
    <s v="Regular Air"/>
    <n v="8918.74"/>
    <n v="420.98"/>
    <n v="19.989999999999998"/>
    <s v="Olvera Toch"/>
    <s v="Ontario"/>
    <s v="Ontario"/>
    <s v="Home Office"/>
    <s v="Office Supplies"/>
    <s v="Binders and Binder Accessories"/>
    <n v="0.35"/>
  </r>
  <r>
    <n v="42690"/>
    <d v="2010-09-28T00:00:00"/>
    <d v="2010-10-02T00:00:00"/>
    <s v="October"/>
    <s v="2010"/>
    <n v="4"/>
    <b v="0"/>
    <s v="low"/>
    <n v="48"/>
    <n v="786.13"/>
    <n v="0.04"/>
    <s v="Regular Air"/>
    <n v="-236.12"/>
    <n v="16.739999999999998"/>
    <n v="7.04"/>
    <s v="Olvera Toch"/>
    <s v="Ontario"/>
    <s v="Ontario"/>
    <s v="Home Office"/>
    <s v="Office Supplies"/>
    <s v="Storage &amp; Organization"/>
    <n v="0.81"/>
  </r>
  <r>
    <n v="45184"/>
    <d v="2010-06-17T00:00:00"/>
    <d v="2010-06-26T00:00:00"/>
    <s v="June"/>
    <s v="2010"/>
    <n v="9"/>
    <b v="0"/>
    <s v="low"/>
    <n v="25"/>
    <n v="14647.26"/>
    <n v="7.0000000000000007E-2"/>
    <s v="Regular Air"/>
    <n v="5485.15"/>
    <n v="599.99"/>
    <n v="24.49"/>
    <s v="Victoria Wilson"/>
    <s v="Ontario"/>
    <s v="Ontario"/>
    <s v="Home Office"/>
    <s v="Technology"/>
    <s v="Copiers and Fax"/>
    <n v="0.37"/>
  </r>
  <r>
    <n v="45184"/>
    <d v="2010-06-17T00:00:00"/>
    <d v="2010-06-24T00:00:00"/>
    <s v="June"/>
    <s v="2010"/>
    <n v="7"/>
    <b v="0"/>
    <s v="low"/>
    <n v="10"/>
    <n v="26.11"/>
    <n v="0.08"/>
    <s v="Regular Air"/>
    <n v="2.65"/>
    <n v="2.62"/>
    <n v="0.8"/>
    <s v="Victoria Wilson"/>
    <s v="Ontario"/>
    <s v="Ontario"/>
    <s v="Home Office"/>
    <s v="Office Supplies"/>
    <s v="Rubber Bands"/>
    <n v="0.39"/>
  </r>
  <r>
    <n v="45632"/>
    <d v="2010-05-10T00:00:00"/>
    <d v="2010-05-11T00:00:00"/>
    <s v="May"/>
    <s v="2010"/>
    <n v="1"/>
    <b v="0"/>
    <s v="Not Specified"/>
    <n v="50"/>
    <n v="442.31"/>
    <n v="0.02"/>
    <s v="Regular Air"/>
    <n v="231.68"/>
    <n v="8.34"/>
    <n v="0.96"/>
    <s v="Michelle Ellison"/>
    <s v="Ontario"/>
    <s v="Ontario"/>
    <s v="Small Business"/>
    <s v="Furniture"/>
    <s v="Office Furnishings"/>
    <n v="0.43"/>
  </r>
  <r>
    <n v="46276"/>
    <d v="2012-12-09T00:00:00"/>
    <d v="2012-12-10T00:00:00"/>
    <s v="December"/>
    <s v="2012"/>
    <n v="1"/>
    <b v="0"/>
    <s v="Critical"/>
    <n v="4"/>
    <n v="114.83"/>
    <n v="0.04"/>
    <s v="Regular Air"/>
    <n v="-52.62"/>
    <n v="28.48"/>
    <n v="1.99"/>
    <s v="Sean Miller"/>
    <s v="Ontario"/>
    <s v="Ontario"/>
    <s v="Small Business"/>
    <s v="Technology"/>
    <s v="Computer Peripherals"/>
    <n v="0.4"/>
  </r>
  <r>
    <n v="46276"/>
    <d v="2012-12-09T00:00:00"/>
    <d v="2012-12-11T00:00:00"/>
    <s v="December"/>
    <s v="2012"/>
    <n v="2"/>
    <b v="0"/>
    <s v="Critical"/>
    <n v="23"/>
    <n v="16743.759999999998"/>
    <n v="0"/>
    <s v="Regular Air"/>
    <n v="6079.63"/>
    <n v="699.99"/>
    <n v="24.49"/>
    <s v="Sean Miller"/>
    <s v="Ontario"/>
    <s v="Ontario"/>
    <s v="Small Business"/>
    <s v="Technology"/>
    <s v="Copiers and Fax"/>
    <n v="0.41"/>
  </r>
  <r>
    <n v="46566"/>
    <d v="2012-04-09T00:00:00"/>
    <d v="2012-04-10T00:00:00"/>
    <s v="April"/>
    <s v="2012"/>
    <n v="1"/>
    <b v="0"/>
    <s v="Medium"/>
    <n v="49"/>
    <n v="1534.7"/>
    <n v="7.0000000000000007E-2"/>
    <s v="Regular Air"/>
    <n v="258.25"/>
    <n v="31.11"/>
    <n v="3.6"/>
    <s v="Patrick O'Donnell"/>
    <s v="Ontario"/>
    <s v="Ontario"/>
    <s v="Home Office"/>
    <s v="Technology"/>
    <s v="Computer Peripherals"/>
    <n v="0.64"/>
  </r>
  <r>
    <n v="48198"/>
    <d v="2009-11-20T00:00:00"/>
    <d v="2009-11-21T00:00:00"/>
    <s v="November"/>
    <s v="2009"/>
    <n v="1"/>
    <b v="0"/>
    <s v="Critical"/>
    <n v="7"/>
    <n v="2813.34"/>
    <n v="0.1"/>
    <s v="Delivery Truck"/>
    <n v="-688.44"/>
    <n v="442.14"/>
    <n v="14.7"/>
    <s v="Sean Christensen"/>
    <s v="Ontario"/>
    <s v="Ontario"/>
    <s v="Home Office"/>
    <s v="Technology"/>
    <s v="Office Machines"/>
    <n v="0.56000000000000005"/>
  </r>
  <r>
    <n v="48198"/>
    <d v="2009-11-20T00:00:00"/>
    <d v="2009-11-22T00:00:00"/>
    <s v="November"/>
    <s v="2009"/>
    <n v="2"/>
    <b v="0"/>
    <s v="Critical"/>
    <n v="45"/>
    <n v="2682.8"/>
    <n v="0.01"/>
    <s v="Regular Air"/>
    <n v="860.22"/>
    <n v="60.22"/>
    <n v="3.5"/>
    <s v="Sean Christensen"/>
    <s v="Ontario"/>
    <s v="Ontario"/>
    <s v="Home Office"/>
    <s v="Office Supplies"/>
    <s v="Appliances"/>
    <n v="0.56999999999999995"/>
  </r>
  <r>
    <n v="48453"/>
    <d v="2009-07-26T00:00:00"/>
    <d v="2009-07-26T00:00:00"/>
    <s v="July"/>
    <s v="2009"/>
    <n v="0"/>
    <s v="FREE DELIVERY"/>
    <s v="Medium"/>
    <n v="50"/>
    <n v="387.03"/>
    <n v="0.04"/>
    <s v="Regular Air"/>
    <n v="-7.73"/>
    <n v="7.96"/>
    <n v="4.95"/>
    <s v="Victoria Wilson"/>
    <s v="Ontario"/>
    <s v="Ontario"/>
    <s v="Home Office"/>
    <s v="Furniture"/>
    <s v="Office Furnishings"/>
    <n v="0.41"/>
  </r>
  <r>
    <n v="48518"/>
    <d v="2009-04-02T00:00:00"/>
    <d v="2009-04-04T00:00:00"/>
    <s v="April"/>
    <s v="2009"/>
    <n v="2"/>
    <b v="0"/>
    <s v="Medium"/>
    <n v="17"/>
    <n v="585.47"/>
    <n v="0.1"/>
    <s v="Express Air"/>
    <n v="178.14"/>
    <n v="37.94"/>
    <n v="5.08"/>
    <s v="Scot Coram"/>
    <s v="Ontario"/>
    <s v="Ontario"/>
    <s v="Corporate"/>
    <s v="Office Supplies"/>
    <s v="Paper"/>
    <n v="0.38"/>
  </r>
  <r>
    <n v="49349"/>
    <d v="2011-06-01T00:00:00"/>
    <d v="2011-06-01T00:00:00"/>
    <s v="June"/>
    <s v="2011"/>
    <n v="0"/>
    <s v="FREE DELIVERY"/>
    <s v="High"/>
    <n v="11"/>
    <n v="123.34"/>
    <n v="7.0000000000000007E-2"/>
    <s v="Regular Air"/>
    <n v="0.64"/>
    <n v="11.34"/>
    <n v="5.01"/>
    <s v="Olvera Toch"/>
    <s v="Ontario"/>
    <s v="Ontario"/>
    <s v="Home Office"/>
    <s v="Office Supplies"/>
    <s v="Paper"/>
    <n v="0.36"/>
  </r>
  <r>
    <n v="49349"/>
    <d v="2011-06-01T00:00:00"/>
    <d v="2011-06-03T00:00:00"/>
    <s v="June"/>
    <s v="2011"/>
    <n v="2"/>
    <b v="0"/>
    <s v="High"/>
    <n v="23"/>
    <n v="1642.47"/>
    <n v="0.01"/>
    <s v="Delivery Truck"/>
    <n v="-524.03"/>
    <n v="68.81"/>
    <n v="60"/>
    <s v="Olvera Toch"/>
    <s v="Ontario"/>
    <s v="Ontario"/>
    <s v="Home Office"/>
    <s v="Office Supplies"/>
    <s v="Appliances"/>
    <n v="0.41"/>
  </r>
  <r>
    <n v="49668"/>
    <d v="2009-12-02T00:00:00"/>
    <d v="2009-12-09T00:00:00"/>
    <s v="December"/>
    <s v="2009"/>
    <n v="7"/>
    <b v="0"/>
    <s v="low"/>
    <n v="25"/>
    <n v="93.22"/>
    <n v="0.06"/>
    <s v="Regular Air"/>
    <n v="-15.37"/>
    <n v="3.74"/>
    <n v="0.94"/>
    <s v="Michelle Ellison"/>
    <s v="Ontario"/>
    <s v="Ontario"/>
    <s v="Home Office"/>
    <s v="Office Supplies"/>
    <s v="Rubber Bands"/>
    <n v="0.83"/>
  </r>
  <r>
    <n v="50309"/>
    <d v="2011-03-15T00:00:00"/>
    <d v="2011-03-22T00:00:00"/>
    <s v="March"/>
    <s v="2011"/>
    <n v="7"/>
    <b v="0"/>
    <s v="low"/>
    <n v="36"/>
    <n v="243.18"/>
    <n v="0.08"/>
    <s v="Regular Air"/>
    <n v="-314.22000000000003"/>
    <n v="6.98"/>
    <n v="9.69"/>
    <s v="Michael Nguyen"/>
    <s v="Ontario"/>
    <s v="Ontario"/>
    <s v="Small Business"/>
    <s v="Office Supplies"/>
    <s v="Storage &amp; Organization"/>
    <n v="0.83"/>
  </r>
  <r>
    <n v="52327"/>
    <d v="2011-12-20T00:00:00"/>
    <d v="2011-12-21T00:00:00"/>
    <s v="December"/>
    <s v="2011"/>
    <n v="1"/>
    <b v="0"/>
    <s v="Medium"/>
    <n v="27"/>
    <n v="3853.47"/>
    <n v="0.1"/>
    <s v="Regular Air"/>
    <n v="21.5"/>
    <n v="152.47999999999999"/>
    <n v="6.5"/>
    <s v="Patrick O'Donnell"/>
    <s v="Ontario"/>
    <s v="Ontario"/>
    <s v="Home Office"/>
    <s v="Technology"/>
    <s v="Computer Peripherals"/>
    <n v="0.74"/>
  </r>
  <r>
    <n v="52327"/>
    <d v="2011-12-20T00:00:00"/>
    <d v="2011-12-22T00:00:00"/>
    <s v="December"/>
    <s v="2011"/>
    <n v="2"/>
    <b v="0"/>
    <s v="Medium"/>
    <n v="5"/>
    <n v="28.23"/>
    <n v="0.1"/>
    <s v="Regular Air"/>
    <n v="-14.69"/>
    <n v="4.9800000000000004"/>
    <n v="4.7"/>
    <s v="Patrick O'Donnell"/>
    <s v="Ontario"/>
    <s v="Ontario"/>
    <s v="Home Office"/>
    <s v="Office Supplies"/>
    <s v="Paper"/>
    <n v="0.38"/>
  </r>
  <r>
    <n v="52516"/>
    <d v="2012-01-05T00:00:00"/>
    <d v="2012-01-05T00:00:00"/>
    <s v="January"/>
    <s v="2012"/>
    <n v="0"/>
    <s v="FREE DELIVERY"/>
    <s v="High"/>
    <n v="50"/>
    <n v="4962.05"/>
    <n v="0.08"/>
    <s v="Delivery Truck"/>
    <n v="335.29"/>
    <n v="119.99"/>
    <n v="56.14"/>
    <s v="Scot Coram"/>
    <s v="Ontario"/>
    <s v="Ontario"/>
    <s v="Corporate"/>
    <s v="Technology"/>
    <s v="Office Machines"/>
    <n v="0.39"/>
  </r>
  <r>
    <n v="52516"/>
    <d v="2012-01-05T00:00:00"/>
    <d v="2012-01-08T00:00:00"/>
    <s v="January"/>
    <s v="2012"/>
    <n v="3"/>
    <b v="0"/>
    <s v="High"/>
    <n v="19"/>
    <n v="192.39"/>
    <n v="0.08"/>
    <s v="Express Air"/>
    <n v="-31.67"/>
    <n v="10.23"/>
    <n v="4.68"/>
    <s v="Scot Coram"/>
    <s v="Ontario"/>
    <s v="Ontario"/>
    <s v="Corporate"/>
    <s v="Office Supplies"/>
    <s v="Scissors, Rulers and Trimmers"/>
    <n v="0.59"/>
  </r>
  <r>
    <n v="52800"/>
    <d v="2010-10-10T00:00:00"/>
    <d v="2010-10-11T00:00:00"/>
    <s v="October"/>
    <s v="2010"/>
    <n v="1"/>
    <b v="0"/>
    <s v="Not Specified"/>
    <n v="13"/>
    <n v="26.08"/>
    <n v="0.1"/>
    <s v="Regular Air"/>
    <n v="-27.29"/>
    <n v="1.86"/>
    <n v="2.58"/>
    <s v="Todd Boyes"/>
    <s v="Ontario"/>
    <s v="Ontario"/>
    <s v="Small Business"/>
    <s v="Office Supplies"/>
    <s v="Rubber Bands"/>
    <n v="0.82"/>
  </r>
  <r>
    <n v="53574"/>
    <d v="2012-04-09T00:00:00"/>
    <d v="2012-04-10T00:00:00"/>
    <s v="April"/>
    <s v="2012"/>
    <n v="1"/>
    <b v="0"/>
    <s v="Medium"/>
    <n v="8"/>
    <n v="669.69"/>
    <n v="0.03"/>
    <s v="Regular Air"/>
    <n v="-297.02"/>
    <n v="80.98"/>
    <n v="35"/>
    <s v="Scot Coram"/>
    <s v="Ontario"/>
    <s v="Ontario"/>
    <s v="Corporate"/>
    <s v="Office Supplies"/>
    <s v="Storage &amp; Organization"/>
    <n v="0.81"/>
  </r>
  <r>
    <n v="54023"/>
    <d v="2012-07-22T00:00:00"/>
    <d v="2012-07-23T00:00:00"/>
    <s v="July"/>
    <s v="2012"/>
    <n v="1"/>
    <b v="0"/>
    <s v="Not Specified"/>
    <n v="45"/>
    <n v="405.6"/>
    <n v="7.0000000000000007E-2"/>
    <s v="Regular Air"/>
    <n v="-8.59"/>
    <n v="8.85"/>
    <n v="5.6"/>
    <s v="Sean Miller"/>
    <s v="Ontario"/>
    <s v="Ontario"/>
    <s v="Small Business"/>
    <s v="Office Supplies"/>
    <s v="Binders and Binder Accessories"/>
    <n v="0.36"/>
  </r>
  <r>
    <n v="55265"/>
    <d v="2009-09-23T00:00:00"/>
    <d v="2009-09-28T00:00:00"/>
    <s v="September"/>
    <s v="2009"/>
    <n v="5"/>
    <b v="0"/>
    <s v="low"/>
    <n v="39"/>
    <n v="706.39250000000004"/>
    <n v="0.06"/>
    <s v="Regular Air"/>
    <n v="346.14"/>
    <n v="20.99"/>
    <n v="0.99"/>
    <s v="Scot Coram"/>
    <s v="Ontario"/>
    <s v="Ontario"/>
    <s v="Corporate"/>
    <s v="Technology"/>
    <s v="Telephones and Communication"/>
    <n v="0.37"/>
  </r>
  <r>
    <n v="55398"/>
    <d v="2010-01-20T00:00:00"/>
    <d v="2010-01-22T00:00:00"/>
    <s v="January"/>
    <s v="2010"/>
    <n v="2"/>
    <b v="0"/>
    <s v="Medium"/>
    <n v="24"/>
    <n v="154.99"/>
    <n v="7.0000000000000007E-2"/>
    <s v="Regular Air"/>
    <n v="-1085.52"/>
    <n v="4.4800000000000004"/>
    <n v="49"/>
    <s v="Lena Radford"/>
    <s v="Ontario"/>
    <s v="Ontario"/>
    <s v="Small Business"/>
    <s v="Office Supplies"/>
    <s v="Appliances"/>
    <n v="0.6"/>
  </r>
  <r>
    <n v="55458"/>
    <d v="2012-03-16T00:00:00"/>
    <d v="2012-03-18T00:00:00"/>
    <s v="March"/>
    <s v="2012"/>
    <n v="2"/>
    <b v="0"/>
    <s v="High"/>
    <n v="32"/>
    <n v="115.78"/>
    <n v="7.0000000000000007E-2"/>
    <s v="Regular Air"/>
    <n v="-167.42"/>
    <n v="3.52"/>
    <n v="6.83"/>
    <s v="Shahid Collister"/>
    <s v="Ontario"/>
    <s v="Ontario"/>
    <s v="Home Office"/>
    <s v="Office Supplies"/>
    <s v="Binders and Binder Accessories"/>
    <n v="0.38"/>
  </r>
  <r>
    <n v="55458"/>
    <d v="2012-03-16T00:00:00"/>
    <d v="2012-03-18T00:00:00"/>
    <s v="March"/>
    <s v="2012"/>
    <n v="2"/>
    <b v="0"/>
    <s v="High"/>
    <n v="13"/>
    <n v="210.22"/>
    <n v="0"/>
    <s v="Regular Air"/>
    <n v="-30.71"/>
    <n v="14.98"/>
    <n v="7.69"/>
    <s v="Shahid Collister"/>
    <s v="Ontario"/>
    <s v="Ontario"/>
    <s v="Home Office"/>
    <s v="Office Supplies"/>
    <s v="Storage &amp; Organization"/>
    <n v="0.56999999999999995"/>
  </r>
  <r>
    <n v="55809"/>
    <d v="2011-09-10T00:00:00"/>
    <d v="2011-09-12T00:00:00"/>
    <s v="September"/>
    <s v="2011"/>
    <n v="2"/>
    <b v="0"/>
    <s v="Critical"/>
    <n v="2"/>
    <n v="250.7"/>
    <n v="0.03"/>
    <s v="Delivery Truck"/>
    <n v="-180.61"/>
    <n v="100.98"/>
    <n v="45"/>
    <s v="Michelle Ellison"/>
    <s v="Ontario"/>
    <s v="Ontario"/>
    <s v="Consumer"/>
    <s v="Furniture"/>
    <s v="Chairs &amp; Chairmats"/>
    <n v="0.69"/>
  </r>
  <r>
    <n v="56992"/>
    <d v="2010-04-18T00:00:00"/>
    <d v="2010-04-18T00:00:00"/>
    <s v="April"/>
    <s v="2010"/>
    <n v="0"/>
    <s v="FREE DELIVERY"/>
    <s v="Not Specified"/>
    <n v="10"/>
    <n v="315.42"/>
    <n v="0.1"/>
    <s v="Regular Air"/>
    <n v="-41.26"/>
    <n v="30.98"/>
    <n v="17.079999999999998"/>
    <s v="Maria Zettner"/>
    <s v="Ontario"/>
    <s v="Ontario"/>
    <s v="Corporate"/>
    <s v="Office Supplies"/>
    <s v="Paper"/>
    <n v="0.4"/>
  </r>
  <r>
    <n v="58210"/>
    <d v="2012-12-06T00:00:00"/>
    <d v="2012-12-07T00:00:00"/>
    <s v="December"/>
    <s v="2012"/>
    <n v="1"/>
    <b v="0"/>
    <s v="Medium"/>
    <n v="38"/>
    <n v="144.03"/>
    <n v="0.03"/>
    <s v="Regular Air"/>
    <n v="-139.52000000000001"/>
    <n v="3.58"/>
    <n v="5.47"/>
    <s v="Patrick O'Donnell"/>
    <s v="Ontario"/>
    <s v="Ontario"/>
    <s v="Home Office"/>
    <s v="Office Supplies"/>
    <s v="Binders and Binder Accessories"/>
    <n v="0.37"/>
  </r>
  <r>
    <n v="58277"/>
    <d v="2009-01-24T00:00:00"/>
    <d v="2009-01-26T00:00:00"/>
    <s v="January"/>
    <s v="2009"/>
    <n v="2"/>
    <b v="0"/>
    <s v="Medium"/>
    <n v="23"/>
    <n v="294.68"/>
    <n v="0.01"/>
    <s v="Regular Air"/>
    <n v="-23.35"/>
    <n v="11.7"/>
    <n v="6.96"/>
    <s v="Michael Dominguez"/>
    <s v="Ontario"/>
    <s v="Ontario"/>
    <s v="Home Office"/>
    <s v="Office Supplies"/>
    <s v="Appliances"/>
    <n v="0.5"/>
  </r>
  <r>
    <n v="58720"/>
    <d v="2010-03-07T00:00:00"/>
    <d v="2010-03-07T00:00:00"/>
    <s v="March"/>
    <s v="2010"/>
    <n v="0"/>
    <s v="FREE DELIVERY"/>
    <s v="Not Specified"/>
    <n v="43"/>
    <n v="2378.8200000000002"/>
    <n v="0.02"/>
    <s v="Regular Air"/>
    <n v="597.16"/>
    <n v="52.4"/>
    <n v="16.11"/>
    <s v="Nathan Gelder"/>
    <s v="Ontario"/>
    <s v="Ontario"/>
    <s v="Home Office"/>
    <s v="Office Supplies"/>
    <s v="Binders and Binder Accessories"/>
    <n v="0.39"/>
  </r>
  <r>
    <n v="58720"/>
    <d v="2010-03-07T00:00:00"/>
    <d v="2010-03-08T00:00:00"/>
    <s v="March"/>
    <s v="2010"/>
    <n v="1"/>
    <b v="0"/>
    <s v="Not Specified"/>
    <n v="6"/>
    <n v="202.62"/>
    <n v="0.02"/>
    <s v="Express Air"/>
    <n v="13.87"/>
    <n v="30.98"/>
    <n v="8.74"/>
    <s v="Nathan Gelder"/>
    <s v="Ontario"/>
    <s v="Ontario"/>
    <s v="Home Office"/>
    <s v="Office Supplies"/>
    <s v="Paper"/>
    <n v="0.4"/>
  </r>
  <r>
    <n v="58820"/>
    <d v="2010-02-27T00:00:00"/>
    <d v="2010-03-04T00:00:00"/>
    <s v="March"/>
    <s v="2010"/>
    <n v="5"/>
    <b v="0"/>
    <s v="low"/>
    <n v="24"/>
    <n v="307.49"/>
    <n v="0.01"/>
    <s v="Regular Air"/>
    <n v="61.51"/>
    <n v="12.2"/>
    <n v="6.02"/>
    <s v="Patricia Hirasaki"/>
    <s v="Ontario"/>
    <s v="Ontario"/>
    <s v="Home Office"/>
    <s v="Furniture"/>
    <s v="Office Furnishings"/>
    <n v="0.43"/>
  </r>
  <r>
    <n v="1154"/>
    <d v="2012-02-14T00:00:00"/>
    <d v="2012-02-15T00:00:00"/>
    <s v="February"/>
    <s v="2012"/>
    <n v="1"/>
    <b v="0"/>
    <s v="Critical"/>
    <n v="7"/>
    <n v="516.65"/>
    <n v="0.01"/>
    <s v="Express Air"/>
    <n v="57.1"/>
    <n v="70.97"/>
    <n v="3.5"/>
    <s v="Thea Hendricks"/>
    <s v="Newfoundland"/>
    <s v="Atlantic"/>
    <s v="Home Office"/>
    <s v="Office Supplies"/>
    <s v="Appliances"/>
    <n v="0.59"/>
  </r>
  <r>
    <n v="1382"/>
    <d v="2010-08-16T00:00:00"/>
    <d v="2010-08-20T00:00:00"/>
    <s v="August"/>
    <s v="2010"/>
    <n v="4"/>
    <b v="0"/>
    <s v="low"/>
    <n v="5"/>
    <n v="89.334999999999994"/>
    <n v="0.06"/>
    <s v="Regular Air"/>
    <n v="-107.1"/>
    <n v="20.99"/>
    <n v="2.5"/>
    <s v="Corey Catlett"/>
    <s v="Newfoundland"/>
    <s v="Atlantic"/>
    <s v="Home Office"/>
    <s v="Technology"/>
    <s v="Telephones and Communication"/>
    <n v="0.81"/>
  </r>
  <r>
    <n v="1382"/>
    <d v="2010-08-16T00:00:00"/>
    <d v="2010-08-23T00:00:00"/>
    <s v="August"/>
    <s v="2010"/>
    <n v="7"/>
    <b v="0"/>
    <s v="low"/>
    <n v="39"/>
    <n v="158.46"/>
    <n v="0.06"/>
    <s v="Regular Air"/>
    <n v="-130.66"/>
    <n v="3.98"/>
    <n v="5.26"/>
    <s v="Corey Catlett"/>
    <s v="Newfoundland"/>
    <s v="Atlantic"/>
    <s v="Home Office"/>
    <s v="Office Supplies"/>
    <s v="Binders and Binder Accessories"/>
    <n v="0.38"/>
  </r>
  <r>
    <n v="1382"/>
    <d v="2010-08-16T00:00:00"/>
    <d v="2010-08-23T00:00:00"/>
    <s v="August"/>
    <s v="2010"/>
    <n v="7"/>
    <b v="0"/>
    <s v="low"/>
    <n v="31"/>
    <n v="7180.83"/>
    <n v="0.02"/>
    <s v="Delivery Truck"/>
    <n v="487.17"/>
    <n v="220.98"/>
    <n v="64.66"/>
    <s v="Corey Catlett"/>
    <s v="Newfoundland"/>
    <s v="Atlantic"/>
    <s v="Home Office"/>
    <s v="Furniture"/>
    <s v="Bookcases"/>
    <n v="0.62"/>
  </r>
  <r>
    <n v="1411"/>
    <d v="2009-12-20T00:00:00"/>
    <d v="2009-12-21T00:00:00"/>
    <s v="December"/>
    <s v="2009"/>
    <n v="1"/>
    <b v="0"/>
    <s v="High"/>
    <n v="39"/>
    <n v="5748.2"/>
    <n v="0.09"/>
    <s v="Delivery Truck"/>
    <n v="-459.86"/>
    <n v="160.97999999999999"/>
    <n v="35.020000000000003"/>
    <s v="Ed Jacobs"/>
    <s v="Newfoundland"/>
    <s v="Atlantic"/>
    <s v="Small Business"/>
    <s v="Furniture"/>
    <s v="Bookcases"/>
    <n v="0.72"/>
  </r>
  <r>
    <n v="1444"/>
    <d v="2009-12-05T00:00:00"/>
    <d v="2009-12-07T00:00:00"/>
    <s v="December"/>
    <s v="2009"/>
    <n v="2"/>
    <b v="0"/>
    <s v="Medium"/>
    <n v="2"/>
    <n v="21.44"/>
    <n v="0.02"/>
    <s v="Regular Air"/>
    <n v="-13.67"/>
    <n v="6.48"/>
    <n v="8.74"/>
    <s v="Noel Staavos"/>
    <s v="Newfoundland"/>
    <s v="Atlantic"/>
    <s v="Home Office"/>
    <s v="Office Supplies"/>
    <s v="Paper"/>
    <n v="0.36"/>
  </r>
  <r>
    <n v="3942"/>
    <d v="2010-06-27T00:00:00"/>
    <d v="2010-06-28T00:00:00"/>
    <s v="June"/>
    <s v="2010"/>
    <n v="1"/>
    <b v="0"/>
    <s v="Not Specified"/>
    <n v="22"/>
    <n v="1559.7755"/>
    <n v="0.03"/>
    <s v="Regular Air"/>
    <n v="-247.18"/>
    <n v="85.99"/>
    <n v="0.99"/>
    <s v="Keith Herrera"/>
    <s v="Newfoundland"/>
    <s v="Atlantic"/>
    <s v="Small Business"/>
    <s v="Technology"/>
    <s v="Telephones and Communication"/>
    <n v="0.85"/>
  </r>
  <r>
    <n v="4647"/>
    <d v="2009-05-13T00:00:00"/>
    <d v="2009-05-14T00:00:00"/>
    <s v="May"/>
    <s v="2009"/>
    <n v="1"/>
    <b v="0"/>
    <s v="Medium"/>
    <n v="7"/>
    <n v="1203.73"/>
    <n v="0.03"/>
    <s v="Regular Air"/>
    <n v="293.14"/>
    <n v="162.93"/>
    <n v="19.989999999999998"/>
    <s v="Carlos Meador"/>
    <s v="Newfoundland"/>
    <s v="Atlantic"/>
    <s v="Corporate"/>
    <s v="Office Supplies"/>
    <s v="Envelopes"/>
    <n v="0.39"/>
  </r>
  <r>
    <n v="4647"/>
    <d v="2009-05-13T00:00:00"/>
    <d v="2009-05-15T00:00:00"/>
    <s v="May"/>
    <s v="2009"/>
    <n v="2"/>
    <b v="0"/>
    <s v="Medium"/>
    <n v="6"/>
    <n v="75.19"/>
    <n v="0.01"/>
    <s v="Regular Air"/>
    <n v="-6.61"/>
    <n v="11.58"/>
    <n v="5.72"/>
    <s v="Carlos Meador"/>
    <s v="Newfoundland"/>
    <s v="Atlantic"/>
    <s v="Corporate"/>
    <s v="Office Supplies"/>
    <s v="Envelopes"/>
    <n v="0.35"/>
  </r>
  <r>
    <n v="4960"/>
    <d v="2011-02-25T00:00:00"/>
    <d v="2011-03-01T00:00:00"/>
    <s v="March"/>
    <s v="2011"/>
    <n v="4"/>
    <b v="0"/>
    <s v="low"/>
    <n v="30"/>
    <n v="8363.65"/>
    <n v="0.09"/>
    <s v="Delivery Truck"/>
    <n v="763.33"/>
    <n v="300.98"/>
    <n v="64.73"/>
    <s v="Corinna Mitchell"/>
    <s v="Newfoundland"/>
    <s v="Atlantic"/>
    <s v="Corporate"/>
    <s v="Furniture"/>
    <s v="Chairs &amp; Chairmats"/>
    <n v="0.56000000000000005"/>
  </r>
  <r>
    <n v="7367"/>
    <d v="2011-06-05T00:00:00"/>
    <d v="2011-06-12T00:00:00"/>
    <s v="June"/>
    <s v="2011"/>
    <n v="7"/>
    <b v="0"/>
    <s v="low"/>
    <n v="46"/>
    <n v="303.62"/>
    <n v="0.02"/>
    <s v="Regular Air"/>
    <n v="-59.98"/>
    <n v="6.48"/>
    <n v="2.74"/>
    <s v="Raymond Fair"/>
    <s v="Newfoundland"/>
    <s v="Atlantic"/>
    <s v="Small Business"/>
    <s v="Technology"/>
    <s v="Computer Peripherals"/>
    <n v="0.71"/>
  </r>
  <r>
    <n v="7938"/>
    <d v="2010-03-13T00:00:00"/>
    <d v="2010-03-14T00:00:00"/>
    <s v="March"/>
    <s v="2010"/>
    <n v="1"/>
    <b v="0"/>
    <s v="Medium"/>
    <n v="34"/>
    <n v="334.66"/>
    <n v="0.05"/>
    <s v="Regular Air"/>
    <n v="132.56"/>
    <n v="9.93"/>
    <n v="1.0900000000000001"/>
    <s v="Carlos Meador"/>
    <s v="Newfoundland"/>
    <s v="Atlantic"/>
    <s v="Corporate"/>
    <s v="Office Supplies"/>
    <s v="Pens &amp; Art Supplies"/>
    <n v="0.43"/>
  </r>
  <r>
    <n v="8320"/>
    <d v="2009-09-19T00:00:00"/>
    <d v="2009-09-22T00:00:00"/>
    <s v="September"/>
    <s v="2009"/>
    <n v="3"/>
    <b v="0"/>
    <s v="Not Specified"/>
    <n v="35"/>
    <n v="1142.3599999999999"/>
    <n v="0.02"/>
    <s v="Regular Air"/>
    <n v="72.78"/>
    <n v="30.73"/>
    <n v="4"/>
    <s v="Karl Brown"/>
    <s v="Newfoundland"/>
    <s v="Atlantic"/>
    <s v="Home Office"/>
    <s v="Technology"/>
    <s v="Computer Peripherals"/>
    <n v="0.75"/>
  </r>
  <r>
    <n v="8807"/>
    <d v="2010-02-25T00:00:00"/>
    <d v="2010-03-04T00:00:00"/>
    <s v="March"/>
    <s v="2010"/>
    <n v="7"/>
    <b v="0"/>
    <s v="low"/>
    <n v="14"/>
    <n v="1379.3375000000001"/>
    <n v="0.08"/>
    <s v="Regular Air"/>
    <n v="-78.540000000000006"/>
    <n v="125.99"/>
    <n v="4.2"/>
    <s v="Natalie Webber"/>
    <s v="Newfoundland"/>
    <s v="Atlantic"/>
    <s v="Consumer"/>
    <s v="Technology"/>
    <s v="Telephones and Communication"/>
    <n v="0.56999999999999995"/>
  </r>
  <r>
    <n v="9062"/>
    <d v="2011-03-20T00:00:00"/>
    <d v="2011-03-23T00:00:00"/>
    <s v="March"/>
    <s v="2011"/>
    <n v="3"/>
    <b v="0"/>
    <s v="High"/>
    <n v="19"/>
    <n v="1825.42"/>
    <n v="0.06"/>
    <s v="Regular Air"/>
    <n v="1193.19"/>
    <n v="99.23"/>
    <n v="8.99"/>
    <s v="Eric Barreto"/>
    <s v="Newfoundland"/>
    <s v="Atlantic"/>
    <s v="Consumer"/>
    <s v="Furniture"/>
    <s v="Office Furnishings"/>
    <n v="0.35"/>
  </r>
  <r>
    <n v="9602"/>
    <d v="2012-11-10T00:00:00"/>
    <d v="2012-11-12T00:00:00"/>
    <s v="November"/>
    <s v="2012"/>
    <n v="2"/>
    <b v="0"/>
    <s v="Critical"/>
    <n v="27"/>
    <n v="2654.16"/>
    <n v="0.01"/>
    <s v="Delivery Truck"/>
    <n v="600.92999999999995"/>
    <n v="90.97"/>
    <n v="28"/>
    <s v="Hunter Lopez"/>
    <s v="Newfoundland"/>
    <s v="Atlantic"/>
    <s v="Consumer"/>
    <s v="Technology"/>
    <s v="Office Machines"/>
    <n v="0.38"/>
  </r>
  <r>
    <n v="9602"/>
    <d v="2012-11-10T00:00:00"/>
    <d v="2012-11-11T00:00:00"/>
    <s v="November"/>
    <s v="2012"/>
    <n v="1"/>
    <b v="0"/>
    <s v="Critical"/>
    <n v="15"/>
    <n v="1722.65"/>
    <n v="0.05"/>
    <s v="Delivery Truck"/>
    <n v="-399.67"/>
    <n v="114.98"/>
    <n v="51.42"/>
    <s v="Hunter Lopez"/>
    <s v="Newfoundland"/>
    <s v="Atlantic"/>
    <s v="Consumer"/>
    <s v="Furniture"/>
    <s v="Bookcases"/>
    <n v="0.65"/>
  </r>
  <r>
    <n v="10209"/>
    <d v="2010-11-29T00:00:00"/>
    <d v="2010-11-29T00:00:00"/>
    <s v="November"/>
    <s v="2010"/>
    <n v="0"/>
    <s v="FREE DELIVERY"/>
    <s v="Medium"/>
    <n v="14"/>
    <n v="461.55"/>
    <n v="0.09"/>
    <s v="Regular Air"/>
    <n v="-12"/>
    <n v="33.979999999999997"/>
    <n v="19.989999999999998"/>
    <s v="Barry Franz"/>
    <s v="Newfoundland"/>
    <s v="Atlantic"/>
    <s v="Corporate"/>
    <s v="Furniture"/>
    <s v="Office Furnishings"/>
    <n v="0.55000000000000004"/>
  </r>
  <r>
    <n v="10338"/>
    <d v="2011-07-14T00:00:00"/>
    <d v="2011-07-16T00:00:00"/>
    <s v="July"/>
    <s v="2011"/>
    <n v="2"/>
    <b v="0"/>
    <s v="Not Specified"/>
    <n v="9"/>
    <n v="799.98"/>
    <n v="0.04"/>
    <s v="Delivery Truck"/>
    <n v="15.36"/>
    <n v="90.97"/>
    <n v="14"/>
    <s v="Barry Franz"/>
    <s v="Newfoundland"/>
    <s v="Atlantic"/>
    <s v="Corporate"/>
    <s v="Technology"/>
    <s v="Office Machines"/>
    <n v="0.36"/>
  </r>
  <r>
    <n v="10688"/>
    <d v="2012-05-12T00:00:00"/>
    <d v="2012-05-13T00:00:00"/>
    <s v="May"/>
    <s v="2012"/>
    <n v="1"/>
    <b v="0"/>
    <s v="Medium"/>
    <n v="14"/>
    <n v="618.84"/>
    <n v="0.05"/>
    <s v="Regular Air"/>
    <n v="-200.84"/>
    <n v="41.47"/>
    <n v="34.200000000000003"/>
    <s v="Craig Yedwab"/>
    <s v="Newfoundland"/>
    <s v="Atlantic"/>
    <s v="Corporate"/>
    <s v="Furniture"/>
    <s v="Office Furnishings"/>
    <n v="0.73"/>
  </r>
  <r>
    <n v="11206"/>
    <d v="2009-12-28T00:00:00"/>
    <d v="2010-01-01T00:00:00"/>
    <s v="January"/>
    <s v="2010"/>
    <n v="4"/>
    <b v="0"/>
    <s v="low"/>
    <n v="6"/>
    <n v="177.67"/>
    <n v="0.03"/>
    <s v="Regular Air"/>
    <n v="39.630000000000003"/>
    <n v="28.53"/>
    <n v="1.49"/>
    <s v="Eric Barreto"/>
    <s v="Newfoundland"/>
    <s v="Atlantic"/>
    <s v="Small Business"/>
    <s v="Office Supplies"/>
    <s v="Binders and Binder Accessories"/>
    <n v="0.38"/>
  </r>
  <r>
    <n v="11585"/>
    <d v="2009-03-15T00:00:00"/>
    <d v="2009-03-16T00:00:00"/>
    <s v="March"/>
    <s v="2009"/>
    <n v="1"/>
    <b v="0"/>
    <s v="Medium"/>
    <n v="2"/>
    <n v="200.75299999999999"/>
    <n v="0.09"/>
    <s v="Regular Air"/>
    <n v="-605.37"/>
    <n v="125.99"/>
    <n v="8.99"/>
    <s v="Chuck Sachs"/>
    <s v="Newfoundland"/>
    <s v="Atlantic"/>
    <s v="Consumer"/>
    <s v="Technology"/>
    <s v="Telephones and Communication"/>
    <n v="0.55000000000000004"/>
  </r>
  <r>
    <n v="12868"/>
    <d v="2011-03-01T00:00:00"/>
    <d v="2011-03-03T00:00:00"/>
    <s v="March"/>
    <s v="2011"/>
    <n v="2"/>
    <b v="0"/>
    <s v="Critical"/>
    <n v="2"/>
    <n v="9.3699999999999992"/>
    <n v="0.09"/>
    <s v="Regular Air"/>
    <n v="-5.26"/>
    <n v="4.4800000000000004"/>
    <n v="1.22"/>
    <s v="Muhammed Lee"/>
    <s v="Newfoundland"/>
    <s v="Atlantic"/>
    <s v="Consumer"/>
    <s v="Office Supplies"/>
    <s v="Paper"/>
    <n v="0.36"/>
  </r>
  <r>
    <n v="14215"/>
    <d v="2012-07-13T00:00:00"/>
    <d v="2012-07-14T00:00:00"/>
    <s v="July"/>
    <s v="2012"/>
    <n v="1"/>
    <b v="0"/>
    <s v="Medium"/>
    <n v="44"/>
    <n v="2277.0300000000002"/>
    <n v="7.0000000000000007E-2"/>
    <s v="Regular Air"/>
    <n v="964.1"/>
    <n v="55.48"/>
    <n v="6.79"/>
    <s v="Karl Brown"/>
    <s v="Newfoundland"/>
    <s v="Atlantic"/>
    <s v="Home Office"/>
    <s v="Office Supplies"/>
    <s v="Paper"/>
    <n v="0.37"/>
  </r>
  <r>
    <n v="14662"/>
    <d v="2011-11-16T00:00:00"/>
    <d v="2011-11-17T00:00:00"/>
    <s v="November"/>
    <s v="2011"/>
    <n v="1"/>
    <b v="0"/>
    <s v="High"/>
    <n v="24"/>
    <n v="39.69"/>
    <n v="0.05"/>
    <s v="Regular Air"/>
    <n v="-1.78"/>
    <n v="1.68"/>
    <n v="1"/>
    <s v="Karl Brown"/>
    <s v="Newfoundland"/>
    <s v="Atlantic"/>
    <s v="Corporate"/>
    <s v="Office Supplies"/>
    <s v="Pens &amp; Art Supplies"/>
    <n v="0.35"/>
  </r>
  <r>
    <n v="14727"/>
    <d v="2012-07-19T00:00:00"/>
    <d v="2012-07-22T00:00:00"/>
    <s v="July"/>
    <s v="2012"/>
    <n v="3"/>
    <b v="0"/>
    <s v="Medium"/>
    <n v="50"/>
    <n v="8532.152"/>
    <n v="0.04"/>
    <s v="Delivery Truck"/>
    <n v="-513.79"/>
    <n v="212.6"/>
    <n v="52.2"/>
    <s v="Bobby Trafton"/>
    <s v="Newfoundland"/>
    <s v="Atlantic"/>
    <s v="Small Business"/>
    <s v="Furniture"/>
    <s v="Tables"/>
    <n v="0.64"/>
  </r>
  <r>
    <n v="15781"/>
    <d v="2012-09-03T00:00:00"/>
    <d v="2012-09-04T00:00:00"/>
    <s v="September"/>
    <s v="2012"/>
    <n v="1"/>
    <b v="0"/>
    <s v="High"/>
    <n v="29"/>
    <n v="824.51"/>
    <n v="0.01"/>
    <s v="Regular Air"/>
    <n v="0.9"/>
    <n v="27.48"/>
    <n v="4"/>
    <s v="David Flashing"/>
    <s v="Newfoundland"/>
    <s v="Atlantic"/>
    <s v="Home Office"/>
    <s v="Technology"/>
    <s v="Computer Peripherals"/>
    <n v="0.75"/>
  </r>
  <r>
    <n v="17157"/>
    <d v="2012-09-19T00:00:00"/>
    <d v="2012-09-23T00:00:00"/>
    <s v="September"/>
    <s v="2012"/>
    <n v="4"/>
    <b v="0"/>
    <s v="low"/>
    <n v="31"/>
    <n v="3081.471"/>
    <n v="0.09"/>
    <s v="Regular Air"/>
    <n v="574.98"/>
    <n v="125.99"/>
    <n v="4.2"/>
    <s v="Rick Duston"/>
    <s v="Newfoundland"/>
    <s v="Atlantic"/>
    <s v="Corporate"/>
    <s v="Technology"/>
    <s v="Telephones and Communication"/>
    <n v="0.56999999999999995"/>
  </r>
  <r>
    <n v="17795"/>
    <d v="2009-04-01T00:00:00"/>
    <d v="2009-04-03T00:00:00"/>
    <s v="April"/>
    <s v="2009"/>
    <n v="2"/>
    <b v="0"/>
    <s v="Medium"/>
    <n v="1"/>
    <n v="17.62"/>
    <n v="0.06"/>
    <s v="Regular Air"/>
    <n v="-15.92"/>
    <n v="11.33"/>
    <n v="6.12"/>
    <s v="Troy Staebel"/>
    <s v="Newfoundland"/>
    <s v="Atlantic"/>
    <s v="Small Business"/>
    <s v="Office Supplies"/>
    <s v="Appliances"/>
    <n v="0.42"/>
  </r>
  <r>
    <n v="20449"/>
    <d v="2010-01-03T00:00:00"/>
    <d v="2010-01-04T00:00:00"/>
    <s v="January"/>
    <s v="2010"/>
    <n v="1"/>
    <b v="0"/>
    <s v="Medium"/>
    <n v="19"/>
    <n v="1216.5"/>
    <n v="0.1"/>
    <s v="Regular Air"/>
    <n v="162.18"/>
    <n v="67.28"/>
    <n v="19.989999999999998"/>
    <s v="Nora Paige"/>
    <s v="Newfoundland"/>
    <s v="Atlantic"/>
    <s v="Small Business"/>
    <s v="Office Supplies"/>
    <s v="Binders and Binder Accessories"/>
    <n v="0.4"/>
  </r>
  <r>
    <n v="21890"/>
    <d v="2011-01-24T00:00:00"/>
    <d v="2011-01-26T00:00:00"/>
    <s v="January"/>
    <s v="2011"/>
    <n v="2"/>
    <b v="0"/>
    <s v="Not Specified"/>
    <n v="27"/>
    <n v="81.900000000000006"/>
    <n v="0.01"/>
    <s v="Regular Air"/>
    <n v="4.0599999999999996"/>
    <n v="2.94"/>
    <n v="0.96"/>
    <s v="Amy Cox"/>
    <s v="Newfoundland"/>
    <s v="Atlantic"/>
    <s v="Small Business"/>
    <s v="Office Supplies"/>
    <s v="Pens &amp; Art Supplies"/>
    <n v="0.57999999999999996"/>
  </r>
  <r>
    <n v="22020"/>
    <d v="2010-05-17T00:00:00"/>
    <d v="2010-05-18T00:00:00"/>
    <s v="May"/>
    <s v="2010"/>
    <n v="1"/>
    <b v="0"/>
    <s v="Critical"/>
    <n v="37"/>
    <n v="498.28"/>
    <n v="0.01"/>
    <s v="Regular Air"/>
    <n v="10.18"/>
    <n v="13.48"/>
    <n v="4.51"/>
    <s v="Harold Dahlen"/>
    <s v="Newfoundland"/>
    <s v="Atlantic"/>
    <s v="Corporate"/>
    <s v="Office Supplies"/>
    <s v="Storage &amp; Organization"/>
    <n v="0.59"/>
  </r>
  <r>
    <n v="22149"/>
    <d v="2011-09-23T00:00:00"/>
    <d v="2011-09-25T00:00:00"/>
    <s v="September"/>
    <s v="2011"/>
    <n v="2"/>
    <b v="0"/>
    <s v="low"/>
    <n v="47"/>
    <n v="191.13"/>
    <n v="7.0000000000000007E-2"/>
    <s v="Regular Air"/>
    <n v="38.11"/>
    <n v="4.26"/>
    <n v="1.2"/>
    <s v="Bobby Trafton"/>
    <s v="Newfoundland"/>
    <s v="Atlantic"/>
    <s v="Small Business"/>
    <s v="Office Supplies"/>
    <s v="Pens &amp; Art Supplies"/>
    <n v="0.44"/>
  </r>
  <r>
    <n v="23078"/>
    <d v="2011-09-15T00:00:00"/>
    <d v="2011-09-15T00:00:00"/>
    <s v="September"/>
    <s v="2011"/>
    <n v="0"/>
    <s v="FREE DELIVERY"/>
    <s v="Medium"/>
    <n v="18"/>
    <n v="168.95"/>
    <n v="0.1"/>
    <s v="Regular Air"/>
    <n v="-15.9"/>
    <n v="9.7799999999999994"/>
    <n v="5.76"/>
    <s v="Jay Fine"/>
    <s v="Newfoundland"/>
    <s v="Atlantic"/>
    <s v="Consumer"/>
    <s v="Office Supplies"/>
    <s v="Envelopes"/>
    <n v="0.35"/>
  </r>
  <r>
    <n v="23619"/>
    <d v="2012-12-21T00:00:00"/>
    <d v="2012-12-22T00:00:00"/>
    <s v="December"/>
    <s v="2012"/>
    <n v="1"/>
    <b v="0"/>
    <s v="Medium"/>
    <n v="7"/>
    <n v="1043.1199999999999"/>
    <n v="0.06"/>
    <s v="Regular Air"/>
    <n v="-52.5"/>
    <n v="150.97999999999999"/>
    <n v="13.99"/>
    <s v="Nora Paige"/>
    <s v="Newfoundland"/>
    <s v="Atlantic"/>
    <s v="Small Business"/>
    <s v="Technology"/>
    <s v="Office Machines"/>
    <n v="0.38"/>
  </r>
  <r>
    <n v="24003"/>
    <d v="2009-10-31T00:00:00"/>
    <d v="2009-11-02T00:00:00"/>
    <s v="November"/>
    <s v="2009"/>
    <n v="2"/>
    <b v="0"/>
    <s v="Critical"/>
    <n v="49"/>
    <n v="87.44"/>
    <n v="0.06"/>
    <s v="Regular Air"/>
    <n v="1.33"/>
    <n v="1.76"/>
    <n v="0.7"/>
    <s v="Dan Campbell"/>
    <s v="Newfoundland"/>
    <s v="Atlantic"/>
    <s v="Corporate"/>
    <s v="Office Supplies"/>
    <s v="Pens &amp; Art Supplies"/>
    <n v="0.56000000000000005"/>
  </r>
  <r>
    <n v="24003"/>
    <d v="2009-10-31T00:00:00"/>
    <d v="2009-11-01T00:00:00"/>
    <s v="November"/>
    <s v="2009"/>
    <n v="1"/>
    <b v="0"/>
    <s v="Critical"/>
    <n v="50"/>
    <n v="1318.49"/>
    <n v="0.02"/>
    <s v="Regular Air"/>
    <n v="4.6900000000000004"/>
    <n v="24.98"/>
    <n v="8.7899999999999991"/>
    <s v="Dan Campbell"/>
    <s v="Newfoundland"/>
    <s v="Atlantic"/>
    <s v="Corporate"/>
    <s v="Office Supplies"/>
    <s v="Storage &amp; Organization"/>
    <n v="0.66"/>
  </r>
  <r>
    <n v="25442"/>
    <d v="2012-01-05T00:00:00"/>
    <d v="2012-01-07T00:00:00"/>
    <s v="January"/>
    <s v="2012"/>
    <n v="2"/>
    <b v="0"/>
    <s v="High"/>
    <n v="32"/>
    <n v="1666"/>
    <n v="0.08"/>
    <s v="Regular Air"/>
    <n v="742.96"/>
    <n v="55.48"/>
    <n v="4.8499999999999996"/>
    <s v="George Zrebassa"/>
    <s v="Newfoundland"/>
    <s v="Atlantic"/>
    <s v="Home Office"/>
    <s v="Office Supplies"/>
    <s v="Paper"/>
    <n v="0.37"/>
  </r>
  <r>
    <n v="25927"/>
    <d v="2009-04-22T00:00:00"/>
    <d v="2009-04-24T00:00:00"/>
    <s v="April"/>
    <s v="2009"/>
    <n v="2"/>
    <b v="0"/>
    <s v="Medium"/>
    <n v="43"/>
    <n v="945.9"/>
    <n v="0.08"/>
    <s v="Regular Air"/>
    <n v="105.7"/>
    <n v="22.01"/>
    <n v="5.53"/>
    <s v="Rick Duston"/>
    <s v="Newfoundland"/>
    <s v="Atlantic"/>
    <s v="Corporate"/>
    <s v="Office Supplies"/>
    <s v="Pens &amp; Art Supplies"/>
    <n v="0.59"/>
  </r>
  <r>
    <n v="26243"/>
    <d v="2011-07-16T00:00:00"/>
    <d v="2011-07-20T00:00:00"/>
    <s v="July"/>
    <s v="2011"/>
    <n v="4"/>
    <b v="0"/>
    <s v="low"/>
    <n v="42"/>
    <n v="71.319999999999993"/>
    <n v="0.08"/>
    <s v="Regular Air"/>
    <n v="-4.9000000000000004"/>
    <n v="1.82"/>
    <n v="1"/>
    <s v="Eleni McCrary"/>
    <s v="Newfoundland"/>
    <s v="Atlantic"/>
    <s v="Corporate"/>
    <s v="Office Supplies"/>
    <s v="Pens &amp; Art Supplies"/>
    <n v="0.4"/>
  </r>
  <r>
    <n v="28515"/>
    <d v="2010-06-30T00:00:00"/>
    <d v="2010-07-01T00:00:00"/>
    <s v="July"/>
    <s v="2010"/>
    <n v="1"/>
    <b v="0"/>
    <s v="High"/>
    <n v="33"/>
    <n v="750.86"/>
    <n v="0"/>
    <s v="Regular Air"/>
    <n v="302.12"/>
    <n v="21.38"/>
    <n v="2.99"/>
    <s v="Frank Atkinson"/>
    <s v="Newfoundland"/>
    <s v="Atlantic"/>
    <s v="Corporate"/>
    <s v="Office Supplies"/>
    <s v="Binders and Binder Accessories"/>
    <n v="0.36"/>
  </r>
  <r>
    <n v="29667"/>
    <d v="2009-07-24T00:00:00"/>
    <d v="2009-07-25T00:00:00"/>
    <s v="July"/>
    <s v="2009"/>
    <n v="1"/>
    <b v="0"/>
    <s v="Not Specified"/>
    <n v="14"/>
    <n v="215.31"/>
    <n v="0.09"/>
    <s v="Regular Air"/>
    <n v="-51.75"/>
    <n v="15.28"/>
    <n v="10.91"/>
    <s v="Astrea Jones"/>
    <s v="Newfoundland"/>
    <s v="Atlantic"/>
    <s v="Corporate"/>
    <s v="Office Supplies"/>
    <s v="Binders and Binder Accessories"/>
    <n v="0.36"/>
  </r>
  <r>
    <n v="30023"/>
    <d v="2010-10-15T00:00:00"/>
    <d v="2010-10-24T00:00:00"/>
    <s v="October"/>
    <s v="2010"/>
    <n v="9"/>
    <b v="0"/>
    <s v="low"/>
    <n v="14"/>
    <n v="157.33000000000001"/>
    <n v="0.1"/>
    <s v="Regular Air"/>
    <n v="-76.34"/>
    <n v="11.35"/>
    <n v="8.6"/>
    <s v="Giulietta Dortch"/>
    <s v="Newfoundland"/>
    <s v="Atlantic"/>
    <s v="Consumer"/>
    <s v="Office Supplies"/>
    <s v="Storage &amp; Organization"/>
    <n v="0.56999999999999995"/>
  </r>
  <r>
    <n v="30215"/>
    <d v="2009-02-26T00:00:00"/>
    <d v="2009-02-27T00:00:00"/>
    <s v="February"/>
    <s v="2009"/>
    <n v="1"/>
    <b v="0"/>
    <s v="Medium"/>
    <n v="20"/>
    <n v="125.84"/>
    <n v="0.1"/>
    <s v="Regular Air"/>
    <n v="18.420000000000002"/>
    <n v="6.88"/>
    <n v="2"/>
    <s v="Cathy Hwang"/>
    <s v="Newfoundland"/>
    <s v="Atlantic"/>
    <s v="Home Office"/>
    <s v="Office Supplies"/>
    <s v="Paper"/>
    <n v="0.39"/>
  </r>
  <r>
    <n v="31845"/>
    <d v="2012-10-22T00:00:00"/>
    <d v="2012-10-29T00:00:00"/>
    <s v="October"/>
    <s v="2012"/>
    <n v="7"/>
    <b v="0"/>
    <s v="low"/>
    <n v="11"/>
    <n v="114.55"/>
    <n v="0.05"/>
    <s v="Regular Air"/>
    <n v="28.61"/>
    <n v="10.06"/>
    <n v="2.06"/>
    <s v="Damala Kotsonis"/>
    <s v="Newfoundland"/>
    <s v="Atlantic"/>
    <s v="Corporate"/>
    <s v="Office Supplies"/>
    <s v="Paper"/>
    <n v="0.39"/>
  </r>
  <r>
    <n v="32999"/>
    <d v="2009-04-14T00:00:00"/>
    <d v="2009-04-19T00:00:00"/>
    <s v="April"/>
    <s v="2009"/>
    <n v="5"/>
    <b v="0"/>
    <s v="low"/>
    <n v="14"/>
    <n v="1386.65"/>
    <n v="0.09"/>
    <s v="Delivery Truck"/>
    <n v="-193.58"/>
    <n v="100.98"/>
    <n v="35.840000000000003"/>
    <s v="David Flashing"/>
    <s v="Newfoundland"/>
    <s v="Atlantic"/>
    <s v="Home Office"/>
    <s v="Furniture"/>
    <s v="Bookcases"/>
    <n v="0.62"/>
  </r>
  <r>
    <n v="35777"/>
    <d v="2010-09-08T00:00:00"/>
    <d v="2010-09-10T00:00:00"/>
    <s v="September"/>
    <s v="2010"/>
    <n v="2"/>
    <b v="0"/>
    <s v="Critical"/>
    <n v="35"/>
    <n v="136.72"/>
    <n v="0.09"/>
    <s v="Regular Air"/>
    <n v="5.91"/>
    <n v="4.13"/>
    <n v="1.23"/>
    <s v="Dianna Arnett"/>
    <s v="Newfoundland"/>
    <s v="Atlantic"/>
    <s v="Home Office"/>
    <s v="Office Supplies"/>
    <s v="Pens &amp; Art Supplies"/>
    <n v="0.55000000000000004"/>
  </r>
  <r>
    <n v="36005"/>
    <d v="2010-09-17T00:00:00"/>
    <d v="2010-09-21T00:00:00"/>
    <s v="September"/>
    <s v="2010"/>
    <n v="4"/>
    <b v="0"/>
    <s v="low"/>
    <n v="1"/>
    <n v="29.65"/>
    <n v="0.05"/>
    <s v="Express Air"/>
    <n v="-16.54"/>
    <n v="14.98"/>
    <n v="7.69"/>
    <s v="Fred McMath"/>
    <s v="Newfoundland"/>
    <s v="Atlantic"/>
    <s v="Small Business"/>
    <s v="Office Supplies"/>
    <s v="Storage &amp; Organization"/>
    <n v="0.56999999999999995"/>
  </r>
  <r>
    <n v="36196"/>
    <d v="2011-08-06T00:00:00"/>
    <d v="2011-08-07T00:00:00"/>
    <s v="August"/>
    <s v="2011"/>
    <n v="1"/>
    <b v="0"/>
    <s v="Not Specified"/>
    <n v="6"/>
    <n v="62.03"/>
    <n v="0.09"/>
    <s v="Regular Air"/>
    <n v="17.309999999999999"/>
    <n v="9.77"/>
    <n v="6.02"/>
    <s v="Christy Brittain"/>
    <s v="Newfoundland"/>
    <s v="Atlantic"/>
    <s v="Consumer"/>
    <s v="Furniture"/>
    <s v="Office Furnishings"/>
    <n v="0.48"/>
  </r>
  <r>
    <n v="36230"/>
    <d v="2009-06-10T00:00:00"/>
    <d v="2009-06-10T00:00:00"/>
    <s v="June"/>
    <s v="2009"/>
    <n v="0"/>
    <s v="FREE DELIVERY"/>
    <s v="High"/>
    <n v="7"/>
    <n v="57.03"/>
    <n v="0"/>
    <s v="Regular Air"/>
    <n v="-31.38"/>
    <n v="7.28"/>
    <n v="3.52"/>
    <s v="Tom Prescott"/>
    <s v="Newfoundland"/>
    <s v="Atlantic"/>
    <s v="Small Business"/>
    <s v="Technology"/>
    <s v="Computer Peripherals"/>
    <n v="0.68"/>
  </r>
  <r>
    <n v="36294"/>
    <d v="2012-08-20T00:00:00"/>
    <d v="2012-08-22T00:00:00"/>
    <s v="August"/>
    <s v="2012"/>
    <n v="2"/>
    <b v="0"/>
    <s v="Medium"/>
    <n v="46"/>
    <n v="611.16"/>
    <n v="0.04"/>
    <s v="Regular Air"/>
    <n v="100.22"/>
    <n v="12.95"/>
    <n v="4.9800000000000004"/>
    <s v="Yana Sorensen"/>
    <s v="Newfoundland"/>
    <s v="Atlantic"/>
    <s v="Corporate"/>
    <s v="Office Supplies"/>
    <s v="Binders and Binder Accessories"/>
    <n v="0.4"/>
  </r>
  <r>
    <n v="36737"/>
    <d v="2010-03-15T00:00:00"/>
    <d v="2010-03-16T00:00:00"/>
    <s v="March"/>
    <s v="2010"/>
    <n v="1"/>
    <b v="0"/>
    <s v="Not Specified"/>
    <n v="26"/>
    <n v="1462.1614999999999"/>
    <n v="0.03"/>
    <s v="Regular Air"/>
    <n v="215.43"/>
    <n v="65.989999999999995"/>
    <n v="5.99"/>
    <s v="Harold Dahlen"/>
    <s v="Newfoundland"/>
    <s v="Atlantic"/>
    <s v="Consumer"/>
    <s v="Technology"/>
    <s v="Telephones and Communication"/>
    <n v="0.57999999999999996"/>
  </r>
  <r>
    <n v="37287"/>
    <d v="2012-11-01T00:00:00"/>
    <d v="2012-11-06T00:00:00"/>
    <s v="November"/>
    <s v="2012"/>
    <n v="5"/>
    <b v="0"/>
    <s v="low"/>
    <n v="45"/>
    <n v="130.25"/>
    <n v="0.05"/>
    <s v="Regular Air"/>
    <n v="0.89"/>
    <n v="2.98"/>
    <n v="1.58"/>
    <s v="Brad Thomas"/>
    <s v="Newfoundland"/>
    <s v="Atlantic"/>
    <s v="Corporate"/>
    <s v="Office Supplies"/>
    <s v="Rubber Bands"/>
    <n v="0.39"/>
  </r>
  <r>
    <n v="37831"/>
    <d v="2012-07-26T00:00:00"/>
    <d v="2012-07-28T00:00:00"/>
    <s v="July"/>
    <s v="2012"/>
    <n v="2"/>
    <b v="0"/>
    <s v="Not Specified"/>
    <n v="30"/>
    <n v="453.87"/>
    <n v="0.08"/>
    <s v="Regular Air"/>
    <n v="76.59"/>
    <n v="15.98"/>
    <n v="4"/>
    <s v="Cynthia Voltz"/>
    <s v="Newfoundland"/>
    <s v="Atlantic"/>
    <s v="Corporate"/>
    <s v="Technology"/>
    <s v="Computer Peripherals"/>
    <n v="0.37"/>
  </r>
  <r>
    <n v="38372"/>
    <d v="2010-05-15T00:00:00"/>
    <d v="2010-05-16T00:00:00"/>
    <s v="May"/>
    <s v="2010"/>
    <n v="1"/>
    <b v="0"/>
    <s v="High"/>
    <n v="33"/>
    <n v="310.99"/>
    <n v="7.0000000000000007E-2"/>
    <s v="Regular Air"/>
    <n v="106.45"/>
    <n v="9.68"/>
    <n v="2.0299999999999998"/>
    <s v="Dean Percer"/>
    <s v="Newfoundland"/>
    <s v="Atlantic"/>
    <s v="Consumer"/>
    <s v="Office Supplies"/>
    <s v="Paper"/>
    <n v="0.37"/>
  </r>
  <r>
    <n v="38912"/>
    <d v="2012-10-28T00:00:00"/>
    <d v="2012-11-04T00:00:00"/>
    <s v="November"/>
    <s v="2012"/>
    <n v="7"/>
    <b v="0"/>
    <s v="low"/>
    <n v="26"/>
    <n v="1514.9635000000001"/>
    <n v="0.02"/>
    <s v="Regular Air"/>
    <n v="310.19"/>
    <n v="65.989999999999995"/>
    <n v="4.99"/>
    <s v="Ben Peterman"/>
    <s v="Newfoundland"/>
    <s v="Atlantic"/>
    <s v="Corporate"/>
    <s v="Technology"/>
    <s v="Telephones and Communication"/>
    <n v="0.56999999999999995"/>
  </r>
  <r>
    <n v="39040"/>
    <d v="2009-05-21T00:00:00"/>
    <d v="2009-05-22T00:00:00"/>
    <s v="May"/>
    <s v="2009"/>
    <n v="1"/>
    <b v="0"/>
    <s v="Critical"/>
    <n v="7"/>
    <n v="19.36"/>
    <n v="0.04"/>
    <s v="Express Air"/>
    <n v="-1"/>
    <n v="1.98"/>
    <n v="0.7"/>
    <s v="Astrea Jones"/>
    <s v="Newfoundland"/>
    <s v="Atlantic"/>
    <s v="Corporate"/>
    <s v="Office Supplies"/>
    <s v="Rubber Bands"/>
    <n v="0.83"/>
  </r>
  <r>
    <n v="40896"/>
    <d v="2011-09-02T00:00:00"/>
    <d v="2011-09-03T00:00:00"/>
    <s v="September"/>
    <s v="2011"/>
    <n v="1"/>
    <b v="0"/>
    <s v="Not Specified"/>
    <n v="21"/>
    <n v="155.72999999999999"/>
    <n v="0.03"/>
    <s v="Express Air"/>
    <n v="42.86"/>
    <n v="7.4"/>
    <n v="1.71"/>
    <s v="Tracy Poddar"/>
    <s v="Newfoundland"/>
    <s v="Atlantic"/>
    <s v="Corporate"/>
    <s v="Office Supplies"/>
    <s v="Paper"/>
    <n v="0.4"/>
  </r>
  <r>
    <n v="40994"/>
    <d v="2012-10-09T00:00:00"/>
    <d v="2012-10-11T00:00:00"/>
    <s v="October"/>
    <s v="2012"/>
    <n v="2"/>
    <b v="0"/>
    <s v="High"/>
    <n v="42"/>
    <n v="793.04"/>
    <n v="0.1"/>
    <s v="Regular Air"/>
    <n v="323.08"/>
    <n v="20.98"/>
    <n v="1.49"/>
    <s v="Michael Paige"/>
    <s v="Newfoundland"/>
    <s v="Atlantic"/>
    <s v="Small Business"/>
    <s v="Office Supplies"/>
    <s v="Binders and Binder Accessories"/>
    <n v="0.35"/>
  </r>
  <r>
    <n v="41607"/>
    <d v="2009-12-19T00:00:00"/>
    <d v="2009-12-21T00:00:00"/>
    <s v="December"/>
    <s v="2009"/>
    <n v="2"/>
    <b v="0"/>
    <s v="Medium"/>
    <n v="36"/>
    <n v="4115.74"/>
    <n v="0.1"/>
    <s v="Regular Air"/>
    <n v="1719.47"/>
    <n v="120.98"/>
    <n v="9.07"/>
    <s v="Barry Franz"/>
    <s v="Newfoundland"/>
    <s v="Atlantic"/>
    <s v="Corporate"/>
    <s v="Office Supplies"/>
    <s v="Binders and Binder Accessories"/>
    <n v="0.35"/>
  </r>
  <r>
    <n v="41666"/>
    <d v="2012-03-03T00:00:00"/>
    <d v="2012-03-04T00:00:00"/>
    <s v="March"/>
    <s v="2012"/>
    <n v="1"/>
    <b v="0"/>
    <s v="Medium"/>
    <n v="26"/>
    <n v="596.15599999999995"/>
    <n v="0.1"/>
    <s v="Express Air"/>
    <n v="-97.92"/>
    <n v="28.99"/>
    <n v="8.59"/>
    <s v="Corey Roper"/>
    <s v="Newfoundland"/>
    <s v="Atlantic"/>
    <s v="Small Business"/>
    <s v="Technology"/>
    <s v="Telephones and Communication"/>
    <n v="0.56000000000000005"/>
  </r>
  <r>
    <n v="42306"/>
    <d v="2012-09-14T00:00:00"/>
    <d v="2012-09-16T00:00:00"/>
    <s v="September"/>
    <s v="2012"/>
    <n v="2"/>
    <b v="0"/>
    <s v="High"/>
    <n v="18"/>
    <n v="47.4"/>
    <n v="0.03"/>
    <s v="Regular Air"/>
    <n v="-63.03"/>
    <n v="2.2799999999999998"/>
    <n v="5.2"/>
    <s v="Maureen Gastineau"/>
    <s v="Newfoundland"/>
    <s v="Atlantic"/>
    <s v="Consumer"/>
    <s v="Office Supplies"/>
    <s v="Pens &amp; Art Supplies"/>
    <n v="0.41"/>
  </r>
  <r>
    <n v="42469"/>
    <d v="2012-11-08T00:00:00"/>
    <d v="2012-11-09T00:00:00"/>
    <s v="November"/>
    <s v="2012"/>
    <n v="1"/>
    <b v="0"/>
    <s v="Not Specified"/>
    <n v="31"/>
    <n v="934.87"/>
    <n v="0.09"/>
    <s v="Regular Air"/>
    <n v="98.69"/>
    <n v="31.74"/>
    <n v="12.62"/>
    <s v="Muhammed Yedwab"/>
    <s v="Newfoundland"/>
    <s v="Atlantic"/>
    <s v="Consumer"/>
    <s v="Office Supplies"/>
    <s v="Binders and Binder Accessories"/>
    <n v="0.37"/>
  </r>
  <r>
    <n v="42528"/>
    <d v="2010-02-23T00:00:00"/>
    <d v="2010-02-25T00:00:00"/>
    <s v="February"/>
    <s v="2010"/>
    <n v="2"/>
    <b v="0"/>
    <s v="Medium"/>
    <n v="46"/>
    <n v="161.28"/>
    <n v="0.01"/>
    <s v="Regular Air"/>
    <n v="56.73"/>
    <n v="3.49"/>
    <n v="0.76"/>
    <s v="Alex Grayson"/>
    <s v="Newfoundland"/>
    <s v="Atlantic"/>
    <s v="Consumer"/>
    <s v="Office Supplies"/>
    <s v="Rubber Bands"/>
    <n v="0.39"/>
  </r>
  <r>
    <n v="42884"/>
    <d v="2010-03-12T00:00:00"/>
    <d v="2010-03-12T00:00:00"/>
    <s v="March"/>
    <s v="2010"/>
    <n v="0"/>
    <s v="FREE DELIVERY"/>
    <s v="Not Specified"/>
    <n v="29"/>
    <n v="12098.87"/>
    <n v="0.04"/>
    <s v="Delivery Truck"/>
    <n v="-969.05"/>
    <n v="400.98"/>
    <n v="42.52"/>
    <s v="Muhammed Yedwab"/>
    <s v="Newfoundland"/>
    <s v="Atlantic"/>
    <s v="Consumer"/>
    <s v="Furniture"/>
    <s v="Tables"/>
    <n v="0.71"/>
  </r>
  <r>
    <n v="43302"/>
    <d v="2011-08-23T00:00:00"/>
    <d v="2011-09-01T00:00:00"/>
    <s v="September"/>
    <s v="2011"/>
    <n v="9"/>
    <b v="0"/>
    <s v="low"/>
    <n v="4"/>
    <n v="8.8699999999999992"/>
    <n v="0.09"/>
    <s v="Regular Air"/>
    <n v="-5.14"/>
    <n v="1.95"/>
    <n v="1.63"/>
    <s v="Damala Kotsonis"/>
    <s v="Newfoundland"/>
    <s v="Atlantic"/>
    <s v="Corporate"/>
    <s v="Office Supplies"/>
    <s v="Pens &amp; Art Supplies"/>
    <n v="0.46"/>
  </r>
  <r>
    <n v="43460"/>
    <d v="2012-06-11T00:00:00"/>
    <d v="2012-06-12T00:00:00"/>
    <s v="June"/>
    <s v="2012"/>
    <n v="1"/>
    <b v="0"/>
    <s v="Medium"/>
    <n v="2"/>
    <n v="25.09"/>
    <n v="7.0000000000000007E-2"/>
    <s v="Regular Air"/>
    <n v="-17.600000000000001"/>
    <n v="8.0399999999999991"/>
    <n v="8.94"/>
    <s v="Astrea Jones"/>
    <s v="Newfoundland"/>
    <s v="Atlantic"/>
    <s v="Corporate"/>
    <s v="Office Supplies"/>
    <s v="Binders and Binder Accessories"/>
    <n v="0.4"/>
  </r>
  <r>
    <n v="43972"/>
    <d v="2010-03-16T00:00:00"/>
    <d v="2010-03-18T00:00:00"/>
    <s v="March"/>
    <s v="2010"/>
    <n v="2"/>
    <b v="0"/>
    <s v="low"/>
    <n v="12"/>
    <n v="714.39099999999996"/>
    <n v="0"/>
    <s v="Regular Air"/>
    <n v="-62.33"/>
    <n v="65.989999999999995"/>
    <n v="8.99"/>
    <s v="Chris Cortes"/>
    <s v="Newfoundland"/>
    <s v="Atlantic"/>
    <s v="Consumer"/>
    <s v="Technology"/>
    <s v="Telephones and Communication"/>
    <n v="0.57999999999999996"/>
  </r>
  <r>
    <n v="44000"/>
    <d v="2012-10-04T00:00:00"/>
    <d v="2012-10-04T00:00:00"/>
    <s v="October"/>
    <s v="2012"/>
    <n v="0"/>
    <s v="FREE DELIVERY"/>
    <s v="Not Specified"/>
    <n v="15"/>
    <n v="502.8"/>
    <n v="0"/>
    <s v="Regular Air"/>
    <n v="-19.100000000000001"/>
    <n v="30.98"/>
    <n v="19.510000000000002"/>
    <s v="Dan Campbell"/>
    <s v="Newfoundland"/>
    <s v="Atlantic"/>
    <s v="Small Business"/>
    <s v="Office Supplies"/>
    <s v="Envelopes"/>
    <n v="0.36"/>
  </r>
  <r>
    <n v="46177"/>
    <d v="2010-12-05T00:00:00"/>
    <d v="2010-12-05T00:00:00"/>
    <s v="December"/>
    <s v="2010"/>
    <n v="0"/>
    <s v="FREE DELIVERY"/>
    <s v="low"/>
    <n v="33"/>
    <n v="468.46"/>
    <n v="0.01"/>
    <s v="Regular Air"/>
    <n v="-292.7"/>
    <n v="12.99"/>
    <n v="14.37"/>
    <s v="Rick Duston"/>
    <s v="Newfoundland"/>
    <s v="Atlantic"/>
    <s v="Corporate"/>
    <s v="Furniture"/>
    <s v="Office Furnishings"/>
    <n v="0.73"/>
  </r>
  <r>
    <n v="48226"/>
    <d v="2009-01-06T00:00:00"/>
    <d v="2009-01-06T00:00:00"/>
    <s v="January"/>
    <s v="2009"/>
    <n v="0"/>
    <s v="FREE DELIVERY"/>
    <s v="low"/>
    <n v="23"/>
    <n v="2357.4499999999998"/>
    <n v="0.02"/>
    <s v="Delivery Truck"/>
    <n v="-108.8"/>
    <n v="100.98"/>
    <n v="35.840000000000003"/>
    <s v="Corey Roper"/>
    <s v="Newfoundland"/>
    <s v="Atlantic"/>
    <s v="Small Business"/>
    <s v="Furniture"/>
    <s v="Bookcases"/>
    <n v="0.62"/>
  </r>
  <r>
    <n v="48455"/>
    <d v="2009-06-02T00:00:00"/>
    <d v="2009-06-03T00:00:00"/>
    <s v="June"/>
    <s v="2009"/>
    <n v="1"/>
    <b v="0"/>
    <s v="Critical"/>
    <n v="34"/>
    <n v="817.53"/>
    <n v="0.03"/>
    <s v="Regular Air"/>
    <n v="76.63"/>
    <n v="22.84"/>
    <n v="11.54"/>
    <s v="Amy Cox"/>
    <s v="Newfoundland"/>
    <s v="Atlantic"/>
    <s v="Small Business"/>
    <s v="Office Supplies"/>
    <s v="Paper"/>
    <n v="0.39"/>
  </r>
  <r>
    <n v="48929"/>
    <d v="2009-10-22T00:00:00"/>
    <d v="2009-10-23T00:00:00"/>
    <s v="October"/>
    <s v="2009"/>
    <n v="1"/>
    <b v="0"/>
    <s v="High"/>
    <n v="1"/>
    <n v="55.43"/>
    <n v="0.01"/>
    <s v="Regular Air"/>
    <n v="-48.91"/>
    <n v="35.44"/>
    <n v="19.989999999999998"/>
    <s v="Sara Luxemburg"/>
    <s v="Newfoundland"/>
    <s v="Atlantic"/>
    <s v="Small Business"/>
    <s v="Office Supplies"/>
    <s v="Paper"/>
    <n v="0.38"/>
  </r>
  <r>
    <n v="48994"/>
    <d v="2010-10-22T00:00:00"/>
    <d v="2010-10-24T00:00:00"/>
    <s v="October"/>
    <s v="2010"/>
    <n v="2"/>
    <b v="0"/>
    <s v="Not Specified"/>
    <n v="6"/>
    <n v="1086.3900000000001"/>
    <n v="0.03"/>
    <s v="Regular Air"/>
    <n v="-311.23"/>
    <n v="167.27"/>
    <n v="35"/>
    <s v="Christy Brittain"/>
    <s v="Newfoundland"/>
    <s v="Atlantic"/>
    <s v="Consumer"/>
    <s v="Office Supplies"/>
    <s v="Storage &amp; Organization"/>
    <n v="0.85"/>
  </r>
  <r>
    <n v="51111"/>
    <d v="2012-02-09T00:00:00"/>
    <d v="2012-02-11T00:00:00"/>
    <s v="February"/>
    <s v="2012"/>
    <n v="2"/>
    <b v="0"/>
    <s v="Not Specified"/>
    <n v="1"/>
    <n v="61.097999999999999"/>
    <n v="0.02"/>
    <s v="Regular Air"/>
    <n v="-257.72000000000003"/>
    <n v="65.989999999999995"/>
    <n v="5.92"/>
    <s v="Eric Murdock"/>
    <s v="Newfoundland"/>
    <s v="Atlantic"/>
    <s v="Home Office"/>
    <s v="Technology"/>
    <s v="Telephones and Communication"/>
    <n v="0.55000000000000004"/>
  </r>
  <r>
    <n v="55425"/>
    <d v="2011-11-01T00:00:00"/>
    <d v="2011-11-02T00:00:00"/>
    <s v="November"/>
    <s v="2011"/>
    <n v="1"/>
    <b v="0"/>
    <s v="Critical"/>
    <n v="42"/>
    <n v="4373.8535000000002"/>
    <n v="0.04"/>
    <s v="Express Air"/>
    <n v="963.68"/>
    <n v="125.99"/>
    <n v="7.69"/>
    <s v="Paul Knutson"/>
    <s v="Newfoundland"/>
    <s v="Atlantic"/>
    <s v="Corporate"/>
    <s v="Technology"/>
    <s v="Telephones and Communication"/>
    <n v="0.59"/>
  </r>
  <r>
    <n v="55815"/>
    <d v="2011-01-13T00:00:00"/>
    <d v="2011-01-14T00:00:00"/>
    <s v="January"/>
    <s v="2011"/>
    <n v="1"/>
    <b v="0"/>
    <s v="High"/>
    <n v="28"/>
    <n v="2860.19"/>
    <n v="0.04"/>
    <s v="Express Air"/>
    <n v="458.4"/>
    <n v="105.29"/>
    <n v="10.119999999999999"/>
    <s v="Cynthia Voltz"/>
    <s v="Newfoundland"/>
    <s v="Atlantic"/>
    <s v="Corporate"/>
    <s v="Furniture"/>
    <s v="Office Furnishings"/>
    <n v="0.79"/>
  </r>
  <r>
    <n v="55940"/>
    <d v="2009-04-29T00:00:00"/>
    <d v="2009-04-30T00:00:00"/>
    <s v="April"/>
    <s v="2009"/>
    <n v="1"/>
    <b v="0"/>
    <s v="Not Specified"/>
    <n v="29"/>
    <n v="2925.78"/>
    <n v="0.03"/>
    <s v="Regular Air"/>
    <n v="1041.29"/>
    <n v="100.98"/>
    <n v="7.18"/>
    <s v="Janet Martin"/>
    <s v="Newfoundland"/>
    <s v="Atlantic"/>
    <s v="Corporate"/>
    <s v="Technology"/>
    <s v="Computer Peripherals"/>
    <n v="0.4"/>
  </r>
  <r>
    <n v="56166"/>
    <d v="2010-08-04T00:00:00"/>
    <d v="2010-08-05T00:00:00"/>
    <s v="August"/>
    <s v="2010"/>
    <n v="1"/>
    <b v="0"/>
    <s v="Critical"/>
    <n v="1"/>
    <n v="142.24"/>
    <n v="0.08"/>
    <s v="Delivery Truck"/>
    <n v="-62.19"/>
    <n v="100.89"/>
    <n v="42"/>
    <s v="Nicole Brennan"/>
    <s v="Newfoundland"/>
    <s v="Atlantic"/>
    <s v="Consumer"/>
    <s v="Furniture"/>
    <s v="Chairs &amp; Chairmats"/>
    <n v="0.61"/>
  </r>
  <r>
    <n v="57638"/>
    <d v="2012-04-22T00:00:00"/>
    <d v="2012-04-24T00:00:00"/>
    <s v="April"/>
    <s v="2012"/>
    <n v="2"/>
    <b v="0"/>
    <s v="low"/>
    <n v="49"/>
    <n v="570.42999999999995"/>
    <n v="7.0000000000000007E-2"/>
    <s v="Regular Air"/>
    <n v="78.89"/>
    <n v="11.48"/>
    <n v="5.43"/>
    <s v="Christy Brittain"/>
    <s v="Newfoundland"/>
    <s v="Atlantic"/>
    <s v="Consumer"/>
    <s v="Office Supplies"/>
    <s v="Paper"/>
    <n v="0.36"/>
  </r>
  <r>
    <n v="57638"/>
    <d v="2012-04-22T00:00:00"/>
    <d v="2012-04-24T00:00:00"/>
    <s v="April"/>
    <s v="2012"/>
    <n v="2"/>
    <b v="0"/>
    <s v="low"/>
    <n v="49"/>
    <n v="100.08"/>
    <n v="0.08"/>
    <s v="Regular Air"/>
    <n v="-85.58"/>
    <n v="2.08"/>
    <n v="2.56"/>
    <s v="Christy Brittain"/>
    <s v="Newfoundland"/>
    <s v="Atlantic"/>
    <s v="Consumer"/>
    <s v="Office Supplies"/>
    <s v="Scissors, Rulers and Trimmers"/>
    <n v="0.55000000000000004"/>
  </r>
  <r>
    <n v="57890"/>
    <d v="2009-02-26T00:00:00"/>
    <d v="2009-02-28T00:00:00"/>
    <s v="February"/>
    <s v="2009"/>
    <n v="2"/>
    <b v="0"/>
    <s v="Critical"/>
    <n v="15"/>
    <n v="803.04"/>
    <n v="0.08"/>
    <s v="Regular Air"/>
    <n v="282.32"/>
    <n v="55.48"/>
    <n v="6.79"/>
    <s v="Jennifer Patt"/>
    <s v="Newfoundland"/>
    <s v="Atlantic"/>
    <s v="Home Office"/>
    <s v="Office Supplies"/>
    <s v="Paper"/>
    <n v="0.37"/>
  </r>
  <r>
    <n v="2244"/>
    <d v="2010-01-08T00:00:00"/>
    <d v="2010-01-10T00:00:00"/>
    <s v="January"/>
    <s v="2010"/>
    <n v="2"/>
    <b v="0"/>
    <s v="Critical"/>
    <n v="19"/>
    <n v="88.61"/>
    <n v="0.01"/>
    <s v="Express Air"/>
    <n v="21.47"/>
    <n v="3.8"/>
    <n v="1.49"/>
    <s v="Elpida Rittenbach"/>
    <s v="Nova Scotia"/>
    <s v="Atlantic"/>
    <s v="Consumer"/>
    <s v="Office Supplies"/>
    <s v="Binders and Binder Accessories"/>
    <n v="0.38"/>
  </r>
  <r>
    <n v="3104"/>
    <d v="2010-09-15T00:00:00"/>
    <d v="2010-09-17T00:00:00"/>
    <s v="September"/>
    <s v="2010"/>
    <n v="2"/>
    <b v="0"/>
    <s v="Medium"/>
    <n v="50"/>
    <n v="336.06"/>
    <n v="0.01"/>
    <s v="Regular Air"/>
    <n v="-240.78"/>
    <n v="6.48"/>
    <n v="8.8800000000000008"/>
    <s v="David Wiener"/>
    <s v="Nova Scotia"/>
    <s v="Atlantic"/>
    <s v="Consumer"/>
    <s v="Office Supplies"/>
    <s v="Paper"/>
    <n v="0.37"/>
  </r>
  <r>
    <n v="3104"/>
    <d v="2010-09-15T00:00:00"/>
    <d v="2010-09-15T00:00:00"/>
    <s v="September"/>
    <s v="2010"/>
    <n v="0"/>
    <s v="FREE DELIVERY"/>
    <s v="Medium"/>
    <n v="24"/>
    <n v="380.38"/>
    <n v="0.06"/>
    <s v="Express Air"/>
    <n v="7.29"/>
    <n v="15.94"/>
    <n v="5.45"/>
    <s v="David Wiener"/>
    <s v="Nova Scotia"/>
    <s v="Atlantic"/>
    <s v="Consumer"/>
    <s v="Office Supplies"/>
    <s v="Pens &amp; Art Supplies"/>
    <n v="0.55000000000000004"/>
  </r>
  <r>
    <n v="6179"/>
    <d v="2009-06-02T00:00:00"/>
    <d v="2009-06-03T00:00:00"/>
    <s v="June"/>
    <s v="2009"/>
    <n v="1"/>
    <b v="0"/>
    <s v="Not Specified"/>
    <n v="50"/>
    <n v="477.53"/>
    <n v="0.09"/>
    <s v="Regular Air"/>
    <n v="197.76"/>
    <n v="9.7799999999999994"/>
    <n v="1.39"/>
    <s v="Elpida Rittenbach"/>
    <s v="Nova Scotia"/>
    <s v="Atlantic"/>
    <s v="Consumer"/>
    <s v="Office Supplies"/>
    <s v="Envelopes"/>
    <n v="0.39"/>
  </r>
  <r>
    <n v="6179"/>
    <d v="2009-06-02T00:00:00"/>
    <d v="2009-06-04T00:00:00"/>
    <s v="June"/>
    <s v="2009"/>
    <n v="2"/>
    <b v="0"/>
    <s v="Not Specified"/>
    <n v="15"/>
    <n v="2690.7514999999999"/>
    <n v="0"/>
    <s v="Regular Air"/>
    <n v="234.61"/>
    <n v="200.99"/>
    <n v="8.08"/>
    <s v="Elpida Rittenbach"/>
    <s v="Nova Scotia"/>
    <s v="Atlantic"/>
    <s v="Consumer"/>
    <s v="Technology"/>
    <s v="Telephones and Communication"/>
    <n v="0.59"/>
  </r>
  <r>
    <n v="11747"/>
    <d v="2010-02-25T00:00:00"/>
    <d v="2010-02-25T00:00:00"/>
    <s v="February"/>
    <s v="2010"/>
    <n v="0"/>
    <s v="FREE DELIVERY"/>
    <s v="Medium"/>
    <n v="3"/>
    <n v="315.27999999999997"/>
    <n v="0.08"/>
    <s v="Regular Air"/>
    <n v="-261.55"/>
    <n v="99.99"/>
    <n v="19.989999999999998"/>
    <s v="David Wiener"/>
    <s v="Nova Scotia"/>
    <s v="Atlantic"/>
    <s v="Consumer"/>
    <s v="Technology"/>
    <s v="Office Machines"/>
    <n v="0.52"/>
  </r>
  <r>
    <n v="11877"/>
    <d v="2010-05-23T00:00:00"/>
    <d v="2010-05-24T00:00:00"/>
    <s v="May"/>
    <s v="2010"/>
    <n v="1"/>
    <b v="0"/>
    <s v="Not Specified"/>
    <n v="19"/>
    <n v="796.14"/>
    <n v="0.03"/>
    <s v="Regular Air"/>
    <n v="320.07"/>
    <n v="41.94"/>
    <n v="2.99"/>
    <s v="David Wiener"/>
    <s v="Nova Scotia"/>
    <s v="Atlantic"/>
    <s v="Consumer"/>
    <s v="Office Supplies"/>
    <s v="Binders and Binder Accessories"/>
    <n v="0.35"/>
  </r>
  <r>
    <n v="11877"/>
    <d v="2010-05-23T00:00:00"/>
    <d v="2010-05-25T00:00:00"/>
    <s v="May"/>
    <s v="2010"/>
    <n v="2"/>
    <b v="0"/>
    <s v="Not Specified"/>
    <n v="31"/>
    <n v="142.96"/>
    <n v="0.09"/>
    <s v="Regular Air"/>
    <n v="33.590000000000003"/>
    <n v="4.7300000000000004"/>
    <n v="1.52"/>
    <s v="David Wiener"/>
    <s v="Nova Scotia"/>
    <s v="Atlantic"/>
    <s v="Consumer"/>
    <s v="Office Supplies"/>
    <s v="Paper"/>
    <n v="0.36"/>
  </r>
  <r>
    <n v="15271"/>
    <d v="2010-07-25T00:00:00"/>
    <d v="2010-07-25T00:00:00"/>
    <s v="July"/>
    <s v="2010"/>
    <n v="0"/>
    <s v="FREE DELIVERY"/>
    <s v="Critical"/>
    <n v="18"/>
    <n v="2389.3000000000002"/>
    <n v="0.01"/>
    <s v="Regular Air"/>
    <n v="589.38"/>
    <n v="128.24"/>
    <n v="12.65"/>
    <s v="Elpida Rittenbach"/>
    <s v="Nova Scotia"/>
    <s v="Atlantic"/>
    <s v="Consumer"/>
    <s v="Furniture"/>
    <s v="Chairs &amp; Chairmats"/>
    <m/>
  </r>
  <r>
    <n v="15271"/>
    <d v="2010-07-25T00:00:00"/>
    <d v="2010-07-25T00:00:00"/>
    <s v="July"/>
    <s v="2010"/>
    <n v="0"/>
    <s v="FREE DELIVERY"/>
    <s v="Critical"/>
    <n v="7"/>
    <n v="222.25800000000001"/>
    <n v="0.03"/>
    <s v="Regular Air"/>
    <n v="-77.900000000000006"/>
    <n v="35.99"/>
    <n v="1.25"/>
    <s v="Elpida Rittenbach"/>
    <s v="Nova Scotia"/>
    <s v="Atlantic"/>
    <s v="Consumer"/>
    <s v="Technology"/>
    <s v="Telephones and Communication"/>
    <n v="0.56999999999999995"/>
  </r>
  <r>
    <n v="22561"/>
    <d v="2011-01-20T00:00:00"/>
    <d v="2011-01-22T00:00:00"/>
    <s v="January"/>
    <s v="2011"/>
    <n v="2"/>
    <b v="0"/>
    <s v="Critical"/>
    <n v="7"/>
    <n v="128.62"/>
    <n v="7.0000000000000007E-2"/>
    <s v="Regular Air"/>
    <n v="-27.78"/>
    <n v="17.670000000000002"/>
    <n v="8.99"/>
    <s v="David Wiener"/>
    <s v="Nova Scotia"/>
    <s v="Atlantic"/>
    <s v="Consumer"/>
    <s v="Furniture"/>
    <s v="Office Furnishings"/>
    <n v="0.47"/>
  </r>
  <r>
    <n v="22561"/>
    <d v="2011-01-20T00:00:00"/>
    <d v="2011-01-22T00:00:00"/>
    <s v="January"/>
    <s v="2011"/>
    <n v="2"/>
    <b v="0"/>
    <s v="Critical"/>
    <n v="50"/>
    <n v="424"/>
    <n v="0.03"/>
    <s v="Regular Air"/>
    <n v="-19.77"/>
    <n v="8.67"/>
    <n v="3.5"/>
    <s v="David Wiener"/>
    <s v="Nova Scotia"/>
    <s v="Atlantic"/>
    <s v="Consumer"/>
    <s v="Office Supplies"/>
    <s v="Appliances"/>
    <n v="0.57999999999999996"/>
  </r>
  <r>
    <n v="22561"/>
    <d v="2011-01-20T00:00:00"/>
    <d v="2011-01-22T00:00:00"/>
    <s v="January"/>
    <s v="2011"/>
    <n v="2"/>
    <b v="0"/>
    <s v="Critical"/>
    <n v="5"/>
    <n v="504.79"/>
    <n v="0.03"/>
    <s v="Express Air"/>
    <n v="-245.09"/>
    <n v="99.99"/>
    <n v="19.989999999999998"/>
    <s v="David Wiener"/>
    <s v="Nova Scotia"/>
    <s v="Atlantic"/>
    <s v="Consumer"/>
    <s v="Technology"/>
    <s v="Computer Peripherals"/>
    <n v="0.5"/>
  </r>
  <r>
    <n v="25860"/>
    <d v="2010-01-02T00:00:00"/>
    <d v="2010-01-04T00:00:00"/>
    <s v="January"/>
    <s v="2010"/>
    <n v="2"/>
    <b v="0"/>
    <s v="low"/>
    <n v="9"/>
    <n v="740.2"/>
    <n v="0.05"/>
    <s v="Express Air"/>
    <n v="239.94"/>
    <n v="83.98"/>
    <n v="5.01"/>
    <s v="Elpida Rittenbach"/>
    <s v="Nova Scotia"/>
    <s v="Atlantic"/>
    <s v="Consumer"/>
    <s v="Office Supplies"/>
    <s v="Envelopes"/>
    <n v="0.38"/>
  </r>
  <r>
    <n v="25860"/>
    <d v="2010-01-02T00:00:00"/>
    <d v="2010-01-11T00:00:00"/>
    <s v="January"/>
    <s v="2010"/>
    <n v="9"/>
    <b v="0"/>
    <s v="low"/>
    <n v="23"/>
    <n v="1288.7784999999999"/>
    <n v="7.0000000000000007E-2"/>
    <s v="Regular Air"/>
    <n v="-185.89"/>
    <n v="65.989999999999995"/>
    <n v="19.989999999999998"/>
    <s v="Elpida Rittenbach"/>
    <s v="Nova Scotia"/>
    <s v="Atlantic"/>
    <s v="Consumer"/>
    <s v="Technology"/>
    <s v="Telephones and Communication"/>
    <n v="0.59"/>
  </r>
  <r>
    <n v="775"/>
    <d v="2011-03-17T00:00:00"/>
    <d v="2011-03-18T00:00:00"/>
    <s v="March"/>
    <s v="2011"/>
    <n v="1"/>
    <b v="0"/>
    <s v="Critical"/>
    <n v="35"/>
    <n v="43.57"/>
    <n v="0.1"/>
    <s v="Regular Air"/>
    <n v="-19.170000000000002"/>
    <n v="1.26"/>
    <n v="0.7"/>
    <s v="Peter McVee"/>
    <s v="Nova Scotia"/>
    <s v="Atlantic"/>
    <s v="Small Business"/>
    <s v="Office Supplies"/>
    <s v="Rubber Bands"/>
    <n v="0.81"/>
  </r>
  <r>
    <n v="775"/>
    <d v="2011-03-17T00:00:00"/>
    <d v="2011-03-19T00:00:00"/>
    <s v="March"/>
    <s v="2011"/>
    <n v="2"/>
    <b v="0"/>
    <s v="Critical"/>
    <n v="8"/>
    <n v="31.87"/>
    <n v="0.1"/>
    <s v="Regular Air"/>
    <n v="-1.25"/>
    <n v="4.26"/>
    <n v="1.2"/>
    <s v="Peter McVee"/>
    <s v="Nova Scotia"/>
    <s v="Atlantic"/>
    <s v="Small Business"/>
    <s v="Office Supplies"/>
    <s v="Pens &amp; Art Supplies"/>
    <n v="0.44"/>
  </r>
  <r>
    <n v="900"/>
    <d v="2009-09-30T00:00:00"/>
    <d v="2009-10-01T00:00:00"/>
    <s v="October"/>
    <s v="2009"/>
    <n v="1"/>
    <b v="0"/>
    <s v="Not Specified"/>
    <n v="29"/>
    <n v="1193.6500000000001"/>
    <n v="7.0000000000000007E-2"/>
    <s v="Regular Air"/>
    <n v="507.58"/>
    <n v="40.98"/>
    <n v="2.99"/>
    <s v="Karen Carlisle"/>
    <s v="Nova Scotia"/>
    <s v="Atlantic"/>
    <s v="Home Office"/>
    <s v="Office Supplies"/>
    <s v="Binders and Binder Accessories"/>
    <n v="0.36"/>
  </r>
  <r>
    <n v="964"/>
    <d v="2011-05-19T00:00:00"/>
    <d v="2011-05-21T00:00:00"/>
    <s v="May"/>
    <s v="2011"/>
    <n v="2"/>
    <b v="0"/>
    <s v="Medium"/>
    <n v="4"/>
    <n v="40.020000000000003"/>
    <n v="0.02"/>
    <s v="Regular Air"/>
    <n v="-1.28"/>
    <n v="9.93"/>
    <n v="1.0900000000000001"/>
    <s v="Stefania Perrino"/>
    <s v="Nova Scotia"/>
    <s v="Atlantic"/>
    <s v="Corporate"/>
    <s v="Office Supplies"/>
    <s v="Pens &amp; Art Supplies"/>
    <n v="0.43"/>
  </r>
  <r>
    <n v="2722"/>
    <d v="2009-04-08T00:00:00"/>
    <d v="2009-04-12T00:00:00"/>
    <s v="April"/>
    <s v="2009"/>
    <n v="4"/>
    <b v="0"/>
    <s v="low"/>
    <n v="46"/>
    <n v="1895.55"/>
    <n v="0.06"/>
    <s v="Regular Air"/>
    <n v="807.62"/>
    <n v="40.97"/>
    <n v="1.99"/>
    <s v="Jay Fine"/>
    <s v="Nova Scotia"/>
    <s v="Atlantic"/>
    <s v="Consumer"/>
    <s v="Technology"/>
    <s v="Computer Peripherals"/>
    <n v="0.42"/>
  </r>
  <r>
    <n v="3078"/>
    <d v="2010-02-11T00:00:00"/>
    <d v="2010-02-13T00:00:00"/>
    <s v="February"/>
    <s v="2010"/>
    <n v="2"/>
    <b v="0"/>
    <s v="High"/>
    <n v="1"/>
    <n v="316.61"/>
    <n v="0.1"/>
    <s v="Delivery Truck"/>
    <n v="-187.29"/>
    <n v="291.73"/>
    <n v="48.8"/>
    <s v="Paul Lucas"/>
    <s v="Nova Scotia"/>
    <s v="Atlantic"/>
    <s v="Corporate"/>
    <s v="Furniture"/>
    <s v="Chairs &amp; Chairmats"/>
    <n v="0.56000000000000005"/>
  </r>
  <r>
    <n v="3456"/>
    <d v="2010-05-31T00:00:00"/>
    <d v="2010-06-04T00:00:00"/>
    <s v="June"/>
    <s v="2010"/>
    <n v="4"/>
    <b v="0"/>
    <s v="low"/>
    <n v="20"/>
    <n v="5418.68"/>
    <n v="7.0000000000000007E-2"/>
    <s v="Delivery Truck"/>
    <n v="332.3"/>
    <n v="280.98"/>
    <n v="35.67"/>
    <s v="George Zrebassa"/>
    <s v="Nova Scotia"/>
    <s v="Atlantic"/>
    <s v="Small Business"/>
    <s v="Furniture"/>
    <s v="Tables"/>
    <n v="0.66"/>
  </r>
  <r>
    <n v="3556"/>
    <d v="2012-09-22T00:00:00"/>
    <d v="2012-09-25T00:00:00"/>
    <s v="September"/>
    <s v="2012"/>
    <n v="3"/>
    <b v="0"/>
    <s v="Not Specified"/>
    <n v="48"/>
    <n v="269.37"/>
    <n v="0.05"/>
    <s v="Regular Air"/>
    <n v="-103.55"/>
    <n v="5.74"/>
    <n v="5.01"/>
    <s v="George Zrebassa"/>
    <s v="Nova Scotia"/>
    <s v="Atlantic"/>
    <s v="Home Office"/>
    <s v="Office Supplies"/>
    <s v="Binders and Binder Accessories"/>
    <n v="0.39"/>
  </r>
  <r>
    <n v="3654"/>
    <d v="2012-06-02T00:00:00"/>
    <d v="2012-06-07T00:00:00"/>
    <s v="June"/>
    <s v="2012"/>
    <n v="5"/>
    <b v="0"/>
    <s v="low"/>
    <n v="39"/>
    <n v="7338.79"/>
    <n v="0.03"/>
    <s v="Regular Air"/>
    <n v="4031.62"/>
    <n v="204.1"/>
    <n v="13.99"/>
    <s v="Karl Brown"/>
    <s v="Nova Scotia"/>
    <s v="Atlantic"/>
    <s v="Corporate"/>
    <s v="Technology"/>
    <s v="Office Machines"/>
    <n v="0.37"/>
  </r>
  <r>
    <n v="3654"/>
    <d v="2012-06-02T00:00:00"/>
    <d v="2012-06-02T00:00:00"/>
    <s v="June"/>
    <s v="2012"/>
    <n v="0"/>
    <s v="FREE DELIVERY"/>
    <s v="low"/>
    <n v="47"/>
    <n v="12569.31"/>
    <n v="0.1"/>
    <s v="Delivery Truck"/>
    <n v="3160.63"/>
    <n v="279.81"/>
    <n v="23.19"/>
    <s v="Karl Brown"/>
    <s v="Nova Scotia"/>
    <s v="Atlantic"/>
    <s v="Corporate"/>
    <s v="Office Supplies"/>
    <s v="Appliances"/>
    <n v="0.59"/>
  </r>
  <r>
    <n v="3680"/>
    <d v="2012-12-09T00:00:00"/>
    <d v="2012-12-11T00:00:00"/>
    <s v="December"/>
    <s v="2012"/>
    <n v="2"/>
    <b v="0"/>
    <s v="Not Specified"/>
    <n v="27"/>
    <n v="177.95"/>
    <n v="0.09"/>
    <s v="Regular Air"/>
    <n v="-61.75"/>
    <n v="6.48"/>
    <n v="6"/>
    <s v="Evan Henry"/>
    <s v="Nova Scotia"/>
    <s v="Atlantic"/>
    <s v="Corporate"/>
    <s v="Office Supplies"/>
    <s v="Paper"/>
    <n v="0.37"/>
  </r>
  <r>
    <n v="3942"/>
    <d v="2010-06-27T00:00:00"/>
    <d v="2010-06-28T00:00:00"/>
    <s v="June"/>
    <s v="2010"/>
    <n v="1"/>
    <b v="0"/>
    <s v="Not Specified"/>
    <n v="11"/>
    <n v="225.14"/>
    <n v="0.08"/>
    <s v="Regular Air"/>
    <n v="-42.61"/>
    <n v="20.149999999999999"/>
    <n v="8.99"/>
    <s v="Keith Herrera"/>
    <s v="Nova Scotia"/>
    <s v="Atlantic"/>
    <s v="Small Business"/>
    <s v="Office Supplies"/>
    <s v="Pens &amp; Art Supplies"/>
    <n v="0.57999999999999996"/>
  </r>
  <r>
    <n v="4162"/>
    <d v="2012-02-09T00:00:00"/>
    <d v="2012-02-13T00:00:00"/>
    <s v="February"/>
    <s v="2012"/>
    <n v="4"/>
    <b v="0"/>
    <s v="low"/>
    <n v="2"/>
    <n v="381.6"/>
    <n v="0.1"/>
    <s v="Regular Air"/>
    <n v="-319.02"/>
    <n v="193.17"/>
    <n v="19.989999999999998"/>
    <s v="Alyssa Tate"/>
    <s v="Nova Scotia"/>
    <s v="Atlantic"/>
    <s v="Small Business"/>
    <s v="Office Supplies"/>
    <s v="Storage &amp; Organization"/>
    <n v="0.71"/>
  </r>
  <r>
    <n v="4896"/>
    <d v="2012-08-21T00:00:00"/>
    <d v="2012-08-21T00:00:00"/>
    <s v="August"/>
    <s v="2012"/>
    <n v="0"/>
    <s v="FREE DELIVERY"/>
    <s v="Critical"/>
    <n v="25"/>
    <n v="831.52"/>
    <n v="7.0000000000000007E-2"/>
    <s v="Regular Air"/>
    <n v="259.47000000000003"/>
    <n v="35.409999999999997"/>
    <n v="1.99"/>
    <s v="Michael Stewart"/>
    <s v="Nova Scotia"/>
    <s v="Atlantic"/>
    <s v="Small Business"/>
    <s v="Technology"/>
    <s v="Computer Peripherals"/>
    <n v="0.43"/>
  </r>
  <r>
    <n v="4896"/>
    <d v="2012-08-21T00:00:00"/>
    <d v="2012-08-23T00:00:00"/>
    <s v="August"/>
    <s v="2012"/>
    <n v="2"/>
    <b v="0"/>
    <s v="Critical"/>
    <n v="10"/>
    <n v="1089.8699999999999"/>
    <n v="0.06"/>
    <s v="Express Air"/>
    <n v="-124.51"/>
    <n v="125.99"/>
    <n v="5.99"/>
    <s v="Michael Stewart"/>
    <s v="Nova Scotia"/>
    <s v="Atlantic"/>
    <s v="Small Business"/>
    <s v="Technology"/>
    <s v="Telephones and Communication"/>
    <n v="0.56000000000000005"/>
  </r>
  <r>
    <n v="4965"/>
    <d v="2010-10-20T00:00:00"/>
    <d v="2010-10-20T00:00:00"/>
    <s v="October"/>
    <s v="2010"/>
    <n v="0"/>
    <s v="FREE DELIVERY"/>
    <s v="low"/>
    <n v="14"/>
    <n v="1068.79"/>
    <n v="7.0000000000000007E-2"/>
    <s v="Regular Air"/>
    <n v="56.05"/>
    <n v="76.72"/>
    <n v="19.95"/>
    <s v="Paul Lucas"/>
    <s v="Nova Scotia"/>
    <s v="Atlantic"/>
    <s v="Corporate"/>
    <s v="Office Supplies"/>
    <s v="Appliances"/>
    <n v="0.54"/>
  </r>
  <r>
    <n v="5830"/>
    <d v="2010-03-24T00:00:00"/>
    <d v="2010-03-25T00:00:00"/>
    <s v="March"/>
    <s v="2010"/>
    <n v="1"/>
    <b v="0"/>
    <s v="Medium"/>
    <n v="49"/>
    <n v="2012.14"/>
    <n v="7.0000000000000007E-2"/>
    <s v="Regular Air"/>
    <n v="241.74"/>
    <n v="40.97"/>
    <n v="14.45"/>
    <s v="Shirley Jackson"/>
    <s v="Nova Scotia"/>
    <s v="Atlantic"/>
    <s v="Corporate"/>
    <s v="Furniture"/>
    <s v="Office Furnishings"/>
    <n v="0.56999999999999995"/>
  </r>
  <r>
    <n v="6116"/>
    <d v="2009-03-20T00:00:00"/>
    <d v="2009-03-20T00:00:00"/>
    <s v="March"/>
    <s v="2009"/>
    <n v="0"/>
    <s v="FREE DELIVERY"/>
    <s v="Medium"/>
    <n v="7"/>
    <n v="150.77000000000001"/>
    <n v="0.01"/>
    <s v="Regular Air"/>
    <n v="-72.23"/>
    <n v="19.98"/>
    <n v="4"/>
    <s v="Barry Weirich"/>
    <s v="Nova Scotia"/>
    <s v="Atlantic"/>
    <s v="Corporate"/>
    <s v="Technology"/>
    <s v="Computer Peripherals"/>
    <n v="0.68"/>
  </r>
  <r>
    <n v="6695"/>
    <d v="2012-06-27T00:00:00"/>
    <d v="2012-06-27T00:00:00"/>
    <s v="June"/>
    <s v="2012"/>
    <n v="0"/>
    <s v="FREE DELIVERY"/>
    <s v="low"/>
    <n v="49"/>
    <n v="295.24"/>
    <n v="0.08"/>
    <s v="Express Air"/>
    <n v="-279.93"/>
    <n v="5.81"/>
    <n v="8.49"/>
    <s v="Natalie Webber"/>
    <s v="Nova Scotia"/>
    <s v="Atlantic"/>
    <s v="Corporate"/>
    <s v="Office Supplies"/>
    <s v="Binders and Binder Accessories"/>
    <n v="0.39"/>
  </r>
  <r>
    <n v="6885"/>
    <d v="2012-06-19T00:00:00"/>
    <d v="2012-06-21T00:00:00"/>
    <s v="June"/>
    <s v="2012"/>
    <n v="2"/>
    <b v="0"/>
    <s v="low"/>
    <n v="4"/>
    <n v="481.27"/>
    <n v="0.02"/>
    <s v="Delivery Truck"/>
    <n v="-181.27"/>
    <n v="113.98"/>
    <n v="30"/>
    <s v="Damala Kotsonis"/>
    <s v="Nova Scotia"/>
    <s v="Atlantic"/>
    <s v="Corporate"/>
    <s v="Furniture"/>
    <s v="Chairs &amp; Chairmats"/>
    <n v="0.69"/>
  </r>
  <r>
    <n v="7458"/>
    <d v="2012-04-04T00:00:00"/>
    <d v="2012-04-06T00:00:00"/>
    <s v="April"/>
    <s v="2012"/>
    <n v="2"/>
    <b v="0"/>
    <s v="Critical"/>
    <n v="16"/>
    <n v="226.81"/>
    <n v="0.05"/>
    <s v="Regular Air"/>
    <n v="-5.37"/>
    <n v="14.45"/>
    <n v="7.17"/>
    <s v="Karen Carlisle"/>
    <s v="Nova Scotia"/>
    <s v="Atlantic"/>
    <s v="Corporate"/>
    <s v="Office Supplies"/>
    <s v="Binders and Binder Accessories"/>
    <n v="0.38"/>
  </r>
  <r>
    <n v="7458"/>
    <d v="2012-04-04T00:00:00"/>
    <d v="2012-04-05T00:00:00"/>
    <s v="April"/>
    <s v="2012"/>
    <n v="1"/>
    <b v="0"/>
    <s v="Critical"/>
    <n v="46"/>
    <n v="511.07"/>
    <n v="0.01"/>
    <s v="Regular Air"/>
    <n v="-165.74"/>
    <n v="10.97"/>
    <n v="6.5"/>
    <s v="Karen Carlisle"/>
    <s v="Nova Scotia"/>
    <s v="Atlantic"/>
    <s v="Corporate"/>
    <s v="Technology"/>
    <s v="Computer Peripherals"/>
    <n v="0.64"/>
  </r>
  <r>
    <n v="8807"/>
    <d v="2010-02-25T00:00:00"/>
    <d v="2010-02-27T00:00:00"/>
    <s v="February"/>
    <s v="2010"/>
    <n v="2"/>
    <b v="0"/>
    <s v="low"/>
    <n v="19"/>
    <n v="428.14"/>
    <n v="0.04"/>
    <s v="Regular Air"/>
    <n v="-6.04"/>
    <n v="22.84"/>
    <n v="11.54"/>
    <s v="Natalie Webber"/>
    <s v="Nova Scotia"/>
    <s v="Atlantic"/>
    <s v="Consumer"/>
    <s v="Office Supplies"/>
    <s v="Paper"/>
    <n v="0.39"/>
  </r>
  <r>
    <n v="9024"/>
    <d v="2012-06-02T00:00:00"/>
    <d v="2012-06-02T00:00:00"/>
    <s v="June"/>
    <s v="2012"/>
    <n v="0"/>
    <s v="FREE DELIVERY"/>
    <s v="Medium"/>
    <n v="44"/>
    <n v="2318.2134999999998"/>
    <n v="7.0000000000000007E-2"/>
    <s v="Regular Air"/>
    <n v="583.75"/>
    <n v="65.989999999999995"/>
    <n v="2.79"/>
    <s v="Katherine Murray"/>
    <s v="Nova Scotia"/>
    <s v="Atlantic"/>
    <s v="Home Office"/>
    <s v="Technology"/>
    <s v="Telephones and Communication"/>
    <n v="0.56000000000000005"/>
  </r>
  <r>
    <n v="9602"/>
    <d v="2012-11-10T00:00:00"/>
    <d v="2012-11-12T00:00:00"/>
    <s v="November"/>
    <s v="2012"/>
    <n v="2"/>
    <b v="0"/>
    <s v="Critical"/>
    <n v="16"/>
    <n v="36.229999999999997"/>
    <n v="0.02"/>
    <s v="Regular Air"/>
    <n v="-24.87"/>
    <n v="2.12"/>
    <n v="1.99"/>
    <s v="Hunter Lopez"/>
    <s v="Nova Scotia"/>
    <s v="Atlantic"/>
    <s v="Consumer"/>
    <s v="Technology"/>
    <s v="Computer Peripherals"/>
    <n v="0.55000000000000004"/>
  </r>
  <r>
    <n v="9894"/>
    <d v="2009-03-18T00:00:00"/>
    <d v="2009-03-20T00:00:00"/>
    <s v="March"/>
    <s v="2009"/>
    <n v="2"/>
    <b v="0"/>
    <s v="High"/>
    <n v="16"/>
    <n v="5403.75"/>
    <n v="0.08"/>
    <s v="Delivery Truck"/>
    <n v="103.83"/>
    <n v="355.98"/>
    <n v="58.92"/>
    <s v="Eric Barreto"/>
    <s v="Nova Scotia"/>
    <s v="Atlantic"/>
    <s v="Small Business"/>
    <s v="Furniture"/>
    <s v="Chairs &amp; Chairmats"/>
    <n v="0.64"/>
  </r>
  <r>
    <n v="10338"/>
    <d v="2011-07-14T00:00:00"/>
    <d v="2011-07-16T00:00:00"/>
    <s v="July"/>
    <s v="2011"/>
    <n v="2"/>
    <b v="0"/>
    <s v="Not Specified"/>
    <n v="7"/>
    <n v="363.57"/>
    <n v="0.02"/>
    <s v="Delivery Truck"/>
    <n v="33.99"/>
    <n v="44.43"/>
    <n v="46.59"/>
    <s v="Barry Franz"/>
    <s v="Nova Scotia"/>
    <s v="Atlantic"/>
    <s v="Corporate"/>
    <s v="Furniture"/>
    <s v="Tables"/>
    <n v="0.67"/>
  </r>
  <r>
    <n v="11011"/>
    <d v="2012-05-13T00:00:00"/>
    <d v="2012-05-14T00:00:00"/>
    <s v="May"/>
    <s v="2012"/>
    <n v="1"/>
    <b v="0"/>
    <s v="High"/>
    <n v="36"/>
    <n v="305.62"/>
    <n v="0.1"/>
    <s v="Regular Air"/>
    <n v="-129.86000000000001"/>
    <n v="8.74"/>
    <n v="8.2899999999999991"/>
    <s v="Fred McMath"/>
    <s v="Nova Scotia"/>
    <s v="Atlantic"/>
    <s v="Small Business"/>
    <s v="Office Supplies"/>
    <s v="Envelopes"/>
    <n v="0.38"/>
  </r>
  <r>
    <n v="11271"/>
    <d v="2011-10-18T00:00:00"/>
    <d v="2011-10-20T00:00:00"/>
    <s v="October"/>
    <s v="2011"/>
    <n v="2"/>
    <b v="0"/>
    <s v="High"/>
    <n v="46"/>
    <n v="157.87"/>
    <n v="0"/>
    <s v="Regular Air"/>
    <n v="-115.8"/>
    <n v="3.28"/>
    <n v="3.97"/>
    <s v="Berenike Kampe"/>
    <s v="Nova Scotia"/>
    <s v="Atlantic"/>
    <s v="Corporate"/>
    <s v="Office Supplies"/>
    <s v="Pens &amp; Art Supplies"/>
    <n v="0.56000000000000005"/>
  </r>
  <r>
    <n v="12005"/>
    <d v="2012-06-24T00:00:00"/>
    <d v="2012-06-26T00:00:00"/>
    <s v="June"/>
    <s v="2012"/>
    <n v="2"/>
    <b v="0"/>
    <s v="Not Specified"/>
    <n v="4"/>
    <n v="1660.86"/>
    <n v="0.04"/>
    <s v="Regular Air"/>
    <n v="-164.59"/>
    <n v="415.88"/>
    <n v="11.37"/>
    <s v="Dean Percer"/>
    <s v="Nova Scotia"/>
    <s v="Atlantic"/>
    <s v="Home Office"/>
    <s v="Office Supplies"/>
    <s v="Storage &amp; Organization"/>
    <n v="0.56999999999999995"/>
  </r>
  <r>
    <n v="13284"/>
    <d v="2012-08-12T00:00:00"/>
    <d v="2012-08-13T00:00:00"/>
    <s v="August"/>
    <s v="2012"/>
    <n v="1"/>
    <b v="0"/>
    <s v="High"/>
    <n v="22"/>
    <n v="9062.44"/>
    <n v="0.05"/>
    <s v="Regular Air"/>
    <n v="3858.28"/>
    <n v="420.98"/>
    <n v="19.989999999999998"/>
    <s v="Muhammed Lee"/>
    <s v="Nova Scotia"/>
    <s v="Atlantic"/>
    <s v="Consumer"/>
    <s v="Office Supplies"/>
    <s v="Binders and Binder Accessories"/>
    <n v="0.35"/>
  </r>
  <r>
    <n v="13284"/>
    <d v="2012-08-12T00:00:00"/>
    <d v="2012-08-13T00:00:00"/>
    <s v="August"/>
    <s v="2012"/>
    <n v="1"/>
    <b v="0"/>
    <s v="High"/>
    <n v="49"/>
    <n v="1662.57"/>
    <n v="0.1"/>
    <s v="Regular Air"/>
    <n v="674.99"/>
    <n v="37.700000000000003"/>
    <n v="2.99"/>
    <s v="Muhammed Lee"/>
    <s v="Nova Scotia"/>
    <s v="Atlantic"/>
    <s v="Consumer"/>
    <s v="Office Supplies"/>
    <s v="Binders and Binder Accessories"/>
    <n v="0.35"/>
  </r>
  <r>
    <n v="13476"/>
    <d v="2010-10-16T00:00:00"/>
    <d v="2010-10-17T00:00:00"/>
    <s v="October"/>
    <s v="2010"/>
    <n v="1"/>
    <b v="0"/>
    <s v="Not Specified"/>
    <n v="3"/>
    <n v="173.33"/>
    <n v="0.09"/>
    <s v="Regular Air"/>
    <n v="-121.39"/>
    <n v="52.99"/>
    <n v="19.989999999999998"/>
    <s v="Noel Staavos"/>
    <s v="Nova Scotia"/>
    <s v="Atlantic"/>
    <s v="Home Office"/>
    <s v="Office Supplies"/>
    <s v="Storage &amp; Organization"/>
    <n v="0.81"/>
  </r>
  <r>
    <n v="14182"/>
    <d v="2009-06-22T00:00:00"/>
    <d v="2009-06-27T00:00:00"/>
    <s v="June"/>
    <s v="2009"/>
    <n v="5"/>
    <b v="0"/>
    <s v="low"/>
    <n v="23"/>
    <n v="2433.5500000000002"/>
    <n v="0.05"/>
    <s v="Regular Air"/>
    <n v="355.93"/>
    <n v="125.99"/>
    <n v="8.08"/>
    <s v="Bobby Trafton"/>
    <s v="Nova Scotia"/>
    <s v="Atlantic"/>
    <s v="Small Business"/>
    <s v="Technology"/>
    <s v="Telephones and Communication"/>
    <n v="0.56999999999999995"/>
  </r>
  <r>
    <n v="14375"/>
    <d v="2010-01-31T00:00:00"/>
    <d v="2010-02-01T00:00:00"/>
    <s v="February"/>
    <s v="2010"/>
    <n v="1"/>
    <b v="0"/>
    <s v="Medium"/>
    <n v="50"/>
    <n v="3872.38"/>
    <n v="0.1"/>
    <s v="Regular Air"/>
    <n v="1110.3499999999999"/>
    <n v="83.93"/>
    <n v="19.989999999999998"/>
    <s v="Rick Duston"/>
    <s v="Nova Scotia"/>
    <s v="Atlantic"/>
    <s v="Corporate"/>
    <s v="Office Supplies"/>
    <s v="Envelopes"/>
    <n v="0.38"/>
  </r>
  <r>
    <n v="14528"/>
    <d v="2009-06-15T00:00:00"/>
    <d v="2009-06-17T00:00:00"/>
    <s v="June"/>
    <s v="2009"/>
    <n v="2"/>
    <b v="0"/>
    <s v="Critical"/>
    <n v="14"/>
    <n v="78.44"/>
    <n v="0.09"/>
    <s v="Regular Air"/>
    <n v="11.02"/>
    <n v="5.98"/>
    <n v="1.49"/>
    <s v="Karl Brown"/>
    <s v="Nova Scotia"/>
    <s v="Atlantic"/>
    <s v="Home Office"/>
    <s v="Office Supplies"/>
    <s v="Binders and Binder Accessories"/>
    <n v="0.39"/>
  </r>
  <r>
    <n v="14662"/>
    <d v="2011-11-16T00:00:00"/>
    <d v="2011-11-17T00:00:00"/>
    <s v="November"/>
    <s v="2011"/>
    <n v="1"/>
    <b v="0"/>
    <s v="High"/>
    <n v="48"/>
    <n v="257.75"/>
    <n v="0.02"/>
    <s v="Regular Air"/>
    <n v="-66.260000000000005"/>
    <n v="4.9800000000000004"/>
    <n v="4.75"/>
    <s v="Karl Brown"/>
    <s v="Nova Scotia"/>
    <s v="Atlantic"/>
    <s v="Corporate"/>
    <s v="Office Supplies"/>
    <s v="Paper"/>
    <n v="0.36"/>
  </r>
  <r>
    <n v="14662"/>
    <d v="2011-11-16T00:00:00"/>
    <d v="2011-11-17T00:00:00"/>
    <s v="November"/>
    <s v="2011"/>
    <n v="1"/>
    <b v="0"/>
    <s v="High"/>
    <n v="48"/>
    <n v="5139.8819999999996"/>
    <n v="0.01"/>
    <s v="Regular Air"/>
    <n v="1275.67"/>
    <n v="125.99"/>
    <n v="8.99"/>
    <s v="Karl Brown"/>
    <s v="Nova Scotia"/>
    <s v="Atlantic"/>
    <s v="Corporate"/>
    <s v="Technology"/>
    <s v="Telephones and Communication"/>
    <n v="0.59"/>
  </r>
  <r>
    <n v="15009"/>
    <d v="2011-12-21T00:00:00"/>
    <d v="2011-12-22T00:00:00"/>
    <s v="December"/>
    <s v="2011"/>
    <n v="1"/>
    <b v="0"/>
    <s v="Not Specified"/>
    <n v="28"/>
    <n v="229.43"/>
    <n v="0.08"/>
    <s v="Express Air"/>
    <n v="61.09"/>
    <n v="7.78"/>
    <n v="2.5"/>
    <s v="Erica Hernandez"/>
    <s v="Nova Scotia"/>
    <s v="Atlantic"/>
    <s v="Small Business"/>
    <s v="Office Supplies"/>
    <s v="Envelopes"/>
    <n v="0.38"/>
  </r>
  <r>
    <n v="15619"/>
    <d v="2011-06-28T00:00:00"/>
    <d v="2011-07-02T00:00:00"/>
    <s v="July"/>
    <s v="2011"/>
    <n v="4"/>
    <b v="0"/>
    <s v="low"/>
    <n v="36"/>
    <n v="123.13"/>
    <n v="0.05"/>
    <s v="Express Air"/>
    <n v="20.57"/>
    <n v="3.29"/>
    <n v="1.35"/>
    <s v="Tony Molinari"/>
    <s v="Nova Scotia"/>
    <s v="Atlantic"/>
    <s v="Corporate"/>
    <s v="Office Supplies"/>
    <s v="Rubber Bands"/>
    <n v="0.4"/>
  </r>
  <r>
    <n v="15971"/>
    <d v="2009-08-14T00:00:00"/>
    <d v="2009-08-15T00:00:00"/>
    <s v="August"/>
    <s v="2009"/>
    <n v="1"/>
    <b v="0"/>
    <s v="High"/>
    <n v="15"/>
    <n v="2172.5149999999999"/>
    <n v="0.06"/>
    <s v="Regular Air"/>
    <n v="32.75"/>
    <n v="175.99"/>
    <n v="8.99"/>
    <s v="Elizabeth Moffitt"/>
    <s v="Nova Scotia"/>
    <s v="Atlantic"/>
    <s v="Consumer"/>
    <s v="Technology"/>
    <s v="Telephones and Communication"/>
    <n v="0.56999999999999995"/>
  </r>
  <r>
    <n v="16036"/>
    <d v="2012-01-05T00:00:00"/>
    <d v="2012-01-06T00:00:00"/>
    <s v="January"/>
    <s v="2012"/>
    <n v="1"/>
    <b v="0"/>
    <s v="Medium"/>
    <n v="28"/>
    <n v="2160.27"/>
    <n v="0.09"/>
    <s v="Regular Air"/>
    <n v="-818.32"/>
    <n v="80.98"/>
    <n v="35"/>
    <s v="Harold Dahlen"/>
    <s v="Nova Scotia"/>
    <s v="Atlantic"/>
    <s v="Corporate"/>
    <s v="Office Supplies"/>
    <s v="Storage &amp; Organization"/>
    <n v="0.81"/>
  </r>
  <r>
    <n v="16452"/>
    <d v="2012-08-23T00:00:00"/>
    <d v="2012-08-24T00:00:00"/>
    <s v="August"/>
    <s v="2012"/>
    <n v="1"/>
    <b v="0"/>
    <s v="Medium"/>
    <n v="46"/>
    <n v="134.41999999999999"/>
    <n v="0.05"/>
    <s v="Regular Air"/>
    <n v="9.34"/>
    <n v="2.88"/>
    <n v="1.01"/>
    <s v="David Flashing"/>
    <s v="Nova Scotia"/>
    <s v="Atlantic"/>
    <s v="Home Office"/>
    <s v="Office Supplies"/>
    <s v="Pens &amp; Art Supplies"/>
    <n v="0.55000000000000004"/>
  </r>
  <r>
    <n v="16548"/>
    <d v="2012-02-05T00:00:00"/>
    <d v="2012-02-07T00:00:00"/>
    <s v="February"/>
    <s v="2012"/>
    <n v="2"/>
    <b v="0"/>
    <s v="Not Specified"/>
    <n v="40"/>
    <n v="3028.86"/>
    <n v="0.04"/>
    <s v="Regular Air"/>
    <n v="-2595.65"/>
    <n v="71.37"/>
    <n v="69"/>
    <s v="David Flashing"/>
    <s v="Nova Scotia"/>
    <s v="Atlantic"/>
    <s v="Consumer"/>
    <s v="Furniture"/>
    <s v="Tables"/>
    <n v="0.68"/>
  </r>
  <r>
    <n v="17408"/>
    <d v="2009-05-27T00:00:00"/>
    <d v="2009-05-29T00:00:00"/>
    <s v="May"/>
    <s v="2009"/>
    <n v="2"/>
    <b v="0"/>
    <s v="Not Specified"/>
    <n v="26"/>
    <n v="149.69999999999999"/>
    <n v="0.05"/>
    <s v="Express Air"/>
    <n v="-132.63"/>
    <n v="5.4"/>
    <n v="7.78"/>
    <s v="Berenike Kampe"/>
    <s v="Nova Scotia"/>
    <s v="Atlantic"/>
    <s v="Corporate"/>
    <s v="Office Supplies"/>
    <s v="Binders and Binder Accessories"/>
    <n v="0.37"/>
  </r>
  <r>
    <n v="17410"/>
    <d v="2010-09-01T00:00:00"/>
    <d v="2010-09-06T00:00:00"/>
    <s v="September"/>
    <s v="2010"/>
    <n v="5"/>
    <b v="0"/>
    <s v="low"/>
    <n v="5"/>
    <n v="284.67349999999999"/>
    <n v="0.04"/>
    <s v="Express Air"/>
    <n v="-247.24"/>
    <n v="65.989999999999995"/>
    <n v="8.99"/>
    <s v="Noel Staavos"/>
    <s v="Nova Scotia"/>
    <s v="Atlantic"/>
    <s v="Home Office"/>
    <s v="Technology"/>
    <s v="Telephones and Communication"/>
    <n v="0.56000000000000005"/>
  </r>
  <r>
    <n v="18849"/>
    <d v="2012-08-05T00:00:00"/>
    <d v="2012-08-05T00:00:00"/>
    <s v="August"/>
    <s v="2012"/>
    <n v="0"/>
    <s v="FREE DELIVERY"/>
    <s v="High"/>
    <n v="6"/>
    <n v="751.71"/>
    <n v="0.09"/>
    <s v="Regular Air"/>
    <n v="50.83"/>
    <n v="131.12"/>
    <n v="0.99"/>
    <s v="Deanra Eno"/>
    <s v="Nova Scotia"/>
    <s v="Atlantic"/>
    <s v="Corporate"/>
    <s v="Office Supplies"/>
    <s v="Appliances"/>
    <n v="0.55000000000000004"/>
  </r>
  <r>
    <n v="19174"/>
    <d v="2010-07-16T00:00:00"/>
    <d v="2010-07-18T00:00:00"/>
    <s v="July"/>
    <s v="2010"/>
    <n v="2"/>
    <b v="0"/>
    <s v="Medium"/>
    <n v="35"/>
    <n v="5311.973"/>
    <n v="0.02"/>
    <s v="Regular Air"/>
    <n v="1142.08"/>
    <n v="179.99"/>
    <n v="13.99"/>
    <s v="Fred McMath"/>
    <s v="Nova Scotia"/>
    <s v="Atlantic"/>
    <s v="Small Business"/>
    <s v="Technology"/>
    <s v="Telephones and Communication"/>
    <n v="0.56999999999999995"/>
  </r>
  <r>
    <n v="19174"/>
    <d v="2010-07-16T00:00:00"/>
    <d v="2010-07-17T00:00:00"/>
    <s v="July"/>
    <s v="2010"/>
    <n v="1"/>
    <b v="0"/>
    <s v="Medium"/>
    <n v="19"/>
    <n v="1061.905"/>
    <n v="0.06"/>
    <s v="Regular Air"/>
    <n v="152.75"/>
    <n v="65.989999999999995"/>
    <n v="2.5"/>
    <s v="Fred McMath"/>
    <s v="Nova Scotia"/>
    <s v="Atlantic"/>
    <s v="Small Business"/>
    <s v="Technology"/>
    <s v="Telephones and Communication"/>
    <n v="0.56000000000000005"/>
  </r>
  <r>
    <n v="19174"/>
    <d v="2010-07-16T00:00:00"/>
    <d v="2010-07-18T00:00:00"/>
    <s v="July"/>
    <s v="2010"/>
    <n v="2"/>
    <b v="0"/>
    <s v="Medium"/>
    <n v="48"/>
    <n v="1631.04"/>
    <n v="0"/>
    <s v="Regular Air"/>
    <n v="665.63"/>
    <n v="33.979999999999997"/>
    <n v="1.99"/>
    <s v="Fred McMath"/>
    <s v="Nova Scotia"/>
    <s v="Atlantic"/>
    <s v="Small Business"/>
    <s v="Technology"/>
    <s v="Computer Peripherals"/>
    <n v="0.45"/>
  </r>
  <r>
    <n v="20098"/>
    <d v="2011-12-08T00:00:00"/>
    <d v="2011-12-10T00:00:00"/>
    <s v="December"/>
    <s v="2011"/>
    <n v="2"/>
    <b v="0"/>
    <s v="Medium"/>
    <n v="11"/>
    <n v="183.32"/>
    <n v="0.04"/>
    <s v="Regular Air"/>
    <n v="-61.1"/>
    <n v="15.99"/>
    <n v="9.4"/>
    <s v="Chuck Sachs"/>
    <s v="Nova Scotia"/>
    <s v="Atlantic"/>
    <s v="Consumer"/>
    <s v="Technology"/>
    <s v="Office Machines"/>
    <n v="0.49"/>
  </r>
  <r>
    <n v="20711"/>
    <d v="2009-01-19T00:00:00"/>
    <d v="2009-01-21T00:00:00"/>
    <s v="January"/>
    <s v="2009"/>
    <n v="2"/>
    <b v="0"/>
    <s v="Critical"/>
    <n v="5"/>
    <n v="98.66"/>
    <n v="0.1"/>
    <s v="Regular Air"/>
    <n v="-19.52"/>
    <n v="18.97"/>
    <n v="9.0299999999999994"/>
    <s v="Chris Cortes"/>
    <s v="Nova Scotia"/>
    <s v="Atlantic"/>
    <s v="Consumer"/>
    <s v="Office Supplies"/>
    <s v="Paper"/>
    <n v="0.37"/>
  </r>
  <r>
    <n v="20932"/>
    <d v="2012-07-29T00:00:00"/>
    <d v="2012-07-31T00:00:00"/>
    <s v="July"/>
    <s v="2012"/>
    <n v="2"/>
    <b v="0"/>
    <s v="High"/>
    <n v="38"/>
    <n v="123.26"/>
    <n v="0.02"/>
    <s v="Regular Air"/>
    <n v="-4.7300000000000004"/>
    <n v="3.26"/>
    <n v="1.86"/>
    <s v="Raymond Fair"/>
    <s v="Nova Scotia"/>
    <s v="Atlantic"/>
    <s v="Small Business"/>
    <s v="Office Supplies"/>
    <s v="Pens &amp; Art Supplies"/>
    <n v="0.41"/>
  </r>
  <r>
    <n v="21319"/>
    <d v="2010-04-29T00:00:00"/>
    <d v="2010-04-30T00:00:00"/>
    <s v="April"/>
    <s v="2010"/>
    <n v="1"/>
    <b v="0"/>
    <s v="Medium"/>
    <n v="5"/>
    <n v="2361.1"/>
    <n v="0.01"/>
    <s v="Delivery Truck"/>
    <n v="-1042.71"/>
    <n v="449.99"/>
    <n v="49"/>
    <s v="Chuck Sachs"/>
    <s v="Nova Scotia"/>
    <s v="Atlantic"/>
    <s v="Consumer"/>
    <s v="Technology"/>
    <s v="Copiers and Fax"/>
    <n v="0.38"/>
  </r>
  <r>
    <n v="21344"/>
    <d v="2012-12-09T00:00:00"/>
    <d v="2012-12-16T00:00:00"/>
    <s v="December"/>
    <s v="2012"/>
    <n v="7"/>
    <b v="0"/>
    <s v="low"/>
    <n v="48"/>
    <n v="2011.46"/>
    <n v="0.01"/>
    <s v="Regular Air"/>
    <n v="171.07"/>
    <n v="41.32"/>
    <n v="8.66"/>
    <s v="Bobby Trafton"/>
    <s v="Nova Scotia"/>
    <s v="Atlantic"/>
    <s v="Corporate"/>
    <s v="Furniture"/>
    <s v="Office Furnishings"/>
    <n v="0.76"/>
  </r>
  <r>
    <n v="21538"/>
    <d v="2009-07-27T00:00:00"/>
    <d v="2009-07-29T00:00:00"/>
    <s v="July"/>
    <s v="2009"/>
    <n v="2"/>
    <b v="0"/>
    <s v="Medium"/>
    <n v="31"/>
    <n v="87.32"/>
    <n v="0.08"/>
    <s v="Regular Air"/>
    <n v="-1.18"/>
    <n v="2.94"/>
    <n v="0.96"/>
    <s v="Mark Packer"/>
    <s v="Nova Scotia"/>
    <s v="Atlantic"/>
    <s v="Small Business"/>
    <s v="Office Supplies"/>
    <s v="Pens &amp; Art Supplies"/>
    <n v="0.57999999999999996"/>
  </r>
  <r>
    <n v="21574"/>
    <d v="2010-01-15T00:00:00"/>
    <d v="2010-01-16T00:00:00"/>
    <s v="January"/>
    <s v="2010"/>
    <n v="1"/>
    <b v="0"/>
    <s v="Critical"/>
    <n v="33"/>
    <n v="77.55"/>
    <n v="0"/>
    <s v="Regular Air"/>
    <n v="-37.200000000000003"/>
    <n v="2.12"/>
    <n v="1.99"/>
    <s v="Eric Barreto"/>
    <s v="Nova Scotia"/>
    <s v="Atlantic"/>
    <s v="Small Business"/>
    <s v="Technology"/>
    <s v="Computer Peripherals"/>
    <n v="0.55000000000000004"/>
  </r>
  <r>
    <n v="22242"/>
    <d v="2009-06-15T00:00:00"/>
    <d v="2009-06-17T00:00:00"/>
    <s v="June"/>
    <s v="2009"/>
    <n v="2"/>
    <b v="0"/>
    <s v="Not Specified"/>
    <n v="50"/>
    <n v="329.91"/>
    <n v="0.04"/>
    <s v="Regular Air"/>
    <n v="-279.93"/>
    <n v="6.48"/>
    <n v="9.5399999999999991"/>
    <s v="Noel Staavos"/>
    <s v="Nova Scotia"/>
    <s v="Atlantic"/>
    <s v="Home Office"/>
    <s v="Office Supplies"/>
    <s v="Paper"/>
    <n v="0.37"/>
  </r>
  <r>
    <n v="23078"/>
    <d v="2011-09-15T00:00:00"/>
    <d v="2011-09-17T00:00:00"/>
    <s v="September"/>
    <s v="2011"/>
    <n v="2"/>
    <b v="0"/>
    <s v="Medium"/>
    <n v="8"/>
    <n v="342.27"/>
    <n v="0.09"/>
    <s v="Regular Air"/>
    <n v="-17.68"/>
    <n v="40.99"/>
    <n v="19.989999999999998"/>
    <s v="Jay Fine"/>
    <s v="Nova Scotia"/>
    <s v="Atlantic"/>
    <s v="Consumer"/>
    <s v="Office Supplies"/>
    <s v="Paper"/>
    <n v="0.36"/>
  </r>
  <r>
    <n v="23271"/>
    <d v="2010-11-03T00:00:00"/>
    <d v="2010-11-04T00:00:00"/>
    <s v="November"/>
    <s v="2010"/>
    <n v="1"/>
    <b v="0"/>
    <s v="High"/>
    <n v="1"/>
    <n v="794.58"/>
    <n v="0.09"/>
    <s v="Delivery Truck"/>
    <n v="-1748.34"/>
    <n v="808.49"/>
    <n v="55.3"/>
    <s v="Ann Blume"/>
    <s v="Nova Scotia"/>
    <s v="Atlantic"/>
    <s v="Small Business"/>
    <s v="Technology"/>
    <s v="Office Machines"/>
    <n v="0.4"/>
  </r>
  <r>
    <n v="23428"/>
    <d v="2012-10-28T00:00:00"/>
    <d v="2012-10-30T00:00:00"/>
    <s v="October"/>
    <s v="2012"/>
    <n v="2"/>
    <b v="0"/>
    <s v="High"/>
    <n v="41"/>
    <n v="980.95"/>
    <n v="0.02"/>
    <s v="Regular Air"/>
    <n v="234.68"/>
    <n v="22.84"/>
    <n v="8.18"/>
    <s v="Alan Shonely"/>
    <s v="Nova Scotia"/>
    <s v="Atlantic"/>
    <s v="Small Business"/>
    <s v="Office Supplies"/>
    <s v="Paper"/>
    <n v="0.39"/>
  </r>
  <r>
    <n v="23619"/>
    <d v="2012-12-21T00:00:00"/>
    <d v="2012-12-23T00:00:00"/>
    <s v="December"/>
    <s v="2012"/>
    <n v="2"/>
    <b v="0"/>
    <s v="Medium"/>
    <n v="45"/>
    <n v="285.91000000000003"/>
    <n v="0.02"/>
    <s v="Regular Air"/>
    <n v="-104.99"/>
    <n v="6.24"/>
    <n v="5.22"/>
    <s v="Nora Paige"/>
    <s v="Nova Scotia"/>
    <s v="Atlantic"/>
    <s v="Small Business"/>
    <s v="Furniture"/>
    <s v="Office Furnishings"/>
    <n v="0.6"/>
  </r>
  <r>
    <n v="23619"/>
    <d v="2012-12-21T00:00:00"/>
    <d v="2012-12-24T00:00:00"/>
    <s v="December"/>
    <s v="2012"/>
    <n v="3"/>
    <b v="0"/>
    <s v="Medium"/>
    <n v="48"/>
    <n v="2611.8035"/>
    <n v="0.06"/>
    <s v="Regular Air"/>
    <n v="644.80999999999995"/>
    <n v="65.989999999999995"/>
    <n v="5.92"/>
    <s v="Nora Paige"/>
    <s v="Nova Scotia"/>
    <s v="Atlantic"/>
    <s v="Small Business"/>
    <s v="Technology"/>
    <s v="Telephones and Communication"/>
    <n v="0.55000000000000004"/>
  </r>
  <r>
    <n v="24067"/>
    <d v="2012-08-22T00:00:00"/>
    <d v="2012-08-24T00:00:00"/>
    <s v="August"/>
    <s v="2012"/>
    <n v="2"/>
    <b v="0"/>
    <s v="High"/>
    <n v="30"/>
    <n v="128.25"/>
    <n v="7.0000000000000007E-2"/>
    <s v="Express Air"/>
    <n v="-95.31"/>
    <n v="3.98"/>
    <n v="5.26"/>
    <s v="Frank Atkinson"/>
    <s v="Nova Scotia"/>
    <s v="Atlantic"/>
    <s v="Corporate"/>
    <s v="Office Supplies"/>
    <s v="Binders and Binder Accessories"/>
    <n v="0.38"/>
  </r>
  <r>
    <n v="25092"/>
    <d v="2010-12-01T00:00:00"/>
    <d v="2010-12-03T00:00:00"/>
    <s v="December"/>
    <s v="2010"/>
    <n v="2"/>
    <b v="0"/>
    <s v="High"/>
    <n v="6"/>
    <n v="141.27000000000001"/>
    <n v="0.08"/>
    <s v="Express Air"/>
    <n v="28.14"/>
    <n v="21.38"/>
    <n v="2.99"/>
    <s v="Katrina Willman"/>
    <s v="Nova Scotia"/>
    <s v="Atlantic"/>
    <s v="Consumer"/>
    <s v="Office Supplies"/>
    <s v="Binders and Binder Accessories"/>
    <n v="0.37"/>
  </r>
  <r>
    <n v="25092"/>
    <d v="2010-12-01T00:00:00"/>
    <d v="2010-12-03T00:00:00"/>
    <s v="December"/>
    <s v="2010"/>
    <n v="2"/>
    <b v="0"/>
    <s v="High"/>
    <n v="9"/>
    <n v="16.02"/>
    <n v="0.09"/>
    <s v="Regular Air"/>
    <n v="-2.82"/>
    <n v="1.81"/>
    <n v="0.75"/>
    <s v="Katrina Willman"/>
    <s v="Nova Scotia"/>
    <s v="Atlantic"/>
    <s v="Consumer"/>
    <s v="Office Supplies"/>
    <s v="Rubber Bands"/>
    <n v="0.52"/>
  </r>
  <r>
    <n v="25280"/>
    <d v="2011-05-21T00:00:00"/>
    <d v="2011-05-22T00:00:00"/>
    <s v="May"/>
    <s v="2011"/>
    <n v="1"/>
    <b v="0"/>
    <s v="Not Specified"/>
    <n v="47"/>
    <n v="202.64"/>
    <n v="0.03"/>
    <s v="Regular Air"/>
    <n v="28.75"/>
    <n v="4.13"/>
    <n v="1.17"/>
    <s v="Stefania Perrino"/>
    <s v="Nova Scotia"/>
    <s v="Atlantic"/>
    <s v="Corporate"/>
    <s v="Office Supplies"/>
    <s v="Pens &amp; Art Supplies"/>
    <n v="0.56999999999999995"/>
  </r>
  <r>
    <n v="25442"/>
    <d v="2012-01-05T00:00:00"/>
    <d v="2012-01-07T00:00:00"/>
    <s v="January"/>
    <s v="2012"/>
    <n v="2"/>
    <b v="0"/>
    <s v="High"/>
    <n v="40"/>
    <n v="453.98"/>
    <n v="0.02"/>
    <s v="Regular Air"/>
    <n v="67.599999999999994"/>
    <n v="11.34"/>
    <n v="5.01"/>
    <s v="George Zrebassa"/>
    <s v="Nova Scotia"/>
    <s v="Atlantic"/>
    <s v="Home Office"/>
    <s v="Office Supplies"/>
    <s v="Paper"/>
    <n v="0.36"/>
  </r>
  <r>
    <n v="25666"/>
    <d v="2012-09-02T00:00:00"/>
    <d v="2012-09-03T00:00:00"/>
    <s v="September"/>
    <s v="2012"/>
    <n v="1"/>
    <b v="0"/>
    <s v="Critical"/>
    <n v="36"/>
    <n v="5072.34"/>
    <n v="0.06"/>
    <s v="Regular Air"/>
    <n v="369.46"/>
    <n v="140.85"/>
    <n v="19.989999999999998"/>
    <s v="Hunter Lopez"/>
    <s v="Nova Scotia"/>
    <s v="Atlantic"/>
    <s v="Consumer"/>
    <s v="Office Supplies"/>
    <s v="Storage &amp; Organization"/>
    <n v="0.73"/>
  </r>
  <r>
    <n v="25669"/>
    <d v="2011-01-16T00:00:00"/>
    <d v="2011-01-16T00:00:00"/>
    <s v="January"/>
    <s v="2011"/>
    <n v="0"/>
    <s v="FREE DELIVERY"/>
    <s v="Critical"/>
    <n v="12"/>
    <n v="45.63"/>
    <n v="0.02"/>
    <s v="Regular Air"/>
    <n v="15.42"/>
    <n v="3.69"/>
    <n v="0.5"/>
    <s v="Ann Blume"/>
    <s v="Nova Scotia"/>
    <s v="Atlantic"/>
    <s v="Small Business"/>
    <s v="Office Supplies"/>
    <s v="Labels"/>
    <n v="0.38"/>
  </r>
  <r>
    <n v="26276"/>
    <d v="2010-09-12T00:00:00"/>
    <d v="2010-09-19T00:00:00"/>
    <s v="September"/>
    <s v="2010"/>
    <n v="7"/>
    <b v="0"/>
    <s v="low"/>
    <n v="21"/>
    <n v="3685.38"/>
    <n v="0"/>
    <s v="Express Air"/>
    <n v="1040.6199999999999"/>
    <n v="170.98"/>
    <n v="13.99"/>
    <s v="Janet Martin"/>
    <s v="Nova Scotia"/>
    <s v="Atlantic"/>
    <s v="Corporate"/>
    <s v="Furniture"/>
    <s v="Office Furnishings"/>
    <n v="0.75"/>
  </r>
  <r>
    <n v="26912"/>
    <d v="2012-04-27T00:00:00"/>
    <d v="2012-05-06T00:00:00"/>
    <s v="May"/>
    <s v="2012"/>
    <n v="9"/>
    <b v="0"/>
    <s v="low"/>
    <n v="21"/>
    <n v="1090.1099999999999"/>
    <n v="0.08"/>
    <s v="Regular Air"/>
    <n v="55.87"/>
    <n v="53.98"/>
    <n v="5.5"/>
    <s v="Noel Staavos"/>
    <s v="Nova Scotia"/>
    <s v="Atlantic"/>
    <s v="Home Office"/>
    <s v="Technology"/>
    <s v="Computer Peripherals"/>
    <n v="0.62"/>
  </r>
  <r>
    <n v="27137"/>
    <d v="2011-12-31T00:00:00"/>
    <d v="2012-01-02T00:00:00"/>
    <s v="January"/>
    <s v="2012"/>
    <n v="2"/>
    <b v="0"/>
    <s v="High"/>
    <n v="2"/>
    <n v="60.5625"/>
    <n v="0.02"/>
    <s v="Regular Air"/>
    <n v="-165.54"/>
    <n v="35.99"/>
    <n v="1.1000000000000001"/>
    <s v="Alyssa Tate"/>
    <s v="Nova Scotia"/>
    <s v="Atlantic"/>
    <s v="Small Business"/>
    <s v="Technology"/>
    <s v="Telephones and Communication"/>
    <n v="0.55000000000000004"/>
  </r>
  <r>
    <n v="27335"/>
    <d v="2010-11-06T00:00:00"/>
    <d v="2010-11-06T00:00:00"/>
    <s v="November"/>
    <s v="2010"/>
    <n v="0"/>
    <s v="FREE DELIVERY"/>
    <s v="low"/>
    <n v="23"/>
    <n v="67.47"/>
    <n v="0.03"/>
    <s v="Regular Air"/>
    <n v="-100.6"/>
    <n v="2.66"/>
    <n v="6.35"/>
    <s v="Karl Brown"/>
    <s v="Nova Scotia"/>
    <s v="Atlantic"/>
    <s v="Corporate"/>
    <s v="Office Supplies"/>
    <s v="Envelopes"/>
    <n v="0.36"/>
  </r>
  <r>
    <n v="27430"/>
    <d v="2011-01-31T00:00:00"/>
    <d v="2011-02-01T00:00:00"/>
    <s v="February"/>
    <s v="2011"/>
    <n v="1"/>
    <b v="0"/>
    <s v="High"/>
    <n v="3"/>
    <n v="315.27"/>
    <n v="0.08"/>
    <s v="Regular Air"/>
    <n v="278.60000000000002"/>
    <n v="105.98"/>
    <n v="13.99"/>
    <s v="Anthony Garverick"/>
    <s v="Nova Scotia"/>
    <s v="Atlantic"/>
    <s v="Small Business"/>
    <s v="Furniture"/>
    <s v="Office Furnishings"/>
    <n v="0.65"/>
  </r>
  <r>
    <n v="27559"/>
    <d v="2011-10-30T00:00:00"/>
    <d v="2011-10-31T00:00:00"/>
    <s v="October"/>
    <s v="2011"/>
    <n v="1"/>
    <b v="0"/>
    <s v="High"/>
    <n v="38"/>
    <n v="465.9"/>
    <n v="0.05"/>
    <s v="Regular Air"/>
    <n v="79.34"/>
    <n v="12.28"/>
    <n v="4.8600000000000003"/>
    <s v="Aaron Hawkins"/>
    <s v="Nova Scotia"/>
    <s v="Atlantic"/>
    <s v="Home Office"/>
    <s v="Office Supplies"/>
    <s v="Paper"/>
    <n v="0.38"/>
  </r>
  <r>
    <n v="29797"/>
    <d v="2010-06-26T00:00:00"/>
    <d v="2010-06-28T00:00:00"/>
    <s v="June"/>
    <s v="2010"/>
    <n v="2"/>
    <b v="0"/>
    <s v="High"/>
    <n v="50"/>
    <n v="742.05"/>
    <n v="0.05"/>
    <s v="Regular Air"/>
    <n v="-337.98"/>
    <n v="14.89"/>
    <n v="13.56"/>
    <s v="Mark Packer"/>
    <s v="Nova Scotia"/>
    <s v="Atlantic"/>
    <s v="Small Business"/>
    <s v="Furniture"/>
    <s v="Office Furnishings"/>
    <n v="0.57999999999999996"/>
  </r>
  <r>
    <n v="30023"/>
    <d v="2010-10-15T00:00:00"/>
    <d v="2010-10-17T00:00:00"/>
    <s v="October"/>
    <s v="2010"/>
    <n v="2"/>
    <b v="0"/>
    <s v="low"/>
    <n v="28"/>
    <n v="10253.75"/>
    <n v="0.1"/>
    <s v="Delivery Truck"/>
    <n v="3256.81"/>
    <n v="400.97"/>
    <n v="48.26"/>
    <s v="Giulietta Dortch"/>
    <s v="Nova Scotia"/>
    <s v="Atlantic"/>
    <s v="Consumer"/>
    <s v="Technology"/>
    <s v="Office Machines"/>
    <n v="0.36"/>
  </r>
  <r>
    <n v="31682"/>
    <d v="2010-03-09T00:00:00"/>
    <d v="2010-03-18T00:00:00"/>
    <s v="March"/>
    <s v="2010"/>
    <n v="9"/>
    <b v="0"/>
    <s v="low"/>
    <n v="42"/>
    <n v="3186.77"/>
    <n v="0.09"/>
    <s v="Regular Air"/>
    <n v="455.42"/>
    <n v="76.72"/>
    <n v="19.95"/>
    <s v="Carlos Meador"/>
    <s v="Nova Scotia"/>
    <s v="Atlantic"/>
    <s v="Corporate"/>
    <s v="Office Supplies"/>
    <s v="Appliances"/>
    <n v="0.54"/>
  </r>
  <r>
    <n v="31845"/>
    <d v="2012-10-22T00:00:00"/>
    <d v="2012-10-22T00:00:00"/>
    <s v="October"/>
    <s v="2012"/>
    <n v="0"/>
    <s v="FREE DELIVERY"/>
    <s v="low"/>
    <n v="36"/>
    <n v="3645.12"/>
    <n v="0.04"/>
    <s v="Delivery Truck"/>
    <n v="807.29"/>
    <n v="100.98"/>
    <n v="15.66"/>
    <s v="Damala Kotsonis"/>
    <s v="Nova Scotia"/>
    <s v="Atlantic"/>
    <s v="Corporate"/>
    <s v="Office Supplies"/>
    <s v="Appliances"/>
    <n v="0.56999999999999995"/>
  </r>
  <r>
    <n v="32389"/>
    <d v="2010-10-31T00:00:00"/>
    <d v="2010-11-02T00:00:00"/>
    <s v="November"/>
    <s v="2010"/>
    <n v="2"/>
    <b v="0"/>
    <s v="Medium"/>
    <n v="23"/>
    <n v="934.07"/>
    <n v="7.0000000000000007E-2"/>
    <s v="Regular Air"/>
    <n v="-7.5"/>
    <n v="39.99"/>
    <n v="10.25"/>
    <s v="Dave Poirier"/>
    <s v="Nova Scotia"/>
    <s v="Atlantic"/>
    <s v="Small Business"/>
    <s v="Technology"/>
    <s v="Computer Peripherals"/>
    <n v="0.55000000000000004"/>
  </r>
  <r>
    <n v="32420"/>
    <d v="2009-07-29T00:00:00"/>
    <d v="2009-07-31T00:00:00"/>
    <s v="July"/>
    <s v="2009"/>
    <n v="2"/>
    <b v="0"/>
    <s v="Medium"/>
    <n v="35"/>
    <n v="175.08"/>
    <n v="7.0000000000000007E-2"/>
    <s v="Regular Air"/>
    <n v="-168.72"/>
    <n v="5.0199999999999996"/>
    <n v="5.14"/>
    <s v="Christy Brittain"/>
    <s v="Nova Scotia"/>
    <s v="Atlantic"/>
    <s v="Consumer"/>
    <s v="Technology"/>
    <s v="Computer Peripherals"/>
    <n v="0.79"/>
  </r>
  <r>
    <n v="33699"/>
    <d v="2009-07-26T00:00:00"/>
    <d v="2009-08-02T00:00:00"/>
    <s v="August"/>
    <s v="2009"/>
    <n v="7"/>
    <b v="0"/>
    <s v="low"/>
    <n v="18"/>
    <n v="290.07"/>
    <n v="7.0000000000000007E-2"/>
    <s v="Regular Air"/>
    <n v="-114.2"/>
    <n v="16.739999999999998"/>
    <n v="7.04"/>
    <s v="Troy Staebel"/>
    <s v="Nova Scotia"/>
    <s v="Atlantic"/>
    <s v="Small Business"/>
    <s v="Office Supplies"/>
    <s v="Storage &amp; Organization"/>
    <n v="0.81"/>
  </r>
  <r>
    <n v="33699"/>
    <d v="2009-07-26T00:00:00"/>
    <d v="2009-07-31T00:00:00"/>
    <s v="July"/>
    <s v="2009"/>
    <n v="5"/>
    <b v="0"/>
    <s v="low"/>
    <n v="31"/>
    <n v="196.81"/>
    <n v="0.06"/>
    <s v="Regular Air"/>
    <n v="70.39"/>
    <n v="6.45"/>
    <n v="1.34"/>
    <s v="Troy Staebel"/>
    <s v="Nova Scotia"/>
    <s v="Atlantic"/>
    <s v="Small Business"/>
    <s v="Office Supplies"/>
    <s v="Paper"/>
    <n v="0.36"/>
  </r>
  <r>
    <n v="33797"/>
    <d v="2009-01-11T00:00:00"/>
    <d v="2009-01-11T00:00:00"/>
    <s v="January"/>
    <s v="2009"/>
    <n v="0"/>
    <s v="FREE DELIVERY"/>
    <s v="Not Specified"/>
    <n v="20"/>
    <n v="4531.34"/>
    <n v="0.08"/>
    <s v="Delivery Truck"/>
    <n v="653.67999999999995"/>
    <n v="297.64"/>
    <n v="14.7"/>
    <s v="Bradley Drucker"/>
    <s v="Nova Scotia"/>
    <s v="Atlantic"/>
    <s v="Small Business"/>
    <s v="Technology"/>
    <s v="Office Machines"/>
    <n v="0.56999999999999995"/>
  </r>
  <r>
    <n v="33797"/>
    <d v="2009-01-11T00:00:00"/>
    <d v="2009-01-12T00:00:00"/>
    <s v="January"/>
    <s v="2009"/>
    <n v="1"/>
    <b v="0"/>
    <s v="Not Specified"/>
    <n v="44"/>
    <n v="574.5"/>
    <n v="0.02"/>
    <s v="Regular Air"/>
    <n v="-449.04"/>
    <n v="12.99"/>
    <n v="14.37"/>
    <s v="Bradley Drucker"/>
    <s v="Nova Scotia"/>
    <s v="Atlantic"/>
    <s v="Small Business"/>
    <s v="Furniture"/>
    <s v="Office Furnishings"/>
    <n v="0.73"/>
  </r>
  <r>
    <n v="33797"/>
    <d v="2009-01-11T00:00:00"/>
    <d v="2009-01-12T00:00:00"/>
    <s v="January"/>
    <s v="2009"/>
    <n v="1"/>
    <b v="0"/>
    <s v="Not Specified"/>
    <n v="18"/>
    <n v="262.94"/>
    <n v="0.06"/>
    <s v="Regular Air"/>
    <n v="-22.37"/>
    <n v="14.42"/>
    <n v="6.75"/>
    <s v="Bradley Drucker"/>
    <s v="Nova Scotia"/>
    <s v="Atlantic"/>
    <s v="Small Business"/>
    <s v="Office Supplies"/>
    <s v="Appliances"/>
    <n v="0.52"/>
  </r>
  <r>
    <n v="33958"/>
    <d v="2011-02-02T00:00:00"/>
    <d v="2011-02-04T00:00:00"/>
    <s v="February"/>
    <s v="2011"/>
    <n v="2"/>
    <b v="0"/>
    <s v="Critical"/>
    <n v="27"/>
    <n v="462.36599999999999"/>
    <n v="0.1"/>
    <s v="Regular Air"/>
    <n v="-120.05"/>
    <n v="20.99"/>
    <n v="3.3"/>
    <s v="Mark Haberlin"/>
    <s v="Nova Scotia"/>
    <s v="Atlantic"/>
    <s v="Small Business"/>
    <s v="Technology"/>
    <s v="Telephones and Communication"/>
    <n v="0.81"/>
  </r>
  <r>
    <n v="33958"/>
    <d v="2011-02-02T00:00:00"/>
    <d v="2011-02-04T00:00:00"/>
    <s v="February"/>
    <s v="2011"/>
    <n v="2"/>
    <b v="0"/>
    <s v="Critical"/>
    <n v="14"/>
    <n v="336.48"/>
    <n v="0.09"/>
    <s v="Regular Air"/>
    <n v="5.56"/>
    <n v="25.99"/>
    <n v="5.37"/>
    <s v="Mark Haberlin"/>
    <s v="Nova Scotia"/>
    <s v="Atlantic"/>
    <s v="Small Business"/>
    <s v="Office Supplies"/>
    <s v="Pens &amp; Art Supplies"/>
    <n v="0.56000000000000005"/>
  </r>
  <r>
    <n v="36454"/>
    <d v="2011-02-18T00:00:00"/>
    <d v="2011-02-21T00:00:00"/>
    <s v="February"/>
    <s v="2011"/>
    <n v="3"/>
    <b v="0"/>
    <s v="Critical"/>
    <n v="8"/>
    <n v="69.569999999999993"/>
    <n v="0.05"/>
    <s v="Regular Air"/>
    <n v="-36.06"/>
    <n v="7.98"/>
    <n v="6.5"/>
    <s v="Anthony Garverick"/>
    <s v="Nova Scotia"/>
    <s v="Atlantic"/>
    <s v="Small Business"/>
    <s v="Office Supplies"/>
    <s v="Storage &amp; Organization"/>
    <n v="0.59"/>
  </r>
  <r>
    <n v="36609"/>
    <d v="2009-05-14T00:00:00"/>
    <d v="2009-05-16T00:00:00"/>
    <s v="May"/>
    <s v="2009"/>
    <n v="2"/>
    <b v="0"/>
    <s v="Not Specified"/>
    <n v="8"/>
    <n v="45.73"/>
    <n v="0"/>
    <s v="Regular Air"/>
    <n v="-23.29"/>
    <n v="4.9800000000000004"/>
    <n v="5.49"/>
    <s v="Brad Thomas"/>
    <s v="Nova Scotia"/>
    <s v="Atlantic"/>
    <s v="Home Office"/>
    <s v="Office Supplies"/>
    <s v="Paper"/>
    <n v="0.38"/>
  </r>
  <r>
    <n v="36800"/>
    <d v="2010-09-10T00:00:00"/>
    <d v="2010-09-11T00:00:00"/>
    <s v="September"/>
    <s v="2010"/>
    <n v="1"/>
    <b v="0"/>
    <s v="High"/>
    <n v="4"/>
    <n v="58.44"/>
    <n v="0.05"/>
    <s v="Express Air"/>
    <n v="-7.04"/>
    <n v="10.89"/>
    <n v="4.5"/>
    <s v="Barry Franz"/>
    <s v="Nova Scotia"/>
    <s v="Atlantic"/>
    <s v="Corporate"/>
    <s v="Office Supplies"/>
    <s v="Appliances"/>
    <n v="0.59"/>
  </r>
  <r>
    <n v="37287"/>
    <d v="2012-11-01T00:00:00"/>
    <d v="2012-11-05T00:00:00"/>
    <s v="November"/>
    <s v="2012"/>
    <n v="4"/>
    <b v="0"/>
    <s v="low"/>
    <n v="18"/>
    <n v="122.41"/>
    <n v="0.09"/>
    <s v="Regular Air"/>
    <n v="2.37"/>
    <n v="6.64"/>
    <n v="4.95"/>
    <s v="Brad Thomas"/>
    <s v="Nova Scotia"/>
    <s v="Atlantic"/>
    <s v="Corporate"/>
    <s v="Furniture"/>
    <s v="Office Furnishings"/>
    <n v="0.37"/>
  </r>
  <r>
    <n v="37443"/>
    <d v="2010-04-15T00:00:00"/>
    <d v="2010-04-15T00:00:00"/>
    <s v="April"/>
    <s v="2010"/>
    <n v="0"/>
    <s v="FREE DELIVERY"/>
    <s v="Not Specified"/>
    <n v="50"/>
    <n v="2869.44"/>
    <n v="0.08"/>
    <s v="Regular Air"/>
    <n v="840.55"/>
    <n v="59.98"/>
    <n v="3.99"/>
    <s v="Mark Packer"/>
    <s v="Nova Scotia"/>
    <s v="Atlantic"/>
    <s v="Small Business"/>
    <s v="Office Supplies"/>
    <s v="Appliances"/>
    <n v="0.56999999999999995"/>
  </r>
  <r>
    <n v="37792"/>
    <d v="2011-12-29T00:00:00"/>
    <d v="2011-12-31T00:00:00"/>
    <s v="December"/>
    <s v="2011"/>
    <n v="2"/>
    <b v="0"/>
    <s v="High"/>
    <n v="49"/>
    <n v="183.08"/>
    <n v="0.01"/>
    <s v="Regular Air"/>
    <n v="82.49"/>
    <n v="3.69"/>
    <n v="0.5"/>
    <s v="Eleni McCrary"/>
    <s v="Nova Scotia"/>
    <s v="Atlantic"/>
    <s v="Corporate"/>
    <s v="Office Supplies"/>
    <s v="Labels"/>
    <n v="0.38"/>
  </r>
  <r>
    <n v="37829"/>
    <d v="2010-09-29T00:00:00"/>
    <d v="2010-10-01T00:00:00"/>
    <s v="October"/>
    <s v="2010"/>
    <n v="2"/>
    <b v="0"/>
    <s v="Not Specified"/>
    <n v="28"/>
    <n v="257.89999999999998"/>
    <n v="0"/>
    <s v="Regular Air"/>
    <n v="-84.69"/>
    <n v="8.74"/>
    <n v="8.2899999999999991"/>
    <s v="Eleni McCrary"/>
    <s v="Nova Scotia"/>
    <s v="Atlantic"/>
    <s v="Corporate"/>
    <s v="Office Supplies"/>
    <s v="Envelopes"/>
    <n v="0.38"/>
  </r>
  <r>
    <n v="38087"/>
    <d v="2009-02-21T00:00:00"/>
    <d v="2009-02-21T00:00:00"/>
    <s v="February"/>
    <s v="2009"/>
    <n v="0"/>
    <s v="FREE DELIVERY"/>
    <s v="Critical"/>
    <n v="18"/>
    <n v="901.81"/>
    <n v="0.02"/>
    <s v="Regular Air"/>
    <n v="-76.89"/>
    <n v="49.99"/>
    <n v="19.989999999999998"/>
    <s v="Ann Blume"/>
    <s v="Nova Scotia"/>
    <s v="Atlantic"/>
    <s v="Small Business"/>
    <s v="Technology"/>
    <s v="Computer Peripherals"/>
    <n v="0.41"/>
  </r>
  <r>
    <n v="38341"/>
    <d v="2009-05-18T00:00:00"/>
    <d v="2009-05-18T00:00:00"/>
    <s v="May"/>
    <s v="2009"/>
    <n v="0"/>
    <s v="FREE DELIVERY"/>
    <s v="Medium"/>
    <n v="38"/>
    <n v="623.12649999999996"/>
    <n v="0.09"/>
    <s v="Regular Air"/>
    <n v="122.29"/>
    <n v="20.99"/>
    <n v="0.99"/>
    <s v="Brendan Murry"/>
    <s v="Nova Scotia"/>
    <s v="Atlantic"/>
    <s v="Corporate"/>
    <s v="Technology"/>
    <s v="Telephones and Communication"/>
    <n v="0.56999999999999995"/>
  </r>
  <r>
    <n v="38599"/>
    <d v="2009-10-26T00:00:00"/>
    <d v="2009-10-27T00:00:00"/>
    <s v="October"/>
    <s v="2009"/>
    <n v="1"/>
    <b v="0"/>
    <s v="High"/>
    <n v="27"/>
    <n v="2651.23"/>
    <n v="0.09"/>
    <s v="Regular Air"/>
    <n v="-741.81"/>
    <n v="101.41"/>
    <n v="35"/>
    <s v="Chuck Sachs"/>
    <s v="Nova Scotia"/>
    <s v="Atlantic"/>
    <s v="Consumer"/>
    <s v="Office Supplies"/>
    <s v="Storage &amp; Organization"/>
    <n v="0.82"/>
  </r>
  <r>
    <n v="38721"/>
    <d v="2009-03-24T00:00:00"/>
    <d v="2009-03-26T00:00:00"/>
    <s v="March"/>
    <s v="2009"/>
    <n v="2"/>
    <b v="0"/>
    <s v="Critical"/>
    <n v="17"/>
    <n v="107.56"/>
    <n v="0.1"/>
    <s v="Regular Air"/>
    <n v="-25"/>
    <n v="6.64"/>
    <n v="54.95"/>
    <s v="Troy Staebel"/>
    <s v="Nova Scotia"/>
    <s v="Atlantic"/>
    <s v="Small Business"/>
    <s v="Furniture"/>
    <s v="Office Furnishings"/>
    <n v="0.37"/>
  </r>
  <r>
    <n v="38721"/>
    <d v="2009-03-24T00:00:00"/>
    <d v="2009-03-25T00:00:00"/>
    <s v="March"/>
    <s v="2009"/>
    <n v="1"/>
    <b v="0"/>
    <s v="Critical"/>
    <n v="15"/>
    <n v="1386.69"/>
    <n v="0.05"/>
    <s v="Regular Air"/>
    <n v="363"/>
    <n v="90.48"/>
    <n v="19.989999999999998"/>
    <s v="Troy Staebel"/>
    <s v="Nova Scotia"/>
    <s v="Atlantic"/>
    <s v="Small Business"/>
    <s v="Office Supplies"/>
    <s v="Envelopes"/>
    <n v="0.4"/>
  </r>
  <r>
    <n v="38976"/>
    <d v="2010-12-25T00:00:00"/>
    <d v="2010-12-26T00:00:00"/>
    <s v="December"/>
    <s v="2010"/>
    <n v="1"/>
    <b v="0"/>
    <s v="Critical"/>
    <n v="16"/>
    <n v="6813.93"/>
    <n v="0.09"/>
    <s v="Delivery Truck"/>
    <n v="358.19"/>
    <n v="449.99"/>
    <n v="49"/>
    <s v="Paul Knutson"/>
    <s v="Nova Scotia"/>
    <s v="Atlantic"/>
    <s v="Corporate"/>
    <s v="Technology"/>
    <s v="Copiers and Fax"/>
    <n v="0.38"/>
  </r>
  <r>
    <n v="39300"/>
    <d v="2012-04-22T00:00:00"/>
    <d v="2012-04-24T00:00:00"/>
    <s v="April"/>
    <s v="2012"/>
    <n v="2"/>
    <b v="0"/>
    <s v="High"/>
    <n v="9"/>
    <n v="44.51"/>
    <n v="0.01"/>
    <s v="Regular Air"/>
    <n v="-43.48"/>
    <n v="4.0599999999999996"/>
    <n v="6.89"/>
    <s v="Emily Burns"/>
    <s v="Nova Scotia"/>
    <s v="Atlantic"/>
    <s v="Home Office"/>
    <s v="Office Supplies"/>
    <s v="Appliances"/>
    <n v="0.6"/>
  </r>
  <r>
    <n v="39393"/>
    <d v="2010-11-17T00:00:00"/>
    <d v="2010-11-19T00:00:00"/>
    <s v="November"/>
    <s v="2010"/>
    <n v="2"/>
    <b v="0"/>
    <s v="Not Specified"/>
    <n v="23"/>
    <n v="218.29"/>
    <n v="0.09"/>
    <s v="Regular Air"/>
    <n v="-32.43"/>
    <n v="9.49"/>
    <n v="5.76"/>
    <s v="Troy Staebel"/>
    <s v="Nova Scotia"/>
    <s v="Atlantic"/>
    <s v="Small Business"/>
    <s v="Technology"/>
    <s v="Office Machines"/>
    <n v="0.39"/>
  </r>
  <r>
    <n v="39842"/>
    <d v="2010-12-19T00:00:00"/>
    <d v="2010-12-19T00:00:00"/>
    <s v="December"/>
    <s v="2010"/>
    <n v="0"/>
    <s v="FREE DELIVERY"/>
    <s v="Medium"/>
    <n v="38"/>
    <n v="1554.21"/>
    <n v="0.08"/>
    <s v="Express Air"/>
    <n v="114.45"/>
    <n v="41.32"/>
    <n v="8.66"/>
    <s v="Chris Cortes"/>
    <s v="Nova Scotia"/>
    <s v="Atlantic"/>
    <s v="Consumer"/>
    <s v="Furniture"/>
    <s v="Office Furnishings"/>
    <n v="0.76"/>
  </r>
  <r>
    <n v="41766"/>
    <d v="2012-09-11T00:00:00"/>
    <d v="2012-09-12T00:00:00"/>
    <s v="September"/>
    <s v="2012"/>
    <n v="1"/>
    <b v="0"/>
    <s v="Critical"/>
    <n v="7"/>
    <n v="273.42"/>
    <n v="0"/>
    <s v="Regular Air"/>
    <n v="10.06"/>
    <n v="34.54"/>
    <n v="14.72"/>
    <s v="Stefania Perrino"/>
    <s v="Nova Scotia"/>
    <s v="Atlantic"/>
    <s v="Corporate"/>
    <s v="Office Supplies"/>
    <s v="Binders and Binder Accessories"/>
    <n v="0.37"/>
  </r>
  <r>
    <n v="42306"/>
    <d v="2012-09-14T00:00:00"/>
    <d v="2012-09-16T00:00:00"/>
    <s v="September"/>
    <s v="2012"/>
    <n v="2"/>
    <b v="0"/>
    <s v="High"/>
    <n v="19"/>
    <n v="773.83"/>
    <n v="0.06"/>
    <s v="Regular Air"/>
    <n v="146.79"/>
    <n v="40.98"/>
    <n v="5.33"/>
    <s v="Maureen Gastineau"/>
    <s v="Nova Scotia"/>
    <s v="Atlantic"/>
    <s v="Consumer"/>
    <s v="Office Supplies"/>
    <s v="Appliances"/>
    <n v="0.56999999999999995"/>
  </r>
  <r>
    <n v="42528"/>
    <d v="2010-02-23T00:00:00"/>
    <d v="2010-02-25T00:00:00"/>
    <s v="February"/>
    <s v="2010"/>
    <n v="2"/>
    <b v="0"/>
    <s v="Medium"/>
    <n v="37"/>
    <n v="1356.45"/>
    <n v="0.02"/>
    <s v="Regular Air"/>
    <n v="47.65"/>
    <n v="35.44"/>
    <n v="19.989999999999998"/>
    <s v="Alex Grayson"/>
    <s v="Nova Scotia"/>
    <s v="Atlantic"/>
    <s v="Consumer"/>
    <s v="Office Supplies"/>
    <s v="Paper"/>
    <n v="0.38"/>
  </r>
  <r>
    <n v="42528"/>
    <d v="2010-02-23T00:00:00"/>
    <d v="2010-02-24T00:00:00"/>
    <s v="February"/>
    <s v="2010"/>
    <n v="1"/>
    <b v="0"/>
    <s v="Medium"/>
    <n v="13"/>
    <n v="250.75"/>
    <n v="0.02"/>
    <s v="Regular Air"/>
    <n v="-43.52"/>
    <n v="17.7"/>
    <n v="9.4700000000000006"/>
    <s v="Alex Grayson"/>
    <s v="Nova Scotia"/>
    <s v="Atlantic"/>
    <s v="Consumer"/>
    <s v="Office Supplies"/>
    <s v="Storage &amp; Organization"/>
    <n v="0.59"/>
  </r>
  <r>
    <n v="42528"/>
    <d v="2010-02-23T00:00:00"/>
    <d v="2010-02-24T00:00:00"/>
    <s v="February"/>
    <s v="2010"/>
    <n v="1"/>
    <b v="0"/>
    <s v="Medium"/>
    <n v="31"/>
    <n v="313.05"/>
    <n v="0.02"/>
    <s v="Express Air"/>
    <n v="81.87"/>
    <n v="9.7799999999999994"/>
    <n v="1.99"/>
    <s v="Alex Grayson"/>
    <s v="Nova Scotia"/>
    <s v="Atlantic"/>
    <s v="Consumer"/>
    <s v="Technology"/>
    <s v="Computer Peripherals"/>
    <n v="0.43"/>
  </r>
  <r>
    <n v="43302"/>
    <d v="2011-08-23T00:00:00"/>
    <d v="2011-08-30T00:00:00"/>
    <s v="August"/>
    <s v="2011"/>
    <n v="7"/>
    <b v="0"/>
    <s v="low"/>
    <n v="39"/>
    <n v="6888.6634999999997"/>
    <n v="0.03"/>
    <s v="Regular Air"/>
    <n v="1925.58"/>
    <n v="205.99"/>
    <n v="5"/>
    <s v="Damala Kotsonis"/>
    <s v="Nova Scotia"/>
    <s v="Atlantic"/>
    <s v="Corporate"/>
    <s v="Technology"/>
    <s v="Telephones and Communication"/>
    <n v="0.59"/>
  </r>
  <r>
    <n v="43813"/>
    <d v="2009-07-21T00:00:00"/>
    <d v="2009-07-23T00:00:00"/>
    <s v="July"/>
    <s v="2009"/>
    <n v="2"/>
    <b v="0"/>
    <s v="Not Specified"/>
    <n v="23"/>
    <n v="384.21"/>
    <n v="0.04"/>
    <s v="Regular Air"/>
    <n v="-266.22000000000003"/>
    <n v="15.51"/>
    <n v="17.78"/>
    <s v="Carlos Meador"/>
    <s v="Nova Scotia"/>
    <s v="Atlantic"/>
    <s v="Corporate"/>
    <s v="Office Supplies"/>
    <s v="Storage &amp; Organization"/>
    <n v="0.59"/>
  </r>
  <r>
    <n v="44292"/>
    <d v="2011-06-14T00:00:00"/>
    <d v="2011-06-15T00:00:00"/>
    <s v="June"/>
    <s v="2011"/>
    <n v="1"/>
    <b v="0"/>
    <s v="Not Specified"/>
    <n v="1"/>
    <n v="10.48"/>
    <n v="0"/>
    <s v="Express Air"/>
    <n v="-3.78"/>
    <n v="5.18"/>
    <n v="2.04"/>
    <s v="Frank Atkinson"/>
    <s v="Nova Scotia"/>
    <s v="Atlantic"/>
    <s v="Corporate"/>
    <s v="Office Supplies"/>
    <s v="Paper"/>
    <n v="0.36"/>
  </r>
  <r>
    <n v="44583"/>
    <d v="2009-10-04T00:00:00"/>
    <d v="2009-10-09T00:00:00"/>
    <s v="October"/>
    <s v="2009"/>
    <n v="5"/>
    <b v="0"/>
    <s v="low"/>
    <n v="6"/>
    <n v="17.59"/>
    <n v="0.1"/>
    <s v="Regular Air"/>
    <n v="-19.739999999999998"/>
    <n v="2.2200000000000002"/>
    <n v="5"/>
    <s v="Deanra Eno"/>
    <s v="Nova Scotia"/>
    <s v="Atlantic"/>
    <s v="Corporate"/>
    <s v="Office Supplies"/>
    <s v="Appliances"/>
    <n v="0.55000000000000004"/>
  </r>
  <r>
    <n v="45381"/>
    <d v="2011-08-21T00:00:00"/>
    <d v="2011-08-23T00:00:00"/>
    <s v="August"/>
    <s v="2011"/>
    <n v="2"/>
    <b v="0"/>
    <s v="Medium"/>
    <n v="1"/>
    <n v="11.81"/>
    <n v="0.01"/>
    <s v="Regular Air"/>
    <n v="-7.95"/>
    <n v="5.89"/>
    <n v="5.57"/>
    <s v="Michael Oakman"/>
    <s v="Nova Scotia"/>
    <s v="Atlantic"/>
    <s v="Small Business"/>
    <s v="Furniture"/>
    <s v="Office Furnishings"/>
    <n v="0.41"/>
  </r>
  <r>
    <n v="46531"/>
    <d v="2011-08-21T00:00:00"/>
    <d v="2011-08-28T00:00:00"/>
    <s v="August"/>
    <s v="2011"/>
    <n v="7"/>
    <b v="0"/>
    <s v="low"/>
    <n v="39"/>
    <n v="4211"/>
    <n v="7.0000000000000007E-2"/>
    <s v="Regular Air"/>
    <n v="-270.57"/>
    <n v="111.96"/>
    <n v="69"/>
    <s v="Chuck Sachs"/>
    <s v="Nova Scotia"/>
    <s v="Atlantic"/>
    <s v="Consumer"/>
    <s v="Furniture"/>
    <s v="Tables"/>
    <n v="0.63"/>
  </r>
  <r>
    <n v="47136"/>
    <d v="2011-01-24T00:00:00"/>
    <d v="2011-01-26T00:00:00"/>
    <s v="January"/>
    <s v="2011"/>
    <n v="2"/>
    <b v="0"/>
    <s v="Medium"/>
    <n v="18"/>
    <n v="89.99"/>
    <n v="0"/>
    <s v="Regular Air"/>
    <n v="18.96"/>
    <n v="4.82"/>
    <n v="1.49"/>
    <s v="Deborah Brumfield"/>
    <s v="Nova Scotia"/>
    <s v="Atlantic"/>
    <s v="Small Business"/>
    <s v="Office Supplies"/>
    <s v="Binders and Binder Accessories"/>
    <n v="0.36"/>
  </r>
  <r>
    <n v="47813"/>
    <d v="2009-08-27T00:00:00"/>
    <d v="2009-08-29T00:00:00"/>
    <s v="August"/>
    <s v="2009"/>
    <n v="2"/>
    <b v="0"/>
    <s v="High"/>
    <n v="50"/>
    <n v="343"/>
    <n v="0"/>
    <s v="Regular Air"/>
    <n v="-76.94"/>
    <n v="6.68"/>
    <n v="5.66"/>
    <s v="Dianna Arnett"/>
    <s v="Nova Scotia"/>
    <s v="Atlantic"/>
    <s v="Home Office"/>
    <s v="Office Supplies"/>
    <s v="Paper"/>
    <n v="0.37"/>
  </r>
  <r>
    <n v="48263"/>
    <d v="2010-03-09T00:00:00"/>
    <d v="2010-03-10T00:00:00"/>
    <s v="March"/>
    <s v="2010"/>
    <n v="1"/>
    <b v="0"/>
    <s v="Medium"/>
    <n v="28"/>
    <n v="164.22"/>
    <n v="0.1"/>
    <s v="Regular Air"/>
    <n v="-124.72"/>
    <n v="5.98"/>
    <n v="7.5"/>
    <s v="Alex Grayson"/>
    <s v="Nova Scotia"/>
    <s v="Atlantic"/>
    <s v="Consumer"/>
    <s v="Office Supplies"/>
    <s v="Paper"/>
    <n v="0.4"/>
  </r>
  <r>
    <n v="48455"/>
    <d v="2009-06-02T00:00:00"/>
    <d v="2009-06-03T00:00:00"/>
    <s v="June"/>
    <s v="2009"/>
    <n v="1"/>
    <b v="0"/>
    <s v="Critical"/>
    <n v="17"/>
    <n v="182.47"/>
    <n v="0.05"/>
    <s v="Regular Air"/>
    <n v="-3.18"/>
    <n v="10.98"/>
    <n v="3.37"/>
    <s v="Amy Cox"/>
    <s v="Nova Scotia"/>
    <s v="Atlantic"/>
    <s v="Small Business"/>
    <s v="Office Supplies"/>
    <s v="Scissors, Rulers and Trimmers"/>
    <n v="0.56999999999999995"/>
  </r>
  <r>
    <n v="48706"/>
    <d v="2012-10-30T00:00:00"/>
    <d v="2012-11-06T00:00:00"/>
    <s v="November"/>
    <s v="2012"/>
    <n v="7"/>
    <b v="0"/>
    <s v="low"/>
    <n v="18"/>
    <n v="132.78"/>
    <n v="0.09"/>
    <s v="Regular Air"/>
    <n v="-130.96"/>
    <n v="7.28"/>
    <n v="11.15"/>
    <s v="Erica Hernandez"/>
    <s v="Nova Scotia"/>
    <s v="Atlantic"/>
    <s v="Small Business"/>
    <s v="Office Supplies"/>
    <s v="Paper"/>
    <n v="0.37"/>
  </r>
  <r>
    <n v="48929"/>
    <d v="2009-10-22T00:00:00"/>
    <d v="2009-10-25T00:00:00"/>
    <s v="October"/>
    <s v="2009"/>
    <n v="3"/>
    <b v="0"/>
    <s v="High"/>
    <n v="45"/>
    <n v="2096.6999999999998"/>
    <n v="0.03"/>
    <s v="Regular Air"/>
    <n v="939.67"/>
    <n v="47.9"/>
    <n v="5.86"/>
    <s v="Sara Luxemburg"/>
    <s v="Nova Scotia"/>
    <s v="Atlantic"/>
    <s v="Small Business"/>
    <s v="Office Supplies"/>
    <s v="Paper"/>
    <n v="0.37"/>
  </r>
  <r>
    <n v="48963"/>
    <d v="2010-10-19T00:00:00"/>
    <d v="2010-10-21T00:00:00"/>
    <s v="October"/>
    <s v="2010"/>
    <n v="2"/>
    <b v="0"/>
    <s v="Not Specified"/>
    <n v="12"/>
    <n v="81.87"/>
    <n v="7.0000000000000007E-2"/>
    <s v="Regular Air"/>
    <n v="-31.14"/>
    <n v="6.48"/>
    <n v="5.94"/>
    <s v="David Flashing"/>
    <s v="Nova Scotia"/>
    <s v="Atlantic"/>
    <s v="Home Office"/>
    <s v="Office Supplies"/>
    <s v="Paper"/>
    <n v="0.37"/>
  </r>
  <r>
    <n v="49312"/>
    <d v="2011-02-21T00:00:00"/>
    <d v="2011-02-22T00:00:00"/>
    <s v="February"/>
    <s v="2011"/>
    <n v="1"/>
    <b v="0"/>
    <s v="Critical"/>
    <n v="30"/>
    <n v="164.41"/>
    <n v="0"/>
    <s v="Regular Air"/>
    <n v="-128.52000000000001"/>
    <n v="4.9800000000000004"/>
    <n v="7.54"/>
    <s v="Deanra Eno"/>
    <s v="Nova Scotia"/>
    <s v="Atlantic"/>
    <s v="Corporate"/>
    <s v="Office Supplies"/>
    <s v="Paper"/>
    <n v="0.38"/>
  </r>
  <r>
    <n v="49472"/>
    <d v="2010-07-16T00:00:00"/>
    <d v="2010-07-21T00:00:00"/>
    <s v="July"/>
    <s v="2010"/>
    <n v="5"/>
    <b v="0"/>
    <s v="low"/>
    <n v="15"/>
    <n v="144.13999999999999"/>
    <n v="0.05"/>
    <s v="Regular Air"/>
    <n v="12.09"/>
    <n v="9.7799999999999994"/>
    <n v="1.99"/>
    <s v="Robert Barroso"/>
    <s v="Nova Scotia"/>
    <s v="Atlantic"/>
    <s v="Small Business"/>
    <s v="Technology"/>
    <s v="Computer Peripherals"/>
    <n v="0.43"/>
  </r>
  <r>
    <n v="49472"/>
    <d v="2010-07-16T00:00:00"/>
    <d v="2010-07-20T00:00:00"/>
    <s v="July"/>
    <s v="2010"/>
    <n v="4"/>
    <b v="0"/>
    <s v="low"/>
    <n v="9"/>
    <n v="30.65"/>
    <n v="0.03"/>
    <s v="Regular Air"/>
    <n v="0.08"/>
    <n v="3.29"/>
    <n v="1.35"/>
    <s v="Robert Barroso"/>
    <s v="Nova Scotia"/>
    <s v="Atlantic"/>
    <s v="Small Business"/>
    <s v="Office Supplies"/>
    <s v="Rubber Bands"/>
    <n v="0.4"/>
  </r>
  <r>
    <n v="49891"/>
    <d v="2009-09-12T00:00:00"/>
    <d v="2009-09-14T00:00:00"/>
    <s v="September"/>
    <s v="2009"/>
    <n v="2"/>
    <b v="0"/>
    <s v="Not Specified"/>
    <n v="40"/>
    <n v="259.83"/>
    <n v="0"/>
    <s v="Regular Air"/>
    <n v="80.73"/>
    <n v="5.98"/>
    <n v="1.49"/>
    <s v="Darrin Sayre"/>
    <s v="Nova Scotia"/>
    <s v="Atlantic"/>
    <s v="Consumer"/>
    <s v="Office Supplies"/>
    <s v="Binders and Binder Accessories"/>
    <n v="0.39"/>
  </r>
  <r>
    <n v="49984"/>
    <d v="2009-05-11T00:00:00"/>
    <d v="2009-05-15T00:00:00"/>
    <s v="May"/>
    <s v="2009"/>
    <n v="4"/>
    <b v="0"/>
    <s v="low"/>
    <n v="14"/>
    <n v="57.28"/>
    <n v="0.02"/>
    <s v="Regular Air"/>
    <n v="7.31"/>
    <n v="3.8"/>
    <n v="1.49"/>
    <s v="Sara Luxemburg"/>
    <s v="Nova Scotia"/>
    <s v="Atlantic"/>
    <s v="Small Business"/>
    <s v="Office Supplies"/>
    <s v="Binders and Binder Accessories"/>
    <n v="0.38"/>
  </r>
  <r>
    <n v="49984"/>
    <d v="2009-05-11T00:00:00"/>
    <d v="2009-05-11T00:00:00"/>
    <s v="May"/>
    <s v="2009"/>
    <n v="0"/>
    <s v="FREE DELIVERY"/>
    <s v="low"/>
    <n v="32"/>
    <n v="227.87"/>
    <n v="0.02"/>
    <s v="Regular Air"/>
    <n v="-130.61000000000001"/>
    <n v="6.48"/>
    <n v="8.4"/>
    <s v="Sara Luxemburg"/>
    <s v="Nova Scotia"/>
    <s v="Atlantic"/>
    <s v="Small Business"/>
    <s v="Office Supplies"/>
    <s v="Paper"/>
    <n v="0.37"/>
  </r>
  <r>
    <n v="50471"/>
    <d v="2012-01-03T00:00:00"/>
    <d v="2012-01-05T00:00:00"/>
    <s v="January"/>
    <s v="2012"/>
    <n v="2"/>
    <b v="0"/>
    <s v="low"/>
    <n v="25"/>
    <n v="5859.25"/>
    <n v="0.02"/>
    <s v="Delivery Truck"/>
    <n v="1358.53"/>
    <n v="226.67"/>
    <n v="28.16"/>
    <s v="Deborah Brumfield"/>
    <s v="Nova Scotia"/>
    <s v="Atlantic"/>
    <s v="Corporate"/>
    <s v="Furniture"/>
    <s v="Chairs &amp; Chairmats"/>
    <n v="0.59"/>
  </r>
  <r>
    <n v="51203"/>
    <d v="2011-12-21T00:00:00"/>
    <d v="2011-12-22T00:00:00"/>
    <s v="December"/>
    <s v="2011"/>
    <n v="1"/>
    <b v="0"/>
    <s v="High"/>
    <n v="49"/>
    <n v="26622.55"/>
    <n v="0.08"/>
    <s v="Delivery Truck"/>
    <n v="3146.22"/>
    <n v="550.98"/>
    <n v="45.7"/>
    <s v="Eleni McCrary"/>
    <s v="Nova Scotia"/>
    <s v="Atlantic"/>
    <s v="Home Office"/>
    <s v="Furniture"/>
    <s v="Tables"/>
    <n v="0.71"/>
  </r>
  <r>
    <n v="51233"/>
    <d v="2009-12-09T00:00:00"/>
    <d v="2009-12-09T00:00:00"/>
    <s v="December"/>
    <s v="2009"/>
    <n v="0"/>
    <s v="FREE DELIVERY"/>
    <s v="low"/>
    <n v="3"/>
    <n v="26.5"/>
    <n v="0.05"/>
    <s v="Regular Air"/>
    <n v="20.12"/>
    <n v="7.59"/>
    <n v="4"/>
    <s v="Eleni McCrary"/>
    <s v="Nova Scotia"/>
    <s v="Atlantic"/>
    <s v="Corporate"/>
    <s v="Furniture"/>
    <s v="Office Furnishings"/>
    <n v="0.42"/>
  </r>
  <r>
    <n v="52195"/>
    <d v="2011-10-26T00:00:00"/>
    <d v="2011-10-27T00:00:00"/>
    <s v="October"/>
    <s v="2011"/>
    <n v="1"/>
    <b v="0"/>
    <s v="Not Specified"/>
    <n v="19"/>
    <n v="267"/>
    <n v="0.09"/>
    <s v="Regular Air"/>
    <n v="-2.83"/>
    <n v="14.45"/>
    <n v="7.17"/>
    <s v="Alyssa Tate"/>
    <s v="Nova Scotia"/>
    <s v="Atlantic"/>
    <s v="Small Business"/>
    <s v="Office Supplies"/>
    <s v="Binders and Binder Accessories"/>
    <n v="0.38"/>
  </r>
  <r>
    <n v="53123"/>
    <d v="2009-08-31T00:00:00"/>
    <d v="2009-09-02T00:00:00"/>
    <s v="September"/>
    <s v="2009"/>
    <n v="2"/>
    <b v="0"/>
    <s v="Not Specified"/>
    <n v="25"/>
    <n v="265.75"/>
    <n v="0.06"/>
    <s v="Regular Air"/>
    <n v="14"/>
    <n v="10.98"/>
    <n v="5.14"/>
    <s v="Michael Kennedy"/>
    <s v="Nova Scotia"/>
    <s v="Atlantic"/>
    <s v="Corporate"/>
    <s v="Office Supplies"/>
    <s v="Binders and Binder Accessories"/>
    <n v="0.36"/>
  </r>
  <r>
    <n v="54533"/>
    <d v="2011-12-18T00:00:00"/>
    <d v="2011-12-19T00:00:00"/>
    <s v="December"/>
    <s v="2011"/>
    <n v="1"/>
    <b v="0"/>
    <s v="Medium"/>
    <n v="21"/>
    <n v="162.25"/>
    <n v="0.03"/>
    <s v="Regular Air"/>
    <n v="-42.72"/>
    <n v="7.1"/>
    <n v="6.05"/>
    <s v="Marc Crier"/>
    <s v="Nova Scotia"/>
    <s v="Atlantic"/>
    <s v="Corporate"/>
    <s v="Office Supplies"/>
    <s v="Binders and Binder Accessories"/>
    <n v="0.39"/>
  </r>
  <r>
    <n v="55139"/>
    <d v="2010-01-17T00:00:00"/>
    <d v="2010-01-18T00:00:00"/>
    <s v="January"/>
    <s v="2010"/>
    <n v="1"/>
    <b v="0"/>
    <s v="Not Specified"/>
    <n v="26"/>
    <n v="85.71"/>
    <n v="0.08"/>
    <s v="Regular Air"/>
    <n v="9.32"/>
    <n v="3.28"/>
    <n v="0.98"/>
    <s v="Bobby Elias"/>
    <s v="Nova Scotia"/>
    <s v="Atlantic"/>
    <s v="Small Business"/>
    <s v="Office Supplies"/>
    <s v="Pens &amp; Art Supplies"/>
    <n v="0.52"/>
  </r>
  <r>
    <n v="55392"/>
    <d v="2009-06-06T00:00:00"/>
    <d v="2009-06-08T00:00:00"/>
    <s v="June"/>
    <s v="2009"/>
    <n v="2"/>
    <b v="0"/>
    <s v="Critical"/>
    <n v="39"/>
    <n v="104.97"/>
    <n v="7.0000000000000007E-2"/>
    <s v="Regular Air"/>
    <n v="3.21"/>
    <n v="2.84"/>
    <n v="0.93"/>
    <s v="Christy Brittain"/>
    <s v="Nova Scotia"/>
    <s v="Atlantic"/>
    <s v="Consumer"/>
    <s v="Office Supplies"/>
    <s v="Pens &amp; Art Supplies"/>
    <n v="0.54"/>
  </r>
  <r>
    <n v="55616"/>
    <d v="2011-05-08T00:00:00"/>
    <d v="2011-05-09T00:00:00"/>
    <s v="May"/>
    <s v="2011"/>
    <n v="1"/>
    <b v="0"/>
    <s v="High"/>
    <n v="29"/>
    <n v="184.74"/>
    <n v="0"/>
    <s v="Regular Air"/>
    <n v="-102.25"/>
    <n v="5.98"/>
    <n v="4.38"/>
    <s v="Joni Wasserman"/>
    <s v="Nova Scotia"/>
    <s v="Atlantic"/>
    <s v="Consumer"/>
    <s v="Technology"/>
    <s v="Computer Peripherals"/>
    <n v="0.75"/>
  </r>
  <r>
    <n v="55909"/>
    <d v="2009-05-19T00:00:00"/>
    <d v="2009-05-23T00:00:00"/>
    <s v="May"/>
    <s v="2009"/>
    <n v="4"/>
    <b v="0"/>
    <s v="low"/>
    <n v="3"/>
    <n v="526.76"/>
    <n v="7.0000000000000007E-2"/>
    <s v="Regular Air"/>
    <n v="-93.83"/>
    <n v="172.99"/>
    <n v="19.989999999999998"/>
    <s v="Karen Ferguson"/>
    <s v="Nova Scotia"/>
    <s v="Atlantic"/>
    <s v="Home Office"/>
    <s v="Office Supplies"/>
    <s v="Binders and Binder Accessories"/>
    <n v="0.39"/>
  </r>
  <r>
    <n v="55938"/>
    <d v="2012-07-02T00:00:00"/>
    <d v="2012-07-03T00:00:00"/>
    <s v="July"/>
    <s v="2012"/>
    <n v="1"/>
    <b v="0"/>
    <s v="Not Specified"/>
    <n v="18"/>
    <n v="1769.9"/>
    <n v="0.05"/>
    <s v="Express Air"/>
    <n v="-468.89"/>
    <n v="95.99"/>
    <n v="35"/>
    <s v="Mark Haberlin"/>
    <s v="Nova Scotia"/>
    <s v="Atlantic"/>
    <s v="Small Business"/>
    <s v="Office Supplies"/>
    <s v="Storage &amp; Organization"/>
    <m/>
  </r>
  <r>
    <n v="56166"/>
    <d v="2010-08-04T00:00:00"/>
    <d v="2010-08-06T00:00:00"/>
    <s v="August"/>
    <s v="2010"/>
    <n v="2"/>
    <b v="0"/>
    <s v="Critical"/>
    <n v="45"/>
    <n v="615.67999999999995"/>
    <n v="0.08"/>
    <s v="Regular Air"/>
    <n v="-54.34"/>
    <n v="14.42"/>
    <n v="6.75"/>
    <s v="Nicole Brennan"/>
    <s v="Nova Scotia"/>
    <s v="Atlantic"/>
    <s v="Consumer"/>
    <s v="Office Supplies"/>
    <s v="Appliances"/>
    <n v="0.52"/>
  </r>
  <r>
    <n v="56515"/>
    <d v="2011-05-27T00:00:00"/>
    <d v="2011-05-28T00:00:00"/>
    <s v="May"/>
    <s v="2011"/>
    <n v="1"/>
    <b v="0"/>
    <s v="Medium"/>
    <n v="18"/>
    <n v="126.62"/>
    <n v="0.08"/>
    <s v="Express Air"/>
    <n v="60.79"/>
    <n v="6.3"/>
    <n v="0.5"/>
    <s v="Sara Luxemburg"/>
    <s v="Nova Scotia"/>
    <s v="Atlantic"/>
    <s v="Small Business"/>
    <s v="Office Supplies"/>
    <s v="Labels"/>
    <n v="0.39"/>
  </r>
  <r>
    <n v="56768"/>
    <d v="2011-07-27T00:00:00"/>
    <d v="2011-07-29T00:00:00"/>
    <s v="July"/>
    <s v="2011"/>
    <n v="2"/>
    <b v="0"/>
    <s v="Critical"/>
    <n v="37"/>
    <n v="111.39"/>
    <n v="0.02"/>
    <s v="Regular Air"/>
    <n v="20.059999999999999"/>
    <n v="2.88"/>
    <n v="0.7"/>
    <s v="Giulietta Dortch"/>
    <s v="Nova Scotia"/>
    <s v="Atlantic"/>
    <s v="Corporate"/>
    <s v="Office Supplies"/>
    <s v="Pens &amp; Art Supplies"/>
    <n v="0.56000000000000005"/>
  </r>
  <r>
    <n v="56900"/>
    <d v="2011-11-26T00:00:00"/>
    <d v="2011-11-28T00:00:00"/>
    <s v="November"/>
    <s v="2011"/>
    <n v="2"/>
    <b v="0"/>
    <s v="Not Specified"/>
    <n v="16"/>
    <n v="54.32"/>
    <n v="0.09"/>
    <s v="Regular Air"/>
    <n v="16.11"/>
    <n v="3.41"/>
    <n v="0.7"/>
    <s v="Bradley Talbott"/>
    <s v="Nova Scotia"/>
    <s v="Atlantic"/>
    <s v="Small Business"/>
    <s v="Office Supplies"/>
    <s v="Rubber Bands"/>
    <n v="0.37"/>
  </r>
  <r>
    <n v="57056"/>
    <d v="2012-11-08T00:00:00"/>
    <d v="2012-11-15T00:00:00"/>
    <s v="November"/>
    <s v="2012"/>
    <n v="7"/>
    <b v="0"/>
    <s v="low"/>
    <n v="29"/>
    <n v="2185.61"/>
    <n v="0.01"/>
    <s v="Delivery Truck"/>
    <n v="-2897.25"/>
    <n v="70.89"/>
    <n v="89.3"/>
    <s v="Bradley Talbott"/>
    <s v="Nova Scotia"/>
    <s v="Atlantic"/>
    <s v="Corporate"/>
    <s v="Furniture"/>
    <s v="Tables"/>
    <n v="0.72"/>
  </r>
  <r>
    <n v="58372"/>
    <d v="2011-04-02T00:00:00"/>
    <d v="2011-04-07T00:00:00"/>
    <s v="April"/>
    <s v="2011"/>
    <n v="5"/>
    <b v="0"/>
    <s v="low"/>
    <n v="48"/>
    <n v="184.1"/>
    <n v="0.04"/>
    <s v="Regular Air"/>
    <n v="43.2"/>
    <n v="3.98"/>
    <n v="0.7"/>
    <s v="Brian Stugart"/>
    <s v="Nova Scotia"/>
    <s v="Atlantic"/>
    <s v="Corporate"/>
    <s v="Office Supplies"/>
    <s v="Pens &amp; Art Supplies"/>
    <n v="0.52"/>
  </r>
  <r>
    <n v="59270"/>
    <d v="2010-01-11T00:00:00"/>
    <d v="2010-01-13T00:00:00"/>
    <s v="January"/>
    <s v="2010"/>
    <n v="2"/>
    <b v="0"/>
    <s v="High"/>
    <n v="48"/>
    <n v="25312"/>
    <n v="0.01"/>
    <s v="Delivery Truck"/>
    <n v="8788.81"/>
    <n v="517.48"/>
    <n v="16.63"/>
    <s v="Deborah Brumfield"/>
    <s v="Nova Scotia"/>
    <s v="Atlantic"/>
    <s v="Small Business"/>
    <s v="Technology"/>
    <s v="Office Machines"/>
    <n v="0.59"/>
  </r>
  <r>
    <n v="59270"/>
    <d v="2010-01-11T00:00:00"/>
    <d v="2010-01-12T00:00:00"/>
    <s v="January"/>
    <s v="2010"/>
    <n v="1"/>
    <b v="0"/>
    <s v="High"/>
    <n v="14"/>
    <n v="2138.63"/>
    <n v="0.01"/>
    <s v="Regular Air"/>
    <n v="453.03"/>
    <n v="142.86000000000001"/>
    <n v="19.989999999999998"/>
    <s v="Deborah Brumfield"/>
    <s v="Nova Scotia"/>
    <s v="Atlantic"/>
    <s v="Small Business"/>
    <s v="Office Supplies"/>
    <s v="Storage &amp; Organization"/>
    <n v="0.56000000000000005"/>
  </r>
  <r>
    <n v="59619"/>
    <d v="2010-02-13T00:00:00"/>
    <d v="2010-02-15T00:00:00"/>
    <s v="February"/>
    <s v="2010"/>
    <n v="2"/>
    <b v="0"/>
    <s v="Not Specified"/>
    <n v="12"/>
    <n v="76.040000000000006"/>
    <n v="0.04"/>
    <s v="Regular Air"/>
    <n v="-47.55"/>
    <n v="5.98"/>
    <n v="7.15"/>
    <s v="Maureen Gastineau"/>
    <s v="Nova Scotia"/>
    <s v="Atlantic"/>
    <s v="Consumer"/>
    <s v="Office Supplies"/>
    <s v="Paper"/>
    <n v="0.36"/>
  </r>
  <r>
    <n v="59781"/>
    <d v="2012-12-12T00:00:00"/>
    <d v="2012-12-13T00:00:00"/>
    <s v="December"/>
    <s v="2012"/>
    <n v="1"/>
    <b v="0"/>
    <s v="Not Specified"/>
    <n v="24"/>
    <n v="4408.2700000000004"/>
    <n v="0.04"/>
    <s v="Delivery Truck"/>
    <n v="329.28"/>
    <n v="180.98"/>
    <n v="30"/>
    <s v="Julia Barnett"/>
    <s v="Nova Scotia"/>
    <s v="Atlantic"/>
    <s v="Corporate"/>
    <s v="Furniture"/>
    <s v="Chairs &amp; Chairmats"/>
    <n v="0.69"/>
  </r>
  <r>
    <n v="132"/>
    <d v="2010-06-10T00:00:00"/>
    <d v="2010-06-13T00:00:00"/>
    <s v="June"/>
    <s v="2010"/>
    <n v="3"/>
    <b v="0"/>
    <s v="Medium"/>
    <n v="30"/>
    <n v="4011.65"/>
    <n v="0.05"/>
    <s v="Delivery Truck"/>
    <n v="-603.79999999999995"/>
    <n v="130.97999999999999"/>
    <n v="54.74"/>
    <s v="Emily Phan"/>
    <s v="Nova Scotia"/>
    <s v="Atlantic"/>
    <s v="Consumer"/>
    <s v="Furniture"/>
    <s v="Bookcases"/>
    <n v="0.69"/>
  </r>
  <r>
    <n v="258"/>
    <d v="2010-12-28T00:00:00"/>
    <d v="2010-12-30T00:00:00"/>
    <s v="December"/>
    <s v="2010"/>
    <n v="2"/>
    <b v="0"/>
    <s v="Critical"/>
    <n v="21"/>
    <n v="154.35"/>
    <n v="0"/>
    <s v="Regular Air"/>
    <n v="-91.14"/>
    <n v="6.48"/>
    <n v="8.74"/>
    <s v="Liz Willingham"/>
    <s v="Nova Scotia"/>
    <s v="Atlantic"/>
    <s v="Home Office"/>
    <s v="Office Supplies"/>
    <s v="Paper"/>
    <n v="0.36"/>
  </r>
  <r>
    <n v="258"/>
    <d v="2010-12-28T00:00:00"/>
    <d v="2010-12-29T00:00:00"/>
    <s v="December"/>
    <s v="2010"/>
    <n v="1"/>
    <b v="0"/>
    <s v="Critical"/>
    <n v="7"/>
    <n v="201.36"/>
    <n v="0"/>
    <s v="Delivery Truck"/>
    <n v="-284.39999999999998"/>
    <n v="20.98"/>
    <n v="53.03"/>
    <s v="Liz Willingham"/>
    <s v="Nova Scotia"/>
    <s v="Atlantic"/>
    <s v="Home Office"/>
    <s v="Office Supplies"/>
    <s v="Storage &amp; Organization"/>
    <n v="0.78"/>
  </r>
  <r>
    <n v="325"/>
    <d v="2010-10-16T00:00:00"/>
    <d v="2010-10-20T00:00:00"/>
    <s v="October"/>
    <s v="2010"/>
    <n v="4"/>
    <b v="0"/>
    <s v="low"/>
    <n v="9"/>
    <n v="884.12750000000005"/>
    <n v="0.06"/>
    <s v="Regular Air"/>
    <n v="-178.71"/>
    <n v="115.99"/>
    <n v="4.2300000000000004"/>
    <s v="Craig Yedwab"/>
    <s v="Nova Scotia"/>
    <s v="Atlantic"/>
    <s v="Corporate"/>
    <s v="Technology"/>
    <s v="Telephones and Communication"/>
    <n v="0.56000000000000005"/>
  </r>
  <r>
    <n v="1444"/>
    <d v="2009-12-05T00:00:00"/>
    <d v="2009-12-07T00:00:00"/>
    <s v="December"/>
    <s v="2009"/>
    <n v="2"/>
    <b v="0"/>
    <s v="Medium"/>
    <n v="32"/>
    <n v="21717.360000000001"/>
    <n v="0.06"/>
    <s v="Express Air"/>
    <n v="8249.86"/>
    <n v="699.99"/>
    <n v="24.49"/>
    <s v="Noel Staavos"/>
    <s v="Nova Scotia"/>
    <s v="Atlantic"/>
    <s v="Home Office"/>
    <s v="Technology"/>
    <s v="Copiers and Fax"/>
    <n v="0.41"/>
  </r>
  <r>
    <n v="2084"/>
    <d v="2010-03-16T00:00:00"/>
    <d v="2010-03-18T00:00:00"/>
    <s v="March"/>
    <s v="2010"/>
    <n v="2"/>
    <b v="0"/>
    <s v="High"/>
    <n v="16"/>
    <n v="692.73"/>
    <n v="0.01"/>
    <s v="Regular Air"/>
    <n v="94.97"/>
    <n v="40.99"/>
    <n v="17.48"/>
    <s v="Andy Reiter"/>
    <s v="Nova Scotia"/>
    <s v="Atlantic"/>
    <s v="Corporate"/>
    <s v="Office Supplies"/>
    <s v="Paper"/>
    <n v="0.36"/>
  </r>
  <r>
    <n v="3332"/>
    <d v="2009-11-04T00:00:00"/>
    <d v="2009-11-06T00:00:00"/>
    <s v="November"/>
    <s v="2009"/>
    <n v="2"/>
    <b v="0"/>
    <s v="Critical"/>
    <n v="6"/>
    <n v="22.19"/>
    <n v="0.01"/>
    <s v="Regular Air"/>
    <n v="-3.51"/>
    <n v="3.26"/>
    <n v="1.86"/>
    <s v="Ben Peterman"/>
    <s v="Nova Scotia"/>
    <s v="Atlantic"/>
    <s v="Corporate"/>
    <s v="Office Supplies"/>
    <s v="Pens &amp; Art Supplies"/>
    <n v="0.41"/>
  </r>
  <r>
    <n v="3397"/>
    <d v="2009-06-22T00:00:00"/>
    <d v="2009-06-24T00:00:00"/>
    <s v="June"/>
    <s v="2009"/>
    <n v="2"/>
    <b v="0"/>
    <s v="Medium"/>
    <n v="43"/>
    <n v="815.89"/>
    <n v="0.1"/>
    <s v="Regular Air"/>
    <n v="-20.25"/>
    <n v="19.98"/>
    <n v="4"/>
    <s v="Alex Grayson"/>
    <s v="Nova Scotia"/>
    <s v="Atlantic"/>
    <s v="Consumer"/>
    <s v="Technology"/>
    <s v="Computer Peripherals"/>
    <n v="0.68"/>
  </r>
  <r>
    <n v="3556"/>
    <d v="2012-09-22T00:00:00"/>
    <d v="2012-09-22T00:00:00"/>
    <s v="September"/>
    <s v="2012"/>
    <n v="0"/>
    <s v="FREE DELIVERY"/>
    <s v="Not Specified"/>
    <n v="41"/>
    <n v="4933.99"/>
    <n v="0.1"/>
    <s v="Regular Air"/>
    <n v="1161.8900000000001"/>
    <n v="128.24"/>
    <n v="12.65"/>
    <s v="George Zrebassa"/>
    <s v="Nova Scotia"/>
    <s v="Atlantic"/>
    <s v="Home Office"/>
    <s v="Furniture"/>
    <s v="Chairs &amp; Chairmats"/>
    <m/>
  </r>
  <r>
    <n v="3589"/>
    <d v="2009-05-25T00:00:00"/>
    <d v="2009-05-27T00:00:00"/>
    <s v="May"/>
    <s v="2009"/>
    <n v="2"/>
    <b v="0"/>
    <s v="High"/>
    <n v="23"/>
    <n v="72.930000000000007"/>
    <n v="0.01"/>
    <s v="Regular Air"/>
    <n v="28.55"/>
    <n v="3.15"/>
    <n v="0.49"/>
    <s v="Denise Leinenbach"/>
    <s v="Nova Scotia"/>
    <s v="Atlantic"/>
    <s v="Home Office"/>
    <s v="Office Supplies"/>
    <s v="Labels"/>
    <n v="0.37"/>
  </r>
  <r>
    <n v="3905"/>
    <d v="2010-12-20T00:00:00"/>
    <d v="2010-12-21T00:00:00"/>
    <s v="December"/>
    <s v="2010"/>
    <n v="1"/>
    <b v="0"/>
    <s v="Not Specified"/>
    <n v="42"/>
    <n v="2537.88"/>
    <n v="0.03"/>
    <s v="Delivery Truck"/>
    <n v="-377.25"/>
    <n v="60.89"/>
    <n v="32.409999999999997"/>
    <s v="Muhammed Lee"/>
    <s v="Nova Scotia"/>
    <s v="Atlantic"/>
    <s v="Consumer"/>
    <s v="Furniture"/>
    <s v="Chairs &amp; Chairmats"/>
    <n v="0.56000000000000005"/>
  </r>
  <r>
    <n v="4033"/>
    <d v="2010-06-01T00:00:00"/>
    <d v="2010-06-08T00:00:00"/>
    <s v="June"/>
    <s v="2010"/>
    <n v="7"/>
    <b v="0"/>
    <s v="low"/>
    <n v="38"/>
    <n v="19269.05"/>
    <n v="0"/>
    <s v="Delivery Truck"/>
    <n v="4127.79"/>
    <n v="500.98"/>
    <n v="41.44"/>
    <s v="Bill Tyler"/>
    <s v="Nova Scotia"/>
    <s v="Atlantic"/>
    <s v="Consumer"/>
    <s v="Furniture"/>
    <s v="Bookcases"/>
    <n v="0.66"/>
  </r>
  <r>
    <n v="4647"/>
    <d v="2009-05-13T00:00:00"/>
    <d v="2009-05-14T00:00:00"/>
    <s v="May"/>
    <s v="2009"/>
    <n v="1"/>
    <b v="0"/>
    <s v="Medium"/>
    <n v="33"/>
    <n v="1590.163"/>
    <n v="0.01"/>
    <s v="Regular Air"/>
    <n v="-57.54"/>
    <n v="55.99"/>
    <n v="5"/>
    <s v="Carlos Meador"/>
    <s v="Nova Scotia"/>
    <s v="Atlantic"/>
    <s v="Corporate"/>
    <s v="Technology"/>
    <s v="Telephones and Communication"/>
    <n v="0.8"/>
  </r>
  <r>
    <n v="4773"/>
    <d v="2011-12-22T00:00:00"/>
    <d v="2011-12-23T00:00:00"/>
    <s v="December"/>
    <s v="2011"/>
    <n v="1"/>
    <b v="0"/>
    <s v="Critical"/>
    <n v="26"/>
    <n v="311.38"/>
    <n v="0.06"/>
    <s v="Regular Air"/>
    <n v="34.119999999999997"/>
    <n v="11.58"/>
    <n v="5.72"/>
    <s v="Liz Willingham"/>
    <s v="Nova Scotia"/>
    <s v="Atlantic"/>
    <s v="Home Office"/>
    <s v="Office Supplies"/>
    <s v="Envelopes"/>
    <n v="0.35"/>
  </r>
  <r>
    <n v="5189"/>
    <d v="2010-11-25T00:00:00"/>
    <d v="2010-11-27T00:00:00"/>
    <s v="November"/>
    <s v="2010"/>
    <n v="2"/>
    <b v="0"/>
    <s v="low"/>
    <n v="8"/>
    <n v="24.72"/>
    <n v="0.06"/>
    <s v="Regular Air"/>
    <n v="-21.47"/>
    <n v="2.74"/>
    <n v="3.5"/>
    <s v="Evan Henry"/>
    <s v="Nova Scotia"/>
    <s v="Atlantic"/>
    <s v="Corporate"/>
    <s v="Office Supplies"/>
    <s v="Pens &amp; Art Supplies"/>
    <n v="0.57999999999999996"/>
  </r>
  <r>
    <n v="5510"/>
    <d v="2010-01-07T00:00:00"/>
    <d v="2010-01-10T00:00:00"/>
    <s v="January"/>
    <s v="2010"/>
    <n v="3"/>
    <b v="0"/>
    <s v="Medium"/>
    <n v="12"/>
    <n v="116.38"/>
    <n v="0.08"/>
    <s v="Regular Air"/>
    <n v="29.68"/>
    <n v="9.68"/>
    <n v="2.0299999999999998"/>
    <s v="Denise Leinenbach"/>
    <s v="Nova Scotia"/>
    <s v="Atlantic"/>
    <s v="Home Office"/>
    <s v="Office Supplies"/>
    <s v="Paper"/>
    <n v="0.37"/>
  </r>
  <r>
    <n v="6369"/>
    <d v="2009-12-19T00:00:00"/>
    <d v="2009-12-21T00:00:00"/>
    <s v="December"/>
    <s v="2009"/>
    <n v="2"/>
    <b v="0"/>
    <s v="High"/>
    <n v="30"/>
    <n v="14922.16"/>
    <n v="0.1"/>
    <s v="Delivery Truck"/>
    <n v="545.70000000000005"/>
    <n v="550.98"/>
    <n v="45.7"/>
    <s v="Denise Leinenbach"/>
    <s v="Nova Scotia"/>
    <s v="Atlantic"/>
    <s v="Corporate"/>
    <s v="Furniture"/>
    <s v="Tables"/>
    <n v="0.71"/>
  </r>
  <r>
    <n v="6373"/>
    <d v="2012-01-23T00:00:00"/>
    <d v="2012-01-24T00:00:00"/>
    <s v="January"/>
    <s v="2012"/>
    <n v="1"/>
    <b v="0"/>
    <s v="Not Specified"/>
    <n v="1"/>
    <n v="62.77"/>
    <n v="0.01"/>
    <s v="Regular Air"/>
    <n v="-36.840000000000003"/>
    <n v="60.97"/>
    <n v="4.5"/>
    <s v="Denise Leinenbach"/>
    <s v="Nova Scotia"/>
    <s v="Atlantic"/>
    <s v="Home Office"/>
    <s v="Office Supplies"/>
    <s v="Appliances"/>
    <n v="0.56000000000000005"/>
  </r>
  <r>
    <n v="6465"/>
    <d v="2011-08-12T00:00:00"/>
    <d v="2011-08-19T00:00:00"/>
    <s v="August"/>
    <s v="2011"/>
    <n v="7"/>
    <b v="0"/>
    <s v="low"/>
    <n v="36"/>
    <n v="240.14"/>
    <n v="0.06"/>
    <s v="Express Air"/>
    <n v="57.78"/>
    <n v="6.88"/>
    <n v="2"/>
    <s v="Alan Shonely"/>
    <s v="Nova Scotia"/>
    <s v="Atlantic"/>
    <s v="Small Business"/>
    <s v="Office Supplies"/>
    <s v="Paper"/>
    <n v="0.39"/>
  </r>
  <r>
    <n v="6885"/>
    <d v="2012-06-19T00:00:00"/>
    <d v="2012-06-19T00:00:00"/>
    <s v="June"/>
    <s v="2012"/>
    <n v="0"/>
    <s v="FREE DELIVERY"/>
    <s v="low"/>
    <n v="40"/>
    <n v="879.54"/>
    <n v="0.09"/>
    <s v="Regular Air"/>
    <n v="166.93"/>
    <n v="23.99"/>
    <n v="6.3"/>
    <s v="Damala Kotsonis"/>
    <s v="Nova Scotia"/>
    <s v="Atlantic"/>
    <s v="Corporate"/>
    <s v="Technology"/>
    <s v="Office Machines"/>
    <n v="0.38"/>
  </r>
  <r>
    <n v="7297"/>
    <d v="2009-09-14T00:00:00"/>
    <d v="2009-09-15T00:00:00"/>
    <s v="September"/>
    <s v="2009"/>
    <n v="1"/>
    <b v="0"/>
    <s v="High"/>
    <n v="4"/>
    <n v="1620.94"/>
    <n v="0.1"/>
    <s v="Delivery Truck"/>
    <n v="-969.05"/>
    <n v="400.98"/>
    <n v="76.37"/>
    <s v="Debra Catini"/>
    <s v="Nova Scotia"/>
    <s v="Atlantic"/>
    <s v="Small Business"/>
    <s v="Furniture"/>
    <s v="Tables"/>
    <n v="0.6"/>
  </r>
  <r>
    <n v="7367"/>
    <d v="2011-06-05T00:00:00"/>
    <d v="2011-06-10T00:00:00"/>
    <s v="June"/>
    <s v="2011"/>
    <n v="5"/>
    <b v="0"/>
    <s v="low"/>
    <n v="48"/>
    <n v="269.93"/>
    <n v="0.05"/>
    <s v="Express Air"/>
    <n v="119.64"/>
    <n v="5.43"/>
    <n v="0.95"/>
    <s v="Raymond Fair"/>
    <s v="Nova Scotia"/>
    <s v="Atlantic"/>
    <s v="Small Business"/>
    <s v="Office Supplies"/>
    <s v="Paper"/>
    <n v="0.36"/>
  </r>
  <r>
    <n v="7751"/>
    <d v="2012-12-23T00:00:00"/>
    <d v="2012-12-24T00:00:00"/>
    <s v="December"/>
    <s v="2012"/>
    <n v="1"/>
    <b v="0"/>
    <s v="Not Specified"/>
    <n v="45"/>
    <n v="4547.8999999999996"/>
    <n v="0.01"/>
    <s v="Delivery Truck"/>
    <n v="-768.14"/>
    <n v="95.98"/>
    <n v="58.2"/>
    <s v="Ann Blume"/>
    <s v="Nova Scotia"/>
    <s v="Atlantic"/>
    <s v="Corporate"/>
    <s v="Furniture"/>
    <s v="Chairs &amp; Chairmats"/>
    <n v="0.57999999999999996"/>
  </r>
  <r>
    <n v="8422"/>
    <d v="2009-04-14T00:00:00"/>
    <d v="2009-04-15T00:00:00"/>
    <s v="April"/>
    <s v="2009"/>
    <n v="1"/>
    <b v="0"/>
    <s v="Medium"/>
    <n v="18"/>
    <n v="4212.7520000000004"/>
    <n v="0.06"/>
    <s v="Delivery Truck"/>
    <n v="-715.78"/>
    <n v="296.18"/>
    <n v="54.12"/>
    <s v="Becky Martin"/>
    <s v="Nova Scotia"/>
    <s v="Atlantic"/>
    <s v="Home Office"/>
    <s v="Furniture"/>
    <s v="Tables"/>
    <n v="0.76"/>
  </r>
  <r>
    <n v="9062"/>
    <d v="2011-03-20T00:00:00"/>
    <d v="2011-03-21T00:00:00"/>
    <s v="March"/>
    <s v="2011"/>
    <n v="1"/>
    <b v="0"/>
    <s v="High"/>
    <n v="32"/>
    <n v="119.2"/>
    <n v="0.06"/>
    <s v="Regular Air"/>
    <n v="30.61"/>
    <n v="3.93"/>
    <n v="0.99"/>
    <s v="Eric Barreto"/>
    <s v="Nova Scotia"/>
    <s v="Atlantic"/>
    <s v="Consumer"/>
    <s v="Office Supplies"/>
    <s v="Rubber Bands"/>
    <n v="0.39"/>
  </r>
  <r>
    <n v="10209"/>
    <d v="2010-11-29T00:00:00"/>
    <d v="2010-12-01T00:00:00"/>
    <s v="December"/>
    <s v="2010"/>
    <n v="2"/>
    <b v="0"/>
    <s v="Medium"/>
    <n v="48"/>
    <n v="418.82"/>
    <n v="0.02"/>
    <s v="Regular Air"/>
    <n v="-60.21"/>
    <n v="8.6"/>
    <n v="6.19"/>
    <s v="Barry Franz"/>
    <s v="Nova Scotia"/>
    <s v="Atlantic"/>
    <s v="Corporate"/>
    <s v="Office Supplies"/>
    <s v="Binders and Binder Accessories"/>
    <n v="0.38"/>
  </r>
  <r>
    <n v="10245"/>
    <d v="2011-02-13T00:00:00"/>
    <d v="2011-02-15T00:00:00"/>
    <s v="February"/>
    <s v="2011"/>
    <n v="2"/>
    <b v="0"/>
    <s v="Medium"/>
    <n v="23"/>
    <n v="127.17"/>
    <n v="0.1"/>
    <s v="Regular Air"/>
    <n v="-108.13"/>
    <n v="5.53"/>
    <n v="6.98"/>
    <s v="Astrea Jones"/>
    <s v="Nova Scotia"/>
    <s v="Atlantic"/>
    <s v="Corporate"/>
    <s v="Office Supplies"/>
    <s v="Binders and Binder Accessories"/>
    <n v="0.39"/>
  </r>
  <r>
    <n v="11008"/>
    <d v="2009-02-24T00:00:00"/>
    <d v="2009-02-26T00:00:00"/>
    <s v="February"/>
    <s v="2009"/>
    <n v="2"/>
    <b v="0"/>
    <s v="Critical"/>
    <n v="17"/>
    <n v="2545.89"/>
    <n v="0.01"/>
    <s v="Regular Air"/>
    <n v="-321.51"/>
    <n v="138.13999999999999"/>
    <n v="35"/>
    <s v="Peter McVee"/>
    <s v="Nova Scotia"/>
    <s v="Atlantic"/>
    <s v="Small Business"/>
    <s v="Office Supplies"/>
    <s v="Storage &amp; Organization"/>
    <m/>
  </r>
  <r>
    <n v="11585"/>
    <d v="2009-03-15T00:00:00"/>
    <d v="2009-03-16T00:00:00"/>
    <s v="March"/>
    <s v="2009"/>
    <n v="1"/>
    <b v="0"/>
    <s v="Medium"/>
    <n v="17"/>
    <n v="281.83999999999997"/>
    <n v="0.1"/>
    <s v="Regular Air"/>
    <n v="-99.55"/>
    <n v="17.98"/>
    <n v="4"/>
    <s v="Chuck Sachs"/>
    <s v="Nova Scotia"/>
    <s v="Atlantic"/>
    <s v="Consumer"/>
    <s v="Technology"/>
    <s v="Computer Peripherals"/>
    <n v="0.79"/>
  </r>
  <r>
    <n v="13472"/>
    <d v="2011-10-26T00:00:00"/>
    <d v="2011-10-27T00:00:00"/>
    <s v="October"/>
    <s v="2011"/>
    <n v="1"/>
    <b v="0"/>
    <s v="Critical"/>
    <n v="26"/>
    <n v="106.03"/>
    <n v="0.09"/>
    <s v="Regular Air"/>
    <n v="42.89"/>
    <n v="4.13"/>
    <n v="0.5"/>
    <s v="Corey Catlett"/>
    <s v="Nova Scotia"/>
    <s v="Atlantic"/>
    <s v="Home Office"/>
    <s v="Office Supplies"/>
    <s v="Labels"/>
    <n v="0.39"/>
  </r>
  <r>
    <n v="14114"/>
    <d v="2009-04-06T00:00:00"/>
    <d v="2009-04-06T00:00:00"/>
    <s v="April"/>
    <s v="2009"/>
    <n v="0"/>
    <s v="FREE DELIVERY"/>
    <s v="Critical"/>
    <n v="29"/>
    <n v="65.16"/>
    <n v="0.03"/>
    <s v="Regular Air"/>
    <n v="-7.04"/>
    <n v="2.1800000000000002"/>
    <n v="1.38"/>
    <s v="Dave Poirier"/>
    <s v="Nova Scotia"/>
    <s v="Atlantic"/>
    <s v="Small Business"/>
    <s v="Office Supplies"/>
    <s v="Rubber Bands"/>
    <n v="0.44"/>
  </r>
  <r>
    <n v="14727"/>
    <d v="2012-07-19T00:00:00"/>
    <d v="2012-07-20T00:00:00"/>
    <s v="July"/>
    <s v="2012"/>
    <n v="1"/>
    <b v="0"/>
    <s v="Medium"/>
    <n v="33"/>
    <n v="2269.41"/>
    <n v="0.05"/>
    <s v="Regular Air"/>
    <n v="630.17999999999995"/>
    <n v="70.97"/>
    <n v="3.5"/>
    <s v="Bobby Trafton"/>
    <s v="Nova Scotia"/>
    <s v="Atlantic"/>
    <s v="Small Business"/>
    <s v="Office Supplies"/>
    <s v="Appliances"/>
    <n v="0.59"/>
  </r>
  <r>
    <n v="15399"/>
    <d v="2012-05-13T00:00:00"/>
    <d v="2012-05-14T00:00:00"/>
    <s v="May"/>
    <s v="2012"/>
    <n v="1"/>
    <b v="0"/>
    <s v="Critical"/>
    <n v="46"/>
    <n v="2514.5124999999998"/>
    <n v="0.04"/>
    <s v="Express Air"/>
    <n v="601.65"/>
    <n v="65.989999999999995"/>
    <n v="4.99"/>
    <s v="Benjamin Venier"/>
    <s v="Nova Scotia"/>
    <s v="Atlantic"/>
    <s v="Small Business"/>
    <s v="Technology"/>
    <s v="Telephones and Communication"/>
    <n v="0.56999999999999995"/>
  </r>
  <r>
    <n v="15619"/>
    <d v="2011-06-28T00:00:00"/>
    <d v="2011-07-05T00:00:00"/>
    <s v="July"/>
    <s v="2011"/>
    <n v="7"/>
    <b v="0"/>
    <s v="low"/>
    <n v="9"/>
    <n v="1425.21"/>
    <n v="0.1"/>
    <s v="Delivery Truck"/>
    <n v="-65.02"/>
    <n v="160.97999999999999"/>
    <n v="30"/>
    <s v="Tony Molinari"/>
    <s v="Nova Scotia"/>
    <s v="Atlantic"/>
    <s v="Corporate"/>
    <s v="Furniture"/>
    <s v="Chairs &amp; Chairmats"/>
    <n v="0.62"/>
  </r>
  <r>
    <n v="16194"/>
    <d v="2010-10-07T00:00:00"/>
    <d v="2010-10-09T00:00:00"/>
    <s v="October"/>
    <s v="2010"/>
    <n v="2"/>
    <b v="0"/>
    <s v="Not Specified"/>
    <n v="24"/>
    <n v="2435.5135"/>
    <n v="0.08"/>
    <s v="Regular Air"/>
    <n v="315.49"/>
    <n v="125.99"/>
    <n v="4.2"/>
    <s v="Benjamin Venier"/>
    <s v="Nova Scotia"/>
    <s v="Atlantic"/>
    <s v="Small Business"/>
    <s v="Technology"/>
    <s v="Telephones and Communication"/>
    <n v="0.59"/>
  </r>
  <r>
    <n v="16229"/>
    <d v="2009-03-29T00:00:00"/>
    <d v="2009-03-31T00:00:00"/>
    <s v="March"/>
    <s v="2009"/>
    <n v="2"/>
    <b v="0"/>
    <s v="High"/>
    <n v="19"/>
    <n v="568.74350000000004"/>
    <n v="0.05"/>
    <s v="Regular Air"/>
    <n v="143.79"/>
    <n v="35.99"/>
    <n v="3.3"/>
    <s v="Nora Paige"/>
    <s v="Nova Scotia"/>
    <s v="Atlantic"/>
    <s v="Small Business"/>
    <s v="Technology"/>
    <s v="Telephones and Communication"/>
    <n v="0.39"/>
  </r>
  <r>
    <n v="16231"/>
    <d v="2012-09-04T00:00:00"/>
    <d v="2012-09-09T00:00:00"/>
    <s v="September"/>
    <s v="2012"/>
    <n v="5"/>
    <b v="0"/>
    <s v="low"/>
    <n v="20"/>
    <n v="2506.38"/>
    <n v="7.0000000000000007E-2"/>
    <s v="Delivery Truck"/>
    <n v="-500.46"/>
    <n v="124.49"/>
    <n v="51.94"/>
    <s v="Nora Paige"/>
    <s v="Nova Scotia"/>
    <s v="Atlantic"/>
    <s v="Consumer"/>
    <s v="Furniture"/>
    <s v="Tables"/>
    <n v="0.63"/>
  </r>
  <r>
    <n v="16674"/>
    <d v="2011-04-29T00:00:00"/>
    <d v="2011-05-06T00:00:00"/>
    <s v="May"/>
    <s v="2011"/>
    <n v="7"/>
    <b v="0"/>
    <s v="low"/>
    <n v="49"/>
    <n v="1959.43"/>
    <n v="0.09"/>
    <s v="Regular Air"/>
    <n v="467.72"/>
    <n v="42.98"/>
    <n v="4.62"/>
    <s v="Robert Barroso"/>
    <s v="Nova Scotia"/>
    <s v="Atlantic"/>
    <s v="Small Business"/>
    <s v="Office Supplies"/>
    <s v="Appliances"/>
    <n v="0.56000000000000005"/>
  </r>
  <r>
    <n v="16674"/>
    <d v="2011-04-29T00:00:00"/>
    <d v="2011-05-08T00:00:00"/>
    <s v="May"/>
    <s v="2011"/>
    <n v="9"/>
    <b v="0"/>
    <s v="low"/>
    <n v="39"/>
    <n v="14072.64"/>
    <n v="0.02"/>
    <s v="Delivery Truck"/>
    <n v="2177.54"/>
    <n v="355.98"/>
    <n v="58.92"/>
    <s v="Robert Barroso"/>
    <s v="Nova Scotia"/>
    <s v="Atlantic"/>
    <s v="Small Business"/>
    <s v="Furniture"/>
    <s v="Chairs &amp; Chairmats"/>
    <n v="0.64"/>
  </r>
  <r>
    <n v="16710"/>
    <d v="2011-04-24T00:00:00"/>
    <d v="2011-04-26T00:00:00"/>
    <s v="April"/>
    <s v="2011"/>
    <n v="2"/>
    <b v="0"/>
    <s v="High"/>
    <n v="47"/>
    <n v="5549.79"/>
    <n v="0.09"/>
    <s v="Delivery Truck"/>
    <n v="1300.8"/>
    <n v="145.44999999999999"/>
    <n v="17.850000000000001"/>
    <s v="Alex Grayson"/>
    <s v="Nova Scotia"/>
    <s v="Atlantic"/>
    <s v="Consumer"/>
    <s v="Technology"/>
    <s v="Office Machines"/>
    <n v="0.56000000000000005"/>
  </r>
  <r>
    <n v="17408"/>
    <d v="2009-05-27T00:00:00"/>
    <d v="2009-05-29T00:00:00"/>
    <s v="May"/>
    <s v="2009"/>
    <n v="2"/>
    <b v="0"/>
    <s v="Not Specified"/>
    <n v="41"/>
    <n v="728.12699999999995"/>
    <n v="0.02"/>
    <s v="Regular Air"/>
    <n v="49.79"/>
    <n v="20.99"/>
    <n v="4.8099999999999996"/>
    <s v="Berenike Kampe"/>
    <s v="Nova Scotia"/>
    <s v="Atlantic"/>
    <s v="Corporate"/>
    <s v="Technology"/>
    <s v="Telephones and Communication"/>
    <n v="0.57999999999999996"/>
  </r>
  <r>
    <n v="17698"/>
    <d v="2012-05-13T00:00:00"/>
    <d v="2012-05-15T00:00:00"/>
    <s v="May"/>
    <s v="2012"/>
    <n v="2"/>
    <b v="0"/>
    <s v="High"/>
    <n v="22"/>
    <n v="1118.2515000000001"/>
    <n v="0.1"/>
    <s v="Regular Air"/>
    <n v="-59.59"/>
    <n v="65.989999999999995"/>
    <n v="8.99"/>
    <s v="Michael Kennedy"/>
    <s v="Nova Scotia"/>
    <s v="Atlantic"/>
    <s v="Corporate"/>
    <s v="Technology"/>
    <s v="Telephones and Communication"/>
    <n v="0.57999999999999996"/>
  </r>
  <r>
    <n v="17698"/>
    <d v="2012-05-13T00:00:00"/>
    <d v="2012-05-14T00:00:00"/>
    <s v="May"/>
    <s v="2012"/>
    <n v="1"/>
    <b v="0"/>
    <s v="High"/>
    <n v="40"/>
    <n v="609.4"/>
    <n v="0.04"/>
    <s v="Regular Air"/>
    <n v="-89.23"/>
    <n v="15.28"/>
    <n v="10.91"/>
    <s v="Michael Kennedy"/>
    <s v="Nova Scotia"/>
    <s v="Atlantic"/>
    <s v="Corporate"/>
    <s v="Office Supplies"/>
    <s v="Binders and Binder Accessories"/>
    <n v="0.36"/>
  </r>
  <r>
    <n v="18534"/>
    <d v="2011-12-30T00:00:00"/>
    <d v="2011-12-30T00:00:00"/>
    <s v="December"/>
    <s v="2011"/>
    <n v="0"/>
    <s v="FREE DELIVERY"/>
    <s v="low"/>
    <n v="36"/>
    <n v="282.58"/>
    <n v="0.1"/>
    <s v="Express Air"/>
    <n v="21.68"/>
    <n v="8.33"/>
    <n v="1.99"/>
    <s v="Tracy Poddar"/>
    <s v="Nova Scotia"/>
    <s v="Atlantic"/>
    <s v="Corporate"/>
    <s v="Technology"/>
    <s v="Computer Peripherals"/>
    <n v="0.52"/>
  </r>
  <r>
    <n v="18951"/>
    <d v="2011-06-29T00:00:00"/>
    <d v="2011-06-30T00:00:00"/>
    <s v="June"/>
    <s v="2011"/>
    <n v="1"/>
    <b v="0"/>
    <s v="Critical"/>
    <n v="16"/>
    <n v="61.5"/>
    <n v="0.09"/>
    <s v="Regular Air"/>
    <n v="-16.27"/>
    <n v="3.98"/>
    <n v="2.97"/>
    <s v="Astrea Jones"/>
    <s v="Nova Scotia"/>
    <s v="Atlantic"/>
    <s v="Corporate"/>
    <s v="Office Supplies"/>
    <s v="Paper"/>
    <n v="0.35"/>
  </r>
  <r>
    <n v="18951"/>
    <d v="2011-06-29T00:00:00"/>
    <d v="2011-07-01T00:00:00"/>
    <s v="July"/>
    <s v="2011"/>
    <n v="2"/>
    <b v="0"/>
    <s v="Critical"/>
    <n v="10"/>
    <n v="324.3175"/>
    <n v="0.03"/>
    <s v="Express Air"/>
    <n v="-169.74"/>
    <n v="35.99"/>
    <n v="5"/>
    <s v="Astrea Jones"/>
    <s v="Nova Scotia"/>
    <s v="Atlantic"/>
    <s v="Corporate"/>
    <s v="Technology"/>
    <s v="Telephones and Communication"/>
    <n v="0.85"/>
  </r>
  <r>
    <n v="19174"/>
    <d v="2010-07-16T00:00:00"/>
    <d v="2010-07-18T00:00:00"/>
    <s v="July"/>
    <s v="2010"/>
    <n v="2"/>
    <b v="0"/>
    <s v="Medium"/>
    <n v="49"/>
    <n v="214.62"/>
    <n v="0.05"/>
    <s v="Regular Air"/>
    <n v="-151.41999999999999"/>
    <n v="4.24"/>
    <n v="5.41"/>
    <s v="Fred McMath"/>
    <s v="Nova Scotia"/>
    <s v="Atlantic"/>
    <s v="Small Business"/>
    <s v="Office Supplies"/>
    <s v="Binders and Binder Accessories"/>
    <n v="0.35"/>
  </r>
  <r>
    <n v="20098"/>
    <d v="2011-12-08T00:00:00"/>
    <d v="2011-12-08T00:00:00"/>
    <s v="December"/>
    <s v="2011"/>
    <n v="0"/>
    <s v="FREE DELIVERY"/>
    <s v="Medium"/>
    <n v="8"/>
    <n v="194.11"/>
    <n v="0.03"/>
    <s v="Regular Air"/>
    <n v="87.66"/>
    <n v="22.72"/>
    <n v="8.99"/>
    <s v="Chuck Sachs"/>
    <s v="Nova Scotia"/>
    <s v="Atlantic"/>
    <s v="Consumer"/>
    <s v="Furniture"/>
    <s v="Office Furnishings"/>
    <n v="0.44"/>
  </r>
  <r>
    <n v="21319"/>
    <d v="2010-04-29T00:00:00"/>
    <d v="2010-05-02T00:00:00"/>
    <s v="May"/>
    <s v="2010"/>
    <n v="3"/>
    <b v="0"/>
    <s v="Medium"/>
    <n v="11"/>
    <n v="167.53"/>
    <n v="0.03"/>
    <s v="Regular Air"/>
    <n v="-40.94"/>
    <n v="14.98"/>
    <n v="7.69"/>
    <s v="Chuck Sachs"/>
    <s v="Nova Scotia"/>
    <s v="Atlantic"/>
    <s v="Consumer"/>
    <s v="Office Supplies"/>
    <s v="Storage &amp; Organization"/>
    <n v="0.56999999999999995"/>
  </r>
  <r>
    <n v="21319"/>
    <d v="2010-04-29T00:00:00"/>
    <d v="2010-04-30T00:00:00"/>
    <s v="April"/>
    <s v="2010"/>
    <n v="1"/>
    <b v="0"/>
    <s v="Medium"/>
    <n v="42"/>
    <n v="1060.3399999999999"/>
    <n v="0.04"/>
    <s v="Delivery Truck"/>
    <n v="-174.94"/>
    <n v="23.99"/>
    <n v="15.68"/>
    <s v="Chuck Sachs"/>
    <s v="Nova Scotia"/>
    <s v="Atlantic"/>
    <s v="Consumer"/>
    <s v="Furniture"/>
    <s v="Office Furnishings"/>
    <n v="0.62"/>
  </r>
  <r>
    <n v="22115"/>
    <d v="2010-06-15T00:00:00"/>
    <d v="2010-06-15T00:00:00"/>
    <s v="June"/>
    <s v="2010"/>
    <n v="0"/>
    <s v="FREE DELIVERY"/>
    <s v="low"/>
    <n v="5"/>
    <n v="751.94"/>
    <n v="0.02"/>
    <s v="Delivery Truck"/>
    <n v="-283.94"/>
    <n v="145.44999999999999"/>
    <n v="17.850000000000001"/>
    <s v="Eric Barreto"/>
    <s v="Nova Scotia"/>
    <s v="Atlantic"/>
    <s v="Consumer"/>
    <s v="Technology"/>
    <s v="Office Machines"/>
    <n v="0.56000000000000005"/>
  </r>
  <r>
    <n v="22149"/>
    <d v="2011-09-23T00:00:00"/>
    <d v="2011-09-28T00:00:00"/>
    <s v="September"/>
    <s v="2011"/>
    <n v="5"/>
    <b v="0"/>
    <s v="low"/>
    <n v="17"/>
    <n v="48.24"/>
    <n v="0.09"/>
    <s v="Regular Air"/>
    <n v="-1.62"/>
    <n v="2.88"/>
    <n v="1.01"/>
    <s v="Bobby Trafton"/>
    <s v="Nova Scotia"/>
    <s v="Atlantic"/>
    <s v="Small Business"/>
    <s v="Office Supplies"/>
    <s v="Pens &amp; Art Supplies"/>
    <n v="0.55000000000000004"/>
  </r>
  <r>
    <n v="22338"/>
    <d v="2010-05-14T00:00:00"/>
    <d v="2010-05-15T00:00:00"/>
    <s v="May"/>
    <s v="2010"/>
    <n v="1"/>
    <b v="0"/>
    <s v="Medium"/>
    <n v="36"/>
    <n v="200.08"/>
    <n v="0.05"/>
    <s v="Regular Air"/>
    <n v="-62.97"/>
    <n v="5.28"/>
    <n v="5.0599999999999996"/>
    <s v="Bill Tyler"/>
    <s v="Nova Scotia"/>
    <s v="Atlantic"/>
    <s v="Consumer"/>
    <s v="Office Supplies"/>
    <s v="Paper"/>
    <n v="0.37"/>
  </r>
  <r>
    <n v="22627"/>
    <d v="2010-04-03T00:00:00"/>
    <d v="2010-04-08T00:00:00"/>
    <s v="April"/>
    <s v="2010"/>
    <n v="5"/>
    <b v="0"/>
    <s v="low"/>
    <n v="33"/>
    <n v="1934.6"/>
    <n v="0.09"/>
    <s v="Regular Air"/>
    <n v="614.03"/>
    <n v="63.94"/>
    <n v="14.48"/>
    <s v="Bill Shonely"/>
    <s v="Nova Scotia"/>
    <s v="Atlantic"/>
    <s v="Small Business"/>
    <s v="Furniture"/>
    <s v="Office Furnishings"/>
    <n v="0.46"/>
  </r>
  <r>
    <n v="22820"/>
    <d v="2010-08-17T00:00:00"/>
    <d v="2010-08-20T00:00:00"/>
    <s v="August"/>
    <s v="2010"/>
    <n v="3"/>
    <b v="0"/>
    <s v="High"/>
    <n v="18"/>
    <n v="144.84"/>
    <n v="0"/>
    <s v="Regular Air"/>
    <n v="21.49"/>
    <n v="7.89"/>
    <n v="2.82"/>
    <s v="Craig Yedwab"/>
    <s v="Nova Scotia"/>
    <s v="Atlantic"/>
    <s v="Consumer"/>
    <s v="Office Supplies"/>
    <s v="Rubber Bands"/>
    <n v="0.4"/>
  </r>
  <r>
    <n v="22880"/>
    <d v="2010-05-30T00:00:00"/>
    <d v="2010-06-02T00:00:00"/>
    <s v="June"/>
    <s v="2010"/>
    <n v="3"/>
    <b v="0"/>
    <s v="Medium"/>
    <n v="13"/>
    <n v="24.96"/>
    <n v="0.01"/>
    <s v="Regular Air"/>
    <n v="-20.68"/>
    <n v="1.7"/>
    <n v="1.99"/>
    <s v="Bradley Talbott"/>
    <s v="Nova Scotia"/>
    <s v="Atlantic"/>
    <s v="Small Business"/>
    <s v="Technology"/>
    <s v="Computer Peripherals"/>
    <n v="0.51"/>
  </r>
  <r>
    <n v="23078"/>
    <d v="2011-09-15T00:00:00"/>
    <d v="2011-09-17T00:00:00"/>
    <s v="September"/>
    <s v="2011"/>
    <n v="2"/>
    <b v="0"/>
    <s v="Medium"/>
    <n v="39"/>
    <n v="577.95000000000005"/>
    <n v="7.0000000000000007E-2"/>
    <s v="Regular Air"/>
    <n v="-86.43"/>
    <n v="15.73"/>
    <n v="7.42"/>
    <s v="Jay Fine"/>
    <s v="Nova Scotia"/>
    <s v="Atlantic"/>
    <s v="Consumer"/>
    <s v="Office Supplies"/>
    <s v="Scissors, Rulers and Trimmers"/>
    <n v="0.56000000000000005"/>
  </r>
  <r>
    <n v="23268"/>
    <d v="2012-01-16T00:00:00"/>
    <d v="2012-01-18T00:00:00"/>
    <s v="January"/>
    <s v="2012"/>
    <n v="2"/>
    <b v="0"/>
    <s v="High"/>
    <n v="5"/>
    <n v="255.31"/>
    <n v="0.02"/>
    <s v="Regular Air"/>
    <n v="41.41"/>
    <n v="48.04"/>
    <n v="5.79"/>
    <s v="Pierre Wener"/>
    <s v="Nova Scotia"/>
    <s v="Atlantic"/>
    <s v="Home Office"/>
    <s v="Office Supplies"/>
    <s v="Paper"/>
    <n v="0.37"/>
  </r>
  <r>
    <n v="24003"/>
    <d v="2009-10-31T00:00:00"/>
    <d v="2009-11-02T00:00:00"/>
    <s v="November"/>
    <s v="2009"/>
    <n v="2"/>
    <b v="0"/>
    <s v="Critical"/>
    <n v="4"/>
    <n v="129.78649999999999"/>
    <n v="0.05"/>
    <s v="Express Air"/>
    <n v="-116.51"/>
    <n v="35.99"/>
    <n v="5.99"/>
    <s v="Dan Campbell"/>
    <s v="Nova Scotia"/>
    <s v="Atlantic"/>
    <s v="Corporate"/>
    <s v="Technology"/>
    <s v="Telephones and Communication"/>
    <n v="0.38"/>
  </r>
  <r>
    <n v="24102"/>
    <d v="2010-11-30T00:00:00"/>
    <d v="2010-12-01T00:00:00"/>
    <s v="December"/>
    <s v="2010"/>
    <n v="1"/>
    <b v="0"/>
    <s v="Critical"/>
    <n v="50"/>
    <n v="1844.26"/>
    <n v="0.03"/>
    <s v="Regular Air"/>
    <n v="47.58"/>
    <n v="37.76"/>
    <n v="12.9"/>
    <s v="Fred McMath"/>
    <s v="Nova Scotia"/>
    <s v="Atlantic"/>
    <s v="Small Business"/>
    <s v="Office Supplies"/>
    <s v="Storage &amp; Organization"/>
    <n v="0.56999999999999995"/>
  </r>
  <r>
    <n v="24422"/>
    <d v="2011-12-29T00:00:00"/>
    <d v="2011-12-31T00:00:00"/>
    <s v="December"/>
    <s v="2011"/>
    <n v="2"/>
    <b v="0"/>
    <s v="Critical"/>
    <n v="20"/>
    <n v="3467.28"/>
    <n v="0.06"/>
    <s v="Delivery Truck"/>
    <n v="-433.29"/>
    <n v="179.29"/>
    <n v="29.21"/>
    <s v="Craig Yedwab"/>
    <s v="Nova Scotia"/>
    <s v="Atlantic"/>
    <s v="Corporate"/>
    <s v="Furniture"/>
    <s v="Tables"/>
    <n v="0.76"/>
  </r>
  <r>
    <n v="24644"/>
    <d v="2009-07-28T00:00:00"/>
    <d v="2009-07-29T00:00:00"/>
    <s v="July"/>
    <s v="2009"/>
    <n v="1"/>
    <b v="0"/>
    <s v="Critical"/>
    <n v="46"/>
    <n v="5897.47"/>
    <n v="0"/>
    <s v="Delivery Truck"/>
    <n v="-1764.29"/>
    <n v="122.99"/>
    <n v="70.2"/>
    <s v="Tony Molinari"/>
    <s v="Nova Scotia"/>
    <s v="Atlantic"/>
    <s v="Corporate"/>
    <s v="Furniture"/>
    <s v="Chairs &amp; Chairmats"/>
    <n v="0.74"/>
  </r>
  <r>
    <n v="26401"/>
    <d v="2010-10-13T00:00:00"/>
    <d v="2010-10-15T00:00:00"/>
    <s v="October"/>
    <s v="2010"/>
    <n v="2"/>
    <b v="0"/>
    <s v="Medium"/>
    <n v="1"/>
    <n v="415"/>
    <n v="7.0000000000000007E-2"/>
    <s v="Regular Air"/>
    <n v="-199.31"/>
    <n v="420.98"/>
    <n v="19.989999999999998"/>
    <s v="Dave Poirier"/>
    <s v="Nova Scotia"/>
    <s v="Atlantic"/>
    <s v="Small Business"/>
    <s v="Office Supplies"/>
    <s v="Binders and Binder Accessories"/>
    <n v="0.35"/>
  </r>
  <r>
    <n v="27938"/>
    <d v="2009-05-05T00:00:00"/>
    <d v="2009-05-05T00:00:00"/>
    <s v="May"/>
    <s v="2009"/>
    <n v="0"/>
    <s v="FREE DELIVERY"/>
    <s v="Medium"/>
    <n v="40"/>
    <n v="1233.51"/>
    <n v="0.05"/>
    <s v="Regular Air"/>
    <n v="308.67"/>
    <n v="30.98"/>
    <n v="9.18"/>
    <s v="Noel Staavos"/>
    <s v="Nova Scotia"/>
    <s v="Atlantic"/>
    <s v="Home Office"/>
    <s v="Office Supplies"/>
    <s v="Paper"/>
    <n v="0.4"/>
  </r>
  <r>
    <n v="28515"/>
    <d v="2010-06-30T00:00:00"/>
    <d v="2010-07-02T00:00:00"/>
    <s v="July"/>
    <s v="2010"/>
    <n v="2"/>
    <b v="0"/>
    <s v="High"/>
    <n v="48"/>
    <n v="379.78"/>
    <n v="0.1"/>
    <s v="Regular Air"/>
    <n v="-71.59"/>
    <n v="8.32"/>
    <n v="2.38"/>
    <s v="Frank Atkinson"/>
    <s v="Nova Scotia"/>
    <s v="Atlantic"/>
    <s v="Corporate"/>
    <s v="Technology"/>
    <s v="Computer Peripherals"/>
    <n v="0.74"/>
  </r>
  <r>
    <n v="29280"/>
    <d v="2012-03-28T00:00:00"/>
    <d v="2012-03-29T00:00:00"/>
    <s v="March"/>
    <s v="2012"/>
    <n v="1"/>
    <b v="0"/>
    <s v="Medium"/>
    <n v="30"/>
    <n v="856.34"/>
    <n v="0.06"/>
    <s v="Regular Air"/>
    <n v="248.91"/>
    <n v="28.38"/>
    <n v="1.99"/>
    <s v="Bill Shonely"/>
    <s v="Nova Scotia"/>
    <s v="Atlantic"/>
    <s v="Small Business"/>
    <s v="Technology"/>
    <s v="Computer Peripherals"/>
    <n v="0.51"/>
  </r>
  <r>
    <n v="29346"/>
    <d v="2009-08-16T00:00:00"/>
    <d v="2009-08-20T00:00:00"/>
    <s v="August"/>
    <s v="2009"/>
    <n v="4"/>
    <b v="0"/>
    <s v="low"/>
    <n v="2"/>
    <n v="29.06"/>
    <n v="0.1"/>
    <s v="Regular Air"/>
    <n v="-16.149999999999999"/>
    <n v="11.58"/>
    <n v="6.97"/>
    <s v="Janet Martin"/>
    <s v="Nova Scotia"/>
    <s v="Atlantic"/>
    <s v="Corporate"/>
    <s v="Office Supplies"/>
    <s v="Envelopes"/>
    <n v="0.35"/>
  </r>
  <r>
    <n v="29349"/>
    <d v="2010-06-10T00:00:00"/>
    <d v="2010-06-12T00:00:00"/>
    <s v="June"/>
    <s v="2010"/>
    <n v="2"/>
    <b v="0"/>
    <s v="High"/>
    <n v="46"/>
    <n v="2526.54"/>
    <n v="0.04"/>
    <s v="Regular Air"/>
    <n v="772.11"/>
    <n v="65.989999999999995"/>
    <n v="2.5"/>
    <s v="Bobby Trafton"/>
    <s v="Nova Scotia"/>
    <s v="Atlantic"/>
    <s v="Small Business"/>
    <s v="Technology"/>
    <s v="Telephones and Communication"/>
    <n v="0.55000000000000004"/>
  </r>
  <r>
    <n v="29473"/>
    <d v="2012-02-15T00:00:00"/>
    <d v="2012-02-17T00:00:00"/>
    <s v="February"/>
    <s v="2012"/>
    <n v="2"/>
    <b v="0"/>
    <s v="Medium"/>
    <n v="31"/>
    <n v="206.28649999999999"/>
    <n v="0.05"/>
    <s v="Regular Air"/>
    <n v="-111.98"/>
    <n v="7.99"/>
    <n v="5.03"/>
    <s v="Katrina Willman"/>
    <s v="Nova Scotia"/>
    <s v="Atlantic"/>
    <s v="Consumer"/>
    <s v="Technology"/>
    <s v="Telephones and Communication"/>
    <n v="0.6"/>
  </r>
  <r>
    <n v="29893"/>
    <d v="2012-06-16T00:00:00"/>
    <d v="2012-06-17T00:00:00"/>
    <s v="June"/>
    <s v="2012"/>
    <n v="1"/>
    <b v="0"/>
    <s v="Medium"/>
    <n v="24"/>
    <n v="5452.9"/>
    <n v="7.0000000000000007E-2"/>
    <s v="Delivery Truck"/>
    <n v="426.67"/>
    <n v="225.02"/>
    <n v="28.66"/>
    <s v="Michael Paige"/>
    <s v="Nova Scotia"/>
    <s v="Atlantic"/>
    <s v="Small Business"/>
    <s v="Office Supplies"/>
    <s v="Storage &amp; Organization"/>
    <n v="0.72"/>
  </r>
  <r>
    <n v="30023"/>
    <d v="2010-10-15T00:00:00"/>
    <d v="2010-10-15T00:00:00"/>
    <s v="October"/>
    <s v="2010"/>
    <n v="0"/>
    <s v="FREE DELIVERY"/>
    <s v="low"/>
    <n v="36"/>
    <n v="840.24"/>
    <n v="0"/>
    <s v="Regular Air"/>
    <n v="19.73"/>
    <n v="21.38"/>
    <n v="8.99"/>
    <s v="Giulietta Dortch"/>
    <s v="Nova Scotia"/>
    <s v="Atlantic"/>
    <s v="Consumer"/>
    <s v="Office Supplies"/>
    <s v="Pens &amp; Art Supplies"/>
    <n v="0.59"/>
  </r>
  <r>
    <n v="30215"/>
    <d v="2009-02-26T00:00:00"/>
    <d v="2009-02-28T00:00:00"/>
    <s v="February"/>
    <s v="2009"/>
    <n v="2"/>
    <b v="0"/>
    <s v="Medium"/>
    <n v="23"/>
    <n v="3637.7280000000001"/>
    <n v="0.06"/>
    <s v="Regular Air"/>
    <n v="349.47"/>
    <n v="195.99"/>
    <n v="8.99"/>
    <s v="Cathy Hwang"/>
    <s v="Nova Scotia"/>
    <s v="Atlantic"/>
    <s v="Home Office"/>
    <s v="Technology"/>
    <s v="Telephones and Communication"/>
    <n v="0.6"/>
  </r>
  <r>
    <n v="30720"/>
    <d v="2012-09-27T00:00:00"/>
    <d v="2012-10-02T00:00:00"/>
    <s v="October"/>
    <s v="2012"/>
    <n v="5"/>
    <b v="0"/>
    <s v="low"/>
    <n v="27"/>
    <n v="2398.9"/>
    <n v="0.09"/>
    <s v="Express Air"/>
    <n v="656.95"/>
    <n v="95.46"/>
    <n v="18.13"/>
    <s v="Bill Shonely"/>
    <s v="Nova Scotia"/>
    <s v="Atlantic"/>
    <s v="Small Business"/>
    <s v="Furniture"/>
    <s v="Office Furnishings"/>
    <n v="0.56000000000000005"/>
  </r>
  <r>
    <n v="30884"/>
    <d v="2010-09-26T00:00:00"/>
    <d v="2010-10-01T00:00:00"/>
    <s v="October"/>
    <s v="2010"/>
    <n v="5"/>
    <b v="0"/>
    <s v="low"/>
    <n v="6"/>
    <n v="763.44799999999998"/>
    <n v="0.05"/>
    <s v="Delivery Truck"/>
    <n v="-352.96"/>
    <n v="146.05000000000001"/>
    <n v="80.2"/>
    <s v="Carlos Meador"/>
    <s v="Nova Scotia"/>
    <s v="Atlantic"/>
    <s v="Corporate"/>
    <s v="Furniture"/>
    <s v="Tables"/>
    <n v="0.71"/>
  </r>
  <r>
    <n v="31303"/>
    <d v="2011-03-20T00:00:00"/>
    <d v="2011-03-22T00:00:00"/>
    <s v="March"/>
    <s v="2011"/>
    <n v="2"/>
    <b v="0"/>
    <s v="low"/>
    <n v="50"/>
    <n v="306.13"/>
    <n v="0.09"/>
    <s v="Express Air"/>
    <n v="87.6"/>
    <n v="5.98"/>
    <n v="1.49"/>
    <s v="Dianna Arnett"/>
    <s v="Nova Scotia"/>
    <s v="Atlantic"/>
    <s v="Home Office"/>
    <s v="Office Supplies"/>
    <s v="Binders and Binder Accessories"/>
    <n v="0.39"/>
  </r>
  <r>
    <n v="31392"/>
    <d v="2010-05-06T00:00:00"/>
    <d v="2010-05-13T00:00:00"/>
    <s v="May"/>
    <s v="2010"/>
    <n v="7"/>
    <b v="0"/>
    <s v="low"/>
    <n v="21"/>
    <n v="128.86000000000001"/>
    <n v="0.1"/>
    <s v="Regular Air"/>
    <n v="-42.81"/>
    <n v="6.48"/>
    <n v="5.16"/>
    <s v="George Zrebassa"/>
    <s v="Nova Scotia"/>
    <s v="Atlantic"/>
    <s v="Home Office"/>
    <s v="Office Supplies"/>
    <s v="Paper"/>
    <n v="0.37"/>
  </r>
  <r>
    <n v="31715"/>
    <d v="2009-01-09T00:00:00"/>
    <d v="2009-01-11T00:00:00"/>
    <s v="January"/>
    <s v="2009"/>
    <n v="2"/>
    <b v="0"/>
    <s v="Not Specified"/>
    <n v="24"/>
    <n v="64.11"/>
    <n v="0.09"/>
    <s v="Regular Air"/>
    <n v="-4.09"/>
    <n v="2.78"/>
    <n v="0.97"/>
    <s v="Mark Haberlin"/>
    <s v="Nova Scotia"/>
    <s v="Atlantic"/>
    <s v="Small Business"/>
    <s v="Office Supplies"/>
    <s v="Pens &amp; Art Supplies"/>
    <n v="0.59"/>
  </r>
  <r>
    <n v="32420"/>
    <d v="2009-07-29T00:00:00"/>
    <d v="2009-07-31T00:00:00"/>
    <s v="July"/>
    <s v="2009"/>
    <n v="2"/>
    <b v="0"/>
    <s v="Medium"/>
    <n v="19"/>
    <n v="5369.46"/>
    <n v="7.0000000000000007E-2"/>
    <s v="Delivery Truck"/>
    <n v="-439.62"/>
    <n v="280.98"/>
    <n v="57"/>
    <s v="Christy Brittain"/>
    <s v="Nova Scotia"/>
    <s v="Atlantic"/>
    <s v="Consumer"/>
    <s v="Furniture"/>
    <s v="Chairs &amp; Chairmats"/>
    <n v="0.78"/>
  </r>
  <r>
    <n v="32965"/>
    <d v="2011-02-24T00:00:00"/>
    <d v="2011-02-25T00:00:00"/>
    <s v="February"/>
    <s v="2011"/>
    <n v="1"/>
    <b v="0"/>
    <s v="High"/>
    <n v="2"/>
    <n v="11.15"/>
    <n v="0.04"/>
    <s v="Regular Air"/>
    <n v="-5.54"/>
    <n v="3.98"/>
    <n v="2.97"/>
    <s v="Michael Paige"/>
    <s v="Nova Scotia"/>
    <s v="Atlantic"/>
    <s v="Small Business"/>
    <s v="Office Supplies"/>
    <s v="Paper"/>
    <n v="0.35"/>
  </r>
  <r>
    <n v="33253"/>
    <d v="2011-11-30T00:00:00"/>
    <d v="2011-12-02T00:00:00"/>
    <s v="December"/>
    <s v="2011"/>
    <n v="2"/>
    <b v="0"/>
    <s v="Not Specified"/>
    <n v="17"/>
    <n v="524.21199999999999"/>
    <n v="0.04"/>
    <s v="Regular Air"/>
    <n v="127.85"/>
    <n v="35.99"/>
    <n v="3.3"/>
    <s v="Katherine Murray"/>
    <s v="Nova Scotia"/>
    <s v="Atlantic"/>
    <s v="Home Office"/>
    <s v="Technology"/>
    <s v="Telephones and Communication"/>
    <n v="0.39"/>
  </r>
  <r>
    <n v="33959"/>
    <d v="2009-07-31T00:00:00"/>
    <d v="2009-08-01T00:00:00"/>
    <s v="August"/>
    <s v="2009"/>
    <n v="1"/>
    <b v="0"/>
    <s v="Critical"/>
    <n v="23"/>
    <n v="367.53"/>
    <n v="0.03"/>
    <s v="Delivery Truck"/>
    <n v="11.65"/>
    <n v="15.23"/>
    <n v="27.75"/>
    <s v="Ben Peterman"/>
    <s v="Nova Scotia"/>
    <s v="Atlantic"/>
    <s v="Corporate"/>
    <s v="Furniture"/>
    <s v="Tables"/>
    <n v="0.76"/>
  </r>
  <r>
    <n v="35271"/>
    <d v="2010-07-26T00:00:00"/>
    <d v="2010-07-27T00:00:00"/>
    <s v="July"/>
    <s v="2010"/>
    <n v="1"/>
    <b v="0"/>
    <s v="High"/>
    <n v="19"/>
    <n v="1083.4014999999999"/>
    <n v="0.02"/>
    <s v="Regular Air"/>
    <n v="64.53"/>
    <n v="65.989999999999995"/>
    <n v="8.99"/>
    <s v="Dean Percer"/>
    <s v="Nova Scotia"/>
    <s v="Atlantic"/>
    <s v="Home Office"/>
    <s v="Technology"/>
    <s v="Telephones and Communication"/>
    <n v="0.56000000000000005"/>
  </r>
  <r>
    <n v="36390"/>
    <d v="2012-10-12T00:00:00"/>
    <d v="2012-10-14T00:00:00"/>
    <s v="October"/>
    <s v="2012"/>
    <n v="2"/>
    <b v="0"/>
    <s v="High"/>
    <n v="3"/>
    <n v="329.63"/>
    <n v="0.05"/>
    <s v="Regular Air"/>
    <n v="-541.33000000000004"/>
    <n v="125.99"/>
    <n v="8.99"/>
    <s v="Sylvia Foulston"/>
    <s v="Nova Scotia"/>
    <s v="Atlantic"/>
    <s v="Corporate"/>
    <s v="Technology"/>
    <s v="Telephones and Communication"/>
    <n v="0.59"/>
  </r>
  <r>
    <n v="37447"/>
    <d v="2009-07-08T00:00:00"/>
    <d v="2009-07-12T00:00:00"/>
    <s v="July"/>
    <s v="2009"/>
    <n v="4"/>
    <b v="0"/>
    <s v="low"/>
    <n v="23"/>
    <n v="139.44999999999999"/>
    <n v="0.02"/>
    <s v="Regular Air"/>
    <n v="-137.49"/>
    <n v="5.81"/>
    <n v="8.49"/>
    <s v="Noel Staavos"/>
    <s v="Nova Scotia"/>
    <s v="Atlantic"/>
    <s v="Home Office"/>
    <s v="Office Supplies"/>
    <s v="Binders and Binder Accessories"/>
    <n v="0.39"/>
  </r>
  <r>
    <n v="38341"/>
    <d v="2009-05-18T00:00:00"/>
    <d v="2009-05-19T00:00:00"/>
    <s v="May"/>
    <s v="2009"/>
    <n v="1"/>
    <b v="0"/>
    <s v="Medium"/>
    <n v="15"/>
    <n v="62.62"/>
    <n v="0.1"/>
    <s v="Express Air"/>
    <n v="-67.06"/>
    <n v="3.36"/>
    <n v="6.27"/>
    <s v="Brendan Murry"/>
    <s v="Nova Scotia"/>
    <s v="Atlantic"/>
    <s v="Corporate"/>
    <s v="Office Supplies"/>
    <s v="Binders and Binder Accessories"/>
    <n v="0.4"/>
  </r>
  <r>
    <n v="38341"/>
    <d v="2009-05-18T00:00:00"/>
    <d v="2009-05-20T00:00:00"/>
    <s v="May"/>
    <s v="2009"/>
    <n v="2"/>
    <b v="0"/>
    <s v="Medium"/>
    <n v="5"/>
    <n v="64.25"/>
    <n v="7.0000000000000007E-2"/>
    <s v="Regular Air"/>
    <n v="-7.94"/>
    <n v="12.28"/>
    <n v="4.8600000000000003"/>
    <s v="Brendan Murry"/>
    <s v="Nova Scotia"/>
    <s v="Atlantic"/>
    <s v="Corporate"/>
    <s v="Office Supplies"/>
    <s v="Paper"/>
    <n v="0.38"/>
  </r>
  <r>
    <n v="38723"/>
    <d v="2012-09-20T00:00:00"/>
    <d v="2012-09-22T00:00:00"/>
    <s v="September"/>
    <s v="2012"/>
    <n v="2"/>
    <b v="0"/>
    <s v="Critical"/>
    <n v="39"/>
    <n v="2617.13"/>
    <n v="0"/>
    <s v="Regular Air"/>
    <n v="368.87"/>
    <n v="64.98"/>
    <n v="6.88"/>
    <s v="Pierre Wener"/>
    <s v="Nova Scotia"/>
    <s v="Atlantic"/>
    <s v="Home Office"/>
    <s v="Office Supplies"/>
    <s v="Storage &amp; Organization"/>
    <n v="0.73"/>
  </r>
  <r>
    <n v="38851"/>
    <d v="2012-06-10T00:00:00"/>
    <d v="2012-06-11T00:00:00"/>
    <s v="June"/>
    <s v="2012"/>
    <n v="1"/>
    <b v="0"/>
    <s v="Critical"/>
    <n v="1"/>
    <n v="8.49"/>
    <n v="0.06"/>
    <s v="Regular Air"/>
    <n v="-5.74"/>
    <n v="3.74"/>
    <n v="4.6900000000000004"/>
    <s v="Brad Thomas"/>
    <s v="Nova Scotia"/>
    <s v="Atlantic"/>
    <s v="Corporate"/>
    <s v="Office Supplies"/>
    <s v="Binders and Binder Accessories"/>
    <n v="0.35"/>
  </r>
  <r>
    <n v="38882"/>
    <d v="2009-12-14T00:00:00"/>
    <d v="2009-12-14T00:00:00"/>
    <s v="December"/>
    <s v="2009"/>
    <n v="0"/>
    <s v="FREE DELIVERY"/>
    <s v="Critical"/>
    <n v="40"/>
    <n v="2169.4899999999998"/>
    <n v="0.06"/>
    <s v="Regular Air"/>
    <n v="1043.43"/>
    <n v="55.48"/>
    <n v="4.8499999999999996"/>
    <s v="Hunter Lopez"/>
    <s v="Nova Scotia"/>
    <s v="Atlantic"/>
    <s v="Consumer"/>
    <s v="Office Supplies"/>
    <s v="Paper"/>
    <n v="0.37"/>
  </r>
  <r>
    <n v="39266"/>
    <d v="2012-08-27T00:00:00"/>
    <d v="2012-08-28T00:00:00"/>
    <s v="August"/>
    <s v="2012"/>
    <n v="1"/>
    <b v="0"/>
    <s v="High"/>
    <n v="4"/>
    <n v="64.09"/>
    <n v="0.02"/>
    <s v="Regular Air"/>
    <n v="3.72"/>
    <n v="15.57"/>
    <n v="1.39"/>
    <s v="Dan Campbell"/>
    <s v="Nova Scotia"/>
    <s v="Atlantic"/>
    <s v="Small Business"/>
    <s v="Office Supplies"/>
    <s v="Envelopes"/>
    <n v="0.38"/>
  </r>
  <r>
    <n v="39780"/>
    <d v="2009-06-07T00:00:00"/>
    <d v="2009-06-09T00:00:00"/>
    <s v="June"/>
    <s v="2009"/>
    <n v="2"/>
    <b v="0"/>
    <s v="low"/>
    <n v="48"/>
    <n v="2208.31"/>
    <n v="0.04"/>
    <s v="Regular Air"/>
    <n v="569.08000000000004"/>
    <n v="45.98"/>
    <n v="4.8"/>
    <s v="Chuck Sachs"/>
    <s v="Nova Scotia"/>
    <s v="Atlantic"/>
    <s v="Consumer"/>
    <s v="Furniture"/>
    <s v="Office Furnishings"/>
    <n v="0.68"/>
  </r>
  <r>
    <n v="39842"/>
    <d v="2010-12-19T00:00:00"/>
    <d v="2010-12-20T00:00:00"/>
    <s v="December"/>
    <s v="2010"/>
    <n v="1"/>
    <b v="0"/>
    <s v="Medium"/>
    <n v="22"/>
    <n v="1295.502"/>
    <n v="0.01"/>
    <s v="Express Air"/>
    <n v="224.86"/>
    <n v="65.989999999999995"/>
    <n v="3.99"/>
    <s v="Chris Cortes"/>
    <s v="Nova Scotia"/>
    <s v="Atlantic"/>
    <s v="Consumer"/>
    <s v="Technology"/>
    <s v="Telephones and Communication"/>
    <n v="0.59"/>
  </r>
  <r>
    <n v="40005"/>
    <d v="2010-07-25T00:00:00"/>
    <d v="2010-07-28T00:00:00"/>
    <s v="July"/>
    <s v="2010"/>
    <n v="3"/>
    <b v="0"/>
    <s v="High"/>
    <n v="20"/>
    <n v="873.82"/>
    <n v="0.1"/>
    <s v="Regular Air"/>
    <n v="244.45"/>
    <n v="45.98"/>
    <n v="4.8"/>
    <s v="Mark Packer"/>
    <s v="Nova Scotia"/>
    <s v="Atlantic"/>
    <s v="Small Business"/>
    <s v="Furniture"/>
    <s v="Office Furnishings"/>
    <n v="0.68"/>
  </r>
  <r>
    <n v="40704"/>
    <d v="2009-01-07T00:00:00"/>
    <d v="2009-01-12T00:00:00"/>
    <s v="January"/>
    <s v="2009"/>
    <n v="5"/>
    <b v="0"/>
    <s v="low"/>
    <n v="6"/>
    <n v="11.57"/>
    <n v="0.01"/>
    <s v="Regular Air"/>
    <n v="-2.06"/>
    <n v="1.76"/>
    <n v="0.7"/>
    <s v="Julie Kriz"/>
    <s v="Nova Scotia"/>
    <s v="Atlantic"/>
    <s v="Corporate"/>
    <s v="Office Supplies"/>
    <s v="Pens &amp; Art Supplies"/>
    <n v="0.56000000000000005"/>
  </r>
  <r>
    <n v="41383"/>
    <d v="2010-05-12T00:00:00"/>
    <d v="2010-05-19T00:00:00"/>
    <s v="May"/>
    <s v="2010"/>
    <n v="7"/>
    <b v="0"/>
    <s v="low"/>
    <n v="36"/>
    <n v="1449.45"/>
    <n v="0.04"/>
    <s v="Regular Air"/>
    <n v="620.07000000000005"/>
    <n v="41.94"/>
    <n v="2.99"/>
    <s v="Fred McMath"/>
    <s v="Nova Scotia"/>
    <s v="Atlantic"/>
    <s v="Small Business"/>
    <s v="Office Supplies"/>
    <s v="Binders and Binder Accessories"/>
    <n v="0.35"/>
  </r>
  <r>
    <n v="41415"/>
    <d v="2009-11-10T00:00:00"/>
    <d v="2009-11-15T00:00:00"/>
    <s v="November"/>
    <s v="2009"/>
    <n v="5"/>
    <b v="0"/>
    <s v="low"/>
    <n v="10"/>
    <n v="80.92"/>
    <n v="0.09"/>
    <s v="Regular Air"/>
    <n v="-20.16"/>
    <n v="7.64"/>
    <n v="5.83"/>
    <s v="Debra Catini"/>
    <s v="Nova Scotia"/>
    <s v="Atlantic"/>
    <s v="Small Business"/>
    <s v="Office Supplies"/>
    <s v="Paper"/>
    <n v="0.36"/>
  </r>
  <r>
    <n v="41825"/>
    <d v="2009-08-22T00:00:00"/>
    <d v="2009-08-22T00:00:00"/>
    <s v="August"/>
    <s v="2009"/>
    <n v="0"/>
    <s v="FREE DELIVERY"/>
    <s v="Critical"/>
    <n v="50"/>
    <n v="7817.45"/>
    <n v="0.03"/>
    <s v="Delivery Truck"/>
    <n v="-1303.5999999999999"/>
    <n v="150.88999999999999"/>
    <n v="60.2"/>
    <s v="Sylvia Foulston"/>
    <s v="Nova Scotia"/>
    <s v="Atlantic"/>
    <s v="Consumer"/>
    <s v="Furniture"/>
    <s v="Chairs &amp; Chairmats"/>
    <n v="0.77"/>
  </r>
  <r>
    <n v="41826"/>
    <d v="2010-10-16T00:00:00"/>
    <d v="2010-10-18T00:00:00"/>
    <s v="October"/>
    <s v="2010"/>
    <n v="2"/>
    <b v="0"/>
    <s v="Medium"/>
    <n v="4"/>
    <n v="63.93"/>
    <n v="0.03"/>
    <s v="Express Air"/>
    <n v="40.630000000000003"/>
    <n v="9.77"/>
    <n v="6.02"/>
    <s v="Chuck Sachs"/>
    <s v="Nova Scotia"/>
    <s v="Atlantic"/>
    <s v="Consumer"/>
    <s v="Furniture"/>
    <s v="Office Furnishings"/>
    <n v="0.48"/>
  </r>
  <r>
    <n v="42213"/>
    <d v="2011-03-21T00:00:00"/>
    <d v="2011-03-23T00:00:00"/>
    <s v="March"/>
    <s v="2011"/>
    <n v="2"/>
    <b v="0"/>
    <s v="Critical"/>
    <n v="46"/>
    <n v="110.96"/>
    <n v="0.08"/>
    <s v="Regular Air"/>
    <n v="35.92"/>
    <n v="2.61"/>
    <n v="0.5"/>
    <s v="Ann Blume"/>
    <s v="Nova Scotia"/>
    <s v="Atlantic"/>
    <s v="Small Business"/>
    <s v="Office Supplies"/>
    <s v="Labels"/>
    <n v="0.39"/>
  </r>
  <r>
    <n v="42469"/>
    <d v="2012-11-08T00:00:00"/>
    <d v="2012-11-09T00:00:00"/>
    <s v="November"/>
    <s v="2012"/>
    <n v="1"/>
    <b v="0"/>
    <s v="Not Specified"/>
    <n v="18"/>
    <n v="2130.8200000000002"/>
    <n v="0.05"/>
    <s v="Regular Air"/>
    <n v="818.92"/>
    <n v="120.98"/>
    <n v="9.07"/>
    <s v="Muhammed Yedwab"/>
    <s v="Nova Scotia"/>
    <s v="Atlantic"/>
    <s v="Consumer"/>
    <s v="Office Supplies"/>
    <s v="Binders and Binder Accessories"/>
    <n v="0.35"/>
  </r>
  <r>
    <n v="43302"/>
    <d v="2011-08-23T00:00:00"/>
    <d v="2011-09-01T00:00:00"/>
    <s v="September"/>
    <s v="2011"/>
    <n v="9"/>
    <b v="0"/>
    <s v="low"/>
    <n v="43"/>
    <n v="720.61300000000006"/>
    <n v="7.0000000000000007E-2"/>
    <s v="Regular Air"/>
    <n v="329.68"/>
    <n v="20.99"/>
    <n v="0.99"/>
    <s v="Damala Kotsonis"/>
    <s v="Nova Scotia"/>
    <s v="Atlantic"/>
    <s v="Corporate"/>
    <s v="Technology"/>
    <s v="Telephones and Communication"/>
    <n v="0.37"/>
  </r>
  <r>
    <n v="43588"/>
    <d v="2012-09-01T00:00:00"/>
    <d v="2012-09-04T00:00:00"/>
    <s v="September"/>
    <s v="2012"/>
    <n v="3"/>
    <b v="0"/>
    <s v="Medium"/>
    <n v="16"/>
    <n v="3075.752"/>
    <n v="0.04"/>
    <s v="Delivery Truck"/>
    <n v="-572.69000000000005"/>
    <n v="236.97"/>
    <n v="59.24"/>
    <s v="Jennifer Patt"/>
    <s v="Nova Scotia"/>
    <s v="Atlantic"/>
    <s v="Home Office"/>
    <s v="Furniture"/>
    <s v="Tables"/>
    <n v="0.61"/>
  </r>
  <r>
    <n v="44000"/>
    <d v="2012-10-04T00:00:00"/>
    <d v="2012-10-04T00:00:00"/>
    <s v="October"/>
    <s v="2012"/>
    <n v="0"/>
    <s v="FREE DELIVERY"/>
    <s v="Not Specified"/>
    <n v="18"/>
    <n v="85.03"/>
    <n v="0.05"/>
    <s v="Regular Air"/>
    <n v="-75.31"/>
    <n v="4.28"/>
    <n v="6.72"/>
    <s v="Dan Campbell"/>
    <s v="Nova Scotia"/>
    <s v="Atlantic"/>
    <s v="Small Business"/>
    <s v="Office Supplies"/>
    <s v="Paper"/>
    <n v="0.4"/>
  </r>
  <r>
    <n v="45381"/>
    <d v="2011-08-21T00:00:00"/>
    <d v="2011-08-22T00:00:00"/>
    <s v="August"/>
    <s v="2011"/>
    <n v="1"/>
    <b v="0"/>
    <s v="Medium"/>
    <n v="26"/>
    <n v="164.1"/>
    <n v="0.03"/>
    <s v="Express Air"/>
    <n v="-41.22"/>
    <n v="5.74"/>
    <n v="5.01"/>
    <s v="Michael Oakman"/>
    <s v="Nova Scotia"/>
    <s v="Atlantic"/>
    <s v="Small Business"/>
    <s v="Office Supplies"/>
    <s v="Binders and Binder Accessories"/>
    <n v="0.39"/>
  </r>
  <r>
    <n v="45381"/>
    <d v="2011-08-21T00:00:00"/>
    <d v="2011-08-23T00:00:00"/>
    <s v="August"/>
    <s v="2011"/>
    <n v="2"/>
    <b v="0"/>
    <s v="Medium"/>
    <n v="23"/>
    <n v="1316.87"/>
    <n v="0.02"/>
    <s v="Express Air"/>
    <n v="204.7"/>
    <n v="53.98"/>
    <n v="5.5"/>
    <s v="Michael Oakman"/>
    <s v="Nova Scotia"/>
    <s v="Atlantic"/>
    <s v="Small Business"/>
    <s v="Technology"/>
    <s v="Computer Peripherals"/>
    <n v="0.62"/>
  </r>
  <r>
    <n v="45728"/>
    <d v="2010-06-21T00:00:00"/>
    <d v="2010-06-22T00:00:00"/>
    <s v="June"/>
    <s v="2010"/>
    <n v="1"/>
    <b v="0"/>
    <s v="High"/>
    <n v="11"/>
    <n v="38.24"/>
    <n v="0.02"/>
    <s v="Regular Air"/>
    <n v="-37.549999999999997"/>
    <n v="2.88"/>
    <n v="5.33"/>
    <s v="Keith Herrera"/>
    <s v="Nova Scotia"/>
    <s v="Atlantic"/>
    <s v="Small Business"/>
    <s v="Office Supplies"/>
    <s v="Labels"/>
    <n v="0.36"/>
  </r>
  <r>
    <n v="45984"/>
    <d v="2012-01-27T00:00:00"/>
    <d v="2012-01-29T00:00:00"/>
    <s v="January"/>
    <s v="2012"/>
    <n v="2"/>
    <b v="0"/>
    <s v="Medium"/>
    <n v="27"/>
    <n v="80.33"/>
    <n v="0.01"/>
    <s v="Regular Air"/>
    <n v="2.4900000000000002"/>
    <n v="2.94"/>
    <n v="0.96"/>
    <s v="Janet Martin"/>
    <s v="Nova Scotia"/>
    <s v="Atlantic"/>
    <s v="Corporate"/>
    <s v="Office Supplies"/>
    <s v="Pens &amp; Art Supplies"/>
    <n v="0.57999999999999996"/>
  </r>
  <r>
    <n v="45988"/>
    <d v="2009-09-01T00:00:00"/>
    <d v="2009-09-02T00:00:00"/>
    <s v="September"/>
    <s v="2009"/>
    <n v="1"/>
    <b v="0"/>
    <s v="Critical"/>
    <n v="43"/>
    <n v="3832.24"/>
    <n v="0.09"/>
    <s v="Express Air"/>
    <n v="-1570.32"/>
    <n v="90.98"/>
    <n v="56.2"/>
    <s v="David Kendrick"/>
    <s v="Nova Scotia"/>
    <s v="Atlantic"/>
    <s v="Home Office"/>
    <s v="Furniture"/>
    <s v="Office Furnishings"/>
    <n v="0.74"/>
  </r>
  <r>
    <n v="46177"/>
    <d v="2010-12-05T00:00:00"/>
    <d v="2010-12-07T00:00:00"/>
    <s v="December"/>
    <s v="2010"/>
    <n v="2"/>
    <b v="0"/>
    <s v="low"/>
    <n v="48"/>
    <n v="9708.64"/>
    <n v="0.1"/>
    <s v="Delivery Truck"/>
    <n v="-528.65"/>
    <n v="218.75"/>
    <n v="69.64"/>
    <s v="Rick Duston"/>
    <s v="Nova Scotia"/>
    <s v="Atlantic"/>
    <s v="Corporate"/>
    <s v="Furniture"/>
    <s v="Tables"/>
    <n v="0.77"/>
  </r>
  <r>
    <n v="47106"/>
    <d v="2011-10-25T00:00:00"/>
    <d v="2011-10-27T00:00:00"/>
    <s v="October"/>
    <s v="2011"/>
    <n v="2"/>
    <b v="0"/>
    <s v="Medium"/>
    <n v="40"/>
    <n v="6618.4570000000003"/>
    <n v="0.1"/>
    <s v="Regular Air"/>
    <n v="1489.96"/>
    <n v="205.99"/>
    <n v="5.99"/>
    <s v="Becky Martin"/>
    <s v="Nova Scotia"/>
    <s v="Atlantic"/>
    <s v="Home Office"/>
    <s v="Technology"/>
    <s v="Telephones and Communication"/>
    <n v="0.59"/>
  </r>
  <r>
    <n v="47169"/>
    <d v="2010-03-03T00:00:00"/>
    <d v="2010-03-04T00:00:00"/>
    <s v="March"/>
    <s v="2010"/>
    <n v="1"/>
    <b v="0"/>
    <s v="Medium"/>
    <n v="15"/>
    <n v="803.26700000000005"/>
    <n v="0.06"/>
    <s v="Regular Air"/>
    <n v="-19.97"/>
    <n v="65.989999999999995"/>
    <n v="5.26"/>
    <s v="Doug Jacobs"/>
    <s v="Nova Scotia"/>
    <s v="Atlantic"/>
    <s v="Home Office"/>
    <s v="Technology"/>
    <s v="Telephones and Communication"/>
    <n v="0.56000000000000005"/>
  </r>
  <r>
    <n v="48071"/>
    <d v="2011-03-03T00:00:00"/>
    <d v="2011-03-12T00:00:00"/>
    <s v="March"/>
    <s v="2011"/>
    <n v="9"/>
    <b v="0"/>
    <s v="low"/>
    <n v="1"/>
    <n v="22.74"/>
    <n v="0.03"/>
    <s v="Express Air"/>
    <n v="-13.59"/>
    <n v="12.64"/>
    <n v="4.9800000000000004"/>
    <s v="Emily Burns"/>
    <s v="Nova Scotia"/>
    <s v="Atlantic"/>
    <s v="Home Office"/>
    <s v="Furniture"/>
    <s v="Office Furnishings"/>
    <n v="0.48"/>
  </r>
  <r>
    <n v="49312"/>
    <d v="2011-02-21T00:00:00"/>
    <d v="2011-02-23T00:00:00"/>
    <s v="February"/>
    <s v="2011"/>
    <n v="2"/>
    <b v="0"/>
    <s v="Critical"/>
    <n v="19"/>
    <n v="1882.18"/>
    <n v="0.09"/>
    <s v="Express Air"/>
    <n v="336.26"/>
    <n v="107.53"/>
    <n v="5.81"/>
    <s v="Deanra Eno"/>
    <s v="Nova Scotia"/>
    <s v="Atlantic"/>
    <s v="Corporate"/>
    <s v="Furniture"/>
    <s v="Office Furnishings"/>
    <n v="0.65"/>
  </r>
  <r>
    <n v="49472"/>
    <d v="2010-07-16T00:00:00"/>
    <d v="2010-07-21T00:00:00"/>
    <s v="July"/>
    <s v="2010"/>
    <n v="5"/>
    <b v="0"/>
    <s v="low"/>
    <n v="23"/>
    <n v="103.2"/>
    <n v="0.02"/>
    <s v="Regular Air"/>
    <n v="17.89"/>
    <n v="4.28"/>
    <n v="0.94"/>
    <s v="Robert Barroso"/>
    <s v="Nova Scotia"/>
    <s v="Atlantic"/>
    <s v="Small Business"/>
    <s v="Office Supplies"/>
    <s v="Pens &amp; Art Supplies"/>
    <n v="0.56000000000000005"/>
  </r>
  <r>
    <n v="49891"/>
    <d v="2009-09-12T00:00:00"/>
    <d v="2009-09-12T00:00:00"/>
    <s v="September"/>
    <s v="2009"/>
    <n v="0"/>
    <s v="FREE DELIVERY"/>
    <s v="Not Specified"/>
    <n v="19"/>
    <n v="88.4"/>
    <n v="0.08"/>
    <s v="Regular Air"/>
    <n v="35.5"/>
    <n v="4.91"/>
    <n v="0.5"/>
    <s v="Darrin Sayre"/>
    <s v="Nova Scotia"/>
    <s v="Atlantic"/>
    <s v="Consumer"/>
    <s v="Office Supplies"/>
    <s v="Labels"/>
    <n v="0.36"/>
  </r>
  <r>
    <n v="50276"/>
    <d v="2011-02-14T00:00:00"/>
    <d v="2011-02-15T00:00:00"/>
    <s v="February"/>
    <s v="2011"/>
    <n v="1"/>
    <b v="0"/>
    <s v="Not Specified"/>
    <n v="34"/>
    <n v="390.35"/>
    <n v="0.05"/>
    <s v="Regular Air"/>
    <n v="71.03"/>
    <n v="11.55"/>
    <n v="2.36"/>
    <s v="Bradley Talbott"/>
    <s v="Nova Scotia"/>
    <s v="Atlantic"/>
    <s v="Small Business"/>
    <s v="Office Supplies"/>
    <s v="Pens &amp; Art Supplies"/>
    <n v="0.55000000000000004"/>
  </r>
  <r>
    <n v="51107"/>
    <d v="2012-09-25T00:00:00"/>
    <d v="2012-09-26T00:00:00"/>
    <s v="September"/>
    <s v="2012"/>
    <n v="1"/>
    <b v="0"/>
    <s v="Not Specified"/>
    <n v="36"/>
    <n v="772.67"/>
    <n v="0"/>
    <s v="Regular Air"/>
    <n v="286.87"/>
    <n v="21.38"/>
    <n v="2.99"/>
    <s v="Luke Foster"/>
    <s v="Nova Scotia"/>
    <s v="Atlantic"/>
    <s v="Corporate"/>
    <s v="Office Supplies"/>
    <s v="Binders and Binder Accessories"/>
    <n v="0.37"/>
  </r>
  <r>
    <n v="51783"/>
    <d v="2011-11-11T00:00:00"/>
    <d v="2011-11-13T00:00:00"/>
    <s v="November"/>
    <s v="2011"/>
    <n v="2"/>
    <b v="0"/>
    <s v="Medium"/>
    <n v="10"/>
    <n v="1875.18"/>
    <n v="0.01"/>
    <s v="Delivery Truck"/>
    <n v="-433.29"/>
    <n v="179.29"/>
    <n v="29.21"/>
    <s v="Brian Stugart"/>
    <s v="Nova Scotia"/>
    <s v="Atlantic"/>
    <s v="Consumer"/>
    <s v="Furniture"/>
    <s v="Tables"/>
    <n v="0.74"/>
  </r>
  <r>
    <n v="52006"/>
    <d v="2009-06-24T00:00:00"/>
    <d v="2009-06-26T00:00:00"/>
    <s v="June"/>
    <s v="2009"/>
    <n v="2"/>
    <b v="0"/>
    <s v="Medium"/>
    <n v="42"/>
    <n v="375.76"/>
    <n v="0"/>
    <s v="Regular Air"/>
    <n v="-241.63"/>
    <n v="8.3699999999999992"/>
    <n v="10.16"/>
    <s v="Carlos Meador"/>
    <s v="Nova Scotia"/>
    <s v="Atlantic"/>
    <s v="Corporate"/>
    <s v="Furniture"/>
    <s v="Office Furnishings"/>
    <n v="0.59"/>
  </r>
  <r>
    <n v="52934"/>
    <d v="2011-07-27T00:00:00"/>
    <d v="2011-07-28T00:00:00"/>
    <s v="July"/>
    <s v="2011"/>
    <n v="1"/>
    <b v="0"/>
    <s v="Critical"/>
    <n v="20"/>
    <n v="92.15"/>
    <n v="0.08"/>
    <s v="Regular Air"/>
    <n v="36.979999999999997"/>
    <n v="4.91"/>
    <n v="0.5"/>
    <s v="Sara Luxemburg"/>
    <s v="Nova Scotia"/>
    <s v="Atlantic"/>
    <s v="Corporate"/>
    <s v="Office Supplies"/>
    <s v="Labels"/>
    <n v="0.36"/>
  </r>
  <r>
    <n v="54053"/>
    <d v="2012-02-14T00:00:00"/>
    <d v="2012-02-15T00:00:00"/>
    <s v="February"/>
    <s v="2012"/>
    <n v="1"/>
    <b v="0"/>
    <s v="High"/>
    <n v="18"/>
    <n v="821.7885"/>
    <n v="0.06"/>
    <s v="Express Air"/>
    <n v="-230.34"/>
    <n v="55.99"/>
    <n v="5"/>
    <s v="Alex Grayson"/>
    <s v="Nova Scotia"/>
    <s v="Atlantic"/>
    <s v="Consumer"/>
    <s v="Technology"/>
    <s v="Telephones and Communication"/>
    <n v="0.8"/>
  </r>
  <r>
    <n v="55239"/>
    <d v="2012-12-03T00:00:00"/>
    <d v="2012-12-04T00:00:00"/>
    <s v="December"/>
    <s v="2012"/>
    <n v="1"/>
    <b v="0"/>
    <s v="Critical"/>
    <n v="13"/>
    <n v="95.68"/>
    <n v="7.0000000000000007E-2"/>
    <s v="Express Air"/>
    <n v="-15.27"/>
    <n v="6.48"/>
    <n v="5.14"/>
    <s v="Joni Wasserman"/>
    <s v="Nova Scotia"/>
    <s v="Atlantic"/>
    <s v="Consumer"/>
    <s v="Office Supplies"/>
    <s v="Paper"/>
    <n v="0.37"/>
  </r>
  <r>
    <n v="55425"/>
    <d v="2011-11-01T00:00:00"/>
    <d v="2011-11-02T00:00:00"/>
    <s v="November"/>
    <s v="2011"/>
    <n v="1"/>
    <b v="0"/>
    <s v="Critical"/>
    <n v="7"/>
    <n v="73.86"/>
    <n v="0.08"/>
    <s v="Regular Air"/>
    <n v="-52.49"/>
    <n v="9.7100000000000009"/>
    <n v="9.4499999999999993"/>
    <s v="Paul Knutson"/>
    <s v="Nova Scotia"/>
    <s v="Atlantic"/>
    <s v="Corporate"/>
    <s v="Office Supplies"/>
    <s v="Storage &amp; Organization"/>
    <n v="0.6"/>
  </r>
  <r>
    <n v="56515"/>
    <d v="2011-05-27T00:00:00"/>
    <d v="2011-05-29T00:00:00"/>
    <s v="May"/>
    <s v="2011"/>
    <n v="2"/>
    <b v="0"/>
    <s v="Medium"/>
    <n v="17"/>
    <n v="979.52"/>
    <n v="0.1"/>
    <s v="Delivery Truck"/>
    <n v="-362.04"/>
    <n v="58.14"/>
    <n v="36.61"/>
    <s v="Sara Luxemburg"/>
    <s v="Nova Scotia"/>
    <s v="Atlantic"/>
    <s v="Small Business"/>
    <s v="Furniture"/>
    <s v="Bookcases"/>
    <n v="0.61"/>
  </r>
  <r>
    <n v="57638"/>
    <d v="2012-04-22T00:00:00"/>
    <d v="2012-04-27T00:00:00"/>
    <s v="April"/>
    <s v="2012"/>
    <n v="5"/>
    <b v="0"/>
    <s v="low"/>
    <n v="35"/>
    <n v="5740.6239999999998"/>
    <n v="0.09"/>
    <s v="Delivery Truck"/>
    <n v="-526.48"/>
    <n v="217.85"/>
    <n v="29.1"/>
    <s v="Christy Brittain"/>
    <s v="Nova Scotia"/>
    <s v="Atlantic"/>
    <s v="Consumer"/>
    <s v="Furniture"/>
    <s v="Tables"/>
    <n v="0.68"/>
  </r>
  <r>
    <n v="58599"/>
    <d v="2010-01-14T00:00:00"/>
    <d v="2010-01-15T00:00:00"/>
    <s v="January"/>
    <s v="2010"/>
    <n v="1"/>
    <b v="0"/>
    <s v="Critical"/>
    <n v="49"/>
    <n v="5332.42"/>
    <n v="0.06"/>
    <s v="Delivery Truck"/>
    <n v="-219.2"/>
    <n v="113.98"/>
    <n v="30"/>
    <s v="Dianna Wilson"/>
    <s v="Nova Scotia"/>
    <s v="Atlantic"/>
    <s v="Small Business"/>
    <s v="Furniture"/>
    <s v="Chairs &amp; Chairmats"/>
    <n v="0.69"/>
  </r>
  <r>
    <n v="59075"/>
    <d v="2012-02-26T00:00:00"/>
    <d v="2012-03-05T00:00:00"/>
    <s v="March"/>
    <s v="2012"/>
    <n v="8"/>
    <b v="0"/>
    <s v="low"/>
    <n v="4"/>
    <n v="21.84"/>
    <n v="0.02"/>
    <s v="Regular Air"/>
    <n v="-25.31"/>
    <n v="4.7699999999999996"/>
    <n v="2.39"/>
    <s v="David Smith"/>
    <s v="Nova Scotia"/>
    <s v="Atlantic"/>
    <s v="Small Business"/>
    <s v="Technology"/>
    <s v="Computer Peripherals"/>
    <n v="0.72"/>
  </r>
  <r>
    <n v="59270"/>
    <d v="2010-01-11T00:00:00"/>
    <d v="2010-01-13T00:00:00"/>
    <s v="January"/>
    <s v="2010"/>
    <n v="2"/>
    <b v="0"/>
    <s v="High"/>
    <n v="47"/>
    <n v="1597.02"/>
    <n v="0.01"/>
    <s v="Regular Air"/>
    <n v="749.03"/>
    <n v="31.78"/>
    <n v="1.99"/>
    <s v="Deborah Brumfield"/>
    <s v="Nova Scotia"/>
    <s v="Atlantic"/>
    <s v="Small Business"/>
    <s v="Technology"/>
    <s v="Computer Peripherals"/>
    <n v="0.42"/>
  </r>
  <r>
    <n v="326"/>
    <d v="2011-06-03T00:00:00"/>
    <d v="2011-06-04T00:00:00"/>
    <s v="June"/>
    <s v="2011"/>
    <n v="1"/>
    <b v="0"/>
    <s v="High"/>
    <n v="34"/>
    <n v="218.27"/>
    <n v="0.03"/>
    <s v="Regular Air"/>
    <n v="-44.14"/>
    <n v="5.99"/>
    <n v="4.92"/>
    <s v="Michelle Tran"/>
    <s v="Quebec"/>
    <s v="Quebec"/>
    <s v="Consumer"/>
    <s v="Office Supplies"/>
    <s v="Binders and Binder Accessories"/>
    <n v="0.38"/>
  </r>
  <r>
    <n v="326"/>
    <d v="2011-06-03T00:00:00"/>
    <d v="2011-06-04T00:00:00"/>
    <s v="June"/>
    <s v="2011"/>
    <n v="1"/>
    <b v="0"/>
    <s v="High"/>
    <n v="17"/>
    <n v="100.95"/>
    <n v="0.05"/>
    <s v="Regular Air"/>
    <n v="-21.3"/>
    <n v="5.81"/>
    <n v="3.37"/>
    <s v="Michelle Tran"/>
    <s v="Quebec"/>
    <s v="Quebec"/>
    <s v="Consumer"/>
    <s v="Office Supplies"/>
    <s v="Rubber Bands"/>
    <n v="0.54"/>
  </r>
  <r>
    <n v="614"/>
    <d v="2012-11-30T00:00:00"/>
    <d v="2012-12-02T00:00:00"/>
    <s v="December"/>
    <s v="2012"/>
    <n v="2"/>
    <b v="0"/>
    <s v="High"/>
    <n v="41"/>
    <n v="628.22"/>
    <n v="0"/>
    <s v="Regular Air"/>
    <n v="163.81"/>
    <n v="14.34"/>
    <n v="5"/>
    <s v="Dave Hallsten"/>
    <s v="Quebec"/>
    <s v="Quebec"/>
    <s v="Corporate"/>
    <s v="Furniture"/>
    <s v="Office Furnishings"/>
    <n v="0.49"/>
  </r>
  <r>
    <n v="614"/>
    <d v="2012-11-30T00:00:00"/>
    <d v="2012-12-01T00:00:00"/>
    <s v="December"/>
    <s v="2012"/>
    <n v="1"/>
    <b v="0"/>
    <s v="High"/>
    <n v="24"/>
    <n v="3366.1"/>
    <n v="7.0000000000000007E-2"/>
    <s v="Delivery Truck"/>
    <n v="-335.32"/>
    <n v="138.75"/>
    <n v="52.42"/>
    <s v="Dave Hallsten"/>
    <s v="Quebec"/>
    <s v="Quebec"/>
    <s v="Corporate"/>
    <s v="Furniture"/>
    <s v="Tables"/>
    <n v="0.74"/>
  </r>
  <r>
    <n v="898"/>
    <d v="2010-06-02T00:00:00"/>
    <d v="2010-06-04T00:00:00"/>
    <s v="June"/>
    <s v="2010"/>
    <n v="2"/>
    <b v="0"/>
    <s v="High"/>
    <n v="40"/>
    <n v="676.13"/>
    <n v="0.03"/>
    <s v="Regular Air"/>
    <n v="45.39"/>
    <n v="15.98"/>
    <n v="6.5"/>
    <s v="Sanjit Jacobs"/>
    <s v="Quebec"/>
    <s v="Quebec"/>
    <s v="Consumer"/>
    <s v="Technology"/>
    <s v="Computer Peripherals"/>
    <n v="0.48"/>
  </r>
  <r>
    <n v="898"/>
    <d v="2010-06-02T00:00:00"/>
    <d v="2010-06-02T00:00:00"/>
    <s v="June"/>
    <s v="2010"/>
    <n v="0"/>
    <s v="FREE DELIVERY"/>
    <s v="High"/>
    <n v="26"/>
    <n v="7668.55"/>
    <n v="0.04"/>
    <s v="Delivery Truck"/>
    <n v="-715.78"/>
    <n v="296.18"/>
    <n v="54.12"/>
    <s v="Sanjit Jacobs"/>
    <s v="Quebec"/>
    <s v="Quebec"/>
    <s v="Consumer"/>
    <s v="Furniture"/>
    <s v="Tables"/>
    <n v="0.76"/>
  </r>
  <r>
    <n v="1031"/>
    <d v="2009-08-31T00:00:00"/>
    <d v="2009-09-02T00:00:00"/>
    <s v="September"/>
    <s v="2009"/>
    <n v="2"/>
    <b v="0"/>
    <s v="Medium"/>
    <n v="34"/>
    <n v="226.1"/>
    <n v="0"/>
    <s v="Regular Air"/>
    <n v="-52.21"/>
    <n v="6.37"/>
    <n v="5.19"/>
    <s v="Sanjit Jacobs"/>
    <s v="Quebec"/>
    <s v="Quebec"/>
    <s v="Consumer"/>
    <s v="Office Supplies"/>
    <s v="Binders and Binder Accessories"/>
    <n v="0.38"/>
  </r>
  <r>
    <n v="1447"/>
    <d v="2012-10-14T00:00:00"/>
    <d v="2012-10-17T00:00:00"/>
    <s v="October"/>
    <s v="2012"/>
    <n v="3"/>
    <b v="0"/>
    <s v="High"/>
    <n v="40"/>
    <n v="2135.9735000000001"/>
    <n v="7.0000000000000007E-2"/>
    <s v="Regular Air"/>
    <n v="239.4"/>
    <n v="65.989999999999995"/>
    <n v="8.99"/>
    <s v="Barry Gonzalez"/>
    <s v="Quebec"/>
    <s v="Quebec"/>
    <s v="Consumer"/>
    <s v="Technology"/>
    <s v="Telephones and Communication"/>
    <n v="0.59"/>
  </r>
  <r>
    <n v="2150"/>
    <d v="2009-06-02T00:00:00"/>
    <d v="2009-06-04T00:00:00"/>
    <s v="June"/>
    <s v="2009"/>
    <n v="2"/>
    <b v="0"/>
    <s v="Medium"/>
    <n v="21"/>
    <n v="3905.75"/>
    <n v="0.01"/>
    <s v="Delivery Truck"/>
    <n v="55.3"/>
    <n v="179.29"/>
    <n v="29.21"/>
    <s v="Vivian Mathis"/>
    <s v="Quebec"/>
    <s v="Quebec"/>
    <s v="Corporate"/>
    <s v="Furniture"/>
    <s v="Tables"/>
    <n v="0.76"/>
  </r>
  <r>
    <n v="2211"/>
    <d v="2009-06-29T00:00:00"/>
    <d v="2009-06-30T00:00:00"/>
    <s v="June"/>
    <s v="2009"/>
    <n v="1"/>
    <b v="0"/>
    <s v="High"/>
    <n v="22"/>
    <n v="1651.09"/>
    <n v="0.05"/>
    <s v="Regular Air"/>
    <n v="-2.38"/>
    <n v="73.98"/>
    <n v="12.14"/>
    <s v="Vivian Mathis"/>
    <s v="Quebec"/>
    <s v="Quebec"/>
    <s v="Home Office"/>
    <s v="Technology"/>
    <s v="Computer Peripherals"/>
    <n v="0.67"/>
  </r>
  <r>
    <n v="2211"/>
    <d v="2009-06-29T00:00:00"/>
    <d v="2009-07-01T00:00:00"/>
    <s v="July"/>
    <s v="2009"/>
    <n v="2"/>
    <b v="0"/>
    <s v="High"/>
    <n v="14"/>
    <n v="95.89"/>
    <n v="0"/>
    <s v="Regular Air"/>
    <n v="-46.31"/>
    <n v="5.98"/>
    <n v="7.15"/>
    <s v="Vivian Mathis"/>
    <s v="Quebec"/>
    <s v="Quebec"/>
    <s v="Home Office"/>
    <s v="Office Supplies"/>
    <s v="Paper"/>
    <n v="0.36"/>
  </r>
  <r>
    <n v="2211"/>
    <d v="2009-06-29T00:00:00"/>
    <d v="2009-07-01T00:00:00"/>
    <s v="July"/>
    <s v="2009"/>
    <n v="2"/>
    <b v="0"/>
    <s v="High"/>
    <n v="23"/>
    <n v="80.38"/>
    <n v="0.09"/>
    <s v="Regular Air"/>
    <n v="-71.11"/>
    <n v="3.57"/>
    <n v="4.17"/>
    <s v="Vivian Mathis"/>
    <s v="Quebec"/>
    <s v="Quebec"/>
    <s v="Home Office"/>
    <s v="Office Supplies"/>
    <s v="Pens &amp; Art Supplies"/>
    <n v="0.59"/>
  </r>
  <r>
    <n v="2307"/>
    <d v="2010-06-28T00:00:00"/>
    <d v="2010-06-28T00:00:00"/>
    <s v="June"/>
    <s v="2010"/>
    <n v="0"/>
    <s v="FREE DELIVERY"/>
    <s v="low"/>
    <n v="32"/>
    <n v="182.33"/>
    <n v="0.1"/>
    <s v="Regular Air"/>
    <n v="40.85"/>
    <n v="5.98"/>
    <n v="1.49"/>
    <s v="Carol Adams"/>
    <s v="Quebec"/>
    <s v="Quebec"/>
    <s v="Corporate"/>
    <s v="Office Supplies"/>
    <s v="Binders and Binder Accessories"/>
    <n v="0.39"/>
  </r>
  <r>
    <n v="2370"/>
    <d v="2009-01-16T00:00:00"/>
    <d v="2009-01-18T00:00:00"/>
    <s v="January"/>
    <s v="2009"/>
    <n v="2"/>
    <b v="0"/>
    <s v="Critical"/>
    <n v="6"/>
    <n v="679.6"/>
    <n v="0.02"/>
    <s v="Regular Air"/>
    <n v="-85.76"/>
    <n v="110.98"/>
    <n v="13.99"/>
    <s v="Sanjit Jacobs"/>
    <s v="Quebec"/>
    <s v="Quebec"/>
    <s v="Consumer"/>
    <s v="Furniture"/>
    <s v="Office Furnishings"/>
    <n v="0.69"/>
  </r>
  <r>
    <n v="2370"/>
    <d v="2009-01-16T00:00:00"/>
    <d v="2009-01-18T00:00:00"/>
    <s v="January"/>
    <s v="2009"/>
    <n v="2"/>
    <b v="0"/>
    <s v="Critical"/>
    <n v="30"/>
    <n v="257.42"/>
    <n v="0.01"/>
    <s v="Regular Air"/>
    <n v="59.18"/>
    <n v="8.01"/>
    <n v="2.87"/>
    <s v="Sanjit Jacobs"/>
    <s v="Quebec"/>
    <s v="Quebec"/>
    <s v="Consumer"/>
    <s v="Office Supplies"/>
    <s v="Paper"/>
    <n v="0.4"/>
  </r>
  <r>
    <n v="2374"/>
    <d v="2010-10-28T00:00:00"/>
    <d v="2010-10-30T00:00:00"/>
    <s v="October"/>
    <s v="2010"/>
    <n v="2"/>
    <b v="0"/>
    <s v="Not Specified"/>
    <n v="21"/>
    <n v="78.17"/>
    <n v="0.01"/>
    <s v="Express Air"/>
    <n v="-72.7"/>
    <n v="2.84"/>
    <n v="5.44"/>
    <s v="Vivek Gonzalez"/>
    <s v="Quebec"/>
    <s v="Quebec"/>
    <s v="Consumer"/>
    <s v="Office Supplies"/>
    <s v="Binders and Binder Accessories"/>
    <n v="0.36"/>
  </r>
  <r>
    <n v="3138"/>
    <d v="2009-02-08T00:00:00"/>
    <d v="2009-02-08T00:00:00"/>
    <s v="February"/>
    <s v="2009"/>
    <n v="0"/>
    <s v="FREE DELIVERY"/>
    <s v="Not Specified"/>
    <n v="4"/>
    <n v="718.03"/>
    <n v="7.0000000000000007E-2"/>
    <s v="Express Air"/>
    <n v="-427.47"/>
    <n v="179.99"/>
    <n v="19.989999999999998"/>
    <s v="Bradley Nguyen"/>
    <s v="Quebec"/>
    <s v="Quebec"/>
    <s v="Consumer"/>
    <s v="Technology"/>
    <s v="Computer Peripherals"/>
    <n v="0.48"/>
  </r>
  <r>
    <n v="3141"/>
    <d v="2011-11-09T00:00:00"/>
    <d v="2011-11-11T00:00:00"/>
    <s v="November"/>
    <s v="2011"/>
    <n v="2"/>
    <b v="0"/>
    <s v="Critical"/>
    <n v="30"/>
    <n v="534.96"/>
    <n v="0.08"/>
    <s v="Regular Air"/>
    <n v="-26.72"/>
    <n v="18.89"/>
    <n v="3.17"/>
    <s v="Matt Collister"/>
    <s v="Quebec"/>
    <s v="Quebec"/>
    <s v="Home Office"/>
    <s v="Technology"/>
    <s v="Computer Peripherals"/>
    <n v="0.69"/>
  </r>
  <r>
    <n v="4515"/>
    <d v="2012-03-16T00:00:00"/>
    <d v="2012-03-17T00:00:00"/>
    <s v="March"/>
    <s v="2012"/>
    <n v="1"/>
    <b v="0"/>
    <s v="Critical"/>
    <n v="7"/>
    <n v="887.94"/>
    <n v="0.02"/>
    <s v="Regular Air"/>
    <n v="49.45"/>
    <n v="120.97"/>
    <n v="7.11"/>
    <s v="Vivian Mathis"/>
    <s v="Quebec"/>
    <s v="Quebec"/>
    <s v="Consumer"/>
    <s v="Technology"/>
    <s v="Office Machines"/>
    <n v="0.36"/>
  </r>
  <r>
    <n v="4708"/>
    <d v="2009-09-30T00:00:00"/>
    <d v="2009-10-02T00:00:00"/>
    <s v="October"/>
    <s v="2009"/>
    <n v="2"/>
    <b v="0"/>
    <s v="Critical"/>
    <n v="29"/>
    <n v="180.38"/>
    <n v="0.08"/>
    <s v="Regular Air"/>
    <n v="-119.32"/>
    <n v="6.48"/>
    <n v="7.49"/>
    <s v="Michelle Tran"/>
    <s v="Quebec"/>
    <s v="Quebec"/>
    <s v="Corporate"/>
    <s v="Office Supplies"/>
    <s v="Paper"/>
    <n v="0.37"/>
  </r>
  <r>
    <n v="5155"/>
    <d v="2009-06-11T00:00:00"/>
    <d v="2009-06-12T00:00:00"/>
    <s v="June"/>
    <s v="2009"/>
    <n v="1"/>
    <b v="0"/>
    <s v="High"/>
    <n v="14"/>
    <n v="569.21"/>
    <n v="0.01"/>
    <s v="Regular Air"/>
    <n v="-38.51"/>
    <n v="39.979999999999997"/>
    <n v="4"/>
    <s v="Pete Takahito"/>
    <s v="Quebec"/>
    <s v="Quebec"/>
    <s v="Corporate"/>
    <s v="Technology"/>
    <s v="Computer Peripherals"/>
    <n v="0.7"/>
  </r>
  <r>
    <n v="5382"/>
    <d v="2012-01-12T00:00:00"/>
    <d v="2012-01-19T00:00:00"/>
    <s v="January"/>
    <s v="2012"/>
    <n v="7"/>
    <b v="0"/>
    <s v="low"/>
    <n v="30"/>
    <n v="260.12"/>
    <n v="0.05"/>
    <s v="Regular Air"/>
    <n v="36.54"/>
    <n v="8.98"/>
    <n v="4.1900000000000004"/>
    <s v="Michelle Tran"/>
    <s v="Quebec"/>
    <s v="Quebec"/>
    <s v="Consumer"/>
    <s v="Furniture"/>
    <s v="Office Furnishings"/>
    <n v="0.43"/>
  </r>
  <r>
    <n v="5414"/>
    <d v="2010-03-24T00:00:00"/>
    <d v="2010-03-25T00:00:00"/>
    <s v="March"/>
    <s v="2010"/>
    <n v="1"/>
    <b v="0"/>
    <s v="Not Specified"/>
    <n v="14"/>
    <n v="284.62"/>
    <n v="0.1"/>
    <s v="Express Air"/>
    <n v="-27.08"/>
    <n v="20.98"/>
    <n v="5.42"/>
    <s v="Michelle Tran"/>
    <s v="Quebec"/>
    <s v="Quebec"/>
    <s v="Corporate"/>
    <s v="Office Supplies"/>
    <s v="Storage &amp; Organization"/>
    <n v="0.66"/>
  </r>
  <r>
    <n v="6433"/>
    <d v="2011-11-22T00:00:00"/>
    <d v="2011-11-23T00:00:00"/>
    <s v="November"/>
    <s v="2011"/>
    <n v="1"/>
    <b v="0"/>
    <s v="Medium"/>
    <n v="41"/>
    <n v="159.26"/>
    <n v="0.01"/>
    <s v="Regular Air"/>
    <n v="73.89"/>
    <n v="3.69"/>
    <n v="0.5"/>
    <s v="Matt Collister"/>
    <s v="Quebec"/>
    <s v="Quebec"/>
    <s v="Home Office"/>
    <s v="Office Supplies"/>
    <s v="Labels"/>
    <n v="0.38"/>
  </r>
  <r>
    <n v="6464"/>
    <d v="2009-05-28T00:00:00"/>
    <d v="2009-05-30T00:00:00"/>
    <s v="May"/>
    <s v="2009"/>
    <n v="2"/>
    <b v="0"/>
    <s v="Medium"/>
    <n v="1"/>
    <n v="57.84"/>
    <n v="7.0000000000000007E-2"/>
    <s v="Regular Air"/>
    <n v="-41.77"/>
    <n v="60.97"/>
    <n v="4.5"/>
    <s v="Ralph Arnett"/>
    <s v="Quebec"/>
    <s v="Quebec"/>
    <s v="Consumer"/>
    <s v="Office Supplies"/>
    <s v="Appliances"/>
    <n v="0.56000000000000005"/>
  </r>
  <r>
    <n v="6464"/>
    <d v="2009-05-28T00:00:00"/>
    <d v="2009-05-30T00:00:00"/>
    <s v="May"/>
    <s v="2009"/>
    <n v="2"/>
    <b v="0"/>
    <s v="Medium"/>
    <n v="42"/>
    <n v="3991.99"/>
    <n v="0"/>
    <s v="Regular Air"/>
    <n v="-1014.11"/>
    <n v="90.98"/>
    <n v="56.2"/>
    <s v="Ralph Arnett"/>
    <s v="Quebec"/>
    <s v="Quebec"/>
    <s v="Consumer"/>
    <s v="Furniture"/>
    <s v="Office Furnishings"/>
    <n v="0.74"/>
  </r>
  <r>
    <n v="7846"/>
    <d v="2011-06-25T00:00:00"/>
    <d v="2011-06-30T00:00:00"/>
    <s v="June"/>
    <s v="2011"/>
    <n v="5"/>
    <b v="0"/>
    <s v="low"/>
    <n v="47"/>
    <n v="2926.33"/>
    <n v="0.09"/>
    <s v="Regular Air"/>
    <n v="499.27"/>
    <n v="67.28"/>
    <n v="19.989999999999998"/>
    <s v="Dave Hallsten"/>
    <s v="Quebec"/>
    <s v="Quebec"/>
    <s v="Corporate"/>
    <s v="Office Supplies"/>
    <s v="Binders and Binder Accessories"/>
    <n v="0.4"/>
  </r>
  <r>
    <n v="7846"/>
    <d v="2011-06-25T00:00:00"/>
    <d v="2011-06-30T00:00:00"/>
    <s v="June"/>
    <s v="2011"/>
    <n v="5"/>
    <b v="0"/>
    <s v="low"/>
    <n v="20"/>
    <n v="40.049999999999997"/>
    <n v="0.1"/>
    <s v="Regular Air"/>
    <n v="-10.220000000000001"/>
    <n v="2.08"/>
    <n v="1.49"/>
    <s v="Dave Hallsten"/>
    <s v="Quebec"/>
    <s v="Quebec"/>
    <s v="Corporate"/>
    <s v="Office Supplies"/>
    <s v="Binders and Binder Accessories"/>
    <n v="0.36"/>
  </r>
  <r>
    <n v="7846"/>
    <d v="2011-06-25T00:00:00"/>
    <d v="2011-07-02T00:00:00"/>
    <s v="July"/>
    <s v="2011"/>
    <n v="7"/>
    <b v="0"/>
    <s v="low"/>
    <n v="20"/>
    <n v="552.87"/>
    <n v="0.01"/>
    <s v="Regular Air"/>
    <n v="-64.819999999999993"/>
    <n v="26.31"/>
    <n v="5.89"/>
    <s v="Dave Hallsten"/>
    <s v="Quebec"/>
    <s v="Quebec"/>
    <s v="Corporate"/>
    <s v="Technology"/>
    <s v="Computer Peripherals"/>
    <n v="0.75"/>
  </r>
  <r>
    <n v="7846"/>
    <d v="2011-06-25T00:00:00"/>
    <d v="2011-06-25T00:00:00"/>
    <s v="June"/>
    <s v="2011"/>
    <n v="0"/>
    <s v="FREE DELIVERY"/>
    <s v="low"/>
    <n v="12"/>
    <n v="26.33"/>
    <n v="0.05"/>
    <s v="Regular Air"/>
    <n v="-33.61"/>
    <n v="1.76"/>
    <n v="4.8600000000000003"/>
    <s v="Dave Hallsten"/>
    <s v="Quebec"/>
    <s v="Quebec"/>
    <s v="Corporate"/>
    <s v="Furniture"/>
    <s v="Office Furnishings"/>
    <n v="0.41"/>
  </r>
  <r>
    <n v="7936"/>
    <d v="2010-04-05T00:00:00"/>
    <d v="2010-04-05T00:00:00"/>
    <s v="April"/>
    <s v="2010"/>
    <n v="0"/>
    <s v="FREE DELIVERY"/>
    <s v="low"/>
    <n v="50"/>
    <n v="2851.17"/>
    <n v="0.06"/>
    <s v="Delivery Truck"/>
    <n v="-868.88"/>
    <n v="58.14"/>
    <n v="36.61"/>
    <s v="Pete Takahito"/>
    <s v="Quebec"/>
    <s v="Quebec"/>
    <s v="Corporate"/>
    <s v="Furniture"/>
    <s v="Bookcases"/>
    <n v="0.61"/>
  </r>
  <r>
    <n v="7936"/>
    <d v="2010-04-05T00:00:00"/>
    <d v="2010-04-10T00:00:00"/>
    <s v="April"/>
    <s v="2010"/>
    <n v="5"/>
    <b v="0"/>
    <s v="low"/>
    <n v="15"/>
    <n v="183.43"/>
    <n v="0.06"/>
    <s v="Regular Air"/>
    <n v="-41.86"/>
    <n v="12.44"/>
    <n v="6.27"/>
    <s v="Pete Takahito"/>
    <s v="Quebec"/>
    <s v="Quebec"/>
    <s v="Corporate"/>
    <s v="Office Supplies"/>
    <s v="Storage &amp; Organization"/>
    <n v="0.56999999999999995"/>
  </r>
  <r>
    <n v="8195"/>
    <d v="2011-01-06T00:00:00"/>
    <d v="2011-01-07T00:00:00"/>
    <s v="January"/>
    <s v="2011"/>
    <n v="1"/>
    <b v="0"/>
    <s v="Medium"/>
    <n v="5"/>
    <n v="51.3"/>
    <n v="0.05"/>
    <s v="Express Air"/>
    <n v="-32.479999999999997"/>
    <n v="7.28"/>
    <n v="11.15"/>
    <s v="Ralph Arnett"/>
    <s v="Quebec"/>
    <s v="Quebec"/>
    <s v="Consumer"/>
    <s v="Office Supplies"/>
    <s v="Paper"/>
    <n v="0.37"/>
  </r>
  <r>
    <n v="8195"/>
    <d v="2011-01-06T00:00:00"/>
    <d v="2011-01-08T00:00:00"/>
    <s v="January"/>
    <s v="2011"/>
    <n v="2"/>
    <b v="0"/>
    <s v="Medium"/>
    <n v="1"/>
    <n v="8.48"/>
    <n v="0.1"/>
    <s v="Regular Air"/>
    <n v="-7.9"/>
    <n v="5.08"/>
    <n v="3.63"/>
    <s v="Ralph Arnett"/>
    <s v="Quebec"/>
    <s v="Quebec"/>
    <s v="Consumer"/>
    <s v="Furniture"/>
    <s v="Office Furnishings"/>
    <n v="0.51"/>
  </r>
  <r>
    <n v="8195"/>
    <d v="2011-01-06T00:00:00"/>
    <d v="2011-01-07T00:00:00"/>
    <s v="January"/>
    <s v="2011"/>
    <n v="1"/>
    <b v="0"/>
    <s v="Medium"/>
    <n v="26"/>
    <n v="87.52"/>
    <n v="0.03"/>
    <s v="Regular Air"/>
    <n v="-70.02"/>
    <n v="3.28"/>
    <n v="3.97"/>
    <s v="Ralph Arnett"/>
    <s v="Quebec"/>
    <s v="Quebec"/>
    <s v="Consumer"/>
    <s v="Office Supplies"/>
    <s v="Pens &amp; Art Supplies"/>
    <n v="0.56000000000000005"/>
  </r>
  <r>
    <n v="8293"/>
    <d v="2012-08-10T00:00:00"/>
    <d v="2012-08-15T00:00:00"/>
    <s v="August"/>
    <s v="2012"/>
    <n v="5"/>
    <b v="0"/>
    <s v="low"/>
    <n v="50"/>
    <n v="1497.7594999999999"/>
    <n v="0.04"/>
    <s v="Regular Air"/>
    <n v="483.66"/>
    <n v="35.99"/>
    <n v="1.1000000000000001"/>
    <s v="Jason Klamczynski"/>
    <s v="Quebec"/>
    <s v="Quebec"/>
    <s v="Small Business"/>
    <s v="Technology"/>
    <s v="Telephones and Communication"/>
    <n v="0.55000000000000004"/>
  </r>
  <r>
    <n v="9248"/>
    <d v="2009-12-23T00:00:00"/>
    <d v="2009-12-24T00:00:00"/>
    <s v="December"/>
    <s v="2009"/>
    <n v="1"/>
    <b v="0"/>
    <s v="Not Specified"/>
    <n v="41"/>
    <n v="2811.7"/>
    <n v="0.09"/>
    <s v="Regular Air"/>
    <n v="-3074.27"/>
    <n v="71.37"/>
    <n v="69"/>
    <s v="Michelle Tran"/>
    <s v="Quebec"/>
    <s v="Quebec"/>
    <s v="Home Office"/>
    <s v="Furniture"/>
    <s v="Tables"/>
    <n v="0.68"/>
  </r>
  <r>
    <n v="9347"/>
    <d v="2012-08-09T00:00:00"/>
    <d v="2012-08-18T00:00:00"/>
    <s v="August"/>
    <s v="2012"/>
    <n v="9"/>
    <b v="0"/>
    <s v="low"/>
    <n v="31"/>
    <n v="131.19999999999999"/>
    <n v="0.01"/>
    <s v="Regular Air"/>
    <n v="-107.98"/>
    <n v="3.95"/>
    <n v="5.13"/>
    <s v="Michelle Tran"/>
    <s v="Quebec"/>
    <s v="Quebec"/>
    <s v="Corporate"/>
    <s v="Office Supplies"/>
    <s v="Appliances"/>
    <n v="0.59"/>
  </r>
  <r>
    <n v="9472"/>
    <d v="2011-06-16T00:00:00"/>
    <d v="2011-06-19T00:00:00"/>
    <s v="June"/>
    <s v="2011"/>
    <n v="3"/>
    <b v="0"/>
    <s v="Critical"/>
    <n v="17"/>
    <n v="53.91"/>
    <n v="0.05"/>
    <s v="Regular Air"/>
    <n v="19.47"/>
    <n v="3.15"/>
    <n v="0.49"/>
    <s v="Greg Tran"/>
    <s v="Quebec"/>
    <s v="Quebec"/>
    <s v="Home Office"/>
    <s v="Office Supplies"/>
    <s v="Labels"/>
    <n v="0.37"/>
  </r>
  <r>
    <n v="9733"/>
    <d v="2009-03-17T00:00:00"/>
    <d v="2009-03-17T00:00:00"/>
    <s v="March"/>
    <s v="2009"/>
    <n v="0"/>
    <s v="FREE DELIVERY"/>
    <s v="Not Specified"/>
    <n v="39"/>
    <n v="223.64"/>
    <n v="0.1"/>
    <s v="Regular Air"/>
    <n v="-90.26"/>
    <n v="5.98"/>
    <n v="5.35"/>
    <s v="Gene McClure"/>
    <s v="Quebec"/>
    <s v="Quebec"/>
    <s v="Home Office"/>
    <s v="Office Supplies"/>
    <s v="Paper"/>
    <n v="0.4"/>
  </r>
  <r>
    <n v="10054"/>
    <d v="2011-04-28T00:00:00"/>
    <d v="2011-04-30T00:00:00"/>
    <s v="April"/>
    <s v="2011"/>
    <n v="2"/>
    <b v="0"/>
    <s v="High"/>
    <n v="2"/>
    <n v="203.3"/>
    <n v="0.08"/>
    <s v="Regular Air"/>
    <n v="148.25"/>
    <n v="79.52"/>
    <n v="48.2"/>
    <s v="Helen Wasserman"/>
    <s v="Quebec"/>
    <s v="Quebec"/>
    <s v="Home Office"/>
    <s v="Furniture"/>
    <s v="Office Furnishings"/>
    <n v="0.74"/>
  </r>
  <r>
    <n v="10054"/>
    <d v="2011-04-28T00:00:00"/>
    <d v="2011-04-28T00:00:00"/>
    <s v="April"/>
    <s v="2011"/>
    <n v="0"/>
    <s v="FREE DELIVERY"/>
    <s v="High"/>
    <n v="2"/>
    <n v="196.85149999999999"/>
    <n v="0.09"/>
    <s v="Regular Air"/>
    <n v="-606.6"/>
    <n v="125.99"/>
    <n v="5.99"/>
    <s v="Helen Wasserman"/>
    <s v="Quebec"/>
    <s v="Quebec"/>
    <s v="Home Office"/>
    <s v="Technology"/>
    <s v="Telephones and Communication"/>
    <n v="0.56000000000000005"/>
  </r>
  <r>
    <n v="10627"/>
    <d v="2010-02-24T00:00:00"/>
    <d v="2010-03-01T00:00:00"/>
    <s v="March"/>
    <s v="2010"/>
    <n v="5"/>
    <b v="0"/>
    <s v="low"/>
    <n v="4"/>
    <n v="40.229999999999997"/>
    <n v="0.05"/>
    <s v="Regular Air"/>
    <n v="-30.26"/>
    <n v="7.77"/>
    <n v="9.23"/>
    <s v="Matt Collister"/>
    <s v="Quebec"/>
    <s v="Quebec"/>
    <s v="Home Office"/>
    <s v="Office Supplies"/>
    <s v="Appliances"/>
    <n v="0.57999999999999996"/>
  </r>
  <r>
    <n v="10629"/>
    <d v="2009-09-11T00:00:00"/>
    <d v="2009-09-13T00:00:00"/>
    <s v="September"/>
    <s v="2009"/>
    <n v="2"/>
    <b v="0"/>
    <s v="Critical"/>
    <n v="39"/>
    <n v="341.55"/>
    <n v="0.06"/>
    <s v="Regular Air"/>
    <n v="-255.65"/>
    <n v="8.3699999999999992"/>
    <n v="10.16"/>
    <s v="Helen Wasserman"/>
    <s v="Quebec"/>
    <s v="Quebec"/>
    <s v="Corporate"/>
    <s v="Furniture"/>
    <s v="Office Furnishings"/>
    <n v="0.59"/>
  </r>
  <r>
    <n v="10629"/>
    <d v="2009-09-11T00:00:00"/>
    <d v="2009-09-13T00:00:00"/>
    <s v="September"/>
    <s v="2009"/>
    <n v="2"/>
    <b v="0"/>
    <s v="Critical"/>
    <n v="14"/>
    <n v="98.37"/>
    <n v="0.09"/>
    <s v="Express Air"/>
    <n v="-76.540000000000006"/>
    <n v="6.48"/>
    <n v="9.17"/>
    <s v="Helen Wasserman"/>
    <s v="Quebec"/>
    <s v="Quebec"/>
    <s v="Corporate"/>
    <s v="Office Supplies"/>
    <s v="Paper"/>
    <n v="0.37"/>
  </r>
  <r>
    <n v="10784"/>
    <d v="2010-07-05T00:00:00"/>
    <d v="2010-07-06T00:00:00"/>
    <s v="July"/>
    <s v="2010"/>
    <n v="1"/>
    <b v="0"/>
    <s v="Not Specified"/>
    <n v="2"/>
    <n v="19.36"/>
    <n v="0.1"/>
    <s v="Regular Air"/>
    <n v="-11.85"/>
    <n v="6.78"/>
    <n v="6.18"/>
    <s v="Vivian Mathis"/>
    <s v="Quebec"/>
    <s v="Quebec"/>
    <s v="Home Office"/>
    <s v="Office Supplies"/>
    <s v="Paper"/>
    <n v="0.39"/>
  </r>
  <r>
    <n v="10784"/>
    <d v="2010-07-05T00:00:00"/>
    <d v="2010-07-07T00:00:00"/>
    <s v="July"/>
    <s v="2010"/>
    <n v="2"/>
    <b v="0"/>
    <s v="Not Specified"/>
    <n v="30"/>
    <n v="206.27"/>
    <n v="0.09"/>
    <s v="Regular Air"/>
    <n v="-54.44"/>
    <n v="6.81"/>
    <n v="5.48"/>
    <s v="Vivian Mathis"/>
    <s v="Quebec"/>
    <s v="Quebec"/>
    <s v="Home Office"/>
    <s v="Office Supplies"/>
    <s v="Binders and Binder Accessories"/>
    <n v="0.37"/>
  </r>
  <r>
    <n v="10823"/>
    <d v="2012-06-12T00:00:00"/>
    <d v="2012-06-12T00:00:00"/>
    <s v="June"/>
    <s v="2012"/>
    <n v="0"/>
    <s v="FREE DELIVERY"/>
    <s v="low"/>
    <n v="3"/>
    <n v="133.9"/>
    <n v="0.03"/>
    <s v="Regular Air"/>
    <n v="-14.58"/>
    <n v="43.41"/>
    <n v="2.99"/>
    <s v="Helen Wasserman"/>
    <s v="Quebec"/>
    <s v="Quebec"/>
    <s v="Home Office"/>
    <s v="Office Supplies"/>
    <s v="Binders and Binder Accessories"/>
    <n v="0.39"/>
  </r>
  <r>
    <n v="10919"/>
    <d v="2010-03-27T00:00:00"/>
    <d v="2010-03-27T00:00:00"/>
    <s v="March"/>
    <s v="2010"/>
    <n v="0"/>
    <s v="FREE DELIVERY"/>
    <s v="High"/>
    <n v="42"/>
    <n v="2040.95"/>
    <n v="7.0000000000000007E-2"/>
    <s v="Regular Air"/>
    <n v="-1231.8699999999999"/>
    <n v="48.91"/>
    <n v="35"/>
    <s v="Ross DeVincentis"/>
    <s v="Quebec"/>
    <s v="Quebec"/>
    <s v="Corporate"/>
    <s v="Office Supplies"/>
    <s v="Storage &amp; Organization"/>
    <n v="0.83"/>
  </r>
  <r>
    <n v="11429"/>
    <d v="2010-03-03T00:00:00"/>
    <d v="2010-03-07T00:00:00"/>
    <s v="March"/>
    <s v="2010"/>
    <n v="4"/>
    <b v="0"/>
    <s v="low"/>
    <n v="39"/>
    <n v="446.04"/>
    <n v="0.01"/>
    <s v="Regular Air"/>
    <n v="59.04"/>
    <n v="10.98"/>
    <n v="5.14"/>
    <s v="Jason Klamczynski"/>
    <s v="Quebec"/>
    <s v="Quebec"/>
    <s v="Home Office"/>
    <s v="Office Supplies"/>
    <s v="Binders and Binder Accessories"/>
    <n v="0.36"/>
  </r>
  <r>
    <n v="11429"/>
    <d v="2010-03-03T00:00:00"/>
    <d v="2010-03-05T00:00:00"/>
    <s v="March"/>
    <s v="2010"/>
    <n v="2"/>
    <b v="0"/>
    <s v="low"/>
    <n v="46"/>
    <n v="18421.2"/>
    <n v="0.06"/>
    <s v="Delivery Truck"/>
    <n v="-969.05"/>
    <n v="400.98"/>
    <n v="42.52"/>
    <s v="Jason Klamczynski"/>
    <s v="Quebec"/>
    <s v="Quebec"/>
    <s v="Home Office"/>
    <s v="Furniture"/>
    <s v="Tables"/>
    <n v="0.71"/>
  </r>
  <r>
    <n v="11650"/>
    <d v="2012-09-24T00:00:00"/>
    <d v="2012-09-26T00:00:00"/>
    <s v="September"/>
    <s v="2012"/>
    <n v="2"/>
    <b v="0"/>
    <s v="Not Specified"/>
    <n v="26"/>
    <n v="1090.4000000000001"/>
    <n v="0.06"/>
    <s v="Regular Air"/>
    <n v="146.24"/>
    <n v="40.97"/>
    <n v="8.99"/>
    <s v="Valerie Mitchum"/>
    <s v="Quebec"/>
    <s v="Quebec"/>
    <s v="Home Office"/>
    <s v="Office Supplies"/>
    <s v="Pens &amp; Art Supplies"/>
    <n v="0.59"/>
  </r>
  <r>
    <n v="12837"/>
    <d v="2012-12-02T00:00:00"/>
    <d v="2012-12-02T00:00:00"/>
    <s v="December"/>
    <s v="2012"/>
    <n v="0"/>
    <s v="FREE DELIVERY"/>
    <s v="Medium"/>
    <n v="50"/>
    <n v="1100.21"/>
    <n v="0.03"/>
    <s v="Regular Air"/>
    <n v="433.59"/>
    <n v="22.24"/>
    <n v="1.99"/>
    <s v="Dave Hallsten"/>
    <s v="Quebec"/>
    <s v="Quebec"/>
    <s v="Home Office"/>
    <s v="Technology"/>
    <s v="Computer Peripherals"/>
    <n v="0.43"/>
  </r>
  <r>
    <n v="13347"/>
    <d v="2010-04-23T00:00:00"/>
    <d v="2010-04-24T00:00:00"/>
    <s v="April"/>
    <s v="2010"/>
    <n v="1"/>
    <b v="0"/>
    <s v="Not Specified"/>
    <n v="24"/>
    <n v="104.89"/>
    <n v="7.0000000000000007E-2"/>
    <s v="Express Air"/>
    <n v="22.84"/>
    <n v="3.8"/>
    <n v="1.49"/>
    <s v="Vivek Gonzalez"/>
    <s v="Quebec"/>
    <s v="Quebec"/>
    <s v="Consumer"/>
    <s v="Office Supplies"/>
    <s v="Binders and Binder Accessories"/>
    <n v="0.38"/>
  </r>
  <r>
    <n v="13381"/>
    <d v="2011-08-17T00:00:00"/>
    <d v="2011-08-17T00:00:00"/>
    <s v="August"/>
    <s v="2011"/>
    <n v="0"/>
    <s v="FREE DELIVERY"/>
    <s v="Medium"/>
    <n v="41"/>
    <n v="10714.78"/>
    <n v="0"/>
    <s v="Delivery Truck"/>
    <n v="-627.64"/>
    <n v="259.70999999999998"/>
    <n v="66.67"/>
    <s v="Vivian Mathis"/>
    <s v="Quebec"/>
    <s v="Quebec"/>
    <s v="Consumer"/>
    <s v="Furniture"/>
    <s v="Tables"/>
    <n v="0.65"/>
  </r>
  <r>
    <n v="13634"/>
    <d v="2011-04-18T00:00:00"/>
    <d v="2011-04-18T00:00:00"/>
    <s v="April"/>
    <s v="2011"/>
    <n v="0"/>
    <s v="FREE DELIVERY"/>
    <s v="High"/>
    <n v="46"/>
    <n v="1824.13"/>
    <n v="0.05"/>
    <s v="Regular Air"/>
    <n v="104.51"/>
    <n v="39.979999999999997"/>
    <n v="7.12"/>
    <s v="Bradley Nguyen"/>
    <s v="Quebec"/>
    <s v="Quebec"/>
    <s v="Consumer"/>
    <s v="Technology"/>
    <s v="Computer Peripherals"/>
    <n v="0.67"/>
  </r>
  <r>
    <n v="13634"/>
    <d v="2011-04-18T00:00:00"/>
    <d v="2011-04-19T00:00:00"/>
    <s v="April"/>
    <s v="2011"/>
    <n v="1"/>
    <b v="0"/>
    <s v="High"/>
    <n v="27"/>
    <n v="151.38"/>
    <n v="0.04"/>
    <s v="Regular Air"/>
    <n v="-55.61"/>
    <n v="5.58"/>
    <n v="5.3"/>
    <s v="Bradley Nguyen"/>
    <s v="Quebec"/>
    <s v="Quebec"/>
    <s v="Consumer"/>
    <s v="Office Supplies"/>
    <s v="Envelopes"/>
    <n v="0.35"/>
  </r>
  <r>
    <n v="13729"/>
    <d v="2009-01-01T00:00:00"/>
    <d v="2009-01-03T00:00:00"/>
    <s v="January"/>
    <s v="2009"/>
    <n v="2"/>
    <b v="0"/>
    <s v="Not Specified"/>
    <n v="9"/>
    <n v="872.48"/>
    <n v="0.08"/>
    <s v="Express Air"/>
    <n v="-342.91"/>
    <n v="95.99"/>
    <n v="35"/>
    <s v="Matt Collister"/>
    <s v="Quebec"/>
    <s v="Quebec"/>
    <s v="Home Office"/>
    <s v="Office Supplies"/>
    <s v="Storage &amp; Organization"/>
    <m/>
  </r>
  <r>
    <n v="13730"/>
    <d v="2011-05-09T00:00:00"/>
    <d v="2011-05-11T00:00:00"/>
    <s v="May"/>
    <s v="2011"/>
    <n v="2"/>
    <b v="0"/>
    <s v="High"/>
    <n v="26"/>
    <n v="3617.64"/>
    <n v="7.0000000000000007E-2"/>
    <s v="Delivery Truck"/>
    <n v="-354.13"/>
    <n v="146.34"/>
    <n v="43.75"/>
    <s v="Bradley Nguyen"/>
    <s v="Quebec"/>
    <s v="Quebec"/>
    <s v="Corporate"/>
    <s v="Furniture"/>
    <s v="Tables"/>
    <n v="0.64"/>
  </r>
  <r>
    <n v="14113"/>
    <d v="2011-08-04T00:00:00"/>
    <d v="2011-08-06T00:00:00"/>
    <s v="August"/>
    <s v="2011"/>
    <n v="2"/>
    <b v="0"/>
    <s v="High"/>
    <n v="22"/>
    <n v="8218.16"/>
    <n v="0.09"/>
    <s v="Delivery Truck"/>
    <n v="-774.14"/>
    <n v="376.13"/>
    <n v="85.63"/>
    <s v="Helen Wasserman"/>
    <s v="Quebec"/>
    <s v="Quebec"/>
    <s v="Home Office"/>
    <s v="Furniture"/>
    <s v="Tables"/>
    <n v="0.74"/>
  </r>
  <r>
    <n v="14210"/>
    <d v="2012-06-26T00:00:00"/>
    <d v="2012-06-28T00:00:00"/>
    <s v="June"/>
    <s v="2012"/>
    <n v="2"/>
    <b v="0"/>
    <s v="Not Specified"/>
    <n v="19"/>
    <n v="676.79"/>
    <n v="0"/>
    <s v="Regular Air"/>
    <n v="213.2"/>
    <n v="33.29"/>
    <n v="1.99"/>
    <s v="Helen Wasserman"/>
    <s v="Quebec"/>
    <s v="Quebec"/>
    <s v="Home Office"/>
    <s v="Technology"/>
    <s v="Computer Peripherals"/>
    <n v="0.41"/>
  </r>
  <r>
    <n v="14272"/>
    <d v="2012-02-12T00:00:00"/>
    <d v="2012-02-14T00:00:00"/>
    <s v="February"/>
    <s v="2012"/>
    <n v="2"/>
    <b v="0"/>
    <s v="Medium"/>
    <n v="32"/>
    <n v="2409.96"/>
    <n v="7.0000000000000007E-2"/>
    <s v="Regular Air"/>
    <n v="575.1"/>
    <n v="80.98"/>
    <n v="4.5"/>
    <s v="Vivian Mathis"/>
    <s v="Quebec"/>
    <s v="Quebec"/>
    <s v="Home Office"/>
    <s v="Office Supplies"/>
    <s v="Appliances"/>
    <n v="0.59"/>
  </r>
  <r>
    <n v="14401"/>
    <d v="2011-08-04T00:00:00"/>
    <d v="2011-08-06T00:00:00"/>
    <s v="August"/>
    <s v="2011"/>
    <n v="2"/>
    <b v="0"/>
    <s v="Not Specified"/>
    <n v="10"/>
    <n v="931.14949999999999"/>
    <n v="0.06"/>
    <s v="Regular Air"/>
    <n v="-128.83000000000001"/>
    <n v="110.99"/>
    <n v="2.5"/>
    <s v="Jason Klamczynski"/>
    <s v="Quebec"/>
    <s v="Quebec"/>
    <s v="Small Business"/>
    <s v="Technology"/>
    <s v="Telephones and Communication"/>
    <n v="0.56999999999999995"/>
  </r>
  <r>
    <n v="15941"/>
    <d v="2011-12-10T00:00:00"/>
    <d v="2011-12-12T00:00:00"/>
    <s v="December"/>
    <s v="2011"/>
    <n v="2"/>
    <b v="0"/>
    <s v="Not Specified"/>
    <n v="15"/>
    <n v="951.09"/>
    <n v="0.02"/>
    <s v="Delivery Truck"/>
    <n v="-246.32"/>
    <n v="58.14"/>
    <n v="36.61"/>
    <s v="Michelle Tran"/>
    <s v="Quebec"/>
    <s v="Quebec"/>
    <s v="Consumer"/>
    <s v="Furniture"/>
    <s v="Bookcases"/>
    <n v="0.61"/>
  </r>
  <r>
    <n v="18023"/>
    <d v="2011-02-24T00:00:00"/>
    <d v="2011-02-25T00:00:00"/>
    <s v="February"/>
    <s v="2011"/>
    <n v="1"/>
    <b v="0"/>
    <s v="Medium"/>
    <n v="38"/>
    <n v="4502.26"/>
    <n v="0.09"/>
    <s v="Delivery Truck"/>
    <n v="1272.17"/>
    <n v="120.97"/>
    <n v="26.3"/>
    <s v="Valerie Mitchum"/>
    <s v="Quebec"/>
    <s v="Quebec"/>
    <s v="Home Office"/>
    <s v="Technology"/>
    <s v="Office Machines"/>
    <n v="0.38"/>
  </r>
  <r>
    <n v="18023"/>
    <d v="2011-02-24T00:00:00"/>
    <d v="2011-02-25T00:00:00"/>
    <s v="February"/>
    <s v="2011"/>
    <n v="1"/>
    <b v="0"/>
    <s v="Medium"/>
    <n v="34"/>
    <n v="192.23"/>
    <n v="7.0000000000000007E-2"/>
    <s v="Regular Air"/>
    <n v="-149.84"/>
    <n v="5.78"/>
    <n v="7.64"/>
    <s v="Valerie Mitchum"/>
    <s v="Quebec"/>
    <s v="Quebec"/>
    <s v="Home Office"/>
    <s v="Office Supplies"/>
    <s v="Paper"/>
    <n v="0.36"/>
  </r>
  <r>
    <n v="18341"/>
    <d v="2010-07-18T00:00:00"/>
    <d v="2010-07-18T00:00:00"/>
    <s v="July"/>
    <s v="2010"/>
    <n v="0"/>
    <s v="FREE DELIVERY"/>
    <s v="Critical"/>
    <n v="39"/>
    <n v="237.89"/>
    <n v="0"/>
    <s v="Regular Air"/>
    <n v="-165.26"/>
    <n v="5.78"/>
    <n v="7.96"/>
    <s v="Bradley Nguyen"/>
    <s v="Quebec"/>
    <s v="Quebec"/>
    <s v="Consumer"/>
    <s v="Office Supplies"/>
    <s v="Paper"/>
    <n v="0.36"/>
  </r>
  <r>
    <n v="18400"/>
    <d v="2011-12-06T00:00:00"/>
    <d v="2011-12-07T00:00:00"/>
    <s v="December"/>
    <s v="2011"/>
    <n v="1"/>
    <b v="0"/>
    <s v="Not Specified"/>
    <n v="29"/>
    <n v="598.49"/>
    <n v="0.05"/>
    <s v="Regular Air"/>
    <n v="34.159999999999997"/>
    <n v="20.95"/>
    <n v="4"/>
    <s v="Ralph Arnett"/>
    <s v="Quebec"/>
    <s v="Quebec"/>
    <s v="Consumer"/>
    <s v="Technology"/>
    <s v="Computer Peripherals"/>
    <n v="0.6"/>
  </r>
  <r>
    <n v="18950"/>
    <d v="2012-02-27T00:00:00"/>
    <d v="2012-03-04T00:00:00"/>
    <s v="March"/>
    <s v="2012"/>
    <n v="6"/>
    <b v="0"/>
    <s v="low"/>
    <n v="33"/>
    <n v="3008.5"/>
    <n v="0.05"/>
    <s v="Delivery Truck"/>
    <n v="1101.9000000000001"/>
    <n v="90.97"/>
    <n v="14"/>
    <s v="Barry Gonzalez"/>
    <s v="Quebec"/>
    <s v="Quebec"/>
    <s v="Small Business"/>
    <s v="Technology"/>
    <s v="Office Machines"/>
    <n v="0.36"/>
  </r>
  <r>
    <n v="19111"/>
    <d v="2009-10-04T00:00:00"/>
    <d v="2009-10-09T00:00:00"/>
    <s v="October"/>
    <s v="2009"/>
    <n v="5"/>
    <b v="0"/>
    <s v="low"/>
    <n v="24"/>
    <n v="195.83"/>
    <n v="0.04"/>
    <s v="Regular Air"/>
    <n v="10.79"/>
    <n v="8.33"/>
    <n v="1.99"/>
    <s v="Bart Pistole"/>
    <s v="Quebec"/>
    <s v="Quebec"/>
    <s v="Consumer"/>
    <s v="Technology"/>
    <s v="Computer Peripherals"/>
    <n v="0.52"/>
  </r>
  <r>
    <n v="19139"/>
    <d v="2010-12-03T00:00:00"/>
    <d v="2010-12-04T00:00:00"/>
    <s v="December"/>
    <s v="2010"/>
    <n v="1"/>
    <b v="0"/>
    <s v="Not Specified"/>
    <n v="15"/>
    <n v="94.84"/>
    <n v="0.01"/>
    <s v="Regular Air"/>
    <n v="-26.66"/>
    <n v="5.98"/>
    <n v="5.15"/>
    <s v="Helen Wasserman"/>
    <s v="Quebec"/>
    <s v="Quebec"/>
    <s v="Corporate"/>
    <s v="Office Supplies"/>
    <s v="Paper"/>
    <n v="0.36"/>
  </r>
  <r>
    <n v="19332"/>
    <d v="2012-02-27T00:00:00"/>
    <d v="2012-02-29T00:00:00"/>
    <s v="February"/>
    <s v="2012"/>
    <n v="2"/>
    <b v="0"/>
    <s v="High"/>
    <n v="46"/>
    <n v="8246.86"/>
    <n v="0.06"/>
    <s v="Delivery Truck"/>
    <n v="-433.29"/>
    <n v="179.29"/>
    <n v="29.21"/>
    <s v="Barry Gonzalez"/>
    <s v="Quebec"/>
    <s v="Quebec"/>
    <s v="Consumer"/>
    <s v="Furniture"/>
    <s v="Tables"/>
    <n v="0.74"/>
  </r>
  <r>
    <n v="20965"/>
    <d v="2009-12-20T00:00:00"/>
    <d v="2009-12-23T00:00:00"/>
    <s v="December"/>
    <s v="2009"/>
    <n v="3"/>
    <b v="0"/>
    <s v="Critical"/>
    <n v="38"/>
    <n v="2315.11"/>
    <n v="0.06"/>
    <s v="Regular Air"/>
    <n v="532.21"/>
    <n v="59.76"/>
    <n v="9.7100000000000009"/>
    <s v="Michelle Tran"/>
    <s v="Quebec"/>
    <s v="Quebec"/>
    <s v="Consumer"/>
    <s v="Office Supplies"/>
    <s v="Storage &amp; Organization"/>
    <n v="0.56999999999999995"/>
  </r>
  <r>
    <n v="20965"/>
    <d v="2009-12-20T00:00:00"/>
    <d v="2009-12-23T00:00:00"/>
    <s v="December"/>
    <s v="2009"/>
    <n v="3"/>
    <b v="0"/>
    <s v="Critical"/>
    <n v="8"/>
    <n v="1264.2304999999999"/>
    <n v="7.0000000000000007E-2"/>
    <s v="Regular Air"/>
    <n v="-444.69"/>
    <n v="195.99"/>
    <n v="4.2"/>
    <s v="Michelle Tran"/>
    <s v="Quebec"/>
    <s v="Quebec"/>
    <s v="Consumer"/>
    <s v="Technology"/>
    <s v="Telephones and Communication"/>
    <n v="0.56000000000000005"/>
  </r>
  <r>
    <n v="21249"/>
    <d v="2010-09-19T00:00:00"/>
    <d v="2010-09-21T00:00:00"/>
    <s v="September"/>
    <s v="2010"/>
    <n v="2"/>
    <b v="0"/>
    <s v="low"/>
    <n v="22"/>
    <n v="1082.8"/>
    <n v="0.02"/>
    <s v="Regular Air"/>
    <n v="299.35000000000002"/>
    <n v="48.58"/>
    <n v="3.99"/>
    <s v="Barry Gonzalez"/>
    <s v="Quebec"/>
    <s v="Quebec"/>
    <s v="Small Business"/>
    <s v="Office Supplies"/>
    <s v="Appliances"/>
    <n v="0.56000000000000005"/>
  </r>
  <r>
    <n v="21249"/>
    <d v="2010-09-19T00:00:00"/>
    <d v="2010-09-21T00:00:00"/>
    <s v="September"/>
    <s v="2010"/>
    <n v="2"/>
    <b v="0"/>
    <s v="low"/>
    <n v="7"/>
    <n v="1260.2014999999999"/>
    <n v="0.03"/>
    <s v="Regular Air"/>
    <n v="-523"/>
    <n v="205.99"/>
    <n v="8.99"/>
    <s v="Barry Gonzalez"/>
    <s v="Quebec"/>
    <s v="Quebec"/>
    <s v="Small Business"/>
    <s v="Technology"/>
    <s v="Telephones and Communication"/>
    <n v="0.6"/>
  </r>
  <r>
    <n v="22529"/>
    <d v="2010-05-07T00:00:00"/>
    <d v="2010-05-07T00:00:00"/>
    <s v="May"/>
    <s v="2010"/>
    <n v="0"/>
    <s v="FREE DELIVERY"/>
    <s v="Medium"/>
    <n v="28"/>
    <n v="1623.09"/>
    <n v="0.02"/>
    <s v="Regular Air"/>
    <n v="245.88"/>
    <n v="56.96"/>
    <n v="13.22"/>
    <s v="Vivian Mathis"/>
    <s v="Quebec"/>
    <s v="Quebec"/>
    <s v="Home Office"/>
    <s v="Office Supplies"/>
    <s v="Appliances"/>
    <n v="0.56000000000000005"/>
  </r>
  <r>
    <n v="23303"/>
    <d v="2009-06-20T00:00:00"/>
    <d v="2009-06-22T00:00:00"/>
    <s v="June"/>
    <s v="2009"/>
    <n v="2"/>
    <b v="0"/>
    <s v="Not Specified"/>
    <n v="39"/>
    <n v="238.49"/>
    <n v="0.09"/>
    <s v="Regular Air"/>
    <n v="-110.56"/>
    <n v="6.48"/>
    <n v="6.22"/>
    <s v="Ralph Arnett"/>
    <s v="Quebec"/>
    <s v="Quebec"/>
    <s v="Consumer"/>
    <s v="Office Supplies"/>
    <s v="Paper"/>
    <n v="0.37"/>
  </r>
  <r>
    <n v="23398"/>
    <d v="2009-03-13T00:00:00"/>
    <d v="2009-03-14T00:00:00"/>
    <s v="March"/>
    <s v="2009"/>
    <n v="1"/>
    <b v="0"/>
    <s v="Medium"/>
    <n v="19"/>
    <n v="123.1"/>
    <n v="0.06"/>
    <s v="Regular Air"/>
    <n v="-75.44"/>
    <n v="6.48"/>
    <n v="7.37"/>
    <s v="Carol Adams"/>
    <s v="Quebec"/>
    <s v="Quebec"/>
    <s v="Corporate"/>
    <s v="Office Supplies"/>
    <s v="Paper"/>
    <n v="0.37"/>
  </r>
  <r>
    <n v="24356"/>
    <d v="2010-05-11T00:00:00"/>
    <d v="2010-05-13T00:00:00"/>
    <s v="May"/>
    <s v="2010"/>
    <n v="2"/>
    <b v="0"/>
    <s v="Medium"/>
    <n v="37"/>
    <n v="12612.66"/>
    <n v="0.06"/>
    <s v="Delivery Truck"/>
    <n v="3325.03"/>
    <n v="350.99"/>
    <n v="39"/>
    <s v="Barry Gonzalez"/>
    <s v="Quebec"/>
    <s v="Quebec"/>
    <s v="Consumer"/>
    <s v="Furniture"/>
    <s v="Chairs &amp; Chairmats"/>
    <n v="0.55000000000000004"/>
  </r>
  <r>
    <n v="25188"/>
    <d v="2011-01-03T00:00:00"/>
    <d v="2011-01-05T00:00:00"/>
    <s v="January"/>
    <s v="2011"/>
    <n v="2"/>
    <b v="0"/>
    <s v="Medium"/>
    <n v="20"/>
    <n v="1564.1614999999999"/>
    <n v="0"/>
    <s v="Regular Air"/>
    <n v="682.48"/>
    <n v="85.99"/>
    <n v="2.5"/>
    <s v="Valerie Mitchum"/>
    <s v="Quebec"/>
    <s v="Quebec"/>
    <s v="Home Office"/>
    <s v="Technology"/>
    <s v="Telephones and Communication"/>
    <n v="0.35"/>
  </r>
  <r>
    <n v="25249"/>
    <d v="2012-11-06T00:00:00"/>
    <d v="2012-11-08T00:00:00"/>
    <s v="November"/>
    <s v="2012"/>
    <n v="2"/>
    <b v="0"/>
    <s v="Medium"/>
    <n v="34"/>
    <n v="926.85"/>
    <n v="0.09"/>
    <s v="Regular Air"/>
    <n v="382.94"/>
    <n v="28.53"/>
    <n v="1.49"/>
    <s v="Vivian Mathis"/>
    <s v="Quebec"/>
    <s v="Quebec"/>
    <s v="Consumer"/>
    <s v="Office Supplies"/>
    <s v="Binders and Binder Accessories"/>
    <n v="0.38"/>
  </r>
  <r>
    <n v="26948"/>
    <d v="2011-11-22T00:00:00"/>
    <d v="2011-11-23T00:00:00"/>
    <s v="November"/>
    <s v="2011"/>
    <n v="1"/>
    <b v="0"/>
    <s v="High"/>
    <n v="21"/>
    <n v="203.55"/>
    <n v="0.03"/>
    <s v="Express Air"/>
    <n v="38.6"/>
    <n v="9.11"/>
    <n v="2.25"/>
    <s v="Matt Collister"/>
    <s v="Quebec"/>
    <s v="Quebec"/>
    <s v="Home Office"/>
    <s v="Office Supplies"/>
    <s v="Pens &amp; Art Supplies"/>
    <n v="0.52"/>
  </r>
  <r>
    <n v="27232"/>
    <d v="2010-08-18T00:00:00"/>
    <d v="2010-08-20T00:00:00"/>
    <s v="August"/>
    <s v="2010"/>
    <n v="2"/>
    <b v="0"/>
    <s v="Not Specified"/>
    <n v="19"/>
    <n v="639.29999999999995"/>
    <n v="0.05"/>
    <s v="Regular Air"/>
    <n v="30.21"/>
    <n v="34.99"/>
    <n v="7.73"/>
    <s v="Ralph Arnett"/>
    <s v="Quebec"/>
    <s v="Quebec"/>
    <s v="Consumer"/>
    <s v="Office Supplies"/>
    <s v="Pens &amp; Art Supplies"/>
    <n v="0.59"/>
  </r>
  <r>
    <n v="27622"/>
    <d v="2011-02-06T00:00:00"/>
    <d v="2011-02-07T00:00:00"/>
    <s v="February"/>
    <s v="2011"/>
    <n v="1"/>
    <b v="0"/>
    <s v="Medium"/>
    <n v="4"/>
    <n v="1280.73"/>
    <n v="0.09"/>
    <s v="Delivery Truck"/>
    <n v="-774.89"/>
    <n v="320.64"/>
    <n v="43.57"/>
    <s v="Michelle Tran"/>
    <s v="Quebec"/>
    <s v="Quebec"/>
    <s v="Consumer"/>
    <s v="Furniture"/>
    <s v="Tables"/>
    <n v="0.63"/>
  </r>
  <r>
    <n v="28002"/>
    <d v="2009-10-10T00:00:00"/>
    <d v="2009-10-12T00:00:00"/>
    <s v="October"/>
    <s v="2009"/>
    <n v="2"/>
    <b v="0"/>
    <s v="Critical"/>
    <n v="5"/>
    <n v="43.55"/>
    <n v="0.1"/>
    <s v="Regular Air"/>
    <n v="-3.64"/>
    <n v="9.11"/>
    <n v="2.15"/>
    <s v="Jason Klamczynski"/>
    <s v="Quebec"/>
    <s v="Quebec"/>
    <s v="Home Office"/>
    <s v="Office Supplies"/>
    <s v="Paper"/>
    <n v="0.4"/>
  </r>
  <r>
    <n v="28390"/>
    <d v="2012-02-07T00:00:00"/>
    <d v="2012-02-09T00:00:00"/>
    <s v="February"/>
    <s v="2012"/>
    <n v="2"/>
    <b v="0"/>
    <s v="High"/>
    <n v="44"/>
    <n v="809.77"/>
    <n v="0.1"/>
    <s v="Regular Air"/>
    <n v="83.48"/>
    <n v="20.28"/>
    <n v="6.68"/>
    <s v="Chad McGuire"/>
    <s v="Quebec"/>
    <s v="Quebec"/>
    <s v="Small Business"/>
    <s v="Furniture"/>
    <s v="Office Furnishings"/>
    <n v="0.53"/>
  </r>
  <r>
    <n v="29223"/>
    <d v="2012-01-20T00:00:00"/>
    <d v="2012-01-22T00:00:00"/>
    <s v="January"/>
    <s v="2012"/>
    <n v="2"/>
    <b v="0"/>
    <s v="High"/>
    <n v="48"/>
    <n v="24701.119999999999"/>
    <n v="0.04"/>
    <s v="Delivery Truck"/>
    <n v="8022.94"/>
    <n v="500.98"/>
    <n v="26"/>
    <s v="Greg Tran"/>
    <s v="Quebec"/>
    <s v="Quebec"/>
    <s v="Home Office"/>
    <s v="Furniture"/>
    <s v="Chairs &amp; Chairmats"/>
    <n v="0.6"/>
  </r>
  <r>
    <n v="29351"/>
    <d v="2011-10-03T00:00:00"/>
    <d v="2011-10-05T00:00:00"/>
    <s v="October"/>
    <s v="2011"/>
    <n v="2"/>
    <b v="0"/>
    <s v="Medium"/>
    <n v="17"/>
    <n v="5122.6099999999997"/>
    <n v="0.05"/>
    <s v="Regular Air"/>
    <n v="1784.04"/>
    <n v="304.99"/>
    <n v="19.989999999999998"/>
    <s v="Sanjit Jacobs"/>
    <s v="Quebec"/>
    <s v="Quebec"/>
    <s v="Consumer"/>
    <s v="Office Supplies"/>
    <s v="Binders and Binder Accessories"/>
    <n v="0.4"/>
  </r>
  <r>
    <n v="29506"/>
    <d v="2011-06-14T00:00:00"/>
    <d v="2011-06-16T00:00:00"/>
    <s v="June"/>
    <s v="2011"/>
    <n v="2"/>
    <b v="0"/>
    <s v="Critical"/>
    <n v="46"/>
    <n v="221.13"/>
    <n v="0.01"/>
    <s v="Regular Air"/>
    <n v="59.7"/>
    <n v="4.55"/>
    <n v="1.49"/>
    <s v="Scott Cohen"/>
    <s v="Quebec"/>
    <s v="Quebec"/>
    <s v="Consumer"/>
    <s v="Office Supplies"/>
    <s v="Binders and Binder Accessories"/>
    <n v="0.35"/>
  </r>
  <r>
    <n v="29506"/>
    <d v="2011-06-14T00:00:00"/>
    <d v="2011-06-15T00:00:00"/>
    <s v="June"/>
    <s v="2011"/>
    <n v="1"/>
    <b v="0"/>
    <s v="Critical"/>
    <n v="8"/>
    <n v="16.350000000000001"/>
    <n v="0.05"/>
    <s v="Regular Air"/>
    <n v="-5.62"/>
    <n v="1.88"/>
    <n v="1.49"/>
    <s v="Scott Cohen"/>
    <s v="Quebec"/>
    <s v="Quebec"/>
    <s v="Consumer"/>
    <s v="Office Supplies"/>
    <s v="Binders and Binder Accessories"/>
    <n v="0.37"/>
  </r>
  <r>
    <n v="29633"/>
    <d v="2009-06-22T00:00:00"/>
    <d v="2009-06-23T00:00:00"/>
    <s v="June"/>
    <s v="2009"/>
    <n v="1"/>
    <b v="0"/>
    <s v="Critical"/>
    <n v="11"/>
    <n v="96.01"/>
    <n v="0.01"/>
    <s v="Regular Air"/>
    <n v="-43.24"/>
    <n v="7.98"/>
    <n v="6.5"/>
    <s v="Scott Cohen"/>
    <s v="Quebec"/>
    <s v="Quebec"/>
    <s v="Consumer"/>
    <s v="Office Supplies"/>
    <s v="Storage &amp; Organization"/>
    <n v="0.59"/>
  </r>
  <r>
    <n v="29764"/>
    <d v="2012-07-22T00:00:00"/>
    <d v="2012-07-23T00:00:00"/>
    <s v="July"/>
    <s v="2012"/>
    <n v="1"/>
    <b v="0"/>
    <s v="Critical"/>
    <n v="10"/>
    <n v="165.09"/>
    <n v="0"/>
    <s v="Express Air"/>
    <n v="-8.59"/>
    <n v="15.01"/>
    <n v="8.4"/>
    <s v="Barry Gonzalez"/>
    <s v="Quebec"/>
    <s v="Quebec"/>
    <s v="Small Business"/>
    <s v="Office Supplies"/>
    <s v="Binders and Binder Accessories"/>
    <n v="0.39"/>
  </r>
  <r>
    <n v="29958"/>
    <d v="2011-01-06T00:00:00"/>
    <d v="2011-01-07T00:00:00"/>
    <s v="January"/>
    <s v="2011"/>
    <n v="1"/>
    <b v="0"/>
    <s v="High"/>
    <n v="47"/>
    <n v="307.57"/>
    <n v="0"/>
    <s v="Regular Air"/>
    <n v="-72.3"/>
    <n v="6.37"/>
    <n v="5.19"/>
    <s v="Barry Gonzalez"/>
    <s v="Quebec"/>
    <s v="Quebec"/>
    <s v="Consumer"/>
    <s v="Office Supplies"/>
    <s v="Binders and Binder Accessories"/>
    <n v="0.38"/>
  </r>
  <r>
    <n v="29958"/>
    <d v="2011-01-06T00:00:00"/>
    <d v="2011-01-08T00:00:00"/>
    <s v="January"/>
    <s v="2011"/>
    <n v="2"/>
    <b v="0"/>
    <s v="High"/>
    <n v="32"/>
    <n v="14861.07"/>
    <n v="0.1"/>
    <s v="Delivery Truck"/>
    <n v="3408.29"/>
    <n v="500.98"/>
    <n v="26"/>
    <s v="Barry Gonzalez"/>
    <s v="Quebec"/>
    <s v="Quebec"/>
    <s v="Consumer"/>
    <s v="Furniture"/>
    <s v="Chairs &amp; Chairmats"/>
    <n v="0.6"/>
  </r>
  <r>
    <n v="31616"/>
    <d v="2010-08-28T00:00:00"/>
    <d v="2010-08-29T00:00:00"/>
    <s v="August"/>
    <s v="2010"/>
    <n v="1"/>
    <b v="0"/>
    <s v="Critical"/>
    <n v="45"/>
    <n v="182.7"/>
    <n v="0.08"/>
    <s v="Regular Air"/>
    <n v="-156.41"/>
    <n v="4.24"/>
    <n v="5.41"/>
    <s v="Sanjit Jacobs"/>
    <s v="Quebec"/>
    <s v="Quebec"/>
    <s v="Consumer"/>
    <s v="Office Supplies"/>
    <s v="Binders and Binder Accessories"/>
    <n v="0.35"/>
  </r>
  <r>
    <n v="31616"/>
    <d v="2010-08-28T00:00:00"/>
    <d v="2010-08-29T00:00:00"/>
    <s v="August"/>
    <s v="2010"/>
    <n v="1"/>
    <b v="0"/>
    <s v="Critical"/>
    <n v="46"/>
    <n v="141.08000000000001"/>
    <n v="0.04"/>
    <s v="Regular Air"/>
    <n v="36.96"/>
    <n v="3.08"/>
    <n v="0.99"/>
    <s v="Sanjit Jacobs"/>
    <s v="Quebec"/>
    <s v="Quebec"/>
    <s v="Consumer"/>
    <s v="Office Supplies"/>
    <s v="Labels"/>
    <n v="0.37"/>
  </r>
  <r>
    <n v="31907"/>
    <d v="2010-05-18T00:00:00"/>
    <d v="2010-05-23T00:00:00"/>
    <s v="May"/>
    <s v="2010"/>
    <n v="5"/>
    <b v="0"/>
    <s v="low"/>
    <n v="38"/>
    <n v="331.53"/>
    <n v="0"/>
    <s v="Regular Air"/>
    <n v="-35.97"/>
    <n v="8.4600000000000009"/>
    <n v="3.62"/>
    <s v="Sanjit Jacobs"/>
    <s v="Quebec"/>
    <s v="Quebec"/>
    <s v="Consumer"/>
    <s v="Technology"/>
    <s v="Computer Peripherals"/>
    <n v="0.61"/>
  </r>
  <r>
    <n v="32001"/>
    <d v="2011-10-28T00:00:00"/>
    <d v="2011-11-02T00:00:00"/>
    <s v="November"/>
    <s v="2011"/>
    <n v="5"/>
    <b v="0"/>
    <s v="low"/>
    <n v="22"/>
    <n v="494.84"/>
    <n v="7.0000000000000007E-2"/>
    <s v="Regular Air"/>
    <n v="205.13"/>
    <n v="22.23"/>
    <n v="3.63"/>
    <s v="Chad McGuire"/>
    <s v="Quebec"/>
    <s v="Quebec"/>
    <s v="Small Business"/>
    <s v="Furniture"/>
    <s v="Office Furnishings"/>
    <n v="0.52"/>
  </r>
  <r>
    <n v="32001"/>
    <d v="2011-10-28T00:00:00"/>
    <d v="2011-10-30T00:00:00"/>
    <s v="October"/>
    <s v="2011"/>
    <n v="2"/>
    <b v="0"/>
    <s v="low"/>
    <n v="11"/>
    <n v="3443.21"/>
    <n v="0"/>
    <s v="Regular Air"/>
    <n v="794.2"/>
    <n v="300.98"/>
    <n v="13.99"/>
    <s v="Chad McGuire"/>
    <s v="Quebec"/>
    <s v="Quebec"/>
    <s v="Small Business"/>
    <s v="Technology"/>
    <s v="Office Machines"/>
    <n v="0.39"/>
  </r>
  <r>
    <n v="32069"/>
    <d v="2011-11-19T00:00:00"/>
    <d v="2011-11-19T00:00:00"/>
    <s v="November"/>
    <s v="2011"/>
    <n v="0"/>
    <s v="FREE DELIVERY"/>
    <s v="Not Specified"/>
    <n v="8"/>
    <n v="1100"/>
    <n v="7.0000000000000007E-2"/>
    <s v="Delivery Truck"/>
    <n v="-240.31"/>
    <n v="145.44999999999999"/>
    <n v="17.850000000000001"/>
    <s v="Gene McClure"/>
    <s v="Quebec"/>
    <s v="Quebec"/>
    <s v="Consumer"/>
    <s v="Technology"/>
    <s v="Office Machines"/>
    <n v="0.56000000000000005"/>
  </r>
  <r>
    <n v="32102"/>
    <d v="2012-12-14T00:00:00"/>
    <d v="2012-12-16T00:00:00"/>
    <s v="December"/>
    <s v="2012"/>
    <n v="2"/>
    <b v="0"/>
    <s v="Medium"/>
    <n v="2"/>
    <n v="19.809999999999999"/>
    <n v="0.02"/>
    <s v="Regular Air"/>
    <n v="-10.39"/>
    <n v="6.48"/>
    <n v="6.22"/>
    <s v="Vivek Sundaresam"/>
    <s v="Quebec"/>
    <s v="Quebec"/>
    <s v="Home Office"/>
    <s v="Office Supplies"/>
    <s v="Paper"/>
    <n v="0.37"/>
  </r>
  <r>
    <n v="32450"/>
    <d v="2011-12-19T00:00:00"/>
    <d v="2011-12-19T00:00:00"/>
    <s v="December"/>
    <s v="2011"/>
    <n v="0"/>
    <s v="FREE DELIVERY"/>
    <s v="Medium"/>
    <n v="37"/>
    <n v="2638.79"/>
    <n v="0.1"/>
    <s v="Delivery Truck"/>
    <n v="54.23"/>
    <n v="70.89"/>
    <n v="89.3"/>
    <s v="Barry Gonzalez"/>
    <s v="Quebec"/>
    <s v="Quebec"/>
    <s v="Small Business"/>
    <s v="Furniture"/>
    <s v="Tables"/>
    <n v="0.69"/>
  </r>
  <r>
    <n v="32546"/>
    <d v="2011-03-18T00:00:00"/>
    <d v="2011-03-20T00:00:00"/>
    <s v="March"/>
    <s v="2011"/>
    <n v="2"/>
    <b v="0"/>
    <s v="Critical"/>
    <n v="6"/>
    <n v="156.09"/>
    <n v="0"/>
    <s v="Regular Air"/>
    <n v="-34.85"/>
    <n v="22.38"/>
    <n v="15.1"/>
    <s v="Greg Tran"/>
    <s v="Quebec"/>
    <s v="Quebec"/>
    <s v="Home Office"/>
    <s v="Office Supplies"/>
    <s v="Binders and Binder Accessories"/>
    <n v="0.38"/>
  </r>
  <r>
    <n v="32546"/>
    <d v="2011-03-18T00:00:00"/>
    <d v="2011-03-19T00:00:00"/>
    <s v="March"/>
    <s v="2011"/>
    <n v="1"/>
    <b v="0"/>
    <s v="Critical"/>
    <n v="47"/>
    <n v="1294.0229999999999"/>
    <n v="0.1"/>
    <s v="Regular Air"/>
    <n v="607.26"/>
    <n v="35.99"/>
    <n v="1.25"/>
    <s v="Greg Tran"/>
    <s v="Quebec"/>
    <s v="Quebec"/>
    <s v="Home Office"/>
    <s v="Technology"/>
    <s v="Telephones and Communication"/>
    <n v="0.36"/>
  </r>
  <r>
    <n v="33029"/>
    <d v="2012-05-31T00:00:00"/>
    <d v="2012-06-02T00:00:00"/>
    <s v="June"/>
    <s v="2012"/>
    <n v="2"/>
    <b v="0"/>
    <s v="High"/>
    <n v="39"/>
    <n v="16028.26"/>
    <n v="0.02"/>
    <s v="Delivery Truck"/>
    <n v="-1008.73"/>
    <n v="417.4"/>
    <n v="75.23"/>
    <s v="Scott Cohen"/>
    <s v="Quebec"/>
    <s v="Quebec"/>
    <s v="Consumer"/>
    <s v="Furniture"/>
    <s v="Tables"/>
    <n v="0.79"/>
  </r>
  <r>
    <n v="33029"/>
    <d v="2012-05-31T00:00:00"/>
    <d v="2012-06-01T00:00:00"/>
    <s v="June"/>
    <s v="2012"/>
    <n v="1"/>
    <b v="0"/>
    <s v="High"/>
    <n v="8"/>
    <n v="738.25049999999999"/>
    <n v="0.1"/>
    <s v="Regular Air"/>
    <n v="-286.36"/>
    <n v="115.99"/>
    <n v="2.5"/>
    <s v="Scott Cohen"/>
    <s v="Quebec"/>
    <s v="Quebec"/>
    <s v="Consumer"/>
    <s v="Technology"/>
    <s v="Telephones and Communication"/>
    <n v="0.56999999999999995"/>
  </r>
  <r>
    <n v="33061"/>
    <d v="2011-07-15T00:00:00"/>
    <d v="2011-07-17T00:00:00"/>
    <s v="July"/>
    <s v="2011"/>
    <n v="2"/>
    <b v="0"/>
    <s v="High"/>
    <n v="48"/>
    <n v="5318.89"/>
    <n v="0.06"/>
    <s v="Regular Air"/>
    <n v="525.15"/>
    <n v="111.03"/>
    <n v="8.64"/>
    <s v="Valerie Mitchum"/>
    <s v="Quebec"/>
    <s v="Quebec"/>
    <s v="Home Office"/>
    <s v="Office Supplies"/>
    <s v="Storage &amp; Organization"/>
    <n v="0.78"/>
  </r>
  <r>
    <n v="33478"/>
    <d v="2010-06-14T00:00:00"/>
    <d v="2010-06-16T00:00:00"/>
    <s v="June"/>
    <s v="2010"/>
    <n v="2"/>
    <b v="0"/>
    <s v="High"/>
    <n v="21"/>
    <n v="125.9"/>
    <n v="0.04"/>
    <s v="Express Air"/>
    <n v="5.85"/>
    <n v="5.88"/>
    <n v="3.04"/>
    <s v="Natalie DeCherney"/>
    <s v="Quebec"/>
    <s v="Quebec"/>
    <s v="Consumer"/>
    <s v="Office Supplies"/>
    <s v="Paper"/>
    <n v="0.36"/>
  </r>
  <r>
    <n v="33540"/>
    <d v="2011-06-06T00:00:00"/>
    <d v="2011-06-10T00:00:00"/>
    <s v="June"/>
    <s v="2011"/>
    <n v="4"/>
    <b v="0"/>
    <s v="low"/>
    <n v="21"/>
    <n v="190.99"/>
    <n v="0.1"/>
    <s v="Regular Air"/>
    <n v="-27.15"/>
    <n v="9.85"/>
    <n v="4.82"/>
    <s v="Barry Gonzalez"/>
    <s v="Quebec"/>
    <s v="Quebec"/>
    <s v="Consumer"/>
    <s v="Office Supplies"/>
    <s v="Pens &amp; Art Supplies"/>
    <n v="0.47"/>
  </r>
  <r>
    <n v="33862"/>
    <d v="2010-06-22T00:00:00"/>
    <d v="2010-06-23T00:00:00"/>
    <s v="June"/>
    <s v="2010"/>
    <n v="1"/>
    <b v="0"/>
    <s v="Not Specified"/>
    <n v="22"/>
    <n v="125.57"/>
    <n v="0.03"/>
    <s v="Regular Air"/>
    <n v="-45.16"/>
    <n v="5.58"/>
    <n v="5.3"/>
    <s v="Vivek Gonzalez"/>
    <s v="Quebec"/>
    <s v="Quebec"/>
    <s v="Consumer"/>
    <s v="Office Supplies"/>
    <s v="Envelopes"/>
    <n v="0.35"/>
  </r>
  <r>
    <n v="34470"/>
    <d v="2012-02-01T00:00:00"/>
    <d v="2012-02-02T00:00:00"/>
    <s v="February"/>
    <s v="2012"/>
    <n v="1"/>
    <b v="0"/>
    <s v="Critical"/>
    <n v="31"/>
    <n v="2966.13"/>
    <n v="0.08"/>
    <s v="Delivery Truck"/>
    <n v="-1456.31"/>
    <n v="100.98"/>
    <n v="57.38"/>
    <s v="Vivek Sundaresam"/>
    <s v="Quebec"/>
    <s v="Quebec"/>
    <s v="Home Office"/>
    <s v="Furniture"/>
    <s v="Bookcases"/>
    <n v="0.78"/>
  </r>
  <r>
    <n v="36161"/>
    <d v="2010-01-16T00:00:00"/>
    <d v="2010-01-17T00:00:00"/>
    <s v="January"/>
    <s v="2010"/>
    <n v="1"/>
    <b v="0"/>
    <s v="Critical"/>
    <n v="6"/>
    <n v="29.19"/>
    <n v="0.03"/>
    <s v="Regular Air"/>
    <n v="0.65"/>
    <n v="4.49"/>
    <n v="1.49"/>
    <s v="Chad McGuire"/>
    <s v="Quebec"/>
    <s v="Quebec"/>
    <s v="Small Business"/>
    <s v="Office Supplies"/>
    <s v="Binders and Binder Accessories"/>
    <n v="0.39"/>
  </r>
  <r>
    <n v="37760"/>
    <d v="2009-08-14T00:00:00"/>
    <d v="2009-08-15T00:00:00"/>
    <s v="August"/>
    <s v="2009"/>
    <n v="1"/>
    <b v="0"/>
    <s v="High"/>
    <n v="18"/>
    <n v="157.85"/>
    <n v="0.01"/>
    <s v="Regular Air"/>
    <n v="10.74"/>
    <n v="8.33"/>
    <n v="1.99"/>
    <s v="Barry Gonzalez"/>
    <s v="Quebec"/>
    <s v="Quebec"/>
    <s v="Small Business"/>
    <s v="Technology"/>
    <s v="Computer Peripherals"/>
    <n v="0.52"/>
  </r>
  <r>
    <n v="37760"/>
    <d v="2009-08-14T00:00:00"/>
    <d v="2009-08-16T00:00:00"/>
    <s v="August"/>
    <s v="2009"/>
    <n v="2"/>
    <b v="0"/>
    <s v="High"/>
    <n v="38"/>
    <n v="2773.0315000000001"/>
    <n v="0.04"/>
    <s v="Regular Air"/>
    <n v="897.87"/>
    <n v="85.99"/>
    <n v="0.99"/>
    <s v="Barry Gonzalez"/>
    <s v="Quebec"/>
    <s v="Quebec"/>
    <s v="Small Business"/>
    <s v="Technology"/>
    <s v="Telephones and Communication"/>
    <n v="0.55000000000000004"/>
  </r>
  <r>
    <n v="37895"/>
    <d v="2012-03-30T00:00:00"/>
    <d v="2012-04-02T00:00:00"/>
    <s v="April"/>
    <s v="2012"/>
    <n v="3"/>
    <b v="0"/>
    <s v="Critical"/>
    <n v="14"/>
    <n v="304.64999999999998"/>
    <n v="0.1"/>
    <s v="Regular Air"/>
    <n v="24.2"/>
    <n v="21.98"/>
    <n v="8.32"/>
    <s v="Barry Gonzalez"/>
    <s v="Quebec"/>
    <s v="Quebec"/>
    <s v="Small Business"/>
    <s v="Office Supplies"/>
    <s v="Paper"/>
    <n v="0.39"/>
  </r>
  <r>
    <n v="38403"/>
    <d v="2011-05-21T00:00:00"/>
    <d v="2011-05-25T00:00:00"/>
    <s v="May"/>
    <s v="2011"/>
    <n v="4"/>
    <b v="0"/>
    <s v="low"/>
    <n v="49"/>
    <n v="142.1"/>
    <n v="0.01"/>
    <s v="Regular Air"/>
    <n v="37.03"/>
    <n v="2.88"/>
    <n v="0.99"/>
    <s v="Michelle Huthwaite"/>
    <s v="Quebec"/>
    <s v="Quebec"/>
    <s v="Home Office"/>
    <s v="Office Supplies"/>
    <s v="Labels"/>
    <n v="0.36"/>
  </r>
  <r>
    <n v="38630"/>
    <d v="2010-04-17T00:00:00"/>
    <d v="2010-04-18T00:00:00"/>
    <s v="April"/>
    <s v="2010"/>
    <n v="1"/>
    <b v="0"/>
    <s v="Medium"/>
    <n v="13"/>
    <n v="2175.2179999999998"/>
    <n v="7.0000000000000007E-2"/>
    <s v="Regular Air"/>
    <n v="44.55"/>
    <n v="195.99"/>
    <n v="3.99"/>
    <s v="Vivek Sundaresam"/>
    <s v="Quebec"/>
    <s v="Quebec"/>
    <s v="Home Office"/>
    <s v="Technology"/>
    <s v="Telephones and Communication"/>
    <n v="0.57999999999999996"/>
  </r>
  <r>
    <n v="40165"/>
    <d v="2011-03-02T00:00:00"/>
    <d v="2011-03-05T00:00:00"/>
    <s v="March"/>
    <s v="2011"/>
    <n v="3"/>
    <b v="0"/>
    <s v="High"/>
    <n v="50"/>
    <n v="421.36"/>
    <n v="7.0000000000000007E-2"/>
    <s v="Regular Air"/>
    <n v="-75.17"/>
    <n v="8.6199999999999992"/>
    <n v="4.5"/>
    <s v="Bradley Nguyen"/>
    <s v="Quebec"/>
    <s v="Quebec"/>
    <s v="Consumer"/>
    <s v="Office Supplies"/>
    <s v="Appliances"/>
    <n v="0.59"/>
  </r>
  <r>
    <n v="40194"/>
    <d v="2010-10-06T00:00:00"/>
    <d v="2010-10-07T00:00:00"/>
    <s v="October"/>
    <s v="2010"/>
    <n v="1"/>
    <b v="0"/>
    <s v="Not Specified"/>
    <n v="30"/>
    <n v="4506.8500000000004"/>
    <n v="0.1"/>
    <s v="Delivery Truck"/>
    <n v="290.66000000000003"/>
    <n v="160.97999999999999"/>
    <n v="30"/>
    <s v="Barry Gonzalez"/>
    <s v="Quebec"/>
    <s v="Quebec"/>
    <s v="Consumer"/>
    <s v="Furniture"/>
    <s v="Chairs &amp; Chairmats"/>
    <n v="0.62"/>
  </r>
  <r>
    <n v="40194"/>
    <d v="2010-10-06T00:00:00"/>
    <d v="2010-10-08T00:00:00"/>
    <s v="October"/>
    <s v="2010"/>
    <n v="2"/>
    <b v="0"/>
    <s v="Not Specified"/>
    <n v="16"/>
    <n v="2110.37"/>
    <n v="0"/>
    <s v="Delivery Truck"/>
    <n v="-14.42"/>
    <n v="119.99"/>
    <n v="56.14"/>
    <s v="Barry Gonzalez"/>
    <s v="Quebec"/>
    <s v="Quebec"/>
    <s v="Consumer"/>
    <s v="Technology"/>
    <s v="Office Machines"/>
    <n v="0.39"/>
  </r>
  <r>
    <n v="40194"/>
    <d v="2010-10-06T00:00:00"/>
    <d v="2010-10-08T00:00:00"/>
    <s v="October"/>
    <s v="2010"/>
    <n v="2"/>
    <b v="0"/>
    <s v="Not Specified"/>
    <n v="34"/>
    <n v="1094.9105"/>
    <n v="0.02"/>
    <s v="Regular Air"/>
    <n v="-112.12"/>
    <n v="35.99"/>
    <n v="5"/>
    <s v="Barry Gonzalez"/>
    <s v="Quebec"/>
    <s v="Quebec"/>
    <s v="Consumer"/>
    <s v="Technology"/>
    <s v="Telephones and Communication"/>
    <n v="0.85"/>
  </r>
  <r>
    <n v="40454"/>
    <d v="2011-04-21T00:00:00"/>
    <d v="2011-04-24T00:00:00"/>
    <s v="April"/>
    <s v="2011"/>
    <n v="3"/>
    <b v="0"/>
    <s v="Not Specified"/>
    <n v="43"/>
    <n v="1243.8800000000001"/>
    <n v="0.1"/>
    <s v="Regular Air"/>
    <n v="22.71"/>
    <n v="30.98"/>
    <n v="8.99"/>
    <s v="Cynthia Delaney"/>
    <s v="Quebec"/>
    <s v="Quebec"/>
    <s v="Corporate"/>
    <s v="Office Supplies"/>
    <s v="Pens &amp; Art Supplies"/>
    <n v="0.57999999999999996"/>
  </r>
  <r>
    <n v="40672"/>
    <d v="2012-10-29T00:00:00"/>
    <d v="2012-10-31T00:00:00"/>
    <s v="October"/>
    <s v="2012"/>
    <n v="2"/>
    <b v="0"/>
    <s v="low"/>
    <n v="16"/>
    <n v="1617.91"/>
    <n v="0.04"/>
    <s v="Delivery Truck"/>
    <n v="-159.21"/>
    <n v="100.98"/>
    <n v="35.840000000000003"/>
    <s v="Barry Gonzalez"/>
    <s v="Quebec"/>
    <s v="Quebec"/>
    <s v="Consumer"/>
    <s v="Furniture"/>
    <s v="Bookcases"/>
    <n v="0.62"/>
  </r>
  <r>
    <n v="40833"/>
    <d v="2010-07-15T00:00:00"/>
    <d v="2010-07-24T00:00:00"/>
    <s v="July"/>
    <s v="2010"/>
    <n v="9"/>
    <b v="0"/>
    <s v="low"/>
    <n v="48"/>
    <n v="2688.0825"/>
    <n v="0.04"/>
    <s v="Regular Air"/>
    <n v="844.82"/>
    <n v="65.989999999999995"/>
    <n v="2.5"/>
    <s v="Michelle Huthwaite"/>
    <s v="Quebec"/>
    <s v="Quebec"/>
    <s v="Home Office"/>
    <s v="Technology"/>
    <s v="Telephones and Communication"/>
    <n v="0.56000000000000005"/>
  </r>
  <r>
    <n v="41441"/>
    <d v="2012-01-23T00:00:00"/>
    <d v="2012-01-24T00:00:00"/>
    <s v="January"/>
    <s v="2012"/>
    <n v="1"/>
    <b v="0"/>
    <s v="Medium"/>
    <n v="41"/>
    <n v="221.08"/>
    <n v="0"/>
    <s v="Regular Air"/>
    <n v="-108.2"/>
    <n v="4.91"/>
    <n v="5.68"/>
    <s v="Tom Stivers"/>
    <s v="Quebec"/>
    <s v="Quebec"/>
    <s v="Corporate"/>
    <s v="Office Supplies"/>
    <s v="Binders and Binder Accessories"/>
    <n v="0.36"/>
  </r>
  <r>
    <n v="43076"/>
    <d v="2010-06-16T00:00:00"/>
    <d v="2010-06-16T00:00:00"/>
    <s v="June"/>
    <s v="2010"/>
    <n v="0"/>
    <s v="FREE DELIVERY"/>
    <s v="Not Specified"/>
    <n v="33"/>
    <n v="3636.37"/>
    <n v="0.06"/>
    <s v="Delivery Truck"/>
    <n v="-176.91"/>
    <n v="113.98"/>
    <n v="30"/>
    <s v="Vivek Sundaresam"/>
    <s v="Quebec"/>
    <s v="Quebec"/>
    <s v="Home Office"/>
    <s v="Furniture"/>
    <s v="Chairs &amp; Chairmats"/>
    <n v="0.69"/>
  </r>
  <r>
    <n v="43233"/>
    <d v="2010-06-19T00:00:00"/>
    <d v="2010-06-21T00:00:00"/>
    <s v="June"/>
    <s v="2010"/>
    <n v="2"/>
    <b v="0"/>
    <s v="Critical"/>
    <n v="30"/>
    <n v="203.48"/>
    <n v="0.04"/>
    <s v="Express Air"/>
    <n v="-71.91"/>
    <n v="6.48"/>
    <n v="6.35"/>
    <s v="Vivian Mathis"/>
    <s v="Quebec"/>
    <s v="Quebec"/>
    <s v="Home Office"/>
    <s v="Office Supplies"/>
    <s v="Paper"/>
    <n v="0.37"/>
  </r>
  <r>
    <n v="43332"/>
    <d v="2012-09-10T00:00:00"/>
    <d v="2012-09-10T00:00:00"/>
    <s v="September"/>
    <s v="2012"/>
    <n v="0"/>
    <s v="FREE DELIVERY"/>
    <s v="High"/>
    <n v="31"/>
    <n v="1750"/>
    <n v="0.03"/>
    <s v="Express Air"/>
    <n v="559.38"/>
    <n v="55.48"/>
    <n v="14.3"/>
    <s v="Greg Tran"/>
    <s v="Quebec"/>
    <s v="Quebec"/>
    <s v="Home Office"/>
    <s v="Office Supplies"/>
    <s v="Paper"/>
    <n v="0.37"/>
  </r>
  <r>
    <n v="43362"/>
    <d v="2009-01-12T00:00:00"/>
    <d v="2009-01-15T00:00:00"/>
    <s v="January"/>
    <s v="2009"/>
    <n v="3"/>
    <b v="0"/>
    <s v="Critical"/>
    <n v="45"/>
    <n v="15963.09"/>
    <n v="0.03"/>
    <s v="Delivery Truck"/>
    <n v="4276.7299999999996"/>
    <n v="350.98"/>
    <n v="30"/>
    <s v="Rick Reed"/>
    <s v="Quebec"/>
    <s v="Quebec"/>
    <s v="Consumer"/>
    <s v="Furniture"/>
    <s v="Chairs &amp; Chairmats"/>
    <n v="0.61"/>
  </r>
  <r>
    <n v="43362"/>
    <d v="2009-01-12T00:00:00"/>
    <d v="2009-01-14T00:00:00"/>
    <s v="January"/>
    <s v="2009"/>
    <n v="2"/>
    <b v="0"/>
    <s v="Critical"/>
    <n v="33"/>
    <n v="58.48"/>
    <n v="0.04"/>
    <s v="Regular Air"/>
    <n v="2.72"/>
    <n v="1.68"/>
    <n v="1"/>
    <s v="Rick Reed"/>
    <s v="Quebec"/>
    <s v="Quebec"/>
    <s v="Consumer"/>
    <s v="Office Supplies"/>
    <s v="Pens &amp; Art Supplies"/>
    <n v="0.35"/>
  </r>
  <r>
    <n v="43488"/>
    <d v="2012-06-18T00:00:00"/>
    <d v="2012-06-19T00:00:00"/>
    <s v="June"/>
    <s v="2012"/>
    <n v="1"/>
    <b v="0"/>
    <s v="Critical"/>
    <n v="46"/>
    <n v="2116.1999999999998"/>
    <n v="0.08"/>
    <s v="Regular Air"/>
    <n v="483.67"/>
    <n v="48.92"/>
    <n v="4.5"/>
    <s v="Michelle Huthwaite"/>
    <s v="Quebec"/>
    <s v="Quebec"/>
    <s v="Home Office"/>
    <s v="Office Supplies"/>
    <s v="Appliances"/>
    <n v="0.59"/>
  </r>
  <r>
    <n v="43488"/>
    <d v="2012-06-18T00:00:00"/>
    <d v="2012-06-19T00:00:00"/>
    <s v="June"/>
    <s v="2012"/>
    <n v="1"/>
    <b v="0"/>
    <s v="Critical"/>
    <n v="46"/>
    <n v="766.36"/>
    <n v="0"/>
    <s v="Regular Air"/>
    <n v="399.12"/>
    <n v="15.57"/>
    <n v="1.39"/>
    <s v="Michelle Huthwaite"/>
    <s v="Quebec"/>
    <s v="Quebec"/>
    <s v="Home Office"/>
    <s v="Office Supplies"/>
    <s v="Envelopes"/>
    <n v="0.38"/>
  </r>
  <r>
    <n v="43488"/>
    <d v="2012-06-18T00:00:00"/>
    <d v="2012-06-19T00:00:00"/>
    <s v="June"/>
    <s v="2012"/>
    <n v="1"/>
    <b v="0"/>
    <s v="Critical"/>
    <n v="28"/>
    <n v="547.32000000000005"/>
    <n v="0.1"/>
    <s v="Regular Air"/>
    <n v="42.39"/>
    <n v="20.239999999999998"/>
    <n v="6.67"/>
    <s v="Michelle Huthwaite"/>
    <s v="Quebec"/>
    <s v="Quebec"/>
    <s v="Home Office"/>
    <s v="Furniture"/>
    <s v="Office Furnishings"/>
    <n v="0.49"/>
  </r>
  <r>
    <n v="43488"/>
    <d v="2012-06-18T00:00:00"/>
    <d v="2012-06-20T00:00:00"/>
    <s v="June"/>
    <s v="2012"/>
    <n v="2"/>
    <b v="0"/>
    <s v="Critical"/>
    <n v="13"/>
    <n v="192.44"/>
    <n v="0.05"/>
    <s v="Regular Air"/>
    <n v="6.77"/>
    <n v="14.48"/>
    <n v="6.46"/>
    <s v="Michelle Huthwaite"/>
    <s v="Quebec"/>
    <s v="Quebec"/>
    <s v="Home Office"/>
    <s v="Office Supplies"/>
    <s v="Binders and Binder Accessories"/>
    <n v="0.38"/>
  </r>
  <r>
    <n v="43488"/>
    <d v="2012-06-18T00:00:00"/>
    <d v="2012-06-20T00:00:00"/>
    <s v="June"/>
    <s v="2012"/>
    <n v="2"/>
    <b v="0"/>
    <s v="Critical"/>
    <n v="3"/>
    <n v="1294.3499999999999"/>
    <n v="0.06"/>
    <s v="Regular Air"/>
    <n v="-1569.06"/>
    <n v="449.99"/>
    <n v="24.49"/>
    <s v="Michelle Huthwaite"/>
    <s v="Quebec"/>
    <s v="Quebec"/>
    <s v="Home Office"/>
    <s v="Technology"/>
    <s v="Copiers and Fax"/>
    <n v="0.4"/>
  </r>
  <r>
    <n v="43526"/>
    <d v="2010-05-26T00:00:00"/>
    <d v="2010-05-26T00:00:00"/>
    <s v="May"/>
    <s v="2010"/>
    <n v="0"/>
    <s v="FREE DELIVERY"/>
    <s v="High"/>
    <n v="49"/>
    <n v="561.05999999999995"/>
    <n v="7.0000000000000007E-2"/>
    <s v="Regular Air"/>
    <n v="-2.23"/>
    <n v="11.58"/>
    <n v="6.97"/>
    <s v="Barry Gonzalez"/>
    <s v="Quebec"/>
    <s v="Quebec"/>
    <s v="Consumer"/>
    <s v="Office Supplies"/>
    <s v="Envelopes"/>
    <n v="0.35"/>
  </r>
  <r>
    <n v="43526"/>
    <d v="2010-05-26T00:00:00"/>
    <d v="2010-05-27T00:00:00"/>
    <s v="May"/>
    <s v="2010"/>
    <n v="1"/>
    <b v="0"/>
    <s v="High"/>
    <n v="19"/>
    <n v="320.02999999999997"/>
    <n v="0"/>
    <s v="Regular Air"/>
    <n v="-43.22"/>
    <n v="15.31"/>
    <n v="8.7799999999999994"/>
    <s v="Barry Gonzalez"/>
    <s v="Quebec"/>
    <s v="Quebec"/>
    <s v="Consumer"/>
    <s v="Office Supplies"/>
    <s v="Storage &amp; Organization"/>
    <n v="0.56999999999999995"/>
  </r>
  <r>
    <n v="44134"/>
    <d v="2009-10-30T00:00:00"/>
    <d v="2009-11-01T00:00:00"/>
    <s v="November"/>
    <s v="2009"/>
    <n v="2"/>
    <b v="0"/>
    <s v="High"/>
    <n v="35"/>
    <n v="620.02"/>
    <n v="0.05"/>
    <s v="Regular Air"/>
    <n v="50.04"/>
    <n v="17.670000000000002"/>
    <n v="8.99"/>
    <s v="Gary McGarr"/>
    <s v="Quebec"/>
    <s v="Quebec"/>
    <s v="Home Office"/>
    <s v="Furniture"/>
    <s v="Office Furnishings"/>
    <n v="0.47"/>
  </r>
  <r>
    <n v="44196"/>
    <d v="2009-08-22T00:00:00"/>
    <d v="2009-08-23T00:00:00"/>
    <s v="August"/>
    <s v="2009"/>
    <n v="1"/>
    <b v="0"/>
    <s v="Not Specified"/>
    <n v="12"/>
    <n v="653.78599999999994"/>
    <n v="0.09"/>
    <s v="Regular Air"/>
    <n v="-83.47"/>
    <n v="65.989999999999995"/>
    <n v="5.31"/>
    <s v="Cynthia Delaney"/>
    <s v="Quebec"/>
    <s v="Quebec"/>
    <s v="Corporate"/>
    <s v="Technology"/>
    <s v="Telephones and Communication"/>
    <n v="0.56999999999999995"/>
  </r>
  <r>
    <n v="44358"/>
    <d v="2010-04-01T00:00:00"/>
    <d v="2010-04-03T00:00:00"/>
    <s v="April"/>
    <s v="2010"/>
    <n v="2"/>
    <b v="0"/>
    <s v="High"/>
    <n v="22"/>
    <n v="5288.89"/>
    <n v="0"/>
    <s v="Delivery Truck"/>
    <n v="547.04"/>
    <n v="227.55"/>
    <n v="32.479999999999997"/>
    <s v="Cynthia Delaney"/>
    <s v="Quebec"/>
    <s v="Quebec"/>
    <s v="Home Office"/>
    <s v="Furniture"/>
    <s v="Tables"/>
    <n v="0.68"/>
  </r>
  <r>
    <n v="44480"/>
    <d v="2010-05-12T00:00:00"/>
    <d v="2010-05-14T00:00:00"/>
    <s v="May"/>
    <s v="2010"/>
    <n v="2"/>
    <b v="0"/>
    <s v="Medium"/>
    <n v="25"/>
    <n v="1321.55"/>
    <n v="0.1"/>
    <s v="Regular Air"/>
    <n v="448.24"/>
    <n v="54.96"/>
    <n v="10.75"/>
    <s v="Vivek Sundaresam"/>
    <s v="Quebec"/>
    <s v="Quebec"/>
    <s v="Home Office"/>
    <s v="Office Supplies"/>
    <s v="Paper"/>
    <n v="0.36"/>
  </r>
  <r>
    <n v="44546"/>
    <d v="2010-03-24T00:00:00"/>
    <d v="2010-03-25T00:00:00"/>
    <s v="March"/>
    <s v="2010"/>
    <n v="1"/>
    <b v="0"/>
    <s v="Critical"/>
    <n v="15"/>
    <n v="55.2"/>
    <n v="0.05"/>
    <s v="Regular Air"/>
    <n v="4.26"/>
    <n v="3.58"/>
    <n v="1.63"/>
    <s v="Vivek Sundaresam"/>
    <s v="Quebec"/>
    <s v="Quebec"/>
    <s v="Home Office"/>
    <s v="Office Supplies"/>
    <s v="Rubber Bands"/>
    <n v="0.36"/>
  </r>
  <r>
    <n v="44647"/>
    <d v="2012-01-24T00:00:00"/>
    <d v="2012-01-24T00:00:00"/>
    <s v="January"/>
    <s v="2012"/>
    <n v="0"/>
    <s v="FREE DELIVERY"/>
    <s v="low"/>
    <n v="47"/>
    <n v="23239.96"/>
    <n v="0.06"/>
    <s v="Delivery Truck"/>
    <n v="6888.36"/>
    <n v="500.98"/>
    <n v="26"/>
    <s v="Ross DeVincentis"/>
    <s v="Quebec"/>
    <s v="Quebec"/>
    <s v="Corporate"/>
    <s v="Furniture"/>
    <s v="Chairs &amp; Chairmats"/>
    <n v="0.6"/>
  </r>
  <r>
    <n v="44647"/>
    <d v="2012-01-24T00:00:00"/>
    <d v="2012-01-28T00:00:00"/>
    <s v="January"/>
    <s v="2012"/>
    <n v="4"/>
    <b v="0"/>
    <s v="low"/>
    <n v="24"/>
    <n v="302.91000000000003"/>
    <n v="0.05"/>
    <s v="Regular Air"/>
    <n v="-36.76"/>
    <n v="12.28"/>
    <n v="6.13"/>
    <s v="Ross DeVincentis"/>
    <s v="Quebec"/>
    <s v="Quebec"/>
    <s v="Corporate"/>
    <s v="Office Supplies"/>
    <s v="Storage &amp; Organization"/>
    <n v="0.56999999999999995"/>
  </r>
  <r>
    <n v="45376"/>
    <d v="2011-12-02T00:00:00"/>
    <d v="2011-12-03T00:00:00"/>
    <s v="December"/>
    <s v="2011"/>
    <n v="1"/>
    <b v="0"/>
    <s v="Critical"/>
    <n v="19"/>
    <n v="6648.58"/>
    <n v="0.08"/>
    <s v="Delivery Truck"/>
    <n v="-555.98"/>
    <n v="370.98"/>
    <n v="99"/>
    <s v="Vivek Gonzalez"/>
    <s v="Quebec"/>
    <s v="Quebec"/>
    <s v="Consumer"/>
    <s v="Office Supplies"/>
    <s v="Storage &amp; Organization"/>
    <n v="0.65"/>
  </r>
  <r>
    <n v="46115"/>
    <d v="2011-03-02T00:00:00"/>
    <d v="2011-03-04T00:00:00"/>
    <s v="March"/>
    <s v="2011"/>
    <n v="2"/>
    <b v="0"/>
    <s v="Critical"/>
    <n v="35"/>
    <n v="677.43"/>
    <n v="0.1"/>
    <s v="Regular Air"/>
    <n v="-37.99"/>
    <n v="19.98"/>
    <n v="4"/>
    <s v="Tom Stivers"/>
    <s v="Quebec"/>
    <s v="Quebec"/>
    <s v="Small Business"/>
    <s v="Technology"/>
    <s v="Computer Peripherals"/>
    <n v="0.68"/>
  </r>
  <r>
    <n v="46115"/>
    <d v="2011-03-02T00:00:00"/>
    <d v="2011-03-02T00:00:00"/>
    <s v="March"/>
    <s v="2011"/>
    <n v="0"/>
    <s v="FREE DELIVERY"/>
    <s v="Critical"/>
    <n v="38"/>
    <n v="491.78"/>
    <n v="0"/>
    <s v="Regular Air"/>
    <n v="44.04"/>
    <n v="12.28"/>
    <n v="6.47"/>
    <s v="Tom Stivers"/>
    <s v="Quebec"/>
    <s v="Quebec"/>
    <s v="Small Business"/>
    <s v="Office Supplies"/>
    <s v="Paper"/>
    <n v="0.38"/>
  </r>
  <r>
    <n v="47109"/>
    <d v="2011-09-11T00:00:00"/>
    <d v="2011-09-13T00:00:00"/>
    <s v="September"/>
    <s v="2011"/>
    <n v="2"/>
    <b v="0"/>
    <s v="High"/>
    <n v="47"/>
    <n v="6131.54"/>
    <n v="0.06"/>
    <s v="Regular Air"/>
    <n v="1844.96"/>
    <n v="128.24"/>
    <n v="12.65"/>
    <s v="Tom Stivers"/>
    <s v="Quebec"/>
    <s v="Quebec"/>
    <s v="Small Business"/>
    <s v="Furniture"/>
    <s v="Chairs &amp; Chairmats"/>
    <m/>
  </r>
  <r>
    <n v="47556"/>
    <d v="2010-07-25T00:00:00"/>
    <d v="2010-07-27T00:00:00"/>
    <s v="July"/>
    <s v="2010"/>
    <n v="2"/>
    <b v="0"/>
    <s v="low"/>
    <n v="29"/>
    <n v="475.58"/>
    <n v="0.04"/>
    <s v="Regular Air"/>
    <n v="108.21"/>
    <n v="15.98"/>
    <n v="4"/>
    <s v="Vivek Sundaresam"/>
    <s v="Quebec"/>
    <s v="Quebec"/>
    <s v="Home Office"/>
    <s v="Technology"/>
    <s v="Computer Peripherals"/>
    <n v="0.37"/>
  </r>
  <r>
    <n v="47712"/>
    <d v="2010-07-13T00:00:00"/>
    <d v="2010-07-18T00:00:00"/>
    <s v="July"/>
    <s v="2010"/>
    <n v="5"/>
    <b v="0"/>
    <s v="low"/>
    <n v="50"/>
    <n v="274.04000000000002"/>
    <n v="0.1"/>
    <s v="Express Air"/>
    <n v="-243.87"/>
    <n v="5.38"/>
    <n v="7.57"/>
    <s v="Gary McGarr"/>
    <s v="Quebec"/>
    <s v="Quebec"/>
    <s v="Home Office"/>
    <s v="Office Supplies"/>
    <s v="Binders and Binder Accessories"/>
    <n v="0.36"/>
  </r>
  <r>
    <n v="48135"/>
    <d v="2009-04-19T00:00:00"/>
    <d v="2009-04-21T00:00:00"/>
    <s v="April"/>
    <s v="2009"/>
    <n v="2"/>
    <b v="0"/>
    <s v="High"/>
    <n v="20"/>
    <n v="3960.99"/>
    <n v="0.09"/>
    <s v="Express Air"/>
    <n v="631.33000000000004"/>
    <n v="199.99"/>
    <n v="24.49"/>
    <s v="Matt Collister"/>
    <s v="Quebec"/>
    <s v="Quebec"/>
    <s v="Home Office"/>
    <s v="Technology"/>
    <s v="Copiers and Fax"/>
    <n v="0.46"/>
  </r>
  <r>
    <n v="48161"/>
    <d v="2011-05-23T00:00:00"/>
    <d v="2011-05-25T00:00:00"/>
    <s v="May"/>
    <s v="2011"/>
    <n v="2"/>
    <b v="0"/>
    <s v="Not Specified"/>
    <n v="16"/>
    <n v="139.69"/>
    <n v="0.01"/>
    <s v="Regular Air"/>
    <n v="-95.64"/>
    <n v="7.77"/>
    <n v="9.23"/>
    <s v="Vivian Mathis"/>
    <s v="Quebec"/>
    <s v="Quebec"/>
    <s v="Home Office"/>
    <s v="Office Supplies"/>
    <s v="Appliances"/>
    <n v="0.57999999999999996"/>
  </r>
  <r>
    <n v="48161"/>
    <d v="2011-05-23T00:00:00"/>
    <d v="2011-05-24T00:00:00"/>
    <s v="May"/>
    <s v="2011"/>
    <n v="1"/>
    <b v="0"/>
    <s v="Not Specified"/>
    <n v="39"/>
    <n v="6030.58"/>
    <n v="0.09"/>
    <s v="Regular Air"/>
    <n v="1197.8599999999999"/>
    <n v="195.99"/>
    <n v="8.99"/>
    <s v="Vivian Mathis"/>
    <s v="Quebec"/>
    <s v="Quebec"/>
    <s v="Home Office"/>
    <s v="Technology"/>
    <s v="Telephones and Communication"/>
    <n v="0.57999999999999996"/>
  </r>
  <r>
    <n v="48515"/>
    <d v="2011-12-20T00:00:00"/>
    <d v="2011-12-20T00:00:00"/>
    <s v="December"/>
    <s v="2011"/>
    <n v="0"/>
    <s v="FREE DELIVERY"/>
    <s v="Critical"/>
    <n v="47"/>
    <n v="725.8"/>
    <n v="0.01"/>
    <s v="Express Air"/>
    <n v="327.45"/>
    <n v="15.04"/>
    <n v="1.97"/>
    <s v="Barry Gonzalez"/>
    <s v="Quebec"/>
    <s v="Quebec"/>
    <s v="Consumer"/>
    <s v="Office Supplies"/>
    <s v="Paper"/>
    <n v="0.39"/>
  </r>
  <r>
    <n v="48642"/>
    <d v="2010-02-01T00:00:00"/>
    <d v="2010-02-01T00:00:00"/>
    <s v="February"/>
    <s v="2010"/>
    <n v="0"/>
    <s v="FREE DELIVERY"/>
    <s v="High"/>
    <n v="36"/>
    <n v="111.83"/>
    <n v="0"/>
    <s v="Regular Air"/>
    <n v="19.36"/>
    <n v="2.94"/>
    <n v="0.7"/>
    <s v="Matt Collister"/>
    <s v="Quebec"/>
    <s v="Quebec"/>
    <s v="Home Office"/>
    <s v="Office Supplies"/>
    <s v="Pens &amp; Art Supplies"/>
    <n v="0.57999999999999996"/>
  </r>
  <r>
    <n v="48642"/>
    <d v="2010-02-01T00:00:00"/>
    <d v="2010-02-01T00:00:00"/>
    <s v="February"/>
    <s v="2010"/>
    <n v="0"/>
    <s v="FREE DELIVERY"/>
    <s v="High"/>
    <n v="50"/>
    <n v="4159.6279999999997"/>
    <n v="0.05"/>
    <s v="Express Air"/>
    <n v="1332.91"/>
    <n v="95.99"/>
    <n v="4.9000000000000004"/>
    <s v="Matt Collister"/>
    <s v="Quebec"/>
    <s v="Quebec"/>
    <s v="Home Office"/>
    <s v="Technology"/>
    <s v="Telephones and Communication"/>
    <n v="0.56000000000000005"/>
  </r>
  <r>
    <n v="50567"/>
    <d v="2012-02-05T00:00:00"/>
    <d v="2012-02-06T00:00:00"/>
    <s v="February"/>
    <s v="2012"/>
    <n v="1"/>
    <b v="0"/>
    <s v="Medium"/>
    <n v="22"/>
    <n v="1505.67"/>
    <n v="0.1"/>
    <s v="Delivery Truck"/>
    <n v="-436.23"/>
    <n v="70.98"/>
    <n v="30"/>
    <s v="Vivek Sundaresam"/>
    <s v="Quebec"/>
    <s v="Quebec"/>
    <s v="Home Office"/>
    <s v="Furniture"/>
    <s v="Chairs &amp; Chairmats"/>
    <n v="0.73"/>
  </r>
  <r>
    <n v="51623"/>
    <d v="2009-01-13T00:00:00"/>
    <d v="2009-01-13T00:00:00"/>
    <s v="January"/>
    <s v="2009"/>
    <n v="0"/>
    <s v="FREE DELIVERY"/>
    <s v="Critical"/>
    <n v="17"/>
    <n v="39.229999999999997"/>
    <n v="0.06"/>
    <s v="Regular Air"/>
    <n v="-66.58"/>
    <n v="2.08"/>
    <n v="5.33"/>
    <s v="Michelle Huthwaite"/>
    <s v="Quebec"/>
    <s v="Quebec"/>
    <s v="Home Office"/>
    <s v="Furniture"/>
    <s v="Office Furnishings"/>
    <n v="0.43"/>
  </r>
  <r>
    <n v="52194"/>
    <d v="2010-12-11T00:00:00"/>
    <d v="2010-12-12T00:00:00"/>
    <s v="December"/>
    <s v="2010"/>
    <n v="1"/>
    <b v="0"/>
    <s v="Critical"/>
    <n v="25"/>
    <n v="612.92999999999995"/>
    <n v="0.1"/>
    <s v="Regular Air"/>
    <n v="-5.04"/>
    <n v="24.92"/>
    <n v="12.98"/>
    <s v="Greg Tran"/>
    <s v="Quebec"/>
    <s v="Quebec"/>
    <s v="Home Office"/>
    <s v="Office Supplies"/>
    <s v="Binders and Binder Accessories"/>
    <n v="0.39"/>
  </r>
  <r>
    <n v="52194"/>
    <d v="2010-12-11T00:00:00"/>
    <d v="2010-12-12T00:00:00"/>
    <s v="December"/>
    <s v="2010"/>
    <n v="1"/>
    <b v="0"/>
    <s v="Critical"/>
    <n v="12"/>
    <n v="1551.34"/>
    <n v="0.03"/>
    <s v="Delivery Truck"/>
    <n v="-483.12"/>
    <n v="120.98"/>
    <n v="78.64"/>
    <s v="Greg Tran"/>
    <s v="Quebec"/>
    <s v="Quebec"/>
    <s v="Home Office"/>
    <s v="Furniture"/>
    <s v="Bookcases"/>
    <n v="0.75"/>
  </r>
  <r>
    <n v="52291"/>
    <d v="2009-10-29T00:00:00"/>
    <d v="2009-10-31T00:00:00"/>
    <s v="October"/>
    <s v="2009"/>
    <n v="2"/>
    <b v="0"/>
    <s v="Critical"/>
    <n v="48"/>
    <n v="287.54000000000002"/>
    <n v="0.04"/>
    <s v="Regular Air"/>
    <n v="57.28"/>
    <n v="5.98"/>
    <n v="0.96"/>
    <s v="Michelle Tran"/>
    <s v="Quebec"/>
    <s v="Quebec"/>
    <s v="Corporate"/>
    <s v="Office Supplies"/>
    <s v="Pens &amp; Art Supplies"/>
    <n v="0.6"/>
  </r>
  <r>
    <n v="52291"/>
    <d v="2009-10-29T00:00:00"/>
    <d v="2009-10-30T00:00:00"/>
    <s v="October"/>
    <s v="2009"/>
    <n v="1"/>
    <b v="0"/>
    <s v="Critical"/>
    <n v="5"/>
    <n v="88.314999999999998"/>
    <n v="0.01"/>
    <s v="Regular Air"/>
    <n v="-72.400000000000006"/>
    <n v="20.99"/>
    <n v="0.99"/>
    <s v="Michelle Tran"/>
    <s v="Quebec"/>
    <s v="Quebec"/>
    <s v="Corporate"/>
    <s v="Technology"/>
    <s v="Telephones and Communication"/>
    <n v="0.56999999999999995"/>
  </r>
  <r>
    <n v="54370"/>
    <d v="2012-04-08T00:00:00"/>
    <d v="2012-04-08T00:00:00"/>
    <s v="April"/>
    <s v="2012"/>
    <n v="0"/>
    <s v="FREE DELIVERY"/>
    <s v="Not Specified"/>
    <n v="49"/>
    <n v="4968.5"/>
    <n v="0"/>
    <s v="Regular Air"/>
    <n v="1041.28"/>
    <n v="99.99"/>
    <n v="19.989999999999998"/>
    <s v="Carol Adams"/>
    <s v="Quebec"/>
    <s v="Quebec"/>
    <s v="Corporate"/>
    <s v="Technology"/>
    <s v="Computer Peripherals"/>
    <n v="0.52"/>
  </r>
  <r>
    <n v="54528"/>
    <d v="2011-01-04T00:00:00"/>
    <d v="2011-01-05T00:00:00"/>
    <s v="January"/>
    <s v="2011"/>
    <n v="1"/>
    <b v="0"/>
    <s v="Medium"/>
    <n v="15"/>
    <n v="92.03"/>
    <n v="0.03"/>
    <s v="Regular Air"/>
    <n v="19.71"/>
    <n v="6.08"/>
    <n v="0.91"/>
    <s v="Ralph Arnett"/>
    <s v="Quebec"/>
    <s v="Quebec"/>
    <s v="Consumer"/>
    <s v="Office Supplies"/>
    <s v="Pens &amp; Art Supplies"/>
    <n v="0.51"/>
  </r>
  <r>
    <n v="54659"/>
    <d v="2011-08-15T00:00:00"/>
    <d v="2011-08-15T00:00:00"/>
    <s v="August"/>
    <s v="2011"/>
    <n v="0"/>
    <s v="FREE DELIVERY"/>
    <s v="High"/>
    <n v="38"/>
    <n v="262.89999999999998"/>
    <n v="0.06"/>
    <s v="Regular Air"/>
    <n v="-41.98"/>
    <n v="6.68"/>
    <n v="5.2"/>
    <s v="Carol Adams"/>
    <s v="Quebec"/>
    <s v="Quebec"/>
    <s v="Corporate"/>
    <s v="Office Supplies"/>
    <s v="Paper"/>
    <n v="0.37"/>
  </r>
  <r>
    <n v="54981"/>
    <d v="2012-02-11T00:00:00"/>
    <d v="2012-02-12T00:00:00"/>
    <s v="February"/>
    <s v="2012"/>
    <n v="1"/>
    <b v="0"/>
    <s v="High"/>
    <n v="31"/>
    <n v="1024.31"/>
    <n v="0.03"/>
    <s v="Regular Air"/>
    <n v="174.72"/>
    <n v="31.74"/>
    <n v="12.62"/>
    <s v="Bart Pistole"/>
    <s v="Quebec"/>
    <s v="Quebec"/>
    <s v="Home Office"/>
    <s v="Office Supplies"/>
    <s v="Binders and Binder Accessories"/>
    <n v="0.37"/>
  </r>
  <r>
    <n v="55361"/>
    <d v="2011-03-23T00:00:00"/>
    <d v="2011-03-24T00:00:00"/>
    <s v="March"/>
    <s v="2011"/>
    <n v="1"/>
    <b v="0"/>
    <s v="Not Specified"/>
    <n v="22"/>
    <n v="51.39"/>
    <n v="0.06"/>
    <s v="Express Air"/>
    <n v="-64.37"/>
    <n v="1.76"/>
    <n v="4.8600000000000003"/>
    <s v="Chad McGuire"/>
    <s v="Quebec"/>
    <s v="Quebec"/>
    <s v="Small Business"/>
    <s v="Furniture"/>
    <s v="Office Furnishings"/>
    <n v="0.41"/>
  </r>
  <r>
    <n v="55361"/>
    <d v="2011-03-23T00:00:00"/>
    <d v="2011-03-24T00:00:00"/>
    <s v="March"/>
    <s v="2011"/>
    <n v="1"/>
    <b v="0"/>
    <s v="Not Specified"/>
    <n v="31"/>
    <n v="293.52"/>
    <n v="0.08"/>
    <s v="Regular Air"/>
    <n v="-116.66"/>
    <n v="9.3800000000000008"/>
    <n v="7.28"/>
    <s v="Chad McGuire"/>
    <s v="Quebec"/>
    <s v="Quebec"/>
    <s v="Small Business"/>
    <s v="Office Supplies"/>
    <s v="Storage &amp; Organization"/>
    <n v="0.56999999999999995"/>
  </r>
  <r>
    <n v="55908"/>
    <d v="2009-05-23T00:00:00"/>
    <d v="2009-05-24T00:00:00"/>
    <s v="May"/>
    <s v="2009"/>
    <n v="1"/>
    <b v="0"/>
    <s v="High"/>
    <n v="44"/>
    <n v="1844.97"/>
    <n v="0.03"/>
    <s v="Regular Air"/>
    <n v="807.38"/>
    <n v="42.8"/>
    <n v="2.99"/>
    <s v="Tom Stivers"/>
    <s v="Quebec"/>
    <s v="Quebec"/>
    <s v="Corporate"/>
    <s v="Office Supplies"/>
    <s v="Binders and Binder Accessories"/>
    <n v="0.36"/>
  </r>
  <r>
    <n v="56257"/>
    <d v="2011-09-09T00:00:00"/>
    <d v="2011-09-10T00:00:00"/>
    <s v="September"/>
    <s v="2011"/>
    <n v="1"/>
    <b v="0"/>
    <s v="Medium"/>
    <n v="49"/>
    <n v="266.3"/>
    <n v="0.03"/>
    <s v="Express Air"/>
    <n v="-135.06"/>
    <n v="4.97"/>
    <n v="5.71"/>
    <s v="Gary McGarr"/>
    <s v="Quebec"/>
    <s v="Quebec"/>
    <s v="Home Office"/>
    <s v="Furniture"/>
    <s v="Office Furnishings"/>
    <n v="0.54"/>
  </r>
  <r>
    <n v="57029"/>
    <d v="2011-03-08T00:00:00"/>
    <d v="2011-03-09T00:00:00"/>
    <s v="March"/>
    <s v="2011"/>
    <n v="1"/>
    <b v="0"/>
    <s v="Critical"/>
    <n v="17"/>
    <n v="74.25"/>
    <n v="0.01"/>
    <s v="Regular Air"/>
    <n v="-56.17"/>
    <n v="3.98"/>
    <n v="5.26"/>
    <s v="Vivek Gonzalez"/>
    <s v="Quebec"/>
    <s v="Quebec"/>
    <s v="Consumer"/>
    <s v="Office Supplies"/>
    <s v="Binders and Binder Accessories"/>
    <n v="0.38"/>
  </r>
  <r>
    <n v="57029"/>
    <d v="2011-03-08T00:00:00"/>
    <d v="2011-03-09T00:00:00"/>
    <s v="March"/>
    <s v="2011"/>
    <n v="1"/>
    <b v="0"/>
    <s v="Critical"/>
    <n v="4"/>
    <n v="23.23"/>
    <n v="0.09"/>
    <s v="Regular Air"/>
    <n v="-19.059999999999999"/>
    <n v="4.28"/>
    <n v="6.72"/>
    <s v="Vivek Gonzalez"/>
    <s v="Quebec"/>
    <s v="Quebec"/>
    <s v="Consumer"/>
    <s v="Office Supplies"/>
    <s v="Paper"/>
    <n v="0.4"/>
  </r>
  <r>
    <n v="58145"/>
    <d v="2012-05-16T00:00:00"/>
    <d v="2012-05-16T00:00:00"/>
    <s v="May"/>
    <s v="2012"/>
    <n v="0"/>
    <s v="FREE DELIVERY"/>
    <s v="Medium"/>
    <n v="33"/>
    <n v="203.49"/>
    <n v="0"/>
    <s v="Express Air"/>
    <n v="46.21"/>
    <n v="5.84"/>
    <n v="1.2"/>
    <s v="Darren Budd"/>
    <s v="Quebec"/>
    <s v="Quebec"/>
    <s v="Corporate"/>
    <s v="Furniture"/>
    <s v="Office Furnishings"/>
    <n v="0.74"/>
  </r>
  <r>
    <n v="58151"/>
    <d v="2009-09-29T00:00:00"/>
    <d v="2009-09-29T00:00:00"/>
    <s v="September"/>
    <s v="2009"/>
    <n v="0"/>
    <s v="FREE DELIVERY"/>
    <s v="High"/>
    <n v="33"/>
    <n v="211.48"/>
    <n v="0.1"/>
    <s v="Regular Air"/>
    <n v="18.149999999999999"/>
    <n v="6.75"/>
    <n v="2.99"/>
    <s v="Michelle Huthwaite"/>
    <s v="Quebec"/>
    <s v="Quebec"/>
    <s v="Home Office"/>
    <s v="Office Supplies"/>
    <s v="Binders and Binder Accessories"/>
    <n v="0.35"/>
  </r>
  <r>
    <n v="58151"/>
    <d v="2009-09-29T00:00:00"/>
    <d v="2009-09-29T00:00:00"/>
    <s v="September"/>
    <s v="2009"/>
    <n v="0"/>
    <s v="FREE DELIVERY"/>
    <s v="High"/>
    <n v="38"/>
    <n v="5601.1"/>
    <n v="0.02"/>
    <s v="Express Air"/>
    <n v="1515.7"/>
    <n v="142.86000000000001"/>
    <n v="19.989999999999998"/>
    <s v="Michelle Huthwaite"/>
    <s v="Quebec"/>
    <s v="Quebec"/>
    <s v="Home Office"/>
    <s v="Office Supplies"/>
    <s v="Storage &amp; Organization"/>
    <n v="0.56000000000000005"/>
  </r>
  <r>
    <n v="58659"/>
    <d v="2010-10-24T00:00:00"/>
    <d v="2010-10-26T00:00:00"/>
    <s v="October"/>
    <s v="2010"/>
    <n v="2"/>
    <b v="0"/>
    <s v="High"/>
    <n v="2"/>
    <n v="21.01"/>
    <n v="0.03"/>
    <s v="Regular Air"/>
    <n v="-13.13"/>
    <n v="6.48"/>
    <n v="8.19"/>
    <s v="Tom Stivers"/>
    <s v="Quebec"/>
    <s v="Quebec"/>
    <s v="Small Business"/>
    <s v="Office Supplies"/>
    <s v="Paper"/>
    <n v="0.37"/>
  </r>
  <r>
    <n v="58727"/>
    <d v="2009-07-06T00:00:00"/>
    <d v="2009-07-07T00:00:00"/>
    <s v="July"/>
    <s v="2009"/>
    <n v="1"/>
    <b v="0"/>
    <s v="Medium"/>
    <n v="20"/>
    <n v="525.78"/>
    <n v="0.03"/>
    <s v="Regular Air"/>
    <n v="180.64"/>
    <n v="26.48"/>
    <n v="6.93"/>
    <s v="Vivian Mathis"/>
    <s v="Quebec"/>
    <s v="Quebec"/>
    <s v="Home Office"/>
    <s v="Furniture"/>
    <s v="Office Furnishings"/>
    <n v="0.49"/>
  </r>
  <r>
    <n v="258"/>
    <d v="2010-12-28T00:00:00"/>
    <d v="2010-12-30T00:00:00"/>
    <s v="December"/>
    <s v="2010"/>
    <n v="2"/>
    <b v="0"/>
    <s v="Critical"/>
    <n v="33"/>
    <n v="216.77"/>
    <n v="0.02"/>
    <s v="Regular Air"/>
    <n v="-55.11"/>
    <n v="6.54"/>
    <n v="5.27"/>
    <s v="Liz Willingham"/>
    <s v="Quebec"/>
    <s v="Quebec"/>
    <s v="Home Office"/>
    <s v="Office Supplies"/>
    <s v="Binders and Binder Accessories"/>
    <n v="0.36"/>
  </r>
  <r>
    <n v="964"/>
    <d v="2011-05-19T00:00:00"/>
    <d v="2011-05-21T00:00:00"/>
    <s v="May"/>
    <s v="2011"/>
    <n v="2"/>
    <b v="0"/>
    <s v="Medium"/>
    <n v="50"/>
    <n v="315.02"/>
    <n v="0.02"/>
    <s v="Regular Air"/>
    <n v="95.16"/>
    <n v="5.98"/>
    <n v="1.49"/>
    <s v="Stefania Perrino"/>
    <s v="Quebec"/>
    <s v="Quebec"/>
    <s v="Corporate"/>
    <s v="Office Supplies"/>
    <s v="Binders and Binder Accessories"/>
    <n v="0.39"/>
  </r>
  <r>
    <n v="1154"/>
    <d v="2012-02-14T00:00:00"/>
    <d v="2012-02-16T00:00:00"/>
    <s v="February"/>
    <s v="2012"/>
    <n v="2"/>
    <b v="0"/>
    <s v="Critical"/>
    <n v="23"/>
    <n v="115.1"/>
    <n v="0.02"/>
    <s v="Regular Air"/>
    <n v="53.13"/>
    <n v="4.91"/>
    <n v="0.5"/>
    <s v="Thea Hendricks"/>
    <s v="Quebec"/>
    <s v="Quebec"/>
    <s v="Home Office"/>
    <s v="Office Supplies"/>
    <s v="Labels"/>
    <n v="0.36"/>
  </r>
  <r>
    <n v="1537"/>
    <d v="2012-02-14T00:00:00"/>
    <d v="2012-02-14T00:00:00"/>
    <s v="February"/>
    <s v="2012"/>
    <n v="0"/>
    <s v="FREE DELIVERY"/>
    <s v="Not Specified"/>
    <n v="5"/>
    <n v="16.600000000000001"/>
    <n v="7.0000000000000007E-2"/>
    <s v="Regular Air"/>
    <n v="-20.3"/>
    <n v="2.16"/>
    <n v="6.05"/>
    <s v="Grant Thornton"/>
    <s v="Quebec"/>
    <s v="Quebec"/>
    <s v="Corporate"/>
    <s v="Office Supplies"/>
    <s v="Binders and Binder Accessories"/>
    <n v="0.37"/>
  </r>
  <r>
    <n v="4580"/>
    <d v="2010-11-14T00:00:00"/>
    <d v="2010-11-15T00:00:00"/>
    <s v="November"/>
    <s v="2010"/>
    <n v="1"/>
    <b v="0"/>
    <s v="Not Specified"/>
    <n v="28"/>
    <n v="7384.54"/>
    <n v="0.09"/>
    <s v="Delivery Truck"/>
    <n v="-2301.5300000000002"/>
    <n v="280.98"/>
    <n v="81.98"/>
    <s v="Carlos Meador"/>
    <s v="Quebec"/>
    <s v="Quebec"/>
    <s v="Consumer"/>
    <s v="Furniture"/>
    <s v="Tables"/>
    <n v="0.78"/>
  </r>
  <r>
    <n v="4647"/>
    <d v="2009-05-13T00:00:00"/>
    <d v="2009-05-14T00:00:00"/>
    <s v="May"/>
    <s v="2009"/>
    <n v="1"/>
    <b v="0"/>
    <s v="Medium"/>
    <n v="34"/>
    <n v="482.93"/>
    <n v="0.06"/>
    <s v="Regular Air"/>
    <n v="-67.59"/>
    <n v="13.9"/>
    <n v="7.59"/>
    <s v="Carlos Meador"/>
    <s v="Quebec"/>
    <s v="Quebec"/>
    <s v="Corporate"/>
    <s v="Office Supplies"/>
    <s v="Scissors, Rulers and Trimmers"/>
    <n v="0.56000000000000005"/>
  </r>
  <r>
    <n v="8097"/>
    <d v="2010-12-09T00:00:00"/>
    <d v="2010-12-11T00:00:00"/>
    <s v="December"/>
    <s v="2010"/>
    <n v="2"/>
    <b v="0"/>
    <s v="Medium"/>
    <n v="48"/>
    <n v="7522.8"/>
    <n v="0.04"/>
    <s v="Express Air"/>
    <n v="3187.37"/>
    <n v="162.93"/>
    <n v="19.989999999999998"/>
    <s v="Doug Jacobs"/>
    <s v="Quebec"/>
    <s v="Quebec"/>
    <s v="Home Office"/>
    <s v="Office Supplies"/>
    <s v="Envelopes"/>
    <n v="0.39"/>
  </r>
  <r>
    <n v="8422"/>
    <d v="2009-04-14T00:00:00"/>
    <d v="2009-04-16T00:00:00"/>
    <s v="April"/>
    <s v="2009"/>
    <n v="2"/>
    <b v="0"/>
    <s v="Medium"/>
    <n v="33"/>
    <n v="1003.71"/>
    <n v="0.01"/>
    <s v="Express Air"/>
    <n v="-22.82"/>
    <n v="29.1"/>
    <n v="4"/>
    <s v="Becky Martin"/>
    <s v="Quebec"/>
    <s v="Quebec"/>
    <s v="Home Office"/>
    <s v="Technology"/>
    <s v="Computer Peripherals"/>
    <n v="0.78"/>
  </r>
  <r>
    <n v="8677"/>
    <d v="2012-10-07T00:00:00"/>
    <d v="2012-10-09T00:00:00"/>
    <s v="October"/>
    <s v="2012"/>
    <n v="2"/>
    <b v="0"/>
    <s v="High"/>
    <n v="38"/>
    <n v="1610.76"/>
    <n v="0.1"/>
    <s v="Regular Air"/>
    <n v="-8.67"/>
    <n v="43.57"/>
    <n v="16.36"/>
    <s v="Speros Goranitis"/>
    <s v="Quebec"/>
    <s v="Quebec"/>
    <s v="Corporate"/>
    <s v="Office Supplies"/>
    <s v="Storage &amp; Organization"/>
    <n v="0.55000000000000004"/>
  </r>
  <r>
    <n v="9024"/>
    <d v="2012-06-02T00:00:00"/>
    <d v="2012-06-03T00:00:00"/>
    <s v="June"/>
    <s v="2012"/>
    <n v="1"/>
    <b v="0"/>
    <s v="Medium"/>
    <n v="2"/>
    <n v="12.12"/>
    <n v="0.03"/>
    <s v="Regular Air"/>
    <n v="-4.55"/>
    <n v="5.43"/>
    <n v="0.95"/>
    <s v="Katherine Murray"/>
    <s v="Quebec"/>
    <s v="Quebec"/>
    <s v="Home Office"/>
    <s v="Office Supplies"/>
    <s v="Paper"/>
    <n v="0.36"/>
  </r>
  <r>
    <n v="10114"/>
    <d v="2010-02-08T00:00:00"/>
    <d v="2010-02-10T00:00:00"/>
    <s v="February"/>
    <s v="2010"/>
    <n v="2"/>
    <b v="0"/>
    <s v="Critical"/>
    <n v="39"/>
    <n v="147.88"/>
    <n v="0"/>
    <s v="Regular Air"/>
    <n v="-142.91"/>
    <n v="3.58"/>
    <n v="5.47"/>
    <s v="Michael Paige"/>
    <s v="Quebec"/>
    <s v="Quebec"/>
    <s v="Small Business"/>
    <s v="Office Supplies"/>
    <s v="Binders and Binder Accessories"/>
    <n v="0.37"/>
  </r>
  <r>
    <n v="11236"/>
    <d v="2010-10-30T00:00:00"/>
    <d v="2010-11-01T00:00:00"/>
    <s v="November"/>
    <s v="2010"/>
    <n v="2"/>
    <b v="0"/>
    <s v="High"/>
    <n v="4"/>
    <n v="1629.75"/>
    <n v="0.03"/>
    <s v="Regular Air"/>
    <n v="-195.7"/>
    <n v="415.88"/>
    <n v="11.37"/>
    <s v="Robert Barroso"/>
    <s v="Quebec"/>
    <s v="Quebec"/>
    <s v="Small Business"/>
    <s v="Office Supplies"/>
    <s v="Storage &amp; Organization"/>
    <n v="0.56999999999999995"/>
  </r>
  <r>
    <n v="11687"/>
    <d v="2011-12-25T00:00:00"/>
    <d v="2011-12-25T00:00:00"/>
    <s v="December"/>
    <s v="2011"/>
    <n v="0"/>
    <s v="FREE DELIVERY"/>
    <s v="High"/>
    <n v="26"/>
    <n v="188.93"/>
    <n v="0.04"/>
    <s v="Regular Air"/>
    <n v="58.32"/>
    <n v="7.28"/>
    <n v="1.77"/>
    <s v="Dean Percer"/>
    <s v="Quebec"/>
    <s v="Quebec"/>
    <s v="Home Office"/>
    <s v="Office Supplies"/>
    <s v="Paper"/>
    <n v="0.37"/>
  </r>
  <r>
    <n v="12643"/>
    <d v="2010-03-19T00:00:00"/>
    <d v="2010-03-21T00:00:00"/>
    <s v="March"/>
    <s v="2010"/>
    <n v="2"/>
    <b v="0"/>
    <s v="low"/>
    <n v="22"/>
    <n v="345.69"/>
    <n v="0.02"/>
    <s v="Regular Air"/>
    <n v="143.22999999999999"/>
    <n v="15.04"/>
    <n v="1.97"/>
    <s v="Ann Blume"/>
    <s v="Quebec"/>
    <s v="Quebec"/>
    <s v="Small Business"/>
    <s v="Office Supplies"/>
    <s v="Paper"/>
    <n v="0.39"/>
  </r>
  <r>
    <n v="13089"/>
    <d v="2011-12-14T00:00:00"/>
    <d v="2011-12-17T00:00:00"/>
    <s v="December"/>
    <s v="2011"/>
    <n v="3"/>
    <b v="0"/>
    <s v="Not Specified"/>
    <n v="34"/>
    <n v="3577.11"/>
    <n v="0.1"/>
    <s v="Delivery Truck"/>
    <n v="-1620.41"/>
    <n v="114.98"/>
    <n v="58.72"/>
    <s v="Damala Kotsonis"/>
    <s v="Quebec"/>
    <s v="Quebec"/>
    <s v="Corporate"/>
    <s v="Furniture"/>
    <s v="Bookcases"/>
    <n v="0.76"/>
  </r>
  <r>
    <n v="13378"/>
    <d v="2009-09-21T00:00:00"/>
    <d v="2009-09-26T00:00:00"/>
    <s v="September"/>
    <s v="2009"/>
    <n v="5"/>
    <b v="0"/>
    <s v="low"/>
    <n v="16"/>
    <n v="96.04"/>
    <n v="0.05"/>
    <s v="Regular Air"/>
    <n v="-50.75"/>
    <n v="5.74"/>
    <n v="5.3"/>
    <s v="Paul Knutson"/>
    <s v="Quebec"/>
    <s v="Quebec"/>
    <s v="Corporate"/>
    <s v="Office Supplies"/>
    <s v="Scissors, Rulers and Trimmers"/>
    <n v="0.55000000000000004"/>
  </r>
  <r>
    <n v="13824"/>
    <d v="2009-12-27T00:00:00"/>
    <d v="2010-01-03T00:00:00"/>
    <s v="January"/>
    <s v="2010"/>
    <n v="7"/>
    <b v="0"/>
    <s v="low"/>
    <n v="19"/>
    <n v="55.27"/>
    <n v="0.05"/>
    <s v="Regular Air"/>
    <n v="19.12"/>
    <n v="2.89"/>
    <n v="0.5"/>
    <s v="George Zrebassa"/>
    <s v="Quebec"/>
    <s v="Quebec"/>
    <s v="Home Office"/>
    <s v="Office Supplies"/>
    <s v="Labels"/>
    <n v="0.38"/>
  </r>
  <r>
    <n v="18562"/>
    <d v="2011-12-20T00:00:00"/>
    <d v="2011-12-22T00:00:00"/>
    <s v="December"/>
    <s v="2011"/>
    <n v="2"/>
    <b v="0"/>
    <s v="Critical"/>
    <n v="41"/>
    <n v="160.11000000000001"/>
    <n v="0.1"/>
    <s v="Regular Air"/>
    <n v="-26.73"/>
    <n v="3.98"/>
    <n v="2.97"/>
    <s v="Noel Staavos"/>
    <s v="Quebec"/>
    <s v="Quebec"/>
    <s v="Home Office"/>
    <s v="Office Supplies"/>
    <s v="Paper"/>
    <n v="0.35"/>
  </r>
  <r>
    <n v="20737"/>
    <d v="2011-12-25T00:00:00"/>
    <d v="2011-12-26T00:00:00"/>
    <s v="December"/>
    <s v="2011"/>
    <n v="1"/>
    <b v="0"/>
    <s v="Medium"/>
    <n v="10"/>
    <n v="1410.93"/>
    <n v="0.08"/>
    <s v="Delivery Truck"/>
    <n v="-317.48"/>
    <n v="140.97999999999999"/>
    <n v="36.090000000000003"/>
    <s v="Aaron Hawkins"/>
    <s v="Quebec"/>
    <s v="Quebec"/>
    <s v="Home Office"/>
    <s v="Furniture"/>
    <s v="Bookcases"/>
    <n v="0.77"/>
  </r>
  <r>
    <n v="20900"/>
    <d v="2010-11-24T00:00:00"/>
    <d v="2010-11-26T00:00:00"/>
    <s v="November"/>
    <s v="2010"/>
    <n v="2"/>
    <b v="0"/>
    <s v="low"/>
    <n v="50"/>
    <n v="1978.3665000000001"/>
    <n v="0"/>
    <s v="Regular Air"/>
    <n v="483.6"/>
    <n v="45.99"/>
    <n v="4.99"/>
    <s v="Ellis Ballard"/>
    <s v="Quebec"/>
    <s v="Quebec"/>
    <s v="Corporate"/>
    <s v="Technology"/>
    <s v="Telephones and Communication"/>
    <n v="0.56999999999999995"/>
  </r>
  <r>
    <n v="26658"/>
    <d v="2011-12-22T00:00:00"/>
    <d v="2011-12-22T00:00:00"/>
    <s v="December"/>
    <s v="2011"/>
    <n v="0"/>
    <s v="FREE DELIVERY"/>
    <s v="High"/>
    <n v="17"/>
    <n v="72.75"/>
    <n v="0.05"/>
    <s v="Regular Air"/>
    <n v="-57.89"/>
    <n v="3.98"/>
    <n v="5.26"/>
    <s v="Tom Prescott"/>
    <s v="Quebec"/>
    <s v="Quebec"/>
    <s v="Small Business"/>
    <s v="Office Supplies"/>
    <s v="Binders and Binder Accessories"/>
    <n v="0.38"/>
  </r>
  <r>
    <n v="27271"/>
    <d v="2011-09-14T00:00:00"/>
    <d v="2011-09-15T00:00:00"/>
    <s v="September"/>
    <s v="2011"/>
    <n v="1"/>
    <b v="0"/>
    <s v="Not Specified"/>
    <n v="8"/>
    <n v="301.57"/>
    <n v="0"/>
    <s v="Delivery Truck"/>
    <n v="-77.31"/>
    <n v="33.94"/>
    <n v="19.190000000000001"/>
    <s v="Speros Goranitis"/>
    <s v="Quebec"/>
    <s v="Quebec"/>
    <s v="Corporate"/>
    <s v="Furniture"/>
    <s v="Chairs &amp; Chairmats"/>
    <n v="0.57999999999999996"/>
  </r>
  <r>
    <n v="28001"/>
    <d v="2009-06-14T00:00:00"/>
    <d v="2009-06-16T00:00:00"/>
    <s v="June"/>
    <s v="2009"/>
    <n v="2"/>
    <b v="0"/>
    <s v="Critical"/>
    <n v="21"/>
    <n v="4201.08"/>
    <n v="0.01"/>
    <s v="Regular Air"/>
    <n v="1162.76"/>
    <n v="194.3"/>
    <n v="11.54"/>
    <s v="Dianna Arnett"/>
    <s v="Quebec"/>
    <s v="Quebec"/>
    <s v="Home Office"/>
    <s v="Furniture"/>
    <s v="Office Furnishings"/>
    <n v="0.59"/>
  </r>
  <r>
    <n v="28161"/>
    <d v="2009-06-15T00:00:00"/>
    <d v="2009-06-17T00:00:00"/>
    <s v="June"/>
    <s v="2009"/>
    <n v="2"/>
    <b v="0"/>
    <s v="Not Specified"/>
    <n v="15"/>
    <n v="5028.3100000000004"/>
    <n v="0.06"/>
    <s v="Delivery Truck"/>
    <n v="664.88"/>
    <n v="350.98"/>
    <n v="30"/>
    <s v="Chuck Sachs"/>
    <s v="Quebec"/>
    <s v="Quebec"/>
    <s v="Consumer"/>
    <s v="Furniture"/>
    <s v="Chairs &amp; Chairmats"/>
    <n v="0.61"/>
  </r>
  <r>
    <n v="29280"/>
    <d v="2012-03-28T00:00:00"/>
    <d v="2012-03-29T00:00:00"/>
    <s v="March"/>
    <s v="2012"/>
    <n v="1"/>
    <b v="0"/>
    <s v="Medium"/>
    <n v="19"/>
    <n v="238.35"/>
    <n v="0"/>
    <s v="Regular Air"/>
    <n v="-64.510000000000005"/>
    <n v="11.66"/>
    <n v="7.95"/>
    <s v="Bill Shonely"/>
    <s v="Quebec"/>
    <s v="Quebec"/>
    <s v="Small Business"/>
    <s v="Office Supplies"/>
    <s v="Pens &amp; Art Supplies"/>
    <n v="0.57999999999999996"/>
  </r>
  <r>
    <n v="29350"/>
    <d v="2009-08-25T00:00:00"/>
    <d v="2009-08-28T00:00:00"/>
    <s v="August"/>
    <s v="2009"/>
    <n v="3"/>
    <b v="0"/>
    <s v="High"/>
    <n v="10"/>
    <n v="150.33000000000001"/>
    <n v="0.1"/>
    <s v="Regular Air"/>
    <n v="-47.88"/>
    <n v="15.14"/>
    <n v="4.53"/>
    <s v="Eric Barreto"/>
    <s v="Quebec"/>
    <s v="Quebec"/>
    <s v="Consumer"/>
    <s v="Office Supplies"/>
    <s v="Storage &amp; Organization"/>
    <n v="0.81"/>
  </r>
  <r>
    <n v="29666"/>
    <d v="2011-12-30T00:00:00"/>
    <d v="2011-12-31T00:00:00"/>
    <s v="December"/>
    <s v="2011"/>
    <n v="1"/>
    <b v="0"/>
    <s v="Not Specified"/>
    <n v="29"/>
    <n v="155.86000000000001"/>
    <n v="0.09"/>
    <s v="Regular Air"/>
    <n v="-152.59"/>
    <n v="5.28"/>
    <n v="8.16"/>
    <s v="Dave Poirier"/>
    <s v="Quebec"/>
    <s v="Quebec"/>
    <s v="Small Business"/>
    <s v="Office Supplies"/>
    <s v="Paper"/>
    <n v="0.4"/>
  </r>
  <r>
    <n v="29700"/>
    <d v="2010-04-06T00:00:00"/>
    <d v="2010-04-07T00:00:00"/>
    <s v="April"/>
    <s v="2010"/>
    <n v="1"/>
    <b v="0"/>
    <s v="Medium"/>
    <n v="9"/>
    <n v="30.35"/>
    <n v="0.01"/>
    <s v="Regular Air"/>
    <n v="5.0199999999999996"/>
    <n v="3.08"/>
    <n v="0.99"/>
    <s v="Eric Barreto"/>
    <s v="Quebec"/>
    <s v="Quebec"/>
    <s v="Consumer"/>
    <s v="Office Supplies"/>
    <s v="Labels"/>
    <n v="0.37"/>
  </r>
  <r>
    <n v="30754"/>
    <d v="2010-11-25T00:00:00"/>
    <d v="2010-11-29T00:00:00"/>
    <s v="November"/>
    <s v="2010"/>
    <n v="4"/>
    <b v="0"/>
    <s v="low"/>
    <n v="20"/>
    <n v="4108.17"/>
    <n v="0.09"/>
    <s v="Regular Air"/>
    <n v="-505.98"/>
    <n v="209.37"/>
    <n v="69"/>
    <s v="David Flashing"/>
    <s v="Quebec"/>
    <s v="Quebec"/>
    <s v="Home Office"/>
    <s v="Furniture"/>
    <s v="Tables"/>
    <n v="0.79"/>
  </r>
  <r>
    <n v="31650"/>
    <d v="2010-08-11T00:00:00"/>
    <d v="2010-08-12T00:00:00"/>
    <s v="August"/>
    <s v="2010"/>
    <n v="1"/>
    <b v="0"/>
    <s v="Not Specified"/>
    <n v="19"/>
    <n v="1504.97"/>
    <n v="0.02"/>
    <s v="Regular Air"/>
    <n v="-0.31"/>
    <n v="77.510000000000005"/>
    <n v="4"/>
    <s v="Elizabeth Moffitt"/>
    <s v="Quebec"/>
    <s v="Quebec"/>
    <s v="Consumer"/>
    <s v="Technology"/>
    <s v="Computer Peripherals"/>
    <n v="0.76"/>
  </r>
  <r>
    <n v="32292"/>
    <d v="2012-02-15T00:00:00"/>
    <d v="2012-02-22T00:00:00"/>
    <s v="February"/>
    <s v="2012"/>
    <n v="7"/>
    <b v="0"/>
    <s v="low"/>
    <n v="49"/>
    <n v="5008.7610000000004"/>
    <n v="0.04"/>
    <s v="Regular Air"/>
    <n v="1601.64"/>
    <n v="115.99"/>
    <n v="5.99"/>
    <s v="Ben Peterman"/>
    <s v="Quebec"/>
    <s v="Quebec"/>
    <s v="Corporate"/>
    <s v="Technology"/>
    <s v="Telephones and Communication"/>
    <n v="0.56999999999999995"/>
  </r>
  <r>
    <n v="35201"/>
    <d v="2010-06-04T00:00:00"/>
    <d v="2010-06-11T00:00:00"/>
    <s v="June"/>
    <s v="2010"/>
    <n v="7"/>
    <b v="0"/>
    <s v="low"/>
    <n v="18"/>
    <n v="211.44"/>
    <n v="0.03"/>
    <s v="Regular Air"/>
    <n v="-75.81"/>
    <n v="10.97"/>
    <n v="6.5"/>
    <s v="Brad Thomas"/>
    <s v="Quebec"/>
    <s v="Quebec"/>
    <s v="Home Office"/>
    <s v="Technology"/>
    <s v="Computer Peripherals"/>
    <n v="0.64"/>
  </r>
  <r>
    <n v="35360"/>
    <d v="2011-04-18T00:00:00"/>
    <d v="2011-04-20T00:00:00"/>
    <s v="April"/>
    <s v="2011"/>
    <n v="2"/>
    <b v="0"/>
    <s v="Critical"/>
    <n v="4"/>
    <n v="41.06"/>
    <n v="0.04"/>
    <s v="Regular Air"/>
    <n v="-16.39"/>
    <n v="8.8800000000000008"/>
    <n v="6.28"/>
    <s v="Yana Sorensen"/>
    <s v="Quebec"/>
    <s v="Quebec"/>
    <s v="Corporate"/>
    <s v="Office Supplies"/>
    <s v="Binders and Binder Accessories"/>
    <n v="0.35"/>
  </r>
  <r>
    <n v="35492"/>
    <d v="2012-02-10T00:00:00"/>
    <d v="2012-02-12T00:00:00"/>
    <s v="February"/>
    <s v="2012"/>
    <n v="2"/>
    <b v="0"/>
    <s v="Medium"/>
    <n v="36"/>
    <n v="455.93"/>
    <n v="0.02"/>
    <s v="Express Air"/>
    <n v="83.51"/>
    <n v="12.64"/>
    <n v="4.9800000000000004"/>
    <s v="Janet Martin"/>
    <s v="Quebec"/>
    <s v="Quebec"/>
    <s v="Corporate"/>
    <s v="Furniture"/>
    <s v="Office Furnishings"/>
    <n v="0.48"/>
  </r>
  <r>
    <n v="37473"/>
    <d v="2009-10-01T00:00:00"/>
    <d v="2009-10-01T00:00:00"/>
    <s v="October"/>
    <s v="2009"/>
    <n v="0"/>
    <s v="FREE DELIVERY"/>
    <s v="low"/>
    <n v="8"/>
    <n v="43.72"/>
    <n v="0.06"/>
    <s v="Regular Air"/>
    <n v="2.12"/>
    <n v="5.18"/>
    <n v="2.04"/>
    <s v="Tom Prescott"/>
    <s v="Quebec"/>
    <s v="Quebec"/>
    <s v="Small Business"/>
    <s v="Office Supplies"/>
    <s v="Paper"/>
    <n v="0.36"/>
  </r>
  <r>
    <n v="39079"/>
    <d v="2011-09-07T00:00:00"/>
    <d v="2011-09-07T00:00:00"/>
    <s v="September"/>
    <s v="2011"/>
    <n v="0"/>
    <s v="FREE DELIVERY"/>
    <s v="High"/>
    <n v="46"/>
    <n v="75.599999999999994"/>
    <n v="0.09"/>
    <s v="Regular Air"/>
    <n v="-225.25"/>
    <n v="1.68"/>
    <n v="5.28"/>
    <s v="Debra Catini"/>
    <s v="Quebec"/>
    <s v="Quebec"/>
    <s v="Small Business"/>
    <s v="Office Supplies"/>
    <s v="Binders and Binder Accessories"/>
    <n v="0.37"/>
  </r>
  <r>
    <n v="39266"/>
    <d v="2012-08-27T00:00:00"/>
    <d v="2012-08-29T00:00:00"/>
    <s v="August"/>
    <s v="2012"/>
    <n v="2"/>
    <b v="0"/>
    <s v="High"/>
    <n v="14"/>
    <n v="36.409999999999997"/>
    <n v="0.09"/>
    <s v="Regular Air"/>
    <n v="9.94"/>
    <n v="2.61"/>
    <n v="0.5"/>
    <s v="Dan Campbell"/>
    <s v="Quebec"/>
    <s v="Quebec"/>
    <s v="Small Business"/>
    <s v="Office Supplies"/>
    <s v="Labels"/>
    <n v="0.39"/>
  </r>
  <r>
    <n v="40356"/>
    <d v="2009-12-19T00:00:00"/>
    <d v="2009-12-21T00:00:00"/>
    <s v="December"/>
    <s v="2009"/>
    <n v="2"/>
    <b v="0"/>
    <s v="Not Specified"/>
    <n v="48"/>
    <n v="201.98"/>
    <n v="0.05"/>
    <s v="Express Air"/>
    <n v="-245.67"/>
    <n v="4.0599999999999996"/>
    <n v="6.89"/>
    <s v="Sylvia Foulston"/>
    <s v="Quebec"/>
    <s v="Quebec"/>
    <s v="Corporate"/>
    <s v="Office Supplies"/>
    <s v="Appliances"/>
    <n v="0.6"/>
  </r>
  <r>
    <n v="42599"/>
    <d v="2009-04-06T00:00:00"/>
    <d v="2009-04-07T00:00:00"/>
    <s v="April"/>
    <s v="2009"/>
    <n v="1"/>
    <b v="0"/>
    <s v="Medium"/>
    <n v="31"/>
    <n v="9459.94"/>
    <n v="0.04"/>
    <s v="Delivery Truck"/>
    <n v="2023.75"/>
    <n v="300.98"/>
    <n v="54.92"/>
    <s v="Alex Grayson"/>
    <s v="Quebec"/>
    <s v="Quebec"/>
    <s v="Consumer"/>
    <s v="Furniture"/>
    <s v="Bookcases"/>
    <n v="0.55000000000000004"/>
  </r>
  <r>
    <n v="45670"/>
    <d v="2012-08-07T00:00:00"/>
    <d v="2012-08-11T00:00:00"/>
    <s v="August"/>
    <s v="2012"/>
    <n v="4"/>
    <b v="0"/>
    <s v="low"/>
    <n v="2"/>
    <n v="20.16"/>
    <n v="0.06"/>
    <s v="Regular Air"/>
    <n v="-13.32"/>
    <n v="6.48"/>
    <n v="7.86"/>
    <s v="Barry Franz"/>
    <s v="Quebec"/>
    <s v="Quebec"/>
    <s v="Corporate"/>
    <s v="Office Supplies"/>
    <s v="Paper"/>
    <n v="0.37"/>
  </r>
  <r>
    <n v="46531"/>
    <d v="2011-08-21T00:00:00"/>
    <d v="2011-08-21T00:00:00"/>
    <s v="August"/>
    <s v="2011"/>
    <n v="0"/>
    <s v="FREE DELIVERY"/>
    <s v="low"/>
    <n v="23"/>
    <n v="84.47"/>
    <n v="0.06"/>
    <s v="Regular Air"/>
    <n v="7.98"/>
    <n v="3.8"/>
    <n v="1.49"/>
    <s v="Chuck Sachs"/>
    <s v="Quebec"/>
    <s v="Quebec"/>
    <s v="Consumer"/>
    <s v="Office Supplies"/>
    <s v="Binders and Binder Accessories"/>
    <n v="0.38"/>
  </r>
  <r>
    <n v="47617"/>
    <d v="2009-12-08T00:00:00"/>
    <d v="2009-12-09T00:00:00"/>
    <s v="December"/>
    <s v="2009"/>
    <n v="1"/>
    <b v="0"/>
    <s v="Not Specified"/>
    <n v="17"/>
    <n v="5001.29"/>
    <n v="0.09"/>
    <s v="Regular Air"/>
    <n v="1680.92"/>
    <n v="304.99"/>
    <n v="19.989999999999998"/>
    <s v="Sylvia Foulston"/>
    <s v="Quebec"/>
    <s v="Quebec"/>
    <s v="Corporate"/>
    <s v="Office Supplies"/>
    <s v="Binders and Binder Accessories"/>
    <n v="0.4"/>
  </r>
  <r>
    <n v="47842"/>
    <d v="2010-05-12T00:00:00"/>
    <d v="2010-05-12T00:00:00"/>
    <s v="May"/>
    <s v="2010"/>
    <n v="0"/>
    <s v="FREE DELIVERY"/>
    <s v="Medium"/>
    <n v="50"/>
    <n v="230.23"/>
    <n v="0.06"/>
    <s v="Express Air"/>
    <n v="-150.93"/>
    <n v="4.28"/>
    <n v="5.74"/>
    <s v="Anthony Garverick"/>
    <s v="Quebec"/>
    <s v="Quebec"/>
    <s v="Small Business"/>
    <s v="Office Supplies"/>
    <s v="Paper"/>
    <n v="0.4"/>
  </r>
  <r>
    <n v="48548"/>
    <d v="2011-03-26T00:00:00"/>
    <d v="2011-03-27T00:00:00"/>
    <s v="March"/>
    <s v="2011"/>
    <n v="1"/>
    <b v="0"/>
    <s v="Critical"/>
    <n v="3"/>
    <n v="13.71"/>
    <n v="0.03"/>
    <s v="Regular Air"/>
    <n v="-10.27"/>
    <n v="3.28"/>
    <n v="3.97"/>
    <s v="Astrea Jones"/>
    <s v="Quebec"/>
    <s v="Quebec"/>
    <s v="Corporate"/>
    <s v="Office Supplies"/>
    <s v="Pens &amp; Art Supplies"/>
    <n v="0.56000000000000005"/>
  </r>
  <r>
    <n v="49056"/>
    <d v="2009-10-01T00:00:00"/>
    <d v="2009-10-03T00:00:00"/>
    <s v="October"/>
    <s v="2009"/>
    <n v="2"/>
    <b v="0"/>
    <s v="High"/>
    <n v="46"/>
    <n v="300.07"/>
    <n v="0.05"/>
    <s v="Regular Air"/>
    <n v="-209.58"/>
    <n v="6.48"/>
    <n v="8.4"/>
    <s v="Cathy Hwang"/>
    <s v="Quebec"/>
    <s v="Quebec"/>
    <s v="Home Office"/>
    <s v="Office Supplies"/>
    <s v="Paper"/>
    <n v="0.37"/>
  </r>
  <r>
    <n v="50759"/>
    <d v="2010-03-19T00:00:00"/>
    <d v="2010-03-24T00:00:00"/>
    <s v="March"/>
    <s v="2010"/>
    <n v="5"/>
    <b v="0"/>
    <s v="low"/>
    <n v="46"/>
    <n v="2422.721"/>
    <n v="0.1"/>
    <s v="Regular Air"/>
    <n v="366.18"/>
    <n v="65.989999999999995"/>
    <n v="8.99"/>
    <s v="Deborah Brumfield"/>
    <s v="Quebec"/>
    <s v="Quebec"/>
    <s v="Corporate"/>
    <s v="Technology"/>
    <s v="Telephones and Communication"/>
    <n v="0.56000000000000005"/>
  </r>
  <r>
    <n v="51556"/>
    <d v="2012-10-27T00:00:00"/>
    <d v="2012-10-29T00:00:00"/>
    <s v="October"/>
    <s v="2012"/>
    <n v="2"/>
    <b v="0"/>
    <s v="High"/>
    <n v="10"/>
    <n v="45.69"/>
    <n v="0.01"/>
    <s v="Express Air"/>
    <n v="-24.21"/>
    <n v="3.57"/>
    <n v="4.17"/>
    <s v="Frank Atkinson"/>
    <s v="Quebec"/>
    <s v="Quebec"/>
    <s v="Corporate"/>
    <s v="Office Supplies"/>
    <s v="Pens &amp; Art Supplies"/>
    <n v="0.59"/>
  </r>
  <r>
    <n v="51620"/>
    <d v="2012-03-08T00:00:00"/>
    <d v="2012-03-09T00:00:00"/>
    <s v="March"/>
    <s v="2012"/>
    <n v="1"/>
    <b v="0"/>
    <s v="Medium"/>
    <n v="12"/>
    <n v="173.97"/>
    <n v="0.03"/>
    <s v="Regular Air"/>
    <n v="-2.5499999999999998"/>
    <n v="13.48"/>
    <n v="4.51"/>
    <s v="Ben Peterman"/>
    <s v="Quebec"/>
    <s v="Quebec"/>
    <s v="Corporate"/>
    <s v="Office Supplies"/>
    <s v="Storage &amp; Organization"/>
    <n v="0.59"/>
  </r>
  <r>
    <n v="52837"/>
    <d v="2012-01-18T00:00:00"/>
    <d v="2012-01-20T00:00:00"/>
    <s v="January"/>
    <s v="2012"/>
    <n v="2"/>
    <b v="0"/>
    <s v="Critical"/>
    <n v="32"/>
    <n v="5934.39"/>
    <n v="0.08"/>
    <s v="Regular Air"/>
    <n v="519.54999999999995"/>
    <n v="193.17"/>
    <n v="19.989999999999998"/>
    <s v="Julie Kriz"/>
    <s v="Quebec"/>
    <s v="Quebec"/>
    <s v="Corporate"/>
    <s v="Office Supplies"/>
    <s v="Storage &amp; Organization"/>
    <n v="0.71"/>
  </r>
  <r>
    <n v="54592"/>
    <d v="2011-06-12T00:00:00"/>
    <d v="2011-06-16T00:00:00"/>
    <s v="June"/>
    <s v="2011"/>
    <n v="4"/>
    <b v="0"/>
    <s v="low"/>
    <n v="28"/>
    <n v="1971.56"/>
    <n v="0.05"/>
    <s v="Delivery Truck"/>
    <n v="-15.29"/>
    <n v="70.98"/>
    <n v="26.85"/>
    <s v="Erica Hernandez"/>
    <s v="Quebec"/>
    <s v="Quebec"/>
    <s v="Small Business"/>
    <s v="Furniture"/>
    <s v="Bookcases"/>
    <m/>
  </r>
  <r>
    <n v="55202"/>
    <d v="2011-08-24T00:00:00"/>
    <d v="2011-08-26T00:00:00"/>
    <s v="August"/>
    <s v="2011"/>
    <n v="2"/>
    <b v="0"/>
    <s v="low"/>
    <n v="33"/>
    <n v="3093.76"/>
    <n v="7.0000000000000007E-2"/>
    <s v="Express Air"/>
    <n v="-850.71"/>
    <n v="95.99"/>
    <n v="35"/>
    <s v="Bobby Elias"/>
    <s v="Quebec"/>
    <s v="Quebec"/>
    <s v="Small Business"/>
    <s v="Office Supplies"/>
    <s v="Storage &amp; Organization"/>
    <m/>
  </r>
  <r>
    <n v="55239"/>
    <d v="2012-12-03T00:00:00"/>
    <d v="2012-12-03T00:00:00"/>
    <s v="December"/>
    <s v="2012"/>
    <n v="0"/>
    <s v="FREE DELIVERY"/>
    <s v="Critical"/>
    <n v="6"/>
    <n v="1008.872"/>
    <n v="0.02"/>
    <s v="Express Air"/>
    <n v="-505.98"/>
    <n v="209.37"/>
    <n v="69"/>
    <s v="Joni Wasserman"/>
    <s v="Quebec"/>
    <s v="Quebec"/>
    <s v="Consumer"/>
    <s v="Furniture"/>
    <s v="Tables"/>
    <n v="0.79"/>
  </r>
  <r>
    <n v="57894"/>
    <d v="2012-04-03T00:00:00"/>
    <d v="2012-04-05T00:00:00"/>
    <s v="April"/>
    <s v="2012"/>
    <n v="2"/>
    <b v="0"/>
    <s v="low"/>
    <n v="47"/>
    <n v="13382.01"/>
    <n v="0.09"/>
    <s v="Delivery Truck"/>
    <n v="2852.94"/>
    <n v="306.14"/>
    <n v="26.53"/>
    <s v="Jennifer Patt"/>
    <s v="Quebec"/>
    <s v="Quebec"/>
    <s v="Home Office"/>
    <s v="Technology"/>
    <s v="Office Machines"/>
    <n v="0.56000000000000005"/>
  </r>
  <r>
    <n v="58599"/>
    <d v="2010-01-14T00:00:00"/>
    <d v="2010-01-15T00:00:00"/>
    <s v="January"/>
    <s v="2010"/>
    <n v="1"/>
    <b v="0"/>
    <s v="Critical"/>
    <n v="19"/>
    <n v="2328.62"/>
    <n v="0"/>
    <s v="Delivery Truck"/>
    <n v="45.54"/>
    <n v="120.98"/>
    <n v="30"/>
    <s v="Dianna Wilson"/>
    <s v="Quebec"/>
    <s v="Quebec"/>
    <s v="Small Business"/>
    <s v="Furniture"/>
    <s v="Chairs &amp; Chairmats"/>
    <n v="0.64"/>
  </r>
  <r>
    <n v="132"/>
    <d v="2010-06-10T00:00:00"/>
    <d v="2010-06-11T00:00:00"/>
    <s v="June"/>
    <s v="2010"/>
    <n v="1"/>
    <b v="0"/>
    <s v="Medium"/>
    <n v="27"/>
    <n v="192.81399999999999"/>
    <n v="0.03"/>
    <s v="Regular Air"/>
    <n v="-86.2"/>
    <n v="7.99"/>
    <n v="5.03"/>
    <s v="Emily Phan"/>
    <s v="Quebec"/>
    <s v="Quebec"/>
    <s v="Consumer"/>
    <s v="Technology"/>
    <s v="Telephones and Communication"/>
    <n v="0.6"/>
  </r>
  <r>
    <n v="1191"/>
    <d v="2011-11-06T00:00:00"/>
    <d v="2011-11-07T00:00:00"/>
    <s v="November"/>
    <s v="2011"/>
    <n v="1"/>
    <b v="0"/>
    <s v="Medium"/>
    <n v="35"/>
    <n v="3532.96"/>
    <n v="0.08"/>
    <s v="Delivery Truck"/>
    <n v="-243.6"/>
    <n v="100.8"/>
    <n v="60"/>
    <s v="Karl Brown"/>
    <s v="Quebec"/>
    <s v="Quebec"/>
    <s v="Home Office"/>
    <s v="Furniture"/>
    <s v="Tables"/>
    <n v="0.59"/>
  </r>
  <r>
    <n v="1444"/>
    <d v="2009-12-05T00:00:00"/>
    <d v="2009-12-07T00:00:00"/>
    <s v="December"/>
    <s v="2009"/>
    <n v="2"/>
    <b v="0"/>
    <s v="Medium"/>
    <n v="24"/>
    <n v="416.4"/>
    <n v="0.02"/>
    <s v="Regular Air"/>
    <n v="24.33"/>
    <n v="17.149999999999999"/>
    <n v="4.96"/>
    <s v="Noel Staavos"/>
    <s v="Quebec"/>
    <s v="Quebec"/>
    <s v="Home Office"/>
    <s v="Office Supplies"/>
    <s v="Storage &amp; Organization"/>
    <n v="0.57999999999999996"/>
  </r>
  <r>
    <n v="1985"/>
    <d v="2009-09-01T00:00:00"/>
    <d v="2009-09-03T00:00:00"/>
    <s v="September"/>
    <s v="2009"/>
    <n v="2"/>
    <b v="0"/>
    <s v="Not Specified"/>
    <n v="1"/>
    <n v="11.35"/>
    <n v="0.09"/>
    <s v="Regular Air"/>
    <n v="-7.96"/>
    <n v="5.78"/>
    <n v="5.67"/>
    <s v="Katherine Murray"/>
    <s v="Quebec"/>
    <s v="Quebec"/>
    <s v="Home Office"/>
    <s v="Office Supplies"/>
    <s v="Paper"/>
    <n v="0.36"/>
  </r>
  <r>
    <n v="1988"/>
    <d v="2011-10-05T00:00:00"/>
    <d v="2011-10-07T00:00:00"/>
    <s v="October"/>
    <s v="2011"/>
    <n v="2"/>
    <b v="0"/>
    <s v="Not Specified"/>
    <n v="9"/>
    <n v="122.14"/>
    <n v="0.04"/>
    <s v="Regular Air"/>
    <n v="-16.989999999999998"/>
    <n v="13.48"/>
    <n v="4.51"/>
    <s v="Paul Knutson"/>
    <s v="Quebec"/>
    <s v="Quebec"/>
    <s v="Corporate"/>
    <s v="Office Supplies"/>
    <s v="Storage &amp; Organization"/>
    <n v="0.59"/>
  </r>
  <r>
    <n v="2305"/>
    <d v="2010-01-25T00:00:00"/>
    <d v="2010-01-25T00:00:00"/>
    <s v="January"/>
    <s v="2010"/>
    <n v="0"/>
    <s v="FREE DELIVERY"/>
    <s v="High"/>
    <n v="11"/>
    <n v="1382.8"/>
    <n v="0.01"/>
    <s v="Regular Air"/>
    <n v="141.31"/>
    <n v="120.33"/>
    <n v="19.989999999999998"/>
    <s v="Maribeth Dona"/>
    <s v="Quebec"/>
    <s v="Quebec"/>
    <s v="Home Office"/>
    <s v="Office Supplies"/>
    <s v="Storage &amp; Organization"/>
    <n v="0.59"/>
  </r>
  <r>
    <n v="3397"/>
    <d v="2009-06-22T00:00:00"/>
    <d v="2009-06-23T00:00:00"/>
    <s v="June"/>
    <s v="2009"/>
    <n v="1"/>
    <b v="0"/>
    <s v="Medium"/>
    <n v="11"/>
    <n v="30.61"/>
    <n v="0.09"/>
    <s v="Regular Air"/>
    <n v="-3.38"/>
    <n v="2.88"/>
    <n v="1.49"/>
    <s v="Alex Grayson"/>
    <s v="Quebec"/>
    <s v="Quebec"/>
    <s v="Consumer"/>
    <s v="Office Supplies"/>
    <s v="Binders and Binder Accessories"/>
    <n v="0.36"/>
  </r>
  <r>
    <n v="3680"/>
    <d v="2012-12-09T00:00:00"/>
    <d v="2012-12-11T00:00:00"/>
    <s v="December"/>
    <s v="2012"/>
    <n v="2"/>
    <b v="0"/>
    <s v="Not Specified"/>
    <n v="24"/>
    <n v="99.53"/>
    <n v="0.1"/>
    <s v="Express Air"/>
    <n v="18.28"/>
    <n v="3.8"/>
    <n v="1.49"/>
    <s v="Evan Henry"/>
    <s v="Quebec"/>
    <s v="Quebec"/>
    <s v="Corporate"/>
    <s v="Office Supplies"/>
    <s v="Binders and Binder Accessories"/>
    <n v="0.38"/>
  </r>
  <r>
    <n v="3877"/>
    <d v="2010-05-20T00:00:00"/>
    <d v="2010-05-20T00:00:00"/>
    <s v="May"/>
    <s v="2010"/>
    <n v="0"/>
    <s v="FREE DELIVERY"/>
    <s v="low"/>
    <n v="14"/>
    <n v="700.46"/>
    <n v="0.02"/>
    <s v="Express Air"/>
    <n v="254.31"/>
    <n v="48.04"/>
    <n v="7.23"/>
    <s v="Paul Knutson"/>
    <s v="Quebec"/>
    <s v="Quebec"/>
    <s v="Corporate"/>
    <s v="Office Supplies"/>
    <s v="Paper"/>
    <n v="0.37"/>
  </r>
  <r>
    <n v="4033"/>
    <d v="2010-06-01T00:00:00"/>
    <d v="2010-06-03T00:00:00"/>
    <s v="June"/>
    <s v="2010"/>
    <n v="2"/>
    <b v="0"/>
    <s v="low"/>
    <n v="21"/>
    <n v="763.12"/>
    <n v="0.03"/>
    <s v="Regular Air"/>
    <n v="140.33000000000001"/>
    <n v="34.76"/>
    <n v="5.49"/>
    <s v="Bill Tyler"/>
    <s v="Quebec"/>
    <s v="Quebec"/>
    <s v="Consumer"/>
    <s v="Office Supplies"/>
    <s v="Storage &amp; Organization"/>
    <n v="0.6"/>
  </r>
  <r>
    <n v="4103"/>
    <d v="2012-07-02T00:00:00"/>
    <d v="2012-07-06T00:00:00"/>
    <s v="July"/>
    <s v="2012"/>
    <n v="4"/>
    <b v="0"/>
    <s v="low"/>
    <n v="3"/>
    <n v="42.5"/>
    <n v="7.0000000000000007E-2"/>
    <s v="Regular Air"/>
    <n v="-28.43"/>
    <n v="11.66"/>
    <n v="8.99"/>
    <s v="Denise Leinenbach"/>
    <s v="Quebec"/>
    <s v="Quebec"/>
    <s v="Home Office"/>
    <s v="Office Supplies"/>
    <s v="Pens &amp; Art Supplies"/>
    <n v="0.59"/>
  </r>
  <r>
    <n v="4455"/>
    <d v="2010-10-10T00:00:00"/>
    <d v="2010-10-12T00:00:00"/>
    <s v="October"/>
    <s v="2010"/>
    <n v="2"/>
    <b v="0"/>
    <s v="Medium"/>
    <n v="39"/>
    <n v="279.29000000000002"/>
    <n v="7.0000000000000007E-2"/>
    <s v="Regular Air"/>
    <n v="14.15"/>
    <n v="7.59"/>
    <n v="4"/>
    <s v="Michael Paige"/>
    <s v="Quebec"/>
    <s v="Quebec"/>
    <s v="Small Business"/>
    <s v="Furniture"/>
    <s v="Office Furnishings"/>
    <n v="0.42"/>
  </r>
  <r>
    <n v="4896"/>
    <d v="2012-08-21T00:00:00"/>
    <d v="2012-08-23T00:00:00"/>
    <s v="August"/>
    <s v="2012"/>
    <n v="2"/>
    <b v="0"/>
    <s v="Critical"/>
    <n v="21"/>
    <n v="121.3"/>
    <n v="0.05"/>
    <s v="Regular Air"/>
    <n v="-64.87"/>
    <n v="5.8"/>
    <n v="5.59"/>
    <s v="Michael Stewart"/>
    <s v="Quebec"/>
    <s v="Quebec"/>
    <s v="Small Business"/>
    <s v="Office Supplies"/>
    <s v="Binders and Binder Accessories"/>
    <n v="0.4"/>
  </r>
  <r>
    <n v="4960"/>
    <d v="2011-02-25T00:00:00"/>
    <d v="2011-02-27T00:00:00"/>
    <s v="February"/>
    <s v="2011"/>
    <n v="2"/>
    <b v="0"/>
    <s v="low"/>
    <n v="4"/>
    <n v="40.869999999999997"/>
    <n v="0.04"/>
    <s v="Express Air"/>
    <n v="-16.38"/>
    <n v="6.48"/>
    <n v="8.74"/>
    <s v="Corinna Mitchell"/>
    <s v="Quebec"/>
    <s v="Quebec"/>
    <s v="Corporate"/>
    <s v="Office Supplies"/>
    <s v="Paper"/>
    <n v="0.36"/>
  </r>
  <r>
    <n v="5189"/>
    <d v="2010-11-25T00:00:00"/>
    <d v="2010-11-27T00:00:00"/>
    <s v="November"/>
    <s v="2010"/>
    <n v="2"/>
    <b v="0"/>
    <s v="low"/>
    <n v="14"/>
    <n v="2066.63"/>
    <n v="0.03"/>
    <s v="Regular Air"/>
    <n v="65.58"/>
    <n v="140.85"/>
    <n v="19.989999999999998"/>
    <s v="Evan Henry"/>
    <s v="Quebec"/>
    <s v="Quebec"/>
    <s v="Corporate"/>
    <s v="Office Supplies"/>
    <s v="Storage &amp; Organization"/>
    <n v="0.73"/>
  </r>
  <r>
    <n v="6086"/>
    <d v="2011-09-22T00:00:00"/>
    <d v="2011-09-24T00:00:00"/>
    <s v="September"/>
    <s v="2011"/>
    <n v="2"/>
    <b v="0"/>
    <s v="Critical"/>
    <n v="48"/>
    <n v="1734.72"/>
    <n v="0.04"/>
    <s v="Regular Air"/>
    <n v="57.89"/>
    <n v="35.44"/>
    <n v="19.989999999999998"/>
    <s v="Michael Kennedy"/>
    <s v="Quebec"/>
    <s v="Quebec"/>
    <s v="Corporate"/>
    <s v="Office Supplies"/>
    <s v="Paper"/>
    <n v="0.38"/>
  </r>
  <r>
    <n v="6912"/>
    <d v="2011-12-10T00:00:00"/>
    <d v="2011-12-12T00:00:00"/>
    <s v="December"/>
    <s v="2011"/>
    <n v="2"/>
    <b v="0"/>
    <s v="Not Specified"/>
    <n v="14"/>
    <n v="294.52"/>
    <n v="0.09"/>
    <s v="Regular Air"/>
    <n v="15.34"/>
    <n v="21.78"/>
    <n v="5.94"/>
    <s v="Alan Shonely"/>
    <s v="Quebec"/>
    <s v="Quebec"/>
    <s v="Small Business"/>
    <s v="Office Supplies"/>
    <s v="Appliances"/>
    <n v="0.5"/>
  </r>
  <r>
    <n v="6950"/>
    <d v="2012-03-26T00:00:00"/>
    <d v="2012-03-28T00:00:00"/>
    <s v="March"/>
    <s v="2012"/>
    <n v="2"/>
    <b v="0"/>
    <s v="low"/>
    <n v="4"/>
    <n v="187.39949999999999"/>
    <n v="0.08"/>
    <s v="Regular Air"/>
    <n v="-225.3"/>
    <n v="55.99"/>
    <n v="3.3"/>
    <s v="Dianna Arnett"/>
    <s v="Quebec"/>
    <s v="Quebec"/>
    <s v="Home Office"/>
    <s v="Technology"/>
    <s v="Telephones and Communication"/>
    <n v="0.59"/>
  </r>
  <r>
    <n v="7075"/>
    <d v="2011-10-10T00:00:00"/>
    <d v="2011-10-12T00:00:00"/>
    <s v="October"/>
    <s v="2011"/>
    <n v="2"/>
    <b v="0"/>
    <s v="low"/>
    <n v="15"/>
    <n v="241.89"/>
    <n v="0.02"/>
    <s v="Regular Air"/>
    <n v="-83.3"/>
    <n v="15.42"/>
    <n v="10.68"/>
    <s v="Shirley Jackson"/>
    <s v="Quebec"/>
    <s v="Quebec"/>
    <s v="Corporate"/>
    <s v="Office Supplies"/>
    <s v="Storage &amp; Organization"/>
    <n v="0.57999999999999996"/>
  </r>
  <r>
    <n v="7075"/>
    <d v="2011-10-10T00:00:00"/>
    <d v="2011-10-14T00:00:00"/>
    <s v="October"/>
    <s v="2011"/>
    <n v="4"/>
    <b v="0"/>
    <s v="low"/>
    <n v="43"/>
    <n v="83.34"/>
    <n v="0.01"/>
    <s v="Regular Air"/>
    <n v="-93.18"/>
    <n v="1.86"/>
    <n v="2.58"/>
    <s v="Shirley Jackson"/>
    <s v="Quebec"/>
    <s v="Quebec"/>
    <s v="Corporate"/>
    <s v="Office Supplies"/>
    <s v="Rubber Bands"/>
    <n v="0.82"/>
  </r>
  <r>
    <n v="7297"/>
    <d v="2009-09-14T00:00:00"/>
    <d v="2009-09-15T00:00:00"/>
    <s v="September"/>
    <s v="2009"/>
    <n v="1"/>
    <b v="0"/>
    <s v="High"/>
    <n v="7"/>
    <n v="296.83999999999997"/>
    <n v="0.08"/>
    <s v="Regular Air"/>
    <n v="-71.83"/>
    <n v="45.19"/>
    <n v="1.99"/>
    <s v="Debra Catini"/>
    <s v="Quebec"/>
    <s v="Quebec"/>
    <s v="Small Business"/>
    <s v="Technology"/>
    <s v="Computer Peripherals"/>
    <n v="0.55000000000000004"/>
  </r>
  <r>
    <n v="7938"/>
    <d v="2010-03-13T00:00:00"/>
    <d v="2010-03-15T00:00:00"/>
    <s v="March"/>
    <s v="2010"/>
    <n v="2"/>
    <b v="0"/>
    <s v="Medium"/>
    <n v="23"/>
    <n v="139.19"/>
    <n v="0.04"/>
    <s v="Regular Air"/>
    <n v="-86.73"/>
    <n v="5.98"/>
    <n v="7.15"/>
    <s v="Carlos Meador"/>
    <s v="Quebec"/>
    <s v="Quebec"/>
    <s v="Corporate"/>
    <s v="Office Supplies"/>
    <s v="Paper"/>
    <n v="0.36"/>
  </r>
  <r>
    <n v="8065"/>
    <d v="2012-10-21T00:00:00"/>
    <d v="2012-10-23T00:00:00"/>
    <s v="October"/>
    <s v="2012"/>
    <n v="2"/>
    <b v="0"/>
    <s v="Medium"/>
    <n v="17"/>
    <n v="1125.76"/>
    <n v="0"/>
    <s v="Regular Air"/>
    <n v="379.28"/>
    <n v="60.65"/>
    <n v="12.23"/>
    <s v="Debra Catini"/>
    <s v="Quebec"/>
    <s v="Quebec"/>
    <s v="Small Business"/>
    <s v="Furniture"/>
    <s v="Office Furnishings"/>
    <n v="0.64"/>
  </r>
  <r>
    <n v="8292"/>
    <d v="2010-02-01T00:00:00"/>
    <d v="2010-02-02T00:00:00"/>
    <s v="February"/>
    <s v="2010"/>
    <n v="1"/>
    <b v="0"/>
    <s v="Not Specified"/>
    <n v="18"/>
    <n v="299.87"/>
    <n v="0.02"/>
    <s v="Regular Air"/>
    <n v="130.04"/>
    <n v="15.74"/>
    <n v="1.39"/>
    <s v="Ellis Ballard"/>
    <s v="Quebec"/>
    <s v="Quebec"/>
    <s v="Corporate"/>
    <s v="Office Supplies"/>
    <s v="Envelopes"/>
    <n v="0.4"/>
  </r>
  <r>
    <n v="8513"/>
    <d v="2011-07-15T00:00:00"/>
    <d v="2011-07-22T00:00:00"/>
    <s v="July"/>
    <s v="2011"/>
    <n v="7"/>
    <b v="0"/>
    <s v="low"/>
    <n v="8"/>
    <n v="84.64"/>
    <n v="0"/>
    <s v="Express Air"/>
    <n v="-9.2899999999999991"/>
    <n v="8.6199999999999992"/>
    <n v="4.5"/>
    <s v="Fred McMath"/>
    <s v="Quebec"/>
    <s v="Quebec"/>
    <s v="Small Business"/>
    <s v="Office Supplies"/>
    <s v="Appliances"/>
    <n v="0.59"/>
  </r>
  <r>
    <n v="9024"/>
    <d v="2012-06-02T00:00:00"/>
    <d v="2012-06-04T00:00:00"/>
    <s v="June"/>
    <s v="2012"/>
    <n v="2"/>
    <b v="0"/>
    <s v="Medium"/>
    <n v="30"/>
    <n v="1136.44"/>
    <n v="0.09"/>
    <s v="Regular Air"/>
    <n v="-9.3000000000000007"/>
    <n v="40.98"/>
    <n v="6.5"/>
    <s v="Katherine Murray"/>
    <s v="Quebec"/>
    <s v="Quebec"/>
    <s v="Home Office"/>
    <s v="Technology"/>
    <s v="Computer Peripherals"/>
    <n v="0.64"/>
  </r>
  <r>
    <n v="9635"/>
    <d v="2009-04-13T00:00:00"/>
    <d v="2009-04-15T00:00:00"/>
    <s v="April"/>
    <s v="2009"/>
    <n v="2"/>
    <b v="0"/>
    <s v="Critical"/>
    <n v="1"/>
    <n v="3.42"/>
    <n v="0.05"/>
    <s v="Regular Air"/>
    <n v="-2.91"/>
    <n v="1.88"/>
    <n v="1.49"/>
    <s v="Andy Reiter"/>
    <s v="Quebec"/>
    <s v="Quebec"/>
    <s v="Corporate"/>
    <s v="Office Supplies"/>
    <s v="Binders and Binder Accessories"/>
    <n v="0.37"/>
  </r>
  <r>
    <n v="10436"/>
    <d v="2011-01-02T00:00:00"/>
    <d v="2011-01-09T00:00:00"/>
    <s v="January"/>
    <s v="2011"/>
    <n v="7"/>
    <b v="0"/>
    <s v="low"/>
    <n v="24"/>
    <n v="138.75"/>
    <n v="0.09"/>
    <s v="Regular Air"/>
    <n v="49.81"/>
    <n v="5.84"/>
    <n v="1"/>
    <s v="Karl Brown"/>
    <s v="Quebec"/>
    <s v="Quebec"/>
    <s v="Corporate"/>
    <s v="Office Supplies"/>
    <s v="Pens &amp; Art Supplies"/>
    <n v="0.38"/>
  </r>
  <r>
    <n v="10752"/>
    <d v="2011-09-10T00:00:00"/>
    <d v="2011-09-11T00:00:00"/>
    <s v="September"/>
    <s v="2011"/>
    <n v="1"/>
    <b v="0"/>
    <s v="Critical"/>
    <n v="5"/>
    <n v="95.38"/>
    <n v="0.03"/>
    <s v="Regular Air"/>
    <n v="-36.89"/>
    <n v="15.99"/>
    <n v="13.18"/>
    <s v="Dianna Wilson"/>
    <s v="Quebec"/>
    <s v="Quebec"/>
    <s v="Small Business"/>
    <s v="Office Supplies"/>
    <s v="Binders and Binder Accessories"/>
    <n v="0.37"/>
  </r>
  <r>
    <n v="11011"/>
    <d v="2012-05-13T00:00:00"/>
    <d v="2012-05-14T00:00:00"/>
    <s v="May"/>
    <s v="2012"/>
    <n v="1"/>
    <b v="0"/>
    <s v="High"/>
    <n v="36"/>
    <n v="251.05"/>
    <n v="0.1"/>
    <s v="Regular Air"/>
    <n v="118.79"/>
    <n v="7.31"/>
    <n v="0.49"/>
    <s v="Fred McMath"/>
    <s v="Quebec"/>
    <s v="Quebec"/>
    <s v="Small Business"/>
    <s v="Office Supplies"/>
    <s v="Labels"/>
    <n v="0.38"/>
  </r>
  <r>
    <n v="11236"/>
    <d v="2010-10-30T00:00:00"/>
    <d v="2010-10-31T00:00:00"/>
    <s v="October"/>
    <s v="2010"/>
    <n v="1"/>
    <b v="0"/>
    <s v="High"/>
    <n v="49"/>
    <n v="261.02"/>
    <n v="0.01"/>
    <s v="Regular Air"/>
    <n v="-94.05"/>
    <n v="4.9800000000000004"/>
    <n v="4.95"/>
    <s v="Robert Barroso"/>
    <s v="Quebec"/>
    <s v="Quebec"/>
    <s v="Small Business"/>
    <s v="Office Supplies"/>
    <s v="Binders and Binder Accessories"/>
    <n v="0.37"/>
  </r>
  <r>
    <n v="11650"/>
    <d v="2012-09-24T00:00:00"/>
    <d v="2012-09-25T00:00:00"/>
    <s v="September"/>
    <s v="2012"/>
    <n v="1"/>
    <b v="0"/>
    <s v="Not Specified"/>
    <n v="30"/>
    <n v="243.49"/>
    <n v="0.08"/>
    <s v="Regular Air"/>
    <n v="-45.89"/>
    <n v="8.32"/>
    <n v="2.38"/>
    <s v="Valerie Mitchum"/>
    <s v="Quebec"/>
    <s v="Quebec"/>
    <s v="Home Office"/>
    <s v="Technology"/>
    <s v="Computer Peripherals"/>
    <n v="0.74"/>
  </r>
  <r>
    <n v="11779"/>
    <d v="2010-06-29T00:00:00"/>
    <d v="2010-07-01T00:00:00"/>
    <s v="July"/>
    <s v="2010"/>
    <n v="2"/>
    <b v="0"/>
    <s v="Not Specified"/>
    <n v="45"/>
    <n v="311.10000000000002"/>
    <n v="0.04"/>
    <s v="Regular Air"/>
    <n v="86.6"/>
    <n v="6.88"/>
    <n v="2"/>
    <s v="Alex Grayson"/>
    <s v="Quebec"/>
    <s v="Quebec"/>
    <s v="Consumer"/>
    <s v="Office Supplies"/>
    <s v="Paper"/>
    <n v="0.39"/>
  </r>
  <r>
    <n v="11779"/>
    <d v="2010-06-29T00:00:00"/>
    <d v="2010-06-30T00:00:00"/>
    <s v="June"/>
    <s v="2010"/>
    <n v="1"/>
    <b v="0"/>
    <s v="Not Specified"/>
    <n v="43"/>
    <n v="452.93"/>
    <n v="0.09"/>
    <s v="Regular Air"/>
    <n v="-172.34"/>
    <n v="10.97"/>
    <n v="6.5"/>
    <s v="Alex Grayson"/>
    <s v="Quebec"/>
    <s v="Quebec"/>
    <s v="Consumer"/>
    <s v="Technology"/>
    <s v="Computer Peripherals"/>
    <n v="0.64"/>
  </r>
  <r>
    <n v="12515"/>
    <d v="2010-05-13T00:00:00"/>
    <d v="2010-05-16T00:00:00"/>
    <s v="May"/>
    <s v="2010"/>
    <n v="3"/>
    <b v="0"/>
    <s v="Medium"/>
    <n v="16"/>
    <n v="1702.499"/>
    <n v="0.08"/>
    <s v="Regular Air"/>
    <n v="133.44999999999999"/>
    <n v="125.99"/>
    <n v="5.99"/>
    <s v="Michael Stewart"/>
    <s v="Quebec"/>
    <s v="Quebec"/>
    <s v="Small Business"/>
    <s v="Technology"/>
    <s v="Telephones and Communication"/>
    <n v="0.56000000000000005"/>
  </r>
  <r>
    <n v="12580"/>
    <d v="2010-01-13T00:00:00"/>
    <d v="2010-01-15T00:00:00"/>
    <s v="January"/>
    <s v="2010"/>
    <n v="2"/>
    <b v="0"/>
    <s v="low"/>
    <n v="43"/>
    <n v="140.72"/>
    <n v="0.04"/>
    <s v="Regular Air"/>
    <n v="-115.53"/>
    <n v="3.28"/>
    <n v="3.97"/>
    <s v="Dave Poirier"/>
    <s v="Quebec"/>
    <s v="Quebec"/>
    <s v="Small Business"/>
    <s v="Office Supplies"/>
    <s v="Pens &amp; Art Supplies"/>
    <n v="0.56000000000000005"/>
  </r>
  <r>
    <n v="12868"/>
    <d v="2011-03-01T00:00:00"/>
    <d v="2011-03-02T00:00:00"/>
    <s v="March"/>
    <s v="2011"/>
    <n v="1"/>
    <b v="0"/>
    <s v="Critical"/>
    <n v="31"/>
    <n v="53.33"/>
    <n v="0.09"/>
    <s v="Regular Air"/>
    <n v="-2.44"/>
    <n v="1.76"/>
    <n v="0.7"/>
    <s v="Muhammed Lee"/>
    <s v="Quebec"/>
    <s v="Quebec"/>
    <s v="Consumer"/>
    <s v="Office Supplies"/>
    <s v="Pens &amp; Art Supplies"/>
    <n v="0.56000000000000005"/>
  </r>
  <r>
    <n v="12931"/>
    <d v="2012-04-24T00:00:00"/>
    <d v="2012-04-25T00:00:00"/>
    <s v="April"/>
    <s v="2012"/>
    <n v="1"/>
    <b v="0"/>
    <s v="Medium"/>
    <n v="11"/>
    <n v="653.91999999999996"/>
    <n v="0.02"/>
    <s v="Regular Air"/>
    <n v="52.89"/>
    <n v="59.76"/>
    <n v="9.7100000000000009"/>
    <s v="Doug Jacobs"/>
    <s v="Quebec"/>
    <s v="Quebec"/>
    <s v="Home Office"/>
    <s v="Office Supplies"/>
    <s v="Storage &amp; Organization"/>
    <n v="0.56999999999999995"/>
  </r>
  <r>
    <n v="13027"/>
    <d v="2012-01-15T00:00:00"/>
    <d v="2012-01-17T00:00:00"/>
    <s v="January"/>
    <s v="2012"/>
    <n v="2"/>
    <b v="0"/>
    <s v="Critical"/>
    <n v="42"/>
    <n v="290.68"/>
    <n v="0.03"/>
    <s v="Regular Air"/>
    <n v="-93.5"/>
    <n v="6.78"/>
    <n v="6.18"/>
    <s v="Fred McMath"/>
    <s v="Quebec"/>
    <s v="Quebec"/>
    <s v="Small Business"/>
    <s v="Office Supplies"/>
    <s v="Paper"/>
    <n v="0.39"/>
  </r>
  <r>
    <n v="13476"/>
    <d v="2010-10-16T00:00:00"/>
    <d v="2010-10-18T00:00:00"/>
    <s v="October"/>
    <s v="2010"/>
    <n v="2"/>
    <b v="0"/>
    <s v="Not Specified"/>
    <n v="47"/>
    <n v="231.29"/>
    <n v="0.09"/>
    <s v="Express Air"/>
    <n v="-147.86000000000001"/>
    <n v="4.91"/>
    <n v="5.68"/>
    <s v="Noel Staavos"/>
    <s v="Quebec"/>
    <s v="Quebec"/>
    <s v="Home Office"/>
    <s v="Office Supplies"/>
    <s v="Binders and Binder Accessories"/>
    <n v="0.36"/>
  </r>
  <r>
    <n v="13572"/>
    <d v="2012-05-17T00:00:00"/>
    <d v="2012-05-18T00:00:00"/>
    <s v="May"/>
    <s v="2012"/>
    <n v="1"/>
    <b v="0"/>
    <s v="Critical"/>
    <n v="7"/>
    <n v="40.11"/>
    <n v="7.0000000000000007E-2"/>
    <s v="Regular Air"/>
    <n v="-43.71"/>
    <n v="5.0199999999999996"/>
    <n v="5.14"/>
    <s v="Pierre Wener"/>
    <s v="Quebec"/>
    <s v="Quebec"/>
    <s v="Home Office"/>
    <s v="Technology"/>
    <s v="Computer Peripherals"/>
    <n v="0.79"/>
  </r>
  <r>
    <n v="13731"/>
    <d v="2010-05-09T00:00:00"/>
    <d v="2010-05-12T00:00:00"/>
    <s v="May"/>
    <s v="2010"/>
    <n v="3"/>
    <b v="0"/>
    <s v="Not Specified"/>
    <n v="10"/>
    <n v="44.08"/>
    <n v="0.08"/>
    <s v="Regular Air"/>
    <n v="6.79"/>
    <n v="4.4800000000000004"/>
    <n v="1.22"/>
    <s v="Tom Prescott"/>
    <s v="Quebec"/>
    <s v="Quebec"/>
    <s v="Small Business"/>
    <s v="Office Supplies"/>
    <s v="Paper"/>
    <n v="0.36"/>
  </r>
  <r>
    <n v="14112"/>
    <d v="2009-07-24T00:00:00"/>
    <d v="2009-07-24T00:00:00"/>
    <s v="July"/>
    <s v="2009"/>
    <n v="0"/>
    <s v="FREE DELIVERY"/>
    <s v="low"/>
    <n v="1"/>
    <n v="68.45"/>
    <n v="0.02"/>
    <s v="Express Air"/>
    <n v="-25.76"/>
    <n v="50.98"/>
    <n v="13.66"/>
    <s v="Paul Lucas"/>
    <s v="Quebec"/>
    <s v="Quebec"/>
    <s v="Corporate"/>
    <s v="Office Supplies"/>
    <s v="Appliances"/>
    <n v="0.57999999999999996"/>
  </r>
  <r>
    <n v="14114"/>
    <d v="2009-04-06T00:00:00"/>
    <d v="2009-04-08T00:00:00"/>
    <s v="April"/>
    <s v="2009"/>
    <n v="2"/>
    <b v="0"/>
    <s v="Critical"/>
    <n v="38"/>
    <n v="6532.48"/>
    <n v="0.01"/>
    <s v="Delivery Truck"/>
    <n v="538.52"/>
    <n v="170.98"/>
    <n v="35.89"/>
    <s v="Dave Poirier"/>
    <s v="Quebec"/>
    <s v="Quebec"/>
    <s v="Small Business"/>
    <s v="Furniture"/>
    <s v="Bookcases"/>
    <n v="0.66"/>
  </r>
  <r>
    <n v="14114"/>
    <d v="2009-04-06T00:00:00"/>
    <d v="2009-04-06T00:00:00"/>
    <s v="April"/>
    <s v="2009"/>
    <n v="0"/>
    <s v="FREE DELIVERY"/>
    <s v="Critical"/>
    <n v="41"/>
    <n v="241.9"/>
    <n v="0.05"/>
    <s v="Regular Air"/>
    <n v="-136.69999999999999"/>
    <n v="5.77"/>
    <n v="5.92"/>
    <s v="Dave Poirier"/>
    <s v="Quebec"/>
    <s v="Quebec"/>
    <s v="Small Business"/>
    <s v="Furniture"/>
    <s v="Office Furnishings"/>
    <n v="0.55000000000000004"/>
  </r>
  <r>
    <n v="15009"/>
    <d v="2011-12-21T00:00:00"/>
    <d v="2011-12-23T00:00:00"/>
    <s v="December"/>
    <s v="2011"/>
    <n v="2"/>
    <b v="0"/>
    <s v="Not Specified"/>
    <n v="46"/>
    <n v="1200.1300000000001"/>
    <n v="0.09"/>
    <s v="Express Air"/>
    <n v="-7.8"/>
    <n v="28.15"/>
    <n v="8.99"/>
    <s v="Erica Hernandez"/>
    <s v="Quebec"/>
    <s v="Quebec"/>
    <s v="Small Business"/>
    <s v="Office Supplies"/>
    <s v="Pens &amp; Art Supplies"/>
    <n v="0.56999999999999995"/>
  </r>
  <r>
    <n v="15399"/>
    <d v="2012-05-13T00:00:00"/>
    <d v="2012-05-15T00:00:00"/>
    <s v="May"/>
    <s v="2012"/>
    <n v="2"/>
    <b v="0"/>
    <s v="Critical"/>
    <n v="7"/>
    <n v="2202.4499999999998"/>
    <n v="0.01"/>
    <s v="Delivery Truck"/>
    <n v="-51.28"/>
    <n v="284.98"/>
    <n v="69.55"/>
    <s v="Benjamin Venier"/>
    <s v="Quebec"/>
    <s v="Quebec"/>
    <s v="Small Business"/>
    <s v="Furniture"/>
    <s v="Chairs &amp; Chairmats"/>
    <n v="0.6"/>
  </r>
  <r>
    <n v="16036"/>
    <d v="2012-01-05T00:00:00"/>
    <d v="2012-01-07T00:00:00"/>
    <s v="January"/>
    <s v="2012"/>
    <n v="2"/>
    <b v="0"/>
    <s v="Medium"/>
    <n v="28"/>
    <n v="169.22"/>
    <n v="0.05"/>
    <s v="Regular Air"/>
    <n v="-165.11"/>
    <n v="5.81"/>
    <n v="8.49"/>
    <s v="Harold Dahlen"/>
    <s v="Quebec"/>
    <s v="Quebec"/>
    <s v="Corporate"/>
    <s v="Office Supplies"/>
    <s v="Binders and Binder Accessories"/>
    <n v="0.39"/>
  </r>
  <r>
    <n v="16036"/>
    <d v="2012-01-05T00:00:00"/>
    <d v="2012-01-06T00:00:00"/>
    <s v="January"/>
    <s v="2012"/>
    <n v="1"/>
    <b v="0"/>
    <s v="Medium"/>
    <n v="10"/>
    <n v="1319.421"/>
    <n v="7.0000000000000007E-2"/>
    <s v="Regular Air"/>
    <n v="-268.87"/>
    <n v="155.99"/>
    <n v="8.08"/>
    <s v="Harold Dahlen"/>
    <s v="Quebec"/>
    <s v="Quebec"/>
    <s v="Corporate"/>
    <s v="Technology"/>
    <s v="Telephones and Communication"/>
    <n v="0.6"/>
  </r>
  <r>
    <n v="16036"/>
    <d v="2012-01-05T00:00:00"/>
    <d v="2012-01-06T00:00:00"/>
    <s v="January"/>
    <s v="2012"/>
    <n v="1"/>
    <b v="0"/>
    <s v="Medium"/>
    <n v="33"/>
    <n v="550.92999999999995"/>
    <n v="0.1"/>
    <s v="Regular Air"/>
    <n v="-141.6"/>
    <n v="17.7"/>
    <n v="9.4700000000000006"/>
    <s v="Harold Dahlen"/>
    <s v="Quebec"/>
    <s v="Quebec"/>
    <s v="Corporate"/>
    <s v="Office Supplies"/>
    <s v="Storage &amp; Organization"/>
    <n v="0.59"/>
  </r>
  <r>
    <n v="17216"/>
    <d v="2012-05-27T00:00:00"/>
    <d v="2012-05-28T00:00:00"/>
    <s v="May"/>
    <s v="2012"/>
    <n v="1"/>
    <b v="0"/>
    <s v="Medium"/>
    <n v="7"/>
    <n v="2236.16"/>
    <n v="0.05"/>
    <s v="Delivery Truck"/>
    <n v="-99.16"/>
    <n v="320.98"/>
    <n v="58.95"/>
    <s v="Eric Barreto"/>
    <s v="Quebec"/>
    <s v="Quebec"/>
    <s v="Small Business"/>
    <s v="Furniture"/>
    <s v="Chairs &amp; Chairmats"/>
    <n v="0.56999999999999995"/>
  </r>
  <r>
    <n v="17698"/>
    <d v="2012-05-13T00:00:00"/>
    <d v="2012-05-15T00:00:00"/>
    <s v="May"/>
    <s v="2012"/>
    <n v="2"/>
    <b v="0"/>
    <s v="High"/>
    <n v="43"/>
    <n v="1883.82"/>
    <n v="0.08"/>
    <s v="Regular Air"/>
    <n v="528.77"/>
    <n v="44.01"/>
    <n v="3.5"/>
    <s v="Michael Kennedy"/>
    <s v="Quebec"/>
    <s v="Quebec"/>
    <s v="Corporate"/>
    <s v="Office Supplies"/>
    <s v="Appliances"/>
    <n v="0.59"/>
  </r>
  <r>
    <n v="17953"/>
    <d v="2012-08-20T00:00:00"/>
    <d v="2012-08-22T00:00:00"/>
    <s v="August"/>
    <s v="2012"/>
    <n v="2"/>
    <b v="0"/>
    <s v="High"/>
    <n v="21"/>
    <n v="1490.56"/>
    <n v="0.01"/>
    <s v="Delivery Truck"/>
    <n v="-499.51"/>
    <n v="68.81"/>
    <n v="60"/>
    <s v="Troy Staebel"/>
    <s v="Quebec"/>
    <s v="Quebec"/>
    <s v="Small Business"/>
    <s v="Office Supplies"/>
    <s v="Appliances"/>
    <n v="0.41"/>
  </r>
  <r>
    <n v="17953"/>
    <d v="2012-08-20T00:00:00"/>
    <d v="2012-08-22T00:00:00"/>
    <s v="August"/>
    <s v="2012"/>
    <n v="2"/>
    <b v="0"/>
    <s v="High"/>
    <n v="17"/>
    <n v="105.44"/>
    <n v="0"/>
    <s v="Regular Air"/>
    <n v="18.760000000000002"/>
    <n v="5.84"/>
    <n v="1.2"/>
    <s v="Troy Staebel"/>
    <s v="Quebec"/>
    <s v="Quebec"/>
    <s v="Small Business"/>
    <s v="Office Supplies"/>
    <s v="Pens &amp; Art Supplies"/>
    <n v="0.55000000000000004"/>
  </r>
  <r>
    <n v="17959"/>
    <d v="2012-09-09T00:00:00"/>
    <d v="2012-09-12T00:00:00"/>
    <s v="September"/>
    <s v="2012"/>
    <n v="3"/>
    <b v="0"/>
    <s v="Medium"/>
    <n v="28"/>
    <n v="1201.68"/>
    <n v="0.01"/>
    <s v="Regular Air"/>
    <n v="146.80000000000001"/>
    <n v="40.99"/>
    <n v="19.989999999999998"/>
    <s v="Doug Jacobs"/>
    <s v="Quebec"/>
    <s v="Quebec"/>
    <s v="Home Office"/>
    <s v="Office Supplies"/>
    <s v="Paper"/>
    <n v="0.36"/>
  </r>
  <r>
    <n v="17959"/>
    <d v="2012-09-09T00:00:00"/>
    <d v="2012-09-12T00:00:00"/>
    <s v="September"/>
    <s v="2012"/>
    <n v="3"/>
    <b v="0"/>
    <s v="Medium"/>
    <n v="21"/>
    <n v="2784.57"/>
    <n v="0.05"/>
    <s v="Regular Air"/>
    <n v="847.06"/>
    <n v="136.97999999999999"/>
    <n v="24.49"/>
    <s v="Doug Jacobs"/>
    <s v="Quebec"/>
    <s v="Quebec"/>
    <s v="Home Office"/>
    <s v="Furniture"/>
    <s v="Office Furnishings"/>
    <n v="0.59"/>
  </r>
  <r>
    <n v="18017"/>
    <d v="2010-03-25T00:00:00"/>
    <d v="2010-03-27T00:00:00"/>
    <s v="March"/>
    <s v="2010"/>
    <n v="2"/>
    <b v="0"/>
    <s v="Critical"/>
    <n v="22"/>
    <n v="5202.8959999999997"/>
    <n v="0.02"/>
    <s v="Delivery Truck"/>
    <n v="-715.78"/>
    <n v="296.18"/>
    <n v="54.12"/>
    <s v="Benjamin Venier"/>
    <s v="Quebec"/>
    <s v="Quebec"/>
    <s v="Small Business"/>
    <s v="Furniture"/>
    <s v="Tables"/>
    <n v="0.76"/>
  </r>
  <r>
    <n v="18373"/>
    <d v="2012-04-12T00:00:00"/>
    <d v="2012-04-12T00:00:00"/>
    <s v="April"/>
    <s v="2012"/>
    <n v="0"/>
    <s v="FREE DELIVERY"/>
    <s v="Critical"/>
    <n v="35"/>
    <n v="6608.24"/>
    <n v="0.09"/>
    <s v="Regular Air"/>
    <n v="2164.64"/>
    <n v="207.48"/>
    <n v="0.99"/>
    <s v="Tracy Poddar"/>
    <s v="Quebec"/>
    <s v="Quebec"/>
    <s v="Corporate"/>
    <s v="Office Supplies"/>
    <s v="Appliances"/>
    <n v="0.55000000000000004"/>
  </r>
  <r>
    <n v="19558"/>
    <d v="2011-02-25T00:00:00"/>
    <d v="2011-02-28T00:00:00"/>
    <s v="February"/>
    <s v="2011"/>
    <n v="3"/>
    <b v="0"/>
    <s v="low"/>
    <n v="2"/>
    <n v="7.98"/>
    <n v="0.04"/>
    <s v="Regular Air"/>
    <n v="-3.93"/>
    <n v="3.29"/>
    <n v="1.35"/>
    <s v="Ellis Ballard"/>
    <s v="Quebec"/>
    <s v="Quebec"/>
    <s v="Corporate"/>
    <s v="Office Supplies"/>
    <s v="Rubber Bands"/>
    <n v="0.4"/>
  </r>
  <r>
    <n v="20518"/>
    <d v="2009-10-05T00:00:00"/>
    <d v="2009-10-06T00:00:00"/>
    <s v="October"/>
    <s v="2009"/>
    <n v="1"/>
    <b v="0"/>
    <s v="Critical"/>
    <n v="49"/>
    <n v="8252.3610000000008"/>
    <n v="7.0000000000000007E-2"/>
    <s v="Regular Air"/>
    <n v="2418.56"/>
    <n v="200.99"/>
    <n v="4.2"/>
    <s v="Paul Knutson"/>
    <s v="Quebec"/>
    <s v="Quebec"/>
    <s v="Corporate"/>
    <s v="Technology"/>
    <s v="Telephones and Communication"/>
    <n v="0.59"/>
  </r>
  <r>
    <n v="20518"/>
    <d v="2009-10-05T00:00:00"/>
    <d v="2009-10-06T00:00:00"/>
    <s v="October"/>
    <s v="2009"/>
    <n v="1"/>
    <b v="0"/>
    <s v="Critical"/>
    <n v="7"/>
    <n v="2205.84"/>
    <n v="0.01"/>
    <s v="Delivery Truck"/>
    <n v="-313.13"/>
    <n v="297.48"/>
    <n v="18.059999999999999"/>
    <s v="Paul Knutson"/>
    <s v="Quebec"/>
    <s v="Quebec"/>
    <s v="Corporate"/>
    <s v="Technology"/>
    <s v="Office Machines"/>
    <n v="0.6"/>
  </r>
  <r>
    <n v="20737"/>
    <d v="2011-12-25T00:00:00"/>
    <d v="2011-12-27T00:00:00"/>
    <s v="December"/>
    <s v="2011"/>
    <n v="2"/>
    <b v="0"/>
    <s v="Medium"/>
    <n v="15"/>
    <n v="3364.248"/>
    <n v="0.1"/>
    <s v="Delivery Truck"/>
    <n v="-693.23"/>
    <n v="286.85000000000002"/>
    <n v="61.76"/>
    <s v="Aaron Hawkins"/>
    <s v="Quebec"/>
    <s v="Quebec"/>
    <s v="Home Office"/>
    <s v="Furniture"/>
    <s v="Tables"/>
    <n v="0.78"/>
  </r>
  <r>
    <n v="20903"/>
    <d v="2009-05-20T00:00:00"/>
    <d v="2009-05-21T00:00:00"/>
    <s v="May"/>
    <s v="2009"/>
    <n v="1"/>
    <b v="0"/>
    <s v="High"/>
    <n v="4"/>
    <n v="442.99"/>
    <n v="0.04"/>
    <s v="Delivery Truck"/>
    <n v="-152.76"/>
    <n v="100.98"/>
    <n v="35.840000000000003"/>
    <s v="Elizabeth Moffitt"/>
    <s v="Quebec"/>
    <s v="Quebec"/>
    <s v="Consumer"/>
    <s v="Furniture"/>
    <s v="Bookcases"/>
    <n v="0.62"/>
  </r>
  <r>
    <n v="21344"/>
    <d v="2012-12-09T00:00:00"/>
    <d v="2012-12-13T00:00:00"/>
    <s v="December"/>
    <s v="2012"/>
    <n v="4"/>
    <b v="0"/>
    <s v="low"/>
    <n v="29"/>
    <n v="587.20000000000005"/>
    <n v="0.08"/>
    <s v="Regular Air"/>
    <n v="134.25"/>
    <n v="20.89"/>
    <n v="1.99"/>
    <s v="Bobby Trafton"/>
    <s v="Quebec"/>
    <s v="Quebec"/>
    <s v="Corporate"/>
    <s v="Technology"/>
    <s v="Computer Peripherals"/>
    <n v="0.48"/>
  </r>
  <r>
    <n v="21344"/>
    <d v="2012-12-09T00:00:00"/>
    <d v="2012-12-18T00:00:00"/>
    <s v="December"/>
    <s v="2012"/>
    <n v="9"/>
    <b v="0"/>
    <s v="low"/>
    <n v="39"/>
    <n v="110.79"/>
    <n v="0.05"/>
    <s v="Regular Air"/>
    <n v="42.68"/>
    <n v="2.89"/>
    <n v="0.5"/>
    <s v="Bobby Trafton"/>
    <s v="Quebec"/>
    <s v="Quebec"/>
    <s v="Corporate"/>
    <s v="Office Supplies"/>
    <s v="Labels"/>
    <n v="0.38"/>
  </r>
  <r>
    <n v="21606"/>
    <d v="2011-01-22T00:00:00"/>
    <d v="2011-01-23T00:00:00"/>
    <s v="January"/>
    <s v="2011"/>
    <n v="1"/>
    <b v="0"/>
    <s v="Not Specified"/>
    <n v="29"/>
    <n v="516.62"/>
    <n v="0.06"/>
    <s v="Regular Air"/>
    <n v="138.33000000000001"/>
    <n v="17.48"/>
    <n v="1.99"/>
    <s v="Troy Staebel"/>
    <s v="Quebec"/>
    <s v="Quebec"/>
    <s v="Small Business"/>
    <s v="Technology"/>
    <s v="Computer Peripherals"/>
    <n v="0.46"/>
  </r>
  <r>
    <n v="22183"/>
    <d v="2012-04-23T00:00:00"/>
    <d v="2012-04-24T00:00:00"/>
    <s v="April"/>
    <s v="2012"/>
    <n v="1"/>
    <b v="0"/>
    <s v="Medium"/>
    <n v="30"/>
    <n v="177.22"/>
    <n v="0.06"/>
    <s v="Regular Air"/>
    <n v="68.959999999999994"/>
    <n v="5.84"/>
    <n v="1"/>
    <s v="Speros Goranitis"/>
    <s v="Quebec"/>
    <s v="Quebec"/>
    <s v="Corporate"/>
    <s v="Office Supplies"/>
    <s v="Pens &amp; Art Supplies"/>
    <n v="0.38"/>
  </r>
  <r>
    <n v="22338"/>
    <d v="2010-05-14T00:00:00"/>
    <d v="2010-05-15T00:00:00"/>
    <s v="May"/>
    <s v="2010"/>
    <n v="1"/>
    <b v="0"/>
    <s v="Medium"/>
    <n v="24"/>
    <n v="790.24"/>
    <n v="0.09"/>
    <s v="Regular Air"/>
    <n v="-213.18"/>
    <n v="35.770000000000003"/>
    <n v="9.02"/>
    <s v="Bill Tyler"/>
    <s v="Quebec"/>
    <s v="Quebec"/>
    <s v="Consumer"/>
    <s v="Technology"/>
    <s v="Computer Peripherals"/>
    <n v="0.75"/>
  </r>
  <r>
    <n v="23268"/>
    <d v="2012-01-16T00:00:00"/>
    <d v="2012-01-18T00:00:00"/>
    <s v="January"/>
    <s v="2012"/>
    <n v="2"/>
    <b v="0"/>
    <s v="High"/>
    <n v="14"/>
    <n v="50.85"/>
    <n v="0.09"/>
    <s v="Express Air"/>
    <n v="-6.81"/>
    <n v="3.6"/>
    <n v="2.2000000000000002"/>
    <s v="Pierre Wener"/>
    <s v="Quebec"/>
    <s v="Quebec"/>
    <s v="Home Office"/>
    <s v="Office Supplies"/>
    <s v="Paper"/>
    <n v="0.39"/>
  </r>
  <r>
    <n v="23522"/>
    <d v="2011-04-11T00:00:00"/>
    <d v="2011-04-13T00:00:00"/>
    <s v="April"/>
    <s v="2011"/>
    <n v="2"/>
    <b v="0"/>
    <s v="Critical"/>
    <n v="20"/>
    <n v="1077.8085000000001"/>
    <n v="0.06"/>
    <s v="Express Air"/>
    <n v="17.25"/>
    <n v="65.989999999999995"/>
    <n v="8.99"/>
    <s v="Alan Shonely"/>
    <s v="Quebec"/>
    <s v="Quebec"/>
    <s v="Small Business"/>
    <s v="Technology"/>
    <s v="Telephones and Communication"/>
    <n v="0.56000000000000005"/>
  </r>
  <r>
    <n v="23522"/>
    <d v="2011-04-11T00:00:00"/>
    <d v="2011-04-12T00:00:00"/>
    <s v="April"/>
    <s v="2011"/>
    <n v="1"/>
    <b v="0"/>
    <s v="Critical"/>
    <n v="19"/>
    <n v="2899.98"/>
    <n v="0.1"/>
    <s v="Regular Air"/>
    <n v="666.01"/>
    <n v="159.99"/>
    <n v="5.5"/>
    <s v="Alan Shonely"/>
    <s v="Quebec"/>
    <s v="Quebec"/>
    <s v="Small Business"/>
    <s v="Technology"/>
    <s v="Computer Peripherals"/>
    <n v="0.49"/>
  </r>
  <r>
    <n v="23522"/>
    <d v="2011-04-11T00:00:00"/>
    <d v="2011-04-13T00:00:00"/>
    <s v="April"/>
    <s v="2011"/>
    <n v="2"/>
    <b v="0"/>
    <s v="Critical"/>
    <n v="36"/>
    <n v="233.38"/>
    <n v="0.1"/>
    <s v="Regular Air"/>
    <n v="-180.17"/>
    <n v="6.48"/>
    <n v="8.73"/>
    <s v="Alan Shonely"/>
    <s v="Quebec"/>
    <s v="Quebec"/>
    <s v="Small Business"/>
    <s v="Office Supplies"/>
    <s v="Paper"/>
    <n v="0.37"/>
  </r>
  <r>
    <n v="23968"/>
    <d v="2011-03-04T00:00:00"/>
    <d v="2011-03-07T00:00:00"/>
    <s v="March"/>
    <s v="2011"/>
    <n v="3"/>
    <b v="0"/>
    <s v="Critical"/>
    <n v="19"/>
    <n v="127.48"/>
    <n v="0.05"/>
    <s v="Regular Air"/>
    <n v="-41.99"/>
    <n v="6.48"/>
    <n v="5.84"/>
    <s v="Tracy Poddar"/>
    <s v="Quebec"/>
    <s v="Quebec"/>
    <s v="Corporate"/>
    <s v="Office Supplies"/>
    <s v="Paper"/>
    <n v="0.37"/>
  </r>
  <r>
    <n v="24644"/>
    <d v="2009-07-28T00:00:00"/>
    <d v="2009-07-30T00:00:00"/>
    <s v="July"/>
    <s v="2009"/>
    <n v="2"/>
    <b v="0"/>
    <s v="Critical"/>
    <n v="40"/>
    <n v="2550.12"/>
    <n v="0.01"/>
    <s v="Express Air"/>
    <n v="882.45"/>
    <n v="60.97"/>
    <n v="4.5"/>
    <s v="Tony Molinari"/>
    <s v="Quebec"/>
    <s v="Quebec"/>
    <s v="Corporate"/>
    <s v="Office Supplies"/>
    <s v="Appliances"/>
    <n v="0.56000000000000005"/>
  </r>
  <r>
    <n v="25472"/>
    <d v="2009-05-21T00:00:00"/>
    <d v="2009-05-22T00:00:00"/>
    <s v="May"/>
    <s v="2009"/>
    <n v="1"/>
    <b v="0"/>
    <s v="High"/>
    <n v="40"/>
    <n v="194.02"/>
    <n v="0.03"/>
    <s v="Regular Air"/>
    <n v="80.349999999999994"/>
    <n v="4.9800000000000004"/>
    <n v="0.8"/>
    <s v="Bill Shonely"/>
    <s v="Quebec"/>
    <s v="Quebec"/>
    <s v="Small Business"/>
    <s v="Office Supplies"/>
    <s v="Paper"/>
    <n v="0.36"/>
  </r>
  <r>
    <n v="25927"/>
    <d v="2009-04-22T00:00:00"/>
    <d v="2009-04-22T00:00:00"/>
    <s v="April"/>
    <s v="2009"/>
    <n v="0"/>
    <s v="FREE DELIVERY"/>
    <s v="Medium"/>
    <n v="14"/>
    <n v="422.83"/>
    <n v="0.02"/>
    <s v="Regular Air"/>
    <n v="-21.06"/>
    <n v="29.74"/>
    <n v="6.64"/>
    <s v="Rick Duston"/>
    <s v="Quebec"/>
    <s v="Quebec"/>
    <s v="Corporate"/>
    <s v="Office Supplies"/>
    <s v="Storage &amp; Organization"/>
    <n v="0.7"/>
  </r>
  <r>
    <n v="25955"/>
    <d v="2011-05-04T00:00:00"/>
    <d v="2011-05-06T00:00:00"/>
    <s v="May"/>
    <s v="2011"/>
    <n v="2"/>
    <b v="0"/>
    <s v="Not Specified"/>
    <n v="10"/>
    <n v="170.35"/>
    <n v="0.03"/>
    <s v="Regular Air"/>
    <n v="-39.92"/>
    <n v="16.059999999999999"/>
    <n v="8.34"/>
    <s v="Janet Martin"/>
    <s v="Quebec"/>
    <s v="Quebec"/>
    <s v="Corporate"/>
    <s v="Office Supplies"/>
    <s v="Storage &amp; Organization"/>
    <n v="0.59"/>
  </r>
  <r>
    <n v="26276"/>
    <d v="2010-09-12T00:00:00"/>
    <d v="2010-09-16T00:00:00"/>
    <s v="September"/>
    <s v="2010"/>
    <n v="4"/>
    <b v="0"/>
    <s v="low"/>
    <n v="19"/>
    <n v="20329.8"/>
    <n v="0"/>
    <s v="Regular Air"/>
    <n v="9224.1"/>
    <n v="999.99"/>
    <n v="13.99"/>
    <s v="Janet Martin"/>
    <s v="Quebec"/>
    <s v="Quebec"/>
    <s v="Corporate"/>
    <s v="Technology"/>
    <s v="Office Machines"/>
    <n v="0.36"/>
  </r>
  <r>
    <n v="26306"/>
    <d v="2012-10-30T00:00:00"/>
    <d v="2012-11-04T00:00:00"/>
    <s v="November"/>
    <s v="2012"/>
    <n v="5"/>
    <b v="0"/>
    <s v="low"/>
    <n v="15"/>
    <n v="2567.64"/>
    <n v="0"/>
    <s v="Regular Air"/>
    <n v="-505.98"/>
    <n v="209.37"/>
    <n v="69"/>
    <s v="Brendan Murry"/>
    <s v="Quebec"/>
    <s v="Quebec"/>
    <s v="Corporate"/>
    <s v="Furniture"/>
    <s v="Tables"/>
    <n v="0.79"/>
  </r>
  <r>
    <n v="26724"/>
    <d v="2009-02-06T00:00:00"/>
    <d v="2009-02-08T00:00:00"/>
    <s v="February"/>
    <s v="2009"/>
    <n v="2"/>
    <b v="0"/>
    <s v="Critical"/>
    <n v="2"/>
    <n v="1838.18"/>
    <n v="0.09"/>
    <s v="Regular Air"/>
    <n v="-2531.48"/>
    <n v="999.99"/>
    <n v="13.99"/>
    <s v="Bobby Elias"/>
    <s v="Quebec"/>
    <s v="Quebec"/>
    <s v="Small Business"/>
    <s v="Technology"/>
    <s v="Office Machines"/>
    <n v="0.36"/>
  </r>
  <r>
    <n v="26784"/>
    <d v="2010-07-23T00:00:00"/>
    <d v="2010-07-24T00:00:00"/>
    <s v="July"/>
    <s v="2010"/>
    <n v="1"/>
    <b v="0"/>
    <s v="Critical"/>
    <n v="12"/>
    <n v="1466.95"/>
    <n v="0.02"/>
    <s v="Delivery Truck"/>
    <n v="-64.14"/>
    <n v="120.98"/>
    <n v="30"/>
    <s v="Christy Brittain"/>
    <s v="Quebec"/>
    <s v="Quebec"/>
    <s v="Consumer"/>
    <s v="Furniture"/>
    <s v="Chairs &amp; Chairmats"/>
    <n v="0.64"/>
  </r>
  <r>
    <n v="26784"/>
    <d v="2010-07-23T00:00:00"/>
    <d v="2010-07-24T00:00:00"/>
    <s v="July"/>
    <s v="2010"/>
    <n v="1"/>
    <b v="0"/>
    <s v="Critical"/>
    <n v="33"/>
    <n v="440.23"/>
    <n v="0.09"/>
    <s v="Regular Air"/>
    <n v="-37.94"/>
    <n v="13.99"/>
    <n v="7.51"/>
    <s v="Christy Brittain"/>
    <s v="Quebec"/>
    <s v="Quebec"/>
    <s v="Consumer"/>
    <s v="Technology"/>
    <s v="Office Machines"/>
    <n v="0.39"/>
  </r>
  <r>
    <n v="26912"/>
    <d v="2012-04-27T00:00:00"/>
    <d v="2012-05-01T00:00:00"/>
    <s v="May"/>
    <s v="2012"/>
    <n v="4"/>
    <b v="0"/>
    <s v="low"/>
    <n v="18"/>
    <n v="3136.2024999999999"/>
    <n v="7.0000000000000007E-2"/>
    <s v="Regular Air"/>
    <n v="439.78"/>
    <n v="205.99"/>
    <n v="5.26"/>
    <s v="Noel Staavos"/>
    <s v="Quebec"/>
    <s v="Quebec"/>
    <s v="Home Office"/>
    <s v="Technology"/>
    <s v="Telephones and Communication"/>
    <n v="0.56000000000000005"/>
  </r>
  <r>
    <n v="26949"/>
    <d v="2009-08-15T00:00:00"/>
    <d v="2009-08-17T00:00:00"/>
    <s v="August"/>
    <s v="2009"/>
    <n v="2"/>
    <b v="0"/>
    <s v="Critical"/>
    <n v="48"/>
    <n v="460.69"/>
    <n v="0.06"/>
    <s v="Regular Air"/>
    <n v="-103.48"/>
    <n v="9.48"/>
    <n v="7.29"/>
    <s v="Aaron Hawkins"/>
    <s v="Quebec"/>
    <s v="Quebec"/>
    <s v="Home Office"/>
    <s v="Furniture"/>
    <s v="Office Furnishings"/>
    <n v="0.45"/>
  </r>
  <r>
    <n v="27430"/>
    <d v="2011-01-31T00:00:00"/>
    <d v="2011-02-01T00:00:00"/>
    <s v="February"/>
    <s v="2011"/>
    <n v="1"/>
    <b v="0"/>
    <s v="High"/>
    <n v="12"/>
    <n v="82.64"/>
    <n v="0.1"/>
    <s v="Regular Air"/>
    <n v="0.35"/>
    <n v="7.08"/>
    <n v="2.35"/>
    <s v="Anthony Garverick"/>
    <s v="Quebec"/>
    <s v="Quebec"/>
    <s v="Small Business"/>
    <s v="Office Supplies"/>
    <s v="Pens &amp; Art Supplies"/>
    <n v="0.47"/>
  </r>
  <r>
    <n v="28161"/>
    <d v="2009-06-15T00:00:00"/>
    <d v="2009-06-16T00:00:00"/>
    <s v="June"/>
    <s v="2009"/>
    <n v="1"/>
    <b v="0"/>
    <s v="Not Specified"/>
    <n v="10"/>
    <n v="784.08"/>
    <n v="0.02"/>
    <s v="Delivery Truck"/>
    <n v="-222.77"/>
    <n v="70.98"/>
    <n v="46.74"/>
    <s v="Chuck Sachs"/>
    <s v="Quebec"/>
    <s v="Quebec"/>
    <s v="Consumer"/>
    <s v="Furniture"/>
    <s v="Bookcases"/>
    <n v="0.56000000000000005"/>
  </r>
  <r>
    <n v="28161"/>
    <d v="2009-06-15T00:00:00"/>
    <d v="2009-06-17T00:00:00"/>
    <s v="June"/>
    <s v="2009"/>
    <n v="2"/>
    <b v="0"/>
    <s v="Not Specified"/>
    <n v="41"/>
    <n v="1085.6099999999999"/>
    <n v="0.04"/>
    <s v="Regular Air"/>
    <n v="-33.32"/>
    <n v="27.48"/>
    <n v="4"/>
    <s v="Chuck Sachs"/>
    <s v="Quebec"/>
    <s v="Quebec"/>
    <s v="Consumer"/>
    <s v="Technology"/>
    <s v="Computer Peripherals"/>
    <n v="0.75"/>
  </r>
  <r>
    <n v="28992"/>
    <d v="2011-09-19T00:00:00"/>
    <d v="2011-09-20T00:00:00"/>
    <s v="September"/>
    <s v="2011"/>
    <n v="1"/>
    <b v="0"/>
    <s v="Critical"/>
    <n v="41"/>
    <n v="6863.95"/>
    <n v="0.1"/>
    <s v="Express Air"/>
    <n v="1662.92"/>
    <n v="178.47"/>
    <n v="19.989999999999998"/>
    <s v="Craig Yedwab"/>
    <s v="Quebec"/>
    <s v="Quebec"/>
    <s v="Consumer"/>
    <s v="Office Supplies"/>
    <s v="Storage &amp; Organization"/>
    <n v="0.55000000000000004"/>
  </r>
  <r>
    <n v="29349"/>
    <d v="2010-06-10T00:00:00"/>
    <d v="2010-06-12T00:00:00"/>
    <s v="June"/>
    <s v="2010"/>
    <n v="2"/>
    <b v="0"/>
    <s v="High"/>
    <n v="33"/>
    <n v="162.38999999999999"/>
    <n v="0.1"/>
    <s v="Regular Air"/>
    <n v="-101.68"/>
    <n v="5.28"/>
    <n v="5.57"/>
    <s v="Bobby Trafton"/>
    <s v="Quebec"/>
    <s v="Quebec"/>
    <s v="Small Business"/>
    <s v="Office Supplies"/>
    <s v="Paper"/>
    <n v="0.4"/>
  </r>
  <r>
    <n v="29350"/>
    <d v="2009-08-25T00:00:00"/>
    <d v="2009-08-27T00:00:00"/>
    <s v="August"/>
    <s v="2009"/>
    <n v="2"/>
    <b v="0"/>
    <s v="High"/>
    <n v="47"/>
    <n v="2519.5500000000002"/>
    <n v="0.05"/>
    <s v="Regular Air"/>
    <n v="592.53"/>
    <n v="52.4"/>
    <n v="16.11"/>
    <s v="Eric Barreto"/>
    <s v="Quebec"/>
    <s v="Quebec"/>
    <s v="Consumer"/>
    <s v="Office Supplies"/>
    <s v="Binders and Binder Accessories"/>
    <n v="0.39"/>
  </r>
  <r>
    <n v="29350"/>
    <d v="2009-08-25T00:00:00"/>
    <d v="2009-08-26T00:00:00"/>
    <s v="August"/>
    <s v="2009"/>
    <n v="1"/>
    <b v="0"/>
    <s v="High"/>
    <n v="46"/>
    <n v="1634.17"/>
    <n v="0.05"/>
    <s v="Express Air"/>
    <n v="232.8"/>
    <n v="36.549999999999997"/>
    <n v="13.89"/>
    <s v="Eric Barreto"/>
    <s v="Quebec"/>
    <s v="Quebec"/>
    <s v="Consumer"/>
    <s v="Office Supplies"/>
    <s v="Pens &amp; Art Supplies"/>
    <n v="0.41"/>
  </r>
  <r>
    <n v="29473"/>
    <d v="2012-02-15T00:00:00"/>
    <d v="2012-02-16T00:00:00"/>
    <s v="February"/>
    <s v="2012"/>
    <n v="1"/>
    <b v="0"/>
    <s v="Medium"/>
    <n v="40"/>
    <n v="13367.82"/>
    <n v="0"/>
    <s v="Delivery Truck"/>
    <n v="-774.89"/>
    <n v="320.64"/>
    <n v="29.2"/>
    <s v="Katrina Willman"/>
    <s v="Quebec"/>
    <s v="Quebec"/>
    <s v="Consumer"/>
    <s v="Furniture"/>
    <s v="Tables"/>
    <n v="0.66"/>
  </r>
  <r>
    <n v="30023"/>
    <d v="2010-10-15T00:00:00"/>
    <d v="2010-10-19T00:00:00"/>
    <s v="October"/>
    <s v="2010"/>
    <n v="4"/>
    <b v="0"/>
    <s v="low"/>
    <n v="34"/>
    <n v="16193.16"/>
    <n v="0.02"/>
    <s v="Delivery Truck"/>
    <n v="6463.34"/>
    <n v="449.99"/>
    <n v="49"/>
    <s v="Giulietta Dortch"/>
    <s v="Quebec"/>
    <s v="Quebec"/>
    <s v="Consumer"/>
    <s v="Technology"/>
    <s v="Copiers and Fax"/>
    <n v="0.38"/>
  </r>
  <r>
    <n v="30150"/>
    <d v="2010-10-04T00:00:00"/>
    <d v="2010-10-05T00:00:00"/>
    <s v="October"/>
    <s v="2010"/>
    <n v="1"/>
    <b v="0"/>
    <s v="Critical"/>
    <n v="30"/>
    <n v="443.46"/>
    <n v="0.06"/>
    <s v="Regular Air"/>
    <n v="193.12"/>
    <n v="15.57"/>
    <n v="1.39"/>
    <s v="Aaron Hawkins"/>
    <s v="Quebec"/>
    <s v="Quebec"/>
    <s v="Home Office"/>
    <s v="Office Supplies"/>
    <s v="Envelopes"/>
    <n v="0.38"/>
  </r>
  <r>
    <n v="30151"/>
    <d v="2011-01-29T00:00:00"/>
    <d v="2011-01-31T00:00:00"/>
    <s v="January"/>
    <s v="2011"/>
    <n v="2"/>
    <b v="0"/>
    <s v="Not Specified"/>
    <n v="31"/>
    <n v="792.76"/>
    <n v="0.02"/>
    <s v="Regular Air"/>
    <n v="33.369999999999997"/>
    <n v="24.92"/>
    <n v="12.98"/>
    <s v="Karl Brown"/>
    <s v="Quebec"/>
    <s v="Quebec"/>
    <s v="Home Office"/>
    <s v="Office Supplies"/>
    <s v="Binders and Binder Accessories"/>
    <n v="0.39"/>
  </r>
  <r>
    <n v="30276"/>
    <d v="2011-08-26T00:00:00"/>
    <d v="2011-08-30T00:00:00"/>
    <s v="August"/>
    <s v="2011"/>
    <n v="4"/>
    <b v="0"/>
    <s v="low"/>
    <n v="44"/>
    <n v="1453.704"/>
    <n v="0"/>
    <s v="Regular Air"/>
    <n v="549.84"/>
    <n v="35.99"/>
    <n v="1.1000000000000001"/>
    <s v="Carlos Meador"/>
    <s v="Quebec"/>
    <s v="Quebec"/>
    <s v="Corporate"/>
    <s v="Technology"/>
    <s v="Telephones and Communication"/>
    <n v="0.55000000000000004"/>
  </r>
  <r>
    <n v="30276"/>
    <d v="2011-08-26T00:00:00"/>
    <d v="2011-08-30T00:00:00"/>
    <s v="August"/>
    <s v="2011"/>
    <n v="4"/>
    <b v="0"/>
    <s v="low"/>
    <n v="34"/>
    <n v="7656.3040000000001"/>
    <n v="0.1"/>
    <s v="Delivery Truck"/>
    <n v="-715.78"/>
    <n v="296.18"/>
    <n v="54.12"/>
    <s v="Carlos Meador"/>
    <s v="Quebec"/>
    <s v="Quebec"/>
    <s v="Corporate"/>
    <s v="Furniture"/>
    <s v="Tables"/>
    <n v="0.76"/>
  </r>
  <r>
    <n v="30279"/>
    <d v="2011-12-07T00:00:00"/>
    <d v="2011-12-07T00:00:00"/>
    <s v="December"/>
    <s v="2011"/>
    <n v="0"/>
    <s v="FREE DELIVERY"/>
    <s v="Critical"/>
    <n v="25"/>
    <n v="1412.98"/>
    <n v="0.1"/>
    <s v="Regular Air"/>
    <n v="324.95999999999998"/>
    <n v="60.97"/>
    <n v="4.5"/>
    <s v="Ellis Ballard"/>
    <s v="Quebec"/>
    <s v="Quebec"/>
    <s v="Corporate"/>
    <s v="Office Supplies"/>
    <s v="Appliances"/>
    <n v="0.56000000000000005"/>
  </r>
  <r>
    <n v="30279"/>
    <d v="2011-12-07T00:00:00"/>
    <d v="2011-12-08T00:00:00"/>
    <s v="December"/>
    <s v="2011"/>
    <n v="1"/>
    <b v="0"/>
    <s v="Critical"/>
    <n v="39"/>
    <n v="19539.939999999999"/>
    <n v="0.06"/>
    <s v="Delivery Truck"/>
    <n v="4914.24"/>
    <n v="517.48"/>
    <n v="16.63"/>
    <s v="Ellis Ballard"/>
    <s v="Quebec"/>
    <s v="Quebec"/>
    <s v="Corporate"/>
    <s v="Technology"/>
    <s v="Office Machines"/>
    <n v="0.59"/>
  </r>
  <r>
    <n v="32640"/>
    <d v="2012-09-15T00:00:00"/>
    <d v="2012-09-17T00:00:00"/>
    <s v="September"/>
    <s v="2012"/>
    <n v="2"/>
    <b v="0"/>
    <s v="High"/>
    <n v="18"/>
    <n v="126.69"/>
    <n v="0.04"/>
    <s v="Regular Air"/>
    <n v="-35.56"/>
    <n v="6.81"/>
    <n v="5.48"/>
    <s v="Peter McVee"/>
    <s v="Quebec"/>
    <s v="Quebec"/>
    <s v="Small Business"/>
    <s v="Office Supplies"/>
    <s v="Binders and Binder Accessories"/>
    <n v="0.37"/>
  </r>
  <r>
    <n v="32640"/>
    <d v="2012-09-15T00:00:00"/>
    <d v="2012-09-17T00:00:00"/>
    <s v="September"/>
    <s v="2012"/>
    <n v="2"/>
    <b v="0"/>
    <s v="High"/>
    <n v="12"/>
    <n v="162.11000000000001"/>
    <n v="0.04"/>
    <s v="Express Air"/>
    <n v="3.91"/>
    <n v="12.28"/>
    <n v="6.47"/>
    <s v="Peter McVee"/>
    <s v="Quebec"/>
    <s v="Quebec"/>
    <s v="Small Business"/>
    <s v="Office Supplies"/>
    <s v="Paper"/>
    <n v="0.38"/>
  </r>
  <r>
    <n v="32902"/>
    <d v="2012-03-03T00:00:00"/>
    <d v="2012-03-04T00:00:00"/>
    <s v="March"/>
    <s v="2012"/>
    <n v="1"/>
    <b v="0"/>
    <s v="High"/>
    <n v="34"/>
    <n v="145.47999999999999"/>
    <n v="0.03"/>
    <s v="Express Air"/>
    <n v="32.43"/>
    <n v="4.26"/>
    <n v="1.2"/>
    <s v="Corey Lock"/>
    <s v="Quebec"/>
    <s v="Quebec"/>
    <s v="Home Office"/>
    <s v="Office Supplies"/>
    <s v="Pens &amp; Art Supplies"/>
    <n v="0.44"/>
  </r>
  <r>
    <n v="32965"/>
    <d v="2011-02-24T00:00:00"/>
    <d v="2011-02-25T00:00:00"/>
    <s v="February"/>
    <s v="2011"/>
    <n v="1"/>
    <b v="0"/>
    <s v="High"/>
    <n v="25"/>
    <n v="2427.25"/>
    <n v="0.1"/>
    <s v="Regular Air"/>
    <n v="227.67"/>
    <n v="99.99"/>
    <n v="19.989999999999998"/>
    <s v="Michael Paige"/>
    <s v="Quebec"/>
    <s v="Quebec"/>
    <s v="Small Business"/>
    <s v="Technology"/>
    <s v="Computer Peripherals"/>
    <n v="0.52"/>
  </r>
  <r>
    <n v="33025"/>
    <d v="2009-01-24T00:00:00"/>
    <d v="2009-01-29T00:00:00"/>
    <s v="January"/>
    <s v="2009"/>
    <n v="5"/>
    <b v="0"/>
    <s v="low"/>
    <n v="5"/>
    <n v="318.31"/>
    <n v="0.08"/>
    <s v="Regular Air"/>
    <n v="-19.059999999999999"/>
    <n v="67.84"/>
    <n v="0.99"/>
    <s v="Debra Catini"/>
    <s v="Quebec"/>
    <s v="Quebec"/>
    <s v="Small Business"/>
    <s v="Office Supplies"/>
    <s v="Appliances"/>
    <n v="0.57999999999999996"/>
  </r>
  <r>
    <n v="33154"/>
    <d v="2010-08-03T00:00:00"/>
    <d v="2010-08-06T00:00:00"/>
    <s v="August"/>
    <s v="2010"/>
    <n v="3"/>
    <b v="0"/>
    <s v="Critical"/>
    <n v="7"/>
    <n v="368.02449999999999"/>
    <n v="0.09"/>
    <s v="Regular Air"/>
    <n v="-218.81"/>
    <n v="65.989999999999995"/>
    <n v="4.2"/>
    <s v="Harold Dahlen"/>
    <s v="Quebec"/>
    <s v="Quebec"/>
    <s v="Corporate"/>
    <s v="Technology"/>
    <s v="Telephones and Communication"/>
    <n v="0.59"/>
  </r>
  <r>
    <n v="33253"/>
    <d v="2011-11-30T00:00:00"/>
    <d v="2011-12-02T00:00:00"/>
    <s v="December"/>
    <s v="2011"/>
    <n v="2"/>
    <b v="0"/>
    <s v="Not Specified"/>
    <n v="6"/>
    <n v="24.2"/>
    <n v="0.08"/>
    <s v="Regular Air"/>
    <n v="-5.2"/>
    <n v="4.13"/>
    <n v="1.17"/>
    <s v="Katherine Murray"/>
    <s v="Quebec"/>
    <s v="Quebec"/>
    <s v="Home Office"/>
    <s v="Office Supplies"/>
    <s v="Pens &amp; Art Supplies"/>
    <n v="0.56999999999999995"/>
  </r>
  <r>
    <n v="33699"/>
    <d v="2009-07-26T00:00:00"/>
    <d v="2009-07-30T00:00:00"/>
    <s v="July"/>
    <s v="2009"/>
    <n v="4"/>
    <b v="0"/>
    <s v="low"/>
    <n v="13"/>
    <n v="1619.51"/>
    <n v="0.05"/>
    <s v="Delivery Truck"/>
    <n v="-722.23"/>
    <n v="122.99"/>
    <n v="70.2"/>
    <s v="Troy Staebel"/>
    <s v="Quebec"/>
    <s v="Quebec"/>
    <s v="Small Business"/>
    <s v="Furniture"/>
    <s v="Chairs &amp; Chairmats"/>
    <n v="0.74"/>
  </r>
  <r>
    <n v="33761"/>
    <d v="2012-08-04T00:00:00"/>
    <d v="2012-08-05T00:00:00"/>
    <s v="August"/>
    <s v="2012"/>
    <n v="1"/>
    <b v="0"/>
    <s v="High"/>
    <n v="45"/>
    <n v="463.93"/>
    <n v="0.06"/>
    <s v="Regular Air"/>
    <n v="29.96"/>
    <n v="10.48"/>
    <n v="2.89"/>
    <s v="Pierre Wener"/>
    <s v="Quebec"/>
    <s v="Quebec"/>
    <s v="Home Office"/>
    <s v="Office Supplies"/>
    <s v="Pens &amp; Art Supplies"/>
    <n v="0.6"/>
  </r>
  <r>
    <n v="33797"/>
    <d v="2009-01-11T00:00:00"/>
    <d v="2009-01-13T00:00:00"/>
    <s v="January"/>
    <s v="2009"/>
    <n v="2"/>
    <b v="0"/>
    <s v="Not Specified"/>
    <n v="29"/>
    <n v="138.16999999999999"/>
    <n v="0.05"/>
    <s v="Express Air"/>
    <n v="-103.78"/>
    <n v="4.1399999999999997"/>
    <n v="6.6"/>
    <s v="Bradley Drucker"/>
    <s v="Quebec"/>
    <s v="Quebec"/>
    <s v="Small Business"/>
    <s v="Furniture"/>
    <s v="Office Furnishings"/>
    <n v="0.49"/>
  </r>
  <r>
    <n v="33797"/>
    <d v="2009-01-11T00:00:00"/>
    <d v="2009-01-11T00:00:00"/>
    <s v="January"/>
    <s v="2009"/>
    <n v="0"/>
    <s v="FREE DELIVERY"/>
    <s v="Not Specified"/>
    <n v="18"/>
    <n v="216.87"/>
    <n v="0.03"/>
    <s v="Regular Air"/>
    <n v="30.53"/>
    <n v="11.34"/>
    <n v="5.01"/>
    <s v="Bradley Drucker"/>
    <s v="Quebec"/>
    <s v="Quebec"/>
    <s v="Small Business"/>
    <s v="Office Supplies"/>
    <s v="Paper"/>
    <n v="0.36"/>
  </r>
  <r>
    <n v="34309"/>
    <d v="2012-09-06T00:00:00"/>
    <d v="2012-09-08T00:00:00"/>
    <s v="September"/>
    <s v="2012"/>
    <n v="2"/>
    <b v="0"/>
    <s v="High"/>
    <n v="16"/>
    <n v="75.77"/>
    <n v="0"/>
    <s v="Regular Air"/>
    <n v="-56.62"/>
    <n v="4.37"/>
    <n v="5.15"/>
    <s v="Fred McMath"/>
    <s v="Quebec"/>
    <s v="Quebec"/>
    <s v="Small Business"/>
    <s v="Office Supplies"/>
    <s v="Appliances"/>
    <n v="0.59"/>
  </r>
  <r>
    <n v="34595"/>
    <d v="2012-07-19T00:00:00"/>
    <d v="2012-07-20T00:00:00"/>
    <s v="July"/>
    <s v="2012"/>
    <n v="1"/>
    <b v="0"/>
    <s v="Medium"/>
    <n v="12"/>
    <n v="488.65"/>
    <n v="7.0000000000000007E-2"/>
    <s v="Regular Air"/>
    <n v="19.829999999999998"/>
    <n v="40.99"/>
    <n v="17.48"/>
    <s v="Dave Poirier"/>
    <s v="Quebec"/>
    <s v="Quebec"/>
    <s v="Small Business"/>
    <s v="Office Supplies"/>
    <s v="Paper"/>
    <n v="0.36"/>
  </r>
  <r>
    <n v="34662"/>
    <d v="2012-01-10T00:00:00"/>
    <d v="2012-01-12T00:00:00"/>
    <s v="January"/>
    <s v="2012"/>
    <n v="2"/>
    <b v="0"/>
    <s v="Critical"/>
    <n v="35"/>
    <n v="12741.81"/>
    <n v="0.09"/>
    <s v="Delivery Truck"/>
    <n v="95.06"/>
    <n v="370.98"/>
    <n v="99"/>
    <s v="Darrin Sayre"/>
    <s v="Quebec"/>
    <s v="Quebec"/>
    <s v="Consumer"/>
    <s v="Office Supplies"/>
    <s v="Storage &amp; Organization"/>
    <n v="0.65"/>
  </r>
  <r>
    <n v="34689"/>
    <d v="2009-11-23T00:00:00"/>
    <d v="2009-11-30T00:00:00"/>
    <s v="November"/>
    <s v="2009"/>
    <n v="7"/>
    <b v="0"/>
    <s v="low"/>
    <n v="36"/>
    <n v="572.4"/>
    <n v="7.0000000000000007E-2"/>
    <s v="Regular Air"/>
    <n v="-39.5"/>
    <n v="16.91"/>
    <n v="6.25"/>
    <s v="Brad Thomas"/>
    <s v="Quebec"/>
    <s v="Quebec"/>
    <s v="Home Office"/>
    <s v="Office Supplies"/>
    <s v="Storage &amp; Organization"/>
    <n v="0.57999999999999996"/>
  </r>
  <r>
    <n v="34694"/>
    <d v="2011-04-28T00:00:00"/>
    <d v="2011-04-28T00:00:00"/>
    <s v="April"/>
    <s v="2011"/>
    <n v="0"/>
    <s v="FREE DELIVERY"/>
    <s v="low"/>
    <n v="11"/>
    <n v="55.49"/>
    <n v="0.04"/>
    <s v="Regular Air"/>
    <n v="-37.32"/>
    <n v="4.4800000000000004"/>
    <n v="7.24"/>
    <s v="Elizabeth Moffitt"/>
    <s v="Quebec"/>
    <s v="Quebec"/>
    <s v="Consumer"/>
    <s v="Furniture"/>
    <s v="Office Furnishings"/>
    <n v="0.54"/>
  </r>
  <r>
    <n v="34725"/>
    <d v="2011-07-27T00:00:00"/>
    <d v="2011-07-29T00:00:00"/>
    <s v="July"/>
    <s v="2011"/>
    <n v="2"/>
    <b v="0"/>
    <s v="low"/>
    <n v="14"/>
    <n v="1885.41"/>
    <n v="0.08"/>
    <s v="Regular Air"/>
    <n v="-524.74"/>
    <n v="138.13999999999999"/>
    <n v="35"/>
    <s v="Fred McMath"/>
    <s v="Quebec"/>
    <s v="Quebec"/>
    <s v="Small Business"/>
    <s v="Office Supplies"/>
    <s v="Storage &amp; Organization"/>
    <m/>
  </r>
  <r>
    <n v="35296"/>
    <d v="2011-03-21T00:00:00"/>
    <d v="2011-03-23T00:00:00"/>
    <s v="March"/>
    <s v="2011"/>
    <n v="2"/>
    <b v="0"/>
    <s v="low"/>
    <n v="7"/>
    <n v="407.8725"/>
    <n v="0.02"/>
    <s v="Regular Air"/>
    <n v="-165.63"/>
    <n v="65.989999999999995"/>
    <n v="3.99"/>
    <s v="Evan Henry"/>
    <s v="Quebec"/>
    <s v="Quebec"/>
    <s v="Corporate"/>
    <s v="Technology"/>
    <s v="Telephones and Communication"/>
    <n v="0.59"/>
  </r>
  <r>
    <n v="35494"/>
    <d v="2011-02-14T00:00:00"/>
    <d v="2011-02-15T00:00:00"/>
    <s v="February"/>
    <s v="2011"/>
    <n v="1"/>
    <b v="0"/>
    <s v="Medium"/>
    <n v="18"/>
    <n v="1731.104"/>
    <n v="0.01"/>
    <s v="Regular Air"/>
    <n v="-270.57"/>
    <n v="111.96"/>
    <n v="69"/>
    <s v="Joni Wasserman"/>
    <s v="Quebec"/>
    <s v="Quebec"/>
    <s v="Consumer"/>
    <s v="Furniture"/>
    <s v="Tables"/>
    <n v="0.63"/>
  </r>
  <r>
    <n v="35845"/>
    <d v="2011-01-06T00:00:00"/>
    <d v="2011-01-08T00:00:00"/>
    <s v="January"/>
    <s v="2011"/>
    <n v="2"/>
    <b v="0"/>
    <s v="High"/>
    <n v="15"/>
    <n v="5713.48"/>
    <n v="0.05"/>
    <s v="Delivery Truck"/>
    <n v="-712.53"/>
    <n v="376.13"/>
    <n v="85.63"/>
    <s v="Deanra Eno"/>
    <s v="Quebec"/>
    <s v="Quebec"/>
    <s v="Corporate"/>
    <s v="Furniture"/>
    <s v="Tables"/>
    <n v="0.74"/>
  </r>
  <r>
    <n v="35905"/>
    <d v="2012-02-19T00:00:00"/>
    <d v="2012-02-24T00:00:00"/>
    <s v="February"/>
    <s v="2012"/>
    <n v="5"/>
    <b v="0"/>
    <s v="low"/>
    <n v="20"/>
    <n v="37.4"/>
    <n v="0.09"/>
    <s v="Express Air"/>
    <n v="-17.18"/>
    <n v="1.68"/>
    <n v="1.57"/>
    <s v="Deanra Eno"/>
    <s v="Quebec"/>
    <s v="Quebec"/>
    <s v="Corporate"/>
    <s v="Office Supplies"/>
    <s v="Pens &amp; Art Supplies"/>
    <n v="0.59"/>
  </r>
  <r>
    <n v="37287"/>
    <d v="2012-11-01T00:00:00"/>
    <d v="2012-11-05T00:00:00"/>
    <s v="November"/>
    <s v="2012"/>
    <n v="4"/>
    <b v="0"/>
    <s v="low"/>
    <n v="22"/>
    <n v="2052.2655"/>
    <n v="0.04"/>
    <s v="Regular Air"/>
    <n v="371.4"/>
    <n v="110.99"/>
    <n v="2.5"/>
    <s v="Brad Thomas"/>
    <s v="Quebec"/>
    <s v="Quebec"/>
    <s v="Corporate"/>
    <s v="Technology"/>
    <s v="Telephones and Communication"/>
    <n v="0.56999999999999995"/>
  </r>
  <r>
    <n v="37443"/>
    <d v="2010-04-15T00:00:00"/>
    <d v="2010-04-17T00:00:00"/>
    <s v="April"/>
    <s v="2010"/>
    <n v="2"/>
    <b v="0"/>
    <s v="Not Specified"/>
    <n v="21"/>
    <n v="2172.7020000000002"/>
    <n v="0.01"/>
    <s v="Regular Air"/>
    <n v="481.74"/>
    <n v="115.99"/>
    <n v="2.5"/>
    <s v="Mark Packer"/>
    <s v="Quebec"/>
    <s v="Quebec"/>
    <s v="Small Business"/>
    <s v="Technology"/>
    <s v="Telephones and Communication"/>
    <n v="0.56999999999999995"/>
  </r>
  <r>
    <n v="37731"/>
    <d v="2009-11-04T00:00:00"/>
    <d v="2009-11-06T00:00:00"/>
    <s v="November"/>
    <s v="2009"/>
    <n v="2"/>
    <b v="0"/>
    <s v="Critical"/>
    <n v="25"/>
    <n v="88.37"/>
    <n v="0.09"/>
    <s v="Regular Air"/>
    <n v="33.68"/>
    <n v="3.75"/>
    <n v="0.5"/>
    <s v="Pierre Wener"/>
    <s v="Quebec"/>
    <s v="Quebec"/>
    <s v="Home Office"/>
    <s v="Office Supplies"/>
    <s v="Labels"/>
    <n v="0.37"/>
  </r>
  <r>
    <n v="37792"/>
    <d v="2011-12-29T00:00:00"/>
    <d v="2011-12-30T00:00:00"/>
    <s v="December"/>
    <s v="2011"/>
    <n v="1"/>
    <b v="0"/>
    <s v="High"/>
    <n v="14"/>
    <n v="36.74"/>
    <n v="0.09"/>
    <s v="Regular Air"/>
    <n v="-5.36"/>
    <n v="2.78"/>
    <n v="0.97"/>
    <s v="Eleni McCrary"/>
    <s v="Quebec"/>
    <s v="Quebec"/>
    <s v="Corporate"/>
    <s v="Office Supplies"/>
    <s v="Pens &amp; Art Supplies"/>
    <n v="0.59"/>
  </r>
  <r>
    <n v="37893"/>
    <d v="2011-11-24T00:00:00"/>
    <d v="2011-11-25T00:00:00"/>
    <s v="November"/>
    <s v="2011"/>
    <n v="1"/>
    <b v="0"/>
    <s v="Not Specified"/>
    <n v="14"/>
    <n v="436.78"/>
    <n v="0.04"/>
    <s v="Regular Air"/>
    <n v="25.69"/>
    <n v="29.99"/>
    <n v="5.5"/>
    <s v="Bart Folk"/>
    <s v="Quebec"/>
    <s v="Quebec"/>
    <s v="Corporate"/>
    <s v="Technology"/>
    <s v="Computer Peripherals"/>
    <n v="0.51"/>
  </r>
  <r>
    <n v="38372"/>
    <d v="2010-05-15T00:00:00"/>
    <d v="2010-05-15T00:00:00"/>
    <s v="May"/>
    <s v="2010"/>
    <n v="0"/>
    <s v="FREE DELIVERY"/>
    <s v="High"/>
    <n v="46"/>
    <n v="1053.8399999999999"/>
    <n v="0"/>
    <s v="Regular Air"/>
    <n v="-632.16"/>
    <n v="20.98"/>
    <n v="21.2"/>
    <s v="Dean Percer"/>
    <s v="Quebec"/>
    <s v="Quebec"/>
    <s v="Consumer"/>
    <s v="Furniture"/>
    <s v="Office Furnishings"/>
    <n v="0.78"/>
  </r>
  <r>
    <n v="38564"/>
    <d v="2009-11-02T00:00:00"/>
    <d v="2009-11-05T00:00:00"/>
    <s v="November"/>
    <s v="2009"/>
    <n v="3"/>
    <b v="0"/>
    <s v="Critical"/>
    <n v="37"/>
    <n v="9517.6"/>
    <n v="0.09"/>
    <s v="Delivery Truck"/>
    <n v="-1262.44"/>
    <n v="280.98"/>
    <n v="57"/>
    <s v="Sylvia Foulston"/>
    <s v="Quebec"/>
    <s v="Quebec"/>
    <s v="Home Office"/>
    <s v="Furniture"/>
    <s v="Chairs &amp; Chairmats"/>
    <n v="0.78"/>
  </r>
  <r>
    <n v="38912"/>
    <d v="2012-10-28T00:00:00"/>
    <d v="2012-10-30T00:00:00"/>
    <s v="October"/>
    <s v="2012"/>
    <n v="2"/>
    <b v="0"/>
    <s v="low"/>
    <n v="46"/>
    <n v="6943.94"/>
    <n v="0.01"/>
    <s v="Regular Air"/>
    <n v="608.9"/>
    <n v="152.47999999999999"/>
    <n v="4"/>
    <s v="Ben Peterman"/>
    <s v="Quebec"/>
    <s v="Quebec"/>
    <s v="Corporate"/>
    <s v="Technology"/>
    <s v="Computer Peripherals"/>
    <n v="0.79"/>
  </r>
  <r>
    <n v="38976"/>
    <d v="2010-12-25T00:00:00"/>
    <d v="2010-12-27T00:00:00"/>
    <s v="December"/>
    <s v="2010"/>
    <n v="2"/>
    <b v="0"/>
    <s v="Critical"/>
    <n v="46"/>
    <n v="944.76"/>
    <n v="0.03"/>
    <s v="Regular Air"/>
    <n v="165.46"/>
    <n v="19.98"/>
    <n v="8.68"/>
    <s v="Paul Knutson"/>
    <s v="Quebec"/>
    <s v="Quebec"/>
    <s v="Corporate"/>
    <s v="Office Supplies"/>
    <s v="Paper"/>
    <n v="0.37"/>
  </r>
  <r>
    <n v="39040"/>
    <d v="2009-05-21T00:00:00"/>
    <d v="2009-05-22T00:00:00"/>
    <s v="May"/>
    <s v="2009"/>
    <n v="1"/>
    <b v="0"/>
    <s v="Critical"/>
    <n v="26"/>
    <n v="1204.5094999999999"/>
    <n v="0.03"/>
    <s v="Regular Air"/>
    <n v="-221.25"/>
    <n v="55.99"/>
    <n v="5"/>
    <s v="Astrea Jones"/>
    <s v="Quebec"/>
    <s v="Quebec"/>
    <s v="Corporate"/>
    <s v="Technology"/>
    <s v="Telephones and Communication"/>
    <n v="0.83"/>
  </r>
  <r>
    <n v="39169"/>
    <d v="2011-08-26T00:00:00"/>
    <d v="2011-08-27T00:00:00"/>
    <s v="August"/>
    <s v="2011"/>
    <n v="1"/>
    <b v="0"/>
    <s v="Medium"/>
    <n v="5"/>
    <n v="24.91"/>
    <n v="0"/>
    <s v="Regular Air"/>
    <n v="-0.9"/>
    <n v="4.84"/>
    <n v="0.71"/>
    <s v="Noel Staavos"/>
    <s v="Quebec"/>
    <s v="Quebec"/>
    <s v="Home Office"/>
    <s v="Office Supplies"/>
    <s v="Pens &amp; Art Supplies"/>
    <n v="0.52"/>
  </r>
  <r>
    <n v="39238"/>
    <d v="2010-09-26T00:00:00"/>
    <d v="2010-09-27T00:00:00"/>
    <s v="September"/>
    <s v="2010"/>
    <n v="1"/>
    <b v="0"/>
    <s v="Critical"/>
    <n v="9"/>
    <n v="373.48"/>
    <n v="0.1"/>
    <s v="Express Air"/>
    <n v="112.06"/>
    <n v="40.98"/>
    <n v="2.99"/>
    <s v="Tracy Poddar"/>
    <s v="Quebec"/>
    <s v="Quebec"/>
    <s v="Corporate"/>
    <s v="Office Supplies"/>
    <s v="Binders and Binder Accessories"/>
    <n v="0.36"/>
  </r>
  <r>
    <n v="39426"/>
    <d v="2009-05-26T00:00:00"/>
    <d v="2009-05-27T00:00:00"/>
    <s v="May"/>
    <s v="2009"/>
    <n v="1"/>
    <b v="0"/>
    <s v="Critical"/>
    <n v="21"/>
    <n v="56.21"/>
    <n v="0.05"/>
    <s v="Regular Air"/>
    <n v="12.71"/>
    <n v="2.62"/>
    <n v="0.8"/>
    <s v="Sara Luxemburg"/>
    <s v="Quebec"/>
    <s v="Quebec"/>
    <s v="Small Business"/>
    <s v="Office Supplies"/>
    <s v="Rubber Bands"/>
    <n v="0.39"/>
  </r>
  <r>
    <n v="39780"/>
    <d v="2009-06-07T00:00:00"/>
    <d v="2009-06-14T00:00:00"/>
    <s v="June"/>
    <s v="2009"/>
    <n v="7"/>
    <b v="0"/>
    <s v="low"/>
    <n v="33"/>
    <n v="1683.69"/>
    <n v="0.02"/>
    <s v="Regular Air"/>
    <n v="809.97"/>
    <n v="48.04"/>
    <n v="5.79"/>
    <s v="Chuck Sachs"/>
    <s v="Quebec"/>
    <s v="Quebec"/>
    <s v="Consumer"/>
    <s v="Office Supplies"/>
    <s v="Paper"/>
    <n v="0.37"/>
  </r>
  <r>
    <n v="40005"/>
    <d v="2010-07-25T00:00:00"/>
    <d v="2010-07-25T00:00:00"/>
    <s v="July"/>
    <s v="2010"/>
    <n v="0"/>
    <s v="FREE DELIVERY"/>
    <s v="High"/>
    <n v="9"/>
    <n v="130.43"/>
    <n v="0.03"/>
    <s v="Regular Air"/>
    <n v="-8.6999999999999993"/>
    <n v="13.48"/>
    <n v="4.51"/>
    <s v="Mark Packer"/>
    <s v="Quebec"/>
    <s v="Quebec"/>
    <s v="Small Business"/>
    <s v="Office Supplies"/>
    <s v="Storage &amp; Organization"/>
    <n v="0.59"/>
  </r>
  <r>
    <n v="41350"/>
    <d v="2010-05-08T00:00:00"/>
    <d v="2010-05-09T00:00:00"/>
    <s v="May"/>
    <s v="2010"/>
    <n v="1"/>
    <b v="0"/>
    <s v="Medium"/>
    <n v="1"/>
    <n v="423.3"/>
    <n v="0.01"/>
    <s v="Regular Air"/>
    <n v="-259.01"/>
    <n v="419.19"/>
    <n v="19.989999999999998"/>
    <s v="Erica Hernandez"/>
    <s v="Quebec"/>
    <s v="Quebec"/>
    <s v="Small Business"/>
    <s v="Office Supplies"/>
    <s v="Storage &amp; Organization"/>
    <n v="0.57999999999999996"/>
  </r>
  <r>
    <n v="41383"/>
    <d v="2010-05-12T00:00:00"/>
    <d v="2010-05-16T00:00:00"/>
    <s v="May"/>
    <s v="2010"/>
    <n v="4"/>
    <b v="0"/>
    <s v="low"/>
    <n v="38"/>
    <n v="2702.3"/>
    <n v="0.03"/>
    <s v="Delivery Truck"/>
    <n v="-1330.78"/>
    <n v="70.98"/>
    <n v="59.81"/>
    <s v="Fred McMath"/>
    <s v="Quebec"/>
    <s v="Quebec"/>
    <s v="Small Business"/>
    <s v="Furniture"/>
    <s v="Chairs &amp; Chairmats"/>
    <n v="0.6"/>
  </r>
  <r>
    <n v="41826"/>
    <d v="2010-10-16T00:00:00"/>
    <d v="2010-10-18T00:00:00"/>
    <s v="October"/>
    <s v="2010"/>
    <n v="2"/>
    <b v="0"/>
    <s v="Medium"/>
    <n v="2"/>
    <n v="570.98"/>
    <n v="0.05"/>
    <s v="Delivery Truck"/>
    <n v="-340.48"/>
    <n v="258.98"/>
    <n v="54.31"/>
    <s v="Chuck Sachs"/>
    <s v="Quebec"/>
    <s v="Quebec"/>
    <s v="Consumer"/>
    <s v="Furniture"/>
    <s v="Chairs &amp; Chairmats"/>
    <n v="0.55000000000000004"/>
  </r>
  <r>
    <n v="42471"/>
    <d v="2012-03-09T00:00:00"/>
    <d v="2012-03-11T00:00:00"/>
    <s v="March"/>
    <s v="2012"/>
    <n v="2"/>
    <b v="0"/>
    <s v="low"/>
    <n v="23"/>
    <n v="44.89"/>
    <n v="0.09"/>
    <s v="Regular Air"/>
    <n v="-17.13"/>
    <n v="1.95"/>
    <n v="1.63"/>
    <s v="Darrin Sayre"/>
    <s v="Quebec"/>
    <s v="Quebec"/>
    <s v="Consumer"/>
    <s v="Office Supplies"/>
    <s v="Pens &amp; Art Supplies"/>
    <n v="0.46"/>
  </r>
  <r>
    <n v="42528"/>
    <d v="2010-02-23T00:00:00"/>
    <d v="2010-02-24T00:00:00"/>
    <s v="February"/>
    <s v="2010"/>
    <n v="1"/>
    <b v="0"/>
    <s v="Medium"/>
    <n v="29"/>
    <n v="200.7"/>
    <n v="0.02"/>
    <s v="Regular Air"/>
    <n v="-147.72"/>
    <n v="6.48"/>
    <n v="9.17"/>
    <s v="Alex Grayson"/>
    <s v="Quebec"/>
    <s v="Quebec"/>
    <s v="Consumer"/>
    <s v="Office Supplies"/>
    <s v="Paper"/>
    <n v="0.37"/>
  </r>
  <r>
    <n v="42529"/>
    <d v="2010-10-10T00:00:00"/>
    <d v="2010-10-14T00:00:00"/>
    <s v="October"/>
    <s v="2010"/>
    <n v="4"/>
    <b v="0"/>
    <s v="low"/>
    <n v="2"/>
    <n v="6.34"/>
    <n v="0.08"/>
    <s v="Regular Air"/>
    <n v="-4.4400000000000004"/>
    <n v="2.78"/>
    <n v="0.97"/>
    <s v="Bobby Elias"/>
    <s v="Quebec"/>
    <s v="Quebec"/>
    <s v="Small Business"/>
    <s v="Office Supplies"/>
    <s v="Pens &amp; Art Supplies"/>
    <n v="0.59"/>
  </r>
  <r>
    <n v="42529"/>
    <d v="2010-10-10T00:00:00"/>
    <d v="2010-10-14T00:00:00"/>
    <s v="October"/>
    <s v="2010"/>
    <n v="4"/>
    <b v="0"/>
    <s v="low"/>
    <n v="48"/>
    <n v="2996.93"/>
    <n v="0.04"/>
    <s v="Regular Air"/>
    <n v="1060.8699999999999"/>
    <n v="60.22"/>
    <n v="3.5"/>
    <s v="Bobby Elias"/>
    <s v="Quebec"/>
    <s v="Quebec"/>
    <s v="Small Business"/>
    <s v="Office Supplies"/>
    <s v="Appliances"/>
    <n v="0.56999999999999995"/>
  </r>
  <r>
    <n v="43200"/>
    <d v="2010-07-31T00:00:00"/>
    <d v="2010-08-01T00:00:00"/>
    <s v="August"/>
    <s v="2010"/>
    <n v="1"/>
    <b v="0"/>
    <s v="Not Specified"/>
    <n v="3"/>
    <n v="554.32000000000005"/>
    <n v="0.01"/>
    <s v="Regular Air"/>
    <n v="-62.13"/>
    <n v="172.99"/>
    <n v="19.989999999999998"/>
    <s v="Sara Luxemburg"/>
    <s v="Quebec"/>
    <s v="Quebec"/>
    <s v="Small Business"/>
    <s v="Office Supplies"/>
    <s v="Binders and Binder Accessories"/>
    <n v="0.39"/>
  </r>
  <r>
    <n v="43200"/>
    <d v="2010-07-31T00:00:00"/>
    <d v="2010-08-01T00:00:00"/>
    <s v="August"/>
    <s v="2010"/>
    <n v="1"/>
    <b v="0"/>
    <s v="Not Specified"/>
    <n v="15"/>
    <n v="1073.567"/>
    <n v="0.04"/>
    <s v="Regular Air"/>
    <n v="-305.97000000000003"/>
    <n v="85.99"/>
    <n v="0.99"/>
    <s v="Sara Luxemburg"/>
    <s v="Quebec"/>
    <s v="Quebec"/>
    <s v="Small Business"/>
    <s v="Technology"/>
    <s v="Telephones and Communication"/>
    <n v="0.85"/>
  </r>
  <r>
    <n v="43553"/>
    <d v="2009-05-14T00:00:00"/>
    <d v="2009-05-15T00:00:00"/>
    <s v="May"/>
    <s v="2009"/>
    <n v="1"/>
    <b v="0"/>
    <s v="Not Specified"/>
    <n v="29"/>
    <n v="143.29"/>
    <n v="0.05"/>
    <s v="Regular Air"/>
    <n v="-55.54"/>
    <n v="4.9800000000000004"/>
    <n v="4.72"/>
    <s v="Bart Folk"/>
    <s v="Quebec"/>
    <s v="Quebec"/>
    <s v="Corporate"/>
    <s v="Office Supplies"/>
    <s v="Paper"/>
    <n v="0.36"/>
  </r>
  <r>
    <n v="44033"/>
    <d v="2012-01-10T00:00:00"/>
    <d v="2012-01-12T00:00:00"/>
    <s v="January"/>
    <s v="2012"/>
    <n v="2"/>
    <b v="0"/>
    <s v="Critical"/>
    <n v="45"/>
    <n v="5811.97"/>
    <n v="0.03"/>
    <s v="Delivery Truck"/>
    <n v="-434.15"/>
    <n v="124.49"/>
    <n v="51.94"/>
    <s v="Keith Herrera"/>
    <s v="Quebec"/>
    <s v="Quebec"/>
    <s v="Corporate"/>
    <s v="Furniture"/>
    <s v="Tables"/>
    <n v="0.63"/>
  </r>
  <r>
    <n v="44065"/>
    <d v="2010-07-03T00:00:00"/>
    <d v="2010-07-10T00:00:00"/>
    <s v="July"/>
    <s v="2010"/>
    <n v="7"/>
    <b v="0"/>
    <s v="low"/>
    <n v="23"/>
    <n v="1914.16"/>
    <n v="0.01"/>
    <s v="Delivery Truck"/>
    <n v="128.43"/>
    <n v="80.97"/>
    <n v="33.6"/>
    <s v="Keith Herrera"/>
    <s v="Quebec"/>
    <s v="Quebec"/>
    <s v="Small Business"/>
    <s v="Technology"/>
    <s v="Office Machines"/>
    <n v="0.37"/>
  </r>
  <r>
    <n v="44583"/>
    <d v="2009-10-04T00:00:00"/>
    <d v="2009-10-06T00:00:00"/>
    <s v="October"/>
    <s v="2009"/>
    <n v="2"/>
    <b v="0"/>
    <s v="low"/>
    <n v="21"/>
    <n v="315.07"/>
    <n v="0.02"/>
    <s v="Regular Air"/>
    <n v="95"/>
    <n v="14.2"/>
    <n v="5.3"/>
    <s v="Deanra Eno"/>
    <s v="Quebec"/>
    <s v="Quebec"/>
    <s v="Corporate"/>
    <s v="Furniture"/>
    <s v="Office Furnishings"/>
    <n v="0.46"/>
  </r>
  <r>
    <n v="45030"/>
    <d v="2010-07-24T00:00:00"/>
    <d v="2010-07-26T00:00:00"/>
    <s v="July"/>
    <s v="2010"/>
    <n v="2"/>
    <b v="0"/>
    <s v="High"/>
    <n v="1"/>
    <n v="18.16"/>
    <n v="0.03"/>
    <s v="Regular Air"/>
    <n v="-7.25"/>
    <n v="12.28"/>
    <n v="6.13"/>
    <s v="Giulietta Dortch"/>
    <s v="Quebec"/>
    <s v="Quebec"/>
    <s v="Consumer"/>
    <s v="Office Supplies"/>
    <s v="Storage &amp; Organization"/>
    <n v="0.56999999999999995"/>
  </r>
  <r>
    <n v="46177"/>
    <d v="2010-12-05T00:00:00"/>
    <d v="2010-12-05T00:00:00"/>
    <s v="December"/>
    <s v="2010"/>
    <n v="0"/>
    <s v="FREE DELIVERY"/>
    <s v="low"/>
    <n v="13"/>
    <n v="11169.95"/>
    <n v="7.0000000000000007E-2"/>
    <s v="Regular Air"/>
    <n v="3982.22"/>
    <n v="896.99"/>
    <n v="19.989999999999998"/>
    <s v="Rick Duston"/>
    <s v="Quebec"/>
    <s v="Quebec"/>
    <s v="Corporate"/>
    <s v="Office Supplies"/>
    <s v="Binders and Binder Accessories"/>
    <n v="0.38"/>
  </r>
  <r>
    <n v="46341"/>
    <d v="2009-12-17T00:00:00"/>
    <d v="2009-12-18T00:00:00"/>
    <s v="December"/>
    <s v="2009"/>
    <n v="1"/>
    <b v="0"/>
    <s v="High"/>
    <n v="23"/>
    <n v="39.130000000000003"/>
    <n v="0.1"/>
    <s v="Regular Air"/>
    <n v="-23.14"/>
    <n v="1.68"/>
    <n v="1.57"/>
    <s v="Astrea Jones"/>
    <s v="Quebec"/>
    <s v="Quebec"/>
    <s v="Corporate"/>
    <s v="Office Supplies"/>
    <s v="Pens &amp; Art Supplies"/>
    <n v="0.59"/>
  </r>
  <r>
    <n v="46368"/>
    <d v="2012-04-24T00:00:00"/>
    <d v="2012-04-26T00:00:00"/>
    <s v="April"/>
    <s v="2012"/>
    <n v="2"/>
    <b v="0"/>
    <s v="High"/>
    <n v="48"/>
    <n v="166.13"/>
    <n v="0"/>
    <s v="Regular Air"/>
    <n v="-119.16"/>
    <n v="3.28"/>
    <n v="3.97"/>
    <s v="Cynthia Voltz"/>
    <s v="Quebec"/>
    <s v="Quebec"/>
    <s v="Corporate"/>
    <s v="Office Supplies"/>
    <s v="Pens &amp; Art Supplies"/>
    <n v="0.56000000000000005"/>
  </r>
  <r>
    <n v="46531"/>
    <d v="2011-08-21T00:00:00"/>
    <d v="2011-08-26T00:00:00"/>
    <s v="August"/>
    <s v="2011"/>
    <n v="5"/>
    <b v="0"/>
    <s v="low"/>
    <n v="17"/>
    <n v="3064.6579999999999"/>
    <n v="0.01"/>
    <s v="Regular Air"/>
    <n v="447.34"/>
    <n v="205.99"/>
    <n v="2.79"/>
    <s v="Chuck Sachs"/>
    <s v="Quebec"/>
    <s v="Quebec"/>
    <s v="Consumer"/>
    <s v="Technology"/>
    <s v="Telephones and Communication"/>
    <n v="0.57999999999999996"/>
  </r>
  <r>
    <n v="47012"/>
    <d v="2010-05-13T00:00:00"/>
    <d v="2010-05-17T00:00:00"/>
    <s v="May"/>
    <s v="2010"/>
    <n v="4"/>
    <b v="0"/>
    <s v="low"/>
    <n v="35"/>
    <n v="584.41999999999996"/>
    <n v="0.08"/>
    <s v="Express Air"/>
    <n v="-97.21"/>
    <n v="16.989999999999998"/>
    <n v="8.99"/>
    <s v="Michael Oakman"/>
    <s v="Quebec"/>
    <s v="Quebec"/>
    <s v="Small Business"/>
    <s v="Office Supplies"/>
    <s v="Pens &amp; Art Supplies"/>
    <n v="0.56000000000000005"/>
  </r>
  <r>
    <n v="47106"/>
    <d v="2011-10-25T00:00:00"/>
    <d v="2011-10-27T00:00:00"/>
    <s v="October"/>
    <s v="2011"/>
    <n v="2"/>
    <b v="0"/>
    <s v="Medium"/>
    <n v="37"/>
    <n v="2192.63"/>
    <n v="0.05"/>
    <s v="Regular Air"/>
    <n v="660.06"/>
    <n v="59.98"/>
    <n v="3.99"/>
    <s v="Becky Martin"/>
    <s v="Quebec"/>
    <s v="Quebec"/>
    <s v="Home Office"/>
    <s v="Office Supplies"/>
    <s v="Appliances"/>
    <n v="0.56999999999999995"/>
  </r>
  <r>
    <n v="47621"/>
    <d v="2009-07-11T00:00:00"/>
    <d v="2009-07-13T00:00:00"/>
    <s v="July"/>
    <s v="2009"/>
    <n v="2"/>
    <b v="0"/>
    <s v="Critical"/>
    <n v="16"/>
    <n v="230.74"/>
    <n v="0.08"/>
    <s v="Express Air"/>
    <n v="27.23"/>
    <n v="14.2"/>
    <n v="5.3"/>
    <s v="David Kendrick"/>
    <s v="Quebec"/>
    <s v="Quebec"/>
    <s v="Home Office"/>
    <s v="Furniture"/>
    <s v="Office Furnishings"/>
    <n v="0.46"/>
  </r>
  <r>
    <n v="48706"/>
    <d v="2012-10-30T00:00:00"/>
    <d v="2012-11-03T00:00:00"/>
    <s v="November"/>
    <s v="2012"/>
    <n v="4"/>
    <b v="0"/>
    <s v="low"/>
    <n v="28"/>
    <n v="31.2"/>
    <n v="0.09"/>
    <s v="Regular Air"/>
    <n v="-2.81"/>
    <n v="1.1399999999999999"/>
    <n v="0.7"/>
    <s v="Erica Hernandez"/>
    <s v="Quebec"/>
    <s v="Quebec"/>
    <s v="Small Business"/>
    <s v="Office Supplies"/>
    <s v="Rubber Bands"/>
    <n v="0.38"/>
  </r>
  <r>
    <n v="49443"/>
    <d v="2011-01-23T00:00:00"/>
    <d v="2011-01-24T00:00:00"/>
    <s v="January"/>
    <s v="2011"/>
    <n v="1"/>
    <b v="0"/>
    <s v="High"/>
    <n v="41"/>
    <n v="396.15"/>
    <n v="0.05"/>
    <s v="Regular Air"/>
    <n v="-10.98"/>
    <n v="9.85"/>
    <n v="4.82"/>
    <s v="Nicole Brennan"/>
    <s v="Quebec"/>
    <s v="Quebec"/>
    <s v="Home Office"/>
    <s v="Office Supplies"/>
    <s v="Pens &amp; Art Supplies"/>
    <n v="0.47"/>
  </r>
  <r>
    <n v="49824"/>
    <d v="2011-03-22T00:00:00"/>
    <d v="2011-03-23T00:00:00"/>
    <s v="March"/>
    <s v="2011"/>
    <n v="1"/>
    <b v="0"/>
    <s v="High"/>
    <n v="33"/>
    <n v="1900.2260000000001"/>
    <n v="0.01"/>
    <s v="Express Air"/>
    <n v="440.2"/>
    <n v="65.989999999999995"/>
    <n v="5.31"/>
    <s v="Erica Hernandez"/>
    <s v="Quebec"/>
    <s v="Quebec"/>
    <s v="Small Business"/>
    <s v="Technology"/>
    <s v="Telephones and Communication"/>
    <n v="0.56999999999999995"/>
  </r>
  <r>
    <n v="51047"/>
    <d v="2009-04-10T00:00:00"/>
    <d v="2009-04-11T00:00:00"/>
    <s v="April"/>
    <s v="2009"/>
    <n v="1"/>
    <b v="0"/>
    <s v="Medium"/>
    <n v="28"/>
    <n v="65.7"/>
    <n v="0.02"/>
    <s v="Express Air"/>
    <n v="-83.54"/>
    <n v="1.76"/>
    <n v="4.8600000000000003"/>
    <s v="Ellis Ballard"/>
    <s v="Quebec"/>
    <s v="Quebec"/>
    <s v="Corporate"/>
    <s v="Furniture"/>
    <s v="Office Furnishings"/>
    <n v="0.41"/>
  </r>
  <r>
    <n v="51047"/>
    <d v="2009-04-10T00:00:00"/>
    <d v="2009-04-11T00:00:00"/>
    <s v="April"/>
    <s v="2009"/>
    <n v="1"/>
    <b v="0"/>
    <s v="Medium"/>
    <n v="38"/>
    <n v="1685.07"/>
    <n v="0.03"/>
    <s v="Regular Air"/>
    <n v="-681.97"/>
    <n v="41.47"/>
    <n v="34.200000000000003"/>
    <s v="Ellis Ballard"/>
    <s v="Quebec"/>
    <s v="Quebec"/>
    <s v="Corporate"/>
    <s v="Furniture"/>
    <s v="Office Furnishings"/>
    <n v="0.73"/>
  </r>
  <r>
    <n v="51783"/>
    <d v="2011-11-11T00:00:00"/>
    <d v="2011-11-13T00:00:00"/>
    <s v="November"/>
    <s v="2011"/>
    <n v="2"/>
    <b v="0"/>
    <s v="Medium"/>
    <n v="47"/>
    <n v="3587.72"/>
    <n v="0"/>
    <s v="Delivery Truck"/>
    <n v="54.23"/>
    <n v="70.89"/>
    <n v="89.3"/>
    <s v="Brian Stugart"/>
    <s v="Quebec"/>
    <s v="Quebec"/>
    <s v="Consumer"/>
    <s v="Furniture"/>
    <s v="Tables"/>
    <n v="0.69"/>
  </r>
  <r>
    <n v="54053"/>
    <d v="2012-02-14T00:00:00"/>
    <d v="2012-02-15T00:00:00"/>
    <s v="February"/>
    <s v="2012"/>
    <n v="1"/>
    <b v="0"/>
    <s v="High"/>
    <n v="34"/>
    <n v="5634.3525"/>
    <n v="0.03"/>
    <s v="Regular Air"/>
    <n v="1185.4100000000001"/>
    <n v="200.99"/>
    <n v="8.08"/>
    <s v="Alex Grayson"/>
    <s v="Quebec"/>
    <s v="Quebec"/>
    <s v="Consumer"/>
    <s v="Technology"/>
    <s v="Telephones and Communication"/>
    <n v="0.59"/>
  </r>
  <r>
    <n v="54592"/>
    <d v="2011-06-12T00:00:00"/>
    <d v="2011-06-14T00:00:00"/>
    <s v="June"/>
    <s v="2011"/>
    <n v="2"/>
    <b v="0"/>
    <s v="low"/>
    <n v="34"/>
    <n v="154.43"/>
    <n v="0.03"/>
    <s v="Regular Air"/>
    <n v="-133.77000000000001"/>
    <n v="4.18"/>
    <n v="6.92"/>
    <s v="Erica Hernandez"/>
    <s v="Quebec"/>
    <s v="Quebec"/>
    <s v="Small Business"/>
    <s v="Furniture"/>
    <s v="Office Furnishings"/>
    <n v="0.49"/>
  </r>
  <r>
    <n v="55425"/>
    <d v="2011-11-01T00:00:00"/>
    <d v="2011-11-03T00:00:00"/>
    <s v="November"/>
    <s v="2011"/>
    <n v="2"/>
    <b v="0"/>
    <s v="Critical"/>
    <n v="8"/>
    <n v="2302.36"/>
    <n v="0.05"/>
    <s v="Express Air"/>
    <n v="-114.68"/>
    <n v="300.97000000000003"/>
    <n v="7.18"/>
    <s v="Paul Knutson"/>
    <s v="Quebec"/>
    <s v="Quebec"/>
    <s v="Corporate"/>
    <s v="Technology"/>
    <s v="Computer Peripherals"/>
    <n v="0.48"/>
  </r>
  <r>
    <n v="55616"/>
    <d v="2011-05-08T00:00:00"/>
    <d v="2011-05-09T00:00:00"/>
    <s v="May"/>
    <s v="2011"/>
    <n v="1"/>
    <b v="0"/>
    <s v="High"/>
    <n v="24"/>
    <n v="437.47800000000001"/>
    <n v="0.02"/>
    <s v="Regular Air"/>
    <n v="-42.23"/>
    <n v="20.99"/>
    <n v="1.25"/>
    <s v="Joni Wasserman"/>
    <s v="Quebec"/>
    <s v="Quebec"/>
    <s v="Consumer"/>
    <s v="Technology"/>
    <s v="Telephones and Communication"/>
    <n v="0.83"/>
  </r>
  <r>
    <n v="55909"/>
    <d v="2009-05-19T00:00:00"/>
    <d v="2009-05-26T00:00:00"/>
    <s v="May"/>
    <s v="2009"/>
    <n v="7"/>
    <b v="0"/>
    <s v="low"/>
    <n v="2"/>
    <n v="32.6"/>
    <n v="0.03"/>
    <s v="Regular Air"/>
    <n v="-20.57"/>
    <n v="13.43"/>
    <n v="5.5"/>
    <s v="Karen Ferguson"/>
    <s v="Quebec"/>
    <s v="Quebec"/>
    <s v="Home Office"/>
    <s v="Office Supplies"/>
    <s v="Storage &amp; Organization"/>
    <n v="0.56999999999999995"/>
  </r>
  <r>
    <n v="55938"/>
    <d v="2012-07-02T00:00:00"/>
    <d v="2012-07-03T00:00:00"/>
    <s v="July"/>
    <s v="2012"/>
    <n v="1"/>
    <b v="0"/>
    <s v="Not Specified"/>
    <n v="42"/>
    <n v="802.46"/>
    <n v="0.08"/>
    <s v="Express Air"/>
    <n v="192.88"/>
    <n v="19.98"/>
    <n v="5.97"/>
    <s v="Mark Haberlin"/>
    <s v="Quebec"/>
    <s v="Quebec"/>
    <s v="Small Business"/>
    <s v="Office Supplies"/>
    <s v="Paper"/>
    <n v="0.38"/>
  </r>
  <r>
    <n v="56260"/>
    <d v="2009-08-15T00:00:00"/>
    <d v="2009-08-16T00:00:00"/>
    <s v="August"/>
    <s v="2009"/>
    <n v="1"/>
    <b v="0"/>
    <s v="Not Specified"/>
    <n v="34"/>
    <n v="223.76"/>
    <n v="0.03"/>
    <s v="Regular Air"/>
    <n v="-139.66"/>
    <n v="6.48"/>
    <n v="7.91"/>
    <s v="Julie Kriz"/>
    <s v="Quebec"/>
    <s v="Quebec"/>
    <s v="Corporate"/>
    <s v="Office Supplies"/>
    <s v="Paper"/>
    <n v="0.37"/>
  </r>
  <r>
    <n v="56768"/>
    <d v="2011-07-27T00:00:00"/>
    <d v="2011-07-28T00:00:00"/>
    <s v="July"/>
    <s v="2011"/>
    <n v="1"/>
    <b v="0"/>
    <s v="Critical"/>
    <n v="13"/>
    <n v="1207.02"/>
    <n v="0.03"/>
    <s v="Delivery Truck"/>
    <n v="235.4"/>
    <n v="90.97"/>
    <n v="14"/>
    <s v="Giulietta Dortch"/>
    <s v="Quebec"/>
    <s v="Quebec"/>
    <s v="Corporate"/>
    <s v="Technology"/>
    <s v="Office Machines"/>
    <n v="0.36"/>
  </r>
  <r>
    <n v="58337"/>
    <d v="2009-05-28T00:00:00"/>
    <d v="2009-05-30T00:00:00"/>
    <s v="May"/>
    <s v="2009"/>
    <n v="2"/>
    <b v="0"/>
    <s v="low"/>
    <n v="18"/>
    <n v="106.45"/>
    <n v="0.03"/>
    <s v="Regular Air"/>
    <n v="-5.08"/>
    <n v="5.85"/>
    <n v="2.27"/>
    <s v="Rick Duston"/>
    <s v="Quebec"/>
    <s v="Quebec"/>
    <s v="Corporate"/>
    <s v="Office Supplies"/>
    <s v="Pens &amp; Art Supplies"/>
    <n v="0.56000000000000005"/>
  </r>
  <r>
    <n v="58343"/>
    <d v="2009-01-09T00:00:00"/>
    <d v="2009-01-11T00:00:00"/>
    <s v="January"/>
    <s v="2009"/>
    <n v="2"/>
    <b v="0"/>
    <s v="Not Specified"/>
    <n v="39"/>
    <n v="121.87"/>
    <n v="7.0000000000000007E-2"/>
    <s v="Regular Air"/>
    <n v="11.32"/>
    <n v="3.29"/>
    <n v="1.35"/>
    <s v="Yana Sorensen"/>
    <s v="Quebec"/>
    <s v="Quebec"/>
    <s v="Corporate"/>
    <s v="Office Supplies"/>
    <s v="Rubber Bands"/>
    <n v="0.4"/>
  </r>
  <r>
    <n v="59270"/>
    <d v="2010-01-11T00:00:00"/>
    <d v="2010-01-11T00:00:00"/>
    <s v="January"/>
    <s v="2010"/>
    <n v="0"/>
    <s v="FREE DELIVERY"/>
    <s v="High"/>
    <n v="5"/>
    <n v="647.27"/>
    <n v="0.08"/>
    <s v="Delivery Truck"/>
    <n v="-404.77"/>
    <n v="122.99"/>
    <n v="70.2"/>
    <s v="Deborah Brumfield"/>
    <s v="Quebec"/>
    <s v="Quebec"/>
    <s v="Small Business"/>
    <s v="Furniture"/>
    <s v="Chairs &amp; Chairmats"/>
    <n v="0.74"/>
  </r>
  <r>
    <n v="59619"/>
    <d v="2010-02-13T00:00:00"/>
    <d v="2010-02-15T00:00:00"/>
    <s v="February"/>
    <s v="2010"/>
    <n v="2"/>
    <b v="0"/>
    <s v="Not Specified"/>
    <n v="35"/>
    <n v="225.4"/>
    <n v="0.08"/>
    <s v="Regular Air"/>
    <n v="-165.48"/>
    <n v="6.48"/>
    <n v="8.4"/>
    <s v="Maureen Gastineau"/>
    <s v="Quebec"/>
    <s v="Quebec"/>
    <s v="Consumer"/>
    <s v="Office Supplies"/>
    <s v="Paper"/>
    <n v="0.37"/>
  </r>
  <r>
    <n v="59714"/>
    <d v="2010-12-13T00:00:00"/>
    <d v="2010-12-15T00:00:00"/>
    <s v="December"/>
    <s v="2010"/>
    <n v="2"/>
    <b v="0"/>
    <s v="Critical"/>
    <n v="26"/>
    <n v="9225.65"/>
    <n v="0.03"/>
    <s v="Delivery Truck"/>
    <n v="1656.46"/>
    <n v="349.45"/>
    <n v="60"/>
    <s v="Julia Barnett"/>
    <s v="Quebec"/>
    <s v="Quebec"/>
    <s v="Corporate"/>
    <s v="Furniture"/>
    <s v="Tables"/>
    <m/>
  </r>
  <r>
    <n v="59781"/>
    <d v="2012-12-12T00:00:00"/>
    <d v="2012-12-14T00:00:00"/>
    <s v="December"/>
    <s v="2012"/>
    <n v="2"/>
    <b v="0"/>
    <s v="Not Specified"/>
    <n v="18"/>
    <n v="1837.94"/>
    <n v="0.02"/>
    <s v="Regular Air"/>
    <n v="1249.43"/>
    <n v="99.23"/>
    <n v="8.99"/>
    <s v="Julia Barnett"/>
    <s v="Quebec"/>
    <s v="Quebec"/>
    <s v="Corporate"/>
    <s v="Furniture"/>
    <s v="Office Furnishings"/>
    <n v="0.35"/>
  </r>
  <r>
    <n v="59781"/>
    <d v="2012-12-12T00:00:00"/>
    <d v="2012-12-13T00:00:00"/>
    <s v="December"/>
    <s v="2012"/>
    <n v="1"/>
    <b v="0"/>
    <s v="Not Specified"/>
    <n v="28"/>
    <n v="24391.16"/>
    <n v="0.04"/>
    <s v="Delivery Truck"/>
    <n v="-9611.91"/>
    <n v="880.98"/>
    <n v="44.55"/>
    <s v="Julia Barnett"/>
    <s v="Quebec"/>
    <s v="Quebec"/>
    <s v="Corporate"/>
    <s v="Furniture"/>
    <s v="Bookcases"/>
    <n v="0.62"/>
  </r>
  <r>
    <n v="70"/>
    <d v="2010-12-17T00:00:00"/>
    <d v="2010-12-22T00:00:00"/>
    <s v="December"/>
    <s v="2010"/>
    <n v="5"/>
    <b v="0"/>
    <s v="low"/>
    <n v="48"/>
    <n v="90.05"/>
    <n v="0.03"/>
    <s v="Regular Air"/>
    <n v="-107"/>
    <n v="1.86"/>
    <n v="2.58"/>
    <s v="Helen Wasserman"/>
    <s v="Quebec"/>
    <s v="Quebec"/>
    <s v="Home Office"/>
    <s v="Office Supplies"/>
    <s v="Rubber Bands"/>
    <n v="0.82"/>
  </r>
  <r>
    <n v="70"/>
    <d v="2010-12-17T00:00:00"/>
    <d v="2010-12-22T00:00:00"/>
    <s v="December"/>
    <s v="2010"/>
    <n v="5"/>
    <b v="0"/>
    <s v="low"/>
    <n v="46"/>
    <n v="7804.53"/>
    <n v="0.05"/>
    <s v="Regular Air"/>
    <n v="2057.17"/>
    <n v="205.99"/>
    <n v="5.99"/>
    <s v="Helen Wasserman"/>
    <s v="Quebec"/>
    <s v="Quebec"/>
    <s v="Home Office"/>
    <s v="Technology"/>
    <s v="Telephones and Communication"/>
    <n v="0.59"/>
  </r>
  <r>
    <n v="135"/>
    <d v="2011-10-20T00:00:00"/>
    <d v="2011-10-22T00:00:00"/>
    <s v="October"/>
    <s v="2011"/>
    <n v="2"/>
    <b v="0"/>
    <s v="Not Specified"/>
    <n v="25"/>
    <n v="125.85"/>
    <n v="0.09"/>
    <s v="Regular Air"/>
    <n v="-89.25"/>
    <n v="4.9800000000000004"/>
    <n v="4.62"/>
    <s v="Anne Pryor"/>
    <s v="Quebec"/>
    <s v="Quebec"/>
    <s v="Consumer"/>
    <s v="Technology"/>
    <s v="Computer Peripherals"/>
    <n v="0.64"/>
  </r>
  <r>
    <n v="193"/>
    <d v="2010-08-07T00:00:00"/>
    <d v="2010-08-09T00:00:00"/>
    <s v="August"/>
    <s v="2010"/>
    <n v="2"/>
    <b v="0"/>
    <s v="Critical"/>
    <n v="14"/>
    <n v="174.89"/>
    <n v="0.06"/>
    <s v="Regular Air"/>
    <n v="-37.04"/>
    <n v="12.44"/>
    <n v="6.27"/>
    <s v="Justin Hirsh"/>
    <s v="Quebec"/>
    <s v="Quebec"/>
    <s v="Consumer"/>
    <s v="Office Supplies"/>
    <s v="Storage &amp; Organization"/>
    <n v="0.56999999999999995"/>
  </r>
  <r>
    <n v="225"/>
    <d v="2011-05-24T00:00:00"/>
    <d v="2011-05-25T00:00:00"/>
    <s v="May"/>
    <s v="2011"/>
    <n v="1"/>
    <b v="0"/>
    <s v="Critical"/>
    <n v="24"/>
    <n v="126.58"/>
    <n v="0.06"/>
    <s v="Regular Air"/>
    <n v="18.27"/>
    <n v="5.58"/>
    <n v="0.7"/>
    <s v="Karen Ferguson"/>
    <s v="Quebec"/>
    <s v="Quebec"/>
    <s v="Home Office"/>
    <s v="Office Supplies"/>
    <s v="Pens &amp; Art Supplies"/>
    <n v="0.6"/>
  </r>
  <r>
    <n v="225"/>
    <d v="2011-05-24T00:00:00"/>
    <d v="2011-05-26T00:00:00"/>
    <s v="May"/>
    <s v="2011"/>
    <n v="2"/>
    <b v="0"/>
    <s v="Critical"/>
    <n v="1"/>
    <n v="23.7"/>
    <n v="0.05"/>
    <s v="Regular Air"/>
    <n v="-8.9700000000000006"/>
    <n v="19.84"/>
    <n v="4.0999999999999996"/>
    <s v="Karen Ferguson"/>
    <s v="Quebec"/>
    <s v="Quebec"/>
    <s v="Home Office"/>
    <s v="Office Supplies"/>
    <s v="Pens &amp; Art Supplies"/>
    <n v="0.44"/>
  </r>
  <r>
    <n v="290"/>
    <d v="2009-01-05T00:00:00"/>
    <d v="2009-01-06T00:00:00"/>
    <s v="January"/>
    <s v="2009"/>
    <n v="1"/>
    <b v="0"/>
    <s v="Not Specified"/>
    <n v="24"/>
    <n v="188.73"/>
    <n v="0.05"/>
    <s v="Regular Air"/>
    <n v="-32.479999999999997"/>
    <n v="7.64"/>
    <n v="5.83"/>
    <s v="Dorris Love"/>
    <s v="Quebec"/>
    <s v="Quebec"/>
    <s v="Home Office"/>
    <s v="Office Supplies"/>
    <s v="Paper"/>
    <n v="0.36"/>
  </r>
  <r>
    <n v="644"/>
    <d v="2012-04-30T00:00:00"/>
    <d v="2012-05-01T00:00:00"/>
    <s v="May"/>
    <s v="2012"/>
    <n v="1"/>
    <b v="0"/>
    <s v="Critical"/>
    <n v="5"/>
    <n v="1679.58"/>
    <n v="0.01"/>
    <s v="Delivery Truck"/>
    <n v="-171.92"/>
    <n v="320.98"/>
    <n v="58.95"/>
    <s v="Bill Eplett"/>
    <s v="Quebec"/>
    <s v="Quebec"/>
    <s v="Corporate"/>
    <s v="Furniture"/>
    <s v="Chairs &amp; Chairmats"/>
    <n v="0.56999999999999995"/>
  </r>
  <r>
    <n v="738"/>
    <d v="2010-03-01T00:00:00"/>
    <d v="2010-03-03T00:00:00"/>
    <s v="March"/>
    <s v="2010"/>
    <n v="2"/>
    <b v="0"/>
    <s v="Not Specified"/>
    <n v="7"/>
    <n v="560.51"/>
    <n v="0.04"/>
    <s v="Regular Air"/>
    <n v="32.6"/>
    <n v="80.98"/>
    <n v="4.5"/>
    <s v="Caroline Jumper"/>
    <s v="Quebec"/>
    <s v="Quebec"/>
    <s v="Corporate"/>
    <s v="Office Supplies"/>
    <s v="Appliances"/>
    <n v="0.59"/>
  </r>
  <r>
    <n v="738"/>
    <d v="2010-03-01T00:00:00"/>
    <d v="2010-03-02T00:00:00"/>
    <s v="March"/>
    <s v="2010"/>
    <n v="1"/>
    <b v="0"/>
    <s v="Not Specified"/>
    <n v="31"/>
    <n v="189.95"/>
    <n v="0.08"/>
    <s v="Regular Air"/>
    <n v="-56.68"/>
    <n v="6.48"/>
    <n v="5.14"/>
    <s v="Caroline Jumper"/>
    <s v="Quebec"/>
    <s v="Quebec"/>
    <s v="Corporate"/>
    <s v="Office Supplies"/>
    <s v="Paper"/>
    <n v="0.37"/>
  </r>
  <r>
    <n v="772"/>
    <d v="2010-04-16T00:00:00"/>
    <d v="2010-04-18T00:00:00"/>
    <s v="April"/>
    <s v="2010"/>
    <n v="2"/>
    <b v="0"/>
    <s v="High"/>
    <n v="35"/>
    <n v="589.24"/>
    <n v="0.08"/>
    <s v="Regular Air"/>
    <n v="-38.35"/>
    <n v="17.52"/>
    <n v="8.17"/>
    <s v="Pamela Stobb"/>
    <s v="Quebec"/>
    <s v="Quebec"/>
    <s v="Consumer"/>
    <s v="Office Supplies"/>
    <s v="Appliances"/>
    <n v="0.5"/>
  </r>
  <r>
    <n v="772"/>
    <d v="2010-04-16T00:00:00"/>
    <d v="2010-04-18T00:00:00"/>
    <s v="April"/>
    <s v="2010"/>
    <n v="2"/>
    <b v="0"/>
    <s v="High"/>
    <n v="25"/>
    <n v="233.05"/>
    <n v="0.1"/>
    <s v="Regular Air"/>
    <n v="86.93"/>
    <n v="9.9"/>
    <n v="1.39"/>
    <s v="Pamela Stobb"/>
    <s v="Quebec"/>
    <s v="Quebec"/>
    <s v="Consumer"/>
    <s v="Office Supplies"/>
    <s v="Envelopes"/>
    <n v="0.37"/>
  </r>
  <r>
    <n v="1189"/>
    <d v="2009-04-08T00:00:00"/>
    <d v="2009-04-09T00:00:00"/>
    <s v="April"/>
    <s v="2009"/>
    <n v="1"/>
    <b v="0"/>
    <s v="Critical"/>
    <n v="27"/>
    <n v="129.1"/>
    <n v="0"/>
    <s v="Regular Air"/>
    <n v="-59.82"/>
    <n v="4.42"/>
    <n v="4.99"/>
    <s v="Aaron Smayling"/>
    <s v="Quebec"/>
    <s v="Quebec"/>
    <s v="Small Business"/>
    <s v="Office Supplies"/>
    <s v="Envelopes"/>
    <n v="0.38"/>
  </r>
  <r>
    <n v="1825"/>
    <d v="2010-12-04T00:00:00"/>
    <d v="2010-12-06T00:00:00"/>
    <s v="December"/>
    <s v="2010"/>
    <n v="2"/>
    <b v="0"/>
    <s v="Medium"/>
    <n v="22"/>
    <n v="38.26"/>
    <n v="0.03"/>
    <s v="Regular Air"/>
    <n v="-2.34"/>
    <n v="1.76"/>
    <n v="0.7"/>
    <s v="Aaron Smayling"/>
    <s v="Quebec"/>
    <s v="Quebec"/>
    <s v="Small Business"/>
    <s v="Office Supplies"/>
    <s v="Pens &amp; Art Supplies"/>
    <n v="0.56000000000000005"/>
  </r>
  <r>
    <n v="2467"/>
    <d v="2011-07-15T00:00:00"/>
    <d v="2011-07-16T00:00:00"/>
    <s v="July"/>
    <s v="2011"/>
    <n v="1"/>
    <b v="0"/>
    <s v="Not Specified"/>
    <n v="30"/>
    <n v="4147.47"/>
    <n v="0.09"/>
    <s v="Delivery Truck"/>
    <n v="586.61"/>
    <n v="145.44999999999999"/>
    <n v="17.850000000000001"/>
    <s v="Caroline Jumper"/>
    <s v="Quebec"/>
    <s v="Quebec"/>
    <s v="Corporate"/>
    <s v="Technology"/>
    <s v="Office Machines"/>
    <n v="0.56000000000000005"/>
  </r>
  <r>
    <n v="3014"/>
    <d v="2012-10-29T00:00:00"/>
    <d v="2012-10-31T00:00:00"/>
    <s v="October"/>
    <s v="2012"/>
    <n v="2"/>
    <b v="0"/>
    <s v="Not Specified"/>
    <n v="13"/>
    <n v="4002.14"/>
    <n v="0.02"/>
    <s v="Regular Air"/>
    <n v="1314.39"/>
    <n v="304.99"/>
    <n v="19.989999999999998"/>
    <s v="Pamela Stobb"/>
    <s v="Quebec"/>
    <s v="Quebec"/>
    <s v="Consumer"/>
    <s v="Office Supplies"/>
    <s v="Binders and Binder Accessories"/>
    <n v="0.4"/>
  </r>
  <r>
    <n v="3073"/>
    <d v="2009-01-07T00:00:00"/>
    <d v="2009-01-08T00:00:00"/>
    <s v="January"/>
    <s v="2009"/>
    <n v="1"/>
    <b v="0"/>
    <s v="Medium"/>
    <n v="3"/>
    <n v="10.58"/>
    <n v="0.05"/>
    <s v="Regular Air"/>
    <n v="-11.58"/>
    <n v="1.98"/>
    <n v="4.7699999999999996"/>
    <s v="Jasper Cacioppo"/>
    <s v="Quebec"/>
    <s v="Quebec"/>
    <s v="Home Office"/>
    <s v="Office Supplies"/>
    <s v="Binders and Binder Accessories"/>
    <n v="0.4"/>
  </r>
  <r>
    <n v="3073"/>
    <d v="2009-01-07T00:00:00"/>
    <d v="2009-01-08T00:00:00"/>
    <s v="January"/>
    <s v="2009"/>
    <n v="1"/>
    <b v="0"/>
    <s v="Medium"/>
    <n v="3"/>
    <n v="2119.67"/>
    <n v="7.0000000000000007E-2"/>
    <s v="Express Air"/>
    <n v="-2314.7399999999998"/>
    <n v="699.99"/>
    <n v="24.49"/>
    <s v="Jasper Cacioppo"/>
    <s v="Quebec"/>
    <s v="Quebec"/>
    <s v="Home Office"/>
    <s v="Technology"/>
    <s v="Copiers and Fax"/>
    <n v="0.41"/>
  </r>
  <r>
    <n v="3073"/>
    <d v="2009-01-07T00:00:00"/>
    <d v="2009-01-08T00:00:00"/>
    <s v="January"/>
    <s v="2009"/>
    <n v="1"/>
    <b v="0"/>
    <s v="Medium"/>
    <n v="7"/>
    <n v="45923.76"/>
    <n v="7.0000000000000007E-2"/>
    <s v="Regular Air"/>
    <n v="102.61"/>
    <n v="6783.02"/>
    <n v="24.49"/>
    <s v="Jasper Cacioppo"/>
    <s v="Quebec"/>
    <s v="Quebec"/>
    <s v="Home Office"/>
    <s v="Technology"/>
    <s v="Office Machines"/>
    <n v="0.39"/>
  </r>
  <r>
    <n v="3168"/>
    <d v="2012-01-29T00:00:00"/>
    <d v="2012-02-03T00:00:00"/>
    <s v="February"/>
    <s v="2012"/>
    <n v="5"/>
    <b v="0"/>
    <s v="low"/>
    <n v="14"/>
    <n v="80.599999999999994"/>
    <n v="0.04"/>
    <s v="Regular Air"/>
    <n v="-4.2"/>
    <n v="5.28"/>
    <n v="3.96"/>
    <s v="Jasper Cacioppo"/>
    <s v="Quebec"/>
    <s v="Quebec"/>
    <s v="Home Office"/>
    <s v="Furniture"/>
    <s v="Office Furnishings"/>
    <n v="0.54"/>
  </r>
  <r>
    <n v="3205"/>
    <d v="2012-04-10T00:00:00"/>
    <d v="2012-04-10T00:00:00"/>
    <s v="April"/>
    <s v="2012"/>
    <n v="0"/>
    <s v="FREE DELIVERY"/>
    <s v="low"/>
    <n v="8"/>
    <n v="136.61000000000001"/>
    <n v="0.01"/>
    <s v="Regular Air"/>
    <n v="80.430000000000007"/>
    <n v="15.68"/>
    <n v="3.73"/>
    <s v="Alan Haines"/>
    <s v="Quebec"/>
    <s v="Quebec"/>
    <s v="Consumer"/>
    <s v="Furniture"/>
    <s v="Office Furnishings"/>
    <n v="0.46"/>
  </r>
  <r>
    <n v="3205"/>
    <d v="2012-04-10T00:00:00"/>
    <d v="2012-04-14T00:00:00"/>
    <s v="April"/>
    <s v="2012"/>
    <n v="4"/>
    <b v="0"/>
    <s v="low"/>
    <n v="42"/>
    <n v="2907.63"/>
    <n v="0.04"/>
    <s v="Express Air"/>
    <n v="54.6"/>
    <n v="71.37"/>
    <n v="69"/>
    <s v="Alan Haines"/>
    <s v="Quebec"/>
    <s v="Quebec"/>
    <s v="Consumer"/>
    <s v="Furniture"/>
    <s v="Tables"/>
    <n v="0.68"/>
  </r>
  <r>
    <n v="3559"/>
    <d v="2012-10-23T00:00:00"/>
    <d v="2012-10-24T00:00:00"/>
    <s v="October"/>
    <s v="2012"/>
    <n v="1"/>
    <b v="0"/>
    <s v="Medium"/>
    <n v="34"/>
    <n v="136.66999999999999"/>
    <n v="7.0000000000000007E-2"/>
    <s v="Express Air"/>
    <n v="-117.92"/>
    <n v="3.81"/>
    <n v="5.44"/>
    <s v="Logan Haushalter"/>
    <s v="Quebec"/>
    <s v="Quebec"/>
    <s v="Corporate"/>
    <s v="Office Supplies"/>
    <s v="Binders and Binder Accessories"/>
    <n v="0.36"/>
  </r>
  <r>
    <n v="3586"/>
    <d v="2010-12-04T00:00:00"/>
    <d v="2010-12-05T00:00:00"/>
    <s v="December"/>
    <s v="2010"/>
    <n v="1"/>
    <b v="0"/>
    <s v="High"/>
    <n v="32"/>
    <n v="383.57"/>
    <n v="0.06"/>
    <s v="Regular Air"/>
    <n v="70.510000000000005"/>
    <n v="12.58"/>
    <n v="5.16"/>
    <s v="Lena Cacioppo"/>
    <s v="Quebec"/>
    <s v="Quebec"/>
    <s v="Home Office"/>
    <s v="Furniture"/>
    <s v="Office Furnishings"/>
    <n v="0.43"/>
  </r>
  <r>
    <n v="3586"/>
    <d v="2010-12-04T00:00:00"/>
    <d v="2010-12-06T00:00:00"/>
    <s v="December"/>
    <s v="2010"/>
    <n v="2"/>
    <b v="0"/>
    <s v="High"/>
    <n v="31"/>
    <n v="461.1"/>
    <n v="0.05"/>
    <s v="Regular Air"/>
    <n v="116.96"/>
    <n v="14.34"/>
    <n v="5"/>
    <s v="Lena Cacioppo"/>
    <s v="Quebec"/>
    <s v="Quebec"/>
    <s v="Home Office"/>
    <s v="Furniture"/>
    <s v="Office Furnishings"/>
    <n v="0.49"/>
  </r>
  <r>
    <n v="3750"/>
    <d v="2011-04-29T00:00:00"/>
    <d v="2011-05-01T00:00:00"/>
    <s v="May"/>
    <s v="2011"/>
    <n v="2"/>
    <b v="0"/>
    <s v="Medium"/>
    <n v="12"/>
    <n v="76.16"/>
    <n v="0.04"/>
    <s v="Regular Air"/>
    <n v="-24.03"/>
    <n v="5.98"/>
    <n v="5.2"/>
    <s v="Aaron Smayling"/>
    <s v="Quebec"/>
    <s v="Quebec"/>
    <s v="Small Business"/>
    <s v="Office Supplies"/>
    <s v="Paper"/>
    <n v="0.36"/>
  </r>
  <r>
    <n v="3778"/>
    <d v="2010-05-25T00:00:00"/>
    <d v="2010-05-27T00:00:00"/>
    <s v="May"/>
    <s v="2010"/>
    <n v="2"/>
    <b v="0"/>
    <s v="Critical"/>
    <n v="34"/>
    <n v="268.08999999999997"/>
    <n v="7.0000000000000007E-2"/>
    <s v="Regular Air"/>
    <n v="-63.76"/>
    <n v="8.32"/>
    <n v="2.38"/>
    <s v="Deirdre Greer"/>
    <s v="Quebec"/>
    <s v="Quebec"/>
    <s v="Home Office"/>
    <s v="Technology"/>
    <s v="Computer Peripherals"/>
    <n v="0.74"/>
  </r>
  <r>
    <n v="3778"/>
    <d v="2010-05-25T00:00:00"/>
    <d v="2010-05-26T00:00:00"/>
    <s v="May"/>
    <s v="2010"/>
    <n v="1"/>
    <b v="0"/>
    <s v="Critical"/>
    <n v="12"/>
    <n v="557.03"/>
    <n v="0.04"/>
    <s v="Regular Air"/>
    <n v="8.9499999999999993"/>
    <n v="45.19"/>
    <n v="1.99"/>
    <s v="Deirdre Greer"/>
    <s v="Quebec"/>
    <s v="Quebec"/>
    <s v="Home Office"/>
    <s v="Technology"/>
    <s v="Computer Peripherals"/>
    <n v="0.55000000000000004"/>
  </r>
  <r>
    <n v="3778"/>
    <d v="2010-05-25T00:00:00"/>
    <d v="2010-05-26T00:00:00"/>
    <s v="May"/>
    <s v="2010"/>
    <n v="1"/>
    <b v="0"/>
    <s v="Critical"/>
    <n v="3"/>
    <n v="26.53"/>
    <n v="0.05"/>
    <s v="Regular Air"/>
    <n v="-15"/>
    <n v="6.68"/>
    <n v="6.92"/>
    <s v="Deirdre Greer"/>
    <s v="Quebec"/>
    <s v="Quebec"/>
    <s v="Home Office"/>
    <s v="Office Supplies"/>
    <s v="Paper"/>
    <n v="0.37"/>
  </r>
  <r>
    <n v="3778"/>
    <d v="2010-05-25T00:00:00"/>
    <d v="2010-05-26T00:00:00"/>
    <s v="May"/>
    <s v="2010"/>
    <n v="1"/>
    <b v="0"/>
    <s v="Critical"/>
    <n v="34"/>
    <n v="5133.9234999999999"/>
    <n v="0.02"/>
    <s v="Regular Air"/>
    <n v="1313.95"/>
    <n v="175.99"/>
    <n v="4.99"/>
    <s v="Deirdre Greer"/>
    <s v="Quebec"/>
    <s v="Quebec"/>
    <s v="Home Office"/>
    <s v="Technology"/>
    <s v="Telephones and Communication"/>
    <n v="0.59"/>
  </r>
  <r>
    <n v="3841"/>
    <d v="2009-10-04T00:00:00"/>
    <d v="2009-10-06T00:00:00"/>
    <s v="October"/>
    <s v="2009"/>
    <n v="2"/>
    <b v="0"/>
    <s v="Not Specified"/>
    <n v="19"/>
    <n v="1184.45"/>
    <n v="0.02"/>
    <s v="Regular Air"/>
    <n v="-552.1"/>
    <n v="60.98"/>
    <n v="49"/>
    <s v="John Stevenson"/>
    <s v="Quebec"/>
    <s v="Quebec"/>
    <s v="Small Business"/>
    <s v="Office Supplies"/>
    <s v="Appliances"/>
    <n v="0.59"/>
  </r>
  <r>
    <n v="3841"/>
    <d v="2009-10-04T00:00:00"/>
    <d v="2009-10-06T00:00:00"/>
    <s v="October"/>
    <s v="2009"/>
    <n v="2"/>
    <b v="0"/>
    <s v="Not Specified"/>
    <n v="20"/>
    <n v="25409.63"/>
    <n v="0.02"/>
    <s v="Regular Air"/>
    <n v="11535.28"/>
    <n v="1270.99"/>
    <n v="19.989999999999998"/>
    <s v="John Stevenson"/>
    <s v="Quebec"/>
    <s v="Quebec"/>
    <s v="Small Business"/>
    <s v="Office Supplies"/>
    <s v="Binders and Binder Accessories"/>
    <n v="0.35"/>
  </r>
  <r>
    <n v="3841"/>
    <d v="2009-10-04T00:00:00"/>
    <d v="2009-10-06T00:00:00"/>
    <s v="October"/>
    <s v="2009"/>
    <n v="2"/>
    <b v="0"/>
    <s v="Not Specified"/>
    <n v="43"/>
    <n v="7308.2830000000004"/>
    <n v="0.05"/>
    <s v="Express Air"/>
    <n v="1680.23"/>
    <n v="205.99"/>
    <n v="8.99"/>
    <s v="John Stevenson"/>
    <s v="Quebec"/>
    <s v="Quebec"/>
    <s v="Small Business"/>
    <s v="Technology"/>
    <s v="Telephones and Communication"/>
    <n v="0.6"/>
  </r>
  <r>
    <n v="4004"/>
    <d v="2010-05-06T00:00:00"/>
    <d v="2010-05-09T00:00:00"/>
    <s v="May"/>
    <s v="2010"/>
    <n v="3"/>
    <b v="0"/>
    <s v="Medium"/>
    <n v="14"/>
    <n v="63.52"/>
    <n v="0.1"/>
    <s v="Regular Air"/>
    <n v="8.66"/>
    <n v="4.84"/>
    <n v="0.71"/>
    <s v="Sheri Gordon"/>
    <s v="Quebec"/>
    <s v="Quebec"/>
    <s v="Corporate"/>
    <s v="Office Supplies"/>
    <s v="Pens &amp; Art Supplies"/>
    <n v="0.52"/>
  </r>
  <r>
    <n v="4004"/>
    <d v="2010-05-06T00:00:00"/>
    <d v="2010-05-07T00:00:00"/>
    <s v="May"/>
    <s v="2010"/>
    <n v="1"/>
    <b v="0"/>
    <s v="Medium"/>
    <n v="44"/>
    <n v="1512.25"/>
    <n v="0.05"/>
    <s v="Regular Air"/>
    <n v="195.48"/>
    <n v="34.58"/>
    <n v="8.99"/>
    <s v="Sheri Gordon"/>
    <s v="Quebec"/>
    <s v="Quebec"/>
    <s v="Corporate"/>
    <s v="Office Supplies"/>
    <s v="Pens &amp; Art Supplies"/>
    <n v="0.56000000000000005"/>
  </r>
  <r>
    <n v="4096"/>
    <d v="2012-07-02T00:00:00"/>
    <d v="2012-07-03T00:00:00"/>
    <s v="July"/>
    <s v="2012"/>
    <n v="1"/>
    <b v="0"/>
    <s v="Not Specified"/>
    <n v="21"/>
    <n v="128.28"/>
    <n v="0.04"/>
    <s v="Regular Air"/>
    <n v="53.58"/>
    <n v="6.3"/>
    <n v="0.5"/>
    <s v="Bill Eplett"/>
    <s v="Quebec"/>
    <s v="Quebec"/>
    <s v="Corporate"/>
    <s v="Office Supplies"/>
    <s v="Labels"/>
    <n v="0.39"/>
  </r>
  <r>
    <n v="4769"/>
    <d v="2011-04-13T00:00:00"/>
    <d v="2011-04-14T00:00:00"/>
    <s v="April"/>
    <s v="2011"/>
    <n v="1"/>
    <b v="0"/>
    <s v="Not Specified"/>
    <n v="41"/>
    <n v="117.4"/>
    <n v="0.01"/>
    <s v="Regular Air"/>
    <n v="48.63"/>
    <n v="2.88"/>
    <n v="0.5"/>
    <s v="Ben Wallace"/>
    <s v="Quebec"/>
    <s v="Quebec"/>
    <s v="Home Office"/>
    <s v="Office Supplies"/>
    <s v="Labels"/>
    <n v="0.36"/>
  </r>
  <r>
    <n v="4800"/>
    <d v="2012-01-05T00:00:00"/>
    <d v="2012-01-12T00:00:00"/>
    <s v="January"/>
    <s v="2012"/>
    <n v="7"/>
    <b v="0"/>
    <s v="low"/>
    <n v="4"/>
    <n v="41.94"/>
    <n v="0.05"/>
    <s v="Regular Air"/>
    <n v="-26.17"/>
    <n v="8.0399999999999991"/>
    <n v="8.94"/>
    <s v="Max Engle"/>
    <s v="Quebec"/>
    <s v="Quebec"/>
    <s v="Corporate"/>
    <s v="Office Supplies"/>
    <s v="Binders and Binder Accessories"/>
    <n v="0.4"/>
  </r>
  <r>
    <n v="4800"/>
    <d v="2012-01-05T00:00:00"/>
    <d v="2012-01-12T00:00:00"/>
    <s v="January"/>
    <s v="2012"/>
    <n v="7"/>
    <b v="0"/>
    <s v="low"/>
    <n v="17"/>
    <n v="89.25"/>
    <n v="0.01"/>
    <s v="Regular Air"/>
    <n v="40.880000000000003"/>
    <n v="4.91"/>
    <n v="0.5"/>
    <s v="Max Engle"/>
    <s v="Quebec"/>
    <s v="Quebec"/>
    <s v="Corporate"/>
    <s v="Office Supplies"/>
    <s v="Labels"/>
    <n v="0.36"/>
  </r>
  <r>
    <n v="4800"/>
    <d v="2012-01-05T00:00:00"/>
    <d v="2012-01-10T00:00:00"/>
    <s v="January"/>
    <s v="2012"/>
    <n v="5"/>
    <b v="0"/>
    <s v="low"/>
    <n v="7"/>
    <n v="79.81"/>
    <n v="7.0000000000000007E-2"/>
    <s v="Regular Air"/>
    <n v="-4.28"/>
    <n v="11.55"/>
    <n v="2.36"/>
    <s v="Max Engle"/>
    <s v="Quebec"/>
    <s v="Quebec"/>
    <s v="Corporate"/>
    <s v="Office Supplies"/>
    <s v="Pens &amp; Art Supplies"/>
    <n v="0.55000000000000004"/>
  </r>
  <r>
    <n v="5543"/>
    <d v="2010-09-24T00:00:00"/>
    <d v="2010-09-26T00:00:00"/>
    <s v="September"/>
    <s v="2010"/>
    <n v="2"/>
    <b v="0"/>
    <s v="Medium"/>
    <n v="15"/>
    <n v="703.54"/>
    <n v="0.04"/>
    <s v="Regular Air"/>
    <n v="138.46"/>
    <n v="48.58"/>
    <n v="3.99"/>
    <s v="Fred Chung"/>
    <s v="Quebec"/>
    <s v="Quebec"/>
    <s v="Corporate"/>
    <s v="Office Supplies"/>
    <s v="Appliances"/>
    <n v="0.56000000000000005"/>
  </r>
  <r>
    <n v="5543"/>
    <d v="2010-09-24T00:00:00"/>
    <d v="2010-09-27T00:00:00"/>
    <s v="September"/>
    <s v="2010"/>
    <n v="3"/>
    <b v="0"/>
    <s v="Medium"/>
    <n v="6"/>
    <n v="65.930000000000007"/>
    <n v="0.04"/>
    <s v="Regular Air"/>
    <n v="11.06"/>
    <n v="10.31"/>
    <n v="1.79"/>
    <s v="Fred Chung"/>
    <s v="Quebec"/>
    <s v="Quebec"/>
    <s v="Corporate"/>
    <s v="Office Supplies"/>
    <s v="Paper"/>
    <n v="0.38"/>
  </r>
  <r>
    <n v="5543"/>
    <d v="2010-09-24T00:00:00"/>
    <d v="2010-09-26T00:00:00"/>
    <s v="September"/>
    <s v="2010"/>
    <n v="2"/>
    <b v="0"/>
    <s v="Medium"/>
    <n v="27"/>
    <n v="67.3"/>
    <n v="0.02"/>
    <s v="Regular Air"/>
    <n v="-115.38"/>
    <n v="2.1800000000000002"/>
    <n v="5"/>
    <s v="Fred Chung"/>
    <s v="Quebec"/>
    <s v="Quebec"/>
    <s v="Corporate"/>
    <s v="Office Supplies"/>
    <s v="Scissors, Rulers and Trimmers"/>
    <n v="0.81"/>
  </r>
  <r>
    <n v="5636"/>
    <d v="2011-02-15T00:00:00"/>
    <d v="2011-02-17T00:00:00"/>
    <s v="February"/>
    <s v="2011"/>
    <n v="2"/>
    <b v="0"/>
    <s v="Medium"/>
    <n v="23"/>
    <n v="138.16999999999999"/>
    <n v="0"/>
    <s v="Regular Air"/>
    <n v="-1.0900000000000001"/>
    <n v="5.85"/>
    <n v="2.27"/>
    <s v="Dennis Kane"/>
    <s v="Quebec"/>
    <s v="Quebec"/>
    <s v="Small Business"/>
    <s v="Office Supplies"/>
    <s v="Pens &amp; Art Supplies"/>
    <n v="0.56000000000000005"/>
  </r>
  <r>
    <n v="6050"/>
    <d v="2010-03-28T00:00:00"/>
    <d v="2010-04-04T00:00:00"/>
    <s v="April"/>
    <s v="2010"/>
    <n v="7"/>
    <b v="0"/>
    <s v="low"/>
    <n v="3"/>
    <n v="261.94"/>
    <n v="0.06"/>
    <s v="Delivery Truck"/>
    <n v="-219.78"/>
    <n v="80.97"/>
    <n v="33.6"/>
    <s v="Phillip Flathmann"/>
    <s v="Quebec"/>
    <s v="Quebec"/>
    <s v="Small Business"/>
    <s v="Technology"/>
    <s v="Office Machines"/>
    <n v="0.37"/>
  </r>
  <r>
    <n v="6050"/>
    <d v="2010-03-28T00:00:00"/>
    <d v="2010-04-02T00:00:00"/>
    <s v="April"/>
    <s v="2010"/>
    <n v="5"/>
    <b v="0"/>
    <s v="low"/>
    <n v="47"/>
    <n v="9574.82"/>
    <n v="0.08"/>
    <s v="Regular Air"/>
    <n v="-505.98"/>
    <n v="209.37"/>
    <n v="69"/>
    <s v="Phillip Flathmann"/>
    <s v="Quebec"/>
    <s v="Quebec"/>
    <s v="Small Business"/>
    <s v="Furniture"/>
    <s v="Tables"/>
    <n v="0.79"/>
  </r>
  <r>
    <n v="6148"/>
    <d v="2011-12-24T00:00:00"/>
    <d v="2011-12-25T00:00:00"/>
    <s v="December"/>
    <s v="2011"/>
    <n v="1"/>
    <b v="0"/>
    <s v="Medium"/>
    <n v="50"/>
    <n v="510.56"/>
    <n v="0.05"/>
    <s v="Regular Air"/>
    <n v="-29.4"/>
    <n v="10.64"/>
    <n v="5.16"/>
    <s v="Mathew Reese"/>
    <s v="Quebec"/>
    <s v="Quebec"/>
    <s v="Small Business"/>
    <s v="Furniture"/>
    <s v="Office Furnishings"/>
    <n v="0.56999999999999995"/>
  </r>
  <r>
    <n v="6148"/>
    <d v="2011-12-24T00:00:00"/>
    <d v="2011-12-25T00:00:00"/>
    <s v="December"/>
    <s v="2011"/>
    <n v="1"/>
    <b v="0"/>
    <s v="Medium"/>
    <n v="18"/>
    <n v="389.52"/>
    <n v="0.05"/>
    <s v="Express Air"/>
    <n v="116.37"/>
    <n v="20.28"/>
    <n v="6.68"/>
    <s v="Mathew Reese"/>
    <s v="Quebec"/>
    <s v="Quebec"/>
    <s v="Small Business"/>
    <s v="Furniture"/>
    <s v="Office Furnishings"/>
    <n v="0.53"/>
  </r>
  <r>
    <n v="6727"/>
    <d v="2009-08-29T00:00:00"/>
    <d v="2009-08-29T00:00:00"/>
    <s v="August"/>
    <s v="2009"/>
    <n v="0"/>
    <s v="FREE DELIVERY"/>
    <s v="low"/>
    <n v="12"/>
    <n v="33.43"/>
    <n v="0.06"/>
    <s v="Regular Air"/>
    <n v="8.4700000000000006"/>
    <n v="2.89"/>
    <n v="0.5"/>
    <s v="Stuart Van"/>
    <s v="Quebec"/>
    <s v="Quebec"/>
    <s v="Consumer"/>
    <s v="Office Supplies"/>
    <s v="Labels"/>
    <n v="0.38"/>
  </r>
  <r>
    <n v="7079"/>
    <d v="2010-02-08T00:00:00"/>
    <d v="2010-02-09T00:00:00"/>
    <s v="February"/>
    <s v="2010"/>
    <n v="1"/>
    <b v="0"/>
    <s v="Medium"/>
    <n v="44"/>
    <n v="12296.49"/>
    <n v="0.01"/>
    <s v="Delivery Truck"/>
    <n v="-416.7"/>
    <n v="280.98"/>
    <n v="57"/>
    <s v="Brenda Bowman"/>
    <s v="Quebec"/>
    <s v="Quebec"/>
    <s v="Small Business"/>
    <s v="Furniture"/>
    <s v="Chairs &amp; Chairmats"/>
    <n v="0.78"/>
  </r>
  <r>
    <n v="7079"/>
    <d v="2010-02-08T00:00:00"/>
    <d v="2010-02-10T00:00:00"/>
    <s v="February"/>
    <s v="2010"/>
    <n v="2"/>
    <b v="0"/>
    <s v="Medium"/>
    <n v="18"/>
    <n v="128.13"/>
    <n v="0.03"/>
    <s v="Regular Air"/>
    <n v="-34.909999999999997"/>
    <n v="6.48"/>
    <n v="5.94"/>
    <s v="Brenda Bowman"/>
    <s v="Quebec"/>
    <s v="Quebec"/>
    <s v="Small Business"/>
    <s v="Office Supplies"/>
    <s v="Paper"/>
    <n v="0.37"/>
  </r>
  <r>
    <n v="7301"/>
    <d v="2010-12-28T00:00:00"/>
    <d v="2011-01-14T00:00:00"/>
    <s v="January"/>
    <s v="2011"/>
    <n v="17"/>
    <b v="0"/>
    <s v="low"/>
    <n v="17"/>
    <n v="959.08900000000006"/>
    <n v="0.06"/>
    <s v="Regular Air"/>
    <n v="124.99"/>
    <n v="65.989999999999995"/>
    <n v="2.5"/>
    <s v="Logan Haushalter"/>
    <s v="Quebec"/>
    <s v="Quebec"/>
    <s v="Corporate"/>
    <s v="Technology"/>
    <s v="Telephones and Communication"/>
    <n v="0.55000000000000004"/>
  </r>
  <r>
    <n v="7623"/>
    <d v="2009-10-28T00:00:00"/>
    <d v="2009-10-30T00:00:00"/>
    <s v="October"/>
    <s v="2009"/>
    <n v="2"/>
    <b v="0"/>
    <s v="Critical"/>
    <n v="18"/>
    <n v="5459.32"/>
    <n v="0.03"/>
    <s v="Regular Air"/>
    <n v="1603.12"/>
    <n v="300.64999999999998"/>
    <n v="24.49"/>
    <s v="Sheri Gordon"/>
    <s v="Quebec"/>
    <s v="Quebec"/>
    <s v="Corporate"/>
    <s v="Office Supplies"/>
    <s v="Appliances"/>
    <n v="0.52"/>
  </r>
  <r>
    <n v="7623"/>
    <d v="2009-10-28T00:00:00"/>
    <d v="2009-10-30T00:00:00"/>
    <s v="October"/>
    <s v="2009"/>
    <n v="2"/>
    <b v="0"/>
    <s v="Critical"/>
    <n v="37"/>
    <n v="1793.42"/>
    <n v="0.06"/>
    <s v="Regular Air"/>
    <n v="21.5"/>
    <n v="49.99"/>
    <n v="19.989999999999998"/>
    <s v="Sheri Gordon"/>
    <s v="Quebec"/>
    <s v="Quebec"/>
    <s v="Corporate"/>
    <s v="Technology"/>
    <s v="Computer Peripherals"/>
    <n v="0.45"/>
  </r>
  <r>
    <n v="7623"/>
    <d v="2009-10-28T00:00:00"/>
    <d v="2009-10-29T00:00:00"/>
    <s v="October"/>
    <s v="2009"/>
    <n v="1"/>
    <b v="0"/>
    <s v="Critical"/>
    <n v="32"/>
    <n v="3080.07"/>
    <n v="0.1"/>
    <s v="Regular Air"/>
    <n v="1480.15"/>
    <n v="104.85"/>
    <n v="4.6500000000000004"/>
    <s v="Sheri Gordon"/>
    <s v="Quebec"/>
    <s v="Quebec"/>
    <s v="Corporate"/>
    <s v="Office Supplies"/>
    <s v="Paper"/>
    <n v="0.37"/>
  </r>
  <r>
    <n v="8000"/>
    <d v="2010-09-19T00:00:00"/>
    <d v="2010-09-21T00:00:00"/>
    <s v="September"/>
    <s v="2010"/>
    <n v="2"/>
    <b v="0"/>
    <s v="low"/>
    <n v="10"/>
    <n v="149.25"/>
    <n v="0.08"/>
    <s v="Regular Air"/>
    <n v="-26.81"/>
    <n v="15.01"/>
    <n v="8.4"/>
    <s v="John Stevenson"/>
    <s v="Quebec"/>
    <s v="Quebec"/>
    <s v="Small Business"/>
    <s v="Office Supplies"/>
    <s v="Binders and Binder Accessories"/>
    <n v="0.39"/>
  </r>
  <r>
    <n v="8000"/>
    <d v="2010-09-19T00:00:00"/>
    <d v="2010-09-21T00:00:00"/>
    <s v="September"/>
    <s v="2010"/>
    <n v="2"/>
    <b v="0"/>
    <s v="low"/>
    <n v="1"/>
    <n v="10.14"/>
    <n v="0.04"/>
    <s v="Regular Air"/>
    <n v="-7.61"/>
    <n v="4.82"/>
    <n v="5.24"/>
    <s v="John Stevenson"/>
    <s v="Quebec"/>
    <s v="Quebec"/>
    <s v="Small Business"/>
    <s v="Office Supplies"/>
    <s v="Binders and Binder Accessories"/>
    <n v="0.39"/>
  </r>
  <r>
    <n v="8039"/>
    <d v="2012-08-23T00:00:00"/>
    <d v="2012-08-24T00:00:00"/>
    <s v="August"/>
    <s v="2012"/>
    <n v="1"/>
    <b v="0"/>
    <s v="Medium"/>
    <n v="37"/>
    <n v="1199.7"/>
    <n v="0.01"/>
    <s v="Regular Air"/>
    <n v="3.22"/>
    <n v="30.98"/>
    <n v="19.510000000000002"/>
    <s v="Phillip Flathmann"/>
    <s v="Quebec"/>
    <s v="Quebec"/>
    <s v="Small Business"/>
    <s v="Office Supplies"/>
    <s v="Envelopes"/>
    <n v="0.36"/>
  </r>
  <r>
    <n v="8162"/>
    <d v="2009-10-07T00:00:00"/>
    <d v="2009-10-08T00:00:00"/>
    <s v="October"/>
    <s v="2009"/>
    <n v="1"/>
    <b v="0"/>
    <s v="Medium"/>
    <n v="25"/>
    <n v="670.39"/>
    <n v="0.03"/>
    <s v="Regular Air"/>
    <n v="-82.26"/>
    <n v="27.48"/>
    <n v="4"/>
    <s v="Mathew Reese"/>
    <s v="Quebec"/>
    <s v="Quebec"/>
    <s v="Small Business"/>
    <s v="Technology"/>
    <s v="Computer Peripherals"/>
    <n v="0.75"/>
  </r>
  <r>
    <n v="8162"/>
    <d v="2009-10-07T00:00:00"/>
    <d v="2009-10-08T00:00:00"/>
    <s v="October"/>
    <s v="2009"/>
    <n v="1"/>
    <b v="0"/>
    <s v="Medium"/>
    <n v="32"/>
    <n v="5618.4"/>
    <n v="0.1"/>
    <s v="Regular Air"/>
    <n v="1314.12"/>
    <n v="179.99"/>
    <n v="19.989999999999998"/>
    <s v="Mathew Reese"/>
    <s v="Quebec"/>
    <s v="Quebec"/>
    <s v="Small Business"/>
    <s v="Technology"/>
    <s v="Computer Peripherals"/>
    <n v="0.48"/>
  </r>
  <r>
    <n v="8162"/>
    <d v="2009-10-07T00:00:00"/>
    <d v="2009-10-09T00:00:00"/>
    <s v="October"/>
    <s v="2009"/>
    <n v="2"/>
    <b v="0"/>
    <s v="Medium"/>
    <n v="42"/>
    <n v="5450.6"/>
    <n v="0.1"/>
    <s v="Regular Air"/>
    <n v="10.86"/>
    <n v="140.85"/>
    <n v="19.989999999999998"/>
    <s v="Mathew Reese"/>
    <s v="Quebec"/>
    <s v="Quebec"/>
    <s v="Small Business"/>
    <s v="Office Supplies"/>
    <s v="Storage &amp; Organization"/>
    <n v="0.73"/>
  </r>
  <r>
    <n v="8870"/>
    <d v="2010-03-05T00:00:00"/>
    <d v="2010-03-06T00:00:00"/>
    <s v="March"/>
    <s v="2010"/>
    <n v="1"/>
    <b v="0"/>
    <s v="Not Specified"/>
    <n v="15"/>
    <n v="441.58"/>
    <n v="7.0000000000000007E-2"/>
    <s v="Regular Air"/>
    <n v="117.39"/>
    <n v="30.98"/>
    <n v="5.09"/>
    <s v="Mathew Reese"/>
    <s v="Quebec"/>
    <s v="Quebec"/>
    <s v="Small Business"/>
    <s v="Office Supplies"/>
    <s v="Paper"/>
    <n v="0.4"/>
  </r>
  <r>
    <n v="9253"/>
    <d v="2012-01-30T00:00:00"/>
    <d v="2012-02-01T00:00:00"/>
    <s v="February"/>
    <s v="2012"/>
    <n v="2"/>
    <b v="0"/>
    <s v="Critical"/>
    <n v="36"/>
    <n v="1644.22"/>
    <n v="0.05"/>
    <s v="Regular Air"/>
    <n v="563.09"/>
    <n v="46.94"/>
    <n v="6.77"/>
    <s v="Daniel Lacy"/>
    <s v="Quebec"/>
    <s v="Quebec"/>
    <s v="Small Business"/>
    <s v="Furniture"/>
    <s v="Office Furnishings"/>
    <n v="0.44"/>
  </r>
  <r>
    <n v="10722"/>
    <d v="2011-01-19T00:00:00"/>
    <d v="2011-01-21T00:00:00"/>
    <s v="January"/>
    <s v="2011"/>
    <n v="2"/>
    <b v="0"/>
    <s v="Not Specified"/>
    <n v="8"/>
    <n v="40.26"/>
    <n v="0.01"/>
    <s v="Regular Air"/>
    <n v="-27.44"/>
    <n v="4.28"/>
    <n v="5.68"/>
    <s v="Dorris Love"/>
    <s v="Quebec"/>
    <s v="Quebec"/>
    <s v="Home Office"/>
    <s v="Office Supplies"/>
    <s v="Paper"/>
    <n v="0.4"/>
  </r>
  <r>
    <n v="11527"/>
    <d v="2009-07-02T00:00:00"/>
    <d v="2009-07-04T00:00:00"/>
    <s v="July"/>
    <s v="2009"/>
    <n v="2"/>
    <b v="0"/>
    <s v="Medium"/>
    <n v="45"/>
    <n v="4629.67"/>
    <n v="0.04"/>
    <s v="Regular Air"/>
    <n v="2860.71"/>
    <n v="99.23"/>
    <n v="8.99"/>
    <s v="Ben Wallace"/>
    <s v="Quebec"/>
    <s v="Quebec"/>
    <s v="Home Office"/>
    <s v="Furniture"/>
    <s v="Office Furnishings"/>
    <n v="0.35"/>
  </r>
  <r>
    <n v="11683"/>
    <d v="2012-02-07T00:00:00"/>
    <d v="2012-02-07T00:00:00"/>
    <s v="February"/>
    <s v="2012"/>
    <n v="0"/>
    <s v="FREE DELIVERY"/>
    <s v="Not Specified"/>
    <n v="28"/>
    <n v="1650.4110000000001"/>
    <n v="0.03"/>
    <s v="Regular Air"/>
    <n v="335.08"/>
    <n v="65.989999999999995"/>
    <n v="5.99"/>
    <s v="Fred Chung"/>
    <s v="Quebec"/>
    <s v="Quebec"/>
    <s v="Corporate"/>
    <s v="Technology"/>
    <s v="Telephones and Communication"/>
    <n v="0.57999999999999996"/>
  </r>
  <r>
    <n v="12448"/>
    <d v="2011-11-08T00:00:00"/>
    <d v="2011-11-11T00:00:00"/>
    <s v="November"/>
    <s v="2011"/>
    <n v="3"/>
    <b v="0"/>
    <s v="Critical"/>
    <n v="33"/>
    <n v="240.27"/>
    <n v="7.0000000000000007E-2"/>
    <s v="Regular Air"/>
    <n v="-269.8"/>
    <n v="7.38"/>
    <n v="11.51"/>
    <s v="Dennis Kane"/>
    <s v="Quebec"/>
    <s v="Quebec"/>
    <s v="Small Business"/>
    <s v="Office Supplies"/>
    <s v="Binders and Binder Accessories"/>
    <n v="0.36"/>
  </r>
  <r>
    <n v="12448"/>
    <d v="2011-11-08T00:00:00"/>
    <d v="2011-11-09T00:00:00"/>
    <s v="November"/>
    <s v="2011"/>
    <n v="1"/>
    <b v="0"/>
    <s v="Critical"/>
    <n v="24"/>
    <n v="6802.37"/>
    <n v="0.08"/>
    <s v="Delivery Truck"/>
    <n v="459.5"/>
    <n v="284.98"/>
    <n v="69.55"/>
    <s v="Dennis Kane"/>
    <s v="Quebec"/>
    <s v="Quebec"/>
    <s v="Small Business"/>
    <s v="Furniture"/>
    <s v="Chairs &amp; Chairmats"/>
    <n v="0.6"/>
  </r>
  <r>
    <n v="13028"/>
    <d v="2009-04-08T00:00:00"/>
    <d v="2009-04-09T00:00:00"/>
    <s v="April"/>
    <s v="2009"/>
    <n v="1"/>
    <b v="0"/>
    <s v="Critical"/>
    <n v="39"/>
    <n v="1357.53"/>
    <n v="0.05"/>
    <s v="Regular Air"/>
    <n v="562.91999999999996"/>
    <n v="35.44"/>
    <n v="5.09"/>
    <s v="Stuart Van"/>
    <s v="Quebec"/>
    <s v="Quebec"/>
    <s v="Consumer"/>
    <s v="Office Supplies"/>
    <s v="Paper"/>
    <n v="0.38"/>
  </r>
  <r>
    <n v="13156"/>
    <d v="2011-10-05T00:00:00"/>
    <d v="2011-10-10T00:00:00"/>
    <s v="October"/>
    <s v="2011"/>
    <n v="5"/>
    <b v="0"/>
    <s v="low"/>
    <n v="12"/>
    <n v="502.01"/>
    <n v="0.04"/>
    <s v="Regular Air"/>
    <n v="159.72999999999999"/>
    <n v="39.979999999999997"/>
    <n v="9.1999999999999993"/>
    <s v="Jennifer Ferguson"/>
    <s v="Quebec"/>
    <s v="Quebec"/>
    <s v="Corporate"/>
    <s v="Furniture"/>
    <s v="Office Furnishings"/>
    <n v="0.65"/>
  </r>
  <r>
    <n v="13252"/>
    <d v="2009-03-22T00:00:00"/>
    <d v="2009-03-25T00:00:00"/>
    <s v="March"/>
    <s v="2009"/>
    <n v="3"/>
    <b v="0"/>
    <s v="Not Specified"/>
    <n v="44"/>
    <n v="7312.86"/>
    <n v="0.03"/>
    <s v="Delivery Truck"/>
    <n v="1279.3699999999999"/>
    <n v="160.97999999999999"/>
    <n v="30"/>
    <s v="Pamela Stobb"/>
    <s v="Quebec"/>
    <s v="Quebec"/>
    <s v="Consumer"/>
    <s v="Furniture"/>
    <s v="Chairs &amp; Chairmats"/>
    <n v="0.62"/>
  </r>
  <r>
    <n v="13252"/>
    <d v="2009-03-22T00:00:00"/>
    <d v="2009-03-24T00:00:00"/>
    <s v="March"/>
    <s v="2009"/>
    <n v="2"/>
    <b v="0"/>
    <s v="Not Specified"/>
    <n v="39"/>
    <n v="605.16"/>
    <n v="0.09"/>
    <s v="Regular Air"/>
    <n v="154.65"/>
    <n v="15.98"/>
    <n v="4"/>
    <s v="Pamela Stobb"/>
    <s v="Quebec"/>
    <s v="Quebec"/>
    <s v="Consumer"/>
    <s v="Technology"/>
    <s v="Computer Peripherals"/>
    <n v="0.37"/>
  </r>
  <r>
    <n v="13540"/>
    <d v="2010-05-23T00:00:00"/>
    <d v="2010-05-25T00:00:00"/>
    <s v="May"/>
    <s v="2010"/>
    <n v="2"/>
    <b v="0"/>
    <s v="High"/>
    <n v="33"/>
    <n v="121"/>
    <n v="0.09"/>
    <s v="Regular Air"/>
    <n v="51.21"/>
    <n v="3.75"/>
    <n v="0.5"/>
    <s v="Theresa Swint"/>
    <s v="Quebec"/>
    <s v="Quebec"/>
    <s v="Consumer"/>
    <s v="Office Supplies"/>
    <s v="Labels"/>
    <n v="0.37"/>
  </r>
  <r>
    <n v="13540"/>
    <d v="2010-05-23T00:00:00"/>
    <d v="2010-05-25T00:00:00"/>
    <s v="May"/>
    <s v="2010"/>
    <n v="2"/>
    <b v="0"/>
    <s v="High"/>
    <n v="27"/>
    <n v="1484.1849999999999"/>
    <n v="0.02"/>
    <s v="Regular Air"/>
    <n v="239.25"/>
    <n v="65.989999999999995"/>
    <n v="4.99"/>
    <s v="Theresa Swint"/>
    <s v="Quebec"/>
    <s v="Quebec"/>
    <s v="Consumer"/>
    <s v="Technology"/>
    <s v="Telephones and Communication"/>
    <n v="0.56999999999999995"/>
  </r>
  <r>
    <n v="14081"/>
    <d v="2010-10-06T00:00:00"/>
    <d v="2010-10-07T00:00:00"/>
    <s v="October"/>
    <s v="2010"/>
    <n v="1"/>
    <b v="0"/>
    <s v="High"/>
    <n v="31"/>
    <n v="1476.12"/>
    <n v="0.03"/>
    <s v="Delivery Truck"/>
    <n v="-1401.17"/>
    <n v="44.43"/>
    <n v="46.59"/>
    <s v="Alan Haines"/>
    <s v="Quebec"/>
    <s v="Quebec"/>
    <s v="Home Office"/>
    <s v="Furniture"/>
    <s v="Tables"/>
    <n v="0.67"/>
  </r>
  <r>
    <n v="14086"/>
    <d v="2010-10-20T00:00:00"/>
    <d v="2010-10-25T00:00:00"/>
    <s v="October"/>
    <s v="2010"/>
    <n v="5"/>
    <b v="0"/>
    <s v="low"/>
    <n v="13"/>
    <n v="1764.97"/>
    <n v="7.0000000000000007E-2"/>
    <s v="Delivery Truck"/>
    <n v="-383.5"/>
    <n v="130.97999999999999"/>
    <n v="54.74"/>
    <s v="Alan Haines"/>
    <s v="Quebec"/>
    <s v="Quebec"/>
    <s v="Consumer"/>
    <s v="Furniture"/>
    <s v="Bookcases"/>
    <n v="0.69"/>
  </r>
  <r>
    <n v="14086"/>
    <d v="2010-10-20T00:00:00"/>
    <d v="2010-10-27T00:00:00"/>
    <s v="October"/>
    <s v="2010"/>
    <n v="7"/>
    <b v="0"/>
    <s v="low"/>
    <n v="50"/>
    <n v="238.34"/>
    <n v="0.04"/>
    <s v="Regular Air"/>
    <n v="-7.36"/>
    <n v="4.76"/>
    <n v="3.01"/>
    <s v="Alan Haines"/>
    <s v="Quebec"/>
    <s v="Quebec"/>
    <s v="Consumer"/>
    <s v="Office Supplies"/>
    <s v="Paper"/>
    <n v="0.36"/>
  </r>
  <r>
    <n v="14435"/>
    <d v="2012-12-01T00:00:00"/>
    <d v="2012-12-02T00:00:00"/>
    <s v="December"/>
    <s v="2012"/>
    <n v="1"/>
    <b v="0"/>
    <s v="Not Specified"/>
    <n v="41"/>
    <n v="3731.59"/>
    <n v="0"/>
    <s v="Delivery Truck"/>
    <n v="-605.52"/>
    <n v="89.99"/>
    <n v="42"/>
    <s v="Dennis Kane"/>
    <s v="Quebec"/>
    <s v="Quebec"/>
    <s v="Small Business"/>
    <s v="Furniture"/>
    <s v="Chairs &amp; Chairmats"/>
    <n v="0.66"/>
  </r>
  <r>
    <n v="14435"/>
    <d v="2012-12-01T00:00:00"/>
    <d v="2012-12-04T00:00:00"/>
    <s v="December"/>
    <s v="2012"/>
    <n v="3"/>
    <b v="0"/>
    <s v="Not Specified"/>
    <n v="9"/>
    <n v="33367.85"/>
    <n v="0.01"/>
    <s v="Regular Air"/>
    <n v="3992.52"/>
    <n v="3499.99"/>
    <n v="24.49"/>
    <s v="Dennis Kane"/>
    <s v="Quebec"/>
    <s v="Quebec"/>
    <s v="Small Business"/>
    <s v="Technology"/>
    <s v="Copiers and Fax"/>
    <n v="0.37"/>
  </r>
  <r>
    <n v="14435"/>
    <d v="2012-12-01T00:00:00"/>
    <d v="2012-12-01T00:00:00"/>
    <s v="December"/>
    <s v="2012"/>
    <n v="0"/>
    <s v="FREE DELIVERY"/>
    <s v="Not Specified"/>
    <n v="44"/>
    <n v="1299.9100000000001"/>
    <n v="0.06"/>
    <s v="Regular Air"/>
    <n v="439.26"/>
    <n v="30.98"/>
    <n v="5.76"/>
    <s v="Dennis Kane"/>
    <s v="Quebec"/>
    <s v="Quebec"/>
    <s v="Small Business"/>
    <s v="Office Supplies"/>
    <s v="Paper"/>
    <n v="0.4"/>
  </r>
  <r>
    <n v="14784"/>
    <d v="2012-03-14T00:00:00"/>
    <d v="2012-03-15T00:00:00"/>
    <s v="March"/>
    <s v="2012"/>
    <n v="1"/>
    <b v="0"/>
    <s v="Medium"/>
    <n v="43"/>
    <n v="2009.05"/>
    <n v="0.04"/>
    <s v="Delivery Truck"/>
    <n v="33.99"/>
    <n v="44.43"/>
    <n v="46.59"/>
    <s v="Brenda Bowman"/>
    <s v="Quebec"/>
    <s v="Quebec"/>
    <s v="Small Business"/>
    <s v="Furniture"/>
    <s v="Tables"/>
    <n v="0.67"/>
  </r>
  <r>
    <n v="15264"/>
    <d v="2011-11-17T00:00:00"/>
    <d v="2011-11-19T00:00:00"/>
    <s v="November"/>
    <s v="2011"/>
    <n v="2"/>
    <b v="0"/>
    <s v="Medium"/>
    <n v="3"/>
    <n v="3581.52"/>
    <n v="7.0000000000000007E-2"/>
    <s v="Regular Air"/>
    <n v="-408.22"/>
    <n v="1270.99"/>
    <n v="19.989999999999998"/>
    <s v="Ben Wallace"/>
    <s v="Quebec"/>
    <s v="Quebec"/>
    <s v="Home Office"/>
    <s v="Office Supplies"/>
    <s v="Binders and Binder Accessories"/>
    <n v="0.35"/>
  </r>
  <r>
    <n v="15264"/>
    <d v="2011-11-17T00:00:00"/>
    <d v="2011-11-17T00:00:00"/>
    <s v="November"/>
    <s v="2011"/>
    <n v="0"/>
    <s v="FREE DELIVERY"/>
    <s v="Medium"/>
    <n v="13"/>
    <n v="90.15"/>
    <n v="7.0000000000000007E-2"/>
    <s v="Regular Air"/>
    <n v="33.049999999999997"/>
    <n v="7.31"/>
    <n v="0.49"/>
    <s v="Ben Wallace"/>
    <s v="Quebec"/>
    <s v="Quebec"/>
    <s v="Home Office"/>
    <s v="Office Supplies"/>
    <s v="Labels"/>
    <n v="0.38"/>
  </r>
  <r>
    <n v="16352"/>
    <d v="2012-07-30T00:00:00"/>
    <d v="2012-08-01T00:00:00"/>
    <s v="August"/>
    <s v="2012"/>
    <n v="2"/>
    <b v="0"/>
    <s v="Medium"/>
    <n v="16"/>
    <n v="113.25"/>
    <n v="0.03"/>
    <s v="Regular Air"/>
    <n v="-43.43"/>
    <n v="6.48"/>
    <n v="6.65"/>
    <s v="Logan Haushalter"/>
    <s v="Quebec"/>
    <s v="Quebec"/>
    <s v="Corporate"/>
    <s v="Office Supplies"/>
    <s v="Paper"/>
    <n v="0.36"/>
  </r>
  <r>
    <n v="16513"/>
    <d v="2010-09-03T00:00:00"/>
    <d v="2010-09-04T00:00:00"/>
    <s v="September"/>
    <s v="2010"/>
    <n v="1"/>
    <b v="0"/>
    <s v="Critical"/>
    <n v="10"/>
    <n v="1642.43"/>
    <n v="0.02"/>
    <s v="Delivery Truck"/>
    <n v="-423.2"/>
    <n v="150.88999999999999"/>
    <n v="60.2"/>
    <s v="Dennis Kane"/>
    <s v="Quebec"/>
    <s v="Quebec"/>
    <s v="Small Business"/>
    <s v="Furniture"/>
    <s v="Chairs &amp; Chairmats"/>
    <n v="0.77"/>
  </r>
  <r>
    <n v="16582"/>
    <d v="2011-10-01T00:00:00"/>
    <d v="2011-10-03T00:00:00"/>
    <s v="October"/>
    <s v="2011"/>
    <n v="2"/>
    <b v="0"/>
    <s v="Critical"/>
    <n v="26"/>
    <n v="6766.8559999999998"/>
    <n v="0.02"/>
    <s v="Delivery Truck"/>
    <n v="-774.89"/>
    <n v="320.64"/>
    <n v="43.57"/>
    <s v="Katherine Nockton"/>
    <s v="Quebec"/>
    <s v="Quebec"/>
    <s v="Home Office"/>
    <s v="Furniture"/>
    <s v="Tables"/>
    <n v="0.63"/>
  </r>
  <r>
    <n v="16640"/>
    <d v="2010-07-27T00:00:00"/>
    <d v="2010-07-29T00:00:00"/>
    <s v="July"/>
    <s v="2010"/>
    <n v="2"/>
    <b v="0"/>
    <s v="low"/>
    <n v="6"/>
    <n v="652.33000000000004"/>
    <n v="0.09"/>
    <s v="Delivery Truck"/>
    <n v="-227.51"/>
    <n v="113.98"/>
    <n v="30"/>
    <s v="Stewart Visinsky"/>
    <s v="Quebec"/>
    <s v="Quebec"/>
    <s v="Corporate"/>
    <s v="Furniture"/>
    <s v="Chairs &amp; Chairmats"/>
    <n v="0.69"/>
  </r>
  <r>
    <n v="16711"/>
    <d v="2012-04-25T00:00:00"/>
    <d v="2012-04-27T00:00:00"/>
    <s v="April"/>
    <s v="2012"/>
    <n v="2"/>
    <b v="0"/>
    <s v="Not Specified"/>
    <n v="3"/>
    <n v="3.96"/>
    <n v="0.1"/>
    <s v="Regular Air"/>
    <n v="-1.72"/>
    <n v="1.1399999999999999"/>
    <n v="0.7"/>
    <s v="Jeremy Farry"/>
    <s v="Quebec"/>
    <s v="Quebec"/>
    <s v="Small Business"/>
    <s v="Office Supplies"/>
    <s v="Rubber Bands"/>
    <n v="0.38"/>
  </r>
  <r>
    <n v="17218"/>
    <d v="2012-07-23T00:00:00"/>
    <d v="2012-07-25T00:00:00"/>
    <s v="July"/>
    <s v="2012"/>
    <n v="2"/>
    <b v="0"/>
    <s v="Critical"/>
    <n v="32"/>
    <n v="157.85"/>
    <n v="0.06"/>
    <s v="Regular Air"/>
    <n v="22.54"/>
    <n v="5.18"/>
    <n v="2.04"/>
    <s v="Clay Ludtke"/>
    <s v="Quebec"/>
    <s v="Quebec"/>
    <s v="Consumer"/>
    <s v="Office Supplies"/>
    <s v="Paper"/>
    <n v="0.36"/>
  </r>
  <r>
    <n v="17255"/>
    <d v="2010-07-14T00:00:00"/>
    <d v="2010-07-15T00:00:00"/>
    <s v="July"/>
    <s v="2010"/>
    <n v="1"/>
    <b v="0"/>
    <s v="Not Specified"/>
    <n v="17"/>
    <n v="158.19"/>
    <n v="0.09"/>
    <s v="Regular Air"/>
    <n v="-75.22"/>
    <n v="9.3800000000000008"/>
    <n v="7.28"/>
    <s v="Dorris Love"/>
    <s v="Quebec"/>
    <s v="Quebec"/>
    <s v="Home Office"/>
    <s v="Office Supplies"/>
    <s v="Storage &amp; Organization"/>
    <n v="0.56999999999999995"/>
  </r>
  <r>
    <n v="17317"/>
    <d v="2009-12-03T00:00:00"/>
    <d v="2009-12-05T00:00:00"/>
    <s v="December"/>
    <s v="2009"/>
    <n v="2"/>
    <b v="0"/>
    <s v="Not Specified"/>
    <n v="7"/>
    <n v="34.659999999999997"/>
    <n v="0.06"/>
    <s v="Regular Air"/>
    <n v="-20.87"/>
    <n v="4.42"/>
    <n v="4.99"/>
    <s v="Laurel Elliston"/>
    <s v="Quebec"/>
    <s v="Quebec"/>
    <s v="Corporate"/>
    <s v="Office Supplies"/>
    <s v="Envelopes"/>
    <n v="0.38"/>
  </r>
  <r>
    <n v="17414"/>
    <d v="2012-06-29T00:00:00"/>
    <d v="2012-07-01T00:00:00"/>
    <s v="July"/>
    <s v="2012"/>
    <n v="2"/>
    <b v="0"/>
    <s v="High"/>
    <n v="39"/>
    <n v="3755.43"/>
    <n v="7.0000000000000007E-2"/>
    <s v="Regular Air"/>
    <n v="448.07"/>
    <n v="99.99"/>
    <n v="19.989999999999998"/>
    <s v="Katherine Nockton"/>
    <s v="Quebec"/>
    <s v="Quebec"/>
    <s v="Corporate"/>
    <s v="Technology"/>
    <s v="Computer Peripherals"/>
    <n v="0.52"/>
  </r>
  <r>
    <n v="17414"/>
    <d v="2012-06-29T00:00:00"/>
    <d v="2012-07-01T00:00:00"/>
    <s v="July"/>
    <s v="2012"/>
    <n v="2"/>
    <b v="0"/>
    <s v="High"/>
    <n v="32"/>
    <n v="347.93"/>
    <n v="0.1"/>
    <s v="Regular Air"/>
    <n v="34.29"/>
    <n v="11.34"/>
    <n v="5.01"/>
    <s v="Katherine Nockton"/>
    <s v="Quebec"/>
    <s v="Quebec"/>
    <s v="Corporate"/>
    <s v="Office Supplies"/>
    <s v="Paper"/>
    <n v="0.36"/>
  </r>
  <r>
    <n v="17446"/>
    <d v="2009-06-09T00:00:00"/>
    <d v="2009-06-11T00:00:00"/>
    <s v="June"/>
    <s v="2009"/>
    <n v="2"/>
    <b v="0"/>
    <s v="Critical"/>
    <n v="15"/>
    <n v="138.84"/>
    <n v="0"/>
    <s v="Express Air"/>
    <n v="8.75"/>
    <n v="8.34"/>
    <n v="2.64"/>
    <s v="Ben Wallace"/>
    <s v="Quebec"/>
    <s v="Quebec"/>
    <s v="Home Office"/>
    <s v="Office Supplies"/>
    <s v="Scissors, Rulers and Trimmers"/>
    <n v="0.59"/>
  </r>
  <r>
    <n v="17765"/>
    <d v="2011-09-15T00:00:00"/>
    <d v="2011-09-15T00:00:00"/>
    <s v="September"/>
    <s v="2011"/>
    <n v="0"/>
    <s v="FREE DELIVERY"/>
    <s v="Not Specified"/>
    <n v="36"/>
    <n v="79.02"/>
    <n v="0.08"/>
    <s v="Regular Air"/>
    <n v="-192.68"/>
    <n v="2.16"/>
    <n v="6.05"/>
    <s v="Dennis Kane"/>
    <s v="Quebec"/>
    <s v="Quebec"/>
    <s v="Small Business"/>
    <s v="Office Supplies"/>
    <s v="Binders and Binder Accessories"/>
    <n v="0.37"/>
  </r>
  <r>
    <n v="17958"/>
    <d v="2011-08-11T00:00:00"/>
    <d v="2011-08-15T00:00:00"/>
    <s v="August"/>
    <s v="2011"/>
    <n v="4"/>
    <b v="0"/>
    <s v="low"/>
    <n v="33"/>
    <n v="1053.74"/>
    <n v="7.0000000000000007E-2"/>
    <s v="Regular Air"/>
    <n v="359.53"/>
    <n v="32.479999999999997"/>
    <n v="7.09"/>
    <s v="Jasper Cacioppo"/>
    <s v="Quebec"/>
    <s v="Quebec"/>
    <s v="Home Office"/>
    <s v="Furniture"/>
    <s v="Office Furnishings"/>
    <n v="0.49"/>
  </r>
  <r>
    <n v="18375"/>
    <d v="2011-09-22T00:00:00"/>
    <d v="2011-09-26T00:00:00"/>
    <s v="September"/>
    <s v="2011"/>
    <n v="4"/>
    <b v="0"/>
    <s v="low"/>
    <n v="20"/>
    <n v="76.89"/>
    <n v="0.03"/>
    <s v="Regular Air"/>
    <n v="31.64"/>
    <n v="3.75"/>
    <n v="0.5"/>
    <s v="Theresa Swint"/>
    <s v="Quebec"/>
    <s v="Quebec"/>
    <s v="Small Business"/>
    <s v="Office Supplies"/>
    <s v="Labels"/>
    <n v="0.37"/>
  </r>
  <r>
    <n v="18532"/>
    <d v="2011-10-20T00:00:00"/>
    <d v="2011-10-21T00:00:00"/>
    <s v="October"/>
    <s v="2011"/>
    <n v="1"/>
    <b v="0"/>
    <s v="Not Specified"/>
    <n v="29"/>
    <n v="230.77"/>
    <n v="0.09"/>
    <s v="Regular Air"/>
    <n v="-146.24"/>
    <n v="8.4499999999999993"/>
    <n v="7.77"/>
    <s v="Jasper Cacioppo"/>
    <s v="Quebec"/>
    <s v="Quebec"/>
    <s v="Home Office"/>
    <s v="Office Supplies"/>
    <s v="Scissors, Rulers and Trimmers"/>
    <n v="0.55000000000000004"/>
  </r>
  <r>
    <n v="18532"/>
    <d v="2011-10-20T00:00:00"/>
    <d v="2011-10-22T00:00:00"/>
    <s v="October"/>
    <s v="2011"/>
    <n v="2"/>
    <b v="0"/>
    <s v="Not Specified"/>
    <n v="31"/>
    <n v="507.58"/>
    <n v="0.01"/>
    <s v="Regular Air"/>
    <n v="-131.59"/>
    <n v="15.42"/>
    <n v="10.68"/>
    <s v="Jasper Cacioppo"/>
    <s v="Quebec"/>
    <s v="Quebec"/>
    <s v="Home Office"/>
    <s v="Office Supplies"/>
    <s v="Storage &amp; Organization"/>
    <n v="0.57999999999999996"/>
  </r>
  <r>
    <n v="18627"/>
    <d v="2010-12-20T00:00:00"/>
    <d v="2010-12-21T00:00:00"/>
    <s v="December"/>
    <s v="2010"/>
    <n v="1"/>
    <b v="0"/>
    <s v="Medium"/>
    <n v="4"/>
    <n v="15.7"/>
    <n v="0.01"/>
    <s v="Regular Air"/>
    <n v="0.71"/>
    <n v="3.69"/>
    <n v="0.5"/>
    <s v="Phillip Flathmann"/>
    <s v="Quebec"/>
    <s v="Quebec"/>
    <s v="Small Business"/>
    <s v="Office Supplies"/>
    <s v="Labels"/>
    <n v="0.38"/>
  </r>
  <r>
    <n v="18816"/>
    <d v="2009-02-24T00:00:00"/>
    <d v="2009-02-26T00:00:00"/>
    <s v="February"/>
    <s v="2009"/>
    <n v="2"/>
    <b v="0"/>
    <s v="Critical"/>
    <n v="12"/>
    <n v="580.46"/>
    <n v="0.03"/>
    <s v="Express Air"/>
    <n v="108.96"/>
    <n v="48.58"/>
    <n v="3.99"/>
    <s v="Jeremy Lonsdale"/>
    <s v="Quebec"/>
    <s v="Quebec"/>
    <s v="Corporate"/>
    <s v="Office Supplies"/>
    <s v="Appliances"/>
    <n v="0.56000000000000005"/>
  </r>
  <r>
    <n v="18852"/>
    <d v="2011-09-19T00:00:00"/>
    <d v="2011-09-21T00:00:00"/>
    <s v="September"/>
    <s v="2011"/>
    <n v="2"/>
    <b v="0"/>
    <s v="High"/>
    <n v="17"/>
    <n v="351.25"/>
    <n v="0.01"/>
    <s v="Express Air"/>
    <n v="80.73"/>
    <n v="19.98"/>
    <n v="5.97"/>
    <s v="Theresa Swint"/>
    <s v="Quebec"/>
    <s v="Quebec"/>
    <s v="Small Business"/>
    <s v="Office Supplies"/>
    <s v="Paper"/>
    <n v="0.38"/>
  </r>
  <r>
    <n v="19329"/>
    <d v="2010-03-07T00:00:00"/>
    <d v="2010-03-09T00:00:00"/>
    <s v="March"/>
    <s v="2010"/>
    <n v="2"/>
    <b v="0"/>
    <s v="Not Specified"/>
    <n v="37"/>
    <n v="281.58999999999997"/>
    <n v="7.0000000000000007E-2"/>
    <s v="Regular Air"/>
    <n v="-6.39"/>
    <n v="7.96"/>
    <n v="4.95"/>
    <s v="Max Engle"/>
    <s v="Quebec"/>
    <s v="Quebec"/>
    <s v="Corporate"/>
    <s v="Furniture"/>
    <s v="Office Furnishings"/>
    <n v="0.41"/>
  </r>
  <r>
    <n v="19329"/>
    <d v="2010-03-07T00:00:00"/>
    <d v="2010-03-08T00:00:00"/>
    <s v="March"/>
    <s v="2010"/>
    <n v="1"/>
    <b v="0"/>
    <s v="Not Specified"/>
    <n v="6"/>
    <n v="231.7525"/>
    <n v="0.03"/>
    <s v="Regular Air"/>
    <n v="-155.94999999999999"/>
    <n v="45.99"/>
    <n v="4.99"/>
    <s v="Max Engle"/>
    <s v="Quebec"/>
    <s v="Quebec"/>
    <s v="Corporate"/>
    <s v="Technology"/>
    <s v="Telephones and Communication"/>
    <n v="0.56000000000000005"/>
  </r>
  <r>
    <n v="19522"/>
    <d v="2009-10-20T00:00:00"/>
    <d v="2009-10-21T00:00:00"/>
    <s v="October"/>
    <s v="2009"/>
    <n v="1"/>
    <b v="0"/>
    <s v="Medium"/>
    <n v="44"/>
    <n v="161.80000000000001"/>
    <n v="0.06"/>
    <s v="Regular Air"/>
    <n v="21.34"/>
    <n v="3.8"/>
    <n v="1.49"/>
    <s v="Alan Haines"/>
    <s v="Quebec"/>
    <s v="Quebec"/>
    <s v="Consumer"/>
    <s v="Office Supplies"/>
    <s v="Binders and Binder Accessories"/>
    <n v="0.38"/>
  </r>
  <r>
    <n v="19522"/>
    <d v="2009-10-20T00:00:00"/>
    <d v="2009-10-21T00:00:00"/>
    <s v="October"/>
    <s v="2009"/>
    <n v="1"/>
    <b v="0"/>
    <s v="Medium"/>
    <n v="37"/>
    <n v="64.36"/>
    <n v="0.06"/>
    <s v="Regular Air"/>
    <n v="-1.53"/>
    <n v="1.76"/>
    <n v="0.7"/>
    <s v="Alan Haines"/>
    <s v="Quebec"/>
    <s v="Quebec"/>
    <s v="Consumer"/>
    <s v="Office Supplies"/>
    <s v="Pens &amp; Art Supplies"/>
    <n v="0.56000000000000005"/>
  </r>
  <r>
    <n v="19811"/>
    <d v="2011-08-08T00:00:00"/>
    <d v="2011-08-13T00:00:00"/>
    <s v="August"/>
    <s v="2011"/>
    <n v="5"/>
    <b v="0"/>
    <s v="low"/>
    <n v="49"/>
    <n v="450.66"/>
    <n v="0.01"/>
    <s v="Express Air"/>
    <n v="-115.1"/>
    <n v="8.57"/>
    <n v="6.14"/>
    <s v="Mitch Webber"/>
    <s v="Quebec"/>
    <s v="Quebec"/>
    <s v="Corporate"/>
    <s v="Office Supplies"/>
    <s v="Scissors, Rulers and Trimmers"/>
    <n v="0.59"/>
  </r>
  <r>
    <n v="19841"/>
    <d v="2010-12-26T00:00:00"/>
    <d v="2011-01-22T00:00:00"/>
    <s v="January"/>
    <s v="2011"/>
    <n v="27"/>
    <b v="0"/>
    <s v="low"/>
    <n v="17"/>
    <n v="213.06"/>
    <n v="0.03"/>
    <s v="Regular Air"/>
    <n v="-31.74"/>
    <n v="11.97"/>
    <n v="5.81"/>
    <s v="Tom Stivers"/>
    <s v="Quebec"/>
    <s v="Quebec"/>
    <s v="Corporate"/>
    <s v="Office Supplies"/>
    <s v="Pens &amp; Art Supplies"/>
    <n v="0.6"/>
  </r>
  <r>
    <n v="19841"/>
    <d v="2010-12-26T00:00:00"/>
    <d v="2011-01-26T00:00:00"/>
    <s v="January"/>
    <s v="2011"/>
    <n v="31"/>
    <b v="0"/>
    <s v="low"/>
    <n v="7"/>
    <n v="1126.4880000000001"/>
    <n v="0.08"/>
    <s v="Regular Air"/>
    <n v="-557.95000000000005"/>
    <n v="195.99"/>
    <n v="4.2"/>
    <s v="Tom Stivers"/>
    <s v="Quebec"/>
    <s v="Quebec"/>
    <s v="Corporate"/>
    <s v="Technology"/>
    <s v="Telephones and Communication"/>
    <n v="0.6"/>
  </r>
  <r>
    <n v="19874"/>
    <d v="2012-06-08T00:00:00"/>
    <d v="2012-06-09T00:00:00"/>
    <s v="June"/>
    <s v="2012"/>
    <n v="1"/>
    <b v="0"/>
    <s v="High"/>
    <n v="31"/>
    <n v="310.45999999999998"/>
    <n v="0"/>
    <s v="Regular Air"/>
    <n v="-182.52"/>
    <n v="9.7100000000000009"/>
    <n v="9.4499999999999993"/>
    <s v="Mathew Reese"/>
    <s v="Quebec"/>
    <s v="Quebec"/>
    <s v="Small Business"/>
    <s v="Office Supplies"/>
    <s v="Storage &amp; Organization"/>
    <n v="0.6"/>
  </r>
  <r>
    <n v="20003"/>
    <d v="2012-01-30T00:00:00"/>
    <d v="2012-02-01T00:00:00"/>
    <s v="February"/>
    <s v="2012"/>
    <n v="2"/>
    <b v="0"/>
    <s v="Medium"/>
    <n v="5"/>
    <n v="141.97550000000001"/>
    <n v="0.09"/>
    <s v="Regular Air"/>
    <n v="-88.94"/>
    <n v="35.99"/>
    <n v="0.99"/>
    <s v="Shirley Schmidt"/>
    <s v="Quebec"/>
    <s v="Quebec"/>
    <s v="Corporate"/>
    <s v="Technology"/>
    <s v="Telephones and Communication"/>
    <n v="0.35"/>
  </r>
  <r>
    <n v="20068"/>
    <d v="2011-02-28T00:00:00"/>
    <d v="2011-03-01T00:00:00"/>
    <s v="March"/>
    <s v="2011"/>
    <n v="1"/>
    <b v="0"/>
    <s v="Critical"/>
    <n v="9"/>
    <n v="53.18"/>
    <n v="0.09"/>
    <s v="Regular Air"/>
    <n v="-46.13"/>
    <n v="5.53"/>
    <n v="6.98"/>
    <s v="Carol Triggs"/>
    <s v="Quebec"/>
    <s v="Quebec"/>
    <s v="Home Office"/>
    <s v="Office Supplies"/>
    <s v="Binders and Binder Accessories"/>
    <n v="0.39"/>
  </r>
  <r>
    <n v="20162"/>
    <d v="2009-02-08T00:00:00"/>
    <d v="2009-02-09T00:00:00"/>
    <s v="February"/>
    <s v="2009"/>
    <n v="1"/>
    <b v="0"/>
    <s v="Medium"/>
    <n v="38"/>
    <n v="607.41999999999996"/>
    <n v="0.03"/>
    <s v="Regular Air"/>
    <n v="-254.14"/>
    <n v="15.16"/>
    <n v="15.09"/>
    <s v="Helen Wasserman"/>
    <s v="Quebec"/>
    <s v="Quebec"/>
    <s v="Home Office"/>
    <s v="Office Supplies"/>
    <s v="Binders and Binder Accessories"/>
    <n v="0.39"/>
  </r>
  <r>
    <n v="20354"/>
    <d v="2012-09-19T00:00:00"/>
    <d v="2012-09-21T00:00:00"/>
    <s v="September"/>
    <s v="2012"/>
    <n v="2"/>
    <b v="0"/>
    <s v="Critical"/>
    <n v="24"/>
    <n v="76.06"/>
    <n v="0.02"/>
    <s v="Regular Air"/>
    <n v="30.03"/>
    <n v="3.15"/>
    <n v="0.49"/>
    <s v="Logan Haushalter"/>
    <s v="Quebec"/>
    <s v="Quebec"/>
    <s v="Corporate"/>
    <s v="Office Supplies"/>
    <s v="Labels"/>
    <n v="0.37"/>
  </r>
  <r>
    <n v="20384"/>
    <d v="2011-10-25T00:00:00"/>
    <d v="2011-11-01T00:00:00"/>
    <s v="November"/>
    <s v="2011"/>
    <n v="7"/>
    <b v="0"/>
    <s v="low"/>
    <n v="30"/>
    <n v="396.6"/>
    <n v="0.08"/>
    <s v="Regular Air"/>
    <n v="-148.26"/>
    <n v="14.03"/>
    <n v="9.3699999999999992"/>
    <s v="Mitch Webber"/>
    <s v="Quebec"/>
    <s v="Quebec"/>
    <s v="Corporate"/>
    <s v="Office Supplies"/>
    <s v="Storage &amp; Organization"/>
    <n v="0.56000000000000005"/>
  </r>
  <r>
    <n v="20384"/>
    <d v="2011-10-25T00:00:00"/>
    <d v="2011-10-29T00:00:00"/>
    <s v="October"/>
    <s v="2011"/>
    <n v="4"/>
    <b v="0"/>
    <s v="low"/>
    <n v="32"/>
    <n v="6902.51"/>
    <n v="0.04"/>
    <s v="Delivery Truck"/>
    <n v="-513.79"/>
    <n v="212.6"/>
    <n v="110.2"/>
    <s v="Mitch Webber"/>
    <s v="Quebec"/>
    <s v="Quebec"/>
    <s v="Corporate"/>
    <s v="Furniture"/>
    <s v="Tables"/>
    <n v="0.73"/>
  </r>
  <r>
    <n v="20710"/>
    <d v="2009-11-29T00:00:00"/>
    <d v="2009-11-30T00:00:00"/>
    <s v="November"/>
    <s v="2009"/>
    <n v="1"/>
    <b v="0"/>
    <s v="High"/>
    <n v="31"/>
    <n v="180.7"/>
    <n v="0.1"/>
    <s v="Regular Air"/>
    <n v="-94.61"/>
    <n v="5.98"/>
    <n v="3.85"/>
    <s v="Dennis Kane"/>
    <s v="Quebec"/>
    <s v="Quebec"/>
    <s v="Small Business"/>
    <s v="Technology"/>
    <s v="Computer Peripherals"/>
    <n v="0.68"/>
  </r>
  <r>
    <n v="20710"/>
    <d v="2009-11-29T00:00:00"/>
    <d v="2009-12-01T00:00:00"/>
    <s v="December"/>
    <s v="2009"/>
    <n v="2"/>
    <b v="0"/>
    <s v="High"/>
    <n v="26"/>
    <n v="67.400000000000006"/>
    <n v="7.0000000000000007E-2"/>
    <s v="Regular Air"/>
    <n v="22.71"/>
    <n v="2.61"/>
    <n v="0.5"/>
    <s v="Dennis Kane"/>
    <s v="Quebec"/>
    <s v="Quebec"/>
    <s v="Small Business"/>
    <s v="Office Supplies"/>
    <s v="Labels"/>
    <n v="0.39"/>
  </r>
  <r>
    <n v="20807"/>
    <d v="2012-07-21T00:00:00"/>
    <d v="2012-07-22T00:00:00"/>
    <s v="July"/>
    <s v="2012"/>
    <n v="1"/>
    <b v="0"/>
    <s v="Not Specified"/>
    <n v="16"/>
    <n v="466.94749999999999"/>
    <n v="0.1"/>
    <s v="Regular Air"/>
    <n v="82.82"/>
    <n v="35.99"/>
    <n v="3.3"/>
    <s v="Justin Hirsh"/>
    <s v="Quebec"/>
    <s v="Quebec"/>
    <s v="Consumer"/>
    <s v="Technology"/>
    <s v="Telephones and Communication"/>
    <n v="0.39"/>
  </r>
  <r>
    <n v="20934"/>
    <d v="2010-01-20T00:00:00"/>
    <d v="2010-01-21T00:00:00"/>
    <s v="January"/>
    <s v="2010"/>
    <n v="1"/>
    <b v="0"/>
    <s v="Critical"/>
    <n v="5"/>
    <n v="1253.8900000000001"/>
    <n v="0.09"/>
    <s v="Delivery Truck"/>
    <n v="-577.48"/>
    <n v="264.98"/>
    <n v="17.86"/>
    <s v="Bill Eplett"/>
    <s v="Quebec"/>
    <s v="Quebec"/>
    <s v="Corporate"/>
    <s v="Technology"/>
    <s v="Office Machines"/>
    <n v="0.57999999999999996"/>
  </r>
  <r>
    <n v="21057"/>
    <d v="2011-02-03T00:00:00"/>
    <d v="2011-02-10T00:00:00"/>
    <s v="February"/>
    <s v="2011"/>
    <n v="7"/>
    <b v="0"/>
    <s v="low"/>
    <n v="28"/>
    <n v="1103.67"/>
    <n v="0.04"/>
    <s v="Regular Air"/>
    <n v="253.61"/>
    <n v="39.479999999999997"/>
    <n v="1.99"/>
    <s v="Justin MacKendrick"/>
    <s v="Quebec"/>
    <s v="Quebec"/>
    <s v="Corporate"/>
    <s v="Technology"/>
    <s v="Computer Peripherals"/>
    <n v="0.54"/>
  </r>
  <r>
    <n v="21190"/>
    <d v="2009-05-28T00:00:00"/>
    <d v="2009-05-28T00:00:00"/>
    <s v="May"/>
    <s v="2009"/>
    <n v="0"/>
    <s v="FREE DELIVERY"/>
    <s v="Medium"/>
    <n v="28"/>
    <n v="1062.69"/>
    <n v="0.01"/>
    <s v="Regular Air"/>
    <n v="401.8"/>
    <n v="35.94"/>
    <n v="6.66"/>
    <s v="Aaron Smayling"/>
    <s v="Quebec"/>
    <s v="Quebec"/>
    <s v="Small Business"/>
    <s v="Office Supplies"/>
    <s v="Envelopes"/>
    <n v="0.4"/>
  </r>
  <r>
    <n v="21505"/>
    <d v="2012-12-03T00:00:00"/>
    <d v="2012-12-03T00:00:00"/>
    <s v="December"/>
    <s v="2012"/>
    <n v="0"/>
    <s v="FREE DELIVERY"/>
    <s v="low"/>
    <n v="3"/>
    <n v="912.35"/>
    <n v="7.0000000000000007E-2"/>
    <s v="Delivery Truck"/>
    <n v="-379.22"/>
    <n v="284.98"/>
    <n v="69.55"/>
    <s v="Jennifer Ferguson"/>
    <s v="Quebec"/>
    <s v="Quebec"/>
    <s v="Home Office"/>
    <s v="Furniture"/>
    <s v="Chairs &amp; Chairmats"/>
    <n v="0.6"/>
  </r>
  <r>
    <n v="22055"/>
    <d v="2012-09-23T00:00:00"/>
    <d v="2012-09-25T00:00:00"/>
    <s v="September"/>
    <s v="2012"/>
    <n v="2"/>
    <b v="0"/>
    <s v="Medium"/>
    <n v="40"/>
    <n v="6147.24"/>
    <n v="0.05"/>
    <s v="Delivery Truck"/>
    <n v="632.98"/>
    <n v="160.97999999999999"/>
    <n v="30"/>
    <s v="Stewart Visinsky"/>
    <s v="Quebec"/>
    <s v="Quebec"/>
    <s v="Corporate"/>
    <s v="Furniture"/>
    <s v="Chairs &amp; Chairmats"/>
    <n v="0.62"/>
  </r>
  <r>
    <n v="22371"/>
    <d v="2009-04-04T00:00:00"/>
    <d v="2009-04-05T00:00:00"/>
    <s v="April"/>
    <s v="2009"/>
    <n v="1"/>
    <b v="0"/>
    <s v="High"/>
    <n v="8"/>
    <n v="70.55"/>
    <n v="0"/>
    <s v="Regular Air"/>
    <n v="-66.17"/>
    <n v="7.38"/>
    <n v="11.51"/>
    <s v="Phillip Flathmann"/>
    <s v="Quebec"/>
    <s v="Quebec"/>
    <s v="Small Business"/>
    <s v="Office Supplies"/>
    <s v="Binders and Binder Accessories"/>
    <n v="0.36"/>
  </r>
  <r>
    <n v="22498"/>
    <d v="2010-11-09T00:00:00"/>
    <d v="2010-11-10T00:00:00"/>
    <s v="November"/>
    <s v="2010"/>
    <n v="1"/>
    <b v="0"/>
    <s v="Critical"/>
    <n v="20"/>
    <n v="34.94"/>
    <n v="0.05"/>
    <s v="Regular Air"/>
    <n v="-30.7"/>
    <n v="1.7"/>
    <n v="1.99"/>
    <s v="Sarah Brown"/>
    <s v="Quebec"/>
    <s v="Quebec"/>
    <s v="Consumer"/>
    <s v="Technology"/>
    <s v="Computer Peripherals"/>
    <n v="0.51"/>
  </r>
  <r>
    <n v="22562"/>
    <d v="2009-03-27T00:00:00"/>
    <d v="2009-03-29T00:00:00"/>
    <s v="March"/>
    <s v="2009"/>
    <n v="2"/>
    <b v="0"/>
    <s v="Medium"/>
    <n v="46"/>
    <n v="9304.2000000000007"/>
    <n v="0.08"/>
    <s v="Delivery Truck"/>
    <n v="1981.17"/>
    <n v="213.45"/>
    <n v="14.7"/>
    <s v="Jennifer Ferguson"/>
    <s v="Quebec"/>
    <s v="Quebec"/>
    <s v="Home Office"/>
    <s v="Technology"/>
    <s v="Office Machines"/>
    <n v="0.59"/>
  </r>
  <r>
    <n v="22562"/>
    <d v="2009-03-27T00:00:00"/>
    <d v="2009-03-29T00:00:00"/>
    <s v="March"/>
    <s v="2009"/>
    <n v="2"/>
    <b v="0"/>
    <s v="Medium"/>
    <n v="31"/>
    <n v="1685.05"/>
    <n v="0.1"/>
    <s v="Regular Air"/>
    <n v="518.07000000000005"/>
    <n v="55.98"/>
    <n v="13.88"/>
    <s v="Jennifer Ferguson"/>
    <s v="Quebec"/>
    <s v="Quebec"/>
    <s v="Home Office"/>
    <s v="Office Supplies"/>
    <s v="Paper"/>
    <n v="0.36"/>
  </r>
  <r>
    <n v="22562"/>
    <d v="2009-03-27T00:00:00"/>
    <d v="2009-03-28T00:00:00"/>
    <s v="March"/>
    <s v="2009"/>
    <n v="1"/>
    <b v="0"/>
    <s v="Medium"/>
    <n v="3"/>
    <n v="57.48"/>
    <n v="0"/>
    <s v="Regular Air"/>
    <n v="-28.09"/>
    <n v="16.059999999999999"/>
    <n v="8.34"/>
    <s v="Jennifer Ferguson"/>
    <s v="Quebec"/>
    <s v="Quebec"/>
    <s v="Home Office"/>
    <s v="Office Supplies"/>
    <s v="Storage &amp; Organization"/>
    <n v="0.59"/>
  </r>
  <r>
    <n v="23392"/>
    <d v="2009-08-16T00:00:00"/>
    <d v="2009-08-18T00:00:00"/>
    <s v="August"/>
    <s v="2009"/>
    <n v="2"/>
    <b v="0"/>
    <s v="Medium"/>
    <n v="24"/>
    <n v="4276.0959999999995"/>
    <n v="0"/>
    <s v="Regular Air"/>
    <n v="-505.98"/>
    <n v="209.37"/>
    <n v="69"/>
    <s v="Jennifer Ferguson"/>
    <s v="Quebec"/>
    <s v="Quebec"/>
    <s v="Home Office"/>
    <s v="Furniture"/>
    <s v="Tables"/>
    <n v="0.79"/>
  </r>
  <r>
    <n v="23782"/>
    <d v="2010-01-10T00:00:00"/>
    <d v="2010-01-10T00:00:00"/>
    <s v="January"/>
    <s v="2010"/>
    <n v="0"/>
    <s v="FREE DELIVERY"/>
    <s v="low"/>
    <n v="46"/>
    <n v="21390.44"/>
    <n v="0.09"/>
    <s v="Delivery Truck"/>
    <n v="5365.43"/>
    <n v="500.98"/>
    <n v="26"/>
    <s v="Justin MacKendrick"/>
    <s v="Quebec"/>
    <s v="Quebec"/>
    <s v="Corporate"/>
    <s v="Furniture"/>
    <s v="Chairs &amp; Chairmats"/>
    <n v="0.6"/>
  </r>
  <r>
    <n v="23782"/>
    <d v="2010-01-10T00:00:00"/>
    <d v="2010-01-15T00:00:00"/>
    <s v="January"/>
    <s v="2010"/>
    <n v="5"/>
    <b v="0"/>
    <s v="low"/>
    <n v="7"/>
    <n v="169.75"/>
    <n v="0.09"/>
    <s v="Regular Air"/>
    <n v="-194.85"/>
    <n v="20.34"/>
    <n v="35"/>
    <s v="Justin MacKendrick"/>
    <s v="Quebec"/>
    <s v="Quebec"/>
    <s v="Corporate"/>
    <s v="Office Supplies"/>
    <s v="Storage &amp; Organization"/>
    <n v="0.84"/>
  </r>
  <r>
    <n v="24069"/>
    <d v="2010-07-16T00:00:00"/>
    <d v="2010-07-23T00:00:00"/>
    <s v="July"/>
    <s v="2010"/>
    <n v="7"/>
    <b v="0"/>
    <s v="low"/>
    <n v="21"/>
    <n v="7981.2"/>
    <n v="0.02"/>
    <s v="Delivery Truck"/>
    <n v="-592.52"/>
    <n v="376.13"/>
    <n v="85.63"/>
    <s v="Anne Pryor"/>
    <s v="Quebec"/>
    <s v="Quebec"/>
    <s v="Home Office"/>
    <s v="Furniture"/>
    <s v="Tables"/>
    <n v="0.74"/>
  </r>
  <r>
    <n v="24099"/>
    <d v="2011-05-20T00:00:00"/>
    <d v="2011-05-21T00:00:00"/>
    <s v="May"/>
    <s v="2011"/>
    <n v="1"/>
    <b v="0"/>
    <s v="Not Specified"/>
    <n v="6"/>
    <n v="205.24"/>
    <n v="0.01"/>
    <s v="Regular Air"/>
    <n v="-135.51"/>
    <n v="30.98"/>
    <n v="6.5"/>
    <s v="Max Engle"/>
    <s v="Quebec"/>
    <s v="Quebec"/>
    <s v="Corporate"/>
    <s v="Technology"/>
    <s v="Computer Peripherals"/>
    <n v="0.79"/>
  </r>
  <r>
    <n v="24099"/>
    <d v="2011-05-20T00:00:00"/>
    <d v="2011-05-21T00:00:00"/>
    <s v="May"/>
    <s v="2011"/>
    <n v="1"/>
    <b v="0"/>
    <s v="Not Specified"/>
    <n v="36"/>
    <n v="825.82"/>
    <n v="0"/>
    <s v="Regular Air"/>
    <n v="-1049.26"/>
    <n v="20.34"/>
    <n v="35"/>
    <s v="Max Engle"/>
    <s v="Quebec"/>
    <s v="Quebec"/>
    <s v="Corporate"/>
    <s v="Office Supplies"/>
    <s v="Storage &amp; Organization"/>
    <n v="0.84"/>
  </r>
  <r>
    <n v="24228"/>
    <d v="2009-07-17T00:00:00"/>
    <d v="2009-07-21T00:00:00"/>
    <s v="July"/>
    <s v="2009"/>
    <n v="4"/>
    <b v="0"/>
    <s v="low"/>
    <n v="31"/>
    <n v="60.64"/>
    <n v="0.05"/>
    <s v="Regular Air"/>
    <n v="-66.62"/>
    <n v="1.86"/>
    <n v="2.58"/>
    <s v="Anne Pryor"/>
    <s v="Quebec"/>
    <s v="Quebec"/>
    <s v="Home Office"/>
    <s v="Office Supplies"/>
    <s v="Rubber Bands"/>
    <n v="0.82"/>
  </r>
  <r>
    <n v="24231"/>
    <d v="2009-08-07T00:00:00"/>
    <d v="2009-08-07T00:00:00"/>
    <s v="August"/>
    <s v="2009"/>
    <n v="0"/>
    <s v="FREE DELIVERY"/>
    <s v="Not Specified"/>
    <n v="48"/>
    <n v="2482.0340000000001"/>
    <n v="0.08"/>
    <s v="Regular Air"/>
    <n v="421.89"/>
    <n v="65.989999999999995"/>
    <n v="5.92"/>
    <s v="Dennis Kane"/>
    <s v="Quebec"/>
    <s v="Quebec"/>
    <s v="Small Business"/>
    <s v="Technology"/>
    <s v="Telephones and Communication"/>
    <n v="0.57999999999999996"/>
  </r>
  <r>
    <n v="24613"/>
    <d v="2012-07-16T00:00:00"/>
    <d v="2012-07-25T00:00:00"/>
    <s v="July"/>
    <s v="2012"/>
    <n v="9"/>
    <b v="0"/>
    <s v="low"/>
    <n v="16"/>
    <n v="9695.84"/>
    <n v="0"/>
    <s v="Regular Air"/>
    <n v="2752.11"/>
    <n v="599.99"/>
    <n v="24.49"/>
    <s v="Jasper Cacioppo"/>
    <s v="Quebec"/>
    <s v="Quebec"/>
    <s v="Home Office"/>
    <s v="Technology"/>
    <s v="Copiers and Fax"/>
    <n v="0.37"/>
  </r>
  <r>
    <n v="24613"/>
    <d v="2012-07-16T00:00:00"/>
    <d v="2012-07-25T00:00:00"/>
    <s v="July"/>
    <s v="2012"/>
    <n v="9"/>
    <b v="0"/>
    <s v="low"/>
    <n v="36"/>
    <n v="246.79"/>
    <n v="0.01"/>
    <s v="Regular Air"/>
    <n v="-90.08"/>
    <n v="6.48"/>
    <n v="6.6"/>
    <s v="Jasper Cacioppo"/>
    <s v="Quebec"/>
    <s v="Quebec"/>
    <s v="Home Office"/>
    <s v="Office Supplies"/>
    <s v="Paper"/>
    <n v="0.37"/>
  </r>
  <r>
    <n v="24613"/>
    <d v="2012-07-16T00:00:00"/>
    <d v="2012-07-25T00:00:00"/>
    <s v="July"/>
    <s v="2012"/>
    <n v="9"/>
    <b v="0"/>
    <s v="low"/>
    <n v="39"/>
    <n v="777.78"/>
    <n v="0.01"/>
    <s v="Regular Air"/>
    <n v="237.75"/>
    <n v="19.84"/>
    <n v="4.0999999999999996"/>
    <s v="Jasper Cacioppo"/>
    <s v="Quebec"/>
    <s v="Quebec"/>
    <s v="Home Office"/>
    <s v="Office Supplies"/>
    <s v="Pens &amp; Art Supplies"/>
    <n v="0.44"/>
  </r>
  <r>
    <n v="24647"/>
    <d v="2009-06-04T00:00:00"/>
    <d v="2009-06-06T00:00:00"/>
    <s v="June"/>
    <s v="2009"/>
    <n v="2"/>
    <b v="0"/>
    <s v="Not Specified"/>
    <n v="3"/>
    <n v="3029.97"/>
    <n v="0"/>
    <s v="Regular Air"/>
    <n v="-1820"/>
    <n v="999.99"/>
    <n v="13.99"/>
    <s v="Mitch Webber"/>
    <s v="Quebec"/>
    <s v="Quebec"/>
    <s v="Corporate"/>
    <s v="Technology"/>
    <s v="Office Machines"/>
    <n v="0.36"/>
  </r>
  <r>
    <n v="24647"/>
    <d v="2009-06-04T00:00:00"/>
    <d v="2009-06-05T00:00:00"/>
    <s v="June"/>
    <s v="2009"/>
    <n v="1"/>
    <b v="0"/>
    <s v="Not Specified"/>
    <n v="34"/>
    <n v="241.04"/>
    <n v="0.05"/>
    <s v="Express Air"/>
    <n v="-28.2"/>
    <n v="6.48"/>
    <n v="5.14"/>
    <s v="Mitch Webber"/>
    <s v="Quebec"/>
    <s v="Quebec"/>
    <s v="Corporate"/>
    <s v="Office Supplies"/>
    <s v="Paper"/>
    <n v="0.37"/>
  </r>
  <r>
    <n v="24672"/>
    <d v="2012-03-17T00:00:00"/>
    <d v="2012-03-20T00:00:00"/>
    <s v="March"/>
    <s v="2012"/>
    <n v="3"/>
    <b v="0"/>
    <s v="Medium"/>
    <n v="5"/>
    <n v="44.17"/>
    <n v="0.02"/>
    <s v="Regular Air"/>
    <n v="23.41"/>
    <n v="7.59"/>
    <n v="4"/>
    <s v="Stuart Van"/>
    <s v="Quebec"/>
    <s v="Quebec"/>
    <s v="Consumer"/>
    <s v="Furniture"/>
    <s v="Office Furnishings"/>
    <n v="0.42"/>
  </r>
  <r>
    <n v="24672"/>
    <d v="2012-03-17T00:00:00"/>
    <d v="2012-03-19T00:00:00"/>
    <s v="March"/>
    <s v="2012"/>
    <n v="2"/>
    <b v="0"/>
    <s v="Medium"/>
    <n v="37"/>
    <n v="192.92"/>
    <n v="0.09"/>
    <s v="Regular Air"/>
    <n v="74.58"/>
    <n v="5.43"/>
    <n v="0.95"/>
    <s v="Stuart Van"/>
    <s v="Quebec"/>
    <s v="Quebec"/>
    <s v="Consumer"/>
    <s v="Office Supplies"/>
    <s v="Paper"/>
    <n v="0.36"/>
  </r>
  <r>
    <n v="24672"/>
    <d v="2012-03-17T00:00:00"/>
    <d v="2012-03-19T00:00:00"/>
    <s v="March"/>
    <s v="2012"/>
    <n v="2"/>
    <b v="0"/>
    <s v="Medium"/>
    <n v="37"/>
    <n v="10532.94"/>
    <n v="0.06"/>
    <s v="Regular Air"/>
    <n v="406.37"/>
    <n v="279.48"/>
    <n v="35"/>
    <s v="Stuart Van"/>
    <s v="Quebec"/>
    <s v="Quebec"/>
    <s v="Consumer"/>
    <s v="Office Supplies"/>
    <s v="Storage &amp; Organization"/>
    <n v="0.8"/>
  </r>
  <r>
    <n v="24740"/>
    <d v="2010-01-10T00:00:00"/>
    <d v="2010-01-11T00:00:00"/>
    <s v="January"/>
    <s v="2010"/>
    <n v="1"/>
    <b v="0"/>
    <s v="Medium"/>
    <n v="11"/>
    <n v="1091.47"/>
    <n v="0.04"/>
    <s v="Regular Air"/>
    <n v="160.47999999999999"/>
    <n v="92.23"/>
    <n v="39.61"/>
    <s v="Logan Haushalter"/>
    <s v="Quebec"/>
    <s v="Quebec"/>
    <s v="Corporate"/>
    <s v="Furniture"/>
    <s v="Office Furnishings"/>
    <n v="0.67"/>
  </r>
  <r>
    <n v="24740"/>
    <d v="2010-01-10T00:00:00"/>
    <d v="2010-01-10T00:00:00"/>
    <s v="January"/>
    <s v="2010"/>
    <n v="0"/>
    <s v="FREE DELIVERY"/>
    <s v="Medium"/>
    <n v="35"/>
    <n v="112.59"/>
    <n v="0.09"/>
    <s v="Express Air"/>
    <n v="-126.7"/>
    <n v="3.28"/>
    <n v="5"/>
    <s v="Logan Haushalter"/>
    <s v="Quebec"/>
    <s v="Quebec"/>
    <s v="Corporate"/>
    <s v="Office Supplies"/>
    <s v="Pens &amp; Art Supplies"/>
    <n v="0.56000000000000005"/>
  </r>
  <r>
    <n v="25479"/>
    <d v="2011-04-28T00:00:00"/>
    <d v="2011-04-28T00:00:00"/>
    <s v="April"/>
    <s v="2011"/>
    <n v="0"/>
    <s v="FREE DELIVERY"/>
    <s v="Critical"/>
    <n v="3"/>
    <n v="210.5025"/>
    <n v="0.04"/>
    <s v="Regular Air"/>
    <n v="-315.33"/>
    <n v="85.99"/>
    <n v="1.25"/>
    <s v="Bill Eplett"/>
    <s v="Quebec"/>
    <s v="Quebec"/>
    <s v="Corporate"/>
    <s v="Technology"/>
    <s v="Telephones and Communication"/>
    <n v="0.39"/>
  </r>
  <r>
    <n v="25985"/>
    <d v="2012-09-02T00:00:00"/>
    <d v="2012-09-04T00:00:00"/>
    <s v="September"/>
    <s v="2012"/>
    <n v="2"/>
    <b v="0"/>
    <s v="low"/>
    <n v="50"/>
    <n v="230.63"/>
    <n v="0.1"/>
    <s v="Regular Air"/>
    <n v="-39.71"/>
    <n v="4.91"/>
    <n v="3.05"/>
    <s v="Tony Sayre"/>
    <s v="Quebec"/>
    <s v="Quebec"/>
    <s v="Small Business"/>
    <s v="Furniture"/>
    <s v="Office Furnishings"/>
    <n v="0.52"/>
  </r>
  <r>
    <n v="25985"/>
    <d v="2012-09-02T00:00:00"/>
    <d v="2012-09-06T00:00:00"/>
    <s v="September"/>
    <s v="2012"/>
    <n v="4"/>
    <b v="0"/>
    <s v="low"/>
    <n v="22"/>
    <n v="80.790000000000006"/>
    <n v="0.1"/>
    <s v="Regular Air"/>
    <n v="25.18"/>
    <n v="3.78"/>
    <n v="0.71"/>
    <s v="Tony Sayre"/>
    <s v="Quebec"/>
    <s v="Quebec"/>
    <s v="Small Business"/>
    <s v="Office Supplies"/>
    <s v="Rubber Bands"/>
    <n v="0.39"/>
  </r>
  <r>
    <n v="26341"/>
    <d v="2010-07-28T00:00:00"/>
    <d v="2010-07-30T00:00:00"/>
    <s v="July"/>
    <s v="2010"/>
    <n v="2"/>
    <b v="0"/>
    <s v="Critical"/>
    <n v="8"/>
    <n v="1095.27"/>
    <n v="0.03"/>
    <s v="Delivery Truck"/>
    <n v="-281.22000000000003"/>
    <n v="124.49"/>
    <n v="51.94"/>
    <s v="Karen Ferguson"/>
    <s v="Quebec"/>
    <s v="Quebec"/>
    <s v="Corporate"/>
    <s v="Furniture"/>
    <s v="Tables"/>
    <n v="0.63"/>
  </r>
  <r>
    <n v="26407"/>
    <d v="2012-06-19T00:00:00"/>
    <d v="2012-06-21T00:00:00"/>
    <s v="June"/>
    <s v="2012"/>
    <n v="2"/>
    <b v="0"/>
    <s v="Critical"/>
    <n v="34"/>
    <n v="9522.1200000000008"/>
    <n v="0.04"/>
    <s v="Regular Air"/>
    <n v="171.3"/>
    <n v="279.48"/>
    <n v="35"/>
    <s v="Karen Ferguson"/>
    <s v="Quebec"/>
    <s v="Quebec"/>
    <s v="Home Office"/>
    <s v="Office Supplies"/>
    <s v="Storage &amp; Organization"/>
    <n v="0.8"/>
  </r>
  <r>
    <n v="26407"/>
    <d v="2012-06-19T00:00:00"/>
    <d v="2012-06-20T00:00:00"/>
    <s v="June"/>
    <s v="2012"/>
    <n v="1"/>
    <b v="0"/>
    <s v="Critical"/>
    <n v="16"/>
    <n v="1985.6935000000001"/>
    <n v="0.1"/>
    <s v="Regular Air"/>
    <n v="35.65"/>
    <n v="155.99"/>
    <n v="8.99"/>
    <s v="Karen Ferguson"/>
    <s v="Quebec"/>
    <s v="Quebec"/>
    <s v="Home Office"/>
    <s v="Technology"/>
    <s v="Telephones and Communication"/>
    <n v="0.55000000000000004"/>
  </r>
  <r>
    <n v="26432"/>
    <d v="2009-12-30T00:00:00"/>
    <d v="2010-01-06T00:00:00"/>
    <s v="January"/>
    <s v="2010"/>
    <n v="7"/>
    <b v="0"/>
    <s v="low"/>
    <n v="37"/>
    <n v="1420.89"/>
    <n v="0.06"/>
    <s v="Regular Air"/>
    <n v="389.67"/>
    <n v="38.06"/>
    <n v="4.5"/>
    <s v="Logan Haushalter"/>
    <s v="Quebec"/>
    <s v="Quebec"/>
    <s v="Corporate"/>
    <s v="Office Supplies"/>
    <s v="Appliances"/>
    <n v="0.56000000000000005"/>
  </r>
  <r>
    <n v="26432"/>
    <d v="2009-12-30T00:00:00"/>
    <d v="2010-01-08T00:00:00"/>
    <s v="January"/>
    <s v="2010"/>
    <n v="9"/>
    <b v="0"/>
    <s v="low"/>
    <n v="48"/>
    <n v="27820.34"/>
    <n v="0.08"/>
    <s v="Regular Air"/>
    <n v="11630.15"/>
    <n v="599.99"/>
    <n v="24.49"/>
    <s v="Logan Haushalter"/>
    <s v="Quebec"/>
    <s v="Quebec"/>
    <s v="Corporate"/>
    <s v="Technology"/>
    <s v="Copiers and Fax"/>
    <n v="0.37"/>
  </r>
  <r>
    <n v="26432"/>
    <d v="2009-12-30T00:00:00"/>
    <d v="2010-01-04T00:00:00"/>
    <s v="January"/>
    <s v="2010"/>
    <n v="5"/>
    <b v="0"/>
    <s v="low"/>
    <n v="11"/>
    <n v="45.18"/>
    <n v="0.1"/>
    <s v="Express Air"/>
    <n v="-10.77"/>
    <n v="3.98"/>
    <n v="2.97"/>
    <s v="Logan Haushalter"/>
    <s v="Quebec"/>
    <s v="Quebec"/>
    <s v="Corporate"/>
    <s v="Office Supplies"/>
    <s v="Paper"/>
    <n v="0.35"/>
  </r>
  <r>
    <n v="26630"/>
    <d v="2010-11-27T00:00:00"/>
    <d v="2010-11-29T00:00:00"/>
    <s v="November"/>
    <s v="2010"/>
    <n v="2"/>
    <b v="0"/>
    <s v="High"/>
    <n v="9"/>
    <n v="65.67"/>
    <n v="0.02"/>
    <s v="Regular Air"/>
    <n v="-35.200000000000003"/>
    <n v="6.48"/>
    <n v="7.37"/>
    <s v="Logan Haushalter"/>
    <s v="Quebec"/>
    <s v="Quebec"/>
    <s v="Corporate"/>
    <s v="Office Supplies"/>
    <s v="Paper"/>
    <n v="0.37"/>
  </r>
  <r>
    <n v="26660"/>
    <d v="2012-03-18T00:00:00"/>
    <d v="2012-03-18T00:00:00"/>
    <s v="March"/>
    <s v="2012"/>
    <n v="0"/>
    <s v="FREE DELIVERY"/>
    <s v="Medium"/>
    <n v="1"/>
    <n v="10.23"/>
    <n v="0.1"/>
    <s v="Regular Air"/>
    <n v="-4.22"/>
    <n v="8.9499999999999993"/>
    <n v="2.0099999999999998"/>
    <s v="Carol Triggs"/>
    <s v="Quebec"/>
    <s v="Quebec"/>
    <s v="Home Office"/>
    <s v="Office Supplies"/>
    <s v="Paper"/>
    <n v="0.39"/>
  </r>
  <r>
    <n v="26818"/>
    <d v="2012-01-08T00:00:00"/>
    <d v="2012-01-09T00:00:00"/>
    <s v="January"/>
    <s v="2012"/>
    <n v="1"/>
    <b v="0"/>
    <s v="Not Specified"/>
    <n v="23"/>
    <n v="202.84"/>
    <n v="0.05"/>
    <s v="Regular Air"/>
    <n v="-19.48"/>
    <n v="8.85"/>
    <n v="5.6"/>
    <s v="Dionis Lloyd"/>
    <s v="Quebec"/>
    <s v="Quebec"/>
    <s v="Small Business"/>
    <s v="Office Supplies"/>
    <s v="Binders and Binder Accessories"/>
    <n v="0.36"/>
  </r>
  <r>
    <n v="26818"/>
    <d v="2012-01-08T00:00:00"/>
    <d v="2012-01-10T00:00:00"/>
    <s v="January"/>
    <s v="2012"/>
    <n v="2"/>
    <b v="0"/>
    <s v="Not Specified"/>
    <n v="5"/>
    <n v="78.39"/>
    <n v="0.01"/>
    <s v="Express Air"/>
    <n v="-5.16"/>
    <n v="11.97"/>
    <n v="4.9800000000000004"/>
    <s v="Dionis Lloyd"/>
    <s v="Quebec"/>
    <s v="Quebec"/>
    <s v="Small Business"/>
    <s v="Office Supplies"/>
    <s v="Appliances"/>
    <n v="0.57999999999999996"/>
  </r>
  <r>
    <n v="26818"/>
    <d v="2012-01-08T00:00:00"/>
    <d v="2012-01-09T00:00:00"/>
    <s v="January"/>
    <s v="2012"/>
    <n v="1"/>
    <b v="0"/>
    <s v="Not Specified"/>
    <n v="36"/>
    <n v="251.34"/>
    <n v="0.1"/>
    <s v="Regular Air"/>
    <n v="-162.19999999999999"/>
    <n v="7.3"/>
    <n v="7.72"/>
    <s v="Dionis Lloyd"/>
    <s v="Quebec"/>
    <s v="Quebec"/>
    <s v="Small Business"/>
    <s v="Office Supplies"/>
    <s v="Binders and Binder Accessories"/>
    <n v="0.38"/>
  </r>
  <r>
    <n v="27011"/>
    <d v="2010-12-30T00:00:00"/>
    <d v="2010-12-30T00:00:00"/>
    <s v="December"/>
    <s v="2010"/>
    <n v="0"/>
    <s v="FREE DELIVERY"/>
    <s v="Medium"/>
    <n v="5"/>
    <n v="53.66"/>
    <n v="0.09"/>
    <s v="Regular Air"/>
    <n v="5.69"/>
    <n v="10.94"/>
    <n v="1.39"/>
    <s v="Anne Pryor"/>
    <s v="Quebec"/>
    <s v="Quebec"/>
    <s v="Home Office"/>
    <s v="Office Supplies"/>
    <s v="Envelopes"/>
    <n v="0.35"/>
  </r>
  <r>
    <n v="27841"/>
    <d v="2012-09-16T00:00:00"/>
    <d v="2012-09-18T00:00:00"/>
    <s v="September"/>
    <s v="2012"/>
    <n v="2"/>
    <b v="0"/>
    <s v="High"/>
    <n v="33"/>
    <n v="67.849999999999994"/>
    <n v="0.05"/>
    <s v="Regular Air"/>
    <n v="1.05"/>
    <n v="2.1"/>
    <n v="0.7"/>
    <s v="Caroline Jumper"/>
    <s v="Quebec"/>
    <s v="Quebec"/>
    <s v="Corporate"/>
    <s v="Office Supplies"/>
    <s v="Pens &amp; Art Supplies"/>
    <n v="0.56999999999999995"/>
  </r>
  <r>
    <n v="28581"/>
    <d v="2011-12-07T00:00:00"/>
    <d v="2011-12-09T00:00:00"/>
    <s v="December"/>
    <s v="2011"/>
    <n v="2"/>
    <b v="0"/>
    <s v="Medium"/>
    <n v="1"/>
    <n v="36.4"/>
    <n v="0.06"/>
    <s v="Regular Air"/>
    <n v="-41.56"/>
    <n v="24.92"/>
    <n v="12.98"/>
    <s v="Carol Triggs"/>
    <s v="Quebec"/>
    <s v="Quebec"/>
    <s v="Home Office"/>
    <s v="Office Supplies"/>
    <s v="Binders and Binder Accessories"/>
    <n v="0.39"/>
  </r>
  <r>
    <n v="28581"/>
    <d v="2011-12-07T00:00:00"/>
    <d v="2011-12-09T00:00:00"/>
    <s v="December"/>
    <s v="2011"/>
    <n v="2"/>
    <b v="0"/>
    <s v="Medium"/>
    <n v="36"/>
    <n v="176.35"/>
    <n v="0.04"/>
    <s v="Regular Air"/>
    <n v="73.05"/>
    <n v="4.9800000000000004"/>
    <n v="0.8"/>
    <s v="Carol Triggs"/>
    <s v="Quebec"/>
    <s v="Quebec"/>
    <s v="Home Office"/>
    <s v="Office Supplies"/>
    <s v="Paper"/>
    <n v="0.36"/>
  </r>
  <r>
    <n v="28611"/>
    <d v="2012-12-27T00:00:00"/>
    <d v="2012-12-30T00:00:00"/>
    <s v="December"/>
    <s v="2012"/>
    <n v="3"/>
    <b v="0"/>
    <s v="low"/>
    <n v="30"/>
    <n v="15337.58"/>
    <n v="0.1"/>
    <s v="Regular Air"/>
    <n v="6670.41"/>
    <n v="525.98"/>
    <n v="19.989999999999998"/>
    <s v="Alan Haines"/>
    <s v="Quebec"/>
    <s v="Quebec"/>
    <s v="Consumer"/>
    <s v="Office Supplies"/>
    <s v="Binders and Binder Accessories"/>
    <n v="0.37"/>
  </r>
  <r>
    <n v="28611"/>
    <d v="2012-12-27T00:00:00"/>
    <d v="2012-12-29T00:00:00"/>
    <s v="December"/>
    <s v="2012"/>
    <n v="2"/>
    <b v="0"/>
    <s v="low"/>
    <n v="42"/>
    <n v="3883.4715000000001"/>
    <n v="0.1"/>
    <s v="Regular Air"/>
    <n v="707.17"/>
    <n v="115.99"/>
    <n v="8.99"/>
    <s v="Alan Haines"/>
    <s v="Quebec"/>
    <s v="Quebec"/>
    <s v="Consumer"/>
    <s v="Technology"/>
    <s v="Telephones and Communication"/>
    <n v="0.57999999999999996"/>
  </r>
  <r>
    <n v="28647"/>
    <d v="2009-03-14T00:00:00"/>
    <d v="2009-03-15T00:00:00"/>
    <s v="March"/>
    <s v="2009"/>
    <n v="1"/>
    <b v="0"/>
    <s v="Critical"/>
    <n v="38"/>
    <n v="5679.59"/>
    <n v="0.09"/>
    <s v="Express Air"/>
    <n v="-1763.75"/>
    <n v="154.13"/>
    <n v="69"/>
    <s v="Carol Triggs"/>
    <s v="Quebec"/>
    <s v="Quebec"/>
    <s v="Corporate"/>
    <s v="Furniture"/>
    <s v="Tables"/>
    <n v="0.68"/>
  </r>
  <r>
    <n v="28736"/>
    <d v="2009-04-21T00:00:00"/>
    <d v="2009-04-21T00:00:00"/>
    <s v="April"/>
    <s v="2009"/>
    <n v="0"/>
    <s v="FREE DELIVERY"/>
    <s v="High"/>
    <n v="26"/>
    <n v="1029.29"/>
    <n v="0.06"/>
    <s v="Regular Air"/>
    <n v="109.16"/>
    <n v="40.99"/>
    <n v="17.48"/>
    <s v="Lindsay Castell"/>
    <s v="Quebec"/>
    <s v="Quebec"/>
    <s v="Small Business"/>
    <s v="Office Supplies"/>
    <s v="Paper"/>
    <n v="0.36"/>
  </r>
  <r>
    <n v="28835"/>
    <d v="2012-03-31T00:00:00"/>
    <d v="2012-04-02T00:00:00"/>
    <s v="April"/>
    <s v="2012"/>
    <n v="2"/>
    <b v="0"/>
    <s v="Not Specified"/>
    <n v="1"/>
    <n v="184.18"/>
    <n v="0.08"/>
    <s v="Regular Air"/>
    <n v="-112.44"/>
    <n v="178.47"/>
    <n v="19.989999999999998"/>
    <s v="Phillip Flathmann"/>
    <s v="Quebec"/>
    <s v="Quebec"/>
    <s v="Small Business"/>
    <s v="Office Supplies"/>
    <s v="Storage &amp; Organization"/>
    <n v="0.55000000000000004"/>
  </r>
  <r>
    <n v="29220"/>
    <d v="2012-12-29T00:00:00"/>
    <d v="2012-12-29T00:00:00"/>
    <s v="December"/>
    <s v="2012"/>
    <n v="0"/>
    <s v="FREE DELIVERY"/>
    <s v="Medium"/>
    <n v="36"/>
    <n v="12690.33"/>
    <n v="0.08"/>
    <s v="Express Air"/>
    <n v="5045.3"/>
    <n v="367.99"/>
    <n v="19.989999999999998"/>
    <s v="Logan Haushalter"/>
    <s v="Quebec"/>
    <s v="Quebec"/>
    <s v="Corporate"/>
    <s v="Office Supplies"/>
    <s v="Binders and Binder Accessories"/>
    <n v="0.4"/>
  </r>
  <r>
    <n v="30114"/>
    <d v="2010-08-16T00:00:00"/>
    <d v="2010-08-23T00:00:00"/>
    <s v="August"/>
    <s v="2010"/>
    <n v="7"/>
    <b v="0"/>
    <s v="low"/>
    <n v="7"/>
    <n v="4667.28"/>
    <n v="0.09"/>
    <s v="Express Air"/>
    <n v="-362.88"/>
    <n v="699.99"/>
    <n v="24.49"/>
    <s v="Caroline Jumper"/>
    <s v="Quebec"/>
    <s v="Quebec"/>
    <s v="Corporate"/>
    <s v="Technology"/>
    <s v="Copiers and Fax"/>
    <n v="0.41"/>
  </r>
  <r>
    <n v="30336"/>
    <d v="2010-01-29T00:00:00"/>
    <d v="2010-01-31T00:00:00"/>
    <s v="January"/>
    <s v="2010"/>
    <n v="2"/>
    <b v="0"/>
    <s v="Medium"/>
    <n v="28"/>
    <n v="5155.07"/>
    <n v="0.06"/>
    <s v="Regular Air"/>
    <n v="368.79"/>
    <n v="193.17"/>
    <n v="19.989999999999998"/>
    <s v="Caroline Jumper"/>
    <s v="Quebec"/>
    <s v="Quebec"/>
    <s v="Corporate"/>
    <s v="Office Supplies"/>
    <s v="Storage &amp; Organization"/>
    <n v="0.71"/>
  </r>
  <r>
    <n v="30725"/>
    <d v="2009-12-28T00:00:00"/>
    <d v="2009-12-29T00:00:00"/>
    <s v="December"/>
    <s v="2009"/>
    <n v="1"/>
    <b v="0"/>
    <s v="Medium"/>
    <n v="39"/>
    <n v="16468.55"/>
    <n v="0.08"/>
    <s v="Delivery Truck"/>
    <n v="5638.75"/>
    <n v="449.99"/>
    <n v="49"/>
    <s v="Dennis Kane"/>
    <s v="Quebec"/>
    <s v="Quebec"/>
    <s v="Small Business"/>
    <s v="Technology"/>
    <s v="Copiers and Fax"/>
    <n v="0.38"/>
  </r>
  <r>
    <n v="30784"/>
    <d v="2012-05-07T00:00:00"/>
    <d v="2012-05-09T00:00:00"/>
    <s v="May"/>
    <s v="2012"/>
    <n v="2"/>
    <b v="0"/>
    <s v="Medium"/>
    <n v="10"/>
    <n v="707.3"/>
    <n v="0.06"/>
    <s v="Delivery Truck"/>
    <n v="-127.94"/>
    <n v="70.98"/>
    <n v="26.74"/>
    <s v="Tom Stivers"/>
    <s v="Quebec"/>
    <s v="Quebec"/>
    <s v="Small Business"/>
    <s v="Furniture"/>
    <s v="Bookcases"/>
    <n v="0.6"/>
  </r>
  <r>
    <n v="30784"/>
    <d v="2012-05-07T00:00:00"/>
    <d v="2012-05-08T00:00:00"/>
    <s v="May"/>
    <s v="2012"/>
    <n v="1"/>
    <b v="0"/>
    <s v="Medium"/>
    <n v="48"/>
    <n v="335.64"/>
    <n v="0.02"/>
    <s v="Regular Air"/>
    <n v="80.13"/>
    <n v="6.7"/>
    <n v="1.56"/>
    <s v="Tom Stivers"/>
    <s v="Quebec"/>
    <s v="Quebec"/>
    <s v="Small Business"/>
    <s v="Office Supplies"/>
    <s v="Pens &amp; Art Supplies"/>
    <n v="0.52"/>
  </r>
  <r>
    <n v="31040"/>
    <d v="2010-09-14T00:00:00"/>
    <d v="2010-09-16T00:00:00"/>
    <s v="September"/>
    <s v="2010"/>
    <n v="2"/>
    <b v="0"/>
    <s v="Not Specified"/>
    <n v="23"/>
    <n v="872.97"/>
    <n v="0.1"/>
    <s v="Regular Air"/>
    <n v="-22.63"/>
    <n v="39.979999999999997"/>
    <n v="4"/>
    <s v="Caroline Jumper"/>
    <s v="Quebec"/>
    <s v="Quebec"/>
    <s v="Corporate"/>
    <s v="Technology"/>
    <s v="Computer Peripherals"/>
    <n v="0.7"/>
  </r>
  <r>
    <n v="31040"/>
    <d v="2010-09-14T00:00:00"/>
    <d v="2010-09-16T00:00:00"/>
    <s v="September"/>
    <s v="2010"/>
    <n v="2"/>
    <b v="0"/>
    <s v="Not Specified"/>
    <n v="19"/>
    <n v="545.71"/>
    <n v="0.1"/>
    <s v="Regular Air"/>
    <n v="-35.47"/>
    <n v="29.74"/>
    <n v="6.64"/>
    <s v="Caroline Jumper"/>
    <s v="Quebec"/>
    <s v="Quebec"/>
    <s v="Corporate"/>
    <s v="Office Supplies"/>
    <s v="Storage &amp; Organization"/>
    <n v="0.7"/>
  </r>
  <r>
    <n v="31846"/>
    <d v="2011-08-13T00:00:00"/>
    <d v="2011-08-15T00:00:00"/>
    <s v="August"/>
    <s v="2011"/>
    <n v="2"/>
    <b v="0"/>
    <s v="Critical"/>
    <n v="7"/>
    <n v="261.17"/>
    <n v="0.03"/>
    <s v="Delivery Truck"/>
    <n v="-78.84"/>
    <n v="33.94"/>
    <n v="19.190000000000001"/>
    <s v="Jennifer Ferguson"/>
    <s v="Quebec"/>
    <s v="Quebec"/>
    <s v="Home Office"/>
    <s v="Furniture"/>
    <s v="Chairs &amp; Chairmats"/>
    <n v="0.57999999999999996"/>
  </r>
  <r>
    <n v="32038"/>
    <d v="2009-06-17T00:00:00"/>
    <d v="2009-06-19T00:00:00"/>
    <s v="June"/>
    <s v="2009"/>
    <n v="2"/>
    <b v="0"/>
    <s v="low"/>
    <n v="26"/>
    <n v="342.4"/>
    <n v="0"/>
    <s v="Express Air"/>
    <n v="-14.06"/>
    <n v="11.7"/>
    <n v="6.96"/>
    <s v="Stuart Van"/>
    <s v="Quebec"/>
    <s v="Quebec"/>
    <s v="Consumer"/>
    <s v="Office Supplies"/>
    <s v="Appliances"/>
    <n v="0.5"/>
  </r>
  <r>
    <n v="32065"/>
    <d v="2011-12-02T00:00:00"/>
    <d v="2011-12-03T00:00:00"/>
    <s v="December"/>
    <s v="2011"/>
    <n v="1"/>
    <b v="0"/>
    <s v="Medium"/>
    <n v="25"/>
    <n v="450.28"/>
    <n v="0.09"/>
    <s v="Regular Air"/>
    <n v="-12.35"/>
    <n v="17.98"/>
    <n v="8.51"/>
    <s v="Laurel Elliston"/>
    <s v="Quebec"/>
    <s v="Quebec"/>
    <s v="Corporate"/>
    <s v="Technology"/>
    <s v="Office Machines"/>
    <n v="0.4"/>
  </r>
  <r>
    <n v="32326"/>
    <d v="2010-10-31T00:00:00"/>
    <d v="2010-11-01T00:00:00"/>
    <s v="November"/>
    <s v="2010"/>
    <n v="1"/>
    <b v="0"/>
    <s v="High"/>
    <n v="50"/>
    <n v="929.81"/>
    <n v="0.09"/>
    <s v="Regular Air"/>
    <n v="-188.41"/>
    <n v="19.989999999999998"/>
    <n v="11.17"/>
    <s v="Jason Klamczynski"/>
    <s v="Quebec"/>
    <s v="Quebec"/>
    <s v="Small Business"/>
    <s v="Furniture"/>
    <s v="Office Furnishings"/>
    <n v="0.6"/>
  </r>
  <r>
    <n v="32613"/>
    <d v="2011-12-16T00:00:00"/>
    <d v="2011-12-23T00:00:00"/>
    <s v="December"/>
    <s v="2011"/>
    <n v="7"/>
    <b v="0"/>
    <s v="low"/>
    <n v="31"/>
    <n v="1359.74"/>
    <n v="0.01"/>
    <s v="Express Air"/>
    <n v="202.33"/>
    <n v="43.98"/>
    <n v="8.99"/>
    <s v="Michael Chen"/>
    <s v="Quebec"/>
    <s v="Quebec"/>
    <s v="Consumer"/>
    <s v="Office Supplies"/>
    <s v="Pens &amp; Art Supplies"/>
    <n v="0.57999999999999996"/>
  </r>
  <r>
    <n v="32613"/>
    <d v="2011-12-16T00:00:00"/>
    <d v="2011-12-18T00:00:00"/>
    <s v="December"/>
    <s v="2011"/>
    <n v="2"/>
    <b v="0"/>
    <s v="low"/>
    <n v="38"/>
    <n v="5228.2"/>
    <n v="0"/>
    <s v="Regular Air"/>
    <n v="-691.52"/>
    <n v="135.31"/>
    <n v="35"/>
    <s v="Michael Chen"/>
    <s v="Quebec"/>
    <s v="Quebec"/>
    <s v="Consumer"/>
    <s v="Office Supplies"/>
    <s v="Storage &amp; Organization"/>
    <n v="0.84"/>
  </r>
  <r>
    <n v="32613"/>
    <d v="2011-12-16T00:00:00"/>
    <d v="2011-12-18T00:00:00"/>
    <s v="December"/>
    <s v="2011"/>
    <n v="2"/>
    <b v="0"/>
    <s v="low"/>
    <n v="41"/>
    <n v="7174.9435000000003"/>
    <n v="0.02"/>
    <s v="Express Air"/>
    <n v="2373.2399999999998"/>
    <n v="195.99"/>
    <n v="3.99"/>
    <s v="Michael Chen"/>
    <s v="Quebec"/>
    <s v="Quebec"/>
    <s v="Consumer"/>
    <s v="Technology"/>
    <s v="Telephones and Communication"/>
    <n v="0.57999999999999996"/>
  </r>
  <r>
    <n v="32741"/>
    <d v="2009-02-15T00:00:00"/>
    <d v="2009-02-22T00:00:00"/>
    <s v="February"/>
    <s v="2009"/>
    <n v="7"/>
    <b v="0"/>
    <s v="low"/>
    <n v="13"/>
    <n v="136.24"/>
    <n v="7.0000000000000007E-2"/>
    <s v="Regular Air"/>
    <n v="-81.77"/>
    <n v="9.7100000000000009"/>
    <n v="9.4499999999999993"/>
    <s v="Bill Eplett"/>
    <s v="Quebec"/>
    <s v="Quebec"/>
    <s v="Corporate"/>
    <s v="Office Supplies"/>
    <s v="Storage &amp; Organization"/>
    <n v="0.6"/>
  </r>
  <r>
    <n v="32903"/>
    <d v="2012-07-26T00:00:00"/>
    <d v="2012-08-02T00:00:00"/>
    <s v="August"/>
    <s v="2012"/>
    <n v="7"/>
    <b v="0"/>
    <s v="low"/>
    <n v="31"/>
    <n v="454.58"/>
    <n v="7.0000000000000007E-2"/>
    <s v="Regular Air"/>
    <n v="-118.75"/>
    <n v="15.31"/>
    <n v="8.7799999999999994"/>
    <s v="Daniel Lacy"/>
    <s v="Quebec"/>
    <s v="Quebec"/>
    <s v="Small Business"/>
    <s v="Office Supplies"/>
    <s v="Storage &amp; Organization"/>
    <n v="0.56999999999999995"/>
  </r>
  <r>
    <n v="33031"/>
    <d v="2012-08-24T00:00:00"/>
    <d v="2012-08-26T00:00:00"/>
    <s v="August"/>
    <s v="2012"/>
    <n v="2"/>
    <b v="0"/>
    <s v="High"/>
    <n v="24"/>
    <n v="550.67999999999995"/>
    <n v="0.08"/>
    <s v="Delivery Truck"/>
    <n v="-134.63"/>
    <n v="23.99"/>
    <n v="15.68"/>
    <s v="Tony Sayre"/>
    <s v="Quebec"/>
    <s v="Quebec"/>
    <s v="Home Office"/>
    <s v="Furniture"/>
    <s v="Office Furnishings"/>
    <n v="0.62"/>
  </r>
  <r>
    <n v="33031"/>
    <d v="2012-08-24T00:00:00"/>
    <d v="2012-08-25T00:00:00"/>
    <s v="August"/>
    <s v="2012"/>
    <n v="1"/>
    <b v="0"/>
    <s v="High"/>
    <n v="18"/>
    <n v="120.96"/>
    <n v="0.02"/>
    <s v="Regular Air"/>
    <n v="-53.69"/>
    <n v="6.48"/>
    <n v="6.65"/>
    <s v="Tony Sayre"/>
    <s v="Quebec"/>
    <s v="Quebec"/>
    <s v="Home Office"/>
    <s v="Office Supplies"/>
    <s v="Paper"/>
    <n v="0.36"/>
  </r>
  <r>
    <n v="33152"/>
    <d v="2010-11-21T00:00:00"/>
    <d v="2010-11-23T00:00:00"/>
    <s v="November"/>
    <s v="2010"/>
    <n v="2"/>
    <b v="0"/>
    <s v="Critical"/>
    <n v="19"/>
    <n v="2569.6264999999999"/>
    <n v="0"/>
    <s v="Regular Air"/>
    <n v="398.01"/>
    <n v="155.99"/>
    <n v="8.99"/>
    <s v="Caroline Jumper"/>
    <s v="Quebec"/>
    <s v="Quebec"/>
    <s v="Corporate"/>
    <s v="Technology"/>
    <s v="Telephones and Communication"/>
    <n v="0.55000000000000004"/>
  </r>
  <r>
    <n v="33217"/>
    <d v="2009-03-12T00:00:00"/>
    <d v="2009-03-13T00:00:00"/>
    <s v="March"/>
    <s v="2009"/>
    <n v="1"/>
    <b v="0"/>
    <s v="High"/>
    <n v="20"/>
    <n v="1388.91"/>
    <n v="0.1"/>
    <s v="Regular Air"/>
    <n v="-229.87"/>
    <n v="73.98"/>
    <n v="4"/>
    <s v="Dennis Kane"/>
    <s v="Quebec"/>
    <s v="Quebec"/>
    <s v="Small Business"/>
    <s v="Technology"/>
    <s v="Computer Peripherals"/>
    <n v="0.79"/>
  </r>
  <r>
    <n v="33217"/>
    <d v="2009-03-12T00:00:00"/>
    <d v="2009-03-13T00:00:00"/>
    <s v="March"/>
    <s v="2009"/>
    <n v="1"/>
    <b v="0"/>
    <s v="High"/>
    <n v="34"/>
    <n v="1806.65"/>
    <n v="0.05"/>
    <s v="Regular Air"/>
    <n v="599.04"/>
    <n v="51.98"/>
    <n v="10.17"/>
    <s v="Dennis Kane"/>
    <s v="Quebec"/>
    <s v="Quebec"/>
    <s v="Small Business"/>
    <s v="Technology"/>
    <s v="Office Machines"/>
    <n v="0.37"/>
  </r>
  <r>
    <n v="33606"/>
    <d v="2012-03-01T00:00:00"/>
    <d v="2012-03-03T00:00:00"/>
    <s v="March"/>
    <s v="2012"/>
    <n v="2"/>
    <b v="0"/>
    <s v="High"/>
    <n v="46"/>
    <n v="410.03"/>
    <n v="0.05"/>
    <s v="Regular Air"/>
    <n v="-138.38999999999999"/>
    <n v="8.75"/>
    <n v="8.5399999999999991"/>
    <s v="Theresa Swint"/>
    <s v="Quebec"/>
    <s v="Quebec"/>
    <s v="Small Business"/>
    <s v="Furniture"/>
    <s v="Office Furnishings"/>
    <n v="0.43"/>
  </r>
  <r>
    <n v="33666"/>
    <d v="2012-07-16T00:00:00"/>
    <d v="2012-07-18T00:00:00"/>
    <s v="July"/>
    <s v="2012"/>
    <n v="2"/>
    <b v="0"/>
    <s v="Not Specified"/>
    <n v="17"/>
    <n v="3801.27"/>
    <n v="0.02"/>
    <s v="Regular Air"/>
    <n v="-861.3"/>
    <n v="209.37"/>
    <n v="69"/>
    <s v="Theresa Swint"/>
    <s v="Quebec"/>
    <s v="Quebec"/>
    <s v="Home Office"/>
    <s v="Furniture"/>
    <s v="Tables"/>
    <n v="0.79"/>
  </r>
  <r>
    <n v="33764"/>
    <d v="2011-02-10T00:00:00"/>
    <d v="2011-02-11T00:00:00"/>
    <s v="February"/>
    <s v="2011"/>
    <n v="1"/>
    <b v="0"/>
    <s v="Critical"/>
    <n v="31"/>
    <n v="226.15"/>
    <n v="0.01"/>
    <s v="Regular Air"/>
    <n v="35.979999999999997"/>
    <n v="7.08"/>
    <n v="2.35"/>
    <s v="Tony Sayre"/>
    <s v="Quebec"/>
    <s v="Quebec"/>
    <s v="Small Business"/>
    <s v="Office Supplies"/>
    <s v="Pens &amp; Art Supplies"/>
    <n v="0.47"/>
  </r>
  <r>
    <n v="33921"/>
    <d v="2010-03-30T00:00:00"/>
    <d v="2010-04-08T00:00:00"/>
    <s v="April"/>
    <s v="2010"/>
    <n v="9"/>
    <b v="0"/>
    <s v="low"/>
    <n v="35"/>
    <n v="1794.03"/>
    <n v="0.05"/>
    <s v="Delivery Truck"/>
    <n v="196.21"/>
    <n v="50.98"/>
    <n v="14.19"/>
    <s v="Daniel Lacy"/>
    <s v="Quebec"/>
    <s v="Quebec"/>
    <s v="Small Business"/>
    <s v="Furniture"/>
    <s v="Chairs &amp; Chairmats"/>
    <n v="0.56000000000000005"/>
  </r>
  <r>
    <n v="33956"/>
    <d v="2012-01-19T00:00:00"/>
    <d v="2012-01-21T00:00:00"/>
    <s v="January"/>
    <s v="2012"/>
    <n v="2"/>
    <b v="0"/>
    <s v="low"/>
    <n v="13"/>
    <n v="109.58"/>
    <n v="0"/>
    <s v="Regular Air"/>
    <n v="31.32"/>
    <n v="7.59"/>
    <n v="4"/>
    <s v="Aaron Smayling"/>
    <s v="Quebec"/>
    <s v="Quebec"/>
    <s v="Small Business"/>
    <s v="Furniture"/>
    <s v="Office Furnishings"/>
    <n v="0.42"/>
  </r>
  <r>
    <n v="34022"/>
    <d v="2012-11-03T00:00:00"/>
    <d v="2012-11-05T00:00:00"/>
    <s v="November"/>
    <s v="2012"/>
    <n v="2"/>
    <b v="0"/>
    <s v="Not Specified"/>
    <n v="6"/>
    <n v="43.9"/>
    <n v="0.06"/>
    <s v="Regular Air"/>
    <n v="12.74"/>
    <n v="6.64"/>
    <n v="4.95"/>
    <s v="Jason Klamczynski"/>
    <s v="Quebec"/>
    <s v="Quebec"/>
    <s v="Small Business"/>
    <s v="Furniture"/>
    <s v="Office Furnishings"/>
    <n v="0.37"/>
  </r>
  <r>
    <n v="34022"/>
    <d v="2012-11-03T00:00:00"/>
    <d v="2012-11-03T00:00:00"/>
    <s v="November"/>
    <s v="2012"/>
    <n v="0"/>
    <s v="FREE DELIVERY"/>
    <s v="Not Specified"/>
    <n v="50"/>
    <n v="236.28"/>
    <n v="0.05"/>
    <s v="Regular Air"/>
    <n v="-34.06"/>
    <n v="4.91"/>
    <n v="3.05"/>
    <s v="Jason Klamczynski"/>
    <s v="Quebec"/>
    <s v="Quebec"/>
    <s v="Small Business"/>
    <s v="Furniture"/>
    <s v="Office Furnishings"/>
    <n v="0.52"/>
  </r>
  <r>
    <n v="34148"/>
    <d v="2012-08-21T00:00:00"/>
    <d v="2012-08-22T00:00:00"/>
    <s v="August"/>
    <s v="2012"/>
    <n v="1"/>
    <b v="0"/>
    <s v="Critical"/>
    <n v="33"/>
    <n v="136.79"/>
    <n v="0.06"/>
    <s v="Regular Air"/>
    <n v="42.71"/>
    <n v="4.13"/>
    <n v="0.99"/>
    <s v="Theresa Swint"/>
    <s v="Quebec"/>
    <s v="Quebec"/>
    <s v="Small Business"/>
    <s v="Office Supplies"/>
    <s v="Labels"/>
    <n v="0.39"/>
  </r>
  <r>
    <n v="34182"/>
    <d v="2012-10-17T00:00:00"/>
    <d v="2012-10-19T00:00:00"/>
    <s v="October"/>
    <s v="2012"/>
    <n v="2"/>
    <b v="0"/>
    <s v="Critical"/>
    <n v="31"/>
    <n v="336.34"/>
    <n v="0.05"/>
    <s v="Regular Air"/>
    <n v="-89.9"/>
    <n v="10.52"/>
    <n v="7.94"/>
    <s v="Karen Ferguson"/>
    <s v="Quebec"/>
    <s v="Quebec"/>
    <s v="Home Office"/>
    <s v="Furniture"/>
    <s v="Office Furnishings"/>
    <n v="0.52"/>
  </r>
  <r>
    <n v="34337"/>
    <d v="2010-05-14T00:00:00"/>
    <d v="2010-05-15T00:00:00"/>
    <s v="May"/>
    <s v="2010"/>
    <n v="1"/>
    <b v="0"/>
    <s v="Medium"/>
    <n v="36"/>
    <n v="3610.85"/>
    <n v="0.04"/>
    <s v="Express Air"/>
    <n v="2235.37"/>
    <n v="99.23"/>
    <n v="8.99"/>
    <s v="Bill Eplett"/>
    <s v="Quebec"/>
    <s v="Quebec"/>
    <s v="Corporate"/>
    <s v="Furniture"/>
    <s v="Office Furnishings"/>
    <n v="0.35"/>
  </r>
  <r>
    <n v="34657"/>
    <d v="2010-05-05T00:00:00"/>
    <d v="2010-05-14T00:00:00"/>
    <s v="May"/>
    <s v="2010"/>
    <n v="9"/>
    <b v="0"/>
    <s v="low"/>
    <n v="46"/>
    <n v="1396.75"/>
    <n v="0.04"/>
    <s v="Express Air"/>
    <n v="-75.7"/>
    <n v="30.98"/>
    <n v="19.510000000000002"/>
    <s v="Fred Chung"/>
    <s v="Quebec"/>
    <s v="Quebec"/>
    <s v="Corporate"/>
    <s v="Office Supplies"/>
    <s v="Envelopes"/>
    <n v="0.36"/>
  </r>
  <r>
    <n v="34727"/>
    <d v="2011-03-13T00:00:00"/>
    <d v="2011-03-17T00:00:00"/>
    <s v="March"/>
    <s v="2011"/>
    <n v="4"/>
    <b v="0"/>
    <s v="low"/>
    <n v="20"/>
    <n v="159.71"/>
    <n v="0.1"/>
    <s v="Express Air"/>
    <n v="-114.41"/>
    <n v="8.0399999999999991"/>
    <n v="8.94"/>
    <s v="Dorris Love"/>
    <s v="Quebec"/>
    <s v="Quebec"/>
    <s v="Corporate"/>
    <s v="Office Supplies"/>
    <s v="Binders and Binder Accessories"/>
    <n v="0.4"/>
  </r>
  <r>
    <n v="34881"/>
    <d v="2011-02-07T00:00:00"/>
    <d v="2011-02-09T00:00:00"/>
    <s v="February"/>
    <s v="2011"/>
    <n v="2"/>
    <b v="0"/>
    <s v="Medium"/>
    <n v="37"/>
    <n v="187.37"/>
    <n v="0.01"/>
    <s v="Regular Air"/>
    <n v="-85.01"/>
    <n v="4.9800000000000004"/>
    <n v="4.95"/>
    <s v="Caroline Jumper"/>
    <s v="Quebec"/>
    <s v="Quebec"/>
    <s v="Corporate"/>
    <s v="Office Supplies"/>
    <s v="Binders and Binder Accessories"/>
    <n v="0.37"/>
  </r>
  <r>
    <n v="34882"/>
    <d v="2009-07-24T00:00:00"/>
    <d v="2009-07-25T00:00:00"/>
    <s v="July"/>
    <s v="2009"/>
    <n v="1"/>
    <b v="0"/>
    <s v="Critical"/>
    <n v="43"/>
    <n v="84.61"/>
    <n v="0.03"/>
    <s v="Regular Air"/>
    <n v="-15.1"/>
    <n v="1.88"/>
    <n v="1.49"/>
    <s v="Carol Triggs"/>
    <s v="Quebec"/>
    <s v="Quebec"/>
    <s v="Home Office"/>
    <s v="Office Supplies"/>
    <s v="Binders and Binder Accessories"/>
    <n v="0.37"/>
  </r>
  <r>
    <n v="34916"/>
    <d v="2010-08-09T00:00:00"/>
    <d v="2010-08-11T00:00:00"/>
    <s v="August"/>
    <s v="2010"/>
    <n v="2"/>
    <b v="0"/>
    <s v="High"/>
    <n v="3"/>
    <n v="24.36"/>
    <n v="0.08"/>
    <s v="Express Air"/>
    <n v="10.039999999999999"/>
    <n v="4.82"/>
    <n v="5.72"/>
    <s v="Theresa Swint"/>
    <s v="Quebec"/>
    <s v="Quebec"/>
    <s v="Consumer"/>
    <s v="Furniture"/>
    <s v="Office Furnishings"/>
    <n v="0.47"/>
  </r>
  <r>
    <n v="35041"/>
    <d v="2009-04-15T00:00:00"/>
    <d v="2009-04-15T00:00:00"/>
    <s v="April"/>
    <s v="2009"/>
    <n v="0"/>
    <s v="FREE DELIVERY"/>
    <s v="Not Specified"/>
    <n v="28"/>
    <n v="443.73"/>
    <n v="0.01"/>
    <s v="Regular Air"/>
    <n v="-200.86"/>
    <n v="15.16"/>
    <n v="15.09"/>
    <s v="Jasper Cacioppo"/>
    <s v="Quebec"/>
    <s v="Quebec"/>
    <s v="Home Office"/>
    <s v="Office Supplies"/>
    <s v="Binders and Binder Accessories"/>
    <n v="0.39"/>
  </r>
  <r>
    <n v="35302"/>
    <d v="2010-06-07T00:00:00"/>
    <d v="2010-06-07T00:00:00"/>
    <s v="June"/>
    <s v="2010"/>
    <n v="0"/>
    <s v="FREE DELIVERY"/>
    <s v="Medium"/>
    <n v="6"/>
    <n v="188.44"/>
    <n v="0.09"/>
    <s v="Regular Air"/>
    <n v="17.57"/>
    <n v="30.98"/>
    <n v="5.76"/>
    <s v="Dennis Kane"/>
    <s v="Quebec"/>
    <s v="Quebec"/>
    <s v="Small Business"/>
    <s v="Office Supplies"/>
    <s v="Paper"/>
    <n v="0.4"/>
  </r>
  <r>
    <n v="35302"/>
    <d v="2010-06-07T00:00:00"/>
    <d v="2010-06-08T00:00:00"/>
    <s v="June"/>
    <s v="2010"/>
    <n v="1"/>
    <b v="0"/>
    <s v="Medium"/>
    <n v="13"/>
    <n v="1265.4970000000001"/>
    <n v="0.1"/>
    <s v="Regular Air"/>
    <n v="-228.18"/>
    <n v="125.99"/>
    <n v="7.69"/>
    <s v="Dennis Kane"/>
    <s v="Quebec"/>
    <s v="Quebec"/>
    <s v="Small Business"/>
    <s v="Technology"/>
    <s v="Telephones and Communication"/>
    <n v="0.59"/>
  </r>
  <r>
    <n v="35841"/>
    <d v="2011-05-08T00:00:00"/>
    <d v="2011-05-09T00:00:00"/>
    <s v="May"/>
    <s v="2011"/>
    <n v="1"/>
    <b v="0"/>
    <s v="Medium"/>
    <n v="23"/>
    <n v="230.41"/>
    <n v="0.06"/>
    <s v="Regular Air"/>
    <n v="94.39"/>
    <n v="9.9"/>
    <n v="1.39"/>
    <s v="Mathew Reese"/>
    <s v="Quebec"/>
    <s v="Quebec"/>
    <s v="Small Business"/>
    <s v="Office Supplies"/>
    <s v="Envelopes"/>
    <n v="0.37"/>
  </r>
  <r>
    <n v="35841"/>
    <d v="2011-05-08T00:00:00"/>
    <d v="2011-05-09T00:00:00"/>
    <s v="May"/>
    <s v="2011"/>
    <n v="1"/>
    <b v="0"/>
    <s v="Medium"/>
    <n v="48"/>
    <n v="5163.0105000000003"/>
    <n v="7.0000000000000007E-2"/>
    <s v="Regular Air"/>
    <n v="1448.33"/>
    <n v="125.99"/>
    <n v="8.08"/>
    <s v="Mathew Reese"/>
    <s v="Quebec"/>
    <s v="Quebec"/>
    <s v="Small Business"/>
    <s v="Technology"/>
    <s v="Telephones and Communication"/>
    <n v="0.56999999999999995"/>
  </r>
  <r>
    <n v="36034"/>
    <d v="2012-10-16T00:00:00"/>
    <d v="2012-10-18T00:00:00"/>
    <s v="October"/>
    <s v="2012"/>
    <n v="2"/>
    <b v="0"/>
    <s v="High"/>
    <n v="10"/>
    <n v="19.36"/>
    <n v="0"/>
    <s v="Regular Air"/>
    <n v="-1.02"/>
    <n v="1.76"/>
    <n v="0.7"/>
    <s v="Clay Ludtke"/>
    <s v="Quebec"/>
    <s v="Quebec"/>
    <s v="Consumer"/>
    <s v="Office Supplies"/>
    <s v="Pens &amp; Art Supplies"/>
    <n v="0.56000000000000005"/>
  </r>
  <r>
    <n v="36065"/>
    <d v="2010-02-17T00:00:00"/>
    <d v="2010-02-17T00:00:00"/>
    <s v="February"/>
    <s v="2010"/>
    <n v="0"/>
    <s v="FREE DELIVERY"/>
    <s v="High"/>
    <n v="31"/>
    <n v="538.29999999999995"/>
    <n v="0.03"/>
    <s v="Regular Air"/>
    <n v="-63.98"/>
    <n v="16.98"/>
    <n v="12.39"/>
    <s v="Dionis Lloyd"/>
    <s v="Quebec"/>
    <s v="Quebec"/>
    <s v="Small Business"/>
    <s v="Office Supplies"/>
    <s v="Envelopes"/>
    <n v="0.35"/>
  </r>
  <r>
    <n v="36355"/>
    <d v="2009-12-02T00:00:00"/>
    <d v="2009-12-02T00:00:00"/>
    <s v="December"/>
    <s v="2009"/>
    <n v="0"/>
    <s v="FREE DELIVERY"/>
    <s v="Medium"/>
    <n v="9"/>
    <n v="61.43"/>
    <n v="0.09"/>
    <s v="Express Air"/>
    <n v="-42.98"/>
    <n v="5.4"/>
    <n v="7.78"/>
    <s v="Anne Pryor"/>
    <s v="Quebec"/>
    <s v="Quebec"/>
    <s v="Home Office"/>
    <s v="Office Supplies"/>
    <s v="Binders and Binder Accessories"/>
    <n v="0.37"/>
  </r>
  <r>
    <n v="36355"/>
    <d v="2009-12-02T00:00:00"/>
    <d v="2009-12-02T00:00:00"/>
    <s v="December"/>
    <s v="2009"/>
    <n v="0"/>
    <s v="FREE DELIVERY"/>
    <s v="Medium"/>
    <n v="6"/>
    <n v="129.5"/>
    <n v="0.02"/>
    <s v="Regular Air"/>
    <n v="65.489999999999995"/>
    <n v="20.28"/>
    <n v="6.68"/>
    <s v="Anne Pryor"/>
    <s v="Quebec"/>
    <s v="Quebec"/>
    <s v="Home Office"/>
    <s v="Furniture"/>
    <s v="Office Furnishings"/>
    <n v="0.53"/>
  </r>
  <r>
    <n v="36355"/>
    <d v="2009-12-02T00:00:00"/>
    <d v="2009-12-03T00:00:00"/>
    <s v="December"/>
    <s v="2009"/>
    <n v="1"/>
    <b v="0"/>
    <s v="Medium"/>
    <n v="10"/>
    <n v="125.95"/>
    <n v="0"/>
    <s v="Regular Air"/>
    <n v="15.73"/>
    <n v="11.55"/>
    <n v="2.36"/>
    <s v="Anne Pryor"/>
    <s v="Quebec"/>
    <s v="Quebec"/>
    <s v="Home Office"/>
    <s v="Office Supplies"/>
    <s v="Pens &amp; Art Supplies"/>
    <n v="0.55000000000000004"/>
  </r>
  <r>
    <n v="36355"/>
    <d v="2009-12-02T00:00:00"/>
    <d v="2009-12-03T00:00:00"/>
    <s v="December"/>
    <s v="2009"/>
    <n v="1"/>
    <b v="0"/>
    <s v="Medium"/>
    <n v="43"/>
    <n v="90.93"/>
    <n v="0.05"/>
    <s v="Regular Air"/>
    <n v="-72.5"/>
    <n v="2.08"/>
    <n v="2.56"/>
    <s v="Anne Pryor"/>
    <s v="Quebec"/>
    <s v="Quebec"/>
    <s v="Home Office"/>
    <s v="Office Supplies"/>
    <s v="Scissors, Rulers and Trimmers"/>
    <n v="0.55000000000000004"/>
  </r>
  <r>
    <n v="36358"/>
    <d v="2009-05-13T00:00:00"/>
    <d v="2009-05-15T00:00:00"/>
    <s v="May"/>
    <s v="2009"/>
    <n v="2"/>
    <b v="0"/>
    <s v="Not Specified"/>
    <n v="28"/>
    <n v="865.35"/>
    <n v="0.06"/>
    <s v="Regular Air"/>
    <n v="-159.25"/>
    <n v="30.42"/>
    <n v="8.65"/>
    <s v="Dorris Love"/>
    <s v="Quebec"/>
    <s v="Quebec"/>
    <s v="Corporate"/>
    <s v="Technology"/>
    <s v="Computer Peripherals"/>
    <n v="0.74"/>
  </r>
  <r>
    <n v="36358"/>
    <d v="2009-05-13T00:00:00"/>
    <d v="2009-05-14T00:00:00"/>
    <s v="May"/>
    <s v="2009"/>
    <n v="1"/>
    <b v="0"/>
    <s v="Not Specified"/>
    <n v="22"/>
    <n v="823.07"/>
    <n v="0.02"/>
    <s v="Regular Air"/>
    <n v="318.25"/>
    <n v="37.94"/>
    <n v="5.08"/>
    <s v="Dorris Love"/>
    <s v="Quebec"/>
    <s v="Quebec"/>
    <s v="Corporate"/>
    <s v="Office Supplies"/>
    <s v="Paper"/>
    <n v="0.38"/>
  </r>
  <r>
    <n v="36739"/>
    <d v="2009-10-08T00:00:00"/>
    <d v="2009-10-10T00:00:00"/>
    <s v="October"/>
    <s v="2009"/>
    <n v="2"/>
    <b v="0"/>
    <s v="Not Specified"/>
    <n v="16"/>
    <n v="68.040000000000006"/>
    <n v="7.0000000000000007E-2"/>
    <s v="Regular Air"/>
    <n v="-55.52"/>
    <n v="3.98"/>
    <n v="5.26"/>
    <s v="Pamela Stobb"/>
    <s v="Quebec"/>
    <s v="Quebec"/>
    <s v="Consumer"/>
    <s v="Office Supplies"/>
    <s v="Binders and Binder Accessories"/>
    <n v="0.38"/>
  </r>
  <r>
    <n v="36739"/>
    <d v="2009-10-08T00:00:00"/>
    <d v="2009-10-08T00:00:00"/>
    <s v="October"/>
    <s v="2009"/>
    <n v="0"/>
    <s v="FREE DELIVERY"/>
    <s v="Not Specified"/>
    <n v="27"/>
    <n v="331.17"/>
    <n v="7.0000000000000007E-2"/>
    <s v="Regular Air"/>
    <n v="97.19"/>
    <n v="12.22"/>
    <n v="2.85"/>
    <s v="Pamela Stobb"/>
    <s v="Quebec"/>
    <s v="Quebec"/>
    <s v="Consumer"/>
    <s v="Furniture"/>
    <s v="Office Furnishings"/>
    <n v="0.55000000000000004"/>
  </r>
  <r>
    <n v="36743"/>
    <d v="2012-09-08T00:00:00"/>
    <d v="2012-09-09T00:00:00"/>
    <s v="September"/>
    <s v="2012"/>
    <n v="1"/>
    <b v="0"/>
    <s v="Critical"/>
    <n v="3"/>
    <n v="26.13"/>
    <n v="0.1"/>
    <s v="Regular Air"/>
    <n v="-10.61"/>
    <n v="7.59"/>
    <n v="4"/>
    <s v="Laurel Elliston"/>
    <s v="Quebec"/>
    <s v="Quebec"/>
    <s v="Home Office"/>
    <s v="Furniture"/>
    <s v="Office Furnishings"/>
    <n v="0.42"/>
  </r>
  <r>
    <n v="36864"/>
    <d v="2012-07-29T00:00:00"/>
    <d v="2012-07-31T00:00:00"/>
    <s v="July"/>
    <s v="2012"/>
    <n v="2"/>
    <b v="0"/>
    <s v="low"/>
    <n v="9"/>
    <n v="55.49"/>
    <n v="0.05"/>
    <s v="Regular Air"/>
    <n v="7.23"/>
    <n v="6.08"/>
    <n v="0.91"/>
    <s v="Toby Carlisle"/>
    <s v="Quebec"/>
    <s v="Quebec"/>
    <s v="Home Office"/>
    <s v="Office Supplies"/>
    <s v="Pens &amp; Art Supplies"/>
    <n v="0.51"/>
  </r>
  <r>
    <n v="37188"/>
    <d v="2012-03-04T00:00:00"/>
    <d v="2012-03-05T00:00:00"/>
    <s v="March"/>
    <s v="2012"/>
    <n v="1"/>
    <b v="0"/>
    <s v="Critical"/>
    <n v="24"/>
    <n v="132.02000000000001"/>
    <n v="0.04"/>
    <s v="Express Air"/>
    <n v="-123.28"/>
    <n v="4.9800000000000004"/>
    <n v="8.33"/>
    <s v="Carol Triggs"/>
    <s v="Quebec"/>
    <s v="Quebec"/>
    <s v="Home Office"/>
    <s v="Office Supplies"/>
    <s v="Paper"/>
    <n v="0.38"/>
  </r>
  <r>
    <n v="37414"/>
    <d v="2011-09-09T00:00:00"/>
    <d v="2011-09-11T00:00:00"/>
    <s v="September"/>
    <s v="2011"/>
    <n v="2"/>
    <b v="0"/>
    <s v="low"/>
    <n v="39"/>
    <n v="20596.580000000002"/>
    <n v="0.09"/>
    <s v="Delivery Truck"/>
    <n v="-1331.55"/>
    <n v="550.98"/>
    <n v="64.59"/>
    <s v="Ben Wallace"/>
    <s v="Quebec"/>
    <s v="Quebec"/>
    <s v="Home Office"/>
    <s v="Furniture"/>
    <s v="Tables"/>
    <n v="0.66"/>
  </r>
  <r>
    <n v="37638"/>
    <d v="2009-01-21T00:00:00"/>
    <d v="2009-01-23T00:00:00"/>
    <s v="January"/>
    <s v="2009"/>
    <n v="2"/>
    <b v="0"/>
    <s v="low"/>
    <n v="33"/>
    <n v="139.97999999999999"/>
    <n v="7.0000000000000007E-2"/>
    <s v="Regular Air"/>
    <n v="-140.54"/>
    <n v="4.13"/>
    <n v="6.89"/>
    <s v="Aaron Smayling"/>
    <s v="Quebec"/>
    <s v="Quebec"/>
    <s v="Small Business"/>
    <s v="Office Supplies"/>
    <s v="Labels"/>
    <n v="0.39"/>
  </r>
  <r>
    <n v="37734"/>
    <d v="2009-12-26T00:00:00"/>
    <d v="2009-12-27T00:00:00"/>
    <s v="December"/>
    <s v="2009"/>
    <n v="1"/>
    <b v="0"/>
    <s v="Critical"/>
    <n v="15"/>
    <n v="1393.39"/>
    <n v="0.08"/>
    <s v="Regular Air"/>
    <n v="84.15"/>
    <n v="100.97"/>
    <n v="7.18"/>
    <s v="Mathew Reese"/>
    <s v="Quebec"/>
    <s v="Quebec"/>
    <s v="Small Business"/>
    <s v="Technology"/>
    <s v="Computer Peripherals"/>
    <n v="0.46"/>
  </r>
  <r>
    <n v="37734"/>
    <d v="2009-12-26T00:00:00"/>
    <d v="2009-12-27T00:00:00"/>
    <s v="December"/>
    <s v="2009"/>
    <n v="1"/>
    <b v="0"/>
    <s v="Critical"/>
    <n v="42"/>
    <n v="601.52"/>
    <n v="0"/>
    <s v="Regular Air"/>
    <n v="171.98"/>
    <n v="13.4"/>
    <n v="4.95"/>
    <s v="Mathew Reese"/>
    <s v="Quebec"/>
    <s v="Quebec"/>
    <s v="Small Business"/>
    <s v="Furniture"/>
    <s v="Office Furnishings"/>
    <n v="0.37"/>
  </r>
  <r>
    <n v="37763"/>
    <d v="2012-02-08T00:00:00"/>
    <d v="2012-02-09T00:00:00"/>
    <s v="February"/>
    <s v="2012"/>
    <n v="1"/>
    <b v="0"/>
    <s v="Not Specified"/>
    <n v="29"/>
    <n v="169.61"/>
    <n v="0.1"/>
    <s v="Regular Air"/>
    <n v="-211.06"/>
    <n v="5.94"/>
    <n v="9.92"/>
    <s v="Alan Haines"/>
    <s v="Quebec"/>
    <s v="Quebec"/>
    <s v="Consumer"/>
    <s v="Office Supplies"/>
    <s v="Binders and Binder Accessories"/>
    <n v="0.38"/>
  </r>
  <r>
    <n v="37763"/>
    <d v="2012-02-08T00:00:00"/>
    <d v="2012-02-09T00:00:00"/>
    <s v="February"/>
    <s v="2012"/>
    <n v="1"/>
    <b v="0"/>
    <s v="Not Specified"/>
    <n v="24"/>
    <n v="1247.9275"/>
    <n v="0.1"/>
    <s v="Regular Air"/>
    <n v="186.42"/>
    <n v="65.989999999999995"/>
    <n v="2.5"/>
    <s v="Alan Haines"/>
    <s v="Quebec"/>
    <s v="Quebec"/>
    <s v="Consumer"/>
    <s v="Technology"/>
    <s v="Telephones and Communication"/>
    <n v="0.55000000000000004"/>
  </r>
  <r>
    <n v="37859"/>
    <d v="2009-03-30T00:00:00"/>
    <d v="2009-04-01T00:00:00"/>
    <s v="April"/>
    <s v="2009"/>
    <n v="2"/>
    <b v="0"/>
    <s v="Critical"/>
    <n v="2"/>
    <n v="29.03"/>
    <n v="0.01"/>
    <s v="Regular Air"/>
    <n v="-11.83"/>
    <n v="11.34"/>
    <n v="5.01"/>
    <s v="Tom Stivers"/>
    <s v="Quebec"/>
    <s v="Quebec"/>
    <s v="Small Business"/>
    <s v="Office Supplies"/>
    <s v="Paper"/>
    <n v="0.36"/>
  </r>
  <r>
    <n v="38048"/>
    <d v="2010-01-24T00:00:00"/>
    <d v="2010-01-24T00:00:00"/>
    <s v="January"/>
    <s v="2010"/>
    <n v="0"/>
    <s v="FREE DELIVERY"/>
    <s v="High"/>
    <n v="42"/>
    <n v="2252.2620000000002"/>
    <n v="0.1"/>
    <s v="Regular Air"/>
    <n v="478.11"/>
    <n v="65.989999999999995"/>
    <n v="5.63"/>
    <s v="Ted Butterfield"/>
    <s v="Quebec"/>
    <s v="Quebec"/>
    <s v="Corporate"/>
    <s v="Technology"/>
    <s v="Telephones and Communication"/>
    <n v="0.56000000000000005"/>
  </r>
  <r>
    <n v="38048"/>
    <d v="2010-01-24T00:00:00"/>
    <d v="2010-01-25T00:00:00"/>
    <s v="January"/>
    <s v="2010"/>
    <n v="1"/>
    <b v="0"/>
    <s v="High"/>
    <n v="47"/>
    <n v="279.01"/>
    <n v="0.05"/>
    <s v="Regular Air"/>
    <n v="-136.84"/>
    <n v="5.77"/>
    <n v="5.92"/>
    <s v="Ted Butterfield"/>
    <s v="Quebec"/>
    <s v="Quebec"/>
    <s v="Corporate"/>
    <s v="Furniture"/>
    <s v="Office Furnishings"/>
    <n v="0.55000000000000004"/>
  </r>
  <r>
    <n v="38305"/>
    <d v="2011-04-30T00:00:00"/>
    <d v="2011-05-02T00:00:00"/>
    <s v="May"/>
    <s v="2011"/>
    <n v="2"/>
    <b v="0"/>
    <s v="Critical"/>
    <n v="21"/>
    <n v="2561.6705000000002"/>
    <n v="0.08"/>
    <s v="Regular Air"/>
    <n v="88.77"/>
    <n v="155.99"/>
    <n v="8.08"/>
    <s v="Michael Chen"/>
    <s v="Quebec"/>
    <s v="Quebec"/>
    <s v="Consumer"/>
    <s v="Technology"/>
    <s v="Telephones and Communication"/>
    <n v="0.6"/>
  </r>
  <r>
    <n v="38371"/>
    <d v="2009-11-08T00:00:00"/>
    <d v="2009-11-09T00:00:00"/>
    <s v="November"/>
    <s v="2009"/>
    <n v="1"/>
    <b v="0"/>
    <s v="Not Specified"/>
    <n v="24"/>
    <n v="2004.4"/>
    <n v="0.05"/>
    <s v="Express Air"/>
    <n v="544.29999999999995"/>
    <n v="83.1"/>
    <n v="6.13"/>
    <s v="Dennis Kane"/>
    <s v="Quebec"/>
    <s v="Quebec"/>
    <s v="Small Business"/>
    <s v="Technology"/>
    <s v="Computer Peripherals"/>
    <n v="0.45"/>
  </r>
  <r>
    <n v="38789"/>
    <d v="2010-11-14T00:00:00"/>
    <d v="2010-11-15T00:00:00"/>
    <s v="November"/>
    <s v="2010"/>
    <n v="1"/>
    <b v="0"/>
    <s v="High"/>
    <n v="9"/>
    <n v="96.52"/>
    <n v="0.1"/>
    <s v="Regular Air"/>
    <n v="16.78"/>
    <n v="10.64"/>
    <n v="5.16"/>
    <s v="Mathew Reese"/>
    <s v="Quebec"/>
    <s v="Quebec"/>
    <s v="Small Business"/>
    <s v="Furniture"/>
    <s v="Office Furnishings"/>
    <n v="0.56999999999999995"/>
  </r>
  <r>
    <n v="38789"/>
    <d v="2010-11-14T00:00:00"/>
    <d v="2010-11-15T00:00:00"/>
    <s v="November"/>
    <s v="2010"/>
    <n v="1"/>
    <b v="0"/>
    <s v="High"/>
    <n v="4"/>
    <n v="115.17"/>
    <n v="0.04"/>
    <s v="Delivery Truck"/>
    <n v="40.93"/>
    <n v="23.99"/>
    <n v="15.68"/>
    <s v="Mathew Reese"/>
    <s v="Quebec"/>
    <s v="Quebec"/>
    <s v="Small Business"/>
    <s v="Furniture"/>
    <s v="Office Furnishings"/>
    <n v="0.62"/>
  </r>
  <r>
    <n v="39076"/>
    <d v="2009-12-11T00:00:00"/>
    <d v="2009-12-12T00:00:00"/>
    <s v="December"/>
    <s v="2009"/>
    <n v="1"/>
    <b v="0"/>
    <s v="Critical"/>
    <n v="41"/>
    <n v="222.65"/>
    <n v="0.02"/>
    <s v="Regular Air"/>
    <n v="-131.16"/>
    <n v="5.28"/>
    <n v="6.26"/>
    <s v="Tom Stivers"/>
    <s v="Quebec"/>
    <s v="Quebec"/>
    <s v="Corporate"/>
    <s v="Office Supplies"/>
    <s v="Paper"/>
    <n v="0.4"/>
  </r>
  <r>
    <n v="39173"/>
    <d v="2009-01-16T00:00:00"/>
    <d v="2009-01-18T00:00:00"/>
    <s v="January"/>
    <s v="2009"/>
    <n v="2"/>
    <b v="0"/>
    <s v="Critical"/>
    <n v="36"/>
    <n v="76.48"/>
    <n v="0.09"/>
    <s v="Regular Air"/>
    <n v="3.23"/>
    <n v="2.1800000000000002"/>
    <n v="0.78"/>
    <s v="Jason Klamczynski"/>
    <s v="Quebec"/>
    <s v="Quebec"/>
    <s v="Small Business"/>
    <s v="Office Supplies"/>
    <s v="Rubber Bands"/>
    <n v="0.52"/>
  </r>
  <r>
    <n v="39173"/>
    <d v="2009-01-16T00:00:00"/>
    <d v="2009-01-18T00:00:00"/>
    <s v="January"/>
    <s v="2009"/>
    <n v="2"/>
    <b v="0"/>
    <s v="Critical"/>
    <n v="2"/>
    <n v="373.27"/>
    <n v="0.05"/>
    <s v="Delivery Truck"/>
    <n v="-433.29"/>
    <n v="179.29"/>
    <n v="29.21"/>
    <s v="Jason Klamczynski"/>
    <s v="Quebec"/>
    <s v="Quebec"/>
    <s v="Small Business"/>
    <s v="Furniture"/>
    <s v="Tables"/>
    <n v="0.76"/>
  </r>
  <r>
    <n v="39335"/>
    <d v="2009-05-25T00:00:00"/>
    <d v="2009-05-26T00:00:00"/>
    <s v="May"/>
    <s v="2009"/>
    <n v="1"/>
    <b v="0"/>
    <s v="Not Specified"/>
    <n v="24"/>
    <n v="113.23"/>
    <n v="0.06"/>
    <s v="Regular Air"/>
    <n v="-45.64"/>
    <n v="4.7699999999999996"/>
    <n v="2.39"/>
    <s v="Mitch Webber"/>
    <s v="Quebec"/>
    <s v="Quebec"/>
    <s v="Corporate"/>
    <s v="Technology"/>
    <s v="Computer Peripherals"/>
    <n v="0.72"/>
  </r>
  <r>
    <n v="39335"/>
    <d v="2009-05-25T00:00:00"/>
    <d v="2009-05-27T00:00:00"/>
    <s v="May"/>
    <s v="2009"/>
    <n v="2"/>
    <b v="0"/>
    <s v="Not Specified"/>
    <n v="34"/>
    <n v="889.84"/>
    <n v="0.1"/>
    <s v="Regular Air"/>
    <n v="204.49"/>
    <n v="27.18"/>
    <n v="8.23"/>
    <s v="Mitch Webber"/>
    <s v="Quebec"/>
    <s v="Quebec"/>
    <s v="Corporate"/>
    <s v="Office Supplies"/>
    <s v="Envelopes"/>
    <n v="0.38"/>
  </r>
  <r>
    <n v="39744"/>
    <d v="2009-07-06T00:00:00"/>
    <d v="2009-07-08T00:00:00"/>
    <s v="July"/>
    <s v="2009"/>
    <n v="2"/>
    <b v="0"/>
    <s v="Medium"/>
    <n v="6"/>
    <n v="63.61"/>
    <n v="0.01"/>
    <s v="Regular Air"/>
    <n v="7.59"/>
    <n v="10.06"/>
    <n v="2.06"/>
    <s v="Anne Pryor"/>
    <s v="Quebec"/>
    <s v="Quebec"/>
    <s v="Consumer"/>
    <s v="Office Supplies"/>
    <s v="Paper"/>
    <n v="0.39"/>
  </r>
  <r>
    <n v="39744"/>
    <d v="2009-07-06T00:00:00"/>
    <d v="2009-07-08T00:00:00"/>
    <s v="July"/>
    <s v="2009"/>
    <n v="2"/>
    <b v="0"/>
    <s v="Medium"/>
    <n v="9"/>
    <n v="519.95349999999996"/>
    <n v="0"/>
    <s v="Regular Air"/>
    <n v="-107.99"/>
    <n v="65.989999999999995"/>
    <n v="5.92"/>
    <s v="Anne Pryor"/>
    <s v="Quebec"/>
    <s v="Quebec"/>
    <s v="Consumer"/>
    <s v="Technology"/>
    <s v="Telephones and Communication"/>
    <n v="0.55000000000000004"/>
  </r>
  <r>
    <n v="39744"/>
    <d v="2009-07-06T00:00:00"/>
    <d v="2009-07-07T00:00:00"/>
    <s v="July"/>
    <s v="2009"/>
    <n v="1"/>
    <b v="0"/>
    <s v="Medium"/>
    <n v="41"/>
    <n v="5636.3074999999999"/>
    <n v="0.04"/>
    <s v="Regular Air"/>
    <n v="1595.67"/>
    <n v="155.99"/>
    <n v="8.99"/>
    <s v="Anne Pryor"/>
    <s v="Quebec"/>
    <s v="Quebec"/>
    <s v="Consumer"/>
    <s v="Technology"/>
    <s v="Telephones and Communication"/>
    <n v="0.57999999999999996"/>
  </r>
  <r>
    <n v="39878"/>
    <d v="2011-03-05T00:00:00"/>
    <d v="2011-03-07T00:00:00"/>
    <s v="March"/>
    <s v="2011"/>
    <n v="2"/>
    <b v="0"/>
    <s v="Not Specified"/>
    <n v="50"/>
    <n v="7663.74"/>
    <n v="0"/>
    <s v="Delivery Truck"/>
    <n v="-375.33"/>
    <n v="150.97999999999999"/>
    <n v="39.25"/>
    <s v="Sheri Gordon"/>
    <s v="Quebec"/>
    <s v="Quebec"/>
    <s v="Corporate"/>
    <s v="Furniture"/>
    <s v="Tables"/>
    <n v="0.75"/>
  </r>
  <r>
    <n v="39972"/>
    <d v="2012-09-25T00:00:00"/>
    <d v="2012-09-26T00:00:00"/>
    <s v="September"/>
    <s v="2012"/>
    <n v="1"/>
    <b v="0"/>
    <s v="Not Specified"/>
    <n v="35"/>
    <n v="224.58"/>
    <n v="0.03"/>
    <s v="Regular Air"/>
    <n v="108.49"/>
    <n v="6.3"/>
    <n v="0.5"/>
    <s v="Sheri Gordon"/>
    <s v="Quebec"/>
    <s v="Quebec"/>
    <s v="Corporate"/>
    <s v="Office Supplies"/>
    <s v="Labels"/>
    <n v="0.39"/>
  </r>
  <r>
    <n v="39972"/>
    <d v="2012-09-25T00:00:00"/>
    <d v="2012-09-27T00:00:00"/>
    <s v="September"/>
    <s v="2012"/>
    <n v="2"/>
    <b v="0"/>
    <s v="Not Specified"/>
    <n v="36"/>
    <n v="138.59"/>
    <n v="0.01"/>
    <s v="Regular Air"/>
    <n v="62.73"/>
    <n v="3.69"/>
    <n v="0.5"/>
    <s v="Sheri Gordon"/>
    <s v="Quebec"/>
    <s v="Quebec"/>
    <s v="Corporate"/>
    <s v="Office Supplies"/>
    <s v="Labels"/>
    <n v="0.38"/>
  </r>
  <r>
    <n v="39972"/>
    <d v="2012-09-25T00:00:00"/>
    <d v="2012-09-28T00:00:00"/>
    <s v="September"/>
    <s v="2012"/>
    <n v="3"/>
    <b v="0"/>
    <s v="Not Specified"/>
    <n v="19"/>
    <n v="97.06"/>
    <n v="0.05"/>
    <s v="Regular Air"/>
    <n v="-7.36"/>
    <n v="5.0599999999999996"/>
    <n v="2.99"/>
    <s v="Sheri Gordon"/>
    <s v="Quebec"/>
    <s v="Quebec"/>
    <s v="Corporate"/>
    <s v="Office Supplies"/>
    <s v="Binders and Binder Accessories"/>
    <n v="0.38"/>
  </r>
  <r>
    <n v="40643"/>
    <d v="2011-04-05T00:00:00"/>
    <d v="2011-04-07T00:00:00"/>
    <s v="April"/>
    <s v="2011"/>
    <n v="2"/>
    <b v="0"/>
    <s v="Critical"/>
    <n v="23"/>
    <n v="258.74"/>
    <n v="0.05"/>
    <s v="Regular Air"/>
    <n v="10.8"/>
    <n v="11.58"/>
    <n v="5.72"/>
    <s v="Ben Wallace"/>
    <s v="Quebec"/>
    <s v="Quebec"/>
    <s v="Home Office"/>
    <s v="Office Supplies"/>
    <s v="Envelopes"/>
    <n v="0.35"/>
  </r>
  <r>
    <n v="40870"/>
    <d v="2011-12-11T00:00:00"/>
    <d v="2011-12-11T00:00:00"/>
    <s v="December"/>
    <s v="2011"/>
    <n v="0"/>
    <s v="FREE DELIVERY"/>
    <s v="Critical"/>
    <n v="43"/>
    <n v="12858.88"/>
    <n v="0.08"/>
    <s v="Regular Air"/>
    <n v="4833.2700000000004"/>
    <n v="300.97000000000003"/>
    <n v="7.18"/>
    <s v="Justin MacKendrick"/>
    <s v="Quebec"/>
    <s v="Quebec"/>
    <s v="Corporate"/>
    <s v="Technology"/>
    <s v="Computer Peripherals"/>
    <n v="0.48"/>
  </r>
  <r>
    <n v="40870"/>
    <d v="2011-12-11T00:00:00"/>
    <d v="2011-12-13T00:00:00"/>
    <s v="December"/>
    <s v="2011"/>
    <n v="2"/>
    <b v="0"/>
    <s v="Critical"/>
    <n v="28"/>
    <n v="146.69"/>
    <n v="0"/>
    <s v="Regular Air"/>
    <n v="-64.05"/>
    <n v="4.95"/>
    <n v="5.32"/>
    <s v="Justin MacKendrick"/>
    <s v="Quebec"/>
    <s v="Quebec"/>
    <s v="Corporate"/>
    <s v="Furniture"/>
    <s v="Office Furnishings"/>
    <n v="0.41"/>
  </r>
  <r>
    <n v="40934"/>
    <d v="2011-11-13T00:00:00"/>
    <d v="2011-11-14T00:00:00"/>
    <s v="November"/>
    <s v="2011"/>
    <n v="1"/>
    <b v="0"/>
    <s v="Not Specified"/>
    <n v="28"/>
    <n v="49.49"/>
    <n v="0.01"/>
    <s v="Regular Air"/>
    <n v="-1.23"/>
    <n v="1.76"/>
    <n v="0.7"/>
    <s v="Carol Triggs"/>
    <s v="Quebec"/>
    <s v="Quebec"/>
    <s v="Home Office"/>
    <s v="Office Supplies"/>
    <s v="Pens &amp; Art Supplies"/>
    <n v="0.56000000000000005"/>
  </r>
  <r>
    <n v="40934"/>
    <d v="2011-11-13T00:00:00"/>
    <d v="2011-11-15T00:00:00"/>
    <s v="November"/>
    <s v="2011"/>
    <n v="2"/>
    <b v="0"/>
    <s v="Not Specified"/>
    <n v="11"/>
    <n v="404.14949999999999"/>
    <n v="7.0000000000000007E-2"/>
    <s v="Regular Air"/>
    <n v="-107.5"/>
    <n v="45.99"/>
    <n v="4.99"/>
    <s v="Carol Triggs"/>
    <s v="Quebec"/>
    <s v="Quebec"/>
    <s v="Home Office"/>
    <s v="Technology"/>
    <s v="Telephones and Communication"/>
    <n v="0.56999999999999995"/>
  </r>
  <r>
    <n v="41254"/>
    <d v="2011-01-10T00:00:00"/>
    <d v="2011-01-12T00:00:00"/>
    <s v="January"/>
    <s v="2011"/>
    <n v="2"/>
    <b v="0"/>
    <s v="Critical"/>
    <n v="17"/>
    <n v="1782.68"/>
    <n v="0.08"/>
    <s v="Regular Air"/>
    <n v="280.64"/>
    <n v="107.53"/>
    <n v="5.81"/>
    <s v="Mitch Webber"/>
    <s v="Quebec"/>
    <s v="Quebec"/>
    <s v="Corporate"/>
    <s v="Furniture"/>
    <s v="Office Furnishings"/>
    <n v="0.65"/>
  </r>
  <r>
    <n v="41472"/>
    <d v="2010-01-23T00:00:00"/>
    <d v="2010-01-30T00:00:00"/>
    <s v="January"/>
    <s v="2010"/>
    <n v="7"/>
    <b v="0"/>
    <s v="low"/>
    <n v="48"/>
    <n v="280.87"/>
    <n v="0.01"/>
    <s v="Express Air"/>
    <n v="-214.15"/>
    <n v="5.38"/>
    <n v="7.57"/>
    <s v="Helen Wasserman"/>
    <s v="Quebec"/>
    <s v="Quebec"/>
    <s v="Home Office"/>
    <s v="Office Supplies"/>
    <s v="Binders and Binder Accessories"/>
    <n v="0.36"/>
  </r>
  <r>
    <n v="41830"/>
    <d v="2012-02-17T00:00:00"/>
    <d v="2012-02-24T00:00:00"/>
    <s v="February"/>
    <s v="2012"/>
    <n v="7"/>
    <b v="0"/>
    <s v="low"/>
    <n v="42"/>
    <n v="5361.08"/>
    <n v="0"/>
    <s v="Delivery Truck"/>
    <n v="1841.92"/>
    <n v="120.97"/>
    <n v="26.3"/>
    <s v="Deirdre Greer"/>
    <s v="Quebec"/>
    <s v="Quebec"/>
    <s v="Home Office"/>
    <s v="Technology"/>
    <s v="Office Machines"/>
    <n v="0.38"/>
  </r>
  <r>
    <n v="42144"/>
    <d v="2009-11-12T00:00:00"/>
    <d v="2009-11-14T00:00:00"/>
    <s v="November"/>
    <s v="2009"/>
    <n v="2"/>
    <b v="0"/>
    <s v="Medium"/>
    <n v="10"/>
    <n v="670.03"/>
    <n v="0.01"/>
    <s v="Express Air"/>
    <n v="-326.47000000000003"/>
    <n v="64.650000000000006"/>
    <n v="35"/>
    <s v="Anne Pryor"/>
    <s v="Quebec"/>
    <s v="Quebec"/>
    <s v="Consumer"/>
    <s v="Office Supplies"/>
    <s v="Storage &amp; Organization"/>
    <n v="0.8"/>
  </r>
  <r>
    <n v="42439"/>
    <d v="2010-06-19T00:00:00"/>
    <d v="2010-06-20T00:00:00"/>
    <s v="June"/>
    <s v="2010"/>
    <n v="1"/>
    <b v="0"/>
    <s v="Not Specified"/>
    <n v="28"/>
    <n v="164.5"/>
    <n v="0.01"/>
    <s v="Regular Air"/>
    <n v="62.68"/>
    <n v="5.84"/>
    <n v="1"/>
    <s v="Pamela Stobb"/>
    <s v="Quebec"/>
    <s v="Quebec"/>
    <s v="Consumer"/>
    <s v="Office Supplies"/>
    <s v="Pens &amp; Art Supplies"/>
    <n v="0.38"/>
  </r>
  <r>
    <n v="42758"/>
    <d v="2012-11-10T00:00:00"/>
    <d v="2012-11-12T00:00:00"/>
    <s v="November"/>
    <s v="2012"/>
    <n v="2"/>
    <b v="0"/>
    <s v="Critical"/>
    <n v="12"/>
    <n v="1769.74"/>
    <n v="7.0000000000000007E-2"/>
    <s v="Regular Air"/>
    <n v="-333.69"/>
    <n v="152.47999999999999"/>
    <n v="4"/>
    <s v="Nora Price"/>
    <s v="Quebec"/>
    <s v="Quebec"/>
    <s v="Home Office"/>
    <s v="Technology"/>
    <s v="Computer Peripherals"/>
    <n v="0.79"/>
  </r>
  <r>
    <n v="42758"/>
    <d v="2012-11-10T00:00:00"/>
    <d v="2012-11-11T00:00:00"/>
    <s v="November"/>
    <s v="2012"/>
    <n v="1"/>
    <b v="0"/>
    <s v="Critical"/>
    <n v="42"/>
    <n v="638.07000000000005"/>
    <n v="0.05"/>
    <s v="Regular Air"/>
    <n v="278.89"/>
    <n v="15.04"/>
    <n v="1.97"/>
    <s v="Nora Price"/>
    <s v="Quebec"/>
    <s v="Quebec"/>
    <s v="Home Office"/>
    <s v="Office Supplies"/>
    <s v="Paper"/>
    <n v="0.39"/>
  </r>
  <r>
    <n v="42918"/>
    <d v="2011-05-22T00:00:00"/>
    <d v="2011-05-24T00:00:00"/>
    <s v="May"/>
    <s v="2011"/>
    <n v="2"/>
    <b v="0"/>
    <s v="High"/>
    <n v="38"/>
    <n v="468.95"/>
    <n v="0.02"/>
    <s v="Express Air"/>
    <n v="-2.38"/>
    <n v="11.5"/>
    <n v="7.19"/>
    <s v="Logan Haushalter"/>
    <s v="Quebec"/>
    <s v="Quebec"/>
    <s v="Corporate"/>
    <s v="Office Supplies"/>
    <s v="Binders and Binder Accessories"/>
    <n v="0.4"/>
  </r>
  <r>
    <n v="42950"/>
    <d v="2010-08-22T00:00:00"/>
    <d v="2010-08-23T00:00:00"/>
    <s v="August"/>
    <s v="2010"/>
    <n v="1"/>
    <b v="0"/>
    <s v="High"/>
    <n v="38"/>
    <n v="1142.4849999999999"/>
    <n v="0.09"/>
    <s v="Regular Air"/>
    <n v="303.39999999999998"/>
    <n v="35.99"/>
    <n v="1.25"/>
    <s v="Theresa Swint"/>
    <s v="Quebec"/>
    <s v="Quebec"/>
    <s v="Small Business"/>
    <s v="Technology"/>
    <s v="Telephones and Communication"/>
    <n v="0.56999999999999995"/>
  </r>
  <r>
    <n v="42951"/>
    <d v="2012-09-16T00:00:00"/>
    <d v="2012-09-18T00:00:00"/>
    <s v="September"/>
    <s v="2012"/>
    <n v="2"/>
    <b v="0"/>
    <s v="Critical"/>
    <n v="20"/>
    <n v="2104.991"/>
    <n v="0.09"/>
    <s v="Regular Air"/>
    <n v="165.45"/>
    <n v="125.99"/>
    <n v="8.8000000000000007"/>
    <s v="Toby Carlisle"/>
    <s v="Quebec"/>
    <s v="Quebec"/>
    <s v="Home Office"/>
    <s v="Technology"/>
    <s v="Telephones and Communication"/>
    <n v="0.59"/>
  </r>
  <r>
    <n v="43172"/>
    <d v="2009-07-03T00:00:00"/>
    <d v="2009-07-05T00:00:00"/>
    <s v="July"/>
    <s v="2009"/>
    <n v="2"/>
    <b v="0"/>
    <s v="low"/>
    <n v="19"/>
    <n v="28.34"/>
    <n v="0.09"/>
    <s v="Regular Air"/>
    <n v="1.68"/>
    <n v="1.48"/>
    <n v="0.7"/>
    <s v="Liz Willingham"/>
    <s v="Quebec"/>
    <s v="Quebec"/>
    <s v="Corporate"/>
    <s v="Office Supplies"/>
    <s v="Rubber Bands"/>
    <n v="0.37"/>
  </r>
  <r>
    <n v="43270"/>
    <d v="2012-09-01T00:00:00"/>
    <d v="2012-09-03T00:00:00"/>
    <s v="September"/>
    <s v="2012"/>
    <n v="2"/>
    <b v="0"/>
    <s v="Critical"/>
    <n v="35"/>
    <n v="343.92"/>
    <n v="0.06"/>
    <s v="Regular Air"/>
    <n v="154.54"/>
    <n v="10.35"/>
    <n v="0.99"/>
    <s v="Sarah Brown"/>
    <s v="Quebec"/>
    <s v="Quebec"/>
    <s v="Consumer"/>
    <s v="Office Supplies"/>
    <s v="Labels"/>
    <n v="0.37"/>
  </r>
  <r>
    <n v="43271"/>
    <d v="2010-03-03T00:00:00"/>
    <d v="2010-03-04T00:00:00"/>
    <s v="March"/>
    <s v="2010"/>
    <n v="1"/>
    <b v="0"/>
    <s v="Medium"/>
    <n v="2"/>
    <n v="7.75"/>
    <n v="0.03"/>
    <s v="Regular Air"/>
    <n v="-5.27"/>
    <n v="2.6"/>
    <n v="2.4"/>
    <s v="Brenda Bowman"/>
    <s v="Quebec"/>
    <s v="Quebec"/>
    <s v="Small Business"/>
    <s v="Office Supplies"/>
    <s v="Pens &amp; Art Supplies"/>
    <n v="0.57999999999999996"/>
  </r>
  <r>
    <n v="43745"/>
    <d v="2010-11-01T00:00:00"/>
    <d v="2010-11-01T00:00:00"/>
    <s v="November"/>
    <s v="2010"/>
    <n v="0"/>
    <s v="FREE DELIVERY"/>
    <s v="low"/>
    <n v="43"/>
    <n v="2433.5300000000002"/>
    <n v="0.02"/>
    <s v="Regular Air"/>
    <n v="946.7"/>
    <n v="54.48"/>
    <n v="0.99"/>
    <s v="Laurel Elliston"/>
    <s v="Quebec"/>
    <s v="Quebec"/>
    <s v="Corporate"/>
    <s v="Office Supplies"/>
    <s v="Appliances"/>
    <n v="0.56999999999999995"/>
  </r>
  <r>
    <n v="43745"/>
    <d v="2010-11-01T00:00:00"/>
    <d v="2010-11-03T00:00:00"/>
    <s v="November"/>
    <s v="2010"/>
    <n v="2"/>
    <b v="0"/>
    <s v="low"/>
    <n v="26"/>
    <n v="1368.03"/>
    <n v="0.04"/>
    <s v="Regular Air"/>
    <n v="27.51"/>
    <n v="50.98"/>
    <n v="6.5"/>
    <s v="Laurel Elliston"/>
    <s v="Quebec"/>
    <s v="Quebec"/>
    <s v="Corporate"/>
    <s v="Technology"/>
    <s v="Computer Peripherals"/>
    <n v="0.73"/>
  </r>
  <r>
    <n v="43745"/>
    <d v="2010-11-01T00:00:00"/>
    <d v="2010-11-03T00:00:00"/>
    <s v="November"/>
    <s v="2010"/>
    <n v="2"/>
    <b v="0"/>
    <s v="low"/>
    <n v="41"/>
    <n v="260.64"/>
    <n v="0.08"/>
    <s v="Regular Air"/>
    <n v="-106.21"/>
    <n v="6.68"/>
    <n v="6.15"/>
    <s v="Laurel Elliston"/>
    <s v="Quebec"/>
    <s v="Quebec"/>
    <s v="Corporate"/>
    <s v="Office Supplies"/>
    <s v="Paper"/>
    <n v="0.37"/>
  </r>
  <r>
    <n v="43745"/>
    <d v="2010-11-01T00:00:00"/>
    <d v="2010-11-01T00:00:00"/>
    <s v="November"/>
    <s v="2010"/>
    <n v="0"/>
    <s v="FREE DELIVERY"/>
    <s v="low"/>
    <n v="32"/>
    <n v="1250.4265"/>
    <n v="0.02"/>
    <s v="Regular Air"/>
    <n v="303.3"/>
    <n v="45.99"/>
    <n v="2.5"/>
    <s v="Laurel Elliston"/>
    <s v="Quebec"/>
    <s v="Quebec"/>
    <s v="Corporate"/>
    <s v="Technology"/>
    <s v="Telephones and Communication"/>
    <n v="0.56000000000000005"/>
  </r>
  <r>
    <n v="43779"/>
    <d v="2009-08-21T00:00:00"/>
    <d v="2009-08-24T00:00:00"/>
    <s v="August"/>
    <s v="2009"/>
    <n v="3"/>
    <b v="0"/>
    <s v="High"/>
    <n v="20"/>
    <n v="3878.49"/>
    <n v="0.09"/>
    <s v="Regular Air"/>
    <n v="1397.86"/>
    <n v="209.84"/>
    <n v="21.21"/>
    <s v="Lindsay Castell"/>
    <s v="Quebec"/>
    <s v="Quebec"/>
    <s v="Corporate"/>
    <s v="Furniture"/>
    <s v="Office Furnishings"/>
    <n v="0.59"/>
  </r>
  <r>
    <n v="43877"/>
    <d v="2010-03-15T00:00:00"/>
    <d v="2010-03-15T00:00:00"/>
    <s v="March"/>
    <s v="2010"/>
    <n v="0"/>
    <s v="FREE DELIVERY"/>
    <s v="low"/>
    <n v="36"/>
    <n v="580.04"/>
    <n v="0.09"/>
    <s v="Express Air"/>
    <n v="-31.86"/>
    <n v="16.91"/>
    <n v="6.25"/>
    <s v="Dorris Love"/>
    <s v="Quebec"/>
    <s v="Quebec"/>
    <s v="Corporate"/>
    <s v="Office Supplies"/>
    <s v="Storage &amp; Organization"/>
    <n v="0.57999999999999996"/>
  </r>
  <r>
    <n v="43907"/>
    <d v="2012-07-18T00:00:00"/>
    <d v="2012-07-20T00:00:00"/>
    <s v="July"/>
    <s v="2012"/>
    <n v="2"/>
    <b v="0"/>
    <s v="Critical"/>
    <n v="42"/>
    <n v="1392.77"/>
    <n v="0"/>
    <s v="Delivery Truck"/>
    <n v="-1981.55"/>
    <n v="31.76"/>
    <n v="45.51"/>
    <s v="Anne Pryor"/>
    <s v="Quebec"/>
    <s v="Quebec"/>
    <s v="Corporate"/>
    <s v="Furniture"/>
    <s v="Tables"/>
    <n v="0.65"/>
  </r>
  <r>
    <n v="43940"/>
    <d v="2010-02-21T00:00:00"/>
    <d v="2010-02-22T00:00:00"/>
    <s v="February"/>
    <s v="2010"/>
    <n v="1"/>
    <b v="0"/>
    <s v="Critical"/>
    <n v="12"/>
    <n v="1940.21"/>
    <n v="0.09"/>
    <s v="Regular Air"/>
    <n v="-215.34"/>
    <n v="200.99"/>
    <n v="4.2"/>
    <s v="Anne Pryor"/>
    <s v="Quebec"/>
    <s v="Quebec"/>
    <s v="Consumer"/>
    <s v="Technology"/>
    <s v="Telephones and Communication"/>
    <n v="0.59"/>
  </r>
  <r>
    <n v="43940"/>
    <d v="2010-02-21T00:00:00"/>
    <d v="2010-02-22T00:00:00"/>
    <s v="February"/>
    <s v="2010"/>
    <n v="1"/>
    <b v="0"/>
    <s v="Critical"/>
    <n v="44"/>
    <n v="1717.21"/>
    <n v="0.08"/>
    <s v="Regular Air"/>
    <n v="176.13"/>
    <n v="40.97"/>
    <n v="8.99"/>
    <s v="Anne Pryor"/>
    <s v="Quebec"/>
    <s v="Quebec"/>
    <s v="Consumer"/>
    <s v="Office Supplies"/>
    <s v="Pens &amp; Art Supplies"/>
    <n v="0.59"/>
  </r>
  <r>
    <n v="44036"/>
    <d v="2012-01-11T00:00:00"/>
    <d v="2012-01-13T00:00:00"/>
    <s v="January"/>
    <s v="2012"/>
    <n v="2"/>
    <b v="0"/>
    <s v="High"/>
    <n v="40"/>
    <n v="250.13"/>
    <n v="0.01"/>
    <s v="Express Air"/>
    <n v="61.97"/>
    <n v="5.84"/>
    <n v="1.2"/>
    <s v="Alan Haines"/>
    <s v="Quebec"/>
    <s v="Quebec"/>
    <s v="Consumer"/>
    <s v="Office Supplies"/>
    <s v="Pens &amp; Art Supplies"/>
    <n v="0.55000000000000004"/>
  </r>
  <r>
    <n v="44225"/>
    <d v="2009-04-03T00:00:00"/>
    <d v="2009-04-05T00:00:00"/>
    <s v="April"/>
    <s v="2009"/>
    <n v="2"/>
    <b v="0"/>
    <s v="High"/>
    <n v="29"/>
    <n v="1958.32"/>
    <n v="0"/>
    <s v="Regular Air"/>
    <n v="632.29"/>
    <n v="62.18"/>
    <n v="10.84"/>
    <s v="Nora Price"/>
    <s v="Quebec"/>
    <s v="Quebec"/>
    <s v="Small Business"/>
    <s v="Furniture"/>
    <s v="Office Furnishings"/>
    <n v="0.63"/>
  </r>
  <r>
    <n v="44352"/>
    <d v="2009-09-15T00:00:00"/>
    <d v="2009-09-17T00:00:00"/>
    <s v="September"/>
    <s v="2009"/>
    <n v="2"/>
    <b v="0"/>
    <s v="Not Specified"/>
    <n v="25"/>
    <n v="81.760000000000005"/>
    <n v="0.06"/>
    <s v="Regular Air"/>
    <n v="8.5299999999999994"/>
    <n v="3.29"/>
    <n v="1.35"/>
    <s v="Jeremy Farry"/>
    <s v="Quebec"/>
    <s v="Quebec"/>
    <s v="Small Business"/>
    <s v="Office Supplies"/>
    <s v="Rubber Bands"/>
    <n v="0.4"/>
  </r>
  <r>
    <n v="44487"/>
    <d v="2009-09-11T00:00:00"/>
    <d v="2009-09-12T00:00:00"/>
    <s v="September"/>
    <s v="2009"/>
    <n v="1"/>
    <b v="0"/>
    <s v="Critical"/>
    <n v="4"/>
    <n v="28.15"/>
    <n v="0.09"/>
    <s v="Regular Air"/>
    <n v="-10.09"/>
    <n v="6.28"/>
    <n v="5.29"/>
    <s v="Helen Wasserman"/>
    <s v="Quebec"/>
    <s v="Quebec"/>
    <s v="Corporate"/>
    <s v="Furniture"/>
    <s v="Office Furnishings"/>
    <n v="0.43"/>
  </r>
  <r>
    <n v="44487"/>
    <d v="2009-09-11T00:00:00"/>
    <d v="2009-09-13T00:00:00"/>
    <s v="September"/>
    <s v="2009"/>
    <n v="2"/>
    <b v="0"/>
    <s v="Critical"/>
    <n v="37"/>
    <n v="558.77"/>
    <n v="0.03"/>
    <s v="Regular Air"/>
    <n v="-92.87"/>
    <n v="15.14"/>
    <n v="4.53"/>
    <s v="Helen Wasserman"/>
    <s v="Quebec"/>
    <s v="Quebec"/>
    <s v="Corporate"/>
    <s v="Office Supplies"/>
    <s v="Storage &amp; Organization"/>
    <n v="0.81"/>
  </r>
  <r>
    <n v="44775"/>
    <d v="2009-09-29T00:00:00"/>
    <d v="2009-09-30T00:00:00"/>
    <s v="September"/>
    <s v="2009"/>
    <n v="1"/>
    <b v="0"/>
    <s v="Medium"/>
    <n v="29"/>
    <n v="209.3"/>
    <n v="7.0000000000000007E-2"/>
    <s v="Express Air"/>
    <n v="30.49"/>
    <n v="7.08"/>
    <n v="2.35"/>
    <s v="Dennis Kane"/>
    <s v="Quebec"/>
    <s v="Quebec"/>
    <s v="Small Business"/>
    <s v="Office Supplies"/>
    <s v="Pens &amp; Art Supplies"/>
    <n v="0.47"/>
  </r>
  <r>
    <n v="46337"/>
    <d v="2012-04-27T00:00:00"/>
    <d v="2012-05-02T00:00:00"/>
    <s v="May"/>
    <s v="2012"/>
    <n v="5"/>
    <b v="0"/>
    <s v="low"/>
    <n v="34"/>
    <n v="61.45"/>
    <n v="0.06"/>
    <s v="Regular Air"/>
    <n v="0.62"/>
    <n v="1.76"/>
    <n v="0.7"/>
    <s v="Liz Willingham"/>
    <s v="Quebec"/>
    <s v="Quebec"/>
    <s v="Corporate"/>
    <s v="Office Supplies"/>
    <s v="Pens &amp; Art Supplies"/>
    <n v="0.56000000000000005"/>
  </r>
  <r>
    <n v="46562"/>
    <d v="2011-02-12T00:00:00"/>
    <d v="2011-02-14T00:00:00"/>
    <s v="February"/>
    <s v="2011"/>
    <n v="2"/>
    <b v="0"/>
    <s v="Not Specified"/>
    <n v="35"/>
    <n v="5407.9"/>
    <n v="0.01"/>
    <s v="Delivery Truck"/>
    <n v="-352.79"/>
    <n v="145.97999999999999"/>
    <n v="46.2"/>
    <s v="Anne Pryor"/>
    <s v="Quebec"/>
    <s v="Quebec"/>
    <s v="Home Office"/>
    <s v="Furniture"/>
    <s v="Tables"/>
    <n v="0.69"/>
  </r>
  <r>
    <n v="46597"/>
    <d v="2009-12-31T00:00:00"/>
    <d v="2009-12-31T00:00:00"/>
    <s v="December"/>
    <s v="2009"/>
    <n v="0"/>
    <s v="FREE DELIVERY"/>
    <s v="Not Specified"/>
    <n v="47"/>
    <n v="8216.5930000000008"/>
    <n v="0.01"/>
    <s v="Regular Air"/>
    <n v="2463.46"/>
    <n v="195.99"/>
    <n v="8.99"/>
    <s v="Michael Chen"/>
    <s v="Quebec"/>
    <s v="Quebec"/>
    <s v="Consumer"/>
    <s v="Technology"/>
    <s v="Telephones and Communication"/>
    <n v="0.6"/>
  </r>
  <r>
    <n v="46597"/>
    <d v="2009-12-31T00:00:00"/>
    <d v="2010-01-02T00:00:00"/>
    <s v="January"/>
    <s v="2010"/>
    <n v="2"/>
    <b v="0"/>
    <s v="Not Specified"/>
    <n v="10"/>
    <n v="130.36000000000001"/>
    <n v="0.06"/>
    <s v="Regular Air"/>
    <n v="2.4300000000000002"/>
    <n v="12.95"/>
    <n v="4.9800000000000004"/>
    <s v="Michael Chen"/>
    <s v="Quebec"/>
    <s v="Quebec"/>
    <s v="Consumer"/>
    <s v="Office Supplies"/>
    <s v="Binders and Binder Accessories"/>
    <n v="0.4"/>
  </r>
  <r>
    <n v="46597"/>
    <d v="2009-12-31T00:00:00"/>
    <d v="2010-01-02T00:00:00"/>
    <s v="January"/>
    <s v="2010"/>
    <n v="2"/>
    <b v="0"/>
    <s v="Not Specified"/>
    <n v="1"/>
    <n v="200.57"/>
    <n v="0"/>
    <s v="Delivery Truck"/>
    <n v="-83.63"/>
    <n v="122.99"/>
    <n v="70.2"/>
    <s v="Michael Chen"/>
    <s v="Quebec"/>
    <s v="Quebec"/>
    <s v="Consumer"/>
    <s v="Furniture"/>
    <s v="Chairs &amp; Chairmats"/>
    <n v="0.74"/>
  </r>
  <r>
    <n v="46725"/>
    <d v="2010-09-20T00:00:00"/>
    <d v="2010-09-22T00:00:00"/>
    <s v="September"/>
    <s v="2010"/>
    <n v="2"/>
    <b v="0"/>
    <s v="Not Specified"/>
    <n v="13"/>
    <n v="80"/>
    <n v="0.03"/>
    <s v="Regular Air"/>
    <n v="10.96"/>
    <n v="5.84"/>
    <n v="1.2"/>
    <s v="Anne Pryor"/>
    <s v="Quebec"/>
    <s v="Quebec"/>
    <s v="Consumer"/>
    <s v="Office Supplies"/>
    <s v="Pens &amp; Art Supplies"/>
    <n v="0.55000000000000004"/>
  </r>
  <r>
    <n v="46725"/>
    <d v="2010-09-20T00:00:00"/>
    <d v="2010-09-21T00:00:00"/>
    <s v="September"/>
    <s v="2010"/>
    <n v="1"/>
    <b v="0"/>
    <s v="Not Specified"/>
    <n v="8"/>
    <n v="137.41999999999999"/>
    <n v="0.04"/>
    <s v="Regular Air"/>
    <n v="-24.86"/>
    <n v="16.91"/>
    <n v="6.25"/>
    <s v="Anne Pryor"/>
    <s v="Quebec"/>
    <s v="Quebec"/>
    <s v="Consumer"/>
    <s v="Office Supplies"/>
    <s v="Storage &amp; Organization"/>
    <n v="0.57999999999999996"/>
  </r>
  <r>
    <n v="46787"/>
    <d v="2012-03-29T00:00:00"/>
    <d v="2012-03-31T00:00:00"/>
    <s v="March"/>
    <s v="2012"/>
    <n v="2"/>
    <b v="0"/>
    <s v="Medium"/>
    <n v="28"/>
    <n v="174.1"/>
    <n v="0.1"/>
    <s v="Regular Air"/>
    <n v="-162.75"/>
    <n v="6.48"/>
    <n v="9.17"/>
    <s v="Caroline Jumper"/>
    <s v="Quebec"/>
    <s v="Quebec"/>
    <s v="Corporate"/>
    <s v="Office Supplies"/>
    <s v="Paper"/>
    <n v="0.37"/>
  </r>
  <r>
    <n v="46787"/>
    <d v="2012-03-29T00:00:00"/>
    <d v="2012-03-31T00:00:00"/>
    <s v="March"/>
    <s v="2012"/>
    <n v="2"/>
    <b v="0"/>
    <s v="Medium"/>
    <n v="32"/>
    <n v="693.17"/>
    <n v="7.0000000000000007E-2"/>
    <s v="Regular Air"/>
    <n v="-59.83"/>
    <n v="22.99"/>
    <n v="8.99"/>
    <s v="Caroline Jumper"/>
    <s v="Quebec"/>
    <s v="Quebec"/>
    <s v="Corporate"/>
    <s v="Office Supplies"/>
    <s v="Pens &amp; Art Supplies"/>
    <n v="0.56999999999999995"/>
  </r>
  <r>
    <n v="46916"/>
    <d v="2011-10-03T00:00:00"/>
    <d v="2011-10-05T00:00:00"/>
    <s v="October"/>
    <s v="2011"/>
    <n v="2"/>
    <b v="0"/>
    <s v="High"/>
    <n v="40"/>
    <n v="115.51"/>
    <n v="0"/>
    <s v="Regular Air"/>
    <n v="5.54"/>
    <n v="2.78"/>
    <n v="0.97"/>
    <s v="Nora Price"/>
    <s v="Quebec"/>
    <s v="Quebec"/>
    <s v="Home Office"/>
    <s v="Office Supplies"/>
    <s v="Pens &amp; Art Supplies"/>
    <n v="0.59"/>
  </r>
  <r>
    <n v="47265"/>
    <d v="2011-12-10T00:00:00"/>
    <d v="2011-12-11T00:00:00"/>
    <s v="December"/>
    <s v="2011"/>
    <n v="1"/>
    <b v="0"/>
    <s v="Critical"/>
    <n v="31"/>
    <n v="187.13"/>
    <n v="0.02"/>
    <s v="Regular Air"/>
    <n v="-60.83"/>
    <n v="5.98"/>
    <n v="5.46"/>
    <s v="Ben Wallace"/>
    <s v="Quebec"/>
    <s v="Quebec"/>
    <s v="Home Office"/>
    <s v="Office Supplies"/>
    <s v="Paper"/>
    <n v="0.36"/>
  </r>
  <r>
    <n v="48487"/>
    <d v="2010-01-11T00:00:00"/>
    <d v="2010-01-13T00:00:00"/>
    <s v="January"/>
    <s v="2010"/>
    <n v="2"/>
    <b v="0"/>
    <s v="low"/>
    <n v="27"/>
    <n v="360.7"/>
    <n v="0"/>
    <s v="Regular Air"/>
    <n v="146.16999999999999"/>
    <n v="12.97"/>
    <n v="1.49"/>
    <s v="Carol Triggs"/>
    <s v="Quebec"/>
    <s v="Quebec"/>
    <s v="Home Office"/>
    <s v="Office Supplies"/>
    <s v="Binders and Binder Accessories"/>
    <n v="0.35"/>
  </r>
  <r>
    <n v="48774"/>
    <d v="2012-08-09T00:00:00"/>
    <d v="2012-08-11T00:00:00"/>
    <s v="August"/>
    <s v="2012"/>
    <n v="2"/>
    <b v="0"/>
    <s v="High"/>
    <n v="31"/>
    <n v="7323.78"/>
    <n v="0.04"/>
    <s v="Delivery Truck"/>
    <n v="573.54999999999995"/>
    <n v="243.98"/>
    <n v="62.94"/>
    <s v="Dionis Lloyd"/>
    <s v="Quebec"/>
    <s v="Quebec"/>
    <s v="Small Business"/>
    <s v="Furniture"/>
    <s v="Chairs &amp; Chairmats"/>
    <n v="0.56999999999999995"/>
  </r>
  <r>
    <n v="49381"/>
    <d v="2012-12-13T00:00:00"/>
    <d v="2012-12-14T00:00:00"/>
    <s v="December"/>
    <s v="2012"/>
    <n v="1"/>
    <b v="0"/>
    <s v="Not Specified"/>
    <n v="21"/>
    <n v="1537.5"/>
    <n v="0.04"/>
    <s v="Regular Air"/>
    <n v="-531.91999999999996"/>
    <n v="70.98"/>
    <n v="35"/>
    <s v="Stuart Van"/>
    <s v="Quebec"/>
    <s v="Quebec"/>
    <s v="Consumer"/>
    <s v="Office Supplies"/>
    <s v="Storage &amp; Organization"/>
    <n v="0.8"/>
  </r>
  <r>
    <n v="49666"/>
    <d v="2009-08-06T00:00:00"/>
    <d v="2009-08-10T00:00:00"/>
    <s v="August"/>
    <s v="2009"/>
    <n v="4"/>
    <b v="0"/>
    <s v="low"/>
    <n v="46"/>
    <n v="259.25"/>
    <n v="0.1"/>
    <s v="Express Air"/>
    <n v="-64.03"/>
    <n v="5.68"/>
    <n v="3.6"/>
    <s v="Jasper Cacioppo"/>
    <s v="Quebec"/>
    <s v="Quebec"/>
    <s v="Home Office"/>
    <s v="Office Supplies"/>
    <s v="Scissors, Rulers and Trimmers"/>
    <n v="0.56000000000000005"/>
  </r>
  <r>
    <n v="49762"/>
    <d v="2011-06-15T00:00:00"/>
    <d v="2011-06-17T00:00:00"/>
    <s v="June"/>
    <s v="2011"/>
    <n v="2"/>
    <b v="0"/>
    <s v="High"/>
    <n v="35"/>
    <n v="99.13"/>
    <n v="0.09"/>
    <s v="Regular Air"/>
    <n v="23.74"/>
    <n v="2.94"/>
    <n v="0.81"/>
    <s v="Fred Chung"/>
    <s v="Quebec"/>
    <s v="Quebec"/>
    <s v="Corporate"/>
    <s v="Office Supplies"/>
    <s v="Pens &amp; Art Supplies"/>
    <n v="0.4"/>
  </r>
  <r>
    <n v="49831"/>
    <d v="2010-08-23T00:00:00"/>
    <d v="2010-08-25T00:00:00"/>
    <s v="August"/>
    <s v="2010"/>
    <n v="2"/>
    <b v="0"/>
    <s v="Critical"/>
    <n v="18"/>
    <n v="274.32"/>
    <n v="0.01"/>
    <s v="Regular Air"/>
    <n v="-58.24"/>
    <n v="15.14"/>
    <n v="4.53"/>
    <s v="Brenda Bowman"/>
    <s v="Quebec"/>
    <s v="Quebec"/>
    <s v="Small Business"/>
    <s v="Office Supplies"/>
    <s v="Storage &amp; Organization"/>
    <n v="0.81"/>
  </r>
  <r>
    <n v="49892"/>
    <d v="2011-02-10T00:00:00"/>
    <d v="2011-02-10T00:00:00"/>
    <s v="February"/>
    <s v="2011"/>
    <n v="0"/>
    <s v="FREE DELIVERY"/>
    <s v="low"/>
    <n v="26"/>
    <n v="171.14"/>
    <n v="0.02"/>
    <s v="Regular Air"/>
    <n v="-1172.75"/>
    <n v="4.4800000000000004"/>
    <n v="49"/>
    <s v="Bill Eplett"/>
    <s v="Quebec"/>
    <s v="Quebec"/>
    <s v="Corporate"/>
    <s v="Office Supplies"/>
    <s v="Appliances"/>
    <n v="0.6"/>
  </r>
  <r>
    <n v="49988"/>
    <d v="2010-12-20T00:00:00"/>
    <d v="2010-12-23T00:00:00"/>
    <s v="December"/>
    <s v="2010"/>
    <n v="3"/>
    <b v="0"/>
    <s v="High"/>
    <n v="43"/>
    <n v="7731.09"/>
    <n v="0"/>
    <s v="Regular Air"/>
    <n v="-222.17"/>
    <n v="167.27"/>
    <n v="35"/>
    <s v="Helen Wasserman"/>
    <s v="Quebec"/>
    <s v="Quebec"/>
    <s v="Home Office"/>
    <s v="Office Supplies"/>
    <s v="Storage &amp; Organization"/>
    <n v="0.85"/>
  </r>
  <r>
    <n v="49988"/>
    <d v="2010-12-20T00:00:00"/>
    <d v="2010-12-22T00:00:00"/>
    <s v="December"/>
    <s v="2010"/>
    <n v="2"/>
    <b v="0"/>
    <s v="High"/>
    <n v="33"/>
    <n v="10162.575999999999"/>
    <n v="0.08"/>
    <s v="Delivery Truck"/>
    <n v="-969.05"/>
    <n v="400.98"/>
    <n v="42.52"/>
    <s v="Helen Wasserman"/>
    <s v="Quebec"/>
    <s v="Quebec"/>
    <s v="Home Office"/>
    <s v="Furniture"/>
    <s v="Tables"/>
    <n v="0.71"/>
  </r>
  <r>
    <n v="49988"/>
    <d v="2010-12-20T00:00:00"/>
    <d v="2010-12-23T00:00:00"/>
    <s v="December"/>
    <s v="2010"/>
    <n v="3"/>
    <b v="0"/>
    <s v="High"/>
    <n v="33"/>
    <n v="5834.6464999999998"/>
    <n v="0.01"/>
    <s v="Regular Air"/>
    <n v="1619.66"/>
    <n v="205.99"/>
    <n v="2.79"/>
    <s v="Helen Wasserman"/>
    <s v="Quebec"/>
    <s v="Quebec"/>
    <s v="Home Office"/>
    <s v="Technology"/>
    <s v="Telephones and Communication"/>
    <n v="0.57999999999999996"/>
  </r>
  <r>
    <n v="50308"/>
    <d v="2012-10-18T00:00:00"/>
    <d v="2012-10-25T00:00:00"/>
    <s v="October"/>
    <s v="2012"/>
    <n v="7"/>
    <b v="0"/>
    <s v="low"/>
    <n v="19"/>
    <n v="86.48"/>
    <n v="0.1"/>
    <s v="Regular Air"/>
    <n v="33.58"/>
    <n v="4.91"/>
    <n v="0.5"/>
    <s v="Liz Willingham"/>
    <s v="Quebec"/>
    <s v="Quebec"/>
    <s v="Home Office"/>
    <s v="Office Supplies"/>
    <s v="Labels"/>
    <n v="0.36"/>
  </r>
  <r>
    <n v="50692"/>
    <d v="2010-09-17T00:00:00"/>
    <d v="2010-09-19T00:00:00"/>
    <s v="September"/>
    <s v="2010"/>
    <n v="2"/>
    <b v="0"/>
    <s v="High"/>
    <n v="28"/>
    <n v="327.95"/>
    <n v="0"/>
    <s v="Regular Air"/>
    <n v="43.68"/>
    <n v="10.98"/>
    <n v="5.14"/>
    <s v="Shirley Schmidt"/>
    <s v="Quebec"/>
    <s v="Quebec"/>
    <s v="Corporate"/>
    <s v="Office Supplies"/>
    <s v="Binders and Binder Accessories"/>
    <n v="0.36"/>
  </r>
  <r>
    <n v="50692"/>
    <d v="2010-09-17T00:00:00"/>
    <d v="2010-09-19T00:00:00"/>
    <s v="September"/>
    <s v="2010"/>
    <n v="2"/>
    <b v="0"/>
    <s v="High"/>
    <n v="47"/>
    <n v="5606.91"/>
    <n v="0.06"/>
    <s v="Delivery Truck"/>
    <n v="-300.85000000000002"/>
    <n v="124.49"/>
    <n v="51.94"/>
    <s v="Shirley Schmidt"/>
    <s v="Quebec"/>
    <s v="Quebec"/>
    <s v="Corporate"/>
    <s v="Furniture"/>
    <s v="Tables"/>
    <n v="0.63"/>
  </r>
  <r>
    <n v="50725"/>
    <d v="2010-11-23T00:00:00"/>
    <d v="2010-11-24T00:00:00"/>
    <s v="November"/>
    <s v="2010"/>
    <n v="1"/>
    <b v="0"/>
    <s v="Medium"/>
    <n v="1"/>
    <n v="129.88"/>
    <n v="0.1"/>
    <s v="Delivery Truck"/>
    <n v="-89.9"/>
    <n v="110.98"/>
    <n v="30"/>
    <s v="Muhammed Yedwab"/>
    <s v="Quebec"/>
    <s v="Quebec"/>
    <s v="Consumer"/>
    <s v="Furniture"/>
    <s v="Chairs &amp; Chairmats"/>
    <n v="0.71"/>
  </r>
  <r>
    <n v="50982"/>
    <d v="2012-04-16T00:00:00"/>
    <d v="2012-04-17T00:00:00"/>
    <s v="April"/>
    <s v="2012"/>
    <n v="1"/>
    <b v="0"/>
    <s v="High"/>
    <n v="23"/>
    <n v="86.53"/>
    <n v="0.05"/>
    <s v="Regular Air"/>
    <n v="35.619999999999997"/>
    <n v="3.75"/>
    <n v="0.5"/>
    <s v="Clay Ludtke"/>
    <s v="Quebec"/>
    <s v="Quebec"/>
    <s v="Consumer"/>
    <s v="Office Supplies"/>
    <s v="Labels"/>
    <n v="0.37"/>
  </r>
  <r>
    <n v="51008"/>
    <d v="2011-08-20T00:00:00"/>
    <d v="2011-08-22T00:00:00"/>
    <s v="August"/>
    <s v="2011"/>
    <n v="2"/>
    <b v="0"/>
    <s v="High"/>
    <n v="20"/>
    <n v="269.66000000000003"/>
    <n v="0.02"/>
    <s v="Regular Air"/>
    <n v="-59.13"/>
    <n v="12.88"/>
    <n v="4.59"/>
    <s v="Michael Chen"/>
    <s v="Quebec"/>
    <s v="Quebec"/>
    <s v="Consumer"/>
    <s v="Office Supplies"/>
    <s v="Scissors, Rulers and Trimmers"/>
    <n v="0.82"/>
  </r>
  <r>
    <n v="51463"/>
    <d v="2011-12-17T00:00:00"/>
    <d v="2011-12-26T00:00:00"/>
    <s v="December"/>
    <s v="2011"/>
    <n v="9"/>
    <b v="0"/>
    <s v="low"/>
    <n v="4"/>
    <n v="28.34"/>
    <n v="0.01"/>
    <s v="Regular Air"/>
    <n v="-18.55"/>
    <n v="4.9800000000000004"/>
    <n v="7.44"/>
    <s v="Liz Willingham"/>
    <s v="Quebec"/>
    <s v="Quebec"/>
    <s v="Corporate"/>
    <s v="Office Supplies"/>
    <s v="Paper"/>
    <n v="0.36"/>
  </r>
  <r>
    <n v="51463"/>
    <d v="2011-12-17T00:00:00"/>
    <d v="2011-12-17T00:00:00"/>
    <s v="December"/>
    <s v="2011"/>
    <n v="0"/>
    <s v="FREE DELIVERY"/>
    <s v="low"/>
    <n v="7"/>
    <n v="405.33949999999999"/>
    <n v="0.01"/>
    <s v="Express Air"/>
    <n v="-147.88"/>
    <n v="65.989999999999995"/>
    <n v="3.9"/>
    <s v="Liz Willingham"/>
    <s v="Quebec"/>
    <s v="Quebec"/>
    <s v="Corporate"/>
    <s v="Technology"/>
    <s v="Telephones and Communication"/>
    <n v="0.55000000000000004"/>
  </r>
  <r>
    <n v="51943"/>
    <d v="2009-04-24T00:00:00"/>
    <d v="2009-04-25T00:00:00"/>
    <s v="April"/>
    <s v="2009"/>
    <n v="1"/>
    <b v="0"/>
    <s v="High"/>
    <n v="11"/>
    <n v="113.19"/>
    <n v="0.04"/>
    <s v="Regular Air"/>
    <n v="-53.25"/>
    <n v="9.06"/>
    <n v="9.86"/>
    <s v="Dorris Love"/>
    <s v="Quebec"/>
    <s v="Quebec"/>
    <s v="Home Office"/>
    <s v="Office Supplies"/>
    <s v="Paper"/>
    <n v="0.4"/>
  </r>
  <r>
    <n v="51943"/>
    <d v="2009-04-24T00:00:00"/>
    <d v="2009-04-25T00:00:00"/>
    <s v="April"/>
    <s v="2009"/>
    <n v="1"/>
    <b v="0"/>
    <s v="High"/>
    <n v="13"/>
    <n v="196.04"/>
    <n v="0.04"/>
    <s v="Regular Air"/>
    <n v="2.13"/>
    <n v="14.27"/>
    <n v="7.27"/>
    <s v="Dorris Love"/>
    <s v="Quebec"/>
    <s v="Quebec"/>
    <s v="Home Office"/>
    <s v="Office Supplies"/>
    <s v="Binders and Binder Accessories"/>
    <n v="0.38"/>
  </r>
  <r>
    <n v="51943"/>
    <d v="2009-04-24T00:00:00"/>
    <d v="2009-04-27T00:00:00"/>
    <s v="April"/>
    <s v="2009"/>
    <n v="3"/>
    <b v="0"/>
    <s v="High"/>
    <n v="28"/>
    <n v="140.02000000000001"/>
    <n v="0.03"/>
    <s v="Regular Air"/>
    <n v="66.709999999999994"/>
    <n v="4.91"/>
    <n v="0.5"/>
    <s v="Dorris Love"/>
    <s v="Quebec"/>
    <s v="Quebec"/>
    <s v="Home Office"/>
    <s v="Office Supplies"/>
    <s v="Labels"/>
    <n v="0.36"/>
  </r>
  <r>
    <n v="52039"/>
    <d v="2012-08-02T00:00:00"/>
    <d v="2012-08-04T00:00:00"/>
    <s v="August"/>
    <s v="2012"/>
    <n v="2"/>
    <b v="0"/>
    <s v="Critical"/>
    <n v="48"/>
    <n v="2006.38"/>
    <n v="0"/>
    <s v="Regular Air"/>
    <n v="840.46"/>
    <n v="40.98"/>
    <n v="1.99"/>
    <s v="Justin MacKendrick"/>
    <s v="Quebec"/>
    <s v="Quebec"/>
    <s v="Corporate"/>
    <s v="Technology"/>
    <s v="Computer Peripherals"/>
    <n v="0.44"/>
  </r>
  <r>
    <n v="52290"/>
    <d v="2012-05-21T00:00:00"/>
    <d v="2012-05-25T00:00:00"/>
    <s v="May"/>
    <s v="2012"/>
    <n v="4"/>
    <b v="0"/>
    <s v="low"/>
    <n v="7"/>
    <n v="1134.05"/>
    <n v="0.08"/>
    <s v="Regular Air"/>
    <n v="149.5"/>
    <n v="172.99"/>
    <n v="19.989999999999998"/>
    <s v="Dennis Kane"/>
    <s v="Quebec"/>
    <s v="Quebec"/>
    <s v="Small Business"/>
    <s v="Office Supplies"/>
    <s v="Binders and Binder Accessories"/>
    <n v="0.39"/>
  </r>
  <r>
    <n v="52290"/>
    <d v="2012-05-21T00:00:00"/>
    <d v="2012-05-30T00:00:00"/>
    <s v="May"/>
    <s v="2012"/>
    <n v="9"/>
    <b v="0"/>
    <s v="low"/>
    <n v="28"/>
    <n v="1470.0495000000001"/>
    <n v="0.1"/>
    <s v="Regular Air"/>
    <n v="185.94"/>
    <n v="65.989999999999995"/>
    <n v="4.99"/>
    <s v="Dennis Kane"/>
    <s v="Quebec"/>
    <s v="Quebec"/>
    <s v="Small Business"/>
    <s v="Technology"/>
    <s v="Telephones and Communication"/>
    <n v="0.56999999999999995"/>
  </r>
  <r>
    <n v="52480"/>
    <d v="2010-07-27T00:00:00"/>
    <d v="2010-07-29T00:00:00"/>
    <s v="July"/>
    <s v="2010"/>
    <n v="2"/>
    <b v="0"/>
    <s v="Not Specified"/>
    <n v="47"/>
    <n v="1020.88"/>
    <n v="0.08"/>
    <s v="Regular Air"/>
    <n v="173.94"/>
    <n v="22.72"/>
    <n v="8.99"/>
    <s v="Anne Pryor"/>
    <s v="Quebec"/>
    <s v="Quebec"/>
    <s v="Home Office"/>
    <s v="Furniture"/>
    <s v="Office Furnishings"/>
    <n v="0.44"/>
  </r>
  <r>
    <n v="52486"/>
    <d v="2011-01-04T00:00:00"/>
    <d v="2011-01-05T00:00:00"/>
    <s v="January"/>
    <s v="2011"/>
    <n v="1"/>
    <b v="0"/>
    <s v="Not Specified"/>
    <n v="41"/>
    <n v="11883.2"/>
    <n v="0.1"/>
    <s v="Regular Air"/>
    <n v="4160.88"/>
    <n v="300.97000000000003"/>
    <n v="7.18"/>
    <s v="Dorris Love"/>
    <s v="Quebec"/>
    <s v="Quebec"/>
    <s v="Home Office"/>
    <s v="Technology"/>
    <s v="Computer Peripherals"/>
    <n v="0.48"/>
  </r>
  <r>
    <n v="52519"/>
    <d v="2012-04-29T00:00:00"/>
    <d v="2012-05-01T00:00:00"/>
    <s v="May"/>
    <s v="2012"/>
    <n v="2"/>
    <b v="0"/>
    <s v="High"/>
    <n v="6"/>
    <n v="120.38"/>
    <n v="0.09"/>
    <s v="Regular Air"/>
    <n v="-29.77"/>
    <n v="20.48"/>
    <n v="6.32"/>
    <s v="Bill Eplett"/>
    <s v="Quebec"/>
    <s v="Quebec"/>
    <s v="Corporate"/>
    <s v="Office Supplies"/>
    <s v="Appliances"/>
    <n v="0.57999999999999996"/>
  </r>
  <r>
    <n v="53152"/>
    <d v="2009-03-05T00:00:00"/>
    <d v="2009-03-05T00:00:00"/>
    <s v="March"/>
    <s v="2009"/>
    <n v="0"/>
    <s v="FREE DELIVERY"/>
    <s v="Medium"/>
    <n v="36"/>
    <n v="2051.8235"/>
    <n v="0.01"/>
    <s v="Express Air"/>
    <n v="350.36"/>
    <n v="65.989999999999995"/>
    <n v="8.8000000000000007"/>
    <s v="Bill Eplett"/>
    <s v="Quebec"/>
    <s v="Quebec"/>
    <s v="Corporate"/>
    <s v="Technology"/>
    <s v="Telephones and Communication"/>
    <n v="0.57999999999999996"/>
  </r>
  <r>
    <n v="53188"/>
    <d v="2012-11-05T00:00:00"/>
    <d v="2012-11-06T00:00:00"/>
    <s v="November"/>
    <s v="2012"/>
    <n v="1"/>
    <b v="0"/>
    <s v="High"/>
    <n v="22"/>
    <n v="621.21"/>
    <n v="7.0000000000000007E-2"/>
    <s v="Regular Air"/>
    <n v="-42.35"/>
    <n v="29.74"/>
    <n v="6.64"/>
    <s v="Dorris Love"/>
    <s v="Quebec"/>
    <s v="Quebec"/>
    <s v="Home Office"/>
    <s v="Office Supplies"/>
    <s v="Storage &amp; Organization"/>
    <n v="0.7"/>
  </r>
  <r>
    <n v="53223"/>
    <d v="2012-07-14T00:00:00"/>
    <d v="2012-07-21T00:00:00"/>
    <s v="July"/>
    <s v="2012"/>
    <n v="7"/>
    <b v="0"/>
    <s v="low"/>
    <n v="2"/>
    <n v="13.29"/>
    <n v="0.08"/>
    <s v="Regular Air"/>
    <n v="-10.33"/>
    <n v="4.24"/>
    <n v="5.41"/>
    <s v="Stewart Visinsky"/>
    <s v="Quebec"/>
    <s v="Quebec"/>
    <s v="Corporate"/>
    <s v="Office Supplies"/>
    <s v="Binders and Binder Accessories"/>
    <n v="0.35"/>
  </r>
  <r>
    <n v="53248"/>
    <d v="2010-10-29T00:00:00"/>
    <d v="2010-10-30T00:00:00"/>
    <s v="October"/>
    <s v="2010"/>
    <n v="1"/>
    <b v="0"/>
    <s v="Critical"/>
    <n v="7"/>
    <n v="2423.06"/>
    <n v="0.06"/>
    <s v="Delivery Truck"/>
    <n v="-94.27"/>
    <n v="348.21"/>
    <n v="40.19"/>
    <s v="Brenda Bowman"/>
    <s v="Quebec"/>
    <s v="Quebec"/>
    <s v="Home Office"/>
    <s v="Furniture"/>
    <s v="Tables"/>
    <n v="0.62"/>
  </r>
  <r>
    <n v="53411"/>
    <d v="2011-11-29T00:00:00"/>
    <d v="2011-11-30T00:00:00"/>
    <s v="November"/>
    <s v="2011"/>
    <n v="1"/>
    <b v="0"/>
    <s v="Critical"/>
    <n v="25"/>
    <n v="667.64"/>
    <n v="0.08"/>
    <s v="Regular Air"/>
    <n v="-57.53"/>
    <n v="27.48"/>
    <n v="4"/>
    <s v="Brenda Bowman"/>
    <s v="Quebec"/>
    <s v="Quebec"/>
    <s v="Small Business"/>
    <s v="Technology"/>
    <s v="Computer Peripherals"/>
    <n v="0.75"/>
  </r>
  <r>
    <n v="53668"/>
    <d v="2010-03-31T00:00:00"/>
    <d v="2010-04-01T00:00:00"/>
    <s v="April"/>
    <s v="2010"/>
    <n v="1"/>
    <b v="0"/>
    <s v="Not Specified"/>
    <n v="9"/>
    <n v="98.24"/>
    <n v="0.04"/>
    <s v="Regular Air"/>
    <n v="-10.38"/>
    <n v="10.98"/>
    <n v="3.37"/>
    <s v="Dorris Love"/>
    <s v="Quebec"/>
    <s v="Quebec"/>
    <s v="Corporate"/>
    <s v="Office Supplies"/>
    <s v="Scissors, Rulers and Trimmers"/>
    <n v="0.56999999999999995"/>
  </r>
  <r>
    <n v="53730"/>
    <d v="2012-12-29T00:00:00"/>
    <d v="2012-12-30T00:00:00"/>
    <s v="December"/>
    <s v="2012"/>
    <n v="1"/>
    <b v="0"/>
    <s v="High"/>
    <n v="40"/>
    <n v="181.8"/>
    <n v="0.05"/>
    <s v="Regular Air"/>
    <n v="-144.74"/>
    <n v="4.54"/>
    <n v="5.83"/>
    <s v="Shirley Schmidt"/>
    <s v="Quebec"/>
    <s v="Quebec"/>
    <s v="Corporate"/>
    <s v="Office Supplies"/>
    <s v="Binders and Binder Accessories"/>
    <n v="0.36"/>
  </r>
  <r>
    <n v="54020"/>
    <d v="2012-01-31T00:00:00"/>
    <d v="2012-02-04T00:00:00"/>
    <s v="February"/>
    <s v="2012"/>
    <n v="4"/>
    <b v="0"/>
    <s v="low"/>
    <n v="35"/>
    <n v="648.58000000000004"/>
    <n v="0.05"/>
    <s v="Regular Air"/>
    <n v="182.63"/>
    <n v="18.97"/>
    <n v="5.21"/>
    <s v="Jennifer Ferguson"/>
    <s v="Quebec"/>
    <s v="Quebec"/>
    <s v="Corporate"/>
    <s v="Office Supplies"/>
    <s v="Paper"/>
    <n v="0.37"/>
  </r>
  <r>
    <n v="54020"/>
    <d v="2012-01-31T00:00:00"/>
    <d v="2012-02-05T00:00:00"/>
    <s v="February"/>
    <s v="2012"/>
    <n v="5"/>
    <b v="0"/>
    <s v="low"/>
    <n v="43"/>
    <n v="270.56"/>
    <n v="0.09"/>
    <s v="Regular Air"/>
    <n v="-140.47999999999999"/>
    <n v="6.48"/>
    <n v="6.86"/>
    <s v="Jennifer Ferguson"/>
    <s v="Quebec"/>
    <s v="Quebec"/>
    <s v="Corporate"/>
    <s v="Office Supplies"/>
    <s v="Paper"/>
    <n v="0.37"/>
  </r>
  <r>
    <n v="54368"/>
    <d v="2011-11-01T00:00:00"/>
    <d v="2011-11-03T00:00:00"/>
    <s v="November"/>
    <s v="2011"/>
    <n v="2"/>
    <b v="0"/>
    <s v="Not Specified"/>
    <n v="31"/>
    <n v="233.2"/>
    <n v="0.04"/>
    <s v="Regular Air"/>
    <n v="-48.07"/>
    <n v="7.64"/>
    <n v="5.83"/>
    <s v="Kimberly Carter"/>
    <s v="Quebec"/>
    <s v="Quebec"/>
    <s v="Small Business"/>
    <s v="Office Supplies"/>
    <s v="Paper"/>
    <n v="0.36"/>
  </r>
  <r>
    <n v="54368"/>
    <d v="2011-11-01T00:00:00"/>
    <d v="2011-11-02T00:00:00"/>
    <s v="November"/>
    <s v="2011"/>
    <n v="1"/>
    <b v="0"/>
    <s v="Not Specified"/>
    <n v="16"/>
    <n v="79.53"/>
    <n v="0.08"/>
    <s v="Regular Air"/>
    <n v="-48.55"/>
    <n v="4.9800000000000004"/>
    <n v="5.49"/>
    <s v="Kimberly Carter"/>
    <s v="Quebec"/>
    <s v="Quebec"/>
    <s v="Small Business"/>
    <s v="Office Supplies"/>
    <s v="Paper"/>
    <n v="0.38"/>
  </r>
  <r>
    <n v="54368"/>
    <d v="2011-11-01T00:00:00"/>
    <d v="2011-11-02T00:00:00"/>
    <s v="November"/>
    <s v="2011"/>
    <n v="1"/>
    <b v="0"/>
    <s v="Not Specified"/>
    <n v="43"/>
    <n v="1680.9770000000001"/>
    <n v="0.05"/>
    <s v="Regular Air"/>
    <n v="383.09"/>
    <n v="45.99"/>
    <n v="4.99"/>
    <s v="Kimberly Carter"/>
    <s v="Quebec"/>
    <s v="Quebec"/>
    <s v="Small Business"/>
    <s v="Technology"/>
    <s v="Telephones and Communication"/>
    <n v="0.56000000000000005"/>
  </r>
  <r>
    <n v="54721"/>
    <d v="2012-10-18T00:00:00"/>
    <d v="2012-10-19T00:00:00"/>
    <s v="October"/>
    <s v="2012"/>
    <n v="1"/>
    <b v="0"/>
    <s v="Not Specified"/>
    <n v="19"/>
    <n v="2002.4"/>
    <n v="0"/>
    <s v="Delivery Truck"/>
    <n v="151.09"/>
    <n v="100.98"/>
    <n v="26.22"/>
    <s v="Liz Willingham"/>
    <s v="Quebec"/>
    <s v="Quebec"/>
    <s v="Corporate"/>
    <s v="Furniture"/>
    <s v="Bookcases"/>
    <n v="0.6"/>
  </r>
  <r>
    <n v="55013"/>
    <d v="2011-07-12T00:00:00"/>
    <d v="2011-07-19T00:00:00"/>
    <s v="July"/>
    <s v="2011"/>
    <n v="7"/>
    <b v="0"/>
    <s v="low"/>
    <n v="5"/>
    <n v="24.3"/>
    <n v="0.02"/>
    <s v="Regular Air"/>
    <n v="3.14"/>
    <n v="4.91"/>
    <n v="0.5"/>
    <s v="Brian Thompson"/>
    <s v="Quebec"/>
    <s v="Quebec"/>
    <s v="Home Office"/>
    <s v="Office Supplies"/>
    <s v="Labels"/>
    <n v="0.36"/>
  </r>
  <r>
    <n v="55013"/>
    <d v="2011-07-12T00:00:00"/>
    <d v="2011-07-17T00:00:00"/>
    <s v="July"/>
    <s v="2011"/>
    <n v="5"/>
    <b v="0"/>
    <s v="low"/>
    <n v="14"/>
    <n v="322.61"/>
    <n v="0.02"/>
    <s v="Regular Air"/>
    <n v="19.37"/>
    <n v="22.01"/>
    <n v="5.53"/>
    <s v="Brian Thompson"/>
    <s v="Quebec"/>
    <s v="Quebec"/>
    <s v="Home Office"/>
    <s v="Office Supplies"/>
    <s v="Pens &amp; Art Supplies"/>
    <n v="0.59"/>
  </r>
  <r>
    <n v="55077"/>
    <d v="2011-10-04T00:00:00"/>
    <d v="2011-10-06T00:00:00"/>
    <s v="October"/>
    <s v="2011"/>
    <n v="2"/>
    <b v="0"/>
    <s v="Critical"/>
    <n v="2"/>
    <n v="31.7"/>
    <n v="0.05"/>
    <s v="Regular Air"/>
    <n v="-44.39"/>
    <n v="14.48"/>
    <n v="1.99"/>
    <s v="Stewart Visinsky"/>
    <s v="Quebec"/>
    <s v="Quebec"/>
    <s v="Corporate"/>
    <s v="Technology"/>
    <s v="Computer Peripherals"/>
    <n v="0.49"/>
  </r>
  <r>
    <n v="55077"/>
    <d v="2011-10-04T00:00:00"/>
    <d v="2011-10-06T00:00:00"/>
    <s v="October"/>
    <s v="2011"/>
    <n v="2"/>
    <b v="0"/>
    <s v="Critical"/>
    <n v="3"/>
    <n v="143.98150000000001"/>
    <n v="0.08"/>
    <s v="Regular Air"/>
    <n v="-283.23"/>
    <n v="55.99"/>
    <n v="2.5"/>
    <s v="Stewart Visinsky"/>
    <s v="Quebec"/>
    <s v="Quebec"/>
    <s v="Corporate"/>
    <s v="Technology"/>
    <s v="Telephones and Communication"/>
    <n v="0.83"/>
  </r>
  <r>
    <n v="55206"/>
    <d v="2011-11-02T00:00:00"/>
    <d v="2011-11-03T00:00:00"/>
    <s v="November"/>
    <s v="2011"/>
    <n v="1"/>
    <b v="0"/>
    <s v="Medium"/>
    <n v="20"/>
    <n v="52.7"/>
    <n v="0.03"/>
    <s v="Express Air"/>
    <n v="-64.88"/>
    <n v="1.8"/>
    <n v="4.79"/>
    <s v="Kimberly Carter"/>
    <s v="Quebec"/>
    <s v="Quebec"/>
    <s v="Home Office"/>
    <s v="Office Supplies"/>
    <s v="Binders and Binder Accessories"/>
    <n v="0.37"/>
  </r>
  <r>
    <n v="55492"/>
    <d v="2011-09-19T00:00:00"/>
    <d v="2011-09-21T00:00:00"/>
    <s v="September"/>
    <s v="2011"/>
    <n v="2"/>
    <b v="0"/>
    <s v="Critical"/>
    <n v="10"/>
    <n v="1124.2439999999999"/>
    <n v="0.03"/>
    <s v="Express Air"/>
    <n v="-126.45"/>
    <n v="125.99"/>
    <n v="7.69"/>
    <s v="Stewart Visinsky"/>
    <s v="Quebec"/>
    <s v="Quebec"/>
    <s v="Corporate"/>
    <s v="Technology"/>
    <s v="Telephones and Communication"/>
    <n v="0.57999999999999996"/>
  </r>
  <r>
    <n v="55744"/>
    <d v="2011-10-20T00:00:00"/>
    <d v="2011-10-21T00:00:00"/>
    <s v="October"/>
    <s v="2011"/>
    <n v="1"/>
    <b v="0"/>
    <s v="Critical"/>
    <n v="23"/>
    <n v="415.05500000000001"/>
    <n v="0.02"/>
    <s v="Regular Air"/>
    <n v="-44.13"/>
    <n v="20.99"/>
    <n v="0.99"/>
    <s v="Sarah Brown"/>
    <s v="Quebec"/>
    <s v="Quebec"/>
    <s v="Consumer"/>
    <s v="Technology"/>
    <s v="Telephones and Communication"/>
    <n v="0.83"/>
  </r>
  <r>
    <n v="55968"/>
    <d v="2012-09-30T00:00:00"/>
    <d v="2012-10-02T00:00:00"/>
    <s v="October"/>
    <s v="2012"/>
    <n v="2"/>
    <b v="0"/>
    <s v="low"/>
    <n v="40"/>
    <n v="73.62"/>
    <n v="0.05"/>
    <s v="Regular Air"/>
    <n v="0.86"/>
    <n v="1.82"/>
    <n v="1"/>
    <s v="Carol Triggs"/>
    <s v="Quebec"/>
    <s v="Quebec"/>
    <s v="Home Office"/>
    <s v="Office Supplies"/>
    <s v="Pens &amp; Art Supplies"/>
    <n v="0.4"/>
  </r>
  <r>
    <n v="56288"/>
    <d v="2010-06-30T00:00:00"/>
    <d v="2010-06-30T00:00:00"/>
    <s v="June"/>
    <s v="2010"/>
    <n v="0"/>
    <s v="FREE DELIVERY"/>
    <s v="Not Specified"/>
    <n v="37"/>
    <n v="1287.94"/>
    <n v="0.06"/>
    <s v="Regular Air"/>
    <n v="140.35"/>
    <n v="35.89"/>
    <n v="14.72"/>
    <s v="Mathew Reese"/>
    <s v="Quebec"/>
    <s v="Quebec"/>
    <s v="Small Business"/>
    <s v="Office Supplies"/>
    <s v="Envelopes"/>
    <n v="0.4"/>
  </r>
  <r>
    <n v="56288"/>
    <d v="2010-06-30T00:00:00"/>
    <d v="2010-07-02T00:00:00"/>
    <s v="July"/>
    <s v="2010"/>
    <n v="2"/>
    <b v="0"/>
    <s v="Not Specified"/>
    <n v="39"/>
    <n v="585.36"/>
    <n v="7.0000000000000007E-2"/>
    <s v="Express Air"/>
    <n v="269.26"/>
    <n v="15.57"/>
    <n v="1.39"/>
    <s v="Mathew Reese"/>
    <s v="Quebec"/>
    <s v="Quebec"/>
    <s v="Small Business"/>
    <s v="Office Supplies"/>
    <s v="Envelopes"/>
    <n v="0.38"/>
  </r>
  <r>
    <n v="56291"/>
    <d v="2012-09-17T00:00:00"/>
    <d v="2012-09-19T00:00:00"/>
    <s v="September"/>
    <s v="2012"/>
    <n v="2"/>
    <b v="0"/>
    <s v="Not Specified"/>
    <n v="22"/>
    <n v="11022.53"/>
    <n v="0.06"/>
    <s v="Delivery Truck"/>
    <n v="1869.86"/>
    <n v="517.48"/>
    <n v="16.63"/>
    <s v="Shirley Daniels"/>
    <s v="Quebec"/>
    <s v="Quebec"/>
    <s v="Corporate"/>
    <s v="Technology"/>
    <s v="Office Machines"/>
    <n v="0.59"/>
  </r>
  <r>
    <n v="56291"/>
    <d v="2012-09-17T00:00:00"/>
    <d v="2012-09-17T00:00:00"/>
    <s v="September"/>
    <s v="2012"/>
    <n v="0"/>
    <s v="FREE DELIVERY"/>
    <s v="Not Specified"/>
    <n v="25"/>
    <n v="377.37"/>
    <n v="0.04"/>
    <s v="Regular Air"/>
    <n v="151.4"/>
    <n v="15.04"/>
    <n v="1.97"/>
    <s v="Shirley Daniels"/>
    <s v="Quebec"/>
    <s v="Quebec"/>
    <s v="Corporate"/>
    <s v="Office Supplies"/>
    <s v="Paper"/>
    <n v="0.39"/>
  </r>
  <r>
    <n v="56291"/>
    <d v="2012-09-17T00:00:00"/>
    <d v="2012-09-18T00:00:00"/>
    <s v="September"/>
    <s v="2012"/>
    <n v="1"/>
    <b v="0"/>
    <s v="Not Specified"/>
    <n v="47"/>
    <n v="1200.7"/>
    <n v="0.06"/>
    <s v="Regular Air"/>
    <n v="-37.270000000000003"/>
    <n v="24.98"/>
    <n v="8.7899999999999991"/>
    <s v="Shirley Daniels"/>
    <s v="Quebec"/>
    <s v="Quebec"/>
    <s v="Corporate"/>
    <s v="Office Supplies"/>
    <s v="Storage &amp; Organization"/>
    <n v="0.66"/>
  </r>
  <r>
    <n v="56486"/>
    <d v="2009-05-28T00:00:00"/>
    <d v="2009-05-29T00:00:00"/>
    <s v="May"/>
    <s v="2009"/>
    <n v="1"/>
    <b v="0"/>
    <s v="Critical"/>
    <n v="11"/>
    <n v="73.62"/>
    <n v="0.03"/>
    <s v="Regular Air"/>
    <n v="-23.5"/>
    <n v="5.98"/>
    <n v="5.35"/>
    <s v="Sheri Gordon"/>
    <s v="Quebec"/>
    <s v="Quebec"/>
    <s v="Corporate"/>
    <s v="Office Supplies"/>
    <s v="Paper"/>
    <n v="0.4"/>
  </r>
  <r>
    <n v="56514"/>
    <d v="2012-02-11T00:00:00"/>
    <d v="2012-02-18T00:00:00"/>
    <s v="February"/>
    <s v="2012"/>
    <n v="7"/>
    <b v="0"/>
    <s v="low"/>
    <n v="3"/>
    <n v="110"/>
    <n v="0.02"/>
    <s v="Regular Air"/>
    <n v="-24.43"/>
    <n v="30.98"/>
    <n v="11.63"/>
    <s v="Shirley Daniels"/>
    <s v="Quebec"/>
    <s v="Quebec"/>
    <s v="Corporate"/>
    <s v="Office Supplies"/>
    <s v="Binders and Binder Accessories"/>
    <n v="0.37"/>
  </r>
  <r>
    <n v="56514"/>
    <d v="2012-02-11T00:00:00"/>
    <d v="2012-02-18T00:00:00"/>
    <s v="February"/>
    <s v="2012"/>
    <n v="7"/>
    <b v="0"/>
    <s v="low"/>
    <n v="35"/>
    <n v="186.89"/>
    <n v="0.02"/>
    <s v="Regular Air"/>
    <n v="-153.19999999999999"/>
    <n v="4.9800000000000004"/>
    <n v="7.54"/>
    <s v="Shirley Daniels"/>
    <s v="Quebec"/>
    <s v="Quebec"/>
    <s v="Corporate"/>
    <s v="Office Supplies"/>
    <s v="Paper"/>
    <n v="0.38"/>
  </r>
  <r>
    <n v="56672"/>
    <d v="2012-05-12T00:00:00"/>
    <d v="2012-05-13T00:00:00"/>
    <s v="May"/>
    <s v="2012"/>
    <n v="1"/>
    <b v="0"/>
    <s v="High"/>
    <n v="34"/>
    <n v="1132.32"/>
    <n v="0.1"/>
    <s v="Regular Air"/>
    <n v="77.45"/>
    <n v="36.549999999999997"/>
    <n v="13.89"/>
    <s v="Clay Ludtke"/>
    <s v="Quebec"/>
    <s v="Quebec"/>
    <s v="Consumer"/>
    <s v="Office Supplies"/>
    <s v="Pens &amp; Art Supplies"/>
    <n v="0.41"/>
  </r>
  <r>
    <n v="56672"/>
    <d v="2012-05-12T00:00:00"/>
    <d v="2012-05-14T00:00:00"/>
    <s v="May"/>
    <s v="2012"/>
    <n v="2"/>
    <b v="0"/>
    <s v="High"/>
    <n v="8"/>
    <n v="593.64"/>
    <n v="0.02"/>
    <s v="Delivery Truck"/>
    <n v="65.25"/>
    <n v="85.29"/>
    <n v="60"/>
    <s v="Clay Ludtke"/>
    <s v="Quebec"/>
    <s v="Quebec"/>
    <s v="Consumer"/>
    <s v="Furniture"/>
    <s v="Tables"/>
    <n v="0.56000000000000005"/>
  </r>
  <r>
    <n v="56672"/>
    <d v="2012-05-12T00:00:00"/>
    <d v="2012-05-14T00:00:00"/>
    <s v="May"/>
    <s v="2012"/>
    <n v="2"/>
    <b v="0"/>
    <s v="High"/>
    <n v="45"/>
    <n v="2438.3694999999998"/>
    <n v="0.1"/>
    <s v="Regular Air"/>
    <n v="317.2"/>
    <n v="65.989999999999995"/>
    <n v="8.99"/>
    <s v="Clay Ludtke"/>
    <s v="Quebec"/>
    <s v="Quebec"/>
    <s v="Consumer"/>
    <s v="Technology"/>
    <s v="Telephones and Communication"/>
    <n v="0.6"/>
  </r>
  <r>
    <n v="56931"/>
    <d v="2010-02-03T00:00:00"/>
    <d v="2010-02-05T00:00:00"/>
    <s v="February"/>
    <s v="2010"/>
    <n v="2"/>
    <b v="0"/>
    <s v="High"/>
    <n v="34"/>
    <n v="232.41550000000001"/>
    <n v="0.05"/>
    <s v="Regular Air"/>
    <n v="-110.59"/>
    <n v="7.99"/>
    <n v="5.03"/>
    <s v="Dionis Lloyd"/>
    <s v="Quebec"/>
    <s v="Quebec"/>
    <s v="Small Business"/>
    <s v="Technology"/>
    <s v="Telephones and Communication"/>
    <n v="0.6"/>
  </r>
  <r>
    <n v="57025"/>
    <d v="2012-06-26T00:00:00"/>
    <d v="2012-06-28T00:00:00"/>
    <s v="June"/>
    <s v="2012"/>
    <n v="2"/>
    <b v="0"/>
    <s v="Medium"/>
    <n v="8"/>
    <n v="71.099999999999994"/>
    <n v="0.03"/>
    <s v="Regular Air"/>
    <n v="2.29"/>
    <n v="8.69"/>
    <n v="2.99"/>
    <s v="Fred Chung"/>
    <s v="Quebec"/>
    <s v="Quebec"/>
    <s v="Corporate"/>
    <s v="Office Supplies"/>
    <s v="Binders and Binder Accessories"/>
    <n v="0.39"/>
  </r>
  <r>
    <n v="57061"/>
    <d v="2009-11-30T00:00:00"/>
    <d v="2009-12-07T00:00:00"/>
    <s v="December"/>
    <s v="2009"/>
    <n v="7"/>
    <b v="0"/>
    <s v="low"/>
    <n v="21"/>
    <n v="470.79"/>
    <n v="0.04"/>
    <s v="Regular Air"/>
    <n v="-80.11"/>
    <n v="22.38"/>
    <n v="15.1"/>
    <s v="Dionis Lloyd"/>
    <s v="Quebec"/>
    <s v="Quebec"/>
    <s v="Small Business"/>
    <s v="Office Supplies"/>
    <s v="Binders and Binder Accessories"/>
    <n v="0.38"/>
  </r>
  <r>
    <n v="57061"/>
    <d v="2009-11-30T00:00:00"/>
    <d v="2009-11-30T00:00:00"/>
    <s v="November"/>
    <s v="2009"/>
    <n v="0"/>
    <s v="FREE DELIVERY"/>
    <s v="low"/>
    <n v="6"/>
    <n v="36.56"/>
    <n v="7.0000000000000007E-2"/>
    <s v="Regular Air"/>
    <n v="6.22"/>
    <n v="6.3"/>
    <n v="0.5"/>
    <s v="Dionis Lloyd"/>
    <s v="Quebec"/>
    <s v="Quebec"/>
    <s v="Small Business"/>
    <s v="Office Supplies"/>
    <s v="Labels"/>
    <n v="0.39"/>
  </r>
  <r>
    <n v="57061"/>
    <d v="2009-11-30T00:00:00"/>
    <d v="2009-12-02T00:00:00"/>
    <s v="December"/>
    <s v="2009"/>
    <n v="2"/>
    <b v="0"/>
    <s v="low"/>
    <n v="3"/>
    <n v="55.17"/>
    <n v="0.06"/>
    <s v="Regular Air"/>
    <n v="46.84"/>
    <n v="17.78"/>
    <n v="5.03"/>
    <s v="Dionis Lloyd"/>
    <s v="Quebec"/>
    <s v="Quebec"/>
    <s v="Small Business"/>
    <s v="Furniture"/>
    <s v="Office Furnishings"/>
    <n v="0.54"/>
  </r>
  <r>
    <n v="57217"/>
    <d v="2011-01-21T00:00:00"/>
    <d v="2011-01-23T00:00:00"/>
    <s v="January"/>
    <s v="2011"/>
    <n v="2"/>
    <b v="0"/>
    <s v="Medium"/>
    <n v="35"/>
    <n v="422.25"/>
    <n v="0.06"/>
    <s v="Regular Air"/>
    <n v="-116.02"/>
    <n v="11.66"/>
    <n v="7.95"/>
    <s v="Alan Haines"/>
    <s v="Quebec"/>
    <s v="Quebec"/>
    <s v="Consumer"/>
    <s v="Office Supplies"/>
    <s v="Pens &amp; Art Supplies"/>
    <n v="0.57999999999999996"/>
  </r>
  <r>
    <n v="57504"/>
    <d v="2009-08-04T00:00:00"/>
    <d v="2009-08-07T00:00:00"/>
    <s v="August"/>
    <s v="2009"/>
    <n v="3"/>
    <b v="0"/>
    <s v="Not Specified"/>
    <n v="44"/>
    <n v="357.48"/>
    <n v="0.01"/>
    <s v="Regular Air"/>
    <n v="160.02000000000001"/>
    <n v="7.64"/>
    <n v="1.39"/>
    <s v="Sarah Brown"/>
    <s v="Quebec"/>
    <s v="Quebec"/>
    <s v="Consumer"/>
    <s v="Office Supplies"/>
    <s v="Envelopes"/>
    <n v="0.36"/>
  </r>
  <r>
    <n v="57666"/>
    <d v="2009-05-22T00:00:00"/>
    <d v="2009-05-25T00:00:00"/>
    <s v="May"/>
    <s v="2009"/>
    <n v="3"/>
    <b v="0"/>
    <s v="Not Specified"/>
    <n v="45"/>
    <n v="1206.1500000000001"/>
    <n v="0.03"/>
    <s v="Regular Air"/>
    <n v="304.2"/>
    <n v="25.98"/>
    <n v="4.08"/>
    <s v="Mathew Reese"/>
    <s v="Quebec"/>
    <s v="Quebec"/>
    <s v="Small Business"/>
    <s v="Office Supplies"/>
    <s v="Pens &amp; Art Supplies"/>
    <n v="0.56999999999999995"/>
  </r>
  <r>
    <n v="57666"/>
    <d v="2009-05-22T00:00:00"/>
    <d v="2009-05-22T00:00:00"/>
    <s v="May"/>
    <s v="2009"/>
    <n v="0"/>
    <s v="FREE DELIVERY"/>
    <s v="Not Specified"/>
    <n v="44"/>
    <n v="941.99"/>
    <n v="0.1"/>
    <s v="Delivery Truck"/>
    <n v="-2111.36"/>
    <n v="20.98"/>
    <n v="53.03"/>
    <s v="Mathew Reese"/>
    <s v="Quebec"/>
    <s v="Quebec"/>
    <s v="Small Business"/>
    <s v="Office Supplies"/>
    <s v="Storage &amp; Organization"/>
    <n v="0.78"/>
  </r>
  <r>
    <n v="58496"/>
    <d v="2011-06-11T00:00:00"/>
    <d v="2011-06-13T00:00:00"/>
    <s v="June"/>
    <s v="2011"/>
    <n v="2"/>
    <b v="0"/>
    <s v="Not Specified"/>
    <n v="20"/>
    <n v="137.97"/>
    <n v="0.06"/>
    <s v="Regular Air"/>
    <n v="-123.94"/>
    <n v="6.48"/>
    <n v="10.050000000000001"/>
    <s v="Dionis Lloyd"/>
    <s v="Quebec"/>
    <s v="Quebec"/>
    <s v="Small Business"/>
    <s v="Office Supplies"/>
    <s v="Paper"/>
    <n v="0.37"/>
  </r>
  <r>
    <n v="58628"/>
    <d v="2009-03-24T00:00:00"/>
    <d v="2009-03-25T00:00:00"/>
    <s v="March"/>
    <s v="2009"/>
    <n v="1"/>
    <b v="0"/>
    <s v="Medium"/>
    <n v="23"/>
    <n v="2527.7919999999999"/>
    <n v="0.09"/>
    <s v="Delivery Truck"/>
    <n v="-335.32"/>
    <n v="138.75"/>
    <n v="52.42"/>
    <s v="Dionis Lloyd"/>
    <s v="Quebec"/>
    <s v="Quebec"/>
    <s v="Small Business"/>
    <s v="Furniture"/>
    <s v="Tables"/>
    <n v="0.74"/>
  </r>
  <r>
    <n v="58854"/>
    <d v="2010-04-24T00:00:00"/>
    <d v="2010-04-25T00:00:00"/>
    <s v="April"/>
    <s v="2010"/>
    <n v="1"/>
    <b v="0"/>
    <s v="Critical"/>
    <n v="35"/>
    <n v="6130.9"/>
    <n v="0.03"/>
    <s v="Delivery Truck"/>
    <n v="583.15"/>
    <n v="170.98"/>
    <n v="35.89"/>
    <s v="Arthur Gainer"/>
    <s v="Quebec"/>
    <s v="Quebec"/>
    <s v="Corporate"/>
    <s v="Furniture"/>
    <s v="Bookcases"/>
    <n v="0.66"/>
  </r>
  <r>
    <n v="58854"/>
    <d v="2010-04-24T00:00:00"/>
    <d v="2010-04-26T00:00:00"/>
    <s v="April"/>
    <s v="2010"/>
    <n v="2"/>
    <b v="0"/>
    <s v="Critical"/>
    <n v="10"/>
    <n v="193.20500000000001"/>
    <n v="0"/>
    <s v="Regular Air"/>
    <n v="-52.24"/>
    <n v="20.99"/>
    <n v="4.8099999999999996"/>
    <s v="Arthur Gainer"/>
    <s v="Quebec"/>
    <s v="Quebec"/>
    <s v="Corporate"/>
    <s v="Technology"/>
    <s v="Telephones and Communication"/>
    <n v="0.57999999999999996"/>
  </r>
  <r>
    <n v="58917"/>
    <d v="2012-03-02T00:00:00"/>
    <d v="2012-03-03T00:00:00"/>
    <s v="March"/>
    <s v="2012"/>
    <n v="1"/>
    <b v="0"/>
    <s v="High"/>
    <n v="27"/>
    <n v="14300.26"/>
    <n v="0.01"/>
    <s v="Regular Air"/>
    <n v="6279.18"/>
    <n v="499.99"/>
    <n v="24.49"/>
    <s v="John Stevenson"/>
    <s v="Quebec"/>
    <s v="Quebec"/>
    <s v="Small Business"/>
    <s v="Technology"/>
    <s v="Copiers and Fax"/>
    <n v="0.36"/>
  </r>
  <r>
    <n v="58917"/>
    <d v="2012-03-02T00:00:00"/>
    <d v="2012-03-02T00:00:00"/>
    <s v="March"/>
    <s v="2012"/>
    <n v="0"/>
    <s v="FREE DELIVERY"/>
    <s v="High"/>
    <n v="3"/>
    <n v="62.88"/>
    <n v="0.09"/>
    <s v="Regular Air"/>
    <n v="-25.96"/>
    <n v="21.98"/>
    <n v="2.87"/>
    <s v="John Stevenson"/>
    <s v="Quebec"/>
    <s v="Quebec"/>
    <s v="Small Business"/>
    <s v="Office Supplies"/>
    <s v="Pens &amp; Art Supplies"/>
    <n v="0.55000000000000004"/>
  </r>
  <r>
    <n v="59104"/>
    <d v="2009-02-12T00:00:00"/>
    <d v="2009-02-15T00:00:00"/>
    <s v="February"/>
    <s v="2009"/>
    <n v="3"/>
    <b v="0"/>
    <s v="High"/>
    <n v="13"/>
    <n v="197.61"/>
    <n v="0.08"/>
    <s v="Express Air"/>
    <n v="3.46"/>
    <n v="14.27"/>
    <n v="7.27"/>
    <s v="Aaron Smayling"/>
    <s v="Quebec"/>
    <s v="Quebec"/>
    <s v="Small Business"/>
    <s v="Office Supplies"/>
    <s v="Binders and Binder Accessories"/>
    <n v="0.38"/>
  </r>
  <r>
    <n v="59104"/>
    <d v="2009-02-12T00:00:00"/>
    <d v="2009-02-15T00:00:00"/>
    <s v="February"/>
    <s v="2009"/>
    <n v="3"/>
    <b v="0"/>
    <s v="High"/>
    <n v="22"/>
    <n v="68.92"/>
    <n v="0.04"/>
    <s v="Regular Air"/>
    <n v="2.63"/>
    <n v="2.98"/>
    <n v="1.58"/>
    <s v="Aaron Smayling"/>
    <s v="Quebec"/>
    <s v="Quebec"/>
    <s v="Small Business"/>
    <s v="Office Supplies"/>
    <s v="Rubber Bands"/>
    <n v="0.39"/>
  </r>
  <r>
    <n v="59104"/>
    <d v="2009-02-12T00:00:00"/>
    <d v="2009-02-14T00:00:00"/>
    <s v="February"/>
    <s v="2009"/>
    <n v="2"/>
    <b v="0"/>
    <s v="High"/>
    <n v="38"/>
    <n v="3594.7435"/>
    <n v="0.05"/>
    <s v="Regular Air"/>
    <n v="1016.97"/>
    <n v="115.99"/>
    <n v="2.5"/>
    <s v="Aaron Smayling"/>
    <s v="Quebec"/>
    <s v="Quebec"/>
    <s v="Small Business"/>
    <s v="Technology"/>
    <s v="Telephones and Communication"/>
    <n v="0.55000000000000004"/>
  </r>
  <r>
    <n v="59937"/>
    <d v="2009-12-28T00:00:00"/>
    <d v="2009-12-29T00:00:00"/>
    <s v="December"/>
    <s v="2009"/>
    <n v="1"/>
    <b v="0"/>
    <s v="High"/>
    <n v="7"/>
    <n v="235.98"/>
    <n v="0.02"/>
    <s v="Regular Air"/>
    <n v="-32.28"/>
    <n v="30.98"/>
    <n v="17.079999999999998"/>
    <s v="John Stevenson"/>
    <s v="Quebec"/>
    <s v="Quebec"/>
    <s v="Small Business"/>
    <s v="Office Supplies"/>
    <s v="Paper"/>
    <n v="0.4"/>
  </r>
  <r>
    <n v="386"/>
    <d v="2011-01-24T00:00:00"/>
    <d v="2011-01-26T00:00:00"/>
    <s v="January"/>
    <s v="2011"/>
    <n v="2"/>
    <b v="0"/>
    <s v="High"/>
    <n v="4"/>
    <n v="14.96"/>
    <n v="0.02"/>
    <s v="Regular Air"/>
    <n v="-0.03"/>
    <n v="3.69"/>
    <n v="0.5"/>
    <s v="Tracy Poddar"/>
    <s v="Ontario"/>
    <s v="Ontario"/>
    <s v="Corporate"/>
    <s v="Office Supplies"/>
    <s v="Labels"/>
    <n v="0.38"/>
  </r>
  <r>
    <n v="386"/>
    <d v="2011-01-24T00:00:00"/>
    <d v="2011-01-26T00:00:00"/>
    <s v="January"/>
    <s v="2011"/>
    <n v="2"/>
    <b v="0"/>
    <s v="High"/>
    <n v="4"/>
    <n v="15.69"/>
    <n v="0.09"/>
    <s v="Regular Air"/>
    <n v="-1.59"/>
    <n v="3.85"/>
    <n v="0.7"/>
    <s v="Tracy Poddar"/>
    <s v="Ontario"/>
    <s v="Ontario"/>
    <s v="Corporate"/>
    <s v="Office Supplies"/>
    <s v="Pens &amp; Art Supplies"/>
    <n v="0.44"/>
  </r>
  <r>
    <n v="416"/>
    <d v="2010-09-26T00:00:00"/>
    <d v="2010-10-01T00:00:00"/>
    <s v="October"/>
    <s v="2010"/>
    <n v="5"/>
    <b v="0"/>
    <s v="low"/>
    <n v="20"/>
    <n v="1156.6714999999999"/>
    <n v="0.01"/>
    <s v="Express Air"/>
    <n v="88.52"/>
    <n v="65.989999999999995"/>
    <n v="7.69"/>
    <s v="Stuart Calhoun"/>
    <s v="Ontario"/>
    <s v="Ontario"/>
    <s v="Consumer"/>
    <s v="Technology"/>
    <s v="Telephones and Communication"/>
    <n v="0.59"/>
  </r>
  <r>
    <n v="513"/>
    <d v="2011-04-30T00:00:00"/>
    <d v="2011-04-30T00:00:00"/>
    <s v="April"/>
    <s v="2011"/>
    <n v="0"/>
    <s v="FREE DELIVERY"/>
    <s v="High"/>
    <n v="33"/>
    <n v="5437.92"/>
    <n v="0"/>
    <s v="Delivery Truck"/>
    <n v="-684.57"/>
    <n v="150.88999999999999"/>
    <n v="60.2"/>
    <s v="Arthur Prichep"/>
    <s v="Ontario"/>
    <s v="Ontario"/>
    <s v="Home Office"/>
    <s v="Furniture"/>
    <s v="Chairs &amp; Chairmats"/>
    <n v="0.77"/>
  </r>
  <r>
    <n v="611"/>
    <d v="2010-01-26T00:00:00"/>
    <d v="2010-01-28T00:00:00"/>
    <s v="January"/>
    <s v="2010"/>
    <n v="2"/>
    <b v="0"/>
    <s v="Critical"/>
    <n v="47"/>
    <n v="840.04"/>
    <n v="0.04"/>
    <s v="Regular Air"/>
    <n v="-131.27000000000001"/>
    <n v="17.7"/>
    <n v="9.4700000000000006"/>
    <s v="Arthur Prichep"/>
    <s v="Ontario"/>
    <s v="Ontario"/>
    <s v="Home Office"/>
    <s v="Office Supplies"/>
    <s v="Storage &amp; Organization"/>
    <n v="0.59"/>
  </r>
  <r>
    <n v="802"/>
    <d v="2011-01-04T00:00:00"/>
    <d v="2011-01-06T00:00:00"/>
    <s v="January"/>
    <s v="2011"/>
    <n v="2"/>
    <b v="0"/>
    <s v="Critical"/>
    <n v="33"/>
    <n v="378.6"/>
    <n v="0.08"/>
    <s v="Regular Air"/>
    <n v="12.72"/>
    <n v="11.7"/>
    <n v="5.63"/>
    <s v="Kean Nguyen"/>
    <s v="Ontario"/>
    <s v="Ontario"/>
    <s v="Corporate"/>
    <s v="Office Supplies"/>
    <s v="Binders and Binder Accessories"/>
    <n v="0.4"/>
  </r>
  <r>
    <n v="802"/>
    <d v="2011-01-04T00:00:00"/>
    <d v="2011-01-04T00:00:00"/>
    <s v="January"/>
    <s v="2011"/>
    <n v="0"/>
    <s v="FREE DELIVERY"/>
    <s v="Critical"/>
    <n v="2"/>
    <n v="38.5"/>
    <n v="0.09"/>
    <s v="Regular Air"/>
    <n v="-52.14"/>
    <n v="15.99"/>
    <n v="9.4"/>
    <s v="Kean Nguyen"/>
    <s v="Ontario"/>
    <s v="Ontario"/>
    <s v="Corporate"/>
    <s v="Technology"/>
    <s v="Office Machines"/>
    <n v="0.49"/>
  </r>
  <r>
    <n v="960"/>
    <d v="2009-09-20T00:00:00"/>
    <d v="2009-09-21T00:00:00"/>
    <s v="September"/>
    <s v="2009"/>
    <n v="1"/>
    <b v="0"/>
    <s v="Medium"/>
    <n v="46"/>
    <n v="605.97"/>
    <n v="7.0000000000000007E-2"/>
    <s v="Regular Air"/>
    <n v="-22.72"/>
    <n v="13.73"/>
    <n v="6.85"/>
    <s v="Jim Kriz"/>
    <s v="Ontario"/>
    <s v="Ontario"/>
    <s v="Consumer"/>
    <s v="Furniture"/>
    <s v="Office Furnishings"/>
    <n v="0.54"/>
  </r>
  <r>
    <n v="965"/>
    <d v="2011-05-14T00:00:00"/>
    <d v="2011-05-21T00:00:00"/>
    <s v="May"/>
    <s v="2011"/>
    <n v="7"/>
    <b v="0"/>
    <s v="low"/>
    <n v="42"/>
    <n v="11230.25"/>
    <n v="7.0000000000000007E-2"/>
    <s v="Delivery Truck"/>
    <n v="-679.04"/>
    <n v="280.98"/>
    <n v="35.67"/>
    <s v="Jas O'Carroll"/>
    <s v="Ontario"/>
    <s v="Ontario"/>
    <s v="Corporate"/>
    <s v="Furniture"/>
    <s v="Tables"/>
    <n v="0.66"/>
  </r>
  <r>
    <n v="1127"/>
    <d v="2011-09-18T00:00:00"/>
    <d v="2011-09-19T00:00:00"/>
    <s v="September"/>
    <s v="2011"/>
    <n v="1"/>
    <b v="0"/>
    <s v="Not Specified"/>
    <n v="48"/>
    <n v="5340.5"/>
    <n v="0.01"/>
    <s v="Regular Air"/>
    <n v="1215.28"/>
    <n v="110.98"/>
    <n v="13.99"/>
    <s v="Stuart Calhoun"/>
    <s v="Ontario"/>
    <s v="Ontario"/>
    <s v="Consumer"/>
    <s v="Furniture"/>
    <s v="Office Furnishings"/>
    <n v="0.69"/>
  </r>
  <r>
    <n v="1507"/>
    <d v="2010-10-13T00:00:00"/>
    <d v="2010-10-15T00:00:00"/>
    <s v="October"/>
    <s v="2010"/>
    <n v="2"/>
    <b v="0"/>
    <s v="Medium"/>
    <n v="29"/>
    <n v="4345.8599999999997"/>
    <n v="0.09"/>
    <s v="Regular Air"/>
    <n v="126.62"/>
    <n v="152.47999999999999"/>
    <n v="4"/>
    <s v="Harold Ryan"/>
    <s v="Ontario"/>
    <s v="Ontario"/>
    <s v="Home Office"/>
    <s v="Technology"/>
    <s v="Computer Peripherals"/>
    <n v="0.79"/>
  </r>
  <r>
    <n v="1665"/>
    <d v="2009-05-07T00:00:00"/>
    <d v="2009-05-09T00:00:00"/>
    <s v="May"/>
    <s v="2009"/>
    <n v="2"/>
    <b v="0"/>
    <s v="High"/>
    <n v="26"/>
    <n v="755.60749999999996"/>
    <n v="0.05"/>
    <s v="Regular Air"/>
    <n v="149.16999999999999"/>
    <n v="35.99"/>
    <n v="1.1000000000000001"/>
    <s v="John Lucas"/>
    <s v="Ontario"/>
    <s v="Ontario"/>
    <s v="Corporate"/>
    <s v="Technology"/>
    <s v="Telephones and Communication"/>
    <n v="0.55000000000000004"/>
  </r>
  <r>
    <n v="1952"/>
    <d v="2009-03-15T00:00:00"/>
    <d v="2009-03-15T00:00:00"/>
    <s v="March"/>
    <s v="2009"/>
    <n v="0"/>
    <s v="FREE DELIVERY"/>
    <s v="High"/>
    <n v="24"/>
    <n v="7287.55"/>
    <n v="0.04"/>
    <s v="Delivery Truck"/>
    <n v="-715.78"/>
    <n v="296.18"/>
    <n v="54.12"/>
    <s v="Alejandro Grove"/>
    <s v="Ontario"/>
    <s v="Ontario"/>
    <s v="Corporate"/>
    <s v="Furniture"/>
    <s v="Tables"/>
    <n v="0.76"/>
  </r>
  <r>
    <n v="1953"/>
    <d v="2010-11-29T00:00:00"/>
    <d v="2010-11-29T00:00:00"/>
    <s v="November"/>
    <s v="2010"/>
    <n v="0"/>
    <s v="FREE DELIVERY"/>
    <s v="Medium"/>
    <n v="13"/>
    <n v="137.63999999999999"/>
    <n v="0.06"/>
    <s v="Regular Air"/>
    <n v="19.59"/>
    <n v="10.91"/>
    <n v="2.99"/>
    <s v="Sam Zeldin"/>
    <s v="Ontario"/>
    <s v="Ontario"/>
    <s v="Small Business"/>
    <s v="Office Supplies"/>
    <s v="Binders and Binder Accessories"/>
    <n v="0.38"/>
  </r>
  <r>
    <n v="2213"/>
    <d v="2010-01-14T00:00:00"/>
    <d v="2010-01-15T00:00:00"/>
    <s v="January"/>
    <s v="2010"/>
    <n v="1"/>
    <b v="0"/>
    <s v="Not Specified"/>
    <n v="6"/>
    <n v="40.31"/>
    <n v="0.08"/>
    <s v="Regular Air"/>
    <n v="-32.270000000000003"/>
    <n v="5.78"/>
    <n v="8.09"/>
    <s v="Sam Zeldin"/>
    <s v="Ontario"/>
    <s v="Ontario"/>
    <s v="Small Business"/>
    <s v="Office Supplies"/>
    <s v="Paper"/>
    <n v="0.36"/>
  </r>
  <r>
    <n v="2368"/>
    <d v="2010-08-19T00:00:00"/>
    <d v="2010-08-21T00:00:00"/>
    <s v="August"/>
    <s v="2010"/>
    <n v="2"/>
    <b v="0"/>
    <s v="Critical"/>
    <n v="36"/>
    <n v="508.73"/>
    <n v="0.08"/>
    <s v="Regular Air"/>
    <n v="-229.67"/>
    <n v="14.81"/>
    <n v="13.32"/>
    <s v="Sally Hughsby"/>
    <s v="Ontario"/>
    <s v="Ontario"/>
    <s v="Consumer"/>
    <s v="Office Supplies"/>
    <s v="Appliances"/>
    <n v="0.43"/>
  </r>
  <r>
    <n v="2560"/>
    <d v="2012-09-04T00:00:00"/>
    <d v="2012-09-05T00:00:00"/>
    <s v="September"/>
    <s v="2012"/>
    <n v="1"/>
    <b v="0"/>
    <s v="Critical"/>
    <n v="32"/>
    <n v="731.22"/>
    <n v="0"/>
    <s v="Regular Air"/>
    <n v="-84.07"/>
    <n v="20.97"/>
    <n v="6.5"/>
    <s v="Harold Ryan"/>
    <s v="Ontario"/>
    <s v="Ontario"/>
    <s v="Home Office"/>
    <s v="Technology"/>
    <s v="Computer Peripherals"/>
    <n v="0.78"/>
  </r>
  <r>
    <n v="2560"/>
    <d v="2012-09-04T00:00:00"/>
    <d v="2012-09-06T00:00:00"/>
    <s v="September"/>
    <s v="2012"/>
    <n v="2"/>
    <b v="0"/>
    <s v="Critical"/>
    <n v="23"/>
    <n v="114.14"/>
    <n v="7.0000000000000007E-2"/>
    <s v="Regular Air"/>
    <n v="-65.62"/>
    <n v="4.9800000000000004"/>
    <n v="5.49"/>
    <s v="Harold Ryan"/>
    <s v="Ontario"/>
    <s v="Ontario"/>
    <s v="Home Office"/>
    <s v="Office Supplies"/>
    <s v="Paper"/>
    <n v="0.38"/>
  </r>
  <r>
    <n v="2754"/>
    <d v="2009-04-02T00:00:00"/>
    <d v="2009-04-04T00:00:00"/>
    <s v="April"/>
    <s v="2009"/>
    <n v="2"/>
    <b v="0"/>
    <s v="High"/>
    <n v="16"/>
    <n v="1427.67"/>
    <n v="0.04"/>
    <s v="Regular Air"/>
    <n v="422.8"/>
    <n v="90.24"/>
    <n v="0.99"/>
    <s v="Philip Brown"/>
    <s v="Ontario"/>
    <s v="Ontario"/>
    <s v="Home Office"/>
    <s v="Office Supplies"/>
    <s v="Appliances"/>
    <n v="0.56000000000000005"/>
  </r>
  <r>
    <n v="2754"/>
    <d v="2009-04-02T00:00:00"/>
    <d v="2009-04-04T00:00:00"/>
    <s v="April"/>
    <s v="2009"/>
    <n v="2"/>
    <b v="0"/>
    <s v="High"/>
    <n v="11"/>
    <n v="499.26"/>
    <n v="0.09"/>
    <s v="Express Air"/>
    <n v="144.05000000000001"/>
    <n v="47.9"/>
    <n v="5.86"/>
    <s v="Philip Brown"/>
    <s v="Ontario"/>
    <s v="Ontario"/>
    <s v="Home Office"/>
    <s v="Office Supplies"/>
    <s v="Paper"/>
    <n v="0.37"/>
  </r>
  <r>
    <n v="2755"/>
    <d v="2012-02-06T00:00:00"/>
    <d v="2012-02-06T00:00:00"/>
    <s v="February"/>
    <s v="2012"/>
    <n v="0"/>
    <s v="FREE DELIVERY"/>
    <s v="Not Specified"/>
    <n v="30"/>
    <n v="736.3"/>
    <n v="0.03"/>
    <s v="Regular Air"/>
    <n v="259.07"/>
    <n v="24.95"/>
    <n v="2.99"/>
    <s v="Jane Waco"/>
    <s v="Ontario"/>
    <s v="Ontario"/>
    <s v="Corporate"/>
    <s v="Office Supplies"/>
    <s v="Binders and Binder Accessories"/>
    <n v="0.39"/>
  </r>
  <r>
    <n v="2755"/>
    <d v="2012-02-06T00:00:00"/>
    <d v="2012-02-06T00:00:00"/>
    <s v="February"/>
    <s v="2012"/>
    <n v="0"/>
    <s v="FREE DELIVERY"/>
    <s v="Not Specified"/>
    <n v="50"/>
    <n v="346.06"/>
    <n v="0"/>
    <s v="Regular Air"/>
    <n v="-76.540000000000006"/>
    <n v="6.48"/>
    <n v="5.86"/>
    <s v="Jane Waco"/>
    <s v="Ontario"/>
    <s v="Ontario"/>
    <s v="Corporate"/>
    <s v="Office Supplies"/>
    <s v="Paper"/>
    <n v="0.36"/>
  </r>
  <r>
    <n v="3333"/>
    <d v="2012-09-15T00:00:00"/>
    <d v="2012-09-17T00:00:00"/>
    <s v="September"/>
    <s v="2012"/>
    <n v="2"/>
    <b v="0"/>
    <s v="Not Specified"/>
    <n v="42"/>
    <n v="927.97"/>
    <n v="0.08"/>
    <s v="Regular Air"/>
    <n v="162.16999999999999"/>
    <n v="22.98"/>
    <n v="4.5"/>
    <s v="Sandra Flanagan"/>
    <s v="Ontario"/>
    <s v="Ontario"/>
    <s v="Home Office"/>
    <s v="Office Supplies"/>
    <s v="Appliances"/>
    <n v="0.55000000000000004"/>
  </r>
  <r>
    <n v="3333"/>
    <d v="2012-09-15T00:00:00"/>
    <d v="2012-09-15T00:00:00"/>
    <s v="September"/>
    <s v="2012"/>
    <n v="0"/>
    <s v="FREE DELIVERY"/>
    <s v="Not Specified"/>
    <n v="9"/>
    <n v="59.05"/>
    <n v="0.08"/>
    <s v="Regular Air"/>
    <n v="-24.09"/>
    <n v="6.48"/>
    <n v="5.4"/>
    <s v="Sandra Flanagan"/>
    <s v="Ontario"/>
    <s v="Ontario"/>
    <s v="Home Office"/>
    <s v="Office Supplies"/>
    <s v="Paper"/>
    <n v="0.37"/>
  </r>
  <r>
    <n v="3460"/>
    <d v="2011-10-02T00:00:00"/>
    <d v="2011-10-04T00:00:00"/>
    <s v="October"/>
    <s v="2011"/>
    <n v="2"/>
    <b v="0"/>
    <s v="High"/>
    <n v="27"/>
    <n v="153.22999999999999"/>
    <n v="0.08"/>
    <s v="Regular Air"/>
    <n v="-95.15"/>
    <n v="5.98"/>
    <n v="4.6900000000000004"/>
    <s v="Steve Nguyen"/>
    <s v="Ontario"/>
    <s v="Ontario"/>
    <s v="Consumer"/>
    <s v="Office Supplies"/>
    <s v="Storage &amp; Organization"/>
    <n v="0.68"/>
  </r>
  <r>
    <n v="3591"/>
    <d v="2010-12-07T00:00:00"/>
    <d v="2010-12-09T00:00:00"/>
    <s v="December"/>
    <s v="2010"/>
    <n v="2"/>
    <b v="0"/>
    <s v="Medium"/>
    <n v="3"/>
    <n v="321.57"/>
    <n v="0.01"/>
    <s v="Delivery Truck"/>
    <n v="-100.05"/>
    <n v="100.98"/>
    <n v="15.66"/>
    <s v="Herbert Flentye"/>
    <s v="Ontario"/>
    <s v="Ontario"/>
    <s v="Small Business"/>
    <s v="Office Supplies"/>
    <s v="Appliances"/>
    <n v="0.56999999999999995"/>
  </r>
  <r>
    <n v="3591"/>
    <d v="2010-12-07T00:00:00"/>
    <d v="2010-12-08T00:00:00"/>
    <s v="December"/>
    <s v="2010"/>
    <n v="1"/>
    <b v="0"/>
    <s v="Medium"/>
    <n v="12"/>
    <n v="1085.1600000000001"/>
    <n v="0.08"/>
    <s v="Delivery Truck"/>
    <n v="-311.54000000000002"/>
    <n v="89.99"/>
    <n v="42"/>
    <s v="Herbert Flentye"/>
    <s v="Ontario"/>
    <s v="Ontario"/>
    <s v="Small Business"/>
    <s v="Furniture"/>
    <s v="Chairs &amp; Chairmats"/>
    <n v="0.66"/>
  </r>
  <r>
    <n v="4006"/>
    <d v="2011-01-03T00:00:00"/>
    <d v="2011-01-04T00:00:00"/>
    <s v="January"/>
    <s v="2011"/>
    <n v="1"/>
    <b v="0"/>
    <s v="Medium"/>
    <n v="38"/>
    <n v="1441.61"/>
    <n v="0.06"/>
    <s v="Regular Air"/>
    <n v="624.84"/>
    <n v="37.94"/>
    <n v="5.08"/>
    <s v="Jas O'Carroll"/>
    <s v="Ontario"/>
    <s v="Ontario"/>
    <s v="Corporate"/>
    <s v="Office Supplies"/>
    <s v="Paper"/>
    <n v="0.38"/>
  </r>
  <r>
    <n v="4193"/>
    <d v="2009-01-08T00:00:00"/>
    <d v="2009-01-08T00:00:00"/>
    <s v="January"/>
    <s v="2009"/>
    <n v="0"/>
    <s v="FREE DELIVERY"/>
    <s v="High"/>
    <n v="16"/>
    <n v="64.290000000000006"/>
    <n v="7.0000000000000007E-2"/>
    <s v="Regular Air"/>
    <n v="14.42"/>
    <n v="4.13"/>
    <n v="0.99"/>
    <s v="Sandra Flanagan"/>
    <s v="Ontario"/>
    <s v="Ontario"/>
    <s v="Home Office"/>
    <s v="Office Supplies"/>
    <s v="Labels"/>
    <n v="0.39"/>
  </r>
  <r>
    <n v="4193"/>
    <d v="2009-01-08T00:00:00"/>
    <d v="2009-01-08T00:00:00"/>
    <s v="January"/>
    <s v="2009"/>
    <n v="0"/>
    <s v="FREE DELIVERY"/>
    <s v="High"/>
    <n v="3"/>
    <n v="75.77"/>
    <n v="0.03"/>
    <s v="Regular Air"/>
    <n v="64.25"/>
    <n v="22.72"/>
    <n v="8.99"/>
    <s v="Sandra Flanagan"/>
    <s v="Ontario"/>
    <s v="Ontario"/>
    <s v="Home Office"/>
    <s v="Furniture"/>
    <s v="Office Furnishings"/>
    <n v="0.44"/>
  </r>
  <r>
    <n v="4387"/>
    <d v="2011-10-22T00:00:00"/>
    <d v="2011-10-23T00:00:00"/>
    <s v="October"/>
    <s v="2011"/>
    <n v="1"/>
    <b v="0"/>
    <s v="Critical"/>
    <n v="4"/>
    <n v="640.21"/>
    <n v="7.0000000000000007E-2"/>
    <s v="Delivery Truck"/>
    <n v="-388.52"/>
    <n v="150.97999999999999"/>
    <n v="39.25"/>
    <s v="Sandra Flanagan"/>
    <s v="Ontario"/>
    <s v="Ontario"/>
    <s v="Corporate"/>
    <s v="Furniture"/>
    <s v="Tables"/>
    <n v="0.75"/>
  </r>
  <r>
    <n v="4512"/>
    <d v="2011-10-24T00:00:00"/>
    <d v="2011-10-29T00:00:00"/>
    <s v="October"/>
    <s v="2011"/>
    <n v="5"/>
    <b v="0"/>
    <s v="low"/>
    <n v="43"/>
    <n v="6077.11"/>
    <n v="0.06"/>
    <s v="Delivery Truck"/>
    <n v="-353.66"/>
    <n v="146.34"/>
    <n v="43.75"/>
    <s v="Sandra Flanagan"/>
    <s v="Ontario"/>
    <s v="Ontario"/>
    <s v="Home Office"/>
    <s v="Furniture"/>
    <s v="Tables"/>
    <n v="0.64"/>
  </r>
  <r>
    <n v="4773"/>
    <d v="2011-12-22T00:00:00"/>
    <d v="2011-12-24T00:00:00"/>
    <s v="December"/>
    <s v="2011"/>
    <n v="2"/>
    <b v="0"/>
    <s v="Critical"/>
    <n v="48"/>
    <n v="6746.3119999999999"/>
    <n v="7.0000000000000007E-2"/>
    <s v="Delivery Truck"/>
    <n v="-433.29"/>
    <n v="179.29"/>
    <n v="29.21"/>
    <s v="Liz Willingham"/>
    <s v="Ontario"/>
    <s v="Ontario"/>
    <s v="Home Office"/>
    <s v="Furniture"/>
    <s v="Tables"/>
    <n v="0.76"/>
  </r>
  <r>
    <n v="4839"/>
    <d v="2009-05-09T00:00:00"/>
    <d v="2009-05-09T00:00:00"/>
    <s v="May"/>
    <s v="2009"/>
    <n v="0"/>
    <s v="FREE DELIVERY"/>
    <s v="Critical"/>
    <n v="24"/>
    <n v="159.43"/>
    <n v="0.05"/>
    <s v="Regular Air"/>
    <n v="-120.59"/>
    <n v="6.48"/>
    <n v="8.73"/>
    <s v="Sally Hughsby"/>
    <s v="Ontario"/>
    <s v="Ontario"/>
    <s v="Consumer"/>
    <s v="Office Supplies"/>
    <s v="Paper"/>
    <n v="0.37"/>
  </r>
  <r>
    <n v="4935"/>
    <d v="2010-05-24T00:00:00"/>
    <d v="2010-05-27T00:00:00"/>
    <s v="May"/>
    <s v="2010"/>
    <n v="3"/>
    <b v="0"/>
    <s v="Not Specified"/>
    <n v="30"/>
    <n v="106.64"/>
    <n v="0.1"/>
    <s v="Regular Air"/>
    <n v="-31.95"/>
    <n v="3.68"/>
    <n v="1.32"/>
    <s v="Xylona Price"/>
    <s v="Ontario"/>
    <s v="Ontario"/>
    <s v="Corporate"/>
    <s v="Office Supplies"/>
    <s v="Scissors, Rulers and Trimmers"/>
    <n v="0.83"/>
  </r>
  <r>
    <n v="6403"/>
    <d v="2011-02-11T00:00:00"/>
    <d v="2011-02-13T00:00:00"/>
    <s v="February"/>
    <s v="2011"/>
    <n v="2"/>
    <b v="0"/>
    <s v="low"/>
    <n v="41"/>
    <n v="17874.259999999998"/>
    <n v="0"/>
    <s v="Regular Air"/>
    <n v="6247.95"/>
    <n v="419.19"/>
    <n v="19.989999999999998"/>
    <s v="John Lucas"/>
    <s v="Ontario"/>
    <s v="Ontario"/>
    <s v="Small Business"/>
    <s v="Office Supplies"/>
    <s v="Storage &amp; Organization"/>
    <n v="0.57999999999999996"/>
  </r>
  <r>
    <n v="6754"/>
    <d v="2011-08-11T00:00:00"/>
    <d v="2011-08-13T00:00:00"/>
    <s v="August"/>
    <s v="2011"/>
    <n v="2"/>
    <b v="0"/>
    <s v="High"/>
    <n v="13"/>
    <n v="2388.636"/>
    <n v="0.01"/>
    <s v="Regular Air"/>
    <n v="191"/>
    <n v="205.99"/>
    <n v="5.26"/>
    <s v="Bill Overfelt"/>
    <s v="Ontario"/>
    <s v="Ontario"/>
    <s v="Corporate"/>
    <s v="Technology"/>
    <s v="Telephones and Communication"/>
    <n v="0.56000000000000005"/>
  </r>
  <r>
    <n v="7619"/>
    <d v="2010-10-08T00:00:00"/>
    <d v="2010-10-09T00:00:00"/>
    <s v="October"/>
    <s v="2010"/>
    <n v="1"/>
    <b v="0"/>
    <s v="Not Specified"/>
    <n v="8"/>
    <n v="141.77000000000001"/>
    <n v="0.02"/>
    <s v="Regular Air"/>
    <n v="-24.48"/>
    <n v="17.48"/>
    <n v="1.99"/>
    <s v="Sally Hughsby"/>
    <s v="Ontario"/>
    <s v="Ontario"/>
    <s v="Consumer"/>
    <s v="Technology"/>
    <s v="Computer Peripherals"/>
    <n v="0.45"/>
  </r>
  <r>
    <n v="7744"/>
    <d v="2009-11-17T00:00:00"/>
    <d v="2009-11-17T00:00:00"/>
    <s v="November"/>
    <s v="2009"/>
    <n v="0"/>
    <s v="FREE DELIVERY"/>
    <s v="low"/>
    <n v="26"/>
    <n v="4286.55"/>
    <n v="7.0000000000000007E-2"/>
    <s v="Regular Air"/>
    <n v="1416.7"/>
    <n v="172.99"/>
    <n v="19.989999999999998"/>
    <s v="Kean Nguyen"/>
    <s v="Ontario"/>
    <s v="Ontario"/>
    <s v="Corporate"/>
    <s v="Office Supplies"/>
    <s v="Binders and Binder Accessories"/>
    <n v="0.39"/>
  </r>
  <r>
    <n v="7744"/>
    <d v="2009-11-17T00:00:00"/>
    <d v="2009-11-26T00:00:00"/>
    <s v="November"/>
    <s v="2009"/>
    <n v="9"/>
    <b v="0"/>
    <s v="low"/>
    <n v="1"/>
    <n v="8.34"/>
    <n v="0.09"/>
    <s v="Regular Air"/>
    <n v="-3.44"/>
    <n v="7.64"/>
    <n v="1.39"/>
    <s v="Kean Nguyen"/>
    <s v="Ontario"/>
    <s v="Ontario"/>
    <s v="Corporate"/>
    <s v="Office Supplies"/>
    <s v="Envelopes"/>
    <n v="0.36"/>
  </r>
  <r>
    <n v="8006"/>
    <d v="2011-06-03T00:00:00"/>
    <d v="2011-06-05T00:00:00"/>
    <s v="June"/>
    <s v="2011"/>
    <n v="2"/>
    <b v="0"/>
    <s v="Medium"/>
    <n v="27"/>
    <n v="197.15"/>
    <n v="0"/>
    <s v="Express Air"/>
    <n v="-23.34"/>
    <n v="6.68"/>
    <n v="5.2"/>
    <s v="Stuart Calhoun"/>
    <s v="Ontario"/>
    <s v="Ontario"/>
    <s v="Consumer"/>
    <s v="Office Supplies"/>
    <s v="Paper"/>
    <n v="0.37"/>
  </r>
  <r>
    <n v="8224"/>
    <d v="2012-02-07T00:00:00"/>
    <d v="2012-02-09T00:00:00"/>
    <s v="February"/>
    <s v="2012"/>
    <n v="2"/>
    <b v="0"/>
    <s v="Not Specified"/>
    <n v="41"/>
    <n v="89.77"/>
    <n v="0.03"/>
    <s v="Regular Air"/>
    <n v="9.92"/>
    <n v="2.21"/>
    <n v="1"/>
    <s v="John Grady"/>
    <s v="Ontario"/>
    <s v="Ontario"/>
    <s v="Corporate"/>
    <s v="Office Supplies"/>
    <s v="Pens &amp; Art Supplies"/>
    <n v="0.38"/>
  </r>
  <r>
    <n v="8323"/>
    <d v="2011-09-06T00:00:00"/>
    <d v="2011-09-07T00:00:00"/>
    <s v="September"/>
    <s v="2011"/>
    <n v="1"/>
    <b v="0"/>
    <s v="High"/>
    <n v="45"/>
    <n v="766.96349999999995"/>
    <n v="0.05"/>
    <s v="Express Air"/>
    <n v="-88.25"/>
    <n v="20.99"/>
    <n v="2.5"/>
    <s v="Jas O'Carroll"/>
    <s v="Ontario"/>
    <s v="Ontario"/>
    <s v="Home Office"/>
    <s v="Technology"/>
    <s v="Telephones and Communication"/>
    <n v="0.81"/>
  </r>
  <r>
    <n v="8480"/>
    <d v="2011-01-29T00:00:00"/>
    <d v="2011-01-31T00:00:00"/>
    <s v="January"/>
    <s v="2011"/>
    <n v="2"/>
    <b v="0"/>
    <s v="High"/>
    <n v="11"/>
    <n v="76.36"/>
    <n v="7.0000000000000007E-2"/>
    <s v="Regular Air"/>
    <n v="-58.4"/>
    <n v="6.48"/>
    <n v="8.74"/>
    <s v="Robert Marley"/>
    <s v="Ontario"/>
    <s v="Ontario"/>
    <s v="Corporate"/>
    <s v="Office Supplies"/>
    <s v="Paper"/>
    <n v="0.36"/>
  </r>
  <r>
    <n v="8480"/>
    <d v="2011-01-29T00:00:00"/>
    <d v="2011-01-31T00:00:00"/>
    <s v="January"/>
    <s v="2011"/>
    <n v="2"/>
    <b v="0"/>
    <s v="High"/>
    <n v="3"/>
    <n v="309.9015"/>
    <n v="0.09"/>
    <s v="Regular Air"/>
    <n v="-558.41999999999996"/>
    <n v="125.99"/>
    <n v="7.69"/>
    <s v="Robert Marley"/>
    <s v="Ontario"/>
    <s v="Ontario"/>
    <s v="Corporate"/>
    <s v="Technology"/>
    <s v="Telephones and Communication"/>
    <n v="0.57999999999999996"/>
  </r>
  <r>
    <n v="9568"/>
    <d v="2010-03-07T00:00:00"/>
    <d v="2010-03-09T00:00:00"/>
    <s v="March"/>
    <s v="2010"/>
    <n v="2"/>
    <b v="0"/>
    <s v="Not Specified"/>
    <n v="46"/>
    <n v="3725.53"/>
    <n v="0"/>
    <s v="Regular Air"/>
    <n v="748.67"/>
    <n v="76.72"/>
    <n v="19.95"/>
    <s v="John Lucas"/>
    <s v="Ontario"/>
    <s v="Ontario"/>
    <s v="Corporate"/>
    <s v="Office Supplies"/>
    <s v="Appliances"/>
    <n v="0.54"/>
  </r>
  <r>
    <n v="9701"/>
    <d v="2010-02-27T00:00:00"/>
    <d v="2010-03-04T00:00:00"/>
    <s v="March"/>
    <s v="2010"/>
    <n v="5"/>
    <b v="0"/>
    <s v="low"/>
    <n v="8"/>
    <n v="103.75"/>
    <n v="0.01"/>
    <s v="Regular Air"/>
    <n v="25.13"/>
    <n v="12.97"/>
    <n v="1.49"/>
    <s v="Herbert Flentye"/>
    <s v="Ontario"/>
    <s v="Ontario"/>
    <s v="Small Business"/>
    <s v="Office Supplies"/>
    <s v="Binders and Binder Accessories"/>
    <n v="0.35"/>
  </r>
  <r>
    <n v="9701"/>
    <d v="2010-02-27T00:00:00"/>
    <d v="2010-03-03T00:00:00"/>
    <s v="March"/>
    <s v="2010"/>
    <n v="4"/>
    <b v="0"/>
    <s v="low"/>
    <n v="9"/>
    <n v="855.86500000000001"/>
    <n v="0.04"/>
    <s v="Regular Air"/>
    <n v="-153.91999999999999"/>
    <n v="110.99"/>
    <n v="2.5"/>
    <s v="Herbert Flentye"/>
    <s v="Ontario"/>
    <s v="Ontario"/>
    <s v="Small Business"/>
    <s v="Technology"/>
    <s v="Telephones and Communication"/>
    <n v="0.56999999999999995"/>
  </r>
  <r>
    <n v="9926"/>
    <d v="2009-10-11T00:00:00"/>
    <d v="2009-10-13T00:00:00"/>
    <s v="October"/>
    <s v="2009"/>
    <n v="2"/>
    <b v="0"/>
    <s v="High"/>
    <n v="25"/>
    <n v="158.83000000000001"/>
    <n v="0"/>
    <s v="Regular Air"/>
    <n v="-56.97"/>
    <n v="5.77"/>
    <n v="5.92"/>
    <s v="Mick Hernandez"/>
    <s v="Ontario"/>
    <s v="Ontario"/>
    <s v="Home Office"/>
    <s v="Furniture"/>
    <s v="Office Furnishings"/>
    <n v="0.55000000000000004"/>
  </r>
  <r>
    <n v="10373"/>
    <d v="2010-06-25T00:00:00"/>
    <d v="2010-06-27T00:00:00"/>
    <s v="June"/>
    <s v="2010"/>
    <n v="2"/>
    <b v="0"/>
    <s v="Critical"/>
    <n v="28"/>
    <n v="193.16"/>
    <n v="0.03"/>
    <s v="Regular Air"/>
    <n v="-71.73"/>
    <n v="6.48"/>
    <n v="6.6"/>
    <s v="Sally Hughsby"/>
    <s v="Ontario"/>
    <s v="Ontario"/>
    <s v="Consumer"/>
    <s v="Office Supplies"/>
    <s v="Paper"/>
    <n v="0.37"/>
  </r>
  <r>
    <n v="10470"/>
    <d v="2012-05-04T00:00:00"/>
    <d v="2012-05-06T00:00:00"/>
    <s v="May"/>
    <s v="2012"/>
    <n v="2"/>
    <b v="0"/>
    <s v="low"/>
    <n v="40"/>
    <n v="1757.43"/>
    <n v="0.02"/>
    <s v="Express Air"/>
    <n v="490.77"/>
    <n v="44.01"/>
    <n v="3.5"/>
    <s v="Guy Phonely"/>
    <s v="Ontario"/>
    <s v="Ontario"/>
    <s v="Corporate"/>
    <s v="Office Supplies"/>
    <s v="Appliances"/>
    <n v="0.59"/>
  </r>
  <r>
    <n v="10470"/>
    <d v="2012-05-04T00:00:00"/>
    <d v="2012-05-11T00:00:00"/>
    <s v="May"/>
    <s v="2012"/>
    <n v="7"/>
    <b v="0"/>
    <s v="low"/>
    <n v="8"/>
    <n v="137.26"/>
    <n v="0.03"/>
    <s v="Regular Air"/>
    <n v="-54.61"/>
    <n v="15.99"/>
    <n v="13.18"/>
    <s v="Guy Phonely"/>
    <s v="Ontario"/>
    <s v="Ontario"/>
    <s v="Corporate"/>
    <s v="Office Supplies"/>
    <s v="Binders and Binder Accessories"/>
    <n v="0.37"/>
  </r>
  <r>
    <n v="10470"/>
    <d v="2012-05-04T00:00:00"/>
    <d v="2012-05-06T00:00:00"/>
    <s v="May"/>
    <s v="2012"/>
    <n v="2"/>
    <b v="0"/>
    <s v="low"/>
    <n v="20"/>
    <n v="2913.1455000000001"/>
    <n v="0.09"/>
    <s v="Regular Air"/>
    <n v="333.72"/>
    <n v="175.99"/>
    <n v="4.99"/>
    <s v="Guy Phonely"/>
    <s v="Ontario"/>
    <s v="Ontario"/>
    <s v="Corporate"/>
    <s v="Technology"/>
    <s v="Telephones and Communication"/>
    <n v="0.59"/>
  </r>
  <r>
    <n v="11111"/>
    <d v="2011-01-17T00:00:00"/>
    <d v="2011-01-19T00:00:00"/>
    <s v="January"/>
    <s v="2011"/>
    <n v="2"/>
    <b v="0"/>
    <s v="Medium"/>
    <n v="7"/>
    <n v="308.52"/>
    <n v="0.1"/>
    <s v="Regular Air"/>
    <n v="-59.85"/>
    <n v="41.47"/>
    <n v="34.200000000000003"/>
    <s v="Guy Phonely"/>
    <s v="Ontario"/>
    <s v="Ontario"/>
    <s v="Corporate"/>
    <s v="Furniture"/>
    <s v="Office Furnishings"/>
    <n v="0.73"/>
  </r>
  <r>
    <n v="11111"/>
    <d v="2011-01-17T00:00:00"/>
    <d v="2011-01-19T00:00:00"/>
    <s v="January"/>
    <s v="2011"/>
    <n v="2"/>
    <b v="0"/>
    <s v="Medium"/>
    <n v="29"/>
    <n v="176.5"/>
    <n v="0.1"/>
    <s v="Regular Air"/>
    <n v="-119.72"/>
    <n v="6.48"/>
    <n v="7.37"/>
    <s v="Guy Phonely"/>
    <s v="Ontario"/>
    <s v="Ontario"/>
    <s v="Corporate"/>
    <s v="Office Supplies"/>
    <s v="Paper"/>
    <n v="0.37"/>
  </r>
  <r>
    <n v="11173"/>
    <d v="2012-03-30T00:00:00"/>
    <d v="2012-04-01T00:00:00"/>
    <s v="April"/>
    <s v="2012"/>
    <n v="2"/>
    <b v="0"/>
    <s v="Critical"/>
    <n v="37"/>
    <n v="221.66"/>
    <n v="0.08"/>
    <s v="Regular Air"/>
    <n v="-95.17"/>
    <n v="5.98"/>
    <n v="3.85"/>
    <s v="Janet Molinari"/>
    <s v="Ontario"/>
    <s v="Ontario"/>
    <s v="Corporate"/>
    <s v="Technology"/>
    <s v="Computer Peripherals"/>
    <n v="0.68"/>
  </r>
  <r>
    <n v="11239"/>
    <d v="2012-02-09T00:00:00"/>
    <d v="2012-02-11T00:00:00"/>
    <s v="February"/>
    <s v="2012"/>
    <n v="2"/>
    <b v="0"/>
    <s v="Critical"/>
    <n v="33"/>
    <n v="6170.02"/>
    <n v="0.03"/>
    <s v="Delivery Truck"/>
    <n v="-433.29"/>
    <n v="179.29"/>
    <n v="29.21"/>
    <s v="Jay Kimmel"/>
    <s v="Ontario"/>
    <s v="Ontario"/>
    <s v="Small Business"/>
    <s v="Furniture"/>
    <s v="Tables"/>
    <n v="0.74"/>
  </r>
  <r>
    <n v="11396"/>
    <d v="2012-07-21T00:00:00"/>
    <d v="2012-07-22T00:00:00"/>
    <s v="July"/>
    <s v="2012"/>
    <n v="1"/>
    <b v="0"/>
    <s v="Critical"/>
    <n v="42"/>
    <n v="12270.3"/>
    <n v="7.0000000000000007E-2"/>
    <s v="Regular Air"/>
    <n v="4842.37"/>
    <n v="304.99"/>
    <n v="19.989999999999998"/>
    <s v="Matt Connell"/>
    <s v="Ontario"/>
    <s v="Ontario"/>
    <s v="Corporate"/>
    <s v="Office Supplies"/>
    <s v="Binders and Binder Accessories"/>
    <n v="0.4"/>
  </r>
  <r>
    <n v="11808"/>
    <d v="2012-07-31T00:00:00"/>
    <d v="2012-08-01T00:00:00"/>
    <s v="August"/>
    <s v="2012"/>
    <n v="1"/>
    <b v="0"/>
    <s v="Not Specified"/>
    <n v="1"/>
    <n v="148.34399999999999"/>
    <n v="0.06"/>
    <s v="Delivery Truck"/>
    <n v="25.21"/>
    <n v="150.97999999999999"/>
    <n v="39.25"/>
    <s v="Tracy Poddar"/>
    <s v="Ontario"/>
    <s v="Ontario"/>
    <s v="Corporate"/>
    <s v="Furniture"/>
    <s v="Tables"/>
    <n v="0.75"/>
  </r>
  <r>
    <n v="11874"/>
    <d v="2012-09-09T00:00:00"/>
    <d v="2012-09-11T00:00:00"/>
    <s v="September"/>
    <s v="2012"/>
    <n v="2"/>
    <b v="0"/>
    <s v="Medium"/>
    <n v="1"/>
    <n v="40.29"/>
    <n v="0"/>
    <s v="Regular Air"/>
    <n v="-82.13"/>
    <n v="30.42"/>
    <n v="8.65"/>
    <s v="Tracy Poddar"/>
    <s v="Ontario"/>
    <s v="Ontario"/>
    <s v="Corporate"/>
    <s v="Technology"/>
    <s v="Computer Peripherals"/>
    <n v="0.74"/>
  </r>
  <r>
    <n v="11874"/>
    <d v="2012-09-09T00:00:00"/>
    <d v="2012-09-09T00:00:00"/>
    <s v="September"/>
    <s v="2012"/>
    <n v="0"/>
    <s v="FREE DELIVERY"/>
    <s v="Medium"/>
    <n v="20"/>
    <n v="775.77"/>
    <n v="7.0000000000000007E-2"/>
    <s v="Regular Air"/>
    <n v="179.37"/>
    <n v="39.979999999999997"/>
    <n v="9.83"/>
    <s v="Tracy Poddar"/>
    <s v="Ontario"/>
    <s v="Ontario"/>
    <s v="Corporate"/>
    <s v="Office Supplies"/>
    <s v="Envelopes"/>
    <n v="0.4"/>
  </r>
  <r>
    <n v="12322"/>
    <d v="2011-05-11T00:00:00"/>
    <d v="2011-05-13T00:00:00"/>
    <s v="May"/>
    <s v="2011"/>
    <n v="2"/>
    <b v="0"/>
    <s v="Critical"/>
    <n v="36"/>
    <n v="3436.9"/>
    <n v="0.03"/>
    <s v="Express Air"/>
    <n v="-398.11"/>
    <n v="92.23"/>
    <n v="39.61"/>
    <s v="Jay Kimmel"/>
    <s v="Ontario"/>
    <s v="Ontario"/>
    <s v="Small Business"/>
    <s v="Furniture"/>
    <s v="Office Furnishings"/>
    <n v="0.67"/>
  </r>
  <r>
    <n v="12480"/>
    <d v="2009-07-07T00:00:00"/>
    <d v="2009-07-08T00:00:00"/>
    <s v="July"/>
    <s v="2009"/>
    <n v="1"/>
    <b v="0"/>
    <s v="Medium"/>
    <n v="8"/>
    <n v="1187.01"/>
    <n v="0"/>
    <s v="Delivery Truck"/>
    <n v="-203.27"/>
    <n v="137.47999999999999"/>
    <n v="32.18"/>
    <s v="Steve Nguyen"/>
    <s v="Ontario"/>
    <s v="Ontario"/>
    <s v="Small Business"/>
    <s v="Furniture"/>
    <s v="Bookcases"/>
    <n v="0.78"/>
  </r>
  <r>
    <n v="12516"/>
    <d v="2009-05-24T00:00:00"/>
    <d v="2009-05-29T00:00:00"/>
    <s v="May"/>
    <s v="2009"/>
    <n v="5"/>
    <b v="0"/>
    <s v="low"/>
    <n v="31"/>
    <n v="2360.4299999999998"/>
    <n v="0.1"/>
    <s v="Delivery Truck"/>
    <n v="66.22"/>
    <n v="80.97"/>
    <n v="33.6"/>
    <s v="Vivek Grady"/>
    <s v="Ontario"/>
    <s v="Ontario"/>
    <s v="Home Office"/>
    <s v="Technology"/>
    <s v="Office Machines"/>
    <n v="0.37"/>
  </r>
  <r>
    <n v="12516"/>
    <d v="2009-05-24T00:00:00"/>
    <d v="2009-05-28T00:00:00"/>
    <s v="May"/>
    <s v="2009"/>
    <n v="4"/>
    <b v="0"/>
    <s v="low"/>
    <n v="22"/>
    <n v="154.6"/>
    <n v="0.02"/>
    <s v="Regular Air"/>
    <n v="-23.53"/>
    <n v="6.48"/>
    <n v="5.1100000000000003"/>
    <s v="Vivek Grady"/>
    <s v="Ontario"/>
    <s v="Ontario"/>
    <s v="Home Office"/>
    <s v="Office Supplies"/>
    <s v="Paper"/>
    <n v="0.37"/>
  </r>
  <r>
    <n v="13088"/>
    <d v="2010-04-22T00:00:00"/>
    <d v="2010-04-24T00:00:00"/>
    <s v="April"/>
    <s v="2010"/>
    <n v="2"/>
    <b v="0"/>
    <s v="Not Specified"/>
    <n v="46"/>
    <n v="187.92"/>
    <n v="0.08"/>
    <s v="Regular Air"/>
    <n v="-2149.8000000000002"/>
    <n v="3.25"/>
    <n v="49"/>
    <s v="Ben Ferrer"/>
    <s v="Ontario"/>
    <s v="Ontario"/>
    <s v="Corporate"/>
    <s v="Office Supplies"/>
    <s v="Appliances"/>
    <n v="0.56000000000000005"/>
  </r>
  <r>
    <n v="13121"/>
    <d v="2010-03-07T00:00:00"/>
    <d v="2010-03-08T00:00:00"/>
    <s v="March"/>
    <s v="2010"/>
    <n v="1"/>
    <b v="0"/>
    <s v="High"/>
    <n v="36"/>
    <n v="1211"/>
    <n v="0"/>
    <s v="Regular Air"/>
    <n v="-27.99"/>
    <n v="30.98"/>
    <n v="6.5"/>
    <s v="Xylona Price"/>
    <s v="Ontario"/>
    <s v="Ontario"/>
    <s v="Corporate"/>
    <s v="Technology"/>
    <s v="Computer Peripherals"/>
    <n v="0.79"/>
  </r>
  <r>
    <n v="13121"/>
    <d v="2010-03-07T00:00:00"/>
    <d v="2010-03-10T00:00:00"/>
    <s v="March"/>
    <s v="2010"/>
    <n v="3"/>
    <b v="0"/>
    <s v="High"/>
    <n v="28"/>
    <n v="4924.1350000000002"/>
    <n v="7.0000000000000007E-2"/>
    <s v="Regular Air"/>
    <n v="1049.54"/>
    <n v="205.99"/>
    <n v="8.99"/>
    <s v="Xylona Price"/>
    <s v="Ontario"/>
    <s v="Ontario"/>
    <s v="Corporate"/>
    <s v="Technology"/>
    <s v="Telephones and Communication"/>
    <n v="0.57999999999999996"/>
  </r>
  <r>
    <n v="13348"/>
    <d v="2010-11-07T00:00:00"/>
    <d v="2010-11-08T00:00:00"/>
    <s v="November"/>
    <s v="2010"/>
    <n v="1"/>
    <b v="0"/>
    <s v="Medium"/>
    <n v="35"/>
    <n v="4890.58"/>
    <n v="0.05"/>
    <s v="Regular Air"/>
    <n v="310.51"/>
    <n v="140.85"/>
    <n v="19.989999999999998"/>
    <s v="Jim Kriz"/>
    <s v="Ontario"/>
    <s v="Ontario"/>
    <s v="Consumer"/>
    <s v="Office Supplies"/>
    <s v="Storage &amp; Organization"/>
    <n v="0.73"/>
  </r>
  <r>
    <n v="13413"/>
    <d v="2010-01-29T00:00:00"/>
    <d v="2010-01-31T00:00:00"/>
    <s v="January"/>
    <s v="2010"/>
    <n v="2"/>
    <b v="0"/>
    <s v="Critical"/>
    <n v="29"/>
    <n v="150.28"/>
    <n v="0.04"/>
    <s v="Regular Air"/>
    <n v="-50.86"/>
    <n v="4.9800000000000004"/>
    <n v="4.7"/>
    <s v="Karen Daniels"/>
    <s v="Ontario"/>
    <s v="Ontario"/>
    <s v="Consumer"/>
    <s v="Office Supplies"/>
    <s v="Paper"/>
    <n v="0.38"/>
  </r>
  <r>
    <n v="13447"/>
    <d v="2010-01-08T00:00:00"/>
    <d v="2010-01-10T00:00:00"/>
    <s v="January"/>
    <s v="2010"/>
    <n v="2"/>
    <b v="0"/>
    <s v="High"/>
    <n v="24"/>
    <n v="436.48349999999999"/>
    <n v="0.01"/>
    <s v="Regular Air"/>
    <n v="0.85"/>
    <n v="20.99"/>
    <n v="4.8099999999999996"/>
    <s v="Pamela Coakley"/>
    <s v="Ontario"/>
    <s v="Ontario"/>
    <s v="Corporate"/>
    <s v="Technology"/>
    <s v="Telephones and Communication"/>
    <n v="0.57999999999999996"/>
  </r>
  <r>
    <n v="13638"/>
    <d v="2011-09-30T00:00:00"/>
    <d v="2011-10-02T00:00:00"/>
    <s v="October"/>
    <s v="2011"/>
    <n v="2"/>
    <b v="0"/>
    <s v="High"/>
    <n v="49"/>
    <n v="682.77"/>
    <n v="0.05"/>
    <s v="Regular Air"/>
    <n v="165.2"/>
    <n v="14.48"/>
    <n v="1.99"/>
    <s v="Steve Nguyen"/>
    <s v="Ontario"/>
    <s v="Ontario"/>
    <s v="Consumer"/>
    <s v="Technology"/>
    <s v="Computer Peripherals"/>
    <n v="0.49"/>
  </r>
  <r>
    <n v="13761"/>
    <d v="2009-10-17T00:00:00"/>
    <d v="2009-10-21T00:00:00"/>
    <s v="October"/>
    <s v="2009"/>
    <n v="4"/>
    <b v="0"/>
    <s v="low"/>
    <n v="32"/>
    <n v="2421.44"/>
    <n v="0.09"/>
    <s v="Regular Air"/>
    <n v="-949.09"/>
    <n v="78.8"/>
    <n v="35"/>
    <s v="Katherine Nockton"/>
    <s v="Ontario"/>
    <s v="Ontario"/>
    <s v="Home Office"/>
    <s v="Office Supplies"/>
    <s v="Storage &amp; Organization"/>
    <n v="0.83"/>
  </r>
  <r>
    <n v="14247"/>
    <d v="2011-08-16T00:00:00"/>
    <d v="2011-08-18T00:00:00"/>
    <s v="August"/>
    <s v="2011"/>
    <n v="2"/>
    <b v="0"/>
    <s v="Critical"/>
    <n v="4"/>
    <n v="14.75"/>
    <n v="0.03"/>
    <s v="Regular Air"/>
    <n v="-2.4900000000000002"/>
    <n v="3.29"/>
    <n v="1.35"/>
    <s v="Denny Blanton"/>
    <s v="Ontario"/>
    <s v="Ontario"/>
    <s v="Home Office"/>
    <s v="Office Supplies"/>
    <s v="Rubber Bands"/>
    <n v="0.4"/>
  </r>
  <r>
    <n v="14755"/>
    <d v="2010-01-05T00:00:00"/>
    <d v="2010-01-05T00:00:00"/>
    <s v="January"/>
    <s v="2010"/>
    <n v="0"/>
    <s v="FREE DELIVERY"/>
    <s v="High"/>
    <n v="31"/>
    <n v="111.48"/>
    <n v="0.09"/>
    <s v="Regular Air"/>
    <n v="29.57"/>
    <n v="3.85"/>
    <n v="0.7"/>
    <s v="Steve Nguyen"/>
    <s v="Ontario"/>
    <s v="Ontario"/>
    <s v="Consumer"/>
    <s v="Office Supplies"/>
    <s v="Pens &amp; Art Supplies"/>
    <n v="0.44"/>
  </r>
  <r>
    <n v="14755"/>
    <d v="2010-01-05T00:00:00"/>
    <d v="2010-01-07T00:00:00"/>
    <s v="January"/>
    <s v="2010"/>
    <n v="2"/>
    <b v="0"/>
    <s v="High"/>
    <n v="44"/>
    <n v="2322.8119999999999"/>
    <n v="0.1"/>
    <s v="Express Air"/>
    <n v="454.38"/>
    <n v="65.989999999999995"/>
    <n v="4.2"/>
    <s v="Steve Nguyen"/>
    <s v="Ontario"/>
    <s v="Ontario"/>
    <s v="Consumer"/>
    <s v="Technology"/>
    <s v="Telephones and Communication"/>
    <n v="0.59"/>
  </r>
  <r>
    <n v="14854"/>
    <d v="2010-04-28T00:00:00"/>
    <d v="2010-05-02T00:00:00"/>
    <s v="May"/>
    <s v="2010"/>
    <n v="4"/>
    <b v="0"/>
    <s v="low"/>
    <n v="24"/>
    <n v="391.23"/>
    <n v="7.0000000000000007E-2"/>
    <s v="Regular Air"/>
    <n v="-27.98"/>
    <n v="16.91"/>
    <n v="6.25"/>
    <s v="Robert Marley"/>
    <s v="Ontario"/>
    <s v="Ontario"/>
    <s v="Corporate"/>
    <s v="Office Supplies"/>
    <s v="Storage &amp; Organization"/>
    <n v="0.57999999999999996"/>
  </r>
  <r>
    <n v="15078"/>
    <d v="2010-11-09T00:00:00"/>
    <d v="2010-11-10T00:00:00"/>
    <s v="November"/>
    <s v="2010"/>
    <n v="1"/>
    <b v="0"/>
    <s v="High"/>
    <n v="33"/>
    <n v="207.01"/>
    <n v="0.01"/>
    <s v="Regular Air"/>
    <n v="-36.9"/>
    <n v="5.78"/>
    <n v="4.96"/>
    <s v="Katherine Nockton"/>
    <s v="Ontario"/>
    <s v="Ontario"/>
    <s v="Corporate"/>
    <s v="Office Supplies"/>
    <s v="Paper"/>
    <n v="0.36"/>
  </r>
  <r>
    <n v="15718"/>
    <d v="2009-01-27T00:00:00"/>
    <d v="2009-01-29T00:00:00"/>
    <s v="January"/>
    <s v="2009"/>
    <n v="2"/>
    <b v="0"/>
    <s v="Critical"/>
    <n v="41"/>
    <n v="1863.02"/>
    <n v="0.03"/>
    <s v="Regular Air"/>
    <n v="360.63"/>
    <n v="43.98"/>
    <n v="8.99"/>
    <s v="Sean O'Donnell"/>
    <s v="Ontario"/>
    <s v="Ontario"/>
    <s v="Corporate"/>
    <s v="Office Supplies"/>
    <s v="Pens &amp; Art Supplies"/>
    <n v="0.57999999999999996"/>
  </r>
  <r>
    <n v="15718"/>
    <d v="2009-01-27T00:00:00"/>
    <d v="2009-01-30T00:00:00"/>
    <s v="January"/>
    <s v="2009"/>
    <n v="3"/>
    <b v="0"/>
    <s v="Critical"/>
    <n v="50"/>
    <n v="55.89"/>
    <n v="0.06"/>
    <s v="Regular Air"/>
    <n v="-3.05"/>
    <n v="1.1399999999999999"/>
    <n v="0.7"/>
    <s v="Sean O'Donnell"/>
    <s v="Ontario"/>
    <s v="Ontario"/>
    <s v="Corporate"/>
    <s v="Office Supplies"/>
    <s v="Rubber Bands"/>
    <n v="0.38"/>
  </r>
  <r>
    <n v="15744"/>
    <d v="2010-03-21T00:00:00"/>
    <d v="2010-03-22T00:00:00"/>
    <s v="March"/>
    <s v="2010"/>
    <n v="1"/>
    <b v="0"/>
    <s v="Critical"/>
    <n v="16"/>
    <n v="838.81"/>
    <n v="0.09"/>
    <s v="Regular Air"/>
    <n v="290.77"/>
    <n v="55.48"/>
    <n v="6.79"/>
    <s v="Jas O'Carroll"/>
    <s v="Ontario"/>
    <s v="Ontario"/>
    <s v="Corporate"/>
    <s v="Office Supplies"/>
    <s v="Paper"/>
    <n v="0.37"/>
  </r>
  <r>
    <n v="16454"/>
    <d v="2012-05-11T00:00:00"/>
    <d v="2012-05-11T00:00:00"/>
    <s v="May"/>
    <s v="2012"/>
    <n v="0"/>
    <s v="FREE DELIVERY"/>
    <s v="Medium"/>
    <n v="12"/>
    <n v="94.39"/>
    <n v="0.04"/>
    <s v="Regular Air"/>
    <n v="-29.49"/>
    <n v="7.1"/>
    <n v="6.05"/>
    <s v="Chris Selesnick"/>
    <s v="Ontario"/>
    <s v="Ontario"/>
    <s v="Home Office"/>
    <s v="Office Supplies"/>
    <s v="Binders and Binder Accessories"/>
    <n v="0.39"/>
  </r>
  <r>
    <n v="16676"/>
    <d v="2009-03-19T00:00:00"/>
    <d v="2009-03-19T00:00:00"/>
    <s v="March"/>
    <s v="2009"/>
    <n v="0"/>
    <s v="FREE DELIVERY"/>
    <s v="High"/>
    <n v="39"/>
    <n v="936.80200000000002"/>
    <n v="7.0000000000000007E-2"/>
    <s v="Regular Air"/>
    <n v="-12.08"/>
    <n v="28.99"/>
    <n v="8.59"/>
    <s v="Sally Hughsby"/>
    <s v="Ontario"/>
    <s v="Ontario"/>
    <s v="Consumer"/>
    <s v="Technology"/>
    <s v="Telephones and Communication"/>
    <n v="0.56000000000000005"/>
  </r>
  <r>
    <n v="16897"/>
    <d v="2012-06-15T00:00:00"/>
    <d v="2012-06-17T00:00:00"/>
    <s v="June"/>
    <s v="2012"/>
    <n v="2"/>
    <b v="0"/>
    <s v="Not Specified"/>
    <n v="1"/>
    <n v="379.8"/>
    <n v="0.02"/>
    <s v="Delivery Truck"/>
    <n v="-183.09"/>
    <n v="320.98"/>
    <n v="58.95"/>
    <s v="Sally Hughsby"/>
    <s v="Ontario"/>
    <s v="Ontario"/>
    <s v="Consumer"/>
    <s v="Furniture"/>
    <s v="Chairs &amp; Chairmats"/>
    <n v="0.56999999999999995"/>
  </r>
  <r>
    <n v="16897"/>
    <d v="2012-06-15T00:00:00"/>
    <d v="2012-06-17T00:00:00"/>
    <s v="June"/>
    <s v="2012"/>
    <n v="2"/>
    <b v="0"/>
    <s v="Not Specified"/>
    <n v="48"/>
    <n v="107.7"/>
    <n v="0.06"/>
    <s v="Regular Air"/>
    <n v="14.97"/>
    <n v="2.21"/>
    <n v="1"/>
    <s v="Sally Hughsby"/>
    <s v="Ontario"/>
    <s v="Ontario"/>
    <s v="Consumer"/>
    <s v="Office Supplies"/>
    <s v="Pens &amp; Art Supplies"/>
    <n v="0.38"/>
  </r>
  <r>
    <n v="16999"/>
    <d v="2009-01-19T00:00:00"/>
    <d v="2009-01-21T00:00:00"/>
    <s v="January"/>
    <s v="2009"/>
    <n v="2"/>
    <b v="0"/>
    <s v="Critical"/>
    <n v="18"/>
    <n v="3568.45"/>
    <n v="0.09"/>
    <s v="Regular Air"/>
    <n v="1081.6199999999999"/>
    <n v="207.48"/>
    <n v="0.99"/>
    <s v="Stuart Calhoun"/>
    <s v="Ontario"/>
    <s v="Ontario"/>
    <s v="Consumer"/>
    <s v="Office Supplies"/>
    <s v="Appliances"/>
    <n v="0.55000000000000004"/>
  </r>
  <r>
    <n v="17091"/>
    <d v="2012-07-21T00:00:00"/>
    <d v="2012-07-22T00:00:00"/>
    <s v="July"/>
    <s v="2012"/>
    <n v="1"/>
    <b v="0"/>
    <s v="Medium"/>
    <n v="45"/>
    <n v="2604.3150000000001"/>
    <n v="0"/>
    <s v="Regular Air"/>
    <n v="750.87"/>
    <n v="65.989999999999995"/>
    <n v="5.26"/>
    <s v="Kean Nguyen"/>
    <s v="Ontario"/>
    <s v="Ontario"/>
    <s v="Small Business"/>
    <s v="Technology"/>
    <s v="Telephones and Communication"/>
    <n v="0.56000000000000005"/>
  </r>
  <r>
    <n v="17249"/>
    <d v="2010-09-25T00:00:00"/>
    <d v="2010-09-27T00:00:00"/>
    <s v="September"/>
    <s v="2010"/>
    <n v="2"/>
    <b v="0"/>
    <s v="low"/>
    <n v="37"/>
    <n v="2911.64"/>
    <n v="0.02"/>
    <s v="Regular Air"/>
    <n v="225.28"/>
    <n v="73.98"/>
    <n v="14.52"/>
    <s v="Matt Connell"/>
    <s v="Ontario"/>
    <s v="Ontario"/>
    <s v="Corporate"/>
    <s v="Technology"/>
    <s v="Computer Peripherals"/>
    <n v="0.65"/>
  </r>
  <r>
    <n v="17670"/>
    <d v="2009-08-25T00:00:00"/>
    <d v="2009-08-27T00:00:00"/>
    <s v="August"/>
    <s v="2009"/>
    <n v="2"/>
    <b v="0"/>
    <s v="Medium"/>
    <n v="14"/>
    <n v="36.520000000000003"/>
    <n v="7.0000000000000007E-2"/>
    <s v="Regular Air"/>
    <n v="10.050000000000001"/>
    <n v="2.61"/>
    <n v="0.5"/>
    <s v="Sean O'Donnell"/>
    <s v="Ontario"/>
    <s v="Ontario"/>
    <s v="Corporate"/>
    <s v="Office Supplies"/>
    <s v="Labels"/>
    <n v="0.39"/>
  </r>
  <r>
    <n v="17797"/>
    <d v="2012-07-10T00:00:00"/>
    <d v="2012-07-12T00:00:00"/>
    <s v="July"/>
    <s v="2012"/>
    <n v="2"/>
    <b v="0"/>
    <s v="low"/>
    <n v="10"/>
    <n v="1077.28"/>
    <n v="0"/>
    <s v="Delivery Truck"/>
    <n v="-486.12"/>
    <n v="100.98"/>
    <n v="57.38"/>
    <s v="Vivek Grady"/>
    <s v="Ontario"/>
    <s v="Ontario"/>
    <s v="Home Office"/>
    <s v="Furniture"/>
    <s v="Bookcases"/>
    <n v="0.78"/>
  </r>
  <r>
    <n v="17797"/>
    <d v="2012-07-10T00:00:00"/>
    <d v="2012-07-14T00:00:00"/>
    <s v="July"/>
    <s v="2012"/>
    <n v="4"/>
    <b v="0"/>
    <s v="low"/>
    <n v="16"/>
    <n v="61.52"/>
    <n v="0.02"/>
    <s v="Regular Air"/>
    <n v="-8.89"/>
    <n v="3.69"/>
    <n v="2.5"/>
    <s v="Vivek Grady"/>
    <s v="Ontario"/>
    <s v="Ontario"/>
    <s v="Home Office"/>
    <s v="Office Supplies"/>
    <s v="Envelopes"/>
    <n v="0.39"/>
  </r>
  <r>
    <n v="18213"/>
    <d v="2010-09-10T00:00:00"/>
    <d v="2010-09-12T00:00:00"/>
    <s v="September"/>
    <s v="2010"/>
    <n v="2"/>
    <b v="0"/>
    <s v="Medium"/>
    <n v="29"/>
    <n v="1111.23"/>
    <n v="0.1"/>
    <s v="Regular Air"/>
    <n v="21.6"/>
    <n v="40.99"/>
    <n v="19.989999999999998"/>
    <s v="Guy Phonely"/>
    <s v="Ontario"/>
    <s v="Ontario"/>
    <s v="Corporate"/>
    <s v="Office Supplies"/>
    <s v="Paper"/>
    <n v="0.36"/>
  </r>
  <r>
    <n v="18241"/>
    <d v="2010-07-27T00:00:00"/>
    <d v="2010-07-29T00:00:00"/>
    <s v="July"/>
    <s v="2010"/>
    <n v="2"/>
    <b v="0"/>
    <s v="low"/>
    <n v="3"/>
    <n v="64.5"/>
    <n v="0.05"/>
    <s v="Regular Air"/>
    <n v="-55.11"/>
    <n v="20.89"/>
    <n v="1.99"/>
    <s v="Denny Blanton"/>
    <s v="Ontario"/>
    <s v="Ontario"/>
    <s v="Home Office"/>
    <s v="Technology"/>
    <s v="Computer Peripherals"/>
    <n v="0.48"/>
  </r>
  <r>
    <n v="18241"/>
    <d v="2010-07-27T00:00:00"/>
    <d v="2010-07-29T00:00:00"/>
    <s v="July"/>
    <s v="2010"/>
    <n v="2"/>
    <b v="0"/>
    <s v="low"/>
    <n v="25"/>
    <n v="9944.49"/>
    <n v="0.08"/>
    <s v="Delivery Truck"/>
    <n v="-969.05"/>
    <n v="400.98"/>
    <n v="76.37"/>
    <s v="Denny Blanton"/>
    <s v="Ontario"/>
    <s v="Ontario"/>
    <s v="Home Office"/>
    <s v="Furniture"/>
    <s v="Tables"/>
    <n v="0.6"/>
  </r>
  <r>
    <n v="18244"/>
    <d v="2011-02-11T00:00:00"/>
    <d v="2011-02-13T00:00:00"/>
    <s v="February"/>
    <s v="2011"/>
    <n v="2"/>
    <b v="0"/>
    <s v="Critical"/>
    <n v="1"/>
    <n v="172.34"/>
    <n v="0"/>
    <s v="Regular Air"/>
    <n v="-73.22"/>
    <n v="140.81"/>
    <n v="24.49"/>
    <s v="Chris Selesnick"/>
    <s v="Ontario"/>
    <s v="Ontario"/>
    <s v="Home Office"/>
    <s v="Furniture"/>
    <s v="Chairs &amp; Chairmats"/>
    <n v="0.56999999999999995"/>
  </r>
  <r>
    <n v="18465"/>
    <d v="2010-04-15T00:00:00"/>
    <d v="2010-04-17T00:00:00"/>
    <s v="April"/>
    <s v="2010"/>
    <n v="2"/>
    <b v="0"/>
    <s v="High"/>
    <n v="12"/>
    <n v="816.23"/>
    <n v="0.05"/>
    <s v="Regular Air"/>
    <n v="-353.71"/>
    <n v="64.650000000000006"/>
    <n v="35"/>
    <s v="Laura Armstrong"/>
    <s v="Ontario"/>
    <s v="Ontario"/>
    <s v="Small Business"/>
    <s v="Office Supplies"/>
    <s v="Storage &amp; Organization"/>
    <n v="0.8"/>
  </r>
  <r>
    <n v="18528"/>
    <d v="2011-04-30T00:00:00"/>
    <d v="2011-05-01T00:00:00"/>
    <s v="May"/>
    <s v="2011"/>
    <n v="1"/>
    <b v="0"/>
    <s v="Critical"/>
    <n v="33"/>
    <n v="340.97"/>
    <n v="7.0000000000000007E-2"/>
    <s v="Regular Air"/>
    <n v="-22.82"/>
    <n v="10.98"/>
    <n v="3.99"/>
    <s v="Jas O'Carroll"/>
    <s v="Ontario"/>
    <s v="Ontario"/>
    <s v="Corporate"/>
    <s v="Office Supplies"/>
    <s v="Appliances"/>
    <n v="0.57999999999999996"/>
  </r>
  <r>
    <n v="18528"/>
    <d v="2011-04-30T00:00:00"/>
    <d v="2011-05-02T00:00:00"/>
    <s v="May"/>
    <s v="2011"/>
    <n v="2"/>
    <b v="0"/>
    <s v="Critical"/>
    <n v="22"/>
    <n v="136.24"/>
    <n v="0.03"/>
    <s v="Regular Air"/>
    <n v="-96.22"/>
    <n v="5.78"/>
    <n v="7.96"/>
    <s v="Jas O'Carroll"/>
    <s v="Ontario"/>
    <s v="Ontario"/>
    <s v="Corporate"/>
    <s v="Office Supplies"/>
    <s v="Paper"/>
    <n v="0.36"/>
  </r>
  <r>
    <n v="18917"/>
    <d v="2012-05-03T00:00:00"/>
    <d v="2012-05-05T00:00:00"/>
    <s v="May"/>
    <s v="2012"/>
    <n v="2"/>
    <b v="0"/>
    <s v="Critical"/>
    <n v="14"/>
    <n v="28.82"/>
    <n v="0.08"/>
    <s v="Regular Air"/>
    <n v="-8.36"/>
    <n v="2.08"/>
    <n v="1.49"/>
    <s v="Steve Nguyen"/>
    <s v="Ontario"/>
    <s v="Ontario"/>
    <s v="Small Business"/>
    <s v="Office Supplies"/>
    <s v="Binders and Binder Accessories"/>
    <n v="0.38"/>
  </r>
  <r>
    <n v="19493"/>
    <d v="2009-02-02T00:00:00"/>
    <d v="2009-02-03T00:00:00"/>
    <s v="February"/>
    <s v="2009"/>
    <n v="1"/>
    <b v="0"/>
    <s v="Critical"/>
    <n v="31"/>
    <n v="4713.25"/>
    <n v="0.1"/>
    <s v="Regular Air"/>
    <n v="-372.49"/>
    <n v="154.13"/>
    <n v="69"/>
    <s v="Bill Overfelt"/>
    <s v="Ontario"/>
    <s v="Ontario"/>
    <s v="Corporate"/>
    <s v="Furniture"/>
    <s v="Tables"/>
    <n v="0.68"/>
  </r>
  <r>
    <n v="19616"/>
    <d v="2011-12-22T00:00:00"/>
    <d v="2011-12-23T00:00:00"/>
    <s v="December"/>
    <s v="2011"/>
    <n v="1"/>
    <b v="0"/>
    <s v="High"/>
    <n v="3"/>
    <n v="92.31"/>
    <n v="0"/>
    <s v="Regular Air"/>
    <n v="-28.95"/>
    <n v="28.15"/>
    <n v="6.17"/>
    <s v="Katherine Nockton"/>
    <s v="Ontario"/>
    <s v="Ontario"/>
    <s v="Corporate"/>
    <s v="Office Supplies"/>
    <s v="Pens &amp; Art Supplies"/>
    <n v="0.55000000000000004"/>
  </r>
  <r>
    <n v="19616"/>
    <d v="2011-12-22T00:00:00"/>
    <d v="2011-12-23T00:00:00"/>
    <s v="December"/>
    <s v="2011"/>
    <n v="1"/>
    <b v="0"/>
    <s v="High"/>
    <n v="42"/>
    <n v="116.94"/>
    <n v="0.06"/>
    <s v="Express Air"/>
    <n v="-10.01"/>
    <n v="2.78"/>
    <n v="1.25"/>
    <s v="Katherine Nockton"/>
    <s v="Ontario"/>
    <s v="Ontario"/>
    <s v="Corporate"/>
    <s v="Office Supplies"/>
    <s v="Pens &amp; Art Supplies"/>
    <n v="0.59"/>
  </r>
  <r>
    <n v="20390"/>
    <d v="2009-08-31T00:00:00"/>
    <d v="2009-09-03T00:00:00"/>
    <s v="September"/>
    <s v="2009"/>
    <n v="3"/>
    <b v="0"/>
    <s v="Not Specified"/>
    <n v="35"/>
    <n v="1271.1199999999999"/>
    <n v="0.05"/>
    <s v="Express Air"/>
    <n v="-62.82"/>
    <n v="34.979999999999997"/>
    <n v="7.53"/>
    <s v="Sandra Flanagan"/>
    <s v="Ontario"/>
    <s v="Ontario"/>
    <s v="Home Office"/>
    <s v="Technology"/>
    <s v="Computer Peripherals"/>
    <n v="0.76"/>
  </r>
  <r>
    <n v="20390"/>
    <d v="2009-08-31T00:00:00"/>
    <d v="2009-09-02T00:00:00"/>
    <s v="September"/>
    <s v="2009"/>
    <n v="2"/>
    <b v="0"/>
    <s v="Not Specified"/>
    <n v="17"/>
    <n v="58.5"/>
    <n v="0"/>
    <s v="Regular Air"/>
    <n v="-25.26"/>
    <n v="3.14"/>
    <n v="1.92"/>
    <s v="Sandra Flanagan"/>
    <s v="Ontario"/>
    <s v="Ontario"/>
    <s v="Home Office"/>
    <s v="Office Supplies"/>
    <s v="Scissors, Rulers and Trimmers"/>
    <n v="0.84"/>
  </r>
  <r>
    <n v="20451"/>
    <d v="2012-05-25T00:00:00"/>
    <d v="2012-05-27T00:00:00"/>
    <s v="May"/>
    <s v="2012"/>
    <n v="2"/>
    <b v="0"/>
    <s v="Critical"/>
    <n v="6"/>
    <n v="53.72"/>
    <n v="0.1"/>
    <s v="Regular Air"/>
    <n v="2.82"/>
    <n v="8.9499999999999993"/>
    <n v="2.0099999999999998"/>
    <s v="Bill Overfelt"/>
    <s v="Ontario"/>
    <s v="Ontario"/>
    <s v="Corporate"/>
    <s v="Office Supplies"/>
    <s v="Paper"/>
    <n v="0.39"/>
  </r>
  <r>
    <n v="20451"/>
    <d v="2012-05-25T00:00:00"/>
    <d v="2012-05-27T00:00:00"/>
    <s v="May"/>
    <s v="2012"/>
    <n v="2"/>
    <b v="0"/>
    <s v="Critical"/>
    <n v="33"/>
    <n v="1809.21"/>
    <n v="0.04"/>
    <s v="Regular Air"/>
    <n v="454.49"/>
    <n v="55.29"/>
    <n v="5.08"/>
    <s v="Bill Overfelt"/>
    <s v="Ontario"/>
    <s v="Ontario"/>
    <s v="Corporate"/>
    <s v="Office Supplies"/>
    <s v="Storage &amp; Organization"/>
    <n v="0.59"/>
  </r>
  <r>
    <n v="20451"/>
    <d v="2012-05-25T00:00:00"/>
    <d v="2012-05-27T00:00:00"/>
    <s v="May"/>
    <s v="2012"/>
    <n v="2"/>
    <b v="0"/>
    <s v="Critical"/>
    <n v="17"/>
    <n v="9150.09"/>
    <n v="0.1"/>
    <s v="Delivery Truck"/>
    <n v="-1331.55"/>
    <n v="550.98"/>
    <n v="45.7"/>
    <s v="Bill Overfelt"/>
    <s v="Ontario"/>
    <s v="Ontario"/>
    <s v="Corporate"/>
    <s v="Furniture"/>
    <s v="Tables"/>
    <n v="0.71"/>
  </r>
  <r>
    <n v="20486"/>
    <d v="2011-03-05T00:00:00"/>
    <d v="2011-03-06T00:00:00"/>
    <s v="March"/>
    <s v="2011"/>
    <n v="1"/>
    <b v="0"/>
    <s v="High"/>
    <n v="34"/>
    <n v="306.3"/>
    <n v="7.0000000000000007E-2"/>
    <s v="Regular Air"/>
    <n v="18.73"/>
    <n v="9.27"/>
    <n v="4.3899999999999997"/>
    <s v="Alejandro Grove"/>
    <s v="Ontario"/>
    <s v="Ontario"/>
    <s v="Corporate"/>
    <s v="Office Supplies"/>
    <s v="Paper"/>
    <n v="0.38"/>
  </r>
  <r>
    <n v="20486"/>
    <d v="2011-03-05T00:00:00"/>
    <d v="2011-03-06T00:00:00"/>
    <s v="March"/>
    <s v="2011"/>
    <n v="1"/>
    <b v="0"/>
    <s v="High"/>
    <n v="42"/>
    <n v="163.98"/>
    <n v="0.01"/>
    <s v="Regular Air"/>
    <n v="55.73"/>
    <n v="3.85"/>
    <n v="0.7"/>
    <s v="Alejandro Grove"/>
    <s v="Ontario"/>
    <s v="Ontario"/>
    <s v="Corporate"/>
    <s v="Office Supplies"/>
    <s v="Pens &amp; Art Supplies"/>
    <n v="0.44"/>
  </r>
  <r>
    <n v="20899"/>
    <d v="2010-04-12T00:00:00"/>
    <d v="2010-04-21T00:00:00"/>
    <s v="April"/>
    <s v="2010"/>
    <n v="9"/>
    <b v="0"/>
    <s v="low"/>
    <n v="9"/>
    <n v="495.1"/>
    <n v="0.04"/>
    <s v="Regular Air"/>
    <n v="110.36"/>
    <n v="54.96"/>
    <n v="10.75"/>
    <s v="Arthur Prichep"/>
    <s v="Ontario"/>
    <s v="Ontario"/>
    <s v="Home Office"/>
    <s v="Office Supplies"/>
    <s v="Paper"/>
    <n v="0.36"/>
  </r>
  <r>
    <n v="21089"/>
    <d v="2011-07-28T00:00:00"/>
    <d v="2011-07-30T00:00:00"/>
    <s v="July"/>
    <s v="2011"/>
    <n v="2"/>
    <b v="0"/>
    <s v="Medium"/>
    <n v="4"/>
    <n v="559.75"/>
    <n v="7.0000000000000007E-2"/>
    <s v="Delivery Truck"/>
    <n v="-331.08"/>
    <n v="122.99"/>
    <n v="70.2"/>
    <s v="Vivek Grady"/>
    <s v="Ontario"/>
    <s v="Ontario"/>
    <s v="Corporate"/>
    <s v="Furniture"/>
    <s v="Chairs &amp; Chairmats"/>
    <n v="0.74"/>
  </r>
  <r>
    <n v="21634"/>
    <d v="2012-10-28T00:00:00"/>
    <d v="2012-10-29T00:00:00"/>
    <s v="October"/>
    <s v="2012"/>
    <n v="1"/>
    <b v="0"/>
    <s v="Not Specified"/>
    <n v="8"/>
    <n v="1611.73"/>
    <n v="0.1"/>
    <s v="Delivery Truck"/>
    <n v="-314.61"/>
    <n v="208.16"/>
    <n v="68.02"/>
    <s v="Lindsay Shagiari"/>
    <s v="Ontario"/>
    <s v="Ontario"/>
    <s v="Home Office"/>
    <s v="Office Supplies"/>
    <s v="Appliances"/>
    <n v="0.57999999999999996"/>
  </r>
  <r>
    <n v="21634"/>
    <d v="2012-10-28T00:00:00"/>
    <d v="2012-10-31T00:00:00"/>
    <s v="October"/>
    <s v="2012"/>
    <n v="3"/>
    <b v="0"/>
    <s v="Not Specified"/>
    <n v="1"/>
    <n v="1946.55"/>
    <n v="7.0000000000000007E-2"/>
    <s v="Regular Air"/>
    <n v="-4017.62"/>
    <n v="1938.02"/>
    <n v="13.99"/>
    <s v="Lindsay Shagiari"/>
    <s v="Ontario"/>
    <s v="Ontario"/>
    <s v="Home Office"/>
    <s v="Technology"/>
    <s v="Office Machines"/>
    <n v="0.38"/>
  </r>
  <r>
    <n v="21665"/>
    <d v="2012-10-15T00:00:00"/>
    <d v="2012-10-16T00:00:00"/>
    <s v="October"/>
    <s v="2012"/>
    <n v="1"/>
    <b v="0"/>
    <s v="High"/>
    <n v="5"/>
    <n v="474.79300000000001"/>
    <n v="0.09"/>
    <s v="Express Air"/>
    <n v="-407.26"/>
    <n v="115.99"/>
    <n v="2.5"/>
    <s v="Arthur Prichep"/>
    <s v="Ontario"/>
    <s v="Ontario"/>
    <s v="Home Office"/>
    <s v="Technology"/>
    <s v="Telephones and Communication"/>
    <n v="0.57999999999999996"/>
  </r>
  <r>
    <n v="21729"/>
    <d v="2012-12-06T00:00:00"/>
    <d v="2012-12-10T00:00:00"/>
    <s v="December"/>
    <s v="2012"/>
    <n v="4"/>
    <b v="0"/>
    <s v="low"/>
    <n v="28"/>
    <n v="120.98"/>
    <n v="0"/>
    <s v="Regular Air"/>
    <n v="-92.85"/>
    <n v="4.13"/>
    <n v="5.34"/>
    <s v="Xylona Price"/>
    <s v="Ontario"/>
    <s v="Ontario"/>
    <s v="Corporate"/>
    <s v="Office Supplies"/>
    <s v="Binders and Binder Accessories"/>
    <n v="0.38"/>
  </r>
  <r>
    <n v="21729"/>
    <d v="2012-12-06T00:00:00"/>
    <d v="2012-12-13T00:00:00"/>
    <s v="December"/>
    <s v="2012"/>
    <n v="7"/>
    <b v="0"/>
    <s v="low"/>
    <n v="14"/>
    <n v="1082.6600000000001"/>
    <n v="0.08"/>
    <s v="Regular Air"/>
    <n v="-256.93"/>
    <n v="79.52"/>
    <n v="48.2"/>
    <s v="Xylona Price"/>
    <s v="Ontario"/>
    <s v="Ontario"/>
    <s v="Corporate"/>
    <s v="Furniture"/>
    <s v="Office Furnishings"/>
    <n v="0.74"/>
  </r>
  <r>
    <n v="21796"/>
    <d v="2012-05-06T00:00:00"/>
    <d v="2012-05-10T00:00:00"/>
    <s v="May"/>
    <s v="2012"/>
    <n v="4"/>
    <b v="0"/>
    <s v="low"/>
    <n v="46"/>
    <n v="4744.6400000000003"/>
    <n v="0.04"/>
    <s v="Regular Air"/>
    <n v="1033.3800000000001"/>
    <n v="99.99"/>
    <n v="19.989999999999998"/>
    <s v="Vivek Grady"/>
    <s v="Ontario"/>
    <s v="Ontario"/>
    <s v="Home Office"/>
    <s v="Technology"/>
    <s v="Computer Peripherals"/>
    <n v="0.52"/>
  </r>
  <r>
    <n v="21796"/>
    <d v="2012-05-06T00:00:00"/>
    <d v="2012-05-06T00:00:00"/>
    <s v="May"/>
    <s v="2012"/>
    <n v="0"/>
    <s v="FREE DELIVERY"/>
    <s v="low"/>
    <n v="2"/>
    <n v="40.825499999999998"/>
    <n v="0.01"/>
    <s v="Regular Air"/>
    <n v="-99.98"/>
    <n v="20.99"/>
    <n v="4.8099999999999996"/>
    <s v="Vivek Grady"/>
    <s v="Ontario"/>
    <s v="Ontario"/>
    <s v="Home Office"/>
    <s v="Technology"/>
    <s v="Telephones and Communication"/>
    <n v="0.57999999999999996"/>
  </r>
  <r>
    <n v="21796"/>
    <d v="2012-05-06T00:00:00"/>
    <d v="2012-05-13T00:00:00"/>
    <s v="May"/>
    <s v="2012"/>
    <n v="7"/>
    <b v="0"/>
    <s v="low"/>
    <n v="41"/>
    <n v="607.13"/>
    <n v="0.1"/>
    <s v="Regular Air"/>
    <n v="274.66000000000003"/>
    <n v="15.67"/>
    <n v="1.39"/>
    <s v="Vivek Grady"/>
    <s v="Ontario"/>
    <s v="Ontario"/>
    <s v="Home Office"/>
    <s v="Office Supplies"/>
    <s v="Envelopes"/>
    <n v="0.38"/>
  </r>
  <r>
    <n v="21796"/>
    <d v="2012-05-06T00:00:00"/>
    <d v="2012-05-11T00:00:00"/>
    <s v="May"/>
    <s v="2012"/>
    <n v="5"/>
    <b v="0"/>
    <s v="low"/>
    <n v="31"/>
    <n v="34.22"/>
    <n v="7.0000000000000007E-2"/>
    <s v="Regular Air"/>
    <n v="-3.19"/>
    <n v="1.1399999999999999"/>
    <n v="0.7"/>
    <s v="Vivek Grady"/>
    <s v="Ontario"/>
    <s v="Ontario"/>
    <s v="Home Office"/>
    <s v="Office Supplies"/>
    <s v="Rubber Bands"/>
    <n v="0.38"/>
  </r>
  <r>
    <n v="21958"/>
    <d v="2009-06-05T00:00:00"/>
    <d v="2009-06-06T00:00:00"/>
    <s v="June"/>
    <s v="2009"/>
    <n v="1"/>
    <b v="0"/>
    <s v="High"/>
    <n v="14"/>
    <n v="4998.03"/>
    <n v="0.09"/>
    <s v="Regular Air"/>
    <n v="1092.94"/>
    <n v="363.25"/>
    <n v="19.989999999999998"/>
    <s v="Sally Hughsby"/>
    <s v="Ontario"/>
    <s v="Ontario"/>
    <s v="Consumer"/>
    <s v="Office Supplies"/>
    <s v="Appliances"/>
    <n v="0.56999999999999995"/>
  </r>
  <r>
    <n v="22468"/>
    <d v="2010-06-10T00:00:00"/>
    <d v="2010-06-10T00:00:00"/>
    <s v="June"/>
    <s v="2010"/>
    <n v="0"/>
    <s v="FREE DELIVERY"/>
    <s v="Not Specified"/>
    <n v="14"/>
    <n v="323.11"/>
    <n v="0"/>
    <s v="Regular Air"/>
    <n v="41.52"/>
    <n v="20.98"/>
    <n v="8.83"/>
    <s v="Steve Nguyen"/>
    <s v="Ontario"/>
    <s v="Ontario"/>
    <s v="Small Business"/>
    <s v="Office Supplies"/>
    <s v="Binders and Binder Accessories"/>
    <n v="0.37"/>
  </r>
  <r>
    <n v="22468"/>
    <d v="2010-06-10T00:00:00"/>
    <d v="2010-06-11T00:00:00"/>
    <s v="June"/>
    <s v="2010"/>
    <n v="1"/>
    <b v="0"/>
    <s v="Not Specified"/>
    <n v="11"/>
    <n v="65.099999999999994"/>
    <n v="0.03"/>
    <s v="Regular Air"/>
    <n v="13.31"/>
    <n v="5.68"/>
    <n v="1.46"/>
    <s v="Steve Nguyen"/>
    <s v="Ontario"/>
    <s v="Ontario"/>
    <s v="Small Business"/>
    <s v="Office Supplies"/>
    <s v="Paper"/>
    <n v="0.39"/>
  </r>
  <r>
    <n v="22468"/>
    <d v="2010-06-10T00:00:00"/>
    <d v="2010-06-12T00:00:00"/>
    <s v="June"/>
    <s v="2010"/>
    <n v="2"/>
    <b v="0"/>
    <s v="Not Specified"/>
    <n v="19"/>
    <n v="163.75"/>
    <n v="0"/>
    <s v="Regular Air"/>
    <n v="23.61"/>
    <n v="7.96"/>
    <n v="4.95"/>
    <s v="Steve Nguyen"/>
    <s v="Ontario"/>
    <s v="Ontario"/>
    <s v="Small Business"/>
    <s v="Furniture"/>
    <s v="Office Furnishings"/>
    <n v="0.41"/>
  </r>
  <r>
    <n v="22626"/>
    <d v="2010-06-29T00:00:00"/>
    <d v="2010-07-01T00:00:00"/>
    <s v="July"/>
    <s v="2010"/>
    <n v="2"/>
    <b v="0"/>
    <s v="Critical"/>
    <n v="17"/>
    <n v="90.93"/>
    <n v="0.02"/>
    <s v="Regular Air"/>
    <n v="14.19"/>
    <n v="5.18"/>
    <n v="2.04"/>
    <s v="John Lucas"/>
    <s v="Ontario"/>
    <s v="Ontario"/>
    <s v="Small Business"/>
    <s v="Office Supplies"/>
    <s v="Paper"/>
    <n v="0.36"/>
  </r>
  <r>
    <n v="22626"/>
    <d v="2010-06-29T00:00:00"/>
    <d v="2010-07-01T00:00:00"/>
    <s v="July"/>
    <s v="2010"/>
    <n v="2"/>
    <b v="0"/>
    <s v="Critical"/>
    <n v="35"/>
    <n v="6170.9120000000003"/>
    <n v="0.04"/>
    <s v="Delivery Truck"/>
    <n v="-528.65"/>
    <n v="218.75"/>
    <n v="69.64"/>
    <s v="John Lucas"/>
    <s v="Ontario"/>
    <s v="Ontario"/>
    <s v="Small Business"/>
    <s v="Furniture"/>
    <s v="Tables"/>
    <n v="0.77"/>
  </r>
  <r>
    <n v="23205"/>
    <d v="2009-05-24T00:00:00"/>
    <d v="2009-05-25T00:00:00"/>
    <s v="May"/>
    <s v="2009"/>
    <n v="1"/>
    <b v="0"/>
    <s v="High"/>
    <n v="8"/>
    <n v="319.62"/>
    <n v="0.08"/>
    <s v="Express Air"/>
    <n v="-16.64"/>
    <n v="40.98"/>
    <n v="7.2"/>
    <s v="Stuart Calhoun"/>
    <s v="Ontario"/>
    <s v="Ontario"/>
    <s v="Consumer"/>
    <s v="Office Supplies"/>
    <s v="Appliances"/>
    <n v="0.6"/>
  </r>
  <r>
    <n v="23205"/>
    <d v="2009-05-24T00:00:00"/>
    <d v="2009-05-25T00:00:00"/>
    <s v="May"/>
    <s v="2009"/>
    <n v="1"/>
    <b v="0"/>
    <s v="High"/>
    <n v="32"/>
    <n v="263.39"/>
    <n v="0.08"/>
    <s v="Express Air"/>
    <n v="-59.73"/>
    <n v="8.1199999999999992"/>
    <n v="2.83"/>
    <s v="Stuart Calhoun"/>
    <s v="Ontario"/>
    <s v="Ontario"/>
    <s v="Consumer"/>
    <s v="Technology"/>
    <s v="Computer Peripherals"/>
    <n v="0.77"/>
  </r>
  <r>
    <n v="23205"/>
    <d v="2009-05-24T00:00:00"/>
    <d v="2009-05-25T00:00:00"/>
    <s v="May"/>
    <s v="2009"/>
    <n v="1"/>
    <b v="0"/>
    <s v="High"/>
    <n v="26"/>
    <n v="7208.8"/>
    <n v="0.02"/>
    <s v="Delivery Truck"/>
    <n v="-633.44000000000005"/>
    <n v="262.11"/>
    <n v="62.74"/>
    <s v="Stuart Calhoun"/>
    <s v="Ontario"/>
    <s v="Ontario"/>
    <s v="Consumer"/>
    <s v="Furniture"/>
    <s v="Tables"/>
    <n v="0.75"/>
  </r>
  <r>
    <n v="23394"/>
    <d v="2010-04-29T00:00:00"/>
    <d v="2010-04-30T00:00:00"/>
    <s v="April"/>
    <s v="2010"/>
    <n v="1"/>
    <b v="0"/>
    <s v="High"/>
    <n v="45"/>
    <n v="101.57"/>
    <n v="0.01"/>
    <s v="Regular Air"/>
    <n v="-5.99"/>
    <n v="2.08"/>
    <n v="1.49"/>
    <s v="Kean Nguyen"/>
    <s v="Ontario"/>
    <s v="Ontario"/>
    <s v="Small Business"/>
    <s v="Office Supplies"/>
    <s v="Binders and Binder Accessories"/>
    <n v="0.38"/>
  </r>
  <r>
    <n v="24390"/>
    <d v="2012-06-06T00:00:00"/>
    <d v="2012-06-08T00:00:00"/>
    <s v="June"/>
    <s v="2012"/>
    <n v="2"/>
    <b v="0"/>
    <s v="low"/>
    <n v="2"/>
    <n v="107.67"/>
    <n v="0.1"/>
    <s v="Express Air"/>
    <n v="-234.66"/>
    <n v="50.98"/>
    <n v="6.5"/>
    <s v="Katherine Nockton"/>
    <s v="Ontario"/>
    <s v="Ontario"/>
    <s v="Home Office"/>
    <s v="Technology"/>
    <s v="Computer Peripherals"/>
    <n v="0.73"/>
  </r>
  <r>
    <n v="24643"/>
    <d v="2012-04-29T00:00:00"/>
    <d v="2012-05-01T00:00:00"/>
    <s v="May"/>
    <s v="2012"/>
    <n v="2"/>
    <b v="0"/>
    <s v="Medium"/>
    <n v="30"/>
    <n v="2368.1680000000001"/>
    <n v="0"/>
    <s v="Regular Air"/>
    <n v="1181.3"/>
    <n v="85.99"/>
    <n v="1.25"/>
    <s v="Ben Ferrer"/>
    <s v="Ontario"/>
    <s v="Ontario"/>
    <s v="Corporate"/>
    <s v="Technology"/>
    <s v="Telephones and Communication"/>
    <n v="0.39"/>
  </r>
  <r>
    <n v="24679"/>
    <d v="2011-05-07T00:00:00"/>
    <d v="2011-05-08T00:00:00"/>
    <s v="May"/>
    <s v="2011"/>
    <n v="1"/>
    <b v="0"/>
    <s v="Not Specified"/>
    <n v="7"/>
    <n v="33.99"/>
    <n v="0.09"/>
    <s v="Regular Air"/>
    <n v="-25.86"/>
    <n v="4.7699999999999996"/>
    <n v="2.39"/>
    <s v="Janet Molinari"/>
    <s v="Ontario"/>
    <s v="Ontario"/>
    <s v="Corporate"/>
    <s v="Technology"/>
    <s v="Computer Peripherals"/>
    <n v="0.72"/>
  </r>
  <r>
    <n v="25062"/>
    <d v="2010-10-30T00:00:00"/>
    <d v="2010-11-01T00:00:00"/>
    <s v="November"/>
    <s v="2010"/>
    <n v="2"/>
    <b v="0"/>
    <s v="Critical"/>
    <n v="5"/>
    <n v="78.790000000000006"/>
    <n v="0.03"/>
    <s v="Regular Air"/>
    <n v="-21.29"/>
    <n v="14.42"/>
    <n v="6.75"/>
    <s v="Sally Hughsby"/>
    <s v="Ontario"/>
    <s v="Ontario"/>
    <s v="Consumer"/>
    <s v="Office Supplies"/>
    <s v="Appliances"/>
    <n v="0.52"/>
  </r>
  <r>
    <n v="25062"/>
    <d v="2010-10-30T00:00:00"/>
    <d v="2010-11-01T00:00:00"/>
    <s v="November"/>
    <s v="2010"/>
    <n v="2"/>
    <b v="0"/>
    <s v="Critical"/>
    <n v="9"/>
    <n v="3928.25"/>
    <n v="0.04"/>
    <s v="Regular Air"/>
    <n v="1343.25"/>
    <n v="420.98"/>
    <n v="19.989999999999998"/>
    <s v="Sally Hughsby"/>
    <s v="Ontario"/>
    <s v="Ontario"/>
    <s v="Consumer"/>
    <s v="Office Supplies"/>
    <s v="Binders and Binder Accessories"/>
    <n v="0.35"/>
  </r>
  <r>
    <n v="25152"/>
    <d v="2012-10-15T00:00:00"/>
    <d v="2012-10-17T00:00:00"/>
    <s v="October"/>
    <s v="2012"/>
    <n v="2"/>
    <b v="0"/>
    <s v="Critical"/>
    <n v="29"/>
    <n v="195.21"/>
    <n v="7.0000000000000007E-2"/>
    <s v="Regular Air"/>
    <n v="16.399999999999999"/>
    <n v="7.08"/>
    <n v="2.35"/>
    <s v="Matt Connell"/>
    <s v="Ontario"/>
    <s v="Ontario"/>
    <s v="Corporate"/>
    <s v="Office Supplies"/>
    <s v="Pens &amp; Art Supplies"/>
    <n v="0.47"/>
  </r>
  <r>
    <n v="25478"/>
    <d v="2012-04-24T00:00:00"/>
    <d v="2012-04-24T00:00:00"/>
    <s v="April"/>
    <s v="2012"/>
    <n v="0"/>
    <s v="FREE DELIVERY"/>
    <s v="Critical"/>
    <n v="47"/>
    <n v="4725.0905000000002"/>
    <n v="0.01"/>
    <s v="Regular Air"/>
    <n v="1578.7"/>
    <n v="115.99"/>
    <n v="2.5"/>
    <s v="Jim Kriz"/>
    <s v="Ontario"/>
    <s v="Ontario"/>
    <s v="Consumer"/>
    <s v="Technology"/>
    <s v="Telephones and Communication"/>
    <n v="0.56999999999999995"/>
  </r>
  <r>
    <n v="25478"/>
    <d v="2012-04-24T00:00:00"/>
    <d v="2012-04-26T00:00:00"/>
    <s v="April"/>
    <s v="2012"/>
    <n v="2"/>
    <b v="0"/>
    <s v="Critical"/>
    <n v="50"/>
    <n v="286.76"/>
    <n v="0.09"/>
    <s v="Regular Air"/>
    <n v="77.2"/>
    <n v="6.08"/>
    <n v="1.82"/>
    <s v="Jim Kriz"/>
    <s v="Ontario"/>
    <s v="Ontario"/>
    <s v="Consumer"/>
    <s v="Office Supplies"/>
    <s v="Rubber Bands"/>
    <n v="0.35"/>
  </r>
  <r>
    <n v="26469"/>
    <d v="2012-07-30T00:00:00"/>
    <d v="2012-08-01T00:00:00"/>
    <s v="August"/>
    <s v="2012"/>
    <n v="2"/>
    <b v="0"/>
    <s v="Medium"/>
    <n v="4"/>
    <n v="7406.49"/>
    <n v="0.03"/>
    <s v="Regular Air"/>
    <n v="701.22"/>
    <n v="1889.99"/>
    <n v="19.989999999999998"/>
    <s v="Arthur Prichep"/>
    <s v="Ontario"/>
    <s v="Ontario"/>
    <s v="Home Office"/>
    <s v="Office Supplies"/>
    <s v="Binders and Binder Accessories"/>
    <n v="0.36"/>
  </r>
  <r>
    <n v="26469"/>
    <d v="2012-07-30T00:00:00"/>
    <d v="2012-07-31T00:00:00"/>
    <s v="July"/>
    <s v="2012"/>
    <n v="1"/>
    <b v="0"/>
    <s v="Medium"/>
    <n v="50"/>
    <n v="350.01"/>
    <n v="0.04"/>
    <s v="Regular Air"/>
    <n v="-133.43"/>
    <n v="6.68"/>
    <n v="6.93"/>
    <s v="Arthur Prichep"/>
    <s v="Ontario"/>
    <s v="Ontario"/>
    <s v="Home Office"/>
    <s v="Office Supplies"/>
    <s v="Paper"/>
    <n v="0.37"/>
  </r>
  <r>
    <n v="26470"/>
    <d v="2009-03-21T00:00:00"/>
    <d v="2009-03-22T00:00:00"/>
    <s v="March"/>
    <s v="2009"/>
    <n v="1"/>
    <b v="0"/>
    <s v="High"/>
    <n v="41"/>
    <n v="18081.759999999998"/>
    <n v="0.03"/>
    <s v="Regular Air"/>
    <n v="8822.2800000000007"/>
    <n v="420.98"/>
    <n v="19.989999999999998"/>
    <s v="Harold Ryan"/>
    <s v="Ontario"/>
    <s v="Ontario"/>
    <s v="Home Office"/>
    <s v="Office Supplies"/>
    <s v="Binders and Binder Accessories"/>
    <n v="0.35"/>
  </r>
  <r>
    <n v="26565"/>
    <d v="2009-10-21T00:00:00"/>
    <d v="2009-10-22T00:00:00"/>
    <s v="October"/>
    <s v="2009"/>
    <n v="1"/>
    <b v="0"/>
    <s v="Medium"/>
    <n v="49"/>
    <n v="21337.27"/>
    <n v="0.02"/>
    <s v="Regular Air"/>
    <n v="7606"/>
    <n v="419.19"/>
    <n v="19.989999999999998"/>
    <s v="Cathy Prescott"/>
    <s v="Ontario"/>
    <s v="Ontario"/>
    <s v="Corporate"/>
    <s v="Office Supplies"/>
    <s v="Storage &amp; Organization"/>
    <n v="0.57999999999999996"/>
  </r>
  <r>
    <n v="26852"/>
    <d v="2010-03-06T00:00:00"/>
    <d v="2010-03-08T00:00:00"/>
    <s v="March"/>
    <s v="2010"/>
    <n v="2"/>
    <b v="0"/>
    <s v="Critical"/>
    <n v="2"/>
    <n v="15.81"/>
    <n v="0.06"/>
    <s v="Regular Air"/>
    <n v="-9.8800000000000008"/>
    <n v="4.9800000000000004"/>
    <n v="6.07"/>
    <s v="Jim Kriz"/>
    <s v="Ontario"/>
    <s v="Ontario"/>
    <s v="Consumer"/>
    <s v="Office Supplies"/>
    <s v="Paper"/>
    <n v="0.36"/>
  </r>
  <r>
    <n v="27299"/>
    <d v="2012-08-05T00:00:00"/>
    <d v="2012-08-07T00:00:00"/>
    <s v="August"/>
    <s v="2012"/>
    <n v="2"/>
    <b v="0"/>
    <s v="Critical"/>
    <n v="41"/>
    <n v="802.16"/>
    <n v="0.1"/>
    <s v="Regular Air"/>
    <n v="-293.45"/>
    <n v="19.940000000000001"/>
    <n v="14.87"/>
    <s v="Liz Willingham"/>
    <s v="Ontario"/>
    <s v="Ontario"/>
    <s v="Corporate"/>
    <s v="Furniture"/>
    <s v="Office Furnishings"/>
    <n v="0.56999999999999995"/>
  </r>
  <r>
    <n v="27300"/>
    <d v="2012-09-30T00:00:00"/>
    <d v="2012-10-01T00:00:00"/>
    <s v="October"/>
    <s v="2012"/>
    <n v="1"/>
    <b v="0"/>
    <s v="Not Specified"/>
    <n v="50"/>
    <n v="3333.1"/>
    <n v="0.1"/>
    <s v="Regular Air"/>
    <n v="-85.03"/>
    <n v="73.98"/>
    <n v="4"/>
    <s v="Stephanie Ulpright"/>
    <s v="Ontario"/>
    <s v="Ontario"/>
    <s v="Consumer"/>
    <s v="Technology"/>
    <s v="Computer Peripherals"/>
    <n v="0.79"/>
  </r>
  <r>
    <n v="27300"/>
    <d v="2012-09-30T00:00:00"/>
    <d v="2012-09-30T00:00:00"/>
    <s v="September"/>
    <s v="2012"/>
    <n v="0"/>
    <s v="FREE DELIVERY"/>
    <s v="Not Specified"/>
    <n v="27"/>
    <n v="55.68"/>
    <n v="0.04"/>
    <s v="Regular Air"/>
    <n v="0.26"/>
    <n v="2.1"/>
    <n v="0.7"/>
    <s v="Stephanie Ulpright"/>
    <s v="Ontario"/>
    <s v="Ontario"/>
    <s v="Consumer"/>
    <s v="Office Supplies"/>
    <s v="Pens &amp; Art Supplies"/>
    <n v="0.56999999999999995"/>
  </r>
  <r>
    <n v="27557"/>
    <d v="2012-02-08T00:00:00"/>
    <d v="2012-02-13T00:00:00"/>
    <s v="February"/>
    <s v="2012"/>
    <n v="5"/>
    <b v="0"/>
    <s v="low"/>
    <n v="18"/>
    <n v="56.13"/>
    <n v="0.02"/>
    <s v="Regular Air"/>
    <n v="-58.47"/>
    <n v="2.88"/>
    <n v="5.33"/>
    <s v="Robert Marley"/>
    <s v="Ontario"/>
    <s v="Ontario"/>
    <s v="Corporate"/>
    <s v="Office Supplies"/>
    <s v="Labels"/>
    <n v="0.36"/>
  </r>
  <r>
    <n v="27654"/>
    <d v="2010-09-24T00:00:00"/>
    <d v="2010-09-26T00:00:00"/>
    <s v="September"/>
    <s v="2010"/>
    <n v="2"/>
    <b v="0"/>
    <s v="High"/>
    <n v="12"/>
    <n v="94.83"/>
    <n v="0.02"/>
    <s v="Regular Air"/>
    <n v="29.87"/>
    <n v="7.64"/>
    <n v="1.39"/>
    <s v="Lindsay Shagiari"/>
    <s v="Ontario"/>
    <s v="Ontario"/>
    <s v="Home Office"/>
    <s v="Office Supplies"/>
    <s v="Envelopes"/>
    <n v="0.36"/>
  </r>
  <r>
    <n v="27684"/>
    <d v="2011-09-05T00:00:00"/>
    <d v="2011-09-07T00:00:00"/>
    <s v="September"/>
    <s v="2011"/>
    <n v="2"/>
    <b v="0"/>
    <s v="low"/>
    <n v="1"/>
    <n v="13.04"/>
    <n v="0.06"/>
    <s v="Regular Air"/>
    <n v="-6.62"/>
    <n v="10.48"/>
    <n v="2.89"/>
    <s v="John Lucas"/>
    <s v="Ontario"/>
    <s v="Ontario"/>
    <s v="Corporate"/>
    <s v="Office Supplies"/>
    <s v="Pens &amp; Art Supplies"/>
    <n v="0.6"/>
  </r>
  <r>
    <n v="27811"/>
    <d v="2011-03-04T00:00:00"/>
    <d v="2011-03-06T00:00:00"/>
    <s v="March"/>
    <s v="2011"/>
    <n v="2"/>
    <b v="0"/>
    <s v="Not Specified"/>
    <n v="31"/>
    <n v="197.59"/>
    <n v="0.09"/>
    <s v="Regular Air"/>
    <n v="-73.62"/>
    <n v="6.81"/>
    <n v="5.48"/>
    <s v="Odella Nelson"/>
    <s v="Ontario"/>
    <s v="Ontario"/>
    <s v="Small Business"/>
    <s v="Office Supplies"/>
    <s v="Binders and Binder Accessories"/>
    <n v="0.37"/>
  </r>
  <r>
    <n v="28064"/>
    <d v="2010-09-02T00:00:00"/>
    <d v="2010-09-02T00:00:00"/>
    <s v="September"/>
    <s v="2010"/>
    <n v="0"/>
    <s v="FREE DELIVERY"/>
    <s v="Medium"/>
    <n v="43"/>
    <n v="856.45"/>
    <n v="0.03"/>
    <s v="Regular Air"/>
    <n v="265.10000000000002"/>
    <n v="19.84"/>
    <n v="4.0999999999999996"/>
    <s v="Arthur Prichep"/>
    <s v="Ontario"/>
    <s v="Ontario"/>
    <s v="Home Office"/>
    <s v="Office Supplies"/>
    <s v="Pens &amp; Art Supplies"/>
    <n v="0.44"/>
  </r>
  <r>
    <n v="28064"/>
    <d v="2010-09-02T00:00:00"/>
    <d v="2010-09-02T00:00:00"/>
    <s v="September"/>
    <s v="2010"/>
    <n v="0"/>
    <s v="FREE DELIVERY"/>
    <s v="Medium"/>
    <n v="1"/>
    <n v="6.75"/>
    <n v="0.08"/>
    <s v="Regular Air"/>
    <n v="-2.31"/>
    <n v="5.84"/>
    <n v="1"/>
    <s v="Arthur Prichep"/>
    <s v="Ontario"/>
    <s v="Ontario"/>
    <s v="Home Office"/>
    <s v="Office Supplies"/>
    <s v="Pens &amp; Art Supplies"/>
    <n v="0.38"/>
  </r>
  <r>
    <n v="28225"/>
    <d v="2009-01-22T00:00:00"/>
    <d v="2009-01-24T00:00:00"/>
    <s v="January"/>
    <s v="2009"/>
    <n v="2"/>
    <b v="0"/>
    <s v="Critical"/>
    <n v="13"/>
    <n v="1160.5899999999999"/>
    <n v="0.01"/>
    <s v="Regular Air"/>
    <n v="-330.14"/>
    <n v="80.98"/>
    <n v="35"/>
    <s v="Guy Phonely"/>
    <s v="Ontario"/>
    <s v="Ontario"/>
    <s v="Corporate"/>
    <s v="Office Supplies"/>
    <s v="Storage &amp; Organization"/>
    <n v="0.83"/>
  </r>
  <r>
    <n v="28258"/>
    <d v="2009-03-13T00:00:00"/>
    <d v="2009-03-13T00:00:00"/>
    <s v="March"/>
    <s v="2009"/>
    <n v="0"/>
    <s v="FREE DELIVERY"/>
    <s v="Critical"/>
    <n v="2"/>
    <n v="201.178"/>
    <n v="7.0000000000000007E-2"/>
    <s v="Regular Air"/>
    <n v="-604.41"/>
    <n v="125.99"/>
    <n v="2.5"/>
    <s v="Denny Blanton"/>
    <s v="Ontario"/>
    <s v="Ontario"/>
    <s v="Home Office"/>
    <s v="Technology"/>
    <s v="Telephones and Communication"/>
    <n v="0.6"/>
  </r>
  <r>
    <n v="28258"/>
    <d v="2009-03-13T00:00:00"/>
    <d v="2009-03-14T00:00:00"/>
    <s v="March"/>
    <s v="2009"/>
    <n v="1"/>
    <b v="0"/>
    <s v="Critical"/>
    <n v="25"/>
    <n v="2493.2399999999998"/>
    <n v="0.03"/>
    <s v="Regular Air"/>
    <n v="293.66000000000003"/>
    <n v="99.99"/>
    <n v="19.989999999999998"/>
    <s v="Denny Blanton"/>
    <s v="Ontario"/>
    <s v="Ontario"/>
    <s v="Home Office"/>
    <s v="Technology"/>
    <s v="Computer Peripherals"/>
    <n v="0.52"/>
  </r>
  <r>
    <n v="28321"/>
    <d v="2010-08-01T00:00:00"/>
    <d v="2010-08-01T00:00:00"/>
    <s v="August"/>
    <s v="2010"/>
    <n v="0"/>
    <s v="FREE DELIVERY"/>
    <s v="Medium"/>
    <n v="28"/>
    <n v="90.5"/>
    <n v="0.03"/>
    <s v="Regular Air"/>
    <n v="24.71"/>
    <n v="3.08"/>
    <n v="0.99"/>
    <s v="Steve Nguyen"/>
    <s v="Ontario"/>
    <s v="Ontario"/>
    <s v="Consumer"/>
    <s v="Office Supplies"/>
    <s v="Labels"/>
    <n v="0.37"/>
  </r>
  <r>
    <n v="28454"/>
    <d v="2012-08-06T00:00:00"/>
    <d v="2012-08-07T00:00:00"/>
    <s v="August"/>
    <s v="2012"/>
    <n v="1"/>
    <b v="0"/>
    <s v="Medium"/>
    <n v="25"/>
    <n v="157.4"/>
    <n v="7.0000000000000007E-2"/>
    <s v="Regular Air"/>
    <n v="-84"/>
    <n v="6.48"/>
    <n v="6.74"/>
    <s v="Sean O'Donnell"/>
    <s v="Ontario"/>
    <s v="Ontario"/>
    <s v="Corporate"/>
    <s v="Office Supplies"/>
    <s v="Paper"/>
    <n v="0.37"/>
  </r>
  <r>
    <n v="29255"/>
    <d v="2011-12-03T00:00:00"/>
    <d v="2011-12-07T00:00:00"/>
    <s v="December"/>
    <s v="2011"/>
    <n v="4"/>
    <b v="0"/>
    <s v="low"/>
    <n v="11"/>
    <n v="617.21900000000005"/>
    <n v="0.03"/>
    <s v="Express Air"/>
    <n v="-136.09"/>
    <n v="65.989999999999995"/>
    <n v="8.99"/>
    <s v="Sally Hughsby"/>
    <s v="Ontario"/>
    <s v="Ontario"/>
    <s v="Consumer"/>
    <s v="Technology"/>
    <s v="Telephones and Communication"/>
    <n v="0.57999999999999996"/>
  </r>
  <r>
    <n v="29383"/>
    <d v="2011-11-18T00:00:00"/>
    <d v="2011-11-20T00:00:00"/>
    <s v="November"/>
    <s v="2011"/>
    <n v="2"/>
    <b v="0"/>
    <s v="Medium"/>
    <n v="20"/>
    <n v="157.13"/>
    <n v="7.0000000000000007E-2"/>
    <s v="Regular Air"/>
    <n v="-46.89"/>
    <n v="8.32"/>
    <n v="2.38"/>
    <s v="Jas O'Carroll"/>
    <s v="Ontario"/>
    <s v="Ontario"/>
    <s v="Corporate"/>
    <s v="Technology"/>
    <s v="Computer Peripherals"/>
    <n v="0.74"/>
  </r>
  <r>
    <n v="29383"/>
    <d v="2011-11-18T00:00:00"/>
    <d v="2011-11-19T00:00:00"/>
    <s v="November"/>
    <s v="2011"/>
    <n v="1"/>
    <b v="0"/>
    <s v="Medium"/>
    <n v="28"/>
    <n v="195.11"/>
    <n v="0.04"/>
    <s v="Regular Air"/>
    <n v="-129.41999999999999"/>
    <n v="6.48"/>
    <n v="8.73"/>
    <s v="Jas O'Carroll"/>
    <s v="Ontario"/>
    <s v="Ontario"/>
    <s v="Corporate"/>
    <s v="Office Supplies"/>
    <s v="Paper"/>
    <n v="0.37"/>
  </r>
  <r>
    <n v="29383"/>
    <d v="2011-11-18T00:00:00"/>
    <d v="2011-11-20T00:00:00"/>
    <s v="November"/>
    <s v="2011"/>
    <n v="2"/>
    <b v="0"/>
    <s v="Medium"/>
    <n v="29"/>
    <n v="2738.7849999999999"/>
    <n v="7.0000000000000007E-2"/>
    <s v="Regular Air"/>
    <n v="556.83000000000004"/>
    <n v="115.99"/>
    <n v="2.5"/>
    <s v="Jas O'Carroll"/>
    <s v="Ontario"/>
    <s v="Ontario"/>
    <s v="Corporate"/>
    <s v="Technology"/>
    <s v="Telephones and Communication"/>
    <n v="0.57999999999999996"/>
  </r>
  <r>
    <n v="29383"/>
    <d v="2011-11-18T00:00:00"/>
    <d v="2011-11-19T00:00:00"/>
    <s v="November"/>
    <s v="2011"/>
    <n v="1"/>
    <b v="0"/>
    <s v="Medium"/>
    <n v="30"/>
    <n v="217.42"/>
    <n v="0.09"/>
    <s v="Regular Air"/>
    <n v="16.97"/>
    <n v="7.59"/>
    <n v="4"/>
    <s v="Jas O'Carroll"/>
    <s v="Ontario"/>
    <s v="Ontario"/>
    <s v="Corporate"/>
    <s v="Furniture"/>
    <s v="Office Furnishings"/>
    <n v="0.42"/>
  </r>
  <r>
    <n v="29507"/>
    <d v="2012-02-09T00:00:00"/>
    <d v="2012-02-11T00:00:00"/>
    <s v="February"/>
    <s v="2012"/>
    <n v="2"/>
    <b v="0"/>
    <s v="low"/>
    <n v="14"/>
    <n v="3049.6320000000001"/>
    <n v="0.04"/>
    <s v="Delivery Truck"/>
    <n v="-679.04"/>
    <n v="280.98"/>
    <n v="35.67"/>
    <s v="Sally Hughsby"/>
    <s v="Ontario"/>
    <s v="Ontario"/>
    <s v="Consumer"/>
    <s v="Furniture"/>
    <s v="Tables"/>
    <n v="0.66"/>
  </r>
  <r>
    <n v="29507"/>
    <d v="2012-02-09T00:00:00"/>
    <d v="2012-02-14T00:00:00"/>
    <s v="February"/>
    <s v="2012"/>
    <n v="5"/>
    <b v="0"/>
    <s v="low"/>
    <n v="41"/>
    <n v="1274.9490000000001"/>
    <n v="0.05"/>
    <s v="Regular Air"/>
    <n v="416.99"/>
    <n v="35.99"/>
    <n v="1.1000000000000001"/>
    <s v="Sally Hughsby"/>
    <s v="Ontario"/>
    <s v="Ontario"/>
    <s v="Consumer"/>
    <s v="Technology"/>
    <s v="Telephones and Communication"/>
    <n v="0.55000000000000004"/>
  </r>
  <r>
    <n v="29572"/>
    <d v="2010-06-03T00:00:00"/>
    <d v="2010-06-04T00:00:00"/>
    <s v="June"/>
    <s v="2010"/>
    <n v="1"/>
    <b v="0"/>
    <s v="Not Specified"/>
    <n v="18"/>
    <n v="2657.56"/>
    <n v="0.1"/>
    <s v="Delivery Truck"/>
    <n v="126.28"/>
    <n v="150.97999999999999"/>
    <n v="16.010000000000002"/>
    <s v="Sally Hughsby"/>
    <s v="Ontario"/>
    <s v="Ontario"/>
    <s v="Home Office"/>
    <s v="Furniture"/>
    <s v="Tables"/>
    <n v="0.7"/>
  </r>
  <r>
    <n v="29889"/>
    <d v="2009-12-04T00:00:00"/>
    <d v="2009-12-07T00:00:00"/>
    <s v="December"/>
    <s v="2009"/>
    <n v="3"/>
    <b v="0"/>
    <s v="Not Specified"/>
    <n v="44"/>
    <n v="243.5"/>
    <n v="0.09"/>
    <s v="Regular Air"/>
    <n v="23.87"/>
    <n v="5.98"/>
    <n v="1.67"/>
    <s v="Odella Nelson"/>
    <s v="Ontario"/>
    <s v="Ontario"/>
    <s v="Small Business"/>
    <s v="Office Supplies"/>
    <s v="Pens &amp; Art Supplies"/>
    <n v="0.51"/>
  </r>
  <r>
    <n v="29894"/>
    <d v="2010-09-07T00:00:00"/>
    <d v="2010-09-16T00:00:00"/>
    <s v="September"/>
    <s v="2010"/>
    <n v="9"/>
    <b v="0"/>
    <s v="low"/>
    <n v="43"/>
    <n v="606.98"/>
    <n v="0.05"/>
    <s v="Regular Air"/>
    <n v="21.08"/>
    <n v="13.73"/>
    <n v="6.85"/>
    <s v="Matt Connell"/>
    <s v="Ontario"/>
    <s v="Ontario"/>
    <s v="Corporate"/>
    <s v="Furniture"/>
    <s v="Office Furnishings"/>
    <n v="0.54"/>
  </r>
  <r>
    <n v="29894"/>
    <d v="2010-09-07T00:00:00"/>
    <d v="2010-09-16T00:00:00"/>
    <s v="September"/>
    <s v="2010"/>
    <n v="9"/>
    <b v="0"/>
    <s v="low"/>
    <n v="48"/>
    <n v="301.62"/>
    <n v="0.09"/>
    <s v="Regular Air"/>
    <n v="-162.54"/>
    <n v="6.68"/>
    <n v="6.92"/>
    <s v="Matt Connell"/>
    <s v="Ontario"/>
    <s v="Ontario"/>
    <s v="Corporate"/>
    <s v="Office Supplies"/>
    <s v="Paper"/>
    <n v="0.37"/>
  </r>
  <r>
    <n v="29985"/>
    <d v="2012-07-11T00:00:00"/>
    <d v="2012-07-13T00:00:00"/>
    <s v="July"/>
    <s v="2012"/>
    <n v="2"/>
    <b v="0"/>
    <s v="Critical"/>
    <n v="2"/>
    <n v="24.51"/>
    <n v="0.06"/>
    <s v="Regular Air"/>
    <n v="-18.260000000000002"/>
    <n v="8.0399999999999991"/>
    <n v="8.94"/>
    <s v="Guy Phonely"/>
    <s v="Ontario"/>
    <s v="Ontario"/>
    <s v="Corporate"/>
    <s v="Office Supplies"/>
    <s v="Binders and Binder Accessories"/>
    <n v="0.4"/>
  </r>
  <r>
    <n v="30054"/>
    <d v="2012-09-01T00:00:00"/>
    <d v="2012-09-03T00:00:00"/>
    <s v="September"/>
    <s v="2012"/>
    <n v="2"/>
    <b v="0"/>
    <s v="Not Specified"/>
    <n v="33"/>
    <n v="311.19"/>
    <n v="0.03"/>
    <s v="Regular Air"/>
    <n v="-9.18"/>
    <n v="9.3800000000000008"/>
    <n v="4.93"/>
    <s v="Alejandro Grove"/>
    <s v="Ontario"/>
    <s v="Ontario"/>
    <s v="Corporate"/>
    <s v="Furniture"/>
    <s v="Office Furnishings"/>
    <n v="0.56999999999999995"/>
  </r>
  <r>
    <n v="30208"/>
    <d v="2012-07-16T00:00:00"/>
    <d v="2012-07-16T00:00:00"/>
    <s v="July"/>
    <s v="2012"/>
    <n v="0"/>
    <s v="FREE DELIVERY"/>
    <s v="low"/>
    <n v="46"/>
    <n v="1752.0965000000001"/>
    <n v="0.1"/>
    <s v="Regular Air"/>
    <n v="356.35"/>
    <n v="45.99"/>
    <n v="4.99"/>
    <s v="Lindsay Shagiari"/>
    <s v="Ontario"/>
    <s v="Ontario"/>
    <s v="Home Office"/>
    <s v="Technology"/>
    <s v="Telephones and Communication"/>
    <n v="0.56999999999999995"/>
  </r>
  <r>
    <n v="30369"/>
    <d v="2011-03-24T00:00:00"/>
    <d v="2011-03-25T00:00:00"/>
    <s v="March"/>
    <s v="2011"/>
    <n v="1"/>
    <b v="0"/>
    <s v="Critical"/>
    <n v="13"/>
    <n v="76.81"/>
    <n v="0"/>
    <s v="Regular Air"/>
    <n v="-55.77"/>
    <n v="4.9800000000000004"/>
    <n v="7.54"/>
    <s v="Denny Blanton"/>
    <s v="Ontario"/>
    <s v="Ontario"/>
    <s v="Home Office"/>
    <s v="Office Supplies"/>
    <s v="Paper"/>
    <n v="0.38"/>
  </r>
  <r>
    <n v="30369"/>
    <d v="2011-03-24T00:00:00"/>
    <d v="2011-03-25T00:00:00"/>
    <s v="March"/>
    <s v="2011"/>
    <n v="1"/>
    <b v="0"/>
    <s v="Critical"/>
    <n v="21"/>
    <n v="174.22"/>
    <n v="0.03"/>
    <s v="Regular Air"/>
    <n v="-1.23"/>
    <n v="8.34"/>
    <n v="2.64"/>
    <s v="Denny Blanton"/>
    <s v="Ontario"/>
    <s v="Ontario"/>
    <s v="Home Office"/>
    <s v="Office Supplies"/>
    <s v="Scissors, Rulers and Trimmers"/>
    <n v="0.59"/>
  </r>
  <r>
    <n v="30726"/>
    <d v="2009-11-25T00:00:00"/>
    <d v="2009-11-26T00:00:00"/>
    <s v="November"/>
    <s v="2009"/>
    <n v="1"/>
    <b v="0"/>
    <s v="Medium"/>
    <n v="35"/>
    <n v="725.15"/>
    <n v="0.05"/>
    <s v="Regular Air"/>
    <n v="140.57"/>
    <n v="20.27"/>
    <n v="3.99"/>
    <s v="Harold Ryan"/>
    <s v="Ontario"/>
    <s v="Ontario"/>
    <s v="Home Office"/>
    <s v="Office Supplies"/>
    <s v="Appliances"/>
    <n v="0.56999999999999995"/>
  </r>
  <r>
    <n v="30727"/>
    <d v="2012-07-25T00:00:00"/>
    <d v="2012-07-27T00:00:00"/>
    <s v="July"/>
    <s v="2012"/>
    <n v="2"/>
    <b v="0"/>
    <s v="Medium"/>
    <n v="28"/>
    <n v="1166.29"/>
    <n v="7.0000000000000007E-2"/>
    <s v="Express Air"/>
    <n v="302.86"/>
    <n v="41.71"/>
    <n v="4.5"/>
    <s v="Kean Nguyen"/>
    <s v="Ontario"/>
    <s v="Ontario"/>
    <s v="Small Business"/>
    <s v="Office Supplies"/>
    <s v="Appliances"/>
    <n v="0.56000000000000005"/>
  </r>
  <r>
    <n v="30915"/>
    <d v="2009-01-16T00:00:00"/>
    <d v="2009-01-16T00:00:00"/>
    <s v="January"/>
    <s v="2009"/>
    <n v="0"/>
    <s v="FREE DELIVERY"/>
    <s v="low"/>
    <n v="20"/>
    <n v="62.78"/>
    <n v="0.04"/>
    <s v="Express Air"/>
    <n v="-17.75"/>
    <n v="2.98"/>
    <n v="2.0299999999999998"/>
    <s v="Xylona Price"/>
    <s v="Ontario"/>
    <s v="Ontario"/>
    <s v="Corporate"/>
    <s v="Office Supplies"/>
    <s v="Pens &amp; Art Supplies"/>
    <n v="0.56999999999999995"/>
  </r>
  <r>
    <n v="30915"/>
    <d v="2009-01-16T00:00:00"/>
    <d v="2009-01-21T00:00:00"/>
    <s v="January"/>
    <s v="2009"/>
    <n v="5"/>
    <b v="0"/>
    <s v="low"/>
    <n v="25"/>
    <n v="2836.0504999999998"/>
    <n v="0.01"/>
    <s v="Regular Air"/>
    <n v="561.13"/>
    <n v="125.99"/>
    <n v="8.99"/>
    <s v="Xylona Price"/>
    <s v="Ontario"/>
    <s v="Ontario"/>
    <s v="Corporate"/>
    <s v="Technology"/>
    <s v="Telephones and Communication"/>
    <n v="0.59"/>
  </r>
  <r>
    <n v="31072"/>
    <d v="2010-11-29T00:00:00"/>
    <d v="2010-12-04T00:00:00"/>
    <s v="December"/>
    <s v="2010"/>
    <n v="5"/>
    <b v="0"/>
    <s v="low"/>
    <n v="4"/>
    <n v="701.16"/>
    <n v="0.08"/>
    <s v="Regular Air"/>
    <n v="4.5599999999999996"/>
    <n v="172.99"/>
    <n v="19.989999999999998"/>
    <s v="Sean O'Donnell"/>
    <s v="Ontario"/>
    <s v="Ontario"/>
    <s v="Corporate"/>
    <s v="Office Supplies"/>
    <s v="Binders and Binder Accessories"/>
    <n v="0.39"/>
  </r>
  <r>
    <n v="31073"/>
    <d v="2010-07-25T00:00:00"/>
    <d v="2010-07-28T00:00:00"/>
    <s v="July"/>
    <s v="2010"/>
    <n v="3"/>
    <b v="0"/>
    <s v="Medium"/>
    <n v="39"/>
    <n v="1818.76"/>
    <n v="0.02"/>
    <s v="Regular Air"/>
    <n v="843.12"/>
    <n v="46.94"/>
    <n v="6.77"/>
    <s v="Arthur Prichep"/>
    <s v="Ontario"/>
    <s v="Ontario"/>
    <s v="Home Office"/>
    <s v="Furniture"/>
    <s v="Office Furnishings"/>
    <n v="0.44"/>
  </r>
  <r>
    <n v="31073"/>
    <d v="2010-07-25T00:00:00"/>
    <d v="2010-07-25T00:00:00"/>
    <s v="July"/>
    <s v="2010"/>
    <n v="0"/>
    <s v="FREE DELIVERY"/>
    <s v="Medium"/>
    <n v="26"/>
    <n v="4322.26"/>
    <n v="7.0000000000000007E-2"/>
    <s v="Regular Air"/>
    <n v="-618.95000000000005"/>
    <n v="167.27"/>
    <n v="35"/>
    <s v="Arthur Prichep"/>
    <s v="Ontario"/>
    <s v="Ontario"/>
    <s v="Home Office"/>
    <s v="Office Supplies"/>
    <s v="Storage &amp; Organization"/>
    <n v="0.85"/>
  </r>
  <r>
    <n v="31138"/>
    <d v="2009-01-21T00:00:00"/>
    <d v="2009-01-23T00:00:00"/>
    <s v="January"/>
    <s v="2009"/>
    <n v="2"/>
    <b v="0"/>
    <s v="High"/>
    <n v="37"/>
    <n v="1251.18"/>
    <n v="0.05"/>
    <s v="Delivery Truck"/>
    <n v="-1756.44"/>
    <n v="31.76"/>
    <n v="45.51"/>
    <s v="Arthur Prichep"/>
    <s v="Ontario"/>
    <s v="Ontario"/>
    <s v="Small Business"/>
    <s v="Furniture"/>
    <s v="Tables"/>
    <n v="0.65"/>
  </r>
  <r>
    <n v="31173"/>
    <d v="2012-08-18T00:00:00"/>
    <d v="2012-08-25T00:00:00"/>
    <s v="August"/>
    <s v="2012"/>
    <n v="7"/>
    <b v="0"/>
    <s v="low"/>
    <n v="24"/>
    <n v="169.35400000000001"/>
    <n v="0.09"/>
    <s v="Express Air"/>
    <n v="-84.14"/>
    <n v="7.99"/>
    <n v="5.03"/>
    <s v="Sally Hughsby"/>
    <s v="Ontario"/>
    <s v="Ontario"/>
    <s v="Consumer"/>
    <s v="Technology"/>
    <s v="Telephones and Communication"/>
    <n v="0.6"/>
  </r>
  <r>
    <n v="31812"/>
    <d v="2011-07-31T00:00:00"/>
    <d v="2011-08-02T00:00:00"/>
    <s v="August"/>
    <s v="2011"/>
    <n v="2"/>
    <b v="0"/>
    <s v="High"/>
    <n v="14"/>
    <n v="593.62"/>
    <n v="0.02"/>
    <s v="Regular Air"/>
    <n v="25.19"/>
    <n v="40.99"/>
    <n v="19.989999999999998"/>
    <s v="Laura Armstrong"/>
    <s v="Ontario"/>
    <s v="Ontario"/>
    <s v="Small Business"/>
    <s v="Office Supplies"/>
    <s v="Paper"/>
    <n v="0.36"/>
  </r>
  <r>
    <n v="31812"/>
    <d v="2011-07-31T00:00:00"/>
    <d v="2011-08-02T00:00:00"/>
    <s v="August"/>
    <s v="2011"/>
    <n v="2"/>
    <b v="0"/>
    <s v="High"/>
    <n v="31"/>
    <n v="38.520000000000003"/>
    <n v="0.06"/>
    <s v="Regular Air"/>
    <n v="-17.34"/>
    <n v="1.26"/>
    <n v="0.7"/>
    <s v="Laura Armstrong"/>
    <s v="Ontario"/>
    <s v="Ontario"/>
    <s v="Small Business"/>
    <s v="Office Supplies"/>
    <s v="Rubber Bands"/>
    <n v="0.81"/>
  </r>
  <r>
    <n v="32002"/>
    <d v="2010-07-20T00:00:00"/>
    <d v="2010-07-24T00:00:00"/>
    <s v="July"/>
    <s v="2010"/>
    <n v="4"/>
    <b v="0"/>
    <s v="low"/>
    <n v="37"/>
    <n v="1196.2"/>
    <n v="0.03"/>
    <s v="Regular Air"/>
    <n v="-73.77"/>
    <n v="30.98"/>
    <n v="6.5"/>
    <s v="Jim Kriz"/>
    <s v="Ontario"/>
    <s v="Ontario"/>
    <s v="Consumer"/>
    <s v="Technology"/>
    <s v="Computer Peripherals"/>
    <n v="0.79"/>
  </r>
  <r>
    <n v="32002"/>
    <d v="2010-07-20T00:00:00"/>
    <d v="2010-07-20T00:00:00"/>
    <s v="July"/>
    <s v="2010"/>
    <n v="0"/>
    <s v="FREE DELIVERY"/>
    <s v="low"/>
    <n v="7"/>
    <n v="98.55"/>
    <n v="7.0000000000000007E-2"/>
    <s v="Regular Air"/>
    <n v="23.16"/>
    <n v="13.79"/>
    <n v="8.7799999999999994"/>
    <s v="Jim Kriz"/>
    <s v="Ontario"/>
    <s v="Ontario"/>
    <s v="Consumer"/>
    <s v="Furniture"/>
    <s v="Office Furnishings"/>
    <n v="0.43"/>
  </r>
  <r>
    <n v="32323"/>
    <d v="2010-07-23T00:00:00"/>
    <d v="2010-07-24T00:00:00"/>
    <s v="July"/>
    <s v="2010"/>
    <n v="1"/>
    <b v="0"/>
    <s v="High"/>
    <n v="3"/>
    <n v="28.75"/>
    <n v="0.01"/>
    <s v="Regular Air"/>
    <n v="-31.43"/>
    <n v="8.4600000000000009"/>
    <n v="3.62"/>
    <s v="Lena Radford"/>
    <s v="Ontario"/>
    <s v="Ontario"/>
    <s v="Small Business"/>
    <s v="Technology"/>
    <s v="Computer Peripherals"/>
    <n v="0.61"/>
  </r>
  <r>
    <n v="32323"/>
    <d v="2010-07-23T00:00:00"/>
    <d v="2010-07-23T00:00:00"/>
    <s v="July"/>
    <s v="2010"/>
    <n v="0"/>
    <s v="FREE DELIVERY"/>
    <s v="High"/>
    <n v="3"/>
    <n v="75.81"/>
    <n v="0.06"/>
    <s v="Regular Air"/>
    <n v="-21.13"/>
    <n v="22.84"/>
    <n v="8.18"/>
    <s v="Lena Radford"/>
    <s v="Ontario"/>
    <s v="Ontario"/>
    <s v="Small Business"/>
    <s v="Office Supplies"/>
    <s v="Paper"/>
    <n v="0.39"/>
  </r>
  <r>
    <n v="32323"/>
    <d v="2010-07-23T00:00:00"/>
    <d v="2010-07-25T00:00:00"/>
    <s v="July"/>
    <s v="2010"/>
    <n v="2"/>
    <b v="0"/>
    <s v="High"/>
    <n v="38"/>
    <n v="259.71749999999997"/>
    <n v="0.02"/>
    <s v="Regular Air"/>
    <n v="-118.48"/>
    <n v="7.99"/>
    <n v="5.03"/>
    <s v="Lena Radford"/>
    <s v="Ontario"/>
    <s v="Ontario"/>
    <s v="Small Business"/>
    <s v="Technology"/>
    <s v="Telephones and Communication"/>
    <n v="0.6"/>
  </r>
  <r>
    <n v="32454"/>
    <d v="2011-03-31T00:00:00"/>
    <d v="2011-04-01T00:00:00"/>
    <s v="April"/>
    <s v="2011"/>
    <n v="1"/>
    <b v="0"/>
    <s v="Critical"/>
    <n v="12"/>
    <n v="83.89"/>
    <n v="0.05"/>
    <s v="Regular Air"/>
    <n v="-29.59"/>
    <n v="6.81"/>
    <n v="5.48"/>
    <s v="Ryan Akin"/>
    <s v="Ontario"/>
    <s v="Ontario"/>
    <s v="Consumer"/>
    <s v="Office Supplies"/>
    <s v="Binders and Binder Accessories"/>
    <n v="0.37"/>
  </r>
  <r>
    <n v="32516"/>
    <d v="2010-10-24T00:00:00"/>
    <d v="2010-10-26T00:00:00"/>
    <s v="October"/>
    <s v="2010"/>
    <n v="2"/>
    <b v="0"/>
    <s v="Critical"/>
    <n v="15"/>
    <n v="43.96"/>
    <n v="0.03"/>
    <s v="Regular Air"/>
    <n v="-0.24"/>
    <n v="2.78"/>
    <n v="1.49"/>
    <s v="Robert Marley"/>
    <s v="Ontario"/>
    <s v="Ontario"/>
    <s v="Corporate"/>
    <s v="Office Supplies"/>
    <s v="Binders and Binder Accessories"/>
    <n v="0.39"/>
  </r>
  <r>
    <n v="32516"/>
    <d v="2010-10-24T00:00:00"/>
    <d v="2010-10-26T00:00:00"/>
    <s v="October"/>
    <s v="2010"/>
    <n v="2"/>
    <b v="0"/>
    <s v="Critical"/>
    <n v="7"/>
    <n v="60.19"/>
    <n v="0.01"/>
    <s v="Regular Air"/>
    <n v="6.44"/>
    <n v="7.78"/>
    <n v="2.5"/>
    <s v="Robert Marley"/>
    <s v="Ontario"/>
    <s v="Ontario"/>
    <s v="Corporate"/>
    <s v="Office Supplies"/>
    <s v="Envelopes"/>
    <n v="0.38"/>
  </r>
  <r>
    <n v="32608"/>
    <d v="2012-05-22T00:00:00"/>
    <d v="2012-05-24T00:00:00"/>
    <s v="May"/>
    <s v="2012"/>
    <n v="2"/>
    <b v="0"/>
    <s v="High"/>
    <n v="20"/>
    <n v="1361.91"/>
    <n v="0.05"/>
    <s v="Regular Air"/>
    <n v="312.52"/>
    <n v="70.97"/>
    <n v="3.5"/>
    <s v="Xylona Price"/>
    <s v="Ontario"/>
    <s v="Ontario"/>
    <s v="Corporate"/>
    <s v="Office Supplies"/>
    <s v="Appliances"/>
    <n v="0.59"/>
  </r>
  <r>
    <n v="33510"/>
    <d v="2011-12-02T00:00:00"/>
    <d v="2011-12-03T00:00:00"/>
    <s v="December"/>
    <s v="2011"/>
    <n v="1"/>
    <b v="0"/>
    <s v="High"/>
    <n v="42"/>
    <n v="267.06"/>
    <n v="0.03"/>
    <s v="Regular Air"/>
    <n v="-96.95"/>
    <n v="6.24"/>
    <n v="5.22"/>
    <s v="Vivek Grady"/>
    <s v="Ontario"/>
    <s v="Ontario"/>
    <s v="Corporate"/>
    <s v="Furniture"/>
    <s v="Office Furnishings"/>
    <n v="0.6"/>
  </r>
  <r>
    <n v="33510"/>
    <d v="2011-12-02T00:00:00"/>
    <d v="2011-12-02T00:00:00"/>
    <s v="December"/>
    <s v="2011"/>
    <n v="0"/>
    <s v="FREE DELIVERY"/>
    <s v="High"/>
    <n v="11"/>
    <n v="449.79"/>
    <n v="0.06"/>
    <s v="Regular Air"/>
    <n v="13.21"/>
    <n v="40.99"/>
    <n v="17.48"/>
    <s v="Vivek Grady"/>
    <s v="Ontario"/>
    <s v="Ontario"/>
    <s v="Corporate"/>
    <s v="Office Supplies"/>
    <s v="Paper"/>
    <n v="0.36"/>
  </r>
  <r>
    <n v="33541"/>
    <d v="2012-06-19T00:00:00"/>
    <d v="2012-06-19T00:00:00"/>
    <s v="June"/>
    <s v="2012"/>
    <n v="0"/>
    <s v="FREE DELIVERY"/>
    <s v="Critical"/>
    <n v="43"/>
    <n v="512.78"/>
    <n v="0.08"/>
    <s v="Regular Air"/>
    <n v="16.14"/>
    <n v="12.2"/>
    <n v="6.02"/>
    <s v="John Lucas"/>
    <s v="Ontario"/>
    <s v="Ontario"/>
    <s v="Small Business"/>
    <s v="Furniture"/>
    <s v="Office Furnishings"/>
    <n v="0.43"/>
  </r>
  <r>
    <n v="33573"/>
    <d v="2010-10-04T00:00:00"/>
    <d v="2010-10-04T00:00:00"/>
    <s v="October"/>
    <s v="2010"/>
    <n v="0"/>
    <s v="FREE DELIVERY"/>
    <s v="Critical"/>
    <n v="15"/>
    <n v="2272.56"/>
    <n v="0.06"/>
    <s v="Delivery Truck"/>
    <n v="111.05"/>
    <n v="150.97999999999999"/>
    <n v="16.010000000000002"/>
    <s v="Vivek Grady"/>
    <s v="Ontario"/>
    <s v="Ontario"/>
    <s v="Corporate"/>
    <s v="Furniture"/>
    <s v="Tables"/>
    <n v="0.7"/>
  </r>
  <r>
    <n v="34371"/>
    <d v="2010-04-01T00:00:00"/>
    <d v="2010-04-03T00:00:00"/>
    <s v="April"/>
    <s v="2010"/>
    <n v="2"/>
    <b v="0"/>
    <s v="Medium"/>
    <n v="18"/>
    <n v="8334.0300000000007"/>
    <n v="0.05"/>
    <s v="Delivery Truck"/>
    <n v="1886.66"/>
    <n v="510.14"/>
    <n v="14.7"/>
    <s v="Scott Cohen"/>
    <s v="Ontario"/>
    <s v="Ontario"/>
    <s v="Consumer"/>
    <s v="Technology"/>
    <s v="Office Machines"/>
    <n v="0.56000000000000005"/>
  </r>
  <r>
    <n v="34530"/>
    <d v="2010-08-30T00:00:00"/>
    <d v="2010-09-01T00:00:00"/>
    <s v="September"/>
    <s v="2010"/>
    <n v="2"/>
    <b v="0"/>
    <s v="low"/>
    <n v="22"/>
    <n v="1516.13"/>
    <n v="0.06"/>
    <s v="Express Air"/>
    <n v="493.03"/>
    <n v="67.84"/>
    <n v="0.99"/>
    <s v="Karen Daniels"/>
    <s v="Ontario"/>
    <s v="Ontario"/>
    <s v="Consumer"/>
    <s v="Office Supplies"/>
    <s v="Appliances"/>
    <n v="0.57999999999999996"/>
  </r>
  <r>
    <n v="34530"/>
    <d v="2010-08-30T00:00:00"/>
    <d v="2010-09-04T00:00:00"/>
    <s v="September"/>
    <s v="2010"/>
    <n v="5"/>
    <b v="0"/>
    <s v="low"/>
    <n v="38"/>
    <n v="612.49"/>
    <n v="0.09"/>
    <s v="Regular Air"/>
    <n v="168.04"/>
    <n v="17.48"/>
    <n v="1.99"/>
    <s v="Karen Daniels"/>
    <s v="Ontario"/>
    <s v="Ontario"/>
    <s v="Consumer"/>
    <s v="Technology"/>
    <s v="Computer Peripherals"/>
    <n v="0.45"/>
  </r>
  <r>
    <n v="34530"/>
    <d v="2010-08-30T00:00:00"/>
    <d v="2010-09-04T00:00:00"/>
    <s v="September"/>
    <s v="2010"/>
    <n v="5"/>
    <b v="0"/>
    <s v="low"/>
    <n v="7"/>
    <n v="1092.42"/>
    <n v="0.03"/>
    <s v="Delivery Truck"/>
    <n v="-364.87"/>
    <n v="150.97999999999999"/>
    <n v="16.010000000000002"/>
    <s v="Karen Daniels"/>
    <s v="Ontario"/>
    <s v="Ontario"/>
    <s v="Consumer"/>
    <s v="Furniture"/>
    <s v="Tables"/>
    <n v="0.7"/>
  </r>
  <r>
    <n v="34562"/>
    <d v="2010-08-24T00:00:00"/>
    <d v="2010-08-26T00:00:00"/>
    <s v="August"/>
    <s v="2010"/>
    <n v="2"/>
    <b v="0"/>
    <s v="low"/>
    <n v="22"/>
    <n v="561.91999999999996"/>
    <n v="0.1"/>
    <s v="Regular Air"/>
    <n v="57.82"/>
    <n v="28.38"/>
    <n v="1.99"/>
    <s v="John Lucas"/>
    <s v="Ontario"/>
    <s v="Ontario"/>
    <s v="Small Business"/>
    <s v="Technology"/>
    <s v="Computer Peripherals"/>
    <n v="0.51"/>
  </r>
  <r>
    <n v="34562"/>
    <d v="2010-08-24T00:00:00"/>
    <d v="2010-08-28T00:00:00"/>
    <s v="August"/>
    <s v="2010"/>
    <n v="4"/>
    <b v="0"/>
    <s v="low"/>
    <n v="19"/>
    <n v="365.64"/>
    <n v="0.03"/>
    <s v="Regular Air"/>
    <n v="22.77"/>
    <n v="18.97"/>
    <n v="9.0299999999999994"/>
    <s v="John Lucas"/>
    <s v="Ontario"/>
    <s v="Ontario"/>
    <s v="Small Business"/>
    <s v="Office Supplies"/>
    <s v="Paper"/>
    <n v="0.37"/>
  </r>
  <r>
    <n v="35430"/>
    <d v="2010-03-25T00:00:00"/>
    <d v="2010-04-01T00:00:00"/>
    <s v="April"/>
    <s v="2010"/>
    <n v="7"/>
    <b v="0"/>
    <s v="low"/>
    <n v="16"/>
    <n v="1835.84"/>
    <n v="0.05"/>
    <s v="Regular Air"/>
    <n v="608.74"/>
    <n v="110.98"/>
    <n v="13.99"/>
    <s v="Liz Willingham"/>
    <s v="Ontario"/>
    <s v="Ontario"/>
    <s v="Home Office"/>
    <s v="Furniture"/>
    <s v="Office Furnishings"/>
    <n v="0.69"/>
  </r>
  <r>
    <n v="35430"/>
    <d v="2010-03-25T00:00:00"/>
    <d v="2010-03-29T00:00:00"/>
    <s v="March"/>
    <s v="2010"/>
    <n v="4"/>
    <b v="0"/>
    <s v="low"/>
    <n v="48"/>
    <n v="133.43"/>
    <n v="0.1"/>
    <s v="Regular Air"/>
    <n v="9.5"/>
    <n v="2.84"/>
    <n v="0.93"/>
    <s v="Liz Willingham"/>
    <s v="Ontario"/>
    <s v="Ontario"/>
    <s v="Home Office"/>
    <s v="Office Supplies"/>
    <s v="Pens &amp; Art Supplies"/>
    <n v="0.54"/>
  </r>
  <r>
    <n v="35430"/>
    <d v="2010-03-25T00:00:00"/>
    <d v="2010-03-27T00:00:00"/>
    <s v="March"/>
    <s v="2010"/>
    <n v="2"/>
    <b v="0"/>
    <s v="low"/>
    <n v="31"/>
    <n v="1655.3665000000001"/>
    <n v="0.08"/>
    <s v="Regular Air"/>
    <n v="173.93"/>
    <n v="65.989999999999995"/>
    <n v="8.99"/>
    <s v="Liz Willingham"/>
    <s v="Ontario"/>
    <s v="Ontario"/>
    <s v="Home Office"/>
    <s v="Technology"/>
    <s v="Telephones and Communication"/>
    <n v="0.56000000000000005"/>
  </r>
  <r>
    <n v="35588"/>
    <d v="2010-06-13T00:00:00"/>
    <d v="2010-06-15T00:00:00"/>
    <s v="June"/>
    <s v="2010"/>
    <n v="2"/>
    <b v="0"/>
    <s v="low"/>
    <n v="32"/>
    <n v="1727.79"/>
    <n v="0.1"/>
    <s v="Delivery Truck"/>
    <n v="-694.9"/>
    <n v="58.14"/>
    <n v="36.61"/>
    <s v="Cathy Prescott"/>
    <s v="Ontario"/>
    <s v="Ontario"/>
    <s v="Corporate"/>
    <s v="Furniture"/>
    <s v="Bookcases"/>
    <n v="0.61"/>
  </r>
  <r>
    <n v="35712"/>
    <d v="2012-10-23T00:00:00"/>
    <d v="2012-10-24T00:00:00"/>
    <s v="October"/>
    <s v="2012"/>
    <n v="1"/>
    <b v="0"/>
    <s v="High"/>
    <n v="42"/>
    <n v="3931.17"/>
    <n v="0.1"/>
    <s v="Regular Air"/>
    <n v="1174.02"/>
    <n v="100.97"/>
    <n v="7.18"/>
    <s v="Steve Nguyen"/>
    <s v="Ontario"/>
    <s v="Ontario"/>
    <s v="Consumer"/>
    <s v="Technology"/>
    <s v="Computer Peripherals"/>
    <n v="0.46"/>
  </r>
  <r>
    <n v="35712"/>
    <d v="2012-10-23T00:00:00"/>
    <d v="2012-10-23T00:00:00"/>
    <s v="October"/>
    <s v="2012"/>
    <n v="0"/>
    <s v="FREE DELIVERY"/>
    <s v="High"/>
    <n v="24"/>
    <n v="134.88"/>
    <n v="0"/>
    <s v="Regular Air"/>
    <n v="-122.21"/>
    <n v="5.28"/>
    <n v="8.16"/>
    <s v="Steve Nguyen"/>
    <s v="Ontario"/>
    <s v="Ontario"/>
    <s v="Consumer"/>
    <s v="Office Supplies"/>
    <s v="Paper"/>
    <n v="0.4"/>
  </r>
  <r>
    <n v="36130"/>
    <d v="2012-09-13T00:00:00"/>
    <d v="2012-09-14T00:00:00"/>
    <s v="September"/>
    <s v="2012"/>
    <n v="1"/>
    <b v="0"/>
    <s v="Critical"/>
    <n v="23"/>
    <n v="394.8"/>
    <n v="0.1"/>
    <s v="Regular Air"/>
    <n v="-113.8"/>
    <n v="17.98"/>
    <n v="4"/>
    <s v="Lindsay Shagiari"/>
    <s v="Ontario"/>
    <s v="Ontario"/>
    <s v="Home Office"/>
    <s v="Technology"/>
    <s v="Computer Peripherals"/>
    <n v="0.79"/>
  </r>
  <r>
    <n v="36416"/>
    <d v="2009-11-30T00:00:00"/>
    <d v="2009-12-04T00:00:00"/>
    <s v="December"/>
    <s v="2009"/>
    <n v="4"/>
    <b v="0"/>
    <s v="low"/>
    <n v="44"/>
    <n v="276"/>
    <n v="0.08"/>
    <s v="Regular Air"/>
    <n v="-98.53"/>
    <n v="6.48"/>
    <n v="5.82"/>
    <s v="Sean O'Donnell"/>
    <s v="Ontario"/>
    <s v="Ontario"/>
    <s v="Corporate"/>
    <s v="Office Supplies"/>
    <s v="Paper"/>
    <n v="0.37"/>
  </r>
  <r>
    <n v="36416"/>
    <d v="2009-11-30T00:00:00"/>
    <d v="2009-12-04T00:00:00"/>
    <s v="December"/>
    <s v="2009"/>
    <n v="4"/>
    <b v="0"/>
    <s v="low"/>
    <n v="46"/>
    <n v="132.01"/>
    <n v="0.04"/>
    <s v="Regular Air"/>
    <n v="6.93"/>
    <n v="2.88"/>
    <n v="1.01"/>
    <s v="Sean O'Donnell"/>
    <s v="Ontario"/>
    <s v="Ontario"/>
    <s v="Corporate"/>
    <s v="Office Supplies"/>
    <s v="Pens &amp; Art Supplies"/>
    <n v="0.55000000000000004"/>
  </r>
  <r>
    <n v="36418"/>
    <d v="2012-01-27T00:00:00"/>
    <d v="2012-01-28T00:00:00"/>
    <s v="January"/>
    <s v="2012"/>
    <n v="1"/>
    <b v="0"/>
    <s v="Not Specified"/>
    <n v="33"/>
    <n v="207.92"/>
    <n v="0.08"/>
    <s v="Express Air"/>
    <n v="-124.84"/>
    <n v="6.23"/>
    <n v="6.97"/>
    <s v="Robert Marley"/>
    <s v="Ontario"/>
    <s v="Ontario"/>
    <s v="Corporate"/>
    <s v="Office Supplies"/>
    <s v="Binders and Binder Accessories"/>
    <n v="0.36"/>
  </r>
  <r>
    <n v="36517"/>
    <d v="2010-03-01T00:00:00"/>
    <d v="2010-03-02T00:00:00"/>
    <s v="March"/>
    <s v="2010"/>
    <n v="1"/>
    <b v="0"/>
    <s v="Not Specified"/>
    <n v="18"/>
    <n v="877.64"/>
    <n v="0.03"/>
    <s v="Regular Air"/>
    <n v="218.97"/>
    <n v="48.58"/>
    <n v="3.99"/>
    <s v="Katherine Nockton"/>
    <s v="Ontario"/>
    <s v="Ontario"/>
    <s v="Corporate"/>
    <s v="Office Supplies"/>
    <s v="Appliances"/>
    <n v="0.56000000000000005"/>
  </r>
  <r>
    <n v="36517"/>
    <d v="2010-03-01T00:00:00"/>
    <d v="2010-03-03T00:00:00"/>
    <s v="March"/>
    <s v="2010"/>
    <n v="2"/>
    <b v="0"/>
    <s v="Not Specified"/>
    <n v="9"/>
    <n v="190.1"/>
    <n v="0.06"/>
    <s v="Regular Air"/>
    <n v="-63.78"/>
    <n v="20.95"/>
    <n v="4"/>
    <s v="Katherine Nockton"/>
    <s v="Ontario"/>
    <s v="Ontario"/>
    <s v="Corporate"/>
    <s v="Technology"/>
    <s v="Computer Peripherals"/>
    <n v="0.6"/>
  </r>
  <r>
    <n v="36705"/>
    <d v="2009-06-25T00:00:00"/>
    <d v="2009-06-25T00:00:00"/>
    <s v="June"/>
    <s v="2009"/>
    <n v="0"/>
    <s v="FREE DELIVERY"/>
    <s v="Not Specified"/>
    <n v="17"/>
    <n v="1032.0719999999999"/>
    <n v="0.06"/>
    <s v="Delivery Truck"/>
    <n v="54.23"/>
    <n v="70.89"/>
    <n v="89.3"/>
    <s v="Sam Zeldin"/>
    <s v="Ontario"/>
    <s v="Ontario"/>
    <s v="Small Business"/>
    <s v="Furniture"/>
    <s v="Tables"/>
    <n v="0.72"/>
  </r>
  <r>
    <n v="36833"/>
    <d v="2012-07-11T00:00:00"/>
    <d v="2012-07-18T00:00:00"/>
    <s v="July"/>
    <s v="2012"/>
    <n v="7"/>
    <b v="0"/>
    <s v="low"/>
    <n v="25"/>
    <n v="184.32"/>
    <n v="0"/>
    <s v="Regular Air"/>
    <n v="-73.33"/>
    <n v="6.68"/>
    <n v="7.3"/>
    <s v="Harold Ryan"/>
    <s v="Ontario"/>
    <s v="Ontario"/>
    <s v="Home Office"/>
    <s v="Office Supplies"/>
    <s v="Paper"/>
    <n v="0.37"/>
  </r>
  <r>
    <n v="36896"/>
    <d v="2009-11-03T00:00:00"/>
    <d v="2009-11-05T00:00:00"/>
    <s v="November"/>
    <s v="2009"/>
    <n v="2"/>
    <b v="0"/>
    <s v="Critical"/>
    <n v="12"/>
    <n v="34.01"/>
    <n v="0"/>
    <s v="Regular Air"/>
    <n v="10.58"/>
    <n v="2.61"/>
    <n v="0.5"/>
    <s v="Xylona Price"/>
    <s v="Ontario"/>
    <s v="Ontario"/>
    <s v="Corporate"/>
    <s v="Office Supplies"/>
    <s v="Labels"/>
    <n v="0.39"/>
  </r>
  <r>
    <n v="36896"/>
    <d v="2009-11-03T00:00:00"/>
    <d v="2009-11-06T00:00:00"/>
    <s v="November"/>
    <s v="2009"/>
    <n v="3"/>
    <b v="0"/>
    <s v="Critical"/>
    <n v="41"/>
    <n v="1008.95"/>
    <n v="0.04"/>
    <s v="Express Air"/>
    <n v="69.31"/>
    <n v="25.38"/>
    <n v="8.99"/>
    <s v="Xylona Price"/>
    <s v="Ontario"/>
    <s v="Ontario"/>
    <s v="Corporate"/>
    <s v="Furniture"/>
    <s v="Office Furnishings"/>
    <n v="0.5"/>
  </r>
  <r>
    <n v="36896"/>
    <d v="2009-11-03T00:00:00"/>
    <d v="2009-11-03T00:00:00"/>
    <s v="November"/>
    <s v="2009"/>
    <n v="0"/>
    <s v="FREE DELIVERY"/>
    <s v="Critical"/>
    <n v="21"/>
    <n v="3508.33"/>
    <n v="0.04"/>
    <s v="Regular Air"/>
    <n v="-546.98"/>
    <n v="167.27"/>
    <n v="35"/>
    <s v="Xylona Price"/>
    <s v="Ontario"/>
    <s v="Ontario"/>
    <s v="Corporate"/>
    <s v="Office Supplies"/>
    <s v="Storage &amp; Organization"/>
    <n v="0.85"/>
  </r>
  <r>
    <n v="37123"/>
    <d v="2012-02-18T00:00:00"/>
    <d v="2012-02-19T00:00:00"/>
    <s v="February"/>
    <s v="2012"/>
    <n v="1"/>
    <b v="0"/>
    <s v="High"/>
    <n v="50"/>
    <n v="794.58"/>
    <n v="0.05"/>
    <s v="Delivery Truck"/>
    <n v="11.65"/>
    <n v="15.23"/>
    <n v="27.75"/>
    <s v="Lena Radford"/>
    <s v="Ontario"/>
    <s v="Ontario"/>
    <s v="Small Business"/>
    <s v="Furniture"/>
    <s v="Tables"/>
    <n v="0.76"/>
  </r>
  <r>
    <n v="37572"/>
    <d v="2010-08-03T00:00:00"/>
    <d v="2010-08-05T00:00:00"/>
    <s v="August"/>
    <s v="2010"/>
    <n v="2"/>
    <b v="0"/>
    <s v="High"/>
    <n v="22"/>
    <n v="123.95"/>
    <n v="0.01"/>
    <s v="Regular Air"/>
    <n v="2.42"/>
    <n v="5.34"/>
    <n v="2.99"/>
    <s v="Jas O'Carroll"/>
    <s v="Ontario"/>
    <s v="Ontario"/>
    <s v="Corporate"/>
    <s v="Office Supplies"/>
    <s v="Binders and Binder Accessories"/>
    <n v="0.38"/>
  </r>
  <r>
    <n v="37669"/>
    <d v="2010-10-29T00:00:00"/>
    <d v="2010-10-31T00:00:00"/>
    <s v="October"/>
    <s v="2010"/>
    <n v="2"/>
    <b v="0"/>
    <s v="Not Specified"/>
    <n v="39"/>
    <n v="9081.98"/>
    <n v="0.02"/>
    <s v="Express Air"/>
    <n v="2485.54"/>
    <n v="232.58"/>
    <n v="19.989999999999998"/>
    <s v="Alejandro Grove"/>
    <s v="Ontario"/>
    <s v="Ontario"/>
    <s v="Corporate"/>
    <s v="Office Supplies"/>
    <s v="Appliances"/>
    <n v="0.59"/>
  </r>
  <r>
    <n v="37669"/>
    <d v="2010-10-29T00:00:00"/>
    <d v="2010-10-31T00:00:00"/>
    <s v="October"/>
    <s v="2010"/>
    <n v="2"/>
    <b v="0"/>
    <s v="Not Specified"/>
    <n v="31"/>
    <n v="806.08"/>
    <n v="0.08"/>
    <s v="Regular Air"/>
    <n v="402.37"/>
    <n v="26.17"/>
    <n v="1.39"/>
    <s v="Alejandro Grove"/>
    <s v="Ontario"/>
    <s v="Ontario"/>
    <s v="Corporate"/>
    <s v="Office Supplies"/>
    <s v="Envelopes"/>
    <n v="0.38"/>
  </r>
  <r>
    <n v="37669"/>
    <d v="2010-10-29T00:00:00"/>
    <d v="2010-11-01T00:00:00"/>
    <s v="November"/>
    <s v="2010"/>
    <n v="3"/>
    <b v="0"/>
    <s v="Not Specified"/>
    <n v="4"/>
    <n v="70.02"/>
    <n v="0"/>
    <s v="Regular Air"/>
    <n v="-30.63"/>
    <n v="15.31"/>
    <n v="8.7799999999999994"/>
    <s v="Alejandro Grove"/>
    <s v="Ontario"/>
    <s v="Ontario"/>
    <s v="Corporate"/>
    <s v="Office Supplies"/>
    <s v="Storage &amp; Organization"/>
    <n v="0.56999999999999995"/>
  </r>
  <r>
    <n v="38117"/>
    <d v="2010-04-20T00:00:00"/>
    <d v="2010-04-25T00:00:00"/>
    <s v="April"/>
    <s v="2010"/>
    <n v="5"/>
    <b v="0"/>
    <s v="low"/>
    <n v="28"/>
    <n v="481.27"/>
    <n v="0.01"/>
    <s v="Regular Air"/>
    <n v="-128.88999999999999"/>
    <n v="15.7"/>
    <n v="11.25"/>
    <s v="Mick Hernandez"/>
    <s v="Ontario"/>
    <s v="Ontario"/>
    <s v="Home Office"/>
    <s v="Office Supplies"/>
    <s v="Storage &amp; Organization"/>
    <n v="0.6"/>
  </r>
  <r>
    <n v="38210"/>
    <d v="2010-12-12T00:00:00"/>
    <d v="2010-12-12T00:00:00"/>
    <s v="December"/>
    <s v="2010"/>
    <n v="0"/>
    <s v="FREE DELIVERY"/>
    <s v="low"/>
    <n v="10"/>
    <n v="52.76"/>
    <n v="0.09"/>
    <s v="Regular Air"/>
    <n v="-49.53"/>
    <n v="4.9800000000000004"/>
    <n v="7.44"/>
    <s v="Ben Ferrer"/>
    <s v="Ontario"/>
    <s v="Ontario"/>
    <s v="Corporate"/>
    <s v="Office Supplies"/>
    <s v="Paper"/>
    <n v="0.36"/>
  </r>
  <r>
    <n v="38274"/>
    <d v="2011-06-10T00:00:00"/>
    <d v="2011-06-12T00:00:00"/>
    <s v="June"/>
    <s v="2011"/>
    <n v="2"/>
    <b v="0"/>
    <s v="High"/>
    <n v="9"/>
    <n v="1225.3699999999999"/>
    <n v="0.08"/>
    <s v="Regular Air"/>
    <n v="0.98"/>
    <n v="140.81"/>
    <n v="24.49"/>
    <s v="Todd Sumrall"/>
    <s v="Ontario"/>
    <s v="Ontario"/>
    <s v="Consumer"/>
    <s v="Furniture"/>
    <s v="Chairs &amp; Chairmats"/>
    <n v="0.56999999999999995"/>
  </r>
  <r>
    <n v="38274"/>
    <d v="2011-06-10T00:00:00"/>
    <d v="2011-06-12T00:00:00"/>
    <s v="June"/>
    <s v="2011"/>
    <n v="2"/>
    <b v="0"/>
    <s v="High"/>
    <n v="27"/>
    <n v="1199.57"/>
    <n v="0.06"/>
    <s v="Regular Air"/>
    <n v="23.7"/>
    <n v="43.57"/>
    <n v="16.36"/>
    <s v="Todd Sumrall"/>
    <s v="Ontario"/>
    <s v="Ontario"/>
    <s v="Consumer"/>
    <s v="Office Supplies"/>
    <s v="Storage &amp; Organization"/>
    <n v="0.55000000000000004"/>
  </r>
  <r>
    <n v="38274"/>
    <d v="2011-06-10T00:00:00"/>
    <d v="2011-06-11T00:00:00"/>
    <s v="June"/>
    <s v="2011"/>
    <n v="1"/>
    <b v="0"/>
    <s v="High"/>
    <n v="10"/>
    <n v="484.21949999999998"/>
    <n v="0.02"/>
    <s v="Express Air"/>
    <n v="-33.79"/>
    <n v="55.99"/>
    <n v="1.25"/>
    <s v="Todd Sumrall"/>
    <s v="Ontario"/>
    <s v="Ontario"/>
    <s v="Consumer"/>
    <s v="Technology"/>
    <s v="Telephones and Communication"/>
    <n v="0.55000000000000004"/>
  </r>
  <r>
    <n v="38370"/>
    <d v="2011-04-03T00:00:00"/>
    <d v="2011-04-05T00:00:00"/>
    <s v="April"/>
    <s v="2011"/>
    <n v="2"/>
    <b v="0"/>
    <s v="High"/>
    <n v="50"/>
    <n v="169.13"/>
    <n v="0"/>
    <s v="Regular Air"/>
    <n v="43.05"/>
    <n v="3.14"/>
    <n v="1.1399999999999999"/>
    <s v="Sean O'Donnell"/>
    <s v="Ontario"/>
    <s v="Ontario"/>
    <s v="Corporate"/>
    <s v="Office Supplies"/>
    <s v="Paper"/>
    <n v="0.4"/>
  </r>
  <r>
    <n v="38405"/>
    <d v="2010-07-15T00:00:00"/>
    <d v="2010-07-18T00:00:00"/>
    <s v="July"/>
    <s v="2010"/>
    <n v="3"/>
    <b v="0"/>
    <s v="Medium"/>
    <n v="29"/>
    <n v="208.04"/>
    <n v="0.1"/>
    <s v="Regular Air"/>
    <n v="14.77"/>
    <n v="7.59"/>
    <n v="4"/>
    <s v="Laura Armstrong"/>
    <s v="Ontario"/>
    <s v="Ontario"/>
    <s v="Small Business"/>
    <s v="Furniture"/>
    <s v="Office Furnishings"/>
    <n v="0.42"/>
  </r>
  <r>
    <n v="38466"/>
    <d v="2011-08-17T00:00:00"/>
    <d v="2011-08-18T00:00:00"/>
    <s v="August"/>
    <s v="2011"/>
    <n v="1"/>
    <b v="0"/>
    <s v="Critical"/>
    <n v="22"/>
    <n v="136.18"/>
    <n v="0.08"/>
    <s v="Regular Air"/>
    <n v="-43.26"/>
    <n v="5.98"/>
    <n v="5.46"/>
    <s v="Jane Waco"/>
    <s v="Ontario"/>
    <s v="Ontario"/>
    <s v="Corporate"/>
    <s v="Office Supplies"/>
    <s v="Paper"/>
    <n v="0.36"/>
  </r>
  <r>
    <n v="38466"/>
    <d v="2011-08-17T00:00:00"/>
    <d v="2011-08-19T00:00:00"/>
    <s v="August"/>
    <s v="2011"/>
    <n v="2"/>
    <b v="0"/>
    <s v="Critical"/>
    <n v="37"/>
    <n v="111.37"/>
    <n v="0.04"/>
    <s v="Regular Air"/>
    <n v="46.46"/>
    <n v="2.89"/>
    <n v="0.5"/>
    <s v="Jane Waco"/>
    <s v="Ontario"/>
    <s v="Ontario"/>
    <s v="Corporate"/>
    <s v="Office Supplies"/>
    <s v="Labels"/>
    <n v="0.38"/>
  </r>
  <r>
    <n v="38466"/>
    <d v="2011-08-17T00:00:00"/>
    <d v="2011-08-18T00:00:00"/>
    <s v="August"/>
    <s v="2011"/>
    <n v="1"/>
    <b v="0"/>
    <s v="Critical"/>
    <n v="15"/>
    <n v="105.48"/>
    <n v="0.02"/>
    <s v="Regular Air"/>
    <n v="-53.99"/>
    <n v="6.48"/>
    <n v="7.37"/>
    <s v="Jane Waco"/>
    <s v="Ontario"/>
    <s v="Ontario"/>
    <s v="Corporate"/>
    <s v="Office Supplies"/>
    <s v="Paper"/>
    <n v="0.37"/>
  </r>
  <r>
    <n v="38501"/>
    <d v="2009-04-28T00:00:00"/>
    <d v="2009-04-29T00:00:00"/>
    <s v="April"/>
    <s v="2009"/>
    <n v="1"/>
    <b v="0"/>
    <s v="Critical"/>
    <n v="11"/>
    <n v="78.680000000000007"/>
    <n v="0.05"/>
    <s v="Regular Air"/>
    <n v="-29.07"/>
    <n v="6.48"/>
    <n v="6.22"/>
    <s v="Guy Phonely"/>
    <s v="Ontario"/>
    <s v="Ontario"/>
    <s v="Corporate"/>
    <s v="Office Supplies"/>
    <s v="Paper"/>
    <n v="0.37"/>
  </r>
  <r>
    <n v="38532"/>
    <d v="2012-07-17T00:00:00"/>
    <d v="2012-07-19T00:00:00"/>
    <s v="July"/>
    <s v="2012"/>
    <n v="2"/>
    <b v="0"/>
    <s v="High"/>
    <n v="44"/>
    <n v="128.22"/>
    <n v="7.0000000000000007E-2"/>
    <s v="Regular Air"/>
    <n v="16.510000000000002"/>
    <n v="2.94"/>
    <n v="0.7"/>
    <s v="Pamela Coakley"/>
    <s v="Ontario"/>
    <s v="Ontario"/>
    <s v="Corporate"/>
    <s v="Office Supplies"/>
    <s v="Pens &amp; Art Supplies"/>
    <n v="0.57999999999999996"/>
  </r>
  <r>
    <n v="38564"/>
    <d v="2009-11-02T00:00:00"/>
    <d v="2009-11-03T00:00:00"/>
    <s v="November"/>
    <s v="2009"/>
    <n v="1"/>
    <b v="0"/>
    <s v="Critical"/>
    <n v="31"/>
    <n v="904.93"/>
    <n v="0.08"/>
    <s v="Regular Air"/>
    <n v="-53.4"/>
    <n v="30.97"/>
    <n v="4"/>
    <s v="Vivek Grady"/>
    <s v="Ontario"/>
    <s v="Ontario"/>
    <s v="Home Office"/>
    <s v="Technology"/>
    <s v="Computer Peripherals"/>
    <n v="0.74"/>
  </r>
  <r>
    <n v="38564"/>
    <d v="2009-11-02T00:00:00"/>
    <d v="2009-11-04T00:00:00"/>
    <s v="November"/>
    <s v="2009"/>
    <n v="2"/>
    <b v="0"/>
    <s v="Critical"/>
    <n v="21"/>
    <n v="98.51"/>
    <n v="0.1"/>
    <s v="Express Air"/>
    <n v="45.93"/>
    <n v="4.13"/>
    <n v="0.5"/>
    <s v="Vivek Grady"/>
    <s v="Ontario"/>
    <s v="Ontario"/>
    <s v="Home Office"/>
    <s v="Office Supplies"/>
    <s v="Labels"/>
    <n v="0.39"/>
  </r>
  <r>
    <n v="38915"/>
    <d v="2009-09-17T00:00:00"/>
    <d v="2009-09-18T00:00:00"/>
    <s v="September"/>
    <s v="2009"/>
    <n v="1"/>
    <b v="0"/>
    <s v="Medium"/>
    <n v="12"/>
    <n v="96.73"/>
    <n v="0.08"/>
    <s v="Regular Air"/>
    <n v="-83.65"/>
    <n v="7.77"/>
    <n v="9.23"/>
    <s v="Ben Ferrer"/>
    <s v="Ontario"/>
    <s v="Ontario"/>
    <s v="Corporate"/>
    <s v="Office Supplies"/>
    <s v="Appliances"/>
    <n v="0.57999999999999996"/>
  </r>
  <r>
    <n v="38915"/>
    <d v="2009-09-17T00:00:00"/>
    <d v="2009-09-19T00:00:00"/>
    <s v="September"/>
    <s v="2009"/>
    <n v="2"/>
    <b v="0"/>
    <s v="Medium"/>
    <n v="34"/>
    <n v="253.6"/>
    <n v="7.0000000000000007E-2"/>
    <s v="Regular Air"/>
    <n v="24.39"/>
    <n v="7.59"/>
    <n v="4"/>
    <s v="Ben Ferrer"/>
    <s v="Ontario"/>
    <s v="Ontario"/>
    <s v="Corporate"/>
    <s v="Furniture"/>
    <s v="Office Furnishings"/>
    <n v="0.42"/>
  </r>
  <r>
    <n v="38947"/>
    <d v="2009-11-29T00:00:00"/>
    <d v="2009-12-01T00:00:00"/>
    <s v="December"/>
    <s v="2009"/>
    <n v="2"/>
    <b v="0"/>
    <s v="Critical"/>
    <n v="20"/>
    <n v="307.45999999999998"/>
    <n v="0.02"/>
    <s v="Regular Air"/>
    <n v="4.91"/>
    <n v="14.58"/>
    <n v="7.4"/>
    <s v="Chris Selesnick"/>
    <s v="Ontario"/>
    <s v="Ontario"/>
    <s v="Home Office"/>
    <s v="Furniture"/>
    <s v="Office Furnishings"/>
    <n v="0.48"/>
  </r>
  <r>
    <n v="39078"/>
    <d v="2009-06-23T00:00:00"/>
    <d v="2009-06-23T00:00:00"/>
    <s v="June"/>
    <s v="2009"/>
    <n v="0"/>
    <s v="FREE DELIVERY"/>
    <s v="low"/>
    <n v="10"/>
    <n v="36.909999999999997"/>
    <n v="7.0000000000000007E-2"/>
    <s v="Regular Air"/>
    <n v="-27.72"/>
    <n v="3.28"/>
    <n v="3.97"/>
    <s v="Matt Connell"/>
    <s v="Ontario"/>
    <s v="Ontario"/>
    <s v="Corporate"/>
    <s v="Office Supplies"/>
    <s v="Pens &amp; Art Supplies"/>
    <n v="0.56000000000000005"/>
  </r>
  <r>
    <n v="39078"/>
    <d v="2009-06-23T00:00:00"/>
    <d v="2009-06-30T00:00:00"/>
    <s v="June"/>
    <s v="2009"/>
    <n v="7"/>
    <b v="0"/>
    <s v="low"/>
    <n v="8"/>
    <n v="2155.84"/>
    <n v="0.02"/>
    <s v="Regular Air"/>
    <n v="-267.63"/>
    <n v="256.99"/>
    <n v="11.25"/>
    <s v="Matt Connell"/>
    <s v="Ontario"/>
    <s v="Ontario"/>
    <s v="Corporate"/>
    <s v="Technology"/>
    <s v="Computer Peripherals"/>
    <n v="0.51"/>
  </r>
  <r>
    <n v="39078"/>
    <d v="2009-06-23T00:00:00"/>
    <d v="2009-06-25T00:00:00"/>
    <s v="June"/>
    <s v="2009"/>
    <n v="2"/>
    <b v="0"/>
    <s v="low"/>
    <n v="26"/>
    <n v="175.27"/>
    <n v="0.01"/>
    <s v="Regular Air"/>
    <n v="-33.67"/>
    <n v="6.48"/>
    <n v="5.14"/>
    <s v="Matt Connell"/>
    <s v="Ontario"/>
    <s v="Ontario"/>
    <s v="Corporate"/>
    <s v="Office Supplies"/>
    <s v="Paper"/>
    <n v="0.37"/>
  </r>
  <r>
    <n v="39141"/>
    <d v="2009-05-03T00:00:00"/>
    <d v="2009-05-05T00:00:00"/>
    <s v="May"/>
    <s v="2009"/>
    <n v="2"/>
    <b v="0"/>
    <s v="low"/>
    <n v="49"/>
    <n v="1400.91"/>
    <n v="0.09"/>
    <s v="Regular Air"/>
    <n v="-163.53"/>
    <n v="30.98"/>
    <n v="19.510000000000002"/>
    <s v="Jim Kriz"/>
    <s v="Ontario"/>
    <s v="Ontario"/>
    <s v="Consumer"/>
    <s v="Office Supplies"/>
    <s v="Envelopes"/>
    <n v="0.36"/>
  </r>
  <r>
    <n v="39141"/>
    <d v="2009-05-03T00:00:00"/>
    <d v="2009-05-05T00:00:00"/>
    <s v="May"/>
    <s v="2009"/>
    <n v="2"/>
    <b v="0"/>
    <s v="low"/>
    <n v="47"/>
    <n v="2259.66"/>
    <n v="0.03"/>
    <s v="Regular Air"/>
    <n v="554.77"/>
    <n v="49.34"/>
    <n v="10.25"/>
    <s v="Jim Kriz"/>
    <s v="Ontario"/>
    <s v="Ontario"/>
    <s v="Consumer"/>
    <s v="Furniture"/>
    <s v="Office Furnishings"/>
    <n v="0.56999999999999995"/>
  </r>
  <r>
    <n v="39460"/>
    <d v="2009-05-02T00:00:00"/>
    <d v="2009-05-04T00:00:00"/>
    <s v="May"/>
    <s v="2009"/>
    <n v="2"/>
    <b v="0"/>
    <s v="Not Specified"/>
    <n v="25"/>
    <n v="172.42"/>
    <n v="0.09"/>
    <s v="Regular Air"/>
    <n v="-71.599999999999994"/>
    <n v="7.1"/>
    <n v="6.05"/>
    <s v="Stephanie Ulpright"/>
    <s v="Ontario"/>
    <s v="Ontario"/>
    <s v="Consumer"/>
    <s v="Office Supplies"/>
    <s v="Binders and Binder Accessories"/>
    <n v="0.39"/>
  </r>
  <r>
    <n v="39460"/>
    <d v="2009-05-02T00:00:00"/>
    <d v="2009-05-03T00:00:00"/>
    <s v="May"/>
    <s v="2009"/>
    <n v="1"/>
    <b v="0"/>
    <s v="Not Specified"/>
    <n v="19"/>
    <n v="2033.9224999999999"/>
    <n v="0.02"/>
    <s v="Regular Air"/>
    <n v="251.2"/>
    <n v="125.99"/>
    <n v="2.5"/>
    <s v="Stephanie Ulpright"/>
    <s v="Ontario"/>
    <s v="Ontario"/>
    <s v="Consumer"/>
    <s v="Technology"/>
    <s v="Telephones and Communication"/>
    <n v="0.6"/>
  </r>
  <r>
    <n v="39904"/>
    <d v="2009-02-02T00:00:00"/>
    <d v="2009-02-03T00:00:00"/>
    <s v="February"/>
    <s v="2009"/>
    <n v="1"/>
    <b v="0"/>
    <s v="Not Specified"/>
    <n v="44"/>
    <n v="363.92"/>
    <n v="0"/>
    <s v="Regular Air"/>
    <n v="-144.56"/>
    <n v="8.09"/>
    <n v="7.96"/>
    <s v="Alejandro Grove"/>
    <s v="Ontario"/>
    <s v="Ontario"/>
    <s v="Consumer"/>
    <s v="Furniture"/>
    <s v="Office Furnishings"/>
    <n v="0.49"/>
  </r>
  <r>
    <n v="39909"/>
    <d v="2011-02-24T00:00:00"/>
    <d v="2011-03-04T00:00:00"/>
    <s v="March"/>
    <s v="2011"/>
    <n v="8"/>
    <b v="0"/>
    <s v="low"/>
    <n v="50"/>
    <n v="7778.7579999999998"/>
    <n v="0"/>
    <s v="Regular Air"/>
    <n v="2547.3000000000002"/>
    <n v="175.99"/>
    <n v="4.99"/>
    <s v="Chris Selesnick"/>
    <s v="Ontario"/>
    <s v="Ontario"/>
    <s v="Home Office"/>
    <s v="Technology"/>
    <s v="Telephones and Communication"/>
    <n v="0.59"/>
  </r>
  <r>
    <n v="40100"/>
    <d v="2012-02-04T00:00:00"/>
    <d v="2012-02-08T00:00:00"/>
    <s v="February"/>
    <s v="2012"/>
    <n v="4"/>
    <b v="0"/>
    <s v="low"/>
    <n v="47"/>
    <n v="1001.17"/>
    <n v="0"/>
    <s v="Regular Air"/>
    <n v="333.18"/>
    <n v="19.98"/>
    <n v="5.77"/>
    <s v="Sandra Flanagan"/>
    <s v="Ontario"/>
    <s v="Ontario"/>
    <s v="Home Office"/>
    <s v="Office Supplies"/>
    <s v="Paper"/>
    <n v="0.38"/>
  </r>
  <r>
    <n v="40224"/>
    <d v="2009-06-30T00:00:00"/>
    <d v="2009-07-07T00:00:00"/>
    <s v="July"/>
    <s v="2009"/>
    <n v="7"/>
    <b v="0"/>
    <s v="low"/>
    <n v="14"/>
    <n v="890.9"/>
    <n v="0.05"/>
    <s v="Express Air"/>
    <n v="404.29"/>
    <n v="63.94"/>
    <n v="14.48"/>
    <s v="Sally Hughsby"/>
    <s v="Ontario"/>
    <s v="Ontario"/>
    <s v="Consumer"/>
    <s v="Furniture"/>
    <s v="Office Furnishings"/>
    <n v="0.46"/>
  </r>
  <r>
    <n v="40422"/>
    <d v="2011-07-18T00:00:00"/>
    <d v="2011-07-20T00:00:00"/>
    <s v="July"/>
    <s v="2011"/>
    <n v="2"/>
    <b v="0"/>
    <s v="Critical"/>
    <n v="39"/>
    <n v="2192.4389999999999"/>
    <n v="0.06"/>
    <s v="Express Air"/>
    <n v="517.82000000000005"/>
    <n v="65.989999999999995"/>
    <n v="3.99"/>
    <s v="Jim Kriz"/>
    <s v="Ontario"/>
    <s v="Ontario"/>
    <s v="Consumer"/>
    <s v="Technology"/>
    <s v="Telephones and Communication"/>
    <n v="0.59"/>
  </r>
  <r>
    <n v="40802"/>
    <d v="2012-09-03T00:00:00"/>
    <d v="2012-09-04T00:00:00"/>
    <s v="September"/>
    <s v="2012"/>
    <n v="1"/>
    <b v="0"/>
    <s v="High"/>
    <n v="28"/>
    <n v="3361.02"/>
    <n v="0.04"/>
    <s v="Delivery Truck"/>
    <n v="26.05"/>
    <n v="115.99"/>
    <n v="56.14"/>
    <s v="Scott Cohen"/>
    <s v="Ontario"/>
    <s v="Ontario"/>
    <s v="Consumer"/>
    <s v="Technology"/>
    <s v="Office Machines"/>
    <n v="0.4"/>
  </r>
  <r>
    <n v="40839"/>
    <d v="2012-03-31T00:00:00"/>
    <d v="2012-04-01T00:00:00"/>
    <s v="April"/>
    <s v="2012"/>
    <n v="1"/>
    <b v="0"/>
    <s v="Medium"/>
    <n v="23"/>
    <n v="2732.01"/>
    <n v="0.04"/>
    <s v="Delivery Truck"/>
    <n v="-100.47"/>
    <n v="119.99"/>
    <n v="56.14"/>
    <s v="Guy Phonely"/>
    <s v="Ontario"/>
    <s v="Ontario"/>
    <s v="Corporate"/>
    <s v="Technology"/>
    <s v="Office Machines"/>
    <n v="0.39"/>
  </r>
  <r>
    <n v="40997"/>
    <d v="2009-04-21T00:00:00"/>
    <d v="2009-04-21T00:00:00"/>
    <s v="April"/>
    <s v="2009"/>
    <n v="0"/>
    <s v="FREE DELIVERY"/>
    <s v="low"/>
    <n v="12"/>
    <n v="382.29"/>
    <n v="0.05"/>
    <s v="Express Air"/>
    <n v="61.47"/>
    <n v="30.98"/>
    <n v="9.18"/>
    <s v="Odella Nelson"/>
    <s v="Ontario"/>
    <s v="Ontario"/>
    <s v="Small Business"/>
    <s v="Office Supplies"/>
    <s v="Paper"/>
    <n v="0.4"/>
  </r>
  <r>
    <n v="40997"/>
    <d v="2009-04-21T00:00:00"/>
    <d v="2009-04-28T00:00:00"/>
    <s v="April"/>
    <s v="2009"/>
    <n v="7"/>
    <b v="0"/>
    <s v="low"/>
    <n v="37"/>
    <n v="881.74"/>
    <n v="0.05"/>
    <s v="Regular Air"/>
    <n v="18.27"/>
    <n v="22.99"/>
    <n v="8.99"/>
    <s v="Odella Nelson"/>
    <s v="Ontario"/>
    <s v="Ontario"/>
    <s v="Small Business"/>
    <s v="Office Supplies"/>
    <s v="Pens &amp; Art Supplies"/>
    <n v="0.56999999999999995"/>
  </r>
  <r>
    <n v="40997"/>
    <d v="2009-04-21T00:00:00"/>
    <d v="2009-04-23T00:00:00"/>
    <s v="April"/>
    <s v="2009"/>
    <n v="2"/>
    <b v="0"/>
    <s v="low"/>
    <n v="1"/>
    <n v="22.61"/>
    <n v="0.03"/>
    <s v="Regular Air"/>
    <n v="-8.4"/>
    <n v="14.97"/>
    <n v="7.51"/>
    <s v="Odella Nelson"/>
    <s v="Ontario"/>
    <s v="Ontario"/>
    <s v="Small Business"/>
    <s v="Office Supplies"/>
    <s v="Storage &amp; Organization"/>
    <n v="0.56999999999999995"/>
  </r>
  <r>
    <n v="40997"/>
    <d v="2009-04-21T00:00:00"/>
    <d v="2009-04-25T00:00:00"/>
    <s v="April"/>
    <s v="2009"/>
    <n v="4"/>
    <b v="0"/>
    <s v="low"/>
    <n v="33"/>
    <n v="7384.18"/>
    <n v="0.04"/>
    <s v="Delivery Truck"/>
    <n v="-513.79"/>
    <n v="212.6"/>
    <n v="110.2"/>
    <s v="Odella Nelson"/>
    <s v="Ontario"/>
    <s v="Ontario"/>
    <s v="Small Business"/>
    <s v="Furniture"/>
    <s v="Tables"/>
    <n v="0.73"/>
  </r>
  <r>
    <n v="41185"/>
    <d v="2009-12-06T00:00:00"/>
    <d v="2009-12-07T00:00:00"/>
    <s v="December"/>
    <s v="2009"/>
    <n v="1"/>
    <b v="0"/>
    <s v="Critical"/>
    <n v="2"/>
    <n v="18.809999999999999"/>
    <n v="0.08"/>
    <s v="Regular Air"/>
    <n v="-12.83"/>
    <n v="5.78"/>
    <n v="7.96"/>
    <s v="Ben Ferrer"/>
    <s v="Ontario"/>
    <s v="Ontario"/>
    <s v="Corporate"/>
    <s v="Office Supplies"/>
    <s v="Paper"/>
    <n v="0.36"/>
  </r>
  <r>
    <n v="41253"/>
    <d v="2009-05-07T00:00:00"/>
    <d v="2009-05-09T00:00:00"/>
    <s v="May"/>
    <s v="2009"/>
    <n v="2"/>
    <b v="0"/>
    <s v="Medium"/>
    <n v="5"/>
    <n v="1455.49"/>
    <n v="7.0000000000000007E-2"/>
    <s v="Regular Air"/>
    <n v="-807.59"/>
    <n v="300.97000000000003"/>
    <n v="7.18"/>
    <s v="Steve Nguyen"/>
    <s v="Ontario"/>
    <s v="Ontario"/>
    <s v="Small Business"/>
    <s v="Technology"/>
    <s v="Computer Peripherals"/>
    <n v="0.48"/>
  </r>
  <r>
    <n v="41378"/>
    <d v="2012-10-29T00:00:00"/>
    <d v="2012-11-01T00:00:00"/>
    <s v="November"/>
    <s v="2012"/>
    <n v="3"/>
    <b v="0"/>
    <s v="Not Specified"/>
    <n v="30"/>
    <n v="5454.51"/>
    <n v="0.03"/>
    <s v="Delivery Truck"/>
    <n v="446.26"/>
    <n v="180.98"/>
    <n v="30"/>
    <s v="Harold Ryan"/>
    <s v="Ontario"/>
    <s v="Ontario"/>
    <s v="Home Office"/>
    <s v="Furniture"/>
    <s v="Chairs &amp; Chairmats"/>
    <n v="0.69"/>
  </r>
  <r>
    <n v="41378"/>
    <d v="2012-10-29T00:00:00"/>
    <d v="2012-10-31T00:00:00"/>
    <s v="October"/>
    <s v="2012"/>
    <n v="2"/>
    <b v="0"/>
    <s v="Not Specified"/>
    <n v="42"/>
    <n v="1264.17"/>
    <n v="0.05"/>
    <s v="Regular Air"/>
    <n v="433.34"/>
    <n v="29.89"/>
    <n v="1.99"/>
    <s v="Harold Ryan"/>
    <s v="Ontario"/>
    <s v="Ontario"/>
    <s v="Home Office"/>
    <s v="Technology"/>
    <s v="Computer Peripherals"/>
    <n v="0.5"/>
  </r>
  <r>
    <n v="41474"/>
    <d v="2009-04-20T00:00:00"/>
    <d v="2009-04-22T00:00:00"/>
    <s v="April"/>
    <s v="2009"/>
    <n v="2"/>
    <b v="0"/>
    <s v="Not Specified"/>
    <n v="35"/>
    <n v="3640.83"/>
    <n v="0"/>
    <s v="Delivery Truck"/>
    <n v="-6.8"/>
    <n v="100.98"/>
    <n v="35.840000000000003"/>
    <s v="Matt Connell"/>
    <s v="Ontario"/>
    <s v="Ontario"/>
    <s v="Corporate"/>
    <s v="Furniture"/>
    <s v="Bookcases"/>
    <n v="0.62"/>
  </r>
  <r>
    <n v="41474"/>
    <d v="2009-04-20T00:00:00"/>
    <d v="2009-04-22T00:00:00"/>
    <s v="April"/>
    <s v="2009"/>
    <n v="2"/>
    <b v="0"/>
    <s v="Not Specified"/>
    <n v="50"/>
    <n v="225.94"/>
    <n v="0.09"/>
    <s v="Regular Air"/>
    <n v="-89.13"/>
    <n v="4.7699999999999996"/>
    <n v="2.39"/>
    <s v="Matt Connell"/>
    <s v="Ontario"/>
    <s v="Ontario"/>
    <s v="Corporate"/>
    <s v="Technology"/>
    <s v="Computer Peripherals"/>
    <n v="0.72"/>
  </r>
  <r>
    <n v="41508"/>
    <d v="2010-09-24T00:00:00"/>
    <d v="2010-09-26T00:00:00"/>
    <s v="September"/>
    <s v="2010"/>
    <n v="2"/>
    <b v="0"/>
    <s v="High"/>
    <n v="39"/>
    <n v="18561.310000000001"/>
    <n v="0.05"/>
    <s v="Delivery Truck"/>
    <n v="4822.42"/>
    <n v="500.98"/>
    <n v="26"/>
    <s v="Liz Willingham"/>
    <s v="Ontario"/>
    <s v="Ontario"/>
    <s v="Home Office"/>
    <s v="Furniture"/>
    <s v="Chairs &amp; Chairmats"/>
    <n v="0.6"/>
  </r>
  <r>
    <n v="41569"/>
    <d v="2010-07-21T00:00:00"/>
    <d v="2010-07-22T00:00:00"/>
    <s v="July"/>
    <s v="2010"/>
    <n v="1"/>
    <b v="0"/>
    <s v="Critical"/>
    <n v="49"/>
    <n v="617.34"/>
    <n v="0.06"/>
    <s v="Regular Air"/>
    <n v="47.1"/>
    <n v="12.28"/>
    <n v="6.47"/>
    <s v="Kean Nguyen"/>
    <s v="Ontario"/>
    <s v="Ontario"/>
    <s v="Corporate"/>
    <s v="Office Supplies"/>
    <s v="Paper"/>
    <n v="0.38"/>
  </r>
  <r>
    <n v="41571"/>
    <d v="2011-06-06T00:00:00"/>
    <d v="2011-06-15T00:00:00"/>
    <s v="June"/>
    <s v="2011"/>
    <n v="9"/>
    <b v="0"/>
    <s v="low"/>
    <n v="42"/>
    <n v="906.07"/>
    <n v="0"/>
    <s v="Regular Air"/>
    <n v="-2.66"/>
    <n v="20.149999999999999"/>
    <n v="8.99"/>
    <s v="Katherine Nockton"/>
    <s v="Ontario"/>
    <s v="Ontario"/>
    <s v="Corporate"/>
    <s v="Office Supplies"/>
    <s v="Pens &amp; Art Supplies"/>
    <n v="0.57999999999999996"/>
  </r>
  <r>
    <n v="41728"/>
    <d v="2009-09-30T00:00:00"/>
    <d v="2009-10-02T00:00:00"/>
    <s v="October"/>
    <s v="2009"/>
    <n v="2"/>
    <b v="0"/>
    <s v="High"/>
    <n v="28"/>
    <n v="23106.46"/>
    <n v="0.08"/>
    <s v="Regular Air"/>
    <n v="9527.4699999999993"/>
    <n v="896.99"/>
    <n v="19.989999999999998"/>
    <s v="Alejandro Grove"/>
    <s v="Ontario"/>
    <s v="Ontario"/>
    <s v="Corporate"/>
    <s v="Office Supplies"/>
    <s v="Binders and Binder Accessories"/>
    <n v="0.38"/>
  </r>
  <r>
    <n v="41728"/>
    <d v="2009-09-30T00:00:00"/>
    <d v="2009-10-01T00:00:00"/>
    <s v="October"/>
    <s v="2009"/>
    <n v="1"/>
    <b v="0"/>
    <s v="High"/>
    <n v="10"/>
    <n v="2549.58"/>
    <n v="0.02"/>
    <s v="Delivery Truck"/>
    <n v="41.53"/>
    <n v="243.98"/>
    <n v="62.94"/>
    <s v="Alejandro Grove"/>
    <s v="Ontario"/>
    <s v="Ontario"/>
    <s v="Corporate"/>
    <s v="Furniture"/>
    <s v="Chairs &amp; Chairmats"/>
    <n v="0.56999999999999995"/>
  </r>
  <r>
    <n v="41764"/>
    <d v="2009-10-05T00:00:00"/>
    <d v="2009-10-07T00:00:00"/>
    <s v="October"/>
    <s v="2009"/>
    <n v="2"/>
    <b v="0"/>
    <s v="Not Specified"/>
    <n v="16"/>
    <n v="5105.0600000000004"/>
    <n v="0.03"/>
    <s v="Delivery Truck"/>
    <n v="467.12"/>
    <n v="320.64"/>
    <n v="29.2"/>
    <s v="Katherine Nockton"/>
    <s v="Ontario"/>
    <s v="Ontario"/>
    <s v="Home Office"/>
    <s v="Furniture"/>
    <s v="Tables"/>
    <n v="0.66"/>
  </r>
  <r>
    <n v="42082"/>
    <d v="2011-12-18T00:00:00"/>
    <d v="2011-12-20T00:00:00"/>
    <s v="December"/>
    <s v="2011"/>
    <n v="2"/>
    <b v="0"/>
    <s v="Critical"/>
    <n v="15"/>
    <n v="76.42"/>
    <n v="0.03"/>
    <s v="Regular Air"/>
    <n v="-3.95"/>
    <n v="4.76"/>
    <n v="3.01"/>
    <s v="Kean Nguyen"/>
    <s v="Ontario"/>
    <s v="Ontario"/>
    <s v="Small Business"/>
    <s v="Office Supplies"/>
    <s v="Paper"/>
    <n v="0.36"/>
  </r>
  <r>
    <n v="42279"/>
    <d v="2009-06-30T00:00:00"/>
    <d v="2009-07-01T00:00:00"/>
    <s v="July"/>
    <s v="2009"/>
    <n v="1"/>
    <b v="0"/>
    <s v="Not Specified"/>
    <n v="44"/>
    <n v="1431"/>
    <n v="0.02"/>
    <s v="Express Air"/>
    <n v="-55.78"/>
    <n v="30.98"/>
    <n v="6.5"/>
    <s v="Harold Ryan"/>
    <s v="Ontario"/>
    <s v="Ontario"/>
    <s v="Home Office"/>
    <s v="Technology"/>
    <s v="Computer Peripherals"/>
    <n v="0.79"/>
  </r>
  <r>
    <n v="42308"/>
    <d v="2009-06-12T00:00:00"/>
    <d v="2009-06-15T00:00:00"/>
    <s v="June"/>
    <s v="2009"/>
    <n v="3"/>
    <b v="0"/>
    <s v="Medium"/>
    <n v="16"/>
    <n v="79.98"/>
    <n v="0.09"/>
    <s v="Regular Air"/>
    <n v="-56.56"/>
    <n v="4.8600000000000003"/>
    <n v="7.1"/>
    <s v="Sam Zeldin"/>
    <s v="Ontario"/>
    <s v="Ontario"/>
    <s v="Small Business"/>
    <s v="Furniture"/>
    <s v="Office Furnishings"/>
    <n v="0.42"/>
  </r>
  <r>
    <n v="42375"/>
    <d v="2010-10-01T00:00:00"/>
    <d v="2010-10-02T00:00:00"/>
    <s v="October"/>
    <s v="2010"/>
    <n v="1"/>
    <b v="0"/>
    <s v="High"/>
    <n v="45"/>
    <n v="138.44999999999999"/>
    <n v="0.03"/>
    <s v="Express Air"/>
    <n v="24.34"/>
    <n v="2.94"/>
    <n v="0.7"/>
    <s v="Jas O'Carroll"/>
    <s v="Ontario"/>
    <s v="Ontario"/>
    <s v="Home Office"/>
    <s v="Office Supplies"/>
    <s v="Pens &amp; Art Supplies"/>
    <n v="0.57999999999999996"/>
  </r>
  <r>
    <n v="42851"/>
    <d v="2009-06-01T00:00:00"/>
    <d v="2009-06-02T00:00:00"/>
    <s v="June"/>
    <s v="2009"/>
    <n v="1"/>
    <b v="0"/>
    <s v="High"/>
    <n v="4"/>
    <n v="24.32"/>
    <n v="0.05"/>
    <s v="Express Air"/>
    <n v="-2.97"/>
    <n v="4.71"/>
    <n v="0.7"/>
    <s v="Robert Marley"/>
    <s v="Ontario"/>
    <s v="Ontario"/>
    <s v="Corporate"/>
    <s v="Office Supplies"/>
    <s v="Rubber Bands"/>
    <n v="0.8"/>
  </r>
  <r>
    <n v="42851"/>
    <d v="2009-06-01T00:00:00"/>
    <d v="2009-06-02T00:00:00"/>
    <s v="June"/>
    <s v="2009"/>
    <n v="1"/>
    <b v="0"/>
    <s v="High"/>
    <n v="7"/>
    <n v="344.30099999999999"/>
    <n v="0.04"/>
    <s v="Express Air"/>
    <n v="-22.9"/>
    <n v="55.99"/>
    <n v="1.25"/>
    <s v="Robert Marley"/>
    <s v="Ontario"/>
    <s v="Ontario"/>
    <s v="Corporate"/>
    <s v="Technology"/>
    <s v="Telephones and Communication"/>
    <n v="0.35"/>
  </r>
  <r>
    <n v="43585"/>
    <d v="2010-11-10T00:00:00"/>
    <d v="2010-11-12T00:00:00"/>
    <s v="November"/>
    <s v="2010"/>
    <n v="2"/>
    <b v="0"/>
    <s v="Critical"/>
    <n v="19"/>
    <n v="1004.18"/>
    <n v="0.08"/>
    <s v="Express Air"/>
    <n v="374.19"/>
    <n v="55.48"/>
    <n v="6.79"/>
    <s v="Stephanie Ulpright"/>
    <s v="Ontario"/>
    <s v="Ontario"/>
    <s v="Consumer"/>
    <s v="Office Supplies"/>
    <s v="Paper"/>
    <n v="0.37"/>
  </r>
  <r>
    <n v="43590"/>
    <d v="2009-09-10T00:00:00"/>
    <d v="2009-09-12T00:00:00"/>
    <s v="September"/>
    <s v="2009"/>
    <n v="2"/>
    <b v="0"/>
    <s v="Critical"/>
    <n v="24"/>
    <n v="3118.6"/>
    <n v="0.06"/>
    <s v="Express Air"/>
    <n v="804.2"/>
    <n v="128.24"/>
    <n v="12.65"/>
    <s v="Harold Ryan"/>
    <s v="Ontario"/>
    <s v="Ontario"/>
    <s v="Home Office"/>
    <s v="Furniture"/>
    <s v="Chairs &amp; Chairmats"/>
    <m/>
  </r>
  <r>
    <n v="43874"/>
    <d v="2012-06-10T00:00:00"/>
    <d v="2012-06-11T00:00:00"/>
    <s v="June"/>
    <s v="2012"/>
    <n v="1"/>
    <b v="0"/>
    <s v="High"/>
    <n v="46"/>
    <n v="153.28"/>
    <n v="0.09"/>
    <s v="Regular Air"/>
    <n v="-161.21"/>
    <n v="3.28"/>
    <n v="5"/>
    <s v="Mick Hernandez"/>
    <s v="Ontario"/>
    <s v="Ontario"/>
    <s v="Home Office"/>
    <s v="Office Supplies"/>
    <s v="Pens &amp; Art Supplies"/>
    <n v="0.56000000000000005"/>
  </r>
  <r>
    <n v="45059"/>
    <d v="2011-02-03T00:00:00"/>
    <d v="2011-02-05T00:00:00"/>
    <s v="February"/>
    <s v="2011"/>
    <n v="2"/>
    <b v="0"/>
    <s v="Not Specified"/>
    <n v="4"/>
    <n v="130.13999999999999"/>
    <n v="0.04"/>
    <s v="Regular Air"/>
    <n v="-116.18"/>
    <n v="30.42"/>
    <n v="8.65"/>
    <s v="Tony Chapman"/>
    <s v="Ontario"/>
    <s v="Ontario"/>
    <s v="Consumer"/>
    <s v="Technology"/>
    <s v="Computer Peripherals"/>
    <n v="0.74"/>
  </r>
  <r>
    <n v="45542"/>
    <d v="2010-02-07T00:00:00"/>
    <d v="2010-02-10T00:00:00"/>
    <s v="February"/>
    <s v="2010"/>
    <n v="3"/>
    <b v="0"/>
    <s v="High"/>
    <n v="37"/>
    <n v="281.79000000000002"/>
    <n v="0.04"/>
    <s v="Express Air"/>
    <n v="-50.96"/>
    <n v="7.64"/>
    <n v="5.83"/>
    <s v="Robert Marley"/>
    <s v="Ontario"/>
    <s v="Ontario"/>
    <s v="Corporate"/>
    <s v="Office Supplies"/>
    <s v="Paper"/>
    <n v="0.36"/>
  </r>
  <r>
    <n v="45542"/>
    <d v="2010-02-07T00:00:00"/>
    <d v="2010-02-08T00:00:00"/>
    <s v="February"/>
    <s v="2010"/>
    <n v="1"/>
    <b v="0"/>
    <s v="High"/>
    <n v="40"/>
    <n v="4064.2719999999999"/>
    <n v="0.01"/>
    <s v="Delivery Truck"/>
    <n v="-300.85000000000002"/>
    <n v="124.49"/>
    <n v="51.94"/>
    <s v="Robert Marley"/>
    <s v="Ontario"/>
    <s v="Ontario"/>
    <s v="Corporate"/>
    <s v="Furniture"/>
    <s v="Tables"/>
    <n v="0.63"/>
  </r>
  <r>
    <n v="45698"/>
    <d v="2012-04-23T00:00:00"/>
    <d v="2012-04-25T00:00:00"/>
    <s v="April"/>
    <s v="2012"/>
    <n v="2"/>
    <b v="0"/>
    <s v="High"/>
    <n v="40"/>
    <n v="6559.01"/>
    <n v="0.1"/>
    <s v="Regular Air"/>
    <n v="2307.5700000000002"/>
    <n v="172.99"/>
    <n v="19.989999999999998"/>
    <s v="Jay Kimmel"/>
    <s v="Ontario"/>
    <s v="Ontario"/>
    <s v="Small Business"/>
    <s v="Office Supplies"/>
    <s v="Binders and Binder Accessories"/>
    <n v="0.39"/>
  </r>
  <r>
    <n v="45698"/>
    <d v="2012-04-23T00:00:00"/>
    <d v="2012-04-26T00:00:00"/>
    <s v="April"/>
    <s v="2012"/>
    <n v="3"/>
    <b v="0"/>
    <s v="High"/>
    <n v="36"/>
    <n v="263.37"/>
    <n v="0.04"/>
    <s v="Regular Air"/>
    <n v="-5.68"/>
    <n v="7.28"/>
    <n v="4.2300000000000004"/>
    <s v="Jay Kimmel"/>
    <s v="Ontario"/>
    <s v="Ontario"/>
    <s v="Small Business"/>
    <s v="Office Supplies"/>
    <s v="Paper"/>
    <n v="0.39"/>
  </r>
  <r>
    <n v="45987"/>
    <d v="2009-03-12T00:00:00"/>
    <d v="2009-03-14T00:00:00"/>
    <s v="March"/>
    <s v="2009"/>
    <n v="2"/>
    <b v="0"/>
    <s v="Not Specified"/>
    <n v="31"/>
    <n v="131.43"/>
    <n v="0.01"/>
    <s v="Regular Air"/>
    <n v="37.25"/>
    <n v="4"/>
    <n v="1.3"/>
    <s v="Laura Armstrong"/>
    <s v="Ontario"/>
    <s v="Ontario"/>
    <s v="Small Business"/>
    <s v="Office Supplies"/>
    <s v="Paper"/>
    <n v="0.37"/>
  </r>
  <r>
    <n v="46052"/>
    <d v="2009-11-23T00:00:00"/>
    <d v="2009-11-25T00:00:00"/>
    <s v="November"/>
    <s v="2009"/>
    <n v="2"/>
    <b v="0"/>
    <s v="Medium"/>
    <n v="37"/>
    <n v="2374.35"/>
    <n v="0.05"/>
    <s v="Regular Air"/>
    <n v="878.21"/>
    <n v="63.94"/>
    <n v="14.48"/>
    <s v="Bill Overfelt"/>
    <s v="Ontario"/>
    <s v="Ontario"/>
    <s v="Corporate"/>
    <s v="Furniture"/>
    <s v="Office Furnishings"/>
    <n v="0.46"/>
  </r>
  <r>
    <n v="46052"/>
    <d v="2009-11-23T00:00:00"/>
    <d v="2009-11-25T00:00:00"/>
    <s v="November"/>
    <s v="2009"/>
    <n v="2"/>
    <b v="0"/>
    <s v="Medium"/>
    <n v="39"/>
    <n v="729.21"/>
    <n v="0"/>
    <s v="Express Air"/>
    <n v="194.15"/>
    <n v="17.78"/>
    <n v="5.03"/>
    <s v="Bill Overfelt"/>
    <s v="Ontario"/>
    <s v="Ontario"/>
    <s v="Corporate"/>
    <s v="Furniture"/>
    <s v="Office Furnishings"/>
    <n v="0.54"/>
  </r>
  <r>
    <n v="46374"/>
    <d v="2010-07-07T00:00:00"/>
    <d v="2010-07-09T00:00:00"/>
    <s v="July"/>
    <s v="2010"/>
    <n v="2"/>
    <b v="0"/>
    <s v="High"/>
    <n v="7"/>
    <n v="1822.83"/>
    <n v="0.08"/>
    <s v="Delivery Truck"/>
    <n v="-627.64"/>
    <n v="259.70999999999998"/>
    <n v="66.67"/>
    <s v="Herbert Flentye"/>
    <s v="Ontario"/>
    <s v="Ontario"/>
    <s v="Small Business"/>
    <s v="Furniture"/>
    <s v="Tables"/>
    <n v="0.65"/>
  </r>
  <r>
    <n v="46402"/>
    <d v="2011-01-08T00:00:00"/>
    <d v="2011-01-10T00:00:00"/>
    <s v="January"/>
    <s v="2011"/>
    <n v="2"/>
    <b v="0"/>
    <s v="Medium"/>
    <n v="27"/>
    <n v="826.27"/>
    <n v="0.03"/>
    <s v="Regular Air"/>
    <n v="322.88"/>
    <n v="29.18"/>
    <n v="8.5500000000000007"/>
    <s v="Ryan Akin"/>
    <s v="Ontario"/>
    <s v="Ontario"/>
    <s v="Consumer"/>
    <s v="Furniture"/>
    <s v="Office Furnishings"/>
    <n v="0.42"/>
  </r>
  <r>
    <n v="46402"/>
    <d v="2011-01-08T00:00:00"/>
    <d v="2011-01-09T00:00:00"/>
    <s v="January"/>
    <s v="2011"/>
    <n v="1"/>
    <b v="0"/>
    <s v="Medium"/>
    <n v="29"/>
    <n v="1777.4690000000001"/>
    <n v="0.01"/>
    <s v="Regular Air"/>
    <n v="166.37"/>
    <n v="66.989999999999995"/>
    <n v="13.99"/>
    <s v="Ryan Akin"/>
    <s v="Ontario"/>
    <s v="Ontario"/>
    <s v="Consumer"/>
    <s v="Technology"/>
    <s v="Telephones and Communication"/>
    <n v="0.6"/>
  </r>
  <r>
    <n v="46402"/>
    <d v="2011-01-08T00:00:00"/>
    <d v="2011-01-09T00:00:00"/>
    <s v="January"/>
    <s v="2011"/>
    <n v="1"/>
    <b v="0"/>
    <s v="Medium"/>
    <n v="12"/>
    <n v="1219.1465000000001"/>
    <n v="0.01"/>
    <s v="Express Air"/>
    <n v="52.93"/>
    <n v="115.99"/>
    <n v="2.5"/>
    <s v="Ryan Akin"/>
    <s v="Ontario"/>
    <s v="Ontario"/>
    <s v="Consumer"/>
    <s v="Technology"/>
    <s v="Telephones and Communication"/>
    <n v="0.55000000000000004"/>
  </r>
  <r>
    <n v="46404"/>
    <d v="2012-03-04T00:00:00"/>
    <d v="2012-03-05T00:00:00"/>
    <s v="March"/>
    <s v="2012"/>
    <n v="1"/>
    <b v="0"/>
    <s v="Critical"/>
    <n v="50"/>
    <n v="1875.4145000000001"/>
    <n v="0.05"/>
    <s v="Regular Air"/>
    <n v="507.33"/>
    <n v="45.99"/>
    <n v="2.5"/>
    <s v="John Lucas"/>
    <s v="Ontario"/>
    <s v="Ontario"/>
    <s v="Small Business"/>
    <s v="Technology"/>
    <s v="Telephones and Communication"/>
    <n v="0.56000000000000005"/>
  </r>
  <r>
    <n v="46468"/>
    <d v="2011-01-11T00:00:00"/>
    <d v="2011-01-12T00:00:00"/>
    <s v="January"/>
    <s v="2011"/>
    <n v="1"/>
    <b v="0"/>
    <s v="Critical"/>
    <n v="46"/>
    <n v="7535.96"/>
    <n v="0.08"/>
    <s v="Regular Air"/>
    <n v="2745.87"/>
    <n v="165.98"/>
    <n v="19.989999999999998"/>
    <s v="Vivek Grady"/>
    <s v="Ontario"/>
    <s v="Ontario"/>
    <s v="Home Office"/>
    <s v="Office Supplies"/>
    <s v="Binders and Binder Accessories"/>
    <n v="0.4"/>
  </r>
  <r>
    <n v="46468"/>
    <d v="2011-01-11T00:00:00"/>
    <d v="2011-01-13T00:00:00"/>
    <s v="January"/>
    <s v="2011"/>
    <n v="2"/>
    <b v="0"/>
    <s v="Critical"/>
    <n v="41"/>
    <n v="1618.31"/>
    <n v="0.08"/>
    <s v="Express Air"/>
    <n v="504.71"/>
    <n v="39.479999999999997"/>
    <n v="1.99"/>
    <s v="Vivek Grady"/>
    <s v="Ontario"/>
    <s v="Ontario"/>
    <s v="Home Office"/>
    <s v="Technology"/>
    <s v="Computer Peripherals"/>
    <n v="0.54"/>
  </r>
  <r>
    <n v="46468"/>
    <d v="2011-01-11T00:00:00"/>
    <d v="2011-01-13T00:00:00"/>
    <s v="January"/>
    <s v="2011"/>
    <n v="2"/>
    <b v="0"/>
    <s v="Critical"/>
    <n v="1"/>
    <n v="11.87"/>
    <n v="0.04"/>
    <s v="Regular Air"/>
    <n v="-8.89"/>
    <n v="6.48"/>
    <n v="5.4"/>
    <s v="Vivek Grady"/>
    <s v="Ontario"/>
    <s v="Ontario"/>
    <s v="Home Office"/>
    <s v="Office Supplies"/>
    <s v="Paper"/>
    <n v="0.37"/>
  </r>
  <r>
    <n v="46497"/>
    <d v="2012-06-19T00:00:00"/>
    <d v="2012-06-20T00:00:00"/>
    <s v="June"/>
    <s v="2012"/>
    <n v="1"/>
    <b v="0"/>
    <s v="High"/>
    <n v="30"/>
    <n v="630.54"/>
    <n v="0.03"/>
    <s v="Regular Air"/>
    <n v="-30.07"/>
    <n v="20.149999999999999"/>
    <n v="8.99"/>
    <s v="Jane Waco"/>
    <s v="Ontario"/>
    <s v="Ontario"/>
    <s v="Corporate"/>
    <s v="Office Supplies"/>
    <s v="Pens &amp; Art Supplies"/>
    <n v="0.57999999999999996"/>
  </r>
  <r>
    <n v="47303"/>
    <d v="2011-12-05T00:00:00"/>
    <d v="2011-12-06T00:00:00"/>
    <s v="December"/>
    <s v="2011"/>
    <n v="1"/>
    <b v="0"/>
    <s v="Medium"/>
    <n v="47"/>
    <n v="1413.82"/>
    <n v="0.1"/>
    <s v="Regular Air"/>
    <n v="226.53"/>
    <n v="30.98"/>
    <n v="11.63"/>
    <s v="Xylona Price"/>
    <s v="Ontario"/>
    <s v="Ontario"/>
    <s v="Corporate"/>
    <s v="Office Supplies"/>
    <s v="Binders and Binder Accessories"/>
    <n v="0.37"/>
  </r>
  <r>
    <n v="47303"/>
    <d v="2011-12-05T00:00:00"/>
    <d v="2011-12-06T00:00:00"/>
    <s v="December"/>
    <s v="2011"/>
    <n v="1"/>
    <b v="0"/>
    <s v="Medium"/>
    <n v="7"/>
    <n v="56.9"/>
    <n v="0.03"/>
    <s v="Regular Air"/>
    <n v="12.64"/>
    <n v="7.64"/>
    <n v="1.39"/>
    <s v="Xylona Price"/>
    <s v="Ontario"/>
    <s v="Ontario"/>
    <s v="Corporate"/>
    <s v="Office Supplies"/>
    <s v="Envelopes"/>
    <n v="0.36"/>
  </r>
  <r>
    <n v="47303"/>
    <d v="2011-12-05T00:00:00"/>
    <d v="2011-12-07T00:00:00"/>
    <s v="December"/>
    <s v="2011"/>
    <n v="2"/>
    <b v="0"/>
    <s v="Medium"/>
    <n v="45"/>
    <n v="308.92"/>
    <n v="0.04"/>
    <s v="Express Air"/>
    <n v="-143.58000000000001"/>
    <n v="6.48"/>
    <n v="7.37"/>
    <s v="Xylona Price"/>
    <s v="Ontario"/>
    <s v="Ontario"/>
    <s v="Corporate"/>
    <s v="Office Supplies"/>
    <s v="Paper"/>
    <n v="0.37"/>
  </r>
  <r>
    <n v="47492"/>
    <d v="2011-07-23T00:00:00"/>
    <d v="2011-07-25T00:00:00"/>
    <s v="July"/>
    <s v="2011"/>
    <n v="2"/>
    <b v="0"/>
    <s v="High"/>
    <n v="22"/>
    <n v="649.71"/>
    <n v="7.0000000000000007E-2"/>
    <s v="Regular Air"/>
    <n v="-157.51"/>
    <n v="30.42"/>
    <n v="8.65"/>
    <s v="Bill Overfelt"/>
    <s v="Ontario"/>
    <s v="Ontario"/>
    <s v="Corporate"/>
    <s v="Technology"/>
    <s v="Computer Peripherals"/>
    <n v="0.74"/>
  </r>
  <r>
    <n v="47682"/>
    <d v="2012-11-16T00:00:00"/>
    <d v="2012-11-17T00:00:00"/>
    <s v="November"/>
    <s v="2012"/>
    <n v="1"/>
    <b v="0"/>
    <s v="Not Specified"/>
    <n v="38"/>
    <n v="3191.24"/>
    <n v="0"/>
    <s v="Regular Air"/>
    <n v="1620.23"/>
    <n v="83.98"/>
    <n v="5.01"/>
    <s v="Steve Nguyen"/>
    <s v="Ontario"/>
    <s v="Ontario"/>
    <s v="Small Business"/>
    <s v="Office Supplies"/>
    <s v="Envelopes"/>
    <n v="0.38"/>
  </r>
  <r>
    <n v="48483"/>
    <d v="2009-12-10T00:00:00"/>
    <d v="2009-12-11T00:00:00"/>
    <s v="December"/>
    <s v="2009"/>
    <n v="1"/>
    <b v="0"/>
    <s v="Critical"/>
    <n v="18"/>
    <n v="47.55"/>
    <n v="0"/>
    <s v="Express Air"/>
    <n v="10.01"/>
    <n v="2.21"/>
    <n v="1"/>
    <s v="Steve Nguyen"/>
    <s v="Ontario"/>
    <s v="Ontario"/>
    <s v="Small Business"/>
    <s v="Office Supplies"/>
    <s v="Pens &amp; Art Supplies"/>
    <n v="0.38"/>
  </r>
  <r>
    <n v="48961"/>
    <d v="2009-07-21T00:00:00"/>
    <d v="2009-07-23T00:00:00"/>
    <s v="July"/>
    <s v="2009"/>
    <n v="2"/>
    <b v="0"/>
    <s v="Not Specified"/>
    <n v="24"/>
    <n v="520.67999999999995"/>
    <n v="0.09"/>
    <s v="Regular Air"/>
    <n v="-143.66"/>
    <n v="22.84"/>
    <n v="16.87"/>
    <s v="John Lucas"/>
    <s v="Ontario"/>
    <s v="Ontario"/>
    <s v="Small Business"/>
    <s v="Office Supplies"/>
    <s v="Paper"/>
    <n v="0.39"/>
  </r>
  <r>
    <n v="48961"/>
    <d v="2009-07-21T00:00:00"/>
    <d v="2009-07-23T00:00:00"/>
    <s v="July"/>
    <s v="2009"/>
    <n v="2"/>
    <b v="0"/>
    <s v="Not Specified"/>
    <n v="25"/>
    <n v="358.78"/>
    <n v="0.1"/>
    <s v="Express Air"/>
    <n v="-76.900000000000006"/>
    <n v="14.98"/>
    <n v="7.69"/>
    <s v="John Lucas"/>
    <s v="Ontario"/>
    <s v="Ontario"/>
    <s v="Small Business"/>
    <s v="Office Supplies"/>
    <s v="Storage &amp; Organization"/>
    <n v="0.56999999999999995"/>
  </r>
  <r>
    <n v="49350"/>
    <d v="2012-08-22T00:00:00"/>
    <d v="2012-08-24T00:00:00"/>
    <s v="August"/>
    <s v="2012"/>
    <n v="2"/>
    <b v="0"/>
    <s v="High"/>
    <n v="50"/>
    <n v="375.11"/>
    <n v="0.01"/>
    <s v="Regular Air"/>
    <n v="-331.63"/>
    <n v="7.28"/>
    <n v="11.15"/>
    <s v="Laura Armstrong"/>
    <s v="Ontario"/>
    <s v="Ontario"/>
    <s v="Small Business"/>
    <s v="Office Supplies"/>
    <s v="Paper"/>
    <n v="0.37"/>
  </r>
  <r>
    <n v="49505"/>
    <d v="2009-01-21T00:00:00"/>
    <d v="2009-01-23T00:00:00"/>
    <s v="January"/>
    <s v="2009"/>
    <n v="2"/>
    <b v="0"/>
    <s v="Critical"/>
    <n v="12"/>
    <n v="97.74"/>
    <n v="0.04"/>
    <s v="Regular Air"/>
    <n v="-8.5"/>
    <n v="7.84"/>
    <n v="4.71"/>
    <s v="Harold Ryan"/>
    <s v="Ontario"/>
    <s v="Ontario"/>
    <s v="Home Office"/>
    <s v="Office Supplies"/>
    <s v="Binders and Binder Accessories"/>
    <n v="0.35"/>
  </r>
  <r>
    <n v="49505"/>
    <d v="2009-01-21T00:00:00"/>
    <d v="2009-01-22T00:00:00"/>
    <s v="January"/>
    <s v="2009"/>
    <n v="1"/>
    <b v="0"/>
    <s v="Critical"/>
    <n v="34"/>
    <n v="335.59"/>
    <n v="0.04"/>
    <s v="Express Air"/>
    <n v="85.83"/>
    <n v="9.7799999999999994"/>
    <n v="1.99"/>
    <s v="Harold Ryan"/>
    <s v="Ontario"/>
    <s v="Ontario"/>
    <s v="Home Office"/>
    <s v="Technology"/>
    <s v="Computer Peripherals"/>
    <n v="0.43"/>
  </r>
  <r>
    <n v="49797"/>
    <d v="2011-03-08T00:00:00"/>
    <d v="2011-03-09T00:00:00"/>
    <s v="March"/>
    <s v="2011"/>
    <n v="1"/>
    <b v="0"/>
    <s v="Not Specified"/>
    <n v="27"/>
    <n v="341.1"/>
    <n v="0"/>
    <s v="Regular Air"/>
    <n v="-4.75"/>
    <n v="11.97"/>
    <n v="4.9800000000000004"/>
    <s v="Lena Radford"/>
    <s v="Ontario"/>
    <s v="Ontario"/>
    <s v="Small Business"/>
    <s v="Office Supplies"/>
    <s v="Appliances"/>
    <n v="0.57999999999999996"/>
  </r>
  <r>
    <n v="49797"/>
    <d v="2011-03-08T00:00:00"/>
    <d v="2011-03-09T00:00:00"/>
    <s v="March"/>
    <s v="2011"/>
    <n v="1"/>
    <b v="0"/>
    <s v="Not Specified"/>
    <n v="26"/>
    <n v="171.68"/>
    <n v="7.0000000000000007E-2"/>
    <s v="Express Air"/>
    <n v="-116.56"/>
    <n v="6.48"/>
    <n v="8.19"/>
    <s v="Lena Radford"/>
    <s v="Ontario"/>
    <s v="Ontario"/>
    <s v="Small Business"/>
    <s v="Office Supplies"/>
    <s v="Paper"/>
    <n v="0.37"/>
  </r>
  <r>
    <n v="50017"/>
    <d v="2012-11-20T00:00:00"/>
    <d v="2012-11-22T00:00:00"/>
    <s v="November"/>
    <s v="2012"/>
    <n v="2"/>
    <b v="0"/>
    <s v="low"/>
    <n v="43"/>
    <n v="1502.47"/>
    <n v="7.0000000000000007E-2"/>
    <s v="Regular Air"/>
    <n v="214.05"/>
    <n v="34.58"/>
    <n v="8.99"/>
    <s v="Vivek Grady"/>
    <s v="Ontario"/>
    <s v="Ontario"/>
    <s v="Home Office"/>
    <s v="Office Supplies"/>
    <s v="Pens &amp; Art Supplies"/>
    <n v="0.56000000000000005"/>
  </r>
  <r>
    <n v="50017"/>
    <d v="2012-11-20T00:00:00"/>
    <d v="2012-11-20T00:00:00"/>
    <s v="November"/>
    <s v="2012"/>
    <n v="0"/>
    <s v="FREE DELIVERY"/>
    <s v="low"/>
    <n v="24"/>
    <n v="2014.13"/>
    <n v="0.1"/>
    <s v="Regular Air"/>
    <n v="-794.94"/>
    <n v="89.83"/>
    <n v="35"/>
    <s v="Vivek Grady"/>
    <s v="Ontario"/>
    <s v="Ontario"/>
    <s v="Home Office"/>
    <s v="Office Supplies"/>
    <s v="Storage &amp; Organization"/>
    <n v="0.83"/>
  </r>
  <r>
    <n v="50051"/>
    <d v="2009-10-04T00:00:00"/>
    <d v="2009-10-04T00:00:00"/>
    <s v="October"/>
    <s v="2009"/>
    <n v="0"/>
    <s v="FREE DELIVERY"/>
    <s v="Medium"/>
    <n v="15"/>
    <n v="308.64"/>
    <n v="0.03"/>
    <s v="Express Air"/>
    <n v="91.08"/>
    <n v="19.04"/>
    <n v="6.38"/>
    <s v="Jas O'Carroll"/>
    <s v="Ontario"/>
    <s v="Ontario"/>
    <s v="Corporate"/>
    <s v="Furniture"/>
    <s v="Office Furnishings"/>
    <n v="0.56000000000000005"/>
  </r>
  <r>
    <n v="50083"/>
    <d v="2011-04-08T00:00:00"/>
    <d v="2011-04-10T00:00:00"/>
    <s v="April"/>
    <s v="2011"/>
    <n v="2"/>
    <b v="0"/>
    <s v="Not Specified"/>
    <n v="33"/>
    <n v="13671.94"/>
    <n v="0.01"/>
    <s v="Delivery Truck"/>
    <n v="5711.96"/>
    <n v="400.97"/>
    <n v="48.26"/>
    <s v="John Castell"/>
    <s v="Ontario"/>
    <s v="Ontario"/>
    <s v="Small Business"/>
    <s v="Technology"/>
    <s v="Office Machines"/>
    <n v="0.36"/>
  </r>
  <r>
    <n v="50307"/>
    <d v="2010-10-15T00:00:00"/>
    <d v="2010-10-15T00:00:00"/>
    <s v="October"/>
    <s v="2010"/>
    <n v="0"/>
    <s v="FREE DELIVERY"/>
    <s v="low"/>
    <n v="31"/>
    <n v="536.83000000000004"/>
    <n v="0.06"/>
    <s v="Regular Air"/>
    <n v="161.37"/>
    <n v="17.48"/>
    <n v="1.99"/>
    <s v="Bill Overfelt"/>
    <s v="Ontario"/>
    <s v="Ontario"/>
    <s v="Corporate"/>
    <s v="Technology"/>
    <s v="Computer Peripherals"/>
    <n v="0.45"/>
  </r>
  <r>
    <n v="50307"/>
    <d v="2010-10-15T00:00:00"/>
    <d v="2010-10-17T00:00:00"/>
    <s v="October"/>
    <s v="2010"/>
    <n v="2"/>
    <b v="0"/>
    <s v="low"/>
    <n v="32"/>
    <n v="1734.31"/>
    <n v="0.06"/>
    <s v="Express Air"/>
    <n v="647.25"/>
    <n v="54.96"/>
    <n v="10.75"/>
    <s v="Bill Overfelt"/>
    <s v="Ontario"/>
    <s v="Ontario"/>
    <s v="Corporate"/>
    <s v="Office Supplies"/>
    <s v="Paper"/>
    <n v="0.36"/>
  </r>
  <r>
    <n v="50663"/>
    <d v="2010-11-09T00:00:00"/>
    <d v="2010-11-10T00:00:00"/>
    <s v="November"/>
    <s v="2010"/>
    <n v="1"/>
    <b v="0"/>
    <s v="Critical"/>
    <n v="26"/>
    <n v="1614.84"/>
    <n v="0.02"/>
    <s v="Express Air"/>
    <n v="-716.55"/>
    <n v="60.98"/>
    <n v="49"/>
    <s v="Jim Kriz"/>
    <s v="Ontario"/>
    <s v="Ontario"/>
    <s v="Consumer"/>
    <s v="Office Supplies"/>
    <s v="Appliances"/>
    <n v="0.59"/>
  </r>
  <r>
    <n v="50917"/>
    <d v="2009-07-21T00:00:00"/>
    <d v="2009-07-25T00:00:00"/>
    <s v="July"/>
    <s v="2009"/>
    <n v="4"/>
    <b v="0"/>
    <s v="low"/>
    <n v="33"/>
    <n v="1422.31"/>
    <n v="0.02"/>
    <s v="Regular Air"/>
    <n v="498.15"/>
    <n v="43.98"/>
    <n v="1.99"/>
    <s v="Sally Hughsby"/>
    <s v="Ontario"/>
    <s v="Ontario"/>
    <s v="Consumer"/>
    <s v="Technology"/>
    <s v="Computer Peripherals"/>
    <n v="0.44"/>
  </r>
  <r>
    <n v="50981"/>
    <d v="2009-08-04T00:00:00"/>
    <d v="2009-08-04T00:00:00"/>
    <s v="August"/>
    <s v="2009"/>
    <n v="0"/>
    <s v="FREE DELIVERY"/>
    <s v="Critical"/>
    <n v="42"/>
    <n v="5678.5524999999998"/>
    <n v="0.01"/>
    <s v="Regular Air"/>
    <n v="1550.88"/>
    <n v="155.99"/>
    <n v="8.99"/>
    <s v="Sean O'Donnell"/>
    <s v="Ontario"/>
    <s v="Ontario"/>
    <s v="Corporate"/>
    <s v="Technology"/>
    <s v="Telephones and Communication"/>
    <n v="0.57999999999999996"/>
  </r>
  <r>
    <n v="51140"/>
    <d v="2012-09-14T00:00:00"/>
    <d v="2012-09-14T00:00:00"/>
    <s v="September"/>
    <s v="2012"/>
    <n v="0"/>
    <s v="FREE DELIVERY"/>
    <s v="low"/>
    <n v="28"/>
    <n v="132.01"/>
    <n v="0.04"/>
    <s v="Regular Air"/>
    <n v="-93.12"/>
    <n v="4.37"/>
    <n v="5.15"/>
    <s v="Sean O'Donnell"/>
    <s v="Ontario"/>
    <s v="Ontario"/>
    <s v="Corporate"/>
    <s v="Office Supplies"/>
    <s v="Appliances"/>
    <n v="0.59"/>
  </r>
  <r>
    <n v="51140"/>
    <d v="2012-09-14T00:00:00"/>
    <d v="2012-09-18T00:00:00"/>
    <s v="September"/>
    <s v="2012"/>
    <n v="4"/>
    <b v="0"/>
    <s v="low"/>
    <n v="14"/>
    <n v="626.33000000000004"/>
    <n v="0.01"/>
    <s v="Regular Air"/>
    <n v="24.56"/>
    <n v="45.19"/>
    <n v="1.99"/>
    <s v="Sean O'Donnell"/>
    <s v="Ontario"/>
    <s v="Ontario"/>
    <s v="Corporate"/>
    <s v="Technology"/>
    <s v="Computer Peripherals"/>
    <n v="0.55000000000000004"/>
  </r>
  <r>
    <n v="51140"/>
    <d v="2012-09-14T00:00:00"/>
    <d v="2012-09-21T00:00:00"/>
    <s v="September"/>
    <s v="2012"/>
    <n v="7"/>
    <b v="0"/>
    <s v="low"/>
    <n v="3"/>
    <n v="394.34"/>
    <n v="0.1"/>
    <s v="Regular Air"/>
    <n v="352.38"/>
    <n v="136.97999999999999"/>
    <n v="24.49"/>
    <s v="Sean O'Donnell"/>
    <s v="Ontario"/>
    <s v="Ontario"/>
    <s v="Corporate"/>
    <s v="Furniture"/>
    <s v="Office Furnishings"/>
    <n v="0.59"/>
  </r>
  <r>
    <n v="51205"/>
    <d v="2012-12-10T00:00:00"/>
    <d v="2012-12-11T00:00:00"/>
    <s v="December"/>
    <s v="2012"/>
    <n v="1"/>
    <b v="0"/>
    <s v="High"/>
    <n v="17"/>
    <n v="233.01"/>
    <n v="0.04"/>
    <s v="Express Air"/>
    <n v="88.88"/>
    <n v="12.97"/>
    <n v="1.49"/>
    <s v="Nat Carroll"/>
    <s v="Ontario"/>
    <s v="Ontario"/>
    <s v="Home Office"/>
    <s v="Office Supplies"/>
    <s v="Binders and Binder Accessories"/>
    <n v="0.35"/>
  </r>
  <r>
    <n v="51205"/>
    <d v="2012-12-10T00:00:00"/>
    <d v="2012-12-11T00:00:00"/>
    <s v="December"/>
    <s v="2012"/>
    <n v="1"/>
    <b v="0"/>
    <s v="High"/>
    <n v="5"/>
    <n v="225.72"/>
    <n v="0"/>
    <s v="Regular Air"/>
    <n v="16.649999999999999"/>
    <n v="39.979999999999997"/>
    <n v="9.83"/>
    <s v="Nat Carroll"/>
    <s v="Ontario"/>
    <s v="Ontario"/>
    <s v="Home Office"/>
    <s v="Office Supplies"/>
    <s v="Envelopes"/>
    <n v="0.4"/>
  </r>
  <r>
    <n v="51237"/>
    <d v="2012-03-10T00:00:00"/>
    <d v="2012-03-12T00:00:00"/>
    <s v="March"/>
    <s v="2012"/>
    <n v="2"/>
    <b v="0"/>
    <s v="Medium"/>
    <n v="26"/>
    <n v="4769.0694999999996"/>
    <n v="0.03"/>
    <s v="Regular Air"/>
    <n v="1138.58"/>
    <n v="205.99"/>
    <n v="5.99"/>
    <s v="John Lucas"/>
    <s v="Ontario"/>
    <s v="Ontario"/>
    <s v="Small Business"/>
    <s v="Technology"/>
    <s v="Telephones and Communication"/>
    <n v="0.59"/>
  </r>
  <r>
    <n v="51619"/>
    <d v="2009-09-02T00:00:00"/>
    <d v="2009-09-03T00:00:00"/>
    <s v="September"/>
    <s v="2009"/>
    <n v="1"/>
    <b v="0"/>
    <s v="Not Specified"/>
    <n v="46"/>
    <n v="100.6"/>
    <n v="0.03"/>
    <s v="Regular Air"/>
    <n v="11.55"/>
    <n v="2.21"/>
    <n v="1"/>
    <s v="Stephanie Ulpright"/>
    <s v="Ontario"/>
    <s v="Ontario"/>
    <s v="Consumer"/>
    <s v="Office Supplies"/>
    <s v="Pens &amp; Art Supplies"/>
    <n v="0.38"/>
  </r>
  <r>
    <n v="51619"/>
    <d v="2009-09-02T00:00:00"/>
    <d v="2009-09-03T00:00:00"/>
    <s v="September"/>
    <s v="2009"/>
    <n v="1"/>
    <b v="0"/>
    <s v="Not Specified"/>
    <n v="6"/>
    <n v="958.06"/>
    <n v="0.09"/>
    <s v="Regular Air"/>
    <n v="-77.09"/>
    <n v="165.2"/>
    <n v="19.989999999999998"/>
    <s v="Stephanie Ulpright"/>
    <s v="Ontario"/>
    <s v="Ontario"/>
    <s v="Consumer"/>
    <s v="Office Supplies"/>
    <s v="Storage &amp; Organization"/>
    <n v="0.59"/>
  </r>
  <r>
    <n v="51619"/>
    <d v="2009-09-02T00:00:00"/>
    <d v="2009-09-04T00:00:00"/>
    <s v="September"/>
    <s v="2009"/>
    <n v="2"/>
    <b v="0"/>
    <s v="Not Specified"/>
    <n v="2"/>
    <n v="14.75"/>
    <n v="7.0000000000000007E-2"/>
    <s v="Regular Air"/>
    <n v="-11.42"/>
    <n v="3.89"/>
    <n v="7.01"/>
    <s v="Stephanie Ulpright"/>
    <s v="Ontario"/>
    <s v="Ontario"/>
    <s v="Consumer"/>
    <s v="Office Supplies"/>
    <s v="Binders and Binder Accessories"/>
    <n v="0.37"/>
  </r>
  <r>
    <n v="51619"/>
    <d v="2009-09-02T00:00:00"/>
    <d v="2009-09-03T00:00:00"/>
    <s v="September"/>
    <s v="2009"/>
    <n v="1"/>
    <b v="0"/>
    <s v="Not Specified"/>
    <n v="31"/>
    <n v="11262.04"/>
    <n v="0.06"/>
    <s v="Delivery Truck"/>
    <n v="1660.92"/>
    <n v="355.98"/>
    <n v="58.92"/>
    <s v="Stephanie Ulpright"/>
    <s v="Ontario"/>
    <s v="Ontario"/>
    <s v="Consumer"/>
    <s v="Furniture"/>
    <s v="Chairs &amp; Chairmats"/>
    <n v="0.64"/>
  </r>
  <r>
    <n v="51713"/>
    <d v="2011-03-19T00:00:00"/>
    <d v="2011-03-20T00:00:00"/>
    <s v="March"/>
    <s v="2011"/>
    <n v="1"/>
    <b v="0"/>
    <s v="Not Specified"/>
    <n v="35"/>
    <n v="133.07"/>
    <n v="0.02"/>
    <s v="Regular Air"/>
    <n v="-15.96"/>
    <n v="3.74"/>
    <n v="0.94"/>
    <s v="Bill Overfelt"/>
    <s v="Ontario"/>
    <s v="Ontario"/>
    <s v="Corporate"/>
    <s v="Office Supplies"/>
    <s v="Rubber Bands"/>
    <n v="0.83"/>
  </r>
  <r>
    <n v="52007"/>
    <d v="2012-04-14T00:00:00"/>
    <d v="2012-04-14T00:00:00"/>
    <s v="April"/>
    <s v="2012"/>
    <n v="0"/>
    <s v="FREE DELIVERY"/>
    <s v="Medium"/>
    <n v="25"/>
    <n v="68.540000000000006"/>
    <n v="0.1"/>
    <s v="Regular Air"/>
    <n v="22.2"/>
    <n v="2.88"/>
    <n v="0.5"/>
    <s v="Alejandro Grove"/>
    <s v="Ontario"/>
    <s v="Ontario"/>
    <s v="Consumer"/>
    <s v="Office Supplies"/>
    <s v="Labels"/>
    <n v="0.39"/>
  </r>
  <r>
    <n v="52007"/>
    <d v="2012-04-14T00:00:00"/>
    <d v="2012-04-15T00:00:00"/>
    <s v="April"/>
    <s v="2012"/>
    <n v="1"/>
    <b v="0"/>
    <s v="Medium"/>
    <n v="19"/>
    <n v="10351.01"/>
    <n v="0.08"/>
    <s v="Delivery Truck"/>
    <n v="-1331.55"/>
    <n v="550.98"/>
    <n v="45.7"/>
    <s v="Alejandro Grove"/>
    <s v="Ontario"/>
    <s v="Ontario"/>
    <s v="Consumer"/>
    <s v="Furniture"/>
    <s v="Tables"/>
    <n v="0.71"/>
  </r>
  <r>
    <n v="52164"/>
    <d v="2012-04-13T00:00:00"/>
    <d v="2012-04-15T00:00:00"/>
    <s v="April"/>
    <s v="2012"/>
    <n v="2"/>
    <b v="0"/>
    <s v="Not Specified"/>
    <n v="30"/>
    <n v="1824.848"/>
    <n v="0"/>
    <s v="Regular Air"/>
    <n v="364.23"/>
    <n v="65.989999999999995"/>
    <n v="8.8000000000000007"/>
    <s v="John Lucas"/>
    <s v="Ontario"/>
    <s v="Ontario"/>
    <s v="Small Business"/>
    <s v="Technology"/>
    <s v="Telephones and Communication"/>
    <n v="0.57999999999999996"/>
  </r>
  <r>
    <n v="52512"/>
    <d v="2011-07-07T00:00:00"/>
    <d v="2011-07-09T00:00:00"/>
    <s v="July"/>
    <s v="2011"/>
    <n v="2"/>
    <b v="0"/>
    <s v="High"/>
    <n v="4"/>
    <n v="49.86"/>
    <n v="0.09"/>
    <s v="Regular Air"/>
    <n v="-21.77"/>
    <n v="11.97"/>
    <n v="4.9800000000000004"/>
    <s v="Jim Kriz"/>
    <s v="Ontario"/>
    <s v="Ontario"/>
    <s v="Consumer"/>
    <s v="Office Supplies"/>
    <s v="Appliances"/>
    <n v="0.57999999999999996"/>
  </r>
  <r>
    <n v="52512"/>
    <d v="2011-07-07T00:00:00"/>
    <d v="2011-07-09T00:00:00"/>
    <s v="July"/>
    <s v="2011"/>
    <n v="2"/>
    <b v="0"/>
    <s v="High"/>
    <n v="32"/>
    <n v="197.49"/>
    <n v="0.08"/>
    <s v="Express Air"/>
    <n v="-52.84"/>
    <n v="5.74"/>
    <n v="5.01"/>
    <s v="Jim Kriz"/>
    <s v="Ontario"/>
    <s v="Ontario"/>
    <s v="Consumer"/>
    <s v="Office Supplies"/>
    <s v="Binders and Binder Accessories"/>
    <n v="0.39"/>
  </r>
  <r>
    <n v="52611"/>
    <d v="2011-04-25T00:00:00"/>
    <d v="2011-04-25T00:00:00"/>
    <s v="April"/>
    <s v="2011"/>
    <n v="0"/>
    <s v="FREE DELIVERY"/>
    <s v="Medium"/>
    <n v="11"/>
    <n v="24.95"/>
    <n v="0.09"/>
    <s v="Regular Air"/>
    <n v="-5.14"/>
    <n v="2.1800000000000002"/>
    <n v="1.38"/>
    <s v="Cathy Prescott"/>
    <s v="Ontario"/>
    <s v="Ontario"/>
    <s v="Corporate"/>
    <s v="Office Supplies"/>
    <s v="Rubber Bands"/>
    <n v="0.44"/>
  </r>
  <r>
    <n v="52805"/>
    <d v="2011-09-28T00:00:00"/>
    <d v="2011-09-28T00:00:00"/>
    <s v="September"/>
    <s v="2011"/>
    <n v="0"/>
    <s v="FREE DELIVERY"/>
    <s v="High"/>
    <n v="20"/>
    <n v="596.55999999999995"/>
    <n v="0.04"/>
    <s v="Express Air"/>
    <n v="60.7"/>
    <n v="29.99"/>
    <n v="5.5"/>
    <s v="Vivek Grady"/>
    <s v="Ontario"/>
    <s v="Ontario"/>
    <s v="Corporate"/>
    <s v="Technology"/>
    <s v="Computer Peripherals"/>
    <n v="0.51"/>
  </r>
  <r>
    <n v="52833"/>
    <d v="2011-12-24T00:00:00"/>
    <d v="2011-12-25T00:00:00"/>
    <s v="December"/>
    <s v="2011"/>
    <n v="1"/>
    <b v="0"/>
    <s v="Medium"/>
    <n v="8"/>
    <n v="317.82"/>
    <n v="0.02"/>
    <s v="Regular Air"/>
    <n v="-33.090000000000003"/>
    <n v="37.76"/>
    <n v="12.9"/>
    <s v="Todd Sumrall"/>
    <s v="Ontario"/>
    <s v="Ontario"/>
    <s v="Consumer"/>
    <s v="Office Supplies"/>
    <s v="Storage &amp; Organization"/>
    <n v="0.56999999999999995"/>
  </r>
  <r>
    <n v="52930"/>
    <d v="2011-11-08T00:00:00"/>
    <d v="2011-11-12T00:00:00"/>
    <s v="November"/>
    <s v="2011"/>
    <n v="4"/>
    <b v="0"/>
    <s v="low"/>
    <n v="16"/>
    <n v="136.97999999999999"/>
    <n v="0.04"/>
    <s v="Regular Air"/>
    <n v="44.12"/>
    <n v="8.74"/>
    <n v="1.39"/>
    <s v="Sarah Foster"/>
    <s v="Ontario"/>
    <s v="Ontario"/>
    <s v="Corporate"/>
    <s v="Office Supplies"/>
    <s v="Envelopes"/>
    <n v="0.38"/>
  </r>
  <r>
    <n v="52930"/>
    <d v="2011-11-08T00:00:00"/>
    <d v="2011-11-13T00:00:00"/>
    <s v="November"/>
    <s v="2011"/>
    <n v="5"/>
    <b v="0"/>
    <s v="low"/>
    <n v="39"/>
    <n v="225.17"/>
    <n v="0.1"/>
    <s v="Regular Air"/>
    <n v="-183.05"/>
    <n v="5.78"/>
    <n v="8.09"/>
    <s v="Sarah Foster"/>
    <s v="Ontario"/>
    <s v="Ontario"/>
    <s v="Corporate"/>
    <s v="Office Supplies"/>
    <s v="Paper"/>
    <n v="0.36"/>
  </r>
  <r>
    <n v="52930"/>
    <d v="2011-11-08T00:00:00"/>
    <d v="2011-11-08T00:00:00"/>
    <s v="November"/>
    <s v="2011"/>
    <n v="0"/>
    <s v="FREE DELIVERY"/>
    <s v="low"/>
    <n v="24"/>
    <n v="1112.1569999999999"/>
    <n v="0.09"/>
    <s v="Regular Air"/>
    <n v="140.81"/>
    <n v="55.99"/>
    <n v="3.3"/>
    <s v="Sarah Foster"/>
    <s v="Ontario"/>
    <s v="Ontario"/>
    <s v="Corporate"/>
    <s v="Technology"/>
    <s v="Telephones and Communication"/>
    <n v="0.59"/>
  </r>
  <r>
    <n v="52930"/>
    <d v="2011-11-08T00:00:00"/>
    <d v="2011-11-08T00:00:00"/>
    <s v="November"/>
    <s v="2011"/>
    <n v="0"/>
    <s v="FREE DELIVERY"/>
    <s v="low"/>
    <n v="40"/>
    <n v="1865.5885000000001"/>
    <n v="0.02"/>
    <s v="Regular Air"/>
    <n v="972.9"/>
    <n v="55.99"/>
    <n v="1.25"/>
    <s v="Sarah Foster"/>
    <s v="Ontario"/>
    <s v="Ontario"/>
    <s v="Corporate"/>
    <s v="Technology"/>
    <s v="Telephones and Communication"/>
    <n v="0.35"/>
  </r>
  <r>
    <n v="53127"/>
    <d v="2011-05-11T00:00:00"/>
    <d v="2011-05-12T00:00:00"/>
    <s v="May"/>
    <s v="2011"/>
    <n v="1"/>
    <b v="0"/>
    <s v="High"/>
    <n v="50"/>
    <n v="1893.29"/>
    <n v="7.0000000000000007E-2"/>
    <s v="Regular Air"/>
    <n v="857.34"/>
    <n v="37.700000000000003"/>
    <n v="2.99"/>
    <s v="Tony Chapman"/>
    <s v="Ontario"/>
    <s v="Ontario"/>
    <s v="Consumer"/>
    <s v="Office Supplies"/>
    <s v="Binders and Binder Accessories"/>
    <n v="0.35"/>
  </r>
  <r>
    <n v="53127"/>
    <d v="2011-05-11T00:00:00"/>
    <d v="2011-05-13T00:00:00"/>
    <s v="May"/>
    <s v="2011"/>
    <n v="2"/>
    <b v="0"/>
    <s v="High"/>
    <n v="49"/>
    <n v="2628.047"/>
    <n v="0.05"/>
    <s v="Regular Air"/>
    <n v="-137.94999999999999"/>
    <n v="65.989999999999995"/>
    <n v="19.989999999999998"/>
    <s v="Tony Chapman"/>
    <s v="Ontario"/>
    <s v="Ontario"/>
    <s v="Consumer"/>
    <s v="Technology"/>
    <s v="Telephones and Communication"/>
    <n v="0.59"/>
  </r>
  <r>
    <n v="53349"/>
    <d v="2010-04-10T00:00:00"/>
    <d v="2010-04-19T00:00:00"/>
    <s v="April"/>
    <s v="2010"/>
    <n v="9"/>
    <b v="0"/>
    <s v="low"/>
    <n v="46"/>
    <n v="11002.66"/>
    <n v="7.0000000000000007E-2"/>
    <s v="Delivery Truck"/>
    <n v="2349.29"/>
    <n v="243.98"/>
    <n v="43.32"/>
    <s v="Alejandro Grove"/>
    <s v="Ontario"/>
    <s v="Ontario"/>
    <s v="Corporate"/>
    <s v="Furniture"/>
    <s v="Chairs &amp; Chairmats"/>
    <n v="0.55000000000000004"/>
  </r>
  <r>
    <n v="53476"/>
    <d v="2009-06-11T00:00:00"/>
    <d v="2009-06-11T00:00:00"/>
    <s v="June"/>
    <s v="2009"/>
    <n v="0"/>
    <s v="FREE DELIVERY"/>
    <s v="Not Specified"/>
    <n v="14"/>
    <n v="481.4"/>
    <n v="0.04"/>
    <s v="Regular Air"/>
    <n v="150.72"/>
    <n v="35.44"/>
    <n v="5.09"/>
    <s v="Steve Nguyen"/>
    <s v="Ontario"/>
    <s v="Ontario"/>
    <s v="Small Business"/>
    <s v="Office Supplies"/>
    <s v="Paper"/>
    <n v="0.38"/>
  </r>
  <r>
    <n v="53476"/>
    <d v="2009-06-11T00:00:00"/>
    <d v="2009-06-14T00:00:00"/>
    <s v="June"/>
    <s v="2009"/>
    <n v="3"/>
    <b v="0"/>
    <s v="Not Specified"/>
    <n v="24"/>
    <n v="93.85"/>
    <n v="0.08"/>
    <s v="Regular Air"/>
    <n v="19.420000000000002"/>
    <n v="3.98"/>
    <n v="0.7"/>
    <s v="Steve Nguyen"/>
    <s v="Ontario"/>
    <s v="Ontario"/>
    <s v="Small Business"/>
    <s v="Office Supplies"/>
    <s v="Pens &amp; Art Supplies"/>
    <n v="0.52"/>
  </r>
  <r>
    <n v="53476"/>
    <d v="2009-06-11T00:00:00"/>
    <d v="2009-06-12T00:00:00"/>
    <s v="June"/>
    <s v="2009"/>
    <n v="1"/>
    <b v="0"/>
    <s v="Not Specified"/>
    <n v="47"/>
    <n v="85.87"/>
    <n v="0.01"/>
    <s v="Regular Air"/>
    <n v="3.13"/>
    <n v="1.76"/>
    <n v="0.7"/>
    <s v="Steve Nguyen"/>
    <s v="Ontario"/>
    <s v="Ontario"/>
    <s v="Small Business"/>
    <s v="Office Supplies"/>
    <s v="Pens &amp; Art Supplies"/>
    <n v="0.56000000000000005"/>
  </r>
  <r>
    <n v="53476"/>
    <d v="2009-06-11T00:00:00"/>
    <d v="2009-06-11T00:00:00"/>
    <s v="June"/>
    <s v="2009"/>
    <n v="0"/>
    <s v="FREE DELIVERY"/>
    <s v="Not Specified"/>
    <n v="42"/>
    <n v="8127.32"/>
    <n v="0.01"/>
    <s v="Express Air"/>
    <n v="1141.07"/>
    <n v="193.17"/>
    <n v="19.989999999999998"/>
    <s v="Steve Nguyen"/>
    <s v="Ontario"/>
    <s v="Ontario"/>
    <s v="Small Business"/>
    <s v="Office Supplies"/>
    <s v="Storage &amp; Organization"/>
    <n v="0.71"/>
  </r>
  <r>
    <n v="53671"/>
    <d v="2011-06-10T00:00:00"/>
    <d v="2011-06-11T00:00:00"/>
    <s v="June"/>
    <s v="2011"/>
    <n v="1"/>
    <b v="0"/>
    <s v="Medium"/>
    <n v="41"/>
    <n v="236.68"/>
    <n v="0.08"/>
    <s v="Regular Air"/>
    <n v="-82.79"/>
    <n v="5.74"/>
    <n v="5.01"/>
    <s v="Laura Armstrong"/>
    <s v="Ontario"/>
    <s v="Ontario"/>
    <s v="Small Business"/>
    <s v="Office Supplies"/>
    <s v="Binders and Binder Accessories"/>
    <n v="0.39"/>
  </r>
  <r>
    <n v="53671"/>
    <d v="2011-06-10T00:00:00"/>
    <d v="2011-06-11T00:00:00"/>
    <s v="June"/>
    <s v="2011"/>
    <n v="1"/>
    <b v="0"/>
    <s v="Medium"/>
    <n v="43"/>
    <n v="6255.81"/>
    <n v="0.01"/>
    <s v="Regular Air"/>
    <n v="693.26"/>
    <n v="140.85"/>
    <n v="19.989999999999998"/>
    <s v="Laura Armstrong"/>
    <s v="Ontario"/>
    <s v="Ontario"/>
    <s v="Small Business"/>
    <s v="Office Supplies"/>
    <s v="Storage &amp; Organization"/>
    <n v="0.73"/>
  </r>
  <r>
    <n v="53671"/>
    <d v="2011-06-10T00:00:00"/>
    <d v="2011-06-11T00:00:00"/>
    <s v="June"/>
    <s v="2011"/>
    <n v="1"/>
    <b v="0"/>
    <s v="Medium"/>
    <n v="39"/>
    <n v="616.5"/>
    <n v="0.02"/>
    <s v="Regular Air"/>
    <n v="25.99"/>
    <n v="15.01"/>
    <n v="8.4"/>
    <s v="Laura Armstrong"/>
    <s v="Ontario"/>
    <s v="Ontario"/>
    <s v="Small Business"/>
    <s v="Office Supplies"/>
    <s v="Binders and Binder Accessories"/>
    <n v="0.39"/>
  </r>
  <r>
    <n v="53766"/>
    <d v="2009-10-13T00:00:00"/>
    <d v="2009-10-14T00:00:00"/>
    <s v="October"/>
    <s v="2009"/>
    <n v="1"/>
    <b v="0"/>
    <s v="Not Specified"/>
    <n v="22"/>
    <n v="3122.55"/>
    <n v="7.0000000000000007E-2"/>
    <s v="Delivery Truck"/>
    <n v="-574.55999999999995"/>
    <n v="145.97999999999999"/>
    <n v="46.2"/>
    <s v="Laura Armstrong"/>
    <s v="Ontario"/>
    <s v="Ontario"/>
    <s v="Corporate"/>
    <s v="Furniture"/>
    <s v="Tables"/>
    <n v="0.69"/>
  </r>
  <r>
    <n v="53795"/>
    <d v="2012-01-30T00:00:00"/>
    <d v="2012-01-31T00:00:00"/>
    <s v="January"/>
    <s v="2012"/>
    <n v="1"/>
    <b v="0"/>
    <s v="High"/>
    <n v="40"/>
    <n v="264.60000000000002"/>
    <n v="0.1"/>
    <s v="Express Air"/>
    <n v="-93.06"/>
    <n v="6.48"/>
    <n v="6.22"/>
    <s v="Sandra Flanagan"/>
    <s v="Ontario"/>
    <s v="Ontario"/>
    <s v="Home Office"/>
    <s v="Office Supplies"/>
    <s v="Paper"/>
    <n v="0.37"/>
  </r>
  <r>
    <n v="53795"/>
    <d v="2012-01-30T00:00:00"/>
    <d v="2012-02-01T00:00:00"/>
    <s v="February"/>
    <s v="2012"/>
    <n v="2"/>
    <b v="0"/>
    <s v="High"/>
    <n v="21"/>
    <n v="3356.7350000000001"/>
    <n v="0.05"/>
    <s v="Regular Air"/>
    <n v="370.33"/>
    <n v="195.99"/>
    <n v="4.2"/>
    <s v="Sandra Flanagan"/>
    <s v="Ontario"/>
    <s v="Ontario"/>
    <s v="Home Office"/>
    <s v="Technology"/>
    <s v="Telephones and Communication"/>
    <n v="0.6"/>
  </r>
  <r>
    <n v="54209"/>
    <d v="2012-08-15T00:00:00"/>
    <d v="2012-08-17T00:00:00"/>
    <s v="August"/>
    <s v="2012"/>
    <n v="2"/>
    <b v="0"/>
    <s v="Medium"/>
    <n v="21"/>
    <n v="664.98900000000003"/>
    <n v="0.04"/>
    <s v="Regular Air"/>
    <n v="170.46"/>
    <n v="35.99"/>
    <n v="5.99"/>
    <s v="Arthur Prichep"/>
    <s v="Ontario"/>
    <s v="Ontario"/>
    <s v="Home Office"/>
    <s v="Technology"/>
    <s v="Telephones and Communication"/>
    <n v="0.38"/>
  </r>
  <r>
    <n v="54369"/>
    <d v="2009-03-02T00:00:00"/>
    <d v="2009-03-04T00:00:00"/>
    <s v="March"/>
    <s v="2009"/>
    <n v="2"/>
    <b v="0"/>
    <s v="Not Specified"/>
    <n v="47"/>
    <n v="421.08"/>
    <n v="0"/>
    <s v="Express Air"/>
    <n v="82.31"/>
    <n v="8.33"/>
    <n v="1.99"/>
    <s v="Ryan Akin"/>
    <s v="Ontario"/>
    <s v="Ontario"/>
    <s v="Consumer"/>
    <s v="Technology"/>
    <s v="Computer Peripherals"/>
    <n v="0.52"/>
  </r>
  <r>
    <n v="54850"/>
    <d v="2010-12-24T00:00:00"/>
    <d v="2010-12-24T00:00:00"/>
    <s v="December"/>
    <s v="2010"/>
    <n v="0"/>
    <s v="FREE DELIVERY"/>
    <s v="Not Specified"/>
    <n v="16"/>
    <n v="2834.96"/>
    <n v="7.0000000000000007E-2"/>
    <s v="Regular Air"/>
    <n v="587.64"/>
    <n v="178.47"/>
    <n v="19.989999999999998"/>
    <s v="Nat Carroll"/>
    <s v="Ontario"/>
    <s v="Ontario"/>
    <s v="Home Office"/>
    <s v="Office Supplies"/>
    <s v="Storage &amp; Organization"/>
    <n v="0.55000000000000004"/>
  </r>
  <r>
    <n v="54850"/>
    <d v="2010-12-24T00:00:00"/>
    <d v="2010-12-25T00:00:00"/>
    <s v="December"/>
    <s v="2010"/>
    <n v="1"/>
    <b v="0"/>
    <s v="Not Specified"/>
    <n v="9"/>
    <n v="953.98900000000003"/>
    <n v="0.02"/>
    <s v="Regular Air"/>
    <n v="-249.33"/>
    <n v="125.99"/>
    <n v="8.08"/>
    <s v="Nat Carroll"/>
    <s v="Ontario"/>
    <s v="Ontario"/>
    <s v="Home Office"/>
    <s v="Technology"/>
    <s v="Telephones and Communication"/>
    <n v="0.56999999999999995"/>
  </r>
  <r>
    <n v="54950"/>
    <d v="2010-12-05T00:00:00"/>
    <d v="2010-12-06T00:00:00"/>
    <s v="December"/>
    <s v="2010"/>
    <n v="1"/>
    <b v="0"/>
    <s v="High"/>
    <n v="26"/>
    <n v="174.58"/>
    <n v="0.08"/>
    <s v="Regular Air"/>
    <n v="-57.17"/>
    <n v="6.84"/>
    <n v="4.42"/>
    <s v="Stephanie Ulpright"/>
    <s v="Ontario"/>
    <s v="Ontario"/>
    <s v="Consumer"/>
    <s v="Office Supplies"/>
    <s v="Scissors, Rulers and Trimmers"/>
    <n v="0.57999999999999996"/>
  </r>
  <r>
    <n v="54950"/>
    <d v="2010-12-05T00:00:00"/>
    <d v="2010-12-06T00:00:00"/>
    <s v="December"/>
    <s v="2010"/>
    <n v="1"/>
    <b v="0"/>
    <s v="High"/>
    <n v="22"/>
    <n v="8789.5400000000009"/>
    <n v="7.0000000000000007E-2"/>
    <s v="Delivery Truck"/>
    <n v="-1025.19"/>
    <n v="424.21"/>
    <n v="110.2"/>
    <s v="Stephanie Ulpright"/>
    <s v="Ontario"/>
    <s v="Ontario"/>
    <s v="Consumer"/>
    <s v="Furniture"/>
    <s v="Tables"/>
    <n v="0.67"/>
  </r>
  <r>
    <n v="55172"/>
    <d v="2010-12-03T00:00:00"/>
    <d v="2010-12-04T00:00:00"/>
    <s v="December"/>
    <s v="2010"/>
    <n v="1"/>
    <b v="0"/>
    <s v="Not Specified"/>
    <n v="1"/>
    <n v="37.89"/>
    <n v="0"/>
    <s v="Regular Air"/>
    <n v="-120.97"/>
    <n v="35.409999999999997"/>
    <n v="1.99"/>
    <s v="Katherine Nockton"/>
    <s v="Ontario"/>
    <s v="Ontario"/>
    <s v="Corporate"/>
    <s v="Technology"/>
    <s v="Computer Peripherals"/>
    <n v="0.43"/>
  </r>
  <r>
    <n v="55235"/>
    <d v="2010-10-06T00:00:00"/>
    <d v="2010-10-08T00:00:00"/>
    <s v="October"/>
    <s v="2010"/>
    <n v="2"/>
    <b v="0"/>
    <s v="low"/>
    <n v="33"/>
    <n v="2532.6174999999998"/>
    <n v="0"/>
    <s v="Regular Air"/>
    <n v="730.51"/>
    <n v="85.99"/>
    <n v="2.79"/>
    <s v="Jane Waco"/>
    <s v="Ontario"/>
    <s v="Ontario"/>
    <s v="Corporate"/>
    <s v="Technology"/>
    <s v="Telephones and Communication"/>
    <n v="0.57999999999999996"/>
  </r>
  <r>
    <n v="55300"/>
    <d v="2009-02-20T00:00:00"/>
    <d v="2009-02-22T00:00:00"/>
    <s v="February"/>
    <s v="2009"/>
    <n v="2"/>
    <b v="0"/>
    <s v="High"/>
    <n v="37"/>
    <n v="159.88999999999999"/>
    <n v="0.03"/>
    <s v="Regular Air"/>
    <n v="-185.17"/>
    <n v="4.0599999999999996"/>
    <n v="6.89"/>
    <s v="Sally Hughsby"/>
    <s v="Ontario"/>
    <s v="Ontario"/>
    <s v="Consumer"/>
    <s v="Office Supplies"/>
    <s v="Appliances"/>
    <n v="0.6"/>
  </r>
  <r>
    <n v="55300"/>
    <d v="2009-02-20T00:00:00"/>
    <d v="2009-02-21T00:00:00"/>
    <s v="February"/>
    <s v="2009"/>
    <n v="1"/>
    <b v="0"/>
    <s v="High"/>
    <n v="48"/>
    <n v="180.48"/>
    <n v="0.01"/>
    <s v="Regular Air"/>
    <n v="82.38"/>
    <n v="3.75"/>
    <n v="0.5"/>
    <s v="Sally Hughsby"/>
    <s v="Ontario"/>
    <s v="Ontario"/>
    <s v="Consumer"/>
    <s v="Office Supplies"/>
    <s v="Labels"/>
    <n v="0.37"/>
  </r>
  <r>
    <n v="55300"/>
    <d v="2009-02-20T00:00:00"/>
    <d v="2009-02-22T00:00:00"/>
    <s v="February"/>
    <s v="2009"/>
    <n v="2"/>
    <b v="0"/>
    <s v="High"/>
    <n v="31"/>
    <n v="350.48"/>
    <n v="0.02"/>
    <s v="Regular Air"/>
    <n v="-231.05"/>
    <n v="10.68"/>
    <n v="13.04"/>
    <s v="Sally Hughsby"/>
    <s v="Ontario"/>
    <s v="Ontario"/>
    <s v="Consumer"/>
    <s v="Furniture"/>
    <s v="Office Furnishings"/>
    <n v="0.6"/>
  </r>
  <r>
    <n v="55398"/>
    <d v="2010-01-20T00:00:00"/>
    <d v="2010-01-21T00:00:00"/>
    <s v="January"/>
    <s v="2010"/>
    <n v="1"/>
    <b v="0"/>
    <s v="Medium"/>
    <n v="21"/>
    <n v="46.42"/>
    <n v="0.04"/>
    <s v="Regular Air"/>
    <n v="2.38"/>
    <n v="2.1"/>
    <n v="0.7"/>
    <s v="Lena Radford"/>
    <s v="Ontario"/>
    <s v="Ontario"/>
    <s v="Small Business"/>
    <s v="Office Supplies"/>
    <s v="Pens &amp; Art Supplies"/>
    <n v="0.56999999999999995"/>
  </r>
  <r>
    <n v="55553"/>
    <d v="2009-07-17T00:00:00"/>
    <d v="2009-07-18T00:00:00"/>
    <s v="July"/>
    <s v="2009"/>
    <n v="1"/>
    <b v="0"/>
    <s v="Medium"/>
    <n v="32"/>
    <n v="177.52"/>
    <n v="0.05"/>
    <s v="Regular Air"/>
    <n v="52.61"/>
    <n v="5.68"/>
    <n v="1.39"/>
    <s v="John Castell"/>
    <s v="Ontario"/>
    <s v="Ontario"/>
    <s v="Small Business"/>
    <s v="Office Supplies"/>
    <s v="Envelopes"/>
    <n v="0.38"/>
  </r>
  <r>
    <n v="55747"/>
    <d v="2012-12-02T00:00:00"/>
    <d v="2012-12-03T00:00:00"/>
    <s v="December"/>
    <s v="2012"/>
    <n v="1"/>
    <b v="0"/>
    <s v="High"/>
    <n v="36"/>
    <n v="17560.95"/>
    <n v="0.09"/>
    <s v="Delivery Truck"/>
    <n v="4801.82"/>
    <n v="500.98"/>
    <n v="26"/>
    <s v="John Lucas"/>
    <s v="Ontario"/>
    <s v="Ontario"/>
    <s v="Small Business"/>
    <s v="Furniture"/>
    <s v="Chairs &amp; Chairmats"/>
    <n v="0.6"/>
  </r>
  <r>
    <n v="55747"/>
    <d v="2012-12-02T00:00:00"/>
    <d v="2012-12-04T00:00:00"/>
    <s v="December"/>
    <s v="2012"/>
    <n v="2"/>
    <b v="0"/>
    <s v="High"/>
    <n v="42"/>
    <n v="19845.696"/>
    <n v="0.01"/>
    <s v="Delivery Truck"/>
    <n v="-1331.55"/>
    <n v="550.98"/>
    <n v="64.59"/>
    <s v="John Lucas"/>
    <s v="Ontario"/>
    <s v="Ontario"/>
    <s v="Small Business"/>
    <s v="Furniture"/>
    <s v="Tables"/>
    <n v="0.66"/>
  </r>
  <r>
    <n v="55779"/>
    <d v="2012-03-10T00:00:00"/>
    <d v="2012-03-11T00:00:00"/>
    <s v="March"/>
    <s v="2012"/>
    <n v="1"/>
    <b v="0"/>
    <s v="Critical"/>
    <n v="26"/>
    <n v="4073.17"/>
    <n v="0.08"/>
    <s v="Delivery Truck"/>
    <n v="376.21"/>
    <n v="160.97999999999999"/>
    <n v="30"/>
    <s v="Katherine Nockton"/>
    <s v="Ontario"/>
    <s v="Ontario"/>
    <s v="Home Office"/>
    <s v="Furniture"/>
    <s v="Chairs &amp; Chairmats"/>
    <n v="0.62"/>
  </r>
  <r>
    <n v="56418"/>
    <d v="2012-04-12T00:00:00"/>
    <d v="2012-04-13T00:00:00"/>
    <s v="April"/>
    <s v="2012"/>
    <n v="1"/>
    <b v="0"/>
    <s v="Critical"/>
    <n v="47"/>
    <n v="1613.84"/>
    <n v="0.09"/>
    <s v="Regular Air"/>
    <n v="226.76"/>
    <n v="34.76"/>
    <n v="8.2200000000000006"/>
    <s v="John Lucas"/>
    <s v="Ontario"/>
    <s v="Ontario"/>
    <s v="Corporate"/>
    <s v="Office Supplies"/>
    <s v="Storage &amp; Organization"/>
    <n v="0.56999999999999995"/>
  </r>
  <r>
    <n v="56580"/>
    <d v="2011-08-14T00:00:00"/>
    <d v="2011-08-14T00:00:00"/>
    <s v="August"/>
    <s v="2011"/>
    <n v="0"/>
    <s v="FREE DELIVERY"/>
    <s v="Not Specified"/>
    <n v="9"/>
    <n v="73.05"/>
    <n v="0.1"/>
    <s v="Regular Air"/>
    <n v="-17.03"/>
    <n v="8.34"/>
    <n v="4.82"/>
    <s v="Karen Daniels"/>
    <s v="Ontario"/>
    <s v="Ontario"/>
    <s v="Consumer"/>
    <s v="Office Supplies"/>
    <s v="Paper"/>
    <n v="0.4"/>
  </r>
  <r>
    <n v="56580"/>
    <d v="2011-08-14T00:00:00"/>
    <d v="2011-08-16T00:00:00"/>
    <s v="August"/>
    <s v="2011"/>
    <n v="2"/>
    <b v="0"/>
    <s v="Not Specified"/>
    <n v="44"/>
    <n v="950.3"/>
    <n v="0.1"/>
    <s v="Delivery Truck"/>
    <n v="-2103.0500000000002"/>
    <n v="20.98"/>
    <n v="53.03"/>
    <s v="Karen Daniels"/>
    <s v="Ontario"/>
    <s v="Ontario"/>
    <s v="Consumer"/>
    <s v="Office Supplies"/>
    <s v="Storage &amp; Organization"/>
    <n v="0.78"/>
  </r>
  <r>
    <n v="56580"/>
    <d v="2011-08-14T00:00:00"/>
    <d v="2011-08-16T00:00:00"/>
    <s v="August"/>
    <s v="2011"/>
    <n v="2"/>
    <b v="0"/>
    <s v="Not Specified"/>
    <n v="29"/>
    <n v="8122.53"/>
    <n v="0.05"/>
    <s v="Delivery Truck"/>
    <n v="-693.23"/>
    <n v="286.85000000000002"/>
    <n v="61.76"/>
    <s v="Karen Daniels"/>
    <s v="Ontario"/>
    <s v="Ontario"/>
    <s v="Consumer"/>
    <s v="Furniture"/>
    <s v="Tables"/>
    <n v="0.78"/>
  </r>
  <r>
    <n v="56807"/>
    <d v="2009-04-21T00:00:00"/>
    <d v="2009-04-23T00:00:00"/>
    <s v="April"/>
    <s v="2009"/>
    <n v="2"/>
    <b v="0"/>
    <s v="High"/>
    <n v="1"/>
    <n v="47.04"/>
    <n v="0.06"/>
    <s v="Regular Air"/>
    <n v="-24.63"/>
    <n v="42.98"/>
    <n v="4.62"/>
    <s v="Scott Cohen"/>
    <s v="Ontario"/>
    <s v="Ontario"/>
    <s v="Consumer"/>
    <s v="Office Supplies"/>
    <s v="Appliances"/>
    <n v="0.56000000000000005"/>
  </r>
  <r>
    <n v="56837"/>
    <d v="2010-12-14T00:00:00"/>
    <d v="2010-12-18T00:00:00"/>
    <s v="December"/>
    <s v="2010"/>
    <n v="4"/>
    <b v="0"/>
    <s v="low"/>
    <n v="10"/>
    <n v="965.46"/>
    <n v="0.03"/>
    <s v="Delivery Truck"/>
    <n v="-71.48"/>
    <n v="90.98"/>
    <n v="30"/>
    <s v="Steve Nguyen"/>
    <s v="Ontario"/>
    <s v="Ontario"/>
    <s v="Consumer"/>
    <s v="Furniture"/>
    <s v="Chairs &amp; Chairmats"/>
    <n v="0.61"/>
  </r>
  <r>
    <n v="56995"/>
    <d v="2009-10-15T00:00:00"/>
    <d v="2009-10-17T00:00:00"/>
    <s v="October"/>
    <s v="2009"/>
    <n v="2"/>
    <b v="0"/>
    <s v="Medium"/>
    <n v="27"/>
    <n v="157.57"/>
    <n v="0.08"/>
    <s v="Express Air"/>
    <n v="-57.06"/>
    <n v="5.74"/>
    <n v="5.01"/>
    <s v="Sarah Foster"/>
    <s v="Ontario"/>
    <s v="Ontario"/>
    <s v="Corporate"/>
    <s v="Office Supplies"/>
    <s v="Binders and Binder Accessories"/>
    <n v="0.39"/>
  </r>
  <r>
    <n v="57091"/>
    <d v="2011-10-31T00:00:00"/>
    <d v="2011-11-01T00:00:00"/>
    <s v="November"/>
    <s v="2011"/>
    <n v="1"/>
    <b v="0"/>
    <s v="Medium"/>
    <n v="6"/>
    <n v="14.85"/>
    <n v="0.05"/>
    <s v="Express Air"/>
    <n v="-2.79"/>
    <n v="1.68"/>
    <n v="1.02"/>
    <s v="Vivek Grady"/>
    <s v="Ontario"/>
    <s v="Ontario"/>
    <s v="Home Office"/>
    <s v="Office Supplies"/>
    <s v="Rubber Bands"/>
    <n v="0.81"/>
  </r>
  <r>
    <n v="57155"/>
    <d v="2009-06-17T00:00:00"/>
    <d v="2009-06-18T00:00:00"/>
    <s v="June"/>
    <s v="2009"/>
    <n v="1"/>
    <b v="0"/>
    <s v="Critical"/>
    <n v="23"/>
    <n v="155.52000000000001"/>
    <n v="0.05"/>
    <s v="Regular Air"/>
    <n v="-133.72999999999999"/>
    <n v="6.48"/>
    <n v="9.68"/>
    <s v="Stuart Calhoun"/>
    <s v="Ontario"/>
    <s v="Ontario"/>
    <s v="Consumer"/>
    <s v="Office Supplies"/>
    <s v="Paper"/>
    <n v="0.36"/>
  </r>
  <r>
    <n v="57155"/>
    <d v="2009-06-17T00:00:00"/>
    <d v="2009-06-18T00:00:00"/>
    <s v="June"/>
    <s v="2009"/>
    <n v="1"/>
    <b v="0"/>
    <s v="Critical"/>
    <n v="16"/>
    <n v="535.54"/>
    <n v="0.04"/>
    <s v="Express Air"/>
    <n v="60.82"/>
    <n v="33.89"/>
    <n v="5.0999999999999996"/>
    <s v="Stuart Calhoun"/>
    <s v="Ontario"/>
    <s v="Ontario"/>
    <s v="Consumer"/>
    <s v="Office Supplies"/>
    <s v="Storage &amp; Organization"/>
    <n v="0.6"/>
  </r>
  <r>
    <n v="57185"/>
    <d v="2011-05-23T00:00:00"/>
    <d v="2011-05-25T00:00:00"/>
    <s v="May"/>
    <s v="2011"/>
    <n v="2"/>
    <b v="0"/>
    <s v="Medium"/>
    <n v="28"/>
    <n v="1360.82"/>
    <n v="0.06"/>
    <s v="Regular Air"/>
    <n v="385.03"/>
    <n v="49.34"/>
    <n v="10.25"/>
    <s v="Matt Connell"/>
    <s v="Ontario"/>
    <s v="Ontario"/>
    <s v="Corporate"/>
    <s v="Furniture"/>
    <s v="Office Furnishings"/>
    <n v="0.56999999999999995"/>
  </r>
  <r>
    <n v="57409"/>
    <d v="2009-11-20T00:00:00"/>
    <d v="2009-11-21T00:00:00"/>
    <s v="November"/>
    <s v="2009"/>
    <n v="1"/>
    <b v="0"/>
    <s v="Not Specified"/>
    <n v="1"/>
    <n v="90.88"/>
    <n v="0.1"/>
    <s v="Regular Air"/>
    <n v="-259.63"/>
    <n v="100.98"/>
    <n v="7.18"/>
    <s v="John Castell"/>
    <s v="Ontario"/>
    <s v="Ontario"/>
    <s v="Small Business"/>
    <s v="Technology"/>
    <s v="Computer Peripherals"/>
    <n v="0.4"/>
  </r>
  <r>
    <n v="57409"/>
    <d v="2009-11-20T00:00:00"/>
    <d v="2009-11-21T00:00:00"/>
    <s v="November"/>
    <s v="2009"/>
    <n v="1"/>
    <b v="0"/>
    <s v="Not Specified"/>
    <n v="34"/>
    <n v="6236.4754999999996"/>
    <n v="0.03"/>
    <s v="Regular Air"/>
    <n v="1928.66"/>
    <n v="205.99"/>
    <n v="3"/>
    <s v="John Castell"/>
    <s v="Ontario"/>
    <s v="Ontario"/>
    <s v="Small Business"/>
    <s v="Technology"/>
    <s v="Telephones and Communication"/>
    <n v="0.57999999999999996"/>
  </r>
  <r>
    <n v="57542"/>
    <d v="2009-08-22T00:00:00"/>
    <d v="2009-08-24T00:00:00"/>
    <s v="August"/>
    <s v="2009"/>
    <n v="2"/>
    <b v="0"/>
    <s v="High"/>
    <n v="23"/>
    <n v="1256.29"/>
    <n v="0.04"/>
    <s v="Regular Air"/>
    <n v="517.03"/>
    <n v="55.48"/>
    <n v="6.79"/>
    <s v="John Lucas"/>
    <s v="Ontario"/>
    <s v="Ontario"/>
    <s v="Corporate"/>
    <s v="Office Supplies"/>
    <s v="Paper"/>
    <n v="0.37"/>
  </r>
  <r>
    <n v="57639"/>
    <d v="2010-07-21T00:00:00"/>
    <d v="2010-07-21T00:00:00"/>
    <s v="July"/>
    <s v="2010"/>
    <n v="0"/>
    <s v="FREE DELIVERY"/>
    <s v="Critical"/>
    <n v="24"/>
    <n v="2239.52"/>
    <n v="0.04"/>
    <s v="Regular Air"/>
    <n v="330.5"/>
    <n v="95.46"/>
    <n v="18.13"/>
    <s v="John Castell"/>
    <s v="Ontario"/>
    <s v="Ontario"/>
    <s v="Consumer"/>
    <s v="Furniture"/>
    <s v="Office Furnishings"/>
    <n v="0.56000000000000005"/>
  </r>
  <r>
    <n v="57856"/>
    <d v="2009-02-12T00:00:00"/>
    <d v="2009-02-13T00:00:00"/>
    <s v="February"/>
    <s v="2009"/>
    <n v="1"/>
    <b v="0"/>
    <s v="Medium"/>
    <n v="17"/>
    <n v="127.45"/>
    <n v="0.06"/>
    <s v="Regular Air"/>
    <n v="-42.17"/>
    <n v="7.1"/>
    <n v="6.05"/>
    <s v="Vivek Grady"/>
    <s v="Ontario"/>
    <s v="Ontario"/>
    <s v="Home Office"/>
    <s v="Office Supplies"/>
    <s v="Binders and Binder Accessories"/>
    <n v="0.39"/>
  </r>
  <r>
    <n v="57856"/>
    <d v="2009-02-12T00:00:00"/>
    <d v="2009-02-13T00:00:00"/>
    <s v="February"/>
    <s v="2009"/>
    <n v="1"/>
    <b v="0"/>
    <s v="Medium"/>
    <n v="31"/>
    <n v="92.18"/>
    <n v="0.02"/>
    <s v="Regular Air"/>
    <n v="5.7"/>
    <n v="2.78"/>
    <n v="0.97"/>
    <s v="Vivek Grady"/>
    <s v="Ontario"/>
    <s v="Ontario"/>
    <s v="Home Office"/>
    <s v="Office Supplies"/>
    <s v="Pens &amp; Art Supplies"/>
    <n v="0.59"/>
  </r>
  <r>
    <n v="58435"/>
    <d v="2012-05-07T00:00:00"/>
    <d v="2012-05-09T00:00:00"/>
    <s v="May"/>
    <s v="2012"/>
    <n v="2"/>
    <b v="0"/>
    <s v="low"/>
    <n v="11"/>
    <n v="273.44"/>
    <n v="0.01"/>
    <s v="Regular Air"/>
    <n v="-35.619999999999997"/>
    <n v="22.38"/>
    <n v="15.1"/>
    <s v="Arthur Prichep"/>
    <s v="Ontario"/>
    <s v="Ontario"/>
    <s v="Home Office"/>
    <s v="Office Supplies"/>
    <s v="Binders and Binder Accessories"/>
    <n v="0.38"/>
  </r>
  <r>
    <n v="59009"/>
    <d v="2011-11-18T00:00:00"/>
    <d v="2011-11-20T00:00:00"/>
    <s v="November"/>
    <s v="2011"/>
    <n v="2"/>
    <b v="0"/>
    <s v="Critical"/>
    <n v="19"/>
    <n v="614.91"/>
    <n v="0.02"/>
    <s v="Express Air"/>
    <n v="-7.02"/>
    <n v="30.98"/>
    <n v="17.079999999999998"/>
    <s v="Sally Hughsby"/>
    <s v="Ontario"/>
    <s v="Ontario"/>
    <s v="Consumer"/>
    <s v="Office Supplies"/>
    <s v="Paper"/>
    <n v="0.4"/>
  </r>
  <r>
    <n v="59491"/>
    <d v="2012-03-24T00:00:00"/>
    <d v="2012-03-27T00:00:00"/>
    <s v="March"/>
    <s v="2012"/>
    <n v="3"/>
    <b v="0"/>
    <s v="High"/>
    <n v="31"/>
    <n v="12470.31"/>
    <n v="0.04"/>
    <s v="Regular Air"/>
    <n v="5528.5"/>
    <n v="387.99"/>
    <n v="19.989999999999998"/>
    <s v="Greg Hansen"/>
    <s v="Ontario"/>
    <s v="Ontario"/>
    <s v="Home Office"/>
    <s v="Office Supplies"/>
    <s v="Binders and Binder Accessories"/>
    <n v="0.38"/>
  </r>
  <r>
    <n v="59554"/>
    <d v="2011-11-15T00:00:00"/>
    <d v="2011-11-16T00:00:00"/>
    <s v="November"/>
    <s v="2011"/>
    <n v="1"/>
    <b v="0"/>
    <s v="Critical"/>
    <n v="40"/>
    <n v="718.6"/>
    <n v="0.08"/>
    <s v="Regular Air"/>
    <n v="-81.489999999999995"/>
    <n v="17.98"/>
    <n v="4"/>
    <s v="Karen Daniels"/>
    <s v="Ontario"/>
    <s v="Ontario"/>
    <s v="Consumer"/>
    <s v="Technology"/>
    <s v="Computer Peripherals"/>
    <n v="0.79"/>
  </r>
  <r>
    <n v="59559"/>
    <d v="2010-09-17T00:00:00"/>
    <d v="2010-09-17T00:00:00"/>
    <s v="September"/>
    <s v="2010"/>
    <n v="0"/>
    <s v="FREE DELIVERY"/>
    <s v="Critical"/>
    <n v="30"/>
    <n v="397.17"/>
    <n v="0.1"/>
    <s v="Express Air"/>
    <n v="7.69"/>
    <n v="14.34"/>
    <n v="5"/>
    <s v="Greg Hansen"/>
    <s v="Ontario"/>
    <s v="Ontario"/>
    <s v="Home Office"/>
    <s v="Furniture"/>
    <s v="Office Furnishings"/>
    <n v="0.49"/>
  </r>
  <r>
    <n v="59745"/>
    <d v="2009-04-19T00:00:00"/>
    <d v="2009-04-21T00:00:00"/>
    <s v="April"/>
    <s v="2009"/>
    <n v="2"/>
    <b v="0"/>
    <s v="Not Specified"/>
    <n v="36"/>
    <n v="18092.66"/>
    <n v="0.09"/>
    <s v="Regular Air"/>
    <n v="7917.76"/>
    <n v="525.98"/>
    <n v="19.989999999999998"/>
    <s v="Alejandro Grove"/>
    <s v="Ontario"/>
    <s v="Ontario"/>
    <s v="Consumer"/>
    <s v="Office Supplies"/>
    <s v="Binders and Binder Accessories"/>
    <n v="0.37"/>
  </r>
  <r>
    <n v="59906"/>
    <d v="2010-05-20T00:00:00"/>
    <d v="2010-05-22T00:00:00"/>
    <s v="May"/>
    <s v="2010"/>
    <n v="2"/>
    <b v="0"/>
    <s v="High"/>
    <n v="32"/>
    <n v="284.92"/>
    <n v="0.03"/>
    <s v="Regular Air"/>
    <n v="81.290000000000006"/>
    <n v="9.11"/>
    <n v="2.15"/>
    <s v="Lindsay Shagiari"/>
    <s v="Ontario"/>
    <s v="Ontario"/>
    <s v="Home Office"/>
    <s v="Office Supplies"/>
    <s v="Paper"/>
    <n v="0.4"/>
  </r>
  <r>
    <n v="454"/>
    <d v="2011-12-26T00:00:00"/>
    <d v="2011-12-28T00:00:00"/>
    <s v="December"/>
    <s v="2011"/>
    <n v="2"/>
    <b v="0"/>
    <s v="low"/>
    <n v="42"/>
    <n v="234.2"/>
    <n v="0.09"/>
    <s v="Regular Air"/>
    <n v="56.22"/>
    <n v="6.08"/>
    <n v="1.82"/>
    <s v="Darrin Martin"/>
    <s v="Ontario"/>
    <s v="Ontario"/>
    <s v="Small Business"/>
    <s v="Office Supplies"/>
    <s v="Rubber Bands"/>
    <n v="0.35"/>
  </r>
  <r>
    <n v="549"/>
    <d v="2012-07-12T00:00:00"/>
    <d v="2012-07-13T00:00:00"/>
    <s v="July"/>
    <s v="2012"/>
    <n v="1"/>
    <b v="0"/>
    <s v="Critical"/>
    <n v="13"/>
    <n v="70.239999999999995"/>
    <n v="0.03"/>
    <s v="Regular Air"/>
    <n v="-59.75"/>
    <n v="4.9800000000000004"/>
    <n v="7.44"/>
    <s v="Ken Brennan"/>
    <s v="Ontario"/>
    <s v="Ontario"/>
    <s v="Consumer"/>
    <s v="Office Supplies"/>
    <s v="Paper"/>
    <n v="0.36"/>
  </r>
  <r>
    <n v="549"/>
    <d v="2012-07-12T00:00:00"/>
    <d v="2012-07-13T00:00:00"/>
    <s v="July"/>
    <s v="2012"/>
    <n v="1"/>
    <b v="0"/>
    <s v="Critical"/>
    <n v="5"/>
    <n v="40.75"/>
    <n v="0.05"/>
    <s v="Regular Air"/>
    <n v="-27.57"/>
    <n v="6.48"/>
    <n v="8.74"/>
    <s v="Ken Brennan"/>
    <s v="Ontario"/>
    <s v="Ontario"/>
    <s v="Consumer"/>
    <s v="Office Supplies"/>
    <s v="Paper"/>
    <n v="0.36"/>
  </r>
  <r>
    <n v="549"/>
    <d v="2012-07-12T00:00:00"/>
    <d v="2012-07-12T00:00:00"/>
    <s v="July"/>
    <s v="2012"/>
    <n v="0"/>
    <s v="FREE DELIVERY"/>
    <s v="Critical"/>
    <n v="30"/>
    <n v="1150.8800000000001"/>
    <n v="0.05"/>
    <s v="Express Air"/>
    <n v="-911.56"/>
    <n v="38.94"/>
    <n v="35"/>
    <s v="Ken Brennan"/>
    <s v="Ontario"/>
    <s v="Ontario"/>
    <s v="Consumer"/>
    <s v="Office Supplies"/>
    <s v="Storage &amp; Organization"/>
    <n v="0.8"/>
  </r>
  <r>
    <n v="999"/>
    <d v="2010-09-04T00:00:00"/>
    <d v="2010-09-11T00:00:00"/>
    <s v="September"/>
    <s v="2010"/>
    <n v="7"/>
    <b v="0"/>
    <s v="low"/>
    <n v="6"/>
    <n v="583.64"/>
    <n v="0.08"/>
    <s v="Regular Air"/>
    <n v="-179.5"/>
    <n v="95.43"/>
    <n v="19.989999999999998"/>
    <s v="Max Jones"/>
    <s v="Ontario"/>
    <s v="Ontario"/>
    <s v="Home Office"/>
    <s v="Office Supplies"/>
    <s v="Storage &amp; Organization"/>
    <n v="0.79"/>
  </r>
  <r>
    <n v="1286"/>
    <d v="2010-05-13T00:00:00"/>
    <d v="2010-05-14T00:00:00"/>
    <s v="May"/>
    <s v="2010"/>
    <n v="1"/>
    <b v="0"/>
    <s v="Not Specified"/>
    <n v="46"/>
    <n v="234.37"/>
    <n v="0.05"/>
    <s v="Regular Air"/>
    <n v="-144.68"/>
    <n v="5.18"/>
    <n v="5.74"/>
    <s v="Lena Creighton"/>
    <s v="Ontario"/>
    <s v="Ontario"/>
    <s v="Home Office"/>
    <s v="Office Supplies"/>
    <s v="Binders and Binder Accessories"/>
    <n v="0.36"/>
  </r>
  <r>
    <n v="1286"/>
    <d v="2010-05-13T00:00:00"/>
    <d v="2010-05-15T00:00:00"/>
    <s v="May"/>
    <s v="2010"/>
    <n v="2"/>
    <b v="0"/>
    <s v="Not Specified"/>
    <n v="14"/>
    <n v="1000.3565"/>
    <n v="0.06"/>
    <s v="Regular Air"/>
    <n v="229.78"/>
    <n v="85.99"/>
    <n v="3.3"/>
    <s v="Lena Creighton"/>
    <s v="Ontario"/>
    <s v="Ontario"/>
    <s v="Home Office"/>
    <s v="Technology"/>
    <s v="Telephones and Communication"/>
    <n v="0.37"/>
  </r>
  <r>
    <n v="1831"/>
    <d v="2010-12-01T00:00:00"/>
    <d v="2010-12-02T00:00:00"/>
    <s v="December"/>
    <s v="2010"/>
    <n v="1"/>
    <b v="0"/>
    <s v="Critical"/>
    <n v="33"/>
    <n v="12586.19"/>
    <n v="0"/>
    <s v="Delivery Truck"/>
    <n v="619.71"/>
    <n v="370.98"/>
    <n v="99"/>
    <s v="Ken Brennan"/>
    <s v="Ontario"/>
    <s v="Ontario"/>
    <s v="Home Office"/>
    <s v="Office Supplies"/>
    <s v="Storage &amp; Organization"/>
    <n v="0.65"/>
  </r>
  <r>
    <n v="1892"/>
    <d v="2009-03-25T00:00:00"/>
    <d v="2009-03-29T00:00:00"/>
    <s v="March"/>
    <s v="2009"/>
    <n v="4"/>
    <b v="0"/>
    <s v="low"/>
    <n v="47"/>
    <n v="193.63"/>
    <n v="0.05"/>
    <s v="Regular Air"/>
    <n v="-152.52000000000001"/>
    <n v="3.98"/>
    <n v="5.26"/>
    <s v="Joe Kamberova"/>
    <s v="Ontario"/>
    <s v="Ontario"/>
    <s v="Small Business"/>
    <s v="Office Supplies"/>
    <s v="Binders and Binder Accessories"/>
    <n v="0.38"/>
  </r>
  <r>
    <n v="1892"/>
    <d v="2009-03-25T00:00:00"/>
    <d v="2009-03-25T00:00:00"/>
    <s v="March"/>
    <s v="2009"/>
    <n v="0"/>
    <s v="FREE DELIVERY"/>
    <s v="low"/>
    <n v="9"/>
    <n v="64.290000000000006"/>
    <n v="0.01"/>
    <s v="Regular Air"/>
    <n v="-18.850000000000001"/>
    <n v="6.48"/>
    <n v="5.4"/>
    <s v="Joe Kamberova"/>
    <s v="Ontario"/>
    <s v="Ontario"/>
    <s v="Small Business"/>
    <s v="Office Supplies"/>
    <s v="Paper"/>
    <n v="0.37"/>
  </r>
  <r>
    <n v="1991"/>
    <d v="2012-09-06T00:00:00"/>
    <d v="2012-09-06T00:00:00"/>
    <s v="September"/>
    <s v="2012"/>
    <n v="0"/>
    <s v="FREE DELIVERY"/>
    <s v="Not Specified"/>
    <n v="27"/>
    <n v="3491.06"/>
    <n v="0.09"/>
    <s v="Regular Air"/>
    <n v="921.7"/>
    <n v="136.97999999999999"/>
    <n v="24.49"/>
    <s v="Barry Franz"/>
    <s v="Ontario"/>
    <s v="Ontario"/>
    <s v="Corporate"/>
    <s v="Furniture"/>
    <s v="Office Furnishings"/>
    <n v="0.59"/>
  </r>
  <r>
    <n v="1991"/>
    <d v="2012-09-06T00:00:00"/>
    <d v="2012-09-07T00:00:00"/>
    <s v="September"/>
    <s v="2012"/>
    <n v="1"/>
    <b v="0"/>
    <s v="Not Specified"/>
    <n v="37"/>
    <n v="14383.83"/>
    <n v="0.01"/>
    <s v="Delivery Truck"/>
    <n v="5050.1000000000004"/>
    <n v="399.98"/>
    <n v="12.06"/>
    <s v="Barry Franz"/>
    <s v="Ontario"/>
    <s v="Ontario"/>
    <s v="Corporate"/>
    <s v="Technology"/>
    <s v="Office Machines"/>
    <n v="0.56000000000000005"/>
  </r>
  <r>
    <n v="4610"/>
    <d v="2010-06-17T00:00:00"/>
    <d v="2010-06-19T00:00:00"/>
    <s v="June"/>
    <s v="2010"/>
    <n v="2"/>
    <b v="0"/>
    <s v="low"/>
    <n v="8"/>
    <n v="66.88"/>
    <n v="0.09"/>
    <s v="Regular Air"/>
    <n v="-17.010000000000002"/>
    <n v="8.33"/>
    <n v="1.99"/>
    <s v="Odella Nelson"/>
    <s v="Ontario"/>
    <s v="Ontario"/>
    <s v="Small Business"/>
    <s v="Technology"/>
    <s v="Computer Peripherals"/>
    <n v="0.52"/>
  </r>
  <r>
    <n v="4610"/>
    <d v="2010-06-17T00:00:00"/>
    <d v="2010-06-21T00:00:00"/>
    <s v="June"/>
    <s v="2010"/>
    <n v="4"/>
    <b v="0"/>
    <s v="low"/>
    <n v="29"/>
    <n v="447.34"/>
    <n v="0.08"/>
    <s v="Regular Air"/>
    <n v="203.01"/>
    <n v="15.67"/>
    <n v="1.39"/>
    <s v="Odella Nelson"/>
    <s v="Ontario"/>
    <s v="Ontario"/>
    <s v="Small Business"/>
    <s v="Office Supplies"/>
    <s v="Envelopes"/>
    <n v="0.38"/>
  </r>
  <r>
    <n v="5697"/>
    <d v="2012-10-04T00:00:00"/>
    <d v="2012-10-06T00:00:00"/>
    <s v="October"/>
    <s v="2012"/>
    <n v="2"/>
    <b v="0"/>
    <s v="Critical"/>
    <n v="31"/>
    <n v="371.68"/>
    <n v="0.03"/>
    <s v="Regular Air"/>
    <n v="-13.32"/>
    <n v="11.29"/>
    <n v="5.03"/>
    <s v="Max Jones"/>
    <s v="Ontario"/>
    <s v="Ontario"/>
    <s v="Home Office"/>
    <s v="Office Supplies"/>
    <s v="Storage &amp; Organization"/>
    <n v="0.59"/>
  </r>
  <r>
    <n v="5986"/>
    <d v="2012-04-21T00:00:00"/>
    <d v="2012-04-21T00:00:00"/>
    <s v="April"/>
    <s v="2012"/>
    <n v="0"/>
    <s v="FREE DELIVERY"/>
    <s v="High"/>
    <n v="48"/>
    <n v="5556.18"/>
    <n v="0.08"/>
    <s v="Regular Air"/>
    <n v="1638.48"/>
    <n v="120.98"/>
    <n v="3.99"/>
    <s v="Filia McAdams"/>
    <s v="Ontario"/>
    <s v="Ontario"/>
    <s v="Small Business"/>
    <s v="Office Supplies"/>
    <s v="Appliances"/>
    <n v="0.6"/>
  </r>
  <r>
    <n v="5986"/>
    <d v="2012-04-21T00:00:00"/>
    <d v="2012-04-22T00:00:00"/>
    <s v="April"/>
    <s v="2012"/>
    <n v="1"/>
    <b v="0"/>
    <s v="High"/>
    <n v="20"/>
    <n v="1021.55"/>
    <n v="0.05"/>
    <s v="Delivery Truck"/>
    <n v="64.81"/>
    <n v="50.98"/>
    <n v="14.19"/>
    <s v="Filia McAdams"/>
    <s v="Ontario"/>
    <s v="Ontario"/>
    <s v="Small Business"/>
    <s v="Furniture"/>
    <s v="Chairs &amp; Chairmats"/>
    <n v="0.56000000000000005"/>
  </r>
  <r>
    <n v="5986"/>
    <d v="2012-04-21T00:00:00"/>
    <d v="2012-04-22T00:00:00"/>
    <s v="April"/>
    <s v="2012"/>
    <n v="1"/>
    <b v="0"/>
    <s v="High"/>
    <n v="41"/>
    <n v="205.24"/>
    <n v="0.03"/>
    <s v="Regular Air"/>
    <n v="-148.77000000000001"/>
    <n v="4.8899999999999997"/>
    <n v="4.93"/>
    <s v="Filia McAdams"/>
    <s v="Ontario"/>
    <s v="Ontario"/>
    <s v="Small Business"/>
    <s v="Technology"/>
    <s v="Computer Peripherals"/>
    <n v="0.66"/>
  </r>
  <r>
    <n v="6053"/>
    <d v="2010-12-11T00:00:00"/>
    <d v="2010-12-13T00:00:00"/>
    <s v="December"/>
    <s v="2010"/>
    <n v="2"/>
    <b v="0"/>
    <s v="Medium"/>
    <n v="4"/>
    <n v="16.079999999999998"/>
    <n v="0.04"/>
    <s v="Regular Air"/>
    <n v="-3.75"/>
    <n v="3.8"/>
    <n v="1.49"/>
    <s v="Maureen Fritzler"/>
    <s v="Ontario"/>
    <s v="Ontario"/>
    <s v="Corporate"/>
    <s v="Office Supplies"/>
    <s v="Binders and Binder Accessories"/>
    <n v="0.38"/>
  </r>
  <r>
    <n v="6432"/>
    <d v="2011-11-10T00:00:00"/>
    <d v="2011-11-12T00:00:00"/>
    <s v="November"/>
    <s v="2011"/>
    <n v="2"/>
    <b v="0"/>
    <s v="Critical"/>
    <n v="30"/>
    <n v="311.08"/>
    <n v="0.08"/>
    <s v="Regular Air"/>
    <n v="-38.450000000000003"/>
    <n v="10.89"/>
    <n v="4.5"/>
    <s v="Lena Creighton"/>
    <s v="Ontario"/>
    <s v="Ontario"/>
    <s v="Corporate"/>
    <s v="Office Supplies"/>
    <s v="Appliances"/>
    <n v="0.59"/>
  </r>
  <r>
    <n v="6502"/>
    <d v="2011-08-20T00:00:00"/>
    <d v="2011-08-20T00:00:00"/>
    <s v="August"/>
    <s v="2011"/>
    <n v="0"/>
    <s v="FREE DELIVERY"/>
    <s v="Medium"/>
    <n v="16"/>
    <n v="116.11"/>
    <n v="0.1"/>
    <s v="Express Air"/>
    <n v="-36.46"/>
    <n v="7.64"/>
    <n v="5.83"/>
    <s v="Max Jones"/>
    <s v="Ontario"/>
    <s v="Ontario"/>
    <s v="Home Office"/>
    <s v="Office Supplies"/>
    <s v="Paper"/>
    <n v="0.36"/>
  </r>
  <r>
    <n v="6502"/>
    <d v="2011-08-20T00:00:00"/>
    <d v="2011-08-23T00:00:00"/>
    <s v="August"/>
    <s v="2011"/>
    <n v="3"/>
    <b v="0"/>
    <s v="Medium"/>
    <n v="30"/>
    <n v="306.92"/>
    <n v="0.05"/>
    <s v="Regular Air"/>
    <n v="13.46"/>
    <n v="9.99"/>
    <n v="5.12"/>
    <s v="Max Jones"/>
    <s v="Ontario"/>
    <s v="Ontario"/>
    <s v="Home Office"/>
    <s v="Office Supplies"/>
    <s v="Paper"/>
    <n v="0.4"/>
  </r>
  <r>
    <n v="6656"/>
    <d v="2009-05-15T00:00:00"/>
    <d v="2009-05-15T00:00:00"/>
    <s v="May"/>
    <s v="2009"/>
    <n v="0"/>
    <s v="FREE DELIVERY"/>
    <s v="Critical"/>
    <n v="45"/>
    <n v="1802"/>
    <n v="0.02"/>
    <s v="Regular Air"/>
    <n v="508.96"/>
    <n v="39.06"/>
    <n v="10.55"/>
    <s v="Dennis Bolton"/>
    <s v="Ontario"/>
    <s v="Ontario"/>
    <s v="Small Business"/>
    <s v="Office Supplies"/>
    <s v="Binders and Binder Accessories"/>
    <n v="0.37"/>
  </r>
  <r>
    <n v="6656"/>
    <d v="2009-05-15T00:00:00"/>
    <d v="2009-05-16T00:00:00"/>
    <s v="May"/>
    <s v="2009"/>
    <n v="1"/>
    <b v="0"/>
    <s v="Critical"/>
    <n v="50"/>
    <n v="1832.22"/>
    <n v="0.1"/>
    <s v="Regular Air"/>
    <n v="805.43"/>
    <n v="37.700000000000003"/>
    <n v="2.99"/>
    <s v="Dennis Bolton"/>
    <s v="Ontario"/>
    <s v="Ontario"/>
    <s v="Small Business"/>
    <s v="Office Supplies"/>
    <s v="Binders and Binder Accessories"/>
    <n v="0.35"/>
  </r>
  <r>
    <n v="7072"/>
    <d v="2012-02-04T00:00:00"/>
    <d v="2012-02-04T00:00:00"/>
    <s v="February"/>
    <s v="2012"/>
    <n v="0"/>
    <s v="FREE DELIVERY"/>
    <s v="Critical"/>
    <n v="29"/>
    <n v="258.61"/>
    <n v="7.0000000000000007E-2"/>
    <s v="Regular Air"/>
    <n v="-15.96"/>
    <n v="8.85"/>
    <n v="5.6"/>
    <s v="Maureen Fritzler"/>
    <s v="Ontario"/>
    <s v="Ontario"/>
    <s v="Corporate"/>
    <s v="Office Supplies"/>
    <s v="Binders and Binder Accessories"/>
    <n v="0.36"/>
  </r>
  <r>
    <n v="7429"/>
    <d v="2010-05-26T00:00:00"/>
    <d v="2010-05-27T00:00:00"/>
    <s v="May"/>
    <s v="2010"/>
    <n v="1"/>
    <b v="0"/>
    <s v="Not Specified"/>
    <n v="33"/>
    <n v="1379.34"/>
    <n v="0.04"/>
    <s v="Regular Air"/>
    <n v="-470.85"/>
    <n v="40.479999999999997"/>
    <n v="19.989999999999998"/>
    <s v="Art Foster"/>
    <s v="Ontario"/>
    <s v="Ontario"/>
    <s v="Home Office"/>
    <s v="Technology"/>
    <s v="Computer Peripherals"/>
    <n v="0.77"/>
  </r>
  <r>
    <n v="7429"/>
    <d v="2010-05-26T00:00:00"/>
    <d v="2010-05-27T00:00:00"/>
    <s v="May"/>
    <s v="2010"/>
    <n v="1"/>
    <b v="0"/>
    <s v="Not Specified"/>
    <n v="6"/>
    <n v="168.25"/>
    <n v="0.09"/>
    <s v="Express Air"/>
    <n v="101.78"/>
    <n v="26.48"/>
    <n v="6.93"/>
    <s v="Art Foster"/>
    <s v="Ontario"/>
    <s v="Ontario"/>
    <s v="Home Office"/>
    <s v="Furniture"/>
    <s v="Office Furnishings"/>
    <n v="0.49"/>
  </r>
  <r>
    <n v="7910"/>
    <d v="2010-04-20T00:00:00"/>
    <d v="2010-04-23T00:00:00"/>
    <s v="April"/>
    <s v="2010"/>
    <n v="3"/>
    <b v="0"/>
    <s v="Critical"/>
    <n v="41"/>
    <n v="1871.13"/>
    <n v="0.01"/>
    <s v="Regular Air"/>
    <n v="346.43"/>
    <n v="45.98"/>
    <n v="4.8"/>
    <s v="Erica Hackney"/>
    <s v="Ontario"/>
    <s v="Ontario"/>
    <s v="Small Business"/>
    <s v="Furniture"/>
    <s v="Office Furnishings"/>
    <n v="0.68"/>
  </r>
  <r>
    <n v="7910"/>
    <d v="2010-04-20T00:00:00"/>
    <d v="2010-04-20T00:00:00"/>
    <s v="April"/>
    <s v="2010"/>
    <n v="0"/>
    <s v="FREE DELIVERY"/>
    <s v="Critical"/>
    <n v="22"/>
    <n v="729.57"/>
    <n v="0.08"/>
    <s v="Regular Air"/>
    <n v="250.43"/>
    <n v="35.44"/>
    <n v="5.09"/>
    <s v="Erica Hackney"/>
    <s v="Ontario"/>
    <s v="Ontario"/>
    <s v="Small Business"/>
    <s v="Office Supplies"/>
    <s v="Paper"/>
    <n v="0.38"/>
  </r>
  <r>
    <n v="8035"/>
    <d v="2012-03-01T00:00:00"/>
    <d v="2012-03-03T00:00:00"/>
    <s v="March"/>
    <s v="2012"/>
    <n v="2"/>
    <b v="0"/>
    <s v="Medium"/>
    <n v="7"/>
    <n v="104.38"/>
    <n v="7.0000000000000007E-2"/>
    <s v="Regular Air"/>
    <n v="-24.2"/>
    <n v="14.42"/>
    <n v="6.75"/>
    <s v="Don Weiss"/>
    <s v="Ontario"/>
    <s v="Ontario"/>
    <s v="Corporate"/>
    <s v="Office Supplies"/>
    <s v="Appliances"/>
    <n v="0.52"/>
  </r>
  <r>
    <n v="8961"/>
    <d v="2011-06-28T00:00:00"/>
    <d v="2011-07-03T00:00:00"/>
    <s v="July"/>
    <s v="2011"/>
    <n v="5"/>
    <b v="0"/>
    <s v="low"/>
    <n v="15"/>
    <n v="627.69000000000005"/>
    <n v="0"/>
    <s v="Regular Air"/>
    <n v="-12.02"/>
    <n v="39.979999999999997"/>
    <n v="4"/>
    <s v="Jessica Myrick"/>
    <s v="Ontario"/>
    <s v="Ontario"/>
    <s v="Small Business"/>
    <s v="Technology"/>
    <s v="Computer Peripherals"/>
    <n v="0.7"/>
  </r>
  <r>
    <n v="9606"/>
    <d v="2009-07-27T00:00:00"/>
    <d v="2009-07-27T00:00:00"/>
    <s v="July"/>
    <s v="2009"/>
    <n v="0"/>
    <s v="FREE DELIVERY"/>
    <s v="Not Specified"/>
    <n v="39"/>
    <n v="493.26"/>
    <n v="0.02"/>
    <s v="Regular Air"/>
    <n v="263.39999999999998"/>
    <n v="12.53"/>
    <n v="0.49"/>
    <s v="Darrin Martin"/>
    <s v="Ontario"/>
    <s v="Ontario"/>
    <s v="Small Business"/>
    <s v="Office Supplies"/>
    <s v="Labels"/>
    <n v="0.38"/>
  </r>
  <r>
    <n v="9606"/>
    <d v="2009-07-27T00:00:00"/>
    <d v="2009-07-29T00:00:00"/>
    <s v="July"/>
    <s v="2009"/>
    <n v="2"/>
    <b v="0"/>
    <s v="Not Specified"/>
    <n v="37"/>
    <n v="192.15"/>
    <n v="7.0000000000000007E-2"/>
    <s v="Express Air"/>
    <n v="37.31"/>
    <n v="5.18"/>
    <n v="2.04"/>
    <s v="Darrin Martin"/>
    <s v="Ontario"/>
    <s v="Ontario"/>
    <s v="Small Business"/>
    <s v="Office Supplies"/>
    <s v="Paper"/>
    <n v="0.36"/>
  </r>
  <r>
    <n v="9857"/>
    <d v="2010-05-11T00:00:00"/>
    <d v="2010-05-13T00:00:00"/>
    <s v="May"/>
    <s v="2010"/>
    <n v="2"/>
    <b v="0"/>
    <s v="High"/>
    <n v="16"/>
    <n v="2366.1799999999998"/>
    <n v="0.1"/>
    <s v="Regular Air"/>
    <n v="703.8"/>
    <n v="162.93"/>
    <n v="19.989999999999998"/>
    <s v="Bruce Degenhardt"/>
    <s v="Ontario"/>
    <s v="Ontario"/>
    <s v="Home Office"/>
    <s v="Office Supplies"/>
    <s v="Envelopes"/>
    <n v="0.39"/>
  </r>
  <r>
    <n v="9857"/>
    <d v="2010-05-11T00:00:00"/>
    <d v="2010-05-11T00:00:00"/>
    <s v="May"/>
    <s v="2010"/>
    <n v="0"/>
    <s v="FREE DELIVERY"/>
    <s v="High"/>
    <n v="49"/>
    <n v="675.71"/>
    <n v="0.06"/>
    <s v="Regular Air"/>
    <n v="-17.489999999999998"/>
    <n v="13.79"/>
    <n v="8.7799999999999994"/>
    <s v="Bruce Degenhardt"/>
    <s v="Ontario"/>
    <s v="Ontario"/>
    <s v="Home Office"/>
    <s v="Furniture"/>
    <s v="Office Furnishings"/>
    <n v="0.43"/>
  </r>
  <r>
    <n v="9857"/>
    <d v="2010-05-11T00:00:00"/>
    <d v="2010-05-13T00:00:00"/>
    <s v="May"/>
    <s v="2010"/>
    <n v="2"/>
    <b v="0"/>
    <s v="High"/>
    <n v="16"/>
    <n v="292.97800000000001"/>
    <n v="0.05"/>
    <s v="Regular Air"/>
    <n v="-93.61"/>
    <n v="20.99"/>
    <n v="3.3"/>
    <s v="Bruce Degenhardt"/>
    <s v="Ontario"/>
    <s v="Ontario"/>
    <s v="Home Office"/>
    <s v="Technology"/>
    <s v="Telephones and Communication"/>
    <n v="0.81"/>
  </r>
  <r>
    <n v="10851"/>
    <d v="2009-04-06T00:00:00"/>
    <d v="2009-04-07T00:00:00"/>
    <s v="April"/>
    <s v="2009"/>
    <n v="1"/>
    <b v="0"/>
    <s v="High"/>
    <n v="14"/>
    <n v="570.52850000000001"/>
    <n v="0.02"/>
    <s v="Express Air"/>
    <n v="3.96"/>
    <n v="45.99"/>
    <n v="4.99"/>
    <s v="Jenna Caffey"/>
    <s v="Ontario"/>
    <s v="Ontario"/>
    <s v="Consumer"/>
    <s v="Technology"/>
    <s v="Telephones and Communication"/>
    <n v="0.56999999999999995"/>
  </r>
  <r>
    <n v="11233"/>
    <d v="2011-08-30T00:00:00"/>
    <d v="2011-09-01T00:00:00"/>
    <s v="September"/>
    <s v="2011"/>
    <n v="2"/>
    <b v="0"/>
    <s v="Not Specified"/>
    <n v="25"/>
    <n v="276.5"/>
    <n v="0.02"/>
    <s v="Regular Air"/>
    <n v="35.72"/>
    <n v="10.98"/>
    <n v="4.8"/>
    <s v="Kalyca Meade"/>
    <s v="Ontario"/>
    <s v="Ontario"/>
    <s v="Corporate"/>
    <s v="Office Supplies"/>
    <s v="Envelopes"/>
    <n v="0.36"/>
  </r>
  <r>
    <n v="11493"/>
    <d v="2011-10-20T00:00:00"/>
    <d v="2011-10-22T00:00:00"/>
    <s v="October"/>
    <s v="2011"/>
    <n v="2"/>
    <b v="0"/>
    <s v="Critical"/>
    <n v="16"/>
    <n v="111.9"/>
    <n v="0.01"/>
    <s v="Regular Air"/>
    <n v="38.03"/>
    <n v="6.47"/>
    <n v="1.22"/>
    <s v="Dennis Bolton"/>
    <s v="Ontario"/>
    <s v="Ontario"/>
    <s v="Small Business"/>
    <s v="Office Supplies"/>
    <s v="Pens &amp; Art Supplies"/>
    <n v="0.4"/>
  </r>
  <r>
    <n v="11684"/>
    <d v="2012-07-27T00:00:00"/>
    <d v="2012-07-29T00:00:00"/>
    <s v="July"/>
    <s v="2012"/>
    <n v="2"/>
    <b v="0"/>
    <s v="High"/>
    <n v="8"/>
    <n v="1173.5"/>
    <n v="0"/>
    <s v="Regular Air"/>
    <n v="53.87"/>
    <n v="140.81"/>
    <n v="24.49"/>
    <s v="Jenna Caffey"/>
    <s v="Ontario"/>
    <s v="Ontario"/>
    <s v="Consumer"/>
    <s v="Furniture"/>
    <s v="Chairs &amp; Chairmats"/>
    <n v="0.56999999999999995"/>
  </r>
  <r>
    <n v="11975"/>
    <d v="2011-04-13T00:00:00"/>
    <d v="2011-04-15T00:00:00"/>
    <s v="April"/>
    <s v="2011"/>
    <n v="2"/>
    <b v="0"/>
    <s v="Critical"/>
    <n v="43"/>
    <n v="210.66"/>
    <n v="0.08"/>
    <s v="Regular Air"/>
    <n v="-145.72"/>
    <n v="5.18"/>
    <n v="5.74"/>
    <s v="Max Jones"/>
    <s v="Ontario"/>
    <s v="Ontario"/>
    <s v="Home Office"/>
    <s v="Office Supplies"/>
    <s v="Binders and Binder Accessories"/>
    <n v="0.36"/>
  </r>
  <r>
    <n v="13537"/>
    <d v="2010-05-30T00:00:00"/>
    <d v="2010-06-01T00:00:00"/>
    <s v="June"/>
    <s v="2010"/>
    <n v="2"/>
    <b v="0"/>
    <s v="low"/>
    <n v="41"/>
    <n v="316.61"/>
    <n v="0.03"/>
    <s v="Regular Air"/>
    <n v="110.34"/>
    <n v="7.4"/>
    <n v="1.71"/>
    <s v="Lena Creighton"/>
    <s v="Ontario"/>
    <s v="Ontario"/>
    <s v="Home Office"/>
    <s v="Office Supplies"/>
    <s v="Paper"/>
    <n v="0.4"/>
  </r>
  <r>
    <n v="13670"/>
    <d v="2012-05-23T00:00:00"/>
    <d v="2012-05-26T00:00:00"/>
    <s v="May"/>
    <s v="2012"/>
    <n v="3"/>
    <b v="0"/>
    <s v="Critical"/>
    <n v="27"/>
    <n v="116.37"/>
    <n v="0.04"/>
    <s v="Express Air"/>
    <n v="57.63"/>
    <n v="3.69"/>
    <n v="0.5"/>
    <s v="Art Foster"/>
    <s v="Ontario"/>
    <s v="Ontario"/>
    <s v="Home Office"/>
    <s v="Office Supplies"/>
    <s v="Labels"/>
    <n v="0.38"/>
  </r>
  <r>
    <n v="13764"/>
    <d v="2011-07-13T00:00:00"/>
    <d v="2011-07-14T00:00:00"/>
    <s v="July"/>
    <s v="2011"/>
    <n v="1"/>
    <b v="0"/>
    <s v="Medium"/>
    <n v="31"/>
    <n v="123.93"/>
    <n v="0.1"/>
    <s v="Regular Air"/>
    <n v="11.93"/>
    <n v="4.28"/>
    <n v="0.94"/>
    <s v="Ken Brennan"/>
    <s v="Ontario"/>
    <s v="Ontario"/>
    <s v="Home Office"/>
    <s v="Office Supplies"/>
    <s v="Pens &amp; Art Supplies"/>
    <n v="0.56000000000000005"/>
  </r>
  <r>
    <n v="13953"/>
    <d v="2011-05-31T00:00:00"/>
    <d v="2011-06-02T00:00:00"/>
    <s v="June"/>
    <s v="2011"/>
    <n v="2"/>
    <b v="0"/>
    <s v="Critical"/>
    <n v="32"/>
    <n v="381.24"/>
    <n v="0.04"/>
    <s v="Regular Air"/>
    <n v="67.599999999999994"/>
    <n v="11.34"/>
    <n v="5.01"/>
    <s v="Jenna Caffey"/>
    <s v="Ontario"/>
    <s v="Ontario"/>
    <s v="Consumer"/>
    <s v="Office Supplies"/>
    <s v="Paper"/>
    <n v="0.36"/>
  </r>
  <r>
    <n v="14119"/>
    <d v="2010-05-31T00:00:00"/>
    <d v="2010-06-04T00:00:00"/>
    <s v="June"/>
    <s v="2010"/>
    <n v="4"/>
    <b v="0"/>
    <s v="low"/>
    <n v="24"/>
    <n v="103.11"/>
    <n v="0.06"/>
    <s v="Regular Air"/>
    <n v="-95.41"/>
    <n v="4.18"/>
    <n v="6.92"/>
    <s v="Troy Blackwell"/>
    <s v="Ontario"/>
    <s v="Ontario"/>
    <s v="Home Office"/>
    <s v="Furniture"/>
    <s v="Office Furnishings"/>
    <n v="0.49"/>
  </r>
  <r>
    <n v="14119"/>
    <d v="2010-05-31T00:00:00"/>
    <d v="2010-06-05T00:00:00"/>
    <s v="June"/>
    <s v="2010"/>
    <n v="5"/>
    <b v="0"/>
    <s v="low"/>
    <n v="35"/>
    <n v="1599.0709999999999"/>
    <n v="0.04"/>
    <s v="Regular Air"/>
    <n v="296.66000000000003"/>
    <n v="55.99"/>
    <n v="3.3"/>
    <s v="Troy Blackwell"/>
    <s v="Ontario"/>
    <s v="Ontario"/>
    <s v="Home Office"/>
    <s v="Technology"/>
    <s v="Telephones and Communication"/>
    <n v="0.59"/>
  </r>
  <r>
    <n v="14119"/>
    <d v="2010-05-31T00:00:00"/>
    <d v="2010-06-02T00:00:00"/>
    <s v="June"/>
    <s v="2010"/>
    <n v="2"/>
    <b v="0"/>
    <s v="low"/>
    <n v="31"/>
    <n v="968.23500000000001"/>
    <n v="0.05"/>
    <s v="Regular Air"/>
    <n v="-158.61000000000001"/>
    <n v="35.99"/>
    <n v="5"/>
    <s v="Troy Blackwell"/>
    <s v="Ontario"/>
    <s v="Ontario"/>
    <s v="Home Office"/>
    <s v="Technology"/>
    <s v="Telephones and Communication"/>
    <n v="0.85"/>
  </r>
  <r>
    <n v="14402"/>
    <d v="2010-10-14T00:00:00"/>
    <d v="2010-10-16T00:00:00"/>
    <s v="October"/>
    <s v="2010"/>
    <n v="2"/>
    <b v="0"/>
    <s v="Medium"/>
    <n v="1"/>
    <n v="184.46"/>
    <n v="0.05"/>
    <s v="Delivery Truck"/>
    <n v="-106.33"/>
    <n v="160.97999999999999"/>
    <n v="30"/>
    <s v="Jessica Myrick"/>
    <s v="Ontario"/>
    <s v="Ontario"/>
    <s v="Small Business"/>
    <s v="Furniture"/>
    <s v="Chairs &amp; Chairmats"/>
    <n v="0.62"/>
  </r>
  <r>
    <n v="14499"/>
    <d v="2010-11-14T00:00:00"/>
    <d v="2010-11-19T00:00:00"/>
    <s v="November"/>
    <s v="2010"/>
    <n v="5"/>
    <b v="0"/>
    <s v="low"/>
    <n v="28"/>
    <n v="574.99"/>
    <n v="0.06"/>
    <s v="Regular Air"/>
    <n v="-148.87"/>
    <n v="20.97"/>
    <n v="6.5"/>
    <s v="Harry Marie"/>
    <s v="Ontario"/>
    <s v="Ontario"/>
    <s v="Consumer"/>
    <s v="Technology"/>
    <s v="Computer Peripherals"/>
    <n v="0.78"/>
  </r>
  <r>
    <n v="15079"/>
    <d v="2010-01-15T00:00:00"/>
    <d v="2010-01-18T00:00:00"/>
    <s v="January"/>
    <s v="2010"/>
    <n v="3"/>
    <b v="0"/>
    <s v="Medium"/>
    <n v="45"/>
    <n v="3753.42"/>
    <n v="0"/>
    <s v="Regular Air"/>
    <n v="1276.25"/>
    <n v="80.98"/>
    <n v="7.18"/>
    <s v="Erica Hackney"/>
    <s v="Ontario"/>
    <s v="Ontario"/>
    <s v="Small Business"/>
    <s v="Technology"/>
    <s v="Computer Peripherals"/>
    <n v="0.48"/>
  </r>
  <r>
    <n v="15079"/>
    <d v="2010-01-15T00:00:00"/>
    <d v="2010-01-16T00:00:00"/>
    <s v="January"/>
    <s v="2010"/>
    <n v="1"/>
    <b v="0"/>
    <s v="Medium"/>
    <n v="23"/>
    <n v="1130.79"/>
    <n v="0.01"/>
    <s v="Regular Air"/>
    <n v="468.19"/>
    <n v="48.91"/>
    <n v="5.97"/>
    <s v="Erica Hackney"/>
    <s v="Ontario"/>
    <s v="Ontario"/>
    <s v="Small Business"/>
    <s v="Office Supplies"/>
    <s v="Paper"/>
    <n v="0.38"/>
  </r>
  <r>
    <n v="15236"/>
    <d v="2012-04-09T00:00:00"/>
    <d v="2012-04-10T00:00:00"/>
    <s v="April"/>
    <s v="2012"/>
    <n v="1"/>
    <b v="0"/>
    <s v="Not Specified"/>
    <n v="33"/>
    <n v="341.42"/>
    <n v="0.06"/>
    <s v="Regular Air"/>
    <n v="71.5"/>
    <n v="10.91"/>
    <n v="2.99"/>
    <s v="Lena Creighton"/>
    <s v="Ontario"/>
    <s v="Ontario"/>
    <s v="Home Office"/>
    <s v="Office Supplies"/>
    <s v="Binders and Binder Accessories"/>
    <n v="0.38"/>
  </r>
  <r>
    <n v="15236"/>
    <d v="2012-04-09T00:00:00"/>
    <d v="2012-04-11T00:00:00"/>
    <s v="April"/>
    <s v="2012"/>
    <n v="2"/>
    <b v="0"/>
    <s v="Not Specified"/>
    <n v="30"/>
    <n v="381.39"/>
    <n v="0.01"/>
    <s v="Express Air"/>
    <n v="31.24"/>
    <n v="12.07"/>
    <n v="6.2"/>
    <s v="Lena Creighton"/>
    <s v="Ontario"/>
    <s v="Ontario"/>
    <s v="Home Office"/>
    <s v="Furniture"/>
    <s v="Office Furnishings"/>
    <n v="0.52"/>
  </r>
  <r>
    <n v="15397"/>
    <d v="2010-02-06T00:00:00"/>
    <d v="2010-02-08T00:00:00"/>
    <s v="February"/>
    <s v="2010"/>
    <n v="2"/>
    <b v="0"/>
    <s v="Critical"/>
    <n v="42"/>
    <n v="223.33"/>
    <n v="0"/>
    <s v="Express Air"/>
    <n v="-111.89"/>
    <n v="4.9800000000000004"/>
    <n v="4.32"/>
    <s v="Troy Blackwell"/>
    <s v="Ontario"/>
    <s v="Ontario"/>
    <s v="Home Office"/>
    <s v="Technology"/>
    <s v="Computer Peripherals"/>
    <n v="0.64"/>
  </r>
  <r>
    <n v="15397"/>
    <d v="2010-02-06T00:00:00"/>
    <d v="2010-02-06T00:00:00"/>
    <s v="February"/>
    <s v="2010"/>
    <n v="0"/>
    <s v="FREE DELIVERY"/>
    <s v="Critical"/>
    <n v="29"/>
    <n v="1178.04"/>
    <n v="7.0000000000000007E-2"/>
    <s v="Regular Air"/>
    <n v="-53.81"/>
    <n v="40.98"/>
    <n v="6.5"/>
    <s v="Troy Blackwell"/>
    <s v="Ontario"/>
    <s v="Ontario"/>
    <s v="Home Office"/>
    <s v="Technology"/>
    <s v="Computer Peripherals"/>
    <n v="0.74"/>
  </r>
  <r>
    <n v="15397"/>
    <d v="2010-02-06T00:00:00"/>
    <d v="2010-02-07T00:00:00"/>
    <s v="February"/>
    <s v="2010"/>
    <n v="1"/>
    <b v="0"/>
    <s v="Critical"/>
    <n v="43"/>
    <n v="121.94"/>
    <n v="0.01"/>
    <s v="Regular Air"/>
    <n v="-51.3"/>
    <n v="2.6"/>
    <n v="2.4"/>
    <s v="Troy Blackwell"/>
    <s v="Ontario"/>
    <s v="Ontario"/>
    <s v="Home Office"/>
    <s v="Office Supplies"/>
    <s v="Pens &amp; Art Supplies"/>
    <n v="0.57999999999999996"/>
  </r>
  <r>
    <n v="15719"/>
    <d v="2011-01-18T00:00:00"/>
    <d v="2011-01-19T00:00:00"/>
    <s v="January"/>
    <s v="2011"/>
    <n v="1"/>
    <b v="0"/>
    <s v="Critical"/>
    <n v="18"/>
    <n v="5405.44"/>
    <n v="7.0000000000000007E-2"/>
    <s v="Delivery Truck"/>
    <n v="604.46"/>
    <n v="300.98"/>
    <n v="64.73"/>
    <s v="Troy Blackwell"/>
    <s v="Ontario"/>
    <s v="Ontario"/>
    <s v="Home Office"/>
    <s v="Furniture"/>
    <s v="Chairs &amp; Chairmats"/>
    <n v="0.56000000000000005"/>
  </r>
  <r>
    <n v="16098"/>
    <d v="2012-07-21T00:00:00"/>
    <d v="2012-07-23T00:00:00"/>
    <s v="July"/>
    <s v="2012"/>
    <n v="2"/>
    <b v="0"/>
    <s v="low"/>
    <n v="44"/>
    <n v="1001.99"/>
    <n v="0.09"/>
    <s v="Regular Air"/>
    <n v="333.53"/>
    <n v="24.95"/>
    <n v="2.99"/>
    <s v="Patricia Hirasaki"/>
    <s v="Ontario"/>
    <s v="Ontario"/>
    <s v="Home Office"/>
    <s v="Office Supplies"/>
    <s v="Binders and Binder Accessories"/>
    <n v="0.39"/>
  </r>
  <r>
    <n v="16450"/>
    <d v="2011-05-15T00:00:00"/>
    <d v="2011-05-15T00:00:00"/>
    <s v="May"/>
    <s v="2011"/>
    <n v="0"/>
    <s v="FREE DELIVERY"/>
    <s v="Medium"/>
    <n v="12"/>
    <n v="73.5"/>
    <n v="0.03"/>
    <s v="Regular Air"/>
    <n v="5.71"/>
    <n v="5.98"/>
    <n v="2.5"/>
    <s v="Dennis Bolton"/>
    <s v="Ontario"/>
    <s v="Ontario"/>
    <s v="Small Business"/>
    <s v="Office Supplies"/>
    <s v="Envelopes"/>
    <n v="0.36"/>
  </r>
  <r>
    <n v="17186"/>
    <d v="2009-01-26T00:00:00"/>
    <d v="2009-01-28T00:00:00"/>
    <s v="January"/>
    <s v="2009"/>
    <n v="2"/>
    <b v="0"/>
    <s v="Medium"/>
    <n v="49"/>
    <n v="4321.63"/>
    <n v="0.08"/>
    <s v="Regular Air"/>
    <n v="-1549.14"/>
    <n v="90.98"/>
    <n v="56.2"/>
    <s v="Ken Brennan"/>
    <s v="Ontario"/>
    <s v="Ontario"/>
    <s v="Consumer"/>
    <s v="Furniture"/>
    <s v="Office Furnishings"/>
    <n v="0.74"/>
  </r>
  <r>
    <n v="17186"/>
    <d v="2009-01-26T00:00:00"/>
    <d v="2009-01-28T00:00:00"/>
    <s v="January"/>
    <s v="2009"/>
    <n v="2"/>
    <b v="0"/>
    <s v="Medium"/>
    <n v="11"/>
    <n v="67.14"/>
    <n v="7.0000000000000007E-2"/>
    <s v="Regular Air"/>
    <n v="-29.98"/>
    <n v="5.98"/>
    <n v="5.35"/>
    <s v="Ken Brennan"/>
    <s v="Ontario"/>
    <s v="Ontario"/>
    <s v="Consumer"/>
    <s v="Office Supplies"/>
    <s v="Paper"/>
    <n v="0.4"/>
  </r>
  <r>
    <n v="17379"/>
    <d v="2011-08-14T00:00:00"/>
    <d v="2011-08-16T00:00:00"/>
    <s v="August"/>
    <s v="2011"/>
    <n v="2"/>
    <b v="0"/>
    <s v="Critical"/>
    <n v="29"/>
    <n v="3218.42"/>
    <n v="0.08"/>
    <s v="Delivery Truck"/>
    <n v="-1248.58"/>
    <n v="114.98"/>
    <n v="58.72"/>
    <s v="Harry Marie"/>
    <s v="Ontario"/>
    <s v="Ontario"/>
    <s v="Consumer"/>
    <s v="Furniture"/>
    <s v="Bookcases"/>
    <n v="0.76"/>
  </r>
  <r>
    <n v="17573"/>
    <d v="2011-09-04T00:00:00"/>
    <d v="2011-09-08T00:00:00"/>
    <s v="September"/>
    <s v="2011"/>
    <n v="4"/>
    <b v="0"/>
    <s v="low"/>
    <n v="23"/>
    <n v="220.97"/>
    <n v="0.02"/>
    <s v="Regular Air"/>
    <n v="-25.86"/>
    <n v="9.48"/>
    <n v="7.29"/>
    <s v="Clytie Kelty"/>
    <s v="Ontario"/>
    <s v="Ontario"/>
    <s v="Small Business"/>
    <s v="Furniture"/>
    <s v="Office Furnishings"/>
    <n v="0.45"/>
  </r>
  <r>
    <n v="17702"/>
    <d v="2012-04-13T00:00:00"/>
    <d v="2012-04-14T00:00:00"/>
    <s v="April"/>
    <s v="2012"/>
    <n v="1"/>
    <b v="0"/>
    <s v="High"/>
    <n v="48"/>
    <n v="368.99"/>
    <n v="0.09"/>
    <s v="Regular Air"/>
    <n v="-305.91000000000003"/>
    <n v="7.77"/>
    <n v="9.23"/>
    <s v="Mark Cousins"/>
    <s v="Ontario"/>
    <s v="Ontario"/>
    <s v="Home Office"/>
    <s v="Office Supplies"/>
    <s v="Appliances"/>
    <n v="0.57999999999999996"/>
  </r>
  <r>
    <n v="18595"/>
    <d v="2009-01-31T00:00:00"/>
    <d v="2009-02-02T00:00:00"/>
    <s v="February"/>
    <s v="2009"/>
    <n v="2"/>
    <b v="0"/>
    <s v="Critical"/>
    <n v="6"/>
    <n v="451.44"/>
    <n v="0.1"/>
    <s v="Regular Air"/>
    <n v="-35.19"/>
    <n v="78.650000000000006"/>
    <n v="13.99"/>
    <s v="Art Foster"/>
    <s v="Ontario"/>
    <s v="Ontario"/>
    <s v="Home Office"/>
    <s v="Office Supplies"/>
    <s v="Appliances"/>
    <n v="0.52"/>
  </r>
  <r>
    <n v="18595"/>
    <d v="2009-01-31T00:00:00"/>
    <d v="2009-02-02T00:00:00"/>
    <s v="February"/>
    <s v="2009"/>
    <n v="2"/>
    <b v="0"/>
    <s v="Critical"/>
    <n v="16"/>
    <n v="138.55000000000001"/>
    <n v="0.03"/>
    <s v="Regular Air"/>
    <n v="0.9"/>
    <n v="8.34"/>
    <n v="2.64"/>
    <s v="Art Foster"/>
    <s v="Ontario"/>
    <s v="Ontario"/>
    <s v="Home Office"/>
    <s v="Office Supplies"/>
    <s v="Scissors, Rulers and Trimmers"/>
    <n v="0.59"/>
  </r>
  <r>
    <n v="19205"/>
    <d v="2010-07-26T00:00:00"/>
    <d v="2010-07-27T00:00:00"/>
    <s v="July"/>
    <s v="2010"/>
    <n v="1"/>
    <b v="0"/>
    <s v="Medium"/>
    <n v="47"/>
    <n v="1291.3499999999999"/>
    <n v="0.04"/>
    <s v="Regular Air"/>
    <n v="479.62"/>
    <n v="26.38"/>
    <n v="5.86"/>
    <s v="Odella Nelson"/>
    <s v="Ontario"/>
    <s v="Ontario"/>
    <s v="Small Business"/>
    <s v="Office Supplies"/>
    <s v="Paper"/>
    <n v="0.39"/>
  </r>
  <r>
    <n v="19205"/>
    <d v="2010-07-26T00:00:00"/>
    <d v="2010-07-28T00:00:00"/>
    <s v="July"/>
    <s v="2010"/>
    <n v="2"/>
    <b v="0"/>
    <s v="Medium"/>
    <n v="31"/>
    <n v="107.97"/>
    <n v="0"/>
    <s v="Regular Air"/>
    <n v="2.36"/>
    <n v="3.26"/>
    <n v="1.86"/>
    <s v="Odella Nelson"/>
    <s v="Ontario"/>
    <s v="Ontario"/>
    <s v="Small Business"/>
    <s v="Office Supplies"/>
    <s v="Pens &amp; Art Supplies"/>
    <n v="0.41"/>
  </r>
  <r>
    <n v="19494"/>
    <d v="2010-01-12T00:00:00"/>
    <d v="2010-01-14T00:00:00"/>
    <s v="January"/>
    <s v="2010"/>
    <n v="2"/>
    <b v="0"/>
    <s v="High"/>
    <n v="39"/>
    <n v="857.32"/>
    <n v="0.05"/>
    <s v="Regular Air"/>
    <n v="195.71"/>
    <n v="22.23"/>
    <n v="8.99"/>
    <s v="Clytie Kelty"/>
    <s v="Ontario"/>
    <s v="Ontario"/>
    <s v="Small Business"/>
    <s v="Furniture"/>
    <s v="Office Furnishings"/>
    <n v="0.41"/>
  </r>
  <r>
    <n v="19494"/>
    <d v="2010-01-12T00:00:00"/>
    <d v="2010-01-15T00:00:00"/>
    <s v="January"/>
    <s v="2010"/>
    <n v="3"/>
    <b v="0"/>
    <s v="High"/>
    <n v="2"/>
    <n v="8.8699999999999992"/>
    <n v="0.03"/>
    <s v="Regular Air"/>
    <n v="-6.79"/>
    <n v="2.74"/>
    <n v="3.5"/>
    <s v="Clytie Kelty"/>
    <s v="Ontario"/>
    <s v="Ontario"/>
    <s v="Small Business"/>
    <s v="Office Supplies"/>
    <s v="Pens &amp; Art Supplies"/>
    <n v="0.57999999999999996"/>
  </r>
  <r>
    <n v="19523"/>
    <d v="2011-11-30T00:00:00"/>
    <d v="2011-12-01T00:00:00"/>
    <s v="December"/>
    <s v="2011"/>
    <n v="1"/>
    <b v="0"/>
    <s v="High"/>
    <n v="44"/>
    <n v="155.78"/>
    <n v="0.04"/>
    <s v="Regular Air"/>
    <n v="-10"/>
    <n v="3.6"/>
    <n v="2.2000000000000002"/>
    <s v="Jim Sink"/>
    <s v="Ontario"/>
    <s v="Ontario"/>
    <s v="Corporate"/>
    <s v="Office Supplies"/>
    <s v="Paper"/>
    <n v="0.39"/>
  </r>
  <r>
    <n v="20482"/>
    <d v="2011-07-18T00:00:00"/>
    <d v="2011-07-18T00:00:00"/>
    <s v="July"/>
    <s v="2011"/>
    <n v="0"/>
    <s v="FREE DELIVERY"/>
    <s v="Medium"/>
    <n v="38"/>
    <n v="4650.07"/>
    <n v="0.04"/>
    <s v="Delivery Truck"/>
    <n v="-1143.1500000000001"/>
    <n v="120.98"/>
    <n v="60.19"/>
    <s v="Steven Roelle"/>
    <s v="Ontario"/>
    <s v="Ontario"/>
    <s v="Small Business"/>
    <s v="Furniture"/>
    <s v="Bookcases"/>
    <n v="0.71"/>
  </r>
  <r>
    <n v="20482"/>
    <d v="2011-07-18T00:00:00"/>
    <d v="2011-07-20T00:00:00"/>
    <s v="July"/>
    <s v="2011"/>
    <n v="2"/>
    <b v="0"/>
    <s v="Medium"/>
    <n v="39"/>
    <n v="497.52"/>
    <n v="0.03"/>
    <s v="Regular Air"/>
    <n v="92.46"/>
    <n v="12.28"/>
    <n v="5.09"/>
    <s v="Steven Roelle"/>
    <s v="Ontario"/>
    <s v="Ontario"/>
    <s v="Small Business"/>
    <s v="Office Supplies"/>
    <s v="Paper"/>
    <n v="0.38"/>
  </r>
  <r>
    <n v="21414"/>
    <d v="2011-05-04T00:00:00"/>
    <d v="2011-05-04T00:00:00"/>
    <s v="May"/>
    <s v="2011"/>
    <n v="0"/>
    <s v="FREE DELIVERY"/>
    <s v="Critical"/>
    <n v="43"/>
    <n v="103.6"/>
    <n v="0.09"/>
    <s v="Express Air"/>
    <n v="-72.86"/>
    <n v="2.52"/>
    <n v="1.92"/>
    <s v="Harry Marie"/>
    <s v="Ontario"/>
    <s v="Ontario"/>
    <s v="Consumer"/>
    <s v="Office Supplies"/>
    <s v="Scissors, Rulers and Trimmers"/>
    <n v="0.82"/>
  </r>
  <r>
    <n v="21445"/>
    <d v="2009-11-17T00:00:00"/>
    <d v="2009-11-21T00:00:00"/>
    <s v="November"/>
    <s v="2009"/>
    <n v="4"/>
    <b v="0"/>
    <s v="low"/>
    <n v="14"/>
    <n v="75.150000000000006"/>
    <n v="0.02"/>
    <s v="Express Air"/>
    <n v="-63.53"/>
    <n v="4.0599999999999996"/>
    <n v="6.89"/>
    <s v="Clytie Kelty"/>
    <s v="Ontario"/>
    <s v="Ontario"/>
    <s v="Small Business"/>
    <s v="Office Supplies"/>
    <s v="Appliances"/>
    <n v="0.6"/>
  </r>
  <r>
    <n v="21445"/>
    <d v="2009-11-17T00:00:00"/>
    <d v="2009-11-21T00:00:00"/>
    <s v="November"/>
    <s v="2009"/>
    <n v="4"/>
    <b v="0"/>
    <s v="low"/>
    <n v="43"/>
    <n v="400.45"/>
    <n v="7.0000000000000007E-2"/>
    <s v="Regular Air"/>
    <n v="-38.58"/>
    <n v="9.49"/>
    <n v="5.76"/>
    <s v="Clytie Kelty"/>
    <s v="Ontario"/>
    <s v="Ontario"/>
    <s v="Small Business"/>
    <s v="Technology"/>
    <s v="Office Machines"/>
    <n v="0.39"/>
  </r>
  <r>
    <n v="21573"/>
    <d v="2012-04-25T00:00:00"/>
    <d v="2012-04-27T00:00:00"/>
    <s v="April"/>
    <s v="2012"/>
    <n v="2"/>
    <b v="0"/>
    <s v="Critical"/>
    <n v="31"/>
    <n v="96.23"/>
    <n v="0.05"/>
    <s v="Regular Air"/>
    <n v="24.05"/>
    <n v="3.08"/>
    <n v="0.99"/>
    <s v="Don Weiss"/>
    <s v="Ontario"/>
    <s v="Ontario"/>
    <s v="Corporate"/>
    <s v="Office Supplies"/>
    <s v="Labels"/>
    <n v="0.37"/>
  </r>
  <r>
    <n v="21573"/>
    <d v="2012-04-25T00:00:00"/>
    <d v="2012-04-27T00:00:00"/>
    <s v="April"/>
    <s v="2012"/>
    <n v="2"/>
    <b v="0"/>
    <s v="Critical"/>
    <n v="7"/>
    <n v="70.08"/>
    <n v="0"/>
    <s v="Regular Air"/>
    <n v="8.02"/>
    <n v="9.48"/>
    <n v="3.72"/>
    <s v="Don Weiss"/>
    <s v="Ontario"/>
    <s v="Ontario"/>
    <s v="Corporate"/>
    <s v="Furniture"/>
    <s v="Office Furnishings"/>
    <n v="0.4"/>
  </r>
  <r>
    <n v="21573"/>
    <d v="2012-04-25T00:00:00"/>
    <d v="2012-04-27T00:00:00"/>
    <s v="April"/>
    <s v="2012"/>
    <n v="2"/>
    <b v="0"/>
    <s v="Critical"/>
    <n v="3"/>
    <n v="234.768"/>
    <n v="0.04"/>
    <s v="Delivery Truck"/>
    <n v="54.23"/>
    <n v="70.89"/>
    <n v="89.3"/>
    <s v="Don Weiss"/>
    <s v="Ontario"/>
    <s v="Ontario"/>
    <s v="Corporate"/>
    <s v="Furniture"/>
    <s v="Tables"/>
    <n v="0.69"/>
  </r>
  <r>
    <n v="21636"/>
    <d v="2009-08-10T00:00:00"/>
    <d v="2009-08-17T00:00:00"/>
    <s v="August"/>
    <s v="2009"/>
    <n v="7"/>
    <b v="0"/>
    <s v="low"/>
    <n v="16"/>
    <n v="376.65"/>
    <n v="0"/>
    <s v="Express Air"/>
    <n v="-52.65"/>
    <n v="22.38"/>
    <n v="15.1"/>
    <s v="Fred Wasserman"/>
    <s v="Ontario"/>
    <s v="Ontario"/>
    <s v="Home Office"/>
    <s v="Office Supplies"/>
    <s v="Binders and Binder Accessories"/>
    <n v="0.38"/>
  </r>
  <r>
    <n v="21636"/>
    <d v="2009-08-10T00:00:00"/>
    <d v="2009-08-15T00:00:00"/>
    <s v="August"/>
    <s v="2009"/>
    <n v="5"/>
    <b v="0"/>
    <s v="low"/>
    <n v="6"/>
    <n v="40.06"/>
    <n v="7.0000000000000007E-2"/>
    <s v="Regular Air"/>
    <n v="-24.44"/>
    <n v="5.98"/>
    <n v="4.6900000000000004"/>
    <s v="Fred Wasserman"/>
    <s v="Ontario"/>
    <s v="Ontario"/>
    <s v="Home Office"/>
    <s v="Office Supplies"/>
    <s v="Storage &amp; Organization"/>
    <n v="0.68"/>
  </r>
  <r>
    <n v="21795"/>
    <d v="2010-06-13T00:00:00"/>
    <d v="2010-06-14T00:00:00"/>
    <s v="June"/>
    <s v="2010"/>
    <n v="1"/>
    <b v="0"/>
    <s v="Not Specified"/>
    <n v="10"/>
    <n v="278.66000000000003"/>
    <n v="0.05"/>
    <s v="Express Air"/>
    <n v="-77.36"/>
    <n v="27.48"/>
    <n v="4"/>
    <s v="Jessica Myrick"/>
    <s v="Ontario"/>
    <s v="Ontario"/>
    <s v="Small Business"/>
    <s v="Technology"/>
    <s v="Computer Peripherals"/>
    <n v="0.75"/>
  </r>
  <r>
    <n v="21795"/>
    <d v="2010-06-13T00:00:00"/>
    <d v="2010-06-15T00:00:00"/>
    <s v="June"/>
    <s v="2010"/>
    <n v="2"/>
    <b v="0"/>
    <s v="Not Specified"/>
    <n v="28"/>
    <n v="491.85"/>
    <n v="0.1"/>
    <s v="Regular Air"/>
    <n v="4.54"/>
    <n v="18.97"/>
    <n v="9.0299999999999994"/>
    <s v="Jessica Myrick"/>
    <s v="Ontario"/>
    <s v="Ontario"/>
    <s v="Small Business"/>
    <s v="Office Supplies"/>
    <s v="Paper"/>
    <n v="0.37"/>
  </r>
  <r>
    <n v="21859"/>
    <d v="2011-11-18T00:00:00"/>
    <d v="2011-11-19T00:00:00"/>
    <s v="November"/>
    <s v="2011"/>
    <n v="1"/>
    <b v="0"/>
    <s v="High"/>
    <n v="42"/>
    <n v="401.37"/>
    <n v="7.0000000000000007E-2"/>
    <s v="Regular Air"/>
    <n v="13.31"/>
    <n v="9.74"/>
    <n v="5.71"/>
    <s v="Kalyca Meade"/>
    <s v="Ontario"/>
    <s v="Ontario"/>
    <s v="Corporate"/>
    <s v="Furniture"/>
    <s v="Office Furnishings"/>
    <n v="0.41"/>
  </r>
  <r>
    <n v="21989"/>
    <d v="2011-02-10T00:00:00"/>
    <d v="2011-02-10T00:00:00"/>
    <s v="February"/>
    <s v="2011"/>
    <n v="0"/>
    <s v="FREE DELIVERY"/>
    <s v="low"/>
    <n v="9"/>
    <n v="118.95"/>
    <n v="0.03"/>
    <s v="Regular Air"/>
    <n v="30.8"/>
    <n v="12.07"/>
    <n v="6.2"/>
    <s v="Lena Creighton"/>
    <s v="Ontario"/>
    <s v="Ontario"/>
    <s v="Home Office"/>
    <s v="Furniture"/>
    <s v="Office Furnishings"/>
    <n v="0.52"/>
  </r>
  <r>
    <n v="21989"/>
    <d v="2011-02-10T00:00:00"/>
    <d v="2011-02-10T00:00:00"/>
    <s v="February"/>
    <s v="2011"/>
    <n v="0"/>
    <s v="FREE DELIVERY"/>
    <s v="low"/>
    <n v="35"/>
    <n v="3814.1709999999998"/>
    <n v="0.04"/>
    <s v="Regular Air"/>
    <n v="1077.1300000000001"/>
    <n v="125.99"/>
    <n v="4.2"/>
    <s v="Lena Creighton"/>
    <s v="Ontario"/>
    <s v="Ontario"/>
    <s v="Home Office"/>
    <s v="Technology"/>
    <s v="Telephones and Communication"/>
    <n v="0.56999999999999995"/>
  </r>
  <r>
    <n v="22151"/>
    <d v="2010-07-31T00:00:00"/>
    <d v="2010-08-01T00:00:00"/>
    <s v="August"/>
    <s v="2010"/>
    <n v="1"/>
    <b v="0"/>
    <s v="High"/>
    <n v="20"/>
    <n v="515.37"/>
    <n v="0.04"/>
    <s v="Regular Air"/>
    <n v="9.82"/>
    <n v="24.92"/>
    <n v="12.98"/>
    <s v="Beth Thompson"/>
    <s v="Ontario"/>
    <s v="Ontario"/>
    <s v="Corporate"/>
    <s v="Office Supplies"/>
    <s v="Binders and Binder Accessories"/>
    <n v="0.39"/>
  </r>
  <r>
    <n v="22688"/>
    <d v="2012-04-17T00:00:00"/>
    <d v="2012-04-18T00:00:00"/>
    <s v="April"/>
    <s v="2012"/>
    <n v="1"/>
    <b v="0"/>
    <s v="Medium"/>
    <n v="40"/>
    <n v="2044.2755"/>
    <n v="0.1"/>
    <s v="Regular Air"/>
    <n v="334.53"/>
    <n v="65.989999999999995"/>
    <n v="5.63"/>
    <s v="Maureen Fritzler"/>
    <s v="Ontario"/>
    <s v="Ontario"/>
    <s v="Corporate"/>
    <s v="Technology"/>
    <s v="Telephones and Communication"/>
    <n v="0.56000000000000005"/>
  </r>
  <r>
    <n v="22916"/>
    <d v="2012-02-02T00:00:00"/>
    <d v="2012-02-03T00:00:00"/>
    <s v="February"/>
    <s v="2012"/>
    <n v="1"/>
    <b v="0"/>
    <s v="Medium"/>
    <n v="18"/>
    <n v="122.02"/>
    <n v="0.04"/>
    <s v="Regular Air"/>
    <n v="-115"/>
    <n v="6.48"/>
    <n v="10.050000000000001"/>
    <s v="Pete Takahito"/>
    <s v="Ontario"/>
    <s v="Ontario"/>
    <s v="Corporate"/>
    <s v="Office Supplies"/>
    <s v="Paper"/>
    <n v="0.37"/>
  </r>
  <r>
    <n v="22951"/>
    <d v="2012-05-03T00:00:00"/>
    <d v="2012-05-03T00:00:00"/>
    <s v="May"/>
    <s v="2012"/>
    <n v="0"/>
    <s v="FREE DELIVERY"/>
    <s v="Medium"/>
    <n v="24"/>
    <n v="1304.0274999999999"/>
    <n v="0.1"/>
    <s v="Regular Air"/>
    <n v="34.36"/>
    <n v="65.989999999999995"/>
    <n v="8.99"/>
    <s v="Lena Creighton"/>
    <s v="Ontario"/>
    <s v="Ontario"/>
    <s v="Corporate"/>
    <s v="Technology"/>
    <s v="Telephones and Communication"/>
    <n v="0.6"/>
  </r>
  <r>
    <n v="22980"/>
    <d v="2012-10-01T00:00:00"/>
    <d v="2012-10-02T00:00:00"/>
    <s v="October"/>
    <s v="2012"/>
    <n v="1"/>
    <b v="0"/>
    <s v="Not Specified"/>
    <n v="10"/>
    <n v="56.05"/>
    <n v="0.06"/>
    <s v="Regular Air"/>
    <n v="-27.73"/>
    <n v="4.9800000000000004"/>
    <n v="5.49"/>
    <s v="Rob Haberlin"/>
    <s v="Ontario"/>
    <s v="Ontario"/>
    <s v="Consumer"/>
    <s v="Office Supplies"/>
    <s v="Paper"/>
    <n v="0.38"/>
  </r>
  <r>
    <n v="23429"/>
    <d v="2009-03-19T00:00:00"/>
    <d v="2009-03-19T00:00:00"/>
    <s v="March"/>
    <s v="2009"/>
    <n v="0"/>
    <s v="FREE DELIVERY"/>
    <s v="Critical"/>
    <n v="28"/>
    <n v="154.61000000000001"/>
    <n v="0.06"/>
    <s v="Regular Air"/>
    <n v="-82.82"/>
    <n v="5.34"/>
    <n v="5.63"/>
    <s v="Beth Thompson"/>
    <s v="Ontario"/>
    <s v="Ontario"/>
    <s v="Corporate"/>
    <s v="Office Supplies"/>
    <s v="Binders and Binder Accessories"/>
    <n v="0.39"/>
  </r>
  <r>
    <n v="23429"/>
    <d v="2009-03-19T00:00:00"/>
    <d v="2009-03-21T00:00:00"/>
    <s v="March"/>
    <s v="2009"/>
    <n v="2"/>
    <b v="0"/>
    <s v="Critical"/>
    <n v="19"/>
    <n v="1063.3499999999999"/>
    <n v="7.0000000000000007E-2"/>
    <s v="Express Air"/>
    <n v="107.08"/>
    <n v="65.989999999999995"/>
    <n v="5.26"/>
    <s v="Beth Thompson"/>
    <s v="Ontario"/>
    <s v="Ontario"/>
    <s v="Corporate"/>
    <s v="Technology"/>
    <s v="Telephones and Communication"/>
    <n v="0.56000000000000005"/>
  </r>
  <r>
    <n v="23681"/>
    <d v="2012-05-19T00:00:00"/>
    <d v="2012-05-21T00:00:00"/>
    <s v="May"/>
    <s v="2012"/>
    <n v="2"/>
    <b v="0"/>
    <s v="High"/>
    <n v="42"/>
    <n v="4182.5200000000004"/>
    <n v="0"/>
    <s v="Express Air"/>
    <n v="-785.36"/>
    <n v="95.99"/>
    <n v="35"/>
    <s v="Jenna Caffey"/>
    <s v="Ontario"/>
    <s v="Ontario"/>
    <s v="Consumer"/>
    <s v="Office Supplies"/>
    <s v="Storage &amp; Organization"/>
    <m/>
  </r>
  <r>
    <n v="24263"/>
    <d v="2012-09-15T00:00:00"/>
    <d v="2012-09-22T00:00:00"/>
    <s v="September"/>
    <s v="2012"/>
    <n v="7"/>
    <b v="0"/>
    <s v="low"/>
    <n v="16"/>
    <n v="512.80999999999995"/>
    <n v="0.1"/>
    <s v="Delivery Truck"/>
    <n v="-177.07"/>
    <n v="33.94"/>
    <n v="19.190000000000001"/>
    <s v="Rob Haberlin"/>
    <s v="Ontario"/>
    <s v="Ontario"/>
    <s v="Consumer"/>
    <s v="Furniture"/>
    <s v="Chairs &amp; Chairmats"/>
    <n v="0.57999999999999996"/>
  </r>
  <r>
    <n v="24455"/>
    <d v="2009-12-06T00:00:00"/>
    <d v="2009-12-08T00:00:00"/>
    <s v="December"/>
    <s v="2009"/>
    <n v="2"/>
    <b v="0"/>
    <s v="Not Specified"/>
    <n v="8"/>
    <n v="169.11"/>
    <n v="0"/>
    <s v="Regular Air"/>
    <n v="-10.59"/>
    <n v="20.89"/>
    <n v="1.99"/>
    <s v="Fred Wasserman"/>
    <s v="Ontario"/>
    <s v="Ontario"/>
    <s v="Home Office"/>
    <s v="Technology"/>
    <s v="Computer Peripherals"/>
    <n v="0.48"/>
  </r>
  <r>
    <n v="24455"/>
    <d v="2009-12-06T00:00:00"/>
    <d v="2009-12-09T00:00:00"/>
    <s v="December"/>
    <s v="2009"/>
    <n v="3"/>
    <b v="0"/>
    <s v="Not Specified"/>
    <n v="41"/>
    <n v="152.59"/>
    <n v="7.0000000000000007E-2"/>
    <s v="Regular Air"/>
    <n v="27.38"/>
    <n v="3.98"/>
    <n v="0.83"/>
    <s v="Fred Wasserman"/>
    <s v="Ontario"/>
    <s v="Ontario"/>
    <s v="Home Office"/>
    <s v="Office Supplies"/>
    <s v="Pens &amp; Art Supplies"/>
    <n v="0.51"/>
  </r>
  <r>
    <n v="24707"/>
    <d v="2012-03-10T00:00:00"/>
    <d v="2012-03-11T00:00:00"/>
    <s v="March"/>
    <s v="2012"/>
    <n v="1"/>
    <b v="0"/>
    <s v="Medium"/>
    <n v="14"/>
    <n v="1961.39"/>
    <n v="0"/>
    <s v="Regular Air"/>
    <n v="761.04"/>
    <n v="136.97999999999999"/>
    <n v="24.49"/>
    <s v="Don Weiss"/>
    <s v="Ontario"/>
    <s v="Ontario"/>
    <s v="Corporate"/>
    <s v="Furniture"/>
    <s v="Office Furnishings"/>
    <n v="0.59"/>
  </r>
  <r>
    <n v="24707"/>
    <d v="2012-03-10T00:00:00"/>
    <d v="2012-03-12T00:00:00"/>
    <s v="March"/>
    <s v="2012"/>
    <n v="2"/>
    <b v="0"/>
    <s v="Medium"/>
    <n v="3"/>
    <n v="4.9400000000000004"/>
    <n v="0.1"/>
    <s v="Regular Air"/>
    <n v="-1.76"/>
    <n v="1.48"/>
    <n v="0.7"/>
    <s v="Don Weiss"/>
    <s v="Ontario"/>
    <s v="Ontario"/>
    <s v="Corporate"/>
    <s v="Office Supplies"/>
    <s v="Rubber Bands"/>
    <n v="0.37"/>
  </r>
  <r>
    <n v="25091"/>
    <d v="2010-02-19T00:00:00"/>
    <d v="2010-02-22T00:00:00"/>
    <s v="February"/>
    <s v="2010"/>
    <n v="3"/>
    <b v="0"/>
    <s v="Medium"/>
    <n v="4"/>
    <n v="156.97"/>
    <n v="0.01"/>
    <s v="Regular Air"/>
    <n v="-25.43"/>
    <n v="34.54"/>
    <n v="14.72"/>
    <s v="Lena Creighton"/>
    <s v="Ontario"/>
    <s v="Ontario"/>
    <s v="Corporate"/>
    <s v="Office Supplies"/>
    <s v="Binders and Binder Accessories"/>
    <n v="0.37"/>
  </r>
  <r>
    <n v="26305"/>
    <d v="2010-12-02T00:00:00"/>
    <d v="2010-12-04T00:00:00"/>
    <s v="December"/>
    <s v="2010"/>
    <n v="2"/>
    <b v="0"/>
    <s v="Medium"/>
    <n v="50"/>
    <n v="1118.21"/>
    <n v="7.0000000000000007E-2"/>
    <s v="Regular Air"/>
    <n v="-122.79"/>
    <n v="22.38"/>
    <n v="15.1"/>
    <s v="Max Jones"/>
    <s v="Ontario"/>
    <s v="Ontario"/>
    <s v="Home Office"/>
    <s v="Office Supplies"/>
    <s v="Binders and Binder Accessories"/>
    <n v="0.38"/>
  </r>
  <r>
    <n v="26305"/>
    <d v="2010-12-02T00:00:00"/>
    <d v="2010-12-03T00:00:00"/>
    <s v="December"/>
    <s v="2010"/>
    <n v="1"/>
    <b v="0"/>
    <s v="Medium"/>
    <n v="13"/>
    <n v="3503.56"/>
    <n v="0.01"/>
    <s v="Delivery Truck"/>
    <n v="-633.44000000000005"/>
    <n v="262.11"/>
    <n v="62.74"/>
    <s v="Max Jones"/>
    <s v="Ontario"/>
    <s v="Ontario"/>
    <s v="Home Office"/>
    <s v="Furniture"/>
    <s v="Tables"/>
    <n v="0.75"/>
  </r>
  <r>
    <n v="26982"/>
    <d v="2012-04-28T00:00:00"/>
    <d v="2012-04-29T00:00:00"/>
    <s v="April"/>
    <s v="2012"/>
    <n v="1"/>
    <b v="0"/>
    <s v="Not Specified"/>
    <n v="37"/>
    <n v="1984.61"/>
    <n v="0.05"/>
    <s v="Express Air"/>
    <n v="585.03"/>
    <n v="55.48"/>
    <n v="14.3"/>
    <s v="Clytie Kelty"/>
    <s v="Ontario"/>
    <s v="Ontario"/>
    <s v="Small Business"/>
    <s v="Office Supplies"/>
    <s v="Paper"/>
    <n v="0.37"/>
  </r>
  <r>
    <n v="27106"/>
    <d v="2011-12-01T00:00:00"/>
    <d v="2011-12-03T00:00:00"/>
    <s v="December"/>
    <s v="2011"/>
    <n v="2"/>
    <b v="0"/>
    <s v="High"/>
    <n v="1"/>
    <n v="13.96"/>
    <n v="0.06"/>
    <s v="Regular Air"/>
    <n v="-4.7"/>
    <n v="10.91"/>
    <n v="2.99"/>
    <s v="Lena Creighton"/>
    <s v="Ontario"/>
    <s v="Ontario"/>
    <s v="Home Office"/>
    <s v="Office Supplies"/>
    <s v="Binders and Binder Accessories"/>
    <n v="0.38"/>
  </r>
  <r>
    <n v="27106"/>
    <d v="2011-12-01T00:00:00"/>
    <d v="2011-12-01T00:00:00"/>
    <s v="December"/>
    <s v="2011"/>
    <n v="0"/>
    <s v="FREE DELIVERY"/>
    <s v="High"/>
    <n v="50"/>
    <n v="531.48"/>
    <n v="0.08"/>
    <s v="Regular Air"/>
    <n v="232.58"/>
    <n v="10.67"/>
    <n v="1.39"/>
    <s v="Lena Creighton"/>
    <s v="Ontario"/>
    <s v="Ontario"/>
    <s v="Home Office"/>
    <s v="Office Supplies"/>
    <s v="Envelopes"/>
    <n v="0.39"/>
  </r>
  <r>
    <n v="27106"/>
    <d v="2011-12-01T00:00:00"/>
    <d v="2011-12-03T00:00:00"/>
    <s v="December"/>
    <s v="2011"/>
    <n v="2"/>
    <b v="0"/>
    <s v="High"/>
    <n v="29"/>
    <n v="3524.55"/>
    <n v="0.08"/>
    <s v="Delivery Truck"/>
    <n v="-570.17999999999995"/>
    <n v="130.97999999999999"/>
    <n v="30"/>
    <s v="Lena Creighton"/>
    <s v="Ontario"/>
    <s v="Ontario"/>
    <s v="Home Office"/>
    <s v="Furniture"/>
    <s v="Chairs &amp; Chairmats"/>
    <n v="0.78"/>
  </r>
  <r>
    <n v="27106"/>
    <d v="2011-12-01T00:00:00"/>
    <d v="2011-12-03T00:00:00"/>
    <s v="December"/>
    <s v="2011"/>
    <n v="2"/>
    <b v="0"/>
    <s v="High"/>
    <n v="42"/>
    <n v="890.61"/>
    <n v="0.05"/>
    <s v="Regular Air"/>
    <n v="297.11"/>
    <n v="22.23"/>
    <n v="3.63"/>
    <s v="Lena Creighton"/>
    <s v="Ontario"/>
    <s v="Ontario"/>
    <s v="Home Office"/>
    <s v="Furniture"/>
    <s v="Office Furnishings"/>
    <n v="0.52"/>
  </r>
  <r>
    <n v="27106"/>
    <d v="2011-12-01T00:00:00"/>
    <d v="2011-12-03T00:00:00"/>
    <s v="December"/>
    <s v="2011"/>
    <n v="2"/>
    <b v="0"/>
    <s v="High"/>
    <n v="10"/>
    <n v="64.19"/>
    <n v="0.08"/>
    <s v="Regular Air"/>
    <n v="3.77"/>
    <n v="6.68"/>
    <n v="1.5"/>
    <s v="Lena Creighton"/>
    <s v="Ontario"/>
    <s v="Ontario"/>
    <s v="Home Office"/>
    <s v="Office Supplies"/>
    <s v="Pens &amp; Art Supplies"/>
    <n v="0.48"/>
  </r>
  <r>
    <n v="27527"/>
    <d v="2010-11-30T00:00:00"/>
    <d v="2010-12-03T00:00:00"/>
    <s v="December"/>
    <s v="2010"/>
    <n v="3"/>
    <b v="0"/>
    <s v="Medium"/>
    <n v="37"/>
    <n v="376.58"/>
    <n v="0.09"/>
    <s v="Regular Air"/>
    <n v="1.33"/>
    <n v="10.4"/>
    <n v="5.4"/>
    <s v="Rob Haberlin"/>
    <s v="Ontario"/>
    <s v="Ontario"/>
    <s v="Consumer"/>
    <s v="Furniture"/>
    <s v="Office Furnishings"/>
    <n v="0.51"/>
  </r>
  <r>
    <n v="27746"/>
    <d v="2010-12-04T00:00:00"/>
    <d v="2010-12-04T00:00:00"/>
    <s v="December"/>
    <s v="2010"/>
    <n v="0"/>
    <s v="FREE DELIVERY"/>
    <s v="Critical"/>
    <n v="3"/>
    <n v="1540.77"/>
    <n v="0.04"/>
    <s v="Regular Air"/>
    <n v="-1572.64"/>
    <n v="499.99"/>
    <n v="24.49"/>
    <s v="Jenna Caffey"/>
    <s v="Ontario"/>
    <s v="Ontario"/>
    <s v="Consumer"/>
    <s v="Technology"/>
    <s v="Copiers and Fax"/>
    <n v="0.36"/>
  </r>
  <r>
    <n v="27811"/>
    <d v="2011-03-04T00:00:00"/>
    <d v="2011-03-05T00:00:00"/>
    <s v="March"/>
    <s v="2011"/>
    <n v="1"/>
    <b v="0"/>
    <s v="Not Specified"/>
    <n v="4"/>
    <n v="73.900000000000006"/>
    <n v="0.06"/>
    <s v="Regular Air"/>
    <n v="-39.64"/>
    <n v="15.99"/>
    <n v="13.18"/>
    <s v="Odella Nelson"/>
    <s v="Ontario"/>
    <s v="Ontario"/>
    <s v="Small Business"/>
    <s v="Office Supplies"/>
    <s v="Binders and Binder Accessories"/>
    <n v="0.37"/>
  </r>
  <r>
    <n v="27974"/>
    <d v="2010-10-07T00:00:00"/>
    <d v="2010-10-08T00:00:00"/>
    <s v="October"/>
    <s v="2010"/>
    <n v="1"/>
    <b v="0"/>
    <s v="High"/>
    <n v="35"/>
    <n v="897.42"/>
    <n v="0.08"/>
    <s v="Regular Air"/>
    <n v="127.17"/>
    <n v="26.64"/>
    <n v="5.3"/>
    <s v="Art Foster"/>
    <s v="Ontario"/>
    <s v="Ontario"/>
    <s v="Home Office"/>
    <s v="Furniture"/>
    <s v="Chairs &amp; Chairmats"/>
    <m/>
  </r>
  <r>
    <n v="27974"/>
    <d v="2010-10-07T00:00:00"/>
    <d v="2010-10-08T00:00:00"/>
    <s v="October"/>
    <s v="2010"/>
    <n v="1"/>
    <b v="0"/>
    <s v="High"/>
    <n v="27"/>
    <n v="306.02"/>
    <n v="0.08"/>
    <s v="Regular Air"/>
    <n v="-6.7"/>
    <n v="12.07"/>
    <n v="6.2"/>
    <s v="Art Foster"/>
    <s v="Ontario"/>
    <s v="Ontario"/>
    <s v="Home Office"/>
    <s v="Furniture"/>
    <s v="Office Furnishings"/>
    <n v="0.52"/>
  </r>
  <r>
    <n v="28774"/>
    <d v="2009-01-01T00:00:00"/>
    <d v="2009-01-02T00:00:00"/>
    <s v="January"/>
    <s v="2009"/>
    <n v="1"/>
    <b v="0"/>
    <s v="High"/>
    <n v="32"/>
    <n v="180.36"/>
    <n v="0.1"/>
    <s v="Regular Air"/>
    <n v="-111.8"/>
    <n v="5.98"/>
    <n v="4.6900000000000004"/>
    <s v="Jessica Myrick"/>
    <s v="Ontario"/>
    <s v="Ontario"/>
    <s v="Small Business"/>
    <s v="Office Supplies"/>
    <s v="Storage &amp; Organization"/>
    <n v="0.68"/>
  </r>
  <r>
    <n v="29607"/>
    <d v="2012-03-13T00:00:00"/>
    <d v="2012-03-15T00:00:00"/>
    <s v="March"/>
    <s v="2012"/>
    <n v="2"/>
    <b v="0"/>
    <s v="Medium"/>
    <n v="20"/>
    <n v="240.74"/>
    <n v="0.05"/>
    <s v="Regular Air"/>
    <n v="21.05"/>
    <n v="12.28"/>
    <n v="5.09"/>
    <s v="Ken Brennan"/>
    <s v="Ontario"/>
    <s v="Ontario"/>
    <s v="Home Office"/>
    <s v="Office Supplies"/>
    <s v="Paper"/>
    <n v="0.38"/>
  </r>
  <r>
    <n v="29730"/>
    <d v="2010-06-16T00:00:00"/>
    <d v="2010-06-18T00:00:00"/>
    <s v="June"/>
    <s v="2010"/>
    <n v="2"/>
    <b v="0"/>
    <s v="Critical"/>
    <n v="21"/>
    <n v="3072.86"/>
    <n v="0.08"/>
    <s v="Delivery Truck"/>
    <n v="-364.87"/>
    <n v="150.97999999999999"/>
    <n v="39.25"/>
    <s v="Ken Brennan"/>
    <s v="Ontario"/>
    <s v="Ontario"/>
    <s v="Consumer"/>
    <s v="Furniture"/>
    <s v="Tables"/>
    <n v="0.75"/>
  </r>
  <r>
    <n v="30144"/>
    <d v="2011-08-06T00:00:00"/>
    <d v="2011-08-11T00:00:00"/>
    <s v="August"/>
    <s v="2011"/>
    <n v="5"/>
    <b v="0"/>
    <s v="low"/>
    <n v="25"/>
    <n v="5503.39"/>
    <n v="0.08"/>
    <s v="Delivery Truck"/>
    <n v="-528.65"/>
    <n v="218.75"/>
    <n v="69.64"/>
    <s v="Joe Kamberova"/>
    <s v="Ontario"/>
    <s v="Ontario"/>
    <s v="Small Business"/>
    <s v="Furniture"/>
    <s v="Tables"/>
    <n v="0.77"/>
  </r>
  <r>
    <n v="31266"/>
    <d v="2012-10-03T00:00:00"/>
    <d v="2012-10-04T00:00:00"/>
    <s v="October"/>
    <s v="2012"/>
    <n v="1"/>
    <b v="0"/>
    <s v="High"/>
    <n v="16"/>
    <n v="6573.75"/>
    <n v="0.04"/>
    <s v="Delivery Truck"/>
    <n v="1197.05"/>
    <n v="399.98"/>
    <n v="12.06"/>
    <s v="Rob Haberlin"/>
    <s v="Ontario"/>
    <s v="Ontario"/>
    <s v="Corporate"/>
    <s v="Technology"/>
    <s v="Office Machines"/>
    <n v="0.56000000000000005"/>
  </r>
  <r>
    <n v="31456"/>
    <d v="2012-11-15T00:00:00"/>
    <d v="2012-11-17T00:00:00"/>
    <s v="November"/>
    <s v="2012"/>
    <n v="2"/>
    <b v="0"/>
    <s v="High"/>
    <n v="10"/>
    <n v="225.09"/>
    <n v="0.02"/>
    <s v="Regular Air"/>
    <n v="64.14"/>
    <n v="21.38"/>
    <n v="2.99"/>
    <s v="Lena Creighton"/>
    <s v="Ontario"/>
    <s v="Ontario"/>
    <s v="Home Office"/>
    <s v="Office Supplies"/>
    <s v="Binders and Binder Accessories"/>
    <n v="0.36"/>
  </r>
  <r>
    <n v="31522"/>
    <d v="2010-05-25T00:00:00"/>
    <d v="2010-05-27T00:00:00"/>
    <s v="May"/>
    <s v="2010"/>
    <n v="2"/>
    <b v="0"/>
    <s v="Medium"/>
    <n v="14"/>
    <n v="302.39999999999998"/>
    <n v="0.04"/>
    <s v="Regular Air"/>
    <n v="134.21"/>
    <n v="22.23"/>
    <n v="3.63"/>
    <s v="Max Jones"/>
    <s v="Ontario"/>
    <s v="Ontario"/>
    <s v="Home Office"/>
    <s v="Furniture"/>
    <s v="Office Furnishings"/>
    <n v="0.52"/>
  </r>
  <r>
    <n v="31522"/>
    <d v="2010-05-25T00:00:00"/>
    <d v="2010-05-27T00:00:00"/>
    <s v="May"/>
    <s v="2010"/>
    <n v="2"/>
    <b v="0"/>
    <s v="Medium"/>
    <n v="42"/>
    <n v="1083.3699999999999"/>
    <n v="0.03"/>
    <s v="Delivery Truck"/>
    <n v="-226.41"/>
    <n v="25.98"/>
    <n v="14.36"/>
    <s v="Max Jones"/>
    <s v="Ontario"/>
    <s v="Ontario"/>
    <s v="Home Office"/>
    <s v="Furniture"/>
    <s v="Chairs &amp; Chairmats"/>
    <n v="0.6"/>
  </r>
  <r>
    <n v="33319"/>
    <d v="2009-03-27T00:00:00"/>
    <d v="2009-03-30T00:00:00"/>
    <s v="March"/>
    <s v="2009"/>
    <n v="3"/>
    <b v="0"/>
    <s v="Not Specified"/>
    <n v="11"/>
    <n v="1736.26"/>
    <n v="0.01"/>
    <s v="Delivery Truck"/>
    <n v="-505.76"/>
    <n v="150.88999999999999"/>
    <n v="60.2"/>
    <s v="Don Weiss"/>
    <s v="Ontario"/>
    <s v="Ontario"/>
    <s v="Corporate"/>
    <s v="Furniture"/>
    <s v="Chairs &amp; Chairmats"/>
    <n v="0.77"/>
  </r>
  <r>
    <n v="33635"/>
    <d v="2009-07-12T00:00:00"/>
    <d v="2009-07-13T00:00:00"/>
    <s v="July"/>
    <s v="2009"/>
    <n v="1"/>
    <b v="0"/>
    <s v="High"/>
    <n v="5"/>
    <n v="477.76"/>
    <n v="0.04"/>
    <s v="Delivery Truck"/>
    <n v="-173.1"/>
    <n v="90.97"/>
    <n v="28"/>
    <s v="Darrin Martin"/>
    <s v="Ontario"/>
    <s v="Ontario"/>
    <s v="Small Business"/>
    <s v="Technology"/>
    <s v="Office Machines"/>
    <n v="0.38"/>
  </r>
  <r>
    <n v="33635"/>
    <d v="2009-07-12T00:00:00"/>
    <d v="2009-07-13T00:00:00"/>
    <s v="July"/>
    <s v="2009"/>
    <n v="1"/>
    <b v="0"/>
    <s v="High"/>
    <n v="4"/>
    <n v="112.18"/>
    <n v="7.0000000000000007E-2"/>
    <s v="Regular Air"/>
    <n v="-96.16"/>
    <n v="20.34"/>
    <n v="35"/>
    <s v="Darrin Martin"/>
    <s v="Ontario"/>
    <s v="Ontario"/>
    <s v="Small Business"/>
    <s v="Office Supplies"/>
    <s v="Storage &amp; Organization"/>
    <n v="0.84"/>
  </r>
  <r>
    <n v="33988"/>
    <d v="2009-01-10T00:00:00"/>
    <d v="2009-01-11T00:00:00"/>
    <s v="January"/>
    <s v="2009"/>
    <n v="1"/>
    <b v="0"/>
    <s v="Medium"/>
    <n v="30"/>
    <n v="164.78"/>
    <n v="0"/>
    <s v="Regular Air"/>
    <n v="-128.47"/>
    <n v="5.0199999999999996"/>
    <n v="5.14"/>
    <s v="Rob Haberlin"/>
    <s v="Ontario"/>
    <s v="Ontario"/>
    <s v="Consumer"/>
    <s v="Technology"/>
    <s v="Computer Peripherals"/>
    <n v="0.79"/>
  </r>
  <r>
    <n v="34087"/>
    <d v="2009-07-24T00:00:00"/>
    <d v="2009-07-28T00:00:00"/>
    <s v="July"/>
    <s v="2009"/>
    <n v="4"/>
    <b v="0"/>
    <s v="low"/>
    <n v="31"/>
    <n v="3077.7310000000002"/>
    <n v="0.05"/>
    <s v="Regular Air"/>
    <n v="745.48"/>
    <n v="115.99"/>
    <n v="5.26"/>
    <s v="Jim Sink"/>
    <s v="Ontario"/>
    <s v="Ontario"/>
    <s v="Corporate"/>
    <s v="Technology"/>
    <s v="Telephones and Communication"/>
    <n v="0.56999999999999995"/>
  </r>
  <r>
    <n v="34691"/>
    <d v="2009-01-14T00:00:00"/>
    <d v="2009-01-16T00:00:00"/>
    <s v="January"/>
    <s v="2009"/>
    <n v="2"/>
    <b v="0"/>
    <s v="Critical"/>
    <n v="27"/>
    <n v="217.68"/>
    <n v="0.08"/>
    <s v="Regular Air"/>
    <n v="-168.75"/>
    <n v="7.77"/>
    <n v="9.23"/>
    <s v="Clytie Kelty"/>
    <s v="Ontario"/>
    <s v="Ontario"/>
    <s v="Small Business"/>
    <s v="Office Supplies"/>
    <s v="Appliances"/>
    <n v="0.57999999999999996"/>
  </r>
  <r>
    <n v="34691"/>
    <d v="2009-01-14T00:00:00"/>
    <d v="2009-01-14T00:00:00"/>
    <s v="January"/>
    <s v="2009"/>
    <n v="0"/>
    <s v="FREE DELIVERY"/>
    <s v="Critical"/>
    <n v="23"/>
    <n v="7202.94"/>
    <n v="0.02"/>
    <s v="Delivery Truck"/>
    <n v="1425.11"/>
    <n v="306.14"/>
    <n v="26.53"/>
    <s v="Clytie Kelty"/>
    <s v="Ontario"/>
    <s v="Ontario"/>
    <s v="Small Business"/>
    <s v="Technology"/>
    <s v="Office Machines"/>
    <n v="0.56000000000000005"/>
  </r>
  <r>
    <n v="34691"/>
    <d v="2009-01-14T00:00:00"/>
    <d v="2009-01-16T00:00:00"/>
    <s v="January"/>
    <s v="2009"/>
    <n v="2"/>
    <b v="0"/>
    <s v="Critical"/>
    <n v="13"/>
    <n v="245.82"/>
    <n v="0.1"/>
    <s v="Express Air"/>
    <n v="-7.39"/>
    <n v="18.97"/>
    <n v="9.5399999999999991"/>
    <s v="Clytie Kelty"/>
    <s v="Ontario"/>
    <s v="Ontario"/>
    <s v="Small Business"/>
    <s v="Office Supplies"/>
    <s v="Paper"/>
    <n v="0.37"/>
  </r>
  <r>
    <n v="34785"/>
    <d v="2010-01-25T00:00:00"/>
    <d v="2010-01-28T00:00:00"/>
    <s v="January"/>
    <s v="2010"/>
    <n v="3"/>
    <b v="0"/>
    <s v="Critical"/>
    <n v="45"/>
    <n v="15468.216"/>
    <n v="0.01"/>
    <s v="Delivery Truck"/>
    <n v="-969.05"/>
    <n v="400.98"/>
    <n v="42.52"/>
    <s v="Jim Sink"/>
    <s v="Ontario"/>
    <s v="Ontario"/>
    <s v="Corporate"/>
    <s v="Furniture"/>
    <s v="Tables"/>
    <n v="0.71"/>
  </r>
  <r>
    <n v="34883"/>
    <d v="2009-11-04T00:00:00"/>
    <d v="2009-11-05T00:00:00"/>
    <s v="November"/>
    <s v="2009"/>
    <n v="1"/>
    <b v="0"/>
    <s v="Critical"/>
    <n v="31"/>
    <n v="906.01499999999999"/>
    <n v="0.05"/>
    <s v="Regular Air"/>
    <n v="248.67"/>
    <n v="35.99"/>
    <n v="5.99"/>
    <s v="Pete Takahito"/>
    <s v="Ontario"/>
    <s v="Ontario"/>
    <s v="Corporate"/>
    <s v="Technology"/>
    <s v="Telephones and Communication"/>
    <n v="0.38"/>
  </r>
  <r>
    <n v="35077"/>
    <d v="2011-10-07T00:00:00"/>
    <d v="2011-10-08T00:00:00"/>
    <s v="October"/>
    <s v="2011"/>
    <n v="1"/>
    <b v="0"/>
    <s v="High"/>
    <n v="29"/>
    <n v="81.099999999999994"/>
    <n v="0.06"/>
    <s v="Regular Air"/>
    <n v="-2.0699999999999998"/>
    <n v="2.94"/>
    <n v="0.96"/>
    <s v="Michael Dominguez"/>
    <s v="Ontario"/>
    <s v="Ontario"/>
    <s v="Home Office"/>
    <s v="Office Supplies"/>
    <s v="Pens &amp; Art Supplies"/>
    <n v="0.57999999999999996"/>
  </r>
  <r>
    <n v="36132"/>
    <d v="2012-04-09T00:00:00"/>
    <d v="2012-04-14T00:00:00"/>
    <s v="April"/>
    <s v="2012"/>
    <n v="5"/>
    <b v="0"/>
    <s v="low"/>
    <n v="3"/>
    <n v="604.57600000000002"/>
    <n v="0.03"/>
    <s v="Delivery Truck"/>
    <n v="-572.69000000000005"/>
    <n v="236.97"/>
    <n v="59.24"/>
    <s v="Hallie Redmond"/>
    <s v="Ontario"/>
    <s v="Ontario"/>
    <s v="Home Office"/>
    <s v="Furniture"/>
    <s v="Tables"/>
    <n v="0.61"/>
  </r>
  <r>
    <n v="36133"/>
    <d v="2011-08-20T00:00:00"/>
    <d v="2011-08-21T00:00:00"/>
    <s v="August"/>
    <s v="2011"/>
    <n v="1"/>
    <b v="0"/>
    <s v="Medium"/>
    <n v="6"/>
    <n v="128.56"/>
    <n v="0"/>
    <s v="Regular Air"/>
    <n v="-7.84"/>
    <n v="19.98"/>
    <n v="8.68"/>
    <s v="Katrina Willman"/>
    <s v="Ontario"/>
    <s v="Ontario"/>
    <s v="Consumer"/>
    <s v="Office Supplies"/>
    <s v="Paper"/>
    <n v="0.37"/>
  </r>
  <r>
    <n v="37891"/>
    <d v="2011-10-20T00:00:00"/>
    <d v="2011-10-22T00:00:00"/>
    <s v="October"/>
    <s v="2011"/>
    <n v="2"/>
    <b v="0"/>
    <s v="High"/>
    <n v="24"/>
    <n v="163.36000000000001"/>
    <n v="0.04"/>
    <s v="Regular Air"/>
    <n v="-65.540000000000006"/>
    <n v="6.48"/>
    <n v="6.6"/>
    <s v="Steven Roelle"/>
    <s v="Ontario"/>
    <s v="Ontario"/>
    <s v="Small Business"/>
    <s v="Office Supplies"/>
    <s v="Paper"/>
    <n v="0.37"/>
  </r>
  <r>
    <n v="37891"/>
    <d v="2011-10-20T00:00:00"/>
    <d v="2011-10-22T00:00:00"/>
    <s v="October"/>
    <s v="2011"/>
    <n v="2"/>
    <b v="0"/>
    <s v="High"/>
    <n v="21"/>
    <n v="44.08"/>
    <n v="0.06"/>
    <s v="Express Air"/>
    <n v="-9.09"/>
    <n v="1.98"/>
    <n v="0.7"/>
    <s v="Steven Roelle"/>
    <s v="Ontario"/>
    <s v="Ontario"/>
    <s v="Small Business"/>
    <s v="Office Supplies"/>
    <s v="Rubber Bands"/>
    <n v="0.83"/>
  </r>
  <r>
    <n v="37891"/>
    <d v="2011-10-20T00:00:00"/>
    <d v="2011-10-20T00:00:00"/>
    <s v="October"/>
    <s v="2011"/>
    <n v="0"/>
    <s v="FREE DELIVERY"/>
    <s v="High"/>
    <n v="4"/>
    <n v="1135.6400000000001"/>
    <n v="0.02"/>
    <s v="Delivery Truck"/>
    <n v="-627.64"/>
    <n v="259.70999999999998"/>
    <n v="66.67"/>
    <s v="Steven Roelle"/>
    <s v="Ontario"/>
    <s v="Ontario"/>
    <s v="Small Business"/>
    <s v="Furniture"/>
    <s v="Tables"/>
    <n v="0.61"/>
  </r>
  <r>
    <n v="37891"/>
    <d v="2011-10-20T00:00:00"/>
    <d v="2011-10-22T00:00:00"/>
    <s v="October"/>
    <s v="2011"/>
    <n v="2"/>
    <b v="0"/>
    <s v="High"/>
    <n v="33"/>
    <n v="5154.009"/>
    <n v="0.03"/>
    <s v="Regular Air"/>
    <n v="1184.68"/>
    <n v="179.99"/>
    <n v="13.99"/>
    <s v="Steven Roelle"/>
    <s v="Ontario"/>
    <s v="Ontario"/>
    <s v="Small Business"/>
    <s v="Technology"/>
    <s v="Telephones and Communication"/>
    <n v="0.56999999999999995"/>
  </r>
  <r>
    <n v="38021"/>
    <d v="2009-01-21T00:00:00"/>
    <d v="2009-01-22T00:00:00"/>
    <s v="January"/>
    <s v="2009"/>
    <n v="1"/>
    <b v="0"/>
    <s v="Medium"/>
    <n v="16"/>
    <n v="4407.03"/>
    <n v="0.04"/>
    <s v="Delivery Truck"/>
    <n v="834.96"/>
    <n v="279.81"/>
    <n v="23.19"/>
    <s v="Rob Haberlin"/>
    <s v="Ontario"/>
    <s v="Ontario"/>
    <s v="Corporate"/>
    <s v="Office Supplies"/>
    <s v="Appliances"/>
    <n v="0.59"/>
  </r>
  <r>
    <n v="38021"/>
    <d v="2009-01-21T00:00:00"/>
    <d v="2009-01-22T00:00:00"/>
    <s v="January"/>
    <s v="2009"/>
    <n v="1"/>
    <b v="0"/>
    <s v="Medium"/>
    <n v="36"/>
    <n v="173.22"/>
    <n v="0.02"/>
    <s v="Regular Air"/>
    <n v="81.77"/>
    <n v="4.91"/>
    <n v="0.5"/>
    <s v="Rob Haberlin"/>
    <s v="Ontario"/>
    <s v="Ontario"/>
    <s v="Corporate"/>
    <s v="Office Supplies"/>
    <s v="Labels"/>
    <n v="0.36"/>
  </r>
  <r>
    <n v="38146"/>
    <d v="2011-12-07T00:00:00"/>
    <d v="2011-12-07T00:00:00"/>
    <s v="December"/>
    <s v="2011"/>
    <n v="0"/>
    <s v="FREE DELIVERY"/>
    <s v="low"/>
    <n v="41"/>
    <n v="782.05"/>
    <n v="0.08"/>
    <s v="Regular Air"/>
    <n v="-253.74"/>
    <n v="19.940000000000001"/>
    <n v="14.87"/>
    <s v="Erica Hackney"/>
    <s v="Ontario"/>
    <s v="Ontario"/>
    <s v="Small Business"/>
    <s v="Furniture"/>
    <s v="Office Furnishings"/>
    <n v="0.56999999999999995"/>
  </r>
  <r>
    <n v="38656"/>
    <d v="2012-08-10T00:00:00"/>
    <d v="2012-08-17T00:00:00"/>
    <s v="August"/>
    <s v="2012"/>
    <n v="7"/>
    <b v="0"/>
    <s v="low"/>
    <n v="41"/>
    <n v="162.51"/>
    <n v="0.09"/>
    <s v="Regular Air"/>
    <n v="-148.4"/>
    <n v="4.13"/>
    <n v="5.34"/>
    <s v="John Castell"/>
    <s v="Ontario"/>
    <s v="Ontario"/>
    <s v="Consumer"/>
    <s v="Office Supplies"/>
    <s v="Binders and Binder Accessories"/>
    <n v="0.38"/>
  </r>
  <r>
    <n v="38656"/>
    <d v="2012-08-10T00:00:00"/>
    <d v="2012-08-15T00:00:00"/>
    <s v="August"/>
    <s v="2012"/>
    <n v="5"/>
    <b v="0"/>
    <s v="low"/>
    <n v="3"/>
    <n v="561.42999999999995"/>
    <n v="7.0000000000000007E-2"/>
    <s v="Delivery Truck"/>
    <n v="-199.46"/>
    <n v="180.98"/>
    <n v="26.2"/>
    <s v="John Castell"/>
    <s v="Ontario"/>
    <s v="Ontario"/>
    <s v="Consumer"/>
    <s v="Furniture"/>
    <s v="Chairs &amp; Chairmats"/>
    <n v="0.59"/>
  </r>
  <r>
    <n v="38756"/>
    <d v="2009-05-07T00:00:00"/>
    <d v="2009-05-09T00:00:00"/>
    <s v="May"/>
    <s v="2009"/>
    <n v="2"/>
    <b v="0"/>
    <s v="Critical"/>
    <n v="43"/>
    <n v="2251.4969999999998"/>
    <n v="0.09"/>
    <s v="Express Air"/>
    <n v="308.93"/>
    <n v="65.989999999999995"/>
    <n v="8.99"/>
    <s v="Benjamin Patterson"/>
    <s v="Ontario"/>
    <s v="Ontario"/>
    <s v="Corporate"/>
    <s v="Technology"/>
    <s v="Telephones and Communication"/>
    <n v="0.56000000000000005"/>
  </r>
  <r>
    <n v="39268"/>
    <d v="2011-04-22T00:00:00"/>
    <d v="2011-04-24T00:00:00"/>
    <s v="April"/>
    <s v="2011"/>
    <n v="2"/>
    <b v="0"/>
    <s v="Not Specified"/>
    <n v="44"/>
    <n v="324.2"/>
    <n v="0.02"/>
    <s v="Express Air"/>
    <n v="-89.75"/>
    <n v="7.1"/>
    <n v="6.05"/>
    <s v="Maureen Fritzler"/>
    <s v="Ontario"/>
    <s v="Ontario"/>
    <s v="Corporate"/>
    <s v="Office Supplies"/>
    <s v="Binders and Binder Accessories"/>
    <n v="0.39"/>
  </r>
  <r>
    <n v="39268"/>
    <d v="2011-04-22T00:00:00"/>
    <d v="2011-04-25T00:00:00"/>
    <s v="April"/>
    <s v="2011"/>
    <n v="3"/>
    <b v="0"/>
    <s v="Not Specified"/>
    <n v="45"/>
    <n v="156.94999999999999"/>
    <n v="0.1"/>
    <s v="Regular Air"/>
    <n v="-32.520000000000003"/>
    <n v="3.74"/>
    <n v="0.94"/>
    <s v="Maureen Fritzler"/>
    <s v="Ontario"/>
    <s v="Ontario"/>
    <s v="Corporate"/>
    <s v="Office Supplies"/>
    <s v="Rubber Bands"/>
    <n v="0.83"/>
  </r>
  <r>
    <n v="39488"/>
    <d v="2009-06-22T00:00:00"/>
    <d v="2009-06-26T00:00:00"/>
    <s v="June"/>
    <s v="2009"/>
    <n v="4"/>
    <b v="0"/>
    <s v="low"/>
    <n v="18"/>
    <n v="92.4"/>
    <n v="0.04"/>
    <s v="Express Air"/>
    <n v="8.6"/>
    <n v="4.4800000000000004"/>
    <n v="2.5"/>
    <s v="Michael Dominguez"/>
    <s v="Ontario"/>
    <s v="Ontario"/>
    <s v="Home Office"/>
    <s v="Office Supplies"/>
    <s v="Envelopes"/>
    <n v="0.37"/>
  </r>
  <r>
    <n v="39650"/>
    <d v="2010-07-30T00:00:00"/>
    <d v="2010-08-02T00:00:00"/>
    <s v="August"/>
    <s v="2010"/>
    <n v="3"/>
    <b v="0"/>
    <s v="Not Specified"/>
    <n v="10"/>
    <n v="1004.89"/>
    <n v="0"/>
    <s v="Delivery Truck"/>
    <n v="-189.02"/>
    <n v="89.99"/>
    <n v="42"/>
    <s v="Jessica Myrick"/>
    <s v="Ontario"/>
    <s v="Ontario"/>
    <s v="Small Business"/>
    <s v="Furniture"/>
    <s v="Chairs &amp; Chairmats"/>
    <n v="0.66"/>
  </r>
  <r>
    <n v="39650"/>
    <d v="2010-07-30T00:00:00"/>
    <d v="2010-07-31T00:00:00"/>
    <s v="July"/>
    <s v="2010"/>
    <n v="1"/>
    <b v="0"/>
    <s v="Not Specified"/>
    <n v="47"/>
    <n v="329.06"/>
    <n v="0.08"/>
    <s v="Regular Air"/>
    <n v="-175.15"/>
    <n v="7.28"/>
    <n v="7.98"/>
    <s v="Jessica Myrick"/>
    <s v="Ontario"/>
    <s v="Ontario"/>
    <s v="Small Business"/>
    <s v="Furniture"/>
    <s v="Office Furnishings"/>
    <n v="0.42"/>
  </r>
  <r>
    <n v="39844"/>
    <d v="2009-12-01T00:00:00"/>
    <d v="2009-12-02T00:00:00"/>
    <s v="December"/>
    <s v="2009"/>
    <n v="1"/>
    <b v="0"/>
    <s v="Not Specified"/>
    <n v="47"/>
    <n v="4387.24"/>
    <n v="0.09"/>
    <s v="Regular Air"/>
    <n v="-286.47000000000003"/>
    <n v="95.43"/>
    <n v="19.989999999999998"/>
    <s v="Jim Sink"/>
    <s v="Ontario"/>
    <s v="Ontario"/>
    <s v="Corporate"/>
    <s v="Office Supplies"/>
    <s v="Storage &amp; Organization"/>
    <n v="0.79"/>
  </r>
  <r>
    <n v="40800"/>
    <d v="2010-12-04T00:00:00"/>
    <d v="2010-12-04T00:00:00"/>
    <s v="December"/>
    <s v="2010"/>
    <n v="0"/>
    <s v="FREE DELIVERY"/>
    <s v="Not Specified"/>
    <n v="41"/>
    <n v="260.31"/>
    <n v="0.05"/>
    <s v="Regular Air"/>
    <n v="-175.26"/>
    <n v="6.48"/>
    <n v="7.91"/>
    <s v="Jim Sink"/>
    <s v="Ontario"/>
    <s v="Ontario"/>
    <s v="Corporate"/>
    <s v="Office Supplies"/>
    <s v="Paper"/>
    <n v="0.37"/>
  </r>
  <r>
    <n v="40965"/>
    <d v="2009-11-20T00:00:00"/>
    <d v="2009-11-22T00:00:00"/>
    <s v="November"/>
    <s v="2009"/>
    <n v="2"/>
    <b v="0"/>
    <s v="Medium"/>
    <n v="48"/>
    <n v="7227.42"/>
    <n v="0.09"/>
    <s v="Delivery Truck"/>
    <n v="-385"/>
    <n v="159.31"/>
    <n v="60"/>
    <s v="Mark Cousins"/>
    <s v="Ontario"/>
    <s v="Ontario"/>
    <s v="Corporate"/>
    <s v="Furniture"/>
    <s v="Tables"/>
    <n v="0.55000000000000004"/>
  </r>
  <r>
    <n v="40965"/>
    <d v="2009-11-20T00:00:00"/>
    <d v="2009-11-22T00:00:00"/>
    <s v="November"/>
    <s v="2009"/>
    <n v="2"/>
    <b v="0"/>
    <s v="Medium"/>
    <n v="39"/>
    <n v="1836.1869999999999"/>
    <n v="0.06"/>
    <s v="Regular Air"/>
    <n v="-139.84"/>
    <n v="55.99"/>
    <n v="5"/>
    <s v="Mark Cousins"/>
    <s v="Ontario"/>
    <s v="Ontario"/>
    <s v="Corporate"/>
    <s v="Technology"/>
    <s v="Telephones and Communication"/>
    <n v="0.83"/>
  </r>
  <r>
    <n v="41316"/>
    <d v="2009-07-21T00:00:00"/>
    <d v="2009-07-22T00:00:00"/>
    <s v="July"/>
    <s v="2009"/>
    <n v="1"/>
    <b v="0"/>
    <s v="Not Specified"/>
    <n v="8"/>
    <n v="121.74"/>
    <n v="0.01"/>
    <s v="Regular Air"/>
    <n v="21"/>
    <n v="14.28"/>
    <n v="2.99"/>
    <s v="John Castell"/>
    <s v="Ontario"/>
    <s v="Ontario"/>
    <s v="Consumer"/>
    <s v="Office Supplies"/>
    <s v="Binders and Binder Accessories"/>
    <n v="0.39"/>
  </r>
  <r>
    <n v="41316"/>
    <d v="2009-07-21T00:00:00"/>
    <d v="2009-07-24T00:00:00"/>
    <s v="July"/>
    <s v="2009"/>
    <n v="3"/>
    <b v="0"/>
    <s v="Not Specified"/>
    <n v="4"/>
    <n v="700.36599999999999"/>
    <n v="0"/>
    <s v="Regular Air"/>
    <n v="-787.7"/>
    <n v="205.99"/>
    <n v="5.99"/>
    <s v="John Castell"/>
    <s v="Ontario"/>
    <s v="Ontario"/>
    <s v="Consumer"/>
    <s v="Technology"/>
    <s v="Telephones and Communication"/>
    <n v="0.59"/>
  </r>
  <r>
    <n v="41476"/>
    <d v="2010-05-31T00:00:00"/>
    <d v="2010-06-01T00:00:00"/>
    <s v="June"/>
    <s v="2010"/>
    <n v="1"/>
    <b v="0"/>
    <s v="High"/>
    <n v="48"/>
    <n v="92.25"/>
    <n v="7.0000000000000007E-2"/>
    <s v="Regular Air"/>
    <n v="-104.8"/>
    <n v="1.86"/>
    <n v="2.58"/>
    <s v="Mark Cousins"/>
    <s v="Ontario"/>
    <s v="Ontario"/>
    <s v="Corporate"/>
    <s v="Office Supplies"/>
    <s v="Rubber Bands"/>
    <n v="0.82"/>
  </r>
  <r>
    <n v="41861"/>
    <d v="2010-11-26T00:00:00"/>
    <d v="2010-11-28T00:00:00"/>
    <s v="November"/>
    <s v="2010"/>
    <n v="2"/>
    <b v="0"/>
    <s v="low"/>
    <n v="24"/>
    <n v="475.9"/>
    <n v="0.02"/>
    <s v="Regular Air"/>
    <n v="110.44"/>
    <n v="19.98"/>
    <n v="5.97"/>
    <s v="Kalyca Meade"/>
    <s v="Ontario"/>
    <s v="Ontario"/>
    <s v="Corporate"/>
    <s v="Office Supplies"/>
    <s v="Paper"/>
    <n v="0.38"/>
  </r>
  <r>
    <n v="42274"/>
    <d v="2011-09-03T00:00:00"/>
    <d v="2011-09-05T00:00:00"/>
    <s v="September"/>
    <s v="2011"/>
    <n v="2"/>
    <b v="0"/>
    <s v="High"/>
    <n v="23"/>
    <n v="2296.7600000000002"/>
    <n v="0.01"/>
    <s v="Regular Air"/>
    <n v="241.15"/>
    <n v="99.99"/>
    <n v="19.989999999999998"/>
    <s v="Lena Creighton"/>
    <s v="Ontario"/>
    <s v="Ontario"/>
    <s v="Home Office"/>
    <s v="Technology"/>
    <s v="Computer Peripherals"/>
    <n v="0.52"/>
  </r>
  <r>
    <n v="42274"/>
    <d v="2011-09-03T00:00:00"/>
    <d v="2011-09-05T00:00:00"/>
    <s v="September"/>
    <s v="2011"/>
    <n v="2"/>
    <b v="0"/>
    <s v="High"/>
    <n v="45"/>
    <n v="508.49"/>
    <n v="0.1"/>
    <s v="Express Air"/>
    <n v="-28.81"/>
    <n v="12.07"/>
    <n v="6.2"/>
    <s v="Lena Creighton"/>
    <s v="Ontario"/>
    <s v="Ontario"/>
    <s v="Home Office"/>
    <s v="Furniture"/>
    <s v="Office Furnishings"/>
    <n v="0.52"/>
  </r>
  <r>
    <n v="42882"/>
    <d v="2010-10-27T00:00:00"/>
    <d v="2010-10-29T00:00:00"/>
    <s v="October"/>
    <s v="2010"/>
    <n v="2"/>
    <b v="0"/>
    <s v="low"/>
    <n v="17"/>
    <n v="204.07"/>
    <n v="0.08"/>
    <s v="Express Air"/>
    <n v="-22.55"/>
    <n v="11.97"/>
    <n v="4.9800000000000004"/>
    <s v="Michael Dominguez"/>
    <s v="Ontario"/>
    <s v="Ontario"/>
    <s v="Home Office"/>
    <s v="Office Supplies"/>
    <s v="Appliances"/>
    <n v="0.57999999999999996"/>
  </r>
  <r>
    <n v="43360"/>
    <d v="2009-10-13T00:00:00"/>
    <d v="2009-10-20T00:00:00"/>
    <s v="October"/>
    <s v="2009"/>
    <n v="7"/>
    <b v="0"/>
    <s v="low"/>
    <n v="48"/>
    <n v="112.16"/>
    <n v="0"/>
    <s v="Regular Air"/>
    <n v="-178.29"/>
    <n v="2.08"/>
    <n v="5.33"/>
    <s v="Max Jones"/>
    <s v="Ontario"/>
    <s v="Ontario"/>
    <s v="Home Office"/>
    <s v="Furniture"/>
    <s v="Office Furnishings"/>
    <n v="0.43"/>
  </r>
  <r>
    <n v="43713"/>
    <d v="2012-09-07T00:00:00"/>
    <d v="2012-09-09T00:00:00"/>
    <s v="September"/>
    <s v="2012"/>
    <n v="2"/>
    <b v="0"/>
    <s v="Medium"/>
    <n v="12"/>
    <n v="34.409999999999997"/>
    <n v="0.05"/>
    <s v="Regular Air"/>
    <n v="-17.690000000000001"/>
    <n v="2.6"/>
    <n v="2.4"/>
    <s v="Odella Nelson"/>
    <s v="Ontario"/>
    <s v="Ontario"/>
    <s v="Small Business"/>
    <s v="Office Supplies"/>
    <s v="Pens &amp; Art Supplies"/>
    <n v="0.57999999999999996"/>
  </r>
  <r>
    <n v="44322"/>
    <d v="2011-10-12T00:00:00"/>
    <d v="2011-10-14T00:00:00"/>
    <s v="October"/>
    <s v="2011"/>
    <n v="2"/>
    <b v="0"/>
    <s v="Not Specified"/>
    <n v="15"/>
    <n v="600.79999999999995"/>
    <n v="0.1"/>
    <s v="Regular Air"/>
    <n v="43.55"/>
    <n v="42.76"/>
    <n v="6.22"/>
    <s v="Max Jones"/>
    <s v="Ontario"/>
    <s v="Ontario"/>
    <s v="Home Office"/>
    <s v="Office Supplies"/>
    <s v="Storage &amp; Organization"/>
    <m/>
  </r>
  <r>
    <n v="44579"/>
    <d v="2011-06-03T00:00:00"/>
    <d v="2011-06-04T00:00:00"/>
    <s v="June"/>
    <s v="2011"/>
    <n v="1"/>
    <b v="0"/>
    <s v="Not Specified"/>
    <n v="19"/>
    <n v="3896.39"/>
    <n v="0.1"/>
    <s v="Regular Air"/>
    <n v="755.28"/>
    <n v="218.08"/>
    <n v="18.059999999999999"/>
    <s v="Clytie Kelty"/>
    <s v="Ontario"/>
    <s v="Ontario"/>
    <s v="Small Business"/>
    <s v="Furniture"/>
    <s v="Chairs &amp; Chairmats"/>
    <n v="0.56999999999999995"/>
  </r>
  <r>
    <n v="44737"/>
    <d v="2012-11-19T00:00:00"/>
    <d v="2012-11-20T00:00:00"/>
    <s v="November"/>
    <s v="2012"/>
    <n v="1"/>
    <b v="0"/>
    <s v="Medium"/>
    <n v="11"/>
    <n v="773.74"/>
    <n v="0.02"/>
    <s v="Regular Air"/>
    <n v="-309.48"/>
    <n v="64.650000000000006"/>
    <n v="35"/>
    <s v="Duane Benoit"/>
    <s v="Ontario"/>
    <s v="Ontario"/>
    <s v="Home Office"/>
    <s v="Office Supplies"/>
    <s v="Storage &amp; Organization"/>
    <n v="0.8"/>
  </r>
  <r>
    <n v="44737"/>
    <d v="2012-11-19T00:00:00"/>
    <d v="2012-11-21T00:00:00"/>
    <s v="November"/>
    <s v="2012"/>
    <n v="2"/>
    <b v="0"/>
    <s v="Medium"/>
    <n v="16"/>
    <n v="302.13249999999999"/>
    <n v="0.02"/>
    <s v="Regular Air"/>
    <n v="38.909999999999997"/>
    <n v="20.99"/>
    <n v="0.99"/>
    <s v="Duane Benoit"/>
    <s v="Ontario"/>
    <s v="Ontario"/>
    <s v="Home Office"/>
    <s v="Technology"/>
    <s v="Telephones and Communication"/>
    <n v="0.56999999999999995"/>
  </r>
  <r>
    <n v="44738"/>
    <d v="2010-12-05T00:00:00"/>
    <d v="2010-12-07T00:00:00"/>
    <s v="December"/>
    <s v="2010"/>
    <n v="2"/>
    <b v="0"/>
    <s v="Not Specified"/>
    <n v="34"/>
    <n v="75.569999999999993"/>
    <n v="0.02"/>
    <s v="Regular Air"/>
    <n v="6.87"/>
    <n v="2.1"/>
    <n v="0.7"/>
    <s v="Max Jones"/>
    <s v="Ontario"/>
    <s v="Ontario"/>
    <s v="Home Office"/>
    <s v="Office Supplies"/>
    <s v="Pens &amp; Art Supplies"/>
    <n v="0.56999999999999995"/>
  </r>
  <r>
    <n v="44768"/>
    <d v="2012-05-26T00:00:00"/>
    <d v="2012-05-27T00:00:00"/>
    <s v="May"/>
    <s v="2012"/>
    <n v="1"/>
    <b v="0"/>
    <s v="Not Specified"/>
    <n v="45"/>
    <n v="16699.560000000001"/>
    <n v="0.02"/>
    <s v="Delivery Truck"/>
    <n v="3083.98"/>
    <n v="355.98"/>
    <n v="58.92"/>
    <s v="Mark Cousins"/>
    <s v="Ontario"/>
    <s v="Ontario"/>
    <s v="Corporate"/>
    <s v="Furniture"/>
    <s v="Chairs &amp; Chairmats"/>
    <n v="0.64"/>
  </r>
  <r>
    <n v="44867"/>
    <d v="2009-07-26T00:00:00"/>
    <d v="2009-07-28T00:00:00"/>
    <s v="July"/>
    <s v="2009"/>
    <n v="2"/>
    <b v="0"/>
    <s v="High"/>
    <n v="40"/>
    <n v="21425.91"/>
    <n v="0.01"/>
    <s v="Delivery Truck"/>
    <n v="7360.43"/>
    <n v="500.98"/>
    <n v="26"/>
    <s v="Max Jones"/>
    <s v="Ontario"/>
    <s v="Ontario"/>
    <s v="Home Office"/>
    <s v="Furniture"/>
    <s v="Chairs &amp; Chairmats"/>
    <n v="0.6"/>
  </r>
  <r>
    <n v="45029"/>
    <d v="2010-07-03T00:00:00"/>
    <d v="2010-07-03T00:00:00"/>
    <s v="July"/>
    <s v="2010"/>
    <n v="0"/>
    <s v="FREE DELIVERY"/>
    <s v="High"/>
    <n v="20"/>
    <n v="5304.42"/>
    <n v="0.01"/>
    <s v="Delivery Truck"/>
    <n v="-633.44000000000005"/>
    <n v="262.11"/>
    <n v="62.74"/>
    <s v="Gene McClure"/>
    <s v="Ontario"/>
    <s v="Ontario"/>
    <s v="Consumer"/>
    <s v="Furniture"/>
    <s v="Tables"/>
    <n v="0.75"/>
  </r>
  <r>
    <n v="45543"/>
    <d v="2011-02-02T00:00:00"/>
    <d v="2011-02-06T00:00:00"/>
    <s v="February"/>
    <s v="2011"/>
    <n v="4"/>
    <b v="0"/>
    <s v="low"/>
    <n v="16"/>
    <n v="1223.43"/>
    <n v="0.01"/>
    <s v="Delivery Truck"/>
    <n v="-1615.59"/>
    <n v="70.89"/>
    <n v="89.3"/>
    <s v="Denny Joy"/>
    <s v="Ontario"/>
    <s v="Ontario"/>
    <s v="Corporate"/>
    <s v="Furniture"/>
    <s v="Tables"/>
    <n v="0.69"/>
  </r>
  <r>
    <n v="45635"/>
    <d v="2012-04-07T00:00:00"/>
    <d v="2012-04-16T00:00:00"/>
    <s v="April"/>
    <s v="2012"/>
    <n v="9"/>
    <b v="0"/>
    <s v="low"/>
    <n v="50"/>
    <n v="2018.68"/>
    <n v="0.1"/>
    <s v="Regular Air"/>
    <n v="731.72"/>
    <n v="43.98"/>
    <n v="1.99"/>
    <s v="Denny Joy"/>
    <s v="Ontario"/>
    <s v="Ontario"/>
    <s v="Corporate"/>
    <s v="Technology"/>
    <s v="Computer Peripherals"/>
    <n v="0.44"/>
  </r>
  <r>
    <n v="46436"/>
    <d v="2009-04-04T00:00:00"/>
    <d v="2009-04-11T00:00:00"/>
    <s v="April"/>
    <s v="2009"/>
    <n v="7"/>
    <b v="0"/>
    <s v="low"/>
    <n v="46"/>
    <n v="1477.5719999999999"/>
    <n v="0"/>
    <s v="Regular Air"/>
    <n v="840.05"/>
    <n v="35.99"/>
    <n v="0.99"/>
    <s v="Odella Nelson"/>
    <s v="Ontario"/>
    <s v="Ontario"/>
    <s v="Small Business"/>
    <s v="Technology"/>
    <s v="Telephones and Communication"/>
    <n v="0.35"/>
  </r>
  <r>
    <n v="46848"/>
    <d v="2009-11-10T00:00:00"/>
    <d v="2009-11-12T00:00:00"/>
    <s v="November"/>
    <s v="2009"/>
    <n v="2"/>
    <b v="0"/>
    <s v="Medium"/>
    <n v="39"/>
    <n v="3842.99"/>
    <n v="0.04"/>
    <s v="Regular Air"/>
    <n v="-67.680000000000007"/>
    <n v="95.43"/>
    <n v="19.989999999999998"/>
    <s v="John Castell"/>
    <s v="Ontario"/>
    <s v="Ontario"/>
    <s v="Small Business"/>
    <s v="Office Supplies"/>
    <s v="Storage &amp; Organization"/>
    <n v="0.79"/>
  </r>
  <r>
    <n v="47009"/>
    <d v="2009-06-04T00:00:00"/>
    <d v="2009-06-06T00:00:00"/>
    <s v="June"/>
    <s v="2009"/>
    <n v="2"/>
    <b v="0"/>
    <s v="Critical"/>
    <n v="32"/>
    <n v="1587.16"/>
    <n v="0.09"/>
    <s v="Express Air"/>
    <n v="-22.33"/>
    <n v="49.99"/>
    <n v="19.989999999999998"/>
    <s v="Clytie Kelty"/>
    <s v="Ontario"/>
    <s v="Ontario"/>
    <s v="Small Business"/>
    <s v="Technology"/>
    <s v="Computer Peripherals"/>
    <n v="0.45"/>
  </r>
  <r>
    <n v="47138"/>
    <d v="2009-01-09T00:00:00"/>
    <d v="2009-01-16T00:00:00"/>
    <s v="January"/>
    <s v="2009"/>
    <n v="7"/>
    <b v="0"/>
    <s v="low"/>
    <n v="1"/>
    <n v="107.95"/>
    <n v="0.04"/>
    <s v="Regular Air"/>
    <n v="-506.31"/>
    <n v="125.99"/>
    <n v="8.99"/>
    <s v="Benjamin Patterson"/>
    <s v="Ontario"/>
    <s v="Ontario"/>
    <s v="Corporate"/>
    <s v="Technology"/>
    <s v="Telephones and Communication"/>
    <n v="0.59"/>
  </r>
  <r>
    <n v="47236"/>
    <d v="2011-10-02T00:00:00"/>
    <d v="2011-10-04T00:00:00"/>
    <s v="October"/>
    <s v="2011"/>
    <n v="2"/>
    <b v="0"/>
    <s v="High"/>
    <n v="1"/>
    <n v="70.91"/>
    <n v="0.03"/>
    <s v="Regular Air"/>
    <n v="-45.43"/>
    <n v="70.97"/>
    <n v="3.5"/>
    <s v="Michael Dominguez"/>
    <s v="Ontario"/>
    <s v="Ontario"/>
    <s v="Home Office"/>
    <s v="Office Supplies"/>
    <s v="Appliances"/>
    <n v="0.59"/>
  </r>
  <r>
    <n v="47686"/>
    <d v="2012-10-11T00:00:00"/>
    <d v="2012-10-13T00:00:00"/>
    <s v="October"/>
    <s v="2012"/>
    <n v="2"/>
    <b v="0"/>
    <s v="Not Specified"/>
    <n v="48"/>
    <n v="179.65"/>
    <n v="0.1"/>
    <s v="Regular Air"/>
    <n v="3.32"/>
    <n v="4.13"/>
    <n v="1.23"/>
    <s v="Michael Dominguez"/>
    <s v="Ontario"/>
    <s v="Ontario"/>
    <s v="Home Office"/>
    <s v="Office Supplies"/>
    <s v="Pens &amp; Art Supplies"/>
    <n v="0.55000000000000004"/>
  </r>
  <r>
    <n v="47971"/>
    <d v="2012-10-29T00:00:00"/>
    <d v="2012-10-30T00:00:00"/>
    <s v="October"/>
    <s v="2012"/>
    <n v="1"/>
    <b v="0"/>
    <s v="High"/>
    <n v="24"/>
    <n v="113.43"/>
    <n v="0.09"/>
    <s v="Regular Air"/>
    <n v="-53.06"/>
    <n v="4.95"/>
    <n v="5.32"/>
    <s v="Duane Benoit"/>
    <s v="Ontario"/>
    <s v="Ontario"/>
    <s v="Home Office"/>
    <s v="Furniture"/>
    <s v="Office Furnishings"/>
    <n v="0.41"/>
  </r>
  <r>
    <n v="48261"/>
    <d v="2011-03-18T00:00:00"/>
    <d v="2011-03-19T00:00:00"/>
    <s v="March"/>
    <s v="2011"/>
    <n v="1"/>
    <b v="0"/>
    <s v="Medium"/>
    <n v="15"/>
    <n v="2130.66"/>
    <n v="0.01"/>
    <s v="Delivery Truck"/>
    <n v="-113.77"/>
    <n v="130.97999999999999"/>
    <n v="30"/>
    <s v="Michael Dominguez"/>
    <s v="Ontario"/>
    <s v="Ontario"/>
    <s v="Home Office"/>
    <s v="Furniture"/>
    <s v="Chairs &amp; Chairmats"/>
    <n v="0.78"/>
  </r>
  <r>
    <n v="48773"/>
    <d v="2009-01-15T00:00:00"/>
    <d v="2009-01-17T00:00:00"/>
    <s v="January"/>
    <s v="2009"/>
    <n v="2"/>
    <b v="0"/>
    <s v="Medium"/>
    <n v="7"/>
    <n v="51.27"/>
    <n v="0.06"/>
    <s v="Regular Air"/>
    <n v="3.27"/>
    <n v="7.04"/>
    <n v="2.17"/>
    <s v="Amy Cox"/>
    <s v="Ontario"/>
    <s v="Ontario"/>
    <s v="Small Business"/>
    <s v="Office Supplies"/>
    <s v="Paper"/>
    <n v="0.38"/>
  </r>
  <r>
    <n v="48902"/>
    <d v="2012-10-23T00:00:00"/>
    <d v="2012-10-25T00:00:00"/>
    <s v="October"/>
    <s v="2012"/>
    <n v="2"/>
    <b v="0"/>
    <s v="Medium"/>
    <n v="7"/>
    <n v="53.29"/>
    <n v="0.01"/>
    <s v="Regular Air"/>
    <n v="-28.88"/>
    <n v="6.48"/>
    <n v="7.49"/>
    <s v="Benjamin Patterson"/>
    <s v="Ontario"/>
    <s v="Ontario"/>
    <s v="Corporate"/>
    <s v="Office Supplies"/>
    <s v="Paper"/>
    <n v="0.37"/>
  </r>
  <r>
    <n v="49221"/>
    <d v="2010-07-03T00:00:00"/>
    <d v="2010-07-04T00:00:00"/>
    <s v="July"/>
    <s v="2010"/>
    <n v="1"/>
    <b v="0"/>
    <s v="Not Specified"/>
    <n v="22"/>
    <n v="399.64"/>
    <n v="0.04"/>
    <s v="Regular Air"/>
    <n v="-15.42"/>
    <n v="17.98"/>
    <n v="8.51"/>
    <s v="Maureen Fritzler"/>
    <s v="Ontario"/>
    <s v="Ontario"/>
    <s v="Corporate"/>
    <s v="Technology"/>
    <s v="Office Machines"/>
    <n v="0.4"/>
  </r>
  <r>
    <n v="49221"/>
    <d v="2010-07-03T00:00:00"/>
    <d v="2010-07-04T00:00:00"/>
    <s v="July"/>
    <s v="2010"/>
    <n v="1"/>
    <b v="0"/>
    <s v="Not Specified"/>
    <n v="41"/>
    <n v="277.35000000000002"/>
    <n v="0.02"/>
    <s v="Regular Air"/>
    <n v="-103.28"/>
    <n v="6.48"/>
    <n v="6.57"/>
    <s v="Maureen Fritzler"/>
    <s v="Ontario"/>
    <s v="Ontario"/>
    <s v="Corporate"/>
    <s v="Office Supplies"/>
    <s v="Paper"/>
    <n v="0.37"/>
  </r>
  <r>
    <n v="49255"/>
    <d v="2012-06-22T00:00:00"/>
    <d v="2012-06-23T00:00:00"/>
    <s v="June"/>
    <s v="2012"/>
    <n v="1"/>
    <b v="0"/>
    <s v="High"/>
    <n v="20"/>
    <n v="1357.44"/>
    <n v="0.09"/>
    <s v="Delivery Truck"/>
    <n v="-102.3"/>
    <n v="70.98"/>
    <n v="26.85"/>
    <s v="Mark Cousins"/>
    <s v="Ontario"/>
    <s v="Ontario"/>
    <s v="Corporate"/>
    <s v="Furniture"/>
    <s v="Bookcases"/>
    <m/>
  </r>
  <r>
    <n v="49575"/>
    <d v="2010-12-16T00:00:00"/>
    <d v="2010-12-17T00:00:00"/>
    <s v="December"/>
    <s v="2010"/>
    <n v="1"/>
    <b v="0"/>
    <s v="High"/>
    <n v="12"/>
    <n v="507.44"/>
    <n v="0.05"/>
    <s v="Regular Air"/>
    <n v="170.9"/>
    <n v="42.8"/>
    <n v="2.99"/>
    <s v="Kalyca Meade"/>
    <s v="Ontario"/>
    <s v="Ontario"/>
    <s v="Corporate"/>
    <s v="Office Supplies"/>
    <s v="Binders and Binder Accessories"/>
    <n v="0.36"/>
  </r>
  <r>
    <n v="50144"/>
    <d v="2012-06-07T00:00:00"/>
    <d v="2012-06-07T00:00:00"/>
    <s v="June"/>
    <s v="2012"/>
    <n v="0"/>
    <s v="FREE DELIVERY"/>
    <s v="Critical"/>
    <n v="36"/>
    <n v="4169.93"/>
    <n v="0.1"/>
    <s v="Express Air"/>
    <n v="1765.54"/>
    <n v="120.98"/>
    <n v="9.07"/>
    <s v="Michael Dominguez"/>
    <s v="Ontario"/>
    <s v="Ontario"/>
    <s v="Home Office"/>
    <s v="Office Supplies"/>
    <s v="Binders and Binder Accessories"/>
    <n v="0.35"/>
  </r>
  <r>
    <n v="50181"/>
    <d v="2012-05-30T00:00:00"/>
    <d v="2012-05-31T00:00:00"/>
    <s v="May"/>
    <s v="2012"/>
    <n v="1"/>
    <b v="0"/>
    <s v="High"/>
    <n v="2"/>
    <n v="289.73"/>
    <n v="0.04"/>
    <s v="Delivery Truck"/>
    <n v="-246.21"/>
    <n v="135.99"/>
    <n v="28.63"/>
    <s v="Odella Nelson"/>
    <s v="Ontario"/>
    <s v="Ontario"/>
    <s v="Small Business"/>
    <s v="Furniture"/>
    <s v="Chairs &amp; Chairmats"/>
    <n v="0.76"/>
  </r>
  <r>
    <n v="52324"/>
    <d v="2012-06-29T00:00:00"/>
    <d v="2012-06-30T00:00:00"/>
    <s v="June"/>
    <s v="2012"/>
    <n v="1"/>
    <b v="0"/>
    <s v="Not Specified"/>
    <n v="4"/>
    <n v="757.11"/>
    <n v="7.0000000000000007E-2"/>
    <s v="Delivery Truck"/>
    <n v="-224.35"/>
    <n v="180.98"/>
    <n v="30"/>
    <s v="Hallie Redmond"/>
    <s v="Ontario"/>
    <s v="Ontario"/>
    <s v="Small Business"/>
    <s v="Furniture"/>
    <s v="Chairs &amp; Chairmats"/>
    <n v="0.69"/>
  </r>
  <r>
    <n v="52896"/>
    <d v="2010-10-22T00:00:00"/>
    <d v="2010-10-25T00:00:00"/>
    <s v="October"/>
    <s v="2010"/>
    <n v="3"/>
    <b v="0"/>
    <s v="High"/>
    <n v="24"/>
    <n v="8920.08"/>
    <n v="0"/>
    <s v="Regular Air"/>
    <n v="3545.89"/>
    <n v="367.99"/>
    <n v="19.989999999999998"/>
    <s v="Lena Creighton"/>
    <s v="Ontario"/>
    <s v="Ontario"/>
    <s v="Home Office"/>
    <s v="Office Supplies"/>
    <s v="Binders and Binder Accessories"/>
    <n v="0.4"/>
  </r>
  <r>
    <n v="52896"/>
    <d v="2010-10-22T00:00:00"/>
    <d v="2010-10-25T00:00:00"/>
    <s v="October"/>
    <s v="2010"/>
    <n v="3"/>
    <b v="0"/>
    <s v="High"/>
    <n v="49"/>
    <n v="188.7"/>
    <n v="7.0000000000000007E-2"/>
    <s v="Regular Air"/>
    <n v="77.02"/>
    <n v="4.13"/>
    <n v="0.5"/>
    <s v="Lena Creighton"/>
    <s v="Ontario"/>
    <s v="Ontario"/>
    <s v="Home Office"/>
    <s v="Office Supplies"/>
    <s v="Labels"/>
    <n v="0.39"/>
  </r>
  <r>
    <n v="52896"/>
    <d v="2010-10-22T00:00:00"/>
    <d v="2010-10-24T00:00:00"/>
    <s v="October"/>
    <s v="2010"/>
    <n v="2"/>
    <b v="0"/>
    <s v="High"/>
    <n v="36"/>
    <n v="14358.64"/>
    <n v="0.03"/>
    <s v="Delivery Truck"/>
    <n v="-969.05"/>
    <n v="400.98"/>
    <n v="76.37"/>
    <s v="Lena Creighton"/>
    <s v="Ontario"/>
    <s v="Ontario"/>
    <s v="Home Office"/>
    <s v="Furniture"/>
    <s v="Tables"/>
    <n v="0.6"/>
  </r>
  <r>
    <n v="53441"/>
    <d v="2009-08-24T00:00:00"/>
    <d v="2009-08-25T00:00:00"/>
    <s v="August"/>
    <s v="2009"/>
    <n v="1"/>
    <b v="0"/>
    <s v="Medium"/>
    <n v="7"/>
    <n v="345.37"/>
    <n v="0.01"/>
    <s v="Regular Air"/>
    <n v="84.34"/>
    <n v="48.04"/>
    <n v="5.79"/>
    <s v="Clytie Kelty"/>
    <s v="Ontario"/>
    <s v="Ontario"/>
    <s v="Small Business"/>
    <s v="Office Supplies"/>
    <s v="Paper"/>
    <n v="0.37"/>
  </r>
  <r>
    <n v="53445"/>
    <d v="2012-10-24T00:00:00"/>
    <d v="2012-10-26T00:00:00"/>
    <s v="October"/>
    <s v="2012"/>
    <n v="2"/>
    <b v="0"/>
    <s v="High"/>
    <n v="8"/>
    <n v="105.95"/>
    <n v="0.01"/>
    <s v="Regular Air"/>
    <n v="-44.33"/>
    <n v="11.66"/>
    <n v="8.99"/>
    <s v="Odella Nelson"/>
    <s v="Ontario"/>
    <s v="Ontario"/>
    <s v="Small Business"/>
    <s v="Office Supplies"/>
    <s v="Pens &amp; Art Supplies"/>
    <n v="0.59"/>
  </r>
  <r>
    <n v="53445"/>
    <d v="2012-10-24T00:00:00"/>
    <d v="2012-10-26T00:00:00"/>
    <s v="October"/>
    <s v="2012"/>
    <n v="2"/>
    <b v="0"/>
    <s v="High"/>
    <n v="21"/>
    <n v="73.8"/>
    <n v="0.02"/>
    <s v="Regular Air"/>
    <n v="11.23"/>
    <n v="3.29"/>
    <n v="1.35"/>
    <s v="Odella Nelson"/>
    <s v="Ontario"/>
    <s v="Ontario"/>
    <s v="Small Business"/>
    <s v="Office Supplies"/>
    <s v="Rubber Bands"/>
    <n v="0.4"/>
  </r>
  <r>
    <n v="54055"/>
    <d v="2009-02-13T00:00:00"/>
    <d v="2009-02-15T00:00:00"/>
    <s v="February"/>
    <s v="2009"/>
    <n v="2"/>
    <b v="0"/>
    <s v="Critical"/>
    <n v="44"/>
    <n v="5483.96"/>
    <n v="0.02"/>
    <s v="Delivery Truck"/>
    <n v="-1330.5"/>
    <n v="120.98"/>
    <n v="58.64"/>
    <s v="Lena Creighton"/>
    <s v="Ontario"/>
    <s v="Ontario"/>
    <s v="Home Office"/>
    <s v="Furniture"/>
    <s v="Bookcases"/>
    <n v="0.75"/>
  </r>
  <r>
    <n v="54151"/>
    <d v="2009-09-02T00:00:00"/>
    <d v="2009-09-03T00:00:00"/>
    <s v="September"/>
    <s v="2009"/>
    <n v="1"/>
    <b v="0"/>
    <s v="Critical"/>
    <n v="35"/>
    <n v="205.87"/>
    <n v="0.03"/>
    <s v="Regular Air"/>
    <n v="65.88"/>
    <n v="5.68"/>
    <n v="1.46"/>
    <s v="Amy Cox"/>
    <s v="Ontario"/>
    <s v="Ontario"/>
    <s v="Small Business"/>
    <s v="Office Supplies"/>
    <s v="Paper"/>
    <n v="0.39"/>
  </r>
  <r>
    <n v="54151"/>
    <d v="2009-09-02T00:00:00"/>
    <d v="2009-09-03T00:00:00"/>
    <s v="September"/>
    <s v="2009"/>
    <n v="1"/>
    <b v="0"/>
    <s v="Critical"/>
    <n v="38"/>
    <n v="65.12"/>
    <n v="7.0000000000000007E-2"/>
    <s v="Regular Air"/>
    <n v="1.42"/>
    <n v="1.68"/>
    <n v="1"/>
    <s v="Amy Cox"/>
    <s v="Ontario"/>
    <s v="Ontario"/>
    <s v="Small Business"/>
    <s v="Office Supplies"/>
    <s v="Pens &amp; Art Supplies"/>
    <n v="0.35"/>
  </r>
  <r>
    <n v="54181"/>
    <d v="2012-05-18T00:00:00"/>
    <d v="2012-05-20T00:00:00"/>
    <s v="May"/>
    <s v="2012"/>
    <n v="2"/>
    <b v="0"/>
    <s v="High"/>
    <n v="12"/>
    <n v="2608.79"/>
    <n v="0.03"/>
    <s v="Delivery Truck"/>
    <n v="67.36"/>
    <n v="213.45"/>
    <n v="14.7"/>
    <s v="Duane Benoit"/>
    <s v="Ontario"/>
    <s v="Ontario"/>
    <s v="Home Office"/>
    <s v="Technology"/>
    <s v="Office Machines"/>
    <n v="0.59"/>
  </r>
  <r>
    <n v="54243"/>
    <d v="2009-09-16T00:00:00"/>
    <d v="2009-09-16T00:00:00"/>
    <s v="September"/>
    <s v="2009"/>
    <n v="0"/>
    <s v="FREE DELIVERY"/>
    <s v="low"/>
    <n v="6"/>
    <n v="907.24"/>
    <n v="7.0000000000000007E-2"/>
    <s v="Express Air"/>
    <n v="-634.73"/>
    <n v="154.13"/>
    <n v="69"/>
    <s v="Amy Cox"/>
    <s v="Ontario"/>
    <s v="Ontario"/>
    <s v="Home Office"/>
    <s v="Furniture"/>
    <s v="Tables"/>
    <n v="0.68"/>
  </r>
  <r>
    <n v="54407"/>
    <d v="2010-06-16T00:00:00"/>
    <d v="2010-06-17T00:00:00"/>
    <s v="June"/>
    <s v="2010"/>
    <n v="1"/>
    <b v="0"/>
    <s v="Medium"/>
    <n v="24"/>
    <n v="9396.27"/>
    <n v="7.0000000000000007E-2"/>
    <s v="Regular Air"/>
    <n v="3857.57"/>
    <n v="420.98"/>
    <n v="19.989999999999998"/>
    <s v="Maureen Fritzler"/>
    <s v="Ontario"/>
    <s v="Ontario"/>
    <s v="Corporate"/>
    <s v="Office Supplies"/>
    <s v="Binders and Binder Accessories"/>
    <n v="0.35"/>
  </r>
  <r>
    <n v="55394"/>
    <d v="2010-02-26T00:00:00"/>
    <d v="2010-02-28T00:00:00"/>
    <s v="February"/>
    <s v="2010"/>
    <n v="2"/>
    <b v="0"/>
    <s v="Critical"/>
    <n v="21"/>
    <n v="340.7"/>
    <n v="0.05"/>
    <s v="Delivery Truck"/>
    <n v="11.65"/>
    <n v="15.23"/>
    <n v="27.75"/>
    <s v="Benjamin Patterson"/>
    <s v="Ontario"/>
    <s v="Ontario"/>
    <s v="Corporate"/>
    <s v="Furniture"/>
    <s v="Tables"/>
    <n v="0.76"/>
  </r>
  <r>
    <n v="56003"/>
    <d v="2010-04-06T00:00:00"/>
    <d v="2010-04-07T00:00:00"/>
    <s v="April"/>
    <s v="2010"/>
    <n v="1"/>
    <b v="0"/>
    <s v="Critical"/>
    <n v="13"/>
    <n v="1835.47"/>
    <n v="0.1"/>
    <s v="Delivery Truck"/>
    <n v="-364.87"/>
    <n v="150.97999999999999"/>
    <n v="16.010000000000002"/>
    <s v="Katrina Willman"/>
    <s v="Ontario"/>
    <s v="Ontario"/>
    <s v="Consumer"/>
    <s v="Furniture"/>
    <s v="Tables"/>
    <n v="0.7"/>
  </r>
  <r>
    <n v="56128"/>
    <d v="2010-07-30T00:00:00"/>
    <d v="2010-07-30T00:00:00"/>
    <s v="July"/>
    <s v="2010"/>
    <n v="0"/>
    <s v="FREE DELIVERY"/>
    <s v="Medium"/>
    <n v="41"/>
    <n v="902.19"/>
    <n v="0.08"/>
    <s v="Regular Air"/>
    <n v="-49.66"/>
    <n v="22.99"/>
    <n v="8.99"/>
    <s v="Hallie Redmond"/>
    <s v="Ontario"/>
    <s v="Ontario"/>
    <s v="Small Business"/>
    <s v="Office Supplies"/>
    <s v="Pens &amp; Art Supplies"/>
    <n v="0.56999999999999995"/>
  </r>
  <r>
    <n v="56128"/>
    <d v="2010-07-30T00:00:00"/>
    <d v="2010-07-31T00:00:00"/>
    <s v="July"/>
    <s v="2010"/>
    <n v="1"/>
    <b v="0"/>
    <s v="Medium"/>
    <n v="19"/>
    <n v="657.23199999999997"/>
    <n v="0.1"/>
    <s v="Delivery Truck"/>
    <n v="33.99"/>
    <n v="44.43"/>
    <n v="46.59"/>
    <s v="Hallie Redmond"/>
    <s v="Ontario"/>
    <s v="Ontario"/>
    <s v="Small Business"/>
    <s v="Furniture"/>
    <s v="Tables"/>
    <n v="0.67"/>
  </r>
  <r>
    <n v="56384"/>
    <d v="2012-07-31T00:00:00"/>
    <d v="2012-08-01T00:00:00"/>
    <s v="August"/>
    <s v="2012"/>
    <n v="1"/>
    <b v="0"/>
    <s v="Critical"/>
    <n v="47"/>
    <n v="257.2"/>
    <n v="0.04"/>
    <s v="Regular Air"/>
    <n v="-2172.14"/>
    <n v="4.4800000000000004"/>
    <n v="49"/>
    <s v="Steven Roelle"/>
    <s v="Ontario"/>
    <s v="Ontario"/>
    <s v="Small Business"/>
    <s v="Office Supplies"/>
    <s v="Appliances"/>
    <n v="0.6"/>
  </r>
  <r>
    <n v="56384"/>
    <d v="2012-07-31T00:00:00"/>
    <d v="2012-08-02T00:00:00"/>
    <s v="August"/>
    <s v="2012"/>
    <n v="2"/>
    <b v="0"/>
    <s v="Critical"/>
    <n v="29"/>
    <n v="6139.34"/>
    <n v="0.08"/>
    <s v="Delivery Truck"/>
    <n v="-528.65"/>
    <n v="218.75"/>
    <n v="69.64"/>
    <s v="Steven Roelle"/>
    <s v="Ontario"/>
    <s v="Ontario"/>
    <s v="Small Business"/>
    <s v="Furniture"/>
    <s v="Tables"/>
    <n v="0.77"/>
  </r>
  <r>
    <n v="56646"/>
    <d v="2010-05-19T00:00:00"/>
    <d v="2010-05-20T00:00:00"/>
    <s v="May"/>
    <s v="2010"/>
    <n v="1"/>
    <b v="0"/>
    <s v="Critical"/>
    <n v="41"/>
    <n v="4257.2759999999998"/>
    <n v="0.04"/>
    <s v="Regular Air"/>
    <n v="1059.08"/>
    <n v="125.99"/>
    <n v="2.5"/>
    <s v="Duane Benoit"/>
    <s v="Ontario"/>
    <s v="Ontario"/>
    <s v="Home Office"/>
    <s v="Technology"/>
    <s v="Telephones and Communication"/>
    <n v="0.6"/>
  </r>
  <r>
    <n v="56967"/>
    <d v="2012-03-02T00:00:00"/>
    <d v="2012-03-09T00:00:00"/>
    <s v="March"/>
    <s v="2012"/>
    <n v="7"/>
    <b v="0"/>
    <s v="low"/>
    <n v="17"/>
    <n v="1383.9"/>
    <n v="0.05"/>
    <s v="Express Air"/>
    <n v="311.58"/>
    <n v="83.1"/>
    <n v="6.13"/>
    <s v="Ken Brennan"/>
    <s v="Ontario"/>
    <s v="Ontario"/>
    <s v="Home Office"/>
    <s v="Technology"/>
    <s v="Computer Peripherals"/>
    <n v="0.45"/>
  </r>
  <r>
    <n v="57479"/>
    <d v="2011-03-15T00:00:00"/>
    <d v="2011-03-16T00:00:00"/>
    <s v="March"/>
    <s v="2011"/>
    <n v="1"/>
    <b v="0"/>
    <s v="High"/>
    <n v="37"/>
    <n v="132.12"/>
    <n v="7.0000000000000007E-2"/>
    <s v="Regular Air"/>
    <n v="54.78"/>
    <n v="3.75"/>
    <n v="0.5"/>
    <s v="Amy Cox"/>
    <s v="Ontario"/>
    <s v="Ontario"/>
    <s v="Corporate"/>
    <s v="Office Supplies"/>
    <s v="Labels"/>
    <n v="0.37"/>
  </r>
  <r>
    <n v="57699"/>
    <d v="2012-11-10T00:00:00"/>
    <d v="2012-11-15T00:00:00"/>
    <s v="November"/>
    <s v="2012"/>
    <n v="5"/>
    <b v="0"/>
    <s v="low"/>
    <n v="47"/>
    <n v="1857.88"/>
    <n v="0.09"/>
    <s v="Regular Air"/>
    <n v="752.96"/>
    <n v="40.98"/>
    <n v="1.99"/>
    <s v="Pete Takahito"/>
    <s v="Ontario"/>
    <s v="Ontario"/>
    <s v="Corporate"/>
    <s v="Technology"/>
    <s v="Computer Peripherals"/>
    <n v="0.44"/>
  </r>
  <r>
    <n v="57699"/>
    <d v="2012-11-10T00:00:00"/>
    <d v="2012-11-14T00:00:00"/>
    <s v="November"/>
    <s v="2012"/>
    <n v="4"/>
    <b v="0"/>
    <s v="low"/>
    <n v="36"/>
    <n v="2160.83"/>
    <n v="0.08"/>
    <s v="Regular Air"/>
    <n v="485.02"/>
    <n v="60.98"/>
    <n v="19.989999999999998"/>
    <s v="Pete Takahito"/>
    <s v="Ontario"/>
    <s v="Ontario"/>
    <s v="Corporate"/>
    <s v="Office Supplies"/>
    <s v="Envelopes"/>
    <n v="0.38"/>
  </r>
  <r>
    <n v="57699"/>
    <d v="2012-11-10T00:00:00"/>
    <d v="2012-11-12T00:00:00"/>
    <s v="November"/>
    <s v="2012"/>
    <n v="2"/>
    <b v="0"/>
    <s v="low"/>
    <n v="20"/>
    <n v="43.94"/>
    <n v="0.09"/>
    <s v="Regular Air"/>
    <n v="-72.23"/>
    <n v="2.08"/>
    <n v="5.33"/>
    <s v="Pete Takahito"/>
    <s v="Ontario"/>
    <s v="Ontario"/>
    <s v="Corporate"/>
    <s v="Furniture"/>
    <s v="Office Furnishings"/>
    <n v="0.43"/>
  </r>
  <r>
    <n v="58690"/>
    <d v="2011-11-05T00:00:00"/>
    <d v="2011-11-06T00:00:00"/>
    <s v="November"/>
    <s v="2011"/>
    <n v="1"/>
    <b v="0"/>
    <s v="High"/>
    <n v="14"/>
    <n v="3023.73"/>
    <n v="0.09"/>
    <s v="Delivery Truck"/>
    <n v="-1068.01"/>
    <n v="218.75"/>
    <n v="69.64"/>
    <s v="Kristen Hastings"/>
    <s v="Ontario"/>
    <s v="Ontario"/>
    <s v="Small Business"/>
    <s v="Furniture"/>
    <s v="Tables"/>
    <n v="0.77"/>
  </r>
  <r>
    <n v="58784"/>
    <d v="2009-01-18T00:00:00"/>
    <d v="2009-01-20T00:00:00"/>
    <s v="January"/>
    <s v="2009"/>
    <n v="2"/>
    <b v="0"/>
    <s v="Medium"/>
    <n v="25"/>
    <n v="8875.17"/>
    <n v="0.05"/>
    <s v="Delivery Truck"/>
    <n v="2372.08"/>
    <n v="350.99"/>
    <n v="39"/>
    <s v="Kristen Hastings"/>
    <s v="Ontario"/>
    <s v="Ontario"/>
    <s v="Corporate"/>
    <s v="Furniture"/>
    <s v="Chairs &amp; Chairmats"/>
    <n v="0.55000000000000004"/>
  </r>
  <r>
    <n v="58784"/>
    <d v="2009-01-18T00:00:00"/>
    <d v="2009-01-20T00:00:00"/>
    <s v="January"/>
    <s v="2009"/>
    <n v="2"/>
    <b v="0"/>
    <s v="Medium"/>
    <n v="20"/>
    <n v="331.21"/>
    <n v="0.04"/>
    <s v="Express Air"/>
    <n v="-67.38"/>
    <n v="15.99"/>
    <n v="9.4"/>
    <s v="Kristen Hastings"/>
    <s v="Ontario"/>
    <s v="Ontario"/>
    <s v="Corporate"/>
    <s v="Technology"/>
    <s v="Office Machines"/>
    <n v="0.49"/>
  </r>
  <r>
    <n v="59428"/>
    <d v="2010-09-09T00:00:00"/>
    <d v="2010-09-10T00:00:00"/>
    <s v="September"/>
    <s v="2010"/>
    <n v="1"/>
    <b v="0"/>
    <s v="High"/>
    <n v="36"/>
    <n v="3602.12"/>
    <n v="0.05"/>
    <s v="Delivery Truck"/>
    <n v="-728.18"/>
    <n v="100.98"/>
    <n v="45"/>
    <s v="Katrina Willman"/>
    <s v="Ontario"/>
    <s v="Ontario"/>
    <s v="Consumer"/>
    <s v="Furniture"/>
    <s v="Chairs &amp; Chairmats"/>
    <n v="0.69"/>
  </r>
  <r>
    <n v="59428"/>
    <d v="2010-09-09T00:00:00"/>
    <d v="2010-09-09T00:00:00"/>
    <s v="September"/>
    <s v="2010"/>
    <n v="0"/>
    <s v="FREE DELIVERY"/>
    <s v="High"/>
    <n v="43"/>
    <n v="1174.94"/>
    <n v="0.02"/>
    <s v="Regular Air"/>
    <n v="-125.79"/>
    <n v="27.42"/>
    <n v="19.46"/>
    <s v="Katrina Willman"/>
    <s v="Ontario"/>
    <s v="Ontario"/>
    <s v="Consumer"/>
    <s v="Furniture"/>
    <s v="Office Furnishings"/>
    <n v="0.44"/>
  </r>
  <r>
    <n v="1444"/>
    <d v="2009-12-05T00:00:00"/>
    <d v="2009-12-06T00:00:00"/>
    <s v="December"/>
    <s v="2009"/>
    <n v="1"/>
    <b v="0"/>
    <s v="Medium"/>
    <n v="25"/>
    <n v="772.24"/>
    <n v="7.0000000000000007E-2"/>
    <s v="Regular Air"/>
    <n v="181.98"/>
    <n v="30.98"/>
    <n v="8.74"/>
    <s v="Noel Staavos"/>
    <s v="Ontario"/>
    <s v="Ontario"/>
    <s v="Home Office"/>
    <s v="Office Supplies"/>
    <s v="Paper"/>
    <n v="0.4"/>
  </r>
  <r>
    <n v="1921"/>
    <d v="2009-01-17T00:00:00"/>
    <d v="2009-01-19T00:00:00"/>
    <s v="January"/>
    <s v="2009"/>
    <n v="2"/>
    <b v="0"/>
    <s v="Medium"/>
    <n v="24"/>
    <n v="7871.91"/>
    <n v="0.05"/>
    <s v="Delivery Truck"/>
    <n v="541.47"/>
    <n v="328.14"/>
    <n v="91.05"/>
    <s v="Benjamin Venier"/>
    <s v="Ontario"/>
    <s v="Ontario"/>
    <s v="Small Business"/>
    <s v="Office Supplies"/>
    <s v="Appliances"/>
    <n v="0.56999999999999995"/>
  </r>
  <r>
    <n v="1985"/>
    <d v="2009-09-01T00:00:00"/>
    <d v="2009-09-03T00:00:00"/>
    <s v="September"/>
    <s v="2009"/>
    <n v="2"/>
    <b v="0"/>
    <s v="Not Specified"/>
    <n v="33"/>
    <n v="15464.01"/>
    <n v="0.05"/>
    <s v="Delivery Truck"/>
    <n v="4407.4399999999996"/>
    <n v="535.64"/>
    <n v="14.7"/>
    <s v="Katherine Murray"/>
    <s v="Ontario"/>
    <s v="Ontario"/>
    <s v="Home Office"/>
    <s v="Technology"/>
    <s v="Office Machines"/>
    <n v="0.59"/>
  </r>
  <r>
    <n v="2978"/>
    <d v="2011-05-02T00:00:00"/>
    <d v="2011-05-03T00:00:00"/>
    <s v="May"/>
    <s v="2011"/>
    <n v="1"/>
    <b v="0"/>
    <s v="Critical"/>
    <n v="28"/>
    <n v="4671.1495000000004"/>
    <n v="7.0000000000000007E-2"/>
    <s v="Regular Air"/>
    <n v="947.31"/>
    <n v="200.99"/>
    <n v="4.2"/>
    <s v="Alan Schoenberger"/>
    <s v="Ontario"/>
    <s v="Ontario"/>
    <s v="Corporate"/>
    <s v="Technology"/>
    <s v="Telephones and Communication"/>
    <n v="0.59"/>
  </r>
  <r>
    <n v="7521"/>
    <d v="2011-02-27T00:00:00"/>
    <d v="2011-03-05T00:00:00"/>
    <s v="March"/>
    <s v="2011"/>
    <n v="6"/>
    <b v="0"/>
    <s v="low"/>
    <n v="19"/>
    <n v="1942.1735000000001"/>
    <n v="0"/>
    <s v="Express Air"/>
    <n v="400.82"/>
    <n v="115.99"/>
    <n v="2.5"/>
    <s v="Mark Packer"/>
    <s v="Ontario"/>
    <s v="Ontario"/>
    <s v="Small Business"/>
    <s v="Technology"/>
    <s v="Telephones and Communication"/>
    <n v="0.55000000000000004"/>
  </r>
  <r>
    <n v="11206"/>
    <d v="2009-12-28T00:00:00"/>
    <d v="2009-12-30T00:00:00"/>
    <s v="December"/>
    <s v="2009"/>
    <n v="2"/>
    <b v="0"/>
    <s v="low"/>
    <n v="26"/>
    <n v="1285.55"/>
    <n v="0.09"/>
    <s v="Regular Air"/>
    <n v="-17.03"/>
    <n v="49.99"/>
    <n v="19.989999999999998"/>
    <s v="Eric Barreto"/>
    <s v="Ontario"/>
    <s v="Ontario"/>
    <s v="Small Business"/>
    <s v="Technology"/>
    <s v="Computer Peripherals"/>
    <n v="0.41"/>
  </r>
  <r>
    <n v="13351"/>
    <d v="2010-05-06T00:00:00"/>
    <d v="2010-05-07T00:00:00"/>
    <s v="May"/>
    <s v="2010"/>
    <n v="1"/>
    <b v="0"/>
    <s v="Medium"/>
    <n v="20"/>
    <n v="3331.81"/>
    <n v="0.08"/>
    <s v="Regular Air"/>
    <n v="484.15"/>
    <n v="179.99"/>
    <n v="19.989999999999998"/>
    <s v="Karl Brown"/>
    <s v="Ontario"/>
    <s v="Ontario"/>
    <s v="Corporate"/>
    <s v="Technology"/>
    <s v="Computer Peripherals"/>
    <n v="0.48"/>
  </r>
  <r>
    <n v="13476"/>
    <d v="2010-10-16T00:00:00"/>
    <d v="2010-10-16T00:00:00"/>
    <s v="October"/>
    <s v="2010"/>
    <n v="0"/>
    <s v="FREE DELIVERY"/>
    <s v="Not Specified"/>
    <n v="31"/>
    <n v="972.35"/>
    <n v="0.05"/>
    <s v="Regular Air"/>
    <n v="10.96"/>
    <n v="30.73"/>
    <n v="4"/>
    <s v="Noel Staavos"/>
    <s v="Ontario"/>
    <s v="Ontario"/>
    <s v="Home Office"/>
    <s v="Technology"/>
    <s v="Computer Peripherals"/>
    <n v="0.75"/>
  </r>
  <r>
    <n v="15399"/>
    <d v="2012-05-13T00:00:00"/>
    <d v="2012-05-15T00:00:00"/>
    <s v="May"/>
    <s v="2012"/>
    <n v="2"/>
    <b v="0"/>
    <s v="Critical"/>
    <n v="38"/>
    <n v="3988.0895"/>
    <n v="0.02"/>
    <s v="Regular Air"/>
    <n v="969.86"/>
    <n v="125.99"/>
    <n v="4.2"/>
    <s v="Benjamin Venier"/>
    <s v="Ontario"/>
    <s v="Ontario"/>
    <s v="Small Business"/>
    <s v="Technology"/>
    <s v="Telephones and Communication"/>
    <n v="0.59"/>
  </r>
  <r>
    <n v="15687"/>
    <d v="2012-04-09T00:00:00"/>
    <d v="2012-04-12T00:00:00"/>
    <s v="April"/>
    <s v="2012"/>
    <n v="3"/>
    <b v="0"/>
    <s v="Critical"/>
    <n v="48"/>
    <n v="3400.63"/>
    <n v="0.08"/>
    <s v="Delivery Truck"/>
    <n v="-892.79"/>
    <n v="70.98"/>
    <n v="46.74"/>
    <s v="Benjamin Venier"/>
    <s v="Ontario"/>
    <s v="Ontario"/>
    <s v="Small Business"/>
    <s v="Furniture"/>
    <s v="Bookcases"/>
    <n v="0.56000000000000005"/>
  </r>
  <r>
    <n v="23169"/>
    <d v="2011-06-23T00:00:00"/>
    <d v="2011-06-25T00:00:00"/>
    <s v="June"/>
    <s v="2011"/>
    <n v="2"/>
    <b v="0"/>
    <s v="Critical"/>
    <n v="22"/>
    <n v="1683.57"/>
    <n v="0.1"/>
    <s v="Regular Air"/>
    <n v="346.54"/>
    <n v="80.98"/>
    <n v="7.18"/>
    <s v="Karl Brown"/>
    <s v="Ontario"/>
    <s v="Ontario"/>
    <s v="Home Office"/>
    <s v="Technology"/>
    <s v="Computer Peripherals"/>
    <n v="0.48"/>
  </r>
  <r>
    <n v="32292"/>
    <d v="2012-02-15T00:00:00"/>
    <d v="2012-02-17T00:00:00"/>
    <s v="February"/>
    <s v="2012"/>
    <n v="2"/>
    <b v="0"/>
    <s v="low"/>
    <n v="1"/>
    <n v="13.53"/>
    <n v="7.0000000000000007E-2"/>
    <s v="Regular Air"/>
    <n v="-6.73"/>
    <n v="11.55"/>
    <n v="2.36"/>
    <s v="Ben Peterman"/>
    <s v="Ontario"/>
    <s v="Ontario"/>
    <s v="Corporate"/>
    <s v="Office Supplies"/>
    <s v="Pens &amp; Art Supplies"/>
    <n v="0.55000000000000004"/>
  </r>
  <r>
    <n v="32389"/>
    <d v="2010-10-31T00:00:00"/>
    <d v="2010-11-01T00:00:00"/>
    <s v="November"/>
    <s v="2010"/>
    <n v="1"/>
    <b v="0"/>
    <s v="Medium"/>
    <n v="1"/>
    <n v="65.466999999999999"/>
    <n v="0.06"/>
    <s v="Express Air"/>
    <n v="-257.41000000000003"/>
    <n v="65.989999999999995"/>
    <n v="8.8000000000000007"/>
    <s v="Dave Poirier"/>
    <s v="Ontario"/>
    <s v="Ontario"/>
    <s v="Small Business"/>
    <s v="Technology"/>
    <s v="Telephones and Communication"/>
    <n v="0.57999999999999996"/>
  </r>
  <r>
    <n v="37863"/>
    <d v="2011-02-24T00:00:00"/>
    <d v="2011-02-26T00:00:00"/>
    <s v="February"/>
    <s v="2011"/>
    <n v="2"/>
    <b v="0"/>
    <s v="High"/>
    <n v="27"/>
    <n v="305.05"/>
    <n v="0.04"/>
    <s v="Regular Air"/>
    <n v="23.12"/>
    <n v="10.98"/>
    <n v="3.37"/>
    <s v="Aaron Hawkins"/>
    <s v="Ontario"/>
    <s v="Ontario"/>
    <s v="Home Office"/>
    <s v="Office Supplies"/>
    <s v="Scissors, Rulers and Trimmers"/>
    <n v="0.56999999999999995"/>
  </r>
  <r>
    <n v="40866"/>
    <d v="2010-05-23T00:00:00"/>
    <d v="2010-05-24T00:00:00"/>
    <s v="May"/>
    <s v="2010"/>
    <n v="1"/>
    <b v="0"/>
    <s v="High"/>
    <n v="3"/>
    <n v="907.18"/>
    <n v="0.06"/>
    <s v="Regular Air"/>
    <n v="-236.6"/>
    <n v="300.64999999999998"/>
    <n v="24.49"/>
    <s v="Rick Duston"/>
    <s v="Ontario"/>
    <s v="Ontario"/>
    <s v="Corporate"/>
    <s v="Office Supplies"/>
    <s v="Appliances"/>
    <n v="0.52"/>
  </r>
  <r>
    <n v="48263"/>
    <d v="2010-03-09T00:00:00"/>
    <d v="2010-03-10T00:00:00"/>
    <s v="March"/>
    <s v="2010"/>
    <n v="1"/>
    <b v="0"/>
    <s v="Medium"/>
    <n v="25"/>
    <n v="135.91"/>
    <n v="7.0000000000000007E-2"/>
    <s v="Regular Air"/>
    <n v="37.5"/>
    <n v="5.68"/>
    <n v="1.21"/>
    <s v="Alex Grayson"/>
    <s v="Ontario"/>
    <s v="Ontario"/>
    <s v="Consumer"/>
    <s v="Office Supplies"/>
    <s v="Paper"/>
    <n v="0.4"/>
  </r>
  <r>
    <n v="49989"/>
    <d v="2010-04-26T00:00:00"/>
    <d v="2010-04-27T00:00:00"/>
    <s v="April"/>
    <s v="2010"/>
    <n v="1"/>
    <b v="0"/>
    <s v="Not Specified"/>
    <n v="6"/>
    <n v="1854.94"/>
    <n v="0.04"/>
    <s v="Regular Air"/>
    <n v="-559.78"/>
    <n v="300.97000000000003"/>
    <n v="7.18"/>
    <s v="Dianna Wilson"/>
    <s v="Ontario"/>
    <s v="Ontario"/>
    <s v="Small Business"/>
    <s v="Technology"/>
    <s v="Computer Peripherals"/>
    <n v="0.48"/>
  </r>
  <r>
    <n v="54595"/>
    <d v="2009-04-28T00:00:00"/>
    <d v="2009-04-30T00:00:00"/>
    <s v="April"/>
    <s v="2009"/>
    <n v="2"/>
    <b v="0"/>
    <s v="Medium"/>
    <n v="30"/>
    <n v="250.29"/>
    <n v="0.02"/>
    <s v="Regular Air"/>
    <n v="6.79"/>
    <n v="8.34"/>
    <n v="2.64"/>
    <s v="Erica Hernandez"/>
    <s v="Ontario"/>
    <s v="Ontario"/>
    <s v="Small Business"/>
    <s v="Office Supplies"/>
    <s v="Scissors, Rulers and Trimmers"/>
    <n v="0.59"/>
  </r>
  <r>
    <n v="55392"/>
    <d v="2009-06-06T00:00:00"/>
    <d v="2009-06-07T00:00:00"/>
    <s v="June"/>
    <s v="2009"/>
    <n v="1"/>
    <b v="0"/>
    <s v="Critical"/>
    <n v="20"/>
    <n v="129.30000000000001"/>
    <n v="0.02"/>
    <s v="Regular Air"/>
    <n v="40.200000000000003"/>
    <n v="6.47"/>
    <n v="1.22"/>
    <s v="Christy Brittain"/>
    <s v="Ontario"/>
    <s v="Ontario"/>
    <s v="Consumer"/>
    <s v="Office Supplies"/>
    <s v="Pens &amp; Art Supplies"/>
    <n v="0.4"/>
  </r>
  <r>
    <n v="57249"/>
    <d v="2010-07-20T00:00:00"/>
    <d v="2010-07-21T00:00:00"/>
    <s v="July"/>
    <s v="2010"/>
    <n v="1"/>
    <b v="0"/>
    <s v="High"/>
    <n v="30"/>
    <n v="1775.33"/>
    <n v="0.05"/>
    <s v="Regular Air"/>
    <n v="365.25"/>
    <n v="60.65"/>
    <n v="12.23"/>
    <s v="David Kendrick"/>
    <s v="Ontario"/>
    <s v="Ontario"/>
    <s v="Home Office"/>
    <s v="Furniture"/>
    <s v="Office Furnishings"/>
    <n v="0.64"/>
  </r>
  <r>
    <n v="1444"/>
    <d v="2009-12-05T00:00:00"/>
    <d v="2009-12-08T00:00:00"/>
    <s v="December"/>
    <s v="2009"/>
    <n v="3"/>
    <b v="0"/>
    <s v="Medium"/>
    <n v="13"/>
    <n v="15823.27"/>
    <n v="0.04"/>
    <s v="Delivery Truck"/>
    <n v="1759.34"/>
    <n v="1360.14"/>
    <n v="14.7"/>
    <s v="Noel Staavos"/>
    <s v="Ontario"/>
    <s v="Ontario"/>
    <s v="Home Office"/>
    <s v="Technology"/>
    <s v="Office Machines"/>
    <n v="0.59"/>
  </r>
  <r>
    <n v="4965"/>
    <d v="2010-10-20T00:00:00"/>
    <d v="2010-10-25T00:00:00"/>
    <s v="October"/>
    <s v="2010"/>
    <n v="5"/>
    <b v="0"/>
    <s v="low"/>
    <n v="46"/>
    <n v="287.13"/>
    <n v="0"/>
    <s v="Regular Air"/>
    <n v="-186.31"/>
    <n v="5.78"/>
    <n v="7.96"/>
    <s v="Paul Lucas"/>
    <s v="Ontario"/>
    <s v="Ontario"/>
    <s v="Corporate"/>
    <s v="Office Supplies"/>
    <s v="Paper"/>
    <n v="0.36"/>
  </r>
  <r>
    <n v="5639"/>
    <d v="2009-06-01T00:00:00"/>
    <d v="2009-06-02T00:00:00"/>
    <s v="June"/>
    <s v="2009"/>
    <n v="1"/>
    <b v="0"/>
    <s v="Medium"/>
    <n v="31"/>
    <n v="501.38"/>
    <n v="0.03"/>
    <s v="Regular Air"/>
    <n v="-71.95"/>
    <n v="15.31"/>
    <n v="8.7799999999999994"/>
    <s v="Raymond Fair"/>
    <s v="Ontario"/>
    <s v="Ontario"/>
    <s v="Small Business"/>
    <s v="Office Supplies"/>
    <s v="Storage &amp; Organization"/>
    <n v="0.56999999999999995"/>
  </r>
  <r>
    <n v="7297"/>
    <d v="2009-09-14T00:00:00"/>
    <d v="2009-09-15T00:00:00"/>
    <s v="September"/>
    <s v="2009"/>
    <n v="1"/>
    <b v="0"/>
    <s v="High"/>
    <n v="26"/>
    <n v="936.95"/>
    <n v="0.03"/>
    <s v="Regular Air"/>
    <n v="-0.74"/>
    <n v="33.979999999999997"/>
    <n v="19.989999999999998"/>
    <s v="Debra Catini"/>
    <s v="Ontario"/>
    <s v="Ontario"/>
    <s v="Small Business"/>
    <s v="Furniture"/>
    <s v="Office Furnishings"/>
    <n v="0.55000000000000004"/>
  </r>
  <r>
    <n v="8513"/>
    <d v="2011-07-15T00:00:00"/>
    <d v="2011-07-17T00:00:00"/>
    <s v="July"/>
    <s v="2011"/>
    <n v="2"/>
    <b v="0"/>
    <s v="low"/>
    <n v="9"/>
    <n v="163.78"/>
    <n v="0.05"/>
    <s v="Regular Air"/>
    <n v="-43.03"/>
    <n v="17.98"/>
    <n v="8.51"/>
    <s v="Fred McMath"/>
    <s v="Ontario"/>
    <s v="Ontario"/>
    <s v="Small Business"/>
    <s v="Technology"/>
    <s v="Office Machines"/>
    <n v="0.4"/>
  </r>
  <r>
    <n v="10245"/>
    <d v="2011-02-13T00:00:00"/>
    <d v="2011-02-14T00:00:00"/>
    <s v="February"/>
    <s v="2011"/>
    <n v="1"/>
    <b v="0"/>
    <s v="Medium"/>
    <n v="20"/>
    <n v="2573.29"/>
    <n v="0.04"/>
    <s v="Delivery Truck"/>
    <n v="-896.94"/>
    <n v="122.99"/>
    <n v="70.2"/>
    <s v="Astrea Jones"/>
    <s v="Ontario"/>
    <s v="Ontario"/>
    <s v="Corporate"/>
    <s v="Furniture"/>
    <s v="Chairs &amp; Chairmats"/>
    <n v="0.74"/>
  </r>
  <r>
    <n v="11011"/>
    <d v="2012-05-13T00:00:00"/>
    <d v="2012-05-15T00:00:00"/>
    <s v="May"/>
    <s v="2012"/>
    <n v="2"/>
    <b v="0"/>
    <s v="High"/>
    <n v="33"/>
    <n v="8305.19"/>
    <n v="0.04"/>
    <s v="Delivery Truck"/>
    <n v="1383.32"/>
    <n v="240.98"/>
    <n v="60.2"/>
    <s v="Fred McMath"/>
    <s v="Ontario"/>
    <s v="Ontario"/>
    <s v="Small Business"/>
    <s v="Furniture"/>
    <s v="Bookcases"/>
    <n v="0.56000000000000005"/>
  </r>
  <r>
    <n v="12320"/>
    <d v="2011-12-20T00:00:00"/>
    <d v="2011-12-22T00:00:00"/>
    <s v="December"/>
    <s v="2011"/>
    <n v="2"/>
    <b v="0"/>
    <s v="Critical"/>
    <n v="35"/>
    <n v="539.21"/>
    <n v="0.05"/>
    <s v="Delivery Truck"/>
    <n v="11.65"/>
    <n v="15.23"/>
    <n v="27.75"/>
    <s v="Tracy Poddar"/>
    <s v="Ontario"/>
    <s v="Ontario"/>
    <s v="Corporate"/>
    <s v="Furniture"/>
    <s v="Tables"/>
    <n v="0.76"/>
  </r>
  <r>
    <n v="12326"/>
    <d v="2011-02-02T00:00:00"/>
    <d v="2011-02-04T00:00:00"/>
    <s v="February"/>
    <s v="2011"/>
    <n v="2"/>
    <b v="0"/>
    <s v="Critical"/>
    <n v="4"/>
    <n v="123.82"/>
    <n v="0.05"/>
    <s v="Regular Air"/>
    <n v="-0.37"/>
    <n v="29.34"/>
    <n v="57.87"/>
    <s v="Troy Staebel"/>
    <s v="Ontario"/>
    <s v="Ontario"/>
    <s v="Small Business"/>
    <s v="Furniture"/>
    <s v="Office Furnishings"/>
    <n v="0.54"/>
  </r>
  <r>
    <n v="13056"/>
    <d v="2009-04-22T00:00:00"/>
    <d v="2009-04-24T00:00:00"/>
    <s v="April"/>
    <s v="2009"/>
    <n v="2"/>
    <b v="0"/>
    <s v="Not Specified"/>
    <n v="33"/>
    <n v="3387.32"/>
    <n v="0.05"/>
    <s v="Regular Air"/>
    <n v="1413.52"/>
    <n v="100.98"/>
    <n v="7.18"/>
    <s v="Raymond Fair"/>
    <s v="Ontario"/>
    <s v="Ontario"/>
    <s v="Small Business"/>
    <s v="Technology"/>
    <s v="Computer Peripherals"/>
    <n v="0.4"/>
  </r>
  <r>
    <n v="13125"/>
    <d v="2010-12-13T00:00:00"/>
    <d v="2010-12-15T00:00:00"/>
    <s v="December"/>
    <s v="2010"/>
    <n v="2"/>
    <b v="0"/>
    <s v="Not Specified"/>
    <n v="30"/>
    <n v="990.73"/>
    <n v="0.02"/>
    <s v="Express Air"/>
    <n v="56.39"/>
    <n v="30.73"/>
    <n v="4"/>
    <s v="Alejandro Savely"/>
    <s v="Ontario"/>
    <s v="Ontario"/>
    <s v="Corporate"/>
    <s v="Technology"/>
    <s v="Computer Peripherals"/>
    <n v="0.75"/>
  </r>
  <r>
    <n v="17410"/>
    <d v="2010-09-01T00:00:00"/>
    <d v="2010-09-06T00:00:00"/>
    <s v="September"/>
    <s v="2010"/>
    <n v="5"/>
    <b v="0"/>
    <s v="low"/>
    <n v="45"/>
    <n v="372.01"/>
    <n v="7.0000000000000007E-2"/>
    <s v="Regular Air"/>
    <n v="-203.68"/>
    <n v="8.4499999999999993"/>
    <n v="7.77"/>
    <s v="Noel Staavos"/>
    <s v="Ontario"/>
    <s v="Ontario"/>
    <s v="Home Office"/>
    <s v="Office Supplies"/>
    <s v="Scissors, Rulers and Trimmers"/>
    <n v="0.55000000000000004"/>
  </r>
  <r>
    <n v="17953"/>
    <d v="2012-08-20T00:00:00"/>
    <d v="2012-08-22T00:00:00"/>
    <s v="August"/>
    <s v="2012"/>
    <n v="2"/>
    <b v="0"/>
    <s v="High"/>
    <n v="30"/>
    <n v="975.12"/>
    <n v="0.03"/>
    <s v="Regular Air"/>
    <n v="-6.72"/>
    <n v="30.98"/>
    <n v="19.510000000000002"/>
    <s v="Troy Staebel"/>
    <s v="Ontario"/>
    <s v="Ontario"/>
    <s v="Small Business"/>
    <s v="Office Supplies"/>
    <s v="Envelopes"/>
    <n v="0.36"/>
  </r>
  <r>
    <n v="20711"/>
    <d v="2009-01-19T00:00:00"/>
    <d v="2009-01-20T00:00:00"/>
    <s v="January"/>
    <s v="2009"/>
    <n v="1"/>
    <b v="0"/>
    <s v="Critical"/>
    <n v="18"/>
    <n v="2215.96"/>
    <n v="0"/>
    <s v="Delivery Truck"/>
    <n v="-101.66"/>
    <n v="119.99"/>
    <n v="56.14"/>
    <s v="Chris Cortes"/>
    <s v="Ontario"/>
    <s v="Ontario"/>
    <s v="Consumer"/>
    <s v="Technology"/>
    <s v="Office Machines"/>
    <n v="0.39"/>
  </r>
  <r>
    <n v="21606"/>
    <d v="2011-01-22T00:00:00"/>
    <d v="2011-01-23T00:00:00"/>
    <s v="January"/>
    <s v="2011"/>
    <n v="1"/>
    <b v="0"/>
    <s v="Not Specified"/>
    <n v="43"/>
    <n v="1374.7"/>
    <n v="0.06"/>
    <s v="Express Air"/>
    <n v="-90.3"/>
    <n v="32.979999999999997"/>
    <n v="5.5"/>
    <s v="Troy Staebel"/>
    <s v="Ontario"/>
    <s v="Ontario"/>
    <s v="Small Business"/>
    <s v="Technology"/>
    <s v="Computer Peripherals"/>
    <n v="0.75"/>
  </r>
  <r>
    <n v="22820"/>
    <d v="2010-08-17T00:00:00"/>
    <d v="2010-08-19T00:00:00"/>
    <s v="August"/>
    <s v="2010"/>
    <n v="2"/>
    <b v="0"/>
    <s v="High"/>
    <n v="34"/>
    <n v="209.12"/>
    <n v="0.05"/>
    <s v="Regular Air"/>
    <n v="-116.21"/>
    <n v="5.98"/>
    <n v="4.38"/>
    <s v="Craig Yedwab"/>
    <s v="Ontario"/>
    <s v="Ontario"/>
    <s v="Consumer"/>
    <s v="Technology"/>
    <s v="Computer Peripherals"/>
    <n v="0.75"/>
  </r>
  <r>
    <n v="23169"/>
    <d v="2011-06-23T00:00:00"/>
    <d v="2011-06-25T00:00:00"/>
    <s v="June"/>
    <s v="2011"/>
    <n v="2"/>
    <b v="0"/>
    <s v="Critical"/>
    <n v="27"/>
    <n v="172.7"/>
    <n v="7.0000000000000007E-2"/>
    <s v="Regular Air"/>
    <n v="-42.97"/>
    <n v="6.48"/>
    <n v="5.1100000000000003"/>
    <s v="Karl Brown"/>
    <s v="Ontario"/>
    <s v="Ontario"/>
    <s v="Home Office"/>
    <s v="Office Supplies"/>
    <s v="Paper"/>
    <n v="0.37"/>
  </r>
  <r>
    <n v="23522"/>
    <d v="2011-04-11T00:00:00"/>
    <d v="2011-04-12T00:00:00"/>
    <s v="April"/>
    <s v="2011"/>
    <n v="1"/>
    <b v="0"/>
    <s v="Critical"/>
    <n v="8"/>
    <n v="180.43"/>
    <n v="0.02"/>
    <s v="Regular Air"/>
    <n v="-44.86"/>
    <n v="19.989999999999998"/>
    <n v="11.17"/>
    <s v="Alan Shonely"/>
    <s v="Ontario"/>
    <s v="Ontario"/>
    <s v="Small Business"/>
    <s v="Furniture"/>
    <s v="Office Furnishings"/>
    <n v="0.6"/>
  </r>
  <r>
    <n v="23616"/>
    <d v="2012-08-28T00:00:00"/>
    <d v="2012-08-28T00:00:00"/>
    <s v="August"/>
    <s v="2012"/>
    <n v="0"/>
    <s v="FREE DELIVERY"/>
    <s v="Not Specified"/>
    <n v="47"/>
    <n v="9262.35"/>
    <n v="0.09"/>
    <s v="Regular Air"/>
    <n v="2787.59"/>
    <n v="199.99"/>
    <n v="24.49"/>
    <s v="Becky Martin"/>
    <s v="Ontario"/>
    <s v="Ontario"/>
    <s v="Home Office"/>
    <s v="Technology"/>
    <s v="Copiers and Fax"/>
    <n v="0.46"/>
  </r>
  <r>
    <n v="25092"/>
    <d v="2010-12-01T00:00:00"/>
    <d v="2010-12-03T00:00:00"/>
    <s v="December"/>
    <s v="2010"/>
    <n v="2"/>
    <b v="0"/>
    <s v="High"/>
    <n v="42"/>
    <n v="242.8"/>
    <n v="7.0000000000000007E-2"/>
    <s v="Regular Air"/>
    <n v="95.91"/>
    <n v="5.84"/>
    <n v="1"/>
    <s v="Katrina Willman"/>
    <s v="Ontario"/>
    <s v="Ontario"/>
    <s v="Consumer"/>
    <s v="Office Supplies"/>
    <s v="Pens &amp; Art Supplies"/>
    <n v="0.38"/>
  </r>
  <r>
    <n v="25157"/>
    <d v="2010-05-25T00:00:00"/>
    <d v="2010-05-26T00:00:00"/>
    <s v="May"/>
    <s v="2010"/>
    <n v="1"/>
    <b v="0"/>
    <s v="Not Specified"/>
    <n v="47"/>
    <n v="271.77999999999997"/>
    <n v="7.0000000000000007E-2"/>
    <s v="Regular Air"/>
    <n v="52.74"/>
    <n v="5.84"/>
    <n v="1.2"/>
    <s v="Tony Molinari"/>
    <s v="Ontario"/>
    <s v="Ontario"/>
    <s v="Corporate"/>
    <s v="Office Supplies"/>
    <s v="Pens &amp; Art Supplies"/>
    <n v="0.55000000000000004"/>
  </r>
  <r>
    <n v="25280"/>
    <d v="2011-05-21T00:00:00"/>
    <d v="2011-05-23T00:00:00"/>
    <s v="May"/>
    <s v="2011"/>
    <n v="2"/>
    <b v="0"/>
    <s v="Not Specified"/>
    <n v="16"/>
    <n v="179.26"/>
    <n v="0.01"/>
    <s v="Regular Air"/>
    <n v="36.78"/>
    <n v="10.91"/>
    <n v="2.99"/>
    <s v="Stefania Perrino"/>
    <s v="Ontario"/>
    <s v="Ontario"/>
    <s v="Corporate"/>
    <s v="Office Supplies"/>
    <s v="Binders and Binder Accessories"/>
    <n v="0.38"/>
  </r>
  <r>
    <n v="25313"/>
    <d v="2012-08-21T00:00:00"/>
    <d v="2012-08-23T00:00:00"/>
    <s v="August"/>
    <s v="2012"/>
    <n v="2"/>
    <b v="0"/>
    <s v="Critical"/>
    <n v="19"/>
    <n v="418.7"/>
    <n v="0.05"/>
    <s v="Regular Air"/>
    <n v="22.88"/>
    <n v="22.01"/>
    <n v="5.53"/>
    <s v="Karl Brown"/>
    <s v="Ontario"/>
    <s v="Ontario"/>
    <s v="Corporate"/>
    <s v="Office Supplies"/>
    <s v="Pens &amp; Art Supplies"/>
    <n v="0.59"/>
  </r>
  <r>
    <n v="25536"/>
    <d v="2011-07-22T00:00:00"/>
    <d v="2011-07-22T00:00:00"/>
    <s v="July"/>
    <s v="2011"/>
    <n v="0"/>
    <s v="FREE DELIVERY"/>
    <s v="low"/>
    <n v="19"/>
    <n v="193.25"/>
    <n v="0.03"/>
    <s v="Regular Air"/>
    <n v="71.55"/>
    <n v="9.93"/>
    <n v="1.0900000000000001"/>
    <s v="Amy Cox"/>
    <s v="Ontario"/>
    <s v="Ontario"/>
    <s v="Small Business"/>
    <s v="Office Supplies"/>
    <s v="Pens &amp; Art Supplies"/>
    <n v="0.43"/>
  </r>
  <r>
    <n v="25666"/>
    <d v="2012-09-02T00:00:00"/>
    <d v="2012-09-02T00:00:00"/>
    <s v="September"/>
    <s v="2012"/>
    <n v="0"/>
    <s v="FREE DELIVERY"/>
    <s v="Critical"/>
    <n v="23"/>
    <n v="260.08"/>
    <n v="0.1"/>
    <s v="Regular Air"/>
    <n v="-37.85"/>
    <n v="12.21"/>
    <n v="4.8099999999999996"/>
    <s v="Hunter Lopez"/>
    <s v="Ontario"/>
    <s v="Ontario"/>
    <s v="Consumer"/>
    <s v="Office Supplies"/>
    <s v="Storage &amp; Organization"/>
    <n v="0.57999999999999996"/>
  </r>
  <r>
    <n v="28001"/>
    <d v="2009-06-14T00:00:00"/>
    <d v="2009-06-14T00:00:00"/>
    <s v="June"/>
    <s v="2009"/>
    <n v="0"/>
    <s v="FREE DELIVERY"/>
    <s v="Critical"/>
    <n v="41"/>
    <n v="8958.4599999999991"/>
    <n v="0.02"/>
    <s v="Regular Air"/>
    <n v="2593.14"/>
    <n v="209.84"/>
    <n v="21.21"/>
    <s v="Dianna Arnett"/>
    <s v="Ontario"/>
    <s v="Ontario"/>
    <s v="Home Office"/>
    <s v="Furniture"/>
    <s v="Office Furnishings"/>
    <n v="0.59"/>
  </r>
  <r>
    <n v="28999"/>
    <d v="2009-01-10T00:00:00"/>
    <d v="2009-01-11T00:00:00"/>
    <s v="January"/>
    <s v="2009"/>
    <n v="1"/>
    <b v="0"/>
    <s v="High"/>
    <n v="34"/>
    <n v="1177.5"/>
    <n v="0.02"/>
    <s v="Regular Air"/>
    <n v="420.05"/>
    <n v="33.979999999999997"/>
    <n v="1.99"/>
    <s v="Giulietta Dortch"/>
    <s v="Ontario"/>
    <s v="Ontario"/>
    <s v="Corporate"/>
    <s v="Technology"/>
    <s v="Computer Peripherals"/>
    <n v="0.45"/>
  </r>
  <r>
    <n v="29666"/>
    <d v="2011-12-30T00:00:00"/>
    <d v="2012-01-01T00:00:00"/>
    <s v="January"/>
    <s v="2012"/>
    <n v="2"/>
    <b v="0"/>
    <s v="Not Specified"/>
    <n v="44"/>
    <n v="362.75"/>
    <n v="0.08"/>
    <s v="Regular Air"/>
    <n v="-54.47"/>
    <n v="8.32"/>
    <n v="2.38"/>
    <s v="Dave Poirier"/>
    <s v="Ontario"/>
    <s v="Ontario"/>
    <s v="Small Business"/>
    <s v="Technology"/>
    <s v="Computer Peripherals"/>
    <n v="0.74"/>
  </r>
  <r>
    <n v="30599"/>
    <d v="2012-02-10T00:00:00"/>
    <d v="2012-02-12T00:00:00"/>
    <s v="February"/>
    <s v="2012"/>
    <n v="2"/>
    <b v="0"/>
    <s v="Not Specified"/>
    <n v="23"/>
    <n v="105.93"/>
    <n v="0.05"/>
    <s v="Regular Air"/>
    <n v="33.47"/>
    <n v="4.76"/>
    <n v="0.88"/>
    <s v="Michael Kennedy"/>
    <s v="Ontario"/>
    <s v="Ontario"/>
    <s v="Corporate"/>
    <s v="Office Supplies"/>
    <s v="Paper"/>
    <n v="0.39"/>
  </r>
  <r>
    <n v="31232"/>
    <d v="2012-08-29T00:00:00"/>
    <d v="2012-09-01T00:00:00"/>
    <s v="September"/>
    <s v="2012"/>
    <n v="3"/>
    <b v="0"/>
    <s v="High"/>
    <n v="9"/>
    <n v="2643.15"/>
    <n v="0.01"/>
    <s v="Delivery Truck"/>
    <n v="-715.11"/>
    <n v="286.85000000000002"/>
    <n v="61.76"/>
    <s v="Eleni McCrary"/>
    <s v="Ontario"/>
    <s v="Ontario"/>
    <s v="Home Office"/>
    <s v="Furniture"/>
    <s v="Tables"/>
    <n v="0.78"/>
  </r>
  <r>
    <n v="31239"/>
    <d v="2010-08-28T00:00:00"/>
    <d v="2010-09-02T00:00:00"/>
    <s v="September"/>
    <s v="2010"/>
    <n v="5"/>
    <b v="0"/>
    <s v="low"/>
    <n v="20"/>
    <n v="677.9"/>
    <n v="0.05"/>
    <s v="Regular Air"/>
    <n v="196.36"/>
    <n v="33.979999999999997"/>
    <n v="1.99"/>
    <s v="Eleni McCrary"/>
    <s v="Ontario"/>
    <s v="Ontario"/>
    <s v="Corporate"/>
    <s v="Technology"/>
    <s v="Computer Peripherals"/>
    <n v="0.45"/>
  </r>
  <r>
    <n v="31392"/>
    <d v="2010-05-06T00:00:00"/>
    <d v="2010-05-10T00:00:00"/>
    <s v="May"/>
    <s v="2010"/>
    <n v="4"/>
    <b v="0"/>
    <s v="low"/>
    <n v="44"/>
    <n v="3249.09"/>
    <n v="0.1"/>
    <s v="Regular Air"/>
    <n v="-1326.29"/>
    <n v="78.8"/>
    <n v="35"/>
    <s v="George Zrebassa"/>
    <s v="Ontario"/>
    <s v="Ontario"/>
    <s v="Home Office"/>
    <s v="Office Supplies"/>
    <s v="Storage &amp; Organization"/>
    <n v="0.83"/>
  </r>
  <r>
    <n v="32389"/>
    <d v="2010-10-31T00:00:00"/>
    <d v="2010-11-01T00:00:00"/>
    <s v="November"/>
    <s v="2010"/>
    <n v="1"/>
    <b v="0"/>
    <s v="Medium"/>
    <n v="8"/>
    <n v="121.624"/>
    <n v="0"/>
    <s v="Delivery Truck"/>
    <n v="11.65"/>
    <n v="15.23"/>
    <n v="27.75"/>
    <s v="Dave Poirier"/>
    <s v="Ontario"/>
    <s v="Ontario"/>
    <s v="Small Business"/>
    <s v="Furniture"/>
    <s v="Tables"/>
    <n v="0.76"/>
  </r>
  <r>
    <n v="33090"/>
    <d v="2009-08-05T00:00:00"/>
    <d v="2009-08-06T00:00:00"/>
    <s v="August"/>
    <s v="2009"/>
    <n v="1"/>
    <b v="0"/>
    <s v="Medium"/>
    <n v="26"/>
    <n v="1033.93"/>
    <n v="0"/>
    <s v="Regular Air"/>
    <n v="63.41"/>
    <n v="37.76"/>
    <n v="12.9"/>
    <s v="Deanra Eno"/>
    <s v="Ontario"/>
    <s v="Ontario"/>
    <s v="Corporate"/>
    <s v="Office Supplies"/>
    <s v="Storage &amp; Organization"/>
    <n v="0.56999999999999995"/>
  </r>
  <r>
    <n v="33987"/>
    <d v="2011-10-25T00:00:00"/>
    <d v="2011-10-26T00:00:00"/>
    <s v="October"/>
    <s v="2011"/>
    <n v="1"/>
    <b v="0"/>
    <s v="High"/>
    <n v="19"/>
    <n v="1616.87"/>
    <n v="0.1"/>
    <s v="Delivery Truck"/>
    <n v="-189.55"/>
    <n v="90.98"/>
    <n v="30"/>
    <s v="Sara Luxemburg"/>
    <s v="Ontario"/>
    <s v="Ontario"/>
    <s v="Small Business"/>
    <s v="Furniture"/>
    <s v="Chairs &amp; Chairmats"/>
    <n v="0.61"/>
  </r>
  <r>
    <n v="37731"/>
    <d v="2009-11-04T00:00:00"/>
    <d v="2009-11-04T00:00:00"/>
    <s v="November"/>
    <s v="2009"/>
    <n v="0"/>
    <s v="FREE DELIVERY"/>
    <s v="Critical"/>
    <n v="24"/>
    <n v="752.63"/>
    <n v="0.01"/>
    <s v="Regular Air"/>
    <n v="172.94"/>
    <n v="30.98"/>
    <n v="9.18"/>
    <s v="Pierre Wener"/>
    <s v="Ontario"/>
    <s v="Ontario"/>
    <s v="Home Office"/>
    <s v="Office Supplies"/>
    <s v="Paper"/>
    <n v="0.4"/>
  </r>
  <r>
    <n v="38337"/>
    <d v="2010-10-31T00:00:00"/>
    <d v="2010-11-02T00:00:00"/>
    <s v="November"/>
    <s v="2010"/>
    <n v="2"/>
    <b v="0"/>
    <s v="Medium"/>
    <n v="46"/>
    <n v="130.9"/>
    <n v="0.09"/>
    <s v="Regular Air"/>
    <n v="18.75"/>
    <n v="2.88"/>
    <n v="0.7"/>
    <s v="Tracy Poddar"/>
    <s v="Ontario"/>
    <s v="Ontario"/>
    <s v="Corporate"/>
    <s v="Office Supplies"/>
    <s v="Pens &amp; Art Supplies"/>
    <n v="0.56000000000000005"/>
  </r>
  <r>
    <n v="38369"/>
    <d v="2010-01-12T00:00:00"/>
    <d v="2010-01-13T00:00:00"/>
    <s v="January"/>
    <s v="2010"/>
    <n v="1"/>
    <b v="0"/>
    <s v="Not Specified"/>
    <n v="3"/>
    <n v="224.744"/>
    <n v="0.02"/>
    <s v="Regular Air"/>
    <n v="54.6"/>
    <n v="71.37"/>
    <n v="69"/>
    <s v="Eric Barreto"/>
    <s v="Ontario"/>
    <s v="Ontario"/>
    <s v="Consumer"/>
    <s v="Furniture"/>
    <s v="Tables"/>
    <n v="0.68"/>
  </r>
  <r>
    <n v="38723"/>
    <d v="2012-09-20T00:00:00"/>
    <d v="2012-09-21T00:00:00"/>
    <s v="September"/>
    <s v="2012"/>
    <n v="1"/>
    <b v="0"/>
    <s v="Critical"/>
    <n v="9"/>
    <n v="169.27"/>
    <n v="0.09"/>
    <s v="Regular Air"/>
    <n v="-68.930000000000007"/>
    <n v="19.98"/>
    <n v="4"/>
    <s v="Pierre Wener"/>
    <s v="Ontario"/>
    <s v="Ontario"/>
    <s v="Home Office"/>
    <s v="Technology"/>
    <s v="Computer Peripherals"/>
    <n v="0.68"/>
  </r>
  <r>
    <n v="39266"/>
    <d v="2012-08-27T00:00:00"/>
    <d v="2012-08-29T00:00:00"/>
    <s v="August"/>
    <s v="2012"/>
    <n v="2"/>
    <b v="0"/>
    <s v="High"/>
    <n v="16"/>
    <n v="981.26"/>
    <n v="0.09"/>
    <s v="Regular Air"/>
    <n v="-500.35"/>
    <n v="60.98"/>
    <n v="49"/>
    <s v="Dan Campbell"/>
    <s v="Ontario"/>
    <s v="Ontario"/>
    <s v="Small Business"/>
    <s v="Office Supplies"/>
    <s v="Appliances"/>
    <n v="0.59"/>
  </r>
  <r>
    <n v="40103"/>
    <d v="2010-09-24T00:00:00"/>
    <d v="2010-09-27T00:00:00"/>
    <s v="September"/>
    <s v="2010"/>
    <n v="3"/>
    <b v="0"/>
    <s v="Not Specified"/>
    <n v="7"/>
    <n v="353.02"/>
    <n v="0"/>
    <s v="Regular Air"/>
    <n v="72.55"/>
    <n v="46.89"/>
    <n v="5.0999999999999996"/>
    <s v="Amy Cox"/>
    <s v="Ontario"/>
    <s v="Ontario"/>
    <s v="Small Business"/>
    <s v="Office Supplies"/>
    <s v="Appliances"/>
    <n v="0.46"/>
  </r>
  <r>
    <n v="40131"/>
    <d v="2012-05-02T00:00:00"/>
    <d v="2012-05-02T00:00:00"/>
    <s v="May"/>
    <s v="2012"/>
    <n v="0"/>
    <s v="FREE DELIVERY"/>
    <s v="low"/>
    <n v="24"/>
    <n v="222.43"/>
    <n v="0.06"/>
    <s v="Regular Air"/>
    <n v="-119.31"/>
    <n v="9.06"/>
    <n v="9.86"/>
    <s v="Katherine Murray"/>
    <s v="Ontario"/>
    <s v="Ontario"/>
    <s v="Home Office"/>
    <s v="Office Supplies"/>
    <s v="Paper"/>
    <n v="0.4"/>
  </r>
  <r>
    <n v="41504"/>
    <d v="2012-10-28T00:00:00"/>
    <d v="2012-10-30T00:00:00"/>
    <s v="October"/>
    <s v="2012"/>
    <n v="2"/>
    <b v="0"/>
    <s v="Critical"/>
    <n v="20"/>
    <n v="302.94"/>
    <n v="7.0000000000000007E-2"/>
    <s v="Regular Air"/>
    <n v="-30.2"/>
    <n v="15.51"/>
    <n v="5.8"/>
    <s v="Paul Knutson"/>
    <s v="Ontario"/>
    <s v="Ontario"/>
    <s v="Corporate"/>
    <s v="Office Supplies"/>
    <s v="Storage &amp; Organization"/>
    <n v="0.6"/>
  </r>
  <r>
    <n v="43588"/>
    <d v="2012-09-01T00:00:00"/>
    <d v="2012-09-02T00:00:00"/>
    <s v="September"/>
    <s v="2012"/>
    <n v="1"/>
    <b v="0"/>
    <s v="Medium"/>
    <n v="6"/>
    <n v="20.47"/>
    <n v="0.09"/>
    <s v="Regular Air"/>
    <n v="-0.74"/>
    <n v="3.38"/>
    <n v="1.0900000000000001"/>
    <s v="Jennifer Patt"/>
    <s v="Ontario"/>
    <s v="Ontario"/>
    <s v="Home Office"/>
    <s v="Office Supplies"/>
    <s v="Paper"/>
    <n v="0.39"/>
  </r>
  <r>
    <n v="43751"/>
    <d v="2012-06-27T00:00:00"/>
    <d v="2012-06-29T00:00:00"/>
    <s v="June"/>
    <s v="2012"/>
    <n v="2"/>
    <b v="0"/>
    <s v="High"/>
    <n v="43"/>
    <n v="621.44000000000005"/>
    <n v="0.08"/>
    <s v="Regular Air"/>
    <n v="-130.96"/>
    <n v="15.14"/>
    <n v="4.53"/>
    <s v="Michael Kennedy"/>
    <s v="Ontario"/>
    <s v="Ontario"/>
    <s v="Corporate"/>
    <s v="Office Supplies"/>
    <s v="Storage &amp; Organization"/>
    <n v="0.81"/>
  </r>
  <r>
    <n v="44448"/>
    <d v="2009-04-13T00:00:00"/>
    <d v="2009-04-15T00:00:00"/>
    <s v="April"/>
    <s v="2009"/>
    <n v="2"/>
    <b v="0"/>
    <s v="Critical"/>
    <n v="28"/>
    <n v="951.06"/>
    <n v="0.02"/>
    <s v="Regular Air"/>
    <n v="331.27"/>
    <n v="33.979999999999997"/>
    <n v="1.99"/>
    <s v="Raymond Fair"/>
    <s v="Ontario"/>
    <s v="Ontario"/>
    <s v="Small Business"/>
    <s v="Technology"/>
    <s v="Computer Peripherals"/>
    <n v="0.45"/>
  </r>
  <r>
    <n v="46531"/>
    <d v="2011-08-21T00:00:00"/>
    <d v="2011-08-30T00:00:00"/>
    <s v="August"/>
    <s v="2011"/>
    <n v="9"/>
    <b v="0"/>
    <s v="low"/>
    <n v="2"/>
    <n v="19.34"/>
    <n v="0.1"/>
    <s v="Regular Air"/>
    <n v="-14.38"/>
    <n v="7.1"/>
    <n v="6.05"/>
    <s v="Chuck Sachs"/>
    <s v="Ontario"/>
    <s v="Ontario"/>
    <s v="Consumer"/>
    <s v="Office Supplies"/>
    <s v="Binders and Binder Accessories"/>
    <n v="0.39"/>
  </r>
  <r>
    <n v="46534"/>
    <d v="2012-10-03T00:00:00"/>
    <d v="2012-10-05T00:00:00"/>
    <s v="October"/>
    <s v="2012"/>
    <n v="2"/>
    <b v="0"/>
    <s v="High"/>
    <n v="13"/>
    <n v="1341.31"/>
    <n v="0.05"/>
    <s v="Regular Air"/>
    <n v="5.55"/>
    <n v="99.99"/>
    <n v="19.989999999999998"/>
    <s v="Chris Cortes"/>
    <s v="Ontario"/>
    <s v="Ontario"/>
    <s v="Consumer"/>
    <s v="Technology"/>
    <s v="Office Machines"/>
    <n v="0.52"/>
  </r>
  <r>
    <n v="47459"/>
    <d v="2011-08-17T00:00:00"/>
    <d v="2011-08-18T00:00:00"/>
    <s v="August"/>
    <s v="2011"/>
    <n v="1"/>
    <b v="0"/>
    <s v="Not Specified"/>
    <n v="10"/>
    <n v="197.21"/>
    <n v="0.06"/>
    <s v="Regular Air"/>
    <n v="56.88"/>
    <n v="20.98"/>
    <n v="1.49"/>
    <s v="Denise Leinenbach"/>
    <s v="Ontario"/>
    <s v="Ontario"/>
    <s v="Home Office"/>
    <s v="Office Supplies"/>
    <s v="Binders and Binder Accessories"/>
    <n v="0.35"/>
  </r>
  <r>
    <n v="48455"/>
    <d v="2009-06-02T00:00:00"/>
    <d v="2009-06-03T00:00:00"/>
    <s v="June"/>
    <s v="2009"/>
    <n v="1"/>
    <b v="0"/>
    <s v="Critical"/>
    <n v="2"/>
    <n v="25.96"/>
    <n v="0.06"/>
    <s v="Regular Air"/>
    <n v="-29.29"/>
    <n v="9.99"/>
    <n v="6.24"/>
    <s v="Amy Cox"/>
    <s v="Ontario"/>
    <s v="Ontario"/>
    <s v="Small Business"/>
    <s v="Technology"/>
    <s v="Office Machines"/>
    <n v="0.36"/>
  </r>
  <r>
    <n v="49056"/>
    <d v="2009-10-01T00:00:00"/>
    <d v="2009-10-01T00:00:00"/>
    <s v="October"/>
    <s v="2009"/>
    <n v="0"/>
    <s v="FREE DELIVERY"/>
    <s v="High"/>
    <n v="5"/>
    <n v="248.3955"/>
    <n v="0.05"/>
    <s v="Regular Air"/>
    <n v="-260.35000000000002"/>
    <n v="55.99"/>
    <n v="5"/>
    <s v="Cathy Hwang"/>
    <s v="Ontario"/>
    <s v="Ontario"/>
    <s v="Home Office"/>
    <s v="Technology"/>
    <s v="Telephones and Communication"/>
    <n v="0.8"/>
  </r>
  <r>
    <n v="49190"/>
    <d v="2012-12-11T00:00:00"/>
    <d v="2012-12-12T00:00:00"/>
    <s v="December"/>
    <s v="2012"/>
    <n v="1"/>
    <b v="0"/>
    <s v="High"/>
    <n v="4"/>
    <n v="28.04"/>
    <n v="0.09"/>
    <s v="Regular Air"/>
    <n v="-4.45"/>
    <n v="6.88"/>
    <n v="2"/>
    <s v="Evan Henry"/>
    <s v="Ontario"/>
    <s v="Ontario"/>
    <s v="Corporate"/>
    <s v="Office Supplies"/>
    <s v="Paper"/>
    <n v="0.39"/>
  </r>
  <r>
    <n v="51783"/>
    <d v="2011-11-11T00:00:00"/>
    <d v="2011-11-13T00:00:00"/>
    <s v="November"/>
    <s v="2011"/>
    <n v="2"/>
    <b v="0"/>
    <s v="Medium"/>
    <n v="13"/>
    <n v="646.54999999999995"/>
    <n v="0.05"/>
    <s v="Regular Air"/>
    <n v="244.13"/>
    <n v="48.04"/>
    <n v="5.79"/>
    <s v="Brian Stugart"/>
    <s v="Ontario"/>
    <s v="Ontario"/>
    <s v="Consumer"/>
    <s v="Office Supplies"/>
    <s v="Paper"/>
    <n v="0.37"/>
  </r>
  <r>
    <n v="52006"/>
    <d v="2009-06-24T00:00:00"/>
    <d v="2009-06-25T00:00:00"/>
    <s v="June"/>
    <s v="2009"/>
    <n v="1"/>
    <b v="0"/>
    <s v="Medium"/>
    <n v="39"/>
    <n v="392.81"/>
    <n v="0.1"/>
    <s v="Regular Air"/>
    <n v="13.91"/>
    <n v="10.48"/>
    <n v="2.89"/>
    <s v="Carlos Meador"/>
    <s v="Ontario"/>
    <s v="Ontario"/>
    <s v="Corporate"/>
    <s v="Office Supplies"/>
    <s v="Pens &amp; Art Supplies"/>
    <n v="0.6"/>
  </r>
  <r>
    <n v="54595"/>
    <d v="2009-04-28T00:00:00"/>
    <d v="2009-05-01T00:00:00"/>
    <s v="May"/>
    <s v="2009"/>
    <n v="3"/>
    <b v="0"/>
    <s v="Medium"/>
    <n v="41"/>
    <n v="5258.94"/>
    <n v="0.09"/>
    <s v="Delivery Truck"/>
    <n v="-421.76"/>
    <n v="130.97999999999999"/>
    <n v="30"/>
    <s v="Erica Hernandez"/>
    <s v="Ontario"/>
    <s v="Ontario"/>
    <s v="Small Business"/>
    <s v="Furniture"/>
    <s v="Chairs &amp; Chairmats"/>
    <n v="0.78"/>
  </r>
  <r>
    <n v="55202"/>
    <d v="2011-08-24T00:00:00"/>
    <d v="2011-08-31T00:00:00"/>
    <s v="August"/>
    <s v="2011"/>
    <n v="7"/>
    <b v="0"/>
    <s v="low"/>
    <n v="49"/>
    <n v="6335.8575000000001"/>
    <n v="0.08"/>
    <s v="Regular Air"/>
    <n v="1620.23"/>
    <n v="155.99"/>
    <n v="8.99"/>
    <s v="Bobby Elias"/>
    <s v="Ontario"/>
    <s v="Ontario"/>
    <s v="Small Business"/>
    <s v="Technology"/>
    <s v="Telephones and Communication"/>
    <n v="0.57999999999999996"/>
  </r>
  <r>
    <n v="55431"/>
    <d v="2012-06-08T00:00:00"/>
    <d v="2012-06-09T00:00:00"/>
    <s v="June"/>
    <s v="2012"/>
    <n v="1"/>
    <b v="0"/>
    <s v="Not Specified"/>
    <n v="13"/>
    <n v="3723.99"/>
    <n v="0.03"/>
    <s v="Regular Air"/>
    <n v="777.28"/>
    <n v="289.52999999999997"/>
    <n v="19.989999999999998"/>
    <s v="Kean Thornton"/>
    <s v="Ontario"/>
    <s v="Ontario"/>
    <s v="Corporate"/>
    <s v="Office Supplies"/>
    <s v="Appliances"/>
    <n v="0.56000000000000005"/>
  </r>
  <r>
    <n v="55713"/>
    <d v="2009-02-02T00:00:00"/>
    <d v="2009-02-04T00:00:00"/>
    <s v="February"/>
    <s v="2009"/>
    <n v="2"/>
    <b v="0"/>
    <s v="High"/>
    <n v="49"/>
    <n v="5718.85"/>
    <n v="0.09"/>
    <s v="Delivery Truck"/>
    <n v="-2426.5500000000002"/>
    <n v="122.99"/>
    <n v="70.2"/>
    <s v="Alan Schoenberger"/>
    <s v="Ontario"/>
    <s v="Ontario"/>
    <s v="Corporate"/>
    <s v="Furniture"/>
    <s v="Chairs &amp; Chairmats"/>
    <n v="0.74"/>
  </r>
  <r>
    <n v="57570"/>
    <d v="2012-09-28T00:00:00"/>
    <d v="2012-09-30T00:00:00"/>
    <s v="September"/>
    <s v="2012"/>
    <n v="2"/>
    <b v="0"/>
    <s v="High"/>
    <n v="15"/>
    <n v="675.23"/>
    <n v="0.1"/>
    <s v="Regular Air"/>
    <n v="204.08"/>
    <n v="48.04"/>
    <n v="7.23"/>
    <s v="Daniel Raglin"/>
    <s v="Ontario"/>
    <s v="Ontario"/>
    <s v="Corporate"/>
    <s v="Office Supplies"/>
    <s v="Paper"/>
    <n v="0.37"/>
  </r>
  <r>
    <n v="58372"/>
    <d v="2011-04-02T00:00:00"/>
    <d v="2011-04-06T00:00:00"/>
    <s v="April"/>
    <s v="2011"/>
    <n v="4"/>
    <b v="0"/>
    <s v="low"/>
    <n v="16"/>
    <n v="38.200000000000003"/>
    <n v="7.0000000000000007E-2"/>
    <s v="Express Air"/>
    <n v="4.34"/>
    <n v="2.21"/>
    <n v="1"/>
    <s v="Brian Stugart"/>
    <s v="Ontario"/>
    <s v="Ontario"/>
    <s v="Corporate"/>
    <s v="Office Supplies"/>
    <s v="Pens &amp; Art Supplies"/>
    <n v="0.38"/>
  </r>
  <r>
    <n v="59552"/>
    <d v="2010-01-13T00:00:00"/>
    <d v="2010-01-14T00:00:00"/>
    <s v="January"/>
    <s v="2010"/>
    <n v="1"/>
    <b v="0"/>
    <s v="Not Specified"/>
    <n v="39"/>
    <n v="314.26"/>
    <n v="0"/>
    <s v="Regular Air"/>
    <n v="-71.05"/>
    <n v="7.45"/>
    <n v="6.28"/>
    <s v="Pierre Wener"/>
    <s v="Ontario"/>
    <s v="Ontario"/>
    <s v="Home Office"/>
    <s v="Office Supplies"/>
    <s v="Binders and Binder Accessories"/>
    <n v="0.4"/>
  </r>
  <r>
    <n v="2272"/>
    <d v="2010-04-12T00:00:00"/>
    <d v="2010-04-12T00:00:00"/>
    <s v="April"/>
    <s v="2010"/>
    <n v="0"/>
    <s v="FREE DELIVERY"/>
    <s v="High"/>
    <n v="39"/>
    <n v="7680.29"/>
    <n v="0.08"/>
    <s v="Delivery Truck"/>
    <n v="-513.79"/>
    <n v="212.6"/>
    <n v="52.2"/>
    <s v="Grant Donatelli"/>
    <s v="Ontario"/>
    <s v="Ontario"/>
    <s v="Consumer"/>
    <s v="Furniture"/>
    <s v="Tables"/>
    <n v="0.64"/>
  </r>
  <r>
    <n v="6498"/>
    <d v="2009-03-17T00:00:00"/>
    <d v="2009-03-18T00:00:00"/>
    <s v="March"/>
    <s v="2009"/>
    <n v="1"/>
    <b v="0"/>
    <s v="Medium"/>
    <n v="38"/>
    <n v="336.85"/>
    <n v="0.01"/>
    <s v="Express Air"/>
    <n v="-40.76"/>
    <n v="8.1199999999999992"/>
    <n v="2.83"/>
    <s v="Julie Prescott"/>
    <s v="Ontario"/>
    <s v="Ontario"/>
    <s v="Home Office"/>
    <s v="Technology"/>
    <s v="Computer Peripherals"/>
    <n v="0.77"/>
  </r>
  <r>
    <n v="16260"/>
    <d v="2011-11-13T00:00:00"/>
    <d v="2011-11-14T00:00:00"/>
    <s v="November"/>
    <s v="2011"/>
    <n v="1"/>
    <b v="0"/>
    <s v="High"/>
    <n v="47"/>
    <n v="14960.096"/>
    <n v="0.01"/>
    <s v="Delivery Truck"/>
    <n v="-969.05"/>
    <n v="400.98"/>
    <n v="42.52"/>
    <s v="Cari MacIntyre"/>
    <s v="Ontario"/>
    <s v="Ontario"/>
    <s v="Corporate"/>
    <s v="Furniture"/>
    <s v="Tables"/>
    <n v="0.71"/>
  </r>
  <r>
    <n v="16359"/>
    <d v="2012-05-14T00:00:00"/>
    <d v="2012-05-15T00:00:00"/>
    <s v="May"/>
    <s v="2012"/>
    <n v="1"/>
    <b v="0"/>
    <s v="Critical"/>
    <n v="39"/>
    <n v="1343.6"/>
    <n v="0.06"/>
    <s v="Regular Air"/>
    <n v="137.86000000000001"/>
    <n v="35.89"/>
    <n v="14.72"/>
    <s v="Grant Donatelli"/>
    <s v="Ontario"/>
    <s v="Ontario"/>
    <s v="Consumer"/>
    <s v="Office Supplies"/>
    <s v="Envelopes"/>
    <n v="0.4"/>
  </r>
  <r>
    <n v="16359"/>
    <d v="2012-05-14T00:00:00"/>
    <d v="2012-05-14T00:00:00"/>
    <s v="May"/>
    <s v="2012"/>
    <n v="0"/>
    <s v="FREE DELIVERY"/>
    <s v="Critical"/>
    <n v="8"/>
    <n v="35.28"/>
    <n v="0"/>
    <s v="Regular Air"/>
    <n v="-39.07"/>
    <n v="3.34"/>
    <n v="7.49"/>
    <s v="Grant Donatelli"/>
    <s v="Ontario"/>
    <s v="Ontario"/>
    <s v="Consumer"/>
    <s v="Office Supplies"/>
    <s v="Pens &amp; Art Supplies"/>
    <n v="0.54"/>
  </r>
  <r>
    <n v="21922"/>
    <d v="2009-11-11T00:00:00"/>
    <d v="2009-11-12T00:00:00"/>
    <s v="November"/>
    <s v="2009"/>
    <n v="1"/>
    <b v="0"/>
    <s v="High"/>
    <n v="17"/>
    <n v="8937.3799999999992"/>
    <n v="0.01"/>
    <s v="Delivery Truck"/>
    <n v="2383.42"/>
    <n v="500.98"/>
    <n v="26"/>
    <s v="Jason Fortune"/>
    <s v="Ontario"/>
    <s v="Ontario"/>
    <s v="Corporate"/>
    <s v="Furniture"/>
    <s v="Chairs &amp; Chairmats"/>
    <n v="0.6"/>
  </r>
  <r>
    <n v="21922"/>
    <d v="2009-11-11T00:00:00"/>
    <d v="2009-11-12T00:00:00"/>
    <s v="November"/>
    <s v="2009"/>
    <n v="1"/>
    <b v="0"/>
    <s v="High"/>
    <n v="11"/>
    <n v="108.85"/>
    <n v="0.08"/>
    <s v="Regular Air"/>
    <n v="10.58"/>
    <n v="9.77"/>
    <n v="6.02"/>
    <s v="Jason Fortune"/>
    <s v="Ontario"/>
    <s v="Ontario"/>
    <s v="Corporate"/>
    <s v="Furniture"/>
    <s v="Office Furnishings"/>
    <n v="0.48"/>
  </r>
  <r>
    <n v="21922"/>
    <d v="2009-11-11T00:00:00"/>
    <d v="2009-11-13T00:00:00"/>
    <s v="November"/>
    <s v="2009"/>
    <n v="2"/>
    <b v="0"/>
    <s v="High"/>
    <n v="49"/>
    <n v="157.47"/>
    <n v="0.09"/>
    <s v="Regular Air"/>
    <n v="8.07"/>
    <n v="3.28"/>
    <n v="0.98"/>
    <s v="Jason Fortune"/>
    <s v="Ontario"/>
    <s v="Ontario"/>
    <s v="Corporate"/>
    <s v="Office Supplies"/>
    <s v="Pens &amp; Art Supplies"/>
    <n v="0.59"/>
  </r>
  <r>
    <n v="23558"/>
    <d v="2011-08-09T00:00:00"/>
    <d v="2011-08-11T00:00:00"/>
    <s v="August"/>
    <s v="2011"/>
    <n v="2"/>
    <b v="0"/>
    <s v="low"/>
    <n v="4"/>
    <n v="25.82"/>
    <n v="0.01"/>
    <s v="Regular Air"/>
    <n v="-10.19"/>
    <n v="4.9800000000000004"/>
    <n v="4.72"/>
    <s v="Julie Prescott"/>
    <s v="Ontario"/>
    <s v="Ontario"/>
    <s v="Home Office"/>
    <s v="Office Supplies"/>
    <s v="Paper"/>
    <n v="0.36"/>
  </r>
  <r>
    <n v="23558"/>
    <d v="2011-08-09T00:00:00"/>
    <d v="2011-08-14T00:00:00"/>
    <s v="August"/>
    <s v="2011"/>
    <n v="5"/>
    <b v="0"/>
    <s v="low"/>
    <n v="17"/>
    <n v="579.71"/>
    <n v="0.03"/>
    <s v="Delivery Truck"/>
    <n v="24.3"/>
    <n v="31.76"/>
    <n v="45.51"/>
    <s v="Julie Prescott"/>
    <s v="Ontario"/>
    <s v="Ontario"/>
    <s v="Home Office"/>
    <s v="Furniture"/>
    <s v="Tables"/>
    <n v="0.65"/>
  </r>
  <r>
    <n v="27205"/>
    <d v="2010-05-21T00:00:00"/>
    <d v="2010-05-23T00:00:00"/>
    <s v="May"/>
    <s v="2010"/>
    <n v="2"/>
    <b v="0"/>
    <s v="Not Specified"/>
    <n v="12"/>
    <n v="87.11"/>
    <n v="0.08"/>
    <s v="Regular Air"/>
    <n v="-43.65"/>
    <n v="7.28"/>
    <n v="3.52"/>
    <s v="Jason Fortune"/>
    <s v="Ontario"/>
    <s v="Ontario"/>
    <s v="Corporate"/>
    <s v="Technology"/>
    <s v="Computer Peripherals"/>
    <n v="0.68"/>
  </r>
  <r>
    <n v="27461"/>
    <d v="2010-02-26T00:00:00"/>
    <d v="2010-02-26T00:00:00"/>
    <s v="February"/>
    <s v="2010"/>
    <n v="0"/>
    <s v="FREE DELIVERY"/>
    <s v="Critical"/>
    <n v="40"/>
    <n v="121.92"/>
    <n v="0.09"/>
    <s v="Express Air"/>
    <n v="51.23"/>
    <n v="2.88"/>
    <n v="0.5"/>
    <s v="Candace McMahon"/>
    <s v="Ontario"/>
    <s v="Ontario"/>
    <s v="Corporate"/>
    <s v="Office Supplies"/>
    <s v="Labels"/>
    <n v="0.39"/>
  </r>
  <r>
    <n v="27461"/>
    <d v="2010-02-26T00:00:00"/>
    <d v="2010-02-26T00:00:00"/>
    <s v="February"/>
    <s v="2010"/>
    <n v="0"/>
    <s v="FREE DELIVERY"/>
    <s v="Critical"/>
    <n v="26"/>
    <n v="1096.17"/>
    <n v="0.01"/>
    <s v="Regular Air"/>
    <n v="110.78"/>
    <n v="40.99"/>
    <n v="19.989999999999998"/>
    <s v="Candace McMahon"/>
    <s v="Ontario"/>
    <s v="Ontario"/>
    <s v="Corporate"/>
    <s v="Office Supplies"/>
    <s v="Paper"/>
    <n v="0.36"/>
  </r>
  <r>
    <n v="29957"/>
    <d v="2010-03-13T00:00:00"/>
    <d v="2010-03-14T00:00:00"/>
    <s v="March"/>
    <s v="2010"/>
    <n v="1"/>
    <b v="0"/>
    <s v="Critical"/>
    <n v="31"/>
    <n v="1447.62"/>
    <n v="7.0000000000000007E-2"/>
    <s v="Regular Air"/>
    <n v="576.39"/>
    <n v="48.04"/>
    <n v="7.23"/>
    <s v="Dave Brooks"/>
    <s v="Ontario"/>
    <s v="Ontario"/>
    <s v="Corporate"/>
    <s v="Office Supplies"/>
    <s v="Paper"/>
    <n v="0.37"/>
  </r>
  <r>
    <n v="30593"/>
    <d v="2011-07-25T00:00:00"/>
    <d v="2011-07-27T00:00:00"/>
    <s v="July"/>
    <s v="2011"/>
    <n v="2"/>
    <b v="0"/>
    <s v="Critical"/>
    <n v="20"/>
    <n v="97.65"/>
    <n v="0.04"/>
    <s v="Express Air"/>
    <n v="-90.07"/>
    <n v="4.18"/>
    <n v="6.92"/>
    <s v="Jim Karlsson"/>
    <s v="Ontario"/>
    <s v="Ontario"/>
    <s v="Small Business"/>
    <s v="Furniture"/>
    <s v="Office Furnishings"/>
    <n v="0.49"/>
  </r>
  <r>
    <n v="30593"/>
    <d v="2011-07-25T00:00:00"/>
    <d v="2011-07-28T00:00:00"/>
    <s v="July"/>
    <s v="2011"/>
    <n v="3"/>
    <b v="0"/>
    <s v="Critical"/>
    <n v="41"/>
    <n v="1408.34"/>
    <n v="0.06"/>
    <s v="Regular Air"/>
    <n v="176.63"/>
    <n v="34.58"/>
    <n v="8.99"/>
    <s v="Jim Karlsson"/>
    <s v="Ontario"/>
    <s v="Ontario"/>
    <s v="Small Business"/>
    <s v="Office Supplies"/>
    <s v="Pens &amp; Art Supplies"/>
    <n v="0.56000000000000005"/>
  </r>
  <r>
    <n v="32871"/>
    <d v="2012-10-26T00:00:00"/>
    <d v="2012-10-28T00:00:00"/>
    <s v="October"/>
    <s v="2012"/>
    <n v="2"/>
    <b v="0"/>
    <s v="High"/>
    <n v="9"/>
    <n v="107.92"/>
    <n v="0.04"/>
    <s v="Regular Air"/>
    <n v="-57.65"/>
    <n v="10.97"/>
    <n v="6.5"/>
    <s v="Jim Karlsson"/>
    <s v="Ontario"/>
    <s v="Ontario"/>
    <s v="Small Business"/>
    <s v="Technology"/>
    <s v="Computer Peripherals"/>
    <n v="0.64"/>
  </r>
  <r>
    <n v="32871"/>
    <d v="2012-10-26T00:00:00"/>
    <d v="2012-10-28T00:00:00"/>
    <s v="October"/>
    <s v="2012"/>
    <n v="2"/>
    <b v="0"/>
    <s v="High"/>
    <n v="14"/>
    <n v="2151.08"/>
    <n v="0.03"/>
    <s v="Delivery Truck"/>
    <n v="179.05"/>
    <n v="145.44999999999999"/>
    <n v="17.850000000000001"/>
    <s v="Jim Karlsson"/>
    <s v="Ontario"/>
    <s v="Ontario"/>
    <s v="Small Business"/>
    <s v="Technology"/>
    <s v="Office Machines"/>
    <n v="0.56000000000000005"/>
  </r>
  <r>
    <n v="35878"/>
    <d v="2010-08-13T00:00:00"/>
    <d v="2010-08-14T00:00:00"/>
    <s v="August"/>
    <s v="2010"/>
    <n v="1"/>
    <b v="0"/>
    <s v="Medium"/>
    <n v="11"/>
    <n v="485.46"/>
    <n v="0.03"/>
    <s v="Regular Air"/>
    <n v="48.88"/>
    <n v="40.99"/>
    <n v="17.48"/>
    <s v="Cari MacIntyre"/>
    <s v="Ontario"/>
    <s v="Ontario"/>
    <s v="Corporate"/>
    <s v="Office Supplies"/>
    <s v="Paper"/>
    <n v="0.36"/>
  </r>
  <r>
    <n v="37924"/>
    <d v="2009-11-29T00:00:00"/>
    <d v="2009-11-29T00:00:00"/>
    <s v="November"/>
    <s v="2009"/>
    <n v="0"/>
    <s v="FREE DELIVERY"/>
    <s v="High"/>
    <n v="21"/>
    <n v="352.44"/>
    <n v="0.09"/>
    <s v="Regular Air"/>
    <n v="-80.53"/>
    <n v="17.989999999999998"/>
    <n v="8.65"/>
    <s v="Philip Fox"/>
    <s v="Ontario"/>
    <s v="Ontario"/>
    <s v="Home Office"/>
    <s v="Office Supplies"/>
    <s v="Pens &amp; Art Supplies"/>
    <n v="0.56999999999999995"/>
  </r>
  <r>
    <n v="38400"/>
    <d v="2009-12-14T00:00:00"/>
    <d v="2009-12-15T00:00:00"/>
    <s v="December"/>
    <s v="2009"/>
    <n v="1"/>
    <b v="0"/>
    <s v="Not Specified"/>
    <n v="8"/>
    <n v="114.73"/>
    <n v="0.03"/>
    <s v="Express Air"/>
    <n v="28.08"/>
    <n v="13.73"/>
    <n v="6.85"/>
    <s v="Candace McMahon"/>
    <s v="Ontario"/>
    <s v="Ontario"/>
    <s v="Corporate"/>
    <s v="Furniture"/>
    <s v="Office Furnishings"/>
    <n v="0.54"/>
  </r>
  <r>
    <n v="38498"/>
    <d v="2012-04-27T00:00:00"/>
    <d v="2012-04-29T00:00:00"/>
    <s v="April"/>
    <s v="2012"/>
    <n v="2"/>
    <b v="0"/>
    <s v="Critical"/>
    <n v="30"/>
    <n v="3295.15"/>
    <n v="7.0000000000000007E-2"/>
    <s v="Regular Air"/>
    <n v="1070.18"/>
    <n v="115.79"/>
    <n v="1.99"/>
    <s v="Grant Carroll"/>
    <s v="Ontario"/>
    <s v="Ontario"/>
    <s v="Corporate"/>
    <s v="Technology"/>
    <s v="Computer Peripherals"/>
    <n v="0.49"/>
  </r>
  <r>
    <n v="38498"/>
    <d v="2012-04-27T00:00:00"/>
    <d v="2012-04-30T00:00:00"/>
    <s v="April"/>
    <s v="2012"/>
    <n v="3"/>
    <b v="0"/>
    <s v="Critical"/>
    <n v="1"/>
    <n v="43.9"/>
    <n v="0.02"/>
    <s v="Regular Air"/>
    <n v="-15.03"/>
    <n v="37.44"/>
    <n v="4.2699999999999996"/>
    <s v="Grant Carroll"/>
    <s v="Ontario"/>
    <s v="Ontario"/>
    <s v="Corporate"/>
    <s v="Office Supplies"/>
    <s v="Pens &amp; Art Supplies"/>
    <n v="0.46"/>
  </r>
  <r>
    <n v="39492"/>
    <d v="2011-04-17T00:00:00"/>
    <d v="2011-04-19T00:00:00"/>
    <s v="April"/>
    <s v="2011"/>
    <n v="2"/>
    <b v="0"/>
    <s v="Not Specified"/>
    <n v="38"/>
    <n v="1541.92"/>
    <n v="0.03"/>
    <s v="Regular Air"/>
    <n v="-564.05999999999995"/>
    <n v="40.479999999999997"/>
    <n v="19.989999999999998"/>
    <s v="Jason Fortune"/>
    <s v="Ontario"/>
    <s v="Ontario"/>
    <s v="Corporate"/>
    <s v="Technology"/>
    <s v="Computer Peripherals"/>
    <n v="0.77"/>
  </r>
  <r>
    <n v="39492"/>
    <d v="2011-04-17T00:00:00"/>
    <d v="2011-04-19T00:00:00"/>
    <s v="April"/>
    <s v="2011"/>
    <n v="2"/>
    <b v="0"/>
    <s v="Not Specified"/>
    <n v="40"/>
    <n v="169.48"/>
    <n v="0.08"/>
    <s v="Regular Air"/>
    <n v="-134.76"/>
    <n v="4.28"/>
    <n v="5.68"/>
    <s v="Jason Fortune"/>
    <s v="Ontario"/>
    <s v="Ontario"/>
    <s v="Corporate"/>
    <s v="Office Supplies"/>
    <s v="Paper"/>
    <n v="0.4"/>
  </r>
  <r>
    <n v="39686"/>
    <d v="2012-06-08T00:00:00"/>
    <d v="2012-06-09T00:00:00"/>
    <s v="June"/>
    <s v="2012"/>
    <n v="1"/>
    <b v="0"/>
    <s v="Not Specified"/>
    <n v="2"/>
    <n v="738.8"/>
    <n v="0.06"/>
    <s v="Delivery Truck"/>
    <n v="-473.66"/>
    <n v="328.14"/>
    <n v="91.05"/>
    <s v="Philip Fox"/>
    <s v="Ontario"/>
    <s v="Ontario"/>
    <s v="Home Office"/>
    <s v="Office Supplies"/>
    <s v="Appliances"/>
    <n v="0.56999999999999995"/>
  </r>
  <r>
    <n v="39686"/>
    <d v="2012-06-08T00:00:00"/>
    <d v="2012-06-09T00:00:00"/>
    <s v="June"/>
    <s v="2012"/>
    <n v="1"/>
    <b v="0"/>
    <s v="Not Specified"/>
    <n v="48"/>
    <n v="2750.7105000000001"/>
    <n v="0"/>
    <s v="Regular Air"/>
    <n v="791.9"/>
    <n v="65.989999999999995"/>
    <n v="5.26"/>
    <s v="Philip Fox"/>
    <s v="Ontario"/>
    <s v="Ontario"/>
    <s v="Home Office"/>
    <s v="Technology"/>
    <s v="Telephones and Communication"/>
    <n v="0.56000000000000005"/>
  </r>
  <r>
    <n v="42693"/>
    <d v="2009-04-04T00:00:00"/>
    <d v="2009-04-06T00:00:00"/>
    <s v="April"/>
    <s v="2009"/>
    <n v="2"/>
    <b v="0"/>
    <s v="High"/>
    <n v="33"/>
    <n v="2118.2600000000002"/>
    <n v="0.01"/>
    <s v="Regular Air"/>
    <n v="554.22"/>
    <n v="59.76"/>
    <n v="9.7100000000000009"/>
    <s v="Dave Brooks"/>
    <s v="Ontario"/>
    <s v="Ontario"/>
    <s v="Corporate"/>
    <s v="Office Supplies"/>
    <s v="Storage &amp; Organization"/>
    <n v="0.56999999999999995"/>
  </r>
  <r>
    <n v="42850"/>
    <d v="2011-06-21T00:00:00"/>
    <d v="2011-06-22T00:00:00"/>
    <s v="June"/>
    <s v="2011"/>
    <n v="1"/>
    <b v="0"/>
    <s v="Medium"/>
    <n v="27"/>
    <n v="822.7"/>
    <n v="0.05"/>
    <s v="Express Air"/>
    <n v="141.28"/>
    <n v="29.99"/>
    <n v="5.5"/>
    <s v="Julie Prescott"/>
    <s v="Ontario"/>
    <s v="Ontario"/>
    <s v="Home Office"/>
    <s v="Technology"/>
    <s v="Computer Peripherals"/>
    <n v="0.51"/>
  </r>
  <r>
    <n v="46050"/>
    <d v="2010-01-04T00:00:00"/>
    <d v="2010-01-05T00:00:00"/>
    <s v="January"/>
    <s v="2010"/>
    <n v="1"/>
    <b v="0"/>
    <s v="High"/>
    <n v="5"/>
    <n v="2249.0500000000002"/>
    <n v="0.02"/>
    <s v="Regular Air"/>
    <n v="-571.24"/>
    <n v="449.99"/>
    <n v="24.49"/>
    <s v="Julie Prescott"/>
    <s v="Ontario"/>
    <s v="Ontario"/>
    <s v="Home Office"/>
    <s v="Technology"/>
    <s v="Copiers and Fax"/>
    <n v="0.52"/>
  </r>
  <r>
    <n v="46050"/>
    <d v="2010-01-04T00:00:00"/>
    <d v="2010-01-07T00:00:00"/>
    <s v="January"/>
    <s v="2010"/>
    <n v="3"/>
    <b v="0"/>
    <s v="High"/>
    <n v="48"/>
    <n v="4813.67"/>
    <n v="0.03"/>
    <s v="Express Air"/>
    <n v="44.58"/>
    <n v="95.43"/>
    <n v="19.989999999999998"/>
    <s v="Julie Prescott"/>
    <s v="Ontario"/>
    <s v="Ontario"/>
    <s v="Home Office"/>
    <s v="Office Supplies"/>
    <s v="Storage &amp; Organization"/>
    <n v="0.79"/>
  </r>
  <r>
    <n v="46212"/>
    <d v="2012-09-12T00:00:00"/>
    <d v="2012-09-14T00:00:00"/>
    <s v="September"/>
    <s v="2012"/>
    <n v="2"/>
    <b v="0"/>
    <s v="Not Specified"/>
    <n v="7"/>
    <n v="3877.88"/>
    <n v="0.08"/>
    <s v="Delivery Truck"/>
    <n v="-1331.55"/>
    <n v="550.98"/>
    <n v="45.7"/>
    <s v="Grant Donatelli"/>
    <s v="Ontario"/>
    <s v="Ontario"/>
    <s v="Consumer"/>
    <s v="Furniture"/>
    <s v="Tables"/>
    <n v="0.71"/>
  </r>
  <r>
    <n v="49313"/>
    <d v="2009-10-04T00:00:00"/>
    <d v="2009-10-04T00:00:00"/>
    <s v="October"/>
    <s v="2009"/>
    <n v="0"/>
    <s v="FREE DELIVERY"/>
    <s v="Medium"/>
    <n v="34"/>
    <n v="307.76"/>
    <n v="0.1"/>
    <s v="Express Air"/>
    <n v="-22.88"/>
    <n v="9.3800000000000008"/>
    <n v="4.93"/>
    <s v="Grant Carroll"/>
    <s v="Ontario"/>
    <s v="Ontario"/>
    <s v="Small Business"/>
    <s v="Furniture"/>
    <s v="Office Furnishings"/>
    <n v="0.56999999999999995"/>
  </r>
  <r>
    <n v="49313"/>
    <d v="2009-10-04T00:00:00"/>
    <d v="2009-10-05T00:00:00"/>
    <s v="October"/>
    <s v="2009"/>
    <n v="1"/>
    <b v="0"/>
    <s v="Medium"/>
    <n v="36"/>
    <n v="1129.9304999999999"/>
    <n v="0.05"/>
    <s v="Regular Air"/>
    <n v="574.16"/>
    <n v="35.99"/>
    <n v="1.25"/>
    <s v="Grant Carroll"/>
    <s v="Ontario"/>
    <s v="Ontario"/>
    <s v="Small Business"/>
    <s v="Technology"/>
    <s v="Telephones and Communication"/>
    <n v="0.36"/>
  </r>
  <r>
    <n v="49477"/>
    <d v="2011-11-29T00:00:00"/>
    <d v="2011-11-29T00:00:00"/>
    <s v="November"/>
    <s v="2011"/>
    <n v="0"/>
    <s v="FREE DELIVERY"/>
    <s v="Medium"/>
    <n v="9"/>
    <n v="75.94"/>
    <n v="0.01"/>
    <s v="Regular Air"/>
    <n v="-16.559999999999999"/>
    <n v="7.64"/>
    <n v="5.83"/>
    <s v="Grant Carroll"/>
    <s v="Ontario"/>
    <s v="Ontario"/>
    <s v="Corporate"/>
    <s v="Office Supplies"/>
    <s v="Paper"/>
    <n v="0.36"/>
  </r>
  <r>
    <n v="49889"/>
    <d v="2012-12-12T00:00:00"/>
    <d v="2012-12-14T00:00:00"/>
    <s v="December"/>
    <s v="2012"/>
    <n v="2"/>
    <b v="0"/>
    <s v="Critical"/>
    <n v="47"/>
    <n v="533.47"/>
    <n v="0.09"/>
    <s v="Regular Air"/>
    <n v="-50.21"/>
    <n v="11.5"/>
    <n v="7.19"/>
    <s v="Philip Fox"/>
    <s v="Ontario"/>
    <s v="Ontario"/>
    <s v="Home Office"/>
    <s v="Office Supplies"/>
    <s v="Binders and Binder Accessories"/>
    <n v="0.4"/>
  </r>
  <r>
    <n v="49889"/>
    <d v="2012-12-12T00:00:00"/>
    <d v="2012-12-14T00:00:00"/>
    <s v="December"/>
    <s v="2012"/>
    <n v="2"/>
    <b v="0"/>
    <s v="Critical"/>
    <n v="21"/>
    <n v="61.94"/>
    <n v="0.09"/>
    <s v="Express Air"/>
    <n v="-22.32"/>
    <n v="2.98"/>
    <n v="2.0299999999999998"/>
    <s v="Philip Fox"/>
    <s v="Ontario"/>
    <s v="Ontario"/>
    <s v="Home Office"/>
    <s v="Office Supplies"/>
    <s v="Pens &amp; Art Supplies"/>
    <n v="0.56999999999999995"/>
  </r>
  <r>
    <n v="52416"/>
    <d v="2009-01-31T00:00:00"/>
    <d v="2009-02-02T00:00:00"/>
    <s v="February"/>
    <s v="2009"/>
    <n v="2"/>
    <b v="0"/>
    <s v="Not Specified"/>
    <n v="6"/>
    <n v="49.81"/>
    <n v="0.05"/>
    <s v="Regular Air"/>
    <n v="-16.95"/>
    <n v="7.64"/>
    <n v="5.83"/>
    <s v="Dave Brooks"/>
    <s v="Ontario"/>
    <s v="Ontario"/>
    <s v="Corporate"/>
    <s v="Office Supplies"/>
    <s v="Paper"/>
    <n v="0.36"/>
  </r>
  <r>
    <n v="52416"/>
    <d v="2009-01-31T00:00:00"/>
    <d v="2009-02-01T00:00:00"/>
    <s v="February"/>
    <s v="2009"/>
    <n v="1"/>
    <b v="0"/>
    <s v="Not Specified"/>
    <n v="40"/>
    <n v="9141.64"/>
    <n v="0.04"/>
    <s v="Delivery Truck"/>
    <n v="-528.65"/>
    <n v="218.75"/>
    <n v="69.64"/>
    <s v="Dave Brooks"/>
    <s v="Ontario"/>
    <s v="Ontario"/>
    <s v="Corporate"/>
    <s v="Furniture"/>
    <s v="Tables"/>
    <n v="0.72"/>
  </r>
  <r>
    <n v="55140"/>
    <d v="2010-07-04T00:00:00"/>
    <d v="2010-07-06T00:00:00"/>
    <s v="July"/>
    <s v="2010"/>
    <n v="2"/>
    <b v="0"/>
    <s v="Critical"/>
    <n v="39"/>
    <n v="438.8"/>
    <n v="0.09"/>
    <s v="Regular Air"/>
    <n v="-84.19"/>
    <n v="11.7"/>
    <n v="6.96"/>
    <s v="Candace McMahon"/>
    <s v="Ontario"/>
    <s v="Ontario"/>
    <s v="Corporate"/>
    <s v="Office Supplies"/>
    <s v="Appliances"/>
    <n v="0.5"/>
  </r>
  <r>
    <n v="56550"/>
    <d v="2011-04-08T00:00:00"/>
    <d v="2011-04-11T00:00:00"/>
    <s v="April"/>
    <s v="2011"/>
    <n v="3"/>
    <b v="0"/>
    <s v="Not Specified"/>
    <n v="33"/>
    <n v="647.77"/>
    <n v="0.09"/>
    <s v="Regular Air"/>
    <n v="166.85"/>
    <n v="19.98"/>
    <n v="5.77"/>
    <s v="Frank Hawley"/>
    <s v="Ontario"/>
    <s v="Ontario"/>
    <s v="Home Office"/>
    <s v="Office Supplies"/>
    <s v="Paper"/>
    <n v="0.38"/>
  </r>
  <r>
    <n v="57447"/>
    <d v="2011-07-04T00:00:00"/>
    <d v="2011-07-04T00:00:00"/>
    <s v="July"/>
    <s v="2011"/>
    <n v="0"/>
    <s v="FREE DELIVERY"/>
    <s v="Not Specified"/>
    <n v="39"/>
    <n v="315.88"/>
    <n v="0.09"/>
    <s v="Regular Air"/>
    <n v="-60.4"/>
    <n v="8.4600000000000009"/>
    <n v="3.62"/>
    <s v="Grant Carroll"/>
    <s v="Ontario"/>
    <s v="Ontario"/>
    <s v="Corporate"/>
    <s v="Technology"/>
    <s v="Computer Peripherals"/>
    <n v="0.61"/>
  </r>
  <r>
    <n v="57447"/>
    <d v="2011-07-04T00:00:00"/>
    <d v="2011-07-07T00:00:00"/>
    <s v="July"/>
    <s v="2011"/>
    <n v="3"/>
    <b v="0"/>
    <s v="Not Specified"/>
    <n v="8"/>
    <n v="258.11"/>
    <n v="0.06"/>
    <s v="Regular Air"/>
    <n v="-113.6"/>
    <n v="30.98"/>
    <n v="6.5"/>
    <s v="Grant Carroll"/>
    <s v="Ontario"/>
    <s v="Ontario"/>
    <s v="Corporate"/>
    <s v="Technology"/>
    <s v="Computer Peripherals"/>
    <n v="0.79"/>
  </r>
  <r>
    <n v="1185"/>
    <d v="2012-08-23T00:00:00"/>
    <d v="2012-08-27T00:00:00"/>
    <s v="August"/>
    <s v="2012"/>
    <n v="4"/>
    <b v="0"/>
    <s v="low"/>
    <n v="7"/>
    <n v="374.78"/>
    <n v="0.09"/>
    <s v="Regular Air"/>
    <n v="20.03"/>
    <n v="55.48"/>
    <n v="14.3"/>
    <s v="Ionia McGrath"/>
    <s v="New Brunswick"/>
    <s v="Atlantic"/>
    <s v="Home Office"/>
    <s v="Office Supplies"/>
    <s v="Paper"/>
    <n v="0.37"/>
  </r>
  <r>
    <n v="2149"/>
    <d v="2010-03-12T00:00:00"/>
    <d v="2010-03-16T00:00:00"/>
    <s v="March"/>
    <s v="2010"/>
    <n v="4"/>
    <b v="0"/>
    <s v="low"/>
    <n v="4"/>
    <n v="43.56"/>
    <n v="0.01"/>
    <s v="Regular Air"/>
    <n v="21.21"/>
    <n v="9.3800000000000008"/>
    <n v="4.93"/>
    <s v="Lori Olson"/>
    <s v="New Brunswick"/>
    <s v="Atlantic"/>
    <s v="Consumer"/>
    <s v="Furniture"/>
    <s v="Office Furnishings"/>
    <n v="0.56999999999999995"/>
  </r>
  <r>
    <n v="2466"/>
    <d v="2009-03-05T00:00:00"/>
    <d v="2009-03-06T00:00:00"/>
    <s v="March"/>
    <s v="2009"/>
    <n v="1"/>
    <b v="0"/>
    <s v="Critical"/>
    <n v="25"/>
    <n v="2553.84"/>
    <n v="0.05"/>
    <s v="Regular Air"/>
    <n v="553.70000000000005"/>
    <n v="107.53"/>
    <n v="5.81"/>
    <s v="Quincy Jones"/>
    <s v="New Brunswick"/>
    <s v="Atlantic"/>
    <s v="Home Office"/>
    <s v="Furniture"/>
    <s v="Office Furnishings"/>
    <n v="0.65"/>
  </r>
  <r>
    <n v="3493"/>
    <d v="2010-08-23T00:00:00"/>
    <d v="2010-08-25T00:00:00"/>
    <s v="August"/>
    <s v="2010"/>
    <n v="2"/>
    <b v="0"/>
    <s v="High"/>
    <n v="48"/>
    <n v="7518.12"/>
    <n v="0.04"/>
    <s v="Regular Air"/>
    <n v="1027.6300000000001"/>
    <n v="152.47999999999999"/>
    <n v="6.5"/>
    <s v="Patrick Jones"/>
    <s v="New Brunswick"/>
    <s v="Atlantic"/>
    <s v="Home Office"/>
    <s v="Technology"/>
    <s v="Computer Peripherals"/>
    <n v="0.74"/>
  </r>
  <r>
    <n v="3588"/>
    <d v="2011-03-18T00:00:00"/>
    <d v="2011-03-19T00:00:00"/>
    <s v="March"/>
    <s v="2011"/>
    <n v="1"/>
    <b v="0"/>
    <s v="Not Specified"/>
    <n v="42"/>
    <n v="374.38"/>
    <n v="0.03"/>
    <s v="Regular Air"/>
    <n v="-1.1599999999999999"/>
    <n v="8.67"/>
    <n v="3.5"/>
    <s v="Patrick Jones"/>
    <s v="New Brunswick"/>
    <s v="Atlantic"/>
    <s v="Home Office"/>
    <s v="Office Supplies"/>
    <s v="Appliances"/>
    <n v="0.57999999999999996"/>
  </r>
  <r>
    <n v="3588"/>
    <d v="2011-03-18T00:00:00"/>
    <d v="2011-03-20T00:00:00"/>
    <s v="March"/>
    <s v="2011"/>
    <n v="2"/>
    <b v="0"/>
    <s v="Not Specified"/>
    <n v="21"/>
    <n v="1557.42"/>
    <n v="0.01"/>
    <s v="Regular Air"/>
    <n v="-123.81"/>
    <n v="73.98"/>
    <n v="4"/>
    <s v="Patrick Jones"/>
    <s v="New Brunswick"/>
    <s v="Atlantic"/>
    <s v="Home Office"/>
    <s v="Technology"/>
    <s v="Computer Peripherals"/>
    <n v="0.79"/>
  </r>
  <r>
    <n v="3588"/>
    <d v="2011-03-18T00:00:00"/>
    <d v="2011-03-20T00:00:00"/>
    <s v="March"/>
    <s v="2011"/>
    <n v="2"/>
    <b v="0"/>
    <s v="Not Specified"/>
    <n v="14"/>
    <n v="410.27"/>
    <n v="0.08"/>
    <s v="Regular Air"/>
    <n v="226.72"/>
    <n v="30.93"/>
    <n v="3.92"/>
    <s v="Patrick Jones"/>
    <s v="New Brunswick"/>
    <s v="Atlantic"/>
    <s v="Home Office"/>
    <s v="Furniture"/>
    <s v="Office Furnishings"/>
    <n v="0.44"/>
  </r>
  <r>
    <n v="3588"/>
    <d v="2011-03-18T00:00:00"/>
    <d v="2011-03-18T00:00:00"/>
    <s v="March"/>
    <s v="2011"/>
    <n v="0"/>
    <s v="FREE DELIVERY"/>
    <s v="Not Specified"/>
    <n v="18"/>
    <n v="1531.93"/>
    <n v="0.1"/>
    <s v="Delivery Truck"/>
    <n v="326.56"/>
    <n v="90.97"/>
    <n v="14"/>
    <s v="Patrick Jones"/>
    <s v="New Brunswick"/>
    <s v="Atlantic"/>
    <s v="Home Office"/>
    <s v="Technology"/>
    <s v="Office Machines"/>
    <n v="0.36"/>
  </r>
  <r>
    <n v="5957"/>
    <d v="2010-12-26T00:00:00"/>
    <d v="2010-12-27T00:00:00"/>
    <s v="December"/>
    <s v="2010"/>
    <n v="1"/>
    <b v="0"/>
    <s v="High"/>
    <n v="15"/>
    <n v="68.319999999999993"/>
    <n v="0.05"/>
    <s v="Regular Air"/>
    <n v="-66.72"/>
    <n v="4.28"/>
    <n v="6.72"/>
    <s v="Ionia McGrath"/>
    <s v="New Brunswick"/>
    <s v="Atlantic"/>
    <s v="Small Business"/>
    <s v="Office Supplies"/>
    <s v="Paper"/>
    <n v="0.4"/>
  </r>
  <r>
    <n v="5957"/>
    <d v="2010-12-26T00:00:00"/>
    <d v="2010-12-28T00:00:00"/>
    <s v="December"/>
    <s v="2010"/>
    <n v="2"/>
    <b v="0"/>
    <s v="High"/>
    <n v="3"/>
    <n v="536.38"/>
    <n v="0.03"/>
    <s v="Delivery Truck"/>
    <n v="-258.8"/>
    <n v="150.97999999999999"/>
    <n v="66.27"/>
    <s v="Ionia McGrath"/>
    <s v="New Brunswick"/>
    <s v="Atlantic"/>
    <s v="Small Business"/>
    <s v="Furniture"/>
    <s v="Bookcases"/>
    <n v="0.65"/>
  </r>
  <r>
    <n v="5957"/>
    <d v="2010-12-26T00:00:00"/>
    <d v="2010-12-29T00:00:00"/>
    <s v="December"/>
    <s v="2010"/>
    <n v="3"/>
    <b v="0"/>
    <s v="High"/>
    <n v="23"/>
    <n v="391.87549999999999"/>
    <n v="0.1"/>
    <s v="Regular Air"/>
    <n v="-38.020000000000003"/>
    <n v="20.99"/>
    <n v="4.8099999999999996"/>
    <s v="Ionia McGrath"/>
    <s v="New Brunswick"/>
    <s v="Atlantic"/>
    <s v="Small Business"/>
    <s v="Technology"/>
    <s v="Telephones and Communication"/>
    <n v="0.57999999999999996"/>
  </r>
  <r>
    <n v="6183"/>
    <d v="2012-06-15T00:00:00"/>
    <d v="2012-06-16T00:00:00"/>
    <s v="June"/>
    <s v="2012"/>
    <n v="1"/>
    <b v="0"/>
    <s v="Medium"/>
    <n v="41"/>
    <n v="1991.93"/>
    <n v="0.02"/>
    <s v="Regular Air"/>
    <n v="951.5"/>
    <n v="48.94"/>
    <n v="5.86"/>
    <s v="Ionia McGrath"/>
    <s v="New Brunswick"/>
    <s v="Atlantic"/>
    <s v="Small Business"/>
    <s v="Office Supplies"/>
    <s v="Paper"/>
    <n v="0.35"/>
  </r>
  <r>
    <n v="6402"/>
    <d v="2011-04-23T00:00:00"/>
    <d v="2011-04-28T00:00:00"/>
    <s v="April"/>
    <s v="2011"/>
    <n v="5"/>
    <b v="0"/>
    <s v="low"/>
    <n v="35"/>
    <n v="373.33"/>
    <n v="0.01"/>
    <s v="Regular Air"/>
    <n v="-22.18"/>
    <n v="10.23"/>
    <n v="4.68"/>
    <s v="Nathan Mautz"/>
    <s v="New Brunswick"/>
    <s v="Atlantic"/>
    <s v="Corporate"/>
    <s v="Office Supplies"/>
    <s v="Scissors, Rulers and Trimmers"/>
    <n v="0.59"/>
  </r>
  <r>
    <n v="6720"/>
    <d v="2010-09-09T00:00:00"/>
    <d v="2010-09-10T00:00:00"/>
    <s v="September"/>
    <s v="2010"/>
    <n v="1"/>
    <b v="0"/>
    <s v="Not Specified"/>
    <n v="31"/>
    <n v="164.62"/>
    <n v="0.03"/>
    <s v="Regular Air"/>
    <n v="-93.71"/>
    <n v="5.18"/>
    <n v="5.74"/>
    <s v="Patrick Jones"/>
    <s v="New Brunswick"/>
    <s v="Atlantic"/>
    <s v="Home Office"/>
    <s v="Office Supplies"/>
    <s v="Binders and Binder Accessories"/>
    <n v="0.36"/>
  </r>
  <r>
    <n v="6720"/>
    <d v="2010-09-09T00:00:00"/>
    <d v="2010-09-12T00:00:00"/>
    <s v="September"/>
    <s v="2010"/>
    <n v="3"/>
    <b v="0"/>
    <s v="Not Specified"/>
    <n v="36"/>
    <n v="4225.7700000000004"/>
    <n v="0.08"/>
    <s v="Delivery Truck"/>
    <n v="-1393.69"/>
    <n v="120.98"/>
    <n v="58.64"/>
    <s v="Patrick Jones"/>
    <s v="New Brunswick"/>
    <s v="Atlantic"/>
    <s v="Home Office"/>
    <s v="Furniture"/>
    <s v="Bookcases"/>
    <n v="0.75"/>
  </r>
  <r>
    <n v="6720"/>
    <d v="2010-09-09T00:00:00"/>
    <d v="2010-09-11T00:00:00"/>
    <s v="September"/>
    <s v="2010"/>
    <n v="2"/>
    <b v="0"/>
    <s v="Not Specified"/>
    <n v="8"/>
    <n v="53.89"/>
    <n v="0.01"/>
    <s v="Regular Air"/>
    <n v="17.63"/>
    <n v="6.3"/>
    <n v="0.5"/>
    <s v="Patrick Jones"/>
    <s v="New Brunswick"/>
    <s v="Atlantic"/>
    <s v="Home Office"/>
    <s v="Office Supplies"/>
    <s v="Labels"/>
    <n v="0.39"/>
  </r>
  <r>
    <n v="6785"/>
    <d v="2012-05-06T00:00:00"/>
    <d v="2012-05-08T00:00:00"/>
    <s v="May"/>
    <s v="2012"/>
    <n v="2"/>
    <b v="0"/>
    <s v="Medium"/>
    <n v="7"/>
    <n v="181.32"/>
    <n v="0.03"/>
    <s v="Regular Air"/>
    <n v="80.319999999999993"/>
    <n v="25.38"/>
    <n v="8.99"/>
    <s v="Nathan Mautz"/>
    <s v="New Brunswick"/>
    <s v="Atlantic"/>
    <s v="Home Office"/>
    <s v="Furniture"/>
    <s v="Office Furnishings"/>
    <n v="0.5"/>
  </r>
  <r>
    <n v="8295"/>
    <d v="2009-04-01T00:00:00"/>
    <d v="2009-04-03T00:00:00"/>
    <s v="April"/>
    <s v="2009"/>
    <n v="2"/>
    <b v="0"/>
    <s v="High"/>
    <n v="30"/>
    <n v="835.15049999999997"/>
    <n v="0.09"/>
    <s v="Regular Air"/>
    <n v="158.18"/>
    <n v="35.99"/>
    <n v="1.1000000000000001"/>
    <s v="Karen Seio"/>
    <s v="New Brunswick"/>
    <s v="Atlantic"/>
    <s v="Consumer"/>
    <s v="Technology"/>
    <s v="Telephones and Communication"/>
    <n v="0.55000000000000004"/>
  </r>
  <r>
    <n v="8295"/>
    <d v="2009-04-01T00:00:00"/>
    <d v="2009-04-02T00:00:00"/>
    <s v="April"/>
    <s v="2009"/>
    <n v="1"/>
    <b v="0"/>
    <s v="High"/>
    <n v="7"/>
    <n v="771.83399999999995"/>
    <n v="0.01"/>
    <s v="Regular Air"/>
    <n v="-295.43"/>
    <n v="125.99"/>
    <n v="2.5"/>
    <s v="Karen Seio"/>
    <s v="New Brunswick"/>
    <s v="Atlantic"/>
    <s v="Consumer"/>
    <s v="Technology"/>
    <s v="Telephones and Communication"/>
    <n v="0.6"/>
  </r>
  <r>
    <n v="8704"/>
    <d v="2011-06-30T00:00:00"/>
    <d v="2011-07-01T00:00:00"/>
    <s v="July"/>
    <s v="2011"/>
    <n v="1"/>
    <b v="0"/>
    <s v="Medium"/>
    <n v="43"/>
    <n v="449.17"/>
    <n v="0.01"/>
    <s v="Regular Air"/>
    <n v="198.83"/>
    <n v="9.93"/>
    <n v="1.0900000000000001"/>
    <s v="Quincy Jones"/>
    <s v="New Brunswick"/>
    <s v="Atlantic"/>
    <s v="Home Office"/>
    <s v="Office Supplies"/>
    <s v="Pens &amp; Art Supplies"/>
    <n v="0.43"/>
  </r>
  <r>
    <n v="8704"/>
    <d v="2011-06-30T00:00:00"/>
    <d v="2011-07-01T00:00:00"/>
    <s v="July"/>
    <s v="2011"/>
    <n v="1"/>
    <b v="0"/>
    <s v="Medium"/>
    <n v="38"/>
    <n v="79.81"/>
    <n v="0.08"/>
    <s v="Regular Air"/>
    <n v="5.48"/>
    <n v="2.21"/>
    <n v="1"/>
    <s v="Quincy Jones"/>
    <s v="New Brunswick"/>
    <s v="Atlantic"/>
    <s v="Home Office"/>
    <s v="Office Supplies"/>
    <s v="Pens &amp; Art Supplies"/>
    <n v="0.38"/>
  </r>
  <r>
    <n v="8834"/>
    <d v="2010-11-08T00:00:00"/>
    <d v="2010-11-09T00:00:00"/>
    <s v="November"/>
    <s v="2010"/>
    <n v="1"/>
    <b v="0"/>
    <s v="High"/>
    <n v="45"/>
    <n v="6688.11"/>
    <n v="0.08"/>
    <s v="Regular Air"/>
    <n v="2872.88"/>
    <n v="150.97999999999999"/>
    <n v="13.99"/>
    <s v="Ken Lonsdale"/>
    <s v="New Brunswick"/>
    <s v="Atlantic"/>
    <s v="Consumer"/>
    <s v="Technology"/>
    <s v="Office Machines"/>
    <n v="0.38"/>
  </r>
  <r>
    <n v="8933"/>
    <d v="2010-10-07T00:00:00"/>
    <d v="2010-10-08T00:00:00"/>
    <s v="October"/>
    <s v="2010"/>
    <n v="1"/>
    <b v="0"/>
    <s v="High"/>
    <n v="37"/>
    <n v="1520.26"/>
    <n v="0.04"/>
    <s v="Regular Air"/>
    <n v="640.84"/>
    <n v="42.8"/>
    <n v="2.99"/>
    <s v="Lori Olson"/>
    <s v="New Brunswick"/>
    <s v="Atlantic"/>
    <s v="Consumer"/>
    <s v="Office Supplies"/>
    <s v="Binders and Binder Accessories"/>
    <n v="0.36"/>
  </r>
  <r>
    <n v="8933"/>
    <d v="2010-10-07T00:00:00"/>
    <d v="2010-10-09T00:00:00"/>
    <s v="October"/>
    <s v="2010"/>
    <n v="2"/>
    <b v="0"/>
    <s v="High"/>
    <n v="30"/>
    <n v="688.02"/>
    <n v="0.06"/>
    <s v="Regular Air"/>
    <n v="154.99"/>
    <n v="22.98"/>
    <n v="7.58"/>
    <s v="Lori Olson"/>
    <s v="New Brunswick"/>
    <s v="Atlantic"/>
    <s v="Consumer"/>
    <s v="Furniture"/>
    <s v="Office Furnishings"/>
    <n v="0.51"/>
  </r>
  <r>
    <n v="9222"/>
    <d v="2009-02-10T00:00:00"/>
    <d v="2009-02-11T00:00:00"/>
    <s v="February"/>
    <s v="2009"/>
    <n v="1"/>
    <b v="0"/>
    <s v="High"/>
    <n v="41"/>
    <n v="473.67"/>
    <n v="0.04"/>
    <s v="Regular Air"/>
    <n v="78.2"/>
    <n v="11.34"/>
    <n v="5.01"/>
    <s v="Ionia McGrath"/>
    <s v="New Brunswick"/>
    <s v="Atlantic"/>
    <s v="Home Office"/>
    <s v="Office Supplies"/>
    <s v="Paper"/>
    <n v="0.36"/>
  </r>
  <r>
    <n v="10243"/>
    <d v="2011-12-24T00:00:00"/>
    <d v="2011-12-25T00:00:00"/>
    <s v="December"/>
    <s v="2011"/>
    <n v="1"/>
    <b v="0"/>
    <s v="High"/>
    <n v="12"/>
    <n v="28.41"/>
    <n v="7.0000000000000007E-2"/>
    <s v="Regular Air"/>
    <n v="-44.08"/>
    <n v="1.98"/>
    <n v="4.7699999999999996"/>
    <s v="Patrick Gardner"/>
    <s v="New Brunswick"/>
    <s v="Atlantic"/>
    <s v="Consumer"/>
    <s v="Office Supplies"/>
    <s v="Binders and Binder Accessories"/>
    <n v="0.4"/>
  </r>
  <r>
    <n v="10502"/>
    <d v="2010-05-14T00:00:00"/>
    <d v="2010-05-15T00:00:00"/>
    <s v="May"/>
    <s v="2010"/>
    <n v="1"/>
    <b v="0"/>
    <s v="Not Specified"/>
    <n v="33"/>
    <n v="7869.22"/>
    <n v="0.1"/>
    <s v="Delivery Truck"/>
    <n v="1523.46"/>
    <n v="243.98"/>
    <n v="43.32"/>
    <s v="Karen Seio"/>
    <s v="New Brunswick"/>
    <s v="Atlantic"/>
    <s v="Consumer"/>
    <s v="Furniture"/>
    <s v="Chairs &amp; Chairmats"/>
    <n v="0.55000000000000004"/>
  </r>
  <r>
    <n v="10502"/>
    <d v="2010-05-14T00:00:00"/>
    <d v="2010-05-16T00:00:00"/>
    <s v="May"/>
    <s v="2010"/>
    <n v="2"/>
    <b v="0"/>
    <s v="Not Specified"/>
    <n v="36"/>
    <n v="912.44"/>
    <n v="0.04"/>
    <s v="Regular Air"/>
    <n v="182.72"/>
    <n v="25.38"/>
    <n v="8.99"/>
    <s v="Karen Seio"/>
    <s v="New Brunswick"/>
    <s v="Atlantic"/>
    <s v="Consumer"/>
    <s v="Furniture"/>
    <s v="Office Furnishings"/>
    <n v="0.5"/>
  </r>
  <r>
    <n v="10886"/>
    <d v="2009-08-23T00:00:00"/>
    <d v="2009-08-25T00:00:00"/>
    <s v="August"/>
    <s v="2009"/>
    <n v="2"/>
    <b v="0"/>
    <s v="Critical"/>
    <n v="36"/>
    <n v="65.42"/>
    <n v="0.04"/>
    <s v="Regular Air"/>
    <n v="-112.92"/>
    <n v="1.74"/>
    <n v="4.08"/>
    <s v="Quincy Jones"/>
    <s v="New Brunswick"/>
    <s v="Atlantic"/>
    <s v="Corporate"/>
    <s v="Furniture"/>
    <s v="Office Furnishings"/>
    <n v="0.53"/>
  </r>
  <r>
    <n v="10886"/>
    <d v="2009-08-23T00:00:00"/>
    <d v="2009-08-24T00:00:00"/>
    <s v="August"/>
    <s v="2009"/>
    <n v="1"/>
    <b v="0"/>
    <s v="Critical"/>
    <n v="47"/>
    <n v="5750.94"/>
    <n v="0.01"/>
    <s v="Delivery Truck"/>
    <n v="432.98"/>
    <n v="119.99"/>
    <n v="56.14"/>
    <s v="Quincy Jones"/>
    <s v="New Brunswick"/>
    <s v="Atlantic"/>
    <s v="Corporate"/>
    <s v="Technology"/>
    <s v="Office Machines"/>
    <n v="0.39"/>
  </r>
  <r>
    <n v="11047"/>
    <d v="2010-12-10T00:00:00"/>
    <d v="2010-12-17T00:00:00"/>
    <s v="December"/>
    <s v="2010"/>
    <n v="7"/>
    <b v="0"/>
    <s v="low"/>
    <n v="27"/>
    <n v="1991.26"/>
    <n v="0.01"/>
    <s v="Delivery Truck"/>
    <n v="-528.09"/>
    <n v="68.81"/>
    <n v="60"/>
    <s v="Ionia McGrath"/>
    <s v="New Brunswick"/>
    <s v="Atlantic"/>
    <s v="Home Office"/>
    <s v="Office Supplies"/>
    <s v="Appliances"/>
    <n v="0.41"/>
  </r>
  <r>
    <n v="11047"/>
    <d v="2010-12-10T00:00:00"/>
    <d v="2010-12-12T00:00:00"/>
    <s v="December"/>
    <s v="2010"/>
    <n v="2"/>
    <b v="0"/>
    <s v="low"/>
    <n v="24"/>
    <n v="10480.272000000001"/>
    <n v="7.0000000000000007E-2"/>
    <s v="Delivery Truck"/>
    <n v="2271.6799999999998"/>
    <n v="550.98"/>
    <n v="64.59"/>
    <s v="Ionia McGrath"/>
    <s v="New Brunswick"/>
    <s v="Atlantic"/>
    <s v="Home Office"/>
    <s v="Furniture"/>
    <s v="Tables"/>
    <n v="0.66"/>
  </r>
  <r>
    <n v="12803"/>
    <d v="2010-02-25T00:00:00"/>
    <d v="2010-02-27T00:00:00"/>
    <s v="February"/>
    <s v="2010"/>
    <n v="2"/>
    <b v="0"/>
    <s v="Not Specified"/>
    <n v="32"/>
    <n v="383.81"/>
    <n v="0.03"/>
    <s v="Regular Air"/>
    <n v="-21.15"/>
    <n v="12.21"/>
    <n v="4.8099999999999996"/>
    <s v="Patrick Jones"/>
    <s v="New Brunswick"/>
    <s v="Atlantic"/>
    <s v="Home Office"/>
    <s v="Office Supplies"/>
    <s v="Storage &amp; Organization"/>
    <n v="0.57999999999999996"/>
  </r>
  <r>
    <n v="13767"/>
    <d v="2010-08-26T00:00:00"/>
    <d v="2010-08-28T00:00:00"/>
    <s v="August"/>
    <s v="2010"/>
    <n v="2"/>
    <b v="0"/>
    <s v="High"/>
    <n v="12"/>
    <n v="2050.712"/>
    <n v="0.05"/>
    <s v="Delivery Truck"/>
    <n v="-381.04"/>
    <n v="218.75"/>
    <n v="69.64"/>
    <s v="Nona Balk"/>
    <s v="New Brunswick"/>
    <s v="Atlantic"/>
    <s v="Corporate"/>
    <s v="Furniture"/>
    <s v="Tables"/>
    <n v="0.72"/>
  </r>
  <r>
    <n v="14117"/>
    <d v="2010-08-25T00:00:00"/>
    <d v="2010-08-27T00:00:00"/>
    <s v="August"/>
    <s v="2010"/>
    <n v="2"/>
    <b v="0"/>
    <s v="Not Specified"/>
    <n v="4"/>
    <n v="5.31"/>
    <n v="0"/>
    <s v="Regular Air"/>
    <n v="-1.5"/>
    <n v="1.1399999999999999"/>
    <n v="0.7"/>
    <s v="Nathan Mautz"/>
    <s v="New Brunswick"/>
    <s v="Atlantic"/>
    <s v="Corporate"/>
    <s v="Office Supplies"/>
    <s v="Rubber Bands"/>
    <n v="0.38"/>
  </r>
  <r>
    <n v="14976"/>
    <d v="2011-07-22T00:00:00"/>
    <d v="2011-07-24T00:00:00"/>
    <s v="July"/>
    <s v="2011"/>
    <n v="2"/>
    <b v="0"/>
    <s v="High"/>
    <n v="46"/>
    <n v="231.35"/>
    <n v="0.03"/>
    <s v="Regular Air"/>
    <n v="-81.86"/>
    <n v="4.9800000000000004"/>
    <n v="4.7"/>
    <s v="Quincy Jones"/>
    <s v="New Brunswick"/>
    <s v="Atlantic"/>
    <s v="Corporate"/>
    <s v="Office Supplies"/>
    <s v="Paper"/>
    <n v="0.38"/>
  </r>
  <r>
    <n v="14980"/>
    <d v="2012-07-14T00:00:00"/>
    <d v="2012-07-15T00:00:00"/>
    <s v="July"/>
    <s v="2012"/>
    <n v="1"/>
    <b v="0"/>
    <s v="Critical"/>
    <n v="27"/>
    <n v="898.9"/>
    <n v="0.03"/>
    <s v="Regular Air"/>
    <n v="325.88"/>
    <n v="31.78"/>
    <n v="1.99"/>
    <s v="Lori Olson"/>
    <s v="New Brunswick"/>
    <s v="Atlantic"/>
    <s v="Consumer"/>
    <s v="Technology"/>
    <s v="Computer Peripherals"/>
    <n v="0.42"/>
  </r>
  <r>
    <n v="16133"/>
    <d v="2009-09-25T00:00:00"/>
    <d v="2009-09-25T00:00:00"/>
    <s v="September"/>
    <s v="2009"/>
    <n v="0"/>
    <s v="FREE DELIVERY"/>
    <s v="Critical"/>
    <n v="16"/>
    <n v="3083.04"/>
    <n v="0.06"/>
    <s v="Delivery Truck"/>
    <n v="872.13"/>
    <n v="200.97"/>
    <n v="15.59"/>
    <s v="Erin Mull"/>
    <s v="New Brunswick"/>
    <s v="Atlantic"/>
    <s v="Small Business"/>
    <s v="Technology"/>
    <s v="Office Machines"/>
    <n v="0.36"/>
  </r>
  <r>
    <n v="16134"/>
    <d v="2012-11-19T00:00:00"/>
    <d v="2012-11-21T00:00:00"/>
    <s v="November"/>
    <s v="2012"/>
    <n v="2"/>
    <b v="0"/>
    <s v="High"/>
    <n v="43"/>
    <n v="21921.279999999999"/>
    <n v="0.04"/>
    <s v="Delivery Truck"/>
    <n v="10521.33"/>
    <n v="500.98"/>
    <n v="28.14"/>
    <s v="Nathan Mautz"/>
    <s v="New Brunswick"/>
    <s v="Atlantic"/>
    <s v="Home Office"/>
    <s v="Technology"/>
    <s v="Office Machines"/>
    <n v="0.38"/>
  </r>
  <r>
    <n v="16258"/>
    <d v="2011-07-06T00:00:00"/>
    <d v="2011-07-07T00:00:00"/>
    <s v="July"/>
    <s v="2011"/>
    <n v="1"/>
    <b v="0"/>
    <s v="Medium"/>
    <n v="1"/>
    <n v="9.69"/>
    <n v="0.05"/>
    <s v="Regular Air"/>
    <n v="-6.78"/>
    <n v="4.9800000000000004"/>
    <n v="4.72"/>
    <s v="Nona Balk"/>
    <s v="New Brunswick"/>
    <s v="Atlantic"/>
    <s v="Corporate"/>
    <s v="Office Supplies"/>
    <s v="Paper"/>
    <n v="0.36"/>
  </r>
  <r>
    <n v="16258"/>
    <d v="2011-07-06T00:00:00"/>
    <d v="2011-07-08T00:00:00"/>
    <s v="July"/>
    <s v="2011"/>
    <n v="2"/>
    <b v="0"/>
    <s v="Medium"/>
    <n v="48"/>
    <n v="331.99"/>
    <n v="0.03"/>
    <s v="Regular Air"/>
    <n v="45.31"/>
    <n v="7.08"/>
    <n v="2.35"/>
    <s v="Nona Balk"/>
    <s v="New Brunswick"/>
    <s v="Atlantic"/>
    <s v="Corporate"/>
    <s v="Office Supplies"/>
    <s v="Pens &amp; Art Supplies"/>
    <n v="0.47"/>
  </r>
  <r>
    <n v="16289"/>
    <d v="2010-07-17T00:00:00"/>
    <d v="2010-07-19T00:00:00"/>
    <s v="July"/>
    <s v="2010"/>
    <n v="2"/>
    <b v="0"/>
    <s v="High"/>
    <n v="37"/>
    <n v="426.64"/>
    <n v="0.09"/>
    <s v="Regular Air"/>
    <n v="96.95"/>
    <n v="12.22"/>
    <n v="2.85"/>
    <s v="John Lee"/>
    <s v="New Brunswick"/>
    <s v="Atlantic"/>
    <s v="Corporate"/>
    <s v="Furniture"/>
    <s v="Office Furnishings"/>
    <n v="0.55000000000000004"/>
  </r>
  <r>
    <n v="16993"/>
    <d v="2011-11-16T00:00:00"/>
    <d v="2011-11-16T00:00:00"/>
    <s v="November"/>
    <s v="2011"/>
    <n v="0"/>
    <s v="FREE DELIVERY"/>
    <s v="Medium"/>
    <n v="8"/>
    <n v="1383.9190000000001"/>
    <n v="0.05"/>
    <s v="Regular Air"/>
    <n v="-433.49"/>
    <n v="205.99"/>
    <n v="2.5"/>
    <s v="Erin Mull"/>
    <s v="New Brunswick"/>
    <s v="Atlantic"/>
    <s v="Small Business"/>
    <s v="Technology"/>
    <s v="Telephones and Communication"/>
    <n v="0.59"/>
  </r>
  <r>
    <n v="18945"/>
    <d v="2009-01-17T00:00:00"/>
    <d v="2009-01-19T00:00:00"/>
    <s v="January"/>
    <s v="2009"/>
    <n v="2"/>
    <b v="0"/>
    <s v="Medium"/>
    <n v="33"/>
    <n v="528.54"/>
    <n v="0.06"/>
    <s v="Regular Air"/>
    <n v="168.54"/>
    <n v="16.48"/>
    <n v="1.99"/>
    <s v="John Lee"/>
    <s v="New Brunswick"/>
    <s v="Atlantic"/>
    <s v="Corporate"/>
    <s v="Technology"/>
    <s v="Computer Peripherals"/>
    <n v="0.42"/>
  </r>
  <r>
    <n v="19975"/>
    <d v="2009-04-10T00:00:00"/>
    <d v="2009-04-13T00:00:00"/>
    <s v="April"/>
    <s v="2009"/>
    <n v="3"/>
    <b v="0"/>
    <s v="Not Specified"/>
    <n v="33"/>
    <n v="362.17"/>
    <n v="0.08"/>
    <s v="Regular Air"/>
    <n v="-83.96"/>
    <n v="11.7"/>
    <n v="6.96"/>
    <s v="Emily Phan"/>
    <s v="New Brunswick"/>
    <s v="Atlantic"/>
    <s v="Consumer"/>
    <s v="Office Supplies"/>
    <s v="Appliances"/>
    <n v="0.5"/>
  </r>
  <r>
    <n v="20036"/>
    <d v="2010-12-05T00:00:00"/>
    <d v="2010-12-05T00:00:00"/>
    <s v="December"/>
    <s v="2010"/>
    <n v="0"/>
    <s v="FREE DELIVERY"/>
    <s v="Not Specified"/>
    <n v="25"/>
    <n v="290.45999999999998"/>
    <n v="0.1"/>
    <s v="Regular Air"/>
    <n v="-31.55"/>
    <n v="11.97"/>
    <n v="4.9800000000000004"/>
    <s v="John Lee"/>
    <s v="New Brunswick"/>
    <s v="Atlantic"/>
    <s v="Corporate"/>
    <s v="Office Supplies"/>
    <s v="Appliances"/>
    <n v="0.57999999999999996"/>
  </r>
  <r>
    <n v="20036"/>
    <d v="2010-12-05T00:00:00"/>
    <d v="2010-12-07T00:00:00"/>
    <s v="December"/>
    <s v="2010"/>
    <n v="2"/>
    <b v="0"/>
    <s v="Not Specified"/>
    <n v="44"/>
    <n v="1207.4000000000001"/>
    <n v="0.03"/>
    <s v="Regular Air"/>
    <n v="-25.23"/>
    <n v="26.31"/>
    <n v="5.89"/>
    <s v="John Lee"/>
    <s v="New Brunswick"/>
    <s v="Atlantic"/>
    <s v="Corporate"/>
    <s v="Technology"/>
    <s v="Computer Peripherals"/>
    <n v="0.75"/>
  </r>
  <r>
    <n v="20964"/>
    <d v="2012-03-30T00:00:00"/>
    <d v="2012-04-01T00:00:00"/>
    <s v="April"/>
    <s v="2012"/>
    <n v="2"/>
    <b v="0"/>
    <s v="Critical"/>
    <n v="11"/>
    <n v="629.5865"/>
    <n v="0.04"/>
    <s v="Regular Air"/>
    <n v="-120.09"/>
    <n v="65.989999999999995"/>
    <n v="8.99"/>
    <s v="Patrick Gardner"/>
    <s v="New Brunswick"/>
    <s v="Atlantic"/>
    <s v="Consumer"/>
    <s v="Technology"/>
    <s v="Telephones and Communication"/>
    <n v="0.57999999999999996"/>
  </r>
  <r>
    <n v="21121"/>
    <d v="2009-09-16T00:00:00"/>
    <d v="2009-09-17T00:00:00"/>
    <s v="September"/>
    <s v="2009"/>
    <n v="1"/>
    <b v="0"/>
    <s v="Not Specified"/>
    <n v="50"/>
    <n v="20175.48"/>
    <n v="0"/>
    <s v="Regular Air"/>
    <n v="9373.9599999999991"/>
    <n v="387.99"/>
    <n v="19.989999999999998"/>
    <s v="Erin Mull"/>
    <s v="New Brunswick"/>
    <s v="Atlantic"/>
    <s v="Corporate"/>
    <s v="Office Supplies"/>
    <s v="Binders and Binder Accessories"/>
    <n v="0.38"/>
  </r>
  <r>
    <n v="21314"/>
    <d v="2009-11-02T00:00:00"/>
    <d v="2009-11-04T00:00:00"/>
    <s v="November"/>
    <s v="2009"/>
    <n v="2"/>
    <b v="0"/>
    <s v="low"/>
    <n v="6"/>
    <n v="56.22"/>
    <n v="0.04"/>
    <s v="Regular Air"/>
    <n v="-20.39"/>
    <n v="8.6"/>
    <n v="6.19"/>
    <s v="Patrick Jones"/>
    <s v="New Brunswick"/>
    <s v="Atlantic"/>
    <s v="Home Office"/>
    <s v="Office Supplies"/>
    <s v="Binders and Binder Accessories"/>
    <n v="0.38"/>
  </r>
  <r>
    <n v="21314"/>
    <d v="2009-11-02T00:00:00"/>
    <d v="2009-11-06T00:00:00"/>
    <s v="November"/>
    <s v="2009"/>
    <n v="4"/>
    <b v="0"/>
    <s v="low"/>
    <n v="30"/>
    <n v="107.96"/>
    <n v="0.01"/>
    <s v="Regular Air"/>
    <n v="13.24"/>
    <n v="3.58"/>
    <n v="1.63"/>
    <s v="Patrick Jones"/>
    <s v="New Brunswick"/>
    <s v="Atlantic"/>
    <s v="Home Office"/>
    <s v="Office Supplies"/>
    <s v="Rubber Bands"/>
    <n v="0.36"/>
  </r>
  <r>
    <n v="21314"/>
    <d v="2009-11-02T00:00:00"/>
    <d v="2009-11-09T00:00:00"/>
    <s v="November"/>
    <s v="2009"/>
    <n v="7"/>
    <b v="0"/>
    <s v="low"/>
    <n v="40"/>
    <n v="3169.9920000000002"/>
    <n v="0.08"/>
    <s v="Delivery Truck"/>
    <n v="-973.3"/>
    <n v="105.49"/>
    <n v="41.64"/>
    <s v="Patrick Jones"/>
    <s v="New Brunswick"/>
    <s v="Atlantic"/>
    <s v="Home Office"/>
    <s v="Furniture"/>
    <s v="Tables"/>
    <n v="0.75"/>
  </r>
  <r>
    <n v="21702"/>
    <d v="2010-12-17T00:00:00"/>
    <d v="2010-12-18T00:00:00"/>
    <s v="December"/>
    <s v="2010"/>
    <n v="1"/>
    <b v="0"/>
    <s v="Not Specified"/>
    <n v="40"/>
    <n v="5232.83"/>
    <n v="0.01"/>
    <s v="Delivery Truck"/>
    <n v="-1461.65"/>
    <n v="122.99"/>
    <n v="70.2"/>
    <s v="Nathan Mautz"/>
    <s v="New Brunswick"/>
    <s v="Atlantic"/>
    <s v="Home Office"/>
    <s v="Furniture"/>
    <s v="Chairs &amp; Chairmats"/>
    <n v="0.74"/>
  </r>
  <r>
    <n v="21925"/>
    <d v="2012-07-12T00:00:00"/>
    <d v="2012-07-14T00:00:00"/>
    <s v="July"/>
    <s v="2012"/>
    <n v="2"/>
    <b v="0"/>
    <s v="Not Specified"/>
    <n v="3"/>
    <n v="236.32"/>
    <n v="0.03"/>
    <s v="Regular Air"/>
    <n v="-339.95"/>
    <n v="77.510000000000005"/>
    <n v="4"/>
    <s v="Patrick Jones"/>
    <s v="New Brunswick"/>
    <s v="Atlantic"/>
    <s v="Home Office"/>
    <s v="Technology"/>
    <s v="Computer Peripherals"/>
    <n v="0.76"/>
  </r>
  <r>
    <n v="22432"/>
    <d v="2012-11-28T00:00:00"/>
    <d v="2012-11-29T00:00:00"/>
    <s v="November"/>
    <s v="2012"/>
    <n v="1"/>
    <b v="0"/>
    <s v="Not Specified"/>
    <n v="45"/>
    <n v="2728.42"/>
    <n v="0.06"/>
    <s v="Regular Air"/>
    <n v="664.15"/>
    <n v="60.98"/>
    <n v="19.989999999999998"/>
    <s v="Ionia McGrath"/>
    <s v="New Brunswick"/>
    <s v="Atlantic"/>
    <s v="Small Business"/>
    <s v="Office Supplies"/>
    <s v="Envelopes"/>
    <n v="0.38"/>
  </r>
  <r>
    <n v="22819"/>
    <d v="2012-11-10T00:00:00"/>
    <d v="2012-11-12T00:00:00"/>
    <s v="November"/>
    <s v="2012"/>
    <n v="2"/>
    <b v="0"/>
    <s v="High"/>
    <n v="1"/>
    <n v="6.77"/>
    <n v="0.06"/>
    <s v="Regular Air"/>
    <n v="-3.66"/>
    <n v="2.52"/>
    <n v="4.28"/>
    <s v="Patrick Jones"/>
    <s v="New Brunswick"/>
    <s v="Atlantic"/>
    <s v="Home Office"/>
    <s v="Office Supplies"/>
    <s v="Pens &amp; Art Supplies"/>
    <n v="0.44"/>
  </r>
  <r>
    <n v="22917"/>
    <d v="2009-03-01T00:00:00"/>
    <d v="2009-03-04T00:00:00"/>
    <s v="March"/>
    <s v="2009"/>
    <n v="3"/>
    <b v="0"/>
    <s v="Medium"/>
    <n v="1"/>
    <n v="3550.28"/>
    <n v="0.06"/>
    <s v="Express Air"/>
    <n v="-11769.17"/>
    <n v="3499.99"/>
    <n v="24.49"/>
    <s v="Nathan Mautz"/>
    <s v="New Brunswick"/>
    <s v="Atlantic"/>
    <s v="Corporate"/>
    <s v="Technology"/>
    <s v="Copiers and Fax"/>
    <n v="0.37"/>
  </r>
  <r>
    <n v="23107"/>
    <d v="2011-06-11T00:00:00"/>
    <d v="2011-06-14T00:00:00"/>
    <s v="June"/>
    <s v="2011"/>
    <n v="3"/>
    <b v="0"/>
    <s v="Medium"/>
    <n v="7"/>
    <n v="43.29"/>
    <n v="7.0000000000000007E-2"/>
    <s v="Regular Air"/>
    <n v="-39.119999999999997"/>
    <n v="5.38"/>
    <n v="7.57"/>
    <s v="Lori Olson"/>
    <s v="New Brunswick"/>
    <s v="Atlantic"/>
    <s v="Consumer"/>
    <s v="Office Supplies"/>
    <s v="Binders and Binder Accessories"/>
    <n v="0.36"/>
  </r>
  <r>
    <n v="23556"/>
    <d v="2011-01-09T00:00:00"/>
    <d v="2011-01-10T00:00:00"/>
    <s v="January"/>
    <s v="2011"/>
    <n v="1"/>
    <b v="0"/>
    <s v="Medium"/>
    <n v="34"/>
    <n v="11747.97"/>
    <n v="0.05"/>
    <s v="Express Air"/>
    <n v="3302.03"/>
    <n v="363.25"/>
    <n v="19.989999999999998"/>
    <s v="Patrick Gardner"/>
    <s v="New Brunswick"/>
    <s v="Atlantic"/>
    <s v="Consumer"/>
    <s v="Office Supplies"/>
    <s v="Appliances"/>
    <n v="0.56999999999999995"/>
  </r>
  <r>
    <n v="23777"/>
    <d v="2012-11-26T00:00:00"/>
    <d v="2012-11-27T00:00:00"/>
    <s v="November"/>
    <s v="2012"/>
    <n v="1"/>
    <b v="0"/>
    <s v="Not Specified"/>
    <n v="16"/>
    <n v="487.7"/>
    <n v="0.06"/>
    <s v="Regular Air"/>
    <n v="-67.540000000000006"/>
    <n v="31.98"/>
    <n v="6.72"/>
    <s v="Emily Phan"/>
    <s v="New Brunswick"/>
    <s v="Atlantic"/>
    <s v="Consumer"/>
    <s v="Office Supplies"/>
    <s v="Storage &amp; Organization"/>
    <n v="0.75"/>
  </r>
  <r>
    <n v="24098"/>
    <d v="2012-04-17T00:00:00"/>
    <d v="2012-04-18T00:00:00"/>
    <s v="April"/>
    <s v="2012"/>
    <n v="1"/>
    <b v="0"/>
    <s v="Critical"/>
    <n v="42"/>
    <n v="199.58"/>
    <n v="0.05"/>
    <s v="Regular Air"/>
    <n v="46.31"/>
    <n v="4.82"/>
    <n v="1.49"/>
    <s v="Erin Mull"/>
    <s v="New Brunswick"/>
    <s v="Atlantic"/>
    <s v="Small Business"/>
    <s v="Office Supplies"/>
    <s v="Binders and Binder Accessories"/>
    <n v="0.36"/>
  </r>
  <r>
    <n v="24098"/>
    <d v="2012-04-17T00:00:00"/>
    <d v="2012-04-19T00:00:00"/>
    <s v="April"/>
    <s v="2012"/>
    <n v="2"/>
    <b v="0"/>
    <s v="Critical"/>
    <n v="10"/>
    <n v="80.59"/>
    <n v="0.05"/>
    <s v="Regular Air"/>
    <n v="-20.49"/>
    <n v="7.64"/>
    <n v="5.83"/>
    <s v="Erin Mull"/>
    <s v="New Brunswick"/>
    <s v="Atlantic"/>
    <s v="Small Business"/>
    <s v="Office Supplies"/>
    <s v="Paper"/>
    <n v="0.36"/>
  </r>
  <r>
    <n v="24098"/>
    <d v="2012-04-17T00:00:00"/>
    <d v="2012-04-18T00:00:00"/>
    <s v="April"/>
    <s v="2012"/>
    <n v="1"/>
    <b v="0"/>
    <s v="Critical"/>
    <n v="32"/>
    <n v="4158.0725000000002"/>
    <n v="0.02"/>
    <s v="Regular Air"/>
    <n v="836.15"/>
    <n v="155.99"/>
    <n v="8.99"/>
    <s v="Erin Mull"/>
    <s v="New Brunswick"/>
    <s v="Atlantic"/>
    <s v="Small Business"/>
    <s v="Technology"/>
    <s v="Telephones and Communication"/>
    <n v="0.57999999999999996"/>
  </r>
  <r>
    <n v="24227"/>
    <d v="2010-08-16T00:00:00"/>
    <d v="2010-08-18T00:00:00"/>
    <s v="August"/>
    <s v="2010"/>
    <n v="2"/>
    <b v="0"/>
    <s v="Medium"/>
    <n v="24"/>
    <n v="1840.8534999999999"/>
    <n v="0.01"/>
    <s v="Regular Air"/>
    <n v="424.64"/>
    <n v="85.99"/>
    <n v="2.79"/>
    <s v="Karen Seio"/>
    <s v="New Brunswick"/>
    <s v="Atlantic"/>
    <s v="Consumer"/>
    <s v="Technology"/>
    <s v="Telephones and Communication"/>
    <n v="0.57999999999999996"/>
  </r>
  <r>
    <n v="24614"/>
    <d v="2009-11-21T00:00:00"/>
    <d v="2009-11-28T00:00:00"/>
    <s v="November"/>
    <s v="2009"/>
    <n v="7"/>
    <b v="0"/>
    <s v="low"/>
    <n v="33"/>
    <n v="1644.59"/>
    <n v="0.09"/>
    <s v="Regular Air"/>
    <n v="-52.92"/>
    <n v="50.98"/>
    <n v="6.5"/>
    <s v="Ionia McGrath"/>
    <s v="New Brunswick"/>
    <s v="Atlantic"/>
    <s v="Home Office"/>
    <s v="Technology"/>
    <s v="Computer Peripherals"/>
    <n v="0.73"/>
  </r>
  <r>
    <n v="25637"/>
    <d v="2012-02-25T00:00:00"/>
    <d v="2012-02-27T00:00:00"/>
    <s v="February"/>
    <s v="2012"/>
    <n v="2"/>
    <b v="0"/>
    <s v="Not Specified"/>
    <n v="12"/>
    <n v="2409.424"/>
    <n v="0.1"/>
    <s v="Delivery Truck"/>
    <n v="50.95"/>
    <n v="259.70999999999998"/>
    <n v="66.67"/>
    <s v="Erin Mull"/>
    <s v="New Brunswick"/>
    <s v="Atlantic"/>
    <s v="Small Business"/>
    <s v="Furniture"/>
    <s v="Tables"/>
    <n v="0.61"/>
  </r>
  <r>
    <n v="26695"/>
    <d v="2010-06-06T00:00:00"/>
    <d v="2010-06-08T00:00:00"/>
    <s v="June"/>
    <s v="2010"/>
    <n v="2"/>
    <b v="0"/>
    <s v="Not Specified"/>
    <n v="43"/>
    <n v="367.11"/>
    <n v="0.01"/>
    <s v="Regular Air"/>
    <n v="163.41999999999999"/>
    <n v="8.34"/>
    <n v="1.43"/>
    <s v="Justin Deggeller"/>
    <s v="New Brunswick"/>
    <s v="Atlantic"/>
    <s v="Corporate"/>
    <s v="Office Supplies"/>
    <s v="Paper"/>
    <n v="0.35"/>
  </r>
  <r>
    <n v="27078"/>
    <d v="2012-08-12T00:00:00"/>
    <d v="2012-08-13T00:00:00"/>
    <s v="August"/>
    <s v="2012"/>
    <n v="1"/>
    <b v="0"/>
    <s v="Not Specified"/>
    <n v="22"/>
    <n v="152.44"/>
    <n v="0.03"/>
    <s v="Regular Air"/>
    <n v="-40.76"/>
    <n v="6.48"/>
    <n v="5.86"/>
    <s v="Nathan Mautz"/>
    <s v="New Brunswick"/>
    <s v="Atlantic"/>
    <s v="Corporate"/>
    <s v="Office Supplies"/>
    <s v="Paper"/>
    <n v="0.36"/>
  </r>
  <r>
    <n v="29376"/>
    <d v="2012-08-11T00:00:00"/>
    <d v="2012-08-13T00:00:00"/>
    <s v="August"/>
    <s v="2012"/>
    <n v="2"/>
    <b v="0"/>
    <s v="Critical"/>
    <n v="20"/>
    <n v="2850.31"/>
    <n v="0.09"/>
    <s v="Regular Air"/>
    <n v="569.08000000000004"/>
    <n v="155.06"/>
    <n v="7.07"/>
    <s v="Karen Seio"/>
    <s v="New Brunswick"/>
    <s v="Atlantic"/>
    <s v="Consumer"/>
    <s v="Office Supplies"/>
    <s v="Storage &amp; Organization"/>
    <n v="0.59"/>
  </r>
  <r>
    <n v="29766"/>
    <d v="2009-03-21T00:00:00"/>
    <d v="2009-03-22T00:00:00"/>
    <s v="March"/>
    <s v="2009"/>
    <n v="1"/>
    <b v="0"/>
    <s v="Medium"/>
    <n v="13"/>
    <n v="89061.05"/>
    <n v="0"/>
    <s v="Regular Air"/>
    <n v="27220.69"/>
    <n v="6783.02"/>
    <n v="24.49"/>
    <s v="Emily Phan"/>
    <s v="New Brunswick"/>
    <s v="Atlantic"/>
    <s v="Consumer"/>
    <s v="Technology"/>
    <s v="Office Machines"/>
    <n v="0.39"/>
  </r>
  <r>
    <n v="29766"/>
    <d v="2009-03-21T00:00:00"/>
    <d v="2009-03-21T00:00:00"/>
    <s v="March"/>
    <s v="2009"/>
    <n v="0"/>
    <s v="FREE DELIVERY"/>
    <s v="Medium"/>
    <n v="40"/>
    <n v="6636.6639999999998"/>
    <n v="0.08"/>
    <s v="Regular Air"/>
    <n v="1623.7"/>
    <n v="205.99"/>
    <n v="8.99"/>
    <s v="Emily Phan"/>
    <s v="New Brunswick"/>
    <s v="Atlantic"/>
    <s v="Consumer"/>
    <s v="Technology"/>
    <s v="Telephones and Communication"/>
    <n v="0.56000000000000005"/>
  </r>
  <r>
    <n v="30278"/>
    <d v="2009-09-30T00:00:00"/>
    <d v="2009-10-09T00:00:00"/>
    <s v="October"/>
    <s v="2009"/>
    <n v="9"/>
    <b v="0"/>
    <s v="low"/>
    <n v="50"/>
    <n v="2860.93"/>
    <n v="0.03"/>
    <s v="Regular Air"/>
    <n v="832.62"/>
    <n v="65.989999999999995"/>
    <n v="5.26"/>
    <s v="Ionia McGrath"/>
    <s v="New Brunswick"/>
    <s v="Atlantic"/>
    <s v="Home Office"/>
    <s v="Technology"/>
    <s v="Telephones and Communication"/>
    <n v="0.56000000000000005"/>
  </r>
  <r>
    <n v="30626"/>
    <d v="2011-04-25T00:00:00"/>
    <d v="2011-04-26T00:00:00"/>
    <s v="April"/>
    <s v="2011"/>
    <n v="1"/>
    <b v="0"/>
    <s v="Critical"/>
    <n v="23"/>
    <n v="220.82"/>
    <n v="0.1"/>
    <s v="Express Air"/>
    <n v="77.680000000000007"/>
    <n v="9.93"/>
    <n v="1.0900000000000001"/>
    <s v="Nathan Mautz"/>
    <s v="New Brunswick"/>
    <s v="Atlantic"/>
    <s v="Corporate"/>
    <s v="Office Supplies"/>
    <s v="Pens &amp; Art Supplies"/>
    <n v="0.43"/>
  </r>
  <r>
    <n v="30851"/>
    <d v="2010-09-21T00:00:00"/>
    <d v="2010-09-25T00:00:00"/>
    <s v="September"/>
    <s v="2010"/>
    <n v="4"/>
    <b v="0"/>
    <s v="low"/>
    <n v="16"/>
    <n v="336.29"/>
    <n v="0.08"/>
    <s v="Regular Air"/>
    <n v="-52.14"/>
    <n v="21.38"/>
    <n v="8.99"/>
    <s v="Emily Phan"/>
    <s v="New Brunswick"/>
    <s v="Atlantic"/>
    <s v="Consumer"/>
    <s v="Office Supplies"/>
    <s v="Pens &amp; Art Supplies"/>
    <n v="0.59"/>
  </r>
  <r>
    <n v="31718"/>
    <d v="2010-11-27T00:00:00"/>
    <d v="2010-12-01T00:00:00"/>
    <s v="December"/>
    <s v="2010"/>
    <n v="4"/>
    <b v="0"/>
    <s v="low"/>
    <n v="24"/>
    <n v="1390.6935000000001"/>
    <n v="0.03"/>
    <s v="Regular Air"/>
    <n v="168.46"/>
    <n v="65.989999999999995"/>
    <n v="7.69"/>
    <s v="Nona Balk"/>
    <s v="New Brunswick"/>
    <s v="Atlantic"/>
    <s v="Corporate"/>
    <s v="Technology"/>
    <s v="Telephones and Communication"/>
    <n v="0.59"/>
  </r>
  <r>
    <n v="31718"/>
    <d v="2010-11-27T00:00:00"/>
    <d v="2010-12-04T00:00:00"/>
    <s v="December"/>
    <s v="2010"/>
    <n v="7"/>
    <b v="0"/>
    <s v="low"/>
    <n v="20"/>
    <n v="1017.2885"/>
    <n v="0.1"/>
    <s v="Regular Air"/>
    <n v="-115.3"/>
    <n v="65.989999999999995"/>
    <n v="8.99"/>
    <s v="Nona Balk"/>
    <s v="New Brunswick"/>
    <s v="Atlantic"/>
    <s v="Corporate"/>
    <s v="Technology"/>
    <s v="Telephones and Communication"/>
    <n v="0.6"/>
  </r>
  <r>
    <n v="32070"/>
    <d v="2009-07-17T00:00:00"/>
    <d v="2009-07-17T00:00:00"/>
    <s v="July"/>
    <s v="2009"/>
    <n v="0"/>
    <s v="FREE DELIVERY"/>
    <s v="Medium"/>
    <n v="50"/>
    <n v="86.7"/>
    <n v="7.0000000000000007E-2"/>
    <s v="Regular Air"/>
    <n v="-185.34"/>
    <n v="1.76"/>
    <n v="4.8600000000000003"/>
    <s v="Patrick Jones"/>
    <s v="New Brunswick"/>
    <s v="Atlantic"/>
    <s v="Home Office"/>
    <s v="Furniture"/>
    <s v="Office Furnishings"/>
    <n v="0.41"/>
  </r>
  <r>
    <n v="34661"/>
    <d v="2010-01-20T00:00:00"/>
    <d v="2010-01-22T00:00:00"/>
    <s v="January"/>
    <s v="2010"/>
    <n v="2"/>
    <b v="0"/>
    <s v="Critical"/>
    <n v="26"/>
    <n v="864.16"/>
    <n v="0.09"/>
    <s v="Regular Air"/>
    <n v="-175.47"/>
    <n v="33.979999999999997"/>
    <n v="19.989999999999998"/>
    <s v="Nathan Mautz"/>
    <s v="New Brunswick"/>
    <s v="Atlantic"/>
    <s v="Corporate"/>
    <s v="Furniture"/>
    <s v="Office Furnishings"/>
    <n v="0.55000000000000004"/>
  </r>
  <r>
    <n v="34754"/>
    <d v="2012-06-04T00:00:00"/>
    <d v="2012-06-06T00:00:00"/>
    <s v="June"/>
    <s v="2012"/>
    <n v="2"/>
    <b v="0"/>
    <s v="Critical"/>
    <n v="16"/>
    <n v="623.35"/>
    <n v="0.03"/>
    <s v="Regular Air"/>
    <n v="235.51"/>
    <n v="37.94"/>
    <n v="5.08"/>
    <s v="Patrick Jones"/>
    <s v="New Brunswick"/>
    <s v="Atlantic"/>
    <s v="Home Office"/>
    <s v="Office Supplies"/>
    <s v="Paper"/>
    <n v="0.38"/>
  </r>
  <r>
    <n v="35392"/>
    <d v="2012-02-23T00:00:00"/>
    <d v="2012-02-23T00:00:00"/>
    <s v="February"/>
    <s v="2012"/>
    <n v="0"/>
    <s v="FREE DELIVERY"/>
    <s v="High"/>
    <n v="9"/>
    <n v="70.88"/>
    <n v="0.01"/>
    <s v="Regular Air"/>
    <n v="-50.2"/>
    <n v="6.48"/>
    <n v="9.68"/>
    <s v="Erin Mull"/>
    <s v="New Brunswick"/>
    <s v="Atlantic"/>
    <s v="Small Business"/>
    <s v="Office Supplies"/>
    <s v="Paper"/>
    <n v="0.36"/>
  </r>
  <r>
    <n v="36103"/>
    <d v="2012-04-29T00:00:00"/>
    <d v="2012-05-01T00:00:00"/>
    <s v="May"/>
    <s v="2012"/>
    <n v="2"/>
    <b v="0"/>
    <s v="Critical"/>
    <n v="10"/>
    <n v="55.82"/>
    <n v="0.01"/>
    <s v="Regular Air"/>
    <n v="-28.85"/>
    <n v="4.82"/>
    <n v="5.72"/>
    <s v="Nathan Mautz"/>
    <s v="New Brunswick"/>
    <s v="Atlantic"/>
    <s v="Home Office"/>
    <s v="Furniture"/>
    <s v="Office Furnishings"/>
    <n v="0.47"/>
  </r>
  <r>
    <n v="36103"/>
    <d v="2012-04-29T00:00:00"/>
    <d v="2012-05-01T00:00:00"/>
    <s v="May"/>
    <s v="2012"/>
    <n v="2"/>
    <b v="0"/>
    <s v="Critical"/>
    <n v="45"/>
    <n v="1335.316"/>
    <n v="0.03"/>
    <s v="Regular Air"/>
    <n v="701.66"/>
    <n v="35.99"/>
    <n v="0.99"/>
    <s v="Nathan Mautz"/>
    <s v="New Brunswick"/>
    <s v="Atlantic"/>
    <s v="Home Office"/>
    <s v="Technology"/>
    <s v="Telephones and Communication"/>
    <n v="0.35"/>
  </r>
  <r>
    <n v="37157"/>
    <d v="2010-02-20T00:00:00"/>
    <d v="2010-02-22T00:00:00"/>
    <s v="February"/>
    <s v="2010"/>
    <n v="2"/>
    <b v="0"/>
    <s v="High"/>
    <n v="39"/>
    <n v="213"/>
    <n v="0.01"/>
    <s v="Regular Air"/>
    <n v="-71.09"/>
    <n v="5.28"/>
    <n v="5.0599999999999996"/>
    <s v="Nathan Mautz"/>
    <s v="New Brunswick"/>
    <s v="Atlantic"/>
    <s v="Home Office"/>
    <s v="Office Supplies"/>
    <s v="Paper"/>
    <n v="0.37"/>
  </r>
  <r>
    <n v="38176"/>
    <d v="2010-08-15T00:00:00"/>
    <d v="2010-08-16T00:00:00"/>
    <s v="August"/>
    <s v="2010"/>
    <n v="1"/>
    <b v="0"/>
    <s v="High"/>
    <n v="39"/>
    <n v="231.08"/>
    <n v="0.01"/>
    <s v="Express Air"/>
    <n v="-79.08"/>
    <n v="5.28"/>
    <n v="5.57"/>
    <s v="Nathan Mautz"/>
    <s v="New Brunswick"/>
    <s v="Atlantic"/>
    <s v="Corporate"/>
    <s v="Office Supplies"/>
    <s v="Paper"/>
    <n v="0.4"/>
  </r>
  <r>
    <n v="38176"/>
    <d v="2010-08-15T00:00:00"/>
    <d v="2010-08-17T00:00:00"/>
    <s v="August"/>
    <s v="2010"/>
    <n v="2"/>
    <b v="0"/>
    <s v="High"/>
    <n v="48"/>
    <n v="428.36"/>
    <n v="0.06"/>
    <s v="Express Air"/>
    <n v="74.75"/>
    <n v="9.11"/>
    <n v="2.25"/>
    <s v="Nathan Mautz"/>
    <s v="New Brunswick"/>
    <s v="Atlantic"/>
    <s v="Corporate"/>
    <s v="Office Supplies"/>
    <s v="Pens &amp; Art Supplies"/>
    <n v="0.52"/>
  </r>
  <r>
    <n v="38531"/>
    <d v="2011-12-05T00:00:00"/>
    <d v="2011-12-12T00:00:00"/>
    <s v="December"/>
    <s v="2011"/>
    <n v="7"/>
    <b v="0"/>
    <s v="low"/>
    <n v="26"/>
    <n v="118.43"/>
    <n v="0.02"/>
    <s v="Express Air"/>
    <n v="11.96"/>
    <n v="4.2"/>
    <n v="2.2599999999999998"/>
    <s v="Ionia McGrath"/>
    <s v="New Brunswick"/>
    <s v="Atlantic"/>
    <s v="Home Office"/>
    <s v="Office Supplies"/>
    <s v="Paper"/>
    <n v="0.36"/>
  </r>
  <r>
    <n v="40354"/>
    <d v="2009-01-03T00:00:00"/>
    <d v="2009-01-04T00:00:00"/>
    <s v="January"/>
    <s v="2009"/>
    <n v="1"/>
    <b v="0"/>
    <s v="High"/>
    <n v="29"/>
    <n v="172.51"/>
    <n v="0.03"/>
    <s v="Regular Air"/>
    <n v="12.55"/>
    <n v="5.58"/>
    <n v="2.99"/>
    <s v="Patrick Jones"/>
    <s v="New Brunswick"/>
    <s v="Atlantic"/>
    <s v="Home Office"/>
    <s v="Office Supplies"/>
    <s v="Binders and Binder Accessories"/>
    <n v="0.37"/>
  </r>
  <r>
    <n v="40354"/>
    <d v="2009-01-03T00:00:00"/>
    <d v="2009-01-04T00:00:00"/>
    <s v="January"/>
    <s v="2009"/>
    <n v="1"/>
    <b v="0"/>
    <s v="High"/>
    <n v="4"/>
    <n v="698"/>
    <n v="0.09"/>
    <s v="Delivery Truck"/>
    <n v="-93.16"/>
    <n v="212.6"/>
    <n v="52.2"/>
    <s v="Patrick Jones"/>
    <s v="New Brunswick"/>
    <s v="Atlantic"/>
    <s v="Home Office"/>
    <s v="Furniture"/>
    <s v="Tables"/>
    <n v="0.64"/>
  </r>
  <r>
    <n v="40832"/>
    <d v="2010-03-29T00:00:00"/>
    <d v="2010-03-30T00:00:00"/>
    <s v="March"/>
    <s v="2010"/>
    <n v="1"/>
    <b v="0"/>
    <s v="High"/>
    <n v="22"/>
    <n v="447.23"/>
    <n v="0.03"/>
    <s v="Regular Air"/>
    <n v="122.78"/>
    <n v="20.239999999999998"/>
    <n v="6.67"/>
    <s v="Erin Mull"/>
    <s v="New Brunswick"/>
    <s v="Atlantic"/>
    <s v="Small Business"/>
    <s v="Furniture"/>
    <s v="Office Furnishings"/>
    <n v="0.49"/>
  </r>
  <r>
    <n v="41632"/>
    <d v="2010-12-01T00:00:00"/>
    <d v="2010-12-08T00:00:00"/>
    <s v="December"/>
    <s v="2010"/>
    <n v="7"/>
    <b v="0"/>
    <s v="low"/>
    <n v="34"/>
    <n v="1541.4580000000001"/>
    <n v="0.05"/>
    <s v="Regular Air"/>
    <n v="-238.16"/>
    <n v="55.99"/>
    <n v="5"/>
    <s v="Patrick Jones"/>
    <s v="New Brunswick"/>
    <s v="Atlantic"/>
    <s v="Home Office"/>
    <s v="Technology"/>
    <s v="Telephones and Communication"/>
    <n v="0.83"/>
  </r>
  <r>
    <n v="41825"/>
    <d v="2009-08-22T00:00:00"/>
    <d v="2009-08-23T00:00:00"/>
    <s v="August"/>
    <s v="2009"/>
    <n v="1"/>
    <b v="0"/>
    <s v="Critical"/>
    <n v="43"/>
    <n v="3277.39"/>
    <n v="0.02"/>
    <s v="Regular Air"/>
    <n v="286.01"/>
    <n v="73.98"/>
    <n v="4"/>
    <s v="Patrick Gardner"/>
    <s v="New Brunswick"/>
    <s v="Atlantic"/>
    <s v="Consumer"/>
    <s v="Technology"/>
    <s v="Computer Peripherals"/>
    <n v="0.77"/>
  </r>
  <r>
    <n v="42373"/>
    <d v="2011-08-17T00:00:00"/>
    <d v="2011-08-18T00:00:00"/>
    <s v="August"/>
    <s v="2011"/>
    <n v="1"/>
    <b v="0"/>
    <s v="Not Specified"/>
    <n v="11"/>
    <n v="127.32"/>
    <n v="0.1"/>
    <s v="Express Air"/>
    <n v="22.96"/>
    <n v="10.91"/>
    <n v="2.99"/>
    <s v="Emily Phan"/>
    <s v="New Brunswick"/>
    <s v="Atlantic"/>
    <s v="Consumer"/>
    <s v="Office Supplies"/>
    <s v="Binders and Binder Accessories"/>
    <n v="0.38"/>
  </r>
  <r>
    <n v="44423"/>
    <d v="2012-07-29T00:00:00"/>
    <d v="2012-07-30T00:00:00"/>
    <s v="July"/>
    <s v="2012"/>
    <n v="1"/>
    <b v="0"/>
    <s v="Critical"/>
    <n v="39"/>
    <n v="248.64"/>
    <n v="0.08"/>
    <s v="Regular Air"/>
    <n v="-69.27"/>
    <n v="6.28"/>
    <n v="5.29"/>
    <s v="Nona Balk"/>
    <s v="New Brunswick"/>
    <s v="Atlantic"/>
    <s v="Corporate"/>
    <s v="Furniture"/>
    <s v="Office Furnishings"/>
    <n v="0.43"/>
  </r>
  <r>
    <n v="45863"/>
    <d v="2010-09-19T00:00:00"/>
    <d v="2010-09-23T00:00:00"/>
    <s v="September"/>
    <s v="2010"/>
    <n v="4"/>
    <b v="0"/>
    <s v="low"/>
    <n v="5"/>
    <n v="845.61400000000003"/>
    <n v="0.01"/>
    <s v="Express Air"/>
    <n v="-653.49"/>
    <n v="195.99"/>
    <n v="4.2"/>
    <s v="Patrick Jones"/>
    <s v="New Brunswick"/>
    <s v="Atlantic"/>
    <s v="Home Office"/>
    <s v="Technology"/>
    <s v="Telephones and Communication"/>
    <n v="0.6"/>
  </r>
  <r>
    <n v="47078"/>
    <d v="2010-04-19T00:00:00"/>
    <d v="2010-04-19T00:00:00"/>
    <s v="April"/>
    <s v="2010"/>
    <n v="0"/>
    <s v="FREE DELIVERY"/>
    <s v="Medium"/>
    <n v="18"/>
    <n v="84.74"/>
    <n v="0.06"/>
    <s v="Regular Air"/>
    <n v="34.1"/>
    <n v="4.91"/>
    <n v="0.5"/>
    <s v="Karen Seio"/>
    <s v="New Brunswick"/>
    <s v="Atlantic"/>
    <s v="Consumer"/>
    <s v="Office Supplies"/>
    <s v="Labels"/>
    <n v="0.36"/>
  </r>
  <r>
    <n v="47078"/>
    <d v="2010-04-19T00:00:00"/>
    <d v="2010-04-20T00:00:00"/>
    <s v="April"/>
    <s v="2010"/>
    <n v="1"/>
    <b v="0"/>
    <s v="Medium"/>
    <n v="43"/>
    <n v="279.83"/>
    <n v="0.01"/>
    <s v="Regular Air"/>
    <n v="77.040000000000006"/>
    <n v="6.04"/>
    <n v="2.14"/>
    <s v="Karen Seio"/>
    <s v="New Brunswick"/>
    <s v="Atlantic"/>
    <s v="Consumer"/>
    <s v="Office Supplies"/>
    <s v="Paper"/>
    <n v="0.38"/>
  </r>
  <r>
    <n v="47078"/>
    <d v="2010-04-19T00:00:00"/>
    <d v="2010-04-20T00:00:00"/>
    <s v="April"/>
    <s v="2010"/>
    <n v="1"/>
    <b v="0"/>
    <s v="Medium"/>
    <n v="20"/>
    <n v="98.57"/>
    <n v="7.0000000000000007E-2"/>
    <s v="Regular Air"/>
    <n v="-49.64"/>
    <n v="4.9800000000000004"/>
    <n v="5.0199999999999996"/>
    <s v="Karen Seio"/>
    <s v="New Brunswick"/>
    <s v="Atlantic"/>
    <s v="Consumer"/>
    <s v="Office Supplies"/>
    <s v="Paper"/>
    <n v="0.38"/>
  </r>
  <r>
    <n v="47747"/>
    <d v="2011-11-21T00:00:00"/>
    <d v="2011-11-23T00:00:00"/>
    <s v="November"/>
    <s v="2011"/>
    <n v="2"/>
    <b v="0"/>
    <s v="High"/>
    <n v="40"/>
    <n v="102.15"/>
    <n v="0.03"/>
    <s v="Express Air"/>
    <n v="-138.51"/>
    <n v="2.08"/>
    <n v="5.33"/>
    <s v="Patrick Gardner"/>
    <s v="New Brunswick"/>
    <s v="Atlantic"/>
    <s v="Consumer"/>
    <s v="Furniture"/>
    <s v="Office Furnishings"/>
    <n v="0.43"/>
  </r>
  <r>
    <n v="47810"/>
    <d v="2011-08-14T00:00:00"/>
    <d v="2011-08-15T00:00:00"/>
    <s v="August"/>
    <s v="2011"/>
    <n v="1"/>
    <b v="0"/>
    <s v="Critical"/>
    <n v="3"/>
    <n v="19.57"/>
    <n v="0.02"/>
    <s v="Regular Air"/>
    <n v="-5.35"/>
    <n v="5.84"/>
    <n v="1.2"/>
    <s v="Ionia McGrath"/>
    <s v="New Brunswick"/>
    <s v="Atlantic"/>
    <s v="Home Office"/>
    <s v="Office Supplies"/>
    <s v="Pens &amp; Art Supplies"/>
    <n v="0.55000000000000004"/>
  </r>
  <r>
    <n v="48896"/>
    <d v="2009-10-28T00:00:00"/>
    <d v="2009-10-30T00:00:00"/>
    <s v="October"/>
    <s v="2009"/>
    <n v="2"/>
    <b v="0"/>
    <s v="Critical"/>
    <n v="43"/>
    <n v="856.9"/>
    <n v="0.02"/>
    <s v="Regular Air"/>
    <n v="106.93"/>
    <n v="18.97"/>
    <n v="9.5399999999999991"/>
    <s v="Patrick Jones"/>
    <s v="New Brunswick"/>
    <s v="Atlantic"/>
    <s v="Home Office"/>
    <s v="Office Supplies"/>
    <s v="Paper"/>
    <n v="0.37"/>
  </r>
  <r>
    <n v="49830"/>
    <d v="2009-07-09T00:00:00"/>
    <d v="2009-07-11T00:00:00"/>
    <s v="July"/>
    <s v="2009"/>
    <n v="2"/>
    <b v="0"/>
    <s v="Critical"/>
    <n v="16"/>
    <n v="519.65"/>
    <n v="0.03"/>
    <s v="Express Air"/>
    <n v="26.36"/>
    <n v="30.98"/>
    <n v="8.99"/>
    <s v="Ionia McGrath"/>
    <s v="New Brunswick"/>
    <s v="Atlantic"/>
    <s v="Small Business"/>
    <s v="Office Supplies"/>
    <s v="Pens &amp; Art Supplies"/>
    <n v="0.57999999999999996"/>
  </r>
  <r>
    <n v="52389"/>
    <d v="2011-10-21T00:00:00"/>
    <d v="2011-10-21T00:00:00"/>
    <s v="October"/>
    <s v="2011"/>
    <n v="0"/>
    <s v="FREE DELIVERY"/>
    <s v="Critical"/>
    <n v="31"/>
    <n v="655.33000000000004"/>
    <n v="0.08"/>
    <s v="Regular Air"/>
    <n v="-57.16"/>
    <n v="21.38"/>
    <n v="8.99"/>
    <s v="Justin Deggeller"/>
    <s v="New Brunswick"/>
    <s v="Atlantic"/>
    <s v="Corporate"/>
    <s v="Office Supplies"/>
    <s v="Pens &amp; Art Supplies"/>
    <n v="0.59"/>
  </r>
  <r>
    <n v="52576"/>
    <d v="2009-03-28T00:00:00"/>
    <d v="2009-03-28T00:00:00"/>
    <s v="March"/>
    <s v="2009"/>
    <n v="0"/>
    <s v="FREE DELIVERY"/>
    <s v="low"/>
    <n v="10"/>
    <n v="958.18"/>
    <n v="0.03"/>
    <s v="Delivery Truck"/>
    <n v="126.81"/>
    <n v="90.97"/>
    <n v="14"/>
    <s v="Tony Sayre"/>
    <s v="New Brunswick"/>
    <s v="Atlantic"/>
    <s v="Home Office"/>
    <s v="Technology"/>
    <s v="Office Machines"/>
    <n v="0.36"/>
  </r>
  <r>
    <n v="53605"/>
    <d v="2010-08-03T00:00:00"/>
    <d v="2010-08-05T00:00:00"/>
    <s v="August"/>
    <s v="2010"/>
    <n v="2"/>
    <b v="0"/>
    <s v="Medium"/>
    <n v="19"/>
    <n v="506.49"/>
    <n v="0.06"/>
    <s v="Regular Air"/>
    <n v="105.69"/>
    <n v="25.98"/>
    <n v="5.37"/>
    <s v="Karen Seio"/>
    <s v="New Brunswick"/>
    <s v="Atlantic"/>
    <s v="Consumer"/>
    <s v="Office Supplies"/>
    <s v="Appliances"/>
    <n v="0.5"/>
  </r>
  <r>
    <n v="53605"/>
    <d v="2010-08-03T00:00:00"/>
    <d v="2010-08-05T00:00:00"/>
    <s v="August"/>
    <s v="2010"/>
    <n v="2"/>
    <b v="0"/>
    <s v="Medium"/>
    <n v="48"/>
    <n v="8367.68"/>
    <n v="0.06"/>
    <s v="Delivery Truck"/>
    <n v="886.35"/>
    <n v="170.98"/>
    <n v="35.89"/>
    <s v="Karen Seio"/>
    <s v="New Brunswick"/>
    <s v="Atlantic"/>
    <s v="Consumer"/>
    <s v="Furniture"/>
    <s v="Bookcases"/>
    <n v="0.66"/>
  </r>
  <r>
    <n v="53605"/>
    <d v="2010-08-03T00:00:00"/>
    <d v="2010-08-05T00:00:00"/>
    <s v="August"/>
    <s v="2010"/>
    <n v="2"/>
    <b v="0"/>
    <s v="Medium"/>
    <n v="1"/>
    <n v="74.31"/>
    <n v="7.0000000000000007E-2"/>
    <s v="Regular Air"/>
    <n v="-73.099999999999994"/>
    <n v="41.47"/>
    <n v="34.200000000000003"/>
    <s v="Karen Seio"/>
    <s v="New Brunswick"/>
    <s v="Atlantic"/>
    <s v="Consumer"/>
    <s v="Furniture"/>
    <s v="Office Furnishings"/>
    <n v="0.73"/>
  </r>
  <r>
    <n v="53891"/>
    <d v="2009-01-22T00:00:00"/>
    <d v="2009-01-23T00:00:00"/>
    <s v="January"/>
    <s v="2009"/>
    <n v="1"/>
    <b v="0"/>
    <s v="High"/>
    <n v="27"/>
    <n v="4584.7299999999996"/>
    <n v="7.0000000000000007E-2"/>
    <s v="Regular Air"/>
    <n v="812.38"/>
    <n v="179.99"/>
    <n v="19.989999999999998"/>
    <s v="Nathan Mautz"/>
    <s v="New Brunswick"/>
    <s v="Atlantic"/>
    <s v="Home Office"/>
    <s v="Technology"/>
    <s v="Computer Peripherals"/>
    <n v="0.48"/>
  </r>
  <r>
    <n v="53891"/>
    <d v="2009-01-22T00:00:00"/>
    <d v="2009-01-23T00:00:00"/>
    <s v="January"/>
    <s v="2009"/>
    <n v="1"/>
    <b v="0"/>
    <s v="High"/>
    <n v="44"/>
    <n v="4039.72"/>
    <n v="0.02"/>
    <s v="Express Air"/>
    <n v="-237.6"/>
    <n v="92.23"/>
    <n v="39.61"/>
    <s v="Nathan Mautz"/>
    <s v="New Brunswick"/>
    <s v="Atlantic"/>
    <s v="Home Office"/>
    <s v="Furniture"/>
    <s v="Office Furnishings"/>
    <n v="0.67"/>
  </r>
  <r>
    <n v="53891"/>
    <d v="2009-01-22T00:00:00"/>
    <d v="2009-01-23T00:00:00"/>
    <s v="January"/>
    <s v="2009"/>
    <n v="1"/>
    <b v="0"/>
    <s v="High"/>
    <n v="25"/>
    <n v="2570.944"/>
    <n v="0.03"/>
    <s v="Express Air"/>
    <n v="553.36"/>
    <n v="115.99"/>
    <n v="5.92"/>
    <s v="Nathan Mautz"/>
    <s v="New Brunswick"/>
    <s v="Atlantic"/>
    <s v="Home Office"/>
    <s v="Technology"/>
    <s v="Telephones and Communication"/>
    <n v="0.57999999999999996"/>
  </r>
  <r>
    <n v="55460"/>
    <d v="2012-05-26T00:00:00"/>
    <d v="2012-05-28T00:00:00"/>
    <s v="May"/>
    <s v="2012"/>
    <n v="2"/>
    <b v="0"/>
    <s v="High"/>
    <n v="49"/>
    <n v="1944.87"/>
    <n v="0.06"/>
    <s v="Regular Air"/>
    <n v="496.43"/>
    <n v="41.71"/>
    <n v="4.5"/>
    <s v="Patrick Jones"/>
    <s v="New Brunswick"/>
    <s v="Atlantic"/>
    <s v="Home Office"/>
    <s v="Office Supplies"/>
    <s v="Appliances"/>
    <n v="0.56000000000000005"/>
  </r>
  <r>
    <n v="55460"/>
    <d v="2012-05-26T00:00:00"/>
    <d v="2012-05-27T00:00:00"/>
    <s v="May"/>
    <s v="2012"/>
    <n v="1"/>
    <b v="0"/>
    <s v="High"/>
    <n v="12"/>
    <n v="61.82"/>
    <n v="0.1"/>
    <s v="Regular Air"/>
    <n v="-10.45"/>
    <n v="5.34"/>
    <n v="2.99"/>
    <s v="Patrick Jones"/>
    <s v="New Brunswick"/>
    <s v="Atlantic"/>
    <s v="Home Office"/>
    <s v="Office Supplies"/>
    <s v="Binders and Binder Accessories"/>
    <n v="0.38"/>
  </r>
  <r>
    <n v="55877"/>
    <d v="2010-02-02T00:00:00"/>
    <d v="2010-02-04T00:00:00"/>
    <s v="February"/>
    <s v="2010"/>
    <n v="2"/>
    <b v="0"/>
    <s v="Not Specified"/>
    <n v="40"/>
    <n v="144.28"/>
    <n v="0.01"/>
    <s v="Express Air"/>
    <n v="52.94"/>
    <n v="3.08"/>
    <n v="0.99"/>
    <s v="Erin Mull"/>
    <s v="New Brunswick"/>
    <s v="Atlantic"/>
    <s v="Corporate"/>
    <s v="Office Supplies"/>
    <s v="Labels"/>
    <n v="0.37"/>
  </r>
  <r>
    <n v="55877"/>
    <d v="2010-02-02T00:00:00"/>
    <d v="2010-02-03T00:00:00"/>
    <s v="February"/>
    <s v="2010"/>
    <n v="1"/>
    <b v="0"/>
    <s v="Not Specified"/>
    <n v="19"/>
    <n v="126.53"/>
    <n v="0.03"/>
    <s v="Regular Air"/>
    <n v="-73.38"/>
    <n v="5.98"/>
    <n v="7.5"/>
    <s v="Erin Mull"/>
    <s v="New Brunswick"/>
    <s v="Atlantic"/>
    <s v="Corporate"/>
    <s v="Office Supplies"/>
    <s v="Paper"/>
    <n v="0.4"/>
  </r>
  <r>
    <n v="56647"/>
    <d v="2011-08-03T00:00:00"/>
    <d v="2011-08-04T00:00:00"/>
    <s v="August"/>
    <s v="2011"/>
    <n v="1"/>
    <b v="0"/>
    <s v="Medium"/>
    <n v="41"/>
    <n v="417.53"/>
    <n v="0.02"/>
    <s v="Regular Air"/>
    <n v="-309.06"/>
    <n v="9.98"/>
    <n v="12.52"/>
    <s v="Tony Sayre"/>
    <s v="New Brunswick"/>
    <s v="Atlantic"/>
    <s v="Home Office"/>
    <s v="Furniture"/>
    <s v="Office Furnishings"/>
    <n v="0.56999999999999995"/>
  </r>
  <r>
    <n v="57475"/>
    <d v="2010-10-04T00:00:00"/>
    <d v="2010-10-11T00:00:00"/>
    <s v="October"/>
    <s v="2010"/>
    <n v="7"/>
    <b v="0"/>
    <s v="low"/>
    <n v="32"/>
    <n v="167.07"/>
    <n v="0.04"/>
    <s v="Regular Air"/>
    <n v="-93.23"/>
    <n v="4.91"/>
    <n v="5.68"/>
    <s v="Tony Sayre"/>
    <s v="New Brunswick"/>
    <s v="Atlantic"/>
    <s v="Home Office"/>
    <s v="Office Supplies"/>
    <s v="Binders and Binder Accessories"/>
    <n v="0.36"/>
  </r>
  <r>
    <n v="57475"/>
    <d v="2010-10-04T00:00:00"/>
    <d v="2010-10-04T00:00:00"/>
    <s v="October"/>
    <s v="2010"/>
    <n v="0"/>
    <s v="FREE DELIVERY"/>
    <s v="low"/>
    <n v="34"/>
    <n v="554.88"/>
    <n v="0.06"/>
    <s v="Regular Air"/>
    <n v="-145.33000000000001"/>
    <n v="15.99"/>
    <n v="13.18"/>
    <s v="Tony Sayre"/>
    <s v="New Brunswick"/>
    <s v="Atlantic"/>
    <s v="Home Office"/>
    <s v="Office Supplies"/>
    <s v="Binders and Binder Accessories"/>
    <n v="0.37"/>
  </r>
  <r>
    <n v="57475"/>
    <d v="2010-10-04T00:00:00"/>
    <d v="2010-10-04T00:00:00"/>
    <s v="October"/>
    <s v="2010"/>
    <n v="0"/>
    <s v="FREE DELIVERY"/>
    <s v="low"/>
    <n v="48"/>
    <n v="309.64999999999998"/>
    <n v="0.04"/>
    <s v="Regular Air"/>
    <n v="-79.81"/>
    <n v="6.54"/>
    <n v="5.27"/>
    <s v="Tony Sayre"/>
    <s v="New Brunswick"/>
    <s v="Atlantic"/>
    <s v="Home Office"/>
    <s v="Office Supplies"/>
    <s v="Binders and Binder Accessories"/>
    <n v="0.36"/>
  </r>
  <r>
    <n v="57475"/>
    <d v="2010-10-04T00:00:00"/>
    <d v="2010-10-06T00:00:00"/>
    <s v="October"/>
    <s v="2010"/>
    <n v="2"/>
    <b v="0"/>
    <s v="low"/>
    <n v="24"/>
    <n v="152.37"/>
    <n v="0.09"/>
    <s v="Regular Air"/>
    <n v="-76.53"/>
    <n v="6.48"/>
    <n v="6.6"/>
    <s v="Tony Sayre"/>
    <s v="New Brunswick"/>
    <s v="Atlantic"/>
    <s v="Home Office"/>
    <s v="Office Supplies"/>
    <s v="Paper"/>
    <n v="0.37"/>
  </r>
  <r>
    <n v="57537"/>
    <d v="2012-09-18T00:00:00"/>
    <d v="2012-09-19T00:00:00"/>
    <s v="September"/>
    <s v="2012"/>
    <n v="1"/>
    <b v="0"/>
    <s v="Medium"/>
    <n v="13"/>
    <n v="76.38"/>
    <n v="0.03"/>
    <s v="Express Air"/>
    <n v="-29.69"/>
    <n v="4.82"/>
    <n v="5.24"/>
    <s v="Patrick Jones"/>
    <s v="New Brunswick"/>
    <s v="Atlantic"/>
    <s v="Home Office"/>
    <s v="Office Supplies"/>
    <s v="Binders and Binder Accessories"/>
    <n v="0.39"/>
  </r>
  <r>
    <n v="57537"/>
    <d v="2012-09-18T00:00:00"/>
    <d v="2012-09-19T00:00:00"/>
    <s v="September"/>
    <s v="2012"/>
    <n v="1"/>
    <b v="0"/>
    <s v="Medium"/>
    <n v="29"/>
    <n v="2948.63"/>
    <n v="0.05"/>
    <s v="Regular Air"/>
    <n v="888.62"/>
    <n v="100.97"/>
    <n v="7.18"/>
    <s v="Patrick Jones"/>
    <s v="New Brunswick"/>
    <s v="Atlantic"/>
    <s v="Home Office"/>
    <s v="Technology"/>
    <s v="Computer Peripherals"/>
    <n v="0.46"/>
  </r>
  <r>
    <n v="57537"/>
    <d v="2012-09-18T00:00:00"/>
    <d v="2012-09-18T00:00:00"/>
    <s v="September"/>
    <s v="2012"/>
    <n v="0"/>
    <s v="FREE DELIVERY"/>
    <s v="Medium"/>
    <n v="4"/>
    <n v="18.329999999999998"/>
    <n v="0.09"/>
    <s v="Regular Air"/>
    <n v="-7.08"/>
    <n v="3.98"/>
    <n v="2.97"/>
    <s v="Patrick Jones"/>
    <s v="New Brunswick"/>
    <s v="Atlantic"/>
    <s v="Home Office"/>
    <s v="Office Supplies"/>
    <s v="Paper"/>
    <n v="0.35"/>
  </r>
  <r>
    <n v="57698"/>
    <d v="2012-01-06T00:00:00"/>
    <d v="2012-01-07T00:00:00"/>
    <s v="January"/>
    <s v="2012"/>
    <n v="1"/>
    <b v="0"/>
    <s v="Critical"/>
    <n v="10"/>
    <n v="86"/>
    <n v="0.05"/>
    <s v="Regular Air"/>
    <n v="-66.91"/>
    <n v="7.77"/>
    <n v="9.23"/>
    <s v="Patrick Jones"/>
    <s v="New Brunswick"/>
    <s v="Atlantic"/>
    <s v="Home Office"/>
    <s v="Office Supplies"/>
    <s v="Appliances"/>
    <n v="0.57999999999999996"/>
  </r>
  <r>
    <n v="57698"/>
    <d v="2012-01-06T00:00:00"/>
    <d v="2012-01-08T00:00:00"/>
    <s v="January"/>
    <s v="2012"/>
    <n v="2"/>
    <b v="0"/>
    <s v="Critical"/>
    <n v="13"/>
    <n v="4805.3599999999997"/>
    <n v="0.04"/>
    <s v="Regular Air"/>
    <n v="1127.31"/>
    <n v="363.25"/>
    <n v="19.989999999999998"/>
    <s v="Patrick Jones"/>
    <s v="New Brunswick"/>
    <s v="Atlantic"/>
    <s v="Home Office"/>
    <s v="Office Supplies"/>
    <s v="Appliances"/>
    <n v="0.56999999999999995"/>
  </r>
  <r>
    <n v="58241"/>
    <d v="2010-09-07T00:00:00"/>
    <d v="2010-09-08T00:00:00"/>
    <s v="September"/>
    <s v="2010"/>
    <n v="1"/>
    <b v="0"/>
    <s v="Critical"/>
    <n v="36"/>
    <n v="146.71"/>
    <n v="0.01"/>
    <s v="Regular Air"/>
    <n v="38.630000000000003"/>
    <n v="4"/>
    <n v="1.3"/>
    <s v="Patrick Jones"/>
    <s v="New Brunswick"/>
    <s v="Atlantic"/>
    <s v="Home Office"/>
    <s v="Office Supplies"/>
    <s v="Paper"/>
    <n v="0.37"/>
  </r>
  <r>
    <n v="58241"/>
    <d v="2010-09-07T00:00:00"/>
    <d v="2010-09-08T00:00:00"/>
    <s v="September"/>
    <s v="2010"/>
    <n v="1"/>
    <b v="0"/>
    <s v="Critical"/>
    <n v="36"/>
    <n v="475.92"/>
    <n v="0.05"/>
    <s v="Regular Air"/>
    <n v="-95.3"/>
    <n v="12.88"/>
    <n v="4.59"/>
    <s v="Patrick Jones"/>
    <s v="New Brunswick"/>
    <s v="Atlantic"/>
    <s v="Home Office"/>
    <s v="Office Supplies"/>
    <s v="Scissors, Rulers and Trimmers"/>
    <n v="0.82"/>
  </r>
  <r>
    <n v="96"/>
    <d v="2009-04-16T00:00:00"/>
    <d v="2009-04-18T00:00:00"/>
    <s v="April"/>
    <s v="2009"/>
    <n v="2"/>
    <b v="0"/>
    <s v="High"/>
    <n v="37"/>
    <n v="4158.1234999999997"/>
    <n v="0.01"/>
    <s v="Regular Air"/>
    <n v="1228.8900000000001"/>
    <n v="125.99"/>
    <n v="8.99"/>
    <s v="Keith Dawkins"/>
    <s v="Manitoba"/>
    <s v="Prarie"/>
    <s v="Home Office"/>
    <s v="Technology"/>
    <s v="Telephones and Communication"/>
    <n v="0.55000000000000004"/>
  </r>
  <r>
    <n v="610"/>
    <d v="2011-08-01T00:00:00"/>
    <d v="2011-08-03T00:00:00"/>
    <s v="August"/>
    <s v="2011"/>
    <n v="2"/>
    <b v="0"/>
    <s v="Critical"/>
    <n v="38"/>
    <n v="283.64999999999998"/>
    <n v="0.02"/>
    <s v="Express Air"/>
    <n v="-29.21"/>
    <n v="6.68"/>
    <n v="5.41"/>
    <s v="Joe Elijah"/>
    <s v="Manitoba"/>
    <s v="Prarie"/>
    <s v="Home Office"/>
    <s v="Office Supplies"/>
    <s v="Paper"/>
    <n v="0.37"/>
  </r>
  <r>
    <n v="612"/>
    <d v="2012-10-20T00:00:00"/>
    <d v="2012-10-22T00:00:00"/>
    <s v="October"/>
    <s v="2012"/>
    <n v="2"/>
    <b v="0"/>
    <s v="Medium"/>
    <n v="50"/>
    <n v="262.87"/>
    <n v="0.1"/>
    <s v="Regular Air"/>
    <n v="-166.29"/>
    <n v="5.28"/>
    <n v="6.26"/>
    <s v="Sheri Gordon"/>
    <s v="Manitoba"/>
    <s v="Prarie"/>
    <s v="Corporate"/>
    <s v="Office Supplies"/>
    <s v="Paper"/>
    <n v="0.4"/>
  </r>
  <r>
    <n v="612"/>
    <d v="2012-10-20T00:00:00"/>
    <d v="2012-10-22T00:00:00"/>
    <s v="October"/>
    <s v="2012"/>
    <n v="2"/>
    <b v="0"/>
    <s v="Medium"/>
    <n v="43"/>
    <n v="2531.0875000000001"/>
    <n v="0.01"/>
    <s v="Regular Air"/>
    <n v="881.68"/>
    <n v="65.989999999999995"/>
    <n v="2.5"/>
    <s v="Sheri Gordon"/>
    <s v="Manitoba"/>
    <s v="Prarie"/>
    <s v="Corporate"/>
    <s v="Technology"/>
    <s v="Telephones and Communication"/>
    <n v="0.55000000000000004"/>
  </r>
  <r>
    <n v="1440"/>
    <d v="2011-08-09T00:00:00"/>
    <d v="2011-08-11T00:00:00"/>
    <s v="August"/>
    <s v="2011"/>
    <n v="2"/>
    <b v="0"/>
    <s v="low"/>
    <n v="41"/>
    <n v="726.22"/>
    <n v="0.01"/>
    <s v="Regular Air"/>
    <n v="52.47"/>
    <n v="17.670000000000002"/>
    <n v="8.99"/>
    <s v="Stefanie Holloman"/>
    <s v="Manitoba"/>
    <s v="Prarie"/>
    <s v="Small Business"/>
    <s v="Furniture"/>
    <s v="Office Furnishings"/>
    <n v="0.47"/>
  </r>
  <r>
    <n v="3749"/>
    <d v="2011-02-23T00:00:00"/>
    <d v="2011-02-25T00:00:00"/>
    <s v="February"/>
    <s v="2011"/>
    <n v="2"/>
    <b v="0"/>
    <s v="Medium"/>
    <n v="27"/>
    <n v="353.62"/>
    <n v="0.01"/>
    <s v="Regular Air"/>
    <n v="140.15"/>
    <n v="12.97"/>
    <n v="1.49"/>
    <s v="Ken Black"/>
    <s v="Manitoba"/>
    <s v="Prarie"/>
    <s v="Consumer"/>
    <s v="Office Supplies"/>
    <s v="Binders and Binder Accessories"/>
    <n v="0.35"/>
  </r>
  <r>
    <n v="4070"/>
    <d v="2011-06-11T00:00:00"/>
    <d v="2011-06-11T00:00:00"/>
    <s v="June"/>
    <s v="2011"/>
    <n v="0"/>
    <s v="FREE DELIVERY"/>
    <s v="High"/>
    <n v="22"/>
    <n v="646.07000000000005"/>
    <n v="0.06"/>
    <s v="Express Air"/>
    <n v="237.75"/>
    <n v="28.48"/>
    <n v="1.99"/>
    <s v="Joe Elijah"/>
    <s v="Manitoba"/>
    <s v="Prarie"/>
    <s v="Home Office"/>
    <s v="Technology"/>
    <s v="Computer Peripherals"/>
    <n v="0.4"/>
  </r>
  <r>
    <n v="4774"/>
    <d v="2010-04-19T00:00:00"/>
    <d v="2010-04-20T00:00:00"/>
    <s v="April"/>
    <s v="2010"/>
    <n v="1"/>
    <b v="0"/>
    <s v="Medium"/>
    <n v="4"/>
    <n v="126.87"/>
    <n v="0.08"/>
    <s v="Regular Air"/>
    <n v="-125.99"/>
    <n v="32.979999999999997"/>
    <n v="5.5"/>
    <s v="Lindsay Williams"/>
    <s v="Manitoba"/>
    <s v="Prarie"/>
    <s v="Corporate"/>
    <s v="Technology"/>
    <s v="Computer Peripherals"/>
    <n v="0.75"/>
  </r>
  <r>
    <n v="6947"/>
    <d v="2011-07-19T00:00:00"/>
    <d v="2011-07-21T00:00:00"/>
    <s v="July"/>
    <s v="2011"/>
    <n v="2"/>
    <b v="0"/>
    <s v="Critical"/>
    <n v="9"/>
    <n v="520.49"/>
    <n v="0"/>
    <s v="Regular Air"/>
    <n v="-51.01"/>
    <n v="51.65"/>
    <n v="18.45"/>
    <s v="Logan Currie"/>
    <s v="Manitoba"/>
    <s v="Prarie"/>
    <s v="Small Business"/>
    <s v="Furniture"/>
    <s v="Office Furnishings"/>
    <n v="0.65"/>
  </r>
  <r>
    <n v="6979"/>
    <d v="2009-02-27T00:00:00"/>
    <d v="2009-02-28T00:00:00"/>
    <s v="February"/>
    <s v="2009"/>
    <n v="1"/>
    <b v="0"/>
    <s v="Critical"/>
    <n v="28"/>
    <n v="334.89"/>
    <n v="0.03"/>
    <s v="Regular Air"/>
    <n v="-1.44"/>
    <n v="11.99"/>
    <n v="5.99"/>
    <s v="Keith Dawkins"/>
    <s v="Manitoba"/>
    <s v="Prarie"/>
    <s v="Home Office"/>
    <s v="Technology"/>
    <s v="Office Machines"/>
    <n v="0.36"/>
  </r>
  <r>
    <n v="7107"/>
    <d v="2012-01-04T00:00:00"/>
    <d v="2012-01-04T00:00:00"/>
    <s v="January"/>
    <s v="2012"/>
    <n v="0"/>
    <s v="FREE DELIVERY"/>
    <s v="Not Specified"/>
    <n v="3"/>
    <n v="172.04"/>
    <n v="0.02"/>
    <s v="Regular Air"/>
    <n v="143.08000000000001"/>
    <n v="54.2"/>
    <n v="11.1"/>
    <s v="Steve Chapman"/>
    <s v="Manitoba"/>
    <s v="Prarie"/>
    <s v="Corporate"/>
    <s v="Furniture"/>
    <s v="Office Furnishings"/>
    <n v="0.64"/>
  </r>
  <r>
    <n v="7107"/>
    <d v="2012-01-04T00:00:00"/>
    <d v="2012-01-06T00:00:00"/>
    <s v="January"/>
    <s v="2012"/>
    <n v="2"/>
    <b v="0"/>
    <s v="Not Specified"/>
    <n v="3"/>
    <n v="113.14"/>
    <n v="0.06"/>
    <s v="Regular Air"/>
    <n v="-21.23"/>
    <n v="37.94"/>
    <n v="5.08"/>
    <s v="Steve Chapman"/>
    <s v="Manitoba"/>
    <s v="Prarie"/>
    <s v="Corporate"/>
    <s v="Office Supplies"/>
    <s v="Paper"/>
    <n v="0.38"/>
  </r>
  <r>
    <n v="7107"/>
    <d v="2012-01-04T00:00:00"/>
    <d v="2012-01-05T00:00:00"/>
    <s v="January"/>
    <s v="2012"/>
    <n v="1"/>
    <b v="0"/>
    <s v="Not Specified"/>
    <n v="32"/>
    <n v="1724.82"/>
    <n v="0.1"/>
    <s v="Regular Air"/>
    <n v="407.8"/>
    <n v="55.29"/>
    <n v="5.08"/>
    <s v="Steve Chapman"/>
    <s v="Manitoba"/>
    <s v="Prarie"/>
    <s v="Corporate"/>
    <s v="Office Supplies"/>
    <s v="Storage &amp; Organization"/>
    <n v="0.59"/>
  </r>
  <r>
    <n v="8288"/>
    <d v="2011-05-09T00:00:00"/>
    <d v="2011-05-10T00:00:00"/>
    <s v="May"/>
    <s v="2011"/>
    <n v="1"/>
    <b v="0"/>
    <s v="Critical"/>
    <n v="22"/>
    <n v="1337.81"/>
    <n v="0.02"/>
    <s v="Regular Air"/>
    <n v="407.12"/>
    <n v="59.78"/>
    <n v="10.29"/>
    <s v="Marc Crier"/>
    <s v="Manitoba"/>
    <s v="Prarie"/>
    <s v="Corporate"/>
    <s v="Office Supplies"/>
    <s v="Binders and Binder Accessories"/>
    <n v="0.39"/>
  </r>
  <r>
    <n v="8678"/>
    <d v="2012-09-30T00:00:00"/>
    <d v="2012-10-05T00:00:00"/>
    <s v="October"/>
    <s v="2012"/>
    <n v="5"/>
    <b v="0"/>
    <s v="low"/>
    <n v="31"/>
    <n v="937.8"/>
    <n v="0"/>
    <s v="Regular Air"/>
    <n v="27.12"/>
    <n v="29.74"/>
    <n v="6.64"/>
    <s v="Ken Black"/>
    <s v="Manitoba"/>
    <s v="Prarie"/>
    <s v="Consumer"/>
    <s v="Office Supplies"/>
    <s v="Storage &amp; Organization"/>
    <n v="0.7"/>
  </r>
  <r>
    <n v="10659"/>
    <d v="2009-05-14T00:00:00"/>
    <d v="2009-05-14T00:00:00"/>
    <s v="May"/>
    <s v="2009"/>
    <n v="0"/>
    <s v="FREE DELIVERY"/>
    <s v="Critical"/>
    <n v="40"/>
    <n v="227.37"/>
    <n v="0"/>
    <s v="Regular Air"/>
    <n v="-92.07"/>
    <n v="5.28"/>
    <n v="5.61"/>
    <s v="Dave Brooks"/>
    <s v="Manitoba"/>
    <s v="Prarie"/>
    <s v="Corporate"/>
    <s v="Office Supplies"/>
    <s v="Paper"/>
    <n v="0.4"/>
  </r>
  <r>
    <n v="10695"/>
    <d v="2011-05-02T00:00:00"/>
    <d v="2011-05-03T00:00:00"/>
    <s v="May"/>
    <s v="2011"/>
    <n v="1"/>
    <b v="0"/>
    <s v="High"/>
    <n v="39"/>
    <n v="6330.0860000000002"/>
    <n v="0.1"/>
    <s v="Regular Air"/>
    <n v="1421.89"/>
    <n v="205.99"/>
    <n v="2.5"/>
    <s v="Deborah Brumfield"/>
    <s v="Manitoba"/>
    <s v="Prarie"/>
    <s v="Corporate"/>
    <s v="Technology"/>
    <s v="Telephones and Communication"/>
    <n v="0.59"/>
  </r>
  <r>
    <n v="11719"/>
    <d v="2011-02-05T00:00:00"/>
    <d v="2011-02-06T00:00:00"/>
    <s v="February"/>
    <s v="2011"/>
    <n v="1"/>
    <b v="0"/>
    <s v="Not Specified"/>
    <n v="3"/>
    <n v="1566.8"/>
    <n v="0.06"/>
    <s v="Delivery Truck"/>
    <n v="-1044.92"/>
    <n v="500.97"/>
    <n v="69.3"/>
    <s v="Keith Dawkins"/>
    <s v="Manitoba"/>
    <s v="Prarie"/>
    <s v="Home Office"/>
    <s v="Technology"/>
    <s v="Office Machines"/>
    <n v="0.37"/>
  </r>
  <r>
    <n v="11719"/>
    <d v="2011-02-05T00:00:00"/>
    <d v="2011-02-05T00:00:00"/>
    <s v="February"/>
    <s v="2011"/>
    <n v="0"/>
    <s v="FREE DELIVERY"/>
    <s v="Not Specified"/>
    <n v="30"/>
    <n v="616.01"/>
    <n v="0.09"/>
    <s v="Regular Air"/>
    <n v="-74.88"/>
    <n v="21.38"/>
    <n v="8.99"/>
    <s v="Keith Dawkins"/>
    <s v="Manitoba"/>
    <s v="Prarie"/>
    <s v="Home Office"/>
    <s v="Office Supplies"/>
    <s v="Pens &amp; Art Supplies"/>
    <n v="0.59"/>
  </r>
  <r>
    <n v="11719"/>
    <d v="2011-02-05T00:00:00"/>
    <d v="2011-02-05T00:00:00"/>
    <s v="February"/>
    <s v="2011"/>
    <n v="0"/>
    <s v="FREE DELIVERY"/>
    <s v="Not Specified"/>
    <n v="17"/>
    <n v="438.60849999999999"/>
    <n v="0.01"/>
    <s v="Regular Air"/>
    <n v="-56.05"/>
    <n v="28.99"/>
    <n v="8.59"/>
    <s v="Keith Dawkins"/>
    <s v="Manitoba"/>
    <s v="Prarie"/>
    <s v="Home Office"/>
    <s v="Technology"/>
    <s v="Telephones and Communication"/>
    <n v="0.56000000000000005"/>
  </r>
  <r>
    <n v="11908"/>
    <d v="2010-05-25T00:00:00"/>
    <d v="2010-05-27T00:00:00"/>
    <s v="May"/>
    <s v="2010"/>
    <n v="2"/>
    <b v="0"/>
    <s v="Not Specified"/>
    <n v="5"/>
    <n v="1386.6"/>
    <n v="0.09"/>
    <s v="Delivery Truck"/>
    <n v="-556.17999999999995"/>
    <n v="280.98"/>
    <n v="57"/>
    <s v="Marc Crier"/>
    <s v="Manitoba"/>
    <s v="Prarie"/>
    <s v="Corporate"/>
    <s v="Furniture"/>
    <s v="Chairs &amp; Chairmats"/>
    <n v="0.78"/>
  </r>
  <r>
    <n v="13765"/>
    <d v="2009-04-05T00:00:00"/>
    <d v="2009-04-07T00:00:00"/>
    <s v="April"/>
    <s v="2009"/>
    <n v="2"/>
    <b v="0"/>
    <s v="Not Specified"/>
    <n v="45"/>
    <n v="1553.38"/>
    <n v="0.1"/>
    <s v="Regular Air"/>
    <n v="180.88"/>
    <n v="36.549999999999997"/>
    <n v="13.89"/>
    <s v="Scot Wooten"/>
    <s v="Manitoba"/>
    <s v="Prarie"/>
    <s v="Corporate"/>
    <s v="Office Supplies"/>
    <s v="Pens &amp; Art Supplies"/>
    <n v="0.41"/>
  </r>
  <r>
    <n v="14055"/>
    <d v="2009-09-01T00:00:00"/>
    <d v="2009-09-03T00:00:00"/>
    <s v="September"/>
    <s v="2009"/>
    <n v="2"/>
    <b v="0"/>
    <s v="High"/>
    <n v="21"/>
    <n v="441.7"/>
    <n v="0.08"/>
    <s v="Regular Air"/>
    <n v="167.18"/>
    <n v="22.23"/>
    <n v="3.63"/>
    <s v="Keith Dawkins"/>
    <s v="Manitoba"/>
    <s v="Prarie"/>
    <s v="Home Office"/>
    <s v="Furniture"/>
    <s v="Office Furnishings"/>
    <n v="0.52"/>
  </r>
  <r>
    <n v="14342"/>
    <d v="2009-04-27T00:00:00"/>
    <d v="2009-04-27T00:00:00"/>
    <s v="April"/>
    <s v="2009"/>
    <n v="0"/>
    <s v="FREE DELIVERY"/>
    <s v="low"/>
    <n v="38"/>
    <n v="10823.84"/>
    <n v="0.09"/>
    <s v="Regular Air"/>
    <n v="3857.43"/>
    <n v="300.97000000000003"/>
    <n v="7.18"/>
    <s v="Deborah Brumfield"/>
    <s v="Manitoba"/>
    <s v="Prarie"/>
    <s v="Corporate"/>
    <s v="Technology"/>
    <s v="Computer Peripherals"/>
    <n v="0.48"/>
  </r>
  <r>
    <n v="14756"/>
    <d v="2009-08-31T00:00:00"/>
    <d v="2009-08-31T00:00:00"/>
    <s v="August"/>
    <s v="2009"/>
    <n v="0"/>
    <s v="FREE DELIVERY"/>
    <s v="low"/>
    <n v="2"/>
    <n v="42.3"/>
    <n v="0.06"/>
    <s v="Regular Air"/>
    <n v="-25.38"/>
    <n v="19.23"/>
    <n v="6.15"/>
    <s v="Steve Chapman"/>
    <s v="Manitoba"/>
    <s v="Prarie"/>
    <s v="Corporate"/>
    <s v="Furniture"/>
    <s v="Office Furnishings"/>
    <n v="0.44"/>
  </r>
  <r>
    <n v="14785"/>
    <d v="2009-10-09T00:00:00"/>
    <d v="2009-10-09T00:00:00"/>
    <s v="October"/>
    <s v="2009"/>
    <n v="0"/>
    <s v="FREE DELIVERY"/>
    <s v="High"/>
    <n v="20"/>
    <n v="94.86"/>
    <n v="0.08"/>
    <s v="Regular Air"/>
    <n v="39.69"/>
    <n v="4.91"/>
    <n v="0.5"/>
    <s v="Nicole Brennan"/>
    <s v="Manitoba"/>
    <s v="Prarie"/>
    <s v="Consumer"/>
    <s v="Office Supplies"/>
    <s v="Labels"/>
    <n v="0.36"/>
  </r>
  <r>
    <n v="14785"/>
    <d v="2009-10-09T00:00:00"/>
    <d v="2009-10-10T00:00:00"/>
    <s v="October"/>
    <s v="2009"/>
    <n v="1"/>
    <b v="0"/>
    <s v="High"/>
    <n v="25"/>
    <n v="744.12"/>
    <n v="0.02"/>
    <s v="Regular Air"/>
    <n v="146.51"/>
    <n v="28.15"/>
    <n v="6.17"/>
    <s v="Nicole Brennan"/>
    <s v="Manitoba"/>
    <s v="Prarie"/>
    <s v="Consumer"/>
    <s v="Office Supplies"/>
    <s v="Pens &amp; Art Supplies"/>
    <n v="0.55000000000000004"/>
  </r>
  <r>
    <n v="14855"/>
    <d v="2010-04-30T00:00:00"/>
    <d v="2010-05-02T00:00:00"/>
    <s v="May"/>
    <s v="2010"/>
    <n v="2"/>
    <b v="0"/>
    <s v="Not Specified"/>
    <n v="44"/>
    <n v="174.9"/>
    <n v="0.06"/>
    <s v="Express Air"/>
    <n v="-150.9"/>
    <n v="3.58"/>
    <n v="5.47"/>
    <s v="John Lee"/>
    <s v="Manitoba"/>
    <s v="Prarie"/>
    <s v="Corporate"/>
    <s v="Office Supplies"/>
    <s v="Binders and Binder Accessories"/>
    <n v="0.37"/>
  </r>
  <r>
    <n v="14855"/>
    <d v="2010-04-30T00:00:00"/>
    <d v="2010-05-02T00:00:00"/>
    <s v="May"/>
    <s v="2010"/>
    <n v="2"/>
    <b v="0"/>
    <s v="Not Specified"/>
    <n v="48"/>
    <n v="103.8"/>
    <n v="0.1"/>
    <s v="Regular Air"/>
    <n v="-150.53"/>
    <n v="2.23"/>
    <n v="4.57"/>
    <s v="John Lee"/>
    <s v="Manitoba"/>
    <s v="Prarie"/>
    <s v="Corporate"/>
    <s v="Furniture"/>
    <s v="Office Furnishings"/>
    <n v="0.41"/>
  </r>
  <r>
    <n v="14855"/>
    <d v="2010-04-30T00:00:00"/>
    <d v="2010-05-02T00:00:00"/>
    <s v="May"/>
    <s v="2010"/>
    <n v="2"/>
    <b v="0"/>
    <s v="Not Specified"/>
    <n v="19"/>
    <n v="2557.5100000000002"/>
    <n v="0.01"/>
    <s v="Delivery Truck"/>
    <n v="-168.48"/>
    <n v="124.49"/>
    <n v="51.94"/>
    <s v="John Lee"/>
    <s v="Manitoba"/>
    <s v="Prarie"/>
    <s v="Corporate"/>
    <s v="Furniture"/>
    <s v="Tables"/>
    <n v="0.63"/>
  </r>
  <r>
    <n v="15045"/>
    <d v="2010-08-20T00:00:00"/>
    <d v="2010-08-22T00:00:00"/>
    <s v="August"/>
    <s v="2010"/>
    <n v="2"/>
    <b v="0"/>
    <s v="Not Specified"/>
    <n v="11"/>
    <n v="1378.72"/>
    <n v="7.0000000000000007E-2"/>
    <s v="Delivery Truck"/>
    <n v="-640.6"/>
    <n v="122.99"/>
    <n v="70.2"/>
    <s v="Logan Currie"/>
    <s v="Manitoba"/>
    <s v="Prarie"/>
    <s v="Small Business"/>
    <s v="Furniture"/>
    <s v="Chairs &amp; Chairmats"/>
    <n v="0.74"/>
  </r>
  <r>
    <n v="16289"/>
    <d v="2010-07-17T00:00:00"/>
    <d v="2010-07-19T00:00:00"/>
    <s v="July"/>
    <s v="2010"/>
    <n v="2"/>
    <b v="0"/>
    <s v="High"/>
    <n v="49"/>
    <n v="5610.6120000000001"/>
    <n v="0.01"/>
    <s v="Regular Air"/>
    <n v="2040.87"/>
    <n v="125.99"/>
    <n v="2.5"/>
    <s v="John Lee"/>
    <s v="Manitoba"/>
    <s v="Prarie"/>
    <s v="Corporate"/>
    <s v="Technology"/>
    <s v="Telephones and Communication"/>
    <n v="0.57999999999999996"/>
  </r>
  <r>
    <n v="19621"/>
    <d v="2011-09-07T00:00:00"/>
    <d v="2011-09-08T00:00:00"/>
    <s v="September"/>
    <s v="2011"/>
    <n v="1"/>
    <b v="0"/>
    <s v="Critical"/>
    <n v="20"/>
    <n v="67.03"/>
    <n v="0.04"/>
    <s v="Regular Air"/>
    <n v="-30.4"/>
    <n v="3.14"/>
    <n v="1.92"/>
    <s v="Marc Crier"/>
    <s v="Manitoba"/>
    <s v="Prarie"/>
    <s v="Corporate"/>
    <s v="Office Supplies"/>
    <s v="Scissors, Rulers and Trimmers"/>
    <n v="0.84"/>
  </r>
  <r>
    <n v="19621"/>
    <d v="2011-09-07T00:00:00"/>
    <d v="2011-09-08T00:00:00"/>
    <s v="September"/>
    <s v="2011"/>
    <n v="1"/>
    <b v="0"/>
    <s v="Critical"/>
    <n v="15"/>
    <n v="140.82"/>
    <n v="0.08"/>
    <s v="Express Air"/>
    <n v="-43.26"/>
    <n v="7.98"/>
    <n v="6.5"/>
    <s v="Marc Crier"/>
    <s v="Manitoba"/>
    <s v="Prarie"/>
    <s v="Corporate"/>
    <s v="Office Supplies"/>
    <s v="Storage &amp; Organization"/>
    <n v="0.59"/>
  </r>
  <r>
    <n v="20036"/>
    <d v="2010-12-05T00:00:00"/>
    <d v="2010-12-08T00:00:00"/>
    <s v="December"/>
    <s v="2010"/>
    <n v="3"/>
    <b v="0"/>
    <s v="Not Specified"/>
    <n v="28"/>
    <n v="4371.92"/>
    <n v="0.03"/>
    <s v="Delivery Truck"/>
    <n v="-533.44000000000005"/>
    <n v="150.97999999999999"/>
    <n v="66.27"/>
    <s v="John Lee"/>
    <s v="Manitoba"/>
    <s v="Prarie"/>
    <s v="Corporate"/>
    <s v="Furniture"/>
    <s v="Bookcases"/>
    <n v="0.65"/>
  </r>
  <r>
    <n v="20036"/>
    <d v="2010-12-05T00:00:00"/>
    <d v="2010-12-07T00:00:00"/>
    <s v="December"/>
    <s v="2010"/>
    <n v="2"/>
    <b v="0"/>
    <s v="Not Specified"/>
    <n v="21"/>
    <n v="1745.1179999999999"/>
    <n v="0.03"/>
    <s v="Regular Air"/>
    <n v="307.25"/>
    <n v="95.99"/>
    <n v="4.9000000000000004"/>
    <s v="John Lee"/>
    <s v="Manitoba"/>
    <s v="Prarie"/>
    <s v="Corporate"/>
    <s v="Technology"/>
    <s v="Telephones and Communication"/>
    <n v="0.56000000000000005"/>
  </r>
  <r>
    <n v="20773"/>
    <d v="2009-03-05T00:00:00"/>
    <d v="2009-03-06T00:00:00"/>
    <s v="March"/>
    <s v="2009"/>
    <n v="1"/>
    <b v="0"/>
    <s v="Not Specified"/>
    <n v="44"/>
    <n v="479.96"/>
    <n v="0.08"/>
    <s v="Regular Air"/>
    <n v="122.54"/>
    <n v="10.91"/>
    <n v="2.99"/>
    <s v="Denise Monton"/>
    <s v="Manitoba"/>
    <s v="Prarie"/>
    <s v="Home Office"/>
    <s v="Office Supplies"/>
    <s v="Binders and Binder Accessories"/>
    <n v="0.38"/>
  </r>
  <r>
    <n v="20967"/>
    <d v="2011-03-15T00:00:00"/>
    <d v="2011-03-15T00:00:00"/>
    <s v="March"/>
    <s v="2011"/>
    <n v="0"/>
    <s v="FREE DELIVERY"/>
    <s v="High"/>
    <n v="50"/>
    <n v="28664.52"/>
    <n v="0.09"/>
    <s v="Regular Air"/>
    <n v="13340.26"/>
    <n v="599.99"/>
    <n v="24.49"/>
    <s v="Deborah Brumfield"/>
    <s v="Manitoba"/>
    <s v="Prarie"/>
    <s v="Small Business"/>
    <s v="Technology"/>
    <s v="Copiers and Fax"/>
    <n v="0.37"/>
  </r>
  <r>
    <n v="20967"/>
    <d v="2011-03-15T00:00:00"/>
    <d v="2011-03-16T00:00:00"/>
    <s v="March"/>
    <s v="2011"/>
    <n v="1"/>
    <b v="0"/>
    <s v="High"/>
    <n v="6"/>
    <n v="635.7405"/>
    <n v="0.03"/>
    <s v="Regular Air"/>
    <n v="-397.53"/>
    <n v="125.99"/>
    <n v="8.08"/>
    <s v="Deborah Brumfield"/>
    <s v="Manitoba"/>
    <s v="Prarie"/>
    <s v="Small Business"/>
    <s v="Technology"/>
    <s v="Telephones and Communication"/>
    <n v="0.56999999999999995"/>
  </r>
  <r>
    <n v="21478"/>
    <d v="2012-03-02T00:00:00"/>
    <d v="2012-03-04T00:00:00"/>
    <s v="March"/>
    <s v="2012"/>
    <n v="2"/>
    <b v="0"/>
    <s v="low"/>
    <n v="16"/>
    <n v="423.07"/>
    <n v="0.01"/>
    <s v="Regular Air"/>
    <n v="126.95"/>
    <n v="25.38"/>
    <n v="8.99"/>
    <s v="Keith Dawkins"/>
    <s v="Manitoba"/>
    <s v="Prarie"/>
    <s v="Home Office"/>
    <s v="Furniture"/>
    <s v="Office Furnishings"/>
    <n v="0.5"/>
  </r>
  <r>
    <n v="21478"/>
    <d v="2012-03-02T00:00:00"/>
    <d v="2012-03-06T00:00:00"/>
    <s v="March"/>
    <s v="2012"/>
    <n v="4"/>
    <b v="0"/>
    <s v="low"/>
    <n v="33"/>
    <n v="1602.21"/>
    <n v="0.05"/>
    <s v="Regular Air"/>
    <n v="728.49"/>
    <n v="48.04"/>
    <n v="5.79"/>
    <s v="Keith Dawkins"/>
    <s v="Manitoba"/>
    <s v="Prarie"/>
    <s v="Home Office"/>
    <s v="Office Supplies"/>
    <s v="Paper"/>
    <n v="0.37"/>
  </r>
  <r>
    <n v="21633"/>
    <d v="2009-03-27T00:00:00"/>
    <d v="2009-03-28T00:00:00"/>
    <s v="March"/>
    <s v="2009"/>
    <n v="1"/>
    <b v="0"/>
    <s v="Medium"/>
    <n v="29"/>
    <n v="547.82000000000005"/>
    <n v="0.08"/>
    <s v="Regular Air"/>
    <n v="69.63"/>
    <n v="18.7"/>
    <n v="8.99"/>
    <s v="Keith Dawkins"/>
    <s v="Manitoba"/>
    <s v="Prarie"/>
    <s v="Home Office"/>
    <s v="Furniture"/>
    <s v="Office Furnishings"/>
    <n v="0.47"/>
  </r>
  <r>
    <n v="21696"/>
    <d v="2010-10-21T00:00:00"/>
    <d v="2010-10-22T00:00:00"/>
    <s v="October"/>
    <s v="2010"/>
    <n v="1"/>
    <b v="0"/>
    <s v="Medium"/>
    <n v="14"/>
    <n v="278.27"/>
    <n v="0.02"/>
    <s v="Regular Air"/>
    <n v="-51.91"/>
    <n v="19.350000000000001"/>
    <n v="12.79"/>
    <s v="Marc Crier"/>
    <s v="Manitoba"/>
    <s v="Prarie"/>
    <s v="Consumer"/>
    <s v="Office Supplies"/>
    <s v="Binders and Binder Accessories"/>
    <n v="0.39"/>
  </r>
  <r>
    <n v="22851"/>
    <d v="2009-03-01T00:00:00"/>
    <d v="2009-03-02T00:00:00"/>
    <s v="March"/>
    <s v="2009"/>
    <n v="1"/>
    <b v="0"/>
    <s v="Critical"/>
    <n v="25"/>
    <n v="667.36"/>
    <n v="0.09"/>
    <s v="Regular Air"/>
    <n v="218.89"/>
    <n v="28.48"/>
    <n v="1.99"/>
    <s v="Denise Monton"/>
    <s v="Manitoba"/>
    <s v="Prarie"/>
    <s v="Home Office"/>
    <s v="Technology"/>
    <s v="Computer Peripherals"/>
    <n v="0.4"/>
  </r>
  <r>
    <n v="22851"/>
    <d v="2009-03-01T00:00:00"/>
    <d v="2009-03-03T00:00:00"/>
    <s v="March"/>
    <s v="2009"/>
    <n v="2"/>
    <b v="0"/>
    <s v="Critical"/>
    <n v="13"/>
    <n v="32.369999999999997"/>
    <n v="0"/>
    <s v="Regular Air"/>
    <n v="-48.55"/>
    <n v="2.08"/>
    <n v="5.33"/>
    <s v="Denise Monton"/>
    <s v="Manitoba"/>
    <s v="Prarie"/>
    <s v="Home Office"/>
    <s v="Furniture"/>
    <s v="Office Furnishings"/>
    <n v="0.43"/>
  </r>
  <r>
    <n v="22851"/>
    <d v="2009-03-01T00:00:00"/>
    <d v="2009-03-02T00:00:00"/>
    <s v="March"/>
    <s v="2009"/>
    <n v="1"/>
    <b v="0"/>
    <s v="Critical"/>
    <n v="38"/>
    <n v="1409.0875000000001"/>
    <n v="0.06"/>
    <s v="Express Air"/>
    <n v="233.56"/>
    <n v="45.99"/>
    <n v="4.99"/>
    <s v="Denise Monton"/>
    <s v="Manitoba"/>
    <s v="Prarie"/>
    <s v="Home Office"/>
    <s v="Technology"/>
    <s v="Telephones and Communication"/>
    <n v="0.56000000000000005"/>
  </r>
  <r>
    <n v="23557"/>
    <d v="2011-05-31T00:00:00"/>
    <d v="2011-06-01T00:00:00"/>
    <s v="June"/>
    <s v="2011"/>
    <n v="1"/>
    <b v="0"/>
    <s v="Not Specified"/>
    <n v="7"/>
    <n v="1011.16"/>
    <n v="0.02"/>
    <s v="Regular Air"/>
    <n v="547.96"/>
    <n v="136.97999999999999"/>
    <n v="24.49"/>
    <s v="Keith Dawkins"/>
    <s v="Manitoba"/>
    <s v="Prarie"/>
    <s v="Home Office"/>
    <s v="Furniture"/>
    <s v="Office Furnishings"/>
    <n v="0.59"/>
  </r>
  <r>
    <n v="24577"/>
    <d v="2010-03-01T00:00:00"/>
    <d v="2010-03-02T00:00:00"/>
    <s v="March"/>
    <s v="2010"/>
    <n v="1"/>
    <b v="0"/>
    <s v="Medium"/>
    <n v="8"/>
    <n v="180.79"/>
    <n v="0.05"/>
    <s v="Regular Air"/>
    <n v="20.09"/>
    <n v="22.84"/>
    <n v="5.47"/>
    <s v="Steve Chapman"/>
    <s v="Manitoba"/>
    <s v="Prarie"/>
    <s v="Corporate"/>
    <s v="Office Supplies"/>
    <s v="Paper"/>
    <n v="0.39"/>
  </r>
  <r>
    <n v="24961"/>
    <d v="2010-01-26T00:00:00"/>
    <d v="2010-02-02T00:00:00"/>
    <s v="February"/>
    <s v="2010"/>
    <n v="7"/>
    <b v="0"/>
    <s v="low"/>
    <n v="8"/>
    <n v="487.59"/>
    <n v="0.04"/>
    <s v="Delivery Truck"/>
    <n v="-205.29"/>
    <n v="58.14"/>
    <n v="36.61"/>
    <s v="Ken Black"/>
    <s v="Manitoba"/>
    <s v="Prarie"/>
    <s v="Consumer"/>
    <s v="Furniture"/>
    <s v="Bookcases"/>
    <n v="0.61"/>
  </r>
  <r>
    <n v="24966"/>
    <d v="2011-12-17T00:00:00"/>
    <d v="2011-12-18T00:00:00"/>
    <s v="December"/>
    <s v="2011"/>
    <n v="1"/>
    <b v="0"/>
    <s v="Medium"/>
    <n v="34"/>
    <n v="4152.12"/>
    <n v="0"/>
    <s v="Regular Air"/>
    <n v="817.98"/>
    <n v="120.33"/>
    <n v="19.989999999999998"/>
    <s v="Deborah Brumfield"/>
    <s v="Manitoba"/>
    <s v="Prarie"/>
    <s v="Corporate"/>
    <s v="Office Supplies"/>
    <s v="Storage &amp; Organization"/>
    <n v="0.59"/>
  </r>
  <r>
    <n v="27363"/>
    <d v="2011-10-18T00:00:00"/>
    <d v="2011-10-19T00:00:00"/>
    <s v="October"/>
    <s v="2011"/>
    <n v="1"/>
    <b v="0"/>
    <s v="Medium"/>
    <n v="16"/>
    <n v="323.26"/>
    <n v="0.06"/>
    <s v="Regular Air"/>
    <n v="98.34"/>
    <n v="20.239999999999998"/>
    <n v="6.67"/>
    <s v="Deborah Brumfield"/>
    <s v="Manitoba"/>
    <s v="Prarie"/>
    <s v="Small Business"/>
    <s v="Furniture"/>
    <s v="Office Furnishings"/>
    <n v="0.49"/>
  </r>
  <r>
    <n v="29028"/>
    <d v="2011-02-05T00:00:00"/>
    <d v="2011-02-07T00:00:00"/>
    <s v="February"/>
    <s v="2011"/>
    <n v="2"/>
    <b v="0"/>
    <s v="Critical"/>
    <n v="43"/>
    <n v="17131.36"/>
    <n v="0.08"/>
    <s v="Delivery Truck"/>
    <n v="4722.7700000000004"/>
    <n v="400.97"/>
    <n v="14.7"/>
    <s v="Marc Crier"/>
    <s v="Manitoba"/>
    <s v="Prarie"/>
    <s v="Corporate"/>
    <s v="Technology"/>
    <s v="Office Machines"/>
    <n v="0.59"/>
  </r>
  <r>
    <n v="29156"/>
    <d v="2010-02-24T00:00:00"/>
    <d v="2010-03-01T00:00:00"/>
    <s v="March"/>
    <s v="2010"/>
    <n v="5"/>
    <b v="0"/>
    <s v="low"/>
    <n v="10"/>
    <n v="208.77"/>
    <n v="7.0000000000000007E-2"/>
    <s v="Regular Air"/>
    <n v="-76.58"/>
    <n v="20.97"/>
    <n v="4"/>
    <s v="Denise Monton"/>
    <s v="Manitoba"/>
    <s v="Prarie"/>
    <s v="Home Office"/>
    <s v="Technology"/>
    <s v="Computer Peripherals"/>
    <n v="0.77"/>
  </r>
  <r>
    <n v="29282"/>
    <d v="2012-11-28T00:00:00"/>
    <d v="2012-11-30T00:00:00"/>
    <s v="November"/>
    <s v="2012"/>
    <n v="2"/>
    <b v="0"/>
    <s v="Medium"/>
    <n v="4"/>
    <n v="34.270000000000003"/>
    <n v="0.1"/>
    <s v="Regular Air"/>
    <n v="-26.44"/>
    <n v="6.48"/>
    <n v="9.5399999999999991"/>
    <s v="Scot Wooten"/>
    <s v="Manitoba"/>
    <s v="Prarie"/>
    <s v="Corporate"/>
    <s v="Office Supplies"/>
    <s v="Paper"/>
    <n v="0.37"/>
  </r>
  <r>
    <n v="29957"/>
    <d v="2010-03-13T00:00:00"/>
    <d v="2010-03-14T00:00:00"/>
    <s v="March"/>
    <s v="2010"/>
    <n v="1"/>
    <b v="0"/>
    <s v="Critical"/>
    <n v="28"/>
    <n v="2555.37"/>
    <n v="0.08"/>
    <s v="Delivery Truck"/>
    <n v="-824.91"/>
    <n v="95.98"/>
    <n v="58.2"/>
    <s v="Dave Brooks"/>
    <s v="Manitoba"/>
    <s v="Prarie"/>
    <s v="Corporate"/>
    <s v="Furniture"/>
    <s v="Chairs &amp; Chairmats"/>
    <n v="0.57999999999999996"/>
  </r>
  <r>
    <n v="30053"/>
    <d v="2009-02-01T00:00:00"/>
    <d v="2009-02-03T00:00:00"/>
    <s v="February"/>
    <s v="2009"/>
    <n v="2"/>
    <b v="0"/>
    <s v="Critical"/>
    <n v="41"/>
    <n v="3279.01"/>
    <n v="0.06"/>
    <s v="Delivery Truck"/>
    <n v="349.22"/>
    <n v="80.97"/>
    <n v="33.6"/>
    <s v="Marc Crier"/>
    <s v="Manitoba"/>
    <s v="Prarie"/>
    <s v="Consumer"/>
    <s v="Technology"/>
    <s v="Office Machines"/>
    <n v="0.37"/>
  </r>
  <r>
    <n v="30081"/>
    <d v="2011-12-17T00:00:00"/>
    <d v="2011-12-19T00:00:00"/>
    <s v="December"/>
    <s v="2011"/>
    <n v="2"/>
    <b v="0"/>
    <s v="High"/>
    <n v="26"/>
    <n v="213.49"/>
    <n v="0.05"/>
    <s v="Regular Air"/>
    <n v="-136.44999999999999"/>
    <n v="8.0399999999999991"/>
    <n v="8.94"/>
    <s v="Denise Monton"/>
    <s v="Manitoba"/>
    <s v="Prarie"/>
    <s v="Home Office"/>
    <s v="Office Supplies"/>
    <s v="Binders and Binder Accessories"/>
    <n v="0.4"/>
  </r>
  <r>
    <n v="30214"/>
    <d v="2009-10-04T00:00:00"/>
    <d v="2009-10-11T00:00:00"/>
    <s v="October"/>
    <s v="2009"/>
    <n v="7"/>
    <b v="0"/>
    <s v="low"/>
    <n v="38"/>
    <n v="375.61"/>
    <n v="0.1"/>
    <s v="Express Air"/>
    <n v="-21.26"/>
    <n v="10.44"/>
    <n v="5.75"/>
    <s v="Keith Dawkins"/>
    <s v="Manitoba"/>
    <s v="Prarie"/>
    <s v="Home Office"/>
    <s v="Office Supplies"/>
    <s v="Binders and Binder Accessories"/>
    <n v="0.39"/>
  </r>
  <r>
    <n v="30497"/>
    <d v="2011-02-06T00:00:00"/>
    <d v="2011-02-08T00:00:00"/>
    <s v="February"/>
    <s v="2011"/>
    <n v="2"/>
    <b v="0"/>
    <s v="Critical"/>
    <n v="34"/>
    <n v="706.91"/>
    <n v="0.03"/>
    <s v="Express Air"/>
    <n v="85.68"/>
    <n v="20.98"/>
    <n v="8.83"/>
    <s v="Steve Chapman"/>
    <s v="Manitoba"/>
    <s v="Prarie"/>
    <s v="Corporate"/>
    <s v="Office Supplies"/>
    <s v="Binders and Binder Accessories"/>
    <n v="0.37"/>
  </r>
  <r>
    <n v="30497"/>
    <d v="2011-02-06T00:00:00"/>
    <d v="2011-02-08T00:00:00"/>
    <s v="February"/>
    <s v="2011"/>
    <n v="2"/>
    <b v="0"/>
    <s v="Critical"/>
    <n v="31"/>
    <n v="190.06"/>
    <n v="0.06"/>
    <s v="Regular Air"/>
    <n v="-61.9"/>
    <n v="5.98"/>
    <n v="5.35"/>
    <s v="Steve Chapman"/>
    <s v="Manitoba"/>
    <s v="Prarie"/>
    <s v="Corporate"/>
    <s v="Office Supplies"/>
    <s v="Paper"/>
    <n v="0.4"/>
  </r>
  <r>
    <n v="30917"/>
    <d v="2010-11-01T00:00:00"/>
    <d v="2010-11-03T00:00:00"/>
    <s v="November"/>
    <s v="2010"/>
    <n v="2"/>
    <b v="0"/>
    <s v="low"/>
    <n v="11"/>
    <n v="86.79"/>
    <n v="0.06"/>
    <s v="Regular Air"/>
    <n v="-45.6"/>
    <n v="8.1199999999999992"/>
    <n v="2.83"/>
    <s v="Marc Crier"/>
    <s v="Manitoba"/>
    <s v="Prarie"/>
    <s v="Corporate"/>
    <s v="Technology"/>
    <s v="Computer Peripherals"/>
    <n v="0.77"/>
  </r>
  <r>
    <n v="30917"/>
    <d v="2010-11-01T00:00:00"/>
    <d v="2010-11-05T00:00:00"/>
    <s v="November"/>
    <s v="2010"/>
    <n v="4"/>
    <b v="0"/>
    <s v="low"/>
    <n v="8"/>
    <n v="753.8"/>
    <n v="0.06"/>
    <s v="Regular Air"/>
    <n v="-32.299999999999997"/>
    <n v="96.45"/>
    <n v="13.99"/>
    <s v="Marc Crier"/>
    <s v="Manitoba"/>
    <s v="Prarie"/>
    <s v="Corporate"/>
    <s v="Technology"/>
    <s v="Office Machines"/>
    <n v="0.38"/>
  </r>
  <r>
    <n v="31681"/>
    <d v="2012-11-07T00:00:00"/>
    <d v="2012-11-08T00:00:00"/>
    <s v="November"/>
    <s v="2012"/>
    <n v="1"/>
    <b v="0"/>
    <s v="Not Specified"/>
    <n v="38"/>
    <n v="212.12"/>
    <n v="0.02"/>
    <s v="Regular Air"/>
    <n v="-93.78"/>
    <n v="5.28"/>
    <n v="5.66"/>
    <s v="Steve Chapman"/>
    <s v="Manitoba"/>
    <s v="Prarie"/>
    <s v="Corporate"/>
    <s v="Office Supplies"/>
    <s v="Paper"/>
    <n v="0.4"/>
  </r>
  <r>
    <n v="31777"/>
    <d v="2011-10-19T00:00:00"/>
    <d v="2011-10-21T00:00:00"/>
    <s v="October"/>
    <s v="2011"/>
    <n v="2"/>
    <b v="0"/>
    <s v="Not Specified"/>
    <n v="32"/>
    <n v="6483.42"/>
    <n v="7.0000000000000007E-2"/>
    <s v="Delivery Truck"/>
    <n v="1590.95"/>
    <n v="200.98"/>
    <n v="23.76"/>
    <s v="Logan Currie"/>
    <s v="Manitoba"/>
    <s v="Prarie"/>
    <s v="Small Business"/>
    <s v="Furniture"/>
    <s v="Chairs &amp; Chairmats"/>
    <n v="0.57999999999999996"/>
  </r>
  <r>
    <n v="31777"/>
    <d v="2011-10-19T00:00:00"/>
    <d v="2011-10-19T00:00:00"/>
    <s v="October"/>
    <s v="2011"/>
    <n v="0"/>
    <s v="FREE DELIVERY"/>
    <s v="Not Specified"/>
    <n v="10"/>
    <n v="137.77000000000001"/>
    <n v="0.01"/>
    <s v="Regular Air"/>
    <n v="1.85"/>
    <n v="12.28"/>
    <n v="6.47"/>
    <s v="Logan Currie"/>
    <s v="Manitoba"/>
    <s v="Prarie"/>
    <s v="Small Business"/>
    <s v="Office Supplies"/>
    <s v="Paper"/>
    <n v="0.38"/>
  </r>
  <r>
    <n v="32710"/>
    <d v="2009-11-16T00:00:00"/>
    <d v="2009-11-17T00:00:00"/>
    <s v="November"/>
    <s v="2009"/>
    <n v="1"/>
    <b v="0"/>
    <s v="High"/>
    <n v="43"/>
    <n v="540.33000000000004"/>
    <n v="0.04"/>
    <s v="Regular Air"/>
    <n v="-59.06"/>
    <n v="12.44"/>
    <n v="6.27"/>
    <s v="John Lee"/>
    <s v="Manitoba"/>
    <s v="Prarie"/>
    <s v="Corporate"/>
    <s v="Office Supplies"/>
    <s v="Storage &amp; Organization"/>
    <n v="0.56999999999999995"/>
  </r>
  <r>
    <n v="33060"/>
    <d v="2010-02-19T00:00:00"/>
    <d v="2010-02-20T00:00:00"/>
    <s v="February"/>
    <s v="2010"/>
    <n v="1"/>
    <b v="0"/>
    <s v="High"/>
    <n v="3"/>
    <n v="15.88"/>
    <n v="0.05"/>
    <s v="Regular Air"/>
    <n v="-11.04"/>
    <n v="3.74"/>
    <n v="4.6900000000000004"/>
    <s v="Keith Dawkins"/>
    <s v="Manitoba"/>
    <s v="Prarie"/>
    <s v="Home Office"/>
    <s v="Office Supplies"/>
    <s v="Binders and Binder Accessories"/>
    <n v="0.35"/>
  </r>
  <r>
    <n v="33254"/>
    <d v="2011-11-03T00:00:00"/>
    <d v="2011-11-05T00:00:00"/>
    <s v="November"/>
    <s v="2011"/>
    <n v="2"/>
    <b v="0"/>
    <s v="Not Specified"/>
    <n v="11"/>
    <n v="466.35"/>
    <n v="0.01"/>
    <s v="Regular Air"/>
    <n v="159.25"/>
    <n v="39.979999999999997"/>
    <n v="9.1999999999999993"/>
    <s v="Keith Dawkins"/>
    <s v="Manitoba"/>
    <s v="Prarie"/>
    <s v="Home Office"/>
    <s v="Furniture"/>
    <s v="Office Furnishings"/>
    <n v="0.65"/>
  </r>
  <r>
    <n v="33605"/>
    <d v="2012-04-03T00:00:00"/>
    <d v="2012-04-05T00:00:00"/>
    <s v="April"/>
    <s v="2012"/>
    <n v="2"/>
    <b v="0"/>
    <s v="Critical"/>
    <n v="42"/>
    <n v="153.01"/>
    <n v="0.04"/>
    <s v="Regular Air"/>
    <n v="-218.53"/>
    <n v="3.52"/>
    <n v="6.83"/>
    <s v="John Lee"/>
    <s v="Manitoba"/>
    <s v="Prarie"/>
    <s v="Corporate"/>
    <s v="Office Supplies"/>
    <s v="Binders and Binder Accessories"/>
    <n v="0.38"/>
  </r>
  <r>
    <n v="34180"/>
    <d v="2011-09-03T00:00:00"/>
    <d v="2011-09-03T00:00:00"/>
    <s v="September"/>
    <s v="2011"/>
    <n v="0"/>
    <s v="FREE DELIVERY"/>
    <s v="High"/>
    <n v="2"/>
    <n v="27"/>
    <n v="0.02"/>
    <s v="Express Air"/>
    <n v="-4.9000000000000004"/>
    <n v="5.78"/>
    <n v="8.09"/>
    <s v="Marc Crier"/>
    <s v="Manitoba"/>
    <s v="Prarie"/>
    <s v="Corporate"/>
    <s v="Office Supplies"/>
    <s v="Paper"/>
    <n v="0.36"/>
  </r>
  <r>
    <n v="35137"/>
    <d v="2010-07-17T00:00:00"/>
    <d v="2010-07-19T00:00:00"/>
    <s v="July"/>
    <s v="2010"/>
    <n v="2"/>
    <b v="0"/>
    <s v="High"/>
    <n v="41"/>
    <n v="225.06"/>
    <n v="0.05"/>
    <s v="Express Air"/>
    <n v="7.3"/>
    <n v="5.34"/>
    <n v="2.99"/>
    <s v="Joe Elijah"/>
    <s v="Manitoba"/>
    <s v="Prarie"/>
    <s v="Home Office"/>
    <s v="Office Supplies"/>
    <s v="Binders and Binder Accessories"/>
    <n v="0.38"/>
  </r>
  <r>
    <n v="35137"/>
    <d v="2010-07-17T00:00:00"/>
    <d v="2010-07-20T00:00:00"/>
    <s v="July"/>
    <s v="2010"/>
    <n v="3"/>
    <b v="0"/>
    <s v="High"/>
    <n v="47"/>
    <n v="1041.78"/>
    <n v="0.1"/>
    <s v="Regular Air"/>
    <n v="283.79000000000002"/>
    <n v="23.99"/>
    <n v="6.71"/>
    <s v="Joe Elijah"/>
    <s v="Manitoba"/>
    <s v="Prarie"/>
    <s v="Home Office"/>
    <s v="Office Supplies"/>
    <s v="Envelopes"/>
    <n v="0.35"/>
  </r>
  <r>
    <n v="36838"/>
    <d v="2009-04-08T00:00:00"/>
    <d v="2009-04-17T00:00:00"/>
    <s v="April"/>
    <s v="2009"/>
    <n v="9"/>
    <b v="0"/>
    <s v="low"/>
    <n v="3"/>
    <n v="32.76"/>
    <n v="0.06"/>
    <s v="Express Air"/>
    <n v="11.29"/>
    <n v="6.3"/>
    <n v="0.5"/>
    <s v="Marc Crier"/>
    <s v="Manitoba"/>
    <s v="Prarie"/>
    <s v="Corporate"/>
    <s v="Office Supplies"/>
    <s v="Labels"/>
    <n v="0.39"/>
  </r>
  <r>
    <n v="37252"/>
    <d v="2011-11-19T00:00:00"/>
    <d v="2011-11-21T00:00:00"/>
    <s v="November"/>
    <s v="2011"/>
    <n v="2"/>
    <b v="0"/>
    <s v="low"/>
    <n v="21"/>
    <n v="1503.49"/>
    <n v="0.03"/>
    <s v="Regular Air"/>
    <n v="408.73"/>
    <n v="70.97"/>
    <n v="3.5"/>
    <s v="Steve Chapman"/>
    <s v="Manitoba"/>
    <s v="Prarie"/>
    <s v="Corporate"/>
    <s v="Office Supplies"/>
    <s v="Appliances"/>
    <n v="0.59"/>
  </r>
  <r>
    <n v="37252"/>
    <d v="2011-11-19T00:00:00"/>
    <d v="2011-11-23T00:00:00"/>
    <s v="November"/>
    <s v="2011"/>
    <n v="4"/>
    <b v="0"/>
    <s v="low"/>
    <n v="1"/>
    <n v="10.62"/>
    <n v="0.02"/>
    <s v="Regular Air"/>
    <n v="-31.2"/>
    <n v="8.32"/>
    <n v="2.38"/>
    <s v="Steve Chapman"/>
    <s v="Manitoba"/>
    <s v="Prarie"/>
    <s v="Corporate"/>
    <s v="Technology"/>
    <s v="Computer Peripherals"/>
    <n v="0.74"/>
  </r>
  <r>
    <n v="37252"/>
    <d v="2011-11-19T00:00:00"/>
    <d v="2011-11-21T00:00:00"/>
    <s v="November"/>
    <s v="2011"/>
    <n v="2"/>
    <b v="0"/>
    <s v="low"/>
    <n v="50"/>
    <n v="2337.0300000000002"/>
    <n v="0.1"/>
    <s v="Regular Air"/>
    <n v="-37.19"/>
    <n v="49.99"/>
    <n v="19.989999999999998"/>
    <s v="Steve Chapman"/>
    <s v="Manitoba"/>
    <s v="Prarie"/>
    <s v="Corporate"/>
    <s v="Technology"/>
    <s v="Computer Peripherals"/>
    <n v="0.45"/>
  </r>
  <r>
    <n v="37252"/>
    <d v="2011-11-19T00:00:00"/>
    <d v="2011-11-24T00:00:00"/>
    <s v="November"/>
    <s v="2011"/>
    <n v="5"/>
    <b v="0"/>
    <s v="low"/>
    <n v="34"/>
    <n v="29345.27"/>
    <n v="0.03"/>
    <s v="Delivery Truck"/>
    <n v="7497.55"/>
    <n v="880.98"/>
    <n v="44.55"/>
    <s v="Steve Chapman"/>
    <s v="Manitoba"/>
    <s v="Prarie"/>
    <s v="Corporate"/>
    <s v="Furniture"/>
    <s v="Bookcases"/>
    <n v="0.62"/>
  </r>
  <r>
    <n v="38979"/>
    <d v="2010-02-26T00:00:00"/>
    <d v="2010-02-26T00:00:00"/>
    <s v="February"/>
    <s v="2010"/>
    <n v="0"/>
    <s v="FREE DELIVERY"/>
    <s v="low"/>
    <n v="48"/>
    <n v="3355.1"/>
    <n v="7.0000000000000007E-2"/>
    <s v="Delivery Truck"/>
    <n v="-1701.96"/>
    <n v="70.98"/>
    <n v="59.81"/>
    <s v="Steve Chapman"/>
    <s v="Manitoba"/>
    <s v="Prarie"/>
    <s v="Corporate"/>
    <s v="Furniture"/>
    <s v="Chairs &amp; Chairmats"/>
    <n v="0.6"/>
  </r>
  <r>
    <n v="38979"/>
    <d v="2010-02-26T00:00:00"/>
    <d v="2010-03-03T00:00:00"/>
    <s v="March"/>
    <s v="2010"/>
    <n v="5"/>
    <b v="0"/>
    <s v="low"/>
    <n v="34"/>
    <n v="2864.55"/>
    <n v="0.06"/>
    <s v="Regular Air"/>
    <n v="1021.07"/>
    <n v="82.99"/>
    <n v="5.5"/>
    <s v="Steve Chapman"/>
    <s v="Manitoba"/>
    <s v="Prarie"/>
    <s v="Corporate"/>
    <s v="Technology"/>
    <s v="Computer Peripherals"/>
    <n v="0.44"/>
  </r>
  <r>
    <n v="38979"/>
    <d v="2010-02-26T00:00:00"/>
    <d v="2010-03-03T00:00:00"/>
    <s v="March"/>
    <s v="2010"/>
    <n v="5"/>
    <b v="0"/>
    <s v="low"/>
    <n v="31"/>
    <n v="65.61"/>
    <n v="0.02"/>
    <s v="Regular Air"/>
    <n v="-16.63"/>
    <n v="1.95"/>
    <n v="1.63"/>
    <s v="Steve Chapman"/>
    <s v="Manitoba"/>
    <s v="Prarie"/>
    <s v="Corporate"/>
    <s v="Office Supplies"/>
    <s v="Pens &amp; Art Supplies"/>
    <n v="0.46"/>
  </r>
  <r>
    <n v="39619"/>
    <d v="2012-01-04T00:00:00"/>
    <d v="2012-01-08T00:00:00"/>
    <s v="January"/>
    <s v="2012"/>
    <n v="4"/>
    <b v="0"/>
    <s v="low"/>
    <n v="15"/>
    <n v="742.8"/>
    <n v="0.02"/>
    <s v="Regular Air"/>
    <n v="265.87"/>
    <n v="49.34"/>
    <n v="10.25"/>
    <s v="Ken Black"/>
    <s v="Manitoba"/>
    <s v="Prarie"/>
    <s v="Consumer"/>
    <s v="Furniture"/>
    <s v="Office Furnishings"/>
    <n v="0.56999999999999995"/>
  </r>
  <r>
    <n v="40101"/>
    <d v="2009-01-31T00:00:00"/>
    <d v="2009-02-05T00:00:00"/>
    <s v="February"/>
    <s v="2009"/>
    <n v="5"/>
    <b v="0"/>
    <s v="low"/>
    <n v="46"/>
    <n v="2188.06"/>
    <n v="0.1"/>
    <s v="Express Air"/>
    <n v="33.770000000000003"/>
    <n v="49.99"/>
    <n v="19.989999999999998"/>
    <s v="John Lee"/>
    <s v="Manitoba"/>
    <s v="Prarie"/>
    <s v="Corporate"/>
    <s v="Technology"/>
    <s v="Computer Peripherals"/>
    <n v="0.45"/>
  </r>
  <r>
    <n v="41542"/>
    <d v="2009-09-26T00:00:00"/>
    <d v="2009-09-27T00:00:00"/>
    <s v="September"/>
    <s v="2009"/>
    <n v="1"/>
    <b v="0"/>
    <s v="High"/>
    <n v="47"/>
    <n v="6181.48"/>
    <n v="0.03"/>
    <s v="Delivery Truck"/>
    <n v="-194.83"/>
    <n v="124.49"/>
    <n v="51.94"/>
    <s v="Marc Crier"/>
    <s v="Manitoba"/>
    <s v="Prarie"/>
    <s v="Corporate"/>
    <s v="Furniture"/>
    <s v="Tables"/>
    <n v="0.63"/>
  </r>
  <r>
    <n v="42565"/>
    <d v="2010-09-22T00:00:00"/>
    <d v="2010-09-29T00:00:00"/>
    <s v="September"/>
    <s v="2010"/>
    <n v="7"/>
    <b v="0"/>
    <s v="low"/>
    <n v="33"/>
    <n v="283.8"/>
    <n v="0.04"/>
    <s v="Regular Air"/>
    <n v="47.52"/>
    <n v="8.69"/>
    <n v="2.99"/>
    <s v="Joe Elijah"/>
    <s v="Manitoba"/>
    <s v="Prarie"/>
    <s v="Home Office"/>
    <s v="Office Supplies"/>
    <s v="Binders and Binder Accessories"/>
    <n v="0.39"/>
  </r>
  <r>
    <n v="42823"/>
    <d v="2010-06-25T00:00:00"/>
    <d v="2010-06-27T00:00:00"/>
    <s v="June"/>
    <s v="2010"/>
    <n v="2"/>
    <b v="0"/>
    <s v="Medium"/>
    <n v="8"/>
    <n v="49.14"/>
    <n v="0.05"/>
    <s v="Express Air"/>
    <n v="-22.56"/>
    <n v="4.28"/>
    <n v="6.18"/>
    <s v="Steve Chapman"/>
    <s v="Manitoba"/>
    <s v="Prarie"/>
    <s v="Corporate"/>
    <s v="Office Supplies"/>
    <s v="Paper"/>
    <n v="0.4"/>
  </r>
  <r>
    <n v="43398"/>
    <d v="2011-04-24T00:00:00"/>
    <d v="2011-04-25T00:00:00"/>
    <s v="April"/>
    <s v="2011"/>
    <n v="1"/>
    <b v="0"/>
    <s v="Not Specified"/>
    <n v="10"/>
    <n v="1600.85"/>
    <n v="7.0000000000000007E-2"/>
    <s v="Delivery Truck"/>
    <n v="-193.97"/>
    <n v="159.31"/>
    <n v="60"/>
    <s v="John Lee"/>
    <s v="Manitoba"/>
    <s v="Prarie"/>
    <s v="Corporate"/>
    <s v="Furniture"/>
    <s v="Tables"/>
    <n v="0.55000000000000004"/>
  </r>
  <r>
    <n v="44002"/>
    <d v="2009-02-07T00:00:00"/>
    <d v="2009-02-09T00:00:00"/>
    <s v="February"/>
    <s v="2009"/>
    <n v="2"/>
    <b v="0"/>
    <s v="Medium"/>
    <n v="46"/>
    <n v="320.93"/>
    <n v="0.05"/>
    <s v="Regular Air"/>
    <n v="-66.48"/>
    <n v="6.68"/>
    <n v="5.66"/>
    <s v="John Lee"/>
    <s v="Manitoba"/>
    <s v="Prarie"/>
    <s v="Corporate"/>
    <s v="Office Supplies"/>
    <s v="Paper"/>
    <n v="0.37"/>
  </r>
  <r>
    <n v="44002"/>
    <d v="2009-02-07T00:00:00"/>
    <d v="2009-02-07T00:00:00"/>
    <s v="February"/>
    <s v="2009"/>
    <n v="0"/>
    <s v="FREE DELIVERY"/>
    <s v="Medium"/>
    <n v="14"/>
    <n v="261.85000000000002"/>
    <n v="0.03"/>
    <s v="Regular Air"/>
    <n v="-52.33"/>
    <n v="17.7"/>
    <n v="9.4700000000000006"/>
    <s v="John Lee"/>
    <s v="Manitoba"/>
    <s v="Prarie"/>
    <s v="Corporate"/>
    <s v="Office Supplies"/>
    <s v="Storage &amp; Organization"/>
    <n v="0.59"/>
  </r>
  <r>
    <n v="44196"/>
    <d v="2009-08-22T00:00:00"/>
    <d v="2009-08-24T00:00:00"/>
    <s v="August"/>
    <s v="2009"/>
    <n v="2"/>
    <b v="0"/>
    <s v="Not Specified"/>
    <n v="10"/>
    <n v="56.91"/>
    <n v="0.01"/>
    <s v="Regular Air"/>
    <n v="7.5"/>
    <n v="5.18"/>
    <n v="2.04"/>
    <s v="Cynthia Delaney"/>
    <s v="Manitoba"/>
    <s v="Prarie"/>
    <s v="Corporate"/>
    <s v="Office Supplies"/>
    <s v="Paper"/>
    <n v="0.36"/>
  </r>
  <r>
    <n v="44359"/>
    <d v="2010-11-29T00:00:00"/>
    <d v="2010-12-01T00:00:00"/>
    <s v="December"/>
    <s v="2010"/>
    <n v="2"/>
    <b v="0"/>
    <s v="High"/>
    <n v="19"/>
    <n v="113.2"/>
    <n v="0.1"/>
    <s v="Regular Air"/>
    <n v="24.83"/>
    <n v="6.08"/>
    <n v="0.91"/>
    <s v="Keith Dawkins"/>
    <s v="Manitoba"/>
    <s v="Prarie"/>
    <s v="Home Office"/>
    <s v="Office Supplies"/>
    <s v="Pens &amp; Art Supplies"/>
    <n v="0.51"/>
  </r>
  <r>
    <n v="44871"/>
    <d v="2011-05-03T00:00:00"/>
    <d v="2011-05-05T00:00:00"/>
    <s v="May"/>
    <s v="2011"/>
    <n v="2"/>
    <b v="0"/>
    <s v="Critical"/>
    <n v="27"/>
    <n v="94.46"/>
    <n v="0.02"/>
    <s v="Regular Air"/>
    <n v="-75.09"/>
    <n v="3.28"/>
    <n v="4.2"/>
    <s v="Denise Monton"/>
    <s v="Manitoba"/>
    <s v="Prarie"/>
    <s v="Home Office"/>
    <s v="Office Supplies"/>
    <s v="Pens &amp; Art Supplies"/>
    <n v="0.56000000000000005"/>
  </r>
  <r>
    <n v="46055"/>
    <d v="2012-06-02T00:00:00"/>
    <d v="2012-06-04T00:00:00"/>
    <s v="June"/>
    <s v="2012"/>
    <n v="2"/>
    <b v="0"/>
    <s v="Medium"/>
    <n v="25"/>
    <n v="1291.2"/>
    <n v="0.04"/>
    <s v="Regular Air"/>
    <n v="-5.6"/>
    <n v="50.98"/>
    <n v="6.5"/>
    <s v="Marc Crier"/>
    <s v="Manitoba"/>
    <s v="Prarie"/>
    <s v="Consumer"/>
    <s v="Technology"/>
    <s v="Computer Peripherals"/>
    <n v="0.73"/>
  </r>
  <r>
    <n v="46624"/>
    <d v="2010-04-26T00:00:00"/>
    <d v="2010-04-27T00:00:00"/>
    <s v="April"/>
    <s v="2010"/>
    <n v="1"/>
    <b v="0"/>
    <s v="Not Specified"/>
    <n v="28"/>
    <n v="110.2"/>
    <n v="7.0000000000000007E-2"/>
    <s v="Regular Air"/>
    <n v="42.84"/>
    <n v="4.13"/>
    <n v="0.5"/>
    <s v="Keith Dawkins"/>
    <s v="Manitoba"/>
    <s v="Prarie"/>
    <s v="Home Office"/>
    <s v="Office Supplies"/>
    <s v="Labels"/>
    <n v="0.39"/>
  </r>
  <r>
    <n v="46624"/>
    <d v="2010-04-26T00:00:00"/>
    <d v="2010-04-28T00:00:00"/>
    <s v="April"/>
    <s v="2010"/>
    <n v="2"/>
    <b v="0"/>
    <s v="Not Specified"/>
    <n v="12"/>
    <n v="54.86"/>
    <n v="0.09"/>
    <s v="Regular Air"/>
    <n v="-50.6"/>
    <n v="4.28"/>
    <n v="6.72"/>
    <s v="Keith Dawkins"/>
    <s v="Manitoba"/>
    <s v="Prarie"/>
    <s v="Home Office"/>
    <s v="Office Supplies"/>
    <s v="Paper"/>
    <n v="0.4"/>
  </r>
  <r>
    <n v="47079"/>
    <d v="2011-12-16T00:00:00"/>
    <d v="2011-12-18T00:00:00"/>
    <s v="December"/>
    <s v="2011"/>
    <n v="2"/>
    <b v="0"/>
    <s v="Critical"/>
    <n v="34"/>
    <n v="1069.8499999999999"/>
    <n v="7.0000000000000007E-2"/>
    <s v="Delivery Truck"/>
    <n v="-1179.3900000000001"/>
    <n v="31.76"/>
    <n v="45.51"/>
    <s v="Ed Braxton"/>
    <s v="Manitoba"/>
    <s v="Prarie"/>
    <s v="Home Office"/>
    <s v="Furniture"/>
    <s v="Tables"/>
    <n v="0.65"/>
  </r>
  <r>
    <n v="47494"/>
    <d v="2009-07-01T00:00:00"/>
    <d v="2009-07-02T00:00:00"/>
    <s v="July"/>
    <s v="2009"/>
    <n v="1"/>
    <b v="0"/>
    <s v="High"/>
    <n v="42"/>
    <n v="1967.83"/>
    <n v="0.04"/>
    <s v="Regular Air"/>
    <n v="659.6"/>
    <n v="45.19"/>
    <n v="1.99"/>
    <s v="Marc Crier"/>
    <s v="Manitoba"/>
    <s v="Prarie"/>
    <s v="Consumer"/>
    <s v="Technology"/>
    <s v="Computer Peripherals"/>
    <n v="0.55000000000000004"/>
  </r>
  <r>
    <n v="47494"/>
    <d v="2009-07-01T00:00:00"/>
    <d v="2009-07-01T00:00:00"/>
    <s v="July"/>
    <s v="2009"/>
    <n v="0"/>
    <s v="FREE DELIVERY"/>
    <s v="High"/>
    <n v="9"/>
    <n v="52.59"/>
    <n v="0.03"/>
    <s v="Regular Air"/>
    <n v="-28.14"/>
    <n v="4.9800000000000004"/>
    <n v="6.07"/>
    <s v="Marc Crier"/>
    <s v="Manitoba"/>
    <s v="Prarie"/>
    <s v="Consumer"/>
    <s v="Office Supplies"/>
    <s v="Paper"/>
    <n v="0.36"/>
  </r>
  <r>
    <n v="47622"/>
    <d v="2012-09-12T00:00:00"/>
    <d v="2012-09-13T00:00:00"/>
    <s v="September"/>
    <s v="2012"/>
    <n v="1"/>
    <b v="0"/>
    <s v="Not Specified"/>
    <n v="41"/>
    <n v="8188.19"/>
    <n v="0.05"/>
    <s v="Regular Air"/>
    <n v="3702"/>
    <n v="204.1"/>
    <n v="13.99"/>
    <s v="Lindsay Williams"/>
    <s v="Manitoba"/>
    <s v="Prarie"/>
    <s v="Corporate"/>
    <s v="Technology"/>
    <s v="Office Machines"/>
    <n v="0.37"/>
  </r>
  <r>
    <n v="47938"/>
    <d v="2009-06-24T00:00:00"/>
    <d v="2009-07-01T00:00:00"/>
    <s v="July"/>
    <s v="2009"/>
    <n v="7"/>
    <b v="0"/>
    <s v="low"/>
    <n v="17"/>
    <n v="283.65350000000001"/>
    <n v="0.09"/>
    <s v="Regular Air"/>
    <n v="-113.05"/>
    <n v="20.99"/>
    <n v="2.5"/>
    <s v="Lindsay Williams"/>
    <s v="Manitoba"/>
    <s v="Prarie"/>
    <s v="Corporate"/>
    <s v="Technology"/>
    <s v="Telephones and Communication"/>
    <n v="0.81"/>
  </r>
  <r>
    <n v="48032"/>
    <d v="2010-08-26T00:00:00"/>
    <d v="2010-08-27T00:00:00"/>
    <s v="August"/>
    <s v="2010"/>
    <n v="1"/>
    <b v="0"/>
    <s v="High"/>
    <n v="42"/>
    <n v="309.17"/>
    <n v="0.09"/>
    <s v="Regular Air"/>
    <n v="-283.31"/>
    <n v="7.77"/>
    <n v="9.23"/>
    <s v="John Lee"/>
    <s v="Manitoba"/>
    <s v="Prarie"/>
    <s v="Corporate"/>
    <s v="Office Supplies"/>
    <s v="Appliances"/>
    <n v="0.57999999999999996"/>
  </r>
  <r>
    <n v="48032"/>
    <d v="2010-08-26T00:00:00"/>
    <d v="2010-08-27T00:00:00"/>
    <s v="August"/>
    <s v="2010"/>
    <n v="1"/>
    <b v="0"/>
    <s v="High"/>
    <n v="29"/>
    <n v="412.86"/>
    <n v="7.0000000000000007E-2"/>
    <s v="Regular Air"/>
    <n v="-104.43"/>
    <n v="15.14"/>
    <n v="4.53"/>
    <s v="John Lee"/>
    <s v="Manitoba"/>
    <s v="Prarie"/>
    <s v="Corporate"/>
    <s v="Office Supplies"/>
    <s v="Storage &amp; Organization"/>
    <n v="0.81"/>
  </r>
  <r>
    <n v="49062"/>
    <d v="2012-04-11T00:00:00"/>
    <d v="2012-04-18T00:00:00"/>
    <s v="April"/>
    <s v="2012"/>
    <n v="7"/>
    <b v="0"/>
    <s v="low"/>
    <n v="33"/>
    <n v="103.32"/>
    <n v="0"/>
    <s v="Regular Air"/>
    <n v="-25.68"/>
    <n v="2.98"/>
    <n v="2.0299999999999998"/>
    <s v="Ed Braxton"/>
    <s v="Manitoba"/>
    <s v="Prarie"/>
    <s v="Home Office"/>
    <s v="Office Supplies"/>
    <s v="Pens &amp; Art Supplies"/>
    <n v="0.56999999999999995"/>
  </r>
  <r>
    <n v="49541"/>
    <d v="2009-01-16T00:00:00"/>
    <d v="2009-01-17T00:00:00"/>
    <s v="January"/>
    <s v="2009"/>
    <n v="1"/>
    <b v="0"/>
    <s v="Medium"/>
    <n v="35"/>
    <n v="503.75"/>
    <n v="0"/>
    <s v="Regular Air"/>
    <n v="16.46"/>
    <n v="13.43"/>
    <n v="5.5"/>
    <s v="Joe Elijah"/>
    <s v="Manitoba"/>
    <s v="Prarie"/>
    <s v="Home Office"/>
    <s v="Office Supplies"/>
    <s v="Storage &amp; Organization"/>
    <n v="0.56999999999999995"/>
  </r>
  <r>
    <n v="49799"/>
    <d v="2009-08-24T00:00:00"/>
    <d v="2009-08-26T00:00:00"/>
    <s v="August"/>
    <s v="2009"/>
    <n v="2"/>
    <b v="0"/>
    <s v="High"/>
    <n v="4"/>
    <n v="1614.97"/>
    <n v="0.05"/>
    <s v="Delivery Truck"/>
    <n v="-593.15"/>
    <n v="376.13"/>
    <n v="85.63"/>
    <s v="Keith Dawkins"/>
    <s v="Manitoba"/>
    <s v="Prarie"/>
    <s v="Home Office"/>
    <s v="Furniture"/>
    <s v="Tables"/>
    <n v="0.74"/>
  </r>
  <r>
    <n v="49799"/>
    <d v="2009-08-24T00:00:00"/>
    <d v="2009-08-25T00:00:00"/>
    <s v="August"/>
    <s v="2009"/>
    <n v="1"/>
    <b v="0"/>
    <s v="High"/>
    <n v="12"/>
    <n v="2119.0414999999998"/>
    <n v="0"/>
    <s v="Regular Air"/>
    <n v="-6.57"/>
    <n v="195.99"/>
    <n v="8.99"/>
    <s v="Keith Dawkins"/>
    <s v="Manitoba"/>
    <s v="Prarie"/>
    <s v="Home Office"/>
    <s v="Technology"/>
    <s v="Telephones and Communication"/>
    <n v="0.6"/>
  </r>
  <r>
    <n v="49828"/>
    <d v="2011-08-30T00:00:00"/>
    <d v="2011-08-31T00:00:00"/>
    <s v="August"/>
    <s v="2011"/>
    <n v="1"/>
    <b v="0"/>
    <s v="Medium"/>
    <n v="39"/>
    <n v="272.39"/>
    <n v="0.03"/>
    <s v="Express Air"/>
    <n v="-91.48"/>
    <n v="6.48"/>
    <n v="6.6"/>
    <s v="Ed Braxton"/>
    <s v="Manitoba"/>
    <s v="Prarie"/>
    <s v="Consumer"/>
    <s v="Office Supplies"/>
    <s v="Paper"/>
    <n v="0.37"/>
  </r>
  <r>
    <n v="50054"/>
    <d v="2010-09-06T00:00:00"/>
    <d v="2010-09-08T00:00:00"/>
    <s v="September"/>
    <s v="2010"/>
    <n v="2"/>
    <b v="0"/>
    <s v="Not Specified"/>
    <n v="50"/>
    <n v="5369.46"/>
    <n v="0"/>
    <s v="Regular Air"/>
    <n v="1370.26"/>
    <n v="99.99"/>
    <n v="19.989999999999998"/>
    <s v="Cynthia Delaney"/>
    <s v="Manitoba"/>
    <s v="Prarie"/>
    <s v="Corporate"/>
    <s v="Technology"/>
    <s v="Office Machines"/>
    <n v="0.52"/>
  </r>
  <r>
    <n v="50054"/>
    <d v="2010-09-06T00:00:00"/>
    <d v="2010-09-08T00:00:00"/>
    <s v="September"/>
    <s v="2010"/>
    <n v="2"/>
    <b v="0"/>
    <s v="Not Specified"/>
    <n v="41"/>
    <n v="1439.96"/>
    <n v="0.02"/>
    <s v="Regular Air"/>
    <n v="182.46"/>
    <n v="33.29"/>
    <n v="8.74"/>
    <s v="Cynthia Delaney"/>
    <s v="Manitoba"/>
    <s v="Prarie"/>
    <s v="Corporate"/>
    <s v="Office Supplies"/>
    <s v="Storage &amp; Organization"/>
    <n v="0.61"/>
  </r>
  <r>
    <n v="50370"/>
    <d v="2012-11-06T00:00:00"/>
    <d v="2012-11-07T00:00:00"/>
    <s v="November"/>
    <s v="2012"/>
    <n v="1"/>
    <b v="0"/>
    <s v="Critical"/>
    <n v="25"/>
    <n v="122.05"/>
    <n v="0"/>
    <s v="Express Air"/>
    <n v="-67.599999999999994"/>
    <n v="4.24"/>
    <n v="5.41"/>
    <s v="Marc Crier"/>
    <s v="Manitoba"/>
    <s v="Prarie"/>
    <s v="Corporate"/>
    <s v="Office Supplies"/>
    <s v="Binders and Binder Accessories"/>
    <n v="0.35"/>
  </r>
  <r>
    <n v="51009"/>
    <d v="2011-11-05T00:00:00"/>
    <d v="2011-11-07T00:00:00"/>
    <s v="November"/>
    <s v="2011"/>
    <n v="2"/>
    <b v="0"/>
    <s v="Not Specified"/>
    <n v="10"/>
    <n v="48"/>
    <n v="0.09"/>
    <s v="Regular Air"/>
    <n v="-29.14"/>
    <n v="4.18"/>
    <n v="6.92"/>
    <s v="Scot Wooten"/>
    <s v="Manitoba"/>
    <s v="Prarie"/>
    <s v="Corporate"/>
    <s v="Furniture"/>
    <s v="Office Furnishings"/>
    <n v="0.49"/>
  </r>
  <r>
    <n v="55200"/>
    <d v="2010-08-28T00:00:00"/>
    <d v="2010-08-30T00:00:00"/>
    <s v="August"/>
    <s v="2010"/>
    <n v="2"/>
    <b v="0"/>
    <s v="Medium"/>
    <n v="33"/>
    <n v="505.08"/>
    <n v="0.01"/>
    <s v="Regular Air"/>
    <n v="-56.91"/>
    <n v="15.15"/>
    <n v="10.130000000000001"/>
    <s v="Joe Elijah"/>
    <s v="Manitoba"/>
    <s v="Prarie"/>
    <s v="Home Office"/>
    <s v="Office Supplies"/>
    <s v="Binders and Binder Accessories"/>
    <n v="0.38"/>
  </r>
  <r>
    <n v="55200"/>
    <d v="2010-08-28T00:00:00"/>
    <d v="2010-08-30T00:00:00"/>
    <s v="August"/>
    <s v="2010"/>
    <n v="2"/>
    <b v="0"/>
    <s v="Medium"/>
    <n v="4"/>
    <n v="649.23850000000004"/>
    <n v="0.1"/>
    <s v="Regular Air"/>
    <n v="-830.72"/>
    <n v="205.99"/>
    <n v="2.79"/>
    <s v="Joe Elijah"/>
    <s v="Manitoba"/>
    <s v="Prarie"/>
    <s v="Home Office"/>
    <s v="Technology"/>
    <s v="Telephones and Communication"/>
    <n v="0.57999999999999996"/>
  </r>
  <r>
    <n v="55808"/>
    <d v="2011-02-14T00:00:00"/>
    <d v="2011-02-16T00:00:00"/>
    <s v="February"/>
    <s v="2011"/>
    <n v="2"/>
    <b v="0"/>
    <s v="Not Specified"/>
    <n v="6"/>
    <n v="830.28"/>
    <n v="0"/>
    <s v="Delivery Truck"/>
    <n v="-382.98"/>
    <n v="122.99"/>
    <n v="70.2"/>
    <s v="Ed Braxton"/>
    <s v="Manitoba"/>
    <s v="Prarie"/>
    <s v="Home Office"/>
    <s v="Furniture"/>
    <s v="Chairs &amp; Chairmats"/>
    <n v="0.74"/>
  </r>
  <r>
    <n v="55808"/>
    <d v="2011-02-14T00:00:00"/>
    <d v="2011-02-16T00:00:00"/>
    <s v="February"/>
    <s v="2011"/>
    <n v="2"/>
    <b v="0"/>
    <s v="Not Specified"/>
    <n v="45"/>
    <n v="837.38599999999997"/>
    <n v="0.03"/>
    <s v="Regular Air"/>
    <n v="104.33"/>
    <n v="20.99"/>
    <n v="4.8099999999999996"/>
    <s v="Ed Braxton"/>
    <s v="Manitoba"/>
    <s v="Prarie"/>
    <s v="Home Office"/>
    <s v="Technology"/>
    <s v="Telephones and Communication"/>
    <n v="0.57999999999999996"/>
  </r>
  <r>
    <n v="55937"/>
    <d v="2009-01-26T00:00:00"/>
    <d v="2009-01-28T00:00:00"/>
    <s v="January"/>
    <s v="2009"/>
    <n v="2"/>
    <b v="0"/>
    <s v="Medium"/>
    <n v="10"/>
    <n v="392.77"/>
    <n v="0.09"/>
    <s v="Regular Air"/>
    <n v="-146.19999999999999"/>
    <n v="39.979999999999997"/>
    <n v="7.12"/>
    <s v="Stefanie Holloman"/>
    <s v="Manitoba"/>
    <s v="Prarie"/>
    <s v="Small Business"/>
    <s v="Technology"/>
    <s v="Computer Peripherals"/>
    <n v="0.67"/>
  </r>
  <r>
    <n v="55937"/>
    <d v="2009-01-26T00:00:00"/>
    <d v="2009-01-28T00:00:00"/>
    <s v="January"/>
    <s v="2009"/>
    <n v="2"/>
    <b v="0"/>
    <s v="Medium"/>
    <n v="24"/>
    <n v="7332.0879999999997"/>
    <n v="0.06"/>
    <s v="Delivery Truck"/>
    <n v="53.79"/>
    <n v="376.13"/>
    <n v="85.63"/>
    <s v="Stefanie Holloman"/>
    <s v="Manitoba"/>
    <s v="Prarie"/>
    <s v="Small Business"/>
    <s v="Furniture"/>
    <s v="Tables"/>
    <n v="0.74"/>
  </r>
  <r>
    <n v="56161"/>
    <d v="2012-04-14T00:00:00"/>
    <d v="2012-04-16T00:00:00"/>
    <s v="April"/>
    <s v="2012"/>
    <n v="2"/>
    <b v="0"/>
    <s v="High"/>
    <n v="38"/>
    <n v="1504.22"/>
    <n v="0.02"/>
    <s v="Express Air"/>
    <n v="118.97"/>
    <n v="39.99"/>
    <n v="10.25"/>
    <s v="Ed Braxton"/>
    <s v="Manitoba"/>
    <s v="Prarie"/>
    <s v="Home Office"/>
    <s v="Technology"/>
    <s v="Computer Peripherals"/>
    <n v="0.55000000000000004"/>
  </r>
  <r>
    <n v="57477"/>
    <d v="2010-09-26T00:00:00"/>
    <d v="2010-09-28T00:00:00"/>
    <s v="September"/>
    <s v="2010"/>
    <n v="2"/>
    <b v="0"/>
    <s v="High"/>
    <n v="50"/>
    <n v="745.48"/>
    <n v="0.02"/>
    <s v="Regular Air"/>
    <n v="119.12"/>
    <n v="14.56"/>
    <n v="3.5"/>
    <s v="Ed Braxton"/>
    <s v="Manitoba"/>
    <s v="Prarie"/>
    <s v="Home Office"/>
    <s v="Office Supplies"/>
    <s v="Appliances"/>
    <n v="0.57999999999999996"/>
  </r>
  <r>
    <n v="57477"/>
    <d v="2010-09-26T00:00:00"/>
    <d v="2010-09-27T00:00:00"/>
    <s v="September"/>
    <s v="2010"/>
    <n v="1"/>
    <b v="0"/>
    <s v="High"/>
    <n v="45"/>
    <n v="3086.5115000000001"/>
    <n v="0.08"/>
    <s v="Regular Air"/>
    <n v="1560.96"/>
    <n v="85.99"/>
    <n v="2.5"/>
    <s v="Ed Braxton"/>
    <s v="Manitoba"/>
    <s v="Prarie"/>
    <s v="Home Office"/>
    <s v="Technology"/>
    <s v="Telephones and Communication"/>
    <n v="0.35"/>
  </r>
  <r>
    <n v="59044"/>
    <d v="2011-07-20T00:00:00"/>
    <d v="2011-07-22T00:00:00"/>
    <s v="July"/>
    <s v="2011"/>
    <n v="2"/>
    <b v="0"/>
    <s v="Critical"/>
    <n v="6"/>
    <n v="20.190000000000001"/>
    <n v="0.02"/>
    <s v="Regular Air"/>
    <n v="1.25"/>
    <n v="3.08"/>
    <n v="0.99"/>
    <s v="Phillip Flathmann"/>
    <s v="Manitoba"/>
    <s v="Prarie"/>
    <s v="Small Business"/>
    <s v="Office Supplies"/>
    <s v="Labels"/>
    <n v="0.37"/>
  </r>
  <r>
    <n v="59204"/>
    <d v="2012-02-29T00:00:00"/>
    <d v="2012-03-01T00:00:00"/>
    <s v="March"/>
    <s v="2012"/>
    <n v="1"/>
    <b v="0"/>
    <s v="Medium"/>
    <n v="25"/>
    <n v="151.75"/>
    <n v="0.04"/>
    <s v="Regular Air"/>
    <n v="-66.239999999999995"/>
    <n v="5.8"/>
    <n v="5.59"/>
    <s v="Corey Catlett"/>
    <s v="Manitoba"/>
    <s v="Prarie"/>
    <s v="Home Office"/>
    <s v="Office Supplies"/>
    <s v="Binders and Binder Accessories"/>
    <n v="0.4"/>
  </r>
  <r>
    <n v="59969"/>
    <d v="2012-01-11T00:00:00"/>
    <d v="2012-01-13T00:00:00"/>
    <s v="January"/>
    <s v="2012"/>
    <n v="2"/>
    <b v="0"/>
    <s v="High"/>
    <n v="42"/>
    <n v="437.73"/>
    <n v="0.01"/>
    <s v="Regular Air"/>
    <n v="205.7"/>
    <n v="9.9"/>
    <n v="1.39"/>
    <s v="Ed Braxton"/>
    <s v="Manitoba"/>
    <s v="Prarie"/>
    <s v="Home Office"/>
    <s v="Office Supplies"/>
    <s v="Envelopes"/>
    <n v="0.37"/>
  </r>
  <r>
    <n v="59969"/>
    <d v="2012-01-11T00:00:00"/>
    <d v="2012-01-12T00:00:00"/>
    <s v="January"/>
    <s v="2012"/>
    <n v="1"/>
    <b v="0"/>
    <s v="High"/>
    <n v="16"/>
    <n v="275.01"/>
    <n v="0"/>
    <s v="Regular Air"/>
    <n v="-87.11"/>
    <n v="15.7"/>
    <n v="11.25"/>
    <s v="Ed Braxton"/>
    <s v="Manitoba"/>
    <s v="Prarie"/>
    <s v="Home Office"/>
    <s v="Office Supplies"/>
    <s v="Storage &amp; Organization"/>
    <n v="0.6"/>
  </r>
  <r>
    <n v="166"/>
    <d v="2011-09-11T00:00:00"/>
    <d v="2011-09-13T00:00:00"/>
    <s v="September"/>
    <s v="2011"/>
    <n v="2"/>
    <b v="0"/>
    <s v="High"/>
    <n v="10"/>
    <n v="567.93600000000004"/>
    <n v="0.02"/>
    <s v="Express Air"/>
    <n v="-126.09"/>
    <n v="65.989999999999995"/>
    <n v="8.99"/>
    <s v="Valerie Takahito"/>
    <s v="Manitoba"/>
    <s v="Prarie"/>
    <s v="Consumer"/>
    <s v="Technology"/>
    <s v="Telephones and Communication"/>
    <n v="0.55000000000000004"/>
  </r>
  <r>
    <n v="197"/>
    <d v="2011-04-06T00:00:00"/>
    <d v="2011-04-08T00:00:00"/>
    <s v="April"/>
    <s v="2011"/>
    <n v="2"/>
    <b v="0"/>
    <s v="High"/>
    <n v="23"/>
    <n v="310.52"/>
    <n v="0.01"/>
    <s v="Regular Air"/>
    <n v="33.22"/>
    <n v="12.98"/>
    <n v="3.14"/>
    <s v="Penelope Sewall"/>
    <s v="Manitoba"/>
    <s v="Prarie"/>
    <s v="Home Office"/>
    <s v="Office Supplies"/>
    <s v="Scissors, Rulers and Trimmers"/>
    <n v="0.6"/>
  </r>
  <r>
    <n v="231"/>
    <d v="2009-09-28T00:00:00"/>
    <d v="2009-09-30T00:00:00"/>
    <s v="September"/>
    <s v="2009"/>
    <n v="2"/>
    <b v="0"/>
    <s v="High"/>
    <n v="2"/>
    <n v="689.74"/>
    <n v="0.06"/>
    <s v="Regular Air"/>
    <n v="-490.84"/>
    <n v="363.25"/>
    <n v="19.989999999999998"/>
    <s v="Sean Braxton"/>
    <s v="Manitoba"/>
    <s v="Prarie"/>
    <s v="Small Business"/>
    <s v="Office Supplies"/>
    <s v="Appliances"/>
    <n v="0.56999999999999995"/>
  </r>
  <r>
    <n v="487"/>
    <d v="2012-08-17T00:00:00"/>
    <d v="2012-08-18T00:00:00"/>
    <s v="August"/>
    <s v="2012"/>
    <n v="1"/>
    <b v="0"/>
    <s v="Critical"/>
    <n v="19"/>
    <n v="210.4"/>
    <n v="7.0000000000000007E-2"/>
    <s v="Regular Air"/>
    <n v="-18.96"/>
    <n v="10.89"/>
    <n v="4.5"/>
    <s v="Valerie Dominguez"/>
    <s v="Manitoba"/>
    <s v="Prarie"/>
    <s v="Corporate"/>
    <s v="Office Supplies"/>
    <s v="Appliances"/>
    <n v="0.59"/>
  </r>
  <r>
    <n v="710"/>
    <d v="2010-01-01T00:00:00"/>
    <d v="2010-01-05T00:00:00"/>
    <s v="January"/>
    <s v="2010"/>
    <n v="4"/>
    <b v="0"/>
    <s v="low"/>
    <n v="42"/>
    <n v="161.77000000000001"/>
    <n v="0.01"/>
    <s v="Regular Air"/>
    <n v="-150.37"/>
    <n v="3.58"/>
    <n v="5.47"/>
    <s v="Susan MacKendrick"/>
    <s v="Manitoba"/>
    <s v="Prarie"/>
    <s v="Corporate"/>
    <s v="Office Supplies"/>
    <s v="Binders and Binder Accessories"/>
    <n v="0.37"/>
  </r>
  <r>
    <n v="710"/>
    <d v="2010-01-01T00:00:00"/>
    <d v="2010-01-03T00:00:00"/>
    <s v="January"/>
    <s v="2010"/>
    <n v="2"/>
    <b v="0"/>
    <s v="low"/>
    <n v="11"/>
    <n v="447.09"/>
    <n v="0.09"/>
    <s v="Regular Air"/>
    <n v="89.03"/>
    <n v="41.32"/>
    <n v="8.66"/>
    <s v="Susan MacKendrick"/>
    <s v="Manitoba"/>
    <s v="Prarie"/>
    <s v="Corporate"/>
    <s v="Furniture"/>
    <s v="Office Furnishings"/>
    <n v="0.76"/>
  </r>
  <r>
    <n v="710"/>
    <d v="2010-01-01T00:00:00"/>
    <d v="2010-01-05T00:00:00"/>
    <s v="January"/>
    <s v="2010"/>
    <n v="4"/>
    <b v="0"/>
    <s v="low"/>
    <n v="29"/>
    <n v="4192.88"/>
    <n v="0.02"/>
    <s v="Delivery Truck"/>
    <n v="731.32"/>
    <n v="145.44999999999999"/>
    <n v="17.850000000000001"/>
    <s v="Susan MacKendrick"/>
    <s v="Manitoba"/>
    <s v="Prarie"/>
    <s v="Corporate"/>
    <s v="Technology"/>
    <s v="Office Machines"/>
    <n v="0.56000000000000005"/>
  </r>
  <r>
    <n v="801"/>
    <d v="2012-02-17T00:00:00"/>
    <d v="2012-02-20T00:00:00"/>
    <s v="February"/>
    <s v="2012"/>
    <n v="3"/>
    <b v="0"/>
    <s v="Critical"/>
    <n v="20"/>
    <n v="59.85"/>
    <n v="0.03"/>
    <s v="Regular Air"/>
    <n v="-47.41"/>
    <n v="2.74"/>
    <n v="3.5"/>
    <s v="Thais Sissman"/>
    <s v="Manitoba"/>
    <s v="Prarie"/>
    <s v="Corporate"/>
    <s v="Office Supplies"/>
    <s v="Pens &amp; Art Supplies"/>
    <n v="0.57999999999999996"/>
  </r>
  <r>
    <n v="870"/>
    <d v="2010-06-19T00:00:00"/>
    <d v="2010-06-19T00:00:00"/>
    <s v="June"/>
    <s v="2010"/>
    <n v="0"/>
    <s v="FREE DELIVERY"/>
    <s v="Not Specified"/>
    <n v="23"/>
    <n v="1661.04"/>
    <n v="0.04"/>
    <s v="Regular Air"/>
    <n v="475.54"/>
    <n v="70.97"/>
    <n v="3.5"/>
    <s v="Valerie Dominguez"/>
    <s v="Manitoba"/>
    <s v="Prarie"/>
    <s v="Corporate"/>
    <s v="Office Supplies"/>
    <s v="Appliances"/>
    <n v="0.59"/>
  </r>
  <r>
    <n v="1253"/>
    <d v="2010-01-25T00:00:00"/>
    <d v="2010-01-25T00:00:00"/>
    <s v="January"/>
    <s v="2010"/>
    <n v="0"/>
    <s v="FREE DELIVERY"/>
    <s v="Critical"/>
    <n v="15"/>
    <n v="494.34"/>
    <n v="0.05"/>
    <s v="Regular Air"/>
    <n v="-30.19"/>
    <n v="31.98"/>
    <n v="6.72"/>
    <s v="Tanja Norvell"/>
    <s v="Manitoba"/>
    <s v="Prarie"/>
    <s v="Consumer"/>
    <s v="Office Supplies"/>
    <s v="Storage &amp; Organization"/>
    <n v="0.75"/>
  </r>
  <r>
    <n v="1542"/>
    <d v="2010-09-14T00:00:00"/>
    <d v="2010-09-16T00:00:00"/>
    <s v="September"/>
    <s v="2010"/>
    <n v="2"/>
    <b v="0"/>
    <s v="Medium"/>
    <n v="47"/>
    <n v="2150.25"/>
    <n v="0.06"/>
    <s v="Regular Air"/>
    <n v="586.92999999999995"/>
    <n v="48.58"/>
    <n v="3.99"/>
    <s v="Linda Southworth"/>
    <s v="Manitoba"/>
    <s v="Prarie"/>
    <s v="Consumer"/>
    <s v="Office Supplies"/>
    <s v="Appliances"/>
    <n v="0.56000000000000005"/>
  </r>
  <r>
    <n v="1542"/>
    <d v="2010-09-14T00:00:00"/>
    <d v="2010-09-16T00:00:00"/>
    <s v="September"/>
    <s v="2010"/>
    <n v="2"/>
    <b v="0"/>
    <s v="Medium"/>
    <n v="13"/>
    <n v="448"/>
    <n v="0.08"/>
    <s v="Regular Air"/>
    <n v="27.2"/>
    <n v="35.51"/>
    <n v="6.31"/>
    <s v="Linda Southworth"/>
    <s v="Manitoba"/>
    <s v="Prarie"/>
    <s v="Consumer"/>
    <s v="Office Supplies"/>
    <s v="Storage &amp; Organization"/>
    <n v="0.57999999999999996"/>
  </r>
  <r>
    <n v="2497"/>
    <d v="2012-08-26T00:00:00"/>
    <d v="2012-08-28T00:00:00"/>
    <s v="August"/>
    <s v="2012"/>
    <n v="2"/>
    <b v="0"/>
    <s v="Critical"/>
    <n v="21"/>
    <n v="3629.1174999999998"/>
    <n v="0.06"/>
    <s v="Regular Air"/>
    <n v="636.03"/>
    <n v="205.99"/>
    <n v="5.26"/>
    <s v="Michael Moore"/>
    <s v="Manitoba"/>
    <s v="Prarie"/>
    <s v="Corporate"/>
    <s v="Technology"/>
    <s v="Telephones and Communication"/>
    <n v="0.56000000000000005"/>
  </r>
  <r>
    <n v="2630"/>
    <d v="2012-10-23T00:00:00"/>
    <d v="2012-10-23T00:00:00"/>
    <s v="October"/>
    <s v="2012"/>
    <n v="0"/>
    <s v="FREE DELIVERY"/>
    <s v="low"/>
    <n v="31"/>
    <n v="146.51"/>
    <n v="0.04"/>
    <s v="Regular Air"/>
    <n v="37.14"/>
    <n v="4.7300000000000004"/>
    <n v="1.52"/>
    <s v="Patrick Ryan"/>
    <s v="Manitoba"/>
    <s v="Prarie"/>
    <s v="Corporate"/>
    <s v="Office Supplies"/>
    <s v="Paper"/>
    <n v="0.36"/>
  </r>
  <r>
    <n v="2657"/>
    <d v="2011-10-16T00:00:00"/>
    <d v="2011-10-18T00:00:00"/>
    <s v="October"/>
    <s v="2011"/>
    <n v="2"/>
    <b v="0"/>
    <s v="High"/>
    <n v="30"/>
    <n v="8316.76"/>
    <n v="0.05"/>
    <s v="Delivery Truck"/>
    <n v="2108.8000000000002"/>
    <n v="279.81"/>
    <n v="23.19"/>
    <s v="Troy Blackwell"/>
    <s v="Manitoba"/>
    <s v="Prarie"/>
    <s v="Home Office"/>
    <s v="Office Supplies"/>
    <s v="Appliances"/>
    <n v="0.59"/>
  </r>
  <r>
    <n v="2657"/>
    <d v="2011-10-16T00:00:00"/>
    <d v="2011-10-17T00:00:00"/>
    <s v="October"/>
    <s v="2011"/>
    <n v="1"/>
    <b v="0"/>
    <s v="High"/>
    <n v="37"/>
    <n v="2143.2154999999998"/>
    <n v="0.02"/>
    <s v="Regular Air"/>
    <n v="464.36"/>
    <n v="65.989999999999995"/>
    <n v="8.99"/>
    <s v="Troy Blackwell"/>
    <s v="Manitoba"/>
    <s v="Prarie"/>
    <s v="Home Office"/>
    <s v="Technology"/>
    <s v="Telephones and Communication"/>
    <n v="0.55000000000000004"/>
  </r>
  <r>
    <n v="2688"/>
    <d v="2012-01-23T00:00:00"/>
    <d v="2012-01-24T00:00:00"/>
    <s v="January"/>
    <s v="2012"/>
    <n v="1"/>
    <b v="0"/>
    <s v="High"/>
    <n v="31"/>
    <n v="2080.0349999999999"/>
    <n v="0.1"/>
    <s v="Regular Air"/>
    <n v="844.9"/>
    <n v="85.99"/>
    <n v="1.25"/>
    <s v="Thais Sissman"/>
    <s v="Manitoba"/>
    <s v="Prarie"/>
    <s v="Small Business"/>
    <s v="Technology"/>
    <s v="Telephones and Communication"/>
    <n v="0.39"/>
  </r>
  <r>
    <n v="2688"/>
    <d v="2012-01-23T00:00:00"/>
    <d v="2012-01-24T00:00:00"/>
    <s v="January"/>
    <s v="2012"/>
    <n v="1"/>
    <b v="0"/>
    <s v="High"/>
    <n v="7"/>
    <n v="145.41999999999999"/>
    <n v="0.09"/>
    <s v="Regular Air"/>
    <n v="-98.46"/>
    <n v="20.97"/>
    <n v="6.5"/>
    <s v="Thais Sissman"/>
    <s v="Manitoba"/>
    <s v="Prarie"/>
    <s v="Small Business"/>
    <s v="Technology"/>
    <s v="Computer Peripherals"/>
    <n v="0.78"/>
  </r>
  <r>
    <n v="2688"/>
    <d v="2012-01-23T00:00:00"/>
    <d v="2012-01-25T00:00:00"/>
    <s v="January"/>
    <s v="2012"/>
    <n v="2"/>
    <b v="0"/>
    <s v="High"/>
    <n v="11"/>
    <n v="1559.4355"/>
    <n v="0.01"/>
    <s v="Regular Air"/>
    <n v="61.24"/>
    <n v="155.99"/>
    <n v="3.9"/>
    <s v="Thais Sissman"/>
    <s v="Manitoba"/>
    <s v="Prarie"/>
    <s v="Small Business"/>
    <s v="Technology"/>
    <s v="Telephones and Communication"/>
    <n v="0.55000000000000004"/>
  </r>
  <r>
    <n v="2816"/>
    <d v="2009-09-19T00:00:00"/>
    <d v="2009-09-20T00:00:00"/>
    <s v="September"/>
    <s v="2009"/>
    <n v="1"/>
    <b v="0"/>
    <s v="High"/>
    <n v="35"/>
    <n v="787.56"/>
    <n v="0"/>
    <s v="Regular Air"/>
    <n v="220.04"/>
    <n v="21.98"/>
    <n v="2.87"/>
    <s v="Ross Baird"/>
    <s v="Manitoba"/>
    <s v="Prarie"/>
    <s v="Corporate"/>
    <s v="Office Supplies"/>
    <s v="Pens &amp; Art Supplies"/>
    <n v="0.55000000000000004"/>
  </r>
  <r>
    <n v="2818"/>
    <d v="2009-12-11T00:00:00"/>
    <d v="2009-12-13T00:00:00"/>
    <s v="December"/>
    <s v="2009"/>
    <n v="2"/>
    <b v="0"/>
    <s v="Medium"/>
    <n v="37"/>
    <n v="565.91"/>
    <n v="0.05"/>
    <s v="Regular Air"/>
    <n v="192.39"/>
    <n v="15.68"/>
    <n v="3.73"/>
    <s v="Ross Baird"/>
    <s v="Manitoba"/>
    <s v="Prarie"/>
    <s v="Corporate"/>
    <s v="Furniture"/>
    <s v="Office Furnishings"/>
    <n v="0.46"/>
  </r>
  <r>
    <n v="2818"/>
    <d v="2009-12-11T00:00:00"/>
    <d v="2009-12-12T00:00:00"/>
    <s v="December"/>
    <s v="2009"/>
    <n v="1"/>
    <b v="0"/>
    <s v="Medium"/>
    <n v="39"/>
    <n v="593.21"/>
    <n v="0"/>
    <s v="Regular Air"/>
    <n v="44.71"/>
    <n v="14.98"/>
    <n v="8.99"/>
    <s v="Ross Baird"/>
    <s v="Manitoba"/>
    <s v="Prarie"/>
    <s v="Corporate"/>
    <s v="Furniture"/>
    <s v="Office Furnishings"/>
    <n v="0.39"/>
  </r>
  <r>
    <n v="2818"/>
    <d v="2009-12-11T00:00:00"/>
    <d v="2009-12-12T00:00:00"/>
    <s v="December"/>
    <s v="2009"/>
    <n v="1"/>
    <b v="0"/>
    <s v="Medium"/>
    <n v="2"/>
    <n v="89.23"/>
    <n v="0.02"/>
    <s v="Regular Air"/>
    <n v="-42.72"/>
    <n v="38.76"/>
    <n v="13.26"/>
    <s v="Ross Baird"/>
    <s v="Manitoba"/>
    <s v="Prarie"/>
    <s v="Corporate"/>
    <s v="Office Supplies"/>
    <s v="Paper"/>
    <n v="0.36"/>
  </r>
  <r>
    <n v="3040"/>
    <d v="2010-04-11T00:00:00"/>
    <d v="2010-04-12T00:00:00"/>
    <s v="April"/>
    <s v="2010"/>
    <n v="1"/>
    <b v="0"/>
    <s v="Medium"/>
    <n v="13"/>
    <n v="98.39"/>
    <n v="0.01"/>
    <s v="Express Air"/>
    <n v="-31.54"/>
    <n v="6.48"/>
    <n v="6.6"/>
    <s v="Tracy Zic"/>
    <s v="Manitoba"/>
    <s v="Prarie"/>
    <s v="Consumer"/>
    <s v="Office Supplies"/>
    <s v="Paper"/>
    <n v="0.37"/>
  </r>
  <r>
    <n v="3108"/>
    <d v="2010-08-04T00:00:00"/>
    <d v="2010-08-05T00:00:00"/>
    <s v="August"/>
    <s v="2010"/>
    <n v="1"/>
    <b v="0"/>
    <s v="Critical"/>
    <n v="36"/>
    <n v="65.39"/>
    <n v="0.09"/>
    <s v="Regular Air"/>
    <n v="-0.46"/>
    <n v="1.82"/>
    <n v="1"/>
    <s v="Jack Garza"/>
    <s v="Manitoba"/>
    <s v="Prarie"/>
    <s v="Corporate"/>
    <s v="Office Supplies"/>
    <s v="Pens &amp; Art Supplies"/>
    <n v="0.4"/>
  </r>
  <r>
    <n v="3459"/>
    <d v="2009-07-27T00:00:00"/>
    <d v="2009-07-29T00:00:00"/>
    <s v="July"/>
    <s v="2009"/>
    <n v="2"/>
    <b v="0"/>
    <s v="Not Specified"/>
    <n v="24"/>
    <n v="2152.404"/>
    <n v="0.1"/>
    <s v="Express Air"/>
    <n v="218.87"/>
    <n v="110.99"/>
    <n v="8.99"/>
    <s v="Gary McGarr"/>
    <s v="Manitoba"/>
    <s v="Prarie"/>
    <s v="Home Office"/>
    <s v="Technology"/>
    <s v="Telephones and Communication"/>
    <n v="0.56999999999999995"/>
  </r>
  <r>
    <n v="3488"/>
    <d v="2011-01-07T00:00:00"/>
    <d v="2011-01-10T00:00:00"/>
    <s v="January"/>
    <s v="2011"/>
    <n v="3"/>
    <b v="0"/>
    <s v="Medium"/>
    <n v="39"/>
    <n v="4669.1899999999996"/>
    <n v="0.06"/>
    <s v="Delivery Truck"/>
    <n v="-1864.08"/>
    <n v="122.99"/>
    <n v="70.2"/>
    <s v="Mick Crebagga"/>
    <s v="Manitoba"/>
    <s v="Prarie"/>
    <s v="Home Office"/>
    <s v="Furniture"/>
    <s v="Chairs &amp; Chairmats"/>
    <n v="0.74"/>
  </r>
  <r>
    <n v="3488"/>
    <d v="2011-01-07T00:00:00"/>
    <d v="2011-01-08T00:00:00"/>
    <s v="January"/>
    <s v="2011"/>
    <n v="1"/>
    <b v="0"/>
    <s v="Medium"/>
    <n v="6"/>
    <n v="133.4"/>
    <n v="0.02"/>
    <s v="Regular Air"/>
    <n v="-0.31"/>
    <n v="21.98"/>
    <n v="2.87"/>
    <s v="Mick Crebagga"/>
    <s v="Manitoba"/>
    <s v="Prarie"/>
    <s v="Home Office"/>
    <s v="Office Supplies"/>
    <s v="Pens &amp; Art Supplies"/>
    <n v="0.55000000000000004"/>
  </r>
  <r>
    <n v="3492"/>
    <d v="2009-11-23T00:00:00"/>
    <d v="2009-11-28T00:00:00"/>
    <s v="November"/>
    <s v="2009"/>
    <n v="5"/>
    <b v="0"/>
    <s v="low"/>
    <n v="35"/>
    <n v="2393.63"/>
    <n v="0.04"/>
    <s v="Regular Air"/>
    <n v="524.88"/>
    <n v="67.28"/>
    <n v="19.989999999999998"/>
    <s v="Roy Skaria"/>
    <s v="Manitoba"/>
    <s v="Prarie"/>
    <s v="Corporate"/>
    <s v="Office Supplies"/>
    <s v="Binders and Binder Accessories"/>
    <n v="0.4"/>
  </r>
  <r>
    <n v="3492"/>
    <d v="2009-11-23T00:00:00"/>
    <d v="2009-11-23T00:00:00"/>
    <s v="November"/>
    <s v="2009"/>
    <n v="0"/>
    <s v="FREE DELIVERY"/>
    <s v="low"/>
    <n v="49"/>
    <n v="6177.53"/>
    <n v="0.1"/>
    <s v="Delivery Truck"/>
    <n v="-1195.1199999999999"/>
    <n v="130.97999999999999"/>
    <n v="54.74"/>
    <s v="Roy Skaria"/>
    <s v="Manitoba"/>
    <s v="Prarie"/>
    <s v="Corporate"/>
    <s v="Furniture"/>
    <s v="Bookcases"/>
    <n v="0.69"/>
  </r>
  <r>
    <n v="3492"/>
    <d v="2009-11-23T00:00:00"/>
    <d v="2009-11-23T00:00:00"/>
    <s v="November"/>
    <s v="2009"/>
    <n v="0"/>
    <s v="FREE DELIVERY"/>
    <s v="low"/>
    <n v="33"/>
    <n v="94.6"/>
    <n v="0.04"/>
    <s v="Regular Air"/>
    <n v="-6.34"/>
    <n v="2.78"/>
    <n v="1.25"/>
    <s v="Roy Skaria"/>
    <s v="Manitoba"/>
    <s v="Prarie"/>
    <s v="Corporate"/>
    <s v="Office Supplies"/>
    <s v="Pens &amp; Art Supplies"/>
    <n v="0.59"/>
  </r>
  <r>
    <n v="3553"/>
    <d v="2009-05-17T00:00:00"/>
    <d v="2009-05-18T00:00:00"/>
    <s v="May"/>
    <s v="2009"/>
    <n v="1"/>
    <b v="0"/>
    <s v="Medium"/>
    <n v="7"/>
    <n v="20.5"/>
    <n v="0.06"/>
    <s v="Regular Air"/>
    <n v="-4.04"/>
    <n v="2.94"/>
    <n v="0.96"/>
    <s v="Roy Skaria"/>
    <s v="Manitoba"/>
    <s v="Prarie"/>
    <s v="Corporate"/>
    <s v="Office Supplies"/>
    <s v="Pens &amp; Art Supplies"/>
    <n v="0.57999999999999996"/>
  </r>
  <r>
    <n v="3622"/>
    <d v="2011-11-26T00:00:00"/>
    <d v="2011-12-01T00:00:00"/>
    <s v="December"/>
    <s v="2011"/>
    <n v="5"/>
    <b v="0"/>
    <s v="low"/>
    <n v="16"/>
    <n v="76.599999999999994"/>
    <n v="0.01"/>
    <s v="Regular Air"/>
    <n v="-48.51"/>
    <n v="4.24"/>
    <n v="5.41"/>
    <s v="Steven Ward"/>
    <s v="Manitoba"/>
    <s v="Prarie"/>
    <s v="Consumer"/>
    <s v="Office Supplies"/>
    <s v="Binders and Binder Accessories"/>
    <n v="0.35"/>
  </r>
  <r>
    <n v="3810"/>
    <d v="2012-09-16T00:00:00"/>
    <d v="2012-09-18T00:00:00"/>
    <s v="September"/>
    <s v="2012"/>
    <n v="2"/>
    <b v="0"/>
    <s v="Critical"/>
    <n v="40"/>
    <n v="221.86"/>
    <n v="0.09"/>
    <s v="Regular Air"/>
    <n v="-1845.66"/>
    <n v="4.4800000000000004"/>
    <n v="49"/>
    <s v="Tanja Norvell"/>
    <s v="Manitoba"/>
    <s v="Prarie"/>
    <s v="Corporate"/>
    <s v="Office Supplies"/>
    <s v="Appliances"/>
    <n v="0.6"/>
  </r>
  <r>
    <n v="3810"/>
    <d v="2012-09-16T00:00:00"/>
    <d v="2012-09-18T00:00:00"/>
    <s v="September"/>
    <s v="2012"/>
    <n v="2"/>
    <b v="0"/>
    <s v="Critical"/>
    <n v="25"/>
    <n v="78.260000000000005"/>
    <n v="0.04"/>
    <s v="Express Air"/>
    <n v="35.090000000000003"/>
    <n v="2.61"/>
    <n v="0.5"/>
    <s v="Tanja Norvell"/>
    <s v="Manitoba"/>
    <s v="Prarie"/>
    <s v="Corporate"/>
    <s v="Office Supplies"/>
    <s v="Labels"/>
    <n v="0.39"/>
  </r>
  <r>
    <n v="4451"/>
    <d v="2009-09-30T00:00:00"/>
    <d v="2009-09-30T00:00:00"/>
    <s v="September"/>
    <s v="2009"/>
    <n v="0"/>
    <s v="FREE DELIVERY"/>
    <s v="Critical"/>
    <n v="47"/>
    <n v="992.95"/>
    <n v="0.04"/>
    <s v="Regular Air"/>
    <n v="-65.209999999999994"/>
    <n v="21.38"/>
    <n v="8.99"/>
    <s v="Tanja Norvell"/>
    <s v="Manitoba"/>
    <s v="Prarie"/>
    <s v="Corporate"/>
    <s v="Office Supplies"/>
    <s v="Pens &amp; Art Supplies"/>
    <n v="0.59"/>
  </r>
  <r>
    <n v="4516"/>
    <d v="2009-03-28T00:00:00"/>
    <d v="2009-03-29T00:00:00"/>
    <s v="March"/>
    <s v="2009"/>
    <n v="1"/>
    <b v="0"/>
    <s v="Medium"/>
    <n v="42"/>
    <n v="294.77999999999997"/>
    <n v="0.05"/>
    <s v="Regular Air"/>
    <n v="-113.45"/>
    <n v="6.68"/>
    <n v="6.93"/>
    <s v="Ryan Crowe"/>
    <s v="Manitoba"/>
    <s v="Prarie"/>
    <s v="Small Business"/>
    <s v="Office Supplies"/>
    <s v="Paper"/>
    <n v="0.37"/>
  </r>
  <r>
    <n v="4578"/>
    <d v="2012-09-12T00:00:00"/>
    <d v="2012-09-17T00:00:00"/>
    <s v="September"/>
    <s v="2012"/>
    <n v="5"/>
    <b v="0"/>
    <s v="low"/>
    <n v="45"/>
    <n v="282.70999999999998"/>
    <n v="0.09"/>
    <s v="Regular Air"/>
    <n v="-141.44"/>
    <n v="6.48"/>
    <n v="6.74"/>
    <s v="Roy Skaria"/>
    <s v="Manitoba"/>
    <s v="Prarie"/>
    <s v="Corporate"/>
    <s v="Office Supplies"/>
    <s v="Paper"/>
    <n v="0.37"/>
  </r>
  <r>
    <n v="4578"/>
    <d v="2012-09-12T00:00:00"/>
    <d v="2012-09-19T00:00:00"/>
    <s v="September"/>
    <s v="2012"/>
    <n v="7"/>
    <b v="0"/>
    <s v="low"/>
    <n v="48"/>
    <n v="724.13"/>
    <n v="0.01"/>
    <s v="Regular Air"/>
    <n v="-250.53"/>
    <n v="14.81"/>
    <n v="13.32"/>
    <s v="Roy Skaria"/>
    <s v="Manitoba"/>
    <s v="Prarie"/>
    <s v="Corporate"/>
    <s v="Office Supplies"/>
    <s v="Appliances"/>
    <n v="0.43"/>
  </r>
  <r>
    <n v="4578"/>
    <d v="2012-09-12T00:00:00"/>
    <d v="2012-09-19T00:00:00"/>
    <s v="September"/>
    <s v="2012"/>
    <n v="7"/>
    <b v="0"/>
    <s v="low"/>
    <n v="15"/>
    <n v="294.66000000000003"/>
    <n v="7.0000000000000007E-2"/>
    <s v="Regular Air"/>
    <n v="86.33"/>
    <n v="20.239999999999998"/>
    <n v="6.67"/>
    <s v="Roy Skaria"/>
    <s v="Manitoba"/>
    <s v="Prarie"/>
    <s v="Corporate"/>
    <s v="Furniture"/>
    <s v="Office Furnishings"/>
    <n v="0.49"/>
  </r>
  <r>
    <n v="4611"/>
    <d v="2010-01-09T00:00:00"/>
    <d v="2010-01-09T00:00:00"/>
    <s v="January"/>
    <s v="2010"/>
    <n v="0"/>
    <s v="FREE DELIVERY"/>
    <s v="High"/>
    <n v="32"/>
    <n v="16172.44"/>
    <n v="0.03"/>
    <s v="Delivery Truck"/>
    <n v="7176.12"/>
    <n v="500.98"/>
    <n v="28.14"/>
    <s v="Steven Ward"/>
    <s v="Manitoba"/>
    <s v="Prarie"/>
    <s v="Consumer"/>
    <s v="Technology"/>
    <s v="Office Machines"/>
    <n v="0.38"/>
  </r>
  <r>
    <n v="5281"/>
    <d v="2011-11-01T00:00:00"/>
    <d v="2011-11-02T00:00:00"/>
    <s v="November"/>
    <s v="2011"/>
    <n v="1"/>
    <b v="0"/>
    <s v="High"/>
    <n v="36"/>
    <n v="4733.7"/>
    <n v="0"/>
    <s v="Delivery Truck"/>
    <n v="624.36"/>
    <n v="120.98"/>
    <n v="30"/>
    <s v="Irene Maddox"/>
    <s v="Manitoba"/>
    <s v="Prarie"/>
    <s v="Consumer"/>
    <s v="Furniture"/>
    <s v="Chairs &amp; Chairmats"/>
    <n v="0.64"/>
  </r>
  <r>
    <n v="5281"/>
    <d v="2011-11-01T00:00:00"/>
    <d v="2011-11-02T00:00:00"/>
    <s v="November"/>
    <s v="2011"/>
    <n v="1"/>
    <b v="0"/>
    <s v="High"/>
    <n v="14"/>
    <n v="2718.07"/>
    <n v="0.1"/>
    <s v="Regular Air"/>
    <n v="1107.53"/>
    <n v="209.84"/>
    <n v="21.21"/>
    <s v="Irene Maddox"/>
    <s v="Manitoba"/>
    <s v="Prarie"/>
    <s v="Consumer"/>
    <s v="Furniture"/>
    <s v="Office Furnishings"/>
    <n v="0.59"/>
  </r>
  <r>
    <n v="5635"/>
    <d v="2012-08-15T00:00:00"/>
    <d v="2012-08-17T00:00:00"/>
    <s v="August"/>
    <s v="2012"/>
    <n v="2"/>
    <b v="0"/>
    <s v="Medium"/>
    <n v="17"/>
    <n v="198.78"/>
    <n v="0.02"/>
    <s v="Regular Air"/>
    <n v="-28.35"/>
    <n v="11.5"/>
    <n v="7.19"/>
    <s v="Nick Radford"/>
    <s v="Manitoba"/>
    <s v="Prarie"/>
    <s v="Corporate"/>
    <s v="Office Supplies"/>
    <s v="Binders and Binder Accessories"/>
    <n v="0.4"/>
  </r>
  <r>
    <n v="5635"/>
    <d v="2012-08-15T00:00:00"/>
    <d v="2012-08-17T00:00:00"/>
    <s v="August"/>
    <s v="2012"/>
    <n v="2"/>
    <b v="0"/>
    <s v="Medium"/>
    <n v="50"/>
    <n v="281.58"/>
    <n v="0.09"/>
    <s v="Regular Air"/>
    <n v="-161.56"/>
    <n v="5.77"/>
    <n v="5.92"/>
    <s v="Nick Radford"/>
    <s v="Manitoba"/>
    <s v="Prarie"/>
    <s v="Corporate"/>
    <s v="Furniture"/>
    <s v="Office Furnishings"/>
    <n v="0.55000000000000004"/>
  </r>
  <r>
    <n v="5696"/>
    <d v="2011-05-03T00:00:00"/>
    <d v="2011-05-05T00:00:00"/>
    <s v="May"/>
    <s v="2011"/>
    <n v="2"/>
    <b v="0"/>
    <s v="Critical"/>
    <n v="4"/>
    <n v="2206.17"/>
    <n v="0.02"/>
    <s v="Regular Air"/>
    <n v="251.43"/>
    <n v="525.98"/>
    <n v="19.989999999999998"/>
    <s v="Theresa Swint"/>
    <s v="Manitoba"/>
    <s v="Prarie"/>
    <s v="Consumer"/>
    <s v="Office Supplies"/>
    <s v="Binders and Binder Accessories"/>
    <n v="0.37"/>
  </r>
  <r>
    <n v="5696"/>
    <d v="2011-05-03T00:00:00"/>
    <d v="2011-05-05T00:00:00"/>
    <s v="May"/>
    <s v="2011"/>
    <n v="2"/>
    <b v="0"/>
    <s v="Critical"/>
    <n v="40"/>
    <n v="621.12"/>
    <n v="0.1"/>
    <s v="Regular Air"/>
    <n v="190.53"/>
    <n v="16.510000000000002"/>
    <n v="2.99"/>
    <s v="Theresa Swint"/>
    <s v="Manitoba"/>
    <s v="Prarie"/>
    <s v="Consumer"/>
    <s v="Office Supplies"/>
    <s v="Binders and Binder Accessories"/>
    <n v="0.37"/>
  </r>
  <r>
    <n v="5696"/>
    <d v="2011-05-03T00:00:00"/>
    <d v="2011-05-05T00:00:00"/>
    <s v="May"/>
    <s v="2011"/>
    <n v="2"/>
    <b v="0"/>
    <s v="Critical"/>
    <n v="31"/>
    <n v="175.92"/>
    <n v="0.09"/>
    <s v="Regular Air"/>
    <n v="-93.41"/>
    <n v="5.98"/>
    <n v="3.85"/>
    <s v="Theresa Swint"/>
    <s v="Manitoba"/>
    <s v="Prarie"/>
    <s v="Consumer"/>
    <s v="Technology"/>
    <s v="Computer Peripherals"/>
    <n v="0.68"/>
  </r>
  <r>
    <n v="5921"/>
    <d v="2009-04-06T00:00:00"/>
    <d v="2009-04-13T00:00:00"/>
    <s v="April"/>
    <s v="2009"/>
    <n v="7"/>
    <b v="0"/>
    <s v="low"/>
    <n v="27"/>
    <n v="384.74"/>
    <n v="0.01"/>
    <s v="Express Air"/>
    <n v="2.69"/>
    <n v="13.43"/>
    <n v="5.5"/>
    <s v="Maurice Satty"/>
    <s v="Manitoba"/>
    <s v="Prarie"/>
    <s v="Corporate"/>
    <s v="Office Supplies"/>
    <s v="Storage &amp; Organization"/>
    <n v="0.56999999999999995"/>
  </r>
  <r>
    <n v="6241"/>
    <d v="2009-12-29T00:00:00"/>
    <d v="2010-01-03T00:00:00"/>
    <s v="January"/>
    <s v="2010"/>
    <n v="5"/>
    <b v="0"/>
    <s v="low"/>
    <n v="24"/>
    <n v="133.94"/>
    <n v="0.08"/>
    <s v="Express Air"/>
    <n v="45"/>
    <n v="5.84"/>
    <n v="1"/>
    <s v="Henry Goldwyn"/>
    <s v="Manitoba"/>
    <s v="Prarie"/>
    <s v="Small Business"/>
    <s v="Office Supplies"/>
    <s v="Pens &amp; Art Supplies"/>
    <n v="0.38"/>
  </r>
  <r>
    <n v="6241"/>
    <d v="2009-12-29T00:00:00"/>
    <d v="2010-01-02T00:00:00"/>
    <s v="January"/>
    <s v="2010"/>
    <n v="4"/>
    <b v="0"/>
    <s v="low"/>
    <n v="29"/>
    <n v="5433.0895"/>
    <n v="0"/>
    <s v="Regular Air"/>
    <n v="1365.28"/>
    <n v="205.99"/>
    <n v="8.99"/>
    <s v="Henry Goldwyn"/>
    <s v="Manitoba"/>
    <s v="Prarie"/>
    <s v="Small Business"/>
    <s v="Technology"/>
    <s v="Telephones and Communication"/>
    <n v="0.6"/>
  </r>
  <r>
    <n v="6406"/>
    <d v="2009-08-14T00:00:00"/>
    <d v="2009-08-16T00:00:00"/>
    <s v="August"/>
    <s v="2009"/>
    <n v="2"/>
    <b v="0"/>
    <s v="Critical"/>
    <n v="43"/>
    <n v="92.63"/>
    <n v="0.05"/>
    <s v="Regular Air"/>
    <n v="-70.8"/>
    <n v="2.08"/>
    <n v="2.56"/>
    <s v="Mick Crebagga"/>
    <s v="Manitoba"/>
    <s v="Prarie"/>
    <s v="Home Office"/>
    <s v="Office Supplies"/>
    <s v="Scissors, Rulers and Trimmers"/>
    <n v="0.55000000000000004"/>
  </r>
  <r>
    <n v="6625"/>
    <d v="2010-08-15T00:00:00"/>
    <d v="2010-08-17T00:00:00"/>
    <s v="August"/>
    <s v="2010"/>
    <n v="2"/>
    <b v="0"/>
    <s v="High"/>
    <n v="23"/>
    <n v="21062.91"/>
    <n v="0.01"/>
    <s v="Delivery Truck"/>
    <n v="5713.53"/>
    <n v="880.98"/>
    <n v="44.55"/>
    <s v="Roy Skaria"/>
    <s v="Manitoba"/>
    <s v="Prarie"/>
    <s v="Corporate"/>
    <s v="Furniture"/>
    <s v="Bookcases"/>
    <n v="0.62"/>
  </r>
  <r>
    <n v="6854"/>
    <d v="2009-01-06T00:00:00"/>
    <d v="2009-01-08T00:00:00"/>
    <s v="January"/>
    <s v="2009"/>
    <n v="2"/>
    <b v="0"/>
    <s v="Medium"/>
    <n v="1"/>
    <n v="22.13"/>
    <n v="7.0000000000000007E-2"/>
    <s v="Express Air"/>
    <n v="-2.39"/>
    <n v="7.68"/>
    <n v="6.16"/>
    <s v="Victor Price"/>
    <s v="Manitoba"/>
    <s v="Prarie"/>
    <s v="Consumer"/>
    <s v="Office Supplies"/>
    <s v="Binders and Binder Accessories"/>
    <n v="0.35"/>
  </r>
  <r>
    <n v="6854"/>
    <d v="2009-01-06T00:00:00"/>
    <d v="2009-01-08T00:00:00"/>
    <s v="January"/>
    <s v="2009"/>
    <n v="2"/>
    <b v="0"/>
    <s v="Medium"/>
    <n v="19"/>
    <n v="129.84"/>
    <n v="0.05"/>
    <s v="Express Air"/>
    <n v="2.39"/>
    <n v="6.64"/>
    <n v="4.95"/>
    <s v="Victor Price"/>
    <s v="Manitoba"/>
    <s v="Prarie"/>
    <s v="Consumer"/>
    <s v="Furniture"/>
    <s v="Office Furnishings"/>
    <n v="0.37"/>
  </r>
  <r>
    <n v="7335"/>
    <d v="2010-05-29T00:00:00"/>
    <d v="2010-06-03T00:00:00"/>
    <s v="June"/>
    <s v="2010"/>
    <n v="5"/>
    <b v="0"/>
    <s v="low"/>
    <n v="43"/>
    <n v="3681.7494999999999"/>
    <n v="0.01"/>
    <s v="Regular Air"/>
    <n v="1196.44"/>
    <n v="95.99"/>
    <n v="4.9000000000000004"/>
    <s v="Maureen Grace"/>
    <s v="Manitoba"/>
    <s v="Prarie"/>
    <s v="Corporate"/>
    <s v="Technology"/>
    <s v="Telephones and Communication"/>
    <n v="0.56000000000000005"/>
  </r>
  <r>
    <n v="7457"/>
    <d v="2010-09-30T00:00:00"/>
    <d v="2010-10-03T00:00:00"/>
    <s v="October"/>
    <s v="2010"/>
    <n v="3"/>
    <b v="0"/>
    <s v="Not Specified"/>
    <n v="36"/>
    <n v="2300.4499999999998"/>
    <n v="0.02"/>
    <s v="Regular Air"/>
    <n v="624.64"/>
    <n v="60.98"/>
    <n v="19.989999999999998"/>
    <s v="Eric Hoffmann"/>
    <s v="Manitoba"/>
    <s v="Prarie"/>
    <s v="Small Business"/>
    <s v="Office Supplies"/>
    <s v="Envelopes"/>
    <n v="0.38"/>
  </r>
  <r>
    <n v="7457"/>
    <d v="2010-09-30T00:00:00"/>
    <d v="2010-10-02T00:00:00"/>
    <s v="October"/>
    <s v="2010"/>
    <n v="2"/>
    <b v="0"/>
    <s v="Not Specified"/>
    <n v="46"/>
    <n v="548.11"/>
    <n v="0.04"/>
    <s v="Regular Air"/>
    <n v="124.24"/>
    <n v="11.55"/>
    <n v="2.36"/>
    <s v="Eric Hoffmann"/>
    <s v="Manitoba"/>
    <s v="Prarie"/>
    <s v="Small Business"/>
    <s v="Office Supplies"/>
    <s v="Pens &amp; Art Supplies"/>
    <n v="0.55000000000000004"/>
  </r>
  <r>
    <n v="7653"/>
    <d v="2012-02-27T00:00:00"/>
    <d v="2012-03-01T00:00:00"/>
    <s v="March"/>
    <s v="2012"/>
    <n v="3"/>
    <b v="0"/>
    <s v="Medium"/>
    <n v="32"/>
    <n v="1425.06"/>
    <n v="0.1"/>
    <s v="Regular Air"/>
    <n v="597.30999999999995"/>
    <n v="48.04"/>
    <n v="5.09"/>
    <s v="Jill Stevenson"/>
    <s v="Manitoba"/>
    <s v="Prarie"/>
    <s v="Consumer"/>
    <s v="Office Supplies"/>
    <s v="Paper"/>
    <n v="0.37"/>
  </r>
  <r>
    <n v="7783"/>
    <d v="2012-01-12T00:00:00"/>
    <d v="2012-01-13T00:00:00"/>
    <s v="January"/>
    <s v="2012"/>
    <n v="1"/>
    <b v="0"/>
    <s v="Medium"/>
    <n v="3"/>
    <n v="31.35"/>
    <n v="0.03"/>
    <s v="Regular Air"/>
    <n v="-14.62"/>
    <n v="8.85"/>
    <n v="5.6"/>
    <s v="Evan Bailliet"/>
    <s v="Manitoba"/>
    <s v="Prarie"/>
    <s v="Corporate"/>
    <s v="Office Supplies"/>
    <s v="Binders and Binder Accessories"/>
    <n v="0.36"/>
  </r>
  <r>
    <n v="7905"/>
    <d v="2009-06-03T00:00:00"/>
    <d v="2009-06-07T00:00:00"/>
    <s v="June"/>
    <s v="2009"/>
    <n v="4"/>
    <b v="0"/>
    <s v="low"/>
    <n v="46"/>
    <n v="11057.6"/>
    <n v="0.08"/>
    <s v="Delivery Truck"/>
    <n v="183.9"/>
    <n v="259.70999999999998"/>
    <n v="66.67"/>
    <s v="Meg Tillman"/>
    <s v="Manitoba"/>
    <s v="Prarie"/>
    <s v="Small Business"/>
    <s v="Furniture"/>
    <s v="Tables"/>
    <n v="0.61"/>
  </r>
  <r>
    <n v="8064"/>
    <d v="2011-05-12T00:00:00"/>
    <d v="2011-05-13T00:00:00"/>
    <s v="May"/>
    <s v="2011"/>
    <n v="1"/>
    <b v="0"/>
    <s v="High"/>
    <n v="44"/>
    <n v="10445.950000000001"/>
    <n v="7.0000000000000007E-2"/>
    <s v="Delivery Truck"/>
    <n v="1069.6099999999999"/>
    <n v="243.98"/>
    <n v="62.94"/>
    <s v="Gary McGarr"/>
    <s v="Manitoba"/>
    <s v="Prarie"/>
    <s v="Home Office"/>
    <s v="Furniture"/>
    <s v="Chairs &amp; Chairmats"/>
    <n v="0.56999999999999995"/>
  </r>
  <r>
    <n v="8130"/>
    <d v="2012-05-13T00:00:00"/>
    <d v="2012-05-15T00:00:00"/>
    <s v="May"/>
    <s v="2012"/>
    <n v="2"/>
    <b v="0"/>
    <s v="Critical"/>
    <n v="15"/>
    <n v="66.33"/>
    <n v="0.03"/>
    <s v="Regular Air"/>
    <n v="-47.23"/>
    <n v="4.13"/>
    <n v="5.04"/>
    <s v="Russell D'Ascenzo"/>
    <s v="Manitoba"/>
    <s v="Prarie"/>
    <s v="Consumer"/>
    <s v="Office Supplies"/>
    <s v="Binders and Binder Accessories"/>
    <n v="0.38"/>
  </r>
  <r>
    <n v="8294"/>
    <d v="2012-06-20T00:00:00"/>
    <d v="2012-06-21T00:00:00"/>
    <s v="June"/>
    <s v="2012"/>
    <n v="1"/>
    <b v="0"/>
    <s v="Medium"/>
    <n v="28"/>
    <n v="197.57400000000001"/>
    <n v="0.05"/>
    <s v="Regular Air"/>
    <n v="-90.84"/>
    <n v="7.99"/>
    <n v="5.03"/>
    <s v="Gary Hwang"/>
    <s v="Manitoba"/>
    <s v="Prarie"/>
    <s v="Home Office"/>
    <s v="Technology"/>
    <s v="Telephones and Communication"/>
    <n v="0.6"/>
  </r>
  <r>
    <n v="8384"/>
    <d v="2010-05-05T00:00:00"/>
    <d v="2010-05-06T00:00:00"/>
    <s v="May"/>
    <s v="2010"/>
    <n v="1"/>
    <b v="0"/>
    <s v="High"/>
    <n v="37"/>
    <n v="4935.72"/>
    <n v="7.0000000000000007E-2"/>
    <s v="Delivery Truck"/>
    <n v="-698.09"/>
    <n v="140.97999999999999"/>
    <n v="36.090000000000003"/>
    <s v="Meg Tillman"/>
    <s v="Manitoba"/>
    <s v="Prarie"/>
    <s v="Small Business"/>
    <s v="Furniture"/>
    <s v="Bookcases"/>
    <n v="0.77"/>
  </r>
  <r>
    <n v="8580"/>
    <d v="2011-03-22T00:00:00"/>
    <d v="2011-03-22T00:00:00"/>
    <s v="March"/>
    <s v="2011"/>
    <n v="0"/>
    <s v="FREE DELIVERY"/>
    <s v="High"/>
    <n v="12"/>
    <n v="151.49"/>
    <n v="0"/>
    <s v="Regular Air"/>
    <n v="-3.95"/>
    <n v="11.58"/>
    <n v="6.97"/>
    <s v="Joseph Airdo"/>
    <s v="Manitoba"/>
    <s v="Prarie"/>
    <s v="Consumer"/>
    <s v="Office Supplies"/>
    <s v="Envelopes"/>
    <n v="0.35"/>
  </r>
  <r>
    <n v="8580"/>
    <d v="2011-03-22T00:00:00"/>
    <d v="2011-03-23T00:00:00"/>
    <s v="March"/>
    <s v="2011"/>
    <n v="1"/>
    <b v="0"/>
    <s v="High"/>
    <n v="37"/>
    <n v="308.22000000000003"/>
    <n v="0"/>
    <s v="Regular Air"/>
    <n v="-215.57"/>
    <n v="7.77"/>
    <n v="9.23"/>
    <s v="Joseph Airdo"/>
    <s v="Manitoba"/>
    <s v="Prarie"/>
    <s v="Consumer"/>
    <s v="Office Supplies"/>
    <s v="Appliances"/>
    <n v="0.57999999999999996"/>
  </r>
  <r>
    <n v="8646"/>
    <d v="2009-04-09T00:00:00"/>
    <d v="2009-04-11T00:00:00"/>
    <s v="April"/>
    <s v="2009"/>
    <n v="2"/>
    <b v="0"/>
    <s v="High"/>
    <n v="8"/>
    <n v="85.85"/>
    <n v="0.03"/>
    <s v="Regular Air"/>
    <n v="-327.64999999999998"/>
    <n v="4.4800000000000004"/>
    <n v="49"/>
    <s v="Emily Ducich"/>
    <s v="Manitoba"/>
    <s v="Prarie"/>
    <s v="Consumer"/>
    <s v="Office Supplies"/>
    <s v="Appliances"/>
    <n v="0.6"/>
  </r>
  <r>
    <n v="8646"/>
    <d v="2009-04-09T00:00:00"/>
    <d v="2009-04-11T00:00:00"/>
    <s v="April"/>
    <s v="2009"/>
    <n v="2"/>
    <b v="0"/>
    <s v="High"/>
    <n v="41"/>
    <n v="14377.78"/>
    <n v="0.06"/>
    <s v="Delivery Truck"/>
    <n v="4161.9799999999996"/>
    <n v="350.99"/>
    <n v="39"/>
    <s v="Emily Ducich"/>
    <s v="Manitoba"/>
    <s v="Prarie"/>
    <s v="Consumer"/>
    <s v="Furniture"/>
    <s v="Chairs &amp; Chairmats"/>
    <n v="0.55000000000000004"/>
  </r>
  <r>
    <n v="8646"/>
    <d v="2009-04-09T00:00:00"/>
    <d v="2009-04-11T00:00:00"/>
    <s v="April"/>
    <s v="2009"/>
    <n v="2"/>
    <b v="0"/>
    <s v="High"/>
    <n v="26"/>
    <n v="994.27"/>
    <n v="0.09"/>
    <s v="Express Air"/>
    <n v="-127.11"/>
    <n v="40.98"/>
    <n v="6.5"/>
    <s v="Emily Ducich"/>
    <s v="Manitoba"/>
    <s v="Prarie"/>
    <s v="Consumer"/>
    <s v="Technology"/>
    <s v="Computer Peripherals"/>
    <n v="0.74"/>
  </r>
  <r>
    <n v="8646"/>
    <d v="2009-04-09T00:00:00"/>
    <d v="2009-04-10T00:00:00"/>
    <s v="April"/>
    <s v="2009"/>
    <n v="1"/>
    <b v="0"/>
    <s v="High"/>
    <n v="29"/>
    <n v="9558.65"/>
    <n v="0.09"/>
    <s v="Delivery Truck"/>
    <n v="2154.0700000000002"/>
    <n v="349.45"/>
    <n v="60"/>
    <s v="Emily Ducich"/>
    <s v="Manitoba"/>
    <s v="Prarie"/>
    <s v="Consumer"/>
    <s v="Furniture"/>
    <s v="Tables"/>
    <m/>
  </r>
  <r>
    <n v="8993"/>
    <d v="2011-05-28T00:00:00"/>
    <d v="2011-05-30T00:00:00"/>
    <s v="May"/>
    <s v="2011"/>
    <n v="2"/>
    <b v="0"/>
    <s v="Medium"/>
    <n v="41"/>
    <n v="172.15"/>
    <n v="0.02"/>
    <s v="Express Air"/>
    <n v="86.78"/>
    <n v="3.69"/>
    <n v="0.5"/>
    <s v="Stewart Visinsky"/>
    <s v="Manitoba"/>
    <s v="Prarie"/>
    <s v="Corporate"/>
    <s v="Office Supplies"/>
    <s v="Labels"/>
    <n v="0.38"/>
  </r>
  <r>
    <n v="8996"/>
    <d v="2011-06-02T00:00:00"/>
    <d v="2011-06-06T00:00:00"/>
    <s v="June"/>
    <s v="2011"/>
    <n v="4"/>
    <b v="0"/>
    <s v="low"/>
    <n v="13"/>
    <n v="772.26750000000004"/>
    <n v="0.02"/>
    <s v="Regular Air"/>
    <n v="-48.85"/>
    <n v="65.989999999999995"/>
    <n v="8.99"/>
    <s v="Tanja Norvell"/>
    <s v="Manitoba"/>
    <s v="Prarie"/>
    <s v="Corporate"/>
    <s v="Technology"/>
    <s v="Telephones and Communication"/>
    <n v="0.59"/>
  </r>
  <r>
    <n v="8998"/>
    <d v="2010-01-03T00:00:00"/>
    <d v="2010-01-07T00:00:00"/>
    <s v="January"/>
    <s v="2010"/>
    <n v="4"/>
    <b v="0"/>
    <s v="low"/>
    <n v="37"/>
    <n v="1767.88"/>
    <n v="7.0000000000000007E-2"/>
    <s v="Regular Air"/>
    <n v="66.47"/>
    <n v="50.98"/>
    <n v="13.66"/>
    <s v="Linda Southworth"/>
    <s v="Manitoba"/>
    <s v="Prarie"/>
    <s v="Consumer"/>
    <s v="Office Supplies"/>
    <s v="Appliances"/>
    <n v="0.57999999999999996"/>
  </r>
  <r>
    <n v="8998"/>
    <d v="2010-01-03T00:00:00"/>
    <d v="2010-01-05T00:00:00"/>
    <s v="January"/>
    <s v="2010"/>
    <n v="2"/>
    <b v="0"/>
    <s v="low"/>
    <n v="12"/>
    <n v="277.42"/>
    <n v="0.01"/>
    <s v="Regular Air"/>
    <n v="49.82"/>
    <n v="22.24"/>
    <n v="1.99"/>
    <s v="Linda Southworth"/>
    <s v="Manitoba"/>
    <s v="Prarie"/>
    <s v="Consumer"/>
    <s v="Technology"/>
    <s v="Computer Peripherals"/>
    <n v="0.43"/>
  </r>
  <r>
    <n v="8998"/>
    <d v="2010-01-03T00:00:00"/>
    <d v="2010-01-08T00:00:00"/>
    <s v="January"/>
    <s v="2010"/>
    <n v="5"/>
    <b v="0"/>
    <s v="low"/>
    <n v="13"/>
    <n v="178.13"/>
    <n v="0.04"/>
    <s v="Regular Air"/>
    <n v="-19.75"/>
    <n v="13.43"/>
    <n v="5.5"/>
    <s v="Linda Southworth"/>
    <s v="Manitoba"/>
    <s v="Prarie"/>
    <s v="Consumer"/>
    <s v="Office Supplies"/>
    <s v="Storage &amp; Organization"/>
    <n v="0.56999999999999995"/>
  </r>
  <r>
    <n v="9124"/>
    <d v="2011-10-16T00:00:00"/>
    <d v="2011-10-16T00:00:00"/>
    <s v="October"/>
    <s v="2011"/>
    <n v="0"/>
    <s v="FREE DELIVERY"/>
    <s v="low"/>
    <n v="17"/>
    <n v="2637.78"/>
    <n v="0.04"/>
    <s v="Regular Air"/>
    <n v="-0.84"/>
    <n v="152.47999999999999"/>
    <n v="6.5"/>
    <s v="Henry Goldwyn"/>
    <s v="Manitoba"/>
    <s v="Prarie"/>
    <s v="Small Business"/>
    <s v="Technology"/>
    <s v="Computer Peripherals"/>
    <n v="0.74"/>
  </r>
  <r>
    <n v="9124"/>
    <d v="2011-10-16T00:00:00"/>
    <d v="2011-10-21T00:00:00"/>
    <s v="October"/>
    <s v="2011"/>
    <n v="5"/>
    <b v="0"/>
    <s v="low"/>
    <n v="29"/>
    <n v="157.4"/>
    <n v="0.01"/>
    <s v="Regular Air"/>
    <n v="-118.56"/>
    <n v="4.9800000000000004"/>
    <n v="7.28"/>
    <s v="Henry Goldwyn"/>
    <s v="Manitoba"/>
    <s v="Prarie"/>
    <s v="Small Business"/>
    <s v="Office Supplies"/>
    <s v="Paper"/>
    <n v="0.38"/>
  </r>
  <r>
    <n v="9152"/>
    <d v="2010-08-20T00:00:00"/>
    <d v="2010-08-20T00:00:00"/>
    <s v="August"/>
    <s v="2010"/>
    <n v="0"/>
    <s v="FREE DELIVERY"/>
    <s v="Not Specified"/>
    <n v="43"/>
    <n v="292.80799999999999"/>
    <n v="0.05"/>
    <s v="Regular Air"/>
    <n v="-129.69"/>
    <n v="7.99"/>
    <n v="5.03"/>
    <s v="Steven Cartwright"/>
    <s v="Manitoba"/>
    <s v="Prarie"/>
    <s v="Home Office"/>
    <s v="Technology"/>
    <s v="Telephones and Communication"/>
    <n v="0.6"/>
  </r>
  <r>
    <n v="9312"/>
    <d v="2012-05-18T00:00:00"/>
    <d v="2012-05-19T00:00:00"/>
    <s v="May"/>
    <s v="2012"/>
    <n v="1"/>
    <b v="0"/>
    <s v="Not Specified"/>
    <n v="43"/>
    <n v="1160.55"/>
    <n v="0.05"/>
    <s v="Delivery Truck"/>
    <n v="-179.17"/>
    <n v="25.98"/>
    <n v="14.36"/>
    <s v="Steven Cartwright"/>
    <s v="Manitoba"/>
    <s v="Prarie"/>
    <s v="Home Office"/>
    <s v="Furniture"/>
    <s v="Chairs &amp; Chairmats"/>
    <n v="0.6"/>
  </r>
  <r>
    <n v="9700"/>
    <d v="2011-08-08T00:00:00"/>
    <d v="2011-08-09T00:00:00"/>
    <s v="August"/>
    <s v="2011"/>
    <n v="1"/>
    <b v="0"/>
    <s v="Critical"/>
    <n v="35"/>
    <n v="106.06"/>
    <n v="0.08"/>
    <s v="Regular Air"/>
    <n v="-59.74"/>
    <n v="3.14"/>
    <n v="1.92"/>
    <s v="Sue Ann Reed"/>
    <s v="Manitoba"/>
    <s v="Prarie"/>
    <s v="Consumer"/>
    <s v="Office Supplies"/>
    <s v="Scissors, Rulers and Trimmers"/>
    <n v="0.84"/>
  </r>
  <r>
    <n v="9826"/>
    <d v="2012-03-22T00:00:00"/>
    <d v="2012-03-24T00:00:00"/>
    <s v="March"/>
    <s v="2012"/>
    <n v="2"/>
    <b v="0"/>
    <s v="Medium"/>
    <n v="7"/>
    <n v="131.61000000000001"/>
    <n v="0.01"/>
    <s v="Regular Air"/>
    <n v="-7.3"/>
    <n v="17.48"/>
    <n v="1.99"/>
    <s v="Irene Maddox"/>
    <s v="Manitoba"/>
    <s v="Prarie"/>
    <s v="Consumer"/>
    <s v="Technology"/>
    <s v="Computer Peripherals"/>
    <n v="0.45"/>
  </r>
  <r>
    <n v="9954"/>
    <d v="2009-06-19T00:00:00"/>
    <d v="2009-06-20T00:00:00"/>
    <s v="June"/>
    <s v="2009"/>
    <n v="1"/>
    <b v="0"/>
    <s v="Not Specified"/>
    <n v="36"/>
    <n v="10122.719999999999"/>
    <n v="7.0000000000000007E-2"/>
    <s v="Delivery Truck"/>
    <n v="-381.16"/>
    <n v="280.98"/>
    <n v="57"/>
    <s v="Thais Sissman"/>
    <s v="Manitoba"/>
    <s v="Prarie"/>
    <s v="Corporate"/>
    <s v="Furniture"/>
    <s v="Chairs &amp; Chairmats"/>
    <n v="0.78"/>
  </r>
  <r>
    <n v="9954"/>
    <d v="2009-06-19T00:00:00"/>
    <d v="2009-06-21T00:00:00"/>
    <s v="June"/>
    <s v="2009"/>
    <n v="2"/>
    <b v="0"/>
    <s v="Not Specified"/>
    <n v="39"/>
    <n v="203.6"/>
    <n v="0"/>
    <s v="Regular Air"/>
    <n v="-166.44"/>
    <n v="4.9800000000000004"/>
    <n v="7.44"/>
    <s v="Thais Sissman"/>
    <s v="Manitoba"/>
    <s v="Prarie"/>
    <s v="Corporate"/>
    <s v="Office Supplies"/>
    <s v="Paper"/>
    <n v="0.36"/>
  </r>
  <r>
    <n v="9954"/>
    <d v="2009-06-19T00:00:00"/>
    <d v="2009-06-21T00:00:00"/>
    <s v="June"/>
    <s v="2009"/>
    <n v="2"/>
    <b v="0"/>
    <s v="Not Specified"/>
    <n v="30"/>
    <n v="115.81"/>
    <n v="0.1"/>
    <s v="Regular Air"/>
    <n v="22.06"/>
    <n v="3.98"/>
    <n v="0.83"/>
    <s v="Thais Sissman"/>
    <s v="Manitoba"/>
    <s v="Prarie"/>
    <s v="Corporate"/>
    <s v="Office Supplies"/>
    <s v="Pens &amp; Art Supplies"/>
    <n v="0.51"/>
  </r>
  <r>
    <n v="10081"/>
    <d v="2010-08-07T00:00:00"/>
    <d v="2010-08-08T00:00:00"/>
    <s v="August"/>
    <s v="2010"/>
    <n v="1"/>
    <b v="0"/>
    <s v="Not Specified"/>
    <n v="49"/>
    <n v="1058.43"/>
    <n v="0.02"/>
    <s v="Regular Air"/>
    <n v="245"/>
    <n v="20.28"/>
    <n v="6.68"/>
    <s v="Sanjit Engle"/>
    <s v="Manitoba"/>
    <s v="Prarie"/>
    <s v="Home Office"/>
    <s v="Furniture"/>
    <s v="Office Furnishings"/>
    <n v="0.53"/>
  </r>
  <r>
    <n v="10272"/>
    <d v="2009-01-17T00:00:00"/>
    <d v="2009-01-19T00:00:00"/>
    <s v="January"/>
    <s v="2009"/>
    <n v="2"/>
    <b v="0"/>
    <s v="Medium"/>
    <n v="3"/>
    <n v="299.08"/>
    <n v="0.03"/>
    <s v="Regular Air"/>
    <n v="-50.43"/>
    <n v="90.48"/>
    <n v="19.989999999999998"/>
    <s v="Katherine Ducich"/>
    <s v="Manitoba"/>
    <s v="Prarie"/>
    <s v="Corporate"/>
    <s v="Office Supplies"/>
    <s v="Envelopes"/>
    <n v="0.4"/>
  </r>
  <r>
    <n v="10272"/>
    <d v="2009-01-17T00:00:00"/>
    <d v="2009-01-17T00:00:00"/>
    <s v="January"/>
    <s v="2009"/>
    <n v="0"/>
    <s v="FREE DELIVERY"/>
    <s v="Medium"/>
    <n v="26"/>
    <n v="566.39"/>
    <n v="0.06"/>
    <s v="Regular Air"/>
    <n v="76.430000000000007"/>
    <n v="22.84"/>
    <n v="8.18"/>
    <s v="Katherine Ducich"/>
    <s v="Manitoba"/>
    <s v="Prarie"/>
    <s v="Corporate"/>
    <s v="Office Supplies"/>
    <s v="Paper"/>
    <n v="0.39"/>
  </r>
  <r>
    <n v="10530"/>
    <d v="2009-01-27T00:00:00"/>
    <d v="2009-01-29T00:00:00"/>
    <s v="January"/>
    <s v="2009"/>
    <n v="2"/>
    <b v="0"/>
    <s v="Medium"/>
    <n v="4"/>
    <n v="377.21300000000002"/>
    <n v="0.02"/>
    <s v="Regular Air"/>
    <n v="-411.65"/>
    <n v="110.99"/>
    <n v="2.5"/>
    <s v="Victor Price"/>
    <s v="Manitoba"/>
    <s v="Prarie"/>
    <s v="Consumer"/>
    <s v="Technology"/>
    <s v="Telephones and Communication"/>
    <n v="0.56999999999999995"/>
  </r>
  <r>
    <n v="11270"/>
    <d v="2011-06-30T00:00:00"/>
    <d v="2011-07-01T00:00:00"/>
    <s v="July"/>
    <s v="2011"/>
    <n v="1"/>
    <b v="0"/>
    <s v="High"/>
    <n v="15"/>
    <n v="140.07"/>
    <n v="0.04"/>
    <s v="Express Air"/>
    <n v="-21.85"/>
    <n v="8.6"/>
    <n v="6.19"/>
    <s v="Tanja Norvell"/>
    <s v="Manitoba"/>
    <s v="Prarie"/>
    <s v="Corporate"/>
    <s v="Office Supplies"/>
    <s v="Binders and Binder Accessories"/>
    <n v="0.38"/>
  </r>
  <r>
    <n v="11431"/>
    <d v="2012-08-01T00:00:00"/>
    <d v="2012-08-03T00:00:00"/>
    <s v="August"/>
    <s v="2012"/>
    <n v="2"/>
    <b v="0"/>
    <s v="High"/>
    <n v="5"/>
    <n v="39.68"/>
    <n v="0.09"/>
    <s v="Regular Air"/>
    <n v="-6.71"/>
    <n v="8.01"/>
    <n v="2.87"/>
    <s v="Eric Hoffmann"/>
    <s v="Manitoba"/>
    <s v="Prarie"/>
    <s v="Small Business"/>
    <s v="Office Supplies"/>
    <s v="Paper"/>
    <n v="0.4"/>
  </r>
  <r>
    <n v="11431"/>
    <d v="2012-08-01T00:00:00"/>
    <d v="2012-08-02T00:00:00"/>
    <s v="August"/>
    <s v="2012"/>
    <n v="1"/>
    <b v="0"/>
    <s v="High"/>
    <n v="8"/>
    <n v="1273.2660000000001"/>
    <n v="0.1"/>
    <s v="Regular Air"/>
    <n v="-615.66999999999996"/>
    <n v="205.99"/>
    <n v="8.99"/>
    <s v="Eric Hoffmann"/>
    <s v="Manitoba"/>
    <s v="Prarie"/>
    <s v="Small Business"/>
    <s v="Technology"/>
    <s v="Telephones and Communication"/>
    <n v="0.57999999999999996"/>
  </r>
  <r>
    <n v="11815"/>
    <d v="2011-09-12T00:00:00"/>
    <d v="2011-09-14T00:00:00"/>
    <s v="September"/>
    <s v="2011"/>
    <n v="2"/>
    <b v="0"/>
    <s v="low"/>
    <n v="22"/>
    <n v="351.27"/>
    <n v="0.08"/>
    <s v="Regular Air"/>
    <n v="-37.22"/>
    <n v="15.73"/>
    <n v="7.42"/>
    <s v="Mike Gockenbach"/>
    <s v="Manitoba"/>
    <s v="Prarie"/>
    <s v="Consumer"/>
    <s v="Office Supplies"/>
    <s v="Scissors, Rulers and Trimmers"/>
    <n v="0.56000000000000005"/>
  </r>
  <r>
    <n v="12097"/>
    <d v="2010-11-09T00:00:00"/>
    <d v="2010-11-11T00:00:00"/>
    <s v="November"/>
    <s v="2010"/>
    <n v="2"/>
    <b v="0"/>
    <s v="Critical"/>
    <n v="9"/>
    <n v="49.89"/>
    <n v="0.06"/>
    <s v="Regular Air"/>
    <n v="-30.84"/>
    <n v="4.9800000000000004"/>
    <n v="6.07"/>
    <s v="Tanja Norvell"/>
    <s v="Manitoba"/>
    <s v="Prarie"/>
    <s v="Consumer"/>
    <s v="Office Supplies"/>
    <s v="Paper"/>
    <n v="0.36"/>
  </r>
  <r>
    <n v="12097"/>
    <d v="2010-11-09T00:00:00"/>
    <d v="2010-11-09T00:00:00"/>
    <s v="November"/>
    <s v="2010"/>
    <n v="0"/>
    <s v="FREE DELIVERY"/>
    <s v="Critical"/>
    <n v="25"/>
    <n v="1831.529"/>
    <n v="0"/>
    <s v="Express Air"/>
    <n v="-139.97999999999999"/>
    <n v="85.99"/>
    <n v="0.99"/>
    <s v="Tanja Norvell"/>
    <s v="Manitoba"/>
    <s v="Prarie"/>
    <s v="Consumer"/>
    <s v="Technology"/>
    <s v="Telephones and Communication"/>
    <n v="0.85"/>
  </r>
  <r>
    <n v="12196"/>
    <d v="2010-06-02T00:00:00"/>
    <d v="2010-06-03T00:00:00"/>
    <s v="June"/>
    <s v="2010"/>
    <n v="1"/>
    <b v="0"/>
    <s v="Not Specified"/>
    <n v="32"/>
    <n v="599.52"/>
    <n v="0.04"/>
    <s v="Regular Air"/>
    <n v="25.14"/>
    <n v="17.98"/>
    <n v="8.51"/>
    <s v="Tracy Zic"/>
    <s v="Manitoba"/>
    <s v="Prarie"/>
    <s v="Consumer"/>
    <s v="Technology"/>
    <s v="Office Machines"/>
    <n v="0.4"/>
  </r>
  <r>
    <n v="12196"/>
    <d v="2010-06-02T00:00:00"/>
    <d v="2010-06-02T00:00:00"/>
    <s v="June"/>
    <s v="2010"/>
    <n v="0"/>
    <s v="FREE DELIVERY"/>
    <s v="Not Specified"/>
    <n v="25"/>
    <n v="10330.94"/>
    <n v="7.0000000000000007E-2"/>
    <s v="Regular Air"/>
    <n v="2914.56"/>
    <n v="419.19"/>
    <n v="19.989999999999998"/>
    <s v="Tracy Zic"/>
    <s v="Manitoba"/>
    <s v="Prarie"/>
    <s v="Consumer"/>
    <s v="Office Supplies"/>
    <s v="Storage &amp; Organization"/>
    <n v="0.57999999999999996"/>
  </r>
  <r>
    <n v="12451"/>
    <d v="2010-04-19T00:00:00"/>
    <d v="2010-04-21T00:00:00"/>
    <s v="April"/>
    <s v="2010"/>
    <n v="2"/>
    <b v="0"/>
    <s v="low"/>
    <n v="26"/>
    <n v="3662.16"/>
    <n v="0.01"/>
    <s v="Delivery Truck"/>
    <n v="-372.82"/>
    <n v="130.97999999999999"/>
    <n v="54.74"/>
    <s v="Thais Sissman"/>
    <s v="Manitoba"/>
    <s v="Prarie"/>
    <s v="Small Business"/>
    <s v="Furniture"/>
    <s v="Bookcases"/>
    <n v="0.69"/>
  </r>
  <r>
    <n v="12451"/>
    <d v="2010-04-19T00:00:00"/>
    <d v="2010-04-21T00:00:00"/>
    <s v="April"/>
    <s v="2010"/>
    <n v="2"/>
    <b v="0"/>
    <s v="low"/>
    <n v="21"/>
    <n v="329.37"/>
    <n v="0.04"/>
    <s v="Express Air"/>
    <n v="-53.57"/>
    <n v="15.14"/>
    <n v="4.53"/>
    <s v="Thais Sissman"/>
    <s v="Manitoba"/>
    <s v="Prarie"/>
    <s v="Small Business"/>
    <s v="Office Supplies"/>
    <s v="Storage &amp; Organization"/>
    <n v="0.81"/>
  </r>
  <r>
    <n v="12483"/>
    <d v="2010-08-04T00:00:00"/>
    <d v="2010-08-04T00:00:00"/>
    <s v="August"/>
    <s v="2010"/>
    <n v="0"/>
    <s v="FREE DELIVERY"/>
    <s v="Critical"/>
    <n v="14"/>
    <n v="1676.44"/>
    <n v="0.02"/>
    <s v="Regular Air"/>
    <n v="607.5"/>
    <n v="120.98"/>
    <n v="9.07"/>
    <s v="Tom Zandusky"/>
    <s v="Manitoba"/>
    <s v="Prarie"/>
    <s v="Home Office"/>
    <s v="Office Supplies"/>
    <s v="Binders and Binder Accessories"/>
    <n v="0.35"/>
  </r>
  <r>
    <n v="12483"/>
    <d v="2010-08-04T00:00:00"/>
    <d v="2010-08-06T00:00:00"/>
    <s v="August"/>
    <s v="2010"/>
    <n v="2"/>
    <b v="0"/>
    <s v="Critical"/>
    <n v="14"/>
    <n v="1406.07"/>
    <n v="0.1"/>
    <s v="Delivery Truck"/>
    <n v="-701.91"/>
    <n v="100.98"/>
    <n v="57.38"/>
    <s v="Tom Zandusky"/>
    <s v="Manitoba"/>
    <s v="Prarie"/>
    <s v="Home Office"/>
    <s v="Furniture"/>
    <s v="Bookcases"/>
    <n v="0.78"/>
  </r>
  <r>
    <n v="12483"/>
    <d v="2010-08-04T00:00:00"/>
    <d v="2010-08-05T00:00:00"/>
    <s v="August"/>
    <s v="2010"/>
    <n v="1"/>
    <b v="0"/>
    <s v="Critical"/>
    <n v="30"/>
    <n v="1771.67"/>
    <n v="0.09"/>
    <s v="Regular Air"/>
    <n v="338.95"/>
    <n v="59.76"/>
    <n v="9.7100000000000009"/>
    <s v="Tom Zandusky"/>
    <s v="Manitoba"/>
    <s v="Prarie"/>
    <s v="Home Office"/>
    <s v="Office Supplies"/>
    <s v="Storage &amp; Organization"/>
    <n v="0.56999999999999995"/>
  </r>
  <r>
    <n v="12867"/>
    <d v="2011-03-11T00:00:00"/>
    <d v="2011-03-11T00:00:00"/>
    <s v="March"/>
    <s v="2011"/>
    <n v="0"/>
    <s v="FREE DELIVERY"/>
    <s v="Not Specified"/>
    <n v="6"/>
    <n v="127.49"/>
    <n v="0.08"/>
    <s v="Express Air"/>
    <n v="-57.95"/>
    <n v="19.98"/>
    <n v="4"/>
    <s v="Thais Sissman"/>
    <s v="Manitoba"/>
    <s v="Prarie"/>
    <s v="Corporate"/>
    <s v="Technology"/>
    <s v="Computer Peripherals"/>
    <n v="0.68"/>
  </r>
  <r>
    <n v="12903"/>
    <d v="2009-09-25T00:00:00"/>
    <d v="2009-09-27T00:00:00"/>
    <s v="September"/>
    <s v="2009"/>
    <n v="2"/>
    <b v="0"/>
    <s v="Critical"/>
    <n v="2"/>
    <n v="63.427"/>
    <n v="7.0000000000000007E-2"/>
    <s v="Regular Air"/>
    <n v="-191.79"/>
    <n v="35.99"/>
    <n v="5"/>
    <s v="Sue Ann Reed"/>
    <s v="Manitoba"/>
    <s v="Prarie"/>
    <s v="Consumer"/>
    <s v="Technology"/>
    <s v="Telephones and Communication"/>
    <n v="0.82"/>
  </r>
  <r>
    <n v="13540"/>
    <d v="2010-05-23T00:00:00"/>
    <d v="2010-05-23T00:00:00"/>
    <s v="May"/>
    <s v="2010"/>
    <n v="0"/>
    <s v="FREE DELIVERY"/>
    <s v="High"/>
    <n v="31"/>
    <n v="259.58999999999997"/>
    <n v="0.06"/>
    <s v="Regular Air"/>
    <n v="34.79"/>
    <n v="8.5"/>
    <n v="1.99"/>
    <s v="Theresa Swint"/>
    <s v="Manitoba"/>
    <s v="Prarie"/>
    <s v="Consumer"/>
    <s v="Technology"/>
    <s v="Computer Peripherals"/>
    <n v="0.49"/>
  </r>
  <r>
    <n v="13540"/>
    <d v="2010-05-23T00:00:00"/>
    <d v="2010-05-23T00:00:00"/>
    <s v="May"/>
    <s v="2010"/>
    <n v="0"/>
    <s v="FREE DELIVERY"/>
    <s v="High"/>
    <n v="16"/>
    <n v="34.93"/>
    <n v="0.04"/>
    <s v="Regular Air"/>
    <n v="-0.05"/>
    <n v="2.1800000000000002"/>
    <n v="0.78"/>
    <s v="Theresa Swint"/>
    <s v="Manitoba"/>
    <s v="Prarie"/>
    <s v="Consumer"/>
    <s v="Office Supplies"/>
    <s v="Rubber Bands"/>
    <n v="0.52"/>
  </r>
  <r>
    <n v="13540"/>
    <d v="2010-05-23T00:00:00"/>
    <d v="2010-05-23T00:00:00"/>
    <s v="May"/>
    <s v="2010"/>
    <n v="0"/>
    <s v="FREE DELIVERY"/>
    <s v="High"/>
    <n v="33"/>
    <n v="431.06"/>
    <n v="0.02"/>
    <s v="Regular Air"/>
    <n v="-26.78"/>
    <n v="12.28"/>
    <n v="6.13"/>
    <s v="Theresa Swint"/>
    <s v="Manitoba"/>
    <s v="Prarie"/>
    <s v="Consumer"/>
    <s v="Office Supplies"/>
    <s v="Storage &amp; Organization"/>
    <n v="0.56999999999999995"/>
  </r>
  <r>
    <n v="13762"/>
    <d v="2010-06-21T00:00:00"/>
    <d v="2010-06-24T00:00:00"/>
    <s v="June"/>
    <s v="2010"/>
    <n v="3"/>
    <b v="0"/>
    <s v="Medium"/>
    <n v="8"/>
    <n v="55"/>
    <n v="0.05"/>
    <s v="Regular Air"/>
    <n v="-23.62"/>
    <n v="6.28"/>
    <n v="5.36"/>
    <s v="Denny Joy"/>
    <s v="Manitoba"/>
    <s v="Prarie"/>
    <s v="Corporate"/>
    <s v="Office Supplies"/>
    <s v="Binders and Binder Accessories"/>
    <n v="0.4"/>
  </r>
  <r>
    <n v="13762"/>
    <d v="2010-06-21T00:00:00"/>
    <d v="2010-06-23T00:00:00"/>
    <s v="June"/>
    <s v="2010"/>
    <n v="2"/>
    <b v="0"/>
    <s v="Medium"/>
    <n v="7"/>
    <n v="51.66"/>
    <n v="0.06"/>
    <s v="Regular Air"/>
    <n v="7.4"/>
    <n v="7.64"/>
    <n v="1.39"/>
    <s v="Denny Joy"/>
    <s v="Manitoba"/>
    <s v="Prarie"/>
    <s v="Corporate"/>
    <s v="Office Supplies"/>
    <s v="Envelopes"/>
    <n v="0.36"/>
  </r>
  <r>
    <n v="13762"/>
    <d v="2010-06-21T00:00:00"/>
    <d v="2010-06-23T00:00:00"/>
    <s v="June"/>
    <s v="2010"/>
    <n v="2"/>
    <b v="0"/>
    <s v="Medium"/>
    <n v="37"/>
    <n v="107.73"/>
    <n v="0.08"/>
    <s v="Regular Air"/>
    <n v="39.81"/>
    <n v="3.15"/>
    <n v="0.5"/>
    <s v="Denny Joy"/>
    <s v="Manitoba"/>
    <s v="Prarie"/>
    <s v="Corporate"/>
    <s v="Office Supplies"/>
    <s v="Labels"/>
    <n v="0.37"/>
  </r>
  <r>
    <n v="14336"/>
    <d v="2009-11-18T00:00:00"/>
    <d v="2009-11-19T00:00:00"/>
    <s v="November"/>
    <s v="2009"/>
    <n v="1"/>
    <b v="0"/>
    <s v="High"/>
    <n v="4"/>
    <n v="174.55"/>
    <n v="0.05"/>
    <s v="Express Air"/>
    <n v="-114.39"/>
    <n v="39.99"/>
    <n v="10.25"/>
    <s v="Steven Ward"/>
    <s v="Manitoba"/>
    <s v="Prarie"/>
    <s v="Consumer"/>
    <s v="Technology"/>
    <s v="Computer Peripherals"/>
    <n v="0.55000000000000004"/>
  </r>
  <r>
    <n v="14400"/>
    <d v="2009-02-04T00:00:00"/>
    <d v="2009-02-05T00:00:00"/>
    <s v="February"/>
    <s v="2009"/>
    <n v="1"/>
    <b v="0"/>
    <s v="Medium"/>
    <n v="32"/>
    <n v="74.34"/>
    <n v="0.05"/>
    <s v="Regular Air"/>
    <n v="-166.55"/>
    <n v="2.16"/>
    <n v="6.05"/>
    <s v="Henia Zydlo"/>
    <s v="Manitoba"/>
    <s v="Prarie"/>
    <s v="Home Office"/>
    <s v="Office Supplies"/>
    <s v="Binders and Binder Accessories"/>
    <n v="0.37"/>
  </r>
  <r>
    <n v="14400"/>
    <d v="2009-02-04T00:00:00"/>
    <d v="2009-02-05T00:00:00"/>
    <s v="February"/>
    <s v="2009"/>
    <n v="1"/>
    <b v="0"/>
    <s v="Medium"/>
    <n v="35"/>
    <n v="228.8"/>
    <n v="0.03"/>
    <s v="Regular Air"/>
    <n v="-99.08"/>
    <n v="6.48"/>
    <n v="6.6"/>
    <s v="Henia Zydlo"/>
    <s v="Manitoba"/>
    <s v="Prarie"/>
    <s v="Home Office"/>
    <s v="Office Supplies"/>
    <s v="Paper"/>
    <n v="0.37"/>
  </r>
  <r>
    <n v="14400"/>
    <d v="2009-02-04T00:00:00"/>
    <d v="2009-02-05T00:00:00"/>
    <s v="February"/>
    <s v="2009"/>
    <n v="1"/>
    <b v="0"/>
    <s v="Medium"/>
    <n v="43"/>
    <n v="6089.05"/>
    <n v="0.08"/>
    <s v="Delivery Truck"/>
    <n v="-2110.56"/>
    <n v="146.05000000000001"/>
    <n v="80.2"/>
    <s v="Henia Zydlo"/>
    <s v="Manitoba"/>
    <s v="Prarie"/>
    <s v="Home Office"/>
    <s v="Furniture"/>
    <s v="Tables"/>
    <n v="0.71"/>
  </r>
  <r>
    <n v="14500"/>
    <d v="2011-06-24T00:00:00"/>
    <d v="2011-06-26T00:00:00"/>
    <s v="June"/>
    <s v="2011"/>
    <n v="2"/>
    <b v="0"/>
    <s v="Not Specified"/>
    <n v="44"/>
    <n v="839.7"/>
    <n v="7.0000000000000007E-2"/>
    <s v="Regular Air"/>
    <n v="211.79"/>
    <n v="19.98"/>
    <n v="5.77"/>
    <s v="Tracy Collins"/>
    <s v="Manitoba"/>
    <s v="Prarie"/>
    <s v="Consumer"/>
    <s v="Office Supplies"/>
    <s v="Paper"/>
    <n v="0.38"/>
  </r>
  <r>
    <n v="14500"/>
    <d v="2011-06-24T00:00:00"/>
    <d v="2011-06-25T00:00:00"/>
    <s v="June"/>
    <s v="2011"/>
    <n v="1"/>
    <b v="0"/>
    <s v="Not Specified"/>
    <n v="46"/>
    <n v="1662.5"/>
    <n v="0.01"/>
    <s v="Regular Air"/>
    <n v="289.02"/>
    <n v="34.58"/>
    <n v="8.99"/>
    <s v="Tracy Collins"/>
    <s v="Manitoba"/>
    <s v="Prarie"/>
    <s v="Consumer"/>
    <s v="Office Supplies"/>
    <s v="Pens &amp; Art Supplies"/>
    <n v="0.56000000000000005"/>
  </r>
  <r>
    <n v="14534"/>
    <d v="2010-07-18T00:00:00"/>
    <d v="2010-07-18T00:00:00"/>
    <s v="July"/>
    <s v="2010"/>
    <n v="0"/>
    <s v="FREE DELIVERY"/>
    <s v="Medium"/>
    <n v="46"/>
    <n v="745.99"/>
    <n v="0.02"/>
    <s v="Regular Air"/>
    <n v="226.09"/>
    <n v="15.98"/>
    <n v="4"/>
    <s v="Valerie Dominguez"/>
    <s v="Manitoba"/>
    <s v="Prarie"/>
    <s v="Corporate"/>
    <s v="Technology"/>
    <s v="Computer Peripherals"/>
    <n v="0.37"/>
  </r>
  <r>
    <n v="14884"/>
    <d v="2011-09-27T00:00:00"/>
    <d v="2011-09-29T00:00:00"/>
    <s v="September"/>
    <s v="2011"/>
    <n v="2"/>
    <b v="0"/>
    <s v="High"/>
    <n v="6"/>
    <n v="473.9855"/>
    <n v="0.06"/>
    <s v="Regular Air"/>
    <n v="-301.68"/>
    <n v="95.99"/>
    <n v="4.9000000000000004"/>
    <s v="Michael Moore"/>
    <s v="Manitoba"/>
    <s v="Prarie"/>
    <s v="Corporate"/>
    <s v="Technology"/>
    <s v="Telephones and Communication"/>
    <n v="0.56000000000000005"/>
  </r>
  <r>
    <n v="15075"/>
    <d v="2009-10-04T00:00:00"/>
    <d v="2009-10-04T00:00:00"/>
    <s v="October"/>
    <s v="2009"/>
    <n v="0"/>
    <s v="FREE DELIVERY"/>
    <s v="Medium"/>
    <n v="24"/>
    <n v="1548.43"/>
    <n v="0.02"/>
    <s v="Regular Air"/>
    <n v="622.89"/>
    <n v="63.94"/>
    <n v="14.48"/>
    <s v="Natalie Webber"/>
    <s v="Manitoba"/>
    <s v="Prarie"/>
    <s v="Consumer"/>
    <s v="Furniture"/>
    <s v="Office Furnishings"/>
    <n v="0.46"/>
  </r>
  <r>
    <n v="15075"/>
    <d v="2009-10-04T00:00:00"/>
    <d v="2009-10-06T00:00:00"/>
    <s v="October"/>
    <s v="2009"/>
    <n v="2"/>
    <b v="0"/>
    <s v="Medium"/>
    <n v="10"/>
    <n v="54.84"/>
    <n v="0.01"/>
    <s v="Regular Air"/>
    <n v="-56.3"/>
    <n v="5.0199999999999996"/>
    <n v="5.14"/>
    <s v="Natalie Webber"/>
    <s v="Manitoba"/>
    <s v="Prarie"/>
    <s v="Consumer"/>
    <s v="Technology"/>
    <s v="Computer Peripherals"/>
    <n v="0.79"/>
  </r>
  <r>
    <n v="15234"/>
    <d v="2010-03-12T00:00:00"/>
    <d v="2010-03-13T00:00:00"/>
    <s v="March"/>
    <s v="2010"/>
    <n v="1"/>
    <b v="0"/>
    <s v="Not Specified"/>
    <n v="21"/>
    <n v="2185.9535000000001"/>
    <n v="0.1"/>
    <s v="Regular Air"/>
    <n v="268.01"/>
    <n v="125.99"/>
    <n v="8.99"/>
    <s v="Toby Knight"/>
    <s v="Manitoba"/>
    <s v="Prarie"/>
    <s v="Consumer"/>
    <s v="Technology"/>
    <s v="Telephones and Communication"/>
    <n v="0.55000000000000004"/>
  </r>
  <r>
    <n v="15234"/>
    <d v="2010-03-12T00:00:00"/>
    <d v="2010-03-13T00:00:00"/>
    <s v="March"/>
    <s v="2010"/>
    <n v="1"/>
    <b v="0"/>
    <s v="Not Specified"/>
    <n v="12"/>
    <n v="1323.5435"/>
    <n v="0"/>
    <s v="Express Air"/>
    <n v="-34.729999999999997"/>
    <n v="125.99"/>
    <n v="8.08"/>
    <s v="Toby Knight"/>
    <s v="Manitoba"/>
    <s v="Prarie"/>
    <s v="Consumer"/>
    <s v="Technology"/>
    <s v="Telephones and Communication"/>
    <n v="0.56999999999999995"/>
  </r>
  <r>
    <n v="15270"/>
    <d v="2009-01-31T00:00:00"/>
    <d v="2009-02-02T00:00:00"/>
    <s v="February"/>
    <s v="2009"/>
    <n v="2"/>
    <b v="0"/>
    <s v="Not Specified"/>
    <n v="36"/>
    <n v="257.91000000000003"/>
    <n v="0"/>
    <s v="Regular Air"/>
    <n v="90.86"/>
    <n v="6.98"/>
    <n v="1.6"/>
    <s v="Maria Zettner"/>
    <s v="Manitoba"/>
    <s v="Prarie"/>
    <s v="Corporate"/>
    <s v="Office Supplies"/>
    <s v="Paper"/>
    <n v="0.38"/>
  </r>
  <r>
    <n v="15296"/>
    <d v="2012-08-07T00:00:00"/>
    <d v="2012-08-09T00:00:00"/>
    <s v="August"/>
    <s v="2012"/>
    <n v="2"/>
    <b v="0"/>
    <s v="Not Specified"/>
    <n v="38"/>
    <n v="6216.6"/>
    <n v="0.02"/>
    <s v="Regular Air"/>
    <n v="1082.21"/>
    <n v="161.55000000000001"/>
    <n v="19.989999999999998"/>
    <s v="Nick Radford"/>
    <s v="Manitoba"/>
    <s v="Prarie"/>
    <s v="Corporate"/>
    <s v="Office Supplies"/>
    <s v="Storage &amp; Organization"/>
    <n v="0.66"/>
  </r>
  <r>
    <n v="15335"/>
    <d v="2010-09-17T00:00:00"/>
    <d v="2010-09-19T00:00:00"/>
    <s v="September"/>
    <s v="2010"/>
    <n v="2"/>
    <b v="0"/>
    <s v="Medium"/>
    <n v="26"/>
    <n v="765.96"/>
    <n v="0.1"/>
    <s v="Regular Air"/>
    <n v="240.06"/>
    <n v="31.78"/>
    <n v="1.99"/>
    <s v="Thea Hudgings"/>
    <s v="Manitoba"/>
    <s v="Prarie"/>
    <s v="Consumer"/>
    <s v="Technology"/>
    <s v="Computer Peripherals"/>
    <n v="0.42"/>
  </r>
  <r>
    <n v="15712"/>
    <d v="2012-12-04T00:00:00"/>
    <d v="2012-12-06T00:00:00"/>
    <s v="December"/>
    <s v="2012"/>
    <n v="2"/>
    <b v="0"/>
    <s v="High"/>
    <n v="1"/>
    <n v="102.9"/>
    <n v="7.0000000000000007E-2"/>
    <s v="Delivery Truck"/>
    <n v="-81.89"/>
    <n v="48.58"/>
    <n v="54.11"/>
    <s v="Natalie Webber"/>
    <s v="Manitoba"/>
    <s v="Prarie"/>
    <s v="Corporate"/>
    <s v="Furniture"/>
    <s v="Bookcases"/>
    <n v="0.69"/>
  </r>
  <r>
    <n v="15906"/>
    <d v="2010-09-27T00:00:00"/>
    <d v="2010-09-29T00:00:00"/>
    <s v="September"/>
    <s v="2010"/>
    <n v="2"/>
    <b v="0"/>
    <s v="low"/>
    <n v="8"/>
    <n v="2174.96"/>
    <n v="0.05"/>
    <s v="Delivery Truck"/>
    <n v="-223.89"/>
    <n v="264.98"/>
    <n v="17.86"/>
    <s v="Ross Baird"/>
    <s v="Manitoba"/>
    <s v="Prarie"/>
    <s v="Corporate"/>
    <s v="Technology"/>
    <s v="Office Machines"/>
    <n v="0.57999999999999996"/>
  </r>
  <r>
    <n v="16005"/>
    <d v="2012-12-24T00:00:00"/>
    <d v="2012-12-26T00:00:00"/>
    <s v="December"/>
    <s v="2012"/>
    <n v="2"/>
    <b v="0"/>
    <s v="Not Specified"/>
    <n v="7"/>
    <n v="51.03"/>
    <n v="0.09"/>
    <s v="Regular Air"/>
    <n v="-21.38"/>
    <n v="6.81"/>
    <n v="5.48"/>
    <s v="Maurice Satty"/>
    <s v="Manitoba"/>
    <s v="Prarie"/>
    <s v="Corporate"/>
    <s v="Office Supplies"/>
    <s v="Binders and Binder Accessories"/>
    <n v="0.37"/>
  </r>
  <r>
    <n v="16103"/>
    <d v="2012-07-15T00:00:00"/>
    <d v="2012-07-17T00:00:00"/>
    <s v="July"/>
    <s v="2012"/>
    <n v="2"/>
    <b v="0"/>
    <s v="Not Specified"/>
    <n v="22"/>
    <n v="426.7"/>
    <n v="0.06"/>
    <s v="Regular Air"/>
    <n v="104.77"/>
    <n v="19.84"/>
    <n v="4.0999999999999996"/>
    <s v="Maria Zettner"/>
    <s v="Manitoba"/>
    <s v="Prarie"/>
    <s v="Corporate"/>
    <s v="Office Supplies"/>
    <s v="Pens &amp; Art Supplies"/>
    <n v="0.44"/>
  </r>
  <r>
    <n v="16225"/>
    <d v="2009-05-28T00:00:00"/>
    <d v="2009-05-30T00:00:00"/>
    <s v="May"/>
    <s v="2009"/>
    <n v="2"/>
    <b v="0"/>
    <s v="Critical"/>
    <n v="30"/>
    <n v="550.29"/>
    <n v="0.03"/>
    <s v="Regular Air"/>
    <n v="-82.5"/>
    <n v="17.7"/>
    <n v="9.4700000000000006"/>
    <s v="Tanja Norvell"/>
    <s v="Manitoba"/>
    <s v="Prarie"/>
    <s v="Consumer"/>
    <s v="Office Supplies"/>
    <s v="Storage &amp; Organization"/>
    <n v="0.59"/>
  </r>
  <r>
    <n v="16262"/>
    <d v="2011-01-01T00:00:00"/>
    <d v="2011-01-08T00:00:00"/>
    <s v="January"/>
    <s v="2011"/>
    <n v="7"/>
    <b v="0"/>
    <s v="low"/>
    <n v="11"/>
    <n v="62.84"/>
    <n v="0.06"/>
    <s v="Express Air"/>
    <n v="9.5299999999999994"/>
    <n v="5.18"/>
    <n v="2.04"/>
    <s v="Linda Southworth"/>
    <s v="Manitoba"/>
    <s v="Prarie"/>
    <s v="Consumer"/>
    <s v="Office Supplies"/>
    <s v="Paper"/>
    <n v="0.36"/>
  </r>
  <r>
    <n v="16321"/>
    <d v="2009-10-01T00:00:00"/>
    <d v="2009-10-03T00:00:00"/>
    <s v="October"/>
    <s v="2009"/>
    <n v="2"/>
    <b v="0"/>
    <s v="Not Specified"/>
    <n v="50"/>
    <n v="7156.56"/>
    <n v="0.03"/>
    <s v="Regular Air"/>
    <n v="1871.26"/>
    <n v="142.86000000000001"/>
    <n v="19.989999999999998"/>
    <s v="Roy Skaria"/>
    <s v="Manitoba"/>
    <s v="Prarie"/>
    <s v="Corporate"/>
    <s v="Office Supplies"/>
    <s v="Storage &amp; Organization"/>
    <n v="0.56000000000000005"/>
  </r>
  <r>
    <n v="16679"/>
    <d v="2009-11-08T00:00:00"/>
    <d v="2009-11-13T00:00:00"/>
    <s v="November"/>
    <s v="2009"/>
    <n v="5"/>
    <b v="0"/>
    <s v="low"/>
    <n v="29"/>
    <n v="6481.95"/>
    <n v="0.09"/>
    <s v="Delivery Truck"/>
    <n v="846.23"/>
    <n v="243.98"/>
    <n v="43.32"/>
    <s v="Ryan Crowe"/>
    <s v="Manitoba"/>
    <s v="Prarie"/>
    <s v="Small Business"/>
    <s v="Furniture"/>
    <s v="Chairs &amp; Chairmats"/>
    <n v="0.55000000000000004"/>
  </r>
  <r>
    <n v="16775"/>
    <d v="2012-11-22T00:00:00"/>
    <d v="2012-11-26T00:00:00"/>
    <s v="November"/>
    <s v="2012"/>
    <n v="4"/>
    <b v="0"/>
    <s v="low"/>
    <n v="49"/>
    <n v="2469.15"/>
    <n v="0.04"/>
    <s v="Regular Air"/>
    <n v="1244.81"/>
    <n v="48.94"/>
    <n v="5.86"/>
    <s v="Natalie Webber"/>
    <s v="Manitoba"/>
    <s v="Prarie"/>
    <s v="Corporate"/>
    <s v="Office Supplies"/>
    <s v="Paper"/>
    <n v="0.35"/>
  </r>
  <r>
    <n v="16834"/>
    <d v="2010-10-23T00:00:00"/>
    <d v="2010-10-25T00:00:00"/>
    <s v="October"/>
    <s v="2010"/>
    <n v="2"/>
    <b v="0"/>
    <s v="low"/>
    <n v="33"/>
    <n v="463.42"/>
    <n v="0.08"/>
    <s v="Regular Air"/>
    <n v="14.2"/>
    <n v="14.45"/>
    <n v="7.17"/>
    <s v="Sue Ann Reed"/>
    <s v="Manitoba"/>
    <s v="Prarie"/>
    <s v="Consumer"/>
    <s v="Office Supplies"/>
    <s v="Binders and Binder Accessories"/>
    <n v="0.38"/>
  </r>
  <r>
    <n v="16837"/>
    <d v="2011-01-21T00:00:00"/>
    <d v="2011-01-22T00:00:00"/>
    <s v="January"/>
    <s v="2011"/>
    <n v="1"/>
    <b v="0"/>
    <s v="Not Specified"/>
    <n v="4"/>
    <n v="997"/>
    <n v="0.09"/>
    <s v="Delivery Truck"/>
    <n v="-307.95999999999998"/>
    <n v="258.98"/>
    <n v="54.31"/>
    <s v="Jill Stevenson"/>
    <s v="Manitoba"/>
    <s v="Prarie"/>
    <s v="Consumer"/>
    <s v="Furniture"/>
    <s v="Chairs &amp; Chairmats"/>
    <n v="0.55000000000000004"/>
  </r>
  <r>
    <n v="16866"/>
    <d v="2012-02-06T00:00:00"/>
    <d v="2012-02-07T00:00:00"/>
    <s v="February"/>
    <s v="2012"/>
    <n v="1"/>
    <b v="0"/>
    <s v="Not Specified"/>
    <n v="43"/>
    <n v="2357.9085"/>
    <n v="0.06"/>
    <s v="Regular Air"/>
    <n v="538.49"/>
    <n v="65.989999999999995"/>
    <n v="3.99"/>
    <s v="Penelope Sewall"/>
    <s v="Manitoba"/>
    <s v="Prarie"/>
    <s v="Home Office"/>
    <s v="Technology"/>
    <s v="Telephones and Communication"/>
    <n v="0.59"/>
  </r>
  <r>
    <n v="17058"/>
    <d v="2011-01-01T00:00:00"/>
    <d v="2011-01-02T00:00:00"/>
    <s v="January"/>
    <s v="2011"/>
    <n v="1"/>
    <b v="0"/>
    <s v="High"/>
    <n v="15"/>
    <n v="72.67"/>
    <n v="0.04"/>
    <s v="Regular Air"/>
    <n v="-62.37"/>
    <n v="4.28"/>
    <n v="6.72"/>
    <s v="Gary Hwang"/>
    <s v="Manitoba"/>
    <s v="Prarie"/>
    <s v="Home Office"/>
    <s v="Office Supplies"/>
    <s v="Paper"/>
    <n v="0.4"/>
  </r>
  <r>
    <n v="17508"/>
    <d v="2012-06-27T00:00:00"/>
    <d v="2012-06-29T00:00:00"/>
    <s v="June"/>
    <s v="2012"/>
    <n v="2"/>
    <b v="0"/>
    <s v="low"/>
    <n v="50"/>
    <n v="99.08"/>
    <n v="0.01"/>
    <s v="Express Air"/>
    <n v="11.28"/>
    <n v="1.76"/>
    <n v="0.7"/>
    <s v="Roy Skaria"/>
    <s v="Manitoba"/>
    <s v="Prarie"/>
    <s v="Corporate"/>
    <s v="Office Supplies"/>
    <s v="Pens &amp; Art Supplies"/>
    <n v="0.56000000000000005"/>
  </r>
  <r>
    <n v="18592"/>
    <d v="2012-09-30T00:00:00"/>
    <d v="2012-10-01T00:00:00"/>
    <s v="October"/>
    <s v="2012"/>
    <n v="1"/>
    <b v="0"/>
    <s v="Critical"/>
    <n v="2"/>
    <n v="25.72"/>
    <n v="0.04"/>
    <s v="Regular Air"/>
    <n v="-15.5"/>
    <n v="10.98"/>
    <n v="3.37"/>
    <s v="Nora Pelletier"/>
    <s v="Manitoba"/>
    <s v="Prarie"/>
    <s v="Corporate"/>
    <s v="Office Supplies"/>
    <s v="Scissors, Rulers and Trimmers"/>
    <n v="0.56999999999999995"/>
  </r>
  <r>
    <n v="18757"/>
    <d v="2012-05-22T00:00:00"/>
    <d v="2012-05-29T00:00:00"/>
    <s v="May"/>
    <s v="2012"/>
    <n v="7"/>
    <b v="0"/>
    <s v="low"/>
    <n v="43"/>
    <n v="319.95999999999998"/>
    <n v="0.01"/>
    <s v="Express Air"/>
    <n v="123.15"/>
    <n v="6.98"/>
    <n v="1.6"/>
    <s v="Matthew Clasen"/>
    <s v="Manitoba"/>
    <s v="Prarie"/>
    <s v="Consumer"/>
    <s v="Office Supplies"/>
    <s v="Paper"/>
    <n v="0.38"/>
  </r>
  <r>
    <n v="18851"/>
    <d v="2012-12-16T00:00:00"/>
    <d v="2012-12-17T00:00:00"/>
    <s v="December"/>
    <s v="2012"/>
    <n v="1"/>
    <b v="0"/>
    <s v="Critical"/>
    <n v="32"/>
    <n v="204.21"/>
    <n v="0.04"/>
    <s v="Express Air"/>
    <n v="-204.81"/>
    <n v="5.98"/>
    <n v="10.39"/>
    <s v="Thea Hudgings"/>
    <s v="Manitoba"/>
    <s v="Prarie"/>
    <s v="Consumer"/>
    <s v="Office Supplies"/>
    <s v="Paper"/>
    <n v="0.4"/>
  </r>
  <r>
    <n v="18853"/>
    <d v="2010-01-17T00:00:00"/>
    <d v="2010-01-19T00:00:00"/>
    <s v="January"/>
    <s v="2010"/>
    <n v="2"/>
    <b v="0"/>
    <s v="Critical"/>
    <n v="33"/>
    <n v="223.88"/>
    <n v="0.03"/>
    <s v="Regular Air"/>
    <n v="55.21"/>
    <n v="6.68"/>
    <n v="1.5"/>
    <s v="Gary Hwang"/>
    <s v="Manitoba"/>
    <s v="Prarie"/>
    <s v="Home Office"/>
    <s v="Office Supplies"/>
    <s v="Pens &amp; Art Supplies"/>
    <n v="0.48"/>
  </r>
  <r>
    <n v="18884"/>
    <d v="2011-06-24T00:00:00"/>
    <d v="2011-06-25T00:00:00"/>
    <s v="June"/>
    <s v="2011"/>
    <n v="1"/>
    <b v="0"/>
    <s v="Not Specified"/>
    <n v="5"/>
    <n v="131.27000000000001"/>
    <n v="0.1"/>
    <s v="Delivery Truck"/>
    <n v="-70.430000000000007"/>
    <n v="25.98"/>
    <n v="14.36"/>
    <s v="Nora Pelletier"/>
    <s v="Manitoba"/>
    <s v="Prarie"/>
    <s v="Home Office"/>
    <s v="Furniture"/>
    <s v="Chairs &amp; Chairmats"/>
    <n v="0.6"/>
  </r>
  <r>
    <n v="18884"/>
    <d v="2011-06-24T00:00:00"/>
    <d v="2011-06-26T00:00:00"/>
    <s v="June"/>
    <s v="2011"/>
    <n v="2"/>
    <b v="0"/>
    <s v="Not Specified"/>
    <n v="29"/>
    <n v="13571.7"/>
    <n v="0"/>
    <s v="Regular Air"/>
    <n v="3825.69"/>
    <n v="449.99"/>
    <n v="24.49"/>
    <s v="Nora Pelletier"/>
    <s v="Manitoba"/>
    <s v="Prarie"/>
    <s v="Home Office"/>
    <s v="Technology"/>
    <s v="Copiers and Fax"/>
    <n v="0.52"/>
  </r>
  <r>
    <n v="19300"/>
    <d v="2009-12-16T00:00:00"/>
    <d v="2009-12-17T00:00:00"/>
    <s v="December"/>
    <s v="2009"/>
    <n v="1"/>
    <b v="0"/>
    <s v="Critical"/>
    <n v="10"/>
    <n v="78.72"/>
    <n v="0.1"/>
    <s v="Regular Air"/>
    <n v="-22.36"/>
    <n v="7.64"/>
    <n v="5.83"/>
    <s v="Denny Joy"/>
    <s v="Manitoba"/>
    <s v="Prarie"/>
    <s v="Corporate"/>
    <s v="Office Supplies"/>
    <s v="Paper"/>
    <n v="0.36"/>
  </r>
  <r>
    <n v="19361"/>
    <d v="2012-09-23T00:00:00"/>
    <d v="2012-10-02T00:00:00"/>
    <s v="October"/>
    <s v="2012"/>
    <n v="9"/>
    <b v="0"/>
    <s v="low"/>
    <n v="21"/>
    <n v="788.85"/>
    <n v="0.06"/>
    <s v="Regular Air"/>
    <n v="317.52999999999997"/>
    <n v="37.700000000000003"/>
    <n v="2.99"/>
    <s v="Valerie Takahito"/>
    <s v="Manitoba"/>
    <s v="Prarie"/>
    <s v="Consumer"/>
    <s v="Office Supplies"/>
    <s v="Binders and Binder Accessories"/>
    <n v="0.35"/>
  </r>
  <r>
    <n v="19361"/>
    <d v="2012-09-23T00:00:00"/>
    <d v="2012-09-30T00:00:00"/>
    <s v="September"/>
    <s v="2012"/>
    <n v="7"/>
    <b v="0"/>
    <s v="low"/>
    <n v="43"/>
    <n v="364.59"/>
    <n v="7.0000000000000007E-2"/>
    <s v="Regular Air"/>
    <n v="-14.28"/>
    <n v="8.56"/>
    <n v="5.16"/>
    <s v="Valerie Takahito"/>
    <s v="Manitoba"/>
    <s v="Prarie"/>
    <s v="Consumer"/>
    <s v="Office Supplies"/>
    <s v="Paper"/>
    <n v="0.38"/>
  </r>
  <r>
    <n v="19557"/>
    <d v="2011-10-30T00:00:00"/>
    <d v="2011-11-03T00:00:00"/>
    <s v="November"/>
    <s v="2011"/>
    <n v="4"/>
    <b v="0"/>
    <s v="low"/>
    <n v="26"/>
    <n v="66.599999999999994"/>
    <n v="0.08"/>
    <s v="Regular Air"/>
    <n v="13.99"/>
    <n v="2.62"/>
    <n v="0.8"/>
    <s v="Valerie Dominguez"/>
    <s v="Manitoba"/>
    <s v="Prarie"/>
    <s v="Corporate"/>
    <s v="Office Supplies"/>
    <s v="Rubber Bands"/>
    <n v="0.39"/>
  </r>
  <r>
    <n v="19557"/>
    <d v="2011-10-30T00:00:00"/>
    <d v="2011-10-30T00:00:00"/>
    <s v="October"/>
    <s v="2011"/>
    <n v="0"/>
    <s v="FREE DELIVERY"/>
    <s v="low"/>
    <n v="9"/>
    <n v="312.25"/>
    <n v="0.05"/>
    <s v="Regular Air"/>
    <n v="15.56"/>
    <n v="33.89"/>
    <n v="5.0999999999999996"/>
    <s v="Valerie Dominguez"/>
    <s v="Manitoba"/>
    <s v="Prarie"/>
    <s v="Corporate"/>
    <s v="Office Supplies"/>
    <s v="Storage &amp; Organization"/>
    <n v="0.6"/>
  </r>
  <r>
    <n v="19586"/>
    <d v="2012-11-01T00:00:00"/>
    <d v="2012-11-03T00:00:00"/>
    <s v="November"/>
    <s v="2012"/>
    <n v="2"/>
    <b v="0"/>
    <s v="Not Specified"/>
    <n v="36"/>
    <n v="70.63"/>
    <n v="0.1"/>
    <s v="Regular Air"/>
    <n v="-66.87"/>
    <n v="2.08"/>
    <n v="2.56"/>
    <s v="Gary Hwang"/>
    <s v="Manitoba"/>
    <s v="Prarie"/>
    <s v="Home Office"/>
    <s v="Office Supplies"/>
    <s v="Scissors, Rulers and Trimmers"/>
    <n v="0.55000000000000004"/>
  </r>
  <r>
    <n v="19718"/>
    <d v="2012-06-24T00:00:00"/>
    <d v="2012-06-29T00:00:00"/>
    <s v="June"/>
    <s v="2012"/>
    <n v="5"/>
    <b v="0"/>
    <s v="low"/>
    <n v="6"/>
    <n v="89.75"/>
    <n v="0.03"/>
    <s v="Regular Air"/>
    <n v="-38.29"/>
    <n v="13.99"/>
    <n v="7.51"/>
    <s v="Victor Price"/>
    <s v="Manitoba"/>
    <s v="Prarie"/>
    <s v="Consumer"/>
    <s v="Technology"/>
    <s v="Office Machines"/>
    <n v="0.39"/>
  </r>
  <r>
    <n v="19744"/>
    <d v="2010-03-14T00:00:00"/>
    <d v="2010-03-16T00:00:00"/>
    <s v="March"/>
    <s v="2010"/>
    <n v="2"/>
    <b v="0"/>
    <s v="Medium"/>
    <n v="41"/>
    <n v="478.38"/>
    <n v="0.09"/>
    <s v="Regular Air"/>
    <n v="-34.39"/>
    <n v="11.97"/>
    <n v="4.9800000000000004"/>
    <s v="Natalie Webber"/>
    <s v="Manitoba"/>
    <s v="Prarie"/>
    <s v="Consumer"/>
    <s v="Office Supplies"/>
    <s v="Appliances"/>
    <n v="0.57999999999999996"/>
  </r>
  <r>
    <n v="20069"/>
    <d v="2009-09-26T00:00:00"/>
    <d v="2009-09-28T00:00:00"/>
    <s v="September"/>
    <s v="2009"/>
    <n v="2"/>
    <b v="0"/>
    <s v="Critical"/>
    <n v="6"/>
    <n v="247.15"/>
    <n v="7.0000000000000007E-2"/>
    <s v="Regular Air"/>
    <n v="-88.35"/>
    <n v="40.89"/>
    <n v="18.98"/>
    <s v="Jack Garza"/>
    <s v="Manitoba"/>
    <s v="Prarie"/>
    <s v="Corporate"/>
    <s v="Furniture"/>
    <s v="Office Furnishings"/>
    <n v="0.56999999999999995"/>
  </r>
  <r>
    <n v="20103"/>
    <d v="2010-02-11T00:00:00"/>
    <d v="2010-02-12T00:00:00"/>
    <s v="February"/>
    <s v="2010"/>
    <n v="1"/>
    <b v="0"/>
    <s v="Medium"/>
    <n v="30"/>
    <n v="314.93"/>
    <n v="0"/>
    <s v="Regular Air"/>
    <n v="-17.5"/>
    <n v="9.99"/>
    <n v="6.24"/>
    <s v="Thais Sissman"/>
    <s v="Manitoba"/>
    <s v="Prarie"/>
    <s v="Small Business"/>
    <s v="Technology"/>
    <s v="Office Machines"/>
    <n v="0.36"/>
  </r>
  <r>
    <n v="20103"/>
    <d v="2010-02-11T00:00:00"/>
    <d v="2010-02-13T00:00:00"/>
    <s v="February"/>
    <s v="2010"/>
    <n v="2"/>
    <b v="0"/>
    <s v="Medium"/>
    <n v="25"/>
    <n v="726.82"/>
    <n v="0.1"/>
    <s v="Express Air"/>
    <n v="-173.88"/>
    <n v="30.42"/>
    <n v="8.65"/>
    <s v="Thais Sissman"/>
    <s v="Manitoba"/>
    <s v="Prarie"/>
    <s v="Small Business"/>
    <s v="Technology"/>
    <s v="Computer Peripherals"/>
    <n v="0.74"/>
  </r>
  <r>
    <n v="20135"/>
    <d v="2009-06-30T00:00:00"/>
    <d v="2009-06-30T00:00:00"/>
    <s v="June"/>
    <s v="2009"/>
    <n v="0"/>
    <s v="FREE DELIVERY"/>
    <s v="Critical"/>
    <n v="44"/>
    <n v="115.24"/>
    <n v="0.03"/>
    <s v="Regular Air"/>
    <n v="43.23"/>
    <n v="2.61"/>
    <n v="0.5"/>
    <s v="Susan MacKendrick"/>
    <s v="Manitoba"/>
    <s v="Prarie"/>
    <s v="Corporate"/>
    <s v="Office Supplies"/>
    <s v="Labels"/>
    <n v="0.39"/>
  </r>
  <r>
    <n v="20135"/>
    <d v="2009-06-30T00:00:00"/>
    <d v="2009-07-02T00:00:00"/>
    <s v="July"/>
    <s v="2009"/>
    <n v="2"/>
    <b v="0"/>
    <s v="Critical"/>
    <n v="28"/>
    <n v="9601.94"/>
    <n v="0.08"/>
    <s v="Delivery Truck"/>
    <n v="2428.59"/>
    <n v="349.45"/>
    <n v="60"/>
    <s v="Susan MacKendrick"/>
    <s v="Manitoba"/>
    <s v="Prarie"/>
    <s v="Corporate"/>
    <s v="Furniture"/>
    <s v="Tables"/>
    <m/>
  </r>
  <r>
    <n v="20166"/>
    <d v="2009-03-04T00:00:00"/>
    <d v="2009-03-08T00:00:00"/>
    <s v="March"/>
    <s v="2009"/>
    <n v="4"/>
    <b v="0"/>
    <s v="low"/>
    <n v="6"/>
    <n v="973.86199999999997"/>
    <n v="0.1"/>
    <s v="Regular Air"/>
    <n v="-693.33"/>
    <n v="205.99"/>
    <n v="8.99"/>
    <s v="Mick Crebagga"/>
    <s v="Manitoba"/>
    <s v="Prarie"/>
    <s v="Corporate"/>
    <s v="Technology"/>
    <s v="Telephones and Communication"/>
    <n v="0.56000000000000005"/>
  </r>
  <r>
    <n v="20192"/>
    <d v="2010-10-06T00:00:00"/>
    <d v="2010-10-13T00:00:00"/>
    <s v="October"/>
    <s v="2010"/>
    <n v="7"/>
    <b v="0"/>
    <s v="low"/>
    <n v="35"/>
    <n v="1624.67"/>
    <n v="0.04"/>
    <s v="Regular Air"/>
    <n v="504.35"/>
    <n v="45.19"/>
    <n v="1.99"/>
    <s v="Henia Zydlo"/>
    <s v="Manitoba"/>
    <s v="Prarie"/>
    <s v="Home Office"/>
    <s v="Technology"/>
    <s v="Computer Peripherals"/>
    <n v="0.55000000000000004"/>
  </r>
  <r>
    <n v="20229"/>
    <d v="2009-10-30T00:00:00"/>
    <d v="2009-11-06T00:00:00"/>
    <s v="November"/>
    <s v="2009"/>
    <n v="7"/>
    <b v="0"/>
    <s v="low"/>
    <n v="47"/>
    <n v="116.06"/>
    <n v="0.1"/>
    <s v="Regular Air"/>
    <n v="25.2"/>
    <n v="2.62"/>
    <n v="0.8"/>
    <s v="Gary Hwang"/>
    <s v="Manitoba"/>
    <s v="Prarie"/>
    <s v="Home Office"/>
    <s v="Office Supplies"/>
    <s v="Rubber Bands"/>
    <n v="0.39"/>
  </r>
  <r>
    <n v="20966"/>
    <d v="2010-09-18T00:00:00"/>
    <d v="2010-09-22T00:00:00"/>
    <s v="September"/>
    <s v="2010"/>
    <n v="4"/>
    <b v="0"/>
    <s v="low"/>
    <n v="10"/>
    <n v="39.42"/>
    <n v="0.06"/>
    <s v="Regular Air"/>
    <n v="7.78"/>
    <n v="3.85"/>
    <n v="0.7"/>
    <s v="Mike Gockenbach"/>
    <s v="Manitoba"/>
    <s v="Prarie"/>
    <s v="Consumer"/>
    <s v="Office Supplies"/>
    <s v="Pens &amp; Art Supplies"/>
    <n v="0.44"/>
  </r>
  <r>
    <n v="20966"/>
    <d v="2010-09-18T00:00:00"/>
    <d v="2010-09-22T00:00:00"/>
    <s v="September"/>
    <s v="2010"/>
    <n v="4"/>
    <b v="0"/>
    <s v="low"/>
    <n v="35"/>
    <n v="801.44"/>
    <n v="0.01"/>
    <s v="Regular Air"/>
    <n v="308.12"/>
    <n v="22.24"/>
    <n v="1.99"/>
    <s v="Mike Gockenbach"/>
    <s v="Manitoba"/>
    <s v="Prarie"/>
    <s v="Consumer"/>
    <s v="Technology"/>
    <s v="Computer Peripherals"/>
    <n v="0.43"/>
  </r>
  <r>
    <n v="20966"/>
    <d v="2010-09-18T00:00:00"/>
    <d v="2010-09-25T00:00:00"/>
    <s v="September"/>
    <s v="2010"/>
    <n v="7"/>
    <b v="0"/>
    <s v="low"/>
    <n v="22"/>
    <n v="1194.06"/>
    <n v="0.04"/>
    <s v="Regular Air"/>
    <n v="326.97000000000003"/>
    <n v="54.74"/>
    <n v="14.83"/>
    <s v="Mike Gockenbach"/>
    <s v="Manitoba"/>
    <s v="Prarie"/>
    <s v="Consumer"/>
    <s v="Furniture"/>
    <s v="Office Furnishings"/>
    <n v="0.54"/>
  </r>
  <r>
    <n v="21063"/>
    <d v="2011-04-15T00:00:00"/>
    <d v="2011-04-19T00:00:00"/>
    <s v="April"/>
    <s v="2011"/>
    <n v="4"/>
    <b v="0"/>
    <s v="low"/>
    <n v="49"/>
    <n v="377.02"/>
    <n v="0"/>
    <s v="Regular Air"/>
    <n v="84.66"/>
    <n v="7.08"/>
    <n v="2.35"/>
    <s v="Mike Gockenbach"/>
    <s v="Manitoba"/>
    <s v="Prarie"/>
    <s v="Consumer"/>
    <s v="Office Supplies"/>
    <s v="Pens &amp; Art Supplies"/>
    <n v="0.47"/>
  </r>
  <r>
    <n v="21063"/>
    <d v="2011-04-15T00:00:00"/>
    <d v="2011-04-15T00:00:00"/>
    <s v="April"/>
    <s v="2011"/>
    <n v="0"/>
    <s v="FREE DELIVERY"/>
    <s v="low"/>
    <n v="48"/>
    <n v="7339.24"/>
    <n v="0"/>
    <s v="Delivery Truck"/>
    <n v="-279.74"/>
    <n v="145.97999999999999"/>
    <n v="51.92"/>
    <s v="Mike Gockenbach"/>
    <s v="Manitoba"/>
    <s v="Prarie"/>
    <s v="Consumer"/>
    <s v="Furniture"/>
    <s v="Tables"/>
    <n v="0.69"/>
  </r>
  <r>
    <n v="21412"/>
    <d v="2011-07-13T00:00:00"/>
    <d v="2011-07-15T00:00:00"/>
    <s v="July"/>
    <s v="2011"/>
    <n v="2"/>
    <b v="0"/>
    <s v="Not Specified"/>
    <n v="38"/>
    <n v="137.07"/>
    <n v="0.09"/>
    <s v="Regular Air"/>
    <n v="-199.3"/>
    <n v="3.52"/>
    <n v="6.83"/>
    <s v="Nora Pelletier"/>
    <s v="Manitoba"/>
    <s v="Prarie"/>
    <s v="Home Office"/>
    <s v="Office Supplies"/>
    <s v="Binders and Binder Accessories"/>
    <n v="0.38"/>
  </r>
  <r>
    <n v="21412"/>
    <d v="2011-07-13T00:00:00"/>
    <d v="2011-07-14T00:00:00"/>
    <s v="July"/>
    <s v="2011"/>
    <n v="1"/>
    <b v="0"/>
    <s v="Not Specified"/>
    <n v="28"/>
    <n v="203.99"/>
    <n v="0.02"/>
    <s v="Regular Air"/>
    <n v="-8.51"/>
    <n v="7.28"/>
    <n v="4.2300000000000004"/>
    <s v="Nora Pelletier"/>
    <s v="Manitoba"/>
    <s v="Prarie"/>
    <s v="Home Office"/>
    <s v="Office Supplies"/>
    <s v="Paper"/>
    <n v="0.39"/>
  </r>
  <r>
    <n v="21442"/>
    <d v="2009-12-25T00:00:00"/>
    <d v="2010-01-01T00:00:00"/>
    <s v="January"/>
    <s v="2010"/>
    <n v="7"/>
    <b v="0"/>
    <s v="low"/>
    <n v="48"/>
    <n v="2962.96"/>
    <n v="0.02"/>
    <s v="Delivery Truck"/>
    <n v="-612.94000000000005"/>
    <n v="58.14"/>
    <n v="36.61"/>
    <s v="Thea Hudgings"/>
    <s v="Manitoba"/>
    <s v="Prarie"/>
    <s v="Consumer"/>
    <s v="Furniture"/>
    <s v="Bookcases"/>
    <n v="0.61"/>
  </r>
  <r>
    <n v="21442"/>
    <d v="2009-12-25T00:00:00"/>
    <d v="2010-01-01T00:00:00"/>
    <s v="January"/>
    <s v="2010"/>
    <n v="7"/>
    <b v="0"/>
    <s v="low"/>
    <n v="48"/>
    <n v="782.93"/>
    <n v="0.03"/>
    <s v="Regular Air"/>
    <n v="401.07"/>
    <n v="15.57"/>
    <n v="1.39"/>
    <s v="Thea Hudgings"/>
    <s v="Manitoba"/>
    <s v="Prarie"/>
    <s v="Consumer"/>
    <s v="Office Supplies"/>
    <s v="Envelopes"/>
    <n v="0.38"/>
  </r>
  <r>
    <n v="21444"/>
    <d v="2011-04-15T00:00:00"/>
    <d v="2011-04-16T00:00:00"/>
    <s v="April"/>
    <s v="2011"/>
    <n v="1"/>
    <b v="0"/>
    <s v="Medium"/>
    <n v="17"/>
    <n v="34.159999999999997"/>
    <n v="0.09"/>
    <s v="Regular Air"/>
    <n v="-2.29"/>
    <n v="2.1"/>
    <n v="0.7"/>
    <s v="Maurice Satty"/>
    <s v="Manitoba"/>
    <s v="Prarie"/>
    <s v="Corporate"/>
    <s v="Office Supplies"/>
    <s v="Pens &amp; Art Supplies"/>
    <n v="0.56999999999999995"/>
  </r>
  <r>
    <n v="21861"/>
    <d v="2009-08-18T00:00:00"/>
    <d v="2009-08-20T00:00:00"/>
    <s v="August"/>
    <s v="2009"/>
    <n v="2"/>
    <b v="0"/>
    <s v="Critical"/>
    <n v="5"/>
    <n v="244.9"/>
    <n v="0.06"/>
    <s v="Regular Air"/>
    <n v="-135.4"/>
    <n v="47.98"/>
    <n v="3.61"/>
    <s v="Tom Zandusky"/>
    <s v="Manitoba"/>
    <s v="Prarie"/>
    <s v="Home Office"/>
    <s v="Technology"/>
    <s v="Computer Peripherals"/>
    <n v="0.71"/>
  </r>
  <r>
    <n v="21956"/>
    <d v="2011-02-01T00:00:00"/>
    <d v="2011-02-03T00:00:00"/>
    <s v="February"/>
    <s v="2011"/>
    <n v="2"/>
    <b v="0"/>
    <s v="High"/>
    <n v="2"/>
    <n v="125.273"/>
    <n v="0.02"/>
    <s v="Regular Air"/>
    <n v="-301.91000000000003"/>
    <n v="65.989999999999995"/>
    <n v="8.99"/>
    <s v="Natalie Webber"/>
    <s v="Manitoba"/>
    <s v="Prarie"/>
    <s v="Consumer"/>
    <s v="Technology"/>
    <s v="Telephones and Communication"/>
    <n v="0.56000000000000005"/>
  </r>
  <r>
    <n v="22051"/>
    <d v="2011-12-30T00:00:00"/>
    <d v="2012-01-01T00:00:00"/>
    <s v="January"/>
    <s v="2012"/>
    <n v="2"/>
    <b v="0"/>
    <s v="Not Specified"/>
    <n v="39"/>
    <n v="209.33"/>
    <n v="0.01"/>
    <s v="Regular Air"/>
    <n v="-160.71"/>
    <n v="4.9800000000000004"/>
    <n v="7.44"/>
    <s v="Michael Moore"/>
    <s v="Manitoba"/>
    <s v="Prarie"/>
    <s v="Corporate"/>
    <s v="Office Supplies"/>
    <s v="Paper"/>
    <n v="0.36"/>
  </r>
  <r>
    <n v="22085"/>
    <d v="2012-03-09T00:00:00"/>
    <d v="2012-03-11T00:00:00"/>
    <s v="March"/>
    <s v="2012"/>
    <n v="2"/>
    <b v="0"/>
    <s v="low"/>
    <n v="41"/>
    <n v="265.61"/>
    <n v="0.1"/>
    <s v="Regular Air"/>
    <n v="-147.82"/>
    <n v="6.48"/>
    <n v="7.37"/>
    <s v="Gary Hwang"/>
    <s v="Manitoba"/>
    <s v="Prarie"/>
    <s v="Home Office"/>
    <s v="Office Supplies"/>
    <s v="Paper"/>
    <n v="0.37"/>
  </r>
  <r>
    <n v="22085"/>
    <d v="2012-03-09T00:00:00"/>
    <d v="2012-03-09T00:00:00"/>
    <s v="March"/>
    <s v="2012"/>
    <n v="0"/>
    <s v="FREE DELIVERY"/>
    <s v="low"/>
    <n v="27"/>
    <n v="485.03"/>
    <n v="7.0000000000000007E-2"/>
    <s v="Regular Air"/>
    <n v="-88.02"/>
    <n v="17.7"/>
    <n v="9.4700000000000006"/>
    <s v="Gary Hwang"/>
    <s v="Manitoba"/>
    <s v="Prarie"/>
    <s v="Home Office"/>
    <s v="Office Supplies"/>
    <s v="Storage &amp; Organization"/>
    <n v="0.59"/>
  </r>
  <r>
    <n v="22086"/>
    <d v="2011-12-15T00:00:00"/>
    <d v="2011-12-16T00:00:00"/>
    <s v="December"/>
    <s v="2011"/>
    <n v="1"/>
    <b v="0"/>
    <s v="Medium"/>
    <n v="21"/>
    <n v="2039.33"/>
    <n v="0.08"/>
    <s v="Delivery Truck"/>
    <n v="-862.44"/>
    <n v="95.95"/>
    <n v="74.349999999999994"/>
    <s v="Jamie Frazer"/>
    <s v="Manitoba"/>
    <s v="Prarie"/>
    <s v="Small Business"/>
    <s v="Furniture"/>
    <s v="Chairs &amp; Chairmats"/>
    <n v="0.56999999999999995"/>
  </r>
  <r>
    <n v="22118"/>
    <d v="2009-01-18T00:00:00"/>
    <d v="2009-01-18T00:00:00"/>
    <s v="January"/>
    <s v="2009"/>
    <n v="0"/>
    <s v="FREE DELIVERY"/>
    <s v="High"/>
    <n v="50"/>
    <n v="2842.54"/>
    <n v="0.05"/>
    <s v="Regular Air"/>
    <n v="1315.75"/>
    <n v="58.1"/>
    <n v="1.49"/>
    <s v="Natalie Webber"/>
    <s v="Manitoba"/>
    <s v="Prarie"/>
    <s v="Corporate"/>
    <s v="Office Supplies"/>
    <s v="Binders and Binder Accessories"/>
    <n v="0.38"/>
  </r>
  <r>
    <n v="22304"/>
    <d v="2011-11-25T00:00:00"/>
    <d v="2011-11-29T00:00:00"/>
    <s v="November"/>
    <s v="2011"/>
    <n v="4"/>
    <b v="0"/>
    <s v="low"/>
    <n v="24"/>
    <n v="40.24"/>
    <n v="0.1"/>
    <s v="Regular Air"/>
    <n v="-3.73"/>
    <n v="1.76"/>
    <n v="0.7"/>
    <s v="Joseph Airdo"/>
    <s v="Manitoba"/>
    <s v="Prarie"/>
    <s v="Consumer"/>
    <s v="Office Supplies"/>
    <s v="Pens &amp; Art Supplies"/>
    <n v="0.56000000000000005"/>
  </r>
  <r>
    <n v="22919"/>
    <d v="2009-07-17T00:00:00"/>
    <d v="2009-07-18T00:00:00"/>
    <s v="July"/>
    <s v="2009"/>
    <n v="1"/>
    <b v="0"/>
    <s v="Critical"/>
    <n v="21"/>
    <n v="98.77"/>
    <n v="7.0000000000000007E-2"/>
    <s v="Regular Air"/>
    <n v="41.33"/>
    <n v="4.91"/>
    <n v="0.5"/>
    <s v="Irene Maddox"/>
    <s v="Manitoba"/>
    <s v="Prarie"/>
    <s v="Consumer"/>
    <s v="Office Supplies"/>
    <s v="Labels"/>
    <n v="0.36"/>
  </r>
  <r>
    <n v="23041"/>
    <d v="2010-07-20T00:00:00"/>
    <d v="2010-07-27T00:00:00"/>
    <s v="July"/>
    <s v="2010"/>
    <n v="7"/>
    <b v="0"/>
    <s v="low"/>
    <n v="21"/>
    <n v="173.7"/>
    <n v="0.02"/>
    <s v="Regular Air"/>
    <n v="-31.59"/>
    <n v="7.68"/>
    <n v="6.16"/>
    <s v="Tracy Zic"/>
    <s v="Manitoba"/>
    <s v="Prarie"/>
    <s v="Consumer"/>
    <s v="Office Supplies"/>
    <s v="Binders and Binder Accessories"/>
    <n v="0.35"/>
  </r>
  <r>
    <n v="23041"/>
    <d v="2010-07-20T00:00:00"/>
    <d v="2010-07-22T00:00:00"/>
    <s v="July"/>
    <s v="2010"/>
    <n v="2"/>
    <b v="0"/>
    <s v="low"/>
    <n v="5"/>
    <n v="1811.25"/>
    <n v="0.08"/>
    <s v="Regular Air"/>
    <n v="203.44"/>
    <n v="367.99"/>
    <n v="19.989999999999998"/>
    <s v="Tracy Zic"/>
    <s v="Manitoba"/>
    <s v="Prarie"/>
    <s v="Consumer"/>
    <s v="Office Supplies"/>
    <s v="Binders and Binder Accessories"/>
    <n v="0.4"/>
  </r>
  <r>
    <n v="23041"/>
    <d v="2010-07-20T00:00:00"/>
    <d v="2010-07-27T00:00:00"/>
    <s v="July"/>
    <s v="2010"/>
    <n v="7"/>
    <b v="0"/>
    <s v="low"/>
    <n v="10"/>
    <n v="2642.95"/>
    <n v="0.08"/>
    <s v="Delivery Truck"/>
    <n v="-474.49"/>
    <n v="262.11"/>
    <n v="62.74"/>
    <s v="Tracy Zic"/>
    <s v="Manitoba"/>
    <s v="Prarie"/>
    <s v="Consumer"/>
    <s v="Furniture"/>
    <s v="Tables"/>
    <n v="0.75"/>
  </r>
  <r>
    <n v="23232"/>
    <d v="2010-04-16T00:00:00"/>
    <d v="2010-04-17T00:00:00"/>
    <s v="April"/>
    <s v="2010"/>
    <n v="1"/>
    <b v="0"/>
    <s v="High"/>
    <n v="15"/>
    <n v="614.15"/>
    <n v="0.03"/>
    <s v="Express Air"/>
    <n v="-54.37"/>
    <n v="39.979999999999997"/>
    <n v="7.12"/>
    <s v="Penelope Sewall"/>
    <s v="Manitoba"/>
    <s v="Prarie"/>
    <s v="Home Office"/>
    <s v="Technology"/>
    <s v="Computer Peripherals"/>
    <n v="0.67"/>
  </r>
  <r>
    <n v="23232"/>
    <d v="2010-04-16T00:00:00"/>
    <d v="2010-04-17T00:00:00"/>
    <s v="April"/>
    <s v="2010"/>
    <n v="1"/>
    <b v="0"/>
    <s v="High"/>
    <n v="31"/>
    <n v="154.24"/>
    <n v="0.03"/>
    <s v="Regular Air"/>
    <n v="68.88"/>
    <n v="4.9800000000000004"/>
    <n v="0.49"/>
    <s v="Penelope Sewall"/>
    <s v="Manitoba"/>
    <s v="Prarie"/>
    <s v="Home Office"/>
    <s v="Office Supplies"/>
    <s v="Labels"/>
    <n v="0.39"/>
  </r>
  <r>
    <n v="23232"/>
    <d v="2010-04-16T00:00:00"/>
    <d v="2010-04-16T00:00:00"/>
    <s v="April"/>
    <s v="2010"/>
    <n v="0"/>
    <s v="FREE DELIVERY"/>
    <s v="High"/>
    <n v="20"/>
    <n v="140.31"/>
    <n v="0.06"/>
    <s v="Regular Air"/>
    <n v="-94.11"/>
    <n v="6.48"/>
    <n v="8.74"/>
    <s v="Penelope Sewall"/>
    <s v="Manitoba"/>
    <s v="Prarie"/>
    <s v="Home Office"/>
    <s v="Office Supplies"/>
    <s v="Paper"/>
    <n v="0.36"/>
  </r>
  <r>
    <n v="23270"/>
    <d v="2011-03-13T00:00:00"/>
    <d v="2011-03-17T00:00:00"/>
    <s v="March"/>
    <s v="2011"/>
    <n v="4"/>
    <b v="0"/>
    <s v="low"/>
    <n v="20"/>
    <n v="1460.42"/>
    <n v="0.04"/>
    <s v="Delivery Truck"/>
    <n v="-441.44"/>
    <n v="68.81"/>
    <n v="60"/>
    <s v="Mick Crebagga"/>
    <s v="Manitoba"/>
    <s v="Prarie"/>
    <s v="Home Office"/>
    <s v="Office Supplies"/>
    <s v="Appliances"/>
    <n v="0.41"/>
  </r>
  <r>
    <n v="23270"/>
    <d v="2011-03-13T00:00:00"/>
    <d v="2011-03-18T00:00:00"/>
    <s v="March"/>
    <s v="2011"/>
    <n v="5"/>
    <b v="0"/>
    <s v="low"/>
    <n v="42"/>
    <n v="6659.7415000000001"/>
    <n v="0.05"/>
    <s v="Express Air"/>
    <n v="1647.75"/>
    <n v="195.99"/>
    <n v="3.99"/>
    <s v="Mick Crebagga"/>
    <s v="Manitoba"/>
    <s v="Prarie"/>
    <s v="Home Office"/>
    <s v="Technology"/>
    <s v="Telephones and Communication"/>
    <n v="0.59"/>
  </r>
  <r>
    <n v="23618"/>
    <d v="2012-11-27T00:00:00"/>
    <d v="2012-11-29T00:00:00"/>
    <s v="November"/>
    <s v="2012"/>
    <n v="2"/>
    <b v="0"/>
    <s v="Medium"/>
    <n v="45"/>
    <n v="2601.7905000000001"/>
    <n v="0.02"/>
    <s v="Regular Air"/>
    <n v="748.2"/>
    <n v="65.989999999999995"/>
    <n v="5.26"/>
    <s v="Jill Stevenson"/>
    <s v="Manitoba"/>
    <s v="Prarie"/>
    <s v="Consumer"/>
    <s v="Technology"/>
    <s v="Telephones and Communication"/>
    <n v="0.56000000000000005"/>
  </r>
  <r>
    <n v="24033"/>
    <d v="2011-01-02T00:00:00"/>
    <d v="2011-01-04T00:00:00"/>
    <s v="January"/>
    <s v="2011"/>
    <n v="2"/>
    <b v="0"/>
    <s v="High"/>
    <n v="50"/>
    <n v="1227.18"/>
    <n v="0"/>
    <s v="Delivery Truck"/>
    <n v="-252.53"/>
    <n v="23.99"/>
    <n v="15.68"/>
    <s v="Steven Ward"/>
    <s v="Manitoba"/>
    <s v="Prarie"/>
    <s v="Consumer"/>
    <s v="Furniture"/>
    <s v="Office Furnishings"/>
    <n v="0.62"/>
  </r>
  <r>
    <n v="24066"/>
    <d v="2012-04-13T00:00:00"/>
    <d v="2012-04-15T00:00:00"/>
    <s v="April"/>
    <s v="2012"/>
    <n v="2"/>
    <b v="0"/>
    <s v="High"/>
    <n v="30"/>
    <n v="4278.6099999999997"/>
    <n v="7.0000000000000007E-2"/>
    <s v="Delivery Truck"/>
    <n v="-955.56"/>
    <n v="150.97999999999999"/>
    <n v="66.27"/>
    <s v="Gary Hwang"/>
    <s v="Manitoba"/>
    <s v="Prarie"/>
    <s v="Home Office"/>
    <s v="Furniture"/>
    <s v="Bookcases"/>
    <n v="0.65"/>
  </r>
  <r>
    <n v="24162"/>
    <d v="2009-08-22T00:00:00"/>
    <d v="2009-08-24T00:00:00"/>
    <s v="August"/>
    <s v="2009"/>
    <n v="2"/>
    <b v="0"/>
    <s v="Not Specified"/>
    <n v="1"/>
    <n v="10.94"/>
    <n v="0.08"/>
    <s v="Regular Air"/>
    <n v="-4.3499999999999996"/>
    <n v="9.68"/>
    <n v="2.0299999999999998"/>
    <s v="Sean Braxton"/>
    <s v="Manitoba"/>
    <s v="Prarie"/>
    <s v="Small Business"/>
    <s v="Office Supplies"/>
    <s v="Paper"/>
    <n v="0.37"/>
  </r>
  <r>
    <n v="24162"/>
    <d v="2009-08-22T00:00:00"/>
    <d v="2009-08-23T00:00:00"/>
    <s v="August"/>
    <s v="2009"/>
    <n v="1"/>
    <b v="0"/>
    <s v="Not Specified"/>
    <n v="12"/>
    <n v="1755.3"/>
    <n v="0.04"/>
    <s v="Delivery Truck"/>
    <n v="-7.01"/>
    <n v="150.97999999999999"/>
    <n v="16.010000000000002"/>
    <s v="Sean Braxton"/>
    <s v="Manitoba"/>
    <s v="Prarie"/>
    <s v="Small Business"/>
    <s v="Furniture"/>
    <s v="Tables"/>
    <n v="0.7"/>
  </r>
  <r>
    <n v="24384"/>
    <d v="2011-03-26T00:00:00"/>
    <d v="2011-03-28T00:00:00"/>
    <s v="March"/>
    <s v="2011"/>
    <n v="2"/>
    <b v="0"/>
    <s v="Medium"/>
    <n v="44"/>
    <n v="205.11"/>
    <n v="0.06"/>
    <s v="Regular Air"/>
    <n v="95.52"/>
    <n v="4.91"/>
    <n v="0.5"/>
    <s v="Linda Southworth"/>
    <s v="Manitoba"/>
    <s v="Prarie"/>
    <s v="Consumer"/>
    <s v="Office Supplies"/>
    <s v="Labels"/>
    <n v="0.36"/>
  </r>
  <r>
    <n v="24384"/>
    <d v="2011-03-26T00:00:00"/>
    <d v="2011-03-28T00:00:00"/>
    <s v="March"/>
    <s v="2011"/>
    <n v="2"/>
    <b v="0"/>
    <s v="Medium"/>
    <n v="21"/>
    <n v="3981.23"/>
    <n v="7.0000000000000007E-2"/>
    <s v="Regular Air"/>
    <n v="294.94"/>
    <n v="193.17"/>
    <n v="19.989999999999998"/>
    <s v="Linda Southworth"/>
    <s v="Manitoba"/>
    <s v="Prarie"/>
    <s v="Consumer"/>
    <s v="Office Supplies"/>
    <s v="Storage &amp; Organization"/>
    <n v="0.71"/>
  </r>
  <r>
    <n v="24384"/>
    <d v="2011-03-26T00:00:00"/>
    <d v="2011-03-28T00:00:00"/>
    <s v="March"/>
    <s v="2011"/>
    <n v="2"/>
    <b v="0"/>
    <s v="Medium"/>
    <n v="20"/>
    <n v="2458.2424999999998"/>
    <n v="0.1"/>
    <s v="Regular Air"/>
    <n v="110.54"/>
    <n v="155.99"/>
    <n v="8.99"/>
    <s v="Linda Southworth"/>
    <s v="Manitoba"/>
    <s v="Prarie"/>
    <s v="Consumer"/>
    <s v="Technology"/>
    <s v="Telephones and Communication"/>
    <n v="0.57999999999999996"/>
  </r>
  <r>
    <n v="24448"/>
    <d v="2012-02-06T00:00:00"/>
    <d v="2012-02-08T00:00:00"/>
    <s v="February"/>
    <s v="2012"/>
    <n v="2"/>
    <b v="0"/>
    <s v="High"/>
    <n v="46"/>
    <n v="11036.16"/>
    <n v="0.05"/>
    <s v="Delivery Truck"/>
    <n v="1187.8"/>
    <n v="236.97"/>
    <n v="59.24"/>
    <s v="Roy Skaria"/>
    <s v="Manitoba"/>
    <s v="Prarie"/>
    <s v="Corporate"/>
    <s v="Furniture"/>
    <s v="Tables"/>
    <n v="0.61"/>
  </r>
  <r>
    <n v="24452"/>
    <d v="2009-05-07T00:00:00"/>
    <d v="2009-05-07T00:00:00"/>
    <s v="May"/>
    <s v="2009"/>
    <n v="0"/>
    <s v="FREE DELIVERY"/>
    <s v="High"/>
    <n v="18"/>
    <n v="115.71"/>
    <n v="0.08"/>
    <s v="Regular Air"/>
    <n v="-91.61"/>
    <n v="6.48"/>
    <n v="8.4"/>
    <s v="Valerie Takahito"/>
    <s v="Manitoba"/>
    <s v="Prarie"/>
    <s v="Consumer"/>
    <s v="Office Supplies"/>
    <s v="Paper"/>
    <n v="0.37"/>
  </r>
  <r>
    <n v="24544"/>
    <d v="2009-01-26T00:00:00"/>
    <d v="2009-01-27T00:00:00"/>
    <s v="January"/>
    <s v="2009"/>
    <n v="1"/>
    <b v="0"/>
    <s v="High"/>
    <n v="31"/>
    <n v="4587.3"/>
    <n v="0.08"/>
    <s v="Express Air"/>
    <n v="1771.15"/>
    <n v="150.97999999999999"/>
    <n v="13.99"/>
    <s v="Tanja Norvell"/>
    <s v="Manitoba"/>
    <s v="Prarie"/>
    <s v="Corporate"/>
    <s v="Technology"/>
    <s v="Office Machines"/>
    <n v="0.38"/>
  </r>
  <r>
    <n v="24544"/>
    <d v="2009-01-26T00:00:00"/>
    <d v="2009-01-27T00:00:00"/>
    <s v="January"/>
    <s v="2009"/>
    <n v="1"/>
    <b v="0"/>
    <s v="High"/>
    <n v="15"/>
    <n v="403.71"/>
    <n v="0.03"/>
    <s v="Delivery Truck"/>
    <n v="-97.47"/>
    <n v="25.98"/>
    <n v="14.36"/>
    <s v="Tanja Norvell"/>
    <s v="Manitoba"/>
    <s v="Prarie"/>
    <s v="Corporate"/>
    <s v="Furniture"/>
    <s v="Chairs &amp; Chairmats"/>
    <n v="0.6"/>
  </r>
  <r>
    <n v="24544"/>
    <d v="2009-01-26T00:00:00"/>
    <d v="2009-01-27T00:00:00"/>
    <s v="January"/>
    <s v="2009"/>
    <n v="1"/>
    <b v="0"/>
    <s v="High"/>
    <n v="39"/>
    <n v="1243.45"/>
    <n v="0.1"/>
    <s v="Regular Air"/>
    <n v="-1212.55"/>
    <n v="32.479999999999997"/>
    <n v="35"/>
    <s v="Tanja Norvell"/>
    <s v="Manitoba"/>
    <s v="Prarie"/>
    <s v="Corporate"/>
    <s v="Office Supplies"/>
    <s v="Storage &amp; Organization"/>
    <n v="0.81"/>
  </r>
  <r>
    <n v="24865"/>
    <d v="2012-03-19T00:00:00"/>
    <d v="2012-03-20T00:00:00"/>
    <s v="March"/>
    <s v="2012"/>
    <n v="1"/>
    <b v="0"/>
    <s v="High"/>
    <n v="46"/>
    <n v="175.23"/>
    <n v="0.04"/>
    <s v="Regular Air"/>
    <n v="-13.35"/>
    <n v="3.69"/>
    <n v="2.5"/>
    <s v="Valerie Takahito"/>
    <s v="Manitoba"/>
    <s v="Prarie"/>
    <s v="Consumer"/>
    <s v="Office Supplies"/>
    <s v="Envelopes"/>
    <n v="0.39"/>
  </r>
  <r>
    <n v="24902"/>
    <d v="2010-05-26T00:00:00"/>
    <d v="2010-05-28T00:00:00"/>
    <s v="May"/>
    <s v="2010"/>
    <n v="2"/>
    <b v="0"/>
    <s v="High"/>
    <n v="43"/>
    <n v="224.58"/>
    <n v="0.03"/>
    <s v="Regular Air"/>
    <n v="46.31"/>
    <n v="5.18"/>
    <n v="2.04"/>
    <s v="Mike Gockenbach"/>
    <s v="Manitoba"/>
    <s v="Prarie"/>
    <s v="Consumer"/>
    <s v="Office Supplies"/>
    <s v="Paper"/>
    <n v="0.36"/>
  </r>
  <r>
    <n v="25348"/>
    <d v="2012-05-09T00:00:00"/>
    <d v="2012-05-11T00:00:00"/>
    <s v="May"/>
    <s v="2012"/>
    <n v="2"/>
    <b v="0"/>
    <s v="Critical"/>
    <n v="6"/>
    <n v="343.36"/>
    <n v="0.08"/>
    <s v="Regular Air"/>
    <n v="-41.27"/>
    <n v="56.96"/>
    <n v="13.22"/>
    <s v="Ryan Crowe"/>
    <s v="Manitoba"/>
    <s v="Prarie"/>
    <s v="Small Business"/>
    <s v="Office Supplies"/>
    <s v="Appliances"/>
    <n v="0.56000000000000005"/>
  </r>
  <r>
    <n v="25348"/>
    <d v="2012-05-09T00:00:00"/>
    <d v="2012-05-11T00:00:00"/>
    <s v="May"/>
    <s v="2012"/>
    <n v="2"/>
    <b v="0"/>
    <s v="Critical"/>
    <n v="7"/>
    <n v="309.22149999999999"/>
    <n v="0.09"/>
    <s v="Regular Air"/>
    <n v="-68.3"/>
    <n v="55.99"/>
    <n v="1.25"/>
    <s v="Ryan Crowe"/>
    <s v="Manitoba"/>
    <s v="Prarie"/>
    <s v="Small Business"/>
    <s v="Technology"/>
    <s v="Telephones and Communication"/>
    <n v="0.35"/>
  </r>
  <r>
    <n v="25350"/>
    <d v="2010-12-03T00:00:00"/>
    <d v="2010-12-05T00:00:00"/>
    <s v="December"/>
    <s v="2010"/>
    <n v="2"/>
    <b v="0"/>
    <s v="Not Specified"/>
    <n v="30"/>
    <n v="2477.9899999999998"/>
    <n v="0"/>
    <s v="Regular Air"/>
    <n v="747.68"/>
    <n v="80.98"/>
    <n v="4.5"/>
    <s v="Troy Blackwell"/>
    <s v="Manitoba"/>
    <s v="Prarie"/>
    <s v="Home Office"/>
    <s v="Office Supplies"/>
    <s v="Appliances"/>
    <n v="0.59"/>
  </r>
  <r>
    <n v="25350"/>
    <d v="2010-12-03T00:00:00"/>
    <d v="2010-12-05T00:00:00"/>
    <s v="December"/>
    <s v="2010"/>
    <n v="2"/>
    <b v="0"/>
    <s v="Not Specified"/>
    <n v="23"/>
    <n v="48.83"/>
    <n v="0.06"/>
    <s v="Regular Air"/>
    <n v="1"/>
    <n v="2.1"/>
    <n v="0.7"/>
    <s v="Troy Blackwell"/>
    <s v="Manitoba"/>
    <s v="Prarie"/>
    <s v="Home Office"/>
    <s v="Office Supplies"/>
    <s v="Pens &amp; Art Supplies"/>
    <n v="0.56999999999999995"/>
  </r>
  <r>
    <n v="25541"/>
    <d v="2009-01-13T00:00:00"/>
    <d v="2009-01-15T00:00:00"/>
    <s v="January"/>
    <s v="2009"/>
    <n v="2"/>
    <b v="0"/>
    <s v="low"/>
    <n v="50"/>
    <n v="297.76"/>
    <n v="7.0000000000000007E-2"/>
    <s v="Regular Air"/>
    <n v="-111.34"/>
    <n v="5.98"/>
    <n v="5.79"/>
    <s v="Mike Gockenbach"/>
    <s v="Manitoba"/>
    <s v="Prarie"/>
    <s v="Consumer"/>
    <s v="Office Supplies"/>
    <s v="Paper"/>
    <n v="0.36"/>
  </r>
  <r>
    <n v="25601"/>
    <d v="2009-01-05T00:00:00"/>
    <d v="2009-01-06T00:00:00"/>
    <s v="January"/>
    <s v="2009"/>
    <n v="1"/>
    <b v="0"/>
    <s v="Medium"/>
    <n v="43"/>
    <n v="257.41000000000003"/>
    <n v="0.09"/>
    <s v="Regular Air"/>
    <n v="-131.08000000000001"/>
    <n v="5.98"/>
    <n v="4.6900000000000004"/>
    <s v="Valerie Dominguez"/>
    <s v="Manitoba"/>
    <s v="Prarie"/>
    <s v="Corporate"/>
    <s v="Office Supplies"/>
    <s v="Storage &amp; Organization"/>
    <n v="0.68"/>
  </r>
  <r>
    <n v="25828"/>
    <d v="2010-11-23T00:00:00"/>
    <d v="2010-11-25T00:00:00"/>
    <s v="November"/>
    <s v="2010"/>
    <n v="2"/>
    <b v="0"/>
    <s v="Not Specified"/>
    <n v="35"/>
    <n v="241.43"/>
    <n v="0.01"/>
    <s v="Regular Air"/>
    <n v="-65.8"/>
    <n v="6.84"/>
    <n v="4.42"/>
    <s v="Michael Oakman"/>
    <s v="Manitoba"/>
    <s v="Prarie"/>
    <s v="Small Business"/>
    <s v="Office Supplies"/>
    <s v="Scissors, Rulers and Trimmers"/>
    <n v="0.57999999999999996"/>
  </r>
  <r>
    <n v="26176"/>
    <d v="2011-11-19T00:00:00"/>
    <d v="2011-11-21T00:00:00"/>
    <s v="November"/>
    <s v="2011"/>
    <n v="2"/>
    <b v="0"/>
    <s v="High"/>
    <n v="14"/>
    <n v="94.32"/>
    <n v="0.06"/>
    <s v="Regular Air"/>
    <n v="-66.87"/>
    <n v="6.48"/>
    <n v="8.19"/>
    <s v="Gary McGarr"/>
    <s v="Manitoba"/>
    <s v="Prarie"/>
    <s v="Home Office"/>
    <s v="Office Supplies"/>
    <s v="Paper"/>
    <n v="0.37"/>
  </r>
  <r>
    <n v="26176"/>
    <d v="2011-11-19T00:00:00"/>
    <d v="2011-11-20T00:00:00"/>
    <s v="November"/>
    <s v="2011"/>
    <n v="1"/>
    <b v="0"/>
    <s v="High"/>
    <n v="30"/>
    <n v="554.42949999999996"/>
    <n v="0.03"/>
    <s v="Regular Air"/>
    <n v="34.01"/>
    <n v="20.99"/>
    <n v="4.8099999999999996"/>
    <s v="Gary McGarr"/>
    <s v="Manitoba"/>
    <s v="Prarie"/>
    <s v="Home Office"/>
    <s v="Technology"/>
    <s v="Telephones and Communication"/>
    <n v="0.57999999999999996"/>
  </r>
  <r>
    <n v="26337"/>
    <d v="2009-11-07T00:00:00"/>
    <d v="2009-11-10T00:00:00"/>
    <s v="November"/>
    <s v="2009"/>
    <n v="3"/>
    <b v="0"/>
    <s v="Critical"/>
    <n v="45"/>
    <n v="153.27000000000001"/>
    <n v="0.08"/>
    <s v="Regular Air"/>
    <n v="60.29"/>
    <n v="3.69"/>
    <n v="0.5"/>
    <s v="Henry Goldwyn"/>
    <s v="Manitoba"/>
    <s v="Prarie"/>
    <s v="Small Business"/>
    <s v="Office Supplies"/>
    <s v="Labels"/>
    <n v="0.38"/>
  </r>
  <r>
    <n v="26503"/>
    <d v="2011-04-21T00:00:00"/>
    <d v="2011-04-23T00:00:00"/>
    <s v="April"/>
    <s v="2011"/>
    <n v="2"/>
    <b v="0"/>
    <s v="Medium"/>
    <n v="47"/>
    <n v="671.78"/>
    <n v="0.1"/>
    <s v="Regular Air"/>
    <n v="297.23"/>
    <n v="15.57"/>
    <n v="1.39"/>
    <s v="Thais Sissman"/>
    <s v="Manitoba"/>
    <s v="Prarie"/>
    <s v="Small Business"/>
    <s v="Office Supplies"/>
    <s v="Envelopes"/>
    <n v="0.38"/>
  </r>
  <r>
    <n v="26503"/>
    <d v="2011-04-21T00:00:00"/>
    <d v="2011-04-22T00:00:00"/>
    <s v="April"/>
    <s v="2011"/>
    <n v="1"/>
    <b v="0"/>
    <s v="Medium"/>
    <n v="12"/>
    <n v="262.08999999999997"/>
    <n v="0.01"/>
    <s v="Regular Air"/>
    <n v="58.69"/>
    <n v="19.98"/>
    <n v="10.49"/>
    <s v="Thais Sissman"/>
    <s v="Manitoba"/>
    <s v="Prarie"/>
    <s v="Small Business"/>
    <s v="Furniture"/>
    <s v="Office Furnishings"/>
    <n v="0.49"/>
  </r>
  <r>
    <n v="26657"/>
    <d v="2012-09-29T00:00:00"/>
    <d v="2012-10-01T00:00:00"/>
    <s v="October"/>
    <s v="2012"/>
    <n v="2"/>
    <b v="0"/>
    <s v="Medium"/>
    <n v="28"/>
    <n v="1107.6400000000001"/>
    <n v="0.06"/>
    <s v="Regular Air"/>
    <n v="333.17"/>
    <n v="40.98"/>
    <n v="7.47"/>
    <s v="Troy Blackwell"/>
    <s v="Manitoba"/>
    <s v="Prarie"/>
    <s v="Home Office"/>
    <s v="Office Supplies"/>
    <s v="Binders and Binder Accessories"/>
    <n v="0.37"/>
  </r>
  <r>
    <n v="26787"/>
    <d v="2011-09-19T00:00:00"/>
    <d v="2011-09-21T00:00:00"/>
    <s v="September"/>
    <s v="2011"/>
    <n v="2"/>
    <b v="0"/>
    <s v="High"/>
    <n v="25"/>
    <n v="1119.9100000000001"/>
    <n v="0.08"/>
    <s v="Express Air"/>
    <n v="434.71"/>
    <n v="48.04"/>
    <n v="5.79"/>
    <s v="Jamie Frazer"/>
    <s v="Manitoba"/>
    <s v="Prarie"/>
    <s v="Small Business"/>
    <s v="Office Supplies"/>
    <s v="Paper"/>
    <n v="0.37"/>
  </r>
  <r>
    <n v="26919"/>
    <d v="2012-12-10T00:00:00"/>
    <d v="2012-12-12T00:00:00"/>
    <s v="December"/>
    <s v="2012"/>
    <n v="2"/>
    <b v="0"/>
    <s v="low"/>
    <n v="12"/>
    <n v="3534.56"/>
    <n v="0.03"/>
    <s v="Regular Air"/>
    <n v="763.32"/>
    <n v="300.64999999999998"/>
    <n v="24.49"/>
    <s v="Mick Crebagga"/>
    <s v="Manitoba"/>
    <s v="Prarie"/>
    <s v="Home Office"/>
    <s v="Office Supplies"/>
    <s v="Appliances"/>
    <n v="0.52"/>
  </r>
  <r>
    <n v="26919"/>
    <d v="2012-12-10T00:00:00"/>
    <d v="2012-12-12T00:00:00"/>
    <s v="December"/>
    <s v="2012"/>
    <n v="2"/>
    <b v="0"/>
    <s v="low"/>
    <n v="32"/>
    <n v="155.27000000000001"/>
    <n v="0.1"/>
    <s v="Regular Air"/>
    <n v="-151.55000000000001"/>
    <n v="4.9800000000000004"/>
    <n v="7.54"/>
    <s v="Mick Crebagga"/>
    <s v="Manitoba"/>
    <s v="Prarie"/>
    <s v="Home Office"/>
    <s v="Office Supplies"/>
    <s v="Paper"/>
    <n v="0.38"/>
  </r>
  <r>
    <n v="26945"/>
    <d v="2009-02-05T00:00:00"/>
    <d v="2009-02-05T00:00:00"/>
    <s v="February"/>
    <s v="2009"/>
    <n v="0"/>
    <s v="FREE DELIVERY"/>
    <s v="Critical"/>
    <n v="29"/>
    <n v="221.33"/>
    <n v="0"/>
    <s v="Regular Air"/>
    <n v="77.33"/>
    <n v="7.28"/>
    <n v="1.77"/>
    <s v="Mick Crebagga"/>
    <s v="Manitoba"/>
    <s v="Prarie"/>
    <s v="Home Office"/>
    <s v="Office Supplies"/>
    <s v="Paper"/>
    <n v="0.37"/>
  </r>
  <r>
    <n v="27364"/>
    <d v="2011-05-20T00:00:00"/>
    <d v="2011-05-22T00:00:00"/>
    <s v="May"/>
    <s v="2011"/>
    <n v="2"/>
    <b v="0"/>
    <s v="Medium"/>
    <n v="25"/>
    <n v="74.069999999999993"/>
    <n v="0.04"/>
    <s v="Regular Air"/>
    <n v="4.37"/>
    <n v="2.88"/>
    <n v="1.49"/>
    <s v="Joseph Airdo"/>
    <s v="Manitoba"/>
    <s v="Prarie"/>
    <s v="Corporate"/>
    <s v="Office Supplies"/>
    <s v="Binders and Binder Accessories"/>
    <n v="0.36"/>
  </r>
  <r>
    <n v="27364"/>
    <d v="2011-05-20T00:00:00"/>
    <d v="2011-05-22T00:00:00"/>
    <s v="May"/>
    <s v="2011"/>
    <n v="2"/>
    <b v="0"/>
    <s v="Medium"/>
    <n v="29"/>
    <n v="1529.0564999999999"/>
    <n v="0.06"/>
    <s v="Regular Air"/>
    <n v="201.73"/>
    <n v="65.989999999999995"/>
    <n v="3.99"/>
    <s v="Joseph Airdo"/>
    <s v="Manitoba"/>
    <s v="Prarie"/>
    <s v="Corporate"/>
    <s v="Technology"/>
    <s v="Telephones and Communication"/>
    <n v="0.59"/>
  </r>
  <r>
    <n v="27460"/>
    <d v="2009-05-12T00:00:00"/>
    <d v="2009-05-13T00:00:00"/>
    <s v="May"/>
    <s v="2009"/>
    <n v="1"/>
    <b v="0"/>
    <s v="Not Specified"/>
    <n v="7"/>
    <n v="855.03"/>
    <n v="0.08"/>
    <s v="Regular Air"/>
    <n v="-1.68"/>
    <n v="128.24"/>
    <n v="12.65"/>
    <s v="Evan Bailliet"/>
    <s v="Manitoba"/>
    <s v="Prarie"/>
    <s v="Corporate"/>
    <s v="Furniture"/>
    <s v="Chairs &amp; Chairmats"/>
    <m/>
  </r>
  <r>
    <n v="27460"/>
    <d v="2009-05-12T00:00:00"/>
    <d v="2009-05-14T00:00:00"/>
    <s v="May"/>
    <s v="2009"/>
    <n v="2"/>
    <b v="0"/>
    <s v="Not Specified"/>
    <n v="31"/>
    <n v="196.58"/>
    <n v="0.04"/>
    <s v="Regular Air"/>
    <n v="-102.16"/>
    <n v="5.98"/>
    <n v="4.38"/>
    <s v="Evan Bailliet"/>
    <s v="Manitoba"/>
    <s v="Prarie"/>
    <s v="Corporate"/>
    <s v="Technology"/>
    <s v="Computer Peripherals"/>
    <n v="0.75"/>
  </r>
  <r>
    <n v="27717"/>
    <d v="2011-10-26T00:00:00"/>
    <d v="2011-10-29T00:00:00"/>
    <s v="October"/>
    <s v="2011"/>
    <n v="3"/>
    <b v="0"/>
    <s v="Critical"/>
    <n v="19"/>
    <n v="75.19"/>
    <n v="0.05"/>
    <s v="Regular Air"/>
    <n v="-93.67"/>
    <n v="3.75"/>
    <n v="7.5"/>
    <s v="Tracy Collins"/>
    <s v="Manitoba"/>
    <s v="Prarie"/>
    <s v="Corporate"/>
    <s v="Office Supplies"/>
    <s v="Labels"/>
    <n v="0.37"/>
  </r>
  <r>
    <n v="27778"/>
    <d v="2011-09-02T00:00:00"/>
    <d v="2011-09-04T00:00:00"/>
    <s v="September"/>
    <s v="2011"/>
    <n v="2"/>
    <b v="0"/>
    <s v="Critical"/>
    <n v="10"/>
    <n v="6350.29"/>
    <n v="0.02"/>
    <s v="Regular Air"/>
    <n v="-735.97"/>
    <n v="599.99"/>
    <n v="24.49"/>
    <s v="Roy Skaria"/>
    <s v="Manitoba"/>
    <s v="Prarie"/>
    <s v="Corporate"/>
    <s v="Technology"/>
    <s v="Copiers and Fax"/>
    <n v="0.5"/>
  </r>
  <r>
    <n v="27936"/>
    <d v="2011-07-07T00:00:00"/>
    <d v="2011-07-09T00:00:00"/>
    <s v="July"/>
    <s v="2011"/>
    <n v="2"/>
    <b v="0"/>
    <s v="High"/>
    <n v="23"/>
    <n v="1028.1600000000001"/>
    <n v="7.0000000000000007E-2"/>
    <s v="Regular Air"/>
    <n v="405.16"/>
    <n v="55.99"/>
    <n v="1.25"/>
    <s v="Irene Maddox"/>
    <s v="Manitoba"/>
    <s v="Prarie"/>
    <s v="Consumer"/>
    <s v="Technology"/>
    <s v="Telephones and Communication"/>
    <n v="0.35"/>
  </r>
  <r>
    <n v="28228"/>
    <d v="2012-07-11T00:00:00"/>
    <d v="2012-07-12T00:00:00"/>
    <s v="July"/>
    <s v="2012"/>
    <n v="1"/>
    <b v="0"/>
    <s v="Not Specified"/>
    <n v="5"/>
    <n v="346.23"/>
    <n v="0"/>
    <s v="Regular Air"/>
    <n v="8.4600000000000009"/>
    <n v="60.98"/>
    <n v="19.989999999999998"/>
    <s v="Meg Tillman"/>
    <s v="Manitoba"/>
    <s v="Prarie"/>
    <s v="Small Business"/>
    <s v="Office Supplies"/>
    <s v="Envelopes"/>
    <n v="0.38"/>
  </r>
  <r>
    <n v="28259"/>
    <d v="2009-11-04T00:00:00"/>
    <d v="2009-11-06T00:00:00"/>
    <s v="November"/>
    <s v="2009"/>
    <n v="2"/>
    <b v="0"/>
    <s v="High"/>
    <n v="22"/>
    <n v="249.24"/>
    <n v="0.06"/>
    <s v="Regular Air"/>
    <n v="-92.1"/>
    <n v="10.97"/>
    <n v="6.5"/>
    <s v="Thea Hudgings"/>
    <s v="Manitoba"/>
    <s v="Prarie"/>
    <s v="Consumer"/>
    <s v="Technology"/>
    <s v="Computer Peripherals"/>
    <n v="0.64"/>
  </r>
  <r>
    <n v="28419"/>
    <d v="2009-10-31T00:00:00"/>
    <d v="2009-11-04T00:00:00"/>
    <s v="November"/>
    <s v="2009"/>
    <n v="4"/>
    <b v="0"/>
    <s v="low"/>
    <n v="9"/>
    <n v="133.85"/>
    <n v="0.03"/>
    <s v="Express Air"/>
    <n v="-5.28"/>
    <n v="13.48"/>
    <n v="4.51"/>
    <s v="Rachel Payne"/>
    <s v="Manitoba"/>
    <s v="Prarie"/>
    <s v="Consumer"/>
    <s v="Office Supplies"/>
    <s v="Storage &amp; Organization"/>
    <n v="0.59"/>
  </r>
  <r>
    <n v="28614"/>
    <d v="2009-10-19T00:00:00"/>
    <d v="2009-10-21T00:00:00"/>
    <s v="October"/>
    <s v="2009"/>
    <n v="2"/>
    <b v="0"/>
    <s v="Critical"/>
    <n v="50"/>
    <n v="7827.51"/>
    <n v="0.05"/>
    <s v="Regular Air"/>
    <n v="2992.8"/>
    <n v="159.99"/>
    <n v="5.5"/>
    <s v="Tanja Norvell"/>
    <s v="Manitoba"/>
    <s v="Prarie"/>
    <s v="Consumer"/>
    <s v="Technology"/>
    <s v="Computer Peripherals"/>
    <n v="0.49"/>
  </r>
  <r>
    <n v="28741"/>
    <d v="2011-02-28T00:00:00"/>
    <d v="2011-03-01T00:00:00"/>
    <s v="March"/>
    <s v="2011"/>
    <n v="1"/>
    <b v="0"/>
    <s v="Not Specified"/>
    <n v="13"/>
    <n v="70.13"/>
    <n v="0.02"/>
    <s v="Regular Air"/>
    <n v="21.51"/>
    <n v="5.43"/>
    <n v="0.95"/>
    <s v="Craig Molinari"/>
    <s v="Manitoba"/>
    <s v="Prarie"/>
    <s v="Small Business"/>
    <s v="Office Supplies"/>
    <s v="Paper"/>
    <n v="0.36"/>
  </r>
  <r>
    <n v="28741"/>
    <d v="2011-02-28T00:00:00"/>
    <d v="2011-03-01T00:00:00"/>
    <s v="March"/>
    <s v="2011"/>
    <n v="1"/>
    <b v="0"/>
    <s v="Not Specified"/>
    <n v="5"/>
    <n v="59.76"/>
    <n v="0.04"/>
    <s v="Regular Air"/>
    <n v="-10.34"/>
    <n v="10.98"/>
    <n v="3.37"/>
    <s v="Craig Molinari"/>
    <s v="Manitoba"/>
    <s v="Prarie"/>
    <s v="Small Business"/>
    <s v="Office Supplies"/>
    <s v="Scissors, Rulers and Trimmers"/>
    <n v="0.56999999999999995"/>
  </r>
  <r>
    <n v="28769"/>
    <d v="2010-08-28T00:00:00"/>
    <d v="2010-08-28T00:00:00"/>
    <s v="August"/>
    <s v="2010"/>
    <n v="0"/>
    <s v="FREE DELIVERY"/>
    <s v="low"/>
    <n v="6"/>
    <n v="195.75"/>
    <n v="0.02"/>
    <s v="Regular Air"/>
    <n v="-31.24"/>
    <n v="33.29"/>
    <n v="1.99"/>
    <s v="Mike Gockenbach"/>
    <s v="Manitoba"/>
    <s v="Prarie"/>
    <s v="Consumer"/>
    <s v="Technology"/>
    <s v="Computer Peripherals"/>
    <n v="0.41"/>
  </r>
  <r>
    <n v="28928"/>
    <d v="2010-04-30T00:00:00"/>
    <d v="2010-05-02T00:00:00"/>
    <s v="May"/>
    <s v="2010"/>
    <n v="2"/>
    <b v="0"/>
    <s v="low"/>
    <n v="3"/>
    <n v="185.16"/>
    <n v="0.02"/>
    <s v="Regular Air"/>
    <n v="-49.34"/>
    <n v="59.98"/>
    <n v="3.99"/>
    <s v="Nora Pelletier"/>
    <s v="Manitoba"/>
    <s v="Prarie"/>
    <s v="Corporate"/>
    <s v="Office Supplies"/>
    <s v="Appliances"/>
    <n v="0.56999999999999995"/>
  </r>
  <r>
    <n v="28928"/>
    <d v="2010-04-30T00:00:00"/>
    <d v="2010-04-30T00:00:00"/>
    <s v="April"/>
    <s v="2010"/>
    <n v="0"/>
    <s v="FREE DELIVERY"/>
    <s v="low"/>
    <n v="22"/>
    <n v="5144.9399999999996"/>
    <n v="0.09"/>
    <s v="Regular Air"/>
    <n v="729.06"/>
    <n v="256.99"/>
    <n v="11.25"/>
    <s v="Nora Pelletier"/>
    <s v="Manitoba"/>
    <s v="Prarie"/>
    <s v="Corporate"/>
    <s v="Technology"/>
    <s v="Computer Peripherals"/>
    <n v="0.51"/>
  </r>
  <r>
    <n v="28928"/>
    <d v="2010-04-30T00:00:00"/>
    <d v="2010-05-02T00:00:00"/>
    <s v="May"/>
    <s v="2010"/>
    <n v="2"/>
    <b v="0"/>
    <s v="low"/>
    <n v="46"/>
    <n v="1397.383"/>
    <n v="0.01"/>
    <s v="Regular Air"/>
    <n v="-135.86000000000001"/>
    <n v="35.99"/>
    <n v="5"/>
    <s v="Nora Pelletier"/>
    <s v="Manitoba"/>
    <s v="Prarie"/>
    <s v="Corporate"/>
    <s v="Technology"/>
    <s v="Telephones and Communication"/>
    <n v="0.82"/>
  </r>
  <r>
    <n v="29058"/>
    <d v="2010-01-03T00:00:00"/>
    <d v="2010-01-05T00:00:00"/>
    <s v="January"/>
    <s v="2010"/>
    <n v="2"/>
    <b v="0"/>
    <s v="High"/>
    <n v="43"/>
    <n v="287.61"/>
    <n v="0.02"/>
    <s v="Regular Air"/>
    <n v="-101.5"/>
    <n v="6.48"/>
    <n v="6.35"/>
    <s v="Valerie Takahito"/>
    <s v="Manitoba"/>
    <s v="Prarie"/>
    <s v="Consumer"/>
    <s v="Office Supplies"/>
    <s v="Paper"/>
    <n v="0.37"/>
  </r>
  <r>
    <n v="29058"/>
    <d v="2010-01-03T00:00:00"/>
    <d v="2010-01-04T00:00:00"/>
    <s v="January"/>
    <s v="2010"/>
    <n v="1"/>
    <b v="0"/>
    <s v="High"/>
    <n v="23"/>
    <n v="128.52000000000001"/>
    <n v="0.06"/>
    <s v="Regular Air"/>
    <n v="42.8"/>
    <n v="5.84"/>
    <n v="1"/>
    <s v="Valerie Takahito"/>
    <s v="Manitoba"/>
    <s v="Prarie"/>
    <s v="Consumer"/>
    <s v="Office Supplies"/>
    <s v="Pens &amp; Art Supplies"/>
    <n v="0.38"/>
  </r>
  <r>
    <n v="29058"/>
    <d v="2010-01-03T00:00:00"/>
    <d v="2010-01-03T00:00:00"/>
    <s v="January"/>
    <s v="2010"/>
    <n v="0"/>
    <s v="FREE DELIVERY"/>
    <s v="High"/>
    <n v="41"/>
    <n v="1011.67"/>
    <n v="0.04"/>
    <s v="Regular Air"/>
    <n v="-74.64"/>
    <n v="24.98"/>
    <n v="8.7899999999999991"/>
    <s v="Valerie Takahito"/>
    <s v="Manitoba"/>
    <s v="Prarie"/>
    <s v="Consumer"/>
    <s v="Office Supplies"/>
    <s v="Storage &amp; Organization"/>
    <n v="0.66"/>
  </r>
  <r>
    <n v="29127"/>
    <d v="2009-03-31T00:00:00"/>
    <d v="2009-04-02T00:00:00"/>
    <s v="April"/>
    <s v="2009"/>
    <n v="2"/>
    <b v="0"/>
    <s v="Critical"/>
    <n v="18"/>
    <n v="31.13"/>
    <n v="0.06"/>
    <s v="Regular Air"/>
    <n v="-0.81"/>
    <n v="1.68"/>
    <n v="1"/>
    <s v="Thea Hudgings"/>
    <s v="Manitoba"/>
    <s v="Prarie"/>
    <s v="Consumer"/>
    <s v="Office Supplies"/>
    <s v="Pens &amp; Art Supplies"/>
    <n v="0.35"/>
  </r>
  <r>
    <n v="29191"/>
    <d v="2012-06-28T00:00:00"/>
    <d v="2012-06-29T00:00:00"/>
    <s v="June"/>
    <s v="2012"/>
    <n v="1"/>
    <b v="0"/>
    <s v="Medium"/>
    <n v="26"/>
    <n v="7201.89"/>
    <n v="0.09"/>
    <s v="Delivery Truck"/>
    <n v="-650.11"/>
    <n v="296.18"/>
    <n v="54.12"/>
    <s v="Penelope Sewall"/>
    <s v="Manitoba"/>
    <s v="Prarie"/>
    <s v="Home Office"/>
    <s v="Furniture"/>
    <s v="Tables"/>
    <n v="0.76"/>
  </r>
  <r>
    <n v="29249"/>
    <d v="2011-06-13T00:00:00"/>
    <d v="2011-06-17T00:00:00"/>
    <s v="June"/>
    <s v="2011"/>
    <n v="4"/>
    <b v="0"/>
    <s v="low"/>
    <n v="12"/>
    <n v="3156.6"/>
    <n v="0.1"/>
    <s v="Regular Air"/>
    <n v="454.26"/>
    <n v="276.2"/>
    <n v="24.49"/>
    <s v="Joy Daniels"/>
    <s v="Manitoba"/>
    <s v="Prarie"/>
    <s v="Corporate"/>
    <s v="Furniture"/>
    <s v="Chairs &amp; Chairmats"/>
    <m/>
  </r>
  <r>
    <n v="29249"/>
    <d v="2011-06-13T00:00:00"/>
    <d v="2011-06-18T00:00:00"/>
    <s v="June"/>
    <s v="2011"/>
    <n v="5"/>
    <b v="0"/>
    <s v="low"/>
    <n v="47"/>
    <n v="302.69"/>
    <n v="0.05"/>
    <s v="Express Air"/>
    <n v="125.65"/>
    <n v="6.35"/>
    <n v="1.02"/>
    <s v="Joy Daniels"/>
    <s v="Manitoba"/>
    <s v="Prarie"/>
    <s v="Corporate"/>
    <s v="Office Supplies"/>
    <s v="Paper"/>
    <n v="0.39"/>
  </r>
  <r>
    <n v="29347"/>
    <d v="2012-08-12T00:00:00"/>
    <d v="2012-08-14T00:00:00"/>
    <s v="August"/>
    <s v="2012"/>
    <n v="2"/>
    <b v="0"/>
    <s v="Medium"/>
    <n v="50"/>
    <n v="2040.39"/>
    <n v="7.0000000000000007E-2"/>
    <s v="Regular Air"/>
    <n v="221.09"/>
    <n v="40.99"/>
    <n v="19.989999999999998"/>
    <s v="Tanja Norvell"/>
    <s v="Manitoba"/>
    <s v="Prarie"/>
    <s v="Corporate"/>
    <s v="Office Supplies"/>
    <s v="Paper"/>
    <n v="0.36"/>
  </r>
  <r>
    <n v="29478"/>
    <d v="2010-04-09T00:00:00"/>
    <d v="2010-04-12T00:00:00"/>
    <s v="April"/>
    <s v="2010"/>
    <n v="3"/>
    <b v="0"/>
    <s v="High"/>
    <n v="15"/>
    <n v="272.89249999999998"/>
    <n v="0.01"/>
    <s v="Regular Air"/>
    <n v="19.61"/>
    <n v="20.99"/>
    <n v="0.99"/>
    <s v="Russell D'Ascenzo"/>
    <s v="Manitoba"/>
    <s v="Prarie"/>
    <s v="Consumer"/>
    <s v="Technology"/>
    <s v="Telephones and Communication"/>
    <n v="0.56999999999999995"/>
  </r>
  <r>
    <n v="29991"/>
    <d v="2012-10-05T00:00:00"/>
    <d v="2012-10-07T00:00:00"/>
    <s v="October"/>
    <s v="2012"/>
    <n v="2"/>
    <b v="0"/>
    <s v="low"/>
    <n v="41"/>
    <n v="123.11"/>
    <n v="0.06"/>
    <s v="Regular Air"/>
    <n v="48.93"/>
    <n v="3.15"/>
    <n v="0.49"/>
    <s v="Ryan Crowe"/>
    <s v="Manitoba"/>
    <s v="Prarie"/>
    <s v="Small Business"/>
    <s v="Office Supplies"/>
    <s v="Labels"/>
    <n v="0.37"/>
  </r>
  <r>
    <n v="30853"/>
    <d v="2011-07-27T00:00:00"/>
    <d v="2011-07-30T00:00:00"/>
    <s v="July"/>
    <s v="2011"/>
    <n v="3"/>
    <b v="0"/>
    <s v="Medium"/>
    <n v="16"/>
    <n v="41.52"/>
    <n v="0.06"/>
    <s v="Regular Air"/>
    <n v="-85.17"/>
    <n v="2.1800000000000002"/>
    <n v="7.09"/>
    <s v="Meg Tillman"/>
    <s v="Manitoba"/>
    <s v="Prarie"/>
    <s v="Small Business"/>
    <s v="Office Supplies"/>
    <s v="Paper"/>
    <n v="0.38"/>
  </r>
  <r>
    <n v="30886"/>
    <d v="2012-05-12T00:00:00"/>
    <d v="2012-05-17T00:00:00"/>
    <s v="May"/>
    <s v="2012"/>
    <n v="5"/>
    <b v="0"/>
    <s v="low"/>
    <n v="28"/>
    <n v="5320.57"/>
    <n v="0.02"/>
    <s v="Regular Air"/>
    <n v="534.29"/>
    <n v="193.17"/>
    <n v="19.989999999999998"/>
    <s v="Linda Southworth"/>
    <s v="Manitoba"/>
    <s v="Prarie"/>
    <s v="Consumer"/>
    <s v="Office Supplies"/>
    <s v="Storage &amp; Organization"/>
    <n v="0.71"/>
  </r>
  <r>
    <n v="31042"/>
    <d v="2012-11-19T00:00:00"/>
    <d v="2012-11-20T00:00:00"/>
    <s v="November"/>
    <s v="2012"/>
    <n v="1"/>
    <b v="0"/>
    <s v="Medium"/>
    <n v="26"/>
    <n v="3227.38"/>
    <n v="0.05"/>
    <s v="Delivery Truck"/>
    <n v="192.31"/>
    <n v="120.98"/>
    <n v="30"/>
    <s v="Tracy Zic"/>
    <s v="Manitoba"/>
    <s v="Prarie"/>
    <s v="Consumer"/>
    <s v="Furniture"/>
    <s v="Chairs &amp; Chairmats"/>
    <n v="0.64"/>
  </r>
  <r>
    <n v="31042"/>
    <d v="2012-11-19T00:00:00"/>
    <d v="2012-11-20T00:00:00"/>
    <s v="November"/>
    <s v="2012"/>
    <n v="1"/>
    <b v="0"/>
    <s v="Medium"/>
    <n v="48"/>
    <n v="134.52000000000001"/>
    <n v="0.03"/>
    <s v="Regular Air"/>
    <n v="-6.04"/>
    <n v="2.78"/>
    <n v="1.2"/>
    <s v="Tracy Zic"/>
    <s v="Manitoba"/>
    <s v="Prarie"/>
    <s v="Consumer"/>
    <s v="Office Supplies"/>
    <s v="Pens &amp; Art Supplies"/>
    <n v="0.57999999999999996"/>
  </r>
  <r>
    <n v="31078"/>
    <d v="2009-02-10T00:00:00"/>
    <d v="2009-02-11T00:00:00"/>
    <s v="February"/>
    <s v="2009"/>
    <n v="1"/>
    <b v="0"/>
    <s v="Critical"/>
    <n v="7"/>
    <n v="104.46"/>
    <n v="0.01"/>
    <s v="Regular Air"/>
    <n v="-36.770000000000003"/>
    <n v="13.99"/>
    <n v="7.51"/>
    <s v="Evan Bailliet"/>
    <s v="Manitoba"/>
    <s v="Prarie"/>
    <s v="Corporate"/>
    <s v="Technology"/>
    <s v="Office Machines"/>
    <n v="0.39"/>
  </r>
  <r>
    <n v="31493"/>
    <d v="2009-10-17T00:00:00"/>
    <d v="2009-10-18T00:00:00"/>
    <s v="October"/>
    <s v="2009"/>
    <n v="1"/>
    <b v="0"/>
    <s v="High"/>
    <n v="8"/>
    <n v="112.47"/>
    <n v="0"/>
    <s v="Express Air"/>
    <n v="46.74"/>
    <n v="12.2"/>
    <n v="6.02"/>
    <s v="Gary McGarr"/>
    <s v="Manitoba"/>
    <s v="Prarie"/>
    <s v="Home Office"/>
    <s v="Furniture"/>
    <s v="Office Furnishings"/>
    <n v="0.43"/>
  </r>
  <r>
    <n v="31555"/>
    <d v="2012-01-04T00:00:00"/>
    <d v="2012-01-04T00:00:00"/>
    <s v="January"/>
    <s v="2012"/>
    <n v="0"/>
    <s v="FREE DELIVERY"/>
    <s v="Critical"/>
    <n v="38"/>
    <n v="3531.75"/>
    <n v="0"/>
    <s v="Regular Air"/>
    <n v="572.26"/>
    <n v="88.84"/>
    <n v="20.79"/>
    <s v="Jill Fjeld"/>
    <s v="Manitoba"/>
    <s v="Prarie"/>
    <s v="Home Office"/>
    <s v="Furniture"/>
    <s v="Office Furnishings"/>
    <n v="0.59"/>
  </r>
  <r>
    <n v="31555"/>
    <d v="2012-01-04T00:00:00"/>
    <d v="2012-01-07T00:00:00"/>
    <s v="January"/>
    <s v="2012"/>
    <n v="3"/>
    <b v="0"/>
    <s v="Critical"/>
    <n v="5"/>
    <n v="500.5"/>
    <n v="0.02"/>
    <s v="Delivery Truck"/>
    <n v="-153.31"/>
    <n v="90.97"/>
    <n v="28"/>
    <s v="Jill Fjeld"/>
    <s v="Manitoba"/>
    <s v="Prarie"/>
    <s v="Home Office"/>
    <s v="Technology"/>
    <s v="Office Machines"/>
    <n v="0.38"/>
  </r>
  <r>
    <n v="31744"/>
    <d v="2012-09-09T00:00:00"/>
    <d v="2012-09-10T00:00:00"/>
    <s v="September"/>
    <s v="2012"/>
    <n v="1"/>
    <b v="0"/>
    <s v="Medium"/>
    <n v="12"/>
    <n v="86.69"/>
    <n v="0"/>
    <s v="Regular Air"/>
    <n v="-43.48"/>
    <n v="6.48"/>
    <n v="7.37"/>
    <s v="Rachel Payne"/>
    <s v="Manitoba"/>
    <s v="Prarie"/>
    <s v="Consumer"/>
    <s v="Office Supplies"/>
    <s v="Paper"/>
    <n v="0.37"/>
  </r>
  <r>
    <n v="31842"/>
    <d v="2010-07-16T00:00:00"/>
    <d v="2010-07-17T00:00:00"/>
    <s v="July"/>
    <s v="2010"/>
    <n v="1"/>
    <b v="0"/>
    <s v="Medium"/>
    <n v="9"/>
    <n v="157.26"/>
    <n v="0.06"/>
    <s v="Regular Air"/>
    <n v="-18.84"/>
    <n v="17.48"/>
    <n v="1.99"/>
    <s v="Joy Daniels"/>
    <s v="Manitoba"/>
    <s v="Prarie"/>
    <s v="Corporate"/>
    <s v="Technology"/>
    <s v="Computer Peripherals"/>
    <n v="0.45"/>
  </r>
  <r>
    <n v="31910"/>
    <d v="2009-10-29T00:00:00"/>
    <d v="2009-10-30T00:00:00"/>
    <s v="October"/>
    <s v="2009"/>
    <n v="1"/>
    <b v="0"/>
    <s v="Medium"/>
    <n v="6"/>
    <n v="187.63749999999999"/>
    <n v="0.03"/>
    <s v="Regular Air"/>
    <n v="-190.03"/>
    <n v="35.99"/>
    <n v="5"/>
    <s v="Craig Molinari"/>
    <s v="Manitoba"/>
    <s v="Prarie"/>
    <s v="Small Business"/>
    <s v="Technology"/>
    <s v="Telephones and Communication"/>
    <n v="0.85"/>
  </r>
  <r>
    <n v="32069"/>
    <d v="2011-11-19T00:00:00"/>
    <d v="2011-11-21T00:00:00"/>
    <s v="November"/>
    <s v="2011"/>
    <n v="2"/>
    <b v="0"/>
    <s v="Not Specified"/>
    <n v="17"/>
    <n v="114.94"/>
    <n v="0.09"/>
    <s v="Regular Air"/>
    <n v="-102.24"/>
    <n v="6.48"/>
    <n v="9.68"/>
    <s v="Gene McClure"/>
    <s v="Manitoba"/>
    <s v="Prarie"/>
    <s v="Consumer"/>
    <s v="Office Supplies"/>
    <s v="Paper"/>
    <n v="0.36"/>
  </r>
  <r>
    <n v="32519"/>
    <d v="2010-10-08T00:00:00"/>
    <d v="2010-10-13T00:00:00"/>
    <s v="October"/>
    <s v="2010"/>
    <n v="5"/>
    <b v="0"/>
    <s v="low"/>
    <n v="8"/>
    <n v="85.36"/>
    <n v="0.09"/>
    <s v="Regular Air"/>
    <n v="-23.82"/>
    <n v="10.89"/>
    <n v="4.5"/>
    <s v="Jill Stevenson"/>
    <s v="Manitoba"/>
    <s v="Prarie"/>
    <s v="Consumer"/>
    <s v="Office Supplies"/>
    <s v="Appliances"/>
    <n v="0.59"/>
  </r>
  <r>
    <n v="32647"/>
    <d v="2011-11-18T00:00:00"/>
    <d v="2011-11-20T00:00:00"/>
    <s v="November"/>
    <s v="2011"/>
    <n v="2"/>
    <b v="0"/>
    <s v="High"/>
    <n v="32"/>
    <n v="671.75"/>
    <n v="7.0000000000000007E-2"/>
    <s v="Regular Air"/>
    <n v="-56.83"/>
    <n v="20.97"/>
    <n v="4"/>
    <s v="Rick Bensley"/>
    <s v="Manitoba"/>
    <s v="Prarie"/>
    <s v="Consumer"/>
    <s v="Technology"/>
    <s v="Computer Peripherals"/>
    <n v="0.77"/>
  </r>
  <r>
    <n v="32647"/>
    <d v="2011-11-18T00:00:00"/>
    <d v="2011-11-20T00:00:00"/>
    <s v="November"/>
    <s v="2011"/>
    <n v="2"/>
    <b v="0"/>
    <s v="High"/>
    <n v="27"/>
    <n v="9541.0400000000009"/>
    <n v="0.06"/>
    <s v="Delivery Truck"/>
    <n v="348.84"/>
    <n v="348.21"/>
    <n v="84.84"/>
    <s v="Rick Bensley"/>
    <s v="Manitoba"/>
    <s v="Prarie"/>
    <s v="Consumer"/>
    <s v="Furniture"/>
    <s v="Tables"/>
    <n v="0.66"/>
  </r>
  <r>
    <n v="32966"/>
    <d v="2012-01-26T00:00:00"/>
    <d v="2012-02-02T00:00:00"/>
    <s v="February"/>
    <s v="2012"/>
    <n v="7"/>
    <b v="0"/>
    <s v="low"/>
    <n v="4"/>
    <n v="1035.2"/>
    <n v="0.08"/>
    <s v="Delivery Truck"/>
    <n v="-668.06"/>
    <n v="270.97000000000003"/>
    <n v="28.06"/>
    <s v="Steven Cartwright"/>
    <s v="Manitoba"/>
    <s v="Prarie"/>
    <s v="Home Office"/>
    <s v="Technology"/>
    <s v="Office Machines"/>
    <n v="0.56000000000000005"/>
  </r>
  <r>
    <n v="32966"/>
    <d v="2012-01-26T00:00:00"/>
    <d v="2012-01-30T00:00:00"/>
    <s v="January"/>
    <s v="2012"/>
    <n v="4"/>
    <b v="0"/>
    <s v="low"/>
    <n v="43"/>
    <n v="74.17"/>
    <n v="0.01"/>
    <s v="Regular Air"/>
    <n v="-13.4"/>
    <n v="1.6"/>
    <n v="1.29"/>
    <s v="Steven Cartwright"/>
    <s v="Manitoba"/>
    <s v="Prarie"/>
    <s v="Home Office"/>
    <s v="Office Supplies"/>
    <s v="Pens &amp; Art Supplies"/>
    <n v="0.42"/>
  </r>
  <r>
    <n v="33218"/>
    <d v="2010-01-06T00:00:00"/>
    <d v="2010-01-08T00:00:00"/>
    <s v="January"/>
    <s v="2010"/>
    <n v="2"/>
    <b v="0"/>
    <s v="Not Specified"/>
    <n v="25"/>
    <n v="113.8"/>
    <n v="7.0000000000000007E-2"/>
    <s v="Regular Air"/>
    <n v="-84.08"/>
    <n v="4.57"/>
    <n v="5.42"/>
    <s v="Eric Hoffmann"/>
    <s v="Manitoba"/>
    <s v="Prarie"/>
    <s v="Small Business"/>
    <s v="Office Supplies"/>
    <s v="Binders and Binder Accessories"/>
    <n v="0.37"/>
  </r>
  <r>
    <n v="33218"/>
    <d v="2010-01-06T00:00:00"/>
    <d v="2010-01-07T00:00:00"/>
    <s v="January"/>
    <s v="2010"/>
    <n v="1"/>
    <b v="0"/>
    <s v="Not Specified"/>
    <n v="29"/>
    <n v="480.13"/>
    <n v="0.04"/>
    <s v="Regular Air"/>
    <n v="53.67"/>
    <n v="16.16"/>
    <n v="7.74"/>
    <s v="Eric Hoffmann"/>
    <s v="Manitoba"/>
    <s v="Prarie"/>
    <s v="Small Business"/>
    <s v="Furniture"/>
    <s v="Office Furnishings"/>
    <n v="0.5"/>
  </r>
  <r>
    <n v="33285"/>
    <d v="2012-01-19T00:00:00"/>
    <d v="2012-01-20T00:00:00"/>
    <s v="January"/>
    <s v="2012"/>
    <n v="1"/>
    <b v="0"/>
    <s v="High"/>
    <n v="5"/>
    <n v="66.92"/>
    <n v="0.01"/>
    <s v="Regular Air"/>
    <n v="-23.29"/>
    <n v="12.28"/>
    <n v="6.13"/>
    <s v="Michael Oakman"/>
    <s v="Manitoba"/>
    <s v="Prarie"/>
    <s v="Small Business"/>
    <s v="Office Supplies"/>
    <s v="Storage &amp; Organization"/>
    <n v="0.56999999999999995"/>
  </r>
  <r>
    <n v="33479"/>
    <d v="2012-09-18T00:00:00"/>
    <d v="2012-09-20T00:00:00"/>
    <s v="September"/>
    <s v="2012"/>
    <n v="2"/>
    <b v="0"/>
    <s v="Critical"/>
    <n v="24"/>
    <n v="161.87"/>
    <n v="0.04"/>
    <s v="Regular Air"/>
    <n v="-31.27"/>
    <n v="6.48"/>
    <n v="5.1100000000000003"/>
    <s v="Penelope Sewall"/>
    <s v="Manitoba"/>
    <s v="Prarie"/>
    <s v="Home Office"/>
    <s v="Office Supplies"/>
    <s v="Paper"/>
    <n v="0.37"/>
  </r>
  <r>
    <n v="33537"/>
    <d v="2010-08-13T00:00:00"/>
    <d v="2010-08-15T00:00:00"/>
    <s v="August"/>
    <s v="2010"/>
    <n v="2"/>
    <b v="0"/>
    <s v="Medium"/>
    <n v="26"/>
    <n v="45.38"/>
    <n v="7.0000000000000007E-2"/>
    <s v="Regular Air"/>
    <n v="-1.97"/>
    <n v="1.76"/>
    <n v="0.7"/>
    <s v="Mick Crebagga"/>
    <s v="Manitoba"/>
    <s v="Prarie"/>
    <s v="Corporate"/>
    <s v="Office Supplies"/>
    <s v="Pens &amp; Art Supplies"/>
    <n v="0.56000000000000005"/>
  </r>
  <r>
    <n v="33537"/>
    <d v="2010-08-13T00:00:00"/>
    <d v="2010-08-14T00:00:00"/>
    <s v="August"/>
    <s v="2010"/>
    <n v="1"/>
    <b v="0"/>
    <s v="Medium"/>
    <n v="9"/>
    <n v="163.31049999999999"/>
    <n v="0.02"/>
    <s v="Regular Air"/>
    <n v="-105.09"/>
    <n v="20.99"/>
    <n v="3.3"/>
    <s v="Mick Crebagga"/>
    <s v="Manitoba"/>
    <s v="Prarie"/>
    <s v="Corporate"/>
    <s v="Technology"/>
    <s v="Telephones and Communication"/>
    <n v="0.81"/>
  </r>
  <r>
    <n v="33569"/>
    <d v="2009-08-28T00:00:00"/>
    <d v="2009-09-01T00:00:00"/>
    <s v="September"/>
    <s v="2009"/>
    <n v="4"/>
    <b v="0"/>
    <s v="low"/>
    <n v="9"/>
    <n v="123.92"/>
    <n v="0.09"/>
    <s v="Regular Air"/>
    <n v="45.83"/>
    <n v="14.2"/>
    <n v="5.3"/>
    <s v="Matthew Clasen"/>
    <s v="Manitoba"/>
    <s v="Prarie"/>
    <s v="Consumer"/>
    <s v="Furniture"/>
    <s v="Office Furnishings"/>
    <n v="0.46"/>
  </r>
  <r>
    <n v="33571"/>
    <d v="2011-10-11T00:00:00"/>
    <d v="2011-10-14T00:00:00"/>
    <s v="October"/>
    <s v="2011"/>
    <n v="3"/>
    <b v="0"/>
    <s v="Medium"/>
    <n v="1"/>
    <n v="7.15"/>
    <n v="0.03"/>
    <s v="Regular Air"/>
    <n v="-2.5499999999999998"/>
    <n v="5.08"/>
    <n v="2.0299999999999998"/>
    <s v="Steven Ward"/>
    <s v="Manitoba"/>
    <s v="Prarie"/>
    <s v="Consumer"/>
    <s v="Furniture"/>
    <s v="Office Furnishings"/>
    <n v="0.51"/>
  </r>
  <r>
    <n v="33637"/>
    <d v="2012-11-24T00:00:00"/>
    <d v="2012-11-26T00:00:00"/>
    <s v="November"/>
    <s v="2012"/>
    <n v="2"/>
    <b v="0"/>
    <s v="low"/>
    <n v="35"/>
    <n v="192.21"/>
    <n v="7.0000000000000007E-2"/>
    <s v="Regular Air"/>
    <n v="-61.36"/>
    <n v="5.47"/>
    <n v="5.26"/>
    <s v="Michael Oakman"/>
    <s v="Manitoba"/>
    <s v="Prarie"/>
    <s v="Small Business"/>
    <s v="Furniture"/>
    <s v="Office Furnishings"/>
    <n v="0.42"/>
  </r>
  <r>
    <n v="33670"/>
    <d v="2012-04-27T00:00:00"/>
    <d v="2012-04-29T00:00:00"/>
    <s v="April"/>
    <s v="2012"/>
    <n v="2"/>
    <b v="0"/>
    <s v="High"/>
    <n v="50"/>
    <n v="207.54"/>
    <n v="0.03"/>
    <s v="Regular Air"/>
    <n v="24.21"/>
    <n v="4.13"/>
    <n v="1.23"/>
    <s v="Mick Crebagga"/>
    <s v="Manitoba"/>
    <s v="Prarie"/>
    <s v="Home Office"/>
    <s v="Office Supplies"/>
    <s v="Pens &amp; Art Supplies"/>
    <n v="0.55000000000000004"/>
  </r>
  <r>
    <n v="33670"/>
    <d v="2012-04-27T00:00:00"/>
    <d v="2012-04-28T00:00:00"/>
    <s v="April"/>
    <s v="2012"/>
    <n v="1"/>
    <b v="0"/>
    <s v="High"/>
    <n v="4"/>
    <n v="17.329999999999998"/>
    <n v="0.06"/>
    <s v="Regular Air"/>
    <n v="-16.579999999999998"/>
    <n v="3.28"/>
    <n v="5"/>
    <s v="Mick Crebagga"/>
    <s v="Manitoba"/>
    <s v="Prarie"/>
    <s v="Home Office"/>
    <s v="Office Supplies"/>
    <s v="Pens &amp; Art Supplies"/>
    <n v="0.56000000000000005"/>
  </r>
  <r>
    <n v="33794"/>
    <d v="2011-02-22T00:00:00"/>
    <d v="2011-02-24T00:00:00"/>
    <s v="February"/>
    <s v="2011"/>
    <n v="2"/>
    <b v="0"/>
    <s v="Critical"/>
    <n v="18"/>
    <n v="92.77"/>
    <n v="0.06"/>
    <s v="Regular Air"/>
    <n v="-17.91"/>
    <n v="4.91"/>
    <n v="3.05"/>
    <s v="Ryan Crowe"/>
    <s v="Manitoba"/>
    <s v="Prarie"/>
    <s v="Small Business"/>
    <s v="Furniture"/>
    <s v="Office Furnishings"/>
    <n v="0.52"/>
  </r>
  <r>
    <n v="33857"/>
    <d v="2010-04-29T00:00:00"/>
    <d v="2010-04-30T00:00:00"/>
    <s v="April"/>
    <s v="2010"/>
    <n v="1"/>
    <b v="0"/>
    <s v="Critical"/>
    <n v="18"/>
    <n v="130.16"/>
    <n v="0"/>
    <s v="Regular Air"/>
    <n v="28.87"/>
    <n v="7.04"/>
    <n v="2.17"/>
    <s v="Troy Blackwell"/>
    <s v="Manitoba"/>
    <s v="Prarie"/>
    <s v="Home Office"/>
    <s v="Office Supplies"/>
    <s v="Paper"/>
    <n v="0.38"/>
  </r>
  <r>
    <n v="34400"/>
    <d v="2012-12-24T00:00:00"/>
    <d v="2012-12-28T00:00:00"/>
    <s v="December"/>
    <s v="2012"/>
    <n v="4"/>
    <b v="0"/>
    <s v="low"/>
    <n v="25"/>
    <n v="92.53"/>
    <n v="0.01"/>
    <s v="Regular Air"/>
    <n v="-71.52"/>
    <n v="3.57"/>
    <n v="4.17"/>
    <s v="Joy Daniels"/>
    <s v="Manitoba"/>
    <s v="Prarie"/>
    <s v="Corporate"/>
    <s v="Office Supplies"/>
    <s v="Pens &amp; Art Supplies"/>
    <n v="0.59"/>
  </r>
  <r>
    <n v="34400"/>
    <d v="2012-12-24T00:00:00"/>
    <d v="2012-12-29T00:00:00"/>
    <s v="December"/>
    <s v="2012"/>
    <n v="5"/>
    <b v="0"/>
    <s v="low"/>
    <n v="17"/>
    <n v="988.64350000000002"/>
    <n v="0.04"/>
    <s v="Regular Air"/>
    <n v="89.89"/>
    <n v="65.989999999999995"/>
    <n v="4.2"/>
    <s v="Joy Daniels"/>
    <s v="Manitoba"/>
    <s v="Prarie"/>
    <s v="Corporate"/>
    <s v="Technology"/>
    <s v="Telephones and Communication"/>
    <n v="0.59"/>
  </r>
  <r>
    <n v="34407"/>
    <d v="2010-07-31T00:00:00"/>
    <d v="2010-07-31T00:00:00"/>
    <s v="July"/>
    <s v="2010"/>
    <n v="0"/>
    <s v="FREE DELIVERY"/>
    <s v="low"/>
    <n v="41"/>
    <n v="1484.89"/>
    <n v="0.03"/>
    <s v="Regular Air"/>
    <n v="220.99"/>
    <n v="35.89"/>
    <n v="14.72"/>
    <s v="Rachel Payne"/>
    <s v="Manitoba"/>
    <s v="Prarie"/>
    <s v="Consumer"/>
    <s v="Office Supplies"/>
    <s v="Envelopes"/>
    <n v="0.4"/>
  </r>
  <r>
    <n v="34432"/>
    <d v="2009-04-07T00:00:00"/>
    <d v="2009-04-08T00:00:00"/>
    <s v="April"/>
    <s v="2009"/>
    <n v="1"/>
    <b v="0"/>
    <s v="Not Specified"/>
    <n v="20"/>
    <n v="244.39"/>
    <n v="0.08"/>
    <s v="Regular Air"/>
    <n v="114.1"/>
    <n v="12.53"/>
    <n v="0.5"/>
    <s v="Nora Pelletier"/>
    <s v="Manitoba"/>
    <s v="Prarie"/>
    <s v="Home Office"/>
    <s v="Office Supplies"/>
    <s v="Labels"/>
    <n v="0.38"/>
  </r>
  <r>
    <n v="34432"/>
    <d v="2009-04-07T00:00:00"/>
    <d v="2009-04-08T00:00:00"/>
    <s v="April"/>
    <s v="2009"/>
    <n v="1"/>
    <b v="0"/>
    <s v="Not Specified"/>
    <n v="3"/>
    <n v="581.41999999999996"/>
    <n v="0.02"/>
    <s v="Regular Air"/>
    <n v="-129.97"/>
    <n v="178.47"/>
    <n v="19.989999999999998"/>
    <s v="Nora Pelletier"/>
    <s v="Manitoba"/>
    <s v="Prarie"/>
    <s v="Home Office"/>
    <s v="Office Supplies"/>
    <s v="Storage &amp; Organization"/>
    <n v="0.55000000000000004"/>
  </r>
  <r>
    <n v="34497"/>
    <d v="2009-03-10T00:00:00"/>
    <d v="2009-03-11T00:00:00"/>
    <s v="March"/>
    <s v="2009"/>
    <n v="1"/>
    <b v="0"/>
    <s v="Medium"/>
    <n v="36"/>
    <n v="175.35"/>
    <n v="0.1"/>
    <s v="Regular Air"/>
    <n v="-174.18"/>
    <n v="4.9800000000000004"/>
    <n v="7.54"/>
    <s v="Thomas Brumley"/>
    <s v="Manitoba"/>
    <s v="Prarie"/>
    <s v="Consumer"/>
    <s v="Office Supplies"/>
    <s v="Paper"/>
    <n v="0.38"/>
  </r>
  <r>
    <n v="34497"/>
    <d v="2009-03-10T00:00:00"/>
    <d v="2009-03-12T00:00:00"/>
    <s v="March"/>
    <s v="2009"/>
    <n v="2"/>
    <b v="0"/>
    <s v="Medium"/>
    <n v="25"/>
    <n v="590.6"/>
    <n v="0"/>
    <s v="Regular Air"/>
    <n v="117.73"/>
    <n v="22.84"/>
    <n v="8.18"/>
    <s v="Thomas Brumley"/>
    <s v="Manitoba"/>
    <s v="Prarie"/>
    <s v="Consumer"/>
    <s v="Office Supplies"/>
    <s v="Paper"/>
    <n v="0.39"/>
  </r>
  <r>
    <n v="34498"/>
    <d v="2009-02-15T00:00:00"/>
    <d v="2009-02-20T00:00:00"/>
    <s v="February"/>
    <s v="2009"/>
    <n v="5"/>
    <b v="0"/>
    <s v="low"/>
    <n v="4"/>
    <n v="47.12"/>
    <n v="0.09"/>
    <s v="Express Air"/>
    <n v="10.8"/>
    <n v="8.74"/>
    <n v="1.39"/>
    <s v="Phillip Flathmann"/>
    <s v="Manitoba"/>
    <s v="Prarie"/>
    <s v="Small Business"/>
    <s v="Office Supplies"/>
    <s v="Envelopes"/>
    <n v="0.38"/>
  </r>
  <r>
    <n v="34498"/>
    <d v="2009-02-15T00:00:00"/>
    <d v="2009-02-20T00:00:00"/>
    <s v="February"/>
    <s v="2009"/>
    <n v="5"/>
    <b v="0"/>
    <s v="low"/>
    <n v="3"/>
    <n v="62.89"/>
    <n v="0.09"/>
    <s v="Regular Air"/>
    <n v="-23.2"/>
    <n v="18.97"/>
    <n v="9.0299999999999994"/>
    <s v="Phillip Flathmann"/>
    <s v="Manitoba"/>
    <s v="Prarie"/>
    <s v="Small Business"/>
    <s v="Office Supplies"/>
    <s v="Paper"/>
    <n v="0.37"/>
  </r>
  <r>
    <n v="35045"/>
    <d v="2012-04-02T00:00:00"/>
    <d v="2012-04-04T00:00:00"/>
    <s v="April"/>
    <s v="2012"/>
    <n v="2"/>
    <b v="0"/>
    <s v="Medium"/>
    <n v="44"/>
    <n v="565.01"/>
    <n v="0.1"/>
    <s v="Regular Air"/>
    <n v="-10.33"/>
    <n v="13.48"/>
    <n v="4.51"/>
    <s v="Darrin Martin"/>
    <s v="Manitoba"/>
    <s v="Prarie"/>
    <s v="Small Business"/>
    <s v="Office Supplies"/>
    <s v="Storage &amp; Organization"/>
    <n v="0.59"/>
  </r>
  <r>
    <n v="35265"/>
    <d v="2010-11-29T00:00:00"/>
    <d v="2010-11-30T00:00:00"/>
    <s v="November"/>
    <s v="2010"/>
    <n v="1"/>
    <b v="0"/>
    <s v="Not Specified"/>
    <n v="4"/>
    <n v="125.78"/>
    <n v="0.02"/>
    <s v="Regular Air"/>
    <n v="8.43"/>
    <n v="30.56"/>
    <n v="2.99"/>
    <s v="Sean Braxton"/>
    <s v="Manitoba"/>
    <s v="Prarie"/>
    <s v="Small Business"/>
    <s v="Office Supplies"/>
    <s v="Binders and Binder Accessories"/>
    <n v="0.35"/>
  </r>
  <r>
    <n v="35265"/>
    <d v="2010-11-29T00:00:00"/>
    <d v="2010-11-30T00:00:00"/>
    <s v="November"/>
    <s v="2010"/>
    <n v="1"/>
    <b v="0"/>
    <s v="Not Specified"/>
    <n v="16"/>
    <n v="577"/>
    <n v="0.04"/>
    <s v="Delivery Truck"/>
    <n v="-112.88"/>
    <n v="33.94"/>
    <n v="19.190000000000001"/>
    <s v="Sean Braxton"/>
    <s v="Manitoba"/>
    <s v="Prarie"/>
    <s v="Small Business"/>
    <s v="Furniture"/>
    <s v="Chairs &amp; Chairmats"/>
    <n v="0.57999999999999996"/>
  </r>
  <r>
    <n v="35265"/>
    <d v="2010-11-29T00:00:00"/>
    <d v="2010-12-01T00:00:00"/>
    <s v="December"/>
    <s v="2010"/>
    <n v="2"/>
    <b v="0"/>
    <s v="Not Specified"/>
    <n v="2"/>
    <n v="24.53"/>
    <n v="0.04"/>
    <s v="Regular Air"/>
    <n v="-28.14"/>
    <n v="9.49"/>
    <n v="5.76"/>
    <s v="Sean Braxton"/>
    <s v="Manitoba"/>
    <s v="Prarie"/>
    <s v="Small Business"/>
    <s v="Technology"/>
    <s v="Office Machines"/>
    <n v="0.39"/>
  </r>
  <r>
    <n v="35461"/>
    <d v="2009-06-01T00:00:00"/>
    <d v="2009-06-01T00:00:00"/>
    <s v="June"/>
    <s v="2009"/>
    <n v="0"/>
    <s v="FREE DELIVERY"/>
    <s v="Critical"/>
    <n v="11"/>
    <n v="48.75"/>
    <n v="0.08"/>
    <s v="Regular Air"/>
    <n v="3.5"/>
    <n v="4.49"/>
    <n v="1.49"/>
    <s v="Julie Kriz"/>
    <s v="Manitoba"/>
    <s v="Prarie"/>
    <s v="Corporate"/>
    <s v="Office Supplies"/>
    <s v="Binders and Binder Accessories"/>
    <n v="0.39"/>
  </r>
  <r>
    <n v="35461"/>
    <d v="2009-06-01T00:00:00"/>
    <d v="2009-06-02T00:00:00"/>
    <s v="June"/>
    <s v="2009"/>
    <n v="1"/>
    <b v="0"/>
    <s v="Critical"/>
    <n v="30"/>
    <n v="112.6"/>
    <n v="0.04"/>
    <s v="Regular Air"/>
    <n v="-25.99"/>
    <n v="3.68"/>
    <n v="1.32"/>
    <s v="Julie Kriz"/>
    <s v="Manitoba"/>
    <s v="Prarie"/>
    <s v="Corporate"/>
    <s v="Office Supplies"/>
    <s v="Scissors, Rulers and Trimmers"/>
    <n v="0.83"/>
  </r>
  <r>
    <n v="35590"/>
    <d v="2012-12-02T00:00:00"/>
    <d v="2012-12-03T00:00:00"/>
    <s v="December"/>
    <s v="2012"/>
    <n v="1"/>
    <b v="0"/>
    <s v="Critical"/>
    <n v="4"/>
    <n v="423.95"/>
    <n v="0"/>
    <s v="Regular Air"/>
    <n v="-263.95"/>
    <n v="99.99"/>
    <n v="19.989999999999998"/>
    <s v="Ryan Crowe"/>
    <s v="Manitoba"/>
    <s v="Prarie"/>
    <s v="Small Business"/>
    <s v="Technology"/>
    <s v="Computer Peripherals"/>
    <n v="0.52"/>
  </r>
  <r>
    <n v="35687"/>
    <d v="2011-11-18T00:00:00"/>
    <d v="2011-11-19T00:00:00"/>
    <s v="November"/>
    <s v="2011"/>
    <n v="1"/>
    <b v="0"/>
    <s v="Not Specified"/>
    <n v="48"/>
    <n v="620.23"/>
    <n v="0.06"/>
    <s v="Express Air"/>
    <n v="115.24"/>
    <n v="12.64"/>
    <n v="4.9800000000000004"/>
    <s v="Gary Hwang"/>
    <s v="Manitoba"/>
    <s v="Prarie"/>
    <s v="Home Office"/>
    <s v="Furniture"/>
    <s v="Office Furnishings"/>
    <n v="0.48"/>
  </r>
  <r>
    <n v="35776"/>
    <d v="2009-02-04T00:00:00"/>
    <d v="2009-02-06T00:00:00"/>
    <s v="February"/>
    <s v="2009"/>
    <n v="2"/>
    <b v="0"/>
    <s v="Medium"/>
    <n v="9"/>
    <n v="118.66"/>
    <n v="0.05"/>
    <s v="Regular Air"/>
    <n v="32.68"/>
    <n v="12.97"/>
    <n v="1.49"/>
    <s v="Gene McClure"/>
    <s v="Manitoba"/>
    <s v="Prarie"/>
    <s v="Consumer"/>
    <s v="Office Supplies"/>
    <s v="Binders and Binder Accessories"/>
    <n v="0.35"/>
  </r>
  <r>
    <n v="35776"/>
    <d v="2009-02-04T00:00:00"/>
    <d v="2009-02-06T00:00:00"/>
    <s v="February"/>
    <s v="2009"/>
    <n v="2"/>
    <b v="0"/>
    <s v="Medium"/>
    <n v="36"/>
    <n v="213.74"/>
    <n v="0.06"/>
    <s v="Regular Air"/>
    <n v="-32.15"/>
    <n v="5.81"/>
    <n v="3.37"/>
    <s v="Gene McClure"/>
    <s v="Manitoba"/>
    <s v="Prarie"/>
    <s v="Consumer"/>
    <s v="Office Supplies"/>
    <s v="Rubber Bands"/>
    <n v="0.54"/>
  </r>
  <r>
    <n v="35782"/>
    <d v="2011-08-05T00:00:00"/>
    <d v="2011-08-12T00:00:00"/>
    <s v="August"/>
    <s v="2011"/>
    <n v="7"/>
    <b v="0"/>
    <s v="low"/>
    <n v="42"/>
    <n v="6427.18"/>
    <n v="0.09"/>
    <s v="Regular Air"/>
    <n v="2097.1"/>
    <n v="165.98"/>
    <n v="19.989999999999998"/>
    <s v="Julie Kriz"/>
    <s v="Manitoba"/>
    <s v="Prarie"/>
    <s v="Corporate"/>
    <s v="Office Supplies"/>
    <s v="Binders and Binder Accessories"/>
    <n v="0.4"/>
  </r>
  <r>
    <n v="35782"/>
    <d v="2011-08-05T00:00:00"/>
    <d v="2011-08-10T00:00:00"/>
    <s v="August"/>
    <s v="2011"/>
    <n v="5"/>
    <b v="0"/>
    <s v="low"/>
    <n v="13"/>
    <n v="1330.73"/>
    <n v="0.06"/>
    <s v="Delivery Truck"/>
    <n v="-450.1"/>
    <n v="105.49"/>
    <n v="41.64"/>
    <s v="Julie Kriz"/>
    <s v="Manitoba"/>
    <s v="Prarie"/>
    <s v="Corporate"/>
    <s v="Furniture"/>
    <s v="Tables"/>
    <n v="0.75"/>
  </r>
  <r>
    <n v="35813"/>
    <d v="2009-04-21T00:00:00"/>
    <d v="2009-04-21T00:00:00"/>
    <s v="April"/>
    <s v="2009"/>
    <n v="0"/>
    <s v="FREE DELIVERY"/>
    <s v="Critical"/>
    <n v="21"/>
    <n v="7841.57"/>
    <n v="0.05"/>
    <s v="Express Air"/>
    <n v="2347.1799999999998"/>
    <n v="363.25"/>
    <n v="19.989999999999998"/>
    <s v="Tracy Collins"/>
    <s v="Manitoba"/>
    <s v="Prarie"/>
    <s v="Corporate"/>
    <s v="Office Supplies"/>
    <s v="Appliances"/>
    <n v="0.56999999999999995"/>
  </r>
  <r>
    <n v="35813"/>
    <d v="2009-04-21T00:00:00"/>
    <d v="2009-04-21T00:00:00"/>
    <s v="April"/>
    <s v="2009"/>
    <n v="0"/>
    <s v="FREE DELIVERY"/>
    <s v="Critical"/>
    <n v="21"/>
    <n v="156.31"/>
    <n v="0.06"/>
    <s v="Express Air"/>
    <n v="-9.81"/>
    <n v="7.59"/>
    <n v="4"/>
    <s v="Tracy Collins"/>
    <s v="Manitoba"/>
    <s v="Prarie"/>
    <s v="Corporate"/>
    <s v="Furniture"/>
    <s v="Office Furnishings"/>
    <n v="0.42"/>
  </r>
  <r>
    <n v="36003"/>
    <d v="2010-10-31T00:00:00"/>
    <d v="2010-11-02T00:00:00"/>
    <s v="November"/>
    <s v="2010"/>
    <n v="2"/>
    <b v="0"/>
    <s v="Medium"/>
    <n v="40"/>
    <n v="207.42"/>
    <n v="0.04"/>
    <s v="Regular Air"/>
    <n v="-115.35"/>
    <n v="4.91"/>
    <n v="5.68"/>
    <s v="Linda Southworth"/>
    <s v="Manitoba"/>
    <s v="Prarie"/>
    <s v="Consumer"/>
    <s v="Office Supplies"/>
    <s v="Binders and Binder Accessories"/>
    <n v="0.36"/>
  </r>
  <r>
    <n v="36003"/>
    <d v="2010-10-31T00:00:00"/>
    <d v="2010-11-02T00:00:00"/>
    <s v="November"/>
    <s v="2010"/>
    <n v="2"/>
    <b v="0"/>
    <s v="Medium"/>
    <n v="48"/>
    <n v="1031.18"/>
    <n v="0.01"/>
    <s v="Regular Air"/>
    <n v="349.82"/>
    <n v="19.98"/>
    <n v="5.77"/>
    <s v="Linda Southworth"/>
    <s v="Manitoba"/>
    <s v="Prarie"/>
    <s v="Consumer"/>
    <s v="Office Supplies"/>
    <s v="Paper"/>
    <n v="0.38"/>
  </r>
  <r>
    <n v="36102"/>
    <d v="2010-05-20T00:00:00"/>
    <d v="2010-05-21T00:00:00"/>
    <s v="May"/>
    <s v="2010"/>
    <n v="1"/>
    <b v="0"/>
    <s v="Not Specified"/>
    <n v="36"/>
    <n v="461.4"/>
    <n v="0.03"/>
    <s v="Regular Air"/>
    <n v="36.39"/>
    <n v="12.07"/>
    <n v="6.2"/>
    <s v="Gene McClure"/>
    <s v="Manitoba"/>
    <s v="Prarie"/>
    <s v="Consumer"/>
    <s v="Furniture"/>
    <s v="Office Furnishings"/>
    <n v="0.52"/>
  </r>
  <r>
    <n v="36295"/>
    <d v="2010-09-04T00:00:00"/>
    <d v="2010-09-06T00:00:00"/>
    <s v="September"/>
    <s v="2010"/>
    <n v="2"/>
    <b v="0"/>
    <s v="Medium"/>
    <n v="10"/>
    <n v="278.10000000000002"/>
    <n v="0.09"/>
    <s v="Regular Air"/>
    <n v="68.099999999999994"/>
    <n v="30.56"/>
    <n v="2.99"/>
    <s v="Nora Pelletier"/>
    <s v="Manitoba"/>
    <s v="Prarie"/>
    <s v="Corporate"/>
    <s v="Office Supplies"/>
    <s v="Binders and Binder Accessories"/>
    <n v="0.35"/>
  </r>
  <r>
    <n v="36323"/>
    <d v="2010-10-18T00:00:00"/>
    <d v="2010-10-20T00:00:00"/>
    <s v="October"/>
    <s v="2010"/>
    <n v="2"/>
    <b v="0"/>
    <s v="High"/>
    <n v="5"/>
    <n v="85.89"/>
    <n v="0.08"/>
    <s v="Regular Air"/>
    <n v="-48.88"/>
    <n v="15.98"/>
    <n v="6.5"/>
    <s v="Maurice Satty"/>
    <s v="Manitoba"/>
    <s v="Prarie"/>
    <s v="Corporate"/>
    <s v="Technology"/>
    <s v="Computer Peripherals"/>
    <n v="0.48"/>
  </r>
  <r>
    <n v="36354"/>
    <d v="2012-06-05T00:00:00"/>
    <d v="2012-06-07T00:00:00"/>
    <s v="June"/>
    <s v="2012"/>
    <n v="2"/>
    <b v="0"/>
    <s v="Medium"/>
    <n v="13"/>
    <n v="4567.3599999999997"/>
    <n v="7.0000000000000007E-2"/>
    <s v="Regular Air"/>
    <n v="889.31"/>
    <n v="363.25"/>
    <n v="19.989999999999998"/>
    <s v="Henia Zydlo"/>
    <s v="Manitoba"/>
    <s v="Prarie"/>
    <s v="Home Office"/>
    <s v="Office Supplies"/>
    <s v="Appliances"/>
    <n v="0.56999999999999995"/>
  </r>
  <r>
    <n v="36512"/>
    <d v="2012-03-28T00:00:00"/>
    <d v="2012-03-29T00:00:00"/>
    <s v="March"/>
    <s v="2012"/>
    <n v="1"/>
    <b v="0"/>
    <s v="Not Specified"/>
    <n v="30"/>
    <n v="10413.67"/>
    <n v="0.04"/>
    <s v="Delivery Truck"/>
    <n v="1099.29"/>
    <n v="355.98"/>
    <n v="58.92"/>
    <s v="Sean Braxton"/>
    <s v="Manitoba"/>
    <s v="Prarie"/>
    <s v="Small Business"/>
    <s v="Furniture"/>
    <s v="Chairs &amp; Chairmats"/>
    <n v="0.64"/>
  </r>
  <r>
    <n v="36512"/>
    <d v="2012-03-28T00:00:00"/>
    <d v="2012-03-31T00:00:00"/>
    <s v="March"/>
    <s v="2012"/>
    <n v="3"/>
    <b v="0"/>
    <s v="Not Specified"/>
    <n v="3"/>
    <n v="71.489999999999995"/>
    <n v="0.06"/>
    <s v="Regular Air"/>
    <n v="41.98"/>
    <n v="19.989999999999998"/>
    <n v="11.17"/>
    <s v="Sean Braxton"/>
    <s v="Manitoba"/>
    <s v="Prarie"/>
    <s v="Small Business"/>
    <s v="Furniture"/>
    <s v="Office Furnishings"/>
    <n v="0.6"/>
  </r>
  <r>
    <n v="36932"/>
    <d v="2009-07-07T00:00:00"/>
    <d v="2009-07-12T00:00:00"/>
    <s v="July"/>
    <s v="2009"/>
    <n v="5"/>
    <b v="0"/>
    <s v="low"/>
    <n v="20"/>
    <n v="668.8"/>
    <n v="0.04"/>
    <s v="Regular Air"/>
    <n v="92.34"/>
    <n v="33.89"/>
    <n v="5.0999999999999996"/>
    <s v="Troy Blackwell"/>
    <s v="Manitoba"/>
    <s v="Prarie"/>
    <s v="Home Office"/>
    <s v="Office Supplies"/>
    <s v="Storage &amp; Organization"/>
    <n v="0.6"/>
  </r>
  <r>
    <n v="37025"/>
    <d v="2009-11-10T00:00:00"/>
    <d v="2009-11-11T00:00:00"/>
    <s v="November"/>
    <s v="2009"/>
    <n v="1"/>
    <b v="0"/>
    <s v="High"/>
    <n v="37"/>
    <n v="641.89"/>
    <n v="0.03"/>
    <s v="Regular Air"/>
    <n v="207.3"/>
    <n v="17.48"/>
    <n v="1.99"/>
    <s v="Tracy Collins"/>
    <s v="Manitoba"/>
    <s v="Prarie"/>
    <s v="Corporate"/>
    <s v="Technology"/>
    <s v="Computer Peripherals"/>
    <n v="0.45"/>
  </r>
  <r>
    <n v="37124"/>
    <d v="2012-03-30T00:00:00"/>
    <d v="2012-04-01T00:00:00"/>
    <s v="April"/>
    <s v="2012"/>
    <n v="2"/>
    <b v="0"/>
    <s v="low"/>
    <n v="33"/>
    <n v="21205.5"/>
    <n v="0.1"/>
    <s v="Regular Air"/>
    <n v="241.3"/>
    <n v="699.99"/>
    <n v="24.49"/>
    <s v="Julie Kriz"/>
    <s v="Manitoba"/>
    <s v="Prarie"/>
    <s v="Corporate"/>
    <s v="Technology"/>
    <s v="Copiers and Fax"/>
    <n v="0.41"/>
  </r>
  <r>
    <n v="37696"/>
    <d v="2009-07-09T00:00:00"/>
    <d v="2009-07-11T00:00:00"/>
    <s v="July"/>
    <s v="2009"/>
    <n v="2"/>
    <b v="0"/>
    <s v="Not Specified"/>
    <n v="5"/>
    <n v="24.09"/>
    <n v="0.04"/>
    <s v="Regular Air"/>
    <n v="-20.23"/>
    <n v="3.81"/>
    <n v="5.44"/>
    <s v="Valerie Dominguez"/>
    <s v="Manitoba"/>
    <s v="Prarie"/>
    <s v="Corporate"/>
    <s v="Office Supplies"/>
    <s v="Binders and Binder Accessories"/>
    <n v="0.36"/>
  </r>
  <r>
    <n v="37696"/>
    <d v="2009-07-09T00:00:00"/>
    <d v="2009-07-09T00:00:00"/>
    <s v="July"/>
    <s v="2009"/>
    <n v="0"/>
    <s v="FREE DELIVERY"/>
    <s v="Not Specified"/>
    <n v="41"/>
    <n v="173.27"/>
    <n v="0.02"/>
    <s v="Regular Air"/>
    <n v="51.29"/>
    <n v="4"/>
    <n v="1.3"/>
    <s v="Valerie Dominguez"/>
    <s v="Manitoba"/>
    <s v="Prarie"/>
    <s v="Corporate"/>
    <s v="Office Supplies"/>
    <s v="Paper"/>
    <n v="0.37"/>
  </r>
  <r>
    <n v="37702"/>
    <d v="2011-06-10T00:00:00"/>
    <d v="2011-06-12T00:00:00"/>
    <s v="June"/>
    <s v="2011"/>
    <n v="2"/>
    <b v="0"/>
    <s v="Not Specified"/>
    <n v="44"/>
    <n v="601.78"/>
    <n v="0.05"/>
    <s v="Regular Air"/>
    <n v="26.44"/>
    <n v="13.48"/>
    <n v="4.51"/>
    <s v="Linda Southworth"/>
    <s v="Manitoba"/>
    <s v="Prarie"/>
    <s v="Consumer"/>
    <s v="Office Supplies"/>
    <s v="Storage &amp; Organization"/>
    <n v="0.59"/>
  </r>
  <r>
    <n v="37794"/>
    <d v="2009-03-24T00:00:00"/>
    <d v="2009-03-26T00:00:00"/>
    <s v="March"/>
    <s v="2009"/>
    <n v="2"/>
    <b v="0"/>
    <s v="low"/>
    <n v="6"/>
    <n v="60.67"/>
    <n v="0.08"/>
    <s v="Regular Air"/>
    <n v="10.29"/>
    <n v="9.48"/>
    <n v="7.29"/>
    <s v="Michael Oakman"/>
    <s v="Manitoba"/>
    <s v="Prarie"/>
    <s v="Small Business"/>
    <s v="Furniture"/>
    <s v="Office Furnishings"/>
    <n v="0.45"/>
  </r>
  <r>
    <n v="37794"/>
    <d v="2009-03-24T00:00:00"/>
    <d v="2009-03-28T00:00:00"/>
    <s v="March"/>
    <s v="2009"/>
    <n v="4"/>
    <b v="0"/>
    <s v="low"/>
    <n v="32"/>
    <n v="6195.87"/>
    <n v="0.03"/>
    <s v="Regular Air"/>
    <n v="781.03"/>
    <n v="193.17"/>
    <n v="19.989999999999998"/>
    <s v="Michael Oakman"/>
    <s v="Manitoba"/>
    <s v="Prarie"/>
    <s v="Small Business"/>
    <s v="Office Supplies"/>
    <s v="Storage &amp; Organization"/>
    <n v="0.71"/>
  </r>
  <r>
    <n v="37987"/>
    <d v="2009-07-03T00:00:00"/>
    <d v="2009-07-04T00:00:00"/>
    <s v="July"/>
    <s v="2009"/>
    <n v="1"/>
    <b v="0"/>
    <s v="High"/>
    <n v="26"/>
    <n v="299.07"/>
    <n v="0.1"/>
    <s v="Regular Air"/>
    <n v="137.47"/>
    <n v="12.53"/>
    <n v="0.49"/>
    <s v="Michael Moore"/>
    <s v="Manitoba"/>
    <s v="Prarie"/>
    <s v="Corporate"/>
    <s v="Office Supplies"/>
    <s v="Labels"/>
    <n v="0.38"/>
  </r>
  <r>
    <n v="37987"/>
    <d v="2009-07-03T00:00:00"/>
    <d v="2009-07-04T00:00:00"/>
    <s v="July"/>
    <s v="2009"/>
    <n v="1"/>
    <b v="0"/>
    <s v="High"/>
    <n v="5"/>
    <n v="708.87"/>
    <n v="0.1"/>
    <s v="Delivery Truck"/>
    <n v="-270.85000000000002"/>
    <n v="146.34"/>
    <n v="43.75"/>
    <s v="Michael Moore"/>
    <s v="Manitoba"/>
    <s v="Prarie"/>
    <s v="Corporate"/>
    <s v="Furniture"/>
    <s v="Tables"/>
    <n v="0.64"/>
  </r>
  <r>
    <n v="38340"/>
    <d v="2009-01-20T00:00:00"/>
    <d v="2009-01-21T00:00:00"/>
    <s v="January"/>
    <s v="2009"/>
    <n v="1"/>
    <b v="0"/>
    <s v="Critical"/>
    <n v="36"/>
    <n v="2167.0500000000002"/>
    <n v="0.02"/>
    <s v="Regular Air"/>
    <n v="684.9"/>
    <n v="60.22"/>
    <n v="3.5"/>
    <s v="Tanja Norvell"/>
    <s v="Manitoba"/>
    <s v="Prarie"/>
    <s v="Corporate"/>
    <s v="Office Supplies"/>
    <s v="Appliances"/>
    <n v="0.56999999999999995"/>
  </r>
  <r>
    <n v="38528"/>
    <d v="2011-12-20T00:00:00"/>
    <d v="2011-12-22T00:00:00"/>
    <s v="December"/>
    <s v="2011"/>
    <n v="2"/>
    <b v="0"/>
    <s v="Critical"/>
    <n v="10"/>
    <n v="70.02"/>
    <n v="7.0000000000000007E-2"/>
    <s v="Regular Air"/>
    <n v="22.62"/>
    <n v="7.31"/>
    <n v="0.5"/>
    <s v="Russell Applegate"/>
    <s v="Manitoba"/>
    <s v="Prarie"/>
    <s v="Small Business"/>
    <s v="Office Supplies"/>
    <s v="Labels"/>
    <n v="0.38"/>
  </r>
  <r>
    <n v="38786"/>
    <d v="2011-06-18T00:00:00"/>
    <d v="2011-06-20T00:00:00"/>
    <s v="June"/>
    <s v="2011"/>
    <n v="2"/>
    <b v="0"/>
    <s v="Medium"/>
    <n v="10"/>
    <n v="236.17"/>
    <n v="0.09"/>
    <s v="Delivery Truck"/>
    <n v="-21.39"/>
    <n v="23.99"/>
    <n v="15.68"/>
    <s v="Thomas Brumley"/>
    <s v="Manitoba"/>
    <s v="Prarie"/>
    <s v="Consumer"/>
    <s v="Furniture"/>
    <s v="Office Furnishings"/>
    <n v="0.62"/>
  </r>
  <r>
    <n v="38852"/>
    <d v="2009-11-01T00:00:00"/>
    <d v="2009-11-03T00:00:00"/>
    <s v="November"/>
    <s v="2009"/>
    <n v="2"/>
    <b v="0"/>
    <s v="Not Specified"/>
    <n v="25"/>
    <n v="152.31"/>
    <n v="0.03"/>
    <s v="Regular Air"/>
    <n v="38.08"/>
    <n v="5.98"/>
    <n v="1.49"/>
    <s v="Eric Barreto"/>
    <s v="Manitoba"/>
    <s v="Prarie"/>
    <s v="Small Business"/>
    <s v="Office Supplies"/>
    <s v="Binders and Binder Accessories"/>
    <n v="0.39"/>
  </r>
  <r>
    <n v="39008"/>
    <d v="2011-04-28T00:00:00"/>
    <d v="2011-04-30T00:00:00"/>
    <s v="April"/>
    <s v="2011"/>
    <n v="2"/>
    <b v="0"/>
    <s v="Not Specified"/>
    <n v="28"/>
    <n v="3582.79"/>
    <n v="0"/>
    <s v="Delivery Truck"/>
    <n v="-1177.1400000000001"/>
    <n v="122.99"/>
    <n v="70.2"/>
    <s v="Nick Radford"/>
    <s v="Manitoba"/>
    <s v="Prarie"/>
    <s v="Corporate"/>
    <s v="Furniture"/>
    <s v="Chairs &amp; Chairmats"/>
    <n v="0.74"/>
  </r>
  <r>
    <n v="39331"/>
    <d v="2011-09-13T00:00:00"/>
    <d v="2011-09-14T00:00:00"/>
    <s v="September"/>
    <s v="2011"/>
    <n v="1"/>
    <b v="0"/>
    <s v="High"/>
    <n v="23"/>
    <n v="149.4"/>
    <n v="0.06"/>
    <s v="Express Air"/>
    <n v="-126.05"/>
    <n v="5.81"/>
    <n v="8.49"/>
    <s v="Gene McClure"/>
    <s v="Manitoba"/>
    <s v="Prarie"/>
    <s v="Home Office"/>
    <s v="Office Supplies"/>
    <s v="Binders and Binder Accessories"/>
    <n v="0.39"/>
  </r>
  <r>
    <n v="39399"/>
    <d v="2012-12-17T00:00:00"/>
    <d v="2012-12-19T00:00:00"/>
    <s v="December"/>
    <s v="2012"/>
    <n v="2"/>
    <b v="0"/>
    <s v="Medium"/>
    <n v="28"/>
    <n v="303.97000000000003"/>
    <n v="0.1"/>
    <s v="Regular Air"/>
    <n v="23.3"/>
    <n v="10.98"/>
    <n v="5.14"/>
    <s v="Sanjit Engle"/>
    <s v="Manitoba"/>
    <s v="Prarie"/>
    <s v="Home Office"/>
    <s v="Office Supplies"/>
    <s v="Binders and Binder Accessories"/>
    <n v="0.36"/>
  </r>
  <r>
    <n v="39876"/>
    <d v="2012-04-13T00:00:00"/>
    <d v="2012-04-15T00:00:00"/>
    <s v="April"/>
    <s v="2012"/>
    <n v="2"/>
    <b v="0"/>
    <s v="High"/>
    <n v="43"/>
    <n v="16269.82"/>
    <n v="0.08"/>
    <s v="Regular Air"/>
    <n v="7050.33"/>
    <n v="387.99"/>
    <n v="19.989999999999998"/>
    <s v="Jill Stevenson"/>
    <s v="Manitoba"/>
    <s v="Prarie"/>
    <s v="Consumer"/>
    <s v="Office Supplies"/>
    <s v="Binders and Binder Accessories"/>
    <n v="0.38"/>
  </r>
  <r>
    <n v="39876"/>
    <d v="2012-04-13T00:00:00"/>
    <d v="2012-04-15T00:00:00"/>
    <s v="April"/>
    <s v="2012"/>
    <n v="2"/>
    <b v="0"/>
    <s v="High"/>
    <n v="46"/>
    <n v="876.59"/>
    <n v="0.05"/>
    <s v="Regular Air"/>
    <n v="233.6"/>
    <n v="18.989999999999998"/>
    <n v="5.23"/>
    <s v="Jill Stevenson"/>
    <s v="Manitoba"/>
    <s v="Prarie"/>
    <s v="Consumer"/>
    <s v="Office Supplies"/>
    <s v="Binders and Binder Accessories"/>
    <n v="0.37"/>
  </r>
  <r>
    <n v="39876"/>
    <d v="2012-04-13T00:00:00"/>
    <d v="2012-04-15T00:00:00"/>
    <s v="April"/>
    <s v="2012"/>
    <n v="2"/>
    <b v="0"/>
    <s v="High"/>
    <n v="41"/>
    <n v="5000.87"/>
    <n v="0.04"/>
    <s v="Delivery Truck"/>
    <n v="-593.23"/>
    <n v="124.49"/>
    <n v="51.94"/>
    <s v="Jill Stevenson"/>
    <s v="Manitoba"/>
    <s v="Prarie"/>
    <s v="Consumer"/>
    <s v="Furniture"/>
    <s v="Tables"/>
    <n v="0.63"/>
  </r>
  <r>
    <n v="40032"/>
    <d v="2012-11-30T00:00:00"/>
    <d v="2012-12-07T00:00:00"/>
    <s v="December"/>
    <s v="2012"/>
    <n v="7"/>
    <b v="0"/>
    <s v="low"/>
    <n v="9"/>
    <n v="23300.12"/>
    <n v="0.06"/>
    <s v="Delivery Truck"/>
    <n v="-217.47"/>
    <n v="2550.14"/>
    <n v="29.7"/>
    <s v="Michael Oakman"/>
    <s v="Manitoba"/>
    <s v="Prarie"/>
    <s v="Small Business"/>
    <s v="Technology"/>
    <s v="Office Machines"/>
    <n v="0.56999999999999995"/>
  </r>
  <r>
    <n v="40261"/>
    <d v="2009-11-04T00:00:00"/>
    <d v="2009-11-06T00:00:00"/>
    <s v="November"/>
    <s v="2009"/>
    <n v="2"/>
    <b v="0"/>
    <s v="Critical"/>
    <n v="36"/>
    <n v="331.37"/>
    <n v="0.03"/>
    <s v="Express Air"/>
    <n v="-172.17"/>
    <n v="9.06"/>
    <n v="9.86"/>
    <s v="Evan Bailliet"/>
    <s v="Manitoba"/>
    <s v="Prarie"/>
    <s v="Corporate"/>
    <s v="Office Supplies"/>
    <s v="Paper"/>
    <n v="0.4"/>
  </r>
  <r>
    <n v="40261"/>
    <d v="2009-11-04T00:00:00"/>
    <d v="2009-11-06T00:00:00"/>
    <s v="November"/>
    <s v="2009"/>
    <n v="2"/>
    <b v="0"/>
    <s v="Critical"/>
    <n v="26"/>
    <n v="78.03"/>
    <n v="0.05"/>
    <s v="Regular Air"/>
    <n v="0.51"/>
    <n v="2.94"/>
    <n v="1.05"/>
    <s v="Evan Bailliet"/>
    <s v="Manitoba"/>
    <s v="Prarie"/>
    <s v="Corporate"/>
    <s v="Office Supplies"/>
    <s v="Pens &amp; Art Supplies"/>
    <n v="0.57999999999999996"/>
  </r>
  <r>
    <n v="40706"/>
    <d v="2012-01-21T00:00:00"/>
    <d v="2012-01-22T00:00:00"/>
    <s v="January"/>
    <s v="2012"/>
    <n v="1"/>
    <b v="0"/>
    <s v="Medium"/>
    <n v="40"/>
    <n v="111.04"/>
    <n v="0.08"/>
    <s v="Express Air"/>
    <n v="45.1"/>
    <n v="2.61"/>
    <n v="0.5"/>
    <s v="Nora Pelletier"/>
    <s v="Manitoba"/>
    <s v="Prarie"/>
    <s v="Home Office"/>
    <s v="Office Supplies"/>
    <s v="Labels"/>
    <n v="0.39"/>
  </r>
  <r>
    <n v="40708"/>
    <d v="2009-10-12T00:00:00"/>
    <d v="2009-10-13T00:00:00"/>
    <s v="October"/>
    <s v="2009"/>
    <n v="1"/>
    <b v="0"/>
    <s v="Not Specified"/>
    <n v="15"/>
    <n v="103.55"/>
    <n v="0.03"/>
    <s v="Regular Air"/>
    <n v="19.59"/>
    <n v="6.68"/>
    <n v="1.5"/>
    <s v="Toby Knight"/>
    <s v="Manitoba"/>
    <s v="Prarie"/>
    <s v="Corporate"/>
    <s v="Office Supplies"/>
    <s v="Pens &amp; Art Supplies"/>
    <n v="0.48"/>
  </r>
  <r>
    <n v="40964"/>
    <d v="2011-05-23T00:00:00"/>
    <d v="2011-05-26T00:00:00"/>
    <s v="May"/>
    <s v="2011"/>
    <n v="3"/>
    <b v="0"/>
    <s v="Critical"/>
    <n v="40"/>
    <n v="301.12"/>
    <n v="0"/>
    <s v="Regular Air"/>
    <n v="-206.05"/>
    <n v="6.84"/>
    <n v="8.3699999999999992"/>
    <s v="Nick Radford"/>
    <s v="Manitoba"/>
    <s v="Prarie"/>
    <s v="Corporate"/>
    <s v="Office Supplies"/>
    <s v="Scissors, Rulers and Trimmers"/>
    <n v="0.57999999999999996"/>
  </r>
  <r>
    <n v="42243"/>
    <d v="2012-03-11T00:00:00"/>
    <d v="2012-03-13T00:00:00"/>
    <s v="March"/>
    <s v="2012"/>
    <n v="2"/>
    <b v="0"/>
    <s v="Medium"/>
    <n v="42"/>
    <n v="1876.09"/>
    <n v="0.02"/>
    <s v="Regular Air"/>
    <n v="809.74"/>
    <n v="43.41"/>
    <n v="2.99"/>
    <s v="Phillip Flathmann"/>
    <s v="Manitoba"/>
    <s v="Prarie"/>
    <s v="Small Business"/>
    <s v="Office Supplies"/>
    <s v="Binders and Binder Accessories"/>
    <n v="0.39"/>
  </r>
  <r>
    <n v="42243"/>
    <d v="2012-03-11T00:00:00"/>
    <d v="2012-03-13T00:00:00"/>
    <s v="March"/>
    <s v="2012"/>
    <n v="2"/>
    <b v="0"/>
    <s v="Medium"/>
    <n v="19"/>
    <n v="145.26"/>
    <n v="0.05"/>
    <s v="Regular Air"/>
    <n v="-35.75"/>
    <n v="7.35"/>
    <n v="5.96"/>
    <s v="Phillip Flathmann"/>
    <s v="Manitoba"/>
    <s v="Prarie"/>
    <s v="Small Business"/>
    <s v="Office Supplies"/>
    <s v="Paper"/>
    <n v="0.38"/>
  </r>
  <r>
    <n v="42437"/>
    <d v="2012-03-05T00:00:00"/>
    <d v="2012-03-07T00:00:00"/>
    <s v="March"/>
    <s v="2012"/>
    <n v="2"/>
    <b v="0"/>
    <s v="Critical"/>
    <n v="43"/>
    <n v="19461.8"/>
    <n v="0.06"/>
    <s v="Delivery Truck"/>
    <n v="7752.01"/>
    <n v="449.99"/>
    <n v="49"/>
    <s v="Denny Joy"/>
    <s v="Manitoba"/>
    <s v="Prarie"/>
    <s v="Corporate"/>
    <s v="Technology"/>
    <s v="Copiers and Fax"/>
    <n v="0.38"/>
  </r>
  <r>
    <n v="42437"/>
    <d v="2012-03-05T00:00:00"/>
    <d v="2012-03-06T00:00:00"/>
    <s v="March"/>
    <s v="2012"/>
    <n v="1"/>
    <b v="0"/>
    <s v="Critical"/>
    <n v="14"/>
    <n v="313.85000000000002"/>
    <n v="0.03"/>
    <s v="Regular Air"/>
    <n v="-31.37"/>
    <n v="21.38"/>
    <n v="8.99"/>
    <s v="Denny Joy"/>
    <s v="Manitoba"/>
    <s v="Prarie"/>
    <s v="Corporate"/>
    <s v="Office Supplies"/>
    <s v="Pens &amp; Art Supplies"/>
    <n v="0.59"/>
  </r>
  <r>
    <n v="42887"/>
    <d v="2012-06-10T00:00:00"/>
    <d v="2012-06-11T00:00:00"/>
    <s v="June"/>
    <s v="2012"/>
    <n v="1"/>
    <b v="0"/>
    <s v="Medium"/>
    <n v="3"/>
    <n v="35.68"/>
    <n v="0.01"/>
    <s v="Regular Air"/>
    <n v="-11.43"/>
    <n v="9.7799999999999994"/>
    <n v="5.76"/>
    <s v="Tracy Collins"/>
    <s v="Manitoba"/>
    <s v="Prarie"/>
    <s v="Consumer"/>
    <s v="Office Supplies"/>
    <s v="Envelopes"/>
    <n v="0.35"/>
  </r>
  <r>
    <n v="42887"/>
    <d v="2012-06-10T00:00:00"/>
    <d v="2012-06-12T00:00:00"/>
    <s v="June"/>
    <s v="2012"/>
    <n v="2"/>
    <b v="0"/>
    <s v="Medium"/>
    <n v="11"/>
    <n v="234.76"/>
    <n v="0.04"/>
    <s v="Regular Air"/>
    <n v="-45.65"/>
    <n v="21.38"/>
    <n v="8.99"/>
    <s v="Tracy Collins"/>
    <s v="Manitoba"/>
    <s v="Prarie"/>
    <s v="Consumer"/>
    <s v="Office Supplies"/>
    <s v="Pens &amp; Art Supplies"/>
    <n v="0.59"/>
  </r>
  <r>
    <n v="42887"/>
    <d v="2012-06-10T00:00:00"/>
    <d v="2012-06-12T00:00:00"/>
    <s v="June"/>
    <s v="2012"/>
    <n v="2"/>
    <b v="0"/>
    <s v="Medium"/>
    <n v="3"/>
    <n v="498.49"/>
    <n v="0.01"/>
    <s v="Delivery Truck"/>
    <n v="-251.41"/>
    <n v="145.97999999999999"/>
    <n v="51.92"/>
    <s v="Tracy Collins"/>
    <s v="Manitoba"/>
    <s v="Prarie"/>
    <s v="Consumer"/>
    <s v="Furniture"/>
    <s v="Tables"/>
    <n v="0.69"/>
  </r>
  <r>
    <n v="43137"/>
    <d v="2011-02-26T00:00:00"/>
    <d v="2011-02-27T00:00:00"/>
    <s v="February"/>
    <s v="2011"/>
    <n v="1"/>
    <b v="0"/>
    <s v="High"/>
    <n v="40"/>
    <n v="6069.05"/>
    <n v="0.05"/>
    <s v="Regular Air"/>
    <n v="1816.71"/>
    <n v="155.06"/>
    <n v="7.07"/>
    <s v="Linda Southworth"/>
    <s v="Manitoba"/>
    <s v="Prarie"/>
    <s v="Consumer"/>
    <s v="Office Supplies"/>
    <s v="Storage &amp; Organization"/>
    <n v="0.59"/>
  </r>
  <r>
    <n v="43554"/>
    <d v="2009-10-30T00:00:00"/>
    <d v="2009-11-02T00:00:00"/>
    <s v="November"/>
    <s v="2009"/>
    <n v="3"/>
    <b v="0"/>
    <s v="Critical"/>
    <n v="9"/>
    <n v="34.18"/>
    <n v="0.06"/>
    <s v="Regular Air"/>
    <n v="-5.46"/>
    <n v="3.6"/>
    <n v="2.2000000000000002"/>
    <s v="Rachel Payne"/>
    <s v="Manitoba"/>
    <s v="Prarie"/>
    <s v="Consumer"/>
    <s v="Office Supplies"/>
    <s v="Paper"/>
    <n v="0.39"/>
  </r>
  <r>
    <n v="43782"/>
    <d v="2010-11-13T00:00:00"/>
    <d v="2010-11-15T00:00:00"/>
    <s v="November"/>
    <s v="2010"/>
    <n v="2"/>
    <b v="0"/>
    <s v="Medium"/>
    <n v="27"/>
    <n v="194.35"/>
    <n v="0"/>
    <s v="Regular Air"/>
    <n v="30.88"/>
    <n v="6.75"/>
    <n v="2.99"/>
    <s v="Rick Bensley"/>
    <s v="Manitoba"/>
    <s v="Prarie"/>
    <s v="Consumer"/>
    <s v="Office Supplies"/>
    <s v="Binders and Binder Accessories"/>
    <n v="0.35"/>
  </r>
  <r>
    <n v="43904"/>
    <d v="2010-05-01T00:00:00"/>
    <d v="2010-05-03T00:00:00"/>
    <s v="May"/>
    <s v="2010"/>
    <n v="2"/>
    <b v="0"/>
    <s v="Not Specified"/>
    <n v="43"/>
    <n v="413.83"/>
    <n v="0.08"/>
    <s v="Regular Air"/>
    <n v="111.74"/>
    <n v="10.01"/>
    <n v="1.99"/>
    <s v="Michael Oakman"/>
    <s v="Manitoba"/>
    <s v="Prarie"/>
    <s v="Small Business"/>
    <s v="Technology"/>
    <s v="Computer Peripherals"/>
    <n v="0.41"/>
  </r>
  <r>
    <n v="43904"/>
    <d v="2010-05-01T00:00:00"/>
    <d v="2010-05-02T00:00:00"/>
    <s v="May"/>
    <s v="2010"/>
    <n v="1"/>
    <b v="0"/>
    <s v="Not Specified"/>
    <n v="30"/>
    <n v="3339.65"/>
    <n v="0.01"/>
    <s v="Regular Air"/>
    <n v="788.51"/>
    <n v="125.99"/>
    <n v="7.69"/>
    <s v="Michael Oakman"/>
    <s v="Manitoba"/>
    <s v="Prarie"/>
    <s v="Small Business"/>
    <s v="Technology"/>
    <s v="Telephones and Communication"/>
    <n v="0.57999999999999996"/>
  </r>
  <r>
    <n v="43906"/>
    <d v="2012-02-08T00:00:00"/>
    <d v="2012-02-09T00:00:00"/>
    <s v="February"/>
    <s v="2012"/>
    <n v="1"/>
    <b v="0"/>
    <s v="High"/>
    <n v="50"/>
    <n v="3601.07"/>
    <n v="0.04"/>
    <s v="Regular Air"/>
    <n v="174.8"/>
    <n v="73.98"/>
    <n v="14.52"/>
    <s v="Valerie Dominguez"/>
    <s v="Manitoba"/>
    <s v="Prarie"/>
    <s v="Corporate"/>
    <s v="Technology"/>
    <s v="Computer Peripherals"/>
    <n v="0.65"/>
  </r>
  <r>
    <n v="44064"/>
    <d v="2010-03-03T00:00:00"/>
    <d v="2010-03-05T00:00:00"/>
    <s v="March"/>
    <s v="2010"/>
    <n v="2"/>
    <b v="0"/>
    <s v="Medium"/>
    <n v="43"/>
    <n v="468.48"/>
    <n v="7.0000000000000007E-2"/>
    <s v="Express Air"/>
    <n v="-213.49"/>
    <n v="11.34"/>
    <n v="11.25"/>
    <s v="Theresa Swint"/>
    <s v="Manitoba"/>
    <s v="Prarie"/>
    <s v="Consumer"/>
    <s v="Office Supplies"/>
    <s v="Paper"/>
    <n v="0.36"/>
  </r>
  <r>
    <n v="44064"/>
    <d v="2010-03-03T00:00:00"/>
    <d v="2010-03-06T00:00:00"/>
    <s v="March"/>
    <s v="2010"/>
    <n v="3"/>
    <b v="0"/>
    <s v="Medium"/>
    <n v="23"/>
    <n v="284.14"/>
    <n v="0.05"/>
    <s v="Regular Air"/>
    <n v="-104.18"/>
    <n v="11.66"/>
    <n v="8.99"/>
    <s v="Theresa Swint"/>
    <s v="Manitoba"/>
    <s v="Prarie"/>
    <s v="Consumer"/>
    <s v="Office Supplies"/>
    <s v="Pens &amp; Art Supplies"/>
    <n v="0.59"/>
  </r>
  <r>
    <n v="44224"/>
    <d v="2010-08-09T00:00:00"/>
    <d v="2010-08-10T00:00:00"/>
    <s v="August"/>
    <s v="2010"/>
    <n v="1"/>
    <b v="0"/>
    <s v="High"/>
    <n v="32"/>
    <n v="198.7"/>
    <n v="0.1"/>
    <s v="Regular Air"/>
    <n v="-62.13"/>
    <n v="6.48"/>
    <n v="2.74"/>
    <s v="Natalie Webber"/>
    <s v="Manitoba"/>
    <s v="Prarie"/>
    <s v="Corporate"/>
    <s v="Technology"/>
    <s v="Computer Peripherals"/>
    <n v="0.71"/>
  </r>
  <r>
    <n v="44325"/>
    <d v="2009-02-10T00:00:00"/>
    <d v="2009-02-12T00:00:00"/>
    <s v="February"/>
    <s v="2009"/>
    <n v="2"/>
    <b v="0"/>
    <s v="Medium"/>
    <n v="44"/>
    <n v="951.33"/>
    <n v="0"/>
    <s v="Regular Air"/>
    <n v="-60.66"/>
    <n v="20.28"/>
    <n v="14.39"/>
    <s v="Maribeth Schnelling"/>
    <s v="Manitoba"/>
    <s v="Prarie"/>
    <s v="Corporate"/>
    <s v="Furniture"/>
    <s v="Office Furnishings"/>
    <n v="0.47"/>
  </r>
  <r>
    <n v="44422"/>
    <d v="2012-04-13T00:00:00"/>
    <d v="2012-04-15T00:00:00"/>
    <s v="April"/>
    <s v="2012"/>
    <n v="2"/>
    <b v="0"/>
    <s v="Medium"/>
    <n v="1"/>
    <n v="15.72"/>
    <n v="0"/>
    <s v="Regular Air"/>
    <n v="-6.1"/>
    <n v="10.89"/>
    <n v="4.5"/>
    <s v="Thais Sissman"/>
    <s v="Manitoba"/>
    <s v="Prarie"/>
    <s v="Corporate"/>
    <s v="Office Supplies"/>
    <s v="Appliances"/>
    <n v="0.59"/>
  </r>
  <r>
    <n v="44422"/>
    <d v="2012-04-13T00:00:00"/>
    <d v="2012-04-15T00:00:00"/>
    <s v="April"/>
    <s v="2012"/>
    <n v="2"/>
    <b v="0"/>
    <s v="Medium"/>
    <n v="36"/>
    <n v="313.83"/>
    <n v="0.08"/>
    <s v="Regular Air"/>
    <n v="56.78"/>
    <n v="8.69"/>
    <n v="2.99"/>
    <s v="Thais Sissman"/>
    <s v="Manitoba"/>
    <s v="Prarie"/>
    <s v="Corporate"/>
    <s v="Office Supplies"/>
    <s v="Binders and Binder Accessories"/>
    <n v="0.39"/>
  </r>
  <r>
    <n v="44422"/>
    <d v="2012-04-13T00:00:00"/>
    <d v="2012-04-15T00:00:00"/>
    <s v="April"/>
    <s v="2012"/>
    <n v="2"/>
    <b v="0"/>
    <s v="Medium"/>
    <n v="11"/>
    <n v="201.59450000000001"/>
    <n v="0.04"/>
    <s v="Regular Air"/>
    <n v="32.31"/>
    <n v="20.99"/>
    <n v="0.99"/>
    <s v="Thais Sissman"/>
    <s v="Manitoba"/>
    <s v="Prarie"/>
    <s v="Corporate"/>
    <s v="Technology"/>
    <s v="Telephones and Communication"/>
    <n v="0.37"/>
  </r>
  <r>
    <n v="44609"/>
    <d v="2011-06-18T00:00:00"/>
    <d v="2011-06-23T00:00:00"/>
    <s v="June"/>
    <s v="2011"/>
    <n v="5"/>
    <b v="0"/>
    <s v="low"/>
    <n v="28"/>
    <n v="525.4"/>
    <n v="0.08"/>
    <s v="Regular Air"/>
    <n v="126.49"/>
    <n v="19.84"/>
    <n v="4.0999999999999996"/>
    <s v="Michael Oakman"/>
    <s v="Manitoba"/>
    <s v="Prarie"/>
    <s v="Small Business"/>
    <s v="Office Supplies"/>
    <s v="Pens &amp; Art Supplies"/>
    <n v="0.44"/>
  </r>
  <r>
    <n v="44609"/>
    <d v="2011-06-18T00:00:00"/>
    <d v="2011-06-22T00:00:00"/>
    <s v="June"/>
    <s v="2011"/>
    <n v="4"/>
    <b v="0"/>
    <s v="low"/>
    <n v="37"/>
    <n v="61.77"/>
    <n v="0.04"/>
    <s v="Express Air"/>
    <n v="12.65"/>
    <n v="1.48"/>
    <n v="0.7"/>
    <s v="Michael Oakman"/>
    <s v="Manitoba"/>
    <s v="Prarie"/>
    <s v="Small Business"/>
    <s v="Office Supplies"/>
    <s v="Rubber Bands"/>
    <n v="0.37"/>
  </r>
  <r>
    <n v="44935"/>
    <d v="2010-11-17T00:00:00"/>
    <d v="2010-11-20T00:00:00"/>
    <s v="November"/>
    <s v="2010"/>
    <n v="3"/>
    <b v="0"/>
    <s v="High"/>
    <n v="37"/>
    <n v="99.65"/>
    <n v="0.01"/>
    <s v="Regular Air"/>
    <n v="27"/>
    <n v="2.62"/>
    <n v="0.8"/>
    <s v="Arthur Gainer"/>
    <s v="Manitoba"/>
    <s v="Prarie"/>
    <s v="Consumer"/>
    <s v="Office Supplies"/>
    <s v="Rubber Bands"/>
    <n v="0.39"/>
  </r>
  <r>
    <n v="45127"/>
    <d v="2012-12-30T00:00:00"/>
    <d v="2012-12-30T00:00:00"/>
    <s v="December"/>
    <s v="2012"/>
    <n v="0"/>
    <s v="FREE DELIVERY"/>
    <s v="Medium"/>
    <n v="10"/>
    <n v="14.15"/>
    <n v="0.1"/>
    <s v="Regular Air"/>
    <n v="-1.29"/>
    <n v="1.48"/>
    <n v="0.7"/>
    <s v="Theresa Swint"/>
    <s v="Manitoba"/>
    <s v="Prarie"/>
    <s v="Consumer"/>
    <s v="Office Supplies"/>
    <s v="Rubber Bands"/>
    <n v="0.37"/>
  </r>
  <r>
    <n v="45413"/>
    <d v="2010-06-08T00:00:00"/>
    <d v="2010-06-09T00:00:00"/>
    <s v="June"/>
    <s v="2010"/>
    <n v="1"/>
    <b v="0"/>
    <s v="High"/>
    <n v="18"/>
    <n v="85.74"/>
    <n v="0.03"/>
    <s v="Regular Air"/>
    <n v="-73.569999999999993"/>
    <n v="4.38"/>
    <n v="6.21"/>
    <s v="Eric Barreto"/>
    <s v="Manitoba"/>
    <s v="Prarie"/>
    <s v="Small Business"/>
    <s v="Office Supplies"/>
    <s v="Binders and Binder Accessories"/>
    <n v="0.37"/>
  </r>
  <r>
    <n v="45413"/>
    <d v="2010-06-08T00:00:00"/>
    <d v="2010-06-09T00:00:00"/>
    <s v="June"/>
    <s v="2010"/>
    <n v="1"/>
    <b v="0"/>
    <s v="High"/>
    <n v="17"/>
    <n v="2031.98"/>
    <n v="0.05"/>
    <s v="Regular Air"/>
    <n v="778.6"/>
    <n v="120.98"/>
    <n v="9.07"/>
    <s v="Eric Barreto"/>
    <s v="Manitoba"/>
    <s v="Prarie"/>
    <s v="Small Business"/>
    <s v="Office Supplies"/>
    <s v="Binders and Binder Accessories"/>
    <n v="0.35"/>
  </r>
  <r>
    <n v="45413"/>
    <d v="2010-06-08T00:00:00"/>
    <d v="2010-06-08T00:00:00"/>
    <s v="June"/>
    <s v="2010"/>
    <n v="0"/>
    <s v="FREE DELIVERY"/>
    <s v="High"/>
    <n v="24"/>
    <n v="131.94"/>
    <n v="0.04"/>
    <s v="Regular Air"/>
    <n v="2.3199999999999998"/>
    <n v="5.28"/>
    <n v="2.99"/>
    <s v="Eric Barreto"/>
    <s v="Manitoba"/>
    <s v="Prarie"/>
    <s v="Small Business"/>
    <s v="Office Supplies"/>
    <s v="Binders and Binder Accessories"/>
    <n v="0.37"/>
  </r>
  <r>
    <n v="45571"/>
    <d v="2012-09-23T00:00:00"/>
    <d v="2012-09-24T00:00:00"/>
    <s v="September"/>
    <s v="2012"/>
    <n v="1"/>
    <b v="0"/>
    <s v="Medium"/>
    <n v="43"/>
    <n v="528.53"/>
    <n v="0.05"/>
    <s v="Regular Air"/>
    <n v="-7.24"/>
    <n v="12.21"/>
    <n v="4.8099999999999996"/>
    <s v="Rick Bensley"/>
    <s v="Manitoba"/>
    <s v="Prarie"/>
    <s v="Consumer"/>
    <s v="Office Supplies"/>
    <s v="Storage &amp; Organization"/>
    <n v="0.57999999999999996"/>
  </r>
  <r>
    <n v="45571"/>
    <d v="2012-09-23T00:00:00"/>
    <d v="2012-09-25T00:00:00"/>
    <s v="September"/>
    <s v="2012"/>
    <n v="2"/>
    <b v="0"/>
    <s v="Medium"/>
    <n v="47"/>
    <n v="5975.0495000000001"/>
    <n v="0.06"/>
    <s v="Regular Air"/>
    <n v="1417.23"/>
    <n v="155.99"/>
    <n v="8.99"/>
    <s v="Rick Bensley"/>
    <s v="Manitoba"/>
    <s v="Prarie"/>
    <s v="Consumer"/>
    <s v="Technology"/>
    <s v="Telephones and Communication"/>
    <n v="0.57999999999999996"/>
  </r>
  <r>
    <n v="45571"/>
    <d v="2012-09-23T00:00:00"/>
    <d v="2012-09-25T00:00:00"/>
    <s v="September"/>
    <s v="2012"/>
    <n v="2"/>
    <b v="0"/>
    <s v="Medium"/>
    <n v="44"/>
    <n v="720.52"/>
    <n v="0.1"/>
    <s v="Regular Air"/>
    <n v="-36.79"/>
    <n v="17.98"/>
    <n v="8.51"/>
    <s v="Rick Bensley"/>
    <s v="Manitoba"/>
    <s v="Prarie"/>
    <s v="Consumer"/>
    <s v="Technology"/>
    <s v="Office Machines"/>
    <n v="0.4"/>
  </r>
  <r>
    <n v="45575"/>
    <d v="2012-04-12T00:00:00"/>
    <d v="2012-04-12T00:00:00"/>
    <s v="April"/>
    <s v="2012"/>
    <n v="0"/>
    <s v="FREE DELIVERY"/>
    <s v="Critical"/>
    <n v="46"/>
    <n v="3849.17"/>
    <n v="0.06"/>
    <s v="Regular Air"/>
    <n v="1982.78"/>
    <n v="83.98"/>
    <n v="5.01"/>
    <s v="Eric Barreto"/>
    <s v="Manitoba"/>
    <s v="Prarie"/>
    <s v="Small Business"/>
    <s v="Office Supplies"/>
    <s v="Envelopes"/>
    <n v="0.38"/>
  </r>
  <r>
    <n v="45794"/>
    <d v="2011-09-24T00:00:00"/>
    <d v="2011-09-26T00:00:00"/>
    <s v="September"/>
    <s v="2011"/>
    <n v="2"/>
    <b v="0"/>
    <s v="Critical"/>
    <n v="28"/>
    <n v="1208.3499999999999"/>
    <n v="0"/>
    <s v="Regular Air"/>
    <n v="145.54"/>
    <n v="39.99"/>
    <n v="10.25"/>
    <s v="Rick Bensley"/>
    <s v="Manitoba"/>
    <s v="Prarie"/>
    <s v="Consumer"/>
    <s v="Technology"/>
    <s v="Computer Peripherals"/>
    <n v="0.55000000000000004"/>
  </r>
  <r>
    <n v="45860"/>
    <d v="2012-08-12T00:00:00"/>
    <d v="2012-08-12T00:00:00"/>
    <s v="August"/>
    <s v="2012"/>
    <n v="0"/>
    <s v="FREE DELIVERY"/>
    <s v="low"/>
    <n v="12"/>
    <n v="69.97"/>
    <n v="0.01"/>
    <s v="Regular Air"/>
    <n v="24.25"/>
    <n v="5.43"/>
    <n v="0.95"/>
    <s v="Matthew Clasen"/>
    <s v="Manitoba"/>
    <s v="Prarie"/>
    <s v="Consumer"/>
    <s v="Office Supplies"/>
    <s v="Paper"/>
    <n v="0.36"/>
  </r>
  <r>
    <n v="46021"/>
    <d v="2009-03-02T00:00:00"/>
    <d v="2009-03-04T00:00:00"/>
    <s v="March"/>
    <s v="2009"/>
    <n v="2"/>
    <b v="0"/>
    <s v="High"/>
    <n v="1"/>
    <n v="199.48"/>
    <n v="0.08"/>
    <s v="Delivery Truck"/>
    <n v="-120.24"/>
    <n v="170.98"/>
    <n v="35.89"/>
    <s v="Theresa Swint"/>
    <s v="Manitoba"/>
    <s v="Prarie"/>
    <s v="Small Business"/>
    <s v="Furniture"/>
    <s v="Bookcases"/>
    <n v="0.66"/>
  </r>
  <r>
    <n v="46147"/>
    <d v="2011-01-15T00:00:00"/>
    <d v="2011-01-17T00:00:00"/>
    <s v="January"/>
    <s v="2011"/>
    <n v="2"/>
    <b v="0"/>
    <s v="Critical"/>
    <n v="37"/>
    <n v="925.8"/>
    <n v="0.01"/>
    <s v="Regular Air"/>
    <n v="30.69"/>
    <n v="24.92"/>
    <n v="12.98"/>
    <s v="Mick Crebagga"/>
    <s v="Manitoba"/>
    <s v="Prarie"/>
    <s v="Corporate"/>
    <s v="Office Supplies"/>
    <s v="Binders and Binder Accessories"/>
    <n v="0.39"/>
  </r>
  <r>
    <n v="46147"/>
    <d v="2011-01-15T00:00:00"/>
    <d v="2011-01-17T00:00:00"/>
    <s v="January"/>
    <s v="2011"/>
    <n v="2"/>
    <b v="0"/>
    <s v="Critical"/>
    <n v="39"/>
    <n v="282.48"/>
    <n v="0.08"/>
    <s v="Express Air"/>
    <n v="-87.01"/>
    <n v="7.1"/>
    <n v="6.05"/>
    <s v="Mick Crebagga"/>
    <s v="Manitoba"/>
    <s v="Prarie"/>
    <s v="Corporate"/>
    <s v="Office Supplies"/>
    <s v="Binders and Binder Accessories"/>
    <n v="0.39"/>
  </r>
  <r>
    <n v="46147"/>
    <d v="2011-01-15T00:00:00"/>
    <d v="2011-01-17T00:00:00"/>
    <s v="January"/>
    <s v="2011"/>
    <n v="2"/>
    <b v="0"/>
    <s v="Critical"/>
    <n v="12"/>
    <n v="6502.46"/>
    <n v="0.09"/>
    <s v="Delivery Truck"/>
    <n v="261.66000000000003"/>
    <n v="550.98"/>
    <n v="64.59"/>
    <s v="Mick Crebagga"/>
    <s v="Manitoba"/>
    <s v="Prarie"/>
    <s v="Corporate"/>
    <s v="Furniture"/>
    <s v="Tables"/>
    <n v="0.66"/>
  </r>
  <r>
    <n v="46211"/>
    <d v="2010-06-11T00:00:00"/>
    <d v="2010-06-18T00:00:00"/>
    <s v="June"/>
    <s v="2010"/>
    <n v="7"/>
    <b v="0"/>
    <s v="low"/>
    <n v="47"/>
    <n v="1243.52"/>
    <n v="0.08"/>
    <s v="Regular Air"/>
    <n v="360.94"/>
    <n v="26.48"/>
    <n v="6.93"/>
    <s v="Gary Hwang"/>
    <s v="Manitoba"/>
    <s v="Prarie"/>
    <s v="Home Office"/>
    <s v="Furniture"/>
    <s v="Office Furnishings"/>
    <n v="0.49"/>
  </r>
  <r>
    <n v="46241"/>
    <d v="2009-03-14T00:00:00"/>
    <d v="2009-03-16T00:00:00"/>
    <s v="March"/>
    <s v="2009"/>
    <n v="2"/>
    <b v="0"/>
    <s v="Not Specified"/>
    <n v="34"/>
    <n v="1932.58"/>
    <n v="0.1"/>
    <s v="Regular Air"/>
    <n v="356.48"/>
    <n v="62.18"/>
    <n v="10.84"/>
    <s v="Thea Hudgings"/>
    <s v="Manitoba"/>
    <s v="Prarie"/>
    <s v="Consumer"/>
    <s v="Furniture"/>
    <s v="Office Furnishings"/>
    <n v="0.63"/>
  </r>
  <r>
    <n v="46244"/>
    <d v="2009-07-02T00:00:00"/>
    <d v="2009-07-03T00:00:00"/>
    <s v="July"/>
    <s v="2009"/>
    <n v="1"/>
    <b v="0"/>
    <s v="Medium"/>
    <n v="10"/>
    <n v="601.57000000000005"/>
    <n v="0.09"/>
    <s v="Delivery Truck"/>
    <n v="-247.25"/>
    <n v="60.98"/>
    <n v="30"/>
    <s v="Arthur Gainer"/>
    <s v="Manitoba"/>
    <s v="Prarie"/>
    <s v="Consumer"/>
    <s v="Furniture"/>
    <s v="Chairs &amp; Chairmats"/>
    <n v="0.7"/>
  </r>
  <r>
    <n v="46244"/>
    <d v="2009-07-02T00:00:00"/>
    <d v="2009-07-04T00:00:00"/>
    <s v="July"/>
    <s v="2009"/>
    <n v="2"/>
    <b v="0"/>
    <s v="Medium"/>
    <n v="9"/>
    <n v="157.41999999999999"/>
    <n v="0.05"/>
    <s v="Regular Air"/>
    <n v="-18.68"/>
    <n v="17.48"/>
    <n v="1.99"/>
    <s v="Arthur Gainer"/>
    <s v="Manitoba"/>
    <s v="Prarie"/>
    <s v="Consumer"/>
    <s v="Technology"/>
    <s v="Computer Peripherals"/>
    <n v="0.45"/>
  </r>
  <r>
    <n v="46305"/>
    <d v="2011-07-30T00:00:00"/>
    <d v="2011-08-03T00:00:00"/>
    <s v="August"/>
    <s v="2011"/>
    <n v="4"/>
    <b v="0"/>
    <s v="low"/>
    <n v="30"/>
    <n v="299.66000000000003"/>
    <n v="0.08"/>
    <s v="Regular Air"/>
    <n v="-18.25"/>
    <n v="10.44"/>
    <n v="5.75"/>
    <s v="Sue Ann Reed"/>
    <s v="Manitoba"/>
    <s v="Prarie"/>
    <s v="Consumer"/>
    <s v="Office Supplies"/>
    <s v="Binders and Binder Accessories"/>
    <n v="0.39"/>
  </r>
  <r>
    <n v="46372"/>
    <d v="2011-02-26T00:00:00"/>
    <d v="2011-02-26T00:00:00"/>
    <s v="February"/>
    <s v="2011"/>
    <n v="0"/>
    <s v="FREE DELIVERY"/>
    <s v="High"/>
    <n v="7"/>
    <n v="375.57"/>
    <n v="0.02"/>
    <s v="Regular Air"/>
    <n v="12.71"/>
    <n v="52.4"/>
    <n v="16.11"/>
    <s v="Tanja Norvell"/>
    <s v="Manitoba"/>
    <s v="Prarie"/>
    <s v="Consumer"/>
    <s v="Office Supplies"/>
    <s v="Binders and Binder Accessories"/>
    <n v="0.39"/>
  </r>
  <r>
    <n v="46372"/>
    <d v="2011-02-26T00:00:00"/>
    <d v="2011-02-27T00:00:00"/>
    <s v="February"/>
    <s v="2011"/>
    <n v="1"/>
    <b v="0"/>
    <s v="High"/>
    <n v="15"/>
    <n v="81.97"/>
    <n v="7.0000000000000007E-2"/>
    <s v="Regular Air"/>
    <n v="-81.33"/>
    <n v="4.9800000000000004"/>
    <n v="8.33"/>
    <s v="Tanja Norvell"/>
    <s v="Manitoba"/>
    <s v="Prarie"/>
    <s v="Consumer"/>
    <s v="Office Supplies"/>
    <s v="Paper"/>
    <n v="0.38"/>
  </r>
  <r>
    <n v="46656"/>
    <d v="2009-07-16T00:00:00"/>
    <d v="2009-07-17T00:00:00"/>
    <s v="July"/>
    <s v="2009"/>
    <n v="1"/>
    <b v="0"/>
    <s v="High"/>
    <n v="27"/>
    <n v="636.70000000000005"/>
    <n v="0.1"/>
    <s v="Regular Air"/>
    <n v="-29.91"/>
    <n v="24.92"/>
    <n v="12.98"/>
    <s v="Nora Pelletier"/>
    <s v="Manitoba"/>
    <s v="Prarie"/>
    <s v="Corporate"/>
    <s v="Office Supplies"/>
    <s v="Binders and Binder Accessories"/>
    <n v="0.39"/>
  </r>
  <r>
    <n v="46721"/>
    <d v="2009-09-13T00:00:00"/>
    <d v="2009-09-14T00:00:00"/>
    <s v="September"/>
    <s v="2009"/>
    <n v="1"/>
    <b v="0"/>
    <s v="Medium"/>
    <n v="17"/>
    <n v="142.94"/>
    <n v="0.03"/>
    <s v="Regular Air"/>
    <n v="-129.56"/>
    <n v="7.38"/>
    <n v="11.51"/>
    <s v="Nick Radford"/>
    <s v="Manitoba"/>
    <s v="Prarie"/>
    <s v="Corporate"/>
    <s v="Office Supplies"/>
    <s v="Binders and Binder Accessories"/>
    <n v="0.36"/>
  </r>
  <r>
    <n v="46721"/>
    <d v="2009-09-13T00:00:00"/>
    <d v="2009-09-14T00:00:00"/>
    <s v="September"/>
    <s v="2009"/>
    <n v="1"/>
    <b v="0"/>
    <s v="Medium"/>
    <n v="35"/>
    <n v="240.61"/>
    <n v="0.05"/>
    <s v="Regular Air"/>
    <n v="-133.12"/>
    <n v="6.48"/>
    <n v="7.91"/>
    <s v="Nick Radford"/>
    <s v="Manitoba"/>
    <s v="Prarie"/>
    <s v="Corporate"/>
    <s v="Office Supplies"/>
    <s v="Paper"/>
    <n v="0.37"/>
  </r>
  <r>
    <n v="46721"/>
    <d v="2009-09-13T00:00:00"/>
    <d v="2009-09-14T00:00:00"/>
    <s v="September"/>
    <s v="2009"/>
    <n v="1"/>
    <b v="0"/>
    <s v="Medium"/>
    <n v="17"/>
    <n v="1912.76"/>
    <n v="0.03"/>
    <s v="Regular Air"/>
    <n v="71.56"/>
    <n v="111.03"/>
    <n v="8.64"/>
    <s v="Nick Radford"/>
    <s v="Manitoba"/>
    <s v="Prarie"/>
    <s v="Corporate"/>
    <s v="Office Supplies"/>
    <s v="Storage &amp; Organization"/>
    <n v="0.78"/>
  </r>
  <r>
    <n v="46852"/>
    <d v="2012-01-28T00:00:00"/>
    <d v="2012-01-30T00:00:00"/>
    <s v="January"/>
    <s v="2012"/>
    <n v="2"/>
    <b v="0"/>
    <s v="Not Specified"/>
    <n v="46"/>
    <n v="1591.89"/>
    <n v="0.02"/>
    <s v="Express Air"/>
    <n v="-117.31"/>
    <n v="34.979999999999997"/>
    <n v="7.53"/>
    <s v="Sean Braxton"/>
    <s v="Manitoba"/>
    <s v="Prarie"/>
    <s v="Small Business"/>
    <s v="Technology"/>
    <s v="Computer Peripherals"/>
    <n v="0.76"/>
  </r>
  <r>
    <n v="46852"/>
    <d v="2012-01-28T00:00:00"/>
    <d v="2012-01-29T00:00:00"/>
    <s v="January"/>
    <s v="2012"/>
    <n v="1"/>
    <b v="0"/>
    <s v="Not Specified"/>
    <n v="44"/>
    <n v="220.07"/>
    <n v="0.01"/>
    <s v="Regular Air"/>
    <n v="-158.41999999999999"/>
    <n v="4.8899999999999997"/>
    <n v="4.93"/>
    <s v="Sean Braxton"/>
    <s v="Manitoba"/>
    <s v="Prarie"/>
    <s v="Small Business"/>
    <s v="Technology"/>
    <s v="Computer Peripherals"/>
    <n v="0.66"/>
  </r>
  <r>
    <n v="46949"/>
    <d v="2010-03-07T00:00:00"/>
    <d v="2010-03-08T00:00:00"/>
    <s v="March"/>
    <s v="2010"/>
    <n v="1"/>
    <b v="0"/>
    <s v="High"/>
    <n v="37"/>
    <n v="319.39"/>
    <n v="0.03"/>
    <s v="Regular Air"/>
    <n v="-39.33"/>
    <n v="8.4600000000000009"/>
    <n v="3.62"/>
    <s v="Mick Crebagga"/>
    <s v="Manitoba"/>
    <s v="Prarie"/>
    <s v="Home Office"/>
    <s v="Technology"/>
    <s v="Computer Peripherals"/>
    <n v="0.61"/>
  </r>
  <r>
    <n v="46951"/>
    <d v="2011-11-17T00:00:00"/>
    <d v="2011-11-18T00:00:00"/>
    <s v="November"/>
    <s v="2011"/>
    <n v="1"/>
    <b v="0"/>
    <s v="Critical"/>
    <n v="26"/>
    <n v="2379.3285000000001"/>
    <n v="0.09"/>
    <s v="Regular Air"/>
    <n v="284.58999999999997"/>
    <n v="115.99"/>
    <n v="5.92"/>
    <s v="Katherine Ducich"/>
    <s v="Manitoba"/>
    <s v="Prarie"/>
    <s v="Corporate"/>
    <s v="Technology"/>
    <s v="Telephones and Communication"/>
    <n v="0.57999999999999996"/>
  </r>
  <r>
    <n v="47075"/>
    <d v="2011-10-17T00:00:00"/>
    <d v="2011-10-19T00:00:00"/>
    <s v="October"/>
    <s v="2011"/>
    <n v="2"/>
    <b v="0"/>
    <s v="Medium"/>
    <n v="42"/>
    <n v="4346.9799999999996"/>
    <n v="0.05"/>
    <s v="Delivery Truck"/>
    <n v="10.220000000000001"/>
    <n v="100.98"/>
    <n v="35.840000000000003"/>
    <s v="Mick Crebagga"/>
    <s v="Manitoba"/>
    <s v="Prarie"/>
    <s v="Home Office"/>
    <s v="Furniture"/>
    <s v="Bookcases"/>
    <n v="0.62"/>
  </r>
  <r>
    <n v="47399"/>
    <d v="2012-08-01T00:00:00"/>
    <d v="2012-08-01T00:00:00"/>
    <s v="August"/>
    <s v="2012"/>
    <n v="0"/>
    <s v="FREE DELIVERY"/>
    <s v="low"/>
    <n v="26"/>
    <n v="145.76"/>
    <n v="0"/>
    <s v="Regular Air"/>
    <n v="5.67"/>
    <n v="5.28"/>
    <n v="2.99"/>
    <s v="Rick Bensley"/>
    <s v="Manitoba"/>
    <s v="Prarie"/>
    <s v="Consumer"/>
    <s v="Office Supplies"/>
    <s v="Binders and Binder Accessories"/>
    <n v="0.37"/>
  </r>
  <r>
    <n v="47493"/>
    <d v="2009-02-11T00:00:00"/>
    <d v="2009-02-13T00:00:00"/>
    <s v="February"/>
    <s v="2009"/>
    <n v="2"/>
    <b v="0"/>
    <s v="Critical"/>
    <n v="36"/>
    <n v="9757.48"/>
    <n v="7.0000000000000007E-2"/>
    <s v="Delivery Truck"/>
    <n v="-96.05"/>
    <n v="270.98"/>
    <n v="50"/>
    <s v="Michael Moore"/>
    <s v="Manitoba"/>
    <s v="Prarie"/>
    <s v="Corporate"/>
    <s v="Furniture"/>
    <s v="Chairs &amp; Chairmats"/>
    <n v="0.77"/>
  </r>
  <r>
    <n v="47777"/>
    <d v="2012-11-25T00:00:00"/>
    <d v="2012-11-27T00:00:00"/>
    <s v="November"/>
    <s v="2012"/>
    <n v="2"/>
    <b v="0"/>
    <s v="low"/>
    <n v="13"/>
    <n v="87.91"/>
    <n v="0.05"/>
    <s v="Regular Air"/>
    <n v="-27.91"/>
    <n v="6.68"/>
    <n v="5.41"/>
    <s v="Tom Zandusky"/>
    <s v="Manitoba"/>
    <s v="Prarie"/>
    <s v="Home Office"/>
    <s v="Office Supplies"/>
    <s v="Paper"/>
    <n v="0.37"/>
  </r>
  <r>
    <n v="47844"/>
    <d v="2010-12-12T00:00:00"/>
    <d v="2010-12-14T00:00:00"/>
    <s v="December"/>
    <s v="2010"/>
    <n v="2"/>
    <b v="0"/>
    <s v="Critical"/>
    <n v="41"/>
    <n v="5824.01"/>
    <n v="0.1"/>
    <s v="Delivery Truck"/>
    <n v="-288.68"/>
    <n v="150.97999999999999"/>
    <n v="30"/>
    <s v="Tanja Norvell"/>
    <s v="Manitoba"/>
    <s v="Prarie"/>
    <s v="Consumer"/>
    <s v="Furniture"/>
    <s v="Chairs &amp; Chairmats"/>
    <n v="0.74"/>
  </r>
  <r>
    <n v="47941"/>
    <d v="2009-08-08T00:00:00"/>
    <d v="2009-08-08T00:00:00"/>
    <s v="August"/>
    <s v="2009"/>
    <n v="0"/>
    <s v="FREE DELIVERY"/>
    <s v="High"/>
    <n v="15"/>
    <n v="1187.1524999999999"/>
    <n v="0.03"/>
    <s v="Regular Air"/>
    <n v="33.19"/>
    <n v="95.99"/>
    <n v="4.9000000000000004"/>
    <s v="Evan Bailliet"/>
    <s v="Manitoba"/>
    <s v="Prarie"/>
    <s v="Corporate"/>
    <s v="Technology"/>
    <s v="Telephones and Communication"/>
    <n v="0.56000000000000005"/>
  </r>
  <r>
    <n v="48423"/>
    <d v="2012-10-31T00:00:00"/>
    <d v="2012-10-31T00:00:00"/>
    <s v="October"/>
    <s v="2012"/>
    <n v="0"/>
    <s v="FREE DELIVERY"/>
    <s v="High"/>
    <n v="49"/>
    <n v="414.11"/>
    <n v="0.08"/>
    <s v="Regular Air"/>
    <n v="-172.32"/>
    <n v="8.74"/>
    <n v="8.2899999999999991"/>
    <s v="Henia Zydlo"/>
    <s v="Manitoba"/>
    <s v="Prarie"/>
    <s v="Home Office"/>
    <s v="Office Supplies"/>
    <s v="Envelopes"/>
    <n v="0.38"/>
  </r>
  <r>
    <n v="48837"/>
    <d v="2011-07-18T00:00:00"/>
    <d v="2011-07-20T00:00:00"/>
    <s v="July"/>
    <s v="2011"/>
    <n v="2"/>
    <b v="0"/>
    <s v="Not Specified"/>
    <n v="39"/>
    <n v="4799.7884999999997"/>
    <n v="0.09"/>
    <s v="Regular Air"/>
    <n v="1231.8900000000001"/>
    <n v="155.99"/>
    <n v="3.9"/>
    <s v="Tanja Norvell"/>
    <s v="Manitoba"/>
    <s v="Prarie"/>
    <s v="Corporate"/>
    <s v="Technology"/>
    <s v="Telephones and Communication"/>
    <n v="0.55000000000000004"/>
  </r>
  <r>
    <n v="48993"/>
    <d v="2012-05-31T00:00:00"/>
    <d v="2012-05-31T00:00:00"/>
    <s v="May"/>
    <s v="2012"/>
    <n v="0"/>
    <s v="FREE DELIVERY"/>
    <s v="low"/>
    <n v="17"/>
    <n v="122.42"/>
    <n v="0.08"/>
    <s v="Express Air"/>
    <n v="-37.04"/>
    <n v="6.48"/>
    <n v="6.22"/>
    <s v="Russell D'Ascenzo"/>
    <s v="Manitoba"/>
    <s v="Prarie"/>
    <s v="Consumer"/>
    <s v="Office Supplies"/>
    <s v="Paper"/>
    <n v="0.37"/>
  </r>
  <r>
    <n v="49123"/>
    <d v="2009-02-25T00:00:00"/>
    <d v="2009-02-26T00:00:00"/>
    <s v="February"/>
    <s v="2009"/>
    <n v="1"/>
    <b v="0"/>
    <s v="High"/>
    <n v="31"/>
    <n v="305.76"/>
    <n v="0.1"/>
    <s v="Regular Air"/>
    <n v="-22.53"/>
    <n v="10.44"/>
    <n v="5.75"/>
    <s v="Mick Crebagga"/>
    <s v="Manitoba"/>
    <s v="Prarie"/>
    <s v="Corporate"/>
    <s v="Office Supplies"/>
    <s v="Binders and Binder Accessories"/>
    <n v="0.39"/>
  </r>
  <r>
    <n v="49123"/>
    <d v="2009-02-25T00:00:00"/>
    <d v="2009-02-26T00:00:00"/>
    <s v="February"/>
    <s v="2009"/>
    <n v="1"/>
    <b v="0"/>
    <s v="High"/>
    <n v="3"/>
    <n v="25.48"/>
    <n v="0.06"/>
    <s v="Regular Air"/>
    <n v="-26.8"/>
    <n v="8.33"/>
    <n v="1.99"/>
    <s v="Mick Crebagga"/>
    <s v="Manitoba"/>
    <s v="Prarie"/>
    <s v="Corporate"/>
    <s v="Technology"/>
    <s v="Computer Peripherals"/>
    <n v="0.52"/>
  </r>
  <r>
    <n v="49220"/>
    <d v="2011-08-13T00:00:00"/>
    <d v="2011-08-14T00:00:00"/>
    <s v="August"/>
    <s v="2011"/>
    <n v="1"/>
    <b v="0"/>
    <s v="Critical"/>
    <n v="13"/>
    <n v="409.97"/>
    <n v="7.0000000000000007E-2"/>
    <s v="Regular Air"/>
    <n v="39.36"/>
    <n v="33.619999999999997"/>
    <n v="3.5"/>
    <s v="Evan Bailliet"/>
    <s v="Manitoba"/>
    <s v="Prarie"/>
    <s v="Corporate"/>
    <s v="Office Supplies"/>
    <s v="Appliances"/>
    <n v="0.59"/>
  </r>
  <r>
    <n v="49409"/>
    <d v="2011-08-16T00:00:00"/>
    <d v="2011-08-17T00:00:00"/>
    <s v="August"/>
    <s v="2011"/>
    <n v="1"/>
    <b v="0"/>
    <s v="High"/>
    <n v="28"/>
    <n v="1457.78"/>
    <n v="0.04"/>
    <s v="Regular Air"/>
    <n v="68.23"/>
    <n v="49.99"/>
    <n v="19.989999999999998"/>
    <s v="Natalie Webber"/>
    <s v="Manitoba"/>
    <s v="Prarie"/>
    <s v="Consumer"/>
    <s v="Technology"/>
    <s v="Computer Peripherals"/>
    <n v="0.45"/>
  </r>
  <r>
    <n v="49479"/>
    <d v="2011-07-27T00:00:00"/>
    <d v="2011-07-29T00:00:00"/>
    <s v="July"/>
    <s v="2011"/>
    <n v="2"/>
    <b v="0"/>
    <s v="Medium"/>
    <n v="46"/>
    <n v="5615.4"/>
    <n v="7.0000000000000007E-2"/>
    <s v="Delivery Truck"/>
    <n v="1807.16"/>
    <n v="120.97"/>
    <n v="26.3"/>
    <s v="Victor Price"/>
    <s v="Manitoba"/>
    <s v="Prarie"/>
    <s v="Consumer"/>
    <s v="Technology"/>
    <s v="Office Machines"/>
    <n v="0.38"/>
  </r>
  <r>
    <n v="49600"/>
    <d v="2011-03-07T00:00:00"/>
    <d v="2011-03-12T00:00:00"/>
    <s v="March"/>
    <s v="2011"/>
    <n v="5"/>
    <b v="0"/>
    <s v="low"/>
    <n v="33"/>
    <n v="1692.03"/>
    <n v="0.1"/>
    <s v="Regular Air"/>
    <n v="574.44000000000005"/>
    <n v="54.96"/>
    <n v="10.75"/>
    <s v="Troy Blackwell"/>
    <s v="Manitoba"/>
    <s v="Prarie"/>
    <s v="Home Office"/>
    <s v="Office Supplies"/>
    <s v="Paper"/>
    <n v="0.36"/>
  </r>
  <r>
    <n v="49987"/>
    <d v="2011-01-19T00:00:00"/>
    <d v="2011-01-21T00:00:00"/>
    <s v="January"/>
    <s v="2011"/>
    <n v="2"/>
    <b v="0"/>
    <s v="High"/>
    <n v="14"/>
    <n v="242.28399999999999"/>
    <n v="0.03"/>
    <s v="Regular Air"/>
    <n v="51.75"/>
    <n v="20.99"/>
    <n v="0.99"/>
    <s v="Tanja Norvell"/>
    <s v="Manitoba"/>
    <s v="Prarie"/>
    <s v="Consumer"/>
    <s v="Technology"/>
    <s v="Telephones and Communication"/>
    <n v="0.37"/>
  </r>
  <r>
    <n v="50242"/>
    <d v="2010-07-19T00:00:00"/>
    <d v="2010-07-21T00:00:00"/>
    <s v="July"/>
    <s v="2010"/>
    <n v="2"/>
    <b v="0"/>
    <s v="Not Specified"/>
    <n v="8"/>
    <n v="1391.7645"/>
    <n v="0.08"/>
    <s v="Regular Air"/>
    <n v="-426.07"/>
    <n v="205.99"/>
    <n v="8.99"/>
    <s v="Ross Baird"/>
    <s v="Manitoba"/>
    <s v="Prarie"/>
    <s v="Corporate"/>
    <s v="Technology"/>
    <s v="Telephones and Communication"/>
    <n v="0.56000000000000005"/>
  </r>
  <r>
    <n v="50275"/>
    <d v="2009-12-05T00:00:00"/>
    <d v="2009-12-06T00:00:00"/>
    <s v="December"/>
    <s v="2009"/>
    <n v="1"/>
    <b v="0"/>
    <s v="Medium"/>
    <n v="5"/>
    <n v="9704.3700000000008"/>
    <n v="0.03"/>
    <s v="Express Air"/>
    <n v="-1565.91"/>
    <n v="1938.02"/>
    <n v="13.99"/>
    <s v="Gary Hwang"/>
    <s v="Manitoba"/>
    <s v="Prarie"/>
    <s v="Home Office"/>
    <s v="Technology"/>
    <s v="Office Machines"/>
    <n v="0.38"/>
  </r>
  <r>
    <n v="50275"/>
    <d v="2009-12-05T00:00:00"/>
    <d v="2009-12-06T00:00:00"/>
    <s v="December"/>
    <s v="2009"/>
    <n v="1"/>
    <b v="0"/>
    <s v="Medium"/>
    <n v="31"/>
    <n v="211.94"/>
    <n v="0.05"/>
    <s v="Regular Air"/>
    <n v="-56.39"/>
    <n v="6.48"/>
    <n v="5.84"/>
    <s v="Gary Hwang"/>
    <s v="Manitoba"/>
    <s v="Prarie"/>
    <s v="Home Office"/>
    <s v="Office Supplies"/>
    <s v="Paper"/>
    <n v="0.37"/>
  </r>
  <r>
    <n v="50403"/>
    <d v="2012-05-12T00:00:00"/>
    <d v="2012-05-13T00:00:00"/>
    <s v="May"/>
    <s v="2012"/>
    <n v="1"/>
    <b v="0"/>
    <s v="Not Specified"/>
    <n v="22"/>
    <n v="142.88"/>
    <n v="0.08"/>
    <s v="Regular Air"/>
    <n v="35.369999999999997"/>
    <n v="6.98"/>
    <n v="1.6"/>
    <s v="Katherine Ducich"/>
    <s v="Manitoba"/>
    <s v="Prarie"/>
    <s v="Corporate"/>
    <s v="Office Supplies"/>
    <s v="Paper"/>
    <n v="0.38"/>
  </r>
  <r>
    <n v="50405"/>
    <d v="2011-07-02T00:00:00"/>
    <d v="2011-07-02T00:00:00"/>
    <s v="July"/>
    <s v="2011"/>
    <n v="0"/>
    <s v="FREE DELIVERY"/>
    <s v="Medium"/>
    <n v="8"/>
    <n v="876.01"/>
    <n v="7.0000000000000007E-2"/>
    <s v="Regular Air"/>
    <n v="-108"/>
    <n v="111.03"/>
    <n v="8.64"/>
    <s v="Theresa Swint"/>
    <s v="Manitoba"/>
    <s v="Prarie"/>
    <s v="Small Business"/>
    <s v="Office Supplies"/>
    <s v="Storage &amp; Organization"/>
    <n v="0.78"/>
  </r>
  <r>
    <n v="50464"/>
    <d v="2011-09-27T00:00:00"/>
    <d v="2011-09-30T00:00:00"/>
    <s v="September"/>
    <s v="2011"/>
    <n v="3"/>
    <b v="0"/>
    <s v="Critical"/>
    <n v="7"/>
    <n v="105.94"/>
    <n v="7.0000000000000007E-2"/>
    <s v="Regular Air"/>
    <n v="-13.33"/>
    <n v="14.45"/>
    <n v="7.17"/>
    <s v="Natalie Webber"/>
    <s v="Manitoba"/>
    <s v="Prarie"/>
    <s v="Corporate"/>
    <s v="Office Supplies"/>
    <s v="Binders and Binder Accessories"/>
    <n v="0.38"/>
  </r>
  <r>
    <n v="50465"/>
    <d v="2011-03-11T00:00:00"/>
    <d v="2011-03-13T00:00:00"/>
    <s v="March"/>
    <s v="2011"/>
    <n v="2"/>
    <b v="0"/>
    <s v="Medium"/>
    <n v="29"/>
    <n v="1337.08"/>
    <n v="0.1"/>
    <s v="Regular Air"/>
    <n v="-953"/>
    <n v="48.91"/>
    <n v="35"/>
    <s v="Thais Sissman"/>
    <s v="Manitoba"/>
    <s v="Prarie"/>
    <s v="Small Business"/>
    <s v="Office Supplies"/>
    <s v="Storage &amp; Organization"/>
    <n v="0.83"/>
  </r>
  <r>
    <n v="50469"/>
    <d v="2010-06-19T00:00:00"/>
    <d v="2010-06-20T00:00:00"/>
    <s v="June"/>
    <s v="2010"/>
    <n v="1"/>
    <b v="0"/>
    <s v="Not Specified"/>
    <n v="44"/>
    <n v="839.19"/>
    <n v="0"/>
    <s v="Regular Air"/>
    <n v="76.38"/>
    <n v="17.98"/>
    <n v="8.51"/>
    <s v="Harry Marie"/>
    <s v="Manitoba"/>
    <s v="Prarie"/>
    <s v="Consumer"/>
    <s v="Technology"/>
    <s v="Office Machines"/>
    <n v="0.4"/>
  </r>
  <r>
    <n v="50789"/>
    <d v="2011-03-12T00:00:00"/>
    <d v="2011-03-14T00:00:00"/>
    <s v="March"/>
    <s v="2011"/>
    <n v="2"/>
    <b v="0"/>
    <s v="Not Specified"/>
    <n v="23"/>
    <n v="8673.9"/>
    <n v="0.1"/>
    <s v="Regular Air"/>
    <n v="3440.05"/>
    <n v="387.99"/>
    <n v="19.989999999999998"/>
    <s v="Tracy Collins"/>
    <s v="Manitoba"/>
    <s v="Prarie"/>
    <s v="Consumer"/>
    <s v="Office Supplies"/>
    <s v="Binders and Binder Accessories"/>
    <n v="0.38"/>
  </r>
  <r>
    <n v="51044"/>
    <d v="2012-01-18T00:00:00"/>
    <d v="2012-01-18T00:00:00"/>
    <s v="January"/>
    <s v="2012"/>
    <n v="0"/>
    <s v="FREE DELIVERY"/>
    <s v="low"/>
    <n v="17"/>
    <n v="155.88999999999999"/>
    <n v="0.1"/>
    <s v="Regular Air"/>
    <n v="50.19"/>
    <n v="9.9"/>
    <n v="1.39"/>
    <s v="Linda Southworth"/>
    <s v="Manitoba"/>
    <s v="Prarie"/>
    <s v="Consumer"/>
    <s v="Office Supplies"/>
    <s v="Envelopes"/>
    <n v="0.37"/>
  </r>
  <r>
    <n v="51044"/>
    <d v="2012-01-18T00:00:00"/>
    <d v="2012-01-22T00:00:00"/>
    <s v="January"/>
    <s v="2012"/>
    <n v="4"/>
    <b v="0"/>
    <s v="low"/>
    <n v="26"/>
    <n v="1333.18"/>
    <n v="7.0000000000000007E-2"/>
    <s v="Delivery Truck"/>
    <n v="120.01"/>
    <n v="50.98"/>
    <n v="14.19"/>
    <s v="Linda Southworth"/>
    <s v="Manitoba"/>
    <s v="Prarie"/>
    <s v="Consumer"/>
    <s v="Furniture"/>
    <s v="Chairs &amp; Chairmats"/>
    <n v="0.56000000000000005"/>
  </r>
  <r>
    <n v="51044"/>
    <d v="2012-01-18T00:00:00"/>
    <d v="2012-01-25T00:00:00"/>
    <s v="January"/>
    <s v="2012"/>
    <n v="7"/>
    <b v="0"/>
    <s v="low"/>
    <n v="19"/>
    <n v="117.27"/>
    <n v="0.01"/>
    <s v="Regular Air"/>
    <n v="35.450000000000003"/>
    <n v="5.84"/>
    <n v="0.83"/>
    <s v="Linda Southworth"/>
    <s v="Manitoba"/>
    <s v="Prarie"/>
    <s v="Consumer"/>
    <s v="Office Supplies"/>
    <s v="Pens &amp; Art Supplies"/>
    <n v="0.49"/>
  </r>
  <r>
    <n v="51302"/>
    <d v="2011-08-24T00:00:00"/>
    <d v="2011-08-26T00:00:00"/>
    <s v="August"/>
    <s v="2011"/>
    <n v="2"/>
    <b v="0"/>
    <s v="Not Specified"/>
    <n v="44"/>
    <n v="167.55"/>
    <n v="0.03"/>
    <s v="Regular Air"/>
    <n v="-223.5"/>
    <n v="3.75"/>
    <n v="7.5"/>
    <s v="Tracy Collins"/>
    <s v="Manitoba"/>
    <s v="Prarie"/>
    <s v="Consumer"/>
    <s v="Office Supplies"/>
    <s v="Labels"/>
    <n v="0.37"/>
  </r>
  <r>
    <n v="51392"/>
    <d v="2009-11-12T00:00:00"/>
    <d v="2009-11-13T00:00:00"/>
    <s v="November"/>
    <s v="2009"/>
    <n v="1"/>
    <b v="0"/>
    <s v="Medium"/>
    <n v="10"/>
    <n v="254.89"/>
    <n v="0.09"/>
    <s v="Regular Air"/>
    <n v="-106.58"/>
    <n v="26.31"/>
    <n v="5.89"/>
    <s v="Jamie Frazer"/>
    <s v="Manitoba"/>
    <s v="Prarie"/>
    <s v="Small Business"/>
    <s v="Technology"/>
    <s v="Computer Peripherals"/>
    <n v="0.75"/>
  </r>
  <r>
    <n v="51650"/>
    <d v="2011-06-01T00:00:00"/>
    <d v="2011-06-03T00:00:00"/>
    <s v="June"/>
    <s v="2011"/>
    <n v="2"/>
    <b v="0"/>
    <s v="High"/>
    <n v="25"/>
    <n v="470.11"/>
    <n v="0.08"/>
    <s v="Regular Air"/>
    <n v="91.09"/>
    <n v="19.98"/>
    <n v="5.97"/>
    <s v="Rachel Payne"/>
    <s v="Manitoba"/>
    <s v="Prarie"/>
    <s v="Consumer"/>
    <s v="Office Supplies"/>
    <s v="Paper"/>
    <n v="0.38"/>
  </r>
  <r>
    <n v="51650"/>
    <d v="2011-06-01T00:00:00"/>
    <d v="2011-06-03T00:00:00"/>
    <s v="June"/>
    <s v="2011"/>
    <n v="2"/>
    <b v="0"/>
    <s v="High"/>
    <n v="43"/>
    <n v="10854.83"/>
    <n v="0.08"/>
    <s v="Delivery Truck"/>
    <n v="2039.41"/>
    <n v="270.97000000000003"/>
    <n v="28.06"/>
    <s v="Rachel Payne"/>
    <s v="Manitoba"/>
    <s v="Prarie"/>
    <s v="Consumer"/>
    <s v="Technology"/>
    <s v="Office Machines"/>
    <n v="0.56000000000000005"/>
  </r>
  <r>
    <n v="51650"/>
    <d v="2011-06-01T00:00:00"/>
    <d v="2011-06-03T00:00:00"/>
    <s v="June"/>
    <s v="2011"/>
    <n v="2"/>
    <b v="0"/>
    <s v="High"/>
    <n v="19"/>
    <n v="51.23"/>
    <n v="0.1"/>
    <s v="Regular Air"/>
    <n v="-5.29"/>
    <n v="2.94"/>
    <n v="0.96"/>
    <s v="Rachel Payne"/>
    <s v="Manitoba"/>
    <s v="Prarie"/>
    <s v="Consumer"/>
    <s v="Office Supplies"/>
    <s v="Pens &amp; Art Supplies"/>
    <n v="0.57999999999999996"/>
  </r>
  <r>
    <n v="51652"/>
    <d v="2011-04-09T00:00:00"/>
    <d v="2011-04-11T00:00:00"/>
    <s v="April"/>
    <s v="2011"/>
    <n v="2"/>
    <b v="0"/>
    <s v="Not Specified"/>
    <n v="37"/>
    <n v="195.51"/>
    <n v="0.03"/>
    <s v="Express Air"/>
    <n v="95.56"/>
    <n v="4.9800000000000004"/>
    <n v="0.49"/>
    <s v="Rachel Payne"/>
    <s v="Manitoba"/>
    <s v="Prarie"/>
    <s v="Home Office"/>
    <s v="Office Supplies"/>
    <s v="Labels"/>
    <n v="0.39"/>
  </r>
  <r>
    <n v="51652"/>
    <d v="2011-04-09T00:00:00"/>
    <d v="2011-04-10T00:00:00"/>
    <s v="April"/>
    <s v="2011"/>
    <n v="1"/>
    <b v="0"/>
    <s v="Not Specified"/>
    <n v="38"/>
    <n v="4992.63"/>
    <n v="7.0000000000000007E-2"/>
    <s v="Express Air"/>
    <n v="44.13"/>
    <n v="140.85"/>
    <n v="19.989999999999998"/>
    <s v="Rachel Payne"/>
    <s v="Manitoba"/>
    <s v="Prarie"/>
    <s v="Home Office"/>
    <s v="Office Supplies"/>
    <s v="Storage &amp; Organization"/>
    <n v="0.73"/>
  </r>
  <r>
    <n v="51876"/>
    <d v="2012-03-06T00:00:00"/>
    <d v="2012-03-07T00:00:00"/>
    <s v="March"/>
    <s v="2012"/>
    <n v="1"/>
    <b v="0"/>
    <s v="Critical"/>
    <n v="2"/>
    <n v="95.055499999999995"/>
    <n v="0.1"/>
    <s v="Regular Air"/>
    <n v="-298.17"/>
    <n v="55.99"/>
    <n v="5"/>
    <s v="Victor Price"/>
    <s v="Manitoba"/>
    <s v="Prarie"/>
    <s v="Consumer"/>
    <s v="Technology"/>
    <s v="Telephones and Communication"/>
    <n v="0.83"/>
  </r>
  <r>
    <n v="52070"/>
    <d v="2009-12-01T00:00:00"/>
    <d v="2009-12-03T00:00:00"/>
    <s v="December"/>
    <s v="2009"/>
    <n v="2"/>
    <b v="0"/>
    <s v="Not Specified"/>
    <n v="29"/>
    <n v="67.97"/>
    <n v="0.06"/>
    <s v="Regular Air"/>
    <n v="-109.94"/>
    <n v="2.2799999999999998"/>
    <n v="5.2"/>
    <s v="Natalie Webber"/>
    <s v="Manitoba"/>
    <s v="Prarie"/>
    <s v="Corporate"/>
    <s v="Office Supplies"/>
    <s v="Pens &amp; Art Supplies"/>
    <n v="0.41"/>
  </r>
  <r>
    <n v="52160"/>
    <d v="2011-07-03T00:00:00"/>
    <d v="2011-07-06T00:00:00"/>
    <s v="July"/>
    <s v="2011"/>
    <n v="3"/>
    <b v="0"/>
    <s v="Critical"/>
    <n v="5"/>
    <n v="15.6"/>
    <n v="0.09"/>
    <s v="Express Air"/>
    <n v="1.67"/>
    <n v="2.1800000000000002"/>
    <n v="0.78"/>
    <s v="Jack Garza"/>
    <s v="Manitoba"/>
    <s v="Prarie"/>
    <s v="Corporate"/>
    <s v="Office Supplies"/>
    <s v="Rubber Bands"/>
    <n v="0.52"/>
  </r>
  <r>
    <n v="52160"/>
    <d v="2011-07-03T00:00:00"/>
    <d v="2011-07-05T00:00:00"/>
    <s v="July"/>
    <s v="2011"/>
    <n v="2"/>
    <b v="0"/>
    <s v="Critical"/>
    <n v="6"/>
    <n v="631.49900000000002"/>
    <n v="0.09"/>
    <s v="Regular Air"/>
    <n v="-403.02"/>
    <n v="125.99"/>
    <n v="8.08"/>
    <s v="Jack Garza"/>
    <s v="Manitoba"/>
    <s v="Prarie"/>
    <s v="Corporate"/>
    <s v="Technology"/>
    <s v="Telephones and Communication"/>
    <n v="0.56999999999999995"/>
  </r>
  <r>
    <n v="52258"/>
    <d v="2009-02-10T00:00:00"/>
    <d v="2009-02-17T00:00:00"/>
    <s v="February"/>
    <s v="2009"/>
    <n v="7"/>
    <b v="0"/>
    <s v="low"/>
    <n v="5"/>
    <n v="63.85"/>
    <n v="0.04"/>
    <s v="Regular Air"/>
    <n v="40.44"/>
    <n v="12.22"/>
    <n v="2.85"/>
    <s v="Thais Sissman"/>
    <s v="Manitoba"/>
    <s v="Prarie"/>
    <s v="Small Business"/>
    <s v="Furniture"/>
    <s v="Office Furnishings"/>
    <n v="0.55000000000000004"/>
  </r>
  <r>
    <n v="52608"/>
    <d v="2009-01-21T00:00:00"/>
    <d v="2009-01-25T00:00:00"/>
    <s v="January"/>
    <s v="2009"/>
    <n v="4"/>
    <b v="0"/>
    <s v="low"/>
    <n v="36"/>
    <n v="147.71"/>
    <n v="0.05"/>
    <s v="Regular Air"/>
    <n v="40.04"/>
    <n v="3.98"/>
    <n v="0.7"/>
    <s v="Thea Hudgings"/>
    <s v="Manitoba"/>
    <s v="Prarie"/>
    <s v="Consumer"/>
    <s v="Office Supplies"/>
    <s v="Pens &amp; Art Supplies"/>
    <n v="0.52"/>
  </r>
  <r>
    <n v="52640"/>
    <d v="2011-01-01T00:00:00"/>
    <d v="2011-01-04T00:00:00"/>
    <s v="January"/>
    <s v="2011"/>
    <n v="3"/>
    <b v="0"/>
    <s v="Medium"/>
    <n v="18"/>
    <n v="1163.75"/>
    <n v="0.05"/>
    <s v="Express Air"/>
    <n v="222.17"/>
    <n v="63.98"/>
    <n v="19.989999999999998"/>
    <s v="Steven Ward"/>
    <s v="Manitoba"/>
    <s v="Prarie"/>
    <s v="Consumer"/>
    <s v="Office Supplies"/>
    <s v="Binders and Binder Accessories"/>
    <n v="0.36"/>
  </r>
  <r>
    <n v="53412"/>
    <d v="2009-09-15T00:00:00"/>
    <d v="2009-09-16T00:00:00"/>
    <s v="September"/>
    <s v="2009"/>
    <n v="1"/>
    <b v="0"/>
    <s v="Critical"/>
    <n v="45"/>
    <n v="2544.73"/>
    <n v="0.02"/>
    <s v="Regular Air"/>
    <n v="375.87"/>
    <n v="54.2"/>
    <n v="11.1"/>
    <s v="Eric Hoffmann"/>
    <s v="Manitoba"/>
    <s v="Prarie"/>
    <s v="Small Business"/>
    <s v="Furniture"/>
    <s v="Office Furnishings"/>
    <n v="0.64"/>
  </r>
  <r>
    <n v="53568"/>
    <d v="2010-06-28T00:00:00"/>
    <d v="2010-06-29T00:00:00"/>
    <s v="June"/>
    <s v="2010"/>
    <n v="1"/>
    <b v="0"/>
    <s v="Medium"/>
    <n v="34"/>
    <n v="4281.13"/>
    <n v="0.05"/>
    <s v="Delivery Truck"/>
    <n v="-1446.08"/>
    <n v="122.99"/>
    <n v="70.2"/>
    <s v="Gary Hwang"/>
    <s v="Manitoba"/>
    <s v="Prarie"/>
    <s v="Home Office"/>
    <s v="Furniture"/>
    <s v="Chairs &amp; Chairmats"/>
    <n v="0.74"/>
  </r>
  <r>
    <n v="53956"/>
    <d v="2011-08-08T00:00:00"/>
    <d v="2011-08-09T00:00:00"/>
    <s v="August"/>
    <s v="2011"/>
    <n v="1"/>
    <b v="0"/>
    <s v="High"/>
    <n v="43"/>
    <n v="1779.87"/>
    <n v="0.01"/>
    <s v="Regular Air"/>
    <n v="311.72000000000003"/>
    <n v="40.99"/>
    <n v="17.48"/>
    <s v="Elpida Rittenbach"/>
    <s v="Manitoba"/>
    <s v="Prarie"/>
    <s v="Consumer"/>
    <s v="Office Supplies"/>
    <s v="Paper"/>
    <n v="0.36"/>
  </r>
  <r>
    <n v="54371"/>
    <d v="2012-02-15T00:00:00"/>
    <d v="2012-02-15T00:00:00"/>
    <s v="February"/>
    <s v="2012"/>
    <n v="0"/>
    <s v="FREE DELIVERY"/>
    <s v="Not Specified"/>
    <n v="28"/>
    <n v="115.02"/>
    <n v="0"/>
    <s v="Regular Air"/>
    <n v="46.3"/>
    <n v="3.78"/>
    <n v="0.71"/>
    <s v="Toby Knight"/>
    <s v="Manitoba"/>
    <s v="Prarie"/>
    <s v="Corporate"/>
    <s v="Office Supplies"/>
    <s v="Rubber Bands"/>
    <n v="0.39"/>
  </r>
  <r>
    <n v="54371"/>
    <d v="2012-02-15T00:00:00"/>
    <d v="2012-02-17T00:00:00"/>
    <s v="February"/>
    <s v="2012"/>
    <n v="2"/>
    <b v="0"/>
    <s v="Not Specified"/>
    <n v="7"/>
    <n v="118.63"/>
    <n v="0.05"/>
    <s v="Regular Air"/>
    <n v="6.3"/>
    <n v="16.739999999999998"/>
    <n v="5.08"/>
    <s v="Toby Knight"/>
    <s v="Manitoba"/>
    <s v="Prarie"/>
    <s v="Corporate"/>
    <s v="Office Supplies"/>
    <s v="Binders and Binder Accessories"/>
    <n v="0.36"/>
  </r>
  <r>
    <n v="54436"/>
    <d v="2009-09-19T00:00:00"/>
    <d v="2009-09-19T00:00:00"/>
    <s v="September"/>
    <s v="2009"/>
    <n v="0"/>
    <s v="FREE DELIVERY"/>
    <s v="High"/>
    <n v="17"/>
    <n v="705.85"/>
    <n v="0.04"/>
    <s v="Express Air"/>
    <n v="151.66999999999999"/>
    <n v="39.479999999999997"/>
    <n v="1.99"/>
    <s v="Toby Knight"/>
    <s v="Manitoba"/>
    <s v="Prarie"/>
    <s v="Corporate"/>
    <s v="Technology"/>
    <s v="Computer Peripherals"/>
    <n v="0.54"/>
  </r>
  <r>
    <n v="54436"/>
    <d v="2009-09-19T00:00:00"/>
    <d v="2009-09-20T00:00:00"/>
    <s v="September"/>
    <s v="2009"/>
    <n v="1"/>
    <b v="0"/>
    <s v="High"/>
    <n v="37"/>
    <n v="321.3"/>
    <n v="0"/>
    <s v="Regular Air"/>
    <n v="-47.23"/>
    <n v="8.1199999999999992"/>
    <n v="2.83"/>
    <s v="Toby Knight"/>
    <s v="Manitoba"/>
    <s v="Prarie"/>
    <s v="Corporate"/>
    <s v="Technology"/>
    <s v="Computer Peripherals"/>
    <n v="0.77"/>
  </r>
  <r>
    <n v="54464"/>
    <d v="2009-09-01T00:00:00"/>
    <d v="2009-09-03T00:00:00"/>
    <s v="September"/>
    <s v="2009"/>
    <n v="2"/>
    <b v="0"/>
    <s v="High"/>
    <n v="11"/>
    <n v="227.41"/>
    <n v="0.06"/>
    <s v="Regular Air"/>
    <n v="44.29"/>
    <n v="19.98"/>
    <n v="10.49"/>
    <s v="Joseph Airdo"/>
    <s v="Manitoba"/>
    <s v="Prarie"/>
    <s v="Consumer"/>
    <s v="Furniture"/>
    <s v="Office Furnishings"/>
    <n v="0.49"/>
  </r>
  <r>
    <n v="54464"/>
    <d v="2009-09-01T00:00:00"/>
    <d v="2009-09-02T00:00:00"/>
    <s v="September"/>
    <s v="2009"/>
    <n v="1"/>
    <b v="0"/>
    <s v="High"/>
    <n v="50"/>
    <n v="87.44"/>
    <n v="0.08"/>
    <s v="Regular Air"/>
    <n v="-184.6"/>
    <n v="1.76"/>
    <n v="4.8600000000000003"/>
    <s v="Joseph Airdo"/>
    <s v="Manitoba"/>
    <s v="Prarie"/>
    <s v="Consumer"/>
    <s v="Furniture"/>
    <s v="Office Furnishings"/>
    <n v="0.41"/>
  </r>
  <r>
    <n v="54468"/>
    <d v="2009-12-14T00:00:00"/>
    <d v="2009-12-15T00:00:00"/>
    <s v="December"/>
    <s v="2009"/>
    <n v="1"/>
    <b v="0"/>
    <s v="High"/>
    <n v="15"/>
    <n v="40.75"/>
    <n v="0.03"/>
    <s v="Regular Air"/>
    <n v="12.76"/>
    <n v="2.61"/>
    <n v="0.5"/>
    <s v="Valerie Takahito"/>
    <s v="Manitoba"/>
    <s v="Prarie"/>
    <s v="Consumer"/>
    <s v="Office Supplies"/>
    <s v="Labels"/>
    <n v="0.39"/>
  </r>
  <r>
    <n v="54468"/>
    <d v="2009-12-14T00:00:00"/>
    <d v="2009-12-15T00:00:00"/>
    <s v="December"/>
    <s v="2009"/>
    <n v="1"/>
    <b v="0"/>
    <s v="High"/>
    <n v="35"/>
    <n v="424.09"/>
    <n v="0.01"/>
    <s v="Regular Air"/>
    <n v="-114.18"/>
    <n v="11.66"/>
    <n v="7.95"/>
    <s v="Valerie Takahito"/>
    <s v="Manitoba"/>
    <s v="Prarie"/>
    <s v="Consumer"/>
    <s v="Office Supplies"/>
    <s v="Pens &amp; Art Supplies"/>
    <n v="0.57999999999999996"/>
  </r>
  <r>
    <n v="54819"/>
    <d v="2009-10-10T00:00:00"/>
    <d v="2009-10-15T00:00:00"/>
    <s v="October"/>
    <s v="2009"/>
    <n v="5"/>
    <b v="0"/>
    <s v="low"/>
    <n v="10"/>
    <n v="53.32"/>
    <n v="7.0000000000000007E-2"/>
    <s v="Regular Air"/>
    <n v="-20.68"/>
    <n v="4.97"/>
    <n v="5.71"/>
    <s v="Phillip Flathmann"/>
    <s v="Manitoba"/>
    <s v="Prarie"/>
    <s v="Small Business"/>
    <s v="Furniture"/>
    <s v="Office Furnishings"/>
    <n v="0.54"/>
  </r>
  <r>
    <n v="54819"/>
    <d v="2009-10-10T00:00:00"/>
    <d v="2009-10-12T00:00:00"/>
    <s v="October"/>
    <s v="2009"/>
    <n v="2"/>
    <b v="0"/>
    <s v="low"/>
    <n v="26"/>
    <n v="64.03"/>
    <n v="0.09"/>
    <s v="Regular Air"/>
    <n v="11.42"/>
    <n v="2.62"/>
    <n v="0.8"/>
    <s v="Phillip Flathmann"/>
    <s v="Manitoba"/>
    <s v="Prarie"/>
    <s v="Small Business"/>
    <s v="Office Supplies"/>
    <s v="Rubber Bands"/>
    <n v="0.39"/>
  </r>
  <r>
    <n v="54819"/>
    <d v="2009-10-10T00:00:00"/>
    <d v="2009-10-10T00:00:00"/>
    <s v="October"/>
    <s v="2009"/>
    <n v="0"/>
    <s v="FREE DELIVERY"/>
    <s v="low"/>
    <n v="46"/>
    <n v="2710.5055000000002"/>
    <n v="0.03"/>
    <s v="Regular Air"/>
    <n v="624.12"/>
    <n v="65.989999999999995"/>
    <n v="8.8000000000000007"/>
    <s v="Phillip Flathmann"/>
    <s v="Manitoba"/>
    <s v="Prarie"/>
    <s v="Small Business"/>
    <s v="Technology"/>
    <s v="Telephones and Communication"/>
    <n v="0.57999999999999996"/>
  </r>
  <r>
    <n v="54882"/>
    <d v="2011-02-06T00:00:00"/>
    <d v="2011-02-09T00:00:00"/>
    <s v="February"/>
    <s v="2011"/>
    <n v="3"/>
    <b v="0"/>
    <s v="Critical"/>
    <n v="17"/>
    <n v="86.29"/>
    <n v="0.02"/>
    <s v="Regular Air"/>
    <n v="34.979999999999997"/>
    <n v="4.9800000000000004"/>
    <n v="0.49"/>
    <s v="Natalie Webber"/>
    <s v="Manitoba"/>
    <s v="Prarie"/>
    <s v="Consumer"/>
    <s v="Office Supplies"/>
    <s v="Labels"/>
    <n v="0.39"/>
  </r>
  <r>
    <n v="54882"/>
    <d v="2011-02-06T00:00:00"/>
    <d v="2011-02-08T00:00:00"/>
    <s v="February"/>
    <s v="2011"/>
    <n v="2"/>
    <b v="0"/>
    <s v="Critical"/>
    <n v="2"/>
    <n v="86.92"/>
    <n v="0.03"/>
    <s v="Regular Air"/>
    <n v="-43.93"/>
    <n v="36.549999999999997"/>
    <n v="13.89"/>
    <s v="Natalie Webber"/>
    <s v="Manitoba"/>
    <s v="Prarie"/>
    <s v="Consumer"/>
    <s v="Office Supplies"/>
    <s v="Pens &amp; Art Supplies"/>
    <n v="0.41"/>
  </r>
  <r>
    <n v="55042"/>
    <d v="2011-12-08T00:00:00"/>
    <d v="2011-12-10T00:00:00"/>
    <s v="December"/>
    <s v="2011"/>
    <n v="2"/>
    <b v="0"/>
    <s v="High"/>
    <n v="28"/>
    <n v="1717.88"/>
    <n v="0.05"/>
    <s v="Express Air"/>
    <n v="513.92999999999995"/>
    <n v="60.97"/>
    <n v="4.5"/>
    <s v="Russell Applegate"/>
    <s v="Manitoba"/>
    <s v="Prarie"/>
    <s v="Home Office"/>
    <s v="Office Supplies"/>
    <s v="Appliances"/>
    <n v="0.56000000000000005"/>
  </r>
  <r>
    <n v="55042"/>
    <d v="2011-12-08T00:00:00"/>
    <d v="2011-12-09T00:00:00"/>
    <s v="December"/>
    <s v="2011"/>
    <n v="1"/>
    <b v="0"/>
    <s v="High"/>
    <n v="38"/>
    <n v="1978.4345000000001"/>
    <n v="0.09"/>
    <s v="Regular Air"/>
    <n v="471.09"/>
    <n v="65.989999999999995"/>
    <n v="2.5"/>
    <s v="Russell Applegate"/>
    <s v="Manitoba"/>
    <s v="Prarie"/>
    <s v="Home Office"/>
    <s v="Technology"/>
    <s v="Telephones and Communication"/>
    <n v="0.55000000000000004"/>
  </r>
  <r>
    <n v="55046"/>
    <d v="2009-04-13T00:00:00"/>
    <d v="2009-04-14T00:00:00"/>
    <s v="April"/>
    <s v="2009"/>
    <n v="1"/>
    <b v="0"/>
    <s v="Critical"/>
    <n v="2"/>
    <n v="29.32"/>
    <n v="0.08"/>
    <s v="Express Air"/>
    <n v="-12.93"/>
    <n v="7.28"/>
    <n v="11.15"/>
    <s v="Thais Sissman"/>
    <s v="Manitoba"/>
    <s v="Prarie"/>
    <s v="Small Business"/>
    <s v="Office Supplies"/>
    <s v="Paper"/>
    <n v="0.37"/>
  </r>
  <r>
    <n v="55297"/>
    <d v="2010-10-19T00:00:00"/>
    <d v="2010-10-21T00:00:00"/>
    <s v="October"/>
    <s v="2010"/>
    <n v="2"/>
    <b v="0"/>
    <s v="Medium"/>
    <n v="29"/>
    <n v="566.66"/>
    <n v="0.1"/>
    <s v="Regular Air"/>
    <n v="60.59"/>
    <n v="19.98"/>
    <n v="8.68"/>
    <s v="Jamie Frazer"/>
    <s v="Manitoba"/>
    <s v="Prarie"/>
    <s v="Small Business"/>
    <s v="Office Supplies"/>
    <s v="Paper"/>
    <n v="0.37"/>
  </r>
  <r>
    <n v="55360"/>
    <d v="2009-01-22T00:00:00"/>
    <d v="2009-01-24T00:00:00"/>
    <s v="January"/>
    <s v="2009"/>
    <n v="2"/>
    <b v="0"/>
    <s v="Medium"/>
    <n v="49"/>
    <n v="134.83000000000001"/>
    <n v="7.0000000000000007E-2"/>
    <s v="Regular Air"/>
    <n v="50.74"/>
    <n v="2.89"/>
    <n v="0.5"/>
    <s v="Russell Applegate"/>
    <s v="Manitoba"/>
    <s v="Prarie"/>
    <s v="Small Business"/>
    <s v="Office Supplies"/>
    <s v="Labels"/>
    <n v="0.38"/>
  </r>
  <r>
    <n v="55360"/>
    <d v="2009-01-22T00:00:00"/>
    <d v="2009-01-23T00:00:00"/>
    <s v="January"/>
    <s v="2009"/>
    <n v="1"/>
    <b v="0"/>
    <s v="Medium"/>
    <n v="39"/>
    <n v="8865.1"/>
    <n v="0"/>
    <s v="Delivery Truck"/>
    <n v="1517.12"/>
    <n v="217.85"/>
    <n v="29.1"/>
    <s v="Russell Applegate"/>
    <s v="Manitoba"/>
    <s v="Prarie"/>
    <s v="Small Business"/>
    <s v="Furniture"/>
    <s v="Tables"/>
    <n v="0.68"/>
  </r>
  <r>
    <n v="55623"/>
    <d v="2012-10-05T00:00:00"/>
    <d v="2012-10-06T00:00:00"/>
    <s v="October"/>
    <s v="2012"/>
    <n v="1"/>
    <b v="0"/>
    <s v="Critical"/>
    <n v="47"/>
    <n v="10348.73"/>
    <n v="0.09"/>
    <s v="Delivery Truck"/>
    <n v="1094.57"/>
    <n v="227.55"/>
    <n v="32.479999999999997"/>
    <s v="Jack Garza"/>
    <s v="Manitoba"/>
    <s v="Prarie"/>
    <s v="Corporate"/>
    <s v="Furniture"/>
    <s v="Tables"/>
    <n v="0.68"/>
  </r>
  <r>
    <n v="55650"/>
    <d v="2011-10-21T00:00:00"/>
    <d v="2011-10-23T00:00:00"/>
    <s v="October"/>
    <s v="2011"/>
    <n v="2"/>
    <b v="0"/>
    <s v="low"/>
    <n v="41"/>
    <n v="1258.97"/>
    <n v="0.1"/>
    <s v="Regular Air"/>
    <n v="-112.58"/>
    <n v="32.979999999999997"/>
    <n v="5.5"/>
    <s v="Steven Cartwright"/>
    <s v="Manitoba"/>
    <s v="Prarie"/>
    <s v="Home Office"/>
    <s v="Technology"/>
    <s v="Computer Peripherals"/>
    <n v="0.75"/>
  </r>
  <r>
    <n v="55651"/>
    <d v="2012-03-07T00:00:00"/>
    <d v="2012-03-10T00:00:00"/>
    <s v="March"/>
    <s v="2012"/>
    <n v="3"/>
    <b v="0"/>
    <s v="Medium"/>
    <n v="41"/>
    <n v="830.53"/>
    <n v="0.01"/>
    <s v="Regular Air"/>
    <n v="120.69"/>
    <n v="20.239999999999998"/>
    <n v="8.99"/>
    <s v="Helen Andreada"/>
    <s v="Manitoba"/>
    <s v="Prarie"/>
    <s v="Corporate"/>
    <s v="Furniture"/>
    <s v="Office Furnishings"/>
    <n v="0.46"/>
  </r>
  <r>
    <n v="55651"/>
    <d v="2012-03-07T00:00:00"/>
    <d v="2012-03-08T00:00:00"/>
    <s v="March"/>
    <s v="2012"/>
    <n v="1"/>
    <b v="0"/>
    <s v="Medium"/>
    <n v="2"/>
    <n v="79.930000000000007"/>
    <n v="0"/>
    <s v="Regular Air"/>
    <n v="-52.73"/>
    <n v="27.75"/>
    <n v="19.989999999999998"/>
    <s v="Helen Andreada"/>
    <s v="Manitoba"/>
    <s v="Prarie"/>
    <s v="Corporate"/>
    <s v="Office Supplies"/>
    <s v="Storage &amp; Organization"/>
    <n v="0.67"/>
  </r>
  <r>
    <n v="56322"/>
    <d v="2011-09-30T00:00:00"/>
    <d v="2011-10-02T00:00:00"/>
    <s v="October"/>
    <s v="2011"/>
    <n v="2"/>
    <b v="0"/>
    <s v="Medium"/>
    <n v="26"/>
    <n v="799.84"/>
    <n v="0.08"/>
    <s v="Regular Air"/>
    <n v="64.13"/>
    <n v="31.11"/>
    <n v="3.6"/>
    <s v="Sean Braxton"/>
    <s v="Manitoba"/>
    <s v="Prarie"/>
    <s v="Small Business"/>
    <s v="Technology"/>
    <s v="Computer Peripherals"/>
    <n v="0.64"/>
  </r>
  <r>
    <n v="56322"/>
    <d v="2011-09-30T00:00:00"/>
    <d v="2011-10-02T00:00:00"/>
    <s v="October"/>
    <s v="2011"/>
    <n v="2"/>
    <b v="0"/>
    <s v="Medium"/>
    <n v="16"/>
    <n v="1689.1369999999999"/>
    <n v="7.0000000000000007E-2"/>
    <s v="Regular Air"/>
    <n v="71.06"/>
    <n v="125.99"/>
    <n v="8.08"/>
    <s v="Sean Braxton"/>
    <s v="Manitoba"/>
    <s v="Prarie"/>
    <s v="Small Business"/>
    <s v="Technology"/>
    <s v="Telephones and Communication"/>
    <n v="0.56999999999999995"/>
  </r>
  <r>
    <n v="56608"/>
    <d v="2009-11-18T00:00:00"/>
    <d v="2009-11-20T00:00:00"/>
    <s v="November"/>
    <s v="2009"/>
    <n v="2"/>
    <b v="0"/>
    <s v="Critical"/>
    <n v="23"/>
    <n v="42.23"/>
    <n v="0.1"/>
    <s v="Regular Air"/>
    <n v="-15.11"/>
    <n v="1.89"/>
    <n v="0.76"/>
    <s v="Linda Southworth"/>
    <s v="Manitoba"/>
    <s v="Prarie"/>
    <s v="Consumer"/>
    <s v="Office Supplies"/>
    <s v="Rubber Bands"/>
    <n v="0.83"/>
  </r>
  <r>
    <n v="56612"/>
    <d v="2009-07-22T00:00:00"/>
    <d v="2009-07-22T00:00:00"/>
    <s v="July"/>
    <s v="2009"/>
    <n v="0"/>
    <s v="FREE DELIVERY"/>
    <s v="High"/>
    <n v="38"/>
    <n v="4008.7275"/>
    <n v="0"/>
    <s v="Regular Air"/>
    <n v="1219.3399999999999"/>
    <n v="115.99"/>
    <n v="5.92"/>
    <s v="Joseph Airdo"/>
    <s v="Manitoba"/>
    <s v="Prarie"/>
    <s v="Consumer"/>
    <s v="Technology"/>
    <s v="Telephones and Communication"/>
    <n v="0.57999999999999996"/>
  </r>
  <r>
    <n v="56835"/>
    <d v="2010-02-20T00:00:00"/>
    <d v="2010-02-20T00:00:00"/>
    <s v="February"/>
    <s v="2010"/>
    <n v="0"/>
    <s v="FREE DELIVERY"/>
    <s v="Not Specified"/>
    <n v="1"/>
    <n v="10.94"/>
    <n v="0.1"/>
    <s v="Regular Air"/>
    <n v="-5.16"/>
    <n v="9.11"/>
    <n v="2.25"/>
    <s v="Roland Murray"/>
    <s v="Manitoba"/>
    <s v="Prarie"/>
    <s v="Home Office"/>
    <s v="Office Supplies"/>
    <s v="Pens &amp; Art Supplies"/>
    <n v="0.52"/>
  </r>
  <r>
    <n v="57058"/>
    <d v="2012-05-09T00:00:00"/>
    <d v="2012-05-09T00:00:00"/>
    <s v="May"/>
    <s v="2012"/>
    <n v="0"/>
    <s v="FREE DELIVERY"/>
    <s v="Medium"/>
    <n v="28"/>
    <n v="205.43"/>
    <n v="0"/>
    <s v="Express Air"/>
    <n v="-24.3"/>
    <n v="6.54"/>
    <n v="5.27"/>
    <s v="Jack Garza"/>
    <s v="Manitoba"/>
    <s v="Prarie"/>
    <s v="Corporate"/>
    <s v="Office Supplies"/>
    <s v="Binders and Binder Accessories"/>
    <n v="0.36"/>
  </r>
  <r>
    <n v="57058"/>
    <d v="2012-05-09T00:00:00"/>
    <d v="2012-05-10T00:00:00"/>
    <s v="May"/>
    <s v="2012"/>
    <n v="1"/>
    <b v="0"/>
    <s v="Medium"/>
    <n v="27"/>
    <n v="979.06"/>
    <n v="7.0000000000000007E-2"/>
    <s v="Regular Air"/>
    <n v="-131.9"/>
    <n v="35.770000000000003"/>
    <n v="9.02"/>
    <s v="Jack Garza"/>
    <s v="Manitoba"/>
    <s v="Prarie"/>
    <s v="Corporate"/>
    <s v="Technology"/>
    <s v="Computer Peripherals"/>
    <n v="0.75"/>
  </r>
  <r>
    <n v="57506"/>
    <d v="2009-02-13T00:00:00"/>
    <d v="2009-02-13T00:00:00"/>
    <s v="February"/>
    <s v="2009"/>
    <n v="0"/>
    <s v="FREE DELIVERY"/>
    <s v="Medium"/>
    <n v="48"/>
    <n v="332.55"/>
    <n v="0.1"/>
    <s v="Regular Air"/>
    <n v="-66.87"/>
    <n v="7.28"/>
    <n v="5.47"/>
    <s v="Thais Sissman"/>
    <s v="Manitoba"/>
    <s v="Prarie"/>
    <s v="Corporate"/>
    <s v="Office Supplies"/>
    <s v="Paper"/>
    <n v="0.35"/>
  </r>
  <r>
    <n v="57574"/>
    <d v="2012-07-23T00:00:00"/>
    <d v="2012-07-24T00:00:00"/>
    <s v="July"/>
    <s v="2012"/>
    <n v="1"/>
    <b v="0"/>
    <s v="Critical"/>
    <n v="20"/>
    <n v="466.36"/>
    <n v="7.0000000000000007E-2"/>
    <s v="Delivery Truck"/>
    <n v="-192.7"/>
    <n v="23.99"/>
    <n v="15.68"/>
    <s v="Russell D'Ascenzo"/>
    <s v="Manitoba"/>
    <s v="Prarie"/>
    <s v="Consumer"/>
    <s v="Furniture"/>
    <s v="Office Furnishings"/>
    <n v="0.62"/>
  </r>
  <r>
    <n v="57602"/>
    <d v="2012-05-17T00:00:00"/>
    <d v="2012-05-26T00:00:00"/>
    <s v="May"/>
    <s v="2012"/>
    <n v="9"/>
    <b v="0"/>
    <s v="low"/>
    <n v="43"/>
    <n v="130.36000000000001"/>
    <n v="0.02"/>
    <s v="Regular Air"/>
    <n v="58.52"/>
    <n v="2.88"/>
    <n v="0.5"/>
    <s v="Rachel Payne"/>
    <s v="Manitoba"/>
    <s v="Prarie"/>
    <s v="Consumer"/>
    <s v="Office Supplies"/>
    <s v="Labels"/>
    <n v="0.36"/>
  </r>
  <r>
    <n v="57921"/>
    <d v="2010-08-18T00:00:00"/>
    <d v="2010-08-18T00:00:00"/>
    <s v="August"/>
    <s v="2010"/>
    <n v="0"/>
    <s v="FREE DELIVERY"/>
    <s v="Medium"/>
    <n v="8"/>
    <n v="45.24"/>
    <n v="0.01"/>
    <s v="Regular Air"/>
    <n v="-42.12"/>
    <n v="4.9800000000000004"/>
    <n v="4.62"/>
    <s v="Arthur Gainer"/>
    <s v="Manitoba"/>
    <s v="Prarie"/>
    <s v="Consumer"/>
    <s v="Technology"/>
    <s v="Computer Peripherals"/>
    <n v="0.64"/>
  </r>
  <r>
    <n v="57921"/>
    <d v="2010-08-18T00:00:00"/>
    <d v="2010-08-20T00:00:00"/>
    <s v="August"/>
    <s v="2010"/>
    <n v="2"/>
    <b v="0"/>
    <s v="Medium"/>
    <n v="7"/>
    <n v="148.05000000000001"/>
    <n v="0.08"/>
    <s v="Regular Air"/>
    <n v="-45.94"/>
    <n v="21.38"/>
    <n v="8.99"/>
    <s v="Arthur Gainer"/>
    <s v="Manitoba"/>
    <s v="Prarie"/>
    <s v="Consumer"/>
    <s v="Office Supplies"/>
    <s v="Pens &amp; Art Supplies"/>
    <n v="0.59"/>
  </r>
  <r>
    <n v="57958"/>
    <d v="2009-02-28T00:00:00"/>
    <d v="2009-03-01T00:00:00"/>
    <s v="March"/>
    <s v="2009"/>
    <n v="1"/>
    <b v="0"/>
    <s v="Critical"/>
    <n v="46"/>
    <n v="1419.83"/>
    <n v="7.0000000000000007E-2"/>
    <s v="Express Air"/>
    <n v="385.8"/>
    <n v="30.98"/>
    <n v="8.74"/>
    <s v="Steven Ward"/>
    <s v="Manitoba"/>
    <s v="Prarie"/>
    <s v="Consumer"/>
    <s v="Office Supplies"/>
    <s v="Paper"/>
    <n v="0.4"/>
  </r>
  <r>
    <n v="58086"/>
    <d v="2011-03-10T00:00:00"/>
    <d v="2011-03-11T00:00:00"/>
    <s v="March"/>
    <s v="2011"/>
    <n v="1"/>
    <b v="0"/>
    <s v="Medium"/>
    <n v="27"/>
    <n v="154.62"/>
    <n v="0.04"/>
    <s v="Regular Air"/>
    <n v="-118.6"/>
    <n v="5.53"/>
    <n v="6.98"/>
    <s v="Arthur Gainer"/>
    <s v="Manitoba"/>
    <s v="Prarie"/>
    <s v="Corporate"/>
    <s v="Office Supplies"/>
    <s v="Binders and Binder Accessories"/>
    <n v="0.39"/>
  </r>
  <r>
    <n v="58086"/>
    <d v="2011-03-10T00:00:00"/>
    <d v="2011-03-11T00:00:00"/>
    <s v="March"/>
    <s v="2011"/>
    <n v="1"/>
    <b v="0"/>
    <s v="Medium"/>
    <n v="31"/>
    <n v="1638.2"/>
    <n v="0.1"/>
    <s v="Regular Air"/>
    <n v="471.22"/>
    <n v="55.98"/>
    <n v="13.88"/>
    <s v="Arthur Gainer"/>
    <s v="Manitoba"/>
    <s v="Prarie"/>
    <s v="Corporate"/>
    <s v="Office Supplies"/>
    <s v="Paper"/>
    <n v="0.36"/>
  </r>
  <r>
    <n v="58182"/>
    <d v="2009-02-20T00:00:00"/>
    <d v="2009-02-22T00:00:00"/>
    <s v="February"/>
    <s v="2009"/>
    <n v="2"/>
    <b v="0"/>
    <s v="High"/>
    <n v="24"/>
    <n v="479.13"/>
    <n v="0.05"/>
    <s v="Express Air"/>
    <n v="166.92"/>
    <n v="19.23"/>
    <n v="6.15"/>
    <s v="Tracy Collins"/>
    <s v="Manitoba"/>
    <s v="Prarie"/>
    <s v="Corporate"/>
    <s v="Furniture"/>
    <s v="Office Furnishings"/>
    <n v="0.44"/>
  </r>
  <r>
    <n v="58342"/>
    <d v="2011-04-01T00:00:00"/>
    <d v="2011-04-01T00:00:00"/>
    <s v="April"/>
    <s v="2011"/>
    <n v="0"/>
    <s v="FREE DELIVERY"/>
    <s v="High"/>
    <n v="40"/>
    <n v="1718.87"/>
    <n v="0.02"/>
    <s v="Regular Air"/>
    <n v="754.1"/>
    <n v="40.98"/>
    <n v="1.99"/>
    <s v="Rick Bensley"/>
    <s v="Manitoba"/>
    <s v="Prarie"/>
    <s v="Consumer"/>
    <s v="Technology"/>
    <s v="Computer Peripherals"/>
    <n v="0.44"/>
  </r>
  <r>
    <n v="59174"/>
    <d v="2010-01-01T00:00:00"/>
    <d v="2010-01-03T00:00:00"/>
    <s v="January"/>
    <s v="2010"/>
    <n v="2"/>
    <b v="0"/>
    <s v="Medium"/>
    <n v="6"/>
    <n v="1193.0999999999999"/>
    <n v="0.09"/>
    <s v="Express Air"/>
    <n v="-139.5"/>
    <n v="204.1"/>
    <n v="13.99"/>
    <s v="Emily Ducich"/>
    <s v="Manitoba"/>
    <s v="Prarie"/>
    <s v="Consumer"/>
    <s v="Technology"/>
    <s v="Office Machines"/>
    <n v="0.37"/>
  </r>
  <r>
    <n v="59361"/>
    <d v="2012-08-29T00:00:00"/>
    <d v="2012-08-31T00:00:00"/>
    <s v="August"/>
    <s v="2012"/>
    <n v="2"/>
    <b v="0"/>
    <s v="High"/>
    <n v="45"/>
    <n v="1008.34"/>
    <n v="0.09"/>
    <s v="Regular Air"/>
    <n v="218.65"/>
    <n v="23.99"/>
    <n v="6.3"/>
    <s v="Thea Hudgings"/>
    <s v="Manitoba"/>
    <s v="Prarie"/>
    <s v="Consumer"/>
    <s v="Technology"/>
    <s v="Office Machines"/>
    <n v="0.38"/>
  </r>
  <r>
    <n v="59365"/>
    <d v="2009-12-07T00:00:00"/>
    <d v="2009-12-09T00:00:00"/>
    <s v="December"/>
    <s v="2009"/>
    <n v="2"/>
    <b v="0"/>
    <s v="Medium"/>
    <n v="1"/>
    <n v="534.29999999999995"/>
    <n v="0.05"/>
    <s v="Delivery Truck"/>
    <n v="-1220.9100000000001"/>
    <n v="535.64"/>
    <n v="14.7"/>
    <s v="Sanjit Engle"/>
    <s v="Manitoba"/>
    <s v="Prarie"/>
    <s v="Home Office"/>
    <s v="Technology"/>
    <s v="Office Machines"/>
    <n v="0.59"/>
  </r>
  <r>
    <n v="59492"/>
    <d v="2012-10-31T00:00:00"/>
    <d v="2012-11-01T00:00:00"/>
    <s v="November"/>
    <s v="2012"/>
    <n v="1"/>
    <b v="0"/>
    <s v="Not Specified"/>
    <n v="25"/>
    <n v="170.4"/>
    <n v="0.02"/>
    <s v="Regular Air"/>
    <n v="-153.75"/>
    <n v="6.48"/>
    <n v="10.050000000000001"/>
    <s v="Jill Fjeld"/>
    <s v="Manitoba"/>
    <s v="Prarie"/>
    <s v="Home Office"/>
    <s v="Office Supplies"/>
    <s v="Paper"/>
    <n v="0.37"/>
  </r>
  <r>
    <n v="59684"/>
    <d v="2010-12-29T00:00:00"/>
    <d v="2011-01-15T00:00:00"/>
    <s v="January"/>
    <s v="2011"/>
    <n v="17"/>
    <b v="0"/>
    <s v="Medium"/>
    <n v="50"/>
    <n v="9059.9"/>
    <n v="7.0000000000000007E-2"/>
    <s v="Delivery Truck"/>
    <n v="778.01"/>
    <n v="180.98"/>
    <n v="55.24"/>
    <s v="Susan MacKendrick"/>
    <s v="Manitoba"/>
    <s v="Prarie"/>
    <s v="Corporate"/>
    <s v="Office Supplies"/>
    <s v="Appliances"/>
    <n v="0.56999999999999995"/>
  </r>
  <r>
    <n v="59684"/>
    <d v="2010-12-29T00:00:00"/>
    <d v="2011-01-16T00:00:00"/>
    <s v="January"/>
    <s v="2011"/>
    <n v="18"/>
    <b v="0"/>
    <s v="Medium"/>
    <n v="41"/>
    <n v="368.17"/>
    <n v="0"/>
    <s v="Express Air"/>
    <n v="-15.12"/>
    <n v="8.32"/>
    <n v="2.38"/>
    <s v="Susan MacKendrick"/>
    <s v="Manitoba"/>
    <s v="Prarie"/>
    <s v="Corporate"/>
    <s v="Technology"/>
    <s v="Computer Peripherals"/>
    <n v="0.74"/>
  </r>
  <r>
    <n v="59684"/>
    <d v="2010-12-29T00:00:00"/>
    <d v="2011-01-17T00:00:00"/>
    <s v="January"/>
    <s v="2011"/>
    <n v="19"/>
    <b v="0"/>
    <s v="Medium"/>
    <n v="3"/>
    <n v="14.46"/>
    <n v="0.06"/>
    <s v="Regular Air"/>
    <n v="-5.26"/>
    <n v="4.2"/>
    <n v="2.2599999999999998"/>
    <s v="Susan MacKendrick"/>
    <s v="Manitoba"/>
    <s v="Prarie"/>
    <s v="Corporate"/>
    <s v="Office Supplies"/>
    <s v="Paper"/>
    <n v="0.36"/>
  </r>
  <r>
    <n v="59684"/>
    <d v="2010-12-29T00:00:00"/>
    <d v="2010-12-30T00:00:00"/>
    <s v="December"/>
    <s v="2010"/>
    <n v="1"/>
    <b v="0"/>
    <s v="Medium"/>
    <n v="25"/>
    <n v="168.39"/>
    <n v="0.03"/>
    <s v="Regular Air"/>
    <n v="-144.88999999999999"/>
    <n v="6.48"/>
    <n v="9.68"/>
    <s v="Susan MacKendrick"/>
    <s v="Manitoba"/>
    <s v="Prarie"/>
    <s v="Corporate"/>
    <s v="Office Supplies"/>
    <s v="Paper"/>
    <n v="0.36"/>
  </r>
  <r>
    <n v="229"/>
    <d v="2010-12-28T00:00:00"/>
    <d v="2010-12-29T00:00:00"/>
    <s v="December"/>
    <s v="2010"/>
    <n v="1"/>
    <b v="0"/>
    <s v="Critical"/>
    <n v="24"/>
    <n v="599.1"/>
    <n v="0.02"/>
    <s v="Regular Air"/>
    <n v="3.82"/>
    <n v="24.92"/>
    <n v="12.98"/>
    <s v="Peter Fuller"/>
    <s v="Saskachewan"/>
    <s v="Prarie"/>
    <s v="Consumer"/>
    <s v="Office Supplies"/>
    <s v="Binders and Binder Accessories"/>
    <n v="0.39"/>
  </r>
  <r>
    <n v="512"/>
    <d v="2011-05-19T00:00:00"/>
    <d v="2011-05-19T00:00:00"/>
    <s v="May"/>
    <s v="2011"/>
    <n v="0"/>
    <s v="FREE DELIVERY"/>
    <s v="low"/>
    <n v="6"/>
    <n v="1309.53"/>
    <n v="0.06"/>
    <s v="Regular Air"/>
    <n v="19.18"/>
    <n v="218.08"/>
    <n v="18.059999999999999"/>
    <s v="Sam Craven"/>
    <s v="Saskachewan"/>
    <s v="Prarie"/>
    <s v="Home Office"/>
    <s v="Furniture"/>
    <s v="Chairs &amp; Chairmats"/>
    <n v="0.56999999999999995"/>
  </r>
  <r>
    <n v="512"/>
    <d v="2011-05-19T00:00:00"/>
    <d v="2011-05-21T00:00:00"/>
    <s v="May"/>
    <s v="2011"/>
    <n v="2"/>
    <b v="0"/>
    <s v="low"/>
    <n v="48"/>
    <n v="806.37"/>
    <n v="0.01"/>
    <s v="Express Air"/>
    <n v="-166.4"/>
    <n v="15.42"/>
    <n v="10.68"/>
    <s v="Sam Craven"/>
    <s v="Saskachewan"/>
    <s v="Prarie"/>
    <s v="Home Office"/>
    <s v="Office Supplies"/>
    <s v="Storage &amp; Organization"/>
    <n v="0.57999999999999996"/>
  </r>
  <r>
    <n v="1287"/>
    <d v="2009-07-04T00:00:00"/>
    <d v="2009-07-06T00:00:00"/>
    <s v="July"/>
    <s v="2009"/>
    <n v="2"/>
    <b v="0"/>
    <s v="High"/>
    <n v="39"/>
    <n v="3908.65"/>
    <n v="0.06"/>
    <s v="Regular Air"/>
    <n v="480.57"/>
    <n v="105.29"/>
    <n v="10.119999999999999"/>
    <s v="Mitch Willingham"/>
    <s v="Saskachewan"/>
    <s v="Prarie"/>
    <s v="Corporate"/>
    <s v="Furniture"/>
    <s v="Office Furnishings"/>
    <n v="0.79"/>
  </r>
  <r>
    <n v="1895"/>
    <d v="2009-05-29T00:00:00"/>
    <d v="2009-05-31T00:00:00"/>
    <s v="May"/>
    <s v="2009"/>
    <n v="2"/>
    <b v="0"/>
    <s v="Medium"/>
    <n v="5"/>
    <n v="41.25"/>
    <n v="0.02"/>
    <s v="Regular Air"/>
    <n v="-23.25"/>
    <n v="6.48"/>
    <n v="7.91"/>
    <s v="Mitch Willingham"/>
    <s v="Saskachewan"/>
    <s v="Prarie"/>
    <s v="Corporate"/>
    <s v="Office Supplies"/>
    <s v="Paper"/>
    <n v="0.37"/>
  </r>
  <r>
    <n v="2023"/>
    <d v="2012-05-05T00:00:00"/>
    <d v="2012-05-05T00:00:00"/>
    <s v="May"/>
    <s v="2012"/>
    <n v="0"/>
    <s v="FREE DELIVERY"/>
    <s v="low"/>
    <n v="4"/>
    <n v="294.89"/>
    <n v="0.09"/>
    <s v="Regular Air"/>
    <n v="-321.83999999999997"/>
    <n v="73.98"/>
    <n v="12.14"/>
    <s v="Sam Craven"/>
    <s v="Saskachewan"/>
    <s v="Prarie"/>
    <s v="Home Office"/>
    <s v="Technology"/>
    <s v="Computer Peripherals"/>
    <n v="0.67"/>
  </r>
  <r>
    <n v="2023"/>
    <d v="2012-05-05T00:00:00"/>
    <d v="2012-05-07T00:00:00"/>
    <s v="May"/>
    <s v="2012"/>
    <n v="2"/>
    <b v="0"/>
    <s v="low"/>
    <n v="50"/>
    <n v="246.57"/>
    <n v="0.06"/>
    <s v="Regular Air"/>
    <n v="-132.51"/>
    <n v="4.9800000000000004"/>
    <n v="5.49"/>
    <s v="Sam Craven"/>
    <s v="Saskachewan"/>
    <s v="Prarie"/>
    <s v="Home Office"/>
    <s v="Office Supplies"/>
    <s v="Paper"/>
    <n v="0.38"/>
  </r>
  <r>
    <n v="2593"/>
    <d v="2010-09-03T00:00:00"/>
    <d v="2010-09-05T00:00:00"/>
    <s v="September"/>
    <s v="2010"/>
    <n v="2"/>
    <b v="0"/>
    <s v="High"/>
    <n v="5"/>
    <n v="2004.12"/>
    <n v="0.1"/>
    <s v="Express Air"/>
    <n v="276.68"/>
    <n v="420.98"/>
    <n v="19.989999999999998"/>
    <s v="John Dryer"/>
    <s v="Saskachewan"/>
    <s v="Prarie"/>
    <s v="Corporate"/>
    <s v="Office Supplies"/>
    <s v="Binders and Binder Accessories"/>
    <n v="0.35"/>
  </r>
  <r>
    <n v="2593"/>
    <d v="2010-09-03T00:00:00"/>
    <d v="2010-09-04T00:00:00"/>
    <s v="September"/>
    <s v="2010"/>
    <n v="1"/>
    <b v="0"/>
    <s v="High"/>
    <n v="15"/>
    <n v="3841.72"/>
    <n v="0.03"/>
    <s v="Delivery Truck"/>
    <n v="691.13"/>
    <n v="243.98"/>
    <n v="43.32"/>
    <s v="John Dryer"/>
    <s v="Saskachewan"/>
    <s v="Prarie"/>
    <s v="Corporate"/>
    <s v="Furniture"/>
    <s v="Chairs &amp; Chairmats"/>
    <n v="0.55000000000000004"/>
  </r>
  <r>
    <n v="3461"/>
    <d v="2010-01-30T00:00:00"/>
    <d v="2010-02-01T00:00:00"/>
    <s v="February"/>
    <s v="2010"/>
    <n v="2"/>
    <b v="0"/>
    <s v="Critical"/>
    <n v="47"/>
    <n v="2053.3789999999999"/>
    <n v="0.1"/>
    <s v="Regular Air"/>
    <n v="1040.4000000000001"/>
    <n v="55.99"/>
    <n v="1.25"/>
    <s v="Susan Gilcrest"/>
    <s v="Saskachewan"/>
    <s v="Prarie"/>
    <s v="Home Office"/>
    <s v="Technology"/>
    <s v="Telephones and Communication"/>
    <n v="0.35"/>
  </r>
  <r>
    <n v="3461"/>
    <d v="2010-01-30T00:00:00"/>
    <d v="2010-02-01T00:00:00"/>
    <s v="February"/>
    <s v="2010"/>
    <n v="2"/>
    <b v="0"/>
    <s v="Critical"/>
    <n v="35"/>
    <n v="3206.3955000000001"/>
    <n v="0.08"/>
    <s v="Regular Air"/>
    <n v="784.77"/>
    <n v="115.99"/>
    <n v="2.5"/>
    <s v="Susan Gilcrest"/>
    <s v="Saskachewan"/>
    <s v="Prarie"/>
    <s v="Home Office"/>
    <s v="Technology"/>
    <s v="Telephones and Communication"/>
    <n v="0.55000000000000004"/>
  </r>
  <r>
    <n v="3554"/>
    <d v="2011-06-16T00:00:00"/>
    <d v="2011-06-25T00:00:00"/>
    <s v="June"/>
    <s v="2011"/>
    <n v="9"/>
    <b v="0"/>
    <s v="low"/>
    <n v="25"/>
    <n v="288.91000000000003"/>
    <n v="0.08"/>
    <s v="Regular Air"/>
    <n v="-14.06"/>
    <n v="12.28"/>
    <n v="6.47"/>
    <s v="Ken Heidel"/>
    <s v="Saskachewan"/>
    <s v="Prarie"/>
    <s v="Corporate"/>
    <s v="Office Supplies"/>
    <s v="Paper"/>
    <n v="0.38"/>
  </r>
  <r>
    <n v="4166"/>
    <d v="2010-02-27T00:00:00"/>
    <d v="2010-02-27T00:00:00"/>
    <s v="February"/>
    <s v="2010"/>
    <n v="0"/>
    <s v="FREE DELIVERY"/>
    <s v="low"/>
    <n v="19"/>
    <n v="138.85"/>
    <n v="0.08"/>
    <s v="Regular Air"/>
    <n v="-49.35"/>
    <n v="7.1"/>
    <n v="6.05"/>
    <s v="Patrick Ryan"/>
    <s v="Saskachewan"/>
    <s v="Prarie"/>
    <s v="Corporate"/>
    <s v="Office Supplies"/>
    <s v="Binders and Binder Accessories"/>
    <n v="0.39"/>
  </r>
  <r>
    <n v="5059"/>
    <d v="2010-11-09T00:00:00"/>
    <d v="2010-11-11T00:00:00"/>
    <s v="November"/>
    <s v="2010"/>
    <n v="2"/>
    <b v="0"/>
    <s v="High"/>
    <n v="5"/>
    <n v="41.18"/>
    <n v="0.1"/>
    <s v="Express Air"/>
    <n v="-19.309999999999999"/>
    <n v="5.44"/>
    <n v="7.46"/>
    <s v="Randy Bradley"/>
    <s v="Saskachewan"/>
    <s v="Prarie"/>
    <s v="Small Business"/>
    <s v="Office Supplies"/>
    <s v="Binders and Binder Accessories"/>
    <n v="0.36"/>
  </r>
  <r>
    <n v="5254"/>
    <d v="2012-07-25T00:00:00"/>
    <d v="2012-07-27T00:00:00"/>
    <s v="July"/>
    <s v="2012"/>
    <n v="2"/>
    <b v="0"/>
    <s v="Not Specified"/>
    <n v="31"/>
    <n v="1735.3515"/>
    <n v="0.08"/>
    <s v="Regular Air"/>
    <n v="258.62"/>
    <n v="65.989999999999995"/>
    <n v="8.99"/>
    <s v="William Brown"/>
    <s v="Saskachewan"/>
    <s v="Prarie"/>
    <s v="Corporate"/>
    <s v="Technology"/>
    <s v="Telephones and Communication"/>
    <n v="0.56000000000000005"/>
  </r>
  <r>
    <n v="5575"/>
    <d v="2011-07-23T00:00:00"/>
    <d v="2011-07-23T00:00:00"/>
    <s v="July"/>
    <s v="2011"/>
    <n v="0"/>
    <s v="FREE DELIVERY"/>
    <s v="low"/>
    <n v="41"/>
    <n v="254.69"/>
    <n v="0.06"/>
    <s v="Regular Air"/>
    <n v="-269.37"/>
    <n v="5.98"/>
    <n v="10.39"/>
    <s v="Rick Hansen"/>
    <s v="Saskachewan"/>
    <s v="Prarie"/>
    <s v="Corporate"/>
    <s v="Office Supplies"/>
    <s v="Paper"/>
    <n v="0.4"/>
  </r>
  <r>
    <n v="5954"/>
    <d v="2012-12-02T00:00:00"/>
    <d v="2012-12-04T00:00:00"/>
    <s v="December"/>
    <s v="2012"/>
    <n v="2"/>
    <b v="0"/>
    <s v="Critical"/>
    <n v="32"/>
    <n v="18316.3"/>
    <n v="0.06"/>
    <s v="Delivery Truck"/>
    <n v="4569.0600000000004"/>
    <n v="596.98"/>
    <n v="14.7"/>
    <s v="Ken Heidel"/>
    <s v="Saskachewan"/>
    <s v="Prarie"/>
    <s v="Corporate"/>
    <s v="Technology"/>
    <s v="Office Machines"/>
    <n v="0.56999999999999995"/>
  </r>
  <r>
    <n v="6018"/>
    <d v="2012-08-18T00:00:00"/>
    <d v="2012-08-20T00:00:00"/>
    <s v="August"/>
    <s v="2012"/>
    <n v="2"/>
    <b v="0"/>
    <s v="low"/>
    <n v="39"/>
    <n v="206.09"/>
    <n v="0"/>
    <s v="Regular Air"/>
    <n v="36.04"/>
    <n v="5.08"/>
    <n v="2.0299999999999998"/>
    <s v="Toby Grace"/>
    <s v="Saskachewan"/>
    <s v="Prarie"/>
    <s v="Home Office"/>
    <s v="Furniture"/>
    <s v="Office Furnishings"/>
    <n v="0.51"/>
  </r>
  <r>
    <n v="6018"/>
    <d v="2012-08-18T00:00:00"/>
    <d v="2012-08-23T00:00:00"/>
    <s v="August"/>
    <s v="2012"/>
    <n v="5"/>
    <b v="0"/>
    <s v="low"/>
    <n v="2"/>
    <n v="124.25"/>
    <n v="7.0000000000000007E-2"/>
    <s v="Regular Air"/>
    <n v="-55.78"/>
    <n v="55.98"/>
    <n v="13.88"/>
    <s v="Toby Grace"/>
    <s v="Saskachewan"/>
    <s v="Prarie"/>
    <s v="Home Office"/>
    <s v="Office Supplies"/>
    <s v="Paper"/>
    <n v="0.36"/>
  </r>
  <r>
    <n v="6336"/>
    <d v="2011-08-28T00:00:00"/>
    <d v="2011-08-30T00:00:00"/>
    <s v="August"/>
    <s v="2011"/>
    <n v="2"/>
    <b v="0"/>
    <s v="High"/>
    <n v="43"/>
    <n v="320.26"/>
    <n v="0.01"/>
    <s v="Express Air"/>
    <n v="-84.13"/>
    <n v="7.1"/>
    <n v="6.05"/>
    <s v="Joseph Holt"/>
    <s v="Saskachewan"/>
    <s v="Prarie"/>
    <s v="Home Office"/>
    <s v="Office Supplies"/>
    <s v="Binders and Binder Accessories"/>
    <n v="0.39"/>
  </r>
  <r>
    <n v="7559"/>
    <d v="2010-10-12T00:00:00"/>
    <d v="2010-10-14T00:00:00"/>
    <s v="October"/>
    <s v="2010"/>
    <n v="2"/>
    <b v="0"/>
    <s v="Critical"/>
    <n v="9"/>
    <n v="90.37"/>
    <n v="0.05"/>
    <s v="Regular Air"/>
    <n v="-374.82"/>
    <n v="4.4800000000000004"/>
    <n v="49"/>
    <s v="Patrick Ryan"/>
    <s v="Saskachewan"/>
    <s v="Prarie"/>
    <s v="Corporate"/>
    <s v="Office Supplies"/>
    <s v="Appliances"/>
    <n v="0.6"/>
  </r>
  <r>
    <n v="7559"/>
    <d v="2010-10-12T00:00:00"/>
    <d v="2010-10-13T00:00:00"/>
    <s v="October"/>
    <s v="2010"/>
    <n v="1"/>
    <b v="0"/>
    <s v="Critical"/>
    <n v="39"/>
    <n v="806.05"/>
    <n v="0.04"/>
    <s v="Regular Air"/>
    <n v="-63.39"/>
    <n v="20.95"/>
    <n v="5.99"/>
    <s v="Patrick Ryan"/>
    <s v="Saskachewan"/>
    <s v="Prarie"/>
    <s v="Corporate"/>
    <s v="Technology"/>
    <s v="Computer Peripherals"/>
    <n v="0.65"/>
  </r>
  <r>
    <n v="8007"/>
    <d v="2012-02-11T00:00:00"/>
    <d v="2012-02-11T00:00:00"/>
    <s v="February"/>
    <s v="2012"/>
    <n v="0"/>
    <s v="FREE DELIVERY"/>
    <s v="low"/>
    <n v="35"/>
    <n v="3332.06"/>
    <n v="0.09"/>
    <s v="Regular Air"/>
    <n v="412.63"/>
    <n v="99.99"/>
    <n v="19.989999999999998"/>
    <s v="Maya Herman"/>
    <s v="Saskachewan"/>
    <s v="Prarie"/>
    <s v="Corporate"/>
    <s v="Technology"/>
    <s v="Office Machines"/>
    <n v="0.52"/>
  </r>
  <r>
    <n v="8070"/>
    <d v="2012-01-28T00:00:00"/>
    <d v="2012-01-29T00:00:00"/>
    <s v="January"/>
    <s v="2012"/>
    <n v="1"/>
    <b v="0"/>
    <s v="Medium"/>
    <n v="14"/>
    <n v="622.72"/>
    <n v="0"/>
    <s v="Regular Air"/>
    <n v="76.510000000000005"/>
    <n v="40.97"/>
    <n v="8.99"/>
    <s v="Rick Hansen"/>
    <s v="Saskachewan"/>
    <s v="Prarie"/>
    <s v="Home Office"/>
    <s v="Office Supplies"/>
    <s v="Pens &amp; Art Supplies"/>
    <n v="0.59"/>
  </r>
  <r>
    <n v="8259"/>
    <d v="2009-04-18T00:00:00"/>
    <d v="2009-04-18T00:00:00"/>
    <s v="April"/>
    <s v="2009"/>
    <n v="0"/>
    <s v="FREE DELIVERY"/>
    <s v="Medium"/>
    <n v="25"/>
    <n v="2130.2199999999998"/>
    <n v="0.09"/>
    <s v="Delivery Truck"/>
    <n v="-584.6"/>
    <n v="89.99"/>
    <n v="42"/>
    <s v="Peter Fuller"/>
    <s v="Saskachewan"/>
    <s v="Prarie"/>
    <s v="Consumer"/>
    <s v="Furniture"/>
    <s v="Chairs &amp; Chairmats"/>
    <n v="0.66"/>
  </r>
  <r>
    <n v="8642"/>
    <d v="2010-01-16T00:00:00"/>
    <d v="2010-01-17T00:00:00"/>
    <s v="January"/>
    <s v="2010"/>
    <n v="1"/>
    <b v="0"/>
    <s v="High"/>
    <n v="26"/>
    <n v="151.05000000000001"/>
    <n v="0.09"/>
    <s v="Regular Air"/>
    <n v="-76.14"/>
    <n v="5.8"/>
    <n v="5.59"/>
    <s v="Patrick Ryan"/>
    <s v="Saskachewan"/>
    <s v="Prarie"/>
    <s v="Corporate"/>
    <s v="Office Supplies"/>
    <s v="Binders and Binder Accessories"/>
    <n v="0.4"/>
  </r>
  <r>
    <n v="8642"/>
    <d v="2010-01-16T00:00:00"/>
    <d v="2010-01-17T00:00:00"/>
    <s v="January"/>
    <s v="2010"/>
    <n v="1"/>
    <b v="0"/>
    <s v="High"/>
    <n v="13"/>
    <n v="133.04"/>
    <n v="0.04"/>
    <s v="Regular Air"/>
    <n v="49.69"/>
    <n v="10.35"/>
    <n v="0.99"/>
    <s v="Patrick Ryan"/>
    <s v="Saskachewan"/>
    <s v="Prarie"/>
    <s v="Corporate"/>
    <s v="Office Supplies"/>
    <s v="Labels"/>
    <n v="0.37"/>
  </r>
  <r>
    <n v="8803"/>
    <d v="2012-12-20T00:00:00"/>
    <d v="2012-12-21T00:00:00"/>
    <s v="December"/>
    <s v="2012"/>
    <n v="1"/>
    <b v="0"/>
    <s v="Not Specified"/>
    <n v="6"/>
    <n v="1184.1099999999999"/>
    <n v="7.0000000000000007E-2"/>
    <s v="Regular Air"/>
    <n v="-145.07"/>
    <n v="193.17"/>
    <n v="19.989999999999998"/>
    <s v="William Brown"/>
    <s v="Saskachewan"/>
    <s v="Prarie"/>
    <s v="Corporate"/>
    <s v="Office Supplies"/>
    <s v="Storage &amp; Organization"/>
    <n v="0.71"/>
  </r>
  <r>
    <n v="8803"/>
    <d v="2012-12-20T00:00:00"/>
    <d v="2012-12-23T00:00:00"/>
    <s v="December"/>
    <s v="2012"/>
    <n v="3"/>
    <b v="0"/>
    <s v="Not Specified"/>
    <n v="17"/>
    <n v="514.22"/>
    <n v="0.02"/>
    <s v="Regular Air"/>
    <n v="187.37"/>
    <n v="30.56"/>
    <n v="2.99"/>
    <s v="William Brown"/>
    <s v="Saskachewan"/>
    <s v="Prarie"/>
    <s v="Corporate"/>
    <s v="Office Supplies"/>
    <s v="Binders and Binder Accessories"/>
    <n v="0.35"/>
  </r>
  <r>
    <n v="9383"/>
    <d v="2009-03-16T00:00:00"/>
    <d v="2009-03-18T00:00:00"/>
    <s v="March"/>
    <s v="2009"/>
    <n v="2"/>
    <b v="0"/>
    <s v="Not Specified"/>
    <n v="11"/>
    <n v="82.42"/>
    <n v="7.0000000000000007E-2"/>
    <s v="Regular Air"/>
    <n v="18.53"/>
    <n v="7.59"/>
    <n v="4"/>
    <s v="John Dryer"/>
    <s v="Saskachewan"/>
    <s v="Prarie"/>
    <s v="Corporate"/>
    <s v="Furniture"/>
    <s v="Office Furnishings"/>
    <n v="0.42"/>
  </r>
  <r>
    <n v="10278"/>
    <d v="2011-09-12T00:00:00"/>
    <d v="2011-09-19T00:00:00"/>
    <s v="September"/>
    <s v="2011"/>
    <n v="7"/>
    <b v="0"/>
    <s v="low"/>
    <n v="25"/>
    <n v="1907.71"/>
    <n v="0"/>
    <s v="Delivery Truck"/>
    <n v="32.549999999999997"/>
    <n v="70.98"/>
    <n v="26.74"/>
    <s v="Rick Hansen"/>
    <s v="Saskachewan"/>
    <s v="Prarie"/>
    <s v="Home Office"/>
    <s v="Furniture"/>
    <s v="Bookcases"/>
    <n v="0.6"/>
  </r>
  <r>
    <n v="10949"/>
    <d v="2009-03-30T00:00:00"/>
    <d v="2009-03-31T00:00:00"/>
    <s v="March"/>
    <s v="2009"/>
    <n v="1"/>
    <b v="0"/>
    <s v="Medium"/>
    <n v="46"/>
    <n v="3449.26"/>
    <n v="0.1"/>
    <s v="Delivery Truck"/>
    <n v="252.77"/>
    <n v="80.97"/>
    <n v="30.06"/>
    <s v="Ashley Jarboe"/>
    <s v="Saskachewan"/>
    <s v="Prarie"/>
    <s v="Small Business"/>
    <s v="Technology"/>
    <s v="Office Machines"/>
    <n v="0.4"/>
  </r>
  <r>
    <n v="11335"/>
    <d v="2009-10-21T00:00:00"/>
    <d v="2009-10-22T00:00:00"/>
    <s v="October"/>
    <s v="2009"/>
    <n v="1"/>
    <b v="0"/>
    <s v="High"/>
    <n v="3"/>
    <n v="14.84"/>
    <n v="0.08"/>
    <s v="Regular Air"/>
    <n v="-2.42"/>
    <n v="4.9800000000000004"/>
    <n v="0.49"/>
    <s v="Maya Herman"/>
    <s v="Saskachewan"/>
    <s v="Prarie"/>
    <s v="Corporate"/>
    <s v="Office Supplies"/>
    <s v="Labels"/>
    <n v="0.39"/>
  </r>
  <r>
    <n v="11335"/>
    <d v="2009-10-21T00:00:00"/>
    <d v="2009-10-23T00:00:00"/>
    <s v="October"/>
    <s v="2009"/>
    <n v="2"/>
    <b v="0"/>
    <s v="High"/>
    <n v="8"/>
    <n v="922.47"/>
    <n v="0.09"/>
    <s v="Delivery Truck"/>
    <n v="-13.1"/>
    <n v="119.99"/>
    <n v="14"/>
    <s v="Maya Herman"/>
    <s v="Saskachewan"/>
    <s v="Prarie"/>
    <s v="Corporate"/>
    <s v="Technology"/>
    <s v="Office Machines"/>
    <n v="0.36"/>
  </r>
  <r>
    <n v="12355"/>
    <d v="2011-05-28T00:00:00"/>
    <d v="2011-05-29T00:00:00"/>
    <s v="May"/>
    <s v="2011"/>
    <n v="1"/>
    <b v="0"/>
    <s v="Not Specified"/>
    <n v="36"/>
    <n v="209.53"/>
    <n v="0.03"/>
    <s v="Regular Air"/>
    <n v="-81.06"/>
    <n v="5.78"/>
    <n v="5.67"/>
    <s v="Ken Heidel"/>
    <s v="Saskachewan"/>
    <s v="Prarie"/>
    <s v="Corporate"/>
    <s v="Office Supplies"/>
    <s v="Paper"/>
    <n v="0.36"/>
  </r>
  <r>
    <n v="12355"/>
    <d v="2011-05-28T00:00:00"/>
    <d v="2011-05-29T00:00:00"/>
    <s v="May"/>
    <s v="2011"/>
    <n v="1"/>
    <b v="0"/>
    <s v="Not Specified"/>
    <n v="14"/>
    <n v="225.47"/>
    <n v="0"/>
    <s v="Regular Air"/>
    <n v="-29.07"/>
    <n v="14.97"/>
    <n v="7.51"/>
    <s v="Ken Heidel"/>
    <s v="Saskachewan"/>
    <s v="Prarie"/>
    <s v="Corporate"/>
    <s v="Office Supplies"/>
    <s v="Storage &amp; Organization"/>
    <n v="0.56999999999999995"/>
  </r>
  <r>
    <n v="13127"/>
    <d v="2010-07-31T00:00:00"/>
    <d v="2010-08-03T00:00:00"/>
    <s v="August"/>
    <s v="2010"/>
    <n v="3"/>
    <b v="0"/>
    <s v="Medium"/>
    <n v="13"/>
    <n v="951.31"/>
    <n v="0.06"/>
    <s v="Delivery Truck"/>
    <n v="-333.07"/>
    <n v="68.81"/>
    <n v="60"/>
    <s v="Sam Craven"/>
    <s v="Saskachewan"/>
    <s v="Prarie"/>
    <s v="Home Office"/>
    <s v="Office Supplies"/>
    <s v="Appliances"/>
    <n v="0.41"/>
  </r>
  <r>
    <n v="14978"/>
    <d v="2010-05-27T00:00:00"/>
    <d v="2010-05-28T00:00:00"/>
    <s v="May"/>
    <s v="2010"/>
    <n v="1"/>
    <b v="0"/>
    <s v="Critical"/>
    <n v="14"/>
    <n v="12043.88"/>
    <n v="7.0000000000000007E-2"/>
    <s v="Delivery Truck"/>
    <n v="2011.31"/>
    <n v="880.98"/>
    <n v="44.55"/>
    <s v="Randy Bradley"/>
    <s v="Saskachewan"/>
    <s v="Prarie"/>
    <s v="Corporate"/>
    <s v="Furniture"/>
    <s v="Bookcases"/>
    <n v="0.62"/>
  </r>
  <r>
    <n v="14978"/>
    <d v="2010-05-27T00:00:00"/>
    <d v="2010-05-28T00:00:00"/>
    <s v="May"/>
    <s v="2010"/>
    <n v="1"/>
    <b v="0"/>
    <s v="Critical"/>
    <n v="14"/>
    <n v="195.12"/>
    <n v="0"/>
    <s v="Regular Air"/>
    <n v="-6.32"/>
    <n v="13.48"/>
    <n v="4.51"/>
    <s v="Randy Bradley"/>
    <s v="Saskachewan"/>
    <s v="Prarie"/>
    <s v="Corporate"/>
    <s v="Office Supplies"/>
    <s v="Storage &amp; Organization"/>
    <n v="0.59"/>
  </r>
  <r>
    <n v="15751"/>
    <d v="2009-08-15T00:00:00"/>
    <d v="2009-08-16T00:00:00"/>
    <s v="August"/>
    <s v="2009"/>
    <n v="1"/>
    <b v="0"/>
    <s v="Critical"/>
    <n v="37"/>
    <n v="189.6"/>
    <n v="0.02"/>
    <s v="Regular Air"/>
    <n v="89.65"/>
    <n v="4.9800000000000004"/>
    <n v="0.49"/>
    <s v="Maya Herman"/>
    <s v="Saskachewan"/>
    <s v="Prarie"/>
    <s v="Corporate"/>
    <s v="Office Supplies"/>
    <s v="Labels"/>
    <n v="0.39"/>
  </r>
  <r>
    <n v="15751"/>
    <d v="2009-08-15T00:00:00"/>
    <d v="2009-08-16T00:00:00"/>
    <s v="August"/>
    <s v="2009"/>
    <n v="1"/>
    <b v="0"/>
    <s v="Critical"/>
    <n v="21"/>
    <n v="397.73200000000003"/>
    <n v="0.01"/>
    <s v="Regular Air"/>
    <n v="-26.05"/>
    <n v="20.99"/>
    <n v="0.99"/>
    <s v="Maya Herman"/>
    <s v="Saskachewan"/>
    <s v="Prarie"/>
    <s v="Corporate"/>
    <s v="Technology"/>
    <s v="Telephones and Communication"/>
    <n v="0.83"/>
  </r>
  <r>
    <n v="15815"/>
    <d v="2009-05-01T00:00:00"/>
    <d v="2009-05-03T00:00:00"/>
    <s v="May"/>
    <s v="2009"/>
    <n v="2"/>
    <b v="0"/>
    <s v="Critical"/>
    <n v="43"/>
    <n v="528.6"/>
    <n v="0.01"/>
    <s v="Regular Air"/>
    <n v="52.59"/>
    <n v="11.7"/>
    <n v="5.63"/>
    <s v="Mitch Willingham"/>
    <s v="Saskachewan"/>
    <s v="Prarie"/>
    <s v="Corporate"/>
    <s v="Office Supplies"/>
    <s v="Binders and Binder Accessories"/>
    <n v="0.4"/>
  </r>
  <r>
    <n v="15815"/>
    <d v="2009-05-01T00:00:00"/>
    <d v="2009-05-01T00:00:00"/>
    <s v="May"/>
    <s v="2009"/>
    <n v="0"/>
    <s v="FREE DELIVERY"/>
    <s v="Critical"/>
    <n v="24"/>
    <n v="107.41"/>
    <n v="0.03"/>
    <s v="Regular Air"/>
    <n v="20.68"/>
    <n v="4.55"/>
    <n v="1.49"/>
    <s v="Mitch Willingham"/>
    <s v="Saskachewan"/>
    <s v="Prarie"/>
    <s v="Corporate"/>
    <s v="Office Supplies"/>
    <s v="Binders and Binder Accessories"/>
    <n v="0.35"/>
  </r>
  <r>
    <n v="16737"/>
    <d v="2011-06-20T00:00:00"/>
    <d v="2011-06-21T00:00:00"/>
    <s v="June"/>
    <s v="2011"/>
    <n v="1"/>
    <b v="0"/>
    <s v="Not Specified"/>
    <n v="15"/>
    <n v="1390.49"/>
    <n v="0.01"/>
    <s v="Regular Air"/>
    <n v="366.8"/>
    <n v="90.48"/>
    <n v="19.989999999999998"/>
    <s v="Toby Grace"/>
    <s v="Saskachewan"/>
    <s v="Prarie"/>
    <s v="Home Office"/>
    <s v="Office Supplies"/>
    <s v="Envelopes"/>
    <n v="0.4"/>
  </r>
  <r>
    <n v="17124"/>
    <d v="2009-10-25T00:00:00"/>
    <d v="2009-10-26T00:00:00"/>
    <s v="October"/>
    <s v="2009"/>
    <n v="1"/>
    <b v="0"/>
    <s v="Critical"/>
    <n v="39"/>
    <n v="128.31"/>
    <n v="0.05"/>
    <s v="Express Air"/>
    <n v="-55.72"/>
    <n v="3.14"/>
    <n v="1.92"/>
    <s v="William Brown"/>
    <s v="Saskachewan"/>
    <s v="Prarie"/>
    <s v="Home Office"/>
    <s v="Office Supplies"/>
    <s v="Scissors, Rulers and Trimmers"/>
    <n v="0.84"/>
  </r>
  <r>
    <n v="17666"/>
    <d v="2010-09-08T00:00:00"/>
    <d v="2010-09-10T00:00:00"/>
    <s v="September"/>
    <s v="2010"/>
    <n v="2"/>
    <b v="0"/>
    <s v="Medium"/>
    <n v="19"/>
    <n v="82.56"/>
    <n v="0.01"/>
    <s v="Regular Air"/>
    <n v="21.74"/>
    <n v="4"/>
    <n v="1.3"/>
    <s v="Sam Craven"/>
    <s v="Saskachewan"/>
    <s v="Prarie"/>
    <s v="Home Office"/>
    <s v="Office Supplies"/>
    <s v="Paper"/>
    <n v="0.37"/>
  </r>
  <r>
    <n v="17666"/>
    <d v="2010-09-08T00:00:00"/>
    <d v="2010-09-08T00:00:00"/>
    <s v="September"/>
    <s v="2010"/>
    <n v="0"/>
    <s v="FREE DELIVERY"/>
    <s v="Medium"/>
    <n v="11"/>
    <n v="141.07"/>
    <n v="0.08"/>
    <s v="Regular Air"/>
    <n v="-5.0999999999999996"/>
    <n v="12.98"/>
    <n v="3.14"/>
    <s v="Sam Craven"/>
    <s v="Saskachewan"/>
    <s v="Prarie"/>
    <s v="Home Office"/>
    <s v="Office Supplies"/>
    <s v="Scissors, Rulers and Trimmers"/>
    <n v="0.6"/>
  </r>
  <r>
    <n v="19075"/>
    <d v="2009-09-26T00:00:00"/>
    <d v="2009-09-27T00:00:00"/>
    <s v="September"/>
    <s v="2009"/>
    <n v="1"/>
    <b v="0"/>
    <s v="Critical"/>
    <n v="36"/>
    <n v="1841.6"/>
    <n v="0.01"/>
    <s v="Regular Air"/>
    <n v="12.95"/>
    <n v="50.98"/>
    <n v="6.5"/>
    <s v="Joseph Holt"/>
    <s v="Saskachewan"/>
    <s v="Prarie"/>
    <s v="Home Office"/>
    <s v="Technology"/>
    <s v="Computer Peripherals"/>
    <n v="0.73"/>
  </r>
  <r>
    <n v="21220"/>
    <d v="2012-12-22T00:00:00"/>
    <d v="2012-12-25T00:00:00"/>
    <s v="December"/>
    <s v="2012"/>
    <n v="3"/>
    <b v="0"/>
    <s v="Not Specified"/>
    <n v="4"/>
    <n v="476.31"/>
    <n v="7.0000000000000007E-2"/>
    <s v="Delivery Truck"/>
    <n v="-258.08"/>
    <n v="120.97"/>
    <n v="26.3"/>
    <s v="Rick Hansen"/>
    <s v="Saskachewan"/>
    <s v="Prarie"/>
    <s v="Home Office"/>
    <s v="Technology"/>
    <s v="Office Machines"/>
    <n v="0.38"/>
  </r>
  <r>
    <n v="21600"/>
    <d v="2010-04-04T00:00:00"/>
    <d v="2010-04-11T00:00:00"/>
    <s v="April"/>
    <s v="2010"/>
    <n v="7"/>
    <b v="0"/>
    <s v="low"/>
    <n v="17"/>
    <n v="169.48"/>
    <n v="0.03"/>
    <s v="Regular Air"/>
    <n v="48.55"/>
    <n v="10.14"/>
    <n v="2.27"/>
    <s v="Ashley Jarboe"/>
    <s v="Saskachewan"/>
    <s v="Prarie"/>
    <s v="Home Office"/>
    <s v="Office Supplies"/>
    <s v="Paper"/>
    <n v="0.36"/>
  </r>
  <r>
    <n v="22117"/>
    <d v="2010-08-12T00:00:00"/>
    <d v="2010-08-13T00:00:00"/>
    <s v="August"/>
    <s v="2010"/>
    <n v="1"/>
    <b v="0"/>
    <s v="Critical"/>
    <n v="16"/>
    <n v="581.52"/>
    <n v="0.03"/>
    <s v="Express Air"/>
    <n v="175.16"/>
    <n v="35.44"/>
    <n v="7.5"/>
    <s v="Rick Hansen"/>
    <s v="Saskachewan"/>
    <s v="Prarie"/>
    <s v="Home Office"/>
    <s v="Office Supplies"/>
    <s v="Paper"/>
    <n v="0.38"/>
  </r>
  <r>
    <n v="22117"/>
    <d v="2010-08-12T00:00:00"/>
    <d v="2010-08-15T00:00:00"/>
    <s v="August"/>
    <s v="2010"/>
    <n v="3"/>
    <b v="0"/>
    <s v="Critical"/>
    <n v="5"/>
    <n v="19.170000000000002"/>
    <n v="0.1"/>
    <s v="Regular Air"/>
    <n v="-16.420000000000002"/>
    <n v="3.28"/>
    <n v="3.97"/>
    <s v="Rick Hansen"/>
    <s v="Saskachewan"/>
    <s v="Prarie"/>
    <s v="Home Office"/>
    <s v="Office Supplies"/>
    <s v="Pens &amp; Art Supplies"/>
    <n v="0.56000000000000005"/>
  </r>
  <r>
    <n v="22211"/>
    <d v="2011-10-03T00:00:00"/>
    <d v="2011-10-05T00:00:00"/>
    <s v="October"/>
    <s v="2011"/>
    <n v="2"/>
    <b v="0"/>
    <s v="Not Specified"/>
    <n v="30"/>
    <n v="943.44"/>
    <n v="0.08"/>
    <s v="Regular Air"/>
    <n v="-89.98"/>
    <n v="30.98"/>
    <n v="19.989999999999998"/>
    <s v="Peter Fuller"/>
    <s v="Saskachewan"/>
    <s v="Prarie"/>
    <s v="Consumer"/>
    <s v="Office Supplies"/>
    <s v="Paper"/>
    <n v="0.4"/>
  </r>
  <r>
    <n v="22211"/>
    <d v="2011-10-03T00:00:00"/>
    <d v="2011-10-04T00:00:00"/>
    <s v="October"/>
    <s v="2011"/>
    <n v="1"/>
    <b v="0"/>
    <s v="Not Specified"/>
    <n v="47"/>
    <n v="14493.84"/>
    <n v="0"/>
    <s v="Delivery Truck"/>
    <n v="634.76"/>
    <n v="376.13"/>
    <n v="85.63"/>
    <s v="Peter Fuller"/>
    <s v="Saskachewan"/>
    <s v="Prarie"/>
    <s v="Consumer"/>
    <s v="Furniture"/>
    <s v="Tables"/>
    <n v="0.74"/>
  </r>
  <r>
    <n v="22404"/>
    <d v="2010-11-16T00:00:00"/>
    <d v="2010-11-23T00:00:00"/>
    <s v="November"/>
    <s v="2010"/>
    <n v="7"/>
    <b v="0"/>
    <s v="low"/>
    <n v="35"/>
    <n v="7264.64"/>
    <n v="0.06"/>
    <s v="Regular Air"/>
    <n v="1845.68"/>
    <n v="218.08"/>
    <n v="18.059999999999999"/>
    <s v="Joseph Holt"/>
    <s v="Saskachewan"/>
    <s v="Prarie"/>
    <s v="Home Office"/>
    <s v="Furniture"/>
    <s v="Chairs &amp; Chairmats"/>
    <n v="0.56999999999999995"/>
  </r>
  <r>
    <n v="23362"/>
    <d v="2010-08-27T00:00:00"/>
    <d v="2010-08-29T00:00:00"/>
    <s v="August"/>
    <s v="2010"/>
    <n v="2"/>
    <b v="0"/>
    <s v="Medium"/>
    <n v="45"/>
    <n v="852.05"/>
    <n v="0.1"/>
    <s v="Regular Air"/>
    <n v="-20.6"/>
    <n v="19.98"/>
    <n v="10.49"/>
    <s v="Randy Bradley"/>
    <s v="Saskachewan"/>
    <s v="Prarie"/>
    <s v="Small Business"/>
    <s v="Furniture"/>
    <s v="Office Furnishings"/>
    <n v="0.49"/>
  </r>
  <r>
    <n v="23399"/>
    <d v="2010-12-29T00:00:00"/>
    <d v="2010-12-29T00:00:00"/>
    <s v="December"/>
    <s v="2010"/>
    <n v="0"/>
    <s v="FREE DELIVERY"/>
    <s v="High"/>
    <n v="14"/>
    <n v="209.3"/>
    <n v="0.01"/>
    <s v="Express Air"/>
    <n v="7.86"/>
    <n v="13.48"/>
    <n v="4.51"/>
    <s v="Randy Bradley"/>
    <s v="Saskachewan"/>
    <s v="Prarie"/>
    <s v="Small Business"/>
    <s v="Office Supplies"/>
    <s v="Storage &amp; Organization"/>
    <n v="0.59"/>
  </r>
  <r>
    <n v="23781"/>
    <d v="2011-10-31T00:00:00"/>
    <d v="2011-11-02T00:00:00"/>
    <s v="November"/>
    <s v="2011"/>
    <n v="2"/>
    <b v="0"/>
    <s v="Critical"/>
    <n v="30"/>
    <n v="200.24"/>
    <n v="0"/>
    <s v="Regular Air"/>
    <n v="-59.85"/>
    <n v="6.48"/>
    <n v="5.84"/>
    <s v="Ashley Jarboe"/>
    <s v="Saskachewan"/>
    <s v="Prarie"/>
    <s v="Home Office"/>
    <s v="Office Supplies"/>
    <s v="Paper"/>
    <n v="0.37"/>
  </r>
  <r>
    <n v="23812"/>
    <d v="2012-07-27T00:00:00"/>
    <d v="2012-07-27T00:00:00"/>
    <s v="July"/>
    <s v="2012"/>
    <n v="0"/>
    <s v="FREE DELIVERY"/>
    <s v="Critical"/>
    <n v="32"/>
    <n v="5845.82"/>
    <n v="0.1"/>
    <s v="Delivery Truck"/>
    <n v="2227.89"/>
    <n v="200.97"/>
    <n v="15.59"/>
    <s v="Toby Grace"/>
    <s v="Saskachewan"/>
    <s v="Prarie"/>
    <s v="Home Office"/>
    <s v="Technology"/>
    <s v="Office Machines"/>
    <n v="0.36"/>
  </r>
  <r>
    <n v="24199"/>
    <d v="2009-06-16T00:00:00"/>
    <d v="2009-06-17T00:00:00"/>
    <s v="June"/>
    <s v="2009"/>
    <n v="1"/>
    <b v="0"/>
    <s v="Critical"/>
    <n v="16"/>
    <n v="706.53"/>
    <n v="0"/>
    <s v="Regular Air"/>
    <n v="-314.42"/>
    <n v="40.479999999999997"/>
    <n v="19.989999999999998"/>
    <s v="Randy Bradley"/>
    <s v="Saskachewan"/>
    <s v="Prarie"/>
    <s v="Small Business"/>
    <s v="Technology"/>
    <s v="Computer Peripherals"/>
    <n v="0.77"/>
  </r>
  <r>
    <n v="25155"/>
    <d v="2010-01-20T00:00:00"/>
    <d v="2010-01-27T00:00:00"/>
    <s v="January"/>
    <s v="2010"/>
    <n v="7"/>
    <b v="0"/>
    <s v="low"/>
    <n v="48"/>
    <n v="1038.99"/>
    <n v="0"/>
    <s v="Regular Air"/>
    <n v="-180.45"/>
    <n v="19.940000000000001"/>
    <n v="14.87"/>
    <s v="John Dryer"/>
    <s v="Saskachewan"/>
    <s v="Prarie"/>
    <s v="Corporate"/>
    <s v="Furniture"/>
    <s v="Office Furnishings"/>
    <n v="0.56999999999999995"/>
  </r>
  <r>
    <n v="25155"/>
    <d v="2010-01-20T00:00:00"/>
    <d v="2010-01-27T00:00:00"/>
    <s v="January"/>
    <s v="2010"/>
    <n v="7"/>
    <b v="0"/>
    <s v="low"/>
    <n v="17"/>
    <n v="114.01"/>
    <n v="0.08"/>
    <s v="Regular Air"/>
    <n v="6.99"/>
    <n v="6.69"/>
    <n v="3.1"/>
    <s v="John Dryer"/>
    <s v="Saskachewan"/>
    <s v="Prarie"/>
    <s v="Corporate"/>
    <s v="Office Supplies"/>
    <s v="Paper"/>
    <n v="0.36"/>
  </r>
  <r>
    <n v="25155"/>
    <d v="2010-01-20T00:00:00"/>
    <d v="2010-01-25T00:00:00"/>
    <s v="January"/>
    <s v="2010"/>
    <n v="5"/>
    <b v="0"/>
    <s v="low"/>
    <n v="3"/>
    <n v="30.37"/>
    <n v="0.01"/>
    <s v="Express Air"/>
    <n v="-1.74"/>
    <n v="4.9800000000000004"/>
    <n v="5.49"/>
    <s v="John Dryer"/>
    <s v="Saskachewan"/>
    <s v="Prarie"/>
    <s v="Corporate"/>
    <s v="Office Supplies"/>
    <s v="Paper"/>
    <n v="0.38"/>
  </r>
  <r>
    <n v="26084"/>
    <d v="2012-10-16T00:00:00"/>
    <d v="2012-10-21T00:00:00"/>
    <s v="October"/>
    <s v="2012"/>
    <n v="5"/>
    <b v="0"/>
    <s v="low"/>
    <n v="33"/>
    <n v="228.82"/>
    <n v="0.03"/>
    <s v="Express Air"/>
    <n v="-107"/>
    <n v="6.68"/>
    <n v="7.3"/>
    <s v="Patrick Ryan"/>
    <s v="Saskachewan"/>
    <s v="Prarie"/>
    <s v="Corporate"/>
    <s v="Office Supplies"/>
    <s v="Paper"/>
    <n v="0.37"/>
  </r>
  <r>
    <n v="26146"/>
    <d v="2009-10-11T00:00:00"/>
    <d v="2009-10-18T00:00:00"/>
    <s v="October"/>
    <s v="2009"/>
    <n v="7"/>
    <b v="0"/>
    <s v="low"/>
    <n v="13"/>
    <n v="1351.76"/>
    <n v="0.03"/>
    <s v="Regular Air"/>
    <n v="107.31"/>
    <n v="104.65"/>
    <n v="18.93"/>
    <s v="John Dryer"/>
    <s v="Saskachewan"/>
    <s v="Prarie"/>
    <s v="Corporate"/>
    <s v="Office Supplies"/>
    <s v="Appliances"/>
    <n v="0.57999999999999996"/>
  </r>
  <r>
    <n v="26146"/>
    <d v="2009-10-11T00:00:00"/>
    <d v="2009-10-20T00:00:00"/>
    <s v="October"/>
    <s v="2009"/>
    <n v="9"/>
    <b v="0"/>
    <s v="low"/>
    <n v="49"/>
    <n v="595.4"/>
    <n v="0.03"/>
    <s v="Regular Air"/>
    <n v="-148.85"/>
    <n v="11.66"/>
    <n v="7.95"/>
    <s v="John Dryer"/>
    <s v="Saskachewan"/>
    <s v="Prarie"/>
    <s v="Corporate"/>
    <s v="Office Supplies"/>
    <s v="Pens &amp; Art Supplies"/>
    <n v="0.57999999999999996"/>
  </r>
  <r>
    <n v="26529"/>
    <d v="2011-01-28T00:00:00"/>
    <d v="2011-02-01T00:00:00"/>
    <s v="February"/>
    <s v="2011"/>
    <n v="4"/>
    <b v="0"/>
    <s v="low"/>
    <n v="41"/>
    <n v="12125.14"/>
    <n v="0.08"/>
    <s v="Delivery Truck"/>
    <n v="3376.03"/>
    <n v="297.64"/>
    <n v="14.7"/>
    <s v="Pauline Webber"/>
    <s v="Saskachewan"/>
    <s v="Prarie"/>
    <s v="Consumer"/>
    <s v="Technology"/>
    <s v="Office Machines"/>
    <n v="0.56999999999999995"/>
  </r>
  <r>
    <n v="26693"/>
    <d v="2010-08-21T00:00:00"/>
    <d v="2010-08-23T00:00:00"/>
    <s v="August"/>
    <s v="2010"/>
    <n v="2"/>
    <b v="0"/>
    <s v="Medium"/>
    <n v="44"/>
    <n v="2094.9780000000001"/>
    <n v="0.06"/>
    <s v="Express Air"/>
    <n v="697.29"/>
    <n v="55.99"/>
    <n v="1.25"/>
    <s v="William Brown"/>
    <s v="Saskachewan"/>
    <s v="Prarie"/>
    <s v="Corporate"/>
    <s v="Technology"/>
    <s v="Telephones and Communication"/>
    <n v="0.55000000000000004"/>
  </r>
  <r>
    <n v="26948"/>
    <d v="2011-11-22T00:00:00"/>
    <d v="2011-11-23T00:00:00"/>
    <s v="November"/>
    <s v="2011"/>
    <n v="1"/>
    <b v="0"/>
    <s v="High"/>
    <n v="38"/>
    <n v="273.89"/>
    <n v="0.05"/>
    <s v="Regular Air"/>
    <n v="-160.4"/>
    <n v="7.3"/>
    <n v="7.72"/>
    <s v="Matt Collister"/>
    <s v="Saskachewan"/>
    <s v="Prarie"/>
    <s v="Home Office"/>
    <s v="Office Supplies"/>
    <s v="Binders and Binder Accessories"/>
    <n v="0.38"/>
  </r>
  <r>
    <n v="26951"/>
    <d v="2010-04-08T00:00:00"/>
    <d v="2010-04-09T00:00:00"/>
    <s v="April"/>
    <s v="2010"/>
    <n v="1"/>
    <b v="0"/>
    <s v="Not Specified"/>
    <n v="3"/>
    <n v="451.81"/>
    <n v="0.05"/>
    <s v="Regular Air"/>
    <n v="-318.58999999999997"/>
    <n v="150.97999999999999"/>
    <n v="13.99"/>
    <s v="Kean Takahito"/>
    <s v="Saskachewan"/>
    <s v="Prarie"/>
    <s v="Home Office"/>
    <s v="Technology"/>
    <s v="Office Machines"/>
    <n v="0.38"/>
  </r>
  <r>
    <n v="27141"/>
    <d v="2010-02-04T00:00:00"/>
    <d v="2010-02-05T00:00:00"/>
    <s v="February"/>
    <s v="2010"/>
    <n v="1"/>
    <b v="0"/>
    <s v="Not Specified"/>
    <n v="25"/>
    <n v="495.8"/>
    <n v="0.03"/>
    <s v="Regular Air"/>
    <n v="107.82"/>
    <n v="19.04"/>
    <n v="6.38"/>
    <s v="Patrick Ryan"/>
    <s v="Saskachewan"/>
    <s v="Prarie"/>
    <s v="Corporate"/>
    <s v="Furniture"/>
    <s v="Office Furnishings"/>
    <n v="0.56000000000000005"/>
  </r>
  <r>
    <n v="27141"/>
    <d v="2010-02-04T00:00:00"/>
    <d v="2010-02-05T00:00:00"/>
    <s v="February"/>
    <s v="2010"/>
    <n v="1"/>
    <b v="0"/>
    <s v="Not Specified"/>
    <n v="28"/>
    <n v="1645.51"/>
    <n v="0.06"/>
    <s v="Regular Air"/>
    <n v="300.33999999999997"/>
    <n v="59.76"/>
    <n v="9.7100000000000009"/>
    <s v="Patrick Ryan"/>
    <s v="Saskachewan"/>
    <s v="Prarie"/>
    <s v="Corporate"/>
    <s v="Office Supplies"/>
    <s v="Storage &amp; Organization"/>
    <n v="0.56999999999999995"/>
  </r>
  <r>
    <n v="27302"/>
    <d v="2012-09-12T00:00:00"/>
    <d v="2012-09-12T00:00:00"/>
    <s v="September"/>
    <s v="2012"/>
    <n v="0"/>
    <s v="FREE DELIVERY"/>
    <s v="low"/>
    <n v="16"/>
    <n v="237.54"/>
    <n v="0.04"/>
    <s v="Regular Air"/>
    <n v="29.76"/>
    <n v="13.79"/>
    <n v="8.7799999999999994"/>
    <s v="Maya Herman"/>
    <s v="Saskachewan"/>
    <s v="Prarie"/>
    <s v="Corporate"/>
    <s v="Furniture"/>
    <s v="Office Furnishings"/>
    <n v="0.43"/>
  </r>
  <r>
    <n v="27302"/>
    <d v="2012-09-12T00:00:00"/>
    <d v="2012-09-12T00:00:00"/>
    <s v="September"/>
    <s v="2012"/>
    <n v="0"/>
    <s v="FREE DELIVERY"/>
    <s v="low"/>
    <n v="3"/>
    <n v="143.5"/>
    <n v="0.08"/>
    <s v="Regular Air"/>
    <n v="-27.51"/>
    <n v="48.91"/>
    <n v="5.81"/>
    <s v="Maya Herman"/>
    <s v="Saskachewan"/>
    <s v="Prarie"/>
    <s v="Corporate"/>
    <s v="Office Supplies"/>
    <s v="Paper"/>
    <n v="0.38"/>
  </r>
  <r>
    <n v="27426"/>
    <d v="2010-02-23T00:00:00"/>
    <d v="2010-02-25T00:00:00"/>
    <s v="February"/>
    <s v="2010"/>
    <n v="2"/>
    <b v="0"/>
    <s v="low"/>
    <n v="41"/>
    <n v="438.66"/>
    <n v="0.01"/>
    <s v="Regular Air"/>
    <n v="58.86"/>
    <n v="9.99"/>
    <n v="4.78"/>
    <s v="William Brown"/>
    <s v="Saskachewan"/>
    <s v="Prarie"/>
    <s v="Home Office"/>
    <s v="Office Supplies"/>
    <s v="Paper"/>
    <n v="0.4"/>
  </r>
  <r>
    <n v="27426"/>
    <d v="2010-02-23T00:00:00"/>
    <d v="2010-03-02T00:00:00"/>
    <s v="March"/>
    <s v="2010"/>
    <n v="7"/>
    <b v="0"/>
    <s v="low"/>
    <n v="32"/>
    <n v="416.99"/>
    <n v="0.02"/>
    <s v="Express Air"/>
    <n v="-93.62"/>
    <n v="12.88"/>
    <n v="4.59"/>
    <s v="William Brown"/>
    <s v="Saskachewan"/>
    <s v="Prarie"/>
    <s v="Home Office"/>
    <s v="Office Supplies"/>
    <s v="Scissors, Rulers and Trimmers"/>
    <n v="0.82"/>
  </r>
  <r>
    <n v="27810"/>
    <d v="2010-01-28T00:00:00"/>
    <d v="2010-01-30T00:00:00"/>
    <s v="January"/>
    <s v="2010"/>
    <n v="2"/>
    <b v="0"/>
    <s v="High"/>
    <n v="32"/>
    <n v="216.51"/>
    <n v="0.02"/>
    <s v="Express Air"/>
    <n v="109.29"/>
    <n v="6.3"/>
    <n v="0.5"/>
    <s v="Julia Dunbar"/>
    <s v="Saskachewan"/>
    <s v="Prarie"/>
    <s v="Consumer"/>
    <s v="Office Supplies"/>
    <s v="Labels"/>
    <n v="0.39"/>
  </r>
  <r>
    <n v="28674"/>
    <d v="2011-08-15T00:00:00"/>
    <d v="2011-08-16T00:00:00"/>
    <s v="August"/>
    <s v="2011"/>
    <n v="1"/>
    <b v="0"/>
    <s v="High"/>
    <n v="26"/>
    <n v="161.96"/>
    <n v="0"/>
    <s v="Regular Air"/>
    <n v="-51.12"/>
    <n v="5.78"/>
    <n v="5.67"/>
    <s v="Susan Gilcrest"/>
    <s v="Saskachewan"/>
    <s v="Prarie"/>
    <s v="Home Office"/>
    <s v="Office Supplies"/>
    <s v="Paper"/>
    <n v="0.36"/>
  </r>
  <r>
    <n v="28742"/>
    <d v="2012-04-29T00:00:00"/>
    <d v="2012-04-29T00:00:00"/>
    <s v="April"/>
    <s v="2012"/>
    <n v="0"/>
    <s v="FREE DELIVERY"/>
    <s v="low"/>
    <n v="35"/>
    <n v="587.91999999999996"/>
    <n v="0.09"/>
    <s v="Regular Air"/>
    <n v="-7.92"/>
    <n v="16.91"/>
    <n v="6.25"/>
    <s v="Rick Hansen"/>
    <s v="Saskachewan"/>
    <s v="Prarie"/>
    <s v="Corporate"/>
    <s v="Office Supplies"/>
    <s v="Storage &amp; Organization"/>
    <n v="0.57999999999999996"/>
  </r>
  <r>
    <n v="28742"/>
    <d v="2012-04-29T00:00:00"/>
    <d v="2012-05-06T00:00:00"/>
    <s v="May"/>
    <s v="2012"/>
    <n v="7"/>
    <b v="0"/>
    <s v="low"/>
    <n v="7"/>
    <n v="2171.4639999999999"/>
    <n v="0.04"/>
    <s v="Delivery Truck"/>
    <n v="-209.56"/>
    <n v="376.13"/>
    <n v="85.63"/>
    <s v="Rick Hansen"/>
    <s v="Saskachewan"/>
    <s v="Prarie"/>
    <s v="Corporate"/>
    <s v="Furniture"/>
    <s v="Tables"/>
    <n v="0.74"/>
  </r>
  <r>
    <n v="28772"/>
    <d v="2009-02-06T00:00:00"/>
    <d v="2009-02-07T00:00:00"/>
    <s v="February"/>
    <s v="2009"/>
    <n v="1"/>
    <b v="0"/>
    <s v="High"/>
    <n v="16"/>
    <n v="950.46400000000006"/>
    <n v="0.02"/>
    <s v="Regular Air"/>
    <n v="-763.8"/>
    <n v="71.37"/>
    <n v="69"/>
    <s v="Nick Zandusky"/>
    <s v="Saskachewan"/>
    <s v="Prarie"/>
    <s v="Small Business"/>
    <s v="Furniture"/>
    <s v="Tables"/>
    <n v="0.68"/>
  </r>
  <r>
    <n v="28772"/>
    <d v="2009-02-06T00:00:00"/>
    <d v="2009-02-08T00:00:00"/>
    <s v="February"/>
    <s v="2009"/>
    <n v="2"/>
    <b v="0"/>
    <s v="High"/>
    <n v="4"/>
    <n v="705.68700000000001"/>
    <n v="0.03"/>
    <s v="Express Air"/>
    <n v="-803.08"/>
    <n v="205.99"/>
    <n v="8.99"/>
    <s v="Nick Zandusky"/>
    <s v="Saskachewan"/>
    <s v="Prarie"/>
    <s v="Small Business"/>
    <s v="Technology"/>
    <s v="Telephones and Communication"/>
    <n v="0.6"/>
  </r>
  <r>
    <n v="29152"/>
    <d v="2011-07-23T00:00:00"/>
    <d v="2011-07-27T00:00:00"/>
    <s v="July"/>
    <s v="2011"/>
    <n v="4"/>
    <b v="0"/>
    <s v="low"/>
    <n v="3"/>
    <n v="58.63"/>
    <n v="0"/>
    <s v="Regular Air"/>
    <n v="-40.86"/>
    <n v="17.48"/>
    <n v="1.99"/>
    <s v="Ashley Jarboe"/>
    <s v="Saskachewan"/>
    <s v="Prarie"/>
    <s v="Small Business"/>
    <s v="Technology"/>
    <s v="Computer Peripherals"/>
    <n v="0.45"/>
  </r>
  <r>
    <n v="29152"/>
    <d v="2011-07-23T00:00:00"/>
    <d v="2011-07-23T00:00:00"/>
    <s v="July"/>
    <s v="2011"/>
    <n v="0"/>
    <s v="FREE DELIVERY"/>
    <s v="low"/>
    <n v="13"/>
    <n v="94.99"/>
    <n v="0.06"/>
    <s v="Regular Air"/>
    <n v="-106.29"/>
    <n v="6.98"/>
    <n v="9.69"/>
    <s v="Ashley Jarboe"/>
    <s v="Saskachewan"/>
    <s v="Prarie"/>
    <s v="Small Business"/>
    <s v="Office Supplies"/>
    <s v="Storage &amp; Organization"/>
    <n v="0.83"/>
  </r>
  <r>
    <n v="29639"/>
    <d v="2011-04-17T00:00:00"/>
    <d v="2011-04-19T00:00:00"/>
    <s v="April"/>
    <s v="2011"/>
    <n v="2"/>
    <b v="0"/>
    <s v="Critical"/>
    <n v="8"/>
    <n v="22.37"/>
    <n v="0.04"/>
    <s v="Regular Air"/>
    <n v="-14.09"/>
    <n v="2.6"/>
    <n v="2.4"/>
    <s v="Patrick Ryan"/>
    <s v="Saskachewan"/>
    <s v="Prarie"/>
    <s v="Corporate"/>
    <s v="Office Supplies"/>
    <s v="Pens &amp; Art Supplies"/>
    <n v="0.57999999999999996"/>
  </r>
  <r>
    <n v="30407"/>
    <d v="2009-04-17T00:00:00"/>
    <d v="2009-04-17T00:00:00"/>
    <s v="April"/>
    <s v="2009"/>
    <n v="0"/>
    <s v="FREE DELIVERY"/>
    <s v="low"/>
    <n v="41"/>
    <n v="17853.64"/>
    <n v="0.02"/>
    <s v="Regular Air"/>
    <n v="6227.33"/>
    <n v="419.19"/>
    <n v="19.989999999999998"/>
    <s v="Patrick Ryan"/>
    <s v="Saskachewan"/>
    <s v="Prarie"/>
    <s v="Corporate"/>
    <s v="Office Supplies"/>
    <s v="Storage &amp; Organization"/>
    <n v="0.57999999999999996"/>
  </r>
  <r>
    <n v="31175"/>
    <d v="2009-09-26T00:00:00"/>
    <d v="2009-09-29T00:00:00"/>
    <s v="September"/>
    <s v="2009"/>
    <n v="3"/>
    <b v="0"/>
    <s v="Critical"/>
    <n v="26"/>
    <n v="539.66"/>
    <n v="0"/>
    <s v="Express Air"/>
    <n v="147.08000000000001"/>
    <n v="19.98"/>
    <n v="5.97"/>
    <s v="William Brown"/>
    <s v="Saskachewan"/>
    <s v="Prarie"/>
    <s v="Corporate"/>
    <s v="Office Supplies"/>
    <s v="Paper"/>
    <n v="0.38"/>
  </r>
  <r>
    <n v="32455"/>
    <d v="2010-09-23T00:00:00"/>
    <d v="2010-09-24T00:00:00"/>
    <s v="September"/>
    <s v="2010"/>
    <n v="1"/>
    <b v="0"/>
    <s v="High"/>
    <n v="43"/>
    <n v="4620.53"/>
    <n v="0"/>
    <s v="Regular Air"/>
    <n v="1025.23"/>
    <n v="99.99"/>
    <n v="19.989999999999998"/>
    <s v="Peter Fuller"/>
    <s v="Saskachewan"/>
    <s v="Prarie"/>
    <s v="Corporate"/>
    <s v="Technology"/>
    <s v="Computer Peripherals"/>
    <n v="0.52"/>
  </r>
  <r>
    <n v="32484"/>
    <d v="2011-02-04T00:00:00"/>
    <d v="2011-02-05T00:00:00"/>
    <s v="February"/>
    <s v="2011"/>
    <n v="1"/>
    <b v="0"/>
    <s v="Not Specified"/>
    <n v="9"/>
    <n v="2502.67"/>
    <n v="0.1"/>
    <s v="Delivery Truck"/>
    <n v="-198.8"/>
    <n v="300.98"/>
    <n v="64.73"/>
    <s v="William Brown"/>
    <s v="Saskachewan"/>
    <s v="Prarie"/>
    <s v="Corporate"/>
    <s v="Furniture"/>
    <s v="Chairs &amp; Chairmats"/>
    <n v="0.56000000000000005"/>
  </r>
  <r>
    <n v="34402"/>
    <d v="2010-05-02T00:00:00"/>
    <d v="2010-05-04T00:00:00"/>
    <s v="May"/>
    <s v="2010"/>
    <n v="2"/>
    <b v="0"/>
    <s v="High"/>
    <n v="38"/>
    <n v="3016.85"/>
    <n v="0.05"/>
    <s v="Regular Air"/>
    <n v="-967.67"/>
    <n v="80.98"/>
    <n v="35"/>
    <s v="Mitch Willingham"/>
    <s v="Saskachewan"/>
    <s v="Prarie"/>
    <s v="Corporate"/>
    <s v="Office Supplies"/>
    <s v="Storage &amp; Organization"/>
    <n v="0.81"/>
  </r>
  <r>
    <n v="34402"/>
    <d v="2010-05-02T00:00:00"/>
    <d v="2010-05-05T00:00:00"/>
    <s v="May"/>
    <s v="2010"/>
    <n v="3"/>
    <b v="0"/>
    <s v="High"/>
    <n v="11"/>
    <n v="48.5"/>
    <n v="7.0000000000000007E-2"/>
    <s v="Express Air"/>
    <n v="23.88"/>
    <n v="3.15"/>
    <n v="0.5"/>
    <s v="Mitch Willingham"/>
    <s v="Saskachewan"/>
    <s v="Prarie"/>
    <s v="Corporate"/>
    <s v="Office Supplies"/>
    <s v="Labels"/>
    <n v="0.37"/>
  </r>
  <r>
    <n v="34723"/>
    <d v="2012-12-09T00:00:00"/>
    <d v="2012-12-11T00:00:00"/>
    <s v="December"/>
    <s v="2012"/>
    <n v="2"/>
    <b v="0"/>
    <s v="Medium"/>
    <n v="4"/>
    <n v="6095.14"/>
    <n v="0.06"/>
    <s v="Delivery Truck"/>
    <n v="-3001.28"/>
    <n v="1500.97"/>
    <n v="29.7"/>
    <s v="Neoma Murray"/>
    <s v="Saskachewan"/>
    <s v="Prarie"/>
    <s v="Small Business"/>
    <s v="Technology"/>
    <s v="Office Machines"/>
    <n v="0.56999999999999995"/>
  </r>
  <r>
    <n v="34723"/>
    <d v="2012-12-09T00:00:00"/>
    <d v="2012-12-12T00:00:00"/>
    <s v="December"/>
    <s v="2012"/>
    <n v="3"/>
    <b v="0"/>
    <s v="Medium"/>
    <n v="46"/>
    <n v="3776.28"/>
    <n v="0.06"/>
    <s v="Delivery Truck"/>
    <n v="579.79"/>
    <n v="80.97"/>
    <n v="30.06"/>
    <s v="Neoma Murray"/>
    <s v="Saskachewan"/>
    <s v="Prarie"/>
    <s v="Small Business"/>
    <s v="Technology"/>
    <s v="Office Machines"/>
    <n v="0.4"/>
  </r>
  <r>
    <n v="34723"/>
    <d v="2012-12-09T00:00:00"/>
    <d v="2012-12-11T00:00:00"/>
    <s v="December"/>
    <s v="2012"/>
    <n v="2"/>
    <b v="0"/>
    <s v="Medium"/>
    <n v="29"/>
    <n v="1487.8995"/>
    <n v="0.09"/>
    <s v="Regular Air"/>
    <n v="79.319999999999993"/>
    <n v="65.989999999999995"/>
    <n v="8.99"/>
    <s v="Neoma Murray"/>
    <s v="Saskachewan"/>
    <s v="Prarie"/>
    <s v="Small Business"/>
    <s v="Technology"/>
    <s v="Telephones and Communication"/>
    <n v="0.56000000000000005"/>
  </r>
  <r>
    <n v="34757"/>
    <d v="2012-05-28T00:00:00"/>
    <d v="2012-05-30T00:00:00"/>
    <s v="May"/>
    <s v="2012"/>
    <n v="2"/>
    <b v="0"/>
    <s v="High"/>
    <n v="40"/>
    <n v="250.6"/>
    <n v="0.1"/>
    <s v="Express Air"/>
    <n v="-107.06"/>
    <n v="6.48"/>
    <n v="6.22"/>
    <s v="Neoma Murray"/>
    <s v="Saskachewan"/>
    <s v="Prarie"/>
    <s v="Small Business"/>
    <s v="Office Supplies"/>
    <s v="Paper"/>
    <n v="0.37"/>
  </r>
  <r>
    <n v="34913"/>
    <d v="2011-11-22T00:00:00"/>
    <d v="2011-11-24T00:00:00"/>
    <s v="November"/>
    <s v="2011"/>
    <n v="2"/>
    <b v="0"/>
    <s v="Medium"/>
    <n v="15"/>
    <n v="107.63"/>
    <n v="0"/>
    <s v="Regular Air"/>
    <n v="-29.89"/>
    <n v="6.81"/>
    <n v="5.48"/>
    <s v="William Brown"/>
    <s v="Saskachewan"/>
    <s v="Prarie"/>
    <s v="Home Office"/>
    <s v="Office Supplies"/>
    <s v="Binders and Binder Accessories"/>
    <n v="0.37"/>
  </r>
  <r>
    <n v="35136"/>
    <d v="2009-10-08T00:00:00"/>
    <d v="2009-10-09T00:00:00"/>
    <s v="October"/>
    <s v="2009"/>
    <n v="1"/>
    <b v="0"/>
    <s v="Critical"/>
    <n v="23"/>
    <n v="68.73"/>
    <n v="7.0000000000000007E-2"/>
    <s v="Regular Air"/>
    <n v="17.170000000000002"/>
    <n v="2.94"/>
    <n v="0.81"/>
    <s v="Peter Fuller"/>
    <s v="Saskachewan"/>
    <s v="Prarie"/>
    <s v="Corporate"/>
    <s v="Office Supplies"/>
    <s v="Pens &amp; Art Supplies"/>
    <n v="0.4"/>
  </r>
  <r>
    <n v="35299"/>
    <d v="2012-08-10T00:00:00"/>
    <d v="2012-08-12T00:00:00"/>
    <s v="August"/>
    <s v="2012"/>
    <n v="2"/>
    <b v="0"/>
    <s v="Not Specified"/>
    <n v="41"/>
    <n v="4359"/>
    <n v="0.02"/>
    <s v="Regular Air"/>
    <n v="907.67"/>
    <n v="99.99"/>
    <n v="19.989999999999998"/>
    <s v="Randy Bradley"/>
    <s v="Saskachewan"/>
    <s v="Prarie"/>
    <s v="Corporate"/>
    <s v="Technology"/>
    <s v="Computer Peripherals"/>
    <n v="0.52"/>
  </r>
  <r>
    <n v="36676"/>
    <d v="2011-08-25T00:00:00"/>
    <d v="2011-08-27T00:00:00"/>
    <s v="August"/>
    <s v="2011"/>
    <n v="2"/>
    <b v="0"/>
    <s v="Not Specified"/>
    <n v="32"/>
    <n v="3046.01"/>
    <n v="0.08"/>
    <s v="Delivery Truck"/>
    <n v="998.65"/>
    <n v="100.97"/>
    <n v="14"/>
    <s v="Mitch Willingham"/>
    <s v="Saskachewan"/>
    <s v="Prarie"/>
    <s v="Corporate"/>
    <s v="Technology"/>
    <s v="Office Machines"/>
    <n v="0.37"/>
  </r>
  <r>
    <n v="36676"/>
    <d v="2011-08-25T00:00:00"/>
    <d v="2011-08-26T00:00:00"/>
    <s v="August"/>
    <s v="2011"/>
    <n v="1"/>
    <b v="0"/>
    <s v="Not Specified"/>
    <n v="15"/>
    <n v="353.52"/>
    <n v="0.04"/>
    <s v="Regular Air"/>
    <n v="51.53"/>
    <n v="22.84"/>
    <n v="8.18"/>
    <s v="Mitch Willingham"/>
    <s v="Saskachewan"/>
    <s v="Prarie"/>
    <s v="Corporate"/>
    <s v="Office Supplies"/>
    <s v="Paper"/>
    <n v="0.39"/>
  </r>
  <r>
    <n v="36708"/>
    <d v="2011-09-19T00:00:00"/>
    <d v="2011-09-21T00:00:00"/>
    <s v="September"/>
    <s v="2011"/>
    <n v="2"/>
    <b v="0"/>
    <s v="Not Specified"/>
    <n v="46"/>
    <n v="636.5"/>
    <n v="0.01"/>
    <s v="Regular Air"/>
    <n v="-71.98"/>
    <n v="12.99"/>
    <n v="9.44"/>
    <s v="William Brown"/>
    <s v="Saskachewan"/>
    <s v="Prarie"/>
    <s v="Corporate"/>
    <s v="Technology"/>
    <s v="Office Machines"/>
    <n v="0.39"/>
  </r>
  <r>
    <n v="36708"/>
    <d v="2011-09-19T00:00:00"/>
    <d v="2011-09-21T00:00:00"/>
    <s v="September"/>
    <s v="2011"/>
    <n v="2"/>
    <b v="0"/>
    <s v="Not Specified"/>
    <n v="25"/>
    <n v="2614.3705"/>
    <n v="7.0000000000000007E-2"/>
    <s v="Regular Air"/>
    <n v="384.01"/>
    <n v="125.99"/>
    <n v="7.69"/>
    <s v="William Brown"/>
    <s v="Saskachewan"/>
    <s v="Prarie"/>
    <s v="Corporate"/>
    <s v="Technology"/>
    <s v="Telephones and Communication"/>
    <n v="0.57999999999999996"/>
  </r>
  <r>
    <n v="36835"/>
    <d v="2009-10-20T00:00:00"/>
    <d v="2009-10-22T00:00:00"/>
    <s v="October"/>
    <s v="2009"/>
    <n v="2"/>
    <b v="0"/>
    <s v="Critical"/>
    <n v="39"/>
    <n v="12073.06"/>
    <n v="0.03"/>
    <s v="Regular Air"/>
    <n v="5081.87"/>
    <n v="315.98"/>
    <n v="19.989999999999998"/>
    <s v="William Brown"/>
    <s v="Saskachewan"/>
    <s v="Prarie"/>
    <s v="Home Office"/>
    <s v="Office Supplies"/>
    <s v="Binders and Binder Accessories"/>
    <n v="0.38"/>
  </r>
  <r>
    <n v="36835"/>
    <d v="2009-10-20T00:00:00"/>
    <d v="2009-10-21T00:00:00"/>
    <s v="October"/>
    <s v="2009"/>
    <n v="1"/>
    <b v="0"/>
    <s v="Critical"/>
    <n v="25"/>
    <n v="6685.05"/>
    <n v="0.09"/>
    <s v="Regular Air"/>
    <n v="1653.6"/>
    <n v="276.2"/>
    <n v="24.49"/>
    <s v="William Brown"/>
    <s v="Saskachewan"/>
    <s v="Prarie"/>
    <s v="Home Office"/>
    <s v="Furniture"/>
    <s v="Chairs &amp; Chairmats"/>
    <m/>
  </r>
  <r>
    <n v="36835"/>
    <d v="2009-10-20T00:00:00"/>
    <d v="2009-10-21T00:00:00"/>
    <s v="October"/>
    <s v="2009"/>
    <n v="1"/>
    <b v="0"/>
    <s v="Critical"/>
    <n v="18"/>
    <n v="1175.53"/>
    <n v="0.03"/>
    <s v="Regular Air"/>
    <n v="257.58999999999997"/>
    <n v="63.94"/>
    <n v="14.48"/>
    <s v="William Brown"/>
    <s v="Saskachewan"/>
    <s v="Prarie"/>
    <s v="Home Office"/>
    <s v="Furniture"/>
    <s v="Office Furnishings"/>
    <n v="0.46"/>
  </r>
  <r>
    <n v="37127"/>
    <d v="2010-10-02T00:00:00"/>
    <d v="2010-10-03T00:00:00"/>
    <s v="October"/>
    <s v="2010"/>
    <n v="1"/>
    <b v="0"/>
    <s v="High"/>
    <n v="19"/>
    <n v="178.44"/>
    <n v="0.03"/>
    <s v="Regular Air"/>
    <n v="50.13"/>
    <n v="9.11"/>
    <n v="2.15"/>
    <s v="John Dryer"/>
    <s v="Saskachewan"/>
    <s v="Prarie"/>
    <s v="Corporate"/>
    <s v="Office Supplies"/>
    <s v="Paper"/>
    <n v="0.4"/>
  </r>
  <r>
    <n v="37667"/>
    <d v="2011-12-02T00:00:00"/>
    <d v="2011-12-03T00:00:00"/>
    <s v="December"/>
    <s v="2011"/>
    <n v="1"/>
    <b v="0"/>
    <s v="High"/>
    <n v="31"/>
    <n v="472.35"/>
    <n v="0.03"/>
    <s v="Regular Air"/>
    <n v="61.68"/>
    <n v="14.48"/>
    <n v="6.46"/>
    <s v="Peter Fuller"/>
    <s v="Saskachewan"/>
    <s v="Prarie"/>
    <s v="Consumer"/>
    <s v="Office Supplies"/>
    <s v="Binders and Binder Accessories"/>
    <n v="0.38"/>
  </r>
  <r>
    <n v="37825"/>
    <d v="2009-07-22T00:00:00"/>
    <d v="2009-07-24T00:00:00"/>
    <s v="July"/>
    <s v="2009"/>
    <n v="2"/>
    <b v="0"/>
    <s v="low"/>
    <n v="44"/>
    <n v="505.01"/>
    <n v="0.06"/>
    <s v="Regular Air"/>
    <n v="-43.52"/>
    <n v="11.97"/>
    <n v="4.9800000000000004"/>
    <s v="Matt Collister"/>
    <s v="Saskachewan"/>
    <s v="Prarie"/>
    <s v="Home Office"/>
    <s v="Office Supplies"/>
    <s v="Appliances"/>
    <n v="0.57999999999999996"/>
  </r>
  <r>
    <n v="37825"/>
    <d v="2009-07-22T00:00:00"/>
    <d v="2009-07-29T00:00:00"/>
    <s v="July"/>
    <s v="2009"/>
    <n v="7"/>
    <b v="0"/>
    <s v="low"/>
    <n v="41"/>
    <n v="286.75"/>
    <n v="0.06"/>
    <s v="Regular Air"/>
    <n v="98.44"/>
    <n v="6.98"/>
    <n v="1.6"/>
    <s v="Matt Collister"/>
    <s v="Saskachewan"/>
    <s v="Prarie"/>
    <s v="Home Office"/>
    <s v="Office Supplies"/>
    <s v="Paper"/>
    <n v="0.38"/>
  </r>
  <r>
    <n v="37861"/>
    <d v="2011-12-28T00:00:00"/>
    <d v="2011-12-30T00:00:00"/>
    <s v="December"/>
    <s v="2011"/>
    <n v="2"/>
    <b v="0"/>
    <s v="Not Specified"/>
    <n v="32"/>
    <n v="980.07"/>
    <n v="0.09"/>
    <s v="Regular Air"/>
    <n v="337.25"/>
    <n v="30.98"/>
    <n v="5.76"/>
    <s v="Patrick Ryan"/>
    <s v="Saskachewan"/>
    <s v="Prarie"/>
    <s v="Corporate"/>
    <s v="Office Supplies"/>
    <s v="Paper"/>
    <n v="0.4"/>
  </r>
  <r>
    <n v="37926"/>
    <d v="2009-09-08T00:00:00"/>
    <d v="2009-09-10T00:00:00"/>
    <s v="September"/>
    <s v="2009"/>
    <n v="2"/>
    <b v="0"/>
    <s v="Critical"/>
    <n v="31"/>
    <n v="353.25"/>
    <n v="0.02"/>
    <s v="Regular Air"/>
    <n v="60.06"/>
    <n v="11.55"/>
    <n v="2.36"/>
    <s v="Rick Hansen"/>
    <s v="Saskachewan"/>
    <s v="Prarie"/>
    <s v="Corporate"/>
    <s v="Office Supplies"/>
    <s v="Pens &amp; Art Supplies"/>
    <n v="0.55000000000000004"/>
  </r>
  <r>
    <n v="38304"/>
    <d v="2011-03-22T00:00:00"/>
    <d v="2011-03-24T00:00:00"/>
    <s v="March"/>
    <s v="2011"/>
    <n v="2"/>
    <b v="0"/>
    <s v="High"/>
    <n v="7"/>
    <n v="30.1"/>
    <n v="0.09"/>
    <s v="Regular Air"/>
    <n v="-28.31"/>
    <n v="3.58"/>
    <n v="5.47"/>
    <s v="Pauline Webber"/>
    <s v="Saskachewan"/>
    <s v="Prarie"/>
    <s v="Consumer"/>
    <s v="Office Supplies"/>
    <s v="Binders and Binder Accessories"/>
    <n v="0.37"/>
  </r>
  <r>
    <n v="38978"/>
    <d v="2009-08-03T00:00:00"/>
    <d v="2009-08-05T00:00:00"/>
    <s v="August"/>
    <s v="2009"/>
    <n v="2"/>
    <b v="0"/>
    <s v="low"/>
    <n v="24"/>
    <n v="4547.26"/>
    <n v="0"/>
    <s v="Delivery Truck"/>
    <n v="468.27"/>
    <n v="180.98"/>
    <n v="30"/>
    <s v="Nick Zandusky"/>
    <s v="Saskachewan"/>
    <s v="Prarie"/>
    <s v="Small Business"/>
    <s v="Furniture"/>
    <s v="Chairs &amp; Chairmats"/>
    <n v="0.69"/>
  </r>
  <r>
    <n v="39267"/>
    <d v="2010-01-18T00:00:00"/>
    <d v="2010-01-20T00:00:00"/>
    <s v="January"/>
    <s v="2010"/>
    <n v="2"/>
    <b v="0"/>
    <s v="High"/>
    <n v="26"/>
    <n v="430.33"/>
    <n v="0.08"/>
    <s v="Regular Air"/>
    <n v="85.48"/>
    <n v="17.78"/>
    <n v="5.03"/>
    <s v="Sam Craven"/>
    <s v="Saskachewan"/>
    <s v="Prarie"/>
    <s v="Home Office"/>
    <s v="Furniture"/>
    <s v="Office Furnishings"/>
    <n v="0.54"/>
  </r>
  <r>
    <n v="39267"/>
    <d v="2010-01-18T00:00:00"/>
    <d v="2010-01-19T00:00:00"/>
    <s v="January"/>
    <s v="2010"/>
    <n v="1"/>
    <b v="0"/>
    <s v="High"/>
    <n v="46"/>
    <n v="1221.47"/>
    <n v="0.09"/>
    <s v="Regular Air"/>
    <n v="-233.14"/>
    <n v="28.28"/>
    <n v="13.99"/>
    <s v="Sam Craven"/>
    <s v="Saskachewan"/>
    <s v="Prarie"/>
    <s v="Home Office"/>
    <s v="Office Supplies"/>
    <s v="Storage &amp; Organization"/>
    <n v="0.57999999999999996"/>
  </r>
  <r>
    <n v="40772"/>
    <d v="2012-02-13T00:00:00"/>
    <d v="2012-02-14T00:00:00"/>
    <s v="February"/>
    <s v="2012"/>
    <n v="1"/>
    <b v="0"/>
    <s v="Critical"/>
    <n v="15"/>
    <n v="128.27000000000001"/>
    <n v="0"/>
    <s v="Regular Air"/>
    <n v="22.85"/>
    <n v="7.89"/>
    <n v="2.82"/>
    <s v="Pauline Webber"/>
    <s v="Saskachewan"/>
    <s v="Prarie"/>
    <s v="Consumer"/>
    <s v="Office Supplies"/>
    <s v="Rubber Bands"/>
    <n v="0.4"/>
  </r>
  <r>
    <n v="40928"/>
    <d v="2009-09-12T00:00:00"/>
    <d v="2009-09-17T00:00:00"/>
    <s v="September"/>
    <s v="2009"/>
    <n v="5"/>
    <b v="0"/>
    <s v="low"/>
    <n v="4"/>
    <n v="292.34050000000002"/>
    <n v="0.01"/>
    <s v="Regular Air"/>
    <n v="-420.59"/>
    <n v="85.99"/>
    <n v="0.99"/>
    <s v="Patrick Ryan"/>
    <s v="Saskachewan"/>
    <s v="Prarie"/>
    <s v="Corporate"/>
    <s v="Technology"/>
    <s v="Telephones and Communication"/>
    <n v="0.85"/>
  </r>
  <r>
    <n v="41216"/>
    <d v="2009-07-01T00:00:00"/>
    <d v="2009-07-02T00:00:00"/>
    <s v="July"/>
    <s v="2009"/>
    <n v="1"/>
    <b v="0"/>
    <s v="Not Specified"/>
    <n v="8"/>
    <n v="253.26"/>
    <n v="0.02"/>
    <s v="Regular Air"/>
    <n v="49.66"/>
    <n v="29.17"/>
    <n v="6.27"/>
    <s v="Kean Takahito"/>
    <s v="Saskachewan"/>
    <s v="Prarie"/>
    <s v="Home Office"/>
    <s v="Office Supplies"/>
    <s v="Binders and Binder Accessories"/>
    <n v="0.37"/>
  </r>
  <r>
    <n v="41216"/>
    <d v="2009-07-01T00:00:00"/>
    <d v="2009-07-03T00:00:00"/>
    <s v="July"/>
    <s v="2009"/>
    <n v="2"/>
    <b v="0"/>
    <s v="Not Specified"/>
    <n v="45"/>
    <n v="6865.0720000000001"/>
    <n v="0"/>
    <s v="Delivery Truck"/>
    <n v="1117.24"/>
    <n v="179.29"/>
    <n v="29.21"/>
    <s v="Kean Takahito"/>
    <s v="Saskachewan"/>
    <s v="Prarie"/>
    <s v="Home Office"/>
    <s v="Furniture"/>
    <s v="Tables"/>
    <n v="0.74"/>
  </r>
  <r>
    <n v="42310"/>
    <d v="2009-07-21T00:00:00"/>
    <d v="2009-07-22T00:00:00"/>
    <s v="July"/>
    <s v="2009"/>
    <n v="1"/>
    <b v="0"/>
    <s v="Critical"/>
    <n v="20"/>
    <n v="3361.7584999999999"/>
    <n v="0.04"/>
    <s v="Regular Air"/>
    <n v="394.35"/>
    <n v="205.99"/>
    <n v="8.99"/>
    <s v="Julia Dunbar"/>
    <s v="Saskachewan"/>
    <s v="Prarie"/>
    <s v="Consumer"/>
    <s v="Technology"/>
    <s v="Telephones and Communication"/>
    <n v="0.56000000000000005"/>
  </r>
  <r>
    <n v="42403"/>
    <d v="2009-06-20T00:00:00"/>
    <d v="2009-06-21T00:00:00"/>
    <s v="June"/>
    <s v="2009"/>
    <n v="1"/>
    <b v="0"/>
    <s v="Not Specified"/>
    <n v="38"/>
    <n v="117.84"/>
    <n v="0.04"/>
    <s v="Regular Air"/>
    <n v="30.76"/>
    <n v="3.08"/>
    <n v="0.99"/>
    <s v="Nick Zandusky"/>
    <s v="Saskachewan"/>
    <s v="Prarie"/>
    <s v="Small Business"/>
    <s v="Office Supplies"/>
    <s v="Labels"/>
    <n v="0.37"/>
  </r>
  <r>
    <n v="42403"/>
    <d v="2009-06-20T00:00:00"/>
    <d v="2009-06-21T00:00:00"/>
    <s v="June"/>
    <s v="2009"/>
    <n v="1"/>
    <b v="0"/>
    <s v="Not Specified"/>
    <n v="47"/>
    <n v="121.2"/>
    <n v="0.1"/>
    <s v="Regular Air"/>
    <n v="-20.2"/>
    <n v="2.78"/>
    <n v="1.25"/>
    <s v="Nick Zandusky"/>
    <s v="Saskachewan"/>
    <s v="Prarie"/>
    <s v="Small Business"/>
    <s v="Office Supplies"/>
    <s v="Pens &amp; Art Supplies"/>
    <n v="0.59"/>
  </r>
  <r>
    <n v="43138"/>
    <d v="2012-03-14T00:00:00"/>
    <d v="2012-03-18T00:00:00"/>
    <s v="March"/>
    <s v="2012"/>
    <n v="4"/>
    <b v="0"/>
    <s v="low"/>
    <n v="43"/>
    <n v="1334.05"/>
    <n v="0.06"/>
    <s v="Regular Air"/>
    <n v="581.77"/>
    <n v="30.56"/>
    <n v="2.99"/>
    <s v="Matt Collister"/>
    <s v="Saskachewan"/>
    <s v="Prarie"/>
    <s v="Home Office"/>
    <s v="Office Supplies"/>
    <s v="Binders and Binder Accessories"/>
    <n v="0.35"/>
  </r>
  <r>
    <n v="43138"/>
    <d v="2012-03-14T00:00:00"/>
    <d v="2012-03-16T00:00:00"/>
    <s v="March"/>
    <s v="2012"/>
    <n v="2"/>
    <b v="0"/>
    <s v="low"/>
    <n v="50"/>
    <n v="6552.86"/>
    <n v="7.0000000000000007E-2"/>
    <s v="Delivery Truck"/>
    <n v="-692.82"/>
    <n v="137.47999999999999"/>
    <n v="32.18"/>
    <s v="Matt Collister"/>
    <s v="Saskachewan"/>
    <s v="Prarie"/>
    <s v="Home Office"/>
    <s v="Furniture"/>
    <s v="Bookcases"/>
    <n v="0.78"/>
  </r>
  <r>
    <n v="43206"/>
    <d v="2009-08-23T00:00:00"/>
    <d v="2009-08-24T00:00:00"/>
    <s v="August"/>
    <s v="2009"/>
    <n v="1"/>
    <b v="0"/>
    <s v="Medium"/>
    <n v="16"/>
    <n v="587.88"/>
    <n v="0"/>
    <s v="Express Air"/>
    <n v="135.37"/>
    <n v="35.409999999999997"/>
    <n v="1.99"/>
    <s v="John Dryer"/>
    <s v="Saskachewan"/>
    <s v="Prarie"/>
    <s v="Corporate"/>
    <s v="Technology"/>
    <s v="Computer Peripherals"/>
    <n v="0.43"/>
  </r>
  <r>
    <n v="43207"/>
    <d v="2010-06-09T00:00:00"/>
    <d v="2010-06-13T00:00:00"/>
    <s v="June"/>
    <s v="2010"/>
    <n v="4"/>
    <b v="0"/>
    <s v="low"/>
    <n v="45"/>
    <n v="2207.9"/>
    <n v="0.02"/>
    <s v="Regular Air"/>
    <n v="579.76"/>
    <n v="49.34"/>
    <n v="10.25"/>
    <s v="Julia Dunbar"/>
    <s v="Saskachewan"/>
    <s v="Prarie"/>
    <s v="Consumer"/>
    <s v="Furniture"/>
    <s v="Office Furnishings"/>
    <n v="0.56999999999999995"/>
  </r>
  <r>
    <n v="43207"/>
    <d v="2010-06-09T00:00:00"/>
    <d v="2010-06-16T00:00:00"/>
    <s v="June"/>
    <s v="2010"/>
    <n v="7"/>
    <b v="0"/>
    <s v="low"/>
    <n v="41"/>
    <n v="139.93"/>
    <n v="0.05"/>
    <s v="Regular Air"/>
    <n v="-3.06"/>
    <n v="3.28"/>
    <n v="1.95"/>
    <s v="Julia Dunbar"/>
    <s v="Saskachewan"/>
    <s v="Prarie"/>
    <s v="Consumer"/>
    <s v="Office Supplies"/>
    <s v="Pens &amp; Art Supplies"/>
    <n v="0.42"/>
  </r>
  <r>
    <n v="43207"/>
    <d v="2010-06-09T00:00:00"/>
    <d v="2010-06-11T00:00:00"/>
    <s v="June"/>
    <s v="2010"/>
    <n v="2"/>
    <b v="0"/>
    <s v="low"/>
    <n v="8"/>
    <n v="15.45"/>
    <n v="0.05"/>
    <s v="Regular Air"/>
    <n v="-7.75"/>
    <n v="1.81"/>
    <n v="1.56"/>
    <s v="Julia Dunbar"/>
    <s v="Saskachewan"/>
    <s v="Prarie"/>
    <s v="Consumer"/>
    <s v="Office Supplies"/>
    <s v="Rubber Bands"/>
    <n v="0.49"/>
  </r>
  <r>
    <n v="43650"/>
    <d v="2009-03-23T00:00:00"/>
    <d v="2009-03-24T00:00:00"/>
    <s v="March"/>
    <s v="2009"/>
    <n v="1"/>
    <b v="0"/>
    <s v="Not Specified"/>
    <n v="3"/>
    <n v="1759.65"/>
    <n v="0.06"/>
    <s v="Regular Air"/>
    <n v="-2213.75"/>
    <n v="599.99"/>
    <n v="24.49"/>
    <s v="William Brown"/>
    <s v="Saskachewan"/>
    <s v="Prarie"/>
    <s v="Corporate"/>
    <s v="Technology"/>
    <s v="Copiers and Fax"/>
    <n v="0.5"/>
  </r>
  <r>
    <n v="43650"/>
    <d v="2009-03-23T00:00:00"/>
    <d v="2009-03-25T00:00:00"/>
    <s v="March"/>
    <s v="2009"/>
    <n v="2"/>
    <b v="0"/>
    <s v="Not Specified"/>
    <n v="7"/>
    <n v="88.59"/>
    <n v="0.05"/>
    <s v="Regular Air"/>
    <n v="-26.29"/>
    <n v="11.97"/>
    <n v="5.81"/>
    <s v="William Brown"/>
    <s v="Saskachewan"/>
    <s v="Prarie"/>
    <s v="Corporate"/>
    <s v="Office Supplies"/>
    <s v="Pens &amp; Art Supplies"/>
    <n v="0.6"/>
  </r>
  <r>
    <n v="44290"/>
    <d v="2010-03-21T00:00:00"/>
    <d v="2010-03-23T00:00:00"/>
    <s v="March"/>
    <s v="2010"/>
    <n v="2"/>
    <b v="0"/>
    <s v="Medium"/>
    <n v="49"/>
    <n v="508.38"/>
    <n v="0.06"/>
    <s v="Regular Air"/>
    <n v="4.68"/>
    <n v="10.4"/>
    <n v="5.4"/>
    <s v="Peter Fuller"/>
    <s v="Saskachewan"/>
    <s v="Prarie"/>
    <s v="Corporate"/>
    <s v="Furniture"/>
    <s v="Office Furnishings"/>
    <n v="0.51"/>
  </r>
  <r>
    <n v="44290"/>
    <d v="2010-03-21T00:00:00"/>
    <d v="2010-03-23T00:00:00"/>
    <s v="March"/>
    <s v="2010"/>
    <n v="2"/>
    <b v="0"/>
    <s v="Medium"/>
    <n v="28"/>
    <n v="281.08999999999997"/>
    <n v="0.01"/>
    <s v="Regular Air"/>
    <n v="-114.58"/>
    <n v="9.06"/>
    <n v="9.86"/>
    <s v="Peter Fuller"/>
    <s v="Saskachewan"/>
    <s v="Prarie"/>
    <s v="Corporate"/>
    <s v="Office Supplies"/>
    <s v="Paper"/>
    <n v="0.4"/>
  </r>
  <r>
    <n v="44290"/>
    <d v="2010-03-21T00:00:00"/>
    <d v="2010-03-23T00:00:00"/>
    <s v="March"/>
    <s v="2010"/>
    <n v="2"/>
    <b v="0"/>
    <s v="Medium"/>
    <n v="41"/>
    <n v="276.64999999999998"/>
    <n v="0.02"/>
    <s v="Regular Air"/>
    <n v="-75.28"/>
    <n v="6.48"/>
    <n v="5.87"/>
    <s v="Peter Fuller"/>
    <s v="Saskachewan"/>
    <s v="Prarie"/>
    <s v="Corporate"/>
    <s v="Office Supplies"/>
    <s v="Paper"/>
    <n v="0.37"/>
  </r>
  <r>
    <n v="44613"/>
    <d v="2010-08-30T00:00:00"/>
    <d v="2010-08-31T00:00:00"/>
    <s v="August"/>
    <s v="2010"/>
    <n v="1"/>
    <b v="0"/>
    <s v="High"/>
    <n v="34"/>
    <n v="1911.69"/>
    <n v="7.0000000000000007E-2"/>
    <s v="Regular Air"/>
    <n v="939.43"/>
    <n v="55.98"/>
    <n v="5.15"/>
    <s v="Neoma Murray"/>
    <s v="Saskachewan"/>
    <s v="Prarie"/>
    <s v="Small Business"/>
    <s v="Office Supplies"/>
    <s v="Paper"/>
    <n v="0.36"/>
  </r>
  <r>
    <n v="44613"/>
    <d v="2010-08-30T00:00:00"/>
    <d v="2010-08-31T00:00:00"/>
    <s v="August"/>
    <s v="2010"/>
    <n v="1"/>
    <b v="0"/>
    <s v="High"/>
    <n v="17"/>
    <n v="120.751"/>
    <n v="0.03"/>
    <s v="Regular Air"/>
    <n v="-71.39"/>
    <n v="7.99"/>
    <n v="5.03"/>
    <s v="Neoma Murray"/>
    <s v="Saskachewan"/>
    <s v="Prarie"/>
    <s v="Small Business"/>
    <s v="Technology"/>
    <s v="Telephones and Communication"/>
    <n v="0.6"/>
  </r>
  <r>
    <n v="44613"/>
    <d v="2010-08-30T00:00:00"/>
    <d v="2010-08-31T00:00:00"/>
    <s v="August"/>
    <s v="2010"/>
    <n v="1"/>
    <b v="0"/>
    <s v="High"/>
    <n v="45"/>
    <n v="245.55"/>
    <n v="0.03"/>
    <s v="Regular Air"/>
    <n v="-227.25"/>
    <n v="5.28"/>
    <n v="8.16"/>
    <s v="Neoma Murray"/>
    <s v="Saskachewan"/>
    <s v="Prarie"/>
    <s v="Small Business"/>
    <s v="Office Supplies"/>
    <s v="Paper"/>
    <n v="0.4"/>
  </r>
  <r>
    <n v="44965"/>
    <d v="2011-10-02T00:00:00"/>
    <d v="2011-10-06T00:00:00"/>
    <s v="October"/>
    <s v="2011"/>
    <n v="4"/>
    <b v="0"/>
    <s v="low"/>
    <n v="19"/>
    <n v="28.82"/>
    <n v="0"/>
    <s v="Regular Air"/>
    <n v="2.16"/>
    <n v="1.48"/>
    <n v="0.7"/>
    <s v="Peter Fuller"/>
    <s v="Saskachewan"/>
    <s v="Prarie"/>
    <s v="Corporate"/>
    <s v="Office Supplies"/>
    <s v="Rubber Bands"/>
    <n v="0.37"/>
  </r>
  <r>
    <n v="44965"/>
    <d v="2011-10-02T00:00:00"/>
    <d v="2011-10-06T00:00:00"/>
    <s v="October"/>
    <s v="2011"/>
    <n v="4"/>
    <b v="0"/>
    <s v="low"/>
    <n v="45"/>
    <n v="75.39"/>
    <n v="0.05"/>
    <s v="Regular Air"/>
    <n v="-4.83"/>
    <n v="1.68"/>
    <n v="0.7"/>
    <s v="Peter Fuller"/>
    <s v="Saskachewan"/>
    <s v="Prarie"/>
    <s v="Corporate"/>
    <s v="Office Supplies"/>
    <s v="Pens &amp; Art Supplies"/>
    <n v="0.6"/>
  </r>
  <r>
    <n v="45733"/>
    <d v="2010-12-06T00:00:00"/>
    <d v="2010-12-07T00:00:00"/>
    <s v="December"/>
    <s v="2010"/>
    <n v="1"/>
    <b v="0"/>
    <s v="Critical"/>
    <n v="39"/>
    <n v="851.17"/>
    <n v="7.0000000000000007E-2"/>
    <s v="Regular Air"/>
    <n v="-131.28"/>
    <n v="22.38"/>
    <n v="15.1"/>
    <s v="Maya Herman"/>
    <s v="Saskachewan"/>
    <s v="Prarie"/>
    <s v="Corporate"/>
    <s v="Office Supplies"/>
    <s v="Binders and Binder Accessories"/>
    <n v="0.38"/>
  </r>
  <r>
    <n v="45893"/>
    <d v="2011-05-26T00:00:00"/>
    <d v="2011-05-27T00:00:00"/>
    <s v="May"/>
    <s v="2011"/>
    <n v="1"/>
    <b v="0"/>
    <s v="High"/>
    <n v="15"/>
    <n v="68.03"/>
    <n v="0.05"/>
    <s v="Regular Air"/>
    <n v="8.8699999999999992"/>
    <n v="4.49"/>
    <n v="1.49"/>
    <s v="Patrick Ryan"/>
    <s v="Saskachewan"/>
    <s v="Prarie"/>
    <s v="Corporate"/>
    <s v="Office Supplies"/>
    <s v="Binders and Binder Accessories"/>
    <n v="0.39"/>
  </r>
  <r>
    <n v="46113"/>
    <d v="2009-12-02T00:00:00"/>
    <d v="2009-12-03T00:00:00"/>
    <s v="December"/>
    <s v="2009"/>
    <n v="1"/>
    <b v="0"/>
    <s v="Not Specified"/>
    <n v="18"/>
    <n v="2567.13"/>
    <n v="0.02"/>
    <s v="Express Air"/>
    <n v="945.54"/>
    <n v="136.97999999999999"/>
    <n v="24.49"/>
    <s v="Nick Zandusky"/>
    <s v="Saskachewan"/>
    <s v="Prarie"/>
    <s v="Small Business"/>
    <s v="Furniture"/>
    <s v="Office Furnishings"/>
    <n v="0.59"/>
  </r>
  <r>
    <n v="46311"/>
    <d v="2011-07-25T00:00:00"/>
    <d v="2011-07-25T00:00:00"/>
    <s v="July"/>
    <s v="2011"/>
    <n v="0"/>
    <s v="FREE DELIVERY"/>
    <s v="High"/>
    <n v="42"/>
    <n v="1244.01"/>
    <n v="0"/>
    <s v="Regular Air"/>
    <n v="539.57000000000005"/>
    <n v="28.48"/>
    <n v="1.99"/>
    <s v="Peter Fuller"/>
    <s v="Saskachewan"/>
    <s v="Prarie"/>
    <s v="Consumer"/>
    <s v="Technology"/>
    <s v="Computer Peripherals"/>
    <n v="0.4"/>
  </r>
  <r>
    <n v="46311"/>
    <d v="2011-07-25T00:00:00"/>
    <d v="2011-07-26T00:00:00"/>
    <s v="July"/>
    <s v="2011"/>
    <n v="1"/>
    <b v="0"/>
    <s v="High"/>
    <n v="42"/>
    <n v="981.73"/>
    <n v="0.03"/>
    <s v="Regular Air"/>
    <n v="388.23"/>
    <n v="22.23"/>
    <n v="3.63"/>
    <s v="Peter Fuller"/>
    <s v="Saskachewan"/>
    <s v="Prarie"/>
    <s v="Consumer"/>
    <s v="Furniture"/>
    <s v="Office Furnishings"/>
    <n v="0.52"/>
  </r>
  <r>
    <n v="46311"/>
    <d v="2011-07-25T00:00:00"/>
    <d v="2011-07-27T00:00:00"/>
    <s v="July"/>
    <s v="2011"/>
    <n v="2"/>
    <b v="0"/>
    <s v="High"/>
    <n v="44"/>
    <n v="302.07"/>
    <n v="0"/>
    <s v="Regular Air"/>
    <n v="-185.98"/>
    <n v="6.48"/>
    <n v="8.4"/>
    <s v="Peter Fuller"/>
    <s v="Saskachewan"/>
    <s v="Prarie"/>
    <s v="Consumer"/>
    <s v="Office Supplies"/>
    <s v="Paper"/>
    <n v="0.37"/>
  </r>
  <r>
    <n v="47398"/>
    <d v="2011-06-17T00:00:00"/>
    <d v="2011-06-19T00:00:00"/>
    <s v="June"/>
    <s v="2011"/>
    <n v="2"/>
    <b v="0"/>
    <s v="Medium"/>
    <n v="6"/>
    <n v="1307.184"/>
    <n v="0.03"/>
    <s v="Delivery Truck"/>
    <n v="-184.06"/>
    <n v="262.11"/>
    <n v="62.74"/>
    <s v="Peter Fuller"/>
    <s v="Saskachewan"/>
    <s v="Prarie"/>
    <s v="Corporate"/>
    <s v="Furniture"/>
    <s v="Tables"/>
    <n v="0.75"/>
  </r>
  <r>
    <n v="47554"/>
    <d v="2010-03-13T00:00:00"/>
    <d v="2010-03-13T00:00:00"/>
    <s v="March"/>
    <s v="2010"/>
    <n v="0"/>
    <s v="FREE DELIVERY"/>
    <s v="low"/>
    <n v="9"/>
    <n v="436.3"/>
    <n v="0.08"/>
    <s v="Delivery Truck"/>
    <n v="-50.31"/>
    <n v="50.98"/>
    <n v="14.19"/>
    <s v="John Dryer"/>
    <s v="Saskachewan"/>
    <s v="Prarie"/>
    <s v="Corporate"/>
    <s v="Furniture"/>
    <s v="Chairs &amp; Chairmats"/>
    <n v="0.56000000000000005"/>
  </r>
  <r>
    <n v="47554"/>
    <d v="2010-03-13T00:00:00"/>
    <d v="2010-03-20T00:00:00"/>
    <s v="March"/>
    <s v="2010"/>
    <n v="7"/>
    <b v="0"/>
    <s v="low"/>
    <n v="47"/>
    <n v="364.23"/>
    <n v="0.01"/>
    <s v="Regular Air"/>
    <n v="41.58"/>
    <n v="7.59"/>
    <n v="4"/>
    <s v="John Dryer"/>
    <s v="Saskachewan"/>
    <s v="Prarie"/>
    <s v="Corporate"/>
    <s v="Furniture"/>
    <s v="Office Furnishings"/>
    <n v="0.42"/>
  </r>
  <r>
    <n v="48135"/>
    <d v="2009-04-19T00:00:00"/>
    <d v="2009-04-19T00:00:00"/>
    <s v="April"/>
    <s v="2009"/>
    <n v="0"/>
    <s v="FREE DELIVERY"/>
    <s v="High"/>
    <n v="40"/>
    <n v="750.14"/>
    <n v="0.02"/>
    <s v="Regular Air"/>
    <n v="93.68"/>
    <n v="17.670000000000002"/>
    <n v="8.99"/>
    <s v="Matt Collister"/>
    <s v="Saskachewan"/>
    <s v="Prarie"/>
    <s v="Home Office"/>
    <s v="Furniture"/>
    <s v="Office Furnishings"/>
    <n v="0.47"/>
  </r>
  <r>
    <n v="49346"/>
    <d v="2011-05-05T00:00:00"/>
    <d v="2011-05-08T00:00:00"/>
    <s v="May"/>
    <s v="2011"/>
    <n v="3"/>
    <b v="0"/>
    <s v="Not Specified"/>
    <n v="8"/>
    <n v="94.35"/>
    <n v="0.1"/>
    <s v="Regular Air"/>
    <n v="42.22"/>
    <n v="12.22"/>
    <n v="2.85"/>
    <s v="Rick Hansen"/>
    <s v="Saskachewan"/>
    <s v="Prarie"/>
    <s v="Corporate"/>
    <s v="Furniture"/>
    <s v="Office Furnishings"/>
    <n v="0.55000000000000004"/>
  </r>
  <r>
    <n v="49346"/>
    <d v="2011-05-05T00:00:00"/>
    <d v="2011-05-06T00:00:00"/>
    <s v="May"/>
    <s v="2011"/>
    <n v="1"/>
    <b v="0"/>
    <s v="Not Specified"/>
    <n v="50"/>
    <n v="276.75"/>
    <n v="0.04"/>
    <s v="Regular Air"/>
    <n v="-117.91"/>
    <n v="5.28"/>
    <n v="5.57"/>
    <s v="Rick Hansen"/>
    <s v="Saskachewan"/>
    <s v="Prarie"/>
    <s v="Corporate"/>
    <s v="Office Supplies"/>
    <s v="Paper"/>
    <n v="0.4"/>
  </r>
  <r>
    <n v="49735"/>
    <d v="2009-09-23T00:00:00"/>
    <d v="2009-09-24T00:00:00"/>
    <s v="September"/>
    <s v="2009"/>
    <n v="1"/>
    <b v="0"/>
    <s v="Not Specified"/>
    <n v="32"/>
    <n v="1929.19"/>
    <n v="0.04"/>
    <s v="Regular Air"/>
    <n v="570.66999999999996"/>
    <n v="60.97"/>
    <n v="4.5"/>
    <s v="Mitch Willingham"/>
    <s v="Saskachewan"/>
    <s v="Prarie"/>
    <s v="Corporate"/>
    <s v="Office Supplies"/>
    <s v="Appliances"/>
    <n v="0.56000000000000005"/>
  </r>
  <r>
    <n v="50087"/>
    <d v="2010-05-15T00:00:00"/>
    <d v="2010-05-17T00:00:00"/>
    <s v="May"/>
    <s v="2010"/>
    <n v="2"/>
    <b v="0"/>
    <s v="Not Specified"/>
    <n v="17"/>
    <n v="58.86"/>
    <n v="0.03"/>
    <s v="Regular Air"/>
    <n v="6.96"/>
    <n v="3.29"/>
    <n v="1.35"/>
    <s v="Patrick Ryan"/>
    <s v="Saskachewan"/>
    <s v="Prarie"/>
    <s v="Corporate"/>
    <s v="Office Supplies"/>
    <s v="Rubber Bands"/>
    <n v="0.4"/>
  </r>
  <r>
    <n v="50466"/>
    <d v="2012-06-28T00:00:00"/>
    <d v="2012-06-30T00:00:00"/>
    <s v="June"/>
    <s v="2012"/>
    <n v="2"/>
    <b v="0"/>
    <s v="Critical"/>
    <n v="32"/>
    <n v="6892.07"/>
    <n v="0.05"/>
    <s v="Express Air"/>
    <n v="2754.16"/>
    <n v="223.98"/>
    <n v="15.01"/>
    <s v="Toby Grace"/>
    <s v="Saskachewan"/>
    <s v="Prarie"/>
    <s v="Home Office"/>
    <s v="Office Supplies"/>
    <s v="Binders and Binder Accessories"/>
    <n v="0.38"/>
  </r>
  <r>
    <n v="50501"/>
    <d v="2009-05-29T00:00:00"/>
    <d v="2009-05-31T00:00:00"/>
    <s v="May"/>
    <s v="2009"/>
    <n v="2"/>
    <b v="0"/>
    <s v="High"/>
    <n v="31"/>
    <n v="801.45"/>
    <n v="0.01"/>
    <s v="Regular Air"/>
    <n v="227.59"/>
    <n v="23.99"/>
    <n v="6.3"/>
    <s v="John Dryer"/>
    <s v="Saskachewan"/>
    <s v="Prarie"/>
    <s v="Corporate"/>
    <s v="Technology"/>
    <s v="Office Machines"/>
    <n v="0.38"/>
  </r>
  <r>
    <n v="50818"/>
    <d v="2012-10-06T00:00:00"/>
    <d v="2012-10-08T00:00:00"/>
    <s v="October"/>
    <s v="2012"/>
    <n v="2"/>
    <b v="0"/>
    <s v="Medium"/>
    <n v="34"/>
    <n v="5518.5315000000001"/>
    <n v="0.1"/>
    <s v="Regular Air"/>
    <n v="1111.26"/>
    <n v="205.99"/>
    <n v="8.99"/>
    <s v="Neoma Murray"/>
    <s v="Saskachewan"/>
    <s v="Prarie"/>
    <s v="Small Business"/>
    <s v="Technology"/>
    <s v="Telephones and Communication"/>
    <n v="0.56000000000000005"/>
  </r>
  <r>
    <n v="50852"/>
    <d v="2011-06-12T00:00:00"/>
    <d v="2011-06-13T00:00:00"/>
    <s v="June"/>
    <s v="2011"/>
    <n v="1"/>
    <b v="0"/>
    <s v="Medium"/>
    <n v="24"/>
    <n v="188.47"/>
    <n v="0.03"/>
    <s v="Regular Air"/>
    <n v="-191.23"/>
    <n v="7.38"/>
    <n v="11.51"/>
    <s v="Nick Zandusky"/>
    <s v="Saskachewan"/>
    <s v="Prarie"/>
    <s v="Small Business"/>
    <s v="Office Supplies"/>
    <s v="Binders and Binder Accessories"/>
    <n v="0.36"/>
  </r>
  <r>
    <n v="52068"/>
    <d v="2012-01-13T00:00:00"/>
    <d v="2012-01-13T00:00:00"/>
    <s v="January"/>
    <s v="2012"/>
    <n v="0"/>
    <s v="FREE DELIVERY"/>
    <s v="Not Specified"/>
    <n v="31"/>
    <n v="163.27000000000001"/>
    <n v="0.04"/>
    <s v="Regular Air"/>
    <n v="-0.62"/>
    <n v="5.28"/>
    <n v="2.99"/>
    <s v="Peter Fuller"/>
    <s v="Saskachewan"/>
    <s v="Prarie"/>
    <s v="Corporate"/>
    <s v="Office Supplies"/>
    <s v="Binders and Binder Accessories"/>
    <n v="0.37"/>
  </r>
  <r>
    <n v="52068"/>
    <d v="2012-01-13T00:00:00"/>
    <d v="2012-01-13T00:00:00"/>
    <s v="January"/>
    <s v="2012"/>
    <n v="0"/>
    <s v="FREE DELIVERY"/>
    <s v="Not Specified"/>
    <n v="47"/>
    <n v="24559.91"/>
    <n v="0.01"/>
    <s v="Delivery Truck"/>
    <n v="7358.66"/>
    <n v="517.48"/>
    <n v="16.63"/>
    <s v="Peter Fuller"/>
    <s v="Saskachewan"/>
    <s v="Prarie"/>
    <s v="Corporate"/>
    <s v="Technology"/>
    <s v="Office Machines"/>
    <n v="0.59"/>
  </r>
  <r>
    <n v="52068"/>
    <d v="2012-01-13T00:00:00"/>
    <d v="2012-01-14T00:00:00"/>
    <s v="January"/>
    <s v="2012"/>
    <n v="1"/>
    <b v="0"/>
    <s v="Not Specified"/>
    <n v="21"/>
    <n v="1217.5"/>
    <n v="7.0000000000000007E-2"/>
    <s v="Delivery Truck"/>
    <n v="-412.36"/>
    <n v="58.14"/>
    <n v="36.61"/>
    <s v="Peter Fuller"/>
    <s v="Saskachewan"/>
    <s v="Prarie"/>
    <s v="Corporate"/>
    <s v="Furniture"/>
    <s v="Bookcases"/>
    <n v="0.61"/>
  </r>
  <r>
    <n v="52068"/>
    <d v="2012-01-13T00:00:00"/>
    <d v="2012-01-15T00:00:00"/>
    <s v="January"/>
    <s v="2012"/>
    <n v="2"/>
    <b v="0"/>
    <s v="Not Specified"/>
    <n v="17"/>
    <n v="441.53"/>
    <n v="7.0000000000000007E-2"/>
    <s v="Delivery Truck"/>
    <n v="-119.55"/>
    <n v="25.98"/>
    <n v="14.36"/>
    <s v="Peter Fuller"/>
    <s v="Saskachewan"/>
    <s v="Prarie"/>
    <s v="Corporate"/>
    <s v="Furniture"/>
    <s v="Chairs &amp; Chairmats"/>
    <n v="0.6"/>
  </r>
  <r>
    <n v="52641"/>
    <d v="2010-10-08T00:00:00"/>
    <d v="2010-10-10T00:00:00"/>
    <s v="October"/>
    <s v="2010"/>
    <n v="2"/>
    <b v="0"/>
    <s v="Not Specified"/>
    <n v="6"/>
    <n v="834.21550000000002"/>
    <n v="0.02"/>
    <s v="Regular Air"/>
    <n v="-449.42"/>
    <n v="155.99"/>
    <n v="8.08"/>
    <s v="Julia Dunbar"/>
    <s v="Saskachewan"/>
    <s v="Prarie"/>
    <s v="Consumer"/>
    <s v="Technology"/>
    <s v="Telephones and Communication"/>
    <n v="0.6"/>
  </r>
  <r>
    <n v="53378"/>
    <d v="2012-07-13T00:00:00"/>
    <d v="2012-07-14T00:00:00"/>
    <s v="July"/>
    <s v="2012"/>
    <n v="1"/>
    <b v="0"/>
    <s v="Medium"/>
    <n v="50"/>
    <n v="13934.53"/>
    <n v="0.1"/>
    <s v="Express Air"/>
    <n v="4352.83"/>
    <n v="299.99"/>
    <n v="11.64"/>
    <s v="Mitch Willingham"/>
    <s v="Saskachewan"/>
    <s v="Prarie"/>
    <s v="Corporate"/>
    <s v="Technology"/>
    <s v="Copiers and Fax"/>
    <n v="0.5"/>
  </r>
  <r>
    <n v="53378"/>
    <d v="2012-07-13T00:00:00"/>
    <d v="2012-07-14T00:00:00"/>
    <s v="July"/>
    <s v="2012"/>
    <n v="1"/>
    <b v="0"/>
    <s v="Medium"/>
    <n v="38"/>
    <n v="1233.76"/>
    <n v="0.06"/>
    <s v="Regular Air"/>
    <n v="-168.08"/>
    <n v="33.979999999999997"/>
    <n v="19.989999999999998"/>
    <s v="Mitch Willingham"/>
    <s v="Saskachewan"/>
    <s v="Prarie"/>
    <s v="Corporate"/>
    <s v="Furniture"/>
    <s v="Office Furnishings"/>
    <n v="0.55000000000000004"/>
  </r>
  <r>
    <n v="53378"/>
    <d v="2012-07-13T00:00:00"/>
    <d v="2012-07-14T00:00:00"/>
    <s v="July"/>
    <s v="2012"/>
    <n v="1"/>
    <b v="0"/>
    <s v="Medium"/>
    <n v="49"/>
    <n v="2377.2800000000002"/>
    <n v="0.04"/>
    <s v="Regular Air"/>
    <n v="-5.79"/>
    <n v="55.99"/>
    <n v="5"/>
    <s v="Mitch Willingham"/>
    <s v="Saskachewan"/>
    <s v="Prarie"/>
    <s v="Corporate"/>
    <s v="Technology"/>
    <s v="Telephones and Communication"/>
    <n v="0.83"/>
  </r>
  <r>
    <n v="55136"/>
    <d v="2010-10-09T00:00:00"/>
    <d v="2010-10-11T00:00:00"/>
    <s v="October"/>
    <s v="2010"/>
    <n v="2"/>
    <b v="0"/>
    <s v="Critical"/>
    <n v="29"/>
    <n v="134.68"/>
    <n v="0.1"/>
    <s v="Regular Air"/>
    <n v="-66.459999999999994"/>
    <n v="4.9800000000000004"/>
    <n v="4.7"/>
    <s v="William Brown"/>
    <s v="Saskachewan"/>
    <s v="Prarie"/>
    <s v="Home Office"/>
    <s v="Office Supplies"/>
    <s v="Paper"/>
    <n v="0.38"/>
  </r>
  <r>
    <n v="55655"/>
    <d v="2012-09-24T00:00:00"/>
    <d v="2012-09-26T00:00:00"/>
    <s v="September"/>
    <s v="2012"/>
    <n v="2"/>
    <b v="0"/>
    <s v="low"/>
    <n v="33"/>
    <n v="3671.1415000000002"/>
    <n v="0.02"/>
    <s v="Regular Air"/>
    <n v="995.09"/>
    <n v="125.99"/>
    <n v="8.99"/>
    <s v="Toby Grace"/>
    <s v="Saskachewan"/>
    <s v="Prarie"/>
    <s v="Home Office"/>
    <s v="Technology"/>
    <s v="Telephones and Communication"/>
    <n v="0.55000000000000004"/>
  </r>
  <r>
    <n v="55750"/>
    <d v="2010-08-27T00:00:00"/>
    <d v="2010-08-29T00:00:00"/>
    <s v="August"/>
    <s v="2010"/>
    <n v="2"/>
    <b v="0"/>
    <s v="Critical"/>
    <n v="31"/>
    <n v="5445.9920000000002"/>
    <n v="0.08"/>
    <s v="Delivery Truck"/>
    <n v="-791.66"/>
    <n v="218.75"/>
    <n v="69.64"/>
    <s v="Nick Zandusky"/>
    <s v="Saskachewan"/>
    <s v="Prarie"/>
    <s v="Small Business"/>
    <s v="Furniture"/>
    <s v="Tables"/>
    <n v="0.77"/>
  </r>
  <r>
    <n v="56064"/>
    <d v="2009-10-29T00:00:00"/>
    <d v="2009-10-29T00:00:00"/>
    <s v="October"/>
    <s v="2009"/>
    <n v="0"/>
    <s v="FREE DELIVERY"/>
    <s v="Medium"/>
    <n v="41"/>
    <n v="1169.26"/>
    <n v="0.02"/>
    <s v="Regular Air"/>
    <n v="515.62"/>
    <n v="28.53"/>
    <n v="1.49"/>
    <s v="William Brown"/>
    <s v="Saskachewan"/>
    <s v="Prarie"/>
    <s v="Home Office"/>
    <s v="Office Supplies"/>
    <s v="Binders and Binder Accessories"/>
    <n v="0.38"/>
  </r>
  <r>
    <n v="56804"/>
    <d v="2011-03-27T00:00:00"/>
    <d v="2011-03-29T00:00:00"/>
    <s v="March"/>
    <s v="2011"/>
    <n v="2"/>
    <b v="0"/>
    <s v="Critical"/>
    <n v="41"/>
    <n v="136.44999999999999"/>
    <n v="0.1"/>
    <s v="Regular Air"/>
    <n v="-202.08"/>
    <n v="3.36"/>
    <n v="6.27"/>
    <s v="Rick Hansen"/>
    <s v="Saskachewan"/>
    <s v="Prarie"/>
    <s v="Home Office"/>
    <s v="Office Supplies"/>
    <s v="Binders and Binder Accessories"/>
    <n v="0.4"/>
  </r>
  <r>
    <n v="56804"/>
    <d v="2011-03-27T00:00:00"/>
    <d v="2011-03-28T00:00:00"/>
    <s v="March"/>
    <s v="2011"/>
    <n v="1"/>
    <b v="0"/>
    <s v="Critical"/>
    <n v="24"/>
    <n v="121.81"/>
    <n v="0.05"/>
    <s v="Regular Air"/>
    <n v="-50.21"/>
    <n v="4.9800000000000004"/>
    <n v="4.8600000000000003"/>
    <s v="Rick Hansen"/>
    <s v="Saskachewan"/>
    <s v="Prarie"/>
    <s v="Home Office"/>
    <s v="Office Supplies"/>
    <s v="Paper"/>
    <n v="0.38"/>
  </r>
  <r>
    <n v="57157"/>
    <d v="2012-02-26T00:00:00"/>
    <d v="2012-02-29T00:00:00"/>
    <s v="February"/>
    <s v="2012"/>
    <n v="3"/>
    <b v="0"/>
    <s v="Critical"/>
    <n v="18"/>
    <n v="203.57"/>
    <n v="0.01"/>
    <s v="Regular Air"/>
    <n v="-4.84"/>
    <n v="10.98"/>
    <n v="3.99"/>
    <s v="Maya Herman"/>
    <s v="Saskachewan"/>
    <s v="Prarie"/>
    <s v="Corporate"/>
    <s v="Office Supplies"/>
    <s v="Appliances"/>
    <n v="0.57999999999999996"/>
  </r>
  <r>
    <n v="58053"/>
    <d v="2010-01-08T00:00:00"/>
    <d v="2010-01-10T00:00:00"/>
    <s v="January"/>
    <s v="2010"/>
    <n v="2"/>
    <b v="0"/>
    <s v="Medium"/>
    <n v="42"/>
    <n v="287.75"/>
    <n v="0.02"/>
    <s v="Regular Air"/>
    <n v="-136.02000000000001"/>
    <n v="6.68"/>
    <n v="7.3"/>
    <s v="Susan Gilcrest"/>
    <s v="Saskachewan"/>
    <s v="Prarie"/>
    <s v="Home Office"/>
    <s v="Office Supplies"/>
    <s v="Paper"/>
    <n v="0.37"/>
  </r>
  <r>
    <n v="58116"/>
    <d v="2009-03-28T00:00:00"/>
    <d v="2009-03-29T00:00:00"/>
    <s v="March"/>
    <s v="2009"/>
    <n v="1"/>
    <b v="0"/>
    <s v="Critical"/>
    <n v="6"/>
    <n v="171.77"/>
    <n v="0.01"/>
    <s v="Delivery Truck"/>
    <n v="-59.88"/>
    <n v="25.98"/>
    <n v="14.36"/>
    <s v="Nick Zandusky"/>
    <s v="Saskachewan"/>
    <s v="Prarie"/>
    <s v="Small Business"/>
    <s v="Furniture"/>
    <s v="Chairs &amp; Chairmats"/>
    <n v="0.6"/>
  </r>
  <r>
    <n v="58181"/>
    <d v="2012-10-07T00:00:00"/>
    <d v="2012-10-09T00:00:00"/>
    <s v="October"/>
    <s v="2012"/>
    <n v="2"/>
    <b v="0"/>
    <s v="Not Specified"/>
    <n v="5"/>
    <n v="36.43"/>
    <n v="0.04"/>
    <s v="Regular Air"/>
    <n v="-22.04"/>
    <n v="5.98"/>
    <n v="7.15"/>
    <s v="William Brown"/>
    <s v="Saskachewan"/>
    <s v="Prarie"/>
    <s v="Corporate"/>
    <s v="Office Supplies"/>
    <s v="Paper"/>
    <n v="0.36"/>
  </r>
  <r>
    <n v="58308"/>
    <d v="2010-05-21T00:00:00"/>
    <d v="2010-05-21T00:00:00"/>
    <s v="May"/>
    <s v="2010"/>
    <n v="0"/>
    <s v="FREE DELIVERY"/>
    <s v="Not Specified"/>
    <n v="35"/>
    <n v="2173.2600000000002"/>
    <n v="0"/>
    <s v="Delivery Truck"/>
    <n v="-465.66"/>
    <n v="58.14"/>
    <n v="36.61"/>
    <s v="William Brown"/>
    <s v="Saskachewan"/>
    <s v="Prarie"/>
    <s v="Corporate"/>
    <s v="Furniture"/>
    <s v="Bookcases"/>
    <n v="0.61"/>
  </r>
  <r>
    <n v="58308"/>
    <d v="2010-05-21T00:00:00"/>
    <d v="2010-05-22T00:00:00"/>
    <s v="May"/>
    <s v="2010"/>
    <n v="1"/>
    <b v="0"/>
    <s v="Not Specified"/>
    <n v="20"/>
    <n v="623.29"/>
    <n v="0"/>
    <s v="Regular Air"/>
    <n v="57.44"/>
    <n v="29.99"/>
    <n v="5.5"/>
    <s v="William Brown"/>
    <s v="Saskachewan"/>
    <s v="Prarie"/>
    <s v="Corporate"/>
    <s v="Technology"/>
    <s v="Computer Peripherals"/>
    <n v="0.51"/>
  </r>
  <r>
    <n v="58308"/>
    <d v="2010-05-21T00:00:00"/>
    <d v="2010-05-23T00:00:00"/>
    <s v="May"/>
    <s v="2010"/>
    <n v="2"/>
    <b v="0"/>
    <s v="Not Specified"/>
    <n v="2"/>
    <n v="40.340000000000003"/>
    <n v="0.03"/>
    <s v="Regular Air"/>
    <n v="-23.62"/>
    <n v="16.16"/>
    <n v="7.74"/>
    <s v="William Brown"/>
    <s v="Saskachewan"/>
    <s v="Prarie"/>
    <s v="Corporate"/>
    <s v="Furniture"/>
    <s v="Office Furnishings"/>
    <n v="0.5"/>
  </r>
  <r>
    <n v="58339"/>
    <d v="2009-06-13T00:00:00"/>
    <d v="2009-06-13T00:00:00"/>
    <s v="June"/>
    <s v="2009"/>
    <n v="0"/>
    <s v="FREE DELIVERY"/>
    <s v="High"/>
    <n v="9"/>
    <n v="1608.87"/>
    <n v="7.0000000000000007E-2"/>
    <s v="Regular Air"/>
    <n v="346.98"/>
    <n v="177.98"/>
    <n v="0.99"/>
    <s v="Rick Hansen"/>
    <s v="Saskachewan"/>
    <s v="Prarie"/>
    <s v="Corporate"/>
    <s v="Office Supplies"/>
    <s v="Appliances"/>
    <n v="0.56000000000000005"/>
  </r>
  <r>
    <n v="58339"/>
    <d v="2009-06-13T00:00:00"/>
    <d v="2009-06-14T00:00:00"/>
    <s v="June"/>
    <s v="2009"/>
    <n v="1"/>
    <b v="0"/>
    <s v="High"/>
    <n v="11"/>
    <n v="37.64"/>
    <n v="0.01"/>
    <s v="Express Air"/>
    <n v="7.52"/>
    <n v="2.08"/>
    <n v="1.49"/>
    <s v="Rick Hansen"/>
    <s v="Saskachewan"/>
    <s v="Prarie"/>
    <s v="Corporate"/>
    <s v="Office Supplies"/>
    <s v="Binders and Binder Accessories"/>
    <n v="0.36"/>
  </r>
  <r>
    <n v="58883"/>
    <d v="2012-08-12T00:00:00"/>
    <d v="2012-08-17T00:00:00"/>
    <s v="August"/>
    <s v="2012"/>
    <n v="5"/>
    <b v="0"/>
    <s v="low"/>
    <n v="36"/>
    <n v="161.56"/>
    <n v="0"/>
    <s v="Regular Air"/>
    <n v="59.67"/>
    <n v="4.13"/>
    <n v="0.99"/>
    <s v="Maya Herman"/>
    <s v="Saskachewan"/>
    <s v="Prarie"/>
    <s v="Corporate"/>
    <s v="Office Supplies"/>
    <s v="Labels"/>
    <n v="0.39"/>
  </r>
  <r>
    <n v="59777"/>
    <d v="2010-12-12T00:00:00"/>
    <d v="2010-12-13T00:00:00"/>
    <s v="December"/>
    <s v="2010"/>
    <n v="1"/>
    <b v="0"/>
    <s v="High"/>
    <n v="19"/>
    <n v="917.31"/>
    <n v="0.05"/>
    <s v="Express Air"/>
    <n v="-139.86000000000001"/>
    <n v="49.99"/>
    <n v="19.989999999999998"/>
    <s v="Sam Craven"/>
    <s v="Saskachewan"/>
    <s v="Prarie"/>
    <s v="Home Office"/>
    <s v="Technology"/>
    <s v="Computer Peripherals"/>
    <n v="0.45"/>
  </r>
  <r>
    <n v="548"/>
    <d v="2009-09-20T00:00:00"/>
    <d v="2009-09-21T00:00:00"/>
    <s v="September"/>
    <s v="2009"/>
    <n v="1"/>
    <b v="0"/>
    <s v="Critical"/>
    <n v="41"/>
    <n v="129.49"/>
    <n v="0.04"/>
    <s v="Regular Air"/>
    <n v="36.020000000000003"/>
    <n v="3.08"/>
    <n v="0.99"/>
    <s v="Sung Chung"/>
    <s v="Saskachewan"/>
    <s v="Prarie"/>
    <s v="Home Office"/>
    <s v="Office Supplies"/>
    <s v="Labels"/>
    <n v="0.37"/>
  </r>
  <r>
    <n v="548"/>
    <d v="2009-09-20T00:00:00"/>
    <d v="2009-09-21T00:00:00"/>
    <s v="September"/>
    <s v="2009"/>
    <n v="1"/>
    <b v="0"/>
    <s v="Critical"/>
    <n v="29"/>
    <n v="202.95"/>
    <n v="0.02"/>
    <s v="Regular Air"/>
    <n v="-50.64"/>
    <n v="6.48"/>
    <n v="5.9"/>
    <s v="Sung Chung"/>
    <s v="Saskachewan"/>
    <s v="Prarie"/>
    <s v="Home Office"/>
    <s v="Office Supplies"/>
    <s v="Paper"/>
    <n v="0.37"/>
  </r>
  <r>
    <n v="548"/>
    <d v="2009-09-20T00:00:00"/>
    <d v="2009-09-22T00:00:00"/>
    <s v="September"/>
    <s v="2009"/>
    <n v="2"/>
    <b v="0"/>
    <s v="Critical"/>
    <n v="26"/>
    <n v="2753.1925000000001"/>
    <n v="0.04"/>
    <s v="Regular Air"/>
    <n v="510.49"/>
    <n v="125.99"/>
    <n v="4.2"/>
    <s v="Sung Chung"/>
    <s v="Saskachewan"/>
    <s v="Prarie"/>
    <s v="Home Office"/>
    <s v="Technology"/>
    <s v="Telephones and Communication"/>
    <n v="0.59"/>
  </r>
  <r>
    <n v="771"/>
    <d v="2011-06-16T00:00:00"/>
    <d v="2011-06-17T00:00:00"/>
    <s v="June"/>
    <s v="2011"/>
    <n v="1"/>
    <b v="0"/>
    <s v="Critical"/>
    <n v="18"/>
    <n v="88.84"/>
    <n v="0.08"/>
    <s v="Regular Air"/>
    <n v="-38.35"/>
    <n v="4.9800000000000004"/>
    <n v="4.72"/>
    <s v="Darrin Van Huff"/>
    <s v="Saskachewan"/>
    <s v="Prarie"/>
    <s v="Home Office"/>
    <s v="Office Supplies"/>
    <s v="Paper"/>
    <n v="0.36"/>
  </r>
  <r>
    <n v="1925"/>
    <d v="2012-03-04T00:00:00"/>
    <d v="2012-03-06T00:00:00"/>
    <s v="March"/>
    <s v="2012"/>
    <n v="2"/>
    <b v="0"/>
    <s v="Critical"/>
    <n v="40"/>
    <n v="909.82"/>
    <n v="0.02"/>
    <s v="Regular Air"/>
    <n v="292.49"/>
    <n v="22.98"/>
    <n v="1.99"/>
    <s v="Brian Moss"/>
    <s v="Saskachewan"/>
    <s v="Prarie"/>
    <s v="Corporate"/>
    <s v="Technology"/>
    <s v="Computer Peripherals"/>
    <n v="0.46"/>
  </r>
  <r>
    <n v="2086"/>
    <d v="2009-10-18T00:00:00"/>
    <d v="2009-10-20T00:00:00"/>
    <s v="October"/>
    <s v="2009"/>
    <n v="2"/>
    <b v="0"/>
    <s v="Critical"/>
    <n v="24"/>
    <n v="1411.58"/>
    <n v="0.01"/>
    <s v="Express Air"/>
    <n v="699.31"/>
    <n v="55.98"/>
    <n v="4.8600000000000003"/>
    <s v="Brian Moss"/>
    <s v="Saskachewan"/>
    <s v="Prarie"/>
    <s v="Corporate"/>
    <s v="Office Supplies"/>
    <s v="Paper"/>
    <n v="0.36"/>
  </r>
  <r>
    <n v="2086"/>
    <d v="2009-10-18T00:00:00"/>
    <d v="2009-10-19T00:00:00"/>
    <s v="October"/>
    <s v="2009"/>
    <n v="1"/>
    <b v="0"/>
    <s v="Critical"/>
    <n v="38"/>
    <n v="2115.2420000000002"/>
    <n v="0.04"/>
    <s v="Regular Air"/>
    <n v="371.41"/>
    <n v="65.989999999999995"/>
    <n v="8.99"/>
    <s v="Brian Moss"/>
    <s v="Saskachewan"/>
    <s v="Prarie"/>
    <s v="Corporate"/>
    <s v="Technology"/>
    <s v="Telephones and Communication"/>
    <n v="0.56000000000000005"/>
  </r>
  <r>
    <n v="2086"/>
    <d v="2009-10-18T00:00:00"/>
    <d v="2009-10-21T00:00:00"/>
    <s v="October"/>
    <s v="2009"/>
    <n v="3"/>
    <b v="0"/>
    <s v="Critical"/>
    <n v="9"/>
    <n v="1246.68"/>
    <n v="0.01"/>
    <s v="Regular Air"/>
    <n v="218.48"/>
    <n v="128.24"/>
    <n v="12.65"/>
    <s v="Brian Moss"/>
    <s v="Saskachewan"/>
    <s v="Prarie"/>
    <s v="Corporate"/>
    <s v="Furniture"/>
    <s v="Chairs &amp; Chairmats"/>
    <m/>
  </r>
  <r>
    <n v="6560"/>
    <d v="2011-01-04T00:00:00"/>
    <d v="2011-01-08T00:00:00"/>
    <s v="January"/>
    <s v="2011"/>
    <n v="4"/>
    <b v="0"/>
    <s v="low"/>
    <n v="20"/>
    <n v="169.18"/>
    <n v="0.09"/>
    <s v="Regular Air"/>
    <n v="-18.73"/>
    <n v="8.67"/>
    <n v="3.5"/>
    <s v="Max Ludwig"/>
    <s v="Saskachewan"/>
    <s v="Prarie"/>
    <s v="Corporate"/>
    <s v="Office Supplies"/>
    <s v="Appliances"/>
    <n v="0.57999999999999996"/>
  </r>
  <r>
    <n v="6560"/>
    <d v="2011-01-04T00:00:00"/>
    <d v="2011-01-09T00:00:00"/>
    <s v="January"/>
    <s v="2011"/>
    <n v="5"/>
    <b v="0"/>
    <s v="low"/>
    <n v="37"/>
    <n v="8252.3919999999998"/>
    <n v="0.04"/>
    <s v="Delivery Truck"/>
    <n v="1853.19"/>
    <n v="280.98"/>
    <n v="35.67"/>
    <s v="Max Ludwig"/>
    <s v="Saskachewan"/>
    <s v="Prarie"/>
    <s v="Corporate"/>
    <s v="Furniture"/>
    <s v="Tables"/>
    <n v="0.66"/>
  </r>
  <r>
    <n v="7105"/>
    <d v="2010-06-21T00:00:00"/>
    <d v="2010-06-28T00:00:00"/>
    <s v="June"/>
    <s v="2010"/>
    <n v="7"/>
    <b v="0"/>
    <s v="low"/>
    <n v="17"/>
    <n v="77.19"/>
    <n v="0.03"/>
    <s v="Regular Air"/>
    <n v="-81.349999999999994"/>
    <n v="4.0599999999999996"/>
    <n v="6.89"/>
    <s v="Brian Moss"/>
    <s v="Saskachewan"/>
    <s v="Prarie"/>
    <s v="Corporate"/>
    <s v="Office Supplies"/>
    <s v="Appliances"/>
    <n v="0.6"/>
  </r>
  <r>
    <n v="7776"/>
    <d v="2009-03-14T00:00:00"/>
    <d v="2009-03-15T00:00:00"/>
    <s v="March"/>
    <s v="2009"/>
    <n v="1"/>
    <b v="0"/>
    <s v="Medium"/>
    <n v="36"/>
    <n v="7223.59"/>
    <n v="7.0000000000000007E-2"/>
    <s v="Delivery Truck"/>
    <n v="1769.81"/>
    <n v="200.98"/>
    <n v="23.76"/>
    <s v="Michelle Moray"/>
    <s v="Saskachewan"/>
    <s v="Prarie"/>
    <s v="Corporate"/>
    <s v="Furniture"/>
    <s v="Chairs &amp; Chairmats"/>
    <n v="0.57999999999999996"/>
  </r>
  <r>
    <n v="7776"/>
    <d v="2009-03-14T00:00:00"/>
    <d v="2009-03-14T00:00:00"/>
    <s v="March"/>
    <s v="2009"/>
    <n v="0"/>
    <s v="FREE DELIVERY"/>
    <s v="Medium"/>
    <n v="6"/>
    <n v="934.21600000000001"/>
    <n v="0.02"/>
    <s v="Delivery Truck"/>
    <n v="-4.34"/>
    <n v="179.29"/>
    <n v="29.21"/>
    <s v="Michelle Moray"/>
    <s v="Saskachewan"/>
    <s v="Prarie"/>
    <s v="Corporate"/>
    <s v="Furniture"/>
    <s v="Tables"/>
    <n v="0.76"/>
  </r>
  <r>
    <n v="8450"/>
    <d v="2012-04-13T00:00:00"/>
    <d v="2012-04-15T00:00:00"/>
    <s v="April"/>
    <s v="2012"/>
    <n v="2"/>
    <b v="0"/>
    <s v="Not Specified"/>
    <n v="24"/>
    <n v="1307"/>
    <n v="0.02"/>
    <s v="Regular Air"/>
    <n v="428.99"/>
    <n v="54.48"/>
    <n v="0.99"/>
    <s v="Eva Jacobs"/>
    <s v="Saskachewan"/>
    <s v="Prarie"/>
    <s v="Home Office"/>
    <s v="Office Supplies"/>
    <s v="Appliances"/>
    <n v="0.56999999999999995"/>
  </r>
  <r>
    <n v="8450"/>
    <d v="2012-04-13T00:00:00"/>
    <d v="2012-04-14T00:00:00"/>
    <s v="April"/>
    <s v="2012"/>
    <n v="1"/>
    <b v="0"/>
    <s v="Not Specified"/>
    <n v="22"/>
    <n v="41.39"/>
    <n v="0.09"/>
    <s v="Regular Air"/>
    <n v="-12.02"/>
    <n v="1.88"/>
    <n v="1.49"/>
    <s v="Eva Jacobs"/>
    <s v="Saskachewan"/>
    <s v="Prarie"/>
    <s v="Home Office"/>
    <s v="Office Supplies"/>
    <s v="Binders and Binder Accessories"/>
    <n v="0.37"/>
  </r>
  <r>
    <n v="16164"/>
    <d v="2012-01-03T00:00:00"/>
    <d v="2012-01-07T00:00:00"/>
    <s v="January"/>
    <s v="2012"/>
    <n v="4"/>
    <b v="0"/>
    <s v="low"/>
    <n v="26"/>
    <n v="2354.15"/>
    <n v="0.03"/>
    <s v="Delivery Truck"/>
    <n v="774.79"/>
    <n v="90.97"/>
    <n v="14"/>
    <s v="Eva Jacobs"/>
    <s v="Saskachewan"/>
    <s v="Prarie"/>
    <s v="Home Office"/>
    <s v="Technology"/>
    <s v="Office Machines"/>
    <n v="0.36"/>
  </r>
  <r>
    <n v="18789"/>
    <d v="2011-03-16T00:00:00"/>
    <d v="2011-03-18T00:00:00"/>
    <s v="March"/>
    <s v="2011"/>
    <n v="2"/>
    <b v="0"/>
    <s v="High"/>
    <n v="50"/>
    <n v="1558.18"/>
    <n v="0"/>
    <s v="Regular Air"/>
    <n v="417.62"/>
    <n v="30.98"/>
    <n v="9.18"/>
    <s v="Craig Rider"/>
    <s v="Saskachewan"/>
    <s v="Prarie"/>
    <s v="Small Business"/>
    <s v="Office Supplies"/>
    <s v="Paper"/>
    <n v="0.4"/>
  </r>
  <r>
    <n v="19105"/>
    <d v="2009-10-28T00:00:00"/>
    <d v="2009-10-30T00:00:00"/>
    <s v="October"/>
    <s v="2009"/>
    <n v="2"/>
    <b v="0"/>
    <s v="High"/>
    <n v="31"/>
    <n v="1370.56"/>
    <n v="0.1"/>
    <s v="Regular Air"/>
    <n v="511.51"/>
    <n v="48.91"/>
    <n v="5.97"/>
    <s v="Max Ludwig"/>
    <s v="Saskachewan"/>
    <s v="Prarie"/>
    <s v="Corporate"/>
    <s v="Office Supplies"/>
    <s v="Paper"/>
    <n v="0.38"/>
  </r>
  <r>
    <n v="19105"/>
    <d v="2009-10-28T00:00:00"/>
    <d v="2009-10-28T00:00:00"/>
    <s v="October"/>
    <s v="2009"/>
    <n v="0"/>
    <s v="FREE DELIVERY"/>
    <s v="High"/>
    <n v="29"/>
    <n v="172.98"/>
    <n v="0.08"/>
    <s v="Regular Air"/>
    <n v="-59.75"/>
    <n v="5.98"/>
    <n v="5.46"/>
    <s v="Max Ludwig"/>
    <s v="Saskachewan"/>
    <s v="Prarie"/>
    <s v="Corporate"/>
    <s v="Office Supplies"/>
    <s v="Paper"/>
    <n v="0.36"/>
  </r>
  <r>
    <n v="19136"/>
    <d v="2010-08-04T00:00:00"/>
    <d v="2010-08-06T00:00:00"/>
    <s v="August"/>
    <s v="2010"/>
    <n v="2"/>
    <b v="0"/>
    <s v="Not Specified"/>
    <n v="44"/>
    <n v="1372.9455"/>
    <n v="0"/>
    <s v="Regular Air"/>
    <n v="429.89"/>
    <n v="35.99"/>
    <n v="1.25"/>
    <s v="Michelle Moray"/>
    <s v="Saskachewan"/>
    <s v="Prarie"/>
    <s v="Corporate"/>
    <s v="Technology"/>
    <s v="Telephones and Communication"/>
    <n v="0.56999999999999995"/>
  </r>
  <r>
    <n v="19206"/>
    <d v="2010-03-30T00:00:00"/>
    <d v="2010-04-03T00:00:00"/>
    <s v="April"/>
    <s v="2010"/>
    <n v="4"/>
    <b v="0"/>
    <s v="low"/>
    <n v="40"/>
    <n v="88.02"/>
    <n v="0"/>
    <s v="Regular Air"/>
    <n v="-6.54"/>
    <n v="2.08"/>
    <n v="1.49"/>
    <s v="Michelle Moray"/>
    <s v="Saskachewan"/>
    <s v="Prarie"/>
    <s v="Corporate"/>
    <s v="Office Supplies"/>
    <s v="Binders and Binder Accessories"/>
    <n v="0.36"/>
  </r>
  <r>
    <n v="19206"/>
    <d v="2010-03-30T00:00:00"/>
    <d v="2010-04-01T00:00:00"/>
    <s v="April"/>
    <s v="2010"/>
    <n v="2"/>
    <b v="0"/>
    <s v="low"/>
    <n v="32"/>
    <n v="800"/>
    <n v="0.1"/>
    <s v="Delivery Truck"/>
    <n v="-210.3"/>
    <n v="25.98"/>
    <n v="14.36"/>
    <s v="Michelle Moray"/>
    <s v="Saskachewan"/>
    <s v="Prarie"/>
    <s v="Corporate"/>
    <s v="Furniture"/>
    <s v="Chairs &amp; Chairmats"/>
    <n v="0.6"/>
  </r>
  <r>
    <n v="19654"/>
    <d v="2011-01-09T00:00:00"/>
    <d v="2011-01-09T00:00:00"/>
    <s v="January"/>
    <s v="2011"/>
    <n v="0"/>
    <s v="FREE DELIVERY"/>
    <s v="High"/>
    <n v="8"/>
    <n v="381.69"/>
    <n v="0.04"/>
    <s v="Regular Air"/>
    <n v="256.18"/>
    <n v="46.94"/>
    <n v="6.77"/>
    <s v="Maribeth Yedwab"/>
    <s v="Saskachewan"/>
    <s v="Prarie"/>
    <s v="Home Office"/>
    <s v="Furniture"/>
    <s v="Office Furnishings"/>
    <n v="0.44"/>
  </r>
  <r>
    <n v="20037"/>
    <d v="2009-01-10T00:00:00"/>
    <d v="2009-01-15T00:00:00"/>
    <s v="January"/>
    <s v="2009"/>
    <n v="5"/>
    <b v="0"/>
    <s v="low"/>
    <n v="35"/>
    <n v="1009.42"/>
    <n v="0.02"/>
    <s v="Regular Air"/>
    <n v="339.58"/>
    <n v="29.18"/>
    <n v="8.5500000000000007"/>
    <s v="Michelle Moray"/>
    <s v="Saskachewan"/>
    <s v="Prarie"/>
    <s v="Corporate"/>
    <s v="Furniture"/>
    <s v="Office Furnishings"/>
    <n v="0.42"/>
  </r>
  <r>
    <n v="20037"/>
    <d v="2009-01-10T00:00:00"/>
    <d v="2009-01-15T00:00:00"/>
    <s v="January"/>
    <s v="2009"/>
    <n v="5"/>
    <b v="0"/>
    <s v="low"/>
    <n v="49"/>
    <n v="15137.11"/>
    <n v="0.03"/>
    <s v="Delivery Truck"/>
    <n v="4913.16"/>
    <n v="297.64"/>
    <n v="14.7"/>
    <s v="Michelle Moray"/>
    <s v="Saskachewan"/>
    <s v="Prarie"/>
    <s v="Corporate"/>
    <s v="Technology"/>
    <s v="Office Machines"/>
    <n v="0.56999999999999995"/>
  </r>
  <r>
    <n v="20549"/>
    <d v="2009-01-12T00:00:00"/>
    <d v="2009-01-13T00:00:00"/>
    <s v="January"/>
    <s v="2009"/>
    <n v="1"/>
    <b v="0"/>
    <s v="Not Specified"/>
    <n v="40"/>
    <n v="1030.0899999999999"/>
    <n v="0.09"/>
    <s v="Regular Air"/>
    <n v="-568.71"/>
    <n v="27.75"/>
    <n v="19.989999999999998"/>
    <s v="Cindy Schnelling"/>
    <s v="Saskachewan"/>
    <s v="Prarie"/>
    <s v="Corporate"/>
    <s v="Office Supplies"/>
    <s v="Storage &amp; Organization"/>
    <n v="0.67"/>
  </r>
  <r>
    <n v="20832"/>
    <d v="2010-07-30T00:00:00"/>
    <d v="2010-07-30T00:00:00"/>
    <s v="July"/>
    <s v="2010"/>
    <n v="0"/>
    <s v="FREE DELIVERY"/>
    <s v="Not Specified"/>
    <n v="47"/>
    <n v="88.7"/>
    <n v="0.06"/>
    <s v="Regular Air"/>
    <n v="-20.45"/>
    <n v="1.88"/>
    <n v="1.49"/>
    <s v="Eugene Moren"/>
    <s v="Saskachewan"/>
    <s v="Prarie"/>
    <s v="Home Office"/>
    <s v="Office Supplies"/>
    <s v="Binders and Binder Accessories"/>
    <n v="0.37"/>
  </r>
  <r>
    <n v="20832"/>
    <d v="2010-07-30T00:00:00"/>
    <d v="2010-08-01T00:00:00"/>
    <s v="August"/>
    <s v="2010"/>
    <n v="2"/>
    <b v="0"/>
    <s v="Not Specified"/>
    <n v="39"/>
    <n v="105.89"/>
    <n v="0.08"/>
    <s v="Regular Air"/>
    <n v="4.13"/>
    <n v="2.84"/>
    <n v="0.93"/>
    <s v="Eugene Moren"/>
    <s v="Saskachewan"/>
    <s v="Prarie"/>
    <s v="Home Office"/>
    <s v="Office Supplies"/>
    <s v="Pens &amp; Art Supplies"/>
    <n v="0.54"/>
  </r>
  <r>
    <n v="22887"/>
    <d v="2010-11-18T00:00:00"/>
    <d v="2010-11-19T00:00:00"/>
    <s v="November"/>
    <s v="2010"/>
    <n v="1"/>
    <b v="0"/>
    <s v="Not Specified"/>
    <n v="34"/>
    <n v="9107.27"/>
    <n v="7.0000000000000007E-2"/>
    <s v="Regular Air"/>
    <n v="2463.36"/>
    <n v="276.2"/>
    <n v="24.49"/>
    <s v="Eugene Moren"/>
    <s v="Saskachewan"/>
    <s v="Prarie"/>
    <s v="Home Office"/>
    <s v="Furniture"/>
    <s v="Chairs &amp; Chairmats"/>
    <m/>
  </r>
  <r>
    <n v="23936"/>
    <d v="2009-12-17T00:00:00"/>
    <d v="2009-12-19T00:00:00"/>
    <s v="December"/>
    <s v="2009"/>
    <n v="2"/>
    <b v="0"/>
    <s v="Medium"/>
    <n v="27"/>
    <n v="71.39"/>
    <n v="0.09"/>
    <s v="Regular Air"/>
    <n v="-39.33"/>
    <n v="2.6"/>
    <n v="2.4"/>
    <s v="Darrin Van Huff"/>
    <s v="Saskachewan"/>
    <s v="Prarie"/>
    <s v="Home Office"/>
    <s v="Office Supplies"/>
    <s v="Pens &amp; Art Supplies"/>
    <n v="0.57999999999999996"/>
  </r>
  <r>
    <n v="24326"/>
    <d v="2011-09-29T00:00:00"/>
    <d v="2011-10-01T00:00:00"/>
    <s v="October"/>
    <s v="2011"/>
    <n v="2"/>
    <b v="0"/>
    <s v="Critical"/>
    <n v="37"/>
    <n v="1596.86"/>
    <n v="0.05"/>
    <s v="Regular Air"/>
    <n v="418.6"/>
    <n v="44.01"/>
    <n v="3.5"/>
    <s v="Cindy Schnelling"/>
    <s v="Saskachewan"/>
    <s v="Prarie"/>
    <s v="Corporate"/>
    <s v="Office Supplies"/>
    <s v="Appliances"/>
    <n v="0.59"/>
  </r>
  <r>
    <n v="24326"/>
    <d v="2011-09-29T00:00:00"/>
    <d v="2011-09-30T00:00:00"/>
    <s v="September"/>
    <s v="2011"/>
    <n v="1"/>
    <b v="0"/>
    <s v="Critical"/>
    <n v="12"/>
    <n v="78.36"/>
    <n v="0.06"/>
    <s v="Regular Air"/>
    <n v="8.52"/>
    <n v="6.68"/>
    <n v="1.5"/>
    <s v="Cindy Schnelling"/>
    <s v="Saskachewan"/>
    <s v="Prarie"/>
    <s v="Corporate"/>
    <s v="Office Supplies"/>
    <s v="Pens &amp; Art Supplies"/>
    <n v="0.48"/>
  </r>
  <r>
    <n v="25926"/>
    <d v="2009-11-20T00:00:00"/>
    <d v="2009-11-21T00:00:00"/>
    <s v="November"/>
    <s v="2009"/>
    <n v="1"/>
    <b v="0"/>
    <s v="High"/>
    <n v="20"/>
    <n v="3300.2159999999999"/>
    <n v="0.1"/>
    <s v="Delivery Truck"/>
    <n v="-855.03"/>
    <n v="218.75"/>
    <n v="69.64"/>
    <s v="Michelle Moray"/>
    <s v="Saskachewan"/>
    <s v="Prarie"/>
    <s v="Corporate"/>
    <s v="Furniture"/>
    <s v="Tables"/>
    <n v="0.77"/>
  </r>
  <r>
    <n v="25926"/>
    <d v="2009-11-20T00:00:00"/>
    <d v="2009-11-22T00:00:00"/>
    <s v="November"/>
    <s v="2009"/>
    <n v="2"/>
    <b v="0"/>
    <s v="High"/>
    <n v="23"/>
    <n v="331.54"/>
    <n v="0.05"/>
    <s v="Regular Air"/>
    <n v="9.41"/>
    <n v="14.27"/>
    <n v="7.27"/>
    <s v="Michelle Moray"/>
    <s v="Saskachewan"/>
    <s v="Prarie"/>
    <s v="Corporate"/>
    <s v="Office Supplies"/>
    <s v="Binders and Binder Accessories"/>
    <n v="0.38"/>
  </r>
  <r>
    <n v="27687"/>
    <d v="2010-04-22T00:00:00"/>
    <d v="2010-04-24T00:00:00"/>
    <s v="April"/>
    <s v="2010"/>
    <n v="2"/>
    <b v="0"/>
    <s v="Medium"/>
    <n v="38"/>
    <n v="251.3"/>
    <n v="0.1"/>
    <s v="Regular Air"/>
    <n v="-112.72"/>
    <n v="7.1"/>
    <n v="6.05"/>
    <s v="Maribeth Yedwab"/>
    <s v="Saskachewan"/>
    <s v="Prarie"/>
    <s v="Home Office"/>
    <s v="Office Supplies"/>
    <s v="Binders and Binder Accessories"/>
    <n v="0.39"/>
  </r>
  <r>
    <n v="27776"/>
    <d v="2010-05-04T00:00:00"/>
    <d v="2010-05-08T00:00:00"/>
    <s v="May"/>
    <s v="2010"/>
    <n v="4"/>
    <b v="0"/>
    <s v="low"/>
    <n v="41"/>
    <n v="226.68"/>
    <n v="0.04"/>
    <s v="Express Air"/>
    <n v="-159.35"/>
    <n v="4.9800000000000004"/>
    <n v="7.28"/>
    <s v="Liz Price"/>
    <s v="Saskachewan"/>
    <s v="Prarie"/>
    <s v="Corporate"/>
    <s v="Office Supplies"/>
    <s v="Paper"/>
    <n v="0.38"/>
  </r>
  <r>
    <n v="27813"/>
    <d v="2009-01-12T00:00:00"/>
    <d v="2009-01-14T00:00:00"/>
    <s v="January"/>
    <s v="2009"/>
    <n v="2"/>
    <b v="0"/>
    <s v="Medium"/>
    <n v="10"/>
    <n v="401.14"/>
    <n v="0.1"/>
    <s v="Regular Air"/>
    <n v="-131.03"/>
    <n v="40.98"/>
    <n v="6.5"/>
    <s v="Liz Price"/>
    <s v="Saskachewan"/>
    <s v="Prarie"/>
    <s v="Consumer"/>
    <s v="Technology"/>
    <s v="Computer Peripherals"/>
    <n v="0.74"/>
  </r>
  <r>
    <n v="28256"/>
    <d v="2009-02-23T00:00:00"/>
    <d v="2009-02-23T00:00:00"/>
    <s v="February"/>
    <s v="2009"/>
    <n v="0"/>
    <s v="FREE DELIVERY"/>
    <s v="High"/>
    <n v="19"/>
    <n v="467.4"/>
    <n v="0.01"/>
    <s v="Delivery Truck"/>
    <n v="-851.09"/>
    <n v="20.98"/>
    <n v="53.03"/>
    <s v="Brian Moss"/>
    <s v="Saskachewan"/>
    <s v="Prarie"/>
    <s v="Corporate"/>
    <s v="Office Supplies"/>
    <s v="Storage &amp; Organization"/>
    <n v="0.78"/>
  </r>
  <r>
    <n v="28550"/>
    <d v="2011-03-20T00:00:00"/>
    <d v="2011-03-23T00:00:00"/>
    <s v="March"/>
    <s v="2011"/>
    <n v="3"/>
    <b v="0"/>
    <s v="Not Specified"/>
    <n v="44"/>
    <n v="21532.26"/>
    <n v="0.09"/>
    <s v="Delivery Truck"/>
    <n v="8323.39"/>
    <n v="500.97"/>
    <n v="69.3"/>
    <s v="Cindy Schnelling"/>
    <s v="Saskachewan"/>
    <s v="Prarie"/>
    <s v="Corporate"/>
    <s v="Technology"/>
    <s v="Office Machines"/>
    <n v="0.37"/>
  </r>
  <r>
    <n v="28550"/>
    <d v="2011-03-20T00:00:00"/>
    <d v="2011-03-21T00:00:00"/>
    <s v="March"/>
    <s v="2011"/>
    <n v="1"/>
    <b v="0"/>
    <s v="Not Specified"/>
    <n v="1"/>
    <n v="7.64"/>
    <n v="0.1"/>
    <s v="Regular Air"/>
    <n v="-6.6"/>
    <n v="4.76"/>
    <n v="3.01"/>
    <s v="Cindy Schnelling"/>
    <s v="Saskachewan"/>
    <s v="Prarie"/>
    <s v="Corporate"/>
    <s v="Office Supplies"/>
    <s v="Paper"/>
    <n v="0.36"/>
  </r>
  <r>
    <n v="28870"/>
    <d v="2011-11-10T00:00:00"/>
    <d v="2011-11-11T00:00:00"/>
    <s v="November"/>
    <s v="2011"/>
    <n v="1"/>
    <b v="0"/>
    <s v="High"/>
    <n v="27"/>
    <n v="1154.8900000000001"/>
    <n v="0.03"/>
    <s v="Regular Air"/>
    <n v="66.36"/>
    <n v="40.98"/>
    <n v="6.5"/>
    <s v="Cindy Schnelling"/>
    <s v="Saskachewan"/>
    <s v="Prarie"/>
    <s v="Corporate"/>
    <s v="Technology"/>
    <s v="Computer Peripherals"/>
    <n v="0.64"/>
  </r>
  <r>
    <n v="30374"/>
    <d v="2010-03-21T00:00:00"/>
    <d v="2010-03-22T00:00:00"/>
    <s v="March"/>
    <s v="2010"/>
    <n v="1"/>
    <b v="0"/>
    <s v="Critical"/>
    <n v="12"/>
    <n v="709.54"/>
    <n v="7.0000000000000007E-2"/>
    <s v="Regular Air"/>
    <n v="131.44"/>
    <n v="59.98"/>
    <n v="3.99"/>
    <s v="Michelle Moray"/>
    <s v="Saskachewan"/>
    <s v="Prarie"/>
    <s v="Corporate"/>
    <s v="Office Supplies"/>
    <s v="Appliances"/>
    <n v="0.56999999999999995"/>
  </r>
  <r>
    <n v="30374"/>
    <d v="2010-03-21T00:00:00"/>
    <d v="2010-03-22T00:00:00"/>
    <s v="March"/>
    <s v="2010"/>
    <n v="1"/>
    <b v="0"/>
    <s v="Critical"/>
    <n v="42"/>
    <n v="1220.08"/>
    <n v="0"/>
    <s v="Regular Air"/>
    <n v="515.64"/>
    <n v="28.48"/>
    <n v="1.99"/>
    <s v="Michelle Moray"/>
    <s v="Saskachewan"/>
    <s v="Prarie"/>
    <s v="Corporate"/>
    <s v="Technology"/>
    <s v="Computer Peripherals"/>
    <n v="0.4"/>
  </r>
  <r>
    <n v="30564"/>
    <d v="2009-02-26T00:00:00"/>
    <d v="2009-02-27T00:00:00"/>
    <s v="February"/>
    <s v="2009"/>
    <n v="1"/>
    <b v="0"/>
    <s v="Critical"/>
    <n v="20"/>
    <n v="606.39850000000001"/>
    <n v="0.09"/>
    <s v="Regular Air"/>
    <n v="126.13"/>
    <n v="35.99"/>
    <n v="5.99"/>
    <s v="Darrin Van Huff"/>
    <s v="Saskachewan"/>
    <s v="Prarie"/>
    <s v="Home Office"/>
    <s v="Technology"/>
    <s v="Telephones and Communication"/>
    <n v="0.38"/>
  </r>
  <r>
    <n v="31620"/>
    <d v="2011-08-11T00:00:00"/>
    <d v="2011-08-13T00:00:00"/>
    <s v="August"/>
    <s v="2011"/>
    <n v="2"/>
    <b v="0"/>
    <s v="Critical"/>
    <n v="20"/>
    <n v="1108.366"/>
    <n v="0.05"/>
    <s v="Regular Air"/>
    <n v="178.31"/>
    <n v="65.989999999999995"/>
    <n v="2.5"/>
    <s v="Maribeth Yedwab"/>
    <s v="Saskachewan"/>
    <s v="Prarie"/>
    <s v="Home Office"/>
    <s v="Technology"/>
    <s v="Telephones and Communication"/>
    <n v="0.55000000000000004"/>
  </r>
  <r>
    <n v="31780"/>
    <d v="2010-01-29T00:00:00"/>
    <d v="2010-01-31T00:00:00"/>
    <s v="January"/>
    <s v="2010"/>
    <n v="2"/>
    <b v="0"/>
    <s v="Medium"/>
    <n v="17"/>
    <n v="734.25"/>
    <n v="0.08"/>
    <s v="Express Air"/>
    <n v="160.58000000000001"/>
    <n v="42.98"/>
    <n v="4.62"/>
    <s v="Max Ludwig"/>
    <s v="Saskachewan"/>
    <s v="Prarie"/>
    <s v="Corporate"/>
    <s v="Office Supplies"/>
    <s v="Appliances"/>
    <n v="0.56000000000000005"/>
  </r>
  <r>
    <n v="31876"/>
    <d v="2011-05-07T00:00:00"/>
    <d v="2011-05-08T00:00:00"/>
    <s v="May"/>
    <s v="2011"/>
    <n v="1"/>
    <b v="0"/>
    <s v="High"/>
    <n v="8"/>
    <n v="741.49"/>
    <n v="0.08"/>
    <s v="Regular Air"/>
    <n v="-360.18"/>
    <n v="95.99"/>
    <n v="35"/>
    <s v="Brian Moss"/>
    <s v="Saskachewan"/>
    <s v="Prarie"/>
    <s v="Corporate"/>
    <s v="Office Supplies"/>
    <s v="Storage &amp; Organization"/>
    <m/>
  </r>
  <r>
    <n v="32356"/>
    <d v="2012-10-10T00:00:00"/>
    <d v="2012-10-11T00:00:00"/>
    <s v="October"/>
    <s v="2012"/>
    <n v="1"/>
    <b v="0"/>
    <s v="Not Specified"/>
    <n v="12"/>
    <n v="768.41"/>
    <n v="0.1"/>
    <s v="Regular Air"/>
    <n v="60.38"/>
    <n v="67.28"/>
    <n v="19.989999999999998"/>
    <s v="Maribeth Yedwab"/>
    <s v="Saskachewan"/>
    <s v="Prarie"/>
    <s v="Home Office"/>
    <s v="Office Supplies"/>
    <s v="Binders and Binder Accessories"/>
    <n v="0.4"/>
  </r>
  <r>
    <n v="32356"/>
    <d v="2012-10-10T00:00:00"/>
    <d v="2012-10-12T00:00:00"/>
    <s v="October"/>
    <s v="2012"/>
    <n v="2"/>
    <b v="0"/>
    <s v="Not Specified"/>
    <n v="47"/>
    <n v="5238.192"/>
    <n v="0.08"/>
    <s v="Delivery Truck"/>
    <n v="-503.77"/>
    <n v="145.97999999999999"/>
    <n v="46.2"/>
    <s v="Maribeth Yedwab"/>
    <s v="Saskachewan"/>
    <s v="Prarie"/>
    <s v="Home Office"/>
    <s v="Furniture"/>
    <s v="Tables"/>
    <n v="0.69"/>
  </r>
  <r>
    <n v="33473"/>
    <d v="2011-01-04T00:00:00"/>
    <d v="2011-01-04T00:00:00"/>
    <s v="January"/>
    <s v="2011"/>
    <n v="0"/>
    <s v="FREE DELIVERY"/>
    <s v="low"/>
    <n v="50"/>
    <n v="600.22"/>
    <n v="0.08"/>
    <s v="Regular Air"/>
    <n v="27.86"/>
    <n v="12.98"/>
    <n v="3.14"/>
    <s v="Michelle Moray"/>
    <s v="Saskachewan"/>
    <s v="Prarie"/>
    <s v="Corporate"/>
    <s v="Office Supplies"/>
    <s v="Scissors, Rulers and Trimmers"/>
    <n v="0.6"/>
  </r>
  <r>
    <n v="35043"/>
    <d v="2010-07-19T00:00:00"/>
    <d v="2010-07-20T00:00:00"/>
    <s v="July"/>
    <s v="2010"/>
    <n v="1"/>
    <b v="0"/>
    <s v="Not Specified"/>
    <n v="45"/>
    <n v="125.21"/>
    <n v="0.01"/>
    <s v="Express Air"/>
    <n v="37.99"/>
    <n v="2.62"/>
    <n v="0.8"/>
    <s v="Maribeth Yedwab"/>
    <s v="Saskachewan"/>
    <s v="Prarie"/>
    <s v="Home Office"/>
    <s v="Office Supplies"/>
    <s v="Rubber Bands"/>
    <n v="0.39"/>
  </r>
  <r>
    <n v="35043"/>
    <d v="2010-07-19T00:00:00"/>
    <d v="2010-07-20T00:00:00"/>
    <s v="July"/>
    <s v="2010"/>
    <n v="1"/>
    <b v="0"/>
    <s v="Not Specified"/>
    <n v="9"/>
    <n v="924.11149999999998"/>
    <n v="0.06"/>
    <s v="Regular Air"/>
    <n v="-287.99"/>
    <n v="125.99"/>
    <n v="8.08"/>
    <s v="Maribeth Yedwab"/>
    <s v="Saskachewan"/>
    <s v="Prarie"/>
    <s v="Home Office"/>
    <s v="Technology"/>
    <s v="Telephones and Communication"/>
    <n v="0.56999999999999995"/>
  </r>
  <r>
    <n v="37603"/>
    <d v="2010-11-24T00:00:00"/>
    <d v="2010-11-26T00:00:00"/>
    <s v="November"/>
    <s v="2010"/>
    <n v="2"/>
    <b v="0"/>
    <s v="Medium"/>
    <n v="50"/>
    <n v="2440.2600000000002"/>
    <n v="0"/>
    <s v="Regular Air"/>
    <n v="917.28"/>
    <n v="45.19"/>
    <n v="1.99"/>
    <s v="Liz Price"/>
    <s v="Saskachewan"/>
    <s v="Prarie"/>
    <s v="Consumer"/>
    <s v="Technology"/>
    <s v="Computer Peripherals"/>
    <n v="0.55000000000000004"/>
  </r>
  <r>
    <n v="37603"/>
    <d v="2010-11-24T00:00:00"/>
    <d v="2010-11-26T00:00:00"/>
    <s v="November"/>
    <s v="2010"/>
    <n v="2"/>
    <b v="0"/>
    <s v="Medium"/>
    <n v="23"/>
    <n v="1008.19"/>
    <n v="0.03"/>
    <s v="Regular Air"/>
    <n v="210.01"/>
    <n v="45.19"/>
    <n v="1.99"/>
    <s v="Liz Price"/>
    <s v="Saskachewan"/>
    <s v="Prarie"/>
    <s v="Consumer"/>
    <s v="Technology"/>
    <s v="Computer Peripherals"/>
    <n v="0.55000000000000004"/>
  </r>
  <r>
    <n v="38561"/>
    <d v="2011-08-30T00:00:00"/>
    <d v="2011-09-01T00:00:00"/>
    <s v="September"/>
    <s v="2011"/>
    <n v="2"/>
    <b v="0"/>
    <s v="Critical"/>
    <n v="19"/>
    <n v="169.4"/>
    <n v="0.1"/>
    <s v="Regular Air"/>
    <n v="-59.64"/>
    <n v="9.48"/>
    <n v="7.29"/>
    <s v="Mark Van Huff"/>
    <s v="Saskachewan"/>
    <s v="Prarie"/>
    <s v="Home Office"/>
    <s v="Furniture"/>
    <s v="Office Furnishings"/>
    <n v="0.45"/>
  </r>
  <r>
    <n v="39846"/>
    <d v="2009-02-27T00:00:00"/>
    <d v="2009-03-06T00:00:00"/>
    <s v="March"/>
    <s v="2009"/>
    <n v="7"/>
    <b v="0"/>
    <s v="low"/>
    <n v="10"/>
    <n v="1372.14"/>
    <n v="0.06"/>
    <s v="Delivery Truck"/>
    <n v="-340.98"/>
    <n v="130.97999999999999"/>
    <n v="54.74"/>
    <s v="Cindy Schnelling"/>
    <s v="Saskachewan"/>
    <s v="Prarie"/>
    <s v="Corporate"/>
    <s v="Furniture"/>
    <s v="Bookcases"/>
    <n v="0.69"/>
  </r>
  <r>
    <n v="40547"/>
    <d v="2009-07-09T00:00:00"/>
    <d v="2009-07-11T00:00:00"/>
    <s v="July"/>
    <s v="2009"/>
    <n v="2"/>
    <b v="0"/>
    <s v="Critical"/>
    <n v="45"/>
    <n v="6944.0919999999996"/>
    <n v="0.06"/>
    <s v="Express Air"/>
    <n v="1820.95"/>
    <n v="179.99"/>
    <n v="13.99"/>
    <s v="Craig Rider"/>
    <s v="Saskachewan"/>
    <s v="Prarie"/>
    <s v="Small Business"/>
    <s v="Technology"/>
    <s v="Telephones and Communication"/>
    <n v="0.56999999999999995"/>
  </r>
  <r>
    <n v="40611"/>
    <d v="2012-03-28T00:00:00"/>
    <d v="2012-03-30T00:00:00"/>
    <s v="March"/>
    <s v="2012"/>
    <n v="2"/>
    <b v="0"/>
    <s v="Not Specified"/>
    <n v="12"/>
    <n v="66.83"/>
    <n v="0.02"/>
    <s v="Express Air"/>
    <n v="-24.31"/>
    <n v="4.28"/>
    <n v="5.17"/>
    <s v="Darrin Van Huff"/>
    <s v="Saskachewan"/>
    <s v="Prarie"/>
    <s v="Home Office"/>
    <s v="Office Supplies"/>
    <s v="Paper"/>
    <n v="0.4"/>
  </r>
  <r>
    <n v="40611"/>
    <d v="2012-03-28T00:00:00"/>
    <d v="2012-03-30T00:00:00"/>
    <s v="March"/>
    <s v="2012"/>
    <n v="2"/>
    <b v="0"/>
    <s v="Not Specified"/>
    <n v="43"/>
    <n v="1407.5150000000001"/>
    <n v="0"/>
    <s v="Regular Air"/>
    <n v="657.45"/>
    <n v="35.99"/>
    <n v="3.3"/>
    <s v="Darrin Van Huff"/>
    <s v="Saskachewan"/>
    <s v="Prarie"/>
    <s v="Home Office"/>
    <s v="Technology"/>
    <s v="Telephones and Communication"/>
    <n v="0.39"/>
  </r>
  <r>
    <n v="40901"/>
    <d v="2012-07-29T00:00:00"/>
    <d v="2012-07-31T00:00:00"/>
    <s v="July"/>
    <s v="2012"/>
    <n v="2"/>
    <b v="0"/>
    <s v="Medium"/>
    <n v="40"/>
    <n v="273.14"/>
    <n v="0.02"/>
    <s v="Regular Air"/>
    <n v="-96.9"/>
    <n v="6.6"/>
    <n v="4.07"/>
    <s v="Darrin Van Huff"/>
    <s v="Saskachewan"/>
    <s v="Prarie"/>
    <s v="Home Office"/>
    <s v="Technology"/>
    <s v="Computer Peripherals"/>
    <n v="0.66"/>
  </r>
  <r>
    <n v="40901"/>
    <d v="2012-07-29T00:00:00"/>
    <d v="2012-07-31T00:00:00"/>
    <s v="July"/>
    <s v="2012"/>
    <n v="2"/>
    <b v="0"/>
    <s v="Medium"/>
    <n v="22"/>
    <n v="3100.1115"/>
    <n v="0.02"/>
    <s v="Express Air"/>
    <n v="567.37"/>
    <n v="155.99"/>
    <n v="8.08"/>
    <s v="Darrin Van Huff"/>
    <s v="Saskachewan"/>
    <s v="Prarie"/>
    <s v="Home Office"/>
    <s v="Technology"/>
    <s v="Telephones and Communication"/>
    <n v="0.6"/>
  </r>
  <r>
    <n v="41634"/>
    <d v="2012-12-08T00:00:00"/>
    <d v="2012-12-09T00:00:00"/>
    <s v="December"/>
    <s v="2012"/>
    <n v="1"/>
    <b v="0"/>
    <s v="Not Specified"/>
    <n v="7"/>
    <n v="57.35"/>
    <n v="0.06"/>
    <s v="Regular Air"/>
    <n v="-28.55"/>
    <n v="8.33"/>
    <n v="1.99"/>
    <s v="Darrin Van Huff"/>
    <s v="Saskachewan"/>
    <s v="Prarie"/>
    <s v="Home Office"/>
    <s v="Technology"/>
    <s v="Computer Peripherals"/>
    <n v="0.52"/>
  </r>
  <r>
    <n v="41634"/>
    <d v="2012-12-08T00:00:00"/>
    <d v="2012-12-10T00:00:00"/>
    <s v="December"/>
    <s v="2012"/>
    <n v="2"/>
    <b v="0"/>
    <s v="Not Specified"/>
    <n v="10"/>
    <n v="371.45"/>
    <n v="0.01"/>
    <s v="Regular Air"/>
    <n v="17.73"/>
    <n v="34.99"/>
    <n v="7.73"/>
    <s v="Darrin Van Huff"/>
    <s v="Saskachewan"/>
    <s v="Prarie"/>
    <s v="Home Office"/>
    <s v="Office Supplies"/>
    <s v="Pens &amp; Art Supplies"/>
    <n v="0.59"/>
  </r>
  <r>
    <n v="41766"/>
    <d v="2012-09-11T00:00:00"/>
    <d v="2012-09-12T00:00:00"/>
    <s v="September"/>
    <s v="2012"/>
    <n v="1"/>
    <b v="0"/>
    <s v="Critical"/>
    <n v="10"/>
    <n v="5158.09"/>
    <n v="0.01"/>
    <s v="Delivery Truck"/>
    <n v="969.05"/>
    <n v="500.98"/>
    <n v="28.14"/>
    <s v="Stefania Perrino"/>
    <s v="Saskachewan"/>
    <s v="Prarie"/>
    <s v="Corporate"/>
    <s v="Technology"/>
    <s v="Office Machines"/>
    <n v="0.38"/>
  </r>
  <r>
    <n v="41956"/>
    <d v="2011-12-12T00:00:00"/>
    <d v="2011-12-13T00:00:00"/>
    <s v="December"/>
    <s v="2011"/>
    <n v="1"/>
    <b v="0"/>
    <s v="Medium"/>
    <n v="22"/>
    <n v="364.69"/>
    <n v="0.06"/>
    <s v="Express Air"/>
    <n v="-22.4"/>
    <n v="16.91"/>
    <n v="6.25"/>
    <s v="Mark Hamilton"/>
    <s v="Saskachewan"/>
    <s v="Prarie"/>
    <s v="Home Office"/>
    <s v="Office Supplies"/>
    <s v="Storage &amp; Organization"/>
    <n v="0.57999999999999996"/>
  </r>
  <r>
    <n v="41956"/>
    <d v="2011-12-12T00:00:00"/>
    <d v="2011-12-14T00:00:00"/>
    <s v="December"/>
    <s v="2011"/>
    <n v="2"/>
    <b v="0"/>
    <s v="Medium"/>
    <n v="16"/>
    <n v="86.3"/>
    <n v="0"/>
    <s v="Regular Air"/>
    <n v="-68.67"/>
    <n v="4.8899999999999997"/>
    <n v="4.93"/>
    <s v="Mark Hamilton"/>
    <s v="Saskachewan"/>
    <s v="Prarie"/>
    <s v="Home Office"/>
    <s v="Technology"/>
    <s v="Computer Peripherals"/>
    <n v="0.66"/>
  </r>
  <r>
    <n v="44646"/>
    <d v="2012-01-04T00:00:00"/>
    <d v="2012-01-08T00:00:00"/>
    <s v="January"/>
    <s v="2012"/>
    <n v="4"/>
    <b v="0"/>
    <s v="low"/>
    <n v="47"/>
    <n v="12723.95"/>
    <n v="0.08"/>
    <s v="Regular Air"/>
    <n v="11.54"/>
    <n v="279.48"/>
    <n v="35"/>
    <s v="Mark Van Huff"/>
    <s v="Saskachewan"/>
    <s v="Prarie"/>
    <s v="Home Office"/>
    <s v="Office Supplies"/>
    <s v="Storage &amp; Organization"/>
    <n v="0.8"/>
  </r>
  <r>
    <n v="45825"/>
    <d v="2012-10-07T00:00:00"/>
    <d v="2012-10-07T00:00:00"/>
    <s v="October"/>
    <s v="2012"/>
    <n v="0"/>
    <s v="FREE DELIVERY"/>
    <s v="Medium"/>
    <n v="43"/>
    <n v="272.63"/>
    <n v="0.04"/>
    <s v="Regular Air"/>
    <n v="-64.45"/>
    <n v="6.48"/>
    <n v="5.14"/>
    <s v="Liz Price"/>
    <s v="Saskachewan"/>
    <s v="Prarie"/>
    <s v="Corporate"/>
    <s v="Office Supplies"/>
    <s v="Paper"/>
    <n v="0.37"/>
  </r>
  <r>
    <n v="47232"/>
    <d v="2010-08-17T00:00:00"/>
    <d v="2010-08-19T00:00:00"/>
    <s v="August"/>
    <s v="2010"/>
    <n v="2"/>
    <b v="0"/>
    <s v="Not Specified"/>
    <n v="39"/>
    <n v="546.4"/>
    <n v="0.1"/>
    <s v="Express Air"/>
    <n v="-138.82"/>
    <n v="15.14"/>
    <n v="4.53"/>
    <s v="Brian Moss"/>
    <s v="Saskachewan"/>
    <s v="Prarie"/>
    <s v="Corporate"/>
    <s v="Office Supplies"/>
    <s v="Storage &amp; Organization"/>
    <n v="0.81"/>
  </r>
  <r>
    <n v="49344"/>
    <d v="2012-12-30T00:00:00"/>
    <d v="2012-12-30T00:00:00"/>
    <s v="December"/>
    <s v="2012"/>
    <n v="0"/>
    <s v="FREE DELIVERY"/>
    <s v="low"/>
    <n v="31"/>
    <n v="672.93"/>
    <n v="0"/>
    <s v="Regular Air"/>
    <n v="27.85"/>
    <n v="19.98"/>
    <n v="4"/>
    <s v="Maribeth Yedwab"/>
    <s v="Saskachewan"/>
    <s v="Prarie"/>
    <s v="Home Office"/>
    <s v="Technology"/>
    <s v="Computer Peripherals"/>
    <n v="0.68"/>
  </r>
  <r>
    <n v="49344"/>
    <d v="2012-12-30T00:00:00"/>
    <d v="2012-12-30T00:00:00"/>
    <s v="December"/>
    <s v="2012"/>
    <n v="0"/>
    <s v="FREE DELIVERY"/>
    <s v="low"/>
    <n v="1"/>
    <n v="803.33"/>
    <n v="0.09"/>
    <s v="Regular Air"/>
    <n v="-745.2"/>
    <n v="832.81"/>
    <n v="24.49"/>
    <s v="Maribeth Yedwab"/>
    <s v="Saskachewan"/>
    <s v="Prarie"/>
    <s v="Home Office"/>
    <s v="Office Supplies"/>
    <s v="Scissors, Rulers and Trimmers"/>
    <n v="0.83"/>
  </r>
  <r>
    <n v="49351"/>
    <d v="2012-03-30T00:00:00"/>
    <d v="2012-04-03T00:00:00"/>
    <s v="April"/>
    <s v="2012"/>
    <n v="4"/>
    <b v="0"/>
    <s v="low"/>
    <n v="27"/>
    <n v="109.92"/>
    <n v="0.06"/>
    <s v="Regular Air"/>
    <n v="24.75"/>
    <n v="3.98"/>
    <n v="0.83"/>
    <s v="Michelle Moray"/>
    <s v="Saskachewan"/>
    <s v="Prarie"/>
    <s v="Corporate"/>
    <s v="Office Supplies"/>
    <s v="Pens &amp; Art Supplies"/>
    <n v="0.51"/>
  </r>
  <r>
    <n v="49511"/>
    <d v="2009-04-20T00:00:00"/>
    <d v="2009-04-20T00:00:00"/>
    <s v="April"/>
    <s v="2009"/>
    <n v="0"/>
    <s v="FREE DELIVERY"/>
    <s v="High"/>
    <n v="35"/>
    <n v="150.29"/>
    <n v="0.03"/>
    <s v="Express Air"/>
    <n v="5.04"/>
    <n v="3.69"/>
    <n v="2.5"/>
    <s v="Eugene Moren"/>
    <s v="Saskachewan"/>
    <s v="Prarie"/>
    <s v="Home Office"/>
    <s v="Office Supplies"/>
    <s v="Envelopes"/>
    <n v="0.39"/>
  </r>
  <r>
    <n v="52419"/>
    <d v="2012-09-18T00:00:00"/>
    <d v="2012-09-19T00:00:00"/>
    <s v="September"/>
    <s v="2012"/>
    <n v="1"/>
    <b v="0"/>
    <s v="High"/>
    <n v="32"/>
    <n v="3500.49"/>
    <n v="0.09"/>
    <s v="Regular Air"/>
    <n v="230.64"/>
    <n v="111.03"/>
    <n v="8.64"/>
    <s v="Chuck Magee"/>
    <s v="Saskachewan"/>
    <s v="Prarie"/>
    <s v="Corporate"/>
    <s v="Office Supplies"/>
    <s v="Storage &amp; Organization"/>
    <n v="0.78"/>
  </r>
  <r>
    <n v="53029"/>
    <d v="2009-07-27T00:00:00"/>
    <d v="2009-08-01T00:00:00"/>
    <s v="August"/>
    <s v="2009"/>
    <n v="5"/>
    <b v="0"/>
    <s v="low"/>
    <n v="39"/>
    <n v="223.34"/>
    <n v="0.1"/>
    <s v="Regular Air"/>
    <n v="95.42"/>
    <n v="6.3"/>
    <n v="0.5"/>
    <s v="Max Ludwig"/>
    <s v="Saskachewan"/>
    <s v="Prarie"/>
    <s v="Corporate"/>
    <s v="Office Supplies"/>
    <s v="Labels"/>
    <n v="0.39"/>
  </r>
  <r>
    <n v="54786"/>
    <d v="2012-01-11T00:00:00"/>
    <d v="2012-01-13T00:00:00"/>
    <s v="January"/>
    <s v="2012"/>
    <n v="2"/>
    <b v="0"/>
    <s v="Not Specified"/>
    <n v="30"/>
    <n v="380.28"/>
    <n v="0.08"/>
    <s v="Regular Air"/>
    <n v="-20.58"/>
    <n v="13.48"/>
    <n v="4.51"/>
    <s v="Maribeth Yedwab"/>
    <s v="Saskachewan"/>
    <s v="Prarie"/>
    <s v="Home Office"/>
    <s v="Office Supplies"/>
    <s v="Storage &amp; Organization"/>
    <n v="0.59"/>
  </r>
  <r>
    <n v="55362"/>
    <d v="2011-04-20T00:00:00"/>
    <d v="2011-04-22T00:00:00"/>
    <s v="April"/>
    <s v="2011"/>
    <n v="2"/>
    <b v="0"/>
    <s v="High"/>
    <n v="24"/>
    <n v="67.84"/>
    <n v="7.0000000000000007E-2"/>
    <s v="Regular Air"/>
    <n v="13.44"/>
    <n v="2.88"/>
    <n v="0.99"/>
    <s v="Cindy Schnelling"/>
    <s v="Saskachewan"/>
    <s v="Prarie"/>
    <s v="Corporate"/>
    <s v="Office Supplies"/>
    <s v="Labels"/>
    <n v="0.36"/>
  </r>
  <r>
    <n v="56099"/>
    <d v="2010-10-05T00:00:00"/>
    <d v="2010-10-12T00:00:00"/>
    <s v="October"/>
    <s v="2010"/>
    <n v="7"/>
    <b v="0"/>
    <s v="low"/>
    <n v="11"/>
    <n v="122.35"/>
    <n v="0.02"/>
    <s v="Regular Air"/>
    <n v="-13.55"/>
    <n v="10.98"/>
    <n v="3.99"/>
    <s v="Michelle Moray"/>
    <s v="Saskachewan"/>
    <s v="Prarie"/>
    <s v="Corporate"/>
    <s v="Office Supplies"/>
    <s v="Appliances"/>
    <n v="0.57999999999999996"/>
  </r>
  <r>
    <n v="56516"/>
    <d v="2009-08-03T00:00:00"/>
    <d v="2009-08-04T00:00:00"/>
    <s v="August"/>
    <s v="2009"/>
    <n v="1"/>
    <b v="0"/>
    <s v="Medium"/>
    <n v="6"/>
    <n v="27.89"/>
    <n v="0.08"/>
    <s v="Regular Air"/>
    <n v="-23.81"/>
    <n v="3.98"/>
    <n v="5.26"/>
    <s v="Stefania Perrino"/>
    <s v="Saskachewan"/>
    <s v="Prarie"/>
    <s v="Corporate"/>
    <s v="Office Supplies"/>
    <s v="Binders and Binder Accessories"/>
    <n v="0.38"/>
  </r>
  <r>
    <n v="56516"/>
    <d v="2009-08-03T00:00:00"/>
    <d v="2009-08-05T00:00:00"/>
    <s v="August"/>
    <s v="2009"/>
    <n v="2"/>
    <b v="0"/>
    <s v="Medium"/>
    <n v="24"/>
    <n v="2560.9395"/>
    <n v="0.06"/>
    <s v="Regular Air"/>
    <n v="457.79"/>
    <n v="125.99"/>
    <n v="2.5"/>
    <s v="Stefania Perrino"/>
    <s v="Saskachewan"/>
    <s v="Prarie"/>
    <s v="Corporate"/>
    <s v="Technology"/>
    <s v="Telephones and Communication"/>
    <n v="0.6"/>
  </r>
  <r>
    <n v="59556"/>
    <d v="2009-12-15T00:00:00"/>
    <d v="2009-12-17T00:00:00"/>
    <s v="December"/>
    <s v="2009"/>
    <n v="2"/>
    <b v="0"/>
    <s v="Not Specified"/>
    <n v="27"/>
    <n v="43.46"/>
    <n v="0"/>
    <s v="Regular Air"/>
    <n v="6.81"/>
    <n v="1.48"/>
    <n v="0.7"/>
    <s v="Mark Van Huff"/>
    <s v="Saskachewan"/>
    <s v="Prarie"/>
    <s v="Home Office"/>
    <s v="Office Supplies"/>
    <s v="Rubber Bands"/>
    <n v="0.37"/>
  </r>
  <r>
    <n v="59556"/>
    <d v="2009-12-15T00:00:00"/>
    <d v="2009-12-16T00:00:00"/>
    <s v="December"/>
    <s v="2009"/>
    <n v="1"/>
    <b v="0"/>
    <s v="Not Specified"/>
    <n v="5"/>
    <n v="927.98749999999995"/>
    <n v="0"/>
    <s v="Regular Air"/>
    <n v="-615.91"/>
    <n v="205.99"/>
    <n v="8.99"/>
    <s v="Mark Van Huff"/>
    <s v="Saskachewan"/>
    <s v="Prarie"/>
    <s v="Home Office"/>
    <s v="Technology"/>
    <s v="Telephones and Communication"/>
    <n v="0.56000000000000005"/>
  </r>
  <r>
    <n v="59779"/>
    <d v="2009-05-17T00:00:00"/>
    <d v="2009-05-24T00:00:00"/>
    <s v="May"/>
    <s v="2009"/>
    <n v="7"/>
    <b v="0"/>
    <s v="low"/>
    <n v="30"/>
    <n v="3575.23"/>
    <n v="0.04"/>
    <s v="Delivery Truck"/>
    <n v="87.88"/>
    <n v="113.98"/>
    <n v="30"/>
    <s v="Stefania Perrino"/>
    <s v="Saskachewan"/>
    <s v="Prarie"/>
    <s v="Corporate"/>
    <s v="Furniture"/>
    <s v="Chairs &amp; Chairmats"/>
    <n v="0.69"/>
  </r>
  <r>
    <n v="1217"/>
    <d v="2012-04-25T00:00:00"/>
    <d v="2012-04-26T00:00:00"/>
    <s v="April"/>
    <s v="2012"/>
    <n v="1"/>
    <b v="0"/>
    <s v="Not Specified"/>
    <n v="25"/>
    <n v="662.16"/>
    <n v="7.0000000000000007E-2"/>
    <s v="Regular Air"/>
    <n v="185.21"/>
    <n v="28.48"/>
    <n v="1.99"/>
    <s v="Sung Shariari"/>
    <s v="Saskachewan"/>
    <s v="Prarie"/>
    <s v="Corporate"/>
    <s v="Technology"/>
    <s v="Computer Peripherals"/>
    <n v="0.4"/>
  </r>
  <r>
    <n v="1666"/>
    <d v="2011-10-17T00:00:00"/>
    <d v="2011-10-19T00:00:00"/>
    <s v="October"/>
    <s v="2011"/>
    <n v="2"/>
    <b v="0"/>
    <s v="Critical"/>
    <n v="19"/>
    <n v="5642.18"/>
    <n v="0.09"/>
    <s v="Express Air"/>
    <n v="1996.68"/>
    <n v="315.98"/>
    <n v="19.989999999999998"/>
    <s v="Nona Balk"/>
    <s v="Saskachewan"/>
    <s v="Prarie"/>
    <s v="Corporate"/>
    <s v="Office Supplies"/>
    <s v="Binders and Binder Accessories"/>
    <n v="0.38"/>
  </r>
  <r>
    <n v="1829"/>
    <d v="2009-05-07T00:00:00"/>
    <d v="2009-05-08T00:00:00"/>
    <s v="May"/>
    <s v="2009"/>
    <n v="1"/>
    <b v="0"/>
    <s v="High"/>
    <n v="48"/>
    <n v="133.04"/>
    <n v="7.0000000000000007E-2"/>
    <s v="Regular Air"/>
    <n v="6.73"/>
    <n v="2.78"/>
    <n v="1.49"/>
    <s v="Tom Stivers"/>
    <s v="Saskachewan"/>
    <s v="Prarie"/>
    <s v="Small Business"/>
    <s v="Office Supplies"/>
    <s v="Binders and Binder Accessories"/>
    <n v="0.36"/>
  </r>
  <r>
    <n v="3202"/>
    <d v="2012-12-23T00:00:00"/>
    <d v="2012-12-27T00:00:00"/>
    <s v="December"/>
    <s v="2012"/>
    <n v="4"/>
    <b v="0"/>
    <s v="low"/>
    <n v="10"/>
    <n v="554.21"/>
    <n v="0.05"/>
    <s v="Regular Air"/>
    <n v="-105.37"/>
    <n v="53.98"/>
    <n v="5.5"/>
    <s v="Richard Eichhorn"/>
    <s v="Saskachewan"/>
    <s v="Prarie"/>
    <s v="Consumer"/>
    <s v="Technology"/>
    <s v="Computer Peripherals"/>
    <n v="0.62"/>
  </r>
  <r>
    <n v="4871"/>
    <d v="2011-06-11T00:00:00"/>
    <d v="2011-06-13T00:00:00"/>
    <s v="June"/>
    <s v="2011"/>
    <n v="2"/>
    <b v="0"/>
    <s v="Critical"/>
    <n v="8"/>
    <n v="775.74"/>
    <n v="0.02"/>
    <s v="Delivery Truck"/>
    <n v="-215.39"/>
    <n v="89.99"/>
    <n v="42"/>
    <s v="Neil French"/>
    <s v="Saskachewan"/>
    <s v="Prarie"/>
    <s v="Consumer"/>
    <s v="Furniture"/>
    <s v="Chairs &amp; Chairmats"/>
    <n v="0.66"/>
  </r>
  <r>
    <n v="4871"/>
    <d v="2011-06-11T00:00:00"/>
    <d v="2011-06-14T00:00:00"/>
    <s v="June"/>
    <s v="2011"/>
    <n v="3"/>
    <b v="0"/>
    <s v="Critical"/>
    <n v="26"/>
    <n v="238.34"/>
    <n v="0.06"/>
    <s v="Regular Air"/>
    <n v="-19.309999999999999"/>
    <n v="9.31"/>
    <n v="3.98"/>
    <s v="Neil French"/>
    <s v="Saskachewan"/>
    <s v="Prarie"/>
    <s v="Consumer"/>
    <s v="Office Supplies"/>
    <s v="Scissors, Rulers and Trimmers"/>
    <n v="0.56000000000000005"/>
  </r>
  <r>
    <n v="6211"/>
    <d v="2009-11-23T00:00:00"/>
    <d v="2009-11-25T00:00:00"/>
    <s v="November"/>
    <s v="2009"/>
    <n v="2"/>
    <b v="0"/>
    <s v="Critical"/>
    <n v="28"/>
    <n v="67.72"/>
    <n v="0.01"/>
    <s v="Regular Air"/>
    <n v="-142.66999999999999"/>
    <n v="2.16"/>
    <n v="6.05"/>
    <s v="Nona Balk"/>
    <s v="Saskachewan"/>
    <s v="Prarie"/>
    <s v="Corporate"/>
    <s v="Office Supplies"/>
    <s v="Binders and Binder Accessories"/>
    <n v="0.37"/>
  </r>
  <r>
    <n v="6211"/>
    <d v="2009-11-23T00:00:00"/>
    <d v="2009-11-25T00:00:00"/>
    <s v="November"/>
    <s v="2009"/>
    <n v="2"/>
    <b v="0"/>
    <s v="Critical"/>
    <n v="3"/>
    <n v="68.64"/>
    <n v="7.0000000000000007E-2"/>
    <s v="Regular Air"/>
    <n v="-38.93"/>
    <n v="21.38"/>
    <n v="8.99"/>
    <s v="Nona Balk"/>
    <s v="Saskachewan"/>
    <s v="Prarie"/>
    <s v="Corporate"/>
    <s v="Office Supplies"/>
    <s v="Pens &amp; Art Supplies"/>
    <n v="0.59"/>
  </r>
  <r>
    <n v="7363"/>
    <d v="2010-11-09T00:00:00"/>
    <d v="2010-11-11T00:00:00"/>
    <s v="November"/>
    <s v="2010"/>
    <n v="2"/>
    <b v="0"/>
    <s v="Medium"/>
    <n v="24"/>
    <n v="875.52"/>
    <n v="0.09"/>
    <s v="Regular Air"/>
    <n v="5.71"/>
    <n v="37.93"/>
    <n v="13.99"/>
    <s v="Sung Shariari"/>
    <s v="Saskachewan"/>
    <s v="Prarie"/>
    <s v="Corporate"/>
    <s v="Furniture"/>
    <s v="Office Furnishings"/>
    <n v="0.67"/>
  </r>
  <r>
    <n v="8133"/>
    <d v="2011-02-26T00:00:00"/>
    <d v="2011-02-27T00:00:00"/>
    <s v="February"/>
    <s v="2011"/>
    <n v="1"/>
    <b v="0"/>
    <s v="Medium"/>
    <n v="11"/>
    <n v="405.53"/>
    <n v="0.04"/>
    <s v="Regular Air"/>
    <n v="130.52000000000001"/>
    <n v="35.44"/>
    <n v="5.09"/>
    <s v="Neil French"/>
    <s v="Saskachewan"/>
    <s v="Prarie"/>
    <s v="Corporate"/>
    <s v="Office Supplies"/>
    <s v="Paper"/>
    <n v="0.38"/>
  </r>
  <r>
    <n v="8416"/>
    <d v="2010-08-06T00:00:00"/>
    <d v="2010-08-10T00:00:00"/>
    <s v="August"/>
    <s v="2010"/>
    <n v="4"/>
    <b v="0"/>
    <s v="low"/>
    <n v="2"/>
    <n v="22.07"/>
    <n v="7.0000000000000007E-2"/>
    <s v="Regular Air"/>
    <n v="-15.45"/>
    <n v="5.98"/>
    <n v="10.39"/>
    <s v="Nicole Fjeld"/>
    <s v="Saskachewan"/>
    <s v="Prarie"/>
    <s v="Small Business"/>
    <s v="Office Supplies"/>
    <s v="Paper"/>
    <n v="0.4"/>
  </r>
  <r>
    <n v="8802"/>
    <d v="2011-01-31T00:00:00"/>
    <d v="2011-02-02T00:00:00"/>
    <s v="February"/>
    <s v="2011"/>
    <n v="2"/>
    <b v="0"/>
    <s v="Medium"/>
    <n v="15"/>
    <n v="1866.12"/>
    <n v="7.0000000000000007E-2"/>
    <s v="Regular Air"/>
    <n v="400.69"/>
    <n v="123.38"/>
    <n v="24.49"/>
    <s v="Suzanne McNair"/>
    <s v="Saskachewan"/>
    <s v="Prarie"/>
    <s v="Small Business"/>
    <s v="Office Supplies"/>
    <s v="Appliances"/>
    <n v="0.46"/>
  </r>
  <r>
    <n v="9637"/>
    <d v="2009-01-03T00:00:00"/>
    <d v="2009-01-05T00:00:00"/>
    <s v="January"/>
    <s v="2009"/>
    <n v="2"/>
    <b v="0"/>
    <s v="low"/>
    <n v="12"/>
    <n v="522.49"/>
    <n v="0.08"/>
    <s v="Regular Air"/>
    <n v="-236.43"/>
    <n v="43.22"/>
    <n v="16.71"/>
    <s v="Andy Reiter"/>
    <s v="Saskachewan"/>
    <s v="Prarie"/>
    <s v="Corporate"/>
    <s v="Technology"/>
    <s v="Computer Peripherals"/>
    <n v="0.66"/>
  </r>
  <r>
    <n v="9637"/>
    <d v="2009-01-03T00:00:00"/>
    <d v="2009-01-10T00:00:00"/>
    <s v="January"/>
    <s v="2009"/>
    <n v="7"/>
    <b v="0"/>
    <s v="low"/>
    <n v="49"/>
    <n v="28359.4"/>
    <n v="0.05"/>
    <s v="Regular Air"/>
    <n v="14440.39"/>
    <n v="574.74"/>
    <n v="24.49"/>
    <s v="Andy Reiter"/>
    <s v="Saskachewan"/>
    <s v="Prarie"/>
    <s v="Corporate"/>
    <s v="Technology"/>
    <s v="Office Machines"/>
    <n v="0.37"/>
  </r>
  <r>
    <n v="9637"/>
    <d v="2009-01-03T00:00:00"/>
    <d v="2009-01-07T00:00:00"/>
    <s v="January"/>
    <s v="2009"/>
    <n v="4"/>
    <b v="0"/>
    <s v="low"/>
    <n v="12"/>
    <n v="123.76"/>
    <n v="0.04"/>
    <s v="Regular Air"/>
    <n v="32.44"/>
    <n v="10.14"/>
    <n v="2.27"/>
    <s v="Andy Reiter"/>
    <s v="Saskachewan"/>
    <s v="Prarie"/>
    <s v="Corporate"/>
    <s v="Office Supplies"/>
    <s v="Paper"/>
    <n v="0.36"/>
  </r>
  <r>
    <n v="9671"/>
    <d v="2011-09-12T00:00:00"/>
    <d v="2011-09-14T00:00:00"/>
    <s v="September"/>
    <s v="2011"/>
    <n v="2"/>
    <b v="0"/>
    <s v="High"/>
    <n v="6"/>
    <n v="12.61"/>
    <n v="7.0000000000000007E-2"/>
    <s v="Regular Air"/>
    <n v="-4.9000000000000004"/>
    <n v="1.88"/>
    <n v="1.49"/>
    <s v="Sung Shariari"/>
    <s v="Saskachewan"/>
    <s v="Prarie"/>
    <s v="Corporate"/>
    <s v="Office Supplies"/>
    <s v="Binders and Binder Accessories"/>
    <n v="0.37"/>
  </r>
  <r>
    <n v="9957"/>
    <d v="2010-11-30T00:00:00"/>
    <d v="2010-12-01T00:00:00"/>
    <s v="December"/>
    <s v="2010"/>
    <n v="1"/>
    <b v="0"/>
    <s v="Not Specified"/>
    <n v="31"/>
    <n v="74.75"/>
    <n v="0.06"/>
    <s v="Express Air"/>
    <n v="-115.43"/>
    <n v="2.2799999999999998"/>
    <n v="5.2"/>
    <s v="Suzanne McNair"/>
    <s v="Saskachewan"/>
    <s v="Prarie"/>
    <s v="Corporate"/>
    <s v="Office Supplies"/>
    <s v="Pens &amp; Art Supplies"/>
    <n v="0.41"/>
  </r>
  <r>
    <n v="10567"/>
    <d v="2012-03-29T00:00:00"/>
    <d v="2012-03-30T00:00:00"/>
    <s v="March"/>
    <s v="2012"/>
    <n v="1"/>
    <b v="0"/>
    <s v="High"/>
    <n v="10"/>
    <n v="1111.008"/>
    <n v="0.09"/>
    <s v="Delivery Truck"/>
    <n v="-146.29"/>
    <n v="146.34"/>
    <n v="43.75"/>
    <s v="Susan Pistek"/>
    <s v="Saskachewan"/>
    <s v="Prarie"/>
    <s v="Home Office"/>
    <s v="Furniture"/>
    <s v="Tables"/>
    <n v="0.65"/>
  </r>
  <r>
    <n v="12613"/>
    <d v="2010-04-10T00:00:00"/>
    <d v="2010-04-13T00:00:00"/>
    <s v="April"/>
    <s v="2010"/>
    <n v="3"/>
    <b v="0"/>
    <s v="Medium"/>
    <n v="3"/>
    <n v="15.64"/>
    <n v="0.08"/>
    <s v="Regular Air"/>
    <n v="-16.010000000000002"/>
    <n v="3.36"/>
    <n v="6.27"/>
    <s v="Richard Eichhorn"/>
    <s v="Saskachewan"/>
    <s v="Prarie"/>
    <s v="Consumer"/>
    <s v="Office Supplies"/>
    <s v="Binders and Binder Accessories"/>
    <n v="0.4"/>
  </r>
  <r>
    <n v="12613"/>
    <d v="2010-04-10T00:00:00"/>
    <d v="2010-04-11T00:00:00"/>
    <s v="April"/>
    <s v="2010"/>
    <n v="1"/>
    <b v="0"/>
    <s v="Medium"/>
    <n v="28"/>
    <n v="1751.08"/>
    <n v="0"/>
    <s v="Regular Air"/>
    <n v="587.01"/>
    <n v="59.78"/>
    <n v="10.29"/>
    <s v="Richard Eichhorn"/>
    <s v="Saskachewan"/>
    <s v="Prarie"/>
    <s v="Consumer"/>
    <s v="Office Supplies"/>
    <s v="Binders and Binder Accessories"/>
    <n v="0.39"/>
  </r>
  <r>
    <n v="12613"/>
    <d v="2010-04-10T00:00:00"/>
    <d v="2010-04-11T00:00:00"/>
    <s v="April"/>
    <s v="2010"/>
    <n v="1"/>
    <b v="0"/>
    <s v="Medium"/>
    <n v="18"/>
    <n v="225.37"/>
    <n v="0.04"/>
    <s v="Express Air"/>
    <n v="77.53"/>
    <n v="12.22"/>
    <n v="2.85"/>
    <s v="Richard Eichhorn"/>
    <s v="Saskachewan"/>
    <s v="Prarie"/>
    <s v="Consumer"/>
    <s v="Furniture"/>
    <s v="Office Furnishings"/>
    <n v="0.55000000000000004"/>
  </r>
  <r>
    <n v="12711"/>
    <d v="2012-02-19T00:00:00"/>
    <d v="2012-02-20T00:00:00"/>
    <s v="February"/>
    <s v="2012"/>
    <n v="1"/>
    <b v="0"/>
    <s v="Critical"/>
    <n v="32"/>
    <n v="1486.72"/>
    <n v="0"/>
    <s v="Regular Air"/>
    <n v="294.81"/>
    <n v="43.98"/>
    <n v="8.99"/>
    <s v="Sung Shariari"/>
    <s v="Saskachewan"/>
    <s v="Prarie"/>
    <s v="Corporate"/>
    <s v="Office Supplies"/>
    <s v="Pens &amp; Art Supplies"/>
    <n v="0.57999999999999996"/>
  </r>
  <r>
    <n v="12711"/>
    <d v="2012-02-19T00:00:00"/>
    <d v="2012-02-20T00:00:00"/>
    <s v="February"/>
    <s v="2012"/>
    <n v="1"/>
    <b v="0"/>
    <s v="Critical"/>
    <n v="45"/>
    <n v="558.04"/>
    <n v="0.05"/>
    <s v="Regular Air"/>
    <n v="40.32"/>
    <n v="12.98"/>
    <n v="3.14"/>
    <s v="Sung Shariari"/>
    <s v="Saskachewan"/>
    <s v="Prarie"/>
    <s v="Corporate"/>
    <s v="Office Supplies"/>
    <s v="Scissors, Rulers and Trimmers"/>
    <n v="0.6"/>
  </r>
  <r>
    <n v="13543"/>
    <d v="2012-08-08T00:00:00"/>
    <d v="2012-08-08T00:00:00"/>
    <s v="August"/>
    <s v="2012"/>
    <n v="0"/>
    <s v="FREE DELIVERY"/>
    <s v="Medium"/>
    <n v="2"/>
    <n v="27.83"/>
    <n v="0.09"/>
    <s v="Regular Air"/>
    <n v="-22.14"/>
    <n v="9.7100000000000009"/>
    <n v="9.4499999999999993"/>
    <s v="Andy Reiter"/>
    <s v="Saskachewan"/>
    <s v="Prarie"/>
    <s v="Corporate"/>
    <s v="Office Supplies"/>
    <s v="Storage &amp; Organization"/>
    <n v="0.6"/>
  </r>
  <r>
    <n v="13767"/>
    <d v="2010-08-26T00:00:00"/>
    <d v="2010-08-28T00:00:00"/>
    <s v="August"/>
    <s v="2010"/>
    <n v="2"/>
    <b v="0"/>
    <s v="High"/>
    <n v="29"/>
    <n v="597.66"/>
    <n v="0.08"/>
    <s v="Regular Air"/>
    <n v="-178"/>
    <n v="21.66"/>
    <n v="13.99"/>
    <s v="Nona Balk"/>
    <s v="Saskachewan"/>
    <s v="Prarie"/>
    <s v="Corporate"/>
    <s v="Office Supplies"/>
    <s v="Appliances"/>
    <n v="0.52"/>
  </r>
  <r>
    <n v="13767"/>
    <d v="2010-08-26T00:00:00"/>
    <d v="2010-08-28T00:00:00"/>
    <s v="August"/>
    <s v="2010"/>
    <n v="2"/>
    <b v="0"/>
    <s v="High"/>
    <n v="45"/>
    <n v="1403.741"/>
    <n v="0.01"/>
    <s v="Regular Air"/>
    <n v="622.25"/>
    <n v="35.99"/>
    <n v="3.3"/>
    <s v="Nona Balk"/>
    <s v="Saskachewan"/>
    <s v="Prarie"/>
    <s v="Corporate"/>
    <s v="Technology"/>
    <s v="Telephones and Communication"/>
    <n v="0.39"/>
  </r>
  <r>
    <n v="13767"/>
    <d v="2010-08-26T00:00:00"/>
    <d v="2010-08-27T00:00:00"/>
    <s v="August"/>
    <s v="2010"/>
    <n v="1"/>
    <b v="0"/>
    <s v="High"/>
    <n v="10"/>
    <n v="1246.3634999999999"/>
    <n v="0.06"/>
    <s v="Regular Air"/>
    <n v="-339.11"/>
    <n v="155.99"/>
    <n v="8.99"/>
    <s v="Nona Balk"/>
    <s v="Saskachewan"/>
    <s v="Prarie"/>
    <s v="Corporate"/>
    <s v="Technology"/>
    <s v="Telephones and Communication"/>
    <n v="0.57999999999999996"/>
  </r>
  <r>
    <n v="17924"/>
    <d v="2011-08-26T00:00:00"/>
    <d v="2011-08-26T00:00:00"/>
    <s v="August"/>
    <s v="2011"/>
    <n v="0"/>
    <s v="FREE DELIVERY"/>
    <s v="Critical"/>
    <n v="42"/>
    <n v="2507.48"/>
    <n v="0.04"/>
    <s v="Regular Air"/>
    <n v="762.53"/>
    <n v="60.97"/>
    <n v="4.5"/>
    <s v="Richard Eichhorn"/>
    <s v="Saskachewan"/>
    <s v="Prarie"/>
    <s v="Consumer"/>
    <s v="Office Supplies"/>
    <s v="Appliances"/>
    <n v="0.56000000000000005"/>
  </r>
  <r>
    <n v="18374"/>
    <d v="2012-09-30T00:00:00"/>
    <d v="2012-10-02T00:00:00"/>
    <s v="October"/>
    <s v="2012"/>
    <n v="2"/>
    <b v="0"/>
    <s v="low"/>
    <n v="21"/>
    <n v="150.16"/>
    <n v="0.09"/>
    <s v="Regular Air"/>
    <n v="-32.78"/>
    <n v="7.28"/>
    <n v="5.47"/>
    <s v="Nick Crebassa"/>
    <s v="Saskachewan"/>
    <s v="Prarie"/>
    <s v="Corporate"/>
    <s v="Office Supplies"/>
    <s v="Paper"/>
    <n v="0.35"/>
  </r>
  <r>
    <n v="19841"/>
    <d v="2010-12-26T00:00:00"/>
    <d v="2011-01-14T00:00:00"/>
    <s v="January"/>
    <s v="2011"/>
    <n v="19"/>
    <b v="0"/>
    <s v="low"/>
    <n v="43"/>
    <n v="4687.6734999999999"/>
    <n v="0.06"/>
    <s v="Express Air"/>
    <n v="1304.56"/>
    <n v="125.99"/>
    <n v="8.08"/>
    <s v="Tom Stivers"/>
    <s v="Saskachewan"/>
    <s v="Prarie"/>
    <s v="Corporate"/>
    <s v="Technology"/>
    <s v="Telephones and Communication"/>
    <n v="0.56999999999999995"/>
  </r>
  <r>
    <n v="21382"/>
    <d v="2012-01-12T00:00:00"/>
    <d v="2012-01-14T00:00:00"/>
    <s v="January"/>
    <s v="2012"/>
    <n v="2"/>
    <b v="0"/>
    <s v="Critical"/>
    <n v="21"/>
    <n v="6435.87"/>
    <n v="0.04"/>
    <s v="Delivery Truck"/>
    <n v="935.06"/>
    <n v="300.98"/>
    <n v="64.73"/>
    <s v="Andy Reiter"/>
    <s v="Saskachewan"/>
    <s v="Prarie"/>
    <s v="Corporate"/>
    <s v="Furniture"/>
    <s v="Chairs &amp; Chairmats"/>
    <n v="0.56000000000000005"/>
  </r>
  <r>
    <n v="21382"/>
    <d v="2012-01-12T00:00:00"/>
    <d v="2012-01-14T00:00:00"/>
    <s v="January"/>
    <s v="2012"/>
    <n v="2"/>
    <b v="0"/>
    <s v="Critical"/>
    <n v="11"/>
    <n v="312.02999999999997"/>
    <n v="0.08"/>
    <s v="Regular Air"/>
    <n v="-66.66"/>
    <n v="29.99"/>
    <n v="5.5"/>
    <s v="Andy Reiter"/>
    <s v="Saskachewan"/>
    <s v="Prarie"/>
    <s v="Corporate"/>
    <s v="Technology"/>
    <s v="Computer Peripherals"/>
    <n v="0.51"/>
  </r>
  <r>
    <n v="21638"/>
    <d v="2012-04-16T00:00:00"/>
    <d v="2012-04-17T00:00:00"/>
    <s v="April"/>
    <s v="2012"/>
    <n v="1"/>
    <b v="0"/>
    <s v="High"/>
    <n v="13"/>
    <n v="418.93"/>
    <n v="0.03"/>
    <s v="Regular Air"/>
    <n v="82.25"/>
    <n v="30.98"/>
    <n v="8.74"/>
    <s v="Suzanne McNair"/>
    <s v="Saskachewan"/>
    <s v="Prarie"/>
    <s v="Small Business"/>
    <s v="Office Supplies"/>
    <s v="Paper"/>
    <n v="0.4"/>
  </r>
  <r>
    <n v="22407"/>
    <d v="2009-11-17T00:00:00"/>
    <d v="2009-11-18T00:00:00"/>
    <s v="November"/>
    <s v="2009"/>
    <n v="1"/>
    <b v="0"/>
    <s v="Not Specified"/>
    <n v="20"/>
    <n v="676.44"/>
    <n v="7.0000000000000007E-2"/>
    <s v="Regular Air"/>
    <n v="48.76"/>
    <n v="34.54"/>
    <n v="14.72"/>
    <s v="Sung Shariari"/>
    <s v="Saskachewan"/>
    <s v="Prarie"/>
    <s v="Corporate"/>
    <s v="Office Supplies"/>
    <s v="Binders and Binder Accessories"/>
    <n v="0.37"/>
  </r>
  <r>
    <n v="22407"/>
    <d v="2009-11-17T00:00:00"/>
    <d v="2009-11-17T00:00:00"/>
    <s v="November"/>
    <s v="2009"/>
    <n v="0"/>
    <s v="FREE DELIVERY"/>
    <s v="Not Specified"/>
    <n v="10"/>
    <n v="128.02000000000001"/>
    <n v="0.02"/>
    <s v="Regular Air"/>
    <n v="-7.9"/>
    <n v="12.28"/>
    <n v="6.47"/>
    <s v="Sung Shariari"/>
    <s v="Saskachewan"/>
    <s v="Prarie"/>
    <s v="Corporate"/>
    <s v="Office Supplies"/>
    <s v="Paper"/>
    <n v="0.38"/>
  </r>
  <r>
    <n v="22407"/>
    <d v="2009-11-17T00:00:00"/>
    <d v="2009-11-19T00:00:00"/>
    <s v="November"/>
    <s v="2009"/>
    <n v="2"/>
    <b v="0"/>
    <s v="Not Specified"/>
    <n v="15"/>
    <n v="526.82000000000005"/>
    <n v="0.06"/>
    <s v="Express Air"/>
    <n v="32.340000000000003"/>
    <n v="34.58"/>
    <n v="8.99"/>
    <s v="Sung Shariari"/>
    <s v="Saskachewan"/>
    <s v="Prarie"/>
    <s v="Corporate"/>
    <s v="Office Supplies"/>
    <s v="Pens &amp; Art Supplies"/>
    <n v="0.56000000000000005"/>
  </r>
  <r>
    <n v="25314"/>
    <d v="2012-02-24T00:00:00"/>
    <d v="2012-02-26T00:00:00"/>
    <s v="February"/>
    <s v="2012"/>
    <n v="2"/>
    <b v="0"/>
    <s v="High"/>
    <n v="43"/>
    <n v="7679.5119999999997"/>
    <n v="0"/>
    <s v="Regular Air"/>
    <n v="2307.42"/>
    <n v="205.99"/>
    <n v="5"/>
    <s v="Nick Crebassa"/>
    <s v="Saskachewan"/>
    <s v="Prarie"/>
    <s v="Corporate"/>
    <s v="Technology"/>
    <s v="Telephones and Communication"/>
    <n v="0.59"/>
  </r>
  <r>
    <n v="25574"/>
    <d v="2009-03-12T00:00:00"/>
    <d v="2009-03-12T00:00:00"/>
    <s v="March"/>
    <s v="2009"/>
    <n v="0"/>
    <s v="FREE DELIVERY"/>
    <s v="Not Specified"/>
    <n v="46"/>
    <n v="5074.07"/>
    <n v="0"/>
    <s v="Delivery Truck"/>
    <n v="-1390.53"/>
    <n v="100.98"/>
    <n v="57.38"/>
    <s v="Rob Beeghly"/>
    <s v="Saskachewan"/>
    <s v="Prarie"/>
    <s v="Consumer"/>
    <s v="Furniture"/>
    <s v="Bookcases"/>
    <n v="0.78"/>
  </r>
  <r>
    <n v="25574"/>
    <d v="2009-03-12T00:00:00"/>
    <d v="2009-03-13T00:00:00"/>
    <s v="March"/>
    <s v="2009"/>
    <n v="1"/>
    <b v="0"/>
    <s v="Not Specified"/>
    <n v="31"/>
    <n v="1526.67"/>
    <n v="0.01"/>
    <s v="Express Air"/>
    <n v="118.82"/>
    <n v="47.98"/>
    <n v="3.61"/>
    <s v="Rob Beeghly"/>
    <s v="Saskachewan"/>
    <s v="Prarie"/>
    <s v="Consumer"/>
    <s v="Technology"/>
    <s v="Computer Peripherals"/>
    <n v="0.71"/>
  </r>
  <r>
    <n v="26310"/>
    <d v="2012-07-29T00:00:00"/>
    <d v="2012-07-31T00:00:00"/>
    <s v="July"/>
    <s v="2012"/>
    <n v="2"/>
    <b v="0"/>
    <s v="Not Specified"/>
    <n v="5"/>
    <n v="77.41"/>
    <n v="0.05"/>
    <s v="Regular Air"/>
    <n v="9.35"/>
    <n v="15.67"/>
    <n v="1.39"/>
    <s v="Neil French"/>
    <s v="Saskachewan"/>
    <s v="Prarie"/>
    <s v="Corporate"/>
    <s v="Office Supplies"/>
    <s v="Envelopes"/>
    <n v="0.38"/>
  </r>
  <r>
    <n v="26310"/>
    <d v="2012-07-29T00:00:00"/>
    <d v="2012-07-30T00:00:00"/>
    <s v="July"/>
    <s v="2012"/>
    <n v="1"/>
    <b v="0"/>
    <s v="Not Specified"/>
    <n v="19"/>
    <n v="112.67"/>
    <n v="0.09"/>
    <s v="Regular Air"/>
    <n v="-37.85"/>
    <n v="5.98"/>
    <n v="5.14"/>
    <s v="Neil French"/>
    <s v="Saskachewan"/>
    <s v="Prarie"/>
    <s v="Corporate"/>
    <s v="Office Supplies"/>
    <s v="Paper"/>
    <n v="0.36"/>
  </r>
  <r>
    <n v="27616"/>
    <d v="2012-07-30T00:00:00"/>
    <d v="2012-08-01T00:00:00"/>
    <s v="August"/>
    <s v="2012"/>
    <n v="2"/>
    <b v="0"/>
    <s v="low"/>
    <n v="3"/>
    <n v="614.14"/>
    <n v="0.09"/>
    <s v="Regular Air"/>
    <n v="-735.27"/>
    <n v="199.99"/>
    <n v="24.49"/>
    <s v="Susan Pistek"/>
    <s v="Saskachewan"/>
    <s v="Prarie"/>
    <s v="Home Office"/>
    <s v="Technology"/>
    <s v="Copiers and Fax"/>
    <n v="0.46"/>
  </r>
  <r>
    <n v="29539"/>
    <d v="2011-04-23T00:00:00"/>
    <d v="2011-04-24T00:00:00"/>
    <s v="April"/>
    <s v="2011"/>
    <n v="1"/>
    <b v="0"/>
    <s v="High"/>
    <n v="24"/>
    <n v="223.2"/>
    <n v="0.1"/>
    <s v="Regular Air"/>
    <n v="78.739999999999995"/>
    <n v="9.7799999999999994"/>
    <n v="1.39"/>
    <s v="Neil French"/>
    <s v="Saskachewan"/>
    <s v="Prarie"/>
    <s v="Corporate"/>
    <s v="Office Supplies"/>
    <s v="Envelopes"/>
    <n v="0.39"/>
  </r>
  <r>
    <n v="31106"/>
    <d v="2012-02-16T00:00:00"/>
    <d v="2012-02-16T00:00:00"/>
    <s v="February"/>
    <s v="2012"/>
    <n v="0"/>
    <s v="FREE DELIVERY"/>
    <s v="low"/>
    <n v="37"/>
    <n v="101.9"/>
    <n v="0"/>
    <s v="Regular Air"/>
    <n v="40.520000000000003"/>
    <n v="2.61"/>
    <n v="0.5"/>
    <s v="Nick Crebassa"/>
    <s v="Saskachewan"/>
    <s v="Prarie"/>
    <s v="Corporate"/>
    <s v="Office Supplies"/>
    <s v="Labels"/>
    <n v="0.39"/>
  </r>
  <r>
    <n v="31106"/>
    <d v="2012-02-16T00:00:00"/>
    <d v="2012-02-21T00:00:00"/>
    <s v="February"/>
    <s v="2012"/>
    <n v="5"/>
    <b v="0"/>
    <s v="low"/>
    <n v="7"/>
    <n v="187.33"/>
    <n v="0.03"/>
    <s v="Regular Air"/>
    <n v="66.47"/>
    <n v="25.13"/>
    <n v="9.8699999999999992"/>
    <s v="Nick Crebassa"/>
    <s v="Saskachewan"/>
    <s v="Prarie"/>
    <s v="Corporate"/>
    <s v="Furniture"/>
    <s v="Office Furnishings"/>
    <n v="0.57999999999999996"/>
  </r>
  <r>
    <n v="31106"/>
    <d v="2012-02-16T00:00:00"/>
    <d v="2012-02-18T00:00:00"/>
    <s v="February"/>
    <s v="2012"/>
    <n v="2"/>
    <b v="0"/>
    <s v="low"/>
    <n v="45"/>
    <n v="259.17"/>
    <n v="0.01"/>
    <s v="Regular Air"/>
    <n v="-57.33"/>
    <n v="5.68"/>
    <n v="3.6"/>
    <s v="Nick Crebassa"/>
    <s v="Saskachewan"/>
    <s v="Prarie"/>
    <s v="Corporate"/>
    <s v="Office Supplies"/>
    <s v="Scissors, Rulers and Trimmers"/>
    <n v="0.56000000000000005"/>
  </r>
  <r>
    <n v="31106"/>
    <d v="2012-02-16T00:00:00"/>
    <d v="2012-02-23T00:00:00"/>
    <s v="February"/>
    <s v="2012"/>
    <n v="7"/>
    <b v="0"/>
    <s v="low"/>
    <n v="43"/>
    <n v="4697.0320000000002"/>
    <n v="0"/>
    <s v="Regular Air"/>
    <n v="1263.01"/>
    <n v="125.99"/>
    <n v="5.63"/>
    <s v="Nick Crebassa"/>
    <s v="Saskachewan"/>
    <s v="Prarie"/>
    <s v="Corporate"/>
    <s v="Technology"/>
    <s v="Telephones and Communication"/>
    <n v="0.6"/>
  </r>
  <r>
    <n v="31140"/>
    <d v="2011-02-01T00:00:00"/>
    <d v="2011-02-02T00:00:00"/>
    <s v="February"/>
    <s v="2011"/>
    <n v="1"/>
    <b v="0"/>
    <s v="Critical"/>
    <n v="4"/>
    <n v="13.42"/>
    <n v="0.03"/>
    <s v="Regular Air"/>
    <n v="-1.26"/>
    <n v="3.08"/>
    <n v="0.99"/>
    <s v="Susan Pistek"/>
    <s v="Saskachewan"/>
    <s v="Prarie"/>
    <s v="Home Office"/>
    <s v="Office Supplies"/>
    <s v="Labels"/>
    <n v="0.37"/>
  </r>
  <r>
    <n v="31170"/>
    <d v="2012-01-27T00:00:00"/>
    <d v="2012-01-29T00:00:00"/>
    <s v="January"/>
    <s v="2012"/>
    <n v="2"/>
    <b v="0"/>
    <s v="Medium"/>
    <n v="32"/>
    <n v="320.57"/>
    <n v="0.09"/>
    <s v="Regular Air"/>
    <n v="27.95"/>
    <n v="10.130000000000001"/>
    <n v="1.99"/>
    <s v="Suzanne McNair"/>
    <s v="Saskachewan"/>
    <s v="Prarie"/>
    <s v="Corporate"/>
    <s v="Technology"/>
    <s v="Computer Peripherals"/>
    <n v="0.55000000000000004"/>
  </r>
  <r>
    <n v="31520"/>
    <d v="2011-11-28T00:00:00"/>
    <d v="2011-11-29T00:00:00"/>
    <s v="November"/>
    <s v="2011"/>
    <n v="1"/>
    <b v="0"/>
    <s v="High"/>
    <n v="23"/>
    <n v="138.71"/>
    <n v="0.09"/>
    <s v="Regular Air"/>
    <n v="-33.159999999999997"/>
    <n v="5.89"/>
    <n v="5.57"/>
    <s v="Rob Beeghly"/>
    <s v="Saskachewan"/>
    <s v="Prarie"/>
    <s v="Consumer"/>
    <s v="Furniture"/>
    <s v="Office Furnishings"/>
    <n v="0.41"/>
  </r>
  <r>
    <n v="34663"/>
    <d v="2011-07-06T00:00:00"/>
    <d v="2011-07-08T00:00:00"/>
    <s v="July"/>
    <s v="2011"/>
    <n v="2"/>
    <b v="0"/>
    <s v="Not Specified"/>
    <n v="38"/>
    <n v="29186.49"/>
    <n v="0.05"/>
    <s v="Delivery Truck"/>
    <n v="11562.08"/>
    <n v="808.49"/>
    <n v="55.3"/>
    <s v="Nick Crebassa"/>
    <s v="Saskachewan"/>
    <s v="Prarie"/>
    <s v="Corporate"/>
    <s v="Technology"/>
    <s v="Office Machines"/>
    <n v="0.4"/>
  </r>
  <r>
    <n v="35842"/>
    <d v="2012-05-24T00:00:00"/>
    <d v="2012-05-26T00:00:00"/>
    <s v="May"/>
    <s v="2012"/>
    <n v="2"/>
    <b v="0"/>
    <s v="High"/>
    <n v="18"/>
    <n v="53.79"/>
    <n v="0.03"/>
    <s v="Regular Air"/>
    <n v="11.55"/>
    <n v="2.88"/>
    <n v="0.99"/>
    <s v="Susan Pistek"/>
    <s v="Saskachewan"/>
    <s v="Prarie"/>
    <s v="Home Office"/>
    <s v="Office Supplies"/>
    <s v="Labels"/>
    <n v="0.36"/>
  </r>
  <r>
    <n v="36131"/>
    <d v="2009-05-17T00:00:00"/>
    <d v="2009-05-19T00:00:00"/>
    <s v="May"/>
    <s v="2009"/>
    <n v="2"/>
    <b v="0"/>
    <s v="High"/>
    <n v="43"/>
    <n v="354.96"/>
    <n v="7.0000000000000007E-2"/>
    <s v="Regular Air"/>
    <n v="151.27000000000001"/>
    <n v="8.34"/>
    <n v="1.43"/>
    <s v="Aleksandra Gannaway"/>
    <s v="Saskachewan"/>
    <s v="Prarie"/>
    <s v="Home Office"/>
    <s v="Office Supplies"/>
    <s v="Paper"/>
    <n v="0.35"/>
  </r>
  <r>
    <n v="36131"/>
    <d v="2009-05-17T00:00:00"/>
    <d v="2009-05-18T00:00:00"/>
    <s v="May"/>
    <s v="2009"/>
    <n v="1"/>
    <b v="0"/>
    <s v="High"/>
    <n v="26"/>
    <n v="130.97"/>
    <n v="0.09"/>
    <s v="Regular Air"/>
    <n v="-83.42"/>
    <n v="4.9800000000000004"/>
    <n v="6.07"/>
    <s v="Aleksandra Gannaway"/>
    <s v="Saskachewan"/>
    <s v="Prarie"/>
    <s v="Home Office"/>
    <s v="Office Supplies"/>
    <s v="Paper"/>
    <n v="0.36"/>
  </r>
  <r>
    <n v="36992"/>
    <d v="2009-12-07T00:00:00"/>
    <d v="2009-12-09T00:00:00"/>
    <s v="December"/>
    <s v="2009"/>
    <n v="2"/>
    <b v="0"/>
    <s v="Medium"/>
    <n v="34"/>
    <n v="459.08"/>
    <n v="0.04"/>
    <s v="Express Air"/>
    <n v="61.57"/>
    <n v="12.98"/>
    <n v="3.14"/>
    <s v="Aleksandra Gannaway"/>
    <s v="Saskachewan"/>
    <s v="Prarie"/>
    <s v="Corporate"/>
    <s v="Office Supplies"/>
    <s v="Scissors, Rulers and Trimmers"/>
    <n v="0.6"/>
  </r>
  <r>
    <n v="38596"/>
    <d v="2010-04-02T00:00:00"/>
    <d v="2010-04-03T00:00:00"/>
    <s v="April"/>
    <s v="2010"/>
    <n v="1"/>
    <b v="0"/>
    <s v="Medium"/>
    <n v="20"/>
    <n v="193.7"/>
    <n v="0.06"/>
    <s v="Regular Air"/>
    <n v="-14.99"/>
    <n v="9.85"/>
    <n v="4.82"/>
    <s v="Aleksandra Gannaway"/>
    <s v="Saskachewan"/>
    <s v="Prarie"/>
    <s v="Corporate"/>
    <s v="Office Supplies"/>
    <s v="Pens &amp; Art Supplies"/>
    <n v="0.47"/>
  </r>
  <r>
    <n v="39143"/>
    <d v="2012-04-06T00:00:00"/>
    <d v="2012-04-06T00:00:00"/>
    <s v="April"/>
    <s v="2012"/>
    <n v="0"/>
    <s v="FREE DELIVERY"/>
    <s v="Not Specified"/>
    <n v="46"/>
    <n v="6730.07"/>
    <n v="0.05"/>
    <s v="Delivery Truck"/>
    <n v="-1134.6099999999999"/>
    <n v="150.97999999999999"/>
    <n v="66.27"/>
    <s v="Richard Eichhorn"/>
    <s v="Saskachewan"/>
    <s v="Prarie"/>
    <s v="Consumer"/>
    <s v="Furniture"/>
    <s v="Bookcases"/>
    <n v="0.65"/>
  </r>
  <r>
    <n v="41186"/>
    <d v="2010-11-22T00:00:00"/>
    <d v="2010-11-23T00:00:00"/>
    <s v="November"/>
    <s v="2010"/>
    <n v="1"/>
    <b v="0"/>
    <s v="High"/>
    <n v="33"/>
    <n v="553.3415"/>
    <n v="0.08"/>
    <s v="Regular Air"/>
    <n v="-67.709999999999994"/>
    <n v="20.99"/>
    <n v="0.99"/>
    <s v="Aleksandra Gannaway"/>
    <s v="Saskachewan"/>
    <s v="Prarie"/>
    <s v="Corporate"/>
    <s v="Technology"/>
    <s v="Telephones and Communication"/>
    <n v="0.83"/>
  </r>
  <r>
    <n v="43493"/>
    <d v="2012-05-10T00:00:00"/>
    <d v="2012-05-11T00:00:00"/>
    <s v="May"/>
    <s v="2012"/>
    <n v="1"/>
    <b v="0"/>
    <s v="High"/>
    <n v="22"/>
    <n v="152.52000000000001"/>
    <n v="0.03"/>
    <s v="Regular Air"/>
    <n v="-43.87"/>
    <n v="6.48"/>
    <n v="5.94"/>
    <s v="Nick Crebassa"/>
    <s v="Saskachewan"/>
    <s v="Prarie"/>
    <s v="Corporate"/>
    <s v="Office Supplies"/>
    <s v="Paper"/>
    <n v="0.37"/>
  </r>
  <r>
    <n v="43493"/>
    <d v="2012-05-10T00:00:00"/>
    <d v="2012-05-12T00:00:00"/>
    <s v="May"/>
    <s v="2012"/>
    <n v="2"/>
    <b v="0"/>
    <s v="High"/>
    <n v="14"/>
    <n v="71.599999999999994"/>
    <n v="0.05"/>
    <s v="Regular Air"/>
    <n v="-30.65"/>
    <n v="4.9800000000000004"/>
    <n v="4.7"/>
    <s v="Nick Crebassa"/>
    <s v="Saskachewan"/>
    <s v="Prarie"/>
    <s v="Corporate"/>
    <s v="Office Supplies"/>
    <s v="Paper"/>
    <n v="0.38"/>
  </r>
  <r>
    <n v="43493"/>
    <d v="2012-05-10T00:00:00"/>
    <d v="2012-05-13T00:00:00"/>
    <s v="May"/>
    <s v="2012"/>
    <n v="3"/>
    <b v="0"/>
    <s v="High"/>
    <n v="37"/>
    <n v="1699.9829999999999"/>
    <n v="0.1"/>
    <s v="Regular Air"/>
    <n v="-202.86"/>
    <n v="55.99"/>
    <n v="5"/>
    <s v="Nick Crebassa"/>
    <s v="Saskachewan"/>
    <s v="Prarie"/>
    <s v="Corporate"/>
    <s v="Technology"/>
    <s v="Telephones and Communication"/>
    <n v="0.83"/>
  </r>
  <r>
    <n v="43555"/>
    <d v="2012-07-03T00:00:00"/>
    <d v="2012-07-05T00:00:00"/>
    <s v="July"/>
    <s v="2012"/>
    <n v="2"/>
    <b v="0"/>
    <s v="Medium"/>
    <n v="34"/>
    <n v="43.54"/>
    <n v="0"/>
    <s v="Regular Air"/>
    <n v="-17.48"/>
    <n v="1.26"/>
    <n v="0.7"/>
    <s v="Sung Shariari"/>
    <s v="Saskachewan"/>
    <s v="Prarie"/>
    <s v="Corporate"/>
    <s v="Office Supplies"/>
    <s v="Rubber Bands"/>
    <n v="0.81"/>
  </r>
  <r>
    <n v="44452"/>
    <d v="2011-12-09T00:00:00"/>
    <d v="2011-12-11T00:00:00"/>
    <s v="December"/>
    <s v="2011"/>
    <n v="2"/>
    <b v="0"/>
    <s v="Not Specified"/>
    <n v="50"/>
    <n v="330.27"/>
    <n v="7.0000000000000007E-2"/>
    <s v="Regular Air"/>
    <n v="-195.57"/>
    <n v="6.48"/>
    <n v="7.86"/>
    <s v="Susan Pistek"/>
    <s v="Saskachewan"/>
    <s v="Prarie"/>
    <s v="Home Office"/>
    <s v="Office Supplies"/>
    <s v="Paper"/>
    <n v="0.37"/>
  </r>
  <r>
    <n v="45506"/>
    <d v="2011-12-26T00:00:00"/>
    <d v="2011-12-31T00:00:00"/>
    <s v="December"/>
    <s v="2011"/>
    <n v="5"/>
    <b v="0"/>
    <s v="low"/>
    <n v="3"/>
    <n v="448.36649999999997"/>
    <n v="0.03"/>
    <s v="Regular Air"/>
    <n v="-748.41"/>
    <n v="175.99"/>
    <n v="8.99"/>
    <s v="Neil French"/>
    <s v="Saskachewan"/>
    <s v="Prarie"/>
    <s v="Consumer"/>
    <s v="Technology"/>
    <s v="Telephones and Communication"/>
    <n v="0.56999999999999995"/>
  </r>
  <r>
    <n v="45767"/>
    <d v="2012-07-10T00:00:00"/>
    <d v="2012-07-12T00:00:00"/>
    <s v="July"/>
    <s v="2012"/>
    <n v="2"/>
    <b v="0"/>
    <s v="High"/>
    <n v="49"/>
    <n v="841.51"/>
    <n v="0.05"/>
    <s v="Express Air"/>
    <n v="20.86"/>
    <n v="16.91"/>
    <n v="6.25"/>
    <s v="Nick Crebassa"/>
    <s v="Saskachewan"/>
    <s v="Prarie"/>
    <s v="Corporate"/>
    <s v="Office Supplies"/>
    <s v="Storage &amp; Organization"/>
    <n v="0.57999999999999996"/>
  </r>
  <r>
    <n v="45986"/>
    <d v="2009-12-25T00:00:00"/>
    <d v="2009-12-30T00:00:00"/>
    <s v="December"/>
    <s v="2009"/>
    <n v="5"/>
    <b v="0"/>
    <s v="low"/>
    <n v="20"/>
    <n v="71.069999999999993"/>
    <n v="0.08"/>
    <s v="Regular Air"/>
    <n v="-15.09"/>
    <n v="3.69"/>
    <n v="2.5"/>
    <s v="Suzanne McNair"/>
    <s v="Saskachewan"/>
    <s v="Prarie"/>
    <s v="Small Business"/>
    <s v="Office Supplies"/>
    <s v="Envelopes"/>
    <n v="0.39"/>
  </r>
  <r>
    <n v="46881"/>
    <d v="2009-10-06T00:00:00"/>
    <d v="2009-10-08T00:00:00"/>
    <s v="October"/>
    <s v="2009"/>
    <n v="2"/>
    <b v="0"/>
    <s v="Critical"/>
    <n v="31"/>
    <n v="176.28"/>
    <n v="7.0000000000000007E-2"/>
    <s v="Express Air"/>
    <n v="-80.3"/>
    <n v="5.18"/>
    <n v="5.74"/>
    <s v="Nick Crebassa"/>
    <s v="Saskachewan"/>
    <s v="Prarie"/>
    <s v="Corporate"/>
    <s v="Office Supplies"/>
    <s v="Binders and Binder Accessories"/>
    <n v="0.36"/>
  </r>
  <r>
    <n v="46979"/>
    <d v="2012-07-16T00:00:00"/>
    <d v="2012-07-18T00:00:00"/>
    <s v="July"/>
    <s v="2012"/>
    <n v="2"/>
    <b v="0"/>
    <s v="low"/>
    <n v="30"/>
    <n v="8718.4599999999991"/>
    <n v="0.09"/>
    <s v="Delivery Truck"/>
    <n v="1554.85"/>
    <n v="306.14"/>
    <n v="26.53"/>
    <s v="Neil French"/>
    <s v="Saskachewan"/>
    <s v="Prarie"/>
    <s v="Consumer"/>
    <s v="Technology"/>
    <s v="Office Machines"/>
    <n v="0.56000000000000005"/>
  </r>
  <r>
    <n v="46979"/>
    <d v="2012-07-16T00:00:00"/>
    <d v="2012-07-25T00:00:00"/>
    <s v="July"/>
    <s v="2012"/>
    <n v="9"/>
    <b v="0"/>
    <s v="low"/>
    <n v="26"/>
    <n v="135.88"/>
    <n v="0.05"/>
    <s v="Regular Air"/>
    <n v="-66.02"/>
    <n v="4.9800000000000004"/>
    <n v="5.49"/>
    <s v="Neil French"/>
    <s v="Saskachewan"/>
    <s v="Prarie"/>
    <s v="Consumer"/>
    <s v="Office Supplies"/>
    <s v="Paper"/>
    <n v="0.38"/>
  </r>
  <r>
    <n v="47040"/>
    <d v="2010-08-16T00:00:00"/>
    <d v="2010-08-17T00:00:00"/>
    <s v="August"/>
    <s v="2010"/>
    <n v="1"/>
    <b v="0"/>
    <s v="High"/>
    <n v="38"/>
    <n v="487.98"/>
    <n v="0.01"/>
    <s v="Regular Air"/>
    <n v="8.1"/>
    <n v="12.53"/>
    <n v="7.17"/>
    <s v="Rob Beeghly"/>
    <s v="Saskachewan"/>
    <s v="Prarie"/>
    <s v="Consumer"/>
    <s v="Office Supplies"/>
    <s v="Binders and Binder Accessories"/>
    <n v="0.38"/>
  </r>
  <r>
    <n v="48391"/>
    <d v="2010-10-29T00:00:00"/>
    <d v="2010-10-30T00:00:00"/>
    <s v="October"/>
    <s v="2010"/>
    <n v="1"/>
    <b v="0"/>
    <s v="Not Specified"/>
    <n v="45"/>
    <n v="254.92"/>
    <n v="0.1"/>
    <s v="Regular Air"/>
    <n v="-99.62"/>
    <n v="5.98"/>
    <n v="5.46"/>
    <s v="Nick Crebassa"/>
    <s v="Saskachewan"/>
    <s v="Prarie"/>
    <s v="Corporate"/>
    <s v="Office Supplies"/>
    <s v="Paper"/>
    <n v="0.36"/>
  </r>
  <r>
    <n v="51780"/>
    <d v="2010-07-24T00:00:00"/>
    <d v="2010-07-26T00:00:00"/>
    <s v="July"/>
    <s v="2010"/>
    <n v="2"/>
    <b v="0"/>
    <s v="low"/>
    <n v="26"/>
    <n v="1846.2"/>
    <n v="0.04"/>
    <s v="Delivery Truck"/>
    <n v="-584.92999999999995"/>
    <n v="68.81"/>
    <n v="60"/>
    <s v="Rob Beeghly"/>
    <s v="Saskachewan"/>
    <s v="Prarie"/>
    <s v="Consumer"/>
    <s v="Office Supplies"/>
    <s v="Appliances"/>
    <n v="0.41"/>
  </r>
  <r>
    <n v="51780"/>
    <d v="2010-07-24T00:00:00"/>
    <d v="2010-07-31T00:00:00"/>
    <s v="July"/>
    <s v="2010"/>
    <n v="7"/>
    <b v="0"/>
    <s v="low"/>
    <n v="11"/>
    <n v="32.03"/>
    <n v="0.09"/>
    <s v="Regular Air"/>
    <n v="7.41"/>
    <n v="3.15"/>
    <n v="0.5"/>
    <s v="Rob Beeghly"/>
    <s v="Saskachewan"/>
    <s v="Prarie"/>
    <s v="Consumer"/>
    <s v="Office Supplies"/>
    <s v="Labels"/>
    <n v="0.37"/>
  </r>
  <r>
    <n v="51780"/>
    <d v="2010-07-24T00:00:00"/>
    <d v="2010-07-24T00:00:00"/>
    <s v="July"/>
    <s v="2010"/>
    <n v="0"/>
    <s v="FREE DELIVERY"/>
    <s v="low"/>
    <n v="44"/>
    <n v="185.82"/>
    <n v="0.05"/>
    <s v="Express Air"/>
    <n v="11.45"/>
    <n v="4.2"/>
    <n v="2.2599999999999998"/>
    <s v="Rob Beeghly"/>
    <s v="Saskachewan"/>
    <s v="Prarie"/>
    <s v="Consumer"/>
    <s v="Office Supplies"/>
    <s v="Paper"/>
    <n v="0.36"/>
  </r>
  <r>
    <n v="53350"/>
    <d v="2009-06-14T00:00:00"/>
    <d v="2009-06-14T00:00:00"/>
    <s v="June"/>
    <s v="2009"/>
    <n v="0"/>
    <s v="FREE DELIVERY"/>
    <s v="Not Specified"/>
    <n v="24"/>
    <n v="7046.61"/>
    <n v="0.08"/>
    <s v="Regular Air"/>
    <n v="2595.1799999999998"/>
    <n v="315.98"/>
    <n v="19.989999999999998"/>
    <s v="Susan Pistek"/>
    <s v="Saskachewan"/>
    <s v="Prarie"/>
    <s v="Home Office"/>
    <s v="Office Supplies"/>
    <s v="Binders and Binder Accessories"/>
    <n v="0.38"/>
  </r>
  <r>
    <n v="55648"/>
    <d v="2009-09-09T00:00:00"/>
    <d v="2009-09-12T00:00:00"/>
    <s v="September"/>
    <s v="2009"/>
    <n v="3"/>
    <b v="0"/>
    <s v="Critical"/>
    <n v="5"/>
    <n v="14.74"/>
    <n v="0.08"/>
    <s v="Regular Air"/>
    <n v="-2.58"/>
    <n v="2.88"/>
    <n v="0.7"/>
    <s v="Sung Shariari"/>
    <s v="Saskachewan"/>
    <s v="Prarie"/>
    <s v="Corporate"/>
    <s v="Office Supplies"/>
    <s v="Pens &amp; Art Supplies"/>
    <n v="0.56000000000000005"/>
  </r>
  <r>
    <n v="55686"/>
    <d v="2011-03-25T00:00:00"/>
    <d v="2011-03-27T00:00:00"/>
    <s v="March"/>
    <s v="2011"/>
    <n v="2"/>
    <b v="0"/>
    <s v="Critical"/>
    <n v="26"/>
    <n v="423.14"/>
    <n v="0.03"/>
    <s v="Regular Air"/>
    <n v="85.51"/>
    <n v="15.98"/>
    <n v="4"/>
    <s v="Suzanne McNair"/>
    <s v="Saskachewan"/>
    <s v="Prarie"/>
    <s v="Corporate"/>
    <s v="Technology"/>
    <s v="Computer Peripherals"/>
    <n v="0.37"/>
  </r>
  <r>
    <n v="55686"/>
    <d v="2011-03-25T00:00:00"/>
    <d v="2011-03-27T00:00:00"/>
    <s v="March"/>
    <s v="2011"/>
    <n v="2"/>
    <b v="0"/>
    <s v="Critical"/>
    <n v="22"/>
    <n v="628.39"/>
    <n v="0.1"/>
    <s v="Express Air"/>
    <n v="181.83"/>
    <n v="30.98"/>
    <n v="5.09"/>
    <s v="Suzanne McNair"/>
    <s v="Saskachewan"/>
    <s v="Prarie"/>
    <s v="Corporate"/>
    <s v="Office Supplies"/>
    <s v="Paper"/>
    <n v="0.4"/>
  </r>
  <r>
    <n v="55686"/>
    <d v="2011-03-25T00:00:00"/>
    <d v="2011-03-28T00:00:00"/>
    <s v="March"/>
    <s v="2011"/>
    <n v="3"/>
    <b v="0"/>
    <s v="Critical"/>
    <n v="2"/>
    <n v="162.49"/>
    <n v="0.03"/>
    <s v="Regular Air"/>
    <n v="-94.83"/>
    <n v="81.319999999999993"/>
    <n v="0.99"/>
    <s v="Suzanne McNair"/>
    <s v="Saskachewan"/>
    <s v="Prarie"/>
    <s v="Corporate"/>
    <s v="Office Supplies"/>
    <s v="Appliances"/>
    <n v="0.56999999999999995"/>
  </r>
  <r>
    <n v="55847"/>
    <d v="2009-07-20T00:00:00"/>
    <d v="2009-07-23T00:00:00"/>
    <s v="July"/>
    <s v="2009"/>
    <n v="3"/>
    <b v="0"/>
    <s v="Not Specified"/>
    <n v="21"/>
    <n v="133.15"/>
    <n v="0.05"/>
    <s v="Regular Air"/>
    <n v="-51.43"/>
    <n v="6.28"/>
    <n v="5.36"/>
    <s v="Neil French"/>
    <s v="Saskachewan"/>
    <s v="Prarie"/>
    <s v="Consumer"/>
    <s v="Office Supplies"/>
    <s v="Binders and Binder Accessories"/>
    <n v="0.4"/>
  </r>
  <r>
    <n v="55847"/>
    <d v="2009-07-20T00:00:00"/>
    <d v="2009-07-21T00:00:00"/>
    <s v="July"/>
    <s v="2009"/>
    <n v="1"/>
    <b v="0"/>
    <s v="Not Specified"/>
    <n v="45"/>
    <n v="136.71"/>
    <n v="0.04"/>
    <s v="Regular Air"/>
    <n v="34.72"/>
    <n v="3.08"/>
    <n v="0.99"/>
    <s v="Neil French"/>
    <s v="Saskachewan"/>
    <s v="Prarie"/>
    <s v="Consumer"/>
    <s v="Office Supplies"/>
    <s v="Labels"/>
    <n v="0.37"/>
  </r>
  <r>
    <n v="56099"/>
    <d v="2010-10-05T00:00:00"/>
    <d v="2010-10-12T00:00:00"/>
    <s v="October"/>
    <s v="2010"/>
    <n v="7"/>
    <b v="0"/>
    <s v="low"/>
    <n v="6"/>
    <n v="96.03"/>
    <n v="0.1"/>
    <s v="Regular Air"/>
    <n v="-59.39"/>
    <n v="15.7"/>
    <n v="11.25"/>
    <s v="Michelle Moray"/>
    <s v="Saskachewan"/>
    <s v="Prarie"/>
    <s v="Corporate"/>
    <s v="Office Supplies"/>
    <s v="Storage &amp; Organization"/>
    <n v="0.6"/>
  </r>
  <r>
    <n v="56197"/>
    <d v="2009-05-11T00:00:00"/>
    <d v="2009-05-13T00:00:00"/>
    <s v="May"/>
    <s v="2009"/>
    <n v="2"/>
    <b v="0"/>
    <s v="High"/>
    <n v="11"/>
    <n v="28.63"/>
    <n v="0.09"/>
    <s v="Express Air"/>
    <n v="-21.17"/>
    <n v="1.74"/>
    <n v="4.08"/>
    <s v="Neil French"/>
    <s v="Saskachewan"/>
    <s v="Prarie"/>
    <s v="Consumer"/>
    <s v="Furniture"/>
    <s v="Office Furnishings"/>
    <n v="0.53"/>
  </r>
  <r>
    <n v="56197"/>
    <d v="2009-05-11T00:00:00"/>
    <d v="2009-05-11T00:00:00"/>
    <s v="May"/>
    <s v="2009"/>
    <n v="0"/>
    <s v="FREE DELIVERY"/>
    <s v="High"/>
    <n v="45"/>
    <n v="8014.6239999999998"/>
    <n v="0.08"/>
    <s v="Delivery Truck"/>
    <n v="1366.1"/>
    <n v="227.55"/>
    <n v="32.479999999999997"/>
    <s v="Neil French"/>
    <s v="Saskachewan"/>
    <s v="Prarie"/>
    <s v="Consumer"/>
    <s v="Furniture"/>
    <s v="Tables"/>
    <n v="0.68"/>
  </r>
  <r>
    <n v="56548"/>
    <d v="2012-09-05T00:00:00"/>
    <d v="2012-09-07T00:00:00"/>
    <s v="September"/>
    <s v="2012"/>
    <n v="2"/>
    <b v="0"/>
    <s v="Medium"/>
    <n v="7"/>
    <n v="1339.0239999999999"/>
    <n v="0.03"/>
    <s v="Delivery Truck"/>
    <n v="-211.51"/>
    <n v="218.75"/>
    <n v="69.64"/>
    <s v="Suzanne McNair"/>
    <s v="Saskachewan"/>
    <s v="Prarie"/>
    <s v="Small Business"/>
    <s v="Furniture"/>
    <s v="Tables"/>
    <n v="0.77"/>
  </r>
  <r>
    <n v="59232"/>
    <d v="2009-01-05T00:00:00"/>
    <d v="2009-01-07T00:00:00"/>
    <s v="January"/>
    <s v="2009"/>
    <n v="2"/>
    <b v="0"/>
    <s v="High"/>
    <n v="23"/>
    <n v="725.43"/>
    <n v="0"/>
    <s v="Regular Air"/>
    <n v="245.97"/>
    <n v="30.98"/>
    <n v="5.76"/>
    <s v="Robert Waldorf"/>
    <s v="Saskachewan"/>
    <s v="Prarie"/>
    <s v="Home Office"/>
    <s v="Office Supplies"/>
    <s v="Paper"/>
    <n v="0.4"/>
  </r>
  <r>
    <n v="59939"/>
    <d v="2010-09-01T00:00:00"/>
    <d v="2010-09-01T00:00:00"/>
    <s v="September"/>
    <s v="2010"/>
    <n v="0"/>
    <s v="FREE DELIVERY"/>
    <s v="Medium"/>
    <n v="42"/>
    <n v="130.96"/>
    <n v="0.05"/>
    <s v="Regular Air"/>
    <n v="-66.739999999999995"/>
    <n v="3.14"/>
    <n v="1.92"/>
    <s v="Nicole Fjeld"/>
    <s v="Saskachewan"/>
    <s v="Prarie"/>
    <s v="Small Business"/>
    <s v="Office Supplies"/>
    <s v="Scissors, Rulers and Trimmers"/>
    <n v="0.84"/>
  </r>
  <r>
    <n v="59973"/>
    <d v="2011-11-15T00:00:00"/>
    <d v="2011-11-15T00:00:00"/>
    <s v="November"/>
    <s v="2011"/>
    <n v="0"/>
    <s v="FREE DELIVERY"/>
    <s v="low"/>
    <n v="29"/>
    <n v="11039.75"/>
    <n v="0.06"/>
    <s v="Delivery Truck"/>
    <n v="2148.9699999999998"/>
    <n v="400.97"/>
    <n v="14.7"/>
    <s v="Suzanne McNair"/>
    <s v="Saskachewan"/>
    <s v="Prarie"/>
    <s v="Small Business"/>
    <s v="Technology"/>
    <s v="Office Machines"/>
    <n v="0.59"/>
  </r>
  <r>
    <n v="59973"/>
    <d v="2011-11-15T00:00:00"/>
    <d v="2011-11-19T00:00:00"/>
    <s v="November"/>
    <s v="2011"/>
    <n v="4"/>
    <b v="0"/>
    <s v="low"/>
    <n v="30"/>
    <n v="4982.9440000000004"/>
    <n v="7.0000000000000007E-2"/>
    <s v="Delivery Truck"/>
    <n v="693.69"/>
    <n v="217.85"/>
    <n v="29.1"/>
    <s v="Suzanne McNair"/>
    <s v="Saskachewan"/>
    <s v="Prarie"/>
    <s v="Small Business"/>
    <s v="Furniture"/>
    <s v="Tables"/>
    <n v="0.68"/>
  </r>
  <r>
    <n v="2563"/>
    <d v="2010-11-18T00:00:00"/>
    <d v="2010-11-19T00:00:00"/>
    <s v="November"/>
    <s v="2010"/>
    <n v="1"/>
    <b v="0"/>
    <s v="Not Specified"/>
    <n v="12"/>
    <n v="31.77"/>
    <n v="0.04"/>
    <s v="Regular Air"/>
    <n v="8.34"/>
    <n v="2.61"/>
    <n v="0.5"/>
    <s v="Brenda Bowman"/>
    <s v="Saskachewan"/>
    <s v="Prarie"/>
    <s v="Small Business"/>
    <s v="Office Supplies"/>
    <s v="Labels"/>
    <n v="0.39"/>
  </r>
  <r>
    <n v="2563"/>
    <d v="2010-11-18T00:00:00"/>
    <d v="2010-11-19T00:00:00"/>
    <s v="November"/>
    <s v="2010"/>
    <n v="1"/>
    <b v="0"/>
    <s v="Not Specified"/>
    <n v="33"/>
    <n v="208.05"/>
    <n v="0.01"/>
    <s v="Regular Air"/>
    <n v="46.01"/>
    <n v="5.98"/>
    <n v="0.96"/>
    <s v="Brenda Bowman"/>
    <s v="Saskachewan"/>
    <s v="Prarie"/>
    <s v="Small Business"/>
    <s v="Office Supplies"/>
    <s v="Pens &amp; Art Supplies"/>
    <n v="0.6"/>
  </r>
  <r>
    <n v="2759"/>
    <d v="2010-11-24T00:00:00"/>
    <d v="2010-11-26T00:00:00"/>
    <s v="November"/>
    <s v="2010"/>
    <n v="2"/>
    <b v="0"/>
    <s v="Not Specified"/>
    <n v="25"/>
    <n v="827.47"/>
    <n v="0"/>
    <s v="Regular Air"/>
    <n v="45.37"/>
    <n v="30.98"/>
    <n v="6.5"/>
    <s v="Brenda Bowman"/>
    <s v="Saskachewan"/>
    <s v="Prarie"/>
    <s v="Small Business"/>
    <s v="Technology"/>
    <s v="Computer Peripherals"/>
    <n v="0.64"/>
  </r>
  <r>
    <n v="5350"/>
    <d v="2010-10-09T00:00:00"/>
    <d v="2010-10-16T00:00:00"/>
    <s v="October"/>
    <s v="2010"/>
    <n v="7"/>
    <b v="0"/>
    <s v="low"/>
    <n v="50"/>
    <n v="7017.42"/>
    <n v="0.08"/>
    <s v="Regular Air"/>
    <n v="595.20000000000005"/>
    <n v="140.85"/>
    <n v="19.989999999999998"/>
    <s v="Carl Weiss"/>
    <s v="Saskachewan"/>
    <s v="Prarie"/>
    <s v="Consumer"/>
    <s v="Office Supplies"/>
    <s v="Storage &amp; Organization"/>
    <n v="0.73"/>
  </r>
  <r>
    <n v="9922"/>
    <d v="2011-04-03T00:00:00"/>
    <d v="2011-04-04T00:00:00"/>
    <s v="April"/>
    <s v="2011"/>
    <n v="1"/>
    <b v="0"/>
    <s v="Not Specified"/>
    <n v="26"/>
    <n v="1075.9100000000001"/>
    <n v="0.03"/>
    <s v="Regular Air"/>
    <n v="34.42"/>
    <n v="39.979999999999997"/>
    <n v="7.12"/>
    <s v="Jack O'Briant"/>
    <s v="Saskachewan"/>
    <s v="Prarie"/>
    <s v="Consumer"/>
    <s v="Technology"/>
    <s v="Computer Peripherals"/>
    <n v="0.67"/>
  </r>
  <r>
    <n v="9922"/>
    <d v="2011-04-03T00:00:00"/>
    <d v="2011-04-04T00:00:00"/>
    <s v="April"/>
    <s v="2011"/>
    <n v="1"/>
    <b v="0"/>
    <s v="Not Specified"/>
    <n v="21"/>
    <n v="1176.8589999999999"/>
    <n v="0.03"/>
    <s v="Regular Air"/>
    <n v="137.86000000000001"/>
    <n v="65.989999999999995"/>
    <n v="3.99"/>
    <s v="Jack O'Briant"/>
    <s v="Saskachewan"/>
    <s v="Prarie"/>
    <s v="Consumer"/>
    <s v="Technology"/>
    <s v="Telephones and Communication"/>
    <n v="0.59"/>
  </r>
  <r>
    <n v="11777"/>
    <d v="2009-12-25T00:00:00"/>
    <d v="2010-01-01T00:00:00"/>
    <s v="January"/>
    <s v="2010"/>
    <n v="7"/>
    <b v="0"/>
    <s v="low"/>
    <n v="39"/>
    <n v="651.45000000000005"/>
    <n v="7.0000000000000007E-2"/>
    <s v="Regular Air"/>
    <n v="-160.56"/>
    <n v="17.7"/>
    <n v="9.4700000000000006"/>
    <s v="Jack O'Briant"/>
    <s v="Saskachewan"/>
    <s v="Prarie"/>
    <s v="Consumer"/>
    <s v="Office Supplies"/>
    <s v="Storage &amp; Organization"/>
    <n v="0.59"/>
  </r>
  <r>
    <n v="12420"/>
    <d v="2010-12-26T00:00:00"/>
    <d v="2010-12-26T00:00:00"/>
    <s v="December"/>
    <s v="2010"/>
    <n v="0"/>
    <s v="FREE DELIVERY"/>
    <s v="Medium"/>
    <n v="34"/>
    <n v="536.25"/>
    <n v="0.06"/>
    <s v="Express Air"/>
    <n v="-166.75"/>
    <n v="15.99"/>
    <n v="13.18"/>
    <s v="Joel Eaton"/>
    <s v="Saskachewan"/>
    <s v="Prarie"/>
    <s v="Home Office"/>
    <s v="Office Supplies"/>
    <s v="Binders and Binder Accessories"/>
    <n v="0.37"/>
  </r>
  <r>
    <n v="12420"/>
    <d v="2010-12-26T00:00:00"/>
    <d v="2010-12-27T00:00:00"/>
    <s v="December"/>
    <s v="2010"/>
    <n v="1"/>
    <b v="0"/>
    <s v="Medium"/>
    <n v="1"/>
    <n v="5.73"/>
    <n v="0.01"/>
    <s v="Regular Air"/>
    <n v="-1.84"/>
    <n v="4.9800000000000004"/>
    <n v="0.8"/>
    <s v="Joel Eaton"/>
    <s v="Saskachewan"/>
    <s v="Prarie"/>
    <s v="Home Office"/>
    <s v="Office Supplies"/>
    <s v="Paper"/>
    <n v="0.36"/>
  </r>
  <r>
    <n v="12611"/>
    <d v="2011-10-15T00:00:00"/>
    <d v="2011-10-17T00:00:00"/>
    <s v="October"/>
    <s v="2011"/>
    <n v="2"/>
    <b v="0"/>
    <s v="Medium"/>
    <n v="13"/>
    <n v="189.99"/>
    <n v="0.03"/>
    <s v="Express Air"/>
    <n v="72.819999999999993"/>
    <n v="12.97"/>
    <n v="1.49"/>
    <s v="Justin Ellison"/>
    <s v="Saskachewan"/>
    <s v="Prarie"/>
    <s v="Home Office"/>
    <s v="Office Supplies"/>
    <s v="Binders and Binder Accessories"/>
    <n v="0.35"/>
  </r>
  <r>
    <n v="12676"/>
    <d v="2009-01-15T00:00:00"/>
    <d v="2009-01-16T00:00:00"/>
    <s v="January"/>
    <s v="2009"/>
    <n v="1"/>
    <b v="0"/>
    <s v="High"/>
    <n v="25"/>
    <n v="201.06"/>
    <n v="0.08"/>
    <s v="Express Air"/>
    <n v="-80.86"/>
    <n v="8.09"/>
    <n v="7.96"/>
    <s v="Jennifer Jackson"/>
    <s v="Saskachewan"/>
    <s v="Prarie"/>
    <s v="Home Office"/>
    <s v="Furniture"/>
    <s v="Office Furnishings"/>
    <n v="0.49"/>
  </r>
  <r>
    <n v="12871"/>
    <d v="2011-10-04T00:00:00"/>
    <d v="2011-10-06T00:00:00"/>
    <s v="October"/>
    <s v="2011"/>
    <n v="2"/>
    <b v="0"/>
    <s v="Not Specified"/>
    <n v="46"/>
    <n v="459.26"/>
    <n v="0.08"/>
    <s v="Regular Air"/>
    <n v="-54.12"/>
    <n v="10.23"/>
    <n v="4.68"/>
    <s v="Michael Oakman"/>
    <s v="Saskachewan"/>
    <s v="Prarie"/>
    <s v="Small Business"/>
    <s v="Office Supplies"/>
    <s v="Scissors, Rulers and Trimmers"/>
    <n v="0.59"/>
  </r>
  <r>
    <n v="15040"/>
    <d v="2009-12-04T00:00:00"/>
    <d v="2009-12-08T00:00:00"/>
    <s v="December"/>
    <s v="2009"/>
    <n v="4"/>
    <b v="0"/>
    <s v="low"/>
    <n v="48"/>
    <n v="410.35"/>
    <n v="0.1"/>
    <s v="Express Air"/>
    <n v="114.02"/>
    <n v="9.11"/>
    <n v="2.15"/>
    <s v="Carl Weiss"/>
    <s v="Saskachewan"/>
    <s v="Prarie"/>
    <s v="Consumer"/>
    <s v="Office Supplies"/>
    <s v="Paper"/>
    <n v="0.4"/>
  </r>
  <r>
    <n v="15491"/>
    <d v="2012-01-18T00:00:00"/>
    <d v="2012-01-18T00:00:00"/>
    <s v="January"/>
    <s v="2012"/>
    <n v="0"/>
    <s v="FREE DELIVERY"/>
    <s v="Medium"/>
    <n v="5"/>
    <n v="901.37400000000002"/>
    <n v="0.01"/>
    <s v="Regular Air"/>
    <n v="-648.65"/>
    <n v="205.99"/>
    <n v="2.5"/>
    <s v="Michael Oakman"/>
    <s v="Saskachewan"/>
    <s v="Prarie"/>
    <s v="Small Business"/>
    <s v="Technology"/>
    <s v="Telephones and Communication"/>
    <n v="0.59"/>
  </r>
  <r>
    <n v="17028"/>
    <d v="2009-10-15T00:00:00"/>
    <d v="2009-10-17T00:00:00"/>
    <s v="October"/>
    <s v="2009"/>
    <n v="2"/>
    <b v="0"/>
    <s v="High"/>
    <n v="19"/>
    <n v="513.5"/>
    <n v="0.02"/>
    <s v="Regular Air"/>
    <n v="82.96"/>
    <n v="25.99"/>
    <n v="5.37"/>
    <s v="Jennifer Jackson"/>
    <s v="Saskachewan"/>
    <s v="Prarie"/>
    <s v="Home Office"/>
    <s v="Office Supplies"/>
    <s v="Pens &amp; Art Supplies"/>
    <n v="0.56000000000000005"/>
  </r>
  <r>
    <n v="17859"/>
    <d v="2010-05-26T00:00:00"/>
    <d v="2010-05-28T00:00:00"/>
    <s v="May"/>
    <s v="2010"/>
    <n v="2"/>
    <b v="0"/>
    <s v="Critical"/>
    <n v="7"/>
    <n v="182.89"/>
    <n v="7.0000000000000007E-2"/>
    <s v="Regular Air"/>
    <n v="-99.3"/>
    <n v="27.48"/>
    <n v="4"/>
    <s v="Jack O'Briant"/>
    <s v="Saskachewan"/>
    <s v="Prarie"/>
    <s v="Consumer"/>
    <s v="Technology"/>
    <s v="Computer Peripherals"/>
    <n v="0.75"/>
  </r>
  <r>
    <n v="18340"/>
    <d v="2011-06-17T00:00:00"/>
    <d v="2011-06-18T00:00:00"/>
    <s v="June"/>
    <s v="2011"/>
    <n v="1"/>
    <b v="0"/>
    <s v="Medium"/>
    <n v="20"/>
    <n v="148.65"/>
    <n v="0.1"/>
    <s v="Express Air"/>
    <n v="-142.78"/>
    <n v="7.28"/>
    <n v="11.15"/>
    <s v="Jack O'Briant"/>
    <s v="Saskachewan"/>
    <s v="Prarie"/>
    <s v="Consumer"/>
    <s v="Office Supplies"/>
    <s v="Paper"/>
    <n v="0.37"/>
  </r>
  <r>
    <n v="18340"/>
    <d v="2011-06-17T00:00:00"/>
    <d v="2011-06-18T00:00:00"/>
    <s v="June"/>
    <s v="2011"/>
    <n v="1"/>
    <b v="0"/>
    <s v="Medium"/>
    <n v="28"/>
    <n v="198.21"/>
    <n v="0.01"/>
    <s v="Express Air"/>
    <n v="-163.28"/>
    <n v="6.48"/>
    <n v="10.050000000000001"/>
    <s v="Jack O'Briant"/>
    <s v="Saskachewan"/>
    <s v="Prarie"/>
    <s v="Consumer"/>
    <s v="Office Supplies"/>
    <s v="Paper"/>
    <n v="0.37"/>
  </r>
  <r>
    <n v="20704"/>
    <d v="2010-02-10T00:00:00"/>
    <d v="2010-02-10T00:00:00"/>
    <s v="February"/>
    <s v="2010"/>
    <n v="0"/>
    <s v="FREE DELIVERY"/>
    <s v="low"/>
    <n v="1"/>
    <n v="5.63"/>
    <n v="0.03"/>
    <s v="Regular Air"/>
    <n v="-3.55"/>
    <n v="4.71"/>
    <n v="0.7"/>
    <s v="Justin Ellison"/>
    <s v="Saskachewan"/>
    <s v="Prarie"/>
    <s v="Home Office"/>
    <s v="Office Supplies"/>
    <s v="Rubber Bands"/>
    <n v="0.8"/>
  </r>
  <r>
    <n v="20704"/>
    <d v="2010-02-10T00:00:00"/>
    <d v="2010-02-15T00:00:00"/>
    <s v="February"/>
    <s v="2010"/>
    <n v="5"/>
    <b v="0"/>
    <s v="low"/>
    <n v="5"/>
    <n v="16.48"/>
    <n v="0.06"/>
    <s v="Regular Air"/>
    <n v="-0.33"/>
    <n v="3.08"/>
    <n v="0.99"/>
    <s v="Justin Ellison"/>
    <s v="Saskachewan"/>
    <s v="Prarie"/>
    <s v="Home Office"/>
    <s v="Office Supplies"/>
    <s v="Labels"/>
    <n v="0.37"/>
  </r>
  <r>
    <n v="20704"/>
    <d v="2010-02-10T00:00:00"/>
    <d v="2010-02-15T00:00:00"/>
    <s v="February"/>
    <s v="2010"/>
    <n v="5"/>
    <b v="0"/>
    <s v="low"/>
    <n v="38"/>
    <n v="15655.24"/>
    <n v="0.09"/>
    <s v="Regular Air"/>
    <n v="4818.29"/>
    <n v="419.19"/>
    <n v="19.989999999999998"/>
    <s v="Justin Ellison"/>
    <s v="Saskachewan"/>
    <s v="Prarie"/>
    <s v="Home Office"/>
    <s v="Office Supplies"/>
    <s v="Storage &amp; Organization"/>
    <n v="0.57999999999999996"/>
  </r>
  <r>
    <n v="21477"/>
    <d v="2011-05-21T00:00:00"/>
    <d v="2011-05-21T00:00:00"/>
    <s v="May"/>
    <s v="2011"/>
    <n v="0"/>
    <s v="FREE DELIVERY"/>
    <s v="low"/>
    <n v="7"/>
    <n v="189.73"/>
    <n v="0.01"/>
    <s v="Regular Air"/>
    <n v="43.17"/>
    <n v="24.95"/>
    <n v="2.99"/>
    <s v="Jennifer Jackson"/>
    <s v="Saskachewan"/>
    <s v="Prarie"/>
    <s v="Home Office"/>
    <s v="Office Supplies"/>
    <s v="Binders and Binder Accessories"/>
    <n v="0.39"/>
  </r>
  <r>
    <n v="21477"/>
    <d v="2011-05-21T00:00:00"/>
    <d v="2011-05-23T00:00:00"/>
    <s v="May"/>
    <s v="2011"/>
    <n v="2"/>
    <b v="0"/>
    <s v="low"/>
    <n v="40"/>
    <n v="278.8"/>
    <n v="0.06"/>
    <s v="Regular Air"/>
    <n v="77.709999999999994"/>
    <n v="6.88"/>
    <n v="2"/>
    <s v="Jennifer Jackson"/>
    <s v="Saskachewan"/>
    <s v="Prarie"/>
    <s v="Home Office"/>
    <s v="Office Supplies"/>
    <s v="Paper"/>
    <n v="0.39"/>
  </r>
  <r>
    <n v="21602"/>
    <d v="2009-07-01T00:00:00"/>
    <d v="2009-07-04T00:00:00"/>
    <s v="July"/>
    <s v="2009"/>
    <n v="3"/>
    <b v="0"/>
    <s v="Critical"/>
    <n v="6"/>
    <n v="2170.61"/>
    <n v="0.01"/>
    <s v="Delivery Truck"/>
    <n v="-62.29"/>
    <n v="348.21"/>
    <n v="40.19"/>
    <s v="Jack O'Briant"/>
    <s v="Saskachewan"/>
    <s v="Prarie"/>
    <s v="Small Business"/>
    <s v="Furniture"/>
    <s v="Tables"/>
    <n v="0.62"/>
  </r>
  <r>
    <n v="25828"/>
    <d v="2010-11-23T00:00:00"/>
    <d v="2010-11-24T00:00:00"/>
    <s v="November"/>
    <s v="2010"/>
    <n v="1"/>
    <b v="0"/>
    <s v="Not Specified"/>
    <n v="29"/>
    <n v="163.04"/>
    <n v="0.08"/>
    <s v="Regular Air"/>
    <n v="58"/>
    <n v="5.84"/>
    <n v="1"/>
    <s v="Michael Oakman"/>
    <s v="Saskachewan"/>
    <s v="Prarie"/>
    <s v="Small Business"/>
    <s v="Office Supplies"/>
    <s v="Pens &amp; Art Supplies"/>
    <n v="0.38"/>
  </r>
  <r>
    <n v="25828"/>
    <d v="2010-11-23T00:00:00"/>
    <d v="2010-11-23T00:00:00"/>
    <s v="November"/>
    <s v="2010"/>
    <n v="0"/>
    <s v="FREE DELIVERY"/>
    <s v="Not Specified"/>
    <n v="31"/>
    <n v="9041.26"/>
    <n v="0.01"/>
    <s v="Delivery Truck"/>
    <n v="-383.03"/>
    <n v="286.85000000000002"/>
    <n v="61.76"/>
    <s v="Michael Oakman"/>
    <s v="Saskachewan"/>
    <s v="Prarie"/>
    <s v="Small Business"/>
    <s v="Furniture"/>
    <s v="Tables"/>
    <n v="0.78"/>
  </r>
  <r>
    <n v="26758"/>
    <d v="2009-05-23T00:00:00"/>
    <d v="2009-05-25T00:00:00"/>
    <s v="May"/>
    <s v="2009"/>
    <n v="2"/>
    <b v="0"/>
    <s v="Not Specified"/>
    <n v="46"/>
    <n v="3519.12"/>
    <n v="0.09"/>
    <s v="Express Air"/>
    <n v="315.33"/>
    <n v="77.510000000000005"/>
    <n v="4"/>
    <s v="Justin Ellison"/>
    <s v="Saskachewan"/>
    <s v="Prarie"/>
    <s v="Home Office"/>
    <s v="Technology"/>
    <s v="Computer Peripherals"/>
    <n v="0.76"/>
  </r>
  <r>
    <n v="26758"/>
    <d v="2009-05-23T00:00:00"/>
    <d v="2009-05-25T00:00:00"/>
    <s v="May"/>
    <s v="2009"/>
    <n v="2"/>
    <b v="0"/>
    <s v="Not Specified"/>
    <n v="37"/>
    <n v="108.33"/>
    <n v="0"/>
    <s v="Regular Air"/>
    <n v="17"/>
    <n v="2.88"/>
    <n v="0.7"/>
    <s v="Justin Ellison"/>
    <s v="Saskachewan"/>
    <s v="Prarie"/>
    <s v="Home Office"/>
    <s v="Office Supplies"/>
    <s v="Pens &amp; Art Supplies"/>
    <n v="0.56000000000000005"/>
  </r>
  <r>
    <n v="28291"/>
    <d v="2009-03-04T00:00:00"/>
    <d v="2009-03-05T00:00:00"/>
    <s v="March"/>
    <s v="2009"/>
    <n v="1"/>
    <b v="0"/>
    <s v="Critical"/>
    <n v="14"/>
    <n v="3950.6"/>
    <n v="0.02"/>
    <s v="Delivery Truck"/>
    <n v="-477.66"/>
    <n v="280.98"/>
    <n v="57"/>
    <s v="Carl Weiss"/>
    <s v="Saskachewan"/>
    <s v="Prarie"/>
    <s v="Consumer"/>
    <s v="Furniture"/>
    <s v="Chairs &amp; Chairmats"/>
    <n v="0.78"/>
  </r>
  <r>
    <n v="28455"/>
    <d v="2010-05-30T00:00:00"/>
    <d v="2010-06-01T00:00:00"/>
    <s v="June"/>
    <s v="2010"/>
    <n v="2"/>
    <b v="0"/>
    <s v="Medium"/>
    <n v="12"/>
    <n v="254.12"/>
    <n v="0.06"/>
    <s v="Regular Air"/>
    <n v="-64.97"/>
    <n v="20.95"/>
    <n v="5.99"/>
    <s v="Jack O'Briant"/>
    <s v="Saskachewan"/>
    <s v="Prarie"/>
    <s v="Small Business"/>
    <s v="Technology"/>
    <s v="Computer Peripherals"/>
    <n v="0.65"/>
  </r>
  <r>
    <n v="28455"/>
    <d v="2010-05-30T00:00:00"/>
    <d v="2010-05-31T00:00:00"/>
    <s v="May"/>
    <s v="2010"/>
    <n v="1"/>
    <b v="0"/>
    <s v="Medium"/>
    <n v="37"/>
    <n v="767.04"/>
    <n v="0.02"/>
    <s v="Regular Air"/>
    <n v="238.84"/>
    <n v="20.89"/>
    <n v="1.99"/>
    <s v="Jack O'Briant"/>
    <s v="Saskachewan"/>
    <s v="Prarie"/>
    <s v="Small Business"/>
    <s v="Technology"/>
    <s v="Computer Peripherals"/>
    <n v="0.48"/>
  </r>
  <r>
    <n v="28963"/>
    <d v="2011-12-04T00:00:00"/>
    <d v="2011-12-06T00:00:00"/>
    <s v="December"/>
    <s v="2011"/>
    <n v="2"/>
    <b v="0"/>
    <s v="Not Specified"/>
    <n v="37"/>
    <n v="6072.1875"/>
    <n v="0.09"/>
    <s v="Regular Air"/>
    <n v="1372.09"/>
    <n v="205.99"/>
    <n v="2.5"/>
    <s v="Joel Eaton"/>
    <s v="Saskachewan"/>
    <s v="Prarie"/>
    <s v="Home Office"/>
    <s v="Technology"/>
    <s v="Telephones and Communication"/>
    <n v="0.59"/>
  </r>
  <r>
    <n v="29216"/>
    <d v="2012-12-29T00:00:00"/>
    <d v="2012-12-30T00:00:00"/>
    <s v="December"/>
    <s v="2012"/>
    <n v="1"/>
    <b v="0"/>
    <s v="Critical"/>
    <n v="46"/>
    <n v="1936.45"/>
    <n v="0.1"/>
    <s v="Regular Air"/>
    <n v="307.17"/>
    <n v="43.22"/>
    <n v="4"/>
    <s v="Jennifer Jackson"/>
    <s v="Saskachewan"/>
    <s v="Prarie"/>
    <s v="Home Office"/>
    <s v="Technology"/>
    <s v="Computer Peripherals"/>
    <n v="0.64"/>
  </r>
  <r>
    <n v="29216"/>
    <d v="2012-12-29T00:00:00"/>
    <d v="2012-12-30T00:00:00"/>
    <s v="December"/>
    <s v="2012"/>
    <n v="1"/>
    <b v="0"/>
    <s v="Critical"/>
    <n v="17"/>
    <n v="3711.04"/>
    <n v="0.04"/>
    <s v="Delivery Truck"/>
    <n v="-773.78"/>
    <n v="218.75"/>
    <n v="69.64"/>
    <s v="Jennifer Jackson"/>
    <s v="Saskachewan"/>
    <s v="Prarie"/>
    <s v="Home Office"/>
    <s v="Furniture"/>
    <s v="Tables"/>
    <n v="0.77"/>
  </r>
  <r>
    <n v="30405"/>
    <d v="2012-04-28T00:00:00"/>
    <d v="2012-05-03T00:00:00"/>
    <s v="May"/>
    <s v="2012"/>
    <n v="5"/>
    <b v="0"/>
    <s v="low"/>
    <n v="7"/>
    <n v="2789.03"/>
    <n v="0.05"/>
    <s v="Delivery Truck"/>
    <n v="-303.44"/>
    <n v="400.98"/>
    <n v="42.52"/>
    <s v="Justin Ellison"/>
    <s v="Saskachewan"/>
    <s v="Prarie"/>
    <s v="Home Office"/>
    <s v="Furniture"/>
    <s v="Tables"/>
    <n v="0.71"/>
  </r>
  <r>
    <n v="30976"/>
    <d v="2012-10-24T00:00:00"/>
    <d v="2012-10-24T00:00:00"/>
    <s v="October"/>
    <s v="2012"/>
    <n v="0"/>
    <s v="FREE DELIVERY"/>
    <s v="High"/>
    <n v="10"/>
    <n v="403.88"/>
    <n v="7.0000000000000007E-2"/>
    <s v="Regular Air"/>
    <n v="48.03"/>
    <n v="40.97"/>
    <n v="1.99"/>
    <s v="Jack O'Briant"/>
    <s v="Saskachewan"/>
    <s v="Prarie"/>
    <s v="Small Business"/>
    <s v="Technology"/>
    <s v="Computer Peripherals"/>
    <n v="0.42"/>
  </r>
  <r>
    <n v="33220"/>
    <d v="2009-04-15T00:00:00"/>
    <d v="2009-04-15T00:00:00"/>
    <s v="April"/>
    <s v="2009"/>
    <n v="0"/>
    <s v="FREE DELIVERY"/>
    <s v="Not Specified"/>
    <n v="49"/>
    <n v="3291.13"/>
    <n v="0.09"/>
    <s v="Regular Air"/>
    <n v="925.95"/>
    <n v="70.97"/>
    <n v="3.5"/>
    <s v="Carl Weiss"/>
    <s v="Saskachewan"/>
    <s v="Prarie"/>
    <s v="Consumer"/>
    <s v="Office Supplies"/>
    <s v="Appliances"/>
    <n v="0.59"/>
  </r>
  <r>
    <n v="33220"/>
    <d v="2009-04-15T00:00:00"/>
    <d v="2009-04-18T00:00:00"/>
    <s v="April"/>
    <s v="2009"/>
    <n v="3"/>
    <b v="0"/>
    <s v="Not Specified"/>
    <n v="40"/>
    <n v="736.96"/>
    <n v="0.1"/>
    <s v="Regular Air"/>
    <n v="-34.29"/>
    <n v="19.98"/>
    <n v="10.49"/>
    <s v="Carl Weiss"/>
    <s v="Saskachewan"/>
    <s v="Prarie"/>
    <s v="Consumer"/>
    <s v="Furniture"/>
    <s v="Office Furnishings"/>
    <n v="0.49"/>
  </r>
  <r>
    <n v="33701"/>
    <d v="2009-10-01T00:00:00"/>
    <d v="2009-10-03T00:00:00"/>
    <s v="October"/>
    <s v="2009"/>
    <n v="2"/>
    <b v="0"/>
    <s v="Medium"/>
    <n v="35"/>
    <n v="2333.06"/>
    <n v="0.08"/>
    <s v="Express Air"/>
    <n v="473.39"/>
    <n v="67.28"/>
    <n v="19.989999999999998"/>
    <s v="Carl Weiss"/>
    <s v="Saskachewan"/>
    <s v="Prarie"/>
    <s v="Consumer"/>
    <s v="Office Supplies"/>
    <s v="Binders and Binder Accessories"/>
    <n v="0.4"/>
  </r>
  <r>
    <n v="33793"/>
    <d v="2012-06-27T00:00:00"/>
    <d v="2012-06-28T00:00:00"/>
    <s v="June"/>
    <s v="2012"/>
    <n v="1"/>
    <b v="0"/>
    <s v="Critical"/>
    <n v="17"/>
    <n v="267.58"/>
    <n v="0.03"/>
    <s v="Regular Air"/>
    <n v="-137.75"/>
    <n v="15.16"/>
    <n v="15.09"/>
    <s v="Joel Eaton"/>
    <s v="Saskachewan"/>
    <s v="Prarie"/>
    <s v="Home Office"/>
    <s v="Office Supplies"/>
    <s v="Binders and Binder Accessories"/>
    <n v="0.39"/>
  </r>
  <r>
    <n v="34499"/>
    <d v="2010-07-18T00:00:00"/>
    <d v="2010-07-19T00:00:00"/>
    <s v="July"/>
    <s v="2010"/>
    <n v="1"/>
    <b v="0"/>
    <s v="Medium"/>
    <n v="2"/>
    <n v="555.67999999999995"/>
    <n v="0.01"/>
    <s v="Delivery Truck"/>
    <n v="-336.3"/>
    <n v="243.98"/>
    <n v="62.94"/>
    <s v="Joel Eaton"/>
    <s v="Saskachewan"/>
    <s v="Prarie"/>
    <s v="Home Office"/>
    <s v="Furniture"/>
    <s v="Chairs &amp; Chairmats"/>
    <n v="0.56999999999999995"/>
  </r>
  <r>
    <n v="35040"/>
    <d v="2012-04-18T00:00:00"/>
    <d v="2012-04-21T00:00:00"/>
    <s v="April"/>
    <s v="2012"/>
    <n v="3"/>
    <b v="0"/>
    <s v="Not Specified"/>
    <n v="44"/>
    <n v="486.63"/>
    <n v="0.03"/>
    <s v="Regular Air"/>
    <n v="-146.37"/>
    <n v="10.9"/>
    <n v="7.46"/>
    <s v="Jack O'Briant"/>
    <s v="Saskachewan"/>
    <s v="Prarie"/>
    <s v="Home Office"/>
    <s v="Office Supplies"/>
    <s v="Storage &amp; Organization"/>
    <n v="0.59"/>
  </r>
  <r>
    <n v="35238"/>
    <d v="2011-04-28T00:00:00"/>
    <d v="2011-04-28T00:00:00"/>
    <s v="April"/>
    <s v="2011"/>
    <n v="0"/>
    <s v="FREE DELIVERY"/>
    <s v="low"/>
    <n v="27"/>
    <n v="1403.027"/>
    <n v="0.1"/>
    <s v="Express Air"/>
    <n v="153.80000000000001"/>
    <n v="65.989999999999995"/>
    <n v="5.63"/>
    <s v="Jack O'Briant"/>
    <s v="Saskachewan"/>
    <s v="Prarie"/>
    <s v="Small Business"/>
    <s v="Technology"/>
    <s v="Telephones and Communication"/>
    <n v="0.56000000000000005"/>
  </r>
  <r>
    <n v="35399"/>
    <d v="2011-01-21T00:00:00"/>
    <d v="2011-01-23T00:00:00"/>
    <s v="January"/>
    <s v="2011"/>
    <n v="2"/>
    <b v="0"/>
    <s v="low"/>
    <n v="38"/>
    <n v="188.38"/>
    <n v="0.04"/>
    <s v="Regular Air"/>
    <n v="-120.12"/>
    <n v="4.91"/>
    <n v="5.68"/>
    <s v="Karen Bern"/>
    <s v="Saskachewan"/>
    <s v="Prarie"/>
    <s v="Corporate"/>
    <s v="Office Supplies"/>
    <s v="Binders and Binder Accessories"/>
    <n v="0.36"/>
  </r>
  <r>
    <n v="35910"/>
    <d v="2010-11-24T00:00:00"/>
    <d v="2010-11-25T00:00:00"/>
    <s v="November"/>
    <s v="2010"/>
    <n v="1"/>
    <b v="0"/>
    <s v="High"/>
    <n v="28"/>
    <n v="881.50099999999998"/>
    <n v="0.02"/>
    <s v="Express Air"/>
    <n v="334.53"/>
    <n v="35.99"/>
    <n v="3.3"/>
    <s v="Kristen Hastings"/>
    <s v="Saskachewan"/>
    <s v="Prarie"/>
    <s v="Corporate"/>
    <s v="Technology"/>
    <s v="Telephones and Communication"/>
    <n v="0.39"/>
  </r>
  <r>
    <n v="35910"/>
    <d v="2010-11-24T00:00:00"/>
    <d v="2010-11-26T00:00:00"/>
    <s v="November"/>
    <s v="2010"/>
    <n v="2"/>
    <b v="0"/>
    <s v="High"/>
    <n v="25"/>
    <n v="161.72"/>
    <n v="0.09"/>
    <s v="Regular Air"/>
    <n v="-121.18"/>
    <n v="6.48"/>
    <n v="8.4"/>
    <s v="Kristen Hastings"/>
    <s v="Saskachewan"/>
    <s v="Prarie"/>
    <s v="Corporate"/>
    <s v="Office Supplies"/>
    <s v="Paper"/>
    <n v="0.37"/>
  </r>
  <r>
    <n v="35910"/>
    <d v="2010-11-24T00:00:00"/>
    <d v="2010-11-26T00:00:00"/>
    <s v="November"/>
    <s v="2010"/>
    <n v="2"/>
    <b v="0"/>
    <s v="High"/>
    <n v="36"/>
    <n v="660.05899999999997"/>
    <n v="0.05"/>
    <s v="Regular Air"/>
    <n v="-0.65"/>
    <n v="20.99"/>
    <n v="1.25"/>
    <s v="Kristen Hastings"/>
    <s v="Saskachewan"/>
    <s v="Prarie"/>
    <s v="Corporate"/>
    <s v="Technology"/>
    <s v="Telephones and Communication"/>
    <n v="0.83"/>
  </r>
  <r>
    <n v="38118"/>
    <d v="2011-04-18T00:00:00"/>
    <d v="2011-04-20T00:00:00"/>
    <s v="April"/>
    <s v="2011"/>
    <n v="2"/>
    <b v="0"/>
    <s v="Not Specified"/>
    <n v="7"/>
    <n v="138.91"/>
    <n v="0.09"/>
    <s v="Regular Air"/>
    <n v="-64.11"/>
    <n v="19.98"/>
    <n v="4"/>
    <s v="Jack O'Briant"/>
    <s v="Saskachewan"/>
    <s v="Prarie"/>
    <s v="Small Business"/>
    <s v="Technology"/>
    <s v="Computer Peripherals"/>
    <n v="0.68"/>
  </r>
  <r>
    <n v="42886"/>
    <d v="2012-01-08T00:00:00"/>
    <d v="2012-01-10T00:00:00"/>
    <s v="January"/>
    <s v="2012"/>
    <n v="2"/>
    <b v="0"/>
    <s v="Medium"/>
    <n v="42"/>
    <n v="162.57"/>
    <n v="0.02"/>
    <s v="Regular Air"/>
    <n v="75.8"/>
    <n v="3.75"/>
    <n v="0.5"/>
    <s v="Kristen Hastings"/>
    <s v="Saskachewan"/>
    <s v="Prarie"/>
    <s v="Corporate"/>
    <s v="Office Supplies"/>
    <s v="Labels"/>
    <n v="0.37"/>
  </r>
  <r>
    <n v="43620"/>
    <d v="2009-01-17T00:00:00"/>
    <d v="2009-01-20T00:00:00"/>
    <s v="January"/>
    <s v="2009"/>
    <n v="3"/>
    <b v="0"/>
    <s v="Medium"/>
    <n v="13"/>
    <n v="196.22"/>
    <n v="0.05"/>
    <s v="Regular Air"/>
    <n v="-89.35"/>
    <n v="14.81"/>
    <n v="13.32"/>
    <s v="Joel Eaton"/>
    <s v="Saskachewan"/>
    <s v="Prarie"/>
    <s v="Home Office"/>
    <s v="Office Supplies"/>
    <s v="Appliances"/>
    <n v="0.43"/>
  </r>
  <r>
    <n v="43620"/>
    <d v="2009-01-17T00:00:00"/>
    <d v="2009-01-19T00:00:00"/>
    <s v="January"/>
    <s v="2009"/>
    <n v="2"/>
    <b v="0"/>
    <s v="Medium"/>
    <n v="11"/>
    <n v="49.76"/>
    <n v="0.05"/>
    <s v="Express Air"/>
    <n v="-0.13"/>
    <n v="4.2"/>
    <n v="2.2599999999999998"/>
    <s v="Joel Eaton"/>
    <s v="Saskachewan"/>
    <s v="Prarie"/>
    <s v="Home Office"/>
    <s v="Office Supplies"/>
    <s v="Paper"/>
    <n v="0.36"/>
  </r>
  <r>
    <n v="43936"/>
    <d v="2010-03-13T00:00:00"/>
    <d v="2010-03-14T00:00:00"/>
    <s v="March"/>
    <s v="2010"/>
    <n v="1"/>
    <b v="0"/>
    <s v="Critical"/>
    <n v="42"/>
    <n v="670.65"/>
    <n v="0.08"/>
    <s v="Regular Air"/>
    <n v="41.66"/>
    <n v="15.94"/>
    <n v="5.45"/>
    <s v="Carl Weiss"/>
    <s v="Saskachewan"/>
    <s v="Prarie"/>
    <s v="Consumer"/>
    <s v="Office Supplies"/>
    <s v="Pens &amp; Art Supplies"/>
    <n v="0.55000000000000004"/>
  </r>
  <r>
    <n v="46018"/>
    <d v="2009-08-11T00:00:00"/>
    <d v="2009-08-12T00:00:00"/>
    <s v="August"/>
    <s v="2009"/>
    <n v="1"/>
    <b v="0"/>
    <s v="Medium"/>
    <n v="31"/>
    <n v="2797.41"/>
    <n v="0.06"/>
    <s v="Delivery Truck"/>
    <n v="984.3"/>
    <n v="90.97"/>
    <n v="14"/>
    <s v="Justin Ellison"/>
    <s v="Saskachewan"/>
    <s v="Prarie"/>
    <s v="Home Office"/>
    <s v="Technology"/>
    <s v="Office Machines"/>
    <n v="0.36"/>
  </r>
  <r>
    <n v="48327"/>
    <d v="2009-08-10T00:00:00"/>
    <d v="2009-08-12T00:00:00"/>
    <s v="August"/>
    <s v="2009"/>
    <n v="2"/>
    <b v="0"/>
    <s v="Not Specified"/>
    <n v="14"/>
    <n v="89.93"/>
    <n v="0.03"/>
    <s v="Regular Air"/>
    <n v="-44.82"/>
    <n v="5.98"/>
    <n v="3.85"/>
    <s v="Jennifer Jackson"/>
    <s v="Saskachewan"/>
    <s v="Prarie"/>
    <s v="Home Office"/>
    <s v="Technology"/>
    <s v="Computer Peripherals"/>
    <n v="0.68"/>
  </r>
  <r>
    <n v="48448"/>
    <d v="2012-11-16T00:00:00"/>
    <d v="2012-11-16T00:00:00"/>
    <s v="November"/>
    <s v="2012"/>
    <n v="0"/>
    <s v="FREE DELIVERY"/>
    <s v="low"/>
    <n v="20"/>
    <n v="340.952"/>
    <n v="0.09"/>
    <s v="Regular Air"/>
    <n v="108.94"/>
    <n v="20.99"/>
    <n v="0.99"/>
    <s v="Joel Eaton"/>
    <s v="Saskachewan"/>
    <s v="Prarie"/>
    <s v="Home Office"/>
    <s v="Technology"/>
    <s v="Telephones and Communication"/>
    <n v="0.37"/>
  </r>
  <r>
    <n v="48544"/>
    <d v="2011-05-16T00:00:00"/>
    <d v="2011-05-18T00:00:00"/>
    <s v="May"/>
    <s v="2011"/>
    <n v="2"/>
    <b v="0"/>
    <s v="High"/>
    <n v="44"/>
    <n v="831.58050000000003"/>
    <n v="0.01"/>
    <s v="Regular Air"/>
    <n v="273.05"/>
    <n v="20.99"/>
    <n v="0.99"/>
    <s v="Jack O'Briant"/>
    <s v="Saskachewan"/>
    <s v="Prarie"/>
    <s v="Small Business"/>
    <s v="Technology"/>
    <s v="Telephones and Communication"/>
    <n v="0.56999999999999995"/>
  </r>
  <r>
    <n v="48900"/>
    <d v="2009-03-22T00:00:00"/>
    <d v="2009-03-24T00:00:00"/>
    <s v="March"/>
    <s v="2009"/>
    <n v="2"/>
    <b v="0"/>
    <s v="Not Specified"/>
    <n v="27"/>
    <n v="337.61"/>
    <n v="0.03"/>
    <s v="Regular Air"/>
    <n v="15.61"/>
    <n v="12.28"/>
    <n v="6.35"/>
    <s v="Jack O'Briant"/>
    <s v="Saskachewan"/>
    <s v="Prarie"/>
    <s v="Small Business"/>
    <s v="Office Supplies"/>
    <s v="Paper"/>
    <n v="0.38"/>
  </r>
  <r>
    <n v="48900"/>
    <d v="2009-03-22T00:00:00"/>
    <d v="2009-03-23T00:00:00"/>
    <s v="March"/>
    <s v="2009"/>
    <n v="1"/>
    <b v="0"/>
    <s v="Not Specified"/>
    <n v="42"/>
    <n v="636.34"/>
    <n v="0.08"/>
    <s v="Regular Air"/>
    <n v="-99.26"/>
    <n v="15.14"/>
    <n v="4.53"/>
    <s v="Jack O'Briant"/>
    <s v="Saskachewan"/>
    <s v="Prarie"/>
    <s v="Small Business"/>
    <s v="Office Supplies"/>
    <s v="Storage &amp; Organization"/>
    <n v="0.81"/>
  </r>
  <r>
    <n v="49319"/>
    <d v="2011-08-25T00:00:00"/>
    <d v="2011-08-27T00:00:00"/>
    <s v="August"/>
    <s v="2011"/>
    <n v="2"/>
    <b v="0"/>
    <s v="low"/>
    <n v="13"/>
    <n v="98.82"/>
    <n v="0.09"/>
    <s v="Regular Air"/>
    <n v="-68.66"/>
    <n v="7.37"/>
    <n v="5.53"/>
    <s v="Karen Bern"/>
    <s v="Saskachewan"/>
    <s v="Prarie"/>
    <s v="Corporate"/>
    <s v="Technology"/>
    <s v="Computer Peripherals"/>
    <n v="0.69"/>
  </r>
  <r>
    <n v="49319"/>
    <d v="2011-08-25T00:00:00"/>
    <d v="2011-08-27T00:00:00"/>
    <s v="August"/>
    <s v="2011"/>
    <n v="2"/>
    <b v="0"/>
    <s v="low"/>
    <n v="40"/>
    <n v="289.19"/>
    <n v="0.01"/>
    <s v="Regular Air"/>
    <n v="-69.03"/>
    <n v="6.68"/>
    <n v="6.15"/>
    <s v="Karen Bern"/>
    <s v="Saskachewan"/>
    <s v="Prarie"/>
    <s v="Corporate"/>
    <s v="Office Supplies"/>
    <s v="Paper"/>
    <n v="0.37"/>
  </r>
  <r>
    <n v="49638"/>
    <d v="2010-08-07T00:00:00"/>
    <d v="2010-08-08T00:00:00"/>
    <s v="August"/>
    <s v="2010"/>
    <n v="1"/>
    <b v="0"/>
    <s v="Medium"/>
    <n v="17"/>
    <n v="196.07"/>
    <n v="0.05"/>
    <s v="Regular Air"/>
    <n v="-77.66"/>
    <n v="10.97"/>
    <n v="6.5"/>
    <s v="Jack O'Briant"/>
    <s v="Saskachewan"/>
    <s v="Prarie"/>
    <s v="Home Office"/>
    <s v="Technology"/>
    <s v="Computer Peripherals"/>
    <n v="0.64"/>
  </r>
  <r>
    <n v="50055"/>
    <d v="2012-10-18T00:00:00"/>
    <d v="2012-10-20T00:00:00"/>
    <s v="October"/>
    <s v="2012"/>
    <n v="2"/>
    <b v="0"/>
    <s v="Medium"/>
    <n v="1"/>
    <n v="13.45"/>
    <n v="0"/>
    <s v="Regular Air"/>
    <n v="-8.1999999999999993"/>
    <n v="5.4"/>
    <n v="7.78"/>
    <s v="Jack O'Briant"/>
    <s v="Saskachewan"/>
    <s v="Prarie"/>
    <s v="Small Business"/>
    <s v="Office Supplies"/>
    <s v="Binders and Binder Accessories"/>
    <n v="0.37"/>
  </r>
  <r>
    <n v="50055"/>
    <d v="2012-10-18T00:00:00"/>
    <d v="2012-10-20T00:00:00"/>
    <s v="October"/>
    <s v="2012"/>
    <n v="2"/>
    <b v="0"/>
    <s v="Medium"/>
    <n v="11"/>
    <n v="75.790000000000006"/>
    <n v="0.09"/>
    <s v="Regular Air"/>
    <n v="-18.77"/>
    <n v="6.68"/>
    <n v="4.91"/>
    <s v="Jack O'Briant"/>
    <s v="Saskachewan"/>
    <s v="Prarie"/>
    <s v="Small Business"/>
    <s v="Office Supplies"/>
    <s v="Paper"/>
    <n v="0.37"/>
  </r>
  <r>
    <n v="51360"/>
    <d v="2011-06-20T00:00:00"/>
    <d v="2011-06-22T00:00:00"/>
    <s v="June"/>
    <s v="2011"/>
    <n v="2"/>
    <b v="0"/>
    <s v="Medium"/>
    <n v="12"/>
    <n v="46.55"/>
    <n v="0"/>
    <s v="Regular Air"/>
    <n v="16.34"/>
    <n v="3.69"/>
    <n v="0.5"/>
    <s v="Jack O'Briant"/>
    <s v="Saskachewan"/>
    <s v="Prarie"/>
    <s v="Consumer"/>
    <s v="Office Supplies"/>
    <s v="Labels"/>
    <n v="0.38"/>
  </r>
  <r>
    <n v="52672"/>
    <d v="2011-01-08T00:00:00"/>
    <d v="2011-01-13T00:00:00"/>
    <s v="January"/>
    <s v="2011"/>
    <n v="5"/>
    <b v="0"/>
    <s v="low"/>
    <n v="29"/>
    <n v="1499.5274999999999"/>
    <n v="0.09"/>
    <s v="Regular Air"/>
    <n v="188.98"/>
    <n v="65.989999999999995"/>
    <n v="5.26"/>
    <s v="Jack O'Briant"/>
    <s v="Saskachewan"/>
    <s v="Prarie"/>
    <s v="Home Office"/>
    <s v="Technology"/>
    <s v="Telephones and Communication"/>
    <n v="0.56000000000000005"/>
  </r>
  <r>
    <n v="52867"/>
    <d v="2009-08-13T00:00:00"/>
    <d v="2009-08-14T00:00:00"/>
    <s v="August"/>
    <s v="2009"/>
    <n v="1"/>
    <b v="0"/>
    <s v="High"/>
    <n v="15"/>
    <n v="1917.61"/>
    <n v="0.03"/>
    <s v="Delivery Truck"/>
    <n v="-286.89999999999998"/>
    <n v="124.49"/>
    <n v="51.94"/>
    <s v="Jack O'Briant"/>
    <s v="Saskachewan"/>
    <s v="Prarie"/>
    <s v="Consumer"/>
    <s v="Furniture"/>
    <s v="Tables"/>
    <n v="0.63"/>
  </r>
  <r>
    <n v="54176"/>
    <d v="2011-06-27T00:00:00"/>
    <d v="2011-06-28T00:00:00"/>
    <s v="June"/>
    <s v="2011"/>
    <n v="1"/>
    <b v="0"/>
    <s v="Not Specified"/>
    <n v="33"/>
    <n v="2492.9699999999998"/>
    <n v="0.06"/>
    <s v="Regular Air"/>
    <n v="131.02000000000001"/>
    <n v="73.98"/>
    <n v="14.52"/>
    <s v="Jack O'Briant"/>
    <s v="Saskachewan"/>
    <s v="Prarie"/>
    <s v="Consumer"/>
    <s v="Technology"/>
    <s v="Computer Peripherals"/>
    <n v="0.65"/>
  </r>
  <r>
    <n v="55171"/>
    <d v="2012-10-26T00:00:00"/>
    <d v="2012-10-27T00:00:00"/>
    <s v="October"/>
    <s v="2012"/>
    <n v="1"/>
    <b v="0"/>
    <s v="High"/>
    <n v="29"/>
    <n v="575.89"/>
    <n v="0.06"/>
    <s v="Regular Air"/>
    <n v="-14.04"/>
    <n v="19.98"/>
    <n v="4"/>
    <s v="Jennifer Jackson"/>
    <s v="Saskachewan"/>
    <s v="Prarie"/>
    <s v="Home Office"/>
    <s v="Technology"/>
    <s v="Computer Peripherals"/>
    <n v="0.68"/>
  </r>
  <r>
    <n v="55171"/>
    <d v="2012-10-26T00:00:00"/>
    <d v="2012-10-26T00:00:00"/>
    <s v="October"/>
    <s v="2012"/>
    <n v="0"/>
    <s v="FREE DELIVERY"/>
    <s v="High"/>
    <n v="43"/>
    <n v="260.60000000000002"/>
    <n v="0.05"/>
    <s v="Regular Air"/>
    <n v="-182.71"/>
    <n v="5.78"/>
    <n v="7.96"/>
    <s v="Jennifer Jackson"/>
    <s v="Saskachewan"/>
    <s v="Prarie"/>
    <s v="Home Office"/>
    <s v="Office Supplies"/>
    <s v="Paper"/>
    <n v="0.36"/>
  </r>
  <r>
    <n v="55683"/>
    <d v="2012-07-15T00:00:00"/>
    <d v="2012-07-17T00:00:00"/>
    <s v="July"/>
    <s v="2012"/>
    <n v="2"/>
    <b v="0"/>
    <s v="High"/>
    <n v="50"/>
    <n v="172.23"/>
    <n v="0.02"/>
    <s v="Regular Air"/>
    <n v="32.35"/>
    <n v="3.29"/>
    <n v="1.35"/>
    <s v="Meg Tillman"/>
    <s v="Saskachewan"/>
    <s v="Prarie"/>
    <s v="Small Business"/>
    <s v="Office Supplies"/>
    <s v="Rubber Bands"/>
    <n v="0.4"/>
  </r>
  <r>
    <n v="58147"/>
    <d v="2009-05-18T00:00:00"/>
    <d v="2009-05-18T00:00:00"/>
    <s v="May"/>
    <s v="2009"/>
    <n v="0"/>
    <s v="FREE DELIVERY"/>
    <s v="High"/>
    <n v="41"/>
    <n v="470.74"/>
    <n v="0.04"/>
    <s v="Regular Air"/>
    <n v="24.09"/>
    <n v="10.98"/>
    <n v="3.99"/>
    <s v="Jack O'Briant"/>
    <s v="Saskachewan"/>
    <s v="Prarie"/>
    <s v="Small Business"/>
    <s v="Office Supplies"/>
    <s v="Appliances"/>
    <n v="0.57999999999999996"/>
  </r>
  <r>
    <n v="58784"/>
    <d v="2009-01-18T00:00:00"/>
    <d v="2009-01-19T00:00:00"/>
    <s v="January"/>
    <s v="2009"/>
    <n v="1"/>
    <b v="0"/>
    <s v="Medium"/>
    <n v="12"/>
    <n v="141.9"/>
    <n v="0.02"/>
    <s v="Regular Air"/>
    <n v="1.46"/>
    <n v="11.58"/>
    <n v="5.72"/>
    <s v="Kristen Hastings"/>
    <s v="Saskachewan"/>
    <s v="Prarie"/>
    <s v="Corporate"/>
    <s v="Office Supplies"/>
    <s v="Envelopes"/>
    <n v="0.35"/>
  </r>
  <r>
    <n v="58784"/>
    <d v="2009-01-18T00:00:00"/>
    <d v="2009-01-18T00:00:00"/>
    <s v="January"/>
    <s v="2009"/>
    <n v="0"/>
    <s v="FREE DELIVERY"/>
    <s v="Medium"/>
    <n v="29"/>
    <n v="1379.1"/>
    <n v="0.06"/>
    <s v="Regular Air"/>
    <n v="573.79999999999995"/>
    <n v="48.91"/>
    <n v="5.81"/>
    <s v="Kristen Hastings"/>
    <s v="Saskachewan"/>
    <s v="Prarie"/>
    <s v="Corporate"/>
    <s v="Office Supplies"/>
    <s v="Paper"/>
    <n v="0.38"/>
  </r>
  <r>
    <n v="58784"/>
    <d v="2009-01-18T00:00:00"/>
    <d v="2009-01-19T00:00:00"/>
    <s v="January"/>
    <s v="2009"/>
    <n v="1"/>
    <b v="0"/>
    <s v="Medium"/>
    <n v="17"/>
    <n v="278.76"/>
    <n v="0.02"/>
    <s v="Regular Air"/>
    <n v="-210.09"/>
    <n v="15.51"/>
    <n v="17.78"/>
    <s v="Kristen Hastings"/>
    <s v="Saskachewan"/>
    <s v="Prarie"/>
    <s v="Corporate"/>
    <s v="Office Supplies"/>
    <s v="Storage &amp; Organization"/>
    <n v="0.59"/>
  </r>
  <r>
    <n v="59456"/>
    <d v="2012-01-08T00:00:00"/>
    <d v="2012-01-08T00:00:00"/>
    <s v="January"/>
    <s v="2012"/>
    <n v="0"/>
    <s v="FREE DELIVERY"/>
    <s v="low"/>
    <n v="30"/>
    <n v="182.92"/>
    <n v="0.06"/>
    <s v="Regular Air"/>
    <n v="-1367.72"/>
    <n v="4.4800000000000004"/>
    <n v="49"/>
    <s v="Justin Ellison"/>
    <s v="Saskachewan"/>
    <s v="Prarie"/>
    <s v="Home Office"/>
    <s v="Office Supplies"/>
    <s v="Appliances"/>
    <n v="0.6"/>
  </r>
  <r>
    <n v="59591"/>
    <d v="2009-10-09T00:00:00"/>
    <d v="2009-10-10T00:00:00"/>
    <s v="October"/>
    <s v="2009"/>
    <n v="1"/>
    <b v="0"/>
    <s v="Not Specified"/>
    <n v="34"/>
    <n v="3361.84"/>
    <n v="0.08"/>
    <s v="Delivery Truck"/>
    <n v="1211.76"/>
    <n v="100.97"/>
    <n v="14"/>
    <s v="Jennifer Jackson"/>
    <s v="Saskachewan"/>
    <s v="Prarie"/>
    <s v="Home Office"/>
    <s v="Technology"/>
    <s v="Office Machines"/>
    <n v="0.37"/>
  </r>
  <r>
    <n v="59591"/>
    <d v="2009-10-09T00:00:00"/>
    <d v="2009-10-11T00:00:00"/>
    <s v="October"/>
    <s v="2009"/>
    <n v="2"/>
    <b v="0"/>
    <s v="Not Specified"/>
    <n v="29"/>
    <n v="195.82"/>
    <n v="7.0000000000000007E-2"/>
    <s v="Regular Air"/>
    <n v="-91.7"/>
    <n v="6.48"/>
    <n v="7.07"/>
    <s v="Jennifer Jackson"/>
    <s v="Saskachewan"/>
    <s v="Prarie"/>
    <s v="Home Office"/>
    <s v="Office Supplies"/>
    <s v="Paper"/>
    <n v="0.37"/>
  </r>
  <r>
    <n v="59879"/>
    <d v="2009-03-09T00:00:00"/>
    <d v="2009-03-11T00:00:00"/>
    <s v="March"/>
    <s v="2009"/>
    <n v="2"/>
    <b v="0"/>
    <s v="Not Specified"/>
    <n v="33"/>
    <n v="987.3175"/>
    <n v="0.04"/>
    <s v="Express Air"/>
    <n v="368.56"/>
    <n v="35.99"/>
    <n v="3.3"/>
    <s v="Karen Bern"/>
    <s v="Saskachewan"/>
    <s v="Prarie"/>
    <s v="Corporate"/>
    <s v="Technology"/>
    <s v="Telephones and Communication"/>
    <n v="0.39"/>
  </r>
  <r>
    <n v="32"/>
    <d v="2011-07-15T00:00:00"/>
    <d v="2011-07-16T00:00:00"/>
    <s v="July"/>
    <s v="2011"/>
    <n v="1"/>
    <b v="0"/>
    <s v="High"/>
    <n v="15"/>
    <n v="140.56"/>
    <n v="0.04"/>
    <s v="Regular Air"/>
    <n v="-128.38"/>
    <n v="8.4600000000000009"/>
    <n v="8.99"/>
    <s v="Liz Pelletier"/>
    <s v="Saskachewan"/>
    <s v="Prarie"/>
    <s v="Corporate"/>
    <s v="Technology"/>
    <s v="Computer Peripherals"/>
    <n v="0.79"/>
  </r>
  <r>
    <n v="69"/>
    <d v="2009-06-03T00:00:00"/>
    <d v="2009-06-05T00:00:00"/>
    <s v="June"/>
    <s v="2009"/>
    <n v="2"/>
    <b v="0"/>
    <s v="Not Specified"/>
    <n v="42"/>
    <n v="1186.06"/>
    <n v="0.09"/>
    <s v="Regular Air"/>
    <n v="511.69"/>
    <n v="30.93"/>
    <n v="3.92"/>
    <s v="Jonathan Doherty"/>
    <s v="Saskachewan"/>
    <s v="Prarie"/>
    <s v="Corporate"/>
    <s v="Furniture"/>
    <s v="Office Furnishings"/>
    <n v="0.44"/>
  </r>
  <r>
    <n v="69"/>
    <d v="2009-06-03T00:00:00"/>
    <d v="2009-06-05T00:00:00"/>
    <s v="June"/>
    <s v="2009"/>
    <n v="2"/>
    <b v="0"/>
    <s v="Not Specified"/>
    <n v="28"/>
    <n v="51.53"/>
    <n v="0.03"/>
    <s v="Express Air"/>
    <n v="0.35"/>
    <n v="1.68"/>
    <n v="0.7"/>
    <s v="Jonathan Doherty"/>
    <s v="Saskachewan"/>
    <s v="Prarie"/>
    <s v="Corporate"/>
    <s v="Office Supplies"/>
    <s v="Pens &amp; Art Supplies"/>
    <n v="0.6"/>
  </r>
  <r>
    <n v="324"/>
    <d v="2012-03-19T00:00:00"/>
    <d v="2012-03-21T00:00:00"/>
    <s v="March"/>
    <s v="2012"/>
    <n v="2"/>
    <b v="0"/>
    <s v="Critical"/>
    <n v="25"/>
    <n v="3872.634"/>
    <n v="0.02"/>
    <s v="Regular Air"/>
    <n v="667.33"/>
    <n v="179.99"/>
    <n v="13.99"/>
    <s v="Frank Gastineau"/>
    <s v="Saskachewan"/>
    <s v="Prarie"/>
    <s v="Small Business"/>
    <s v="Technology"/>
    <s v="Telephones and Communication"/>
    <n v="0.56999999999999995"/>
  </r>
  <r>
    <n v="1317"/>
    <d v="2011-05-18T00:00:00"/>
    <d v="2011-05-20T00:00:00"/>
    <s v="May"/>
    <s v="2011"/>
    <n v="2"/>
    <b v="0"/>
    <s v="High"/>
    <n v="44"/>
    <n v="523.41999999999996"/>
    <n v="0.06"/>
    <s v="Regular Air"/>
    <n v="39.42"/>
    <n v="11.7"/>
    <n v="5.63"/>
    <s v="Janet Lee"/>
    <s v="Saskachewan"/>
    <s v="Prarie"/>
    <s v="Consumer"/>
    <s v="Office Supplies"/>
    <s v="Binders and Binder Accessories"/>
    <n v="0.4"/>
  </r>
  <r>
    <n v="1317"/>
    <d v="2011-05-18T00:00:00"/>
    <d v="2011-05-19T00:00:00"/>
    <s v="May"/>
    <s v="2011"/>
    <n v="1"/>
    <b v="0"/>
    <s v="High"/>
    <n v="40"/>
    <n v="192.54"/>
    <n v="0.08"/>
    <s v="Regular Air"/>
    <n v="-186.73"/>
    <n v="4.9800000000000004"/>
    <n v="7.44"/>
    <s v="Janet Lee"/>
    <s v="Saskachewan"/>
    <s v="Prarie"/>
    <s v="Consumer"/>
    <s v="Office Supplies"/>
    <s v="Paper"/>
    <n v="0.36"/>
  </r>
  <r>
    <n v="1317"/>
    <d v="2011-05-18T00:00:00"/>
    <d v="2011-05-20T00:00:00"/>
    <s v="May"/>
    <s v="2011"/>
    <n v="2"/>
    <b v="0"/>
    <s v="High"/>
    <n v="29"/>
    <n v="156.69999999999999"/>
    <n v="0.06"/>
    <s v="Regular Air"/>
    <n v="-76.64"/>
    <n v="5.28"/>
    <n v="5.57"/>
    <s v="Janet Lee"/>
    <s v="Saskachewan"/>
    <s v="Prarie"/>
    <s v="Consumer"/>
    <s v="Office Supplies"/>
    <s v="Paper"/>
    <n v="0.4"/>
  </r>
  <r>
    <n v="1604"/>
    <d v="2010-07-16T00:00:00"/>
    <d v="2010-07-16T00:00:00"/>
    <s v="July"/>
    <s v="2010"/>
    <n v="0"/>
    <s v="FREE DELIVERY"/>
    <s v="low"/>
    <n v="47"/>
    <n v="622.82000000000005"/>
    <n v="0"/>
    <s v="Regular Air"/>
    <n v="128.88"/>
    <n v="12.64"/>
    <n v="4.9800000000000004"/>
    <s v="Rick Wilson"/>
    <s v="Saskachewan"/>
    <s v="Prarie"/>
    <s v="Consumer"/>
    <s v="Furniture"/>
    <s v="Office Furnishings"/>
    <n v="0.48"/>
  </r>
  <r>
    <n v="2144"/>
    <d v="2009-03-28T00:00:00"/>
    <d v="2009-03-28T00:00:00"/>
    <s v="March"/>
    <s v="2009"/>
    <n v="0"/>
    <s v="FREE DELIVERY"/>
    <s v="Medium"/>
    <n v="40"/>
    <n v="5945.3675000000003"/>
    <n v="0.08"/>
    <s v="Regular Air"/>
    <n v="1585.48"/>
    <n v="175.99"/>
    <n v="4.99"/>
    <s v="Jonathan Doherty"/>
    <s v="Saskachewan"/>
    <s v="Prarie"/>
    <s v="Corporate"/>
    <s v="Technology"/>
    <s v="Telephones and Communication"/>
    <n v="0.59"/>
  </r>
  <r>
    <n v="2757"/>
    <d v="2011-07-19T00:00:00"/>
    <d v="2011-07-20T00:00:00"/>
    <s v="July"/>
    <s v="2011"/>
    <n v="1"/>
    <b v="0"/>
    <s v="High"/>
    <n v="42"/>
    <n v="569.32000000000005"/>
    <n v="0.05"/>
    <s v="Express Air"/>
    <n v="84.38"/>
    <n v="12.98"/>
    <n v="3.14"/>
    <s v="Lycoris Saunders"/>
    <s v="Saskachewan"/>
    <s v="Prarie"/>
    <s v="Corporate"/>
    <s v="Office Supplies"/>
    <s v="Scissors, Rulers and Trimmers"/>
    <n v="0.6"/>
  </r>
  <r>
    <n v="3012"/>
    <d v="2010-05-04T00:00:00"/>
    <d v="2010-05-06T00:00:00"/>
    <s v="May"/>
    <s v="2010"/>
    <n v="2"/>
    <b v="0"/>
    <s v="Critical"/>
    <n v="41"/>
    <n v="120.03"/>
    <n v="0"/>
    <s v="Regular Air"/>
    <n v="10.5"/>
    <n v="2.78"/>
    <n v="1.49"/>
    <s v="Maxwell Schwartz"/>
    <s v="Saskachewan"/>
    <s v="Prarie"/>
    <s v="Corporate"/>
    <s v="Office Supplies"/>
    <s v="Binders and Binder Accessories"/>
    <n v="0.36"/>
  </r>
  <r>
    <n v="3169"/>
    <d v="2010-12-20T00:00:00"/>
    <d v="2010-12-21T00:00:00"/>
    <s v="December"/>
    <s v="2010"/>
    <n v="1"/>
    <b v="0"/>
    <s v="Medium"/>
    <n v="7"/>
    <n v="35.58"/>
    <n v="0.04"/>
    <s v="Regular Air"/>
    <n v="-19.95"/>
    <n v="4.42"/>
    <n v="4.99"/>
    <s v="Liz Carlisle"/>
    <s v="Saskachewan"/>
    <s v="Prarie"/>
    <s v="Corporate"/>
    <s v="Office Supplies"/>
    <s v="Envelopes"/>
    <n v="0.38"/>
  </r>
  <r>
    <n v="3331"/>
    <d v="2010-05-20T00:00:00"/>
    <d v="2010-05-21T00:00:00"/>
    <s v="May"/>
    <s v="2010"/>
    <n v="1"/>
    <b v="0"/>
    <s v="High"/>
    <n v="31"/>
    <n v="153.28"/>
    <n v="0.05"/>
    <s v="Regular Air"/>
    <n v="73.16"/>
    <n v="4.91"/>
    <n v="0.5"/>
    <s v="Neil Knudson"/>
    <s v="Saskachewan"/>
    <s v="Prarie"/>
    <s v="Corporate"/>
    <s v="Office Supplies"/>
    <s v="Labels"/>
    <n v="0.36"/>
  </r>
  <r>
    <n v="3650"/>
    <d v="2012-05-27T00:00:00"/>
    <d v="2012-05-29T00:00:00"/>
    <s v="May"/>
    <s v="2012"/>
    <n v="2"/>
    <b v="0"/>
    <s v="Not Specified"/>
    <n v="36"/>
    <n v="139.94999999999999"/>
    <n v="0.04"/>
    <s v="Express Air"/>
    <n v="-128.59"/>
    <n v="3.58"/>
    <n v="5.47"/>
    <s v="Denise Monton"/>
    <s v="Saskachewan"/>
    <s v="Prarie"/>
    <s v="Home Office"/>
    <s v="Office Supplies"/>
    <s v="Binders and Binder Accessories"/>
    <n v="0.37"/>
  </r>
  <r>
    <n v="3650"/>
    <d v="2012-05-27T00:00:00"/>
    <d v="2012-05-29T00:00:00"/>
    <s v="May"/>
    <s v="2012"/>
    <n v="2"/>
    <b v="0"/>
    <s v="Not Specified"/>
    <n v="24"/>
    <n v="5207.5"/>
    <n v="0.03"/>
    <s v="Delivery Truck"/>
    <n v="166.44"/>
    <n v="216.6"/>
    <n v="64.2"/>
    <s v="Denise Monton"/>
    <s v="Saskachewan"/>
    <s v="Prarie"/>
    <s v="Home Office"/>
    <s v="Furniture"/>
    <s v="Chairs &amp; Chairmats"/>
    <n v="0.59"/>
  </r>
  <r>
    <n v="3783"/>
    <d v="2010-12-05T00:00:00"/>
    <d v="2010-12-05T00:00:00"/>
    <s v="December"/>
    <s v="2010"/>
    <n v="0"/>
    <s v="FREE DELIVERY"/>
    <s v="Not Specified"/>
    <n v="11"/>
    <n v="92.14"/>
    <n v="0.01"/>
    <s v="Regular Air"/>
    <n v="-40.25"/>
    <n v="8.1199999999999992"/>
    <n v="2.83"/>
    <s v="Jonathan Doherty"/>
    <s v="Saskachewan"/>
    <s v="Prarie"/>
    <s v="Corporate"/>
    <s v="Technology"/>
    <s v="Computer Peripherals"/>
    <n v="0.77"/>
  </r>
  <r>
    <n v="3783"/>
    <d v="2010-12-05T00:00:00"/>
    <d v="2010-12-07T00:00:00"/>
    <s v="December"/>
    <s v="2010"/>
    <n v="2"/>
    <b v="0"/>
    <s v="Not Specified"/>
    <n v="40"/>
    <n v="257.43"/>
    <n v="0.05"/>
    <s v="Regular Air"/>
    <n v="-200.63"/>
    <n v="6.48"/>
    <n v="8.73"/>
    <s v="Jonathan Doherty"/>
    <s v="Saskachewan"/>
    <s v="Prarie"/>
    <s v="Corporate"/>
    <s v="Office Supplies"/>
    <s v="Paper"/>
    <n v="0.37"/>
  </r>
  <r>
    <n v="4583"/>
    <d v="2009-09-24T00:00:00"/>
    <d v="2009-09-26T00:00:00"/>
    <s v="September"/>
    <s v="2009"/>
    <n v="2"/>
    <b v="0"/>
    <s v="Medium"/>
    <n v="44"/>
    <n v="3021.64"/>
    <n v="7.0000000000000007E-2"/>
    <s v="Delivery Truck"/>
    <n v="-720.2"/>
    <n v="70.98"/>
    <n v="30"/>
    <s v="Maxwell Schwartz"/>
    <s v="Saskachewan"/>
    <s v="Prarie"/>
    <s v="Corporate"/>
    <s v="Furniture"/>
    <s v="Chairs &amp; Chairmats"/>
    <n v="0.73"/>
  </r>
  <r>
    <n v="4675"/>
    <d v="2010-11-24T00:00:00"/>
    <d v="2010-11-26T00:00:00"/>
    <s v="November"/>
    <s v="2010"/>
    <n v="2"/>
    <b v="0"/>
    <s v="Not Specified"/>
    <n v="4"/>
    <n v="17.89"/>
    <n v="0"/>
    <s v="Regular Air"/>
    <n v="-1.1499999999999999"/>
    <n v="3.98"/>
    <n v="0.7"/>
    <s v="Rick Wilson"/>
    <s v="Saskachewan"/>
    <s v="Prarie"/>
    <s v="Consumer"/>
    <s v="Office Supplies"/>
    <s v="Pens &amp; Art Supplies"/>
    <n v="0.52"/>
  </r>
  <r>
    <n v="4772"/>
    <d v="2009-09-13T00:00:00"/>
    <d v="2009-09-14T00:00:00"/>
    <s v="September"/>
    <s v="2009"/>
    <n v="1"/>
    <b v="0"/>
    <s v="Critical"/>
    <n v="28"/>
    <n v="1560.617"/>
    <n v="0.04"/>
    <s v="Regular Air"/>
    <n v="214.29"/>
    <n v="65.989999999999995"/>
    <n v="8.99"/>
    <s v="Neil Knudson"/>
    <s v="Saskachewan"/>
    <s v="Prarie"/>
    <s v="Corporate"/>
    <s v="Technology"/>
    <s v="Telephones and Communication"/>
    <n v="0.55000000000000004"/>
  </r>
  <r>
    <n v="5217"/>
    <d v="2011-10-12T00:00:00"/>
    <d v="2011-10-12T00:00:00"/>
    <s v="October"/>
    <s v="2011"/>
    <n v="0"/>
    <s v="FREE DELIVERY"/>
    <s v="High"/>
    <n v="8"/>
    <n v="339.35"/>
    <n v="0.03"/>
    <s v="Express Air"/>
    <n v="27.88"/>
    <n v="40.98"/>
    <n v="5.33"/>
    <s v="Lycoris Saunders"/>
    <s v="Saskachewan"/>
    <s v="Prarie"/>
    <s v="Home Office"/>
    <s v="Office Supplies"/>
    <s v="Appliances"/>
    <n v="0.56999999999999995"/>
  </r>
  <r>
    <n v="5217"/>
    <d v="2011-10-12T00:00:00"/>
    <d v="2011-10-14T00:00:00"/>
    <s v="October"/>
    <s v="2011"/>
    <n v="2"/>
    <b v="0"/>
    <s v="High"/>
    <n v="11"/>
    <n v="33.67"/>
    <n v="0.09"/>
    <s v="Regular Air"/>
    <n v="4.08"/>
    <n v="3.08"/>
    <n v="0.99"/>
    <s v="Lycoris Saunders"/>
    <s v="Saskachewan"/>
    <s v="Prarie"/>
    <s v="Home Office"/>
    <s v="Office Supplies"/>
    <s v="Labels"/>
    <n v="0.37"/>
  </r>
  <r>
    <n v="5765"/>
    <d v="2009-12-14T00:00:00"/>
    <d v="2009-12-21T00:00:00"/>
    <s v="December"/>
    <s v="2009"/>
    <n v="7"/>
    <b v="0"/>
    <s v="low"/>
    <n v="23"/>
    <n v="849.46"/>
    <n v="0.04"/>
    <s v="Regular Air"/>
    <n v="9.06"/>
    <n v="35.44"/>
    <n v="19.989999999999998"/>
    <s v="Jonathan Doherty"/>
    <s v="Saskachewan"/>
    <s v="Prarie"/>
    <s v="Corporate"/>
    <s v="Office Supplies"/>
    <s v="Paper"/>
    <n v="0.38"/>
  </r>
  <r>
    <n v="6339"/>
    <d v="2012-12-11T00:00:00"/>
    <d v="2012-12-12T00:00:00"/>
    <s v="December"/>
    <s v="2012"/>
    <n v="1"/>
    <b v="0"/>
    <s v="Critical"/>
    <n v="20"/>
    <n v="303.69"/>
    <n v="0.05"/>
    <s v="Regular Air"/>
    <n v="-50.84"/>
    <n v="14.98"/>
    <n v="7.69"/>
    <s v="Jonathan Doherty"/>
    <s v="Saskachewan"/>
    <s v="Prarie"/>
    <s v="Corporate"/>
    <s v="Office Supplies"/>
    <s v="Storage &amp; Organization"/>
    <n v="0.56999999999999995"/>
  </r>
  <r>
    <n v="6848"/>
    <d v="2010-09-13T00:00:00"/>
    <d v="2010-09-14T00:00:00"/>
    <s v="September"/>
    <s v="2010"/>
    <n v="1"/>
    <b v="0"/>
    <s v="High"/>
    <n v="22"/>
    <n v="116.84"/>
    <n v="0.1"/>
    <s v="Regular Air"/>
    <n v="-125.44"/>
    <n v="5.4"/>
    <n v="7.78"/>
    <s v="Kelly Collister"/>
    <s v="Saskachewan"/>
    <s v="Prarie"/>
    <s v="Consumer"/>
    <s v="Office Supplies"/>
    <s v="Binders and Binder Accessories"/>
    <n v="0.37"/>
  </r>
  <r>
    <n v="7782"/>
    <d v="2009-07-02T00:00:00"/>
    <d v="2009-07-04T00:00:00"/>
    <s v="July"/>
    <s v="2009"/>
    <n v="2"/>
    <b v="0"/>
    <s v="Critical"/>
    <n v="20"/>
    <n v="1205.73"/>
    <n v="7.0000000000000007E-2"/>
    <s v="Express Air"/>
    <n v="310.93"/>
    <n v="60.97"/>
    <n v="4.5"/>
    <s v="Maxwell Schwartz"/>
    <s v="Saskachewan"/>
    <s v="Prarie"/>
    <s v="Corporate"/>
    <s v="Office Supplies"/>
    <s v="Appliances"/>
    <n v="0.56000000000000005"/>
  </r>
  <r>
    <n v="7941"/>
    <d v="2012-03-23T00:00:00"/>
    <d v="2012-03-30T00:00:00"/>
    <s v="March"/>
    <s v="2012"/>
    <n v="7"/>
    <b v="0"/>
    <s v="low"/>
    <n v="50"/>
    <n v="2796.67"/>
    <n v="0.01"/>
    <s v="Regular Air"/>
    <n v="801.04"/>
    <n v="55.29"/>
    <n v="5.08"/>
    <s v="Neil Knudson"/>
    <s v="Saskachewan"/>
    <s v="Prarie"/>
    <s v="Corporate"/>
    <s v="Office Supplies"/>
    <s v="Storage &amp; Organization"/>
    <n v="0.59"/>
  </r>
  <r>
    <n v="8034"/>
    <d v="2012-01-19T00:00:00"/>
    <d v="2012-01-19T00:00:00"/>
    <s v="January"/>
    <s v="2012"/>
    <n v="0"/>
    <s v="FREE DELIVERY"/>
    <s v="High"/>
    <n v="31"/>
    <n v="354.45"/>
    <n v="0.01"/>
    <s v="Regular Air"/>
    <n v="11.38"/>
    <n v="10.98"/>
    <n v="3.99"/>
    <s v="Dennis Pardue"/>
    <s v="Saskachewan"/>
    <s v="Prarie"/>
    <s v="Corporate"/>
    <s v="Office Supplies"/>
    <s v="Appliances"/>
    <n v="0.57999999999999996"/>
  </r>
  <r>
    <n v="8034"/>
    <d v="2012-01-19T00:00:00"/>
    <d v="2012-01-20T00:00:00"/>
    <s v="January"/>
    <s v="2012"/>
    <n v="1"/>
    <b v="0"/>
    <s v="High"/>
    <n v="13"/>
    <n v="238.43"/>
    <n v="0.02"/>
    <s v="Regular Air"/>
    <n v="-36.11"/>
    <n v="16.989999999999998"/>
    <n v="8.99"/>
    <s v="Dennis Pardue"/>
    <s v="Saskachewan"/>
    <s v="Prarie"/>
    <s v="Corporate"/>
    <s v="Office Supplies"/>
    <s v="Pens &amp; Art Supplies"/>
    <n v="0.56000000000000005"/>
  </r>
  <r>
    <n v="8034"/>
    <d v="2012-01-19T00:00:00"/>
    <d v="2012-01-21T00:00:00"/>
    <s v="January"/>
    <s v="2012"/>
    <n v="2"/>
    <b v="0"/>
    <s v="High"/>
    <n v="36"/>
    <n v="1606.4"/>
    <n v="0.08"/>
    <s v="Delivery Truck"/>
    <n v="-1231.3499999999999"/>
    <n v="44.43"/>
    <n v="46.59"/>
    <s v="Dennis Pardue"/>
    <s v="Saskachewan"/>
    <s v="Prarie"/>
    <s v="Corporate"/>
    <s v="Furniture"/>
    <s v="Tables"/>
    <n v="0.67"/>
  </r>
  <r>
    <n v="8135"/>
    <d v="2011-06-26T00:00:00"/>
    <d v="2011-06-27T00:00:00"/>
    <s v="June"/>
    <s v="2011"/>
    <n v="1"/>
    <b v="0"/>
    <s v="Not Specified"/>
    <n v="16"/>
    <n v="772.41200000000003"/>
    <n v="0.03"/>
    <s v="Regular Air"/>
    <n v="-184.69"/>
    <n v="55.99"/>
    <n v="5"/>
    <s v="Rick Wilson"/>
    <s v="Saskachewan"/>
    <s v="Prarie"/>
    <s v="Consumer"/>
    <s v="Technology"/>
    <s v="Telephones and Communication"/>
    <n v="0.8"/>
  </r>
  <r>
    <n v="9473"/>
    <d v="2012-10-11T00:00:00"/>
    <d v="2012-10-13T00:00:00"/>
    <s v="October"/>
    <s v="2012"/>
    <n v="2"/>
    <b v="0"/>
    <s v="Not Specified"/>
    <n v="3"/>
    <n v="31.95"/>
    <n v="0.1"/>
    <s v="Regular Air"/>
    <n v="-23.69"/>
    <n v="8.0399999999999991"/>
    <n v="8.94"/>
    <s v="Jonathan Doherty"/>
    <s v="Saskachewan"/>
    <s v="Prarie"/>
    <s v="Corporate"/>
    <s v="Office Supplies"/>
    <s v="Binders and Binder Accessories"/>
    <n v="0.4"/>
  </r>
  <r>
    <n v="9473"/>
    <d v="2012-10-11T00:00:00"/>
    <d v="2012-10-12T00:00:00"/>
    <s v="October"/>
    <s v="2012"/>
    <n v="1"/>
    <b v="0"/>
    <s v="Not Specified"/>
    <n v="34"/>
    <n v="563.82000000000005"/>
    <n v="0.03"/>
    <s v="Regular Air"/>
    <n v="188.22"/>
    <n v="16.510000000000002"/>
    <n v="2.99"/>
    <s v="Jonathan Doherty"/>
    <s v="Saskachewan"/>
    <s v="Prarie"/>
    <s v="Corporate"/>
    <s v="Office Supplies"/>
    <s v="Binders and Binder Accessories"/>
    <n v="0.37"/>
  </r>
  <r>
    <n v="9473"/>
    <d v="2012-10-11T00:00:00"/>
    <d v="2012-10-13T00:00:00"/>
    <s v="October"/>
    <s v="2012"/>
    <n v="2"/>
    <b v="0"/>
    <s v="Not Specified"/>
    <n v="31"/>
    <n v="502.44"/>
    <n v="0.04"/>
    <s v="Regular Air"/>
    <n v="-363.44"/>
    <n v="15.51"/>
    <n v="17.78"/>
    <s v="Jonathan Doherty"/>
    <s v="Saskachewan"/>
    <s v="Prarie"/>
    <s v="Corporate"/>
    <s v="Office Supplies"/>
    <s v="Storage &amp; Organization"/>
    <n v="0.59"/>
  </r>
  <r>
    <n v="10210"/>
    <d v="2011-06-23T00:00:00"/>
    <d v="2011-06-24T00:00:00"/>
    <s v="June"/>
    <s v="2011"/>
    <n v="1"/>
    <b v="0"/>
    <s v="Not Specified"/>
    <n v="10"/>
    <n v="767.34"/>
    <n v="0.04"/>
    <s v="Regular Air"/>
    <n v="-154.65"/>
    <n v="73.98"/>
    <n v="14.52"/>
    <s v="Liz Carlisle"/>
    <s v="Saskachewan"/>
    <s v="Prarie"/>
    <s v="Corporate"/>
    <s v="Technology"/>
    <s v="Computer Peripherals"/>
    <n v="0.65"/>
  </r>
  <r>
    <n v="10308"/>
    <d v="2011-04-20T00:00:00"/>
    <d v="2011-04-22T00:00:00"/>
    <s v="April"/>
    <s v="2011"/>
    <n v="2"/>
    <b v="0"/>
    <s v="High"/>
    <n v="40"/>
    <n v="5554.0360000000001"/>
    <n v="0.09"/>
    <s v="Regular Air"/>
    <n v="1153.8399999999999"/>
    <n v="175.99"/>
    <n v="8.99"/>
    <s v="Dennis Pardue"/>
    <s v="Saskachewan"/>
    <s v="Prarie"/>
    <s v="Small Business"/>
    <s v="Technology"/>
    <s v="Telephones and Communication"/>
    <n v="0.56999999999999995"/>
  </r>
  <r>
    <n v="10951"/>
    <d v="2012-11-06T00:00:00"/>
    <d v="2012-11-06T00:00:00"/>
    <s v="November"/>
    <s v="2012"/>
    <n v="0"/>
    <s v="FREE DELIVERY"/>
    <s v="Not Specified"/>
    <n v="14"/>
    <n v="677.43"/>
    <n v="0.1"/>
    <s v="Regular Air"/>
    <n v="75.48"/>
    <n v="50.98"/>
    <n v="22.24"/>
    <s v="Neil Knudson"/>
    <s v="Saskachewan"/>
    <s v="Prarie"/>
    <s v="Corporate"/>
    <s v="Furniture"/>
    <s v="Office Furnishings"/>
    <n v="0.55000000000000004"/>
  </r>
  <r>
    <n v="12194"/>
    <d v="2011-03-01T00:00:00"/>
    <d v="2011-03-02T00:00:00"/>
    <s v="March"/>
    <s v="2011"/>
    <n v="1"/>
    <b v="0"/>
    <s v="Critical"/>
    <n v="19"/>
    <n v="3355.154"/>
    <n v="0"/>
    <s v="Regular Air"/>
    <n v="658.5"/>
    <n v="195.99"/>
    <n v="3.99"/>
    <s v="Maxwell Schwartz"/>
    <s v="Saskachewan"/>
    <s v="Prarie"/>
    <s v="Corporate"/>
    <s v="Technology"/>
    <s v="Telephones and Communication"/>
    <n v="0.57999999999999996"/>
  </r>
  <r>
    <n v="12642"/>
    <d v="2009-04-27T00:00:00"/>
    <d v="2009-04-29T00:00:00"/>
    <s v="April"/>
    <s v="2009"/>
    <n v="2"/>
    <b v="0"/>
    <s v="Critical"/>
    <n v="10"/>
    <n v="564.85"/>
    <n v="0.09"/>
    <s v="Express Air"/>
    <n v="181.02"/>
    <n v="58.1"/>
    <n v="1.49"/>
    <s v="Neil Knudson"/>
    <s v="Saskachewan"/>
    <s v="Prarie"/>
    <s v="Home Office"/>
    <s v="Office Supplies"/>
    <s v="Binders and Binder Accessories"/>
    <n v="0.38"/>
  </r>
  <r>
    <n v="12642"/>
    <d v="2009-04-27T00:00:00"/>
    <d v="2009-04-29T00:00:00"/>
    <s v="April"/>
    <s v="2009"/>
    <n v="2"/>
    <b v="0"/>
    <s v="Critical"/>
    <n v="14"/>
    <n v="572.33000000000004"/>
    <n v="0.01"/>
    <s v="Regular Air"/>
    <n v="-62.28"/>
    <n v="39.979999999999997"/>
    <n v="7.12"/>
    <s v="Neil Knudson"/>
    <s v="Saskachewan"/>
    <s v="Prarie"/>
    <s v="Home Office"/>
    <s v="Technology"/>
    <s v="Computer Peripherals"/>
    <n v="0.67"/>
  </r>
  <r>
    <n v="13542"/>
    <d v="2009-03-08T00:00:00"/>
    <d v="2009-03-15T00:00:00"/>
    <s v="March"/>
    <s v="2009"/>
    <n v="7"/>
    <b v="0"/>
    <s v="low"/>
    <n v="11"/>
    <n v="3571.84"/>
    <n v="0.01"/>
    <s v="Delivery Truck"/>
    <n v="403.81"/>
    <n v="300.98"/>
    <n v="64.73"/>
    <s v="John Huston"/>
    <s v="Saskachewan"/>
    <s v="Prarie"/>
    <s v="Consumer"/>
    <s v="Furniture"/>
    <s v="Chairs &amp; Chairmats"/>
    <n v="0.56000000000000005"/>
  </r>
  <r>
    <n v="13542"/>
    <d v="2009-03-08T00:00:00"/>
    <d v="2009-03-08T00:00:00"/>
    <s v="March"/>
    <s v="2009"/>
    <n v="0"/>
    <s v="FREE DELIVERY"/>
    <s v="low"/>
    <n v="33"/>
    <n v="310.44"/>
    <n v="0.03"/>
    <s v="Regular Air"/>
    <n v="-90.21"/>
    <n v="8.74"/>
    <n v="8.2899999999999991"/>
    <s v="John Huston"/>
    <s v="Saskachewan"/>
    <s v="Prarie"/>
    <s v="Consumer"/>
    <s v="Office Supplies"/>
    <s v="Envelopes"/>
    <n v="0.38"/>
  </r>
  <r>
    <n v="13988"/>
    <d v="2012-08-01T00:00:00"/>
    <d v="2012-08-02T00:00:00"/>
    <s v="August"/>
    <s v="2012"/>
    <n v="1"/>
    <b v="0"/>
    <s v="Not Specified"/>
    <n v="34"/>
    <n v="180.27"/>
    <n v="0.01"/>
    <s v="Regular Air"/>
    <n v="-59.71"/>
    <n v="4.95"/>
    <n v="5.32"/>
    <s v="MaryBeth Skach"/>
    <s v="Saskachewan"/>
    <s v="Prarie"/>
    <s v="Home Office"/>
    <s v="Furniture"/>
    <s v="Office Furnishings"/>
    <n v="0.41"/>
  </r>
  <r>
    <n v="13988"/>
    <d v="2012-08-01T00:00:00"/>
    <d v="2012-08-02T00:00:00"/>
    <s v="August"/>
    <s v="2012"/>
    <n v="1"/>
    <b v="0"/>
    <s v="Not Specified"/>
    <n v="39"/>
    <n v="626.96"/>
    <n v="0"/>
    <s v="Regular Air"/>
    <n v="-35.92"/>
    <n v="14.98"/>
    <n v="7.69"/>
    <s v="MaryBeth Skach"/>
    <s v="Saskachewan"/>
    <s v="Prarie"/>
    <s v="Home Office"/>
    <s v="Office Supplies"/>
    <s v="Storage &amp; Organization"/>
    <n v="0.56999999999999995"/>
  </r>
  <r>
    <n v="13988"/>
    <d v="2012-08-01T00:00:00"/>
    <d v="2012-08-02T00:00:00"/>
    <s v="August"/>
    <s v="2012"/>
    <n v="1"/>
    <b v="0"/>
    <s v="Not Specified"/>
    <n v="18"/>
    <n v="236.31"/>
    <n v="0.04"/>
    <s v="Express Air"/>
    <n v="-2.2400000000000002"/>
    <n v="11.97"/>
    <n v="4.9800000000000004"/>
    <s v="MaryBeth Skach"/>
    <s v="Saskachewan"/>
    <s v="Prarie"/>
    <s v="Home Office"/>
    <s v="Office Supplies"/>
    <s v="Appliances"/>
    <n v="0.57999999999999996"/>
  </r>
  <r>
    <n v="14241"/>
    <d v="2012-06-14T00:00:00"/>
    <d v="2012-06-15T00:00:00"/>
    <s v="June"/>
    <s v="2012"/>
    <n v="1"/>
    <b v="0"/>
    <s v="Critical"/>
    <n v="22"/>
    <n v="263.63"/>
    <n v="0.03"/>
    <s v="Regular Air"/>
    <n v="48.86"/>
    <n v="11.55"/>
    <n v="2.36"/>
    <s v="MaryBeth Skach"/>
    <s v="Saskachewan"/>
    <s v="Prarie"/>
    <s v="Home Office"/>
    <s v="Office Supplies"/>
    <s v="Pens &amp; Art Supplies"/>
    <n v="0.55000000000000004"/>
  </r>
  <r>
    <n v="14242"/>
    <d v="2011-05-08T00:00:00"/>
    <d v="2011-05-10T00:00:00"/>
    <s v="May"/>
    <s v="2011"/>
    <n v="2"/>
    <b v="0"/>
    <s v="High"/>
    <n v="35"/>
    <n v="1078.58"/>
    <n v="0.03"/>
    <s v="Regular Air"/>
    <n v="9"/>
    <n v="30.73"/>
    <n v="4"/>
    <s v="Dennis Pardue"/>
    <s v="Saskachewan"/>
    <s v="Prarie"/>
    <s v="Corporate"/>
    <s v="Technology"/>
    <s v="Computer Peripherals"/>
    <n v="0.75"/>
  </r>
  <r>
    <n v="14913"/>
    <d v="2009-02-14T00:00:00"/>
    <d v="2009-02-15T00:00:00"/>
    <s v="February"/>
    <s v="2009"/>
    <n v="1"/>
    <b v="0"/>
    <s v="High"/>
    <n v="47"/>
    <n v="1003.43"/>
    <n v="0.01"/>
    <s v="Regular Air"/>
    <n v="208.06"/>
    <n v="19.98"/>
    <n v="8.68"/>
    <s v="Janet Lee"/>
    <s v="Saskachewan"/>
    <s v="Prarie"/>
    <s v="Consumer"/>
    <s v="Office Supplies"/>
    <s v="Paper"/>
    <n v="0.37"/>
  </r>
  <r>
    <n v="14951"/>
    <d v="2011-05-17T00:00:00"/>
    <d v="2011-05-19T00:00:00"/>
    <s v="May"/>
    <s v="2011"/>
    <n v="2"/>
    <b v="0"/>
    <s v="Medium"/>
    <n v="34"/>
    <n v="2779.2"/>
    <n v="0.02"/>
    <s v="Regular Air"/>
    <n v="889.57"/>
    <n v="80.98"/>
    <n v="7.18"/>
    <s v="Denise Monton"/>
    <s v="Saskachewan"/>
    <s v="Prarie"/>
    <s v="Home Office"/>
    <s v="Technology"/>
    <s v="Computer Peripherals"/>
    <n v="0.48"/>
  </r>
  <r>
    <n v="14951"/>
    <d v="2011-05-17T00:00:00"/>
    <d v="2011-05-17T00:00:00"/>
    <s v="May"/>
    <s v="2011"/>
    <n v="0"/>
    <s v="FREE DELIVERY"/>
    <s v="Medium"/>
    <n v="26"/>
    <n v="65.209999999999994"/>
    <n v="0.08"/>
    <s v="Regular Air"/>
    <n v="-41.6"/>
    <n v="2.6"/>
    <n v="2.4"/>
    <s v="Denise Monton"/>
    <s v="Saskachewan"/>
    <s v="Prarie"/>
    <s v="Home Office"/>
    <s v="Office Supplies"/>
    <s v="Pens &amp; Art Supplies"/>
    <n v="0.57999999999999996"/>
  </r>
  <r>
    <n v="14983"/>
    <d v="2009-02-11T00:00:00"/>
    <d v="2009-02-12T00:00:00"/>
    <s v="February"/>
    <s v="2009"/>
    <n v="1"/>
    <b v="0"/>
    <s v="High"/>
    <n v="48"/>
    <n v="8475.9619999999995"/>
    <n v="0.05"/>
    <s v="Express Air"/>
    <n v="2497.94"/>
    <n v="205.99"/>
    <n v="8.99"/>
    <s v="Rick Wilson"/>
    <s v="Saskachewan"/>
    <s v="Prarie"/>
    <s v="Consumer"/>
    <s v="Technology"/>
    <s v="Telephones and Communication"/>
    <n v="0.57999999999999996"/>
  </r>
  <r>
    <n v="14983"/>
    <d v="2009-02-11T00:00:00"/>
    <d v="2009-02-12T00:00:00"/>
    <s v="February"/>
    <s v="2009"/>
    <n v="1"/>
    <b v="0"/>
    <s v="High"/>
    <n v="18"/>
    <n v="3015.4940000000001"/>
    <n v="0.08"/>
    <s v="Regular Air"/>
    <n v="251.54"/>
    <n v="205.99"/>
    <n v="8.99"/>
    <s v="Rick Wilson"/>
    <s v="Saskachewan"/>
    <s v="Prarie"/>
    <s v="Consumer"/>
    <s v="Technology"/>
    <s v="Telephones and Communication"/>
    <n v="0.56000000000000005"/>
  </r>
  <r>
    <n v="15524"/>
    <d v="2012-05-11T00:00:00"/>
    <d v="2012-05-12T00:00:00"/>
    <s v="May"/>
    <s v="2012"/>
    <n v="1"/>
    <b v="0"/>
    <s v="Medium"/>
    <n v="27"/>
    <n v="156.82"/>
    <n v="0.03"/>
    <s v="Regular Air"/>
    <n v="-37.619999999999997"/>
    <n v="5.68"/>
    <n v="3.6"/>
    <s v="John Huston"/>
    <s v="Saskachewan"/>
    <s v="Prarie"/>
    <s v="Consumer"/>
    <s v="Office Supplies"/>
    <s v="Scissors, Rulers and Trimmers"/>
    <n v="0.56000000000000005"/>
  </r>
  <r>
    <n v="15714"/>
    <d v="2011-07-05T00:00:00"/>
    <d v="2011-07-07T00:00:00"/>
    <s v="July"/>
    <s v="2011"/>
    <n v="2"/>
    <b v="0"/>
    <s v="High"/>
    <n v="50"/>
    <n v="2510.71"/>
    <n v="0.01"/>
    <s v="Express Air"/>
    <n v="3.6"/>
    <n v="49.43"/>
    <n v="19.989999999999998"/>
    <s v="MaryBeth Skach"/>
    <s v="Saskachewan"/>
    <s v="Prarie"/>
    <s v="Home Office"/>
    <s v="Office Supplies"/>
    <s v="Appliances"/>
    <n v="0.56999999999999995"/>
  </r>
  <r>
    <n v="17282"/>
    <d v="2009-11-18T00:00:00"/>
    <d v="2009-11-20T00:00:00"/>
    <s v="November"/>
    <s v="2009"/>
    <n v="2"/>
    <b v="0"/>
    <s v="low"/>
    <n v="37"/>
    <n v="988.42"/>
    <n v="0.09"/>
    <s v="Regular Air"/>
    <n v="253.94"/>
    <n v="29.17"/>
    <n v="6.27"/>
    <s v="Denise Monton"/>
    <s v="Saskachewan"/>
    <s v="Prarie"/>
    <s v="Home Office"/>
    <s v="Office Supplies"/>
    <s v="Binders and Binder Accessories"/>
    <n v="0.37"/>
  </r>
  <r>
    <n v="17381"/>
    <d v="2010-08-14T00:00:00"/>
    <d v="2010-08-15T00:00:00"/>
    <s v="August"/>
    <s v="2010"/>
    <n v="1"/>
    <b v="0"/>
    <s v="High"/>
    <n v="28"/>
    <n v="101.25"/>
    <n v="0.05"/>
    <s v="Regular Air"/>
    <n v="40.9"/>
    <n v="3.75"/>
    <n v="0.5"/>
    <s v="Rick Wilson"/>
    <s v="Saskachewan"/>
    <s v="Prarie"/>
    <s v="Corporate"/>
    <s v="Office Supplies"/>
    <s v="Labels"/>
    <n v="0.37"/>
  </r>
  <r>
    <n v="17862"/>
    <d v="2012-05-07T00:00:00"/>
    <d v="2012-05-08T00:00:00"/>
    <s v="May"/>
    <s v="2012"/>
    <n v="1"/>
    <b v="0"/>
    <s v="Not Specified"/>
    <n v="1"/>
    <n v="28.73"/>
    <n v="0"/>
    <s v="Regular Air"/>
    <n v="-57.04"/>
    <n v="20.97"/>
    <n v="6.5"/>
    <s v="Neil Knudson"/>
    <s v="Saskachewan"/>
    <s v="Prarie"/>
    <s v="Corporate"/>
    <s v="Technology"/>
    <s v="Computer Peripherals"/>
    <n v="0.78"/>
  </r>
  <r>
    <n v="17862"/>
    <d v="2012-05-07T00:00:00"/>
    <d v="2012-05-09T00:00:00"/>
    <s v="May"/>
    <s v="2012"/>
    <n v="2"/>
    <b v="0"/>
    <s v="Not Specified"/>
    <n v="31"/>
    <n v="67.88"/>
    <n v="0.08"/>
    <s v="Express Air"/>
    <n v="4.87"/>
    <n v="2.1"/>
    <n v="0.7"/>
    <s v="Neil Knudson"/>
    <s v="Saskachewan"/>
    <s v="Prarie"/>
    <s v="Corporate"/>
    <s v="Office Supplies"/>
    <s v="Pens &amp; Art Supplies"/>
    <n v="0.56999999999999995"/>
  </r>
  <r>
    <n v="17927"/>
    <d v="2009-08-09T00:00:00"/>
    <d v="2009-08-10T00:00:00"/>
    <s v="August"/>
    <s v="2009"/>
    <n v="1"/>
    <b v="0"/>
    <s v="Medium"/>
    <n v="42"/>
    <n v="865.21"/>
    <n v="7.0000000000000007E-2"/>
    <s v="Regular Air"/>
    <n v="-42.1"/>
    <n v="20.95"/>
    <n v="5.99"/>
    <s v="Janet Lee"/>
    <s v="Saskachewan"/>
    <s v="Prarie"/>
    <s v="Consumer"/>
    <s v="Technology"/>
    <s v="Computer Peripherals"/>
    <n v="0.65"/>
  </r>
  <r>
    <n v="17988"/>
    <d v="2010-09-22T00:00:00"/>
    <d v="2010-09-24T00:00:00"/>
    <s v="September"/>
    <s v="2010"/>
    <n v="2"/>
    <b v="0"/>
    <s v="low"/>
    <n v="46"/>
    <n v="2660.6104999999998"/>
    <n v="0.03"/>
    <s v="Regular Air"/>
    <n v="618.07000000000005"/>
    <n v="65.989999999999995"/>
    <n v="8.99"/>
    <s v="Anthony Garverick"/>
    <s v="Saskachewan"/>
    <s v="Prarie"/>
    <s v="Small Business"/>
    <s v="Technology"/>
    <s v="Telephones and Communication"/>
    <n v="0.56000000000000005"/>
  </r>
  <r>
    <n v="18049"/>
    <d v="2009-08-13T00:00:00"/>
    <d v="2009-08-15T00:00:00"/>
    <s v="August"/>
    <s v="2009"/>
    <n v="2"/>
    <b v="0"/>
    <s v="Medium"/>
    <n v="10"/>
    <n v="65.52"/>
    <n v="7.0000000000000007E-2"/>
    <s v="Regular Air"/>
    <n v="-22.57"/>
    <n v="5.98"/>
    <n v="5.46"/>
    <s v="Liz Carlisle"/>
    <s v="Saskachewan"/>
    <s v="Prarie"/>
    <s v="Corporate"/>
    <s v="Office Supplies"/>
    <s v="Paper"/>
    <n v="0.36"/>
  </r>
  <r>
    <n v="18307"/>
    <d v="2010-02-02T00:00:00"/>
    <d v="2010-02-06T00:00:00"/>
    <s v="February"/>
    <s v="2010"/>
    <n v="4"/>
    <b v="0"/>
    <s v="low"/>
    <n v="23"/>
    <n v="441.99"/>
    <n v="0.08"/>
    <s v="Express Air"/>
    <n v="32.36"/>
    <n v="19.98"/>
    <n v="8.68"/>
    <s v="Dennis Pardue"/>
    <s v="Saskachewan"/>
    <s v="Prarie"/>
    <s v="Corporate"/>
    <s v="Office Supplies"/>
    <s v="Paper"/>
    <n v="0.37"/>
  </r>
  <r>
    <n v="18307"/>
    <d v="2010-02-02T00:00:00"/>
    <d v="2010-02-02T00:00:00"/>
    <s v="February"/>
    <s v="2010"/>
    <n v="0"/>
    <s v="FREE DELIVERY"/>
    <s v="low"/>
    <n v="34"/>
    <n v="245.19"/>
    <n v="0.03"/>
    <s v="Regular Air"/>
    <n v="37.99"/>
    <n v="7.08"/>
    <n v="2.35"/>
    <s v="Dennis Pardue"/>
    <s v="Saskachewan"/>
    <s v="Prarie"/>
    <s v="Corporate"/>
    <s v="Office Supplies"/>
    <s v="Pens &amp; Art Supplies"/>
    <n v="0.47"/>
  </r>
  <r>
    <n v="18370"/>
    <d v="2011-01-13T00:00:00"/>
    <d v="2011-01-17T00:00:00"/>
    <s v="January"/>
    <s v="2011"/>
    <n v="4"/>
    <b v="0"/>
    <s v="low"/>
    <n v="41"/>
    <n v="1271.0474999999999"/>
    <n v="0"/>
    <s v="Regular Air"/>
    <n v="-158.24"/>
    <n v="35.99"/>
    <n v="5"/>
    <s v="Rick Wilson"/>
    <s v="Saskachewan"/>
    <s v="Prarie"/>
    <s v="Consumer"/>
    <s v="Technology"/>
    <s v="Telephones and Communication"/>
    <n v="0.85"/>
  </r>
  <r>
    <n v="18371"/>
    <d v="2009-09-18T00:00:00"/>
    <d v="2009-09-18T00:00:00"/>
    <s v="September"/>
    <s v="2009"/>
    <n v="0"/>
    <s v="FREE DELIVERY"/>
    <s v="Medium"/>
    <n v="30"/>
    <n v="1394.36"/>
    <n v="0"/>
    <s v="Regular Air"/>
    <n v="271.45"/>
    <n v="43.98"/>
    <n v="8.99"/>
    <s v="Denise Monton"/>
    <s v="Saskachewan"/>
    <s v="Prarie"/>
    <s v="Home Office"/>
    <s v="Office Supplies"/>
    <s v="Pens &amp; Art Supplies"/>
    <n v="0.57999999999999996"/>
  </r>
  <r>
    <n v="19649"/>
    <d v="2011-05-04T00:00:00"/>
    <d v="2011-05-06T00:00:00"/>
    <s v="May"/>
    <s v="2011"/>
    <n v="2"/>
    <b v="0"/>
    <s v="High"/>
    <n v="25"/>
    <n v="375.74"/>
    <n v="0.05"/>
    <s v="Express Air"/>
    <n v="-9.31"/>
    <n v="14.42"/>
    <n v="6.75"/>
    <s v="Janet Lee"/>
    <s v="Saskachewan"/>
    <s v="Prarie"/>
    <s v="Consumer"/>
    <s v="Office Supplies"/>
    <s v="Appliances"/>
    <n v="0.52"/>
  </r>
  <r>
    <n v="19649"/>
    <d v="2011-05-04T00:00:00"/>
    <d v="2011-05-05T00:00:00"/>
    <s v="May"/>
    <s v="2011"/>
    <n v="1"/>
    <b v="0"/>
    <s v="High"/>
    <n v="36"/>
    <n v="1095.1099999999999"/>
    <n v="0.1"/>
    <s v="Delivery Truck"/>
    <n v="-1286.43"/>
    <n v="31.76"/>
    <n v="45.51"/>
    <s v="Janet Lee"/>
    <s v="Saskachewan"/>
    <s v="Prarie"/>
    <s v="Consumer"/>
    <s v="Furniture"/>
    <s v="Tables"/>
    <n v="0.65"/>
  </r>
  <r>
    <n v="19748"/>
    <d v="2010-08-04T00:00:00"/>
    <d v="2010-08-05T00:00:00"/>
    <s v="August"/>
    <s v="2010"/>
    <n v="1"/>
    <b v="0"/>
    <s v="Not Specified"/>
    <n v="6"/>
    <n v="124.65"/>
    <n v="0.01"/>
    <s v="Regular Air"/>
    <n v="13.34"/>
    <n v="18.97"/>
    <n v="5.21"/>
    <s v="Maxwell Schwartz"/>
    <s v="Saskachewan"/>
    <s v="Prarie"/>
    <s v="Corporate"/>
    <s v="Office Supplies"/>
    <s v="Paper"/>
    <n v="0.37"/>
  </r>
  <r>
    <n v="19974"/>
    <d v="2010-11-03T00:00:00"/>
    <d v="2010-11-05T00:00:00"/>
    <s v="November"/>
    <s v="2010"/>
    <n v="2"/>
    <b v="0"/>
    <s v="High"/>
    <n v="14"/>
    <n v="3830.84"/>
    <n v="0.1"/>
    <s v="Delivery Truck"/>
    <n v="635.33000000000004"/>
    <n v="279.81"/>
    <n v="23.19"/>
    <s v="Rick Wilson"/>
    <s v="Saskachewan"/>
    <s v="Prarie"/>
    <s v="Corporate"/>
    <s v="Office Supplies"/>
    <s v="Appliances"/>
    <n v="0.59"/>
  </r>
  <r>
    <n v="19974"/>
    <d v="2010-11-03T00:00:00"/>
    <d v="2010-11-05T00:00:00"/>
    <s v="November"/>
    <s v="2010"/>
    <n v="2"/>
    <b v="0"/>
    <s v="High"/>
    <n v="22"/>
    <n v="267.43"/>
    <n v="7.0000000000000007E-2"/>
    <s v="Regular Air"/>
    <n v="-45.98"/>
    <n v="12.28"/>
    <n v="6.13"/>
    <s v="Rick Wilson"/>
    <s v="Saskachewan"/>
    <s v="Prarie"/>
    <s v="Corporate"/>
    <s v="Office Supplies"/>
    <s v="Storage &amp; Organization"/>
    <n v="0.56999999999999995"/>
  </r>
  <r>
    <n v="20032"/>
    <d v="2012-11-05T00:00:00"/>
    <d v="2012-11-07T00:00:00"/>
    <s v="November"/>
    <s v="2012"/>
    <n v="2"/>
    <b v="0"/>
    <s v="Medium"/>
    <n v="8"/>
    <n v="137.38"/>
    <n v="0.06"/>
    <s v="Regular Air"/>
    <n v="-11.39"/>
    <n v="17.48"/>
    <n v="1.99"/>
    <s v="Liz Carlisle"/>
    <s v="Saskachewan"/>
    <s v="Prarie"/>
    <s v="Corporate"/>
    <s v="Technology"/>
    <s v="Computer Peripherals"/>
    <n v="0.45"/>
  </r>
  <r>
    <n v="22727"/>
    <d v="2011-07-03T00:00:00"/>
    <d v="2011-07-03T00:00:00"/>
    <s v="July"/>
    <s v="2011"/>
    <n v="0"/>
    <s v="FREE DELIVERY"/>
    <s v="Not Specified"/>
    <n v="45"/>
    <n v="296.82"/>
    <n v="7.0000000000000007E-2"/>
    <s v="Regular Air"/>
    <n v="-120.37"/>
    <n v="6.48"/>
    <n v="6.65"/>
    <s v="Lycoris Saunders"/>
    <s v="Saskachewan"/>
    <s v="Prarie"/>
    <s v="Corporate"/>
    <s v="Office Supplies"/>
    <s v="Paper"/>
    <n v="0.36"/>
  </r>
  <r>
    <n v="22978"/>
    <d v="2009-04-02T00:00:00"/>
    <d v="2009-04-03T00:00:00"/>
    <s v="April"/>
    <s v="2009"/>
    <n v="1"/>
    <b v="0"/>
    <s v="Medium"/>
    <n v="28"/>
    <n v="1801.95"/>
    <n v="0.03"/>
    <s v="Delivery Truck"/>
    <n v="-182.07"/>
    <n v="60.89"/>
    <n v="32.409999999999997"/>
    <s v="Anthony Garverick"/>
    <s v="Saskachewan"/>
    <s v="Prarie"/>
    <s v="Small Business"/>
    <s v="Furniture"/>
    <s v="Chairs &amp; Chairmats"/>
    <n v="0.56000000000000005"/>
  </r>
  <r>
    <n v="23140"/>
    <d v="2012-02-08T00:00:00"/>
    <d v="2012-02-10T00:00:00"/>
    <s v="February"/>
    <s v="2012"/>
    <n v="2"/>
    <b v="0"/>
    <s v="High"/>
    <n v="18"/>
    <n v="1713.8"/>
    <n v="0.05"/>
    <s v="Regular Air"/>
    <n v="1125.29"/>
    <n v="99.23"/>
    <n v="8.99"/>
    <s v="MaryBeth Skach"/>
    <s v="Saskachewan"/>
    <s v="Prarie"/>
    <s v="Home Office"/>
    <s v="Furniture"/>
    <s v="Office Furnishings"/>
    <n v="0.35"/>
  </r>
  <r>
    <n v="23140"/>
    <d v="2012-02-08T00:00:00"/>
    <d v="2012-02-08T00:00:00"/>
    <s v="February"/>
    <s v="2012"/>
    <n v="0"/>
    <s v="FREE DELIVERY"/>
    <s v="High"/>
    <n v="16"/>
    <n v="116.69"/>
    <n v="0.02"/>
    <s v="Regular Air"/>
    <n v="11.69"/>
    <n v="7.08"/>
    <n v="2.35"/>
    <s v="MaryBeth Skach"/>
    <s v="Saskachewan"/>
    <s v="Prarie"/>
    <s v="Home Office"/>
    <s v="Office Supplies"/>
    <s v="Pens &amp; Art Supplies"/>
    <n v="0.47"/>
  </r>
  <r>
    <n v="23586"/>
    <d v="2010-01-14T00:00:00"/>
    <d v="2010-01-17T00:00:00"/>
    <s v="January"/>
    <s v="2010"/>
    <n v="3"/>
    <b v="0"/>
    <s v="Medium"/>
    <n v="32"/>
    <n v="210.9"/>
    <n v="0.03"/>
    <s v="Regular Air"/>
    <n v="-62.46"/>
    <n v="6.48"/>
    <n v="5.74"/>
    <s v="Anthony Garverick"/>
    <s v="Saskachewan"/>
    <s v="Prarie"/>
    <s v="Small Business"/>
    <s v="Office Supplies"/>
    <s v="Paper"/>
    <n v="0.37"/>
  </r>
  <r>
    <n v="23648"/>
    <d v="2012-09-24T00:00:00"/>
    <d v="2012-09-25T00:00:00"/>
    <s v="September"/>
    <s v="2012"/>
    <n v="1"/>
    <b v="0"/>
    <s v="Critical"/>
    <n v="44"/>
    <n v="6768.16"/>
    <n v="0.03"/>
    <s v="Regular Air"/>
    <n v="907.49"/>
    <n v="152.47999999999999"/>
    <n v="6.5"/>
    <s v="Liz Carlisle"/>
    <s v="Saskachewan"/>
    <s v="Prarie"/>
    <s v="Corporate"/>
    <s v="Technology"/>
    <s v="Computer Peripherals"/>
    <n v="0.74"/>
  </r>
  <r>
    <n v="23648"/>
    <d v="2012-09-24T00:00:00"/>
    <d v="2012-09-25T00:00:00"/>
    <s v="September"/>
    <s v="2012"/>
    <n v="1"/>
    <b v="0"/>
    <s v="Critical"/>
    <n v="4"/>
    <n v="10.65"/>
    <n v="0.1"/>
    <s v="Regular Air"/>
    <n v="-0.64"/>
    <n v="2.61"/>
    <n v="0.5"/>
    <s v="Liz Carlisle"/>
    <s v="Saskachewan"/>
    <s v="Prarie"/>
    <s v="Corporate"/>
    <s v="Office Supplies"/>
    <s v="Labels"/>
    <n v="0.39"/>
  </r>
  <r>
    <n v="24931"/>
    <d v="2011-11-07T00:00:00"/>
    <d v="2011-11-11T00:00:00"/>
    <s v="November"/>
    <s v="2011"/>
    <n v="4"/>
    <b v="0"/>
    <s v="low"/>
    <n v="9"/>
    <n v="149.63999999999999"/>
    <n v="0.05"/>
    <s v="Regular Air"/>
    <n v="13.77"/>
    <n v="16.739999999999998"/>
    <n v="5.08"/>
    <s v="MaryBeth Skach"/>
    <s v="Saskachewan"/>
    <s v="Prarie"/>
    <s v="Home Office"/>
    <s v="Office Supplies"/>
    <s v="Binders and Binder Accessories"/>
    <n v="0.36"/>
  </r>
  <r>
    <n v="25443"/>
    <d v="2012-09-22T00:00:00"/>
    <d v="2012-09-22T00:00:00"/>
    <s v="September"/>
    <s v="2012"/>
    <n v="0"/>
    <s v="FREE DELIVERY"/>
    <s v="Medium"/>
    <n v="33"/>
    <n v="570.24"/>
    <n v="0.01"/>
    <s v="Regular Air"/>
    <n v="-57.83"/>
    <n v="15.99"/>
    <n v="11.28"/>
    <s v="Rick Wilson"/>
    <s v="Saskachewan"/>
    <s v="Prarie"/>
    <s v="Corporate"/>
    <s v="Technology"/>
    <s v="Office Machines"/>
    <n v="0.38"/>
  </r>
  <r>
    <n v="25953"/>
    <d v="2009-09-27T00:00:00"/>
    <d v="2009-09-28T00:00:00"/>
    <s v="September"/>
    <s v="2009"/>
    <n v="1"/>
    <b v="0"/>
    <s v="Critical"/>
    <n v="27"/>
    <n v="258.54000000000002"/>
    <n v="0.1"/>
    <s v="Regular Air"/>
    <n v="-16.3"/>
    <n v="9.85"/>
    <n v="4.82"/>
    <s v="Liz Carlisle"/>
    <s v="Saskachewan"/>
    <s v="Prarie"/>
    <s v="Corporate"/>
    <s v="Office Supplies"/>
    <s v="Pens &amp; Art Supplies"/>
    <n v="0.47"/>
  </r>
  <r>
    <n v="25953"/>
    <d v="2009-09-27T00:00:00"/>
    <d v="2009-09-28T00:00:00"/>
    <s v="September"/>
    <s v="2009"/>
    <n v="1"/>
    <b v="0"/>
    <s v="Critical"/>
    <n v="19"/>
    <n v="1972.884"/>
    <n v="0.04"/>
    <s v="Regular Air"/>
    <n v="140.91"/>
    <n v="125.99"/>
    <n v="7.69"/>
    <s v="Liz Carlisle"/>
    <s v="Saskachewan"/>
    <s v="Prarie"/>
    <s v="Corporate"/>
    <s v="Technology"/>
    <s v="Telephones and Communication"/>
    <n v="0.57999999999999996"/>
  </r>
  <r>
    <n v="26144"/>
    <d v="2011-10-26T00:00:00"/>
    <d v="2011-10-27T00:00:00"/>
    <s v="October"/>
    <s v="2011"/>
    <n v="1"/>
    <b v="0"/>
    <s v="High"/>
    <n v="28"/>
    <n v="75.739999999999995"/>
    <n v="0.1"/>
    <s v="Regular Air"/>
    <n v="13.23"/>
    <n v="2.88"/>
    <n v="0.99"/>
    <s v="Lindsay Castell"/>
    <s v="Saskachewan"/>
    <s v="Prarie"/>
    <s v="Small Business"/>
    <s v="Office Supplies"/>
    <s v="Labels"/>
    <n v="0.36"/>
  </r>
  <r>
    <n v="26439"/>
    <d v="2011-09-15T00:00:00"/>
    <d v="2011-09-16T00:00:00"/>
    <s v="September"/>
    <s v="2011"/>
    <n v="1"/>
    <b v="0"/>
    <s v="Medium"/>
    <n v="38"/>
    <n v="1230.83"/>
    <n v="0"/>
    <s v="Regular Air"/>
    <n v="75.5"/>
    <n v="30.98"/>
    <n v="6.5"/>
    <s v="Justin Deggeller"/>
    <s v="Saskachewan"/>
    <s v="Prarie"/>
    <s v="Corporate"/>
    <s v="Technology"/>
    <s v="Computer Peripherals"/>
    <n v="0.64"/>
  </r>
  <r>
    <n v="26439"/>
    <d v="2011-09-15T00:00:00"/>
    <d v="2011-09-15T00:00:00"/>
    <s v="September"/>
    <s v="2011"/>
    <n v="0"/>
    <s v="FREE DELIVERY"/>
    <s v="Medium"/>
    <n v="37"/>
    <n v="169.93"/>
    <n v="0.04"/>
    <s v="Regular Air"/>
    <n v="-114.35"/>
    <n v="4.28"/>
    <n v="5.74"/>
    <s v="Justin Deggeller"/>
    <s v="Saskachewan"/>
    <s v="Prarie"/>
    <s v="Corporate"/>
    <s v="Office Supplies"/>
    <s v="Paper"/>
    <n v="0.4"/>
  </r>
  <r>
    <n v="26439"/>
    <d v="2011-09-15T00:00:00"/>
    <d v="2011-09-17T00:00:00"/>
    <s v="September"/>
    <s v="2011"/>
    <n v="2"/>
    <b v="0"/>
    <s v="Medium"/>
    <n v="23"/>
    <n v="1176.944"/>
    <n v="0.1"/>
    <s v="Regular Air"/>
    <n v="53.65"/>
    <n v="65.989999999999995"/>
    <n v="4.99"/>
    <s v="Justin Deggeller"/>
    <s v="Saskachewan"/>
    <s v="Prarie"/>
    <s v="Corporate"/>
    <s v="Technology"/>
    <s v="Telephones and Communication"/>
    <n v="0.57999999999999996"/>
  </r>
  <r>
    <n v="26466"/>
    <d v="2009-06-11T00:00:00"/>
    <d v="2009-06-12T00:00:00"/>
    <s v="June"/>
    <s v="2009"/>
    <n v="1"/>
    <b v="0"/>
    <s v="Critical"/>
    <n v="29"/>
    <n v="909.721"/>
    <n v="0.01"/>
    <s v="Regular Air"/>
    <n v="287.99"/>
    <n v="35.99"/>
    <n v="5.99"/>
    <s v="Rick Wilson"/>
    <s v="Saskachewan"/>
    <s v="Prarie"/>
    <s v="Corporate"/>
    <s v="Technology"/>
    <s v="Telephones and Communication"/>
    <n v="0.38"/>
  </r>
  <r>
    <n v="28037"/>
    <d v="2009-12-12T00:00:00"/>
    <d v="2009-12-13T00:00:00"/>
    <s v="December"/>
    <s v="2009"/>
    <n v="1"/>
    <b v="0"/>
    <s v="High"/>
    <n v="31"/>
    <n v="203.53"/>
    <n v="0.06"/>
    <s v="Regular Air"/>
    <n v="-101.28"/>
    <n v="6.68"/>
    <n v="6.93"/>
    <s v="Maxwell Schwartz"/>
    <s v="Saskachewan"/>
    <s v="Prarie"/>
    <s v="Corporate"/>
    <s v="Office Supplies"/>
    <s v="Paper"/>
    <n v="0.37"/>
  </r>
  <r>
    <n v="28294"/>
    <d v="2012-05-22T00:00:00"/>
    <d v="2012-05-23T00:00:00"/>
    <s v="May"/>
    <s v="2012"/>
    <n v="1"/>
    <b v="0"/>
    <s v="High"/>
    <n v="47"/>
    <n v="63.47"/>
    <n v="0"/>
    <s v="Regular Air"/>
    <n v="-19.920000000000002"/>
    <n v="1.26"/>
    <n v="0.7"/>
    <s v="Lindsay Castell"/>
    <s v="Saskachewan"/>
    <s v="Prarie"/>
    <s v="Corporate"/>
    <s v="Office Supplies"/>
    <s v="Rubber Bands"/>
    <n v="0.81"/>
  </r>
  <r>
    <n v="28453"/>
    <d v="2012-12-28T00:00:00"/>
    <d v="2012-12-28T00:00:00"/>
    <s v="December"/>
    <s v="2012"/>
    <n v="0"/>
    <s v="FREE DELIVERY"/>
    <s v="Critical"/>
    <n v="26"/>
    <n v="560.03"/>
    <n v="0.04"/>
    <s v="Regular Air"/>
    <n v="-139.87"/>
    <n v="21.66"/>
    <n v="13.99"/>
    <s v="Lycoris Saunders"/>
    <s v="Saskachewan"/>
    <s v="Prarie"/>
    <s v="Home Office"/>
    <s v="Office Supplies"/>
    <s v="Appliances"/>
    <n v="0.52"/>
  </r>
  <r>
    <n v="28512"/>
    <d v="2010-04-27T00:00:00"/>
    <d v="2010-04-28T00:00:00"/>
    <s v="April"/>
    <s v="2010"/>
    <n v="1"/>
    <b v="0"/>
    <s v="Medium"/>
    <n v="11"/>
    <n v="323.91000000000003"/>
    <n v="0.09"/>
    <s v="Regular Air"/>
    <n v="-96.53"/>
    <n v="30.73"/>
    <n v="4"/>
    <s v="Lindsay Castell"/>
    <s v="Saskachewan"/>
    <s v="Prarie"/>
    <s v="Corporate"/>
    <s v="Technology"/>
    <s v="Computer Peripherals"/>
    <n v="0.75"/>
  </r>
  <r>
    <n v="28512"/>
    <d v="2010-04-27T00:00:00"/>
    <d v="2010-04-29T00:00:00"/>
    <s v="April"/>
    <s v="2010"/>
    <n v="2"/>
    <b v="0"/>
    <s v="Medium"/>
    <n v="10"/>
    <n v="185.59"/>
    <n v="0.1"/>
    <s v="Regular Air"/>
    <n v="12.01"/>
    <n v="19.98"/>
    <n v="5.77"/>
    <s v="Lindsay Castell"/>
    <s v="Saskachewan"/>
    <s v="Prarie"/>
    <s v="Corporate"/>
    <s v="Office Supplies"/>
    <s v="Paper"/>
    <n v="0.38"/>
  </r>
  <r>
    <n v="28512"/>
    <d v="2010-04-27T00:00:00"/>
    <d v="2010-04-29T00:00:00"/>
    <s v="April"/>
    <s v="2010"/>
    <n v="2"/>
    <b v="0"/>
    <s v="Medium"/>
    <n v="18"/>
    <n v="7168.15"/>
    <n v="0.05"/>
    <s v="Regular Air"/>
    <n v="1593.61"/>
    <n v="419.19"/>
    <n v="19.989999999999998"/>
    <s v="Lindsay Castell"/>
    <s v="Saskachewan"/>
    <s v="Prarie"/>
    <s v="Corporate"/>
    <s v="Office Supplies"/>
    <s v="Storage &amp; Organization"/>
    <n v="0.57999999999999996"/>
  </r>
  <r>
    <n v="28641"/>
    <d v="2011-10-12T00:00:00"/>
    <d v="2011-10-13T00:00:00"/>
    <s v="October"/>
    <s v="2011"/>
    <n v="1"/>
    <b v="0"/>
    <s v="Not Specified"/>
    <n v="33"/>
    <n v="278.64999999999998"/>
    <n v="0.05"/>
    <s v="Express Air"/>
    <n v="-36.340000000000003"/>
    <n v="8.32"/>
    <n v="2.38"/>
    <s v="Liz Pelletier"/>
    <s v="Saskachewan"/>
    <s v="Prarie"/>
    <s v="Home Office"/>
    <s v="Technology"/>
    <s v="Computer Peripherals"/>
    <n v="0.74"/>
  </r>
  <r>
    <n v="28867"/>
    <d v="2011-07-22T00:00:00"/>
    <d v="2011-07-23T00:00:00"/>
    <s v="July"/>
    <s v="2011"/>
    <n v="1"/>
    <b v="0"/>
    <s v="Medium"/>
    <n v="43"/>
    <n v="866.73"/>
    <n v="0.1"/>
    <s v="Regular Air"/>
    <n v="-199.98"/>
    <n v="20.97"/>
    <n v="6.5"/>
    <s v="Maxwell Schwartz"/>
    <s v="Saskachewan"/>
    <s v="Prarie"/>
    <s v="Corporate"/>
    <s v="Technology"/>
    <s v="Computer Peripherals"/>
    <n v="0.78"/>
  </r>
  <r>
    <n v="28867"/>
    <d v="2011-07-22T00:00:00"/>
    <d v="2011-07-23T00:00:00"/>
    <s v="July"/>
    <s v="2011"/>
    <n v="1"/>
    <b v="0"/>
    <s v="Medium"/>
    <n v="6"/>
    <n v="642.41999999999996"/>
    <n v="0.03"/>
    <s v="Regular Air"/>
    <n v="80.010000000000005"/>
    <n v="104.85"/>
    <n v="19.989999999999998"/>
    <s v="Maxwell Schwartz"/>
    <s v="Saskachewan"/>
    <s v="Prarie"/>
    <s v="Corporate"/>
    <s v="Office Supplies"/>
    <s v="Paper"/>
    <n v="0.37"/>
  </r>
  <r>
    <n v="28867"/>
    <d v="2011-07-22T00:00:00"/>
    <d v="2011-07-24T00:00:00"/>
    <s v="July"/>
    <s v="2011"/>
    <n v="2"/>
    <b v="0"/>
    <s v="Medium"/>
    <n v="26"/>
    <n v="2169.7525000000001"/>
    <n v="0.02"/>
    <s v="Regular Air"/>
    <n v="374.75"/>
    <n v="95.99"/>
    <n v="8.99"/>
    <s v="Maxwell Schwartz"/>
    <s v="Saskachewan"/>
    <s v="Prarie"/>
    <s v="Corporate"/>
    <s v="Technology"/>
    <s v="Telephones and Communication"/>
    <n v="0.56999999999999995"/>
  </r>
  <r>
    <n v="28899"/>
    <d v="2012-06-14T00:00:00"/>
    <d v="2012-06-16T00:00:00"/>
    <s v="June"/>
    <s v="2012"/>
    <n v="2"/>
    <b v="0"/>
    <s v="low"/>
    <n v="27"/>
    <n v="4488.2635"/>
    <n v="0.06"/>
    <s v="Regular Air"/>
    <n v="750.55"/>
    <n v="205.99"/>
    <n v="5"/>
    <s v="Janet Lee"/>
    <s v="Saskachewan"/>
    <s v="Prarie"/>
    <s v="Consumer"/>
    <s v="Technology"/>
    <s v="Telephones and Communication"/>
    <n v="0.59"/>
  </r>
  <r>
    <n v="30343"/>
    <d v="2012-05-21T00:00:00"/>
    <d v="2012-05-23T00:00:00"/>
    <s v="May"/>
    <s v="2012"/>
    <n v="2"/>
    <b v="0"/>
    <s v="Critical"/>
    <n v="8"/>
    <n v="41343.21"/>
    <n v="0.09"/>
    <s v="Regular Air"/>
    <n v="3852.19"/>
    <n v="6783.02"/>
    <n v="24.49"/>
    <s v="Craig Carreira"/>
    <s v="Saskachewan"/>
    <s v="Prarie"/>
    <s v="Corporate"/>
    <s v="Technology"/>
    <s v="Office Machines"/>
    <n v="0.39"/>
  </r>
  <r>
    <n v="30657"/>
    <d v="2011-05-10T00:00:00"/>
    <d v="2011-05-11T00:00:00"/>
    <s v="May"/>
    <s v="2011"/>
    <n v="1"/>
    <b v="0"/>
    <s v="High"/>
    <n v="6"/>
    <n v="273.38"/>
    <n v="0.06"/>
    <s v="Express Air"/>
    <n v="-170.91"/>
    <n v="43.22"/>
    <n v="16.71"/>
    <s v="Paul Stevenson"/>
    <s v="Saskachewan"/>
    <s v="Prarie"/>
    <s v="Corporate"/>
    <s v="Technology"/>
    <s v="Computer Peripherals"/>
    <n v="0.66"/>
  </r>
  <r>
    <n v="30657"/>
    <d v="2011-05-10T00:00:00"/>
    <d v="2011-05-12T00:00:00"/>
    <s v="May"/>
    <s v="2011"/>
    <n v="2"/>
    <b v="0"/>
    <s v="High"/>
    <n v="8"/>
    <n v="179.66"/>
    <n v="0.01"/>
    <s v="Regular Air"/>
    <n v="-1.73"/>
    <n v="22.24"/>
    <n v="1.99"/>
    <s v="Paul Stevenson"/>
    <s v="Saskachewan"/>
    <s v="Prarie"/>
    <s v="Corporate"/>
    <s v="Technology"/>
    <s v="Computer Peripherals"/>
    <n v="0.43"/>
  </r>
  <r>
    <n v="31330"/>
    <d v="2010-06-01T00:00:00"/>
    <d v="2010-06-02T00:00:00"/>
    <s v="June"/>
    <s v="2010"/>
    <n v="1"/>
    <b v="0"/>
    <s v="High"/>
    <n v="2"/>
    <n v="13.5"/>
    <n v="0.04"/>
    <s v="Regular Air"/>
    <n v="-7.9"/>
    <n v="5.98"/>
    <n v="1.67"/>
    <s v="Paul Stevenson"/>
    <s v="Saskachewan"/>
    <s v="Prarie"/>
    <s v="Corporate"/>
    <s v="Office Supplies"/>
    <s v="Pens &amp; Art Supplies"/>
    <n v="0.51"/>
  </r>
  <r>
    <n v="31330"/>
    <d v="2010-06-01T00:00:00"/>
    <d v="2010-06-02T00:00:00"/>
    <s v="June"/>
    <s v="2010"/>
    <n v="1"/>
    <b v="0"/>
    <s v="High"/>
    <n v="38"/>
    <n v="540.64"/>
    <n v="0.02"/>
    <s v="Regular Air"/>
    <n v="13.89"/>
    <n v="13.43"/>
    <n v="5.5"/>
    <s v="Paul Stevenson"/>
    <s v="Saskachewan"/>
    <s v="Prarie"/>
    <s v="Corporate"/>
    <s v="Office Supplies"/>
    <s v="Storage &amp; Organization"/>
    <n v="0.56999999999999995"/>
  </r>
  <r>
    <n v="31556"/>
    <d v="2011-07-27T00:00:00"/>
    <d v="2011-07-28T00:00:00"/>
    <s v="July"/>
    <s v="2011"/>
    <n v="1"/>
    <b v="0"/>
    <s v="Critical"/>
    <n v="35"/>
    <n v="269.35000000000002"/>
    <n v="7.0000000000000007E-2"/>
    <s v="Regular Air"/>
    <n v="-14.99"/>
    <n v="7.7"/>
    <n v="3.68"/>
    <s v="Kelly Collister"/>
    <s v="Saskachewan"/>
    <s v="Prarie"/>
    <s v="Consumer"/>
    <s v="Furniture"/>
    <s v="Office Furnishings"/>
    <n v="0.52"/>
  </r>
  <r>
    <n v="31648"/>
    <d v="2011-08-20T00:00:00"/>
    <d v="2011-08-20T00:00:00"/>
    <s v="August"/>
    <s v="2011"/>
    <n v="0"/>
    <s v="FREE DELIVERY"/>
    <s v="High"/>
    <n v="8"/>
    <n v="68.94"/>
    <n v="0"/>
    <s v="Regular Air"/>
    <n v="-32.630000000000003"/>
    <n v="8.32"/>
    <n v="2.38"/>
    <s v="Greg Hansen"/>
    <s v="Saskachewan"/>
    <s v="Prarie"/>
    <s v="Home Office"/>
    <s v="Technology"/>
    <s v="Computer Peripherals"/>
    <n v="0.74"/>
  </r>
  <r>
    <n v="31648"/>
    <d v="2011-08-20T00:00:00"/>
    <d v="2011-08-22T00:00:00"/>
    <s v="August"/>
    <s v="2011"/>
    <n v="2"/>
    <b v="0"/>
    <s v="High"/>
    <n v="10"/>
    <n v="74.040000000000006"/>
    <n v="0.03"/>
    <s v="Regular Air"/>
    <n v="-37.04"/>
    <n v="6.68"/>
    <n v="7.3"/>
    <s v="Greg Hansen"/>
    <s v="Saskachewan"/>
    <s v="Prarie"/>
    <s v="Home Office"/>
    <s v="Office Supplies"/>
    <s v="Paper"/>
    <n v="0.37"/>
  </r>
  <r>
    <n v="32100"/>
    <d v="2012-05-23T00:00:00"/>
    <d v="2012-05-25T00:00:00"/>
    <s v="May"/>
    <s v="2012"/>
    <n v="2"/>
    <b v="0"/>
    <s v="Medium"/>
    <n v="29"/>
    <n v="1104.28"/>
    <n v="0.08"/>
    <s v="Regular Air"/>
    <n v="359.75"/>
    <n v="40.98"/>
    <n v="1.99"/>
    <s v="Liz Carlisle"/>
    <s v="Saskachewan"/>
    <s v="Prarie"/>
    <s v="Corporate"/>
    <s v="Technology"/>
    <s v="Computer Peripherals"/>
    <n v="0.44"/>
  </r>
  <r>
    <n v="32675"/>
    <d v="2009-11-03T00:00:00"/>
    <d v="2009-11-04T00:00:00"/>
    <s v="November"/>
    <s v="2009"/>
    <n v="1"/>
    <b v="0"/>
    <s v="High"/>
    <n v="20"/>
    <n v="6865.19"/>
    <n v="0.09"/>
    <s v="Delivery Truck"/>
    <n v="1541.68"/>
    <n v="349.45"/>
    <n v="60"/>
    <s v="Jonathan Doherty"/>
    <s v="Saskachewan"/>
    <s v="Prarie"/>
    <s v="Corporate"/>
    <s v="Furniture"/>
    <s v="Tables"/>
    <m/>
  </r>
  <r>
    <n v="32804"/>
    <d v="2012-09-09T00:00:00"/>
    <d v="2012-09-10T00:00:00"/>
    <s v="September"/>
    <s v="2012"/>
    <n v="1"/>
    <b v="0"/>
    <s v="Medium"/>
    <n v="49"/>
    <n v="174.81"/>
    <n v="7.0000000000000007E-2"/>
    <s v="Regular Air"/>
    <n v="74.819999999999993"/>
    <n v="3.75"/>
    <n v="0.5"/>
    <s v="Lycoris Saunders"/>
    <s v="Saskachewan"/>
    <s v="Prarie"/>
    <s v="Corporate"/>
    <s v="Office Supplies"/>
    <s v="Labels"/>
    <n v="0.37"/>
  </r>
  <r>
    <n v="32804"/>
    <d v="2012-09-09T00:00:00"/>
    <d v="2012-09-11T00:00:00"/>
    <s v="September"/>
    <s v="2012"/>
    <n v="2"/>
    <b v="0"/>
    <s v="Medium"/>
    <n v="20"/>
    <n v="89.51"/>
    <n v="0.02"/>
    <s v="Regular Air"/>
    <n v="-61.99"/>
    <n v="3.98"/>
    <n v="5.26"/>
    <s v="Lycoris Saunders"/>
    <s v="Saskachewan"/>
    <s v="Prarie"/>
    <s v="Corporate"/>
    <s v="Office Supplies"/>
    <s v="Binders and Binder Accessories"/>
    <n v="0.38"/>
  </r>
  <r>
    <n v="32806"/>
    <d v="2011-06-21T00:00:00"/>
    <d v="2011-06-22T00:00:00"/>
    <s v="June"/>
    <s v="2011"/>
    <n v="1"/>
    <b v="0"/>
    <s v="High"/>
    <n v="48"/>
    <n v="175.99"/>
    <n v="0.1"/>
    <s v="Express Air"/>
    <n v="77.3"/>
    <n v="3.69"/>
    <n v="0.5"/>
    <s v="Lycoris Saunders"/>
    <s v="Saskachewan"/>
    <s v="Prarie"/>
    <s v="Home Office"/>
    <s v="Office Supplies"/>
    <s v="Labels"/>
    <n v="0.38"/>
  </r>
  <r>
    <n v="32806"/>
    <d v="2011-06-21T00:00:00"/>
    <d v="2011-06-23T00:00:00"/>
    <s v="June"/>
    <s v="2011"/>
    <n v="2"/>
    <b v="0"/>
    <s v="High"/>
    <n v="33"/>
    <n v="221.23"/>
    <n v="0.02"/>
    <s v="Regular Air"/>
    <n v="-45.29"/>
    <n v="6.68"/>
    <n v="5.2"/>
    <s v="Lycoris Saunders"/>
    <s v="Saskachewan"/>
    <s v="Prarie"/>
    <s v="Home Office"/>
    <s v="Office Supplies"/>
    <s v="Paper"/>
    <n v="0.37"/>
  </r>
  <r>
    <n v="32996"/>
    <d v="2010-12-17T00:00:00"/>
    <d v="2010-12-20T00:00:00"/>
    <s v="December"/>
    <s v="2010"/>
    <n v="3"/>
    <b v="0"/>
    <s v="Critical"/>
    <n v="15"/>
    <n v="262.29000000000002"/>
    <n v="0.09"/>
    <s v="Regular Air"/>
    <n v="7.26"/>
    <n v="17.78"/>
    <n v="5.03"/>
    <s v="Janet Lee"/>
    <s v="Saskachewan"/>
    <s v="Prarie"/>
    <s v="Consumer"/>
    <s v="Furniture"/>
    <s v="Office Furnishings"/>
    <n v="0.54"/>
  </r>
  <r>
    <n v="32996"/>
    <d v="2010-12-17T00:00:00"/>
    <d v="2010-12-19T00:00:00"/>
    <s v="December"/>
    <s v="2010"/>
    <n v="2"/>
    <b v="0"/>
    <s v="Critical"/>
    <n v="2"/>
    <n v="116.31399999999999"/>
    <n v="0.04"/>
    <s v="Regular Air"/>
    <n v="-300.85000000000002"/>
    <n v="65.989999999999995"/>
    <n v="3.9"/>
    <s v="Janet Lee"/>
    <s v="Saskachewan"/>
    <s v="Prarie"/>
    <s v="Consumer"/>
    <s v="Technology"/>
    <s v="Telephones and Communication"/>
    <n v="0.55000000000000004"/>
  </r>
  <r>
    <n v="33184"/>
    <d v="2012-02-13T00:00:00"/>
    <d v="2012-02-15T00:00:00"/>
    <s v="February"/>
    <s v="2012"/>
    <n v="2"/>
    <b v="0"/>
    <s v="Not Specified"/>
    <n v="32"/>
    <n v="402.49"/>
    <n v="0"/>
    <s v="Regular Air"/>
    <n v="41.79"/>
    <n v="11.7"/>
    <n v="5.63"/>
    <s v="Dennis Pardue"/>
    <s v="Saskachewan"/>
    <s v="Prarie"/>
    <s v="Small Business"/>
    <s v="Office Supplies"/>
    <s v="Binders and Binder Accessories"/>
    <n v="0.4"/>
  </r>
  <r>
    <n v="33184"/>
    <d v="2012-02-13T00:00:00"/>
    <d v="2012-02-15T00:00:00"/>
    <s v="February"/>
    <s v="2012"/>
    <n v="2"/>
    <b v="0"/>
    <s v="Not Specified"/>
    <n v="1"/>
    <n v="1754.29"/>
    <n v="0.09"/>
    <s v="Regular Air"/>
    <n v="-961.5"/>
    <n v="1889.99"/>
    <n v="19.989999999999998"/>
    <s v="Dennis Pardue"/>
    <s v="Saskachewan"/>
    <s v="Prarie"/>
    <s v="Small Business"/>
    <s v="Office Supplies"/>
    <s v="Binders and Binder Accessories"/>
    <n v="0.36"/>
  </r>
  <r>
    <n v="33731"/>
    <d v="2012-10-08T00:00:00"/>
    <d v="2012-10-09T00:00:00"/>
    <s v="October"/>
    <s v="2012"/>
    <n v="1"/>
    <b v="0"/>
    <s v="High"/>
    <n v="27"/>
    <n v="8213.3700000000008"/>
    <n v="0.02"/>
    <s v="Delivery Truck"/>
    <n v="1148.8800000000001"/>
    <n v="284.98"/>
    <n v="69.55"/>
    <s v="Jonathan Doherty"/>
    <s v="Saskachewan"/>
    <s v="Prarie"/>
    <s v="Corporate"/>
    <s v="Furniture"/>
    <s v="Chairs &amp; Chairmats"/>
    <n v="0.6"/>
  </r>
  <r>
    <n v="33731"/>
    <d v="2012-10-08T00:00:00"/>
    <d v="2012-10-08T00:00:00"/>
    <s v="October"/>
    <s v="2012"/>
    <n v="0"/>
    <s v="FREE DELIVERY"/>
    <s v="High"/>
    <n v="32"/>
    <n v="109.01"/>
    <n v="0.09"/>
    <s v="Regular Air"/>
    <n v="8.4499999999999993"/>
    <n v="3.58"/>
    <n v="1.63"/>
    <s v="Jonathan Doherty"/>
    <s v="Saskachewan"/>
    <s v="Prarie"/>
    <s v="Corporate"/>
    <s v="Office Supplies"/>
    <s v="Rubber Bands"/>
    <n v="0.36"/>
  </r>
  <r>
    <n v="33731"/>
    <d v="2012-10-08T00:00:00"/>
    <d v="2012-10-10T00:00:00"/>
    <s v="October"/>
    <s v="2012"/>
    <n v="2"/>
    <b v="0"/>
    <s v="High"/>
    <n v="12"/>
    <n v="138.88"/>
    <n v="0.05"/>
    <s v="Regular Air"/>
    <n v="-23.99"/>
    <n v="11.29"/>
    <n v="5.03"/>
    <s v="Jonathan Doherty"/>
    <s v="Saskachewan"/>
    <s v="Prarie"/>
    <s v="Corporate"/>
    <s v="Office Supplies"/>
    <s v="Storage &amp; Organization"/>
    <n v="0.59"/>
  </r>
  <r>
    <n v="34112"/>
    <d v="2011-09-01T00:00:00"/>
    <d v="2011-09-03T00:00:00"/>
    <s v="September"/>
    <s v="2011"/>
    <n v="2"/>
    <b v="0"/>
    <s v="Critical"/>
    <n v="13"/>
    <n v="315.79199999999997"/>
    <n v="0.1"/>
    <s v="Regular Air"/>
    <n v="-105.77"/>
    <n v="28.99"/>
    <n v="8.59"/>
    <s v="Dennis Pardue"/>
    <s v="Saskachewan"/>
    <s v="Prarie"/>
    <s v="Small Business"/>
    <s v="Technology"/>
    <s v="Telephones and Communication"/>
    <n v="0.56000000000000005"/>
  </r>
  <r>
    <n v="34849"/>
    <d v="2010-10-12T00:00:00"/>
    <d v="2010-10-14T00:00:00"/>
    <s v="October"/>
    <s v="2010"/>
    <n v="2"/>
    <b v="0"/>
    <s v="Critical"/>
    <n v="3"/>
    <n v="11.76"/>
    <n v="0.1"/>
    <s v="Regular Air"/>
    <n v="-2.83"/>
    <n v="4.13"/>
    <n v="0.5"/>
    <s v="Lycoris Saunders"/>
    <s v="Saskachewan"/>
    <s v="Prarie"/>
    <s v="Home Office"/>
    <s v="Office Supplies"/>
    <s v="Labels"/>
    <n v="0.39"/>
  </r>
  <r>
    <n v="34849"/>
    <d v="2010-10-12T00:00:00"/>
    <d v="2010-10-13T00:00:00"/>
    <s v="October"/>
    <s v="2010"/>
    <n v="1"/>
    <b v="0"/>
    <s v="Critical"/>
    <n v="22"/>
    <n v="100.13"/>
    <n v="0.08"/>
    <s v="Regular Air"/>
    <n v="19.77"/>
    <n v="4.7300000000000004"/>
    <n v="1.52"/>
    <s v="Lycoris Saunders"/>
    <s v="Saskachewan"/>
    <s v="Prarie"/>
    <s v="Home Office"/>
    <s v="Office Supplies"/>
    <s v="Paper"/>
    <n v="0.36"/>
  </r>
  <r>
    <n v="34849"/>
    <d v="2010-10-12T00:00:00"/>
    <d v="2010-10-13T00:00:00"/>
    <s v="October"/>
    <s v="2010"/>
    <n v="1"/>
    <b v="0"/>
    <s v="Critical"/>
    <n v="3"/>
    <n v="1192.93"/>
    <n v="7.0000000000000007E-2"/>
    <s v="Regular Air"/>
    <n v="-434.81"/>
    <n v="419.19"/>
    <n v="19.989999999999998"/>
    <s v="Lycoris Saunders"/>
    <s v="Saskachewan"/>
    <s v="Prarie"/>
    <s v="Home Office"/>
    <s v="Office Supplies"/>
    <s v="Storage &amp; Organization"/>
    <n v="0.57999999999999996"/>
  </r>
  <r>
    <n v="37923"/>
    <d v="2010-03-27T00:00:00"/>
    <d v="2010-03-28T00:00:00"/>
    <s v="March"/>
    <s v="2010"/>
    <n v="1"/>
    <b v="0"/>
    <s v="Not Specified"/>
    <n v="29"/>
    <n v="198.43"/>
    <n v="0.01"/>
    <s v="Regular Air"/>
    <n v="-79.67"/>
    <n v="6.48"/>
    <n v="6.81"/>
    <s v="Paul Stevenson"/>
    <s v="Saskachewan"/>
    <s v="Prarie"/>
    <s v="Corporate"/>
    <s v="Office Supplies"/>
    <s v="Paper"/>
    <n v="0.36"/>
  </r>
  <r>
    <n v="38215"/>
    <d v="2010-01-02T00:00:00"/>
    <d v="2010-01-03T00:00:00"/>
    <s v="January"/>
    <s v="2010"/>
    <n v="1"/>
    <b v="0"/>
    <s v="Critical"/>
    <n v="42"/>
    <n v="756.72950000000003"/>
    <n v="7.0000000000000007E-2"/>
    <s v="Regular Air"/>
    <n v="64.78"/>
    <n v="20.99"/>
    <n v="4.8099999999999996"/>
    <s v="Dennis Pardue"/>
    <s v="Saskachewan"/>
    <s v="Prarie"/>
    <s v="Small Business"/>
    <s v="Technology"/>
    <s v="Telephones and Communication"/>
    <n v="0.57999999999999996"/>
  </r>
  <r>
    <n v="38215"/>
    <d v="2010-01-02T00:00:00"/>
    <d v="2010-01-04T00:00:00"/>
    <s v="January"/>
    <s v="2010"/>
    <n v="2"/>
    <b v="0"/>
    <s v="Critical"/>
    <n v="38"/>
    <n v="3676.96"/>
    <n v="0.09"/>
    <s v="Express Air"/>
    <n v="1233.45"/>
    <n v="104.85"/>
    <n v="19.989999999999998"/>
    <s v="Dennis Pardue"/>
    <s v="Saskachewan"/>
    <s v="Prarie"/>
    <s v="Small Business"/>
    <s v="Office Supplies"/>
    <s v="Paper"/>
    <n v="0.37"/>
  </r>
  <r>
    <n v="38659"/>
    <d v="2010-03-30T00:00:00"/>
    <d v="2010-04-03T00:00:00"/>
    <s v="April"/>
    <s v="2010"/>
    <n v="4"/>
    <b v="0"/>
    <s v="low"/>
    <n v="48"/>
    <n v="3982.42"/>
    <n v="0.04"/>
    <s v="Regular Air"/>
    <n v="1560.82"/>
    <n v="83.1"/>
    <n v="6.13"/>
    <s v="Jonathan Doherty"/>
    <s v="Saskachewan"/>
    <s v="Prarie"/>
    <s v="Corporate"/>
    <s v="Technology"/>
    <s v="Computer Peripherals"/>
    <n v="0.45"/>
  </r>
  <r>
    <n v="38659"/>
    <d v="2010-03-30T00:00:00"/>
    <d v="2010-04-06T00:00:00"/>
    <s v="April"/>
    <s v="2010"/>
    <n v="7"/>
    <b v="0"/>
    <s v="low"/>
    <n v="32"/>
    <n v="4025.66"/>
    <n v="0.05"/>
    <s v="Delivery Truck"/>
    <n v="-395.12"/>
    <n v="124.49"/>
    <n v="51.94"/>
    <s v="Jonathan Doherty"/>
    <s v="Saskachewan"/>
    <s v="Prarie"/>
    <s v="Corporate"/>
    <s v="Furniture"/>
    <s v="Tables"/>
    <n v="0.63"/>
  </r>
  <r>
    <n v="38982"/>
    <d v="2009-07-17T00:00:00"/>
    <d v="2009-07-18T00:00:00"/>
    <s v="July"/>
    <s v="2009"/>
    <n v="1"/>
    <b v="0"/>
    <s v="Not Specified"/>
    <n v="43"/>
    <n v="1114.42"/>
    <n v="0.09"/>
    <s v="Regular Air"/>
    <n v="425.07"/>
    <n v="28.48"/>
    <n v="1.99"/>
    <s v="Liz Carlisle"/>
    <s v="Saskachewan"/>
    <s v="Prarie"/>
    <s v="Corporate"/>
    <s v="Technology"/>
    <s v="Computer Peripherals"/>
    <n v="0.4"/>
  </r>
  <r>
    <n v="39908"/>
    <d v="2009-05-10T00:00:00"/>
    <d v="2009-05-12T00:00:00"/>
    <s v="May"/>
    <s v="2009"/>
    <n v="2"/>
    <b v="0"/>
    <s v="low"/>
    <n v="23"/>
    <n v="753.75"/>
    <n v="0.1"/>
    <s v="Regular Air"/>
    <n v="31.17"/>
    <n v="34.99"/>
    <n v="7.73"/>
    <s v="Neil Knudson"/>
    <s v="Saskachewan"/>
    <s v="Prarie"/>
    <s v="Home Office"/>
    <s v="Office Supplies"/>
    <s v="Pens &amp; Art Supplies"/>
    <n v="0.59"/>
  </r>
  <r>
    <n v="40225"/>
    <d v="2011-01-09T00:00:00"/>
    <d v="2011-01-16T00:00:00"/>
    <s v="January"/>
    <s v="2011"/>
    <n v="7"/>
    <b v="0"/>
    <s v="low"/>
    <n v="50"/>
    <n v="839.07"/>
    <n v="0.06"/>
    <s v="Regular Air"/>
    <n v="212.73"/>
    <n v="16.739999999999998"/>
    <n v="5.08"/>
    <s v="Frank Gastineau"/>
    <s v="Saskachewan"/>
    <s v="Prarie"/>
    <s v="Small Business"/>
    <s v="Office Supplies"/>
    <s v="Binders and Binder Accessories"/>
    <n v="0.36"/>
  </r>
  <r>
    <n v="40225"/>
    <d v="2011-01-09T00:00:00"/>
    <d v="2011-01-11T00:00:00"/>
    <s v="January"/>
    <s v="2011"/>
    <n v="2"/>
    <b v="0"/>
    <s v="low"/>
    <n v="45"/>
    <n v="5643.49"/>
    <n v="0.05"/>
    <s v="Delivery Truck"/>
    <n v="-1857.06"/>
    <n v="122.99"/>
    <n v="70.2"/>
    <s v="Frank Gastineau"/>
    <s v="Saskachewan"/>
    <s v="Prarie"/>
    <s v="Small Business"/>
    <s v="Furniture"/>
    <s v="Chairs &amp; Chairmats"/>
    <n v="0.74"/>
  </r>
  <r>
    <n v="40512"/>
    <d v="2010-09-17T00:00:00"/>
    <d v="2010-09-18T00:00:00"/>
    <s v="September"/>
    <s v="2010"/>
    <n v="1"/>
    <b v="0"/>
    <s v="Medium"/>
    <n v="41"/>
    <n v="405.83"/>
    <n v="0.06"/>
    <s v="Regular Air"/>
    <n v="178.86"/>
    <n v="9.9"/>
    <n v="1.39"/>
    <s v="Greg Hansen"/>
    <s v="Saskachewan"/>
    <s v="Prarie"/>
    <s v="Home Office"/>
    <s v="Office Supplies"/>
    <s v="Envelopes"/>
    <n v="0.37"/>
  </r>
  <r>
    <n v="41636"/>
    <d v="2009-08-14T00:00:00"/>
    <d v="2009-08-15T00:00:00"/>
    <s v="August"/>
    <s v="2009"/>
    <n v="1"/>
    <b v="0"/>
    <s v="Critical"/>
    <n v="47"/>
    <n v="5294.48"/>
    <n v="0.03"/>
    <s v="Regular Air"/>
    <n v="1521.31"/>
    <n v="107.53"/>
    <n v="5.81"/>
    <s v="MaryBeth Skach"/>
    <s v="Saskachewan"/>
    <s v="Prarie"/>
    <s v="Home Office"/>
    <s v="Furniture"/>
    <s v="Office Furnishings"/>
    <n v="0.65"/>
  </r>
  <r>
    <n v="41636"/>
    <d v="2009-08-14T00:00:00"/>
    <d v="2009-08-16T00:00:00"/>
    <s v="August"/>
    <s v="2009"/>
    <n v="2"/>
    <b v="0"/>
    <s v="Critical"/>
    <n v="25"/>
    <n v="423.15"/>
    <n v="0.05"/>
    <s v="Regular Air"/>
    <n v="-47.28"/>
    <n v="16.98"/>
    <n v="7.78"/>
    <s v="MaryBeth Skach"/>
    <s v="Saskachewan"/>
    <s v="Prarie"/>
    <s v="Home Office"/>
    <s v="Office Supplies"/>
    <s v="Pens &amp; Art Supplies"/>
    <n v="0.56999999999999995"/>
  </r>
  <r>
    <n v="41636"/>
    <d v="2009-08-14T00:00:00"/>
    <d v="2009-08-16T00:00:00"/>
    <s v="August"/>
    <s v="2009"/>
    <n v="2"/>
    <b v="0"/>
    <s v="Critical"/>
    <n v="27"/>
    <n v="2762.857"/>
    <n v="0.03"/>
    <s v="Regular Air"/>
    <n v="722.24"/>
    <n v="115.99"/>
    <n v="4.2300000000000004"/>
    <s v="MaryBeth Skach"/>
    <s v="Saskachewan"/>
    <s v="Prarie"/>
    <s v="Home Office"/>
    <s v="Technology"/>
    <s v="Telephones and Communication"/>
    <n v="0.56000000000000005"/>
  </r>
  <r>
    <n v="41799"/>
    <d v="2009-06-23T00:00:00"/>
    <d v="2009-06-24T00:00:00"/>
    <s v="June"/>
    <s v="2009"/>
    <n v="1"/>
    <b v="0"/>
    <s v="High"/>
    <n v="21"/>
    <n v="1130.806"/>
    <n v="0.04"/>
    <s v="Regular Air"/>
    <n v="95.15"/>
    <n v="65.989999999999995"/>
    <n v="4.99"/>
    <s v="Jonathan Doherty"/>
    <s v="Saskachewan"/>
    <s v="Prarie"/>
    <s v="Corporate"/>
    <s v="Technology"/>
    <s v="Telephones and Communication"/>
    <n v="0.56999999999999995"/>
  </r>
  <r>
    <n v="41857"/>
    <d v="2011-05-06T00:00:00"/>
    <d v="2011-05-11T00:00:00"/>
    <s v="May"/>
    <s v="2011"/>
    <n v="5"/>
    <b v="0"/>
    <s v="low"/>
    <n v="45"/>
    <n v="461.05"/>
    <n v="0.04"/>
    <s v="Express Air"/>
    <n v="-38.39"/>
    <n v="9.65"/>
    <n v="6.22"/>
    <s v="Lycoris Saunders"/>
    <s v="Saskachewan"/>
    <s v="Prarie"/>
    <s v="Home Office"/>
    <s v="Furniture"/>
    <s v="Office Furnishings"/>
    <n v="0.55000000000000004"/>
  </r>
  <r>
    <n v="42342"/>
    <d v="2009-09-04T00:00:00"/>
    <d v="2009-09-06T00:00:00"/>
    <s v="September"/>
    <s v="2009"/>
    <n v="2"/>
    <b v="0"/>
    <s v="Not Specified"/>
    <n v="43"/>
    <n v="9501.6239999999998"/>
    <n v="7.0000000000000007E-2"/>
    <s v="Delivery Truck"/>
    <n v="-686.45"/>
    <n v="286.85000000000002"/>
    <n v="61.76"/>
    <s v="Bill Eplett"/>
    <s v="Saskachewan"/>
    <s v="Prarie"/>
    <s v="Corporate"/>
    <s v="Furniture"/>
    <s v="Tables"/>
    <n v="0.78"/>
  </r>
  <r>
    <n v="42374"/>
    <d v="2012-07-17T00:00:00"/>
    <d v="2012-07-17T00:00:00"/>
    <s v="July"/>
    <s v="2012"/>
    <n v="0"/>
    <s v="FREE DELIVERY"/>
    <s v="Critical"/>
    <n v="21"/>
    <n v="205.32"/>
    <n v="0.08"/>
    <s v="Express Air"/>
    <n v="37.299999999999997"/>
    <n v="10.01"/>
    <n v="1.99"/>
    <s v="Dennis Pardue"/>
    <s v="Saskachewan"/>
    <s v="Prarie"/>
    <s v="Corporate"/>
    <s v="Technology"/>
    <s v="Computer Peripherals"/>
    <n v="0.41"/>
  </r>
  <r>
    <n v="42374"/>
    <d v="2012-07-17T00:00:00"/>
    <d v="2012-07-18T00:00:00"/>
    <s v="July"/>
    <s v="2012"/>
    <n v="1"/>
    <b v="0"/>
    <s v="Critical"/>
    <n v="47"/>
    <n v="807.6"/>
    <n v="0"/>
    <s v="Regular Air"/>
    <n v="214.3"/>
    <n v="16.739999999999998"/>
    <n v="5.08"/>
    <s v="Dennis Pardue"/>
    <s v="Saskachewan"/>
    <s v="Prarie"/>
    <s v="Corporate"/>
    <s v="Office Supplies"/>
    <s v="Binders and Binder Accessories"/>
    <n v="0.36"/>
  </r>
  <r>
    <n v="42374"/>
    <d v="2012-07-17T00:00:00"/>
    <d v="2012-07-19T00:00:00"/>
    <s v="July"/>
    <s v="2012"/>
    <n v="2"/>
    <b v="0"/>
    <s v="Critical"/>
    <n v="11"/>
    <n v="694.17"/>
    <n v="0"/>
    <s v="Regular Air"/>
    <n v="174.22"/>
    <n v="59.78"/>
    <n v="10.29"/>
    <s v="Dennis Pardue"/>
    <s v="Saskachewan"/>
    <s v="Prarie"/>
    <s v="Corporate"/>
    <s v="Office Supplies"/>
    <s v="Binders and Binder Accessories"/>
    <n v="0.39"/>
  </r>
  <r>
    <n v="42631"/>
    <d v="2009-05-09T00:00:00"/>
    <d v="2009-05-09T00:00:00"/>
    <s v="May"/>
    <s v="2009"/>
    <n v="0"/>
    <s v="FREE DELIVERY"/>
    <s v="High"/>
    <n v="41"/>
    <n v="257.66000000000003"/>
    <n v="0.05"/>
    <s v="Regular Air"/>
    <n v="-69.23"/>
    <n v="6.48"/>
    <n v="2.74"/>
    <s v="Jeremy Lonsdale"/>
    <s v="Saskachewan"/>
    <s v="Prarie"/>
    <s v="Corporate"/>
    <s v="Technology"/>
    <s v="Computer Peripherals"/>
    <n v="0.71"/>
  </r>
  <r>
    <n v="42631"/>
    <d v="2009-05-09T00:00:00"/>
    <d v="2009-05-10T00:00:00"/>
    <s v="May"/>
    <s v="2009"/>
    <n v="1"/>
    <b v="0"/>
    <s v="High"/>
    <n v="18"/>
    <n v="211.4"/>
    <n v="0.09"/>
    <s v="Regular Air"/>
    <n v="91.63"/>
    <n v="12.53"/>
    <n v="0.5"/>
    <s v="Jeremy Lonsdale"/>
    <s v="Saskachewan"/>
    <s v="Prarie"/>
    <s v="Corporate"/>
    <s v="Office Supplies"/>
    <s v="Labels"/>
    <n v="0.38"/>
  </r>
  <r>
    <n v="42631"/>
    <d v="2009-05-09T00:00:00"/>
    <d v="2009-05-10T00:00:00"/>
    <s v="May"/>
    <s v="2009"/>
    <n v="1"/>
    <b v="0"/>
    <s v="High"/>
    <n v="44"/>
    <n v="287.22000000000003"/>
    <n v="0.06"/>
    <s v="Regular Air"/>
    <n v="-72.930000000000007"/>
    <n v="6.68"/>
    <n v="5.41"/>
    <s v="Jeremy Lonsdale"/>
    <s v="Saskachewan"/>
    <s v="Prarie"/>
    <s v="Corporate"/>
    <s v="Office Supplies"/>
    <s v="Paper"/>
    <n v="0.37"/>
  </r>
  <r>
    <n v="42631"/>
    <d v="2009-05-09T00:00:00"/>
    <d v="2009-05-11T00:00:00"/>
    <s v="May"/>
    <s v="2009"/>
    <n v="2"/>
    <b v="0"/>
    <s v="High"/>
    <n v="22"/>
    <n v="1148.0355"/>
    <n v="0.08"/>
    <s v="Express Air"/>
    <n v="21.98"/>
    <n v="65.989999999999995"/>
    <n v="8.99"/>
    <s v="Jeremy Lonsdale"/>
    <s v="Saskachewan"/>
    <s v="Prarie"/>
    <s v="Corporate"/>
    <s v="Technology"/>
    <s v="Telephones and Communication"/>
    <n v="0.55000000000000004"/>
  </r>
  <r>
    <n v="42979"/>
    <d v="2011-05-01T00:00:00"/>
    <d v="2011-05-03T00:00:00"/>
    <s v="May"/>
    <s v="2011"/>
    <n v="2"/>
    <b v="0"/>
    <s v="Not Specified"/>
    <n v="29"/>
    <n v="2770.79"/>
    <n v="0.02"/>
    <s v="Delivery Truck"/>
    <n v="109.39"/>
    <n v="90.98"/>
    <n v="30"/>
    <s v="Maxwell Schwartz"/>
    <s v="Saskachewan"/>
    <s v="Prarie"/>
    <s v="Corporate"/>
    <s v="Furniture"/>
    <s v="Chairs &amp; Chairmats"/>
    <n v="0.61"/>
  </r>
  <r>
    <n v="43045"/>
    <d v="2012-06-14T00:00:00"/>
    <d v="2012-06-16T00:00:00"/>
    <s v="June"/>
    <s v="2012"/>
    <n v="2"/>
    <b v="0"/>
    <s v="Medium"/>
    <n v="47"/>
    <n v="5301.2"/>
    <n v="0.01"/>
    <s v="Regular Air"/>
    <n v="1126.72"/>
    <n v="105.29"/>
    <n v="10.119999999999999"/>
    <s v="Neil Knudson"/>
    <s v="Saskachewan"/>
    <s v="Prarie"/>
    <s v="Corporate"/>
    <s v="Furniture"/>
    <s v="Office Furnishings"/>
    <n v="0.79"/>
  </r>
  <r>
    <n v="43045"/>
    <d v="2012-06-14T00:00:00"/>
    <d v="2012-06-14T00:00:00"/>
    <s v="June"/>
    <s v="2012"/>
    <n v="0"/>
    <s v="FREE DELIVERY"/>
    <s v="Medium"/>
    <n v="12"/>
    <n v="418.44"/>
    <n v="0.05"/>
    <s v="Delivery Truck"/>
    <n v="-407.17"/>
    <n v="31.76"/>
    <n v="45.51"/>
    <s v="Neil Knudson"/>
    <s v="Saskachewan"/>
    <s v="Prarie"/>
    <s v="Corporate"/>
    <s v="Furniture"/>
    <s v="Tables"/>
    <n v="0.65"/>
  </r>
  <r>
    <n v="43110"/>
    <d v="2011-02-06T00:00:00"/>
    <d v="2011-02-06T00:00:00"/>
    <s v="February"/>
    <s v="2011"/>
    <n v="0"/>
    <s v="FREE DELIVERY"/>
    <s v="High"/>
    <n v="3"/>
    <n v="21.01"/>
    <n v="0"/>
    <s v="Regular Air"/>
    <n v="-9.69"/>
    <n v="4.9800000000000004"/>
    <n v="5.0199999999999996"/>
    <s v="Maxwell Schwartz"/>
    <s v="Saskachewan"/>
    <s v="Prarie"/>
    <s v="Corporate"/>
    <s v="Office Supplies"/>
    <s v="Paper"/>
    <n v="0.38"/>
  </r>
  <r>
    <n v="43110"/>
    <d v="2011-02-06T00:00:00"/>
    <d v="2011-02-08T00:00:00"/>
    <s v="February"/>
    <s v="2011"/>
    <n v="2"/>
    <b v="0"/>
    <s v="High"/>
    <n v="1"/>
    <n v="3457.99"/>
    <n v="0.05"/>
    <s v="Regular Air"/>
    <n v="-11861.46"/>
    <n v="3499.99"/>
    <n v="24.49"/>
    <s v="Maxwell Schwartz"/>
    <s v="Saskachewan"/>
    <s v="Prarie"/>
    <s v="Corporate"/>
    <s v="Technology"/>
    <s v="Copiers and Fax"/>
    <n v="0.37"/>
  </r>
  <r>
    <n v="43239"/>
    <d v="2011-03-16T00:00:00"/>
    <d v="2011-03-18T00:00:00"/>
    <s v="March"/>
    <s v="2011"/>
    <n v="2"/>
    <b v="0"/>
    <s v="Not Specified"/>
    <n v="14"/>
    <n v="270.25"/>
    <n v="0.02"/>
    <s v="Regular Air"/>
    <n v="100.9"/>
    <n v="18.940000000000001"/>
    <n v="1.49"/>
    <s v="Lycoris Saunders"/>
    <s v="Saskachewan"/>
    <s v="Prarie"/>
    <s v="Home Office"/>
    <s v="Office Supplies"/>
    <s v="Binders and Binder Accessories"/>
    <n v="0.35"/>
  </r>
  <r>
    <n v="44678"/>
    <d v="2012-10-13T00:00:00"/>
    <d v="2012-10-13T00:00:00"/>
    <s v="October"/>
    <s v="2012"/>
    <n v="0"/>
    <s v="FREE DELIVERY"/>
    <s v="low"/>
    <n v="36"/>
    <n v="1152.6300000000001"/>
    <n v="0.03"/>
    <s v="Regular Air"/>
    <n v="389.4"/>
    <n v="32.479999999999997"/>
    <n v="7.09"/>
    <s v="Dennis Pardue"/>
    <s v="Saskachewan"/>
    <s v="Prarie"/>
    <s v="Small Business"/>
    <s v="Furniture"/>
    <s v="Office Furnishings"/>
    <n v="0.49"/>
  </r>
  <r>
    <n v="44678"/>
    <d v="2012-10-13T00:00:00"/>
    <d v="2012-10-15T00:00:00"/>
    <s v="October"/>
    <s v="2012"/>
    <n v="2"/>
    <b v="0"/>
    <s v="low"/>
    <n v="4"/>
    <n v="7.56"/>
    <n v="0.1"/>
    <s v="Regular Air"/>
    <n v="-5.53"/>
    <n v="1.89"/>
    <n v="0.76"/>
    <s v="Dennis Pardue"/>
    <s v="Saskachewan"/>
    <s v="Prarie"/>
    <s v="Small Business"/>
    <s v="Office Supplies"/>
    <s v="Rubber Bands"/>
    <n v="0.83"/>
  </r>
  <r>
    <n v="44805"/>
    <d v="2012-09-14T00:00:00"/>
    <d v="2012-09-15T00:00:00"/>
    <s v="September"/>
    <s v="2012"/>
    <n v="1"/>
    <b v="0"/>
    <s v="High"/>
    <n v="40"/>
    <n v="1710.65"/>
    <n v="0.01"/>
    <s v="Regular Air"/>
    <n v="782.01"/>
    <n v="41.94"/>
    <n v="2.99"/>
    <s v="Jonathan Doherty"/>
    <s v="Saskachewan"/>
    <s v="Prarie"/>
    <s v="Corporate"/>
    <s v="Office Supplies"/>
    <s v="Binders and Binder Accessories"/>
    <n v="0.35"/>
  </r>
  <r>
    <n v="44897"/>
    <d v="2010-03-09T00:00:00"/>
    <d v="2010-03-11T00:00:00"/>
    <s v="March"/>
    <s v="2010"/>
    <n v="2"/>
    <b v="0"/>
    <s v="High"/>
    <n v="11"/>
    <n v="85.62"/>
    <n v="7.0000000000000007E-2"/>
    <s v="Regular Air"/>
    <n v="-81.22"/>
    <n v="7.28"/>
    <n v="11.15"/>
    <s v="Kelly Collister"/>
    <s v="Saskachewan"/>
    <s v="Prarie"/>
    <s v="Consumer"/>
    <s v="Office Supplies"/>
    <s v="Paper"/>
    <n v="0.37"/>
  </r>
  <r>
    <n v="47015"/>
    <d v="2011-02-13T00:00:00"/>
    <d v="2011-02-14T00:00:00"/>
    <s v="February"/>
    <s v="2011"/>
    <n v="1"/>
    <b v="0"/>
    <s v="Not Specified"/>
    <n v="19"/>
    <n v="5441.06"/>
    <n v="0.06"/>
    <s v="Delivery Truck"/>
    <n v="-557.20000000000005"/>
    <n v="286.85000000000002"/>
    <n v="61.76"/>
    <s v="Jeremy Lonsdale"/>
    <s v="Saskachewan"/>
    <s v="Prarie"/>
    <s v="Corporate"/>
    <s v="Furniture"/>
    <s v="Tables"/>
    <n v="0.78"/>
  </r>
  <r>
    <n v="47175"/>
    <d v="2010-04-25T00:00:00"/>
    <d v="2010-04-26T00:00:00"/>
    <s v="April"/>
    <s v="2010"/>
    <n v="1"/>
    <b v="0"/>
    <s v="Not Specified"/>
    <n v="40"/>
    <n v="70.45"/>
    <n v="0.1"/>
    <s v="Regular Air"/>
    <n v="-2.31"/>
    <n v="1.82"/>
    <n v="1"/>
    <s v="Jeremy Lonsdale"/>
    <s v="Saskachewan"/>
    <s v="Prarie"/>
    <s v="Corporate"/>
    <s v="Office Supplies"/>
    <s v="Pens &amp; Art Supplies"/>
    <n v="0.4"/>
  </r>
  <r>
    <n v="47203"/>
    <d v="2009-12-18T00:00:00"/>
    <d v="2009-12-19T00:00:00"/>
    <s v="December"/>
    <s v="2009"/>
    <n v="1"/>
    <b v="0"/>
    <s v="Critical"/>
    <n v="8"/>
    <n v="129.18"/>
    <n v="0.04"/>
    <s v="Regular Air"/>
    <n v="-30.02"/>
    <n v="15.98"/>
    <n v="4"/>
    <s v="Bill Eplett"/>
    <s v="Saskachewan"/>
    <s v="Prarie"/>
    <s v="Corporate"/>
    <s v="Technology"/>
    <s v="Computer Peripherals"/>
    <n v="0.37"/>
  </r>
  <r>
    <n v="47203"/>
    <d v="2009-12-18T00:00:00"/>
    <d v="2009-12-20T00:00:00"/>
    <s v="December"/>
    <s v="2009"/>
    <n v="2"/>
    <b v="0"/>
    <s v="Critical"/>
    <n v="44"/>
    <n v="1016.26"/>
    <n v="0.06"/>
    <s v="Regular Air"/>
    <n v="337.97"/>
    <n v="22.84"/>
    <n v="5.47"/>
    <s v="Bill Eplett"/>
    <s v="Saskachewan"/>
    <s v="Prarie"/>
    <s v="Corporate"/>
    <s v="Office Supplies"/>
    <s v="Paper"/>
    <n v="0.39"/>
  </r>
  <r>
    <n v="47270"/>
    <d v="2010-08-02T00:00:00"/>
    <d v="2010-08-05T00:00:00"/>
    <s v="August"/>
    <s v="2010"/>
    <n v="3"/>
    <b v="0"/>
    <s v="Critical"/>
    <n v="40"/>
    <n v="382.65"/>
    <n v="0.03"/>
    <s v="Express Air"/>
    <n v="47.61"/>
    <n v="9.27"/>
    <n v="4.3899999999999997"/>
    <s v="Denise Monton"/>
    <s v="Saskachewan"/>
    <s v="Prarie"/>
    <s v="Home Office"/>
    <s v="Office Supplies"/>
    <s v="Paper"/>
    <n v="0.38"/>
  </r>
  <r>
    <n v="47270"/>
    <d v="2010-08-02T00:00:00"/>
    <d v="2010-08-04T00:00:00"/>
    <s v="August"/>
    <s v="2010"/>
    <n v="2"/>
    <b v="0"/>
    <s v="Critical"/>
    <n v="9"/>
    <n v="61"/>
    <n v="0.08"/>
    <s v="Regular Air"/>
    <n v="-34.25"/>
    <n v="6.48"/>
    <n v="6.81"/>
    <s v="Denise Monton"/>
    <s v="Saskachewan"/>
    <s v="Prarie"/>
    <s v="Home Office"/>
    <s v="Office Supplies"/>
    <s v="Paper"/>
    <n v="0.36"/>
  </r>
  <r>
    <n v="47270"/>
    <d v="2010-08-02T00:00:00"/>
    <d v="2010-08-04T00:00:00"/>
    <s v="August"/>
    <s v="2010"/>
    <n v="2"/>
    <b v="0"/>
    <s v="Critical"/>
    <n v="19"/>
    <n v="3559.6129999999998"/>
    <n v="0"/>
    <s v="Regular Air"/>
    <n v="747.74"/>
    <n v="205.99"/>
    <n v="3"/>
    <s v="Denise Monton"/>
    <s v="Saskachewan"/>
    <s v="Prarie"/>
    <s v="Home Office"/>
    <s v="Technology"/>
    <s v="Telephones and Communication"/>
    <n v="0.57999999999999996"/>
  </r>
  <r>
    <n v="47524"/>
    <d v="2010-04-15T00:00:00"/>
    <d v="2010-04-15T00:00:00"/>
    <s v="April"/>
    <s v="2010"/>
    <n v="0"/>
    <s v="FREE DELIVERY"/>
    <s v="Medium"/>
    <n v="40"/>
    <n v="245.82"/>
    <n v="0.08"/>
    <s v="Regular Air"/>
    <n v="86.44"/>
    <n v="6.45"/>
    <n v="1.34"/>
    <s v="Jeremy Lonsdale"/>
    <s v="Saskachewan"/>
    <s v="Prarie"/>
    <s v="Corporate"/>
    <s v="Office Supplies"/>
    <s v="Paper"/>
    <n v="0.36"/>
  </r>
  <r>
    <n v="48035"/>
    <d v="2009-03-31T00:00:00"/>
    <d v="2009-04-01T00:00:00"/>
    <s v="April"/>
    <s v="2009"/>
    <n v="1"/>
    <b v="0"/>
    <s v="Critical"/>
    <n v="8"/>
    <n v="155.92400000000001"/>
    <n v="0.09"/>
    <s v="Express Air"/>
    <n v="-63.12"/>
    <n v="20.99"/>
    <n v="4.8099999999999996"/>
    <s v="Liz Pelletier"/>
    <s v="Saskachewan"/>
    <s v="Prarie"/>
    <s v="Home Office"/>
    <s v="Technology"/>
    <s v="Telephones and Communication"/>
    <n v="0.57999999999999996"/>
  </r>
  <r>
    <n v="48096"/>
    <d v="2009-06-12T00:00:00"/>
    <d v="2009-06-13T00:00:00"/>
    <s v="June"/>
    <s v="2009"/>
    <n v="1"/>
    <b v="0"/>
    <s v="High"/>
    <n v="3"/>
    <n v="34.229999999999997"/>
    <n v="0.02"/>
    <s v="Express Air"/>
    <n v="-9.5"/>
    <n v="6.48"/>
    <n v="7.86"/>
    <s v="Denise Monton"/>
    <s v="Saskachewan"/>
    <s v="Prarie"/>
    <s v="Home Office"/>
    <s v="Office Supplies"/>
    <s v="Paper"/>
    <n v="0.37"/>
  </r>
  <r>
    <n v="48096"/>
    <d v="2009-06-12T00:00:00"/>
    <d v="2009-06-14T00:00:00"/>
    <s v="June"/>
    <s v="2009"/>
    <n v="2"/>
    <b v="0"/>
    <s v="High"/>
    <n v="22"/>
    <n v="383.33"/>
    <n v="0.03"/>
    <s v="Regular Air"/>
    <n v="27.62"/>
    <n v="17.07"/>
    <n v="8.1300000000000008"/>
    <s v="Denise Monton"/>
    <s v="Saskachewan"/>
    <s v="Prarie"/>
    <s v="Home Office"/>
    <s v="Office Supplies"/>
    <s v="Envelopes"/>
    <n v="0.38"/>
  </r>
  <r>
    <n v="48868"/>
    <d v="2012-06-13T00:00:00"/>
    <d v="2012-06-15T00:00:00"/>
    <s v="June"/>
    <s v="2012"/>
    <n v="2"/>
    <b v="0"/>
    <s v="Not Specified"/>
    <n v="47"/>
    <n v="7647.97"/>
    <n v="0.05"/>
    <s v="Express Air"/>
    <n v="-1014.01"/>
    <n v="167.27"/>
    <n v="35"/>
    <s v="Paul Stevenson"/>
    <s v="Saskachewan"/>
    <s v="Prarie"/>
    <s v="Corporate"/>
    <s v="Office Supplies"/>
    <s v="Storage &amp; Organization"/>
    <n v="0.85"/>
  </r>
  <r>
    <n v="48868"/>
    <d v="2012-06-13T00:00:00"/>
    <d v="2012-06-14T00:00:00"/>
    <s v="June"/>
    <s v="2012"/>
    <n v="1"/>
    <b v="0"/>
    <s v="Not Specified"/>
    <n v="43"/>
    <n v="6861.8545000000004"/>
    <n v="7.0000000000000007E-2"/>
    <s v="Regular Air"/>
    <n v="1754.08"/>
    <n v="195.99"/>
    <n v="3.99"/>
    <s v="Paul Stevenson"/>
    <s v="Saskachewan"/>
    <s v="Prarie"/>
    <s v="Corporate"/>
    <s v="Technology"/>
    <s v="Telephones and Communication"/>
    <n v="0.59"/>
  </r>
  <r>
    <n v="49760"/>
    <d v="2011-10-01T00:00:00"/>
    <d v="2011-10-02T00:00:00"/>
    <s v="October"/>
    <s v="2011"/>
    <n v="1"/>
    <b v="0"/>
    <s v="Medium"/>
    <n v="3"/>
    <n v="44.84"/>
    <n v="0.09"/>
    <s v="Regular Air"/>
    <n v="37.74"/>
    <n v="14.2"/>
    <n v="5.3"/>
    <s v="Denise Monton"/>
    <s v="Saskachewan"/>
    <s v="Prarie"/>
    <s v="Home Office"/>
    <s v="Furniture"/>
    <s v="Office Furnishings"/>
    <n v="0.46"/>
  </r>
  <r>
    <n v="49760"/>
    <d v="2011-10-01T00:00:00"/>
    <d v="2011-10-03T00:00:00"/>
    <s v="October"/>
    <s v="2011"/>
    <n v="2"/>
    <b v="0"/>
    <s v="Medium"/>
    <n v="13"/>
    <n v="1281.1795"/>
    <n v="0.02"/>
    <s v="Regular Air"/>
    <n v="-26.62"/>
    <n v="115.99"/>
    <n v="5.92"/>
    <s v="Denise Monton"/>
    <s v="Saskachewan"/>
    <s v="Prarie"/>
    <s v="Home Office"/>
    <s v="Technology"/>
    <s v="Telephones and Communication"/>
    <n v="0.57999999999999996"/>
  </r>
  <r>
    <n v="49760"/>
    <d v="2011-10-01T00:00:00"/>
    <d v="2011-10-03T00:00:00"/>
    <s v="October"/>
    <s v="2011"/>
    <n v="2"/>
    <b v="0"/>
    <s v="Medium"/>
    <n v="38"/>
    <n v="710.33"/>
    <n v="0.09"/>
    <s v="Express Air"/>
    <n v="62.53"/>
    <n v="18.97"/>
    <n v="9.0299999999999994"/>
    <s v="Denise Monton"/>
    <s v="Saskachewan"/>
    <s v="Prarie"/>
    <s v="Home Office"/>
    <s v="Office Supplies"/>
    <s v="Paper"/>
    <n v="0.37"/>
  </r>
  <r>
    <n v="49830"/>
    <d v="2009-07-09T00:00:00"/>
    <d v="2009-07-11T00:00:00"/>
    <s v="July"/>
    <s v="2009"/>
    <n v="2"/>
    <b v="0"/>
    <s v="Critical"/>
    <n v="31"/>
    <n v="16949.439999999999"/>
    <n v="0.01"/>
    <s v="Regular Air"/>
    <n v="7858.08"/>
    <n v="525.98"/>
    <n v="19.989999999999998"/>
    <s v="Ionia McGrath"/>
    <s v="Saskachewan"/>
    <s v="Prarie"/>
    <s v="Small Business"/>
    <s v="Office Supplies"/>
    <s v="Binders and Binder Accessories"/>
    <n v="0.37"/>
  </r>
  <r>
    <n v="50147"/>
    <d v="2009-10-08T00:00:00"/>
    <d v="2009-10-09T00:00:00"/>
    <s v="October"/>
    <s v="2009"/>
    <n v="1"/>
    <b v="0"/>
    <s v="Medium"/>
    <n v="42"/>
    <n v="1504.01"/>
    <n v="0.05"/>
    <s v="Regular Air"/>
    <n v="211.04"/>
    <n v="35.89"/>
    <n v="14.72"/>
    <s v="Denise Monton"/>
    <s v="Saskachewan"/>
    <s v="Prarie"/>
    <s v="Home Office"/>
    <s v="Office Supplies"/>
    <s v="Envelopes"/>
    <n v="0.4"/>
  </r>
  <r>
    <n v="50147"/>
    <d v="2009-10-08T00:00:00"/>
    <d v="2009-10-08T00:00:00"/>
    <s v="October"/>
    <s v="2009"/>
    <n v="0"/>
    <s v="FREE DELIVERY"/>
    <s v="Medium"/>
    <n v="13"/>
    <n v="163.62"/>
    <n v="0"/>
    <s v="Regular Air"/>
    <n v="16.34"/>
    <n v="11.48"/>
    <n v="5.43"/>
    <s v="Denise Monton"/>
    <s v="Saskachewan"/>
    <s v="Prarie"/>
    <s v="Home Office"/>
    <s v="Office Supplies"/>
    <s v="Paper"/>
    <n v="0.36"/>
  </r>
  <r>
    <n v="50304"/>
    <d v="2010-01-31T00:00:00"/>
    <d v="2010-02-02T00:00:00"/>
    <s v="February"/>
    <s v="2010"/>
    <n v="2"/>
    <b v="0"/>
    <s v="Critical"/>
    <n v="22"/>
    <n v="887.98"/>
    <n v="0.04"/>
    <s v="Regular Air"/>
    <n v="239.94"/>
    <n v="39.979999999999997"/>
    <n v="9.83"/>
    <s v="Jonathan Doherty"/>
    <s v="Saskachewan"/>
    <s v="Prarie"/>
    <s v="Corporate"/>
    <s v="Office Supplies"/>
    <s v="Envelopes"/>
    <n v="0.4"/>
  </r>
  <r>
    <n v="50304"/>
    <d v="2010-01-31T00:00:00"/>
    <d v="2010-02-02T00:00:00"/>
    <s v="February"/>
    <s v="2010"/>
    <n v="2"/>
    <b v="0"/>
    <s v="Critical"/>
    <n v="3"/>
    <n v="72.459999999999994"/>
    <n v="0.05"/>
    <s v="Delivery Truck"/>
    <n v="-60.74"/>
    <n v="15.23"/>
    <n v="27.75"/>
    <s v="Jonathan Doherty"/>
    <s v="Saskachewan"/>
    <s v="Prarie"/>
    <s v="Corporate"/>
    <s v="Furniture"/>
    <s v="Tables"/>
    <n v="0.76"/>
  </r>
  <r>
    <n v="50756"/>
    <d v="2010-09-09T00:00:00"/>
    <d v="2010-09-10T00:00:00"/>
    <s v="September"/>
    <s v="2010"/>
    <n v="1"/>
    <b v="0"/>
    <s v="Not Specified"/>
    <n v="19"/>
    <n v="470.39"/>
    <n v="0.08"/>
    <s v="Regular Air"/>
    <n v="-147.99"/>
    <n v="26.31"/>
    <n v="5.89"/>
    <s v="Ionia McGrath"/>
    <s v="Saskachewan"/>
    <s v="Prarie"/>
    <s v="Home Office"/>
    <s v="Technology"/>
    <s v="Computer Peripherals"/>
    <n v="0.75"/>
  </r>
  <r>
    <n v="50756"/>
    <d v="2010-09-09T00:00:00"/>
    <d v="2010-09-09T00:00:00"/>
    <s v="September"/>
    <s v="2010"/>
    <n v="0"/>
    <s v="FREE DELIVERY"/>
    <s v="Not Specified"/>
    <n v="2"/>
    <n v="15.04"/>
    <n v="0.02"/>
    <s v="Regular Air"/>
    <n v="-6.12"/>
    <n v="7.31"/>
    <n v="0.49"/>
    <s v="Ionia McGrath"/>
    <s v="Saskachewan"/>
    <s v="Prarie"/>
    <s v="Home Office"/>
    <s v="Office Supplies"/>
    <s v="Labels"/>
    <n v="0.38"/>
  </r>
  <r>
    <n v="51201"/>
    <d v="2011-12-16T00:00:00"/>
    <d v="2011-12-16T00:00:00"/>
    <s v="December"/>
    <s v="2011"/>
    <n v="0"/>
    <s v="FREE DELIVERY"/>
    <s v="High"/>
    <n v="42"/>
    <n v="312.05"/>
    <n v="0.04"/>
    <s v="Regular Air"/>
    <n v="-342.38"/>
    <n v="7.38"/>
    <n v="11.51"/>
    <s v="Jonathan Doherty"/>
    <s v="Saskachewan"/>
    <s v="Prarie"/>
    <s v="Corporate"/>
    <s v="Office Supplies"/>
    <s v="Binders and Binder Accessories"/>
    <n v="0.36"/>
  </r>
  <r>
    <n v="51554"/>
    <d v="2009-03-26T00:00:00"/>
    <d v="2009-03-28T00:00:00"/>
    <s v="March"/>
    <s v="2009"/>
    <n v="2"/>
    <b v="0"/>
    <s v="Medium"/>
    <n v="7"/>
    <n v="545.04"/>
    <n v="0.05"/>
    <s v="Delivery Truck"/>
    <n v="-210.06"/>
    <n v="68.81"/>
    <n v="60"/>
    <s v="Liz Pelletier"/>
    <s v="Saskachewan"/>
    <s v="Prarie"/>
    <s v="Home Office"/>
    <s v="Office Supplies"/>
    <s v="Appliances"/>
    <n v="0.41"/>
  </r>
  <r>
    <n v="51554"/>
    <d v="2009-03-26T00:00:00"/>
    <d v="2009-03-27T00:00:00"/>
    <s v="March"/>
    <s v="2009"/>
    <n v="1"/>
    <b v="0"/>
    <s v="Medium"/>
    <n v="29"/>
    <n v="606.91"/>
    <n v="0.09"/>
    <s v="Regular Air"/>
    <n v="-271.77"/>
    <n v="20.89"/>
    <n v="11.52"/>
    <s v="Liz Pelletier"/>
    <s v="Saskachewan"/>
    <s v="Prarie"/>
    <s v="Home Office"/>
    <s v="Office Supplies"/>
    <s v="Storage &amp; Organization"/>
    <n v="0.83"/>
  </r>
  <r>
    <n v="52197"/>
    <d v="2012-08-04T00:00:00"/>
    <d v="2012-08-05T00:00:00"/>
    <s v="August"/>
    <s v="2012"/>
    <n v="1"/>
    <b v="0"/>
    <s v="Critical"/>
    <n v="23"/>
    <n v="91.94"/>
    <n v="0.01"/>
    <s v="Regular Air"/>
    <n v="-10.11"/>
    <n v="3.95"/>
    <n v="2"/>
    <s v="Maxwell Schwartz"/>
    <s v="Saskachewan"/>
    <s v="Prarie"/>
    <s v="Corporate"/>
    <s v="Office Supplies"/>
    <s v="Rubber Bands"/>
    <n v="0.53"/>
  </r>
  <r>
    <n v="52197"/>
    <d v="2012-08-04T00:00:00"/>
    <d v="2012-08-06T00:00:00"/>
    <s v="August"/>
    <s v="2012"/>
    <n v="2"/>
    <b v="0"/>
    <s v="Critical"/>
    <n v="6"/>
    <n v="377.03"/>
    <n v="0.06"/>
    <s v="Regular Air"/>
    <n v="-78.819999999999993"/>
    <n v="64.98"/>
    <n v="6.88"/>
    <s v="Maxwell Schwartz"/>
    <s v="Saskachewan"/>
    <s v="Prarie"/>
    <s v="Corporate"/>
    <s v="Office Supplies"/>
    <s v="Storage &amp; Organization"/>
    <n v="0.73"/>
  </r>
  <r>
    <n v="52615"/>
    <d v="2009-10-19T00:00:00"/>
    <d v="2009-10-23T00:00:00"/>
    <s v="October"/>
    <s v="2009"/>
    <n v="4"/>
    <b v="0"/>
    <s v="low"/>
    <n v="4"/>
    <n v="67.22"/>
    <n v="0.05"/>
    <s v="Regular Air"/>
    <n v="-139.53"/>
    <n v="4.4800000000000004"/>
    <n v="49"/>
    <s v="Liz Pelletier"/>
    <s v="Saskachewan"/>
    <s v="Prarie"/>
    <s v="Corporate"/>
    <s v="Office Supplies"/>
    <s v="Appliances"/>
    <n v="0.6"/>
  </r>
  <r>
    <n v="52615"/>
    <d v="2009-10-19T00:00:00"/>
    <d v="2009-10-23T00:00:00"/>
    <s v="October"/>
    <s v="2009"/>
    <n v="4"/>
    <b v="0"/>
    <s v="low"/>
    <n v="18"/>
    <n v="76.849999999999994"/>
    <n v="0.1"/>
    <s v="Regular Air"/>
    <n v="-64.08"/>
    <n v="4.24"/>
    <n v="5.41"/>
    <s v="Liz Pelletier"/>
    <s v="Saskachewan"/>
    <s v="Prarie"/>
    <s v="Corporate"/>
    <s v="Office Supplies"/>
    <s v="Binders and Binder Accessories"/>
    <n v="0.35"/>
  </r>
  <r>
    <n v="52678"/>
    <d v="2012-07-29T00:00:00"/>
    <d v="2012-07-31T00:00:00"/>
    <s v="July"/>
    <s v="2012"/>
    <n v="2"/>
    <b v="0"/>
    <s v="High"/>
    <n v="3"/>
    <n v="112.79"/>
    <n v="0.06"/>
    <s v="Delivery Truck"/>
    <n v="-95.39"/>
    <n v="20.98"/>
    <n v="53.03"/>
    <s v="Jonathan Doherty"/>
    <s v="Saskachewan"/>
    <s v="Prarie"/>
    <s v="Corporate"/>
    <s v="Office Supplies"/>
    <s v="Storage &amp; Organization"/>
    <n v="0.78"/>
  </r>
  <r>
    <n v="55621"/>
    <d v="2011-03-15T00:00:00"/>
    <d v="2011-03-17T00:00:00"/>
    <s v="March"/>
    <s v="2011"/>
    <n v="2"/>
    <b v="0"/>
    <s v="low"/>
    <n v="50"/>
    <n v="6356.68"/>
    <n v="0.03"/>
    <s v="Regular Air"/>
    <n v="1812.86"/>
    <n v="128.24"/>
    <n v="12.65"/>
    <s v="Neil Knudson"/>
    <s v="Saskachewan"/>
    <s v="Prarie"/>
    <s v="Home Office"/>
    <s v="Furniture"/>
    <s v="Chairs &amp; Chairmats"/>
    <m/>
  </r>
  <r>
    <n v="55621"/>
    <d v="2011-03-15T00:00:00"/>
    <d v="2011-03-22T00:00:00"/>
    <s v="March"/>
    <s v="2011"/>
    <n v="7"/>
    <b v="0"/>
    <s v="low"/>
    <n v="47"/>
    <n v="193.15"/>
    <n v="0.09"/>
    <s v="Regular Air"/>
    <n v="27.76"/>
    <n v="4.28"/>
    <n v="0.94"/>
    <s v="Neil Knudson"/>
    <s v="Saskachewan"/>
    <s v="Prarie"/>
    <s v="Home Office"/>
    <s v="Office Supplies"/>
    <s v="Pens &amp; Art Supplies"/>
    <n v="0.56000000000000005"/>
  </r>
  <r>
    <n v="56423"/>
    <d v="2011-12-25T00:00:00"/>
    <d v="2011-12-26T00:00:00"/>
    <s v="December"/>
    <s v="2011"/>
    <n v="1"/>
    <b v="0"/>
    <s v="Not Specified"/>
    <n v="41"/>
    <n v="170.82"/>
    <n v="0"/>
    <s v="Express Air"/>
    <n v="85.45"/>
    <n v="3.69"/>
    <n v="0.5"/>
    <s v="Dennis Pardue"/>
    <s v="Saskachewan"/>
    <s v="Prarie"/>
    <s v="Corporate"/>
    <s v="Office Supplies"/>
    <s v="Labels"/>
    <n v="0.38"/>
  </r>
  <r>
    <n v="56423"/>
    <d v="2011-12-25T00:00:00"/>
    <d v="2011-12-26T00:00:00"/>
    <s v="December"/>
    <s v="2011"/>
    <n v="1"/>
    <b v="0"/>
    <s v="Not Specified"/>
    <n v="4"/>
    <n v="1609.69"/>
    <n v="0.04"/>
    <s v="Regular Air"/>
    <n v="-281.17"/>
    <n v="419.19"/>
    <n v="19.989999999999998"/>
    <s v="Dennis Pardue"/>
    <s v="Saskachewan"/>
    <s v="Prarie"/>
    <s v="Corporate"/>
    <s v="Office Supplies"/>
    <s v="Storage &amp; Organization"/>
    <n v="0.57999999999999996"/>
  </r>
  <r>
    <n v="56644"/>
    <d v="2012-11-28T00:00:00"/>
    <d v="2012-11-30T00:00:00"/>
    <s v="November"/>
    <s v="2012"/>
    <n v="2"/>
    <b v="0"/>
    <s v="Not Specified"/>
    <n v="36"/>
    <n v="82.09"/>
    <n v="0.02"/>
    <s v="Regular Air"/>
    <n v="11.44"/>
    <n v="2.21"/>
    <n v="1"/>
    <s v="Emily Grady"/>
    <s v="Saskachewan"/>
    <s v="Prarie"/>
    <s v="Home Office"/>
    <s v="Office Supplies"/>
    <s v="Pens &amp; Art Supplies"/>
    <n v="0.38"/>
  </r>
  <r>
    <n v="57280"/>
    <d v="2012-01-31T00:00:00"/>
    <d v="2012-02-01T00:00:00"/>
    <s v="February"/>
    <s v="2012"/>
    <n v="1"/>
    <b v="0"/>
    <s v="Medium"/>
    <n v="44"/>
    <n v="299.85000000000002"/>
    <n v="0.03"/>
    <s v="Express Air"/>
    <n v="-260.8"/>
    <n v="6.48"/>
    <n v="10.050000000000001"/>
    <s v="Dennis Pardue"/>
    <s v="Saskachewan"/>
    <s v="Prarie"/>
    <s v="Corporate"/>
    <s v="Office Supplies"/>
    <s v="Paper"/>
    <n v="0.37"/>
  </r>
  <r>
    <n v="57478"/>
    <d v="2010-10-03T00:00:00"/>
    <d v="2010-10-04T00:00:00"/>
    <s v="October"/>
    <s v="2010"/>
    <n v="1"/>
    <b v="0"/>
    <s v="Critical"/>
    <n v="36"/>
    <n v="63.53"/>
    <n v="0.1"/>
    <s v="Regular Air"/>
    <n v="-2.5099999999999998"/>
    <n v="1.88"/>
    <n v="0.79"/>
    <s v="Greg Hansen"/>
    <s v="Saskachewan"/>
    <s v="Prarie"/>
    <s v="Home Office"/>
    <s v="Office Supplies"/>
    <s v="Rubber Bands"/>
    <n v="0.5"/>
  </r>
  <r>
    <n v="57510"/>
    <d v="2011-12-10T00:00:00"/>
    <d v="2011-12-10T00:00:00"/>
    <s v="December"/>
    <s v="2011"/>
    <n v="0"/>
    <s v="FREE DELIVERY"/>
    <s v="Not Specified"/>
    <n v="6"/>
    <n v="48.05"/>
    <n v="0.01"/>
    <s v="Regular Air"/>
    <n v="-11.34"/>
    <n v="6.68"/>
    <n v="5.2"/>
    <s v="Liz Carlisle"/>
    <s v="Saskachewan"/>
    <s v="Prarie"/>
    <s v="Corporate"/>
    <s v="Office Supplies"/>
    <s v="Paper"/>
    <n v="0.37"/>
  </r>
  <r>
    <n v="57767"/>
    <d v="2012-04-11T00:00:00"/>
    <d v="2012-04-13T00:00:00"/>
    <s v="April"/>
    <s v="2012"/>
    <n v="2"/>
    <b v="0"/>
    <s v="Critical"/>
    <n v="34"/>
    <n v="3373.7094999999999"/>
    <n v="0.01"/>
    <s v="Regular Air"/>
    <n v="861.72"/>
    <n v="110.99"/>
    <n v="8.99"/>
    <s v="Liz Pelletier"/>
    <s v="Saskachewan"/>
    <s v="Prarie"/>
    <s v="Corporate"/>
    <s v="Technology"/>
    <s v="Telephones and Communication"/>
    <n v="0.56999999999999995"/>
  </r>
  <r>
    <n v="57799"/>
    <d v="2011-08-31T00:00:00"/>
    <d v="2011-09-02T00:00:00"/>
    <s v="September"/>
    <s v="2011"/>
    <n v="2"/>
    <b v="0"/>
    <s v="High"/>
    <n v="25"/>
    <n v="12343.07"/>
    <n v="0.02"/>
    <s v="Delivery Truck"/>
    <n v="3972.72"/>
    <n v="500.97"/>
    <n v="69.3"/>
    <s v="Janet Lee"/>
    <s v="Saskachewan"/>
    <s v="Prarie"/>
    <s v="Consumer"/>
    <s v="Technology"/>
    <s v="Office Machines"/>
    <n v="0.37"/>
  </r>
  <r>
    <n v="58595"/>
    <d v="2010-08-29T00:00:00"/>
    <d v="2010-08-30T00:00:00"/>
    <s v="August"/>
    <s v="2010"/>
    <n v="1"/>
    <b v="0"/>
    <s v="High"/>
    <n v="41"/>
    <n v="812.21"/>
    <n v="0.06"/>
    <s v="Express Air"/>
    <n v="-128.02000000000001"/>
    <n v="20.28"/>
    <n v="14.39"/>
    <s v="Neil Knudson"/>
    <s v="Saskachewan"/>
    <s v="Prarie"/>
    <s v="Home Office"/>
    <s v="Furniture"/>
    <s v="Office Furnishings"/>
    <n v="0.47"/>
  </r>
  <r>
    <n v="58755"/>
    <d v="2011-12-03T00:00:00"/>
    <d v="2011-12-05T00:00:00"/>
    <s v="December"/>
    <s v="2011"/>
    <n v="2"/>
    <b v="0"/>
    <s v="low"/>
    <n v="7"/>
    <n v="15.61"/>
    <n v="0.03"/>
    <s v="Regular Air"/>
    <n v="-5.19"/>
    <n v="2.08"/>
    <n v="1.49"/>
    <s v="Denise Monton"/>
    <s v="Saskachewan"/>
    <s v="Prarie"/>
    <s v="Home Office"/>
    <s v="Office Supplies"/>
    <s v="Binders and Binder Accessories"/>
    <n v="0.38"/>
  </r>
  <r>
    <n v="58755"/>
    <d v="2011-12-03T00:00:00"/>
    <d v="2011-12-12T00:00:00"/>
    <s v="December"/>
    <s v="2011"/>
    <n v="9"/>
    <b v="0"/>
    <s v="low"/>
    <n v="18"/>
    <n v="47.11"/>
    <n v="0"/>
    <s v="Regular Air"/>
    <n v="-95.42"/>
    <n v="2.1800000000000002"/>
    <n v="7.09"/>
    <s v="Denise Monton"/>
    <s v="Saskachewan"/>
    <s v="Prarie"/>
    <s v="Home Office"/>
    <s v="Office Supplies"/>
    <s v="Paper"/>
    <n v="0.38"/>
  </r>
  <r>
    <n v="59008"/>
    <d v="2010-09-29T00:00:00"/>
    <d v="2010-09-29T00:00:00"/>
    <s v="September"/>
    <s v="2010"/>
    <n v="0"/>
    <s v="FREE DELIVERY"/>
    <s v="Critical"/>
    <n v="39"/>
    <n v="3451.85"/>
    <n v="0.05"/>
    <s v="Delivery Truck"/>
    <n v="1264.75"/>
    <n v="90.97"/>
    <n v="14"/>
    <s v="Lycoris Saunders"/>
    <s v="Saskachewan"/>
    <s v="Prarie"/>
    <s v="Corporate"/>
    <s v="Technology"/>
    <s v="Office Machines"/>
    <n v="0.36"/>
  </r>
  <r>
    <n v="59205"/>
    <d v="2011-10-31T00:00:00"/>
    <d v="2011-11-02T00:00:00"/>
    <s v="November"/>
    <s v="2011"/>
    <n v="2"/>
    <b v="0"/>
    <s v="Critical"/>
    <n v="11"/>
    <n v="54.59"/>
    <n v="0"/>
    <s v="Regular Air"/>
    <n v="-47.18"/>
    <n v="4.13"/>
    <n v="6.89"/>
    <s v="Neil Knudson"/>
    <s v="Saskachewan"/>
    <s v="Prarie"/>
    <s v="Home Office"/>
    <s v="Office Supplies"/>
    <s v="Labels"/>
    <n v="0.39"/>
  </r>
  <r>
    <n v="59205"/>
    <d v="2011-10-31T00:00:00"/>
    <d v="2011-11-02T00:00:00"/>
    <s v="November"/>
    <s v="2011"/>
    <n v="2"/>
    <b v="0"/>
    <s v="Critical"/>
    <n v="35"/>
    <n v="597.04"/>
    <n v="0.05"/>
    <s v="Regular Air"/>
    <n v="-157.41999999999999"/>
    <n v="16.739999999999998"/>
    <n v="7.04"/>
    <s v="Neil Knudson"/>
    <s v="Saskachewan"/>
    <s v="Prarie"/>
    <s v="Home Office"/>
    <s v="Office Supplies"/>
    <s v="Storage &amp; Organization"/>
    <n v="0.81"/>
  </r>
  <r>
    <n v="59491"/>
    <d v="2012-03-24T00:00:00"/>
    <d v="2012-03-25T00:00:00"/>
    <s v="March"/>
    <s v="2012"/>
    <n v="1"/>
    <b v="0"/>
    <s v="High"/>
    <n v="8"/>
    <n v="32.31"/>
    <n v="0.09"/>
    <s v="Regular Air"/>
    <n v="-33.590000000000003"/>
    <n v="3.58"/>
    <n v="5.47"/>
    <s v="Greg Hansen"/>
    <s v="Saskachewan"/>
    <s v="Prarie"/>
    <s v="Home Office"/>
    <s v="Office Supplies"/>
    <s v="Binders and Binder Accessories"/>
    <n v="0.37"/>
  </r>
  <r>
    <n v="59491"/>
    <d v="2012-03-24T00:00:00"/>
    <d v="2012-03-24T00:00:00"/>
    <s v="March"/>
    <s v="2012"/>
    <n v="0"/>
    <s v="FREE DELIVERY"/>
    <s v="High"/>
    <n v="6"/>
    <n v="57.9"/>
    <n v="0.03"/>
    <s v="Regular Air"/>
    <n v="-48.14"/>
    <n v="7.38"/>
    <n v="11.51"/>
    <s v="Greg Hansen"/>
    <s v="Saskachewan"/>
    <s v="Prarie"/>
    <s v="Home Office"/>
    <s v="Office Supplies"/>
    <s v="Binders and Binder Accessories"/>
    <n v="0.36"/>
  </r>
  <r>
    <n v="59491"/>
    <d v="2012-03-24T00:00:00"/>
    <d v="2012-03-26T00:00:00"/>
    <s v="March"/>
    <s v="2012"/>
    <n v="2"/>
    <b v="0"/>
    <s v="High"/>
    <n v="46"/>
    <n v="562.95000000000005"/>
    <n v="0.06"/>
    <s v="Regular Air"/>
    <n v="147.12"/>
    <n v="12.22"/>
    <n v="2.85"/>
    <s v="Greg Hansen"/>
    <s v="Saskachewan"/>
    <s v="Prarie"/>
    <s v="Home Office"/>
    <s v="Furniture"/>
    <s v="Office Furnishings"/>
    <n v="0.55000000000000004"/>
  </r>
  <r>
    <n v="59776"/>
    <d v="2009-03-09T00:00:00"/>
    <d v="2009-03-13T00:00:00"/>
    <s v="March"/>
    <s v="2009"/>
    <n v="4"/>
    <b v="0"/>
    <s v="low"/>
    <n v="35"/>
    <n v="285.01"/>
    <n v="0.01"/>
    <s v="Express Air"/>
    <n v="124.82"/>
    <n v="7.64"/>
    <n v="1.39"/>
    <s v="Maxwell Schwartz"/>
    <s v="Saskachewan"/>
    <s v="Prarie"/>
    <s v="Corporate"/>
    <s v="Office Supplies"/>
    <s v="Envelopes"/>
    <n v="0.36"/>
  </r>
  <r>
    <n v="59776"/>
    <d v="2009-03-09T00:00:00"/>
    <d v="2009-03-13T00:00:00"/>
    <s v="March"/>
    <s v="2009"/>
    <n v="4"/>
    <b v="0"/>
    <s v="low"/>
    <n v="33"/>
    <n v="12215.43"/>
    <n v="7.0000000000000007E-2"/>
    <s v="Delivery Truck"/>
    <n v="5255.45"/>
    <n v="400.97"/>
    <n v="48.26"/>
    <s v="Maxwell Schwartz"/>
    <s v="Saskachewan"/>
    <s v="Prarie"/>
    <s v="Corporate"/>
    <s v="Technology"/>
    <s v="Office Machines"/>
    <n v="0.36"/>
  </r>
  <r>
    <n v="59809"/>
    <d v="2011-03-08T00:00:00"/>
    <d v="2011-03-10T00:00:00"/>
    <s v="March"/>
    <s v="2011"/>
    <n v="2"/>
    <b v="0"/>
    <s v="Not Specified"/>
    <n v="12"/>
    <n v="138.66999999999999"/>
    <n v="0.08"/>
    <s v="Regular Air"/>
    <n v="-9.7200000000000006"/>
    <n v="11.7"/>
    <n v="5.63"/>
    <s v="Denise Monton"/>
    <s v="Saskachewan"/>
    <s v="Prarie"/>
    <s v="Home Office"/>
    <s v="Office Supplies"/>
    <s v="Binders and Binder Accessories"/>
    <n v="0.4"/>
  </r>
  <r>
    <n v="59809"/>
    <d v="2011-03-08T00:00:00"/>
    <d v="2011-03-09T00:00:00"/>
    <s v="March"/>
    <s v="2011"/>
    <n v="1"/>
    <b v="0"/>
    <s v="Not Specified"/>
    <n v="16"/>
    <n v="506.84"/>
    <n v="0.02"/>
    <s v="Regular Air"/>
    <n v="-38.32"/>
    <n v="30.98"/>
    <n v="6.5"/>
    <s v="Denise Monton"/>
    <s v="Saskachewan"/>
    <s v="Prarie"/>
    <s v="Home Office"/>
    <s v="Technology"/>
    <s v="Computer Peripherals"/>
    <n v="0.64"/>
  </r>
  <r>
    <n v="59943"/>
    <d v="2010-06-09T00:00:00"/>
    <d v="2010-06-10T00:00:00"/>
    <s v="June"/>
    <s v="2010"/>
    <n v="1"/>
    <b v="0"/>
    <s v="Critical"/>
    <n v="43"/>
    <n v="679.65"/>
    <n v="0"/>
    <s v="Regular Air"/>
    <n v="31.2"/>
    <n v="15.01"/>
    <n v="8.4"/>
    <s v="Ionia McGrath"/>
    <s v="Saskachewan"/>
    <s v="Prarie"/>
    <s v="Home Office"/>
    <s v="Office Supplies"/>
    <s v="Binders and Binder Accessories"/>
    <n v="0.39"/>
  </r>
  <r>
    <n v="292"/>
    <d v="2012-01-12T00:00:00"/>
    <d v="2012-01-13T00:00:00"/>
    <s v="January"/>
    <s v="2012"/>
    <n v="1"/>
    <b v="0"/>
    <s v="High"/>
    <n v="43"/>
    <n v="412.62"/>
    <n v="0.08"/>
    <s v="Regular Air"/>
    <n v="175.54"/>
    <n v="9.9"/>
    <n v="1.39"/>
    <s v="Valerie Takahito"/>
    <s v="Saskachewan"/>
    <s v="Prarie"/>
    <s v="Consumer"/>
    <s v="Office Supplies"/>
    <s v="Envelopes"/>
    <n v="0.37"/>
  </r>
  <r>
    <n v="2817"/>
    <d v="2009-04-18T00:00:00"/>
    <d v="2009-04-19T00:00:00"/>
    <s v="April"/>
    <s v="2009"/>
    <n v="1"/>
    <b v="0"/>
    <s v="Medium"/>
    <n v="14"/>
    <n v="3830.14"/>
    <n v="0.1"/>
    <s v="Regular Air"/>
    <n v="202.25"/>
    <n v="300.97000000000003"/>
    <n v="7.18"/>
    <s v="Luke Schmidt"/>
    <s v="Saskachewan"/>
    <s v="Prarie"/>
    <s v="Home Office"/>
    <s v="Technology"/>
    <s v="Computer Peripherals"/>
    <n v="0.48"/>
  </r>
  <r>
    <n v="2817"/>
    <d v="2009-04-18T00:00:00"/>
    <d v="2009-04-20T00:00:00"/>
    <s v="April"/>
    <s v="2009"/>
    <n v="2"/>
    <b v="0"/>
    <s v="Medium"/>
    <n v="40"/>
    <n v="1559.86"/>
    <n v="0.06"/>
    <s v="Regular Air"/>
    <n v="672.37"/>
    <n v="39.89"/>
    <n v="3.04"/>
    <s v="Luke Schmidt"/>
    <s v="Saskachewan"/>
    <s v="Prarie"/>
    <s v="Home Office"/>
    <s v="Furniture"/>
    <s v="Office Furnishings"/>
    <n v="0.53"/>
  </r>
  <r>
    <n v="2852"/>
    <d v="2010-01-15T00:00:00"/>
    <d v="2010-01-15T00:00:00"/>
    <s v="January"/>
    <s v="2010"/>
    <n v="0"/>
    <s v="FREE DELIVERY"/>
    <s v="Critical"/>
    <n v="10"/>
    <n v="74.87"/>
    <n v="0.02"/>
    <s v="Regular Air"/>
    <n v="-43.97"/>
    <n v="6.48"/>
    <n v="8.19"/>
    <s v="Luke Schmidt"/>
    <s v="Saskachewan"/>
    <s v="Prarie"/>
    <s v="Home Office"/>
    <s v="Office Supplies"/>
    <s v="Paper"/>
    <n v="0.37"/>
  </r>
  <r>
    <n v="2852"/>
    <d v="2010-01-15T00:00:00"/>
    <d v="2010-01-16T00:00:00"/>
    <s v="January"/>
    <s v="2010"/>
    <n v="1"/>
    <b v="0"/>
    <s v="Critical"/>
    <n v="42"/>
    <n v="3931.3180000000002"/>
    <n v="0.06"/>
    <s v="Regular Air"/>
    <n v="1025.45"/>
    <n v="115.99"/>
    <n v="4.2300000000000004"/>
    <s v="Luke Schmidt"/>
    <s v="Saskachewan"/>
    <s v="Prarie"/>
    <s v="Home Office"/>
    <s v="Technology"/>
    <s v="Telephones and Communication"/>
    <n v="0.56000000000000005"/>
  </r>
  <r>
    <n v="4359"/>
    <d v="2010-03-02T00:00:00"/>
    <d v="2010-03-04T00:00:00"/>
    <s v="March"/>
    <s v="2010"/>
    <n v="2"/>
    <b v="0"/>
    <s v="Critical"/>
    <n v="21"/>
    <n v="215.76"/>
    <n v="0.09"/>
    <s v="Regular Air"/>
    <n v="-97.75"/>
    <n v="10.9"/>
    <n v="7.46"/>
    <s v="Kelly Andreada"/>
    <s v="Saskachewan"/>
    <s v="Prarie"/>
    <s v="Home Office"/>
    <s v="Office Supplies"/>
    <s v="Storage &amp; Organization"/>
    <n v="0.59"/>
  </r>
  <r>
    <n v="8293"/>
    <d v="2012-08-10T00:00:00"/>
    <d v="2012-08-14T00:00:00"/>
    <s v="August"/>
    <s v="2012"/>
    <n v="4"/>
    <b v="0"/>
    <s v="low"/>
    <n v="22"/>
    <n v="75.03"/>
    <n v="0.02"/>
    <s v="Regular Air"/>
    <n v="-31.52"/>
    <n v="3.14"/>
    <n v="1.92"/>
    <s v="Jason Klamczynski"/>
    <s v="Saskachewan"/>
    <s v="Prarie"/>
    <s v="Small Business"/>
    <s v="Office Supplies"/>
    <s v="Scissors, Rulers and Trimmers"/>
    <n v="0.84"/>
  </r>
  <r>
    <n v="9095"/>
    <d v="2011-06-10T00:00:00"/>
    <d v="2011-06-12T00:00:00"/>
    <s v="June"/>
    <s v="2011"/>
    <n v="2"/>
    <b v="0"/>
    <s v="High"/>
    <n v="23"/>
    <n v="294.91000000000003"/>
    <n v="0.03"/>
    <s v="Regular Air"/>
    <n v="-37.270000000000003"/>
    <n v="12.44"/>
    <n v="6.27"/>
    <s v="Tracy Hopkins"/>
    <s v="Saskachewan"/>
    <s v="Prarie"/>
    <s v="Small Business"/>
    <s v="Office Supplies"/>
    <s v="Storage &amp; Organization"/>
    <n v="0.56999999999999995"/>
  </r>
  <r>
    <n v="9254"/>
    <d v="2010-05-14T00:00:00"/>
    <d v="2010-05-16T00:00:00"/>
    <s v="May"/>
    <s v="2010"/>
    <n v="2"/>
    <b v="0"/>
    <s v="Medium"/>
    <n v="24"/>
    <n v="131.65"/>
    <n v="0.01"/>
    <s v="Express Air"/>
    <n v="67.41"/>
    <n v="4.91"/>
    <n v="0.5"/>
    <s v="Craig Leslie"/>
    <s v="Saskachewan"/>
    <s v="Prarie"/>
    <s v="Consumer"/>
    <s v="Office Supplies"/>
    <s v="Labels"/>
    <n v="0.36"/>
  </r>
  <r>
    <n v="9829"/>
    <d v="2011-12-08T00:00:00"/>
    <d v="2011-12-09T00:00:00"/>
    <s v="December"/>
    <s v="2011"/>
    <n v="1"/>
    <b v="0"/>
    <s v="Critical"/>
    <n v="23"/>
    <n v="750.39"/>
    <n v="0.04"/>
    <s v="Regular Air"/>
    <n v="133.71"/>
    <n v="30.98"/>
    <n v="11.63"/>
    <s v="Valerie Takahito"/>
    <s v="Saskachewan"/>
    <s v="Prarie"/>
    <s v="Consumer"/>
    <s v="Office Supplies"/>
    <s v="Binders and Binder Accessories"/>
    <n v="0.37"/>
  </r>
  <r>
    <n v="9829"/>
    <d v="2011-12-08T00:00:00"/>
    <d v="2011-12-10T00:00:00"/>
    <s v="December"/>
    <s v="2011"/>
    <n v="2"/>
    <b v="0"/>
    <s v="Critical"/>
    <n v="4"/>
    <n v="18.46"/>
    <n v="0.06"/>
    <s v="Regular Air"/>
    <n v="-0.43"/>
    <n v="4.91"/>
    <n v="0.5"/>
    <s v="Valerie Takahito"/>
    <s v="Saskachewan"/>
    <s v="Prarie"/>
    <s v="Consumer"/>
    <s v="Office Supplies"/>
    <s v="Labels"/>
    <n v="0.36"/>
  </r>
  <r>
    <n v="10528"/>
    <d v="2009-09-13T00:00:00"/>
    <d v="2009-09-15T00:00:00"/>
    <s v="September"/>
    <s v="2009"/>
    <n v="2"/>
    <b v="0"/>
    <s v="Medium"/>
    <n v="47"/>
    <n v="838.4"/>
    <n v="0.02"/>
    <s v="Express Air"/>
    <n v="-132.91"/>
    <n v="17.7"/>
    <n v="9.4700000000000006"/>
    <s v="Michael Grace"/>
    <s v="Saskachewan"/>
    <s v="Prarie"/>
    <s v="Corporate"/>
    <s v="Office Supplies"/>
    <s v="Storage &amp; Organization"/>
    <n v="0.59"/>
  </r>
  <r>
    <n v="10754"/>
    <d v="2010-03-17T00:00:00"/>
    <d v="2010-03-19T00:00:00"/>
    <s v="March"/>
    <s v="2010"/>
    <n v="2"/>
    <b v="0"/>
    <s v="low"/>
    <n v="7"/>
    <n v="48.04"/>
    <n v="0.09"/>
    <s v="Regular Air"/>
    <n v="-23.28"/>
    <n v="6.48"/>
    <n v="5.94"/>
    <s v="Saphhira Shifley"/>
    <s v="Saskachewan"/>
    <s v="Prarie"/>
    <s v="Corporate"/>
    <s v="Office Supplies"/>
    <s v="Paper"/>
    <n v="0.37"/>
  </r>
  <r>
    <n v="11109"/>
    <d v="2011-03-15T00:00:00"/>
    <d v="2011-03-16T00:00:00"/>
    <s v="March"/>
    <s v="2011"/>
    <n v="1"/>
    <b v="0"/>
    <s v="Medium"/>
    <n v="18"/>
    <n v="130.38"/>
    <n v="0.08"/>
    <s v="Regular Air"/>
    <n v="31.52"/>
    <n v="7.4"/>
    <n v="1.71"/>
    <s v="Saphhira Shifley"/>
    <s v="Saskachewan"/>
    <s v="Prarie"/>
    <s v="Consumer"/>
    <s v="Office Supplies"/>
    <s v="Paper"/>
    <n v="0.4"/>
  </r>
  <r>
    <n v="11426"/>
    <d v="2009-05-07T00:00:00"/>
    <d v="2009-05-08T00:00:00"/>
    <s v="May"/>
    <s v="2009"/>
    <n v="1"/>
    <b v="0"/>
    <s v="Medium"/>
    <n v="19"/>
    <n v="333.68"/>
    <n v="0.01"/>
    <s v="Regular Air"/>
    <n v="81.96"/>
    <n v="16.48"/>
    <n v="1.99"/>
    <s v="Laurel Beltran"/>
    <s v="Saskachewan"/>
    <s v="Prarie"/>
    <s v="Consumer"/>
    <s v="Technology"/>
    <s v="Computer Peripherals"/>
    <n v="0.42"/>
  </r>
  <r>
    <n v="12869"/>
    <d v="2009-01-25T00:00:00"/>
    <d v="2009-01-28T00:00:00"/>
    <s v="January"/>
    <s v="2009"/>
    <n v="3"/>
    <b v="0"/>
    <s v="Not Specified"/>
    <n v="15"/>
    <n v="1532.482"/>
    <n v="0.1"/>
    <s v="Regular Air"/>
    <n v="-43"/>
    <n v="125.99"/>
    <n v="8.99"/>
    <s v="Laurel Beltran"/>
    <s v="Saskachewan"/>
    <s v="Prarie"/>
    <s v="Consumer"/>
    <s v="Technology"/>
    <s v="Telephones and Communication"/>
    <n v="0.56999999999999995"/>
  </r>
  <r>
    <n v="13094"/>
    <d v="2010-08-18T00:00:00"/>
    <d v="2010-08-19T00:00:00"/>
    <s v="August"/>
    <s v="2010"/>
    <n v="1"/>
    <b v="0"/>
    <s v="Not Specified"/>
    <n v="7"/>
    <n v="283.57"/>
    <n v="0.02"/>
    <s v="Regular Air"/>
    <n v="71.209999999999994"/>
    <n v="37.94"/>
    <n v="5.08"/>
    <s v="Craig Leslie"/>
    <s v="Saskachewan"/>
    <s v="Prarie"/>
    <s v="Consumer"/>
    <s v="Office Supplies"/>
    <s v="Paper"/>
    <n v="0.38"/>
  </r>
  <r>
    <n v="14274"/>
    <d v="2009-01-06T00:00:00"/>
    <d v="2009-01-08T00:00:00"/>
    <s v="January"/>
    <s v="2009"/>
    <n v="2"/>
    <b v="0"/>
    <s v="Not Specified"/>
    <n v="23"/>
    <n v="3674.08"/>
    <n v="0.01"/>
    <s v="Delivery Truck"/>
    <n v="112.44"/>
    <n v="150.97999999999999"/>
    <n v="30"/>
    <s v="Craig Leslie"/>
    <s v="Saskachewan"/>
    <s v="Prarie"/>
    <s v="Consumer"/>
    <s v="Furniture"/>
    <s v="Chairs &amp; Chairmats"/>
    <n v="0.74"/>
  </r>
  <r>
    <n v="14274"/>
    <d v="2009-01-06T00:00:00"/>
    <d v="2009-01-08T00:00:00"/>
    <s v="January"/>
    <s v="2009"/>
    <n v="2"/>
    <b v="0"/>
    <s v="Not Specified"/>
    <n v="46"/>
    <n v="1413.89"/>
    <n v="0.01"/>
    <s v="Express Air"/>
    <n v="-40.72"/>
    <n v="28.28"/>
    <n v="13.99"/>
    <s v="Craig Leslie"/>
    <s v="Saskachewan"/>
    <s v="Prarie"/>
    <s v="Consumer"/>
    <s v="Office Supplies"/>
    <s v="Storage &amp; Organization"/>
    <n v="0.57999999999999996"/>
  </r>
  <r>
    <n v="14274"/>
    <d v="2009-01-06T00:00:00"/>
    <d v="2009-01-07T00:00:00"/>
    <s v="January"/>
    <s v="2009"/>
    <n v="1"/>
    <b v="0"/>
    <s v="Not Specified"/>
    <n v="2"/>
    <n v="61.718499999999999"/>
    <n v="0.03"/>
    <s v="Regular Air"/>
    <n v="-164.04"/>
    <n v="35.99"/>
    <n v="1.1000000000000001"/>
    <s v="Craig Leslie"/>
    <s v="Saskachewan"/>
    <s v="Prarie"/>
    <s v="Consumer"/>
    <s v="Technology"/>
    <s v="Telephones and Communication"/>
    <n v="0.55000000000000004"/>
  </r>
  <r>
    <n v="14530"/>
    <d v="2009-04-06T00:00:00"/>
    <d v="2009-04-08T00:00:00"/>
    <s v="April"/>
    <s v="2009"/>
    <n v="2"/>
    <b v="0"/>
    <s v="High"/>
    <n v="17"/>
    <n v="1556.61"/>
    <n v="0.06"/>
    <s v="Regular Air"/>
    <n v="-485.55"/>
    <n v="89.83"/>
    <n v="35"/>
    <s v="Tracy Blumstein"/>
    <s v="Saskachewan"/>
    <s v="Prarie"/>
    <s v="Home Office"/>
    <s v="Office Supplies"/>
    <s v="Storage &amp; Organization"/>
    <n v="0.83"/>
  </r>
  <r>
    <n v="14530"/>
    <d v="2009-04-06T00:00:00"/>
    <d v="2009-04-08T00:00:00"/>
    <s v="April"/>
    <s v="2009"/>
    <n v="2"/>
    <b v="0"/>
    <s v="High"/>
    <n v="49"/>
    <n v="645.14"/>
    <n v="0.1"/>
    <s v="Regular Air"/>
    <n v="-26.32"/>
    <n v="13.43"/>
    <n v="5.5"/>
    <s v="Tracy Blumstein"/>
    <s v="Saskachewan"/>
    <s v="Prarie"/>
    <s v="Home Office"/>
    <s v="Office Supplies"/>
    <s v="Storage &amp; Organization"/>
    <n v="0.56999999999999995"/>
  </r>
  <r>
    <n v="14530"/>
    <d v="2009-04-06T00:00:00"/>
    <d v="2009-04-06T00:00:00"/>
    <s v="April"/>
    <s v="2009"/>
    <n v="0"/>
    <s v="FREE DELIVERY"/>
    <s v="High"/>
    <n v="44"/>
    <n v="4851.5024999999996"/>
    <n v="0.01"/>
    <s v="Regular Air"/>
    <n v="1371.67"/>
    <n v="125.99"/>
    <n v="7.69"/>
    <s v="Tracy Blumstein"/>
    <s v="Saskachewan"/>
    <s v="Prarie"/>
    <s v="Home Office"/>
    <s v="Technology"/>
    <s v="Telephones and Communication"/>
    <n v="0.57999999999999996"/>
  </r>
  <r>
    <n v="15462"/>
    <d v="2011-02-26T00:00:00"/>
    <d v="2011-02-27T00:00:00"/>
    <s v="February"/>
    <s v="2011"/>
    <n v="1"/>
    <b v="0"/>
    <s v="Critical"/>
    <n v="20"/>
    <n v="862.64"/>
    <n v="0.08"/>
    <s v="Regular Air"/>
    <n v="320.81"/>
    <n v="43.41"/>
    <n v="2.99"/>
    <s v="Luke Schmidt"/>
    <s v="Saskachewan"/>
    <s v="Prarie"/>
    <s v="Home Office"/>
    <s v="Office Supplies"/>
    <s v="Binders and Binder Accessories"/>
    <n v="0.39"/>
  </r>
  <r>
    <n v="15715"/>
    <d v="2012-10-15T00:00:00"/>
    <d v="2012-10-18T00:00:00"/>
    <s v="October"/>
    <s v="2012"/>
    <n v="3"/>
    <b v="0"/>
    <s v="Critical"/>
    <n v="43"/>
    <n v="2123.64"/>
    <n v="0.03"/>
    <s v="Regular Air"/>
    <n v="1013.77"/>
    <n v="47.9"/>
    <n v="5.86"/>
    <s v="Kelly Andreada"/>
    <s v="Saskachewan"/>
    <s v="Prarie"/>
    <s v="Home Office"/>
    <s v="Office Supplies"/>
    <s v="Paper"/>
    <n v="0.37"/>
  </r>
  <r>
    <n v="16128"/>
    <d v="2011-05-08T00:00:00"/>
    <d v="2011-05-08T00:00:00"/>
    <s v="May"/>
    <s v="2011"/>
    <n v="0"/>
    <s v="FREE DELIVERY"/>
    <s v="High"/>
    <n v="46"/>
    <n v="2968.66"/>
    <n v="7.0000000000000007E-2"/>
    <s v="Regular Air"/>
    <n v="1077.49"/>
    <n v="63.94"/>
    <n v="14.48"/>
    <s v="Michael Grace"/>
    <s v="Saskachewan"/>
    <s v="Prarie"/>
    <s v="Corporate"/>
    <s v="Furniture"/>
    <s v="Office Furnishings"/>
    <n v="0.46"/>
  </r>
  <r>
    <n v="16579"/>
    <d v="2010-12-12T00:00:00"/>
    <d v="2010-12-13T00:00:00"/>
    <s v="December"/>
    <s v="2010"/>
    <n v="1"/>
    <b v="0"/>
    <s v="Not Specified"/>
    <n v="33"/>
    <n v="63.96"/>
    <n v="0.05"/>
    <s v="Regular Air"/>
    <n v="-13.71"/>
    <n v="1.88"/>
    <n v="1.49"/>
    <s v="Saphhira Shifley"/>
    <s v="Saskachewan"/>
    <s v="Prarie"/>
    <s v="Consumer"/>
    <s v="Office Supplies"/>
    <s v="Binders and Binder Accessories"/>
    <n v="0.37"/>
  </r>
  <r>
    <n v="16579"/>
    <d v="2010-12-12T00:00:00"/>
    <d v="2010-12-13T00:00:00"/>
    <s v="December"/>
    <s v="2010"/>
    <n v="1"/>
    <b v="0"/>
    <s v="Not Specified"/>
    <n v="23"/>
    <n v="177.23"/>
    <n v="7.0000000000000007E-2"/>
    <s v="Regular Air"/>
    <n v="4.9400000000000004"/>
    <n v="8.14"/>
    <n v="3.12"/>
    <s v="Saphhira Shifley"/>
    <s v="Saskachewan"/>
    <s v="Prarie"/>
    <s v="Consumer"/>
    <s v="Office Supplies"/>
    <s v="Pens &amp; Art Supplies"/>
    <n v="0.45"/>
  </r>
  <r>
    <n v="16935"/>
    <d v="2012-12-15T00:00:00"/>
    <d v="2012-12-16T00:00:00"/>
    <s v="December"/>
    <s v="2012"/>
    <n v="1"/>
    <b v="0"/>
    <s v="Not Specified"/>
    <n v="3"/>
    <n v="14.74"/>
    <n v="0.06"/>
    <s v="Regular Air"/>
    <n v="-2.72"/>
    <n v="4.4800000000000004"/>
    <n v="1.22"/>
    <s v="Michael Grace"/>
    <s v="Saskachewan"/>
    <s v="Prarie"/>
    <s v="Corporate"/>
    <s v="Office Supplies"/>
    <s v="Paper"/>
    <n v="0.36"/>
  </r>
  <r>
    <n v="16935"/>
    <d v="2012-12-15T00:00:00"/>
    <d v="2012-12-17T00:00:00"/>
    <s v="December"/>
    <s v="2012"/>
    <n v="2"/>
    <b v="0"/>
    <s v="Not Specified"/>
    <n v="43"/>
    <n v="117.68"/>
    <n v="0.09"/>
    <s v="Express Air"/>
    <n v="12.47"/>
    <n v="2.88"/>
    <n v="0.7"/>
    <s v="Michael Grace"/>
    <s v="Saskachewan"/>
    <s v="Prarie"/>
    <s v="Corporate"/>
    <s v="Office Supplies"/>
    <s v="Pens &amp; Art Supplies"/>
    <n v="0.56000000000000005"/>
  </r>
  <r>
    <n v="18946"/>
    <d v="2010-05-04T00:00:00"/>
    <d v="2010-05-04T00:00:00"/>
    <s v="May"/>
    <s v="2010"/>
    <n v="0"/>
    <s v="FREE DELIVERY"/>
    <s v="Critical"/>
    <n v="32"/>
    <n v="202.89"/>
    <n v="7.0000000000000007E-2"/>
    <s v="Regular Air"/>
    <n v="-201.91"/>
    <n v="6.48"/>
    <n v="10.050000000000001"/>
    <s v="Kelly Andreada"/>
    <s v="Saskachewan"/>
    <s v="Prarie"/>
    <s v="Home Office"/>
    <s v="Office Supplies"/>
    <s v="Paper"/>
    <n v="0.37"/>
  </r>
  <r>
    <n v="19361"/>
    <d v="2012-09-23T00:00:00"/>
    <d v="2012-09-25T00:00:00"/>
    <s v="September"/>
    <s v="2012"/>
    <n v="2"/>
    <b v="0"/>
    <s v="low"/>
    <n v="21"/>
    <n v="535.57000000000005"/>
    <n v="0.05"/>
    <s v="Regular Air"/>
    <n v="131.05000000000001"/>
    <n v="25.38"/>
    <n v="8.99"/>
    <s v="Valerie Takahito"/>
    <s v="Saskachewan"/>
    <s v="Prarie"/>
    <s v="Consumer"/>
    <s v="Furniture"/>
    <s v="Office Furnishings"/>
    <n v="0.5"/>
  </r>
  <r>
    <n v="20292"/>
    <d v="2012-11-08T00:00:00"/>
    <d v="2012-11-08T00:00:00"/>
    <s v="November"/>
    <s v="2012"/>
    <n v="0"/>
    <s v="FREE DELIVERY"/>
    <s v="Medium"/>
    <n v="26"/>
    <n v="452.39"/>
    <n v="0.08"/>
    <s v="Regular Air"/>
    <n v="-22.83"/>
    <n v="17.52"/>
    <n v="8.17"/>
    <s v="Michael Grace"/>
    <s v="Saskachewan"/>
    <s v="Prarie"/>
    <s v="Corporate"/>
    <s v="Office Supplies"/>
    <s v="Appliances"/>
    <n v="0.5"/>
  </r>
  <r>
    <n v="20292"/>
    <d v="2012-11-08T00:00:00"/>
    <d v="2012-11-09T00:00:00"/>
    <s v="November"/>
    <s v="2012"/>
    <n v="1"/>
    <b v="0"/>
    <s v="Medium"/>
    <n v="5"/>
    <n v="117.13"/>
    <n v="0"/>
    <s v="Regular Air"/>
    <n v="-70.47"/>
    <n v="20.95"/>
    <n v="4"/>
    <s v="Michael Grace"/>
    <s v="Saskachewan"/>
    <s v="Prarie"/>
    <s v="Corporate"/>
    <s v="Technology"/>
    <s v="Computer Peripherals"/>
    <n v="0.6"/>
  </r>
  <r>
    <n v="21635"/>
    <d v="2009-12-02T00:00:00"/>
    <d v="2009-12-02T00:00:00"/>
    <s v="December"/>
    <s v="2009"/>
    <n v="0"/>
    <s v="FREE DELIVERY"/>
    <s v="low"/>
    <n v="2"/>
    <n v="65.31"/>
    <n v="0"/>
    <s v="Regular Air"/>
    <n v="-34.42"/>
    <n v="24.92"/>
    <n v="12.98"/>
    <s v="Laurel Beltran"/>
    <s v="Saskachewan"/>
    <s v="Prarie"/>
    <s v="Consumer"/>
    <s v="Office Supplies"/>
    <s v="Binders and Binder Accessories"/>
    <n v="0.39"/>
  </r>
  <r>
    <n v="21860"/>
    <d v="2012-04-28T00:00:00"/>
    <d v="2012-04-29T00:00:00"/>
    <s v="April"/>
    <s v="2012"/>
    <n v="1"/>
    <b v="0"/>
    <s v="Critical"/>
    <n v="9"/>
    <n v="73.7"/>
    <n v="0.06"/>
    <s v="Express Air"/>
    <n v="1.42"/>
    <n v="7.59"/>
    <n v="4"/>
    <s v="Larry Blacks"/>
    <s v="Saskachewan"/>
    <s v="Prarie"/>
    <s v="Consumer"/>
    <s v="Furniture"/>
    <s v="Office Furnishings"/>
    <n v="0.42"/>
  </r>
  <r>
    <n v="22882"/>
    <d v="2010-09-13T00:00:00"/>
    <d v="2010-09-15T00:00:00"/>
    <s v="September"/>
    <s v="2010"/>
    <n v="2"/>
    <b v="0"/>
    <s v="Critical"/>
    <n v="10"/>
    <n v="71.239999999999995"/>
    <n v="0.03"/>
    <s v="Regular Air"/>
    <n v="2.78"/>
    <n v="6.69"/>
    <n v="3.1"/>
    <s v="Luke Schmidt"/>
    <s v="Saskachewan"/>
    <s v="Prarie"/>
    <s v="Home Office"/>
    <s v="Office Supplies"/>
    <s v="Paper"/>
    <n v="0.36"/>
  </r>
  <r>
    <n v="24775"/>
    <d v="2012-02-17T00:00:00"/>
    <d v="2012-02-19T00:00:00"/>
    <s v="February"/>
    <s v="2012"/>
    <n v="2"/>
    <b v="0"/>
    <s v="Critical"/>
    <n v="15"/>
    <n v="1616.66"/>
    <n v="0"/>
    <s v="Delivery Truck"/>
    <n v="112.58"/>
    <n v="100.98"/>
    <n v="56.22"/>
    <s v="Tracy Blumstein"/>
    <s v="Saskachewan"/>
    <s v="Prarie"/>
    <s v="Home Office"/>
    <s v="Furniture"/>
    <s v="Bookcases"/>
    <n v="0.6"/>
  </r>
  <r>
    <n v="24775"/>
    <d v="2012-02-17T00:00:00"/>
    <d v="2012-02-18T00:00:00"/>
    <s v="February"/>
    <s v="2012"/>
    <n v="1"/>
    <b v="0"/>
    <s v="Critical"/>
    <n v="6"/>
    <n v="96.21"/>
    <n v="0.06"/>
    <s v="Regular Air"/>
    <n v="-19.34"/>
    <n v="14.58"/>
    <n v="57.4"/>
    <s v="Tracy Blumstein"/>
    <s v="Saskachewan"/>
    <s v="Prarie"/>
    <s v="Home Office"/>
    <s v="Furniture"/>
    <s v="Office Furnishings"/>
    <n v="0.48"/>
  </r>
  <r>
    <n v="25120"/>
    <d v="2009-02-04T00:00:00"/>
    <d v="2009-02-06T00:00:00"/>
    <s v="February"/>
    <s v="2009"/>
    <n v="2"/>
    <b v="0"/>
    <s v="Medium"/>
    <n v="46"/>
    <n v="237.15"/>
    <n v="0"/>
    <s v="Regular Air"/>
    <n v="123.02"/>
    <n v="4.91"/>
    <n v="0.5"/>
    <s v="Michael Grace"/>
    <s v="Saskachewan"/>
    <s v="Prarie"/>
    <s v="Corporate"/>
    <s v="Office Supplies"/>
    <s v="Labels"/>
    <n v="0.36"/>
  </r>
  <r>
    <n v="25120"/>
    <d v="2009-02-04T00:00:00"/>
    <d v="2009-02-05T00:00:00"/>
    <s v="February"/>
    <s v="2009"/>
    <n v="1"/>
    <b v="0"/>
    <s v="Medium"/>
    <n v="22"/>
    <n v="179.22"/>
    <n v="0.01"/>
    <s v="Regular Air"/>
    <n v="-139.9"/>
    <n v="7.28"/>
    <n v="11.15"/>
    <s v="Michael Grace"/>
    <s v="Saskachewan"/>
    <s v="Prarie"/>
    <s v="Corporate"/>
    <s v="Office Supplies"/>
    <s v="Paper"/>
    <n v="0.37"/>
  </r>
  <r>
    <n v="25120"/>
    <d v="2009-02-04T00:00:00"/>
    <d v="2009-02-07T00:00:00"/>
    <s v="February"/>
    <s v="2009"/>
    <n v="3"/>
    <b v="0"/>
    <s v="Medium"/>
    <n v="10"/>
    <n v="71.86"/>
    <n v="0.1"/>
    <s v="Regular Air"/>
    <n v="-35.520000000000003"/>
    <n v="6.68"/>
    <n v="6.93"/>
    <s v="Michael Grace"/>
    <s v="Saskachewan"/>
    <s v="Prarie"/>
    <s v="Corporate"/>
    <s v="Office Supplies"/>
    <s v="Paper"/>
    <n v="0.37"/>
  </r>
  <r>
    <n v="25440"/>
    <d v="2009-02-06T00:00:00"/>
    <d v="2009-02-06T00:00:00"/>
    <s v="February"/>
    <s v="2009"/>
    <n v="0"/>
    <s v="FREE DELIVERY"/>
    <s v="High"/>
    <n v="30"/>
    <n v="6589.3040000000001"/>
    <n v="0.02"/>
    <s v="Delivery Truck"/>
    <n v="912.48"/>
    <n v="259.70999999999998"/>
    <n v="66.67"/>
    <s v="Kelly Andreada"/>
    <s v="Saskachewan"/>
    <s v="Prarie"/>
    <s v="Home Office"/>
    <s v="Furniture"/>
    <s v="Tables"/>
    <n v="0.65"/>
  </r>
  <r>
    <n v="25799"/>
    <d v="2011-02-24T00:00:00"/>
    <d v="2011-02-27T00:00:00"/>
    <s v="February"/>
    <s v="2011"/>
    <n v="3"/>
    <b v="0"/>
    <s v="low"/>
    <n v="38"/>
    <n v="136.5"/>
    <n v="0.05"/>
    <s v="Regular Air"/>
    <n v="-216.66"/>
    <n v="3.34"/>
    <n v="7.49"/>
    <s v="Saphhira Shifley"/>
    <s v="Saskachewan"/>
    <s v="Prarie"/>
    <s v="Corporate"/>
    <s v="Office Supplies"/>
    <s v="Pens &amp; Art Supplies"/>
    <n v="0.54"/>
  </r>
  <r>
    <n v="25831"/>
    <d v="2009-09-14T00:00:00"/>
    <d v="2009-09-16T00:00:00"/>
    <s v="September"/>
    <s v="2009"/>
    <n v="2"/>
    <b v="0"/>
    <s v="Medium"/>
    <n v="6"/>
    <n v="250.376"/>
    <n v="0.01"/>
    <s v="Regular Air"/>
    <n v="-131.85"/>
    <n v="45.99"/>
    <n v="4.99"/>
    <s v="Tracy Blumstein"/>
    <s v="Saskachewan"/>
    <s v="Prarie"/>
    <s v="Home Office"/>
    <s v="Technology"/>
    <s v="Telephones and Communication"/>
    <n v="0.56000000000000005"/>
  </r>
  <r>
    <n v="28545"/>
    <d v="2011-08-23T00:00:00"/>
    <d v="2011-08-24T00:00:00"/>
    <s v="August"/>
    <s v="2011"/>
    <n v="1"/>
    <b v="0"/>
    <s v="High"/>
    <n v="15"/>
    <n v="5296.19"/>
    <n v="0.1"/>
    <s v="Regular Air"/>
    <n v="1164.05"/>
    <n v="363.25"/>
    <n v="19.989999999999998"/>
    <s v="Kelly Andreada"/>
    <s v="Saskachewan"/>
    <s v="Prarie"/>
    <s v="Home Office"/>
    <s v="Office Supplies"/>
    <s v="Appliances"/>
    <n v="0.56999999999999995"/>
  </r>
  <r>
    <n v="28929"/>
    <d v="2012-10-09T00:00:00"/>
    <d v="2012-10-10T00:00:00"/>
    <s v="October"/>
    <s v="2012"/>
    <n v="1"/>
    <b v="0"/>
    <s v="Medium"/>
    <n v="37"/>
    <n v="230.97"/>
    <n v="0.08"/>
    <s v="Regular Air"/>
    <n v="-173.73"/>
    <n v="6.48"/>
    <n v="8.19"/>
    <s v="Saphhira Shifley"/>
    <s v="Saskachewan"/>
    <s v="Prarie"/>
    <s v="Corporate"/>
    <s v="Office Supplies"/>
    <s v="Paper"/>
    <n v="0.37"/>
  </r>
  <r>
    <n v="28929"/>
    <d v="2012-10-09T00:00:00"/>
    <d v="2012-10-11T00:00:00"/>
    <s v="October"/>
    <s v="2012"/>
    <n v="2"/>
    <b v="0"/>
    <s v="Medium"/>
    <n v="46"/>
    <n v="723.17"/>
    <n v="0.09"/>
    <s v="Regular Air"/>
    <n v="-154.11000000000001"/>
    <n v="16.98"/>
    <n v="12.39"/>
    <s v="Saphhira Shifley"/>
    <s v="Saskachewan"/>
    <s v="Prarie"/>
    <s v="Corporate"/>
    <s v="Office Supplies"/>
    <s v="Envelopes"/>
    <n v="0.35"/>
  </r>
  <r>
    <n v="30083"/>
    <d v="2009-01-08T00:00:00"/>
    <d v="2009-01-09T00:00:00"/>
    <s v="January"/>
    <s v="2009"/>
    <n v="1"/>
    <b v="0"/>
    <s v="Not Specified"/>
    <n v="23"/>
    <n v="324.27999999999997"/>
    <n v="7.0000000000000007E-2"/>
    <s v="Regular Air"/>
    <n v="20.43"/>
    <n v="14.56"/>
    <n v="3.5"/>
    <s v="Luke Schmidt"/>
    <s v="Saskachewan"/>
    <s v="Prarie"/>
    <s v="Home Office"/>
    <s v="Office Supplies"/>
    <s v="Appliances"/>
    <n v="0.57999999999999996"/>
  </r>
  <r>
    <n v="30853"/>
    <d v="2011-07-27T00:00:00"/>
    <d v="2011-07-30T00:00:00"/>
    <s v="July"/>
    <s v="2011"/>
    <n v="3"/>
    <b v="0"/>
    <s v="Medium"/>
    <n v="40"/>
    <n v="254.02"/>
    <n v="0.04"/>
    <s v="Regular Air"/>
    <n v="123.14"/>
    <n v="6.3"/>
    <n v="0.5"/>
    <s v="Meg Tillman"/>
    <s v="Saskachewan"/>
    <s v="Prarie"/>
    <s v="Small Business"/>
    <s v="Office Supplies"/>
    <s v="Labels"/>
    <n v="0.39"/>
  </r>
  <r>
    <n v="30944"/>
    <d v="2011-06-22T00:00:00"/>
    <d v="2011-06-23T00:00:00"/>
    <s v="June"/>
    <s v="2011"/>
    <n v="1"/>
    <b v="0"/>
    <s v="Critical"/>
    <n v="32"/>
    <n v="546.01"/>
    <n v="0.01"/>
    <s v="Regular Air"/>
    <n v="133.56"/>
    <n v="16.739999999999998"/>
    <n v="5.08"/>
    <s v="Saphhira Shifley"/>
    <s v="Saskachewan"/>
    <s v="Prarie"/>
    <s v="Consumer"/>
    <s v="Office Supplies"/>
    <s v="Binders and Binder Accessories"/>
    <n v="0.36"/>
  </r>
  <r>
    <n v="33350"/>
    <d v="2009-07-21T00:00:00"/>
    <d v="2009-07-21T00:00:00"/>
    <s v="July"/>
    <s v="2009"/>
    <n v="0"/>
    <s v="FREE DELIVERY"/>
    <s v="Not Specified"/>
    <n v="1"/>
    <n v="1786.04"/>
    <n v="0.1"/>
    <s v="Regular Air"/>
    <n v="-924.99"/>
    <n v="1889.99"/>
    <n v="19.989999999999998"/>
    <s v="Kelly Andreada"/>
    <s v="Saskachewan"/>
    <s v="Prarie"/>
    <s v="Home Office"/>
    <s v="Office Supplies"/>
    <s v="Binders and Binder Accessories"/>
    <n v="0.36"/>
  </r>
  <r>
    <n v="34660"/>
    <d v="2011-09-03T00:00:00"/>
    <d v="2011-09-04T00:00:00"/>
    <s v="September"/>
    <s v="2011"/>
    <n v="1"/>
    <b v="0"/>
    <s v="Not Specified"/>
    <n v="4"/>
    <n v="24.77"/>
    <n v="0.1"/>
    <s v="Regular Air"/>
    <n v="-17.07"/>
    <n v="4.91"/>
    <n v="5.68"/>
    <s v="Tracy Blumstein"/>
    <s v="Saskachewan"/>
    <s v="Prarie"/>
    <s v="Home Office"/>
    <s v="Office Supplies"/>
    <s v="Binders and Binder Accessories"/>
    <n v="0.36"/>
  </r>
  <r>
    <n v="34660"/>
    <d v="2011-09-03T00:00:00"/>
    <d v="2011-09-05T00:00:00"/>
    <s v="September"/>
    <s v="2011"/>
    <n v="2"/>
    <b v="0"/>
    <s v="Not Specified"/>
    <n v="36"/>
    <n v="3832.37"/>
    <n v="0.01"/>
    <s v="Regular Air"/>
    <n v="1322.07"/>
    <n v="107.53"/>
    <n v="5.81"/>
    <s v="Tracy Blumstein"/>
    <s v="Saskachewan"/>
    <s v="Prarie"/>
    <s v="Home Office"/>
    <s v="Furniture"/>
    <s v="Office Furnishings"/>
    <n v="0.65"/>
  </r>
  <r>
    <n v="35425"/>
    <d v="2010-03-28T00:00:00"/>
    <d v="2010-03-30T00:00:00"/>
    <s v="March"/>
    <s v="2010"/>
    <n v="2"/>
    <b v="0"/>
    <s v="Not Specified"/>
    <n v="25"/>
    <n v="100.34"/>
    <n v="0"/>
    <s v="Regular Air"/>
    <n v="-88.19"/>
    <n v="3.58"/>
    <n v="5.47"/>
    <s v="Tracy Blumstein"/>
    <s v="Saskachewan"/>
    <s v="Prarie"/>
    <s v="Home Office"/>
    <s v="Office Supplies"/>
    <s v="Binders and Binder Accessories"/>
    <n v="0.37"/>
  </r>
  <r>
    <n v="35425"/>
    <d v="2010-03-28T00:00:00"/>
    <d v="2010-03-30T00:00:00"/>
    <s v="March"/>
    <s v="2010"/>
    <n v="2"/>
    <b v="0"/>
    <s v="Not Specified"/>
    <n v="45"/>
    <n v="75.680000000000007"/>
    <n v="0.08"/>
    <s v="Regular Air"/>
    <n v="-4.04"/>
    <n v="1.81"/>
    <n v="0.75"/>
    <s v="Tracy Blumstein"/>
    <s v="Saskachewan"/>
    <s v="Prarie"/>
    <s v="Home Office"/>
    <s v="Office Supplies"/>
    <s v="Rubber Bands"/>
    <n v="0.52"/>
  </r>
  <r>
    <n v="37350"/>
    <d v="2012-05-20T00:00:00"/>
    <d v="2012-05-21T00:00:00"/>
    <s v="May"/>
    <s v="2012"/>
    <n v="1"/>
    <b v="0"/>
    <s v="Critical"/>
    <n v="7"/>
    <n v="163.13999999999999"/>
    <n v="7.0000000000000007E-2"/>
    <s v="Regular Air"/>
    <n v="-37.5"/>
    <n v="22.99"/>
    <n v="8.99"/>
    <s v="Kelly Andreada"/>
    <s v="Saskachewan"/>
    <s v="Prarie"/>
    <s v="Home Office"/>
    <s v="Office Supplies"/>
    <s v="Pens &amp; Art Supplies"/>
    <n v="0.56999999999999995"/>
  </r>
  <r>
    <n v="37765"/>
    <d v="2012-11-24T00:00:00"/>
    <d v="2012-11-29T00:00:00"/>
    <s v="November"/>
    <s v="2012"/>
    <n v="5"/>
    <b v="0"/>
    <s v="low"/>
    <n v="7"/>
    <n v="42.66"/>
    <n v="0.09"/>
    <s v="Express Air"/>
    <n v="-30.74"/>
    <n v="4.0599999999999996"/>
    <n v="6.89"/>
    <s v="Larry Blacks"/>
    <s v="Saskachewan"/>
    <s v="Prarie"/>
    <s v="Consumer"/>
    <s v="Office Supplies"/>
    <s v="Appliances"/>
    <n v="0.6"/>
  </r>
  <r>
    <n v="37765"/>
    <d v="2012-11-24T00:00:00"/>
    <d v="2012-11-28T00:00:00"/>
    <s v="November"/>
    <s v="2012"/>
    <n v="4"/>
    <b v="0"/>
    <s v="low"/>
    <n v="18"/>
    <n v="655.58"/>
    <n v="0.01"/>
    <s v="Regular Air"/>
    <n v="250.67"/>
    <n v="35.44"/>
    <n v="5.09"/>
    <s v="Larry Blacks"/>
    <s v="Saskachewan"/>
    <s v="Prarie"/>
    <s v="Consumer"/>
    <s v="Office Supplies"/>
    <s v="Paper"/>
    <n v="0.38"/>
  </r>
  <r>
    <n v="37765"/>
    <d v="2012-11-24T00:00:00"/>
    <d v="2012-11-29T00:00:00"/>
    <s v="November"/>
    <s v="2012"/>
    <n v="5"/>
    <b v="0"/>
    <s v="low"/>
    <n v="12"/>
    <n v="1465.33"/>
    <n v="0.01"/>
    <s v="Delivery Truck"/>
    <n v="-66.38"/>
    <n v="113.98"/>
    <n v="30"/>
    <s v="Larry Blacks"/>
    <s v="Saskachewan"/>
    <s v="Prarie"/>
    <s v="Consumer"/>
    <s v="Furniture"/>
    <s v="Chairs &amp; Chairmats"/>
    <n v="0.69"/>
  </r>
  <r>
    <n v="38050"/>
    <d v="2010-10-26T00:00:00"/>
    <d v="2010-10-27T00:00:00"/>
    <s v="October"/>
    <s v="2010"/>
    <n v="1"/>
    <b v="0"/>
    <s v="Not Specified"/>
    <n v="31"/>
    <n v="187.18"/>
    <n v="0.09"/>
    <s v="Express Air"/>
    <n v="28.91"/>
    <n v="5.98"/>
    <n v="1.67"/>
    <s v="Luke Schmidt"/>
    <s v="Saskachewan"/>
    <s v="Prarie"/>
    <s v="Home Office"/>
    <s v="Office Supplies"/>
    <s v="Pens &amp; Art Supplies"/>
    <n v="0.51"/>
  </r>
  <r>
    <n v="38050"/>
    <d v="2010-10-26T00:00:00"/>
    <d v="2010-10-28T00:00:00"/>
    <s v="October"/>
    <s v="2010"/>
    <n v="2"/>
    <b v="0"/>
    <s v="Not Specified"/>
    <n v="36"/>
    <n v="104.21"/>
    <n v="0.04"/>
    <s v="Regular Air"/>
    <n v="15.19"/>
    <n v="2.88"/>
    <n v="0.7"/>
    <s v="Luke Schmidt"/>
    <s v="Saskachewan"/>
    <s v="Prarie"/>
    <s v="Home Office"/>
    <s v="Office Supplies"/>
    <s v="Pens &amp; Art Supplies"/>
    <n v="0.56000000000000005"/>
  </r>
  <r>
    <n v="38050"/>
    <d v="2010-10-26T00:00:00"/>
    <d v="2010-10-28T00:00:00"/>
    <s v="October"/>
    <s v="2010"/>
    <n v="2"/>
    <b v="0"/>
    <s v="Not Specified"/>
    <n v="14"/>
    <n v="1331.2239999999999"/>
    <n v="0.04"/>
    <s v="Regular Air"/>
    <n v="-401.42"/>
    <n v="111.96"/>
    <n v="69"/>
    <s v="Luke Schmidt"/>
    <s v="Saskachewan"/>
    <s v="Prarie"/>
    <s v="Home Office"/>
    <s v="Furniture"/>
    <s v="Tables"/>
    <n v="0.63"/>
  </r>
  <r>
    <n v="39043"/>
    <d v="2010-12-22T00:00:00"/>
    <d v="2010-12-23T00:00:00"/>
    <s v="December"/>
    <s v="2010"/>
    <n v="1"/>
    <b v="0"/>
    <s v="Not Specified"/>
    <n v="14"/>
    <n v="50.8"/>
    <n v="0.09"/>
    <s v="Regular Air"/>
    <n v="16.79"/>
    <n v="3.69"/>
    <n v="0.5"/>
    <s v="Luke Schmidt"/>
    <s v="Saskachewan"/>
    <s v="Prarie"/>
    <s v="Home Office"/>
    <s v="Office Supplies"/>
    <s v="Labels"/>
    <n v="0.38"/>
  </r>
  <r>
    <n v="39043"/>
    <d v="2010-12-22T00:00:00"/>
    <d v="2010-12-23T00:00:00"/>
    <s v="December"/>
    <s v="2010"/>
    <n v="1"/>
    <b v="0"/>
    <s v="Not Specified"/>
    <n v="37"/>
    <n v="750.89"/>
    <n v="7.0000000000000007E-2"/>
    <s v="Express Air"/>
    <n v="-1176.28"/>
    <n v="20.34"/>
    <n v="35"/>
    <s v="Luke Schmidt"/>
    <s v="Saskachewan"/>
    <s v="Prarie"/>
    <s v="Home Office"/>
    <s v="Office Supplies"/>
    <s v="Storage &amp; Organization"/>
    <n v="0.84"/>
  </r>
  <r>
    <n v="40388"/>
    <d v="2012-07-24T00:00:00"/>
    <d v="2012-07-26T00:00:00"/>
    <s v="July"/>
    <s v="2012"/>
    <n v="2"/>
    <b v="0"/>
    <s v="Critical"/>
    <n v="17"/>
    <n v="67.73"/>
    <n v="0.1"/>
    <s v="Regular Air"/>
    <n v="2.44"/>
    <n v="4.28"/>
    <n v="0.94"/>
    <s v="Luke Schmidt"/>
    <s v="Saskachewan"/>
    <s v="Prarie"/>
    <s v="Home Office"/>
    <s v="Office Supplies"/>
    <s v="Pens &amp; Art Supplies"/>
    <n v="0.56000000000000005"/>
  </r>
  <r>
    <n v="42309"/>
    <d v="2009-08-06T00:00:00"/>
    <d v="2009-08-08T00:00:00"/>
    <s v="August"/>
    <s v="2009"/>
    <n v="2"/>
    <b v="0"/>
    <s v="low"/>
    <n v="41"/>
    <n v="854.23"/>
    <n v="0.01"/>
    <s v="Regular Air"/>
    <n v="67.14"/>
    <n v="20.48"/>
    <n v="6.32"/>
    <s v="Meg Tillman"/>
    <s v="Saskachewan"/>
    <s v="Prarie"/>
    <s v="Small Business"/>
    <s v="Office Supplies"/>
    <s v="Appliances"/>
    <n v="0.57999999999999996"/>
  </r>
  <r>
    <n v="42309"/>
    <d v="2009-08-06T00:00:00"/>
    <d v="2009-08-11T00:00:00"/>
    <s v="August"/>
    <s v="2009"/>
    <n v="5"/>
    <b v="0"/>
    <s v="low"/>
    <n v="26"/>
    <n v="47.91"/>
    <n v="0.09"/>
    <s v="Regular Air"/>
    <n v="-58.83"/>
    <n v="1.86"/>
    <n v="2.58"/>
    <s v="Meg Tillman"/>
    <s v="Saskachewan"/>
    <s v="Prarie"/>
    <s v="Small Business"/>
    <s v="Office Supplies"/>
    <s v="Rubber Bands"/>
    <n v="0.82"/>
  </r>
  <r>
    <n v="42309"/>
    <d v="2009-08-06T00:00:00"/>
    <d v="2009-08-11T00:00:00"/>
    <s v="August"/>
    <s v="2009"/>
    <n v="5"/>
    <b v="0"/>
    <s v="low"/>
    <n v="38"/>
    <n v="6427.2579999999998"/>
    <n v="0.08"/>
    <s v="Regular Air"/>
    <n v="1636.41"/>
    <n v="205.99"/>
    <n v="2.5"/>
    <s v="Meg Tillman"/>
    <s v="Saskachewan"/>
    <s v="Prarie"/>
    <s v="Small Business"/>
    <s v="Technology"/>
    <s v="Telephones and Communication"/>
    <n v="0.59"/>
  </r>
  <r>
    <n v="42727"/>
    <d v="2011-04-29T00:00:00"/>
    <d v="2011-04-30T00:00:00"/>
    <s v="April"/>
    <s v="2011"/>
    <n v="1"/>
    <b v="0"/>
    <s v="Not Specified"/>
    <n v="11"/>
    <n v="5510.23"/>
    <n v="0.01"/>
    <s v="Delivery Truck"/>
    <n v="915.8"/>
    <n v="500.98"/>
    <n v="26"/>
    <s v="Saphhira Shifley"/>
    <s v="Saskachewan"/>
    <s v="Prarie"/>
    <s v="Consumer"/>
    <s v="Furniture"/>
    <s v="Chairs &amp; Chairmats"/>
    <n v="0.6"/>
  </r>
  <r>
    <n v="42727"/>
    <d v="2011-04-29T00:00:00"/>
    <d v="2011-04-30T00:00:00"/>
    <s v="April"/>
    <s v="2011"/>
    <n v="1"/>
    <b v="0"/>
    <s v="Not Specified"/>
    <n v="21"/>
    <n v="177.06"/>
    <n v="0.1"/>
    <s v="Regular Air"/>
    <n v="-100.61"/>
    <n v="8.4499999999999993"/>
    <n v="7.77"/>
    <s v="Saphhira Shifley"/>
    <s v="Saskachewan"/>
    <s v="Prarie"/>
    <s v="Consumer"/>
    <s v="Office Supplies"/>
    <s v="Scissors, Rulers and Trimmers"/>
    <n v="0.55000000000000004"/>
  </r>
  <r>
    <n v="43363"/>
    <d v="2011-09-05T00:00:00"/>
    <d v="2011-09-07T00:00:00"/>
    <s v="September"/>
    <s v="2011"/>
    <n v="2"/>
    <b v="0"/>
    <s v="Critical"/>
    <n v="35"/>
    <n v="12908.4"/>
    <n v="0.03"/>
    <s v="Delivery Truck"/>
    <n v="4084.86"/>
    <n v="350.99"/>
    <n v="59"/>
    <s v="Luke Schmidt"/>
    <s v="Saskachewan"/>
    <s v="Prarie"/>
    <s v="Home Office"/>
    <s v="Furniture"/>
    <s v="Chairs &amp; Chairmats"/>
    <n v="0.55000000000000004"/>
  </r>
  <r>
    <n v="43556"/>
    <d v="2012-07-22T00:00:00"/>
    <d v="2012-07-27T00:00:00"/>
    <s v="July"/>
    <s v="2012"/>
    <n v="5"/>
    <b v="0"/>
    <s v="low"/>
    <n v="31"/>
    <n v="477.16"/>
    <n v="0.02"/>
    <s v="Regular Air"/>
    <n v="204.18"/>
    <n v="15.04"/>
    <n v="1.97"/>
    <s v="Saphhira Shifley"/>
    <s v="Saskachewan"/>
    <s v="Prarie"/>
    <s v="Consumer"/>
    <s v="Office Supplies"/>
    <s v="Paper"/>
    <n v="0.39"/>
  </r>
  <r>
    <n v="45156"/>
    <d v="2011-02-12T00:00:00"/>
    <d v="2011-02-12T00:00:00"/>
    <s v="February"/>
    <s v="2011"/>
    <n v="0"/>
    <s v="FREE DELIVERY"/>
    <s v="low"/>
    <n v="30"/>
    <n v="663.24"/>
    <n v="0.01"/>
    <s v="Regular Air"/>
    <n v="76.33"/>
    <n v="20.48"/>
    <n v="6.32"/>
    <s v="Luke Schmidt"/>
    <s v="Saskachewan"/>
    <s v="Prarie"/>
    <s v="Home Office"/>
    <s v="Office Supplies"/>
    <s v="Appliances"/>
    <n v="0.57999999999999996"/>
  </r>
  <r>
    <n v="45156"/>
    <d v="2011-02-12T00:00:00"/>
    <d v="2011-02-19T00:00:00"/>
    <s v="February"/>
    <s v="2011"/>
    <n v="7"/>
    <b v="0"/>
    <s v="low"/>
    <n v="35"/>
    <n v="238.08"/>
    <n v="7.0000000000000007E-2"/>
    <s v="Regular Air"/>
    <n v="31.65"/>
    <n v="6.75"/>
    <n v="2.99"/>
    <s v="Luke Schmidt"/>
    <s v="Saskachewan"/>
    <s v="Prarie"/>
    <s v="Home Office"/>
    <s v="Office Supplies"/>
    <s v="Binders and Binder Accessories"/>
    <n v="0.35"/>
  </r>
  <r>
    <n v="45156"/>
    <d v="2011-02-12T00:00:00"/>
    <d v="2011-02-17T00:00:00"/>
    <s v="February"/>
    <s v="2011"/>
    <n v="5"/>
    <b v="0"/>
    <s v="low"/>
    <n v="14"/>
    <n v="174.3"/>
    <n v="0.08"/>
    <s v="Regular Air"/>
    <n v="75.58"/>
    <n v="12.53"/>
    <n v="0.5"/>
    <s v="Luke Schmidt"/>
    <s v="Saskachewan"/>
    <s v="Prarie"/>
    <s v="Home Office"/>
    <s v="Office Supplies"/>
    <s v="Labels"/>
    <n v="0.38"/>
  </r>
  <r>
    <n v="45410"/>
    <d v="2009-08-19T00:00:00"/>
    <d v="2009-08-24T00:00:00"/>
    <s v="August"/>
    <s v="2009"/>
    <n v="5"/>
    <b v="0"/>
    <s v="low"/>
    <n v="19"/>
    <n v="991.36"/>
    <n v="0.1"/>
    <s v="Regular Air"/>
    <n v="-103.11"/>
    <n v="54.1"/>
    <n v="19.989999999999998"/>
    <s v="Michael Grace"/>
    <s v="Saskachewan"/>
    <s v="Prarie"/>
    <s v="Corporate"/>
    <s v="Office Supplies"/>
    <s v="Storage &amp; Organization"/>
    <n v="0.59"/>
  </r>
  <r>
    <n v="47014"/>
    <d v="2012-05-13T00:00:00"/>
    <d v="2012-05-15T00:00:00"/>
    <s v="May"/>
    <s v="2012"/>
    <n v="2"/>
    <b v="0"/>
    <s v="Critical"/>
    <n v="33"/>
    <n v="803.11"/>
    <n v="0.08"/>
    <s v="Delivery Truck"/>
    <n v="-237.13"/>
    <n v="25.98"/>
    <n v="14.36"/>
    <s v="Meg Tillman"/>
    <s v="Saskachewan"/>
    <s v="Prarie"/>
    <s v="Small Business"/>
    <s v="Furniture"/>
    <s v="Chairs &amp; Chairmats"/>
    <n v="0.6"/>
  </r>
  <r>
    <n v="47942"/>
    <d v="2010-02-27T00:00:00"/>
    <d v="2010-03-01T00:00:00"/>
    <s v="March"/>
    <s v="2010"/>
    <n v="2"/>
    <b v="0"/>
    <s v="Medium"/>
    <n v="30"/>
    <n v="17034.919999999998"/>
    <n v="0.09"/>
    <s v="Regular Air"/>
    <n v="5916.34"/>
    <n v="599.99"/>
    <n v="24.49"/>
    <s v="Harold Dahlen"/>
    <s v="Saskachewan"/>
    <s v="Prarie"/>
    <s v="Corporate"/>
    <s v="Technology"/>
    <s v="Copiers and Fax"/>
    <n v="0.37"/>
  </r>
  <r>
    <n v="47942"/>
    <d v="2010-02-27T00:00:00"/>
    <d v="2010-03-01T00:00:00"/>
    <s v="March"/>
    <s v="2010"/>
    <n v="2"/>
    <b v="0"/>
    <s v="Medium"/>
    <n v="3"/>
    <n v="22.6"/>
    <n v="0.04"/>
    <s v="Express Air"/>
    <n v="-4.63"/>
    <n v="5.88"/>
    <n v="3.04"/>
    <s v="Harold Dahlen"/>
    <s v="Saskachewan"/>
    <s v="Prarie"/>
    <s v="Corporate"/>
    <s v="Office Supplies"/>
    <s v="Paper"/>
    <n v="0.36"/>
  </r>
  <r>
    <n v="47942"/>
    <d v="2010-02-27T00:00:00"/>
    <d v="2010-02-28T00:00:00"/>
    <s v="February"/>
    <s v="2010"/>
    <n v="1"/>
    <b v="0"/>
    <s v="Medium"/>
    <n v="9"/>
    <n v="918.73950000000002"/>
    <n v="0.06"/>
    <s v="Express Air"/>
    <n v="-303.56"/>
    <n v="125.99"/>
    <n v="7.69"/>
    <s v="Harold Dahlen"/>
    <s v="Saskachewan"/>
    <s v="Prarie"/>
    <s v="Corporate"/>
    <s v="Technology"/>
    <s v="Telephones and Communication"/>
    <n v="0.57999999999999996"/>
  </r>
  <r>
    <n v="48128"/>
    <d v="2012-04-11T00:00:00"/>
    <d v="2012-04-12T00:00:00"/>
    <s v="April"/>
    <s v="2012"/>
    <n v="1"/>
    <b v="0"/>
    <s v="Medium"/>
    <n v="5"/>
    <n v="2600.44"/>
    <n v="0.03"/>
    <s v="Express Air"/>
    <n v="-921.94"/>
    <n v="499.99"/>
    <n v="24.49"/>
    <s v="Laurel Beltran"/>
    <s v="Saskachewan"/>
    <s v="Prarie"/>
    <s v="Consumer"/>
    <s v="Technology"/>
    <s v="Copiers and Fax"/>
    <n v="0.36"/>
  </r>
  <r>
    <n v="48704"/>
    <d v="2012-01-09T00:00:00"/>
    <d v="2012-01-10T00:00:00"/>
    <s v="January"/>
    <s v="2012"/>
    <n v="1"/>
    <b v="0"/>
    <s v="High"/>
    <n v="11"/>
    <n v="1247.8595"/>
    <n v="0.01"/>
    <s v="Regular Air"/>
    <n v="-55.8"/>
    <n v="125.99"/>
    <n v="8.99"/>
    <s v="Kelly Andreada"/>
    <s v="Saskachewan"/>
    <s v="Prarie"/>
    <s v="Home Office"/>
    <s v="Technology"/>
    <s v="Telephones and Communication"/>
    <n v="0.56999999999999995"/>
  </r>
  <r>
    <n v="49155"/>
    <d v="2010-09-18T00:00:00"/>
    <d v="2010-09-23T00:00:00"/>
    <s v="September"/>
    <s v="2010"/>
    <n v="5"/>
    <b v="0"/>
    <s v="low"/>
    <n v="22"/>
    <n v="3760.3065000000001"/>
    <n v="0.05"/>
    <s v="Regular Air"/>
    <n v="593.17999999999995"/>
    <n v="195.99"/>
    <n v="8.99"/>
    <s v="Meg Tillman"/>
    <s v="Saskachewan"/>
    <s v="Prarie"/>
    <s v="Small Business"/>
    <s v="Technology"/>
    <s v="Telephones and Communication"/>
    <n v="0.6"/>
  </r>
  <r>
    <n v="49504"/>
    <d v="2009-11-16T00:00:00"/>
    <d v="2009-11-16T00:00:00"/>
    <s v="November"/>
    <s v="2009"/>
    <n v="0"/>
    <s v="FREE DELIVERY"/>
    <s v="Not Specified"/>
    <n v="45"/>
    <n v="318.94"/>
    <n v="0.1"/>
    <s v="Regular Air"/>
    <n v="-195.6"/>
    <n v="7.37"/>
    <n v="5.53"/>
    <s v="Larry Blacks"/>
    <s v="Saskachewan"/>
    <s v="Prarie"/>
    <s v="Consumer"/>
    <s v="Technology"/>
    <s v="Computer Peripherals"/>
    <n v="0.69"/>
  </r>
  <r>
    <n v="50016"/>
    <d v="2009-04-05T00:00:00"/>
    <d v="2009-04-07T00:00:00"/>
    <s v="April"/>
    <s v="2009"/>
    <n v="2"/>
    <b v="0"/>
    <s v="High"/>
    <n v="15"/>
    <n v="1093.6355000000001"/>
    <n v="0.05"/>
    <s v="Regular Air"/>
    <n v="119.17"/>
    <n v="85.99"/>
    <n v="0.99"/>
    <s v="Harold Dahlen"/>
    <s v="Saskachewan"/>
    <s v="Prarie"/>
    <s v="Consumer"/>
    <s v="Technology"/>
    <s v="Telephones and Communication"/>
    <n v="0.55000000000000004"/>
  </r>
  <r>
    <n v="50145"/>
    <d v="2011-02-26T00:00:00"/>
    <d v="2011-02-27T00:00:00"/>
    <s v="February"/>
    <s v="2011"/>
    <n v="1"/>
    <b v="0"/>
    <s v="High"/>
    <n v="18"/>
    <n v="325.58"/>
    <n v="0.06"/>
    <s v="Regular Air"/>
    <n v="152.28"/>
    <n v="18.84"/>
    <n v="3.62"/>
    <s v="Michael Grace"/>
    <s v="Saskachewan"/>
    <s v="Prarie"/>
    <s v="Corporate"/>
    <s v="Furniture"/>
    <s v="Office Furnishings"/>
    <n v="0.43"/>
  </r>
  <r>
    <n v="50145"/>
    <d v="2011-02-26T00:00:00"/>
    <d v="2011-02-26T00:00:00"/>
    <s v="February"/>
    <s v="2011"/>
    <n v="0"/>
    <s v="FREE DELIVERY"/>
    <s v="High"/>
    <n v="9"/>
    <n v="458.8"/>
    <n v="0"/>
    <s v="Regular Air"/>
    <n v="305.87"/>
    <n v="46.94"/>
    <n v="6.77"/>
    <s v="Michael Grace"/>
    <s v="Saskachewan"/>
    <s v="Prarie"/>
    <s v="Corporate"/>
    <s v="Furniture"/>
    <s v="Office Furnishings"/>
    <n v="0.44"/>
  </r>
  <r>
    <n v="50532"/>
    <d v="2012-08-14T00:00:00"/>
    <d v="2012-08-16T00:00:00"/>
    <s v="August"/>
    <s v="2012"/>
    <n v="2"/>
    <b v="0"/>
    <s v="Medium"/>
    <n v="10"/>
    <n v="267.06"/>
    <n v="0.02"/>
    <s v="Regular Air"/>
    <n v="76.47"/>
    <n v="24.95"/>
    <n v="2.99"/>
    <s v="Richard Bierner"/>
    <s v="Saskachewan"/>
    <s v="Prarie"/>
    <s v="Small Business"/>
    <s v="Office Supplies"/>
    <s v="Binders and Binder Accessories"/>
    <n v="0.39"/>
  </r>
  <r>
    <n v="50532"/>
    <d v="2012-08-14T00:00:00"/>
    <d v="2012-08-15T00:00:00"/>
    <s v="August"/>
    <s v="2012"/>
    <n v="1"/>
    <b v="0"/>
    <s v="Medium"/>
    <n v="22"/>
    <n v="82.98"/>
    <n v="0.09"/>
    <s v="Regular Air"/>
    <n v="13.82"/>
    <n v="4"/>
    <n v="1.3"/>
    <s v="Richard Bierner"/>
    <s v="Saskachewan"/>
    <s v="Prarie"/>
    <s v="Small Business"/>
    <s v="Office Supplies"/>
    <s v="Paper"/>
    <n v="0.37"/>
  </r>
  <r>
    <n v="51266"/>
    <d v="2009-03-25T00:00:00"/>
    <d v="2009-03-27T00:00:00"/>
    <s v="March"/>
    <s v="2009"/>
    <n v="2"/>
    <b v="0"/>
    <s v="Not Specified"/>
    <n v="11"/>
    <n v="1610.29"/>
    <n v="0.04"/>
    <s v="Regular Air"/>
    <n v="221.38"/>
    <n v="150.97999999999999"/>
    <n v="13.99"/>
    <s v="Michael Grace"/>
    <s v="Saskachewan"/>
    <s v="Prarie"/>
    <s v="Corporate"/>
    <s v="Technology"/>
    <s v="Office Machines"/>
    <n v="0.38"/>
  </r>
  <r>
    <n v="51266"/>
    <d v="2009-03-25T00:00:00"/>
    <d v="2009-03-25T00:00:00"/>
    <s v="March"/>
    <s v="2009"/>
    <n v="0"/>
    <s v="FREE DELIVERY"/>
    <s v="Not Specified"/>
    <n v="30"/>
    <n v="617.51"/>
    <n v="0.01"/>
    <s v="Regular Air"/>
    <n v="98.1"/>
    <n v="18.97"/>
    <n v="9.0299999999999994"/>
    <s v="Michael Grace"/>
    <s v="Saskachewan"/>
    <s v="Prarie"/>
    <s v="Corporate"/>
    <s v="Office Supplies"/>
    <s v="Paper"/>
    <n v="0.37"/>
  </r>
  <r>
    <n v="51266"/>
    <d v="2009-03-25T00:00:00"/>
    <d v="2009-03-26T00:00:00"/>
    <s v="March"/>
    <s v="2009"/>
    <n v="1"/>
    <b v="0"/>
    <s v="Not Specified"/>
    <n v="23"/>
    <n v="278.83"/>
    <n v="0.03"/>
    <s v="Regular Air"/>
    <n v="35.159999999999997"/>
    <n v="12.28"/>
    <n v="4.8600000000000003"/>
    <s v="Michael Grace"/>
    <s v="Saskachewan"/>
    <s v="Prarie"/>
    <s v="Corporate"/>
    <s v="Office Supplies"/>
    <s v="Paper"/>
    <n v="0.38"/>
  </r>
  <r>
    <n v="51266"/>
    <d v="2009-03-25T00:00:00"/>
    <d v="2009-03-27T00:00:00"/>
    <s v="March"/>
    <s v="2009"/>
    <n v="2"/>
    <b v="0"/>
    <s v="Not Specified"/>
    <n v="46"/>
    <n v="1605.22"/>
    <n v="0.05"/>
    <s v="Express Air"/>
    <n v="230.03"/>
    <n v="34.99"/>
    <n v="7.73"/>
    <s v="Michael Grace"/>
    <s v="Saskachewan"/>
    <s v="Prarie"/>
    <s v="Corporate"/>
    <s v="Office Supplies"/>
    <s v="Pens &amp; Art Supplies"/>
    <n v="0.59"/>
  </r>
  <r>
    <n v="51426"/>
    <d v="2010-12-01T00:00:00"/>
    <d v="2010-12-02T00:00:00"/>
    <s v="December"/>
    <s v="2010"/>
    <n v="1"/>
    <b v="0"/>
    <s v="Medium"/>
    <n v="41"/>
    <n v="357.01"/>
    <n v="0.01"/>
    <s v="Regular Air"/>
    <n v="64.5"/>
    <n v="8.33"/>
    <n v="1.99"/>
    <s v="Saphhira Shifley"/>
    <s v="Saskachewan"/>
    <s v="Prarie"/>
    <s v="Consumer"/>
    <s v="Technology"/>
    <s v="Computer Peripherals"/>
    <n v="0.52"/>
  </r>
  <r>
    <n v="55045"/>
    <d v="2009-11-22T00:00:00"/>
    <d v="2009-11-22T00:00:00"/>
    <s v="November"/>
    <s v="2009"/>
    <n v="0"/>
    <s v="FREE DELIVERY"/>
    <s v="High"/>
    <n v="20"/>
    <n v="632.04999999999995"/>
    <n v="0.09"/>
    <s v="Regular Air"/>
    <n v="-626.61"/>
    <n v="32.479999999999997"/>
    <n v="35"/>
    <s v="Luke Schmidt"/>
    <s v="Saskachewan"/>
    <s v="Prarie"/>
    <s v="Home Office"/>
    <s v="Office Supplies"/>
    <s v="Storage &amp; Organization"/>
    <n v="0.81"/>
  </r>
  <r>
    <n v="55234"/>
    <d v="2010-07-28T00:00:00"/>
    <d v="2010-08-01T00:00:00"/>
    <s v="August"/>
    <s v="2010"/>
    <n v="4"/>
    <b v="0"/>
    <s v="low"/>
    <n v="12"/>
    <n v="600.86"/>
    <n v="0.09"/>
    <s v="Regular Air"/>
    <n v="-82.67"/>
    <n v="53.98"/>
    <n v="5.5"/>
    <s v="Tiffany House"/>
    <s v="Saskachewan"/>
    <s v="Prarie"/>
    <s v="Corporate"/>
    <s v="Technology"/>
    <s v="Computer Peripherals"/>
    <n v="0.62"/>
  </r>
  <r>
    <n v="55234"/>
    <d v="2010-07-28T00:00:00"/>
    <d v="2010-07-30T00:00:00"/>
    <s v="July"/>
    <s v="2010"/>
    <n v="2"/>
    <b v="0"/>
    <s v="low"/>
    <n v="5"/>
    <n v="17.059999999999999"/>
    <n v="0.03"/>
    <s v="Regular Air"/>
    <n v="-7.54"/>
    <n v="2.98"/>
    <n v="2.0299999999999998"/>
    <s v="Tiffany House"/>
    <s v="Saskachewan"/>
    <s v="Prarie"/>
    <s v="Corporate"/>
    <s v="Office Supplies"/>
    <s v="Pens &amp; Art Supplies"/>
    <n v="0.56999999999999995"/>
  </r>
  <r>
    <n v="55683"/>
    <d v="2012-07-15T00:00:00"/>
    <d v="2012-07-16T00:00:00"/>
    <s v="July"/>
    <s v="2012"/>
    <n v="1"/>
    <b v="0"/>
    <s v="High"/>
    <n v="23"/>
    <n v="1198.0999999999999"/>
    <n v="0.02"/>
    <s v="Regular Air"/>
    <n v="187.19"/>
    <n v="51.75"/>
    <n v="19.989999999999998"/>
    <s v="Meg Tillman"/>
    <s v="Saskachewan"/>
    <s v="Prarie"/>
    <s v="Small Business"/>
    <s v="Furniture"/>
    <s v="Office Furnishings"/>
    <n v="0.55000000000000004"/>
  </r>
  <r>
    <n v="55906"/>
    <d v="2009-11-26T00:00:00"/>
    <d v="2009-11-28T00:00:00"/>
    <s v="November"/>
    <s v="2009"/>
    <n v="2"/>
    <b v="0"/>
    <s v="Critical"/>
    <n v="49"/>
    <n v="276.3"/>
    <n v="0.02"/>
    <s v="Regular Air"/>
    <n v="14.84"/>
    <n v="5.58"/>
    <n v="2.99"/>
    <s v="Saphhira Shifley"/>
    <s v="Saskachewan"/>
    <s v="Prarie"/>
    <s v="Consumer"/>
    <s v="Office Supplies"/>
    <s v="Binders and Binder Accessories"/>
    <n v="0.37"/>
  </r>
  <r>
    <n v="55906"/>
    <d v="2009-11-26T00:00:00"/>
    <d v="2009-11-27T00:00:00"/>
    <s v="November"/>
    <s v="2009"/>
    <n v="1"/>
    <b v="0"/>
    <s v="Critical"/>
    <n v="15"/>
    <n v="120.52"/>
    <n v="0.06"/>
    <s v="Regular Air"/>
    <n v="43.92"/>
    <n v="7.98"/>
    <n v="1.25"/>
    <s v="Saphhira Shifley"/>
    <s v="Saskachewan"/>
    <s v="Prarie"/>
    <s v="Consumer"/>
    <s v="Office Supplies"/>
    <s v="Paper"/>
    <n v="0.35"/>
  </r>
  <r>
    <n v="55906"/>
    <d v="2009-11-26T00:00:00"/>
    <d v="2009-11-27T00:00:00"/>
    <s v="November"/>
    <s v="2009"/>
    <n v="1"/>
    <b v="0"/>
    <s v="Critical"/>
    <n v="42"/>
    <n v="2269.0100000000002"/>
    <n v="0.02"/>
    <s v="Regular Air"/>
    <n v="-19.37"/>
    <n v="54.1"/>
    <n v="19.989999999999998"/>
    <s v="Saphhira Shifley"/>
    <s v="Saskachewan"/>
    <s v="Prarie"/>
    <s v="Consumer"/>
    <s v="Office Supplies"/>
    <s v="Storage &amp; Organization"/>
    <n v="0.59"/>
  </r>
  <r>
    <n v="56032"/>
    <d v="2011-12-19T00:00:00"/>
    <d v="2011-12-19T00:00:00"/>
    <s v="December"/>
    <s v="2011"/>
    <n v="0"/>
    <s v="FREE DELIVERY"/>
    <s v="Not Specified"/>
    <n v="31"/>
    <n v="2893.31"/>
    <n v="0.1"/>
    <s v="Regular Air"/>
    <n v="937.64"/>
    <n v="96.45"/>
    <n v="13.99"/>
    <s v="Harold Dahlen"/>
    <s v="Saskachewan"/>
    <s v="Prarie"/>
    <s v="Corporate"/>
    <s v="Technology"/>
    <s v="Office Machines"/>
    <n v="0.38"/>
  </r>
  <r>
    <n v="56032"/>
    <d v="2011-12-19T00:00:00"/>
    <d v="2011-12-21T00:00:00"/>
    <s v="December"/>
    <s v="2011"/>
    <n v="2"/>
    <b v="0"/>
    <s v="Not Specified"/>
    <n v="25"/>
    <n v="3923.27"/>
    <n v="0.03"/>
    <s v="Delivery Truck"/>
    <n v="-85.86"/>
    <n v="159.31"/>
    <n v="60"/>
    <s v="Harold Dahlen"/>
    <s v="Saskachewan"/>
    <s v="Prarie"/>
    <s v="Corporate"/>
    <s v="Furniture"/>
    <s v="Tables"/>
    <n v="0.55000000000000004"/>
  </r>
  <r>
    <n v="56103"/>
    <d v="2010-12-26T00:00:00"/>
    <d v="2010-12-28T00:00:00"/>
    <s v="December"/>
    <s v="2010"/>
    <n v="2"/>
    <b v="0"/>
    <s v="High"/>
    <n v="24"/>
    <n v="2332.5954999999999"/>
    <n v="7.0000000000000007E-2"/>
    <s v="Regular Air"/>
    <n v="366.86"/>
    <n v="115.99"/>
    <n v="5.92"/>
    <s v="Saphhira Shifley"/>
    <s v="Saskachewan"/>
    <s v="Prarie"/>
    <s v="Corporate"/>
    <s v="Technology"/>
    <s v="Telephones and Communication"/>
    <n v="0.57999999999999996"/>
  </r>
  <r>
    <n v="130"/>
    <d v="2012-05-07T00:00:00"/>
    <d v="2012-05-09T00:00:00"/>
    <s v="May"/>
    <s v="2012"/>
    <n v="2"/>
    <b v="0"/>
    <s v="High"/>
    <n v="3"/>
    <n v="461.89"/>
    <n v="0.05"/>
    <s v="Express Air"/>
    <n v="-309.82"/>
    <n v="150.97999999999999"/>
    <n v="13.99"/>
    <s v="Roy Collins"/>
    <s v="Saskachewan"/>
    <s v="Prarie"/>
    <s v="Corporate"/>
    <s v="Technology"/>
    <s v="Office Machines"/>
    <n v="0.38"/>
  </r>
  <r>
    <n v="130"/>
    <d v="2012-05-07T00:00:00"/>
    <d v="2012-05-08T00:00:00"/>
    <s v="May"/>
    <s v="2012"/>
    <n v="1"/>
    <b v="0"/>
    <s v="High"/>
    <n v="29"/>
    <n v="575.11"/>
    <n v="0.02"/>
    <s v="Regular Air"/>
    <n v="71.75"/>
    <n v="18.97"/>
    <n v="9.0299999999999994"/>
    <s v="Roy Collins"/>
    <s v="Saskachewan"/>
    <s v="Prarie"/>
    <s v="Corporate"/>
    <s v="Office Supplies"/>
    <s v="Paper"/>
    <n v="0.37"/>
  </r>
  <r>
    <n v="130"/>
    <d v="2012-05-07T00:00:00"/>
    <d v="2012-05-10T00:00:00"/>
    <s v="May"/>
    <s v="2012"/>
    <n v="3"/>
    <b v="0"/>
    <s v="High"/>
    <n v="23"/>
    <n v="236.46"/>
    <n v="0.05"/>
    <s v="Regular Air"/>
    <n v="-134.31"/>
    <n v="9.7100000000000009"/>
    <n v="9.4499999999999993"/>
    <s v="Roy Collins"/>
    <s v="Saskachewan"/>
    <s v="Prarie"/>
    <s v="Corporate"/>
    <s v="Office Supplies"/>
    <s v="Storage &amp; Organization"/>
    <n v="0.6"/>
  </r>
  <r>
    <n v="805"/>
    <d v="2011-07-04T00:00:00"/>
    <d v="2011-07-06T00:00:00"/>
    <s v="July"/>
    <s v="2011"/>
    <n v="2"/>
    <b v="0"/>
    <s v="Not Specified"/>
    <n v="39"/>
    <n v="197.56"/>
    <n v="0.02"/>
    <s v="Regular Air"/>
    <n v="-119.86"/>
    <n v="4.97"/>
    <n v="5.71"/>
    <s v="Toby Swindell"/>
    <s v="Saskachewan"/>
    <s v="Prarie"/>
    <s v="Small Business"/>
    <s v="Furniture"/>
    <s v="Office Furnishings"/>
    <n v="0.54"/>
  </r>
  <r>
    <n v="2240"/>
    <d v="2012-03-05T00:00:00"/>
    <d v="2012-03-06T00:00:00"/>
    <s v="March"/>
    <s v="2012"/>
    <n v="1"/>
    <b v="0"/>
    <s v="Not Specified"/>
    <n v="17"/>
    <n v="186.02"/>
    <n v="0.01"/>
    <s v="Regular Air"/>
    <n v="16.48"/>
    <n v="10.64"/>
    <n v="5.16"/>
    <s v="Sarah Brown"/>
    <s v="Saskachewan"/>
    <s v="Prarie"/>
    <s v="Consumer"/>
    <s v="Furniture"/>
    <s v="Office Furnishings"/>
    <n v="0.56999999999999995"/>
  </r>
  <r>
    <n v="2240"/>
    <d v="2012-03-05T00:00:00"/>
    <d v="2012-03-06T00:00:00"/>
    <s v="March"/>
    <s v="2012"/>
    <n v="1"/>
    <b v="0"/>
    <s v="Not Specified"/>
    <n v="5"/>
    <n v="142.44"/>
    <n v="0.06"/>
    <s v="Regular Air"/>
    <n v="-22.12"/>
    <n v="28.15"/>
    <n v="6.17"/>
    <s v="Sarah Brown"/>
    <s v="Saskachewan"/>
    <s v="Prarie"/>
    <s v="Consumer"/>
    <s v="Office Supplies"/>
    <s v="Pens &amp; Art Supplies"/>
    <n v="0.55000000000000004"/>
  </r>
  <r>
    <n v="2241"/>
    <d v="2010-05-10T00:00:00"/>
    <d v="2010-05-12T00:00:00"/>
    <s v="May"/>
    <s v="2010"/>
    <n v="2"/>
    <b v="0"/>
    <s v="Critical"/>
    <n v="38"/>
    <n v="967.78"/>
    <n v="0.04"/>
    <s v="Regular Air"/>
    <n v="369.33"/>
    <n v="24.95"/>
    <n v="2.99"/>
    <s v="Sarah Brown"/>
    <s v="Saskachewan"/>
    <s v="Prarie"/>
    <s v="Consumer"/>
    <s v="Office Supplies"/>
    <s v="Binders and Binder Accessories"/>
    <n v="0.39"/>
  </r>
  <r>
    <n v="4674"/>
    <d v="2009-04-18T00:00:00"/>
    <d v="2009-04-19T00:00:00"/>
    <s v="April"/>
    <s v="2009"/>
    <n v="1"/>
    <b v="0"/>
    <s v="Critical"/>
    <n v="23"/>
    <n v="3041.33"/>
    <n v="0.02"/>
    <s v="Delivery Truck"/>
    <n v="-260.41000000000003"/>
    <n v="130.97999999999999"/>
    <n v="30"/>
    <s v="Christina Anderson"/>
    <s v="Saskachewan"/>
    <s v="Prarie"/>
    <s v="Corporate"/>
    <s v="Furniture"/>
    <s v="Chairs &amp; Chairmats"/>
    <n v="0.78"/>
  </r>
  <r>
    <n v="4737"/>
    <d v="2010-03-10T00:00:00"/>
    <d v="2010-03-11T00:00:00"/>
    <s v="March"/>
    <s v="2010"/>
    <n v="1"/>
    <b v="0"/>
    <s v="Not Specified"/>
    <n v="49"/>
    <n v="314.20999999999998"/>
    <n v="0"/>
    <s v="Regular Air"/>
    <n v="49.77"/>
    <n v="5.88"/>
    <n v="3.04"/>
    <s v="Roy Collins"/>
    <s v="Saskachewan"/>
    <s v="Prarie"/>
    <s v="Corporate"/>
    <s v="Office Supplies"/>
    <s v="Paper"/>
    <n v="0.36"/>
  </r>
  <r>
    <n v="5221"/>
    <d v="2011-06-08T00:00:00"/>
    <d v="2011-06-10T00:00:00"/>
    <s v="June"/>
    <s v="2011"/>
    <n v="2"/>
    <b v="0"/>
    <s v="Not Specified"/>
    <n v="48"/>
    <n v="1347.63"/>
    <n v="7.0000000000000007E-2"/>
    <s v="Regular Air"/>
    <n v="562.89"/>
    <n v="28.48"/>
    <n v="1.99"/>
    <s v="Robert Dilbeck"/>
    <s v="Saskachewan"/>
    <s v="Prarie"/>
    <s v="Corporate"/>
    <s v="Technology"/>
    <s v="Computer Peripherals"/>
    <n v="0.4"/>
  </r>
  <r>
    <n v="5568"/>
    <d v="2011-06-06T00:00:00"/>
    <d v="2011-06-07T00:00:00"/>
    <s v="June"/>
    <s v="2011"/>
    <n v="1"/>
    <b v="0"/>
    <s v="Medium"/>
    <n v="8"/>
    <n v="120.22"/>
    <n v="7.0000000000000007E-2"/>
    <s v="Regular Air"/>
    <n v="52.69"/>
    <n v="14.34"/>
    <n v="5"/>
    <s v="Randy Ferguson"/>
    <s v="Saskachewan"/>
    <s v="Prarie"/>
    <s v="Home Office"/>
    <s v="Furniture"/>
    <s v="Office Furnishings"/>
    <n v="0.49"/>
  </r>
  <r>
    <n v="6020"/>
    <d v="2009-09-21T00:00:00"/>
    <d v="2009-09-23T00:00:00"/>
    <s v="September"/>
    <s v="2009"/>
    <n v="2"/>
    <b v="0"/>
    <s v="Medium"/>
    <n v="23"/>
    <n v="66.09"/>
    <n v="0.09"/>
    <s v="Regular Air"/>
    <n v="13.71"/>
    <n v="2.88"/>
    <n v="0.99"/>
    <s v="Arianne Irving"/>
    <s v="Saskachewan"/>
    <s v="Prarie"/>
    <s v="Corporate"/>
    <s v="Office Supplies"/>
    <s v="Labels"/>
    <n v="0.36"/>
  </r>
  <r>
    <n v="6112"/>
    <d v="2009-08-23T00:00:00"/>
    <d v="2009-08-23T00:00:00"/>
    <s v="August"/>
    <s v="2009"/>
    <n v="0"/>
    <s v="FREE DELIVERY"/>
    <s v="Medium"/>
    <n v="10"/>
    <n v="1597.37"/>
    <n v="0.02"/>
    <s v="Delivery Truck"/>
    <n v="-533.69000000000005"/>
    <n v="146.05000000000001"/>
    <n v="80.2"/>
    <s v="Arianne Irving"/>
    <s v="Saskachewan"/>
    <s v="Prarie"/>
    <s v="Corporate"/>
    <s v="Furniture"/>
    <s v="Tables"/>
    <n v="0.71"/>
  </r>
  <r>
    <n v="6112"/>
    <d v="2009-08-23T00:00:00"/>
    <d v="2009-08-24T00:00:00"/>
    <s v="August"/>
    <s v="2009"/>
    <n v="1"/>
    <b v="0"/>
    <s v="Medium"/>
    <n v="31"/>
    <n v="1753.9580000000001"/>
    <n v="0.06"/>
    <s v="Regular Air"/>
    <n v="382.39"/>
    <n v="65.989999999999995"/>
    <n v="5.92"/>
    <s v="Arianne Irving"/>
    <s v="Saskachewan"/>
    <s v="Prarie"/>
    <s v="Corporate"/>
    <s v="Technology"/>
    <s v="Telephones and Communication"/>
    <n v="0.55000000000000004"/>
  </r>
  <r>
    <n v="6272"/>
    <d v="2010-02-27T00:00:00"/>
    <d v="2010-03-01T00:00:00"/>
    <s v="March"/>
    <s v="2010"/>
    <n v="2"/>
    <b v="0"/>
    <s v="High"/>
    <n v="33"/>
    <n v="497.4"/>
    <n v="0.05"/>
    <s v="Regular Air"/>
    <n v="37.9"/>
    <n v="14.98"/>
    <n v="8.99"/>
    <s v="Randy Ferguson"/>
    <s v="Saskachewan"/>
    <s v="Prarie"/>
    <s v="Corporate"/>
    <s v="Furniture"/>
    <s v="Office Furnishings"/>
    <n v="0.39"/>
  </r>
  <r>
    <n v="6272"/>
    <d v="2010-02-27T00:00:00"/>
    <d v="2010-03-01T00:00:00"/>
    <s v="March"/>
    <s v="2010"/>
    <n v="2"/>
    <b v="0"/>
    <s v="High"/>
    <n v="48"/>
    <n v="4965.384"/>
    <n v="0"/>
    <s v="Delivery Truck"/>
    <n v="-175.46"/>
    <n v="124.49"/>
    <n v="51.94"/>
    <s v="Randy Ferguson"/>
    <s v="Saskachewan"/>
    <s v="Prarie"/>
    <s v="Corporate"/>
    <s v="Furniture"/>
    <s v="Tables"/>
    <n v="0.63"/>
  </r>
  <r>
    <n v="6272"/>
    <d v="2010-02-27T00:00:00"/>
    <d v="2010-03-01T00:00:00"/>
    <s v="March"/>
    <s v="2010"/>
    <n v="2"/>
    <b v="0"/>
    <s v="High"/>
    <n v="8"/>
    <n v="358.41950000000003"/>
    <n v="0.09"/>
    <s v="Express Air"/>
    <n v="-275.06"/>
    <n v="55.99"/>
    <n v="2.5"/>
    <s v="Randy Ferguson"/>
    <s v="Saskachewan"/>
    <s v="Prarie"/>
    <s v="Corporate"/>
    <s v="Technology"/>
    <s v="Telephones and Communication"/>
    <n v="0.83"/>
  </r>
  <r>
    <n v="6272"/>
    <d v="2010-02-27T00:00:00"/>
    <d v="2010-03-01T00:00:00"/>
    <s v="March"/>
    <s v="2010"/>
    <n v="2"/>
    <b v="0"/>
    <s v="High"/>
    <n v="31"/>
    <n v="3232.68"/>
    <n v="0.03"/>
    <s v="Regular Air"/>
    <n v="875.45"/>
    <n v="105.98"/>
    <n v="13.99"/>
    <s v="Randy Ferguson"/>
    <s v="Saskachewan"/>
    <s v="Prarie"/>
    <s v="Corporate"/>
    <s v="Furniture"/>
    <s v="Office Furnishings"/>
    <n v="0.65"/>
  </r>
  <r>
    <n v="6501"/>
    <d v="2012-01-13T00:00:00"/>
    <d v="2012-01-15T00:00:00"/>
    <s v="January"/>
    <s v="2012"/>
    <n v="2"/>
    <b v="0"/>
    <s v="High"/>
    <n v="35"/>
    <n v="236.99"/>
    <n v="0.06"/>
    <s v="Regular Air"/>
    <n v="-95.79"/>
    <n v="6.48"/>
    <n v="6.74"/>
    <s v="Arianne Irving"/>
    <s v="Saskachewan"/>
    <s v="Prarie"/>
    <s v="Corporate"/>
    <s v="Office Supplies"/>
    <s v="Paper"/>
    <n v="0.37"/>
  </r>
  <r>
    <n v="6501"/>
    <d v="2012-01-13T00:00:00"/>
    <d v="2012-01-15T00:00:00"/>
    <s v="January"/>
    <s v="2012"/>
    <n v="2"/>
    <b v="0"/>
    <s v="High"/>
    <n v="46"/>
    <n v="4617.3360000000002"/>
    <n v="0.09"/>
    <s v="Regular Air"/>
    <n v="978.35"/>
    <n v="125.99"/>
    <n v="7.69"/>
    <s v="Arianne Irving"/>
    <s v="Saskachewan"/>
    <s v="Prarie"/>
    <s v="Corporate"/>
    <s v="Technology"/>
    <s v="Telephones and Communication"/>
    <n v="0.57999999999999996"/>
  </r>
  <r>
    <n v="6529"/>
    <d v="2012-11-26T00:00:00"/>
    <d v="2012-11-28T00:00:00"/>
    <s v="November"/>
    <s v="2012"/>
    <n v="2"/>
    <b v="0"/>
    <s v="Medium"/>
    <n v="35"/>
    <n v="89.71"/>
    <n v="0.04"/>
    <s v="Regular Air"/>
    <n v="20.71"/>
    <n v="2.62"/>
    <n v="0.8"/>
    <s v="Cynthia Arntzen"/>
    <s v="Saskachewan"/>
    <s v="Prarie"/>
    <s v="Small Business"/>
    <s v="Office Supplies"/>
    <s v="Rubber Bands"/>
    <n v="0.39"/>
  </r>
  <r>
    <n v="7171"/>
    <d v="2011-02-13T00:00:00"/>
    <d v="2011-02-15T00:00:00"/>
    <s v="February"/>
    <s v="2011"/>
    <n v="2"/>
    <b v="0"/>
    <s v="Medium"/>
    <n v="28"/>
    <n v="1703.8505"/>
    <n v="0"/>
    <s v="Regular Air"/>
    <n v="316.06"/>
    <n v="65.989999999999995"/>
    <n v="8.99"/>
    <s v="Andy Gerbode"/>
    <s v="Saskachewan"/>
    <s v="Prarie"/>
    <s v="Consumer"/>
    <s v="Technology"/>
    <s v="Telephones and Communication"/>
    <n v="0.57999999999999996"/>
  </r>
  <r>
    <n v="7171"/>
    <d v="2011-02-13T00:00:00"/>
    <d v="2011-02-15T00:00:00"/>
    <s v="February"/>
    <s v="2011"/>
    <n v="2"/>
    <b v="0"/>
    <s v="Medium"/>
    <n v="17"/>
    <n v="303.18650000000002"/>
    <n v="0.02"/>
    <s v="Regular Air"/>
    <n v="92.59"/>
    <n v="20.99"/>
    <n v="0.99"/>
    <s v="Andy Gerbode"/>
    <s v="Saskachewan"/>
    <s v="Prarie"/>
    <s v="Consumer"/>
    <s v="Technology"/>
    <s v="Telephones and Communication"/>
    <n v="0.37"/>
  </r>
  <r>
    <n v="7815"/>
    <d v="2009-01-22T00:00:00"/>
    <d v="2009-01-23T00:00:00"/>
    <s v="January"/>
    <s v="2009"/>
    <n v="1"/>
    <b v="0"/>
    <s v="Critical"/>
    <n v="6"/>
    <n v="187.37"/>
    <n v="0.09"/>
    <s v="Regular Air"/>
    <n v="-125.96"/>
    <n v="32.979999999999997"/>
    <n v="5.5"/>
    <s v="Amy Hunt"/>
    <s v="Saskachewan"/>
    <s v="Prarie"/>
    <s v="Home Office"/>
    <s v="Technology"/>
    <s v="Computer Peripherals"/>
    <n v="0.75"/>
  </r>
  <r>
    <n v="9921"/>
    <d v="2011-05-14T00:00:00"/>
    <d v="2011-05-14T00:00:00"/>
    <s v="May"/>
    <s v="2011"/>
    <n v="0"/>
    <s v="FREE DELIVERY"/>
    <s v="low"/>
    <n v="23"/>
    <n v="356.09"/>
    <n v="0.05"/>
    <s v="Regular Air"/>
    <n v="155.82"/>
    <n v="15.67"/>
    <n v="1.39"/>
    <s v="Amy Hunt"/>
    <s v="Saskachewan"/>
    <s v="Prarie"/>
    <s v="Home Office"/>
    <s v="Office Supplies"/>
    <s v="Envelopes"/>
    <n v="0.38"/>
  </r>
  <r>
    <n v="10053"/>
    <d v="2012-01-10T00:00:00"/>
    <d v="2012-01-13T00:00:00"/>
    <s v="January"/>
    <s v="2012"/>
    <n v="3"/>
    <b v="0"/>
    <s v="High"/>
    <n v="31"/>
    <n v="162.58000000000001"/>
    <n v="0"/>
    <s v="Regular Air"/>
    <n v="-109.86"/>
    <n v="4.8899999999999997"/>
    <n v="4.93"/>
    <s v="Craig Molinari"/>
    <s v="Saskachewan"/>
    <s v="Prarie"/>
    <s v="Small Business"/>
    <s v="Technology"/>
    <s v="Computer Peripherals"/>
    <n v="0.66"/>
  </r>
  <r>
    <n v="10053"/>
    <d v="2012-01-10T00:00:00"/>
    <d v="2012-01-12T00:00:00"/>
    <s v="January"/>
    <s v="2012"/>
    <n v="2"/>
    <b v="0"/>
    <s v="High"/>
    <n v="44"/>
    <n v="6815.23"/>
    <n v="0"/>
    <s v="Delivery Truck"/>
    <n v="-196.07"/>
    <n v="150.97999999999999"/>
    <n v="39.25"/>
    <s v="Craig Molinari"/>
    <s v="Saskachewan"/>
    <s v="Prarie"/>
    <s v="Small Business"/>
    <s v="Furniture"/>
    <s v="Tables"/>
    <n v="0.75"/>
  </r>
  <r>
    <n v="10309"/>
    <d v="2009-11-21T00:00:00"/>
    <d v="2009-11-21T00:00:00"/>
    <s v="November"/>
    <s v="2009"/>
    <n v="0"/>
    <s v="FREE DELIVERY"/>
    <s v="low"/>
    <n v="23"/>
    <n v="496.15"/>
    <n v="0.03"/>
    <s v="Regular Air"/>
    <n v="213.38"/>
    <n v="20.98"/>
    <n v="1.49"/>
    <s v="Trudy Brown"/>
    <s v="Saskachewan"/>
    <s v="Prarie"/>
    <s v="Small Business"/>
    <s v="Office Supplies"/>
    <s v="Binders and Binder Accessories"/>
    <n v="0.35"/>
  </r>
  <r>
    <n v="10978"/>
    <d v="2009-04-01T00:00:00"/>
    <d v="2009-04-02T00:00:00"/>
    <s v="April"/>
    <s v="2009"/>
    <n v="1"/>
    <b v="0"/>
    <s v="Critical"/>
    <n v="9"/>
    <n v="566.53"/>
    <n v="0.06"/>
    <s v="Delivery Truck"/>
    <n v="-209.6"/>
    <n v="60.98"/>
    <n v="30"/>
    <s v="Toby Swindell"/>
    <s v="Saskachewan"/>
    <s v="Prarie"/>
    <s v="Small Business"/>
    <s v="Furniture"/>
    <s v="Chairs &amp; Chairmats"/>
    <n v="0.7"/>
  </r>
  <r>
    <n v="10979"/>
    <d v="2011-10-04T00:00:00"/>
    <d v="2011-10-06T00:00:00"/>
    <s v="October"/>
    <s v="2011"/>
    <n v="2"/>
    <b v="0"/>
    <s v="Medium"/>
    <n v="15"/>
    <n v="486.43"/>
    <n v="0"/>
    <s v="Regular Air"/>
    <n v="285.35000000000002"/>
    <n v="30.93"/>
    <n v="3.92"/>
    <s v="Amy Hunt"/>
    <s v="Saskachewan"/>
    <s v="Prarie"/>
    <s v="Small Business"/>
    <s v="Furniture"/>
    <s v="Office Furnishings"/>
    <n v="0.44"/>
  </r>
  <r>
    <n v="10979"/>
    <d v="2011-10-04T00:00:00"/>
    <d v="2011-10-06T00:00:00"/>
    <s v="October"/>
    <s v="2011"/>
    <n v="2"/>
    <b v="0"/>
    <s v="Medium"/>
    <n v="7"/>
    <n v="144.94999999999999"/>
    <n v="0.08"/>
    <s v="Express Air"/>
    <n v="10.82"/>
    <n v="19.98"/>
    <n v="5.86"/>
    <s v="Amy Hunt"/>
    <s v="Saskachewan"/>
    <s v="Prarie"/>
    <s v="Small Business"/>
    <s v="Office Supplies"/>
    <s v="Paper"/>
    <n v="0.38"/>
  </r>
  <r>
    <n v="11108"/>
    <d v="2012-08-16T00:00:00"/>
    <d v="2012-08-18T00:00:00"/>
    <s v="August"/>
    <s v="2012"/>
    <n v="2"/>
    <b v="0"/>
    <s v="Not Specified"/>
    <n v="20"/>
    <n v="131.71"/>
    <n v="0.1"/>
    <s v="Regular Air"/>
    <n v="-44"/>
    <n v="6.48"/>
    <n v="5.74"/>
    <s v="Cynthia Arntzen"/>
    <s v="Saskachewan"/>
    <s v="Prarie"/>
    <s v="Small Business"/>
    <s v="Office Supplies"/>
    <s v="Paper"/>
    <n v="0.37"/>
  </r>
  <r>
    <n v="12067"/>
    <d v="2010-02-04T00:00:00"/>
    <d v="2010-02-04T00:00:00"/>
    <s v="February"/>
    <s v="2010"/>
    <n v="0"/>
    <s v="FREE DELIVERY"/>
    <s v="Critical"/>
    <n v="45"/>
    <n v="271.06"/>
    <n v="0"/>
    <s v="Regular Air"/>
    <n v="-76.599999999999994"/>
    <n v="5.74"/>
    <n v="5.01"/>
    <s v="Toby Swindell"/>
    <s v="Saskachewan"/>
    <s v="Prarie"/>
    <s v="Small Business"/>
    <s v="Office Supplies"/>
    <s v="Binders and Binder Accessories"/>
    <n v="0.39"/>
  </r>
  <r>
    <n v="12067"/>
    <d v="2010-02-04T00:00:00"/>
    <d v="2010-02-05T00:00:00"/>
    <s v="February"/>
    <s v="2010"/>
    <n v="1"/>
    <b v="0"/>
    <s v="Critical"/>
    <n v="6"/>
    <n v="58.84"/>
    <n v="0.05"/>
    <s v="Regular Air"/>
    <n v="4.29"/>
    <n v="9.48"/>
    <n v="3.72"/>
    <s v="Toby Swindell"/>
    <s v="Saskachewan"/>
    <s v="Prarie"/>
    <s v="Small Business"/>
    <s v="Furniture"/>
    <s v="Office Furnishings"/>
    <n v="0.4"/>
  </r>
  <r>
    <n v="12067"/>
    <d v="2010-02-04T00:00:00"/>
    <d v="2010-02-05T00:00:00"/>
    <s v="February"/>
    <s v="2010"/>
    <n v="1"/>
    <b v="0"/>
    <s v="Critical"/>
    <n v="12"/>
    <n v="1211.72"/>
    <n v="0.04"/>
    <s v="Regular Air"/>
    <n v="587.84"/>
    <n v="99.23"/>
    <n v="8.99"/>
    <s v="Toby Swindell"/>
    <s v="Saskachewan"/>
    <s v="Prarie"/>
    <s v="Small Business"/>
    <s v="Furniture"/>
    <s v="Office Furnishings"/>
    <n v="0.35"/>
  </r>
  <r>
    <n v="12067"/>
    <d v="2010-02-04T00:00:00"/>
    <d v="2010-02-05T00:00:00"/>
    <s v="February"/>
    <s v="2010"/>
    <n v="1"/>
    <b v="0"/>
    <s v="Critical"/>
    <n v="9"/>
    <n v="75.260000000000005"/>
    <n v="0.01"/>
    <s v="Regular Air"/>
    <n v="-17.239999999999998"/>
    <n v="7.64"/>
    <n v="5.83"/>
    <s v="Toby Swindell"/>
    <s v="Saskachewan"/>
    <s v="Prarie"/>
    <s v="Small Business"/>
    <s v="Office Supplies"/>
    <s v="Paper"/>
    <n v="0.36"/>
  </r>
  <r>
    <n v="12067"/>
    <d v="2010-02-04T00:00:00"/>
    <d v="2010-02-05T00:00:00"/>
    <s v="February"/>
    <s v="2010"/>
    <n v="1"/>
    <b v="0"/>
    <s v="Critical"/>
    <n v="7"/>
    <n v="407.11599999999999"/>
    <n v="0.08"/>
    <s v="Regular Air"/>
    <n v="-289.81"/>
    <n v="65.989999999999995"/>
    <n v="19.989999999999998"/>
    <s v="Toby Swindell"/>
    <s v="Saskachewan"/>
    <s v="Prarie"/>
    <s v="Small Business"/>
    <s v="Technology"/>
    <s v="Telephones and Communication"/>
    <n v="0.59"/>
  </r>
  <r>
    <n v="12804"/>
    <d v="2012-05-25T00:00:00"/>
    <d v="2012-05-28T00:00:00"/>
    <s v="May"/>
    <s v="2012"/>
    <n v="3"/>
    <b v="0"/>
    <s v="Medium"/>
    <n v="21"/>
    <n v="69.06"/>
    <n v="0"/>
    <s v="Regular Air"/>
    <n v="28.47"/>
    <n v="3.08"/>
    <n v="0.5"/>
    <s v="Philip Fox"/>
    <s v="Saskachewan"/>
    <s v="Prarie"/>
    <s v="Home Office"/>
    <s v="Office Supplies"/>
    <s v="Labels"/>
    <n v="0.37"/>
  </r>
  <r>
    <n v="12804"/>
    <d v="2012-05-25T00:00:00"/>
    <d v="2012-05-27T00:00:00"/>
    <s v="May"/>
    <s v="2012"/>
    <n v="2"/>
    <b v="0"/>
    <s v="Medium"/>
    <n v="50"/>
    <n v="84.01"/>
    <n v="0.08"/>
    <s v="Regular Air"/>
    <n v="-4.17"/>
    <n v="1.81"/>
    <n v="0.75"/>
    <s v="Philip Fox"/>
    <s v="Saskachewan"/>
    <s v="Prarie"/>
    <s v="Home Office"/>
    <s v="Office Supplies"/>
    <s v="Rubber Bands"/>
    <n v="0.52"/>
  </r>
  <r>
    <n v="12804"/>
    <d v="2012-05-25T00:00:00"/>
    <d v="2012-05-27T00:00:00"/>
    <s v="May"/>
    <s v="2012"/>
    <n v="2"/>
    <b v="0"/>
    <s v="Medium"/>
    <n v="34"/>
    <n v="592.91999999999996"/>
    <n v="0.02"/>
    <s v="Express Air"/>
    <n v="-44.92"/>
    <n v="16.059999999999999"/>
    <n v="8.34"/>
    <s v="Philip Fox"/>
    <s v="Saskachewan"/>
    <s v="Prarie"/>
    <s v="Home Office"/>
    <s v="Office Supplies"/>
    <s v="Storage &amp; Organization"/>
    <n v="0.59"/>
  </r>
  <r>
    <n v="13575"/>
    <d v="2012-08-29T00:00:00"/>
    <d v="2012-09-01T00:00:00"/>
    <s v="September"/>
    <s v="2012"/>
    <n v="3"/>
    <b v="0"/>
    <s v="Critical"/>
    <n v="15"/>
    <n v="106.1"/>
    <n v="0.09"/>
    <s v="Express Air"/>
    <n v="-65.67"/>
    <n v="6.48"/>
    <n v="8.19"/>
    <s v="Cynthia Arntzen"/>
    <s v="Saskachewan"/>
    <s v="Prarie"/>
    <s v="Small Business"/>
    <s v="Office Supplies"/>
    <s v="Paper"/>
    <n v="0.37"/>
  </r>
  <r>
    <n v="13635"/>
    <d v="2009-05-01T00:00:00"/>
    <d v="2009-05-02T00:00:00"/>
    <s v="May"/>
    <s v="2009"/>
    <n v="1"/>
    <b v="0"/>
    <s v="Critical"/>
    <n v="28"/>
    <n v="149"/>
    <n v="0.06"/>
    <s v="Regular Air"/>
    <n v="-119.48"/>
    <n v="4.9800000000000004"/>
    <n v="7.44"/>
    <s v="Randy Ferguson"/>
    <s v="Saskachewan"/>
    <s v="Prarie"/>
    <s v="Home Office"/>
    <s v="Office Supplies"/>
    <s v="Paper"/>
    <n v="0.36"/>
  </r>
  <r>
    <n v="13635"/>
    <d v="2009-05-01T00:00:00"/>
    <d v="2009-05-03T00:00:00"/>
    <s v="May"/>
    <s v="2009"/>
    <n v="2"/>
    <b v="0"/>
    <s v="Critical"/>
    <n v="49"/>
    <n v="334.29"/>
    <n v="0.01"/>
    <s v="Regular Air"/>
    <n v="-157.28"/>
    <n v="6.48"/>
    <n v="7.37"/>
    <s v="Randy Ferguson"/>
    <s v="Saskachewan"/>
    <s v="Prarie"/>
    <s v="Home Office"/>
    <s v="Office Supplies"/>
    <s v="Paper"/>
    <n v="0.37"/>
  </r>
  <r>
    <n v="14245"/>
    <d v="2010-02-11T00:00:00"/>
    <d v="2010-02-12T00:00:00"/>
    <s v="February"/>
    <s v="2010"/>
    <n v="1"/>
    <b v="0"/>
    <s v="Critical"/>
    <n v="17"/>
    <n v="454.09"/>
    <n v="0.1"/>
    <s v="Regular Air"/>
    <n v="29.7"/>
    <n v="28.15"/>
    <n v="6.17"/>
    <s v="Brian Dahlen"/>
    <s v="Saskachewan"/>
    <s v="Prarie"/>
    <s v="Small Business"/>
    <s v="Office Supplies"/>
    <s v="Pens &amp; Art Supplies"/>
    <n v="0.55000000000000004"/>
  </r>
  <r>
    <n v="15904"/>
    <d v="2009-10-27T00:00:00"/>
    <d v="2009-10-28T00:00:00"/>
    <s v="October"/>
    <s v="2009"/>
    <n v="1"/>
    <b v="0"/>
    <s v="Not Specified"/>
    <n v="39"/>
    <n v="124.01"/>
    <n v="0.08"/>
    <s v="Regular Air"/>
    <n v="-109.02"/>
    <n v="3.28"/>
    <n v="3.97"/>
    <s v="Trudy Brown"/>
    <s v="Saskachewan"/>
    <s v="Prarie"/>
    <s v="Small Business"/>
    <s v="Office Supplies"/>
    <s v="Pens &amp; Art Supplies"/>
    <n v="0.56000000000000005"/>
  </r>
  <r>
    <n v="15904"/>
    <d v="2009-10-27T00:00:00"/>
    <d v="2009-10-29T00:00:00"/>
    <s v="October"/>
    <s v="2009"/>
    <n v="2"/>
    <b v="0"/>
    <s v="Not Specified"/>
    <n v="49"/>
    <n v="1836.84"/>
    <n v="0.09"/>
    <s v="Express Air"/>
    <n v="129.94999999999999"/>
    <n v="40.97"/>
    <n v="8.99"/>
    <s v="Trudy Brown"/>
    <s v="Saskachewan"/>
    <s v="Prarie"/>
    <s v="Small Business"/>
    <s v="Office Supplies"/>
    <s v="Pens &amp; Art Supplies"/>
    <n v="0.59"/>
  </r>
  <r>
    <n v="16422"/>
    <d v="2011-10-09T00:00:00"/>
    <d v="2011-10-10T00:00:00"/>
    <s v="October"/>
    <s v="2011"/>
    <n v="1"/>
    <b v="0"/>
    <s v="Critical"/>
    <n v="40"/>
    <n v="272.01"/>
    <n v="0.01"/>
    <s v="Regular Air"/>
    <n v="-42.45"/>
    <n v="6.48"/>
    <n v="5.14"/>
    <s v="Beth Fritzler"/>
    <s v="Saskachewan"/>
    <s v="Prarie"/>
    <s v="Small Business"/>
    <s v="Office Supplies"/>
    <s v="Paper"/>
    <n v="0.37"/>
  </r>
  <r>
    <n v="16422"/>
    <d v="2011-10-09T00:00:00"/>
    <d v="2011-10-11T00:00:00"/>
    <s v="October"/>
    <s v="2011"/>
    <n v="2"/>
    <b v="0"/>
    <s v="Critical"/>
    <n v="16"/>
    <n v="171.5"/>
    <n v="0.02"/>
    <s v="Regular Air"/>
    <n v="-20.41"/>
    <n v="10.23"/>
    <n v="4.68"/>
    <s v="Beth Fritzler"/>
    <s v="Saskachewan"/>
    <s v="Prarie"/>
    <s v="Small Business"/>
    <s v="Office Supplies"/>
    <s v="Scissors, Rulers and Trimmers"/>
    <n v="0.59"/>
  </r>
  <r>
    <n v="17345"/>
    <d v="2011-08-02T00:00:00"/>
    <d v="2011-08-04T00:00:00"/>
    <s v="August"/>
    <s v="2011"/>
    <n v="2"/>
    <b v="0"/>
    <s v="Critical"/>
    <n v="23"/>
    <n v="195.61"/>
    <n v="0"/>
    <s v="Regular Air"/>
    <n v="-17.02"/>
    <n v="7.64"/>
    <n v="5.83"/>
    <s v="Cynthia Arntzen"/>
    <s v="Saskachewan"/>
    <s v="Prarie"/>
    <s v="Small Business"/>
    <s v="Office Supplies"/>
    <s v="Paper"/>
    <n v="0.36"/>
  </r>
  <r>
    <n v="18208"/>
    <d v="2012-04-01T00:00:00"/>
    <d v="2012-04-03T00:00:00"/>
    <s v="April"/>
    <s v="2012"/>
    <n v="2"/>
    <b v="0"/>
    <s v="Not Specified"/>
    <n v="34"/>
    <n v="197.45"/>
    <n v="0.06"/>
    <s v="Regular Air"/>
    <n v="65.44"/>
    <n v="5.68"/>
    <n v="1.39"/>
    <s v="Roy Collins"/>
    <s v="Saskachewan"/>
    <s v="Prarie"/>
    <s v="Corporate"/>
    <s v="Office Supplies"/>
    <s v="Envelopes"/>
    <n v="0.38"/>
  </r>
  <r>
    <n v="18208"/>
    <d v="2012-04-01T00:00:00"/>
    <d v="2012-04-03T00:00:00"/>
    <s v="April"/>
    <s v="2012"/>
    <n v="2"/>
    <b v="0"/>
    <s v="Not Specified"/>
    <n v="36"/>
    <n v="82.98"/>
    <n v="0.08"/>
    <s v="Regular Air"/>
    <n v="-137.87"/>
    <n v="2.2799999999999998"/>
    <n v="5.2"/>
    <s v="Roy Collins"/>
    <s v="Saskachewan"/>
    <s v="Prarie"/>
    <s v="Corporate"/>
    <s v="Office Supplies"/>
    <s v="Pens &amp; Art Supplies"/>
    <n v="0.41"/>
  </r>
  <r>
    <n v="18500"/>
    <d v="2012-02-11T00:00:00"/>
    <d v="2012-02-12T00:00:00"/>
    <s v="February"/>
    <s v="2012"/>
    <n v="1"/>
    <b v="0"/>
    <s v="Medium"/>
    <n v="44"/>
    <n v="2507.79"/>
    <n v="0.08"/>
    <s v="Delivery Truck"/>
    <n v="-779.81"/>
    <n v="58.14"/>
    <n v="36.61"/>
    <s v="Toby Swindell"/>
    <s v="Saskachewan"/>
    <s v="Prarie"/>
    <s v="Small Business"/>
    <s v="Furniture"/>
    <s v="Bookcases"/>
    <n v="0.61"/>
  </r>
  <r>
    <n v="18500"/>
    <d v="2012-02-11T00:00:00"/>
    <d v="2012-02-12T00:00:00"/>
    <s v="February"/>
    <s v="2012"/>
    <n v="1"/>
    <b v="0"/>
    <s v="Medium"/>
    <n v="30"/>
    <n v="1052.68"/>
    <n v="0.02"/>
    <s v="Regular Air"/>
    <n v="-19.27"/>
    <n v="32.979999999999997"/>
    <n v="5.5"/>
    <s v="Toby Swindell"/>
    <s v="Saskachewan"/>
    <s v="Prarie"/>
    <s v="Small Business"/>
    <s v="Technology"/>
    <s v="Computer Peripherals"/>
    <n v="0.75"/>
  </r>
  <r>
    <n v="18500"/>
    <d v="2012-02-11T00:00:00"/>
    <d v="2012-02-13T00:00:00"/>
    <s v="February"/>
    <s v="2012"/>
    <n v="2"/>
    <b v="0"/>
    <s v="Medium"/>
    <n v="30"/>
    <n v="2536.31"/>
    <n v="0.01"/>
    <s v="Regular Air"/>
    <n v="-643.46"/>
    <n v="80.98"/>
    <n v="35"/>
    <s v="Toby Swindell"/>
    <s v="Saskachewan"/>
    <s v="Prarie"/>
    <s v="Small Business"/>
    <s v="Office Supplies"/>
    <s v="Storage &amp; Organization"/>
    <n v="0.81"/>
  </r>
  <r>
    <n v="18597"/>
    <d v="2010-09-26T00:00:00"/>
    <d v="2010-09-27T00:00:00"/>
    <s v="September"/>
    <s v="2010"/>
    <n v="1"/>
    <b v="0"/>
    <s v="Medium"/>
    <n v="37"/>
    <n v="101.2"/>
    <n v="0.1"/>
    <s v="Regular Air"/>
    <n v="38.58"/>
    <n v="2.88"/>
    <n v="0.5"/>
    <s v="Andy Gerbode"/>
    <s v="Saskachewan"/>
    <s v="Prarie"/>
    <s v="Consumer"/>
    <s v="Office Supplies"/>
    <s v="Labels"/>
    <n v="0.36"/>
  </r>
  <r>
    <n v="18822"/>
    <d v="2010-12-21T00:00:00"/>
    <d v="2010-12-30T00:00:00"/>
    <s v="December"/>
    <s v="2010"/>
    <n v="9"/>
    <b v="0"/>
    <s v="low"/>
    <n v="34"/>
    <n v="1950.0360000000001"/>
    <n v="0.03"/>
    <s v="Regular Air"/>
    <n v="361.89"/>
    <n v="65.989999999999995"/>
    <n v="8.99"/>
    <s v="Cynthia Arntzen"/>
    <s v="Saskachewan"/>
    <s v="Prarie"/>
    <s v="Small Business"/>
    <s v="Technology"/>
    <s v="Telephones and Communication"/>
    <n v="0.56000000000000005"/>
  </r>
  <r>
    <n v="19232"/>
    <d v="2009-07-12T00:00:00"/>
    <d v="2009-07-17T00:00:00"/>
    <s v="July"/>
    <s v="2009"/>
    <n v="5"/>
    <b v="0"/>
    <s v="low"/>
    <n v="43"/>
    <n v="265.38"/>
    <n v="0.04"/>
    <s v="Regular Air"/>
    <n v="-107.59"/>
    <n v="6.24"/>
    <n v="5.22"/>
    <s v="Cynthia Arntzen"/>
    <s v="Saskachewan"/>
    <s v="Prarie"/>
    <s v="Small Business"/>
    <s v="Furniture"/>
    <s v="Office Furnishings"/>
    <n v="0.6"/>
  </r>
  <r>
    <n v="19232"/>
    <d v="2009-07-12T00:00:00"/>
    <d v="2009-07-14T00:00:00"/>
    <s v="July"/>
    <s v="2009"/>
    <n v="2"/>
    <b v="0"/>
    <s v="low"/>
    <n v="5"/>
    <n v="33.409999999999997"/>
    <n v="0.09"/>
    <s v="Regular Air"/>
    <n v="-3.48"/>
    <n v="6.68"/>
    <n v="1.5"/>
    <s v="Cynthia Arntzen"/>
    <s v="Saskachewan"/>
    <s v="Prarie"/>
    <s v="Small Business"/>
    <s v="Office Supplies"/>
    <s v="Pens &amp; Art Supplies"/>
    <n v="0.48"/>
  </r>
  <r>
    <n v="19232"/>
    <d v="2009-07-12T00:00:00"/>
    <d v="2009-07-19T00:00:00"/>
    <s v="July"/>
    <s v="2009"/>
    <n v="7"/>
    <b v="0"/>
    <s v="low"/>
    <n v="28"/>
    <n v="7157.16"/>
    <n v="0.09"/>
    <s v="Delivery Truck"/>
    <n v="1150.33"/>
    <n v="260.98"/>
    <n v="41.91"/>
    <s v="Cynthia Arntzen"/>
    <s v="Saskachewan"/>
    <s v="Prarie"/>
    <s v="Small Business"/>
    <s v="Furniture"/>
    <s v="Bookcases"/>
    <n v="0.59"/>
  </r>
  <r>
    <n v="19363"/>
    <d v="2011-07-05T00:00:00"/>
    <d v="2011-07-06T00:00:00"/>
    <s v="July"/>
    <s v="2011"/>
    <n v="1"/>
    <b v="0"/>
    <s v="High"/>
    <n v="44"/>
    <n v="286.06"/>
    <n v="0.1"/>
    <s v="Regular Air"/>
    <n v="-85.09"/>
    <n v="6.68"/>
    <n v="5.66"/>
    <s v="Randy Ferguson"/>
    <s v="Saskachewan"/>
    <s v="Prarie"/>
    <s v="Home Office"/>
    <s v="Office Supplies"/>
    <s v="Paper"/>
    <n v="0.37"/>
  </r>
  <r>
    <n v="19363"/>
    <d v="2011-07-05T00:00:00"/>
    <d v="2011-07-07T00:00:00"/>
    <s v="July"/>
    <s v="2011"/>
    <n v="2"/>
    <b v="0"/>
    <s v="High"/>
    <n v="41"/>
    <n v="248.1"/>
    <n v="0.04"/>
    <s v="Regular Air"/>
    <n v="49.67"/>
    <n v="5.98"/>
    <n v="0.96"/>
    <s v="Randy Ferguson"/>
    <s v="Saskachewan"/>
    <s v="Prarie"/>
    <s v="Home Office"/>
    <s v="Office Supplies"/>
    <s v="Pens &amp; Art Supplies"/>
    <n v="0.6"/>
  </r>
  <r>
    <n v="19367"/>
    <d v="2009-04-20T00:00:00"/>
    <d v="2009-04-22T00:00:00"/>
    <s v="April"/>
    <s v="2009"/>
    <n v="2"/>
    <b v="0"/>
    <s v="High"/>
    <n v="20"/>
    <n v="112.42"/>
    <n v="0.09"/>
    <s v="Regular Air"/>
    <n v="7.4"/>
    <n v="5.98"/>
    <n v="2.5"/>
    <s v="Amy Hunt"/>
    <s v="Saskachewan"/>
    <s v="Prarie"/>
    <s v="Home Office"/>
    <s v="Office Supplies"/>
    <s v="Envelopes"/>
    <n v="0.36"/>
  </r>
  <r>
    <n v="19911"/>
    <d v="2011-10-06T00:00:00"/>
    <d v="2011-10-07T00:00:00"/>
    <s v="October"/>
    <s v="2011"/>
    <n v="1"/>
    <b v="0"/>
    <s v="High"/>
    <n v="43"/>
    <n v="1054.7"/>
    <n v="7.0000000000000007E-2"/>
    <s v="Regular Air"/>
    <n v="213.26"/>
    <n v="25.98"/>
    <n v="5.37"/>
    <s v="Brosina Hoffman"/>
    <s v="Saskachewan"/>
    <s v="Prarie"/>
    <s v="Consumer"/>
    <s v="Office Supplies"/>
    <s v="Appliances"/>
    <n v="0.5"/>
  </r>
  <r>
    <n v="19911"/>
    <d v="2011-10-06T00:00:00"/>
    <d v="2011-10-08T00:00:00"/>
    <s v="October"/>
    <s v="2011"/>
    <n v="2"/>
    <b v="0"/>
    <s v="High"/>
    <n v="38"/>
    <n v="5349.21"/>
    <n v="0.01"/>
    <s v="Delivery Truck"/>
    <n v="61.9"/>
    <n v="135.99"/>
    <n v="28.63"/>
    <s v="Brosina Hoffman"/>
    <s v="Saskachewan"/>
    <s v="Prarie"/>
    <s v="Consumer"/>
    <s v="Furniture"/>
    <s v="Chairs &amp; Chairmats"/>
    <n v="0.76"/>
  </r>
  <r>
    <n v="19911"/>
    <d v="2011-10-06T00:00:00"/>
    <d v="2011-10-06T00:00:00"/>
    <s v="October"/>
    <s v="2011"/>
    <n v="0"/>
    <s v="FREE DELIVERY"/>
    <s v="High"/>
    <n v="39"/>
    <n v="4859.37"/>
    <n v="7.0000000000000007E-2"/>
    <s v="Regular Air"/>
    <n v="2472.3200000000002"/>
    <n v="150.97999999999999"/>
    <n v="13.99"/>
    <s v="Brosina Hoffman"/>
    <s v="Saskachewan"/>
    <s v="Prarie"/>
    <s v="Consumer"/>
    <s v="Technology"/>
    <s v="Office Machines"/>
    <n v="0.38"/>
  </r>
  <r>
    <n v="20517"/>
    <d v="2010-09-15T00:00:00"/>
    <d v="2010-09-17T00:00:00"/>
    <s v="September"/>
    <s v="2010"/>
    <n v="2"/>
    <b v="0"/>
    <s v="low"/>
    <n v="39"/>
    <n v="116.63"/>
    <n v="0.03"/>
    <s v="Regular Air"/>
    <n v="6.81"/>
    <n v="2.94"/>
    <n v="0.96"/>
    <s v="Trudy Brown"/>
    <s v="Saskachewan"/>
    <s v="Prarie"/>
    <s v="Small Business"/>
    <s v="Office Supplies"/>
    <s v="Pens &amp; Art Supplies"/>
    <n v="0.57999999999999996"/>
  </r>
  <r>
    <n v="21605"/>
    <d v="2012-04-08T00:00:00"/>
    <d v="2012-04-10T00:00:00"/>
    <s v="April"/>
    <s v="2012"/>
    <n v="2"/>
    <b v="0"/>
    <s v="High"/>
    <n v="32"/>
    <n v="1932.97"/>
    <n v="0.08"/>
    <s v="Delivery Truck"/>
    <n v="-514.94000000000005"/>
    <n v="60.98"/>
    <n v="30"/>
    <s v="Brian Dahlen"/>
    <s v="Saskachewan"/>
    <s v="Prarie"/>
    <s v="Small Business"/>
    <s v="Furniture"/>
    <s v="Chairs &amp; Chairmats"/>
    <n v="0.7"/>
  </r>
  <r>
    <n v="21605"/>
    <d v="2012-04-08T00:00:00"/>
    <d v="2012-04-10T00:00:00"/>
    <s v="April"/>
    <s v="2012"/>
    <n v="2"/>
    <b v="0"/>
    <s v="High"/>
    <n v="46"/>
    <n v="476.49"/>
    <n v="0.1"/>
    <s v="Regular Air"/>
    <n v="-18.57"/>
    <n v="10.64"/>
    <n v="5.16"/>
    <s v="Brian Dahlen"/>
    <s v="Saskachewan"/>
    <s v="Prarie"/>
    <s v="Small Business"/>
    <s v="Furniture"/>
    <s v="Office Furnishings"/>
    <n v="0.56999999999999995"/>
  </r>
  <r>
    <n v="21830"/>
    <d v="2009-01-11T00:00:00"/>
    <d v="2009-01-18T00:00:00"/>
    <s v="January"/>
    <s v="2009"/>
    <n v="7"/>
    <b v="0"/>
    <s v="low"/>
    <n v="19"/>
    <n v="6991.65"/>
    <n v="0.08"/>
    <s v="Delivery Truck"/>
    <n v="906.8"/>
    <n v="399.98"/>
    <n v="12.06"/>
    <s v="Andy Gerbode"/>
    <s v="Saskachewan"/>
    <s v="Prarie"/>
    <s v="Consumer"/>
    <s v="Technology"/>
    <s v="Office Machines"/>
    <n v="0.56000000000000005"/>
  </r>
  <r>
    <n v="22147"/>
    <d v="2009-01-16T00:00:00"/>
    <d v="2009-01-20T00:00:00"/>
    <s v="January"/>
    <s v="2009"/>
    <n v="4"/>
    <b v="0"/>
    <s v="low"/>
    <n v="37"/>
    <n v="832.14"/>
    <n v="0.04"/>
    <s v="Regular Air"/>
    <n v="175.07"/>
    <n v="22.72"/>
    <n v="8.99"/>
    <s v="Christina Anderson"/>
    <s v="Saskachewan"/>
    <s v="Prarie"/>
    <s v="Corporate"/>
    <s v="Furniture"/>
    <s v="Office Furnishings"/>
    <n v="0.44"/>
  </r>
  <r>
    <n v="22182"/>
    <d v="2012-09-05T00:00:00"/>
    <d v="2012-09-06T00:00:00"/>
    <s v="September"/>
    <s v="2012"/>
    <n v="1"/>
    <b v="0"/>
    <s v="Medium"/>
    <n v="4"/>
    <n v="55.97"/>
    <n v="0.09"/>
    <s v="Regular Air"/>
    <n v="-19.34"/>
    <n v="12.53"/>
    <n v="7.17"/>
    <s v="Cynthia Arntzen"/>
    <s v="Saskachewan"/>
    <s v="Prarie"/>
    <s v="Small Business"/>
    <s v="Office Supplies"/>
    <s v="Binders and Binder Accessories"/>
    <n v="0.38"/>
  </r>
  <r>
    <n v="22182"/>
    <d v="2012-09-05T00:00:00"/>
    <d v="2012-09-08T00:00:00"/>
    <s v="September"/>
    <s v="2012"/>
    <n v="3"/>
    <b v="0"/>
    <s v="Medium"/>
    <n v="9"/>
    <n v="174.72"/>
    <n v="0.06"/>
    <s v="Regular Air"/>
    <n v="-63.48"/>
    <n v="19.98"/>
    <n v="4"/>
    <s v="Cynthia Arntzen"/>
    <s v="Saskachewan"/>
    <s v="Prarie"/>
    <s v="Small Business"/>
    <s v="Technology"/>
    <s v="Computer Peripherals"/>
    <n v="0.68"/>
  </r>
  <r>
    <n v="22182"/>
    <d v="2012-09-05T00:00:00"/>
    <d v="2012-09-07T00:00:00"/>
    <s v="September"/>
    <s v="2012"/>
    <n v="2"/>
    <b v="0"/>
    <s v="Medium"/>
    <n v="48"/>
    <n v="2271.37"/>
    <n v="0.09"/>
    <s v="Express Air"/>
    <n v="528.11"/>
    <n v="49.34"/>
    <n v="10.25"/>
    <s v="Cynthia Arntzen"/>
    <s v="Saskachewan"/>
    <s v="Prarie"/>
    <s v="Small Business"/>
    <s v="Furniture"/>
    <s v="Office Furnishings"/>
    <n v="0.56999999999999995"/>
  </r>
  <r>
    <n v="22243"/>
    <d v="2009-01-15T00:00:00"/>
    <d v="2009-01-16T00:00:00"/>
    <s v="January"/>
    <s v="2009"/>
    <n v="1"/>
    <b v="0"/>
    <s v="Critical"/>
    <n v="9"/>
    <n v="24.76"/>
    <n v="0.09"/>
    <s v="Regular Air"/>
    <n v="-1.82"/>
    <n v="2.88"/>
    <n v="0.7"/>
    <s v="Amy Hunt"/>
    <s v="Saskachewan"/>
    <s v="Prarie"/>
    <s v="Consumer"/>
    <s v="Office Supplies"/>
    <s v="Pens &amp; Art Supplies"/>
    <n v="0.56000000000000005"/>
  </r>
  <r>
    <n v="23104"/>
    <d v="2011-04-09T00:00:00"/>
    <d v="2011-04-10T00:00:00"/>
    <s v="April"/>
    <s v="2011"/>
    <n v="1"/>
    <b v="0"/>
    <s v="Medium"/>
    <n v="3"/>
    <n v="30.92"/>
    <n v="0.02"/>
    <s v="Express Air"/>
    <n v="28.64"/>
    <n v="6.98"/>
    <n v="2.83"/>
    <s v="Trudy Brown"/>
    <s v="Saskachewan"/>
    <s v="Prarie"/>
    <s v="Small Business"/>
    <s v="Furniture"/>
    <s v="Office Furnishings"/>
    <n v="0.37"/>
  </r>
  <r>
    <n v="23104"/>
    <d v="2011-04-09T00:00:00"/>
    <d v="2011-04-12T00:00:00"/>
    <s v="April"/>
    <s v="2011"/>
    <n v="3"/>
    <b v="0"/>
    <s v="Medium"/>
    <n v="24"/>
    <n v="142.80000000000001"/>
    <n v="0.01"/>
    <s v="Regular Air"/>
    <n v="-25"/>
    <n v="5.81"/>
    <n v="3.37"/>
    <s v="Trudy Brown"/>
    <s v="Saskachewan"/>
    <s v="Prarie"/>
    <s v="Small Business"/>
    <s v="Office Supplies"/>
    <s v="Rubber Bands"/>
    <n v="0.54"/>
  </r>
  <r>
    <n v="23363"/>
    <d v="2012-05-29T00:00:00"/>
    <d v="2012-06-05T00:00:00"/>
    <s v="June"/>
    <s v="2012"/>
    <n v="7"/>
    <b v="0"/>
    <s v="low"/>
    <n v="46"/>
    <n v="241.81"/>
    <n v="0.02"/>
    <s v="Regular Air"/>
    <n v="-94.83"/>
    <n v="4.91"/>
    <n v="4.97"/>
    <s v="Robert Dilbeck"/>
    <s v="Saskachewan"/>
    <s v="Prarie"/>
    <s v="Corporate"/>
    <s v="Office Supplies"/>
    <s v="Binders and Binder Accessories"/>
    <n v="0.38"/>
  </r>
  <r>
    <n v="23559"/>
    <d v="2010-07-18T00:00:00"/>
    <d v="2010-07-25T00:00:00"/>
    <s v="July"/>
    <s v="2010"/>
    <n v="7"/>
    <b v="0"/>
    <s v="low"/>
    <n v="14"/>
    <n v="425.67"/>
    <n v="0.03"/>
    <s v="Express Air"/>
    <n v="166.57"/>
    <n v="28.53"/>
    <n v="1.49"/>
    <s v="Cynthia Arntzen"/>
    <s v="Saskachewan"/>
    <s v="Prarie"/>
    <s v="Home Office"/>
    <s v="Office Supplies"/>
    <s v="Binders and Binder Accessories"/>
    <n v="0.38"/>
  </r>
  <r>
    <n v="23559"/>
    <d v="2010-07-18T00:00:00"/>
    <d v="2010-07-23T00:00:00"/>
    <s v="July"/>
    <s v="2010"/>
    <n v="5"/>
    <b v="0"/>
    <s v="low"/>
    <n v="9"/>
    <n v="173.44"/>
    <n v="0.02"/>
    <s v="Regular Air"/>
    <n v="-34.630000000000003"/>
    <n v="17.98"/>
    <n v="8.51"/>
    <s v="Cynthia Arntzen"/>
    <s v="Saskachewan"/>
    <s v="Prarie"/>
    <s v="Home Office"/>
    <s v="Technology"/>
    <s v="Office Machines"/>
    <n v="0.4"/>
  </r>
  <r>
    <n v="24160"/>
    <d v="2011-02-01T00:00:00"/>
    <d v="2011-02-02T00:00:00"/>
    <s v="February"/>
    <s v="2011"/>
    <n v="1"/>
    <b v="0"/>
    <s v="Medium"/>
    <n v="44"/>
    <n v="3644.596"/>
    <n v="0.06"/>
    <s v="Regular Air"/>
    <n v="1104.32"/>
    <n v="95.99"/>
    <n v="4.9000000000000004"/>
    <s v="Amy Hunt"/>
    <s v="Saskachewan"/>
    <s v="Prarie"/>
    <s v="Home Office"/>
    <s v="Technology"/>
    <s v="Telephones and Communication"/>
    <n v="0.56000000000000005"/>
  </r>
  <r>
    <n v="24193"/>
    <d v="2009-03-14T00:00:00"/>
    <d v="2009-03-16T00:00:00"/>
    <s v="March"/>
    <s v="2009"/>
    <n v="2"/>
    <b v="0"/>
    <s v="Not Specified"/>
    <n v="45"/>
    <n v="9539.6"/>
    <n v="0.02"/>
    <s v="Delivery Truck"/>
    <n v="-163.63"/>
    <n v="200.98"/>
    <n v="55.96"/>
    <s v="Beth Fritzler"/>
    <s v="Saskachewan"/>
    <s v="Prarie"/>
    <s v="Small Business"/>
    <s v="Furniture"/>
    <s v="Bookcases"/>
    <n v="0.75"/>
  </r>
  <r>
    <n v="24193"/>
    <d v="2009-03-14T00:00:00"/>
    <d v="2009-03-15T00:00:00"/>
    <s v="March"/>
    <s v="2009"/>
    <n v="1"/>
    <b v="0"/>
    <s v="Not Specified"/>
    <n v="24"/>
    <n v="109.86"/>
    <n v="0.02"/>
    <s v="Regular Air"/>
    <n v="-63.87"/>
    <n v="4.28"/>
    <n v="5.17"/>
    <s v="Beth Fritzler"/>
    <s v="Saskachewan"/>
    <s v="Prarie"/>
    <s v="Small Business"/>
    <s v="Office Supplies"/>
    <s v="Paper"/>
    <n v="0.4"/>
  </r>
  <r>
    <n v="24193"/>
    <d v="2009-03-14T00:00:00"/>
    <d v="2009-03-16T00:00:00"/>
    <s v="March"/>
    <s v="2009"/>
    <n v="2"/>
    <b v="0"/>
    <s v="Not Specified"/>
    <n v="19"/>
    <n v="1426.5125"/>
    <n v="0.04"/>
    <s v="Regular Air"/>
    <n v="-175.18"/>
    <n v="85.99"/>
    <n v="0.99"/>
    <s v="Beth Fritzler"/>
    <s v="Saskachewan"/>
    <s v="Prarie"/>
    <s v="Small Business"/>
    <s v="Technology"/>
    <s v="Telephones and Communication"/>
    <n v="0.85"/>
  </r>
  <r>
    <n v="24352"/>
    <d v="2010-05-10T00:00:00"/>
    <d v="2010-05-10T00:00:00"/>
    <s v="May"/>
    <s v="2010"/>
    <n v="0"/>
    <s v="FREE DELIVERY"/>
    <s v="Critical"/>
    <n v="32"/>
    <n v="103.48"/>
    <n v="0.03"/>
    <s v="Regular Air"/>
    <n v="20.53"/>
    <n v="3.14"/>
    <n v="1.1399999999999999"/>
    <s v="Toby Swindell"/>
    <s v="Saskachewan"/>
    <s v="Prarie"/>
    <s v="Small Business"/>
    <s v="Office Supplies"/>
    <s v="Paper"/>
    <n v="0.4"/>
  </r>
  <r>
    <n v="24646"/>
    <d v="2011-04-15T00:00:00"/>
    <d v="2011-04-16T00:00:00"/>
    <s v="April"/>
    <s v="2011"/>
    <n v="1"/>
    <b v="0"/>
    <s v="Not Specified"/>
    <n v="46"/>
    <n v="662.51"/>
    <n v="0.09"/>
    <s v="Regular Air"/>
    <n v="293.32"/>
    <n v="15.67"/>
    <n v="1.39"/>
    <s v="Trudy Brown"/>
    <s v="Saskachewan"/>
    <s v="Prarie"/>
    <s v="Small Business"/>
    <s v="Office Supplies"/>
    <s v="Envelopes"/>
    <n v="0.38"/>
  </r>
  <r>
    <n v="24646"/>
    <d v="2011-04-15T00:00:00"/>
    <d v="2011-04-17T00:00:00"/>
    <s v="April"/>
    <s v="2011"/>
    <n v="2"/>
    <b v="0"/>
    <s v="Not Specified"/>
    <n v="21"/>
    <n v="61.18"/>
    <n v="0"/>
    <s v="Regular Air"/>
    <n v="6.85"/>
    <n v="2.88"/>
    <n v="0.7"/>
    <s v="Trudy Brown"/>
    <s v="Saskachewan"/>
    <s v="Prarie"/>
    <s v="Small Business"/>
    <s v="Office Supplies"/>
    <s v="Pens &amp; Art Supplies"/>
    <n v="0.56000000000000005"/>
  </r>
  <r>
    <n v="24993"/>
    <d v="2010-03-11T00:00:00"/>
    <d v="2010-03-13T00:00:00"/>
    <s v="March"/>
    <s v="2010"/>
    <n v="2"/>
    <b v="0"/>
    <s v="High"/>
    <n v="36"/>
    <n v="1561.2204999999999"/>
    <n v="0.09"/>
    <s v="Regular Air"/>
    <n v="-226.82"/>
    <n v="55.99"/>
    <n v="2.5"/>
    <s v="Beth Fritzler"/>
    <s v="Saskachewan"/>
    <s v="Prarie"/>
    <s v="Small Business"/>
    <s v="Technology"/>
    <s v="Telephones and Communication"/>
    <n v="0.83"/>
  </r>
  <r>
    <n v="25060"/>
    <d v="2009-07-20T00:00:00"/>
    <d v="2009-07-22T00:00:00"/>
    <s v="July"/>
    <s v="2009"/>
    <n v="2"/>
    <b v="0"/>
    <s v="Not Specified"/>
    <n v="6"/>
    <n v="7767.02"/>
    <n v="0.03"/>
    <s v="Regular Air"/>
    <n v="2070.62"/>
    <n v="1270.99"/>
    <n v="19.989999999999998"/>
    <s v="Brosina Hoffman"/>
    <s v="Saskachewan"/>
    <s v="Prarie"/>
    <s v="Consumer"/>
    <s v="Office Supplies"/>
    <s v="Binders and Binder Accessories"/>
    <n v="0.35"/>
  </r>
  <r>
    <n v="25060"/>
    <d v="2009-07-20T00:00:00"/>
    <d v="2009-07-22T00:00:00"/>
    <s v="July"/>
    <s v="2009"/>
    <n v="2"/>
    <b v="0"/>
    <s v="Not Specified"/>
    <n v="1"/>
    <n v="1893.93"/>
    <n v="7.0000000000000007E-2"/>
    <s v="Delivery Truck"/>
    <n v="-4654.7299999999996"/>
    <n v="2036.48"/>
    <n v="14.7"/>
    <s v="Brosina Hoffman"/>
    <s v="Saskachewan"/>
    <s v="Prarie"/>
    <s v="Consumer"/>
    <s v="Technology"/>
    <s v="Office Machines"/>
    <n v="0.55000000000000004"/>
  </r>
  <r>
    <n v="25447"/>
    <d v="2012-05-23T00:00:00"/>
    <d v="2012-05-24T00:00:00"/>
    <s v="May"/>
    <s v="2012"/>
    <n v="1"/>
    <b v="0"/>
    <s v="Not Specified"/>
    <n v="25"/>
    <n v="536.21"/>
    <n v="0.09"/>
    <s v="Regular Air"/>
    <n v="106.98"/>
    <n v="22.72"/>
    <n v="8.99"/>
    <s v="Randy Ferguson"/>
    <s v="Saskachewan"/>
    <s v="Prarie"/>
    <s v="Corporate"/>
    <s v="Furniture"/>
    <s v="Office Furnishings"/>
    <n v="0.44"/>
  </r>
  <r>
    <n v="25447"/>
    <d v="2012-05-23T00:00:00"/>
    <d v="2012-05-26T00:00:00"/>
    <s v="May"/>
    <s v="2012"/>
    <n v="3"/>
    <b v="0"/>
    <s v="Not Specified"/>
    <n v="18"/>
    <n v="4428.5600000000004"/>
    <n v="0.03"/>
    <s v="Delivery Truck"/>
    <n v="213.62"/>
    <n v="296.18"/>
    <n v="54.12"/>
    <s v="Randy Ferguson"/>
    <s v="Saskachewan"/>
    <s v="Prarie"/>
    <s v="Corporate"/>
    <s v="Furniture"/>
    <s v="Tables"/>
    <n v="0.76"/>
  </r>
  <r>
    <n v="26214"/>
    <d v="2011-11-20T00:00:00"/>
    <d v="2011-11-21T00:00:00"/>
    <s v="November"/>
    <s v="2011"/>
    <n v="1"/>
    <b v="0"/>
    <s v="Medium"/>
    <n v="19"/>
    <n v="305.68"/>
    <n v="0.1"/>
    <s v="Express Air"/>
    <n v="128.16999999999999"/>
    <n v="15.74"/>
    <n v="1.39"/>
    <s v="Beth Fritzler"/>
    <s v="Saskachewan"/>
    <s v="Prarie"/>
    <s v="Small Business"/>
    <s v="Office Supplies"/>
    <s v="Envelopes"/>
    <n v="0.4"/>
  </r>
  <r>
    <n v="26214"/>
    <d v="2011-11-20T00:00:00"/>
    <d v="2011-11-21T00:00:00"/>
    <s v="November"/>
    <s v="2011"/>
    <n v="1"/>
    <b v="0"/>
    <s v="Medium"/>
    <n v="41"/>
    <n v="1901.29"/>
    <n v="0.08"/>
    <s v="Regular Air"/>
    <n v="870.8"/>
    <n v="46.94"/>
    <n v="6.77"/>
    <s v="Beth Fritzler"/>
    <s v="Saskachewan"/>
    <s v="Prarie"/>
    <s v="Small Business"/>
    <s v="Furniture"/>
    <s v="Office Furnishings"/>
    <n v="0.44"/>
  </r>
  <r>
    <n v="26913"/>
    <d v="2009-09-29T00:00:00"/>
    <d v="2009-10-01T00:00:00"/>
    <s v="October"/>
    <s v="2009"/>
    <n v="2"/>
    <b v="0"/>
    <s v="High"/>
    <n v="11"/>
    <n v="642.91449999999998"/>
    <n v="0.01"/>
    <s v="Regular Air"/>
    <n v="-118.8"/>
    <n v="65.989999999999995"/>
    <n v="8.99"/>
    <s v="Amy Hunt"/>
    <s v="Saskachewan"/>
    <s v="Prarie"/>
    <s v="Consumer"/>
    <s v="Technology"/>
    <s v="Telephones and Communication"/>
    <n v="0.6"/>
  </r>
  <r>
    <n v="27265"/>
    <d v="2012-05-06T00:00:00"/>
    <d v="2012-05-06T00:00:00"/>
    <s v="May"/>
    <s v="2012"/>
    <n v="0"/>
    <s v="FREE DELIVERY"/>
    <s v="Critical"/>
    <n v="49"/>
    <n v="14981.74"/>
    <n v="0.02"/>
    <s v="Regular Air"/>
    <n v="-1791.5"/>
    <n v="299.99"/>
    <n v="11.64"/>
    <s v="Christina Anderson"/>
    <s v="Saskachewan"/>
    <s v="Prarie"/>
    <s v="Corporate"/>
    <s v="Technology"/>
    <s v="Copiers and Fax"/>
    <n v="0.5"/>
  </r>
  <r>
    <n v="27265"/>
    <d v="2012-05-06T00:00:00"/>
    <d v="2012-05-07T00:00:00"/>
    <s v="May"/>
    <s v="2012"/>
    <n v="1"/>
    <b v="0"/>
    <s v="Critical"/>
    <n v="36"/>
    <n v="5587.2"/>
    <n v="0.05"/>
    <s v="Express Air"/>
    <n v="2254.16"/>
    <n v="162.93"/>
    <n v="19.989999999999998"/>
    <s v="Christina Anderson"/>
    <s v="Saskachewan"/>
    <s v="Prarie"/>
    <s v="Corporate"/>
    <s v="Office Supplies"/>
    <s v="Envelopes"/>
    <n v="0.39"/>
  </r>
  <r>
    <n v="27265"/>
    <d v="2012-05-06T00:00:00"/>
    <d v="2012-05-08T00:00:00"/>
    <s v="May"/>
    <s v="2012"/>
    <n v="2"/>
    <b v="0"/>
    <s v="Critical"/>
    <n v="49"/>
    <n v="401.39"/>
    <n v="0.03"/>
    <s v="Express Air"/>
    <n v="161.94999999999999"/>
    <n v="8.34"/>
    <n v="0.96"/>
    <s v="Christina Anderson"/>
    <s v="Saskachewan"/>
    <s v="Prarie"/>
    <s v="Corporate"/>
    <s v="Furniture"/>
    <s v="Office Furnishings"/>
    <n v="0.43"/>
  </r>
  <r>
    <n v="27491"/>
    <d v="2009-04-09T00:00:00"/>
    <d v="2009-04-11T00:00:00"/>
    <s v="April"/>
    <s v="2009"/>
    <n v="2"/>
    <b v="0"/>
    <s v="Not Specified"/>
    <n v="11"/>
    <n v="985.01"/>
    <n v="0.04"/>
    <s v="Regular Air"/>
    <n v="186.05"/>
    <n v="90.48"/>
    <n v="19.989999999999998"/>
    <s v="Roy Collins"/>
    <s v="Saskachewan"/>
    <s v="Prarie"/>
    <s v="Corporate"/>
    <s v="Office Supplies"/>
    <s v="Envelopes"/>
    <n v="0.4"/>
  </r>
  <r>
    <n v="27491"/>
    <d v="2009-04-09T00:00:00"/>
    <d v="2009-04-10T00:00:00"/>
    <s v="April"/>
    <s v="2009"/>
    <n v="1"/>
    <b v="0"/>
    <s v="Not Specified"/>
    <n v="36"/>
    <n v="350.71"/>
    <n v="0.02"/>
    <s v="Regular Air"/>
    <n v="-15.3"/>
    <n v="9.77"/>
    <n v="6.02"/>
    <s v="Roy Collins"/>
    <s v="Saskachewan"/>
    <s v="Prarie"/>
    <s v="Corporate"/>
    <s v="Furniture"/>
    <s v="Office Furnishings"/>
    <n v="0.48"/>
  </r>
  <r>
    <n v="27491"/>
    <d v="2009-04-09T00:00:00"/>
    <d v="2009-04-11T00:00:00"/>
    <s v="April"/>
    <s v="2009"/>
    <n v="2"/>
    <b v="0"/>
    <s v="Not Specified"/>
    <n v="2"/>
    <n v="75.23"/>
    <n v="0.09"/>
    <s v="Regular Air"/>
    <n v="-51.5"/>
    <n v="34.99"/>
    <n v="7.73"/>
    <s v="Roy Collins"/>
    <s v="Saskachewan"/>
    <s v="Prarie"/>
    <s v="Corporate"/>
    <s v="Office Supplies"/>
    <s v="Pens &amp; Art Supplies"/>
    <n v="0.59"/>
  </r>
  <r>
    <n v="27845"/>
    <d v="2011-07-13T00:00:00"/>
    <d v="2011-07-14T00:00:00"/>
    <s v="July"/>
    <s v="2011"/>
    <n v="1"/>
    <b v="0"/>
    <s v="Not Specified"/>
    <n v="36"/>
    <n v="220.45"/>
    <n v="0.1"/>
    <s v="Regular Air"/>
    <n v="101.4"/>
    <n v="6.3"/>
    <n v="0.5"/>
    <s v="Craig Molinari"/>
    <s v="Saskachewan"/>
    <s v="Prarie"/>
    <s v="Small Business"/>
    <s v="Office Supplies"/>
    <s v="Labels"/>
    <n v="0.39"/>
  </r>
  <r>
    <n v="30176"/>
    <d v="2009-04-19T00:00:00"/>
    <d v="2009-04-26T00:00:00"/>
    <s v="April"/>
    <s v="2009"/>
    <n v="7"/>
    <b v="0"/>
    <s v="low"/>
    <n v="30"/>
    <n v="2504.41"/>
    <n v="0.01"/>
    <s v="Regular Air"/>
    <n v="-547.89"/>
    <n v="79.52"/>
    <n v="48.2"/>
    <s v="Amy Hunt"/>
    <s v="Saskachewan"/>
    <s v="Prarie"/>
    <s v="Home Office"/>
    <s v="Furniture"/>
    <s v="Office Furnishings"/>
    <n v="0.74"/>
  </r>
  <r>
    <n v="30375"/>
    <d v="2012-05-03T00:00:00"/>
    <d v="2012-05-07T00:00:00"/>
    <s v="May"/>
    <s v="2012"/>
    <n v="4"/>
    <b v="0"/>
    <s v="low"/>
    <n v="20"/>
    <n v="71.45"/>
    <n v="0.03"/>
    <s v="Regular Air"/>
    <n v="-92.95"/>
    <n v="3.36"/>
    <n v="6.27"/>
    <s v="Christina Anderson"/>
    <s v="Saskachewan"/>
    <s v="Prarie"/>
    <s v="Corporate"/>
    <s v="Office Supplies"/>
    <s v="Binders and Binder Accessories"/>
    <n v="0.4"/>
  </r>
  <r>
    <n v="30565"/>
    <d v="2011-07-26T00:00:00"/>
    <d v="2011-07-28T00:00:00"/>
    <s v="July"/>
    <s v="2011"/>
    <n v="2"/>
    <b v="0"/>
    <s v="Medium"/>
    <n v="32"/>
    <n v="1785.02"/>
    <n v="0.04"/>
    <s v="Express Air"/>
    <n v="52.66"/>
    <n v="55.94"/>
    <n v="4"/>
    <s v="Roy Collins"/>
    <s v="Saskachewan"/>
    <s v="Prarie"/>
    <s v="Corporate"/>
    <s v="Technology"/>
    <s v="Computer Peripherals"/>
    <n v="0.74"/>
  </r>
  <r>
    <n v="30567"/>
    <d v="2009-01-14T00:00:00"/>
    <d v="2009-01-14T00:00:00"/>
    <s v="January"/>
    <s v="2009"/>
    <n v="0"/>
    <s v="FREE DELIVERY"/>
    <s v="Not Specified"/>
    <n v="14"/>
    <n v="2690.84"/>
    <n v="0.1"/>
    <s v="Delivery Truck"/>
    <n v="-368.02"/>
    <n v="208.16"/>
    <n v="68.02"/>
    <s v="Toby Swindell"/>
    <s v="Saskachewan"/>
    <s v="Prarie"/>
    <s v="Small Business"/>
    <s v="Office Supplies"/>
    <s v="Appliances"/>
    <n v="0.57999999999999996"/>
  </r>
  <r>
    <n v="30567"/>
    <d v="2009-01-14T00:00:00"/>
    <d v="2009-01-15T00:00:00"/>
    <s v="January"/>
    <s v="2009"/>
    <n v="1"/>
    <b v="0"/>
    <s v="Not Specified"/>
    <n v="8"/>
    <n v="733.55"/>
    <n v="7.0000000000000007E-2"/>
    <s v="Regular Air"/>
    <n v="103.13"/>
    <n v="90.48"/>
    <n v="19.989999999999998"/>
    <s v="Toby Swindell"/>
    <s v="Saskachewan"/>
    <s v="Prarie"/>
    <s v="Small Business"/>
    <s v="Office Supplies"/>
    <s v="Envelopes"/>
    <n v="0.4"/>
  </r>
  <r>
    <n v="30567"/>
    <d v="2009-01-14T00:00:00"/>
    <d v="2009-01-16T00:00:00"/>
    <s v="January"/>
    <s v="2009"/>
    <n v="2"/>
    <b v="0"/>
    <s v="Not Specified"/>
    <n v="3"/>
    <n v="38.71"/>
    <n v="0.01"/>
    <s v="Express Air"/>
    <n v="23"/>
    <n v="9.48"/>
    <n v="7.29"/>
    <s v="Toby Swindell"/>
    <s v="Saskachewan"/>
    <s v="Prarie"/>
    <s v="Small Business"/>
    <s v="Furniture"/>
    <s v="Office Furnishings"/>
    <n v="0.45"/>
  </r>
  <r>
    <n v="30567"/>
    <d v="2009-01-14T00:00:00"/>
    <d v="2009-01-15T00:00:00"/>
    <s v="January"/>
    <s v="2009"/>
    <n v="1"/>
    <b v="0"/>
    <s v="Not Specified"/>
    <n v="14"/>
    <n v="62.6"/>
    <n v="0.02"/>
    <s v="Regular Air"/>
    <n v="7.32"/>
    <n v="4.28"/>
    <n v="0.94"/>
    <s v="Toby Swindell"/>
    <s v="Saskachewan"/>
    <s v="Prarie"/>
    <s v="Small Business"/>
    <s v="Office Supplies"/>
    <s v="Pens &amp; Art Supplies"/>
    <n v="0.56000000000000005"/>
  </r>
  <r>
    <n v="31586"/>
    <d v="2012-03-21T00:00:00"/>
    <d v="2012-03-25T00:00:00"/>
    <s v="March"/>
    <s v="2012"/>
    <n v="4"/>
    <b v="0"/>
    <s v="low"/>
    <n v="22"/>
    <n v="963.45"/>
    <n v="0.05"/>
    <s v="Express Air"/>
    <n v="94.03"/>
    <n v="43.22"/>
    <n v="4"/>
    <s v="Amy Hunt"/>
    <s v="Saskachewan"/>
    <s v="Prarie"/>
    <s v="Home Office"/>
    <s v="Technology"/>
    <s v="Computer Peripherals"/>
    <n v="0.64"/>
  </r>
  <r>
    <n v="31586"/>
    <d v="2012-03-21T00:00:00"/>
    <d v="2012-03-30T00:00:00"/>
    <s v="March"/>
    <s v="2012"/>
    <n v="9"/>
    <b v="0"/>
    <s v="low"/>
    <n v="25"/>
    <n v="4390.0290000000005"/>
    <n v="0"/>
    <s v="Express Air"/>
    <n v="1007.49"/>
    <n v="205.99"/>
    <n v="5.26"/>
    <s v="Amy Hunt"/>
    <s v="Saskachewan"/>
    <s v="Prarie"/>
    <s v="Home Office"/>
    <s v="Technology"/>
    <s v="Telephones and Communication"/>
    <n v="0.56000000000000005"/>
  </r>
  <r>
    <n v="31687"/>
    <d v="2011-05-19T00:00:00"/>
    <d v="2011-05-19T00:00:00"/>
    <s v="May"/>
    <s v="2011"/>
    <n v="0"/>
    <s v="FREE DELIVERY"/>
    <s v="High"/>
    <n v="44"/>
    <n v="123.06"/>
    <n v="7.0000000000000007E-2"/>
    <s v="Regular Air"/>
    <n v="3.5"/>
    <n v="2.78"/>
    <n v="1.34"/>
    <s v="Arianne Irving"/>
    <s v="Saskachewan"/>
    <s v="Prarie"/>
    <s v="Corporate"/>
    <s v="Office Supplies"/>
    <s v="Pens &amp; Art Supplies"/>
    <n v="0.45"/>
  </r>
  <r>
    <n v="31847"/>
    <d v="2009-12-18T00:00:00"/>
    <d v="2009-12-22T00:00:00"/>
    <s v="December"/>
    <s v="2009"/>
    <n v="4"/>
    <b v="0"/>
    <s v="low"/>
    <n v="46"/>
    <n v="1692.28"/>
    <n v="0.1"/>
    <s v="Regular Air"/>
    <n v="61"/>
    <n v="39.979999999999997"/>
    <n v="4"/>
    <s v="Amy Hunt"/>
    <s v="Saskachewan"/>
    <s v="Prarie"/>
    <s v="Small Business"/>
    <s v="Technology"/>
    <s v="Computer Peripherals"/>
    <n v="0.7"/>
  </r>
  <r>
    <n v="32868"/>
    <d v="2009-01-17T00:00:00"/>
    <d v="2009-01-18T00:00:00"/>
    <s v="January"/>
    <s v="2009"/>
    <n v="1"/>
    <b v="0"/>
    <s v="Not Specified"/>
    <n v="39"/>
    <n v="1101.28"/>
    <n v="0.05"/>
    <s v="Regular Air"/>
    <n v="200.53"/>
    <n v="28.15"/>
    <n v="6.17"/>
    <s v="Randy Ferguson"/>
    <s v="Saskachewan"/>
    <s v="Prarie"/>
    <s v="Home Office"/>
    <s v="Office Supplies"/>
    <s v="Pens &amp; Art Supplies"/>
    <n v="0.55000000000000004"/>
  </r>
  <r>
    <n v="36224"/>
    <d v="2009-05-03T00:00:00"/>
    <d v="2009-05-05T00:00:00"/>
    <s v="May"/>
    <s v="2009"/>
    <n v="2"/>
    <b v="0"/>
    <s v="Medium"/>
    <n v="15"/>
    <n v="1765.45"/>
    <n v="0.09"/>
    <s v="Express Air"/>
    <n v="374.82"/>
    <n v="120.98"/>
    <n v="3.99"/>
    <s v="Robert Dilbeck"/>
    <s v="Saskachewan"/>
    <s v="Prarie"/>
    <s v="Corporate"/>
    <s v="Office Supplies"/>
    <s v="Appliances"/>
    <n v="0.6"/>
  </r>
  <r>
    <n v="36709"/>
    <d v="2012-08-23T00:00:00"/>
    <d v="2012-08-25T00:00:00"/>
    <s v="August"/>
    <s v="2012"/>
    <n v="2"/>
    <b v="0"/>
    <s v="Critical"/>
    <n v="42"/>
    <n v="2245.6914999999999"/>
    <n v="0.05"/>
    <s v="Regular Air"/>
    <n v="369.08"/>
    <n v="65.989999999999995"/>
    <n v="8.99"/>
    <s v="Jennifer Ferguson"/>
    <s v="Saskachewan"/>
    <s v="Prarie"/>
    <s v="Corporate"/>
    <s v="Technology"/>
    <s v="Telephones and Communication"/>
    <n v="0.55000000000000004"/>
  </r>
  <r>
    <n v="37826"/>
    <d v="2011-04-23T00:00:00"/>
    <d v="2011-04-25T00:00:00"/>
    <s v="April"/>
    <s v="2011"/>
    <n v="2"/>
    <b v="0"/>
    <s v="Medium"/>
    <n v="45"/>
    <n v="325.8"/>
    <n v="0.03"/>
    <s v="Regular Air"/>
    <n v="-84.85"/>
    <n v="6.78"/>
    <n v="6.18"/>
    <s v="Amy Hunt"/>
    <s v="Saskachewan"/>
    <s v="Prarie"/>
    <s v="Consumer"/>
    <s v="Office Supplies"/>
    <s v="Paper"/>
    <n v="0.39"/>
  </r>
  <r>
    <n v="37924"/>
    <d v="2009-11-29T00:00:00"/>
    <d v="2009-11-29T00:00:00"/>
    <s v="November"/>
    <s v="2009"/>
    <n v="0"/>
    <s v="FREE DELIVERY"/>
    <s v="High"/>
    <n v="49"/>
    <n v="8094.55"/>
    <n v="0.05"/>
    <s v="Regular Air"/>
    <n v="2008.71"/>
    <n v="165.2"/>
    <n v="19.989999999999998"/>
    <s v="Philip Fox"/>
    <s v="Saskachewan"/>
    <s v="Prarie"/>
    <s v="Home Office"/>
    <s v="Office Supplies"/>
    <s v="Storage &amp; Organization"/>
    <n v="0.59"/>
  </r>
  <r>
    <n v="38182"/>
    <d v="2012-05-22T00:00:00"/>
    <d v="2012-05-22T00:00:00"/>
    <s v="May"/>
    <s v="2012"/>
    <n v="0"/>
    <s v="FREE DELIVERY"/>
    <s v="High"/>
    <n v="45"/>
    <n v="2848.83"/>
    <n v="7.0000000000000007E-2"/>
    <s v="Regular Air"/>
    <n v="-1182.8699999999999"/>
    <n v="64.650000000000006"/>
    <n v="35"/>
    <s v="Randy Ferguson"/>
    <s v="Saskachewan"/>
    <s v="Prarie"/>
    <s v="Home Office"/>
    <s v="Office Supplies"/>
    <s v="Storage &amp; Organization"/>
    <n v="0.8"/>
  </r>
  <r>
    <n v="39717"/>
    <d v="2009-11-28T00:00:00"/>
    <d v="2009-11-30T00:00:00"/>
    <s v="November"/>
    <s v="2009"/>
    <n v="2"/>
    <b v="0"/>
    <s v="High"/>
    <n v="20"/>
    <n v="835.48"/>
    <n v="0.06"/>
    <s v="Regular Air"/>
    <n v="-58.13"/>
    <n v="43.57"/>
    <n v="16.36"/>
    <s v="Jennifer Ferguson"/>
    <s v="Saskachewan"/>
    <s v="Prarie"/>
    <s v="Corporate"/>
    <s v="Office Supplies"/>
    <s v="Storage &amp; Organization"/>
    <n v="0.55000000000000004"/>
  </r>
  <r>
    <n v="40257"/>
    <d v="2010-08-21T00:00:00"/>
    <d v="2010-08-22T00:00:00"/>
    <s v="August"/>
    <s v="2010"/>
    <n v="1"/>
    <b v="0"/>
    <s v="Not Specified"/>
    <n v="24"/>
    <n v="3201.16"/>
    <n v="0.06"/>
    <s v="Regular Air"/>
    <n v="405.5"/>
    <n v="140.81"/>
    <n v="24.49"/>
    <s v="Brosina Hoffman"/>
    <s v="Saskachewan"/>
    <s v="Prarie"/>
    <s v="Consumer"/>
    <s v="Furniture"/>
    <s v="Chairs &amp; Chairmats"/>
    <n v="0.56999999999999995"/>
  </r>
  <r>
    <n v="40321"/>
    <d v="2010-06-23T00:00:00"/>
    <d v="2010-06-25T00:00:00"/>
    <s v="June"/>
    <s v="2010"/>
    <n v="2"/>
    <b v="0"/>
    <s v="High"/>
    <n v="23"/>
    <n v="1484.49"/>
    <n v="0.09"/>
    <s v="Regular Air"/>
    <n v="230.5"/>
    <n v="67.28"/>
    <n v="19.989999999999998"/>
    <s v="Andy Gerbode"/>
    <s v="Saskachewan"/>
    <s v="Prarie"/>
    <s v="Consumer"/>
    <s v="Office Supplies"/>
    <s v="Binders and Binder Accessories"/>
    <n v="0.4"/>
  </r>
  <r>
    <n v="40321"/>
    <d v="2010-06-23T00:00:00"/>
    <d v="2010-06-24T00:00:00"/>
    <s v="June"/>
    <s v="2010"/>
    <n v="1"/>
    <b v="0"/>
    <s v="High"/>
    <n v="18"/>
    <n v="740.49"/>
    <n v="0.1"/>
    <s v="Regular Air"/>
    <n v="88.9"/>
    <n v="42.76"/>
    <n v="6.22"/>
    <s v="Andy Gerbode"/>
    <s v="Saskachewan"/>
    <s v="Prarie"/>
    <s v="Consumer"/>
    <s v="Office Supplies"/>
    <s v="Storage &amp; Organization"/>
    <m/>
  </r>
  <r>
    <n v="42214"/>
    <d v="2011-05-24T00:00:00"/>
    <d v="2011-05-31T00:00:00"/>
    <s v="May"/>
    <s v="2011"/>
    <n v="7"/>
    <b v="0"/>
    <s v="low"/>
    <n v="46"/>
    <n v="569.91999999999996"/>
    <n v="0.03"/>
    <s v="Regular Air"/>
    <n v="154.09"/>
    <n v="12.22"/>
    <n v="2.85"/>
    <s v="Randy Ferguson"/>
    <s v="Saskachewan"/>
    <s v="Prarie"/>
    <s v="Home Office"/>
    <s v="Furniture"/>
    <s v="Office Furnishings"/>
    <n v="0.55000000000000004"/>
  </r>
  <r>
    <n v="42214"/>
    <d v="2011-05-24T00:00:00"/>
    <d v="2011-05-31T00:00:00"/>
    <s v="May"/>
    <s v="2011"/>
    <n v="7"/>
    <b v="0"/>
    <s v="low"/>
    <n v="28"/>
    <n v="183.65"/>
    <n v="0.02"/>
    <s v="Regular Air"/>
    <n v="-59.96"/>
    <n v="6.48"/>
    <n v="5.84"/>
    <s v="Randy Ferguson"/>
    <s v="Saskachewan"/>
    <s v="Prarie"/>
    <s v="Home Office"/>
    <s v="Office Supplies"/>
    <s v="Paper"/>
    <n v="0.37"/>
  </r>
  <r>
    <n v="42788"/>
    <d v="2011-10-13T00:00:00"/>
    <d v="2011-10-15T00:00:00"/>
    <s v="October"/>
    <s v="2011"/>
    <n v="2"/>
    <b v="0"/>
    <s v="Critical"/>
    <n v="26"/>
    <n v="241.92"/>
    <n v="0.1"/>
    <s v="Regular Air"/>
    <n v="67.709999999999994"/>
    <n v="10.14"/>
    <n v="2.27"/>
    <s v="Amy Hunt"/>
    <s v="Saskachewan"/>
    <s v="Prarie"/>
    <s v="Small Business"/>
    <s v="Office Supplies"/>
    <s v="Paper"/>
    <n v="0.36"/>
  </r>
  <r>
    <n v="42912"/>
    <d v="2010-05-04T00:00:00"/>
    <d v="2010-05-06T00:00:00"/>
    <s v="May"/>
    <s v="2010"/>
    <n v="2"/>
    <b v="0"/>
    <s v="Not Specified"/>
    <n v="4"/>
    <n v="52.59"/>
    <n v="0.05"/>
    <s v="Regular Air"/>
    <n v="-30.39"/>
    <n v="11.35"/>
    <n v="8.6"/>
    <s v="Craig Molinari"/>
    <s v="Saskachewan"/>
    <s v="Prarie"/>
    <s v="Small Business"/>
    <s v="Office Supplies"/>
    <s v="Storage &amp; Organization"/>
    <n v="0.56999999999999995"/>
  </r>
  <r>
    <n v="43653"/>
    <d v="2012-10-30T00:00:00"/>
    <d v="2012-10-30T00:00:00"/>
    <s v="October"/>
    <s v="2012"/>
    <n v="0"/>
    <s v="FREE DELIVERY"/>
    <s v="High"/>
    <n v="3"/>
    <n v="10.62"/>
    <n v="7.0000000000000007E-2"/>
    <s v="Regular Air"/>
    <n v="-3.96"/>
    <n v="3.29"/>
    <n v="1.35"/>
    <s v="Amy Hunt"/>
    <s v="Saskachewan"/>
    <s v="Prarie"/>
    <s v="Small Business"/>
    <s v="Office Supplies"/>
    <s v="Rubber Bands"/>
    <n v="0.4"/>
  </r>
  <r>
    <n v="43653"/>
    <d v="2012-10-30T00:00:00"/>
    <d v="2012-10-31T00:00:00"/>
    <s v="October"/>
    <s v="2012"/>
    <n v="1"/>
    <b v="0"/>
    <s v="High"/>
    <n v="39"/>
    <n v="666.4"/>
    <n v="0"/>
    <s v="Express Air"/>
    <n v="2.02"/>
    <n v="15.73"/>
    <n v="7.42"/>
    <s v="Amy Hunt"/>
    <s v="Saskachewan"/>
    <s v="Prarie"/>
    <s v="Small Business"/>
    <s v="Office Supplies"/>
    <s v="Scissors, Rulers and Trimmers"/>
    <n v="0.56000000000000005"/>
  </r>
  <r>
    <n v="43653"/>
    <d v="2012-10-30T00:00:00"/>
    <d v="2012-11-01T00:00:00"/>
    <s v="November"/>
    <s v="2012"/>
    <n v="2"/>
    <b v="0"/>
    <s v="High"/>
    <n v="10"/>
    <n v="351.3"/>
    <n v="0.06"/>
    <s v="Regular Air"/>
    <n v="1.45"/>
    <n v="34.76"/>
    <n v="8.2200000000000006"/>
    <s v="Amy Hunt"/>
    <s v="Saskachewan"/>
    <s v="Prarie"/>
    <s v="Small Business"/>
    <s v="Office Supplies"/>
    <s v="Storage &amp; Organization"/>
    <n v="0.56999999999999995"/>
  </r>
  <r>
    <n v="44962"/>
    <d v="2009-12-28T00:00:00"/>
    <d v="2009-12-30T00:00:00"/>
    <s v="December"/>
    <s v="2009"/>
    <n v="2"/>
    <b v="0"/>
    <s v="Medium"/>
    <n v="27"/>
    <n v="575.74"/>
    <n v="0.06"/>
    <s v="Regular Air"/>
    <n v="152.6"/>
    <n v="22.24"/>
    <n v="1.99"/>
    <s v="Toby Swindell"/>
    <s v="Saskachewan"/>
    <s v="Prarie"/>
    <s v="Small Business"/>
    <s v="Technology"/>
    <s v="Computer Peripherals"/>
    <n v="0.43"/>
  </r>
  <r>
    <n v="45412"/>
    <d v="2010-04-22T00:00:00"/>
    <d v="2010-04-23T00:00:00"/>
    <s v="April"/>
    <s v="2010"/>
    <n v="1"/>
    <b v="0"/>
    <s v="Medium"/>
    <n v="20"/>
    <n v="586.61900000000003"/>
    <n v="0.06"/>
    <s v="Regular Air"/>
    <n v="83.07"/>
    <n v="35.99"/>
    <n v="1.1000000000000001"/>
    <s v="Arianne Irving"/>
    <s v="Saskachewan"/>
    <s v="Prarie"/>
    <s v="Corporate"/>
    <s v="Technology"/>
    <s v="Telephones and Communication"/>
    <n v="0.55000000000000004"/>
  </r>
  <r>
    <n v="45734"/>
    <d v="2012-07-17T00:00:00"/>
    <d v="2012-07-19T00:00:00"/>
    <s v="July"/>
    <s v="2012"/>
    <n v="2"/>
    <b v="0"/>
    <s v="Critical"/>
    <n v="47"/>
    <n v="557.52"/>
    <n v="0.03"/>
    <s v="Express Air"/>
    <n v="-157.30000000000001"/>
    <n v="11.66"/>
    <n v="7.95"/>
    <s v="Amy Hunt"/>
    <s v="Saskachewan"/>
    <s v="Prarie"/>
    <s v="Consumer"/>
    <s v="Office Supplies"/>
    <s v="Pens &amp; Art Supplies"/>
    <n v="0.57999999999999996"/>
  </r>
  <r>
    <n v="45959"/>
    <d v="2009-12-06T00:00:00"/>
    <d v="2009-12-08T00:00:00"/>
    <s v="December"/>
    <s v="2009"/>
    <n v="2"/>
    <b v="0"/>
    <s v="Medium"/>
    <n v="15"/>
    <n v="201.74"/>
    <n v="0.08"/>
    <s v="Express Air"/>
    <n v="-2.63"/>
    <n v="12.53"/>
    <n v="7.17"/>
    <s v="Roy Collins"/>
    <s v="Saskachewan"/>
    <s v="Prarie"/>
    <s v="Corporate"/>
    <s v="Office Supplies"/>
    <s v="Binders and Binder Accessories"/>
    <n v="0.38"/>
  </r>
  <r>
    <n v="45959"/>
    <d v="2009-12-06T00:00:00"/>
    <d v="2009-12-08T00:00:00"/>
    <s v="December"/>
    <s v="2009"/>
    <n v="2"/>
    <b v="0"/>
    <s v="Medium"/>
    <n v="35"/>
    <n v="1822.13"/>
    <n v="0"/>
    <s v="Regular Air"/>
    <n v="155.16999999999999"/>
    <n v="49.99"/>
    <n v="19.989999999999998"/>
    <s v="Roy Collins"/>
    <s v="Saskachewan"/>
    <s v="Prarie"/>
    <s v="Corporate"/>
    <s v="Technology"/>
    <s v="Computer Peripherals"/>
    <n v="0.41"/>
  </r>
  <r>
    <n v="46884"/>
    <d v="2009-01-17T00:00:00"/>
    <d v="2009-01-19T00:00:00"/>
    <s v="January"/>
    <s v="2009"/>
    <n v="2"/>
    <b v="0"/>
    <s v="Medium"/>
    <n v="18"/>
    <n v="130.11000000000001"/>
    <n v="0.1"/>
    <s v="Regular Air"/>
    <n v="40.299999999999997"/>
    <n v="7.64"/>
    <n v="1.39"/>
    <s v="Paul Prost"/>
    <s v="Saskachewan"/>
    <s v="Prarie"/>
    <s v="Corporate"/>
    <s v="Office Supplies"/>
    <s v="Envelopes"/>
    <n v="0.36"/>
  </r>
  <r>
    <n v="46884"/>
    <d v="2009-01-17T00:00:00"/>
    <d v="2009-01-19T00:00:00"/>
    <s v="January"/>
    <s v="2009"/>
    <n v="2"/>
    <b v="0"/>
    <s v="Medium"/>
    <n v="3"/>
    <n v="337.33949999999999"/>
    <n v="0"/>
    <s v="Regular Air"/>
    <n v="-509.94"/>
    <n v="125.99"/>
    <n v="2.5"/>
    <s v="Paul Prost"/>
    <s v="Saskachewan"/>
    <s v="Prarie"/>
    <s v="Corporate"/>
    <s v="Technology"/>
    <s v="Telephones and Communication"/>
    <n v="0.59"/>
  </r>
  <r>
    <n v="46981"/>
    <d v="2009-02-07T00:00:00"/>
    <d v="2009-02-07T00:00:00"/>
    <s v="February"/>
    <s v="2009"/>
    <n v="0"/>
    <s v="FREE DELIVERY"/>
    <s v="Medium"/>
    <n v="46"/>
    <n v="1398.87"/>
    <n v="7.0000000000000007E-2"/>
    <s v="Regular Air"/>
    <n v="601.96"/>
    <n v="30.56"/>
    <n v="2.99"/>
    <s v="Robert Dilbeck"/>
    <s v="Saskachewan"/>
    <s v="Prarie"/>
    <s v="Corporate"/>
    <s v="Office Supplies"/>
    <s v="Binders and Binder Accessories"/>
    <n v="0.35"/>
  </r>
  <r>
    <n v="47010"/>
    <d v="2011-10-03T00:00:00"/>
    <d v="2011-10-03T00:00:00"/>
    <s v="October"/>
    <s v="2011"/>
    <n v="0"/>
    <s v="FREE DELIVERY"/>
    <s v="Critical"/>
    <n v="11"/>
    <n v="1479.14"/>
    <n v="0.06"/>
    <s v="Delivery Truck"/>
    <n v="-236.63"/>
    <n v="130.97999999999999"/>
    <n v="30"/>
    <s v="Robert Dilbeck"/>
    <s v="Saskachewan"/>
    <s v="Prarie"/>
    <s v="Corporate"/>
    <s v="Furniture"/>
    <s v="Chairs &amp; Chairmats"/>
    <n v="0.78"/>
  </r>
  <r>
    <n v="47717"/>
    <d v="2011-12-17T00:00:00"/>
    <d v="2011-12-18T00:00:00"/>
    <s v="December"/>
    <s v="2011"/>
    <n v="1"/>
    <b v="0"/>
    <s v="Not Specified"/>
    <n v="35"/>
    <n v="173.22"/>
    <n v="0.04"/>
    <s v="Regular Air"/>
    <n v="84.03"/>
    <n v="4.91"/>
    <n v="0.5"/>
    <s v="Andy Gerbode"/>
    <s v="Saskachewan"/>
    <s v="Prarie"/>
    <s v="Consumer"/>
    <s v="Office Supplies"/>
    <s v="Labels"/>
    <n v="0.36"/>
  </r>
  <r>
    <n v="48257"/>
    <d v="2009-04-22T00:00:00"/>
    <d v="2009-04-26T00:00:00"/>
    <s v="April"/>
    <s v="2009"/>
    <n v="4"/>
    <b v="0"/>
    <s v="low"/>
    <n v="45"/>
    <n v="221.06"/>
    <n v="0.02"/>
    <s v="Regular Air"/>
    <n v="-124.28"/>
    <n v="4.57"/>
    <n v="5.42"/>
    <s v="Christina Anderson"/>
    <s v="Saskachewan"/>
    <s v="Prarie"/>
    <s v="Corporate"/>
    <s v="Office Supplies"/>
    <s v="Binders and Binder Accessories"/>
    <n v="0.37"/>
  </r>
  <r>
    <n v="48577"/>
    <d v="2012-07-08T00:00:00"/>
    <d v="2012-07-10T00:00:00"/>
    <s v="July"/>
    <s v="2012"/>
    <n v="2"/>
    <b v="0"/>
    <s v="Medium"/>
    <n v="6"/>
    <n v="201.83"/>
    <n v="0.02"/>
    <s v="Regular Air"/>
    <n v="34.979999999999997"/>
    <n v="30.98"/>
    <n v="5.09"/>
    <s v="Roy Collins"/>
    <s v="Saskachewan"/>
    <s v="Prarie"/>
    <s v="Corporate"/>
    <s v="Office Supplies"/>
    <s v="Paper"/>
    <n v="0.4"/>
  </r>
  <r>
    <n v="49953"/>
    <d v="2012-03-17T00:00:00"/>
    <d v="2012-03-18T00:00:00"/>
    <s v="March"/>
    <s v="2012"/>
    <n v="1"/>
    <b v="0"/>
    <s v="Not Specified"/>
    <n v="18"/>
    <n v="283.5"/>
    <n v="0.1"/>
    <s v="Regular Air"/>
    <n v="-51.47"/>
    <n v="15.98"/>
    <n v="6.5"/>
    <s v="Toby Carlisle"/>
    <s v="Saskachewan"/>
    <s v="Prarie"/>
    <s v="Home Office"/>
    <s v="Technology"/>
    <s v="Computer Peripherals"/>
    <n v="0.48"/>
  </r>
  <r>
    <n v="49953"/>
    <d v="2012-03-17T00:00:00"/>
    <d v="2012-03-17T00:00:00"/>
    <s v="March"/>
    <s v="2012"/>
    <n v="0"/>
    <s v="FREE DELIVERY"/>
    <s v="Not Specified"/>
    <n v="36"/>
    <n v="242.13"/>
    <n v="0.09"/>
    <s v="Express Air"/>
    <n v="-94.74"/>
    <n v="6.48"/>
    <n v="6.6"/>
    <s v="Toby Carlisle"/>
    <s v="Saskachewan"/>
    <s v="Prarie"/>
    <s v="Home Office"/>
    <s v="Office Supplies"/>
    <s v="Paper"/>
    <n v="0.37"/>
  </r>
  <r>
    <n v="51300"/>
    <d v="2011-10-15T00:00:00"/>
    <d v="2011-10-17T00:00:00"/>
    <s v="October"/>
    <s v="2011"/>
    <n v="2"/>
    <b v="0"/>
    <s v="Medium"/>
    <n v="43"/>
    <n v="344.24"/>
    <n v="0.09"/>
    <s v="Regular Air"/>
    <n v="30.76"/>
    <n v="8.33"/>
    <n v="1.99"/>
    <s v="Toby Carlisle"/>
    <s v="Saskachewan"/>
    <s v="Prarie"/>
    <s v="Home Office"/>
    <s v="Technology"/>
    <s v="Computer Peripherals"/>
    <n v="0.52"/>
  </r>
  <r>
    <n v="51687"/>
    <d v="2011-09-11T00:00:00"/>
    <d v="2011-09-13T00:00:00"/>
    <s v="September"/>
    <s v="2011"/>
    <n v="2"/>
    <b v="0"/>
    <s v="low"/>
    <n v="42"/>
    <n v="248.92"/>
    <n v="0.01"/>
    <s v="Regular Air"/>
    <n v="-66.87"/>
    <n v="5.58"/>
    <n v="5.3"/>
    <s v="Craig Molinari"/>
    <s v="Saskachewan"/>
    <s v="Prarie"/>
    <s v="Small Business"/>
    <s v="Office Supplies"/>
    <s v="Envelopes"/>
    <n v="0.35"/>
  </r>
  <r>
    <n v="51974"/>
    <d v="2011-01-26T00:00:00"/>
    <d v="2011-01-27T00:00:00"/>
    <s v="January"/>
    <s v="2011"/>
    <n v="1"/>
    <b v="0"/>
    <s v="High"/>
    <n v="10"/>
    <n v="1290.3699999999999"/>
    <n v="0.05"/>
    <s v="Regular Air"/>
    <n v="231.16"/>
    <n v="123.38"/>
    <n v="24.49"/>
    <s v="Trudy Brown"/>
    <s v="Saskachewan"/>
    <s v="Prarie"/>
    <s v="Small Business"/>
    <s v="Office Supplies"/>
    <s v="Appliances"/>
    <n v="0.46"/>
  </r>
  <r>
    <n v="51974"/>
    <d v="2011-01-26T00:00:00"/>
    <d v="2011-01-27T00:00:00"/>
    <s v="January"/>
    <s v="2011"/>
    <n v="1"/>
    <b v="0"/>
    <s v="High"/>
    <n v="2"/>
    <n v="23.18"/>
    <n v="0.05"/>
    <s v="Regular Air"/>
    <n v="-14.88"/>
    <n v="8.6"/>
    <n v="6.19"/>
    <s v="Trudy Brown"/>
    <s v="Saskachewan"/>
    <s v="Prarie"/>
    <s v="Small Business"/>
    <s v="Office Supplies"/>
    <s v="Binders and Binder Accessories"/>
    <n v="0.38"/>
  </r>
  <r>
    <n v="52676"/>
    <d v="2012-08-28T00:00:00"/>
    <d v="2012-08-30T00:00:00"/>
    <s v="August"/>
    <s v="2012"/>
    <n v="2"/>
    <b v="0"/>
    <s v="High"/>
    <n v="46"/>
    <n v="979.44"/>
    <n v="0.01"/>
    <s v="Regular Air"/>
    <n v="320.67"/>
    <n v="19.98"/>
    <n v="5.86"/>
    <s v="Amy Hunt"/>
    <s v="Saskachewan"/>
    <s v="Prarie"/>
    <s v="Home Office"/>
    <s v="Office Supplies"/>
    <s v="Paper"/>
    <n v="0.38"/>
  </r>
  <r>
    <n v="53153"/>
    <d v="2009-09-23T00:00:00"/>
    <d v="2009-09-24T00:00:00"/>
    <s v="September"/>
    <s v="2009"/>
    <n v="1"/>
    <b v="0"/>
    <s v="Critical"/>
    <n v="29"/>
    <n v="575.36"/>
    <n v="0.1"/>
    <s v="Regular Air"/>
    <n v="84.05"/>
    <n v="20.27"/>
    <n v="3.99"/>
    <s v="Paul Prost"/>
    <s v="Saskachewan"/>
    <s v="Prarie"/>
    <s v="Corporate"/>
    <s v="Office Supplies"/>
    <s v="Appliances"/>
    <n v="0.56999999999999995"/>
  </r>
  <r>
    <n v="53895"/>
    <d v="2011-09-04T00:00:00"/>
    <d v="2011-09-06T00:00:00"/>
    <s v="September"/>
    <s v="2011"/>
    <n v="2"/>
    <b v="0"/>
    <s v="Not Specified"/>
    <n v="21"/>
    <n v="7922.69"/>
    <n v="0.1"/>
    <s v="Regular Air"/>
    <n v="1558.79"/>
    <n v="419.19"/>
    <n v="19.989999999999998"/>
    <s v="Amy Hunt"/>
    <s v="Saskachewan"/>
    <s v="Prarie"/>
    <s v="Small Business"/>
    <s v="Office Supplies"/>
    <s v="Storage &amp; Organization"/>
    <n v="0.57999999999999996"/>
  </r>
  <r>
    <n v="54497"/>
    <d v="2010-01-19T00:00:00"/>
    <d v="2010-01-22T00:00:00"/>
    <s v="January"/>
    <s v="2010"/>
    <n v="3"/>
    <b v="0"/>
    <s v="Not Specified"/>
    <n v="1"/>
    <n v="155.51"/>
    <n v="7.0000000000000007E-2"/>
    <s v="Regular Air"/>
    <n v="-87.34"/>
    <n v="142.86000000000001"/>
    <n v="19.989999999999998"/>
    <s v="Philip Fox"/>
    <s v="Saskachewan"/>
    <s v="Prarie"/>
    <s v="Home Office"/>
    <s v="Office Supplies"/>
    <s v="Storage &amp; Organization"/>
    <n v="0.56000000000000005"/>
  </r>
  <r>
    <n v="55296"/>
    <d v="2012-10-18T00:00:00"/>
    <d v="2012-10-22T00:00:00"/>
    <s v="October"/>
    <s v="2012"/>
    <n v="4"/>
    <b v="0"/>
    <s v="low"/>
    <n v="32"/>
    <n v="317.06"/>
    <n v="0.05"/>
    <s v="Regular Air"/>
    <n v="105.47"/>
    <n v="10.06"/>
    <n v="2.06"/>
    <s v="Anthony Witt"/>
    <s v="Saskachewan"/>
    <s v="Prarie"/>
    <s v="Corporate"/>
    <s v="Office Supplies"/>
    <s v="Paper"/>
    <n v="0.39"/>
  </r>
  <r>
    <n v="55654"/>
    <d v="2010-09-19T00:00:00"/>
    <d v="2010-09-21T00:00:00"/>
    <s v="September"/>
    <s v="2010"/>
    <n v="2"/>
    <b v="0"/>
    <s v="High"/>
    <n v="2"/>
    <n v="17.3"/>
    <n v="0.04"/>
    <s v="Regular Air"/>
    <n v="-7.49"/>
    <n v="6.98"/>
    <n v="2.83"/>
    <s v="Toby Carlisle"/>
    <s v="Saskachewan"/>
    <s v="Prarie"/>
    <s v="Home Office"/>
    <s v="Furniture"/>
    <s v="Office Furnishings"/>
    <n v="0.37"/>
  </r>
  <r>
    <n v="56387"/>
    <d v="2011-05-20T00:00:00"/>
    <d v="2011-05-22T00:00:00"/>
    <s v="May"/>
    <s v="2011"/>
    <n v="2"/>
    <b v="0"/>
    <s v="Medium"/>
    <n v="32"/>
    <n v="128.13999999999999"/>
    <n v="0.1"/>
    <s v="Express Air"/>
    <n v="-163.58000000000001"/>
    <n v="3.89"/>
    <n v="7.01"/>
    <s v="Brian Dahlen"/>
    <s v="Saskachewan"/>
    <s v="Prarie"/>
    <s v="Small Business"/>
    <s v="Office Supplies"/>
    <s v="Binders and Binder Accessories"/>
    <n v="0.37"/>
  </r>
  <r>
    <n v="56387"/>
    <d v="2011-05-20T00:00:00"/>
    <d v="2011-05-22T00:00:00"/>
    <s v="May"/>
    <s v="2011"/>
    <n v="2"/>
    <b v="0"/>
    <s v="Medium"/>
    <n v="9"/>
    <n v="67.459999999999994"/>
    <n v="0.08"/>
    <s v="Regular Air"/>
    <n v="-57.53"/>
    <n v="6.48"/>
    <n v="10.050000000000001"/>
    <s v="Brian Dahlen"/>
    <s v="Saskachewan"/>
    <s v="Prarie"/>
    <s v="Small Business"/>
    <s v="Office Supplies"/>
    <s v="Paper"/>
    <n v="0.37"/>
  </r>
  <r>
    <n v="56743"/>
    <d v="2011-06-22T00:00:00"/>
    <d v="2011-06-25T00:00:00"/>
    <s v="June"/>
    <s v="2011"/>
    <n v="3"/>
    <b v="0"/>
    <s v="Medium"/>
    <n v="23"/>
    <n v="524.25"/>
    <n v="0.06"/>
    <s v="Express Air"/>
    <n v="152.31"/>
    <n v="22.23"/>
    <n v="8.99"/>
    <s v="Arianne Irving"/>
    <s v="Saskachewan"/>
    <s v="Prarie"/>
    <s v="Corporate"/>
    <s v="Furniture"/>
    <s v="Office Furnishings"/>
    <n v="0.41"/>
  </r>
  <r>
    <n v="56805"/>
    <d v="2012-06-05T00:00:00"/>
    <d v="2012-06-06T00:00:00"/>
    <s v="June"/>
    <s v="2012"/>
    <n v="1"/>
    <b v="0"/>
    <s v="High"/>
    <n v="38"/>
    <n v="14753.08"/>
    <n v="0.01"/>
    <s v="Delivery Truck"/>
    <n v="1085.9100000000001"/>
    <n v="370.98"/>
    <n v="99"/>
    <s v="Craig Molinari"/>
    <s v="Saskachewan"/>
    <s v="Prarie"/>
    <s v="Small Business"/>
    <s v="Office Supplies"/>
    <s v="Storage &amp; Organization"/>
    <n v="0.65"/>
  </r>
  <r>
    <n v="56838"/>
    <d v="2011-07-29T00:00:00"/>
    <d v="2011-07-30T00:00:00"/>
    <s v="July"/>
    <s v="2011"/>
    <n v="1"/>
    <b v="0"/>
    <s v="Critical"/>
    <n v="44"/>
    <n v="4326.2700000000004"/>
    <n v="0.09"/>
    <s v="Regular Air"/>
    <n v="1728.2"/>
    <n v="100.98"/>
    <n v="7.18"/>
    <s v="Roy Collins"/>
    <s v="Saskachewan"/>
    <s v="Prarie"/>
    <s v="Corporate"/>
    <s v="Technology"/>
    <s v="Computer Peripherals"/>
    <n v="0.4"/>
  </r>
  <r>
    <n v="57095"/>
    <d v="2011-03-23T00:00:00"/>
    <d v="2011-03-26T00:00:00"/>
    <s v="March"/>
    <s v="2011"/>
    <n v="3"/>
    <b v="0"/>
    <s v="Medium"/>
    <n v="37"/>
    <n v="254.93"/>
    <n v="0.01"/>
    <s v="Regular Air"/>
    <n v="-62.88"/>
    <n v="6.81"/>
    <n v="5.48"/>
    <s v="Paul Prost"/>
    <s v="Saskachewan"/>
    <s v="Prarie"/>
    <s v="Corporate"/>
    <s v="Office Supplies"/>
    <s v="Binders and Binder Accessories"/>
    <n v="0.37"/>
  </r>
  <r>
    <n v="57287"/>
    <d v="2011-10-28T00:00:00"/>
    <d v="2011-10-29T00:00:00"/>
    <s v="October"/>
    <s v="2011"/>
    <n v="1"/>
    <b v="0"/>
    <s v="Not Specified"/>
    <n v="11"/>
    <n v="472.12"/>
    <n v="0.03"/>
    <s v="Regular Air"/>
    <n v="56.1"/>
    <n v="40.97"/>
    <n v="1.99"/>
    <s v="Randy Ferguson"/>
    <s v="Saskachewan"/>
    <s v="Prarie"/>
    <s v="Corporate"/>
    <s v="Technology"/>
    <s v="Computer Peripherals"/>
    <n v="0.42"/>
  </r>
  <r>
    <n v="57984"/>
    <d v="2010-10-02T00:00:00"/>
    <d v="2010-10-03T00:00:00"/>
    <s v="October"/>
    <s v="2010"/>
    <n v="1"/>
    <b v="0"/>
    <s v="High"/>
    <n v="6"/>
    <n v="192.99"/>
    <n v="7.0000000000000007E-2"/>
    <s v="Express Air"/>
    <n v="-123.37"/>
    <n v="30.97"/>
    <n v="4"/>
    <s v="Toby Carlisle"/>
    <s v="Saskachewan"/>
    <s v="Prarie"/>
    <s v="Home Office"/>
    <s v="Technology"/>
    <s v="Computer Peripherals"/>
    <n v="0.74"/>
  </r>
  <r>
    <n v="57984"/>
    <d v="2010-10-02T00:00:00"/>
    <d v="2010-10-04T00:00:00"/>
    <s v="October"/>
    <s v="2010"/>
    <n v="2"/>
    <b v="0"/>
    <s v="High"/>
    <n v="20"/>
    <n v="11829.4"/>
    <n v="7.0000000000000007E-2"/>
    <s v="Regular Air"/>
    <n v="3899.72"/>
    <n v="599.99"/>
    <n v="24.49"/>
    <s v="Toby Carlisle"/>
    <s v="Saskachewan"/>
    <s v="Prarie"/>
    <s v="Home Office"/>
    <s v="Technology"/>
    <s v="Copiers and Fax"/>
    <n v="0.37"/>
  </r>
  <r>
    <n v="59207"/>
    <d v="2009-05-18T00:00:00"/>
    <d v="2009-05-19T00:00:00"/>
    <s v="May"/>
    <s v="2009"/>
    <n v="1"/>
    <b v="0"/>
    <s v="Critical"/>
    <n v="3"/>
    <n v="10.119999999999999"/>
    <n v="0.09"/>
    <s v="Regular Air"/>
    <n v="-4.07"/>
    <n v="2.98"/>
    <n v="1.58"/>
    <s v="Roy Collins"/>
    <s v="Saskachewan"/>
    <s v="Prarie"/>
    <s v="Corporate"/>
    <s v="Office Supplies"/>
    <s v="Rubber Bands"/>
    <n v="0.39"/>
  </r>
  <r>
    <n v="59238"/>
    <d v="2009-09-19T00:00:00"/>
    <d v="2009-09-20T00:00:00"/>
    <s v="September"/>
    <s v="2009"/>
    <n v="1"/>
    <b v="0"/>
    <s v="High"/>
    <n v="11"/>
    <n v="455.88"/>
    <n v="0.03"/>
    <s v="Express Air"/>
    <n v="9.15"/>
    <n v="40.97"/>
    <n v="8.99"/>
    <s v="Paul Prost"/>
    <s v="Saskachewan"/>
    <s v="Prarie"/>
    <s v="Corporate"/>
    <s v="Office Supplies"/>
    <s v="Pens &amp; Art Supplies"/>
    <n v="0.59"/>
  </r>
  <r>
    <n v="59396"/>
    <d v="2009-11-14T00:00:00"/>
    <d v="2009-11-16T00:00:00"/>
    <s v="November"/>
    <s v="2009"/>
    <n v="2"/>
    <b v="0"/>
    <s v="Critical"/>
    <n v="41"/>
    <n v="5930.34"/>
    <n v="7.0000000000000007E-2"/>
    <s v="Regular Air"/>
    <n v="427.68"/>
    <n v="152.47999999999999"/>
    <n v="6.5"/>
    <s v="Brian Dahlen"/>
    <s v="Saskachewan"/>
    <s v="Prarie"/>
    <s v="Small Business"/>
    <s v="Technology"/>
    <s v="Computer Peripherals"/>
    <n v="0.74"/>
  </r>
  <r>
    <n v="59911"/>
    <d v="2011-12-18T00:00:00"/>
    <d v="2011-12-19T00:00:00"/>
    <s v="December"/>
    <s v="2011"/>
    <n v="1"/>
    <b v="0"/>
    <s v="Not Specified"/>
    <n v="1"/>
    <n v="10.59"/>
    <n v="0.1"/>
    <s v="Regular Air"/>
    <n v="-4.3099999999999996"/>
    <n v="9.11"/>
    <n v="2.15"/>
    <s v="Arianne Irving"/>
    <s v="Saskachewan"/>
    <s v="Prarie"/>
    <s v="Corporate"/>
    <s v="Office Supplies"/>
    <s v="Paper"/>
    <n v="0.4"/>
  </r>
  <r>
    <n v="930"/>
    <d v="2009-12-16T00:00:00"/>
    <d v="2009-12-17T00:00:00"/>
    <s v="December"/>
    <s v="2009"/>
    <n v="1"/>
    <b v="0"/>
    <s v="Critical"/>
    <n v="22"/>
    <n v="922.39"/>
    <n v="0.03"/>
    <s v="Express Air"/>
    <n v="-41.64"/>
    <n v="41.32"/>
    <n v="58.66"/>
    <s v="Phillina Ober"/>
    <s v="New Brunswick"/>
    <s v="Atlantic"/>
    <s v="Small Business"/>
    <s v="Furniture"/>
    <s v="Office Furnishings"/>
    <n v="0.76"/>
  </r>
  <r>
    <n v="930"/>
    <d v="2009-12-16T00:00:00"/>
    <d v="2009-12-16T00:00:00"/>
    <s v="December"/>
    <s v="2009"/>
    <n v="0"/>
    <s v="FREE DELIVERY"/>
    <s v="Critical"/>
    <n v="11"/>
    <n v="79.19"/>
    <n v="0"/>
    <s v="Regular Air"/>
    <n v="13.91"/>
    <n v="6.88"/>
    <n v="2"/>
    <s v="Phillina Ober"/>
    <s v="New Brunswick"/>
    <s v="Atlantic"/>
    <s v="Small Business"/>
    <s v="Office Supplies"/>
    <s v="Paper"/>
    <n v="0.39"/>
  </r>
  <r>
    <n v="1058"/>
    <d v="2010-04-25T00:00:00"/>
    <d v="2010-04-26T00:00:00"/>
    <s v="April"/>
    <s v="2010"/>
    <n v="1"/>
    <b v="0"/>
    <s v="Medium"/>
    <n v="3"/>
    <n v="469.43799999999999"/>
    <n v="7.0000000000000007E-2"/>
    <s v="Regular Air"/>
    <n v="-888.16"/>
    <n v="195.99"/>
    <n v="8.99"/>
    <s v="Jim Epp"/>
    <s v="New Brunswick"/>
    <s v="Atlantic"/>
    <s v="Small Business"/>
    <s v="Technology"/>
    <s v="Telephones and Communication"/>
    <n v="0.6"/>
  </r>
  <r>
    <n v="1088"/>
    <d v="2012-05-20T00:00:00"/>
    <d v="2012-05-27T00:00:00"/>
    <s v="May"/>
    <s v="2012"/>
    <n v="7"/>
    <b v="0"/>
    <s v="low"/>
    <n v="13"/>
    <n v="269.02"/>
    <n v="0.1"/>
    <s v="Regular Air"/>
    <n v="-112"/>
    <n v="20.97"/>
    <n v="6.5"/>
    <s v="Muhammed Yedwab"/>
    <s v="New Brunswick"/>
    <s v="Atlantic"/>
    <s v="Consumer"/>
    <s v="Technology"/>
    <s v="Computer Peripherals"/>
    <n v="0.78"/>
  </r>
  <r>
    <n v="1504"/>
    <d v="2012-08-27T00:00:00"/>
    <d v="2012-08-28T00:00:00"/>
    <s v="August"/>
    <s v="2012"/>
    <n v="1"/>
    <b v="0"/>
    <s v="Medium"/>
    <n v="31"/>
    <n v="293.18"/>
    <n v="0.08"/>
    <s v="Regular Air"/>
    <n v="64.22"/>
    <n v="10.01"/>
    <n v="1.99"/>
    <s v="Maribeth Schnelling"/>
    <s v="New Brunswick"/>
    <s v="Atlantic"/>
    <s v="Corporate"/>
    <s v="Technology"/>
    <s v="Computer Peripherals"/>
    <n v="0.41"/>
  </r>
  <r>
    <n v="1796"/>
    <d v="2012-11-20T00:00:00"/>
    <d v="2012-11-20T00:00:00"/>
    <s v="November"/>
    <s v="2012"/>
    <n v="0"/>
    <s v="FREE DELIVERY"/>
    <s v="High"/>
    <n v="43"/>
    <n v="183.41"/>
    <n v="7.0000000000000007E-2"/>
    <s v="Regular Air"/>
    <n v="-125.41"/>
    <n v="4.13"/>
    <n v="5.04"/>
    <s v="Deanra Eno"/>
    <s v="New Brunswick"/>
    <s v="Atlantic"/>
    <s v="Corporate"/>
    <s v="Office Supplies"/>
    <s v="Binders and Binder Accessories"/>
    <n v="0.38"/>
  </r>
  <r>
    <n v="2048"/>
    <d v="2010-11-14T00:00:00"/>
    <d v="2010-11-15T00:00:00"/>
    <s v="November"/>
    <s v="2010"/>
    <n v="1"/>
    <b v="0"/>
    <s v="Critical"/>
    <n v="12"/>
    <n v="3752.61"/>
    <n v="0.01"/>
    <s v="Delivery Truck"/>
    <n v="637.92999999999995"/>
    <n v="294.62"/>
    <n v="42.52"/>
    <s v="Deanra Eno"/>
    <s v="New Brunswick"/>
    <s v="Atlantic"/>
    <s v="Corporate"/>
    <s v="Office Supplies"/>
    <s v="Appliances"/>
    <n v="0.56999999999999995"/>
  </r>
  <r>
    <n v="2048"/>
    <d v="2010-11-14T00:00:00"/>
    <d v="2010-11-15T00:00:00"/>
    <s v="November"/>
    <s v="2010"/>
    <n v="1"/>
    <b v="0"/>
    <s v="Critical"/>
    <n v="9"/>
    <n v="548.36"/>
    <n v="0.1"/>
    <s v="Express Air"/>
    <n v="78.63"/>
    <n v="60.97"/>
    <n v="4.5"/>
    <s v="Deanra Eno"/>
    <s v="New Brunswick"/>
    <s v="Atlantic"/>
    <s v="Corporate"/>
    <s v="Office Supplies"/>
    <s v="Appliances"/>
    <n v="0.56000000000000005"/>
  </r>
  <r>
    <n v="2050"/>
    <d v="2009-06-01T00:00:00"/>
    <d v="2009-06-03T00:00:00"/>
    <s v="June"/>
    <s v="2009"/>
    <n v="2"/>
    <b v="0"/>
    <s v="Not Specified"/>
    <n v="16"/>
    <n v="44.46"/>
    <n v="0.06"/>
    <s v="Regular Air"/>
    <n v="5.27"/>
    <n v="2.89"/>
    <n v="0.99"/>
    <s v="James Galang"/>
    <s v="New Brunswick"/>
    <s v="Atlantic"/>
    <s v="Consumer"/>
    <s v="Office Supplies"/>
    <s v="Labels"/>
    <n v="0.38"/>
  </r>
  <r>
    <n v="2050"/>
    <d v="2009-06-01T00:00:00"/>
    <d v="2009-06-03T00:00:00"/>
    <s v="June"/>
    <s v="2009"/>
    <n v="2"/>
    <b v="0"/>
    <s v="Not Specified"/>
    <n v="25"/>
    <n v="542.11"/>
    <n v="0.08"/>
    <s v="Regular Air"/>
    <n v="-14.76"/>
    <n v="22.84"/>
    <n v="11.54"/>
    <s v="James Galang"/>
    <s v="New Brunswick"/>
    <s v="Atlantic"/>
    <s v="Consumer"/>
    <s v="Office Supplies"/>
    <s v="Paper"/>
    <n v="0.39"/>
  </r>
  <r>
    <n v="2054"/>
    <d v="2012-06-07T00:00:00"/>
    <d v="2012-06-10T00:00:00"/>
    <s v="June"/>
    <s v="2012"/>
    <n v="3"/>
    <b v="0"/>
    <s v="Not Specified"/>
    <n v="1"/>
    <n v="343.78"/>
    <n v="0.09"/>
    <s v="Regular Air"/>
    <n v="-246.51"/>
    <n v="363.25"/>
    <n v="19.989999999999998"/>
    <s v="Katrina Willman"/>
    <s v="New Brunswick"/>
    <s v="Atlantic"/>
    <s v="Consumer"/>
    <s v="Office Supplies"/>
    <s v="Appliances"/>
    <n v="0.56999999999999995"/>
  </r>
  <r>
    <n v="2054"/>
    <d v="2012-06-07T00:00:00"/>
    <d v="2012-06-09T00:00:00"/>
    <s v="June"/>
    <s v="2012"/>
    <n v="2"/>
    <b v="0"/>
    <s v="Not Specified"/>
    <n v="34"/>
    <n v="826.09"/>
    <n v="0.03"/>
    <s v="Regular Air"/>
    <n v="215.86"/>
    <n v="22.98"/>
    <n v="7.58"/>
    <s v="Katrina Willman"/>
    <s v="New Brunswick"/>
    <s v="Atlantic"/>
    <s v="Consumer"/>
    <s v="Furniture"/>
    <s v="Office Furnishings"/>
    <n v="0.51"/>
  </r>
  <r>
    <n v="2885"/>
    <d v="2012-09-18T00:00:00"/>
    <d v="2012-09-18T00:00:00"/>
    <s v="September"/>
    <s v="2012"/>
    <n v="0"/>
    <s v="FREE DELIVERY"/>
    <s v="Not Specified"/>
    <n v="29"/>
    <n v="197.41"/>
    <n v="0.06"/>
    <s v="Regular Air"/>
    <n v="-128.68"/>
    <n v="6.48"/>
    <n v="8.4"/>
    <s v="Nora Price"/>
    <s v="New Brunswick"/>
    <s v="Atlantic"/>
    <s v="Home Office"/>
    <s v="Office Supplies"/>
    <s v="Paper"/>
    <n v="0.37"/>
  </r>
  <r>
    <n v="2885"/>
    <d v="2012-09-18T00:00:00"/>
    <d v="2012-09-20T00:00:00"/>
    <s v="September"/>
    <s v="2012"/>
    <n v="2"/>
    <b v="0"/>
    <s v="Not Specified"/>
    <n v="46"/>
    <n v="712.18"/>
    <n v="0.06"/>
    <s v="Regular Air"/>
    <n v="13.98"/>
    <n v="15.42"/>
    <n v="5.41"/>
    <s v="Nora Price"/>
    <s v="New Brunswick"/>
    <s v="Atlantic"/>
    <s v="Home Office"/>
    <s v="Office Supplies"/>
    <s v="Storage &amp; Organization"/>
    <n v="0.59"/>
  </r>
  <r>
    <n v="3458"/>
    <d v="2009-12-21T00:00:00"/>
    <d v="2009-12-23T00:00:00"/>
    <s v="December"/>
    <s v="2009"/>
    <n v="2"/>
    <b v="0"/>
    <s v="High"/>
    <n v="41"/>
    <n v="627.91"/>
    <n v="0.03"/>
    <s v="Regular Air"/>
    <n v="222.08"/>
    <n v="15.28"/>
    <n v="1.99"/>
    <s v="Lisa DeCherney"/>
    <s v="New Brunswick"/>
    <s v="Atlantic"/>
    <s v="Corporate"/>
    <s v="Technology"/>
    <s v="Computer Peripherals"/>
    <n v="0.42"/>
  </r>
  <r>
    <n v="3458"/>
    <d v="2009-12-21T00:00:00"/>
    <d v="2009-12-24T00:00:00"/>
    <s v="December"/>
    <s v="2009"/>
    <n v="3"/>
    <b v="0"/>
    <s v="High"/>
    <n v="28"/>
    <n v="46.89"/>
    <n v="0.09"/>
    <s v="Regular Air"/>
    <n v="-3.83"/>
    <n v="1.76"/>
    <n v="0.7"/>
    <s v="Lisa DeCherney"/>
    <s v="New Brunswick"/>
    <s v="Atlantic"/>
    <s v="Corporate"/>
    <s v="Office Supplies"/>
    <s v="Pens &amp; Art Supplies"/>
    <n v="0.56000000000000005"/>
  </r>
  <r>
    <n v="3522"/>
    <d v="2009-09-25T00:00:00"/>
    <d v="2009-10-02T00:00:00"/>
    <s v="October"/>
    <s v="2009"/>
    <n v="7"/>
    <b v="0"/>
    <s v="low"/>
    <n v="33"/>
    <n v="1935.17"/>
    <n v="0.09"/>
    <s v="Regular Air"/>
    <n v="-991.07"/>
    <n v="60.98"/>
    <n v="49"/>
    <s v="James Galang"/>
    <s v="New Brunswick"/>
    <s v="Atlantic"/>
    <s v="Consumer"/>
    <s v="Office Supplies"/>
    <s v="Appliances"/>
    <n v="0.59"/>
  </r>
  <r>
    <n v="3522"/>
    <d v="2009-09-25T00:00:00"/>
    <d v="2009-09-27T00:00:00"/>
    <s v="September"/>
    <s v="2009"/>
    <n v="2"/>
    <b v="0"/>
    <s v="low"/>
    <n v="27"/>
    <n v="812.68"/>
    <n v="0.05"/>
    <s v="Regular Air"/>
    <n v="235.88"/>
    <n v="29.89"/>
    <n v="1.99"/>
    <s v="James Galang"/>
    <s v="New Brunswick"/>
    <s v="Atlantic"/>
    <s v="Consumer"/>
    <s v="Technology"/>
    <s v="Computer Peripherals"/>
    <n v="0.5"/>
  </r>
  <r>
    <n v="3653"/>
    <d v="2009-03-26T00:00:00"/>
    <d v="2009-03-28T00:00:00"/>
    <s v="March"/>
    <s v="2009"/>
    <n v="2"/>
    <b v="0"/>
    <s v="Critical"/>
    <n v="41"/>
    <n v="271.11"/>
    <n v="0.08"/>
    <s v="Regular Air"/>
    <n v="64.790000000000006"/>
    <n v="6.68"/>
    <n v="1.5"/>
    <s v="Lynn Smith"/>
    <s v="New Brunswick"/>
    <s v="Atlantic"/>
    <s v="Corporate"/>
    <s v="Office Supplies"/>
    <s v="Pens &amp; Art Supplies"/>
    <n v="0.48"/>
  </r>
  <r>
    <n v="3808"/>
    <d v="2009-04-23T00:00:00"/>
    <d v="2009-04-23T00:00:00"/>
    <s v="April"/>
    <s v="2009"/>
    <n v="0"/>
    <s v="FREE DELIVERY"/>
    <s v="Critical"/>
    <n v="2"/>
    <n v="6.13"/>
    <n v="0.08"/>
    <s v="Regular Air"/>
    <n v="-2.83"/>
    <n v="2.89"/>
    <n v="0.49"/>
    <s v="Lynn Smith"/>
    <s v="New Brunswick"/>
    <s v="Atlantic"/>
    <s v="Corporate"/>
    <s v="Office Supplies"/>
    <s v="Labels"/>
    <n v="0.38"/>
  </r>
  <r>
    <n v="3970"/>
    <d v="2012-03-26T00:00:00"/>
    <d v="2012-03-28T00:00:00"/>
    <s v="March"/>
    <s v="2012"/>
    <n v="2"/>
    <b v="0"/>
    <s v="Medium"/>
    <n v="39"/>
    <n v="1032.97"/>
    <n v="7.0000000000000007E-2"/>
    <s v="Regular Air"/>
    <n v="397.15"/>
    <n v="28.48"/>
    <n v="1.99"/>
    <s v="Christina DeMoss"/>
    <s v="New Brunswick"/>
    <s v="Atlantic"/>
    <s v="Home Office"/>
    <s v="Technology"/>
    <s v="Computer Peripherals"/>
    <n v="0.4"/>
  </r>
  <r>
    <n v="3970"/>
    <d v="2012-03-26T00:00:00"/>
    <d v="2012-03-27T00:00:00"/>
    <s v="March"/>
    <s v="2012"/>
    <n v="1"/>
    <b v="0"/>
    <s v="Medium"/>
    <n v="13"/>
    <n v="324.83"/>
    <n v="0.05"/>
    <s v="Delivery Truck"/>
    <n v="-426.54"/>
    <n v="20.98"/>
    <n v="45"/>
    <s v="Christina DeMoss"/>
    <s v="New Brunswick"/>
    <s v="Atlantic"/>
    <s v="Home Office"/>
    <s v="Office Supplies"/>
    <s v="Storage &amp; Organization"/>
    <n v="0.61"/>
  </r>
  <r>
    <n v="4739"/>
    <d v="2010-02-20T00:00:00"/>
    <d v="2010-02-24T00:00:00"/>
    <s v="February"/>
    <s v="2010"/>
    <n v="4"/>
    <b v="0"/>
    <s v="low"/>
    <n v="16"/>
    <n v="48.57"/>
    <n v="0.04"/>
    <s v="Regular Air"/>
    <n v="4.21"/>
    <n v="2.94"/>
    <n v="0.7"/>
    <s v="Lynn Smith"/>
    <s v="New Brunswick"/>
    <s v="Atlantic"/>
    <s v="Corporate"/>
    <s v="Office Supplies"/>
    <s v="Pens &amp; Art Supplies"/>
    <n v="0.57999999999999996"/>
  </r>
  <r>
    <n v="5378"/>
    <d v="2012-10-24T00:00:00"/>
    <d v="2012-10-26T00:00:00"/>
    <s v="October"/>
    <s v="2012"/>
    <n v="2"/>
    <b v="0"/>
    <s v="Critical"/>
    <n v="6"/>
    <n v="54.28"/>
    <n v="0.01"/>
    <s v="Express Air"/>
    <n v="-11.98"/>
    <n v="6.24"/>
    <n v="5.22"/>
    <s v="Christine Abelman"/>
    <s v="New Brunswick"/>
    <s v="Atlantic"/>
    <s v="Corporate"/>
    <s v="Furniture"/>
    <s v="Office Furnishings"/>
    <n v="0.6"/>
  </r>
  <r>
    <n v="5828"/>
    <d v="2009-03-05T00:00:00"/>
    <d v="2009-03-12T00:00:00"/>
    <s v="March"/>
    <s v="2009"/>
    <n v="7"/>
    <b v="0"/>
    <s v="low"/>
    <n v="21"/>
    <n v="6005.21"/>
    <n v="0.08"/>
    <s v="Delivery Truck"/>
    <n v="-450.7"/>
    <n v="296.18"/>
    <n v="54.12"/>
    <s v="Christina DeMoss"/>
    <s v="New Brunswick"/>
    <s v="Atlantic"/>
    <s v="Home Office"/>
    <s v="Furniture"/>
    <s v="Tables"/>
    <n v="0.76"/>
  </r>
  <r>
    <n v="6279"/>
    <d v="2010-01-29T00:00:00"/>
    <d v="2010-01-31T00:00:00"/>
    <s v="January"/>
    <s v="2010"/>
    <n v="2"/>
    <b v="0"/>
    <s v="Critical"/>
    <n v="49"/>
    <n v="3283.74"/>
    <n v="0.01"/>
    <s v="Regular Air"/>
    <n v="723.33"/>
    <n v="67.28"/>
    <n v="19.989999999999998"/>
    <s v="Katrina Willman"/>
    <s v="New Brunswick"/>
    <s v="Atlantic"/>
    <s v="Consumer"/>
    <s v="Office Supplies"/>
    <s v="Binders and Binder Accessories"/>
    <n v="0.4"/>
  </r>
  <r>
    <n v="7267"/>
    <d v="2012-08-28T00:00:00"/>
    <d v="2012-08-28T00:00:00"/>
    <s v="August"/>
    <s v="2012"/>
    <n v="0"/>
    <s v="FREE DELIVERY"/>
    <s v="High"/>
    <n v="19"/>
    <n v="262.32"/>
    <n v="7.0000000000000007E-2"/>
    <s v="Regular Air"/>
    <n v="5.16"/>
    <n v="14.48"/>
    <n v="6.46"/>
    <s v="Muhammed Yedwab"/>
    <s v="New Brunswick"/>
    <s v="Atlantic"/>
    <s v="Consumer"/>
    <s v="Office Supplies"/>
    <s v="Binders and Binder Accessories"/>
    <n v="0.38"/>
  </r>
  <r>
    <n v="7269"/>
    <d v="2009-09-14T00:00:00"/>
    <d v="2009-09-15T00:00:00"/>
    <s v="September"/>
    <s v="2009"/>
    <n v="1"/>
    <b v="0"/>
    <s v="Medium"/>
    <n v="29"/>
    <n v="1707.99"/>
    <n v="0"/>
    <s v="Regular Air"/>
    <n v="391.19"/>
    <n v="65.989999999999995"/>
    <n v="3.99"/>
    <s v="Muhammed Yedwab"/>
    <s v="New Brunswick"/>
    <s v="Atlantic"/>
    <s v="Consumer"/>
    <s v="Technology"/>
    <s v="Telephones and Communication"/>
    <n v="0.59"/>
  </r>
  <r>
    <n v="7527"/>
    <d v="2009-12-11T00:00:00"/>
    <d v="2009-12-12T00:00:00"/>
    <s v="December"/>
    <s v="2009"/>
    <n v="1"/>
    <b v="0"/>
    <s v="Medium"/>
    <n v="37"/>
    <n v="560.39"/>
    <n v="0.05"/>
    <s v="Regular Air"/>
    <n v="186.87"/>
    <n v="15.68"/>
    <n v="3.73"/>
    <s v="Nora Price"/>
    <s v="New Brunswick"/>
    <s v="Atlantic"/>
    <s v="Small Business"/>
    <s v="Furniture"/>
    <s v="Office Furnishings"/>
    <n v="0.46"/>
  </r>
  <r>
    <n v="7527"/>
    <d v="2009-12-11T00:00:00"/>
    <d v="2009-12-12T00:00:00"/>
    <s v="December"/>
    <s v="2009"/>
    <n v="1"/>
    <b v="0"/>
    <s v="Medium"/>
    <n v="42"/>
    <n v="7062.616"/>
    <n v="0.02"/>
    <s v="Regular Air"/>
    <n v="2288.64"/>
    <n v="195.99"/>
    <n v="4.2"/>
    <s v="Nora Price"/>
    <s v="New Brunswick"/>
    <s v="Atlantic"/>
    <s v="Small Business"/>
    <s v="Technology"/>
    <s v="Telephones and Communication"/>
    <n v="0.56000000000000005"/>
  </r>
  <r>
    <n v="8546"/>
    <d v="2012-04-01T00:00:00"/>
    <d v="2012-04-03T00:00:00"/>
    <s v="April"/>
    <s v="2012"/>
    <n v="2"/>
    <b v="0"/>
    <s v="High"/>
    <n v="4"/>
    <n v="51.94"/>
    <n v="0.03"/>
    <s v="Express Air"/>
    <n v="-12.48"/>
    <n v="10.01"/>
    <n v="1.99"/>
    <s v="Nora Price"/>
    <s v="New Brunswick"/>
    <s v="Atlantic"/>
    <s v="Small Business"/>
    <s v="Technology"/>
    <s v="Computer Peripherals"/>
    <n v="0.41"/>
  </r>
  <r>
    <n v="8578"/>
    <d v="2011-09-02T00:00:00"/>
    <d v="2011-09-03T00:00:00"/>
    <s v="September"/>
    <s v="2011"/>
    <n v="1"/>
    <b v="0"/>
    <s v="High"/>
    <n v="40"/>
    <n v="366.87"/>
    <n v="0.1"/>
    <s v="Regular Air"/>
    <n v="-1.79"/>
    <n v="9.74"/>
    <n v="5.71"/>
    <s v="Lisa DeCherney"/>
    <s v="New Brunswick"/>
    <s v="Atlantic"/>
    <s v="Corporate"/>
    <s v="Furniture"/>
    <s v="Office Furnishings"/>
    <n v="0.41"/>
  </r>
  <r>
    <n v="9669"/>
    <d v="2009-04-22T00:00:00"/>
    <d v="2009-04-23T00:00:00"/>
    <s v="April"/>
    <s v="2009"/>
    <n v="1"/>
    <b v="0"/>
    <s v="Medium"/>
    <n v="18"/>
    <n v="292.11"/>
    <n v="0.04"/>
    <s v="Express Air"/>
    <n v="-91.95"/>
    <n v="15.42"/>
    <n v="10.68"/>
    <s v="Christine Abelman"/>
    <s v="New Brunswick"/>
    <s v="Atlantic"/>
    <s v="Corporate"/>
    <s v="Office Supplies"/>
    <s v="Storage &amp; Organization"/>
    <n v="0.57999999999999996"/>
  </r>
  <r>
    <n v="9952"/>
    <d v="2012-05-01T00:00:00"/>
    <d v="2012-05-03T00:00:00"/>
    <s v="May"/>
    <s v="2012"/>
    <n v="2"/>
    <b v="0"/>
    <s v="High"/>
    <n v="47"/>
    <n v="7890.89"/>
    <n v="0.01"/>
    <s v="Express Air"/>
    <n v="-771.09"/>
    <n v="167.27"/>
    <n v="35"/>
    <s v="Maribeth Dona"/>
    <s v="New Brunswick"/>
    <s v="Atlantic"/>
    <s v="Home Office"/>
    <s v="Office Supplies"/>
    <s v="Storage &amp; Organization"/>
    <n v="0.85"/>
  </r>
  <r>
    <n v="10630"/>
    <d v="2010-02-04T00:00:00"/>
    <d v="2010-02-06T00:00:00"/>
    <s v="February"/>
    <s v="2010"/>
    <n v="2"/>
    <b v="0"/>
    <s v="Medium"/>
    <n v="44"/>
    <n v="2773.84"/>
    <n v="0"/>
    <s v="Delivery Truck"/>
    <n v="-513.76"/>
    <n v="58.14"/>
    <n v="36.61"/>
    <s v="Pauline Johnson"/>
    <s v="New Brunswick"/>
    <s v="Atlantic"/>
    <s v="Corporate"/>
    <s v="Furniture"/>
    <s v="Bookcases"/>
    <n v="0.61"/>
  </r>
  <r>
    <n v="10657"/>
    <d v="2010-09-25T00:00:00"/>
    <d v="2010-09-27T00:00:00"/>
    <s v="September"/>
    <s v="2010"/>
    <n v="2"/>
    <b v="0"/>
    <s v="Medium"/>
    <n v="44"/>
    <n v="289.94"/>
    <n v="7.0000000000000007E-2"/>
    <s v="Regular Air"/>
    <n v="-102.19"/>
    <n v="6.48"/>
    <n v="6.22"/>
    <s v="James Galang"/>
    <s v="New Brunswick"/>
    <s v="Atlantic"/>
    <s v="Consumer"/>
    <s v="Office Supplies"/>
    <s v="Paper"/>
    <n v="0.37"/>
  </r>
  <r>
    <n v="10657"/>
    <d v="2010-09-25T00:00:00"/>
    <d v="2010-09-26T00:00:00"/>
    <s v="September"/>
    <s v="2010"/>
    <n v="1"/>
    <b v="0"/>
    <s v="Medium"/>
    <n v="8"/>
    <n v="1848.52"/>
    <n v="0.05"/>
    <s v="Delivery Truck"/>
    <n v="-493.6"/>
    <n v="218.75"/>
    <n v="69.64"/>
    <s v="James Galang"/>
    <s v="New Brunswick"/>
    <s v="Atlantic"/>
    <s v="Consumer"/>
    <s v="Furniture"/>
    <s v="Tables"/>
    <n v="0.77"/>
  </r>
  <r>
    <n v="10661"/>
    <d v="2009-01-23T00:00:00"/>
    <d v="2009-01-25T00:00:00"/>
    <s v="January"/>
    <s v="2009"/>
    <n v="2"/>
    <b v="0"/>
    <s v="Not Specified"/>
    <n v="42"/>
    <n v="1312.65"/>
    <n v="7.0000000000000007E-2"/>
    <s v="Regular Air"/>
    <n v="488.31"/>
    <n v="30.98"/>
    <n v="5.76"/>
    <s v="Jocasta Rupert"/>
    <s v="New Brunswick"/>
    <s v="Atlantic"/>
    <s v="Consumer"/>
    <s v="Office Supplies"/>
    <s v="Paper"/>
    <n v="0.4"/>
  </r>
  <r>
    <n v="11427"/>
    <d v="2010-11-24T00:00:00"/>
    <d v="2010-11-25T00:00:00"/>
    <s v="November"/>
    <s v="2010"/>
    <n v="1"/>
    <b v="0"/>
    <s v="Medium"/>
    <n v="27"/>
    <n v="58.64"/>
    <n v="0.08"/>
    <s v="Regular Air"/>
    <n v="4.55"/>
    <n v="2.21"/>
    <n v="1"/>
    <s v="Nora Price"/>
    <s v="New Brunswick"/>
    <s v="Atlantic"/>
    <s v="Small Business"/>
    <s v="Office Supplies"/>
    <s v="Pens &amp; Art Supplies"/>
    <n v="0.38"/>
  </r>
  <r>
    <n v="11427"/>
    <d v="2010-11-24T00:00:00"/>
    <d v="2010-11-26T00:00:00"/>
    <s v="November"/>
    <s v="2010"/>
    <n v="2"/>
    <b v="0"/>
    <s v="Medium"/>
    <n v="20"/>
    <n v="136.06"/>
    <n v="0.04"/>
    <s v="Regular Air"/>
    <n v="-33.22"/>
    <n v="6.37"/>
    <n v="5.19"/>
    <s v="Nora Price"/>
    <s v="New Brunswick"/>
    <s v="Atlantic"/>
    <s v="Small Business"/>
    <s v="Office Supplies"/>
    <s v="Binders and Binder Accessories"/>
    <n v="0.38"/>
  </r>
  <r>
    <n v="12037"/>
    <d v="2011-06-30T00:00:00"/>
    <d v="2011-07-05T00:00:00"/>
    <s v="July"/>
    <s v="2011"/>
    <n v="5"/>
    <b v="0"/>
    <s v="low"/>
    <n v="14"/>
    <n v="135.21"/>
    <n v="0.04"/>
    <s v="Regular Air"/>
    <n v="5.89"/>
    <n v="9.27"/>
    <n v="4.3899999999999997"/>
    <s v="Muhammed Yedwab"/>
    <s v="New Brunswick"/>
    <s v="Atlantic"/>
    <s v="Consumer"/>
    <s v="Office Supplies"/>
    <s v="Paper"/>
    <n v="0.38"/>
  </r>
  <r>
    <n v="12259"/>
    <d v="2010-02-14T00:00:00"/>
    <d v="2010-02-16T00:00:00"/>
    <s v="February"/>
    <s v="2010"/>
    <n v="2"/>
    <b v="0"/>
    <s v="High"/>
    <n v="45"/>
    <n v="5007.6899999999996"/>
    <n v="7.0000000000000007E-2"/>
    <s v="Delivery Truck"/>
    <n v="-899.34"/>
    <n v="114.98"/>
    <n v="51.42"/>
    <s v="Muhammed Yedwab"/>
    <s v="New Brunswick"/>
    <s v="Atlantic"/>
    <s v="Consumer"/>
    <s v="Furniture"/>
    <s v="Bookcases"/>
    <n v="0.65"/>
  </r>
  <r>
    <n v="12259"/>
    <d v="2010-02-14T00:00:00"/>
    <d v="2010-02-15T00:00:00"/>
    <s v="February"/>
    <s v="2010"/>
    <n v="1"/>
    <b v="0"/>
    <s v="High"/>
    <n v="45"/>
    <n v="1379.62"/>
    <n v="0.1"/>
    <s v="Regular Air"/>
    <n v="-66.069999999999993"/>
    <n v="31.98"/>
    <n v="6.72"/>
    <s v="Muhammed Yedwab"/>
    <s v="New Brunswick"/>
    <s v="Atlantic"/>
    <s v="Consumer"/>
    <s v="Office Supplies"/>
    <s v="Storage &amp; Organization"/>
    <n v="0.75"/>
  </r>
  <r>
    <n v="12900"/>
    <d v="2010-05-03T00:00:00"/>
    <d v="2010-05-04T00:00:00"/>
    <s v="May"/>
    <s v="2010"/>
    <n v="1"/>
    <b v="0"/>
    <s v="High"/>
    <n v="50"/>
    <n v="627.12"/>
    <n v="0.08"/>
    <s v="Regular Air"/>
    <n v="100.04"/>
    <n v="12.64"/>
    <n v="4.9800000000000004"/>
    <s v="Laurel Elliston"/>
    <s v="New Brunswick"/>
    <s v="Atlantic"/>
    <s v="Corporate"/>
    <s v="Furniture"/>
    <s v="Office Furnishings"/>
    <n v="0.48"/>
  </r>
  <r>
    <n v="12900"/>
    <d v="2010-05-03T00:00:00"/>
    <d v="2010-05-05T00:00:00"/>
    <s v="May"/>
    <s v="2010"/>
    <n v="2"/>
    <b v="0"/>
    <s v="High"/>
    <n v="18"/>
    <n v="4096.21"/>
    <n v="0.08"/>
    <s v="Delivery Truck"/>
    <n v="308.22000000000003"/>
    <n v="306.14"/>
    <n v="26.53"/>
    <s v="Laurel Elliston"/>
    <s v="New Brunswick"/>
    <s v="Atlantic"/>
    <s v="Corporate"/>
    <s v="Technology"/>
    <s v="Office Machines"/>
    <n v="0.56000000000000005"/>
  </r>
  <r>
    <n v="12999"/>
    <d v="2010-04-03T00:00:00"/>
    <d v="2010-04-04T00:00:00"/>
    <s v="April"/>
    <s v="2010"/>
    <n v="1"/>
    <b v="0"/>
    <s v="High"/>
    <n v="31"/>
    <n v="2712.07"/>
    <n v="0.09"/>
    <s v="Regular Air"/>
    <n v="-435.56"/>
    <n v="95.43"/>
    <n v="19.989999999999998"/>
    <s v="Georgia Rosenberg"/>
    <s v="New Brunswick"/>
    <s v="Atlantic"/>
    <s v="Consumer"/>
    <s v="Office Supplies"/>
    <s v="Storage &amp; Organization"/>
    <n v="0.79"/>
  </r>
  <r>
    <n v="13632"/>
    <d v="2009-03-10T00:00:00"/>
    <d v="2009-03-12T00:00:00"/>
    <s v="March"/>
    <s v="2009"/>
    <n v="2"/>
    <b v="0"/>
    <s v="Medium"/>
    <n v="6"/>
    <n v="608.92999999999995"/>
    <n v="0.01"/>
    <s v="Express Air"/>
    <n v="-193.96"/>
    <n v="99.99"/>
    <n v="19.989999999999998"/>
    <s v="Nora Price"/>
    <s v="New Brunswick"/>
    <s v="Atlantic"/>
    <s v="Home Office"/>
    <s v="Technology"/>
    <s v="Office Machines"/>
    <n v="0.52"/>
  </r>
  <r>
    <n v="13920"/>
    <d v="2009-10-09T00:00:00"/>
    <d v="2009-10-11T00:00:00"/>
    <s v="October"/>
    <s v="2009"/>
    <n v="2"/>
    <b v="0"/>
    <s v="Critical"/>
    <n v="25"/>
    <n v="901.32"/>
    <n v="0.1"/>
    <s v="Express Air"/>
    <n v="338.01"/>
    <n v="37.94"/>
    <n v="5.08"/>
    <s v="Allen Armold"/>
    <s v="New Brunswick"/>
    <s v="Atlantic"/>
    <s v="Home Office"/>
    <s v="Office Supplies"/>
    <s v="Paper"/>
    <n v="0.38"/>
  </r>
  <r>
    <n v="13920"/>
    <d v="2009-10-09T00:00:00"/>
    <d v="2009-10-10T00:00:00"/>
    <s v="October"/>
    <s v="2009"/>
    <n v="1"/>
    <b v="0"/>
    <s v="Critical"/>
    <n v="24"/>
    <n v="207.21"/>
    <n v="0.06"/>
    <s v="Regular Air"/>
    <n v="-78.64"/>
    <n v="8.57"/>
    <n v="6.14"/>
    <s v="Allen Armold"/>
    <s v="New Brunswick"/>
    <s v="Atlantic"/>
    <s v="Home Office"/>
    <s v="Office Supplies"/>
    <s v="Scissors, Rulers and Trimmers"/>
    <n v="0.59"/>
  </r>
  <r>
    <n v="15651"/>
    <d v="2012-10-04T00:00:00"/>
    <d v="2012-10-07T00:00:00"/>
    <s v="October"/>
    <s v="2012"/>
    <n v="3"/>
    <b v="0"/>
    <s v="Critical"/>
    <n v="40"/>
    <n v="2182.91"/>
    <n v="0.1"/>
    <s v="Express Air"/>
    <n v="549.45000000000005"/>
    <n v="60.22"/>
    <n v="3.5"/>
    <s v="Anemone Ratner"/>
    <s v="New Brunswick"/>
    <s v="Atlantic"/>
    <s v="Small Business"/>
    <s v="Office Supplies"/>
    <s v="Appliances"/>
    <n v="0.56999999999999995"/>
  </r>
  <r>
    <n v="15651"/>
    <d v="2012-10-04T00:00:00"/>
    <d v="2012-10-06T00:00:00"/>
    <s v="October"/>
    <s v="2012"/>
    <n v="2"/>
    <b v="0"/>
    <s v="Critical"/>
    <n v="14"/>
    <n v="1144.3499999999999"/>
    <n v="0.05"/>
    <s v="Regular Air"/>
    <n v="-448.6"/>
    <n v="80.98"/>
    <n v="35"/>
    <s v="Anemone Ratner"/>
    <s v="New Brunswick"/>
    <s v="Atlantic"/>
    <s v="Small Business"/>
    <s v="Office Supplies"/>
    <s v="Storage &amp; Organization"/>
    <n v="0.83"/>
  </r>
  <r>
    <n v="15651"/>
    <d v="2012-10-04T00:00:00"/>
    <d v="2012-10-06T00:00:00"/>
    <s v="October"/>
    <s v="2012"/>
    <n v="2"/>
    <b v="0"/>
    <s v="Critical"/>
    <n v="8"/>
    <n v="1496.83"/>
    <n v="7.0000000000000007E-2"/>
    <s v="Delivery Truck"/>
    <n v="-329.72"/>
    <n v="179.29"/>
    <n v="56.2"/>
    <s v="Anemone Ratner"/>
    <s v="New Brunswick"/>
    <s v="Atlantic"/>
    <s v="Small Business"/>
    <s v="Furniture"/>
    <s v="Tables"/>
    <n v="0.71"/>
  </r>
  <r>
    <n v="16197"/>
    <d v="2012-10-26T00:00:00"/>
    <d v="2012-10-26T00:00:00"/>
    <s v="October"/>
    <s v="2012"/>
    <n v="0"/>
    <s v="FREE DELIVERY"/>
    <s v="Critical"/>
    <n v="23"/>
    <n v="218.71"/>
    <n v="0"/>
    <s v="Express Air"/>
    <n v="67.23"/>
    <n v="9.11"/>
    <n v="2.15"/>
    <s v="Katherine Hughes"/>
    <s v="New Brunswick"/>
    <s v="Atlantic"/>
    <s v="Consumer"/>
    <s v="Office Supplies"/>
    <s v="Paper"/>
    <n v="0.4"/>
  </r>
  <r>
    <n v="16197"/>
    <d v="2012-10-26T00:00:00"/>
    <d v="2012-10-27T00:00:00"/>
    <s v="October"/>
    <s v="2012"/>
    <n v="1"/>
    <b v="0"/>
    <s v="Critical"/>
    <n v="19"/>
    <n v="103.68"/>
    <n v="0.08"/>
    <s v="Regular Air"/>
    <n v="-58.16"/>
    <n v="5.28"/>
    <n v="5.85"/>
    <s v="Katherine Hughes"/>
    <s v="New Brunswick"/>
    <s v="Atlantic"/>
    <s v="Consumer"/>
    <s v="Office Supplies"/>
    <s v="Paper"/>
    <n v="0.4"/>
  </r>
  <r>
    <n v="16770"/>
    <d v="2009-01-06T00:00:00"/>
    <d v="2009-01-07T00:00:00"/>
    <s v="January"/>
    <s v="2009"/>
    <n v="1"/>
    <b v="0"/>
    <s v="Critical"/>
    <n v="17"/>
    <n v="37.06"/>
    <n v="0.03"/>
    <s v="Regular Air"/>
    <n v="0.61"/>
    <n v="2.1"/>
    <n v="0.7"/>
    <s v="Muhammed Yedwab"/>
    <s v="New Brunswick"/>
    <s v="Atlantic"/>
    <s v="Consumer"/>
    <s v="Office Supplies"/>
    <s v="Pens &amp; Art Supplies"/>
    <n v="0.56999999999999995"/>
  </r>
  <r>
    <n v="16802"/>
    <d v="2011-04-20T00:00:00"/>
    <d v="2011-04-21T00:00:00"/>
    <s v="April"/>
    <s v="2011"/>
    <n v="1"/>
    <b v="0"/>
    <s v="Medium"/>
    <n v="44"/>
    <n v="302.58999999999997"/>
    <n v="0.05"/>
    <s v="Express Air"/>
    <n v="-124.44"/>
    <n v="6.68"/>
    <n v="6.93"/>
    <s v="Nora Price"/>
    <s v="New Brunswick"/>
    <s v="Atlantic"/>
    <s v="Home Office"/>
    <s v="Office Supplies"/>
    <s v="Paper"/>
    <n v="0.37"/>
  </r>
  <r>
    <n v="16802"/>
    <d v="2011-04-20T00:00:00"/>
    <d v="2011-04-22T00:00:00"/>
    <s v="April"/>
    <s v="2011"/>
    <n v="2"/>
    <b v="0"/>
    <s v="Medium"/>
    <n v="26"/>
    <n v="2703.45"/>
    <n v="0.01"/>
    <s v="Regular Air"/>
    <n v="-445.04"/>
    <n v="95.99"/>
    <n v="35"/>
    <s v="Nora Price"/>
    <s v="New Brunswick"/>
    <s v="Atlantic"/>
    <s v="Home Office"/>
    <s v="Office Supplies"/>
    <s v="Storage &amp; Organization"/>
    <m/>
  </r>
  <r>
    <n v="16961"/>
    <d v="2009-01-06T00:00:00"/>
    <d v="2009-01-07T00:00:00"/>
    <s v="January"/>
    <s v="2009"/>
    <n v="1"/>
    <b v="0"/>
    <s v="Not Specified"/>
    <n v="27"/>
    <n v="46.86"/>
    <n v="0.06"/>
    <s v="Regular Air"/>
    <n v="-37.08"/>
    <n v="1.7"/>
    <n v="1.99"/>
    <s v="Tracy Collins"/>
    <s v="New Brunswick"/>
    <s v="Atlantic"/>
    <s v="Consumer"/>
    <s v="Technology"/>
    <s v="Computer Peripherals"/>
    <n v="0.51"/>
  </r>
  <r>
    <n v="16961"/>
    <d v="2009-01-06T00:00:00"/>
    <d v="2009-01-08T00:00:00"/>
    <s v="January"/>
    <s v="2009"/>
    <n v="2"/>
    <b v="0"/>
    <s v="Not Specified"/>
    <n v="34"/>
    <n v="1089.5899999999999"/>
    <n v="0.01"/>
    <s v="Regular Air"/>
    <n v="433.24"/>
    <n v="30.98"/>
    <n v="5.09"/>
    <s v="Tracy Collins"/>
    <s v="New Brunswick"/>
    <s v="Atlantic"/>
    <s v="Consumer"/>
    <s v="Office Supplies"/>
    <s v="Paper"/>
    <n v="0.4"/>
  </r>
  <r>
    <n v="17543"/>
    <d v="2012-05-25T00:00:00"/>
    <d v="2012-05-25T00:00:00"/>
    <s v="May"/>
    <s v="2012"/>
    <n v="0"/>
    <s v="FREE DELIVERY"/>
    <s v="Critical"/>
    <n v="1"/>
    <n v="15.73"/>
    <n v="0.09"/>
    <s v="Regular Air"/>
    <n v="-9.17"/>
    <n v="6.48"/>
    <n v="9.5399999999999991"/>
    <s v="Tracy Collins"/>
    <s v="New Brunswick"/>
    <s v="Atlantic"/>
    <s v="Consumer"/>
    <s v="Office Supplies"/>
    <s v="Paper"/>
    <n v="0.37"/>
  </r>
  <r>
    <n v="17543"/>
    <d v="2012-05-25T00:00:00"/>
    <d v="2012-05-27T00:00:00"/>
    <s v="May"/>
    <s v="2012"/>
    <n v="2"/>
    <b v="0"/>
    <s v="Critical"/>
    <n v="35"/>
    <n v="1041.74"/>
    <n v="0.1"/>
    <s v="Regular Air"/>
    <n v="-51.74"/>
    <n v="30.98"/>
    <n v="17.079999999999998"/>
    <s v="Tracy Collins"/>
    <s v="New Brunswick"/>
    <s v="Atlantic"/>
    <s v="Consumer"/>
    <s v="Office Supplies"/>
    <s v="Paper"/>
    <n v="0.4"/>
  </r>
  <r>
    <n v="17543"/>
    <d v="2012-05-25T00:00:00"/>
    <d v="2012-05-27T00:00:00"/>
    <s v="May"/>
    <s v="2012"/>
    <n v="2"/>
    <b v="0"/>
    <s v="Critical"/>
    <n v="26"/>
    <n v="4300.6260000000002"/>
    <n v="0.06"/>
    <s v="Regular Air"/>
    <n v="685.21"/>
    <n v="200.99"/>
    <n v="8.08"/>
    <s v="Tracy Collins"/>
    <s v="New Brunswick"/>
    <s v="Atlantic"/>
    <s v="Consumer"/>
    <s v="Technology"/>
    <s v="Telephones and Communication"/>
    <n v="0.59"/>
  </r>
  <r>
    <n v="18055"/>
    <d v="2010-02-04T00:00:00"/>
    <d v="2010-02-06T00:00:00"/>
    <s v="February"/>
    <s v="2010"/>
    <n v="2"/>
    <b v="0"/>
    <s v="Critical"/>
    <n v="3"/>
    <n v="19.98"/>
    <n v="0.02"/>
    <s v="Regular Air"/>
    <n v="-9.61"/>
    <n v="4.9800000000000004"/>
    <n v="4.75"/>
    <s v="Maribeth Schnelling"/>
    <s v="New Brunswick"/>
    <s v="Atlantic"/>
    <s v="Corporate"/>
    <s v="Office Supplies"/>
    <s v="Paper"/>
    <n v="0.36"/>
  </r>
  <r>
    <n v="20480"/>
    <d v="2009-01-29T00:00:00"/>
    <d v="2009-02-01T00:00:00"/>
    <s v="February"/>
    <s v="2009"/>
    <n v="3"/>
    <b v="0"/>
    <s v="Medium"/>
    <n v="38"/>
    <n v="16147.61"/>
    <n v="0.02"/>
    <s v="Regular Air"/>
    <n v="7604.95"/>
    <n v="420.98"/>
    <n v="19.989999999999998"/>
    <s v="Liz MacKendrick"/>
    <s v="New Brunswick"/>
    <s v="Atlantic"/>
    <s v="Corporate"/>
    <s v="Office Supplies"/>
    <s v="Binders and Binder Accessories"/>
    <n v="0.35"/>
  </r>
  <r>
    <n v="20484"/>
    <d v="2009-01-29T00:00:00"/>
    <d v="2009-01-31T00:00:00"/>
    <s v="January"/>
    <s v="2009"/>
    <n v="2"/>
    <b v="0"/>
    <s v="Critical"/>
    <n v="14"/>
    <n v="1122.6375"/>
    <n v="0.09"/>
    <s v="Regular Air"/>
    <n v="17.68"/>
    <n v="95.99"/>
    <n v="4.9000000000000004"/>
    <s v="Katherine Hughes"/>
    <s v="New Brunswick"/>
    <s v="Atlantic"/>
    <s v="Consumer"/>
    <s v="Technology"/>
    <s v="Telephones and Communication"/>
    <n v="0.56000000000000005"/>
  </r>
  <r>
    <n v="20579"/>
    <d v="2012-10-01T00:00:00"/>
    <d v="2012-10-04T00:00:00"/>
    <s v="October"/>
    <s v="2012"/>
    <n v="3"/>
    <b v="0"/>
    <s v="Medium"/>
    <n v="16"/>
    <n v="1434.086"/>
    <n v="0.1"/>
    <s v="Regular Air"/>
    <n v="-26.25"/>
    <n v="110.99"/>
    <n v="8.99"/>
    <s v="Jim Epp"/>
    <s v="New Brunswick"/>
    <s v="Atlantic"/>
    <s v="Small Business"/>
    <s v="Technology"/>
    <s v="Telephones and Communication"/>
    <n v="0.56999999999999995"/>
  </r>
  <r>
    <n v="20933"/>
    <d v="2012-08-26T00:00:00"/>
    <d v="2012-08-28T00:00:00"/>
    <s v="August"/>
    <s v="2012"/>
    <n v="2"/>
    <b v="0"/>
    <s v="High"/>
    <n v="45"/>
    <n v="2079.4740000000002"/>
    <n v="0.05"/>
    <s v="Regular Air"/>
    <n v="-81.569999999999993"/>
    <n v="55.99"/>
    <n v="5"/>
    <s v="Alan Hwang"/>
    <s v="New Brunswick"/>
    <s v="Atlantic"/>
    <s v="Corporate"/>
    <s v="Technology"/>
    <s v="Telephones and Communication"/>
    <n v="0.8"/>
  </r>
  <r>
    <n v="21155"/>
    <d v="2011-02-05T00:00:00"/>
    <d v="2011-02-06T00:00:00"/>
    <s v="February"/>
    <s v="2011"/>
    <n v="1"/>
    <b v="0"/>
    <s v="High"/>
    <n v="4"/>
    <n v="81.78"/>
    <n v="7.0000000000000007E-2"/>
    <s v="Regular Air"/>
    <n v="-12.43"/>
    <n v="19.98"/>
    <n v="5.97"/>
    <s v="Muhammed Yedwab"/>
    <s v="New Brunswick"/>
    <s v="Atlantic"/>
    <s v="Consumer"/>
    <s v="Office Supplies"/>
    <s v="Paper"/>
    <n v="0.38"/>
  </r>
  <r>
    <n v="21703"/>
    <d v="2009-03-02T00:00:00"/>
    <d v="2009-03-04T00:00:00"/>
    <s v="March"/>
    <s v="2009"/>
    <n v="2"/>
    <b v="0"/>
    <s v="Not Specified"/>
    <n v="3"/>
    <n v="12.01"/>
    <n v="0"/>
    <s v="Regular Air"/>
    <n v="-1.08"/>
    <n v="3.69"/>
    <n v="0.5"/>
    <s v="Alan Hwang"/>
    <s v="New Brunswick"/>
    <s v="Atlantic"/>
    <s v="Small Business"/>
    <s v="Office Supplies"/>
    <s v="Labels"/>
    <n v="0.38"/>
  </r>
  <r>
    <n v="21703"/>
    <d v="2009-03-02T00:00:00"/>
    <d v="2009-03-04T00:00:00"/>
    <s v="March"/>
    <s v="2009"/>
    <n v="2"/>
    <b v="0"/>
    <s v="Not Specified"/>
    <n v="20"/>
    <n v="1846.76"/>
    <n v="0.03"/>
    <s v="Regular Air"/>
    <n v="3.14"/>
    <n v="92.23"/>
    <n v="39.61"/>
    <s v="Alan Hwang"/>
    <s v="New Brunswick"/>
    <s v="Atlantic"/>
    <s v="Small Business"/>
    <s v="Furniture"/>
    <s v="Office Furnishings"/>
    <n v="0.67"/>
  </r>
  <r>
    <n v="21703"/>
    <d v="2009-03-02T00:00:00"/>
    <d v="2009-03-02T00:00:00"/>
    <s v="March"/>
    <s v="2009"/>
    <n v="0"/>
    <s v="FREE DELIVERY"/>
    <s v="Not Specified"/>
    <n v="15"/>
    <n v="2211.7339999999999"/>
    <n v="0.02"/>
    <s v="Express Air"/>
    <n v="80.760000000000005"/>
    <n v="175.99"/>
    <n v="4.99"/>
    <s v="Alan Hwang"/>
    <s v="New Brunswick"/>
    <s v="Atlantic"/>
    <s v="Small Business"/>
    <s v="Technology"/>
    <s v="Telephones and Communication"/>
    <n v="0.59"/>
  </r>
  <r>
    <n v="21731"/>
    <d v="2011-11-26T00:00:00"/>
    <d v="2011-11-26T00:00:00"/>
    <s v="November"/>
    <s v="2011"/>
    <n v="0"/>
    <s v="FREE DELIVERY"/>
    <s v="low"/>
    <n v="26"/>
    <n v="1580.57"/>
    <n v="0.08"/>
    <s v="Regular Air"/>
    <n v="-750.82"/>
    <n v="60.98"/>
    <n v="49"/>
    <s v="Liz MacKendrick"/>
    <s v="New Brunswick"/>
    <s v="Atlantic"/>
    <s v="Corporate"/>
    <s v="Office Supplies"/>
    <s v="Appliances"/>
    <n v="0.59"/>
  </r>
  <r>
    <n v="21799"/>
    <d v="2011-04-19T00:00:00"/>
    <d v="2011-04-20T00:00:00"/>
    <s v="April"/>
    <s v="2011"/>
    <n v="1"/>
    <b v="0"/>
    <s v="Not Specified"/>
    <n v="42"/>
    <n v="115.99"/>
    <n v="0.05"/>
    <s v="Express Air"/>
    <n v="-53.35"/>
    <n v="2.6"/>
    <n v="2.4"/>
    <s v="Lynn Smith"/>
    <s v="New Brunswick"/>
    <s v="Atlantic"/>
    <s v="Corporate"/>
    <s v="Office Supplies"/>
    <s v="Pens &amp; Art Supplies"/>
    <n v="0.57999999999999996"/>
  </r>
  <r>
    <n v="21985"/>
    <d v="2009-08-26T00:00:00"/>
    <d v="2009-08-27T00:00:00"/>
    <s v="August"/>
    <s v="2009"/>
    <n v="1"/>
    <b v="0"/>
    <s v="Critical"/>
    <n v="1"/>
    <n v="255.83"/>
    <n v="7.0000000000000007E-2"/>
    <s v="Delivery Truck"/>
    <n v="-132.74"/>
    <n v="226.67"/>
    <n v="28.16"/>
    <s v="Lynn Smith"/>
    <s v="New Brunswick"/>
    <s v="Atlantic"/>
    <s v="Corporate"/>
    <s v="Furniture"/>
    <s v="Chairs &amp; Chairmats"/>
    <n v="0.59"/>
  </r>
  <r>
    <n v="21985"/>
    <d v="2009-08-26T00:00:00"/>
    <d v="2009-08-28T00:00:00"/>
    <s v="August"/>
    <s v="2009"/>
    <n v="2"/>
    <b v="0"/>
    <s v="Critical"/>
    <n v="45"/>
    <n v="947.66"/>
    <n v="0.08"/>
    <s v="Delivery Truck"/>
    <n v="-2175.09"/>
    <n v="20.98"/>
    <n v="53.03"/>
    <s v="Lynn Smith"/>
    <s v="New Brunswick"/>
    <s v="Atlantic"/>
    <s v="Corporate"/>
    <s v="Office Supplies"/>
    <s v="Storage &amp; Organization"/>
    <n v="0.78"/>
  </r>
  <r>
    <n v="22210"/>
    <d v="2011-09-19T00:00:00"/>
    <d v="2011-09-21T00:00:00"/>
    <s v="September"/>
    <s v="2011"/>
    <n v="2"/>
    <b v="0"/>
    <s v="Critical"/>
    <n v="37"/>
    <n v="1033.44"/>
    <n v="0.1"/>
    <s v="Regular Air"/>
    <n v="385.63"/>
    <n v="29.14"/>
    <n v="4.8600000000000003"/>
    <s v="Tracy Collins"/>
    <s v="New Brunswick"/>
    <s v="Atlantic"/>
    <s v="Corporate"/>
    <s v="Office Supplies"/>
    <s v="Paper"/>
    <n v="0.38"/>
  </r>
  <r>
    <n v="22628"/>
    <d v="2009-10-29T00:00:00"/>
    <d v="2009-11-01T00:00:00"/>
    <s v="November"/>
    <s v="2009"/>
    <n v="3"/>
    <b v="0"/>
    <s v="Medium"/>
    <n v="30"/>
    <n v="2951.7"/>
    <n v="0.02"/>
    <s v="Delivery Truck"/>
    <n v="-1111.45"/>
    <n v="95.95"/>
    <n v="74.349999999999994"/>
    <s v="Lynn Smith"/>
    <s v="New Brunswick"/>
    <s v="Atlantic"/>
    <s v="Corporate"/>
    <s v="Furniture"/>
    <s v="Chairs &amp; Chairmats"/>
    <n v="0.56999999999999995"/>
  </r>
  <r>
    <n v="23106"/>
    <d v="2010-10-20T00:00:00"/>
    <d v="2010-10-22T00:00:00"/>
    <s v="October"/>
    <s v="2010"/>
    <n v="2"/>
    <b v="0"/>
    <s v="Medium"/>
    <n v="35"/>
    <n v="25313.34"/>
    <n v="0.05"/>
    <s v="Delivery Truck"/>
    <n v="8612.11"/>
    <n v="810.98"/>
    <n v="16.059999999999999"/>
    <s v="Liz MacKendrick"/>
    <s v="New Brunswick"/>
    <s v="Atlantic"/>
    <s v="Corporate"/>
    <s v="Technology"/>
    <s v="Office Machines"/>
    <n v="0.56000000000000005"/>
  </r>
  <r>
    <n v="23360"/>
    <d v="2009-05-11T00:00:00"/>
    <d v="2009-05-11T00:00:00"/>
    <s v="May"/>
    <s v="2009"/>
    <n v="0"/>
    <s v="FREE DELIVERY"/>
    <s v="low"/>
    <n v="30"/>
    <n v="512.97"/>
    <n v="0.01"/>
    <s v="Express Air"/>
    <n v="261.29000000000002"/>
    <n v="15.67"/>
    <n v="1.39"/>
    <s v="Jocasta Rupert"/>
    <s v="New Brunswick"/>
    <s v="Atlantic"/>
    <s v="Consumer"/>
    <s v="Office Supplies"/>
    <s v="Envelopes"/>
    <n v="0.38"/>
  </r>
  <r>
    <n v="23809"/>
    <d v="2012-06-04T00:00:00"/>
    <d v="2012-06-06T00:00:00"/>
    <s v="June"/>
    <s v="2012"/>
    <n v="2"/>
    <b v="0"/>
    <s v="Not Specified"/>
    <n v="7"/>
    <n v="86.61"/>
    <n v="0.1"/>
    <s v="Regular Air"/>
    <n v="15.69"/>
    <n v="12.97"/>
    <n v="1.49"/>
    <s v="Nora Price"/>
    <s v="New Brunswick"/>
    <s v="Atlantic"/>
    <s v="Home Office"/>
    <s v="Office Supplies"/>
    <s v="Binders and Binder Accessories"/>
    <n v="0.35"/>
  </r>
  <r>
    <n v="24870"/>
    <d v="2009-04-24T00:00:00"/>
    <d v="2009-04-26T00:00:00"/>
    <s v="April"/>
    <s v="2009"/>
    <n v="2"/>
    <b v="0"/>
    <s v="low"/>
    <n v="38"/>
    <n v="1396.58"/>
    <n v="0.03"/>
    <s v="Regular Air"/>
    <n v="600.72"/>
    <n v="35.409999999999997"/>
    <n v="1.99"/>
    <s v="Jim Epp"/>
    <s v="New Brunswick"/>
    <s v="Atlantic"/>
    <s v="Small Business"/>
    <s v="Technology"/>
    <s v="Computer Peripherals"/>
    <n v="0.43"/>
  </r>
  <r>
    <n v="24870"/>
    <d v="2009-04-24T00:00:00"/>
    <d v="2009-05-03T00:00:00"/>
    <s v="May"/>
    <s v="2009"/>
    <n v="9"/>
    <b v="0"/>
    <s v="low"/>
    <n v="45"/>
    <n v="6448.69"/>
    <n v="0"/>
    <s v="Regular Air"/>
    <n v="1663.35"/>
    <n v="142.86000000000001"/>
    <n v="19.989999999999998"/>
    <s v="Jim Epp"/>
    <s v="New Brunswick"/>
    <s v="Atlantic"/>
    <s v="Small Business"/>
    <s v="Office Supplies"/>
    <s v="Storage &amp; Organization"/>
    <n v="0.56000000000000005"/>
  </r>
  <r>
    <n v="25793"/>
    <d v="2012-04-07T00:00:00"/>
    <d v="2012-04-09T00:00:00"/>
    <s v="April"/>
    <s v="2012"/>
    <n v="2"/>
    <b v="0"/>
    <s v="low"/>
    <n v="27"/>
    <n v="3436.7710000000002"/>
    <n v="0.04"/>
    <s v="Regular Air"/>
    <n v="520"/>
    <n v="155.99"/>
    <n v="8.99"/>
    <s v="James Galang"/>
    <s v="New Brunswick"/>
    <s v="Atlantic"/>
    <s v="Consumer"/>
    <s v="Technology"/>
    <s v="Telephones and Communication"/>
    <n v="0.57999999999999996"/>
  </r>
  <r>
    <n v="26629"/>
    <d v="2009-07-10T00:00:00"/>
    <d v="2009-07-11T00:00:00"/>
    <s v="July"/>
    <s v="2009"/>
    <n v="1"/>
    <b v="0"/>
    <s v="High"/>
    <n v="38"/>
    <n v="21956.03"/>
    <n v="0.1"/>
    <s v="Regular Air"/>
    <n v="5903.09"/>
    <n v="599.99"/>
    <n v="24.49"/>
    <s v="Muhammed Yedwab"/>
    <s v="New Brunswick"/>
    <s v="Atlantic"/>
    <s v="Consumer"/>
    <s v="Technology"/>
    <s v="Copiers and Fax"/>
    <n v="0.5"/>
  </r>
  <r>
    <n v="26629"/>
    <d v="2009-07-10T00:00:00"/>
    <d v="2009-07-12T00:00:00"/>
    <s v="July"/>
    <s v="2009"/>
    <n v="2"/>
    <b v="0"/>
    <s v="High"/>
    <n v="32"/>
    <n v="89.89"/>
    <n v="0.06"/>
    <s v="Regular Air"/>
    <n v="-8.16"/>
    <n v="2.78"/>
    <n v="1.25"/>
    <s v="Muhammed Yedwab"/>
    <s v="New Brunswick"/>
    <s v="Atlantic"/>
    <s v="Consumer"/>
    <s v="Office Supplies"/>
    <s v="Pens &amp; Art Supplies"/>
    <n v="0.59"/>
  </r>
  <r>
    <n v="27875"/>
    <d v="2010-03-26T00:00:00"/>
    <d v="2010-03-31T00:00:00"/>
    <s v="March"/>
    <s v="2010"/>
    <n v="5"/>
    <b v="0"/>
    <s v="low"/>
    <n v="5"/>
    <n v="64.97"/>
    <n v="0.1"/>
    <s v="Regular Air"/>
    <n v="-190.3"/>
    <n v="3.48"/>
    <n v="49"/>
    <s v="Muhammed Yedwab"/>
    <s v="New Brunswick"/>
    <s v="Atlantic"/>
    <s v="Consumer"/>
    <s v="Office Supplies"/>
    <s v="Appliances"/>
    <n v="0.59"/>
  </r>
  <r>
    <n v="27879"/>
    <d v="2010-02-26T00:00:00"/>
    <d v="2010-02-27T00:00:00"/>
    <s v="February"/>
    <s v="2010"/>
    <n v="1"/>
    <b v="0"/>
    <s v="Medium"/>
    <n v="44"/>
    <n v="669.01"/>
    <n v="0.08"/>
    <s v="Regular Air"/>
    <n v="299.35000000000002"/>
    <n v="15.74"/>
    <n v="1.39"/>
    <s v="Anemone Ratner"/>
    <s v="New Brunswick"/>
    <s v="Atlantic"/>
    <s v="Small Business"/>
    <s v="Office Supplies"/>
    <s v="Envelopes"/>
    <n v="0.4"/>
  </r>
  <r>
    <n v="27879"/>
    <d v="2010-02-26T00:00:00"/>
    <d v="2010-02-28T00:00:00"/>
    <s v="February"/>
    <s v="2010"/>
    <n v="2"/>
    <b v="0"/>
    <s v="Medium"/>
    <n v="30"/>
    <n v="301.60000000000002"/>
    <n v="0.01"/>
    <s v="Express Air"/>
    <n v="-24.93"/>
    <n v="9.65"/>
    <n v="6.22"/>
    <s v="Anemone Ratner"/>
    <s v="New Brunswick"/>
    <s v="Atlantic"/>
    <s v="Small Business"/>
    <s v="Furniture"/>
    <s v="Office Furnishings"/>
    <n v="0.55000000000000004"/>
  </r>
  <r>
    <n v="28198"/>
    <d v="2012-02-08T00:00:00"/>
    <d v="2012-02-09T00:00:00"/>
    <s v="February"/>
    <s v="2012"/>
    <n v="1"/>
    <b v="0"/>
    <s v="Medium"/>
    <n v="50"/>
    <n v="7703.9665000000005"/>
    <n v="0"/>
    <s v="Regular Air"/>
    <n v="2446.5"/>
    <n v="175.99"/>
    <n v="8.99"/>
    <s v="Georgia Rosenberg"/>
    <s v="New Brunswick"/>
    <s v="Atlantic"/>
    <s v="Consumer"/>
    <s v="Technology"/>
    <s v="Telephones and Communication"/>
    <n v="0.56999999999999995"/>
  </r>
  <r>
    <n v="28583"/>
    <d v="2009-11-12T00:00:00"/>
    <d v="2009-11-13T00:00:00"/>
    <s v="November"/>
    <s v="2009"/>
    <n v="1"/>
    <b v="0"/>
    <s v="Critical"/>
    <n v="25"/>
    <n v="5811.72"/>
    <n v="0.03"/>
    <s v="Regular Air"/>
    <n v="2431.6"/>
    <n v="223.98"/>
    <n v="15.01"/>
    <s v="Jim Epp"/>
    <s v="New Brunswick"/>
    <s v="Atlantic"/>
    <s v="Small Business"/>
    <s v="Office Supplies"/>
    <s v="Binders and Binder Accessories"/>
    <n v="0.38"/>
  </r>
  <r>
    <n v="28738"/>
    <d v="2012-08-10T00:00:00"/>
    <d v="2012-08-12T00:00:00"/>
    <s v="August"/>
    <s v="2012"/>
    <n v="2"/>
    <b v="0"/>
    <s v="Medium"/>
    <n v="2"/>
    <n v="23.54"/>
    <n v="0.03"/>
    <s v="Regular Air"/>
    <n v="-14.47"/>
    <n v="8.6"/>
    <n v="6.19"/>
    <s v="Nora Price"/>
    <s v="New Brunswick"/>
    <s v="Atlantic"/>
    <s v="Small Business"/>
    <s v="Office Supplies"/>
    <s v="Binders and Binder Accessories"/>
    <n v="0.38"/>
  </r>
  <r>
    <n v="28738"/>
    <d v="2012-08-10T00:00:00"/>
    <d v="2012-08-11T00:00:00"/>
    <s v="August"/>
    <s v="2012"/>
    <n v="1"/>
    <b v="0"/>
    <s v="Medium"/>
    <n v="10"/>
    <n v="1539.83"/>
    <n v="0.08"/>
    <s v="Regular Air"/>
    <n v="34.85"/>
    <n v="165.2"/>
    <n v="19.989999999999998"/>
    <s v="Nora Price"/>
    <s v="New Brunswick"/>
    <s v="Atlantic"/>
    <s v="Small Business"/>
    <s v="Office Supplies"/>
    <s v="Storage &amp; Organization"/>
    <n v="0.59"/>
  </r>
  <r>
    <n v="29120"/>
    <d v="2010-05-12T00:00:00"/>
    <d v="2010-05-14T00:00:00"/>
    <s v="May"/>
    <s v="2010"/>
    <n v="2"/>
    <b v="0"/>
    <s v="low"/>
    <n v="43"/>
    <n v="1677.27"/>
    <n v="0.08"/>
    <s v="Regular Air"/>
    <n v="528.79"/>
    <n v="40.98"/>
    <n v="7.47"/>
    <s v="James Galang"/>
    <s v="New Brunswick"/>
    <s v="Atlantic"/>
    <s v="Consumer"/>
    <s v="Office Supplies"/>
    <s v="Binders and Binder Accessories"/>
    <n v="0.37"/>
  </r>
  <r>
    <n v="29120"/>
    <d v="2010-05-12T00:00:00"/>
    <d v="2010-05-17T00:00:00"/>
    <s v="May"/>
    <s v="2010"/>
    <n v="5"/>
    <b v="0"/>
    <s v="low"/>
    <n v="21"/>
    <n v="1556.08"/>
    <n v="0.05"/>
    <s v="Delivery Truck"/>
    <n v="-41.77"/>
    <n v="70.98"/>
    <n v="26.74"/>
    <s v="James Galang"/>
    <s v="New Brunswick"/>
    <s v="Atlantic"/>
    <s v="Consumer"/>
    <s v="Furniture"/>
    <s v="Bookcases"/>
    <n v="0.6"/>
  </r>
  <r>
    <n v="29504"/>
    <d v="2010-09-23T00:00:00"/>
    <d v="2010-09-25T00:00:00"/>
    <s v="September"/>
    <s v="2010"/>
    <n v="2"/>
    <b v="0"/>
    <s v="Not Specified"/>
    <n v="20"/>
    <n v="1485.06"/>
    <n v="0.04"/>
    <s v="Delivery Truck"/>
    <n v="25.32"/>
    <n v="70.98"/>
    <n v="26.85"/>
    <s v="Richard Bierner"/>
    <s v="New Brunswick"/>
    <s v="Atlantic"/>
    <s v="Small Business"/>
    <s v="Furniture"/>
    <s v="Bookcases"/>
    <m/>
  </r>
  <r>
    <n v="29504"/>
    <d v="2010-09-23T00:00:00"/>
    <d v="2010-09-23T00:00:00"/>
    <s v="September"/>
    <s v="2010"/>
    <n v="0"/>
    <s v="FREE DELIVERY"/>
    <s v="Not Specified"/>
    <n v="34"/>
    <n v="1211.18"/>
    <n v="0.1"/>
    <s v="Regular Air"/>
    <n v="208.4"/>
    <n v="38.76"/>
    <n v="13.26"/>
    <s v="Richard Bierner"/>
    <s v="New Brunswick"/>
    <s v="Atlantic"/>
    <s v="Small Business"/>
    <s v="Office Supplies"/>
    <s v="Paper"/>
    <n v="0.36"/>
  </r>
  <r>
    <n v="30625"/>
    <d v="2010-02-08T00:00:00"/>
    <d v="2010-02-08T00:00:00"/>
    <s v="February"/>
    <s v="2010"/>
    <n v="0"/>
    <s v="FREE DELIVERY"/>
    <s v="Critical"/>
    <n v="37"/>
    <n v="478.94"/>
    <n v="0.04"/>
    <s v="Regular Air"/>
    <n v="10.56"/>
    <n v="12.53"/>
    <n v="7.17"/>
    <s v="Pauline Johnson"/>
    <s v="New Brunswick"/>
    <s v="Atlantic"/>
    <s v="Corporate"/>
    <s v="Office Supplies"/>
    <s v="Binders and Binder Accessories"/>
    <n v="0.38"/>
  </r>
  <r>
    <n v="30625"/>
    <d v="2010-02-08T00:00:00"/>
    <d v="2010-02-10T00:00:00"/>
    <s v="February"/>
    <s v="2010"/>
    <n v="2"/>
    <b v="0"/>
    <s v="Critical"/>
    <n v="24"/>
    <n v="2429.09"/>
    <n v="0.06"/>
    <s v="Express Air"/>
    <n v="-20.67"/>
    <n v="105.29"/>
    <n v="10.119999999999999"/>
    <s v="Pauline Johnson"/>
    <s v="New Brunswick"/>
    <s v="Atlantic"/>
    <s v="Corporate"/>
    <s v="Furniture"/>
    <s v="Office Furnishings"/>
    <n v="0.79"/>
  </r>
  <r>
    <n v="31174"/>
    <d v="2009-03-26T00:00:00"/>
    <d v="2009-03-26T00:00:00"/>
    <s v="March"/>
    <s v="2009"/>
    <n v="0"/>
    <s v="FREE DELIVERY"/>
    <s v="Not Specified"/>
    <n v="20"/>
    <n v="4520.6000000000004"/>
    <n v="7.0000000000000007E-2"/>
    <s v="Regular Air"/>
    <n v="1944.38"/>
    <n v="225.04"/>
    <n v="11.79"/>
    <s v="Muhammed Yedwab"/>
    <s v="New Brunswick"/>
    <s v="Atlantic"/>
    <s v="Consumer"/>
    <s v="Office Supplies"/>
    <s v="Appliances"/>
    <n v="0.42"/>
  </r>
  <r>
    <n v="31174"/>
    <d v="2009-03-26T00:00:00"/>
    <d v="2009-03-29T00:00:00"/>
    <s v="March"/>
    <s v="2009"/>
    <n v="3"/>
    <b v="0"/>
    <s v="Not Specified"/>
    <n v="29"/>
    <n v="225.25"/>
    <n v="0.03"/>
    <s v="Regular Air"/>
    <n v="-7.59"/>
    <n v="7.84"/>
    <n v="4.71"/>
    <s v="Muhammed Yedwab"/>
    <s v="New Brunswick"/>
    <s v="Atlantic"/>
    <s v="Consumer"/>
    <s v="Office Supplies"/>
    <s v="Binders and Binder Accessories"/>
    <n v="0.35"/>
  </r>
  <r>
    <n v="31302"/>
    <d v="2012-08-01T00:00:00"/>
    <d v="2012-08-03T00:00:00"/>
    <s v="August"/>
    <s v="2012"/>
    <n v="2"/>
    <b v="0"/>
    <s v="High"/>
    <n v="41"/>
    <n v="4648.6400000000003"/>
    <n v="0.04"/>
    <s v="Regular Air"/>
    <n v="1777.67"/>
    <n v="115.79"/>
    <n v="1.99"/>
    <s v="Jim Epp"/>
    <s v="New Brunswick"/>
    <s v="Atlantic"/>
    <s v="Small Business"/>
    <s v="Technology"/>
    <s v="Computer Peripherals"/>
    <n v="0.49"/>
  </r>
  <r>
    <n v="31973"/>
    <d v="2011-05-12T00:00:00"/>
    <d v="2011-05-13T00:00:00"/>
    <s v="May"/>
    <s v="2011"/>
    <n v="1"/>
    <b v="0"/>
    <s v="Not Specified"/>
    <n v="15"/>
    <n v="404.54"/>
    <n v="0.03"/>
    <s v="Regular Air"/>
    <n v="43.99"/>
    <n v="26.64"/>
    <n v="5.3"/>
    <s v="Richard Bierner"/>
    <s v="New Brunswick"/>
    <s v="Atlantic"/>
    <s v="Small Business"/>
    <s v="Furniture"/>
    <s v="Chairs &amp; Chairmats"/>
    <m/>
  </r>
  <r>
    <n v="31973"/>
    <d v="2011-05-12T00:00:00"/>
    <d v="2011-05-14T00:00:00"/>
    <s v="May"/>
    <s v="2011"/>
    <n v="2"/>
    <b v="0"/>
    <s v="Not Specified"/>
    <n v="16"/>
    <n v="124.89"/>
    <n v="7.0000000000000007E-2"/>
    <s v="Regular Air"/>
    <n v="-111.17"/>
    <n v="7.28"/>
    <n v="11.15"/>
    <s v="Richard Bierner"/>
    <s v="New Brunswick"/>
    <s v="Atlantic"/>
    <s v="Small Business"/>
    <s v="Office Supplies"/>
    <s v="Paper"/>
    <n v="0.37"/>
  </r>
  <r>
    <n v="32101"/>
    <d v="2009-12-26T00:00:00"/>
    <d v="2009-12-30T00:00:00"/>
    <s v="December"/>
    <s v="2009"/>
    <n v="4"/>
    <b v="0"/>
    <s v="low"/>
    <n v="48"/>
    <n v="14567.15"/>
    <n v="0.04"/>
    <s v="Delivery Truck"/>
    <n v="3799.59"/>
    <n v="291.73"/>
    <n v="48.8"/>
    <s v="Liz MacKendrick"/>
    <s v="New Brunswick"/>
    <s v="Atlantic"/>
    <s v="Corporate"/>
    <s v="Furniture"/>
    <s v="Chairs &amp; Chairmats"/>
    <n v="0.56000000000000005"/>
  </r>
  <r>
    <n v="32929"/>
    <d v="2011-05-02T00:00:00"/>
    <d v="2011-05-06T00:00:00"/>
    <s v="May"/>
    <s v="2011"/>
    <n v="4"/>
    <b v="0"/>
    <s v="low"/>
    <n v="8"/>
    <n v="44.56"/>
    <n v="0.05"/>
    <s v="Regular Air"/>
    <n v="4.8099999999999996"/>
    <n v="5.68"/>
    <n v="1.39"/>
    <s v="Liz MacKendrick"/>
    <s v="New Brunswick"/>
    <s v="Atlantic"/>
    <s v="Corporate"/>
    <s v="Office Supplies"/>
    <s v="Envelopes"/>
    <n v="0.38"/>
  </r>
  <r>
    <n v="32929"/>
    <d v="2011-05-02T00:00:00"/>
    <d v="2011-05-07T00:00:00"/>
    <s v="May"/>
    <s v="2011"/>
    <n v="5"/>
    <b v="0"/>
    <s v="low"/>
    <n v="13"/>
    <n v="152.13999999999999"/>
    <n v="0.09"/>
    <s v="Regular Air"/>
    <n v="-26.87"/>
    <n v="12.21"/>
    <n v="4.8099999999999996"/>
    <s v="Liz MacKendrick"/>
    <s v="New Brunswick"/>
    <s v="Atlantic"/>
    <s v="Corporate"/>
    <s v="Office Supplies"/>
    <s v="Storage &amp; Organization"/>
    <n v="0.57999999999999996"/>
  </r>
  <r>
    <n v="33414"/>
    <d v="2012-02-10T00:00:00"/>
    <d v="2012-02-10T00:00:00"/>
    <s v="February"/>
    <s v="2012"/>
    <n v="0"/>
    <s v="FREE DELIVERY"/>
    <s v="Not Specified"/>
    <n v="9"/>
    <n v="37.22"/>
    <n v="0.03"/>
    <s v="Regular Air"/>
    <n v="-2.76"/>
    <n v="4.13"/>
    <n v="1.17"/>
    <s v="Phillina Ober"/>
    <s v="New Brunswick"/>
    <s v="Atlantic"/>
    <s v="Small Business"/>
    <s v="Office Supplies"/>
    <s v="Pens &amp; Art Supplies"/>
    <n v="0.56999999999999995"/>
  </r>
  <r>
    <n v="34596"/>
    <d v="2011-08-31T00:00:00"/>
    <d v="2011-09-01T00:00:00"/>
    <s v="September"/>
    <s v="2011"/>
    <n v="1"/>
    <b v="0"/>
    <s v="Critical"/>
    <n v="39"/>
    <n v="302.08999999999997"/>
    <n v="0.05"/>
    <s v="Regular Air"/>
    <n v="-67.09"/>
    <n v="7.68"/>
    <n v="6.16"/>
    <s v="James Galang"/>
    <s v="New Brunswick"/>
    <s v="Atlantic"/>
    <s v="Consumer"/>
    <s v="Office Supplies"/>
    <s v="Binders and Binder Accessories"/>
    <n v="0.35"/>
  </r>
  <r>
    <n v="35457"/>
    <d v="2009-12-07T00:00:00"/>
    <d v="2009-12-14T00:00:00"/>
    <s v="December"/>
    <s v="2009"/>
    <n v="7"/>
    <b v="0"/>
    <s v="low"/>
    <n v="45"/>
    <n v="3286.27"/>
    <n v="0.02"/>
    <s v="Regular Air"/>
    <n v="1102.58"/>
    <n v="70.97"/>
    <n v="3.5"/>
    <s v="Georgia Rosenberg"/>
    <s v="New Brunswick"/>
    <s v="Atlantic"/>
    <s v="Consumer"/>
    <s v="Office Supplies"/>
    <s v="Appliances"/>
    <n v="0.59"/>
  </r>
  <r>
    <n v="35940"/>
    <d v="2010-05-27T00:00:00"/>
    <d v="2010-05-30T00:00:00"/>
    <s v="May"/>
    <s v="2010"/>
    <n v="3"/>
    <b v="0"/>
    <s v="Critical"/>
    <n v="47"/>
    <n v="136.63"/>
    <n v="0.03"/>
    <s v="Regular Air"/>
    <n v="-162.61000000000001"/>
    <n v="2.88"/>
    <n v="5.33"/>
    <s v="James Galang"/>
    <s v="New Brunswick"/>
    <s v="Atlantic"/>
    <s v="Consumer"/>
    <s v="Office Supplies"/>
    <s v="Labels"/>
    <n v="0.36"/>
  </r>
  <r>
    <n v="36449"/>
    <d v="2010-09-05T00:00:00"/>
    <d v="2010-09-07T00:00:00"/>
    <s v="September"/>
    <s v="2010"/>
    <n v="2"/>
    <b v="0"/>
    <s v="Not Specified"/>
    <n v="43"/>
    <n v="927.82"/>
    <n v="0.02"/>
    <s v="Regular Air"/>
    <n v="255.03"/>
    <n v="20.239999999999998"/>
    <n v="6.67"/>
    <s v="Bruce Stewart"/>
    <s v="New Brunswick"/>
    <s v="Atlantic"/>
    <s v="Corporate"/>
    <s v="Furniture"/>
    <s v="Office Furnishings"/>
    <n v="0.49"/>
  </r>
  <r>
    <n v="36449"/>
    <d v="2010-09-05T00:00:00"/>
    <d v="2010-09-08T00:00:00"/>
    <s v="September"/>
    <s v="2010"/>
    <n v="3"/>
    <b v="0"/>
    <s v="Not Specified"/>
    <n v="27"/>
    <n v="123.37"/>
    <n v="0.09"/>
    <s v="Regular Air"/>
    <n v="-6.69"/>
    <n v="4.71"/>
    <n v="0.7"/>
    <s v="Bruce Stewart"/>
    <s v="New Brunswick"/>
    <s v="Atlantic"/>
    <s v="Corporate"/>
    <s v="Office Supplies"/>
    <s v="Rubber Bands"/>
    <n v="0.8"/>
  </r>
  <r>
    <n v="37313"/>
    <d v="2012-07-02T00:00:00"/>
    <d v="2012-07-03T00:00:00"/>
    <s v="July"/>
    <s v="2012"/>
    <n v="1"/>
    <b v="0"/>
    <s v="Not Specified"/>
    <n v="44"/>
    <n v="3304.38"/>
    <n v="0"/>
    <s v="Regular Air"/>
    <n v="-634.49"/>
    <n v="70.709999999999994"/>
    <n v="37.58"/>
    <s v="Liz MacKendrick"/>
    <s v="New Brunswick"/>
    <s v="Atlantic"/>
    <s v="Corporate"/>
    <s v="Furniture"/>
    <s v="Office Furnishings"/>
    <n v="0.78"/>
  </r>
  <r>
    <n v="37313"/>
    <d v="2012-07-02T00:00:00"/>
    <d v="2012-07-04T00:00:00"/>
    <s v="July"/>
    <s v="2012"/>
    <n v="2"/>
    <b v="0"/>
    <s v="Not Specified"/>
    <n v="17"/>
    <n v="908.41200000000003"/>
    <n v="7.0000000000000007E-2"/>
    <s v="Express Air"/>
    <n v="-71.19"/>
    <n v="65.989999999999995"/>
    <n v="8.99"/>
    <s v="Liz MacKendrick"/>
    <s v="New Brunswick"/>
    <s v="Atlantic"/>
    <s v="Corporate"/>
    <s v="Technology"/>
    <s v="Telephones and Communication"/>
    <n v="0.57999999999999996"/>
  </r>
  <r>
    <n v="37348"/>
    <d v="2009-06-13T00:00:00"/>
    <d v="2009-06-16T00:00:00"/>
    <s v="June"/>
    <s v="2009"/>
    <n v="3"/>
    <b v="0"/>
    <s v="High"/>
    <n v="33"/>
    <n v="551.66999999999996"/>
    <n v="0.08"/>
    <s v="Regular Air"/>
    <n v="25.44"/>
    <n v="17.149999999999999"/>
    <n v="4.96"/>
    <s v="Maribeth Dona"/>
    <s v="New Brunswick"/>
    <s v="Atlantic"/>
    <s v="Home Office"/>
    <s v="Office Supplies"/>
    <s v="Storage &amp; Organization"/>
    <n v="0.57999999999999996"/>
  </r>
  <r>
    <n v="37510"/>
    <d v="2009-03-08T00:00:00"/>
    <d v="2009-03-08T00:00:00"/>
    <s v="March"/>
    <s v="2009"/>
    <n v="0"/>
    <s v="FREE DELIVERY"/>
    <s v="Critical"/>
    <n v="15"/>
    <n v="2466.02"/>
    <n v="0.02"/>
    <s v="Regular Air"/>
    <n v="243.73"/>
    <n v="161.55000000000001"/>
    <n v="19.989999999999998"/>
    <s v="Richard Bierner"/>
    <s v="New Brunswick"/>
    <s v="Atlantic"/>
    <s v="Small Business"/>
    <s v="Office Supplies"/>
    <s v="Storage &amp; Organization"/>
    <n v="0.66"/>
  </r>
  <r>
    <n v="37762"/>
    <d v="2012-06-06T00:00:00"/>
    <d v="2012-06-07T00:00:00"/>
    <s v="June"/>
    <s v="2012"/>
    <n v="1"/>
    <b v="0"/>
    <s v="Medium"/>
    <n v="20"/>
    <n v="135.02000000000001"/>
    <n v="0.02"/>
    <s v="Regular Air"/>
    <n v="-60.69"/>
    <n v="6.48"/>
    <n v="6.74"/>
    <s v="Anemone Ratner"/>
    <s v="New Brunswick"/>
    <s v="Atlantic"/>
    <s v="Small Business"/>
    <s v="Office Supplies"/>
    <s v="Paper"/>
    <n v="0.37"/>
  </r>
  <r>
    <n v="38628"/>
    <d v="2011-10-29T00:00:00"/>
    <d v="2011-11-03T00:00:00"/>
    <s v="November"/>
    <s v="2011"/>
    <n v="5"/>
    <b v="0"/>
    <s v="low"/>
    <n v="23"/>
    <n v="667.99800000000005"/>
    <n v="0.06"/>
    <s v="Regular Air"/>
    <n v="251.26"/>
    <n v="35.99"/>
    <n v="1.25"/>
    <s v="Nora Price"/>
    <s v="New Brunswick"/>
    <s v="Atlantic"/>
    <s v="Small Business"/>
    <s v="Technology"/>
    <s v="Telephones and Communication"/>
    <n v="0.36"/>
  </r>
  <r>
    <n v="38848"/>
    <d v="2012-12-16T00:00:00"/>
    <d v="2012-12-17T00:00:00"/>
    <s v="December"/>
    <s v="2012"/>
    <n v="1"/>
    <b v="0"/>
    <s v="High"/>
    <n v="6"/>
    <n v="259.52"/>
    <n v="0.06"/>
    <s v="Regular Air"/>
    <n v="45.2"/>
    <n v="43.41"/>
    <n v="2.99"/>
    <s v="Nora Price"/>
    <s v="New Brunswick"/>
    <s v="Atlantic"/>
    <s v="Home Office"/>
    <s v="Office Supplies"/>
    <s v="Binders and Binder Accessories"/>
    <n v="0.39"/>
  </r>
  <r>
    <n v="38950"/>
    <d v="2011-07-02T00:00:00"/>
    <d v="2011-07-03T00:00:00"/>
    <s v="July"/>
    <s v="2011"/>
    <n v="1"/>
    <b v="0"/>
    <s v="Not Specified"/>
    <n v="24"/>
    <n v="109.23"/>
    <n v="0.02"/>
    <s v="Regular Air"/>
    <n v="-100.58"/>
    <n v="4.38"/>
    <n v="6.21"/>
    <s v="Nora Price"/>
    <s v="New Brunswick"/>
    <s v="Atlantic"/>
    <s v="Small Business"/>
    <s v="Office Supplies"/>
    <s v="Binders and Binder Accessories"/>
    <n v="0.37"/>
  </r>
  <r>
    <n v="38950"/>
    <d v="2011-07-02T00:00:00"/>
    <d v="2011-07-03T00:00:00"/>
    <s v="July"/>
    <s v="2011"/>
    <n v="1"/>
    <b v="0"/>
    <s v="Not Specified"/>
    <n v="39"/>
    <n v="74"/>
    <n v="0.08"/>
    <s v="Regular Air"/>
    <n v="-20.6"/>
    <n v="1.89"/>
    <n v="0.76"/>
    <s v="Nora Price"/>
    <s v="New Brunswick"/>
    <s v="Atlantic"/>
    <s v="Small Business"/>
    <s v="Office Supplies"/>
    <s v="Rubber Bands"/>
    <n v="0.83"/>
  </r>
  <r>
    <n v="38950"/>
    <d v="2011-07-02T00:00:00"/>
    <d v="2011-07-05T00:00:00"/>
    <s v="July"/>
    <s v="2011"/>
    <n v="3"/>
    <b v="0"/>
    <s v="Not Specified"/>
    <n v="30"/>
    <n v="288.45"/>
    <n v="0.03"/>
    <s v="Regular Air"/>
    <n v="-5.98"/>
    <n v="9.31"/>
    <n v="3.98"/>
    <s v="Nora Price"/>
    <s v="New Brunswick"/>
    <s v="Atlantic"/>
    <s v="Small Business"/>
    <s v="Office Supplies"/>
    <s v="Scissors, Rulers and Trimmers"/>
    <n v="0.56000000000000005"/>
  </r>
  <r>
    <n v="39521"/>
    <d v="2009-08-09T00:00:00"/>
    <d v="2009-08-13T00:00:00"/>
    <s v="August"/>
    <s v="2009"/>
    <n v="4"/>
    <b v="0"/>
    <s v="low"/>
    <n v="28"/>
    <n v="112.35"/>
    <n v="0.1"/>
    <s v="Regular Air"/>
    <n v="31.27"/>
    <n v="4.13"/>
    <n v="0.99"/>
    <s v="Jim Epp"/>
    <s v="New Brunswick"/>
    <s v="Atlantic"/>
    <s v="Small Business"/>
    <s v="Office Supplies"/>
    <s v="Labels"/>
    <n v="0.39"/>
  </r>
  <r>
    <n v="40289"/>
    <d v="2012-11-26T00:00:00"/>
    <d v="2012-11-27T00:00:00"/>
    <s v="November"/>
    <s v="2012"/>
    <n v="1"/>
    <b v="0"/>
    <s v="Not Specified"/>
    <n v="26"/>
    <n v="78.09"/>
    <n v="0.01"/>
    <s v="Regular Air"/>
    <n v="19.63"/>
    <n v="2.88"/>
    <n v="0.99"/>
    <s v="Muhammed Yedwab"/>
    <s v="New Brunswick"/>
    <s v="Atlantic"/>
    <s v="Consumer"/>
    <s v="Office Supplies"/>
    <s v="Labels"/>
    <n v="0.36"/>
  </r>
  <r>
    <n v="40289"/>
    <d v="2012-11-26T00:00:00"/>
    <d v="2012-11-27T00:00:00"/>
    <s v="November"/>
    <s v="2012"/>
    <n v="1"/>
    <b v="0"/>
    <s v="Not Specified"/>
    <n v="4"/>
    <n v="42.77"/>
    <n v="0.04"/>
    <s v="Regular Air"/>
    <n v="-1.19"/>
    <n v="10.14"/>
    <n v="2.27"/>
    <s v="Muhammed Yedwab"/>
    <s v="New Brunswick"/>
    <s v="Atlantic"/>
    <s v="Consumer"/>
    <s v="Office Supplies"/>
    <s v="Paper"/>
    <n v="0.36"/>
  </r>
  <r>
    <n v="40775"/>
    <d v="2010-11-17T00:00:00"/>
    <d v="2010-11-22T00:00:00"/>
    <s v="November"/>
    <s v="2010"/>
    <n v="5"/>
    <b v="0"/>
    <s v="low"/>
    <n v="23"/>
    <n v="279.63"/>
    <n v="7.0000000000000007E-2"/>
    <s v="Regular Air"/>
    <n v="61.69"/>
    <n v="12.58"/>
    <n v="5.16"/>
    <s v="Liz MacKendrick"/>
    <s v="New Brunswick"/>
    <s v="Atlantic"/>
    <s v="Corporate"/>
    <s v="Furniture"/>
    <s v="Office Furnishings"/>
    <n v="0.43"/>
  </r>
  <r>
    <n v="41094"/>
    <d v="2009-01-06T00:00:00"/>
    <d v="2009-01-08T00:00:00"/>
    <s v="January"/>
    <s v="2009"/>
    <n v="2"/>
    <b v="0"/>
    <s v="low"/>
    <n v="46"/>
    <n v="298.97000000000003"/>
    <n v="0.09"/>
    <s v="Regular Air"/>
    <n v="-225.86"/>
    <n v="6.48"/>
    <n v="8.73"/>
    <s v="Maribeth Schnelling"/>
    <s v="New Brunswick"/>
    <s v="Atlantic"/>
    <s v="Corporate"/>
    <s v="Office Supplies"/>
    <s v="Paper"/>
    <n v="0.37"/>
  </r>
  <r>
    <n v="41094"/>
    <d v="2009-01-06T00:00:00"/>
    <d v="2009-01-10T00:00:00"/>
    <s v="January"/>
    <s v="2009"/>
    <n v="4"/>
    <b v="0"/>
    <s v="low"/>
    <n v="6"/>
    <n v="159.05000000000001"/>
    <n v="0.05"/>
    <s v="Regular Air"/>
    <n v="-153.46"/>
    <n v="20.34"/>
    <n v="35"/>
    <s v="Maribeth Schnelling"/>
    <s v="New Brunswick"/>
    <s v="Atlantic"/>
    <s v="Corporate"/>
    <s v="Office Supplies"/>
    <s v="Storage &amp; Organization"/>
    <n v="0.84"/>
  </r>
  <r>
    <n v="41186"/>
    <d v="2010-11-22T00:00:00"/>
    <d v="2010-11-24T00:00:00"/>
    <s v="November"/>
    <s v="2010"/>
    <n v="2"/>
    <b v="0"/>
    <s v="High"/>
    <n v="13"/>
    <n v="142.12"/>
    <n v="0.01"/>
    <s v="Express Air"/>
    <n v="54.91"/>
    <n v="9.7799999999999994"/>
    <n v="1.39"/>
    <s v="Aleksandra Gannaway"/>
    <s v="New Brunswick"/>
    <s v="Atlantic"/>
    <s v="Corporate"/>
    <s v="Office Supplies"/>
    <s v="Envelopes"/>
    <n v="0.39"/>
  </r>
  <r>
    <n v="41351"/>
    <d v="2010-09-23T00:00:00"/>
    <d v="2010-09-24T00:00:00"/>
    <s v="September"/>
    <s v="2010"/>
    <n v="1"/>
    <b v="0"/>
    <s v="Not Specified"/>
    <n v="48"/>
    <n v="8273.2795000000006"/>
    <n v="0.08"/>
    <s v="Regular Air"/>
    <n v="2461.31"/>
    <n v="205.99"/>
    <n v="8.99"/>
    <s v="Katherine Hughes"/>
    <s v="New Brunswick"/>
    <s v="Atlantic"/>
    <s v="Consumer"/>
    <s v="Technology"/>
    <s v="Telephones and Communication"/>
    <n v="0.56000000000000005"/>
  </r>
  <r>
    <n v="41605"/>
    <d v="2010-12-25T00:00:00"/>
    <d v="2010-12-26T00:00:00"/>
    <s v="December"/>
    <s v="2010"/>
    <n v="1"/>
    <b v="0"/>
    <s v="Medium"/>
    <n v="4"/>
    <n v="114.57"/>
    <n v="0.02"/>
    <s v="Regular Air"/>
    <n v="-29.98"/>
    <n v="24.92"/>
    <n v="12.98"/>
    <s v="Nora Price"/>
    <s v="New Brunswick"/>
    <s v="Atlantic"/>
    <s v="Small Business"/>
    <s v="Office Supplies"/>
    <s v="Binders and Binder Accessories"/>
    <n v="0.39"/>
  </r>
  <r>
    <n v="41667"/>
    <d v="2012-06-20T00:00:00"/>
    <d v="2012-06-23T00:00:00"/>
    <s v="June"/>
    <s v="2012"/>
    <n v="3"/>
    <b v="0"/>
    <s v="High"/>
    <n v="18"/>
    <n v="1062.2194999999999"/>
    <n v="0.03"/>
    <s v="Regular Air"/>
    <n v="132.37"/>
    <n v="65.989999999999995"/>
    <n v="5.31"/>
    <s v="Richard Bierner"/>
    <s v="New Brunswick"/>
    <s v="Atlantic"/>
    <s v="Small Business"/>
    <s v="Technology"/>
    <s v="Telephones and Communication"/>
    <n v="0.56999999999999995"/>
  </r>
  <r>
    <n v="42982"/>
    <d v="2012-07-27T00:00:00"/>
    <d v="2012-08-05T00:00:00"/>
    <s v="August"/>
    <s v="2012"/>
    <n v="9"/>
    <b v="0"/>
    <s v="low"/>
    <n v="12"/>
    <n v="1318.34"/>
    <n v="0.02"/>
    <s v="Express Air"/>
    <n v="464.05"/>
    <n v="105.34"/>
    <n v="24.49"/>
    <s v="Brendan Sweed"/>
    <s v="New Brunswick"/>
    <s v="Atlantic"/>
    <s v="Consumer"/>
    <s v="Furniture"/>
    <s v="Office Furnishings"/>
    <n v="0.61"/>
  </r>
  <r>
    <n v="43745"/>
    <d v="2010-11-01T00:00:00"/>
    <d v="2010-11-08T00:00:00"/>
    <s v="November"/>
    <s v="2010"/>
    <n v="7"/>
    <b v="0"/>
    <s v="low"/>
    <n v="5"/>
    <n v="128.59"/>
    <n v="7.0000000000000007E-2"/>
    <s v="Regular Air"/>
    <n v="-15.17"/>
    <n v="25.98"/>
    <n v="5.37"/>
    <s v="Laurel Elliston"/>
    <s v="New Brunswick"/>
    <s v="Atlantic"/>
    <s v="Corporate"/>
    <s v="Office Supplies"/>
    <s v="Appliances"/>
    <n v="0.5"/>
  </r>
  <r>
    <n v="43745"/>
    <d v="2010-11-01T00:00:00"/>
    <d v="2010-11-05T00:00:00"/>
    <s v="November"/>
    <s v="2010"/>
    <n v="4"/>
    <b v="0"/>
    <s v="low"/>
    <n v="1"/>
    <n v="4.97"/>
    <n v="0.04"/>
    <s v="Regular Air"/>
    <n v="-4.91"/>
    <n v="3.55"/>
    <n v="1.43"/>
    <s v="Laurel Elliston"/>
    <s v="New Brunswick"/>
    <s v="Atlantic"/>
    <s v="Corporate"/>
    <s v="Office Supplies"/>
    <s v="Rubber Bands"/>
    <n v="0.38"/>
  </r>
  <r>
    <n v="44167"/>
    <d v="2012-01-30T00:00:00"/>
    <d v="2012-01-31T00:00:00"/>
    <s v="January"/>
    <s v="2012"/>
    <n v="1"/>
    <b v="0"/>
    <s v="Critical"/>
    <n v="23"/>
    <n v="3194.05"/>
    <n v="0.08"/>
    <s v="Regular Air"/>
    <n v="608.52"/>
    <n v="142.86000000000001"/>
    <n v="19.989999999999998"/>
    <s v="Jim Epp"/>
    <s v="New Brunswick"/>
    <s v="Atlantic"/>
    <s v="Small Business"/>
    <s v="Office Supplies"/>
    <s v="Storage &amp; Organization"/>
    <n v="0.56000000000000005"/>
  </r>
  <r>
    <n v="44997"/>
    <d v="2011-09-28T00:00:00"/>
    <d v="2011-10-02T00:00:00"/>
    <s v="October"/>
    <s v="2011"/>
    <n v="4"/>
    <b v="0"/>
    <s v="low"/>
    <n v="46"/>
    <n v="88.1"/>
    <n v="0.03"/>
    <s v="Regular Air"/>
    <n v="-161.61000000000001"/>
    <n v="1.76"/>
    <n v="4.8600000000000003"/>
    <s v="Katherine Hughes"/>
    <s v="New Brunswick"/>
    <s v="Atlantic"/>
    <s v="Consumer"/>
    <s v="Furniture"/>
    <s v="Office Furnishings"/>
    <n v="0.41"/>
  </r>
  <r>
    <n v="45408"/>
    <d v="2010-12-26T00:00:00"/>
    <d v="2011-01-17T00:00:00"/>
    <s v="January"/>
    <s v="2011"/>
    <n v="22"/>
    <b v="0"/>
    <s v="low"/>
    <n v="25"/>
    <n v="716.99"/>
    <n v="0.05"/>
    <s v="Regular Air"/>
    <n v="174.06"/>
    <n v="29.89"/>
    <n v="1.99"/>
    <s v="Maribeth Dona"/>
    <s v="New Brunswick"/>
    <s v="Atlantic"/>
    <s v="Home Office"/>
    <s v="Technology"/>
    <s v="Computer Peripherals"/>
    <n v="0.5"/>
  </r>
  <r>
    <n v="45924"/>
    <d v="2010-12-21T00:00:00"/>
    <d v="2010-12-26T00:00:00"/>
    <s v="December"/>
    <s v="2010"/>
    <n v="5"/>
    <b v="0"/>
    <s v="low"/>
    <n v="1"/>
    <n v="27.44"/>
    <n v="0.02"/>
    <s v="Regular Air"/>
    <n v="-11.76"/>
    <n v="24.95"/>
    <n v="2.99"/>
    <s v="Laurel Elliston"/>
    <s v="New Brunswick"/>
    <s v="Atlantic"/>
    <s v="Corporate"/>
    <s v="Office Supplies"/>
    <s v="Binders and Binder Accessories"/>
    <n v="0.39"/>
  </r>
  <r>
    <n v="46565"/>
    <d v="2011-06-22T00:00:00"/>
    <d v="2011-06-22T00:00:00"/>
    <s v="June"/>
    <s v="2011"/>
    <n v="0"/>
    <s v="FREE DELIVERY"/>
    <s v="Not Specified"/>
    <n v="16"/>
    <n v="4691.2700000000004"/>
    <n v="0.05"/>
    <s v="Express Air"/>
    <n v="1196.72"/>
    <n v="300.64999999999998"/>
    <n v="24.49"/>
    <s v="Laurel Elliston"/>
    <s v="New Brunswick"/>
    <s v="Atlantic"/>
    <s v="Home Office"/>
    <s v="Office Supplies"/>
    <s v="Appliances"/>
    <n v="0.52"/>
  </r>
  <r>
    <n v="46565"/>
    <d v="2011-06-22T00:00:00"/>
    <d v="2011-06-23T00:00:00"/>
    <s v="June"/>
    <s v="2011"/>
    <n v="1"/>
    <b v="0"/>
    <s v="Not Specified"/>
    <n v="50"/>
    <n v="804.14"/>
    <n v="0.1"/>
    <s v="Regular Air"/>
    <n v="-25.27"/>
    <n v="17.670000000000002"/>
    <n v="8.99"/>
    <s v="Laurel Elliston"/>
    <s v="New Brunswick"/>
    <s v="Atlantic"/>
    <s v="Home Office"/>
    <s v="Furniture"/>
    <s v="Office Furnishings"/>
    <n v="0.47"/>
  </r>
  <r>
    <n v="46565"/>
    <d v="2011-06-22T00:00:00"/>
    <d v="2011-06-24T00:00:00"/>
    <s v="June"/>
    <s v="2011"/>
    <n v="2"/>
    <b v="0"/>
    <s v="Not Specified"/>
    <n v="8"/>
    <n v="567.51"/>
    <n v="0.01"/>
    <s v="Regular Air"/>
    <n v="-255.55"/>
    <n v="64.650000000000006"/>
    <n v="35"/>
    <s v="Laurel Elliston"/>
    <s v="New Brunswick"/>
    <s v="Atlantic"/>
    <s v="Home Office"/>
    <s v="Office Supplies"/>
    <s v="Storage &amp; Organization"/>
    <n v="0.8"/>
  </r>
  <r>
    <n v="46916"/>
    <d v="2011-10-03T00:00:00"/>
    <d v="2011-10-05T00:00:00"/>
    <s v="October"/>
    <s v="2011"/>
    <n v="2"/>
    <b v="0"/>
    <s v="High"/>
    <n v="40"/>
    <n v="103.79"/>
    <n v="0.03"/>
    <s v="Regular Air"/>
    <n v="37.85"/>
    <n v="2.61"/>
    <n v="0.5"/>
    <s v="Nora Price"/>
    <s v="New Brunswick"/>
    <s v="Atlantic"/>
    <s v="Home Office"/>
    <s v="Office Supplies"/>
    <s v="Labels"/>
    <n v="0.39"/>
  </r>
  <r>
    <n v="46916"/>
    <d v="2011-10-03T00:00:00"/>
    <d v="2011-10-05T00:00:00"/>
    <s v="October"/>
    <s v="2011"/>
    <n v="2"/>
    <b v="0"/>
    <s v="High"/>
    <n v="40"/>
    <n v="2108.21"/>
    <n v="0.03"/>
    <s v="Regular Air"/>
    <n v="273.61"/>
    <n v="51.75"/>
    <n v="19.989999999999998"/>
    <s v="Nora Price"/>
    <s v="New Brunswick"/>
    <s v="Atlantic"/>
    <s v="Home Office"/>
    <s v="Furniture"/>
    <s v="Office Furnishings"/>
    <n v="0.55000000000000004"/>
  </r>
  <r>
    <n v="47173"/>
    <d v="2009-09-01T00:00:00"/>
    <d v="2009-09-03T00:00:00"/>
    <s v="September"/>
    <s v="2009"/>
    <n v="2"/>
    <b v="0"/>
    <s v="Not Specified"/>
    <n v="41"/>
    <n v="277.0745"/>
    <n v="0.03"/>
    <s v="Regular Air"/>
    <n v="-128.44"/>
    <n v="7.99"/>
    <n v="5.03"/>
    <s v="Aleksandra Gannaway"/>
    <s v="New Brunswick"/>
    <s v="Atlantic"/>
    <s v="Corporate"/>
    <s v="Technology"/>
    <s v="Telephones and Communication"/>
    <n v="0.6"/>
  </r>
  <r>
    <n v="47271"/>
    <d v="2011-07-28T00:00:00"/>
    <d v="2011-07-29T00:00:00"/>
    <s v="July"/>
    <s v="2011"/>
    <n v="1"/>
    <b v="0"/>
    <s v="Medium"/>
    <n v="44"/>
    <n v="221.42"/>
    <n v="0.03"/>
    <s v="Regular Air"/>
    <n v="-142.02000000000001"/>
    <n v="4.9800000000000004"/>
    <n v="4.62"/>
    <s v="Liz MacKendrick"/>
    <s v="New Brunswick"/>
    <s v="Atlantic"/>
    <s v="Corporate"/>
    <s v="Technology"/>
    <s v="Computer Peripherals"/>
    <n v="0.64"/>
  </r>
  <r>
    <n v="47815"/>
    <d v="2012-12-30T00:00:00"/>
    <d v="2012-12-30T00:00:00"/>
    <s v="December"/>
    <s v="2012"/>
    <n v="0"/>
    <s v="FREE DELIVERY"/>
    <s v="Not Specified"/>
    <n v="45"/>
    <n v="580.96"/>
    <n v="0.08"/>
    <s v="Regular Air"/>
    <n v="-33.47"/>
    <n v="13.73"/>
    <n v="6.85"/>
    <s v="Jim Epp"/>
    <s v="New Brunswick"/>
    <s v="Atlantic"/>
    <s v="Small Business"/>
    <s v="Furniture"/>
    <s v="Office Furnishings"/>
    <n v="0.54"/>
  </r>
  <r>
    <n v="47909"/>
    <d v="2010-03-09T00:00:00"/>
    <d v="2010-03-09T00:00:00"/>
    <s v="March"/>
    <s v="2010"/>
    <n v="0"/>
    <s v="FREE DELIVERY"/>
    <s v="Medium"/>
    <n v="38"/>
    <n v="185.19"/>
    <n v="7.0000000000000007E-2"/>
    <s v="Regular Air"/>
    <n v="-175.62"/>
    <n v="4.9800000000000004"/>
    <n v="7.44"/>
    <s v="Dean Percer"/>
    <s v="New Brunswick"/>
    <s v="Atlantic"/>
    <s v="Home Office"/>
    <s v="Office Supplies"/>
    <s v="Paper"/>
    <n v="0.36"/>
  </r>
  <r>
    <n v="47909"/>
    <d v="2010-03-09T00:00:00"/>
    <d v="2010-03-10T00:00:00"/>
    <s v="March"/>
    <s v="2010"/>
    <n v="1"/>
    <b v="0"/>
    <s v="Medium"/>
    <n v="22"/>
    <n v="220.26"/>
    <n v="7.0000000000000007E-2"/>
    <s v="Regular Air"/>
    <n v="-35.950000000000003"/>
    <n v="10.23"/>
    <n v="4.68"/>
    <s v="Dean Percer"/>
    <s v="New Brunswick"/>
    <s v="Atlantic"/>
    <s v="Home Office"/>
    <s v="Office Supplies"/>
    <s v="Scissors, Rulers and Trimmers"/>
    <n v="0.59"/>
  </r>
  <r>
    <n v="47909"/>
    <d v="2010-03-09T00:00:00"/>
    <d v="2010-03-11T00:00:00"/>
    <s v="March"/>
    <s v="2010"/>
    <n v="2"/>
    <b v="0"/>
    <s v="Medium"/>
    <n v="48"/>
    <n v="843.03"/>
    <n v="0.08"/>
    <s v="Regular Air"/>
    <n v="419.9"/>
    <n v="20.99"/>
    <n v="0.99"/>
    <s v="Dean Percer"/>
    <s v="New Brunswick"/>
    <s v="Atlantic"/>
    <s v="Home Office"/>
    <s v="Technology"/>
    <s v="Telephones and Communication"/>
    <n v="0.37"/>
  </r>
  <r>
    <n v="48609"/>
    <d v="2010-02-24T00:00:00"/>
    <d v="2010-02-25T00:00:00"/>
    <s v="February"/>
    <s v="2010"/>
    <n v="1"/>
    <b v="0"/>
    <s v="High"/>
    <n v="26"/>
    <n v="176.34"/>
    <n v="0"/>
    <s v="Regular Air"/>
    <n v="-103.32"/>
    <n v="6.48"/>
    <n v="7.86"/>
    <s v="Pauline Johnson"/>
    <s v="New Brunswick"/>
    <s v="Atlantic"/>
    <s v="Corporate"/>
    <s v="Office Supplies"/>
    <s v="Paper"/>
    <n v="0.37"/>
  </r>
  <r>
    <n v="48609"/>
    <d v="2010-02-24T00:00:00"/>
    <d v="2010-02-25T00:00:00"/>
    <s v="February"/>
    <s v="2010"/>
    <n v="1"/>
    <b v="0"/>
    <s v="High"/>
    <n v="5"/>
    <n v="186.5"/>
    <n v="0.04"/>
    <s v="Express Air"/>
    <n v="4.16"/>
    <n v="37.44"/>
    <n v="4.2699999999999996"/>
    <s v="Pauline Johnson"/>
    <s v="New Brunswick"/>
    <s v="Atlantic"/>
    <s v="Corporate"/>
    <s v="Office Supplies"/>
    <s v="Pens &amp; Art Supplies"/>
    <n v="0.46"/>
  </r>
  <r>
    <n v="48643"/>
    <d v="2012-10-18T00:00:00"/>
    <d v="2012-10-20T00:00:00"/>
    <s v="October"/>
    <s v="2012"/>
    <n v="2"/>
    <b v="0"/>
    <s v="Medium"/>
    <n v="14"/>
    <n v="9171.7099999999991"/>
    <n v="0.06"/>
    <s v="Delivery Truck"/>
    <n v="2636.01"/>
    <n v="808.49"/>
    <n v="55.3"/>
    <s v="Laurel Elliston"/>
    <s v="New Brunswick"/>
    <s v="Atlantic"/>
    <s v="Home Office"/>
    <s v="Technology"/>
    <s v="Office Machines"/>
    <n v="0.4"/>
  </r>
  <r>
    <n v="48643"/>
    <d v="2012-10-18T00:00:00"/>
    <d v="2012-10-20T00:00:00"/>
    <s v="October"/>
    <s v="2012"/>
    <n v="2"/>
    <b v="0"/>
    <s v="Medium"/>
    <n v="6"/>
    <n v="18.05"/>
    <n v="0.06"/>
    <s v="Regular Air"/>
    <n v="0.13"/>
    <n v="2.88"/>
    <n v="0.99"/>
    <s v="Laurel Elliston"/>
    <s v="New Brunswick"/>
    <s v="Atlantic"/>
    <s v="Home Office"/>
    <s v="Office Supplies"/>
    <s v="Labels"/>
    <n v="0.36"/>
  </r>
  <r>
    <n v="48643"/>
    <d v="2012-10-18T00:00:00"/>
    <d v="2012-10-20T00:00:00"/>
    <s v="October"/>
    <s v="2012"/>
    <n v="2"/>
    <b v="0"/>
    <s v="Medium"/>
    <n v="50"/>
    <n v="2896.3580000000002"/>
    <n v="0"/>
    <s v="Regular Air"/>
    <n v="583.5"/>
    <n v="65.989999999999995"/>
    <n v="8.99"/>
    <s v="Laurel Elliston"/>
    <s v="New Brunswick"/>
    <s v="Atlantic"/>
    <s v="Home Office"/>
    <s v="Technology"/>
    <s v="Telephones and Communication"/>
    <n v="0.6"/>
  </r>
  <r>
    <n v="49380"/>
    <d v="2012-05-04T00:00:00"/>
    <d v="2012-05-06T00:00:00"/>
    <s v="May"/>
    <s v="2012"/>
    <n v="2"/>
    <b v="0"/>
    <s v="Medium"/>
    <n v="11"/>
    <n v="22145.37"/>
    <n v="0.02"/>
    <s v="Regular Air"/>
    <n v="6138.48"/>
    <n v="1938.02"/>
    <n v="13.99"/>
    <s v="Jocasta Rupert"/>
    <s v="New Brunswick"/>
    <s v="Atlantic"/>
    <s v="Consumer"/>
    <s v="Technology"/>
    <s v="Office Machines"/>
    <n v="0.38"/>
  </r>
  <r>
    <n v="49607"/>
    <d v="2009-05-04T00:00:00"/>
    <d v="2009-05-05T00:00:00"/>
    <s v="May"/>
    <s v="2009"/>
    <n v="1"/>
    <b v="0"/>
    <s v="Medium"/>
    <n v="6"/>
    <n v="1056.6434999999999"/>
    <n v="0.06"/>
    <s v="Regular Air"/>
    <n v="-586.20000000000005"/>
    <n v="205.99"/>
    <n v="8.99"/>
    <s v="Georgia Rosenberg"/>
    <s v="New Brunswick"/>
    <s v="Atlantic"/>
    <s v="Consumer"/>
    <s v="Technology"/>
    <s v="Telephones and Communication"/>
    <n v="0.56000000000000005"/>
  </r>
  <r>
    <n v="49862"/>
    <d v="2012-09-12T00:00:00"/>
    <d v="2012-09-14T00:00:00"/>
    <s v="September"/>
    <s v="2012"/>
    <n v="2"/>
    <b v="0"/>
    <s v="Not Specified"/>
    <n v="24"/>
    <n v="75.73"/>
    <n v="7.0000000000000007E-2"/>
    <s v="Regular Air"/>
    <n v="29.46"/>
    <n v="3.15"/>
    <n v="0.5"/>
    <s v="Nora Price"/>
    <s v="New Brunswick"/>
    <s v="Atlantic"/>
    <s v="Small Business"/>
    <s v="Office Supplies"/>
    <s v="Labels"/>
    <n v="0.37"/>
  </r>
  <r>
    <n v="50209"/>
    <d v="2010-09-10T00:00:00"/>
    <d v="2010-09-12T00:00:00"/>
    <s v="September"/>
    <s v="2010"/>
    <n v="2"/>
    <b v="0"/>
    <s v="High"/>
    <n v="34"/>
    <n v="1863.02"/>
    <n v="0.03"/>
    <s v="Express Air"/>
    <n v="823.26"/>
    <n v="55.48"/>
    <n v="6.79"/>
    <s v="Brendan Sweed"/>
    <s v="New Brunswick"/>
    <s v="Atlantic"/>
    <s v="Consumer"/>
    <s v="Office Supplies"/>
    <s v="Paper"/>
    <n v="0.37"/>
  </r>
  <r>
    <n v="50209"/>
    <d v="2010-09-10T00:00:00"/>
    <d v="2010-09-11T00:00:00"/>
    <s v="September"/>
    <s v="2010"/>
    <n v="1"/>
    <b v="0"/>
    <s v="High"/>
    <n v="2"/>
    <n v="53.3"/>
    <n v="0"/>
    <s v="Regular Air"/>
    <n v="-46.2"/>
    <n v="20.89"/>
    <n v="11.52"/>
    <s v="Brendan Sweed"/>
    <s v="New Brunswick"/>
    <s v="Atlantic"/>
    <s v="Consumer"/>
    <s v="Office Supplies"/>
    <s v="Storage &amp; Organization"/>
    <n v="0.83"/>
  </r>
  <r>
    <n v="50432"/>
    <d v="2009-06-07T00:00:00"/>
    <d v="2009-06-12T00:00:00"/>
    <s v="June"/>
    <s v="2009"/>
    <n v="5"/>
    <b v="0"/>
    <s v="low"/>
    <n v="7"/>
    <n v="2161.36"/>
    <n v="0.02"/>
    <s v="Delivery Truck"/>
    <n v="-92.37"/>
    <n v="284.98"/>
    <n v="69.55"/>
    <s v="Jim Epp"/>
    <s v="New Brunswick"/>
    <s v="Atlantic"/>
    <s v="Small Business"/>
    <s v="Furniture"/>
    <s v="Chairs &amp; Chairmats"/>
    <n v="0.6"/>
  </r>
  <r>
    <n v="50432"/>
    <d v="2009-06-07T00:00:00"/>
    <d v="2009-06-09T00:00:00"/>
    <s v="June"/>
    <s v="2009"/>
    <n v="2"/>
    <b v="0"/>
    <s v="low"/>
    <n v="45"/>
    <n v="2494.92"/>
    <n v="0.08"/>
    <s v="Regular Air"/>
    <n v="816.72"/>
    <n v="55.48"/>
    <n v="14.3"/>
    <s v="Jim Epp"/>
    <s v="New Brunswick"/>
    <s v="Atlantic"/>
    <s v="Small Business"/>
    <s v="Office Supplies"/>
    <s v="Paper"/>
    <n v="0.37"/>
  </r>
  <r>
    <n v="50500"/>
    <d v="2011-09-06T00:00:00"/>
    <d v="2011-09-10T00:00:00"/>
    <s v="September"/>
    <s v="2011"/>
    <n v="4"/>
    <b v="0"/>
    <s v="low"/>
    <n v="11"/>
    <n v="64.86"/>
    <n v="0"/>
    <s v="Regular Air"/>
    <n v="22.05"/>
    <n v="5.43"/>
    <n v="0.95"/>
    <s v="Lisa DeCherney"/>
    <s v="New Brunswick"/>
    <s v="Atlantic"/>
    <s v="Consumer"/>
    <s v="Office Supplies"/>
    <s v="Paper"/>
    <n v="0.36"/>
  </r>
  <r>
    <n v="50500"/>
    <d v="2011-09-06T00:00:00"/>
    <d v="2011-09-06T00:00:00"/>
    <s v="September"/>
    <s v="2011"/>
    <n v="0"/>
    <s v="FREE DELIVERY"/>
    <s v="low"/>
    <n v="45"/>
    <n v="109.39"/>
    <n v="7.0000000000000007E-2"/>
    <s v="Express Air"/>
    <n v="16.309999999999999"/>
    <n v="2.4700000000000002"/>
    <n v="1.02"/>
    <s v="Lisa DeCherney"/>
    <s v="New Brunswick"/>
    <s v="Atlantic"/>
    <s v="Consumer"/>
    <s v="Office Supplies"/>
    <s v="Rubber Bands"/>
    <n v="0.38"/>
  </r>
  <r>
    <n v="50626"/>
    <d v="2009-10-20T00:00:00"/>
    <d v="2009-10-21T00:00:00"/>
    <s v="October"/>
    <s v="2009"/>
    <n v="1"/>
    <b v="0"/>
    <s v="Medium"/>
    <n v="18"/>
    <n v="3267.41"/>
    <n v="0"/>
    <s v="Delivery Truck"/>
    <n v="248.19"/>
    <n v="170.98"/>
    <n v="35.89"/>
    <s v="Dean Percer"/>
    <s v="New Brunswick"/>
    <s v="Atlantic"/>
    <s v="Consumer"/>
    <s v="Furniture"/>
    <s v="Bookcases"/>
    <n v="0.66"/>
  </r>
  <r>
    <n v="50626"/>
    <d v="2009-10-20T00:00:00"/>
    <d v="2009-10-22T00:00:00"/>
    <s v="October"/>
    <s v="2009"/>
    <n v="2"/>
    <b v="0"/>
    <s v="Medium"/>
    <n v="42"/>
    <n v="26126.92"/>
    <n v="0.04"/>
    <s v="Regular Air"/>
    <n v="9498.6"/>
    <n v="599.99"/>
    <n v="24.49"/>
    <s v="Dean Percer"/>
    <s v="New Brunswick"/>
    <s v="Atlantic"/>
    <s v="Consumer"/>
    <s v="Technology"/>
    <s v="Copiers and Fax"/>
    <n v="0.5"/>
  </r>
  <r>
    <n v="50657"/>
    <d v="2011-12-18T00:00:00"/>
    <d v="2011-12-19T00:00:00"/>
    <s v="December"/>
    <s v="2011"/>
    <n v="1"/>
    <b v="0"/>
    <s v="High"/>
    <n v="40"/>
    <n v="315.45"/>
    <n v="0.01"/>
    <s v="Regular Air"/>
    <n v="-305.88"/>
    <n v="7.38"/>
    <n v="11.51"/>
    <s v="Aleksandra Gannaway"/>
    <s v="New Brunswick"/>
    <s v="Atlantic"/>
    <s v="Corporate"/>
    <s v="Office Supplies"/>
    <s v="Binders and Binder Accessories"/>
    <n v="0.36"/>
  </r>
  <r>
    <n v="50657"/>
    <d v="2011-12-18T00:00:00"/>
    <d v="2011-12-20T00:00:00"/>
    <s v="December"/>
    <s v="2011"/>
    <n v="2"/>
    <b v="0"/>
    <s v="High"/>
    <n v="16"/>
    <n v="60.02"/>
    <n v="0.1"/>
    <s v="Express Air"/>
    <n v="0.94"/>
    <n v="3.71"/>
    <n v="1.93"/>
    <s v="Aleksandra Gannaway"/>
    <s v="New Brunswick"/>
    <s v="Atlantic"/>
    <s v="Corporate"/>
    <s v="Office Supplies"/>
    <s v="Paper"/>
    <n v="0.35"/>
  </r>
  <r>
    <n v="50657"/>
    <d v="2011-12-18T00:00:00"/>
    <d v="2011-12-20T00:00:00"/>
    <s v="December"/>
    <s v="2011"/>
    <n v="2"/>
    <b v="0"/>
    <s v="High"/>
    <n v="49"/>
    <n v="7413.29"/>
    <n v="0.01"/>
    <s v="Delivery Truck"/>
    <n v="1148.23"/>
    <n v="150.97999999999999"/>
    <n v="16.010000000000002"/>
    <s v="Aleksandra Gannaway"/>
    <s v="New Brunswick"/>
    <s v="Atlantic"/>
    <s v="Corporate"/>
    <s v="Furniture"/>
    <s v="Tables"/>
    <n v="0.7"/>
  </r>
  <r>
    <n v="50725"/>
    <d v="2010-11-23T00:00:00"/>
    <d v="2010-11-25T00:00:00"/>
    <s v="November"/>
    <s v="2010"/>
    <n v="2"/>
    <b v="0"/>
    <s v="Medium"/>
    <n v="19"/>
    <n v="2441.1405"/>
    <n v="0.05"/>
    <s v="Regular Air"/>
    <n v="261.95999999999998"/>
    <n v="155.99"/>
    <n v="8.99"/>
    <s v="Muhammed Yedwab"/>
    <s v="New Brunswick"/>
    <s v="Atlantic"/>
    <s v="Consumer"/>
    <s v="Technology"/>
    <s v="Telephones and Communication"/>
    <n v="0.55000000000000004"/>
  </r>
  <r>
    <n v="51175"/>
    <d v="2012-08-14T00:00:00"/>
    <d v="2012-08-14T00:00:00"/>
    <s v="August"/>
    <s v="2012"/>
    <n v="0"/>
    <s v="FREE DELIVERY"/>
    <s v="High"/>
    <n v="28"/>
    <n v="1135.24"/>
    <n v="0.06"/>
    <s v="Regular Air"/>
    <n v="271.81"/>
    <n v="41.71"/>
    <n v="4.5"/>
    <s v="Katherine Hughes"/>
    <s v="New Brunswick"/>
    <s v="Atlantic"/>
    <s v="Consumer"/>
    <s v="Office Supplies"/>
    <s v="Appliances"/>
    <n v="0.56000000000000005"/>
  </r>
  <r>
    <n v="51175"/>
    <d v="2012-08-14T00:00:00"/>
    <d v="2012-08-15T00:00:00"/>
    <s v="August"/>
    <s v="2012"/>
    <n v="1"/>
    <b v="0"/>
    <s v="High"/>
    <n v="3"/>
    <n v="2136.9299999999998"/>
    <n v="0.04"/>
    <s v="Regular Air"/>
    <n v="-2297.48"/>
    <n v="699.99"/>
    <n v="24.49"/>
    <s v="Katherine Hughes"/>
    <s v="New Brunswick"/>
    <s v="Atlantic"/>
    <s v="Consumer"/>
    <s v="Technology"/>
    <s v="Copiers and Fax"/>
    <n v="0.41"/>
  </r>
  <r>
    <n v="51202"/>
    <d v="2012-04-13T00:00:00"/>
    <d v="2012-04-15T00:00:00"/>
    <s v="April"/>
    <s v="2012"/>
    <n v="2"/>
    <b v="0"/>
    <s v="High"/>
    <n v="4"/>
    <n v="30.89"/>
    <n v="0.06"/>
    <s v="Regular Air"/>
    <n v="-19.55"/>
    <n v="5.78"/>
    <n v="7.64"/>
    <s v="Jim Epp"/>
    <s v="New Brunswick"/>
    <s v="Atlantic"/>
    <s v="Small Business"/>
    <s v="Office Supplies"/>
    <s v="Paper"/>
    <n v="0.36"/>
  </r>
  <r>
    <n v="51202"/>
    <d v="2012-04-13T00:00:00"/>
    <d v="2012-04-14T00:00:00"/>
    <s v="April"/>
    <s v="2012"/>
    <n v="1"/>
    <b v="0"/>
    <s v="High"/>
    <n v="34"/>
    <n v="170.46"/>
    <n v="0.1"/>
    <s v="Regular Air"/>
    <n v="-104.35"/>
    <n v="5.28"/>
    <n v="5.66"/>
    <s v="Jim Epp"/>
    <s v="New Brunswick"/>
    <s v="Atlantic"/>
    <s v="Small Business"/>
    <s v="Office Supplies"/>
    <s v="Paper"/>
    <n v="0.4"/>
  </r>
  <r>
    <n v="51488"/>
    <d v="2010-05-02T00:00:00"/>
    <d v="2010-05-03T00:00:00"/>
    <s v="May"/>
    <s v="2010"/>
    <n v="1"/>
    <b v="0"/>
    <s v="High"/>
    <n v="31"/>
    <n v="1561.96"/>
    <n v="0.03"/>
    <s v="Regular Air"/>
    <n v="119.92"/>
    <n v="50.98"/>
    <n v="13.66"/>
    <s v="Liz MacKendrick"/>
    <s v="New Brunswick"/>
    <s v="Atlantic"/>
    <s v="Corporate"/>
    <s v="Office Supplies"/>
    <s v="Appliances"/>
    <n v="0.57999999999999996"/>
  </r>
  <r>
    <n v="51873"/>
    <d v="2009-05-06T00:00:00"/>
    <d v="2009-05-06T00:00:00"/>
    <s v="May"/>
    <s v="2009"/>
    <n v="0"/>
    <s v="FREE DELIVERY"/>
    <s v="High"/>
    <n v="29"/>
    <n v="265.92"/>
    <n v="0.04"/>
    <s v="Regular Air"/>
    <n v="79.67"/>
    <n v="9.11"/>
    <n v="2.15"/>
    <s v="Muhammed Yedwab"/>
    <s v="New Brunswick"/>
    <s v="Atlantic"/>
    <s v="Consumer"/>
    <s v="Office Supplies"/>
    <s v="Paper"/>
    <n v="0.4"/>
  </r>
  <r>
    <n v="52711"/>
    <d v="2011-09-23T00:00:00"/>
    <d v="2011-09-25T00:00:00"/>
    <s v="September"/>
    <s v="2011"/>
    <n v="2"/>
    <b v="0"/>
    <s v="Not Specified"/>
    <n v="7"/>
    <n v="220.79"/>
    <n v="0"/>
    <s v="Regular Air"/>
    <n v="-91.51"/>
    <n v="30.97"/>
    <n v="4"/>
    <s v="Aimee Bixby"/>
    <s v="New Brunswick"/>
    <s v="Atlantic"/>
    <s v="Home Office"/>
    <s v="Technology"/>
    <s v="Computer Peripherals"/>
    <n v="0.74"/>
  </r>
  <r>
    <n v="52711"/>
    <d v="2011-09-23T00:00:00"/>
    <d v="2011-09-25T00:00:00"/>
    <s v="September"/>
    <s v="2011"/>
    <n v="2"/>
    <b v="0"/>
    <s v="Not Specified"/>
    <n v="41"/>
    <n v="755.19"/>
    <n v="0"/>
    <s v="Regular Air"/>
    <n v="81.44"/>
    <n v="17.670000000000002"/>
    <n v="8.99"/>
    <s v="Aimee Bixby"/>
    <s v="New Brunswick"/>
    <s v="Atlantic"/>
    <s v="Home Office"/>
    <s v="Furniture"/>
    <s v="Office Furnishings"/>
    <n v="0.47"/>
  </r>
  <r>
    <n v="53222"/>
    <d v="2009-10-19T00:00:00"/>
    <d v="2009-10-19T00:00:00"/>
    <s v="October"/>
    <s v="2009"/>
    <n v="0"/>
    <s v="FREE DELIVERY"/>
    <s v="low"/>
    <n v="2"/>
    <n v="21.71"/>
    <n v="7.0000000000000007E-2"/>
    <s v="Regular Air"/>
    <n v="-15.13"/>
    <n v="6.48"/>
    <n v="9.5399999999999991"/>
    <s v="Nora Price"/>
    <s v="New Brunswick"/>
    <s v="Atlantic"/>
    <s v="Small Business"/>
    <s v="Office Supplies"/>
    <s v="Paper"/>
    <n v="0.37"/>
  </r>
  <r>
    <n v="54146"/>
    <d v="2010-10-18T00:00:00"/>
    <d v="2010-10-23T00:00:00"/>
    <s v="October"/>
    <s v="2010"/>
    <n v="5"/>
    <b v="0"/>
    <s v="low"/>
    <n v="3"/>
    <n v="124.75"/>
    <n v="0.06"/>
    <s v="Regular Air"/>
    <n v="-112.64"/>
    <n v="40.96"/>
    <n v="1.99"/>
    <s v="Laurel Elliston"/>
    <s v="New Brunswick"/>
    <s v="Atlantic"/>
    <s v="Corporate"/>
    <s v="Technology"/>
    <s v="Computer Peripherals"/>
    <n v="0.55000000000000004"/>
  </r>
  <r>
    <n v="54791"/>
    <d v="2012-12-20T00:00:00"/>
    <d v="2012-12-21T00:00:00"/>
    <s v="December"/>
    <s v="2012"/>
    <n v="1"/>
    <b v="0"/>
    <s v="High"/>
    <n v="27"/>
    <n v="1087.58"/>
    <n v="0.01"/>
    <s v="Regular Air"/>
    <n v="514.45000000000005"/>
    <n v="39.89"/>
    <n v="3.04"/>
    <s v="Lisa DeCherney"/>
    <s v="New Brunswick"/>
    <s v="Atlantic"/>
    <s v="Corporate"/>
    <s v="Furniture"/>
    <s v="Office Furnishings"/>
    <n v="0.53"/>
  </r>
  <r>
    <n v="54791"/>
    <d v="2012-12-20T00:00:00"/>
    <d v="2012-12-22T00:00:00"/>
    <s v="December"/>
    <s v="2012"/>
    <n v="2"/>
    <b v="0"/>
    <s v="High"/>
    <n v="42"/>
    <n v="4273.3500000000004"/>
    <n v="7.0000000000000007E-2"/>
    <s v="Regular Air"/>
    <n v="-892.03"/>
    <n v="101.41"/>
    <n v="35"/>
    <s v="Lisa DeCherney"/>
    <s v="New Brunswick"/>
    <s v="Atlantic"/>
    <s v="Corporate"/>
    <s v="Office Supplies"/>
    <s v="Storage &amp; Organization"/>
    <n v="0.82"/>
  </r>
  <r>
    <n v="55335"/>
    <d v="2012-09-15T00:00:00"/>
    <d v="2012-09-17T00:00:00"/>
    <s v="September"/>
    <s v="2012"/>
    <n v="2"/>
    <b v="0"/>
    <s v="Not Specified"/>
    <n v="30"/>
    <n v="8684.23"/>
    <n v="0.05"/>
    <s v="Delivery Truck"/>
    <n v="1488.77"/>
    <n v="280.98"/>
    <n v="35.67"/>
    <s v="Muhammed Yedwab"/>
    <s v="New Brunswick"/>
    <s v="Atlantic"/>
    <s v="Consumer"/>
    <s v="Furniture"/>
    <s v="Tables"/>
    <n v="0.66"/>
  </r>
  <r>
    <n v="55525"/>
    <d v="2009-05-08T00:00:00"/>
    <d v="2009-05-08T00:00:00"/>
    <s v="May"/>
    <s v="2009"/>
    <n v="0"/>
    <s v="FREE DELIVERY"/>
    <s v="low"/>
    <n v="1"/>
    <n v="291.39999999999998"/>
    <n v="0.06"/>
    <s v="Regular Air"/>
    <n v="-763.16"/>
    <n v="300.97000000000003"/>
    <n v="7.18"/>
    <s v="Liz MacKendrick"/>
    <s v="New Brunswick"/>
    <s v="Atlantic"/>
    <s v="Corporate"/>
    <s v="Technology"/>
    <s v="Computer Peripherals"/>
    <n v="0.48"/>
  </r>
  <r>
    <n v="55746"/>
    <d v="2009-06-30T00:00:00"/>
    <d v="2009-07-02T00:00:00"/>
    <s v="July"/>
    <s v="2009"/>
    <n v="2"/>
    <b v="0"/>
    <s v="Not Specified"/>
    <n v="29"/>
    <n v="324.75"/>
    <n v="7.0000000000000007E-2"/>
    <s v="Regular Air"/>
    <n v="-36.869999999999997"/>
    <n v="11.29"/>
    <n v="5.03"/>
    <s v="Georgia Rosenberg"/>
    <s v="New Brunswick"/>
    <s v="Atlantic"/>
    <s v="Consumer"/>
    <s v="Office Supplies"/>
    <s v="Storage &amp; Organization"/>
    <n v="0.59"/>
  </r>
  <r>
    <n v="56960"/>
    <d v="2009-08-06T00:00:00"/>
    <d v="2009-08-08T00:00:00"/>
    <s v="August"/>
    <s v="2009"/>
    <n v="2"/>
    <b v="0"/>
    <s v="High"/>
    <n v="48"/>
    <n v="2784.8294999999998"/>
    <n v="0.01"/>
    <s v="Express Air"/>
    <n v="788.29"/>
    <n v="65.989999999999995"/>
    <n v="4.2"/>
    <s v="Jim Epp"/>
    <s v="New Brunswick"/>
    <s v="Atlantic"/>
    <s v="Small Business"/>
    <s v="Technology"/>
    <s v="Telephones and Communication"/>
    <n v="0.59"/>
  </r>
  <r>
    <n v="57059"/>
    <d v="2011-06-01T00:00:00"/>
    <d v="2011-06-03T00:00:00"/>
    <s v="June"/>
    <s v="2011"/>
    <n v="2"/>
    <b v="0"/>
    <s v="Medium"/>
    <n v="50"/>
    <n v="212.12"/>
    <n v="0.01"/>
    <s v="Regular Air"/>
    <n v="-154.63"/>
    <n v="3.98"/>
    <n v="5.26"/>
    <s v="Liz MacKendrick"/>
    <s v="New Brunswick"/>
    <s v="Atlantic"/>
    <s v="Corporate"/>
    <s v="Office Supplies"/>
    <s v="Binders and Binder Accessories"/>
    <n v="0.38"/>
  </r>
  <r>
    <n v="57059"/>
    <d v="2011-06-01T00:00:00"/>
    <d v="2011-06-03T00:00:00"/>
    <s v="June"/>
    <s v="2011"/>
    <n v="2"/>
    <b v="0"/>
    <s v="Medium"/>
    <n v="25"/>
    <n v="2455.54"/>
    <n v="0.03"/>
    <s v="Regular Air"/>
    <n v="1361.88"/>
    <n v="98.31"/>
    <n v="0.49"/>
    <s v="Liz MacKendrick"/>
    <s v="New Brunswick"/>
    <s v="Atlantic"/>
    <s v="Corporate"/>
    <s v="Office Supplies"/>
    <s v="Labels"/>
    <n v="0.36"/>
  </r>
  <r>
    <n v="57568"/>
    <d v="2010-06-17T00:00:00"/>
    <d v="2010-06-19T00:00:00"/>
    <s v="June"/>
    <s v="2010"/>
    <n v="2"/>
    <b v="0"/>
    <s v="Not Specified"/>
    <n v="38"/>
    <n v="592.54"/>
    <n v="7.0000000000000007E-2"/>
    <s v="Regular Air"/>
    <n v="282.11"/>
    <n v="15.67"/>
    <n v="1.39"/>
    <s v="Jim Epp"/>
    <s v="New Brunswick"/>
    <s v="Atlantic"/>
    <s v="Small Business"/>
    <s v="Office Supplies"/>
    <s v="Envelopes"/>
    <n v="0.38"/>
  </r>
  <r>
    <n v="57798"/>
    <d v="2012-09-15T00:00:00"/>
    <d v="2012-09-16T00:00:00"/>
    <s v="September"/>
    <s v="2012"/>
    <n v="1"/>
    <b v="0"/>
    <s v="High"/>
    <n v="20"/>
    <n v="3050.81"/>
    <n v="0.01"/>
    <s v="Delivery Truck"/>
    <n v="-124.04"/>
    <n v="140.97999999999999"/>
    <n v="36.090000000000003"/>
    <s v="Nora Price"/>
    <s v="New Brunswick"/>
    <s v="Atlantic"/>
    <s v="Small Business"/>
    <s v="Furniture"/>
    <s v="Bookcases"/>
    <n v="0.77"/>
  </r>
  <r>
    <n v="58273"/>
    <d v="2010-06-20T00:00:00"/>
    <d v="2010-06-20T00:00:00"/>
    <s v="June"/>
    <s v="2010"/>
    <n v="0"/>
    <s v="FREE DELIVERY"/>
    <s v="High"/>
    <n v="31"/>
    <n v="244.9"/>
    <n v="0.08"/>
    <s v="Regular Air"/>
    <n v="-61.14"/>
    <n v="8.4600000000000009"/>
    <n v="3.62"/>
    <s v="Liz MacKendrick"/>
    <s v="New Brunswick"/>
    <s v="Atlantic"/>
    <s v="Corporate"/>
    <s v="Technology"/>
    <s v="Computer Peripherals"/>
    <n v="0.61"/>
  </r>
  <r>
    <n v="58693"/>
    <d v="2009-10-21T00:00:00"/>
    <d v="2009-10-25T00:00:00"/>
    <s v="October"/>
    <s v="2009"/>
    <n v="4"/>
    <b v="0"/>
    <s v="low"/>
    <n v="50"/>
    <n v="876.64"/>
    <n v="0"/>
    <s v="Regular Air"/>
    <n v="-126.68"/>
    <n v="15.99"/>
    <n v="13.18"/>
    <s v="Bruce Stewart"/>
    <s v="New Brunswick"/>
    <s v="Atlantic"/>
    <s v="Corporate"/>
    <s v="Office Supplies"/>
    <s v="Binders and Binder Accessories"/>
    <n v="0.37"/>
  </r>
  <r>
    <n v="58818"/>
    <d v="2009-04-15T00:00:00"/>
    <d v="2009-04-16T00:00:00"/>
    <s v="April"/>
    <s v="2009"/>
    <n v="1"/>
    <b v="0"/>
    <s v="Critical"/>
    <n v="41"/>
    <n v="998.05"/>
    <n v="0.01"/>
    <s v="Regular Air"/>
    <n v="391.14"/>
    <n v="22.98"/>
    <n v="1.99"/>
    <s v="James Galang"/>
    <s v="New Brunswick"/>
    <s v="Atlantic"/>
    <s v="Consumer"/>
    <s v="Technology"/>
    <s v="Computer Peripherals"/>
    <n v="0.46"/>
  </r>
  <r>
    <n v="58818"/>
    <d v="2009-04-15T00:00:00"/>
    <d v="2009-04-17T00:00:00"/>
    <s v="April"/>
    <s v="2009"/>
    <n v="2"/>
    <b v="0"/>
    <s v="Critical"/>
    <n v="20"/>
    <n v="4353.0200000000004"/>
    <n v="0.1"/>
    <s v="Delivery Truck"/>
    <n v="661.77"/>
    <n v="226.67"/>
    <n v="28.16"/>
    <s v="James Galang"/>
    <s v="New Brunswick"/>
    <s v="Atlantic"/>
    <s v="Consumer"/>
    <s v="Furniture"/>
    <s v="Chairs &amp; Chairmats"/>
    <n v="0.59"/>
  </r>
  <r>
    <n v="59171"/>
    <d v="2011-09-12T00:00:00"/>
    <d v="2011-09-13T00:00:00"/>
    <s v="September"/>
    <s v="2011"/>
    <n v="1"/>
    <b v="0"/>
    <s v="Medium"/>
    <n v="39"/>
    <n v="105.07"/>
    <n v="0.08"/>
    <s v="Regular Air"/>
    <n v="9.11"/>
    <n v="2.88"/>
    <n v="0.7"/>
    <s v="Phillip Breyer"/>
    <s v="New Brunswick"/>
    <s v="Atlantic"/>
    <s v="Corporate"/>
    <s v="Office Supplies"/>
    <s v="Pens &amp; Art Supplies"/>
    <n v="0.56000000000000005"/>
  </r>
  <r>
    <n v="59271"/>
    <d v="2011-04-25T00:00:00"/>
    <d v="2011-04-26T00:00:00"/>
    <s v="April"/>
    <s v="2011"/>
    <n v="1"/>
    <b v="0"/>
    <s v="Not Specified"/>
    <n v="40"/>
    <n v="630.38"/>
    <n v="0.02"/>
    <s v="Express Air"/>
    <n v="-186.77"/>
    <n v="14.81"/>
    <n v="13.32"/>
    <s v="Lynn Smith"/>
    <s v="New Brunswick"/>
    <s v="Atlantic"/>
    <s v="Corporate"/>
    <s v="Office Supplies"/>
    <s v="Appliances"/>
    <n v="0.43"/>
  </r>
  <r>
    <n v="59271"/>
    <d v="2011-04-25T00:00:00"/>
    <d v="2011-04-27T00:00:00"/>
    <s v="April"/>
    <s v="2011"/>
    <n v="2"/>
    <b v="0"/>
    <s v="Not Specified"/>
    <n v="23"/>
    <n v="144.03"/>
    <n v="0.02"/>
    <s v="Regular Air"/>
    <n v="-37.04"/>
    <n v="5.98"/>
    <n v="5.2"/>
    <s v="Lynn Smith"/>
    <s v="New Brunswick"/>
    <s v="Atlantic"/>
    <s v="Corporate"/>
    <s v="Office Supplies"/>
    <s v="Paper"/>
    <n v="0.36"/>
  </r>
  <r>
    <n v="59680"/>
    <d v="2012-06-18T00:00:00"/>
    <d v="2012-06-19T00:00:00"/>
    <s v="June"/>
    <s v="2012"/>
    <n v="1"/>
    <b v="0"/>
    <s v="Critical"/>
    <n v="15"/>
    <n v="17.77"/>
    <n v="0.05"/>
    <s v="Regular Air"/>
    <n v="-37.67"/>
    <n v="0.99"/>
    <n v="2.96"/>
    <s v="Katherine Hughes"/>
    <s v="New Brunswick"/>
    <s v="Atlantic"/>
    <s v="Consumer"/>
    <s v="Technology"/>
    <s v="Computer Peripherals"/>
    <n v="0.61"/>
  </r>
  <r>
    <n v="97"/>
    <d v="2010-01-28T00:00:00"/>
    <d v="2010-01-29T00:00:00"/>
    <s v="January"/>
    <s v="2010"/>
    <n v="1"/>
    <b v="0"/>
    <s v="Medium"/>
    <n v="26"/>
    <n v="75.569999999999993"/>
    <n v="0.03"/>
    <s v="Regular Air"/>
    <n v="28.24"/>
    <n v="2.89"/>
    <n v="0.5"/>
    <s v="Craig Yedwab"/>
    <s v="Yukon"/>
    <s v="Yukon"/>
    <s v="Consumer"/>
    <s v="Office Supplies"/>
    <s v="Labels"/>
    <n v="0.38"/>
  </r>
  <r>
    <n v="323"/>
    <d v="2009-03-25T00:00:00"/>
    <d v="2009-03-27T00:00:00"/>
    <s v="March"/>
    <s v="2009"/>
    <n v="2"/>
    <b v="0"/>
    <s v="Critical"/>
    <n v="20"/>
    <n v="108.09"/>
    <n v="7.0000000000000007E-2"/>
    <s v="Regular Air"/>
    <n v="25.76"/>
    <n v="5.68"/>
    <n v="1.39"/>
    <s v="Dario Medina"/>
    <s v="Yukon"/>
    <s v="Yukon"/>
    <s v="Small Business"/>
    <s v="Office Supplies"/>
    <s v="Envelopes"/>
    <n v="0.38"/>
  </r>
  <r>
    <n v="323"/>
    <d v="2009-03-25T00:00:00"/>
    <d v="2009-03-27T00:00:00"/>
    <s v="March"/>
    <s v="2009"/>
    <n v="2"/>
    <b v="0"/>
    <s v="Critical"/>
    <n v="2"/>
    <n v="55.34"/>
    <n v="0.06"/>
    <s v="Regular Air"/>
    <n v="-31.24"/>
    <n v="22.84"/>
    <n v="11.54"/>
    <s v="Dario Medina"/>
    <s v="Yukon"/>
    <s v="Yukon"/>
    <s v="Small Business"/>
    <s v="Office Supplies"/>
    <s v="Paper"/>
    <n v="0.39"/>
  </r>
  <r>
    <n v="1095"/>
    <d v="2011-08-21T00:00:00"/>
    <d v="2011-08-23T00:00:00"/>
    <s v="August"/>
    <s v="2011"/>
    <n v="2"/>
    <b v="0"/>
    <s v="Medium"/>
    <n v="28"/>
    <n v="142.18"/>
    <n v="7.0000000000000007E-2"/>
    <s v="Regular Air"/>
    <n v="-50.14"/>
    <n v="4.9800000000000004"/>
    <n v="4.72"/>
    <s v="Ed Braxton"/>
    <s v="Yukon"/>
    <s v="Yukon"/>
    <s v="Consumer"/>
    <s v="Office Supplies"/>
    <s v="Paper"/>
    <n v="0.36"/>
  </r>
  <r>
    <n v="2562"/>
    <d v="2012-07-31T00:00:00"/>
    <d v="2012-08-03T00:00:00"/>
    <s v="August"/>
    <s v="2012"/>
    <n v="3"/>
    <b v="0"/>
    <s v="Critical"/>
    <n v="28"/>
    <n v="64.819999999999993"/>
    <n v="0.02"/>
    <s v="Regular Air"/>
    <n v="-32.03"/>
    <n v="2.12"/>
    <n v="1.99"/>
    <s v="Cindy Chapman"/>
    <s v="Yukon"/>
    <s v="Yukon"/>
    <s v="Consumer"/>
    <s v="Technology"/>
    <s v="Computer Peripherals"/>
    <n v="0.55000000000000004"/>
  </r>
  <r>
    <n v="2562"/>
    <d v="2012-07-31T00:00:00"/>
    <d v="2012-08-02T00:00:00"/>
    <s v="August"/>
    <s v="2012"/>
    <n v="2"/>
    <b v="0"/>
    <s v="Critical"/>
    <n v="6"/>
    <n v="77.599999999999994"/>
    <n v="0.08"/>
    <s v="Regular Air"/>
    <n v="-37.07"/>
    <n v="11.34"/>
    <n v="11.25"/>
    <s v="Cindy Chapman"/>
    <s v="Yukon"/>
    <s v="Yukon"/>
    <s v="Consumer"/>
    <s v="Office Supplies"/>
    <s v="Paper"/>
    <n v="0.36"/>
  </r>
  <r>
    <n v="2562"/>
    <d v="2012-07-31T00:00:00"/>
    <d v="2012-08-01T00:00:00"/>
    <s v="August"/>
    <s v="2012"/>
    <n v="1"/>
    <b v="0"/>
    <s v="Critical"/>
    <n v="17"/>
    <n v="821.18"/>
    <n v="0.04"/>
    <s v="Express Air"/>
    <n v="308.63"/>
    <n v="48.91"/>
    <n v="5.81"/>
    <s v="Cindy Chapman"/>
    <s v="Yukon"/>
    <s v="Yukon"/>
    <s v="Consumer"/>
    <s v="Office Supplies"/>
    <s v="Paper"/>
    <n v="0.38"/>
  </r>
  <r>
    <n v="4099"/>
    <d v="2012-08-20T00:00:00"/>
    <d v="2012-08-21T00:00:00"/>
    <s v="August"/>
    <s v="2012"/>
    <n v="1"/>
    <b v="0"/>
    <s v="Critical"/>
    <n v="42"/>
    <n v="1691.51"/>
    <n v="0.08"/>
    <s v="Regular Air"/>
    <n v="285.16000000000003"/>
    <n v="42.76"/>
    <n v="6.22"/>
    <s v="Ed Braxton"/>
    <s v="Yukon"/>
    <s v="Yukon"/>
    <s v="Consumer"/>
    <s v="Office Supplies"/>
    <s v="Storage &amp; Organization"/>
    <m/>
  </r>
  <r>
    <n v="4099"/>
    <d v="2012-08-20T00:00:00"/>
    <d v="2012-08-23T00:00:00"/>
    <s v="August"/>
    <s v="2012"/>
    <n v="3"/>
    <b v="0"/>
    <s v="Critical"/>
    <n v="12"/>
    <n v="122.93"/>
    <n v="0.04"/>
    <s v="Regular Air"/>
    <n v="-6.83"/>
    <n v="9.7799999999999994"/>
    <n v="5.76"/>
    <s v="Ed Braxton"/>
    <s v="Yukon"/>
    <s v="Yukon"/>
    <s v="Consumer"/>
    <s v="Office Supplies"/>
    <s v="Envelopes"/>
    <n v="0.35"/>
  </r>
  <r>
    <n v="4099"/>
    <d v="2012-08-20T00:00:00"/>
    <d v="2012-08-21T00:00:00"/>
    <s v="August"/>
    <s v="2012"/>
    <n v="1"/>
    <b v="0"/>
    <s v="Critical"/>
    <n v="4"/>
    <n v="47.86"/>
    <n v="0"/>
    <s v="Regular Air"/>
    <n v="-17.32"/>
    <n v="9.48"/>
    <n v="7.29"/>
    <s v="Ed Braxton"/>
    <s v="Yukon"/>
    <s v="Yukon"/>
    <s v="Consumer"/>
    <s v="Furniture"/>
    <s v="Office Furnishings"/>
    <n v="0.45"/>
  </r>
  <r>
    <n v="4099"/>
    <d v="2012-08-20T00:00:00"/>
    <d v="2012-08-22T00:00:00"/>
    <s v="August"/>
    <s v="2012"/>
    <n v="2"/>
    <b v="0"/>
    <s v="Critical"/>
    <n v="39"/>
    <n v="3607.8505"/>
    <n v="0.05"/>
    <s v="Regular Air"/>
    <n v="784.49"/>
    <n v="110.99"/>
    <n v="8.99"/>
    <s v="Ed Braxton"/>
    <s v="Yukon"/>
    <s v="Yukon"/>
    <s v="Consumer"/>
    <s v="Technology"/>
    <s v="Telephones and Communication"/>
    <n v="0.56999999999999995"/>
  </r>
  <r>
    <n v="5509"/>
    <d v="2009-04-07T00:00:00"/>
    <d v="2009-04-12T00:00:00"/>
    <s v="April"/>
    <s v="2009"/>
    <n v="5"/>
    <b v="0"/>
    <s v="low"/>
    <n v="11"/>
    <n v="68.459999999999994"/>
    <n v="0.02"/>
    <s v="Regular Air"/>
    <n v="-22.48"/>
    <n v="5.58"/>
    <n v="5.3"/>
    <s v="Ashley Jarboe"/>
    <s v="Yukon"/>
    <s v="Yukon"/>
    <s v="Home Office"/>
    <s v="Office Supplies"/>
    <s v="Envelopes"/>
    <n v="0.35"/>
  </r>
  <r>
    <n v="5509"/>
    <d v="2009-04-07T00:00:00"/>
    <d v="2009-04-14T00:00:00"/>
    <s v="April"/>
    <s v="2009"/>
    <n v="7"/>
    <b v="0"/>
    <s v="low"/>
    <n v="21"/>
    <n v="885.23"/>
    <n v="0.03"/>
    <s v="Regular Air"/>
    <n v="78.98"/>
    <n v="40.89"/>
    <n v="18.98"/>
    <s v="Ashley Jarboe"/>
    <s v="Yukon"/>
    <s v="Yukon"/>
    <s v="Home Office"/>
    <s v="Furniture"/>
    <s v="Office Furnishings"/>
    <n v="0.56999999999999995"/>
  </r>
  <r>
    <n v="8132"/>
    <d v="2009-05-14T00:00:00"/>
    <d v="2009-05-14T00:00:00"/>
    <s v="May"/>
    <s v="2009"/>
    <n v="0"/>
    <s v="FREE DELIVERY"/>
    <s v="low"/>
    <n v="46"/>
    <n v="229.35"/>
    <n v="0.08"/>
    <s v="Express Air"/>
    <n v="-165.45"/>
    <n v="4.8899999999999997"/>
    <n v="4.93"/>
    <s v="Benjamin Farhat"/>
    <s v="Yukon"/>
    <s v="Yukon"/>
    <s v="Home Office"/>
    <s v="Technology"/>
    <s v="Computer Peripherals"/>
    <n v="0.66"/>
  </r>
  <r>
    <n v="8132"/>
    <d v="2009-05-14T00:00:00"/>
    <d v="2009-05-21T00:00:00"/>
    <s v="May"/>
    <s v="2009"/>
    <n v="7"/>
    <b v="0"/>
    <s v="low"/>
    <n v="45"/>
    <n v="294.86"/>
    <n v="7.0000000000000007E-2"/>
    <s v="Regular Air"/>
    <n v="-141.12"/>
    <n v="6.68"/>
    <n v="6.92"/>
    <s v="Benjamin Farhat"/>
    <s v="Yukon"/>
    <s v="Yukon"/>
    <s v="Home Office"/>
    <s v="Office Supplies"/>
    <s v="Paper"/>
    <n v="0.37"/>
  </r>
  <r>
    <n v="8868"/>
    <d v="2009-01-28T00:00:00"/>
    <d v="2009-02-06T00:00:00"/>
    <s v="February"/>
    <s v="2009"/>
    <n v="9"/>
    <b v="0"/>
    <s v="low"/>
    <n v="3"/>
    <n v="190.45"/>
    <n v="0.02"/>
    <s v="Regular Air"/>
    <n v="-44.05"/>
    <n v="59.98"/>
    <n v="3.99"/>
    <s v="Cindy Chapman"/>
    <s v="Yukon"/>
    <s v="Yukon"/>
    <s v="Corporate"/>
    <s v="Office Supplies"/>
    <s v="Appliances"/>
    <n v="0.56999999999999995"/>
  </r>
  <r>
    <n v="8868"/>
    <d v="2009-01-28T00:00:00"/>
    <d v="2009-02-01T00:00:00"/>
    <s v="February"/>
    <s v="2009"/>
    <n v="4"/>
    <b v="0"/>
    <s v="low"/>
    <n v="34"/>
    <n v="179.99"/>
    <n v="0.03"/>
    <s v="Regular Air"/>
    <n v="-102.27"/>
    <n v="5.18"/>
    <n v="5.74"/>
    <s v="Cindy Chapman"/>
    <s v="Yukon"/>
    <s v="Yukon"/>
    <s v="Corporate"/>
    <s v="Office Supplies"/>
    <s v="Binders and Binder Accessories"/>
    <n v="0.36"/>
  </r>
  <r>
    <n v="9857"/>
    <d v="2010-05-11T00:00:00"/>
    <d v="2010-05-13T00:00:00"/>
    <s v="May"/>
    <s v="2010"/>
    <n v="2"/>
    <b v="0"/>
    <s v="High"/>
    <n v="50"/>
    <n v="3615.8404999999998"/>
    <n v="0.03"/>
    <s v="Regular Air"/>
    <n v="1861.35"/>
    <n v="85.99"/>
    <n v="3.3"/>
    <s v="Bruce Degenhardt"/>
    <s v="Yukon"/>
    <s v="Yukon"/>
    <s v="Home Office"/>
    <s v="Technology"/>
    <s v="Telephones and Communication"/>
    <n v="0.37"/>
  </r>
  <r>
    <n v="10213"/>
    <d v="2011-02-17T00:00:00"/>
    <d v="2011-02-19T00:00:00"/>
    <s v="February"/>
    <s v="2011"/>
    <n v="2"/>
    <b v="0"/>
    <s v="High"/>
    <n v="12"/>
    <n v="464.57"/>
    <n v="0.04"/>
    <s v="Regular Air"/>
    <n v="-79.180000000000007"/>
    <n v="39.979999999999997"/>
    <n v="4"/>
    <s v="Dianna Vittorini"/>
    <s v="Yukon"/>
    <s v="Yukon"/>
    <s v="Corporate"/>
    <s v="Technology"/>
    <s v="Computer Peripherals"/>
    <n v="0.7"/>
  </r>
  <r>
    <n v="10884"/>
    <d v="2009-11-25T00:00:00"/>
    <d v="2009-12-02T00:00:00"/>
    <s v="December"/>
    <s v="2009"/>
    <n v="7"/>
    <b v="0"/>
    <s v="low"/>
    <n v="24"/>
    <n v="2525.9875000000002"/>
    <n v="0.09"/>
    <s v="Regular Air"/>
    <n v="416.67"/>
    <n v="125.99"/>
    <n v="8.99"/>
    <s v="Cindy Chapman"/>
    <s v="Yukon"/>
    <s v="Yukon"/>
    <s v="Consumer"/>
    <s v="Technology"/>
    <s v="Telephones and Communication"/>
    <n v="0.55000000000000004"/>
  </r>
  <r>
    <n v="11843"/>
    <d v="2009-07-17T00:00:00"/>
    <d v="2009-07-19T00:00:00"/>
    <s v="July"/>
    <s v="2009"/>
    <n v="2"/>
    <b v="0"/>
    <s v="Medium"/>
    <n v="42"/>
    <n v="4993.42"/>
    <n v="0.03"/>
    <s v="Delivery Truck"/>
    <n v="190.14"/>
    <n v="119.99"/>
    <n v="56.14"/>
    <s v="Cindy Chapman"/>
    <s v="Yukon"/>
    <s v="Yukon"/>
    <s v="Consumer"/>
    <s v="Technology"/>
    <s v="Office Machines"/>
    <n v="0.39"/>
  </r>
  <r>
    <n v="11843"/>
    <d v="2009-07-17T00:00:00"/>
    <d v="2009-07-19T00:00:00"/>
    <s v="July"/>
    <s v="2009"/>
    <n v="2"/>
    <b v="0"/>
    <s v="Medium"/>
    <n v="9"/>
    <n v="1059.3"/>
    <n v="0.05"/>
    <s v="Regular Air"/>
    <n v="67.599999999999994"/>
    <n v="115.79"/>
    <n v="1.99"/>
    <s v="Cindy Chapman"/>
    <s v="Yukon"/>
    <s v="Yukon"/>
    <s v="Consumer"/>
    <s v="Technology"/>
    <s v="Computer Peripherals"/>
    <n v="0.49"/>
  </r>
  <r>
    <n v="12099"/>
    <d v="2009-09-11T00:00:00"/>
    <d v="2009-09-11T00:00:00"/>
    <s v="September"/>
    <s v="2009"/>
    <n v="0"/>
    <s v="FREE DELIVERY"/>
    <s v="Critical"/>
    <n v="1"/>
    <n v="17.59"/>
    <n v="0.06"/>
    <s v="Express Air"/>
    <n v="10.85"/>
    <n v="2.61"/>
    <n v="0.5"/>
    <s v="Cindy Stewart"/>
    <s v="Yukon"/>
    <s v="Yukon"/>
    <s v="Corporate"/>
    <s v="Office Supplies"/>
    <s v="Labels"/>
    <n v="0.39"/>
  </r>
  <r>
    <n v="12099"/>
    <d v="2009-09-11T00:00:00"/>
    <d v="2009-09-13T00:00:00"/>
    <s v="September"/>
    <s v="2009"/>
    <n v="2"/>
    <b v="0"/>
    <s v="Critical"/>
    <n v="48"/>
    <n v="308.81"/>
    <n v="0.01"/>
    <s v="Regular Air"/>
    <n v="128.28"/>
    <n v="6.35"/>
    <n v="1.02"/>
    <s v="Cindy Stewart"/>
    <s v="Yukon"/>
    <s v="Yukon"/>
    <s v="Corporate"/>
    <s v="Office Supplies"/>
    <s v="Paper"/>
    <n v="0.39"/>
  </r>
  <r>
    <n v="12418"/>
    <d v="2012-02-18T00:00:00"/>
    <d v="2012-02-20T00:00:00"/>
    <s v="February"/>
    <s v="2012"/>
    <n v="2"/>
    <b v="0"/>
    <s v="Not Specified"/>
    <n v="38"/>
    <n v="299.01"/>
    <n v="0.09"/>
    <s v="Regular Air"/>
    <n v="-142.86000000000001"/>
    <n v="7.98"/>
    <n v="6.5"/>
    <s v="Ed Braxton"/>
    <s v="Yukon"/>
    <s v="Yukon"/>
    <s v="Home Office"/>
    <s v="Office Supplies"/>
    <s v="Storage &amp; Organization"/>
    <n v="0.59"/>
  </r>
  <r>
    <n v="13923"/>
    <d v="2012-07-08T00:00:00"/>
    <d v="2012-07-10T00:00:00"/>
    <s v="July"/>
    <s v="2012"/>
    <n v="2"/>
    <b v="0"/>
    <s v="High"/>
    <n v="39"/>
    <n v="220.09"/>
    <n v="0.04"/>
    <s v="Regular Air"/>
    <n v="-1795.74"/>
    <n v="4.4800000000000004"/>
    <n v="49"/>
    <s v="Ed Braxton"/>
    <s v="Yukon"/>
    <s v="Yukon"/>
    <s v="Home Office"/>
    <s v="Office Supplies"/>
    <s v="Appliances"/>
    <n v="0.6"/>
  </r>
  <r>
    <n v="13923"/>
    <d v="2012-07-08T00:00:00"/>
    <d v="2012-07-09T00:00:00"/>
    <s v="July"/>
    <s v="2012"/>
    <n v="1"/>
    <b v="0"/>
    <s v="High"/>
    <n v="49"/>
    <n v="1220.23"/>
    <n v="0"/>
    <s v="Regular Air"/>
    <n v="172.62"/>
    <n v="22.84"/>
    <n v="11.54"/>
    <s v="Ed Braxton"/>
    <s v="Yukon"/>
    <s v="Yukon"/>
    <s v="Home Office"/>
    <s v="Office Supplies"/>
    <s v="Paper"/>
    <n v="0.39"/>
  </r>
  <r>
    <n v="13923"/>
    <d v="2012-07-08T00:00:00"/>
    <d v="2012-07-10T00:00:00"/>
    <s v="July"/>
    <s v="2012"/>
    <n v="2"/>
    <b v="0"/>
    <s v="High"/>
    <n v="27"/>
    <n v="6152.8"/>
    <n v="0.04"/>
    <s v="Delivery Truck"/>
    <n v="554.54999999999995"/>
    <n v="225.02"/>
    <n v="28.66"/>
    <s v="Ed Braxton"/>
    <s v="Yukon"/>
    <s v="Yukon"/>
    <s v="Home Office"/>
    <s v="Office Supplies"/>
    <s v="Storage &amp; Organization"/>
    <n v="0.72"/>
  </r>
  <r>
    <n v="14439"/>
    <d v="2012-08-30T00:00:00"/>
    <d v="2012-08-31T00:00:00"/>
    <s v="August"/>
    <s v="2012"/>
    <n v="1"/>
    <b v="0"/>
    <s v="High"/>
    <n v="27"/>
    <n v="1428.64"/>
    <n v="0.09"/>
    <s v="Regular Air"/>
    <n v="494.26"/>
    <n v="54.96"/>
    <n v="10.75"/>
    <s v="Cindy Stewart"/>
    <s v="Yukon"/>
    <s v="Yukon"/>
    <s v="Corporate"/>
    <s v="Office Supplies"/>
    <s v="Paper"/>
    <n v="0.36"/>
  </r>
  <r>
    <n v="16643"/>
    <d v="2010-04-11T00:00:00"/>
    <d v="2010-04-15T00:00:00"/>
    <s v="April"/>
    <s v="2010"/>
    <n v="4"/>
    <b v="0"/>
    <s v="low"/>
    <n v="40"/>
    <n v="312.63"/>
    <n v="0.01"/>
    <s v="Regular Air"/>
    <n v="167.3"/>
    <n v="7.31"/>
    <n v="0.49"/>
    <s v="Quincy Jones"/>
    <s v="Yukon"/>
    <s v="Yukon"/>
    <s v="Home Office"/>
    <s v="Office Supplies"/>
    <s v="Labels"/>
    <n v="0.38"/>
  </r>
  <r>
    <n v="16643"/>
    <d v="2010-04-11T00:00:00"/>
    <d v="2010-04-15T00:00:00"/>
    <s v="April"/>
    <s v="2010"/>
    <n v="4"/>
    <b v="0"/>
    <s v="low"/>
    <n v="46"/>
    <n v="441.4"/>
    <n v="0.06"/>
    <s v="Regular Air"/>
    <n v="146.04"/>
    <n v="10.06"/>
    <n v="2.06"/>
    <s v="Quincy Jones"/>
    <s v="Yukon"/>
    <s v="Yukon"/>
    <s v="Home Office"/>
    <s v="Office Supplies"/>
    <s v="Paper"/>
    <n v="0.39"/>
  </r>
  <r>
    <n v="16807"/>
    <d v="2012-01-15T00:00:00"/>
    <d v="2012-01-16T00:00:00"/>
    <s v="January"/>
    <s v="2012"/>
    <n v="1"/>
    <b v="0"/>
    <s v="Medium"/>
    <n v="48"/>
    <n v="1585.6"/>
    <n v="0.08"/>
    <s v="Regular Air"/>
    <n v="632.13"/>
    <n v="35.44"/>
    <n v="4.92"/>
    <s v="Quincy Jones"/>
    <s v="Yukon"/>
    <s v="Yukon"/>
    <s v="Small Business"/>
    <s v="Office Supplies"/>
    <s v="Paper"/>
    <n v="0.38"/>
  </r>
  <r>
    <n v="16807"/>
    <d v="2012-01-15T00:00:00"/>
    <d v="2012-01-17T00:00:00"/>
    <s v="January"/>
    <s v="2012"/>
    <n v="2"/>
    <b v="0"/>
    <s v="Medium"/>
    <n v="30"/>
    <n v="215.85"/>
    <n v="0.09"/>
    <s v="Regular Air"/>
    <n v="60.95"/>
    <n v="7.4"/>
    <n v="1.71"/>
    <s v="Quincy Jones"/>
    <s v="Yukon"/>
    <s v="Yukon"/>
    <s v="Small Business"/>
    <s v="Office Supplies"/>
    <s v="Paper"/>
    <n v="0.4"/>
  </r>
  <r>
    <n v="16864"/>
    <d v="2012-10-29T00:00:00"/>
    <d v="2012-10-29T00:00:00"/>
    <s v="October"/>
    <s v="2012"/>
    <n v="0"/>
    <s v="FREE DELIVERY"/>
    <s v="Not Specified"/>
    <n v="42"/>
    <n v="12837.11"/>
    <n v="0.05"/>
    <s v="Delivery Truck"/>
    <n v="1881.76"/>
    <n v="320.64"/>
    <n v="43.57"/>
    <s v="Cindy Chapman"/>
    <s v="Yukon"/>
    <s v="Yukon"/>
    <s v="Consumer"/>
    <s v="Furniture"/>
    <s v="Tables"/>
    <n v="0.63"/>
  </r>
  <r>
    <n v="18147"/>
    <d v="2009-07-17T00:00:00"/>
    <d v="2009-07-18T00:00:00"/>
    <s v="July"/>
    <s v="2009"/>
    <n v="1"/>
    <b v="0"/>
    <s v="Not Specified"/>
    <n v="42"/>
    <n v="82.03"/>
    <n v="0"/>
    <s v="Regular Air"/>
    <n v="-15.56"/>
    <n v="1.88"/>
    <n v="1.49"/>
    <s v="Bruce Degenhardt"/>
    <s v="Yukon"/>
    <s v="Yukon"/>
    <s v="Home Office"/>
    <s v="Office Supplies"/>
    <s v="Binders and Binder Accessories"/>
    <n v="0.37"/>
  </r>
  <r>
    <n v="18147"/>
    <d v="2009-07-17T00:00:00"/>
    <d v="2009-07-18T00:00:00"/>
    <s v="July"/>
    <s v="2009"/>
    <n v="1"/>
    <b v="0"/>
    <s v="Not Specified"/>
    <n v="50"/>
    <n v="290.91000000000003"/>
    <n v="0.06"/>
    <s v="Regular Air"/>
    <n v="-108.19"/>
    <n v="5.78"/>
    <n v="5.67"/>
    <s v="Bruce Degenhardt"/>
    <s v="Yukon"/>
    <s v="Yukon"/>
    <s v="Home Office"/>
    <s v="Office Supplies"/>
    <s v="Paper"/>
    <n v="0.36"/>
  </r>
  <r>
    <n v="18918"/>
    <d v="2012-10-27T00:00:00"/>
    <d v="2012-10-28T00:00:00"/>
    <s v="October"/>
    <s v="2012"/>
    <n v="1"/>
    <b v="0"/>
    <s v="Not Specified"/>
    <n v="7"/>
    <n v="6362.94"/>
    <n v="0.1"/>
    <s v="Regular Air"/>
    <n v="-221.78"/>
    <n v="999.99"/>
    <n v="13.99"/>
    <s v="Quincy Jones"/>
    <s v="Yukon"/>
    <s v="Yukon"/>
    <s v="Corporate"/>
    <s v="Technology"/>
    <s v="Office Machines"/>
    <n v="0.36"/>
  </r>
  <r>
    <n v="18919"/>
    <d v="2009-06-28T00:00:00"/>
    <d v="2009-07-03T00:00:00"/>
    <s v="July"/>
    <s v="2009"/>
    <n v="5"/>
    <b v="0"/>
    <s v="low"/>
    <n v="39"/>
    <n v="739.28"/>
    <n v="0"/>
    <s v="Regular Air"/>
    <n v="43.97"/>
    <n v="17.52"/>
    <n v="8.17"/>
    <s v="Rob Williams"/>
    <s v="Yukon"/>
    <s v="Yukon"/>
    <s v="Home Office"/>
    <s v="Office Supplies"/>
    <s v="Appliances"/>
    <n v="0.5"/>
  </r>
  <r>
    <n v="19104"/>
    <d v="2010-08-10T00:00:00"/>
    <d v="2010-08-12T00:00:00"/>
    <s v="August"/>
    <s v="2010"/>
    <n v="2"/>
    <b v="0"/>
    <s v="High"/>
    <n v="48"/>
    <n v="5085.9070000000002"/>
    <n v="0.03"/>
    <s v="Regular Air"/>
    <n v="1366.69"/>
    <n v="125.99"/>
    <n v="8.08"/>
    <s v="Quincy Jones"/>
    <s v="Yukon"/>
    <s v="Yukon"/>
    <s v="Small Business"/>
    <s v="Technology"/>
    <s v="Telephones and Communication"/>
    <n v="0.56999999999999995"/>
  </r>
  <r>
    <n v="19207"/>
    <d v="2012-03-15T00:00:00"/>
    <d v="2012-03-17T00:00:00"/>
    <s v="March"/>
    <s v="2012"/>
    <n v="2"/>
    <b v="0"/>
    <s v="Not Specified"/>
    <n v="23"/>
    <n v="66.02"/>
    <n v="0.1"/>
    <s v="Regular Air"/>
    <n v="10.88"/>
    <n v="3.08"/>
    <n v="0.99"/>
    <s v="Cindy Chapman"/>
    <s v="Yukon"/>
    <s v="Yukon"/>
    <s v="Corporate"/>
    <s v="Office Supplies"/>
    <s v="Labels"/>
    <n v="0.37"/>
  </r>
  <r>
    <n v="19207"/>
    <d v="2012-03-15T00:00:00"/>
    <d v="2012-03-16T00:00:00"/>
    <s v="March"/>
    <s v="2012"/>
    <n v="1"/>
    <b v="0"/>
    <s v="Not Specified"/>
    <n v="11"/>
    <n v="15.53"/>
    <n v="0"/>
    <s v="Regular Air"/>
    <n v="-5.92"/>
    <n v="1.26"/>
    <n v="0.7"/>
    <s v="Cindy Chapman"/>
    <s v="Yukon"/>
    <s v="Yukon"/>
    <s v="Corporate"/>
    <s v="Office Supplies"/>
    <s v="Rubber Bands"/>
    <n v="0.81"/>
  </r>
  <r>
    <n v="19840"/>
    <d v="2010-05-24T00:00:00"/>
    <d v="2010-05-27T00:00:00"/>
    <s v="May"/>
    <s v="2010"/>
    <n v="3"/>
    <b v="0"/>
    <s v="Critical"/>
    <n v="25"/>
    <n v="8270.57"/>
    <n v="0.08"/>
    <s v="Delivery Truck"/>
    <n v="2851.46"/>
    <n v="400.97"/>
    <n v="48.26"/>
    <s v="Dianna Vittorini"/>
    <s v="Yukon"/>
    <s v="Yukon"/>
    <s v="Corporate"/>
    <s v="Technology"/>
    <s v="Office Machines"/>
    <n v="0.36"/>
  </r>
  <r>
    <n v="19943"/>
    <d v="2009-11-24T00:00:00"/>
    <d v="2009-11-25T00:00:00"/>
    <s v="November"/>
    <s v="2009"/>
    <n v="1"/>
    <b v="0"/>
    <s v="Critical"/>
    <n v="16"/>
    <n v="1959.92"/>
    <n v="7.0000000000000007E-2"/>
    <s v="Delivery Truck"/>
    <n v="-374.96"/>
    <n v="124.49"/>
    <n v="51.94"/>
    <s v="Benjamin Patterson"/>
    <s v="Yukon"/>
    <s v="Yukon"/>
    <s v="Corporate"/>
    <s v="Furniture"/>
    <s v="Tables"/>
    <n v="0.63"/>
  </r>
  <r>
    <n v="20002"/>
    <d v="2012-08-12T00:00:00"/>
    <d v="2012-08-13T00:00:00"/>
    <s v="August"/>
    <s v="2012"/>
    <n v="1"/>
    <b v="0"/>
    <s v="Medium"/>
    <n v="9"/>
    <n v="41.03"/>
    <n v="0.1"/>
    <s v="Regular Air"/>
    <n v="-30.47"/>
    <n v="4.7699999999999996"/>
    <n v="2.39"/>
    <s v="Dianna Vittorini"/>
    <s v="Yukon"/>
    <s v="Yukon"/>
    <s v="Corporate"/>
    <s v="Technology"/>
    <s v="Computer Peripherals"/>
    <n v="0.72"/>
  </r>
  <r>
    <n v="20066"/>
    <d v="2012-09-02T00:00:00"/>
    <d v="2012-09-03T00:00:00"/>
    <s v="September"/>
    <s v="2012"/>
    <n v="1"/>
    <b v="0"/>
    <s v="Critical"/>
    <n v="3"/>
    <n v="40.79"/>
    <n v="0.02"/>
    <s v="Regular Air"/>
    <n v="-11.69"/>
    <n v="11.58"/>
    <n v="5.72"/>
    <s v="Anna Chung"/>
    <s v="Yukon"/>
    <s v="Yukon"/>
    <s v="Home Office"/>
    <s v="Office Supplies"/>
    <s v="Envelopes"/>
    <n v="0.35"/>
  </r>
  <r>
    <n v="20066"/>
    <d v="2012-09-02T00:00:00"/>
    <d v="2012-09-04T00:00:00"/>
    <s v="September"/>
    <s v="2012"/>
    <n v="2"/>
    <b v="0"/>
    <s v="Critical"/>
    <n v="16"/>
    <n v="524.25"/>
    <n v="0"/>
    <s v="Regular Air"/>
    <n v="124.18"/>
    <n v="30.98"/>
    <n v="8.74"/>
    <s v="Anna Chung"/>
    <s v="Yukon"/>
    <s v="Yukon"/>
    <s v="Home Office"/>
    <s v="Office Supplies"/>
    <s v="Paper"/>
    <n v="0.4"/>
  </r>
  <r>
    <n v="20615"/>
    <d v="2012-04-15T00:00:00"/>
    <d v="2012-04-16T00:00:00"/>
    <s v="April"/>
    <s v="2012"/>
    <n v="1"/>
    <b v="0"/>
    <s v="Medium"/>
    <n v="29"/>
    <n v="151.09"/>
    <n v="0.02"/>
    <s v="Express Air"/>
    <n v="4.59"/>
    <n v="4.76"/>
    <n v="3.01"/>
    <s v="Benjamin Farhat"/>
    <s v="Yukon"/>
    <s v="Yukon"/>
    <s v="Home Office"/>
    <s v="Office Supplies"/>
    <s v="Paper"/>
    <n v="0.36"/>
  </r>
  <r>
    <n v="20864"/>
    <d v="2011-12-06T00:00:00"/>
    <d v="2011-12-08T00:00:00"/>
    <s v="December"/>
    <s v="2011"/>
    <n v="2"/>
    <b v="0"/>
    <s v="High"/>
    <n v="19"/>
    <n v="251.45"/>
    <n v="0.06"/>
    <s v="Regular Air"/>
    <n v="90"/>
    <n v="13.4"/>
    <n v="4.95"/>
    <s v="Dianna Vittorini"/>
    <s v="Yukon"/>
    <s v="Yukon"/>
    <s v="Corporate"/>
    <s v="Furniture"/>
    <s v="Office Furnishings"/>
    <n v="0.37"/>
  </r>
  <r>
    <n v="20868"/>
    <d v="2010-10-09T00:00:00"/>
    <d v="2010-10-16T00:00:00"/>
    <s v="October"/>
    <s v="2010"/>
    <n v="7"/>
    <b v="0"/>
    <s v="low"/>
    <n v="9"/>
    <n v="1609.19"/>
    <n v="0.03"/>
    <s v="Regular Air"/>
    <n v="188.91"/>
    <n v="178.47"/>
    <n v="19.989999999999998"/>
    <s v="Rob Williams"/>
    <s v="Yukon"/>
    <s v="Yukon"/>
    <s v="Home Office"/>
    <s v="Office Supplies"/>
    <s v="Storage &amp; Organization"/>
    <n v="0.55000000000000004"/>
  </r>
  <r>
    <n v="21541"/>
    <d v="2009-10-08T00:00:00"/>
    <d v="2009-10-10T00:00:00"/>
    <s v="October"/>
    <s v="2009"/>
    <n v="2"/>
    <b v="0"/>
    <s v="Not Specified"/>
    <n v="43"/>
    <n v="3044.7"/>
    <n v="0.04"/>
    <s v="Delivery Truck"/>
    <n v="-78.36"/>
    <n v="70.98"/>
    <n v="26.74"/>
    <s v="Quincy Jones"/>
    <s v="Yukon"/>
    <s v="Yukon"/>
    <s v="Corporate"/>
    <s v="Furniture"/>
    <s v="Bookcases"/>
    <n v="0.6"/>
  </r>
  <r>
    <n v="22661"/>
    <d v="2010-09-26T00:00:00"/>
    <d v="2010-09-29T00:00:00"/>
    <s v="September"/>
    <s v="2010"/>
    <n v="3"/>
    <b v="0"/>
    <s v="Not Specified"/>
    <n v="11"/>
    <n v="18.260000000000002"/>
    <n v="0.05"/>
    <s v="Regular Air"/>
    <n v="-3.89"/>
    <n v="1.68"/>
    <n v="0.7"/>
    <s v="Dianna Vittorini"/>
    <s v="Yukon"/>
    <s v="Yukon"/>
    <s v="Corporate"/>
    <s v="Office Supplies"/>
    <s v="Pens &amp; Art Supplies"/>
    <n v="0.6"/>
  </r>
  <r>
    <n v="22689"/>
    <d v="2011-10-09T00:00:00"/>
    <d v="2011-10-11T00:00:00"/>
    <s v="October"/>
    <s v="2011"/>
    <n v="2"/>
    <b v="0"/>
    <s v="low"/>
    <n v="39"/>
    <n v="2405"/>
    <n v="0.1"/>
    <s v="Regular Air"/>
    <n v="696.17"/>
    <n v="67.84"/>
    <n v="0.99"/>
    <s v="Benjamin Farhat"/>
    <s v="Yukon"/>
    <s v="Yukon"/>
    <s v="Home Office"/>
    <s v="Office Supplies"/>
    <s v="Appliances"/>
    <n v="0.57999999999999996"/>
  </r>
  <r>
    <n v="23361"/>
    <d v="2010-07-03T00:00:00"/>
    <d v="2010-07-04T00:00:00"/>
    <s v="July"/>
    <s v="2010"/>
    <n v="1"/>
    <b v="0"/>
    <s v="Critical"/>
    <n v="2"/>
    <n v="3.23"/>
    <n v="0.06"/>
    <s v="Regular Air"/>
    <n v="-2.73"/>
    <n v="1.26"/>
    <n v="0.7"/>
    <s v="Benjamin Patterson"/>
    <s v="Yukon"/>
    <s v="Yukon"/>
    <s v="Corporate"/>
    <s v="Office Supplies"/>
    <s v="Rubber Bands"/>
    <n v="0.81"/>
  </r>
  <r>
    <n v="23361"/>
    <d v="2010-07-03T00:00:00"/>
    <d v="2010-07-04T00:00:00"/>
    <s v="July"/>
    <s v="2010"/>
    <n v="1"/>
    <b v="0"/>
    <s v="Critical"/>
    <n v="36"/>
    <n v="2861.66"/>
    <n v="0.04"/>
    <s v="Regular Air"/>
    <n v="-921.68"/>
    <n v="80.98"/>
    <n v="35"/>
    <s v="Benjamin Patterson"/>
    <s v="Yukon"/>
    <s v="Yukon"/>
    <s v="Corporate"/>
    <s v="Office Supplies"/>
    <s v="Storage &amp; Organization"/>
    <n v="0.81"/>
  </r>
  <r>
    <n v="23361"/>
    <d v="2010-07-03T00:00:00"/>
    <d v="2010-07-03T00:00:00"/>
    <s v="July"/>
    <s v="2010"/>
    <n v="0"/>
    <s v="FREE DELIVERY"/>
    <s v="Critical"/>
    <n v="7"/>
    <n v="373.27749999999997"/>
    <n v="7.0000000000000007E-2"/>
    <s v="Regular Air"/>
    <n v="-204.93"/>
    <n v="65.989999999999995"/>
    <n v="5.26"/>
    <s v="Benjamin Patterson"/>
    <s v="Yukon"/>
    <s v="Yukon"/>
    <s v="Corporate"/>
    <s v="Technology"/>
    <s v="Telephones and Communication"/>
    <n v="0.56000000000000005"/>
  </r>
  <r>
    <n v="23396"/>
    <d v="2010-06-18T00:00:00"/>
    <d v="2010-06-20T00:00:00"/>
    <s v="June"/>
    <s v="2010"/>
    <n v="2"/>
    <b v="0"/>
    <s v="low"/>
    <n v="30"/>
    <n v="11481.03"/>
    <n v="0.08"/>
    <s v="Delivery Truck"/>
    <n v="2799.65"/>
    <n v="399.98"/>
    <n v="12.06"/>
    <s v="Quincy Jones"/>
    <s v="Yukon"/>
    <s v="Yukon"/>
    <s v="Home Office"/>
    <s v="Technology"/>
    <s v="Office Machines"/>
    <n v="0.56000000000000005"/>
  </r>
  <r>
    <n v="23427"/>
    <d v="2011-08-08T00:00:00"/>
    <d v="2011-08-15T00:00:00"/>
    <s v="August"/>
    <s v="2011"/>
    <n v="7"/>
    <b v="0"/>
    <s v="low"/>
    <n v="30"/>
    <n v="442.76"/>
    <n v="0.09"/>
    <s v="Regular Air"/>
    <n v="-17.11"/>
    <n v="15.01"/>
    <n v="8.4"/>
    <s v="Cindy Chapman"/>
    <s v="Yukon"/>
    <s v="Yukon"/>
    <s v="Corporate"/>
    <s v="Office Supplies"/>
    <s v="Binders and Binder Accessories"/>
    <n v="0.39"/>
  </r>
  <r>
    <n v="23427"/>
    <d v="2011-08-08T00:00:00"/>
    <d v="2011-08-17T00:00:00"/>
    <s v="August"/>
    <s v="2011"/>
    <n v="9"/>
    <b v="0"/>
    <s v="low"/>
    <n v="22"/>
    <n v="2684.98"/>
    <n v="0.03"/>
    <s v="Regular Air"/>
    <n v="1115.1400000000001"/>
    <n v="120.98"/>
    <n v="9.07"/>
    <s v="Cindy Chapman"/>
    <s v="Yukon"/>
    <s v="Yukon"/>
    <s v="Corporate"/>
    <s v="Office Supplies"/>
    <s v="Binders and Binder Accessories"/>
    <n v="0.35"/>
  </r>
  <r>
    <n v="23751"/>
    <d v="2009-03-18T00:00:00"/>
    <d v="2009-03-19T00:00:00"/>
    <s v="March"/>
    <s v="2009"/>
    <n v="1"/>
    <b v="0"/>
    <s v="Medium"/>
    <n v="44"/>
    <n v="10364.36"/>
    <n v="0.01"/>
    <s v="Delivery Truck"/>
    <n v="1049.03"/>
    <n v="220.98"/>
    <n v="64.66"/>
    <s v="Ricardo Block"/>
    <s v="Yukon"/>
    <s v="Yukon"/>
    <s v="Corporate"/>
    <s v="Furniture"/>
    <s v="Bookcases"/>
    <n v="0.62"/>
  </r>
  <r>
    <n v="23943"/>
    <d v="2011-06-23T00:00:00"/>
    <d v="2011-06-25T00:00:00"/>
    <s v="June"/>
    <s v="2011"/>
    <n v="2"/>
    <b v="0"/>
    <s v="Critical"/>
    <n v="24"/>
    <n v="376.53"/>
    <n v="0.03"/>
    <s v="Regular Air"/>
    <n v="3.44"/>
    <n v="15.94"/>
    <n v="5.45"/>
    <s v="Cindy Stewart"/>
    <s v="Yukon"/>
    <s v="Yukon"/>
    <s v="Corporate"/>
    <s v="Office Supplies"/>
    <s v="Pens &amp; Art Supplies"/>
    <n v="0.55000000000000004"/>
  </r>
  <r>
    <n v="24608"/>
    <d v="2012-08-14T00:00:00"/>
    <d v="2012-08-15T00:00:00"/>
    <s v="August"/>
    <s v="2012"/>
    <n v="1"/>
    <b v="0"/>
    <s v="Medium"/>
    <n v="50"/>
    <n v="197.36"/>
    <n v="7.0000000000000007E-2"/>
    <s v="Regular Air"/>
    <n v="-43.5"/>
    <n v="4.18"/>
    <n v="2.99"/>
    <s v="Quincy Jones"/>
    <s v="Yukon"/>
    <s v="Yukon"/>
    <s v="Home Office"/>
    <s v="Office Supplies"/>
    <s v="Binders and Binder Accessories"/>
    <n v="0.37"/>
  </r>
  <r>
    <n v="25507"/>
    <d v="2009-08-05T00:00:00"/>
    <d v="2009-08-06T00:00:00"/>
    <s v="August"/>
    <s v="2009"/>
    <n v="1"/>
    <b v="0"/>
    <s v="Not Specified"/>
    <n v="8"/>
    <n v="555.20000000000005"/>
    <n v="0.06"/>
    <s v="Regular Air"/>
    <n v="-267.86"/>
    <n v="64.650000000000006"/>
    <n v="35"/>
    <s v="Ed Braxton"/>
    <s v="Yukon"/>
    <s v="Yukon"/>
    <s v="Home Office"/>
    <s v="Office Supplies"/>
    <s v="Storage &amp; Organization"/>
    <n v="0.8"/>
  </r>
  <r>
    <n v="25509"/>
    <d v="2009-05-22T00:00:00"/>
    <d v="2009-05-24T00:00:00"/>
    <s v="May"/>
    <s v="2009"/>
    <n v="2"/>
    <b v="0"/>
    <s v="Critical"/>
    <n v="43"/>
    <n v="212.28"/>
    <n v="0.06"/>
    <s v="Regular Air"/>
    <n v="-103.22"/>
    <n v="4.9800000000000004"/>
    <n v="4.95"/>
    <s v="Quincy Jones"/>
    <s v="Yukon"/>
    <s v="Yukon"/>
    <s v="Corporate"/>
    <s v="Office Supplies"/>
    <s v="Binders and Binder Accessories"/>
    <n v="0.37"/>
  </r>
  <r>
    <n v="25952"/>
    <d v="2010-09-04T00:00:00"/>
    <d v="2010-09-05T00:00:00"/>
    <s v="September"/>
    <s v="2010"/>
    <n v="1"/>
    <b v="0"/>
    <s v="High"/>
    <n v="50"/>
    <n v="2864.1005"/>
    <n v="0.03"/>
    <s v="Regular Air"/>
    <n v="697.82"/>
    <n v="65.989999999999995"/>
    <n v="8.99"/>
    <s v="Ed Braxton"/>
    <s v="Yukon"/>
    <s v="Yukon"/>
    <s v="Home Office"/>
    <s v="Technology"/>
    <s v="Telephones and Communication"/>
    <n v="0.55000000000000004"/>
  </r>
  <r>
    <n v="26336"/>
    <d v="2012-05-26T00:00:00"/>
    <d v="2012-05-28T00:00:00"/>
    <s v="May"/>
    <s v="2012"/>
    <n v="2"/>
    <b v="0"/>
    <s v="High"/>
    <n v="39"/>
    <n v="1516.82"/>
    <n v="0.1"/>
    <s v="Regular Air"/>
    <n v="-83.28"/>
    <n v="40.98"/>
    <n v="6.5"/>
    <s v="Benjamin Farhat"/>
    <s v="Yukon"/>
    <s v="Yukon"/>
    <s v="Home Office"/>
    <s v="Technology"/>
    <s v="Computer Peripherals"/>
    <n v="0.74"/>
  </r>
  <r>
    <n v="26336"/>
    <d v="2012-05-26T00:00:00"/>
    <d v="2012-05-27T00:00:00"/>
    <s v="May"/>
    <s v="2012"/>
    <n v="1"/>
    <b v="0"/>
    <s v="High"/>
    <n v="45"/>
    <n v="2752.68"/>
    <n v="0.04"/>
    <s v="Regular Air"/>
    <n v="430.32"/>
    <n v="62.18"/>
    <n v="12.78"/>
    <s v="Benjamin Farhat"/>
    <s v="Yukon"/>
    <s v="Yukon"/>
    <s v="Home Office"/>
    <s v="Office Supplies"/>
    <s v="Storage &amp; Organization"/>
    <n v="0.57999999999999996"/>
  </r>
  <r>
    <n v="27558"/>
    <d v="2011-07-07T00:00:00"/>
    <d v="2011-07-08T00:00:00"/>
    <s v="July"/>
    <s v="2011"/>
    <n v="1"/>
    <b v="0"/>
    <s v="Not Specified"/>
    <n v="21"/>
    <n v="423.24"/>
    <n v="0.1"/>
    <s v="Regular Air"/>
    <n v="128.83000000000001"/>
    <n v="21.38"/>
    <n v="2.99"/>
    <s v="Cindy Chapman"/>
    <s v="Yukon"/>
    <s v="Yukon"/>
    <s v="Consumer"/>
    <s v="Office Supplies"/>
    <s v="Binders and Binder Accessories"/>
    <n v="0.37"/>
  </r>
  <r>
    <n v="27969"/>
    <d v="2010-06-08T00:00:00"/>
    <d v="2010-06-15T00:00:00"/>
    <s v="June"/>
    <s v="2010"/>
    <n v="7"/>
    <b v="0"/>
    <s v="low"/>
    <n v="43"/>
    <n v="5677.87"/>
    <n v="0.04"/>
    <s v="Delivery Truck"/>
    <n v="-824.09"/>
    <n v="130.97999999999999"/>
    <n v="54.74"/>
    <s v="Ed Braxton"/>
    <s v="Yukon"/>
    <s v="Yukon"/>
    <s v="Home Office"/>
    <s v="Furniture"/>
    <s v="Bookcases"/>
    <n v="0.69"/>
  </r>
  <r>
    <n v="27969"/>
    <d v="2010-06-08T00:00:00"/>
    <d v="2010-06-12T00:00:00"/>
    <s v="June"/>
    <s v="2010"/>
    <n v="4"/>
    <b v="0"/>
    <s v="low"/>
    <n v="9"/>
    <n v="732.72"/>
    <n v="0.03"/>
    <s v="Regular Air"/>
    <n v="8.6"/>
    <n v="83.1"/>
    <n v="6.13"/>
    <s v="Ed Braxton"/>
    <s v="Yukon"/>
    <s v="Yukon"/>
    <s v="Home Office"/>
    <s v="Technology"/>
    <s v="Computer Peripherals"/>
    <n v="0.45"/>
  </r>
  <r>
    <n v="27969"/>
    <d v="2010-06-08T00:00:00"/>
    <d v="2010-06-13T00:00:00"/>
    <s v="June"/>
    <s v="2010"/>
    <n v="5"/>
    <b v="0"/>
    <s v="low"/>
    <n v="32"/>
    <n v="687.47"/>
    <n v="0.1"/>
    <s v="Delivery Truck"/>
    <n v="-1533.15"/>
    <n v="20.98"/>
    <n v="53.03"/>
    <s v="Ed Braxton"/>
    <s v="Yukon"/>
    <s v="Yukon"/>
    <s v="Home Office"/>
    <s v="Office Supplies"/>
    <s v="Storage &amp; Organization"/>
    <n v="0.78"/>
  </r>
  <r>
    <n v="29637"/>
    <d v="2009-05-25T00:00:00"/>
    <d v="2009-05-27T00:00:00"/>
    <s v="May"/>
    <s v="2009"/>
    <n v="2"/>
    <b v="0"/>
    <s v="High"/>
    <n v="34"/>
    <n v="598.19000000000005"/>
    <n v="0.09"/>
    <s v="Regular Air"/>
    <n v="-6.61"/>
    <n v="17.98"/>
    <n v="8.51"/>
    <s v="Bruce Degenhardt"/>
    <s v="Yukon"/>
    <s v="Yukon"/>
    <s v="Home Office"/>
    <s v="Technology"/>
    <s v="Office Machines"/>
    <n v="0.4"/>
  </r>
  <r>
    <n v="30469"/>
    <d v="2012-12-25T00:00:00"/>
    <d v="2012-12-27T00:00:00"/>
    <s v="December"/>
    <s v="2012"/>
    <n v="2"/>
    <b v="0"/>
    <s v="Not Specified"/>
    <n v="46"/>
    <n v="304.26"/>
    <n v="0.1"/>
    <s v="Regular Air"/>
    <n v="28.93"/>
    <n v="7.08"/>
    <n v="2.35"/>
    <s v="Cindy Chapman"/>
    <s v="Yukon"/>
    <s v="Yukon"/>
    <s v="Corporate"/>
    <s v="Office Supplies"/>
    <s v="Pens &amp; Art Supplies"/>
    <n v="0.47"/>
  </r>
  <r>
    <n v="31460"/>
    <d v="2012-08-26T00:00:00"/>
    <d v="2012-08-28T00:00:00"/>
    <s v="August"/>
    <s v="2012"/>
    <n v="2"/>
    <b v="0"/>
    <s v="High"/>
    <n v="9"/>
    <n v="990.67"/>
    <n v="0.08"/>
    <s v="Regular Air"/>
    <n v="-365.32"/>
    <n v="110.98"/>
    <n v="35"/>
    <s v="Benjamin Patterson"/>
    <s v="Yukon"/>
    <s v="Yukon"/>
    <s v="Corporate"/>
    <s v="Office Supplies"/>
    <s v="Storage &amp; Organization"/>
    <n v="0.82"/>
  </r>
  <r>
    <n v="31939"/>
    <d v="2011-06-25T00:00:00"/>
    <d v="2011-06-27T00:00:00"/>
    <s v="June"/>
    <s v="2011"/>
    <n v="2"/>
    <b v="0"/>
    <s v="High"/>
    <n v="13"/>
    <n v="1506.8375000000001"/>
    <n v="7.0000000000000007E-2"/>
    <s v="Regular Air"/>
    <n v="-75.010000000000005"/>
    <n v="140.99"/>
    <n v="4.2"/>
    <s v="Ashley Jarboe"/>
    <s v="Yukon"/>
    <s v="Yukon"/>
    <s v="Small Business"/>
    <s v="Technology"/>
    <s v="Telephones and Communication"/>
    <n v="0.59"/>
  </r>
  <r>
    <n v="33826"/>
    <d v="2010-12-19T00:00:00"/>
    <d v="2010-12-23T00:00:00"/>
    <s v="December"/>
    <s v="2010"/>
    <n v="4"/>
    <b v="0"/>
    <s v="low"/>
    <n v="13"/>
    <n v="185.83"/>
    <n v="0.03"/>
    <s v="Regular Air"/>
    <n v="58.16"/>
    <n v="14.34"/>
    <n v="5"/>
    <s v="Ashley Jarboe"/>
    <s v="Yukon"/>
    <s v="Yukon"/>
    <s v="Small Business"/>
    <s v="Furniture"/>
    <s v="Office Furnishings"/>
    <n v="0.49"/>
  </r>
  <r>
    <n v="34151"/>
    <d v="2011-09-09T00:00:00"/>
    <d v="2011-09-10T00:00:00"/>
    <s v="September"/>
    <s v="2011"/>
    <n v="1"/>
    <b v="0"/>
    <s v="Not Specified"/>
    <n v="26"/>
    <n v="4097.1445000000003"/>
    <n v="0.1"/>
    <s v="Regular Air"/>
    <n v="501.54"/>
    <n v="205.99"/>
    <n v="8.99"/>
    <s v="Craig Yedwab"/>
    <s v="Yukon"/>
    <s v="Yukon"/>
    <s v="Corporate"/>
    <s v="Technology"/>
    <s v="Telephones and Communication"/>
    <n v="0.56000000000000005"/>
  </r>
  <r>
    <n v="34659"/>
    <d v="2012-11-19T00:00:00"/>
    <d v="2012-11-21T00:00:00"/>
    <s v="November"/>
    <s v="2012"/>
    <n v="2"/>
    <b v="0"/>
    <s v="High"/>
    <n v="42"/>
    <n v="259.43"/>
    <n v="0"/>
    <s v="Regular Air"/>
    <n v="-52.52"/>
    <n v="5.77"/>
    <n v="4.97"/>
    <s v="Cindy Chapman"/>
    <s v="Yukon"/>
    <s v="Yukon"/>
    <s v="Consumer"/>
    <s v="Office Supplies"/>
    <s v="Binders and Binder Accessories"/>
    <n v="0.35"/>
  </r>
  <r>
    <n v="35200"/>
    <d v="2009-02-05T00:00:00"/>
    <d v="2009-02-07T00:00:00"/>
    <s v="February"/>
    <s v="2009"/>
    <n v="2"/>
    <b v="0"/>
    <s v="Medium"/>
    <n v="15"/>
    <n v="150.24"/>
    <n v="0.08"/>
    <s v="Regular Air"/>
    <n v="-102.93"/>
    <n v="9.98"/>
    <n v="12.52"/>
    <s v="Ricardo Block"/>
    <s v="Yukon"/>
    <s v="Yukon"/>
    <s v="Corporate"/>
    <s v="Furniture"/>
    <s v="Office Furnishings"/>
    <n v="0.56999999999999995"/>
  </r>
  <r>
    <n v="35456"/>
    <d v="2012-11-01T00:00:00"/>
    <d v="2012-11-03T00:00:00"/>
    <s v="November"/>
    <s v="2012"/>
    <n v="2"/>
    <b v="0"/>
    <s v="Critical"/>
    <n v="37"/>
    <n v="46.37"/>
    <n v="0.03"/>
    <s v="Regular Air"/>
    <n v="-19.809999999999999"/>
    <n v="1.26"/>
    <n v="0.7"/>
    <s v="Cindy Chapman"/>
    <s v="Yukon"/>
    <s v="Yukon"/>
    <s v="Corporate"/>
    <s v="Office Supplies"/>
    <s v="Rubber Bands"/>
    <n v="0.81"/>
  </r>
  <r>
    <n v="35840"/>
    <d v="2010-05-29T00:00:00"/>
    <d v="2010-05-30T00:00:00"/>
    <s v="May"/>
    <s v="2010"/>
    <n v="1"/>
    <b v="0"/>
    <s v="High"/>
    <n v="36"/>
    <n v="173.08"/>
    <n v="0.04"/>
    <s v="Regular Air"/>
    <n v="81.63"/>
    <n v="4.91"/>
    <n v="0.5"/>
    <s v="Ashley Jarboe"/>
    <s v="Yukon"/>
    <s v="Yukon"/>
    <s v="Home Office"/>
    <s v="Office Supplies"/>
    <s v="Labels"/>
    <n v="0.36"/>
  </r>
  <r>
    <n v="35840"/>
    <d v="2010-05-29T00:00:00"/>
    <d v="2010-05-31T00:00:00"/>
    <s v="May"/>
    <s v="2010"/>
    <n v="2"/>
    <b v="0"/>
    <s v="High"/>
    <n v="49"/>
    <n v="3492.6585"/>
    <n v="0.08"/>
    <s v="Regular Air"/>
    <n v="1181.81"/>
    <n v="85.99"/>
    <n v="0.99"/>
    <s v="Ashley Jarboe"/>
    <s v="Yukon"/>
    <s v="Yukon"/>
    <s v="Home Office"/>
    <s v="Technology"/>
    <s v="Telephones and Communication"/>
    <n v="0.55000000000000004"/>
  </r>
  <r>
    <n v="36069"/>
    <d v="2009-12-05T00:00:00"/>
    <d v="2009-12-10T00:00:00"/>
    <s v="December"/>
    <s v="2009"/>
    <n v="5"/>
    <b v="0"/>
    <s v="low"/>
    <n v="13"/>
    <n v="453.09"/>
    <n v="0.09"/>
    <s v="Regular Air"/>
    <n v="107.74"/>
    <n v="35.94"/>
    <n v="6.66"/>
    <s v="Ashley Jarboe"/>
    <s v="Yukon"/>
    <s v="Yukon"/>
    <s v="Home Office"/>
    <s v="Office Supplies"/>
    <s v="Envelopes"/>
    <n v="0.4"/>
  </r>
  <r>
    <n v="36069"/>
    <d v="2009-12-05T00:00:00"/>
    <d v="2009-12-12T00:00:00"/>
    <s v="December"/>
    <s v="2009"/>
    <n v="7"/>
    <b v="0"/>
    <s v="low"/>
    <n v="15"/>
    <n v="2758.22"/>
    <n v="0"/>
    <s v="Regular Air"/>
    <n v="966.81"/>
    <n v="170.98"/>
    <n v="13.99"/>
    <s v="Ashley Jarboe"/>
    <s v="Yukon"/>
    <s v="Yukon"/>
    <s v="Home Office"/>
    <s v="Furniture"/>
    <s v="Office Furnishings"/>
    <n v="0.75"/>
  </r>
  <r>
    <n v="36069"/>
    <d v="2009-12-05T00:00:00"/>
    <d v="2009-12-07T00:00:00"/>
    <s v="December"/>
    <s v="2009"/>
    <n v="2"/>
    <b v="0"/>
    <s v="low"/>
    <n v="20"/>
    <n v="102.61"/>
    <n v="0.09"/>
    <s v="Regular Air"/>
    <n v="-92.01"/>
    <n v="4.9800000000000004"/>
    <n v="7.44"/>
    <s v="Ashley Jarboe"/>
    <s v="Yukon"/>
    <s v="Yukon"/>
    <s v="Home Office"/>
    <s v="Office Supplies"/>
    <s v="Paper"/>
    <n v="0.36"/>
  </r>
  <r>
    <n v="36640"/>
    <d v="2011-11-18T00:00:00"/>
    <d v="2011-11-20T00:00:00"/>
    <s v="November"/>
    <s v="2011"/>
    <n v="2"/>
    <b v="0"/>
    <s v="Not Specified"/>
    <n v="18"/>
    <n v="416.39"/>
    <n v="0.06"/>
    <s v="Express Air"/>
    <n v="119.47"/>
    <n v="22.24"/>
    <n v="1.99"/>
    <s v="Benjamin Patterson"/>
    <s v="Yukon"/>
    <s v="Yukon"/>
    <s v="Corporate"/>
    <s v="Technology"/>
    <s v="Computer Peripherals"/>
    <n v="0.43"/>
  </r>
  <r>
    <n v="36931"/>
    <d v="2011-01-19T00:00:00"/>
    <d v="2011-01-19T00:00:00"/>
    <s v="January"/>
    <s v="2011"/>
    <n v="0"/>
    <s v="FREE DELIVERY"/>
    <s v="Not Specified"/>
    <n v="46"/>
    <n v="180.56"/>
    <n v="0.1"/>
    <s v="Regular Air"/>
    <n v="-15.79"/>
    <n v="4.28"/>
    <n v="1.6"/>
    <s v="Ashley Jarboe"/>
    <s v="Yukon"/>
    <s v="Yukon"/>
    <s v="Home Office"/>
    <s v="Office Supplies"/>
    <s v="Pens &amp; Art Supplies"/>
    <n v="0.57999999999999996"/>
  </r>
  <r>
    <n v="37543"/>
    <d v="2011-12-31T00:00:00"/>
    <d v="2012-01-01T00:00:00"/>
    <s v="January"/>
    <s v="2012"/>
    <n v="1"/>
    <b v="0"/>
    <s v="Medium"/>
    <n v="6"/>
    <n v="241.85"/>
    <n v="0.01"/>
    <s v="Regular Air"/>
    <n v="-4.5"/>
    <n v="36.549999999999997"/>
    <n v="13.89"/>
    <s v="Ed Braxton"/>
    <s v="Yukon"/>
    <s v="Yukon"/>
    <s v="Home Office"/>
    <s v="Office Supplies"/>
    <s v="Pens &amp; Art Supplies"/>
    <n v="0.41"/>
  </r>
  <r>
    <n v="39111"/>
    <d v="2011-07-25T00:00:00"/>
    <d v="2011-07-28T00:00:00"/>
    <s v="July"/>
    <s v="2011"/>
    <n v="3"/>
    <b v="0"/>
    <s v="Medium"/>
    <n v="1"/>
    <n v="182.4"/>
    <n v="0.09"/>
    <s v="Regular Air"/>
    <n v="-114.22"/>
    <n v="178.47"/>
    <n v="19.989999999999998"/>
    <s v="Cindy Stewart"/>
    <s v="Yukon"/>
    <s v="Yukon"/>
    <s v="Corporate"/>
    <s v="Office Supplies"/>
    <s v="Storage &amp; Organization"/>
    <n v="0.55000000000000004"/>
  </r>
  <r>
    <n v="39111"/>
    <d v="2011-07-25T00:00:00"/>
    <d v="2011-07-27T00:00:00"/>
    <s v="July"/>
    <s v="2011"/>
    <n v="2"/>
    <b v="0"/>
    <s v="Medium"/>
    <n v="20"/>
    <n v="6004.35"/>
    <n v="0.05"/>
    <s v="Regular Air"/>
    <n v="1767.56"/>
    <n v="300.97000000000003"/>
    <n v="7.18"/>
    <s v="Cindy Stewart"/>
    <s v="Yukon"/>
    <s v="Yukon"/>
    <s v="Corporate"/>
    <s v="Technology"/>
    <s v="Computer Peripherals"/>
    <n v="0.48"/>
  </r>
  <r>
    <n v="39139"/>
    <d v="2010-11-13T00:00:00"/>
    <d v="2010-11-13T00:00:00"/>
    <s v="November"/>
    <s v="2010"/>
    <n v="0"/>
    <s v="FREE DELIVERY"/>
    <s v="Not Specified"/>
    <n v="6"/>
    <n v="627.45299999999997"/>
    <n v="7.0000000000000007E-2"/>
    <s v="Regular Air"/>
    <n v="-408.25"/>
    <n v="125.99"/>
    <n v="8.08"/>
    <s v="Ed Braxton"/>
    <s v="Yukon"/>
    <s v="Yukon"/>
    <s v="Home Office"/>
    <s v="Technology"/>
    <s v="Telephones and Communication"/>
    <n v="0.56999999999999995"/>
  </r>
  <r>
    <n v="39139"/>
    <d v="2010-11-13T00:00:00"/>
    <d v="2010-11-15T00:00:00"/>
    <s v="November"/>
    <s v="2010"/>
    <n v="2"/>
    <b v="0"/>
    <s v="Not Specified"/>
    <n v="50"/>
    <n v="3000.88"/>
    <n v="0.01"/>
    <s v="Delivery Truck"/>
    <n v="-719.17"/>
    <n v="58.14"/>
    <n v="36.61"/>
    <s v="Ed Braxton"/>
    <s v="Yukon"/>
    <s v="Yukon"/>
    <s v="Home Office"/>
    <s v="Furniture"/>
    <s v="Bookcases"/>
    <n v="0.61"/>
  </r>
  <r>
    <n v="39139"/>
    <d v="2010-11-13T00:00:00"/>
    <d v="2010-11-15T00:00:00"/>
    <s v="November"/>
    <s v="2010"/>
    <n v="2"/>
    <b v="0"/>
    <s v="Not Specified"/>
    <n v="31"/>
    <n v="6118.38"/>
    <n v="0.09"/>
    <s v="Regular Air"/>
    <n v="2042.58"/>
    <n v="209.84"/>
    <n v="21.21"/>
    <s v="Ed Braxton"/>
    <s v="Yukon"/>
    <s v="Yukon"/>
    <s v="Home Office"/>
    <s v="Furniture"/>
    <s v="Office Furnishings"/>
    <n v="0.59"/>
  </r>
  <r>
    <n v="39490"/>
    <d v="2012-08-12T00:00:00"/>
    <d v="2012-08-12T00:00:00"/>
    <s v="August"/>
    <s v="2012"/>
    <n v="0"/>
    <s v="FREE DELIVERY"/>
    <s v="low"/>
    <n v="38"/>
    <n v="456.03"/>
    <n v="0.02"/>
    <s v="Regular Air"/>
    <n v="-61.61"/>
    <n v="11.97"/>
    <n v="5.81"/>
    <s v="Ashley Jarboe"/>
    <s v="Yukon"/>
    <s v="Yukon"/>
    <s v="Small Business"/>
    <s v="Office Supplies"/>
    <s v="Pens &amp; Art Supplies"/>
    <n v="0.6"/>
  </r>
  <r>
    <n v="39490"/>
    <d v="2012-08-12T00:00:00"/>
    <d v="2012-08-16T00:00:00"/>
    <s v="August"/>
    <s v="2012"/>
    <n v="4"/>
    <b v="0"/>
    <s v="low"/>
    <n v="17"/>
    <n v="2844.64"/>
    <n v="0.03"/>
    <s v="Delivery Truck"/>
    <n v="16.47"/>
    <n v="159.31"/>
    <n v="60"/>
    <s v="Ashley Jarboe"/>
    <s v="Yukon"/>
    <s v="Yukon"/>
    <s v="Small Business"/>
    <s v="Furniture"/>
    <s v="Tables"/>
    <n v="0.55000000000000004"/>
  </r>
  <r>
    <n v="39938"/>
    <d v="2012-06-10T00:00:00"/>
    <d v="2012-06-11T00:00:00"/>
    <s v="June"/>
    <s v="2012"/>
    <n v="1"/>
    <b v="0"/>
    <s v="High"/>
    <n v="5"/>
    <n v="169.27"/>
    <n v="0.1"/>
    <s v="Regular Air"/>
    <n v="-41.66"/>
    <n v="34.58"/>
    <n v="8.99"/>
    <s v="Cindy Chapman"/>
    <s v="Yukon"/>
    <s v="Yukon"/>
    <s v="Corporate"/>
    <s v="Office Supplies"/>
    <s v="Pens &amp; Art Supplies"/>
    <n v="0.56000000000000005"/>
  </r>
  <r>
    <n v="40098"/>
    <d v="2012-02-05T00:00:00"/>
    <d v="2012-02-07T00:00:00"/>
    <s v="February"/>
    <s v="2012"/>
    <n v="2"/>
    <b v="0"/>
    <s v="low"/>
    <n v="46"/>
    <n v="557.35"/>
    <n v="0"/>
    <s v="Regular Air"/>
    <n v="-9.19"/>
    <n v="11.5"/>
    <n v="7.19"/>
    <s v="Dianna Vittorini"/>
    <s v="Yukon"/>
    <s v="Yukon"/>
    <s v="Corporate"/>
    <s v="Office Supplies"/>
    <s v="Binders and Binder Accessories"/>
    <n v="0.4"/>
  </r>
  <r>
    <n v="40098"/>
    <d v="2012-02-05T00:00:00"/>
    <d v="2012-02-09T00:00:00"/>
    <s v="February"/>
    <s v="2012"/>
    <n v="4"/>
    <b v="0"/>
    <s v="low"/>
    <n v="50"/>
    <n v="490.87"/>
    <n v="0"/>
    <s v="Regular Air"/>
    <n v="190.93"/>
    <n v="9.68"/>
    <n v="2.0299999999999998"/>
    <s v="Dianna Vittorini"/>
    <s v="Yukon"/>
    <s v="Yukon"/>
    <s v="Corporate"/>
    <s v="Office Supplies"/>
    <s v="Paper"/>
    <n v="0.37"/>
  </r>
  <r>
    <n v="41056"/>
    <d v="2012-03-26T00:00:00"/>
    <d v="2012-03-29T00:00:00"/>
    <s v="March"/>
    <s v="2012"/>
    <n v="3"/>
    <b v="0"/>
    <s v="Critical"/>
    <n v="4"/>
    <n v="137.54"/>
    <n v="0.08"/>
    <s v="Regular Air"/>
    <n v="-138.84"/>
    <n v="34.979999999999997"/>
    <n v="7.53"/>
    <s v="Dario Medina"/>
    <s v="Yukon"/>
    <s v="Yukon"/>
    <s v="Small Business"/>
    <s v="Technology"/>
    <s v="Computer Peripherals"/>
    <n v="0.76"/>
  </r>
  <r>
    <n v="42115"/>
    <d v="2012-02-18T00:00:00"/>
    <d v="2012-02-18T00:00:00"/>
    <s v="February"/>
    <s v="2012"/>
    <n v="0"/>
    <s v="FREE DELIVERY"/>
    <s v="Critical"/>
    <n v="21"/>
    <n v="673.92"/>
    <n v="0.01"/>
    <s v="Regular Air"/>
    <n v="224.71"/>
    <n v="31.78"/>
    <n v="1.99"/>
    <s v="Ed Braxton"/>
    <s v="Yukon"/>
    <s v="Yukon"/>
    <s v="Home Office"/>
    <s v="Technology"/>
    <s v="Computer Peripherals"/>
    <n v="0.42"/>
  </r>
  <r>
    <n v="42115"/>
    <d v="2012-02-18T00:00:00"/>
    <d v="2012-02-19T00:00:00"/>
    <s v="February"/>
    <s v="2012"/>
    <n v="1"/>
    <b v="0"/>
    <s v="Critical"/>
    <n v="19"/>
    <n v="540.55999999999995"/>
    <n v="0.02"/>
    <s v="Regular Air"/>
    <n v="-93.46"/>
    <n v="28.28"/>
    <n v="13.99"/>
    <s v="Ed Braxton"/>
    <s v="Yukon"/>
    <s v="Yukon"/>
    <s v="Home Office"/>
    <s v="Office Supplies"/>
    <s v="Storage &amp; Organization"/>
    <n v="0.57999999999999996"/>
  </r>
  <r>
    <n v="43459"/>
    <d v="2011-11-07T00:00:00"/>
    <d v="2011-11-08T00:00:00"/>
    <s v="November"/>
    <s v="2011"/>
    <n v="1"/>
    <b v="0"/>
    <s v="Critical"/>
    <n v="26"/>
    <n v="13905.88"/>
    <n v="0.05"/>
    <s v="Regular Air"/>
    <n v="6441.18"/>
    <n v="574.74"/>
    <n v="24.49"/>
    <s v="Ed Braxton"/>
    <s v="Yukon"/>
    <s v="Yukon"/>
    <s v="Consumer"/>
    <s v="Technology"/>
    <s v="Office Machines"/>
    <n v="0.37"/>
  </r>
  <r>
    <n v="45476"/>
    <d v="2012-04-18T00:00:00"/>
    <d v="2012-04-18T00:00:00"/>
    <s v="April"/>
    <s v="2012"/>
    <n v="0"/>
    <s v="FREE DELIVERY"/>
    <s v="Critical"/>
    <n v="48"/>
    <n v="1055.98"/>
    <n v="7.0000000000000007E-2"/>
    <s v="Regular Air"/>
    <n v="204.58"/>
    <n v="21.78"/>
    <n v="5.94"/>
    <s v="Ashley Jarboe"/>
    <s v="Yukon"/>
    <s v="Yukon"/>
    <s v="Home Office"/>
    <s v="Office Supplies"/>
    <s v="Appliances"/>
    <n v="0.5"/>
  </r>
  <r>
    <n v="45958"/>
    <d v="2011-05-25T00:00:00"/>
    <d v="2011-05-26T00:00:00"/>
    <s v="May"/>
    <s v="2011"/>
    <n v="1"/>
    <b v="0"/>
    <s v="Medium"/>
    <n v="28"/>
    <n v="17599.39"/>
    <n v="0.03"/>
    <s v="Regular Air"/>
    <n v="5513.86"/>
    <n v="599.99"/>
    <n v="24.49"/>
    <s v="Dario Medina"/>
    <s v="Yukon"/>
    <s v="Yukon"/>
    <s v="Small Business"/>
    <s v="Technology"/>
    <s v="Copiers and Fax"/>
    <n v="0.5"/>
  </r>
  <r>
    <n v="45958"/>
    <d v="2011-05-25T00:00:00"/>
    <d v="2011-05-27T00:00:00"/>
    <s v="May"/>
    <s v="2011"/>
    <n v="2"/>
    <b v="0"/>
    <s v="Medium"/>
    <n v="16"/>
    <n v="115.34"/>
    <n v="0.02"/>
    <s v="Regular Air"/>
    <n v="13.83"/>
    <n v="6.69"/>
    <n v="3.1"/>
    <s v="Dario Medina"/>
    <s v="Yukon"/>
    <s v="Yukon"/>
    <s v="Small Business"/>
    <s v="Office Supplies"/>
    <s v="Paper"/>
    <n v="0.36"/>
  </r>
  <r>
    <n v="47591"/>
    <d v="2012-01-02T00:00:00"/>
    <d v="2012-01-03T00:00:00"/>
    <s v="January"/>
    <s v="2012"/>
    <n v="1"/>
    <b v="0"/>
    <s v="Critical"/>
    <n v="27"/>
    <n v="279.39999999999998"/>
    <n v="0.1"/>
    <s v="Regular Air"/>
    <n v="-92.25"/>
    <n v="10.48"/>
    <n v="6.91"/>
    <s v="Dario Medina"/>
    <s v="Yukon"/>
    <s v="Yukon"/>
    <s v="Small Business"/>
    <s v="Office Supplies"/>
    <s v="Storage &amp; Organization"/>
    <n v="0.57999999999999996"/>
  </r>
  <r>
    <n v="49764"/>
    <d v="2010-10-03T00:00:00"/>
    <d v="2010-10-07T00:00:00"/>
    <s v="October"/>
    <s v="2010"/>
    <n v="4"/>
    <b v="0"/>
    <s v="low"/>
    <n v="37"/>
    <n v="395.37"/>
    <n v="7.0000000000000007E-2"/>
    <s v="Express Air"/>
    <n v="17.149999999999999"/>
    <n v="10.98"/>
    <n v="3.37"/>
    <s v="Benjamin Farhat"/>
    <s v="Yukon"/>
    <s v="Yukon"/>
    <s v="Home Office"/>
    <s v="Office Supplies"/>
    <s v="Scissors, Rulers and Trimmers"/>
    <n v="0.56999999999999995"/>
  </r>
  <r>
    <n v="50118"/>
    <d v="2010-03-18T00:00:00"/>
    <d v="2010-03-19T00:00:00"/>
    <s v="March"/>
    <s v="2010"/>
    <n v="1"/>
    <b v="0"/>
    <s v="Not Specified"/>
    <n v="19"/>
    <n v="337.38"/>
    <n v="0"/>
    <s v="Delivery Truck"/>
    <n v="-409.79"/>
    <n v="15.23"/>
    <n v="27.75"/>
    <s v="Dianna Vittorini"/>
    <s v="Yukon"/>
    <s v="Yukon"/>
    <s v="Corporate"/>
    <s v="Furniture"/>
    <s v="Tables"/>
    <n v="0.76"/>
  </r>
  <r>
    <n v="50183"/>
    <d v="2010-05-24T00:00:00"/>
    <d v="2010-05-25T00:00:00"/>
    <s v="May"/>
    <s v="2010"/>
    <n v="1"/>
    <b v="0"/>
    <s v="High"/>
    <n v="20"/>
    <n v="116.55"/>
    <n v="0.09"/>
    <s v="Express Air"/>
    <n v="-39.67"/>
    <n v="5.58"/>
    <n v="5.3"/>
    <s v="Dario Medina"/>
    <s v="Yukon"/>
    <s v="Yukon"/>
    <s v="Small Business"/>
    <s v="Office Supplies"/>
    <s v="Envelopes"/>
    <n v="0.35"/>
  </r>
  <r>
    <n v="50786"/>
    <d v="2009-10-12T00:00:00"/>
    <d v="2009-10-19T00:00:00"/>
    <s v="October"/>
    <s v="2009"/>
    <n v="7"/>
    <b v="0"/>
    <s v="low"/>
    <n v="4"/>
    <n v="487.72"/>
    <n v="0.06"/>
    <s v="Delivery Truck"/>
    <n v="-192.3"/>
    <n v="119.99"/>
    <n v="14"/>
    <s v="Cindy Stewart"/>
    <s v="Yukon"/>
    <s v="Yukon"/>
    <s v="Consumer"/>
    <s v="Technology"/>
    <s v="Office Machines"/>
    <n v="0.36"/>
  </r>
  <r>
    <n v="50978"/>
    <d v="2012-03-31T00:00:00"/>
    <d v="2012-04-02T00:00:00"/>
    <s v="April"/>
    <s v="2012"/>
    <n v="2"/>
    <b v="0"/>
    <s v="High"/>
    <n v="4"/>
    <n v="816.09"/>
    <n v="0.05"/>
    <s v="Regular Air"/>
    <n v="-150.29"/>
    <n v="210.55"/>
    <n v="9.99"/>
    <s v="Cindy Stewart"/>
    <s v="Yukon"/>
    <s v="Yukon"/>
    <s v="Corporate"/>
    <s v="Office Supplies"/>
    <s v="Storage &amp; Organization"/>
    <n v="0.6"/>
  </r>
  <r>
    <n v="50983"/>
    <d v="2011-06-28T00:00:00"/>
    <d v="2011-06-29T00:00:00"/>
    <s v="June"/>
    <s v="2011"/>
    <n v="1"/>
    <b v="0"/>
    <s v="Critical"/>
    <n v="39"/>
    <n v="3063.1"/>
    <n v="0.06"/>
    <s v="Regular Air"/>
    <n v="-1022.02"/>
    <n v="80.98"/>
    <n v="35"/>
    <s v="Bruce Degenhardt"/>
    <s v="Yukon"/>
    <s v="Yukon"/>
    <s v="Home Office"/>
    <s v="Office Supplies"/>
    <s v="Storage &amp; Organization"/>
    <n v="0.81"/>
  </r>
  <r>
    <n v="50983"/>
    <d v="2011-06-28T00:00:00"/>
    <d v="2011-06-30T00:00:00"/>
    <s v="June"/>
    <s v="2011"/>
    <n v="2"/>
    <b v="0"/>
    <s v="Critical"/>
    <n v="15"/>
    <n v="229.03"/>
    <n v="0.05"/>
    <s v="Regular Air"/>
    <n v="-28.58"/>
    <n v="15.51"/>
    <n v="5.8"/>
    <s v="Bruce Degenhardt"/>
    <s v="Yukon"/>
    <s v="Yukon"/>
    <s v="Home Office"/>
    <s v="Office Supplies"/>
    <s v="Storage &amp; Organization"/>
    <n v="0.6"/>
  </r>
  <r>
    <n v="52002"/>
    <d v="2009-06-04T00:00:00"/>
    <d v="2009-06-05T00:00:00"/>
    <s v="June"/>
    <s v="2009"/>
    <n v="1"/>
    <b v="0"/>
    <s v="High"/>
    <n v="11"/>
    <n v="2489.85"/>
    <n v="0.06"/>
    <s v="Delivery Truck"/>
    <n v="-566.5"/>
    <n v="218.75"/>
    <n v="69.64"/>
    <s v="Cindy Stewart"/>
    <s v="Yukon"/>
    <s v="Yukon"/>
    <s v="Corporate"/>
    <s v="Furniture"/>
    <s v="Tables"/>
    <n v="0.77"/>
  </r>
  <r>
    <n v="52227"/>
    <d v="2009-02-12T00:00:00"/>
    <d v="2009-02-15T00:00:00"/>
    <s v="February"/>
    <s v="2009"/>
    <n v="3"/>
    <b v="0"/>
    <s v="Medium"/>
    <n v="37"/>
    <n v="240.52"/>
    <n v="0.05"/>
    <s v="Regular Air"/>
    <n v="-164.18"/>
    <n v="6.48"/>
    <n v="8.19"/>
    <s v="Trudy Bell"/>
    <s v="Yukon"/>
    <s v="Yukon"/>
    <s v="Consumer"/>
    <s v="Office Supplies"/>
    <s v="Paper"/>
    <n v="0.37"/>
  </r>
  <r>
    <n v="52261"/>
    <d v="2011-04-21T00:00:00"/>
    <d v="2011-04-22T00:00:00"/>
    <s v="April"/>
    <s v="2011"/>
    <n v="1"/>
    <b v="0"/>
    <s v="Not Specified"/>
    <n v="49"/>
    <n v="10261.25"/>
    <n v="0.02"/>
    <s v="Delivery Truck"/>
    <n v="611.11"/>
    <n v="212.6"/>
    <n v="52.2"/>
    <s v="Bruce Degenhardt"/>
    <s v="Yukon"/>
    <s v="Yukon"/>
    <s v="Home Office"/>
    <s v="Furniture"/>
    <s v="Tables"/>
    <n v="0.64"/>
  </r>
  <r>
    <n v="52743"/>
    <d v="2010-07-04T00:00:00"/>
    <d v="2010-07-04T00:00:00"/>
    <s v="July"/>
    <s v="2010"/>
    <n v="0"/>
    <s v="FREE DELIVERY"/>
    <s v="High"/>
    <n v="46"/>
    <n v="5699.22"/>
    <n v="0.09"/>
    <s v="Regular Air"/>
    <n v="2812.63"/>
    <n v="150.97999999999999"/>
    <n v="13.99"/>
    <s v="Ashley Jarboe"/>
    <s v="Yukon"/>
    <s v="Yukon"/>
    <s v="Small Business"/>
    <s v="Technology"/>
    <s v="Office Machines"/>
    <n v="0.38"/>
  </r>
  <r>
    <n v="53120"/>
    <d v="2012-05-17T00:00:00"/>
    <d v="2012-05-19T00:00:00"/>
    <s v="May"/>
    <s v="2012"/>
    <n v="2"/>
    <b v="0"/>
    <s v="Not Specified"/>
    <n v="5"/>
    <n v="22.75"/>
    <n v="0.09"/>
    <s v="Regular Air"/>
    <n v="-0.45"/>
    <n v="4.76"/>
    <n v="0.88"/>
    <s v="Cindy Chapman"/>
    <s v="Yukon"/>
    <s v="Yukon"/>
    <s v="Corporate"/>
    <s v="Office Supplies"/>
    <s v="Paper"/>
    <n v="0.39"/>
  </r>
  <r>
    <n v="53920"/>
    <d v="2009-03-18T00:00:00"/>
    <d v="2009-03-20T00:00:00"/>
    <s v="March"/>
    <s v="2009"/>
    <n v="2"/>
    <b v="0"/>
    <s v="Critical"/>
    <n v="18"/>
    <n v="433.31"/>
    <n v="0.05"/>
    <s v="Delivery Truck"/>
    <n v="-815.79"/>
    <n v="20.98"/>
    <n v="53.03"/>
    <s v="Anna Chung"/>
    <s v="Yukon"/>
    <s v="Yukon"/>
    <s v="Home Office"/>
    <s v="Office Supplies"/>
    <s v="Storage &amp; Organization"/>
    <n v="0.78"/>
  </r>
  <r>
    <n v="54630"/>
    <d v="2012-08-10T00:00:00"/>
    <d v="2012-08-14T00:00:00"/>
    <s v="August"/>
    <s v="2012"/>
    <n v="4"/>
    <b v="0"/>
    <s v="low"/>
    <n v="11"/>
    <n v="73.22"/>
    <n v="0.06"/>
    <s v="Regular Air"/>
    <n v="-34.53"/>
    <n v="6.48"/>
    <n v="6.22"/>
    <s v="Rob Williams"/>
    <s v="Yukon"/>
    <s v="Yukon"/>
    <s v="Home Office"/>
    <s v="Office Supplies"/>
    <s v="Paper"/>
    <n v="0.37"/>
  </r>
  <r>
    <n v="55299"/>
    <d v="2012-03-30T00:00:00"/>
    <d v="2012-03-30T00:00:00"/>
    <s v="March"/>
    <s v="2012"/>
    <n v="0"/>
    <s v="FREE DELIVERY"/>
    <s v="low"/>
    <n v="20"/>
    <n v="22.28"/>
    <n v="0.09"/>
    <s v="Regular Air"/>
    <n v="-2.66"/>
    <n v="1.1399999999999999"/>
    <n v="0.7"/>
    <s v="Quincy Jones"/>
    <s v="Yukon"/>
    <s v="Yukon"/>
    <s v="Corporate"/>
    <s v="Office Supplies"/>
    <s v="Rubber Bands"/>
    <n v="0.38"/>
  </r>
  <r>
    <n v="55520"/>
    <d v="2011-05-07T00:00:00"/>
    <d v="2011-05-08T00:00:00"/>
    <s v="May"/>
    <s v="2011"/>
    <n v="1"/>
    <b v="0"/>
    <s v="Critical"/>
    <n v="43"/>
    <n v="525.77"/>
    <n v="0.08"/>
    <s v="Express Air"/>
    <n v="34.630000000000003"/>
    <n v="11.99"/>
    <n v="5.99"/>
    <s v="Dario Medina"/>
    <s v="Yukon"/>
    <s v="Yukon"/>
    <s v="Small Business"/>
    <s v="Technology"/>
    <s v="Office Machines"/>
    <n v="0.36"/>
  </r>
  <r>
    <n v="55653"/>
    <d v="2010-11-26T00:00:00"/>
    <d v="2010-11-27T00:00:00"/>
    <s v="November"/>
    <s v="2010"/>
    <n v="1"/>
    <b v="0"/>
    <s v="Medium"/>
    <n v="34"/>
    <n v="15152.55"/>
    <n v="0.05"/>
    <s v="Delivery Truck"/>
    <n v="7719.21"/>
    <n v="500.98"/>
    <n v="28.14"/>
    <s v="Benjamin Farhat"/>
    <s v="Yukon"/>
    <s v="Yukon"/>
    <s v="Home Office"/>
    <s v="Technology"/>
    <s v="Office Machines"/>
    <n v="0.38"/>
  </r>
  <r>
    <n v="56577"/>
    <d v="2011-11-02T00:00:00"/>
    <d v="2011-11-03T00:00:00"/>
    <s v="November"/>
    <s v="2011"/>
    <n v="1"/>
    <b v="0"/>
    <s v="Critical"/>
    <n v="30"/>
    <n v="7497.08"/>
    <n v="0.02"/>
    <s v="Delivery Truck"/>
    <n v="698.67"/>
    <n v="296.18"/>
    <n v="54.12"/>
    <s v="Quincy Jones"/>
    <s v="Yukon"/>
    <s v="Yukon"/>
    <s v="Small Business"/>
    <s v="Furniture"/>
    <s v="Tables"/>
    <n v="0.76"/>
  </r>
  <r>
    <n v="56711"/>
    <d v="2011-02-06T00:00:00"/>
    <d v="2011-02-11T00:00:00"/>
    <s v="February"/>
    <s v="2011"/>
    <n v="5"/>
    <b v="0"/>
    <s v="low"/>
    <n v="25"/>
    <n v="1279.45"/>
    <n v="0.01"/>
    <s v="Regular Air"/>
    <n v="558.25"/>
    <n v="48.04"/>
    <n v="7.23"/>
    <s v="Trudy Bell"/>
    <s v="Yukon"/>
    <s v="Yukon"/>
    <s v="Consumer"/>
    <s v="Office Supplies"/>
    <s v="Paper"/>
    <n v="0.37"/>
  </r>
  <r>
    <n v="56769"/>
    <d v="2010-11-29T00:00:00"/>
    <d v="2010-12-01T00:00:00"/>
    <s v="December"/>
    <s v="2010"/>
    <n v="2"/>
    <b v="0"/>
    <s v="Medium"/>
    <n v="11"/>
    <n v="455.59"/>
    <n v="0.02"/>
    <s v="Regular Air"/>
    <n v="98.02"/>
    <n v="37.93"/>
    <n v="13.99"/>
    <s v="Cindy Stewart"/>
    <s v="Yukon"/>
    <s v="Yukon"/>
    <s v="Consumer"/>
    <s v="Furniture"/>
    <s v="Office Furnishings"/>
    <n v="0.67"/>
  </r>
  <r>
    <n v="57440"/>
    <d v="2010-07-23T00:00:00"/>
    <d v="2010-07-30T00:00:00"/>
    <s v="July"/>
    <s v="2010"/>
    <n v="7"/>
    <b v="0"/>
    <s v="low"/>
    <n v="12"/>
    <n v="1171.232"/>
    <n v="0.04"/>
    <s v="Express Air"/>
    <n v="-43.25"/>
    <n v="115.99"/>
    <n v="2.5"/>
    <s v="Rob Williams"/>
    <s v="Yukon"/>
    <s v="Yukon"/>
    <s v="Home Office"/>
    <s v="Technology"/>
    <s v="Telephones and Communication"/>
    <n v="0.57999999999999996"/>
  </r>
  <r>
    <n v="57889"/>
    <d v="2010-04-07T00:00:00"/>
    <d v="2010-04-11T00:00:00"/>
    <s v="April"/>
    <s v="2010"/>
    <n v="4"/>
    <b v="0"/>
    <s v="low"/>
    <n v="39"/>
    <n v="723.3075"/>
    <n v="0.01"/>
    <s v="Regular Air"/>
    <n v="216.7"/>
    <n v="20.99"/>
    <n v="0.99"/>
    <s v="Trudy Bell"/>
    <s v="Yukon"/>
    <s v="Yukon"/>
    <s v="Consumer"/>
    <s v="Technology"/>
    <s v="Telephones and Communication"/>
    <n v="0.56999999999999995"/>
  </r>
  <r>
    <n v="58564"/>
    <d v="2012-11-12T00:00:00"/>
    <d v="2012-11-13T00:00:00"/>
    <s v="November"/>
    <s v="2012"/>
    <n v="1"/>
    <b v="0"/>
    <s v="Critical"/>
    <n v="49"/>
    <n v="103.03"/>
    <n v="7.0000000000000007E-2"/>
    <s v="Regular Air"/>
    <n v="-82.63"/>
    <n v="2.08"/>
    <n v="2.56"/>
    <s v="Benjamin Farhat"/>
    <s v="Yukon"/>
    <s v="Yukon"/>
    <s v="Home Office"/>
    <s v="Office Supplies"/>
    <s v="Scissors, Rulers and Trimmers"/>
    <n v="0.55000000000000004"/>
  </r>
  <r>
    <n v="59072"/>
    <d v="2009-05-25T00:00:00"/>
    <d v="2009-05-27T00:00:00"/>
    <s v="May"/>
    <s v="2009"/>
    <n v="2"/>
    <b v="0"/>
    <s v="Not Specified"/>
    <n v="12"/>
    <n v="78.94"/>
    <n v="0.03"/>
    <s v="Express Air"/>
    <n v="-51.7"/>
    <n v="5.44"/>
    <n v="7.46"/>
    <s v="Dianna Vittorini"/>
    <s v="Yukon"/>
    <s v="Yukon"/>
    <s v="Corporate"/>
    <s v="Office Supplies"/>
    <s v="Binders and Binder Accessories"/>
    <n v="0.36"/>
  </r>
  <r>
    <n v="59072"/>
    <d v="2009-05-25T00:00:00"/>
    <d v="2009-05-26T00:00:00"/>
    <s v="May"/>
    <s v="2009"/>
    <n v="1"/>
    <b v="0"/>
    <s v="Not Specified"/>
    <n v="22"/>
    <n v="576.89"/>
    <n v="0.08"/>
    <s v="Regular Air"/>
    <n v="175.03"/>
    <n v="26.38"/>
    <n v="5.58"/>
    <s v="Dianna Vittorini"/>
    <s v="Yukon"/>
    <s v="Yukon"/>
    <s v="Corporate"/>
    <s v="Office Supplies"/>
    <s v="Paper"/>
    <n v="0.39"/>
  </r>
  <r>
    <n v="59072"/>
    <d v="2009-05-25T00:00:00"/>
    <d v="2009-05-27T00:00:00"/>
    <s v="May"/>
    <s v="2009"/>
    <n v="2"/>
    <b v="0"/>
    <s v="Not Specified"/>
    <n v="2"/>
    <n v="35.665999999999997"/>
    <n v="0.06"/>
    <s v="Regular Air"/>
    <n v="-112.19"/>
    <n v="20.99"/>
    <n v="2.5"/>
    <s v="Dianna Vittorini"/>
    <s v="Yukon"/>
    <s v="Yukon"/>
    <s v="Corporate"/>
    <s v="Technology"/>
    <s v="Telephones and Communication"/>
    <n v="0.81"/>
  </r>
  <r>
    <n v="59072"/>
    <d v="2009-05-25T00:00:00"/>
    <d v="2009-05-27T00:00:00"/>
    <s v="May"/>
    <s v="2009"/>
    <n v="2"/>
    <b v="0"/>
    <s v="Not Specified"/>
    <n v="38"/>
    <n v="4191.5625"/>
    <n v="0"/>
    <s v="Regular Air"/>
    <n v="1286.53"/>
    <n v="125.99"/>
    <n v="2.5"/>
    <s v="Dianna Vittorini"/>
    <s v="Yukon"/>
    <s v="Yukon"/>
    <s v="Corporate"/>
    <s v="Technology"/>
    <s v="Telephones and Communication"/>
    <n v="0.57999999999999996"/>
  </r>
  <r>
    <n v="59652"/>
    <d v="2011-01-27T00:00:00"/>
    <d v="2011-01-29T00:00:00"/>
    <s v="January"/>
    <s v="2011"/>
    <n v="2"/>
    <b v="0"/>
    <s v="Medium"/>
    <n v="17"/>
    <n v="312.03500000000003"/>
    <n v="0.05"/>
    <s v="Regular Air"/>
    <n v="-55.94"/>
    <n v="20.99"/>
    <n v="0.99"/>
    <s v="Anna Chung"/>
    <s v="Yukon"/>
    <s v="Yukon"/>
    <s v="Home Office"/>
    <s v="Technology"/>
    <s v="Telephones and Communication"/>
    <n v="0.83"/>
  </r>
  <r>
    <n v="59783"/>
    <d v="2010-08-19T00:00:00"/>
    <d v="2010-08-24T00:00:00"/>
    <s v="August"/>
    <s v="2010"/>
    <n v="5"/>
    <b v="0"/>
    <s v="low"/>
    <n v="36"/>
    <n v="77.430000000000007"/>
    <n v="0.01"/>
    <s v="Regular Air"/>
    <n v="-60.07"/>
    <n v="2.08"/>
    <n v="2.56"/>
    <s v="Cindy Chapman"/>
    <s v="Yukon"/>
    <s v="Yukon"/>
    <s v="Corporate"/>
    <s v="Office Supplies"/>
    <s v="Scissors, Rulers and Trimmers"/>
    <n v="0.55000000000000004"/>
  </r>
  <r>
    <n v="195"/>
    <d v="2010-12-27T00:00:00"/>
    <d v="2010-12-29T00:00:00"/>
    <s v="December"/>
    <s v="2010"/>
    <n v="2"/>
    <b v="0"/>
    <s v="Medium"/>
    <n v="34"/>
    <n v="1315.74"/>
    <n v="0.03"/>
    <s v="Regular Air"/>
    <n v="260.87"/>
    <n v="36.549999999999997"/>
    <n v="13.89"/>
    <s v="Brad Thomas"/>
    <s v="Yukon"/>
    <s v="Yukon"/>
    <s v="Home Office"/>
    <s v="Office Supplies"/>
    <s v="Pens &amp; Art Supplies"/>
    <n v="0.41"/>
  </r>
  <r>
    <n v="224"/>
    <d v="2009-06-17T00:00:00"/>
    <d v="2009-06-18T00:00:00"/>
    <s v="June"/>
    <s v="2009"/>
    <n v="1"/>
    <b v="0"/>
    <s v="Not Specified"/>
    <n v="25"/>
    <n v="184.86"/>
    <n v="0.09"/>
    <s v="Regular Air"/>
    <n v="-33.950000000000003"/>
    <n v="7.38"/>
    <n v="5.21"/>
    <s v="Bart Folk"/>
    <s v="Yukon"/>
    <s v="Yukon"/>
    <s v="Corporate"/>
    <s v="Furniture"/>
    <s v="Office Furnishings"/>
    <n v="0.56000000000000005"/>
  </r>
  <r>
    <n v="224"/>
    <d v="2009-06-17T00:00:00"/>
    <d v="2009-06-18T00:00:00"/>
    <s v="June"/>
    <s v="2009"/>
    <n v="1"/>
    <b v="0"/>
    <s v="Not Specified"/>
    <n v="44"/>
    <n v="267.85000000000002"/>
    <n v="0.04"/>
    <s v="Regular Air"/>
    <n v="-65.430000000000007"/>
    <n v="5.98"/>
    <n v="5.15"/>
    <s v="Bart Folk"/>
    <s v="Yukon"/>
    <s v="Yukon"/>
    <s v="Corporate"/>
    <s v="Office Supplies"/>
    <s v="Paper"/>
    <n v="0.36"/>
  </r>
  <r>
    <n v="224"/>
    <d v="2009-06-17T00:00:00"/>
    <d v="2009-06-18T00:00:00"/>
    <s v="June"/>
    <s v="2009"/>
    <n v="1"/>
    <b v="0"/>
    <s v="Not Specified"/>
    <n v="33"/>
    <n v="528.5"/>
    <n v="0.04"/>
    <s v="Regular Air"/>
    <n v="-149.91999999999999"/>
    <n v="15.42"/>
    <n v="10.68"/>
    <s v="Bart Folk"/>
    <s v="Yukon"/>
    <s v="Yukon"/>
    <s v="Corporate"/>
    <s v="Office Supplies"/>
    <s v="Storage &amp; Organization"/>
    <n v="0.57999999999999996"/>
  </r>
  <r>
    <n v="263"/>
    <d v="2009-05-16T00:00:00"/>
    <d v="2009-05-17T00:00:00"/>
    <s v="May"/>
    <s v="2009"/>
    <n v="1"/>
    <b v="0"/>
    <s v="High"/>
    <n v="25"/>
    <n v="136.77000000000001"/>
    <n v="0.09"/>
    <s v="Regular Air"/>
    <n v="-136.25"/>
    <n v="5.4"/>
    <n v="7.78"/>
    <s v="Paul Lucas"/>
    <s v="Yukon"/>
    <s v="Yukon"/>
    <s v="Corporate"/>
    <s v="Office Supplies"/>
    <s v="Binders and Binder Accessories"/>
    <n v="0.37"/>
  </r>
  <r>
    <n v="353"/>
    <d v="2010-12-30T00:00:00"/>
    <d v="2011-04-01T00:00:00"/>
    <s v="April"/>
    <s v="2011"/>
    <n v="92"/>
    <b v="0"/>
    <s v="low"/>
    <n v="21"/>
    <n v="46.94"/>
    <n v="0.02"/>
    <s v="Regular Air"/>
    <n v="3.88"/>
    <n v="2.21"/>
    <n v="1"/>
    <s v="Dean Percer"/>
    <s v="Yukon"/>
    <s v="Yukon"/>
    <s v="Home Office"/>
    <s v="Office Supplies"/>
    <s v="Pens &amp; Art Supplies"/>
    <n v="0.38"/>
  </r>
  <r>
    <n v="417"/>
    <d v="2009-02-05T00:00:00"/>
    <d v="2009-02-06T00:00:00"/>
    <s v="February"/>
    <s v="2009"/>
    <n v="1"/>
    <b v="0"/>
    <s v="Medium"/>
    <n v="39"/>
    <n v="15260.78"/>
    <n v="7.0000000000000007E-2"/>
    <s v="Delivery Truck"/>
    <n v="8734.8799999999992"/>
    <n v="500.98"/>
    <n v="28.14"/>
    <s v="Robert Barroso"/>
    <s v="Yukon"/>
    <s v="Yukon"/>
    <s v="Small Business"/>
    <s v="Technology"/>
    <s v="Office Machines"/>
    <n v="0.38"/>
  </r>
  <r>
    <n v="417"/>
    <d v="2009-02-05T00:00:00"/>
    <d v="2009-02-07T00:00:00"/>
    <s v="February"/>
    <s v="2009"/>
    <n v="2"/>
    <b v="0"/>
    <s v="Medium"/>
    <n v="3"/>
    <n v="540.41"/>
    <n v="0.1"/>
    <s v="Regular Air"/>
    <n v="-170.98"/>
    <n v="178.47"/>
    <n v="19.989999999999998"/>
    <s v="Robert Barroso"/>
    <s v="Yukon"/>
    <s v="Yukon"/>
    <s v="Small Business"/>
    <s v="Office Supplies"/>
    <s v="Storage &amp; Organization"/>
    <n v="0.55000000000000004"/>
  </r>
  <r>
    <n v="448"/>
    <d v="2011-08-20T00:00:00"/>
    <d v="2011-08-22T00:00:00"/>
    <s v="August"/>
    <s v="2011"/>
    <n v="2"/>
    <b v="0"/>
    <s v="Medium"/>
    <n v="22"/>
    <n v="1162.4005"/>
    <n v="0.09"/>
    <s v="Regular Air"/>
    <n v="-284.63"/>
    <n v="65.989999999999995"/>
    <n v="19.989999999999998"/>
    <s v="Brad Thomas"/>
    <s v="Yukon"/>
    <s v="Yukon"/>
    <s v="Corporate"/>
    <s v="Technology"/>
    <s v="Telephones and Communication"/>
    <n v="0.59"/>
  </r>
  <r>
    <n v="871"/>
    <d v="2011-11-14T00:00:00"/>
    <d v="2011-11-14T00:00:00"/>
    <s v="November"/>
    <s v="2011"/>
    <n v="0"/>
    <s v="FREE DELIVERY"/>
    <s v="low"/>
    <n v="17"/>
    <n v="104.94"/>
    <n v="0.06"/>
    <s v="Regular Air"/>
    <n v="-34.97"/>
    <n v="6.24"/>
    <n v="5.22"/>
    <s v="David Kendrick"/>
    <s v="Yukon"/>
    <s v="Yukon"/>
    <s v="Home Office"/>
    <s v="Furniture"/>
    <s v="Office Furnishings"/>
    <n v="0.6"/>
  </r>
  <r>
    <n v="929"/>
    <d v="2012-10-01T00:00:00"/>
    <d v="2012-10-04T00:00:00"/>
    <s v="October"/>
    <s v="2012"/>
    <n v="3"/>
    <b v="0"/>
    <s v="High"/>
    <n v="21"/>
    <n v="227.66"/>
    <n v="0.04"/>
    <s v="Regular Air"/>
    <n v="-100.16"/>
    <n v="10.97"/>
    <n v="6.5"/>
    <s v="Luke Foster"/>
    <s v="Yukon"/>
    <s v="Yukon"/>
    <s v="Corporate"/>
    <s v="Technology"/>
    <s v="Computer Peripherals"/>
    <n v="0.64"/>
  </r>
  <r>
    <n v="929"/>
    <d v="2012-10-01T00:00:00"/>
    <d v="2012-10-03T00:00:00"/>
    <s v="October"/>
    <s v="2012"/>
    <n v="2"/>
    <b v="0"/>
    <s v="High"/>
    <n v="39"/>
    <n v="84.33"/>
    <n v="0.04"/>
    <s v="Regular Air"/>
    <n v="-64.290000000000006"/>
    <n v="2.08"/>
    <n v="2.56"/>
    <s v="Luke Foster"/>
    <s v="Yukon"/>
    <s v="Yukon"/>
    <s v="Corporate"/>
    <s v="Office Supplies"/>
    <s v="Scissors, Rulers and Trimmers"/>
    <n v="0.55000000000000004"/>
  </r>
  <r>
    <n v="967"/>
    <d v="2012-06-20T00:00:00"/>
    <d v="2012-06-22T00:00:00"/>
    <s v="June"/>
    <s v="2012"/>
    <n v="2"/>
    <b v="0"/>
    <s v="Medium"/>
    <n v="6"/>
    <n v="90.56"/>
    <n v="0.03"/>
    <s v="Regular Air"/>
    <n v="-37.58"/>
    <n v="13.99"/>
    <n v="7.51"/>
    <s v="Maureen Gastineau"/>
    <s v="Yukon"/>
    <s v="Yukon"/>
    <s v="Consumer"/>
    <s v="Technology"/>
    <s v="Office Machines"/>
    <n v="0.39"/>
  </r>
  <r>
    <n v="967"/>
    <d v="2012-06-20T00:00:00"/>
    <d v="2012-06-21T00:00:00"/>
    <s v="June"/>
    <s v="2012"/>
    <n v="1"/>
    <b v="0"/>
    <s v="Medium"/>
    <n v="42"/>
    <n v="1634.9"/>
    <n v="0.01"/>
    <s v="Regular Air"/>
    <n v="502.42"/>
    <n v="37.74"/>
    <n v="2.9"/>
    <s v="Maureen Gastineau"/>
    <s v="Yukon"/>
    <s v="Yukon"/>
    <s v="Consumer"/>
    <s v="Office Supplies"/>
    <s v="Pens &amp; Art Supplies"/>
    <n v="0.59"/>
  </r>
  <r>
    <n v="967"/>
    <d v="2012-06-20T00:00:00"/>
    <d v="2012-06-23T00:00:00"/>
    <s v="June"/>
    <s v="2012"/>
    <n v="3"/>
    <b v="0"/>
    <s v="Medium"/>
    <n v="48"/>
    <n v="11278.18"/>
    <n v="0.01"/>
    <s v="Delivery Truck"/>
    <n v="1836.81"/>
    <n v="227.55"/>
    <n v="32.479999999999997"/>
    <s v="Maureen Gastineau"/>
    <s v="Yukon"/>
    <s v="Yukon"/>
    <s v="Consumer"/>
    <s v="Furniture"/>
    <s v="Tables"/>
    <n v="0.68"/>
  </r>
  <r>
    <n v="1411"/>
    <d v="2009-12-20T00:00:00"/>
    <d v="2009-12-22T00:00:00"/>
    <s v="December"/>
    <s v="2009"/>
    <n v="2"/>
    <b v="0"/>
    <s v="High"/>
    <n v="47"/>
    <n v="6717.9324999999999"/>
    <n v="0.09"/>
    <s v="Regular Air"/>
    <n v="1717.89"/>
    <n v="175.99"/>
    <n v="4.99"/>
    <s v="Ed Jacobs"/>
    <s v="Yukon"/>
    <s v="Yukon"/>
    <s v="Small Business"/>
    <s v="Technology"/>
    <s v="Telephones and Communication"/>
    <n v="0.59"/>
  </r>
  <r>
    <n v="1575"/>
    <d v="2011-09-12T00:00:00"/>
    <d v="2011-09-14T00:00:00"/>
    <s v="September"/>
    <s v="2011"/>
    <n v="2"/>
    <b v="0"/>
    <s v="Medium"/>
    <n v="26"/>
    <n v="133.65"/>
    <n v="0.05"/>
    <s v="Regular Air"/>
    <n v="56.28"/>
    <n v="4.9800000000000004"/>
    <n v="0.8"/>
    <s v="Dave Poirier"/>
    <s v="Yukon"/>
    <s v="Yukon"/>
    <s v="Small Business"/>
    <s v="Office Supplies"/>
    <s v="Paper"/>
    <n v="0.36"/>
  </r>
  <r>
    <n v="1575"/>
    <d v="2011-09-12T00:00:00"/>
    <d v="2011-09-14T00:00:00"/>
    <s v="September"/>
    <s v="2011"/>
    <n v="2"/>
    <b v="0"/>
    <s v="Medium"/>
    <n v="10"/>
    <n v="525.67399999999998"/>
    <n v="0.08"/>
    <s v="Regular Air"/>
    <n v="-147.02000000000001"/>
    <n v="65.989999999999995"/>
    <n v="5.26"/>
    <s v="Dave Poirier"/>
    <s v="Yukon"/>
    <s v="Yukon"/>
    <s v="Small Business"/>
    <s v="Technology"/>
    <s v="Telephones and Communication"/>
    <n v="0.56000000000000005"/>
  </r>
  <r>
    <n v="1637"/>
    <d v="2011-02-07T00:00:00"/>
    <d v="2011-02-07T00:00:00"/>
    <s v="February"/>
    <s v="2011"/>
    <n v="0"/>
    <s v="FREE DELIVERY"/>
    <s v="Not Specified"/>
    <n v="36"/>
    <n v="1225.52"/>
    <n v="0.1"/>
    <s v="Express Air"/>
    <n v="-1191.1300000000001"/>
    <n v="35.479999999999997"/>
    <n v="35"/>
    <s v="Aleksandra Gannaway"/>
    <s v="Yukon"/>
    <s v="Yukon"/>
    <s v="Corporate"/>
    <s v="Office Supplies"/>
    <s v="Storage &amp; Organization"/>
    <n v="0.85"/>
  </r>
  <r>
    <n v="1637"/>
    <d v="2011-02-07T00:00:00"/>
    <d v="2011-02-07T00:00:00"/>
    <s v="February"/>
    <s v="2011"/>
    <n v="0"/>
    <s v="FREE DELIVERY"/>
    <s v="Not Specified"/>
    <n v="10"/>
    <n v="1024.29"/>
    <n v="7.0000000000000007E-2"/>
    <s v="Regular Air"/>
    <n v="-95.52"/>
    <n v="99.99"/>
    <n v="19.989999999999998"/>
    <s v="Aleksandra Gannaway"/>
    <s v="Yukon"/>
    <s v="Yukon"/>
    <s v="Corporate"/>
    <s v="Technology"/>
    <s v="Computer Peripherals"/>
    <n v="0.52"/>
  </r>
  <r>
    <n v="1637"/>
    <d v="2011-02-07T00:00:00"/>
    <d v="2011-02-09T00:00:00"/>
    <s v="February"/>
    <s v="2011"/>
    <n v="2"/>
    <b v="0"/>
    <s v="Not Specified"/>
    <n v="47"/>
    <n v="1348.57"/>
    <n v="0.08"/>
    <s v="Regular Air"/>
    <n v="19.57"/>
    <n v="30.98"/>
    <n v="8.99"/>
    <s v="Aleksandra Gannaway"/>
    <s v="Yukon"/>
    <s v="Yukon"/>
    <s v="Corporate"/>
    <s v="Office Supplies"/>
    <s v="Pens &amp; Art Supplies"/>
    <n v="0.57999999999999996"/>
  </r>
  <r>
    <n v="1888"/>
    <d v="2010-10-30T00:00:00"/>
    <d v="2010-10-30T00:00:00"/>
    <s v="October"/>
    <s v="2010"/>
    <n v="0"/>
    <s v="FREE DELIVERY"/>
    <s v="Not Specified"/>
    <n v="38"/>
    <n v="1264.46"/>
    <n v="0"/>
    <s v="Delivery Truck"/>
    <n v="-1249.3900000000001"/>
    <n v="31.76"/>
    <n v="45.51"/>
    <s v="Kean Thornton"/>
    <s v="Yukon"/>
    <s v="Yukon"/>
    <s v="Corporate"/>
    <s v="Furniture"/>
    <s v="Tables"/>
    <n v="0.65"/>
  </r>
  <r>
    <n v="1888"/>
    <d v="2010-10-30T00:00:00"/>
    <d v="2010-10-31T00:00:00"/>
    <s v="October"/>
    <s v="2010"/>
    <n v="1"/>
    <b v="0"/>
    <s v="Not Specified"/>
    <n v="35"/>
    <n v="158.25"/>
    <n v="0.09"/>
    <s v="Regular Air"/>
    <n v="-114.74"/>
    <n v="4.57"/>
    <n v="5.42"/>
    <s v="Kean Thornton"/>
    <s v="Yukon"/>
    <s v="Yukon"/>
    <s v="Corporate"/>
    <s v="Office Supplies"/>
    <s v="Binders and Binder Accessories"/>
    <n v="0.37"/>
  </r>
  <r>
    <n v="2052"/>
    <d v="2012-04-12T00:00:00"/>
    <d v="2012-04-14T00:00:00"/>
    <s v="April"/>
    <s v="2012"/>
    <n v="2"/>
    <b v="0"/>
    <s v="High"/>
    <n v="23"/>
    <n v="107.93"/>
    <n v="0"/>
    <s v="Regular Air"/>
    <n v="-68.14"/>
    <n v="4.13"/>
    <n v="5.34"/>
    <s v="Rob Lucas"/>
    <s v="Yukon"/>
    <s v="Yukon"/>
    <s v="Small Business"/>
    <s v="Office Supplies"/>
    <s v="Binders and Binder Accessories"/>
    <n v="0.38"/>
  </r>
  <r>
    <n v="2055"/>
    <d v="2010-09-03T00:00:00"/>
    <d v="2010-09-05T00:00:00"/>
    <s v="September"/>
    <s v="2010"/>
    <n v="2"/>
    <b v="0"/>
    <s v="Critical"/>
    <n v="7"/>
    <n v="66.41"/>
    <n v="0.05"/>
    <s v="Regular Air"/>
    <n v="-32.35"/>
    <n v="8.74"/>
    <n v="8.2899999999999991"/>
    <s v="Nora Paige"/>
    <s v="Yukon"/>
    <s v="Yukon"/>
    <s v="Small Business"/>
    <s v="Office Supplies"/>
    <s v="Envelopes"/>
    <n v="0.38"/>
  </r>
  <r>
    <n v="2309"/>
    <d v="2011-09-03T00:00:00"/>
    <d v="2011-09-05T00:00:00"/>
    <s v="September"/>
    <s v="2011"/>
    <n v="2"/>
    <b v="0"/>
    <s v="low"/>
    <n v="7"/>
    <n v="27.01"/>
    <n v="0.05"/>
    <s v="Regular Air"/>
    <n v="-1.3"/>
    <n v="3.8"/>
    <n v="1.49"/>
    <s v="Eric Barreto"/>
    <s v="Yukon"/>
    <s v="Yukon"/>
    <s v="Consumer"/>
    <s v="Office Supplies"/>
    <s v="Binders and Binder Accessories"/>
    <n v="0.38"/>
  </r>
  <r>
    <n v="2341"/>
    <d v="2010-05-29T00:00:00"/>
    <d v="2010-06-05T00:00:00"/>
    <s v="June"/>
    <s v="2010"/>
    <n v="7"/>
    <b v="0"/>
    <s v="low"/>
    <n v="29"/>
    <n v="157.49"/>
    <n v="0.09"/>
    <s v="Regular Air"/>
    <n v="-58.25"/>
    <n v="5.78"/>
    <n v="4.96"/>
    <s v="Sara Luxemburg"/>
    <s v="Yukon"/>
    <s v="Yukon"/>
    <s v="Small Business"/>
    <s v="Office Supplies"/>
    <s v="Paper"/>
    <n v="0.36"/>
  </r>
  <r>
    <n v="2436"/>
    <d v="2011-09-10T00:00:00"/>
    <d v="2011-09-13T00:00:00"/>
    <s v="September"/>
    <s v="2011"/>
    <n v="3"/>
    <b v="0"/>
    <s v="Not Specified"/>
    <n v="14"/>
    <n v="330.21"/>
    <n v="7.0000000000000007E-2"/>
    <s v="Express Air"/>
    <n v="83.24"/>
    <n v="22.84"/>
    <n v="5.47"/>
    <s v="Adam Hart"/>
    <s v="Yukon"/>
    <s v="Yukon"/>
    <s v="Corporate"/>
    <s v="Office Supplies"/>
    <s v="Paper"/>
    <n v="0.39"/>
  </r>
  <r>
    <n v="2500"/>
    <d v="2012-08-14T00:00:00"/>
    <d v="2012-08-16T00:00:00"/>
    <s v="August"/>
    <s v="2012"/>
    <n v="2"/>
    <b v="0"/>
    <s v="High"/>
    <n v="5"/>
    <n v="22.56"/>
    <n v="0.04"/>
    <s v="Regular Air"/>
    <n v="-25.56"/>
    <n v="3.36"/>
    <n v="6.27"/>
    <s v="Bobby Elias"/>
    <s v="Yukon"/>
    <s v="Yukon"/>
    <s v="Small Business"/>
    <s v="Office Supplies"/>
    <s v="Binders and Binder Accessories"/>
    <n v="0.4"/>
  </r>
  <r>
    <n v="2535"/>
    <d v="2010-05-24T00:00:00"/>
    <d v="2010-05-26T00:00:00"/>
    <s v="May"/>
    <s v="2010"/>
    <n v="2"/>
    <b v="0"/>
    <s v="low"/>
    <n v="6"/>
    <n v="82.72"/>
    <n v="0.08"/>
    <s v="Regular Air"/>
    <n v="-29.71"/>
    <n v="14.48"/>
    <n v="1.99"/>
    <s v="Roland Fjeld"/>
    <s v="Yukon"/>
    <s v="Yukon"/>
    <s v="Corporate"/>
    <s v="Technology"/>
    <s v="Computer Peripherals"/>
    <n v="0.49"/>
  </r>
  <r>
    <n v="2658"/>
    <d v="2011-09-22T00:00:00"/>
    <d v="2011-09-23T00:00:00"/>
    <s v="September"/>
    <s v="2011"/>
    <n v="1"/>
    <b v="0"/>
    <s v="Medium"/>
    <n v="34"/>
    <n v="229.51"/>
    <n v="0.04"/>
    <s v="Regular Air"/>
    <n v="-189.33"/>
    <n v="6.48"/>
    <n v="9.5399999999999991"/>
    <s v="Bill Shonely"/>
    <s v="Yukon"/>
    <s v="Yukon"/>
    <s v="Small Business"/>
    <s v="Office Supplies"/>
    <s v="Paper"/>
    <n v="0.37"/>
  </r>
  <r>
    <n v="2658"/>
    <d v="2011-09-22T00:00:00"/>
    <d v="2011-09-22T00:00:00"/>
    <s v="September"/>
    <s v="2011"/>
    <n v="0"/>
    <s v="FREE DELIVERY"/>
    <s v="Medium"/>
    <n v="32"/>
    <n v="473"/>
    <n v="0.09"/>
    <s v="Express Air"/>
    <n v="-185.8"/>
    <n v="15.42"/>
    <n v="10.68"/>
    <s v="Bill Shonely"/>
    <s v="Yukon"/>
    <s v="Yukon"/>
    <s v="Small Business"/>
    <s v="Office Supplies"/>
    <s v="Storage &amp; Organization"/>
    <n v="0.57999999999999996"/>
  </r>
  <r>
    <n v="2725"/>
    <d v="2009-05-20T00:00:00"/>
    <d v="2009-05-21T00:00:00"/>
    <s v="May"/>
    <s v="2009"/>
    <n v="1"/>
    <b v="0"/>
    <s v="Not Specified"/>
    <n v="39"/>
    <n v="2178.431"/>
    <n v="0.01"/>
    <s v="Express Air"/>
    <n v="396.97"/>
    <n v="65.989999999999995"/>
    <n v="8.99"/>
    <s v="Dave Poirier"/>
    <s v="Yukon"/>
    <s v="Yukon"/>
    <s v="Small Business"/>
    <s v="Technology"/>
    <s v="Telephones and Communication"/>
    <n v="0.56000000000000005"/>
  </r>
  <r>
    <n v="2756"/>
    <d v="2009-04-17T00:00:00"/>
    <d v="2009-04-18T00:00:00"/>
    <s v="April"/>
    <s v="2009"/>
    <n v="1"/>
    <b v="0"/>
    <s v="Critical"/>
    <n v="25"/>
    <n v="1344.88"/>
    <n v="0.06"/>
    <s v="Regular Air"/>
    <n v="-13.77"/>
    <n v="55.94"/>
    <n v="4"/>
    <s v="Denny Ordway"/>
    <s v="Yukon"/>
    <s v="Yukon"/>
    <s v="Small Business"/>
    <s v="Technology"/>
    <s v="Computer Peripherals"/>
    <n v="0.74"/>
  </r>
  <r>
    <n v="2756"/>
    <d v="2009-04-17T00:00:00"/>
    <d v="2009-04-17T00:00:00"/>
    <s v="April"/>
    <s v="2009"/>
    <n v="0"/>
    <s v="FREE DELIVERY"/>
    <s v="Critical"/>
    <n v="42"/>
    <n v="248.54"/>
    <n v="7.0000000000000007E-2"/>
    <s v="Regular Air"/>
    <n v="111.75"/>
    <n v="6.3"/>
    <n v="0.5"/>
    <s v="Denny Ordway"/>
    <s v="Yukon"/>
    <s v="Yukon"/>
    <s v="Small Business"/>
    <s v="Office Supplies"/>
    <s v="Labels"/>
    <n v="0.39"/>
  </r>
  <r>
    <n v="2853"/>
    <d v="2009-05-04T00:00:00"/>
    <d v="2009-05-07T00:00:00"/>
    <s v="May"/>
    <s v="2009"/>
    <n v="3"/>
    <b v="0"/>
    <s v="High"/>
    <n v="25"/>
    <n v="4253.6499999999996"/>
    <n v="0.05"/>
    <s v="Express Air"/>
    <n v="943"/>
    <n v="178.47"/>
    <n v="19.989999999999998"/>
    <s v="Bill Tyler"/>
    <s v="Yukon"/>
    <s v="Yukon"/>
    <s v="Consumer"/>
    <s v="Office Supplies"/>
    <s v="Storage &amp; Organization"/>
    <n v="0.55000000000000004"/>
  </r>
  <r>
    <n v="2914"/>
    <d v="2010-03-02T00:00:00"/>
    <d v="2010-03-03T00:00:00"/>
    <s v="March"/>
    <s v="2010"/>
    <n v="1"/>
    <b v="0"/>
    <s v="Medium"/>
    <n v="3"/>
    <n v="62.88"/>
    <n v="0.09"/>
    <s v="Regular Air"/>
    <n v="-24.74"/>
    <n v="18.97"/>
    <n v="9.5399999999999991"/>
    <s v="Maureen Gastineau"/>
    <s v="Yukon"/>
    <s v="Yukon"/>
    <s v="Consumer"/>
    <s v="Office Supplies"/>
    <s v="Paper"/>
    <n v="0.37"/>
  </r>
  <r>
    <n v="2978"/>
    <d v="2011-05-02T00:00:00"/>
    <d v="2011-05-03T00:00:00"/>
    <s v="May"/>
    <s v="2011"/>
    <n v="1"/>
    <b v="0"/>
    <s v="Critical"/>
    <n v="34"/>
    <n v="6264.1854999999996"/>
    <n v="0.01"/>
    <s v="Regular Air"/>
    <n v="1312.04"/>
    <n v="205.99"/>
    <n v="19.989999999999998"/>
    <s v="Alan Schoenberger"/>
    <s v="Yukon"/>
    <s v="Yukon"/>
    <s v="Corporate"/>
    <s v="Technology"/>
    <s v="Telephones and Communication"/>
    <n v="0.6"/>
  </r>
  <r>
    <n v="2978"/>
    <d v="2011-05-02T00:00:00"/>
    <d v="2011-05-04T00:00:00"/>
    <s v="May"/>
    <s v="2011"/>
    <n v="2"/>
    <b v="0"/>
    <s v="Critical"/>
    <n v="36"/>
    <n v="5410.95"/>
    <n v="0.09"/>
    <s v="Regular Air"/>
    <n v="2077.91"/>
    <n v="162.93"/>
    <n v="19.989999999999998"/>
    <s v="Alan Schoenberger"/>
    <s v="Yukon"/>
    <s v="Yukon"/>
    <s v="Corporate"/>
    <s v="Office Supplies"/>
    <s v="Envelopes"/>
    <n v="0.39"/>
  </r>
  <r>
    <n v="3008"/>
    <d v="2011-11-07T00:00:00"/>
    <d v="2011-11-08T00:00:00"/>
    <s v="November"/>
    <s v="2011"/>
    <n v="1"/>
    <b v="0"/>
    <s v="Medium"/>
    <n v="41"/>
    <n v="6831.72"/>
    <n v="0.01"/>
    <s v="Regular Air"/>
    <n v="3081.02"/>
    <n v="162.93"/>
    <n v="19.989999999999998"/>
    <s v="Charles Crestani"/>
    <s v="Yukon"/>
    <s v="Yukon"/>
    <s v="Consumer"/>
    <s v="Office Supplies"/>
    <s v="Envelopes"/>
    <n v="0.39"/>
  </r>
  <r>
    <n v="3042"/>
    <d v="2009-11-20T00:00:00"/>
    <d v="2009-11-21T00:00:00"/>
    <s v="November"/>
    <s v="2009"/>
    <n v="1"/>
    <b v="0"/>
    <s v="Medium"/>
    <n v="26"/>
    <n v="103.87"/>
    <n v="0.1"/>
    <s v="Regular Air"/>
    <n v="15.42"/>
    <n v="4.26"/>
    <n v="1.2"/>
    <s v="Christy Brittain"/>
    <s v="Yukon"/>
    <s v="Yukon"/>
    <s v="Consumer"/>
    <s v="Office Supplies"/>
    <s v="Pens &amp; Art Supplies"/>
    <n v="0.44"/>
  </r>
  <r>
    <n v="3078"/>
    <d v="2010-02-11T00:00:00"/>
    <d v="2010-02-12T00:00:00"/>
    <s v="February"/>
    <s v="2010"/>
    <n v="1"/>
    <b v="0"/>
    <s v="High"/>
    <n v="12"/>
    <n v="33.86"/>
    <n v="0.05"/>
    <s v="Regular Air"/>
    <n v="0.35"/>
    <n v="2.88"/>
    <n v="0.7"/>
    <s v="Paul Lucas"/>
    <s v="Yukon"/>
    <s v="Yukon"/>
    <s v="Corporate"/>
    <s v="Office Supplies"/>
    <s v="Pens &amp; Art Supplies"/>
    <n v="0.56000000000000005"/>
  </r>
  <r>
    <n v="3175"/>
    <d v="2009-07-14T00:00:00"/>
    <d v="2009-07-16T00:00:00"/>
    <s v="July"/>
    <s v="2009"/>
    <n v="2"/>
    <b v="0"/>
    <s v="low"/>
    <n v="23"/>
    <n v="3553.62"/>
    <n v="7.0000000000000007E-2"/>
    <s v="Regular Air"/>
    <n v="521.69000000000005"/>
    <n v="165.2"/>
    <n v="19.989999999999998"/>
    <s v="Bradley Drucker"/>
    <s v="Yukon"/>
    <s v="Yukon"/>
    <s v="Small Business"/>
    <s v="Office Supplies"/>
    <s v="Storage &amp; Organization"/>
    <n v="0.59"/>
  </r>
  <r>
    <n v="3300"/>
    <d v="2011-07-14T00:00:00"/>
    <d v="2011-07-19T00:00:00"/>
    <s v="July"/>
    <s v="2011"/>
    <n v="5"/>
    <b v="0"/>
    <s v="low"/>
    <n v="6"/>
    <n v="92.02"/>
    <n v="0.1"/>
    <s v="Regular Air"/>
    <n v="-47.36"/>
    <n v="15.98"/>
    <n v="4"/>
    <s v="Bryan Spruell"/>
    <s v="Yukon"/>
    <s v="Yukon"/>
    <s v="Home Office"/>
    <s v="Technology"/>
    <s v="Computer Peripherals"/>
    <n v="0.37"/>
  </r>
  <r>
    <n v="3328"/>
    <d v="2012-11-18T00:00:00"/>
    <d v="2012-11-25T00:00:00"/>
    <s v="November"/>
    <s v="2012"/>
    <n v="7"/>
    <b v="0"/>
    <s v="low"/>
    <n v="12"/>
    <n v="1736.41"/>
    <n v="0.1"/>
    <s v="Delivery Truck"/>
    <n v="-762.44"/>
    <n v="146.05000000000001"/>
    <n v="80.2"/>
    <s v="Adam Hart"/>
    <s v="Yukon"/>
    <s v="Yukon"/>
    <s v="Corporate"/>
    <s v="Furniture"/>
    <s v="Tables"/>
    <n v="0.71"/>
  </r>
  <r>
    <n v="3525"/>
    <d v="2011-12-21T00:00:00"/>
    <d v="2011-12-23T00:00:00"/>
    <s v="December"/>
    <s v="2011"/>
    <n v="2"/>
    <b v="0"/>
    <s v="Not Specified"/>
    <n v="38"/>
    <n v="115.43"/>
    <n v="0"/>
    <s v="Regular Air"/>
    <n v="11.41"/>
    <n v="2.78"/>
    <n v="1.34"/>
    <s v="Bryan Spruell"/>
    <s v="Yukon"/>
    <s v="Yukon"/>
    <s v="Home Office"/>
    <s v="Office Supplies"/>
    <s v="Pens &amp; Art Supplies"/>
    <n v="0.45"/>
  </r>
  <r>
    <n v="3526"/>
    <d v="2011-03-15T00:00:00"/>
    <d v="2011-03-17T00:00:00"/>
    <s v="March"/>
    <s v="2011"/>
    <n v="2"/>
    <b v="0"/>
    <s v="low"/>
    <n v="20"/>
    <n v="246.06"/>
    <n v="0.08"/>
    <s v="Regular Air"/>
    <n v="20.67"/>
    <n v="12.07"/>
    <n v="6.2"/>
    <s v="Tom Prescott"/>
    <s v="Yukon"/>
    <s v="Yukon"/>
    <s v="Small Business"/>
    <s v="Furniture"/>
    <s v="Office Furnishings"/>
    <n v="0.52"/>
  </r>
  <r>
    <n v="3621"/>
    <d v="2010-05-05T00:00:00"/>
    <d v="2010-05-06T00:00:00"/>
    <s v="May"/>
    <s v="2010"/>
    <n v="1"/>
    <b v="0"/>
    <s v="Medium"/>
    <n v="14"/>
    <n v="83.87"/>
    <n v="0.06"/>
    <s v="Regular Air"/>
    <n v="-28.83"/>
    <n v="5.58"/>
    <n v="5.3"/>
    <s v="Eric Barreto"/>
    <s v="Yukon"/>
    <s v="Yukon"/>
    <s v="Small Business"/>
    <s v="Office Supplies"/>
    <s v="Envelopes"/>
    <n v="0.35"/>
  </r>
  <r>
    <n v="3649"/>
    <d v="2009-07-05T00:00:00"/>
    <d v="2009-07-10T00:00:00"/>
    <s v="July"/>
    <s v="2009"/>
    <n v="5"/>
    <b v="0"/>
    <s v="low"/>
    <n v="8"/>
    <n v="79.42"/>
    <n v="0.01"/>
    <s v="Regular Air"/>
    <n v="-15.46"/>
    <n v="8.8800000000000008"/>
    <n v="6.28"/>
    <s v="Brad Thomas"/>
    <s v="Yukon"/>
    <s v="Yukon"/>
    <s v="Home Office"/>
    <s v="Office Supplies"/>
    <s v="Binders and Binder Accessories"/>
    <n v="0.35"/>
  </r>
  <r>
    <n v="3649"/>
    <d v="2009-07-05T00:00:00"/>
    <d v="2009-07-14T00:00:00"/>
    <s v="July"/>
    <s v="2009"/>
    <n v="9"/>
    <b v="0"/>
    <s v="low"/>
    <n v="26"/>
    <n v="75.599999999999994"/>
    <n v="0.06"/>
    <s v="Regular Air"/>
    <n v="17.14"/>
    <n v="2.88"/>
    <n v="0.99"/>
    <s v="Brad Thomas"/>
    <s v="Yukon"/>
    <s v="Yukon"/>
    <s v="Home Office"/>
    <s v="Office Supplies"/>
    <s v="Labels"/>
    <n v="0.36"/>
  </r>
  <r>
    <n v="3654"/>
    <d v="2012-06-02T00:00:00"/>
    <d v="2012-06-07T00:00:00"/>
    <s v="June"/>
    <s v="2012"/>
    <n v="5"/>
    <b v="0"/>
    <s v="low"/>
    <n v="41"/>
    <n v="95.73"/>
    <n v="0"/>
    <s v="Regular Air"/>
    <n v="-151.15"/>
    <n v="2.08"/>
    <n v="5.33"/>
    <s v="Karl Brown"/>
    <s v="Yukon"/>
    <s v="Yukon"/>
    <s v="Corporate"/>
    <s v="Furniture"/>
    <s v="Office Furnishings"/>
    <n v="0.43"/>
  </r>
  <r>
    <n v="3814"/>
    <d v="2011-02-21T00:00:00"/>
    <d v="2011-02-27T00:00:00"/>
    <s v="February"/>
    <s v="2011"/>
    <n v="6"/>
    <b v="0"/>
    <s v="low"/>
    <n v="43"/>
    <n v="1225.4100000000001"/>
    <n v="0.04"/>
    <s v="Express Air"/>
    <n v="-138.02000000000001"/>
    <n v="28.28"/>
    <n v="13.99"/>
    <s v="Thomas Thornton"/>
    <s v="Yukon"/>
    <s v="Yukon"/>
    <s v="Consumer"/>
    <s v="Office Supplies"/>
    <s v="Storage &amp; Organization"/>
    <n v="0.57999999999999996"/>
  </r>
  <r>
    <n v="3911"/>
    <d v="2011-03-16T00:00:00"/>
    <d v="2011-03-16T00:00:00"/>
    <s v="March"/>
    <s v="2011"/>
    <n v="0"/>
    <s v="FREE DELIVERY"/>
    <s v="Not Specified"/>
    <n v="24"/>
    <n v="370.72"/>
    <n v="0.1"/>
    <s v="Regular Air"/>
    <n v="-156.76"/>
    <n v="15.7"/>
    <n v="11.25"/>
    <s v="Bobby Elias"/>
    <s v="Yukon"/>
    <s v="Yukon"/>
    <s v="Small Business"/>
    <s v="Office Supplies"/>
    <s v="Storage &amp; Organization"/>
    <n v="0.6"/>
  </r>
  <r>
    <n v="4134"/>
    <d v="2011-01-11T00:00:00"/>
    <d v="2011-01-13T00:00:00"/>
    <s v="January"/>
    <s v="2011"/>
    <n v="2"/>
    <b v="0"/>
    <s v="Critical"/>
    <n v="48"/>
    <n v="6403.39"/>
    <n v="0.01"/>
    <s v="Delivery Truck"/>
    <n v="-824.15"/>
    <n v="130.97999999999999"/>
    <n v="54.74"/>
    <s v="Anthony Garverick"/>
    <s v="Yukon"/>
    <s v="Yukon"/>
    <s v="Small Business"/>
    <s v="Furniture"/>
    <s v="Bookcases"/>
    <n v="0.69"/>
  </r>
  <r>
    <n v="4134"/>
    <d v="2011-01-11T00:00:00"/>
    <d v="2011-01-11T00:00:00"/>
    <s v="January"/>
    <s v="2011"/>
    <n v="0"/>
    <s v="FREE DELIVERY"/>
    <s v="Critical"/>
    <n v="23"/>
    <n v="757.91"/>
    <n v="0.02"/>
    <s v="Regular Air"/>
    <n v="-16.05"/>
    <n v="30.97"/>
    <n v="4"/>
    <s v="Anthony Garverick"/>
    <s v="Yukon"/>
    <s v="Yukon"/>
    <s v="Small Business"/>
    <s v="Technology"/>
    <s v="Computer Peripherals"/>
    <n v="0.74"/>
  </r>
  <r>
    <n v="4230"/>
    <d v="2012-03-03T00:00:00"/>
    <d v="2012-03-04T00:00:00"/>
    <s v="March"/>
    <s v="2012"/>
    <n v="1"/>
    <b v="0"/>
    <s v="Critical"/>
    <n v="18"/>
    <n v="409.16"/>
    <n v="0.05"/>
    <s v="Regular Air"/>
    <n v="21.96"/>
    <n v="22.72"/>
    <n v="8.99"/>
    <s v="Tamara Willingham"/>
    <s v="Yukon"/>
    <s v="Yukon"/>
    <s v="Corporate"/>
    <s v="Furniture"/>
    <s v="Office Furnishings"/>
    <n v="0.44"/>
  </r>
  <r>
    <n v="4230"/>
    <d v="2012-03-03T00:00:00"/>
    <d v="2012-03-05T00:00:00"/>
    <s v="March"/>
    <s v="2012"/>
    <n v="2"/>
    <b v="0"/>
    <s v="Critical"/>
    <n v="46"/>
    <n v="2508.3159999999998"/>
    <n v="7.0000000000000007E-2"/>
    <s v="Express Air"/>
    <n v="456.81"/>
    <n v="65.989999999999995"/>
    <n v="8.99"/>
    <s v="Tamara Willingham"/>
    <s v="Yukon"/>
    <s v="Yukon"/>
    <s v="Corporate"/>
    <s v="Technology"/>
    <s v="Telephones and Communication"/>
    <n v="0.56000000000000005"/>
  </r>
  <r>
    <n v="4324"/>
    <d v="2011-07-16T00:00:00"/>
    <d v="2011-07-18T00:00:00"/>
    <s v="July"/>
    <s v="2011"/>
    <n v="2"/>
    <b v="0"/>
    <s v="Critical"/>
    <n v="28"/>
    <n v="1165.33"/>
    <n v="0.04"/>
    <s v="Regular Air"/>
    <n v="154.85"/>
    <n v="40.97"/>
    <n v="8.99"/>
    <s v="Dan Campbell"/>
    <s v="Yukon"/>
    <s v="Yukon"/>
    <s v="Small Business"/>
    <s v="Office Supplies"/>
    <s v="Pens &amp; Art Supplies"/>
    <n v="0.59"/>
  </r>
  <r>
    <n v="4581"/>
    <d v="2012-09-03T00:00:00"/>
    <d v="2012-09-05T00:00:00"/>
    <s v="September"/>
    <s v="2012"/>
    <n v="2"/>
    <b v="0"/>
    <s v="Not Specified"/>
    <n v="25"/>
    <n v="2325.42"/>
    <n v="0.02"/>
    <s v="Regular Air"/>
    <n v="739.91"/>
    <n v="90.48"/>
    <n v="19.989999999999998"/>
    <s v="Thea Hendricks"/>
    <s v="Yukon"/>
    <s v="Yukon"/>
    <s v="Home Office"/>
    <s v="Office Supplies"/>
    <s v="Envelopes"/>
    <n v="0.4"/>
  </r>
  <r>
    <n v="4706"/>
    <d v="2012-12-28T00:00:00"/>
    <d v="2012-12-30T00:00:00"/>
    <s v="December"/>
    <s v="2012"/>
    <n v="2"/>
    <b v="0"/>
    <s v="Not Specified"/>
    <n v="30"/>
    <n v="2116.6999999999998"/>
    <n v="0.02"/>
    <s v="Regular Air"/>
    <n v="488.82"/>
    <n v="67.28"/>
    <n v="19.989999999999998"/>
    <s v="Bradley Drucker"/>
    <s v="Yukon"/>
    <s v="Yukon"/>
    <s v="Small Business"/>
    <s v="Office Supplies"/>
    <s v="Binders and Binder Accessories"/>
    <n v="0.4"/>
  </r>
  <r>
    <n v="4738"/>
    <d v="2012-04-07T00:00:00"/>
    <d v="2012-04-08T00:00:00"/>
    <s v="April"/>
    <s v="2012"/>
    <n v="1"/>
    <b v="0"/>
    <s v="High"/>
    <n v="2"/>
    <n v="10.39"/>
    <n v="0.02"/>
    <s v="Regular Air"/>
    <n v="-7.97"/>
    <n v="4.71"/>
    <n v="0.7"/>
    <s v="David Kendrick"/>
    <s v="Yukon"/>
    <s v="Yukon"/>
    <s v="Home Office"/>
    <s v="Office Supplies"/>
    <s v="Rubber Bands"/>
    <n v="0.8"/>
  </r>
  <r>
    <n v="4771"/>
    <d v="2012-12-13T00:00:00"/>
    <d v="2012-12-15T00:00:00"/>
    <s v="December"/>
    <s v="2012"/>
    <n v="2"/>
    <b v="0"/>
    <s v="Critical"/>
    <n v="4"/>
    <n v="135.928"/>
    <n v="0.04"/>
    <s v="Delivery Truck"/>
    <n v="-126.47"/>
    <n v="31.76"/>
    <n v="45.51"/>
    <s v="Christy Brittain"/>
    <s v="Yukon"/>
    <s v="Yukon"/>
    <s v="Consumer"/>
    <s v="Furniture"/>
    <s v="Tables"/>
    <n v="0.65"/>
  </r>
  <r>
    <n v="4804"/>
    <d v="2012-01-27T00:00:00"/>
    <d v="2012-01-28T00:00:00"/>
    <s v="January"/>
    <s v="2012"/>
    <n v="1"/>
    <b v="0"/>
    <s v="High"/>
    <n v="13"/>
    <n v="463.83"/>
    <n v="0"/>
    <s v="Regular Air"/>
    <n v="103.26"/>
    <n v="33.979999999999997"/>
    <n v="1.99"/>
    <s v="Kean Thornton"/>
    <s v="Yukon"/>
    <s v="Yukon"/>
    <s v="Corporate"/>
    <s v="Technology"/>
    <s v="Computer Peripherals"/>
    <n v="0.45"/>
  </r>
  <r>
    <n v="4870"/>
    <d v="2009-08-05T00:00:00"/>
    <d v="2009-08-06T00:00:00"/>
    <s v="August"/>
    <s v="2009"/>
    <n v="1"/>
    <b v="0"/>
    <s v="Medium"/>
    <n v="44"/>
    <n v="17248.09"/>
    <n v="0.08"/>
    <s v="Delivery Truck"/>
    <n v="2048.63"/>
    <n v="400.98"/>
    <n v="42.52"/>
    <s v="Luke Foster"/>
    <s v="Yukon"/>
    <s v="Yukon"/>
    <s v="Corporate"/>
    <s v="Furniture"/>
    <s v="Tables"/>
    <n v="0.71"/>
  </r>
  <r>
    <n v="4931"/>
    <d v="2009-11-16T00:00:00"/>
    <d v="2009-11-16T00:00:00"/>
    <s v="November"/>
    <s v="2009"/>
    <n v="0"/>
    <s v="FREE DELIVERY"/>
    <s v="Critical"/>
    <n v="22"/>
    <n v="168.31"/>
    <n v="0.1"/>
    <s v="Regular Air"/>
    <n v="46.49"/>
    <n v="8.17"/>
    <n v="1.69"/>
    <s v="Giulietta Dortch"/>
    <s v="Yukon"/>
    <s v="Yukon"/>
    <s v="Corporate"/>
    <s v="Office Supplies"/>
    <s v="Paper"/>
    <n v="0.38"/>
  </r>
  <r>
    <n v="4931"/>
    <d v="2009-11-16T00:00:00"/>
    <d v="2009-11-18T00:00:00"/>
    <s v="November"/>
    <s v="2009"/>
    <n v="2"/>
    <b v="0"/>
    <s v="Critical"/>
    <n v="45"/>
    <n v="4282.7250000000004"/>
    <n v="0.03"/>
    <s v="Regular Air"/>
    <n v="1371.74"/>
    <n v="110.99"/>
    <n v="2.5"/>
    <s v="Giulietta Dortch"/>
    <s v="Yukon"/>
    <s v="Yukon"/>
    <s v="Corporate"/>
    <s v="Technology"/>
    <s v="Telephones and Communication"/>
    <n v="0.56999999999999995"/>
  </r>
  <r>
    <n v="5094"/>
    <d v="2010-03-28T00:00:00"/>
    <d v="2010-03-30T00:00:00"/>
    <s v="March"/>
    <s v="2010"/>
    <n v="2"/>
    <b v="0"/>
    <s v="Not Specified"/>
    <n v="2"/>
    <n v="79.58"/>
    <n v="0.06"/>
    <s v="Regular Air"/>
    <n v="-38.28"/>
    <n v="37.44"/>
    <n v="4.2699999999999996"/>
    <s v="Mark Haberlin"/>
    <s v="Yukon"/>
    <s v="Yukon"/>
    <s v="Small Business"/>
    <s v="Office Supplies"/>
    <s v="Pens &amp; Art Supplies"/>
    <n v="0.46"/>
  </r>
  <r>
    <n v="5188"/>
    <d v="2011-03-01T00:00:00"/>
    <d v="2011-03-04T00:00:00"/>
    <s v="March"/>
    <s v="2011"/>
    <n v="3"/>
    <b v="0"/>
    <s v="Not Specified"/>
    <n v="24"/>
    <n v="192.8"/>
    <n v="0.05"/>
    <s v="Regular Air"/>
    <n v="31"/>
    <n v="8.01"/>
    <n v="2.87"/>
    <s v="Bradley Drucker"/>
    <s v="Yukon"/>
    <s v="Yukon"/>
    <s v="Small Business"/>
    <s v="Office Supplies"/>
    <s v="Paper"/>
    <n v="0.4"/>
  </r>
  <r>
    <n v="5189"/>
    <d v="2010-11-25T00:00:00"/>
    <d v="2010-12-02T00:00:00"/>
    <s v="December"/>
    <s v="2010"/>
    <n v="7"/>
    <b v="0"/>
    <s v="low"/>
    <n v="12"/>
    <n v="900.06"/>
    <n v="0.05"/>
    <s v="Regular Air"/>
    <n v="-221.12"/>
    <n v="73.98"/>
    <n v="14.52"/>
    <s v="Evan Henry"/>
    <s v="Yukon"/>
    <s v="Yukon"/>
    <s v="Corporate"/>
    <s v="Technology"/>
    <s v="Computer Peripherals"/>
    <n v="0.65"/>
  </r>
  <r>
    <n v="5408"/>
    <d v="2012-07-20T00:00:00"/>
    <d v="2012-07-27T00:00:00"/>
    <s v="July"/>
    <s v="2012"/>
    <n v="7"/>
    <b v="0"/>
    <s v="low"/>
    <n v="20"/>
    <n v="88.82"/>
    <n v="0.01"/>
    <s v="Regular Air"/>
    <n v="38.35"/>
    <n v="4.13"/>
    <n v="0.5"/>
    <s v="Bobby Elias"/>
    <s v="Yukon"/>
    <s v="Yukon"/>
    <s v="Small Business"/>
    <s v="Office Supplies"/>
    <s v="Labels"/>
    <n v="0.39"/>
  </r>
  <r>
    <n v="5408"/>
    <d v="2012-07-20T00:00:00"/>
    <d v="2012-07-29T00:00:00"/>
    <s v="July"/>
    <s v="2012"/>
    <n v="9"/>
    <b v="0"/>
    <s v="low"/>
    <n v="11"/>
    <n v="2392.23"/>
    <n v="0.04"/>
    <s v="Regular Air"/>
    <n v="1216.74"/>
    <n v="209.84"/>
    <n v="21.21"/>
    <s v="Bobby Elias"/>
    <s v="Yukon"/>
    <s v="Yukon"/>
    <s v="Small Business"/>
    <s v="Furniture"/>
    <s v="Office Furnishings"/>
    <n v="0.59"/>
  </r>
  <r>
    <n v="5472"/>
    <d v="2010-04-10T00:00:00"/>
    <d v="2010-04-12T00:00:00"/>
    <s v="April"/>
    <s v="2010"/>
    <n v="2"/>
    <b v="0"/>
    <s v="low"/>
    <n v="32"/>
    <n v="216.08"/>
    <n v="0"/>
    <s v="Regular Air"/>
    <n v="-84.33"/>
    <n v="6.48"/>
    <n v="6.65"/>
    <s v="Karl Brown"/>
    <s v="Yukon"/>
    <s v="Yukon"/>
    <s v="Corporate"/>
    <s v="Office Supplies"/>
    <s v="Paper"/>
    <n v="0.36"/>
  </r>
  <r>
    <n v="5472"/>
    <d v="2010-04-10T00:00:00"/>
    <d v="2010-04-14T00:00:00"/>
    <s v="April"/>
    <s v="2010"/>
    <n v="4"/>
    <b v="0"/>
    <s v="low"/>
    <n v="27"/>
    <n v="339.03"/>
    <n v="0.09"/>
    <s v="Regular Air"/>
    <n v="-24.44"/>
    <n v="13.48"/>
    <n v="4.51"/>
    <s v="Karl Brown"/>
    <s v="Yukon"/>
    <s v="Yukon"/>
    <s v="Corporate"/>
    <s v="Office Supplies"/>
    <s v="Storage &amp; Organization"/>
    <n v="0.59"/>
  </r>
  <r>
    <n v="5472"/>
    <d v="2010-04-10T00:00:00"/>
    <d v="2010-04-12T00:00:00"/>
    <s v="April"/>
    <s v="2010"/>
    <n v="2"/>
    <b v="0"/>
    <s v="low"/>
    <n v="12"/>
    <n v="1098.1489999999999"/>
    <n v="0.09"/>
    <s v="Regular Air"/>
    <n v="-182.97"/>
    <n v="115.99"/>
    <n v="5.92"/>
    <s v="Karl Brown"/>
    <s v="Yukon"/>
    <s v="Yukon"/>
    <s v="Corporate"/>
    <s v="Technology"/>
    <s v="Telephones and Communication"/>
    <n v="0.57999999999999996"/>
  </r>
  <r>
    <n v="5702"/>
    <d v="2010-09-06T00:00:00"/>
    <d v="2010-09-08T00:00:00"/>
    <s v="September"/>
    <s v="2010"/>
    <n v="2"/>
    <b v="0"/>
    <s v="Not Specified"/>
    <n v="20"/>
    <n v="2039.39"/>
    <n v="0.01"/>
    <s v="Regular Air"/>
    <n v="199.73"/>
    <n v="99.99"/>
    <n v="19.989999999999998"/>
    <s v="Grant Thornton"/>
    <s v="Yukon"/>
    <s v="Yukon"/>
    <s v="Corporate"/>
    <s v="Technology"/>
    <s v="Computer Peripherals"/>
    <n v="0.52"/>
  </r>
  <r>
    <n v="5958"/>
    <d v="2011-09-15T00:00:00"/>
    <d v="2011-09-17T00:00:00"/>
    <s v="September"/>
    <s v="2011"/>
    <n v="2"/>
    <b v="0"/>
    <s v="Medium"/>
    <n v="3"/>
    <n v="2036.97"/>
    <n v="0.03"/>
    <s v="Regular Air"/>
    <n v="-2397.44"/>
    <n v="699.99"/>
    <n v="24.49"/>
    <s v="Giulietta Dortch"/>
    <s v="Yukon"/>
    <s v="Yukon"/>
    <s v="Small Business"/>
    <s v="Technology"/>
    <s v="Copiers and Fax"/>
    <n v="0.41"/>
  </r>
  <r>
    <n v="5958"/>
    <d v="2011-09-15T00:00:00"/>
    <d v="2011-09-15T00:00:00"/>
    <s v="September"/>
    <s v="2011"/>
    <n v="0"/>
    <s v="FREE DELIVERY"/>
    <s v="Medium"/>
    <n v="21"/>
    <n v="2629.6640000000002"/>
    <n v="0.09"/>
    <s v="Delivery Truck"/>
    <n v="27.74"/>
    <n v="159.31"/>
    <n v="60"/>
    <s v="Giulietta Dortch"/>
    <s v="Yukon"/>
    <s v="Yukon"/>
    <s v="Small Business"/>
    <s v="Furniture"/>
    <s v="Tables"/>
    <n v="0.55000000000000004"/>
  </r>
  <r>
    <n v="5984"/>
    <d v="2009-06-17T00:00:00"/>
    <d v="2009-06-22T00:00:00"/>
    <s v="June"/>
    <s v="2009"/>
    <n v="5"/>
    <b v="0"/>
    <s v="low"/>
    <n v="37"/>
    <n v="394.62"/>
    <n v="0.06"/>
    <s v="Regular Air"/>
    <n v="-31.39"/>
    <n v="10.89"/>
    <n v="4.5"/>
    <s v="Eric Barreto"/>
    <s v="Yukon"/>
    <s v="Yukon"/>
    <s v="Consumer"/>
    <s v="Office Supplies"/>
    <s v="Appliances"/>
    <n v="0.59"/>
  </r>
  <r>
    <n v="5984"/>
    <d v="2009-06-17T00:00:00"/>
    <d v="2009-06-22T00:00:00"/>
    <s v="June"/>
    <s v="2009"/>
    <n v="5"/>
    <b v="0"/>
    <s v="low"/>
    <n v="42"/>
    <n v="464.64"/>
    <n v="0.03"/>
    <s v="Regular Air"/>
    <n v="14.48"/>
    <n v="10.64"/>
    <n v="5.16"/>
    <s v="Eric Barreto"/>
    <s v="Yukon"/>
    <s v="Yukon"/>
    <s v="Consumer"/>
    <s v="Furniture"/>
    <s v="Office Furnishings"/>
    <n v="0.56999999999999995"/>
  </r>
  <r>
    <n v="5984"/>
    <d v="2009-06-17T00:00:00"/>
    <d v="2009-06-19T00:00:00"/>
    <s v="June"/>
    <s v="2009"/>
    <n v="2"/>
    <b v="0"/>
    <s v="low"/>
    <n v="11"/>
    <n v="96.68"/>
    <n v="0.03"/>
    <s v="Regular Air"/>
    <n v="22.25"/>
    <n v="7.96"/>
    <n v="4.95"/>
    <s v="Eric Barreto"/>
    <s v="Yukon"/>
    <s v="Yukon"/>
    <s v="Consumer"/>
    <s v="Furniture"/>
    <s v="Office Furnishings"/>
    <n v="0.41"/>
  </r>
  <r>
    <n v="5989"/>
    <d v="2011-10-14T00:00:00"/>
    <d v="2011-10-16T00:00:00"/>
    <s v="October"/>
    <s v="2011"/>
    <n v="2"/>
    <b v="0"/>
    <s v="Medium"/>
    <n v="6"/>
    <n v="155.47999999999999"/>
    <n v="0.1"/>
    <s v="Regular Air"/>
    <n v="-6.64"/>
    <n v="25.98"/>
    <n v="5.37"/>
    <s v="Ellis Ballard"/>
    <s v="Yukon"/>
    <s v="Yukon"/>
    <s v="Corporate"/>
    <s v="Office Supplies"/>
    <s v="Appliances"/>
    <n v="0.5"/>
  </r>
  <r>
    <n v="5989"/>
    <d v="2011-10-14T00:00:00"/>
    <d v="2011-10-15T00:00:00"/>
    <s v="October"/>
    <s v="2011"/>
    <n v="1"/>
    <b v="0"/>
    <s v="Medium"/>
    <n v="21"/>
    <n v="56.77"/>
    <n v="0.06"/>
    <s v="Regular Air"/>
    <n v="-3.2"/>
    <n v="2.78"/>
    <n v="1.34"/>
    <s v="Ellis Ballard"/>
    <s v="Yukon"/>
    <s v="Yukon"/>
    <s v="Corporate"/>
    <s v="Office Supplies"/>
    <s v="Pens &amp; Art Supplies"/>
    <n v="0.45"/>
  </r>
  <r>
    <n v="5990"/>
    <d v="2010-04-07T00:00:00"/>
    <d v="2010-04-08T00:00:00"/>
    <s v="April"/>
    <s v="2010"/>
    <n v="1"/>
    <b v="0"/>
    <s v="Critical"/>
    <n v="9"/>
    <n v="63.91"/>
    <n v="0.06"/>
    <s v="Regular Air"/>
    <n v="-27.78"/>
    <n v="6.48"/>
    <n v="6.35"/>
    <s v="Eric Murdock"/>
    <s v="Yukon"/>
    <s v="Yukon"/>
    <s v="Home Office"/>
    <s v="Office Supplies"/>
    <s v="Paper"/>
    <n v="0.37"/>
  </r>
  <r>
    <n v="6054"/>
    <d v="2011-09-08T00:00:00"/>
    <d v="2011-09-10T00:00:00"/>
    <s v="September"/>
    <s v="2011"/>
    <n v="2"/>
    <b v="0"/>
    <s v="low"/>
    <n v="6"/>
    <n v="27.32"/>
    <n v="0.05"/>
    <s v="Express Air"/>
    <n v="-5.87"/>
    <n v="2.08"/>
    <n v="5.33"/>
    <s v="Aleksandra Gannaway"/>
    <s v="Yukon"/>
    <s v="Yukon"/>
    <s v="Corporate"/>
    <s v="Furniture"/>
    <s v="Office Furnishings"/>
    <n v="0.43"/>
  </r>
  <r>
    <n v="6054"/>
    <d v="2011-09-08T00:00:00"/>
    <d v="2011-09-13T00:00:00"/>
    <s v="September"/>
    <s v="2011"/>
    <n v="5"/>
    <b v="0"/>
    <s v="low"/>
    <n v="43"/>
    <n v="643.30999999999995"/>
    <n v="0.08"/>
    <s v="Express Air"/>
    <n v="-231.34"/>
    <n v="15.42"/>
    <n v="10.68"/>
    <s v="Aleksandra Gannaway"/>
    <s v="Yukon"/>
    <s v="Yukon"/>
    <s v="Corporate"/>
    <s v="Office Supplies"/>
    <s v="Storage &amp; Organization"/>
    <n v="0.57999999999999996"/>
  </r>
  <r>
    <n v="6531"/>
    <d v="2010-07-17T00:00:00"/>
    <d v="2010-07-19T00:00:00"/>
    <s v="July"/>
    <s v="2010"/>
    <n v="2"/>
    <b v="0"/>
    <s v="High"/>
    <n v="42"/>
    <n v="188.23"/>
    <n v="0.05"/>
    <s v="Regular Air"/>
    <n v="-145.1"/>
    <n v="4.37"/>
    <n v="5.15"/>
    <s v="Jill Fjeld"/>
    <s v="Yukon"/>
    <s v="Yukon"/>
    <s v="Home Office"/>
    <s v="Office Supplies"/>
    <s v="Appliances"/>
    <n v="0.59"/>
  </r>
  <r>
    <n v="6531"/>
    <d v="2010-07-17T00:00:00"/>
    <d v="2010-07-19T00:00:00"/>
    <s v="July"/>
    <s v="2010"/>
    <n v="2"/>
    <b v="0"/>
    <s v="High"/>
    <n v="28"/>
    <n v="541.95000000000005"/>
    <n v="0.06"/>
    <s v="Regular Air"/>
    <n v="143.04"/>
    <n v="19.84"/>
    <n v="4.0999999999999996"/>
    <s v="Jill Fjeld"/>
    <s v="Yukon"/>
    <s v="Yukon"/>
    <s v="Home Office"/>
    <s v="Office Supplies"/>
    <s v="Pens &amp; Art Supplies"/>
    <n v="0.44"/>
  </r>
  <r>
    <n v="6564"/>
    <d v="2011-01-21T00:00:00"/>
    <d v="2011-01-21T00:00:00"/>
    <s v="January"/>
    <s v="2011"/>
    <n v="0"/>
    <s v="FREE DELIVERY"/>
    <s v="low"/>
    <n v="26"/>
    <n v="448.23"/>
    <n v="0.01"/>
    <s v="Regular Air"/>
    <n v="110.6"/>
    <n v="15.98"/>
    <n v="4"/>
    <s v="Anne McFarland"/>
    <s v="Yukon"/>
    <s v="Yukon"/>
    <s v="Consumer"/>
    <s v="Technology"/>
    <s v="Computer Peripherals"/>
    <n v="0.37"/>
  </r>
  <r>
    <n v="6566"/>
    <d v="2011-05-21T00:00:00"/>
    <d v="2011-05-21T00:00:00"/>
    <s v="May"/>
    <s v="2011"/>
    <n v="0"/>
    <s v="FREE DELIVERY"/>
    <s v="Critical"/>
    <n v="21"/>
    <n v="748.83"/>
    <n v="0.01"/>
    <s v="Regular Air"/>
    <n v="250.01"/>
    <n v="33.979999999999997"/>
    <n v="1.99"/>
    <s v="Kean Thornton"/>
    <s v="Yukon"/>
    <s v="Yukon"/>
    <s v="Corporate"/>
    <s v="Technology"/>
    <s v="Computer Peripherals"/>
    <n v="0.45"/>
  </r>
  <r>
    <n v="6693"/>
    <d v="2012-05-24T00:00:00"/>
    <d v="2012-05-26T00:00:00"/>
    <s v="May"/>
    <s v="2012"/>
    <n v="2"/>
    <b v="0"/>
    <s v="Critical"/>
    <n v="16"/>
    <n v="40.85"/>
    <n v="0.09"/>
    <s v="Regular Air"/>
    <n v="6.46"/>
    <n v="2.62"/>
    <n v="0.8"/>
    <s v="Astrea Jones"/>
    <s v="Yukon"/>
    <s v="Yukon"/>
    <s v="Corporate"/>
    <s v="Office Supplies"/>
    <s v="Rubber Bands"/>
    <n v="0.39"/>
  </r>
  <r>
    <n v="6753"/>
    <d v="2010-09-26T00:00:00"/>
    <d v="2010-09-28T00:00:00"/>
    <s v="September"/>
    <s v="2010"/>
    <n v="2"/>
    <b v="0"/>
    <s v="low"/>
    <n v="7"/>
    <n v="53.14"/>
    <n v="0.04"/>
    <s v="Regular Air"/>
    <n v="14.57"/>
    <n v="6.64"/>
    <n v="4.95"/>
    <s v="Robert Barroso"/>
    <s v="Yukon"/>
    <s v="Yukon"/>
    <s v="Small Business"/>
    <s v="Furniture"/>
    <s v="Office Furnishings"/>
    <n v="0.37"/>
  </r>
  <r>
    <n v="6788"/>
    <d v="2011-08-04T00:00:00"/>
    <d v="2011-08-06T00:00:00"/>
    <s v="August"/>
    <s v="2011"/>
    <n v="2"/>
    <b v="0"/>
    <s v="Not Specified"/>
    <n v="41"/>
    <n v="127.84"/>
    <n v="0.02"/>
    <s v="Express Air"/>
    <n v="12.69"/>
    <n v="2.94"/>
    <n v="0.96"/>
    <s v="Bobby Elias"/>
    <s v="Yukon"/>
    <s v="Yukon"/>
    <s v="Small Business"/>
    <s v="Office Supplies"/>
    <s v="Pens &amp; Art Supplies"/>
    <n v="0.57999999999999996"/>
  </r>
  <r>
    <n v="6788"/>
    <d v="2011-08-04T00:00:00"/>
    <d v="2011-08-05T00:00:00"/>
    <s v="August"/>
    <s v="2011"/>
    <n v="1"/>
    <b v="0"/>
    <s v="Not Specified"/>
    <n v="6"/>
    <n v="11.15"/>
    <n v="7.0000000000000007E-2"/>
    <s v="Regular Air"/>
    <n v="-2.62"/>
    <n v="1.81"/>
    <n v="0.75"/>
    <s v="Bobby Elias"/>
    <s v="Yukon"/>
    <s v="Yukon"/>
    <s v="Small Business"/>
    <s v="Office Supplies"/>
    <s v="Rubber Bands"/>
    <n v="0.52"/>
  </r>
  <r>
    <n v="6880"/>
    <d v="2009-05-25T00:00:00"/>
    <d v="2009-05-27T00:00:00"/>
    <s v="May"/>
    <s v="2009"/>
    <n v="2"/>
    <b v="0"/>
    <s v="Medium"/>
    <n v="5"/>
    <n v="235.49"/>
    <n v="0.06"/>
    <s v="Regular Air"/>
    <n v="21.78"/>
    <n v="47.9"/>
    <n v="5.86"/>
    <s v="Peter Buhler"/>
    <s v="Yukon"/>
    <s v="Yukon"/>
    <s v="Consumer"/>
    <s v="Office Supplies"/>
    <s v="Paper"/>
    <n v="0.37"/>
  </r>
  <r>
    <n v="6886"/>
    <d v="2012-01-19T00:00:00"/>
    <d v="2012-01-20T00:00:00"/>
    <s v="January"/>
    <s v="2012"/>
    <n v="1"/>
    <b v="0"/>
    <s v="High"/>
    <n v="46"/>
    <n v="8177.07"/>
    <n v="0.08"/>
    <s v="Regular Air"/>
    <n v="2385.3000000000002"/>
    <n v="178.47"/>
    <n v="19.989999999999998"/>
    <s v="Maureen Gastineau"/>
    <s v="Yukon"/>
    <s v="Yukon"/>
    <s v="Consumer"/>
    <s v="Office Supplies"/>
    <s v="Storage &amp; Organization"/>
    <n v="0.55000000000000004"/>
  </r>
  <r>
    <n v="7042"/>
    <d v="2012-01-08T00:00:00"/>
    <d v="2012-01-10T00:00:00"/>
    <s v="January"/>
    <s v="2012"/>
    <n v="2"/>
    <b v="0"/>
    <s v="Medium"/>
    <n v="4"/>
    <n v="1187.864"/>
    <n v="7.0000000000000007E-2"/>
    <s v="Delivery Truck"/>
    <n v="-347.16"/>
    <n v="376.13"/>
    <n v="85.63"/>
    <s v="Dean Katz"/>
    <s v="Yukon"/>
    <s v="Yukon"/>
    <s v="Home Office"/>
    <s v="Furniture"/>
    <s v="Tables"/>
    <n v="0.74"/>
  </r>
  <r>
    <n v="7043"/>
    <d v="2009-01-25T00:00:00"/>
    <d v="2009-01-26T00:00:00"/>
    <s v="January"/>
    <s v="2009"/>
    <n v="1"/>
    <b v="0"/>
    <s v="Critical"/>
    <n v="4"/>
    <n v="11.08"/>
    <n v="0.06"/>
    <s v="Regular Air"/>
    <n v="-8.93"/>
    <n v="1.74"/>
    <n v="4.08"/>
    <s v="Giulietta Dortch"/>
    <s v="Yukon"/>
    <s v="Yukon"/>
    <s v="Corporate"/>
    <s v="Furniture"/>
    <s v="Office Furnishings"/>
    <n v="0.53"/>
  </r>
  <r>
    <n v="7174"/>
    <d v="2012-03-10T00:00:00"/>
    <d v="2012-03-12T00:00:00"/>
    <s v="March"/>
    <s v="2012"/>
    <n v="2"/>
    <b v="0"/>
    <s v="Not Specified"/>
    <n v="10"/>
    <n v="141.91999999999999"/>
    <n v="0.06"/>
    <s v="Regular Air"/>
    <n v="12.2"/>
    <n v="13.73"/>
    <n v="8.99"/>
    <s v="Thomas Thornton"/>
    <s v="Yukon"/>
    <s v="Yukon"/>
    <s v="Consumer"/>
    <s v="Furniture"/>
    <s v="Office Furnishings"/>
    <n v="0.49"/>
  </r>
  <r>
    <n v="7458"/>
    <d v="2012-04-04T00:00:00"/>
    <d v="2012-04-06T00:00:00"/>
    <s v="April"/>
    <s v="2012"/>
    <n v="2"/>
    <b v="0"/>
    <s v="Critical"/>
    <n v="9"/>
    <n v="337.34"/>
    <n v="0.06"/>
    <s v="Regular Air"/>
    <n v="-69.84"/>
    <n v="39.479999999999997"/>
    <n v="1.99"/>
    <s v="Karen Carlisle"/>
    <s v="Yukon"/>
    <s v="Yukon"/>
    <s v="Corporate"/>
    <s v="Technology"/>
    <s v="Computer Peripherals"/>
    <n v="0.54"/>
  </r>
  <r>
    <n v="7812"/>
    <d v="2011-04-20T00:00:00"/>
    <d v="2011-04-27T00:00:00"/>
    <s v="April"/>
    <s v="2011"/>
    <n v="7"/>
    <b v="0"/>
    <s v="low"/>
    <n v="17"/>
    <n v="475.9"/>
    <n v="0.04"/>
    <s v="Regular Air"/>
    <n v="-5.18"/>
    <n v="27.42"/>
    <n v="19.46"/>
    <s v="Karl Brown"/>
    <s v="Yukon"/>
    <s v="Yukon"/>
    <s v="Corporate"/>
    <s v="Furniture"/>
    <s v="Office Furnishings"/>
    <n v="0.44"/>
  </r>
  <r>
    <n v="7812"/>
    <d v="2011-04-20T00:00:00"/>
    <d v="2011-04-22T00:00:00"/>
    <s v="April"/>
    <s v="2011"/>
    <n v="2"/>
    <b v="0"/>
    <s v="low"/>
    <n v="12"/>
    <n v="3635.63"/>
    <n v="0.09"/>
    <s v="Delivery Truck"/>
    <n v="104.48"/>
    <n v="320.64"/>
    <n v="29.2"/>
    <s v="Karl Brown"/>
    <s v="Yukon"/>
    <s v="Yukon"/>
    <s v="Corporate"/>
    <s v="Furniture"/>
    <s v="Tables"/>
    <n v="0.66"/>
  </r>
  <r>
    <n v="7840"/>
    <d v="2011-01-08T00:00:00"/>
    <d v="2011-01-12T00:00:00"/>
    <s v="January"/>
    <s v="2011"/>
    <n v="4"/>
    <b v="0"/>
    <s v="low"/>
    <n v="34"/>
    <n v="157.56"/>
    <n v="0.1"/>
    <s v="Regular Air"/>
    <n v="-139.35"/>
    <n v="4.8899999999999997"/>
    <n v="4.93"/>
    <s v="Peter Buhler"/>
    <s v="Yukon"/>
    <s v="Yukon"/>
    <s v="Consumer"/>
    <s v="Technology"/>
    <s v="Computer Peripherals"/>
    <n v="0.66"/>
  </r>
  <r>
    <n v="7938"/>
    <d v="2010-03-13T00:00:00"/>
    <d v="2010-03-15T00:00:00"/>
    <s v="March"/>
    <s v="2010"/>
    <n v="2"/>
    <b v="0"/>
    <s v="Medium"/>
    <n v="16"/>
    <n v="2026.05"/>
    <n v="0.1"/>
    <s v="Delivery Truck"/>
    <n v="-357.65"/>
    <n v="135.99"/>
    <n v="28.63"/>
    <s v="Carlos Meador"/>
    <s v="Yukon"/>
    <s v="Yukon"/>
    <s v="Corporate"/>
    <s v="Furniture"/>
    <s v="Chairs &amp; Chairmats"/>
    <n v="0.76"/>
  </r>
  <r>
    <n v="8001"/>
    <d v="2010-11-19T00:00:00"/>
    <d v="2010-11-21T00:00:00"/>
    <s v="November"/>
    <s v="2010"/>
    <n v="2"/>
    <b v="0"/>
    <s v="High"/>
    <n v="15"/>
    <n v="37.700000000000003"/>
    <n v="0.1"/>
    <s v="Regular Air"/>
    <n v="-81.08"/>
    <n v="2.1800000000000002"/>
    <n v="7.09"/>
    <s v="Charles Crestani"/>
    <s v="Yukon"/>
    <s v="Yukon"/>
    <s v="Consumer"/>
    <s v="Office Supplies"/>
    <s v="Paper"/>
    <n v="0.38"/>
  </r>
  <r>
    <n v="8001"/>
    <d v="2010-11-19T00:00:00"/>
    <d v="2010-11-21T00:00:00"/>
    <s v="November"/>
    <s v="2010"/>
    <n v="2"/>
    <b v="0"/>
    <s v="High"/>
    <n v="47"/>
    <n v="1059.72"/>
    <n v="0.01"/>
    <s v="Regular Air"/>
    <n v="112.22"/>
    <n v="20.98"/>
    <n v="5.42"/>
    <s v="Charles Crestani"/>
    <s v="Yukon"/>
    <s v="Yukon"/>
    <s v="Consumer"/>
    <s v="Office Supplies"/>
    <s v="Storage &amp; Organization"/>
    <n v="0.66"/>
  </r>
  <r>
    <n v="8101"/>
    <d v="2010-03-04T00:00:00"/>
    <d v="2010-03-06T00:00:00"/>
    <s v="March"/>
    <s v="2010"/>
    <n v="2"/>
    <b v="0"/>
    <s v="Medium"/>
    <n v="35"/>
    <n v="3491.71"/>
    <n v="0.04"/>
    <s v="Delivery Truck"/>
    <n v="-1216.6400000000001"/>
    <n v="95.95"/>
    <n v="74.349999999999994"/>
    <s v="Maureen Gastineau"/>
    <s v="Yukon"/>
    <s v="Yukon"/>
    <s v="Consumer"/>
    <s v="Furniture"/>
    <s v="Chairs &amp; Chairmats"/>
    <n v="0.56999999999999995"/>
  </r>
  <r>
    <n v="8101"/>
    <d v="2010-03-04T00:00:00"/>
    <d v="2010-03-06T00:00:00"/>
    <s v="March"/>
    <s v="2010"/>
    <n v="2"/>
    <b v="0"/>
    <s v="Medium"/>
    <n v="15"/>
    <n v="485.16"/>
    <n v="0.1"/>
    <s v="Regular Air"/>
    <n v="-9.32"/>
    <n v="34.58"/>
    <n v="8.99"/>
    <s v="Maureen Gastineau"/>
    <s v="Yukon"/>
    <s v="Yukon"/>
    <s v="Consumer"/>
    <s v="Office Supplies"/>
    <s v="Pens &amp; Art Supplies"/>
    <n v="0.56000000000000005"/>
  </r>
  <r>
    <n v="8161"/>
    <d v="2009-06-03T00:00:00"/>
    <d v="2009-06-05T00:00:00"/>
    <s v="June"/>
    <s v="2009"/>
    <n v="2"/>
    <b v="0"/>
    <s v="High"/>
    <n v="45"/>
    <n v="112.72"/>
    <n v="0.09"/>
    <s v="Regular Air"/>
    <n v="39.19"/>
    <n v="2.61"/>
    <n v="0.5"/>
    <s v="Giulietta Dortch"/>
    <s v="Yukon"/>
    <s v="Yukon"/>
    <s v="Consumer"/>
    <s v="Office Supplies"/>
    <s v="Labels"/>
    <n v="0.39"/>
  </r>
  <r>
    <n v="8320"/>
    <d v="2009-09-19T00:00:00"/>
    <d v="2009-09-21T00:00:00"/>
    <s v="September"/>
    <s v="2009"/>
    <n v="2"/>
    <b v="0"/>
    <s v="Not Specified"/>
    <n v="22"/>
    <n v="150.34"/>
    <n v="0.06"/>
    <s v="Express Air"/>
    <n v="-28.45"/>
    <n v="6.48"/>
    <n v="5.14"/>
    <s v="Karl Brown"/>
    <s v="Yukon"/>
    <s v="Yukon"/>
    <s v="Home Office"/>
    <s v="Office Supplies"/>
    <s v="Paper"/>
    <n v="0.37"/>
  </r>
  <r>
    <n v="8325"/>
    <d v="2009-01-14T00:00:00"/>
    <d v="2009-01-16T00:00:00"/>
    <s v="January"/>
    <s v="2009"/>
    <n v="2"/>
    <b v="0"/>
    <s v="Critical"/>
    <n v="21"/>
    <n v="2364.29"/>
    <n v="0.08"/>
    <s v="Delivery Truck"/>
    <n v="-220.05"/>
    <n v="115.99"/>
    <n v="56.14"/>
    <s v="Jennifer Patt"/>
    <s v="Yukon"/>
    <s v="Yukon"/>
    <s v="Home Office"/>
    <s v="Technology"/>
    <s v="Office Machines"/>
    <n v="0.4"/>
  </r>
  <r>
    <n v="8325"/>
    <d v="2009-01-14T00:00:00"/>
    <d v="2009-01-17T00:00:00"/>
    <s v="January"/>
    <s v="2009"/>
    <n v="3"/>
    <b v="0"/>
    <s v="Critical"/>
    <n v="27"/>
    <n v="112.57"/>
    <n v="0.08"/>
    <s v="Regular Air"/>
    <n v="13.92"/>
    <n v="4.28"/>
    <n v="0.94"/>
    <s v="Jennifer Patt"/>
    <s v="Yukon"/>
    <s v="Yukon"/>
    <s v="Home Office"/>
    <s v="Office Supplies"/>
    <s v="Pens &amp; Art Supplies"/>
    <n v="0.56000000000000005"/>
  </r>
  <r>
    <n v="8576"/>
    <d v="2009-01-09T00:00:00"/>
    <d v="2009-01-11T00:00:00"/>
    <s v="January"/>
    <s v="2009"/>
    <n v="2"/>
    <b v="0"/>
    <s v="High"/>
    <n v="43"/>
    <n v="541.45000000000005"/>
    <n v="0"/>
    <s v="Express Air"/>
    <n v="-164.25"/>
    <n v="11.66"/>
    <n v="8.99"/>
    <s v="Cynthia Voltz"/>
    <s v="Yukon"/>
    <s v="Yukon"/>
    <s v="Corporate"/>
    <s v="Office Supplies"/>
    <s v="Pens &amp; Art Supplies"/>
    <n v="0.59"/>
  </r>
  <r>
    <n v="8582"/>
    <d v="2010-11-20T00:00:00"/>
    <d v="2010-11-20T00:00:00"/>
    <s v="November"/>
    <s v="2010"/>
    <n v="0"/>
    <s v="FREE DELIVERY"/>
    <s v="low"/>
    <n v="15"/>
    <n v="1556.55"/>
    <n v="0.04"/>
    <s v="Regular Air"/>
    <n v="436.02"/>
    <n v="105.34"/>
    <n v="24.49"/>
    <s v="David Kendrick"/>
    <s v="Yukon"/>
    <s v="Yukon"/>
    <s v="Home Office"/>
    <s v="Furniture"/>
    <s v="Office Furnishings"/>
    <n v="0.61"/>
  </r>
  <r>
    <n v="8832"/>
    <d v="2012-02-02T00:00:00"/>
    <d v="2012-02-06T00:00:00"/>
    <s v="February"/>
    <s v="2012"/>
    <n v="4"/>
    <b v="0"/>
    <s v="low"/>
    <n v="39"/>
    <n v="647.80999999999995"/>
    <n v="0.1"/>
    <s v="Regular Air"/>
    <n v="8.65"/>
    <n v="17.670000000000002"/>
    <n v="8.99"/>
    <s v="Giulietta Dortch"/>
    <s v="Yukon"/>
    <s v="Yukon"/>
    <s v="Small Business"/>
    <s v="Furniture"/>
    <s v="Office Furnishings"/>
    <n v="0.47"/>
  </r>
  <r>
    <n v="8901"/>
    <d v="2011-08-20T00:00:00"/>
    <d v="2011-08-27T00:00:00"/>
    <s v="August"/>
    <s v="2011"/>
    <n v="7"/>
    <b v="0"/>
    <s v="low"/>
    <n v="15"/>
    <n v="168.9"/>
    <n v="0.09"/>
    <s v="Express Air"/>
    <n v="-16.190000000000001"/>
    <n v="9.99"/>
    <n v="6.24"/>
    <s v="Barry Pond"/>
    <s v="Yukon"/>
    <s v="Yukon"/>
    <s v="Consumer"/>
    <s v="Technology"/>
    <s v="Office Machines"/>
    <n v="0.36"/>
  </r>
  <r>
    <n v="8930"/>
    <d v="2009-05-19T00:00:00"/>
    <d v="2009-05-21T00:00:00"/>
    <s v="May"/>
    <s v="2009"/>
    <n v="2"/>
    <b v="0"/>
    <s v="Medium"/>
    <n v="14"/>
    <n v="145.86000000000001"/>
    <n v="0.04"/>
    <s v="Regular Air"/>
    <n v="-92.32"/>
    <n v="9.99"/>
    <n v="11.59"/>
    <s v="Tony Molinari"/>
    <s v="Yukon"/>
    <s v="Yukon"/>
    <s v="Corporate"/>
    <s v="Office Supplies"/>
    <s v="Paper"/>
    <n v="0.4"/>
  </r>
  <r>
    <n v="8999"/>
    <d v="2009-06-12T00:00:00"/>
    <d v="2009-06-14T00:00:00"/>
    <s v="June"/>
    <s v="2009"/>
    <n v="2"/>
    <b v="0"/>
    <s v="High"/>
    <n v="28"/>
    <n v="1676.48"/>
    <n v="0"/>
    <s v="Regular Air"/>
    <n v="590.35"/>
    <n v="55.48"/>
    <n v="14.3"/>
    <s v="Julia Barnett"/>
    <s v="Yukon"/>
    <s v="Yukon"/>
    <s v="Corporate"/>
    <s v="Office Supplies"/>
    <s v="Paper"/>
    <n v="0.37"/>
  </r>
  <r>
    <n v="9091"/>
    <d v="2010-11-11T00:00:00"/>
    <d v="2010-11-12T00:00:00"/>
    <s v="November"/>
    <s v="2010"/>
    <n v="1"/>
    <b v="0"/>
    <s v="High"/>
    <n v="42"/>
    <n v="605.77"/>
    <n v="0.05"/>
    <s v="Regular Air"/>
    <n v="129.33000000000001"/>
    <n v="14.34"/>
    <n v="5"/>
    <s v="Adam Hart"/>
    <s v="Yukon"/>
    <s v="Yukon"/>
    <s v="Corporate"/>
    <s v="Furniture"/>
    <s v="Office Furnishings"/>
    <n v="0.49"/>
  </r>
  <r>
    <n v="9091"/>
    <d v="2010-11-11T00:00:00"/>
    <d v="2010-11-12T00:00:00"/>
    <s v="November"/>
    <s v="2010"/>
    <n v="1"/>
    <b v="0"/>
    <s v="High"/>
    <n v="44"/>
    <n v="1480.91"/>
    <n v="0"/>
    <s v="Regular Air"/>
    <n v="489.14"/>
    <n v="30.98"/>
    <n v="8.74"/>
    <s v="Adam Hart"/>
    <s v="Yukon"/>
    <s v="Yukon"/>
    <s v="Corporate"/>
    <s v="Office Supplies"/>
    <s v="Paper"/>
    <n v="0.4"/>
  </r>
  <r>
    <n v="9092"/>
    <d v="2009-07-24T00:00:00"/>
    <d v="2009-07-25T00:00:00"/>
    <s v="July"/>
    <s v="2009"/>
    <n v="1"/>
    <b v="0"/>
    <s v="Not Specified"/>
    <n v="33"/>
    <n v="3644.24"/>
    <n v="0"/>
    <s v="Express Air"/>
    <n v="-457.73"/>
    <n v="101.41"/>
    <n v="35"/>
    <s v="Jeremy Pistek"/>
    <s v="Yukon"/>
    <s v="Yukon"/>
    <s v="Corporate"/>
    <s v="Office Supplies"/>
    <s v="Storage &amp; Organization"/>
    <n v="0.82"/>
  </r>
  <r>
    <n v="9092"/>
    <d v="2009-07-24T00:00:00"/>
    <d v="2009-07-25T00:00:00"/>
    <s v="July"/>
    <s v="2009"/>
    <n v="1"/>
    <b v="0"/>
    <s v="Not Specified"/>
    <n v="8"/>
    <n v="599.20749999999998"/>
    <n v="0.1"/>
    <s v="Regular Air"/>
    <n v="-268.66000000000003"/>
    <n v="95.99"/>
    <n v="4.9000000000000004"/>
    <s v="Jeremy Pistek"/>
    <s v="Yukon"/>
    <s v="Yukon"/>
    <s v="Corporate"/>
    <s v="Technology"/>
    <s v="Telephones and Communication"/>
    <n v="0.56000000000000005"/>
  </r>
  <r>
    <n v="9093"/>
    <d v="2011-12-09T00:00:00"/>
    <d v="2011-12-09T00:00:00"/>
    <s v="December"/>
    <s v="2011"/>
    <n v="0"/>
    <s v="FREE DELIVERY"/>
    <s v="Medium"/>
    <n v="36"/>
    <n v="268.55"/>
    <n v="0.1"/>
    <s v="Regular Air"/>
    <n v="-99.02"/>
    <n v="8.1199999999999992"/>
    <n v="2.83"/>
    <s v="Cyra Reiten"/>
    <s v="Yukon"/>
    <s v="Yukon"/>
    <s v="Consumer"/>
    <s v="Technology"/>
    <s v="Computer Peripherals"/>
    <n v="0.77"/>
  </r>
  <r>
    <n v="9251"/>
    <d v="2010-08-29T00:00:00"/>
    <d v="2010-08-31T00:00:00"/>
    <s v="August"/>
    <s v="2010"/>
    <n v="2"/>
    <b v="0"/>
    <s v="Medium"/>
    <n v="38"/>
    <n v="3632.6"/>
    <n v="0"/>
    <s v="Delivery Truck"/>
    <n v="-400.33"/>
    <n v="89.99"/>
    <n v="42"/>
    <s v="Giulietta Dortch"/>
    <s v="Yukon"/>
    <s v="Yukon"/>
    <s v="Corporate"/>
    <s v="Furniture"/>
    <s v="Chairs &amp; Chairmats"/>
    <n v="0.66"/>
  </r>
  <r>
    <n v="9344"/>
    <d v="2011-12-06T00:00:00"/>
    <d v="2011-12-08T00:00:00"/>
    <s v="December"/>
    <s v="2011"/>
    <n v="2"/>
    <b v="0"/>
    <s v="low"/>
    <n v="18"/>
    <n v="1733.1"/>
    <n v="0.09"/>
    <s v="Regular Air"/>
    <n v="-505.69"/>
    <n v="95.99"/>
    <n v="35"/>
    <s v="Christy Brittain"/>
    <s v="Yukon"/>
    <s v="Yukon"/>
    <s v="Consumer"/>
    <s v="Office Supplies"/>
    <s v="Storage &amp; Organization"/>
    <m/>
  </r>
  <r>
    <n v="9344"/>
    <d v="2011-12-06T00:00:00"/>
    <d v="2011-12-06T00:00:00"/>
    <s v="December"/>
    <s v="2011"/>
    <n v="0"/>
    <s v="FREE DELIVERY"/>
    <s v="low"/>
    <n v="31"/>
    <n v="3448.6455000000001"/>
    <n v="0.02"/>
    <s v="Regular Air"/>
    <n v="900.41"/>
    <n v="125.99"/>
    <n v="8.99"/>
    <s v="Christy Brittain"/>
    <s v="Yukon"/>
    <s v="Yukon"/>
    <s v="Consumer"/>
    <s v="Technology"/>
    <s v="Telephones and Communication"/>
    <n v="0.55000000000000004"/>
  </r>
  <r>
    <n v="9824"/>
    <d v="2011-01-22T00:00:00"/>
    <d v="2011-01-24T00:00:00"/>
    <s v="January"/>
    <s v="2011"/>
    <n v="2"/>
    <b v="0"/>
    <s v="Critical"/>
    <n v="39"/>
    <n v="1939.66"/>
    <n v="0.03"/>
    <s v="Express Air"/>
    <n v="540.66999999999996"/>
    <n v="48.92"/>
    <n v="4.5"/>
    <s v="Thomas Thornton"/>
    <s v="Yukon"/>
    <s v="Yukon"/>
    <s v="Consumer"/>
    <s v="Office Supplies"/>
    <s v="Appliances"/>
    <n v="0.59"/>
  </r>
  <r>
    <n v="9824"/>
    <d v="2011-01-22T00:00:00"/>
    <d v="2011-01-24T00:00:00"/>
    <s v="January"/>
    <s v="2011"/>
    <n v="2"/>
    <b v="0"/>
    <s v="Critical"/>
    <n v="5"/>
    <n v="21.56"/>
    <n v="0"/>
    <s v="Regular Air"/>
    <n v="2.75"/>
    <n v="4.13"/>
    <n v="0.5"/>
    <s v="Thomas Thornton"/>
    <s v="Yukon"/>
    <s v="Yukon"/>
    <s v="Consumer"/>
    <s v="Office Supplies"/>
    <s v="Labels"/>
    <n v="0.39"/>
  </r>
  <r>
    <n v="9824"/>
    <d v="2011-01-22T00:00:00"/>
    <d v="2011-01-24T00:00:00"/>
    <s v="January"/>
    <s v="2011"/>
    <n v="2"/>
    <b v="0"/>
    <s v="Critical"/>
    <n v="43"/>
    <n v="115.81"/>
    <n v="0.1"/>
    <s v="Regular Air"/>
    <n v="-1.49"/>
    <n v="2.88"/>
    <n v="1.01"/>
    <s v="Thomas Thornton"/>
    <s v="Yukon"/>
    <s v="Yukon"/>
    <s v="Consumer"/>
    <s v="Office Supplies"/>
    <s v="Pens &amp; Art Supplies"/>
    <n v="0.55000000000000004"/>
  </r>
  <r>
    <n v="10052"/>
    <d v="2009-09-07T00:00:00"/>
    <d v="2009-09-08T00:00:00"/>
    <s v="September"/>
    <s v="2009"/>
    <n v="1"/>
    <b v="0"/>
    <s v="Not Specified"/>
    <n v="16"/>
    <n v="95.9"/>
    <n v="7.0000000000000007E-2"/>
    <s v="Regular Air"/>
    <n v="19.57"/>
    <n v="6.08"/>
    <n v="0.91"/>
    <s v="Dan Campbell"/>
    <s v="Yukon"/>
    <s v="Yukon"/>
    <s v="Corporate"/>
    <s v="Office Supplies"/>
    <s v="Pens &amp; Art Supplies"/>
    <n v="0.51"/>
  </r>
  <r>
    <n v="10052"/>
    <d v="2009-09-07T00:00:00"/>
    <d v="2009-09-09T00:00:00"/>
    <s v="September"/>
    <s v="2009"/>
    <n v="2"/>
    <b v="0"/>
    <s v="Not Specified"/>
    <n v="28"/>
    <n v="517.91"/>
    <n v="0.08"/>
    <s v="Regular Air"/>
    <n v="107.11"/>
    <n v="19.899999999999999"/>
    <n v="5.29"/>
    <s v="Dan Campbell"/>
    <s v="Yukon"/>
    <s v="Yukon"/>
    <s v="Corporate"/>
    <s v="Office Supplies"/>
    <s v="Appliances"/>
    <n v="0.4"/>
  </r>
  <r>
    <n v="10052"/>
    <d v="2009-09-07T00:00:00"/>
    <d v="2009-09-09T00:00:00"/>
    <s v="September"/>
    <s v="2009"/>
    <n v="2"/>
    <b v="0"/>
    <s v="Not Specified"/>
    <n v="46"/>
    <n v="162.28"/>
    <n v="0.02"/>
    <s v="Regular Air"/>
    <n v="-216.15"/>
    <n v="3.36"/>
    <n v="6.27"/>
    <s v="Dan Campbell"/>
    <s v="Yukon"/>
    <s v="Yukon"/>
    <s v="Corporate"/>
    <s v="Office Supplies"/>
    <s v="Binders and Binder Accessories"/>
    <n v="0.4"/>
  </r>
  <r>
    <n v="10080"/>
    <d v="2010-02-12T00:00:00"/>
    <d v="2010-02-19T00:00:00"/>
    <s v="February"/>
    <s v="2010"/>
    <n v="7"/>
    <b v="0"/>
    <s v="low"/>
    <n v="20"/>
    <n v="637.04"/>
    <n v="0"/>
    <s v="Regular Air"/>
    <n v="-26.83"/>
    <n v="30.73"/>
    <n v="4"/>
    <s v="Grant Thornton"/>
    <s v="Yukon"/>
    <s v="Yukon"/>
    <s v="Corporate"/>
    <s v="Technology"/>
    <s v="Computer Peripherals"/>
    <n v="0.75"/>
  </r>
  <r>
    <n v="10117"/>
    <d v="2010-11-16T00:00:00"/>
    <d v="2010-11-17T00:00:00"/>
    <s v="November"/>
    <s v="2010"/>
    <n v="1"/>
    <b v="0"/>
    <s v="Medium"/>
    <n v="6"/>
    <n v="64.37"/>
    <n v="7.0000000000000007E-2"/>
    <s v="Express Air"/>
    <n v="-6.96"/>
    <n v="8.85"/>
    <n v="5.6"/>
    <s v="Brian Stugart"/>
    <s v="Yukon"/>
    <s v="Yukon"/>
    <s v="Consumer"/>
    <s v="Office Supplies"/>
    <s v="Binders and Binder Accessories"/>
    <n v="0.36"/>
  </r>
  <r>
    <n v="10117"/>
    <d v="2010-11-16T00:00:00"/>
    <d v="2010-11-18T00:00:00"/>
    <s v="November"/>
    <s v="2010"/>
    <n v="2"/>
    <b v="0"/>
    <s v="Medium"/>
    <n v="10"/>
    <n v="4588.55"/>
    <n v="0.01"/>
    <s v="Regular Air"/>
    <n v="-266.62"/>
    <n v="449.99"/>
    <n v="24.49"/>
    <s v="Brian Stugart"/>
    <s v="Yukon"/>
    <s v="Yukon"/>
    <s v="Consumer"/>
    <s v="Technology"/>
    <s v="Copiers and Fax"/>
    <n v="0.52"/>
  </r>
  <r>
    <n v="10146"/>
    <d v="2009-05-01T00:00:00"/>
    <d v="2009-05-06T00:00:00"/>
    <s v="May"/>
    <s v="2009"/>
    <n v="5"/>
    <b v="0"/>
    <s v="low"/>
    <n v="19"/>
    <n v="596.21"/>
    <n v="0.1"/>
    <s v="Regular Air"/>
    <n v="211.59"/>
    <n v="34.229999999999997"/>
    <n v="5.0199999999999996"/>
    <s v="Evan Henry"/>
    <s v="Yukon"/>
    <s v="Yukon"/>
    <s v="Corporate"/>
    <s v="Furniture"/>
    <s v="Office Furnishings"/>
    <n v="0.55000000000000004"/>
  </r>
  <r>
    <n v="10245"/>
    <d v="2011-02-13T00:00:00"/>
    <d v="2011-02-14T00:00:00"/>
    <s v="February"/>
    <s v="2011"/>
    <n v="1"/>
    <b v="0"/>
    <s v="Medium"/>
    <n v="27"/>
    <n v="2645.88"/>
    <n v="0.06"/>
    <s v="Delivery Truck"/>
    <n v="-1231.98"/>
    <n v="100.98"/>
    <n v="57.38"/>
    <s v="Astrea Jones"/>
    <s v="Yukon"/>
    <s v="Yukon"/>
    <s v="Corporate"/>
    <s v="Furniture"/>
    <s v="Bookcases"/>
    <n v="0.78"/>
  </r>
  <r>
    <n v="10277"/>
    <d v="2009-04-07T00:00:00"/>
    <d v="2009-04-08T00:00:00"/>
    <s v="April"/>
    <s v="2009"/>
    <n v="1"/>
    <b v="0"/>
    <s v="Medium"/>
    <n v="36"/>
    <n v="2144.924"/>
    <n v="0"/>
    <s v="Regular Air"/>
    <n v="542.25"/>
    <n v="65.989999999999995"/>
    <n v="5.26"/>
    <s v="Grant Thornton"/>
    <s v="Yukon"/>
    <s v="Yukon"/>
    <s v="Corporate"/>
    <s v="Technology"/>
    <s v="Telephones and Communication"/>
    <n v="0.59"/>
  </r>
  <r>
    <n v="10305"/>
    <d v="2009-07-07T00:00:00"/>
    <d v="2009-07-12T00:00:00"/>
    <s v="July"/>
    <s v="2009"/>
    <n v="5"/>
    <b v="0"/>
    <s v="low"/>
    <n v="12"/>
    <n v="65.89"/>
    <n v="0.03"/>
    <s v="Regular Air"/>
    <n v="20.6"/>
    <n v="5.08"/>
    <n v="2.0299999999999998"/>
    <s v="Julia Barnett"/>
    <s v="Yukon"/>
    <s v="Yukon"/>
    <s v="Home Office"/>
    <s v="Furniture"/>
    <s v="Office Furnishings"/>
    <n v="0.51"/>
  </r>
  <r>
    <n v="10339"/>
    <d v="2011-10-11T00:00:00"/>
    <d v="2011-10-15T00:00:00"/>
    <s v="October"/>
    <s v="2011"/>
    <n v="4"/>
    <b v="0"/>
    <s v="low"/>
    <n v="49"/>
    <n v="9752.25"/>
    <n v="0.09"/>
    <s v="Regular Air"/>
    <n v="3066.17"/>
    <n v="209.84"/>
    <n v="21.21"/>
    <s v="Bradley Drucker"/>
    <s v="Yukon"/>
    <s v="Yukon"/>
    <s v="Small Business"/>
    <s v="Furniture"/>
    <s v="Office Furnishings"/>
    <n v="0.59"/>
  </r>
  <r>
    <n v="10466"/>
    <d v="2012-12-25T00:00:00"/>
    <d v="2012-12-26T00:00:00"/>
    <s v="December"/>
    <s v="2012"/>
    <n v="1"/>
    <b v="0"/>
    <s v="High"/>
    <n v="27"/>
    <n v="114.86"/>
    <n v="7.0000000000000007E-2"/>
    <s v="Regular Air"/>
    <n v="16.21"/>
    <n v="4.28"/>
    <n v="0.94"/>
    <s v="Evan Henry"/>
    <s v="Yukon"/>
    <s v="Yukon"/>
    <s v="Corporate"/>
    <s v="Office Supplies"/>
    <s v="Pens &amp; Art Supplies"/>
    <n v="0.56000000000000005"/>
  </r>
  <r>
    <n v="10562"/>
    <d v="2009-11-11T00:00:00"/>
    <d v="2009-11-12T00:00:00"/>
    <s v="November"/>
    <s v="2009"/>
    <n v="1"/>
    <b v="0"/>
    <s v="Not Specified"/>
    <n v="10"/>
    <n v="994.04"/>
    <n v="0.03"/>
    <s v="Regular Air"/>
    <n v="-335.06"/>
    <n v="95.99"/>
    <n v="35"/>
    <s v="Yana Sorensen"/>
    <s v="Yukon"/>
    <s v="Yukon"/>
    <s v="Corporate"/>
    <s v="Office Supplies"/>
    <s v="Storage &amp; Organization"/>
    <m/>
  </r>
  <r>
    <n v="10563"/>
    <d v="2010-09-29T00:00:00"/>
    <d v="2010-09-30T00:00:00"/>
    <s v="September"/>
    <s v="2010"/>
    <n v="1"/>
    <b v="0"/>
    <s v="Critical"/>
    <n v="38"/>
    <n v="10223.19"/>
    <n v="0.08"/>
    <s v="Regular Air"/>
    <n v="2723.31"/>
    <n v="289.52999999999997"/>
    <n v="19.989999999999998"/>
    <s v="Julia Barnett"/>
    <s v="Yukon"/>
    <s v="Yukon"/>
    <s v="Corporate"/>
    <s v="Office Supplies"/>
    <s v="Appliances"/>
    <n v="0.56000000000000005"/>
  </r>
  <r>
    <n v="10563"/>
    <d v="2010-09-29T00:00:00"/>
    <d v="2010-10-01T00:00:00"/>
    <s v="October"/>
    <s v="2010"/>
    <n v="2"/>
    <b v="0"/>
    <s v="Critical"/>
    <n v="50"/>
    <n v="312.42"/>
    <n v="0.08"/>
    <s v="Regular Air"/>
    <n v="-90.42"/>
    <n v="6.48"/>
    <n v="5.4"/>
    <s v="Julia Barnett"/>
    <s v="Yukon"/>
    <s v="Yukon"/>
    <s v="Corporate"/>
    <s v="Office Supplies"/>
    <s v="Paper"/>
    <n v="0.37"/>
  </r>
  <r>
    <n v="10658"/>
    <d v="2009-08-27T00:00:00"/>
    <d v="2009-08-31T00:00:00"/>
    <s v="August"/>
    <s v="2009"/>
    <n v="4"/>
    <b v="0"/>
    <s v="low"/>
    <n v="31"/>
    <n v="262.54000000000002"/>
    <n v="0.04"/>
    <s v="Regular Air"/>
    <n v="29.24"/>
    <n v="8.5"/>
    <n v="1.99"/>
    <s v="Joni Wasserman"/>
    <s v="Yukon"/>
    <s v="Yukon"/>
    <s v="Consumer"/>
    <s v="Technology"/>
    <s v="Computer Peripherals"/>
    <n v="0.49"/>
  </r>
  <r>
    <n v="10658"/>
    <d v="2009-08-27T00:00:00"/>
    <d v="2009-08-27T00:00:00"/>
    <s v="August"/>
    <s v="2009"/>
    <n v="0"/>
    <s v="FREE DELIVERY"/>
    <s v="low"/>
    <n v="12"/>
    <n v="190.73"/>
    <n v="0.1"/>
    <s v="Regular Air"/>
    <n v="-69.64"/>
    <n v="15.99"/>
    <n v="9.4"/>
    <s v="Joni Wasserman"/>
    <s v="Yukon"/>
    <s v="Yukon"/>
    <s v="Consumer"/>
    <s v="Technology"/>
    <s v="Office Machines"/>
    <n v="0.49"/>
  </r>
  <r>
    <n v="10658"/>
    <d v="2009-08-27T00:00:00"/>
    <d v="2009-09-03T00:00:00"/>
    <s v="September"/>
    <s v="2009"/>
    <n v="7"/>
    <b v="0"/>
    <s v="low"/>
    <n v="17"/>
    <n v="1332.97"/>
    <n v="0.09"/>
    <s v="Regular Air"/>
    <n v="4.75"/>
    <n v="95.99"/>
    <n v="8.99"/>
    <s v="Joni Wasserman"/>
    <s v="Yukon"/>
    <s v="Yukon"/>
    <s v="Consumer"/>
    <s v="Technology"/>
    <s v="Telephones and Communication"/>
    <n v="0.56999999999999995"/>
  </r>
  <r>
    <n v="10662"/>
    <d v="2011-05-12T00:00:00"/>
    <d v="2011-05-21T00:00:00"/>
    <s v="May"/>
    <s v="2011"/>
    <n v="9"/>
    <b v="0"/>
    <s v="low"/>
    <n v="45"/>
    <n v="283.13"/>
    <n v="0.08"/>
    <s v="Regular Air"/>
    <n v="-141.26"/>
    <n v="6.48"/>
    <n v="6.81"/>
    <s v="Aaron Hawkins"/>
    <s v="Yukon"/>
    <s v="Yukon"/>
    <s v="Home Office"/>
    <s v="Office Supplies"/>
    <s v="Paper"/>
    <n v="0.36"/>
  </r>
  <r>
    <n v="10948"/>
    <d v="2012-08-13T00:00:00"/>
    <d v="2012-08-13T00:00:00"/>
    <s v="August"/>
    <s v="2012"/>
    <n v="0"/>
    <s v="FREE DELIVERY"/>
    <s v="Medium"/>
    <n v="50"/>
    <n v="193.11"/>
    <n v="0.08"/>
    <s v="Regular Air"/>
    <n v="-263.76"/>
    <n v="3.89"/>
    <n v="7.01"/>
    <s v="Dan Campbell"/>
    <s v="Yukon"/>
    <s v="Yukon"/>
    <s v="Corporate"/>
    <s v="Office Supplies"/>
    <s v="Binders and Binder Accessories"/>
    <n v="0.37"/>
  </r>
  <r>
    <n v="11014"/>
    <d v="2010-09-07T00:00:00"/>
    <d v="2010-09-09T00:00:00"/>
    <s v="September"/>
    <s v="2010"/>
    <n v="2"/>
    <b v="0"/>
    <s v="High"/>
    <n v="13"/>
    <n v="158.79"/>
    <n v="0.05"/>
    <s v="Regular Air"/>
    <n v="1.1599999999999999"/>
    <n v="11.7"/>
    <n v="5.63"/>
    <s v="Victoria Pisteka"/>
    <s v="Yukon"/>
    <s v="Yukon"/>
    <s v="Corporate"/>
    <s v="Office Supplies"/>
    <s v="Binders and Binder Accessories"/>
    <n v="0.4"/>
  </r>
  <r>
    <n v="11077"/>
    <d v="2009-03-20T00:00:00"/>
    <d v="2009-03-24T00:00:00"/>
    <s v="March"/>
    <s v="2009"/>
    <n v="4"/>
    <b v="0"/>
    <s v="low"/>
    <n v="30"/>
    <n v="4620.05"/>
    <n v="0.06"/>
    <s v="Delivery Truck"/>
    <n v="-229.68"/>
    <n v="160.97999999999999"/>
    <n v="35.020000000000003"/>
    <s v="Charles Crestani"/>
    <s v="Yukon"/>
    <s v="Yukon"/>
    <s v="Consumer"/>
    <s v="Furniture"/>
    <s v="Bookcases"/>
    <n v="0.72"/>
  </r>
  <r>
    <n v="11174"/>
    <d v="2009-04-09T00:00:00"/>
    <d v="2009-04-10T00:00:00"/>
    <s v="April"/>
    <s v="2009"/>
    <n v="1"/>
    <b v="0"/>
    <s v="Medium"/>
    <n v="30"/>
    <n v="3197.0030000000002"/>
    <n v="7.0000000000000007E-2"/>
    <s v="Regular Air"/>
    <n v="603.46"/>
    <n v="125.99"/>
    <n v="7.69"/>
    <s v="Evan Henry"/>
    <s v="Yukon"/>
    <s v="Yukon"/>
    <s v="Corporate"/>
    <s v="Technology"/>
    <s v="Telephones and Communication"/>
    <n v="0.59"/>
  </r>
  <r>
    <n v="11236"/>
    <d v="2010-10-30T00:00:00"/>
    <d v="2010-10-30T00:00:00"/>
    <s v="October"/>
    <s v="2010"/>
    <n v="0"/>
    <s v="FREE DELIVERY"/>
    <s v="High"/>
    <n v="45"/>
    <n v="298.57"/>
    <n v="7.0000000000000007E-2"/>
    <s v="Regular Air"/>
    <n v="74.069999999999993"/>
    <n v="6.88"/>
    <n v="2"/>
    <s v="Robert Barroso"/>
    <s v="Yukon"/>
    <s v="Yukon"/>
    <s v="Small Business"/>
    <s v="Office Supplies"/>
    <s v="Paper"/>
    <n v="0.39"/>
  </r>
  <r>
    <n v="11236"/>
    <d v="2010-10-30T00:00:00"/>
    <d v="2010-10-30T00:00:00"/>
    <s v="October"/>
    <s v="2010"/>
    <n v="0"/>
    <s v="FREE DELIVERY"/>
    <s v="High"/>
    <n v="15"/>
    <n v="44.32"/>
    <n v="0.01"/>
    <s v="Regular Air"/>
    <n v="-41.55"/>
    <n v="2.52"/>
    <n v="4.28"/>
    <s v="Robert Barroso"/>
    <s v="Yukon"/>
    <s v="Yukon"/>
    <s v="Small Business"/>
    <s v="Office Supplies"/>
    <s v="Pens &amp; Art Supplies"/>
    <n v="0.44"/>
  </r>
  <r>
    <n v="11680"/>
    <d v="2009-09-04T00:00:00"/>
    <d v="2009-09-06T00:00:00"/>
    <s v="September"/>
    <s v="2009"/>
    <n v="2"/>
    <b v="0"/>
    <s v="Medium"/>
    <n v="50"/>
    <n v="7312.0315000000001"/>
    <n v="0.06"/>
    <s v="Regular Air"/>
    <n v="2031.51"/>
    <n v="175.99"/>
    <n v="8.99"/>
    <s v="Aleksandra Gannaway"/>
    <s v="Yukon"/>
    <s v="Yukon"/>
    <s v="Corporate"/>
    <s v="Technology"/>
    <s v="Telephones and Communication"/>
    <n v="0.56999999999999995"/>
  </r>
  <r>
    <n v="11682"/>
    <d v="2010-07-04T00:00:00"/>
    <d v="2010-07-11T00:00:00"/>
    <s v="July"/>
    <s v="2010"/>
    <n v="7"/>
    <b v="0"/>
    <s v="low"/>
    <n v="5"/>
    <n v="102.18"/>
    <n v="0.09"/>
    <s v="Regular Air"/>
    <n v="-65.67"/>
    <n v="19.98"/>
    <n v="4"/>
    <s v="Brad Thomas"/>
    <s v="Yukon"/>
    <s v="Yukon"/>
    <s v="Home Office"/>
    <s v="Technology"/>
    <s v="Computer Peripherals"/>
    <n v="0.68"/>
  </r>
  <r>
    <n v="11714"/>
    <d v="2009-08-04T00:00:00"/>
    <d v="2009-08-05T00:00:00"/>
    <s v="August"/>
    <s v="2009"/>
    <n v="1"/>
    <b v="0"/>
    <s v="Critical"/>
    <n v="1"/>
    <n v="3501.79"/>
    <n v="0.01"/>
    <s v="Delivery Truck"/>
    <n v="-7838.33"/>
    <n v="3502.14"/>
    <n v="8.73"/>
    <s v="Tamara Willingham"/>
    <s v="Yukon"/>
    <s v="Yukon"/>
    <s v="Corporate"/>
    <s v="Technology"/>
    <s v="Office Machines"/>
    <n v="0.56999999999999995"/>
  </r>
  <r>
    <n v="11714"/>
    <d v="2009-08-04T00:00:00"/>
    <d v="2009-08-05T00:00:00"/>
    <s v="August"/>
    <s v="2009"/>
    <n v="1"/>
    <b v="0"/>
    <s v="Critical"/>
    <n v="9"/>
    <n v="141.83000000000001"/>
    <n v="0.06"/>
    <s v="Regular Air"/>
    <n v="-35.69"/>
    <n v="15.73"/>
    <n v="7.42"/>
    <s v="Tamara Willingham"/>
    <s v="Yukon"/>
    <s v="Yukon"/>
    <s v="Corporate"/>
    <s v="Office Supplies"/>
    <s v="Scissors, Rulers and Trimmers"/>
    <n v="0.56000000000000005"/>
  </r>
  <r>
    <n v="11748"/>
    <d v="2009-06-03T00:00:00"/>
    <d v="2009-06-03T00:00:00"/>
    <s v="June"/>
    <s v="2009"/>
    <n v="0"/>
    <s v="FREE DELIVERY"/>
    <s v="Not Specified"/>
    <n v="23"/>
    <n v="3503.12"/>
    <n v="0.01"/>
    <s v="Delivery Truck"/>
    <n v="-168.14"/>
    <n v="145.97999999999999"/>
    <n v="46.2"/>
    <s v="Tamara Willingham"/>
    <s v="Yukon"/>
    <s v="Yukon"/>
    <s v="Corporate"/>
    <s v="Furniture"/>
    <s v="Tables"/>
    <n v="0.69"/>
  </r>
  <r>
    <n v="11780"/>
    <d v="2010-09-21T00:00:00"/>
    <d v="2010-09-22T00:00:00"/>
    <s v="September"/>
    <s v="2010"/>
    <n v="1"/>
    <b v="0"/>
    <s v="Critical"/>
    <n v="7"/>
    <n v="54.23"/>
    <n v="0.08"/>
    <s v="Regular Air"/>
    <n v="-16.46"/>
    <n v="7.28"/>
    <n v="5.47"/>
    <s v="Tom Prescott"/>
    <s v="Yukon"/>
    <s v="Yukon"/>
    <s v="Small Business"/>
    <s v="Office Supplies"/>
    <s v="Paper"/>
    <n v="0.35"/>
  </r>
  <r>
    <n v="12007"/>
    <d v="2009-09-27T00:00:00"/>
    <d v="2009-09-29T00:00:00"/>
    <s v="September"/>
    <s v="2009"/>
    <n v="2"/>
    <b v="0"/>
    <s v="Not Specified"/>
    <n v="42"/>
    <n v="152.26"/>
    <n v="0.04"/>
    <s v="Regular Air"/>
    <n v="64.989999999999995"/>
    <n v="3.69"/>
    <n v="0.5"/>
    <s v="Victoria Pisteka"/>
    <s v="Yukon"/>
    <s v="Yukon"/>
    <s v="Corporate"/>
    <s v="Office Supplies"/>
    <s v="Labels"/>
    <n v="0.38"/>
  </r>
  <r>
    <n v="12039"/>
    <d v="2010-06-16T00:00:00"/>
    <d v="2010-06-18T00:00:00"/>
    <s v="June"/>
    <s v="2010"/>
    <n v="2"/>
    <b v="0"/>
    <s v="High"/>
    <n v="13"/>
    <n v="2048.5680000000002"/>
    <n v="0.1"/>
    <s v="Regular Air"/>
    <n v="-259.99"/>
    <n v="205.99"/>
    <n v="8.99"/>
    <s v="Carlos Meador"/>
    <s v="Yukon"/>
    <s v="Yukon"/>
    <s v="Corporate"/>
    <s v="Technology"/>
    <s v="Telephones and Communication"/>
    <n v="0.56000000000000005"/>
  </r>
  <r>
    <n v="12066"/>
    <d v="2011-02-06T00:00:00"/>
    <d v="2011-02-07T00:00:00"/>
    <s v="February"/>
    <s v="2011"/>
    <n v="1"/>
    <b v="0"/>
    <s v="Medium"/>
    <n v="27"/>
    <n v="4442.049"/>
    <n v="0.1"/>
    <s v="Regular Air"/>
    <n v="720.95"/>
    <n v="200.99"/>
    <n v="8.08"/>
    <s v="Denny Ordway"/>
    <s v="Yukon"/>
    <s v="Yukon"/>
    <s v="Small Business"/>
    <s v="Technology"/>
    <s v="Telephones and Communication"/>
    <n v="0.59"/>
  </r>
  <r>
    <n v="12262"/>
    <d v="2011-12-10T00:00:00"/>
    <d v="2011-12-15T00:00:00"/>
    <s v="December"/>
    <s v="2011"/>
    <n v="5"/>
    <b v="0"/>
    <s v="low"/>
    <n v="45"/>
    <n v="1212.9280000000001"/>
    <n v="0.02"/>
    <s v="Delivery Truck"/>
    <n v="-1460.77"/>
    <n v="31.76"/>
    <n v="45.51"/>
    <s v="Julia Barnett"/>
    <s v="Yukon"/>
    <s v="Yukon"/>
    <s v="Home Office"/>
    <s v="Furniture"/>
    <s v="Tables"/>
    <n v="0.65"/>
  </r>
  <r>
    <n v="12486"/>
    <d v="2011-02-20T00:00:00"/>
    <d v="2011-02-21T00:00:00"/>
    <s v="February"/>
    <s v="2011"/>
    <n v="1"/>
    <b v="0"/>
    <s v="High"/>
    <n v="31"/>
    <n v="3081.33"/>
    <n v="0.08"/>
    <s v="Delivery Truck"/>
    <n v="-1341.11"/>
    <n v="100.98"/>
    <n v="57.38"/>
    <s v="Dave Kipp"/>
    <s v="Yukon"/>
    <s v="Yukon"/>
    <s v="Corporate"/>
    <s v="Furniture"/>
    <s v="Bookcases"/>
    <n v="0.78"/>
  </r>
  <r>
    <n v="12486"/>
    <d v="2011-02-20T00:00:00"/>
    <d v="2011-02-21T00:00:00"/>
    <s v="February"/>
    <s v="2011"/>
    <n v="1"/>
    <b v="0"/>
    <s v="High"/>
    <n v="42"/>
    <n v="1692.56"/>
    <n v="0.04"/>
    <s v="Regular Air"/>
    <n v="275.5"/>
    <n v="40.98"/>
    <n v="7.2"/>
    <s v="Dave Kipp"/>
    <s v="Yukon"/>
    <s v="Yukon"/>
    <s v="Corporate"/>
    <s v="Office Supplies"/>
    <s v="Appliances"/>
    <n v="0.6"/>
  </r>
  <r>
    <n v="12580"/>
    <d v="2010-01-13T00:00:00"/>
    <d v="2010-01-15T00:00:00"/>
    <s v="January"/>
    <s v="2010"/>
    <n v="2"/>
    <b v="0"/>
    <s v="low"/>
    <n v="50"/>
    <n v="8038.08"/>
    <n v="0.1"/>
    <s v="Regular Air"/>
    <n v="2821.41"/>
    <n v="172.99"/>
    <n v="19.989999999999998"/>
    <s v="Dave Poirier"/>
    <s v="Yukon"/>
    <s v="Yukon"/>
    <s v="Small Business"/>
    <s v="Office Supplies"/>
    <s v="Binders and Binder Accessories"/>
    <n v="0.39"/>
  </r>
  <r>
    <n v="12612"/>
    <d v="2010-12-21T00:00:00"/>
    <d v="2010-12-21T00:00:00"/>
    <s v="December"/>
    <s v="2010"/>
    <n v="0"/>
    <s v="FREE DELIVERY"/>
    <s v="low"/>
    <n v="29"/>
    <n v="2360.98"/>
    <n v="0.02"/>
    <s v="Regular Air"/>
    <n v="611.92999999999995"/>
    <n v="78.650000000000006"/>
    <n v="13.99"/>
    <s v="Julia Barnett"/>
    <s v="Yukon"/>
    <s v="Yukon"/>
    <s v="Home Office"/>
    <s v="Office Supplies"/>
    <s v="Appliances"/>
    <n v="0.52"/>
  </r>
  <r>
    <n v="12612"/>
    <d v="2010-12-21T00:00:00"/>
    <d v="2010-12-26T00:00:00"/>
    <s v="December"/>
    <s v="2010"/>
    <n v="5"/>
    <b v="0"/>
    <s v="low"/>
    <n v="49"/>
    <n v="182.2"/>
    <n v="0.09"/>
    <s v="Express Air"/>
    <n v="82.21"/>
    <n v="3.75"/>
    <n v="0.5"/>
    <s v="Julia Barnett"/>
    <s v="Yukon"/>
    <s v="Yukon"/>
    <s v="Home Office"/>
    <s v="Office Supplies"/>
    <s v="Labels"/>
    <n v="0.37"/>
  </r>
  <r>
    <n v="12706"/>
    <d v="2009-11-20T00:00:00"/>
    <d v="2009-11-21T00:00:00"/>
    <s v="November"/>
    <s v="2009"/>
    <n v="1"/>
    <b v="0"/>
    <s v="Critical"/>
    <n v="46"/>
    <n v="2494.69"/>
    <n v="0.09"/>
    <s v="Delivery Truck"/>
    <n v="-937.06"/>
    <n v="58.14"/>
    <n v="36.61"/>
    <s v="Dave Kipp"/>
    <s v="Yukon"/>
    <s v="Yukon"/>
    <s v="Corporate"/>
    <s v="Furniture"/>
    <s v="Bookcases"/>
    <n v="0.61"/>
  </r>
  <r>
    <n v="12708"/>
    <d v="2010-01-07T00:00:00"/>
    <d v="2010-01-12T00:00:00"/>
    <s v="January"/>
    <s v="2010"/>
    <n v="5"/>
    <b v="0"/>
    <s v="low"/>
    <n v="44"/>
    <n v="159.41"/>
    <n v="0"/>
    <s v="Express Air"/>
    <n v="34.68"/>
    <n v="3.28"/>
    <n v="0.98"/>
    <s v="Yana Sorensen"/>
    <s v="Yukon"/>
    <s v="Yukon"/>
    <s v="Corporate"/>
    <s v="Office Supplies"/>
    <s v="Pens &amp; Art Supplies"/>
    <n v="0.52"/>
  </r>
  <r>
    <n v="12930"/>
    <d v="2011-11-24T00:00:00"/>
    <d v="2011-11-25T00:00:00"/>
    <s v="November"/>
    <s v="2011"/>
    <n v="1"/>
    <b v="0"/>
    <s v="High"/>
    <n v="49"/>
    <n v="1147.6400000000001"/>
    <n v="0.06"/>
    <s v="Regular Air"/>
    <n v="261.87"/>
    <n v="22.98"/>
    <n v="4.5"/>
    <s v="Grant Thornton"/>
    <s v="Yukon"/>
    <s v="Yukon"/>
    <s v="Corporate"/>
    <s v="Office Supplies"/>
    <s v="Appliances"/>
    <n v="0.55000000000000004"/>
  </r>
  <r>
    <n v="12965"/>
    <d v="2010-06-25T00:00:00"/>
    <d v="2010-06-26T00:00:00"/>
    <s v="June"/>
    <s v="2010"/>
    <n v="1"/>
    <b v="0"/>
    <s v="Medium"/>
    <n v="7"/>
    <n v="44.74"/>
    <n v="0.04"/>
    <s v="Regular Air"/>
    <n v="-20.100000000000001"/>
    <n v="5.74"/>
    <n v="5.01"/>
    <s v="Shirley Jackson"/>
    <s v="Yukon"/>
    <s v="Yukon"/>
    <s v="Corporate"/>
    <s v="Office Supplies"/>
    <s v="Binders and Binder Accessories"/>
    <n v="0.39"/>
  </r>
  <r>
    <n v="12965"/>
    <d v="2010-06-25T00:00:00"/>
    <d v="2010-06-26T00:00:00"/>
    <s v="June"/>
    <s v="2010"/>
    <n v="1"/>
    <b v="0"/>
    <s v="Medium"/>
    <n v="21"/>
    <n v="90.78"/>
    <n v="0.06"/>
    <s v="Regular Air"/>
    <n v="-71.84"/>
    <n v="4.24"/>
    <n v="5.41"/>
    <s v="Shirley Jackson"/>
    <s v="Yukon"/>
    <s v="Yukon"/>
    <s v="Corporate"/>
    <s v="Office Supplies"/>
    <s v="Binders and Binder Accessories"/>
    <n v="0.35"/>
  </r>
  <r>
    <n v="13090"/>
    <d v="2010-07-26T00:00:00"/>
    <d v="2010-07-27T00:00:00"/>
    <s v="July"/>
    <s v="2010"/>
    <n v="1"/>
    <b v="0"/>
    <s v="Not Specified"/>
    <n v="15"/>
    <n v="150.19999999999999"/>
    <n v="0.02"/>
    <s v="Regular Air"/>
    <n v="12.97"/>
    <n v="9.27"/>
    <n v="4.3899999999999997"/>
    <s v="David Bremer"/>
    <s v="Yukon"/>
    <s v="Yukon"/>
    <s v="Corporate"/>
    <s v="Office Supplies"/>
    <s v="Paper"/>
    <n v="0.38"/>
  </r>
  <r>
    <n v="13157"/>
    <d v="2012-02-11T00:00:00"/>
    <d v="2012-02-12T00:00:00"/>
    <s v="February"/>
    <s v="2012"/>
    <n v="1"/>
    <b v="0"/>
    <s v="Medium"/>
    <n v="2"/>
    <n v="38.93"/>
    <n v="7.0000000000000007E-2"/>
    <s v="Regular Air"/>
    <n v="-102.43"/>
    <n v="20.99"/>
    <n v="4.8099999999999996"/>
    <s v="Deanra Eno"/>
    <s v="Yukon"/>
    <s v="Yukon"/>
    <s v="Corporate"/>
    <s v="Technology"/>
    <s v="Telephones and Communication"/>
    <n v="0.57999999999999996"/>
  </r>
  <r>
    <n v="13218"/>
    <d v="2009-05-16T00:00:00"/>
    <d v="2009-05-17T00:00:00"/>
    <s v="May"/>
    <s v="2009"/>
    <n v="1"/>
    <b v="0"/>
    <s v="High"/>
    <n v="18"/>
    <n v="513.08000000000004"/>
    <n v="0.03"/>
    <s v="Regular Air"/>
    <n v="198.94"/>
    <n v="28.53"/>
    <n v="1.49"/>
    <s v="Victoria Pisteka"/>
    <s v="Yukon"/>
    <s v="Yukon"/>
    <s v="Corporate"/>
    <s v="Office Supplies"/>
    <s v="Binders and Binder Accessories"/>
    <n v="0.38"/>
  </r>
  <r>
    <n v="13218"/>
    <d v="2009-05-16T00:00:00"/>
    <d v="2009-05-18T00:00:00"/>
    <s v="May"/>
    <s v="2009"/>
    <n v="2"/>
    <b v="0"/>
    <s v="High"/>
    <n v="16"/>
    <n v="98.8"/>
    <n v="7.0000000000000007E-2"/>
    <s v="Regular Air"/>
    <n v="-62"/>
    <n v="5.98"/>
    <n v="7.15"/>
    <s v="Victoria Pisteka"/>
    <s v="Yukon"/>
    <s v="Yukon"/>
    <s v="Corporate"/>
    <s v="Office Supplies"/>
    <s v="Paper"/>
    <n v="0.36"/>
  </r>
  <r>
    <n v="13314"/>
    <d v="2009-05-13T00:00:00"/>
    <d v="2009-05-15T00:00:00"/>
    <s v="May"/>
    <s v="2009"/>
    <n v="2"/>
    <b v="0"/>
    <s v="High"/>
    <n v="34"/>
    <n v="89.4"/>
    <n v="0.08"/>
    <s v="Express Air"/>
    <n v="22.22"/>
    <n v="2.62"/>
    <n v="0.8"/>
    <s v="Giulietta Dortch"/>
    <s v="Yukon"/>
    <s v="Yukon"/>
    <s v="Small Business"/>
    <s v="Office Supplies"/>
    <s v="Rubber Bands"/>
    <n v="0.39"/>
  </r>
  <r>
    <n v="13536"/>
    <d v="2009-08-18T00:00:00"/>
    <d v="2009-08-20T00:00:00"/>
    <s v="August"/>
    <s v="2009"/>
    <n v="2"/>
    <b v="0"/>
    <s v="Medium"/>
    <n v="23"/>
    <n v="123.15"/>
    <n v="0.05"/>
    <s v="Regular Air"/>
    <n v="22.98"/>
    <n v="5.18"/>
    <n v="2.04"/>
    <s v="Aleksandra Gannaway"/>
    <s v="Yukon"/>
    <s v="Yukon"/>
    <s v="Home Office"/>
    <s v="Office Supplies"/>
    <s v="Paper"/>
    <n v="0.36"/>
  </r>
  <r>
    <n v="13569"/>
    <d v="2011-04-10T00:00:00"/>
    <d v="2011-04-12T00:00:00"/>
    <s v="April"/>
    <s v="2011"/>
    <n v="2"/>
    <b v="0"/>
    <s v="Critical"/>
    <n v="13"/>
    <n v="563.17999999999995"/>
    <n v="0.02"/>
    <s v="Express Air"/>
    <n v="67.98"/>
    <n v="40.98"/>
    <n v="7.2"/>
    <s v="Carlos Meador"/>
    <s v="Yukon"/>
    <s v="Yukon"/>
    <s v="Corporate"/>
    <s v="Office Supplies"/>
    <s v="Appliances"/>
    <n v="0.6"/>
  </r>
  <r>
    <n v="13569"/>
    <d v="2011-04-10T00:00:00"/>
    <d v="2011-04-11T00:00:00"/>
    <s v="April"/>
    <s v="2011"/>
    <n v="1"/>
    <b v="0"/>
    <s v="Critical"/>
    <n v="16"/>
    <n v="47.45"/>
    <n v="0.05"/>
    <s v="Regular Air"/>
    <n v="1.07"/>
    <n v="2.88"/>
    <n v="1.49"/>
    <s v="Carlos Meador"/>
    <s v="Yukon"/>
    <s v="Yukon"/>
    <s v="Corporate"/>
    <s v="Office Supplies"/>
    <s v="Binders and Binder Accessories"/>
    <n v="0.36"/>
  </r>
  <r>
    <n v="13570"/>
    <d v="2012-12-02T00:00:00"/>
    <d v="2012-12-03T00:00:00"/>
    <s v="December"/>
    <s v="2012"/>
    <n v="1"/>
    <b v="0"/>
    <s v="Not Specified"/>
    <n v="2"/>
    <n v="16.97"/>
    <n v="0.04"/>
    <s v="Regular Air"/>
    <n v="-8.8000000000000007"/>
    <n v="8.34"/>
    <n v="0.96"/>
    <s v="Grant Thornton"/>
    <s v="Yukon"/>
    <s v="Yukon"/>
    <s v="Corporate"/>
    <s v="Furniture"/>
    <s v="Office Furnishings"/>
    <n v="0.43"/>
  </r>
  <r>
    <n v="13570"/>
    <d v="2012-12-02T00:00:00"/>
    <d v="2012-12-02T00:00:00"/>
    <s v="December"/>
    <s v="2012"/>
    <n v="0"/>
    <s v="FREE DELIVERY"/>
    <s v="Not Specified"/>
    <n v="42"/>
    <n v="4077.7559999999999"/>
    <n v="0.04"/>
    <s v="Regular Air"/>
    <n v="1086.96"/>
    <n v="110.99"/>
    <n v="8.99"/>
    <s v="Grant Thornton"/>
    <s v="Yukon"/>
    <s v="Yukon"/>
    <s v="Corporate"/>
    <s v="Technology"/>
    <s v="Telephones and Communication"/>
    <n v="0.56999999999999995"/>
  </r>
  <r>
    <n v="13602"/>
    <d v="2009-01-13T00:00:00"/>
    <d v="2009-01-18T00:00:00"/>
    <s v="January"/>
    <s v="2009"/>
    <n v="5"/>
    <b v="0"/>
    <s v="low"/>
    <n v="3"/>
    <n v="445.34"/>
    <n v="0.03"/>
    <s v="Delivery Truck"/>
    <n v="-377.9"/>
    <n v="145.44999999999999"/>
    <n v="17.850000000000001"/>
    <s v="Brian Stugart"/>
    <s v="Yukon"/>
    <s v="Yukon"/>
    <s v="Corporate"/>
    <s v="Technology"/>
    <s v="Office Machines"/>
    <n v="0.56000000000000005"/>
  </r>
  <r>
    <n v="13602"/>
    <d v="2009-01-13T00:00:00"/>
    <d v="2009-01-13T00:00:00"/>
    <s v="January"/>
    <s v="2009"/>
    <n v="0"/>
    <s v="FREE DELIVERY"/>
    <s v="low"/>
    <n v="13"/>
    <n v="660.99"/>
    <n v="0.02"/>
    <s v="Regular Air"/>
    <n v="267.67"/>
    <n v="48.04"/>
    <n v="5.09"/>
    <s v="Brian Stugart"/>
    <s v="Yukon"/>
    <s v="Yukon"/>
    <s v="Corporate"/>
    <s v="Office Supplies"/>
    <s v="Paper"/>
    <n v="0.37"/>
  </r>
  <r>
    <n v="13668"/>
    <d v="2012-02-24T00:00:00"/>
    <d v="2012-02-26T00:00:00"/>
    <s v="February"/>
    <s v="2012"/>
    <n v="2"/>
    <b v="0"/>
    <s v="Critical"/>
    <n v="42"/>
    <n v="282.61"/>
    <n v="0.02"/>
    <s v="Regular Air"/>
    <n v="-106.36"/>
    <n v="6.24"/>
    <n v="5.22"/>
    <s v="Jill Fjeld"/>
    <s v="Yukon"/>
    <s v="Yukon"/>
    <s v="Home Office"/>
    <s v="Furniture"/>
    <s v="Office Furnishings"/>
    <n v="0.6"/>
  </r>
  <r>
    <n v="13923"/>
    <d v="2012-07-08T00:00:00"/>
    <d v="2012-07-10T00:00:00"/>
    <s v="July"/>
    <s v="2012"/>
    <n v="2"/>
    <b v="0"/>
    <s v="High"/>
    <n v="28"/>
    <n v="4332.3"/>
    <n v="0.08"/>
    <s v="Delivery Truck"/>
    <n v="2066.12"/>
    <n v="200.97"/>
    <n v="15.59"/>
    <s v="Ed Braxton"/>
    <s v="Yukon"/>
    <s v="Yukon"/>
    <s v="Home Office"/>
    <s v="Technology"/>
    <s v="Office Machines"/>
    <n v="0.36"/>
  </r>
  <r>
    <n v="13958"/>
    <d v="2010-01-23T00:00:00"/>
    <d v="2010-02-01T00:00:00"/>
    <s v="February"/>
    <s v="2010"/>
    <n v="9"/>
    <b v="0"/>
    <s v="low"/>
    <n v="11"/>
    <n v="808.673"/>
    <n v="0.06"/>
    <s v="Regular Air"/>
    <n v="-10.67"/>
    <n v="85.99"/>
    <n v="0.99"/>
    <s v="Jill Matthias"/>
    <s v="Yukon"/>
    <s v="Yukon"/>
    <s v="Consumer"/>
    <s v="Technology"/>
    <s v="Telephones and Communication"/>
    <n v="0.55000000000000004"/>
  </r>
  <r>
    <n v="13991"/>
    <d v="2012-03-06T00:00:00"/>
    <d v="2012-03-08T00:00:00"/>
    <s v="March"/>
    <s v="2012"/>
    <n v="2"/>
    <b v="0"/>
    <s v="High"/>
    <n v="24"/>
    <n v="170.7"/>
    <n v="0"/>
    <s v="Regular Air"/>
    <n v="-37.880000000000003"/>
    <n v="6.48"/>
    <n v="2.74"/>
    <s v="Cynthia Voltz"/>
    <s v="Yukon"/>
    <s v="Yukon"/>
    <s v="Corporate"/>
    <s v="Technology"/>
    <s v="Computer Peripherals"/>
    <n v="0.71"/>
  </r>
  <r>
    <n v="13991"/>
    <d v="2012-03-06T00:00:00"/>
    <d v="2012-03-07T00:00:00"/>
    <s v="March"/>
    <s v="2012"/>
    <n v="1"/>
    <b v="0"/>
    <s v="High"/>
    <n v="21"/>
    <n v="1839.4480000000001"/>
    <n v="7.0000000000000007E-2"/>
    <s v="Regular Air"/>
    <n v="-742.88"/>
    <n v="111.96"/>
    <n v="69"/>
    <s v="Cynthia Voltz"/>
    <s v="Yukon"/>
    <s v="Yukon"/>
    <s v="Corporate"/>
    <s v="Furniture"/>
    <s v="Tables"/>
    <n v="0.63"/>
  </r>
  <r>
    <n v="14048"/>
    <d v="2010-05-17T00:00:00"/>
    <d v="2010-05-17T00:00:00"/>
    <s v="May"/>
    <s v="2010"/>
    <n v="0"/>
    <s v="FREE DELIVERY"/>
    <s v="Not Specified"/>
    <n v="47"/>
    <n v="1837.15"/>
    <n v="0.06"/>
    <s v="Regular Air"/>
    <n v="196.58"/>
    <n v="40.97"/>
    <n v="8.99"/>
    <s v="Nora Paige"/>
    <s v="Yukon"/>
    <s v="Yukon"/>
    <s v="Small Business"/>
    <s v="Office Supplies"/>
    <s v="Pens &amp; Art Supplies"/>
    <n v="0.59"/>
  </r>
  <r>
    <n v="14048"/>
    <d v="2010-05-17T00:00:00"/>
    <d v="2010-05-19T00:00:00"/>
    <s v="May"/>
    <s v="2010"/>
    <n v="2"/>
    <b v="0"/>
    <s v="Not Specified"/>
    <n v="5"/>
    <n v="540.22"/>
    <n v="0.06"/>
    <s v="Regular Air"/>
    <n v="-253.38"/>
    <n v="101.41"/>
    <n v="35"/>
    <s v="Nora Paige"/>
    <s v="Yukon"/>
    <s v="Yukon"/>
    <s v="Small Business"/>
    <s v="Office Supplies"/>
    <s v="Storage &amp; Organization"/>
    <n v="0.82"/>
  </r>
  <r>
    <n v="14048"/>
    <d v="2010-05-17T00:00:00"/>
    <d v="2010-05-19T00:00:00"/>
    <s v="May"/>
    <s v="2010"/>
    <n v="2"/>
    <b v="0"/>
    <s v="Not Specified"/>
    <n v="40"/>
    <n v="2035.393"/>
    <n v="0.01"/>
    <s v="Regular Air"/>
    <n v="1152.69"/>
    <n v="55.99"/>
    <n v="1.25"/>
    <s v="Nora Paige"/>
    <s v="Yukon"/>
    <s v="Yukon"/>
    <s v="Small Business"/>
    <s v="Technology"/>
    <s v="Telephones and Communication"/>
    <n v="0.35"/>
  </r>
  <r>
    <n v="14311"/>
    <d v="2009-08-01T00:00:00"/>
    <d v="2009-08-02T00:00:00"/>
    <s v="August"/>
    <s v="2009"/>
    <n v="1"/>
    <b v="0"/>
    <s v="Critical"/>
    <n v="30"/>
    <n v="192.41"/>
    <n v="0.03"/>
    <s v="Regular Air"/>
    <n v="-55.95"/>
    <n v="6.37"/>
    <n v="5.19"/>
    <s v="Brian Stugart"/>
    <s v="Yukon"/>
    <s v="Yukon"/>
    <s v="Corporate"/>
    <s v="Office Supplies"/>
    <s v="Binders and Binder Accessories"/>
    <n v="0.38"/>
  </r>
  <r>
    <n v="14434"/>
    <d v="2011-02-15T00:00:00"/>
    <d v="2011-02-17T00:00:00"/>
    <s v="February"/>
    <s v="2011"/>
    <n v="2"/>
    <b v="0"/>
    <s v="Not Specified"/>
    <n v="39"/>
    <n v="4733.88"/>
    <n v="0.02"/>
    <s v="Delivery Truck"/>
    <n v="239.41"/>
    <n v="119.99"/>
    <n v="56.14"/>
    <s v="Tim Taslimi"/>
    <s v="Yukon"/>
    <s v="Yukon"/>
    <s v="Corporate"/>
    <s v="Technology"/>
    <s v="Office Machines"/>
    <n v="0.39"/>
  </r>
  <r>
    <n v="14630"/>
    <d v="2012-10-16T00:00:00"/>
    <d v="2012-10-16T00:00:00"/>
    <s v="October"/>
    <s v="2012"/>
    <n v="0"/>
    <s v="FREE DELIVERY"/>
    <s v="low"/>
    <n v="17"/>
    <n v="363.54"/>
    <n v="0.08"/>
    <s v="Regular Air"/>
    <n v="4.75"/>
    <n v="22.01"/>
    <n v="5.53"/>
    <s v="Muhammed Lee"/>
    <s v="Yukon"/>
    <s v="Yukon"/>
    <s v="Corporate"/>
    <s v="Office Supplies"/>
    <s v="Pens &amp; Art Supplies"/>
    <n v="0.59"/>
  </r>
  <r>
    <n v="14851"/>
    <d v="2012-05-11T00:00:00"/>
    <d v="2012-05-12T00:00:00"/>
    <s v="May"/>
    <s v="2012"/>
    <n v="1"/>
    <b v="0"/>
    <s v="Not Specified"/>
    <n v="6"/>
    <n v="3378.18"/>
    <n v="0.08"/>
    <s v="Regular Air"/>
    <n v="-1352.68"/>
    <n v="599.99"/>
    <n v="24.49"/>
    <s v="Juliana Krohn"/>
    <s v="Yukon"/>
    <s v="Yukon"/>
    <s v="Corporate"/>
    <s v="Technology"/>
    <s v="Copiers and Fax"/>
    <n v="0.44"/>
  </r>
  <r>
    <n v="14851"/>
    <d v="2012-05-11T00:00:00"/>
    <d v="2012-05-13T00:00:00"/>
    <s v="May"/>
    <s v="2012"/>
    <n v="2"/>
    <b v="0"/>
    <s v="Not Specified"/>
    <n v="26"/>
    <n v="1443.2660000000001"/>
    <n v="0.08"/>
    <s v="Regular Air"/>
    <n v="156.11000000000001"/>
    <n v="65.989999999999995"/>
    <n v="8.99"/>
    <s v="Juliana Krohn"/>
    <s v="Yukon"/>
    <s v="Yukon"/>
    <s v="Corporate"/>
    <s v="Technology"/>
    <s v="Telephones and Communication"/>
    <n v="0.56000000000000005"/>
  </r>
  <r>
    <n v="14950"/>
    <d v="2010-09-26T00:00:00"/>
    <d v="2010-09-26T00:00:00"/>
    <s v="September"/>
    <s v="2010"/>
    <n v="0"/>
    <s v="FREE DELIVERY"/>
    <s v="low"/>
    <n v="48"/>
    <n v="525"/>
    <n v="0.03"/>
    <s v="Regular Air"/>
    <n v="63.5"/>
    <n v="10.48"/>
    <n v="2.89"/>
    <s v="Giulietta Dortch"/>
    <s v="Yukon"/>
    <s v="Yukon"/>
    <s v="Small Business"/>
    <s v="Office Supplies"/>
    <s v="Pens &amp; Art Supplies"/>
    <n v="0.6"/>
  </r>
  <r>
    <n v="14981"/>
    <d v="2010-10-26T00:00:00"/>
    <d v="2010-10-27T00:00:00"/>
    <s v="October"/>
    <s v="2010"/>
    <n v="1"/>
    <b v="0"/>
    <s v="Medium"/>
    <n v="8"/>
    <n v="279.77"/>
    <n v="7.0000000000000007E-2"/>
    <s v="Regular Air"/>
    <n v="-14.02"/>
    <n v="34.76"/>
    <n v="8.2200000000000006"/>
    <s v="Ed Braxton"/>
    <s v="Yukon"/>
    <s v="Yukon"/>
    <s v="Home Office"/>
    <s v="Office Supplies"/>
    <s v="Storage &amp; Organization"/>
    <n v="0.56999999999999995"/>
  </r>
  <r>
    <n v="14981"/>
    <d v="2010-10-26T00:00:00"/>
    <d v="2010-10-28T00:00:00"/>
    <s v="October"/>
    <s v="2010"/>
    <n v="2"/>
    <b v="0"/>
    <s v="Medium"/>
    <n v="8"/>
    <n v="154.21"/>
    <n v="0.03"/>
    <s v="Delivery Truck"/>
    <n v="-160.38999999999999"/>
    <n v="15.23"/>
    <n v="27.75"/>
    <s v="Ed Braxton"/>
    <s v="Yukon"/>
    <s v="Yukon"/>
    <s v="Home Office"/>
    <s v="Furniture"/>
    <s v="Tables"/>
    <n v="0.76"/>
  </r>
  <r>
    <n v="15105"/>
    <d v="2009-11-03T00:00:00"/>
    <d v="2009-11-10T00:00:00"/>
    <s v="November"/>
    <s v="2009"/>
    <n v="7"/>
    <b v="0"/>
    <s v="low"/>
    <n v="39"/>
    <n v="460.43"/>
    <n v="7.0000000000000007E-2"/>
    <s v="Regular Air"/>
    <n v="-76.180000000000007"/>
    <n v="12.28"/>
    <n v="6.13"/>
    <s v="Giulietta Dortch"/>
    <s v="Yukon"/>
    <s v="Yukon"/>
    <s v="Small Business"/>
    <s v="Office Supplies"/>
    <s v="Storage &amp; Organization"/>
    <n v="0.56999999999999995"/>
  </r>
  <r>
    <n v="15111"/>
    <d v="2009-12-17T00:00:00"/>
    <d v="2009-12-19T00:00:00"/>
    <s v="December"/>
    <s v="2009"/>
    <n v="2"/>
    <b v="0"/>
    <s v="Not Specified"/>
    <n v="13"/>
    <n v="970.47"/>
    <n v="0.1"/>
    <s v="Regular Air"/>
    <n v="192.38"/>
    <n v="81.319999999999993"/>
    <n v="0.99"/>
    <s v="Juliana Krohn"/>
    <s v="Yukon"/>
    <s v="Yukon"/>
    <s v="Corporate"/>
    <s v="Office Supplies"/>
    <s v="Appliances"/>
    <n v="0.56999999999999995"/>
  </r>
  <r>
    <n v="15202"/>
    <d v="2010-07-09T00:00:00"/>
    <d v="2010-07-11T00:00:00"/>
    <s v="July"/>
    <s v="2010"/>
    <n v="2"/>
    <b v="0"/>
    <s v="High"/>
    <n v="36"/>
    <n v="1340.93"/>
    <n v="0.09"/>
    <s v="Express Air"/>
    <n v="154.16"/>
    <n v="39.979999999999997"/>
    <n v="9.1999999999999993"/>
    <s v="Darrin Sayre"/>
    <s v="Yukon"/>
    <s v="Yukon"/>
    <s v="Consumer"/>
    <s v="Furniture"/>
    <s v="Office Furnishings"/>
    <n v="0.65"/>
  </r>
  <r>
    <n v="15206"/>
    <d v="2010-11-04T00:00:00"/>
    <d v="2010-11-09T00:00:00"/>
    <s v="November"/>
    <s v="2010"/>
    <n v="5"/>
    <b v="0"/>
    <s v="low"/>
    <n v="35"/>
    <n v="5287.16"/>
    <n v="0.05"/>
    <s v="Delivery Truck"/>
    <n v="-769.05"/>
    <n v="150.97999999999999"/>
    <n v="66.27"/>
    <s v="Rob Lucas"/>
    <s v="Yukon"/>
    <s v="Yukon"/>
    <s v="Small Business"/>
    <s v="Furniture"/>
    <s v="Bookcases"/>
    <n v="0.65"/>
  </r>
  <r>
    <n v="15616"/>
    <d v="2012-03-23T00:00:00"/>
    <d v="2012-03-24T00:00:00"/>
    <s v="March"/>
    <s v="2012"/>
    <n v="1"/>
    <b v="0"/>
    <s v="Critical"/>
    <n v="12"/>
    <n v="386.71"/>
    <n v="0.01"/>
    <s v="Express Air"/>
    <n v="-84.12"/>
    <n v="30.98"/>
    <n v="6.5"/>
    <s v="Carlos Meador"/>
    <s v="Yukon"/>
    <s v="Yukon"/>
    <s v="Corporate"/>
    <s v="Technology"/>
    <s v="Computer Peripherals"/>
    <n v="0.64"/>
  </r>
  <r>
    <n v="15616"/>
    <d v="2012-03-23T00:00:00"/>
    <d v="2012-03-25T00:00:00"/>
    <s v="March"/>
    <s v="2012"/>
    <n v="2"/>
    <b v="0"/>
    <s v="Critical"/>
    <n v="34"/>
    <n v="134.06"/>
    <n v="0.09"/>
    <s v="Regular Air"/>
    <n v="5.98"/>
    <n v="4.13"/>
    <n v="1.17"/>
    <s v="Carlos Meador"/>
    <s v="Yukon"/>
    <s v="Yukon"/>
    <s v="Corporate"/>
    <s v="Office Supplies"/>
    <s v="Pens &amp; Art Supplies"/>
    <n v="0.56999999999999995"/>
  </r>
  <r>
    <n v="15654"/>
    <d v="2009-10-02T00:00:00"/>
    <d v="2009-10-04T00:00:00"/>
    <s v="October"/>
    <s v="2009"/>
    <n v="2"/>
    <b v="0"/>
    <s v="Not Specified"/>
    <n v="27"/>
    <n v="7937.59"/>
    <n v="0.03"/>
    <s v="Delivery Truck"/>
    <n v="1383.24"/>
    <n v="300.98"/>
    <n v="54.92"/>
    <s v="Duane Noonan"/>
    <s v="Yukon"/>
    <s v="Yukon"/>
    <s v="Corporate"/>
    <s v="Furniture"/>
    <s v="Bookcases"/>
    <n v="0.55000000000000004"/>
  </r>
  <r>
    <n v="15654"/>
    <d v="2009-10-02T00:00:00"/>
    <d v="2009-10-04T00:00:00"/>
    <s v="October"/>
    <s v="2009"/>
    <n v="2"/>
    <b v="0"/>
    <s v="Not Specified"/>
    <n v="4"/>
    <n v="9396.41"/>
    <n v="0.02"/>
    <s v="Delivery Truck"/>
    <n v="-4991.42"/>
    <n v="2550.14"/>
    <n v="29.7"/>
    <s v="Duane Noonan"/>
    <s v="Yukon"/>
    <s v="Yukon"/>
    <s v="Corporate"/>
    <s v="Technology"/>
    <s v="Office Machines"/>
    <n v="0.56999999999999995"/>
  </r>
  <r>
    <n v="16102"/>
    <d v="2009-12-13T00:00:00"/>
    <d v="2009-12-15T00:00:00"/>
    <s v="December"/>
    <s v="2009"/>
    <n v="2"/>
    <b v="0"/>
    <s v="Not Specified"/>
    <n v="25"/>
    <n v="13255.93"/>
    <n v="0.02"/>
    <s v="Delivery Truck"/>
    <n v="4089.27"/>
    <n v="500.98"/>
    <n v="26"/>
    <s v="Aaron Hawkins"/>
    <s v="Yukon"/>
    <s v="Yukon"/>
    <s v="Home Office"/>
    <s v="Furniture"/>
    <s v="Chairs &amp; Chairmats"/>
    <n v="0.6"/>
  </r>
  <r>
    <n v="16229"/>
    <d v="2009-03-29T00:00:00"/>
    <d v="2009-03-30T00:00:00"/>
    <s v="March"/>
    <s v="2009"/>
    <n v="1"/>
    <b v="0"/>
    <s v="High"/>
    <n v="27"/>
    <n v="1068.7"/>
    <n v="0.04"/>
    <s v="Regular Air"/>
    <n v="-89.5"/>
    <n v="40.98"/>
    <n v="6.5"/>
    <s v="Nora Paige"/>
    <s v="Yukon"/>
    <s v="Yukon"/>
    <s v="Small Business"/>
    <s v="Technology"/>
    <s v="Computer Peripherals"/>
    <n v="0.74"/>
  </r>
  <r>
    <n v="16356"/>
    <d v="2011-08-02T00:00:00"/>
    <d v="2011-08-03T00:00:00"/>
    <s v="August"/>
    <s v="2011"/>
    <n v="1"/>
    <b v="0"/>
    <s v="Critical"/>
    <n v="6"/>
    <n v="157.94"/>
    <n v="0.04"/>
    <s v="Express Air"/>
    <n v="9.15"/>
    <n v="22.98"/>
    <n v="4.5"/>
    <s v="Victoria Pisteka"/>
    <s v="Yukon"/>
    <s v="Yukon"/>
    <s v="Corporate"/>
    <s v="Office Supplies"/>
    <s v="Appliances"/>
    <n v="0.55000000000000004"/>
  </r>
  <r>
    <n v="16481"/>
    <d v="2011-02-18T00:00:00"/>
    <d v="2011-02-23T00:00:00"/>
    <s v="February"/>
    <s v="2011"/>
    <n v="5"/>
    <b v="0"/>
    <s v="low"/>
    <n v="50"/>
    <n v="3089.06"/>
    <n v="0"/>
    <s v="Regular Air"/>
    <n v="719.26"/>
    <n v="56.96"/>
    <n v="13.22"/>
    <s v="Paul Van Hugh"/>
    <s v="Yukon"/>
    <s v="Yukon"/>
    <s v="Corporate"/>
    <s v="Office Supplies"/>
    <s v="Appliances"/>
    <n v="0.56000000000000005"/>
  </r>
  <r>
    <n v="16481"/>
    <d v="2011-02-18T00:00:00"/>
    <d v="2011-02-23T00:00:00"/>
    <s v="February"/>
    <s v="2011"/>
    <n v="5"/>
    <b v="0"/>
    <s v="low"/>
    <n v="47"/>
    <n v="20265.22"/>
    <n v="0.08"/>
    <s v="Delivery Truck"/>
    <n v="6168.64"/>
    <n v="442.14"/>
    <n v="14.7"/>
    <s v="Paul Van Hugh"/>
    <s v="Yukon"/>
    <s v="Yukon"/>
    <s v="Corporate"/>
    <s v="Technology"/>
    <s v="Office Machines"/>
    <n v="0.56000000000000005"/>
  </r>
  <r>
    <n v="16641"/>
    <d v="2010-05-10T00:00:00"/>
    <d v="2010-05-11T00:00:00"/>
    <s v="May"/>
    <s v="2010"/>
    <n v="1"/>
    <b v="0"/>
    <s v="High"/>
    <n v="33"/>
    <n v="1209.1679999999999"/>
    <n v="0.03"/>
    <s v="Delivery Truck"/>
    <n v="-1052.79"/>
    <n v="44.43"/>
    <n v="46.59"/>
    <s v="Bryan Spruell"/>
    <s v="Yukon"/>
    <s v="Yukon"/>
    <s v="Home Office"/>
    <s v="Furniture"/>
    <s v="Tables"/>
    <n v="0.67"/>
  </r>
  <r>
    <n v="16642"/>
    <d v="2011-03-02T00:00:00"/>
    <d v="2011-03-04T00:00:00"/>
    <s v="March"/>
    <s v="2011"/>
    <n v="2"/>
    <b v="0"/>
    <s v="Not Specified"/>
    <n v="46"/>
    <n v="7640.2250000000004"/>
    <n v="7.0000000000000007E-2"/>
    <s v="Regular Air"/>
    <n v="2027.68"/>
    <n v="205.99"/>
    <n v="2.5"/>
    <s v="Adam Hart"/>
    <s v="Yukon"/>
    <s v="Yukon"/>
    <s v="Corporate"/>
    <s v="Technology"/>
    <s v="Telephones and Communication"/>
    <n v="0.59"/>
  </r>
  <r>
    <n v="16709"/>
    <d v="2012-10-06T00:00:00"/>
    <d v="2012-10-08T00:00:00"/>
    <s v="October"/>
    <s v="2012"/>
    <n v="2"/>
    <b v="0"/>
    <s v="High"/>
    <n v="3"/>
    <n v="24.36"/>
    <n v="7.0000000000000007E-2"/>
    <s v="Regular Air"/>
    <n v="-13.01"/>
    <n v="6.48"/>
    <n v="5.74"/>
    <s v="Giulietta Dortch"/>
    <s v="Yukon"/>
    <s v="Yukon"/>
    <s v="Small Business"/>
    <s v="Office Supplies"/>
    <s v="Paper"/>
    <n v="0.37"/>
  </r>
  <r>
    <n v="16992"/>
    <d v="2010-12-12T00:00:00"/>
    <d v="2010-12-13T00:00:00"/>
    <s v="December"/>
    <s v="2010"/>
    <n v="1"/>
    <b v="0"/>
    <s v="High"/>
    <n v="15"/>
    <n v="126.74"/>
    <n v="0.08"/>
    <s v="Regular Air"/>
    <n v="-18.53"/>
    <n v="8.67"/>
    <n v="3.5"/>
    <s v="Ed Jacobs"/>
    <s v="Yukon"/>
    <s v="Yukon"/>
    <s v="Small Business"/>
    <s v="Office Supplies"/>
    <s v="Appliances"/>
    <n v="0.57999999999999996"/>
  </r>
  <r>
    <n v="16995"/>
    <d v="2010-12-18T00:00:00"/>
    <d v="2010-12-20T00:00:00"/>
    <s v="December"/>
    <s v="2010"/>
    <n v="2"/>
    <b v="0"/>
    <s v="Not Specified"/>
    <n v="42"/>
    <n v="48.41"/>
    <n v="0.06"/>
    <s v="Regular Air"/>
    <n v="-1.46"/>
    <n v="1.1399999999999999"/>
    <n v="0.7"/>
    <s v="Darrin Sayre"/>
    <s v="Yukon"/>
    <s v="Yukon"/>
    <s v="Consumer"/>
    <s v="Office Supplies"/>
    <s v="Rubber Bands"/>
    <n v="0.38"/>
  </r>
  <r>
    <n v="17093"/>
    <d v="2012-02-11T00:00:00"/>
    <d v="2012-02-13T00:00:00"/>
    <s v="February"/>
    <s v="2012"/>
    <n v="2"/>
    <b v="0"/>
    <s v="Not Specified"/>
    <n v="50"/>
    <n v="4550.0600000000004"/>
    <n v="0.1"/>
    <s v="Delivery Truck"/>
    <n v="-1335.32"/>
    <n v="95.98"/>
    <n v="58.2"/>
    <s v="Janet Martin"/>
    <s v="Yukon"/>
    <s v="Yukon"/>
    <s v="Corporate"/>
    <s v="Furniture"/>
    <s v="Chairs &amp; Chairmats"/>
    <n v="0.57999999999999996"/>
  </r>
  <r>
    <n v="17510"/>
    <d v="2012-10-30T00:00:00"/>
    <d v="2012-10-31T00:00:00"/>
    <s v="October"/>
    <s v="2012"/>
    <n v="1"/>
    <b v="0"/>
    <s v="Critical"/>
    <n v="28"/>
    <n v="462.12"/>
    <n v="0"/>
    <s v="Regular Air"/>
    <n v="226.4"/>
    <n v="15.57"/>
    <n v="1.39"/>
    <s v="Denny Ordway"/>
    <s v="Yukon"/>
    <s v="Yukon"/>
    <s v="Small Business"/>
    <s v="Office Supplies"/>
    <s v="Envelopes"/>
    <n v="0.38"/>
  </r>
  <r>
    <n v="17542"/>
    <d v="2010-08-31T00:00:00"/>
    <d v="2010-09-02T00:00:00"/>
    <s v="September"/>
    <s v="2010"/>
    <n v="2"/>
    <b v="0"/>
    <s v="low"/>
    <n v="37"/>
    <n v="105.99"/>
    <n v="0.01"/>
    <s v="Regular Air"/>
    <n v="43.37"/>
    <n v="2.88"/>
    <n v="0.5"/>
    <s v="Charles Crestani"/>
    <s v="Yukon"/>
    <s v="Yukon"/>
    <s v="Consumer"/>
    <s v="Office Supplies"/>
    <s v="Labels"/>
    <n v="0.36"/>
  </r>
  <r>
    <n v="17568"/>
    <d v="2010-10-08T00:00:00"/>
    <d v="2010-10-09T00:00:00"/>
    <s v="October"/>
    <s v="2010"/>
    <n v="1"/>
    <b v="0"/>
    <s v="Not Specified"/>
    <n v="31"/>
    <n v="512.87"/>
    <n v="0"/>
    <s v="Regular Air"/>
    <n v="170.69"/>
    <n v="16.48"/>
    <n v="1.99"/>
    <s v="Brad Thomas"/>
    <s v="Yukon"/>
    <s v="Yukon"/>
    <s v="Home Office"/>
    <s v="Technology"/>
    <s v="Computer Peripherals"/>
    <n v="0.42"/>
  </r>
  <r>
    <n v="17571"/>
    <d v="2012-03-15T00:00:00"/>
    <d v="2012-03-16T00:00:00"/>
    <s v="March"/>
    <s v="2012"/>
    <n v="1"/>
    <b v="0"/>
    <s v="Not Specified"/>
    <n v="32"/>
    <n v="102.59"/>
    <n v="0.01"/>
    <s v="Regular Air"/>
    <n v="8.8800000000000008"/>
    <n v="2.98"/>
    <n v="1.58"/>
    <s v="Thomas Thornton"/>
    <s v="Yukon"/>
    <s v="Yukon"/>
    <s v="Consumer"/>
    <s v="Office Supplies"/>
    <s v="Rubber Bands"/>
    <n v="0.39"/>
  </r>
  <r>
    <n v="17571"/>
    <d v="2012-03-15T00:00:00"/>
    <d v="2012-03-17T00:00:00"/>
    <s v="March"/>
    <s v="2012"/>
    <n v="2"/>
    <b v="0"/>
    <s v="Not Specified"/>
    <n v="50"/>
    <n v="1695.65"/>
    <n v="0.02"/>
    <s v="Express Air"/>
    <n v="51.98"/>
    <n v="32.979999999999997"/>
    <n v="5.5"/>
    <s v="Thomas Thornton"/>
    <s v="Yukon"/>
    <s v="Yukon"/>
    <s v="Consumer"/>
    <s v="Technology"/>
    <s v="Computer Peripherals"/>
    <n v="0.75"/>
  </r>
  <r>
    <n v="17636"/>
    <d v="2009-02-04T00:00:00"/>
    <d v="2009-02-08T00:00:00"/>
    <s v="February"/>
    <s v="2009"/>
    <n v="4"/>
    <b v="0"/>
    <s v="low"/>
    <n v="2"/>
    <n v="7.01"/>
    <n v="0.03"/>
    <s v="Regular Air"/>
    <n v="-4.2"/>
    <n v="2.94"/>
    <n v="0.96"/>
    <s v="Dean Katz"/>
    <s v="Yukon"/>
    <s v="Yukon"/>
    <s v="Home Office"/>
    <s v="Office Supplies"/>
    <s v="Pens &amp; Art Supplies"/>
    <n v="0.57999999999999996"/>
  </r>
  <r>
    <n v="17669"/>
    <d v="2009-04-29T00:00:00"/>
    <d v="2009-04-30T00:00:00"/>
    <s v="April"/>
    <s v="2009"/>
    <n v="1"/>
    <b v="0"/>
    <s v="High"/>
    <n v="32"/>
    <n v="1116.03"/>
    <n v="0.04"/>
    <s v="Regular Air"/>
    <n v="203.44"/>
    <n v="34.76"/>
    <n v="5.49"/>
    <s v="Corey Roper"/>
    <s v="Yukon"/>
    <s v="Yukon"/>
    <s v="Small Business"/>
    <s v="Office Supplies"/>
    <s v="Storage &amp; Organization"/>
    <n v="0.6"/>
  </r>
  <r>
    <n v="17700"/>
    <d v="2012-10-27T00:00:00"/>
    <d v="2012-10-28T00:00:00"/>
    <s v="October"/>
    <s v="2012"/>
    <n v="1"/>
    <b v="0"/>
    <s v="Critical"/>
    <n v="20"/>
    <n v="2305.75"/>
    <n v="0.03"/>
    <s v="Regular Air"/>
    <n v="-530.67999999999995"/>
    <n v="113.64"/>
    <n v="35"/>
    <s v="Darren Budd"/>
    <s v="Yukon"/>
    <s v="Yukon"/>
    <s v="Home Office"/>
    <s v="Furniture"/>
    <s v="Office Furnishings"/>
    <n v="0.6"/>
  </r>
  <r>
    <n v="17701"/>
    <d v="2012-05-21T00:00:00"/>
    <d v="2012-05-22T00:00:00"/>
    <s v="May"/>
    <s v="2012"/>
    <n v="1"/>
    <b v="0"/>
    <s v="Critical"/>
    <n v="21"/>
    <n v="80.45"/>
    <n v="0.09"/>
    <s v="Regular Air"/>
    <n v="-60.96"/>
    <n v="3.74"/>
    <n v="4.6900000000000004"/>
    <s v="Brad Thomas"/>
    <s v="Yukon"/>
    <s v="Yukon"/>
    <s v="Home Office"/>
    <s v="Office Supplies"/>
    <s v="Binders and Binder Accessories"/>
    <n v="0.35"/>
  </r>
  <r>
    <n v="17799"/>
    <d v="2012-09-20T00:00:00"/>
    <d v="2012-09-22T00:00:00"/>
    <s v="September"/>
    <s v="2012"/>
    <n v="2"/>
    <b v="0"/>
    <s v="Medium"/>
    <n v="8"/>
    <n v="149.51"/>
    <n v="0.02"/>
    <s v="Regular Air"/>
    <n v="-31.11"/>
    <n v="16.98"/>
    <n v="12.39"/>
    <s v="Darren Budd"/>
    <s v="Yukon"/>
    <s v="Yukon"/>
    <s v="Consumer"/>
    <s v="Furniture"/>
    <s v="Office Furnishings"/>
    <n v="0.61"/>
  </r>
  <r>
    <n v="18275"/>
    <d v="2012-01-10T00:00:00"/>
    <d v="2012-01-14T00:00:00"/>
    <s v="January"/>
    <s v="2012"/>
    <n v="4"/>
    <b v="0"/>
    <s v="low"/>
    <n v="25"/>
    <n v="322.73"/>
    <n v="7.0000000000000007E-2"/>
    <s v="Regular Air"/>
    <n v="101.83"/>
    <n v="13.4"/>
    <n v="4.95"/>
    <s v="Helen Andreada"/>
    <s v="Yukon"/>
    <s v="Yukon"/>
    <s v="Corporate"/>
    <s v="Furniture"/>
    <s v="Office Furnishings"/>
    <n v="0.37"/>
  </r>
  <r>
    <n v="18336"/>
    <d v="2009-04-24T00:00:00"/>
    <d v="2009-04-24T00:00:00"/>
    <s v="April"/>
    <s v="2009"/>
    <n v="0"/>
    <s v="FREE DELIVERY"/>
    <s v="Not Specified"/>
    <n v="1"/>
    <n v="7.96"/>
    <n v="0"/>
    <s v="Express Air"/>
    <n v="-0.11"/>
    <n v="2.88"/>
    <n v="0.7"/>
    <s v="Giulietta Dortch"/>
    <s v="Yukon"/>
    <s v="Yukon"/>
    <s v="Consumer"/>
    <s v="Office Supplies"/>
    <s v="Pens &amp; Art Supplies"/>
    <n v="0.56000000000000005"/>
  </r>
  <r>
    <n v="18402"/>
    <d v="2009-08-29T00:00:00"/>
    <d v="2009-09-05T00:00:00"/>
    <s v="September"/>
    <s v="2009"/>
    <n v="7"/>
    <b v="0"/>
    <s v="low"/>
    <n v="5"/>
    <n v="1548.45"/>
    <n v="0.03"/>
    <s v="Delivery Truck"/>
    <n v="-224.2"/>
    <n v="284.98"/>
    <n v="69.55"/>
    <s v="Deanra Eno"/>
    <s v="Yukon"/>
    <s v="Yukon"/>
    <s v="Corporate"/>
    <s v="Furniture"/>
    <s v="Chairs &amp; Chairmats"/>
    <n v="0.6"/>
  </r>
  <r>
    <n v="18402"/>
    <d v="2009-08-29T00:00:00"/>
    <d v="2009-08-29T00:00:00"/>
    <s v="August"/>
    <s v="2009"/>
    <n v="0"/>
    <s v="FREE DELIVERY"/>
    <s v="low"/>
    <n v="3"/>
    <n v="56.07"/>
    <n v="0"/>
    <s v="Regular Air"/>
    <n v="10.49"/>
    <n v="12.99"/>
    <n v="14.37"/>
    <s v="Deanra Eno"/>
    <s v="Yukon"/>
    <s v="Yukon"/>
    <s v="Corporate"/>
    <s v="Furniture"/>
    <s v="Office Furnishings"/>
    <n v="0.73"/>
  </r>
  <r>
    <n v="18466"/>
    <d v="2012-05-21T00:00:00"/>
    <d v="2012-05-30T00:00:00"/>
    <s v="May"/>
    <s v="2012"/>
    <n v="9"/>
    <b v="0"/>
    <s v="low"/>
    <n v="25"/>
    <n v="270.16000000000003"/>
    <n v="0.09"/>
    <s v="Regular Air"/>
    <n v="16.920000000000002"/>
    <n v="11.09"/>
    <n v="5.25"/>
    <s v="Deanra Eno"/>
    <s v="Yukon"/>
    <s v="Yukon"/>
    <s v="Corporate"/>
    <s v="Office Supplies"/>
    <s v="Envelopes"/>
    <n v="0.36"/>
  </r>
  <r>
    <n v="18466"/>
    <d v="2012-05-21T00:00:00"/>
    <d v="2012-05-21T00:00:00"/>
    <s v="May"/>
    <s v="2012"/>
    <n v="0"/>
    <s v="FREE DELIVERY"/>
    <s v="low"/>
    <n v="24"/>
    <n v="2694.01"/>
    <n v="0.08"/>
    <s v="Express Air"/>
    <n v="994.31"/>
    <n v="120.97"/>
    <n v="7.11"/>
    <s v="Deanra Eno"/>
    <s v="Yukon"/>
    <s v="Yukon"/>
    <s v="Corporate"/>
    <s v="Technology"/>
    <s v="Office Machines"/>
    <n v="0.36"/>
  </r>
  <r>
    <n v="18530"/>
    <d v="2010-12-31T00:00:00"/>
    <d v="2010-12-31T00:00:00"/>
    <s v="December"/>
    <s v="2010"/>
    <n v="0"/>
    <s v="FREE DELIVERY"/>
    <s v="Not Specified"/>
    <n v="2"/>
    <n v="56.13"/>
    <n v="0.02"/>
    <s v="Regular Air"/>
    <n v="48.85"/>
    <n v="20.28"/>
    <n v="14.39"/>
    <s v="Grant Thornton"/>
    <s v="Yukon"/>
    <s v="Yukon"/>
    <s v="Corporate"/>
    <s v="Furniture"/>
    <s v="Office Furnishings"/>
    <n v="0.47"/>
  </r>
  <r>
    <n v="18530"/>
    <d v="2010-12-31T00:00:00"/>
    <d v="2011-01-02T00:00:00"/>
    <s v="January"/>
    <s v="2011"/>
    <n v="2"/>
    <b v="0"/>
    <s v="Not Specified"/>
    <n v="25"/>
    <n v="1491.5205000000001"/>
    <n v="0"/>
    <s v="Regular Air"/>
    <n v="286.36"/>
    <n v="65.989999999999995"/>
    <n v="5.99"/>
    <s v="Grant Thornton"/>
    <s v="Yukon"/>
    <s v="Yukon"/>
    <s v="Corporate"/>
    <s v="Technology"/>
    <s v="Telephones and Communication"/>
    <n v="0.57999999999999996"/>
  </r>
  <r>
    <n v="18790"/>
    <d v="2009-02-11T00:00:00"/>
    <d v="2009-02-13T00:00:00"/>
    <s v="February"/>
    <s v="2009"/>
    <n v="2"/>
    <b v="0"/>
    <s v="High"/>
    <n v="7"/>
    <n v="13253.93"/>
    <n v="0.01"/>
    <s v="Delivery Truck"/>
    <n v="-1596.75"/>
    <n v="2036.48"/>
    <n v="14.7"/>
    <s v="Nicole Brennan"/>
    <s v="Yukon"/>
    <s v="Yukon"/>
    <s v="Consumer"/>
    <s v="Technology"/>
    <s v="Office Machines"/>
    <n v="0.55000000000000004"/>
  </r>
  <r>
    <n v="18819"/>
    <d v="2009-02-25T00:00:00"/>
    <d v="2009-02-27T00:00:00"/>
    <s v="February"/>
    <s v="2009"/>
    <n v="2"/>
    <b v="0"/>
    <s v="low"/>
    <n v="22"/>
    <n v="1102.3"/>
    <n v="0.1"/>
    <s v="Regular Air"/>
    <n v="98.12"/>
    <n v="50.98"/>
    <n v="22.24"/>
    <s v="Dan Campbell"/>
    <s v="Yukon"/>
    <s v="Yukon"/>
    <s v="Corporate"/>
    <s v="Furniture"/>
    <s v="Office Furnishings"/>
    <n v="0.55000000000000004"/>
  </r>
  <r>
    <n v="18849"/>
    <d v="2012-08-05T00:00:00"/>
    <d v="2012-08-05T00:00:00"/>
    <s v="August"/>
    <s v="2012"/>
    <n v="0"/>
    <s v="FREE DELIVERY"/>
    <s v="High"/>
    <n v="43"/>
    <n v="471.87"/>
    <n v="0.05"/>
    <s v="Regular Air"/>
    <n v="52.27"/>
    <n v="11.09"/>
    <n v="5.25"/>
    <s v="Deanra Eno"/>
    <s v="Yukon"/>
    <s v="Yukon"/>
    <s v="Corporate"/>
    <s v="Office Supplies"/>
    <s v="Envelopes"/>
    <n v="0.36"/>
  </r>
  <r>
    <n v="18849"/>
    <d v="2012-08-05T00:00:00"/>
    <d v="2012-08-07T00:00:00"/>
    <s v="August"/>
    <s v="2012"/>
    <n v="2"/>
    <b v="0"/>
    <s v="High"/>
    <n v="39"/>
    <n v="539.6"/>
    <n v="0.06"/>
    <s v="Regular Air"/>
    <n v="-6.5"/>
    <n v="13.79"/>
    <n v="8.7799999999999994"/>
    <s v="Deanra Eno"/>
    <s v="Yukon"/>
    <s v="Yukon"/>
    <s v="Corporate"/>
    <s v="Furniture"/>
    <s v="Office Furnishings"/>
    <n v="0.43"/>
  </r>
  <r>
    <n v="18855"/>
    <d v="2009-09-15T00:00:00"/>
    <d v="2009-09-18T00:00:00"/>
    <s v="September"/>
    <s v="2009"/>
    <n v="3"/>
    <b v="0"/>
    <s v="High"/>
    <n v="31"/>
    <n v="229.43"/>
    <n v="0.03"/>
    <s v="Regular Air"/>
    <n v="-127.05"/>
    <n v="7.3"/>
    <n v="7.72"/>
    <s v="Ed Jacobs"/>
    <s v="Yukon"/>
    <s v="Yukon"/>
    <s v="Small Business"/>
    <s v="Office Supplies"/>
    <s v="Binders and Binder Accessories"/>
    <n v="0.38"/>
  </r>
  <r>
    <n v="19040"/>
    <d v="2011-12-19T00:00:00"/>
    <d v="2011-12-20T00:00:00"/>
    <s v="December"/>
    <s v="2011"/>
    <n v="1"/>
    <b v="0"/>
    <s v="High"/>
    <n v="10"/>
    <n v="211.97"/>
    <n v="0.06"/>
    <s v="Regular Air"/>
    <n v="-46.83"/>
    <n v="21.38"/>
    <n v="8.99"/>
    <s v="Adam Hart"/>
    <s v="Yukon"/>
    <s v="Yukon"/>
    <s v="Corporate"/>
    <s v="Office Supplies"/>
    <s v="Pens &amp; Art Supplies"/>
    <n v="0.59"/>
  </r>
  <r>
    <n v="19041"/>
    <d v="2011-07-26T00:00:00"/>
    <d v="2011-07-30T00:00:00"/>
    <s v="July"/>
    <s v="2011"/>
    <n v="4"/>
    <b v="0"/>
    <s v="low"/>
    <n v="3"/>
    <n v="36.06"/>
    <n v="0.08"/>
    <s v="Regular Air"/>
    <n v="-18.5"/>
    <n v="10.89"/>
    <n v="4.5"/>
    <s v="Grant Thornton"/>
    <s v="Yukon"/>
    <s v="Yukon"/>
    <s v="Corporate"/>
    <s v="Office Supplies"/>
    <s v="Appliances"/>
    <n v="0.59"/>
  </r>
  <r>
    <n v="19041"/>
    <d v="2011-07-26T00:00:00"/>
    <d v="2011-08-04T00:00:00"/>
    <s v="August"/>
    <s v="2011"/>
    <n v="9"/>
    <b v="0"/>
    <s v="low"/>
    <n v="43"/>
    <n v="1849.8"/>
    <n v="0.04"/>
    <s v="Regular Air"/>
    <n v="530.22"/>
    <n v="42.98"/>
    <n v="4.62"/>
    <s v="Grant Thornton"/>
    <s v="Yukon"/>
    <s v="Yukon"/>
    <s v="Corporate"/>
    <s v="Office Supplies"/>
    <s v="Appliances"/>
    <n v="0.56000000000000005"/>
  </r>
  <r>
    <n v="19047"/>
    <d v="2009-01-28T00:00:00"/>
    <d v="2009-01-29T00:00:00"/>
    <s v="January"/>
    <s v="2009"/>
    <n v="1"/>
    <b v="0"/>
    <s v="High"/>
    <n v="1"/>
    <n v="67.489999999999995"/>
    <n v="0.06"/>
    <s v="Regular Air"/>
    <n v="-22.82"/>
    <n v="55.48"/>
    <n v="14.3"/>
    <s v="Adam Hart"/>
    <s v="Yukon"/>
    <s v="Yukon"/>
    <s v="Corporate"/>
    <s v="Office Supplies"/>
    <s v="Paper"/>
    <n v="0.37"/>
  </r>
  <r>
    <n v="19047"/>
    <d v="2009-01-28T00:00:00"/>
    <d v="2009-01-30T00:00:00"/>
    <s v="January"/>
    <s v="2009"/>
    <n v="2"/>
    <b v="0"/>
    <s v="High"/>
    <n v="3"/>
    <n v="6.76"/>
    <n v="0.02"/>
    <s v="Regular Air"/>
    <n v="-4.28"/>
    <n v="1.68"/>
    <n v="1.57"/>
    <s v="Adam Hart"/>
    <s v="Yukon"/>
    <s v="Yukon"/>
    <s v="Corporate"/>
    <s v="Office Supplies"/>
    <s v="Pens &amp; Art Supplies"/>
    <n v="0.59"/>
  </r>
  <r>
    <n v="19143"/>
    <d v="2012-11-04T00:00:00"/>
    <d v="2012-11-05T00:00:00"/>
    <s v="November"/>
    <s v="2012"/>
    <n v="1"/>
    <b v="0"/>
    <s v="High"/>
    <n v="3"/>
    <n v="2421.02"/>
    <n v="7.0000000000000007E-2"/>
    <s v="Delivery Truck"/>
    <n v="-1943.17"/>
    <n v="810.98"/>
    <n v="16.059999999999999"/>
    <s v="Ed Braxton"/>
    <s v="Yukon"/>
    <s v="Yukon"/>
    <s v="Home Office"/>
    <s v="Technology"/>
    <s v="Office Machines"/>
    <n v="0.56000000000000005"/>
  </r>
  <r>
    <n v="19264"/>
    <d v="2011-09-29T00:00:00"/>
    <d v="2011-10-01T00:00:00"/>
    <s v="October"/>
    <s v="2011"/>
    <n v="2"/>
    <b v="0"/>
    <s v="High"/>
    <n v="40"/>
    <n v="161.72"/>
    <n v="0.09"/>
    <s v="Regular Air"/>
    <n v="-134.71"/>
    <n v="3.98"/>
    <n v="5.26"/>
    <s v="Ivan Liston"/>
    <s v="Yukon"/>
    <s v="Yukon"/>
    <s v="Consumer"/>
    <s v="Office Supplies"/>
    <s v="Binders and Binder Accessories"/>
    <n v="0.38"/>
  </r>
  <r>
    <n v="19264"/>
    <d v="2011-09-29T00:00:00"/>
    <d v="2011-09-30T00:00:00"/>
    <s v="September"/>
    <s v="2011"/>
    <n v="1"/>
    <b v="0"/>
    <s v="High"/>
    <n v="23"/>
    <n v="107.75"/>
    <n v="7.0000000000000007E-2"/>
    <s v="Regular Air"/>
    <n v="24.17"/>
    <n v="4.7300000000000004"/>
    <n v="1.52"/>
    <s v="Ivan Liston"/>
    <s v="Yukon"/>
    <s v="Yukon"/>
    <s v="Consumer"/>
    <s v="Office Supplies"/>
    <s v="Paper"/>
    <n v="0.36"/>
  </r>
  <r>
    <n v="19296"/>
    <d v="2010-04-10T00:00:00"/>
    <d v="2010-04-12T00:00:00"/>
    <s v="April"/>
    <s v="2010"/>
    <n v="2"/>
    <b v="0"/>
    <s v="High"/>
    <n v="43"/>
    <n v="75.73"/>
    <n v="0.04"/>
    <s v="Express Air"/>
    <n v="-37.76"/>
    <n v="1.68"/>
    <n v="1.57"/>
    <s v="Eric Murdock"/>
    <s v="Yukon"/>
    <s v="Yukon"/>
    <s v="Home Office"/>
    <s v="Office Supplies"/>
    <s v="Pens &amp; Art Supplies"/>
    <n v="0.59"/>
  </r>
  <r>
    <n v="19299"/>
    <d v="2009-03-18T00:00:00"/>
    <d v="2009-03-20T00:00:00"/>
    <s v="March"/>
    <s v="2009"/>
    <n v="2"/>
    <b v="0"/>
    <s v="Not Specified"/>
    <n v="10"/>
    <n v="29.23"/>
    <n v="0.05"/>
    <s v="Regular Air"/>
    <n v="8.1"/>
    <n v="2.88"/>
    <n v="0.5"/>
    <s v="Brendan Murry"/>
    <s v="Yukon"/>
    <s v="Yukon"/>
    <s v="Corporate"/>
    <s v="Office Supplies"/>
    <s v="Labels"/>
    <n v="0.36"/>
  </r>
  <r>
    <n v="19429"/>
    <d v="2009-08-24T00:00:00"/>
    <d v="2009-08-24T00:00:00"/>
    <s v="August"/>
    <s v="2009"/>
    <n v="0"/>
    <s v="FREE DELIVERY"/>
    <s v="Not Specified"/>
    <n v="2"/>
    <n v="240.24"/>
    <n v="0.05"/>
    <s v="Delivery Truck"/>
    <n v="-84.93"/>
    <n v="124.49"/>
    <n v="51.94"/>
    <s v="Dean Katz"/>
    <s v="Yukon"/>
    <s v="Yukon"/>
    <s v="Home Office"/>
    <s v="Furniture"/>
    <s v="Tables"/>
    <n v="0.63"/>
  </r>
  <r>
    <n v="19430"/>
    <d v="2010-11-13T00:00:00"/>
    <d v="2010-11-15T00:00:00"/>
    <s v="November"/>
    <s v="2010"/>
    <n v="2"/>
    <b v="0"/>
    <s v="Critical"/>
    <n v="39"/>
    <n v="6742.49"/>
    <n v="0.03"/>
    <s v="Regular Air"/>
    <n v="-502.05"/>
    <n v="167.27"/>
    <n v="35"/>
    <s v="Helen Andreada"/>
    <s v="Yukon"/>
    <s v="Yukon"/>
    <s v="Corporate"/>
    <s v="Office Supplies"/>
    <s v="Storage &amp; Organization"/>
    <n v="0.85"/>
  </r>
  <r>
    <n v="19524"/>
    <d v="2010-01-14T00:00:00"/>
    <d v="2010-01-15T00:00:00"/>
    <s v="January"/>
    <s v="2010"/>
    <n v="1"/>
    <b v="0"/>
    <s v="Critical"/>
    <n v="9"/>
    <n v="92.02"/>
    <n v="7.0000000000000007E-2"/>
    <s v="Regular Air"/>
    <n v="-24.88"/>
    <n v="10.23"/>
    <n v="4.68"/>
    <s v="Amy Cox"/>
    <s v="Yukon"/>
    <s v="Yukon"/>
    <s v="Corporate"/>
    <s v="Office Supplies"/>
    <s v="Scissors, Rulers and Trimmers"/>
    <n v="0.59"/>
  </r>
  <r>
    <n v="19556"/>
    <d v="2010-12-30T00:00:00"/>
    <d v="2011-01-16T00:00:00"/>
    <s v="January"/>
    <s v="2011"/>
    <n v="17"/>
    <b v="0"/>
    <s v="Not Specified"/>
    <n v="45"/>
    <n v="5785.59"/>
    <n v="7.0000000000000007E-2"/>
    <s v="Delivery Truck"/>
    <n v="-423.77"/>
    <n v="130.97999999999999"/>
    <n v="30"/>
    <s v="Charles Crestani"/>
    <s v="Yukon"/>
    <s v="Yukon"/>
    <s v="Consumer"/>
    <s v="Furniture"/>
    <s v="Chairs &amp; Chairmats"/>
    <n v="0.78"/>
  </r>
  <r>
    <n v="19556"/>
    <d v="2010-12-30T00:00:00"/>
    <d v="2011-01-10T00:00:00"/>
    <s v="January"/>
    <s v="2011"/>
    <n v="11"/>
    <b v="0"/>
    <s v="Not Specified"/>
    <n v="22"/>
    <n v="1131.93"/>
    <n v="0.09"/>
    <s v="Regular Air"/>
    <n v="469.69"/>
    <n v="55.98"/>
    <n v="4.8600000000000003"/>
    <s v="Charles Crestani"/>
    <s v="Yukon"/>
    <s v="Yukon"/>
    <s v="Consumer"/>
    <s v="Office Supplies"/>
    <s v="Paper"/>
    <n v="0.36"/>
  </r>
  <r>
    <n v="19556"/>
    <d v="2010-12-30T00:00:00"/>
    <d v="2011-01-27T00:00:00"/>
    <s v="January"/>
    <s v="2011"/>
    <n v="28"/>
    <b v="0"/>
    <s v="Not Specified"/>
    <n v="35"/>
    <n v="3238.143"/>
    <n v="0.08"/>
    <s v="Regular Air"/>
    <n v="727.36"/>
    <n v="115.99"/>
    <n v="4.2300000000000004"/>
    <s v="Charles Crestani"/>
    <s v="Yukon"/>
    <s v="Yukon"/>
    <s v="Consumer"/>
    <s v="Technology"/>
    <s v="Telephones and Communication"/>
    <n v="0.56000000000000005"/>
  </r>
  <r>
    <n v="19815"/>
    <d v="2010-03-25T00:00:00"/>
    <d v="2010-03-28T00:00:00"/>
    <s v="March"/>
    <s v="2010"/>
    <n v="3"/>
    <b v="0"/>
    <s v="Not Specified"/>
    <n v="33"/>
    <n v="167.07"/>
    <n v="0.03"/>
    <s v="Regular Air"/>
    <n v="-102.36"/>
    <n v="4.9800000000000004"/>
    <n v="6.07"/>
    <s v="Karen Carlisle"/>
    <s v="Yukon"/>
    <s v="Yukon"/>
    <s v="Home Office"/>
    <s v="Office Supplies"/>
    <s v="Paper"/>
    <n v="0.36"/>
  </r>
  <r>
    <n v="20096"/>
    <d v="2012-08-19T00:00:00"/>
    <d v="2012-08-24T00:00:00"/>
    <s v="August"/>
    <s v="2012"/>
    <n v="5"/>
    <b v="0"/>
    <s v="low"/>
    <n v="35"/>
    <n v="6116.11"/>
    <n v="0.03"/>
    <s v="Delivery Truck"/>
    <n v="91.57"/>
    <n v="179.29"/>
    <n v="29.21"/>
    <s v="Peter Buhler"/>
    <s v="Yukon"/>
    <s v="Yukon"/>
    <s v="Consumer"/>
    <s v="Furniture"/>
    <s v="Tables"/>
    <n v="0.74"/>
  </r>
  <r>
    <n v="20132"/>
    <d v="2010-05-17T00:00:00"/>
    <d v="2010-05-24T00:00:00"/>
    <s v="May"/>
    <s v="2010"/>
    <n v="7"/>
    <b v="0"/>
    <s v="low"/>
    <n v="30"/>
    <n v="8719.69"/>
    <n v="0.01"/>
    <s v="Delivery Truck"/>
    <n v="2241.71"/>
    <n v="270.97000000000003"/>
    <n v="28.06"/>
    <s v="Darrin Sayre"/>
    <s v="Yukon"/>
    <s v="Yukon"/>
    <s v="Consumer"/>
    <s v="Technology"/>
    <s v="Office Machines"/>
    <n v="0.56000000000000005"/>
  </r>
  <r>
    <n v="20225"/>
    <d v="2010-07-26T00:00:00"/>
    <d v="2010-08-02T00:00:00"/>
    <s v="August"/>
    <s v="2010"/>
    <n v="7"/>
    <b v="0"/>
    <s v="low"/>
    <n v="33"/>
    <n v="124.78"/>
    <n v="0.09"/>
    <s v="Regular Air"/>
    <n v="-122.67"/>
    <n v="3.98"/>
    <n v="5.26"/>
    <s v="Kean Thornton"/>
    <s v="Yukon"/>
    <s v="Yukon"/>
    <s v="Corporate"/>
    <s v="Office Supplies"/>
    <s v="Binders and Binder Accessories"/>
    <n v="0.38"/>
  </r>
  <r>
    <n v="20225"/>
    <d v="2010-07-26T00:00:00"/>
    <d v="2010-08-02T00:00:00"/>
    <s v="August"/>
    <s v="2010"/>
    <n v="7"/>
    <b v="0"/>
    <s v="low"/>
    <n v="22"/>
    <n v="123.4"/>
    <n v="0.1"/>
    <s v="Regular Air"/>
    <n v="30.5"/>
    <n v="5.84"/>
    <n v="0.83"/>
    <s v="Kean Thornton"/>
    <s v="Yukon"/>
    <s v="Yukon"/>
    <s v="Corporate"/>
    <s v="Office Supplies"/>
    <s v="Pens &amp; Art Supplies"/>
    <n v="0.49"/>
  </r>
  <r>
    <n v="20325"/>
    <d v="2010-07-03T00:00:00"/>
    <d v="2010-07-05T00:00:00"/>
    <s v="July"/>
    <s v="2010"/>
    <n v="2"/>
    <b v="0"/>
    <s v="Critical"/>
    <n v="35"/>
    <n v="4043.29"/>
    <n v="0.06"/>
    <s v="Delivery Truck"/>
    <n v="-34.299999999999997"/>
    <n v="119.99"/>
    <n v="56.14"/>
    <s v="Sara Luxemburg"/>
    <s v="Yukon"/>
    <s v="Yukon"/>
    <s v="Small Business"/>
    <s v="Technology"/>
    <s v="Office Machines"/>
    <n v="0.39"/>
  </r>
  <r>
    <n v="20325"/>
    <d v="2010-07-03T00:00:00"/>
    <d v="2010-07-06T00:00:00"/>
    <s v="July"/>
    <s v="2010"/>
    <n v="3"/>
    <b v="0"/>
    <s v="Critical"/>
    <n v="24"/>
    <n v="870.48"/>
    <n v="7.0000000000000007E-2"/>
    <s v="Regular Air"/>
    <n v="104.37"/>
    <n v="36.549999999999997"/>
    <n v="13.89"/>
    <s v="Sara Luxemburg"/>
    <s v="Yukon"/>
    <s v="Yukon"/>
    <s v="Small Business"/>
    <s v="Office Supplies"/>
    <s v="Pens &amp; Art Supplies"/>
    <n v="0.41"/>
  </r>
  <r>
    <n v="20450"/>
    <d v="2012-12-07T00:00:00"/>
    <d v="2012-12-10T00:00:00"/>
    <s v="December"/>
    <s v="2012"/>
    <n v="3"/>
    <b v="0"/>
    <s v="Critical"/>
    <n v="26"/>
    <n v="6878.55"/>
    <n v="0.03"/>
    <s v="Delivery Truck"/>
    <n v="506.71"/>
    <n v="259.70999999999998"/>
    <n v="66.67"/>
    <s v="Ed Braxton"/>
    <s v="Yukon"/>
    <s v="Yukon"/>
    <s v="Home Office"/>
    <s v="Furniture"/>
    <s v="Tables"/>
    <n v="0.61"/>
  </r>
  <r>
    <n v="20519"/>
    <d v="2009-04-10T00:00:00"/>
    <d v="2009-04-11T00:00:00"/>
    <s v="April"/>
    <s v="2009"/>
    <n v="1"/>
    <b v="0"/>
    <s v="High"/>
    <n v="7"/>
    <n v="124.19"/>
    <n v="0.03"/>
    <s v="Regular Air"/>
    <n v="-53.3"/>
    <n v="15.99"/>
    <n v="11.28"/>
    <s v="Brad Thomas"/>
    <s v="Yukon"/>
    <s v="Yukon"/>
    <s v="Home Office"/>
    <s v="Technology"/>
    <s v="Office Machines"/>
    <n v="0.38"/>
  </r>
  <r>
    <n v="20679"/>
    <d v="2010-08-14T00:00:00"/>
    <d v="2010-08-14T00:00:00"/>
    <s v="August"/>
    <s v="2010"/>
    <n v="0"/>
    <s v="FREE DELIVERY"/>
    <s v="Medium"/>
    <n v="32"/>
    <n v="4976.6000000000004"/>
    <n v="0.06"/>
    <s v="Regular Air"/>
    <n v="601.88"/>
    <n v="161.55000000000001"/>
    <n v="19.989999999999998"/>
    <s v="Tracy Hopkins"/>
    <s v="Yukon"/>
    <s v="Yukon"/>
    <s v="Small Business"/>
    <s v="Office Supplies"/>
    <s v="Storage &amp; Organization"/>
    <n v="0.66"/>
  </r>
  <r>
    <n v="20706"/>
    <d v="2009-07-12T00:00:00"/>
    <d v="2009-07-14T00:00:00"/>
    <s v="July"/>
    <s v="2009"/>
    <n v="2"/>
    <b v="0"/>
    <s v="High"/>
    <n v="41"/>
    <n v="5583.27"/>
    <n v="0.04"/>
    <s v="Express Air"/>
    <n v="1539.59"/>
    <n v="136.97999999999999"/>
    <n v="24.49"/>
    <s v="Jennifer Patt"/>
    <s v="Yukon"/>
    <s v="Yukon"/>
    <s v="Home Office"/>
    <s v="Furniture"/>
    <s v="Office Furnishings"/>
    <n v="0.59"/>
  </r>
  <r>
    <n v="20898"/>
    <d v="2011-10-30T00:00:00"/>
    <d v="2011-11-01T00:00:00"/>
    <s v="November"/>
    <s v="2011"/>
    <n v="2"/>
    <b v="0"/>
    <s v="Medium"/>
    <n v="33"/>
    <n v="1756.5930000000001"/>
    <n v="0.09"/>
    <s v="Regular Air"/>
    <n v="298.20999999999998"/>
    <n v="65.989999999999995"/>
    <n v="5.63"/>
    <s v="Dave Kipp"/>
    <s v="Yukon"/>
    <s v="Yukon"/>
    <s v="Consumer"/>
    <s v="Technology"/>
    <s v="Telephones and Communication"/>
    <n v="0.56000000000000005"/>
  </r>
  <r>
    <n v="20995"/>
    <d v="2012-03-27T00:00:00"/>
    <d v="2012-03-28T00:00:00"/>
    <s v="March"/>
    <s v="2012"/>
    <n v="1"/>
    <b v="0"/>
    <s v="Medium"/>
    <n v="37"/>
    <n v="5817.88"/>
    <n v="0.01"/>
    <s v="Delivery Truck"/>
    <n v="-567.14"/>
    <n v="150.97999999999999"/>
    <n v="66.27"/>
    <s v="Jill Matthias"/>
    <s v="Yukon"/>
    <s v="Yukon"/>
    <s v="Consumer"/>
    <s v="Furniture"/>
    <s v="Bookcases"/>
    <n v="0.65"/>
  </r>
  <r>
    <n v="21159"/>
    <d v="2011-06-07T00:00:00"/>
    <d v="2011-06-11T00:00:00"/>
    <s v="June"/>
    <s v="2011"/>
    <n v="4"/>
    <b v="0"/>
    <s v="low"/>
    <n v="5"/>
    <n v="20.28"/>
    <n v="0.05"/>
    <s v="Express Air"/>
    <n v="-4.32"/>
    <n v="2.98"/>
    <n v="2.0299999999999998"/>
    <s v="Joni Wasserman"/>
    <s v="Yukon"/>
    <s v="Yukon"/>
    <s v="Consumer"/>
    <s v="Office Supplies"/>
    <s v="Pens &amp; Art Supplies"/>
    <n v="0.56999999999999995"/>
  </r>
  <r>
    <n v="21191"/>
    <d v="2012-11-14T00:00:00"/>
    <d v="2012-11-14T00:00:00"/>
    <s v="November"/>
    <s v="2012"/>
    <n v="0"/>
    <s v="FREE DELIVERY"/>
    <s v="High"/>
    <n v="48"/>
    <n v="7235.83"/>
    <n v="0.01"/>
    <s v="Regular Air"/>
    <n v="3496.37"/>
    <n v="140.99"/>
    <n v="13.99"/>
    <s v="Darren Budd"/>
    <s v="Yukon"/>
    <s v="Yukon"/>
    <s v="Home Office"/>
    <s v="Technology"/>
    <s v="Office Machines"/>
    <n v="0.37"/>
  </r>
  <r>
    <n v="21286"/>
    <d v="2009-05-16T00:00:00"/>
    <d v="2009-05-17T00:00:00"/>
    <s v="May"/>
    <s v="2009"/>
    <n v="1"/>
    <b v="0"/>
    <s v="Critical"/>
    <n v="17"/>
    <n v="280.39"/>
    <n v="0"/>
    <s v="Express Air"/>
    <n v="9.33"/>
    <n v="14.42"/>
    <n v="6.75"/>
    <s v="Denny Ordway"/>
    <s v="Yukon"/>
    <s v="Yukon"/>
    <s v="Small Business"/>
    <s v="Office Supplies"/>
    <s v="Appliances"/>
    <n v="0.52"/>
  </r>
  <r>
    <n v="21346"/>
    <d v="2011-06-07T00:00:00"/>
    <d v="2011-06-07T00:00:00"/>
    <s v="June"/>
    <s v="2011"/>
    <n v="0"/>
    <s v="FREE DELIVERY"/>
    <s v="High"/>
    <n v="46"/>
    <n v="400.49"/>
    <n v="0.09"/>
    <s v="Regular Air"/>
    <n v="-237.89"/>
    <n v="9.06"/>
    <n v="9.86"/>
    <s v="Joni Wasserman"/>
    <s v="Yukon"/>
    <s v="Yukon"/>
    <s v="Consumer"/>
    <s v="Office Supplies"/>
    <s v="Paper"/>
    <n v="0.4"/>
  </r>
  <r>
    <n v="21475"/>
    <d v="2011-02-20T00:00:00"/>
    <d v="2011-02-22T00:00:00"/>
    <s v="February"/>
    <s v="2011"/>
    <n v="2"/>
    <b v="0"/>
    <s v="Critical"/>
    <n v="39"/>
    <n v="538.14"/>
    <n v="0.06"/>
    <s v="Regular Air"/>
    <n v="111.42"/>
    <n v="14.48"/>
    <n v="1.99"/>
    <s v="Giulietta Dortch"/>
    <s v="Yukon"/>
    <s v="Yukon"/>
    <s v="Consumer"/>
    <s v="Technology"/>
    <s v="Computer Peripherals"/>
    <n v="0.49"/>
  </r>
  <r>
    <n v="21475"/>
    <d v="2011-02-20T00:00:00"/>
    <d v="2011-02-21T00:00:00"/>
    <s v="February"/>
    <s v="2011"/>
    <n v="1"/>
    <b v="0"/>
    <s v="Critical"/>
    <n v="15"/>
    <n v="4956.7839999999997"/>
    <n v="0.06"/>
    <s v="Delivery Truck"/>
    <n v="-296.06"/>
    <n v="417.4"/>
    <n v="75.23"/>
    <s v="Giulietta Dortch"/>
    <s v="Yukon"/>
    <s v="Yukon"/>
    <s v="Consumer"/>
    <s v="Furniture"/>
    <s v="Tables"/>
    <n v="0.79"/>
  </r>
  <r>
    <n v="21539"/>
    <d v="2010-07-09T00:00:00"/>
    <d v="2010-07-10T00:00:00"/>
    <s v="July"/>
    <s v="2010"/>
    <n v="1"/>
    <b v="0"/>
    <s v="Medium"/>
    <n v="18"/>
    <n v="388.13"/>
    <n v="0.04"/>
    <s v="Regular Air"/>
    <n v="40.11"/>
    <n v="21.98"/>
    <n v="8.32"/>
    <s v="Christy Brittain"/>
    <s v="Yukon"/>
    <s v="Yukon"/>
    <s v="Consumer"/>
    <s v="Office Supplies"/>
    <s v="Paper"/>
    <n v="0.39"/>
  </r>
  <r>
    <n v="21539"/>
    <d v="2010-07-09T00:00:00"/>
    <d v="2010-07-09T00:00:00"/>
    <s v="July"/>
    <s v="2010"/>
    <n v="0"/>
    <s v="FREE DELIVERY"/>
    <s v="Medium"/>
    <n v="39"/>
    <n v="2339.84"/>
    <n v="0.05"/>
    <s v="Regular Air"/>
    <n v="-1730.3"/>
    <n v="71.37"/>
    <n v="69"/>
    <s v="Christy Brittain"/>
    <s v="Yukon"/>
    <s v="Yukon"/>
    <s v="Consumer"/>
    <s v="Furniture"/>
    <s v="Tables"/>
    <n v="0.68"/>
  </r>
  <r>
    <n v="21639"/>
    <d v="2011-02-02T00:00:00"/>
    <d v="2011-02-04T00:00:00"/>
    <s v="February"/>
    <s v="2011"/>
    <n v="2"/>
    <b v="0"/>
    <s v="Not Specified"/>
    <n v="24"/>
    <n v="145.15"/>
    <n v="7.0000000000000007E-2"/>
    <s v="Regular Air"/>
    <n v="-169.17"/>
    <n v="5.94"/>
    <n v="9.92"/>
    <s v="Tom Ashbrook"/>
    <s v="Yukon"/>
    <s v="Yukon"/>
    <s v="Home Office"/>
    <s v="Office Supplies"/>
    <s v="Binders and Binder Accessories"/>
    <n v="0.38"/>
  </r>
  <r>
    <n v="21639"/>
    <d v="2011-02-02T00:00:00"/>
    <d v="2011-02-03T00:00:00"/>
    <s v="February"/>
    <s v="2011"/>
    <n v="1"/>
    <b v="0"/>
    <s v="Not Specified"/>
    <n v="3"/>
    <n v="131.5"/>
    <n v="0.01"/>
    <s v="Regular Air"/>
    <n v="105.9"/>
    <n v="39.979999999999997"/>
    <n v="9.1999999999999993"/>
    <s v="Tom Ashbrook"/>
    <s v="Yukon"/>
    <s v="Yukon"/>
    <s v="Home Office"/>
    <s v="Furniture"/>
    <s v="Office Furnishings"/>
    <n v="0.65"/>
  </r>
  <r>
    <n v="21639"/>
    <d v="2011-02-02T00:00:00"/>
    <d v="2011-02-02T00:00:00"/>
    <s v="February"/>
    <s v="2011"/>
    <n v="0"/>
    <s v="FREE DELIVERY"/>
    <s v="Not Specified"/>
    <n v="38"/>
    <n v="7814.59"/>
    <n v="0.02"/>
    <s v="Regular Air"/>
    <n v="3408.46"/>
    <n v="194.3"/>
    <n v="11.54"/>
    <s v="Tom Ashbrook"/>
    <s v="Yukon"/>
    <s v="Yukon"/>
    <s v="Home Office"/>
    <s v="Furniture"/>
    <s v="Office Furnishings"/>
    <n v="0.59"/>
  </r>
  <r>
    <n v="21639"/>
    <d v="2011-02-02T00:00:00"/>
    <d v="2011-02-02T00:00:00"/>
    <s v="February"/>
    <s v="2011"/>
    <n v="0"/>
    <s v="FREE DELIVERY"/>
    <s v="Not Specified"/>
    <n v="23"/>
    <n v="158.99"/>
    <n v="7.0000000000000007E-2"/>
    <s v="Regular Air"/>
    <n v="-197.13"/>
    <n v="6.98"/>
    <n v="9.69"/>
    <s v="Tom Ashbrook"/>
    <s v="Yukon"/>
    <s v="Yukon"/>
    <s v="Home Office"/>
    <s v="Office Supplies"/>
    <s v="Storage &amp; Organization"/>
    <n v="0.83"/>
  </r>
  <r>
    <n v="21760"/>
    <d v="2011-01-30T00:00:00"/>
    <d v="2011-01-31T00:00:00"/>
    <s v="January"/>
    <s v="2011"/>
    <n v="1"/>
    <b v="0"/>
    <s v="Not Specified"/>
    <n v="9"/>
    <n v="71.2"/>
    <n v="0.08"/>
    <s v="Regular Air"/>
    <n v="1.87"/>
    <n v="7.38"/>
    <n v="5.21"/>
    <s v="Nicole Brennan"/>
    <s v="Yukon"/>
    <s v="Yukon"/>
    <s v="Home Office"/>
    <s v="Furniture"/>
    <s v="Office Furnishings"/>
    <n v="0.56000000000000005"/>
  </r>
  <r>
    <n v="21827"/>
    <d v="2012-11-09T00:00:00"/>
    <d v="2012-11-11T00:00:00"/>
    <s v="November"/>
    <s v="2012"/>
    <n v="2"/>
    <b v="0"/>
    <s v="Not Specified"/>
    <n v="25"/>
    <n v="1351.78"/>
    <n v="0.06"/>
    <s v="Regular Air"/>
    <n v="109.92"/>
    <n v="56.96"/>
    <n v="13.22"/>
    <s v="Deanra Eno"/>
    <s v="Yukon"/>
    <s v="Yukon"/>
    <s v="Corporate"/>
    <s v="Office Supplies"/>
    <s v="Appliances"/>
    <n v="0.56000000000000005"/>
  </r>
  <r>
    <n v="21827"/>
    <d v="2012-11-09T00:00:00"/>
    <d v="2012-11-10T00:00:00"/>
    <s v="November"/>
    <s v="2012"/>
    <n v="1"/>
    <b v="0"/>
    <s v="Not Specified"/>
    <n v="21"/>
    <n v="1560.96"/>
    <n v="7.0000000000000007E-2"/>
    <s v="Express Air"/>
    <n v="-120.27"/>
    <n v="73.98"/>
    <n v="4"/>
    <s v="Deanra Eno"/>
    <s v="Yukon"/>
    <s v="Yukon"/>
    <s v="Corporate"/>
    <s v="Technology"/>
    <s v="Computer Peripherals"/>
    <n v="0.79"/>
  </r>
  <r>
    <n v="21890"/>
    <d v="2011-01-24T00:00:00"/>
    <d v="2011-01-26T00:00:00"/>
    <s v="January"/>
    <s v="2011"/>
    <n v="2"/>
    <b v="0"/>
    <s v="Not Specified"/>
    <n v="44"/>
    <n v="495.5"/>
    <n v="0.06"/>
    <s v="Regular Air"/>
    <n v="-12.67"/>
    <n v="11.58"/>
    <n v="6.97"/>
    <s v="Amy Cox"/>
    <s v="Yukon"/>
    <s v="Yukon"/>
    <s v="Small Business"/>
    <s v="Office Supplies"/>
    <s v="Envelopes"/>
    <n v="0.35"/>
  </r>
  <r>
    <n v="21927"/>
    <d v="2011-12-10T00:00:00"/>
    <d v="2011-12-11T00:00:00"/>
    <s v="December"/>
    <s v="2011"/>
    <n v="1"/>
    <b v="0"/>
    <s v="High"/>
    <n v="23"/>
    <n v="8225.24"/>
    <n v="0.06"/>
    <s v="Delivery Truck"/>
    <n v="1909.03"/>
    <n v="350.98"/>
    <n v="30"/>
    <s v="Karen Carlisle"/>
    <s v="Yukon"/>
    <s v="Yukon"/>
    <s v="Home Office"/>
    <s v="Furniture"/>
    <s v="Chairs &amp; Chairmats"/>
    <n v="0.61"/>
  </r>
  <r>
    <n v="21988"/>
    <d v="2010-03-28T00:00:00"/>
    <d v="2010-03-30T00:00:00"/>
    <s v="March"/>
    <s v="2010"/>
    <n v="2"/>
    <b v="0"/>
    <s v="Medium"/>
    <n v="4"/>
    <n v="1337.19"/>
    <n v="0.06"/>
    <s v="Delivery Truck"/>
    <n v="-431.45"/>
    <n v="328.14"/>
    <n v="91.05"/>
    <s v="Jeremy Pistek"/>
    <s v="Yukon"/>
    <s v="Yukon"/>
    <s v="Corporate"/>
    <s v="Office Supplies"/>
    <s v="Appliances"/>
    <n v="0.56999999999999995"/>
  </r>
  <r>
    <n v="22083"/>
    <d v="2009-02-17T00:00:00"/>
    <d v="2009-02-19T00:00:00"/>
    <s v="February"/>
    <s v="2009"/>
    <n v="2"/>
    <b v="0"/>
    <s v="Critical"/>
    <n v="2"/>
    <n v="16.809999999999999"/>
    <n v="0.05"/>
    <s v="Express Air"/>
    <n v="-4.1399999999999997"/>
    <n v="6.04"/>
    <n v="2.14"/>
    <s v="David Bremer"/>
    <s v="Yukon"/>
    <s v="Yukon"/>
    <s v="Corporate"/>
    <s v="Office Supplies"/>
    <s v="Paper"/>
    <n v="0.38"/>
  </r>
  <r>
    <n v="22402"/>
    <d v="2009-05-27T00:00:00"/>
    <d v="2009-05-28T00:00:00"/>
    <s v="May"/>
    <s v="2009"/>
    <n v="1"/>
    <b v="0"/>
    <s v="Critical"/>
    <n v="33"/>
    <n v="1194.3399999999999"/>
    <n v="0.04"/>
    <s v="Regular Air"/>
    <n v="497.11"/>
    <n v="37.700000000000003"/>
    <n v="2.99"/>
    <s v="Brad Thomas"/>
    <s v="Yukon"/>
    <s v="Yukon"/>
    <s v="Home Office"/>
    <s v="Office Supplies"/>
    <s v="Binders and Binder Accessories"/>
    <n v="0.35"/>
  </r>
  <r>
    <n v="22402"/>
    <d v="2009-05-27T00:00:00"/>
    <d v="2009-05-28T00:00:00"/>
    <s v="May"/>
    <s v="2009"/>
    <n v="1"/>
    <b v="0"/>
    <s v="Critical"/>
    <n v="1"/>
    <n v="51.832999999999998"/>
    <n v="0.01"/>
    <s v="Regular Air"/>
    <n v="-235.9"/>
    <n v="55.99"/>
    <n v="5"/>
    <s v="Brad Thomas"/>
    <s v="Yukon"/>
    <s v="Yukon"/>
    <s v="Home Office"/>
    <s v="Technology"/>
    <s v="Telephones and Communication"/>
    <n v="0.83"/>
  </r>
  <r>
    <n v="22433"/>
    <d v="2011-03-03T00:00:00"/>
    <d v="2011-03-05T00:00:00"/>
    <s v="March"/>
    <s v="2011"/>
    <n v="2"/>
    <b v="0"/>
    <s v="Critical"/>
    <n v="44"/>
    <n v="797.98"/>
    <n v="0.05"/>
    <s v="Regular Air"/>
    <n v="237.47"/>
    <n v="20.99"/>
    <n v="0.99"/>
    <s v="Bryan Spruell"/>
    <s v="Yukon"/>
    <s v="Yukon"/>
    <s v="Home Office"/>
    <s v="Technology"/>
    <s v="Telephones and Communication"/>
    <n v="0.56999999999999995"/>
  </r>
  <r>
    <n v="22465"/>
    <d v="2012-07-21T00:00:00"/>
    <d v="2012-07-22T00:00:00"/>
    <s v="July"/>
    <s v="2012"/>
    <n v="1"/>
    <b v="0"/>
    <s v="Not Specified"/>
    <n v="4"/>
    <n v="1121.78"/>
    <n v="0.04"/>
    <s v="Delivery Truck"/>
    <n v="-454.8"/>
    <n v="270.98"/>
    <n v="50"/>
    <s v="Thea Hendricks"/>
    <s v="Yukon"/>
    <s v="Yukon"/>
    <s v="Home Office"/>
    <s v="Furniture"/>
    <s v="Chairs &amp; Chairmats"/>
    <n v="0.77"/>
  </r>
  <r>
    <n v="22466"/>
    <d v="2012-03-28T00:00:00"/>
    <d v="2012-04-04T00:00:00"/>
    <s v="April"/>
    <s v="2012"/>
    <n v="7"/>
    <b v="0"/>
    <s v="low"/>
    <n v="31"/>
    <n v="5404.18"/>
    <n v="7.0000000000000007E-2"/>
    <s v="Delivery Truck"/>
    <n v="241.06"/>
    <n v="180.98"/>
    <n v="30"/>
    <s v="Tamara Willingham"/>
    <s v="Yukon"/>
    <s v="Yukon"/>
    <s v="Corporate"/>
    <s v="Furniture"/>
    <s v="Chairs &amp; Chairmats"/>
    <n v="0.69"/>
  </r>
  <r>
    <n v="22466"/>
    <d v="2012-03-28T00:00:00"/>
    <d v="2012-04-04T00:00:00"/>
    <s v="April"/>
    <s v="2012"/>
    <n v="7"/>
    <b v="0"/>
    <s v="low"/>
    <n v="40"/>
    <n v="430.19"/>
    <n v="0.02"/>
    <s v="Regular Air"/>
    <n v="181.26"/>
    <n v="10.31"/>
    <n v="1.79"/>
    <s v="Tamara Willingham"/>
    <s v="Yukon"/>
    <s v="Yukon"/>
    <s v="Corporate"/>
    <s v="Office Supplies"/>
    <s v="Paper"/>
    <n v="0.38"/>
  </r>
  <r>
    <n v="22497"/>
    <d v="2012-04-28T00:00:00"/>
    <d v="2012-04-29T00:00:00"/>
    <s v="April"/>
    <s v="2012"/>
    <n v="1"/>
    <b v="0"/>
    <s v="Medium"/>
    <n v="37"/>
    <n v="3259.25"/>
    <n v="0.04"/>
    <s v="Delivery Truck"/>
    <n v="580.33000000000004"/>
    <n v="90.97"/>
    <n v="28"/>
    <s v="Brendan Murry"/>
    <s v="Yukon"/>
    <s v="Yukon"/>
    <s v="Corporate"/>
    <s v="Technology"/>
    <s v="Office Machines"/>
    <n v="0.38"/>
  </r>
  <r>
    <n v="22627"/>
    <d v="2010-04-03T00:00:00"/>
    <d v="2010-04-03T00:00:00"/>
    <s v="April"/>
    <s v="2010"/>
    <n v="0"/>
    <s v="FREE DELIVERY"/>
    <s v="low"/>
    <n v="46"/>
    <n v="6803"/>
    <n v="0.03"/>
    <s v="Delivery Truck"/>
    <n v="-1061.68"/>
    <n v="150.97999999999999"/>
    <n v="66.27"/>
    <s v="Bill Shonely"/>
    <s v="Yukon"/>
    <s v="Yukon"/>
    <s v="Small Business"/>
    <s v="Furniture"/>
    <s v="Bookcases"/>
    <n v="0.65"/>
  </r>
  <r>
    <n v="22752"/>
    <d v="2012-12-07T00:00:00"/>
    <d v="2012-12-12T00:00:00"/>
    <s v="December"/>
    <s v="2012"/>
    <n v="5"/>
    <b v="0"/>
    <s v="low"/>
    <n v="2"/>
    <n v="238.76"/>
    <n v="0.1"/>
    <s v="Regular Air"/>
    <n v="-235.21"/>
    <n v="110.98"/>
    <n v="35"/>
    <s v="Barry Weirich"/>
    <s v="Yukon"/>
    <s v="Yukon"/>
    <s v="Corporate"/>
    <s v="Office Supplies"/>
    <s v="Storage &amp; Organization"/>
    <n v="0.82"/>
  </r>
  <r>
    <n v="22848"/>
    <d v="2011-12-10T00:00:00"/>
    <d v="2011-12-11T00:00:00"/>
    <s v="December"/>
    <s v="2011"/>
    <n v="1"/>
    <b v="0"/>
    <s v="Not Specified"/>
    <n v="20"/>
    <n v="140.37"/>
    <n v="0.01"/>
    <s v="Regular Air"/>
    <n v="-893.39"/>
    <n v="4.4800000000000004"/>
    <n v="49"/>
    <s v="Nicole Brennan"/>
    <s v="Yukon"/>
    <s v="Yukon"/>
    <s v="Home Office"/>
    <s v="Office Supplies"/>
    <s v="Appliances"/>
    <n v="0.6"/>
  </r>
  <r>
    <n v="22848"/>
    <d v="2011-12-10T00:00:00"/>
    <d v="2011-12-12T00:00:00"/>
    <s v="December"/>
    <s v="2011"/>
    <n v="2"/>
    <b v="0"/>
    <s v="Not Specified"/>
    <n v="45"/>
    <n v="5921.74"/>
    <n v="0.02"/>
    <s v="Delivery Truck"/>
    <n v="-287.62"/>
    <n v="130.97999999999999"/>
    <n v="30"/>
    <s v="Nicole Brennan"/>
    <s v="Yukon"/>
    <s v="Yukon"/>
    <s v="Home Office"/>
    <s v="Furniture"/>
    <s v="Chairs &amp; Chairmats"/>
    <n v="0.78"/>
  </r>
  <r>
    <n v="22848"/>
    <d v="2011-12-10T00:00:00"/>
    <d v="2011-12-12T00:00:00"/>
    <s v="December"/>
    <s v="2011"/>
    <n v="2"/>
    <b v="0"/>
    <s v="Not Specified"/>
    <n v="4"/>
    <n v="68.16"/>
    <n v="0.09"/>
    <s v="Regular Air"/>
    <n v="-52.44"/>
    <n v="15.98"/>
    <n v="6.5"/>
    <s v="Nicole Brennan"/>
    <s v="Yukon"/>
    <s v="Yukon"/>
    <s v="Home Office"/>
    <s v="Technology"/>
    <s v="Computer Peripherals"/>
    <n v="0.48"/>
  </r>
  <r>
    <n v="22850"/>
    <d v="2011-04-30T00:00:00"/>
    <d v="2011-05-01T00:00:00"/>
    <s v="May"/>
    <s v="2011"/>
    <n v="1"/>
    <b v="0"/>
    <s v="Medium"/>
    <n v="4"/>
    <n v="105.13"/>
    <n v="0.08"/>
    <s v="Regular Air"/>
    <n v="-103.23"/>
    <n v="27.48"/>
    <n v="4"/>
    <s v="Allen Armold"/>
    <s v="Yukon"/>
    <s v="Yukon"/>
    <s v="Home Office"/>
    <s v="Technology"/>
    <s v="Computer Peripherals"/>
    <n v="0.75"/>
  </r>
  <r>
    <n v="22912"/>
    <d v="2010-10-16T00:00:00"/>
    <d v="2010-10-20T00:00:00"/>
    <s v="October"/>
    <s v="2010"/>
    <n v="4"/>
    <b v="0"/>
    <s v="low"/>
    <n v="33"/>
    <n v="10168.23"/>
    <n v="0.03"/>
    <s v="Express Air"/>
    <n v="4141.8"/>
    <n v="304.99"/>
    <n v="19.989999999999998"/>
    <s v="Juliana Krohn"/>
    <s v="Yukon"/>
    <s v="Yukon"/>
    <s v="Corporate"/>
    <s v="Office Supplies"/>
    <s v="Binders and Binder Accessories"/>
    <n v="0.4"/>
  </r>
  <r>
    <n v="22913"/>
    <d v="2010-06-25T00:00:00"/>
    <d v="2010-06-26T00:00:00"/>
    <s v="June"/>
    <s v="2010"/>
    <n v="1"/>
    <b v="0"/>
    <s v="Critical"/>
    <n v="32"/>
    <n v="176.77"/>
    <n v="0.06"/>
    <s v="Express Air"/>
    <n v="-41.6"/>
    <n v="4.9800000000000004"/>
    <n v="4.72"/>
    <s v="Giulietta Dortch"/>
    <s v="Yukon"/>
    <s v="Yukon"/>
    <s v="Corporate"/>
    <s v="Office Supplies"/>
    <s v="Paper"/>
    <n v="0.36"/>
  </r>
  <r>
    <n v="22913"/>
    <d v="2010-06-25T00:00:00"/>
    <d v="2010-06-28T00:00:00"/>
    <s v="June"/>
    <s v="2010"/>
    <n v="3"/>
    <b v="0"/>
    <s v="Critical"/>
    <n v="24"/>
    <n v="6568.0240000000003"/>
    <n v="0.06"/>
    <s v="Delivery Truck"/>
    <n v="1715.9"/>
    <n v="348.21"/>
    <n v="40.19"/>
    <s v="Giulietta Dortch"/>
    <s v="Yukon"/>
    <s v="Yukon"/>
    <s v="Corporate"/>
    <s v="Furniture"/>
    <s v="Tables"/>
    <n v="0.62"/>
  </r>
  <r>
    <n v="22913"/>
    <d v="2010-06-25T00:00:00"/>
    <d v="2010-06-26T00:00:00"/>
    <s v="June"/>
    <s v="2010"/>
    <n v="1"/>
    <b v="0"/>
    <s v="Critical"/>
    <n v="50"/>
    <n v="1579.028"/>
    <n v="0.02"/>
    <s v="Regular Air"/>
    <n v="624.98"/>
    <n v="35.99"/>
    <n v="5.99"/>
    <s v="Giulietta Dortch"/>
    <s v="Yukon"/>
    <s v="Yukon"/>
    <s v="Corporate"/>
    <s v="Technology"/>
    <s v="Telephones and Communication"/>
    <n v="0.38"/>
  </r>
  <r>
    <n v="22914"/>
    <d v="2012-01-13T00:00:00"/>
    <d v="2012-01-14T00:00:00"/>
    <s v="January"/>
    <s v="2012"/>
    <n v="1"/>
    <b v="0"/>
    <s v="Critical"/>
    <n v="30"/>
    <n v="336.65"/>
    <n v="7.0000000000000007E-2"/>
    <s v="Regular Air"/>
    <n v="-71.05"/>
    <n v="11.7"/>
    <n v="6.96"/>
    <s v="Adam Hart"/>
    <s v="Yukon"/>
    <s v="Yukon"/>
    <s v="Corporate"/>
    <s v="Office Supplies"/>
    <s v="Appliances"/>
    <n v="0.5"/>
  </r>
  <r>
    <n v="23042"/>
    <d v="2009-04-26T00:00:00"/>
    <d v="2009-04-27T00:00:00"/>
    <s v="April"/>
    <s v="2009"/>
    <n v="1"/>
    <b v="0"/>
    <s v="Medium"/>
    <n v="20"/>
    <n v="8048.45"/>
    <n v="0.04"/>
    <s v="Regular Air"/>
    <n v="1947.67"/>
    <n v="419.19"/>
    <n v="19.989999999999998"/>
    <s v="Nicole Brennan"/>
    <s v="Yukon"/>
    <s v="Yukon"/>
    <s v="Home Office"/>
    <s v="Office Supplies"/>
    <s v="Storage &amp; Organization"/>
    <n v="0.57999999999999996"/>
  </r>
  <r>
    <n v="23168"/>
    <d v="2010-09-15T00:00:00"/>
    <d v="2010-09-22T00:00:00"/>
    <s v="September"/>
    <s v="2010"/>
    <n v="7"/>
    <b v="0"/>
    <s v="low"/>
    <n v="46"/>
    <n v="23949.51"/>
    <n v="0"/>
    <s v="Express Air"/>
    <n v="-1312.84"/>
    <n v="499.99"/>
    <n v="24.49"/>
    <s v="Darren Budd"/>
    <s v="Yukon"/>
    <s v="Yukon"/>
    <s v="Home Office"/>
    <s v="Technology"/>
    <s v="Copiers and Fax"/>
    <n v="0.36"/>
  </r>
  <r>
    <n v="23235"/>
    <d v="2011-07-05T00:00:00"/>
    <d v="2011-07-07T00:00:00"/>
    <s v="July"/>
    <s v="2011"/>
    <n v="2"/>
    <b v="0"/>
    <s v="High"/>
    <n v="6"/>
    <n v="17.43"/>
    <n v="0.02"/>
    <s v="Regular Air"/>
    <n v="2.4500000000000002"/>
    <n v="2.88"/>
    <n v="0.5"/>
    <s v="Darren Budd"/>
    <s v="Yukon"/>
    <s v="Yukon"/>
    <s v="Home Office"/>
    <s v="Furniture"/>
    <s v="Tables"/>
    <n v="0.71"/>
  </r>
  <r>
    <n v="23238"/>
    <d v="2010-03-31T00:00:00"/>
    <d v="2010-04-02T00:00:00"/>
    <s v="April"/>
    <s v="2010"/>
    <n v="2"/>
    <b v="0"/>
    <s v="Not Specified"/>
    <n v="25"/>
    <n v="2976.19"/>
    <n v="0.05"/>
    <s v="Delivery Truck"/>
    <n v="-44.52"/>
    <n v="115.99"/>
    <n v="56.14"/>
    <s v="Bradley Drucker"/>
    <s v="Yukon"/>
    <s v="Yukon"/>
    <s v="Small Business"/>
    <s v="Technology"/>
    <s v="Office Machines"/>
    <n v="0.4"/>
  </r>
  <r>
    <n v="23297"/>
    <d v="2012-07-02T00:00:00"/>
    <d v="2012-07-04T00:00:00"/>
    <s v="July"/>
    <s v="2012"/>
    <n v="2"/>
    <b v="0"/>
    <s v="Critical"/>
    <n v="20"/>
    <n v="498.68"/>
    <n v="0.06"/>
    <s v="Regular Air"/>
    <n v="79.52"/>
    <n v="25.98"/>
    <n v="5.37"/>
    <s v="Adam Hart"/>
    <s v="Yukon"/>
    <s v="Yukon"/>
    <s v="Corporate"/>
    <s v="Office Supplies"/>
    <s v="Appliances"/>
    <n v="0.5"/>
  </r>
  <r>
    <n v="23297"/>
    <d v="2012-07-02T00:00:00"/>
    <d v="2012-07-04T00:00:00"/>
    <s v="July"/>
    <s v="2012"/>
    <n v="2"/>
    <b v="0"/>
    <s v="Critical"/>
    <n v="34"/>
    <n v="5208.78"/>
    <n v="0.05"/>
    <s v="Regular Air"/>
    <n v="1547.78"/>
    <n v="155.06"/>
    <n v="7.07"/>
    <s v="Adam Hart"/>
    <s v="Yukon"/>
    <s v="Yukon"/>
    <s v="Corporate"/>
    <s v="Office Supplies"/>
    <s v="Storage &amp; Organization"/>
    <n v="0.59"/>
  </r>
  <r>
    <n v="23301"/>
    <d v="2011-04-18T00:00:00"/>
    <d v="2011-04-20T00:00:00"/>
    <s v="April"/>
    <s v="2011"/>
    <n v="2"/>
    <b v="0"/>
    <s v="High"/>
    <n v="4"/>
    <n v="28.46"/>
    <n v="0.02"/>
    <s v="Regular Air"/>
    <n v="-27.13"/>
    <n v="5.98"/>
    <n v="3.85"/>
    <s v="Adam Hart"/>
    <s v="Yukon"/>
    <s v="Yukon"/>
    <s v="Corporate"/>
    <s v="Technology"/>
    <s v="Computer Peripherals"/>
    <n v="0.68"/>
  </r>
  <r>
    <n v="23301"/>
    <d v="2011-04-18T00:00:00"/>
    <d v="2011-04-20T00:00:00"/>
    <s v="April"/>
    <s v="2011"/>
    <n v="2"/>
    <b v="0"/>
    <s v="High"/>
    <n v="3"/>
    <n v="23.44"/>
    <n v="0.05"/>
    <s v="Regular Air"/>
    <n v="-10.58"/>
    <n v="5.98"/>
    <n v="5.2"/>
    <s v="Adam Hart"/>
    <s v="Yukon"/>
    <s v="Yukon"/>
    <s v="Corporate"/>
    <s v="Office Supplies"/>
    <s v="Paper"/>
    <n v="0.36"/>
  </r>
  <r>
    <n v="23329"/>
    <d v="2010-12-26T00:00:00"/>
    <d v="2011-01-19T00:00:00"/>
    <s v="January"/>
    <s v="2011"/>
    <n v="24"/>
    <b v="0"/>
    <s v="low"/>
    <n v="4"/>
    <n v="31.118500000000001"/>
    <n v="0.05"/>
    <s v="Regular Air"/>
    <n v="-46.9"/>
    <n v="7.99"/>
    <n v="5.03"/>
    <s v="Maris LaWare"/>
    <s v="Yukon"/>
    <s v="Yukon"/>
    <s v="Home Office"/>
    <s v="Technology"/>
    <s v="Telephones and Communication"/>
    <n v="0.6"/>
  </r>
  <r>
    <n v="23329"/>
    <d v="2010-12-26T00:00:00"/>
    <d v="2010-12-30T00:00:00"/>
    <s v="December"/>
    <s v="2010"/>
    <n v="4"/>
    <b v="0"/>
    <s v="low"/>
    <n v="47"/>
    <n v="4829.4534999999996"/>
    <n v="0.05"/>
    <s v="Regular Air"/>
    <n v="1235.1500000000001"/>
    <n v="125.99"/>
    <n v="8.99"/>
    <s v="Maris LaWare"/>
    <s v="Yukon"/>
    <s v="Yukon"/>
    <s v="Home Office"/>
    <s v="Technology"/>
    <s v="Telephones and Communication"/>
    <n v="0.55000000000000004"/>
  </r>
  <r>
    <n v="23366"/>
    <d v="2010-11-19T00:00:00"/>
    <d v="2010-11-21T00:00:00"/>
    <s v="November"/>
    <s v="2010"/>
    <n v="2"/>
    <b v="0"/>
    <s v="Not Specified"/>
    <n v="12"/>
    <n v="136.1"/>
    <n v="0.06"/>
    <s v="Regular Air"/>
    <n v="-3.78"/>
    <n v="10.52"/>
    <n v="7.94"/>
    <s v="Tim Taslimi"/>
    <s v="Yukon"/>
    <s v="Yukon"/>
    <s v="Corporate"/>
    <s v="Furniture"/>
    <s v="Office Furnishings"/>
    <n v="0.52"/>
  </r>
  <r>
    <n v="23366"/>
    <d v="2010-11-19T00:00:00"/>
    <d v="2010-11-19T00:00:00"/>
    <s v="November"/>
    <s v="2010"/>
    <n v="0"/>
    <s v="FREE DELIVERY"/>
    <s v="Not Specified"/>
    <n v="5"/>
    <n v="297.85000000000002"/>
    <n v="0.04"/>
    <s v="Regular Air"/>
    <n v="-69.89"/>
    <n v="54.1"/>
    <n v="19.989999999999998"/>
    <s v="Tim Taslimi"/>
    <s v="Yukon"/>
    <s v="Yukon"/>
    <s v="Corporate"/>
    <s v="Office Supplies"/>
    <s v="Storage &amp; Organization"/>
    <n v="0.59"/>
  </r>
  <r>
    <n v="23395"/>
    <d v="2012-10-27T00:00:00"/>
    <d v="2012-10-29T00:00:00"/>
    <s v="October"/>
    <s v="2012"/>
    <n v="2"/>
    <b v="0"/>
    <s v="Medium"/>
    <n v="31"/>
    <n v="1296.46"/>
    <n v="0.01"/>
    <s v="Regular Air"/>
    <n v="376.47"/>
    <n v="39.479999999999997"/>
    <n v="1.99"/>
    <s v="Janet Martin"/>
    <s v="Yukon"/>
    <s v="Yukon"/>
    <s v="Corporate"/>
    <s v="Technology"/>
    <s v="Computer Peripherals"/>
    <n v="0.54"/>
  </r>
  <r>
    <n v="23488"/>
    <d v="2009-01-06T00:00:00"/>
    <d v="2009-01-08T00:00:00"/>
    <s v="January"/>
    <s v="2009"/>
    <n v="2"/>
    <b v="0"/>
    <s v="High"/>
    <n v="29"/>
    <n v="101.77"/>
    <n v="0.03"/>
    <s v="Regular Air"/>
    <n v="-73.19"/>
    <n v="3.28"/>
    <n v="3.97"/>
    <s v="Julia Barnett"/>
    <s v="Yukon"/>
    <s v="Yukon"/>
    <s v="Home Office"/>
    <s v="Office Supplies"/>
    <s v="Pens &amp; Art Supplies"/>
    <n v="0.56000000000000005"/>
  </r>
  <r>
    <n v="23555"/>
    <d v="2012-12-11T00:00:00"/>
    <d v="2012-12-12T00:00:00"/>
    <s v="December"/>
    <s v="2012"/>
    <n v="1"/>
    <b v="0"/>
    <s v="High"/>
    <n v="29"/>
    <n v="104.7"/>
    <n v="0.09"/>
    <s v="Regular Air"/>
    <n v="42.16"/>
    <n v="3.69"/>
    <n v="0.5"/>
    <s v="Adam Hart"/>
    <s v="Yukon"/>
    <s v="Yukon"/>
    <s v="Corporate"/>
    <s v="Office Supplies"/>
    <s v="Labels"/>
    <n v="0.38"/>
  </r>
  <r>
    <n v="23555"/>
    <d v="2012-12-11T00:00:00"/>
    <d v="2012-12-12T00:00:00"/>
    <s v="December"/>
    <s v="2012"/>
    <n v="1"/>
    <b v="0"/>
    <s v="High"/>
    <n v="5"/>
    <n v="284.45249999999999"/>
    <n v="0.06"/>
    <s v="Regular Air"/>
    <n v="-254.78"/>
    <n v="65.989999999999995"/>
    <n v="8.99"/>
    <s v="Adam Hart"/>
    <s v="Yukon"/>
    <s v="Yukon"/>
    <s v="Corporate"/>
    <s v="Technology"/>
    <s v="Telephones and Communication"/>
    <n v="0.57999999999999996"/>
  </r>
  <r>
    <n v="23617"/>
    <d v="2011-05-05T00:00:00"/>
    <d v="2011-05-07T00:00:00"/>
    <s v="May"/>
    <s v="2011"/>
    <n v="2"/>
    <b v="0"/>
    <s v="Not Specified"/>
    <n v="6"/>
    <n v="247.34"/>
    <n v="0.04"/>
    <s v="Express Air"/>
    <n v="63.61"/>
    <n v="37.700000000000003"/>
    <n v="2.99"/>
    <s v="Christy Brittain"/>
    <s v="Yukon"/>
    <s v="Yukon"/>
    <s v="Consumer"/>
    <s v="Office Supplies"/>
    <s v="Binders and Binder Accessories"/>
    <n v="0.35"/>
  </r>
  <r>
    <n v="23652"/>
    <d v="2009-08-30T00:00:00"/>
    <d v="2009-08-30T00:00:00"/>
    <s v="August"/>
    <s v="2009"/>
    <n v="0"/>
    <s v="FREE DELIVERY"/>
    <s v="Not Specified"/>
    <n v="27"/>
    <n v="305.48"/>
    <n v="0.1"/>
    <s v="Regular Air"/>
    <n v="47.14"/>
    <n v="11.55"/>
    <n v="2.36"/>
    <s v="Sara Luxemburg"/>
    <s v="Yukon"/>
    <s v="Yukon"/>
    <s v="Small Business"/>
    <s v="Office Supplies"/>
    <s v="Pens &amp; Art Supplies"/>
    <n v="0.55000000000000004"/>
  </r>
  <r>
    <n v="23680"/>
    <d v="2010-11-06T00:00:00"/>
    <d v="2010-11-07T00:00:00"/>
    <s v="November"/>
    <s v="2010"/>
    <n v="1"/>
    <b v="0"/>
    <s v="Not Specified"/>
    <n v="8"/>
    <n v="2029.4960000000001"/>
    <n v="0.1"/>
    <s v="Delivery Truck"/>
    <n v="251.64"/>
    <n v="320.64"/>
    <n v="43.57"/>
    <s v="Ivan Liston"/>
    <s v="Yukon"/>
    <s v="Yukon"/>
    <s v="Consumer"/>
    <s v="Furniture"/>
    <s v="Tables"/>
    <n v="0.63"/>
  </r>
  <r>
    <n v="23719"/>
    <d v="2010-07-25T00:00:00"/>
    <d v="2010-07-27T00:00:00"/>
    <s v="July"/>
    <s v="2010"/>
    <n v="2"/>
    <b v="0"/>
    <s v="Critical"/>
    <n v="17"/>
    <n v="122.74"/>
    <n v="0.08"/>
    <s v="Regular Air"/>
    <n v="-28.13"/>
    <n v="7.28"/>
    <n v="5.47"/>
    <s v="Brian Stugart"/>
    <s v="Yukon"/>
    <s v="Yukon"/>
    <s v="Consumer"/>
    <s v="Office Supplies"/>
    <s v="Paper"/>
    <n v="0.35"/>
  </r>
  <r>
    <n v="23778"/>
    <d v="2009-07-13T00:00:00"/>
    <d v="2009-07-17T00:00:00"/>
    <s v="July"/>
    <s v="2009"/>
    <n v="4"/>
    <b v="0"/>
    <s v="low"/>
    <n v="13"/>
    <n v="105.94"/>
    <n v="0.06"/>
    <s v="Regular Air"/>
    <n v="-566"/>
    <n v="4.4800000000000004"/>
    <n v="49"/>
    <s v="Carlos Meador"/>
    <s v="Yukon"/>
    <s v="Yukon"/>
    <s v="Corporate"/>
    <s v="Office Supplies"/>
    <s v="Appliances"/>
    <n v="0.6"/>
  </r>
  <r>
    <n v="23808"/>
    <d v="2009-02-07T00:00:00"/>
    <d v="2009-02-14T00:00:00"/>
    <s v="February"/>
    <s v="2009"/>
    <n v="7"/>
    <b v="0"/>
    <s v="low"/>
    <n v="30"/>
    <n v="630.14"/>
    <n v="0.04"/>
    <s v="Regular Air"/>
    <n v="108"/>
    <n v="19.98"/>
    <n v="8.68"/>
    <s v="Ed Braxton"/>
    <s v="Yukon"/>
    <s v="Yukon"/>
    <s v="Consumer"/>
    <s v="Office Supplies"/>
    <s v="Paper"/>
    <n v="0.37"/>
  </r>
  <r>
    <n v="23808"/>
    <d v="2009-02-07T00:00:00"/>
    <d v="2009-02-09T00:00:00"/>
    <s v="February"/>
    <s v="2009"/>
    <n v="2"/>
    <b v="0"/>
    <s v="low"/>
    <n v="28"/>
    <n v="2813.8485000000001"/>
    <n v="0.08"/>
    <s v="Regular Air"/>
    <n v="377.15"/>
    <n v="125.99"/>
    <n v="7.69"/>
    <s v="Ed Braxton"/>
    <s v="Yukon"/>
    <s v="Yukon"/>
    <s v="Consumer"/>
    <s v="Technology"/>
    <s v="Telephones and Communication"/>
    <n v="0.57999999999999996"/>
  </r>
  <r>
    <n v="23877"/>
    <d v="2009-07-12T00:00:00"/>
    <d v="2009-07-12T00:00:00"/>
    <s v="July"/>
    <s v="2009"/>
    <n v="0"/>
    <s v="FREE DELIVERY"/>
    <s v="Not Specified"/>
    <n v="31"/>
    <n v="1624.5965000000001"/>
    <n v="7.0000000000000007E-2"/>
    <s v="Regular Air"/>
    <n v="109.84"/>
    <n v="65.989999999999995"/>
    <n v="8.8000000000000007"/>
    <s v="Nicole Brennan"/>
    <s v="Yukon"/>
    <s v="Yukon"/>
    <s v="Home Office"/>
    <s v="Technology"/>
    <s v="Telephones and Communication"/>
    <n v="0.57999999999999996"/>
  </r>
  <r>
    <n v="23877"/>
    <d v="2009-07-12T00:00:00"/>
    <d v="2009-07-14T00:00:00"/>
    <s v="July"/>
    <s v="2009"/>
    <n v="2"/>
    <b v="0"/>
    <s v="Not Specified"/>
    <n v="35"/>
    <n v="381.36"/>
    <n v="0"/>
    <s v="Express Air"/>
    <n v="128.03"/>
    <n v="10.01"/>
    <n v="1.99"/>
    <s v="Nicole Brennan"/>
    <s v="Yukon"/>
    <s v="Yukon"/>
    <s v="Home Office"/>
    <s v="Technology"/>
    <s v="Computer Peripherals"/>
    <n v="0.41"/>
  </r>
  <r>
    <n v="24003"/>
    <d v="2009-10-31T00:00:00"/>
    <d v="2009-10-31T00:00:00"/>
    <s v="October"/>
    <s v="2009"/>
    <n v="0"/>
    <s v="FREE DELIVERY"/>
    <s v="Critical"/>
    <n v="9"/>
    <n v="11.89"/>
    <n v="0.06"/>
    <s v="Regular Air"/>
    <n v="-6.12"/>
    <n v="1.26"/>
    <n v="0.7"/>
    <s v="Dan Campbell"/>
    <s v="Yukon"/>
    <s v="Yukon"/>
    <s v="Corporate"/>
    <s v="Office Supplies"/>
    <s v="Rubber Bands"/>
    <n v="0.81"/>
  </r>
  <r>
    <n v="24548"/>
    <d v="2011-03-14T00:00:00"/>
    <d v="2011-03-15T00:00:00"/>
    <s v="March"/>
    <s v="2011"/>
    <n v="1"/>
    <b v="0"/>
    <s v="High"/>
    <n v="32"/>
    <n v="269.3"/>
    <n v="0.04"/>
    <s v="Express Air"/>
    <n v="22.38"/>
    <n v="7.96"/>
    <n v="4.95"/>
    <s v="Deanra Eno"/>
    <s v="Yukon"/>
    <s v="Yukon"/>
    <s v="Corporate"/>
    <s v="Furniture"/>
    <s v="Office Furnishings"/>
    <n v="0.41"/>
  </r>
  <r>
    <n v="24610"/>
    <d v="2010-01-18T00:00:00"/>
    <d v="2010-01-20T00:00:00"/>
    <s v="January"/>
    <s v="2010"/>
    <n v="2"/>
    <b v="0"/>
    <s v="Not Specified"/>
    <n v="4"/>
    <n v="883.31"/>
    <n v="0.01"/>
    <s v="Delivery Truck"/>
    <n v="-79.959999999999994"/>
    <n v="200.98"/>
    <n v="23.76"/>
    <s v="Dean Katz"/>
    <s v="Yukon"/>
    <s v="Yukon"/>
    <s v="Home Office"/>
    <s v="Furniture"/>
    <s v="Chairs &amp; Chairmats"/>
    <n v="0.57999999999999996"/>
  </r>
  <r>
    <n v="24677"/>
    <d v="2012-03-05T00:00:00"/>
    <d v="2012-03-07T00:00:00"/>
    <s v="March"/>
    <s v="2012"/>
    <n v="2"/>
    <b v="0"/>
    <s v="low"/>
    <n v="44"/>
    <n v="364.4"/>
    <n v="0.05"/>
    <s v="Regular Air"/>
    <n v="51.08"/>
    <n v="8.5"/>
    <n v="1.99"/>
    <s v="Joni Wasserman"/>
    <s v="Yukon"/>
    <s v="Yukon"/>
    <s v="Consumer"/>
    <s v="Technology"/>
    <s v="Computer Peripherals"/>
    <n v="0.49"/>
  </r>
  <r>
    <n v="25027"/>
    <d v="2009-12-16T00:00:00"/>
    <d v="2009-12-18T00:00:00"/>
    <s v="December"/>
    <s v="2009"/>
    <n v="2"/>
    <b v="0"/>
    <s v="Medium"/>
    <n v="25"/>
    <n v="3585.91"/>
    <n v="0.06"/>
    <s v="Delivery Truck"/>
    <n v="-178.54"/>
    <n v="146.34"/>
    <n v="43.75"/>
    <s v="Mick Brown"/>
    <s v="Yukon"/>
    <s v="Yukon"/>
    <s v="Consumer"/>
    <s v="Furniture"/>
    <s v="Tables"/>
    <n v="0.65"/>
  </r>
  <r>
    <n v="25157"/>
    <d v="2010-05-25T00:00:00"/>
    <d v="2010-05-27T00:00:00"/>
    <s v="May"/>
    <s v="2010"/>
    <n v="2"/>
    <b v="0"/>
    <s v="Not Specified"/>
    <n v="24"/>
    <n v="545.38"/>
    <n v="0.02"/>
    <s v="Regular Air"/>
    <n v="89.6"/>
    <n v="22.84"/>
    <n v="8.18"/>
    <s v="Tony Molinari"/>
    <s v="Yukon"/>
    <s v="Yukon"/>
    <s v="Corporate"/>
    <s v="Office Supplies"/>
    <s v="Paper"/>
    <n v="0.39"/>
  </r>
  <r>
    <n v="25378"/>
    <d v="2011-12-18T00:00:00"/>
    <d v="2011-12-20T00:00:00"/>
    <s v="December"/>
    <s v="2011"/>
    <n v="2"/>
    <b v="0"/>
    <s v="Not Specified"/>
    <n v="48"/>
    <n v="3713.0124999999998"/>
    <n v="0.09"/>
    <s v="Regular Air"/>
    <n v="803.6"/>
    <n v="95.99"/>
    <n v="7.69"/>
    <s v="Tim Taslimi"/>
    <s v="Yukon"/>
    <s v="Yukon"/>
    <s v="Corporate"/>
    <s v="Technology"/>
    <s v="Telephones and Communication"/>
    <n v="0.56999999999999995"/>
  </r>
  <r>
    <n v="25445"/>
    <d v="2009-05-25T00:00:00"/>
    <d v="2009-05-27T00:00:00"/>
    <s v="May"/>
    <s v="2009"/>
    <n v="2"/>
    <b v="0"/>
    <s v="low"/>
    <n v="48"/>
    <n v="1444"/>
    <n v="0.08"/>
    <s v="Regular Air"/>
    <n v="617.05999999999995"/>
    <n v="30.56"/>
    <n v="2.99"/>
    <s v="Tracy Hopkins"/>
    <s v="Yukon"/>
    <s v="Yukon"/>
    <s v="Small Business"/>
    <s v="Office Supplies"/>
    <s v="Binders and Binder Accessories"/>
    <n v="0.35"/>
  </r>
  <r>
    <n v="25476"/>
    <d v="2012-10-02T00:00:00"/>
    <d v="2012-10-04T00:00:00"/>
    <s v="October"/>
    <s v="2012"/>
    <n v="2"/>
    <b v="0"/>
    <s v="Not Specified"/>
    <n v="21"/>
    <n v="676.69"/>
    <n v="0.09"/>
    <s v="Regular Air"/>
    <n v="138.1"/>
    <n v="35.409999999999997"/>
    <n v="1.99"/>
    <s v="Cyra Reiten"/>
    <s v="Yukon"/>
    <s v="Yukon"/>
    <s v="Consumer"/>
    <s v="Technology"/>
    <s v="Computer Peripherals"/>
    <n v="0.43"/>
  </r>
  <r>
    <n v="25476"/>
    <d v="2012-10-02T00:00:00"/>
    <d v="2012-10-03T00:00:00"/>
    <s v="October"/>
    <s v="2012"/>
    <n v="1"/>
    <b v="0"/>
    <s v="Not Specified"/>
    <n v="4"/>
    <n v="13698.96"/>
    <n v="0.05"/>
    <s v="Regular Air"/>
    <n v="-9078.94"/>
    <n v="3499.99"/>
    <n v="24.49"/>
    <s v="Cyra Reiten"/>
    <s v="Yukon"/>
    <s v="Yukon"/>
    <s v="Consumer"/>
    <s v="Technology"/>
    <s v="Copiers and Fax"/>
    <n v="0.37"/>
  </r>
  <r>
    <n v="25797"/>
    <d v="2012-09-01T00:00:00"/>
    <d v="2012-09-03T00:00:00"/>
    <s v="September"/>
    <s v="2012"/>
    <n v="2"/>
    <b v="0"/>
    <s v="Not Specified"/>
    <n v="28"/>
    <n v="925.43"/>
    <n v="0"/>
    <s v="Regular Air"/>
    <n v="368.86"/>
    <n v="31.78"/>
    <n v="1.99"/>
    <s v="Roland Fjeld"/>
    <s v="Yukon"/>
    <s v="Yukon"/>
    <s v="Corporate"/>
    <s v="Technology"/>
    <s v="Computer Peripherals"/>
    <n v="0.42"/>
  </r>
  <r>
    <n v="25889"/>
    <d v="2010-06-08T00:00:00"/>
    <d v="2010-06-10T00:00:00"/>
    <s v="June"/>
    <s v="2010"/>
    <n v="2"/>
    <b v="0"/>
    <s v="low"/>
    <n v="23"/>
    <n v="321.63"/>
    <n v="0.04"/>
    <s v="Regular Air"/>
    <n v="73.7"/>
    <n v="14.34"/>
    <n v="5"/>
    <s v="Chris McAfee"/>
    <s v="Yukon"/>
    <s v="Yukon"/>
    <s v="Consumer"/>
    <s v="Furniture"/>
    <s v="Office Furnishings"/>
    <n v="0.49"/>
  </r>
  <r>
    <n v="25986"/>
    <d v="2012-06-22T00:00:00"/>
    <d v="2012-06-23T00:00:00"/>
    <s v="June"/>
    <s v="2012"/>
    <n v="1"/>
    <b v="0"/>
    <s v="Medium"/>
    <n v="48"/>
    <n v="278.07"/>
    <n v="0.08"/>
    <s v="Regular Air"/>
    <n v="-71.45"/>
    <n v="5.78"/>
    <n v="4.96"/>
    <s v="Barry Pond"/>
    <s v="Yukon"/>
    <s v="Yukon"/>
    <s v="Consumer"/>
    <s v="Office Supplies"/>
    <s v="Paper"/>
    <n v="0.36"/>
  </r>
  <r>
    <n v="26021"/>
    <d v="2012-09-14T00:00:00"/>
    <d v="2012-09-16T00:00:00"/>
    <s v="September"/>
    <s v="2012"/>
    <n v="2"/>
    <b v="0"/>
    <s v="Critical"/>
    <n v="17"/>
    <n v="328.62700000000001"/>
    <n v="0"/>
    <s v="Regular Air"/>
    <n v="-7.77"/>
    <n v="20.99"/>
    <n v="4.8099999999999996"/>
    <s v="Nicole Brennan"/>
    <s v="Yukon"/>
    <s v="Yukon"/>
    <s v="Consumer"/>
    <s v="Technology"/>
    <s v="Telephones and Communication"/>
    <n v="0.57999999999999996"/>
  </r>
  <r>
    <n v="26055"/>
    <d v="2012-11-25T00:00:00"/>
    <d v="2012-11-26T00:00:00"/>
    <s v="November"/>
    <s v="2012"/>
    <n v="1"/>
    <b v="0"/>
    <s v="Not Specified"/>
    <n v="46"/>
    <n v="6733.52"/>
    <n v="0.04"/>
    <s v="Regular Air"/>
    <n v="246"/>
    <n v="152.47999999999999"/>
    <n v="4"/>
    <s v="Julia Barnett"/>
    <s v="Yukon"/>
    <s v="Yukon"/>
    <s v="Home Office"/>
    <s v="Technology"/>
    <s v="Computer Peripherals"/>
    <n v="0.79"/>
  </r>
  <r>
    <n v="26274"/>
    <d v="2012-06-12T00:00:00"/>
    <d v="2012-06-13T00:00:00"/>
    <s v="June"/>
    <s v="2012"/>
    <n v="1"/>
    <b v="0"/>
    <s v="Not Specified"/>
    <n v="41"/>
    <n v="377.83"/>
    <n v="0.06"/>
    <s v="Regular Air"/>
    <n v="122.06"/>
    <n v="9.11"/>
    <n v="2.15"/>
    <s v="Alan Schoenberger"/>
    <s v="Yukon"/>
    <s v="Yukon"/>
    <s v="Corporate"/>
    <s v="Office Supplies"/>
    <s v="Paper"/>
    <n v="0.4"/>
  </r>
  <r>
    <n v="26306"/>
    <d v="2012-10-30T00:00:00"/>
    <d v="2012-11-03T00:00:00"/>
    <s v="November"/>
    <s v="2012"/>
    <n v="4"/>
    <b v="0"/>
    <s v="low"/>
    <n v="39"/>
    <n v="7725.66"/>
    <n v="0.05"/>
    <s v="Delivery Truck"/>
    <n v="-737.41"/>
    <n v="200.98"/>
    <n v="55.96"/>
    <s v="Brendan Murry"/>
    <s v="Yukon"/>
    <s v="Yukon"/>
    <s v="Corporate"/>
    <s v="Furniture"/>
    <s v="Bookcases"/>
    <n v="0.75"/>
  </r>
  <r>
    <n v="26437"/>
    <d v="2011-11-28T00:00:00"/>
    <d v="2011-11-29T00:00:00"/>
    <s v="November"/>
    <s v="2011"/>
    <n v="1"/>
    <b v="0"/>
    <s v="Critical"/>
    <n v="4"/>
    <n v="52.43"/>
    <n v="0.03"/>
    <s v="Express Air"/>
    <n v="-12.98"/>
    <n v="9.65"/>
    <n v="6.22"/>
    <s v="Sara Luxemburg"/>
    <s v="Yukon"/>
    <s v="Yukon"/>
    <s v="Corporate"/>
    <s v="Furniture"/>
    <s v="Office Furnishings"/>
    <n v="0.55000000000000004"/>
  </r>
  <r>
    <n v="26437"/>
    <d v="2011-11-28T00:00:00"/>
    <d v="2011-11-30T00:00:00"/>
    <s v="November"/>
    <s v="2011"/>
    <n v="2"/>
    <b v="0"/>
    <s v="Critical"/>
    <n v="48"/>
    <n v="254.51"/>
    <n v="0.08"/>
    <s v="Regular Air"/>
    <n v="49.05"/>
    <n v="5.58"/>
    <n v="0.7"/>
    <s v="Sara Luxemburg"/>
    <s v="Yukon"/>
    <s v="Yukon"/>
    <s v="Corporate"/>
    <s v="Office Supplies"/>
    <s v="Pens &amp; Art Supplies"/>
    <n v="0.6"/>
  </r>
  <r>
    <n v="26464"/>
    <d v="2011-12-11T00:00:00"/>
    <d v="2011-12-11T00:00:00"/>
    <s v="December"/>
    <s v="2011"/>
    <n v="0"/>
    <s v="FREE DELIVERY"/>
    <s v="High"/>
    <n v="25"/>
    <n v="268.58"/>
    <n v="0.03"/>
    <s v="Regular Air"/>
    <n v="-26.33"/>
    <n v="10.89"/>
    <n v="4.5"/>
    <s v="Tamara Willingham"/>
    <s v="Yukon"/>
    <s v="Yukon"/>
    <s v="Corporate"/>
    <s v="Office Supplies"/>
    <s v="Appliances"/>
    <n v="0.59"/>
  </r>
  <r>
    <n v="26464"/>
    <d v="2011-12-11T00:00:00"/>
    <d v="2011-12-12T00:00:00"/>
    <s v="December"/>
    <s v="2011"/>
    <n v="1"/>
    <b v="0"/>
    <s v="High"/>
    <n v="26"/>
    <n v="1280.6500000000001"/>
    <n v="0.06"/>
    <s v="Regular Air"/>
    <n v="75.36"/>
    <n v="50.98"/>
    <n v="22.24"/>
    <s v="Tamara Willingham"/>
    <s v="Yukon"/>
    <s v="Yukon"/>
    <s v="Corporate"/>
    <s v="Furniture"/>
    <s v="Office Furnishings"/>
    <n v="0.55000000000000004"/>
  </r>
  <r>
    <n v="26631"/>
    <d v="2010-11-01T00:00:00"/>
    <d v="2010-11-01T00:00:00"/>
    <s v="November"/>
    <s v="2010"/>
    <n v="0"/>
    <s v="FREE DELIVERY"/>
    <s v="Critical"/>
    <n v="37"/>
    <n v="231.65"/>
    <n v="0"/>
    <s v="Regular Air"/>
    <n v="-241.28"/>
    <n v="5.98"/>
    <n v="10.39"/>
    <s v="Jeremy Pistek"/>
    <s v="Yukon"/>
    <s v="Yukon"/>
    <s v="Corporate"/>
    <s v="Office Supplies"/>
    <s v="Paper"/>
    <n v="0.4"/>
  </r>
  <r>
    <n v="26689"/>
    <d v="2009-09-29T00:00:00"/>
    <d v="2009-10-02T00:00:00"/>
    <s v="October"/>
    <s v="2009"/>
    <n v="3"/>
    <b v="0"/>
    <s v="High"/>
    <n v="2"/>
    <n v="198.44"/>
    <n v="0.01"/>
    <s v="Regular Air"/>
    <n v="-87.46"/>
    <n v="99.23"/>
    <n v="8.99"/>
    <s v="Tamara Willingham"/>
    <s v="Yukon"/>
    <s v="Yukon"/>
    <s v="Corporate"/>
    <s v="Furniture"/>
    <s v="Office Furnishings"/>
    <n v="0.35"/>
  </r>
  <r>
    <n v="26786"/>
    <d v="2010-04-07T00:00:00"/>
    <d v="2010-04-08T00:00:00"/>
    <s v="April"/>
    <s v="2010"/>
    <n v="1"/>
    <b v="0"/>
    <s v="Medium"/>
    <n v="29"/>
    <n v="296.94"/>
    <n v="0.08"/>
    <s v="Regular Air"/>
    <n v="-25.41"/>
    <n v="10.98"/>
    <n v="3.99"/>
    <s v="Evan Henry"/>
    <s v="Yukon"/>
    <s v="Yukon"/>
    <s v="Corporate"/>
    <s v="Office Supplies"/>
    <s v="Appliances"/>
    <n v="0.57999999999999996"/>
  </r>
  <r>
    <n v="26976"/>
    <d v="2011-05-20T00:00:00"/>
    <d v="2011-05-21T00:00:00"/>
    <s v="May"/>
    <s v="2011"/>
    <n v="1"/>
    <b v="0"/>
    <s v="Not Specified"/>
    <n v="44"/>
    <n v="729.75"/>
    <n v="0.02"/>
    <s v="Regular Air"/>
    <n v="375.25"/>
    <n v="15.67"/>
    <n v="1.39"/>
    <s v="Thea Hendricks"/>
    <s v="Yukon"/>
    <s v="Yukon"/>
    <s v="Home Office"/>
    <s v="Office Supplies"/>
    <s v="Envelopes"/>
    <n v="0.38"/>
  </r>
  <r>
    <n v="26976"/>
    <d v="2011-05-20T00:00:00"/>
    <d v="2011-05-22T00:00:00"/>
    <s v="May"/>
    <s v="2011"/>
    <n v="2"/>
    <b v="0"/>
    <s v="Not Specified"/>
    <n v="28"/>
    <n v="1417.21"/>
    <n v="7.0000000000000007E-2"/>
    <s v="Regular Air"/>
    <n v="63.88"/>
    <n v="51.65"/>
    <n v="18.45"/>
    <s v="Thea Hendricks"/>
    <s v="Yukon"/>
    <s v="Yukon"/>
    <s v="Home Office"/>
    <s v="Furniture"/>
    <s v="Office Furnishings"/>
    <n v="0.65"/>
  </r>
  <r>
    <n v="26976"/>
    <d v="2011-05-20T00:00:00"/>
    <d v="2011-05-21T00:00:00"/>
    <s v="May"/>
    <s v="2011"/>
    <n v="1"/>
    <b v="0"/>
    <s v="Not Specified"/>
    <n v="11"/>
    <n v="1154.9375"/>
    <n v="0.04"/>
    <s v="Express Air"/>
    <n v="-176.06"/>
    <n v="125.99"/>
    <n v="8.99"/>
    <s v="Thea Hendricks"/>
    <s v="Yukon"/>
    <s v="Yukon"/>
    <s v="Home Office"/>
    <s v="Technology"/>
    <s v="Telephones and Communication"/>
    <n v="0.56999999999999995"/>
  </r>
  <r>
    <n v="27169"/>
    <d v="2011-09-11T00:00:00"/>
    <d v="2011-09-12T00:00:00"/>
    <s v="September"/>
    <s v="2011"/>
    <n v="1"/>
    <b v="0"/>
    <s v="Not Specified"/>
    <n v="16"/>
    <n v="109.9"/>
    <n v="0.01"/>
    <s v="Regular Air"/>
    <n v="-28.95"/>
    <n v="6.54"/>
    <n v="5.27"/>
    <s v="Helen Andreada"/>
    <s v="Yukon"/>
    <s v="Yukon"/>
    <s v="Corporate"/>
    <s v="Office Supplies"/>
    <s v="Binders and Binder Accessories"/>
    <n v="0.36"/>
  </r>
  <r>
    <n v="27363"/>
    <d v="2011-10-18T00:00:00"/>
    <d v="2011-10-20T00:00:00"/>
    <s v="October"/>
    <s v="2011"/>
    <n v="2"/>
    <b v="0"/>
    <s v="Medium"/>
    <n v="6"/>
    <n v="646.14"/>
    <n v="7.0000000000000007E-2"/>
    <s v="Regular Air"/>
    <n v="-265.62"/>
    <n v="101.41"/>
    <n v="35"/>
    <s v="Deborah Brumfield"/>
    <s v="Yukon"/>
    <s v="Yukon"/>
    <s v="Small Business"/>
    <s v="Office Supplies"/>
    <s v="Storage &amp; Organization"/>
    <n v="0.82"/>
  </r>
  <r>
    <n v="27524"/>
    <d v="2010-02-01T00:00:00"/>
    <d v="2010-02-03T00:00:00"/>
    <s v="February"/>
    <s v="2010"/>
    <n v="2"/>
    <b v="0"/>
    <s v="Not Specified"/>
    <n v="50"/>
    <n v="343.94"/>
    <n v="0.02"/>
    <s v="Regular Air"/>
    <n v="-157.4"/>
    <n v="6.48"/>
    <n v="7.37"/>
    <s v="Jay Fine"/>
    <s v="Yukon"/>
    <s v="Yukon"/>
    <s v="Consumer"/>
    <s v="Office Supplies"/>
    <s v="Paper"/>
    <n v="0.37"/>
  </r>
  <r>
    <n v="27554"/>
    <d v="2011-03-10T00:00:00"/>
    <d v="2011-03-12T00:00:00"/>
    <s v="March"/>
    <s v="2011"/>
    <n v="2"/>
    <b v="0"/>
    <s v="Critical"/>
    <n v="45"/>
    <n v="12685.544"/>
    <n v="0.02"/>
    <s v="Delivery Truck"/>
    <n v="3985.11"/>
    <n v="348.21"/>
    <n v="40.19"/>
    <s v="Benjamin Venier"/>
    <s v="Yukon"/>
    <s v="Yukon"/>
    <s v="Small Business"/>
    <s v="Furniture"/>
    <s v="Tables"/>
    <n v="0.62"/>
  </r>
  <r>
    <n v="27712"/>
    <d v="2010-03-04T00:00:00"/>
    <d v="2010-03-11T00:00:00"/>
    <s v="March"/>
    <s v="2010"/>
    <n v="7"/>
    <b v="0"/>
    <s v="low"/>
    <n v="20"/>
    <n v="246.63"/>
    <n v="0.08"/>
    <s v="Regular Air"/>
    <n v="31.54"/>
    <n v="12.28"/>
    <n v="4.8600000000000003"/>
    <s v="Speros Goranitis"/>
    <s v="Yukon"/>
    <s v="Yukon"/>
    <s v="Corporate"/>
    <s v="Office Supplies"/>
    <s v="Paper"/>
    <n v="0.38"/>
  </r>
  <r>
    <n v="27715"/>
    <d v="2011-09-19T00:00:00"/>
    <d v="2011-09-21T00:00:00"/>
    <s v="September"/>
    <s v="2011"/>
    <n v="2"/>
    <b v="0"/>
    <s v="High"/>
    <n v="12"/>
    <n v="94.52"/>
    <n v="0.06"/>
    <s v="Regular Air"/>
    <n v="-36.229999999999997"/>
    <n v="7.45"/>
    <n v="6.28"/>
    <s v="Darrin Sayre"/>
    <s v="Yukon"/>
    <s v="Yukon"/>
    <s v="Consumer"/>
    <s v="Office Supplies"/>
    <s v="Binders and Binder Accessories"/>
    <n v="0.4"/>
  </r>
  <r>
    <n v="27744"/>
    <d v="2010-08-03T00:00:00"/>
    <d v="2010-08-04T00:00:00"/>
    <s v="August"/>
    <s v="2010"/>
    <n v="1"/>
    <b v="0"/>
    <s v="Critical"/>
    <n v="22"/>
    <n v="106.69"/>
    <n v="0.01"/>
    <s v="Regular Air"/>
    <n v="-76.599999999999994"/>
    <n v="4.54"/>
    <n v="5.83"/>
    <s v="Pete Kriz"/>
    <s v="Yukon"/>
    <s v="Yukon"/>
    <s v="Corporate"/>
    <s v="Office Supplies"/>
    <s v="Binders and Binder Accessories"/>
    <n v="0.36"/>
  </r>
  <r>
    <n v="27745"/>
    <d v="2010-09-20T00:00:00"/>
    <d v="2010-09-24T00:00:00"/>
    <s v="September"/>
    <s v="2010"/>
    <n v="4"/>
    <b v="0"/>
    <s v="low"/>
    <n v="41"/>
    <n v="6126.93"/>
    <n v="0.01"/>
    <s v="Delivery Truck"/>
    <n v="-1704.89"/>
    <n v="146.05000000000001"/>
    <n v="80.2"/>
    <s v="Brad Thomas"/>
    <s v="Yukon"/>
    <s v="Yukon"/>
    <s v="Home Office"/>
    <s v="Furniture"/>
    <s v="Tables"/>
    <n v="0.71"/>
  </r>
  <r>
    <n v="27936"/>
    <d v="2011-07-07T00:00:00"/>
    <d v="2011-07-09T00:00:00"/>
    <s v="July"/>
    <s v="2011"/>
    <n v="2"/>
    <b v="0"/>
    <s v="High"/>
    <n v="3"/>
    <n v="9172.32"/>
    <n v="0.06"/>
    <s v="Delivery Truck"/>
    <n v="-8570.4500000000007"/>
    <n v="3502.14"/>
    <n v="8.73"/>
    <s v="Irene Maddox"/>
    <s v="Yukon"/>
    <s v="Yukon"/>
    <s v="Consumer"/>
    <s v="Technology"/>
    <s v="Office Machines"/>
    <n v="0.56999999999999995"/>
  </r>
  <r>
    <n v="28007"/>
    <d v="2010-04-08T00:00:00"/>
    <d v="2010-04-09T00:00:00"/>
    <s v="April"/>
    <s v="2010"/>
    <n v="1"/>
    <b v="0"/>
    <s v="Not Specified"/>
    <n v="23"/>
    <n v="128.97"/>
    <n v="0.03"/>
    <s v="Regular Air"/>
    <n v="-1045.25"/>
    <n v="3.48"/>
    <n v="49"/>
    <s v="Deborah Brumfield"/>
    <s v="Yukon"/>
    <s v="Yukon"/>
    <s v="Small Business"/>
    <s v="Office Supplies"/>
    <s v="Appliances"/>
    <n v="0.59"/>
  </r>
  <r>
    <n v="28007"/>
    <d v="2010-04-08T00:00:00"/>
    <d v="2010-04-09T00:00:00"/>
    <s v="April"/>
    <s v="2010"/>
    <n v="1"/>
    <b v="0"/>
    <s v="Not Specified"/>
    <n v="20"/>
    <n v="238.77"/>
    <n v="0.02"/>
    <s v="Regular Air"/>
    <n v="-78.81"/>
    <n v="11.66"/>
    <n v="7.95"/>
    <s v="Deborah Brumfield"/>
    <s v="Yukon"/>
    <s v="Yukon"/>
    <s v="Small Business"/>
    <s v="Office Supplies"/>
    <s v="Pens &amp; Art Supplies"/>
    <n v="0.57999999999999996"/>
  </r>
  <r>
    <n v="28007"/>
    <d v="2010-04-08T00:00:00"/>
    <d v="2010-04-09T00:00:00"/>
    <s v="April"/>
    <s v="2010"/>
    <n v="1"/>
    <b v="0"/>
    <s v="Not Specified"/>
    <n v="20"/>
    <n v="257.33999999999997"/>
    <n v="0.04"/>
    <s v="Regular Air"/>
    <n v="12.82"/>
    <n v="12.98"/>
    <n v="3.14"/>
    <s v="Deborah Brumfield"/>
    <s v="Yukon"/>
    <s v="Yukon"/>
    <s v="Small Business"/>
    <s v="Office Supplies"/>
    <s v="Scissors, Rulers and Trimmers"/>
    <n v="0.6"/>
  </r>
  <r>
    <n v="28129"/>
    <d v="2012-01-26T00:00:00"/>
    <d v="2012-01-27T00:00:00"/>
    <s v="January"/>
    <s v="2012"/>
    <n v="1"/>
    <b v="0"/>
    <s v="Medium"/>
    <n v="5"/>
    <n v="107.41"/>
    <n v="0.05"/>
    <s v="Regular Air"/>
    <n v="0.19"/>
    <n v="19.98"/>
    <n v="5.86"/>
    <s v="Nora Paige"/>
    <s v="Yukon"/>
    <s v="Yukon"/>
    <s v="Small Business"/>
    <s v="Office Supplies"/>
    <s v="Paper"/>
    <n v="0.38"/>
  </r>
  <r>
    <n v="28224"/>
    <d v="2012-12-19T00:00:00"/>
    <d v="2012-12-20T00:00:00"/>
    <s v="December"/>
    <s v="2012"/>
    <n v="1"/>
    <b v="0"/>
    <s v="Critical"/>
    <n v="25"/>
    <n v="163.41"/>
    <n v="7.0000000000000007E-2"/>
    <s v="Regular Air"/>
    <n v="-91.28"/>
    <n v="6.23"/>
    <n v="6.97"/>
    <s v="Kean Thornton"/>
    <s v="Yukon"/>
    <s v="Yukon"/>
    <s v="Corporate"/>
    <s v="Office Supplies"/>
    <s v="Binders and Binder Accessories"/>
    <n v="0.36"/>
  </r>
  <r>
    <n v="28354"/>
    <d v="2009-03-27T00:00:00"/>
    <d v="2009-04-01T00:00:00"/>
    <s v="April"/>
    <s v="2009"/>
    <n v="5"/>
    <b v="0"/>
    <s v="low"/>
    <n v="34"/>
    <n v="507.66"/>
    <n v="0.1"/>
    <s v="Regular Air"/>
    <n v="106.71"/>
    <n v="15.98"/>
    <n v="4"/>
    <s v="Dave Kipp"/>
    <s v="Yukon"/>
    <s v="Yukon"/>
    <s v="Corporate"/>
    <s v="Technology"/>
    <s v="Computer Peripherals"/>
    <n v="0.37"/>
  </r>
  <r>
    <n v="28387"/>
    <d v="2012-06-29T00:00:00"/>
    <d v="2012-06-30T00:00:00"/>
    <s v="June"/>
    <s v="2012"/>
    <n v="1"/>
    <b v="0"/>
    <s v="Not Specified"/>
    <n v="37"/>
    <n v="3212.97"/>
    <n v="0.03"/>
    <s v="Regular Air"/>
    <n v="1125.42"/>
    <n v="83.93"/>
    <n v="19.989999999999998"/>
    <s v="Maureen Gastineau"/>
    <s v="Yukon"/>
    <s v="Yukon"/>
    <s v="Consumer"/>
    <s v="Office Supplies"/>
    <s v="Envelopes"/>
    <n v="0.38"/>
  </r>
  <r>
    <n v="28387"/>
    <d v="2012-06-29T00:00:00"/>
    <d v="2012-06-30T00:00:00"/>
    <s v="June"/>
    <s v="2012"/>
    <n v="1"/>
    <b v="0"/>
    <s v="Not Specified"/>
    <n v="13"/>
    <n v="292.95"/>
    <n v="0.06"/>
    <s v="Regular Air"/>
    <n v="60.36"/>
    <n v="22.84"/>
    <n v="5.47"/>
    <s v="Maureen Gastineau"/>
    <s v="Yukon"/>
    <s v="Yukon"/>
    <s v="Consumer"/>
    <s v="Office Supplies"/>
    <s v="Paper"/>
    <n v="0.39"/>
  </r>
  <r>
    <n v="28485"/>
    <d v="2012-01-12T00:00:00"/>
    <d v="2012-01-12T00:00:00"/>
    <s v="January"/>
    <s v="2012"/>
    <n v="0"/>
    <s v="FREE DELIVERY"/>
    <s v="High"/>
    <n v="12"/>
    <n v="49.18"/>
    <n v="7.0000000000000007E-2"/>
    <s v="Regular Air"/>
    <n v="0.57999999999999996"/>
    <n v="4.28"/>
    <n v="0.94"/>
    <s v="Giulietta Dortch"/>
    <s v="Yukon"/>
    <s v="Yukon"/>
    <s v="Consumer"/>
    <s v="Office Supplies"/>
    <s v="Pens &amp; Art Supplies"/>
    <n v="0.56000000000000005"/>
  </r>
  <r>
    <n v="28643"/>
    <d v="2010-04-27T00:00:00"/>
    <d v="2010-04-28T00:00:00"/>
    <s v="April"/>
    <s v="2010"/>
    <n v="1"/>
    <b v="0"/>
    <s v="Not Specified"/>
    <n v="16"/>
    <n v="659.5"/>
    <n v="0.09"/>
    <s v="Regular Air"/>
    <n v="248.98"/>
    <n v="41.94"/>
    <n v="2.99"/>
    <s v="Thomas Thornton"/>
    <s v="Yukon"/>
    <s v="Yukon"/>
    <s v="Consumer"/>
    <s v="Office Supplies"/>
    <s v="Binders and Binder Accessories"/>
    <n v="0.35"/>
  </r>
  <r>
    <n v="28737"/>
    <d v="2011-10-03T00:00:00"/>
    <d v="2011-10-05T00:00:00"/>
    <s v="October"/>
    <s v="2011"/>
    <n v="2"/>
    <b v="0"/>
    <s v="Critical"/>
    <n v="50"/>
    <n v="413.37"/>
    <n v="0.04"/>
    <s v="Regular Air"/>
    <n v="-224.41"/>
    <n v="8.4499999999999993"/>
    <n v="7.77"/>
    <s v="Brad Thomas"/>
    <s v="Yukon"/>
    <s v="Yukon"/>
    <s v="Home Office"/>
    <s v="Office Supplies"/>
    <s v="Scissors, Rulers and Trimmers"/>
    <n v="0.55000000000000004"/>
  </r>
  <r>
    <n v="28737"/>
    <d v="2011-10-03T00:00:00"/>
    <d v="2011-10-05T00:00:00"/>
    <s v="October"/>
    <s v="2011"/>
    <n v="2"/>
    <b v="0"/>
    <s v="Critical"/>
    <n v="17"/>
    <n v="1721.6410000000001"/>
    <n v="0.04"/>
    <s v="Regular Air"/>
    <n v="242.44"/>
    <n v="115.99"/>
    <n v="4.2300000000000004"/>
    <s v="Brad Thomas"/>
    <s v="Yukon"/>
    <s v="Yukon"/>
    <s v="Home Office"/>
    <s v="Technology"/>
    <s v="Telephones and Communication"/>
    <n v="0.56000000000000005"/>
  </r>
  <r>
    <n v="28807"/>
    <d v="2011-03-31T00:00:00"/>
    <d v="2011-04-01T00:00:00"/>
    <s v="April"/>
    <s v="2011"/>
    <n v="1"/>
    <b v="0"/>
    <s v="High"/>
    <n v="9"/>
    <n v="59.35"/>
    <n v="0.02"/>
    <s v="Express Air"/>
    <n v="-42.61"/>
    <n v="4.9800000000000004"/>
    <n v="8.33"/>
    <s v="Patrick Bzostek"/>
    <s v="Yukon"/>
    <s v="Yukon"/>
    <s v="Consumer"/>
    <s v="Office Supplies"/>
    <s v="Paper"/>
    <n v="0.38"/>
  </r>
  <r>
    <n v="28832"/>
    <d v="2010-09-24T00:00:00"/>
    <d v="2010-09-25T00:00:00"/>
    <s v="September"/>
    <s v="2010"/>
    <n v="1"/>
    <b v="0"/>
    <s v="Medium"/>
    <n v="46"/>
    <n v="1500.84"/>
    <n v="0.1"/>
    <s v="Express Air"/>
    <n v="91.56"/>
    <n v="35.89"/>
    <n v="14.72"/>
    <s v="Dave Kipp"/>
    <s v="Yukon"/>
    <s v="Yukon"/>
    <s v="Corporate"/>
    <s v="Office Supplies"/>
    <s v="Envelopes"/>
    <n v="0.4"/>
  </r>
  <r>
    <n v="28832"/>
    <d v="2010-09-24T00:00:00"/>
    <d v="2010-09-26T00:00:00"/>
    <s v="September"/>
    <s v="2010"/>
    <n v="2"/>
    <b v="0"/>
    <s v="Medium"/>
    <n v="45"/>
    <n v="98.64"/>
    <n v="0.03"/>
    <s v="Regular Air"/>
    <n v="-9.36"/>
    <n v="2.08"/>
    <n v="1.49"/>
    <s v="Dave Kipp"/>
    <s v="Yukon"/>
    <s v="Yukon"/>
    <s v="Corporate"/>
    <s v="Office Supplies"/>
    <s v="Binders and Binder Accessories"/>
    <n v="0.38"/>
  </r>
  <r>
    <n v="28933"/>
    <d v="2009-07-09T00:00:00"/>
    <d v="2009-07-10T00:00:00"/>
    <s v="July"/>
    <s v="2009"/>
    <n v="1"/>
    <b v="0"/>
    <s v="Critical"/>
    <n v="1"/>
    <n v="11.16"/>
    <n v="0.01"/>
    <s v="Regular Air"/>
    <n v="-7.25"/>
    <n v="5.58"/>
    <n v="5.3"/>
    <s v="Shirley Jackson"/>
    <s v="Yukon"/>
    <s v="Yukon"/>
    <s v="Corporate"/>
    <s v="Office Supplies"/>
    <s v="Envelopes"/>
    <n v="0.35"/>
  </r>
  <r>
    <n v="28933"/>
    <d v="2009-07-09T00:00:00"/>
    <d v="2009-07-10T00:00:00"/>
    <s v="July"/>
    <s v="2009"/>
    <n v="1"/>
    <b v="0"/>
    <s v="Critical"/>
    <n v="38"/>
    <n v="156.19999999999999"/>
    <n v="0.03"/>
    <s v="Regular Air"/>
    <n v="43"/>
    <n v="3.98"/>
    <n v="0.7"/>
    <s v="Shirley Jackson"/>
    <s v="Yukon"/>
    <s v="Yukon"/>
    <s v="Corporate"/>
    <s v="Office Supplies"/>
    <s v="Pens &amp; Art Supplies"/>
    <n v="0.52"/>
  </r>
  <r>
    <n v="29090"/>
    <d v="2012-01-16T00:00:00"/>
    <d v="2012-01-17T00:00:00"/>
    <s v="January"/>
    <s v="2012"/>
    <n v="1"/>
    <b v="0"/>
    <s v="Medium"/>
    <n v="24"/>
    <n v="99.1"/>
    <n v="0.02"/>
    <s v="Regular Air"/>
    <n v="28.42"/>
    <n v="4.13"/>
    <n v="0.99"/>
    <s v="Muhammed Lee"/>
    <s v="Yukon"/>
    <s v="Yukon"/>
    <s v="Consumer"/>
    <s v="Office Supplies"/>
    <s v="Labels"/>
    <n v="0.39"/>
  </r>
  <r>
    <n v="29090"/>
    <d v="2012-01-16T00:00:00"/>
    <d v="2012-01-16T00:00:00"/>
    <s v="January"/>
    <s v="2012"/>
    <n v="0"/>
    <s v="FREE DELIVERY"/>
    <s v="Medium"/>
    <n v="36"/>
    <n v="380.34"/>
    <n v="0.02"/>
    <s v="Regular Air"/>
    <n v="-108.2"/>
    <n v="10.48"/>
    <n v="6.91"/>
    <s v="Muhammed Lee"/>
    <s v="Yukon"/>
    <s v="Yukon"/>
    <s v="Consumer"/>
    <s v="Office Supplies"/>
    <s v="Storage &amp; Organization"/>
    <n v="0.57999999999999996"/>
  </r>
  <r>
    <n v="29221"/>
    <d v="2012-05-29T00:00:00"/>
    <d v="2012-06-01T00:00:00"/>
    <s v="June"/>
    <s v="2012"/>
    <n v="3"/>
    <b v="0"/>
    <s v="High"/>
    <n v="41"/>
    <n v="325.33"/>
    <n v="0"/>
    <s v="Regular Air"/>
    <n v="-41.75"/>
    <n v="7.64"/>
    <n v="5.83"/>
    <s v="Jay Fine"/>
    <s v="Yukon"/>
    <s v="Yukon"/>
    <s v="Consumer"/>
    <s v="Office Supplies"/>
    <s v="Paper"/>
    <n v="0.36"/>
  </r>
  <r>
    <n v="29284"/>
    <d v="2009-04-10T00:00:00"/>
    <d v="2009-04-12T00:00:00"/>
    <s v="April"/>
    <s v="2009"/>
    <n v="2"/>
    <b v="0"/>
    <s v="Medium"/>
    <n v="20"/>
    <n v="6449.0559999999996"/>
    <n v="0.01"/>
    <s v="Delivery Truck"/>
    <n v="1116.02"/>
    <n v="400.98"/>
    <n v="42.52"/>
    <s v="David Kendrick"/>
    <s v="Yukon"/>
    <s v="Yukon"/>
    <s v="Home Office"/>
    <s v="Furniture"/>
    <s v="Tables"/>
    <n v="0.71"/>
  </r>
  <r>
    <n v="29505"/>
    <d v="2012-12-27T00:00:00"/>
    <d v="2012-12-28T00:00:00"/>
    <s v="December"/>
    <s v="2012"/>
    <n v="1"/>
    <b v="0"/>
    <s v="Medium"/>
    <n v="22"/>
    <n v="45.21"/>
    <n v="0.02"/>
    <s v="Express Air"/>
    <n v="4.6100000000000003"/>
    <n v="1.76"/>
    <n v="0.7"/>
    <s v="Brad Thomas"/>
    <s v="Yukon"/>
    <s v="Yukon"/>
    <s v="Home Office"/>
    <s v="Office Supplies"/>
    <s v="Pens &amp; Art Supplies"/>
    <n v="0.56000000000000005"/>
  </r>
  <r>
    <n v="29831"/>
    <d v="2012-03-29T00:00:00"/>
    <d v="2012-03-30T00:00:00"/>
    <s v="March"/>
    <s v="2012"/>
    <n v="1"/>
    <b v="0"/>
    <s v="Critical"/>
    <n v="29"/>
    <n v="2175.2199999999998"/>
    <n v="0"/>
    <s v="Delivery Truck"/>
    <n v="-520.54999999999995"/>
    <n v="68.81"/>
    <n v="60"/>
    <s v="Sara Luxemburg"/>
    <s v="Yukon"/>
    <s v="Yukon"/>
    <s v="Small Business"/>
    <s v="Office Supplies"/>
    <s v="Appliances"/>
    <n v="0.41"/>
  </r>
  <r>
    <n v="30720"/>
    <d v="2012-09-27T00:00:00"/>
    <d v="2012-10-04T00:00:00"/>
    <s v="October"/>
    <s v="2012"/>
    <n v="7"/>
    <b v="0"/>
    <s v="low"/>
    <n v="5"/>
    <n v="32.770000000000003"/>
    <n v="7.0000000000000007E-2"/>
    <s v="Regular Air"/>
    <n v="-17.190000000000001"/>
    <n v="5.74"/>
    <n v="5.01"/>
    <s v="Bill Shonely"/>
    <s v="Yukon"/>
    <s v="Yukon"/>
    <s v="Small Business"/>
    <s v="Office Supplies"/>
    <s v="Binders and Binder Accessories"/>
    <n v="0.39"/>
  </r>
  <r>
    <n v="30720"/>
    <d v="2012-09-27T00:00:00"/>
    <d v="2012-10-04T00:00:00"/>
    <s v="October"/>
    <s v="2012"/>
    <n v="7"/>
    <b v="0"/>
    <s v="low"/>
    <n v="37"/>
    <n v="1701.53"/>
    <n v="0.01"/>
    <s v="Express Air"/>
    <n v="735.99"/>
    <n v="43.98"/>
    <n v="1.99"/>
    <s v="Bill Shonely"/>
    <s v="Yukon"/>
    <s v="Yukon"/>
    <s v="Small Business"/>
    <s v="Technology"/>
    <s v="Computer Peripherals"/>
    <n v="0.44"/>
  </r>
  <r>
    <n v="30759"/>
    <d v="2009-05-08T00:00:00"/>
    <d v="2009-05-10T00:00:00"/>
    <s v="May"/>
    <s v="2009"/>
    <n v="2"/>
    <b v="0"/>
    <s v="Not Specified"/>
    <n v="2"/>
    <n v="64.790000000000006"/>
    <n v="0.03"/>
    <s v="Regular Air"/>
    <n v="-41.32"/>
    <n v="29.34"/>
    <n v="7.87"/>
    <s v="Brad Thomas"/>
    <s v="Yukon"/>
    <s v="Yukon"/>
    <s v="Corporate"/>
    <s v="Furniture"/>
    <s v="Office Furnishings"/>
    <n v="0.54"/>
  </r>
  <r>
    <n v="30848"/>
    <d v="2011-05-01T00:00:00"/>
    <d v="2011-05-03T00:00:00"/>
    <s v="May"/>
    <s v="2011"/>
    <n v="2"/>
    <b v="0"/>
    <s v="Medium"/>
    <n v="13"/>
    <n v="4324.29"/>
    <n v="0.09"/>
    <s v="Delivery Truck"/>
    <n v="298.83"/>
    <n v="348.21"/>
    <n v="40.19"/>
    <s v="Speros Goranitis"/>
    <s v="Yukon"/>
    <s v="Yukon"/>
    <s v="Corporate"/>
    <s v="Furniture"/>
    <s v="Tables"/>
    <n v="0.62"/>
  </r>
  <r>
    <n v="30885"/>
    <d v="2010-06-21T00:00:00"/>
    <d v="2010-06-22T00:00:00"/>
    <s v="June"/>
    <s v="2010"/>
    <n v="1"/>
    <b v="0"/>
    <s v="High"/>
    <n v="24"/>
    <n v="234.24"/>
    <n v="0.09"/>
    <s v="Regular Air"/>
    <n v="-151.80000000000001"/>
    <n v="9.7100000000000009"/>
    <n v="9.4499999999999993"/>
    <s v="Victoria Pisteka"/>
    <s v="Yukon"/>
    <s v="Yukon"/>
    <s v="Corporate"/>
    <s v="Office Supplies"/>
    <s v="Storage &amp; Organization"/>
    <n v="0.6"/>
  </r>
  <r>
    <n v="30887"/>
    <d v="2010-07-07T00:00:00"/>
    <d v="2010-07-07T00:00:00"/>
    <s v="July"/>
    <s v="2010"/>
    <n v="0"/>
    <s v="FREE DELIVERY"/>
    <s v="Critical"/>
    <n v="44"/>
    <n v="4357.1170000000002"/>
    <n v="7.0000000000000007E-2"/>
    <s v="Regular Air"/>
    <n v="1192.98"/>
    <n v="115.99"/>
    <n v="5.92"/>
    <s v="Brad Thomas"/>
    <s v="Yukon"/>
    <s v="Yukon"/>
    <s v="Home Office"/>
    <s v="Technology"/>
    <s v="Telephones and Communication"/>
    <n v="0.57999999999999996"/>
  </r>
  <r>
    <n v="31233"/>
    <d v="2011-09-24T00:00:00"/>
    <d v="2011-09-28T00:00:00"/>
    <s v="September"/>
    <s v="2011"/>
    <n v="4"/>
    <b v="0"/>
    <s v="low"/>
    <n v="41"/>
    <n v="1298.29"/>
    <n v="0.06"/>
    <s v="Regular Air"/>
    <n v="542.33000000000004"/>
    <n v="31.78"/>
    <n v="1.99"/>
    <s v="Brad Thomas"/>
    <s v="Yukon"/>
    <s v="Yukon"/>
    <s v="Home Office"/>
    <s v="Technology"/>
    <s v="Computer Peripherals"/>
    <n v="0.42"/>
  </r>
  <r>
    <n v="31233"/>
    <d v="2011-09-24T00:00:00"/>
    <d v="2011-09-26T00:00:00"/>
    <s v="September"/>
    <s v="2011"/>
    <n v="2"/>
    <b v="0"/>
    <s v="low"/>
    <n v="3"/>
    <n v="19.34"/>
    <n v="0.06"/>
    <s v="Regular Air"/>
    <n v="-11.36"/>
    <n v="4.9800000000000004"/>
    <n v="5.0199999999999996"/>
    <s v="Brad Thomas"/>
    <s v="Yukon"/>
    <s v="Yukon"/>
    <s v="Home Office"/>
    <s v="Office Supplies"/>
    <s v="Paper"/>
    <n v="0.38"/>
  </r>
  <r>
    <n v="31233"/>
    <d v="2011-09-24T00:00:00"/>
    <d v="2011-09-28T00:00:00"/>
    <s v="September"/>
    <s v="2011"/>
    <n v="4"/>
    <b v="0"/>
    <s v="low"/>
    <n v="35"/>
    <n v="590.32000000000005"/>
    <n v="0.06"/>
    <s v="Regular Air"/>
    <n v="-91.31"/>
    <n v="16.989999999999998"/>
    <n v="8.99"/>
    <s v="Brad Thomas"/>
    <s v="Yukon"/>
    <s v="Yukon"/>
    <s v="Home Office"/>
    <s v="Office Supplies"/>
    <s v="Pens &amp; Art Supplies"/>
    <n v="0.56000000000000005"/>
  </r>
  <r>
    <n v="31233"/>
    <d v="2011-09-24T00:00:00"/>
    <d v="2011-10-03T00:00:00"/>
    <s v="October"/>
    <s v="2011"/>
    <n v="9"/>
    <b v="0"/>
    <s v="low"/>
    <n v="19"/>
    <n v="4245.93"/>
    <n v="0"/>
    <s v="Regular Air"/>
    <n v="-626.45000000000005"/>
    <n v="209.37"/>
    <n v="69"/>
    <s v="Brad Thomas"/>
    <s v="Yukon"/>
    <s v="Yukon"/>
    <s v="Home Office"/>
    <s v="Furniture"/>
    <s v="Tables"/>
    <n v="0.79"/>
  </r>
  <r>
    <n v="31461"/>
    <d v="2011-06-27T00:00:00"/>
    <d v="2011-06-29T00:00:00"/>
    <s v="June"/>
    <s v="2011"/>
    <n v="2"/>
    <b v="0"/>
    <s v="Medium"/>
    <n v="26"/>
    <n v="1463.42"/>
    <n v="0.08"/>
    <s v="Regular Air"/>
    <n v="350.82"/>
    <n v="59.98"/>
    <n v="3.99"/>
    <s v="Adam Hart"/>
    <s v="Yukon"/>
    <s v="Yukon"/>
    <s v="Corporate"/>
    <s v="Office Supplies"/>
    <s v="Appliances"/>
    <n v="0.56999999999999995"/>
  </r>
  <r>
    <n v="31524"/>
    <d v="2011-06-26T00:00:00"/>
    <d v="2011-06-28T00:00:00"/>
    <s v="June"/>
    <s v="2011"/>
    <n v="2"/>
    <b v="0"/>
    <s v="low"/>
    <n v="10"/>
    <n v="1025.8800000000001"/>
    <n v="0.08"/>
    <s v="Delivery Truck"/>
    <n v="-211.33"/>
    <n v="100.89"/>
    <n v="42"/>
    <s v="Ed Jacobs"/>
    <s v="Yukon"/>
    <s v="Yukon"/>
    <s v="Small Business"/>
    <s v="Furniture"/>
    <s v="Chairs &amp; Chairmats"/>
    <n v="0.61"/>
  </r>
  <r>
    <n v="31590"/>
    <d v="2010-06-05T00:00:00"/>
    <d v="2010-06-06T00:00:00"/>
    <s v="June"/>
    <s v="2010"/>
    <n v="1"/>
    <b v="0"/>
    <s v="Critical"/>
    <n v="5"/>
    <n v="43.49"/>
    <n v="0.06"/>
    <s v="Regular Air"/>
    <n v="-21.44"/>
    <n v="8.33"/>
    <n v="1.99"/>
    <s v="Luke Foster"/>
    <s v="Yukon"/>
    <s v="Yukon"/>
    <s v="Corporate"/>
    <s v="Technology"/>
    <s v="Computer Peripherals"/>
    <n v="0.52"/>
  </r>
  <r>
    <n v="31590"/>
    <d v="2010-06-05T00:00:00"/>
    <d v="2010-06-07T00:00:00"/>
    <s v="June"/>
    <s v="2010"/>
    <n v="2"/>
    <b v="0"/>
    <s v="Critical"/>
    <n v="27"/>
    <n v="2854.76"/>
    <n v="0.06"/>
    <s v="Regular Air"/>
    <n v="61.13"/>
    <n v="111.03"/>
    <n v="8.64"/>
    <s v="Luke Foster"/>
    <s v="Yukon"/>
    <s v="Yukon"/>
    <s v="Corporate"/>
    <s v="Office Supplies"/>
    <s v="Storage &amp; Organization"/>
    <n v="0.78"/>
  </r>
  <r>
    <n v="31619"/>
    <d v="2009-09-17T00:00:00"/>
    <d v="2009-09-24T00:00:00"/>
    <s v="September"/>
    <s v="2009"/>
    <n v="7"/>
    <b v="0"/>
    <s v="low"/>
    <n v="11"/>
    <n v="114.87"/>
    <n v="0.1"/>
    <s v="Regular Air"/>
    <n v="-21.03"/>
    <n v="10.98"/>
    <n v="3.99"/>
    <s v="Pete Kriz"/>
    <s v="Yukon"/>
    <s v="Yukon"/>
    <s v="Corporate"/>
    <s v="Office Supplies"/>
    <s v="Appliances"/>
    <n v="0.57999999999999996"/>
  </r>
  <r>
    <n v="31619"/>
    <d v="2009-09-17T00:00:00"/>
    <d v="2009-09-19T00:00:00"/>
    <s v="September"/>
    <s v="2009"/>
    <n v="2"/>
    <b v="0"/>
    <s v="low"/>
    <n v="9"/>
    <n v="383.23"/>
    <n v="0.01"/>
    <s v="Regular Air"/>
    <n v="146.51"/>
    <n v="39.979999999999997"/>
    <n v="9.1999999999999993"/>
    <s v="Pete Kriz"/>
    <s v="British Columbia"/>
    <s v="West"/>
    <s v="Corporate"/>
    <s v="Furniture"/>
    <s v="Office Furnishings"/>
    <n v="0.65"/>
  </r>
  <r>
    <n v="31715"/>
    <d v="2009-01-09T00:00:00"/>
    <d v="2009-01-10T00:00:00"/>
    <s v="January"/>
    <s v="2009"/>
    <n v="1"/>
    <b v="0"/>
    <s v="Not Specified"/>
    <n v="11"/>
    <n v="68.5"/>
    <n v="0.01"/>
    <s v="Regular Air"/>
    <n v="-53.85"/>
    <n v="5.38"/>
    <n v="7.57"/>
    <s v="Mark Haberlin"/>
    <s v="British Columbia"/>
    <s v="West"/>
    <s v="Small Business"/>
    <s v="Office Supplies"/>
    <s v="Binders and Binder Accessories"/>
    <n v="0.36"/>
  </r>
  <r>
    <n v="31715"/>
    <d v="2009-01-09T00:00:00"/>
    <d v="2009-01-09T00:00:00"/>
    <s v="January"/>
    <s v="2009"/>
    <n v="0"/>
    <s v="FREE DELIVERY"/>
    <s v="Not Specified"/>
    <n v="44"/>
    <n v="145.19"/>
    <n v="0.05"/>
    <s v="Regular Air"/>
    <n v="-116.87"/>
    <n v="3.28"/>
    <n v="3.97"/>
    <s v="Mark Haberlin"/>
    <s v="British Columbia"/>
    <s v="West"/>
    <s v="Small Business"/>
    <s v="Office Supplies"/>
    <s v="Pens &amp; Art Supplies"/>
    <n v="0.56000000000000005"/>
  </r>
  <r>
    <n v="32099"/>
    <d v="2010-05-05T00:00:00"/>
    <d v="2010-05-05T00:00:00"/>
    <s v="May"/>
    <s v="2010"/>
    <n v="0"/>
    <s v="FREE DELIVERY"/>
    <s v="Not Specified"/>
    <n v="41"/>
    <n v="506.73"/>
    <n v="0.08"/>
    <s v="Regular Air"/>
    <n v="25.58"/>
    <n v="12.28"/>
    <n v="6.47"/>
    <s v="Emily Burns"/>
    <s v="British Columbia"/>
    <s v="West"/>
    <s v="Home Office"/>
    <s v="Office Supplies"/>
    <s v="Paper"/>
    <n v="0.38"/>
  </r>
  <r>
    <n v="32129"/>
    <d v="2011-07-02T00:00:00"/>
    <d v="2011-07-03T00:00:00"/>
    <s v="July"/>
    <s v="2011"/>
    <n v="1"/>
    <b v="0"/>
    <s v="Critical"/>
    <n v="20"/>
    <n v="129.27000000000001"/>
    <n v="7.0000000000000007E-2"/>
    <s v="Regular Air"/>
    <n v="-105.15"/>
    <n v="6.48"/>
    <n v="8.74"/>
    <s v="Dave Kipp"/>
    <s v="British Columbia"/>
    <s v="West"/>
    <s v="Consumer"/>
    <s v="Office Supplies"/>
    <s v="Paper"/>
    <n v="0.36"/>
  </r>
  <r>
    <n v="32129"/>
    <d v="2011-07-02T00:00:00"/>
    <d v="2011-07-04T00:00:00"/>
    <s v="July"/>
    <s v="2011"/>
    <n v="2"/>
    <b v="0"/>
    <s v="Critical"/>
    <n v="4"/>
    <n v="8467.68"/>
    <n v="0.01"/>
    <s v="Delivery Truck"/>
    <n v="-3669.05"/>
    <n v="2036.48"/>
    <n v="14.7"/>
    <s v="Dave Kipp"/>
    <s v="British Columbia"/>
    <s v="West"/>
    <s v="Consumer"/>
    <s v="Technology"/>
    <s v="Office Machines"/>
    <n v="0.55000000000000004"/>
  </r>
  <r>
    <n v="32291"/>
    <d v="2009-11-05T00:00:00"/>
    <d v="2009-11-05T00:00:00"/>
    <s v="November"/>
    <s v="2009"/>
    <n v="0"/>
    <s v="FREE DELIVERY"/>
    <s v="Medium"/>
    <n v="13"/>
    <n v="183.22"/>
    <n v="0.01"/>
    <s v="Regular Air"/>
    <n v="-100.89"/>
    <n v="12.99"/>
    <n v="14.37"/>
    <s v="Doug O'Connell"/>
    <s v="British Columbia"/>
    <s v="West"/>
    <s v="Small Business"/>
    <s v="Furniture"/>
    <s v="Office Furnishings"/>
    <n v="0.73"/>
  </r>
  <r>
    <n v="32291"/>
    <d v="2009-11-05T00:00:00"/>
    <d v="2009-11-06T00:00:00"/>
    <s v="November"/>
    <s v="2009"/>
    <n v="1"/>
    <b v="0"/>
    <s v="Medium"/>
    <n v="4"/>
    <n v="68.03"/>
    <n v="0.02"/>
    <s v="Regular Air"/>
    <n v="-29.42"/>
    <n v="15.14"/>
    <n v="4.53"/>
    <s v="Doug O'Connell"/>
    <s v="British Columbia"/>
    <s v="West"/>
    <s v="Small Business"/>
    <s v="Office Supplies"/>
    <s v="Storage &amp; Organization"/>
    <n v="0.81"/>
  </r>
  <r>
    <n v="32902"/>
    <d v="2012-03-03T00:00:00"/>
    <d v="2012-03-05T00:00:00"/>
    <s v="March"/>
    <s v="2012"/>
    <n v="2"/>
    <b v="0"/>
    <s v="High"/>
    <n v="23"/>
    <n v="1638.67"/>
    <n v="0.05"/>
    <s v="Delivery Truck"/>
    <n v="-527.83000000000004"/>
    <n v="68.81"/>
    <n v="60"/>
    <s v="Corey Lock"/>
    <s v="British Columbia"/>
    <s v="West"/>
    <s v="Home Office"/>
    <s v="Office Supplies"/>
    <s v="Appliances"/>
    <n v="0.41"/>
  </r>
  <r>
    <n v="32902"/>
    <d v="2012-03-03T00:00:00"/>
    <d v="2012-03-05T00:00:00"/>
    <s v="March"/>
    <s v="2012"/>
    <n v="2"/>
    <b v="0"/>
    <s v="High"/>
    <n v="8"/>
    <n v="64.099999999999994"/>
    <n v="0.03"/>
    <s v="Regular Air"/>
    <n v="-48.28"/>
    <n v="6.84"/>
    <n v="8.3699999999999992"/>
    <s v="Corey Lock"/>
    <s v="British Columbia"/>
    <s v="West"/>
    <s v="Home Office"/>
    <s v="Office Supplies"/>
    <s v="Scissors, Rulers and Trimmers"/>
    <n v="0.57999999999999996"/>
  </r>
  <r>
    <n v="32932"/>
    <d v="2010-01-09T00:00:00"/>
    <d v="2010-01-13T00:00:00"/>
    <s v="January"/>
    <s v="2010"/>
    <n v="4"/>
    <b v="0"/>
    <s v="low"/>
    <n v="49"/>
    <n v="29884.6"/>
    <n v="0.05"/>
    <s v="Regular Air"/>
    <n v="12748.86"/>
    <n v="599.99"/>
    <n v="24.49"/>
    <s v="Karen Carlisle"/>
    <s v="British Columbia"/>
    <s v="West"/>
    <s v="Corporate"/>
    <s v="Technology"/>
    <s v="Copiers and Fax"/>
    <n v="0.44"/>
  </r>
  <r>
    <n v="33095"/>
    <d v="2009-02-15T00:00:00"/>
    <d v="2009-02-17T00:00:00"/>
    <s v="February"/>
    <s v="2009"/>
    <n v="2"/>
    <b v="0"/>
    <s v="Not Specified"/>
    <n v="30"/>
    <n v="4846.74"/>
    <n v="0.01"/>
    <s v="Regular Air"/>
    <n v="1689.93"/>
    <n v="159.99"/>
    <n v="5.5"/>
    <s v="Mick Brown"/>
    <s v="British Columbia"/>
    <s v="West"/>
    <s v="Consumer"/>
    <s v="Technology"/>
    <s v="Computer Peripherals"/>
    <n v="0.49"/>
  </r>
  <r>
    <n v="33095"/>
    <d v="2009-02-15T00:00:00"/>
    <d v="2009-02-16T00:00:00"/>
    <s v="February"/>
    <s v="2009"/>
    <n v="1"/>
    <b v="0"/>
    <s v="Not Specified"/>
    <n v="34"/>
    <n v="2548.3000000000002"/>
    <n v="0.1"/>
    <s v="Regular Air"/>
    <n v="875.57"/>
    <n v="78.69"/>
    <n v="19.989999999999998"/>
    <s v="Mick Brown"/>
    <s v="British Columbia"/>
    <s v="West"/>
    <s v="Consumer"/>
    <s v="Furniture"/>
    <s v="Office Furnishings"/>
    <n v="0.43"/>
  </r>
  <r>
    <n v="33126"/>
    <d v="2011-11-12T00:00:00"/>
    <d v="2011-11-13T00:00:00"/>
    <s v="November"/>
    <s v="2011"/>
    <n v="1"/>
    <b v="0"/>
    <s v="Critical"/>
    <n v="46"/>
    <n v="5979.84"/>
    <n v="0.01"/>
    <s v="Express Air"/>
    <n v="1779.01"/>
    <n v="128.24"/>
    <n v="12.65"/>
    <s v="Deborah Brumfield"/>
    <s v="British Columbia"/>
    <s v="West"/>
    <s v="Small Business"/>
    <s v="Furniture"/>
    <s v="Chairs &amp; Chairmats"/>
    <m/>
  </r>
  <r>
    <n v="33126"/>
    <d v="2011-11-12T00:00:00"/>
    <d v="2011-11-14T00:00:00"/>
    <s v="November"/>
    <s v="2011"/>
    <n v="2"/>
    <b v="0"/>
    <s v="Critical"/>
    <n v="28"/>
    <n v="175.76"/>
    <n v="0.06"/>
    <s v="Regular Air"/>
    <n v="80.36"/>
    <n v="6.3"/>
    <n v="0.5"/>
    <s v="Deborah Brumfield"/>
    <s v="British Columbia"/>
    <s v="West"/>
    <s v="Small Business"/>
    <s v="Office Supplies"/>
    <s v="Labels"/>
    <n v="0.39"/>
  </r>
  <r>
    <n v="33222"/>
    <d v="2012-06-19T00:00:00"/>
    <d v="2012-06-21T00:00:00"/>
    <s v="June"/>
    <s v="2012"/>
    <n v="2"/>
    <b v="0"/>
    <s v="Medium"/>
    <n v="18"/>
    <n v="420.76"/>
    <n v="0.05"/>
    <s v="Regular Air"/>
    <n v="-56.21"/>
    <n v="22.38"/>
    <n v="15.1"/>
    <s v="Nicole Brennan"/>
    <s v="British Columbia"/>
    <s v="West"/>
    <s v="Home Office"/>
    <s v="Office Supplies"/>
    <s v="Binders and Binder Accessories"/>
    <n v="0.38"/>
  </r>
  <r>
    <n v="33222"/>
    <d v="2012-06-19T00:00:00"/>
    <d v="2012-06-20T00:00:00"/>
    <s v="June"/>
    <s v="2012"/>
    <n v="1"/>
    <b v="0"/>
    <s v="Medium"/>
    <n v="30"/>
    <n v="1676.46"/>
    <n v="0.1"/>
    <s v="Delivery Truck"/>
    <n v="-626.08000000000004"/>
    <n v="60.98"/>
    <n v="30"/>
    <s v="Nicole Brennan"/>
    <s v="British Columbia"/>
    <s v="West"/>
    <s v="Home Office"/>
    <s v="Furniture"/>
    <s v="Chairs &amp; Chairmats"/>
    <n v="0.7"/>
  </r>
  <r>
    <n v="33222"/>
    <d v="2012-06-19T00:00:00"/>
    <d v="2012-06-21T00:00:00"/>
    <s v="June"/>
    <s v="2012"/>
    <n v="2"/>
    <b v="0"/>
    <s v="Medium"/>
    <n v="48"/>
    <n v="145.66"/>
    <n v="0.02"/>
    <s v="Regular Air"/>
    <n v="28.89"/>
    <n v="2.88"/>
    <n v="0.7"/>
    <s v="Nicole Brennan"/>
    <s v="British Columbia"/>
    <s v="West"/>
    <s v="Home Office"/>
    <s v="Office Supplies"/>
    <s v="Pens &amp; Art Supplies"/>
    <n v="0.56000000000000005"/>
  </r>
  <r>
    <n v="33317"/>
    <d v="2009-05-11T00:00:00"/>
    <d v="2009-05-13T00:00:00"/>
    <s v="May"/>
    <s v="2009"/>
    <n v="2"/>
    <b v="0"/>
    <s v="High"/>
    <n v="35"/>
    <n v="203.35"/>
    <n v="0.08"/>
    <s v="Regular Air"/>
    <n v="-1605.73"/>
    <n v="4.4800000000000004"/>
    <n v="49"/>
    <s v="Jay Fine"/>
    <s v="British Columbia"/>
    <s v="West"/>
    <s v="Consumer"/>
    <s v="Office Supplies"/>
    <s v="Appliances"/>
    <n v="0.6"/>
  </r>
  <r>
    <n v="33317"/>
    <d v="2009-05-11T00:00:00"/>
    <d v="2009-05-12T00:00:00"/>
    <s v="May"/>
    <s v="2009"/>
    <n v="1"/>
    <b v="0"/>
    <s v="High"/>
    <n v="18"/>
    <n v="44.52"/>
    <n v="0.03"/>
    <s v="Regular Air"/>
    <n v="-90.59"/>
    <n v="2.16"/>
    <n v="6.05"/>
    <s v="Jay Fine"/>
    <s v="British Columbia"/>
    <s v="West"/>
    <s v="Consumer"/>
    <s v="Office Supplies"/>
    <s v="Binders and Binder Accessories"/>
    <n v="0.37"/>
  </r>
  <r>
    <n v="33317"/>
    <d v="2009-05-11T00:00:00"/>
    <d v="2009-05-11T00:00:00"/>
    <s v="May"/>
    <s v="2009"/>
    <n v="0"/>
    <s v="FREE DELIVERY"/>
    <s v="High"/>
    <n v="5"/>
    <n v="58.9"/>
    <n v="0.03"/>
    <s v="Regular Air"/>
    <n v="-36.9"/>
    <n v="9.7100000000000009"/>
    <n v="9.4499999999999993"/>
    <s v="Jay Fine"/>
    <s v="British Columbia"/>
    <s v="West"/>
    <s v="Consumer"/>
    <s v="Office Supplies"/>
    <s v="Storage &amp; Organization"/>
    <n v="0.6"/>
  </r>
  <r>
    <n v="33317"/>
    <d v="2009-05-11T00:00:00"/>
    <d v="2009-05-13T00:00:00"/>
    <s v="May"/>
    <s v="2009"/>
    <n v="2"/>
    <b v="0"/>
    <s v="High"/>
    <n v="13"/>
    <n v="602.42049999999995"/>
    <n v="0.09"/>
    <s v="Regular Air"/>
    <n v="10.98"/>
    <n v="55.99"/>
    <n v="1.25"/>
    <s v="Jay Fine"/>
    <s v="British Columbia"/>
    <s v="West"/>
    <s v="Consumer"/>
    <s v="Technology"/>
    <s v="Telephones and Communication"/>
    <n v="0.55000000000000004"/>
  </r>
  <r>
    <n v="33445"/>
    <d v="2012-08-02T00:00:00"/>
    <d v="2012-08-07T00:00:00"/>
    <s v="August"/>
    <s v="2012"/>
    <n v="5"/>
    <b v="0"/>
    <s v="low"/>
    <n v="18"/>
    <n v="1776.96"/>
    <n v="7.0000000000000007E-2"/>
    <s v="Delivery Truck"/>
    <n v="-197.06"/>
    <n v="100.98"/>
    <n v="35.840000000000003"/>
    <s v="Juliana Krohn"/>
    <s v="British Columbia"/>
    <s v="West"/>
    <s v="Small Business"/>
    <s v="Furniture"/>
    <s v="Bookcases"/>
    <n v="0.62"/>
  </r>
  <r>
    <n v="33445"/>
    <d v="2012-08-02T00:00:00"/>
    <d v="2012-08-07T00:00:00"/>
    <s v="August"/>
    <s v="2012"/>
    <n v="5"/>
    <b v="0"/>
    <s v="low"/>
    <n v="49"/>
    <n v="3642.14"/>
    <n v="0.01"/>
    <s v="Delivery Truck"/>
    <n v="103.11"/>
    <n v="70.98"/>
    <n v="26.74"/>
    <s v="Juliana Krohn"/>
    <s v="British Columbia"/>
    <s v="West"/>
    <s v="Small Business"/>
    <s v="Furniture"/>
    <s v="Bookcases"/>
    <n v="0.6"/>
  </r>
  <r>
    <n v="33445"/>
    <d v="2012-08-02T00:00:00"/>
    <d v="2012-08-04T00:00:00"/>
    <s v="August"/>
    <s v="2012"/>
    <n v="2"/>
    <b v="0"/>
    <s v="low"/>
    <n v="16"/>
    <n v="2982.5"/>
    <n v="0.05"/>
    <s v="Regular Air"/>
    <n v="-589.58000000000004"/>
    <n v="182.55"/>
    <n v="69"/>
    <s v="Juliana Krohn"/>
    <s v="British Columbia"/>
    <s v="West"/>
    <s v="Small Business"/>
    <s v="Furniture"/>
    <s v="Tables"/>
    <n v="0.72"/>
  </r>
  <r>
    <n v="33604"/>
    <d v="2011-08-18T00:00:00"/>
    <d v="2011-08-20T00:00:00"/>
    <s v="August"/>
    <s v="2011"/>
    <n v="2"/>
    <b v="0"/>
    <s v="High"/>
    <n v="10"/>
    <n v="59.62"/>
    <n v="0.04"/>
    <s v="Regular Air"/>
    <n v="-56.3"/>
    <n v="5.4"/>
    <n v="7.78"/>
    <s v="Yana Sorensen"/>
    <s v="British Columbia"/>
    <s v="West"/>
    <s v="Corporate"/>
    <s v="Office Supplies"/>
    <s v="Binders and Binder Accessories"/>
    <n v="0.37"/>
  </r>
  <r>
    <n v="33696"/>
    <d v="2009-05-07T00:00:00"/>
    <d v="2009-05-09T00:00:00"/>
    <s v="May"/>
    <s v="2009"/>
    <n v="2"/>
    <b v="0"/>
    <s v="High"/>
    <n v="2"/>
    <n v="57.73"/>
    <n v="0.06"/>
    <s v="Regular Air"/>
    <n v="-101.41"/>
    <n v="27.48"/>
    <n v="4"/>
    <s v="Bradley Drucker"/>
    <s v="British Columbia"/>
    <s v="West"/>
    <s v="Small Business"/>
    <s v="Technology"/>
    <s v="Computer Peripherals"/>
    <n v="0.75"/>
  </r>
  <r>
    <n v="33702"/>
    <d v="2012-09-02T00:00:00"/>
    <d v="2012-09-03T00:00:00"/>
    <s v="September"/>
    <s v="2012"/>
    <n v="1"/>
    <b v="0"/>
    <s v="Not Specified"/>
    <n v="14"/>
    <n v="56.26"/>
    <n v="0"/>
    <s v="Express Air"/>
    <n v="28.11"/>
    <n v="2.89"/>
    <n v="0.5"/>
    <s v="Adam Hart"/>
    <s v="British Columbia"/>
    <s v="West"/>
    <s v="Corporate"/>
    <s v="Office Supplies"/>
    <s v="Labels"/>
    <n v="0.38"/>
  </r>
  <r>
    <n v="33923"/>
    <d v="2009-01-07T00:00:00"/>
    <d v="2009-01-11T00:00:00"/>
    <s v="January"/>
    <s v="2009"/>
    <n v="4"/>
    <b v="0"/>
    <s v="low"/>
    <n v="34"/>
    <n v="1961.7915"/>
    <n v="0.05"/>
    <s v="Regular Air"/>
    <n v="425.75"/>
    <n v="65.989999999999995"/>
    <n v="5.99"/>
    <s v="Benjamin Venier"/>
    <s v="British Columbia"/>
    <s v="West"/>
    <s v="Small Business"/>
    <s v="Technology"/>
    <s v="Telephones and Communication"/>
    <n v="0.57999999999999996"/>
  </r>
  <r>
    <n v="33924"/>
    <d v="2012-10-18T00:00:00"/>
    <d v="2012-10-20T00:00:00"/>
    <s v="October"/>
    <s v="2012"/>
    <n v="2"/>
    <b v="0"/>
    <s v="Not Specified"/>
    <n v="12"/>
    <n v="6168.07"/>
    <n v="0.05"/>
    <s v="Delivery Truck"/>
    <n v="1542"/>
    <n v="500.98"/>
    <n v="28.14"/>
    <s v="Ivan Liston"/>
    <s v="British Columbia"/>
    <s v="West"/>
    <s v="Consumer"/>
    <s v="Technology"/>
    <s v="Office Machines"/>
    <n v="0.38"/>
  </r>
  <r>
    <n v="33987"/>
    <d v="2011-10-25T00:00:00"/>
    <d v="2011-10-26T00:00:00"/>
    <s v="October"/>
    <s v="2011"/>
    <n v="1"/>
    <b v="0"/>
    <s v="High"/>
    <n v="27"/>
    <n v="1521.1344999999999"/>
    <n v="7.0000000000000007E-2"/>
    <s v="Regular Air"/>
    <n v="270.60000000000002"/>
    <n v="65.989999999999995"/>
    <n v="3.99"/>
    <s v="Sara Luxemburg"/>
    <s v="British Columbia"/>
    <s v="West"/>
    <s v="Small Business"/>
    <s v="Technology"/>
    <s v="Telephones and Communication"/>
    <n v="0.59"/>
  </r>
  <r>
    <n v="34243"/>
    <d v="2011-02-11T00:00:00"/>
    <d v="2011-02-13T00:00:00"/>
    <s v="February"/>
    <s v="2011"/>
    <n v="2"/>
    <b v="0"/>
    <s v="High"/>
    <n v="10"/>
    <n v="89.04"/>
    <n v="0.08"/>
    <s v="Regular Air"/>
    <n v="-16.489999999999998"/>
    <n v="8.75"/>
    <n v="8.5399999999999991"/>
    <s v="Tom Ashbrook"/>
    <s v="British Columbia"/>
    <s v="West"/>
    <s v="Home Office"/>
    <s v="Furniture"/>
    <s v="Office Furnishings"/>
    <n v="0.43"/>
  </r>
  <r>
    <n v="34243"/>
    <d v="2011-02-11T00:00:00"/>
    <d v="2011-02-12T00:00:00"/>
    <s v="February"/>
    <s v="2011"/>
    <n v="1"/>
    <b v="0"/>
    <s v="High"/>
    <n v="40"/>
    <n v="297.33999999999997"/>
    <n v="0.04"/>
    <s v="Express Air"/>
    <n v="-270.95999999999998"/>
    <n v="7.28"/>
    <n v="11.15"/>
    <s v="Tom Ashbrook"/>
    <s v="British Columbia"/>
    <s v="West"/>
    <s v="Home Office"/>
    <s v="Office Supplies"/>
    <s v="Paper"/>
    <n v="0.37"/>
  </r>
  <r>
    <n v="34243"/>
    <d v="2011-02-11T00:00:00"/>
    <d v="2011-02-13T00:00:00"/>
    <s v="February"/>
    <s v="2011"/>
    <n v="2"/>
    <b v="0"/>
    <s v="High"/>
    <n v="35"/>
    <n v="1264.1300000000001"/>
    <n v="0.02"/>
    <s v="Regular Air"/>
    <n v="-1087.3599999999999"/>
    <n v="35.479999999999997"/>
    <n v="35"/>
    <s v="Tom Ashbrook"/>
    <s v="British Columbia"/>
    <s v="West"/>
    <s v="Home Office"/>
    <s v="Office Supplies"/>
    <s v="Storage &amp; Organization"/>
    <n v="0.85"/>
  </r>
  <r>
    <n v="34279"/>
    <d v="2012-03-28T00:00:00"/>
    <d v="2012-03-30T00:00:00"/>
    <s v="March"/>
    <s v="2012"/>
    <n v="2"/>
    <b v="0"/>
    <s v="Not Specified"/>
    <n v="3"/>
    <n v="840.55200000000002"/>
    <n v="0.1"/>
    <s v="Delivery Truck"/>
    <n v="7.55"/>
    <n v="349.45"/>
    <n v="60"/>
    <s v="Joni Wasserman"/>
    <s v="British Columbia"/>
    <s v="West"/>
    <s v="Consumer"/>
    <s v="Furniture"/>
    <s v="Tables"/>
    <m/>
  </r>
  <r>
    <n v="34406"/>
    <d v="2012-09-28T00:00:00"/>
    <d v="2012-09-29T00:00:00"/>
    <s v="September"/>
    <s v="2012"/>
    <n v="1"/>
    <b v="0"/>
    <s v="Medium"/>
    <n v="29"/>
    <n v="142.59"/>
    <n v="0.02"/>
    <s v="Regular Air"/>
    <n v="-3.23"/>
    <n v="4.71"/>
    <n v="0.7"/>
    <s v="Eric Murdock"/>
    <s v="British Columbia"/>
    <s v="West"/>
    <s v="Home Office"/>
    <s v="Office Supplies"/>
    <s v="Rubber Bands"/>
    <n v="0.85"/>
  </r>
  <r>
    <n v="34597"/>
    <d v="2010-12-16T00:00:00"/>
    <d v="2010-12-18T00:00:00"/>
    <s v="December"/>
    <s v="2010"/>
    <n v="2"/>
    <b v="0"/>
    <s v="Medium"/>
    <n v="8"/>
    <n v="849.33699999999999"/>
    <n v="7.0000000000000007E-2"/>
    <s v="Express Air"/>
    <n v="-258.85000000000002"/>
    <n v="125.99"/>
    <n v="2.5"/>
    <s v="Brad Thomas"/>
    <s v="British Columbia"/>
    <s v="West"/>
    <s v="Home Office"/>
    <s v="Technology"/>
    <s v="Telephones and Communication"/>
    <n v="0.57999999999999996"/>
  </r>
  <r>
    <n v="34980"/>
    <d v="2010-08-02T00:00:00"/>
    <d v="2010-08-04T00:00:00"/>
    <s v="August"/>
    <s v="2010"/>
    <n v="2"/>
    <b v="0"/>
    <s v="Not Specified"/>
    <n v="7"/>
    <n v="140.77000000000001"/>
    <n v="0.01"/>
    <s v="Regular Air"/>
    <n v="100.77"/>
    <n v="18.649999999999999"/>
    <n v="3.77"/>
    <s v="Victoria Pisteka"/>
    <s v="British Columbia"/>
    <s v="West"/>
    <s v="Corporate"/>
    <s v="Furniture"/>
    <s v="Office Furnishings"/>
    <n v="0.39"/>
  </r>
  <r>
    <n v="34980"/>
    <d v="2010-08-02T00:00:00"/>
    <d v="2010-08-04T00:00:00"/>
    <s v="August"/>
    <s v="2010"/>
    <n v="2"/>
    <b v="0"/>
    <s v="Not Specified"/>
    <n v="25"/>
    <n v="848.19"/>
    <n v="0.06"/>
    <s v="Express Air"/>
    <n v="120.02"/>
    <n v="34.76"/>
    <n v="5.49"/>
    <s v="Victoria Pisteka"/>
    <s v="British Columbia"/>
    <s v="West"/>
    <s v="Corporate"/>
    <s v="Office Supplies"/>
    <s v="Storage &amp; Organization"/>
    <n v="0.6"/>
  </r>
  <r>
    <n v="34980"/>
    <d v="2010-08-02T00:00:00"/>
    <d v="2010-08-04T00:00:00"/>
    <s v="August"/>
    <s v="2010"/>
    <n v="2"/>
    <b v="0"/>
    <s v="Not Specified"/>
    <n v="12"/>
    <n v="562.15"/>
    <n v="0.01"/>
    <s v="Regular Air"/>
    <n v="148.34"/>
    <n v="46.89"/>
    <n v="5.0999999999999996"/>
    <s v="Victoria Pisteka"/>
    <s v="British Columbia"/>
    <s v="West"/>
    <s v="Corporate"/>
    <s v="Office Supplies"/>
    <s v="Appliances"/>
    <n v="0.46"/>
  </r>
  <r>
    <n v="35361"/>
    <d v="2009-04-06T00:00:00"/>
    <d v="2009-04-07T00:00:00"/>
    <s v="April"/>
    <s v="2009"/>
    <n v="1"/>
    <b v="0"/>
    <s v="Medium"/>
    <n v="40"/>
    <n v="746.93"/>
    <n v="0.09"/>
    <s v="Express Air"/>
    <n v="67.03"/>
    <n v="18.97"/>
    <n v="9.0299999999999994"/>
    <s v="Corey Lock"/>
    <s v="British Columbia"/>
    <s v="West"/>
    <s v="Home Office"/>
    <s v="Office Supplies"/>
    <s v="Paper"/>
    <n v="0.37"/>
  </r>
  <r>
    <n v="35361"/>
    <d v="2009-04-06T00:00:00"/>
    <d v="2009-04-07T00:00:00"/>
    <s v="April"/>
    <s v="2009"/>
    <n v="1"/>
    <b v="0"/>
    <s v="Medium"/>
    <n v="37"/>
    <n v="313.39999999999998"/>
    <n v="0"/>
    <s v="Regular Air"/>
    <n v="-5.05"/>
    <n v="8.34"/>
    <n v="4.82"/>
    <s v="Corey Lock"/>
    <s v="British Columbia"/>
    <s v="West"/>
    <s v="Home Office"/>
    <s v="Office Supplies"/>
    <s v="Paper"/>
    <n v="0.4"/>
  </r>
  <r>
    <n v="35587"/>
    <d v="2011-11-10T00:00:00"/>
    <d v="2011-11-11T00:00:00"/>
    <s v="November"/>
    <s v="2011"/>
    <n v="1"/>
    <b v="0"/>
    <s v="Critical"/>
    <n v="43"/>
    <n v="208.77"/>
    <n v="0.03"/>
    <s v="Regular Air"/>
    <n v="-144.24"/>
    <n v="4.82"/>
    <n v="5.72"/>
    <s v="Barry Pond"/>
    <s v="British Columbia"/>
    <s v="West"/>
    <s v="Consumer"/>
    <s v="Furniture"/>
    <s v="Office Furnishings"/>
    <n v="0.47"/>
  </r>
  <r>
    <n v="35780"/>
    <d v="2011-01-17T00:00:00"/>
    <d v="2011-01-19T00:00:00"/>
    <s v="January"/>
    <s v="2011"/>
    <n v="2"/>
    <b v="0"/>
    <s v="Medium"/>
    <n v="6"/>
    <n v="28.55"/>
    <n v="0.01"/>
    <s v="Regular Air"/>
    <n v="-4.5"/>
    <n v="4.28"/>
    <n v="1.6"/>
    <s v="Chris McAfee"/>
    <s v="British Columbia"/>
    <s v="West"/>
    <s v="Consumer"/>
    <s v="Office Supplies"/>
    <s v="Pens &amp; Art Supplies"/>
    <n v="0.57999999999999996"/>
  </r>
  <r>
    <n v="35814"/>
    <d v="2012-03-27T00:00:00"/>
    <d v="2012-03-28T00:00:00"/>
    <s v="March"/>
    <s v="2012"/>
    <n v="1"/>
    <b v="0"/>
    <s v="High"/>
    <n v="11"/>
    <n v="324.52"/>
    <n v="0.08"/>
    <s v="Regular Air"/>
    <n v="154.02000000000001"/>
    <n v="29.18"/>
    <n v="8.5500000000000007"/>
    <s v="Karen Carlisle"/>
    <s v="British Columbia"/>
    <s v="West"/>
    <s v="Home Office"/>
    <s v="Furniture"/>
    <s v="Office Furnishings"/>
    <n v="0.42"/>
  </r>
  <r>
    <n v="35938"/>
    <d v="2012-11-17T00:00:00"/>
    <d v="2012-11-19T00:00:00"/>
    <s v="November"/>
    <s v="2012"/>
    <n v="2"/>
    <b v="0"/>
    <s v="Not Specified"/>
    <n v="6"/>
    <n v="1770.7"/>
    <n v="0.05"/>
    <s v="Delivery Truck"/>
    <n v="-448.25"/>
    <n v="280.98"/>
    <n v="57"/>
    <s v="Bart Folk"/>
    <s v="British Columbia"/>
    <s v="West"/>
    <s v="Corporate"/>
    <s v="Furniture"/>
    <s v="Chairs &amp; Chairmats"/>
    <n v="0.78"/>
  </r>
  <r>
    <n v="35938"/>
    <d v="2012-11-17T00:00:00"/>
    <d v="2012-11-18T00:00:00"/>
    <s v="November"/>
    <s v="2012"/>
    <n v="1"/>
    <b v="0"/>
    <s v="Not Specified"/>
    <n v="48"/>
    <n v="628.33000000000004"/>
    <n v="0.09"/>
    <s v="Regular Air"/>
    <n v="-226.62"/>
    <n v="14.03"/>
    <n v="9.3699999999999992"/>
    <s v="Bart Folk"/>
    <s v="British Columbia"/>
    <s v="West"/>
    <s v="Corporate"/>
    <s v="Office Supplies"/>
    <s v="Storage &amp; Organization"/>
    <n v="0.56000000000000005"/>
  </r>
  <r>
    <n v="35968"/>
    <d v="2012-03-03T00:00:00"/>
    <d v="2012-03-05T00:00:00"/>
    <s v="March"/>
    <s v="2012"/>
    <n v="2"/>
    <b v="0"/>
    <s v="Not Specified"/>
    <n v="21"/>
    <n v="141.19999999999999"/>
    <n v="0.05"/>
    <s v="Regular Air"/>
    <n v="-74.44"/>
    <n v="6.23"/>
    <n v="6.97"/>
    <s v="Barry Weirich"/>
    <s v="British Columbia"/>
    <s v="West"/>
    <s v="Corporate"/>
    <s v="Office Supplies"/>
    <s v="Binders and Binder Accessories"/>
    <n v="0.36"/>
  </r>
  <r>
    <n v="36033"/>
    <d v="2009-12-19T00:00:00"/>
    <d v="2009-12-19T00:00:00"/>
    <s v="December"/>
    <s v="2009"/>
    <n v="0"/>
    <s v="FREE DELIVERY"/>
    <s v="Not Specified"/>
    <n v="15"/>
    <n v="83.02"/>
    <n v="0.06"/>
    <s v="Express Air"/>
    <n v="-54.01"/>
    <n v="4.9800000000000004"/>
    <n v="4.62"/>
    <s v="Michael Stewart"/>
    <s v="British Columbia"/>
    <s v="West"/>
    <s v="Small Business"/>
    <s v="Technology"/>
    <s v="Computer Peripherals"/>
    <n v="0.64"/>
  </r>
  <r>
    <n v="36067"/>
    <d v="2009-07-04T00:00:00"/>
    <d v="2009-07-06T00:00:00"/>
    <s v="July"/>
    <s v="2009"/>
    <n v="2"/>
    <b v="0"/>
    <s v="High"/>
    <n v="37"/>
    <n v="6176.29"/>
    <n v="0.04"/>
    <s v="Express Air"/>
    <n v="1499.94"/>
    <n v="165.2"/>
    <n v="19.989999999999998"/>
    <s v="Dave Poirier"/>
    <s v="British Columbia"/>
    <s v="West"/>
    <s v="Small Business"/>
    <s v="Office Supplies"/>
    <s v="Storage &amp; Organization"/>
    <n v="0.59"/>
  </r>
  <r>
    <n v="36131"/>
    <d v="2009-05-17T00:00:00"/>
    <d v="2009-05-18T00:00:00"/>
    <s v="May"/>
    <s v="2009"/>
    <n v="1"/>
    <b v="0"/>
    <s v="High"/>
    <n v="26"/>
    <n v="493.43"/>
    <n v="7.0000000000000007E-2"/>
    <s v="Regular Air"/>
    <n v="120.18"/>
    <n v="19.84"/>
    <n v="4.0999999999999996"/>
    <s v="Aleksandra Gannaway"/>
    <s v="British Columbia"/>
    <s v="West"/>
    <s v="Home Office"/>
    <s v="Office Supplies"/>
    <s v="Pens &amp; Art Supplies"/>
    <n v="0.44"/>
  </r>
  <r>
    <n v="36160"/>
    <d v="2012-11-22T00:00:00"/>
    <d v="2012-11-29T00:00:00"/>
    <s v="November"/>
    <s v="2012"/>
    <n v="7"/>
    <b v="0"/>
    <s v="low"/>
    <n v="12"/>
    <n v="2218.8910000000001"/>
    <n v="0"/>
    <s v="Express Air"/>
    <n v="79.540000000000006"/>
    <n v="205.99"/>
    <n v="8.99"/>
    <s v="Bryan Spruell"/>
    <s v="British Columbia"/>
    <s v="West"/>
    <s v="Home Office"/>
    <s v="Technology"/>
    <s v="Telephones and Communication"/>
    <n v="0.56000000000000005"/>
  </r>
  <r>
    <n v="36196"/>
    <d v="2011-08-06T00:00:00"/>
    <d v="2011-08-08T00:00:00"/>
    <s v="August"/>
    <s v="2011"/>
    <n v="2"/>
    <b v="0"/>
    <s v="Not Specified"/>
    <n v="7"/>
    <n v="39.01"/>
    <n v="7.0000000000000007E-2"/>
    <s v="Regular Air"/>
    <n v="-38.44"/>
    <n v="4.9800000000000004"/>
    <n v="4.32"/>
    <s v="Christy Brittain"/>
    <s v="British Columbia"/>
    <s v="West"/>
    <s v="Consumer"/>
    <s v="Technology"/>
    <s v="Computer Peripherals"/>
    <n v="0.64"/>
  </r>
  <r>
    <n v="36356"/>
    <d v="2011-12-25T00:00:00"/>
    <d v="2011-12-27T00:00:00"/>
    <s v="December"/>
    <s v="2011"/>
    <n v="2"/>
    <b v="0"/>
    <s v="Medium"/>
    <n v="45"/>
    <n v="4768.59"/>
    <n v="0.01"/>
    <s v="Delivery Truck"/>
    <n v="-593.79999999999995"/>
    <n v="100.98"/>
    <n v="45"/>
    <s v="Christy Brittain"/>
    <s v="British Columbia"/>
    <s v="West"/>
    <s v="Consumer"/>
    <s v="Furniture"/>
    <s v="Chairs &amp; Chairmats"/>
    <n v="0.69"/>
  </r>
  <r>
    <n v="36356"/>
    <d v="2011-12-25T00:00:00"/>
    <d v="2011-12-27T00:00:00"/>
    <s v="December"/>
    <s v="2011"/>
    <n v="2"/>
    <b v="0"/>
    <s v="Medium"/>
    <n v="33"/>
    <n v="117.77"/>
    <n v="0.08"/>
    <s v="Regular Air"/>
    <n v="47.98"/>
    <n v="3.75"/>
    <n v="0.5"/>
    <s v="Christy Brittain"/>
    <s v="British Columbia"/>
    <s v="West"/>
    <s v="Consumer"/>
    <s v="Office Supplies"/>
    <s v="Labels"/>
    <n v="0.37"/>
  </r>
  <r>
    <n v="36647"/>
    <d v="2009-06-30T00:00:00"/>
    <d v="2009-07-01T00:00:00"/>
    <s v="July"/>
    <s v="2009"/>
    <n v="1"/>
    <b v="0"/>
    <s v="High"/>
    <n v="21"/>
    <n v="179.98"/>
    <n v="0.01"/>
    <s v="Regular Air"/>
    <n v="38.700000000000003"/>
    <n v="7.89"/>
    <n v="2.82"/>
    <s v="Christy Brittain"/>
    <s v="British Columbia"/>
    <s v="West"/>
    <s v="Consumer"/>
    <s v="Office Supplies"/>
    <s v="Rubber Bands"/>
    <n v="0.4"/>
  </r>
  <r>
    <n v="36647"/>
    <d v="2009-06-30T00:00:00"/>
    <d v="2009-07-01T00:00:00"/>
    <s v="July"/>
    <s v="2009"/>
    <n v="1"/>
    <b v="0"/>
    <s v="High"/>
    <n v="16"/>
    <n v="55.44"/>
    <n v="0.09"/>
    <s v="Regular Air"/>
    <n v="-21.91"/>
    <n v="3.68"/>
    <n v="1.32"/>
    <s v="Christy Brittain"/>
    <s v="British Columbia"/>
    <s v="West"/>
    <s v="Consumer"/>
    <s v="Office Supplies"/>
    <s v="Scissors, Rulers and Trimmers"/>
    <n v="0.83"/>
  </r>
  <r>
    <n v="36647"/>
    <d v="2009-06-30T00:00:00"/>
    <d v="2009-07-03T00:00:00"/>
    <s v="July"/>
    <s v="2009"/>
    <n v="3"/>
    <b v="0"/>
    <s v="High"/>
    <n v="18"/>
    <n v="174.62"/>
    <n v="0.1"/>
    <s v="Regular Air"/>
    <n v="-119.77"/>
    <n v="9.7100000000000009"/>
    <n v="9.4499999999999993"/>
    <s v="Christy Brittain"/>
    <s v="British Columbia"/>
    <s v="West"/>
    <s v="Consumer"/>
    <s v="Office Supplies"/>
    <s v="Storage &amp; Organization"/>
    <n v="0.6"/>
  </r>
  <r>
    <n v="36737"/>
    <d v="2010-03-15T00:00:00"/>
    <d v="2010-03-16T00:00:00"/>
    <s v="March"/>
    <s v="2010"/>
    <n v="1"/>
    <b v="0"/>
    <s v="Not Specified"/>
    <n v="10"/>
    <n v="999.89"/>
    <n v="0.02"/>
    <s v="Regular Air"/>
    <n v="-119.92"/>
    <n v="99.99"/>
    <n v="19.989999999999998"/>
    <s v="Harold Dahlen"/>
    <s v="British Columbia"/>
    <s v="West"/>
    <s v="Consumer"/>
    <s v="Technology"/>
    <s v="Computer Peripherals"/>
    <n v="0.52"/>
  </r>
  <r>
    <n v="36737"/>
    <d v="2010-03-15T00:00:00"/>
    <d v="2010-03-16T00:00:00"/>
    <s v="March"/>
    <s v="2010"/>
    <n v="1"/>
    <b v="0"/>
    <s v="Not Specified"/>
    <n v="10"/>
    <n v="35.69"/>
    <n v="0.04"/>
    <s v="Regular Air"/>
    <n v="-31.24"/>
    <n v="3.28"/>
    <n v="4.2"/>
    <s v="Harold Dahlen"/>
    <s v="British Columbia"/>
    <s v="West"/>
    <s v="Consumer"/>
    <s v="Office Supplies"/>
    <s v="Pens &amp; Art Supplies"/>
    <n v="0.56000000000000005"/>
  </r>
  <r>
    <n v="36832"/>
    <d v="2012-06-01T00:00:00"/>
    <d v="2012-06-08T00:00:00"/>
    <s v="June"/>
    <s v="2012"/>
    <n v="7"/>
    <b v="0"/>
    <s v="low"/>
    <n v="43"/>
    <n v="532.89"/>
    <n v="0.09"/>
    <s v="Regular Air"/>
    <n v="210.53"/>
    <n v="12.97"/>
    <n v="1.49"/>
    <s v="Bobby Trafton"/>
    <s v="British Columbia"/>
    <s v="West"/>
    <s v="Small Business"/>
    <s v="Office Supplies"/>
    <s v="Binders and Binder Accessories"/>
    <n v="0.35"/>
  </r>
  <r>
    <n v="36832"/>
    <d v="2012-06-01T00:00:00"/>
    <d v="2012-06-06T00:00:00"/>
    <s v="June"/>
    <s v="2012"/>
    <n v="5"/>
    <b v="0"/>
    <s v="low"/>
    <n v="24"/>
    <n v="60.69"/>
    <n v="0.06"/>
    <s v="Express Air"/>
    <n v="-25.65"/>
    <n v="2.12"/>
    <n v="1.99"/>
    <s v="Bobby Trafton"/>
    <s v="British Columbia"/>
    <s v="West"/>
    <s v="Small Business"/>
    <s v="Technology"/>
    <s v="Computer Peripherals"/>
    <n v="0.55000000000000004"/>
  </r>
  <r>
    <n v="36836"/>
    <d v="2010-02-26T00:00:00"/>
    <d v="2010-03-01T00:00:00"/>
    <s v="March"/>
    <s v="2010"/>
    <n v="3"/>
    <b v="0"/>
    <s v="Medium"/>
    <n v="43"/>
    <n v="16116.33"/>
    <n v="0.08"/>
    <s v="Regular Air"/>
    <n v="6919.87"/>
    <n v="387.99"/>
    <n v="19.989999999999998"/>
    <s v="Karen Carlisle"/>
    <s v="British Columbia"/>
    <s v="West"/>
    <s v="Corporate"/>
    <s v="Office Supplies"/>
    <s v="Binders and Binder Accessories"/>
    <n v="0.38"/>
  </r>
  <r>
    <n v="36867"/>
    <d v="2009-09-05T00:00:00"/>
    <d v="2009-09-07T00:00:00"/>
    <s v="September"/>
    <s v="2009"/>
    <n v="2"/>
    <b v="0"/>
    <s v="High"/>
    <n v="21"/>
    <n v="5482.18"/>
    <n v="0.06"/>
    <s v="Express Air"/>
    <n v="1167.3800000000001"/>
    <n v="276.2"/>
    <n v="24.49"/>
    <s v="Speros Goranitis"/>
    <s v="British Columbia"/>
    <s v="West"/>
    <s v="Corporate"/>
    <s v="Furniture"/>
    <s v="Chairs &amp; Chairmats"/>
    <m/>
  </r>
  <r>
    <n v="36867"/>
    <d v="2009-09-05T00:00:00"/>
    <d v="2009-09-07T00:00:00"/>
    <s v="September"/>
    <s v="2009"/>
    <n v="2"/>
    <b v="0"/>
    <s v="High"/>
    <n v="16"/>
    <n v="45.57"/>
    <n v="0.09"/>
    <s v="Regular Air"/>
    <n v="2.81"/>
    <n v="2.88"/>
    <n v="0.7"/>
    <s v="Speros Goranitis"/>
    <s v="British Columbia"/>
    <s v="West"/>
    <s v="Corporate"/>
    <s v="Office Supplies"/>
    <s v="Pens &amp; Art Supplies"/>
    <n v="0.56000000000000005"/>
  </r>
  <r>
    <n v="37250"/>
    <d v="2010-01-14T00:00:00"/>
    <d v="2010-01-15T00:00:00"/>
    <s v="January"/>
    <s v="2010"/>
    <n v="1"/>
    <b v="0"/>
    <s v="High"/>
    <n v="13"/>
    <n v="473.46"/>
    <n v="0.03"/>
    <s v="Regular Air"/>
    <n v="128.11000000000001"/>
    <n v="35.94"/>
    <n v="6.66"/>
    <s v="Grant Thornton"/>
    <s v="British Columbia"/>
    <s v="West"/>
    <s v="Corporate"/>
    <s v="Office Supplies"/>
    <s v="Envelopes"/>
    <n v="0.4"/>
  </r>
  <r>
    <n v="37473"/>
    <d v="2009-10-01T00:00:00"/>
    <d v="2009-10-05T00:00:00"/>
    <s v="October"/>
    <s v="2009"/>
    <n v="4"/>
    <b v="0"/>
    <s v="low"/>
    <n v="42"/>
    <n v="88.23"/>
    <n v="0.1"/>
    <s v="Regular Air"/>
    <n v="-195.93"/>
    <n v="2.1800000000000002"/>
    <n v="5"/>
    <s v="Tom Prescott"/>
    <s v="British Columbia"/>
    <s v="West"/>
    <s v="Small Business"/>
    <s v="Office Supplies"/>
    <s v="Scissors, Rulers and Trimmers"/>
    <n v="0.81"/>
  </r>
  <r>
    <n v="37505"/>
    <d v="2011-06-03T00:00:00"/>
    <d v="2011-06-05T00:00:00"/>
    <s v="June"/>
    <s v="2011"/>
    <n v="2"/>
    <b v="0"/>
    <s v="low"/>
    <n v="1"/>
    <n v="29.19"/>
    <n v="0.03"/>
    <s v="Regular Air"/>
    <n v="-23.1"/>
    <n v="16.98"/>
    <n v="12.39"/>
    <s v="Bryan Spruell"/>
    <s v="British Columbia"/>
    <s v="West"/>
    <s v="Home Office"/>
    <s v="Office Supplies"/>
    <s v="Envelopes"/>
    <n v="0.35"/>
  </r>
  <r>
    <n v="37505"/>
    <d v="2011-06-03T00:00:00"/>
    <d v="2011-06-05T00:00:00"/>
    <s v="June"/>
    <s v="2011"/>
    <n v="2"/>
    <b v="0"/>
    <s v="low"/>
    <n v="9"/>
    <n v="2007.24"/>
    <n v="0.03"/>
    <s v="Express Air"/>
    <n v="600.4"/>
    <n v="225.04"/>
    <n v="11.79"/>
    <s v="Bryan Spruell"/>
    <s v="British Columbia"/>
    <s v="West"/>
    <s v="Home Office"/>
    <s v="Office Supplies"/>
    <s v="Appliances"/>
    <n v="0.42"/>
  </r>
  <r>
    <n v="37505"/>
    <d v="2011-06-03T00:00:00"/>
    <d v="2011-06-08T00:00:00"/>
    <s v="June"/>
    <s v="2011"/>
    <n v="5"/>
    <b v="0"/>
    <s v="low"/>
    <n v="42"/>
    <n v="384.41"/>
    <n v="0.05"/>
    <s v="Regular Air"/>
    <n v="-44.3"/>
    <n v="9.49"/>
    <n v="5.76"/>
    <s v="Bryan Spruell"/>
    <s v="British Columbia"/>
    <s v="West"/>
    <s v="Home Office"/>
    <s v="Technology"/>
    <s v="Office Machines"/>
    <n v="0.39"/>
  </r>
  <r>
    <n v="37537"/>
    <d v="2009-01-02T00:00:00"/>
    <d v="2009-01-02T00:00:00"/>
    <s v="January"/>
    <s v="2009"/>
    <n v="0"/>
    <s v="FREE DELIVERY"/>
    <s v="low"/>
    <n v="4"/>
    <n v="1239.06"/>
    <n v="0"/>
    <s v="Delivery Truck"/>
    <n v="-193.08"/>
    <n v="291.73"/>
    <n v="48.8"/>
    <s v="Alan Schoenberger"/>
    <s v="British Columbia"/>
    <s v="West"/>
    <s v="Corporate"/>
    <s v="Furniture"/>
    <s v="Chairs &amp; Chairmats"/>
    <n v="0.56000000000000005"/>
  </r>
  <r>
    <n v="37537"/>
    <d v="2009-01-02T00:00:00"/>
    <d v="2009-01-04T00:00:00"/>
    <s v="January"/>
    <s v="2009"/>
    <n v="2"/>
    <b v="0"/>
    <s v="low"/>
    <n v="43"/>
    <n v="4083.19"/>
    <n v="7.0000000000000007E-2"/>
    <s v="Delivery Truck"/>
    <n v="-1049.8499999999999"/>
    <n v="100.98"/>
    <n v="45"/>
    <s v="Alan Schoenberger"/>
    <s v="British Columbia"/>
    <s v="West"/>
    <s v="Corporate"/>
    <s v="Furniture"/>
    <s v="Chairs &amp; Chairmats"/>
    <n v="0.69"/>
  </r>
  <r>
    <n v="37537"/>
    <d v="2009-01-02T00:00:00"/>
    <d v="2009-01-09T00:00:00"/>
    <s v="January"/>
    <s v="2009"/>
    <n v="7"/>
    <b v="0"/>
    <s v="low"/>
    <n v="32"/>
    <n v="4902.38"/>
    <n v="0.05"/>
    <s v="Regular Air"/>
    <n v="1438.49"/>
    <n v="155.06"/>
    <n v="7.07"/>
    <s v="Alan Schoenberger"/>
    <s v="British Columbia"/>
    <s v="West"/>
    <s v="Corporate"/>
    <s v="Office Supplies"/>
    <s v="Storage &amp; Organization"/>
    <n v="0.59"/>
  </r>
  <r>
    <n v="37606"/>
    <d v="2010-02-22T00:00:00"/>
    <d v="2010-02-23T00:00:00"/>
    <s v="February"/>
    <s v="2010"/>
    <n v="1"/>
    <b v="0"/>
    <s v="Critical"/>
    <n v="1"/>
    <n v="19.96"/>
    <n v="0.05"/>
    <s v="Express Air"/>
    <n v="3.25"/>
    <n v="4.9800000000000004"/>
    <n v="4.8600000000000003"/>
    <s v="Patrick Bzostek"/>
    <s v="British Columbia"/>
    <s v="West"/>
    <s v="Consumer"/>
    <s v="Office Supplies"/>
    <s v="Paper"/>
    <n v="0.38"/>
  </r>
  <r>
    <n v="37606"/>
    <d v="2010-02-22T00:00:00"/>
    <d v="2010-02-24T00:00:00"/>
    <s v="February"/>
    <s v="2010"/>
    <n v="2"/>
    <b v="0"/>
    <s v="Critical"/>
    <n v="41"/>
    <n v="148.99"/>
    <n v="0.03"/>
    <s v="Regular Air"/>
    <n v="-115.48"/>
    <n v="3.57"/>
    <n v="4.17"/>
    <s v="Patrick Bzostek"/>
    <s v="British Columbia"/>
    <s v="West"/>
    <s v="Consumer"/>
    <s v="Office Supplies"/>
    <s v="Pens &amp; Art Supplies"/>
    <n v="0.59"/>
  </r>
  <r>
    <n v="37606"/>
    <d v="2010-02-22T00:00:00"/>
    <d v="2010-02-24T00:00:00"/>
    <s v="February"/>
    <s v="2010"/>
    <n v="2"/>
    <b v="0"/>
    <s v="Critical"/>
    <n v="21"/>
    <n v="70.66"/>
    <n v="0.06"/>
    <s v="Regular Air"/>
    <n v="-57.84"/>
    <n v="3.28"/>
    <n v="3.97"/>
    <s v="Patrick Bzostek"/>
    <s v="British Columbia"/>
    <s v="West"/>
    <s v="Consumer"/>
    <s v="Office Supplies"/>
    <s v="Pens &amp; Art Supplies"/>
    <n v="0.56000000000000005"/>
  </r>
  <r>
    <n v="37668"/>
    <d v="2010-01-08T00:00:00"/>
    <d v="2010-01-08T00:00:00"/>
    <s v="January"/>
    <s v="2010"/>
    <n v="0"/>
    <s v="FREE DELIVERY"/>
    <s v="low"/>
    <n v="33"/>
    <n v="478.27"/>
    <n v="0.01"/>
    <s v="Regular Air"/>
    <n v="-4.8499999999999996"/>
    <n v="13.99"/>
    <n v="7.51"/>
    <s v="Victoria Pisteka"/>
    <s v="British Columbia"/>
    <s v="West"/>
    <s v="Corporate"/>
    <s v="Technology"/>
    <s v="Office Machines"/>
    <n v="0.39"/>
  </r>
  <r>
    <n v="37830"/>
    <d v="2009-08-16T00:00:00"/>
    <d v="2009-08-18T00:00:00"/>
    <s v="August"/>
    <s v="2009"/>
    <n v="2"/>
    <b v="0"/>
    <s v="Not Specified"/>
    <n v="39"/>
    <n v="977.92"/>
    <n v="0.05"/>
    <s v="Express Air"/>
    <n v="148.88999999999999"/>
    <n v="25.99"/>
    <n v="5.37"/>
    <s v="Tamara Willingham"/>
    <s v="British Columbia"/>
    <s v="West"/>
    <s v="Corporate"/>
    <s v="Office Supplies"/>
    <s v="Pens &amp; Art Supplies"/>
    <n v="0.56000000000000005"/>
  </r>
  <r>
    <n v="37957"/>
    <d v="2010-11-05T00:00:00"/>
    <d v="2010-11-06T00:00:00"/>
    <s v="November"/>
    <s v="2010"/>
    <n v="1"/>
    <b v="0"/>
    <s v="Not Specified"/>
    <n v="31"/>
    <n v="229.26"/>
    <n v="0"/>
    <s v="Regular Air"/>
    <n v="-37.200000000000003"/>
    <n v="6.81"/>
    <n v="5.48"/>
    <s v="Bobby Trafton"/>
    <s v="British Columbia"/>
    <s v="West"/>
    <s v="Small Business"/>
    <s v="Office Supplies"/>
    <s v="Binders and Binder Accessories"/>
    <n v="0.37"/>
  </r>
  <r>
    <n v="38406"/>
    <d v="2010-12-02T00:00:00"/>
    <d v="2010-12-03T00:00:00"/>
    <s v="December"/>
    <s v="2010"/>
    <n v="1"/>
    <b v="0"/>
    <s v="Medium"/>
    <n v="12"/>
    <n v="754.94"/>
    <n v="0.01"/>
    <s v="Delivery Truck"/>
    <n v="-226.24"/>
    <n v="58.14"/>
    <n v="36.61"/>
    <s v="Denny Ordway"/>
    <s v="British Columbia"/>
    <s v="West"/>
    <s v="Small Business"/>
    <s v="Furniture"/>
    <s v="Bookcases"/>
    <n v="0.61"/>
  </r>
  <r>
    <n v="38594"/>
    <d v="2009-12-01T00:00:00"/>
    <d v="2009-12-02T00:00:00"/>
    <s v="December"/>
    <s v="2009"/>
    <n v="1"/>
    <b v="0"/>
    <s v="Medium"/>
    <n v="26"/>
    <n v="1011.9"/>
    <n v="7.0000000000000007E-2"/>
    <s v="Regular Air"/>
    <n v="247.94"/>
    <n v="39.479999999999997"/>
    <n v="1.99"/>
    <s v="Roland Fjeld"/>
    <s v="British Columbia"/>
    <s v="West"/>
    <s v="Corporate"/>
    <s v="Technology"/>
    <s v="Computer Peripherals"/>
    <n v="0.54"/>
  </r>
  <r>
    <n v="38657"/>
    <d v="2010-05-28T00:00:00"/>
    <d v="2010-05-29T00:00:00"/>
    <s v="May"/>
    <s v="2010"/>
    <n v="1"/>
    <b v="0"/>
    <s v="Not Specified"/>
    <n v="38"/>
    <n v="1279.25"/>
    <n v="0.01"/>
    <s v="Regular Air"/>
    <n v="569.29999999999995"/>
    <n v="31.78"/>
    <n v="1.99"/>
    <s v="Elizabeth Moffitt"/>
    <s v="British Columbia"/>
    <s v="West"/>
    <s v="Consumer"/>
    <s v="Technology"/>
    <s v="Computer Peripherals"/>
    <n v="0.42"/>
  </r>
  <r>
    <n v="38850"/>
    <d v="2010-04-29T00:00:00"/>
    <d v="2010-05-01T00:00:00"/>
    <s v="May"/>
    <s v="2010"/>
    <n v="2"/>
    <b v="0"/>
    <s v="Medium"/>
    <n v="34"/>
    <n v="12570.74"/>
    <n v="0.02"/>
    <s v="Delivery Truck"/>
    <n v="-4560.43"/>
    <n v="348.21"/>
    <n v="40.19"/>
    <s v="Corey Lock"/>
    <s v="British Columbia"/>
    <s v="West"/>
    <s v="Home Office"/>
    <s v="Furniture"/>
    <s v="Tables"/>
    <n v="0.62"/>
  </r>
  <r>
    <n v="38913"/>
    <d v="2009-09-06T00:00:00"/>
    <d v="2009-09-06T00:00:00"/>
    <s v="September"/>
    <s v="2009"/>
    <n v="0"/>
    <s v="FREE DELIVERY"/>
    <s v="Not Specified"/>
    <n v="7"/>
    <n v="230.29"/>
    <n v="0.03"/>
    <s v="Regular Air"/>
    <n v="-4.3"/>
    <n v="31.74"/>
    <n v="12.62"/>
    <s v="David Kendrick"/>
    <s v="British Columbia"/>
    <s v="West"/>
    <s v="Home Office"/>
    <s v="Office Supplies"/>
    <s v="Binders and Binder Accessories"/>
    <n v="0.37"/>
  </r>
  <r>
    <n v="38948"/>
    <d v="2011-06-05T00:00:00"/>
    <d v="2011-06-06T00:00:00"/>
    <s v="June"/>
    <s v="2011"/>
    <n v="1"/>
    <b v="0"/>
    <s v="Not Specified"/>
    <n v="9"/>
    <n v="1394.28"/>
    <n v="0.03"/>
    <s v="Regular Air"/>
    <n v="197.16"/>
    <n v="155.06"/>
    <n v="7.07"/>
    <s v="Julia Barnett"/>
    <s v="British Columbia"/>
    <s v="West"/>
    <s v="Home Office"/>
    <s v="Office Supplies"/>
    <s v="Storage &amp; Organization"/>
    <n v="0.59"/>
  </r>
  <r>
    <n v="38948"/>
    <d v="2011-06-05T00:00:00"/>
    <d v="2011-06-06T00:00:00"/>
    <s v="June"/>
    <s v="2011"/>
    <n v="1"/>
    <b v="0"/>
    <s v="Not Specified"/>
    <n v="44"/>
    <n v="6862.2370000000001"/>
    <n v="0.05"/>
    <s v="Express Air"/>
    <n v="1839.2"/>
    <n v="179.99"/>
    <n v="13.99"/>
    <s v="Julia Barnett"/>
    <s v="British Columbia"/>
    <s v="West"/>
    <s v="Home Office"/>
    <s v="Technology"/>
    <s v="Telephones and Communication"/>
    <n v="0.56999999999999995"/>
  </r>
  <r>
    <n v="39041"/>
    <d v="2011-10-26T00:00:00"/>
    <d v="2011-10-26T00:00:00"/>
    <s v="October"/>
    <s v="2011"/>
    <n v="0"/>
    <s v="FREE DELIVERY"/>
    <s v="Critical"/>
    <n v="47"/>
    <n v="418.03"/>
    <n v="0"/>
    <s v="Express Air"/>
    <n v="-158.58000000000001"/>
    <n v="8.09"/>
    <n v="7.96"/>
    <s v="Adam Hart"/>
    <s v="British Columbia"/>
    <s v="West"/>
    <s v="Corporate"/>
    <s v="Furniture"/>
    <s v="Office Furnishings"/>
    <n v="0.49"/>
  </r>
  <r>
    <n v="39041"/>
    <d v="2011-10-26T00:00:00"/>
    <d v="2011-10-28T00:00:00"/>
    <s v="October"/>
    <s v="2011"/>
    <n v="2"/>
    <b v="0"/>
    <s v="Critical"/>
    <n v="23"/>
    <n v="336.86"/>
    <n v="0.06"/>
    <s v="Regular Air"/>
    <n v="36.32"/>
    <n v="14.2"/>
    <n v="5.3"/>
    <s v="Adam Hart"/>
    <s v="British Columbia"/>
    <s v="West"/>
    <s v="Corporate"/>
    <s v="Furniture"/>
    <s v="Office Furnishings"/>
    <n v="0.46"/>
  </r>
  <r>
    <n v="39136"/>
    <d v="2009-06-24T00:00:00"/>
    <d v="2009-06-26T00:00:00"/>
    <s v="June"/>
    <s v="2009"/>
    <n v="2"/>
    <b v="0"/>
    <s v="High"/>
    <n v="49"/>
    <n v="2693.5140000000001"/>
    <n v="0.02"/>
    <s v="Regular Air"/>
    <n v="662.05"/>
    <n v="65.989999999999995"/>
    <n v="3.99"/>
    <s v="Shirley Jackson"/>
    <s v="British Columbia"/>
    <s v="West"/>
    <s v="Corporate"/>
    <s v="Technology"/>
    <s v="Telephones and Communication"/>
    <n v="0.59"/>
  </r>
  <r>
    <n v="39232"/>
    <d v="2011-07-12T00:00:00"/>
    <d v="2011-07-14T00:00:00"/>
    <s v="July"/>
    <s v="2011"/>
    <n v="2"/>
    <b v="0"/>
    <s v="low"/>
    <n v="11"/>
    <n v="391.9"/>
    <n v="0.1"/>
    <s v="Regular Air"/>
    <n v="-47.01"/>
    <n v="35.44"/>
    <n v="19.989999999999998"/>
    <s v="Adam Hart"/>
    <s v="British Columbia"/>
    <s v="West"/>
    <s v="Corporate"/>
    <s v="Office Supplies"/>
    <s v="Paper"/>
    <n v="0.38"/>
  </r>
  <r>
    <n v="39232"/>
    <d v="2011-07-12T00:00:00"/>
    <d v="2011-07-17T00:00:00"/>
    <s v="July"/>
    <s v="2011"/>
    <n v="5"/>
    <b v="0"/>
    <s v="low"/>
    <n v="26"/>
    <n v="1451.59"/>
    <n v="0.06"/>
    <s v="Regular Air"/>
    <n v="435.11"/>
    <n v="55.48"/>
    <n v="14.3"/>
    <s v="Adam Hart"/>
    <s v="British Columbia"/>
    <s v="West"/>
    <s v="Corporate"/>
    <s v="Office Supplies"/>
    <s v="Paper"/>
    <n v="0.37"/>
  </r>
  <r>
    <n v="39617"/>
    <d v="2011-12-17T00:00:00"/>
    <d v="2011-12-19T00:00:00"/>
    <s v="December"/>
    <s v="2011"/>
    <n v="2"/>
    <b v="0"/>
    <s v="Not Specified"/>
    <n v="33"/>
    <n v="1283.68"/>
    <n v="0.08"/>
    <s v="Regular Air"/>
    <n v="202.47"/>
    <n v="39.979999999999997"/>
    <n v="9.1999999999999993"/>
    <s v="Bradley Drucker"/>
    <s v="British Columbia"/>
    <s v="West"/>
    <s v="Small Business"/>
    <s v="Furniture"/>
    <s v="Office Furnishings"/>
    <n v="0.65"/>
  </r>
  <r>
    <n v="39617"/>
    <d v="2011-12-17T00:00:00"/>
    <d v="2011-12-19T00:00:00"/>
    <s v="December"/>
    <s v="2011"/>
    <n v="2"/>
    <b v="0"/>
    <s v="Not Specified"/>
    <n v="28"/>
    <n v="169.46"/>
    <n v="0.02"/>
    <s v="Regular Air"/>
    <n v="34.24"/>
    <n v="5.84"/>
    <n v="1.2"/>
    <s v="Bradley Drucker"/>
    <s v="British Columbia"/>
    <s v="West"/>
    <s v="Small Business"/>
    <s v="Office Supplies"/>
    <s v="Pens &amp; Art Supplies"/>
    <n v="0.55000000000000004"/>
  </r>
  <r>
    <n v="39649"/>
    <d v="2009-10-19T00:00:00"/>
    <d v="2009-10-20T00:00:00"/>
    <s v="October"/>
    <s v="2009"/>
    <n v="1"/>
    <b v="0"/>
    <s v="High"/>
    <n v="10"/>
    <n v="1351.653"/>
    <n v="0.01"/>
    <s v="Express Air"/>
    <n v="-202.85"/>
    <n v="155.99"/>
    <n v="8.99"/>
    <s v="Karen Carlisle"/>
    <s v="British Columbia"/>
    <s v="West"/>
    <s v="Corporate"/>
    <s v="Technology"/>
    <s v="Telephones and Communication"/>
    <n v="0.57999999999999996"/>
  </r>
  <r>
    <n v="39649"/>
    <d v="2009-10-19T00:00:00"/>
    <d v="2009-10-21T00:00:00"/>
    <s v="October"/>
    <s v="2009"/>
    <n v="2"/>
    <b v="0"/>
    <s v="High"/>
    <n v="9"/>
    <n v="63"/>
    <n v="0.01"/>
    <s v="Regular Air"/>
    <n v="-17.48"/>
    <n v="5.98"/>
    <n v="5.46"/>
    <s v="Karen Carlisle"/>
    <s v="British Columbia"/>
    <s v="West"/>
    <s v="Corporate"/>
    <s v="Office Supplies"/>
    <s v="Paper"/>
    <n v="0.36"/>
  </r>
  <r>
    <n v="39654"/>
    <d v="2012-09-30T00:00:00"/>
    <d v="2012-10-01T00:00:00"/>
    <s v="October"/>
    <s v="2012"/>
    <n v="1"/>
    <b v="0"/>
    <s v="Medium"/>
    <n v="39"/>
    <n v="856.15"/>
    <n v="0.03"/>
    <s v="Express Air"/>
    <n v="330.03"/>
    <n v="21.38"/>
    <n v="2.99"/>
    <s v="Grant Thornton"/>
    <s v="British Columbia"/>
    <s v="West"/>
    <s v="Corporate"/>
    <s v="Office Supplies"/>
    <s v="Binders and Binder Accessories"/>
    <n v="0.37"/>
  </r>
  <r>
    <n v="39808"/>
    <d v="2012-09-02T00:00:00"/>
    <d v="2012-09-09T00:00:00"/>
    <s v="September"/>
    <s v="2012"/>
    <n v="7"/>
    <b v="0"/>
    <s v="low"/>
    <n v="50"/>
    <n v="2026.42"/>
    <n v="0.03"/>
    <s v="Regular Air"/>
    <n v="655.36"/>
    <n v="39.979999999999997"/>
    <n v="9.83"/>
    <s v="Brendan Murry"/>
    <s v="British Columbia"/>
    <s v="West"/>
    <s v="Corporate"/>
    <s v="Office Supplies"/>
    <s v="Envelopes"/>
    <n v="0.4"/>
  </r>
  <r>
    <n v="39808"/>
    <d v="2012-09-02T00:00:00"/>
    <d v="2012-09-06T00:00:00"/>
    <s v="September"/>
    <s v="2012"/>
    <n v="4"/>
    <b v="0"/>
    <s v="low"/>
    <n v="31"/>
    <n v="3413.4555"/>
    <n v="0.03"/>
    <s v="Regular Air"/>
    <n v="868.47"/>
    <n v="125.99"/>
    <n v="2.5"/>
    <s v="Brendan Murry"/>
    <s v="British Columbia"/>
    <s v="West"/>
    <s v="Corporate"/>
    <s v="Technology"/>
    <s v="Telephones and Communication"/>
    <n v="0.6"/>
  </r>
  <r>
    <n v="39841"/>
    <d v="2010-01-01T00:00:00"/>
    <d v="2010-01-03T00:00:00"/>
    <s v="January"/>
    <s v="2010"/>
    <n v="2"/>
    <b v="0"/>
    <s v="Medium"/>
    <n v="43"/>
    <n v="294.13"/>
    <n v="0.01"/>
    <s v="Regular Air"/>
    <n v="-123.07"/>
    <n v="6.68"/>
    <n v="6.92"/>
    <s v="Benjamin Venier"/>
    <s v="British Columbia"/>
    <s v="West"/>
    <s v="Small Business"/>
    <s v="Office Supplies"/>
    <s v="Paper"/>
    <n v="0.37"/>
  </r>
  <r>
    <n v="39847"/>
    <d v="2010-04-04T00:00:00"/>
    <d v="2010-04-05T00:00:00"/>
    <s v="April"/>
    <s v="2010"/>
    <n v="1"/>
    <b v="0"/>
    <s v="Not Specified"/>
    <n v="29"/>
    <n v="125.41"/>
    <n v="0.08"/>
    <s v="Regular Air"/>
    <n v="-127.01"/>
    <n v="4.38"/>
    <n v="6.21"/>
    <s v="Jennifer Patt"/>
    <s v="British Columbia"/>
    <s v="West"/>
    <s v="Home Office"/>
    <s v="Office Supplies"/>
    <s v="Binders and Binder Accessories"/>
    <n v="0.37"/>
  </r>
  <r>
    <n v="39847"/>
    <d v="2010-04-04T00:00:00"/>
    <d v="2010-04-05T00:00:00"/>
    <s v="April"/>
    <s v="2010"/>
    <n v="1"/>
    <b v="0"/>
    <s v="Not Specified"/>
    <n v="49"/>
    <n v="3170.52"/>
    <n v="0.08"/>
    <s v="Regular Air"/>
    <n v="379.11"/>
    <n v="64.98"/>
    <n v="6.88"/>
    <s v="Jennifer Patt"/>
    <s v="British Columbia"/>
    <s v="West"/>
    <s v="Home Office"/>
    <s v="Office Supplies"/>
    <s v="Storage &amp; Organization"/>
    <n v="0.73"/>
  </r>
  <r>
    <n v="39847"/>
    <d v="2010-04-04T00:00:00"/>
    <d v="2010-04-06T00:00:00"/>
    <s v="April"/>
    <s v="2010"/>
    <n v="2"/>
    <b v="0"/>
    <s v="Not Specified"/>
    <n v="20"/>
    <n v="2488.4769999999999"/>
    <n v="0.08"/>
    <s v="Regular Air"/>
    <n v="142.55000000000001"/>
    <n v="155.99"/>
    <n v="8.99"/>
    <s v="Jennifer Patt"/>
    <s v="British Columbia"/>
    <s v="West"/>
    <s v="Home Office"/>
    <s v="Technology"/>
    <s v="Telephones and Communication"/>
    <n v="0.57999999999999996"/>
  </r>
  <r>
    <n v="39907"/>
    <d v="2010-08-29T00:00:00"/>
    <d v="2010-09-07T00:00:00"/>
    <s v="September"/>
    <s v="2010"/>
    <n v="9"/>
    <b v="0"/>
    <s v="low"/>
    <n v="12"/>
    <n v="378.84"/>
    <n v="0.05"/>
    <s v="Regular Air"/>
    <n v="-99.38"/>
    <n v="30.73"/>
    <n v="4"/>
    <s v="Jennifer Patt"/>
    <s v="British Columbia"/>
    <s v="West"/>
    <s v="Home Office"/>
    <s v="Technology"/>
    <s v="Computer Peripherals"/>
    <n v="0.75"/>
  </r>
  <r>
    <n v="40068"/>
    <d v="2010-04-20T00:00:00"/>
    <d v="2010-04-22T00:00:00"/>
    <s v="April"/>
    <s v="2010"/>
    <n v="2"/>
    <b v="0"/>
    <s v="low"/>
    <n v="1"/>
    <n v="200.38"/>
    <n v="0.02"/>
    <s v="Delivery Truck"/>
    <n v="-90.41"/>
    <n v="160.97999999999999"/>
    <n v="30"/>
    <s v="Jennifer Patt"/>
    <s v="British Columbia"/>
    <s v="West"/>
    <s v="Home Office"/>
    <s v="Furniture"/>
    <s v="Chairs &amp; Chairmats"/>
    <n v="0.62"/>
  </r>
  <r>
    <n v="40068"/>
    <d v="2010-04-20T00:00:00"/>
    <d v="2010-04-24T00:00:00"/>
    <s v="April"/>
    <s v="2010"/>
    <n v="4"/>
    <b v="0"/>
    <s v="low"/>
    <n v="2"/>
    <n v="128.52000000000001"/>
    <n v="0.1"/>
    <s v="Regular Air"/>
    <n v="-110.07"/>
    <n v="64.98"/>
    <n v="6.88"/>
    <s v="Jennifer Patt"/>
    <s v="British Columbia"/>
    <s v="West"/>
    <s v="Home Office"/>
    <s v="Office Supplies"/>
    <s v="Storage &amp; Organization"/>
    <n v="0.73"/>
  </r>
  <r>
    <n v="40068"/>
    <d v="2010-04-20T00:00:00"/>
    <d v="2010-04-20T00:00:00"/>
    <s v="April"/>
    <s v="2010"/>
    <n v="0"/>
    <s v="FREE DELIVERY"/>
    <s v="low"/>
    <n v="24"/>
    <n v="6717.7839999999997"/>
    <n v="0"/>
    <s v="Delivery Truck"/>
    <n v="1903.1"/>
    <n v="348.21"/>
    <n v="40.19"/>
    <s v="Jennifer Patt"/>
    <s v="British Columbia"/>
    <s v="West"/>
    <s v="Home Office"/>
    <s v="Furniture"/>
    <s v="Tables"/>
    <n v="0.62"/>
  </r>
  <r>
    <n v="40420"/>
    <d v="2011-01-10T00:00:00"/>
    <d v="2011-01-12T00:00:00"/>
    <s v="January"/>
    <s v="2011"/>
    <n v="2"/>
    <b v="0"/>
    <s v="High"/>
    <n v="22"/>
    <n v="59.08"/>
    <n v="0.1"/>
    <s v="Regular Air"/>
    <n v="-2.61"/>
    <n v="2.88"/>
    <n v="1.49"/>
    <s v="Jeremy Pistek"/>
    <s v="British Columbia"/>
    <s v="West"/>
    <s v="Corporate"/>
    <s v="Office Supplies"/>
    <s v="Binders and Binder Accessories"/>
    <n v="0.36"/>
  </r>
  <r>
    <n v="40420"/>
    <d v="2011-01-10T00:00:00"/>
    <d v="2011-01-12T00:00:00"/>
    <s v="January"/>
    <s v="2011"/>
    <n v="2"/>
    <b v="0"/>
    <s v="High"/>
    <n v="50"/>
    <n v="886.36300000000006"/>
    <n v="0.08"/>
    <s v="Regular Air"/>
    <n v="450.02"/>
    <n v="20.99"/>
    <n v="0.99"/>
    <s v="Jeremy Pistek"/>
    <s v="British Columbia"/>
    <s v="West"/>
    <s v="Corporate"/>
    <s v="Technology"/>
    <s v="Telephones and Communication"/>
    <n v="0.37"/>
  </r>
  <r>
    <n v="40485"/>
    <d v="2009-12-27T00:00:00"/>
    <d v="2009-12-27T00:00:00"/>
    <s v="December"/>
    <s v="2009"/>
    <n v="0"/>
    <s v="FREE DELIVERY"/>
    <s v="Not Specified"/>
    <n v="36"/>
    <n v="222.25"/>
    <n v="0.05"/>
    <s v="Regular Air"/>
    <n v="-63.77"/>
    <n v="5.98"/>
    <n v="5.46"/>
    <s v="David Bremer"/>
    <s v="British Columbia"/>
    <s v="West"/>
    <s v="Corporate"/>
    <s v="Office Supplies"/>
    <s v="Paper"/>
    <n v="0.36"/>
  </r>
  <r>
    <n v="40485"/>
    <d v="2009-12-27T00:00:00"/>
    <d v="2009-12-28T00:00:00"/>
    <s v="December"/>
    <s v="2009"/>
    <n v="1"/>
    <b v="0"/>
    <s v="Not Specified"/>
    <n v="7"/>
    <n v="388.71350000000001"/>
    <n v="0.01"/>
    <s v="Regular Air"/>
    <n v="-190.42"/>
    <n v="65.989999999999995"/>
    <n v="3.99"/>
    <s v="David Bremer"/>
    <s v="British Columbia"/>
    <s v="West"/>
    <s v="Corporate"/>
    <s v="Technology"/>
    <s v="Telephones and Communication"/>
    <n v="0.59"/>
  </r>
  <r>
    <n v="40998"/>
    <d v="2009-05-02T00:00:00"/>
    <d v="2009-05-03T00:00:00"/>
    <s v="May"/>
    <s v="2009"/>
    <n v="1"/>
    <b v="0"/>
    <s v="Medium"/>
    <n v="43"/>
    <n v="1233.22"/>
    <n v="0.05"/>
    <s v="Regular Air"/>
    <n v="385.46"/>
    <n v="29.89"/>
    <n v="1.99"/>
    <s v="Nora Paige"/>
    <s v="British Columbia"/>
    <s v="West"/>
    <s v="Small Business"/>
    <s v="Technology"/>
    <s v="Computer Peripherals"/>
    <n v="0.5"/>
  </r>
  <r>
    <n v="40998"/>
    <d v="2009-05-02T00:00:00"/>
    <d v="2009-05-04T00:00:00"/>
    <s v="May"/>
    <s v="2009"/>
    <n v="2"/>
    <b v="0"/>
    <s v="Medium"/>
    <n v="39"/>
    <n v="144.82"/>
    <n v="0.08"/>
    <s v="Regular Air"/>
    <n v="28.4"/>
    <n v="4"/>
    <n v="1.3"/>
    <s v="Nora Paige"/>
    <s v="British Columbia"/>
    <s v="West"/>
    <s v="Small Business"/>
    <s v="Office Supplies"/>
    <s v="Paper"/>
    <n v="0.37"/>
  </r>
  <r>
    <n v="41091"/>
    <d v="2009-05-24T00:00:00"/>
    <d v="2009-05-25T00:00:00"/>
    <s v="May"/>
    <s v="2009"/>
    <n v="1"/>
    <b v="0"/>
    <s v="Medium"/>
    <n v="32"/>
    <n v="6310.69"/>
    <n v="0.1"/>
    <s v="Express Air"/>
    <n v="1318.83"/>
    <n v="218.08"/>
    <n v="18.059999999999999"/>
    <s v="Harold Dahlen"/>
    <s v="British Columbia"/>
    <s v="West"/>
    <s v="Consumer"/>
    <s v="Furniture"/>
    <s v="Chairs &amp; Chairmats"/>
    <n v="0.56999999999999995"/>
  </r>
  <r>
    <n v="41152"/>
    <d v="2011-09-03T00:00:00"/>
    <d v="2011-09-04T00:00:00"/>
    <s v="September"/>
    <s v="2011"/>
    <n v="1"/>
    <b v="0"/>
    <s v="High"/>
    <n v="49"/>
    <n v="3702.92"/>
    <n v="0.03"/>
    <s v="Regular Air"/>
    <n v="541.91999999999996"/>
    <n v="76.72"/>
    <n v="19.95"/>
    <s v="Bobby Trafton"/>
    <s v="British Columbia"/>
    <s v="West"/>
    <s v="Corporate"/>
    <s v="Office Supplies"/>
    <s v="Appliances"/>
    <n v="0.54"/>
  </r>
  <r>
    <n v="41152"/>
    <d v="2011-09-03T00:00:00"/>
    <d v="2011-09-05T00:00:00"/>
    <s v="September"/>
    <s v="2011"/>
    <n v="2"/>
    <b v="0"/>
    <s v="High"/>
    <n v="29"/>
    <n v="53.99"/>
    <n v="0.1"/>
    <s v="Regular Air"/>
    <n v="-15.12"/>
    <n v="1.88"/>
    <n v="1.49"/>
    <s v="Bobby Trafton"/>
    <s v="British Columbia"/>
    <s v="West"/>
    <s v="Corporate"/>
    <s v="Office Supplies"/>
    <s v="Binders and Binder Accessories"/>
    <n v="0.37"/>
  </r>
  <r>
    <n v="41157"/>
    <d v="2011-04-16T00:00:00"/>
    <d v="2011-04-18T00:00:00"/>
    <s v="April"/>
    <s v="2011"/>
    <n v="2"/>
    <b v="0"/>
    <s v="Medium"/>
    <n v="39"/>
    <n v="3854.4"/>
    <n v="0.09"/>
    <s v="Regular Air"/>
    <n v="1116.98"/>
    <n v="107.53"/>
    <n v="5.81"/>
    <s v="Nicole Brennan"/>
    <s v="British Columbia"/>
    <s v="West"/>
    <s v="Home Office"/>
    <s v="Furniture"/>
    <s v="Office Furnishings"/>
    <n v="0.65"/>
  </r>
  <r>
    <n v="41349"/>
    <d v="2011-12-17T00:00:00"/>
    <d v="2011-12-18T00:00:00"/>
    <s v="December"/>
    <s v="2011"/>
    <n v="1"/>
    <b v="0"/>
    <s v="Critical"/>
    <n v="44"/>
    <n v="346.2"/>
    <n v="0"/>
    <s v="Express Air"/>
    <n v="-335.69"/>
    <n v="7.38"/>
    <n v="11.51"/>
    <s v="Jennifer Patt"/>
    <s v="British Columbia"/>
    <s v="West"/>
    <s v="Home Office"/>
    <s v="Office Supplies"/>
    <s v="Binders and Binder Accessories"/>
    <n v="0.36"/>
  </r>
  <r>
    <n v="41349"/>
    <d v="2011-12-17T00:00:00"/>
    <d v="2011-12-19T00:00:00"/>
    <s v="December"/>
    <s v="2011"/>
    <n v="2"/>
    <b v="0"/>
    <s v="Critical"/>
    <n v="4"/>
    <n v="85.96"/>
    <n v="0.08"/>
    <s v="Express Air"/>
    <n v="-7.48"/>
    <n v="20.239999999999998"/>
    <n v="8.99"/>
    <s v="Jennifer Patt"/>
    <s v="British Columbia"/>
    <s v="West"/>
    <s v="Home Office"/>
    <s v="Furniture"/>
    <s v="Office Furnishings"/>
    <n v="0.46"/>
  </r>
  <r>
    <n v="41349"/>
    <d v="2011-12-17T00:00:00"/>
    <d v="2011-12-19T00:00:00"/>
    <s v="December"/>
    <s v="2011"/>
    <n v="2"/>
    <b v="0"/>
    <s v="Critical"/>
    <n v="39"/>
    <n v="475.52"/>
    <n v="7.0000000000000007E-2"/>
    <s v="Regular Air"/>
    <n v="-70.430000000000007"/>
    <n v="12.44"/>
    <n v="6.27"/>
    <s v="Jennifer Patt"/>
    <s v="British Columbia"/>
    <s v="West"/>
    <s v="Home Office"/>
    <s v="Office Supplies"/>
    <s v="Storage &amp; Organization"/>
    <n v="0.56999999999999995"/>
  </r>
  <r>
    <n v="41440"/>
    <d v="2009-09-22T00:00:00"/>
    <d v="2009-09-23T00:00:00"/>
    <s v="September"/>
    <s v="2009"/>
    <n v="1"/>
    <b v="0"/>
    <s v="High"/>
    <n v="20"/>
    <n v="92.94"/>
    <n v="0.09"/>
    <s v="Regular Air"/>
    <n v="37.770000000000003"/>
    <n v="4.91"/>
    <n v="0.5"/>
    <s v="Alejandro Savely"/>
    <s v="British Columbia"/>
    <s v="West"/>
    <s v="Corporate"/>
    <s v="Office Supplies"/>
    <s v="Labels"/>
    <n v="0.36"/>
  </r>
  <r>
    <n v="41440"/>
    <d v="2009-09-22T00:00:00"/>
    <d v="2009-09-25T00:00:00"/>
    <s v="September"/>
    <s v="2009"/>
    <n v="3"/>
    <b v="0"/>
    <s v="High"/>
    <n v="19"/>
    <n v="6070.96"/>
    <n v="0.01"/>
    <s v="Delivery Truck"/>
    <n v="173.48"/>
    <n v="296.18"/>
    <n v="54.12"/>
    <s v="Alejandro Savely"/>
    <s v="British Columbia"/>
    <s v="West"/>
    <s v="Corporate"/>
    <s v="Furniture"/>
    <s v="Tables"/>
    <n v="0.76"/>
  </r>
  <r>
    <n v="41539"/>
    <d v="2011-05-03T00:00:00"/>
    <d v="2011-05-05T00:00:00"/>
    <s v="May"/>
    <s v="2011"/>
    <n v="2"/>
    <b v="0"/>
    <s v="High"/>
    <n v="24"/>
    <n v="41.85"/>
    <n v="0.04"/>
    <s v="Express Air"/>
    <n v="-8.44"/>
    <n v="1.6"/>
    <n v="1.29"/>
    <s v="Charles Crestani"/>
    <s v="British Columbia"/>
    <s v="West"/>
    <s v="Consumer"/>
    <s v="Office Supplies"/>
    <s v="Pens &amp; Art Supplies"/>
    <n v="0.42"/>
  </r>
  <r>
    <n v="41539"/>
    <d v="2011-05-03T00:00:00"/>
    <d v="2011-05-04T00:00:00"/>
    <s v="May"/>
    <s v="2011"/>
    <n v="1"/>
    <b v="0"/>
    <s v="High"/>
    <n v="41"/>
    <n v="2303.7125000000001"/>
    <n v="0.04"/>
    <s v="Regular Air"/>
    <n v="398.22"/>
    <n v="65.989999999999995"/>
    <n v="8.99"/>
    <s v="Charles Crestani"/>
    <s v="British Columbia"/>
    <s v="West"/>
    <s v="Consumer"/>
    <s v="Technology"/>
    <s v="Telephones and Communication"/>
    <n v="0.57999999999999996"/>
  </r>
  <r>
    <n v="41574"/>
    <d v="2010-09-20T00:00:00"/>
    <d v="2010-09-22T00:00:00"/>
    <s v="September"/>
    <s v="2010"/>
    <n v="2"/>
    <b v="0"/>
    <s v="High"/>
    <n v="23"/>
    <n v="283.82"/>
    <n v="0.01"/>
    <s v="Regular Air"/>
    <n v="-38.94"/>
    <n v="11.97"/>
    <n v="5.81"/>
    <s v="Brendan Murry"/>
    <s v="British Columbia"/>
    <s v="West"/>
    <s v="Corporate"/>
    <s v="Office Supplies"/>
    <s v="Pens &amp; Art Supplies"/>
    <n v="0.6"/>
  </r>
  <r>
    <n v="41831"/>
    <d v="2012-07-21T00:00:00"/>
    <d v="2012-07-23T00:00:00"/>
    <s v="July"/>
    <s v="2012"/>
    <n v="2"/>
    <b v="0"/>
    <s v="Not Specified"/>
    <n v="43"/>
    <n v="3441.09"/>
    <n v="0.03"/>
    <s v="Delivery Truck"/>
    <n v="431.95"/>
    <n v="80.97"/>
    <n v="30.06"/>
    <s v="Muhammed Lee"/>
    <s v="British Columbia"/>
    <s v="West"/>
    <s v="Corporate"/>
    <s v="Technology"/>
    <s v="Office Machines"/>
    <n v="0.4"/>
  </r>
  <r>
    <n v="41831"/>
    <d v="2012-07-21T00:00:00"/>
    <d v="2012-07-22T00:00:00"/>
    <s v="July"/>
    <s v="2012"/>
    <n v="1"/>
    <b v="0"/>
    <s v="Not Specified"/>
    <n v="38"/>
    <n v="209.61"/>
    <n v="0.05"/>
    <s v="Regular Air"/>
    <n v="-96.29"/>
    <n v="5.28"/>
    <n v="5.66"/>
    <s v="Muhammed Lee"/>
    <s v="British Columbia"/>
    <s v="West"/>
    <s v="Corporate"/>
    <s v="Office Supplies"/>
    <s v="Paper"/>
    <n v="0.4"/>
  </r>
  <r>
    <n v="41888"/>
    <d v="2009-02-28T00:00:00"/>
    <d v="2009-03-09T00:00:00"/>
    <s v="March"/>
    <s v="2009"/>
    <n v="9"/>
    <b v="0"/>
    <s v="low"/>
    <n v="18"/>
    <n v="1979.47"/>
    <n v="0.1"/>
    <s v="Regular Air"/>
    <n v="690.27"/>
    <n v="120.98"/>
    <n v="9.07"/>
    <s v="Victoria Pisteka"/>
    <s v="British Columbia"/>
    <s v="West"/>
    <s v="Corporate"/>
    <s v="Office Supplies"/>
    <s v="Binders and Binder Accessories"/>
    <n v="0.35"/>
  </r>
  <r>
    <n v="41888"/>
    <d v="2009-02-28T00:00:00"/>
    <d v="2009-03-04T00:00:00"/>
    <s v="March"/>
    <s v="2009"/>
    <n v="4"/>
    <b v="0"/>
    <s v="low"/>
    <n v="23"/>
    <n v="187.8"/>
    <n v="0.08"/>
    <s v="Express Air"/>
    <n v="-41.83"/>
    <n v="8.32"/>
    <n v="2.38"/>
    <s v="Victoria Pisteka"/>
    <s v="British Columbia"/>
    <s v="West"/>
    <s v="Corporate"/>
    <s v="Technology"/>
    <s v="Computer Peripherals"/>
    <n v="0.74"/>
  </r>
  <r>
    <n v="41888"/>
    <d v="2009-02-28T00:00:00"/>
    <d v="2009-02-28T00:00:00"/>
    <s v="February"/>
    <s v="2009"/>
    <n v="0"/>
    <s v="FREE DELIVERY"/>
    <s v="low"/>
    <n v="29"/>
    <n v="2823.0369999999998"/>
    <n v="0.1"/>
    <s v="Regular Air"/>
    <n v="372.4"/>
    <n v="125.99"/>
    <n v="4.2"/>
    <s v="Victoria Pisteka"/>
    <s v="British Columbia"/>
    <s v="West"/>
    <s v="Corporate"/>
    <s v="Technology"/>
    <s v="Telephones and Communication"/>
    <n v="0.59"/>
  </r>
  <r>
    <n v="42054"/>
    <d v="2012-09-14T00:00:00"/>
    <d v="2012-09-16T00:00:00"/>
    <s v="September"/>
    <s v="2012"/>
    <n v="2"/>
    <b v="0"/>
    <s v="Medium"/>
    <n v="32"/>
    <n v="94.55"/>
    <n v="0.01"/>
    <s v="Regular Air"/>
    <n v="6.74"/>
    <n v="2.88"/>
    <n v="1.49"/>
    <s v="Patrick Bzostek"/>
    <s v="British Columbia"/>
    <s v="West"/>
    <s v="Consumer"/>
    <s v="Office Supplies"/>
    <s v="Binders and Binder Accessories"/>
    <n v="0.36"/>
  </r>
  <r>
    <n v="42148"/>
    <d v="2011-10-20T00:00:00"/>
    <d v="2011-10-23T00:00:00"/>
    <s v="October"/>
    <s v="2011"/>
    <n v="3"/>
    <b v="0"/>
    <s v="Critical"/>
    <n v="11"/>
    <n v="45.31"/>
    <n v="7.0000000000000007E-2"/>
    <s v="Regular Air"/>
    <n v="-10.64"/>
    <n v="3.98"/>
    <n v="2.97"/>
    <s v="Jeremy Pistek"/>
    <s v="British Columbia"/>
    <s v="West"/>
    <s v="Corporate"/>
    <s v="Office Supplies"/>
    <s v="Paper"/>
    <n v="0.35"/>
  </r>
  <r>
    <n v="42306"/>
    <d v="2012-09-14T00:00:00"/>
    <d v="2012-09-16T00:00:00"/>
    <s v="September"/>
    <s v="2012"/>
    <n v="2"/>
    <b v="0"/>
    <s v="High"/>
    <n v="4"/>
    <n v="36.46"/>
    <n v="0.1"/>
    <s v="Regular Air"/>
    <n v="-7.41"/>
    <n v="8.69"/>
    <n v="2.99"/>
    <s v="Maureen Gastineau"/>
    <s v="British Columbia"/>
    <s v="West"/>
    <s v="Consumer"/>
    <s v="Office Supplies"/>
    <s v="Binders and Binder Accessories"/>
    <n v="0.39"/>
  </r>
  <r>
    <n v="42338"/>
    <d v="2009-11-02T00:00:00"/>
    <d v="2009-11-04T00:00:00"/>
    <s v="November"/>
    <s v="2009"/>
    <n v="2"/>
    <b v="0"/>
    <s v="Not Specified"/>
    <n v="14"/>
    <n v="63.91"/>
    <n v="0.04"/>
    <s v="Regular Air"/>
    <n v="-44.47"/>
    <n v="4.1399999999999997"/>
    <n v="6.6"/>
    <s v="Adam Hart"/>
    <s v="British Columbia"/>
    <s v="West"/>
    <s v="Corporate"/>
    <s v="Furniture"/>
    <s v="Office Furnishings"/>
    <n v="0.49"/>
  </r>
  <r>
    <n v="42338"/>
    <d v="2009-11-02T00:00:00"/>
    <d v="2009-11-04T00:00:00"/>
    <s v="November"/>
    <s v="2009"/>
    <n v="2"/>
    <b v="0"/>
    <s v="Not Specified"/>
    <n v="32"/>
    <n v="1909.0065"/>
    <n v="0.01"/>
    <s v="Regular Air"/>
    <n v="344.13"/>
    <n v="65.989999999999995"/>
    <n v="8.99"/>
    <s v="Adam Hart"/>
    <s v="British Columbia"/>
    <s v="West"/>
    <s v="Corporate"/>
    <s v="Technology"/>
    <s v="Telephones and Communication"/>
    <n v="0.59"/>
  </r>
  <r>
    <n v="42343"/>
    <d v="2009-08-14T00:00:00"/>
    <d v="2009-08-16T00:00:00"/>
    <s v="August"/>
    <s v="2009"/>
    <n v="2"/>
    <b v="0"/>
    <s v="Critical"/>
    <n v="46"/>
    <n v="3412.08"/>
    <n v="0.04"/>
    <s v="Delivery Truck"/>
    <n v="239.23"/>
    <n v="70.98"/>
    <n v="26.85"/>
    <s v="Berenike Kampe"/>
    <s v="British Columbia"/>
    <s v="West"/>
    <s v="Corporate"/>
    <s v="Furniture"/>
    <s v="Bookcases"/>
    <m/>
  </r>
  <r>
    <n v="42343"/>
    <d v="2009-08-14T00:00:00"/>
    <d v="2009-08-15T00:00:00"/>
    <s v="August"/>
    <s v="2009"/>
    <n v="1"/>
    <b v="0"/>
    <s v="Critical"/>
    <n v="31"/>
    <n v="1311.68"/>
    <n v="0.03"/>
    <s v="Regular Air"/>
    <n v="230.37"/>
    <n v="40.99"/>
    <n v="17.48"/>
    <s v="Berenike Kampe"/>
    <s v="British Columbia"/>
    <s v="West"/>
    <s v="Corporate"/>
    <s v="Office Supplies"/>
    <s v="Paper"/>
    <n v="0.36"/>
  </r>
  <r>
    <n v="42467"/>
    <d v="2010-10-14T00:00:00"/>
    <d v="2010-10-14T00:00:00"/>
    <s v="October"/>
    <s v="2010"/>
    <n v="0"/>
    <s v="FREE DELIVERY"/>
    <s v="High"/>
    <n v="10"/>
    <n v="238.88"/>
    <n v="0.01"/>
    <s v="Regular Air"/>
    <n v="-48.21"/>
    <n v="22.38"/>
    <n v="15.1"/>
    <s v="Julia Barnett"/>
    <s v="British Columbia"/>
    <s v="West"/>
    <s v="Home Office"/>
    <s v="Office Supplies"/>
    <s v="Binders and Binder Accessories"/>
    <n v="0.38"/>
  </r>
  <r>
    <n v="42467"/>
    <d v="2010-10-14T00:00:00"/>
    <d v="2010-10-16T00:00:00"/>
    <s v="October"/>
    <s v="2010"/>
    <n v="2"/>
    <b v="0"/>
    <s v="High"/>
    <n v="39"/>
    <n v="1235.29"/>
    <n v="0"/>
    <s v="Express Air"/>
    <n v="53.63"/>
    <n v="30.98"/>
    <n v="6.5"/>
    <s v="Julia Barnett"/>
    <s v="British Columbia"/>
    <s v="West"/>
    <s v="Home Office"/>
    <s v="Technology"/>
    <s v="Computer Peripherals"/>
    <n v="0.64"/>
  </r>
  <r>
    <n v="42467"/>
    <d v="2010-10-14T00:00:00"/>
    <d v="2010-10-16T00:00:00"/>
    <s v="October"/>
    <s v="2010"/>
    <n v="2"/>
    <b v="0"/>
    <s v="High"/>
    <n v="12"/>
    <n v="1928.327"/>
    <n v="0.09"/>
    <s v="Regular Air"/>
    <n v="-253.37"/>
    <n v="195.99"/>
    <n v="8.99"/>
    <s v="Julia Barnett"/>
    <s v="British Columbia"/>
    <s v="West"/>
    <s v="Home Office"/>
    <s v="Technology"/>
    <s v="Telephones and Communication"/>
    <n v="0.6"/>
  </r>
  <r>
    <n v="42529"/>
    <d v="2010-10-10T00:00:00"/>
    <d v="2010-10-15T00:00:00"/>
    <s v="October"/>
    <s v="2010"/>
    <n v="5"/>
    <b v="0"/>
    <s v="low"/>
    <n v="8"/>
    <n v="57.15"/>
    <n v="0.03"/>
    <s v="Regular Air"/>
    <n v="-33.950000000000003"/>
    <n v="5.98"/>
    <n v="7.5"/>
    <s v="Bobby Elias"/>
    <s v="British Columbia"/>
    <s v="West"/>
    <s v="Small Business"/>
    <s v="Office Supplies"/>
    <s v="Paper"/>
    <n v="0.4"/>
  </r>
  <r>
    <n v="42563"/>
    <d v="2010-08-12T00:00:00"/>
    <d v="2010-08-12T00:00:00"/>
    <s v="August"/>
    <s v="2010"/>
    <n v="0"/>
    <s v="FREE DELIVERY"/>
    <s v="Medium"/>
    <n v="7"/>
    <n v="44.25"/>
    <n v="7.0000000000000007E-2"/>
    <s v="Express Air"/>
    <n v="-14.36"/>
    <n v="4.24"/>
    <n v="5.41"/>
    <s v="Jeremy Pistek"/>
    <s v="British Columbia"/>
    <s v="West"/>
    <s v="Corporate"/>
    <s v="Office Supplies"/>
    <s v="Binders and Binder Accessories"/>
    <n v="0.35"/>
  </r>
  <r>
    <n v="42567"/>
    <d v="2010-01-11T00:00:00"/>
    <d v="2010-01-13T00:00:00"/>
    <s v="January"/>
    <s v="2010"/>
    <n v="2"/>
    <b v="0"/>
    <s v="Critical"/>
    <n v="12"/>
    <n v="1940.32"/>
    <n v="0"/>
    <s v="Delivery Truck"/>
    <n v="-18.809999999999999"/>
    <n v="146.34"/>
    <n v="43.75"/>
    <s v="Tom Prescott"/>
    <s v="British Columbia"/>
    <s v="West"/>
    <s v="Small Business"/>
    <s v="Furniture"/>
    <s v="Tables"/>
    <n v="0.65"/>
  </r>
  <r>
    <n v="42691"/>
    <d v="2010-05-24T00:00:00"/>
    <d v="2010-06-02T00:00:00"/>
    <s v="June"/>
    <s v="2010"/>
    <n v="9"/>
    <b v="0"/>
    <s v="low"/>
    <n v="50"/>
    <n v="2447.65"/>
    <n v="0"/>
    <s v="Regular Air"/>
    <n v="1170.3499999999999"/>
    <n v="46.94"/>
    <n v="6.77"/>
    <s v="Noel Staavos"/>
    <s v="British Columbia"/>
    <s v="West"/>
    <s v="Home Office"/>
    <s v="Furniture"/>
    <s v="Office Furnishings"/>
    <n v="0.44"/>
  </r>
  <r>
    <n v="42691"/>
    <d v="2010-05-24T00:00:00"/>
    <d v="2010-05-28T00:00:00"/>
    <s v="May"/>
    <s v="2010"/>
    <n v="4"/>
    <b v="0"/>
    <s v="low"/>
    <n v="7"/>
    <n v="1069.6400000000001"/>
    <n v="0.09"/>
    <s v="Regular Air"/>
    <n v="-139.75"/>
    <n v="161.55000000000001"/>
    <n v="19.989999999999998"/>
    <s v="Noel Staavos"/>
    <s v="British Columbia"/>
    <s v="West"/>
    <s v="Home Office"/>
    <s v="Office Supplies"/>
    <s v="Storage &amp; Organization"/>
    <n v="0.66"/>
  </r>
  <r>
    <n v="42919"/>
    <d v="2011-10-06T00:00:00"/>
    <d v="2011-10-07T00:00:00"/>
    <s v="October"/>
    <s v="2011"/>
    <n v="1"/>
    <b v="0"/>
    <s v="Medium"/>
    <n v="7"/>
    <n v="1143.4285"/>
    <n v="0.04"/>
    <s v="Express Air"/>
    <n v="-475.66"/>
    <n v="195.99"/>
    <n v="4.2"/>
    <s v="David Bremer"/>
    <s v="British Columbia"/>
    <s v="West"/>
    <s v="Corporate"/>
    <s v="Technology"/>
    <s v="Telephones and Communication"/>
    <n v="0.56000000000000005"/>
  </r>
  <r>
    <n v="43010"/>
    <d v="2012-10-09T00:00:00"/>
    <d v="2012-10-09T00:00:00"/>
    <s v="October"/>
    <s v="2012"/>
    <n v="0"/>
    <s v="FREE DELIVERY"/>
    <s v="Critical"/>
    <n v="40"/>
    <n v="233.2"/>
    <n v="0"/>
    <s v="Regular Air"/>
    <n v="74.83"/>
    <n v="5.68"/>
    <n v="1.46"/>
    <s v="Bryan Spruell"/>
    <s v="British Columbia"/>
    <s v="West"/>
    <s v="Home Office"/>
    <s v="Office Supplies"/>
    <s v="Paper"/>
    <n v="0.39"/>
  </r>
  <r>
    <n v="43010"/>
    <d v="2012-10-09T00:00:00"/>
    <d v="2012-10-11T00:00:00"/>
    <s v="October"/>
    <s v="2012"/>
    <n v="2"/>
    <b v="0"/>
    <s v="Critical"/>
    <n v="24"/>
    <n v="245.53"/>
    <n v="0.02"/>
    <s v="Regular Air"/>
    <n v="83.16"/>
    <n v="10.14"/>
    <n v="2.27"/>
    <s v="Bryan Spruell"/>
    <s v="British Columbia"/>
    <s v="West"/>
    <s v="Home Office"/>
    <s v="Office Supplies"/>
    <s v="Paper"/>
    <n v="0.36"/>
  </r>
  <r>
    <n v="43043"/>
    <d v="2012-04-14T00:00:00"/>
    <d v="2012-04-16T00:00:00"/>
    <s v="April"/>
    <s v="2012"/>
    <n v="2"/>
    <b v="0"/>
    <s v="Critical"/>
    <n v="4"/>
    <n v="904.12"/>
    <n v="7.0000000000000007E-2"/>
    <s v="Regular Air"/>
    <n v="28.81"/>
    <n v="225.04"/>
    <n v="11.79"/>
    <s v="Adam Hart"/>
    <s v="British Columbia"/>
    <s v="West"/>
    <s v="Corporate"/>
    <s v="Office Supplies"/>
    <s v="Appliances"/>
    <n v="0.42"/>
  </r>
  <r>
    <n v="43170"/>
    <d v="2010-05-13T00:00:00"/>
    <d v="2010-05-20T00:00:00"/>
    <s v="May"/>
    <s v="2010"/>
    <n v="7"/>
    <b v="0"/>
    <s v="low"/>
    <n v="25"/>
    <n v="7667.78"/>
    <n v="0.04"/>
    <s v="Delivery Truck"/>
    <n v="1494.01"/>
    <n v="306.14"/>
    <n v="26.53"/>
    <s v="Bobby Elias"/>
    <s v="British Columbia"/>
    <s v="West"/>
    <s v="Small Business"/>
    <s v="Technology"/>
    <s v="Office Machines"/>
    <n v="0.56000000000000005"/>
  </r>
  <r>
    <n v="43170"/>
    <d v="2010-05-13T00:00:00"/>
    <d v="2010-05-17T00:00:00"/>
    <s v="May"/>
    <s v="2010"/>
    <n v="4"/>
    <b v="0"/>
    <s v="low"/>
    <n v="40"/>
    <n v="1305.8499999999999"/>
    <n v="0"/>
    <s v="Regular Air"/>
    <n v="65.010000000000005"/>
    <n v="30.98"/>
    <n v="17.079999999999998"/>
    <s v="Bobby Elias"/>
    <s v="British Columbia"/>
    <s v="West"/>
    <s v="Small Business"/>
    <s v="Office Supplies"/>
    <s v="Paper"/>
    <n v="0.4"/>
  </r>
  <r>
    <n v="43397"/>
    <d v="2011-05-12T00:00:00"/>
    <d v="2011-05-13T00:00:00"/>
    <s v="May"/>
    <s v="2011"/>
    <n v="1"/>
    <b v="0"/>
    <s v="Critical"/>
    <n v="35"/>
    <n v="2130.31"/>
    <n v="0.08"/>
    <s v="Delivery Truck"/>
    <n v="-319.26"/>
    <n v="60.89"/>
    <n v="32.409999999999997"/>
    <s v="Damala Kotsonis"/>
    <s v="British Columbia"/>
    <s v="West"/>
    <s v="Corporate"/>
    <s v="Furniture"/>
    <s v="Chairs &amp; Chairmats"/>
    <n v="0.56000000000000005"/>
  </r>
  <r>
    <n v="43494"/>
    <d v="2012-01-03T00:00:00"/>
    <d v="2012-01-04T00:00:00"/>
    <s v="January"/>
    <s v="2012"/>
    <n v="1"/>
    <b v="0"/>
    <s v="Medium"/>
    <n v="2"/>
    <n v="3668.28"/>
    <n v="0.09"/>
    <s v="Regular Air"/>
    <n v="-4858.67"/>
    <n v="1938.02"/>
    <n v="13.99"/>
    <s v="Jill Matthias"/>
    <s v="British Columbia"/>
    <s v="West"/>
    <s v="Consumer"/>
    <s v="Technology"/>
    <s v="Office Machines"/>
    <n v="0.38"/>
  </r>
  <r>
    <n v="43682"/>
    <d v="2012-08-27T00:00:00"/>
    <d v="2012-08-29T00:00:00"/>
    <s v="August"/>
    <s v="2012"/>
    <n v="2"/>
    <b v="0"/>
    <s v="Medium"/>
    <n v="14"/>
    <n v="1849.6"/>
    <n v="0.06"/>
    <s v="Regular Air"/>
    <n v="62.16"/>
    <n v="155.99"/>
    <n v="8.99"/>
    <s v="Tim Taslimi"/>
    <s v="British Columbia"/>
    <s v="West"/>
    <s v="Corporate"/>
    <s v="Technology"/>
    <s v="Telephones and Communication"/>
    <n v="0.55000000000000004"/>
  </r>
  <r>
    <n v="43814"/>
    <d v="2011-01-09T00:00:00"/>
    <d v="2011-01-10T00:00:00"/>
    <s v="January"/>
    <s v="2011"/>
    <n v="1"/>
    <b v="0"/>
    <s v="Medium"/>
    <n v="40"/>
    <n v="197.1"/>
    <n v="0.09"/>
    <s v="Regular Air"/>
    <n v="-12.88"/>
    <n v="5.28"/>
    <n v="2.99"/>
    <s v="Grant Thornton"/>
    <s v="British Columbia"/>
    <s v="West"/>
    <s v="Corporate"/>
    <s v="Office Supplies"/>
    <s v="Binders and Binder Accessories"/>
    <n v="0.37"/>
  </r>
  <r>
    <n v="43814"/>
    <d v="2011-01-09T00:00:00"/>
    <d v="2011-01-10T00:00:00"/>
    <s v="January"/>
    <s v="2011"/>
    <n v="1"/>
    <b v="0"/>
    <s v="Medium"/>
    <n v="47"/>
    <n v="199.48"/>
    <n v="0.03"/>
    <s v="Regular Air"/>
    <n v="13.8"/>
    <n v="4.2"/>
    <n v="2.2599999999999998"/>
    <s v="Grant Thornton"/>
    <s v="British Columbia"/>
    <s v="West"/>
    <s v="Corporate"/>
    <s v="Office Supplies"/>
    <s v="Paper"/>
    <n v="0.36"/>
  </r>
  <r>
    <n v="43815"/>
    <d v="2012-06-13T00:00:00"/>
    <d v="2012-06-14T00:00:00"/>
    <s v="June"/>
    <s v="2012"/>
    <n v="1"/>
    <b v="0"/>
    <s v="Not Specified"/>
    <n v="40"/>
    <n v="635.59"/>
    <n v="7.0000000000000007E-2"/>
    <s v="Regular Air"/>
    <n v="202.83"/>
    <n v="16.510000000000002"/>
    <n v="2.99"/>
    <s v="Corey Catlett"/>
    <s v="British Columbia"/>
    <s v="West"/>
    <s v="Home Office"/>
    <s v="Office Supplies"/>
    <s v="Binders and Binder Accessories"/>
    <n v="0.37"/>
  </r>
  <r>
    <n v="43815"/>
    <d v="2012-06-13T00:00:00"/>
    <d v="2012-06-14T00:00:00"/>
    <s v="June"/>
    <s v="2012"/>
    <n v="1"/>
    <b v="0"/>
    <s v="Not Specified"/>
    <n v="22"/>
    <n v="1251.4000000000001"/>
    <n v="0.01"/>
    <s v="Regular Air"/>
    <n v="539.45000000000005"/>
    <n v="55.48"/>
    <n v="6.79"/>
    <s v="Corey Catlett"/>
    <s v="British Columbia"/>
    <s v="West"/>
    <s v="Home Office"/>
    <s v="Office Supplies"/>
    <s v="Paper"/>
    <n v="0.37"/>
  </r>
  <r>
    <n v="43815"/>
    <d v="2012-06-13T00:00:00"/>
    <d v="2012-06-14T00:00:00"/>
    <s v="June"/>
    <s v="2012"/>
    <n v="1"/>
    <b v="0"/>
    <s v="Not Specified"/>
    <n v="45"/>
    <n v="3577.81"/>
    <n v="0.03"/>
    <s v="Regular Air"/>
    <n v="-1097.97"/>
    <n v="78.8"/>
    <n v="35"/>
    <s v="Corey Catlett"/>
    <s v="British Columbia"/>
    <s v="West"/>
    <s v="Home Office"/>
    <s v="Office Supplies"/>
    <s v="Storage &amp; Organization"/>
    <n v="0.83"/>
  </r>
  <r>
    <n v="43844"/>
    <d v="2010-10-31T00:00:00"/>
    <d v="2010-10-31T00:00:00"/>
    <s v="October"/>
    <s v="2010"/>
    <n v="0"/>
    <s v="FREE DELIVERY"/>
    <s v="High"/>
    <n v="25"/>
    <n v="1009.8680000000001"/>
    <n v="0.02"/>
    <s v="Regular Air"/>
    <n v="170.57"/>
    <n v="45.99"/>
    <n v="4.99"/>
    <s v="Deborah Brumfield"/>
    <s v="British Columbia"/>
    <s v="West"/>
    <s v="Small Business"/>
    <s v="Technology"/>
    <s v="Telephones and Communication"/>
    <n v="0.56000000000000005"/>
  </r>
  <r>
    <n v="43846"/>
    <d v="2009-02-26T00:00:00"/>
    <d v="2009-02-27T00:00:00"/>
    <s v="February"/>
    <s v="2009"/>
    <n v="1"/>
    <b v="0"/>
    <s v="High"/>
    <n v="9"/>
    <n v="31.36"/>
    <n v="0.1"/>
    <s v="Regular Air"/>
    <n v="-8.2799999999999994"/>
    <n v="3.6"/>
    <n v="2.2000000000000002"/>
    <s v="Jill Matthias"/>
    <s v="British Columbia"/>
    <s v="West"/>
    <s v="Consumer"/>
    <s v="Office Supplies"/>
    <s v="Paper"/>
    <n v="0.39"/>
  </r>
  <r>
    <n v="43974"/>
    <d v="2009-09-16T00:00:00"/>
    <d v="2009-09-17T00:00:00"/>
    <s v="September"/>
    <s v="2009"/>
    <n v="1"/>
    <b v="0"/>
    <s v="Not Specified"/>
    <n v="8"/>
    <n v="64.23"/>
    <n v="0.03"/>
    <s v="Regular Air"/>
    <n v="15.83"/>
    <n v="7.64"/>
    <n v="1.39"/>
    <s v="Harold Dahlen"/>
    <s v="British Columbia"/>
    <s v="West"/>
    <s v="Corporate"/>
    <s v="Office Supplies"/>
    <s v="Envelopes"/>
    <n v="0.36"/>
  </r>
  <r>
    <n v="44000"/>
    <d v="2012-10-04T00:00:00"/>
    <d v="2012-10-04T00:00:00"/>
    <s v="October"/>
    <s v="2012"/>
    <n v="0"/>
    <s v="FREE DELIVERY"/>
    <s v="Not Specified"/>
    <n v="17"/>
    <n v="119.51"/>
    <n v="0.06"/>
    <s v="Regular Air"/>
    <n v="-51.3"/>
    <n v="7.1"/>
    <n v="6.05"/>
    <s v="Dan Campbell"/>
    <s v="British Columbia"/>
    <s v="West"/>
    <s v="Small Business"/>
    <s v="Office Supplies"/>
    <s v="Binders and Binder Accessories"/>
    <n v="0.39"/>
  </r>
  <r>
    <n v="44000"/>
    <d v="2012-10-04T00:00:00"/>
    <d v="2012-10-05T00:00:00"/>
    <s v="October"/>
    <s v="2012"/>
    <n v="1"/>
    <b v="0"/>
    <s v="Not Specified"/>
    <n v="19"/>
    <n v="332.38"/>
    <n v="0.05"/>
    <s v="Regular Air"/>
    <n v="89.95"/>
    <n v="17.78"/>
    <n v="5.03"/>
    <s v="Dan Campbell"/>
    <s v="British Columbia"/>
    <s v="West"/>
    <s v="Small Business"/>
    <s v="Furniture"/>
    <s v="Office Furnishings"/>
    <n v="0.54"/>
  </r>
  <r>
    <n v="44003"/>
    <d v="2011-11-17T00:00:00"/>
    <d v="2011-11-21T00:00:00"/>
    <s v="November"/>
    <s v="2011"/>
    <n v="4"/>
    <b v="0"/>
    <s v="low"/>
    <n v="38"/>
    <n v="202.42"/>
    <n v="0.09"/>
    <s v="Regular Air"/>
    <n v="0.86"/>
    <n v="5.34"/>
    <n v="2.99"/>
    <s v="Maris LaWare"/>
    <s v="British Columbia"/>
    <s v="West"/>
    <s v="Home Office"/>
    <s v="Office Supplies"/>
    <s v="Binders and Binder Accessories"/>
    <n v="0.38"/>
  </r>
  <r>
    <n v="44069"/>
    <d v="2009-01-02T00:00:00"/>
    <d v="2009-01-04T00:00:00"/>
    <s v="January"/>
    <s v="2009"/>
    <n v="2"/>
    <b v="0"/>
    <s v="Critical"/>
    <n v="16"/>
    <n v="137.63"/>
    <n v="0.09"/>
    <s v="Express Air"/>
    <n v="26.71"/>
    <n v="9.11"/>
    <n v="2.15"/>
    <s v="Elizabeth Moffitt"/>
    <s v="British Columbia"/>
    <s v="West"/>
    <s v="Consumer"/>
    <s v="Office Supplies"/>
    <s v="Paper"/>
    <n v="0.4"/>
  </r>
  <r>
    <n v="44069"/>
    <d v="2009-01-02T00:00:00"/>
    <d v="2009-01-02T00:00:00"/>
    <s v="January"/>
    <s v="2009"/>
    <n v="0"/>
    <s v="FREE DELIVERY"/>
    <s v="Critical"/>
    <n v="43"/>
    <n v="614.79999999999995"/>
    <n v="0.08"/>
    <s v="Regular Air"/>
    <n v="247.79"/>
    <n v="15.04"/>
    <n v="1.97"/>
    <s v="Elizabeth Moffitt"/>
    <s v="British Columbia"/>
    <s v="West"/>
    <s v="Consumer"/>
    <s v="Office Supplies"/>
    <s v="Paper"/>
    <n v="0.39"/>
  </r>
  <r>
    <n v="44099"/>
    <d v="2012-03-12T00:00:00"/>
    <d v="2012-03-14T00:00:00"/>
    <s v="March"/>
    <s v="2012"/>
    <n v="2"/>
    <b v="0"/>
    <s v="Medium"/>
    <n v="34"/>
    <n v="11823.52"/>
    <n v="0.1"/>
    <s v="Regular Air"/>
    <n v="4592.74"/>
    <n v="367.99"/>
    <n v="19.989999999999998"/>
    <s v="Alan Schoenberger"/>
    <s v="British Columbia"/>
    <s v="West"/>
    <s v="Corporate"/>
    <s v="Office Supplies"/>
    <s v="Binders and Binder Accessories"/>
    <n v="0.4"/>
  </r>
  <r>
    <n v="44099"/>
    <d v="2012-03-12T00:00:00"/>
    <d v="2012-03-14T00:00:00"/>
    <s v="March"/>
    <s v="2012"/>
    <n v="2"/>
    <b v="0"/>
    <s v="Medium"/>
    <n v="19"/>
    <n v="80.81"/>
    <n v="0.1"/>
    <s v="Regular Air"/>
    <n v="-67.459999999999994"/>
    <n v="4.24"/>
    <n v="5.41"/>
    <s v="Alan Schoenberger"/>
    <s v="British Columbia"/>
    <s v="West"/>
    <s v="Corporate"/>
    <s v="Office Supplies"/>
    <s v="Binders and Binder Accessories"/>
    <n v="0.35"/>
  </r>
  <r>
    <n v="44133"/>
    <d v="2010-01-06T00:00:00"/>
    <d v="2010-01-07T00:00:00"/>
    <s v="January"/>
    <s v="2010"/>
    <n v="1"/>
    <b v="0"/>
    <s v="High"/>
    <n v="35"/>
    <n v="181.15"/>
    <n v="0.06"/>
    <s v="Regular Air"/>
    <n v="-46.68"/>
    <n v="5.28"/>
    <n v="3.96"/>
    <s v="Mark Packer"/>
    <s v="British Columbia"/>
    <s v="West"/>
    <s v="Small Business"/>
    <s v="Furniture"/>
    <s v="Office Furnishings"/>
    <n v="0.54"/>
  </r>
  <r>
    <n v="44261"/>
    <d v="2012-03-23T00:00:00"/>
    <d v="2012-03-25T00:00:00"/>
    <s v="March"/>
    <s v="2012"/>
    <n v="2"/>
    <b v="0"/>
    <s v="High"/>
    <n v="31"/>
    <n v="13064.06"/>
    <n v="0.01"/>
    <s v="Express Air"/>
    <n v="5979.56"/>
    <n v="420.98"/>
    <n v="19.989999999999998"/>
    <s v="Juliana Krohn"/>
    <s v="British Columbia"/>
    <s v="West"/>
    <s v="Corporate"/>
    <s v="Office Supplies"/>
    <s v="Binders and Binder Accessories"/>
    <n v="0.35"/>
  </r>
  <r>
    <n v="44261"/>
    <d v="2012-03-23T00:00:00"/>
    <d v="2012-03-25T00:00:00"/>
    <s v="March"/>
    <s v="2012"/>
    <n v="2"/>
    <b v="0"/>
    <s v="High"/>
    <n v="34"/>
    <n v="4771.8900000000003"/>
    <n v="0.05"/>
    <s v="Delivery Truck"/>
    <n v="-427.99"/>
    <n v="140.97999999999999"/>
    <n v="36.090000000000003"/>
    <s v="Juliana Krohn"/>
    <s v="British Columbia"/>
    <s v="West"/>
    <s v="Corporate"/>
    <s v="Furniture"/>
    <s v="Bookcases"/>
    <n v="0.77"/>
  </r>
  <r>
    <n v="44261"/>
    <d v="2012-03-23T00:00:00"/>
    <d v="2012-03-24T00:00:00"/>
    <s v="March"/>
    <s v="2012"/>
    <n v="1"/>
    <b v="0"/>
    <s v="High"/>
    <n v="1"/>
    <n v="3360.3"/>
    <n v="0.05"/>
    <s v="Delivery Truck"/>
    <n v="-7961.43"/>
    <n v="3502.14"/>
    <n v="8.73"/>
    <s v="Juliana Krohn"/>
    <s v="British Columbia"/>
    <s v="West"/>
    <s v="Corporate"/>
    <s v="Technology"/>
    <s v="Office Machines"/>
    <n v="0.56999999999999995"/>
  </r>
  <r>
    <n v="44261"/>
    <d v="2012-03-23T00:00:00"/>
    <d v="2012-03-26T00:00:00"/>
    <s v="March"/>
    <s v="2012"/>
    <n v="3"/>
    <b v="0"/>
    <s v="High"/>
    <n v="10"/>
    <n v="306.66300000000001"/>
    <n v="7.0000000000000007E-2"/>
    <s v="Regular Air"/>
    <n v="-17.41"/>
    <n v="35.99"/>
    <n v="5.99"/>
    <s v="Juliana Krohn"/>
    <s v="British Columbia"/>
    <s v="West"/>
    <s v="Corporate"/>
    <s v="Technology"/>
    <s v="Telephones and Communication"/>
    <n v="0.38"/>
  </r>
  <r>
    <n v="44323"/>
    <d v="2012-08-07T00:00:00"/>
    <d v="2012-08-09T00:00:00"/>
    <s v="August"/>
    <s v="2012"/>
    <n v="2"/>
    <b v="0"/>
    <s v="Medium"/>
    <n v="27"/>
    <n v="21320.58"/>
    <n v="0.09"/>
    <s v="Delivery Truck"/>
    <n v="5381.02"/>
    <n v="810.98"/>
    <n v="16.059999999999999"/>
    <s v="Barry Weirich"/>
    <s v="British Columbia"/>
    <s v="West"/>
    <s v="Corporate"/>
    <s v="Technology"/>
    <s v="Office Machines"/>
    <n v="0.56000000000000005"/>
  </r>
  <r>
    <n v="44517"/>
    <d v="2009-04-23T00:00:00"/>
    <d v="2009-04-24T00:00:00"/>
    <s v="April"/>
    <s v="2009"/>
    <n v="1"/>
    <b v="0"/>
    <s v="Medium"/>
    <n v="5"/>
    <n v="32.5"/>
    <n v="0.03"/>
    <s v="Regular Air"/>
    <n v="-16.670000000000002"/>
    <n v="5.28"/>
    <n v="5.61"/>
    <s v="Christy Brittain"/>
    <s v="British Columbia"/>
    <s v="West"/>
    <s v="Consumer"/>
    <s v="Office Supplies"/>
    <s v="Paper"/>
    <n v="0.4"/>
  </r>
  <r>
    <n v="44549"/>
    <d v="2012-01-22T00:00:00"/>
    <d v="2012-01-23T00:00:00"/>
    <s v="January"/>
    <s v="2012"/>
    <n v="1"/>
    <b v="0"/>
    <s v="Medium"/>
    <n v="5"/>
    <n v="11.25"/>
    <n v="0.08"/>
    <s v="Regular Air"/>
    <n v="-4.96"/>
    <n v="2.08"/>
    <n v="1.49"/>
    <s v="Bill Shonely"/>
    <s v="British Columbia"/>
    <s v="West"/>
    <s v="Small Business"/>
    <s v="Office Supplies"/>
    <s v="Binders and Binder Accessories"/>
    <n v="0.38"/>
  </r>
  <r>
    <n v="44679"/>
    <d v="2012-06-03T00:00:00"/>
    <d v="2012-06-04T00:00:00"/>
    <s v="June"/>
    <s v="2012"/>
    <n v="1"/>
    <b v="0"/>
    <s v="Medium"/>
    <n v="22"/>
    <n v="127.51"/>
    <n v="7.0000000000000007E-2"/>
    <s v="Regular Air"/>
    <n v="26.74"/>
    <n v="5.98"/>
    <n v="1.49"/>
    <s v="Debra Catini"/>
    <s v="British Columbia"/>
    <s v="West"/>
    <s v="Small Business"/>
    <s v="Office Supplies"/>
    <s v="Binders and Binder Accessories"/>
    <n v="0.39"/>
  </r>
  <r>
    <n v="44679"/>
    <d v="2012-06-03T00:00:00"/>
    <d v="2012-06-05T00:00:00"/>
    <s v="June"/>
    <s v="2012"/>
    <n v="2"/>
    <b v="0"/>
    <s v="Medium"/>
    <n v="35"/>
    <n v="2004.22"/>
    <n v="0.08"/>
    <s v="Regular Air"/>
    <n v="338.91"/>
    <n v="60.65"/>
    <n v="12.23"/>
    <s v="Debra Catini"/>
    <s v="British Columbia"/>
    <s v="West"/>
    <s v="Small Business"/>
    <s v="Furniture"/>
    <s v="Office Furnishings"/>
    <n v="0.64"/>
  </r>
  <r>
    <n v="44836"/>
    <d v="2009-09-11T00:00:00"/>
    <d v="2009-09-12T00:00:00"/>
    <s v="September"/>
    <s v="2009"/>
    <n v="1"/>
    <b v="0"/>
    <s v="Medium"/>
    <n v="21"/>
    <n v="125.79"/>
    <n v="0.02"/>
    <s v="Regular Air"/>
    <n v="28.53"/>
    <n v="5.98"/>
    <n v="1.49"/>
    <s v="Tamara Willingham"/>
    <s v="British Columbia"/>
    <s v="West"/>
    <s v="Corporate"/>
    <s v="Office Supplies"/>
    <s v="Binders and Binder Accessories"/>
    <n v="0.39"/>
  </r>
  <r>
    <n v="45120"/>
    <d v="2009-04-09T00:00:00"/>
    <d v="2009-04-10T00:00:00"/>
    <s v="April"/>
    <s v="2009"/>
    <n v="1"/>
    <b v="0"/>
    <s v="Critical"/>
    <n v="39"/>
    <n v="14591.44"/>
    <n v="7.0000000000000007E-2"/>
    <s v="Delivery Truck"/>
    <n v="5475.8"/>
    <n v="400.97"/>
    <n v="48.26"/>
    <s v="Emily Phan"/>
    <s v="British Columbia"/>
    <s v="West"/>
    <s v="Consumer"/>
    <s v="Technology"/>
    <s v="Office Machines"/>
    <n v="0.36"/>
  </r>
  <r>
    <n v="45158"/>
    <d v="2010-04-10T00:00:00"/>
    <d v="2010-04-12T00:00:00"/>
    <s v="April"/>
    <s v="2010"/>
    <n v="2"/>
    <b v="0"/>
    <s v="low"/>
    <n v="40"/>
    <n v="375.52"/>
    <n v="0.09"/>
    <s v="Regular Air"/>
    <n v="131.69999999999999"/>
    <n v="9.68"/>
    <n v="2.0299999999999998"/>
    <s v="Juliana Krohn"/>
    <s v="British Columbia"/>
    <s v="West"/>
    <s v="Corporate"/>
    <s v="Office Supplies"/>
    <s v="Paper"/>
    <n v="0.37"/>
  </r>
  <r>
    <n v="45158"/>
    <d v="2010-04-10T00:00:00"/>
    <d v="2010-04-15T00:00:00"/>
    <s v="April"/>
    <s v="2010"/>
    <n v="5"/>
    <b v="0"/>
    <s v="low"/>
    <n v="15"/>
    <n v="63.84"/>
    <n v="0.03"/>
    <s v="Express Air"/>
    <n v="23.52"/>
    <n v="3.78"/>
    <n v="0.71"/>
    <s v="Juliana Krohn"/>
    <s v="British Columbia"/>
    <s v="West"/>
    <s v="Corporate"/>
    <s v="Office Supplies"/>
    <s v="Rubber Bands"/>
    <n v="0.39"/>
  </r>
  <r>
    <n v="45254"/>
    <d v="2010-07-26T00:00:00"/>
    <d v="2010-07-27T00:00:00"/>
    <s v="July"/>
    <s v="2010"/>
    <n v="1"/>
    <b v="0"/>
    <s v="High"/>
    <n v="45"/>
    <n v="3327.84"/>
    <n v="0.06"/>
    <s v="Delivery Truck"/>
    <n v="-3033.57"/>
    <n v="70.89"/>
    <n v="89.3"/>
    <s v="Corey Lock"/>
    <s v="British Columbia"/>
    <s v="West"/>
    <s v="Home Office"/>
    <s v="Furniture"/>
    <s v="Tables"/>
    <n v="0.69"/>
  </r>
  <r>
    <n v="45315"/>
    <d v="2012-04-20T00:00:00"/>
    <d v="2012-04-21T00:00:00"/>
    <s v="April"/>
    <s v="2012"/>
    <n v="1"/>
    <b v="0"/>
    <s v="Medium"/>
    <n v="32"/>
    <n v="1141.9000000000001"/>
    <n v="0.02"/>
    <s v="Regular Air"/>
    <n v="175.32"/>
    <n v="34.76"/>
    <n v="8.2200000000000006"/>
    <s v="Peter Buhler"/>
    <s v="British Columbia"/>
    <s v="West"/>
    <s v="Consumer"/>
    <s v="Office Supplies"/>
    <s v="Storage &amp; Organization"/>
    <n v="0.56999999999999995"/>
  </r>
  <r>
    <n v="45380"/>
    <d v="2009-04-30T00:00:00"/>
    <d v="2009-05-01T00:00:00"/>
    <s v="May"/>
    <s v="2009"/>
    <n v="1"/>
    <b v="0"/>
    <s v="Critical"/>
    <n v="34"/>
    <n v="1912.9845"/>
    <n v="0.06"/>
    <s v="Express Air"/>
    <n v="288.08999999999997"/>
    <n v="65.989999999999995"/>
    <n v="8.8000000000000007"/>
    <s v="Charles Crestani"/>
    <s v="British Columbia"/>
    <s v="West"/>
    <s v="Consumer"/>
    <s v="Technology"/>
    <s v="Telephones and Communication"/>
    <n v="0.57999999999999996"/>
  </r>
  <r>
    <n v="45380"/>
    <d v="2009-04-30T00:00:00"/>
    <d v="2009-05-02T00:00:00"/>
    <s v="May"/>
    <s v="2009"/>
    <n v="2"/>
    <b v="0"/>
    <s v="Critical"/>
    <n v="24"/>
    <n v="4170.8649999999998"/>
    <n v="0"/>
    <s v="Express Air"/>
    <n v="1030.51"/>
    <n v="195.99"/>
    <n v="4.2"/>
    <s v="Charles Crestani"/>
    <s v="British Columbia"/>
    <s v="West"/>
    <s v="Consumer"/>
    <s v="Technology"/>
    <s v="Telephones and Communication"/>
    <n v="0.56999999999999995"/>
  </r>
  <r>
    <n v="45409"/>
    <d v="2010-04-12T00:00:00"/>
    <d v="2010-04-15T00:00:00"/>
    <s v="April"/>
    <s v="2010"/>
    <n v="3"/>
    <b v="0"/>
    <s v="Critical"/>
    <n v="11"/>
    <n v="3427.31"/>
    <n v="0.1"/>
    <s v="Delivery Truck"/>
    <n v="124.36"/>
    <n v="320.98"/>
    <n v="58.95"/>
    <s v="Damala Kotsonis"/>
    <s v="British Columbia"/>
    <s v="West"/>
    <s v="Corporate"/>
    <s v="Furniture"/>
    <s v="Chairs &amp; Chairmats"/>
    <n v="0.56999999999999995"/>
  </r>
  <r>
    <n v="45409"/>
    <d v="2010-04-12T00:00:00"/>
    <d v="2010-04-13T00:00:00"/>
    <s v="April"/>
    <s v="2010"/>
    <n v="1"/>
    <b v="0"/>
    <s v="Critical"/>
    <n v="10"/>
    <n v="36.26"/>
    <n v="0.08"/>
    <s v="Regular Air"/>
    <n v="-28.37"/>
    <n v="3.28"/>
    <n v="3.97"/>
    <s v="Damala Kotsonis"/>
    <s v="British Columbia"/>
    <s v="West"/>
    <s v="Corporate"/>
    <s v="Office Supplies"/>
    <s v="Pens &amp; Art Supplies"/>
    <n v="0.56000000000000005"/>
  </r>
  <r>
    <n v="45409"/>
    <d v="2010-04-12T00:00:00"/>
    <d v="2010-04-15T00:00:00"/>
    <s v="April"/>
    <s v="2010"/>
    <n v="3"/>
    <b v="0"/>
    <s v="Critical"/>
    <n v="50"/>
    <n v="893.13750000000005"/>
    <n v="0"/>
    <s v="Regular Air"/>
    <n v="11"/>
    <n v="20.99"/>
    <n v="1.25"/>
    <s v="Damala Kotsonis"/>
    <s v="British Columbia"/>
    <s v="West"/>
    <s v="Corporate"/>
    <s v="Technology"/>
    <s v="Telephones and Communication"/>
    <n v="0.83"/>
  </r>
  <r>
    <n v="45539"/>
    <d v="2009-08-02T00:00:00"/>
    <d v="2009-08-04T00:00:00"/>
    <s v="August"/>
    <s v="2009"/>
    <n v="2"/>
    <b v="0"/>
    <s v="Not Specified"/>
    <n v="15"/>
    <n v="269.2"/>
    <n v="0.02"/>
    <s v="Express Air"/>
    <n v="69.61"/>
    <n v="16.48"/>
    <n v="1.99"/>
    <s v="Grant Thornton"/>
    <s v="British Columbia"/>
    <s v="West"/>
    <s v="Corporate"/>
    <s v="Technology"/>
    <s v="Computer Peripherals"/>
    <n v="0.42"/>
  </r>
  <r>
    <n v="45539"/>
    <d v="2009-08-02T00:00:00"/>
    <d v="2009-08-04T00:00:00"/>
    <s v="August"/>
    <s v="2009"/>
    <n v="2"/>
    <b v="0"/>
    <s v="Not Specified"/>
    <n v="27"/>
    <n v="87.33"/>
    <n v="0.08"/>
    <s v="Regular Air"/>
    <n v="13.82"/>
    <n v="3.38"/>
    <n v="0.85"/>
    <s v="Grant Thornton"/>
    <s v="British Columbia"/>
    <s v="West"/>
    <s v="Corporate"/>
    <s v="Office Supplies"/>
    <s v="Pens &amp; Art Supplies"/>
    <n v="0.48"/>
  </r>
  <r>
    <n v="45605"/>
    <d v="2010-04-10T00:00:00"/>
    <d v="2010-04-12T00:00:00"/>
    <s v="April"/>
    <s v="2010"/>
    <n v="2"/>
    <b v="0"/>
    <s v="Medium"/>
    <n v="7"/>
    <n v="1494.27"/>
    <n v="0.05"/>
    <s v="Delivery Truck"/>
    <n v="-248.78"/>
    <n v="212.6"/>
    <n v="52.2"/>
    <s v="Nora Paige"/>
    <s v="British Columbia"/>
    <s v="West"/>
    <s v="Small Business"/>
    <s v="Furniture"/>
    <s v="Tables"/>
    <n v="0.64"/>
  </r>
  <r>
    <n v="45664"/>
    <d v="2012-06-09T00:00:00"/>
    <d v="2012-06-10T00:00:00"/>
    <s v="June"/>
    <s v="2012"/>
    <n v="1"/>
    <b v="0"/>
    <s v="Not Specified"/>
    <n v="24"/>
    <n v="473.03"/>
    <n v="0.09"/>
    <s v="Regular Air"/>
    <n v="26.27"/>
    <n v="19.98"/>
    <n v="10.49"/>
    <s v="Karen Carlisle"/>
    <s v="British Columbia"/>
    <s v="West"/>
    <s v="Home Office"/>
    <s v="Furniture"/>
    <s v="Office Furnishings"/>
    <n v="0.49"/>
  </r>
  <r>
    <n v="45671"/>
    <d v="2011-06-12T00:00:00"/>
    <d v="2011-06-19T00:00:00"/>
    <s v="June"/>
    <s v="2011"/>
    <n v="7"/>
    <b v="0"/>
    <s v="low"/>
    <n v="13"/>
    <n v="126.68"/>
    <n v="0.05"/>
    <s v="Regular Air"/>
    <n v="7"/>
    <n v="9.77"/>
    <n v="6.02"/>
    <s v="Charles Crestani"/>
    <s v="British Columbia"/>
    <s v="West"/>
    <s v="Consumer"/>
    <s v="Furniture"/>
    <s v="Office Furnishings"/>
    <n v="0.48"/>
  </r>
  <r>
    <n v="45728"/>
    <d v="2010-06-21T00:00:00"/>
    <d v="2010-06-22T00:00:00"/>
    <s v="June"/>
    <s v="2010"/>
    <n v="1"/>
    <b v="0"/>
    <s v="High"/>
    <n v="49"/>
    <n v="1711.79"/>
    <n v="0.01"/>
    <s v="Regular Air"/>
    <n v="812.32"/>
    <n v="33.29"/>
    <n v="1.99"/>
    <s v="Keith Herrera"/>
    <s v="British Columbia"/>
    <s v="West"/>
    <s v="Small Business"/>
    <s v="Technology"/>
    <s v="Computer Peripherals"/>
    <n v="0.41"/>
  </r>
  <r>
    <n v="45762"/>
    <d v="2010-07-21T00:00:00"/>
    <d v="2010-07-26T00:00:00"/>
    <s v="July"/>
    <s v="2010"/>
    <n v="5"/>
    <b v="0"/>
    <s v="low"/>
    <n v="21"/>
    <n v="793.85"/>
    <n v="0.01"/>
    <s v="Regular Air"/>
    <n v="308.52999999999997"/>
    <n v="37.94"/>
    <n v="5.08"/>
    <s v="Barry Weirich"/>
    <s v="British Columbia"/>
    <s v="West"/>
    <s v="Corporate"/>
    <s v="Office Supplies"/>
    <s v="Paper"/>
    <n v="0.38"/>
  </r>
  <r>
    <n v="46151"/>
    <d v="2009-11-08T00:00:00"/>
    <d v="2009-11-10T00:00:00"/>
    <s v="November"/>
    <s v="2009"/>
    <n v="2"/>
    <b v="0"/>
    <s v="Critical"/>
    <n v="23"/>
    <n v="203.91"/>
    <n v="0.02"/>
    <s v="Regular Air"/>
    <n v="-35.44"/>
    <n v="8.6"/>
    <n v="6.19"/>
    <s v="Tony Molinari"/>
    <s v="British Columbia"/>
    <s v="West"/>
    <s v="Corporate"/>
    <s v="Office Supplies"/>
    <s v="Binders and Binder Accessories"/>
    <n v="0.38"/>
  </r>
  <r>
    <n v="46407"/>
    <d v="2009-03-26T00:00:00"/>
    <d v="2009-03-28T00:00:00"/>
    <s v="March"/>
    <s v="2009"/>
    <n v="2"/>
    <b v="0"/>
    <s v="Not Specified"/>
    <n v="7"/>
    <n v="38.369999999999997"/>
    <n v="0.1"/>
    <s v="Regular Air"/>
    <n v="-29"/>
    <n v="5.18"/>
    <n v="5.74"/>
    <s v="Rick Huthwaite"/>
    <s v="British Columbia"/>
    <s v="West"/>
    <s v="Corporate"/>
    <s v="Office Supplies"/>
    <s v="Binders and Binder Accessories"/>
    <n v="0.36"/>
  </r>
  <r>
    <n v="46499"/>
    <d v="2009-06-07T00:00:00"/>
    <d v="2009-06-08T00:00:00"/>
    <s v="June"/>
    <s v="2009"/>
    <n v="1"/>
    <b v="0"/>
    <s v="Critical"/>
    <n v="1"/>
    <n v="46.94"/>
    <n v="0.06"/>
    <s v="Regular Air"/>
    <n v="-26.54"/>
    <n v="44.01"/>
    <n v="3.5"/>
    <s v="George Zrebassa"/>
    <s v="British Columbia"/>
    <s v="West"/>
    <s v="Home Office"/>
    <s v="Office Supplies"/>
    <s v="Appliances"/>
    <n v="0.59"/>
  </r>
  <r>
    <n v="46499"/>
    <d v="2009-06-07T00:00:00"/>
    <d v="2009-06-09T00:00:00"/>
    <s v="June"/>
    <s v="2009"/>
    <n v="2"/>
    <b v="0"/>
    <s v="Critical"/>
    <n v="22"/>
    <n v="89.96"/>
    <n v="7.0000000000000007E-2"/>
    <s v="Regular Air"/>
    <n v="-115.21"/>
    <n v="4.0599999999999996"/>
    <n v="6.89"/>
    <s v="George Zrebassa"/>
    <s v="British Columbia"/>
    <s v="West"/>
    <s v="Home Office"/>
    <s v="Office Supplies"/>
    <s v="Appliances"/>
    <n v="0.6"/>
  </r>
  <r>
    <n v="46499"/>
    <d v="2009-06-07T00:00:00"/>
    <d v="2009-06-08T00:00:00"/>
    <s v="June"/>
    <s v="2009"/>
    <n v="1"/>
    <b v="0"/>
    <s v="Critical"/>
    <n v="10"/>
    <n v="12.95"/>
    <n v="0.1"/>
    <s v="Regular Air"/>
    <n v="-6.78"/>
    <n v="1.26"/>
    <n v="0.7"/>
    <s v="George Zrebassa"/>
    <s v="British Columbia"/>
    <s v="West"/>
    <s v="Home Office"/>
    <s v="Office Supplies"/>
    <s v="Rubber Bands"/>
    <n v="0.81"/>
  </r>
  <r>
    <n v="46631"/>
    <d v="2012-03-11T00:00:00"/>
    <d v="2012-03-13T00:00:00"/>
    <s v="March"/>
    <s v="2012"/>
    <n v="2"/>
    <b v="0"/>
    <s v="Not Specified"/>
    <n v="39"/>
    <n v="930.84"/>
    <n v="0.05"/>
    <s v="Regular Air"/>
    <n v="-122.12"/>
    <n v="22.84"/>
    <n v="16.920000000000002"/>
    <s v="Harold Dahlen"/>
    <s v="British Columbia"/>
    <s v="West"/>
    <s v="Corporate"/>
    <s v="Office Supplies"/>
    <s v="Paper"/>
    <n v="0.39"/>
  </r>
  <r>
    <n v="46662"/>
    <d v="2011-12-29T00:00:00"/>
    <d v="2011-12-31T00:00:00"/>
    <s v="December"/>
    <s v="2011"/>
    <n v="2"/>
    <b v="0"/>
    <s v="Critical"/>
    <n v="8"/>
    <n v="57.22"/>
    <n v="7.0000000000000007E-2"/>
    <s v="Regular Air"/>
    <n v="-27.72"/>
    <n v="6.48"/>
    <n v="6.6"/>
    <s v="Aaron Hawkins"/>
    <s v="British Columbia"/>
    <s v="West"/>
    <s v="Home Office"/>
    <s v="Office Supplies"/>
    <s v="Paper"/>
    <n v="0.37"/>
  </r>
  <r>
    <n v="46662"/>
    <d v="2011-12-29T00:00:00"/>
    <d v="2011-12-31T00:00:00"/>
    <s v="December"/>
    <s v="2011"/>
    <n v="2"/>
    <b v="0"/>
    <s v="Critical"/>
    <n v="33"/>
    <n v="162"/>
    <n v="0.01"/>
    <s v="Regular Air"/>
    <n v="45.84"/>
    <n v="4.84"/>
    <n v="0.71"/>
    <s v="Aaron Hawkins"/>
    <s v="British Columbia"/>
    <s v="West"/>
    <s v="Home Office"/>
    <s v="Office Supplies"/>
    <s v="Pens &amp; Art Supplies"/>
    <n v="0.52"/>
  </r>
  <r>
    <n v="46662"/>
    <d v="2011-12-29T00:00:00"/>
    <d v="2011-12-31T00:00:00"/>
    <s v="December"/>
    <s v="2011"/>
    <n v="2"/>
    <b v="0"/>
    <s v="Critical"/>
    <n v="48"/>
    <n v="3410.1574999999998"/>
    <n v="0.1"/>
    <s v="Regular Air"/>
    <n v="1137.9100000000001"/>
    <n v="85.99"/>
    <n v="0.99"/>
    <s v="Aaron Hawkins"/>
    <s v="British Columbia"/>
    <s v="West"/>
    <s v="Home Office"/>
    <s v="Technology"/>
    <s v="Telephones and Communication"/>
    <n v="0.55000000000000004"/>
  </r>
  <r>
    <n v="46691"/>
    <d v="2012-06-24T00:00:00"/>
    <d v="2012-06-26T00:00:00"/>
    <s v="June"/>
    <s v="2012"/>
    <n v="2"/>
    <b v="0"/>
    <s v="Critical"/>
    <n v="47"/>
    <n v="1676.25"/>
    <n v="0.04"/>
    <s v="Regular Air"/>
    <n v="-458.33"/>
    <n v="36.65"/>
    <n v="22.6"/>
    <s v="Debra Catini"/>
    <s v="British Columbia"/>
    <s v="West"/>
    <s v="Small Business"/>
    <s v="Furniture"/>
    <s v="Office Furnishings"/>
    <n v="0.57999999999999996"/>
  </r>
  <r>
    <n v="46880"/>
    <d v="2010-07-03T00:00:00"/>
    <d v="2010-07-05T00:00:00"/>
    <s v="July"/>
    <s v="2010"/>
    <n v="2"/>
    <b v="0"/>
    <s v="Critical"/>
    <n v="1"/>
    <n v="29.99"/>
    <n v="7.0000000000000007E-2"/>
    <s v="Regular Air"/>
    <n v="-8.8800000000000008"/>
    <n v="21.98"/>
    <n v="8.32"/>
    <s v="Karen Carlisle"/>
    <s v="British Columbia"/>
    <s v="West"/>
    <s v="Corporate"/>
    <s v="Office Supplies"/>
    <s v="Paper"/>
    <n v="0.39"/>
  </r>
  <r>
    <n v="47011"/>
    <d v="2009-02-19T00:00:00"/>
    <d v="2009-02-21T00:00:00"/>
    <s v="February"/>
    <s v="2009"/>
    <n v="2"/>
    <b v="0"/>
    <s v="High"/>
    <n v="33"/>
    <n v="373.13"/>
    <n v="0.05"/>
    <s v="Regular Air"/>
    <n v="-35.26"/>
    <n v="11.29"/>
    <n v="5.03"/>
    <s v="Roland Fjeld"/>
    <s v="British Columbia"/>
    <s v="West"/>
    <s v="Corporate"/>
    <s v="Office Supplies"/>
    <s v="Storage &amp; Organization"/>
    <n v="0.59"/>
  </r>
  <r>
    <n v="47201"/>
    <d v="2009-12-28T00:00:00"/>
    <d v="2009-12-29T00:00:00"/>
    <s v="December"/>
    <s v="2009"/>
    <n v="1"/>
    <b v="0"/>
    <s v="Critical"/>
    <n v="18"/>
    <n v="99.55"/>
    <n v="0.03"/>
    <s v="Express Air"/>
    <n v="-60.9"/>
    <n v="4.9800000000000004"/>
    <n v="4.62"/>
    <s v="Tim Taslimi"/>
    <s v="British Columbia"/>
    <s v="West"/>
    <s v="Corporate"/>
    <s v="Technology"/>
    <s v="Computer Peripherals"/>
    <n v="0.64"/>
  </r>
  <r>
    <n v="47457"/>
    <d v="2009-06-03T00:00:00"/>
    <d v="2009-06-08T00:00:00"/>
    <s v="June"/>
    <s v="2009"/>
    <n v="5"/>
    <b v="0"/>
    <s v="low"/>
    <n v="50"/>
    <n v="8230.77"/>
    <n v="0.05"/>
    <s v="Regular Air"/>
    <n v="1577.02"/>
    <n v="161.55000000000001"/>
    <n v="19.989999999999998"/>
    <s v="Alejandro Savely"/>
    <s v="British Columbia"/>
    <s v="West"/>
    <s v="Corporate"/>
    <s v="Office Supplies"/>
    <s v="Storage &amp; Organization"/>
    <n v="0.66"/>
  </r>
  <r>
    <n v="47522"/>
    <d v="2012-10-23T00:00:00"/>
    <d v="2012-10-24T00:00:00"/>
    <s v="October"/>
    <s v="2012"/>
    <n v="1"/>
    <b v="0"/>
    <s v="High"/>
    <n v="5"/>
    <n v="80.56"/>
    <n v="0.03"/>
    <s v="Regular Air"/>
    <n v="12.5"/>
    <n v="15.67"/>
    <n v="1.39"/>
    <s v="Juliana Krohn"/>
    <s v="British Columbia"/>
    <s v="West"/>
    <s v="Corporate"/>
    <s v="Office Supplies"/>
    <s v="Envelopes"/>
    <n v="0.38"/>
  </r>
  <r>
    <n v="47553"/>
    <d v="2011-05-22T00:00:00"/>
    <d v="2011-05-23T00:00:00"/>
    <s v="May"/>
    <s v="2011"/>
    <n v="1"/>
    <b v="0"/>
    <s v="Medium"/>
    <n v="49"/>
    <n v="20701.928"/>
    <n v="0.08"/>
    <s v="Delivery Truck"/>
    <n v="3918.54"/>
    <n v="550.98"/>
    <n v="45.7"/>
    <s v="Dan Campbell"/>
    <s v="British Columbia"/>
    <s v="West"/>
    <s v="Corporate"/>
    <s v="Furniture"/>
    <s v="Tables"/>
    <n v="0.71"/>
  </r>
  <r>
    <n v="47584"/>
    <d v="2010-07-27T00:00:00"/>
    <d v="2010-07-29T00:00:00"/>
    <s v="July"/>
    <s v="2010"/>
    <n v="2"/>
    <b v="0"/>
    <s v="Critical"/>
    <n v="4"/>
    <n v="20.190000000000001"/>
    <n v="0.03"/>
    <s v="Regular Air"/>
    <n v="1.3"/>
    <n v="4.91"/>
    <n v="0.5"/>
    <s v="Bryan Spruell"/>
    <s v="British Columbia"/>
    <s v="West"/>
    <s v="Home Office"/>
    <s v="Office Supplies"/>
    <s v="Labels"/>
    <n v="0.36"/>
  </r>
  <r>
    <n v="47584"/>
    <d v="2010-07-27T00:00:00"/>
    <d v="2010-07-28T00:00:00"/>
    <s v="July"/>
    <s v="2010"/>
    <n v="1"/>
    <b v="0"/>
    <s v="Critical"/>
    <n v="43"/>
    <n v="74.989999999999995"/>
    <n v="0.08"/>
    <s v="Regular Air"/>
    <n v="-8.9499999999999993"/>
    <n v="1.82"/>
    <n v="0.83"/>
    <s v="Bryan Spruell"/>
    <s v="British Columbia"/>
    <s v="West"/>
    <s v="Home Office"/>
    <s v="Office Supplies"/>
    <s v="Pens &amp; Art Supplies"/>
    <n v="0.56999999999999995"/>
  </r>
  <r>
    <n v="47683"/>
    <d v="2010-09-01T00:00:00"/>
    <d v="2010-09-08T00:00:00"/>
    <s v="September"/>
    <s v="2010"/>
    <n v="7"/>
    <b v="0"/>
    <s v="low"/>
    <n v="38"/>
    <n v="81.97"/>
    <n v="0.05"/>
    <s v="Regular Air"/>
    <n v="-148.80000000000001"/>
    <n v="1.98"/>
    <n v="4.7699999999999996"/>
    <s v="Harold Dahlen"/>
    <s v="British Columbia"/>
    <s v="West"/>
    <s v="Corporate"/>
    <s v="Office Supplies"/>
    <s v="Binders and Binder Accessories"/>
    <n v="0.4"/>
  </r>
  <r>
    <n v="47872"/>
    <d v="2009-06-12T00:00:00"/>
    <d v="2009-06-14T00:00:00"/>
    <s v="June"/>
    <s v="2009"/>
    <n v="2"/>
    <b v="0"/>
    <s v="Critical"/>
    <n v="38"/>
    <n v="1756.27"/>
    <n v="0.09"/>
    <s v="Regular Air"/>
    <n v="649.04999999999995"/>
    <n v="46.89"/>
    <n v="5.0999999999999996"/>
    <s v="Brad Thomas"/>
    <s v="British Columbia"/>
    <s v="West"/>
    <s v="Home Office"/>
    <s v="Office Supplies"/>
    <s v="Appliances"/>
    <n v="0.46"/>
  </r>
  <r>
    <n v="47872"/>
    <d v="2009-06-12T00:00:00"/>
    <d v="2009-06-13T00:00:00"/>
    <s v="June"/>
    <s v="2009"/>
    <n v="1"/>
    <b v="0"/>
    <s v="Critical"/>
    <n v="50"/>
    <n v="345.58"/>
    <n v="0.05"/>
    <s v="Regular Air"/>
    <n v="-38.04"/>
    <n v="6.64"/>
    <n v="4.95"/>
    <s v="Brad Thomas"/>
    <s v="British Columbia"/>
    <s v="West"/>
    <s v="Home Office"/>
    <s v="Furniture"/>
    <s v="Office Furnishings"/>
    <n v="0.37"/>
  </r>
  <r>
    <n v="47877"/>
    <d v="2009-08-28T00:00:00"/>
    <d v="2009-08-31T00:00:00"/>
    <s v="August"/>
    <s v="2009"/>
    <n v="3"/>
    <b v="0"/>
    <s v="Medium"/>
    <n v="16"/>
    <n v="273.36"/>
    <n v="0.04"/>
    <s v="Regular Air"/>
    <n v="32.25"/>
    <n v="17.239999999999998"/>
    <n v="3.26"/>
    <s v="Tamara Willingham"/>
    <s v="British Columbia"/>
    <s v="West"/>
    <s v="Home Office"/>
    <s v="Office Supplies"/>
    <s v="Scissors, Rulers and Trimmers"/>
    <n v="0.56000000000000005"/>
  </r>
  <r>
    <n v="47877"/>
    <d v="2009-08-28T00:00:00"/>
    <d v="2009-08-30T00:00:00"/>
    <s v="August"/>
    <s v="2009"/>
    <n v="2"/>
    <b v="0"/>
    <s v="Medium"/>
    <n v="19"/>
    <n v="3240.7280000000001"/>
    <n v="7.0000000000000007E-2"/>
    <s v="Delivery Truck"/>
    <n v="-691.31"/>
    <n v="218.75"/>
    <n v="69.64"/>
    <s v="Tamara Willingham"/>
    <s v="British Columbia"/>
    <s v="West"/>
    <s v="Home Office"/>
    <s v="Furniture"/>
    <s v="Tables"/>
    <n v="0.77"/>
  </r>
  <r>
    <n v="47877"/>
    <d v="2009-08-28T00:00:00"/>
    <d v="2009-08-30T00:00:00"/>
    <s v="August"/>
    <s v="2009"/>
    <n v="2"/>
    <b v="0"/>
    <s v="Medium"/>
    <n v="49"/>
    <n v="8058.96"/>
    <n v="0.08"/>
    <s v="Regular Air"/>
    <n v="-1621.38"/>
    <n v="209.37"/>
    <n v="69"/>
    <s v="Tamara Willingham"/>
    <s v="British Columbia"/>
    <s v="West"/>
    <s v="Home Office"/>
    <s v="Furniture"/>
    <s v="Tables"/>
    <n v="0.79"/>
  </r>
  <r>
    <n v="47879"/>
    <d v="2012-01-11T00:00:00"/>
    <d v="2012-01-12T00:00:00"/>
    <s v="January"/>
    <s v="2012"/>
    <n v="1"/>
    <b v="0"/>
    <s v="Critical"/>
    <n v="19"/>
    <n v="172.54"/>
    <n v="0.08"/>
    <s v="Regular Air"/>
    <n v="44.23"/>
    <n v="9.11"/>
    <n v="2.15"/>
    <s v="Tamara Willingham"/>
    <s v="British Columbia"/>
    <s v="West"/>
    <s v="Corporate"/>
    <s v="Office Supplies"/>
    <s v="Paper"/>
    <n v="0.4"/>
  </r>
  <r>
    <n v="47910"/>
    <d v="2009-08-15T00:00:00"/>
    <d v="2009-08-16T00:00:00"/>
    <s v="August"/>
    <s v="2009"/>
    <n v="1"/>
    <b v="0"/>
    <s v="High"/>
    <n v="30"/>
    <n v="5290.57"/>
    <n v="0.08"/>
    <s v="Regular Air"/>
    <n v="1389.18"/>
    <n v="178.47"/>
    <n v="19.989999999999998"/>
    <s v="Brad Thomas"/>
    <s v="British Columbia"/>
    <s v="West"/>
    <s v="Home Office"/>
    <s v="Office Supplies"/>
    <s v="Storage &amp; Organization"/>
    <n v="0.55000000000000004"/>
  </r>
  <r>
    <n v="47972"/>
    <d v="2010-10-11T00:00:00"/>
    <d v="2010-10-13T00:00:00"/>
    <s v="October"/>
    <s v="2010"/>
    <n v="2"/>
    <b v="0"/>
    <s v="Medium"/>
    <n v="46"/>
    <n v="7685.62"/>
    <n v="0.02"/>
    <s v="Express Air"/>
    <n v="1952.15"/>
    <n v="165.2"/>
    <n v="19.989999999999998"/>
    <s v="Brendan Murry"/>
    <s v="British Columbia"/>
    <s v="West"/>
    <s v="Corporate"/>
    <s v="Office Supplies"/>
    <s v="Storage &amp; Organization"/>
    <n v="0.59"/>
  </r>
  <r>
    <n v="48192"/>
    <d v="2009-12-16T00:00:00"/>
    <d v="2009-12-17T00:00:00"/>
    <s v="December"/>
    <s v="2009"/>
    <n v="1"/>
    <b v="0"/>
    <s v="Critical"/>
    <n v="15"/>
    <n v="2277.67"/>
    <n v="0"/>
    <s v="Delivery Truck"/>
    <n v="-173.96"/>
    <n v="140.97999999999999"/>
    <n v="36.090000000000003"/>
    <s v="Jill Matthias"/>
    <s v="British Columbia"/>
    <s v="West"/>
    <s v="Consumer"/>
    <s v="Furniture"/>
    <s v="Bookcases"/>
    <n v="0.77"/>
  </r>
  <r>
    <n v="48288"/>
    <d v="2011-07-22T00:00:00"/>
    <d v="2011-07-24T00:00:00"/>
    <s v="July"/>
    <s v="2011"/>
    <n v="2"/>
    <b v="0"/>
    <s v="Medium"/>
    <n v="25"/>
    <n v="3308.28"/>
    <n v="0.08"/>
    <s v="Delivery Truck"/>
    <n v="-581.59"/>
    <n v="130.97999999999999"/>
    <n v="54.74"/>
    <s v="Nicole Brennan"/>
    <s v="British Columbia"/>
    <s v="West"/>
    <s v="Consumer"/>
    <s v="Furniture"/>
    <s v="Bookcases"/>
    <n v="0.69"/>
  </r>
  <r>
    <n v="48293"/>
    <d v="2012-04-09T00:00:00"/>
    <d v="2012-04-10T00:00:00"/>
    <s v="April"/>
    <s v="2012"/>
    <n v="1"/>
    <b v="0"/>
    <s v="Critical"/>
    <n v="47"/>
    <n v="370.6"/>
    <n v="0.03"/>
    <s v="Regular Air"/>
    <n v="160.72"/>
    <n v="7.64"/>
    <n v="1.39"/>
    <s v="Victoria Pisteka"/>
    <s v="British Columbia"/>
    <s v="West"/>
    <s v="Corporate"/>
    <s v="Office Supplies"/>
    <s v="Envelopes"/>
    <n v="0.36"/>
  </r>
  <r>
    <n v="48294"/>
    <d v="2010-05-26T00:00:00"/>
    <d v="2010-05-26T00:00:00"/>
    <s v="May"/>
    <s v="2010"/>
    <n v="0"/>
    <s v="FREE DELIVERY"/>
    <s v="High"/>
    <n v="43"/>
    <n v="4072.01"/>
    <n v="0.01"/>
    <s v="Regular Air"/>
    <n v="1675.98"/>
    <n v="90.24"/>
    <n v="0.99"/>
    <s v="Aaron Hawkins"/>
    <s v="British Columbia"/>
    <s v="West"/>
    <s v="Home Office"/>
    <s v="Office Supplies"/>
    <s v="Appliances"/>
    <n v="0.56000000000000005"/>
  </r>
  <r>
    <n v="48322"/>
    <d v="2012-03-04T00:00:00"/>
    <d v="2012-03-05T00:00:00"/>
    <s v="March"/>
    <s v="2012"/>
    <n v="1"/>
    <b v="0"/>
    <s v="Medium"/>
    <n v="14"/>
    <n v="41.37"/>
    <n v="0.05"/>
    <s v="Regular Air"/>
    <n v="1.82"/>
    <n v="2.94"/>
    <n v="0.7"/>
    <s v="Paul Van Hugh"/>
    <s v="British Columbia"/>
    <s v="West"/>
    <s v="Consumer"/>
    <s v="Office Supplies"/>
    <s v="Pens &amp; Art Supplies"/>
    <n v="0.57999999999999996"/>
  </r>
  <r>
    <n v="48353"/>
    <d v="2012-12-15T00:00:00"/>
    <d v="2012-12-17T00:00:00"/>
    <s v="December"/>
    <s v="2012"/>
    <n v="2"/>
    <b v="0"/>
    <s v="Not Specified"/>
    <n v="18"/>
    <n v="71.22"/>
    <n v="0.04"/>
    <s v="Regular Air"/>
    <n v="20.43"/>
    <n v="3.85"/>
    <n v="0.7"/>
    <s v="Jeremy Pistek"/>
    <s v="British Columbia"/>
    <s v="West"/>
    <s v="Corporate"/>
    <s v="Office Supplies"/>
    <s v="Pens &amp; Art Supplies"/>
    <n v="0.44"/>
  </r>
  <r>
    <n v="48420"/>
    <d v="2009-10-11T00:00:00"/>
    <d v="2009-10-13T00:00:00"/>
    <s v="October"/>
    <s v="2009"/>
    <n v="2"/>
    <b v="0"/>
    <s v="low"/>
    <n v="46"/>
    <n v="863.26"/>
    <n v="0.09"/>
    <s v="Express Air"/>
    <n v="229.6"/>
    <n v="19.23"/>
    <n v="6.15"/>
    <s v="Berenike Kampe"/>
    <s v="British Columbia"/>
    <s v="West"/>
    <s v="Corporate"/>
    <s v="Furniture"/>
    <s v="Office Furnishings"/>
    <n v="0.44"/>
  </r>
  <r>
    <n v="48512"/>
    <d v="2011-08-03T00:00:00"/>
    <d v="2011-08-04T00:00:00"/>
    <s v="August"/>
    <s v="2011"/>
    <n v="1"/>
    <b v="0"/>
    <s v="Not Specified"/>
    <n v="48"/>
    <n v="238.79"/>
    <n v="0.04"/>
    <s v="Regular Air"/>
    <n v="-83.78"/>
    <n v="4.9800000000000004"/>
    <n v="4.72"/>
    <s v="Cyra Reiten"/>
    <s v="British Columbia"/>
    <s v="West"/>
    <s v="Consumer"/>
    <s v="Office Supplies"/>
    <s v="Paper"/>
    <n v="0.36"/>
  </r>
  <r>
    <n v="48512"/>
    <d v="2011-08-03T00:00:00"/>
    <d v="2011-08-03T00:00:00"/>
    <s v="August"/>
    <s v="2011"/>
    <n v="0"/>
    <s v="FREE DELIVERY"/>
    <s v="Not Specified"/>
    <n v="47"/>
    <n v="148.26"/>
    <n v="0.04"/>
    <s v="Express Air"/>
    <n v="49.04"/>
    <n v="2.94"/>
    <n v="0.81"/>
    <s v="Cyra Reiten"/>
    <s v="British Columbia"/>
    <s v="West"/>
    <s v="Consumer"/>
    <s v="Office Supplies"/>
    <s v="Pens &amp; Art Supplies"/>
    <n v="0.4"/>
  </r>
  <r>
    <n v="48641"/>
    <d v="2011-12-05T00:00:00"/>
    <d v="2011-12-06T00:00:00"/>
    <s v="December"/>
    <s v="2011"/>
    <n v="1"/>
    <b v="0"/>
    <s v="High"/>
    <n v="13"/>
    <n v="66.83"/>
    <n v="0"/>
    <s v="Regular Air"/>
    <n v="23.16"/>
    <n v="4.9800000000000004"/>
    <n v="0.8"/>
    <s v="Benjamin Venier"/>
    <s v="British Columbia"/>
    <s v="West"/>
    <s v="Small Business"/>
    <s v="Office Supplies"/>
    <s v="Paper"/>
    <n v="0.36"/>
  </r>
  <r>
    <n v="48672"/>
    <d v="2012-12-26T00:00:00"/>
    <d v="2012-12-26T00:00:00"/>
    <s v="December"/>
    <s v="2012"/>
    <n v="0"/>
    <s v="FREE DELIVERY"/>
    <s v="High"/>
    <n v="43"/>
    <n v="255.7"/>
    <n v="0"/>
    <s v="Regular Air"/>
    <n v="-35.74"/>
    <n v="5.81"/>
    <n v="3.37"/>
    <s v="Nora Paige"/>
    <s v="British Columbia"/>
    <s v="West"/>
    <s v="Small Business"/>
    <s v="Office Supplies"/>
    <s v="Rubber Bands"/>
    <n v="0.54"/>
  </r>
  <r>
    <n v="48709"/>
    <d v="2011-08-28T00:00:00"/>
    <d v="2011-08-30T00:00:00"/>
    <s v="August"/>
    <s v="2011"/>
    <n v="2"/>
    <b v="0"/>
    <s v="High"/>
    <n v="17"/>
    <n v="47.12"/>
    <n v="0.01"/>
    <s v="Regular Air"/>
    <n v="-47.01"/>
    <n v="2.52"/>
    <n v="4.28"/>
    <s v="Helen Andreada"/>
    <s v="British Columbia"/>
    <s v="West"/>
    <s v="Corporate"/>
    <s v="Office Supplies"/>
    <s v="Pens &amp; Art Supplies"/>
    <n v="0.44"/>
  </r>
  <r>
    <n v="48832"/>
    <d v="2010-05-05T00:00:00"/>
    <d v="2010-05-05T00:00:00"/>
    <s v="May"/>
    <s v="2010"/>
    <n v="0"/>
    <s v="FREE DELIVERY"/>
    <s v="High"/>
    <n v="48"/>
    <n v="4480.8900000000003"/>
    <n v="0.02"/>
    <s v="Delivery Truck"/>
    <n v="195.04"/>
    <n v="90.98"/>
    <n v="30"/>
    <s v="Bobby Trafton"/>
    <s v="British Columbia"/>
    <s v="West"/>
    <s v="Small Business"/>
    <s v="Furniture"/>
    <s v="Chairs &amp; Chairmats"/>
    <n v="0.61"/>
  </r>
  <r>
    <n v="48836"/>
    <d v="2009-02-14T00:00:00"/>
    <d v="2009-02-16T00:00:00"/>
    <s v="February"/>
    <s v="2009"/>
    <n v="2"/>
    <b v="0"/>
    <s v="Critical"/>
    <n v="8"/>
    <n v="2651.21"/>
    <n v="0.09"/>
    <s v="Delivery Truck"/>
    <n v="-93.85"/>
    <n v="348.21"/>
    <n v="40.19"/>
    <s v="Nicole Brennan"/>
    <s v="British Columbia"/>
    <s v="West"/>
    <s v="Home Office"/>
    <s v="Furniture"/>
    <s v="Tables"/>
    <n v="0.62"/>
  </r>
  <r>
    <n v="48935"/>
    <d v="2010-01-07T00:00:00"/>
    <d v="2010-01-09T00:00:00"/>
    <s v="January"/>
    <s v="2010"/>
    <n v="2"/>
    <b v="0"/>
    <s v="low"/>
    <n v="21"/>
    <n v="106.2"/>
    <n v="0"/>
    <s v="Regular Air"/>
    <n v="48.76"/>
    <n v="4.91"/>
    <n v="0.5"/>
    <s v="Jill Matthias"/>
    <s v="British Columbia"/>
    <s v="West"/>
    <s v="Consumer"/>
    <s v="Office Supplies"/>
    <s v="Labels"/>
    <n v="0.36"/>
  </r>
  <r>
    <n v="49026"/>
    <d v="2011-03-07T00:00:00"/>
    <d v="2011-03-12T00:00:00"/>
    <s v="March"/>
    <s v="2011"/>
    <n v="5"/>
    <b v="0"/>
    <s v="low"/>
    <n v="36"/>
    <n v="411.75"/>
    <n v="0.05"/>
    <s v="Regular Air"/>
    <n v="-182.87"/>
    <n v="11.66"/>
    <n v="8.99"/>
    <s v="Roland Fjeld"/>
    <s v="British Columbia"/>
    <s v="West"/>
    <s v="Corporate"/>
    <s v="Office Supplies"/>
    <s v="Pens &amp; Art Supplies"/>
    <n v="0.59"/>
  </r>
  <r>
    <n v="49925"/>
    <d v="2010-01-22T00:00:00"/>
    <d v="2010-01-23T00:00:00"/>
    <s v="January"/>
    <s v="2010"/>
    <n v="1"/>
    <b v="0"/>
    <s v="High"/>
    <n v="1"/>
    <n v="3.41"/>
    <n v="0.06"/>
    <s v="Regular Air"/>
    <n v="-1.78"/>
    <n v="2.88"/>
    <n v="0.7"/>
    <s v="Adam Hart"/>
    <s v="British Columbia"/>
    <s v="West"/>
    <s v="Corporate"/>
    <s v="Office Supplies"/>
    <s v="Pens &amp; Art Supplies"/>
    <n v="0.56000000000000005"/>
  </r>
  <r>
    <n v="50337"/>
    <d v="2009-04-16T00:00:00"/>
    <d v="2009-04-17T00:00:00"/>
    <s v="April"/>
    <s v="2009"/>
    <n v="1"/>
    <b v="0"/>
    <s v="Not Specified"/>
    <n v="37"/>
    <n v="122.99"/>
    <n v="0"/>
    <s v="Express Air"/>
    <n v="21.48"/>
    <n v="2.78"/>
    <n v="1.49"/>
    <s v="Chris Cortes"/>
    <s v="British Columbia"/>
    <s v="West"/>
    <s v="Consumer"/>
    <s v="Office Supplies"/>
    <s v="Binders and Binder Accessories"/>
    <n v="0.36"/>
  </r>
  <r>
    <n v="50337"/>
    <d v="2009-04-16T00:00:00"/>
    <d v="2009-04-18T00:00:00"/>
    <s v="April"/>
    <s v="2009"/>
    <n v="2"/>
    <b v="0"/>
    <s v="Not Specified"/>
    <n v="6"/>
    <n v="14734.71"/>
    <n v="0.1"/>
    <s v="Delivery Truck"/>
    <n v="-3798.01"/>
    <n v="2550.14"/>
    <n v="29.7"/>
    <s v="Chris Cortes"/>
    <s v="British Columbia"/>
    <s v="West"/>
    <s v="Consumer"/>
    <s v="Technology"/>
    <s v="Office Machines"/>
    <n v="0.56999999999999995"/>
  </r>
  <r>
    <n v="50403"/>
    <d v="2012-05-12T00:00:00"/>
    <d v="2012-05-14T00:00:00"/>
    <s v="May"/>
    <s v="2012"/>
    <n v="2"/>
    <b v="0"/>
    <s v="Not Specified"/>
    <n v="38"/>
    <n v="264.92"/>
    <n v="0.05"/>
    <s v="Regular Air"/>
    <n v="-97.06"/>
    <n v="7.1"/>
    <n v="6.05"/>
    <s v="Katherine Ducich"/>
    <s v="British Columbia"/>
    <s v="West"/>
    <s v="Corporate"/>
    <s v="Office Supplies"/>
    <s v="Binders and Binder Accessories"/>
    <n v="0.39"/>
  </r>
  <r>
    <n v="50656"/>
    <d v="2009-10-25T00:00:00"/>
    <d v="2009-10-27T00:00:00"/>
    <s v="October"/>
    <s v="2009"/>
    <n v="2"/>
    <b v="0"/>
    <s v="Critical"/>
    <n v="42"/>
    <n v="194.2"/>
    <n v="0"/>
    <s v="Regular Air"/>
    <n v="-139.13"/>
    <n v="4.37"/>
    <n v="5.15"/>
    <s v="Patrick Bzostek"/>
    <s v="British Columbia"/>
    <s v="West"/>
    <s v="Consumer"/>
    <s v="Office Supplies"/>
    <s v="Appliances"/>
    <n v="0.59"/>
  </r>
  <r>
    <n v="50656"/>
    <d v="2009-10-25T00:00:00"/>
    <d v="2009-10-26T00:00:00"/>
    <s v="October"/>
    <s v="2009"/>
    <n v="1"/>
    <b v="0"/>
    <s v="Critical"/>
    <n v="31"/>
    <n v="16451.330000000002"/>
    <n v="0.01"/>
    <s v="Delivery Truck"/>
    <n v="5325.14"/>
    <n v="500.98"/>
    <n v="56"/>
    <s v="Patrick Bzostek"/>
    <s v="British Columbia"/>
    <s v="West"/>
    <s v="Consumer"/>
    <s v="Furniture"/>
    <s v="Chairs &amp; Chairmats"/>
    <n v="0.6"/>
  </r>
  <r>
    <n v="50656"/>
    <d v="2009-10-25T00:00:00"/>
    <d v="2009-10-25T00:00:00"/>
    <s v="October"/>
    <s v="2009"/>
    <n v="0"/>
    <s v="FREE DELIVERY"/>
    <s v="Critical"/>
    <n v="39"/>
    <n v="485.97"/>
    <n v="0.02"/>
    <s v="Regular Air"/>
    <n v="48.6"/>
    <n v="12.58"/>
    <n v="5.16"/>
    <s v="Patrick Bzostek"/>
    <s v="British Columbia"/>
    <s v="West"/>
    <s v="Consumer"/>
    <s v="Furniture"/>
    <s v="Office Furnishings"/>
    <n v="0.43"/>
  </r>
  <r>
    <n v="50656"/>
    <d v="2009-10-25T00:00:00"/>
    <d v="2009-10-26T00:00:00"/>
    <s v="October"/>
    <s v="2009"/>
    <n v="1"/>
    <b v="0"/>
    <s v="Critical"/>
    <n v="15"/>
    <n v="109.71"/>
    <n v="0.1"/>
    <s v="Regular Air"/>
    <n v="-20.95"/>
    <n v="7.7"/>
    <n v="3.68"/>
    <s v="Patrick Bzostek"/>
    <s v="British Columbia"/>
    <s v="West"/>
    <s v="Consumer"/>
    <s v="Furniture"/>
    <s v="Office Furnishings"/>
    <n v="0.52"/>
  </r>
  <r>
    <n v="50950"/>
    <d v="2012-12-30T00:00:00"/>
    <d v="2012-12-30T00:00:00"/>
    <s v="December"/>
    <s v="2012"/>
    <n v="0"/>
    <s v="FREE DELIVERY"/>
    <s v="Not Specified"/>
    <n v="6"/>
    <n v="391.12"/>
    <n v="0.06"/>
    <s v="Delivery Truck"/>
    <n v="-166.96"/>
    <n v="60.98"/>
    <n v="30"/>
    <s v="Tony Molinari"/>
    <s v="British Columbia"/>
    <s v="West"/>
    <s v="Corporate"/>
    <s v="Furniture"/>
    <s v="Chairs &amp; Chairmats"/>
    <n v="0.7"/>
  </r>
  <r>
    <n v="50950"/>
    <d v="2012-12-30T00:00:00"/>
    <d v="2012-12-30T00:00:00"/>
    <s v="December"/>
    <s v="2012"/>
    <n v="0"/>
    <s v="FREE DELIVERY"/>
    <s v="Not Specified"/>
    <n v="35"/>
    <n v="448.1"/>
    <n v="0.1"/>
    <s v="Express Air"/>
    <n v="-15.07"/>
    <n v="13.48"/>
    <n v="4.51"/>
    <s v="Tony Molinari"/>
    <s v="British Columbia"/>
    <s v="West"/>
    <s v="Corporate"/>
    <s v="Office Supplies"/>
    <s v="Storage &amp; Organization"/>
    <n v="0.59"/>
  </r>
  <r>
    <n v="50977"/>
    <d v="2012-06-11T00:00:00"/>
    <d v="2012-06-11T00:00:00"/>
    <s v="June"/>
    <s v="2012"/>
    <n v="0"/>
    <s v="FREE DELIVERY"/>
    <s v="low"/>
    <n v="1"/>
    <n v="34.090000000000003"/>
    <n v="0.05"/>
    <s v="Express Air"/>
    <n v="-19.899999999999999"/>
    <n v="18.97"/>
    <n v="9.0299999999999994"/>
    <s v="Thomas Thornton"/>
    <s v="British Columbia"/>
    <s v="West"/>
    <s v="Consumer"/>
    <s v="Office Supplies"/>
    <s v="Paper"/>
    <n v="0.37"/>
  </r>
  <r>
    <n v="51011"/>
    <d v="2010-06-06T00:00:00"/>
    <d v="2010-06-08T00:00:00"/>
    <s v="June"/>
    <s v="2010"/>
    <n v="2"/>
    <b v="0"/>
    <s v="low"/>
    <n v="41"/>
    <n v="5144.8715000000002"/>
    <n v="0.09"/>
    <s v="Regular Air"/>
    <n v="1435.83"/>
    <n v="155.99"/>
    <n v="3.9"/>
    <s v="Thomas Thornton"/>
    <s v="British Columbia"/>
    <s v="West"/>
    <s v="Consumer"/>
    <s v="Technology"/>
    <s v="Telephones and Communication"/>
    <n v="0.55000000000000004"/>
  </r>
  <r>
    <n v="51171"/>
    <d v="2010-06-21T00:00:00"/>
    <d v="2010-06-23T00:00:00"/>
    <s v="June"/>
    <s v="2010"/>
    <n v="2"/>
    <b v="0"/>
    <s v="High"/>
    <n v="34"/>
    <n v="783.48"/>
    <n v="0.01"/>
    <s v="Regular Air"/>
    <n v="-73.400000000000006"/>
    <n v="22.38"/>
    <n v="15.1"/>
    <s v="Mark Packer"/>
    <s v="British Columbia"/>
    <s v="West"/>
    <s v="Small Business"/>
    <s v="Office Supplies"/>
    <s v="Binders and Binder Accessories"/>
    <n v="0.38"/>
  </r>
  <r>
    <n v="51267"/>
    <d v="2012-05-03T00:00:00"/>
    <d v="2012-05-08T00:00:00"/>
    <s v="May"/>
    <s v="2012"/>
    <n v="5"/>
    <b v="0"/>
    <s v="low"/>
    <n v="46"/>
    <n v="4394.78"/>
    <n v="0.08"/>
    <s v="Delivery Truck"/>
    <n v="-335.77"/>
    <n v="100.98"/>
    <n v="35.840000000000003"/>
    <s v="Corey Lock"/>
    <s v="British Columbia"/>
    <s v="West"/>
    <s v="Home Office"/>
    <s v="Furniture"/>
    <s v="Bookcases"/>
    <n v="0.62"/>
  </r>
  <r>
    <n v="51362"/>
    <d v="2010-02-22T00:00:00"/>
    <d v="2010-02-24T00:00:00"/>
    <s v="February"/>
    <s v="2010"/>
    <n v="2"/>
    <b v="0"/>
    <s v="Medium"/>
    <n v="47"/>
    <n v="1501.8"/>
    <n v="0.02"/>
    <s v="Regular Air"/>
    <n v="112.78"/>
    <n v="30.97"/>
    <n v="4"/>
    <s v="Tim Taslimi"/>
    <s v="British Columbia"/>
    <s v="West"/>
    <s v="Corporate"/>
    <s v="Technology"/>
    <s v="Computer Peripherals"/>
    <n v="0.74"/>
  </r>
  <r>
    <n v="51489"/>
    <d v="2012-03-03T00:00:00"/>
    <d v="2012-03-05T00:00:00"/>
    <s v="March"/>
    <s v="2012"/>
    <n v="2"/>
    <b v="0"/>
    <s v="Critical"/>
    <n v="42"/>
    <n v="4846.68"/>
    <n v="0.04"/>
    <s v="Regular Air"/>
    <n v="820.94"/>
    <n v="110.98"/>
    <n v="13.99"/>
    <s v="Berenike Kampe"/>
    <s v="British Columbia"/>
    <s v="West"/>
    <s v="Corporate"/>
    <s v="Furniture"/>
    <s v="Office Furnishings"/>
    <n v="0.69"/>
  </r>
  <r>
    <n v="51489"/>
    <d v="2012-03-03T00:00:00"/>
    <d v="2012-03-05T00:00:00"/>
    <s v="March"/>
    <s v="2012"/>
    <n v="2"/>
    <b v="0"/>
    <s v="Critical"/>
    <n v="5"/>
    <n v="32.69"/>
    <n v="0"/>
    <s v="Regular Air"/>
    <n v="-24.43"/>
    <n v="4.9800000000000004"/>
    <n v="7.54"/>
    <s v="Berenike Kampe"/>
    <s v="British Columbia"/>
    <s v="West"/>
    <s v="Corporate"/>
    <s v="Office Supplies"/>
    <s v="Paper"/>
    <n v="0.38"/>
  </r>
  <r>
    <n v="51489"/>
    <d v="2012-03-03T00:00:00"/>
    <d v="2012-03-03T00:00:00"/>
    <s v="March"/>
    <s v="2012"/>
    <n v="0"/>
    <s v="FREE DELIVERY"/>
    <s v="Critical"/>
    <n v="22"/>
    <n v="38.880000000000003"/>
    <n v="0.09"/>
    <s v="Regular Air"/>
    <n v="-18.57"/>
    <n v="1.81"/>
    <n v="1.56"/>
    <s v="Berenike Kampe"/>
    <s v="British Columbia"/>
    <s v="West"/>
    <s v="Corporate"/>
    <s v="Office Supplies"/>
    <s v="Rubber Bands"/>
    <n v="0.49"/>
  </r>
  <r>
    <n v="51493"/>
    <d v="2011-07-06T00:00:00"/>
    <d v="2011-07-08T00:00:00"/>
    <s v="July"/>
    <s v="2011"/>
    <n v="2"/>
    <b v="0"/>
    <s v="low"/>
    <n v="31"/>
    <n v="286.26"/>
    <n v="0.01"/>
    <s v="Regular Air"/>
    <n v="8.34"/>
    <n v="8.56"/>
    <n v="5.16"/>
    <s v="Helen Andreada"/>
    <s v="British Columbia"/>
    <s v="West"/>
    <s v="Corporate"/>
    <s v="Office Supplies"/>
    <s v="Paper"/>
    <n v="0.38"/>
  </r>
  <r>
    <n v="51969"/>
    <d v="2011-09-04T00:00:00"/>
    <d v="2011-09-04T00:00:00"/>
    <s v="September"/>
    <s v="2011"/>
    <n v="0"/>
    <s v="FREE DELIVERY"/>
    <s v="High"/>
    <n v="16"/>
    <n v="196.98"/>
    <n v="0.04"/>
    <s v="Regular Air"/>
    <n v="-5.76"/>
    <n v="12.28"/>
    <n v="6.47"/>
    <s v="Irene Maddox"/>
    <s v="British Columbia"/>
    <s v="West"/>
    <s v="Consumer"/>
    <s v="Office Supplies"/>
    <s v="Paper"/>
    <n v="0.38"/>
  </r>
  <r>
    <n v="51969"/>
    <d v="2011-09-04T00:00:00"/>
    <d v="2011-09-07T00:00:00"/>
    <s v="September"/>
    <s v="2011"/>
    <n v="3"/>
    <b v="0"/>
    <s v="High"/>
    <n v="33"/>
    <n v="1756.6949999999999"/>
    <n v="0.1"/>
    <s v="Regular Air"/>
    <n v="164.97"/>
    <n v="65.989999999999995"/>
    <n v="8.8000000000000007"/>
    <s v="Irene Maddox"/>
    <s v="British Columbia"/>
    <s v="West"/>
    <s v="Consumer"/>
    <s v="Technology"/>
    <s v="Telephones and Communication"/>
    <n v="0.57999999999999996"/>
  </r>
  <r>
    <n v="52003"/>
    <d v="2012-02-18T00:00:00"/>
    <d v="2012-02-25T00:00:00"/>
    <s v="February"/>
    <s v="2012"/>
    <n v="7"/>
    <b v="0"/>
    <s v="low"/>
    <n v="11"/>
    <n v="1884.2080000000001"/>
    <n v="0.04"/>
    <s v="Delivery Truck"/>
    <n v="-776.72"/>
    <n v="212.6"/>
    <n v="110.2"/>
    <s v="Charles Crestani"/>
    <s v="British Columbia"/>
    <s v="West"/>
    <s v="Consumer"/>
    <s v="Furniture"/>
    <s v="Tables"/>
    <n v="0.73"/>
  </r>
  <r>
    <n v="52003"/>
    <d v="2012-02-18T00:00:00"/>
    <d v="2012-02-18T00:00:00"/>
    <s v="February"/>
    <s v="2012"/>
    <n v="0"/>
    <s v="FREE DELIVERY"/>
    <s v="low"/>
    <n v="2"/>
    <n v="93.338499999999996"/>
    <n v="0.1"/>
    <s v="Regular Air"/>
    <n v="-300.39"/>
    <n v="55.99"/>
    <n v="5"/>
    <s v="Charles Crestani"/>
    <s v="British Columbia"/>
    <s v="West"/>
    <s v="Consumer"/>
    <s v="Technology"/>
    <s v="Telephones and Communication"/>
    <n v="0.83"/>
  </r>
  <r>
    <n v="52196"/>
    <d v="2010-01-30T00:00:00"/>
    <d v="2010-01-31T00:00:00"/>
    <s v="January"/>
    <s v="2010"/>
    <n v="1"/>
    <b v="0"/>
    <s v="Not Specified"/>
    <n v="1"/>
    <n v="3.85"/>
    <n v="0.08"/>
    <s v="Regular Air"/>
    <n v="-1.36"/>
    <n v="3.08"/>
    <n v="0.99"/>
    <s v="Adam Hart"/>
    <s v="British Columbia"/>
    <s v="West"/>
    <s v="Corporate"/>
    <s v="Office Supplies"/>
    <s v="Labels"/>
    <n v="0.37"/>
  </r>
  <r>
    <n v="52196"/>
    <d v="2010-01-30T00:00:00"/>
    <d v="2010-02-01T00:00:00"/>
    <s v="February"/>
    <s v="2010"/>
    <n v="2"/>
    <b v="0"/>
    <s v="Not Specified"/>
    <n v="10"/>
    <n v="547.00049999999999"/>
    <n v="0.08"/>
    <s v="Regular Air"/>
    <n v="-97.2"/>
    <n v="65.989999999999995"/>
    <n v="3.9"/>
    <s v="Adam Hart"/>
    <s v="British Columbia"/>
    <s v="West"/>
    <s v="Corporate"/>
    <s v="Technology"/>
    <s v="Telephones and Communication"/>
    <n v="0.55000000000000004"/>
  </r>
  <r>
    <n v="52292"/>
    <d v="2010-10-03T00:00:00"/>
    <d v="2010-10-04T00:00:00"/>
    <s v="October"/>
    <s v="2010"/>
    <n v="1"/>
    <b v="0"/>
    <s v="Not Specified"/>
    <n v="18"/>
    <n v="2379.15"/>
    <n v="0.06"/>
    <s v="Delivery Truck"/>
    <n v="-261.77"/>
    <n v="130.97999999999999"/>
    <n v="30"/>
    <s v="Corey Catlett"/>
    <s v="British Columbia"/>
    <s v="West"/>
    <s v="Home Office"/>
    <s v="Furniture"/>
    <s v="Chairs &amp; Chairmats"/>
    <n v="0.78"/>
  </r>
  <r>
    <n v="52423"/>
    <d v="2011-04-11T00:00:00"/>
    <d v="2011-04-13T00:00:00"/>
    <s v="April"/>
    <s v="2011"/>
    <n v="2"/>
    <b v="0"/>
    <s v="Critical"/>
    <n v="49"/>
    <n v="1734.4"/>
    <n v="0.02"/>
    <s v="Regular Air"/>
    <n v="749.16"/>
    <n v="35.409999999999997"/>
    <n v="1.99"/>
    <s v="Allen Armold"/>
    <s v="British Columbia"/>
    <s v="West"/>
    <s v="Home Office"/>
    <s v="Technology"/>
    <s v="Computer Peripherals"/>
    <n v="0.43"/>
  </r>
  <r>
    <n v="52423"/>
    <d v="2011-04-11T00:00:00"/>
    <d v="2011-04-12T00:00:00"/>
    <s v="April"/>
    <s v="2011"/>
    <n v="1"/>
    <b v="0"/>
    <s v="Critical"/>
    <n v="25"/>
    <n v="1128.03"/>
    <n v="0.01"/>
    <s v="Regular Air"/>
    <n v="256.3"/>
    <n v="42.76"/>
    <n v="6.22"/>
    <s v="Allen Armold"/>
    <s v="British Columbia"/>
    <s v="West"/>
    <s v="Home Office"/>
    <s v="Office Supplies"/>
    <s v="Storage &amp; Organization"/>
    <m/>
  </r>
  <r>
    <n v="52448"/>
    <d v="2010-09-10T00:00:00"/>
    <d v="2010-09-11T00:00:00"/>
    <s v="September"/>
    <s v="2010"/>
    <n v="1"/>
    <b v="0"/>
    <s v="Not Specified"/>
    <n v="22"/>
    <n v="6767.43"/>
    <n v="0.05"/>
    <s v="Delivery Truck"/>
    <n v="803.48"/>
    <n v="320.98"/>
    <n v="58.95"/>
    <s v="Barry Weirich"/>
    <s v="British Columbia"/>
    <s v="West"/>
    <s v="Corporate"/>
    <s v="Furniture"/>
    <s v="Chairs &amp; Chairmats"/>
    <n v="0.56999999999999995"/>
  </r>
  <r>
    <n v="52580"/>
    <d v="2012-08-28T00:00:00"/>
    <d v="2012-08-30T00:00:00"/>
    <s v="August"/>
    <s v="2012"/>
    <n v="2"/>
    <b v="0"/>
    <s v="High"/>
    <n v="16"/>
    <n v="367.09"/>
    <n v="0.04"/>
    <s v="Regular Air"/>
    <n v="74.2"/>
    <n v="22.98"/>
    <n v="1.99"/>
    <s v="Katherine Ducich"/>
    <s v="British Columbia"/>
    <s v="West"/>
    <s v="Corporate"/>
    <s v="Technology"/>
    <s v="Computer Peripherals"/>
    <n v="0.46"/>
  </r>
  <r>
    <n v="52580"/>
    <d v="2012-08-28T00:00:00"/>
    <d v="2012-08-30T00:00:00"/>
    <s v="August"/>
    <s v="2012"/>
    <n v="2"/>
    <b v="0"/>
    <s v="High"/>
    <n v="23"/>
    <n v="139.66"/>
    <n v="0.02"/>
    <s v="Regular Air"/>
    <n v="46.69"/>
    <n v="5.68"/>
    <n v="1.39"/>
    <s v="Katherine Ducich"/>
    <s v="British Columbia"/>
    <s v="West"/>
    <s v="Corporate"/>
    <s v="Office Supplies"/>
    <s v="Envelopes"/>
    <n v="0.38"/>
  </r>
  <r>
    <n v="53056"/>
    <d v="2011-11-03T00:00:00"/>
    <d v="2011-11-04T00:00:00"/>
    <s v="November"/>
    <s v="2011"/>
    <n v="1"/>
    <b v="0"/>
    <s v="Critical"/>
    <n v="13"/>
    <n v="509.49"/>
    <n v="7.0000000000000007E-2"/>
    <s v="Regular Air"/>
    <n v="-51.18"/>
    <n v="40.99"/>
    <n v="8.9700000000000006"/>
    <s v="Helen Andreada"/>
    <s v="British Columbia"/>
    <s v="West"/>
    <s v="Corporate"/>
    <s v="Technology"/>
    <s v="Office Machines"/>
    <n v="0.54"/>
  </r>
  <r>
    <n v="53060"/>
    <d v="2010-03-22T00:00:00"/>
    <d v="2010-03-24T00:00:00"/>
    <s v="March"/>
    <s v="2010"/>
    <n v="2"/>
    <b v="0"/>
    <s v="Critical"/>
    <n v="36"/>
    <n v="739.07"/>
    <n v="0.1"/>
    <s v="Regular Air"/>
    <n v="-71.55"/>
    <n v="20.95"/>
    <n v="5.99"/>
    <s v="Eric Barreto"/>
    <s v="British Columbia"/>
    <s v="West"/>
    <s v="Consumer"/>
    <s v="Technology"/>
    <s v="Computer Peripherals"/>
    <n v="0.65"/>
  </r>
  <r>
    <n v="53060"/>
    <d v="2010-03-22T00:00:00"/>
    <d v="2010-03-24T00:00:00"/>
    <s v="March"/>
    <s v="2010"/>
    <n v="2"/>
    <b v="0"/>
    <s v="Critical"/>
    <n v="4"/>
    <n v="38.58"/>
    <n v="0.02"/>
    <s v="Regular Air"/>
    <n v="-2.82"/>
    <n v="9.11"/>
    <n v="2.15"/>
    <s v="Eric Barreto"/>
    <s v="British Columbia"/>
    <s v="West"/>
    <s v="Consumer"/>
    <s v="Office Supplies"/>
    <s v="Paper"/>
    <n v="0.4"/>
  </r>
  <r>
    <n v="53283"/>
    <d v="2011-10-28T00:00:00"/>
    <d v="2011-10-29T00:00:00"/>
    <s v="October"/>
    <s v="2011"/>
    <n v="1"/>
    <b v="0"/>
    <s v="High"/>
    <n v="2"/>
    <n v="25.07"/>
    <n v="0.04"/>
    <s v="Regular Air"/>
    <n v="-27.67"/>
    <n v="9.49"/>
    <n v="5.76"/>
    <s v="Corey Lock"/>
    <s v="British Columbia"/>
    <s v="West"/>
    <s v="Home Office"/>
    <s v="Technology"/>
    <s v="Office Machines"/>
    <n v="0.39"/>
  </r>
  <r>
    <n v="53344"/>
    <d v="2010-02-24T00:00:00"/>
    <d v="2010-02-26T00:00:00"/>
    <s v="February"/>
    <s v="2010"/>
    <n v="2"/>
    <b v="0"/>
    <s v="High"/>
    <n v="36"/>
    <n v="181.95"/>
    <n v="0.03"/>
    <s v="Regular Air"/>
    <n v="-132.26"/>
    <n v="4.8899999999999997"/>
    <n v="6.07"/>
    <s v="Nora Paige"/>
    <s v="British Columbia"/>
    <s v="West"/>
    <s v="Small Business"/>
    <s v="Office Supplies"/>
    <s v="Binders and Binder Accessories"/>
    <n v="0.39"/>
  </r>
  <r>
    <n v="53381"/>
    <d v="2010-09-26T00:00:00"/>
    <d v="2010-09-27T00:00:00"/>
    <s v="September"/>
    <s v="2010"/>
    <n v="1"/>
    <b v="0"/>
    <s v="Critical"/>
    <n v="26"/>
    <n v="287.43"/>
    <n v="0.01"/>
    <s v="Regular Air"/>
    <n v="37.9"/>
    <n v="10.98"/>
    <n v="4.8"/>
    <s v="Juliana Krohn"/>
    <s v="British Columbia"/>
    <s v="West"/>
    <s v="Corporate"/>
    <s v="Office Supplies"/>
    <s v="Envelopes"/>
    <n v="0.36"/>
  </r>
  <r>
    <n v="53571"/>
    <d v="2012-03-15T00:00:00"/>
    <d v="2012-03-17T00:00:00"/>
    <s v="March"/>
    <s v="2012"/>
    <n v="2"/>
    <b v="0"/>
    <s v="Not Specified"/>
    <n v="21"/>
    <n v="238.06"/>
    <n v="0.05"/>
    <s v="Regular Air"/>
    <n v="56.43"/>
    <n v="10.91"/>
    <n v="2.99"/>
    <s v="Dan Campbell"/>
    <s v="British Columbia"/>
    <s v="West"/>
    <s v="Small Business"/>
    <s v="Office Supplies"/>
    <s v="Binders and Binder Accessories"/>
    <n v="0.38"/>
  </r>
  <r>
    <n v="53635"/>
    <d v="2012-07-18T00:00:00"/>
    <d v="2012-07-20T00:00:00"/>
    <s v="July"/>
    <s v="2012"/>
    <n v="2"/>
    <b v="0"/>
    <s v="Not Specified"/>
    <n v="33"/>
    <n v="103.92"/>
    <n v="0.08"/>
    <s v="Regular Air"/>
    <n v="-52.76"/>
    <n v="3.14"/>
    <n v="1.92"/>
    <s v="Raymond Fair"/>
    <s v="British Columbia"/>
    <s v="West"/>
    <s v="Small Business"/>
    <s v="Office Supplies"/>
    <s v="Scissors, Rulers and Trimmers"/>
    <n v="0.84"/>
  </r>
  <r>
    <n v="53762"/>
    <d v="2012-06-01T00:00:00"/>
    <d v="2012-06-02T00:00:00"/>
    <s v="June"/>
    <s v="2012"/>
    <n v="1"/>
    <b v="0"/>
    <s v="Critical"/>
    <n v="28"/>
    <n v="136.16"/>
    <n v="7.0000000000000007E-2"/>
    <s v="Regular Air"/>
    <n v="58.1"/>
    <n v="4.9800000000000004"/>
    <n v="0.49"/>
    <s v="Ivan Liston"/>
    <s v="British Columbia"/>
    <s v="West"/>
    <s v="Consumer"/>
    <s v="Office Supplies"/>
    <s v="Labels"/>
    <n v="0.39"/>
  </r>
  <r>
    <n v="54086"/>
    <d v="2012-09-06T00:00:00"/>
    <d v="2012-09-08T00:00:00"/>
    <s v="September"/>
    <s v="2012"/>
    <n v="2"/>
    <b v="0"/>
    <s v="low"/>
    <n v="23"/>
    <n v="5062.18"/>
    <n v="0.06"/>
    <s v="Delivery Truck"/>
    <n v="842.83"/>
    <n v="270.97000000000003"/>
    <n v="28.06"/>
    <s v="Denny Ordway"/>
    <s v="British Columbia"/>
    <s v="West"/>
    <s v="Small Business"/>
    <s v="Technology"/>
    <s v="Office Machines"/>
    <n v="0.56000000000000005"/>
  </r>
  <r>
    <n v="54180"/>
    <d v="2012-10-22T00:00:00"/>
    <d v="2012-10-24T00:00:00"/>
    <s v="October"/>
    <s v="2012"/>
    <n v="2"/>
    <b v="0"/>
    <s v="Critical"/>
    <n v="43"/>
    <n v="913.99"/>
    <n v="0.08"/>
    <s v="Regular Air"/>
    <n v="-57.75"/>
    <n v="21.38"/>
    <n v="8.99"/>
    <s v="Jill Matthias"/>
    <s v="British Columbia"/>
    <s v="West"/>
    <s v="Consumer"/>
    <s v="Office Supplies"/>
    <s v="Pens &amp; Art Supplies"/>
    <n v="0.59"/>
  </r>
  <r>
    <n v="54215"/>
    <d v="2011-10-21T00:00:00"/>
    <d v="2011-10-23T00:00:00"/>
    <s v="October"/>
    <s v="2011"/>
    <n v="2"/>
    <b v="0"/>
    <s v="High"/>
    <n v="14"/>
    <n v="321.20999999999998"/>
    <n v="0.04"/>
    <s v="Regular Air"/>
    <n v="53.44"/>
    <n v="22.98"/>
    <n v="1.99"/>
    <s v="Denny Ordway"/>
    <s v="British Columbia"/>
    <s v="West"/>
    <s v="Small Business"/>
    <s v="Technology"/>
    <s v="Computer Peripherals"/>
    <n v="0.46"/>
  </r>
  <r>
    <n v="54336"/>
    <d v="2010-04-15T00:00:00"/>
    <d v="2010-04-17T00:00:00"/>
    <s v="April"/>
    <s v="2010"/>
    <n v="2"/>
    <b v="0"/>
    <s v="Medium"/>
    <n v="50"/>
    <n v="952.21"/>
    <n v="0.05"/>
    <s v="Regular Air"/>
    <n v="403.83"/>
    <n v="18.84"/>
    <n v="3.62"/>
    <s v="Alejandro Savely"/>
    <s v="British Columbia"/>
    <s v="West"/>
    <s v="Corporate"/>
    <s v="Furniture"/>
    <s v="Office Furnishings"/>
    <n v="0.43"/>
  </r>
  <r>
    <n v="54467"/>
    <d v="2010-10-18T00:00:00"/>
    <d v="2010-10-20T00:00:00"/>
    <s v="October"/>
    <s v="2010"/>
    <n v="2"/>
    <b v="0"/>
    <s v="low"/>
    <n v="37"/>
    <n v="436.67"/>
    <n v="0.06"/>
    <s v="Regular Air"/>
    <n v="51.91"/>
    <n v="11.58"/>
    <n v="5.72"/>
    <s v="Bradley Drucker"/>
    <s v="British Columbia"/>
    <s v="West"/>
    <s v="Small Business"/>
    <s v="Office Supplies"/>
    <s v="Envelopes"/>
    <n v="0.35"/>
  </r>
  <r>
    <n v="54467"/>
    <d v="2010-10-18T00:00:00"/>
    <d v="2010-10-20T00:00:00"/>
    <s v="October"/>
    <s v="2010"/>
    <n v="2"/>
    <b v="0"/>
    <s v="low"/>
    <n v="30"/>
    <n v="146.72"/>
    <n v="0.06"/>
    <s v="Regular Air"/>
    <n v="18.260000000000002"/>
    <n v="5.08"/>
    <n v="2.0299999999999998"/>
    <s v="Bradley Drucker"/>
    <s v="British Columbia"/>
    <s v="West"/>
    <s v="Small Business"/>
    <s v="Furniture"/>
    <s v="Office Furnishings"/>
    <n v="0.51"/>
  </r>
  <r>
    <n v="54467"/>
    <d v="2010-10-18T00:00:00"/>
    <d v="2010-10-23T00:00:00"/>
    <s v="October"/>
    <s v="2010"/>
    <n v="5"/>
    <b v="0"/>
    <s v="low"/>
    <n v="17"/>
    <n v="74.83"/>
    <n v="0.08"/>
    <s v="Regular Air"/>
    <n v="-83.71"/>
    <n v="4.0599999999999996"/>
    <n v="6.89"/>
    <s v="Bradley Drucker"/>
    <s v="British Columbia"/>
    <s v="West"/>
    <s v="Small Business"/>
    <s v="Office Supplies"/>
    <s v="Appliances"/>
    <n v="0.6"/>
  </r>
  <r>
    <n v="54534"/>
    <d v="2012-03-19T00:00:00"/>
    <d v="2012-03-21T00:00:00"/>
    <s v="March"/>
    <s v="2012"/>
    <n v="2"/>
    <b v="0"/>
    <s v="Not Specified"/>
    <n v="16"/>
    <n v="124.71"/>
    <n v="0.01"/>
    <s v="Regular Air"/>
    <n v="-30.04"/>
    <n v="7.35"/>
    <n v="5.96"/>
    <s v="Tracy Hopkins"/>
    <s v="British Columbia"/>
    <s v="West"/>
    <s v="Small Business"/>
    <s v="Office Supplies"/>
    <s v="Paper"/>
    <n v="0.38"/>
  </r>
  <r>
    <n v="54564"/>
    <d v="2010-12-06T00:00:00"/>
    <d v="2010-12-08T00:00:00"/>
    <s v="December"/>
    <s v="2010"/>
    <n v="2"/>
    <b v="0"/>
    <s v="High"/>
    <n v="27"/>
    <n v="1553.8679999999999"/>
    <n v="0.04"/>
    <s v="Express Air"/>
    <n v="322.51"/>
    <n v="65.989999999999995"/>
    <n v="5.92"/>
    <s v="Brendan Murry"/>
    <s v="British Columbia"/>
    <s v="West"/>
    <s v="Corporate"/>
    <s v="Technology"/>
    <s v="Telephones and Communication"/>
    <n v="0.55000000000000004"/>
  </r>
  <r>
    <n v="54692"/>
    <d v="2010-03-05T00:00:00"/>
    <d v="2010-03-05T00:00:00"/>
    <s v="March"/>
    <s v="2010"/>
    <n v="0"/>
    <s v="FREE DELIVERY"/>
    <s v="Medium"/>
    <n v="16"/>
    <n v="43.65"/>
    <n v="0.05"/>
    <s v="Regular Air"/>
    <n v="-3.67"/>
    <n v="2.78"/>
    <n v="0.97"/>
    <s v="Tom Ashbrook"/>
    <s v="British Columbia"/>
    <s v="West"/>
    <s v="Home Office"/>
    <s v="Office Supplies"/>
    <s v="Pens &amp; Art Supplies"/>
    <n v="0.59"/>
  </r>
  <r>
    <n v="54692"/>
    <d v="2010-03-05T00:00:00"/>
    <d v="2010-03-07T00:00:00"/>
    <s v="March"/>
    <s v="2010"/>
    <n v="2"/>
    <b v="0"/>
    <s v="Medium"/>
    <n v="27"/>
    <n v="2478.4810000000002"/>
    <n v="0.09"/>
    <s v="Regular Air"/>
    <n v="249.1"/>
    <n v="115.99"/>
    <n v="8.99"/>
    <s v="Tom Ashbrook"/>
    <s v="British Columbia"/>
    <s v="West"/>
    <s v="Home Office"/>
    <s v="Technology"/>
    <s v="Telephones and Communication"/>
    <n v="0.57999999999999996"/>
  </r>
  <r>
    <n v="54727"/>
    <d v="2010-12-13T00:00:00"/>
    <d v="2010-12-14T00:00:00"/>
    <s v="December"/>
    <s v="2010"/>
    <n v="1"/>
    <b v="0"/>
    <s v="Medium"/>
    <n v="29"/>
    <n v="1427.14"/>
    <n v="0.02"/>
    <s v="Regular Air"/>
    <n v="605.91999999999996"/>
    <n v="48.04"/>
    <n v="7.23"/>
    <s v="Bradley Drucker"/>
    <s v="British Columbia"/>
    <s v="West"/>
    <s v="Small Business"/>
    <s v="Office Supplies"/>
    <s v="Paper"/>
    <n v="0.37"/>
  </r>
  <r>
    <n v="54886"/>
    <d v="2012-08-04T00:00:00"/>
    <d v="2012-08-05T00:00:00"/>
    <s v="August"/>
    <s v="2012"/>
    <n v="1"/>
    <b v="0"/>
    <s v="Critical"/>
    <n v="39"/>
    <n v="419.95"/>
    <n v="0.02"/>
    <s v="Regular Air"/>
    <n v="-39.1"/>
    <n v="10.64"/>
    <n v="5.16"/>
    <s v="Doug O'Connell"/>
    <s v="British Columbia"/>
    <s v="West"/>
    <s v="Small Business"/>
    <s v="Furniture"/>
    <s v="Office Furnishings"/>
    <n v="0.56999999999999995"/>
  </r>
  <r>
    <n v="54977"/>
    <d v="2011-07-10T00:00:00"/>
    <d v="2011-07-14T00:00:00"/>
    <s v="July"/>
    <s v="2011"/>
    <n v="4"/>
    <b v="0"/>
    <s v="low"/>
    <n v="24"/>
    <n v="344.25"/>
    <n v="0.1"/>
    <s v="Regular Air"/>
    <n v="23.96"/>
    <n v="14.48"/>
    <n v="6.46"/>
    <s v="Karen Carlisle"/>
    <s v="British Columbia"/>
    <s v="West"/>
    <s v="Home Office"/>
    <s v="Office Supplies"/>
    <s v="Binders and Binder Accessories"/>
    <n v="0.38"/>
  </r>
  <r>
    <n v="54977"/>
    <d v="2011-07-10T00:00:00"/>
    <d v="2011-07-15T00:00:00"/>
    <s v="July"/>
    <s v="2011"/>
    <n v="5"/>
    <b v="0"/>
    <s v="low"/>
    <n v="12"/>
    <n v="64.77"/>
    <n v="0.09"/>
    <s v="Regular Air"/>
    <n v="14.46"/>
    <n v="5.84"/>
    <n v="1"/>
    <s v="Karen Carlisle"/>
    <s v="British Columbia"/>
    <s v="West"/>
    <s v="Home Office"/>
    <s v="Office Supplies"/>
    <s v="Pens &amp; Art Supplies"/>
    <n v="0.38"/>
  </r>
  <r>
    <n v="55040"/>
    <d v="2009-04-12T00:00:00"/>
    <d v="2009-04-14T00:00:00"/>
    <s v="April"/>
    <s v="2009"/>
    <n v="2"/>
    <b v="0"/>
    <s v="High"/>
    <n v="8"/>
    <n v="292.38"/>
    <n v="0.05"/>
    <s v="Regular Air"/>
    <n v="6.11"/>
    <n v="35.51"/>
    <n v="6.31"/>
    <s v="Dave Kipp"/>
    <s v="British Columbia"/>
    <s v="West"/>
    <s v="Consumer"/>
    <s v="Office Supplies"/>
    <s v="Storage &amp; Organization"/>
    <n v="0.57999999999999996"/>
  </r>
  <r>
    <n v="55040"/>
    <d v="2009-04-12T00:00:00"/>
    <d v="2009-04-12T00:00:00"/>
    <s v="April"/>
    <s v="2009"/>
    <n v="0"/>
    <s v="FREE DELIVERY"/>
    <s v="High"/>
    <n v="24"/>
    <n v="191.79"/>
    <n v="0.1"/>
    <s v="Regular Air"/>
    <n v="-6.34"/>
    <n v="8.34"/>
    <n v="2.64"/>
    <s v="Dave Kipp"/>
    <s v="British Columbia"/>
    <s v="West"/>
    <s v="Consumer"/>
    <s v="Office Supplies"/>
    <s v="Scissors, Rulers and Trimmers"/>
    <n v="0.59"/>
  </r>
  <r>
    <n v="55040"/>
    <d v="2009-04-12T00:00:00"/>
    <d v="2009-04-14T00:00:00"/>
    <s v="April"/>
    <s v="2009"/>
    <n v="2"/>
    <b v="0"/>
    <s v="High"/>
    <n v="34"/>
    <n v="290.01"/>
    <n v="0.03"/>
    <s v="Regular Air"/>
    <n v="-160.28"/>
    <n v="8.0399999999999991"/>
    <n v="8.94"/>
    <s v="Dave Kipp"/>
    <s v="British Columbia"/>
    <s v="West"/>
    <s v="Consumer"/>
    <s v="Office Supplies"/>
    <s v="Binders and Binder Accessories"/>
    <n v="0.4"/>
  </r>
  <r>
    <n v="55040"/>
    <d v="2009-04-12T00:00:00"/>
    <d v="2009-04-14T00:00:00"/>
    <s v="April"/>
    <s v="2009"/>
    <n v="2"/>
    <b v="0"/>
    <s v="High"/>
    <n v="2"/>
    <n v="4692.26"/>
    <n v="0.08"/>
    <s v="Delivery Truck"/>
    <n v="-7373.13"/>
    <n v="2550.14"/>
    <n v="29.7"/>
    <s v="Dave Kipp"/>
    <s v="British Columbia"/>
    <s v="West"/>
    <s v="Consumer"/>
    <s v="Technology"/>
    <s v="Office Machines"/>
    <n v="0.56999999999999995"/>
  </r>
  <r>
    <n v="55139"/>
    <d v="2010-01-17T00:00:00"/>
    <d v="2010-01-18T00:00:00"/>
    <s v="January"/>
    <s v="2010"/>
    <n v="1"/>
    <b v="0"/>
    <s v="Not Specified"/>
    <n v="41"/>
    <n v="576.58000000000004"/>
    <n v="0.04"/>
    <s v="Regular Air"/>
    <n v="-81.55"/>
    <n v="13.9"/>
    <n v="7.59"/>
    <s v="Bobby Elias"/>
    <s v="British Columbia"/>
    <s v="West"/>
    <s v="Small Business"/>
    <s v="Office Supplies"/>
    <s v="Scissors, Rulers and Trimmers"/>
    <n v="0.56000000000000005"/>
  </r>
  <r>
    <n v="55203"/>
    <d v="2010-04-11T00:00:00"/>
    <d v="2010-04-11T00:00:00"/>
    <s v="April"/>
    <s v="2010"/>
    <n v="0"/>
    <s v="FREE DELIVERY"/>
    <s v="low"/>
    <n v="18"/>
    <n v="994.47450000000003"/>
    <n v="0.05"/>
    <s v="Regular Air"/>
    <n v="0.71"/>
    <n v="65.989999999999995"/>
    <n v="7.69"/>
    <s v="Natalie Webber"/>
    <s v="British Columbia"/>
    <s v="West"/>
    <s v="Corporate"/>
    <s v="Technology"/>
    <s v="Telephones and Communication"/>
    <n v="0.59"/>
  </r>
  <r>
    <n v="55330"/>
    <d v="2009-08-12T00:00:00"/>
    <d v="2009-08-12T00:00:00"/>
    <s v="August"/>
    <s v="2009"/>
    <n v="0"/>
    <s v="FREE DELIVERY"/>
    <s v="Medium"/>
    <n v="49"/>
    <n v="633.91"/>
    <n v="0"/>
    <s v="Regular Air"/>
    <n v="141.16999999999999"/>
    <n v="12.58"/>
    <n v="5.16"/>
    <s v="Brad Thomas"/>
    <s v="British Columbia"/>
    <s v="West"/>
    <s v="Corporate"/>
    <s v="Furniture"/>
    <s v="Office Furnishings"/>
    <n v="0.43"/>
  </r>
  <r>
    <n v="55431"/>
    <d v="2012-06-08T00:00:00"/>
    <d v="2012-06-09T00:00:00"/>
    <s v="June"/>
    <s v="2012"/>
    <n v="1"/>
    <b v="0"/>
    <s v="Not Specified"/>
    <n v="39"/>
    <n v="61.94"/>
    <n v="0.1"/>
    <s v="Regular Air"/>
    <n v="-17.78"/>
    <n v="1.6"/>
    <n v="1.29"/>
    <s v="Kean Thornton"/>
    <s v="British Columbia"/>
    <s v="West"/>
    <s v="Corporate"/>
    <s v="Office Supplies"/>
    <s v="Pens &amp; Art Supplies"/>
    <n v="0.42"/>
  </r>
  <r>
    <n v="55494"/>
    <d v="2012-06-25T00:00:00"/>
    <d v="2012-06-27T00:00:00"/>
    <s v="June"/>
    <s v="2012"/>
    <n v="2"/>
    <b v="0"/>
    <s v="Not Specified"/>
    <n v="4"/>
    <n v="57.82"/>
    <n v="0.08"/>
    <s v="Express Air"/>
    <n v="0.85"/>
    <n v="10.98"/>
    <n v="4.8"/>
    <s v="Michael Stewart"/>
    <s v="British Columbia"/>
    <s v="West"/>
    <s v="Small Business"/>
    <s v="Office Supplies"/>
    <s v="Envelopes"/>
    <n v="0.36"/>
  </r>
  <r>
    <n v="55494"/>
    <d v="2012-06-25T00:00:00"/>
    <d v="2012-06-26T00:00:00"/>
    <s v="June"/>
    <s v="2012"/>
    <n v="1"/>
    <b v="0"/>
    <s v="Not Specified"/>
    <n v="49"/>
    <n v="544.89"/>
    <n v="0.09"/>
    <s v="Regular Air"/>
    <n v="-115.66"/>
    <n v="11.97"/>
    <n v="5.81"/>
    <s v="Michael Stewart"/>
    <s v="British Columbia"/>
    <s v="West"/>
    <s v="Small Business"/>
    <s v="Office Supplies"/>
    <s v="Pens &amp; Art Supplies"/>
    <n v="0.6"/>
  </r>
  <r>
    <n v="55554"/>
    <d v="2009-11-16T00:00:00"/>
    <d v="2009-11-17T00:00:00"/>
    <s v="November"/>
    <s v="2009"/>
    <n v="1"/>
    <b v="0"/>
    <s v="Critical"/>
    <n v="6"/>
    <n v="122.09"/>
    <n v="0.04"/>
    <s v="Regular Air"/>
    <n v="-15.2"/>
    <n v="18.97"/>
    <n v="9.5399999999999991"/>
    <s v="Alyssa Tate"/>
    <s v="British Columbia"/>
    <s v="West"/>
    <s v="Small Business"/>
    <s v="Office Supplies"/>
    <s v="Paper"/>
    <n v="0.37"/>
  </r>
  <r>
    <n v="55554"/>
    <d v="2009-11-16T00:00:00"/>
    <d v="2009-11-19T00:00:00"/>
    <s v="November"/>
    <s v="2009"/>
    <n v="3"/>
    <b v="0"/>
    <s v="Critical"/>
    <n v="49"/>
    <n v="150.06"/>
    <n v="0.02"/>
    <s v="Regular Air"/>
    <n v="30.97"/>
    <n v="2.88"/>
    <n v="0.7"/>
    <s v="Alyssa Tate"/>
    <s v="British Columbia"/>
    <s v="West"/>
    <s v="Small Business"/>
    <s v="Office Supplies"/>
    <s v="Pens &amp; Art Supplies"/>
    <n v="0.56000000000000005"/>
  </r>
  <r>
    <n v="55554"/>
    <d v="2009-11-16T00:00:00"/>
    <d v="2009-11-17T00:00:00"/>
    <s v="November"/>
    <s v="2009"/>
    <n v="1"/>
    <b v="0"/>
    <s v="Critical"/>
    <n v="9"/>
    <n v="95.09"/>
    <n v="0.09"/>
    <s v="Regular Air"/>
    <n v="-13.53"/>
    <n v="10.98"/>
    <n v="3.37"/>
    <s v="Alyssa Tate"/>
    <s v="British Columbia"/>
    <s v="West"/>
    <s v="Small Business"/>
    <s v="Office Supplies"/>
    <s v="Scissors, Rulers and Trimmers"/>
    <n v="0.56999999999999995"/>
  </r>
  <r>
    <n v="55651"/>
    <d v="2012-03-07T00:00:00"/>
    <d v="2012-03-08T00:00:00"/>
    <s v="March"/>
    <s v="2012"/>
    <n v="1"/>
    <b v="0"/>
    <s v="Medium"/>
    <n v="11"/>
    <n v="995.72400000000005"/>
    <n v="0.05"/>
    <s v="Regular Air"/>
    <n v="-117.61"/>
    <n v="110.99"/>
    <n v="2.5"/>
    <s v="Helen Andreada"/>
    <s v="British Columbia"/>
    <s v="West"/>
    <s v="Corporate"/>
    <s v="Technology"/>
    <s v="Telephones and Communication"/>
    <n v="0.56999999999999995"/>
  </r>
  <r>
    <n v="56006"/>
    <d v="2011-10-01T00:00:00"/>
    <d v="2011-10-01T00:00:00"/>
    <s v="October"/>
    <s v="2011"/>
    <n v="0"/>
    <s v="FREE DELIVERY"/>
    <s v="Critical"/>
    <n v="16"/>
    <n v="102.99"/>
    <n v="0.1"/>
    <s v="Regular Air"/>
    <n v="-102.17"/>
    <n v="6.48"/>
    <n v="9.68"/>
    <s v="Bill Shonely"/>
    <s v="British Columbia"/>
    <s v="West"/>
    <s v="Small Business"/>
    <s v="Office Supplies"/>
    <s v="Paper"/>
    <n v="0.36"/>
  </r>
  <r>
    <n v="56006"/>
    <d v="2011-10-01T00:00:00"/>
    <d v="2011-10-03T00:00:00"/>
    <s v="October"/>
    <s v="2011"/>
    <n v="2"/>
    <b v="0"/>
    <s v="Critical"/>
    <n v="20"/>
    <n v="1429.088"/>
    <n v="0.06"/>
    <s v="Regular Air"/>
    <n v="500.05"/>
    <n v="85.99"/>
    <n v="1.25"/>
    <s v="Bill Shonely"/>
    <s v="British Columbia"/>
    <s v="West"/>
    <s v="Small Business"/>
    <s v="Technology"/>
    <s v="Telephones and Communication"/>
    <n v="0.39"/>
  </r>
  <r>
    <n v="56130"/>
    <d v="2011-11-29T00:00:00"/>
    <d v="2011-12-01T00:00:00"/>
    <s v="December"/>
    <s v="2011"/>
    <n v="2"/>
    <b v="0"/>
    <s v="Medium"/>
    <n v="13"/>
    <n v="246.06"/>
    <n v="0.08"/>
    <s v="Regular Air"/>
    <n v="52.33"/>
    <n v="18.7"/>
    <n v="8.99"/>
    <s v="David Bremer"/>
    <s v="British Columbia"/>
    <s v="West"/>
    <s v="Corporate"/>
    <s v="Furniture"/>
    <s v="Office Furnishings"/>
    <n v="0.47"/>
  </r>
  <r>
    <n v="56130"/>
    <d v="2011-11-29T00:00:00"/>
    <d v="2011-12-01T00:00:00"/>
    <s v="December"/>
    <s v="2011"/>
    <n v="2"/>
    <b v="0"/>
    <s v="Medium"/>
    <n v="25"/>
    <n v="41.87"/>
    <n v="0.05"/>
    <s v="Regular Air"/>
    <n v="-25.52"/>
    <n v="1.68"/>
    <n v="1.57"/>
    <s v="David Bremer"/>
    <s v="British Columbia"/>
    <s v="West"/>
    <s v="Corporate"/>
    <s v="Office Supplies"/>
    <s v="Pens &amp; Art Supplies"/>
    <n v="0.59"/>
  </r>
  <r>
    <n v="56162"/>
    <d v="2011-04-25T00:00:00"/>
    <d v="2011-04-27T00:00:00"/>
    <s v="April"/>
    <s v="2011"/>
    <n v="2"/>
    <b v="0"/>
    <s v="Not Specified"/>
    <n v="30"/>
    <n v="5217.79"/>
    <n v="0.09"/>
    <s v="Delivery Truck"/>
    <n v="209.54"/>
    <n v="180.98"/>
    <n v="30"/>
    <s v="Julia Barnett"/>
    <s v="British Columbia"/>
    <s v="West"/>
    <s v="Corporate"/>
    <s v="Furniture"/>
    <s v="Chairs &amp; Chairmats"/>
    <n v="0.69"/>
  </r>
  <r>
    <n v="56261"/>
    <d v="2012-02-27T00:00:00"/>
    <d v="2012-02-29T00:00:00"/>
    <s v="February"/>
    <s v="2012"/>
    <n v="2"/>
    <b v="0"/>
    <s v="Critical"/>
    <n v="43"/>
    <n v="16886.759999999998"/>
    <n v="0.02"/>
    <s v="Delivery Truck"/>
    <n v="483.95"/>
    <n v="376.13"/>
    <n v="85.63"/>
    <s v="Paul Van Hugh"/>
    <s v="British Columbia"/>
    <s v="West"/>
    <s v="Consumer"/>
    <s v="Furniture"/>
    <s v="Tables"/>
    <n v="0.74"/>
  </r>
  <r>
    <n v="56358"/>
    <d v="2012-03-01T00:00:00"/>
    <d v="2012-03-03T00:00:00"/>
    <s v="March"/>
    <s v="2012"/>
    <n v="2"/>
    <b v="0"/>
    <s v="Not Specified"/>
    <n v="1"/>
    <n v="11.7"/>
    <n v="0"/>
    <s v="Regular Air"/>
    <n v="-8.06"/>
    <n v="5.89"/>
    <n v="5.57"/>
    <s v="Anne McFarland"/>
    <s v="British Columbia"/>
    <s v="West"/>
    <s v="Consumer"/>
    <s v="Furniture"/>
    <s v="Office Furnishings"/>
    <n v="0.41"/>
  </r>
  <r>
    <n v="56452"/>
    <d v="2009-02-14T00:00:00"/>
    <d v="2009-02-15T00:00:00"/>
    <s v="February"/>
    <s v="2009"/>
    <n v="1"/>
    <b v="0"/>
    <s v="Not Specified"/>
    <n v="34"/>
    <n v="6686.3440000000001"/>
    <n v="0"/>
    <s v="Delivery Truck"/>
    <n v="1192.04"/>
    <n v="236.97"/>
    <n v="59.24"/>
    <s v="Charles Crestani"/>
    <s v="British Columbia"/>
    <s v="West"/>
    <s v="Consumer"/>
    <s v="Furniture"/>
    <s v="Tables"/>
    <n v="0.61"/>
  </r>
  <r>
    <n v="56483"/>
    <d v="2009-02-19T00:00:00"/>
    <d v="2009-02-19T00:00:00"/>
    <s v="February"/>
    <s v="2009"/>
    <n v="0"/>
    <s v="FREE DELIVERY"/>
    <s v="High"/>
    <n v="37"/>
    <n v="158.62"/>
    <n v="0.05"/>
    <s v="Regular Air"/>
    <n v="-104.57"/>
    <n v="4.28"/>
    <n v="5.17"/>
    <s v="Debra Catini"/>
    <s v="British Columbia"/>
    <s v="West"/>
    <s v="Small Business"/>
    <s v="Office Supplies"/>
    <s v="Paper"/>
    <n v="0.4"/>
  </r>
  <r>
    <n v="56484"/>
    <d v="2011-11-21T00:00:00"/>
    <d v="2011-11-22T00:00:00"/>
    <s v="November"/>
    <s v="2011"/>
    <n v="1"/>
    <b v="0"/>
    <s v="Not Specified"/>
    <n v="6"/>
    <n v="176.58"/>
    <n v="0.1"/>
    <s v="Regular Air"/>
    <n v="28.34"/>
    <n v="30.56"/>
    <n v="2.99"/>
    <s v="Bobby Trafton"/>
    <s v="British Columbia"/>
    <s v="West"/>
    <s v="Small Business"/>
    <s v="Office Supplies"/>
    <s v="Binders and Binder Accessories"/>
    <n v="0.35"/>
  </r>
  <r>
    <n v="56484"/>
    <d v="2011-11-21T00:00:00"/>
    <d v="2011-11-22T00:00:00"/>
    <s v="November"/>
    <s v="2011"/>
    <n v="1"/>
    <b v="0"/>
    <s v="Not Specified"/>
    <n v="15"/>
    <n v="1121.8399999999999"/>
    <n v="0"/>
    <s v="Regular Air"/>
    <n v="-173.66"/>
    <n v="73.98"/>
    <n v="12.14"/>
    <s v="Bobby Trafton"/>
    <s v="British Columbia"/>
    <s v="West"/>
    <s v="Small Business"/>
    <s v="Technology"/>
    <s v="Computer Peripherals"/>
    <n v="0.67"/>
  </r>
  <r>
    <n v="56676"/>
    <d v="2012-10-25T00:00:00"/>
    <d v="2012-10-26T00:00:00"/>
    <s v="October"/>
    <s v="2012"/>
    <n v="1"/>
    <b v="0"/>
    <s v="Critical"/>
    <n v="39"/>
    <n v="206.47"/>
    <n v="0.08"/>
    <s v="Regular Air"/>
    <n v="-107.2"/>
    <n v="5.28"/>
    <n v="5.66"/>
    <s v="Dave Kipp"/>
    <s v="British Columbia"/>
    <s v="West"/>
    <s v="Consumer"/>
    <s v="Office Supplies"/>
    <s v="Paper"/>
    <n v="0.4"/>
  </r>
  <r>
    <n v="56740"/>
    <d v="2012-10-16T00:00:00"/>
    <d v="2012-10-18T00:00:00"/>
    <s v="October"/>
    <s v="2012"/>
    <n v="2"/>
    <b v="0"/>
    <s v="low"/>
    <n v="6"/>
    <n v="34.29"/>
    <n v="0.05"/>
    <s v="Regular Air"/>
    <n v="-6.82"/>
    <n v="5.28"/>
    <n v="2.99"/>
    <s v="Jay Fine"/>
    <s v="British Columbia"/>
    <s v="West"/>
    <s v="Consumer"/>
    <s v="Office Supplies"/>
    <s v="Binders and Binder Accessories"/>
    <n v="0.37"/>
  </r>
  <r>
    <n v="56740"/>
    <d v="2012-10-16T00:00:00"/>
    <d v="2012-10-20T00:00:00"/>
    <s v="October"/>
    <s v="2012"/>
    <n v="4"/>
    <b v="0"/>
    <s v="low"/>
    <n v="29"/>
    <n v="23516.31"/>
    <n v="0.09"/>
    <s v="Regular Air"/>
    <n v="1094.74"/>
    <n v="832.81"/>
    <n v="24.49"/>
    <s v="Jay Fine"/>
    <s v="British Columbia"/>
    <s v="West"/>
    <s v="Consumer"/>
    <s v="Office Supplies"/>
    <s v="Scissors, Rulers and Trimmers"/>
    <n v="0.83"/>
  </r>
  <r>
    <n v="56802"/>
    <d v="2012-05-29T00:00:00"/>
    <d v="2012-05-30T00:00:00"/>
    <s v="May"/>
    <s v="2012"/>
    <n v="1"/>
    <b v="0"/>
    <s v="High"/>
    <n v="50"/>
    <n v="78.2"/>
    <n v="0.09"/>
    <s v="Regular Air"/>
    <n v="-4.5599999999999996"/>
    <n v="1.68"/>
    <n v="1"/>
    <s v="Thea Hendricks"/>
    <s v="British Columbia"/>
    <s v="West"/>
    <s v="Home Office"/>
    <s v="Office Supplies"/>
    <s v="Pens &amp; Art Supplies"/>
    <n v="0.35"/>
  </r>
  <r>
    <n v="56868"/>
    <d v="2011-12-03T00:00:00"/>
    <d v="2011-12-10T00:00:00"/>
    <s v="December"/>
    <s v="2011"/>
    <n v="7"/>
    <b v="0"/>
    <s v="low"/>
    <n v="34"/>
    <n v="1947.4265"/>
    <n v="0.03"/>
    <s v="Regular Air"/>
    <n v="473.27"/>
    <n v="65.989999999999995"/>
    <n v="5.92"/>
    <s v="Bobby Trafton"/>
    <s v="British Columbia"/>
    <s v="West"/>
    <s v="Corporate"/>
    <s v="Technology"/>
    <s v="Telephones and Communication"/>
    <n v="0.55000000000000004"/>
  </r>
  <r>
    <n v="56869"/>
    <d v="2010-07-23T00:00:00"/>
    <d v="2010-07-25T00:00:00"/>
    <s v="July"/>
    <s v="2010"/>
    <n v="2"/>
    <b v="0"/>
    <s v="low"/>
    <n v="10"/>
    <n v="842.19"/>
    <n v="0"/>
    <s v="Regular Air"/>
    <n v="157.44999999999999"/>
    <n v="80.98"/>
    <n v="4.5"/>
    <s v="Natalie Webber"/>
    <s v="British Columbia"/>
    <s v="West"/>
    <s v="Consumer"/>
    <s v="Office Supplies"/>
    <s v="Appliances"/>
    <n v="0.59"/>
  </r>
  <r>
    <n v="57190"/>
    <d v="2010-05-28T00:00:00"/>
    <d v="2010-05-28T00:00:00"/>
    <s v="May"/>
    <s v="2010"/>
    <n v="0"/>
    <s v="FREE DELIVERY"/>
    <s v="Medium"/>
    <n v="48"/>
    <n v="2052.83"/>
    <n v="0.02"/>
    <s v="Regular Air"/>
    <n v="395.85"/>
    <n v="40.99"/>
    <n v="8.9700000000000006"/>
    <s v="Dave Poirier"/>
    <s v="British Columbia"/>
    <s v="West"/>
    <s v="Small Business"/>
    <s v="Technology"/>
    <s v="Office Machines"/>
    <n v="0.54"/>
  </r>
  <r>
    <n v="57190"/>
    <d v="2010-05-28T00:00:00"/>
    <d v="2010-05-29T00:00:00"/>
    <s v="May"/>
    <s v="2010"/>
    <n v="1"/>
    <b v="0"/>
    <s v="Medium"/>
    <n v="36"/>
    <n v="620.45000000000005"/>
    <n v="0.09"/>
    <s v="Regular Air"/>
    <n v="171.94"/>
    <n v="17.48"/>
    <n v="1.99"/>
    <s v="Dave Poirier"/>
    <s v="British Columbia"/>
    <s v="West"/>
    <s v="Small Business"/>
    <s v="Technology"/>
    <s v="Computer Peripherals"/>
    <n v="0.46"/>
  </r>
  <r>
    <n v="57248"/>
    <d v="2009-10-15T00:00:00"/>
    <d v="2009-10-17T00:00:00"/>
    <s v="October"/>
    <s v="2009"/>
    <n v="2"/>
    <b v="0"/>
    <s v="Critical"/>
    <n v="34"/>
    <n v="167.5"/>
    <n v="0.04"/>
    <s v="Regular Air"/>
    <n v="-84.42"/>
    <n v="4.9800000000000004"/>
    <n v="4.95"/>
    <s v="Damala Kotsonis"/>
    <s v="British Columbia"/>
    <s v="West"/>
    <s v="Corporate"/>
    <s v="Office Supplies"/>
    <s v="Binders and Binder Accessories"/>
    <n v="0.37"/>
  </r>
  <r>
    <n v="57318"/>
    <d v="2010-01-10T00:00:00"/>
    <d v="2010-01-12T00:00:00"/>
    <s v="January"/>
    <s v="2010"/>
    <n v="2"/>
    <b v="0"/>
    <s v="Medium"/>
    <n v="33"/>
    <n v="158.79"/>
    <n v="0.02"/>
    <s v="Regular Air"/>
    <n v="74.14"/>
    <n v="4.91"/>
    <n v="0.5"/>
    <s v="Eric Barreto"/>
    <s v="British Columbia"/>
    <s v="West"/>
    <s v="Small Business"/>
    <s v="Office Supplies"/>
    <s v="Labels"/>
    <n v="0.36"/>
  </r>
  <r>
    <n v="57318"/>
    <d v="2010-01-10T00:00:00"/>
    <d v="2010-01-12T00:00:00"/>
    <s v="January"/>
    <s v="2010"/>
    <n v="2"/>
    <b v="0"/>
    <s v="Medium"/>
    <n v="12"/>
    <n v="79.06"/>
    <n v="0.1"/>
    <s v="Regular Air"/>
    <n v="-47"/>
    <n v="6.68"/>
    <n v="6.92"/>
    <s v="Eric Barreto"/>
    <s v="British Columbia"/>
    <s v="West"/>
    <s v="Small Business"/>
    <s v="Office Supplies"/>
    <s v="Paper"/>
    <n v="0.37"/>
  </r>
  <r>
    <n v="57350"/>
    <d v="2011-05-25T00:00:00"/>
    <d v="2011-05-26T00:00:00"/>
    <s v="May"/>
    <s v="2011"/>
    <n v="1"/>
    <b v="0"/>
    <s v="High"/>
    <n v="33"/>
    <n v="140.63"/>
    <n v="0.09"/>
    <s v="Regular Air"/>
    <n v="-111.87"/>
    <n v="4.28"/>
    <n v="5.68"/>
    <s v="Tracy Hopkins"/>
    <s v="British Columbia"/>
    <s v="West"/>
    <s v="Small Business"/>
    <s v="Office Supplies"/>
    <s v="Paper"/>
    <n v="0.4"/>
  </r>
  <r>
    <n v="57350"/>
    <d v="2011-05-25T00:00:00"/>
    <d v="2011-05-26T00:00:00"/>
    <s v="May"/>
    <s v="2011"/>
    <n v="1"/>
    <b v="0"/>
    <s v="High"/>
    <n v="50"/>
    <n v="4872.6674999999996"/>
    <n v="0.09"/>
    <s v="Regular Air"/>
    <n v="851.31"/>
    <n v="125.99"/>
    <n v="8.8000000000000007"/>
    <s v="Tracy Hopkins"/>
    <s v="British Columbia"/>
    <s v="West"/>
    <s v="Small Business"/>
    <s v="Technology"/>
    <s v="Telephones and Communication"/>
    <n v="0.59"/>
  </r>
  <r>
    <n v="57381"/>
    <d v="2009-08-07T00:00:00"/>
    <d v="2009-08-08T00:00:00"/>
    <s v="August"/>
    <s v="2009"/>
    <n v="1"/>
    <b v="0"/>
    <s v="High"/>
    <n v="13"/>
    <n v="515.23"/>
    <n v="0.1"/>
    <s v="Regular Air"/>
    <n v="171.4"/>
    <n v="41.94"/>
    <n v="2.99"/>
    <s v="Paul Van Hugh"/>
    <s v="British Columbia"/>
    <s v="West"/>
    <s v="Consumer"/>
    <s v="Office Supplies"/>
    <s v="Binders and Binder Accessories"/>
    <n v="0.35"/>
  </r>
  <r>
    <n v="57381"/>
    <d v="2009-08-07T00:00:00"/>
    <d v="2009-08-07T00:00:00"/>
    <s v="August"/>
    <s v="2009"/>
    <n v="0"/>
    <s v="FREE DELIVERY"/>
    <s v="High"/>
    <n v="22"/>
    <n v="41.65"/>
    <n v="0.06"/>
    <s v="Regular Air"/>
    <n v="-13.86"/>
    <n v="1.98"/>
    <n v="0.7"/>
    <s v="Paul Van Hugh"/>
    <s v="British Columbia"/>
    <s v="West"/>
    <s v="Consumer"/>
    <s v="Office Supplies"/>
    <s v="Rubber Bands"/>
    <n v="0.83"/>
  </r>
  <r>
    <n v="57444"/>
    <d v="2011-05-14T00:00:00"/>
    <d v="2011-05-15T00:00:00"/>
    <s v="May"/>
    <s v="2011"/>
    <n v="1"/>
    <b v="0"/>
    <s v="Critical"/>
    <n v="24"/>
    <n v="178.92"/>
    <n v="0.09"/>
    <s v="Regular Air"/>
    <n v="-56.11"/>
    <n v="7.68"/>
    <n v="6.16"/>
    <s v="Barry Pond"/>
    <s v="British Columbia"/>
    <s v="West"/>
    <s v="Consumer"/>
    <s v="Office Supplies"/>
    <s v="Binders and Binder Accessories"/>
    <n v="0.35"/>
  </r>
  <r>
    <n v="57476"/>
    <d v="2009-03-16T00:00:00"/>
    <d v="2009-03-17T00:00:00"/>
    <s v="March"/>
    <s v="2009"/>
    <n v="1"/>
    <b v="0"/>
    <s v="High"/>
    <n v="20"/>
    <n v="1351.43"/>
    <n v="0.08"/>
    <s v="Delivery Truck"/>
    <n v="-550.42999999999995"/>
    <n v="68.81"/>
    <n v="60"/>
    <s v="Michael Stewart"/>
    <s v="British Columbia"/>
    <s v="West"/>
    <s v="Small Business"/>
    <s v="Office Supplies"/>
    <s v="Appliances"/>
    <n v="0.41"/>
  </r>
  <r>
    <n v="57476"/>
    <d v="2009-03-16T00:00:00"/>
    <d v="2009-03-18T00:00:00"/>
    <s v="March"/>
    <s v="2009"/>
    <n v="2"/>
    <b v="0"/>
    <s v="High"/>
    <n v="17"/>
    <n v="357.91"/>
    <n v="0.04"/>
    <s v="Regular Air"/>
    <n v="-52.12"/>
    <n v="21.38"/>
    <n v="8.99"/>
    <s v="Michael Stewart"/>
    <s v="British Columbia"/>
    <s v="West"/>
    <s v="Small Business"/>
    <s v="Office Supplies"/>
    <s v="Pens &amp; Art Supplies"/>
    <n v="0.59"/>
  </r>
  <r>
    <n v="57633"/>
    <d v="2011-02-06T00:00:00"/>
    <d v="2011-02-07T00:00:00"/>
    <s v="February"/>
    <s v="2011"/>
    <n v="1"/>
    <b v="0"/>
    <s v="High"/>
    <n v="12"/>
    <n v="351.12"/>
    <n v="0.09"/>
    <s v="Express Air"/>
    <n v="202.63"/>
    <n v="30.93"/>
    <n v="3.92"/>
    <s v="Speros Goranitis"/>
    <s v="British Columbia"/>
    <s v="West"/>
    <s v="Corporate"/>
    <s v="Furniture"/>
    <s v="Office Furnishings"/>
    <n v="0.44"/>
  </r>
  <r>
    <n v="57669"/>
    <d v="2010-08-08T00:00:00"/>
    <d v="2010-08-09T00:00:00"/>
    <s v="August"/>
    <s v="2010"/>
    <n v="1"/>
    <b v="0"/>
    <s v="Critical"/>
    <n v="41"/>
    <n v="1803.12"/>
    <n v="0"/>
    <s v="Regular Air"/>
    <n v="544.92999999999995"/>
    <n v="40.98"/>
    <n v="5.33"/>
    <s v="Cyra Reiten"/>
    <s v="British Columbia"/>
    <s v="West"/>
    <s v="Consumer"/>
    <s v="Office Supplies"/>
    <s v="Appliances"/>
    <n v="0.56999999999999995"/>
  </r>
  <r>
    <n v="57734"/>
    <d v="2009-09-16T00:00:00"/>
    <d v="2009-09-18T00:00:00"/>
    <s v="September"/>
    <s v="2009"/>
    <n v="2"/>
    <b v="0"/>
    <s v="High"/>
    <n v="26"/>
    <n v="110.14"/>
    <n v="0.05"/>
    <s v="Regular Air"/>
    <n v="-89.22"/>
    <n v="4.24"/>
    <n v="5.41"/>
    <s v="Dan Campbell"/>
    <s v="British Columbia"/>
    <s v="West"/>
    <s v="Small Business"/>
    <s v="Office Supplies"/>
    <s v="Binders and Binder Accessories"/>
    <n v="0.35"/>
  </r>
  <r>
    <n v="57734"/>
    <d v="2009-09-16T00:00:00"/>
    <d v="2009-09-18T00:00:00"/>
    <s v="September"/>
    <s v="2009"/>
    <n v="2"/>
    <b v="0"/>
    <s v="High"/>
    <n v="27"/>
    <n v="453.89"/>
    <n v="0.1"/>
    <s v="Regular Air"/>
    <n v="-75.06"/>
    <n v="16.98"/>
    <n v="12.39"/>
    <s v="Dan Campbell"/>
    <s v="British Columbia"/>
    <s v="West"/>
    <s v="Small Business"/>
    <s v="Office Supplies"/>
    <s v="Envelopes"/>
    <n v="0.35"/>
  </r>
  <r>
    <n v="57760"/>
    <d v="2011-07-12T00:00:00"/>
    <d v="2011-07-14T00:00:00"/>
    <s v="July"/>
    <s v="2011"/>
    <n v="2"/>
    <b v="0"/>
    <s v="Not Specified"/>
    <n v="38"/>
    <n v="275.11"/>
    <n v="0.06"/>
    <s v="Regular Air"/>
    <n v="17.149999999999999"/>
    <n v="7.59"/>
    <n v="4"/>
    <s v="Rick Huthwaite"/>
    <s v="British Columbia"/>
    <s v="West"/>
    <s v="Corporate"/>
    <s v="Furniture"/>
    <s v="Office Furnishings"/>
    <n v="0.42"/>
  </r>
  <r>
    <n v="57760"/>
    <d v="2011-07-12T00:00:00"/>
    <d v="2011-07-14T00:00:00"/>
    <s v="July"/>
    <s v="2011"/>
    <n v="2"/>
    <b v="0"/>
    <s v="Not Specified"/>
    <n v="34"/>
    <n v="102.34"/>
    <n v="0.01"/>
    <s v="Regular Air"/>
    <n v="-30.39"/>
    <n v="2.98"/>
    <n v="2.0299999999999998"/>
    <s v="Rick Huthwaite"/>
    <s v="British Columbia"/>
    <s v="West"/>
    <s v="Corporate"/>
    <s v="Office Supplies"/>
    <s v="Pens &amp; Art Supplies"/>
    <n v="0.56999999999999995"/>
  </r>
  <r>
    <n v="57891"/>
    <d v="2010-12-17T00:00:00"/>
    <d v="2010-12-17T00:00:00"/>
    <s v="December"/>
    <s v="2010"/>
    <n v="0"/>
    <s v="FREE DELIVERY"/>
    <s v="Medium"/>
    <n v="17"/>
    <n v="934.94050000000004"/>
    <n v="0.08"/>
    <s v="Regular Air"/>
    <n v="47.1"/>
    <n v="65.989999999999995"/>
    <n v="5.92"/>
    <s v="Corey Lock"/>
    <s v="British Columbia"/>
    <s v="West"/>
    <s v="Home Office"/>
    <s v="Technology"/>
    <s v="Telephones and Communication"/>
    <n v="0.55000000000000004"/>
  </r>
  <r>
    <n v="58084"/>
    <d v="2012-08-19T00:00:00"/>
    <d v="2012-08-19T00:00:00"/>
    <s v="August"/>
    <s v="2012"/>
    <n v="0"/>
    <s v="FREE DELIVERY"/>
    <s v="Medium"/>
    <n v="3"/>
    <n v="21.55"/>
    <n v="0.09"/>
    <s v="Regular Air"/>
    <n v="-2.87"/>
    <n v="7.31"/>
    <n v="0.49"/>
    <s v="Raymond Fair"/>
    <s v="British Columbia"/>
    <s v="West"/>
    <s v="Small Business"/>
    <s v="Office Supplies"/>
    <s v="Labels"/>
    <n v="0.38"/>
  </r>
  <r>
    <n v="58084"/>
    <d v="2012-08-19T00:00:00"/>
    <d v="2012-08-21T00:00:00"/>
    <s v="August"/>
    <s v="2012"/>
    <n v="2"/>
    <b v="0"/>
    <s v="Medium"/>
    <n v="36"/>
    <n v="266.16000000000003"/>
    <n v="0.03"/>
    <s v="Regular Air"/>
    <n v="90.91"/>
    <n v="7.28"/>
    <n v="1.77"/>
    <s v="Raymond Fair"/>
    <s v="British Columbia"/>
    <s v="West"/>
    <s v="Small Business"/>
    <s v="Office Supplies"/>
    <s v="Paper"/>
    <n v="0.37"/>
  </r>
  <r>
    <n v="58179"/>
    <d v="2011-09-05T00:00:00"/>
    <d v="2011-09-06T00:00:00"/>
    <s v="September"/>
    <s v="2011"/>
    <n v="1"/>
    <b v="0"/>
    <s v="Medium"/>
    <n v="3"/>
    <n v="39.49"/>
    <n v="0.1"/>
    <s v="Regular Air"/>
    <n v="-12.99"/>
    <n v="11.58"/>
    <n v="5.72"/>
    <s v="Ed Jacobs"/>
    <s v="British Columbia"/>
    <s v="West"/>
    <s v="Small Business"/>
    <s v="Office Supplies"/>
    <s v="Envelopes"/>
    <n v="0.35"/>
  </r>
  <r>
    <n v="58279"/>
    <d v="2009-04-11T00:00:00"/>
    <d v="2009-04-11T00:00:00"/>
    <s v="April"/>
    <s v="2009"/>
    <n v="0"/>
    <s v="FREE DELIVERY"/>
    <s v="Medium"/>
    <n v="44"/>
    <n v="1317.34"/>
    <n v="0.03"/>
    <s v="Regular Air"/>
    <n v="555.92999999999995"/>
    <n v="30.56"/>
    <n v="2.99"/>
    <s v="Emily Phan"/>
    <s v="British Columbia"/>
    <s v="West"/>
    <s v="Consumer"/>
    <s v="Office Supplies"/>
    <s v="Binders and Binder Accessories"/>
    <n v="0.35"/>
  </r>
  <r>
    <n v="58369"/>
    <d v="2012-08-30T00:00:00"/>
    <d v="2012-08-31T00:00:00"/>
    <s v="August"/>
    <s v="2012"/>
    <n v="1"/>
    <b v="0"/>
    <s v="High"/>
    <n v="46"/>
    <n v="320.57"/>
    <n v="0.1"/>
    <s v="Regular Air"/>
    <n v="-114.2"/>
    <n v="7.1"/>
    <n v="6.05"/>
    <s v="Allen Armold"/>
    <s v="British Columbia"/>
    <s v="West"/>
    <s v="Home Office"/>
    <s v="Office Supplies"/>
    <s v="Binders and Binder Accessories"/>
    <n v="0.39"/>
  </r>
  <r>
    <n v="58369"/>
    <d v="2012-08-30T00:00:00"/>
    <d v="2012-08-30T00:00:00"/>
    <s v="August"/>
    <s v="2012"/>
    <n v="0"/>
    <s v="FREE DELIVERY"/>
    <s v="High"/>
    <n v="16"/>
    <n v="2013.8"/>
    <n v="0.01"/>
    <s v="Delivery Truck"/>
    <n v="-98.43"/>
    <n v="119.99"/>
    <n v="56.14"/>
    <s v="Allen Armold"/>
    <s v="British Columbia"/>
    <s v="West"/>
    <s v="Home Office"/>
    <s v="Technology"/>
    <s v="Office Machines"/>
    <n v="0.39"/>
  </r>
  <r>
    <n v="58371"/>
    <d v="2010-05-11T00:00:00"/>
    <d v="2010-05-13T00:00:00"/>
    <s v="May"/>
    <s v="2010"/>
    <n v="2"/>
    <b v="0"/>
    <s v="Medium"/>
    <n v="5"/>
    <n v="2168.0500000000002"/>
    <n v="0"/>
    <s v="Regular Air"/>
    <n v="416.02"/>
    <n v="420.98"/>
    <n v="19.989999999999998"/>
    <s v="Barry Pond"/>
    <s v="British Columbia"/>
    <s v="West"/>
    <s v="Consumer"/>
    <s v="Office Supplies"/>
    <s v="Binders and Binder Accessories"/>
    <n v="0.35"/>
  </r>
  <r>
    <n v="58371"/>
    <d v="2010-05-11T00:00:00"/>
    <d v="2010-05-12T00:00:00"/>
    <s v="May"/>
    <s v="2010"/>
    <n v="1"/>
    <b v="0"/>
    <s v="Medium"/>
    <n v="44"/>
    <n v="303.07"/>
    <n v="0.02"/>
    <s v="Regular Air"/>
    <n v="-238.45"/>
    <n v="6.48"/>
    <n v="9.68"/>
    <s v="Barry Pond"/>
    <s v="British Columbia"/>
    <s v="West"/>
    <s v="Consumer"/>
    <s v="Office Supplies"/>
    <s v="Paper"/>
    <n v="0.36"/>
  </r>
  <r>
    <n v="58371"/>
    <d v="2010-05-11T00:00:00"/>
    <d v="2010-05-13T00:00:00"/>
    <s v="May"/>
    <s v="2010"/>
    <n v="2"/>
    <b v="0"/>
    <s v="Medium"/>
    <n v="48"/>
    <n v="1661.8"/>
    <n v="7.0000000000000007E-2"/>
    <s v="Regular Air"/>
    <n v="202.68"/>
    <n v="36.549999999999997"/>
    <n v="13.89"/>
    <s v="Barry Pond"/>
    <s v="British Columbia"/>
    <s v="West"/>
    <s v="Consumer"/>
    <s v="Office Supplies"/>
    <s v="Pens &amp; Art Supplies"/>
    <n v="0.41"/>
  </r>
  <r>
    <n v="58433"/>
    <d v="2011-07-01T00:00:00"/>
    <d v="2011-07-02T00:00:00"/>
    <s v="July"/>
    <s v="2011"/>
    <n v="1"/>
    <b v="0"/>
    <s v="High"/>
    <n v="11"/>
    <n v="2020.58"/>
    <n v="0.01"/>
    <s v="Delivery Truck"/>
    <n v="-45.02"/>
    <n v="180.98"/>
    <n v="30"/>
    <s v="Dean Katz"/>
    <s v="British Columbia"/>
    <s v="West"/>
    <s v="Home Office"/>
    <s v="Furniture"/>
    <s v="Chairs &amp; Chairmats"/>
    <n v="0.69"/>
  </r>
  <r>
    <n v="58433"/>
    <d v="2011-07-01T00:00:00"/>
    <d v="2011-07-03T00:00:00"/>
    <s v="July"/>
    <s v="2011"/>
    <n v="2"/>
    <b v="0"/>
    <s v="High"/>
    <n v="30"/>
    <n v="1533.46"/>
    <n v="0"/>
    <s v="Regular Air"/>
    <n v="730.44"/>
    <n v="48.04"/>
    <n v="5.79"/>
    <s v="Dean Katz"/>
    <s v="British Columbia"/>
    <s v="West"/>
    <s v="Home Office"/>
    <s v="Office Supplies"/>
    <s v="Paper"/>
    <n v="0.37"/>
  </r>
  <r>
    <n v="58433"/>
    <d v="2011-07-01T00:00:00"/>
    <d v="2011-07-03T00:00:00"/>
    <s v="July"/>
    <s v="2011"/>
    <n v="2"/>
    <b v="0"/>
    <s v="High"/>
    <n v="20"/>
    <n v="5989.0479999999998"/>
    <n v="0.09"/>
    <s v="Delivery Truck"/>
    <n v="541.01"/>
    <n v="400.98"/>
    <n v="42.52"/>
    <s v="Dean Katz"/>
    <s v="British Columbia"/>
    <s v="West"/>
    <s v="Home Office"/>
    <s v="Furniture"/>
    <s v="Tables"/>
    <n v="0.71"/>
  </r>
  <r>
    <n v="58855"/>
    <d v="2010-10-31T00:00:00"/>
    <d v="2010-10-31T00:00:00"/>
    <s v="October"/>
    <s v="2010"/>
    <n v="0"/>
    <s v="FREE DELIVERY"/>
    <s v="Medium"/>
    <n v="38"/>
    <n v="69.260000000000005"/>
    <n v="7.0000000000000007E-2"/>
    <s v="Regular Air"/>
    <n v="-113.86"/>
    <n v="1.74"/>
    <n v="4.08"/>
    <s v="Jeremy Pistek"/>
    <s v="British Columbia"/>
    <s v="West"/>
    <s v="Corporate"/>
    <s v="Furniture"/>
    <s v="Office Furnishings"/>
    <n v="0.53"/>
  </r>
  <r>
    <n v="59173"/>
    <d v="2010-12-20T00:00:00"/>
    <d v="2010-12-21T00:00:00"/>
    <s v="December"/>
    <s v="2010"/>
    <n v="1"/>
    <b v="0"/>
    <s v="High"/>
    <n v="27"/>
    <n v="2896.99"/>
    <n v="0.01"/>
    <s v="Delivery Truck"/>
    <n v="36.94"/>
    <n v="100.98"/>
    <n v="35.840000000000003"/>
    <s v="Jennifer Patt"/>
    <s v="British Columbia"/>
    <s v="West"/>
    <s v="Home Office"/>
    <s v="Furniture"/>
    <s v="Bookcases"/>
    <n v="0.62"/>
  </r>
  <r>
    <n v="59204"/>
    <d v="2012-02-29T00:00:00"/>
    <d v="2012-03-01T00:00:00"/>
    <s v="March"/>
    <s v="2012"/>
    <n v="1"/>
    <b v="0"/>
    <s v="Medium"/>
    <n v="8"/>
    <n v="250.29"/>
    <n v="0.1"/>
    <s v="Regular Air"/>
    <n v="-9.31"/>
    <n v="31.74"/>
    <n v="12.62"/>
    <s v="Corey Catlett"/>
    <s v="British Columbia"/>
    <s v="West"/>
    <s v="Home Office"/>
    <s v="Office Supplies"/>
    <s v="Binders and Binder Accessories"/>
    <n v="0.37"/>
  </r>
  <r>
    <n v="59204"/>
    <d v="2012-02-29T00:00:00"/>
    <d v="2012-03-01T00:00:00"/>
    <s v="March"/>
    <s v="2012"/>
    <n v="1"/>
    <b v="0"/>
    <s v="Medium"/>
    <n v="7"/>
    <n v="251.59"/>
    <n v="0.09"/>
    <s v="Regular Air"/>
    <n v="39.229999999999997"/>
    <n v="37.94"/>
    <n v="5.08"/>
    <s v="Corey Catlett"/>
    <s v="British Columbia"/>
    <s v="West"/>
    <s v="Home Office"/>
    <s v="Office Supplies"/>
    <s v="Paper"/>
    <n v="0.38"/>
  </r>
  <r>
    <n v="59363"/>
    <d v="2009-05-02T00:00:00"/>
    <d v="2009-05-02T00:00:00"/>
    <s v="May"/>
    <s v="2009"/>
    <n v="0"/>
    <s v="FREE DELIVERY"/>
    <s v="High"/>
    <n v="24"/>
    <n v="158.91"/>
    <n v="0.06"/>
    <s v="Regular Air"/>
    <n v="-38.57"/>
    <n v="6.68"/>
    <n v="5.2"/>
    <s v="Alyssa Tate"/>
    <s v="British Columbia"/>
    <s v="West"/>
    <s v="Small Business"/>
    <s v="Office Supplies"/>
    <s v="Paper"/>
    <n v="0.37"/>
  </r>
  <r>
    <n v="59553"/>
    <d v="2010-11-12T00:00:00"/>
    <d v="2010-11-13T00:00:00"/>
    <s v="November"/>
    <s v="2010"/>
    <n v="1"/>
    <b v="0"/>
    <s v="Not Specified"/>
    <n v="15"/>
    <n v="171.57"/>
    <n v="0.04"/>
    <s v="Regular Air"/>
    <n v="12.5"/>
    <n v="11.34"/>
    <n v="5.01"/>
    <s v="Raymond Fair"/>
    <s v="British Columbia"/>
    <s v="West"/>
    <s v="Small Business"/>
    <s v="Office Supplies"/>
    <s v="Paper"/>
    <n v="0.36"/>
  </r>
  <r>
    <n v="59553"/>
    <d v="2010-11-12T00:00:00"/>
    <d v="2010-11-14T00:00:00"/>
    <s v="November"/>
    <s v="2010"/>
    <n v="2"/>
    <b v="0"/>
    <s v="Not Specified"/>
    <n v="42"/>
    <n v="2170.3049999999998"/>
    <n v="0.1"/>
    <s v="Regular Air"/>
    <n v="264.32"/>
    <n v="65.989999999999995"/>
    <n v="8.99"/>
    <s v="Raymond Fair"/>
    <s v="British Columbia"/>
    <s v="West"/>
    <s v="Small Business"/>
    <s v="Technology"/>
    <s v="Telephones and Communication"/>
    <n v="0.56000000000000005"/>
  </r>
  <r>
    <n v="59681"/>
    <d v="2009-06-11T00:00:00"/>
    <d v="2009-06-13T00:00:00"/>
    <s v="June"/>
    <s v="2009"/>
    <n v="2"/>
    <b v="0"/>
    <s v="Critical"/>
    <n v="23"/>
    <n v="224.34"/>
    <n v="0.02"/>
    <s v="Express Air"/>
    <n v="-11.95"/>
    <n v="8.6"/>
    <n v="6.19"/>
    <s v="Giulietta Dortch"/>
    <s v="British Columbia"/>
    <s v="West"/>
    <s v="Small Business"/>
    <s v="Office Supplies"/>
    <s v="Binders and Binder Accessories"/>
    <n v="0.38"/>
  </r>
  <r>
    <n v="59781"/>
    <d v="2012-12-12T00:00:00"/>
    <d v="2012-12-13T00:00:00"/>
    <s v="December"/>
    <s v="2012"/>
    <n v="1"/>
    <b v="0"/>
    <s v="Not Specified"/>
    <n v="43"/>
    <n v="262.13"/>
    <n v="0"/>
    <s v="Express Air"/>
    <n v="-60.91"/>
    <n v="5.58"/>
    <n v="5.3"/>
    <s v="Julia Barnett"/>
    <s v="British Columbia"/>
    <s v="West"/>
    <s v="Corporate"/>
    <s v="Office Supplies"/>
    <s v="Envelopes"/>
    <n v="0.35"/>
  </r>
  <r>
    <n v="59781"/>
    <d v="2012-12-12T00:00:00"/>
    <d v="2012-12-13T00:00:00"/>
    <s v="December"/>
    <s v="2012"/>
    <n v="1"/>
    <b v="0"/>
    <s v="Not Specified"/>
    <n v="24"/>
    <n v="173.12"/>
    <n v="0.1"/>
    <s v="Regular Air"/>
    <n v="-166.41"/>
    <n v="7.28"/>
    <n v="11.15"/>
    <s v="Julia Barnett"/>
    <s v="British Columbia"/>
    <s v="West"/>
    <s v="Corporate"/>
    <s v="Office Supplies"/>
    <s v="Paper"/>
    <n v="0.37"/>
  </r>
  <r>
    <n v="59812"/>
    <d v="2011-06-22T00:00:00"/>
    <d v="2011-06-22T00:00:00"/>
    <s v="June"/>
    <s v="2011"/>
    <n v="0"/>
    <s v="FREE DELIVERY"/>
    <s v="Medium"/>
    <n v="46"/>
    <n v="9261.24"/>
    <n v="0"/>
    <s v="Regular Air"/>
    <n v="1646.43"/>
    <n v="193.17"/>
    <n v="19.989999999999998"/>
    <s v="Muhammed Lee"/>
    <s v="British Columbia"/>
    <s v="West"/>
    <s v="Consumer"/>
    <s v="Office Supplies"/>
    <s v="Storage &amp; Organization"/>
    <n v="0.71"/>
  </r>
  <r>
    <n v="59812"/>
    <d v="2011-06-22T00:00:00"/>
    <d v="2011-06-23T00:00:00"/>
    <s v="June"/>
    <s v="2011"/>
    <n v="1"/>
    <b v="0"/>
    <s v="Medium"/>
    <n v="2"/>
    <n v="28.98"/>
    <n v="0.06"/>
    <s v="Regular Air"/>
    <n v="-18.39"/>
    <n v="12.64"/>
    <n v="4.9800000000000004"/>
    <s v="Muhammed Lee"/>
    <s v="British Columbia"/>
    <s v="West"/>
    <s v="Consumer"/>
    <s v="Furniture"/>
    <s v="Office Furnishings"/>
    <n v="0.48"/>
  </r>
  <r>
    <n v="59815"/>
    <d v="2010-12-15T00:00:00"/>
    <d v="2010-12-17T00:00:00"/>
    <s v="December"/>
    <s v="2010"/>
    <n v="2"/>
    <b v="0"/>
    <s v="Not Specified"/>
    <n v="14"/>
    <n v="51.56"/>
    <n v="0.09"/>
    <s v="Regular Air"/>
    <n v="-1.06"/>
    <n v="3.71"/>
    <n v="1.93"/>
    <s v="Christy Brittain"/>
    <s v="British Columbia"/>
    <s v="West"/>
    <s v="Consumer"/>
    <s v="Office Supplies"/>
    <s v="Paper"/>
    <n v="0.35"/>
  </r>
  <r>
    <n v="59971"/>
    <d v="2011-05-31T00:00:00"/>
    <d v="2011-06-02T00:00:00"/>
    <s v="June"/>
    <s v="2011"/>
    <n v="2"/>
    <b v="0"/>
    <s v="Critical"/>
    <n v="26"/>
    <n v="437.77"/>
    <n v="0.01"/>
    <s v="Express Air"/>
    <n v="-125.8"/>
    <n v="15.98"/>
    <n v="8.99"/>
    <s v="Brad Thomas"/>
    <s v="British Columbia"/>
    <s v="West"/>
    <s v="Home Office"/>
    <s v="Technology"/>
    <s v="Computer Peripherals"/>
    <n v="0.64"/>
  </r>
  <r>
    <n v="59971"/>
    <d v="2011-05-31T00:00:00"/>
    <d v="2011-06-02T00:00:00"/>
    <s v="June"/>
    <s v="2011"/>
    <n v="2"/>
    <b v="0"/>
    <s v="Critical"/>
    <n v="45"/>
    <n v="514.86"/>
    <n v="0.08"/>
    <s v="Regular Air"/>
    <n v="-10.84"/>
    <n v="12.28"/>
    <n v="6.47"/>
    <s v="Brad Thomas"/>
    <s v="British Columbia"/>
    <s v="West"/>
    <s v="Home Office"/>
    <s v="Office Supplies"/>
    <s v="Paper"/>
    <n v="0.38"/>
  </r>
  <r>
    <n v="59971"/>
    <d v="2011-05-31T00:00:00"/>
    <d v="2011-06-02T00:00:00"/>
    <s v="June"/>
    <s v="2011"/>
    <n v="2"/>
    <b v="0"/>
    <s v="Critical"/>
    <n v="12"/>
    <n v="356.27"/>
    <n v="0.1"/>
    <s v="Express Air"/>
    <n v="84.53"/>
    <n v="30.98"/>
    <n v="5.09"/>
    <s v="Brad Thomas"/>
    <s v="British Columbia"/>
    <s v="West"/>
    <s v="Home Office"/>
    <s v="Office Supplies"/>
    <s v="Paper"/>
    <n v="0.4"/>
  </r>
  <r>
    <n v="481"/>
    <d v="2012-10-07T00:00:00"/>
    <d v="2012-10-09T00:00:00"/>
    <s v="October"/>
    <s v="2012"/>
    <n v="2"/>
    <b v="0"/>
    <s v="High"/>
    <n v="44"/>
    <n v="4509.3774999999996"/>
    <n v="0.01"/>
    <s v="Regular Air"/>
    <n v="1426.26"/>
    <n v="115.99"/>
    <n v="5.26"/>
    <s v="Art Foster"/>
    <s v="British Columbia"/>
    <s v="West"/>
    <s v="Home Office"/>
    <s v="Technology"/>
    <s v="Telephones and Communication"/>
    <n v="0.56999999999999995"/>
  </r>
  <r>
    <n v="834"/>
    <d v="2009-05-22T00:00:00"/>
    <d v="2009-05-23T00:00:00"/>
    <s v="May"/>
    <s v="2009"/>
    <n v="1"/>
    <b v="0"/>
    <s v="Medium"/>
    <n v="15"/>
    <n v="1813.04"/>
    <n v="0.01"/>
    <s v="Delivery Truck"/>
    <n v="-164.4"/>
    <n v="115.99"/>
    <n v="56.14"/>
    <s v="Eugene Moren"/>
    <s v="British Columbia"/>
    <s v="West"/>
    <s v="Home Office"/>
    <s v="Technology"/>
    <s v="Office Machines"/>
    <n v="0.4"/>
  </r>
  <r>
    <n v="1414"/>
    <d v="2011-08-15T00:00:00"/>
    <d v="2011-08-15T00:00:00"/>
    <s v="August"/>
    <s v="2011"/>
    <n v="0"/>
    <s v="FREE DELIVERY"/>
    <s v="Critical"/>
    <n v="44"/>
    <n v="4530.96"/>
    <n v="7.0000000000000007E-2"/>
    <s v="Delivery Truck"/>
    <n v="-993.35"/>
    <n v="105.49"/>
    <n v="41.64"/>
    <s v="Carol Darley"/>
    <s v="British Columbia"/>
    <s v="West"/>
    <s v="Small Business"/>
    <s v="Furniture"/>
    <s v="Tables"/>
    <n v="0.75"/>
  </r>
  <r>
    <n v="2305"/>
    <d v="2010-01-25T00:00:00"/>
    <d v="2010-01-27T00:00:00"/>
    <s v="January"/>
    <s v="2010"/>
    <n v="2"/>
    <b v="0"/>
    <s v="High"/>
    <n v="33"/>
    <n v="3116.47"/>
    <n v="0.1"/>
    <s v="Delivery Truck"/>
    <n v="-1578.26"/>
    <n v="100.98"/>
    <n v="57.38"/>
    <s v="Maribeth Dona"/>
    <s v="British Columbia"/>
    <s v="West"/>
    <s v="Home Office"/>
    <s v="Furniture"/>
    <s v="Bookcases"/>
    <n v="0.78"/>
  </r>
  <r>
    <n v="2305"/>
    <d v="2010-01-25T00:00:00"/>
    <d v="2010-01-26T00:00:00"/>
    <s v="January"/>
    <s v="2010"/>
    <n v="1"/>
    <b v="0"/>
    <s v="High"/>
    <n v="1"/>
    <n v="12.41"/>
    <n v="0.01"/>
    <s v="Regular Air"/>
    <n v="-9.08"/>
    <n v="6.68"/>
    <n v="5.66"/>
    <s v="Maribeth Dona"/>
    <s v="British Columbia"/>
    <s v="West"/>
    <s v="Home Office"/>
    <s v="Office Supplies"/>
    <s v="Paper"/>
    <n v="0.37"/>
  </r>
  <r>
    <n v="2311"/>
    <d v="2011-05-01T00:00:00"/>
    <d v="2011-05-02T00:00:00"/>
    <s v="May"/>
    <s v="2011"/>
    <n v="1"/>
    <b v="0"/>
    <s v="High"/>
    <n v="31"/>
    <n v="1324.09"/>
    <n v="0.01"/>
    <s v="Regular Air"/>
    <n v="94.96"/>
    <n v="40.89"/>
    <n v="18.98"/>
    <s v="Fred Harton"/>
    <s v="British Columbia"/>
    <s v="West"/>
    <s v="Home Office"/>
    <s v="Furniture"/>
    <s v="Office Furnishings"/>
    <n v="0.56999999999999995"/>
  </r>
  <r>
    <n v="2438"/>
    <d v="2010-07-14T00:00:00"/>
    <d v="2010-07-17T00:00:00"/>
    <s v="July"/>
    <s v="2010"/>
    <n v="3"/>
    <b v="0"/>
    <s v="High"/>
    <n v="20"/>
    <n v="278.68"/>
    <n v="0.06"/>
    <s v="Regular Air"/>
    <n v="8.9"/>
    <n v="14.48"/>
    <n v="6.46"/>
    <s v="Andrew Allen"/>
    <s v="British Columbia"/>
    <s v="West"/>
    <s v="Corporate"/>
    <s v="Office Supplies"/>
    <s v="Binders and Binder Accessories"/>
    <n v="0.38"/>
  </r>
  <r>
    <n v="2438"/>
    <d v="2010-07-14T00:00:00"/>
    <d v="2010-07-16T00:00:00"/>
    <s v="July"/>
    <s v="2010"/>
    <n v="2"/>
    <b v="0"/>
    <s v="High"/>
    <n v="23"/>
    <n v="717.46799999999996"/>
    <n v="0.01"/>
    <s v="Regular Air"/>
    <n v="316.48"/>
    <n v="35.99"/>
    <n v="0.99"/>
    <s v="Andrew Allen"/>
    <s v="British Columbia"/>
    <s v="West"/>
    <s v="Corporate"/>
    <s v="Technology"/>
    <s v="Telephones and Communication"/>
    <n v="0.35"/>
  </r>
  <r>
    <n v="2595"/>
    <d v="2011-12-13T00:00:00"/>
    <d v="2011-12-14T00:00:00"/>
    <s v="December"/>
    <s v="2011"/>
    <n v="1"/>
    <b v="0"/>
    <s v="Not Specified"/>
    <n v="13"/>
    <n v="11764.25"/>
    <n v="0.04"/>
    <s v="Delivery Truck"/>
    <n v="2322.44"/>
    <n v="880.98"/>
    <n v="44.55"/>
    <s v="Art Miller"/>
    <s v="British Columbia"/>
    <s v="West"/>
    <s v="Corporate"/>
    <s v="Furniture"/>
    <s v="Bookcases"/>
    <n v="0.62"/>
  </r>
  <r>
    <n v="2595"/>
    <d v="2011-12-13T00:00:00"/>
    <d v="2011-12-15T00:00:00"/>
    <s v="December"/>
    <s v="2011"/>
    <n v="2"/>
    <b v="0"/>
    <s v="Not Specified"/>
    <n v="4"/>
    <n v="25.17"/>
    <n v="0.09"/>
    <s v="Regular Air"/>
    <n v="5.88"/>
    <n v="5.47"/>
    <n v="5.26"/>
    <s v="Art Miller"/>
    <s v="British Columbia"/>
    <s v="West"/>
    <s v="Corporate"/>
    <s v="Furniture"/>
    <s v="Office Furnishings"/>
    <n v="0.42"/>
  </r>
  <r>
    <n v="2595"/>
    <d v="2011-12-13T00:00:00"/>
    <d v="2011-12-15T00:00:00"/>
    <s v="December"/>
    <s v="2011"/>
    <n v="2"/>
    <b v="0"/>
    <s v="Not Specified"/>
    <n v="29"/>
    <n v="208.47"/>
    <n v="0.01"/>
    <s v="Express Air"/>
    <n v="-125.6"/>
    <n v="6.48"/>
    <n v="8.74"/>
    <s v="Art Miller"/>
    <s v="British Columbia"/>
    <s v="West"/>
    <s v="Corporate"/>
    <s v="Office Supplies"/>
    <s v="Paper"/>
    <n v="0.36"/>
  </r>
  <r>
    <n v="2790"/>
    <d v="2009-08-18T00:00:00"/>
    <d v="2009-08-19T00:00:00"/>
    <s v="August"/>
    <s v="2009"/>
    <n v="1"/>
    <b v="0"/>
    <s v="High"/>
    <n v="7"/>
    <n v="45.91"/>
    <n v="0.01"/>
    <s v="Regular Air"/>
    <n v="-35.54"/>
    <n v="5.44"/>
    <n v="7.46"/>
    <s v="Maribeth Dona"/>
    <s v="British Columbia"/>
    <s v="West"/>
    <s v="Home Office"/>
    <s v="Office Supplies"/>
    <s v="Binders and Binder Accessories"/>
    <n v="0.36"/>
  </r>
  <r>
    <n v="2790"/>
    <d v="2009-08-18T00:00:00"/>
    <d v="2009-08-20T00:00:00"/>
    <s v="August"/>
    <s v="2009"/>
    <n v="2"/>
    <b v="0"/>
    <s v="High"/>
    <n v="41"/>
    <n v="22319.58"/>
    <n v="0.02"/>
    <s v="Delivery Truck"/>
    <n v="-734.31"/>
    <n v="549.99"/>
    <n v="49"/>
    <s v="Maribeth Dona"/>
    <s v="British Columbia"/>
    <s v="West"/>
    <s v="Home Office"/>
    <s v="Technology"/>
    <s v="Copiers and Fax"/>
    <n v="0.35"/>
  </r>
  <r>
    <n v="2790"/>
    <d v="2009-08-18T00:00:00"/>
    <d v="2009-08-19T00:00:00"/>
    <s v="August"/>
    <s v="2009"/>
    <n v="1"/>
    <b v="0"/>
    <s v="High"/>
    <n v="15"/>
    <n v="330.24"/>
    <n v="0.03"/>
    <s v="Express Air"/>
    <n v="8.48"/>
    <n v="22.01"/>
    <n v="5.53"/>
    <s v="Maribeth Dona"/>
    <s v="British Columbia"/>
    <s v="West"/>
    <s v="Home Office"/>
    <s v="Office Supplies"/>
    <s v="Pens &amp; Art Supplies"/>
    <n v="0.59"/>
  </r>
  <r>
    <n v="2790"/>
    <d v="2009-08-18T00:00:00"/>
    <d v="2009-08-20T00:00:00"/>
    <s v="August"/>
    <s v="2009"/>
    <n v="2"/>
    <b v="0"/>
    <s v="High"/>
    <n v="15"/>
    <n v="520.65"/>
    <n v="0.09"/>
    <s v="Regular Air"/>
    <n v="30.63"/>
    <n v="34.76"/>
    <n v="8.2200000000000006"/>
    <s v="Maribeth Dona"/>
    <s v="British Columbia"/>
    <s v="West"/>
    <s v="Home Office"/>
    <s v="Office Supplies"/>
    <s v="Storage &amp; Organization"/>
    <n v="0.56999999999999995"/>
  </r>
  <r>
    <n v="3395"/>
    <d v="2009-10-29T00:00:00"/>
    <d v="2009-10-31T00:00:00"/>
    <s v="October"/>
    <s v="2009"/>
    <n v="2"/>
    <b v="0"/>
    <s v="Not Specified"/>
    <n v="31"/>
    <n v="181.17"/>
    <n v="0.06"/>
    <s v="Express Air"/>
    <n v="-59.88"/>
    <n v="5.38"/>
    <n v="5.24"/>
    <s v="Cathy Armstrong"/>
    <s v="British Columbia"/>
    <s v="West"/>
    <s v="Consumer"/>
    <s v="Office Supplies"/>
    <s v="Binders and Binder Accessories"/>
    <n v="0.36"/>
  </r>
  <r>
    <n v="3395"/>
    <d v="2009-10-29T00:00:00"/>
    <d v="2009-10-31T00:00:00"/>
    <s v="October"/>
    <s v="2009"/>
    <n v="2"/>
    <b v="0"/>
    <s v="Not Specified"/>
    <n v="1"/>
    <n v="13.16"/>
    <n v="0.03"/>
    <s v="Regular Air"/>
    <n v="-10.29"/>
    <n v="7.35"/>
    <n v="5.96"/>
    <s v="Cathy Armstrong"/>
    <s v="British Columbia"/>
    <s v="West"/>
    <s v="Consumer"/>
    <s v="Office Supplies"/>
    <s v="Paper"/>
    <n v="0.38"/>
  </r>
  <r>
    <n v="3395"/>
    <d v="2009-10-29T00:00:00"/>
    <d v="2009-10-30T00:00:00"/>
    <s v="October"/>
    <s v="2009"/>
    <n v="1"/>
    <b v="0"/>
    <s v="Not Specified"/>
    <n v="7"/>
    <n v="107.88"/>
    <n v="0.02"/>
    <s v="Regular Air"/>
    <n v="25.59"/>
    <n v="15.57"/>
    <n v="1.39"/>
    <s v="Cathy Armstrong"/>
    <s v="British Columbia"/>
    <s v="West"/>
    <s v="Consumer"/>
    <s v="Office Supplies"/>
    <s v="Envelopes"/>
    <n v="0.38"/>
  </r>
  <r>
    <n v="3395"/>
    <d v="2009-10-29T00:00:00"/>
    <d v="2009-10-30T00:00:00"/>
    <s v="October"/>
    <s v="2009"/>
    <n v="1"/>
    <b v="0"/>
    <s v="Not Specified"/>
    <n v="29"/>
    <n v="623.02"/>
    <n v="0.02"/>
    <s v="Regular Air"/>
    <n v="-255.66"/>
    <n v="20.89"/>
    <n v="11.52"/>
    <s v="Cathy Armstrong"/>
    <s v="British Columbia"/>
    <s v="West"/>
    <s v="Consumer"/>
    <s v="Office Supplies"/>
    <s v="Storage &amp; Organization"/>
    <n v="0.83"/>
  </r>
  <r>
    <n v="3907"/>
    <d v="2012-08-18T00:00:00"/>
    <d v="2012-08-20T00:00:00"/>
    <s v="August"/>
    <s v="2012"/>
    <n v="2"/>
    <b v="0"/>
    <s v="Medium"/>
    <n v="34"/>
    <n v="729.83"/>
    <n v="7.0000000000000007E-2"/>
    <s v="Regular Air"/>
    <n v="-135.1"/>
    <n v="22.38"/>
    <n v="15.1"/>
    <s v="Christopher Martinez"/>
    <s v="British Columbia"/>
    <s v="West"/>
    <s v="Small Business"/>
    <s v="Office Supplies"/>
    <s v="Binders and Binder Accessories"/>
    <n v="0.38"/>
  </r>
  <r>
    <n v="3907"/>
    <d v="2012-08-18T00:00:00"/>
    <d v="2012-08-19T00:00:00"/>
    <s v="August"/>
    <s v="2012"/>
    <n v="1"/>
    <b v="0"/>
    <s v="Medium"/>
    <n v="36"/>
    <n v="1083.19"/>
    <n v="0.03"/>
    <s v="Express Air"/>
    <n v="214.61"/>
    <n v="29.99"/>
    <n v="5.5"/>
    <s v="Christopher Martinez"/>
    <s v="British Columbia"/>
    <s v="West"/>
    <s v="Small Business"/>
    <s v="Technology"/>
    <s v="Computer Peripherals"/>
    <n v="0.51"/>
  </r>
  <r>
    <n v="4195"/>
    <d v="2010-05-28T00:00:00"/>
    <d v="2010-05-30T00:00:00"/>
    <s v="May"/>
    <s v="2010"/>
    <n v="2"/>
    <b v="0"/>
    <s v="Not Specified"/>
    <n v="30"/>
    <n v="255.74"/>
    <n v="7.0000000000000007E-2"/>
    <s v="Regular Air"/>
    <n v="37.090000000000003"/>
    <n v="8.5"/>
    <n v="1.99"/>
    <s v="Art Miller"/>
    <s v="British Columbia"/>
    <s v="West"/>
    <s v="Corporate"/>
    <s v="Technology"/>
    <s v="Computer Peripherals"/>
    <n v="0.49"/>
  </r>
  <r>
    <n v="4391"/>
    <d v="2012-02-17T00:00:00"/>
    <d v="2012-02-19T00:00:00"/>
    <s v="February"/>
    <s v="2012"/>
    <n v="2"/>
    <b v="0"/>
    <s v="High"/>
    <n v="20"/>
    <n v="2592.4319999999998"/>
    <n v="0.06"/>
    <s v="Regular Air"/>
    <n v="428.47"/>
    <n v="155.99"/>
    <n v="3.9"/>
    <s v="Eugene Moren"/>
    <s v="British Columbia"/>
    <s v="West"/>
    <s v="Home Office"/>
    <s v="Technology"/>
    <s v="Telephones and Communication"/>
    <n v="0.55000000000000004"/>
  </r>
  <r>
    <n v="4422"/>
    <d v="2011-05-21T00:00:00"/>
    <d v="2011-05-21T00:00:00"/>
    <s v="May"/>
    <s v="2011"/>
    <n v="0"/>
    <s v="FREE DELIVERY"/>
    <s v="Medium"/>
    <n v="12"/>
    <n v="313.43"/>
    <n v="0.02"/>
    <s v="Regular Air"/>
    <n v="104.03"/>
    <n v="25.38"/>
    <n v="8.99"/>
    <s v="Scott Cohen"/>
    <s v="British Columbia"/>
    <s v="West"/>
    <s v="Consumer"/>
    <s v="Furniture"/>
    <s v="Office Furnishings"/>
    <n v="0.5"/>
  </r>
  <r>
    <n v="4422"/>
    <d v="2011-05-21T00:00:00"/>
    <d v="2011-05-21T00:00:00"/>
    <s v="May"/>
    <s v="2011"/>
    <n v="0"/>
    <s v="FREE DELIVERY"/>
    <s v="Medium"/>
    <n v="17"/>
    <n v="390.11"/>
    <n v="0.02"/>
    <s v="Regular Air"/>
    <n v="-19.920000000000002"/>
    <n v="21.38"/>
    <n v="8.99"/>
    <s v="Scott Cohen"/>
    <s v="British Columbia"/>
    <s v="West"/>
    <s v="Consumer"/>
    <s v="Office Supplies"/>
    <s v="Pens &amp; Art Supplies"/>
    <n v="0.59"/>
  </r>
  <r>
    <n v="4741"/>
    <d v="2012-07-06T00:00:00"/>
    <d v="2012-07-07T00:00:00"/>
    <s v="July"/>
    <s v="2012"/>
    <n v="1"/>
    <b v="0"/>
    <s v="Not Specified"/>
    <n v="40"/>
    <n v="342.97"/>
    <n v="0.09"/>
    <s v="Regular Air"/>
    <n v="-131.63"/>
    <n v="8.75"/>
    <n v="8.5399999999999991"/>
    <s v="Anthony O'Donnell"/>
    <s v="British Columbia"/>
    <s v="West"/>
    <s v="Consumer"/>
    <s v="Furniture"/>
    <s v="Office Furnishings"/>
    <n v="0.43"/>
  </r>
  <r>
    <n v="4835"/>
    <d v="2009-10-24T00:00:00"/>
    <d v="2009-10-24T00:00:00"/>
    <s v="October"/>
    <s v="2009"/>
    <n v="0"/>
    <s v="FREE DELIVERY"/>
    <s v="Critical"/>
    <n v="3"/>
    <n v="9.4"/>
    <n v="0.04"/>
    <s v="Regular Air"/>
    <n v="-7.6"/>
    <n v="2.52"/>
    <n v="1.92"/>
    <s v="Eugene Moren"/>
    <s v="British Columbia"/>
    <s v="West"/>
    <s v="Home Office"/>
    <s v="Office Supplies"/>
    <s v="Scissors, Rulers and Trimmers"/>
    <n v="0.82"/>
  </r>
  <r>
    <n v="5028"/>
    <d v="2012-04-16T00:00:00"/>
    <d v="2012-04-18T00:00:00"/>
    <s v="April"/>
    <s v="2012"/>
    <n v="2"/>
    <b v="0"/>
    <s v="High"/>
    <n v="10"/>
    <n v="79.680000000000007"/>
    <n v="0.06"/>
    <s v="Regular Air"/>
    <n v="18.239999999999998"/>
    <n v="7.7"/>
    <n v="3.68"/>
    <s v="Art Miller"/>
    <s v="British Columbia"/>
    <s v="West"/>
    <s v="Corporate"/>
    <s v="Furniture"/>
    <s v="Office Furnishings"/>
    <n v="0.52"/>
  </r>
  <r>
    <n v="5095"/>
    <d v="2012-04-21T00:00:00"/>
    <d v="2012-04-22T00:00:00"/>
    <s v="April"/>
    <s v="2012"/>
    <n v="1"/>
    <b v="0"/>
    <s v="High"/>
    <n v="7"/>
    <n v="786.67499999999995"/>
    <n v="0.01"/>
    <s v="Regular Air"/>
    <n v="-315.02999999999997"/>
    <n v="125.99"/>
    <n v="8.8000000000000007"/>
    <s v="Lauren Leatherbury"/>
    <s v="British Columbia"/>
    <s v="West"/>
    <s v="Corporate"/>
    <s v="Technology"/>
    <s v="Telephones and Communication"/>
    <n v="0.59"/>
  </r>
  <r>
    <n v="5317"/>
    <d v="2009-09-08T00:00:00"/>
    <d v="2009-09-15T00:00:00"/>
    <s v="September"/>
    <s v="2009"/>
    <n v="7"/>
    <b v="0"/>
    <s v="low"/>
    <n v="38"/>
    <n v="212.57"/>
    <n v="0.09"/>
    <s v="Express Air"/>
    <n v="9.49"/>
    <n v="5.34"/>
    <n v="2.99"/>
    <s v="Christopher Martinez"/>
    <s v="British Columbia"/>
    <s v="West"/>
    <s v="Small Business"/>
    <s v="Office Supplies"/>
    <s v="Binders and Binder Accessories"/>
    <n v="0.38"/>
  </r>
  <r>
    <n v="5317"/>
    <d v="2009-09-08T00:00:00"/>
    <d v="2009-09-15T00:00:00"/>
    <s v="September"/>
    <s v="2009"/>
    <n v="7"/>
    <b v="0"/>
    <s v="low"/>
    <n v="10"/>
    <n v="1469.48"/>
    <n v="7.0000000000000007E-2"/>
    <s v="Delivery Truck"/>
    <n v="-263.64999999999998"/>
    <n v="140.97999999999999"/>
    <n v="53.48"/>
    <s v="Christopher Martinez"/>
    <s v="British Columbia"/>
    <s v="West"/>
    <s v="Small Business"/>
    <s v="Furniture"/>
    <s v="Bookcases"/>
    <n v="0.65"/>
  </r>
  <r>
    <n v="5317"/>
    <d v="2009-09-08T00:00:00"/>
    <d v="2009-09-15T00:00:00"/>
    <s v="September"/>
    <s v="2009"/>
    <n v="7"/>
    <b v="0"/>
    <s v="low"/>
    <n v="25"/>
    <n v="4279.24"/>
    <n v="0.06"/>
    <s v="Regular Air"/>
    <n v="890.18"/>
    <n v="205.99"/>
    <n v="5.26"/>
    <s v="Christopher Martinez"/>
    <s v="British Columbia"/>
    <s v="West"/>
    <s v="Small Business"/>
    <s v="Technology"/>
    <s v="Telephones and Communication"/>
    <n v="0.56000000000000005"/>
  </r>
  <r>
    <n v="5735"/>
    <d v="2009-12-10T00:00:00"/>
    <d v="2009-12-11T00:00:00"/>
    <s v="December"/>
    <s v="2009"/>
    <n v="1"/>
    <b v="0"/>
    <s v="Medium"/>
    <n v="10"/>
    <n v="2665.64"/>
    <n v="0.1"/>
    <s v="Delivery Truck"/>
    <n v="-107.49"/>
    <n v="280.98"/>
    <n v="35.67"/>
    <s v="Art Foster"/>
    <s v="British Columbia"/>
    <s v="West"/>
    <s v="Home Office"/>
    <s v="Furniture"/>
    <s v="Tables"/>
    <n v="0.66"/>
  </r>
  <r>
    <n v="5856"/>
    <d v="2009-11-05T00:00:00"/>
    <d v="2009-11-07T00:00:00"/>
    <s v="November"/>
    <s v="2009"/>
    <n v="2"/>
    <b v="0"/>
    <s v="High"/>
    <n v="42"/>
    <n v="10307.01"/>
    <n v="0"/>
    <s v="Delivery Truck"/>
    <n v="3025.59"/>
    <n v="230.98"/>
    <n v="23.78"/>
    <s v="Christopher Martinez"/>
    <s v="British Columbia"/>
    <s v="West"/>
    <s v="Small Business"/>
    <s v="Furniture"/>
    <s v="Tables"/>
    <n v="0.6"/>
  </r>
  <r>
    <n v="5891"/>
    <d v="2012-12-28T00:00:00"/>
    <d v="2012-12-30T00:00:00"/>
    <s v="December"/>
    <s v="2012"/>
    <n v="2"/>
    <b v="0"/>
    <s v="Medium"/>
    <n v="2"/>
    <n v="44.45"/>
    <n v="0.01"/>
    <s v="Regular Air"/>
    <n v="-17.46"/>
    <n v="20.98"/>
    <n v="1.49"/>
    <s v="Art Foster"/>
    <s v="British Columbia"/>
    <s v="West"/>
    <s v="Home Office"/>
    <s v="Office Supplies"/>
    <s v="Binders and Binder Accessories"/>
    <n v="0.35"/>
  </r>
  <r>
    <n v="6274"/>
    <d v="2011-07-14T00:00:00"/>
    <d v="2011-07-15T00:00:00"/>
    <s v="July"/>
    <s v="2011"/>
    <n v="1"/>
    <b v="0"/>
    <s v="Not Specified"/>
    <n v="22"/>
    <n v="46.36"/>
    <n v="0.05"/>
    <s v="Express Air"/>
    <n v="-56.73"/>
    <n v="1.74"/>
    <n v="4.08"/>
    <s v="Eugene Moren"/>
    <s v="British Columbia"/>
    <s v="West"/>
    <s v="Home Office"/>
    <s v="Furniture"/>
    <s v="Office Furnishings"/>
    <n v="0.53"/>
  </r>
  <r>
    <n v="6309"/>
    <d v="2010-06-09T00:00:00"/>
    <d v="2010-06-10T00:00:00"/>
    <s v="June"/>
    <s v="2010"/>
    <n v="1"/>
    <b v="0"/>
    <s v="Medium"/>
    <n v="10"/>
    <n v="29.79"/>
    <n v="0.01"/>
    <s v="Regular Air"/>
    <n v="3.76"/>
    <n v="2.88"/>
    <n v="0.99"/>
    <s v="Art Miller"/>
    <s v="British Columbia"/>
    <s v="West"/>
    <s v="Corporate"/>
    <s v="Office Supplies"/>
    <s v="Labels"/>
    <n v="0.36"/>
  </r>
  <r>
    <n v="6368"/>
    <d v="2009-02-22T00:00:00"/>
    <d v="2009-02-22T00:00:00"/>
    <s v="February"/>
    <s v="2009"/>
    <n v="0"/>
    <s v="FREE DELIVERY"/>
    <s v="Not Specified"/>
    <n v="40"/>
    <n v="19100.45"/>
    <n v="0"/>
    <s v="Delivery Truck"/>
    <n v="6839.95"/>
    <n v="442.14"/>
    <n v="14.7"/>
    <s v="Anthony O'Donnell"/>
    <s v="British Columbia"/>
    <s v="West"/>
    <s v="Corporate"/>
    <s v="Technology"/>
    <s v="Office Machines"/>
    <n v="0.56000000000000005"/>
  </r>
  <r>
    <n v="6978"/>
    <d v="2010-12-09T00:00:00"/>
    <d v="2010-12-10T00:00:00"/>
    <s v="December"/>
    <s v="2010"/>
    <n v="1"/>
    <b v="0"/>
    <s v="High"/>
    <n v="47"/>
    <n v="371.95"/>
    <n v="7.0000000000000007E-2"/>
    <s v="Regular Air"/>
    <n v="-87.4"/>
    <n v="8.1199999999999992"/>
    <n v="2.83"/>
    <s v="Art Foster"/>
    <s v="British Columbia"/>
    <s v="West"/>
    <s v="Home Office"/>
    <s v="Technology"/>
    <s v="Computer Peripherals"/>
    <n v="0.77"/>
  </r>
  <r>
    <n v="7461"/>
    <d v="2009-01-12T00:00:00"/>
    <d v="2009-01-14T00:00:00"/>
    <s v="January"/>
    <s v="2009"/>
    <n v="2"/>
    <b v="0"/>
    <s v="low"/>
    <n v="12"/>
    <n v="4080.3"/>
    <n v="0.05"/>
    <s v="Delivery Truck"/>
    <n v="593.79"/>
    <n v="350.99"/>
    <n v="39"/>
    <s v="Greg Matthias"/>
    <s v="British Columbia"/>
    <s v="West"/>
    <s v="Home Office"/>
    <s v="Furniture"/>
    <s v="Chairs &amp; Chairmats"/>
    <n v="0.55000000000000004"/>
  </r>
  <r>
    <n v="7461"/>
    <d v="2009-01-12T00:00:00"/>
    <d v="2009-01-16T00:00:00"/>
    <s v="January"/>
    <s v="2009"/>
    <n v="4"/>
    <b v="0"/>
    <s v="low"/>
    <n v="28"/>
    <n v="260.79000000000002"/>
    <n v="0"/>
    <s v="Regular Air"/>
    <n v="111.4"/>
    <n v="8.74"/>
    <n v="1.39"/>
    <s v="Greg Matthias"/>
    <s v="British Columbia"/>
    <s v="West"/>
    <s v="Home Office"/>
    <s v="Office Supplies"/>
    <s v="Envelopes"/>
    <n v="0.38"/>
  </r>
  <r>
    <n v="7461"/>
    <d v="2009-01-12T00:00:00"/>
    <d v="2009-01-16T00:00:00"/>
    <s v="January"/>
    <s v="2009"/>
    <n v="4"/>
    <b v="0"/>
    <s v="low"/>
    <n v="44"/>
    <n v="90.35"/>
    <n v="0.02"/>
    <s v="Regular Air"/>
    <n v="-16.72"/>
    <n v="1.98"/>
    <n v="0.7"/>
    <s v="Greg Matthias"/>
    <s v="British Columbia"/>
    <s v="West"/>
    <s v="Home Office"/>
    <s v="Office Supplies"/>
    <s v="Rubber Bands"/>
    <n v="0.83"/>
  </r>
  <r>
    <n v="9505"/>
    <d v="2012-06-07T00:00:00"/>
    <d v="2012-06-09T00:00:00"/>
    <s v="June"/>
    <s v="2012"/>
    <n v="2"/>
    <b v="0"/>
    <s v="High"/>
    <n v="2"/>
    <n v="316.52"/>
    <n v="0.03"/>
    <s v="Regular Air"/>
    <n v="-542.32000000000005"/>
    <n v="152.47999999999999"/>
    <n v="4"/>
    <s v="Maribeth Dona"/>
    <s v="British Columbia"/>
    <s v="West"/>
    <s v="Home Office"/>
    <s v="Technology"/>
    <s v="Computer Peripherals"/>
    <n v="0.79"/>
  </r>
  <r>
    <n v="9505"/>
    <d v="2012-06-07T00:00:00"/>
    <d v="2012-06-10T00:00:00"/>
    <s v="June"/>
    <s v="2012"/>
    <n v="3"/>
    <b v="0"/>
    <s v="High"/>
    <n v="5"/>
    <n v="155.38999999999999"/>
    <n v="0.1"/>
    <s v="Regular Air"/>
    <n v="-127.7"/>
    <n v="32.979999999999997"/>
    <n v="5.5"/>
    <s v="Maribeth Dona"/>
    <s v="British Columbia"/>
    <s v="West"/>
    <s v="Home Office"/>
    <s v="Technology"/>
    <s v="Computer Peripherals"/>
    <n v="0.75"/>
  </r>
  <r>
    <n v="9794"/>
    <d v="2012-03-24T00:00:00"/>
    <d v="2012-03-25T00:00:00"/>
    <s v="March"/>
    <s v="2012"/>
    <n v="1"/>
    <b v="0"/>
    <s v="Not Specified"/>
    <n v="25"/>
    <n v="135.22999999999999"/>
    <n v="0.1"/>
    <s v="Regular Air"/>
    <n v="-45.65"/>
    <n v="5.68"/>
    <n v="3.6"/>
    <s v="Scott Cohen"/>
    <s v="British Columbia"/>
    <s v="West"/>
    <s v="Consumer"/>
    <s v="Office Supplies"/>
    <s v="Scissors, Rulers and Trimmers"/>
    <n v="0.56000000000000005"/>
  </r>
  <r>
    <n v="10148"/>
    <d v="2009-03-25T00:00:00"/>
    <d v="2009-03-25T00:00:00"/>
    <s v="March"/>
    <s v="2009"/>
    <n v="0"/>
    <s v="FREE DELIVERY"/>
    <s v="low"/>
    <n v="27"/>
    <n v="14357.85"/>
    <n v="0.02"/>
    <s v="Delivery Truck"/>
    <n v="3309.55"/>
    <n v="500.98"/>
    <n v="41.44"/>
    <s v="Christopher Martinez"/>
    <s v="British Columbia"/>
    <s v="West"/>
    <s v="Small Business"/>
    <s v="Furniture"/>
    <s v="Bookcases"/>
    <n v="0.66"/>
  </r>
  <r>
    <n v="11045"/>
    <d v="2012-03-25T00:00:00"/>
    <d v="2012-03-26T00:00:00"/>
    <s v="March"/>
    <s v="2012"/>
    <n v="1"/>
    <b v="0"/>
    <s v="Medium"/>
    <n v="35"/>
    <n v="710.86"/>
    <n v="0.04"/>
    <s v="Regular Air"/>
    <n v="196.22"/>
    <n v="19.98"/>
    <n v="5.97"/>
    <s v="Eugene Moren"/>
    <s v="British Columbia"/>
    <s v="West"/>
    <s v="Home Office"/>
    <s v="Office Supplies"/>
    <s v="Paper"/>
    <n v="0.38"/>
  </r>
  <r>
    <n v="11074"/>
    <d v="2011-06-09T00:00:00"/>
    <d v="2011-06-11T00:00:00"/>
    <s v="June"/>
    <s v="2011"/>
    <n v="2"/>
    <b v="0"/>
    <s v="High"/>
    <n v="21"/>
    <n v="114.53"/>
    <n v="7.0000000000000007E-2"/>
    <s v="Regular Air"/>
    <n v="-39.229999999999997"/>
    <n v="5.68"/>
    <n v="3.6"/>
    <s v="Cynthia Delaney"/>
    <s v="British Columbia"/>
    <s v="West"/>
    <s v="Corporate"/>
    <s v="Office Supplies"/>
    <s v="Scissors, Rulers and Trimmers"/>
    <n v="0.56000000000000005"/>
  </r>
  <r>
    <n v="11074"/>
    <d v="2011-06-09T00:00:00"/>
    <d v="2011-06-10T00:00:00"/>
    <s v="June"/>
    <s v="2011"/>
    <n v="1"/>
    <b v="0"/>
    <s v="High"/>
    <n v="44"/>
    <n v="7164.7434999999996"/>
    <n v="7.0000000000000007E-2"/>
    <s v="Regular Air"/>
    <n v="1609.29"/>
    <n v="205.99"/>
    <n v="5.99"/>
    <s v="Cynthia Delaney"/>
    <s v="British Columbia"/>
    <s v="West"/>
    <s v="Corporate"/>
    <s v="Technology"/>
    <s v="Telephones and Communication"/>
    <n v="0.59"/>
  </r>
  <r>
    <n v="12449"/>
    <d v="2010-01-31T00:00:00"/>
    <d v="2010-02-02T00:00:00"/>
    <s v="February"/>
    <s v="2010"/>
    <n v="2"/>
    <b v="0"/>
    <s v="Medium"/>
    <n v="36"/>
    <n v="1400.1"/>
    <n v="0.03"/>
    <s v="Regular Air"/>
    <n v="88.68"/>
    <n v="39.979999999999997"/>
    <n v="4"/>
    <s v="Anthony Rawles"/>
    <s v="British Columbia"/>
    <s v="West"/>
    <s v="Small Business"/>
    <s v="Technology"/>
    <s v="Computer Peripherals"/>
    <n v="0.7"/>
  </r>
  <r>
    <n v="14661"/>
    <d v="2010-01-24T00:00:00"/>
    <d v="2010-01-25T00:00:00"/>
    <s v="January"/>
    <s v="2010"/>
    <n v="1"/>
    <b v="0"/>
    <s v="Not Specified"/>
    <n v="38"/>
    <n v="1325.06"/>
    <n v="0.06"/>
    <s v="Regular Air"/>
    <n v="-180.23"/>
    <n v="35.770000000000003"/>
    <n v="9.02"/>
    <s v="Lauren Leatherbury"/>
    <s v="British Columbia"/>
    <s v="West"/>
    <s v="Home Office"/>
    <s v="Technology"/>
    <s v="Computer Peripherals"/>
    <n v="0.75"/>
  </r>
  <r>
    <n v="15303"/>
    <d v="2010-09-13T00:00:00"/>
    <d v="2010-09-14T00:00:00"/>
    <s v="September"/>
    <s v="2010"/>
    <n v="1"/>
    <b v="0"/>
    <s v="Critical"/>
    <n v="21"/>
    <n v="101.13"/>
    <n v="0.02"/>
    <s v="Regular Air"/>
    <n v="-74.41"/>
    <n v="4.54"/>
    <n v="5.83"/>
    <s v="Fred Harton"/>
    <s v="British Columbia"/>
    <s v="West"/>
    <s v="Home Office"/>
    <s v="Office Supplies"/>
    <s v="Binders and Binder Accessories"/>
    <n v="0.36"/>
  </r>
  <r>
    <n v="15303"/>
    <d v="2010-09-13T00:00:00"/>
    <d v="2010-09-15T00:00:00"/>
    <s v="September"/>
    <s v="2010"/>
    <n v="2"/>
    <b v="0"/>
    <s v="Critical"/>
    <n v="18"/>
    <n v="526.45000000000005"/>
    <n v="0.02"/>
    <s v="Regular Air"/>
    <n v="-108.14"/>
    <n v="28.48"/>
    <n v="8.99"/>
    <s v="Fred Harton"/>
    <s v="British Columbia"/>
    <s v="West"/>
    <s v="Home Office"/>
    <s v="Technology"/>
    <s v="Computer Peripherals"/>
    <n v="0.7"/>
  </r>
  <r>
    <n v="15622"/>
    <d v="2011-08-25T00:00:00"/>
    <d v="2011-08-26T00:00:00"/>
    <s v="August"/>
    <s v="2011"/>
    <n v="1"/>
    <b v="0"/>
    <s v="High"/>
    <n v="34"/>
    <n v="8581.25"/>
    <n v="0"/>
    <s v="Delivery Truck"/>
    <n v="1464.23"/>
    <n v="240.98"/>
    <n v="60.2"/>
    <s v="Cathy Armstrong"/>
    <s v="British Columbia"/>
    <s v="West"/>
    <s v="Consumer"/>
    <s v="Furniture"/>
    <s v="Bookcases"/>
    <n v="0.56000000000000005"/>
  </r>
  <r>
    <n v="15622"/>
    <d v="2011-08-25T00:00:00"/>
    <d v="2011-08-26T00:00:00"/>
    <s v="August"/>
    <s v="2011"/>
    <n v="1"/>
    <b v="0"/>
    <s v="High"/>
    <n v="21"/>
    <n v="135.99"/>
    <n v="0.09"/>
    <s v="Regular Air"/>
    <n v="-129.24"/>
    <n v="6.48"/>
    <n v="9.68"/>
    <s v="Cathy Armstrong"/>
    <s v="British Columbia"/>
    <s v="West"/>
    <s v="Consumer"/>
    <s v="Office Supplies"/>
    <s v="Paper"/>
    <n v="0.36"/>
  </r>
  <r>
    <n v="15778"/>
    <d v="2010-05-06T00:00:00"/>
    <d v="2010-05-08T00:00:00"/>
    <s v="May"/>
    <s v="2010"/>
    <n v="2"/>
    <b v="0"/>
    <s v="High"/>
    <n v="9"/>
    <n v="43.23"/>
    <n v="0"/>
    <s v="Regular Air"/>
    <n v="-29.53"/>
    <n v="3.98"/>
    <n v="5.26"/>
    <s v="Barry Blumstein"/>
    <s v="British Columbia"/>
    <s v="West"/>
    <s v="Small Business"/>
    <s v="Office Supplies"/>
    <s v="Binders and Binder Accessories"/>
    <n v="0.38"/>
  </r>
  <r>
    <n v="16164"/>
    <d v="2012-01-03T00:00:00"/>
    <d v="2012-01-12T00:00:00"/>
    <s v="January"/>
    <s v="2012"/>
    <n v="9"/>
    <b v="0"/>
    <s v="low"/>
    <n v="22"/>
    <n v="3353.54"/>
    <n v="7.0000000000000007E-2"/>
    <s v="Regular Air"/>
    <n v="1189.96"/>
    <n v="162.93"/>
    <n v="19.989999999999998"/>
    <s v="Eva Jacobs"/>
    <s v="British Columbia"/>
    <s v="West"/>
    <s v="Home Office"/>
    <s v="Office Supplies"/>
    <s v="Envelopes"/>
    <n v="0.39"/>
  </r>
  <r>
    <n v="16164"/>
    <d v="2012-01-03T00:00:00"/>
    <d v="2012-01-10T00:00:00"/>
    <s v="January"/>
    <s v="2012"/>
    <n v="7"/>
    <b v="0"/>
    <s v="low"/>
    <n v="26"/>
    <n v="69.38"/>
    <n v="0.08"/>
    <s v="Regular Air"/>
    <n v="-70.73"/>
    <n v="2.52"/>
    <n v="4.28"/>
    <s v="Eva Jacobs"/>
    <s v="British Columbia"/>
    <s v="West"/>
    <s v="Home Office"/>
    <s v="Office Supplies"/>
    <s v="Pens &amp; Art Supplies"/>
    <n v="0.44"/>
  </r>
  <r>
    <n v="16166"/>
    <d v="2010-01-31T00:00:00"/>
    <d v="2010-02-01T00:00:00"/>
    <s v="February"/>
    <s v="2010"/>
    <n v="1"/>
    <b v="0"/>
    <s v="Critical"/>
    <n v="36"/>
    <n v="78.510000000000005"/>
    <n v="0.09"/>
    <s v="Regular Air"/>
    <n v="-10.06"/>
    <n v="2.1800000000000002"/>
    <n v="1.38"/>
    <s v="Anthony Rawles"/>
    <s v="British Columbia"/>
    <s v="West"/>
    <s v="Small Business"/>
    <s v="Office Supplies"/>
    <s v="Rubber Bands"/>
    <n v="0.44"/>
  </r>
  <r>
    <n v="16768"/>
    <d v="2009-07-25T00:00:00"/>
    <d v="2009-07-26T00:00:00"/>
    <s v="July"/>
    <s v="2009"/>
    <n v="1"/>
    <b v="0"/>
    <s v="High"/>
    <n v="9"/>
    <n v="101.47"/>
    <n v="0.03"/>
    <s v="Regular Air"/>
    <n v="-18.64"/>
    <n v="10.89"/>
    <n v="4.5"/>
    <s v="Andrew Allen"/>
    <s v="British Columbia"/>
    <s v="West"/>
    <s v="Corporate"/>
    <s v="Office Supplies"/>
    <s v="Appliances"/>
    <n v="0.59"/>
  </r>
  <r>
    <n v="17313"/>
    <d v="2009-05-07T00:00:00"/>
    <d v="2009-05-09T00:00:00"/>
    <s v="May"/>
    <s v="2009"/>
    <n v="2"/>
    <b v="0"/>
    <s v="High"/>
    <n v="27"/>
    <n v="130.49"/>
    <n v="7.0000000000000007E-2"/>
    <s v="Express Air"/>
    <n v="47.09"/>
    <n v="4.76"/>
    <n v="0.88"/>
    <s v="Scott Cohen"/>
    <s v="British Columbia"/>
    <s v="West"/>
    <s v="Consumer"/>
    <s v="Office Supplies"/>
    <s v="Paper"/>
    <n v="0.39"/>
  </r>
  <r>
    <n v="17447"/>
    <d v="2012-05-18T00:00:00"/>
    <d v="2012-05-20T00:00:00"/>
    <s v="May"/>
    <s v="2012"/>
    <n v="2"/>
    <b v="0"/>
    <s v="low"/>
    <n v="42"/>
    <n v="861.41"/>
    <n v="0.01"/>
    <s v="Regular Air"/>
    <n v="128"/>
    <n v="18.97"/>
    <n v="9.5399999999999991"/>
    <s v="Carol Darley"/>
    <s v="British Columbia"/>
    <s v="West"/>
    <s v="Home Office"/>
    <s v="Office Supplies"/>
    <s v="Paper"/>
    <n v="0.37"/>
  </r>
  <r>
    <n v="18145"/>
    <d v="2010-09-04T00:00:00"/>
    <d v="2010-09-05T00:00:00"/>
    <s v="September"/>
    <s v="2010"/>
    <n v="1"/>
    <b v="0"/>
    <s v="Medium"/>
    <n v="21"/>
    <n v="361.98"/>
    <n v="0"/>
    <s v="Regular Air"/>
    <n v="-55.61"/>
    <n v="15.99"/>
    <n v="9.4"/>
    <s v="Lauren Leatherbury"/>
    <s v="British Columbia"/>
    <s v="West"/>
    <s v="Corporate"/>
    <s v="Technology"/>
    <s v="Office Machines"/>
    <n v="0.49"/>
  </r>
  <r>
    <n v="18215"/>
    <d v="2010-09-19T00:00:00"/>
    <d v="2010-09-20T00:00:00"/>
    <s v="September"/>
    <s v="2010"/>
    <n v="1"/>
    <b v="0"/>
    <s v="Medium"/>
    <n v="29"/>
    <n v="965.82"/>
    <n v="0.09"/>
    <s v="Regular Air"/>
    <n v="169.15"/>
    <n v="34.99"/>
    <n v="5.5"/>
    <s v="Eugene Moren"/>
    <s v="British Columbia"/>
    <s v="West"/>
    <s v="Home Office"/>
    <s v="Technology"/>
    <s v="Computer Peripherals"/>
    <n v="0.49"/>
  </r>
  <r>
    <n v="18598"/>
    <d v="2010-08-06T00:00:00"/>
    <d v="2010-08-09T00:00:00"/>
    <s v="August"/>
    <s v="2010"/>
    <n v="3"/>
    <b v="0"/>
    <s v="Critical"/>
    <n v="24"/>
    <n v="349.65"/>
    <n v="0.1"/>
    <s v="Express Air"/>
    <n v="28.55"/>
    <n v="14.48"/>
    <n v="6.46"/>
    <s v="Fred Harton"/>
    <s v="British Columbia"/>
    <s v="West"/>
    <s v="Home Office"/>
    <s v="Office Supplies"/>
    <s v="Binders and Binder Accessories"/>
    <n v="0.38"/>
  </r>
  <r>
    <n v="18598"/>
    <d v="2010-08-06T00:00:00"/>
    <d v="2010-08-08T00:00:00"/>
    <s v="August"/>
    <s v="2010"/>
    <n v="2"/>
    <b v="0"/>
    <s v="Critical"/>
    <n v="46"/>
    <n v="4814.12"/>
    <n v="0.03"/>
    <s v="Regular Air"/>
    <n v="855.14"/>
    <n v="102.3"/>
    <n v="21.26"/>
    <s v="Fred Harton"/>
    <s v="British Columbia"/>
    <s v="West"/>
    <s v="Home Office"/>
    <s v="Furniture"/>
    <s v="Office Furnishings"/>
    <n v="0.59"/>
  </r>
  <r>
    <n v="19234"/>
    <d v="2009-01-24T00:00:00"/>
    <d v="2009-01-24T00:00:00"/>
    <s v="January"/>
    <s v="2009"/>
    <n v="0"/>
    <s v="FREE DELIVERY"/>
    <s v="High"/>
    <n v="24"/>
    <n v="359.65"/>
    <n v="0.01"/>
    <s v="Regular Air"/>
    <n v="-11.15"/>
    <n v="14.42"/>
    <n v="6.75"/>
    <s v="Cynthia Delaney"/>
    <s v="British Columbia"/>
    <s v="West"/>
    <s v="Corporate"/>
    <s v="Office Supplies"/>
    <s v="Appliances"/>
    <n v="0.52"/>
  </r>
  <r>
    <n v="19555"/>
    <d v="2010-02-11T00:00:00"/>
    <d v="2010-02-15T00:00:00"/>
    <s v="February"/>
    <s v="2010"/>
    <n v="4"/>
    <b v="0"/>
    <s v="low"/>
    <n v="36"/>
    <n v="246.24"/>
    <n v="0.08"/>
    <s v="Regular Air"/>
    <n v="-118.9"/>
    <n v="6.68"/>
    <n v="7.3"/>
    <s v="Carol Darley"/>
    <s v="British Columbia"/>
    <s v="West"/>
    <s v="Small Business"/>
    <s v="Office Supplies"/>
    <s v="Paper"/>
    <n v="0.37"/>
  </r>
  <r>
    <n v="19555"/>
    <d v="2010-02-11T00:00:00"/>
    <d v="2010-02-18T00:00:00"/>
    <s v="February"/>
    <s v="2010"/>
    <n v="7"/>
    <b v="0"/>
    <s v="low"/>
    <n v="8"/>
    <n v="78.67"/>
    <n v="0"/>
    <s v="Regular Air"/>
    <n v="14.1"/>
    <n v="9.11"/>
    <n v="2.15"/>
    <s v="Carol Darley"/>
    <s v="British Columbia"/>
    <s v="West"/>
    <s v="Small Business"/>
    <s v="Office Supplies"/>
    <s v="Paper"/>
    <n v="0.4"/>
  </r>
  <r>
    <n v="19843"/>
    <d v="2010-07-29T00:00:00"/>
    <d v="2010-07-29T00:00:00"/>
    <s v="July"/>
    <s v="2010"/>
    <n v="0"/>
    <s v="FREE DELIVERY"/>
    <s v="Medium"/>
    <n v="33"/>
    <n v="4416.6509999999998"/>
    <n v="0.02"/>
    <s v="Regular Air"/>
    <n v="1020.41"/>
    <n v="155.99"/>
    <n v="8.99"/>
    <s v="Eugene Moren"/>
    <s v="British Columbia"/>
    <s v="West"/>
    <s v="Home Office"/>
    <s v="Technology"/>
    <s v="Telephones and Communication"/>
    <n v="0.57999999999999996"/>
  </r>
  <r>
    <n v="20646"/>
    <d v="2011-03-30T00:00:00"/>
    <d v="2011-04-01T00:00:00"/>
    <s v="April"/>
    <s v="2011"/>
    <n v="2"/>
    <b v="0"/>
    <s v="Medium"/>
    <n v="41"/>
    <n v="1204.0844999999999"/>
    <n v="0.04"/>
    <s v="Regular Air"/>
    <n v="341.96"/>
    <n v="35.99"/>
    <n v="1.1000000000000001"/>
    <s v="Lauren Leatherbury"/>
    <s v="British Columbia"/>
    <s v="West"/>
    <s v="Corporate"/>
    <s v="Technology"/>
    <s v="Telephones and Communication"/>
    <n v="0.55000000000000004"/>
  </r>
  <r>
    <n v="21222"/>
    <d v="2009-02-03T00:00:00"/>
    <d v="2009-02-05T00:00:00"/>
    <s v="February"/>
    <s v="2009"/>
    <n v="2"/>
    <b v="0"/>
    <s v="Not Specified"/>
    <n v="36"/>
    <n v="181.39"/>
    <n v="0.1"/>
    <s v="Regular Air"/>
    <n v="-32.4"/>
    <n v="5.08"/>
    <n v="3.63"/>
    <s v="Carol Darley"/>
    <s v="British Columbia"/>
    <s v="West"/>
    <s v="Home Office"/>
    <s v="Furniture"/>
    <s v="Office Furnishings"/>
    <n v="0.51"/>
  </r>
  <r>
    <n v="21222"/>
    <d v="2009-02-03T00:00:00"/>
    <d v="2009-02-05T00:00:00"/>
    <s v="February"/>
    <s v="2009"/>
    <n v="2"/>
    <b v="0"/>
    <s v="Not Specified"/>
    <n v="26"/>
    <n v="846.08150000000001"/>
    <n v="0.02"/>
    <s v="Regular Air"/>
    <n v="-120.93"/>
    <n v="35.99"/>
    <n v="5"/>
    <s v="Carol Darley"/>
    <s v="British Columbia"/>
    <s v="West"/>
    <s v="Home Office"/>
    <s v="Technology"/>
    <s v="Telephones and Communication"/>
    <n v="0.85"/>
  </r>
  <r>
    <n v="22755"/>
    <d v="2009-03-30T00:00:00"/>
    <d v="2009-03-31T00:00:00"/>
    <s v="March"/>
    <s v="2009"/>
    <n v="1"/>
    <b v="0"/>
    <s v="Medium"/>
    <n v="35"/>
    <n v="187.84"/>
    <n v="0"/>
    <s v="Regular Air"/>
    <n v="-95.05"/>
    <n v="4.91"/>
    <n v="5.68"/>
    <s v="Fred Harton"/>
    <s v="British Columbia"/>
    <s v="West"/>
    <s v="Home Office"/>
    <s v="Office Supplies"/>
    <s v="Binders and Binder Accessories"/>
    <n v="0.36"/>
  </r>
  <r>
    <n v="22755"/>
    <d v="2009-03-30T00:00:00"/>
    <d v="2009-04-01T00:00:00"/>
    <s v="April"/>
    <s v="2009"/>
    <n v="2"/>
    <b v="0"/>
    <s v="Medium"/>
    <n v="45"/>
    <n v="240.6"/>
    <n v="0.04"/>
    <s v="Regular Air"/>
    <n v="3.45"/>
    <n v="5.34"/>
    <n v="2.99"/>
    <s v="Fred Harton"/>
    <s v="British Columbia"/>
    <s v="West"/>
    <s v="Home Office"/>
    <s v="Office Supplies"/>
    <s v="Binders and Binder Accessories"/>
    <n v="0.38"/>
  </r>
  <r>
    <n v="22755"/>
    <d v="2009-03-30T00:00:00"/>
    <d v="2009-04-01T00:00:00"/>
    <s v="April"/>
    <s v="2009"/>
    <n v="2"/>
    <b v="0"/>
    <s v="Medium"/>
    <n v="5"/>
    <n v="236.87799999999999"/>
    <n v="0.06"/>
    <s v="Regular Air"/>
    <n v="-275.25"/>
    <n v="55.99"/>
    <n v="5"/>
    <s v="Fred Harton"/>
    <s v="British Columbia"/>
    <s v="West"/>
    <s v="Home Office"/>
    <s v="Technology"/>
    <s v="Telephones and Communication"/>
    <n v="0.8"/>
  </r>
  <r>
    <n v="23136"/>
    <d v="2009-09-25T00:00:00"/>
    <d v="2009-09-26T00:00:00"/>
    <s v="September"/>
    <s v="2009"/>
    <n v="1"/>
    <b v="0"/>
    <s v="Not Specified"/>
    <n v="41"/>
    <n v="9312.52"/>
    <n v="0.01"/>
    <s v="Regular Air"/>
    <n v="3039.37"/>
    <n v="218.08"/>
    <n v="18.059999999999999"/>
    <s v="Barry Blumstein"/>
    <s v="British Columbia"/>
    <s v="West"/>
    <s v="Small Business"/>
    <s v="Furniture"/>
    <s v="Chairs &amp; Chairmats"/>
    <n v="0.56999999999999995"/>
  </r>
  <r>
    <n v="23136"/>
    <d v="2009-09-25T00:00:00"/>
    <d v="2009-09-26T00:00:00"/>
    <s v="September"/>
    <s v="2009"/>
    <n v="1"/>
    <b v="0"/>
    <s v="Not Specified"/>
    <n v="43"/>
    <n v="220.47"/>
    <n v="0.04"/>
    <s v="Regular Air"/>
    <n v="-135.16"/>
    <n v="4.9800000000000004"/>
    <n v="4.62"/>
    <s v="Barry Blumstein"/>
    <s v="British Columbia"/>
    <s v="West"/>
    <s v="Small Business"/>
    <s v="Technology"/>
    <s v="Computer Peripherals"/>
    <n v="0.64"/>
  </r>
  <r>
    <n v="23685"/>
    <d v="2012-06-29T00:00:00"/>
    <d v="2012-06-30T00:00:00"/>
    <s v="June"/>
    <s v="2012"/>
    <n v="1"/>
    <b v="0"/>
    <s v="Not Specified"/>
    <n v="46"/>
    <n v="7928.5619999999999"/>
    <n v="0.08"/>
    <s v="Regular Air"/>
    <n v="2229.48"/>
    <n v="205.99"/>
    <n v="5"/>
    <s v="Cynthia Delaney"/>
    <s v="British Columbia"/>
    <s v="West"/>
    <s v="Corporate"/>
    <s v="Technology"/>
    <s v="Telephones and Communication"/>
    <n v="0.59"/>
  </r>
  <r>
    <n v="23745"/>
    <d v="2012-12-05T00:00:00"/>
    <d v="2012-12-05T00:00:00"/>
    <s v="December"/>
    <s v="2012"/>
    <n v="0"/>
    <s v="FREE DELIVERY"/>
    <s v="low"/>
    <n v="12"/>
    <n v="715.8"/>
    <n v="0.06"/>
    <s v="Regular Air"/>
    <n v="-279.12"/>
    <n v="55.5"/>
    <n v="52.2"/>
    <s v="Duane Noonan"/>
    <s v="British Columbia"/>
    <s v="West"/>
    <s v="Corporate"/>
    <s v="Furniture"/>
    <s v="Office Furnishings"/>
    <n v="0.72"/>
  </r>
  <r>
    <n v="23745"/>
    <d v="2012-12-05T00:00:00"/>
    <d v="2012-12-09T00:00:00"/>
    <s v="December"/>
    <s v="2012"/>
    <n v="4"/>
    <b v="0"/>
    <s v="low"/>
    <n v="47"/>
    <n v="10941.23"/>
    <n v="0"/>
    <s v="Delivery Truck"/>
    <n v="1687.07"/>
    <n v="227.55"/>
    <n v="32.479999999999997"/>
    <s v="Duane Noonan"/>
    <s v="British Columbia"/>
    <s v="West"/>
    <s v="Corporate"/>
    <s v="Furniture"/>
    <s v="Tables"/>
    <n v="0.68"/>
  </r>
  <r>
    <n v="25571"/>
    <d v="2012-08-18T00:00:00"/>
    <d v="2012-08-20T00:00:00"/>
    <s v="August"/>
    <s v="2012"/>
    <n v="2"/>
    <b v="0"/>
    <s v="Critical"/>
    <n v="42"/>
    <n v="3749"/>
    <n v="0.08"/>
    <s v="Regular Air"/>
    <n v="-1032.1300000000001"/>
    <n v="89.83"/>
    <n v="35"/>
    <s v="Cathy Armstrong"/>
    <s v="British Columbia"/>
    <s v="West"/>
    <s v="Consumer"/>
    <s v="Office Supplies"/>
    <s v="Storage &amp; Organization"/>
    <n v="0.83"/>
  </r>
  <r>
    <n v="26053"/>
    <d v="2012-01-24T00:00:00"/>
    <d v="2012-01-24T00:00:00"/>
    <s v="January"/>
    <s v="2012"/>
    <n v="0"/>
    <s v="FREE DELIVERY"/>
    <s v="low"/>
    <n v="48"/>
    <n v="878.75"/>
    <n v="7.0000000000000007E-2"/>
    <s v="Express Air"/>
    <n v="70.459999999999994"/>
    <n v="18.97"/>
    <n v="9.0299999999999994"/>
    <s v="Cynthia Delaney"/>
    <s v="British Columbia"/>
    <s v="West"/>
    <s v="Corporate"/>
    <s v="Office Supplies"/>
    <s v="Paper"/>
    <n v="0.37"/>
  </r>
  <r>
    <n v="26277"/>
    <d v="2011-06-27T00:00:00"/>
    <d v="2011-06-28T00:00:00"/>
    <s v="June"/>
    <s v="2011"/>
    <n v="1"/>
    <b v="0"/>
    <s v="Medium"/>
    <n v="17"/>
    <n v="877.81"/>
    <n v="0.02"/>
    <s v="Regular Air"/>
    <n v="-44.4"/>
    <n v="49.99"/>
    <n v="19.989999999999998"/>
    <s v="Art Miller"/>
    <s v="British Columbia"/>
    <s v="West"/>
    <s v="Corporate"/>
    <s v="Technology"/>
    <s v="Computer Peripherals"/>
    <n v="0.45"/>
  </r>
  <r>
    <n v="26374"/>
    <d v="2009-11-05T00:00:00"/>
    <d v="2009-11-06T00:00:00"/>
    <s v="November"/>
    <s v="2009"/>
    <n v="1"/>
    <b v="0"/>
    <s v="Not Specified"/>
    <n v="5"/>
    <n v="90.941500000000005"/>
    <n v="0.05"/>
    <s v="Regular Air"/>
    <n v="-109.42"/>
    <n v="20.99"/>
    <n v="3.3"/>
    <s v="Art Miller"/>
    <s v="British Columbia"/>
    <s v="West"/>
    <s v="Corporate"/>
    <s v="Technology"/>
    <s v="Telephones and Communication"/>
    <n v="0.81"/>
  </r>
  <r>
    <n v="26944"/>
    <d v="2009-11-07T00:00:00"/>
    <d v="2009-11-10T00:00:00"/>
    <s v="November"/>
    <s v="2009"/>
    <n v="3"/>
    <b v="0"/>
    <s v="Critical"/>
    <n v="6"/>
    <n v="453.87"/>
    <n v="0.02"/>
    <s v="Regular Air"/>
    <n v="-217.69"/>
    <n v="73.98"/>
    <n v="14.52"/>
    <s v="Eva Jacobs"/>
    <s v="British Columbia"/>
    <s v="West"/>
    <s v="Home Office"/>
    <s v="Technology"/>
    <s v="Computer Peripherals"/>
    <n v="0.65"/>
  </r>
  <r>
    <n v="27013"/>
    <d v="2009-07-05T00:00:00"/>
    <d v="2009-07-09T00:00:00"/>
    <s v="July"/>
    <s v="2009"/>
    <n v="4"/>
    <b v="0"/>
    <s v="low"/>
    <n v="28"/>
    <n v="2232.15"/>
    <n v="0.05"/>
    <s v="Regular Air"/>
    <n v="-746.44"/>
    <n v="80.98"/>
    <n v="35"/>
    <s v="Fred Harton"/>
    <s v="British Columbia"/>
    <s v="West"/>
    <s v="Home Office"/>
    <s v="Office Supplies"/>
    <s v="Storage &amp; Organization"/>
    <n v="0.81"/>
  </r>
  <r>
    <n v="27013"/>
    <d v="2009-07-05T00:00:00"/>
    <d v="2009-07-05T00:00:00"/>
    <s v="July"/>
    <s v="2009"/>
    <n v="0"/>
    <s v="FREE DELIVERY"/>
    <s v="low"/>
    <n v="26"/>
    <n v="7007.19"/>
    <n v="0.05"/>
    <s v="Regular Air"/>
    <n v="-274.95"/>
    <n v="279.48"/>
    <n v="35"/>
    <s v="Fred Harton"/>
    <s v="British Columbia"/>
    <s v="West"/>
    <s v="Home Office"/>
    <s v="Office Supplies"/>
    <s v="Storage &amp; Organization"/>
    <n v="0.8"/>
  </r>
  <r>
    <n v="27904"/>
    <d v="2011-09-03T00:00:00"/>
    <d v="2011-09-04T00:00:00"/>
    <s v="September"/>
    <s v="2011"/>
    <n v="1"/>
    <b v="0"/>
    <s v="High"/>
    <n v="8"/>
    <n v="460.58949999999999"/>
    <n v="0.02"/>
    <s v="Regular Air"/>
    <n v="-171.2"/>
    <n v="65.989999999999995"/>
    <n v="8.99"/>
    <s v="Anthony O'Donnell"/>
    <s v="British Columbia"/>
    <s v="West"/>
    <s v="Consumer"/>
    <s v="Technology"/>
    <s v="Telephones and Communication"/>
    <n v="0.56000000000000005"/>
  </r>
  <r>
    <n v="27974"/>
    <d v="2010-10-07T00:00:00"/>
    <d v="2010-10-09T00:00:00"/>
    <s v="October"/>
    <s v="2010"/>
    <n v="2"/>
    <b v="0"/>
    <s v="High"/>
    <n v="31"/>
    <n v="813.41"/>
    <n v="0.09"/>
    <s v="Express Air"/>
    <n v="284.64999999999998"/>
    <n v="28.48"/>
    <n v="1.99"/>
    <s v="Art Foster"/>
    <s v="British Columbia"/>
    <s v="West"/>
    <s v="Home Office"/>
    <s v="Technology"/>
    <s v="Computer Peripherals"/>
    <n v="0.4"/>
  </r>
  <r>
    <n v="29767"/>
    <d v="2011-02-05T00:00:00"/>
    <d v="2011-02-06T00:00:00"/>
    <s v="February"/>
    <s v="2011"/>
    <n v="1"/>
    <b v="0"/>
    <s v="High"/>
    <n v="48"/>
    <n v="4153.0600000000004"/>
    <n v="0.06"/>
    <s v="Regular Air"/>
    <n v="1499.41"/>
    <n v="90.24"/>
    <n v="0.99"/>
    <s v="Eva Jacobs"/>
    <s v="British Columbia"/>
    <s v="West"/>
    <s v="Home Office"/>
    <s v="Office Supplies"/>
    <s v="Appliances"/>
    <n v="0.56000000000000005"/>
  </r>
  <r>
    <n v="29826"/>
    <d v="2009-09-24T00:00:00"/>
    <d v="2009-09-25T00:00:00"/>
    <s v="September"/>
    <s v="2009"/>
    <n v="1"/>
    <b v="0"/>
    <s v="Critical"/>
    <n v="9"/>
    <n v="157.63"/>
    <n v="0.06"/>
    <s v="Regular Air"/>
    <n v="-78.13"/>
    <n v="17.98"/>
    <n v="4"/>
    <s v="Cathy Armstrong"/>
    <s v="British Columbia"/>
    <s v="West"/>
    <s v="Consumer"/>
    <s v="Technology"/>
    <s v="Computer Peripherals"/>
    <n v="0.79"/>
  </r>
  <r>
    <n v="30566"/>
    <d v="2011-07-01T00:00:00"/>
    <d v="2011-07-03T00:00:00"/>
    <s v="July"/>
    <s v="2011"/>
    <n v="2"/>
    <b v="0"/>
    <s v="low"/>
    <n v="34"/>
    <n v="225.45"/>
    <n v="0.02"/>
    <s v="Regular Air"/>
    <n v="-193.39"/>
    <n v="6.48"/>
    <n v="9.5399999999999991"/>
    <s v="Barry Blumstein"/>
    <s v="British Columbia"/>
    <s v="West"/>
    <s v="Small Business"/>
    <s v="Office Supplies"/>
    <s v="Paper"/>
    <n v="0.37"/>
  </r>
  <r>
    <n v="30852"/>
    <d v="2009-05-14T00:00:00"/>
    <d v="2009-05-15T00:00:00"/>
    <s v="May"/>
    <s v="2009"/>
    <n v="1"/>
    <b v="0"/>
    <s v="Critical"/>
    <n v="35"/>
    <n v="2827.1424999999999"/>
    <n v="0.01"/>
    <s v="Regular Air"/>
    <n v="713.88"/>
    <n v="95.99"/>
    <n v="4.9000000000000004"/>
    <s v="Andrew Allen"/>
    <s v="British Columbia"/>
    <s v="West"/>
    <s v="Corporate"/>
    <s v="Technology"/>
    <s v="Telephones and Communication"/>
    <n v="0.56000000000000005"/>
  </r>
  <r>
    <n v="31204"/>
    <d v="2010-08-21T00:00:00"/>
    <d v="2010-08-26T00:00:00"/>
    <s v="August"/>
    <s v="2010"/>
    <n v="5"/>
    <b v="0"/>
    <s v="low"/>
    <n v="14"/>
    <n v="215.52"/>
    <n v="0.02"/>
    <s v="Regular Air"/>
    <n v="75.83"/>
    <n v="14.34"/>
    <n v="5"/>
    <s v="Christopher Martinez"/>
    <s v="British Columbia"/>
    <s v="West"/>
    <s v="Small Business"/>
    <s v="Furniture"/>
    <s v="Office Furnishings"/>
    <n v="0.49"/>
  </r>
  <r>
    <n v="31204"/>
    <d v="2010-08-21T00:00:00"/>
    <d v="2010-08-21T00:00:00"/>
    <s v="August"/>
    <s v="2010"/>
    <n v="0"/>
    <s v="FREE DELIVERY"/>
    <s v="low"/>
    <n v="8"/>
    <n v="10.46"/>
    <n v="0"/>
    <s v="Regular Air"/>
    <n v="-0.89"/>
    <n v="1.1399999999999999"/>
    <n v="0.7"/>
    <s v="Christopher Martinez"/>
    <s v="British Columbia"/>
    <s v="West"/>
    <s v="Small Business"/>
    <s v="Office Supplies"/>
    <s v="Rubber Bands"/>
    <n v="0.38"/>
  </r>
  <r>
    <n v="32513"/>
    <d v="2012-02-02T00:00:00"/>
    <d v="2012-02-07T00:00:00"/>
    <s v="February"/>
    <s v="2012"/>
    <n v="5"/>
    <b v="0"/>
    <s v="low"/>
    <n v="23"/>
    <n v="3982.21"/>
    <n v="0.03"/>
    <s v="Regular Air"/>
    <n v="1413.94"/>
    <n v="165.98"/>
    <n v="19.989999999999998"/>
    <s v="Andrew Allen"/>
    <s v="British Columbia"/>
    <s v="West"/>
    <s v="Corporate"/>
    <s v="Office Supplies"/>
    <s v="Binders and Binder Accessories"/>
    <n v="0.4"/>
  </r>
  <r>
    <n v="32513"/>
    <d v="2012-02-02T00:00:00"/>
    <d v="2012-02-07T00:00:00"/>
    <s v="February"/>
    <s v="2012"/>
    <n v="5"/>
    <b v="0"/>
    <s v="low"/>
    <n v="40"/>
    <n v="66.55"/>
    <n v="0.01"/>
    <s v="Regular Air"/>
    <n v="-15.13"/>
    <n v="1.6"/>
    <n v="1.29"/>
    <s v="Andrew Allen"/>
    <s v="British Columbia"/>
    <s v="West"/>
    <s v="Corporate"/>
    <s v="Office Supplies"/>
    <s v="Pens &amp; Art Supplies"/>
    <n v="0.42"/>
  </r>
  <r>
    <n v="32641"/>
    <d v="2010-03-21T00:00:00"/>
    <d v="2010-03-22T00:00:00"/>
    <s v="March"/>
    <s v="2010"/>
    <n v="1"/>
    <b v="0"/>
    <s v="High"/>
    <n v="18"/>
    <n v="167.53"/>
    <n v="0.05"/>
    <s v="Regular Air"/>
    <n v="-9.57"/>
    <n v="8.85"/>
    <n v="5.6"/>
    <s v="Fred Harton"/>
    <s v="British Columbia"/>
    <s v="West"/>
    <s v="Home Office"/>
    <s v="Office Supplies"/>
    <s v="Binders and Binder Accessories"/>
    <n v="0.36"/>
  </r>
  <r>
    <n v="33729"/>
    <d v="2012-09-19T00:00:00"/>
    <d v="2012-09-20T00:00:00"/>
    <s v="September"/>
    <s v="2012"/>
    <n v="1"/>
    <b v="0"/>
    <s v="Not Specified"/>
    <n v="26"/>
    <n v="6995.56"/>
    <n v="7.0000000000000007E-2"/>
    <s v="Regular Air"/>
    <n v="-286.58"/>
    <n v="279.48"/>
    <n v="35"/>
    <s v="Anthony Rawles"/>
    <s v="British Columbia"/>
    <s v="West"/>
    <s v="Small Business"/>
    <s v="Office Supplies"/>
    <s v="Storage &amp; Organization"/>
    <n v="0.8"/>
  </r>
  <r>
    <n v="34083"/>
    <d v="2012-02-05T00:00:00"/>
    <d v="2012-02-05T00:00:00"/>
    <s v="February"/>
    <s v="2012"/>
    <n v="0"/>
    <s v="FREE DELIVERY"/>
    <s v="Not Specified"/>
    <n v="29"/>
    <n v="1415.1479999999999"/>
    <n v="0.02"/>
    <s v="Express Air"/>
    <n v="-64.94"/>
    <n v="55.99"/>
    <n v="5"/>
    <s v="Barry Blumstein"/>
    <s v="British Columbia"/>
    <s v="West"/>
    <s v="Small Business"/>
    <s v="Technology"/>
    <s v="Telephones and Communication"/>
    <n v="0.8"/>
  </r>
  <r>
    <n v="34275"/>
    <d v="2009-07-01T00:00:00"/>
    <d v="2009-07-06T00:00:00"/>
    <s v="July"/>
    <s v="2009"/>
    <n v="5"/>
    <b v="0"/>
    <s v="low"/>
    <n v="3"/>
    <n v="6041.01"/>
    <n v="0.04"/>
    <s v="Delivery Truck"/>
    <n v="-4793"/>
    <n v="2036.48"/>
    <n v="14.7"/>
    <s v="Greg Matthias"/>
    <s v="British Columbia"/>
    <s v="West"/>
    <s v="Small Business"/>
    <s v="Technology"/>
    <s v="Office Machines"/>
    <n v="0.55000000000000004"/>
  </r>
  <r>
    <n v="34532"/>
    <d v="2012-12-11T00:00:00"/>
    <d v="2012-12-18T00:00:00"/>
    <s v="December"/>
    <s v="2012"/>
    <n v="7"/>
    <b v="0"/>
    <s v="low"/>
    <n v="41"/>
    <n v="1234.3599999999999"/>
    <n v="0.04"/>
    <s v="Express Air"/>
    <n v="-84.77"/>
    <n v="30.98"/>
    <n v="19.510000000000002"/>
    <s v="Carol Darley"/>
    <s v="British Columbia"/>
    <s v="West"/>
    <s v="Small Business"/>
    <s v="Office Supplies"/>
    <s v="Envelopes"/>
    <n v="0.36"/>
  </r>
  <r>
    <n v="35139"/>
    <d v="2010-01-18T00:00:00"/>
    <d v="2010-01-19T00:00:00"/>
    <s v="January"/>
    <s v="2010"/>
    <n v="1"/>
    <b v="0"/>
    <s v="High"/>
    <n v="3"/>
    <n v="10380.34"/>
    <n v="0.05"/>
    <s v="Delivery Truck"/>
    <n v="-8389.4699999999993"/>
    <n v="3502.14"/>
    <n v="8.73"/>
    <s v="Lauren Leatherbury"/>
    <s v="British Columbia"/>
    <s v="West"/>
    <s v="Home Office"/>
    <s v="Technology"/>
    <s v="Office Machines"/>
    <n v="0.56999999999999995"/>
  </r>
  <r>
    <n v="35139"/>
    <d v="2010-01-18T00:00:00"/>
    <d v="2010-01-20T00:00:00"/>
    <s v="January"/>
    <s v="2010"/>
    <n v="2"/>
    <b v="0"/>
    <s v="High"/>
    <n v="25"/>
    <n v="854.9"/>
    <n v="0.05"/>
    <s v="Regular Air"/>
    <n v="76.87"/>
    <n v="34.58"/>
    <n v="8.99"/>
    <s v="Lauren Leatherbury"/>
    <s v="British Columbia"/>
    <s v="West"/>
    <s v="Home Office"/>
    <s v="Office Supplies"/>
    <s v="Pens &amp; Art Supplies"/>
    <n v="0.56000000000000005"/>
  </r>
  <r>
    <n v="35139"/>
    <d v="2010-01-18T00:00:00"/>
    <d v="2010-01-20T00:00:00"/>
    <s v="January"/>
    <s v="2010"/>
    <n v="2"/>
    <b v="0"/>
    <s v="High"/>
    <n v="32"/>
    <n v="389.98"/>
    <n v="7.0000000000000007E-2"/>
    <s v="Regular Air"/>
    <n v="-14.98"/>
    <n v="12.21"/>
    <n v="4.8099999999999996"/>
    <s v="Lauren Leatherbury"/>
    <s v="British Columbia"/>
    <s v="West"/>
    <s v="Home Office"/>
    <s v="Office Supplies"/>
    <s v="Storage &amp; Organization"/>
    <n v="0.57999999999999996"/>
  </r>
  <r>
    <n v="35239"/>
    <d v="2011-11-12T00:00:00"/>
    <d v="2011-11-13T00:00:00"/>
    <s v="November"/>
    <s v="2011"/>
    <n v="1"/>
    <b v="0"/>
    <s v="Critical"/>
    <n v="21"/>
    <n v="109.29"/>
    <n v="0.08"/>
    <s v="Regular Air"/>
    <n v="-77.08"/>
    <n v="5.28"/>
    <n v="6.26"/>
    <s v="Barry Blumstein"/>
    <s v="British Columbia"/>
    <s v="West"/>
    <s v="Small Business"/>
    <s v="Office Supplies"/>
    <s v="Paper"/>
    <n v="0.4"/>
  </r>
  <r>
    <n v="35239"/>
    <d v="2011-11-12T00:00:00"/>
    <d v="2011-11-14T00:00:00"/>
    <s v="November"/>
    <s v="2011"/>
    <n v="2"/>
    <b v="0"/>
    <s v="Critical"/>
    <n v="38"/>
    <n v="2257.88"/>
    <n v="0.01"/>
    <s v="Regular Air"/>
    <n v="474.98"/>
    <n v="59.76"/>
    <n v="9.7100000000000009"/>
    <s v="Barry Blumstein"/>
    <s v="British Columbia"/>
    <s v="West"/>
    <s v="Small Business"/>
    <s v="Office Supplies"/>
    <s v="Storage &amp; Organization"/>
    <n v="0.56999999999999995"/>
  </r>
  <r>
    <n v="35875"/>
    <d v="2011-06-14T00:00:00"/>
    <d v="2011-06-14T00:00:00"/>
    <s v="June"/>
    <s v="2011"/>
    <n v="0"/>
    <s v="FREE DELIVERY"/>
    <s v="High"/>
    <n v="31"/>
    <n v="348.92"/>
    <n v="0.06"/>
    <s v="Regular Air"/>
    <n v="28.47"/>
    <n v="10.98"/>
    <n v="3.37"/>
    <s v="Cynthia Delaney"/>
    <s v="British Columbia"/>
    <s v="West"/>
    <s v="Corporate"/>
    <s v="Office Supplies"/>
    <s v="Scissors, Rulers and Trimmers"/>
    <n v="0.56999999999999995"/>
  </r>
  <r>
    <n v="37125"/>
    <d v="2010-01-14T00:00:00"/>
    <d v="2010-01-15T00:00:00"/>
    <s v="January"/>
    <s v="2010"/>
    <n v="1"/>
    <b v="0"/>
    <s v="High"/>
    <n v="46"/>
    <n v="72.180000000000007"/>
    <n v="0"/>
    <s v="Regular Air"/>
    <n v="11.83"/>
    <n v="1.48"/>
    <n v="0.7"/>
    <s v="Sanjit Jacobs"/>
    <s v="British Columbia"/>
    <s v="West"/>
    <s v="Consumer"/>
    <s v="Office Supplies"/>
    <s v="Rubber Bands"/>
    <n v="0.37"/>
  </r>
  <r>
    <n v="37158"/>
    <d v="2012-09-22T00:00:00"/>
    <d v="2012-09-27T00:00:00"/>
    <s v="September"/>
    <s v="2012"/>
    <n v="5"/>
    <b v="0"/>
    <s v="low"/>
    <n v="25"/>
    <n v="172.04"/>
    <n v="0.05"/>
    <s v="Regular Air"/>
    <n v="-85.11"/>
    <n v="6.48"/>
    <n v="7.37"/>
    <s v="Anthony O'Donnell"/>
    <s v="British Columbia"/>
    <s v="West"/>
    <s v="Consumer"/>
    <s v="Office Supplies"/>
    <s v="Paper"/>
    <n v="0.37"/>
  </r>
  <r>
    <n v="37380"/>
    <d v="2011-04-01T00:00:00"/>
    <d v="2011-04-02T00:00:00"/>
    <s v="April"/>
    <s v="2011"/>
    <n v="1"/>
    <b v="0"/>
    <s v="Critical"/>
    <n v="29"/>
    <n v="737.38"/>
    <n v="0.08"/>
    <s v="Regular Air"/>
    <n v="90.04"/>
    <n v="26.64"/>
    <n v="5.3"/>
    <s v="Fred Harton"/>
    <s v="British Columbia"/>
    <s v="West"/>
    <s v="Home Office"/>
    <s v="Furniture"/>
    <s v="Chairs &amp; Chairmats"/>
    <m/>
  </r>
  <r>
    <n v="37380"/>
    <d v="2011-04-01T00:00:00"/>
    <d v="2011-04-02T00:00:00"/>
    <s v="April"/>
    <s v="2011"/>
    <n v="1"/>
    <b v="0"/>
    <s v="Critical"/>
    <n v="47"/>
    <n v="507.18"/>
    <n v="0"/>
    <s v="Regular Air"/>
    <n v="74.73"/>
    <n v="9.99"/>
    <n v="4.78"/>
    <s v="Fred Harton"/>
    <s v="British Columbia"/>
    <s v="West"/>
    <s v="Home Office"/>
    <s v="Office Supplies"/>
    <s v="Paper"/>
    <n v="0.4"/>
  </r>
  <r>
    <n v="37380"/>
    <d v="2011-04-01T00:00:00"/>
    <d v="2011-04-02T00:00:00"/>
    <s v="April"/>
    <s v="2011"/>
    <n v="1"/>
    <b v="0"/>
    <s v="Critical"/>
    <n v="42"/>
    <n v="151.19"/>
    <n v="7.0000000000000007E-2"/>
    <s v="Regular Air"/>
    <n v="27.37"/>
    <n v="3.55"/>
    <n v="1.43"/>
    <s v="Fred Harton"/>
    <s v="British Columbia"/>
    <s v="West"/>
    <s v="Home Office"/>
    <s v="Office Supplies"/>
    <s v="Rubber Bands"/>
    <n v="0.38"/>
  </r>
  <r>
    <n v="37445"/>
    <d v="2012-02-18T00:00:00"/>
    <d v="2012-02-19T00:00:00"/>
    <s v="February"/>
    <s v="2012"/>
    <n v="1"/>
    <b v="0"/>
    <s v="High"/>
    <n v="37"/>
    <n v="2180.23"/>
    <n v="0.05"/>
    <s v="Regular Air"/>
    <n v="660.25"/>
    <n v="60.22"/>
    <n v="3.5"/>
    <s v="Anthony O'Donnell"/>
    <s v="British Columbia"/>
    <s v="West"/>
    <s v="Corporate"/>
    <s v="Office Supplies"/>
    <s v="Appliances"/>
    <n v="0.56999999999999995"/>
  </r>
  <r>
    <n v="38212"/>
    <d v="2011-04-04T00:00:00"/>
    <d v="2011-04-05T00:00:00"/>
    <s v="April"/>
    <s v="2011"/>
    <n v="1"/>
    <b v="0"/>
    <s v="Medium"/>
    <n v="24"/>
    <n v="123.75"/>
    <n v="0.09"/>
    <s v="Express Air"/>
    <n v="55.42"/>
    <n v="4.9800000000000004"/>
    <n v="0.49"/>
    <s v="Eva Jacobs"/>
    <s v="British Columbia"/>
    <s v="West"/>
    <s v="Home Office"/>
    <s v="Office Supplies"/>
    <s v="Labels"/>
    <n v="0.39"/>
  </r>
  <r>
    <n v="38212"/>
    <d v="2011-04-04T00:00:00"/>
    <d v="2011-04-06T00:00:00"/>
    <s v="April"/>
    <s v="2011"/>
    <n v="2"/>
    <b v="0"/>
    <s v="Medium"/>
    <n v="46"/>
    <n v="3533.97"/>
    <n v="7.0000000000000007E-2"/>
    <s v="Regular Air"/>
    <n v="-1329.81"/>
    <n v="80.98"/>
    <n v="35"/>
    <s v="Eva Jacobs"/>
    <s v="British Columbia"/>
    <s v="West"/>
    <s v="Home Office"/>
    <s v="Office Supplies"/>
    <s v="Storage &amp; Organization"/>
    <n v="0.83"/>
  </r>
  <r>
    <n v="38212"/>
    <d v="2011-04-04T00:00:00"/>
    <d v="2011-04-06T00:00:00"/>
    <s v="April"/>
    <s v="2011"/>
    <n v="2"/>
    <b v="0"/>
    <s v="Medium"/>
    <n v="38"/>
    <n v="3821.4045000000001"/>
    <n v="0"/>
    <s v="Regular Air"/>
    <n v="1256.97"/>
    <n v="115.99"/>
    <n v="2.5"/>
    <s v="Eva Jacobs"/>
    <s v="British Columbia"/>
    <s v="West"/>
    <s v="Home Office"/>
    <s v="Technology"/>
    <s v="Telephones and Communication"/>
    <n v="0.55000000000000004"/>
  </r>
  <r>
    <n v="38240"/>
    <d v="2009-12-19T00:00:00"/>
    <d v="2009-12-21T00:00:00"/>
    <s v="December"/>
    <s v="2009"/>
    <n v="2"/>
    <b v="0"/>
    <s v="High"/>
    <n v="42"/>
    <n v="1651.07"/>
    <n v="0.09"/>
    <s v="Regular Air"/>
    <n v="-100.49"/>
    <n v="40.98"/>
    <n v="6.5"/>
    <s v="Ken Lonsdale"/>
    <s v="British Columbia"/>
    <s v="West"/>
    <s v="Consumer"/>
    <s v="Technology"/>
    <s v="Computer Peripherals"/>
    <n v="0.74"/>
  </r>
  <r>
    <n v="38661"/>
    <d v="2012-02-12T00:00:00"/>
    <d v="2012-02-13T00:00:00"/>
    <s v="February"/>
    <s v="2012"/>
    <n v="1"/>
    <b v="0"/>
    <s v="High"/>
    <n v="48"/>
    <n v="326.10000000000002"/>
    <n v="0.04"/>
    <s v="Regular Air"/>
    <n v="-118.74"/>
    <n v="6.48"/>
    <n v="6.6"/>
    <s v="Duane Noonan"/>
    <s v="British Columbia"/>
    <s v="West"/>
    <s v="Corporate"/>
    <s v="Office Supplies"/>
    <s v="Paper"/>
    <n v="0.37"/>
  </r>
  <r>
    <n v="38661"/>
    <d v="2012-02-12T00:00:00"/>
    <d v="2012-02-15T00:00:00"/>
    <s v="February"/>
    <s v="2012"/>
    <n v="3"/>
    <b v="0"/>
    <s v="High"/>
    <n v="6"/>
    <n v="170.374"/>
    <n v="0.09"/>
    <s v="Regular Air"/>
    <n v="-67.13"/>
    <n v="35.99"/>
    <n v="0.99"/>
    <s v="Duane Noonan"/>
    <s v="British Columbia"/>
    <s v="West"/>
    <s v="Corporate"/>
    <s v="Technology"/>
    <s v="Telephones and Communication"/>
    <n v="0.35"/>
  </r>
  <r>
    <n v="39110"/>
    <d v="2010-02-05T00:00:00"/>
    <d v="2010-02-05T00:00:00"/>
    <s v="February"/>
    <s v="2010"/>
    <n v="0"/>
    <s v="FREE DELIVERY"/>
    <s v="Medium"/>
    <n v="14"/>
    <n v="2595.0700000000002"/>
    <n v="0.1"/>
    <s v="Regular Air"/>
    <n v="1217.19"/>
    <n v="194.3"/>
    <n v="11.54"/>
    <s v="Eva Jacobs"/>
    <s v="British Columbia"/>
    <s v="West"/>
    <s v="Home Office"/>
    <s v="Furniture"/>
    <s v="Office Furnishings"/>
    <n v="0.59"/>
  </r>
  <r>
    <n v="39235"/>
    <d v="2010-07-14T00:00:00"/>
    <d v="2010-07-16T00:00:00"/>
    <s v="July"/>
    <s v="2010"/>
    <n v="2"/>
    <b v="0"/>
    <s v="Medium"/>
    <n v="34"/>
    <n v="801.98"/>
    <n v="0"/>
    <s v="Regular Air"/>
    <n v="-99.95"/>
    <n v="21.66"/>
    <n v="13.99"/>
    <s v="Lauren Leatherbury"/>
    <s v="British Columbia"/>
    <s v="West"/>
    <s v="Corporate"/>
    <s v="Office Supplies"/>
    <s v="Appliances"/>
    <n v="0.52"/>
  </r>
  <r>
    <n v="39270"/>
    <d v="2011-02-06T00:00:00"/>
    <d v="2011-02-06T00:00:00"/>
    <s v="February"/>
    <s v="2011"/>
    <n v="0"/>
    <s v="FREE DELIVERY"/>
    <s v="High"/>
    <n v="11"/>
    <n v="65.78"/>
    <n v="7.0000000000000007E-2"/>
    <s v="Regular Air"/>
    <n v="-17.420000000000002"/>
    <n v="5.81"/>
    <n v="3.37"/>
    <s v="Greg Matthias"/>
    <s v="British Columbia"/>
    <s v="West"/>
    <s v="Home Office"/>
    <s v="Office Supplies"/>
    <s v="Rubber Bands"/>
    <n v="0.54"/>
  </r>
  <r>
    <n v="39586"/>
    <d v="2011-05-19T00:00:00"/>
    <d v="2011-05-21T00:00:00"/>
    <s v="May"/>
    <s v="2011"/>
    <n v="2"/>
    <b v="0"/>
    <s v="Not Specified"/>
    <n v="1"/>
    <n v="10.48"/>
    <n v="0.04"/>
    <s v="Regular Air"/>
    <n v="-5.44"/>
    <n v="3.52"/>
    <n v="6.83"/>
    <s v="Lauren Leatherbury"/>
    <s v="British Columbia"/>
    <s v="West"/>
    <s v="Corporate"/>
    <s v="Office Supplies"/>
    <s v="Binders and Binder Accessories"/>
    <n v="0.38"/>
  </r>
  <r>
    <n v="39812"/>
    <d v="2009-06-20T00:00:00"/>
    <d v="2009-06-22T00:00:00"/>
    <s v="June"/>
    <s v="2009"/>
    <n v="2"/>
    <b v="0"/>
    <s v="Not Specified"/>
    <n v="40"/>
    <n v="323.63"/>
    <n v="0.05"/>
    <s v="Regular Air"/>
    <n v="-205.49"/>
    <n v="8.0399999999999991"/>
    <n v="8.94"/>
    <s v="Greg Matthias"/>
    <s v="British Columbia"/>
    <s v="West"/>
    <s v="Home Office"/>
    <s v="Office Supplies"/>
    <s v="Binders and Binder Accessories"/>
    <n v="0.4"/>
  </r>
  <r>
    <n v="40673"/>
    <d v="2012-02-17T00:00:00"/>
    <d v="2012-02-22T00:00:00"/>
    <s v="February"/>
    <s v="2012"/>
    <n v="5"/>
    <b v="0"/>
    <s v="low"/>
    <n v="14"/>
    <n v="157.49"/>
    <n v="0.02"/>
    <s v="Regular Air"/>
    <n v="62.54"/>
    <n v="10.94"/>
    <n v="1.39"/>
    <s v="Art Foster"/>
    <s v="British Columbia"/>
    <s v="West"/>
    <s v="Home Office"/>
    <s v="Office Supplies"/>
    <s v="Envelopes"/>
    <n v="0.35"/>
  </r>
  <r>
    <n v="41413"/>
    <d v="2011-11-16T00:00:00"/>
    <d v="2011-11-23T00:00:00"/>
    <s v="November"/>
    <s v="2011"/>
    <n v="7"/>
    <b v="0"/>
    <s v="low"/>
    <n v="17"/>
    <n v="10134.549999999999"/>
    <n v="0.08"/>
    <s v="Regular Air"/>
    <n v="-597.21"/>
    <n v="599.99"/>
    <n v="24.49"/>
    <s v="Art Miller"/>
    <s v="British Columbia"/>
    <s v="West"/>
    <s v="Corporate"/>
    <s v="Technology"/>
    <s v="Copiers and Fax"/>
    <n v="0.37"/>
  </r>
  <r>
    <n v="41413"/>
    <d v="2011-11-16T00:00:00"/>
    <d v="2011-11-18T00:00:00"/>
    <s v="November"/>
    <s v="2011"/>
    <n v="2"/>
    <b v="0"/>
    <s v="low"/>
    <n v="46"/>
    <n v="1765.64"/>
    <n v="0.08"/>
    <s v="Regular Air"/>
    <n v="108.65"/>
    <n v="40.97"/>
    <n v="14.45"/>
    <s v="Art Miller"/>
    <s v="British Columbia"/>
    <s v="West"/>
    <s v="Corporate"/>
    <s v="Furniture"/>
    <s v="Office Furnishings"/>
    <n v="0.56999999999999995"/>
  </r>
  <r>
    <n v="41413"/>
    <d v="2011-11-16T00:00:00"/>
    <d v="2011-11-20T00:00:00"/>
    <s v="November"/>
    <s v="2011"/>
    <n v="4"/>
    <b v="0"/>
    <s v="low"/>
    <n v="23"/>
    <n v="156.5"/>
    <n v="0.01"/>
    <s v="Regular Air"/>
    <n v="-49.6"/>
    <n v="6.48"/>
    <n v="6"/>
    <s v="Art Miller"/>
    <s v="British Columbia"/>
    <s v="West"/>
    <s v="Corporate"/>
    <s v="Office Supplies"/>
    <s v="Paper"/>
    <n v="0.37"/>
  </r>
  <r>
    <n v="41824"/>
    <d v="2010-07-04T00:00:00"/>
    <d v="2010-07-05T00:00:00"/>
    <s v="July"/>
    <s v="2010"/>
    <n v="1"/>
    <b v="0"/>
    <s v="Not Specified"/>
    <n v="8"/>
    <n v="157.51"/>
    <n v="0.01"/>
    <s v="Regular Air"/>
    <n v="46.48"/>
    <n v="18.940000000000001"/>
    <n v="1.49"/>
    <s v="Art Miller"/>
    <s v="British Columbia"/>
    <s v="West"/>
    <s v="Corporate"/>
    <s v="Office Supplies"/>
    <s v="Binders and Binder Accessories"/>
    <n v="0.35"/>
  </r>
  <r>
    <n v="41824"/>
    <d v="2010-07-04T00:00:00"/>
    <d v="2010-07-06T00:00:00"/>
    <s v="July"/>
    <s v="2010"/>
    <n v="2"/>
    <b v="0"/>
    <s v="Not Specified"/>
    <n v="33"/>
    <n v="97.78"/>
    <n v="0.09"/>
    <s v="Regular Air"/>
    <n v="-31.22"/>
    <n v="2.98"/>
    <n v="2.0299999999999998"/>
    <s v="Art Miller"/>
    <s v="British Columbia"/>
    <s v="West"/>
    <s v="Corporate"/>
    <s v="Office Supplies"/>
    <s v="Pens &amp; Art Supplies"/>
    <n v="0.56999999999999995"/>
  </r>
  <r>
    <n v="42628"/>
    <d v="2011-05-05T00:00:00"/>
    <d v="2011-05-07T00:00:00"/>
    <s v="May"/>
    <s v="2011"/>
    <n v="2"/>
    <b v="0"/>
    <s v="Not Specified"/>
    <n v="4"/>
    <n v="1199.336"/>
    <n v="0.01"/>
    <s v="Delivery Truck"/>
    <n v="224.8"/>
    <n v="349.45"/>
    <n v="60"/>
    <s v="Ken Lonsdale"/>
    <s v="British Columbia"/>
    <s v="West"/>
    <s v="Consumer"/>
    <s v="Furniture"/>
    <s v="Tables"/>
    <m/>
  </r>
  <r>
    <n v="42722"/>
    <d v="2012-10-07T00:00:00"/>
    <d v="2012-10-08T00:00:00"/>
    <s v="October"/>
    <s v="2012"/>
    <n v="1"/>
    <b v="0"/>
    <s v="Not Specified"/>
    <n v="23"/>
    <n v="1152.1600000000001"/>
    <n v="0"/>
    <s v="Regular Air"/>
    <n v="286.98"/>
    <n v="48.92"/>
    <n v="4.5"/>
    <s v="Fred Harton"/>
    <s v="British Columbia"/>
    <s v="West"/>
    <s v="Home Office"/>
    <s v="Office Supplies"/>
    <s v="Appliances"/>
    <n v="0.59"/>
  </r>
  <r>
    <n v="42722"/>
    <d v="2012-10-07T00:00:00"/>
    <d v="2012-10-09T00:00:00"/>
    <s v="October"/>
    <s v="2012"/>
    <n v="2"/>
    <b v="0"/>
    <s v="Not Specified"/>
    <n v="2"/>
    <n v="19.899999999999999"/>
    <n v="7.0000000000000007E-2"/>
    <s v="Regular Air"/>
    <n v="15.97"/>
    <n v="7.38"/>
    <n v="5.21"/>
    <s v="Fred Harton"/>
    <s v="British Columbia"/>
    <s v="West"/>
    <s v="Home Office"/>
    <s v="Furniture"/>
    <s v="Office Furnishings"/>
    <n v="0.56000000000000005"/>
  </r>
  <r>
    <n v="42753"/>
    <d v="2012-01-18T00:00:00"/>
    <d v="2012-01-20T00:00:00"/>
    <s v="January"/>
    <s v="2012"/>
    <n v="2"/>
    <b v="0"/>
    <s v="Medium"/>
    <n v="45"/>
    <n v="4072.8175000000001"/>
    <n v="0.1"/>
    <s v="Regular Air"/>
    <n v="897.36"/>
    <n v="115.99"/>
    <n v="3"/>
    <s v="Anthony Rawles"/>
    <s v="British Columbia"/>
    <s v="West"/>
    <s v="Small Business"/>
    <s v="Technology"/>
    <s v="Telephones and Communication"/>
    <n v="0.59"/>
  </r>
  <r>
    <n v="43013"/>
    <d v="2011-04-22T00:00:00"/>
    <d v="2011-04-27T00:00:00"/>
    <s v="April"/>
    <s v="2011"/>
    <n v="5"/>
    <b v="0"/>
    <s v="low"/>
    <n v="43"/>
    <n v="1438.33"/>
    <n v="0.08"/>
    <s v="Regular Air"/>
    <n v="163.38"/>
    <n v="34.76"/>
    <n v="8.2200000000000006"/>
    <s v="Lauren Leatherbury"/>
    <s v="British Columbia"/>
    <s v="West"/>
    <s v="Home Office"/>
    <s v="Office Supplies"/>
    <s v="Storage &amp; Organization"/>
    <n v="0.56999999999999995"/>
  </r>
  <r>
    <n v="44198"/>
    <d v="2011-01-04T00:00:00"/>
    <d v="2011-01-04T00:00:00"/>
    <s v="January"/>
    <s v="2011"/>
    <n v="0"/>
    <s v="FREE DELIVERY"/>
    <s v="Critical"/>
    <n v="35"/>
    <n v="625.94849999999997"/>
    <n v="0.04"/>
    <s v="Express Air"/>
    <n v="-87.02"/>
    <n v="20.99"/>
    <n v="3.3"/>
    <s v="Greg Matthias"/>
    <s v="British Columbia"/>
    <s v="West"/>
    <s v="Home Office"/>
    <s v="Technology"/>
    <s v="Telephones and Communication"/>
    <n v="0.81"/>
  </r>
  <r>
    <n v="44451"/>
    <d v="2011-09-11T00:00:00"/>
    <d v="2011-09-15T00:00:00"/>
    <s v="September"/>
    <s v="2011"/>
    <n v="4"/>
    <b v="0"/>
    <s v="low"/>
    <n v="4"/>
    <n v="12.49"/>
    <n v="0.08"/>
    <s v="Regular Air"/>
    <n v="-13.5"/>
    <n v="1.98"/>
    <n v="4.7699999999999996"/>
    <s v="Eva Jacobs"/>
    <s v="British Columbia"/>
    <s v="West"/>
    <s v="Home Office"/>
    <s v="Office Supplies"/>
    <s v="Binders and Binder Accessories"/>
    <n v="0.4"/>
  </r>
  <r>
    <n v="44576"/>
    <d v="2009-12-25T00:00:00"/>
    <d v="2009-12-26T00:00:00"/>
    <s v="December"/>
    <s v="2009"/>
    <n v="1"/>
    <b v="0"/>
    <s v="Not Specified"/>
    <n v="30"/>
    <n v="1653.607"/>
    <n v="0.02"/>
    <s v="Regular Air"/>
    <n v="294.97000000000003"/>
    <n v="65.989999999999995"/>
    <n v="5.31"/>
    <s v="Greg Matthias"/>
    <s v="British Columbia"/>
    <s v="West"/>
    <s v="Small Business"/>
    <s v="Technology"/>
    <s v="Telephones and Communication"/>
    <n v="0.56999999999999995"/>
  </r>
  <r>
    <n v="44834"/>
    <d v="2009-04-20T00:00:00"/>
    <d v="2009-04-20T00:00:00"/>
    <s v="April"/>
    <s v="2009"/>
    <n v="0"/>
    <s v="FREE DELIVERY"/>
    <s v="Medium"/>
    <n v="13"/>
    <n v="248.76"/>
    <n v="0.1"/>
    <s v="Express Air"/>
    <n v="35.090000000000003"/>
    <n v="19.98"/>
    <n v="5.77"/>
    <s v="Anthony Rawles"/>
    <s v="British Columbia"/>
    <s v="West"/>
    <s v="Small Business"/>
    <s v="Office Supplies"/>
    <s v="Paper"/>
    <n v="0.38"/>
  </r>
  <r>
    <n v="44834"/>
    <d v="2009-04-20T00:00:00"/>
    <d v="2009-04-21T00:00:00"/>
    <s v="April"/>
    <s v="2009"/>
    <n v="1"/>
    <b v="0"/>
    <s v="Medium"/>
    <n v="43"/>
    <n v="10984.05"/>
    <n v="0.06"/>
    <s v="Delivery Truck"/>
    <n v="785.63"/>
    <n v="259.70999999999998"/>
    <n v="66.67"/>
    <s v="Anthony Rawles"/>
    <s v="British Columbia"/>
    <s v="West"/>
    <s v="Small Business"/>
    <s v="Furniture"/>
    <s v="Tables"/>
    <n v="0.61"/>
  </r>
  <r>
    <n v="46053"/>
    <d v="2012-09-13T00:00:00"/>
    <d v="2012-09-14T00:00:00"/>
    <s v="September"/>
    <s v="2012"/>
    <n v="1"/>
    <b v="0"/>
    <s v="High"/>
    <n v="31"/>
    <n v="2447.1075000000001"/>
    <n v="0"/>
    <s v="Regular Air"/>
    <n v="856.96"/>
    <n v="85.99"/>
    <n v="0.99"/>
    <s v="Ken Lonsdale"/>
    <s v="British Columbia"/>
    <s v="West"/>
    <s v="Consumer"/>
    <s v="Technology"/>
    <s v="Telephones and Communication"/>
    <n v="0.55000000000000004"/>
  </r>
  <r>
    <n v="47329"/>
    <d v="2010-02-10T00:00:00"/>
    <d v="2010-02-15T00:00:00"/>
    <s v="February"/>
    <s v="2010"/>
    <n v="5"/>
    <b v="0"/>
    <s v="low"/>
    <n v="2"/>
    <n v="26.64"/>
    <n v="0.09"/>
    <s v="Express Air"/>
    <n v="-13.88"/>
    <n v="11.55"/>
    <n v="2.36"/>
    <s v="Greg Matthias"/>
    <s v="British Columbia"/>
    <s v="West"/>
    <s v="Home Office"/>
    <s v="Office Supplies"/>
    <s v="Pens &amp; Art Supplies"/>
    <n v="0.55000000000000004"/>
  </r>
  <r>
    <n v="47329"/>
    <d v="2010-02-10T00:00:00"/>
    <d v="2010-02-19T00:00:00"/>
    <s v="February"/>
    <s v="2010"/>
    <n v="9"/>
    <b v="0"/>
    <s v="low"/>
    <n v="16"/>
    <n v="88.19"/>
    <n v="0.03"/>
    <s v="Regular Air"/>
    <n v="-25.97"/>
    <n v="4.9800000000000004"/>
    <n v="4.72"/>
    <s v="Greg Matthias"/>
    <s v="British Columbia"/>
    <s v="West"/>
    <s v="Home Office"/>
    <s v="Office Supplies"/>
    <s v="Paper"/>
    <n v="0.36"/>
  </r>
  <r>
    <n v="47461"/>
    <d v="2010-04-25T00:00:00"/>
    <d v="2010-04-26T00:00:00"/>
    <s v="April"/>
    <s v="2010"/>
    <n v="1"/>
    <b v="0"/>
    <s v="High"/>
    <n v="39"/>
    <n v="318.27999999999997"/>
    <n v="0.08"/>
    <s v="Regular Air"/>
    <n v="114.95"/>
    <n v="8.17"/>
    <n v="1.69"/>
    <s v="Christopher Martinez"/>
    <s v="British Columbia"/>
    <s v="West"/>
    <s v="Small Business"/>
    <s v="Office Supplies"/>
    <s v="Paper"/>
    <n v="0.38"/>
  </r>
  <r>
    <n v="47461"/>
    <d v="2010-04-25T00:00:00"/>
    <d v="2010-04-26T00:00:00"/>
    <s v="April"/>
    <s v="2010"/>
    <n v="1"/>
    <b v="0"/>
    <s v="High"/>
    <n v="34"/>
    <n v="289.52999999999997"/>
    <n v="0.08"/>
    <s v="Express Air"/>
    <n v="46.97"/>
    <n v="8.69"/>
    <n v="2.99"/>
    <s v="Christopher Martinez"/>
    <s v="British Columbia"/>
    <s v="West"/>
    <s v="Small Business"/>
    <s v="Office Supplies"/>
    <s v="Binders and Binder Accessories"/>
    <n v="0.39"/>
  </r>
  <r>
    <n v="47461"/>
    <d v="2010-04-25T00:00:00"/>
    <d v="2010-04-27T00:00:00"/>
    <s v="April"/>
    <s v="2010"/>
    <n v="2"/>
    <b v="0"/>
    <s v="High"/>
    <n v="45"/>
    <n v="322.8"/>
    <n v="0.06"/>
    <s v="Regular Air"/>
    <n v="53.15"/>
    <n v="7.08"/>
    <n v="2.35"/>
    <s v="Christopher Martinez"/>
    <s v="British Columbia"/>
    <s v="West"/>
    <s v="Small Business"/>
    <s v="Office Supplies"/>
    <s v="Pens &amp; Art Supplies"/>
    <n v="0.47"/>
  </r>
  <r>
    <n v="47525"/>
    <d v="2011-03-03T00:00:00"/>
    <d v="2011-03-04T00:00:00"/>
    <s v="March"/>
    <s v="2011"/>
    <n v="1"/>
    <b v="0"/>
    <s v="Medium"/>
    <n v="40"/>
    <n v="649.46"/>
    <n v="0.01"/>
    <s v="Regular Air"/>
    <n v="189.04"/>
    <n v="15.98"/>
    <n v="4"/>
    <s v="Anthony Rawles"/>
    <s v="British Columbia"/>
    <s v="West"/>
    <s v="Small Business"/>
    <s v="Technology"/>
    <s v="Computer Peripherals"/>
    <n v="0.37"/>
  </r>
  <r>
    <n v="48803"/>
    <d v="2012-11-09T00:00:00"/>
    <d v="2012-11-10T00:00:00"/>
    <s v="November"/>
    <s v="2012"/>
    <n v="1"/>
    <b v="0"/>
    <s v="Critical"/>
    <n v="19"/>
    <n v="200.41"/>
    <n v="0.05"/>
    <s v="Regular Air"/>
    <n v="-23.65"/>
    <n v="10.23"/>
    <n v="4.68"/>
    <s v="Christopher Martinez"/>
    <s v="British Columbia"/>
    <s v="West"/>
    <s v="Home Office"/>
    <s v="Office Supplies"/>
    <s v="Scissors, Rulers and Trimmers"/>
    <n v="0.59"/>
  </r>
  <r>
    <n v="49027"/>
    <d v="2011-04-11T00:00:00"/>
    <d v="2011-04-12T00:00:00"/>
    <s v="April"/>
    <s v="2011"/>
    <n v="1"/>
    <b v="0"/>
    <s v="High"/>
    <n v="41"/>
    <n v="708.83"/>
    <n v="0.08"/>
    <s v="Regular Air"/>
    <n v="35.08"/>
    <n v="17.670000000000002"/>
    <n v="8.99"/>
    <s v="Fred Harton"/>
    <s v="British Columbia"/>
    <s v="West"/>
    <s v="Home Office"/>
    <s v="Furniture"/>
    <s v="Office Furnishings"/>
    <n v="0.47"/>
  </r>
  <r>
    <n v="50822"/>
    <d v="2012-02-07T00:00:00"/>
    <d v="2012-02-08T00:00:00"/>
    <s v="February"/>
    <s v="2012"/>
    <n v="1"/>
    <b v="0"/>
    <s v="Medium"/>
    <n v="6"/>
    <n v="1635.29"/>
    <n v="0.1"/>
    <s v="Regular Air"/>
    <n v="7.92"/>
    <n v="276.2"/>
    <n v="24.49"/>
    <s v="Carol Darley"/>
    <s v="British Columbia"/>
    <s v="West"/>
    <s v="Small Business"/>
    <s v="Furniture"/>
    <s v="Chairs &amp; Chairmats"/>
    <m/>
  </r>
  <r>
    <n v="50822"/>
    <d v="2012-02-07T00:00:00"/>
    <d v="2012-02-08T00:00:00"/>
    <s v="February"/>
    <s v="2012"/>
    <n v="1"/>
    <b v="0"/>
    <s v="Medium"/>
    <n v="37"/>
    <n v="316.35000000000002"/>
    <n v="0.01"/>
    <s v="Express Air"/>
    <n v="-52.18"/>
    <n v="8.1199999999999992"/>
    <n v="2.83"/>
    <s v="Carol Darley"/>
    <s v="British Columbia"/>
    <s v="West"/>
    <s v="Small Business"/>
    <s v="Technology"/>
    <s v="Computer Peripherals"/>
    <n v="0.77"/>
  </r>
  <r>
    <n v="51714"/>
    <d v="2009-09-05T00:00:00"/>
    <d v="2009-09-06T00:00:00"/>
    <s v="September"/>
    <s v="2009"/>
    <n v="1"/>
    <b v="0"/>
    <s v="Not Specified"/>
    <n v="33"/>
    <n v="194.09"/>
    <n v="0.03"/>
    <s v="Regular Air"/>
    <n v="-63.35"/>
    <n v="5.78"/>
    <n v="5.37"/>
    <s v="Lauren Leatherbury"/>
    <s v="British Columbia"/>
    <s v="West"/>
    <s v="Home Office"/>
    <s v="Office Supplies"/>
    <s v="Paper"/>
    <n v="0.36"/>
  </r>
  <r>
    <n v="51815"/>
    <d v="2009-05-26T00:00:00"/>
    <d v="2009-06-02T00:00:00"/>
    <s v="June"/>
    <s v="2009"/>
    <n v="7"/>
    <b v="0"/>
    <s v="low"/>
    <n v="37"/>
    <n v="227.5"/>
    <n v="0.01"/>
    <s v="Regular Air"/>
    <n v="-256.52"/>
    <n v="5.94"/>
    <n v="9.92"/>
    <s v="Anthony Rawles"/>
    <s v="British Columbia"/>
    <s v="West"/>
    <s v="Small Business"/>
    <s v="Office Supplies"/>
    <s v="Binders and Binder Accessories"/>
    <n v="0.38"/>
  </r>
  <r>
    <n v="51815"/>
    <d v="2009-05-26T00:00:00"/>
    <d v="2009-05-26T00:00:00"/>
    <s v="May"/>
    <s v="2009"/>
    <n v="0"/>
    <s v="FREE DELIVERY"/>
    <s v="low"/>
    <n v="21"/>
    <n v="2292.1015000000002"/>
    <n v="0.02"/>
    <s v="Regular Air"/>
    <n v="398.36"/>
    <n v="125.99"/>
    <n v="3"/>
    <s v="Anthony Rawles"/>
    <s v="British Columbia"/>
    <s v="West"/>
    <s v="Small Business"/>
    <s v="Technology"/>
    <s v="Telephones and Communication"/>
    <n v="0.59"/>
  </r>
  <r>
    <n v="51906"/>
    <d v="2011-09-01T00:00:00"/>
    <d v="2011-09-02T00:00:00"/>
    <s v="September"/>
    <s v="2011"/>
    <n v="1"/>
    <b v="0"/>
    <s v="High"/>
    <n v="24"/>
    <n v="206.34"/>
    <n v="0.04"/>
    <s v="Regular Air"/>
    <n v="-38.229999999999997"/>
    <n v="8.4600000000000009"/>
    <n v="3.62"/>
    <s v="Art Foster"/>
    <s v="British Columbia"/>
    <s v="West"/>
    <s v="Home Office"/>
    <s v="Technology"/>
    <s v="Computer Peripherals"/>
    <n v="0.61"/>
  </r>
  <r>
    <n v="52128"/>
    <d v="2010-11-22T00:00:00"/>
    <d v="2010-11-23T00:00:00"/>
    <s v="November"/>
    <s v="2010"/>
    <n v="1"/>
    <b v="0"/>
    <s v="Not Specified"/>
    <n v="11"/>
    <n v="13.52"/>
    <n v="0.03"/>
    <s v="Regular Air"/>
    <n v="-27.66"/>
    <n v="0.99"/>
    <n v="2.96"/>
    <s v="Sanjit Jacobs"/>
    <s v="British Columbia"/>
    <s v="West"/>
    <s v="Consumer"/>
    <s v="Technology"/>
    <s v="Computer Peripherals"/>
    <n v="0.61"/>
  </r>
  <r>
    <n v="52675"/>
    <d v="2011-10-10T00:00:00"/>
    <d v="2011-10-12T00:00:00"/>
    <s v="October"/>
    <s v="2011"/>
    <n v="2"/>
    <b v="0"/>
    <s v="Medium"/>
    <n v="4"/>
    <n v="20.25"/>
    <n v="0.1"/>
    <s v="Regular Air"/>
    <n v="-22.13"/>
    <n v="4.7699999999999996"/>
    <n v="2.39"/>
    <s v="Christopher Martinez"/>
    <s v="British Columbia"/>
    <s v="West"/>
    <s v="Small Business"/>
    <s v="Technology"/>
    <s v="Computer Peripherals"/>
    <n v="0.72"/>
  </r>
  <r>
    <n v="52675"/>
    <d v="2011-10-10T00:00:00"/>
    <d v="2011-10-12T00:00:00"/>
    <s v="October"/>
    <s v="2011"/>
    <n v="2"/>
    <b v="0"/>
    <s v="Medium"/>
    <n v="22"/>
    <n v="52.62"/>
    <n v="0.01"/>
    <s v="Regular Air"/>
    <n v="-4.6399999999999997"/>
    <n v="2.21"/>
    <n v="1.1200000000000001"/>
    <s v="Christopher Martinez"/>
    <s v="British Columbia"/>
    <s v="West"/>
    <s v="Small Business"/>
    <s v="Office Supplies"/>
    <s v="Pens &amp; Art Supplies"/>
    <n v="0.57999999999999996"/>
  </r>
  <r>
    <n v="53189"/>
    <d v="2011-08-23T00:00:00"/>
    <d v="2011-08-23T00:00:00"/>
    <s v="August"/>
    <s v="2011"/>
    <n v="0"/>
    <s v="FREE DELIVERY"/>
    <s v="Critical"/>
    <n v="29"/>
    <n v="214.19"/>
    <n v="0"/>
    <s v="Express Air"/>
    <n v="-40.56"/>
    <n v="6.48"/>
    <n v="5.94"/>
    <s v="Duane Noonan"/>
    <s v="British Columbia"/>
    <s v="West"/>
    <s v="Corporate"/>
    <s v="Office Supplies"/>
    <s v="Paper"/>
    <n v="0.37"/>
  </r>
  <r>
    <n v="54307"/>
    <d v="2012-01-08T00:00:00"/>
    <d v="2012-01-09T00:00:00"/>
    <s v="January"/>
    <s v="2012"/>
    <n v="1"/>
    <b v="0"/>
    <s v="High"/>
    <n v="41"/>
    <n v="198.29"/>
    <n v="0.08"/>
    <s v="Regular Air"/>
    <n v="-134.41"/>
    <n v="4.91"/>
    <n v="5.68"/>
    <s v="Lauren Leatherbury"/>
    <s v="British Columbia"/>
    <s v="West"/>
    <s v="Corporate"/>
    <s v="Office Supplies"/>
    <s v="Binders and Binder Accessories"/>
    <n v="0.36"/>
  </r>
  <r>
    <n v="54917"/>
    <d v="2010-04-09T00:00:00"/>
    <d v="2010-04-10T00:00:00"/>
    <s v="April"/>
    <s v="2010"/>
    <n v="1"/>
    <b v="0"/>
    <s v="High"/>
    <n v="12"/>
    <n v="6034.68"/>
    <n v="0.06"/>
    <s v="Regular Air"/>
    <n v="-517.08000000000004"/>
    <n v="499.99"/>
    <n v="24.49"/>
    <s v="Anthony Rawles"/>
    <s v="British Columbia"/>
    <s v="West"/>
    <s v="Small Business"/>
    <s v="Technology"/>
    <s v="Copiers and Fax"/>
    <n v="0.36"/>
  </r>
  <r>
    <n v="56930"/>
    <d v="2012-08-17T00:00:00"/>
    <d v="2012-08-24T00:00:00"/>
    <s v="August"/>
    <s v="2012"/>
    <n v="7"/>
    <b v="0"/>
    <s v="low"/>
    <n v="47"/>
    <n v="228.31"/>
    <n v="0.03"/>
    <s v="Regular Air"/>
    <n v="8.89"/>
    <n v="4.71"/>
    <n v="0.7"/>
    <s v="Eva Jacobs"/>
    <s v="British Columbia"/>
    <s v="West"/>
    <s v="Home Office"/>
    <s v="Office Supplies"/>
    <s v="Rubber Bands"/>
    <n v="0.8"/>
  </r>
  <r>
    <n v="57511"/>
    <d v="2009-10-06T00:00:00"/>
    <d v="2009-10-07T00:00:00"/>
    <s v="October"/>
    <s v="2009"/>
    <n v="1"/>
    <b v="0"/>
    <s v="Critical"/>
    <n v="32"/>
    <n v="98.46"/>
    <n v="0.01"/>
    <s v="Regular Air"/>
    <n v="41.54"/>
    <n v="2.89"/>
    <n v="0.5"/>
    <s v="Duane Noonan"/>
    <s v="British Columbia"/>
    <s v="West"/>
    <s v="Corporate"/>
    <s v="Office Supplies"/>
    <s v="Labels"/>
    <n v="0.38"/>
  </r>
  <r>
    <n v="57511"/>
    <d v="2009-10-06T00:00:00"/>
    <d v="2009-10-08T00:00:00"/>
    <s v="October"/>
    <s v="2009"/>
    <n v="2"/>
    <b v="0"/>
    <s v="Critical"/>
    <n v="11"/>
    <n v="569.63599999999997"/>
    <n v="0"/>
    <s v="Regular Air"/>
    <n v="-173.25"/>
    <n v="55.99"/>
    <n v="5"/>
    <s v="Duane Noonan"/>
    <s v="British Columbia"/>
    <s v="West"/>
    <s v="Corporate"/>
    <s v="Technology"/>
    <s v="Telephones and Communication"/>
    <n v="0.8"/>
  </r>
  <r>
    <n v="57857"/>
    <d v="2010-05-01T00:00:00"/>
    <d v="2010-05-01T00:00:00"/>
    <s v="May"/>
    <s v="2010"/>
    <n v="0"/>
    <s v="FREE DELIVERY"/>
    <s v="High"/>
    <n v="18"/>
    <n v="314.95999999999998"/>
    <n v="0.1"/>
    <s v="Regular Air"/>
    <n v="153.47999999999999"/>
    <n v="18.649999999999999"/>
    <n v="3.77"/>
    <s v="Anthony Rawles"/>
    <s v="British Columbia"/>
    <s v="West"/>
    <s v="Small Business"/>
    <s v="Furniture"/>
    <s v="Office Furnishings"/>
    <n v="0.39"/>
  </r>
  <r>
    <n v="57861"/>
    <d v="2012-10-25T00:00:00"/>
    <d v="2012-10-27T00:00:00"/>
    <s v="October"/>
    <s v="2012"/>
    <n v="2"/>
    <b v="0"/>
    <s v="Medium"/>
    <n v="40"/>
    <n v="120.15"/>
    <n v="0"/>
    <s v="Regular Air"/>
    <n v="11.32"/>
    <n v="2.88"/>
    <n v="1.49"/>
    <s v="Anthony Rawles"/>
    <s v="British Columbia"/>
    <s v="West"/>
    <s v="Small Business"/>
    <s v="Office Supplies"/>
    <s v="Binders and Binder Accessories"/>
    <n v="0.36"/>
  </r>
  <r>
    <n v="58247"/>
    <d v="2011-09-23T00:00:00"/>
    <d v="2011-09-23T00:00:00"/>
    <s v="September"/>
    <s v="2011"/>
    <n v="0"/>
    <s v="FREE DELIVERY"/>
    <s v="Not Specified"/>
    <n v="8"/>
    <n v="1058.82"/>
    <n v="0.02"/>
    <s v="Regular Air"/>
    <n v="211.73"/>
    <n v="131.12"/>
    <n v="0.99"/>
    <s v="Christopher Martinez"/>
    <s v="British Columbia"/>
    <s v="West"/>
    <s v="Home Office"/>
    <s v="Office Supplies"/>
    <s v="Appliances"/>
    <n v="0.55000000000000004"/>
  </r>
  <r>
    <n v="58247"/>
    <d v="2011-09-23T00:00:00"/>
    <d v="2011-09-25T00:00:00"/>
    <s v="September"/>
    <s v="2011"/>
    <n v="2"/>
    <b v="0"/>
    <s v="Not Specified"/>
    <n v="14"/>
    <n v="92.07"/>
    <n v="0.09"/>
    <s v="Regular Air"/>
    <n v="-64.5"/>
    <n v="6.48"/>
    <n v="7.86"/>
    <s v="Christopher Martinez"/>
    <s v="British Columbia"/>
    <s v="West"/>
    <s v="Home Office"/>
    <s v="Office Supplies"/>
    <s v="Paper"/>
    <n v="0.37"/>
  </r>
  <r>
    <n v="58470"/>
    <d v="2011-06-08T00:00:00"/>
    <d v="2011-06-09T00:00:00"/>
    <s v="June"/>
    <s v="2011"/>
    <n v="1"/>
    <b v="0"/>
    <s v="High"/>
    <n v="24"/>
    <n v="1811.55"/>
    <n v="0.09"/>
    <s v="Regular Air"/>
    <n v="512.69000000000005"/>
    <n v="81.319999999999993"/>
    <n v="0.99"/>
    <s v="Barry Blumstein"/>
    <s v="British Columbia"/>
    <s v="West"/>
    <s v="Small Business"/>
    <s v="Office Supplies"/>
    <s v="Appliances"/>
    <n v="0.56999999999999995"/>
  </r>
  <r>
    <n v="58470"/>
    <d v="2011-06-08T00:00:00"/>
    <d v="2011-06-08T00:00:00"/>
    <s v="June"/>
    <s v="2011"/>
    <n v="0"/>
    <s v="FREE DELIVERY"/>
    <s v="High"/>
    <n v="13"/>
    <n v="49.08"/>
    <n v="0.06"/>
    <s v="Regular Air"/>
    <n v="-0.31"/>
    <n v="3.71"/>
    <n v="1.93"/>
    <s v="Barry Blumstein"/>
    <s v="British Columbia"/>
    <s v="West"/>
    <s v="Small Business"/>
    <s v="Office Supplies"/>
    <s v="Paper"/>
    <n v="0.35"/>
  </r>
  <r>
    <n v="58470"/>
    <d v="2011-06-08T00:00:00"/>
    <d v="2011-06-09T00:00:00"/>
    <s v="June"/>
    <s v="2011"/>
    <n v="1"/>
    <b v="0"/>
    <s v="High"/>
    <n v="36"/>
    <n v="236.19"/>
    <n v="0.06"/>
    <s v="Regular Air"/>
    <n v="-76.92"/>
    <n v="6.48"/>
    <n v="5.94"/>
    <s v="Barry Blumstein"/>
    <s v="British Columbia"/>
    <s v="West"/>
    <s v="Small Business"/>
    <s v="Office Supplies"/>
    <s v="Paper"/>
    <n v="0.37"/>
  </r>
  <r>
    <n v="58470"/>
    <d v="2011-06-08T00:00:00"/>
    <d v="2011-06-10T00:00:00"/>
    <s v="June"/>
    <s v="2011"/>
    <n v="2"/>
    <b v="0"/>
    <s v="High"/>
    <n v="45"/>
    <n v="854.14"/>
    <n v="0.01"/>
    <s v="Regular Air"/>
    <n v="94"/>
    <n v="18.97"/>
    <n v="9.0299999999999994"/>
    <s v="Barry Blumstein"/>
    <s v="British Columbia"/>
    <s v="West"/>
    <s v="Small Business"/>
    <s v="Office Supplies"/>
    <s v="Paper"/>
    <n v="0.37"/>
  </r>
  <r>
    <n v="58470"/>
    <d v="2011-06-08T00:00:00"/>
    <d v="2011-06-09T00:00:00"/>
    <s v="June"/>
    <s v="2011"/>
    <n v="1"/>
    <b v="0"/>
    <s v="High"/>
    <n v="5"/>
    <n v="159.5"/>
    <n v="0.09"/>
    <s v="Regular Air"/>
    <n v="-57.98"/>
    <n v="31.98"/>
    <n v="6.72"/>
    <s v="Barry Blumstein"/>
    <s v="British Columbia"/>
    <s v="West"/>
    <s v="Small Business"/>
    <s v="Office Supplies"/>
    <s v="Storage &amp; Organization"/>
    <n v="0.75"/>
  </r>
  <r>
    <n v="58759"/>
    <d v="2009-01-21T00:00:00"/>
    <d v="2009-01-28T00:00:00"/>
    <s v="January"/>
    <s v="2009"/>
    <n v="7"/>
    <b v="0"/>
    <s v="low"/>
    <n v="4"/>
    <n v="33.44"/>
    <n v="0.1"/>
    <s v="Regular Air"/>
    <n v="-6.88"/>
    <n v="8.01"/>
    <n v="2.87"/>
    <s v="Andrew Allen"/>
    <s v="British Columbia"/>
    <s v="West"/>
    <s v="Corporate"/>
    <s v="Office Supplies"/>
    <s v="Paper"/>
    <n v="0.4"/>
  </r>
  <r>
    <n v="59780"/>
    <d v="2010-02-20T00:00:00"/>
    <d v="2010-02-20T00:00:00"/>
    <s v="February"/>
    <s v="2010"/>
    <n v="0"/>
    <s v="FREE DELIVERY"/>
    <s v="Critical"/>
    <n v="21"/>
    <n v="6776.92"/>
    <n v="0"/>
    <s v="Delivery Truck"/>
    <n v="1395.02"/>
    <n v="306.14"/>
    <n v="26.53"/>
    <s v="Art Foster"/>
    <s v="British Columbia"/>
    <s v="West"/>
    <s v="Home Office"/>
    <s v="Technology"/>
    <s v="Office Machines"/>
    <n v="0.56000000000000005"/>
  </r>
  <r>
    <n v="358"/>
    <d v="2010-09-19T00:00:00"/>
    <d v="2010-09-21T00:00:00"/>
    <s v="September"/>
    <s v="2010"/>
    <n v="2"/>
    <b v="0"/>
    <s v="High"/>
    <n v="33"/>
    <n v="1640.9"/>
    <n v="0.02"/>
    <s v="Delivery Truck"/>
    <n v="-1348.06"/>
    <n v="48.58"/>
    <n v="54.11"/>
    <s v="Ricardo Block"/>
    <s v="Alberta"/>
    <s v="West"/>
    <s v="Corporate"/>
    <s v="Furniture"/>
    <s v="Bookcases"/>
    <n v="0.69"/>
  </r>
  <r>
    <n v="358"/>
    <d v="2010-09-19T00:00:00"/>
    <d v="2010-09-19T00:00:00"/>
    <s v="September"/>
    <s v="2010"/>
    <n v="0"/>
    <s v="FREE DELIVERY"/>
    <s v="High"/>
    <n v="33"/>
    <n v="1235.8699999999999"/>
    <n v="7.0000000000000007E-2"/>
    <s v="Regular Air"/>
    <n v="269.27"/>
    <n v="39.479999999999997"/>
    <n v="1.99"/>
    <s v="Ricardo Block"/>
    <s v="Alberta"/>
    <s v="West"/>
    <s v="Corporate"/>
    <s v="Technology"/>
    <s v="Computer Peripherals"/>
    <n v="0.54"/>
  </r>
  <r>
    <n v="1767"/>
    <d v="2011-03-13T00:00:00"/>
    <d v="2011-03-15T00:00:00"/>
    <s v="March"/>
    <s v="2011"/>
    <n v="2"/>
    <b v="0"/>
    <s v="High"/>
    <n v="10"/>
    <n v="46.34"/>
    <n v="0.05"/>
    <s v="Regular Air"/>
    <n v="-7.76"/>
    <n v="4.71"/>
    <n v="0.7"/>
    <s v="Roger Barcio"/>
    <s v="Alberta"/>
    <s v="West"/>
    <s v="Corporate"/>
    <s v="Office Supplies"/>
    <s v="Rubber Bands"/>
    <n v="0.8"/>
  </r>
  <r>
    <n v="1863"/>
    <d v="2010-09-22T00:00:00"/>
    <d v="2010-09-23T00:00:00"/>
    <s v="September"/>
    <s v="2010"/>
    <n v="1"/>
    <b v="0"/>
    <s v="Not Specified"/>
    <n v="26"/>
    <n v="2415.38"/>
    <n v="0.08"/>
    <s v="Delivery Truck"/>
    <n v="-1131.5999999999999"/>
    <n v="95.95"/>
    <n v="74.349999999999994"/>
    <s v="Sung Pak"/>
    <s v="Alberta"/>
    <s v="West"/>
    <s v="Small Business"/>
    <s v="Furniture"/>
    <s v="Chairs &amp; Chairmats"/>
    <n v="0.56999999999999995"/>
  </r>
  <r>
    <n v="2915"/>
    <d v="2009-03-30T00:00:00"/>
    <d v="2009-04-03T00:00:00"/>
    <s v="April"/>
    <s v="2009"/>
    <n v="4"/>
    <b v="0"/>
    <s v="low"/>
    <n v="41"/>
    <n v="231.26"/>
    <n v="7.0000000000000007E-2"/>
    <s v="Regular Air"/>
    <n v="32.83"/>
    <n v="5.98"/>
    <n v="0.96"/>
    <s v="Tim Brockman"/>
    <s v="Alberta"/>
    <s v="West"/>
    <s v="Consumer"/>
    <s v="Office Supplies"/>
    <s v="Pens &amp; Art Supplies"/>
    <n v="0.6"/>
  </r>
  <r>
    <n v="2915"/>
    <d v="2009-03-30T00:00:00"/>
    <d v="2009-04-04T00:00:00"/>
    <s v="April"/>
    <s v="2009"/>
    <n v="5"/>
    <b v="0"/>
    <s v="low"/>
    <n v="23"/>
    <n v="987.17"/>
    <n v="0.01"/>
    <s v="Regular Air"/>
    <n v="51.59"/>
    <n v="39.979999999999997"/>
    <n v="4"/>
    <s v="Tim Brockman"/>
    <s v="Alberta"/>
    <s v="West"/>
    <s v="Consumer"/>
    <s v="Technology"/>
    <s v="Computer Peripherals"/>
    <n v="0.7"/>
  </r>
  <r>
    <n v="3046"/>
    <d v="2011-11-29T00:00:00"/>
    <d v="2011-12-01T00:00:00"/>
    <s v="December"/>
    <s v="2011"/>
    <n v="2"/>
    <b v="0"/>
    <s v="High"/>
    <n v="24"/>
    <n v="10094.43"/>
    <n v="0.03"/>
    <s v="Regular Air"/>
    <n v="4451.01"/>
    <n v="420.98"/>
    <n v="19.989999999999998"/>
    <s v="Sung Pak"/>
    <s v="Alberta"/>
    <s v="West"/>
    <s v="Small Business"/>
    <s v="Office Supplies"/>
    <s v="Binders and Binder Accessories"/>
    <n v="0.35"/>
  </r>
  <r>
    <n v="4389"/>
    <d v="2009-05-04T00:00:00"/>
    <d v="2009-05-06T00:00:00"/>
    <s v="May"/>
    <s v="2009"/>
    <n v="2"/>
    <b v="0"/>
    <s v="Medium"/>
    <n v="35"/>
    <n v="179.45"/>
    <n v="7.0000000000000007E-2"/>
    <s v="Regular Air"/>
    <n v="-116.35"/>
    <n v="5.34"/>
    <n v="5.63"/>
    <s v="Victoria Pisteka"/>
    <s v="Alberta"/>
    <s v="West"/>
    <s v="Corporate"/>
    <s v="Office Supplies"/>
    <s v="Binders and Binder Accessories"/>
    <n v="0.39"/>
  </r>
  <r>
    <n v="4389"/>
    <d v="2009-05-04T00:00:00"/>
    <d v="2009-05-05T00:00:00"/>
    <s v="May"/>
    <s v="2009"/>
    <n v="1"/>
    <b v="0"/>
    <s v="Medium"/>
    <n v="49"/>
    <n v="7987.43"/>
    <n v="0.03"/>
    <s v="Delivery Truck"/>
    <n v="1304.9000000000001"/>
    <n v="160.97999999999999"/>
    <n v="30"/>
    <s v="Victoria Pisteka"/>
    <s v="Alberta"/>
    <s v="West"/>
    <s v="Corporate"/>
    <s v="Furniture"/>
    <s v="Chairs &amp; Chairmats"/>
    <n v="0.62"/>
  </r>
  <r>
    <n v="4389"/>
    <d v="2009-05-04T00:00:00"/>
    <d v="2009-05-04T00:00:00"/>
    <s v="May"/>
    <s v="2009"/>
    <n v="0"/>
    <s v="FREE DELIVERY"/>
    <s v="Medium"/>
    <n v="42"/>
    <n v="2455.2759999999998"/>
    <n v="0.04"/>
    <s v="Express Air"/>
    <n v="693.06"/>
    <n v="65.989999999999995"/>
    <n v="5.63"/>
    <s v="Victoria Pisteka"/>
    <s v="Alberta"/>
    <s v="West"/>
    <s v="Corporate"/>
    <s v="Technology"/>
    <s v="Telephones and Communication"/>
    <n v="0.56000000000000005"/>
  </r>
  <r>
    <n v="6180"/>
    <d v="2011-04-11T00:00:00"/>
    <d v="2011-04-13T00:00:00"/>
    <s v="April"/>
    <s v="2011"/>
    <n v="2"/>
    <b v="0"/>
    <s v="Medium"/>
    <n v="44"/>
    <n v="2443.3420000000001"/>
    <n v="0.01"/>
    <s v="Regular Air"/>
    <n v="590.32000000000005"/>
    <n v="65.989999999999995"/>
    <n v="3.99"/>
    <s v="Sung Chung"/>
    <s v="Alberta"/>
    <s v="West"/>
    <s v="Home Office"/>
    <s v="Technology"/>
    <s v="Telephones and Communication"/>
    <n v="0.59"/>
  </r>
  <r>
    <n v="7078"/>
    <d v="2010-04-11T00:00:00"/>
    <d v="2010-04-13T00:00:00"/>
    <s v="April"/>
    <s v="2010"/>
    <n v="2"/>
    <b v="0"/>
    <s v="High"/>
    <n v="9"/>
    <n v="112.12"/>
    <n v="0.01"/>
    <s v="Regular Air"/>
    <n v="-8.4499999999999993"/>
    <n v="11.33"/>
    <n v="6.12"/>
    <s v="Ricardo Block"/>
    <s v="Alberta"/>
    <s v="West"/>
    <s v="Corporate"/>
    <s v="Office Supplies"/>
    <s v="Appliances"/>
    <n v="0.42"/>
  </r>
  <r>
    <n v="7078"/>
    <d v="2010-04-11T00:00:00"/>
    <d v="2010-04-12T00:00:00"/>
    <s v="April"/>
    <s v="2010"/>
    <n v="1"/>
    <b v="0"/>
    <s v="High"/>
    <n v="11"/>
    <n v="49.58"/>
    <n v="0.1"/>
    <s v="Express Air"/>
    <n v="-47.02"/>
    <n v="3.36"/>
    <n v="6.27"/>
    <s v="Ricardo Block"/>
    <s v="Alberta"/>
    <s v="West"/>
    <s v="Corporate"/>
    <s v="Office Supplies"/>
    <s v="Binders and Binder Accessories"/>
    <n v="0.4"/>
  </r>
  <r>
    <n v="7078"/>
    <d v="2010-04-11T00:00:00"/>
    <d v="2010-04-13T00:00:00"/>
    <s v="April"/>
    <s v="2010"/>
    <n v="2"/>
    <b v="0"/>
    <s v="High"/>
    <n v="16"/>
    <n v="1939.65"/>
    <n v="0.05"/>
    <s v="Delivery Truck"/>
    <n v="-885.73"/>
    <n v="122.99"/>
    <n v="70.2"/>
    <s v="Ricardo Block"/>
    <s v="Alberta"/>
    <s v="West"/>
    <s v="Corporate"/>
    <s v="Furniture"/>
    <s v="Chairs &amp; Chairmats"/>
    <n v="0.74"/>
  </r>
  <r>
    <n v="7078"/>
    <d v="2010-04-11T00:00:00"/>
    <d v="2010-04-12T00:00:00"/>
    <s v="April"/>
    <s v="2010"/>
    <n v="1"/>
    <b v="0"/>
    <s v="High"/>
    <n v="29"/>
    <n v="465.52"/>
    <n v="0.02"/>
    <s v="Express Air"/>
    <n v="65.349999999999994"/>
    <n v="14.98"/>
    <n v="8.99"/>
    <s v="Ricardo Block"/>
    <s v="Alberta"/>
    <s v="West"/>
    <s v="Corporate"/>
    <s v="Furniture"/>
    <s v="Office Furnishings"/>
    <n v="0.39"/>
  </r>
  <r>
    <n v="7654"/>
    <d v="2010-02-10T00:00:00"/>
    <d v="2010-02-12T00:00:00"/>
    <s v="February"/>
    <s v="2010"/>
    <n v="2"/>
    <b v="0"/>
    <s v="High"/>
    <n v="3"/>
    <n v="19.47"/>
    <n v="0.06"/>
    <s v="Regular Air"/>
    <n v="-14.29"/>
    <n v="4.13"/>
    <n v="6.89"/>
    <s v="Resi Polking"/>
    <s v="Alberta"/>
    <s v="West"/>
    <s v="Small Business"/>
    <s v="Office Supplies"/>
    <s v="Labels"/>
    <n v="0.39"/>
  </r>
  <r>
    <n v="7746"/>
    <d v="2010-12-05T00:00:00"/>
    <d v="2010-12-07T00:00:00"/>
    <s v="December"/>
    <s v="2010"/>
    <n v="2"/>
    <b v="0"/>
    <s v="Medium"/>
    <n v="1"/>
    <n v="28.96"/>
    <n v="0.06"/>
    <s v="Regular Air"/>
    <n v="-27.07"/>
    <n v="19.98"/>
    <n v="8.68"/>
    <s v="Roger Demir"/>
    <s v="Alberta"/>
    <s v="West"/>
    <s v="Consumer"/>
    <s v="Office Supplies"/>
    <s v="Paper"/>
    <n v="0.37"/>
  </r>
  <r>
    <n v="8387"/>
    <d v="2010-03-20T00:00:00"/>
    <d v="2010-03-21T00:00:00"/>
    <s v="March"/>
    <s v="2010"/>
    <n v="1"/>
    <b v="0"/>
    <s v="Not Specified"/>
    <n v="35"/>
    <n v="1133.96"/>
    <n v="0.02"/>
    <s v="Regular Air"/>
    <n v="185.09"/>
    <n v="31.74"/>
    <n v="12.62"/>
    <s v="Tamara Manning"/>
    <s v="Alberta"/>
    <s v="West"/>
    <s v="Corporate"/>
    <s v="Office Supplies"/>
    <s v="Binders and Binder Accessories"/>
    <n v="0.37"/>
  </r>
  <r>
    <n v="8768"/>
    <d v="2011-08-18T00:00:00"/>
    <d v="2011-08-19T00:00:00"/>
    <s v="August"/>
    <s v="2011"/>
    <n v="1"/>
    <b v="0"/>
    <s v="High"/>
    <n v="44"/>
    <n v="2422.4405000000002"/>
    <n v="0.03"/>
    <s v="Regular Air"/>
    <n v="568.17999999999995"/>
    <n v="65.989999999999995"/>
    <n v="5.31"/>
    <s v="Resi Polking"/>
    <s v="Alberta"/>
    <s v="West"/>
    <s v="Small Business"/>
    <s v="Technology"/>
    <s v="Telephones and Communication"/>
    <n v="0.56999999999999995"/>
  </r>
  <r>
    <n v="9504"/>
    <d v="2012-11-25T00:00:00"/>
    <d v="2012-11-27T00:00:00"/>
    <s v="November"/>
    <s v="2012"/>
    <n v="2"/>
    <b v="0"/>
    <s v="Medium"/>
    <n v="17"/>
    <n v="1954.796"/>
    <n v="0.05"/>
    <s v="Regular Air"/>
    <n v="98.35"/>
    <n v="140.99"/>
    <n v="4.2"/>
    <s v="Sung Pak"/>
    <s v="Alberta"/>
    <s v="West"/>
    <s v="Small Business"/>
    <s v="Technology"/>
    <s v="Telephones and Communication"/>
    <n v="0.59"/>
  </r>
  <r>
    <n v="10341"/>
    <d v="2012-12-21T00:00:00"/>
    <d v="2012-12-22T00:00:00"/>
    <s v="December"/>
    <s v="2012"/>
    <n v="1"/>
    <b v="0"/>
    <s v="High"/>
    <n v="17"/>
    <n v="2312.96"/>
    <n v="0.09"/>
    <s v="Delivery Truck"/>
    <n v="43.03"/>
    <n v="145.44999999999999"/>
    <n v="17.850000000000001"/>
    <s v="Sung Pak"/>
    <s v="Alberta"/>
    <s v="West"/>
    <s v="Small Business"/>
    <s v="Technology"/>
    <s v="Office Machines"/>
    <n v="0.56000000000000005"/>
  </r>
  <r>
    <n v="10982"/>
    <d v="2012-12-10T00:00:00"/>
    <d v="2012-12-11T00:00:00"/>
    <s v="December"/>
    <s v="2012"/>
    <n v="1"/>
    <b v="0"/>
    <s v="Not Specified"/>
    <n v="29"/>
    <n v="538.27"/>
    <n v="0.02"/>
    <s v="Regular Air"/>
    <n v="225.2"/>
    <n v="18.940000000000001"/>
    <n v="1.49"/>
    <s v="Sung Chung"/>
    <s v="Alberta"/>
    <s v="West"/>
    <s v="Home Office"/>
    <s v="Office Supplies"/>
    <s v="Binders and Binder Accessories"/>
    <n v="0.35"/>
  </r>
  <r>
    <n v="10982"/>
    <d v="2012-12-10T00:00:00"/>
    <d v="2012-12-12T00:00:00"/>
    <s v="December"/>
    <s v="2012"/>
    <n v="2"/>
    <b v="0"/>
    <s v="Not Specified"/>
    <n v="30"/>
    <n v="3665.41"/>
    <n v="0.05"/>
    <s v="Regular Air"/>
    <n v="1236.3599999999999"/>
    <n v="122.99"/>
    <n v="19.989999999999998"/>
    <s v="Sung Chung"/>
    <s v="Alberta"/>
    <s v="West"/>
    <s v="Home Office"/>
    <s v="Office Supplies"/>
    <s v="Binders and Binder Accessories"/>
    <n v="0.37"/>
  </r>
  <r>
    <n v="10982"/>
    <d v="2012-12-10T00:00:00"/>
    <d v="2012-12-12T00:00:00"/>
    <s v="December"/>
    <s v="2012"/>
    <n v="2"/>
    <b v="0"/>
    <s v="Not Specified"/>
    <n v="14"/>
    <n v="20.95"/>
    <n v="0"/>
    <s v="Express Air"/>
    <n v="2.81"/>
    <n v="1.1399999999999999"/>
    <n v="0.7"/>
    <s v="Sung Chung"/>
    <s v="Alberta"/>
    <s v="West"/>
    <s v="Home Office"/>
    <s v="Office Supplies"/>
    <s v="Rubber Bands"/>
    <n v="0.38"/>
  </r>
  <r>
    <n v="11014"/>
    <d v="2010-09-07T00:00:00"/>
    <d v="2010-09-08T00:00:00"/>
    <s v="September"/>
    <s v="2010"/>
    <n v="1"/>
    <b v="0"/>
    <s v="High"/>
    <n v="39"/>
    <n v="286.81"/>
    <n v="7.0000000000000007E-2"/>
    <s v="Regular Air"/>
    <n v="110.05"/>
    <n v="7.64"/>
    <n v="1.39"/>
    <s v="Victoria Pisteka"/>
    <s v="Alberta"/>
    <s v="West"/>
    <s v="Corporate"/>
    <s v="Office Supplies"/>
    <s v="Envelopes"/>
    <n v="0.36"/>
  </r>
  <r>
    <n v="14176"/>
    <d v="2009-03-12T00:00:00"/>
    <d v="2009-03-19T00:00:00"/>
    <s v="March"/>
    <s v="2009"/>
    <n v="7"/>
    <b v="0"/>
    <s v="low"/>
    <n v="39"/>
    <n v="1233.4775"/>
    <n v="0.01"/>
    <s v="Regular Air"/>
    <n v="453.8"/>
    <n v="35.99"/>
    <n v="5.99"/>
    <s v="Resi Polking"/>
    <s v="Alberta"/>
    <s v="West"/>
    <s v="Small Business"/>
    <s v="Technology"/>
    <s v="Telephones and Communication"/>
    <n v="0.38"/>
  </r>
  <r>
    <n v="14497"/>
    <d v="2012-05-20T00:00:00"/>
    <d v="2012-05-23T00:00:00"/>
    <s v="May"/>
    <s v="2012"/>
    <n v="3"/>
    <b v="0"/>
    <s v="Medium"/>
    <n v="34"/>
    <n v="214.03"/>
    <n v="0.02"/>
    <s v="Regular Air"/>
    <n v="-138.91999999999999"/>
    <n v="5.78"/>
    <n v="7.96"/>
    <s v="Sung Pak"/>
    <s v="Alberta"/>
    <s v="West"/>
    <s v="Small Business"/>
    <s v="Office Supplies"/>
    <s v="Paper"/>
    <n v="0.36"/>
  </r>
  <r>
    <n v="15074"/>
    <d v="2009-11-28T00:00:00"/>
    <d v="2009-11-29T00:00:00"/>
    <s v="November"/>
    <s v="2009"/>
    <n v="1"/>
    <b v="0"/>
    <s v="Not Specified"/>
    <n v="27"/>
    <n v="941.4"/>
    <n v="0.05"/>
    <s v="Regular Air"/>
    <n v="369.48"/>
    <n v="35.44"/>
    <n v="5.09"/>
    <s v="Tim Brockman"/>
    <s v="Alberta"/>
    <s v="West"/>
    <s v="Consumer"/>
    <s v="Office Supplies"/>
    <s v="Paper"/>
    <n v="0.38"/>
  </r>
  <r>
    <n v="15104"/>
    <d v="2012-03-29T00:00:00"/>
    <d v="2012-04-01T00:00:00"/>
    <s v="April"/>
    <s v="2012"/>
    <n v="3"/>
    <b v="0"/>
    <s v="Medium"/>
    <n v="23"/>
    <n v="109.43"/>
    <n v="0.09"/>
    <s v="Regular Air"/>
    <n v="21.77"/>
    <n v="4.82"/>
    <n v="1.49"/>
    <s v="Resi Polking"/>
    <s v="Alberta"/>
    <s v="West"/>
    <s v="Small Business"/>
    <s v="Office Supplies"/>
    <s v="Binders and Binder Accessories"/>
    <n v="0.36"/>
  </r>
  <r>
    <n v="16834"/>
    <d v="2010-10-23T00:00:00"/>
    <d v="2010-10-30T00:00:00"/>
    <s v="October"/>
    <s v="2010"/>
    <n v="7"/>
    <b v="0"/>
    <s v="low"/>
    <n v="23"/>
    <n v="158.78"/>
    <n v="7.0000000000000007E-2"/>
    <s v="Regular Air"/>
    <n v="33.26"/>
    <n v="7.04"/>
    <n v="2.17"/>
    <s v="Sue Ann Reed"/>
    <s v="Alberta"/>
    <s v="West"/>
    <s v="Consumer"/>
    <s v="Office Supplies"/>
    <s v="Paper"/>
    <n v="0.38"/>
  </r>
  <r>
    <n v="17445"/>
    <d v="2011-08-21T00:00:00"/>
    <d v="2011-08-24T00:00:00"/>
    <s v="August"/>
    <s v="2011"/>
    <n v="3"/>
    <b v="0"/>
    <s v="Not Specified"/>
    <n v="33"/>
    <n v="249.48"/>
    <n v="0.1"/>
    <s v="Regular Air"/>
    <n v="-73.83"/>
    <n v="8.32"/>
    <n v="2.38"/>
    <s v="Resi Polking"/>
    <s v="Alberta"/>
    <s v="West"/>
    <s v="Small Business"/>
    <s v="Technology"/>
    <s v="Computer Peripherals"/>
    <n v="0.74"/>
  </r>
  <r>
    <n v="18593"/>
    <d v="2011-09-22T00:00:00"/>
    <d v="2011-09-23T00:00:00"/>
    <s v="September"/>
    <s v="2011"/>
    <n v="1"/>
    <b v="0"/>
    <s v="High"/>
    <n v="23"/>
    <n v="6572.04"/>
    <n v="0.06"/>
    <s v="Regular Air"/>
    <n v="1579.34"/>
    <n v="300.97000000000003"/>
    <n v="7.18"/>
    <s v="Tamara Manning"/>
    <s v="Alberta"/>
    <s v="West"/>
    <s v="Corporate"/>
    <s v="Technology"/>
    <s v="Computer Peripherals"/>
    <n v="0.48"/>
  </r>
  <r>
    <n v="18593"/>
    <d v="2011-09-22T00:00:00"/>
    <d v="2011-09-24T00:00:00"/>
    <s v="September"/>
    <s v="2011"/>
    <n v="2"/>
    <b v="0"/>
    <s v="High"/>
    <n v="19"/>
    <n v="1051.992"/>
    <n v="0.09"/>
    <s v="Delivery Truck"/>
    <n v="-1280.5999999999999"/>
    <n v="70.89"/>
    <n v="89.3"/>
    <s v="Tamara Manning"/>
    <s v="Alberta"/>
    <s v="West"/>
    <s v="Corporate"/>
    <s v="Furniture"/>
    <s v="Tables"/>
    <n v="0.72"/>
  </r>
  <r>
    <n v="19652"/>
    <d v="2012-06-02T00:00:00"/>
    <d v="2012-06-03T00:00:00"/>
    <s v="June"/>
    <s v="2012"/>
    <n v="1"/>
    <b v="0"/>
    <s v="Critical"/>
    <n v="28"/>
    <n v="2711.14"/>
    <n v="0.01"/>
    <s v="Delivery Truck"/>
    <n v="-307.86"/>
    <n v="89.99"/>
    <n v="42"/>
    <s v="Tamara Manning"/>
    <s v="Alberta"/>
    <s v="West"/>
    <s v="Corporate"/>
    <s v="Furniture"/>
    <s v="Chairs &amp; Chairmats"/>
    <n v="0.66"/>
  </r>
  <r>
    <n v="19652"/>
    <d v="2012-06-02T00:00:00"/>
    <d v="2012-06-04T00:00:00"/>
    <s v="June"/>
    <s v="2012"/>
    <n v="2"/>
    <b v="0"/>
    <s v="Critical"/>
    <n v="34"/>
    <n v="1829.8715"/>
    <n v="0.05"/>
    <s v="Regular Air"/>
    <n v="367.46"/>
    <n v="65.989999999999995"/>
    <n v="3.99"/>
    <s v="Tamara Manning"/>
    <s v="Alberta"/>
    <s v="West"/>
    <s v="Corporate"/>
    <s v="Technology"/>
    <s v="Telephones and Communication"/>
    <n v="0.56999999999999995"/>
  </r>
  <r>
    <n v="20743"/>
    <d v="2011-12-15T00:00:00"/>
    <d v="2011-12-16T00:00:00"/>
    <s v="December"/>
    <s v="2011"/>
    <n v="1"/>
    <b v="0"/>
    <s v="High"/>
    <n v="39"/>
    <n v="231.21"/>
    <n v="0"/>
    <s v="Express Air"/>
    <n v="-179.96"/>
    <n v="5.28"/>
    <n v="8.16"/>
    <s v="Roger Demir"/>
    <s v="Alberta"/>
    <s v="West"/>
    <s v="Consumer"/>
    <s v="Office Supplies"/>
    <s v="Paper"/>
    <n v="0.4"/>
  </r>
  <r>
    <n v="21862"/>
    <d v="2010-09-12T00:00:00"/>
    <d v="2010-09-12T00:00:00"/>
    <s v="September"/>
    <s v="2010"/>
    <n v="0"/>
    <s v="FREE DELIVERY"/>
    <s v="Not Specified"/>
    <n v="1"/>
    <n v="28.75"/>
    <n v="0.09"/>
    <s v="Express Air"/>
    <n v="-14.35"/>
    <n v="14.27"/>
    <n v="7.27"/>
    <s v="Roger Demir"/>
    <s v="Alberta"/>
    <s v="West"/>
    <s v="Consumer"/>
    <s v="Office Supplies"/>
    <s v="Binders and Binder Accessories"/>
    <n v="0.38"/>
  </r>
  <r>
    <n v="21862"/>
    <d v="2010-09-12T00:00:00"/>
    <d v="2010-09-14T00:00:00"/>
    <s v="September"/>
    <s v="2010"/>
    <n v="2"/>
    <b v="0"/>
    <s v="Not Specified"/>
    <n v="4"/>
    <n v="19014.240000000002"/>
    <n v="0.06"/>
    <s v="Regular Air"/>
    <n v="-10263.66"/>
    <n v="6783.02"/>
    <n v="24.49"/>
    <s v="Roger Demir"/>
    <s v="Alberta"/>
    <s v="West"/>
    <s v="Consumer"/>
    <s v="Technology"/>
    <s v="Office Machines"/>
    <n v="0.39"/>
  </r>
  <r>
    <n v="21862"/>
    <d v="2010-09-12T00:00:00"/>
    <d v="2010-09-13T00:00:00"/>
    <s v="September"/>
    <s v="2010"/>
    <n v="1"/>
    <b v="0"/>
    <s v="Not Specified"/>
    <n v="46"/>
    <n v="385.05"/>
    <n v="0"/>
    <s v="Regular Air"/>
    <n v="56.75"/>
    <n v="8.14"/>
    <n v="3.12"/>
    <s v="Roger Demir"/>
    <s v="Alberta"/>
    <s v="West"/>
    <s v="Consumer"/>
    <s v="Office Supplies"/>
    <s v="Pens &amp; Art Supplies"/>
    <n v="0.45"/>
  </r>
  <r>
    <n v="22787"/>
    <d v="2011-04-05T00:00:00"/>
    <d v="2011-04-05T00:00:00"/>
    <s v="April"/>
    <s v="2011"/>
    <n v="0"/>
    <s v="FREE DELIVERY"/>
    <s v="Medium"/>
    <n v="35"/>
    <n v="46.44"/>
    <n v="0.06"/>
    <s v="Express Air"/>
    <n v="-16.3"/>
    <n v="1.26"/>
    <n v="0.7"/>
    <s v="Ricardo Block"/>
    <s v="Alberta"/>
    <s v="West"/>
    <s v="Corporate"/>
    <s v="Office Supplies"/>
    <s v="Rubber Bands"/>
    <n v="0.81"/>
  </r>
  <r>
    <n v="23170"/>
    <d v="2009-05-21T00:00:00"/>
    <d v="2009-05-23T00:00:00"/>
    <s v="May"/>
    <s v="2009"/>
    <n v="2"/>
    <b v="0"/>
    <s v="Not Specified"/>
    <n v="20"/>
    <n v="4252.8900000000003"/>
    <n v="0.06"/>
    <s v="Express Air"/>
    <n v="969.42"/>
    <n v="218.08"/>
    <n v="18.059999999999999"/>
    <s v="Tim Brockman"/>
    <s v="Alberta"/>
    <s v="West"/>
    <s v="Consumer"/>
    <s v="Furniture"/>
    <s v="Chairs &amp; Chairmats"/>
    <n v="0.56999999999999995"/>
  </r>
  <r>
    <n v="23328"/>
    <d v="2010-09-15T00:00:00"/>
    <d v="2010-09-16T00:00:00"/>
    <s v="September"/>
    <s v="2010"/>
    <n v="1"/>
    <b v="0"/>
    <s v="High"/>
    <n v="39"/>
    <n v="5740.32"/>
    <n v="0.03"/>
    <s v="Delivery Truck"/>
    <n v="1285.74"/>
    <n v="145.44999999999999"/>
    <n v="17.850000000000001"/>
    <s v="Resi Polking"/>
    <s v="Alberta"/>
    <s v="West"/>
    <s v="Small Business"/>
    <s v="Technology"/>
    <s v="Office Machines"/>
    <n v="0.56000000000000005"/>
  </r>
  <r>
    <n v="24260"/>
    <d v="2010-10-03T00:00:00"/>
    <d v="2010-10-04T00:00:00"/>
    <s v="October"/>
    <s v="2010"/>
    <n v="1"/>
    <b v="0"/>
    <s v="Not Specified"/>
    <n v="48"/>
    <n v="548.29999999999995"/>
    <n v="0.09"/>
    <s v="Express Air"/>
    <n v="-47.92"/>
    <n v="11.97"/>
    <n v="4.9800000000000004"/>
    <s v="Roger Barcio"/>
    <s v="Alberta"/>
    <s v="West"/>
    <s v="Corporate"/>
    <s v="Office Supplies"/>
    <s v="Appliances"/>
    <n v="0.57999999999999996"/>
  </r>
  <r>
    <n v="24261"/>
    <d v="2012-09-17T00:00:00"/>
    <d v="2012-09-19T00:00:00"/>
    <s v="September"/>
    <s v="2012"/>
    <n v="2"/>
    <b v="0"/>
    <s v="Critical"/>
    <n v="28"/>
    <n v="946.27"/>
    <n v="0.06"/>
    <s v="Regular Air"/>
    <n v="66.38"/>
    <n v="33.29"/>
    <n v="8.74"/>
    <s v="Sung Pak"/>
    <s v="Alberta"/>
    <s v="West"/>
    <s v="Small Business"/>
    <s v="Office Supplies"/>
    <s v="Storage &amp; Organization"/>
    <n v="0.61"/>
  </r>
  <r>
    <n v="26054"/>
    <d v="2010-02-12T00:00:00"/>
    <d v="2010-02-14T00:00:00"/>
    <s v="February"/>
    <s v="2010"/>
    <n v="2"/>
    <b v="0"/>
    <s v="Critical"/>
    <n v="47"/>
    <n v="396.78"/>
    <n v="0.09"/>
    <s v="Regular Air"/>
    <n v="-321.20999999999998"/>
    <n v="8.3699999999999992"/>
    <n v="10.16"/>
    <s v="Resi Polking"/>
    <s v="Alberta"/>
    <s v="West"/>
    <s v="Small Business"/>
    <s v="Furniture"/>
    <s v="Office Furnishings"/>
    <n v="0.59"/>
  </r>
  <r>
    <n v="27750"/>
    <d v="2012-10-19T00:00:00"/>
    <d v="2012-10-23T00:00:00"/>
    <s v="October"/>
    <s v="2012"/>
    <n v="4"/>
    <b v="0"/>
    <s v="low"/>
    <n v="12"/>
    <n v="769.17"/>
    <n v="0"/>
    <s v="Delivery Truck"/>
    <n v="-212.01"/>
    <n v="58.14"/>
    <n v="36.61"/>
    <s v="John Murray"/>
    <s v="Alberta"/>
    <s v="West"/>
    <s v="Small Business"/>
    <s v="Furniture"/>
    <s v="Bookcases"/>
    <n v="0.61"/>
  </r>
  <r>
    <n v="27750"/>
    <d v="2012-10-19T00:00:00"/>
    <d v="2012-10-19T00:00:00"/>
    <s v="October"/>
    <s v="2012"/>
    <n v="0"/>
    <s v="FREE DELIVERY"/>
    <s v="low"/>
    <n v="18"/>
    <n v="7370.84"/>
    <n v="0.09"/>
    <s v="Delivery Truck"/>
    <n v="999.87"/>
    <n v="449.99"/>
    <n v="49"/>
    <s v="John Murray"/>
    <s v="Alberta"/>
    <s v="West"/>
    <s v="Small Business"/>
    <s v="Technology"/>
    <s v="Copiers and Fax"/>
    <n v="0.38"/>
  </r>
  <r>
    <n v="27872"/>
    <d v="2011-10-13T00:00:00"/>
    <d v="2011-10-15T00:00:00"/>
    <s v="October"/>
    <s v="2011"/>
    <n v="2"/>
    <b v="0"/>
    <s v="Not Specified"/>
    <n v="25"/>
    <n v="388.71"/>
    <n v="0.01"/>
    <s v="Regular Air"/>
    <n v="36.43"/>
    <n v="14.27"/>
    <n v="7.27"/>
    <s v="Shaun Chance"/>
    <s v="Alberta"/>
    <s v="West"/>
    <s v="Corporate"/>
    <s v="Office Supplies"/>
    <s v="Binders and Binder Accessories"/>
    <n v="0.38"/>
  </r>
  <r>
    <n v="31109"/>
    <d v="2011-10-28T00:00:00"/>
    <d v="2011-11-01T00:00:00"/>
    <s v="November"/>
    <s v="2011"/>
    <n v="4"/>
    <b v="0"/>
    <s v="low"/>
    <n v="49"/>
    <n v="1515"/>
    <n v="0.08"/>
    <s v="Regular Air"/>
    <n v="219.04"/>
    <n v="31.74"/>
    <n v="12.62"/>
    <s v="Sung Pak"/>
    <s v="Alberta"/>
    <s v="West"/>
    <s v="Small Business"/>
    <s v="Office Supplies"/>
    <s v="Binders and Binder Accessories"/>
    <n v="0.37"/>
  </r>
  <r>
    <n v="32165"/>
    <d v="2012-10-14T00:00:00"/>
    <d v="2012-10-16T00:00:00"/>
    <s v="October"/>
    <s v="2012"/>
    <n v="2"/>
    <b v="0"/>
    <s v="Not Specified"/>
    <n v="47"/>
    <n v="3413.69"/>
    <n v="0.06"/>
    <s v="Regular Air"/>
    <n v="175.24"/>
    <n v="73.98"/>
    <n v="14.52"/>
    <s v="John Murray"/>
    <s v="Alberta"/>
    <s v="West"/>
    <s v="Small Business"/>
    <s v="Technology"/>
    <s v="Computer Peripherals"/>
    <n v="0.65"/>
  </r>
  <r>
    <n v="32165"/>
    <d v="2012-10-14T00:00:00"/>
    <d v="2012-10-15T00:00:00"/>
    <s v="October"/>
    <s v="2012"/>
    <n v="1"/>
    <b v="0"/>
    <s v="Not Specified"/>
    <n v="38"/>
    <n v="2939.6824999999999"/>
    <n v="0.02"/>
    <s v="Regular Air"/>
    <n v="192.06"/>
    <n v="85.99"/>
    <n v="0.99"/>
    <s v="John Murray"/>
    <s v="Alberta"/>
    <s v="West"/>
    <s v="Small Business"/>
    <s v="Technology"/>
    <s v="Telephones and Communication"/>
    <n v="0.85"/>
  </r>
  <r>
    <n v="32325"/>
    <d v="2012-11-01T00:00:00"/>
    <d v="2012-11-02T00:00:00"/>
    <s v="November"/>
    <s v="2012"/>
    <n v="1"/>
    <b v="0"/>
    <s v="Critical"/>
    <n v="45"/>
    <n v="1103.73"/>
    <n v="0"/>
    <s v="Regular Air"/>
    <n v="189.28"/>
    <n v="22.98"/>
    <n v="7.58"/>
    <s v="Darren Powers"/>
    <s v="Alberta"/>
    <s v="West"/>
    <s v="Corporate"/>
    <s v="Furniture"/>
    <s v="Office Furnishings"/>
    <n v="0.51"/>
  </r>
  <r>
    <n v="32931"/>
    <d v="2010-02-15T00:00:00"/>
    <d v="2010-02-22T00:00:00"/>
    <s v="February"/>
    <s v="2010"/>
    <n v="7"/>
    <b v="0"/>
    <s v="low"/>
    <n v="31"/>
    <n v="86.1"/>
    <n v="0.06"/>
    <s v="Regular Air"/>
    <n v="32.700000000000003"/>
    <n v="2.88"/>
    <n v="0.5"/>
    <s v="Shaun Chance"/>
    <s v="Alberta"/>
    <s v="West"/>
    <s v="Corporate"/>
    <s v="Office Supplies"/>
    <s v="Labels"/>
    <n v="0.36"/>
  </r>
  <r>
    <n v="32931"/>
    <d v="2010-02-15T00:00:00"/>
    <d v="2010-02-20T00:00:00"/>
    <s v="February"/>
    <s v="2010"/>
    <n v="5"/>
    <b v="0"/>
    <s v="low"/>
    <n v="25"/>
    <n v="298.11"/>
    <n v="0.08"/>
    <s v="Regular Air"/>
    <n v="-60.79"/>
    <n v="12.44"/>
    <n v="6.27"/>
    <s v="Shaun Chance"/>
    <s v="Alberta"/>
    <s v="West"/>
    <s v="Corporate"/>
    <s v="Office Supplies"/>
    <s v="Storage &amp; Organization"/>
    <n v="0.56999999999999995"/>
  </r>
  <r>
    <n v="33189"/>
    <d v="2009-11-20T00:00:00"/>
    <d v="2009-11-27T00:00:00"/>
    <s v="November"/>
    <s v="2009"/>
    <n v="7"/>
    <b v="0"/>
    <s v="low"/>
    <n v="3"/>
    <n v="87.21"/>
    <n v="0.02"/>
    <s v="Regular Air"/>
    <n v="-96.54"/>
    <n v="27.48"/>
    <n v="4"/>
    <s v="Roger Demir"/>
    <s v="Alberta"/>
    <s v="West"/>
    <s v="Consumer"/>
    <s v="Technology"/>
    <s v="Computer Peripherals"/>
    <n v="0.75"/>
  </r>
  <r>
    <n v="33189"/>
    <d v="2009-11-20T00:00:00"/>
    <d v="2009-11-24T00:00:00"/>
    <s v="November"/>
    <s v="2009"/>
    <n v="4"/>
    <b v="0"/>
    <s v="low"/>
    <n v="5"/>
    <n v="50.19"/>
    <n v="0.08"/>
    <s v="Regular Air"/>
    <n v="0.15"/>
    <n v="10.06"/>
    <n v="2.06"/>
    <s v="Roger Demir"/>
    <s v="Alberta"/>
    <s v="West"/>
    <s v="Consumer"/>
    <s v="Office Supplies"/>
    <s v="Paper"/>
    <n v="0.39"/>
  </r>
  <r>
    <n v="33479"/>
    <d v="2012-09-18T00:00:00"/>
    <d v="2012-09-20T00:00:00"/>
    <s v="September"/>
    <s v="2012"/>
    <n v="2"/>
    <b v="0"/>
    <s v="Critical"/>
    <n v="50"/>
    <n v="762.2"/>
    <n v="7.0000000000000007E-2"/>
    <s v="Regular Air"/>
    <n v="16.57"/>
    <n v="15.01"/>
    <n v="8.4"/>
    <s v="Penelope Sewall"/>
    <s v="Alberta"/>
    <s v="West"/>
    <s v="Home Office"/>
    <s v="Office Supplies"/>
    <s v="Binders and Binder Accessories"/>
    <n v="0.39"/>
  </r>
  <r>
    <n v="33479"/>
    <d v="2012-09-18T00:00:00"/>
    <d v="2012-09-20T00:00:00"/>
    <s v="September"/>
    <s v="2012"/>
    <n v="2"/>
    <b v="0"/>
    <s v="Critical"/>
    <n v="27"/>
    <n v="235.45"/>
    <n v="0.06"/>
    <s v="Regular Air"/>
    <n v="-8.82"/>
    <n v="8.56"/>
    <n v="5.16"/>
    <s v="Penelope Sewall"/>
    <s v="Alberta"/>
    <s v="West"/>
    <s v="Home Office"/>
    <s v="Office Supplies"/>
    <s v="Paper"/>
    <n v="0.38"/>
  </r>
  <r>
    <n v="34311"/>
    <d v="2009-09-05T00:00:00"/>
    <d v="2009-09-06T00:00:00"/>
    <s v="September"/>
    <s v="2009"/>
    <n v="1"/>
    <b v="0"/>
    <s v="High"/>
    <n v="39"/>
    <n v="132.79"/>
    <n v="0.05"/>
    <s v="Regular Air"/>
    <n v="-100.24"/>
    <n v="3.28"/>
    <n v="3.97"/>
    <s v="Mike Pelletier"/>
    <s v="Alberta"/>
    <s v="West"/>
    <s v="Corporate"/>
    <s v="Office Supplies"/>
    <s v="Pens &amp; Art Supplies"/>
    <n v="0.56000000000000005"/>
  </r>
  <r>
    <n v="34311"/>
    <d v="2009-09-05T00:00:00"/>
    <d v="2009-09-07T00:00:00"/>
    <s v="September"/>
    <s v="2009"/>
    <n v="2"/>
    <b v="0"/>
    <s v="High"/>
    <n v="32"/>
    <n v="232.85"/>
    <n v="0.03"/>
    <s v="Regular Air"/>
    <n v="-262.62"/>
    <n v="6.98"/>
    <n v="9.69"/>
    <s v="Mike Pelletier"/>
    <s v="Alberta"/>
    <s v="West"/>
    <s v="Corporate"/>
    <s v="Office Supplies"/>
    <s v="Storage &amp; Organization"/>
    <n v="0.83"/>
  </r>
  <r>
    <n v="35111"/>
    <d v="2010-06-05T00:00:00"/>
    <d v="2010-06-07T00:00:00"/>
    <s v="June"/>
    <s v="2010"/>
    <n v="2"/>
    <b v="0"/>
    <s v="Critical"/>
    <n v="39"/>
    <n v="893.29"/>
    <n v="0.08"/>
    <s v="Regular Air"/>
    <n v="256.16000000000003"/>
    <n v="23.99"/>
    <n v="6.71"/>
    <s v="Sung Pak"/>
    <s v="Alberta"/>
    <s v="West"/>
    <s v="Small Business"/>
    <s v="Office Supplies"/>
    <s v="Envelopes"/>
    <n v="0.35"/>
  </r>
  <r>
    <n v="35173"/>
    <d v="2012-03-13T00:00:00"/>
    <d v="2012-03-15T00:00:00"/>
    <s v="March"/>
    <s v="2012"/>
    <n v="2"/>
    <b v="0"/>
    <s v="Not Specified"/>
    <n v="29"/>
    <n v="6483.26"/>
    <n v="0.09"/>
    <s v="Delivery Truck"/>
    <n v="341.98"/>
    <n v="240.98"/>
    <n v="60.2"/>
    <s v="Mike Pelletier"/>
    <s v="Alberta"/>
    <s v="West"/>
    <s v="Corporate"/>
    <s v="Furniture"/>
    <s v="Bookcases"/>
    <n v="0.56000000000000005"/>
  </r>
  <r>
    <n v="35173"/>
    <d v="2012-03-13T00:00:00"/>
    <d v="2012-03-15T00:00:00"/>
    <s v="March"/>
    <s v="2012"/>
    <n v="2"/>
    <b v="0"/>
    <s v="Not Specified"/>
    <n v="13"/>
    <n v="1446.2070000000001"/>
    <n v="0.02"/>
    <s v="Regular Air"/>
    <n v="29.56"/>
    <n v="125.99"/>
    <n v="8.08"/>
    <s v="Mike Pelletier"/>
    <s v="Alberta"/>
    <s v="West"/>
    <s v="Corporate"/>
    <s v="Technology"/>
    <s v="Telephones and Communication"/>
    <n v="0.56999999999999995"/>
  </r>
  <r>
    <n v="36773"/>
    <d v="2010-09-23T00:00:00"/>
    <d v="2010-09-25T00:00:00"/>
    <s v="September"/>
    <s v="2010"/>
    <n v="2"/>
    <b v="0"/>
    <s v="Not Specified"/>
    <n v="24"/>
    <n v="2048.7800000000002"/>
    <n v="0.05"/>
    <s v="Regular Air"/>
    <n v="994.68"/>
    <n v="83.98"/>
    <n v="5.01"/>
    <s v="John Murray"/>
    <s v="Alberta"/>
    <s v="West"/>
    <s v="Small Business"/>
    <s v="Office Supplies"/>
    <s v="Envelopes"/>
    <n v="0.38"/>
  </r>
  <r>
    <n v="36997"/>
    <d v="2010-12-05T00:00:00"/>
    <d v="2010-12-06T00:00:00"/>
    <s v="December"/>
    <s v="2010"/>
    <n v="1"/>
    <b v="0"/>
    <s v="Not Specified"/>
    <n v="39"/>
    <n v="104.33"/>
    <n v="0"/>
    <s v="Regular Air"/>
    <n v="39.909999999999997"/>
    <n v="2.61"/>
    <n v="0.5"/>
    <s v="Tim Brockman"/>
    <s v="Alberta"/>
    <s v="West"/>
    <s v="Consumer"/>
    <s v="Office Supplies"/>
    <s v="Labels"/>
    <n v="0.39"/>
  </r>
  <r>
    <n v="37700"/>
    <d v="2009-12-08T00:00:00"/>
    <d v="2009-12-11T00:00:00"/>
    <s v="December"/>
    <s v="2009"/>
    <n v="3"/>
    <b v="0"/>
    <s v="Critical"/>
    <n v="27"/>
    <n v="3390.51"/>
    <n v="0.05"/>
    <s v="Express Air"/>
    <n v="1169.71"/>
    <n v="122.99"/>
    <n v="19.989999999999998"/>
    <s v="Shaun Chance"/>
    <s v="Alberta"/>
    <s v="West"/>
    <s v="Corporate"/>
    <s v="Office Supplies"/>
    <s v="Binders and Binder Accessories"/>
    <n v="0.37"/>
  </r>
  <r>
    <n v="38529"/>
    <d v="2009-02-02T00:00:00"/>
    <d v="2009-02-02T00:00:00"/>
    <s v="February"/>
    <s v="2009"/>
    <n v="0"/>
    <s v="FREE DELIVERY"/>
    <s v="low"/>
    <n v="38"/>
    <n v="44.85"/>
    <n v="0.02"/>
    <s v="Regular Air"/>
    <n v="-0.49"/>
    <n v="1.1399999999999999"/>
    <n v="0.7"/>
    <s v="Darren Powers"/>
    <s v="Alberta"/>
    <s v="West"/>
    <s v="Corporate"/>
    <s v="Office Supplies"/>
    <s v="Rubber Bands"/>
    <n v="0.38"/>
  </r>
  <r>
    <n v="40162"/>
    <d v="2010-01-24T00:00:00"/>
    <d v="2010-01-26T00:00:00"/>
    <s v="January"/>
    <s v="2010"/>
    <n v="2"/>
    <b v="0"/>
    <s v="Critical"/>
    <n v="28"/>
    <n v="1581.23"/>
    <n v="0.03"/>
    <s v="Regular Air"/>
    <n v="760.79"/>
    <n v="55.98"/>
    <n v="5.15"/>
    <s v="Penelope Sewall"/>
    <s v="Alberta"/>
    <s v="West"/>
    <s v="Home Office"/>
    <s v="Office Supplies"/>
    <s v="Paper"/>
    <n v="0.36"/>
  </r>
  <r>
    <n v="40612"/>
    <d v="2011-02-28T00:00:00"/>
    <d v="2011-03-01T00:00:00"/>
    <s v="March"/>
    <s v="2011"/>
    <n v="1"/>
    <b v="0"/>
    <s v="High"/>
    <n v="9"/>
    <n v="19.2"/>
    <n v="0.1"/>
    <s v="Regular Air"/>
    <n v="-6.84"/>
    <n v="2.21"/>
    <n v="1.1200000000000001"/>
    <s v="Shaun Chance"/>
    <s v="Alberta"/>
    <s v="West"/>
    <s v="Corporate"/>
    <s v="Office Supplies"/>
    <s v="Pens &amp; Art Supplies"/>
    <n v="0.57999999999999996"/>
  </r>
  <r>
    <n v="41987"/>
    <d v="2011-10-21T00:00:00"/>
    <d v="2011-10-22T00:00:00"/>
    <s v="October"/>
    <s v="2011"/>
    <n v="1"/>
    <b v="0"/>
    <s v="Not Specified"/>
    <n v="25"/>
    <n v="6481.0479999999998"/>
    <n v="0.05"/>
    <s v="Delivery Truck"/>
    <n v="1760.11"/>
    <n v="320.64"/>
    <n v="29.2"/>
    <s v="Shaun Chance"/>
    <s v="Alberta"/>
    <s v="West"/>
    <s v="Corporate"/>
    <s v="Furniture"/>
    <s v="Tables"/>
    <n v="0.66"/>
  </r>
  <r>
    <n v="42083"/>
    <d v="2011-12-11T00:00:00"/>
    <d v="2011-12-13T00:00:00"/>
    <s v="December"/>
    <s v="2011"/>
    <n v="2"/>
    <b v="0"/>
    <s v="Critical"/>
    <n v="38"/>
    <n v="5526.16"/>
    <n v="0.03"/>
    <s v="Regular Air"/>
    <n v="1263.98"/>
    <n v="140.81"/>
    <n v="24.49"/>
    <s v="Sue Ann Reed"/>
    <s v="Alberta"/>
    <s v="West"/>
    <s v="Consumer"/>
    <s v="Furniture"/>
    <s v="Chairs &amp; Chairmats"/>
    <n v="0.56999999999999995"/>
  </r>
  <r>
    <n v="42083"/>
    <d v="2011-12-11T00:00:00"/>
    <d v="2011-12-13T00:00:00"/>
    <s v="December"/>
    <s v="2011"/>
    <n v="2"/>
    <b v="0"/>
    <s v="Critical"/>
    <n v="36"/>
    <n v="236.89"/>
    <n v="0.04"/>
    <s v="Regular Air"/>
    <n v="-86.3"/>
    <n v="6.48"/>
    <n v="6.22"/>
    <s v="Sue Ann Reed"/>
    <s v="Alberta"/>
    <s v="West"/>
    <s v="Consumer"/>
    <s v="Office Supplies"/>
    <s v="Paper"/>
    <n v="0.37"/>
  </r>
  <r>
    <n v="42083"/>
    <d v="2011-12-11T00:00:00"/>
    <d v="2011-12-11T00:00:00"/>
    <s v="December"/>
    <s v="2011"/>
    <n v="0"/>
    <s v="FREE DELIVERY"/>
    <s v="Critical"/>
    <n v="33"/>
    <n v="68.42"/>
    <n v="0.05"/>
    <s v="Regular Air"/>
    <n v="-57.97"/>
    <n v="2.08"/>
    <n v="2.56"/>
    <s v="Sue Ann Reed"/>
    <s v="Alberta"/>
    <s v="West"/>
    <s v="Consumer"/>
    <s v="Office Supplies"/>
    <s v="Scissors, Rulers and Trimmers"/>
    <n v="0.55000000000000004"/>
  </r>
  <r>
    <n v="42151"/>
    <d v="2010-12-15T00:00:00"/>
    <d v="2010-12-18T00:00:00"/>
    <s v="December"/>
    <s v="2010"/>
    <n v="3"/>
    <b v="0"/>
    <s v="High"/>
    <n v="35"/>
    <n v="4408.6695"/>
    <n v="0.05"/>
    <s v="Regular Air"/>
    <n v="1140.67"/>
    <n v="155.99"/>
    <n v="3.9"/>
    <s v="Tim Brockman"/>
    <s v="Alberta"/>
    <s v="West"/>
    <s v="Consumer"/>
    <s v="Technology"/>
    <s v="Telephones and Communication"/>
    <n v="0.55000000000000004"/>
  </r>
  <r>
    <n v="42658"/>
    <d v="2010-06-15T00:00:00"/>
    <d v="2010-06-15T00:00:00"/>
    <s v="June"/>
    <s v="2010"/>
    <n v="0"/>
    <s v="FREE DELIVERY"/>
    <s v="Medium"/>
    <n v="29"/>
    <n v="146.68"/>
    <n v="0.08"/>
    <s v="Regular Air"/>
    <n v="-8.33"/>
    <n v="5.28"/>
    <n v="2.99"/>
    <s v="Sung Chung"/>
    <s v="Alberta"/>
    <s v="West"/>
    <s v="Home Office"/>
    <s v="Office Supplies"/>
    <s v="Binders and Binder Accessories"/>
    <n v="0.37"/>
  </r>
  <r>
    <n v="43911"/>
    <d v="2009-01-14T00:00:00"/>
    <d v="2009-01-14T00:00:00"/>
    <s v="January"/>
    <s v="2009"/>
    <n v="0"/>
    <s v="FREE DELIVERY"/>
    <s v="Medium"/>
    <n v="29"/>
    <n v="577.89"/>
    <n v="0.06"/>
    <s v="Regular Air"/>
    <n v="-53.89"/>
    <n v="19.989999999999998"/>
    <n v="11.17"/>
    <s v="Tamara Manning"/>
    <s v="Alberta"/>
    <s v="West"/>
    <s v="Corporate"/>
    <s v="Furniture"/>
    <s v="Office Furnishings"/>
    <n v="0.6"/>
  </r>
  <r>
    <n v="43911"/>
    <d v="2009-01-14T00:00:00"/>
    <d v="2009-01-15T00:00:00"/>
    <s v="January"/>
    <s v="2009"/>
    <n v="1"/>
    <b v="0"/>
    <s v="Medium"/>
    <n v="36"/>
    <n v="9920.85"/>
    <n v="0"/>
    <s v="Delivery Truck"/>
    <n v="2685.19"/>
    <n v="264.98"/>
    <n v="17.86"/>
    <s v="Tamara Manning"/>
    <s v="Alberta"/>
    <s v="West"/>
    <s v="Corporate"/>
    <s v="Technology"/>
    <s v="Office Machines"/>
    <n v="0.57999999999999996"/>
  </r>
  <r>
    <n v="43911"/>
    <d v="2009-01-14T00:00:00"/>
    <d v="2009-01-16T00:00:00"/>
    <s v="January"/>
    <s v="2009"/>
    <n v="2"/>
    <b v="0"/>
    <s v="Medium"/>
    <n v="23"/>
    <n v="7484.31"/>
    <n v="0.06"/>
    <s v="Delivery Truck"/>
    <n v="1278.45"/>
    <n v="320.98"/>
    <n v="58.95"/>
    <s v="Tamara Manning"/>
    <s v="Alberta"/>
    <s v="West"/>
    <s v="Corporate"/>
    <s v="Furniture"/>
    <s v="Chairs &amp; Chairmats"/>
    <n v="0.56999999999999995"/>
  </r>
  <r>
    <n v="44005"/>
    <d v="2010-09-03T00:00:00"/>
    <d v="2010-09-04T00:00:00"/>
    <s v="September"/>
    <s v="2010"/>
    <n v="1"/>
    <b v="0"/>
    <s v="Medium"/>
    <n v="7"/>
    <n v="733.36"/>
    <n v="0.02"/>
    <s v="Regular Air"/>
    <n v="-270.48"/>
    <n v="99.99"/>
    <n v="19.989999999999998"/>
    <s v="Shaun Chance"/>
    <s v="Alberta"/>
    <s v="West"/>
    <s v="Corporate"/>
    <s v="Technology"/>
    <s v="Computer Peripherals"/>
    <n v="0.52"/>
  </r>
  <r>
    <n v="44486"/>
    <d v="2012-07-09T00:00:00"/>
    <d v="2012-07-12T00:00:00"/>
    <s v="July"/>
    <s v="2012"/>
    <n v="3"/>
    <b v="0"/>
    <s v="Critical"/>
    <n v="36"/>
    <n v="198.1"/>
    <n v="0.09"/>
    <s v="Regular Air"/>
    <n v="-66.930000000000007"/>
    <n v="5.78"/>
    <n v="4.96"/>
    <s v="Tom Prescott"/>
    <s v="Alberta"/>
    <s v="West"/>
    <s v="Small Business"/>
    <s v="Office Supplies"/>
    <s v="Paper"/>
    <n v="0.36"/>
  </r>
  <r>
    <n v="45284"/>
    <d v="2012-01-07T00:00:00"/>
    <d v="2012-01-08T00:00:00"/>
    <s v="January"/>
    <s v="2012"/>
    <n v="1"/>
    <b v="0"/>
    <s v="High"/>
    <n v="7"/>
    <n v="91.43"/>
    <n v="0"/>
    <s v="Regular Air"/>
    <n v="-42.98"/>
    <n v="11.66"/>
    <n v="8.99"/>
    <s v="Roger Demir"/>
    <s v="Alberta"/>
    <s v="West"/>
    <s v="Consumer"/>
    <s v="Office Supplies"/>
    <s v="Pens &amp; Art Supplies"/>
    <n v="0.59"/>
  </r>
  <r>
    <n v="45668"/>
    <d v="2010-12-12T00:00:00"/>
    <d v="2010-12-13T00:00:00"/>
    <s v="December"/>
    <s v="2010"/>
    <n v="1"/>
    <b v="0"/>
    <s v="Not Specified"/>
    <n v="8"/>
    <n v="704.77"/>
    <n v="0.01"/>
    <s v="Delivery Truck"/>
    <n v="-298.89999999999998"/>
    <n v="81.94"/>
    <n v="55.81"/>
    <s v="Shaun Chance"/>
    <s v="Alberta"/>
    <s v="West"/>
    <s v="Corporate"/>
    <s v="Furniture"/>
    <s v="Bookcases"/>
    <n v="0.6"/>
  </r>
  <r>
    <n v="46023"/>
    <d v="2012-03-24T00:00:00"/>
    <d v="2012-03-25T00:00:00"/>
    <s v="March"/>
    <s v="2012"/>
    <n v="1"/>
    <b v="0"/>
    <s v="Not Specified"/>
    <n v="50"/>
    <n v="1101.76"/>
    <n v="7.0000000000000007E-2"/>
    <s v="Regular Air"/>
    <n v="-204.22"/>
    <n v="21.66"/>
    <n v="13.99"/>
    <s v="Resi Polking"/>
    <s v="Alberta"/>
    <s v="West"/>
    <s v="Small Business"/>
    <s v="Office Supplies"/>
    <s v="Appliances"/>
    <n v="0.52"/>
  </r>
  <r>
    <n v="46533"/>
    <d v="2009-10-07T00:00:00"/>
    <d v="2009-10-08T00:00:00"/>
    <s v="October"/>
    <s v="2009"/>
    <n v="1"/>
    <b v="0"/>
    <s v="High"/>
    <n v="3"/>
    <n v="215.24"/>
    <n v="0.04"/>
    <s v="Regular Air"/>
    <n v="49.76"/>
    <n v="55.5"/>
    <n v="52.2"/>
    <s v="John Murray"/>
    <s v="Alberta"/>
    <s v="West"/>
    <s v="Small Business"/>
    <s v="Furniture"/>
    <s v="Office Furnishings"/>
    <n v="0.72"/>
  </r>
  <r>
    <n v="46533"/>
    <d v="2009-10-07T00:00:00"/>
    <d v="2009-10-09T00:00:00"/>
    <s v="October"/>
    <s v="2009"/>
    <n v="2"/>
    <b v="0"/>
    <s v="High"/>
    <n v="12"/>
    <n v="654.87400000000002"/>
    <n v="0.1"/>
    <s v="Express Air"/>
    <n v="-82.06"/>
    <n v="65.989999999999995"/>
    <n v="3.99"/>
    <s v="John Murray"/>
    <s v="Alberta"/>
    <s v="West"/>
    <s v="Small Business"/>
    <s v="Technology"/>
    <s v="Telephones and Communication"/>
    <n v="0.59"/>
  </r>
  <r>
    <n v="48321"/>
    <d v="2010-07-29T00:00:00"/>
    <d v="2010-07-30T00:00:00"/>
    <s v="July"/>
    <s v="2010"/>
    <n v="1"/>
    <b v="0"/>
    <s v="High"/>
    <n v="31"/>
    <n v="5875.66"/>
    <n v="0.02"/>
    <s v="Regular Air"/>
    <n v="1856.12"/>
    <n v="178.47"/>
    <n v="19.989999999999998"/>
    <s v="Tim Brockman"/>
    <s v="Alberta"/>
    <s v="West"/>
    <s v="Consumer"/>
    <s v="Office Supplies"/>
    <s v="Storage &amp; Organization"/>
    <n v="0.55000000000000004"/>
  </r>
  <r>
    <n v="48673"/>
    <d v="2012-04-26T00:00:00"/>
    <d v="2012-04-27T00:00:00"/>
    <s v="April"/>
    <s v="2012"/>
    <n v="1"/>
    <b v="0"/>
    <s v="Not Specified"/>
    <n v="36"/>
    <n v="570.14"/>
    <n v="0.03"/>
    <s v="Regular Air"/>
    <n v="-90.72"/>
    <n v="15.31"/>
    <n v="8.7799999999999994"/>
    <s v="Penelope Sewall"/>
    <s v="Alberta"/>
    <s v="West"/>
    <s v="Home Office"/>
    <s v="Office Supplies"/>
    <s v="Storage &amp; Organization"/>
    <n v="0.56999999999999995"/>
  </r>
  <r>
    <n v="48742"/>
    <d v="2012-04-17T00:00:00"/>
    <d v="2012-04-19T00:00:00"/>
    <s v="April"/>
    <s v="2012"/>
    <n v="2"/>
    <b v="0"/>
    <s v="Not Specified"/>
    <n v="42"/>
    <n v="825.63"/>
    <n v="0.03"/>
    <s v="Regular Air"/>
    <n v="379.74"/>
    <n v="18.940000000000001"/>
    <n v="1.49"/>
    <s v="Roger Demir"/>
    <s v="Alberta"/>
    <s v="West"/>
    <s v="Consumer"/>
    <s v="Office Supplies"/>
    <s v="Binders and Binder Accessories"/>
    <n v="0.35"/>
  </r>
  <r>
    <n v="48998"/>
    <d v="2009-02-16T00:00:00"/>
    <d v="2009-02-18T00:00:00"/>
    <s v="February"/>
    <s v="2009"/>
    <n v="2"/>
    <b v="0"/>
    <s v="low"/>
    <n v="15"/>
    <n v="180.39"/>
    <n v="0.04"/>
    <s v="Regular Air"/>
    <n v="-8.11"/>
    <n v="11.58"/>
    <n v="6.97"/>
    <s v="Sharelle Roach"/>
    <s v="Alberta"/>
    <s v="West"/>
    <s v="Home Office"/>
    <s v="Office Supplies"/>
    <s v="Envelopes"/>
    <n v="0.35"/>
  </r>
  <r>
    <n v="50246"/>
    <d v="2010-08-18T00:00:00"/>
    <d v="2010-08-19T00:00:00"/>
    <s v="August"/>
    <s v="2010"/>
    <n v="1"/>
    <b v="0"/>
    <s v="Medium"/>
    <n v="14"/>
    <n v="102.04"/>
    <n v="0.05"/>
    <s v="Express Air"/>
    <n v="-47.67"/>
    <n v="6.48"/>
    <n v="7.37"/>
    <s v="Darren Powers"/>
    <s v="Alberta"/>
    <s v="West"/>
    <s v="Corporate"/>
    <s v="Office Supplies"/>
    <s v="Paper"/>
    <n v="0.37"/>
  </r>
  <r>
    <n v="51200"/>
    <d v="2011-11-18T00:00:00"/>
    <d v="2011-11-21T00:00:00"/>
    <s v="November"/>
    <s v="2011"/>
    <n v="3"/>
    <b v="0"/>
    <s v="Medium"/>
    <n v="29"/>
    <n v="1617.88"/>
    <n v="0"/>
    <s v="Regular Air"/>
    <n v="271.89999999999998"/>
    <n v="53.98"/>
    <n v="5.5"/>
    <s v="Tom Prescott"/>
    <s v="Alberta"/>
    <s v="West"/>
    <s v="Small Business"/>
    <s v="Technology"/>
    <s v="Computer Peripherals"/>
    <n v="0.62"/>
  </r>
  <r>
    <n v="51271"/>
    <d v="2010-10-25T00:00:00"/>
    <d v="2010-10-27T00:00:00"/>
    <s v="October"/>
    <s v="2010"/>
    <n v="2"/>
    <b v="0"/>
    <s v="High"/>
    <n v="31"/>
    <n v="3969.43"/>
    <n v="0.1"/>
    <s v="Delivery Truck"/>
    <n v="-796.51"/>
    <n v="140.97999999999999"/>
    <n v="36.090000000000003"/>
    <s v="Tim Brockman"/>
    <s v="Alberta"/>
    <s v="West"/>
    <s v="Consumer"/>
    <s v="Furniture"/>
    <s v="Bookcases"/>
    <n v="0.77"/>
  </r>
  <r>
    <n v="51271"/>
    <d v="2010-10-25T00:00:00"/>
    <d v="2010-10-27T00:00:00"/>
    <s v="October"/>
    <s v="2010"/>
    <n v="2"/>
    <b v="0"/>
    <s v="High"/>
    <n v="16"/>
    <n v="2882.7069999999999"/>
    <n v="0.02"/>
    <s v="Regular Air"/>
    <n v="303.23"/>
    <n v="205.99"/>
    <n v="5"/>
    <s v="Tim Brockman"/>
    <s v="Alberta"/>
    <s v="West"/>
    <s v="Consumer"/>
    <s v="Technology"/>
    <s v="Telephones and Communication"/>
    <n v="0.59"/>
  </r>
  <r>
    <n v="51297"/>
    <d v="2012-11-11T00:00:00"/>
    <d v="2012-11-20T00:00:00"/>
    <s v="November"/>
    <s v="2012"/>
    <n v="9"/>
    <b v="0"/>
    <s v="low"/>
    <n v="41"/>
    <n v="356.28"/>
    <n v="7.0000000000000007E-2"/>
    <s v="Express Air"/>
    <n v="65.760000000000005"/>
    <n v="8.69"/>
    <n v="2.99"/>
    <s v="Tom Prescott"/>
    <s v="Alberta"/>
    <s v="West"/>
    <s v="Small Business"/>
    <s v="Office Supplies"/>
    <s v="Binders and Binder Accessories"/>
    <n v="0.39"/>
  </r>
  <r>
    <n v="51842"/>
    <d v="2011-11-28T00:00:00"/>
    <d v="2011-12-03T00:00:00"/>
    <s v="December"/>
    <s v="2011"/>
    <n v="5"/>
    <b v="0"/>
    <s v="low"/>
    <n v="1"/>
    <n v="54.22"/>
    <n v="0.02"/>
    <s v="Regular Air"/>
    <n v="-19.09"/>
    <n v="48.91"/>
    <n v="5.81"/>
    <s v="Tamara Manning"/>
    <s v="Alberta"/>
    <s v="West"/>
    <s v="Corporate"/>
    <s v="Office Supplies"/>
    <s v="Paper"/>
    <n v="0.38"/>
  </r>
  <r>
    <n v="51842"/>
    <d v="2011-11-28T00:00:00"/>
    <d v="2011-12-02T00:00:00"/>
    <s v="December"/>
    <s v="2011"/>
    <n v="4"/>
    <b v="0"/>
    <s v="low"/>
    <n v="4"/>
    <n v="431.11"/>
    <n v="7.0000000000000007E-2"/>
    <s v="Regular Air"/>
    <n v="-244.33"/>
    <n v="101.41"/>
    <n v="35"/>
    <s v="Tamara Manning"/>
    <s v="Alberta"/>
    <s v="West"/>
    <s v="Corporate"/>
    <s v="Office Supplies"/>
    <s v="Storage &amp; Organization"/>
    <n v="0.82"/>
  </r>
  <r>
    <n v="51968"/>
    <d v="2009-09-05T00:00:00"/>
    <d v="2009-09-06T00:00:00"/>
    <s v="September"/>
    <s v="2009"/>
    <n v="1"/>
    <b v="0"/>
    <s v="Medium"/>
    <n v="43"/>
    <n v="3231.5639999999999"/>
    <n v="0.03"/>
    <s v="Regular Air"/>
    <n v="1166.0899999999999"/>
    <n v="85.99"/>
    <n v="0.99"/>
    <s v="Sharelle Roach"/>
    <s v="Alberta"/>
    <s v="West"/>
    <s v="Home Office"/>
    <s v="Technology"/>
    <s v="Telephones and Communication"/>
    <n v="0.55000000000000004"/>
  </r>
  <r>
    <n v="52578"/>
    <d v="2011-03-07T00:00:00"/>
    <d v="2011-03-09T00:00:00"/>
    <s v="March"/>
    <s v="2011"/>
    <n v="2"/>
    <b v="0"/>
    <s v="Critical"/>
    <n v="38"/>
    <n v="6230.68"/>
    <n v="0.09"/>
    <s v="Delivery Truck"/>
    <n v="835.46"/>
    <n v="217.85"/>
    <n v="29.1"/>
    <s v="Pauline Webber"/>
    <s v="Alberta"/>
    <s v="West"/>
    <s v="Consumer"/>
    <s v="Furniture"/>
    <s v="Tables"/>
    <n v="0.68"/>
  </r>
  <r>
    <n v="52578"/>
    <d v="2011-03-07T00:00:00"/>
    <d v="2011-03-10T00:00:00"/>
    <s v="March"/>
    <s v="2011"/>
    <n v="3"/>
    <b v="0"/>
    <s v="Critical"/>
    <n v="8"/>
    <n v="1391.816"/>
    <n v="0.05"/>
    <s v="Regular Air"/>
    <n v="-344.82"/>
    <n v="209.37"/>
    <n v="69"/>
    <s v="Pauline Webber"/>
    <s v="Alberta"/>
    <s v="West"/>
    <s v="Consumer"/>
    <s v="Furniture"/>
    <s v="Tables"/>
    <n v="0.79"/>
  </r>
  <r>
    <n v="53027"/>
    <d v="2010-10-26T00:00:00"/>
    <d v="2010-10-26T00:00:00"/>
    <s v="October"/>
    <s v="2010"/>
    <n v="0"/>
    <s v="FREE DELIVERY"/>
    <s v="low"/>
    <n v="38"/>
    <n v="1323.31"/>
    <n v="0.05"/>
    <s v="Regular Air"/>
    <n v="146.63999999999999"/>
    <n v="35.89"/>
    <n v="14.72"/>
    <s v="Sharelle Roach"/>
    <s v="Alberta"/>
    <s v="West"/>
    <s v="Home Office"/>
    <s v="Office Supplies"/>
    <s v="Envelopes"/>
    <n v="0.4"/>
  </r>
  <r>
    <n v="54214"/>
    <d v="2012-01-02T00:00:00"/>
    <d v="2012-01-05T00:00:00"/>
    <s v="January"/>
    <s v="2012"/>
    <n v="3"/>
    <b v="0"/>
    <s v="Medium"/>
    <n v="38"/>
    <n v="7325.63"/>
    <n v="0.04"/>
    <s v="Express Air"/>
    <n v="1899.23"/>
    <n v="199.99"/>
    <n v="24.49"/>
    <s v="Resi Polking"/>
    <s v="Alberta"/>
    <s v="West"/>
    <s v="Small Business"/>
    <s v="Technology"/>
    <s v="Copiers and Fax"/>
    <n v="0.46"/>
  </r>
  <r>
    <n v="54342"/>
    <d v="2009-06-08T00:00:00"/>
    <d v="2009-06-08T00:00:00"/>
    <s v="June"/>
    <s v="2009"/>
    <n v="0"/>
    <s v="FREE DELIVERY"/>
    <s v="low"/>
    <n v="35"/>
    <n v="3439.39"/>
    <n v="0.05"/>
    <s v="Express Air"/>
    <n v="1057.6199999999999"/>
    <n v="100.97"/>
    <n v="7.18"/>
    <s v="Pauline Webber"/>
    <s v="Alberta"/>
    <s v="West"/>
    <s v="Consumer"/>
    <s v="Technology"/>
    <s v="Computer Peripherals"/>
    <n v="0.46"/>
  </r>
  <r>
    <n v="54342"/>
    <d v="2009-06-08T00:00:00"/>
    <d v="2009-06-08T00:00:00"/>
    <s v="June"/>
    <s v="2009"/>
    <n v="0"/>
    <s v="FREE DELIVERY"/>
    <s v="low"/>
    <n v="2"/>
    <n v="10.48"/>
    <n v="0.02"/>
    <s v="Regular Air"/>
    <n v="-5.65"/>
    <n v="4.84"/>
    <n v="0.71"/>
    <s v="Pauline Webber"/>
    <s v="Alberta"/>
    <s v="West"/>
    <s v="Consumer"/>
    <s v="Office Supplies"/>
    <s v="Pens &amp; Art Supplies"/>
    <n v="0.52"/>
  </r>
  <r>
    <n v="54656"/>
    <d v="2012-11-19T00:00:00"/>
    <d v="2012-11-21T00:00:00"/>
    <s v="November"/>
    <s v="2012"/>
    <n v="2"/>
    <b v="0"/>
    <s v="High"/>
    <n v="22"/>
    <n v="109.52"/>
    <n v="0.09"/>
    <s v="Express Air"/>
    <n v="-73.349999999999994"/>
    <n v="4.54"/>
    <n v="5.83"/>
    <s v="Tamara Manning"/>
    <s v="Alberta"/>
    <s v="West"/>
    <s v="Corporate"/>
    <s v="Office Supplies"/>
    <s v="Binders and Binder Accessories"/>
    <n v="0.36"/>
  </r>
  <r>
    <n v="54949"/>
    <d v="2009-08-10T00:00:00"/>
    <d v="2009-08-15T00:00:00"/>
    <s v="August"/>
    <s v="2009"/>
    <n v="5"/>
    <b v="0"/>
    <s v="low"/>
    <n v="32"/>
    <n v="210.94"/>
    <n v="0.08"/>
    <s v="Regular Air"/>
    <n v="-94.59"/>
    <n v="6.48"/>
    <n v="6.81"/>
    <s v="Shaun Chance"/>
    <s v="Alberta"/>
    <s v="West"/>
    <s v="Corporate"/>
    <s v="Office Supplies"/>
    <s v="Paper"/>
    <n v="0.36"/>
  </r>
  <r>
    <n v="54949"/>
    <d v="2009-08-10T00:00:00"/>
    <d v="2009-08-17T00:00:00"/>
    <s v="August"/>
    <s v="2009"/>
    <n v="7"/>
    <b v="0"/>
    <s v="low"/>
    <n v="7"/>
    <n v="192.02"/>
    <n v="0.09"/>
    <s v="Delivery Truck"/>
    <n v="-293.74"/>
    <n v="20.98"/>
    <n v="53.03"/>
    <s v="Shaun Chance"/>
    <s v="Alberta"/>
    <s v="West"/>
    <s v="Corporate"/>
    <s v="Office Supplies"/>
    <s v="Storage &amp; Organization"/>
    <n v="0.78"/>
  </r>
  <r>
    <n v="55813"/>
    <d v="2012-07-28T00:00:00"/>
    <d v="2012-07-28T00:00:00"/>
    <s v="July"/>
    <s v="2012"/>
    <n v="0"/>
    <s v="FREE DELIVERY"/>
    <s v="low"/>
    <n v="39"/>
    <n v="2650.77"/>
    <n v="0.08"/>
    <s v="Regular Air"/>
    <n v="-824.43"/>
    <n v="70.709999999999994"/>
    <n v="37.58"/>
    <s v="Darren Powers"/>
    <s v="Alberta"/>
    <s v="West"/>
    <s v="Corporate"/>
    <s v="Furniture"/>
    <s v="Office Furnishings"/>
    <n v="0.78"/>
  </r>
  <r>
    <n v="56577"/>
    <d v="2011-11-02T00:00:00"/>
    <d v="2011-11-04T00:00:00"/>
    <s v="November"/>
    <s v="2011"/>
    <n v="2"/>
    <b v="0"/>
    <s v="Critical"/>
    <n v="19"/>
    <n v="1134.2"/>
    <n v="0.08"/>
    <s v="Delivery Truck"/>
    <n v="-351.51"/>
    <n v="58.14"/>
    <n v="36.61"/>
    <s v="Quincy Jones"/>
    <s v="Alberta"/>
    <s v="West"/>
    <s v="Small Business"/>
    <s v="Furniture"/>
    <s v="Bookcases"/>
    <n v="0.61"/>
  </r>
  <r>
    <n v="56834"/>
    <d v="2011-05-01T00:00:00"/>
    <d v="2011-05-03T00:00:00"/>
    <s v="May"/>
    <s v="2011"/>
    <n v="2"/>
    <b v="0"/>
    <s v="High"/>
    <n v="22"/>
    <n v="1900.47"/>
    <n v="0"/>
    <s v="Delivery Truck"/>
    <n v="202.73"/>
    <n v="80.97"/>
    <n v="30.06"/>
    <s v="Darren Powers"/>
    <s v="Alberta"/>
    <s v="West"/>
    <s v="Corporate"/>
    <s v="Technology"/>
    <s v="Office Machines"/>
    <n v="0.4"/>
  </r>
  <r>
    <n v="56834"/>
    <d v="2011-05-01T00:00:00"/>
    <d v="2011-05-02T00:00:00"/>
    <s v="May"/>
    <s v="2011"/>
    <n v="1"/>
    <b v="0"/>
    <s v="High"/>
    <n v="33"/>
    <n v="205.52"/>
    <n v="0.09"/>
    <s v="Regular Air"/>
    <n v="-118.55"/>
    <n v="6.48"/>
    <n v="7.03"/>
    <s v="Darren Powers"/>
    <s v="Alberta"/>
    <s v="West"/>
    <s v="Corporate"/>
    <s v="Office Supplies"/>
    <s v="Paper"/>
    <n v="0.37"/>
  </r>
  <r>
    <n v="57380"/>
    <d v="2011-10-20T00:00:00"/>
    <d v="2011-10-24T00:00:00"/>
    <s v="October"/>
    <s v="2011"/>
    <n v="4"/>
    <b v="0"/>
    <s v="low"/>
    <n v="3"/>
    <n v="545.88"/>
    <n v="0.05"/>
    <s v="Delivery Truck"/>
    <n v="-95.04"/>
    <n v="212.6"/>
    <n v="52.2"/>
    <s v="Pauline Webber"/>
    <s v="Alberta"/>
    <s v="West"/>
    <s v="Consumer"/>
    <s v="Furniture"/>
    <s v="Tables"/>
    <n v="0.64"/>
  </r>
  <r>
    <n v="58722"/>
    <d v="2012-10-11T00:00:00"/>
    <d v="2012-10-13T00:00:00"/>
    <s v="October"/>
    <s v="2012"/>
    <n v="2"/>
    <b v="0"/>
    <s v="Critical"/>
    <n v="45"/>
    <n v="4042.96"/>
    <n v="0.05"/>
    <s v="Delivery Truck"/>
    <n v="-699.72"/>
    <n v="89.99"/>
    <n v="42"/>
    <s v="Tom Prescott"/>
    <s v="Alberta"/>
    <s v="West"/>
    <s v="Small Business"/>
    <s v="Furniture"/>
    <s v="Chairs &amp; Chairmats"/>
    <n v="0.66"/>
  </r>
  <r>
    <n v="58981"/>
    <d v="2011-01-31T00:00:00"/>
    <d v="2011-02-02T00:00:00"/>
    <s v="February"/>
    <s v="2011"/>
    <n v="2"/>
    <b v="0"/>
    <s v="High"/>
    <n v="28"/>
    <n v="1262.75"/>
    <n v="7.0000000000000007E-2"/>
    <s v="Regular Air"/>
    <n v="422.23"/>
    <n v="46.89"/>
    <n v="5.0999999999999996"/>
    <s v="Tamara Manning"/>
    <s v="Alberta"/>
    <s v="West"/>
    <s v="Corporate"/>
    <s v="Office Supplies"/>
    <s v="Appliances"/>
    <n v="0.46"/>
  </r>
  <r>
    <n v="59686"/>
    <d v="2011-03-08T00:00:00"/>
    <d v="2011-03-13T00:00:00"/>
    <s v="March"/>
    <s v="2011"/>
    <n v="5"/>
    <b v="0"/>
    <s v="low"/>
    <n v="41"/>
    <n v="243.37"/>
    <n v="0.01"/>
    <s v="Regular Air"/>
    <n v="-106.42"/>
    <n v="5.8"/>
    <n v="5.59"/>
    <s v="Shaun Chance"/>
    <s v="Alberta"/>
    <s v="West"/>
    <s v="Corporate"/>
    <s v="Office Supplies"/>
    <s v="Binders and Binder Accessories"/>
    <n v="0.4"/>
  </r>
  <r>
    <n v="6791"/>
    <d v="2011-02-01T00:00:00"/>
    <d v="2011-02-03T00:00:00"/>
    <s v="February"/>
    <s v="2011"/>
    <n v="2"/>
    <b v="0"/>
    <s v="Medium"/>
    <n v="14"/>
    <n v="730.33"/>
    <n v="0.1"/>
    <s v="Express Air"/>
    <n v="110.77"/>
    <n v="51.98"/>
    <n v="10.17"/>
    <s v="Lindsay Castell"/>
    <s v="Alberta"/>
    <s v="West"/>
    <s v="Small Business"/>
    <s v="Technology"/>
    <s v="Office Machines"/>
    <n v="0.37"/>
  </r>
  <r>
    <n v="9895"/>
    <d v="2010-04-20T00:00:00"/>
    <d v="2010-04-24T00:00:00"/>
    <s v="April"/>
    <s v="2010"/>
    <n v="4"/>
    <b v="0"/>
    <s v="low"/>
    <n v="9"/>
    <n v="54.79"/>
    <n v="0.05"/>
    <s v="Regular Air"/>
    <n v="-6.82"/>
    <n v="5.85"/>
    <n v="2.27"/>
    <s v="Adam Bellavance"/>
    <s v="Alberta"/>
    <s v="West"/>
    <s v="Small Business"/>
    <s v="Office Supplies"/>
    <s v="Pens &amp; Art Supplies"/>
    <n v="0.56000000000000005"/>
  </r>
  <r>
    <n v="11846"/>
    <d v="2010-04-20T00:00:00"/>
    <d v="2010-04-24T00:00:00"/>
    <s v="April"/>
    <s v="2010"/>
    <n v="4"/>
    <b v="0"/>
    <s v="low"/>
    <n v="49"/>
    <n v="7319.85"/>
    <n v="0.03"/>
    <s v="Regular Air"/>
    <n v="611.42999999999995"/>
    <n v="152.47999999999999"/>
    <n v="4"/>
    <s v="Ken Dana"/>
    <s v="Alberta"/>
    <s v="West"/>
    <s v="Corporate"/>
    <s v="Technology"/>
    <s v="Computer Peripherals"/>
    <n v="0.79"/>
  </r>
  <r>
    <n v="11846"/>
    <d v="2010-04-20T00:00:00"/>
    <d v="2010-04-27T00:00:00"/>
    <s v="April"/>
    <s v="2010"/>
    <n v="7"/>
    <b v="0"/>
    <s v="low"/>
    <n v="28"/>
    <n v="707.44"/>
    <n v="0.01"/>
    <s v="Express Air"/>
    <n v="-50.27"/>
    <n v="24.98"/>
    <n v="8.7899999999999991"/>
    <s v="Ken Dana"/>
    <s v="Alberta"/>
    <s v="West"/>
    <s v="Corporate"/>
    <s v="Office Supplies"/>
    <s v="Storage &amp; Organization"/>
    <n v="0.66"/>
  </r>
  <r>
    <n v="12450"/>
    <d v="2009-03-12T00:00:00"/>
    <d v="2009-03-14T00:00:00"/>
    <s v="March"/>
    <s v="2009"/>
    <n v="2"/>
    <b v="0"/>
    <s v="Not Specified"/>
    <n v="15"/>
    <n v="1146.4100000000001"/>
    <n v="0"/>
    <s v="Regular Air"/>
    <n v="-88.61"/>
    <n v="73.98"/>
    <n v="14.52"/>
    <s v="Lindsay Castell"/>
    <s v="Alberta"/>
    <s v="West"/>
    <s v="Small Business"/>
    <s v="Technology"/>
    <s v="Computer Peripherals"/>
    <n v="0.65"/>
  </r>
  <r>
    <n v="16518"/>
    <d v="2012-09-29T00:00:00"/>
    <d v="2012-09-30T00:00:00"/>
    <s v="September"/>
    <s v="2012"/>
    <n v="1"/>
    <b v="0"/>
    <s v="Critical"/>
    <n v="4"/>
    <n v="80.290000000000006"/>
    <n v="0.03"/>
    <s v="Regular Air"/>
    <n v="-6.57"/>
    <n v="18.97"/>
    <n v="5.21"/>
    <s v="Ken Dana"/>
    <s v="Alberta"/>
    <s v="West"/>
    <s v="Corporate"/>
    <s v="Office Supplies"/>
    <s v="Paper"/>
    <n v="0.37"/>
  </r>
  <r>
    <n v="16518"/>
    <d v="2012-09-29T00:00:00"/>
    <d v="2012-10-02T00:00:00"/>
    <s v="October"/>
    <s v="2012"/>
    <n v="3"/>
    <b v="0"/>
    <s v="Critical"/>
    <n v="36"/>
    <n v="2628.9225000000001"/>
    <n v="0.03"/>
    <s v="Regular Air"/>
    <n v="832.19"/>
    <n v="85.99"/>
    <n v="0.99"/>
    <s v="Ken Dana"/>
    <s v="Alberta"/>
    <s v="West"/>
    <s v="Corporate"/>
    <s v="Technology"/>
    <s v="Telephones and Communication"/>
    <n v="0.55000000000000004"/>
  </r>
  <r>
    <n v="17860"/>
    <d v="2011-04-06T00:00:00"/>
    <d v="2011-04-08T00:00:00"/>
    <s v="April"/>
    <s v="2011"/>
    <n v="2"/>
    <b v="0"/>
    <s v="Critical"/>
    <n v="16"/>
    <n v="139"/>
    <n v="0.05"/>
    <s v="Express Air"/>
    <n v="-96.33"/>
    <n v="7.77"/>
    <n v="9.23"/>
    <s v="Adam Bellavance"/>
    <s v="Alberta"/>
    <s v="West"/>
    <s v="Small Business"/>
    <s v="Office Supplies"/>
    <s v="Appliances"/>
    <n v="0.57999999999999996"/>
  </r>
  <r>
    <n v="17952"/>
    <d v="2010-10-11T00:00:00"/>
    <d v="2010-10-12T00:00:00"/>
    <s v="October"/>
    <s v="2010"/>
    <n v="1"/>
    <b v="0"/>
    <s v="Medium"/>
    <n v="28"/>
    <n v="430.13"/>
    <n v="0.02"/>
    <s v="Regular Air"/>
    <n v="2.33"/>
    <n v="14.42"/>
    <n v="6.75"/>
    <s v="Ken Dana"/>
    <s v="Alberta"/>
    <s v="West"/>
    <s v="Small Business"/>
    <s v="Office Supplies"/>
    <s v="Appliances"/>
    <n v="0.52"/>
  </r>
  <r>
    <n v="18596"/>
    <d v="2012-10-02T00:00:00"/>
    <d v="2012-10-04T00:00:00"/>
    <s v="October"/>
    <s v="2012"/>
    <n v="2"/>
    <b v="0"/>
    <s v="low"/>
    <n v="42"/>
    <n v="4917.6899999999996"/>
    <n v="0.02"/>
    <s v="Delivery Truck"/>
    <n v="126.31"/>
    <n v="110.98"/>
    <n v="30"/>
    <s v="Adam Bellavance"/>
    <s v="Alberta"/>
    <s v="West"/>
    <s v="Small Business"/>
    <s v="Furniture"/>
    <s v="Chairs &amp; Chairmats"/>
    <n v="0.71"/>
  </r>
  <r>
    <n v="18596"/>
    <d v="2012-10-02T00:00:00"/>
    <d v="2012-10-04T00:00:00"/>
    <s v="October"/>
    <s v="2012"/>
    <n v="2"/>
    <b v="0"/>
    <s v="low"/>
    <n v="32"/>
    <n v="416.8"/>
    <n v="0.01"/>
    <s v="Regular Air"/>
    <n v="223.38"/>
    <n v="12.53"/>
    <n v="0.5"/>
    <s v="Adam Bellavance"/>
    <s v="Alberta"/>
    <s v="West"/>
    <s v="Small Business"/>
    <s v="Office Supplies"/>
    <s v="Labels"/>
    <n v="0.38"/>
  </r>
  <r>
    <n v="21410"/>
    <d v="2012-05-01T00:00:00"/>
    <d v="2012-05-03T00:00:00"/>
    <s v="May"/>
    <s v="2012"/>
    <n v="2"/>
    <b v="0"/>
    <s v="Critical"/>
    <n v="16"/>
    <n v="2101.59"/>
    <n v="0.01"/>
    <s v="Express Air"/>
    <n v="554.91"/>
    <n v="123.38"/>
    <n v="24.49"/>
    <s v="Lindsay Castell"/>
    <s v="Alberta"/>
    <s v="West"/>
    <s v="Corporate"/>
    <s v="Office Supplies"/>
    <s v="Appliances"/>
    <n v="0.46"/>
  </r>
  <r>
    <n v="22563"/>
    <d v="2012-05-20T00:00:00"/>
    <d v="2012-05-23T00:00:00"/>
    <s v="May"/>
    <s v="2012"/>
    <n v="3"/>
    <b v="0"/>
    <s v="Critical"/>
    <n v="32"/>
    <n v="251.51"/>
    <n v="0.06"/>
    <s v="Regular Air"/>
    <n v="-9.7799999999999994"/>
    <n v="7.7"/>
    <n v="3.68"/>
    <s v="Laurel Workman"/>
    <s v="Alberta"/>
    <s v="West"/>
    <s v="Home Office"/>
    <s v="Furniture"/>
    <s v="Office Furnishings"/>
    <n v="0.52"/>
  </r>
  <r>
    <n v="25318"/>
    <d v="2011-11-19T00:00:00"/>
    <d v="2011-11-21T00:00:00"/>
    <s v="November"/>
    <s v="2011"/>
    <n v="2"/>
    <b v="0"/>
    <s v="Critical"/>
    <n v="1"/>
    <n v="3.2"/>
    <n v="0.09"/>
    <s v="Regular Air"/>
    <n v="-3.16"/>
    <n v="1.88"/>
    <n v="1.49"/>
    <s v="Ken Dana"/>
    <s v="Alberta"/>
    <s v="West"/>
    <s v="Small Business"/>
    <s v="Office Supplies"/>
    <s v="Binders and Binder Accessories"/>
    <n v="0.37"/>
  </r>
  <r>
    <n v="26688"/>
    <d v="2010-08-18T00:00:00"/>
    <d v="2010-08-20T00:00:00"/>
    <s v="August"/>
    <s v="2010"/>
    <n v="2"/>
    <b v="0"/>
    <s v="Medium"/>
    <n v="21"/>
    <n v="424.13"/>
    <n v="0.06"/>
    <s v="Regular Air"/>
    <n v="57.17"/>
    <n v="20.27"/>
    <n v="3.99"/>
    <s v="Laurel Workman"/>
    <s v="Alberta"/>
    <s v="West"/>
    <s v="Home Office"/>
    <s v="Office Supplies"/>
    <s v="Appliances"/>
    <n v="0.56999999999999995"/>
  </r>
  <r>
    <n v="26688"/>
    <d v="2010-08-18T00:00:00"/>
    <d v="2010-08-19T00:00:00"/>
    <s v="August"/>
    <s v="2010"/>
    <n v="1"/>
    <b v="0"/>
    <s v="Medium"/>
    <n v="7"/>
    <n v="69.400000000000006"/>
    <n v="0.09"/>
    <s v="Regular Air"/>
    <n v="12.02"/>
    <n v="9.93"/>
    <n v="1.0900000000000001"/>
    <s v="Laurel Workman"/>
    <s v="Alberta"/>
    <s v="West"/>
    <s v="Home Office"/>
    <s v="Office Supplies"/>
    <s v="Pens &amp; Art Supplies"/>
    <n v="0.43"/>
  </r>
  <r>
    <n v="26881"/>
    <d v="2009-08-01T00:00:00"/>
    <d v="2009-08-05T00:00:00"/>
    <s v="August"/>
    <s v="2009"/>
    <n v="4"/>
    <b v="0"/>
    <s v="low"/>
    <n v="26"/>
    <n v="10692.97"/>
    <n v="0.05"/>
    <s v="Delivery Truck"/>
    <n v="-410.39"/>
    <n v="424.21"/>
    <n v="110.2"/>
    <s v="Ken Dana"/>
    <s v="Alberta"/>
    <s v="West"/>
    <s v="Small Business"/>
    <s v="Furniture"/>
    <s v="Tables"/>
    <n v="0.67"/>
  </r>
  <r>
    <n v="26887"/>
    <d v="2011-05-15T00:00:00"/>
    <d v="2011-05-16T00:00:00"/>
    <s v="May"/>
    <s v="2011"/>
    <n v="1"/>
    <b v="0"/>
    <s v="Critical"/>
    <n v="38"/>
    <n v="1637.78"/>
    <n v="0.08"/>
    <s v="Express Air"/>
    <n v="461.65"/>
    <n v="42.98"/>
    <n v="4.62"/>
    <s v="Adam Bellavance"/>
    <s v="Alberta"/>
    <s v="West"/>
    <s v="Small Business"/>
    <s v="Office Supplies"/>
    <s v="Appliances"/>
    <n v="0.56000000000000005"/>
  </r>
  <r>
    <n v="26887"/>
    <d v="2011-05-15T00:00:00"/>
    <d v="2011-05-15T00:00:00"/>
    <s v="May"/>
    <s v="2011"/>
    <n v="0"/>
    <s v="FREE DELIVERY"/>
    <s v="Critical"/>
    <n v="23"/>
    <n v="193.84"/>
    <n v="7.0000000000000007E-2"/>
    <s v="Express Air"/>
    <n v="-117.1"/>
    <n v="8.0399999999999991"/>
    <n v="8.94"/>
    <s v="Adam Bellavance"/>
    <s v="Alberta"/>
    <s v="West"/>
    <s v="Small Business"/>
    <s v="Office Supplies"/>
    <s v="Binders and Binder Accessories"/>
    <n v="0.4"/>
  </r>
  <r>
    <n v="29761"/>
    <d v="2012-07-03T00:00:00"/>
    <d v="2012-07-04T00:00:00"/>
    <s v="July"/>
    <s v="2012"/>
    <n v="1"/>
    <b v="0"/>
    <s v="Medium"/>
    <n v="48"/>
    <n v="1463.105"/>
    <n v="0.06"/>
    <s v="Regular Air"/>
    <n v="446.99"/>
    <n v="35.99"/>
    <n v="1.25"/>
    <s v="Ken Dana"/>
    <s v="Alberta"/>
    <s v="West"/>
    <s v="Corporate"/>
    <s v="Technology"/>
    <s v="Telephones and Communication"/>
    <n v="0.56999999999999995"/>
  </r>
  <r>
    <n v="29761"/>
    <d v="2012-07-03T00:00:00"/>
    <d v="2012-07-06T00:00:00"/>
    <s v="July"/>
    <s v="2012"/>
    <n v="3"/>
    <b v="0"/>
    <s v="Medium"/>
    <n v="42"/>
    <n v="1085.4000000000001"/>
    <n v="0.02"/>
    <s v="Regular Air"/>
    <n v="262.32"/>
    <n v="25.98"/>
    <n v="5.37"/>
    <s v="Ken Dana"/>
    <s v="Alberta"/>
    <s v="West"/>
    <s v="Corporate"/>
    <s v="Office Supplies"/>
    <s v="Appliances"/>
    <n v="0.5"/>
  </r>
  <r>
    <n v="29761"/>
    <d v="2012-07-03T00:00:00"/>
    <d v="2012-07-05T00:00:00"/>
    <s v="July"/>
    <s v="2012"/>
    <n v="2"/>
    <b v="0"/>
    <s v="Medium"/>
    <n v="19"/>
    <n v="123.67"/>
    <n v="0.03"/>
    <s v="Regular Air"/>
    <n v="-34.17"/>
    <n v="6.24"/>
    <n v="5.22"/>
    <s v="Ken Dana"/>
    <s v="Alberta"/>
    <s v="West"/>
    <s v="Corporate"/>
    <s v="Furniture"/>
    <s v="Office Furnishings"/>
    <n v="0.6"/>
  </r>
  <r>
    <n v="31810"/>
    <d v="2009-05-21T00:00:00"/>
    <d v="2009-05-21T00:00:00"/>
    <s v="May"/>
    <s v="2009"/>
    <n v="0"/>
    <s v="FREE DELIVERY"/>
    <s v="Critical"/>
    <n v="46"/>
    <n v="355.55"/>
    <n v="0.03"/>
    <s v="Regular Air"/>
    <n v="-166.74"/>
    <n v="7.28"/>
    <n v="7.98"/>
    <s v="Lisa Ryan"/>
    <s v="Alberta"/>
    <s v="West"/>
    <s v="Home Office"/>
    <s v="Furniture"/>
    <s v="Office Furnishings"/>
    <n v="0.42"/>
  </r>
  <r>
    <n v="36548"/>
    <d v="2010-10-30T00:00:00"/>
    <d v="2010-11-01T00:00:00"/>
    <s v="November"/>
    <s v="2010"/>
    <n v="2"/>
    <b v="0"/>
    <s v="low"/>
    <n v="8"/>
    <n v="44.99"/>
    <n v="0.06"/>
    <s v="Regular Air"/>
    <n v="-40.43"/>
    <n v="4.9800000000000004"/>
    <n v="7.54"/>
    <s v="Max Engle"/>
    <s v="Alberta"/>
    <s v="West"/>
    <s v="Corporate"/>
    <s v="Office Supplies"/>
    <s v="Paper"/>
    <n v="0.38"/>
  </r>
  <r>
    <n v="39585"/>
    <d v="2011-12-29T00:00:00"/>
    <d v="2011-12-30T00:00:00"/>
    <s v="December"/>
    <s v="2011"/>
    <n v="1"/>
    <b v="0"/>
    <s v="Not Specified"/>
    <n v="32"/>
    <n v="166.17"/>
    <n v="0.01"/>
    <s v="Regular Air"/>
    <n v="-22.74"/>
    <n v="5.08"/>
    <n v="3.63"/>
    <s v="Max Engle"/>
    <s v="Alberta"/>
    <s v="West"/>
    <s v="Corporate"/>
    <s v="Furniture"/>
    <s v="Office Furnishings"/>
    <n v="0.51"/>
  </r>
  <r>
    <n v="41793"/>
    <d v="2009-05-15T00:00:00"/>
    <d v="2009-05-16T00:00:00"/>
    <s v="May"/>
    <s v="2009"/>
    <n v="1"/>
    <b v="0"/>
    <s v="High"/>
    <n v="48"/>
    <n v="1286.8699999999999"/>
    <n v="0.05"/>
    <s v="Regular Air"/>
    <n v="384.38"/>
    <n v="26.48"/>
    <n v="6.93"/>
    <s v="Adam Bellavance"/>
    <s v="Alberta"/>
    <s v="West"/>
    <s v="Small Business"/>
    <s v="Furniture"/>
    <s v="Office Furnishings"/>
    <n v="0.49"/>
  </r>
  <r>
    <n v="42949"/>
    <d v="2009-05-21T00:00:00"/>
    <d v="2009-05-22T00:00:00"/>
    <s v="May"/>
    <s v="2009"/>
    <n v="1"/>
    <b v="0"/>
    <s v="Not Specified"/>
    <n v="40"/>
    <n v="202.11"/>
    <n v="0.08"/>
    <s v="Regular Air"/>
    <n v="-17.489999999999998"/>
    <n v="5"/>
    <n v="3.39"/>
    <s v="Adam Bellavance"/>
    <s v="Alberta"/>
    <s v="West"/>
    <s v="Small Business"/>
    <s v="Office Supplies"/>
    <s v="Rubber Bands"/>
    <n v="0.37"/>
  </r>
  <r>
    <n v="42949"/>
    <d v="2009-05-21T00:00:00"/>
    <d v="2009-05-23T00:00:00"/>
    <s v="May"/>
    <s v="2009"/>
    <n v="2"/>
    <b v="0"/>
    <s v="Not Specified"/>
    <n v="49"/>
    <n v="630.99"/>
    <n v="7.0000000000000007E-2"/>
    <s v="Regular Air"/>
    <n v="-114.64"/>
    <n v="12.99"/>
    <n v="9.44"/>
    <s v="Adam Bellavance"/>
    <s v="Alberta"/>
    <s v="West"/>
    <s v="Small Business"/>
    <s v="Technology"/>
    <s v="Office Machines"/>
    <n v="0.39"/>
  </r>
  <r>
    <n v="43044"/>
    <d v="2009-10-17T00:00:00"/>
    <d v="2009-10-19T00:00:00"/>
    <s v="October"/>
    <s v="2009"/>
    <n v="2"/>
    <b v="0"/>
    <s v="Medium"/>
    <n v="23"/>
    <n v="103.5"/>
    <n v="0.06"/>
    <s v="Regular Air"/>
    <n v="-73.069999999999993"/>
    <n v="4.24"/>
    <n v="5.41"/>
    <s v="Laurel Workman"/>
    <s v="Alberta"/>
    <s v="West"/>
    <s v="Home Office"/>
    <s v="Office Supplies"/>
    <s v="Binders and Binder Accessories"/>
    <n v="0.35"/>
  </r>
  <r>
    <n v="43044"/>
    <d v="2009-10-17T00:00:00"/>
    <d v="2009-10-19T00:00:00"/>
    <s v="October"/>
    <s v="2009"/>
    <n v="2"/>
    <b v="0"/>
    <s v="Medium"/>
    <n v="3"/>
    <n v="19707.2"/>
    <n v="0.04"/>
    <s v="Regular Air"/>
    <n v="-12558"/>
    <n v="6783.02"/>
    <n v="24.49"/>
    <s v="Laurel Workman"/>
    <s v="Alberta"/>
    <s v="West"/>
    <s v="Home Office"/>
    <s v="Technology"/>
    <s v="Office Machines"/>
    <n v="0.39"/>
  </r>
  <r>
    <n v="46048"/>
    <d v="2012-12-11T00:00:00"/>
    <d v="2012-12-13T00:00:00"/>
    <s v="December"/>
    <s v="2012"/>
    <n v="2"/>
    <b v="0"/>
    <s v="Medium"/>
    <n v="10"/>
    <n v="135.77000000000001"/>
    <n v="0.05"/>
    <s v="Express Air"/>
    <n v="0.53"/>
    <n v="12.98"/>
    <n v="3.14"/>
    <s v="Laurel Workman"/>
    <s v="Alberta"/>
    <s v="West"/>
    <s v="Home Office"/>
    <s v="Office Supplies"/>
    <s v="Scissors, Rulers and Trimmers"/>
    <n v="0.6"/>
  </r>
  <r>
    <n v="46048"/>
    <d v="2012-12-11T00:00:00"/>
    <d v="2012-12-13T00:00:00"/>
    <s v="December"/>
    <s v="2012"/>
    <n v="2"/>
    <b v="0"/>
    <s v="Medium"/>
    <n v="35"/>
    <n v="447.25"/>
    <n v="0.08"/>
    <s v="Regular Air"/>
    <n v="-15.92"/>
    <n v="13.48"/>
    <n v="4.51"/>
    <s v="Laurel Workman"/>
    <s v="Alberta"/>
    <s v="West"/>
    <s v="Home Office"/>
    <s v="Office Supplies"/>
    <s v="Storage &amp; Organization"/>
    <n v="0.59"/>
  </r>
  <r>
    <n v="48354"/>
    <d v="2011-04-20T00:00:00"/>
    <d v="2011-04-21T00:00:00"/>
    <s v="April"/>
    <s v="2011"/>
    <n v="1"/>
    <b v="0"/>
    <s v="Medium"/>
    <n v="25"/>
    <n v="1387.29"/>
    <n v="0.03"/>
    <s v="Express Air"/>
    <n v="405.64"/>
    <n v="55.48"/>
    <n v="14.3"/>
    <s v="Lisa Ryan"/>
    <s v="Alberta"/>
    <s v="West"/>
    <s v="Home Office"/>
    <s v="Office Supplies"/>
    <s v="Paper"/>
    <n v="0.37"/>
  </r>
  <r>
    <n v="48416"/>
    <d v="2009-07-06T00:00:00"/>
    <d v="2009-07-08T00:00:00"/>
    <s v="July"/>
    <s v="2009"/>
    <n v="2"/>
    <b v="0"/>
    <s v="Not Specified"/>
    <n v="23"/>
    <n v="167.66"/>
    <n v="0.01"/>
    <s v="Regular Air"/>
    <n v="-15.48"/>
    <n v="6.68"/>
    <n v="4.91"/>
    <s v="Ken Dana"/>
    <s v="Alberta"/>
    <s v="West"/>
    <s v="Small Business"/>
    <s v="Office Supplies"/>
    <s v="Paper"/>
    <n v="0.37"/>
  </r>
  <r>
    <n v="49798"/>
    <d v="2012-12-08T00:00:00"/>
    <d v="2012-12-09T00:00:00"/>
    <s v="December"/>
    <s v="2012"/>
    <n v="1"/>
    <b v="0"/>
    <s v="Critical"/>
    <n v="5"/>
    <n v="1424.95"/>
    <n v="0.09"/>
    <s v="Delivery Truck"/>
    <n v="-517.83000000000004"/>
    <n v="280.98"/>
    <n v="57"/>
    <s v="Lisa Ryan"/>
    <s v="Alberta"/>
    <s v="West"/>
    <s v="Home Office"/>
    <s v="Furniture"/>
    <s v="Chairs &amp; Chairmats"/>
    <n v="0.78"/>
  </r>
  <r>
    <n v="49798"/>
    <d v="2012-12-08T00:00:00"/>
    <d v="2012-12-08T00:00:00"/>
    <s v="December"/>
    <s v="2012"/>
    <n v="0"/>
    <s v="FREE DELIVERY"/>
    <s v="Critical"/>
    <n v="29"/>
    <n v="321.5"/>
    <n v="0.03"/>
    <s v="Regular Air"/>
    <n v="20.309999999999999"/>
    <n v="10.98"/>
    <n v="3.37"/>
    <s v="Lisa Ryan"/>
    <s v="Alberta"/>
    <s v="West"/>
    <s v="Home Office"/>
    <s v="Office Supplies"/>
    <s v="Scissors, Rulers and Trimmers"/>
    <n v="0.56999999999999995"/>
  </r>
  <r>
    <n v="50470"/>
    <d v="2010-08-23T00:00:00"/>
    <d v="2010-08-28T00:00:00"/>
    <s v="August"/>
    <s v="2010"/>
    <n v="5"/>
    <b v="0"/>
    <s v="low"/>
    <n v="38"/>
    <n v="827.83"/>
    <n v="0.09"/>
    <s v="Regular Air"/>
    <n v="-57.73"/>
    <n v="22.99"/>
    <n v="8.99"/>
    <s v="Ken Dana"/>
    <s v="Alberta"/>
    <s v="West"/>
    <s v="Small Business"/>
    <s v="Office Supplies"/>
    <s v="Pens &amp; Art Supplies"/>
    <n v="0.56999999999999995"/>
  </r>
  <r>
    <n v="52900"/>
    <d v="2011-05-20T00:00:00"/>
    <d v="2011-05-22T00:00:00"/>
    <s v="May"/>
    <s v="2011"/>
    <n v="2"/>
    <b v="0"/>
    <s v="High"/>
    <n v="16"/>
    <n v="101.14"/>
    <n v="0"/>
    <s v="Regular Air"/>
    <n v="-32.619999999999997"/>
    <n v="5.98"/>
    <n v="5.46"/>
    <s v="Helen Wasserman"/>
    <s v="Alberta"/>
    <s v="West"/>
    <s v="Home Office"/>
    <s v="Office Supplies"/>
    <s v="Paper"/>
    <n v="0.36"/>
  </r>
  <r>
    <n v="57572"/>
    <d v="2011-07-12T00:00:00"/>
    <d v="2011-07-14T00:00:00"/>
    <s v="July"/>
    <s v="2011"/>
    <n v="2"/>
    <b v="0"/>
    <s v="Medium"/>
    <n v="30"/>
    <n v="139.08000000000001"/>
    <n v="0.1"/>
    <s v="Regular Air"/>
    <n v="-120.04"/>
    <n v="4.9800000000000004"/>
    <n v="4.62"/>
    <s v="Helen Wasserman"/>
    <s v="Alberta"/>
    <s v="West"/>
    <s v="Home Office"/>
    <s v="Technology"/>
    <s v="Computer Peripherals"/>
    <n v="0.64"/>
  </r>
  <r>
    <n v="57572"/>
    <d v="2011-07-12T00:00:00"/>
    <d v="2011-07-13T00:00:00"/>
    <s v="July"/>
    <s v="2011"/>
    <n v="1"/>
    <b v="0"/>
    <s v="Medium"/>
    <n v="9"/>
    <n v="75.28"/>
    <n v="0"/>
    <s v="Regular Air"/>
    <n v="-17.22"/>
    <n v="7.64"/>
    <n v="5.83"/>
    <s v="Helen Wasserman"/>
    <s v="Alberta"/>
    <s v="West"/>
    <s v="Home Office"/>
    <s v="Office Supplies"/>
    <s v="Paper"/>
    <n v="0.36"/>
  </r>
  <r>
    <n v="57766"/>
    <d v="2010-04-30T00:00:00"/>
    <d v="2010-05-03T00:00:00"/>
    <s v="May"/>
    <s v="2010"/>
    <n v="3"/>
    <b v="0"/>
    <s v="High"/>
    <n v="17"/>
    <n v="517.98"/>
    <n v="0.05"/>
    <s v="Regular Air"/>
    <n v="-85.32"/>
    <n v="30.53"/>
    <n v="19.989999999999998"/>
    <s v="Julia Dunbar"/>
    <s v="Alberta"/>
    <s v="West"/>
    <s v="Consumer"/>
    <s v="Office Supplies"/>
    <s v="Labels"/>
    <n v="0.39"/>
  </r>
  <r>
    <n v="58566"/>
    <d v="2011-08-23T00:00:00"/>
    <d v="2011-08-24T00:00:00"/>
    <s v="August"/>
    <s v="2011"/>
    <n v="1"/>
    <b v="0"/>
    <s v="Not Specified"/>
    <n v="45"/>
    <n v="4680.8900000000003"/>
    <n v="7.0000000000000007E-2"/>
    <s v="Regular Air"/>
    <n v="693.01"/>
    <n v="105.29"/>
    <n v="10.119999999999999"/>
    <s v="Julia Dunbar"/>
    <s v="Alberta"/>
    <s v="West"/>
    <s v="Consumer"/>
    <s v="Furniture"/>
    <s v="Office Furnishings"/>
    <n v="0.79"/>
  </r>
  <r>
    <n v="58566"/>
    <d v="2011-08-23T00:00:00"/>
    <d v="2011-08-25T00:00:00"/>
    <s v="August"/>
    <s v="2011"/>
    <n v="2"/>
    <b v="0"/>
    <s v="Not Specified"/>
    <n v="42"/>
    <n v="2414.9944999999998"/>
    <n v="0.01"/>
    <s v="Express Air"/>
    <n v="624.71"/>
    <n v="65.989999999999995"/>
    <n v="4.99"/>
    <s v="Julia Dunbar"/>
    <s v="Alberta"/>
    <s v="West"/>
    <s v="Consumer"/>
    <s v="Technology"/>
    <s v="Telephones and Communication"/>
    <n v="0.57999999999999996"/>
  </r>
  <r>
    <n v="58658"/>
    <d v="2012-06-11T00:00:00"/>
    <d v="2012-06-12T00:00:00"/>
    <s v="June"/>
    <s v="2012"/>
    <n v="1"/>
    <b v="0"/>
    <s v="Medium"/>
    <n v="7"/>
    <n v="883.23"/>
    <n v="0.09"/>
    <s v="Delivery Truck"/>
    <n v="-404.36"/>
    <n v="120.98"/>
    <n v="58.64"/>
    <s v="Julia Dunbar"/>
    <s v="Alberta"/>
    <s v="West"/>
    <s v="Consumer"/>
    <s v="Furniture"/>
    <s v="Bookcases"/>
    <n v="0.75"/>
  </r>
  <r>
    <n v="58658"/>
    <d v="2012-06-11T00:00:00"/>
    <d v="2012-06-12T00:00:00"/>
    <s v="June"/>
    <s v="2012"/>
    <n v="1"/>
    <b v="0"/>
    <s v="Medium"/>
    <n v="41"/>
    <n v="917.25"/>
    <n v="0.01"/>
    <s v="Regular Air"/>
    <n v="-103.75"/>
    <n v="20.97"/>
    <n v="6.5"/>
    <s v="Julia Dunbar"/>
    <s v="Alberta"/>
    <s v="West"/>
    <s v="Consumer"/>
    <s v="Technology"/>
    <s v="Computer Peripherals"/>
    <n v="0.78"/>
  </r>
  <r>
    <n v="58658"/>
    <d v="2012-06-11T00:00:00"/>
    <d v="2012-06-13T00:00:00"/>
    <s v="June"/>
    <s v="2012"/>
    <n v="2"/>
    <b v="0"/>
    <s v="Medium"/>
    <n v="46"/>
    <n v="760.80100000000004"/>
    <n v="0.1"/>
    <s v="Regular Air"/>
    <n v="348.59"/>
    <n v="20.99"/>
    <n v="0.99"/>
    <s v="Julia Dunbar"/>
    <s v="Alberta"/>
    <s v="West"/>
    <s v="Consumer"/>
    <s v="Technology"/>
    <s v="Telephones and Communication"/>
    <n v="0.37"/>
  </r>
  <r>
    <n v="59139"/>
    <d v="2011-01-29T00:00:00"/>
    <d v="2011-01-30T00:00:00"/>
    <s v="January"/>
    <s v="2011"/>
    <n v="1"/>
    <b v="0"/>
    <s v="Critical"/>
    <n v="12"/>
    <n v="849.51"/>
    <n v="0.05"/>
    <s v="Regular Air"/>
    <n v="163.1"/>
    <n v="70.97"/>
    <n v="3.5"/>
    <s v="Helen Wasserman"/>
    <s v="Alberta"/>
    <s v="West"/>
    <s v="Home Office"/>
    <s v="Office Supplies"/>
    <s v="Appliances"/>
    <n v="0.59"/>
  </r>
  <r>
    <n v="59139"/>
    <d v="2011-01-29T00:00:00"/>
    <d v="2011-01-30T00:00:00"/>
    <s v="January"/>
    <s v="2011"/>
    <n v="1"/>
    <b v="0"/>
    <s v="Critical"/>
    <n v="38"/>
    <n v="189.49"/>
    <n v="0.09"/>
    <s v="Regular Air"/>
    <n v="-13.71"/>
    <n v="5.34"/>
    <n v="2.99"/>
    <s v="Helen Wasserman"/>
    <s v="Alberta"/>
    <s v="West"/>
    <s v="Home Office"/>
    <s v="Office Supplies"/>
    <s v="Binders and Binder Accessories"/>
    <n v="0.38"/>
  </r>
  <r>
    <n v="59942"/>
    <d v="2009-02-08T00:00:00"/>
    <d v="2009-02-10T00:00:00"/>
    <s v="February"/>
    <s v="2009"/>
    <n v="2"/>
    <b v="0"/>
    <s v="Medium"/>
    <n v="47"/>
    <n v="714.46"/>
    <n v="7.0000000000000007E-2"/>
    <s v="Regular Air"/>
    <n v="-268.64999999999998"/>
    <n v="15.98"/>
    <n v="8.99"/>
    <s v="Max Engle"/>
    <s v="Alberta"/>
    <s v="West"/>
    <s v="Corporate"/>
    <s v="Technology"/>
    <s v="Computer Peripherals"/>
    <n v="0.64"/>
  </r>
  <r>
    <n v="5350"/>
    <d v="2010-10-09T00:00:00"/>
    <d v="2010-10-11T00:00:00"/>
    <s v="October"/>
    <s v="2010"/>
    <n v="2"/>
    <b v="0"/>
    <s v="low"/>
    <n v="39"/>
    <n v="434.73"/>
    <n v="0.03"/>
    <s v="Regular Air"/>
    <n v="-12.2"/>
    <n v="11.33"/>
    <n v="6.12"/>
    <s v="Carl Weiss"/>
    <s v="Alberta"/>
    <s v="West"/>
    <s v="Consumer"/>
    <s v="Office Supplies"/>
    <s v="Appliances"/>
    <n v="0.42"/>
  </r>
  <r>
    <n v="6850"/>
    <d v="2010-02-11T00:00:00"/>
    <d v="2010-02-11T00:00:00"/>
    <s v="February"/>
    <s v="2010"/>
    <n v="0"/>
    <s v="FREE DELIVERY"/>
    <s v="High"/>
    <n v="8"/>
    <n v="81.56"/>
    <n v="0.08"/>
    <s v="Regular Air"/>
    <n v="-7.23"/>
    <n v="10.01"/>
    <n v="1.99"/>
    <s v="Chuck Clark"/>
    <s v="Alberta"/>
    <s v="West"/>
    <s v="Corporate"/>
    <s v="Technology"/>
    <s v="Computer Peripherals"/>
    <n v="0.41"/>
  </r>
  <r>
    <n v="6850"/>
    <d v="2010-02-11T00:00:00"/>
    <d v="2010-02-12T00:00:00"/>
    <s v="February"/>
    <s v="2010"/>
    <n v="1"/>
    <b v="0"/>
    <s v="High"/>
    <n v="41"/>
    <n v="2088.5"/>
    <n v="0.08"/>
    <s v="Regular Air"/>
    <n v="675.07"/>
    <n v="51.98"/>
    <n v="10.17"/>
    <s v="Chuck Clark"/>
    <s v="Alberta"/>
    <s v="West"/>
    <s v="Corporate"/>
    <s v="Technology"/>
    <s v="Office Machines"/>
    <n v="0.37"/>
  </r>
  <r>
    <n v="6850"/>
    <d v="2010-02-11T00:00:00"/>
    <d v="2010-02-13T00:00:00"/>
    <s v="February"/>
    <s v="2010"/>
    <n v="2"/>
    <b v="0"/>
    <s v="High"/>
    <n v="34"/>
    <n v="2126.7199999999998"/>
    <n v="0.05"/>
    <s v="Regular Air"/>
    <n v="150.04"/>
    <n v="64.98"/>
    <n v="6.88"/>
    <s v="Chuck Clark"/>
    <s v="Alberta"/>
    <s v="West"/>
    <s v="Corporate"/>
    <s v="Office Supplies"/>
    <s v="Storage &amp; Organization"/>
    <n v="0.73"/>
  </r>
  <r>
    <n v="6850"/>
    <d v="2010-02-11T00:00:00"/>
    <d v="2010-02-12T00:00:00"/>
    <s v="February"/>
    <s v="2010"/>
    <n v="1"/>
    <b v="0"/>
    <s v="High"/>
    <n v="26"/>
    <n v="3753.72"/>
    <n v="0.05"/>
    <s v="Delivery Truck"/>
    <n v="-556.25"/>
    <n v="138.75"/>
    <n v="52.42"/>
    <s v="Chuck Clark"/>
    <s v="Alberta"/>
    <s v="West"/>
    <s v="Corporate"/>
    <s v="Furniture"/>
    <s v="Tables"/>
    <n v="0.74"/>
  </r>
  <r>
    <n v="7488"/>
    <d v="2012-05-03T00:00:00"/>
    <d v="2012-05-04T00:00:00"/>
    <s v="May"/>
    <s v="2012"/>
    <n v="1"/>
    <b v="0"/>
    <s v="Critical"/>
    <n v="9"/>
    <n v="26.09"/>
    <n v="0.08"/>
    <s v="Regular Air"/>
    <n v="-1.76"/>
    <n v="2.84"/>
    <n v="0.93"/>
    <s v="Chuck Clark"/>
    <s v="Alberta"/>
    <s v="West"/>
    <s v="Corporate"/>
    <s v="Office Supplies"/>
    <s v="Pens &amp; Art Supplies"/>
    <n v="0.54"/>
  </r>
  <r>
    <n v="7552"/>
    <d v="2012-09-10T00:00:00"/>
    <d v="2012-09-12T00:00:00"/>
    <s v="September"/>
    <s v="2012"/>
    <n v="2"/>
    <b v="0"/>
    <s v="Critical"/>
    <n v="47"/>
    <n v="1406.49"/>
    <n v="0.02"/>
    <s v="Regular Air"/>
    <n v="332.52"/>
    <n v="28.15"/>
    <n v="6.17"/>
    <s v="Chuck Clark"/>
    <s v="Alberta"/>
    <s v="West"/>
    <s v="Corporate"/>
    <s v="Office Supplies"/>
    <s v="Pens &amp; Art Supplies"/>
    <n v="0.55000000000000004"/>
  </r>
  <r>
    <n v="7552"/>
    <d v="2012-09-10T00:00:00"/>
    <d v="2012-09-12T00:00:00"/>
    <s v="September"/>
    <s v="2012"/>
    <n v="2"/>
    <b v="0"/>
    <s v="Critical"/>
    <n v="49"/>
    <n v="587.71"/>
    <n v="0.09"/>
    <s v="Regular Air"/>
    <n v="26.28"/>
    <n v="12.98"/>
    <n v="3.14"/>
    <s v="Chuck Clark"/>
    <s v="Alberta"/>
    <s v="West"/>
    <s v="Corporate"/>
    <s v="Office Supplies"/>
    <s v="Scissors, Rulers and Trimmers"/>
    <n v="0.6"/>
  </r>
  <r>
    <n v="7585"/>
    <d v="2011-05-19T00:00:00"/>
    <d v="2011-05-21T00:00:00"/>
    <s v="May"/>
    <s v="2011"/>
    <n v="2"/>
    <b v="0"/>
    <s v="High"/>
    <n v="34"/>
    <n v="650.1395"/>
    <n v="0"/>
    <s v="Regular Air"/>
    <n v="22.57"/>
    <n v="20.99"/>
    <n v="1.25"/>
    <s v="Darren Koutras"/>
    <s v="Alberta"/>
    <s v="West"/>
    <s v="Consumer"/>
    <s v="Technology"/>
    <s v="Telephones and Communication"/>
    <n v="0.83"/>
  </r>
  <r>
    <n v="8289"/>
    <d v="2012-10-28T00:00:00"/>
    <d v="2012-10-28T00:00:00"/>
    <s v="October"/>
    <s v="2012"/>
    <n v="0"/>
    <s v="FREE DELIVERY"/>
    <s v="low"/>
    <n v="38"/>
    <n v="572.74"/>
    <n v="0"/>
    <s v="Regular Air"/>
    <n v="53.31"/>
    <n v="14.45"/>
    <n v="7.17"/>
    <s v="Darren Koutras"/>
    <s v="Alberta"/>
    <s v="West"/>
    <s v="Consumer"/>
    <s v="Office Supplies"/>
    <s v="Binders and Binder Accessories"/>
    <n v="0.38"/>
  </r>
  <r>
    <n v="8679"/>
    <d v="2012-05-06T00:00:00"/>
    <d v="2012-05-07T00:00:00"/>
    <s v="May"/>
    <s v="2012"/>
    <n v="1"/>
    <b v="0"/>
    <s v="Medium"/>
    <n v="46"/>
    <n v="446.06"/>
    <n v="0.01"/>
    <s v="Regular Air"/>
    <n v="161.32"/>
    <n v="9.11"/>
    <n v="2.15"/>
    <s v="Roland Murray"/>
    <s v="Alberta"/>
    <s v="West"/>
    <s v="Home Office"/>
    <s v="Office Supplies"/>
    <s v="Paper"/>
    <n v="0.4"/>
  </r>
  <r>
    <n v="12481"/>
    <d v="2011-07-10T00:00:00"/>
    <d v="2011-07-12T00:00:00"/>
    <s v="July"/>
    <s v="2011"/>
    <n v="2"/>
    <b v="0"/>
    <s v="Critical"/>
    <n v="37"/>
    <n v="744"/>
    <n v="0.04"/>
    <s v="Regular Air"/>
    <n v="215.8"/>
    <n v="20.89"/>
    <n v="1.99"/>
    <s v="Chuck Clark"/>
    <s v="Alberta"/>
    <s v="West"/>
    <s v="Corporate"/>
    <s v="Technology"/>
    <s v="Computer Peripherals"/>
    <n v="0.48"/>
  </r>
  <r>
    <n v="12481"/>
    <d v="2011-07-10T00:00:00"/>
    <d v="2011-07-10T00:00:00"/>
    <s v="July"/>
    <s v="2011"/>
    <n v="0"/>
    <s v="FREE DELIVERY"/>
    <s v="Critical"/>
    <n v="12"/>
    <n v="388.86649999999997"/>
    <n v="0.01"/>
    <s v="Regular Air"/>
    <n v="103.05"/>
    <n v="35.99"/>
    <n v="0.99"/>
    <s v="Chuck Clark"/>
    <s v="Alberta"/>
    <s v="West"/>
    <s v="Corporate"/>
    <s v="Technology"/>
    <s v="Telephones and Communication"/>
    <n v="0.35"/>
  </r>
  <r>
    <n v="12902"/>
    <d v="2010-10-29T00:00:00"/>
    <d v="2010-10-31T00:00:00"/>
    <s v="October"/>
    <s v="2010"/>
    <n v="2"/>
    <b v="0"/>
    <s v="Not Specified"/>
    <n v="30"/>
    <n v="3645.45"/>
    <n v="0.04"/>
    <s v="Delivery Truck"/>
    <n v="-765.5"/>
    <n v="120.98"/>
    <n v="56.7"/>
    <s v="Daniel Byrd"/>
    <s v="Alberta"/>
    <s v="West"/>
    <s v="Home Office"/>
    <s v="Furniture"/>
    <s v="Bookcases"/>
    <n v="0.68"/>
  </r>
  <r>
    <n v="20128"/>
    <d v="2009-08-31T00:00:00"/>
    <d v="2009-09-02T00:00:00"/>
    <s v="September"/>
    <s v="2009"/>
    <n v="2"/>
    <b v="0"/>
    <s v="Not Specified"/>
    <n v="32"/>
    <n v="279.43"/>
    <n v="0"/>
    <s v="Regular Air"/>
    <n v="48.47"/>
    <n v="8.5"/>
    <n v="1.99"/>
    <s v="Chuck Clark"/>
    <s v="Alberta"/>
    <s v="West"/>
    <s v="Corporate"/>
    <s v="Technology"/>
    <s v="Computer Peripherals"/>
    <n v="0.49"/>
  </r>
  <r>
    <n v="20128"/>
    <d v="2009-08-31T00:00:00"/>
    <d v="2009-09-02T00:00:00"/>
    <s v="September"/>
    <s v="2009"/>
    <n v="2"/>
    <b v="0"/>
    <s v="Not Specified"/>
    <n v="5"/>
    <n v="515.22"/>
    <n v="0.03"/>
    <s v="Regular Air"/>
    <n v="-152.54"/>
    <n v="95.43"/>
    <n v="19.989999999999998"/>
    <s v="Chuck Clark"/>
    <s v="Alberta"/>
    <s v="West"/>
    <s v="Corporate"/>
    <s v="Office Supplies"/>
    <s v="Storage &amp; Organization"/>
    <n v="0.79"/>
  </r>
  <r>
    <n v="20642"/>
    <d v="2012-05-19T00:00:00"/>
    <d v="2012-05-19T00:00:00"/>
    <s v="May"/>
    <s v="2012"/>
    <n v="0"/>
    <s v="FREE DELIVERY"/>
    <s v="High"/>
    <n v="47"/>
    <n v="1078.98"/>
    <n v="0.02"/>
    <s v="Delivery Truck"/>
    <n v="-1637.52"/>
    <n v="20.98"/>
    <n v="45"/>
    <s v="Darren Koutras"/>
    <s v="Alberta"/>
    <s v="West"/>
    <s v="Consumer"/>
    <s v="Office Supplies"/>
    <s v="Storage &amp; Organization"/>
    <n v="0.61"/>
  </r>
  <r>
    <n v="24804"/>
    <d v="2011-05-27T00:00:00"/>
    <d v="2011-05-29T00:00:00"/>
    <s v="May"/>
    <s v="2011"/>
    <n v="2"/>
    <b v="0"/>
    <s v="Not Specified"/>
    <n v="20"/>
    <n v="211.42"/>
    <n v="0"/>
    <s v="Regular Air"/>
    <n v="-113.52"/>
    <n v="9.7100000000000009"/>
    <n v="9.4499999999999993"/>
    <s v="Roland Murray"/>
    <s v="Alberta"/>
    <s v="West"/>
    <s v="Home Office"/>
    <s v="Office Supplies"/>
    <s v="Storage &amp; Organization"/>
    <n v="0.6"/>
  </r>
  <r>
    <n v="28357"/>
    <d v="2010-05-21T00:00:00"/>
    <d v="2010-05-22T00:00:00"/>
    <s v="May"/>
    <s v="2010"/>
    <n v="1"/>
    <b v="0"/>
    <s v="Not Specified"/>
    <n v="50"/>
    <n v="390.46"/>
    <n v="0.02"/>
    <s v="Regular Air"/>
    <n v="-171.17"/>
    <n v="7.3"/>
    <n v="7.72"/>
    <s v="Daniel Byrd"/>
    <s v="Alberta"/>
    <s v="West"/>
    <s v="Home Office"/>
    <s v="Office Supplies"/>
    <s v="Binders and Binder Accessories"/>
    <n v="0.38"/>
  </r>
  <r>
    <n v="28357"/>
    <d v="2010-05-21T00:00:00"/>
    <d v="2010-05-22T00:00:00"/>
    <s v="May"/>
    <s v="2010"/>
    <n v="1"/>
    <b v="0"/>
    <s v="Not Specified"/>
    <n v="43"/>
    <n v="113.43"/>
    <n v="0.02"/>
    <s v="Regular Air"/>
    <n v="24.27"/>
    <n v="2.4700000000000002"/>
    <n v="1.02"/>
    <s v="Daniel Byrd"/>
    <s v="Alberta"/>
    <s v="West"/>
    <s v="Home Office"/>
    <s v="Office Supplies"/>
    <s v="Rubber Bands"/>
    <n v="0.38"/>
  </r>
  <r>
    <n v="31043"/>
    <d v="2009-07-15T00:00:00"/>
    <d v="2009-07-16T00:00:00"/>
    <s v="July"/>
    <s v="2009"/>
    <n v="1"/>
    <b v="0"/>
    <s v="High"/>
    <n v="49"/>
    <n v="772.42"/>
    <n v="0.02"/>
    <s v="Regular Air"/>
    <n v="299.33"/>
    <n v="15.28"/>
    <n v="1.99"/>
    <s v="Bobby Odegard"/>
    <s v="Alberta"/>
    <s v="West"/>
    <s v="Corporate"/>
    <s v="Technology"/>
    <s v="Computer Peripherals"/>
    <n v="0.42"/>
  </r>
  <r>
    <n v="31043"/>
    <d v="2009-07-15T00:00:00"/>
    <d v="2009-07-16T00:00:00"/>
    <s v="July"/>
    <s v="2009"/>
    <n v="1"/>
    <b v="0"/>
    <s v="High"/>
    <n v="3"/>
    <n v="221.4675"/>
    <n v="0"/>
    <s v="Regular Air"/>
    <n v="-302.23"/>
    <n v="85.99"/>
    <n v="3.3"/>
    <s v="Bobby Odegard"/>
    <s v="Alberta"/>
    <s v="West"/>
    <s v="Corporate"/>
    <s v="Technology"/>
    <s v="Telephones and Communication"/>
    <n v="0.37"/>
  </r>
  <r>
    <n v="32355"/>
    <d v="2009-05-20T00:00:00"/>
    <d v="2009-05-23T00:00:00"/>
    <s v="May"/>
    <s v="2009"/>
    <n v="3"/>
    <b v="0"/>
    <s v="Not Specified"/>
    <n v="34"/>
    <n v="211.86"/>
    <n v="0.01"/>
    <s v="Regular Air"/>
    <n v="-239.32"/>
    <n v="5.94"/>
    <n v="9.92"/>
    <s v="Daniel Byrd"/>
    <s v="Alberta"/>
    <s v="West"/>
    <s v="Home Office"/>
    <s v="Office Supplies"/>
    <s v="Binders and Binder Accessories"/>
    <n v="0.38"/>
  </r>
  <r>
    <n v="32355"/>
    <d v="2009-05-20T00:00:00"/>
    <d v="2009-05-22T00:00:00"/>
    <s v="May"/>
    <s v="2009"/>
    <n v="2"/>
    <b v="0"/>
    <s v="Not Specified"/>
    <n v="50"/>
    <n v="355.03"/>
    <n v="0"/>
    <s v="Regular Air"/>
    <n v="-33.31"/>
    <n v="6.48"/>
    <n v="5.1100000000000003"/>
    <s v="Daniel Byrd"/>
    <s v="Alberta"/>
    <s v="West"/>
    <s v="Home Office"/>
    <s v="Office Supplies"/>
    <s v="Paper"/>
    <n v="0.37"/>
  </r>
  <r>
    <n v="33700"/>
    <d v="2011-04-07T00:00:00"/>
    <d v="2011-04-11T00:00:00"/>
    <s v="April"/>
    <s v="2011"/>
    <n v="4"/>
    <b v="0"/>
    <s v="low"/>
    <n v="36"/>
    <n v="260.13"/>
    <n v="0"/>
    <s v="Regular Air"/>
    <n v="-133.97999999999999"/>
    <n v="6.48"/>
    <n v="8.19"/>
    <s v="Chuck Clark"/>
    <s v="Alberta"/>
    <s v="West"/>
    <s v="Corporate"/>
    <s v="Office Supplies"/>
    <s v="Paper"/>
    <n v="0.37"/>
  </r>
  <r>
    <n v="35811"/>
    <d v="2012-01-03T00:00:00"/>
    <d v="2012-01-04T00:00:00"/>
    <s v="January"/>
    <s v="2012"/>
    <n v="1"/>
    <b v="0"/>
    <s v="Critical"/>
    <n v="49"/>
    <n v="741.57"/>
    <n v="0.1"/>
    <s v="Regular Air"/>
    <n v="352.41"/>
    <n v="15.57"/>
    <n v="1.39"/>
    <s v="Chuck Clark"/>
    <s v="Alberta"/>
    <s v="West"/>
    <s v="Corporate"/>
    <s v="Office Supplies"/>
    <s v="Envelopes"/>
    <n v="0.38"/>
  </r>
  <r>
    <n v="35811"/>
    <d v="2012-01-03T00:00:00"/>
    <d v="2012-01-05T00:00:00"/>
    <s v="January"/>
    <s v="2012"/>
    <n v="2"/>
    <b v="0"/>
    <s v="Critical"/>
    <n v="6"/>
    <n v="10.39"/>
    <n v="0.1"/>
    <s v="Regular Air"/>
    <n v="-3.24"/>
    <n v="1.76"/>
    <n v="0.7"/>
    <s v="Chuck Clark"/>
    <s v="Alberta"/>
    <s v="West"/>
    <s v="Corporate"/>
    <s v="Office Supplies"/>
    <s v="Pens &amp; Art Supplies"/>
    <n v="0.56000000000000005"/>
  </r>
  <r>
    <n v="38598"/>
    <d v="2009-08-15T00:00:00"/>
    <d v="2009-08-19T00:00:00"/>
    <s v="August"/>
    <s v="2009"/>
    <n v="4"/>
    <b v="0"/>
    <s v="low"/>
    <n v="17"/>
    <n v="14665.15"/>
    <n v="0.04"/>
    <s v="Delivery Truck"/>
    <n v="2860.31"/>
    <n v="880.98"/>
    <n v="44.55"/>
    <s v="Chloris Kastensmidt"/>
    <s v="Alberta"/>
    <s v="West"/>
    <s v="Consumer"/>
    <s v="Furniture"/>
    <s v="Bookcases"/>
    <n v="0.62"/>
  </r>
  <r>
    <n v="38598"/>
    <d v="2009-08-15T00:00:00"/>
    <d v="2009-08-20T00:00:00"/>
    <s v="August"/>
    <s v="2009"/>
    <n v="5"/>
    <b v="0"/>
    <s v="low"/>
    <n v="24"/>
    <n v="324.97000000000003"/>
    <n v="7.0000000000000007E-2"/>
    <s v="Regular Air"/>
    <n v="113.98"/>
    <n v="13.4"/>
    <n v="4.95"/>
    <s v="Chloris Kastensmidt"/>
    <s v="Alberta"/>
    <s v="West"/>
    <s v="Consumer"/>
    <s v="Furniture"/>
    <s v="Office Furnishings"/>
    <n v="0.37"/>
  </r>
  <r>
    <n v="38598"/>
    <d v="2009-08-15T00:00:00"/>
    <d v="2009-08-22T00:00:00"/>
    <s v="August"/>
    <s v="2009"/>
    <n v="7"/>
    <b v="0"/>
    <s v="low"/>
    <n v="27"/>
    <n v="451.52"/>
    <n v="0.01"/>
    <s v="Regular Air"/>
    <n v="-70.52"/>
    <n v="15.99"/>
    <n v="11.28"/>
    <s v="Chloris Kastensmidt"/>
    <s v="Alberta"/>
    <s v="West"/>
    <s v="Consumer"/>
    <s v="Technology"/>
    <s v="Office Machines"/>
    <n v="0.38"/>
  </r>
  <r>
    <n v="40678"/>
    <d v="2010-04-28T00:00:00"/>
    <d v="2010-05-05T00:00:00"/>
    <s v="May"/>
    <s v="2010"/>
    <n v="7"/>
    <b v="0"/>
    <s v="low"/>
    <n v="42"/>
    <n v="2753.07"/>
    <n v="7.0000000000000007E-2"/>
    <s v="Regular Air"/>
    <n v="551.34"/>
    <n v="67.28"/>
    <n v="19.989999999999998"/>
    <s v="Daniel Byrd"/>
    <s v="Alberta"/>
    <s v="West"/>
    <s v="Home Office"/>
    <s v="Office Supplies"/>
    <s v="Binders and Binder Accessories"/>
    <n v="0.4"/>
  </r>
  <r>
    <n v="41154"/>
    <d v="2009-04-30T00:00:00"/>
    <d v="2009-05-02T00:00:00"/>
    <s v="May"/>
    <s v="2009"/>
    <n v="2"/>
    <b v="0"/>
    <s v="low"/>
    <n v="43"/>
    <n v="938.37"/>
    <n v="0.02"/>
    <s v="Regular Air"/>
    <n v="251.17"/>
    <n v="21.98"/>
    <n v="2.87"/>
    <s v="Roger Barcio"/>
    <s v="Alberta"/>
    <s v="West"/>
    <s v="Corporate"/>
    <s v="Office Supplies"/>
    <s v="Pens &amp; Art Supplies"/>
    <n v="0.55000000000000004"/>
  </r>
  <r>
    <n v="43909"/>
    <d v="2009-01-07T00:00:00"/>
    <d v="2009-01-08T00:00:00"/>
    <s v="January"/>
    <s v="2009"/>
    <n v="1"/>
    <b v="0"/>
    <s v="High"/>
    <n v="46"/>
    <n v="737.25"/>
    <n v="0.08"/>
    <s v="Regular Air"/>
    <n v="-199.13"/>
    <n v="15.99"/>
    <n v="13.18"/>
    <s v="Chloris Kastensmidt"/>
    <s v="Alberta"/>
    <s v="West"/>
    <s v="Consumer"/>
    <s v="Office Supplies"/>
    <s v="Binders and Binder Accessories"/>
    <n v="0.37"/>
  </r>
  <r>
    <n v="45346"/>
    <d v="2012-11-15T00:00:00"/>
    <d v="2012-11-15T00:00:00"/>
    <s v="November"/>
    <s v="2012"/>
    <n v="0"/>
    <s v="FREE DELIVERY"/>
    <s v="High"/>
    <n v="37"/>
    <n v="692.15"/>
    <n v="0.09"/>
    <s v="Regular Air"/>
    <n v="150.38"/>
    <n v="19.98"/>
    <n v="5.97"/>
    <s v="Bobby Odegard"/>
    <s v="Alberta"/>
    <s v="West"/>
    <s v="Consumer"/>
    <s v="Office Supplies"/>
    <s v="Paper"/>
    <n v="0.38"/>
  </r>
  <r>
    <n v="46336"/>
    <d v="2011-07-29T00:00:00"/>
    <d v="2011-07-31T00:00:00"/>
    <s v="July"/>
    <s v="2011"/>
    <n v="2"/>
    <b v="0"/>
    <s v="High"/>
    <n v="31"/>
    <n v="143.85"/>
    <n v="0.1"/>
    <s v="Regular Air"/>
    <n v="34.14"/>
    <n v="4.84"/>
    <n v="0.71"/>
    <s v="Carl Weiss"/>
    <s v="Alberta"/>
    <s v="West"/>
    <s v="Consumer"/>
    <s v="Office Supplies"/>
    <s v="Pens &amp; Art Supplies"/>
    <n v="0.52"/>
  </r>
  <r>
    <n v="52320"/>
    <d v="2012-09-24T00:00:00"/>
    <d v="2012-09-28T00:00:00"/>
    <s v="September"/>
    <s v="2012"/>
    <n v="4"/>
    <b v="0"/>
    <s v="low"/>
    <n v="41"/>
    <n v="112.6"/>
    <n v="0.1"/>
    <s v="Regular Air"/>
    <n v="0.49"/>
    <n v="2.88"/>
    <n v="1.01"/>
    <s v="Roland Murray"/>
    <s v="Alberta"/>
    <s v="West"/>
    <s v="Home Office"/>
    <s v="Office Supplies"/>
    <s v="Pens &amp; Art Supplies"/>
    <n v="0.55000000000000004"/>
  </r>
  <r>
    <n v="52357"/>
    <d v="2009-09-03T00:00:00"/>
    <d v="2009-09-05T00:00:00"/>
    <s v="September"/>
    <s v="2009"/>
    <n v="2"/>
    <b v="0"/>
    <s v="Not Specified"/>
    <n v="49"/>
    <n v="541.47"/>
    <n v="0.05"/>
    <s v="Regular Air"/>
    <n v="90.62"/>
    <n v="10.98"/>
    <n v="4.8"/>
    <s v="Bobby Odegard"/>
    <s v="Alberta"/>
    <s v="West"/>
    <s v="Corporate"/>
    <s v="Office Supplies"/>
    <s v="Envelopes"/>
    <n v="0.36"/>
  </r>
  <r>
    <n v="53573"/>
    <d v="2009-03-15T00:00:00"/>
    <d v="2009-03-17T00:00:00"/>
    <s v="March"/>
    <s v="2009"/>
    <n v="2"/>
    <b v="0"/>
    <s v="Not Specified"/>
    <n v="6"/>
    <n v="93.73"/>
    <n v="0.03"/>
    <s v="Regular Air"/>
    <n v="51.14"/>
    <n v="14.2"/>
    <n v="5.3"/>
    <s v="Daniel Byrd"/>
    <s v="Alberta"/>
    <s v="West"/>
    <s v="Home Office"/>
    <s v="Furniture"/>
    <s v="Office Furnishings"/>
    <n v="0.46"/>
  </r>
  <r>
    <n v="56420"/>
    <d v="2011-07-24T00:00:00"/>
    <d v="2011-07-28T00:00:00"/>
    <s v="July"/>
    <s v="2011"/>
    <n v="4"/>
    <b v="0"/>
    <s v="low"/>
    <n v="16"/>
    <n v="597.44000000000005"/>
    <n v="0.09"/>
    <s v="Regular Air"/>
    <n v="108.3"/>
    <n v="38.06"/>
    <n v="4.5"/>
    <s v="Carl Weiss"/>
    <s v="Alberta"/>
    <s v="West"/>
    <s v="Consumer"/>
    <s v="Office Supplies"/>
    <s v="Appliances"/>
    <n v="0.56000000000000005"/>
  </r>
  <r>
    <n v="56420"/>
    <d v="2011-07-24T00:00:00"/>
    <d v="2011-07-26T00:00:00"/>
    <s v="July"/>
    <s v="2011"/>
    <n v="2"/>
    <b v="0"/>
    <s v="low"/>
    <n v="26"/>
    <n v="132.22999999999999"/>
    <n v="7.0000000000000007E-2"/>
    <s v="Regular Air"/>
    <n v="22.25"/>
    <n v="5.08"/>
    <n v="2.0299999999999998"/>
    <s v="Carl Weiss"/>
    <s v="Alberta"/>
    <s v="West"/>
    <s v="Consumer"/>
    <s v="Furniture"/>
    <s v="Office Furnishings"/>
    <n v="0.51"/>
  </r>
  <r>
    <n v="56420"/>
    <d v="2011-07-24T00:00:00"/>
    <d v="2011-07-29T00:00:00"/>
    <s v="July"/>
    <s v="2011"/>
    <n v="5"/>
    <b v="0"/>
    <s v="low"/>
    <n v="22"/>
    <n v="2403.1370000000002"/>
    <n v="0"/>
    <s v="Regular Air"/>
    <n v="377.62"/>
    <n v="125.99"/>
    <n v="8.99"/>
    <s v="Carl Weiss"/>
    <s v="Alberta"/>
    <s v="West"/>
    <s v="Consumer"/>
    <s v="Technology"/>
    <s v="Telephones and Communication"/>
    <n v="0.56999999999999995"/>
  </r>
  <r>
    <n v="56420"/>
    <d v="2011-07-24T00:00:00"/>
    <d v="2011-07-26T00:00:00"/>
    <s v="July"/>
    <s v="2011"/>
    <n v="2"/>
    <b v="0"/>
    <s v="low"/>
    <n v="48"/>
    <n v="5138.335"/>
    <n v="0.02"/>
    <s v="Regular Air"/>
    <n v="1422.2"/>
    <n v="125.99"/>
    <n v="8.08"/>
    <s v="Carl Weiss"/>
    <s v="Alberta"/>
    <s v="West"/>
    <s v="Consumer"/>
    <s v="Technology"/>
    <s v="Telephones and Communication"/>
    <n v="0.56999999999999995"/>
  </r>
  <r>
    <n v="57412"/>
    <d v="2009-07-13T00:00:00"/>
    <d v="2009-07-13T00:00:00"/>
    <s v="July"/>
    <s v="2009"/>
    <n v="0"/>
    <s v="FREE DELIVERY"/>
    <s v="low"/>
    <n v="34"/>
    <n v="223.499"/>
    <n v="0.06"/>
    <s v="Regular Air"/>
    <n v="-122.13"/>
    <n v="7.99"/>
    <n v="5.03"/>
    <s v="Carl Weiss"/>
    <s v="Alberta"/>
    <s v="West"/>
    <s v="Consumer"/>
    <s v="Technology"/>
    <s v="Telephones and Communication"/>
    <n v="0.6"/>
  </r>
  <r>
    <n v="66"/>
    <d v="2009-01-19T00:00:00"/>
    <d v="2009-01-19T00:00:00"/>
    <s v="January"/>
    <s v="2009"/>
    <n v="0"/>
    <s v="FREE DELIVERY"/>
    <s v="low"/>
    <n v="41"/>
    <n v="108.15"/>
    <n v="0.09"/>
    <s v="Regular Air"/>
    <n v="7.57"/>
    <n v="2.88"/>
    <n v="0.7"/>
    <s v="Arthur Gainer"/>
    <s v="Alberta"/>
    <s v="West"/>
    <s v="Consumer"/>
    <s v="Office Supplies"/>
    <s v="Pens &amp; Art Supplies"/>
    <n v="0.56000000000000005"/>
  </r>
  <r>
    <n v="1762"/>
    <d v="2009-08-19T00:00:00"/>
    <d v="2009-08-21T00:00:00"/>
    <s v="August"/>
    <s v="2009"/>
    <n v="2"/>
    <b v="0"/>
    <s v="Not Specified"/>
    <n v="29"/>
    <n v="857.11"/>
    <n v="7.0000000000000007E-2"/>
    <s v="Regular Air"/>
    <n v="285.2"/>
    <n v="31.78"/>
    <n v="1.99"/>
    <s v="Lisa Hazard"/>
    <s v="Alberta"/>
    <s v="West"/>
    <s v="Home Office"/>
    <s v="Technology"/>
    <s v="Computer Peripherals"/>
    <n v="0.42"/>
  </r>
  <r>
    <n v="1762"/>
    <d v="2009-08-19T00:00:00"/>
    <d v="2009-08-20T00:00:00"/>
    <s v="August"/>
    <s v="2009"/>
    <n v="1"/>
    <b v="0"/>
    <s v="Not Specified"/>
    <n v="11"/>
    <n v="69.599999999999994"/>
    <n v="0"/>
    <s v="Regular Air"/>
    <n v="6.46"/>
    <n v="5.98"/>
    <n v="2.5"/>
    <s v="Lisa Hazard"/>
    <s v="Alberta"/>
    <s v="West"/>
    <s v="Home Office"/>
    <s v="Office Supplies"/>
    <s v="Envelopes"/>
    <n v="0.36"/>
  </r>
  <r>
    <n v="1762"/>
    <d v="2009-08-19T00:00:00"/>
    <d v="2009-08-20T00:00:00"/>
    <s v="August"/>
    <s v="2009"/>
    <n v="1"/>
    <b v="0"/>
    <s v="Not Specified"/>
    <n v="43"/>
    <n v="1279.5050000000001"/>
    <n v="0.1"/>
    <s v="Express Air"/>
    <n v="384.2"/>
    <n v="35.99"/>
    <n v="1.1000000000000001"/>
    <s v="Lisa Hazard"/>
    <s v="Alberta"/>
    <s v="West"/>
    <s v="Home Office"/>
    <s v="Technology"/>
    <s v="Telephones and Communication"/>
    <n v="0.55000000000000004"/>
  </r>
  <r>
    <n v="6150"/>
    <d v="2012-10-01T00:00:00"/>
    <d v="2012-10-02T00:00:00"/>
    <s v="October"/>
    <s v="2012"/>
    <n v="1"/>
    <b v="0"/>
    <s v="Critical"/>
    <n v="38"/>
    <n v="191.14"/>
    <n v="0.06"/>
    <s v="Regular Air"/>
    <n v="82.65"/>
    <n v="4.9800000000000004"/>
    <n v="0.8"/>
    <s v="Mitch Gastineau"/>
    <s v="Alberta"/>
    <s v="West"/>
    <s v="Small Business"/>
    <s v="Office Supplies"/>
    <s v="Paper"/>
    <n v="0.36"/>
  </r>
  <r>
    <n v="6310"/>
    <d v="2009-05-03T00:00:00"/>
    <d v="2009-05-04T00:00:00"/>
    <s v="May"/>
    <s v="2009"/>
    <n v="1"/>
    <b v="0"/>
    <s v="Not Specified"/>
    <n v="27"/>
    <n v="216.95"/>
    <n v="0.08"/>
    <s v="Regular Air"/>
    <n v="-88.82"/>
    <n v="8.09"/>
    <n v="7.96"/>
    <s v="Katharine Harms"/>
    <s v="Alberta"/>
    <s v="West"/>
    <s v="Consumer"/>
    <s v="Furniture"/>
    <s v="Office Furnishings"/>
    <n v="0.49"/>
  </r>
  <r>
    <n v="9664"/>
    <d v="2010-04-07T00:00:00"/>
    <d v="2010-04-10T00:00:00"/>
    <s v="April"/>
    <s v="2010"/>
    <n v="3"/>
    <b v="0"/>
    <s v="High"/>
    <n v="13"/>
    <n v="88.38"/>
    <n v="0.06"/>
    <s v="Regular Air"/>
    <n v="-64.95"/>
    <n v="6.48"/>
    <n v="8.4"/>
    <s v="Matthew Grinstein"/>
    <s v="Alberta"/>
    <s v="West"/>
    <s v="Small Business"/>
    <s v="Office Supplies"/>
    <s v="Paper"/>
    <n v="0.37"/>
  </r>
  <r>
    <n v="11168"/>
    <d v="2012-10-21T00:00:00"/>
    <d v="2012-10-23T00:00:00"/>
    <s v="October"/>
    <s v="2012"/>
    <n v="2"/>
    <b v="0"/>
    <s v="Critical"/>
    <n v="35"/>
    <n v="182.86"/>
    <n v="0"/>
    <s v="Regular Air"/>
    <n v="-106.27"/>
    <n v="4.82"/>
    <n v="5.72"/>
    <s v="Lisa Hazard"/>
    <s v="Alberta"/>
    <s v="West"/>
    <s v="Home Office"/>
    <s v="Furniture"/>
    <s v="Office Furnishings"/>
    <n v="0.47"/>
  </r>
  <r>
    <n v="12417"/>
    <d v="2010-10-24T00:00:00"/>
    <d v="2010-10-26T00:00:00"/>
    <s v="October"/>
    <s v="2010"/>
    <n v="2"/>
    <b v="0"/>
    <s v="Critical"/>
    <n v="19"/>
    <n v="137.84"/>
    <n v="0.06"/>
    <s v="Regular Air"/>
    <n v="34.31"/>
    <n v="7.4"/>
    <n v="1.71"/>
    <s v="Cathy Prescott"/>
    <s v="Alberta"/>
    <s v="West"/>
    <s v="Corporate"/>
    <s v="Office Supplies"/>
    <s v="Paper"/>
    <n v="0.4"/>
  </r>
  <r>
    <n v="13607"/>
    <d v="2010-11-18T00:00:00"/>
    <d v="2010-11-19T00:00:00"/>
    <s v="November"/>
    <s v="2010"/>
    <n v="1"/>
    <b v="0"/>
    <s v="Critical"/>
    <n v="12"/>
    <n v="440.6"/>
    <n v="7.0000000000000007E-2"/>
    <s v="Regular Air"/>
    <n v="2.97"/>
    <n v="39.479999999999997"/>
    <n v="1.99"/>
    <s v="Matthew Grinstein"/>
    <s v="Alberta"/>
    <s v="West"/>
    <s v="Small Business"/>
    <s v="Technology"/>
    <s v="Computer Peripherals"/>
    <n v="0.54"/>
  </r>
  <r>
    <n v="13607"/>
    <d v="2010-11-18T00:00:00"/>
    <d v="2010-11-19T00:00:00"/>
    <s v="November"/>
    <s v="2010"/>
    <n v="1"/>
    <b v="0"/>
    <s v="Critical"/>
    <n v="37"/>
    <n v="109.9"/>
    <n v="0.09"/>
    <s v="Express Air"/>
    <n v="48.52"/>
    <n v="2.61"/>
    <n v="0.5"/>
    <s v="Matthew Grinstein"/>
    <s v="Alberta"/>
    <s v="West"/>
    <s v="Small Business"/>
    <s v="Office Supplies"/>
    <s v="Labels"/>
    <n v="0.39"/>
  </r>
  <r>
    <n v="13607"/>
    <d v="2010-11-18T00:00:00"/>
    <d v="2010-11-20T00:00:00"/>
    <s v="November"/>
    <s v="2010"/>
    <n v="2"/>
    <b v="0"/>
    <s v="Critical"/>
    <n v="13"/>
    <n v="315.29000000000002"/>
    <n v="0"/>
    <s v="Regular Air"/>
    <n v="-361.82"/>
    <n v="20.34"/>
    <n v="35"/>
    <s v="Matthew Grinstein"/>
    <s v="Alberta"/>
    <s v="West"/>
    <s v="Small Business"/>
    <s v="Office Supplies"/>
    <s v="Storage &amp; Organization"/>
    <n v="0.84"/>
  </r>
  <r>
    <n v="14597"/>
    <d v="2010-08-30T00:00:00"/>
    <d v="2010-08-31T00:00:00"/>
    <s v="August"/>
    <s v="2010"/>
    <n v="1"/>
    <b v="0"/>
    <s v="Critical"/>
    <n v="41"/>
    <n v="320.42"/>
    <n v="0.03"/>
    <s v="Express Air"/>
    <n v="-66.37"/>
    <n v="7.68"/>
    <n v="6.16"/>
    <s v="Lauren Leatherbury"/>
    <s v="Alberta"/>
    <s v="West"/>
    <s v="Corporate"/>
    <s v="Office Supplies"/>
    <s v="Binders and Binder Accessories"/>
    <n v="0.35"/>
  </r>
  <r>
    <n v="14597"/>
    <d v="2010-08-30T00:00:00"/>
    <d v="2010-08-31T00:00:00"/>
    <s v="August"/>
    <s v="2010"/>
    <n v="1"/>
    <b v="0"/>
    <s v="Critical"/>
    <n v="35"/>
    <n v="266.64"/>
    <n v="7.0000000000000007E-2"/>
    <s v="Regular Air"/>
    <n v="-36.76"/>
    <n v="7.96"/>
    <n v="4.95"/>
    <s v="Lauren Leatherbury"/>
    <s v="Alberta"/>
    <s v="West"/>
    <s v="Corporate"/>
    <s v="Furniture"/>
    <s v="Office Furnishings"/>
    <n v="0.41"/>
  </r>
  <r>
    <n v="15015"/>
    <d v="2010-11-25T00:00:00"/>
    <d v="2010-11-26T00:00:00"/>
    <s v="November"/>
    <s v="2010"/>
    <n v="1"/>
    <b v="0"/>
    <s v="High"/>
    <n v="47"/>
    <n v="306.77"/>
    <n v="0.03"/>
    <s v="Regular Air"/>
    <n v="-102.06"/>
    <n v="6.24"/>
    <n v="5.22"/>
    <s v="Matthew Grinstein"/>
    <s v="Alberta"/>
    <s v="West"/>
    <s v="Small Business"/>
    <s v="Furniture"/>
    <s v="Office Furnishings"/>
    <n v="0.6"/>
  </r>
  <r>
    <n v="17539"/>
    <d v="2011-09-15T00:00:00"/>
    <d v="2011-09-16T00:00:00"/>
    <s v="September"/>
    <s v="2011"/>
    <n v="1"/>
    <b v="0"/>
    <s v="Not Specified"/>
    <n v="28"/>
    <n v="381.79"/>
    <n v="0.08"/>
    <s v="Regular Air"/>
    <n v="73.73"/>
    <n v="14.34"/>
    <n v="5"/>
    <s v="Pauline Webber"/>
    <s v="Alberta"/>
    <s v="West"/>
    <s v="Consumer"/>
    <s v="Furniture"/>
    <s v="Office Furnishings"/>
    <n v="0.49"/>
  </r>
  <r>
    <n v="17539"/>
    <d v="2011-09-15T00:00:00"/>
    <d v="2011-09-16T00:00:00"/>
    <s v="September"/>
    <s v="2011"/>
    <n v="1"/>
    <b v="0"/>
    <s v="Not Specified"/>
    <n v="10"/>
    <n v="1529.3115"/>
    <n v="0.1"/>
    <s v="Regular Air"/>
    <n v="-491.26"/>
    <n v="195.99"/>
    <n v="8.99"/>
    <s v="Pauline Webber"/>
    <s v="Alberta"/>
    <s v="West"/>
    <s v="Consumer"/>
    <s v="Technology"/>
    <s v="Telephones and Communication"/>
    <n v="0.6"/>
  </r>
  <r>
    <n v="18145"/>
    <d v="2010-09-04T00:00:00"/>
    <d v="2010-09-05T00:00:00"/>
    <s v="September"/>
    <s v="2010"/>
    <n v="1"/>
    <b v="0"/>
    <s v="Medium"/>
    <n v="47"/>
    <n v="270.32"/>
    <n v="0.06"/>
    <s v="Regular Air"/>
    <n v="-47.15"/>
    <n v="5.81"/>
    <n v="3.37"/>
    <s v="Lauren Leatherbury"/>
    <s v="Alberta"/>
    <s v="West"/>
    <s v="Corporate"/>
    <s v="Office Supplies"/>
    <s v="Rubber Bands"/>
    <n v="0.54"/>
  </r>
  <r>
    <n v="19559"/>
    <d v="2010-04-15T00:00:00"/>
    <d v="2010-04-17T00:00:00"/>
    <s v="April"/>
    <s v="2010"/>
    <n v="2"/>
    <b v="0"/>
    <s v="High"/>
    <n v="31"/>
    <n v="260.77"/>
    <n v="0.01"/>
    <s v="Regular Air"/>
    <n v="-8.75"/>
    <n v="8.34"/>
    <n v="4.82"/>
    <s v="Matthew Grinstein"/>
    <s v="Alberta"/>
    <s v="West"/>
    <s v="Small Business"/>
    <s v="Office Supplies"/>
    <s v="Paper"/>
    <n v="0.4"/>
  </r>
  <r>
    <n v="19559"/>
    <d v="2010-04-15T00:00:00"/>
    <d v="2010-04-16T00:00:00"/>
    <s v="April"/>
    <s v="2010"/>
    <n v="1"/>
    <b v="0"/>
    <s v="High"/>
    <n v="18"/>
    <n v="2445.212"/>
    <n v="0.02"/>
    <s v="Express Air"/>
    <n v="275.77"/>
    <n v="155.99"/>
    <n v="8.99"/>
    <s v="Matthew Grinstein"/>
    <s v="Alberta"/>
    <s v="West"/>
    <s v="Small Business"/>
    <s v="Technology"/>
    <s v="Telephones and Communication"/>
    <n v="0.57999999999999996"/>
  </r>
  <r>
    <n v="19559"/>
    <d v="2010-04-15T00:00:00"/>
    <d v="2010-04-18T00:00:00"/>
    <s v="April"/>
    <s v="2010"/>
    <n v="3"/>
    <b v="0"/>
    <s v="High"/>
    <n v="14"/>
    <n v="1032.0274999999999"/>
    <n v="7.0000000000000007E-2"/>
    <s v="Express Air"/>
    <n v="97.4"/>
    <n v="85.99"/>
    <n v="0.99"/>
    <s v="Matthew Grinstein"/>
    <s v="Alberta"/>
    <s v="West"/>
    <s v="Small Business"/>
    <s v="Technology"/>
    <s v="Telephones and Communication"/>
    <n v="0.55000000000000004"/>
  </r>
  <r>
    <n v="21188"/>
    <d v="2011-09-21T00:00:00"/>
    <d v="2011-09-23T00:00:00"/>
    <s v="September"/>
    <s v="2011"/>
    <n v="2"/>
    <b v="0"/>
    <s v="Critical"/>
    <n v="29"/>
    <n v="21046.74"/>
    <n v="0.04"/>
    <s v="Regular Air"/>
    <n v="5217.2700000000004"/>
    <n v="699.99"/>
    <n v="24.49"/>
    <s v="Matthew Grinstein"/>
    <s v="Alberta"/>
    <s v="West"/>
    <s v="Small Business"/>
    <s v="Technology"/>
    <s v="Copiers and Fax"/>
    <n v="0.54"/>
  </r>
  <r>
    <n v="21318"/>
    <d v="2010-07-04T00:00:00"/>
    <d v="2010-07-06T00:00:00"/>
    <s v="July"/>
    <s v="2010"/>
    <n v="2"/>
    <b v="0"/>
    <s v="High"/>
    <n v="40"/>
    <n v="1384.34"/>
    <n v="0.1"/>
    <s v="Regular Air"/>
    <n v="562.30999999999995"/>
    <n v="37.700000000000003"/>
    <n v="2.99"/>
    <s v="Lisa Hazard"/>
    <s v="Alberta"/>
    <s v="West"/>
    <s v="Home Office"/>
    <s v="Office Supplies"/>
    <s v="Binders and Binder Accessories"/>
    <n v="0.35"/>
  </r>
  <r>
    <n v="21792"/>
    <d v="2012-09-25T00:00:00"/>
    <d v="2012-09-27T00:00:00"/>
    <s v="September"/>
    <s v="2012"/>
    <n v="2"/>
    <b v="0"/>
    <s v="Not Specified"/>
    <n v="26"/>
    <n v="362.76"/>
    <n v="0.09"/>
    <s v="Regular Air"/>
    <n v="19.36"/>
    <n v="14.48"/>
    <n v="6.46"/>
    <s v="Pauline Webber"/>
    <s v="Alberta"/>
    <s v="West"/>
    <s v="Consumer"/>
    <s v="Office Supplies"/>
    <s v="Binders and Binder Accessories"/>
    <n v="0.38"/>
  </r>
  <r>
    <n v="21831"/>
    <d v="2009-09-19T00:00:00"/>
    <d v="2009-09-19T00:00:00"/>
    <s v="September"/>
    <s v="2009"/>
    <n v="0"/>
    <s v="FREE DELIVERY"/>
    <s v="Not Specified"/>
    <n v="6"/>
    <n v="28.39"/>
    <n v="0.05"/>
    <s v="Regular Air"/>
    <n v="3.84"/>
    <n v="4.9800000000000004"/>
    <n v="0.49"/>
    <s v="Pauline Webber"/>
    <s v="Alberta"/>
    <s v="West"/>
    <s v="Consumer"/>
    <s v="Office Supplies"/>
    <s v="Labels"/>
    <n v="0.39"/>
  </r>
  <r>
    <n v="22818"/>
    <d v="2009-05-22T00:00:00"/>
    <d v="2009-05-24T00:00:00"/>
    <s v="May"/>
    <s v="2009"/>
    <n v="2"/>
    <b v="0"/>
    <s v="Critical"/>
    <n v="50"/>
    <n v="6277.75"/>
    <n v="0.1"/>
    <s v="Delivery Truck"/>
    <n v="-592.42999999999995"/>
    <n v="130.97999999999999"/>
    <n v="30"/>
    <s v="Mitch Gastineau"/>
    <s v="Alberta"/>
    <s v="West"/>
    <s v="Small Business"/>
    <s v="Furniture"/>
    <s v="Chairs &amp; Chairmats"/>
    <n v="0.78"/>
  </r>
  <r>
    <n v="22818"/>
    <d v="2009-05-22T00:00:00"/>
    <d v="2009-05-26T00:00:00"/>
    <s v="May"/>
    <s v="2009"/>
    <n v="4"/>
    <b v="0"/>
    <s v="low"/>
    <n v="19"/>
    <n v="360.24"/>
    <n v="0.08"/>
    <s v="Regular Air"/>
    <n v="-53.82"/>
    <n v="19.98"/>
    <n v="4"/>
    <s v="Mitch Gastineau"/>
    <s v="Alberta"/>
    <s v="West"/>
    <s v="Small Business"/>
    <s v="Technology"/>
    <s v="Computer Peripherals"/>
    <n v="0.68"/>
  </r>
  <r>
    <n v="24801"/>
    <d v="2012-11-15T00:00:00"/>
    <d v="2012-11-16T00:00:00"/>
    <s v="November"/>
    <s v="2012"/>
    <n v="1"/>
    <b v="0"/>
    <s v="High"/>
    <n v="3"/>
    <n v="18.91"/>
    <n v="0"/>
    <s v="Regular Air"/>
    <n v="-16.350000000000001"/>
    <n v="3.89"/>
    <n v="7.01"/>
    <s v="Lisa Hazard"/>
    <s v="Alberta"/>
    <s v="West"/>
    <s v="Home Office"/>
    <s v="Office Supplies"/>
    <s v="Binders and Binder Accessories"/>
    <n v="0.37"/>
  </r>
  <r>
    <n v="24801"/>
    <d v="2012-11-15T00:00:00"/>
    <d v="2012-11-16T00:00:00"/>
    <s v="November"/>
    <s v="2012"/>
    <n v="1"/>
    <b v="0"/>
    <s v="High"/>
    <n v="7"/>
    <n v="685.7"/>
    <n v="0.01"/>
    <s v="Regular Air"/>
    <n v="350.94"/>
    <n v="88.84"/>
    <n v="20.79"/>
    <s v="Lisa Hazard"/>
    <s v="Alberta"/>
    <s v="West"/>
    <s v="Home Office"/>
    <s v="Furniture"/>
    <s v="Office Furnishings"/>
    <n v="0.59"/>
  </r>
  <r>
    <n v="24801"/>
    <d v="2012-11-15T00:00:00"/>
    <d v="2012-11-16T00:00:00"/>
    <s v="November"/>
    <s v="2012"/>
    <n v="1"/>
    <b v="0"/>
    <s v="High"/>
    <n v="10"/>
    <n v="1024.165"/>
    <n v="0.02"/>
    <s v="Regular Air"/>
    <n v="-105.7"/>
    <n v="115.99"/>
    <n v="5.99"/>
    <s v="Lisa Hazard"/>
    <s v="Alberta"/>
    <s v="West"/>
    <s v="Home Office"/>
    <s v="Technology"/>
    <s v="Telephones and Communication"/>
    <n v="0.56999999999999995"/>
  </r>
  <r>
    <n v="26529"/>
    <d v="2011-01-28T00:00:00"/>
    <d v="2011-02-01T00:00:00"/>
    <s v="February"/>
    <s v="2011"/>
    <n v="4"/>
    <b v="0"/>
    <s v="low"/>
    <n v="17"/>
    <n v="201.72"/>
    <n v="0.05"/>
    <s v="Regular Air"/>
    <n v="-81.61"/>
    <n v="11.34"/>
    <n v="11.25"/>
    <s v="Pauline Webber"/>
    <s v="Alberta"/>
    <s v="West"/>
    <s v="Consumer"/>
    <s v="Office Supplies"/>
    <s v="Paper"/>
    <n v="0.36"/>
  </r>
  <r>
    <n v="27780"/>
    <d v="2012-10-20T00:00:00"/>
    <d v="2012-10-21T00:00:00"/>
    <s v="October"/>
    <s v="2012"/>
    <n v="1"/>
    <b v="0"/>
    <s v="Critical"/>
    <n v="18"/>
    <n v="56.41"/>
    <n v="0.02"/>
    <s v="Regular Air"/>
    <n v="11.92"/>
    <n v="3.08"/>
    <n v="0.99"/>
    <s v="Matthew Grinstein"/>
    <s v="Alberta"/>
    <s v="West"/>
    <s v="Small Business"/>
    <s v="Office Supplies"/>
    <s v="Labels"/>
    <n v="0.37"/>
  </r>
  <r>
    <n v="27780"/>
    <d v="2012-10-20T00:00:00"/>
    <d v="2012-10-20T00:00:00"/>
    <s v="October"/>
    <s v="2012"/>
    <n v="0"/>
    <s v="FREE DELIVERY"/>
    <s v="Critical"/>
    <n v="39"/>
    <n v="147.71"/>
    <n v="0"/>
    <s v="Regular Air"/>
    <n v="-30.25"/>
    <n v="3.68"/>
    <n v="1.32"/>
    <s v="Matthew Grinstein"/>
    <s v="Alberta"/>
    <s v="West"/>
    <s v="Small Business"/>
    <s v="Office Supplies"/>
    <s v="Scissors, Rulers and Trimmers"/>
    <n v="0.83"/>
  </r>
  <r>
    <n v="27780"/>
    <d v="2012-10-20T00:00:00"/>
    <d v="2012-10-21T00:00:00"/>
    <s v="October"/>
    <s v="2012"/>
    <n v="1"/>
    <b v="0"/>
    <s v="Critical"/>
    <n v="39"/>
    <n v="1678.34"/>
    <n v="0.05"/>
    <s v="Regular Air"/>
    <n v="670.11"/>
    <n v="43.98"/>
    <n v="1.99"/>
    <s v="Matthew Grinstein"/>
    <s v="Alberta"/>
    <s v="West"/>
    <s v="Small Business"/>
    <s v="Technology"/>
    <s v="Computer Peripherals"/>
    <n v="0.44"/>
  </r>
  <r>
    <n v="27843"/>
    <d v="2010-09-05T00:00:00"/>
    <d v="2010-09-07T00:00:00"/>
    <s v="September"/>
    <s v="2010"/>
    <n v="2"/>
    <b v="0"/>
    <s v="Medium"/>
    <n v="26"/>
    <n v="139.61000000000001"/>
    <n v="0.01"/>
    <s v="Regular Air"/>
    <n v="-92.04"/>
    <n v="4.8899999999999997"/>
    <n v="4.93"/>
    <s v="Lisa Hazard"/>
    <s v="Alberta"/>
    <s v="West"/>
    <s v="Home Office"/>
    <s v="Technology"/>
    <s v="Computer Peripherals"/>
    <n v="0.66"/>
  </r>
  <r>
    <n v="28773"/>
    <d v="2011-02-10T00:00:00"/>
    <d v="2011-02-17T00:00:00"/>
    <s v="February"/>
    <s v="2011"/>
    <n v="7"/>
    <b v="0"/>
    <s v="low"/>
    <n v="48"/>
    <n v="2174.4189999999999"/>
    <n v="0.05"/>
    <s v="Regular Air"/>
    <n v="-211.7"/>
    <n v="55.99"/>
    <n v="5"/>
    <s v="Mitch Gastineau"/>
    <s v="Alberta"/>
    <s v="West"/>
    <s v="Small Business"/>
    <s v="Technology"/>
    <s v="Telephones and Communication"/>
    <n v="0.83"/>
  </r>
  <r>
    <n v="30786"/>
    <d v="2012-07-16T00:00:00"/>
    <d v="2012-07-16T00:00:00"/>
    <s v="July"/>
    <s v="2012"/>
    <n v="0"/>
    <s v="FREE DELIVERY"/>
    <s v="Medium"/>
    <n v="23"/>
    <n v="65.91"/>
    <n v="0.01"/>
    <s v="Regular Air"/>
    <n v="0.76"/>
    <n v="2.78"/>
    <n v="1.34"/>
    <s v="Quincy Jones"/>
    <s v="Alberta"/>
    <s v="West"/>
    <s v="Small Business"/>
    <s v="Office Supplies"/>
    <s v="Pens &amp; Art Supplies"/>
    <n v="0.45"/>
  </r>
  <r>
    <n v="30786"/>
    <d v="2012-07-16T00:00:00"/>
    <d v="2012-07-17T00:00:00"/>
    <s v="July"/>
    <s v="2012"/>
    <n v="1"/>
    <b v="0"/>
    <s v="Medium"/>
    <n v="4"/>
    <n v="72.72"/>
    <n v="0.06"/>
    <s v="Regular Air"/>
    <n v="-36.61"/>
    <n v="15.42"/>
    <n v="10.68"/>
    <s v="Quincy Jones"/>
    <s v="Alberta"/>
    <s v="West"/>
    <s v="Small Business"/>
    <s v="Office Supplies"/>
    <s v="Storage &amp; Organization"/>
    <n v="0.57999999999999996"/>
  </r>
  <r>
    <n v="31809"/>
    <d v="2010-07-28T00:00:00"/>
    <d v="2010-07-30T00:00:00"/>
    <s v="July"/>
    <s v="2010"/>
    <n v="2"/>
    <b v="0"/>
    <s v="High"/>
    <n v="1"/>
    <n v="15"/>
    <n v="0.1"/>
    <s v="Regular Air"/>
    <n v="-13.74"/>
    <n v="9.7799999999999994"/>
    <n v="5.76"/>
    <s v="Lauren Leatherbury"/>
    <s v="Alberta"/>
    <s v="West"/>
    <s v="Corporate"/>
    <s v="Office Supplies"/>
    <s v="Envelopes"/>
    <n v="0.35"/>
  </r>
  <r>
    <n v="31878"/>
    <d v="2011-12-18T00:00:00"/>
    <d v="2011-12-18T00:00:00"/>
    <s v="December"/>
    <s v="2011"/>
    <n v="0"/>
    <s v="FREE DELIVERY"/>
    <s v="Medium"/>
    <n v="14"/>
    <n v="138.94999999999999"/>
    <n v="0.04"/>
    <s v="Regular Air"/>
    <n v="9.6300000000000008"/>
    <n v="9.27"/>
    <n v="4.3899999999999997"/>
    <s v="Lisa Hazard"/>
    <s v="Alberta"/>
    <s v="West"/>
    <s v="Home Office"/>
    <s v="Office Supplies"/>
    <s v="Paper"/>
    <n v="0.38"/>
  </r>
  <r>
    <n v="31878"/>
    <d v="2011-12-18T00:00:00"/>
    <d v="2011-12-19T00:00:00"/>
    <s v="December"/>
    <s v="2011"/>
    <n v="1"/>
    <b v="0"/>
    <s v="Medium"/>
    <n v="42"/>
    <n v="5678.5524999999998"/>
    <n v="0.01"/>
    <s v="Regular Air"/>
    <n v="1727.78"/>
    <n v="155.99"/>
    <n v="8.99"/>
    <s v="Lisa Hazard"/>
    <s v="Alberta"/>
    <s v="West"/>
    <s v="Home Office"/>
    <s v="Technology"/>
    <s v="Telephones and Communication"/>
    <n v="0.55000000000000004"/>
  </r>
  <r>
    <n v="34976"/>
    <d v="2012-11-24T00:00:00"/>
    <d v="2012-11-26T00:00:00"/>
    <s v="November"/>
    <s v="2012"/>
    <n v="2"/>
    <b v="0"/>
    <s v="Medium"/>
    <n v="45"/>
    <n v="4475"/>
    <n v="0.02"/>
    <s v="Delivery Truck"/>
    <n v="-1523.77"/>
    <n v="95.95"/>
    <n v="74.349999999999994"/>
    <s v="Lauren Leatherbury"/>
    <s v="Alberta"/>
    <s v="West"/>
    <s v="Home Office"/>
    <s v="Furniture"/>
    <s v="Chairs &amp; Chairmats"/>
    <n v="0.56999999999999995"/>
  </r>
  <r>
    <n v="34976"/>
    <d v="2012-11-24T00:00:00"/>
    <d v="2012-11-25T00:00:00"/>
    <s v="November"/>
    <s v="2012"/>
    <n v="1"/>
    <b v="0"/>
    <s v="Medium"/>
    <n v="29"/>
    <n v="168.2"/>
    <n v="0.08"/>
    <s v="Regular Air"/>
    <n v="-64.53"/>
    <n v="5.98"/>
    <n v="5.46"/>
    <s v="Lauren Leatherbury"/>
    <s v="Alberta"/>
    <s v="West"/>
    <s v="Home Office"/>
    <s v="Office Supplies"/>
    <s v="Paper"/>
    <n v="0.36"/>
  </r>
  <r>
    <n v="34979"/>
    <d v="2010-09-28T00:00:00"/>
    <d v="2010-09-30T00:00:00"/>
    <s v="September"/>
    <s v="2010"/>
    <n v="2"/>
    <b v="0"/>
    <s v="Critical"/>
    <n v="15"/>
    <n v="609.97"/>
    <n v="0"/>
    <s v="Regular Air"/>
    <n v="62.93"/>
    <n v="39.479999999999997"/>
    <n v="1.99"/>
    <s v="Quincy Jones"/>
    <s v="Alberta"/>
    <s v="West"/>
    <s v="Small Business"/>
    <s v="Technology"/>
    <s v="Computer Peripherals"/>
    <n v="0.54"/>
  </r>
  <r>
    <n v="35139"/>
    <d v="2010-01-18T00:00:00"/>
    <d v="2010-01-19T00:00:00"/>
    <s v="January"/>
    <s v="2010"/>
    <n v="1"/>
    <b v="0"/>
    <s v="High"/>
    <n v="29"/>
    <n v="264.77999999999997"/>
    <n v="0.02"/>
    <s v="Regular Air"/>
    <n v="53.05"/>
    <n v="8.69"/>
    <n v="2.99"/>
    <s v="Lauren Leatherbury"/>
    <s v="Alberta"/>
    <s v="West"/>
    <s v="Home Office"/>
    <s v="Office Supplies"/>
    <s v="Binders and Binder Accessories"/>
    <n v="0.39"/>
  </r>
  <r>
    <n v="36608"/>
    <d v="2011-09-28T00:00:00"/>
    <d v="2011-10-02T00:00:00"/>
    <s v="October"/>
    <s v="2011"/>
    <n v="4"/>
    <b v="0"/>
    <s v="low"/>
    <n v="40"/>
    <n v="825.8"/>
    <n v="0.1"/>
    <s v="Regular Air"/>
    <n v="183.48"/>
    <n v="21.98"/>
    <n v="2.87"/>
    <s v="Mitch Gastineau"/>
    <s v="Alberta"/>
    <s v="West"/>
    <s v="Small Business"/>
    <s v="Office Supplies"/>
    <s v="Pens &amp; Art Supplies"/>
    <n v="0.55000000000000004"/>
  </r>
  <r>
    <n v="36608"/>
    <d v="2011-09-28T00:00:00"/>
    <d v="2011-10-05T00:00:00"/>
    <s v="October"/>
    <s v="2011"/>
    <n v="7"/>
    <b v="0"/>
    <s v="low"/>
    <n v="49"/>
    <n v="4273.95"/>
    <n v="0.05"/>
    <s v="Regular Air"/>
    <n v="1340.07"/>
    <n v="90.48"/>
    <n v="19.989999999999998"/>
    <s v="Mitch Gastineau"/>
    <s v="Alberta"/>
    <s v="West"/>
    <s v="Small Business"/>
    <s v="Office Supplies"/>
    <s v="Envelopes"/>
    <n v="0.4"/>
  </r>
  <r>
    <n v="36994"/>
    <d v="2011-06-17T00:00:00"/>
    <d v="2011-06-17T00:00:00"/>
    <s v="June"/>
    <s v="2011"/>
    <n v="0"/>
    <s v="FREE DELIVERY"/>
    <s v="Critical"/>
    <n v="40"/>
    <n v="5264.48"/>
    <n v="0.03"/>
    <s v="Delivery Truck"/>
    <n v="-284.06"/>
    <n v="130.97999999999999"/>
    <n v="30"/>
    <s v="Mitch Gastineau"/>
    <s v="Alberta"/>
    <s v="West"/>
    <s v="Corporate"/>
    <s v="Furniture"/>
    <s v="Chairs &amp; Chairmats"/>
    <n v="0.78"/>
  </r>
  <r>
    <n v="38944"/>
    <d v="2010-04-20T00:00:00"/>
    <d v="2010-04-21T00:00:00"/>
    <s v="April"/>
    <s v="2010"/>
    <n v="1"/>
    <b v="0"/>
    <s v="Medium"/>
    <n v="17"/>
    <n v="1873.3489999999999"/>
    <n v="0.02"/>
    <s v="Regular Air"/>
    <n v="194.21"/>
    <n v="125.99"/>
    <n v="8.08"/>
    <s v="Mitch Gastineau"/>
    <s v="Alberta"/>
    <s v="West"/>
    <s v="Small Business"/>
    <s v="Technology"/>
    <s v="Telephones and Communication"/>
    <n v="0.56999999999999995"/>
  </r>
  <r>
    <n v="38944"/>
    <d v="2010-04-20T00:00:00"/>
    <d v="2010-04-21T00:00:00"/>
    <s v="April"/>
    <s v="2010"/>
    <n v="1"/>
    <b v="0"/>
    <s v="Medium"/>
    <n v="46"/>
    <n v="24639.8"/>
    <n v="0.01"/>
    <s v="Delivery Truck"/>
    <n v="8614.7900000000009"/>
    <n v="500.98"/>
    <n v="26"/>
    <s v="Mitch Gastineau"/>
    <s v="Alberta"/>
    <s v="West"/>
    <s v="Small Business"/>
    <s v="Furniture"/>
    <s v="Chairs &amp; Chairmats"/>
    <n v="0.6"/>
  </r>
  <r>
    <n v="38944"/>
    <d v="2010-04-20T00:00:00"/>
    <d v="2010-04-22T00:00:00"/>
    <s v="April"/>
    <s v="2010"/>
    <n v="2"/>
    <b v="0"/>
    <s v="Medium"/>
    <n v="32"/>
    <n v="921.3"/>
    <n v="0.09"/>
    <s v="Regular Air"/>
    <n v="353.16"/>
    <n v="29.14"/>
    <n v="4.8600000000000003"/>
    <s v="Mitch Gastineau"/>
    <s v="Alberta"/>
    <s v="West"/>
    <s v="Small Business"/>
    <s v="Office Supplies"/>
    <s v="Paper"/>
    <n v="0.38"/>
  </r>
  <r>
    <n v="39075"/>
    <d v="2012-02-19T00:00:00"/>
    <d v="2012-02-20T00:00:00"/>
    <s v="February"/>
    <s v="2012"/>
    <n v="1"/>
    <b v="0"/>
    <s v="Not Specified"/>
    <n v="50"/>
    <n v="512.33000000000004"/>
    <n v="0.01"/>
    <s v="Regular Air"/>
    <n v="250.66"/>
    <n v="10.35"/>
    <n v="0.99"/>
    <s v="Quincy Jones"/>
    <s v="Alberta"/>
    <s v="West"/>
    <s v="Corporate"/>
    <s v="Office Supplies"/>
    <s v="Labels"/>
    <n v="0.37"/>
  </r>
  <r>
    <n v="39425"/>
    <d v="2012-08-16T00:00:00"/>
    <d v="2012-08-18T00:00:00"/>
    <s v="August"/>
    <s v="2012"/>
    <n v="2"/>
    <b v="0"/>
    <s v="Critical"/>
    <n v="23"/>
    <n v="1267.4604999999999"/>
    <n v="0.05"/>
    <s v="Regular Air"/>
    <n v="128.79"/>
    <n v="65.989999999999995"/>
    <n v="5.99"/>
    <s v="Mitch Gastineau"/>
    <s v="Alberta"/>
    <s v="West"/>
    <s v="Small Business"/>
    <s v="Technology"/>
    <s v="Telephones and Communication"/>
    <n v="0.57999999999999996"/>
  </r>
  <r>
    <n v="41921"/>
    <d v="2012-02-23T00:00:00"/>
    <d v="2012-02-26T00:00:00"/>
    <s v="February"/>
    <s v="2012"/>
    <n v="3"/>
    <b v="0"/>
    <s v="Medium"/>
    <n v="32"/>
    <n v="16313.51"/>
    <n v="0.04"/>
    <s v="Delivery Truck"/>
    <n v="4860.7299999999996"/>
    <n v="500.98"/>
    <n v="26"/>
    <s v="Katharine Harms"/>
    <s v="Alberta"/>
    <s v="West"/>
    <s v="Consumer"/>
    <s v="Furniture"/>
    <s v="Chairs &amp; Chairmats"/>
    <n v="0.6"/>
  </r>
  <r>
    <n v="41921"/>
    <d v="2012-02-23T00:00:00"/>
    <d v="2012-02-24T00:00:00"/>
    <s v="February"/>
    <s v="2012"/>
    <n v="1"/>
    <b v="0"/>
    <s v="Medium"/>
    <n v="29"/>
    <n v="337.38"/>
    <n v="0.04"/>
    <s v="Express Air"/>
    <n v="-5.45"/>
    <n v="11.58"/>
    <n v="6.97"/>
    <s v="Katharine Harms"/>
    <s v="Alberta"/>
    <s v="West"/>
    <s v="Consumer"/>
    <s v="Office Supplies"/>
    <s v="Envelopes"/>
    <n v="0.35"/>
  </r>
  <r>
    <n v="42945"/>
    <d v="2012-12-29T00:00:00"/>
    <d v="2012-12-29T00:00:00"/>
    <s v="December"/>
    <s v="2012"/>
    <n v="0"/>
    <s v="FREE DELIVERY"/>
    <s v="Not Specified"/>
    <n v="45"/>
    <n v="178.7"/>
    <n v="7.0000000000000007E-2"/>
    <s v="Regular Air"/>
    <n v="-164.92"/>
    <n v="3.95"/>
    <n v="5.13"/>
    <s v="Quincy Jones"/>
    <s v="Alberta"/>
    <s v="West"/>
    <s v="Corporate"/>
    <s v="Office Supplies"/>
    <s v="Appliances"/>
    <n v="0.59"/>
  </r>
  <r>
    <n v="43013"/>
    <d v="2011-04-22T00:00:00"/>
    <d v="2011-04-26T00:00:00"/>
    <s v="April"/>
    <s v="2011"/>
    <n v="4"/>
    <b v="0"/>
    <s v="low"/>
    <n v="50"/>
    <n v="2437.67"/>
    <n v="0.08"/>
    <s v="Regular Air"/>
    <n v="25.68"/>
    <n v="50.98"/>
    <n v="22.24"/>
    <s v="Lauren Leatherbury"/>
    <s v="Alberta"/>
    <s v="West"/>
    <s v="Home Office"/>
    <s v="Furniture"/>
    <s v="Office Furnishings"/>
    <n v="0.55000000000000004"/>
  </r>
  <r>
    <n v="43104"/>
    <d v="2012-10-28T00:00:00"/>
    <d v="2012-10-31T00:00:00"/>
    <s v="October"/>
    <s v="2012"/>
    <n v="3"/>
    <b v="0"/>
    <s v="High"/>
    <n v="50"/>
    <n v="4648.5200000000004"/>
    <n v="0.1"/>
    <s v="Delivery Truck"/>
    <n v="1676.7"/>
    <n v="100.97"/>
    <n v="14"/>
    <s v="Matthew Grinstein"/>
    <s v="Alberta"/>
    <s v="West"/>
    <s v="Small Business"/>
    <s v="Technology"/>
    <s v="Office Machines"/>
    <n v="0.37"/>
  </r>
  <r>
    <n v="43301"/>
    <d v="2009-08-21T00:00:00"/>
    <d v="2009-08-22T00:00:00"/>
    <s v="August"/>
    <s v="2009"/>
    <n v="1"/>
    <b v="0"/>
    <s v="Critical"/>
    <n v="33"/>
    <n v="3537.84"/>
    <n v="0"/>
    <s v="Delivery Truck"/>
    <n v="-80.86"/>
    <n v="100.89"/>
    <n v="42"/>
    <s v="Matthew Grinstein"/>
    <s v="Alberta"/>
    <s v="West"/>
    <s v="Small Business"/>
    <s v="Furniture"/>
    <s v="Chairs &amp; Chairmats"/>
    <n v="0.61"/>
  </r>
  <r>
    <n v="43301"/>
    <d v="2009-08-21T00:00:00"/>
    <d v="2009-08-23T00:00:00"/>
    <s v="August"/>
    <s v="2009"/>
    <n v="2"/>
    <b v="0"/>
    <s v="Critical"/>
    <n v="43"/>
    <n v="2221.1999999999998"/>
    <n v="0.01"/>
    <s v="Regular Air"/>
    <n v="-1127.22"/>
    <n v="48.91"/>
    <n v="35"/>
    <s v="Matthew Grinstein"/>
    <s v="Alberta"/>
    <s v="West"/>
    <s v="Small Business"/>
    <s v="Office Supplies"/>
    <s v="Storage &amp; Organization"/>
    <n v="0.83"/>
  </r>
  <r>
    <n v="44935"/>
    <d v="2010-11-17T00:00:00"/>
    <d v="2010-11-18T00:00:00"/>
    <s v="November"/>
    <s v="2010"/>
    <n v="1"/>
    <b v="0"/>
    <s v="High"/>
    <n v="39"/>
    <n v="9362.73"/>
    <n v="0"/>
    <s v="Regular Air"/>
    <n v="2766.29"/>
    <n v="232.58"/>
    <n v="19.989999999999998"/>
    <s v="Arthur Gainer"/>
    <s v="Alberta"/>
    <s v="West"/>
    <s v="Consumer"/>
    <s v="Office Supplies"/>
    <s v="Appliances"/>
    <n v="0.59"/>
  </r>
  <r>
    <n v="44935"/>
    <d v="2010-11-17T00:00:00"/>
    <d v="2010-11-18T00:00:00"/>
    <s v="November"/>
    <s v="2010"/>
    <n v="1"/>
    <b v="0"/>
    <s v="High"/>
    <n v="37"/>
    <n v="125.33"/>
    <n v="0.06"/>
    <s v="Express Air"/>
    <n v="58.5"/>
    <n v="3.08"/>
    <n v="0.5"/>
    <s v="Arthur Gainer"/>
    <s v="Alberta"/>
    <s v="West"/>
    <s v="Consumer"/>
    <s v="Office Supplies"/>
    <s v="Labels"/>
    <n v="0.37"/>
  </r>
  <r>
    <n v="44995"/>
    <d v="2009-08-06T00:00:00"/>
    <d v="2009-08-07T00:00:00"/>
    <s v="August"/>
    <s v="2009"/>
    <n v="1"/>
    <b v="0"/>
    <s v="High"/>
    <n v="46"/>
    <n v="1219.2484999999999"/>
    <n v="0.01"/>
    <s v="Regular Air"/>
    <n v="132.79"/>
    <n v="28.99"/>
    <n v="8.59"/>
    <s v="Maria Etezadi"/>
    <s v="Alberta"/>
    <s v="West"/>
    <s v="Home Office"/>
    <s v="Technology"/>
    <s v="Telephones and Communication"/>
    <n v="0.56000000000000005"/>
  </r>
  <r>
    <n v="45989"/>
    <d v="2010-08-23T00:00:00"/>
    <d v="2010-08-23T00:00:00"/>
    <s v="August"/>
    <s v="2010"/>
    <n v="0"/>
    <s v="FREE DELIVERY"/>
    <s v="High"/>
    <n v="26"/>
    <n v="148.12"/>
    <n v="0.08"/>
    <s v="Regular Air"/>
    <n v="-51.62"/>
    <n v="5.58"/>
    <n v="5.3"/>
    <s v="Matthew Grinstein"/>
    <s v="Alberta"/>
    <s v="West"/>
    <s v="Small Business"/>
    <s v="Office Supplies"/>
    <s v="Envelopes"/>
    <n v="0.35"/>
  </r>
  <r>
    <n v="49767"/>
    <d v="2010-11-08T00:00:00"/>
    <d v="2010-11-08T00:00:00"/>
    <s v="November"/>
    <s v="2010"/>
    <n v="0"/>
    <s v="FREE DELIVERY"/>
    <s v="Critical"/>
    <n v="43"/>
    <n v="634.38"/>
    <n v="0.09"/>
    <s v="Regular Air"/>
    <n v="272.39999999999998"/>
    <n v="15.74"/>
    <n v="1.39"/>
    <s v="John Murray"/>
    <s v="Alberta"/>
    <s v="West"/>
    <s v="Small Business"/>
    <s v="Office Supplies"/>
    <s v="Envelopes"/>
    <n v="0.4"/>
  </r>
  <r>
    <n v="49767"/>
    <d v="2010-11-08T00:00:00"/>
    <d v="2010-11-09T00:00:00"/>
    <s v="November"/>
    <s v="2010"/>
    <n v="1"/>
    <b v="0"/>
    <s v="Critical"/>
    <n v="39"/>
    <n v="5196.1899999999996"/>
    <n v="0.1"/>
    <s v="Regular Air"/>
    <n v="2052.13"/>
    <n v="140.99"/>
    <n v="13.99"/>
    <s v="John Murray"/>
    <s v="Alberta"/>
    <s v="West"/>
    <s v="Small Business"/>
    <s v="Technology"/>
    <s v="Office Machines"/>
    <n v="0.37"/>
  </r>
  <r>
    <n v="49767"/>
    <d v="2010-11-08T00:00:00"/>
    <d v="2010-11-10T00:00:00"/>
    <s v="November"/>
    <s v="2010"/>
    <n v="2"/>
    <b v="0"/>
    <s v="Critical"/>
    <n v="7"/>
    <n v="50.47"/>
    <n v="0.08"/>
    <s v="Regular Air"/>
    <n v="-31.7"/>
    <n v="6.48"/>
    <n v="7.49"/>
    <s v="John Murray"/>
    <s v="Alberta"/>
    <s v="West"/>
    <s v="Small Business"/>
    <s v="Office Supplies"/>
    <s v="Paper"/>
    <n v="0.37"/>
  </r>
  <r>
    <n v="51239"/>
    <d v="2012-02-23T00:00:00"/>
    <d v="2012-02-25T00:00:00"/>
    <s v="February"/>
    <s v="2012"/>
    <n v="2"/>
    <b v="0"/>
    <s v="low"/>
    <n v="48"/>
    <n v="4046.25"/>
    <n v="0.09"/>
    <s v="Delivery Truck"/>
    <n v="-1296.93"/>
    <n v="85.29"/>
    <n v="60"/>
    <s v="Katharine Harms"/>
    <s v="Alberta"/>
    <s v="West"/>
    <s v="Consumer"/>
    <s v="Furniture"/>
    <s v="Tables"/>
    <n v="0.56000000000000005"/>
  </r>
  <r>
    <n v="51269"/>
    <d v="2012-01-12T00:00:00"/>
    <d v="2012-01-13T00:00:00"/>
    <s v="January"/>
    <s v="2012"/>
    <n v="1"/>
    <b v="0"/>
    <s v="High"/>
    <n v="2"/>
    <n v="21.07"/>
    <n v="0"/>
    <s v="Regular Air"/>
    <n v="-10.43"/>
    <n v="8.69"/>
    <n v="2.99"/>
    <s v="Mitch Gastineau"/>
    <s v="Alberta"/>
    <s v="West"/>
    <s v="Small Business"/>
    <s v="Office Supplies"/>
    <s v="Binders and Binder Accessories"/>
    <n v="0.39"/>
  </r>
  <r>
    <n v="51269"/>
    <d v="2012-01-12T00:00:00"/>
    <d v="2012-01-13T00:00:00"/>
    <s v="January"/>
    <s v="2012"/>
    <n v="1"/>
    <b v="0"/>
    <s v="Critical"/>
    <n v="20"/>
    <n v="430.41"/>
    <n v="0.08"/>
    <s v="Regular Air"/>
    <n v="-1.55"/>
    <n v="22.98"/>
    <n v="7.58"/>
    <s v="Mitch Gastineau"/>
    <s v="Alberta"/>
    <s v="West"/>
    <s v="Small Business"/>
    <s v="Furniture"/>
    <s v="Office Furnishings"/>
    <n v="0.51"/>
  </r>
  <r>
    <n v="54084"/>
    <d v="2011-09-10T00:00:00"/>
    <d v="2011-09-12T00:00:00"/>
    <s v="September"/>
    <s v="2011"/>
    <n v="2"/>
    <b v="0"/>
    <s v="Critical"/>
    <n v="3"/>
    <n v="160.52000000000001"/>
    <n v="0.08"/>
    <s v="Delivery Truck"/>
    <n v="-69.66"/>
    <n v="50.98"/>
    <n v="14.19"/>
    <s v="Lauren Leatherbury"/>
    <s v="Alberta"/>
    <s v="West"/>
    <s v="Corporate"/>
    <s v="Furniture"/>
    <s v="Chairs &amp; Chairmats"/>
    <n v="0.56000000000000005"/>
  </r>
  <r>
    <n v="54307"/>
    <d v="2012-01-08T00:00:00"/>
    <d v="2012-01-09T00:00:00"/>
    <s v="January"/>
    <s v="2012"/>
    <n v="1"/>
    <b v="0"/>
    <s v="High"/>
    <n v="15"/>
    <n v="243.52"/>
    <n v="0.01"/>
    <s v="Regular Air"/>
    <n v="-59.64"/>
    <n v="14.89"/>
    <n v="13.56"/>
    <s v="Lauren Leatherbury"/>
    <s v="Alberta"/>
    <s v="West"/>
    <s v="Corporate"/>
    <s v="Furniture"/>
    <s v="Office Furnishings"/>
    <n v="0.57999999999999996"/>
  </r>
  <r>
    <n v="54307"/>
    <d v="2012-01-08T00:00:00"/>
    <d v="2012-01-09T00:00:00"/>
    <s v="January"/>
    <s v="2012"/>
    <n v="1"/>
    <b v="0"/>
    <s v="High"/>
    <n v="14"/>
    <n v="3849.8"/>
    <n v="0.04"/>
    <s v="Delivery Truck"/>
    <n v="192.2"/>
    <n v="280.98"/>
    <n v="35.67"/>
    <s v="Lauren Leatherbury"/>
    <s v="Alberta"/>
    <s v="West"/>
    <s v="Corporate"/>
    <s v="Furniture"/>
    <s v="Tables"/>
    <n v="0.66"/>
  </r>
  <r>
    <n v="55014"/>
    <d v="2010-11-01T00:00:00"/>
    <d v="2010-11-02T00:00:00"/>
    <s v="November"/>
    <s v="2010"/>
    <n v="1"/>
    <b v="0"/>
    <s v="High"/>
    <n v="38"/>
    <n v="235.15"/>
    <n v="0.03"/>
    <s v="Regular Air"/>
    <n v="12.7"/>
    <n v="5.85"/>
    <n v="2.27"/>
    <s v="Quincy Jones"/>
    <s v="Alberta"/>
    <s v="West"/>
    <s v="Small Business"/>
    <s v="Office Supplies"/>
    <s v="Pens &amp; Art Supplies"/>
    <n v="0.56000000000000005"/>
  </r>
  <r>
    <n v="55845"/>
    <d v="2011-07-21T00:00:00"/>
    <d v="2011-07-25T00:00:00"/>
    <s v="July"/>
    <s v="2011"/>
    <n v="4"/>
    <b v="0"/>
    <s v="low"/>
    <n v="29"/>
    <n v="4203.88"/>
    <n v="0.1"/>
    <s v="Delivery Truck"/>
    <n v="-865.88"/>
    <n v="150.97999999999999"/>
    <n v="66.27"/>
    <s v="Lauren Leatherbury"/>
    <s v="Alberta"/>
    <s v="West"/>
    <s v="Home Office"/>
    <s v="Furniture"/>
    <s v="Bookcases"/>
    <n v="0.65"/>
  </r>
  <r>
    <n v="55846"/>
    <d v="2009-07-20T00:00:00"/>
    <d v="2009-07-20T00:00:00"/>
    <s v="July"/>
    <s v="2009"/>
    <n v="0"/>
    <s v="FREE DELIVERY"/>
    <s v="Not Specified"/>
    <n v="30"/>
    <n v="221.05"/>
    <n v="0.02"/>
    <s v="Regular Air"/>
    <n v="-66.38"/>
    <n v="7.1"/>
    <n v="6.05"/>
    <s v="Cari MacIntyre"/>
    <s v="Alberta"/>
    <s v="West"/>
    <s v="Corporate"/>
    <s v="Office Supplies"/>
    <s v="Binders and Binder Accessories"/>
    <n v="0.39"/>
  </r>
  <r>
    <n v="57063"/>
    <d v="2011-06-02T00:00:00"/>
    <d v="2011-06-02T00:00:00"/>
    <s v="June"/>
    <s v="2011"/>
    <n v="0"/>
    <s v="FREE DELIVERY"/>
    <s v="Medium"/>
    <n v="26"/>
    <n v="173.78"/>
    <n v="0.06"/>
    <s v="Regular Air"/>
    <n v="-96.26"/>
    <n v="6.48"/>
    <n v="7.49"/>
    <s v="Matthew Grinstein"/>
    <s v="Alberta"/>
    <s v="West"/>
    <s v="Small Business"/>
    <s v="Office Supplies"/>
    <s v="Paper"/>
    <n v="0.37"/>
  </r>
  <r>
    <n v="57063"/>
    <d v="2011-06-02T00:00:00"/>
    <d v="2011-06-04T00:00:00"/>
    <s v="June"/>
    <s v="2011"/>
    <n v="2"/>
    <b v="0"/>
    <s v="Medium"/>
    <n v="22"/>
    <n v="41.18"/>
    <n v="7.0000000000000007E-2"/>
    <s v="Regular Air"/>
    <n v="-0.64"/>
    <n v="1.88"/>
    <n v="0.79"/>
    <s v="Matthew Grinstein"/>
    <s v="Alberta"/>
    <s v="West"/>
    <s v="Small Business"/>
    <s v="Office Supplies"/>
    <s v="Rubber Bands"/>
    <n v="0.5"/>
  </r>
  <r>
    <n v="57093"/>
    <d v="2012-05-02T00:00:00"/>
    <d v="2012-05-09T00:00:00"/>
    <s v="May"/>
    <s v="2012"/>
    <n v="7"/>
    <b v="0"/>
    <s v="low"/>
    <n v="3"/>
    <n v="18.97"/>
    <n v="0.05"/>
    <s v="Regular Air"/>
    <n v="-7.79"/>
    <n v="5.34"/>
    <n v="2.99"/>
    <s v="John Murray"/>
    <s v="Alberta"/>
    <s v="West"/>
    <s v="Small Business"/>
    <s v="Office Supplies"/>
    <s v="Binders and Binder Accessories"/>
    <n v="0.38"/>
  </r>
  <r>
    <n v="57093"/>
    <d v="2012-05-02T00:00:00"/>
    <d v="2012-05-09T00:00:00"/>
    <s v="May"/>
    <s v="2012"/>
    <n v="7"/>
    <b v="0"/>
    <s v="low"/>
    <n v="47"/>
    <n v="744.64"/>
    <n v="0"/>
    <s v="Regular Air"/>
    <n v="31.93"/>
    <n v="15.42"/>
    <n v="5.41"/>
    <s v="John Murray"/>
    <s v="Alberta"/>
    <s v="West"/>
    <s v="Small Business"/>
    <s v="Office Supplies"/>
    <s v="Storage &amp; Organization"/>
    <n v="0.59"/>
  </r>
  <r>
    <n v="59329"/>
    <d v="2012-12-04T00:00:00"/>
    <d v="2012-12-06T00:00:00"/>
    <s v="December"/>
    <s v="2012"/>
    <n v="2"/>
    <b v="0"/>
    <s v="Critical"/>
    <n v="35"/>
    <n v="128.12"/>
    <n v="0.08"/>
    <s v="Regular Air"/>
    <n v="-135.6"/>
    <n v="3.81"/>
    <n v="5.44"/>
    <s v="Cari MacIntyre"/>
    <s v="Alberta"/>
    <s v="West"/>
    <s v="Corporate"/>
    <s v="Office Supplies"/>
    <s v="Binders and Binder Accessories"/>
    <n v="0.36"/>
  </r>
  <r>
    <n v="59329"/>
    <d v="2012-12-04T00:00:00"/>
    <d v="2012-12-04T00:00:00"/>
    <s v="December"/>
    <s v="2012"/>
    <n v="0"/>
    <s v="FREE DELIVERY"/>
    <s v="Critical"/>
    <n v="25"/>
    <n v="165.62"/>
    <n v="0.03"/>
    <s v="Regular Air"/>
    <n v="-64.72"/>
    <n v="6.24"/>
    <n v="5.22"/>
    <s v="Cari MacIntyre"/>
    <s v="Alberta"/>
    <s v="West"/>
    <s v="Corporate"/>
    <s v="Furniture"/>
    <s v="Office Furnishings"/>
    <n v="0.6"/>
  </r>
  <r>
    <n v="59329"/>
    <d v="2012-12-04T00:00:00"/>
    <d v="2012-12-06T00:00:00"/>
    <s v="December"/>
    <s v="2012"/>
    <n v="2"/>
    <b v="0"/>
    <s v="Critical"/>
    <n v="41"/>
    <n v="214.23"/>
    <n v="0.01"/>
    <s v="Regular Air"/>
    <n v="-165.42"/>
    <n v="4.8600000000000003"/>
    <n v="7.1"/>
    <s v="Cari MacIntyre"/>
    <s v="Alberta"/>
    <s v="West"/>
    <s v="Corporate"/>
    <s v="Furniture"/>
    <s v="Office Furnishings"/>
    <n v="0.42"/>
  </r>
  <r>
    <n v="59329"/>
    <d v="2012-12-04T00:00:00"/>
    <d v="2012-12-05T00:00:00"/>
    <s v="December"/>
    <s v="2012"/>
    <n v="1"/>
    <b v="0"/>
    <s v="Critical"/>
    <n v="41"/>
    <n v="214.19"/>
    <n v="0.05"/>
    <s v="Regular Air"/>
    <n v="-66.06"/>
    <n v="4.9800000000000004"/>
    <n v="4.7"/>
    <s v="Cari MacIntyre"/>
    <s v="Alberta"/>
    <s v="West"/>
    <s v="Corporate"/>
    <s v="Office Supplies"/>
    <s v="Paper"/>
    <n v="0.38"/>
  </r>
  <r>
    <n v="36"/>
    <d v="2011-11-02T00:00:00"/>
    <d v="2011-11-02T00:00:00"/>
    <s v="November"/>
    <s v="2011"/>
    <n v="0"/>
    <s v="FREE DELIVERY"/>
    <s v="Critical"/>
    <n v="46"/>
    <n v="2484.7455"/>
    <n v="0.1"/>
    <s v="Regular Air"/>
    <n v="657.48"/>
    <n v="65.989999999999995"/>
    <n v="4.2"/>
    <s v="Sample Company A"/>
    <s v="Alberta"/>
    <s v="West"/>
    <s v="Home Office"/>
    <s v="Technology"/>
    <s v="Telephones and Communication"/>
    <n v="0.55000000000000004"/>
  </r>
  <r>
    <n v="194"/>
    <d v="2012-04-04T00:00:00"/>
    <d v="2012-04-06T00:00:00"/>
    <s v="April"/>
    <s v="2012"/>
    <n v="2"/>
    <b v="0"/>
    <s v="Medium"/>
    <n v="49"/>
    <n v="329.03"/>
    <n v="0.1"/>
    <s v="Regular Air"/>
    <n v="-197.25"/>
    <n v="7.28"/>
    <n v="7.98"/>
    <s v="Maria Zettner"/>
    <s v="Alberta"/>
    <s v="West"/>
    <s v="Corporate"/>
    <s v="Furniture"/>
    <s v="Office Furnishings"/>
    <n v="0.42"/>
  </r>
  <r>
    <n v="194"/>
    <d v="2012-04-04T00:00:00"/>
    <d v="2012-04-06T00:00:00"/>
    <s v="April"/>
    <s v="2012"/>
    <n v="2"/>
    <b v="0"/>
    <s v="Medium"/>
    <n v="6"/>
    <n v="20.190000000000001"/>
    <n v="0.04"/>
    <s v="Regular Air"/>
    <n v="-13.44"/>
    <n v="3.14"/>
    <n v="1.92"/>
    <s v="Maria Zettner"/>
    <s v="Alberta"/>
    <s v="West"/>
    <s v="Corporate"/>
    <s v="Office Supplies"/>
    <s v="Scissors, Rulers and Trimmers"/>
    <n v="0.84"/>
  </r>
  <r>
    <n v="384"/>
    <d v="2012-03-02T00:00:00"/>
    <d v="2012-03-09T00:00:00"/>
    <s v="March"/>
    <s v="2012"/>
    <n v="7"/>
    <b v="0"/>
    <s v="low"/>
    <n v="50"/>
    <n v="7666.04"/>
    <n v="0.02"/>
    <s v="Delivery Truck"/>
    <n v="-1820.84"/>
    <n v="146.05000000000001"/>
    <n v="80.2"/>
    <s v="Sonia Cooley"/>
    <s v="Alberta"/>
    <s v="West"/>
    <s v="Corporate"/>
    <s v="Furniture"/>
    <s v="Tables"/>
    <n v="0.71"/>
  </r>
  <r>
    <n v="774"/>
    <d v="2011-12-03T00:00:00"/>
    <d v="2011-12-05T00:00:00"/>
    <s v="December"/>
    <s v="2011"/>
    <n v="2"/>
    <b v="0"/>
    <s v="Critical"/>
    <n v="17"/>
    <n v="126.57"/>
    <n v="0.03"/>
    <s v="Regular Air"/>
    <n v="-752.13"/>
    <n v="4.4800000000000004"/>
    <n v="49"/>
    <s v="Sibella Parks"/>
    <s v="Alberta"/>
    <s v="West"/>
    <s v="Small Business"/>
    <s v="Office Supplies"/>
    <s v="Appliances"/>
    <n v="0.6"/>
  </r>
  <r>
    <n v="1027"/>
    <d v="2012-06-02T00:00:00"/>
    <d v="2012-06-04T00:00:00"/>
    <s v="June"/>
    <s v="2012"/>
    <n v="2"/>
    <b v="0"/>
    <s v="Medium"/>
    <n v="19"/>
    <n v="1406.15"/>
    <n v="0.04"/>
    <s v="Delivery Truck"/>
    <n v="-379.1"/>
    <n v="70.98"/>
    <n v="46.74"/>
    <s v="Hallie Redmond"/>
    <s v="Alberta"/>
    <s v="West"/>
    <s v="Home Office"/>
    <s v="Furniture"/>
    <s v="Bookcases"/>
    <n v="0.56000000000000005"/>
  </r>
  <r>
    <n v="1060"/>
    <d v="2010-02-20T00:00:00"/>
    <d v="2010-02-22T00:00:00"/>
    <s v="February"/>
    <s v="2010"/>
    <n v="2"/>
    <b v="0"/>
    <s v="Medium"/>
    <n v="30"/>
    <n v="1187.55"/>
    <n v="0"/>
    <s v="Regular Air"/>
    <n v="532.61"/>
    <n v="37.700000000000003"/>
    <n v="2.99"/>
    <s v="Harold Dahlen"/>
    <s v="Alberta"/>
    <s v="West"/>
    <s v="Corporate"/>
    <s v="Office Supplies"/>
    <s v="Binders and Binder Accessories"/>
    <n v="0.35"/>
  </r>
  <r>
    <n v="1280"/>
    <d v="2010-01-10T00:00:00"/>
    <d v="2010-01-10T00:00:00"/>
    <s v="January"/>
    <s v="2010"/>
    <n v="0"/>
    <s v="FREE DELIVERY"/>
    <s v="low"/>
    <n v="40"/>
    <n v="827.27"/>
    <n v="0.05"/>
    <s v="Regular Air"/>
    <n v="-170.87"/>
    <n v="20.97"/>
    <n v="6.5"/>
    <s v="Harold Dahlen"/>
    <s v="Alberta"/>
    <s v="West"/>
    <s v="Corporate"/>
    <s v="Technology"/>
    <s v="Computer Peripherals"/>
    <n v="0.78"/>
  </r>
  <r>
    <n v="1764"/>
    <d v="2012-03-24T00:00:00"/>
    <d v="2012-03-27T00:00:00"/>
    <s v="March"/>
    <s v="2012"/>
    <n v="3"/>
    <b v="0"/>
    <s v="Critical"/>
    <n v="7"/>
    <n v="59.99"/>
    <n v="0.1"/>
    <s v="Regular Air"/>
    <n v="-13.78"/>
    <n v="8.34"/>
    <n v="4.82"/>
    <s v="Hallie Redmond"/>
    <s v="Alberta"/>
    <s v="West"/>
    <s v="Small Business"/>
    <s v="Office Supplies"/>
    <s v="Paper"/>
    <n v="0.4"/>
  </r>
  <r>
    <n v="1824"/>
    <d v="2009-05-04T00:00:00"/>
    <d v="2009-05-05T00:00:00"/>
    <s v="May"/>
    <s v="2009"/>
    <n v="1"/>
    <b v="0"/>
    <s v="Critical"/>
    <n v="39"/>
    <n v="10656.26"/>
    <n v="0.06"/>
    <s v="Regular Air"/>
    <n v="3116.54"/>
    <n v="276.2"/>
    <n v="24.49"/>
    <s v="Becky Pak"/>
    <s v="Alberta"/>
    <s v="West"/>
    <s v="Corporate"/>
    <s v="Furniture"/>
    <s v="Chairs &amp; Chairmats"/>
    <m/>
  </r>
  <r>
    <n v="1824"/>
    <d v="2009-05-04T00:00:00"/>
    <d v="2009-05-04T00:00:00"/>
    <s v="May"/>
    <s v="2009"/>
    <n v="0"/>
    <s v="FREE DELIVERY"/>
    <s v="Critical"/>
    <n v="2"/>
    <n v="17.059999999999999"/>
    <n v="0.09"/>
    <s v="Regular Air"/>
    <n v="-5.2"/>
    <n v="6.28"/>
    <n v="5.29"/>
    <s v="Becky Pak"/>
    <s v="Alberta"/>
    <s v="West"/>
    <s v="Corporate"/>
    <s v="Furniture"/>
    <s v="Office Furnishings"/>
    <n v="0.43"/>
  </r>
  <r>
    <n v="2503"/>
    <d v="2010-06-19T00:00:00"/>
    <d v="2010-06-20T00:00:00"/>
    <s v="June"/>
    <s v="2010"/>
    <n v="1"/>
    <b v="0"/>
    <s v="Medium"/>
    <n v="21"/>
    <n v="91.15"/>
    <n v="0.03"/>
    <s v="Regular Air"/>
    <n v="-71.540000000000006"/>
    <n v="4.13"/>
    <n v="5.34"/>
    <s v="Maria Zettner"/>
    <s v="Alberta"/>
    <s v="West"/>
    <s v="Corporate"/>
    <s v="Office Supplies"/>
    <s v="Binders and Binder Accessories"/>
    <n v="0.38"/>
  </r>
  <r>
    <n v="2503"/>
    <d v="2010-06-19T00:00:00"/>
    <d v="2010-06-20T00:00:00"/>
    <s v="June"/>
    <s v="2010"/>
    <n v="1"/>
    <b v="0"/>
    <s v="Medium"/>
    <n v="46"/>
    <n v="171.48"/>
    <n v="0.1"/>
    <s v="Regular Air"/>
    <n v="66.13"/>
    <n v="4.13"/>
    <n v="0.5"/>
    <s v="Maria Zettner"/>
    <s v="Alberta"/>
    <s v="West"/>
    <s v="Corporate"/>
    <s v="Office Supplies"/>
    <s v="Labels"/>
    <n v="0.39"/>
  </r>
  <r>
    <n v="2503"/>
    <d v="2010-06-19T00:00:00"/>
    <d v="2010-06-21T00:00:00"/>
    <s v="June"/>
    <s v="2010"/>
    <n v="2"/>
    <b v="0"/>
    <s v="Medium"/>
    <n v="9"/>
    <n v="162.15450000000001"/>
    <n v="0.08"/>
    <s v="Regular Air"/>
    <n v="-73.739999999999995"/>
    <n v="20.99"/>
    <n v="4.8099999999999996"/>
    <s v="Maria Zettner"/>
    <s v="Alberta"/>
    <s v="West"/>
    <s v="Corporate"/>
    <s v="Technology"/>
    <s v="Telephones and Communication"/>
    <n v="0.57999999999999996"/>
  </r>
  <r>
    <n v="4069"/>
    <d v="2012-05-12T00:00:00"/>
    <d v="2012-05-14T00:00:00"/>
    <s v="May"/>
    <s v="2012"/>
    <n v="2"/>
    <b v="0"/>
    <s v="Medium"/>
    <n v="8"/>
    <n v="54.43"/>
    <n v="0.08"/>
    <s v="Regular Air"/>
    <n v="-31.63"/>
    <n v="6.48"/>
    <n v="6.74"/>
    <s v="Harold Dahlen"/>
    <s v="Alberta"/>
    <s v="West"/>
    <s v="Consumer"/>
    <s v="Office Supplies"/>
    <s v="Paper"/>
    <n v="0.37"/>
  </r>
  <r>
    <n v="4069"/>
    <d v="2012-05-12T00:00:00"/>
    <d v="2012-05-12T00:00:00"/>
    <s v="May"/>
    <s v="2012"/>
    <n v="0"/>
    <s v="FREE DELIVERY"/>
    <s v="Medium"/>
    <n v="47"/>
    <n v="124.94"/>
    <n v="0.1"/>
    <s v="Express Air"/>
    <n v="-2.4"/>
    <n v="2.78"/>
    <n v="1.34"/>
    <s v="Harold Dahlen"/>
    <s v="Alberta"/>
    <s v="West"/>
    <s v="Consumer"/>
    <s v="Office Supplies"/>
    <s v="Pens &amp; Art Supplies"/>
    <n v="0.45"/>
  </r>
  <r>
    <n v="4069"/>
    <d v="2012-05-12T00:00:00"/>
    <d v="2012-05-15T00:00:00"/>
    <s v="May"/>
    <s v="2012"/>
    <n v="3"/>
    <b v="0"/>
    <s v="Medium"/>
    <n v="30"/>
    <n v="78.459999999999994"/>
    <n v="0.05"/>
    <s v="Regular Air"/>
    <n v="18.57"/>
    <n v="2.62"/>
    <n v="0.8"/>
    <s v="Harold Dahlen"/>
    <s v="Alberta"/>
    <s v="West"/>
    <s v="Consumer"/>
    <s v="Office Supplies"/>
    <s v="Rubber Bands"/>
    <n v="0.39"/>
  </r>
  <r>
    <n v="4645"/>
    <d v="2009-09-19T00:00:00"/>
    <d v="2009-09-19T00:00:00"/>
    <s v="September"/>
    <s v="2009"/>
    <n v="0"/>
    <s v="FREE DELIVERY"/>
    <s v="Critical"/>
    <n v="30"/>
    <n v="920"/>
    <n v="0.08"/>
    <s v="Regular Air"/>
    <n v="-45.07"/>
    <n v="30.73"/>
    <n v="4"/>
    <s v="Clytie Kelty"/>
    <s v="Alberta"/>
    <s v="West"/>
    <s v="Small Business"/>
    <s v="Technology"/>
    <s v="Computer Peripherals"/>
    <n v="0.75"/>
  </r>
  <r>
    <n v="4645"/>
    <d v="2009-09-19T00:00:00"/>
    <d v="2009-09-21T00:00:00"/>
    <s v="September"/>
    <s v="2009"/>
    <n v="2"/>
    <b v="0"/>
    <s v="Critical"/>
    <n v="7"/>
    <n v="104.2"/>
    <n v="0.05"/>
    <s v="Regular Air"/>
    <n v="-8.5299999999999994"/>
    <n v="14.56"/>
    <n v="3.5"/>
    <s v="Clytie Kelty"/>
    <s v="Alberta"/>
    <s v="West"/>
    <s v="Small Business"/>
    <s v="Office Supplies"/>
    <s v="Appliances"/>
    <n v="0.57999999999999996"/>
  </r>
  <r>
    <n v="4645"/>
    <d v="2009-09-19T00:00:00"/>
    <d v="2009-09-21T00:00:00"/>
    <s v="September"/>
    <s v="2009"/>
    <n v="2"/>
    <b v="0"/>
    <s v="Critical"/>
    <n v="11"/>
    <n v="3563.88"/>
    <n v="0"/>
    <s v="Regular Air"/>
    <n v="285.95"/>
    <n v="299.99"/>
    <n v="11.64"/>
    <s v="Clytie Kelty"/>
    <s v="Alberta"/>
    <s v="West"/>
    <s v="Small Business"/>
    <s v="Technology"/>
    <s v="Copiers and Fax"/>
    <n v="0.5"/>
  </r>
  <r>
    <n v="5858"/>
    <d v="2012-07-13T00:00:00"/>
    <d v="2012-07-15T00:00:00"/>
    <s v="July"/>
    <s v="2012"/>
    <n v="2"/>
    <b v="0"/>
    <s v="Not Specified"/>
    <n v="48"/>
    <n v="2531.66"/>
    <n v="0.02"/>
    <s v="Regular Air"/>
    <n v="354.74"/>
    <n v="50.98"/>
    <n v="13.66"/>
    <s v="Sibella Parks"/>
    <s v="Alberta"/>
    <s v="West"/>
    <s v="Small Business"/>
    <s v="Office Supplies"/>
    <s v="Appliances"/>
    <n v="0.57999999999999996"/>
  </r>
  <r>
    <n v="5858"/>
    <d v="2012-07-13T00:00:00"/>
    <d v="2012-07-15T00:00:00"/>
    <s v="July"/>
    <s v="2012"/>
    <n v="2"/>
    <b v="0"/>
    <s v="Not Specified"/>
    <n v="29"/>
    <n v="5382.3104999999996"/>
    <n v="0"/>
    <s v="Regular Air"/>
    <n v="1419.05"/>
    <n v="205.99"/>
    <n v="8.99"/>
    <s v="Sibella Parks"/>
    <s v="Alberta"/>
    <s v="West"/>
    <s v="Small Business"/>
    <s v="Technology"/>
    <s v="Telephones and Communication"/>
    <n v="0.57999999999999996"/>
  </r>
  <r>
    <n v="6304"/>
    <d v="2011-08-11T00:00:00"/>
    <d v="2011-08-13T00:00:00"/>
    <s v="August"/>
    <s v="2011"/>
    <n v="2"/>
    <b v="0"/>
    <s v="High"/>
    <n v="30"/>
    <n v="199.11"/>
    <n v="0.01"/>
    <s v="Regular Air"/>
    <n v="-83.33"/>
    <n v="6.48"/>
    <n v="6.65"/>
    <s v="Adam Shillingsburg"/>
    <s v="Alberta"/>
    <s v="West"/>
    <s v="Corporate"/>
    <s v="Office Supplies"/>
    <s v="Paper"/>
    <n v="0.36"/>
  </r>
  <r>
    <n v="6661"/>
    <d v="2010-04-16T00:00:00"/>
    <d v="2010-04-20T00:00:00"/>
    <s v="April"/>
    <s v="2010"/>
    <n v="4"/>
    <b v="0"/>
    <s v="low"/>
    <n v="47"/>
    <n v="19224.919999999998"/>
    <n v="0.1"/>
    <s v="Delivery Truck"/>
    <n v="6635.15"/>
    <n v="449.99"/>
    <n v="49"/>
    <s v="Clytie Kelty"/>
    <s v="Alberta"/>
    <s v="West"/>
    <s v="Small Business"/>
    <s v="Technology"/>
    <s v="Copiers and Fax"/>
    <n v="0.38"/>
  </r>
  <r>
    <n v="6661"/>
    <d v="2010-04-16T00:00:00"/>
    <d v="2010-04-23T00:00:00"/>
    <s v="April"/>
    <s v="2010"/>
    <n v="7"/>
    <b v="0"/>
    <s v="low"/>
    <n v="39"/>
    <n v="778.62"/>
    <n v="0"/>
    <s v="Regular Air"/>
    <n v="247.24"/>
    <n v="19.23"/>
    <n v="6.15"/>
    <s v="Clytie Kelty"/>
    <s v="Alberta"/>
    <s v="West"/>
    <s v="Small Business"/>
    <s v="Furniture"/>
    <s v="Office Furnishings"/>
    <n v="0.44"/>
  </r>
  <r>
    <n v="6757"/>
    <d v="2012-02-01T00:00:00"/>
    <d v="2012-02-03T00:00:00"/>
    <s v="February"/>
    <s v="2012"/>
    <n v="2"/>
    <b v="0"/>
    <s v="Medium"/>
    <n v="27"/>
    <n v="869.78"/>
    <n v="0.1"/>
    <s v="Regular Air"/>
    <n v="43.36"/>
    <n v="34.76"/>
    <n v="8.2200000000000006"/>
    <s v="Brooke Gillingham"/>
    <s v="Alberta"/>
    <s v="West"/>
    <s v="Small Business"/>
    <s v="Office Supplies"/>
    <s v="Storage &amp; Organization"/>
    <n v="0.56999999999999995"/>
  </r>
  <r>
    <n v="6757"/>
    <d v="2012-02-01T00:00:00"/>
    <d v="2012-02-02T00:00:00"/>
    <s v="February"/>
    <s v="2012"/>
    <n v="1"/>
    <b v="0"/>
    <s v="Medium"/>
    <n v="11"/>
    <n v="2503.0079999999998"/>
    <n v="0.1"/>
    <s v="Delivery Truck"/>
    <n v="-298.62"/>
    <n v="286.85000000000002"/>
    <n v="61.76"/>
    <s v="Brooke Gillingham"/>
    <s v="Alberta"/>
    <s v="West"/>
    <s v="Small Business"/>
    <s v="Furniture"/>
    <s v="Tables"/>
    <n v="0.78"/>
  </r>
  <r>
    <n v="7904"/>
    <d v="2010-05-27T00:00:00"/>
    <d v="2010-06-05T00:00:00"/>
    <s v="June"/>
    <s v="2010"/>
    <n v="9"/>
    <b v="0"/>
    <s v="low"/>
    <n v="47"/>
    <n v="298.3"/>
    <n v="0.08"/>
    <s v="Express Air"/>
    <n v="146.72"/>
    <n v="6.3"/>
    <n v="0.5"/>
    <s v="Tom Boeckenhauer"/>
    <s v="Alberta"/>
    <s v="West"/>
    <s v="Corporate"/>
    <s v="Office Supplies"/>
    <s v="Labels"/>
    <n v="0.39"/>
  </r>
  <r>
    <n v="7909"/>
    <d v="2009-01-03T00:00:00"/>
    <d v="2009-01-04T00:00:00"/>
    <s v="January"/>
    <s v="2009"/>
    <n v="1"/>
    <b v="0"/>
    <s v="High"/>
    <n v="29"/>
    <n v="122.23"/>
    <n v="0.03"/>
    <s v="Regular Air"/>
    <n v="24.55"/>
    <n v="4.26"/>
    <n v="1.2"/>
    <s v="Alex Russell"/>
    <s v="Alberta"/>
    <s v="West"/>
    <s v="Home Office"/>
    <s v="Office Supplies"/>
    <s v="Pens &amp; Art Supplies"/>
    <n v="0.44"/>
  </r>
  <r>
    <n v="8614"/>
    <d v="2009-06-04T00:00:00"/>
    <d v="2009-06-06T00:00:00"/>
    <s v="June"/>
    <s v="2009"/>
    <n v="2"/>
    <b v="0"/>
    <s v="low"/>
    <n v="13"/>
    <n v="1289.127"/>
    <n v="0.06"/>
    <s v="Regular Air"/>
    <n v="-16.34"/>
    <n v="115.99"/>
    <n v="5.92"/>
    <s v="Tom Boeckenhauer"/>
    <s v="Alberta"/>
    <s v="West"/>
    <s v="Corporate"/>
    <s v="Technology"/>
    <s v="Telephones and Communication"/>
    <n v="0.57999999999999996"/>
  </r>
  <r>
    <n v="9249"/>
    <d v="2010-05-19T00:00:00"/>
    <d v="2010-05-20T00:00:00"/>
    <s v="May"/>
    <s v="2010"/>
    <n v="1"/>
    <b v="0"/>
    <s v="High"/>
    <n v="46"/>
    <n v="176.5"/>
    <n v="0.01"/>
    <s v="Regular Air"/>
    <n v="-119.35"/>
    <n v="3.57"/>
    <n v="4.17"/>
    <s v="Alejandro Ballentine"/>
    <s v="Alberta"/>
    <s v="West"/>
    <s v="Small Business"/>
    <s v="Office Supplies"/>
    <s v="Pens &amp; Art Supplies"/>
    <n v="0.59"/>
  </r>
  <r>
    <n v="9249"/>
    <d v="2010-05-19T00:00:00"/>
    <d v="2010-05-20T00:00:00"/>
    <s v="May"/>
    <s v="2010"/>
    <n v="1"/>
    <b v="0"/>
    <s v="High"/>
    <n v="42"/>
    <n v="1546.8"/>
    <n v="7.0000000000000007E-2"/>
    <s v="Regular Air"/>
    <n v="25.51"/>
    <n v="37.76"/>
    <n v="12.9"/>
    <s v="Alejandro Ballentine"/>
    <s v="Alberta"/>
    <s v="West"/>
    <s v="Small Business"/>
    <s v="Office Supplies"/>
    <s v="Storage &amp; Organization"/>
    <n v="0.56999999999999995"/>
  </r>
  <r>
    <n v="9249"/>
    <d v="2010-05-19T00:00:00"/>
    <d v="2010-05-21T00:00:00"/>
    <s v="May"/>
    <s v="2010"/>
    <n v="2"/>
    <b v="0"/>
    <s v="High"/>
    <n v="35"/>
    <n v="3457.56"/>
    <n v="0.02"/>
    <s v="Delivery Truck"/>
    <n v="-365.44"/>
    <n v="124.49"/>
    <n v="51.94"/>
    <s v="Alejandro Ballentine"/>
    <s v="Alberta"/>
    <s v="West"/>
    <s v="Small Business"/>
    <s v="Furniture"/>
    <s v="Tables"/>
    <n v="0.63"/>
  </r>
  <r>
    <n v="9639"/>
    <d v="2010-09-05T00:00:00"/>
    <d v="2010-09-07T00:00:00"/>
    <s v="September"/>
    <s v="2010"/>
    <n v="2"/>
    <b v="0"/>
    <s v="Not Specified"/>
    <n v="47"/>
    <n v="1124.3"/>
    <n v="0.1"/>
    <s v="Delivery Truck"/>
    <n v="-335.22"/>
    <n v="25.98"/>
    <n v="14.36"/>
    <s v="Becky Pak"/>
    <s v="Alberta"/>
    <s v="West"/>
    <s v="Corporate"/>
    <s v="Furniture"/>
    <s v="Chairs &amp; Chairmats"/>
    <n v="0.6"/>
  </r>
  <r>
    <n v="9639"/>
    <d v="2010-09-05T00:00:00"/>
    <d v="2010-09-05T00:00:00"/>
    <s v="September"/>
    <s v="2010"/>
    <n v="0"/>
    <s v="FREE DELIVERY"/>
    <s v="Not Specified"/>
    <n v="11"/>
    <n v="43.57"/>
    <n v="0.09"/>
    <s v="Regular Air"/>
    <n v="6.7"/>
    <n v="4.13"/>
    <n v="0.99"/>
    <s v="Becky Pak"/>
    <s v="Alberta"/>
    <s v="West"/>
    <s v="Corporate"/>
    <s v="Office Supplies"/>
    <s v="Labels"/>
    <n v="0.39"/>
  </r>
  <r>
    <n v="9639"/>
    <d v="2010-09-05T00:00:00"/>
    <d v="2010-09-05T00:00:00"/>
    <s v="September"/>
    <s v="2010"/>
    <n v="0"/>
    <s v="FREE DELIVERY"/>
    <s v="Not Specified"/>
    <n v="23"/>
    <n v="2610.8939999999998"/>
    <n v="0"/>
    <s v="Regular Air"/>
    <n v="516.19000000000005"/>
    <n v="125.99"/>
    <n v="5.63"/>
    <s v="Becky Pak"/>
    <s v="Alberta"/>
    <s v="West"/>
    <s v="Corporate"/>
    <s v="Technology"/>
    <s v="Telephones and Communication"/>
    <n v="0.6"/>
  </r>
  <r>
    <n v="9696"/>
    <d v="2011-02-19T00:00:00"/>
    <d v="2011-02-21T00:00:00"/>
    <s v="February"/>
    <s v="2011"/>
    <n v="2"/>
    <b v="0"/>
    <s v="Not Specified"/>
    <n v="15"/>
    <n v="110.15"/>
    <n v="0.02"/>
    <s v="Regular Air"/>
    <n v="13.91"/>
    <n v="6.75"/>
    <n v="2.99"/>
    <s v="Harold Dahlen"/>
    <s v="Alberta"/>
    <s v="West"/>
    <s v="Corporate"/>
    <s v="Office Supplies"/>
    <s v="Binders and Binder Accessories"/>
    <n v="0.35"/>
  </r>
  <r>
    <n v="9696"/>
    <d v="2011-02-19T00:00:00"/>
    <d v="2011-02-21T00:00:00"/>
    <s v="February"/>
    <s v="2011"/>
    <n v="2"/>
    <b v="0"/>
    <s v="Not Specified"/>
    <n v="13"/>
    <n v="3335.27"/>
    <n v="0.03"/>
    <s v="Delivery Truck"/>
    <n v="539.69000000000005"/>
    <n v="243.98"/>
    <n v="43.32"/>
    <s v="Harold Dahlen"/>
    <s v="Alberta"/>
    <s v="West"/>
    <s v="Corporate"/>
    <s v="Furniture"/>
    <s v="Chairs &amp; Chairmats"/>
    <n v="0.55000000000000004"/>
  </r>
  <r>
    <n v="9888"/>
    <d v="2009-09-12T00:00:00"/>
    <d v="2009-09-19T00:00:00"/>
    <s v="September"/>
    <s v="2009"/>
    <n v="7"/>
    <b v="0"/>
    <s v="low"/>
    <n v="48"/>
    <n v="8374.1319999999996"/>
    <n v="0.06"/>
    <s v="Regular Air"/>
    <n v="2568.1"/>
    <n v="205.99"/>
    <n v="8.99"/>
    <s v="Adam Shillingsburg"/>
    <s v="Alberta"/>
    <s v="West"/>
    <s v="Corporate"/>
    <s v="Technology"/>
    <s v="Telephones and Communication"/>
    <n v="0.56000000000000005"/>
  </r>
  <r>
    <n v="10913"/>
    <d v="2010-02-06T00:00:00"/>
    <d v="2010-02-06T00:00:00"/>
    <s v="February"/>
    <s v="2010"/>
    <n v="0"/>
    <s v="FREE DELIVERY"/>
    <s v="low"/>
    <n v="27"/>
    <n v="5149.0600000000004"/>
    <n v="0.03"/>
    <s v="Delivery Truck"/>
    <n v="605.44000000000005"/>
    <n v="180.98"/>
    <n v="30"/>
    <s v="Alejandro Ballentine"/>
    <s v="Alberta"/>
    <s v="West"/>
    <s v="Small Business"/>
    <s v="Furniture"/>
    <s v="Chairs &amp; Chairmats"/>
    <n v="0.69"/>
  </r>
  <r>
    <n v="10981"/>
    <d v="2010-05-14T00:00:00"/>
    <d v="2010-05-16T00:00:00"/>
    <s v="May"/>
    <s v="2010"/>
    <n v="2"/>
    <b v="0"/>
    <s v="High"/>
    <n v="41"/>
    <n v="73.36"/>
    <n v="0.09"/>
    <s v="Regular Air"/>
    <n v="-94.95"/>
    <n v="1.86"/>
    <n v="2.58"/>
    <s v="Claire Good"/>
    <s v="Alberta"/>
    <s v="West"/>
    <s v="Home Office"/>
    <s v="Office Supplies"/>
    <s v="Rubber Bands"/>
    <n v="0.82"/>
  </r>
  <r>
    <n v="10981"/>
    <d v="2010-05-14T00:00:00"/>
    <d v="2010-05-16T00:00:00"/>
    <s v="May"/>
    <s v="2010"/>
    <n v="2"/>
    <b v="0"/>
    <s v="High"/>
    <n v="33"/>
    <n v="3630.1460000000002"/>
    <n v="0.04"/>
    <s v="Regular Air"/>
    <n v="951.68"/>
    <n v="125.99"/>
    <n v="8.99"/>
    <s v="Claire Good"/>
    <s v="Alberta"/>
    <s v="West"/>
    <s v="Home Office"/>
    <s v="Technology"/>
    <s v="Telephones and Communication"/>
    <n v="0.55000000000000004"/>
  </r>
  <r>
    <n v="12707"/>
    <d v="2010-05-29T00:00:00"/>
    <d v="2010-05-31T00:00:00"/>
    <s v="May"/>
    <s v="2010"/>
    <n v="2"/>
    <b v="0"/>
    <s v="High"/>
    <n v="20"/>
    <n v="2213.92"/>
    <n v="0.03"/>
    <s v="Regular Air"/>
    <n v="768.34"/>
    <n v="105.98"/>
    <n v="13.99"/>
    <s v="Alejandro Ballentine"/>
    <s v="Alberta"/>
    <s v="West"/>
    <s v="Small Business"/>
    <s v="Furniture"/>
    <s v="Office Furnishings"/>
    <n v="0.65"/>
  </r>
  <r>
    <n v="13799"/>
    <d v="2010-12-01T00:00:00"/>
    <d v="2010-12-03T00:00:00"/>
    <s v="December"/>
    <s v="2010"/>
    <n v="2"/>
    <b v="0"/>
    <s v="Critical"/>
    <n v="5"/>
    <n v="118.06"/>
    <n v="0.05"/>
    <s v="Regular Air"/>
    <n v="2.63"/>
    <n v="22.23"/>
    <n v="5.08"/>
    <s v="Sibella Parks"/>
    <s v="Alberta"/>
    <s v="West"/>
    <s v="Small Business"/>
    <s v="Furniture"/>
    <s v="Office Furnishings"/>
    <n v="0.41"/>
  </r>
  <r>
    <n v="13959"/>
    <d v="2009-04-04T00:00:00"/>
    <d v="2009-04-06T00:00:00"/>
    <s v="April"/>
    <s v="2009"/>
    <n v="2"/>
    <b v="0"/>
    <s v="Medium"/>
    <n v="47"/>
    <n v="228.46"/>
    <n v="0.01"/>
    <s v="Regular Air"/>
    <n v="112.06"/>
    <n v="4.91"/>
    <n v="0.5"/>
    <s v="Alex Russell"/>
    <s v="Alberta"/>
    <s v="West"/>
    <s v="Home Office"/>
    <s v="Office Supplies"/>
    <s v="Labels"/>
    <n v="0.36"/>
  </r>
  <r>
    <n v="13959"/>
    <d v="2009-04-04T00:00:00"/>
    <d v="2009-04-06T00:00:00"/>
    <s v="April"/>
    <s v="2009"/>
    <n v="2"/>
    <b v="0"/>
    <s v="Medium"/>
    <n v="19"/>
    <n v="77.61"/>
    <n v="0.09"/>
    <s v="Express Air"/>
    <n v="16.79"/>
    <n v="4"/>
    <n v="1.3"/>
    <s v="Alex Russell"/>
    <s v="Alberta"/>
    <s v="West"/>
    <s v="Home Office"/>
    <s v="Office Supplies"/>
    <s v="Paper"/>
    <n v="0.37"/>
  </r>
  <r>
    <n v="14016"/>
    <d v="2012-07-11T00:00:00"/>
    <d v="2012-07-13T00:00:00"/>
    <s v="July"/>
    <s v="2012"/>
    <n v="2"/>
    <b v="0"/>
    <s v="low"/>
    <n v="9"/>
    <n v="1137.6199999999999"/>
    <n v="0.05"/>
    <s v="Delivery Truck"/>
    <n v="-284.68"/>
    <n v="124.49"/>
    <n v="51.94"/>
    <s v="Tom Boeckenhauer"/>
    <s v="Alberta"/>
    <s v="West"/>
    <s v="Corporate"/>
    <s v="Furniture"/>
    <s v="Tables"/>
    <n v="0.63"/>
  </r>
  <r>
    <n v="14563"/>
    <d v="2011-12-02T00:00:00"/>
    <d v="2011-12-03T00:00:00"/>
    <s v="December"/>
    <s v="2011"/>
    <n v="1"/>
    <b v="0"/>
    <s v="Critical"/>
    <n v="31"/>
    <n v="953.04549999999995"/>
    <n v="0.02"/>
    <s v="Regular Air"/>
    <n v="298.47000000000003"/>
    <n v="35.99"/>
    <n v="5.99"/>
    <s v="Becky Pak"/>
    <s v="Alberta"/>
    <s v="West"/>
    <s v="Corporate"/>
    <s v="Technology"/>
    <s v="Telephones and Communication"/>
    <n v="0.38"/>
  </r>
  <r>
    <n v="15428"/>
    <d v="2011-02-09T00:00:00"/>
    <d v="2011-02-10T00:00:00"/>
    <s v="February"/>
    <s v="2011"/>
    <n v="1"/>
    <b v="0"/>
    <s v="Critical"/>
    <n v="50"/>
    <n v="1444.96"/>
    <n v="0.09"/>
    <s v="Express Air"/>
    <n v="-6.34"/>
    <n v="29.1"/>
    <n v="4"/>
    <s v="Sibella Parks"/>
    <s v="Alberta"/>
    <s v="West"/>
    <s v="Small Business"/>
    <s v="Technology"/>
    <s v="Computer Peripherals"/>
    <n v="0.78"/>
  </r>
  <r>
    <n v="15428"/>
    <d v="2011-02-09T00:00:00"/>
    <d v="2011-02-12T00:00:00"/>
    <s v="February"/>
    <s v="2011"/>
    <n v="3"/>
    <b v="0"/>
    <s v="Critical"/>
    <n v="10"/>
    <n v="941.62149999999997"/>
    <n v="0.01"/>
    <s v="Regular Air"/>
    <n v="-186.67"/>
    <n v="110.99"/>
    <n v="8.99"/>
    <s v="Sibella Parks"/>
    <s v="Alberta"/>
    <s v="West"/>
    <s v="Small Business"/>
    <s v="Technology"/>
    <s v="Telephones and Communication"/>
    <n v="0.56999999999999995"/>
  </r>
  <r>
    <n v="16772"/>
    <d v="2012-12-26T00:00:00"/>
    <d v="2012-12-28T00:00:00"/>
    <s v="December"/>
    <s v="2012"/>
    <n v="2"/>
    <b v="0"/>
    <s v="High"/>
    <n v="38"/>
    <n v="95.71"/>
    <n v="0.04"/>
    <s v="Regular Air"/>
    <n v="32.81"/>
    <n v="2.61"/>
    <n v="0.5"/>
    <s v="Alex Russell"/>
    <s v="Alberta"/>
    <s v="West"/>
    <s v="Home Office"/>
    <s v="Office Supplies"/>
    <s v="Labels"/>
    <n v="0.39"/>
  </r>
  <r>
    <n v="17573"/>
    <d v="2011-09-04T00:00:00"/>
    <d v="2011-09-06T00:00:00"/>
    <s v="September"/>
    <s v="2011"/>
    <n v="2"/>
    <b v="0"/>
    <s v="low"/>
    <n v="47"/>
    <n v="21555.599999999999"/>
    <n v="0.02"/>
    <s v="Delivery Truck"/>
    <n v="8965.83"/>
    <n v="449.99"/>
    <n v="49"/>
    <s v="Clytie Kelty"/>
    <s v="Alberta"/>
    <s v="West"/>
    <s v="Small Business"/>
    <s v="Technology"/>
    <s v="Copiers and Fax"/>
    <n v="0.38"/>
  </r>
  <r>
    <n v="18119"/>
    <d v="2009-06-24T00:00:00"/>
    <d v="2009-06-26T00:00:00"/>
    <s v="June"/>
    <s v="2009"/>
    <n v="2"/>
    <b v="0"/>
    <s v="low"/>
    <n v="37"/>
    <n v="347.84"/>
    <n v="0"/>
    <s v="Regular Air"/>
    <n v="-99.25"/>
    <n v="8.74"/>
    <n v="8.2899999999999991"/>
    <s v="Trudy Bell"/>
    <s v="Alberta"/>
    <s v="West"/>
    <s v="Consumer"/>
    <s v="Office Supplies"/>
    <s v="Envelopes"/>
    <n v="0.38"/>
  </r>
  <r>
    <n v="18368"/>
    <d v="2012-11-30T00:00:00"/>
    <d v="2012-12-02T00:00:00"/>
    <s v="December"/>
    <s v="2012"/>
    <n v="2"/>
    <b v="0"/>
    <s v="Not Specified"/>
    <n v="3"/>
    <n v="212.91"/>
    <n v="0"/>
    <s v="Regular Air"/>
    <n v="-65.150000000000006"/>
    <n v="70.97"/>
    <n v="3.5"/>
    <s v="Alyssa Crouse"/>
    <s v="Alberta"/>
    <s v="West"/>
    <s v="Corporate"/>
    <s v="Office Supplies"/>
    <s v="Appliances"/>
    <n v="0.59"/>
  </r>
  <r>
    <n v="18368"/>
    <d v="2012-11-30T00:00:00"/>
    <d v="2012-12-01T00:00:00"/>
    <s v="December"/>
    <s v="2012"/>
    <n v="1"/>
    <b v="0"/>
    <s v="Not Specified"/>
    <n v="35"/>
    <n v="1275.6099999999999"/>
    <n v="0.08"/>
    <s v="Regular Air"/>
    <n v="517.33000000000004"/>
    <n v="37.94"/>
    <n v="5.08"/>
    <s v="Alyssa Crouse"/>
    <s v="Alberta"/>
    <s v="West"/>
    <s v="Corporate"/>
    <s v="Office Supplies"/>
    <s v="Paper"/>
    <n v="0.38"/>
  </r>
  <r>
    <n v="18368"/>
    <d v="2012-11-30T00:00:00"/>
    <d v="2012-12-02T00:00:00"/>
    <s v="December"/>
    <s v="2012"/>
    <n v="2"/>
    <b v="0"/>
    <s v="Not Specified"/>
    <n v="3"/>
    <n v="5972.59"/>
    <n v="0.06"/>
    <s v="Delivery Truck"/>
    <n v="-4852.53"/>
    <n v="2036.48"/>
    <n v="14.7"/>
    <s v="Alyssa Crouse"/>
    <s v="Alberta"/>
    <s v="West"/>
    <s v="Corporate"/>
    <s v="Technology"/>
    <s v="Office Machines"/>
    <n v="0.55000000000000004"/>
  </r>
  <r>
    <n v="19424"/>
    <d v="2011-04-09T00:00:00"/>
    <d v="2011-04-09T00:00:00"/>
    <s v="April"/>
    <s v="2011"/>
    <n v="0"/>
    <s v="FREE DELIVERY"/>
    <s v="Not Specified"/>
    <n v="29"/>
    <n v="60.68"/>
    <n v="0.09"/>
    <s v="Regular Air"/>
    <n v="-115.71"/>
    <n v="1.98"/>
    <n v="4.7699999999999996"/>
    <s v="Sibella Parks"/>
    <s v="Alberta"/>
    <s v="West"/>
    <s v="Small Business"/>
    <s v="Office Supplies"/>
    <s v="Binders and Binder Accessories"/>
    <n v="0.4"/>
  </r>
  <r>
    <n v="19424"/>
    <d v="2011-04-09T00:00:00"/>
    <d v="2011-04-10T00:00:00"/>
    <s v="April"/>
    <s v="2011"/>
    <n v="1"/>
    <b v="0"/>
    <s v="Not Specified"/>
    <n v="37"/>
    <n v="1129.0550000000001"/>
    <n v="0.05"/>
    <s v="Regular Air"/>
    <n v="337.73"/>
    <n v="35.99"/>
    <n v="1.1000000000000001"/>
    <s v="Sibella Parks"/>
    <s v="Alberta"/>
    <s v="West"/>
    <s v="Small Business"/>
    <s v="Technology"/>
    <s v="Telephones and Communication"/>
    <n v="0.55000000000000004"/>
  </r>
  <r>
    <n v="19425"/>
    <d v="2012-09-24T00:00:00"/>
    <d v="2012-09-25T00:00:00"/>
    <s v="September"/>
    <s v="2012"/>
    <n v="1"/>
    <b v="0"/>
    <s v="Not Specified"/>
    <n v="34"/>
    <n v="210.24"/>
    <n v="0"/>
    <s v="Regular Air"/>
    <n v="-31.67"/>
    <n v="5.68"/>
    <n v="3.6"/>
    <s v="Cassandra Brandow"/>
    <s v="Alberta"/>
    <s v="West"/>
    <s v="Home Office"/>
    <s v="Office Supplies"/>
    <s v="Scissors, Rulers and Trimmers"/>
    <n v="0.56000000000000005"/>
  </r>
  <r>
    <n v="19812"/>
    <d v="2010-04-02T00:00:00"/>
    <d v="2010-04-07T00:00:00"/>
    <s v="April"/>
    <s v="2010"/>
    <n v="5"/>
    <b v="0"/>
    <s v="low"/>
    <n v="3"/>
    <n v="1358.7760000000001"/>
    <n v="0.01"/>
    <s v="Delivery Truck"/>
    <n v="-163.19999999999999"/>
    <n v="550.98"/>
    <n v="45.7"/>
    <s v="Alex Russell"/>
    <s v="Alberta"/>
    <s v="West"/>
    <s v="Home Office"/>
    <s v="Furniture"/>
    <s v="Tables"/>
    <n v="0.71"/>
  </r>
  <r>
    <n v="21510"/>
    <d v="2012-05-08T00:00:00"/>
    <d v="2012-05-08T00:00:00"/>
    <s v="May"/>
    <s v="2012"/>
    <n v="0"/>
    <s v="FREE DELIVERY"/>
    <s v="High"/>
    <n v="16"/>
    <n v="372.09"/>
    <n v="0.04"/>
    <s v="Express Air"/>
    <n v="98.28"/>
    <n v="22.24"/>
    <n v="1.99"/>
    <s v="Alyssa Crouse"/>
    <s v="Alberta"/>
    <s v="West"/>
    <s v="Corporate"/>
    <s v="Technology"/>
    <s v="Computer Peripherals"/>
    <n v="0.43"/>
  </r>
  <r>
    <n v="21763"/>
    <d v="2012-05-28T00:00:00"/>
    <d v="2012-06-02T00:00:00"/>
    <s v="June"/>
    <s v="2012"/>
    <n v="5"/>
    <b v="0"/>
    <s v="low"/>
    <n v="22"/>
    <n v="1239.4445000000001"/>
    <n v="7.0000000000000007E-2"/>
    <s v="Regular Air"/>
    <n v="165.5"/>
    <n v="65.989999999999995"/>
    <n v="3.99"/>
    <s v="Adrian Barton"/>
    <s v="Alberta"/>
    <s v="West"/>
    <s v="Small Business"/>
    <s v="Technology"/>
    <s v="Telephones and Communication"/>
    <n v="0.59"/>
  </r>
  <r>
    <n v="22212"/>
    <d v="2010-09-17T00:00:00"/>
    <d v="2010-09-18T00:00:00"/>
    <s v="September"/>
    <s v="2010"/>
    <n v="1"/>
    <b v="0"/>
    <s v="Medium"/>
    <n v="19"/>
    <n v="116.22"/>
    <n v="0.01"/>
    <s v="Regular Air"/>
    <n v="26.89"/>
    <n v="5.98"/>
    <n v="1.49"/>
    <s v="Catherine Glotzbach"/>
    <s v="Alberta"/>
    <s v="West"/>
    <s v="Home Office"/>
    <s v="Office Supplies"/>
    <s v="Binders and Binder Accessories"/>
    <n v="0.39"/>
  </r>
  <r>
    <n v="23046"/>
    <d v="2010-10-06T00:00:00"/>
    <d v="2010-10-08T00:00:00"/>
    <s v="October"/>
    <s v="2010"/>
    <n v="2"/>
    <b v="0"/>
    <s v="Critical"/>
    <n v="33"/>
    <n v="292.75"/>
    <n v="0.08"/>
    <s v="Regular Air"/>
    <n v="93.33"/>
    <n v="8.9499999999999993"/>
    <n v="2.0099999999999998"/>
    <s v="Adam Shillingsburg"/>
    <s v="Alberta"/>
    <s v="West"/>
    <s v="Corporate"/>
    <s v="Office Supplies"/>
    <s v="Paper"/>
    <n v="0.39"/>
  </r>
  <r>
    <n v="23172"/>
    <d v="2012-04-24T00:00:00"/>
    <d v="2012-04-29T00:00:00"/>
    <s v="April"/>
    <s v="2012"/>
    <n v="5"/>
    <b v="0"/>
    <s v="low"/>
    <n v="13"/>
    <n v="1191.73"/>
    <n v="7.0000000000000007E-2"/>
    <s v="Regular Air"/>
    <n v="147.6"/>
    <n v="96.45"/>
    <n v="13.99"/>
    <s v="Alex Russell"/>
    <s v="Alberta"/>
    <s v="West"/>
    <s v="Home Office"/>
    <s v="Technology"/>
    <s v="Office Machines"/>
    <n v="0.38"/>
  </r>
  <r>
    <n v="23585"/>
    <d v="2012-10-31T00:00:00"/>
    <d v="2012-11-01T00:00:00"/>
    <s v="November"/>
    <s v="2012"/>
    <n v="1"/>
    <b v="0"/>
    <s v="Critical"/>
    <n v="44"/>
    <n v="192.78"/>
    <n v="0.06"/>
    <s v="Regular Air"/>
    <n v="4.59"/>
    <n v="4.28"/>
    <n v="1.6"/>
    <s v="Catherine Glotzbach"/>
    <s v="Alberta"/>
    <s v="West"/>
    <s v="Home Office"/>
    <s v="Office Supplies"/>
    <s v="Pens &amp; Art Supplies"/>
    <n v="0.57999999999999996"/>
  </r>
  <r>
    <n v="23906"/>
    <d v="2010-09-20T00:00:00"/>
    <d v="2010-09-21T00:00:00"/>
    <s v="September"/>
    <s v="2010"/>
    <n v="1"/>
    <b v="0"/>
    <s v="Critical"/>
    <n v="37"/>
    <n v="321.02"/>
    <n v="0.1"/>
    <s v="Express Air"/>
    <n v="-11.88"/>
    <n v="8.67"/>
    <n v="3.5"/>
    <s v="Alyssa Crouse"/>
    <s v="Alberta"/>
    <s v="West"/>
    <s v="Corporate"/>
    <s v="Office Supplies"/>
    <s v="Appliances"/>
    <n v="0.57999999999999996"/>
  </r>
  <r>
    <n v="24583"/>
    <d v="2011-08-09T00:00:00"/>
    <d v="2011-08-12T00:00:00"/>
    <s v="August"/>
    <s v="2011"/>
    <n v="3"/>
    <b v="0"/>
    <s v="Critical"/>
    <n v="17"/>
    <n v="42.29"/>
    <n v="0.06"/>
    <s v="Regular Air"/>
    <n v="-85.27"/>
    <n v="2.16"/>
    <n v="6.05"/>
    <s v="Becky Pak"/>
    <s v="Alberta"/>
    <s v="West"/>
    <s v="Corporate"/>
    <s v="Office Supplies"/>
    <s v="Binders and Binder Accessories"/>
    <n v="0.37"/>
  </r>
  <r>
    <n v="25191"/>
    <d v="2011-03-30T00:00:00"/>
    <d v="2011-03-30T00:00:00"/>
    <s v="March"/>
    <s v="2011"/>
    <n v="0"/>
    <s v="FREE DELIVERY"/>
    <s v="Medium"/>
    <n v="42"/>
    <n v="4091.152"/>
    <n v="0.05"/>
    <s v="Regular Air"/>
    <n v="1303.92"/>
    <n v="115.99"/>
    <n v="2.5"/>
    <s v="Sibella Parks"/>
    <s v="Alberta"/>
    <s v="West"/>
    <s v="Small Business"/>
    <s v="Technology"/>
    <s v="Telephones and Communication"/>
    <n v="0.55000000000000004"/>
  </r>
  <r>
    <n v="25603"/>
    <d v="2011-03-05T00:00:00"/>
    <d v="2011-03-07T00:00:00"/>
    <s v="March"/>
    <s v="2011"/>
    <n v="2"/>
    <b v="0"/>
    <s v="low"/>
    <n v="23"/>
    <n v="862.64"/>
    <n v="0.04"/>
    <s v="Regular Air"/>
    <n v="122.11"/>
    <n v="35.89"/>
    <n v="14.72"/>
    <s v="Alyssa Crouse"/>
    <s v="Alberta"/>
    <s v="West"/>
    <s v="Corporate"/>
    <s v="Office Supplies"/>
    <s v="Envelopes"/>
    <n v="0.4"/>
  </r>
  <r>
    <n v="25861"/>
    <d v="2012-08-07T00:00:00"/>
    <d v="2012-08-08T00:00:00"/>
    <s v="August"/>
    <s v="2012"/>
    <n v="1"/>
    <b v="0"/>
    <s v="High"/>
    <n v="44"/>
    <n v="23775.56"/>
    <n v="0.03"/>
    <s v="Delivery Truck"/>
    <n v="7080.99"/>
    <n v="535.64"/>
    <n v="14.7"/>
    <s v="Brooke Gillingham"/>
    <s v="Alberta"/>
    <s v="West"/>
    <s v="Small Business"/>
    <s v="Technology"/>
    <s v="Office Machines"/>
    <n v="0.59"/>
  </r>
  <r>
    <n v="26979"/>
    <d v="2012-03-28T00:00:00"/>
    <d v="2012-03-30T00:00:00"/>
    <s v="March"/>
    <s v="2012"/>
    <n v="2"/>
    <b v="0"/>
    <s v="Medium"/>
    <n v="43"/>
    <n v="337.01"/>
    <n v="0.05"/>
    <s v="Regular Air"/>
    <n v="147.19999999999999"/>
    <n v="7.98"/>
    <n v="1.25"/>
    <s v="Tom Boeckenhauer"/>
    <s v="Alberta"/>
    <s v="West"/>
    <s v="Corporate"/>
    <s v="Office Supplies"/>
    <s v="Paper"/>
    <n v="0.35"/>
  </r>
  <r>
    <n v="26979"/>
    <d v="2012-03-28T00:00:00"/>
    <d v="2012-03-30T00:00:00"/>
    <s v="March"/>
    <s v="2012"/>
    <n v="2"/>
    <b v="0"/>
    <s v="Medium"/>
    <n v="50"/>
    <n v="6093.2420000000002"/>
    <n v="0.09"/>
    <s v="Regular Air"/>
    <n v="1174.3800000000001"/>
    <n v="155.99"/>
    <n v="8.08"/>
    <s v="Tom Boeckenhauer"/>
    <s v="Alberta"/>
    <s v="West"/>
    <s v="Corporate"/>
    <s v="Technology"/>
    <s v="Telephones and Communication"/>
    <n v="0.6"/>
  </r>
  <r>
    <n v="27746"/>
    <d v="2010-12-04T00:00:00"/>
    <d v="2010-12-05T00:00:00"/>
    <s v="December"/>
    <s v="2010"/>
    <n v="1"/>
    <b v="0"/>
    <s v="Critical"/>
    <n v="3"/>
    <n v="87.09"/>
    <n v="0.1"/>
    <s v="Regular Air"/>
    <n v="-42.73"/>
    <n v="29.34"/>
    <n v="7.87"/>
    <s v="Jenna Caffey"/>
    <s v="Alberta"/>
    <s v="West"/>
    <s v="Consumer"/>
    <s v="Furniture"/>
    <s v="Office Furnishings"/>
    <n v="0.54"/>
  </r>
  <r>
    <n v="27746"/>
    <d v="2010-12-04T00:00:00"/>
    <d v="2010-12-05T00:00:00"/>
    <s v="December"/>
    <s v="2010"/>
    <n v="1"/>
    <b v="0"/>
    <s v="Critical"/>
    <n v="42"/>
    <n v="196.1"/>
    <n v="7.0000000000000007E-2"/>
    <s v="Regular Air"/>
    <n v="71.650000000000006"/>
    <n v="4.76"/>
    <n v="0.88"/>
    <s v="Jenna Caffey"/>
    <s v="Alberta"/>
    <s v="West"/>
    <s v="Consumer"/>
    <s v="Office Supplies"/>
    <s v="Paper"/>
    <n v="0.39"/>
  </r>
  <r>
    <n v="27844"/>
    <d v="2011-06-29T00:00:00"/>
    <d v="2011-07-06T00:00:00"/>
    <s v="July"/>
    <s v="2011"/>
    <n v="7"/>
    <b v="0"/>
    <s v="low"/>
    <n v="1"/>
    <n v="11.08"/>
    <n v="0.09"/>
    <s v="Regular Air"/>
    <n v="-9.69"/>
    <n v="5.8"/>
    <n v="5.59"/>
    <s v="Rose O'Brian"/>
    <s v="Alberta"/>
    <s v="West"/>
    <s v="Home Office"/>
    <s v="Office Supplies"/>
    <s v="Binders and Binder Accessories"/>
    <n v="0.4"/>
  </r>
  <r>
    <n v="28097"/>
    <d v="2009-05-13T00:00:00"/>
    <d v="2009-05-16T00:00:00"/>
    <s v="May"/>
    <s v="2009"/>
    <n v="3"/>
    <b v="0"/>
    <s v="Medium"/>
    <n v="43"/>
    <n v="2438.6999999999998"/>
    <n v="0"/>
    <s v="Regular Air"/>
    <n v="-1413.18"/>
    <n v="55.5"/>
    <n v="52.2"/>
    <s v="Claire Good"/>
    <s v="Alberta"/>
    <s v="West"/>
    <s v="Home Office"/>
    <s v="Furniture"/>
    <s v="Office Furnishings"/>
    <n v="0.72"/>
  </r>
  <r>
    <n v="28262"/>
    <d v="2010-12-31T00:00:00"/>
    <d v="2011-01-01T00:00:00"/>
    <s v="January"/>
    <s v="2011"/>
    <n v="1"/>
    <b v="0"/>
    <s v="Medium"/>
    <n v="26"/>
    <n v="299.11"/>
    <n v="0.05"/>
    <s v="Regular Air"/>
    <n v="40.03"/>
    <n v="11.34"/>
    <n v="5.01"/>
    <s v="Brooke Gillingham"/>
    <s v="Alberta"/>
    <s v="West"/>
    <s v="Small Business"/>
    <s v="Office Supplies"/>
    <s v="Paper"/>
    <n v="0.36"/>
  </r>
  <r>
    <n v="28519"/>
    <d v="2010-06-22T00:00:00"/>
    <d v="2010-06-24T00:00:00"/>
    <s v="June"/>
    <s v="2010"/>
    <n v="2"/>
    <b v="0"/>
    <s v="High"/>
    <n v="4"/>
    <n v="268.71050000000002"/>
    <n v="0.09"/>
    <s v="Regular Air"/>
    <n v="-337.66"/>
    <n v="85.99"/>
    <n v="0.99"/>
    <s v="Trudy Bell"/>
    <s v="Alberta"/>
    <s v="West"/>
    <s v="Consumer"/>
    <s v="Technology"/>
    <s v="Telephones and Communication"/>
    <n v="0.55000000000000004"/>
  </r>
  <r>
    <n v="29058"/>
    <d v="2010-01-03T00:00:00"/>
    <d v="2010-01-05T00:00:00"/>
    <s v="January"/>
    <s v="2010"/>
    <n v="2"/>
    <b v="0"/>
    <s v="High"/>
    <n v="33"/>
    <n v="28389.14"/>
    <n v="7.0000000000000007E-2"/>
    <s v="Delivery Truck"/>
    <n v="7132.18"/>
    <n v="880.98"/>
    <n v="44.55"/>
    <s v="Valerie Takahito"/>
    <s v="Alberta"/>
    <s v="West"/>
    <s v="Consumer"/>
    <s v="Furniture"/>
    <s v="Bookcases"/>
    <n v="0.62"/>
  </r>
  <r>
    <n v="29187"/>
    <d v="2009-07-31T00:00:00"/>
    <d v="2009-08-04T00:00:00"/>
    <s v="August"/>
    <s v="2009"/>
    <n v="4"/>
    <b v="0"/>
    <s v="low"/>
    <n v="5"/>
    <n v="142.30000000000001"/>
    <n v="0.03"/>
    <s v="Regular Air"/>
    <n v="-24.18"/>
    <n v="24.92"/>
    <n v="12.98"/>
    <s v="Rick Wilson"/>
    <s v="Alberta"/>
    <s v="West"/>
    <s v="Consumer"/>
    <s v="Office Supplies"/>
    <s v="Binders and Binder Accessories"/>
    <n v="0.39"/>
  </r>
  <r>
    <n v="29187"/>
    <d v="2009-07-31T00:00:00"/>
    <d v="2009-08-04T00:00:00"/>
    <s v="August"/>
    <s v="2009"/>
    <n v="4"/>
    <b v="0"/>
    <s v="low"/>
    <n v="8"/>
    <n v="21.93"/>
    <n v="0.09"/>
    <s v="Regular Air"/>
    <n v="-37.79"/>
    <n v="2.16"/>
    <n v="6.05"/>
    <s v="Rick Wilson"/>
    <s v="Alberta"/>
    <s v="West"/>
    <s v="Consumer"/>
    <s v="Office Supplies"/>
    <s v="Binders and Binder Accessories"/>
    <n v="0.37"/>
  </r>
  <r>
    <n v="29187"/>
    <d v="2009-07-31T00:00:00"/>
    <d v="2009-08-07T00:00:00"/>
    <s v="August"/>
    <s v="2009"/>
    <n v="7"/>
    <b v="0"/>
    <s v="low"/>
    <n v="35"/>
    <n v="26095.13"/>
    <n v="0.03"/>
    <s v="Delivery Truck"/>
    <n v="12606.81"/>
    <n v="808.49"/>
    <n v="55.3"/>
    <s v="Rick Wilson"/>
    <s v="Alberta"/>
    <s v="West"/>
    <s v="Consumer"/>
    <s v="Technology"/>
    <s v="Office Machines"/>
    <n v="0.4"/>
  </r>
  <r>
    <n v="29187"/>
    <d v="2009-07-31T00:00:00"/>
    <d v="2009-08-07T00:00:00"/>
    <s v="August"/>
    <s v="2009"/>
    <n v="7"/>
    <b v="0"/>
    <s v="low"/>
    <n v="10"/>
    <n v="75.58"/>
    <n v="0"/>
    <s v="Regular Air"/>
    <n v="-43.26"/>
    <n v="6.48"/>
    <n v="8.19"/>
    <s v="Rick Wilson"/>
    <s v="Alberta"/>
    <s v="West"/>
    <s v="Consumer"/>
    <s v="Office Supplies"/>
    <s v="Paper"/>
    <n v="0.37"/>
  </r>
  <r>
    <n v="29187"/>
    <d v="2009-07-31T00:00:00"/>
    <d v="2009-08-04T00:00:00"/>
    <s v="August"/>
    <s v="2009"/>
    <n v="4"/>
    <b v="0"/>
    <s v="low"/>
    <n v="42"/>
    <n v="477.53"/>
    <n v="0.03"/>
    <s v="Regular Air"/>
    <n v="51.17"/>
    <n v="10.98"/>
    <n v="3.37"/>
    <s v="Rick Wilson"/>
    <s v="Alberta"/>
    <s v="West"/>
    <s v="Consumer"/>
    <s v="Office Supplies"/>
    <s v="Scissors, Rulers and Trimmers"/>
    <n v="0.56999999999999995"/>
  </r>
  <r>
    <n v="29317"/>
    <d v="2011-10-02T00:00:00"/>
    <d v="2011-10-04T00:00:00"/>
    <s v="October"/>
    <s v="2011"/>
    <n v="2"/>
    <b v="0"/>
    <s v="Not Specified"/>
    <n v="40"/>
    <n v="7789.63"/>
    <n v="0.08"/>
    <s v="Delivery Truck"/>
    <n v="1774.53"/>
    <n v="200.98"/>
    <n v="23.76"/>
    <s v="Becky Pak"/>
    <s v="Alberta"/>
    <s v="West"/>
    <s v="Corporate"/>
    <s v="Furniture"/>
    <s v="Chairs &amp; Chairmats"/>
    <n v="0.57999999999999996"/>
  </r>
  <r>
    <n v="29317"/>
    <d v="2011-10-02T00:00:00"/>
    <d v="2011-10-03T00:00:00"/>
    <s v="October"/>
    <s v="2011"/>
    <n v="1"/>
    <b v="0"/>
    <s v="Not Specified"/>
    <n v="20"/>
    <n v="15703.82"/>
    <n v="0.06"/>
    <s v="Delivery Truck"/>
    <n v="3055.72"/>
    <n v="810.98"/>
    <n v="16.059999999999999"/>
    <s v="Becky Pak"/>
    <s v="Alberta"/>
    <s v="West"/>
    <s v="Corporate"/>
    <s v="Technology"/>
    <s v="Office Machines"/>
    <n v="0.56000000000000005"/>
  </r>
  <r>
    <n v="29317"/>
    <d v="2011-10-02T00:00:00"/>
    <d v="2011-10-02T00:00:00"/>
    <s v="October"/>
    <s v="2011"/>
    <n v="0"/>
    <s v="FREE DELIVERY"/>
    <s v="Not Specified"/>
    <n v="31"/>
    <n v="140.69"/>
    <n v="0.06"/>
    <s v="Regular Air"/>
    <n v="-14.54"/>
    <n v="4.71"/>
    <n v="0.7"/>
    <s v="Becky Pak"/>
    <s v="Alberta"/>
    <s v="West"/>
    <s v="Corporate"/>
    <s v="Office Supplies"/>
    <s v="Rubber Bands"/>
    <n v="0.85"/>
  </r>
  <r>
    <n v="29988"/>
    <d v="2009-06-12T00:00:00"/>
    <d v="2009-06-14T00:00:00"/>
    <s v="June"/>
    <s v="2009"/>
    <n v="2"/>
    <b v="0"/>
    <s v="High"/>
    <n v="12"/>
    <n v="5177.3999999999996"/>
    <n v="0.06"/>
    <s v="Delivery Truck"/>
    <n v="287.5"/>
    <n v="449.99"/>
    <n v="49"/>
    <s v="Adam Shillingsburg"/>
    <s v="Alberta"/>
    <s v="West"/>
    <s v="Corporate"/>
    <s v="Technology"/>
    <s v="Copiers and Fax"/>
    <n v="0.38"/>
  </r>
  <r>
    <n v="30051"/>
    <d v="2012-03-20T00:00:00"/>
    <d v="2012-03-21T00:00:00"/>
    <s v="March"/>
    <s v="2012"/>
    <n v="1"/>
    <b v="0"/>
    <s v="Not Specified"/>
    <n v="42"/>
    <n v="243.06"/>
    <n v="0.02"/>
    <s v="Regular Air"/>
    <n v="-1.57"/>
    <n v="5.85"/>
    <n v="2.27"/>
    <s v="Catherine Glotzbach"/>
    <s v="Alberta"/>
    <s v="West"/>
    <s v="Home Office"/>
    <s v="Office Supplies"/>
    <s v="Pens &amp; Art Supplies"/>
    <n v="0.56000000000000005"/>
  </r>
  <r>
    <n v="30211"/>
    <d v="2010-06-07T00:00:00"/>
    <d v="2010-06-08T00:00:00"/>
    <s v="June"/>
    <s v="2010"/>
    <n v="1"/>
    <b v="0"/>
    <s v="Medium"/>
    <n v="19"/>
    <n v="141.96"/>
    <n v="0.05"/>
    <s v="Regular Air"/>
    <n v="38.43"/>
    <n v="7.4"/>
    <n v="1.71"/>
    <s v="Sibella Parks"/>
    <s v="Alberta"/>
    <s v="West"/>
    <s v="Small Business"/>
    <s v="Office Supplies"/>
    <s v="Paper"/>
    <n v="0.4"/>
  </r>
  <r>
    <n v="30401"/>
    <d v="2012-10-18T00:00:00"/>
    <d v="2012-10-20T00:00:00"/>
    <s v="October"/>
    <s v="2012"/>
    <n v="2"/>
    <b v="0"/>
    <s v="Medium"/>
    <n v="39"/>
    <n v="239.4"/>
    <n v="7.0000000000000007E-2"/>
    <s v="Regular Air"/>
    <n v="-57.37"/>
    <n v="5.98"/>
    <n v="5.15"/>
    <s v="Tom Boeckenhauer"/>
    <s v="Alberta"/>
    <s v="West"/>
    <s v="Corporate"/>
    <s v="Office Supplies"/>
    <s v="Paper"/>
    <n v="0.36"/>
  </r>
  <r>
    <n v="30757"/>
    <d v="2010-12-26T00:00:00"/>
    <d v="2010-12-26T00:00:00"/>
    <s v="December"/>
    <s v="2010"/>
    <n v="0"/>
    <s v="FREE DELIVERY"/>
    <s v="Medium"/>
    <n v="5"/>
    <n v="21.32"/>
    <n v="0.08"/>
    <s v="Express Air"/>
    <n v="2.2000000000000002"/>
    <n v="3.38"/>
    <n v="0.85"/>
    <s v="Claire Good"/>
    <s v="Alberta"/>
    <s v="West"/>
    <s v="Home Office"/>
    <s v="Office Supplies"/>
    <s v="Pens &amp; Art Supplies"/>
    <n v="0.48"/>
  </r>
  <r>
    <n v="30757"/>
    <d v="2010-12-26T00:00:00"/>
    <d v="2010-12-27T00:00:00"/>
    <s v="December"/>
    <s v="2010"/>
    <n v="1"/>
    <b v="0"/>
    <s v="Medium"/>
    <n v="42"/>
    <n v="457.51"/>
    <n v="0.1"/>
    <s v="Regular Air"/>
    <n v="-183.75"/>
    <n v="11.66"/>
    <n v="7.95"/>
    <s v="Claire Good"/>
    <s v="Alberta"/>
    <s v="West"/>
    <s v="Home Office"/>
    <s v="Office Supplies"/>
    <s v="Pens &amp; Art Supplies"/>
    <n v="0.57999999999999996"/>
  </r>
  <r>
    <n v="31237"/>
    <d v="2011-07-29T00:00:00"/>
    <d v="2011-07-29T00:00:00"/>
    <s v="July"/>
    <s v="2011"/>
    <n v="0"/>
    <s v="FREE DELIVERY"/>
    <s v="Not Specified"/>
    <n v="13"/>
    <n v="589.78"/>
    <n v="0"/>
    <s v="Regular Air"/>
    <n v="225.26"/>
    <n v="42.8"/>
    <n v="2.99"/>
    <s v="Frank Olsen"/>
    <s v="Alberta"/>
    <s v="West"/>
    <s v="Small Business"/>
    <s v="Office Supplies"/>
    <s v="Binders and Binder Accessories"/>
    <n v="0.36"/>
  </r>
  <r>
    <n v="32192"/>
    <d v="2012-02-18T00:00:00"/>
    <d v="2012-02-18T00:00:00"/>
    <s v="February"/>
    <s v="2012"/>
    <n v="0"/>
    <s v="FREE DELIVERY"/>
    <s v="Not Specified"/>
    <n v="4"/>
    <n v="159.256"/>
    <n v="0.03"/>
    <s v="Regular Air"/>
    <n v="-171.17"/>
    <n v="45.99"/>
    <n v="2.5"/>
    <s v="Brooke Gillingham"/>
    <s v="Alberta"/>
    <s v="West"/>
    <s v="Small Business"/>
    <s v="Technology"/>
    <s v="Telephones and Communication"/>
    <n v="0.56000000000000005"/>
  </r>
  <r>
    <n v="33568"/>
    <d v="2012-07-21T00:00:00"/>
    <d v="2012-07-22T00:00:00"/>
    <s v="July"/>
    <s v="2012"/>
    <n v="1"/>
    <b v="0"/>
    <s v="Medium"/>
    <n v="10"/>
    <n v="628.73"/>
    <n v="0.02"/>
    <s v="Regular Air"/>
    <n v="-181.87"/>
    <n v="55.5"/>
    <n v="52.2"/>
    <s v="Frank Olsen"/>
    <s v="Alberta"/>
    <s v="West"/>
    <s v="Small Business"/>
    <s v="Furniture"/>
    <s v="Office Furnishings"/>
    <n v="0.72"/>
  </r>
  <r>
    <n v="33568"/>
    <d v="2012-07-21T00:00:00"/>
    <d v="2012-07-22T00:00:00"/>
    <s v="July"/>
    <s v="2012"/>
    <n v="1"/>
    <b v="0"/>
    <s v="Medium"/>
    <n v="23"/>
    <n v="385.81"/>
    <n v="0.01"/>
    <s v="Express Air"/>
    <n v="7.35"/>
    <n v="15.51"/>
    <n v="5.8"/>
    <s v="Frank Olsen"/>
    <s v="Alberta"/>
    <s v="West"/>
    <s v="Small Business"/>
    <s v="Office Supplies"/>
    <s v="Storage &amp; Organization"/>
    <n v="0.6"/>
  </r>
  <r>
    <n v="33634"/>
    <d v="2010-08-31T00:00:00"/>
    <d v="2010-09-02T00:00:00"/>
    <s v="September"/>
    <s v="2010"/>
    <n v="2"/>
    <b v="0"/>
    <s v="Not Specified"/>
    <n v="40"/>
    <n v="271.33999999999997"/>
    <n v="0.05"/>
    <s v="Regular Air"/>
    <n v="-151.91999999999999"/>
    <n v="6.48"/>
    <n v="7.86"/>
    <s v="Brooke Gillingham"/>
    <s v="Alberta"/>
    <s v="West"/>
    <s v="Small Business"/>
    <s v="Office Supplies"/>
    <s v="Paper"/>
    <n v="0.37"/>
  </r>
  <r>
    <n v="33925"/>
    <d v="2011-05-03T00:00:00"/>
    <d v="2011-05-07T00:00:00"/>
    <s v="May"/>
    <s v="2011"/>
    <n v="4"/>
    <b v="0"/>
    <s v="low"/>
    <n v="47"/>
    <n v="1488.86"/>
    <n v="0.03"/>
    <s v="Regular Air"/>
    <n v="-95.05"/>
    <n v="30.98"/>
    <n v="19.989999999999998"/>
    <s v="Catherine Glotzbach"/>
    <s v="Alberta"/>
    <s v="West"/>
    <s v="Home Office"/>
    <s v="Office Supplies"/>
    <s v="Paper"/>
    <n v="0.4"/>
  </r>
  <r>
    <n v="34338"/>
    <d v="2010-06-30T00:00:00"/>
    <d v="2010-07-05T00:00:00"/>
    <s v="July"/>
    <s v="2010"/>
    <n v="5"/>
    <b v="0"/>
    <s v="low"/>
    <n v="26"/>
    <n v="1050.1600000000001"/>
    <n v="0.04"/>
    <s v="Express Air"/>
    <n v="265.08999999999997"/>
    <n v="38.76"/>
    <n v="13.26"/>
    <s v="Sonia Cooley"/>
    <s v="Alberta"/>
    <s v="West"/>
    <s v="Corporate"/>
    <s v="Office Supplies"/>
    <s v="Paper"/>
    <n v="0.36"/>
  </r>
  <r>
    <n v="34374"/>
    <d v="2009-06-30T00:00:00"/>
    <d v="2009-07-07T00:00:00"/>
    <s v="July"/>
    <s v="2009"/>
    <n v="7"/>
    <b v="0"/>
    <s v="low"/>
    <n v="42"/>
    <n v="344.57"/>
    <n v="0.04"/>
    <s v="Regular Air"/>
    <n v="37.409999999999997"/>
    <n v="8.33"/>
    <n v="1.99"/>
    <s v="Frank Olsen"/>
    <s v="Alberta"/>
    <s v="West"/>
    <s v="Small Business"/>
    <s v="Technology"/>
    <s v="Computer Peripherals"/>
    <n v="0.52"/>
  </r>
  <r>
    <n v="34565"/>
    <d v="2009-07-13T00:00:00"/>
    <d v="2009-07-14T00:00:00"/>
    <s v="July"/>
    <s v="2009"/>
    <n v="1"/>
    <b v="0"/>
    <s v="Medium"/>
    <n v="47"/>
    <n v="4815.8620000000001"/>
    <n v="0.08"/>
    <s v="Regular Air"/>
    <n v="1316.79"/>
    <n v="125.99"/>
    <n v="4.2"/>
    <s v="Valerie Takahito"/>
    <s v="Alberta"/>
    <s v="West"/>
    <s v="Consumer"/>
    <s v="Technology"/>
    <s v="Telephones and Communication"/>
    <n v="0.56999999999999995"/>
  </r>
  <r>
    <n v="34948"/>
    <d v="2010-01-12T00:00:00"/>
    <d v="2010-01-12T00:00:00"/>
    <s v="January"/>
    <s v="2010"/>
    <n v="0"/>
    <s v="FREE DELIVERY"/>
    <s v="Critical"/>
    <n v="15"/>
    <n v="1057.06"/>
    <n v="0.08"/>
    <s v="Delivery Truck"/>
    <n v="-403.74"/>
    <n v="68.81"/>
    <n v="60"/>
    <s v="Catherine Glotzbach"/>
    <s v="Alberta"/>
    <s v="West"/>
    <s v="Home Office"/>
    <s v="Office Supplies"/>
    <s v="Appliances"/>
    <n v="0.41"/>
  </r>
  <r>
    <n v="35652"/>
    <d v="2010-09-21T00:00:00"/>
    <d v="2010-09-23T00:00:00"/>
    <s v="September"/>
    <s v="2010"/>
    <n v="2"/>
    <b v="0"/>
    <s v="low"/>
    <n v="21"/>
    <n v="2251.56"/>
    <n v="0.01"/>
    <s v="Delivery Truck"/>
    <n v="226.63"/>
    <n v="100.98"/>
    <n v="26.22"/>
    <s v="Rick Wilson"/>
    <s v="Alberta"/>
    <s v="West"/>
    <s v="Corporate"/>
    <s v="Furniture"/>
    <s v="Bookcases"/>
    <n v="0.6"/>
  </r>
  <r>
    <n v="36038"/>
    <d v="2012-08-16T00:00:00"/>
    <d v="2012-08-18T00:00:00"/>
    <s v="August"/>
    <s v="2012"/>
    <n v="2"/>
    <b v="0"/>
    <s v="High"/>
    <n v="26"/>
    <n v="95.26"/>
    <n v="0.02"/>
    <s v="Regular Air"/>
    <n v="-89.06"/>
    <n v="3.28"/>
    <n v="5"/>
    <s v="Alex Russell"/>
    <s v="Alberta"/>
    <s v="West"/>
    <s v="Home Office"/>
    <s v="Office Supplies"/>
    <s v="Pens &amp; Art Supplies"/>
    <n v="0.56000000000000005"/>
  </r>
  <r>
    <n v="36934"/>
    <d v="2009-12-22T00:00:00"/>
    <d v="2009-12-24T00:00:00"/>
    <s v="December"/>
    <s v="2009"/>
    <n v="2"/>
    <b v="0"/>
    <s v="Medium"/>
    <n v="7"/>
    <n v="1120.8599999999999"/>
    <n v="0.02"/>
    <s v="Express Air"/>
    <n v="17.399999999999999"/>
    <n v="150.97999999999999"/>
    <n v="13.99"/>
    <s v="Brooke Gillingham"/>
    <s v="Alberta"/>
    <s v="West"/>
    <s v="Small Business"/>
    <s v="Technology"/>
    <s v="Office Machines"/>
    <n v="0.38"/>
  </r>
  <r>
    <n v="36934"/>
    <d v="2009-12-22T00:00:00"/>
    <d v="2009-12-24T00:00:00"/>
    <s v="December"/>
    <s v="2009"/>
    <n v="2"/>
    <b v="0"/>
    <s v="Medium"/>
    <n v="2"/>
    <n v="11.51"/>
    <n v="0.1"/>
    <s v="Regular Air"/>
    <n v="-5.16"/>
    <n v="5.43"/>
    <n v="0.95"/>
    <s v="Brooke Gillingham"/>
    <s v="Alberta"/>
    <s v="West"/>
    <s v="Small Business"/>
    <s v="Office Supplies"/>
    <s v="Paper"/>
    <n v="0.36"/>
  </r>
  <r>
    <n v="36934"/>
    <d v="2009-12-22T00:00:00"/>
    <d v="2009-12-23T00:00:00"/>
    <s v="December"/>
    <s v="2009"/>
    <n v="1"/>
    <b v="0"/>
    <s v="Medium"/>
    <n v="45"/>
    <n v="6668.8559999999998"/>
    <n v="0.01"/>
    <s v="Delivery Truck"/>
    <n v="871.97"/>
    <n v="179.29"/>
    <n v="29.21"/>
    <s v="Brooke Gillingham"/>
    <s v="Alberta"/>
    <s v="West"/>
    <s v="Small Business"/>
    <s v="Furniture"/>
    <s v="Tables"/>
    <n v="0.74"/>
  </r>
  <r>
    <n v="37440"/>
    <d v="2010-06-23T00:00:00"/>
    <d v="2010-06-24T00:00:00"/>
    <s v="June"/>
    <s v="2010"/>
    <n v="1"/>
    <b v="0"/>
    <s v="Not Specified"/>
    <n v="39"/>
    <n v="8407.08"/>
    <n v="0.04"/>
    <s v="Delivery Truck"/>
    <n v="629.4"/>
    <n v="208.16"/>
    <n v="68.02"/>
    <s v="Rick Wilson"/>
    <s v="Alberta"/>
    <s v="West"/>
    <s v="Corporate"/>
    <s v="Office Supplies"/>
    <s v="Appliances"/>
    <n v="0.57999999999999996"/>
  </r>
  <r>
    <n v="37542"/>
    <d v="2009-07-20T00:00:00"/>
    <d v="2009-07-22T00:00:00"/>
    <s v="July"/>
    <s v="2009"/>
    <n v="2"/>
    <b v="0"/>
    <s v="Medium"/>
    <n v="26"/>
    <n v="2546.5234999999998"/>
    <n v="0.09"/>
    <s v="Express Air"/>
    <n v="210"/>
    <n v="125.99"/>
    <n v="7.69"/>
    <s v="Adam Shillingsburg"/>
    <s v="Alberta"/>
    <s v="West"/>
    <s v="Corporate"/>
    <s v="Technology"/>
    <s v="Telephones and Communication"/>
    <n v="0.59"/>
  </r>
  <r>
    <n v="38146"/>
    <d v="2011-12-07T00:00:00"/>
    <d v="2011-12-11T00:00:00"/>
    <s v="December"/>
    <s v="2011"/>
    <n v="4"/>
    <b v="0"/>
    <s v="low"/>
    <n v="45"/>
    <n v="341.39"/>
    <n v="0.03"/>
    <s v="Regular Air"/>
    <n v="-82.95"/>
    <n v="7.68"/>
    <n v="6.16"/>
    <s v="Erica Hackney"/>
    <s v="Alberta"/>
    <s v="West"/>
    <s v="Small Business"/>
    <s v="Office Supplies"/>
    <s v="Binders and Binder Accessories"/>
    <n v="0.35"/>
  </r>
  <r>
    <n v="38178"/>
    <d v="2012-08-29T00:00:00"/>
    <d v="2012-08-30T00:00:00"/>
    <s v="August"/>
    <s v="2012"/>
    <n v="1"/>
    <b v="0"/>
    <s v="Medium"/>
    <n v="32"/>
    <n v="153.97999999999999"/>
    <n v="0.02"/>
    <s v="Regular Air"/>
    <n v="71.599999999999994"/>
    <n v="4.91"/>
    <n v="0.5"/>
    <s v="Sibella Parks"/>
    <s v="Alberta"/>
    <s v="West"/>
    <s v="Small Business"/>
    <s v="Office Supplies"/>
    <s v="Labels"/>
    <n v="0.36"/>
  </r>
  <r>
    <n v="38279"/>
    <d v="2012-04-29T00:00:00"/>
    <d v="2012-05-01T00:00:00"/>
    <s v="May"/>
    <s v="2012"/>
    <n v="2"/>
    <b v="0"/>
    <s v="Medium"/>
    <n v="1"/>
    <n v="11.64"/>
    <n v="0.05"/>
    <s v="Regular Air"/>
    <n v="-10.73"/>
    <n v="7.59"/>
    <n v="4"/>
    <s v="Tom Boeckenhauer"/>
    <s v="Alberta"/>
    <s v="West"/>
    <s v="Corporate"/>
    <s v="Furniture"/>
    <s v="Office Furnishings"/>
    <n v="0.42"/>
  </r>
  <r>
    <n v="38787"/>
    <d v="2011-08-05T00:00:00"/>
    <d v="2011-08-05T00:00:00"/>
    <s v="August"/>
    <s v="2011"/>
    <n v="0"/>
    <s v="FREE DELIVERY"/>
    <s v="low"/>
    <n v="22"/>
    <n v="79.040000000000006"/>
    <n v="0.05"/>
    <s v="Regular Air"/>
    <n v="-77.930000000000007"/>
    <n v="3.28"/>
    <n v="5"/>
    <s v="Trudy Bell"/>
    <s v="Alberta"/>
    <s v="West"/>
    <s v="Consumer"/>
    <s v="Office Supplies"/>
    <s v="Pens &amp; Art Supplies"/>
    <n v="0.56000000000000005"/>
  </r>
  <r>
    <n v="38791"/>
    <d v="2010-03-14T00:00:00"/>
    <d v="2010-03-21T00:00:00"/>
    <s v="March"/>
    <s v="2010"/>
    <n v="7"/>
    <b v="0"/>
    <s v="low"/>
    <n v="24"/>
    <n v="1457.712"/>
    <n v="0.03"/>
    <s v="Delivery Truck"/>
    <n v="-1565.89"/>
    <n v="70.89"/>
    <n v="89.3"/>
    <s v="Alyssa Crouse"/>
    <s v="Alberta"/>
    <s v="West"/>
    <s v="Home Office"/>
    <s v="Furniture"/>
    <s v="Tables"/>
    <n v="0.69"/>
  </r>
  <r>
    <n v="38817"/>
    <d v="2012-05-20T00:00:00"/>
    <d v="2012-05-21T00:00:00"/>
    <s v="May"/>
    <s v="2012"/>
    <n v="1"/>
    <b v="0"/>
    <s v="Not Specified"/>
    <n v="1"/>
    <n v="9.6999999999999993"/>
    <n v="0.02"/>
    <s v="Regular Air"/>
    <n v="-18.03"/>
    <n v="4.9800000000000004"/>
    <n v="4.62"/>
    <s v="Valerie Takahito"/>
    <s v="Alberta"/>
    <s v="West"/>
    <s v="Consumer"/>
    <s v="Technology"/>
    <s v="Computer Peripherals"/>
    <n v="0.64"/>
  </r>
  <r>
    <n v="38887"/>
    <d v="2009-10-24T00:00:00"/>
    <d v="2009-10-25T00:00:00"/>
    <s v="October"/>
    <s v="2009"/>
    <n v="1"/>
    <b v="0"/>
    <s v="Critical"/>
    <n v="25"/>
    <n v="378.9"/>
    <n v="0.02"/>
    <s v="Regular Air"/>
    <n v="28.46"/>
    <n v="14.45"/>
    <n v="7.17"/>
    <s v="Trudy Bell"/>
    <s v="Alberta"/>
    <s v="West"/>
    <s v="Consumer"/>
    <s v="Office Supplies"/>
    <s v="Binders and Binder Accessories"/>
    <n v="0.38"/>
  </r>
  <r>
    <n v="38887"/>
    <d v="2009-10-24T00:00:00"/>
    <d v="2009-10-26T00:00:00"/>
    <s v="October"/>
    <s v="2009"/>
    <n v="2"/>
    <b v="0"/>
    <s v="Critical"/>
    <n v="50"/>
    <n v="264.05"/>
    <n v="7.0000000000000007E-2"/>
    <s v="Regular Air"/>
    <n v="25.05"/>
    <n v="5.58"/>
    <n v="1.99"/>
    <s v="Trudy Bell"/>
    <s v="Alberta"/>
    <s v="West"/>
    <s v="Consumer"/>
    <s v="Office Supplies"/>
    <s v="Pens &amp; Art Supplies"/>
    <n v="0.46"/>
  </r>
  <r>
    <n v="38914"/>
    <d v="2012-05-30T00:00:00"/>
    <d v="2012-05-31T00:00:00"/>
    <s v="May"/>
    <s v="2012"/>
    <n v="1"/>
    <b v="0"/>
    <s v="Medium"/>
    <n v="43"/>
    <n v="447.12"/>
    <n v="0.08"/>
    <s v="Regular Air"/>
    <n v="-14.27"/>
    <n v="10.64"/>
    <n v="5.16"/>
    <s v="Alyssa Crouse"/>
    <s v="Alberta"/>
    <s v="West"/>
    <s v="Corporate"/>
    <s v="Furniture"/>
    <s v="Office Furnishings"/>
    <n v="0.56999999999999995"/>
  </r>
  <r>
    <n v="39072"/>
    <d v="2009-02-22T00:00:00"/>
    <d v="2009-02-23T00:00:00"/>
    <s v="February"/>
    <s v="2009"/>
    <n v="1"/>
    <b v="0"/>
    <s v="High"/>
    <n v="50"/>
    <n v="1633.37"/>
    <n v="0.08"/>
    <s v="Regular Air"/>
    <n v="144.69"/>
    <n v="34.99"/>
    <n v="7.73"/>
    <s v="Adam Shillingsburg"/>
    <s v="Alberta"/>
    <s v="West"/>
    <s v="Corporate"/>
    <s v="Office Supplies"/>
    <s v="Pens &amp; Art Supplies"/>
    <n v="0.59"/>
  </r>
  <r>
    <n v="39652"/>
    <d v="2012-05-04T00:00:00"/>
    <d v="2012-05-06T00:00:00"/>
    <s v="May"/>
    <s v="2012"/>
    <n v="2"/>
    <b v="0"/>
    <s v="low"/>
    <n v="5"/>
    <n v="14.61"/>
    <n v="0.03"/>
    <s v="Regular Air"/>
    <n v="1.17"/>
    <n v="2.88"/>
    <n v="0.5"/>
    <s v="Valerie Takahito"/>
    <s v="Alberta"/>
    <s v="West"/>
    <s v="Consumer"/>
    <s v="Office Supplies"/>
    <s v="Labels"/>
    <n v="0.36"/>
  </r>
  <r>
    <n v="39652"/>
    <d v="2012-05-04T00:00:00"/>
    <d v="2012-05-09T00:00:00"/>
    <s v="May"/>
    <s v="2012"/>
    <n v="5"/>
    <b v="0"/>
    <s v="low"/>
    <n v="4"/>
    <n v="665.76250000000005"/>
    <n v="0.03"/>
    <s v="Regular Air"/>
    <n v="-773.34"/>
    <n v="195.99"/>
    <n v="8.99"/>
    <s v="Valerie Takahito"/>
    <s v="Alberta"/>
    <s v="West"/>
    <s v="Consumer"/>
    <s v="Technology"/>
    <s v="Telephones and Communication"/>
    <n v="0.6"/>
  </r>
  <r>
    <n v="39750"/>
    <d v="2009-03-27T00:00:00"/>
    <d v="2009-03-28T00:00:00"/>
    <s v="March"/>
    <s v="2009"/>
    <n v="1"/>
    <b v="0"/>
    <s v="High"/>
    <n v="7"/>
    <n v="140.59"/>
    <n v="0.01"/>
    <s v="Regular Air"/>
    <n v="-35.880000000000003"/>
    <n v="17.98"/>
    <n v="8.51"/>
    <s v="Adam Shillingsburg"/>
    <s v="Alberta"/>
    <s v="West"/>
    <s v="Corporate"/>
    <s v="Technology"/>
    <s v="Office Machines"/>
    <n v="0.4"/>
  </r>
  <r>
    <n v="40006"/>
    <d v="2009-06-15T00:00:00"/>
    <d v="2009-06-17T00:00:00"/>
    <s v="June"/>
    <s v="2009"/>
    <n v="2"/>
    <b v="0"/>
    <s v="Not Specified"/>
    <n v="35"/>
    <n v="157.99"/>
    <n v="0.03"/>
    <s v="Regular Air"/>
    <n v="-105.55"/>
    <n v="4.24"/>
    <n v="5.41"/>
    <s v="Adam Shillingsburg"/>
    <s v="Alberta"/>
    <s v="West"/>
    <s v="Corporate"/>
    <s v="Office Supplies"/>
    <s v="Binders and Binder Accessories"/>
    <n v="0.35"/>
  </r>
  <r>
    <n v="40006"/>
    <d v="2009-06-15T00:00:00"/>
    <d v="2009-06-16T00:00:00"/>
    <s v="June"/>
    <s v="2009"/>
    <n v="1"/>
    <b v="0"/>
    <s v="Not Specified"/>
    <n v="48"/>
    <n v="141.59"/>
    <n v="0.04"/>
    <s v="Regular Air"/>
    <n v="20.260000000000002"/>
    <n v="2.94"/>
    <n v="0.7"/>
    <s v="Adam Shillingsburg"/>
    <s v="Alberta"/>
    <s v="West"/>
    <s v="Corporate"/>
    <s v="Office Supplies"/>
    <s v="Pens &amp; Art Supplies"/>
    <n v="0.57999999999999996"/>
  </r>
  <r>
    <n v="40770"/>
    <d v="2011-04-16T00:00:00"/>
    <d v="2011-04-21T00:00:00"/>
    <s v="April"/>
    <s v="2011"/>
    <n v="5"/>
    <b v="0"/>
    <s v="low"/>
    <n v="19"/>
    <n v="217.69"/>
    <n v="0.09"/>
    <s v="Regular Air"/>
    <n v="-11.66"/>
    <n v="11.33"/>
    <n v="6.12"/>
    <s v="Cassandra Brandow"/>
    <s v="Alberta"/>
    <s v="West"/>
    <s v="Home Office"/>
    <s v="Office Supplies"/>
    <s v="Appliances"/>
    <n v="0.42"/>
  </r>
  <r>
    <n v="40933"/>
    <d v="2012-05-27T00:00:00"/>
    <d v="2012-05-28T00:00:00"/>
    <s v="May"/>
    <s v="2012"/>
    <n v="1"/>
    <b v="0"/>
    <s v="High"/>
    <n v="37"/>
    <n v="95.43"/>
    <n v="0.06"/>
    <s v="Regular Air"/>
    <n v="-103.96"/>
    <n v="2.52"/>
    <n v="4.28"/>
    <s v="Jenna Caffey"/>
    <s v="Alberta"/>
    <s v="West"/>
    <s v="Consumer"/>
    <s v="Office Supplies"/>
    <s v="Pens &amp; Art Supplies"/>
    <n v="0.44"/>
  </r>
  <r>
    <n v="42370"/>
    <d v="2011-11-21T00:00:00"/>
    <d v="2011-11-23T00:00:00"/>
    <s v="November"/>
    <s v="2011"/>
    <n v="2"/>
    <b v="0"/>
    <s v="High"/>
    <n v="33"/>
    <n v="125.27"/>
    <n v="7.0000000000000007E-2"/>
    <s v="Regular Air"/>
    <n v="-105.83"/>
    <n v="3.81"/>
    <n v="4.83"/>
    <s v="Catherine Glotzbach"/>
    <s v="Alberta"/>
    <s v="West"/>
    <s v="Home Office"/>
    <s v="Office Supplies"/>
    <s v="Binders and Binder Accessories"/>
    <n v="0.4"/>
  </r>
  <r>
    <n v="42436"/>
    <d v="2012-08-09T00:00:00"/>
    <d v="2012-08-10T00:00:00"/>
    <s v="August"/>
    <s v="2012"/>
    <n v="1"/>
    <b v="0"/>
    <s v="Critical"/>
    <n v="30"/>
    <n v="10994.74"/>
    <n v="0.09"/>
    <s v="Delivery Truck"/>
    <n v="3612.58"/>
    <n v="400.97"/>
    <n v="48.26"/>
    <s v="Becky Pak"/>
    <s v="Alberta"/>
    <s v="West"/>
    <s v="Corporate"/>
    <s v="Technology"/>
    <s v="Office Machines"/>
    <n v="0.36"/>
  </r>
  <r>
    <n v="42855"/>
    <d v="2011-07-08T00:00:00"/>
    <d v="2011-07-10T00:00:00"/>
    <s v="July"/>
    <s v="2011"/>
    <n v="2"/>
    <b v="0"/>
    <s v="Not Specified"/>
    <n v="17"/>
    <n v="135.38"/>
    <n v="0.05"/>
    <s v="Regular Air"/>
    <n v="-71.12"/>
    <n v="7.98"/>
    <n v="6.5"/>
    <s v="Sonia Cooley"/>
    <s v="Alberta"/>
    <s v="West"/>
    <s v="Corporate"/>
    <s v="Office Supplies"/>
    <s v="Storage &amp; Organization"/>
    <n v="0.59"/>
  </r>
  <r>
    <n v="43686"/>
    <d v="2011-05-07T00:00:00"/>
    <d v="2011-05-08T00:00:00"/>
    <s v="May"/>
    <s v="2011"/>
    <n v="1"/>
    <b v="0"/>
    <s v="Medium"/>
    <n v="16"/>
    <n v="1313.64"/>
    <n v="0.05"/>
    <s v="Regular Air"/>
    <n v="284.83999999999997"/>
    <n v="83.1"/>
    <n v="6.13"/>
    <s v="Tom Boeckenhauer"/>
    <s v="Alberta"/>
    <s v="West"/>
    <s v="Corporate"/>
    <s v="Technology"/>
    <s v="Computer Peripherals"/>
    <n v="0.45"/>
  </r>
  <r>
    <n v="44295"/>
    <d v="2010-01-23T00:00:00"/>
    <d v="2010-01-25T00:00:00"/>
    <s v="January"/>
    <s v="2010"/>
    <n v="2"/>
    <b v="0"/>
    <s v="Medium"/>
    <n v="47"/>
    <n v="4524.9070000000002"/>
    <n v="7.0000000000000007E-2"/>
    <s v="Regular Air"/>
    <n v="1464.87"/>
    <n v="115.99"/>
    <n v="2.5"/>
    <s v="Alex Russell"/>
    <s v="Alberta"/>
    <s v="West"/>
    <s v="Home Office"/>
    <s v="Technology"/>
    <s v="Telephones and Communication"/>
    <n v="0.55000000000000004"/>
  </r>
  <r>
    <n v="44869"/>
    <d v="2012-08-22T00:00:00"/>
    <d v="2012-08-24T00:00:00"/>
    <s v="August"/>
    <s v="2012"/>
    <n v="2"/>
    <b v="0"/>
    <s v="Medium"/>
    <n v="43"/>
    <n v="283.18"/>
    <n v="0.03"/>
    <s v="Regular Air"/>
    <n v="-154.94999999999999"/>
    <n v="6.48"/>
    <n v="7.49"/>
    <s v="Sonia Cooley"/>
    <s v="Alberta"/>
    <s v="West"/>
    <s v="Corporate"/>
    <s v="Office Supplies"/>
    <s v="Paper"/>
    <n v="0.37"/>
  </r>
  <r>
    <n v="45511"/>
    <d v="2010-08-21T00:00:00"/>
    <d v="2010-08-28T00:00:00"/>
    <s v="August"/>
    <s v="2010"/>
    <n v="7"/>
    <b v="0"/>
    <s v="low"/>
    <n v="31"/>
    <n v="951.31"/>
    <n v="0.08"/>
    <s v="Delivery Truck"/>
    <n v="-1099.46"/>
    <n v="31.76"/>
    <n v="45.51"/>
    <s v="Sonia Cooley"/>
    <s v="Alberta"/>
    <s v="West"/>
    <s v="Corporate"/>
    <s v="Furniture"/>
    <s v="Tables"/>
    <n v="0.65"/>
  </r>
  <r>
    <n v="46053"/>
    <d v="2012-09-13T00:00:00"/>
    <d v="2012-09-14T00:00:00"/>
    <s v="September"/>
    <s v="2012"/>
    <n v="1"/>
    <b v="0"/>
    <s v="High"/>
    <n v="25"/>
    <n v="1458.83"/>
    <n v="0.05"/>
    <s v="Regular Air"/>
    <n v="392.76"/>
    <n v="60.22"/>
    <n v="3.5"/>
    <s v="Ken Lonsdale"/>
    <s v="Alberta"/>
    <s v="West"/>
    <s v="Consumer"/>
    <s v="Office Supplies"/>
    <s v="Appliances"/>
    <n v="0.56999999999999995"/>
  </r>
  <r>
    <n v="46469"/>
    <d v="2009-08-16T00:00:00"/>
    <d v="2009-08-18T00:00:00"/>
    <s v="August"/>
    <s v="2009"/>
    <n v="2"/>
    <b v="0"/>
    <s v="Critical"/>
    <n v="17"/>
    <n v="1210.72"/>
    <n v="0.05"/>
    <s v="Delivery Truck"/>
    <n v="-382.43"/>
    <n v="70.98"/>
    <n v="30"/>
    <s v="Adam Shillingsburg"/>
    <s v="Alberta"/>
    <s v="West"/>
    <s v="Corporate"/>
    <s v="Furniture"/>
    <s v="Chairs &amp; Chairmats"/>
    <n v="0.78"/>
  </r>
  <r>
    <n v="46469"/>
    <d v="2009-08-16T00:00:00"/>
    <d v="2009-08-18T00:00:00"/>
    <s v="August"/>
    <s v="2009"/>
    <n v="2"/>
    <b v="0"/>
    <s v="Critical"/>
    <n v="18"/>
    <n v="93.26"/>
    <n v="0.05"/>
    <s v="Regular Air"/>
    <n v="-35.36"/>
    <n v="4.9800000000000004"/>
    <n v="4.7"/>
    <s v="Adam Shillingsburg"/>
    <s v="Alberta"/>
    <s v="West"/>
    <s v="Corporate"/>
    <s v="Office Supplies"/>
    <s v="Paper"/>
    <n v="0.38"/>
  </r>
  <r>
    <n v="47207"/>
    <d v="2009-12-18T00:00:00"/>
    <d v="2009-12-22T00:00:00"/>
    <s v="December"/>
    <s v="2009"/>
    <n v="4"/>
    <b v="0"/>
    <s v="low"/>
    <n v="15"/>
    <n v="437.87"/>
    <n v="0.09"/>
    <s v="Express Air"/>
    <n v="-111.94"/>
    <n v="30.98"/>
    <n v="6.5"/>
    <s v="Ken Lonsdale"/>
    <s v="Alberta"/>
    <s v="West"/>
    <s v="Consumer"/>
    <s v="Technology"/>
    <s v="Computer Peripherals"/>
    <n v="0.64"/>
  </r>
  <r>
    <n v="48801"/>
    <d v="2012-10-13T00:00:00"/>
    <d v="2012-10-13T00:00:00"/>
    <s v="October"/>
    <s v="2012"/>
    <n v="0"/>
    <s v="FREE DELIVERY"/>
    <s v="High"/>
    <n v="43"/>
    <n v="2387.61"/>
    <n v="0.01"/>
    <s v="Regular Air"/>
    <n v="527.13"/>
    <n v="54.2"/>
    <n v="11.1"/>
    <s v="Cassandra Brandow"/>
    <s v="Alberta"/>
    <s v="West"/>
    <s v="Home Office"/>
    <s v="Furniture"/>
    <s v="Office Furnishings"/>
    <n v="0.64"/>
  </r>
  <r>
    <n v="49954"/>
    <d v="2012-02-27T00:00:00"/>
    <d v="2012-02-29T00:00:00"/>
    <s v="February"/>
    <s v="2012"/>
    <n v="2"/>
    <b v="0"/>
    <s v="Critical"/>
    <n v="36"/>
    <n v="1921.1275000000001"/>
    <n v="0.08"/>
    <s v="Regular Air"/>
    <n v="248.58"/>
    <n v="65.989999999999995"/>
    <n v="8.99"/>
    <s v="Claire Good"/>
    <s v="Alberta"/>
    <s v="West"/>
    <s v="Home Office"/>
    <s v="Technology"/>
    <s v="Telephones and Communication"/>
    <n v="0.56000000000000005"/>
  </r>
  <r>
    <n v="50563"/>
    <d v="2011-07-16T00:00:00"/>
    <d v="2011-07-17T00:00:00"/>
    <s v="July"/>
    <s v="2011"/>
    <n v="1"/>
    <b v="0"/>
    <s v="High"/>
    <n v="2"/>
    <n v="423.04"/>
    <n v="0.05"/>
    <s v="Express Air"/>
    <n v="-270.7"/>
    <n v="210.55"/>
    <n v="9.99"/>
    <s v="Alejandro Ballentine"/>
    <s v="Alberta"/>
    <s v="West"/>
    <s v="Small Business"/>
    <s v="Office Supplies"/>
    <s v="Storage &amp; Organization"/>
    <n v="0.6"/>
  </r>
  <r>
    <n v="50563"/>
    <d v="2011-07-16T00:00:00"/>
    <d v="2011-07-17T00:00:00"/>
    <s v="July"/>
    <s v="2011"/>
    <n v="1"/>
    <b v="0"/>
    <s v="High"/>
    <n v="20"/>
    <n v="2197.4115000000002"/>
    <n v="0"/>
    <s v="Express Air"/>
    <n v="305.95999999999998"/>
    <n v="125.99"/>
    <n v="7.69"/>
    <s v="Alejandro Ballentine"/>
    <s v="Alberta"/>
    <s v="West"/>
    <s v="Small Business"/>
    <s v="Technology"/>
    <s v="Telephones and Communication"/>
    <n v="0.57999999999999996"/>
  </r>
  <r>
    <n v="50882"/>
    <d v="2010-08-31T00:00:00"/>
    <d v="2010-08-31T00:00:00"/>
    <s v="August"/>
    <s v="2010"/>
    <n v="0"/>
    <s v="FREE DELIVERY"/>
    <s v="High"/>
    <n v="37"/>
    <n v="366.84"/>
    <n v="0.08"/>
    <s v="Regular Air"/>
    <n v="-50.1"/>
    <n v="10.23"/>
    <n v="4.68"/>
    <s v="Trudy Bell"/>
    <s v="Alberta"/>
    <s v="West"/>
    <s v="Consumer"/>
    <s v="Office Supplies"/>
    <s v="Scissors, Rulers and Trimmers"/>
    <n v="0.59"/>
  </r>
  <r>
    <n v="51553"/>
    <d v="2011-11-27T00:00:00"/>
    <d v="2011-11-28T00:00:00"/>
    <s v="November"/>
    <s v="2011"/>
    <n v="1"/>
    <b v="0"/>
    <s v="Not Specified"/>
    <n v="3"/>
    <n v="21366.51"/>
    <n v="0"/>
    <s v="Regular Air"/>
    <n v="-11984.4"/>
    <n v="6783.02"/>
    <n v="24.49"/>
    <s v="Adrian Barton"/>
    <s v="Alberta"/>
    <s v="West"/>
    <s v="Small Business"/>
    <s v="Technology"/>
    <s v="Office Machines"/>
    <n v="0.39"/>
  </r>
  <r>
    <n v="51553"/>
    <d v="2011-11-27T00:00:00"/>
    <d v="2011-11-29T00:00:00"/>
    <s v="November"/>
    <s v="2011"/>
    <n v="2"/>
    <b v="0"/>
    <s v="Not Specified"/>
    <n v="34"/>
    <n v="320.04000000000002"/>
    <n v="0.02"/>
    <s v="Express Air"/>
    <n v="32.47"/>
    <n v="9.27"/>
    <n v="4.3899999999999997"/>
    <s v="Adrian Barton"/>
    <s v="Alberta"/>
    <s v="West"/>
    <s v="Small Business"/>
    <s v="Office Supplies"/>
    <s v="Paper"/>
    <n v="0.38"/>
  </r>
  <r>
    <n v="51553"/>
    <d v="2011-11-27T00:00:00"/>
    <d v="2011-11-29T00:00:00"/>
    <s v="November"/>
    <s v="2011"/>
    <n v="2"/>
    <b v="0"/>
    <s v="Not Specified"/>
    <n v="12"/>
    <n v="88.57"/>
    <n v="0.03"/>
    <s v="Regular Air"/>
    <n v="-28.25"/>
    <n v="6.68"/>
    <n v="6.15"/>
    <s v="Adrian Barton"/>
    <s v="Alberta"/>
    <s v="West"/>
    <s v="Small Business"/>
    <s v="Office Supplies"/>
    <s v="Paper"/>
    <n v="0.37"/>
  </r>
  <r>
    <n v="51553"/>
    <d v="2011-11-27T00:00:00"/>
    <d v="2011-11-30T00:00:00"/>
    <s v="November"/>
    <s v="2011"/>
    <n v="3"/>
    <b v="0"/>
    <s v="Not Specified"/>
    <n v="13"/>
    <n v="73.97"/>
    <n v="0.1"/>
    <s v="Regular Air"/>
    <n v="-38.35"/>
    <n v="5.78"/>
    <n v="5.67"/>
    <s v="Adrian Barton"/>
    <s v="Alberta"/>
    <s v="West"/>
    <s v="Small Business"/>
    <s v="Office Supplies"/>
    <s v="Paper"/>
    <n v="0.36"/>
  </r>
  <r>
    <n v="52199"/>
    <d v="2011-01-26T00:00:00"/>
    <d v="2011-01-27T00:00:00"/>
    <s v="January"/>
    <s v="2011"/>
    <n v="1"/>
    <b v="0"/>
    <s v="Medium"/>
    <n v="19"/>
    <n v="92.24"/>
    <n v="0.05"/>
    <s v="Regular Air"/>
    <n v="-60.58"/>
    <n v="4.82"/>
    <n v="5.24"/>
    <s v="Adam Shillingsburg"/>
    <s v="Alberta"/>
    <s v="West"/>
    <s v="Corporate"/>
    <s v="Office Supplies"/>
    <s v="Binders and Binder Accessories"/>
    <n v="0.39"/>
  </r>
  <r>
    <n v="52293"/>
    <d v="2011-04-15T00:00:00"/>
    <d v="2011-04-16T00:00:00"/>
    <s v="April"/>
    <s v="2011"/>
    <n v="1"/>
    <b v="0"/>
    <s v="High"/>
    <n v="4"/>
    <n v="31.14"/>
    <n v="0.08"/>
    <s v="Regular Air"/>
    <n v="-14.59"/>
    <n v="6.48"/>
    <n v="5.86"/>
    <s v="Ken Lonsdale"/>
    <s v="Alberta"/>
    <s v="West"/>
    <s v="Consumer"/>
    <s v="Office Supplies"/>
    <s v="Paper"/>
    <n v="0.36"/>
  </r>
  <r>
    <n v="52839"/>
    <d v="2010-04-11T00:00:00"/>
    <d v="2010-04-11T00:00:00"/>
    <s v="April"/>
    <s v="2010"/>
    <n v="0"/>
    <s v="FREE DELIVERY"/>
    <s v="High"/>
    <n v="8"/>
    <n v="30.17"/>
    <n v="0.04"/>
    <s v="Regular Air"/>
    <n v="-22.84"/>
    <n v="3.28"/>
    <n v="3.97"/>
    <s v="Catherine Glotzbach"/>
    <s v="Alberta"/>
    <s v="West"/>
    <s v="Home Office"/>
    <s v="Office Supplies"/>
    <s v="Pens &amp; Art Supplies"/>
    <n v="0.56000000000000005"/>
  </r>
  <r>
    <n v="52839"/>
    <d v="2010-04-11T00:00:00"/>
    <d v="2010-04-12T00:00:00"/>
    <s v="April"/>
    <s v="2010"/>
    <n v="1"/>
    <b v="0"/>
    <s v="High"/>
    <n v="25"/>
    <n v="1158.6010000000001"/>
    <n v="0.1"/>
    <s v="Regular Air"/>
    <n v="-155.30000000000001"/>
    <n v="55.99"/>
    <n v="2.5"/>
    <s v="Catherine Glotzbach"/>
    <s v="Alberta"/>
    <s v="West"/>
    <s v="Home Office"/>
    <s v="Technology"/>
    <s v="Telephones and Communication"/>
    <n v="0.83"/>
  </r>
  <r>
    <n v="53443"/>
    <d v="2011-10-08T00:00:00"/>
    <d v="2011-10-09T00:00:00"/>
    <s v="October"/>
    <s v="2011"/>
    <n v="1"/>
    <b v="0"/>
    <s v="Critical"/>
    <n v="35"/>
    <n v="1477.63"/>
    <n v="0.04"/>
    <s v="Regular Air"/>
    <n v="387.56"/>
    <n v="42.98"/>
    <n v="4.62"/>
    <s v="Jenna Caffey"/>
    <s v="Alberta"/>
    <s v="West"/>
    <s v="Consumer"/>
    <s v="Office Supplies"/>
    <s v="Appliances"/>
    <n v="0.56000000000000005"/>
  </r>
  <r>
    <n v="53443"/>
    <d v="2011-10-08T00:00:00"/>
    <d v="2011-10-10T00:00:00"/>
    <s v="October"/>
    <s v="2011"/>
    <n v="2"/>
    <b v="0"/>
    <s v="Critical"/>
    <n v="3"/>
    <n v="19.46"/>
    <n v="0.01"/>
    <s v="Regular Air"/>
    <n v="-2.0099999999999998"/>
    <n v="6.3"/>
    <n v="0.5"/>
    <s v="Jenna Caffey"/>
    <s v="Alberta"/>
    <s v="West"/>
    <s v="Consumer"/>
    <s v="Office Supplies"/>
    <s v="Labels"/>
    <n v="0.39"/>
  </r>
  <r>
    <n v="53443"/>
    <d v="2011-10-08T00:00:00"/>
    <d v="2011-10-09T00:00:00"/>
    <s v="October"/>
    <s v="2011"/>
    <n v="1"/>
    <b v="0"/>
    <s v="Critical"/>
    <n v="22"/>
    <n v="148.80000000000001"/>
    <n v="0.04"/>
    <s v="Regular Air"/>
    <n v="52.08"/>
    <n v="6.47"/>
    <n v="1.22"/>
    <s v="Jenna Caffey"/>
    <s v="Alberta"/>
    <s v="West"/>
    <s v="Consumer"/>
    <s v="Office Supplies"/>
    <s v="Pens &amp; Art Supplies"/>
    <n v="0.4"/>
  </r>
  <r>
    <n v="53767"/>
    <d v="2011-08-26T00:00:00"/>
    <d v="2011-08-27T00:00:00"/>
    <s v="August"/>
    <s v="2011"/>
    <n v="1"/>
    <b v="0"/>
    <s v="Not Specified"/>
    <n v="35"/>
    <n v="1131.1500000000001"/>
    <n v="0.03"/>
    <s v="Regular Air"/>
    <n v="433.87"/>
    <n v="30.98"/>
    <n v="5.76"/>
    <s v="Sibella Parks"/>
    <s v="Alberta"/>
    <s v="West"/>
    <s v="Small Business"/>
    <s v="Office Supplies"/>
    <s v="Paper"/>
    <n v="0.4"/>
  </r>
  <r>
    <n v="54787"/>
    <d v="2011-02-24T00:00:00"/>
    <d v="2011-02-25T00:00:00"/>
    <s v="February"/>
    <s v="2011"/>
    <n v="1"/>
    <b v="0"/>
    <s v="High"/>
    <n v="7"/>
    <n v="170.02"/>
    <n v="7.0000000000000007E-2"/>
    <s v="Regular Air"/>
    <n v="-56.1"/>
    <n v="22.84"/>
    <n v="16.87"/>
    <s v="Cassandra Brandow"/>
    <s v="Alberta"/>
    <s v="West"/>
    <s v="Home Office"/>
    <s v="Office Supplies"/>
    <s v="Paper"/>
    <n v="0.39"/>
  </r>
  <r>
    <n v="55011"/>
    <d v="2012-01-04T00:00:00"/>
    <d v="2012-01-05T00:00:00"/>
    <s v="January"/>
    <s v="2012"/>
    <n v="1"/>
    <b v="0"/>
    <s v="Critical"/>
    <n v="48"/>
    <n v="452.28"/>
    <n v="0.09"/>
    <s v="Regular Air"/>
    <n v="-21"/>
    <n v="9.85"/>
    <n v="4.82"/>
    <s v="Alejandro Ballentine"/>
    <s v="Alberta"/>
    <s v="West"/>
    <s v="Small Business"/>
    <s v="Office Supplies"/>
    <s v="Pens &amp; Art Supplies"/>
    <n v="0.47"/>
  </r>
  <r>
    <n v="55011"/>
    <d v="2012-01-04T00:00:00"/>
    <d v="2012-01-05T00:00:00"/>
    <s v="January"/>
    <s v="2012"/>
    <n v="1"/>
    <b v="0"/>
    <s v="Critical"/>
    <n v="18"/>
    <n v="55.82"/>
    <n v="0.01"/>
    <s v="Regular Air"/>
    <n v="14.19"/>
    <n v="2.94"/>
    <n v="0.81"/>
    <s v="Alejandro Ballentine"/>
    <s v="Alberta"/>
    <s v="West"/>
    <s v="Small Business"/>
    <s v="Office Supplies"/>
    <s v="Pens &amp; Art Supplies"/>
    <n v="0.4"/>
  </r>
  <r>
    <n v="55490"/>
    <d v="2009-11-16T00:00:00"/>
    <d v="2009-11-17T00:00:00"/>
    <s v="November"/>
    <s v="2009"/>
    <n v="1"/>
    <b v="0"/>
    <s v="Medium"/>
    <n v="3"/>
    <n v="246.2"/>
    <n v="0.04"/>
    <s v="Delivery Truck"/>
    <n v="-184.16"/>
    <n v="70.89"/>
    <n v="89.3"/>
    <s v="Becky Pak"/>
    <s v="Alberta"/>
    <s v="West"/>
    <s v="Corporate"/>
    <s v="Furniture"/>
    <s v="Tables"/>
    <n v="0.72"/>
  </r>
  <r>
    <n v="56069"/>
    <d v="2012-10-14T00:00:00"/>
    <d v="2012-10-19T00:00:00"/>
    <s v="October"/>
    <s v="2012"/>
    <n v="5"/>
    <b v="0"/>
    <s v="low"/>
    <n v="10"/>
    <n v="55.66"/>
    <n v="0.09"/>
    <s v="Regular Air"/>
    <n v="8.82"/>
    <n v="5.68"/>
    <n v="1.39"/>
    <s v="Becky Pak"/>
    <s v="Alberta"/>
    <s v="West"/>
    <s v="Corporate"/>
    <s v="Office Supplies"/>
    <s v="Envelopes"/>
    <n v="0.38"/>
  </r>
  <r>
    <n v="56163"/>
    <d v="2009-08-11T00:00:00"/>
    <d v="2009-08-13T00:00:00"/>
    <s v="August"/>
    <s v="2009"/>
    <n v="2"/>
    <b v="0"/>
    <s v="Not Specified"/>
    <n v="3"/>
    <n v="119.9"/>
    <n v="0.03"/>
    <s v="Regular Air"/>
    <n v="-14.47"/>
    <n v="37.94"/>
    <n v="5.08"/>
    <s v="Claire Good"/>
    <s v="Alberta"/>
    <s v="West"/>
    <s v="Home Office"/>
    <s v="Office Supplies"/>
    <s v="Paper"/>
    <n v="0.38"/>
  </r>
  <r>
    <n v="56929"/>
    <d v="2011-09-26T00:00:00"/>
    <d v="2011-09-28T00:00:00"/>
    <s v="September"/>
    <s v="2011"/>
    <n v="2"/>
    <b v="0"/>
    <s v="High"/>
    <n v="22"/>
    <n v="205.88"/>
    <n v="0.08"/>
    <s v="Regular Air"/>
    <n v="20.68"/>
    <n v="9.7799999999999994"/>
    <n v="1.99"/>
    <s v="Claire Good"/>
    <s v="Alberta"/>
    <s v="West"/>
    <s v="Home Office"/>
    <s v="Technology"/>
    <s v="Computer Peripherals"/>
    <n v="0.43"/>
  </r>
  <r>
    <n v="57378"/>
    <d v="2009-12-28T00:00:00"/>
    <d v="2009-12-29T00:00:00"/>
    <s v="December"/>
    <s v="2009"/>
    <n v="1"/>
    <b v="0"/>
    <s v="Not Specified"/>
    <n v="9"/>
    <n v="266.27"/>
    <n v="0.02"/>
    <s v="Regular Air"/>
    <n v="-5.7"/>
    <n v="29.89"/>
    <n v="1.99"/>
    <s v="Sibella Parks"/>
    <s v="Alberta"/>
    <s v="West"/>
    <s v="Small Business"/>
    <s v="Technology"/>
    <s v="Computer Peripherals"/>
    <n v="0.5"/>
  </r>
  <r>
    <n v="57378"/>
    <d v="2009-12-28T00:00:00"/>
    <d v="2009-12-28T00:00:00"/>
    <s v="December"/>
    <s v="2009"/>
    <n v="0"/>
    <s v="FREE DELIVERY"/>
    <s v="Not Specified"/>
    <n v="10"/>
    <n v="38.44"/>
    <n v="0.01"/>
    <s v="Express Air"/>
    <n v="-26.19"/>
    <n v="3.28"/>
    <n v="3.97"/>
    <s v="Sibella Parks"/>
    <s v="Alberta"/>
    <s v="West"/>
    <s v="Small Business"/>
    <s v="Office Supplies"/>
    <s v="Pens &amp; Art Supplies"/>
    <n v="0.56000000000000005"/>
  </r>
  <r>
    <n v="58914"/>
    <d v="2009-04-09T00:00:00"/>
    <d v="2009-04-11T00:00:00"/>
    <s v="April"/>
    <s v="2009"/>
    <n v="2"/>
    <b v="0"/>
    <s v="low"/>
    <n v="46"/>
    <n v="99.94"/>
    <n v="7.0000000000000007E-2"/>
    <s v="Regular Air"/>
    <n v="-55.84"/>
    <n v="2.12"/>
    <n v="1.99"/>
    <s v="Alex Russell"/>
    <s v="Alberta"/>
    <s v="West"/>
    <s v="Home Office"/>
    <s v="Technology"/>
    <s v="Computer Peripherals"/>
    <n v="0.55000000000000004"/>
  </r>
  <r>
    <n v="58914"/>
    <d v="2009-04-09T00:00:00"/>
    <d v="2009-04-16T00:00:00"/>
    <s v="April"/>
    <s v="2009"/>
    <n v="7"/>
    <b v="0"/>
    <s v="low"/>
    <n v="11"/>
    <n v="18.7"/>
    <n v="7.0000000000000007E-2"/>
    <s v="Regular Air"/>
    <n v="-3.36"/>
    <n v="1.76"/>
    <n v="0.7"/>
    <s v="Alex Russell"/>
    <s v="Alberta"/>
    <s v="West"/>
    <s v="Home Office"/>
    <s v="Office Supplies"/>
    <s v="Pens &amp; Art Supplies"/>
    <n v="0.56000000000000005"/>
  </r>
  <r>
    <n v="59586"/>
    <d v="2012-03-07T00:00:00"/>
    <d v="2012-03-11T00:00:00"/>
    <s v="March"/>
    <s v="2012"/>
    <n v="4"/>
    <b v="0"/>
    <s v="low"/>
    <n v="25"/>
    <n v="167.23"/>
    <n v="0.05"/>
    <s v="Regular Air"/>
    <n v="-43.17"/>
    <n v="6.68"/>
    <n v="5.41"/>
    <s v="Jenna Caffey"/>
    <s v="Alberta"/>
    <s v="West"/>
    <s v="Consumer"/>
    <s v="Office Supplies"/>
    <s v="Paper"/>
    <n v="0.37"/>
  </r>
  <r>
    <n v="359"/>
    <d v="2009-12-18T00:00:00"/>
    <d v="2009-12-19T00:00:00"/>
    <s v="December"/>
    <s v="2009"/>
    <n v="1"/>
    <b v="0"/>
    <s v="Medium"/>
    <n v="30"/>
    <n v="3659.66"/>
    <n v="0.08"/>
    <s v="Delivery Truck"/>
    <n v="-500.38"/>
    <n v="124.49"/>
    <n v="51.94"/>
    <s v="Cari Sayre"/>
    <s v="Alberta"/>
    <s v="West"/>
    <s v="Corporate"/>
    <s v="Furniture"/>
    <s v="Tables"/>
    <n v="0.63"/>
  </r>
  <r>
    <n v="832"/>
    <d v="2012-04-18T00:00:00"/>
    <d v="2012-04-22T00:00:00"/>
    <s v="April"/>
    <s v="2012"/>
    <n v="4"/>
    <b v="0"/>
    <s v="low"/>
    <n v="7"/>
    <n v="53.46"/>
    <n v="0.02"/>
    <s v="Regular Air"/>
    <n v="-17.579999999999998"/>
    <n v="6.48"/>
    <n v="5.9"/>
    <s v="Alice McCarthy"/>
    <s v="Alberta"/>
    <s v="West"/>
    <s v="Corporate"/>
    <s v="Office Supplies"/>
    <s v="Paper"/>
    <n v="0.37"/>
  </r>
  <r>
    <n v="1383"/>
    <d v="2010-04-26T00:00:00"/>
    <d v="2010-04-27T00:00:00"/>
    <s v="April"/>
    <s v="2010"/>
    <n v="1"/>
    <b v="0"/>
    <s v="High"/>
    <n v="43"/>
    <n v="17129.97"/>
    <n v="7.0000000000000007E-2"/>
    <s v="Regular Air"/>
    <n v="5616.08"/>
    <n v="415.88"/>
    <n v="11.37"/>
    <s v="Frank Merwin"/>
    <s v="Alberta"/>
    <s v="West"/>
    <s v="Consumer"/>
    <s v="Office Supplies"/>
    <s v="Storage &amp; Organization"/>
    <n v="0.56999999999999995"/>
  </r>
  <r>
    <n v="2433"/>
    <d v="2009-08-21T00:00:00"/>
    <d v="2009-08-21T00:00:00"/>
    <s v="August"/>
    <s v="2009"/>
    <n v="0"/>
    <s v="FREE DELIVERY"/>
    <s v="Not Specified"/>
    <n v="14"/>
    <n v="24105.87"/>
    <n v="7.0000000000000007E-2"/>
    <s v="Delivery Truck"/>
    <n v="4073.25"/>
    <n v="2036.48"/>
    <n v="14.7"/>
    <s v="Cari Sayre"/>
    <s v="Alberta"/>
    <s v="West"/>
    <s v="Corporate"/>
    <s v="Technology"/>
    <s v="Office Machines"/>
    <n v="0.55000000000000004"/>
  </r>
  <r>
    <n v="2659"/>
    <d v="2010-12-17T00:00:00"/>
    <d v="2010-12-19T00:00:00"/>
    <s v="December"/>
    <s v="2010"/>
    <n v="2"/>
    <b v="0"/>
    <s v="Not Specified"/>
    <n v="50"/>
    <n v="881.65"/>
    <n v="0.08"/>
    <s v="Regular Air"/>
    <n v="41.27"/>
    <n v="18.97"/>
    <n v="9.0299999999999994"/>
    <s v="Alice McCarthy"/>
    <s v="Alberta"/>
    <s v="West"/>
    <s v="Corporate"/>
    <s v="Office Supplies"/>
    <s v="Paper"/>
    <n v="0.37"/>
  </r>
  <r>
    <n v="3172"/>
    <d v="2012-06-02T00:00:00"/>
    <d v="2012-06-04T00:00:00"/>
    <s v="June"/>
    <s v="2012"/>
    <n v="2"/>
    <b v="0"/>
    <s v="Not Specified"/>
    <n v="33"/>
    <n v="584.51099999999997"/>
    <n v="0.05"/>
    <s v="Regular Air"/>
    <n v="-95.98"/>
    <n v="20.99"/>
    <n v="3.3"/>
    <s v="Annie Thurman"/>
    <s v="Alberta"/>
    <s v="West"/>
    <s v="Consumer"/>
    <s v="Technology"/>
    <s v="Telephones and Communication"/>
    <n v="0.81"/>
  </r>
  <r>
    <n v="4199"/>
    <d v="2012-02-12T00:00:00"/>
    <d v="2012-02-13T00:00:00"/>
    <s v="February"/>
    <s v="2012"/>
    <n v="1"/>
    <b v="0"/>
    <s v="Critical"/>
    <n v="43"/>
    <n v="639.71"/>
    <n v="0.01"/>
    <s v="Express Air"/>
    <n v="102.53"/>
    <n v="14.2"/>
    <n v="5.3"/>
    <s v="Bruce Money"/>
    <s v="Alberta"/>
    <s v="West"/>
    <s v="Corporate"/>
    <s v="Furniture"/>
    <s v="Office Furnishings"/>
    <n v="0.46"/>
  </r>
  <r>
    <n v="5347"/>
    <d v="2011-02-21T00:00:00"/>
    <d v="2011-02-23T00:00:00"/>
    <s v="February"/>
    <s v="2011"/>
    <n v="2"/>
    <b v="0"/>
    <s v="Medium"/>
    <n v="7"/>
    <n v="525.55499999999995"/>
    <n v="0.04"/>
    <s v="Regular Air"/>
    <n v="-60.67"/>
    <n v="85.99"/>
    <n v="1.25"/>
    <s v="Kelly Williams"/>
    <s v="Alberta"/>
    <s v="West"/>
    <s v="Corporate"/>
    <s v="Technology"/>
    <s v="Telephones and Communication"/>
    <n v="0.39"/>
  </r>
  <r>
    <n v="5347"/>
    <d v="2011-02-21T00:00:00"/>
    <d v="2011-02-24T00:00:00"/>
    <s v="February"/>
    <s v="2011"/>
    <n v="3"/>
    <b v="0"/>
    <s v="Medium"/>
    <n v="39"/>
    <n v="276.029"/>
    <n v="0.05"/>
    <s v="Regular Air"/>
    <n v="-108.19"/>
    <n v="7.99"/>
    <n v="5.03"/>
    <s v="Kelly Williams"/>
    <s v="Alberta"/>
    <s v="West"/>
    <s v="Corporate"/>
    <s v="Technology"/>
    <s v="Telephones and Communication"/>
    <n v="0.6"/>
  </r>
  <r>
    <n v="5347"/>
    <d v="2011-02-21T00:00:00"/>
    <d v="2011-02-22T00:00:00"/>
    <s v="February"/>
    <s v="2011"/>
    <n v="1"/>
    <b v="0"/>
    <s v="Medium"/>
    <n v="1"/>
    <n v="187.20400000000001"/>
    <n v="0.01"/>
    <s v="Regular Air"/>
    <n v="-796.76"/>
    <n v="205.99"/>
    <n v="5.26"/>
    <s v="Kelly Williams"/>
    <s v="Alberta"/>
    <s v="West"/>
    <s v="Corporate"/>
    <s v="Technology"/>
    <s v="Telephones and Communication"/>
    <n v="0.56000000000000005"/>
  </r>
  <r>
    <n v="5764"/>
    <d v="2010-10-02T00:00:00"/>
    <d v="2010-10-03T00:00:00"/>
    <s v="October"/>
    <s v="2010"/>
    <n v="1"/>
    <b v="0"/>
    <s v="Not Specified"/>
    <n v="23"/>
    <n v="193.79"/>
    <n v="0.02"/>
    <s v="Regular Air"/>
    <n v="-117.16"/>
    <n v="8.0399999999999991"/>
    <n v="8.94"/>
    <s v="Daniel Lacy"/>
    <s v="Alberta"/>
    <s v="West"/>
    <s v="Small Business"/>
    <s v="Office Supplies"/>
    <s v="Binders and Binder Accessories"/>
    <n v="0.4"/>
  </r>
  <r>
    <n v="5860"/>
    <d v="2012-02-19T00:00:00"/>
    <d v="2012-02-21T00:00:00"/>
    <s v="February"/>
    <s v="2012"/>
    <n v="2"/>
    <b v="0"/>
    <s v="Not Specified"/>
    <n v="12"/>
    <n v="56.73"/>
    <n v="0.09"/>
    <s v="Regular Air"/>
    <n v="8.33"/>
    <n v="4.84"/>
    <n v="0.71"/>
    <s v="Annie Thurman"/>
    <s v="Alberta"/>
    <s v="West"/>
    <s v="Consumer"/>
    <s v="Office Supplies"/>
    <s v="Pens &amp; Art Supplies"/>
    <n v="0.52"/>
  </r>
  <r>
    <n v="6117"/>
    <d v="2012-12-21T00:00:00"/>
    <d v="2012-12-22T00:00:00"/>
    <s v="December"/>
    <s v="2012"/>
    <n v="1"/>
    <b v="0"/>
    <s v="Critical"/>
    <n v="7"/>
    <n v="157.03"/>
    <n v="7.0000000000000007E-2"/>
    <s v="Regular Air"/>
    <n v="13.21"/>
    <n v="22.23"/>
    <n v="5.08"/>
    <s v="Annie Thurman"/>
    <s v="Alberta"/>
    <s v="West"/>
    <s v="Home Office"/>
    <s v="Furniture"/>
    <s v="Office Furnishings"/>
    <n v="0.41"/>
  </r>
  <r>
    <n v="7077"/>
    <d v="2011-12-21T00:00:00"/>
    <d v="2011-12-23T00:00:00"/>
    <s v="December"/>
    <s v="2011"/>
    <n v="2"/>
    <b v="0"/>
    <s v="High"/>
    <n v="14"/>
    <n v="304.52"/>
    <n v="0.04"/>
    <s v="Regular Air"/>
    <n v="25.34"/>
    <n v="21.78"/>
    <n v="5.94"/>
    <s v="Georgia Rosenberg"/>
    <s v="Alberta"/>
    <s v="West"/>
    <s v="Consumer"/>
    <s v="Office Supplies"/>
    <s v="Appliances"/>
    <n v="0.5"/>
  </r>
  <r>
    <n v="7142"/>
    <d v="2011-07-21T00:00:00"/>
    <d v="2011-07-23T00:00:00"/>
    <s v="July"/>
    <s v="2011"/>
    <n v="2"/>
    <b v="0"/>
    <s v="Critical"/>
    <n v="36"/>
    <n v="132.86000000000001"/>
    <n v="0.06"/>
    <s v="Regular Air"/>
    <n v="57"/>
    <n v="3.69"/>
    <n v="0.5"/>
    <s v="Cari Sayre"/>
    <s v="Alberta"/>
    <s v="West"/>
    <s v="Corporate"/>
    <s v="Office Supplies"/>
    <s v="Labels"/>
    <n v="0.38"/>
  </r>
  <r>
    <n v="7398"/>
    <d v="2009-06-01T00:00:00"/>
    <d v="2009-06-04T00:00:00"/>
    <s v="June"/>
    <s v="2009"/>
    <n v="3"/>
    <b v="0"/>
    <s v="Not Specified"/>
    <n v="6"/>
    <n v="55.77"/>
    <n v="0.04"/>
    <s v="Regular Air"/>
    <n v="-4.37"/>
    <n v="9.11"/>
    <n v="2.25"/>
    <s v="Craig Carroll"/>
    <s v="Alberta"/>
    <s v="West"/>
    <s v="Corporate"/>
    <s v="Office Supplies"/>
    <s v="Pens &amp; Art Supplies"/>
    <n v="0.52"/>
  </r>
  <r>
    <n v="7398"/>
    <d v="2009-06-01T00:00:00"/>
    <d v="2009-06-03T00:00:00"/>
    <s v="June"/>
    <s v="2009"/>
    <n v="2"/>
    <b v="0"/>
    <s v="Not Specified"/>
    <n v="34"/>
    <n v="2181.44"/>
    <n v="7.0000000000000007E-2"/>
    <s v="Regular Air"/>
    <n v="-896.34"/>
    <n v="64.650000000000006"/>
    <n v="35"/>
    <s v="Craig Carroll"/>
    <s v="Alberta"/>
    <s v="West"/>
    <s v="Corporate"/>
    <s v="Office Supplies"/>
    <s v="Storage &amp; Organization"/>
    <n v="0.8"/>
  </r>
  <r>
    <n v="7431"/>
    <d v="2009-05-01T00:00:00"/>
    <d v="2009-05-02T00:00:00"/>
    <s v="May"/>
    <s v="2009"/>
    <n v="1"/>
    <b v="0"/>
    <s v="Medium"/>
    <n v="33"/>
    <n v="78.81"/>
    <n v="0.03"/>
    <s v="Regular Air"/>
    <n v="-93.25"/>
    <n v="2.23"/>
    <n v="4.57"/>
    <s v="Georgia Rosenberg"/>
    <s v="Alberta"/>
    <s v="West"/>
    <s v="Consumer"/>
    <s v="Furniture"/>
    <s v="Office Furnishings"/>
    <n v="0.41"/>
  </r>
  <r>
    <n v="8005"/>
    <d v="2012-04-05T00:00:00"/>
    <d v="2012-04-07T00:00:00"/>
    <s v="April"/>
    <s v="2012"/>
    <n v="2"/>
    <b v="0"/>
    <s v="Critical"/>
    <n v="24"/>
    <n v="790.63"/>
    <n v="0.1"/>
    <s v="Regular Air"/>
    <n v="52.32"/>
    <n v="34.54"/>
    <n v="14.72"/>
    <s v="Craig Carroll"/>
    <s v="Alberta"/>
    <s v="West"/>
    <s v="Small Business"/>
    <s v="Office Supplies"/>
    <s v="Binders and Binder Accessories"/>
    <n v="0.37"/>
  </r>
  <r>
    <n v="8165"/>
    <d v="2009-10-15T00:00:00"/>
    <d v="2009-10-24T00:00:00"/>
    <s v="October"/>
    <s v="2009"/>
    <n v="9"/>
    <b v="0"/>
    <s v="low"/>
    <n v="35"/>
    <n v="183.45"/>
    <n v="0.01"/>
    <s v="Regular Air"/>
    <n v="-149.66"/>
    <n v="4.9800000000000004"/>
    <n v="7.44"/>
    <s v="Cari Sayre"/>
    <s v="Alberta"/>
    <s v="West"/>
    <s v="Corporate"/>
    <s v="Office Supplies"/>
    <s v="Paper"/>
    <n v="0.36"/>
  </r>
  <r>
    <n v="8902"/>
    <d v="2011-06-19T00:00:00"/>
    <d v="2011-06-21T00:00:00"/>
    <s v="June"/>
    <s v="2011"/>
    <n v="2"/>
    <b v="0"/>
    <s v="High"/>
    <n v="27"/>
    <n v="180.46"/>
    <n v="0.05"/>
    <s v="Regular Air"/>
    <n v="-57.62"/>
    <n v="6.48"/>
    <n v="5.94"/>
    <s v="Georgia Rosenberg"/>
    <s v="Alberta"/>
    <s v="West"/>
    <s v="Consumer"/>
    <s v="Office Supplies"/>
    <s v="Paper"/>
    <n v="0.37"/>
  </r>
  <r>
    <n v="9187"/>
    <d v="2009-08-21T00:00:00"/>
    <d v="2009-08-22T00:00:00"/>
    <s v="August"/>
    <s v="2009"/>
    <n v="1"/>
    <b v="0"/>
    <s v="High"/>
    <n v="40"/>
    <n v="174.64"/>
    <n v="0.04"/>
    <s v="Regular Air"/>
    <n v="-143.22999999999999"/>
    <n v="4.37"/>
    <n v="5.15"/>
    <s v="Daniel Lacy"/>
    <s v="Alberta"/>
    <s v="West"/>
    <s v="Small Business"/>
    <s v="Office Supplies"/>
    <s v="Appliances"/>
    <n v="0.59"/>
  </r>
  <r>
    <n v="9187"/>
    <d v="2009-08-21T00:00:00"/>
    <d v="2009-08-23T00:00:00"/>
    <s v="August"/>
    <s v="2009"/>
    <n v="2"/>
    <b v="0"/>
    <s v="High"/>
    <n v="8"/>
    <n v="994.22799999999995"/>
    <n v="0.09"/>
    <s v="Regular Air"/>
    <n v="-446.58"/>
    <n v="155.99"/>
    <n v="8.99"/>
    <s v="Daniel Lacy"/>
    <s v="Alberta"/>
    <s v="West"/>
    <s v="Small Business"/>
    <s v="Technology"/>
    <s v="Telephones and Communication"/>
    <n v="0.57999999999999996"/>
  </r>
  <r>
    <n v="9219"/>
    <d v="2009-09-28T00:00:00"/>
    <d v="2009-10-03T00:00:00"/>
    <s v="October"/>
    <s v="2009"/>
    <n v="5"/>
    <b v="0"/>
    <s v="low"/>
    <n v="24"/>
    <n v="1239.81"/>
    <n v="0.04"/>
    <s v="Regular Air"/>
    <n v="-13.28"/>
    <n v="50.98"/>
    <n v="6.5"/>
    <s v="Craig Leslie"/>
    <s v="Alberta"/>
    <s v="West"/>
    <s v="Consumer"/>
    <s v="Technology"/>
    <s v="Computer Peripherals"/>
    <n v="0.73"/>
  </r>
  <r>
    <n v="9219"/>
    <d v="2009-09-28T00:00:00"/>
    <d v="2009-09-30T00:00:00"/>
    <s v="September"/>
    <s v="2009"/>
    <n v="2"/>
    <b v="0"/>
    <s v="low"/>
    <n v="41"/>
    <n v="273.32"/>
    <n v="0.02"/>
    <s v="Regular Air"/>
    <n v="-48.68"/>
    <n v="6.48"/>
    <n v="5.14"/>
    <s v="Craig Leslie"/>
    <s v="Alberta"/>
    <s v="West"/>
    <s v="Consumer"/>
    <s v="Office Supplies"/>
    <s v="Paper"/>
    <n v="0.37"/>
  </r>
  <r>
    <n v="9573"/>
    <d v="2012-06-13T00:00:00"/>
    <d v="2012-06-14T00:00:00"/>
    <s v="June"/>
    <s v="2012"/>
    <n v="1"/>
    <b v="0"/>
    <s v="Medium"/>
    <n v="21"/>
    <n v="146.25"/>
    <n v="0.01"/>
    <s v="Express Air"/>
    <n v="60.12"/>
    <n v="6.35"/>
    <n v="1.02"/>
    <s v="Emily Grady"/>
    <s v="Alberta"/>
    <s v="West"/>
    <s v="Home Office"/>
    <s v="Office Supplies"/>
    <s v="Paper"/>
    <n v="0.39"/>
  </r>
  <r>
    <n v="9762"/>
    <d v="2009-01-03T00:00:00"/>
    <d v="2009-01-04T00:00:00"/>
    <s v="January"/>
    <s v="2009"/>
    <n v="1"/>
    <b v="0"/>
    <s v="High"/>
    <n v="12"/>
    <n v="262.76"/>
    <n v="0.05"/>
    <s v="Regular Air"/>
    <n v="-146.05000000000001"/>
    <n v="20.98"/>
    <n v="21.2"/>
    <s v="Larry Tron"/>
    <s v="Alberta"/>
    <s v="West"/>
    <s v="Home Office"/>
    <s v="Furniture"/>
    <s v="Office Furnishings"/>
    <n v="0.78"/>
  </r>
  <r>
    <n v="10663"/>
    <d v="2009-05-23T00:00:00"/>
    <d v="2009-05-23T00:00:00"/>
    <s v="May"/>
    <s v="2009"/>
    <n v="0"/>
    <s v="FREE DELIVERY"/>
    <s v="High"/>
    <n v="40"/>
    <n v="104.39"/>
    <n v="7.0000000000000007E-2"/>
    <s v="Regular Air"/>
    <n v="38.450000000000003"/>
    <n v="2.61"/>
    <n v="0.5"/>
    <s v="Emily Grady"/>
    <s v="Alberta"/>
    <s v="West"/>
    <s v="Home Office"/>
    <s v="Office Supplies"/>
    <s v="Labels"/>
    <n v="0.39"/>
  </r>
  <r>
    <n v="10917"/>
    <d v="2012-02-10T00:00:00"/>
    <d v="2012-02-12T00:00:00"/>
    <s v="February"/>
    <s v="2012"/>
    <n v="2"/>
    <b v="0"/>
    <s v="Critical"/>
    <n v="14"/>
    <n v="1281.3579999999999"/>
    <n v="0.09"/>
    <s v="Express Air"/>
    <n v="-90.12"/>
    <n v="115.99"/>
    <n v="5.99"/>
    <s v="Alice McCarthy"/>
    <s v="Alberta"/>
    <s v="West"/>
    <s v="Corporate"/>
    <s v="Technology"/>
    <s v="Telephones and Communication"/>
    <n v="0.56999999999999995"/>
  </r>
  <r>
    <n v="11648"/>
    <d v="2011-04-09T00:00:00"/>
    <d v="2011-04-16T00:00:00"/>
    <s v="April"/>
    <s v="2011"/>
    <n v="7"/>
    <b v="0"/>
    <s v="low"/>
    <n v="1"/>
    <n v="32.51"/>
    <n v="0.1"/>
    <s v="Regular Air"/>
    <n v="-90.94"/>
    <n v="35.409999999999997"/>
    <n v="1.99"/>
    <s v="Brian DeCherney"/>
    <s v="Alberta"/>
    <s v="West"/>
    <s v="Corporate"/>
    <s v="Technology"/>
    <s v="Computer Peripherals"/>
    <n v="0.43"/>
  </r>
  <r>
    <n v="11648"/>
    <d v="2011-04-09T00:00:00"/>
    <d v="2011-04-09T00:00:00"/>
    <s v="April"/>
    <s v="2011"/>
    <n v="0"/>
    <s v="FREE DELIVERY"/>
    <s v="low"/>
    <n v="33"/>
    <n v="570.51"/>
    <n v="0"/>
    <s v="Regular Air"/>
    <n v="-142.75"/>
    <n v="16.739999999999998"/>
    <n v="7.04"/>
    <s v="Brian DeCherney"/>
    <s v="Alberta"/>
    <s v="West"/>
    <s v="Corporate"/>
    <s v="Office Supplies"/>
    <s v="Storage &amp; Organization"/>
    <n v="0.81"/>
  </r>
  <r>
    <n v="11972"/>
    <d v="2009-01-03T00:00:00"/>
    <d v="2009-01-05T00:00:00"/>
    <s v="January"/>
    <s v="2009"/>
    <n v="2"/>
    <b v="0"/>
    <s v="Not Specified"/>
    <n v="4"/>
    <n v="896.49"/>
    <n v="0"/>
    <s v="Delivery Truck"/>
    <n v="-452.27"/>
    <n v="213.45"/>
    <n v="14.7"/>
    <s v="Ann Steele"/>
    <s v="Alberta"/>
    <s v="West"/>
    <s v="Corporate"/>
    <s v="Technology"/>
    <s v="Office Machines"/>
    <n v="0.59"/>
  </r>
  <r>
    <n v="12641"/>
    <d v="2011-02-22T00:00:00"/>
    <d v="2011-02-28T00:00:00"/>
    <s v="February"/>
    <s v="2011"/>
    <n v="6"/>
    <b v="0"/>
    <s v="low"/>
    <n v="2"/>
    <n v="107.12"/>
    <n v="0.08"/>
    <s v="Regular Air"/>
    <n v="-54.87"/>
    <n v="55.98"/>
    <n v="4.8600000000000003"/>
    <s v="Annie Thurman"/>
    <s v="Alberta"/>
    <s v="West"/>
    <s v="Home Office"/>
    <s v="Office Supplies"/>
    <s v="Paper"/>
    <n v="0.36"/>
  </r>
  <r>
    <n v="12641"/>
    <d v="2011-02-22T00:00:00"/>
    <d v="2011-02-26T00:00:00"/>
    <s v="February"/>
    <s v="2011"/>
    <n v="4"/>
    <b v="0"/>
    <s v="low"/>
    <n v="25"/>
    <n v="676.24"/>
    <n v="0.05"/>
    <s v="Regular Air"/>
    <n v="219.78"/>
    <n v="26.38"/>
    <n v="5.86"/>
    <s v="Annie Thurman"/>
    <s v="Alberta"/>
    <s v="West"/>
    <s v="Home Office"/>
    <s v="Office Supplies"/>
    <s v="Paper"/>
    <n v="0.39"/>
  </r>
  <r>
    <n v="12641"/>
    <d v="2011-02-22T00:00:00"/>
    <d v="2011-02-26T00:00:00"/>
    <s v="February"/>
    <s v="2011"/>
    <n v="4"/>
    <b v="0"/>
    <s v="low"/>
    <n v="24"/>
    <n v="3668.6"/>
    <n v="7.0000000000000007E-2"/>
    <s v="Regular Air"/>
    <n v="993.15"/>
    <n v="155.06"/>
    <n v="7.07"/>
    <s v="Annie Thurman"/>
    <s v="Alberta"/>
    <s v="West"/>
    <s v="Home Office"/>
    <s v="Office Supplies"/>
    <s v="Storage &amp; Organization"/>
    <n v="0.59"/>
  </r>
  <r>
    <n v="14018"/>
    <d v="2010-06-06T00:00:00"/>
    <d v="2010-06-06T00:00:00"/>
    <s v="June"/>
    <s v="2010"/>
    <n v="0"/>
    <s v="FREE DELIVERY"/>
    <s v="High"/>
    <n v="30"/>
    <n v="160.68"/>
    <n v="0.08"/>
    <s v="Express Air"/>
    <n v="77.75"/>
    <n v="4.9800000000000004"/>
    <n v="0.49"/>
    <s v="Annie Thurman"/>
    <s v="Alberta"/>
    <s v="West"/>
    <s v="Consumer"/>
    <s v="Office Supplies"/>
    <s v="Labels"/>
    <n v="0.39"/>
  </r>
  <r>
    <n v="14916"/>
    <d v="2009-02-27T00:00:00"/>
    <d v="2009-03-01T00:00:00"/>
    <s v="March"/>
    <s v="2009"/>
    <n v="2"/>
    <b v="0"/>
    <s v="low"/>
    <n v="16"/>
    <n v="1685.941"/>
    <n v="7.0000000000000007E-2"/>
    <s v="Express Air"/>
    <n v="21.02"/>
    <n v="125.99"/>
    <n v="8.8000000000000007"/>
    <s v="Cari Sayre"/>
    <s v="Alberta"/>
    <s v="West"/>
    <s v="Corporate"/>
    <s v="Technology"/>
    <s v="Telephones and Communication"/>
    <n v="0.59"/>
  </r>
  <r>
    <n v="15300"/>
    <d v="2011-02-08T00:00:00"/>
    <d v="2011-02-10T00:00:00"/>
    <s v="February"/>
    <s v="2011"/>
    <n v="2"/>
    <b v="0"/>
    <s v="High"/>
    <n v="42"/>
    <n v="229.88"/>
    <n v="0.05"/>
    <s v="Express Air"/>
    <n v="-75.25"/>
    <n v="5.28"/>
    <n v="5.0599999999999996"/>
    <s v="Cari Sayre"/>
    <s v="Alberta"/>
    <s v="West"/>
    <s v="Home Office"/>
    <s v="Office Supplies"/>
    <s v="Paper"/>
    <n v="0.37"/>
  </r>
  <r>
    <n v="15425"/>
    <d v="2011-07-25T00:00:00"/>
    <d v="2011-07-29T00:00:00"/>
    <s v="July"/>
    <s v="2011"/>
    <n v="4"/>
    <b v="0"/>
    <s v="low"/>
    <n v="29"/>
    <n v="2896.14"/>
    <n v="0.08"/>
    <s v="Express Air"/>
    <n v="366.63"/>
    <n v="99.99"/>
    <n v="19.989999999999998"/>
    <s v="Larry Tron"/>
    <s v="Alberta"/>
    <s v="West"/>
    <s v="Home Office"/>
    <s v="Technology"/>
    <s v="Computer Peripherals"/>
    <n v="0.5"/>
  </r>
  <r>
    <n v="16390"/>
    <d v="2012-03-24T00:00:00"/>
    <d v="2012-03-26T00:00:00"/>
    <s v="March"/>
    <s v="2012"/>
    <n v="2"/>
    <b v="0"/>
    <s v="Medium"/>
    <n v="8"/>
    <n v="86.38"/>
    <n v="0.1"/>
    <s v="Regular Air"/>
    <n v="-12.61"/>
    <n v="10.98"/>
    <n v="3.37"/>
    <s v="Frank Merwin"/>
    <s v="Alberta"/>
    <s v="West"/>
    <s v="Consumer"/>
    <s v="Office Supplies"/>
    <s v="Scissors, Rulers and Trimmers"/>
    <n v="0.56999999999999995"/>
  </r>
  <r>
    <n v="16805"/>
    <d v="2011-12-30T00:00:00"/>
    <d v="2012-01-01T00:00:00"/>
    <s v="January"/>
    <s v="2012"/>
    <n v="2"/>
    <b v="0"/>
    <s v="low"/>
    <n v="29"/>
    <n v="852.75"/>
    <n v="0.08"/>
    <s v="Regular Air"/>
    <n v="358.73"/>
    <n v="30.44"/>
    <n v="1.49"/>
    <s v="Alice McCarthy"/>
    <s v="Alberta"/>
    <s v="West"/>
    <s v="Corporate"/>
    <s v="Office Supplies"/>
    <s v="Binders and Binder Accessories"/>
    <n v="0.37"/>
  </r>
  <r>
    <n v="16805"/>
    <d v="2011-12-30T00:00:00"/>
    <d v="2012-01-01T00:00:00"/>
    <s v="January"/>
    <s v="2012"/>
    <n v="2"/>
    <b v="0"/>
    <s v="low"/>
    <n v="26"/>
    <n v="172.33"/>
    <n v="0.04"/>
    <s v="Regular Air"/>
    <n v="-52.21"/>
    <n v="6.48"/>
    <n v="5.74"/>
    <s v="Alice McCarthy"/>
    <s v="Alberta"/>
    <s v="West"/>
    <s v="Corporate"/>
    <s v="Office Supplies"/>
    <s v="Paper"/>
    <n v="0.37"/>
  </r>
  <r>
    <n v="17155"/>
    <d v="2009-01-28T00:00:00"/>
    <d v="2009-01-29T00:00:00"/>
    <s v="January"/>
    <s v="2009"/>
    <n v="1"/>
    <b v="0"/>
    <s v="Medium"/>
    <n v="36"/>
    <n v="267.52999999999997"/>
    <n v="0"/>
    <s v="Express Air"/>
    <n v="85.17"/>
    <n v="6.88"/>
    <n v="2"/>
    <s v="Cari Sayre"/>
    <s v="Alberta"/>
    <s v="West"/>
    <s v="Home Office"/>
    <s v="Office Supplies"/>
    <s v="Paper"/>
    <n v="0.39"/>
  </r>
  <r>
    <n v="17155"/>
    <d v="2009-01-28T00:00:00"/>
    <d v="2009-01-28T00:00:00"/>
    <s v="January"/>
    <s v="2009"/>
    <n v="0"/>
    <s v="FREE DELIVERY"/>
    <s v="Medium"/>
    <n v="31"/>
    <n v="1065.26"/>
    <n v="0.03"/>
    <s v="Express Air"/>
    <n v="-900.27"/>
    <n v="32.479999999999997"/>
    <n v="35"/>
    <s v="Cari Sayre"/>
    <s v="Alberta"/>
    <s v="West"/>
    <s v="Home Office"/>
    <s v="Office Supplies"/>
    <s v="Storage &amp; Organization"/>
    <n v="0.81"/>
  </r>
  <r>
    <n v="18496"/>
    <d v="2009-05-15T00:00:00"/>
    <d v="2009-05-16T00:00:00"/>
    <s v="May"/>
    <s v="2009"/>
    <n v="1"/>
    <b v="0"/>
    <s v="High"/>
    <n v="30"/>
    <n v="991.01"/>
    <n v="0.01"/>
    <s v="Regular Air"/>
    <n v="46.29"/>
    <n v="30.98"/>
    <n v="6.5"/>
    <s v="Larry Tron"/>
    <s v="Alberta"/>
    <s v="West"/>
    <s v="Corporate"/>
    <s v="Technology"/>
    <s v="Computer Peripherals"/>
    <n v="0.64"/>
  </r>
  <r>
    <n v="18496"/>
    <d v="2009-05-15T00:00:00"/>
    <d v="2009-05-18T00:00:00"/>
    <s v="May"/>
    <s v="2009"/>
    <n v="3"/>
    <b v="0"/>
    <s v="High"/>
    <n v="29"/>
    <n v="1267.42"/>
    <n v="0.01"/>
    <s v="Regular Air"/>
    <n v="177.79"/>
    <n v="40.99"/>
    <n v="19.989999999999998"/>
    <s v="Larry Tron"/>
    <s v="Alberta"/>
    <s v="West"/>
    <s v="Corporate"/>
    <s v="Office Supplies"/>
    <s v="Paper"/>
    <n v="0.36"/>
  </r>
  <r>
    <n v="18688"/>
    <d v="2011-03-05T00:00:00"/>
    <d v="2011-03-07T00:00:00"/>
    <s v="March"/>
    <s v="2011"/>
    <n v="2"/>
    <b v="0"/>
    <s v="Not Specified"/>
    <n v="49"/>
    <n v="14346.73"/>
    <n v="0.04"/>
    <s v="Regular Air"/>
    <n v="5762.52"/>
    <n v="304.99"/>
    <n v="19.989999999999998"/>
    <s v="Emily Grady"/>
    <s v="Alberta"/>
    <s v="West"/>
    <s v="Home Office"/>
    <s v="Office Supplies"/>
    <s v="Binders and Binder Accessories"/>
    <n v="0.4"/>
  </r>
  <r>
    <n v="18688"/>
    <d v="2011-03-05T00:00:00"/>
    <d v="2011-03-07T00:00:00"/>
    <s v="March"/>
    <s v="2011"/>
    <n v="2"/>
    <b v="0"/>
    <s v="Not Specified"/>
    <n v="15"/>
    <n v="40.340000000000003"/>
    <n v="0.09"/>
    <s v="Regular Air"/>
    <n v="10.59"/>
    <n v="2.89"/>
    <n v="0.5"/>
    <s v="Emily Grady"/>
    <s v="Alberta"/>
    <s v="West"/>
    <s v="Home Office"/>
    <s v="Office Supplies"/>
    <s v="Labels"/>
    <n v="0.38"/>
  </r>
  <r>
    <n v="18688"/>
    <d v="2011-03-05T00:00:00"/>
    <d v="2011-03-06T00:00:00"/>
    <s v="March"/>
    <s v="2011"/>
    <n v="1"/>
    <b v="0"/>
    <s v="Not Specified"/>
    <n v="41"/>
    <n v="3951.6754999999998"/>
    <n v="0.1"/>
    <s v="Regular Air"/>
    <n v="812.24"/>
    <n v="125.99"/>
    <n v="4.2"/>
    <s v="Emily Grady"/>
    <s v="Alberta"/>
    <s v="West"/>
    <s v="Home Office"/>
    <s v="Technology"/>
    <s v="Telephones and Communication"/>
    <n v="0.56999999999999995"/>
  </r>
  <r>
    <n v="19140"/>
    <d v="2009-09-30T00:00:00"/>
    <d v="2009-10-01T00:00:00"/>
    <s v="October"/>
    <s v="2009"/>
    <n v="1"/>
    <b v="0"/>
    <s v="Medium"/>
    <n v="47"/>
    <n v="314"/>
    <n v="7.0000000000000007E-2"/>
    <s v="Regular Air"/>
    <n v="-66.040000000000006"/>
    <n v="6.54"/>
    <n v="5.27"/>
    <s v="Ann Steele"/>
    <s v="Alberta"/>
    <s v="West"/>
    <s v="Corporate"/>
    <s v="Office Supplies"/>
    <s v="Binders and Binder Accessories"/>
    <n v="0.36"/>
  </r>
  <r>
    <n v="19140"/>
    <d v="2009-09-30T00:00:00"/>
    <d v="2009-10-01T00:00:00"/>
    <s v="October"/>
    <s v="2009"/>
    <n v="1"/>
    <b v="0"/>
    <s v="Medium"/>
    <n v="50"/>
    <n v="155.54"/>
    <n v="0.09"/>
    <s v="Regular Air"/>
    <n v="15.66"/>
    <n v="3.29"/>
    <n v="1.35"/>
    <s v="Ann Steele"/>
    <s v="Alberta"/>
    <s v="West"/>
    <s v="Corporate"/>
    <s v="Office Supplies"/>
    <s v="Rubber Bands"/>
    <n v="0.4"/>
  </r>
  <r>
    <n v="19175"/>
    <d v="2009-08-19T00:00:00"/>
    <d v="2009-08-26T00:00:00"/>
    <s v="August"/>
    <s v="2009"/>
    <n v="7"/>
    <b v="0"/>
    <s v="low"/>
    <n v="19"/>
    <n v="1133.4494999999999"/>
    <n v="0.01"/>
    <s v="Regular Air"/>
    <n v="169.16"/>
    <n v="65.989999999999995"/>
    <n v="5.31"/>
    <s v="Frank Merwin"/>
    <s v="Alberta"/>
    <s v="West"/>
    <s v="Consumer"/>
    <s v="Technology"/>
    <s v="Telephones and Communication"/>
    <n v="0.56999999999999995"/>
  </r>
  <r>
    <n v="19457"/>
    <d v="2009-07-12T00:00:00"/>
    <d v="2009-07-13T00:00:00"/>
    <s v="July"/>
    <s v="2009"/>
    <n v="1"/>
    <b v="0"/>
    <s v="High"/>
    <n v="34"/>
    <n v="203.49"/>
    <n v="0.05"/>
    <s v="Regular Air"/>
    <n v="90.35"/>
    <n v="6.3"/>
    <n v="0.5"/>
    <s v="Alice McCarthy"/>
    <s v="Alberta"/>
    <s v="West"/>
    <s v="Corporate"/>
    <s v="Office Supplies"/>
    <s v="Labels"/>
    <n v="0.39"/>
  </r>
  <r>
    <n v="19457"/>
    <d v="2009-07-12T00:00:00"/>
    <d v="2009-07-14T00:00:00"/>
    <s v="July"/>
    <s v="2009"/>
    <n v="2"/>
    <b v="0"/>
    <s v="High"/>
    <n v="33"/>
    <n v="5638.7979999999998"/>
    <n v="0.09"/>
    <s v="Express Air"/>
    <n v="1406.05"/>
    <n v="205.99"/>
    <n v="3"/>
    <s v="Alice McCarthy"/>
    <s v="Alberta"/>
    <s v="West"/>
    <s v="Corporate"/>
    <s v="Technology"/>
    <s v="Telephones and Communication"/>
    <n v="0.57999999999999996"/>
  </r>
  <r>
    <n v="19745"/>
    <d v="2012-12-18T00:00:00"/>
    <d v="2012-12-19T00:00:00"/>
    <s v="December"/>
    <s v="2012"/>
    <n v="1"/>
    <b v="0"/>
    <s v="High"/>
    <n v="25"/>
    <n v="1071.77"/>
    <n v="0.09"/>
    <s v="Regular Air"/>
    <n v="262.07"/>
    <n v="45.98"/>
    <n v="4.8"/>
    <s v="Harold Pawlan"/>
    <s v="Alberta"/>
    <s v="West"/>
    <s v="Small Business"/>
    <s v="Furniture"/>
    <s v="Office Furnishings"/>
    <n v="0.68"/>
  </r>
  <r>
    <n v="19745"/>
    <d v="2012-12-18T00:00:00"/>
    <d v="2012-12-19T00:00:00"/>
    <s v="December"/>
    <s v="2012"/>
    <n v="1"/>
    <b v="0"/>
    <s v="High"/>
    <n v="29"/>
    <n v="8635.61"/>
    <n v="0.03"/>
    <s v="Regular Air"/>
    <n v="2733.04"/>
    <n v="300.97000000000003"/>
    <n v="7.18"/>
    <s v="Harold Pawlan"/>
    <s v="Alberta"/>
    <s v="West"/>
    <s v="Small Business"/>
    <s v="Technology"/>
    <s v="Computer Peripherals"/>
    <n v="0.48"/>
  </r>
  <r>
    <n v="19745"/>
    <d v="2012-12-18T00:00:00"/>
    <d v="2012-12-20T00:00:00"/>
    <s v="December"/>
    <s v="2012"/>
    <n v="2"/>
    <b v="0"/>
    <s v="High"/>
    <n v="2"/>
    <n v="63.96"/>
    <n v="0"/>
    <s v="Regular Air"/>
    <n v="-119.36"/>
    <n v="29.89"/>
    <n v="1.99"/>
    <s v="Harold Pawlan"/>
    <s v="Alberta"/>
    <s v="West"/>
    <s v="Small Business"/>
    <s v="Technology"/>
    <s v="Computer Peripherals"/>
    <n v="0.5"/>
  </r>
  <r>
    <n v="19745"/>
    <d v="2012-12-18T00:00:00"/>
    <d v="2012-12-19T00:00:00"/>
    <s v="December"/>
    <s v="2012"/>
    <n v="1"/>
    <b v="0"/>
    <s v="High"/>
    <n v="50"/>
    <n v="833"/>
    <n v="0"/>
    <s v="Regular Air"/>
    <n v="436.53"/>
    <n v="15.57"/>
    <n v="1.39"/>
    <s v="Harold Pawlan"/>
    <s v="Alberta"/>
    <s v="West"/>
    <s v="Small Business"/>
    <s v="Office Supplies"/>
    <s v="Envelopes"/>
    <n v="0.38"/>
  </r>
  <r>
    <n v="20741"/>
    <d v="2010-10-30T00:00:00"/>
    <d v="2010-11-06T00:00:00"/>
    <s v="November"/>
    <s v="2010"/>
    <n v="7"/>
    <b v="0"/>
    <s v="low"/>
    <n v="43"/>
    <n v="1711.02"/>
    <n v="0.1"/>
    <s v="Regular Air"/>
    <n v="139.63"/>
    <n v="43.98"/>
    <n v="8.99"/>
    <s v="Frank Merwin"/>
    <s v="Alberta"/>
    <s v="West"/>
    <s v="Corporate"/>
    <s v="Office Supplies"/>
    <s v="Pens &amp; Art Supplies"/>
    <n v="0.57999999999999996"/>
  </r>
  <r>
    <n v="23746"/>
    <d v="2010-12-15T00:00:00"/>
    <d v="2010-12-16T00:00:00"/>
    <s v="December"/>
    <s v="2010"/>
    <n v="1"/>
    <b v="0"/>
    <s v="High"/>
    <n v="10"/>
    <n v="408.23"/>
    <n v="0.06"/>
    <s v="Regular Air"/>
    <n v="52.38"/>
    <n v="40.97"/>
    <n v="1.99"/>
    <s v="Emily Grady"/>
    <s v="Alberta"/>
    <s v="West"/>
    <s v="Home Office"/>
    <s v="Technology"/>
    <s v="Computer Peripherals"/>
    <n v="0.42"/>
  </r>
  <r>
    <n v="24705"/>
    <d v="2011-09-15T00:00:00"/>
    <d v="2011-09-17T00:00:00"/>
    <s v="September"/>
    <s v="2011"/>
    <n v="2"/>
    <b v="0"/>
    <s v="Critical"/>
    <n v="34"/>
    <n v="260.51"/>
    <n v="0.03"/>
    <s v="Regular Air"/>
    <n v="-127.52"/>
    <n v="7.3"/>
    <n v="7.72"/>
    <s v="Annie Thurman"/>
    <s v="Alberta"/>
    <s v="West"/>
    <s v="Consumer"/>
    <s v="Office Supplies"/>
    <s v="Binders and Binder Accessories"/>
    <n v="0.38"/>
  </r>
  <r>
    <n v="24705"/>
    <d v="2011-09-15T00:00:00"/>
    <d v="2011-09-17T00:00:00"/>
    <s v="September"/>
    <s v="2011"/>
    <n v="2"/>
    <b v="0"/>
    <s v="Critical"/>
    <n v="15"/>
    <n v="466.28"/>
    <n v="0"/>
    <s v="Regular Air"/>
    <n v="92.7"/>
    <n v="29.89"/>
    <n v="1.99"/>
    <s v="Annie Thurman"/>
    <s v="Alberta"/>
    <s v="West"/>
    <s v="Consumer"/>
    <s v="Technology"/>
    <s v="Computer Peripherals"/>
    <n v="0.5"/>
  </r>
  <r>
    <n v="25028"/>
    <d v="2011-01-05T00:00:00"/>
    <d v="2011-01-06T00:00:00"/>
    <s v="January"/>
    <s v="2011"/>
    <n v="1"/>
    <b v="0"/>
    <s v="Critical"/>
    <n v="5"/>
    <n v="477.39"/>
    <n v="0.02"/>
    <s v="Delivery Truck"/>
    <n v="-211.36"/>
    <n v="81.94"/>
    <n v="55.81"/>
    <s v="Anthony Jacobs"/>
    <s v="Alberta"/>
    <s v="West"/>
    <s v="Home Office"/>
    <s v="Furniture"/>
    <s v="Bookcases"/>
    <n v="0.6"/>
  </r>
  <r>
    <n v="25028"/>
    <d v="2011-01-05T00:00:00"/>
    <d v="2011-01-07T00:00:00"/>
    <s v="January"/>
    <s v="2011"/>
    <n v="2"/>
    <b v="0"/>
    <s v="Critical"/>
    <n v="14"/>
    <n v="552.08000000000004"/>
    <n v="0"/>
    <s v="Express Air"/>
    <n v="203.24"/>
    <n v="37.94"/>
    <n v="5.08"/>
    <s v="Anthony Jacobs"/>
    <s v="Alberta"/>
    <s v="West"/>
    <s v="Home Office"/>
    <s v="Office Supplies"/>
    <s v="Paper"/>
    <n v="0.38"/>
  </r>
  <r>
    <n v="25063"/>
    <d v="2009-06-29T00:00:00"/>
    <d v="2009-06-29T00:00:00"/>
    <s v="June"/>
    <s v="2009"/>
    <n v="0"/>
    <s v="FREE DELIVERY"/>
    <s v="Not Specified"/>
    <n v="24"/>
    <n v="711.875"/>
    <n v="0.04"/>
    <s v="Regular Air"/>
    <n v="217.33"/>
    <n v="35.99"/>
    <n v="3.3"/>
    <s v="Emily Grady"/>
    <s v="Alberta"/>
    <s v="West"/>
    <s v="Home Office"/>
    <s v="Technology"/>
    <s v="Telephones and Communication"/>
    <n v="0.39"/>
  </r>
  <r>
    <n v="25412"/>
    <d v="2011-06-06T00:00:00"/>
    <d v="2011-06-08T00:00:00"/>
    <s v="June"/>
    <s v="2011"/>
    <n v="2"/>
    <b v="0"/>
    <s v="Not Specified"/>
    <n v="18"/>
    <n v="129.77000000000001"/>
    <n v="0.01"/>
    <s v="Regular Air"/>
    <n v="-99.42"/>
    <n v="6.48"/>
    <n v="9.68"/>
    <s v="Katrina Edelman"/>
    <s v="Alberta"/>
    <s v="West"/>
    <s v="Corporate"/>
    <s v="Office Supplies"/>
    <s v="Paper"/>
    <n v="0.36"/>
  </r>
  <r>
    <n v="26627"/>
    <d v="2009-10-30T00:00:00"/>
    <d v="2009-10-30T00:00:00"/>
    <s v="October"/>
    <s v="2009"/>
    <n v="0"/>
    <s v="FREE DELIVERY"/>
    <s v="Medium"/>
    <n v="25"/>
    <n v="38.369999999999997"/>
    <n v="0.1"/>
    <s v="Regular Air"/>
    <n v="-13.88"/>
    <n v="1.6"/>
    <n v="1.29"/>
    <s v="Larry Tron"/>
    <s v="Alberta"/>
    <s v="West"/>
    <s v="Home Office"/>
    <s v="Office Supplies"/>
    <s v="Pens &amp; Art Supplies"/>
    <n v="0.42"/>
  </r>
  <r>
    <n v="26947"/>
    <d v="2010-06-04T00:00:00"/>
    <d v="2010-06-07T00:00:00"/>
    <s v="June"/>
    <s v="2010"/>
    <n v="3"/>
    <b v="0"/>
    <s v="High"/>
    <n v="4"/>
    <n v="467.15"/>
    <n v="0.01"/>
    <s v="Delivery Truck"/>
    <n v="-212.34"/>
    <n v="100.8"/>
    <n v="60"/>
    <s v="Bruce Money"/>
    <s v="Alberta"/>
    <s v="West"/>
    <s v="Corporate"/>
    <s v="Furniture"/>
    <s v="Tables"/>
    <n v="0.59"/>
  </r>
  <r>
    <n v="27138"/>
    <d v="2012-05-30T00:00:00"/>
    <d v="2012-06-01T00:00:00"/>
    <s v="June"/>
    <s v="2012"/>
    <n v="2"/>
    <b v="0"/>
    <s v="High"/>
    <n v="31"/>
    <n v="2976.21"/>
    <n v="7.0000000000000007E-2"/>
    <s v="Delivery Truck"/>
    <n v="-277.63"/>
    <n v="100.98"/>
    <n v="35.840000000000003"/>
    <s v="Cari Sayre"/>
    <s v="Alberta"/>
    <s v="West"/>
    <s v="Home Office"/>
    <s v="Furniture"/>
    <s v="Bookcases"/>
    <n v="0.62"/>
  </r>
  <r>
    <n v="27138"/>
    <d v="2012-05-30T00:00:00"/>
    <d v="2012-06-01T00:00:00"/>
    <s v="June"/>
    <s v="2012"/>
    <n v="2"/>
    <b v="0"/>
    <s v="High"/>
    <n v="37"/>
    <n v="1894.1655000000001"/>
    <n v="0.1"/>
    <s v="Regular Air"/>
    <n v="134.72999999999999"/>
    <n v="65.989999999999995"/>
    <n v="8.99"/>
    <s v="Cari Sayre"/>
    <s v="Alberta"/>
    <s v="West"/>
    <s v="Home Office"/>
    <s v="Technology"/>
    <s v="Telephones and Communication"/>
    <n v="0.57999999999999996"/>
  </r>
  <r>
    <n v="27939"/>
    <d v="2012-04-10T00:00:00"/>
    <d v="2012-04-12T00:00:00"/>
    <s v="April"/>
    <s v="2012"/>
    <n v="2"/>
    <b v="0"/>
    <s v="Medium"/>
    <n v="8"/>
    <n v="60.17"/>
    <n v="0"/>
    <s v="Regular Air"/>
    <n v="-18.239999999999998"/>
    <n v="6.68"/>
    <n v="5.66"/>
    <s v="Bruce Money"/>
    <s v="Alberta"/>
    <s v="West"/>
    <s v="Corporate"/>
    <s v="Office Supplies"/>
    <s v="Paper"/>
    <n v="0.37"/>
  </r>
  <r>
    <n v="28544"/>
    <d v="2012-08-28T00:00:00"/>
    <d v="2012-08-29T00:00:00"/>
    <s v="August"/>
    <s v="2012"/>
    <n v="1"/>
    <b v="0"/>
    <s v="Critical"/>
    <n v="24"/>
    <n v="68.5"/>
    <n v="7.0000000000000007E-2"/>
    <s v="Regular Air"/>
    <n v="2.69"/>
    <n v="2.78"/>
    <n v="1.49"/>
    <s v="Annie Thurman"/>
    <s v="Alberta"/>
    <s v="West"/>
    <s v="Consumer"/>
    <s v="Office Supplies"/>
    <s v="Binders and Binder Accessories"/>
    <n v="0.36"/>
  </r>
  <r>
    <n v="30343"/>
    <d v="2012-05-21T00:00:00"/>
    <d v="2012-05-22T00:00:00"/>
    <s v="May"/>
    <s v="2012"/>
    <n v="1"/>
    <b v="0"/>
    <s v="Critical"/>
    <n v="48"/>
    <n v="1556.42"/>
    <n v="0"/>
    <s v="Regular Air"/>
    <n v="-60.98"/>
    <n v="30.42"/>
    <n v="8.65"/>
    <s v="Brian DeCherney"/>
    <s v="Alberta"/>
    <s v="West"/>
    <s v="Corporate"/>
    <s v="Technology"/>
    <s v="Computer Peripherals"/>
    <n v="0.74"/>
  </r>
  <r>
    <n v="30343"/>
    <d v="2012-05-21T00:00:00"/>
    <d v="2012-05-23T00:00:00"/>
    <s v="May"/>
    <s v="2012"/>
    <n v="2"/>
    <b v="0"/>
    <s v="Critical"/>
    <n v="28"/>
    <n v="130.28"/>
    <n v="0.08"/>
    <s v="Regular Air"/>
    <n v="56.97"/>
    <n v="4.91"/>
    <n v="0.5"/>
    <s v="Brian DeCherney"/>
    <s v="Alberta"/>
    <s v="West"/>
    <s v="Corporate"/>
    <s v="Office Supplies"/>
    <s v="Labels"/>
    <n v="0.36"/>
  </r>
  <r>
    <n v="30403"/>
    <d v="2012-07-10T00:00:00"/>
    <d v="2012-07-12T00:00:00"/>
    <s v="July"/>
    <s v="2012"/>
    <n v="2"/>
    <b v="0"/>
    <s v="High"/>
    <n v="41"/>
    <n v="305.01"/>
    <n v="0.05"/>
    <s v="Express Air"/>
    <n v="-160.82"/>
    <n v="7.3"/>
    <n v="7.72"/>
    <s v="Emily Grady"/>
    <s v="Alberta"/>
    <s v="West"/>
    <s v="Home Office"/>
    <s v="Office Supplies"/>
    <s v="Binders and Binder Accessories"/>
    <n v="0.38"/>
  </r>
  <r>
    <n v="30403"/>
    <d v="2012-07-10T00:00:00"/>
    <d v="2012-07-11T00:00:00"/>
    <s v="July"/>
    <s v="2012"/>
    <n v="1"/>
    <b v="0"/>
    <s v="High"/>
    <n v="24"/>
    <n v="3583.52"/>
    <n v="0.09"/>
    <s v="Regular Air"/>
    <n v="221.71"/>
    <n v="161.55000000000001"/>
    <n v="19.989999999999998"/>
    <s v="Emily Grady"/>
    <s v="Alberta"/>
    <s v="West"/>
    <s v="Home Office"/>
    <s v="Office Supplies"/>
    <s v="Storage &amp; Organization"/>
    <n v="0.66"/>
  </r>
  <r>
    <n v="31844"/>
    <d v="2011-07-02T00:00:00"/>
    <d v="2011-07-02T00:00:00"/>
    <s v="July"/>
    <s v="2011"/>
    <n v="0"/>
    <s v="FREE DELIVERY"/>
    <s v="Not Specified"/>
    <n v="14"/>
    <n v="2085.9299999999998"/>
    <n v="0.09"/>
    <s v="Delivery Truck"/>
    <n v="-517.73"/>
    <n v="150.97999999999999"/>
    <n v="66.27"/>
    <s v="Harold Pawlan"/>
    <s v="Alberta"/>
    <s v="West"/>
    <s v="Small Business"/>
    <s v="Furniture"/>
    <s v="Bookcases"/>
    <n v="0.65"/>
  </r>
  <r>
    <n v="32449"/>
    <d v="2012-12-09T00:00:00"/>
    <d v="2012-12-10T00:00:00"/>
    <s v="December"/>
    <s v="2012"/>
    <n v="1"/>
    <b v="0"/>
    <s v="Critical"/>
    <n v="39"/>
    <n v="277.58"/>
    <n v="0.08"/>
    <s v="Regular Air"/>
    <n v="-276.88"/>
    <n v="7.28"/>
    <n v="11.15"/>
    <s v="Ann Steele"/>
    <s v="Alberta"/>
    <s v="West"/>
    <s v="Corporate"/>
    <s v="Office Supplies"/>
    <s v="Paper"/>
    <n v="0.37"/>
  </r>
  <r>
    <n v="32449"/>
    <d v="2012-12-09T00:00:00"/>
    <d v="2012-12-10T00:00:00"/>
    <s v="December"/>
    <s v="2012"/>
    <n v="1"/>
    <b v="0"/>
    <s v="Critical"/>
    <n v="12"/>
    <n v="4887.1400000000003"/>
    <n v="0.08"/>
    <s v="Delivery Truck"/>
    <n v="-694.33"/>
    <n v="424.21"/>
    <n v="110.2"/>
    <s v="Ann Steele"/>
    <s v="Alberta"/>
    <s v="West"/>
    <s v="Corporate"/>
    <s v="Furniture"/>
    <s v="Tables"/>
    <n v="0.67"/>
  </r>
  <r>
    <n v="32449"/>
    <d v="2012-12-09T00:00:00"/>
    <d v="2012-12-10T00:00:00"/>
    <s v="December"/>
    <s v="2012"/>
    <n v="1"/>
    <b v="0"/>
    <s v="Critical"/>
    <n v="44"/>
    <n v="7195.2584999999999"/>
    <n v="0.09"/>
    <s v="Express Air"/>
    <n v="1698.16"/>
    <n v="200.99"/>
    <n v="8.08"/>
    <s v="Ann Steele"/>
    <s v="Alberta"/>
    <s v="West"/>
    <s v="Corporate"/>
    <s v="Technology"/>
    <s v="Telephones and Communication"/>
    <n v="0.59"/>
  </r>
  <r>
    <n v="32800"/>
    <d v="2009-01-21T00:00:00"/>
    <d v="2009-01-22T00:00:00"/>
    <s v="January"/>
    <s v="2009"/>
    <n v="1"/>
    <b v="0"/>
    <s v="Not Specified"/>
    <n v="33"/>
    <n v="11336.37"/>
    <n v="0.04"/>
    <s v="Delivery Truck"/>
    <n v="1161.75"/>
    <n v="355.98"/>
    <n v="58.92"/>
    <s v="Larry Tron"/>
    <s v="Alberta"/>
    <s v="West"/>
    <s v="Home Office"/>
    <s v="Furniture"/>
    <s v="Chairs &amp; Chairmats"/>
    <n v="0.64"/>
  </r>
  <r>
    <n v="32800"/>
    <d v="2009-01-21T00:00:00"/>
    <d v="2009-01-22T00:00:00"/>
    <s v="January"/>
    <s v="2009"/>
    <n v="1"/>
    <b v="0"/>
    <s v="Not Specified"/>
    <n v="19"/>
    <n v="354.13"/>
    <n v="0.09"/>
    <s v="Regular Air"/>
    <n v="8.7899999999999991"/>
    <n v="19.98"/>
    <n v="8.68"/>
    <s v="Larry Tron"/>
    <s v="Alberta"/>
    <s v="West"/>
    <s v="Home Office"/>
    <s v="Office Supplies"/>
    <s v="Paper"/>
    <n v="0.37"/>
  </r>
  <r>
    <n v="32800"/>
    <d v="2009-01-21T00:00:00"/>
    <d v="2009-01-23T00:00:00"/>
    <s v="January"/>
    <s v="2009"/>
    <n v="2"/>
    <b v="0"/>
    <s v="Not Specified"/>
    <n v="40"/>
    <n v="751.94"/>
    <n v="7.0000000000000007E-2"/>
    <s v="Regular Air"/>
    <n v="69.08"/>
    <n v="19.98"/>
    <n v="8.68"/>
    <s v="Larry Tron"/>
    <s v="Alberta"/>
    <s v="West"/>
    <s v="Home Office"/>
    <s v="Office Supplies"/>
    <s v="Paper"/>
    <n v="0.37"/>
  </r>
  <r>
    <n v="33824"/>
    <d v="2011-03-02T00:00:00"/>
    <d v="2011-03-03T00:00:00"/>
    <s v="March"/>
    <s v="2011"/>
    <n v="1"/>
    <b v="0"/>
    <s v="Critical"/>
    <n v="19"/>
    <n v="50.99"/>
    <n v="0.06"/>
    <s v="Regular Air"/>
    <n v="-3.8"/>
    <n v="2.78"/>
    <n v="1.34"/>
    <s v="Katrina Edelman"/>
    <s v="Alberta"/>
    <s v="West"/>
    <s v="Corporate"/>
    <s v="Office Supplies"/>
    <s v="Pens &amp; Art Supplies"/>
    <n v="0.45"/>
  </r>
  <r>
    <n v="34179"/>
    <d v="2011-11-02T00:00:00"/>
    <d v="2011-11-04T00:00:00"/>
    <s v="November"/>
    <s v="2011"/>
    <n v="2"/>
    <b v="0"/>
    <s v="Not Specified"/>
    <n v="21"/>
    <n v="293.27"/>
    <n v="7.0000000000000007E-2"/>
    <s v="Regular Air"/>
    <n v="44.56"/>
    <n v="14.48"/>
    <n v="1.99"/>
    <s v="Brian DeCherney"/>
    <s v="Alberta"/>
    <s v="West"/>
    <s v="Corporate"/>
    <s v="Technology"/>
    <s v="Computer Peripherals"/>
    <n v="0.49"/>
  </r>
  <r>
    <n v="34245"/>
    <d v="2010-02-07T00:00:00"/>
    <d v="2010-02-08T00:00:00"/>
    <s v="February"/>
    <s v="2010"/>
    <n v="1"/>
    <b v="0"/>
    <s v="Medium"/>
    <n v="42"/>
    <n v="189.22"/>
    <n v="0.05"/>
    <s v="Regular Air"/>
    <n v="-92.42"/>
    <n v="4.28"/>
    <n v="4.79"/>
    <s v="Grace Kelly"/>
    <s v="Alberta"/>
    <s v="West"/>
    <s v="Consumer"/>
    <s v="Office Supplies"/>
    <s v="Paper"/>
    <n v="0.4"/>
  </r>
  <r>
    <n v="35046"/>
    <d v="2010-07-24T00:00:00"/>
    <d v="2010-07-24T00:00:00"/>
    <s v="July"/>
    <s v="2010"/>
    <n v="0"/>
    <s v="FREE DELIVERY"/>
    <s v="Medium"/>
    <n v="21"/>
    <n v="151.86000000000001"/>
    <n v="0.1"/>
    <s v="Express Air"/>
    <n v="-54.67"/>
    <n v="7.1"/>
    <n v="6.05"/>
    <s v="Cari Sayre"/>
    <s v="Alberta"/>
    <s v="West"/>
    <s v="Corporate"/>
    <s v="Office Supplies"/>
    <s v="Binders and Binder Accessories"/>
    <n v="0.39"/>
  </r>
  <r>
    <n v="35046"/>
    <d v="2010-07-24T00:00:00"/>
    <d v="2010-07-25T00:00:00"/>
    <s v="July"/>
    <s v="2010"/>
    <n v="1"/>
    <b v="0"/>
    <s v="Medium"/>
    <n v="13"/>
    <n v="3583.87"/>
    <n v="7.0000000000000007E-2"/>
    <s v="Delivery Truck"/>
    <n v="-113.08"/>
    <n v="284.98"/>
    <n v="69.55"/>
    <s v="Cari Sayre"/>
    <s v="Alberta"/>
    <s v="West"/>
    <s v="Corporate"/>
    <s v="Furniture"/>
    <s v="Chairs &amp; Chairmats"/>
    <n v="0.6"/>
  </r>
  <r>
    <n v="35046"/>
    <d v="2010-07-24T00:00:00"/>
    <d v="2010-07-25T00:00:00"/>
    <s v="July"/>
    <s v="2010"/>
    <n v="1"/>
    <b v="0"/>
    <s v="Medium"/>
    <n v="45"/>
    <n v="4951.3599999999997"/>
    <n v="0.03"/>
    <s v="Express Air"/>
    <n v="1759.72"/>
    <n v="107.53"/>
    <n v="5.81"/>
    <s v="Cari Sayre"/>
    <s v="Alberta"/>
    <s v="West"/>
    <s v="Corporate"/>
    <s v="Furniture"/>
    <s v="Office Furnishings"/>
    <n v="0.65"/>
  </r>
  <r>
    <n v="35684"/>
    <d v="2011-08-03T00:00:00"/>
    <d v="2011-08-08T00:00:00"/>
    <s v="August"/>
    <s v="2011"/>
    <n v="5"/>
    <b v="0"/>
    <s v="low"/>
    <n v="10"/>
    <n v="910.98"/>
    <n v="7.0000000000000007E-2"/>
    <s v="Regular Air"/>
    <n v="18.77"/>
    <n v="96.45"/>
    <n v="13.99"/>
    <s v="Cari Sayre"/>
    <s v="Alberta"/>
    <s v="West"/>
    <s v="Corporate"/>
    <s v="Technology"/>
    <s v="Office Machines"/>
    <n v="0.38"/>
  </r>
  <r>
    <n v="36101"/>
    <d v="2012-08-20T00:00:00"/>
    <d v="2012-08-21T00:00:00"/>
    <s v="August"/>
    <s v="2012"/>
    <n v="1"/>
    <b v="0"/>
    <s v="High"/>
    <n v="3"/>
    <n v="446.05"/>
    <n v="0.09"/>
    <s v="Delivery Truck"/>
    <n v="-271.26"/>
    <n v="140.97999999999999"/>
    <n v="53.48"/>
    <s v="Ann Steele"/>
    <s v="Alberta"/>
    <s v="West"/>
    <s v="Corporate"/>
    <s v="Furniture"/>
    <s v="Bookcases"/>
    <n v="0.65"/>
  </r>
  <r>
    <n v="36387"/>
    <d v="2011-11-07T00:00:00"/>
    <d v="2011-11-10T00:00:00"/>
    <s v="November"/>
    <s v="2011"/>
    <n v="3"/>
    <b v="0"/>
    <s v="High"/>
    <n v="32"/>
    <n v="616.39"/>
    <n v="0.09"/>
    <s v="Regular Air"/>
    <n v="148.28"/>
    <n v="20.89"/>
    <n v="1.99"/>
    <s v="Brian DeCherney"/>
    <s v="Alberta"/>
    <s v="West"/>
    <s v="Corporate"/>
    <s v="Technology"/>
    <s v="Computer Peripherals"/>
    <n v="0.48"/>
  </r>
  <r>
    <n v="36455"/>
    <d v="2009-02-19T00:00:00"/>
    <d v="2009-02-21T00:00:00"/>
    <s v="February"/>
    <s v="2009"/>
    <n v="2"/>
    <b v="0"/>
    <s v="High"/>
    <n v="48"/>
    <n v="1838.19"/>
    <n v="0.03"/>
    <s v="Regular Air"/>
    <n v="561.42999999999995"/>
    <n v="39.479999999999997"/>
    <n v="1.99"/>
    <s v="Frank Merwin"/>
    <s v="Alberta"/>
    <s v="West"/>
    <s v="Consumer"/>
    <s v="Technology"/>
    <s v="Computer Peripherals"/>
    <n v="0.54"/>
  </r>
  <r>
    <n v="36673"/>
    <d v="2010-09-13T00:00:00"/>
    <d v="2010-09-20T00:00:00"/>
    <s v="September"/>
    <s v="2010"/>
    <n v="7"/>
    <b v="0"/>
    <s v="low"/>
    <n v="20"/>
    <n v="984.63149999999996"/>
    <n v="0"/>
    <s v="Regular Air"/>
    <n v="-129.13999999999999"/>
    <n v="55.99"/>
    <n v="5"/>
    <s v="Annie Thurman"/>
    <s v="Alberta"/>
    <s v="West"/>
    <s v="Home Office"/>
    <s v="Technology"/>
    <s v="Telephones and Communication"/>
    <n v="0.8"/>
  </r>
  <r>
    <n v="36704"/>
    <d v="2011-06-16T00:00:00"/>
    <d v="2011-06-17T00:00:00"/>
    <s v="June"/>
    <s v="2011"/>
    <n v="1"/>
    <b v="0"/>
    <s v="High"/>
    <n v="43"/>
    <n v="134.33000000000001"/>
    <n v="7.0000000000000007E-2"/>
    <s v="Express Air"/>
    <n v="25.02"/>
    <n v="3.14"/>
    <n v="1.1399999999999999"/>
    <s v="Annie Thurman"/>
    <s v="Alberta"/>
    <s v="West"/>
    <s v="Home Office"/>
    <s v="Office Supplies"/>
    <s v="Paper"/>
    <n v="0.4"/>
  </r>
  <r>
    <n v="36704"/>
    <d v="2011-06-16T00:00:00"/>
    <d v="2011-06-18T00:00:00"/>
    <s v="June"/>
    <s v="2011"/>
    <n v="2"/>
    <b v="0"/>
    <s v="High"/>
    <n v="19"/>
    <n v="70.319999999999993"/>
    <n v="0.08"/>
    <s v="Regular Air"/>
    <n v="-56.07"/>
    <n v="3.57"/>
    <n v="4.17"/>
    <s v="Annie Thurman"/>
    <s v="Alberta"/>
    <s v="West"/>
    <s v="Home Office"/>
    <s v="Office Supplies"/>
    <s v="Pens &amp; Art Supplies"/>
    <n v="0.59"/>
  </r>
  <r>
    <n v="37218"/>
    <d v="2010-12-19T00:00:00"/>
    <d v="2010-12-21T00:00:00"/>
    <s v="December"/>
    <s v="2010"/>
    <n v="2"/>
    <b v="0"/>
    <s v="High"/>
    <n v="29"/>
    <n v="1768.13"/>
    <n v="0"/>
    <s v="Regular Air"/>
    <n v="525.54"/>
    <n v="60.97"/>
    <n v="4.5"/>
    <s v="Frank Merwin"/>
    <s v="Alberta"/>
    <s v="West"/>
    <s v="Corporate"/>
    <s v="Office Supplies"/>
    <s v="Appliances"/>
    <n v="0.56000000000000005"/>
  </r>
  <r>
    <n v="37218"/>
    <d v="2010-12-19T00:00:00"/>
    <d v="2010-12-20T00:00:00"/>
    <s v="December"/>
    <s v="2010"/>
    <n v="1"/>
    <b v="0"/>
    <s v="High"/>
    <n v="23"/>
    <n v="147.05000000000001"/>
    <n v="0.08"/>
    <s v="Regular Air"/>
    <n v="-54.91"/>
    <n v="6.48"/>
    <n v="5.82"/>
    <s v="Frank Merwin"/>
    <s v="Alberta"/>
    <s v="West"/>
    <s v="Corporate"/>
    <s v="Office Supplies"/>
    <s v="Paper"/>
    <n v="0.37"/>
  </r>
  <r>
    <n v="38311"/>
    <d v="2011-04-23T00:00:00"/>
    <d v="2011-04-25T00:00:00"/>
    <s v="April"/>
    <s v="2011"/>
    <n v="2"/>
    <b v="0"/>
    <s v="Medium"/>
    <n v="9"/>
    <n v="1201.51"/>
    <n v="0.1"/>
    <s v="Express Air"/>
    <n v="-185.48"/>
    <n v="140.85"/>
    <n v="19.989999999999998"/>
    <s v="Craig Leslie"/>
    <s v="Alberta"/>
    <s v="West"/>
    <s v="Consumer"/>
    <s v="Office Supplies"/>
    <s v="Storage &amp; Organization"/>
    <n v="0.73"/>
  </r>
  <r>
    <n v="38438"/>
    <d v="2011-05-31T00:00:00"/>
    <d v="2011-06-02T00:00:00"/>
    <s v="June"/>
    <s v="2011"/>
    <n v="2"/>
    <b v="0"/>
    <s v="Critical"/>
    <n v="16"/>
    <n v="621.92999999999995"/>
    <n v="0.08"/>
    <s v="Regular Air"/>
    <n v="-49.77"/>
    <n v="39.979999999999997"/>
    <n v="4"/>
    <s v="Emily Grady"/>
    <s v="Alberta"/>
    <s v="West"/>
    <s v="Home Office"/>
    <s v="Technology"/>
    <s v="Computer Peripherals"/>
    <n v="0.7"/>
  </r>
  <r>
    <n v="38438"/>
    <d v="2011-05-31T00:00:00"/>
    <d v="2011-06-01T00:00:00"/>
    <s v="June"/>
    <s v="2011"/>
    <n v="1"/>
    <b v="0"/>
    <s v="Critical"/>
    <n v="17"/>
    <n v="121.09"/>
    <n v="0.05"/>
    <s v="Regular Air"/>
    <n v="-30.51"/>
    <n v="6.68"/>
    <n v="5.66"/>
    <s v="Emily Grady"/>
    <s v="Alberta"/>
    <s v="West"/>
    <s v="Home Office"/>
    <s v="Office Supplies"/>
    <s v="Paper"/>
    <n v="0.37"/>
  </r>
  <r>
    <n v="39301"/>
    <d v="2009-03-22T00:00:00"/>
    <d v="2009-03-24T00:00:00"/>
    <s v="March"/>
    <s v="2009"/>
    <n v="2"/>
    <b v="0"/>
    <s v="Medium"/>
    <n v="4"/>
    <n v="33.54"/>
    <n v="0.08"/>
    <s v="Regular Air"/>
    <n v="-29.49"/>
    <n v="6.84"/>
    <n v="8.3699999999999992"/>
    <s v="Kelly Williams"/>
    <s v="Alberta"/>
    <s v="West"/>
    <s v="Corporate"/>
    <s v="Office Supplies"/>
    <s v="Scissors, Rulers and Trimmers"/>
    <n v="0.57999999999999996"/>
  </r>
  <r>
    <n v="40007"/>
    <d v="2012-08-30T00:00:00"/>
    <d v="2012-09-01T00:00:00"/>
    <s v="September"/>
    <s v="2012"/>
    <n v="2"/>
    <b v="0"/>
    <s v="Not Specified"/>
    <n v="45"/>
    <n v="188.77"/>
    <n v="0.02"/>
    <s v="Regular Air"/>
    <n v="21.93"/>
    <n v="4.13"/>
    <n v="1.17"/>
    <s v="Larry Tron"/>
    <s v="Alberta"/>
    <s v="West"/>
    <s v="Home Office"/>
    <s v="Office Supplies"/>
    <s v="Pens &amp; Art Supplies"/>
    <n v="0.56999999999999995"/>
  </r>
  <r>
    <n v="40065"/>
    <d v="2012-02-17T00:00:00"/>
    <d v="2012-02-18T00:00:00"/>
    <s v="February"/>
    <s v="2012"/>
    <n v="1"/>
    <b v="0"/>
    <s v="High"/>
    <n v="49"/>
    <n v="21141.07"/>
    <n v="0.06"/>
    <s v="Regular Air"/>
    <n v="6225.36"/>
    <n v="449.99"/>
    <n v="24.49"/>
    <s v="Craig Leslie"/>
    <s v="Alberta"/>
    <s v="West"/>
    <s v="Consumer"/>
    <s v="Technology"/>
    <s v="Copiers and Fax"/>
    <n v="0.52"/>
  </r>
  <r>
    <n v="40065"/>
    <d v="2012-02-17T00:00:00"/>
    <d v="2012-02-18T00:00:00"/>
    <s v="February"/>
    <s v="2012"/>
    <n v="1"/>
    <b v="0"/>
    <s v="High"/>
    <n v="4"/>
    <n v="76.865499999999997"/>
    <n v="0.04"/>
    <s v="Express Air"/>
    <n v="-54.51"/>
    <n v="20.99"/>
    <n v="0.99"/>
    <s v="Craig Leslie"/>
    <s v="Alberta"/>
    <s v="West"/>
    <s v="Consumer"/>
    <s v="Technology"/>
    <s v="Telephones and Communication"/>
    <n v="0.37"/>
  </r>
  <r>
    <n v="40102"/>
    <d v="2011-02-03T00:00:00"/>
    <d v="2011-02-05T00:00:00"/>
    <s v="February"/>
    <s v="2011"/>
    <n v="2"/>
    <b v="0"/>
    <s v="Medium"/>
    <n v="46"/>
    <n v="412.37"/>
    <n v="0.06"/>
    <s v="Express Air"/>
    <n v="2.71"/>
    <n v="8.67"/>
    <n v="3.5"/>
    <s v="Alice McCarthy"/>
    <s v="Alberta"/>
    <s v="West"/>
    <s v="Corporate"/>
    <s v="Office Supplies"/>
    <s v="Appliances"/>
    <n v="0.57999999999999996"/>
  </r>
  <r>
    <n v="40357"/>
    <d v="2012-07-21T00:00:00"/>
    <d v="2012-07-22T00:00:00"/>
    <s v="July"/>
    <s v="2012"/>
    <n v="1"/>
    <b v="0"/>
    <s v="Not Specified"/>
    <n v="4"/>
    <n v="240.49"/>
    <n v="0.05"/>
    <s v="Regular Air"/>
    <n v="-53.9"/>
    <n v="56.96"/>
    <n v="13.22"/>
    <s v="Emily Grady"/>
    <s v="Alberta"/>
    <s v="West"/>
    <s v="Home Office"/>
    <s v="Office Supplies"/>
    <s v="Appliances"/>
    <n v="0.56000000000000005"/>
  </r>
  <r>
    <n v="41123"/>
    <d v="2010-12-06T00:00:00"/>
    <d v="2010-12-11T00:00:00"/>
    <s v="December"/>
    <s v="2010"/>
    <n v="5"/>
    <b v="0"/>
    <s v="low"/>
    <n v="27"/>
    <n v="322.45999999999998"/>
    <n v="0.04"/>
    <s v="Regular Air"/>
    <n v="54.29"/>
    <n v="11.34"/>
    <n v="5.01"/>
    <s v="Frank Gastineau"/>
    <s v="Alberta"/>
    <s v="West"/>
    <s v="Small Business"/>
    <s v="Office Supplies"/>
    <s v="Paper"/>
    <n v="0.36"/>
  </r>
  <r>
    <n v="41794"/>
    <d v="2011-05-27T00:00:00"/>
    <d v="2011-05-28T00:00:00"/>
    <s v="May"/>
    <s v="2011"/>
    <n v="1"/>
    <b v="0"/>
    <s v="Critical"/>
    <n v="48"/>
    <n v="836.59"/>
    <n v="0.06"/>
    <s v="Regular Air"/>
    <n v="-106.8"/>
    <n v="17.989999999999998"/>
    <n v="8.65"/>
    <s v="Larry Tron"/>
    <s v="Alberta"/>
    <s v="West"/>
    <s v="Home Office"/>
    <s v="Office Supplies"/>
    <s v="Pens &amp; Art Supplies"/>
    <n v="0.56999999999999995"/>
  </r>
  <r>
    <n v="41794"/>
    <d v="2011-05-27T00:00:00"/>
    <d v="2011-05-29T00:00:00"/>
    <s v="May"/>
    <s v="2011"/>
    <n v="2"/>
    <b v="0"/>
    <s v="Critical"/>
    <n v="21"/>
    <n v="58.14"/>
    <n v="0.04"/>
    <s v="Regular Air"/>
    <n v="-2.23"/>
    <n v="2.78"/>
    <n v="0.97"/>
    <s v="Larry Tron"/>
    <s v="Alberta"/>
    <s v="West"/>
    <s v="Home Office"/>
    <s v="Office Supplies"/>
    <s v="Pens &amp; Art Supplies"/>
    <n v="0.59"/>
  </r>
  <r>
    <n v="41794"/>
    <d v="2011-05-27T00:00:00"/>
    <d v="2011-05-29T00:00:00"/>
    <s v="May"/>
    <s v="2011"/>
    <n v="2"/>
    <b v="0"/>
    <s v="Critical"/>
    <n v="49"/>
    <n v="891.60749999999996"/>
    <n v="0.06"/>
    <s v="Regular Air"/>
    <n v="100.59"/>
    <n v="20.99"/>
    <n v="4.8099999999999996"/>
    <s v="Larry Tron"/>
    <s v="Alberta"/>
    <s v="West"/>
    <s v="Home Office"/>
    <s v="Technology"/>
    <s v="Telephones and Communication"/>
    <n v="0.57999999999999996"/>
  </r>
  <r>
    <n v="42725"/>
    <d v="2011-05-02T00:00:00"/>
    <d v="2011-05-03T00:00:00"/>
    <s v="May"/>
    <s v="2011"/>
    <n v="1"/>
    <b v="0"/>
    <s v="Medium"/>
    <n v="18"/>
    <n v="231.06"/>
    <n v="0.04"/>
    <s v="Regular Air"/>
    <n v="-29.83"/>
    <n v="12.28"/>
    <n v="6.13"/>
    <s v="Frank Merwin"/>
    <s v="Alberta"/>
    <s v="West"/>
    <s v="Corporate"/>
    <s v="Office Supplies"/>
    <s v="Storage &amp; Organization"/>
    <n v="0.56999999999999995"/>
  </r>
  <r>
    <n v="43296"/>
    <d v="2012-03-03T00:00:00"/>
    <d v="2012-03-04T00:00:00"/>
    <s v="March"/>
    <s v="2012"/>
    <n v="1"/>
    <b v="0"/>
    <s v="Medium"/>
    <n v="41"/>
    <n v="1665.81"/>
    <n v="0.06"/>
    <s v="Regular Air"/>
    <n v="557.52"/>
    <n v="40.98"/>
    <n v="7.47"/>
    <s v="Larry Tron"/>
    <s v="Alberta"/>
    <s v="West"/>
    <s v="Corporate"/>
    <s v="Office Supplies"/>
    <s v="Binders and Binder Accessories"/>
    <n v="0.37"/>
  </r>
  <r>
    <n v="44294"/>
    <d v="2009-06-03T00:00:00"/>
    <d v="2009-06-10T00:00:00"/>
    <s v="June"/>
    <s v="2009"/>
    <n v="7"/>
    <b v="0"/>
    <s v="low"/>
    <n v="15"/>
    <n v="107.86"/>
    <n v="0.09"/>
    <s v="Express Air"/>
    <n v="-85.29"/>
    <n v="6.48"/>
    <n v="9.68"/>
    <s v="Grace Kelly"/>
    <s v="Alberta"/>
    <s v="West"/>
    <s v="Consumer"/>
    <s v="Office Supplies"/>
    <s v="Paper"/>
    <n v="0.36"/>
  </r>
  <r>
    <n v="44294"/>
    <d v="2009-06-03T00:00:00"/>
    <d v="2009-06-03T00:00:00"/>
    <s v="June"/>
    <s v="2009"/>
    <n v="0"/>
    <s v="FREE DELIVERY"/>
    <s v="low"/>
    <n v="13"/>
    <n v="305.60000000000002"/>
    <n v="0.09"/>
    <s v="Delivery Truck"/>
    <n v="-445.77"/>
    <n v="20.98"/>
    <n v="45"/>
    <s v="Grace Kelly"/>
    <s v="Alberta"/>
    <s v="West"/>
    <s v="Consumer"/>
    <s v="Office Supplies"/>
    <s v="Storage &amp; Organization"/>
    <n v="0.61"/>
  </r>
  <r>
    <n v="44294"/>
    <d v="2009-06-03T00:00:00"/>
    <d v="2009-06-05T00:00:00"/>
    <s v="June"/>
    <s v="2009"/>
    <n v="2"/>
    <b v="0"/>
    <s v="low"/>
    <n v="8"/>
    <n v="447.04050000000001"/>
    <n v="0.04"/>
    <s v="Regular Air"/>
    <n v="-206.15"/>
    <n v="65.989999999999995"/>
    <n v="8.99"/>
    <s v="Grace Kelly"/>
    <s v="Alberta"/>
    <s v="West"/>
    <s v="Consumer"/>
    <s v="Technology"/>
    <s v="Telephones and Communication"/>
    <n v="0.59"/>
  </r>
  <r>
    <n v="44391"/>
    <d v="2009-01-10T00:00:00"/>
    <d v="2009-01-11T00:00:00"/>
    <s v="January"/>
    <s v="2009"/>
    <n v="1"/>
    <b v="0"/>
    <s v="Not Specified"/>
    <n v="16"/>
    <n v="112.81"/>
    <n v="0.02"/>
    <s v="Regular Air"/>
    <n v="-85.23"/>
    <n v="6.48"/>
    <n v="9.17"/>
    <s v="Ann Steele"/>
    <s v="Alberta"/>
    <s v="West"/>
    <s v="Corporate"/>
    <s v="Office Supplies"/>
    <s v="Paper"/>
    <n v="0.37"/>
  </r>
  <r>
    <n v="47456"/>
    <d v="2012-05-31T00:00:00"/>
    <d v="2012-06-07T00:00:00"/>
    <s v="June"/>
    <s v="2012"/>
    <n v="7"/>
    <b v="0"/>
    <s v="low"/>
    <n v="43"/>
    <n v="277.08"/>
    <n v="0.08"/>
    <s v="Regular Air"/>
    <n v="-179.11"/>
    <n v="6.48"/>
    <n v="7.91"/>
    <s v="Brian DeCherney"/>
    <s v="Alberta"/>
    <s v="West"/>
    <s v="Corporate"/>
    <s v="Office Supplies"/>
    <s v="Paper"/>
    <n v="0.37"/>
  </r>
  <r>
    <n v="47778"/>
    <d v="2010-02-14T00:00:00"/>
    <d v="2010-02-16T00:00:00"/>
    <s v="February"/>
    <s v="2010"/>
    <n v="2"/>
    <b v="0"/>
    <s v="Critical"/>
    <n v="12"/>
    <n v="174.11"/>
    <n v="0.06"/>
    <s v="Regular Air"/>
    <n v="-24.52"/>
    <n v="13.73"/>
    <n v="6.85"/>
    <s v="Frank Merwin"/>
    <s v="Alberta"/>
    <s v="West"/>
    <s v="Corporate"/>
    <s v="Furniture"/>
    <s v="Office Furnishings"/>
    <n v="0.54"/>
  </r>
  <r>
    <n v="47974"/>
    <d v="2009-08-31T00:00:00"/>
    <d v="2009-09-02T00:00:00"/>
    <s v="September"/>
    <s v="2009"/>
    <n v="2"/>
    <b v="0"/>
    <s v="Medium"/>
    <n v="6"/>
    <n v="18.02"/>
    <n v="0.01"/>
    <s v="Regular Air"/>
    <n v="-3.09"/>
    <n v="2.78"/>
    <n v="1.34"/>
    <s v="Frank Merwin"/>
    <s v="Alberta"/>
    <s v="West"/>
    <s v="Corporate"/>
    <s v="Office Supplies"/>
    <s v="Pens &amp; Art Supplies"/>
    <n v="0.45"/>
  </r>
  <r>
    <n v="48486"/>
    <d v="2011-05-12T00:00:00"/>
    <d v="2011-05-14T00:00:00"/>
    <s v="May"/>
    <s v="2011"/>
    <n v="2"/>
    <b v="0"/>
    <s v="High"/>
    <n v="42"/>
    <n v="271.14"/>
    <n v="7.0000000000000007E-2"/>
    <s v="Regular Air"/>
    <n v="-174.74"/>
    <n v="6.48"/>
    <n v="7.91"/>
    <s v="Frank Merwin"/>
    <s v="Alberta"/>
    <s v="West"/>
    <s v="Corporate"/>
    <s v="Office Supplies"/>
    <s v="Paper"/>
    <n v="0.37"/>
  </r>
  <r>
    <n v="48775"/>
    <d v="2009-09-06T00:00:00"/>
    <d v="2009-09-08T00:00:00"/>
    <s v="September"/>
    <s v="2009"/>
    <n v="2"/>
    <b v="0"/>
    <s v="low"/>
    <n v="17"/>
    <n v="108.11"/>
    <n v="0.09"/>
    <s v="Regular Air"/>
    <n v="-62.23"/>
    <n v="6.48"/>
    <n v="6.86"/>
    <s v="Craig Carroll"/>
    <s v="Alberta"/>
    <s v="West"/>
    <s v="Corporate"/>
    <s v="Office Supplies"/>
    <s v="Paper"/>
    <n v="0.37"/>
  </r>
  <r>
    <n v="49218"/>
    <d v="2010-06-04T00:00:00"/>
    <d v="2010-06-04T00:00:00"/>
    <s v="June"/>
    <s v="2010"/>
    <n v="0"/>
    <s v="FREE DELIVERY"/>
    <s v="low"/>
    <n v="21"/>
    <n v="86.64"/>
    <n v="0.09"/>
    <s v="Regular Air"/>
    <n v="-73.069999999999993"/>
    <n v="3.98"/>
    <n v="5.26"/>
    <s v="Ann Steele"/>
    <s v="Alberta"/>
    <s v="West"/>
    <s v="Corporate"/>
    <s v="Office Supplies"/>
    <s v="Binders and Binder Accessories"/>
    <n v="0.38"/>
  </r>
  <r>
    <n v="49442"/>
    <d v="2012-08-09T00:00:00"/>
    <d v="2012-08-09T00:00:00"/>
    <s v="August"/>
    <s v="2012"/>
    <n v="0"/>
    <s v="FREE DELIVERY"/>
    <s v="High"/>
    <n v="11"/>
    <n v="131.12"/>
    <n v="0.03"/>
    <s v="Regular Air"/>
    <n v="-24.81"/>
    <n v="11.5"/>
    <n v="7.19"/>
    <s v="Brian DeCherney"/>
    <s v="Alberta"/>
    <s v="West"/>
    <s v="Corporate"/>
    <s v="Office Supplies"/>
    <s v="Binders and Binder Accessories"/>
    <n v="0.4"/>
  </r>
  <r>
    <n v="50625"/>
    <d v="2009-04-23T00:00:00"/>
    <d v="2009-04-24T00:00:00"/>
    <s v="April"/>
    <s v="2009"/>
    <n v="1"/>
    <b v="0"/>
    <s v="Medium"/>
    <n v="10"/>
    <n v="29.12"/>
    <n v="0.08"/>
    <s v="Regular Air"/>
    <n v="7.13"/>
    <n v="2.88"/>
    <n v="0.5"/>
    <s v="Frank Merwin"/>
    <s v="Alberta"/>
    <s v="West"/>
    <s v="Consumer"/>
    <s v="Office Supplies"/>
    <s v="Labels"/>
    <n v="0.39"/>
  </r>
  <r>
    <n v="50849"/>
    <d v="2012-10-04T00:00:00"/>
    <d v="2012-10-09T00:00:00"/>
    <s v="October"/>
    <s v="2012"/>
    <n v="5"/>
    <b v="0"/>
    <s v="low"/>
    <n v="47"/>
    <n v="307.37"/>
    <n v="0.04"/>
    <s v="Express Air"/>
    <n v="-249.27"/>
    <n v="6.48"/>
    <n v="9.17"/>
    <s v="Larry Tron"/>
    <s v="Alberta"/>
    <s v="West"/>
    <s v="Home Office"/>
    <s v="Office Supplies"/>
    <s v="Paper"/>
    <n v="0.37"/>
  </r>
  <r>
    <n v="51557"/>
    <d v="2011-10-31T00:00:00"/>
    <d v="2011-11-02T00:00:00"/>
    <s v="November"/>
    <s v="2011"/>
    <n v="2"/>
    <b v="0"/>
    <s v="High"/>
    <n v="36"/>
    <n v="1749.07"/>
    <n v="0.04"/>
    <s v="Regular Air"/>
    <n v="804.66"/>
    <n v="48.04"/>
    <n v="5.79"/>
    <s v="Craig Carroll"/>
    <s v="Alberta"/>
    <s v="West"/>
    <s v="Corporate"/>
    <s v="Office Supplies"/>
    <s v="Paper"/>
    <n v="0.37"/>
  </r>
  <r>
    <n v="51557"/>
    <d v="2011-10-31T00:00:00"/>
    <d v="2011-10-31T00:00:00"/>
    <s v="October"/>
    <s v="2011"/>
    <n v="0"/>
    <s v="FREE DELIVERY"/>
    <s v="High"/>
    <n v="14"/>
    <n v="37.9"/>
    <n v="0.08"/>
    <s v="Regular Air"/>
    <n v="-22.01"/>
    <n v="2.6"/>
    <n v="2.4"/>
    <s v="Craig Carroll"/>
    <s v="Alberta"/>
    <s v="West"/>
    <s v="Corporate"/>
    <s v="Office Supplies"/>
    <s v="Pens &amp; Art Supplies"/>
    <n v="0.57999999999999996"/>
  </r>
  <r>
    <n v="52870"/>
    <d v="2009-03-09T00:00:00"/>
    <d v="2009-03-11T00:00:00"/>
    <s v="March"/>
    <s v="2009"/>
    <n v="2"/>
    <b v="0"/>
    <s v="Not Specified"/>
    <n v="21"/>
    <n v="118.51"/>
    <n v="0.03"/>
    <s v="Regular Air"/>
    <n v="-948.71"/>
    <n v="3.25"/>
    <n v="49"/>
    <s v="Ann Steele"/>
    <s v="Alberta"/>
    <s v="West"/>
    <s v="Corporate"/>
    <s v="Office Supplies"/>
    <s v="Appliances"/>
    <n v="0.56000000000000005"/>
  </r>
  <r>
    <n v="52897"/>
    <d v="2009-08-22T00:00:00"/>
    <d v="2009-08-24T00:00:00"/>
    <s v="August"/>
    <s v="2009"/>
    <n v="2"/>
    <b v="0"/>
    <s v="Medium"/>
    <n v="40"/>
    <n v="2055.98"/>
    <n v="0"/>
    <s v="Regular Air"/>
    <n v="1016.86"/>
    <n v="47.9"/>
    <n v="5.86"/>
    <s v="Larry Tron"/>
    <s v="Alberta"/>
    <s v="West"/>
    <s v="Home Office"/>
    <s v="Office Supplies"/>
    <s v="Paper"/>
    <n v="0.37"/>
  </r>
  <r>
    <n v="53798"/>
    <d v="2009-04-19T00:00:00"/>
    <d v="2009-04-26T00:00:00"/>
    <s v="April"/>
    <s v="2009"/>
    <n v="7"/>
    <b v="0"/>
    <s v="low"/>
    <n v="29"/>
    <n v="2317.65"/>
    <n v="0"/>
    <s v="Regular Air"/>
    <n v="568.6"/>
    <n v="78.650000000000006"/>
    <n v="13.99"/>
    <s v="Kelly Williams"/>
    <s v="Alberta"/>
    <s v="West"/>
    <s v="Corporate"/>
    <s v="Office Supplies"/>
    <s v="Appliances"/>
    <n v="0.52"/>
  </r>
  <r>
    <n v="53798"/>
    <d v="2009-04-19T00:00:00"/>
    <d v="2009-04-24T00:00:00"/>
    <s v="April"/>
    <s v="2009"/>
    <n v="5"/>
    <b v="0"/>
    <s v="low"/>
    <n v="41"/>
    <n v="4987.7299999999996"/>
    <n v="0.08"/>
    <s v="Delivery Truck"/>
    <n v="-1867.97"/>
    <n v="122.99"/>
    <n v="70.2"/>
    <s v="Kelly Williams"/>
    <s v="Alberta"/>
    <s v="West"/>
    <s v="Corporate"/>
    <s v="Furniture"/>
    <s v="Chairs &amp; Chairmats"/>
    <n v="0.74"/>
  </r>
  <r>
    <n v="54051"/>
    <d v="2011-08-11T00:00:00"/>
    <d v="2011-08-13T00:00:00"/>
    <s v="August"/>
    <s v="2011"/>
    <n v="2"/>
    <b v="0"/>
    <s v="Medium"/>
    <n v="23"/>
    <n v="3301.33"/>
    <n v="0.05"/>
    <s v="Delivery Truck"/>
    <n v="-307.45999999999998"/>
    <n v="140.97999999999999"/>
    <n v="36.090000000000003"/>
    <s v="Alice McCarthy"/>
    <s v="Alberta"/>
    <s v="West"/>
    <s v="Corporate"/>
    <s v="Furniture"/>
    <s v="Bookcases"/>
    <n v="0.77"/>
  </r>
  <r>
    <n v="54051"/>
    <d v="2011-08-11T00:00:00"/>
    <d v="2011-08-12T00:00:00"/>
    <s v="August"/>
    <s v="2011"/>
    <n v="1"/>
    <b v="0"/>
    <s v="Medium"/>
    <n v="28"/>
    <n v="126.95"/>
    <n v="0.06"/>
    <s v="Express Air"/>
    <n v="45.87"/>
    <n v="4.13"/>
    <n v="0.99"/>
    <s v="Alice McCarthy"/>
    <s v="Alberta"/>
    <s v="West"/>
    <s v="Corporate"/>
    <s v="Office Supplies"/>
    <s v="Labels"/>
    <n v="0.39"/>
  </r>
  <r>
    <n v="54116"/>
    <d v="2011-11-03T00:00:00"/>
    <d v="2011-11-04T00:00:00"/>
    <s v="November"/>
    <s v="2011"/>
    <n v="1"/>
    <b v="0"/>
    <s v="Critical"/>
    <n v="22"/>
    <n v="3329.27"/>
    <n v="0.05"/>
    <s v="Delivery Truck"/>
    <n v="350"/>
    <n v="150.97999999999999"/>
    <n v="16.010000000000002"/>
    <s v="Frank Gastineau"/>
    <s v="Alberta"/>
    <s v="West"/>
    <s v="Small Business"/>
    <s v="Furniture"/>
    <s v="Tables"/>
    <n v="0.7"/>
  </r>
  <r>
    <n v="55459"/>
    <d v="2009-04-25T00:00:00"/>
    <d v="2009-04-27T00:00:00"/>
    <s v="April"/>
    <s v="2009"/>
    <n v="2"/>
    <b v="0"/>
    <s v="Critical"/>
    <n v="5"/>
    <n v="126.95"/>
    <n v="0"/>
    <s v="Regular Air"/>
    <n v="-4.17"/>
    <n v="22.84"/>
    <n v="8.18"/>
    <s v="Larry Tron"/>
    <s v="Alberta"/>
    <s v="West"/>
    <s v="Home Office"/>
    <s v="Office Supplies"/>
    <s v="Paper"/>
    <n v="0.39"/>
  </r>
  <r>
    <n v="56582"/>
    <d v="2009-06-12T00:00:00"/>
    <d v="2009-06-16T00:00:00"/>
    <s v="June"/>
    <s v="2009"/>
    <n v="4"/>
    <b v="0"/>
    <s v="low"/>
    <n v="25"/>
    <n v="2612.89"/>
    <n v="0.04"/>
    <s v="Regular Air"/>
    <n v="490.99"/>
    <n v="105.29"/>
    <n v="10.119999999999999"/>
    <s v="Harold Pawlan"/>
    <s v="Alberta"/>
    <s v="West"/>
    <s v="Small Business"/>
    <s v="Furniture"/>
    <s v="Office Furnishings"/>
    <n v="0.79"/>
  </r>
  <r>
    <n v="56582"/>
    <d v="2009-06-12T00:00:00"/>
    <d v="2009-06-14T00:00:00"/>
    <s v="June"/>
    <s v="2009"/>
    <n v="2"/>
    <b v="0"/>
    <s v="low"/>
    <n v="47"/>
    <n v="1146.992"/>
    <n v="7.0000000000000007E-2"/>
    <s v="Delivery Truck"/>
    <n v="-1643.74"/>
    <n v="31.76"/>
    <n v="45.51"/>
    <s v="Harold Pawlan"/>
    <s v="Alberta"/>
    <s v="West"/>
    <s v="Small Business"/>
    <s v="Furniture"/>
    <s v="Tables"/>
    <n v="0.65"/>
  </r>
  <r>
    <n v="57121"/>
    <d v="2011-11-16T00:00:00"/>
    <d v="2011-11-18T00:00:00"/>
    <s v="November"/>
    <s v="2011"/>
    <n v="2"/>
    <b v="0"/>
    <s v="Not Specified"/>
    <n v="42"/>
    <n v="199.24"/>
    <n v="7.0000000000000007E-2"/>
    <s v="Regular Air"/>
    <n v="-84.26"/>
    <n v="4.9800000000000004"/>
    <n v="4.72"/>
    <s v="Grace Kelly"/>
    <s v="Alberta"/>
    <s v="West"/>
    <s v="Consumer"/>
    <s v="Office Supplies"/>
    <s v="Paper"/>
    <n v="0.36"/>
  </r>
  <r>
    <n v="57121"/>
    <d v="2011-11-16T00:00:00"/>
    <d v="2011-11-18T00:00:00"/>
    <s v="November"/>
    <s v="2011"/>
    <n v="2"/>
    <b v="0"/>
    <s v="Not Specified"/>
    <n v="3"/>
    <n v="504.6705"/>
    <n v="0.01"/>
    <s v="Regular Air"/>
    <n v="-800.89"/>
    <n v="195.99"/>
    <n v="4.2"/>
    <s v="Grace Kelly"/>
    <s v="Alberta"/>
    <s v="West"/>
    <s v="Consumer"/>
    <s v="Technology"/>
    <s v="Telephones and Communication"/>
    <n v="0.56000000000000005"/>
  </r>
  <r>
    <n v="58657"/>
    <d v="2010-03-27T00:00:00"/>
    <d v="2010-03-29T00:00:00"/>
    <s v="March"/>
    <s v="2010"/>
    <n v="2"/>
    <b v="0"/>
    <s v="Critical"/>
    <n v="43"/>
    <n v="1338.12"/>
    <n v="0.04"/>
    <s v="Regular Air"/>
    <n v="519.70000000000005"/>
    <n v="31.78"/>
    <n v="1.99"/>
    <s v="Kelly Williams"/>
    <s v="Alberta"/>
    <s v="West"/>
    <s v="Corporate"/>
    <s v="Technology"/>
    <s v="Computer Peripherals"/>
    <n v="0.42"/>
  </r>
  <r>
    <n v="59170"/>
    <d v="2009-02-17T00:00:00"/>
    <d v="2009-02-18T00:00:00"/>
    <s v="February"/>
    <s v="2009"/>
    <n v="1"/>
    <b v="0"/>
    <s v="High"/>
    <n v="44"/>
    <n v="242.46"/>
    <n v="0.02"/>
    <s v="Regular Air"/>
    <n v="9.3000000000000007"/>
    <n v="5.34"/>
    <n v="2.99"/>
    <s v="Frank Merwin"/>
    <s v="Alberta"/>
    <s v="West"/>
    <s v="Consumer"/>
    <s v="Office Supplies"/>
    <s v="Binders and Binder Accessories"/>
    <n v="0.38"/>
  </r>
  <r>
    <n v="59170"/>
    <d v="2009-02-17T00:00:00"/>
    <d v="2009-02-19T00:00:00"/>
    <s v="February"/>
    <s v="2009"/>
    <n v="2"/>
    <b v="0"/>
    <s v="High"/>
    <n v="10"/>
    <n v="607.77"/>
    <n v="0.04"/>
    <s v="Regular Air"/>
    <n v="232"/>
    <n v="62.18"/>
    <n v="10.84"/>
    <s v="Frank Merwin"/>
    <s v="Alberta"/>
    <s v="West"/>
    <s v="Consumer"/>
    <s v="Furniture"/>
    <s v="Office Furnishings"/>
    <n v="0.63"/>
  </r>
  <r>
    <n v="59170"/>
    <d v="2009-02-17T00:00:00"/>
    <d v="2009-02-19T00:00:00"/>
    <s v="February"/>
    <s v="2009"/>
    <n v="2"/>
    <b v="0"/>
    <s v="High"/>
    <n v="22"/>
    <n v="954.57"/>
    <n v="0.03"/>
    <s v="Regular Air"/>
    <n v="-380.9"/>
    <n v="41.47"/>
    <n v="34.200000000000003"/>
    <s v="Frank Merwin"/>
    <s v="Alberta"/>
    <s v="West"/>
    <s v="Consumer"/>
    <s v="Furniture"/>
    <s v="Office Furnishings"/>
    <n v="0.73"/>
  </r>
  <r>
    <n v="59170"/>
    <d v="2009-02-17T00:00:00"/>
    <d v="2009-02-19T00:00:00"/>
    <s v="February"/>
    <s v="2009"/>
    <n v="2"/>
    <b v="0"/>
    <s v="High"/>
    <n v="5"/>
    <n v="8767.6200000000008"/>
    <n v="0.04"/>
    <s v="Regular Air"/>
    <n v="-1510.89"/>
    <n v="1938.02"/>
    <n v="13.99"/>
    <s v="Frank Merwin"/>
    <s v="Alberta"/>
    <s v="West"/>
    <s v="Consumer"/>
    <s v="Technology"/>
    <s v="Office Machines"/>
    <n v="0.38"/>
  </r>
  <r>
    <n v="59297"/>
    <d v="2009-12-09T00:00:00"/>
    <d v="2009-12-11T00:00:00"/>
    <s v="December"/>
    <s v="2009"/>
    <n v="2"/>
    <b v="0"/>
    <s v="Medium"/>
    <n v="13"/>
    <n v="1582.47"/>
    <n v="0.05"/>
    <s v="Delivery Truck"/>
    <n v="-205.02"/>
    <n v="119.99"/>
    <n v="56.14"/>
    <s v="Annie Thurman"/>
    <s v="Alberta"/>
    <s v="West"/>
    <s v="Consumer"/>
    <s v="Technology"/>
    <s v="Office Machines"/>
    <n v="0.39"/>
  </r>
  <r>
    <n v="6"/>
    <d v="2012-02-20T00:00:00"/>
    <d v="2012-02-21T00:00:00"/>
    <s v="February"/>
    <s v="2012"/>
    <n v="1"/>
    <b v="0"/>
    <s v="Not Specified"/>
    <n v="2"/>
    <n v="6.93"/>
    <n v="0.01"/>
    <s v="Regular Air"/>
    <n v="-4.6399999999999997"/>
    <n v="2.08"/>
    <n v="2.56"/>
    <s v="Ruben Dartt"/>
    <s v="Alberta"/>
    <s v="West"/>
    <s v="Corporate"/>
    <s v="Office Supplies"/>
    <s v="Scissors, Rulers and Trimmers"/>
    <n v="0.55000000000000004"/>
  </r>
  <r>
    <n v="32"/>
    <d v="2011-07-15T00:00:00"/>
    <d v="2011-07-17T00:00:00"/>
    <s v="July"/>
    <s v="2011"/>
    <n v="2"/>
    <b v="0"/>
    <s v="High"/>
    <n v="26"/>
    <n v="2808.08"/>
    <n v="7.0000000000000007E-2"/>
    <s v="Regular Air"/>
    <n v="1054.82"/>
    <n v="107.53"/>
    <n v="5.81"/>
    <s v="Liz Pelletier"/>
    <s v="Alberta"/>
    <s v="West"/>
    <s v="Corporate"/>
    <s v="Furniture"/>
    <s v="Office Furnishings"/>
    <n v="0.65"/>
  </r>
  <r>
    <n v="32"/>
    <d v="2011-07-15T00:00:00"/>
    <d v="2011-07-16T00:00:00"/>
    <s v="July"/>
    <s v="2011"/>
    <n v="1"/>
    <b v="0"/>
    <s v="High"/>
    <n v="24"/>
    <n v="1761.4"/>
    <n v="0.09"/>
    <s v="Delivery Truck"/>
    <n v="-1748.56"/>
    <n v="70.89"/>
    <n v="89.3"/>
    <s v="Liz Pelletier"/>
    <s v="Alberta"/>
    <s v="West"/>
    <s v="Corporate"/>
    <s v="Furniture"/>
    <s v="Tables"/>
    <n v="0.72"/>
  </r>
  <r>
    <n v="32"/>
    <d v="2011-07-15T00:00:00"/>
    <d v="2011-07-17T00:00:00"/>
    <s v="July"/>
    <s v="2011"/>
    <n v="2"/>
    <b v="0"/>
    <s v="High"/>
    <n v="23"/>
    <n v="160.23349999999999"/>
    <n v="0.04"/>
    <s v="Regular Air"/>
    <n v="-85.13"/>
    <n v="7.99"/>
    <n v="5.03"/>
    <s v="Liz Pelletier"/>
    <s v="Alberta"/>
    <s v="West"/>
    <s v="Corporate"/>
    <s v="Technology"/>
    <s v="Telephones and Communication"/>
    <n v="0.6"/>
  </r>
  <r>
    <n v="420"/>
    <d v="2011-10-30T00:00:00"/>
    <d v="2011-10-30T00:00:00"/>
    <s v="October"/>
    <s v="2011"/>
    <n v="0"/>
    <s v="FREE DELIVERY"/>
    <s v="Not Specified"/>
    <n v="8"/>
    <n v="43.29"/>
    <n v="0.09"/>
    <s v="Regular Air"/>
    <n v="-20.69"/>
    <n v="4.9800000000000004"/>
    <n v="4.8600000000000003"/>
    <s v="Tony Sayre"/>
    <s v="Alberta"/>
    <s v="West"/>
    <s v="Small Business"/>
    <s v="Office Supplies"/>
    <s v="Paper"/>
    <n v="0.38"/>
  </r>
  <r>
    <n v="420"/>
    <d v="2011-10-30T00:00:00"/>
    <d v="2011-11-01T00:00:00"/>
    <s v="November"/>
    <s v="2011"/>
    <n v="2"/>
    <b v="0"/>
    <s v="Not Specified"/>
    <n v="6"/>
    <n v="41.7"/>
    <n v="0.03"/>
    <s v="Regular Air"/>
    <n v="-14.56"/>
    <n v="5.78"/>
    <n v="5.37"/>
    <s v="Tony Sayre"/>
    <s v="Alberta"/>
    <s v="West"/>
    <s v="Small Business"/>
    <s v="Office Supplies"/>
    <s v="Paper"/>
    <n v="0.36"/>
  </r>
  <r>
    <n v="1857"/>
    <d v="2010-01-12T00:00:00"/>
    <d v="2010-01-13T00:00:00"/>
    <s v="January"/>
    <s v="2010"/>
    <n v="1"/>
    <b v="0"/>
    <s v="High"/>
    <n v="37"/>
    <n v="199.76"/>
    <n v="7.0000000000000007E-2"/>
    <s v="Regular Air"/>
    <n v="20"/>
    <n v="5.58"/>
    <n v="1.99"/>
    <s v="Roy Phan"/>
    <s v="Alberta"/>
    <s v="West"/>
    <s v="Consumer"/>
    <s v="Office Supplies"/>
    <s v="Pens &amp; Art Supplies"/>
    <n v="0.46"/>
  </r>
  <r>
    <n v="2247"/>
    <d v="2012-08-01T00:00:00"/>
    <d v="2012-08-03T00:00:00"/>
    <s v="August"/>
    <s v="2012"/>
    <n v="2"/>
    <b v="0"/>
    <s v="Not Specified"/>
    <n v="6"/>
    <n v="21134.71"/>
    <n v="0.06"/>
    <s v="Delivery Truck"/>
    <n v="-4266.09"/>
    <n v="3502.14"/>
    <n v="8.73"/>
    <s v="Clay Cheatham"/>
    <s v="Alberta"/>
    <s v="West"/>
    <s v="Small Business"/>
    <s v="Technology"/>
    <s v="Office Machines"/>
    <n v="0.56999999999999995"/>
  </r>
  <r>
    <n v="2882"/>
    <d v="2011-08-21T00:00:00"/>
    <d v="2011-08-23T00:00:00"/>
    <s v="August"/>
    <s v="2011"/>
    <n v="2"/>
    <b v="0"/>
    <s v="High"/>
    <n v="23"/>
    <n v="3872.87"/>
    <n v="0.03"/>
    <s v="Delivery Truck"/>
    <n v="565.34"/>
    <n v="160.97999999999999"/>
    <n v="30"/>
    <s v="Yoseph Carroll"/>
    <s v="Alberta"/>
    <s v="West"/>
    <s v="Consumer"/>
    <s v="Furniture"/>
    <s v="Chairs &amp; Chairmats"/>
    <n v="0.62"/>
  </r>
  <r>
    <n v="2882"/>
    <d v="2011-08-21T00:00:00"/>
    <d v="2011-08-22T00:00:00"/>
    <s v="August"/>
    <s v="2011"/>
    <n v="1"/>
    <b v="0"/>
    <s v="High"/>
    <n v="9"/>
    <n v="356.72"/>
    <n v="7.0000000000000007E-2"/>
    <s v="Regular Air"/>
    <n v="12.61"/>
    <n v="40.98"/>
    <n v="1.99"/>
    <s v="Yoseph Carroll"/>
    <s v="Alberta"/>
    <s v="West"/>
    <s v="Consumer"/>
    <s v="Technology"/>
    <s v="Computer Peripherals"/>
    <n v="0.44"/>
  </r>
  <r>
    <n v="3297"/>
    <d v="2012-11-02T00:00:00"/>
    <d v="2012-11-03T00:00:00"/>
    <s v="November"/>
    <s v="2012"/>
    <n v="1"/>
    <b v="0"/>
    <s v="High"/>
    <n v="40"/>
    <n v="158.69999999999999"/>
    <n v="0.04"/>
    <s v="Regular Air"/>
    <n v="-196.8"/>
    <n v="3.75"/>
    <n v="7.5"/>
    <s v="Raymond Book"/>
    <s v="Alberta"/>
    <s v="West"/>
    <s v="Consumer"/>
    <s v="Office Supplies"/>
    <s v="Labels"/>
    <n v="0.37"/>
  </r>
  <r>
    <n v="3655"/>
    <d v="2012-10-05T00:00:00"/>
    <d v="2012-10-05T00:00:00"/>
    <s v="October"/>
    <s v="2012"/>
    <n v="0"/>
    <s v="FREE DELIVERY"/>
    <s v="Critical"/>
    <n v="3"/>
    <n v="62.54"/>
    <n v="0.02"/>
    <s v="Regular Air"/>
    <n v="-30.74"/>
    <n v="15.99"/>
    <n v="13.18"/>
    <s v="Tony Sayre"/>
    <s v="Alberta"/>
    <s v="West"/>
    <s v="Small Business"/>
    <s v="Office Supplies"/>
    <s v="Binders and Binder Accessories"/>
    <n v="0.37"/>
  </r>
  <r>
    <n v="3655"/>
    <d v="2012-10-05T00:00:00"/>
    <d v="2012-10-06T00:00:00"/>
    <s v="October"/>
    <s v="2012"/>
    <n v="1"/>
    <b v="0"/>
    <s v="Critical"/>
    <n v="24"/>
    <n v="2750.107"/>
    <n v="0"/>
    <s v="Regular Air"/>
    <n v="600.41999999999996"/>
    <n v="125.99"/>
    <n v="7.69"/>
    <s v="Tony Sayre"/>
    <s v="Alberta"/>
    <s v="West"/>
    <s v="Small Business"/>
    <s v="Technology"/>
    <s v="Telephones and Communication"/>
    <n v="0.57999999999999996"/>
  </r>
  <r>
    <n v="3746"/>
    <d v="2009-09-10T00:00:00"/>
    <d v="2009-09-10T00:00:00"/>
    <s v="September"/>
    <s v="2009"/>
    <n v="0"/>
    <s v="FREE DELIVERY"/>
    <s v="Not Specified"/>
    <n v="14"/>
    <n v="1463.0965000000001"/>
    <n v="0"/>
    <s v="Regular Air"/>
    <n v="162.66999999999999"/>
    <n v="115.99"/>
    <n v="2.5"/>
    <s v="Alan Dominguez"/>
    <s v="Alberta"/>
    <s v="West"/>
    <s v="Corporate"/>
    <s v="Technology"/>
    <s v="Telephones and Communication"/>
    <n v="0.56999999999999995"/>
  </r>
  <r>
    <n v="3746"/>
    <d v="2009-09-10T00:00:00"/>
    <d v="2009-09-11T00:00:00"/>
    <s v="September"/>
    <s v="2009"/>
    <n v="1"/>
    <b v="0"/>
    <s v="Not Specified"/>
    <n v="38"/>
    <n v="246.3"/>
    <n v="0.02"/>
    <s v="Regular Air"/>
    <n v="-67.489999999999995"/>
    <n v="5.98"/>
    <n v="5.79"/>
    <s v="Alan Dominguez"/>
    <s v="Alberta"/>
    <s v="West"/>
    <s v="Corporate"/>
    <s v="Office Supplies"/>
    <s v="Paper"/>
    <n v="0.36"/>
  </r>
  <r>
    <n v="3845"/>
    <d v="2012-04-25T00:00:00"/>
    <d v="2012-04-25T00:00:00"/>
    <s v="April"/>
    <s v="2012"/>
    <n v="0"/>
    <s v="FREE DELIVERY"/>
    <s v="Critical"/>
    <n v="9"/>
    <n v="3064.27"/>
    <n v="0.09"/>
    <s v="Regular Air"/>
    <n v="294.39"/>
    <n v="363.25"/>
    <n v="19.989999999999998"/>
    <s v="Stephanie Phelps"/>
    <s v="Alberta"/>
    <s v="West"/>
    <s v="Consumer"/>
    <s v="Office Supplies"/>
    <s v="Appliances"/>
    <n v="0.56999999999999995"/>
  </r>
  <r>
    <n v="3845"/>
    <d v="2012-04-25T00:00:00"/>
    <d v="2012-04-27T00:00:00"/>
    <s v="April"/>
    <s v="2012"/>
    <n v="2"/>
    <b v="0"/>
    <s v="Critical"/>
    <n v="22"/>
    <n v="475.72"/>
    <n v="0.02"/>
    <s v="Regular Air"/>
    <n v="-10.4"/>
    <n v="19.98"/>
    <n v="10.49"/>
    <s v="Stephanie Phelps"/>
    <s v="Alberta"/>
    <s v="West"/>
    <s v="Consumer"/>
    <s v="Furniture"/>
    <s v="Office Furnishings"/>
    <n v="0.49"/>
  </r>
  <r>
    <n v="3845"/>
    <d v="2012-04-25T00:00:00"/>
    <d v="2012-04-26T00:00:00"/>
    <s v="April"/>
    <s v="2012"/>
    <n v="1"/>
    <b v="0"/>
    <s v="Critical"/>
    <n v="15"/>
    <n v="123.91"/>
    <n v="0.09"/>
    <s v="Regular Air"/>
    <n v="39.04"/>
    <n v="8.34"/>
    <n v="0.96"/>
    <s v="Stephanie Phelps"/>
    <s v="Alberta"/>
    <s v="West"/>
    <s v="Consumer"/>
    <s v="Furniture"/>
    <s v="Office Furnishings"/>
    <n v="0.43"/>
  </r>
  <r>
    <n v="4514"/>
    <d v="2009-04-29T00:00:00"/>
    <d v="2009-04-30T00:00:00"/>
    <s v="April"/>
    <s v="2009"/>
    <n v="1"/>
    <b v="0"/>
    <s v="Medium"/>
    <n v="28"/>
    <n v="2841.4395"/>
    <n v="0.08"/>
    <s v="Regular Air"/>
    <n v="374.63"/>
    <n v="125.99"/>
    <n v="7.69"/>
    <s v="Yoseph Carroll"/>
    <s v="Alberta"/>
    <s v="West"/>
    <s v="Consumer"/>
    <s v="Technology"/>
    <s v="Telephones and Communication"/>
    <n v="0.59"/>
  </r>
  <r>
    <n v="4672"/>
    <d v="2011-11-06T00:00:00"/>
    <d v="2011-11-07T00:00:00"/>
    <s v="November"/>
    <s v="2011"/>
    <n v="1"/>
    <b v="0"/>
    <s v="Critical"/>
    <n v="20"/>
    <n v="152.44"/>
    <n v="0.08"/>
    <s v="Regular Air"/>
    <n v="-16.64"/>
    <n v="7.7"/>
    <n v="3.68"/>
    <s v="Alan Dominguez"/>
    <s v="Alberta"/>
    <s v="West"/>
    <s v="Corporate"/>
    <s v="Furniture"/>
    <s v="Office Furnishings"/>
    <n v="0.52"/>
  </r>
  <r>
    <n v="4705"/>
    <d v="2012-03-21T00:00:00"/>
    <d v="2012-03-23T00:00:00"/>
    <s v="March"/>
    <s v="2012"/>
    <n v="2"/>
    <b v="0"/>
    <s v="Not Specified"/>
    <n v="16"/>
    <n v="123.85"/>
    <n v="0.09"/>
    <s v="Regular Air"/>
    <n v="-71.44"/>
    <n v="7.98"/>
    <n v="6.5"/>
    <s v="Adrian Hane"/>
    <s v="Alberta"/>
    <s v="West"/>
    <s v="Corporate"/>
    <s v="Office Supplies"/>
    <s v="Storage &amp; Organization"/>
    <n v="0.59"/>
  </r>
  <r>
    <n v="4805"/>
    <d v="2012-04-24T00:00:00"/>
    <d v="2012-04-27T00:00:00"/>
    <s v="April"/>
    <s v="2012"/>
    <n v="3"/>
    <b v="0"/>
    <s v="Not Specified"/>
    <n v="7"/>
    <n v="55.38"/>
    <n v="0.02"/>
    <s v="Regular Air"/>
    <n v="-25.95"/>
    <n v="6.48"/>
    <n v="7.37"/>
    <s v="Tony Sayre"/>
    <s v="Alberta"/>
    <s v="West"/>
    <s v="Small Business"/>
    <s v="Office Supplies"/>
    <s v="Paper"/>
    <n v="0.37"/>
  </r>
  <r>
    <n v="5222"/>
    <d v="2009-05-26T00:00:00"/>
    <d v="2009-05-27T00:00:00"/>
    <s v="May"/>
    <s v="2009"/>
    <n v="1"/>
    <b v="0"/>
    <s v="Not Specified"/>
    <n v="40"/>
    <n v="14451.75"/>
    <n v="0.01"/>
    <s v="Delivery Truck"/>
    <n v="4503.63"/>
    <n v="349.45"/>
    <n v="60"/>
    <s v="Tonja Turnell"/>
    <s v="Alberta"/>
    <s v="West"/>
    <s v="Consumer"/>
    <s v="Furniture"/>
    <s v="Tables"/>
    <m/>
  </r>
  <r>
    <n v="5441"/>
    <d v="2009-07-20T00:00:00"/>
    <d v="2009-07-22T00:00:00"/>
    <s v="July"/>
    <s v="2009"/>
    <n v="2"/>
    <b v="0"/>
    <s v="Not Specified"/>
    <n v="34"/>
    <n v="226.83"/>
    <n v="0.02"/>
    <s v="Regular Air"/>
    <n v="-92.05"/>
    <n v="6.48"/>
    <n v="6.6"/>
    <s v="Brendan Sweed"/>
    <s v="Alberta"/>
    <s v="West"/>
    <s v="Consumer"/>
    <s v="Office Supplies"/>
    <s v="Paper"/>
    <n v="0.37"/>
  </r>
  <r>
    <n v="5441"/>
    <d v="2009-07-20T00:00:00"/>
    <d v="2009-07-21T00:00:00"/>
    <s v="July"/>
    <s v="2009"/>
    <n v="1"/>
    <b v="0"/>
    <s v="Not Specified"/>
    <n v="16"/>
    <n v="278.92"/>
    <n v="0.04"/>
    <s v="Regular Air"/>
    <n v="6.11"/>
    <n v="17.149999999999999"/>
    <n v="4.96"/>
    <s v="Brendan Sweed"/>
    <s v="Alberta"/>
    <s v="West"/>
    <s v="Consumer"/>
    <s v="Office Supplies"/>
    <s v="Storage &amp; Organization"/>
    <n v="0.57999999999999996"/>
  </r>
  <r>
    <n v="6500"/>
    <d v="2012-10-12T00:00:00"/>
    <d v="2012-10-14T00:00:00"/>
    <s v="October"/>
    <s v="2012"/>
    <n v="2"/>
    <b v="0"/>
    <s v="Critical"/>
    <n v="15"/>
    <n v="448.07"/>
    <n v="0.1"/>
    <s v="Regular Air"/>
    <n v="-141.02000000000001"/>
    <n v="30.42"/>
    <n v="8.65"/>
    <s v="Tony Sayre"/>
    <s v="Alberta"/>
    <s v="West"/>
    <s v="Home Office"/>
    <s v="Technology"/>
    <s v="Computer Peripherals"/>
    <n v="0.74"/>
  </r>
  <r>
    <n v="6500"/>
    <d v="2012-10-12T00:00:00"/>
    <d v="2012-10-13T00:00:00"/>
    <s v="October"/>
    <s v="2012"/>
    <n v="1"/>
    <b v="0"/>
    <s v="Critical"/>
    <n v="20"/>
    <n v="38.29"/>
    <n v="0.06"/>
    <s v="Regular Air"/>
    <n v="-16.149999999999999"/>
    <n v="1.95"/>
    <n v="1.63"/>
    <s v="Tony Sayre"/>
    <s v="Alberta"/>
    <s v="West"/>
    <s v="Home Office"/>
    <s v="Office Supplies"/>
    <s v="Pens &amp; Art Supplies"/>
    <n v="0.46"/>
  </r>
  <r>
    <n v="6562"/>
    <d v="2009-12-20T00:00:00"/>
    <d v="2009-12-22T00:00:00"/>
    <s v="December"/>
    <s v="2009"/>
    <n v="2"/>
    <b v="0"/>
    <s v="Critical"/>
    <n v="12"/>
    <n v="17274.87"/>
    <n v="0.02"/>
    <s v="Delivery Truck"/>
    <n v="2028.12"/>
    <n v="1360.14"/>
    <n v="14.7"/>
    <s v="Brendan Sweed"/>
    <s v="Alberta"/>
    <s v="West"/>
    <s v="Consumer"/>
    <s v="Technology"/>
    <s v="Office Machines"/>
    <n v="0.59"/>
  </r>
  <r>
    <n v="7203"/>
    <d v="2009-01-08T00:00:00"/>
    <d v="2009-01-10T00:00:00"/>
    <s v="January"/>
    <s v="2009"/>
    <n v="2"/>
    <b v="0"/>
    <s v="High"/>
    <n v="25"/>
    <n v="21752.01"/>
    <n v="0.03"/>
    <s v="Regular Air"/>
    <n v="9296.35"/>
    <n v="896.99"/>
    <n v="19.989999999999998"/>
    <s v="Ruben Dartt"/>
    <s v="Alberta"/>
    <s v="West"/>
    <s v="Corporate"/>
    <s v="Office Supplies"/>
    <s v="Binders and Binder Accessories"/>
    <n v="0.38"/>
  </r>
  <r>
    <n v="7553"/>
    <d v="2010-05-07T00:00:00"/>
    <d v="2010-05-08T00:00:00"/>
    <s v="May"/>
    <s v="2010"/>
    <n v="1"/>
    <b v="0"/>
    <s v="Medium"/>
    <n v="12"/>
    <n v="1079.19"/>
    <n v="7.0000000000000007E-2"/>
    <s v="Regular Air"/>
    <n v="46.8"/>
    <n v="92.23"/>
    <n v="39.61"/>
    <s v="Tony Sayre"/>
    <s v="Alberta"/>
    <s v="West"/>
    <s v="Home Office"/>
    <s v="Furniture"/>
    <s v="Office Furnishings"/>
    <n v="0.67"/>
  </r>
  <r>
    <n v="7553"/>
    <d v="2010-05-07T00:00:00"/>
    <d v="2010-05-10T00:00:00"/>
    <s v="May"/>
    <s v="2010"/>
    <n v="3"/>
    <b v="0"/>
    <s v="Medium"/>
    <n v="3"/>
    <n v="19.05"/>
    <n v="0.04"/>
    <s v="Regular Air"/>
    <n v="-14.81"/>
    <n v="4.28"/>
    <n v="6.72"/>
    <s v="Tony Sayre"/>
    <s v="Alberta"/>
    <s v="West"/>
    <s v="Home Office"/>
    <s v="Office Supplies"/>
    <s v="Paper"/>
    <n v="0.4"/>
  </r>
  <r>
    <n v="7680"/>
    <d v="2011-04-08T00:00:00"/>
    <d v="2011-04-08T00:00:00"/>
    <s v="April"/>
    <s v="2011"/>
    <n v="0"/>
    <s v="FREE DELIVERY"/>
    <s v="Not Specified"/>
    <n v="32"/>
    <n v="1141.3699999999999"/>
    <n v="0.04"/>
    <s v="Regular Air"/>
    <n v="-0.14000000000000001"/>
    <n v="35.44"/>
    <n v="19.989999999999998"/>
    <s v="Jim Karlsson"/>
    <s v="Alberta"/>
    <s v="West"/>
    <s v="Small Business"/>
    <s v="Office Supplies"/>
    <s v="Paper"/>
    <n v="0.38"/>
  </r>
  <r>
    <n v="7719"/>
    <d v="2009-03-21T00:00:00"/>
    <d v="2009-03-23T00:00:00"/>
    <s v="March"/>
    <s v="2009"/>
    <n v="2"/>
    <b v="0"/>
    <s v="low"/>
    <n v="37"/>
    <n v="522.62"/>
    <n v="0.02"/>
    <s v="Regular Air"/>
    <n v="34.520000000000003"/>
    <n v="13.48"/>
    <n v="4.51"/>
    <s v="Tony Sayre"/>
    <s v="Alberta"/>
    <s v="West"/>
    <s v="Home Office"/>
    <s v="Office Supplies"/>
    <s v="Storage &amp; Organization"/>
    <n v="0.59"/>
  </r>
  <r>
    <n v="8167"/>
    <d v="2012-08-04T00:00:00"/>
    <d v="2012-08-06T00:00:00"/>
    <s v="August"/>
    <s v="2012"/>
    <n v="2"/>
    <b v="0"/>
    <s v="Critical"/>
    <n v="4"/>
    <n v="30.95"/>
    <n v="0.1"/>
    <s v="Regular Air"/>
    <n v="-16.48"/>
    <n v="6.48"/>
    <n v="6.22"/>
    <s v="Jim Karlsson"/>
    <s v="Alberta"/>
    <s v="West"/>
    <s v="Small Business"/>
    <s v="Office Supplies"/>
    <s v="Paper"/>
    <n v="0.37"/>
  </r>
  <r>
    <n v="8167"/>
    <d v="2012-08-04T00:00:00"/>
    <d v="2012-08-06T00:00:00"/>
    <s v="August"/>
    <s v="2012"/>
    <n v="2"/>
    <b v="0"/>
    <s v="Critical"/>
    <n v="48"/>
    <n v="1449.3009999999999"/>
    <n v="0.06"/>
    <s v="Regular Air"/>
    <n v="432.38"/>
    <n v="35.99"/>
    <n v="1.25"/>
    <s v="Jim Karlsson"/>
    <s v="Alberta"/>
    <s v="West"/>
    <s v="Small Business"/>
    <s v="Technology"/>
    <s v="Telephones and Communication"/>
    <n v="0.56999999999999995"/>
  </r>
  <r>
    <n v="8353"/>
    <d v="2009-05-15T00:00:00"/>
    <d v="2009-05-17T00:00:00"/>
    <s v="May"/>
    <s v="2009"/>
    <n v="2"/>
    <b v="0"/>
    <s v="Medium"/>
    <n v="34"/>
    <n v="286.89999999999998"/>
    <n v="0.06"/>
    <s v="Regular Air"/>
    <n v="-36.630000000000003"/>
    <n v="8.32"/>
    <n v="2.38"/>
    <s v="Brendan Sweed"/>
    <s v="Alberta"/>
    <s v="West"/>
    <s v="Consumer"/>
    <s v="Technology"/>
    <s v="Computer Peripherals"/>
    <n v="0.74"/>
  </r>
  <r>
    <n v="8353"/>
    <d v="2009-05-15T00:00:00"/>
    <d v="2009-05-17T00:00:00"/>
    <s v="May"/>
    <s v="2009"/>
    <n v="2"/>
    <b v="0"/>
    <s v="Medium"/>
    <n v="16"/>
    <n v="46.4"/>
    <n v="0.08"/>
    <s v="Regular Air"/>
    <n v="-2.12"/>
    <n v="2.94"/>
    <n v="0.96"/>
    <s v="Brendan Sweed"/>
    <s v="Alberta"/>
    <s v="West"/>
    <s v="Consumer"/>
    <s v="Office Supplies"/>
    <s v="Pens &amp; Art Supplies"/>
    <n v="0.57999999999999996"/>
  </r>
  <r>
    <n v="8609"/>
    <d v="2012-04-14T00:00:00"/>
    <d v="2012-04-15T00:00:00"/>
    <s v="April"/>
    <s v="2012"/>
    <n v="1"/>
    <b v="0"/>
    <s v="Critical"/>
    <n v="4"/>
    <n v="72.003500000000003"/>
    <n v="0.04"/>
    <s v="Regular Air"/>
    <n v="-108.08"/>
    <n v="20.99"/>
    <n v="2.5"/>
    <s v="Roy Phan"/>
    <s v="Alberta"/>
    <s v="West"/>
    <s v="Corporate"/>
    <s v="Technology"/>
    <s v="Telephones and Communication"/>
    <n v="0.81"/>
  </r>
  <r>
    <n v="8997"/>
    <d v="2009-07-01T00:00:00"/>
    <d v="2009-07-05T00:00:00"/>
    <s v="July"/>
    <s v="2009"/>
    <n v="4"/>
    <b v="0"/>
    <s v="low"/>
    <n v="40"/>
    <n v="17279.62"/>
    <n v="0.04"/>
    <s v="Regular Air"/>
    <n v="4176.25"/>
    <n v="449.99"/>
    <n v="24.49"/>
    <s v="Tony Sayre"/>
    <s v="Alberta"/>
    <s v="West"/>
    <s v="Small Business"/>
    <s v="Technology"/>
    <s v="Copiers and Fax"/>
    <n v="0.52"/>
  </r>
  <r>
    <n v="8997"/>
    <d v="2009-07-01T00:00:00"/>
    <d v="2009-07-10T00:00:00"/>
    <s v="July"/>
    <s v="2009"/>
    <n v="9"/>
    <b v="0"/>
    <s v="low"/>
    <n v="20"/>
    <n v="120.3"/>
    <n v="0.01"/>
    <s v="Regular Air"/>
    <n v="20.38"/>
    <n v="5.84"/>
    <n v="1.2"/>
    <s v="Tony Sayre"/>
    <s v="Alberta"/>
    <s v="West"/>
    <s v="Small Business"/>
    <s v="Office Supplies"/>
    <s v="Pens &amp; Art Supplies"/>
    <n v="0.55000000000000004"/>
  </r>
  <r>
    <n v="9089"/>
    <d v="2010-05-23T00:00:00"/>
    <d v="2010-05-24T00:00:00"/>
    <s v="May"/>
    <s v="2010"/>
    <n v="1"/>
    <b v="0"/>
    <s v="Critical"/>
    <n v="8"/>
    <n v="822.34950000000003"/>
    <n v="0.1"/>
    <s v="Express Air"/>
    <n v="-360.31"/>
    <n v="125.99"/>
    <n v="8.8000000000000007"/>
    <s v="Steven Roelle"/>
    <s v="Alberta"/>
    <s v="West"/>
    <s v="Small Business"/>
    <s v="Technology"/>
    <s v="Telephones and Communication"/>
    <n v="0.59"/>
  </r>
  <r>
    <n v="9221"/>
    <d v="2011-01-03T00:00:00"/>
    <d v="2011-01-07T00:00:00"/>
    <s v="January"/>
    <s v="2011"/>
    <n v="4"/>
    <b v="0"/>
    <s v="low"/>
    <n v="9"/>
    <n v="79.64"/>
    <n v="0.03"/>
    <s v="Regular Air"/>
    <n v="-377.74"/>
    <n v="3.25"/>
    <n v="49"/>
    <s v="Christopher Conant"/>
    <s v="Alberta"/>
    <s v="West"/>
    <s v="Consumer"/>
    <s v="Office Supplies"/>
    <s v="Appliances"/>
    <n v="0.56000000000000005"/>
  </r>
  <r>
    <n v="9221"/>
    <d v="2011-01-03T00:00:00"/>
    <d v="2011-01-07T00:00:00"/>
    <s v="January"/>
    <s v="2011"/>
    <n v="4"/>
    <b v="0"/>
    <s v="low"/>
    <n v="25"/>
    <n v="1527.42"/>
    <n v="0.04"/>
    <s v="Regular Air"/>
    <n v="326.39999999999998"/>
    <n v="60.98"/>
    <n v="19.989999999999998"/>
    <s v="Christopher Conant"/>
    <s v="Alberta"/>
    <s v="West"/>
    <s v="Consumer"/>
    <s v="Office Supplies"/>
    <s v="Envelopes"/>
    <n v="0.38"/>
  </r>
  <r>
    <n v="9286"/>
    <d v="2011-04-03T00:00:00"/>
    <d v="2011-04-05T00:00:00"/>
    <s v="April"/>
    <s v="2011"/>
    <n v="2"/>
    <b v="0"/>
    <s v="Critical"/>
    <n v="26"/>
    <n v="123.16"/>
    <n v="0.1"/>
    <s v="Regular Air"/>
    <n v="45.79"/>
    <n v="4.9800000000000004"/>
    <n v="0.8"/>
    <s v="Tonja Turnell"/>
    <s v="Alberta"/>
    <s v="West"/>
    <s v="Consumer"/>
    <s v="Office Supplies"/>
    <s v="Paper"/>
    <n v="0.36"/>
  </r>
  <r>
    <n v="9476"/>
    <d v="2009-05-25T00:00:00"/>
    <d v="2009-05-27T00:00:00"/>
    <s v="May"/>
    <s v="2009"/>
    <n v="2"/>
    <b v="0"/>
    <s v="Not Specified"/>
    <n v="10"/>
    <n v="165.04"/>
    <n v="0.08"/>
    <s v="Express Air"/>
    <n v="-66.59"/>
    <n v="15.99"/>
    <n v="13.18"/>
    <s v="Ruben Dartt"/>
    <s v="Alberta"/>
    <s v="West"/>
    <s v="Corporate"/>
    <s v="Office Supplies"/>
    <s v="Binders and Binder Accessories"/>
    <n v="0.37"/>
  </r>
  <r>
    <n v="9632"/>
    <d v="2012-01-16T00:00:00"/>
    <d v="2012-01-20T00:00:00"/>
    <s v="January"/>
    <s v="2012"/>
    <n v="4"/>
    <b v="0"/>
    <s v="low"/>
    <n v="33"/>
    <n v="3633.03"/>
    <n v="0.09"/>
    <s v="Regular Air"/>
    <n v="1440.27"/>
    <n v="120.98"/>
    <n v="9.07"/>
    <s v="Andrew Roberts"/>
    <s v="Alberta"/>
    <s v="West"/>
    <s v="Home Office"/>
    <s v="Office Supplies"/>
    <s v="Binders and Binder Accessories"/>
    <n v="0.35"/>
  </r>
  <r>
    <n v="9796"/>
    <d v="2010-09-10T00:00:00"/>
    <d v="2010-09-11T00:00:00"/>
    <s v="September"/>
    <s v="2010"/>
    <n v="1"/>
    <b v="0"/>
    <s v="Critical"/>
    <n v="29"/>
    <n v="1222.5899999999999"/>
    <n v="0.02"/>
    <s v="Regular Air"/>
    <n v="501.99"/>
    <n v="40.97"/>
    <n v="1.99"/>
    <s v="Alan Dominguez"/>
    <s v="Alberta"/>
    <s v="West"/>
    <s v="Corporate"/>
    <s v="Technology"/>
    <s v="Computer Peripherals"/>
    <n v="0.42"/>
  </r>
  <r>
    <n v="9955"/>
    <d v="2011-09-04T00:00:00"/>
    <d v="2011-09-06T00:00:00"/>
    <s v="September"/>
    <s v="2011"/>
    <n v="2"/>
    <b v="0"/>
    <s v="Critical"/>
    <n v="37"/>
    <n v="2912.0149999999999"/>
    <n v="0.09"/>
    <s v="Regular Air"/>
    <n v="698.17"/>
    <n v="95.99"/>
    <n v="4.9000000000000004"/>
    <s v="Liz Pelletier"/>
    <s v="Alberta"/>
    <s v="West"/>
    <s v="Corporate"/>
    <s v="Technology"/>
    <s v="Telephones and Communication"/>
    <n v="0.56000000000000005"/>
  </r>
  <r>
    <n v="9985"/>
    <d v="2010-08-07T00:00:00"/>
    <d v="2010-08-07T00:00:00"/>
    <s v="August"/>
    <s v="2010"/>
    <n v="0"/>
    <s v="FREE DELIVERY"/>
    <s v="low"/>
    <n v="12"/>
    <n v="81.900000000000006"/>
    <n v="0.08"/>
    <s v="Regular Air"/>
    <n v="-23.52"/>
    <n v="6.68"/>
    <n v="5.2"/>
    <s v="Raymond Book"/>
    <s v="Alberta"/>
    <s v="West"/>
    <s v="Consumer"/>
    <s v="Office Supplies"/>
    <s v="Paper"/>
    <n v="0.37"/>
  </r>
  <r>
    <n v="10212"/>
    <d v="2010-05-23T00:00:00"/>
    <d v="2010-05-25T00:00:00"/>
    <s v="May"/>
    <s v="2010"/>
    <n v="2"/>
    <b v="0"/>
    <s v="low"/>
    <n v="14"/>
    <n v="74.02"/>
    <n v="0.02"/>
    <s v="Regular Air"/>
    <n v="-2.91"/>
    <n v="5.08"/>
    <n v="3.63"/>
    <s v="Tonja Turnell"/>
    <s v="Alberta"/>
    <s v="West"/>
    <s v="Consumer"/>
    <s v="Furniture"/>
    <s v="Office Furnishings"/>
    <n v="0.51"/>
  </r>
  <r>
    <n v="10212"/>
    <d v="2010-05-23T00:00:00"/>
    <d v="2010-05-27T00:00:00"/>
    <s v="May"/>
    <s v="2010"/>
    <n v="4"/>
    <b v="0"/>
    <s v="low"/>
    <n v="22"/>
    <n v="1276.17"/>
    <n v="0"/>
    <s v="Regular Air"/>
    <n v="564.22"/>
    <n v="55.48"/>
    <n v="6.79"/>
    <s v="Tonja Turnell"/>
    <s v="Alberta"/>
    <s v="West"/>
    <s v="Consumer"/>
    <s v="Office Supplies"/>
    <s v="Paper"/>
    <n v="0.37"/>
  </r>
  <r>
    <n v="10439"/>
    <d v="2012-03-28T00:00:00"/>
    <d v="2012-03-30T00:00:00"/>
    <s v="March"/>
    <s v="2012"/>
    <n v="2"/>
    <b v="0"/>
    <s v="Not Specified"/>
    <n v="41"/>
    <n v="823.13"/>
    <n v="0"/>
    <s v="Regular Air"/>
    <n v="384.51"/>
    <n v="18.940000000000001"/>
    <n v="1.49"/>
    <s v="Raymond Book"/>
    <s v="Alberta"/>
    <s v="West"/>
    <s v="Consumer"/>
    <s v="Office Supplies"/>
    <s v="Binders and Binder Accessories"/>
    <n v="0.35"/>
  </r>
  <r>
    <n v="10439"/>
    <d v="2012-03-28T00:00:00"/>
    <d v="2012-03-30T00:00:00"/>
    <s v="March"/>
    <s v="2012"/>
    <n v="2"/>
    <b v="0"/>
    <s v="Not Specified"/>
    <n v="30"/>
    <n v="569.61"/>
    <n v="0.02"/>
    <s v="Regular Air"/>
    <n v="-48.44"/>
    <n v="17.98"/>
    <n v="4"/>
    <s v="Raymond Book"/>
    <s v="Alberta"/>
    <s v="West"/>
    <s v="Consumer"/>
    <s v="Technology"/>
    <s v="Computer Peripherals"/>
    <n v="0.79"/>
  </r>
  <r>
    <n v="10439"/>
    <d v="2012-03-28T00:00:00"/>
    <d v="2012-03-29T00:00:00"/>
    <s v="March"/>
    <s v="2012"/>
    <n v="1"/>
    <b v="0"/>
    <s v="Not Specified"/>
    <n v="27"/>
    <n v="75.06"/>
    <n v="0.09"/>
    <s v="Regular Air"/>
    <n v="26.13"/>
    <n v="2.89"/>
    <n v="0.5"/>
    <s v="Raymond Book"/>
    <s v="Alberta"/>
    <s v="West"/>
    <s v="Consumer"/>
    <s v="Office Supplies"/>
    <s v="Labels"/>
    <n v="0.38"/>
  </r>
  <r>
    <n v="10439"/>
    <d v="2012-03-28T00:00:00"/>
    <d v="2012-03-30T00:00:00"/>
    <s v="March"/>
    <s v="2012"/>
    <n v="2"/>
    <b v="0"/>
    <s v="Not Specified"/>
    <n v="46"/>
    <n v="225.13"/>
    <n v="0.01"/>
    <s v="Express Air"/>
    <n v="-205.75"/>
    <n v="4.4800000000000004"/>
    <n v="7.24"/>
    <s v="Raymond Book"/>
    <s v="Alberta"/>
    <s v="West"/>
    <s v="Consumer"/>
    <s v="Furniture"/>
    <s v="Office Furnishings"/>
    <n v="0.54"/>
  </r>
  <r>
    <n v="10464"/>
    <d v="2009-08-10T00:00:00"/>
    <d v="2009-08-11T00:00:00"/>
    <s v="August"/>
    <s v="2009"/>
    <n v="1"/>
    <b v="0"/>
    <s v="Critical"/>
    <n v="23"/>
    <n v="121.73"/>
    <n v="0.01"/>
    <s v="Regular Air"/>
    <n v="-69.069999999999993"/>
    <n v="4.9800000000000004"/>
    <n v="6.07"/>
    <s v="Brendan Sweed"/>
    <s v="Alberta"/>
    <s v="West"/>
    <s v="Consumer"/>
    <s v="Office Supplies"/>
    <s v="Paper"/>
    <n v="0.36"/>
  </r>
  <r>
    <n v="10820"/>
    <d v="2011-12-27T00:00:00"/>
    <d v="2011-12-28T00:00:00"/>
    <s v="December"/>
    <s v="2011"/>
    <n v="1"/>
    <b v="0"/>
    <s v="Not Specified"/>
    <n v="49"/>
    <n v="2072.12"/>
    <n v="0.04"/>
    <s v="Express Air"/>
    <n v="365.23"/>
    <n v="40.97"/>
    <n v="8.99"/>
    <s v="Cyma Kinney"/>
    <s v="Alberta"/>
    <s v="West"/>
    <s v="Small Business"/>
    <s v="Office Supplies"/>
    <s v="Pens &amp; Art Supplies"/>
    <n v="0.59"/>
  </r>
  <r>
    <n v="10820"/>
    <d v="2011-12-27T00:00:00"/>
    <d v="2011-12-27T00:00:00"/>
    <s v="December"/>
    <s v="2011"/>
    <n v="0"/>
    <s v="FREE DELIVERY"/>
    <s v="Not Specified"/>
    <n v="33"/>
    <n v="151.19"/>
    <n v="0.06"/>
    <s v="Regular Air"/>
    <n v="-13.45"/>
    <n v="4.71"/>
    <n v="0.7"/>
    <s v="Cyma Kinney"/>
    <s v="Alberta"/>
    <s v="West"/>
    <s v="Small Business"/>
    <s v="Office Supplies"/>
    <s v="Rubber Bands"/>
    <n v="0.85"/>
  </r>
  <r>
    <n v="11013"/>
    <d v="2009-04-17T00:00:00"/>
    <d v="2009-04-18T00:00:00"/>
    <s v="April"/>
    <s v="2009"/>
    <n v="1"/>
    <b v="0"/>
    <s v="High"/>
    <n v="2"/>
    <n v="226.88200000000001"/>
    <n v="0.01"/>
    <s v="Regular Air"/>
    <n v="-582.65"/>
    <n v="125.99"/>
    <n v="8.99"/>
    <s v="Ruben Dartt"/>
    <s v="Alberta"/>
    <s v="West"/>
    <s v="Corporate"/>
    <s v="Technology"/>
    <s v="Telephones and Communication"/>
    <n v="0.59"/>
  </r>
  <r>
    <n v="11169"/>
    <d v="2010-05-21T00:00:00"/>
    <d v="2010-05-22T00:00:00"/>
    <s v="May"/>
    <s v="2010"/>
    <n v="1"/>
    <b v="0"/>
    <s v="Medium"/>
    <n v="46"/>
    <n v="398.86"/>
    <n v="0.08"/>
    <s v="Regular Air"/>
    <n v="-26.45"/>
    <n v="8.85"/>
    <n v="5.6"/>
    <s v="Christine Abelman"/>
    <s v="Alberta"/>
    <s v="West"/>
    <s v="Corporate"/>
    <s v="Office Supplies"/>
    <s v="Binders and Binder Accessories"/>
    <n v="0.36"/>
  </r>
  <r>
    <n v="11169"/>
    <d v="2010-05-21T00:00:00"/>
    <d v="2010-05-21T00:00:00"/>
    <s v="May"/>
    <s v="2010"/>
    <n v="0"/>
    <s v="FREE DELIVERY"/>
    <s v="Medium"/>
    <n v="44"/>
    <n v="109.18"/>
    <n v="0.09"/>
    <s v="Regular Air"/>
    <n v="37.17"/>
    <n v="2.61"/>
    <n v="0.5"/>
    <s v="Christine Abelman"/>
    <s v="Alberta"/>
    <s v="West"/>
    <s v="Corporate"/>
    <s v="Office Supplies"/>
    <s v="Labels"/>
    <n v="0.39"/>
  </r>
  <r>
    <n v="11169"/>
    <d v="2010-05-21T00:00:00"/>
    <d v="2010-05-22T00:00:00"/>
    <s v="May"/>
    <s v="2010"/>
    <n v="1"/>
    <b v="0"/>
    <s v="Medium"/>
    <n v="5"/>
    <n v="28.59"/>
    <n v="0.05"/>
    <s v="Regular Air"/>
    <n v="-14.33"/>
    <n v="4.9800000000000004"/>
    <n v="4.7"/>
    <s v="Christine Abelman"/>
    <s v="Alberta"/>
    <s v="West"/>
    <s v="Corporate"/>
    <s v="Office Supplies"/>
    <s v="Paper"/>
    <n v="0.38"/>
  </r>
  <r>
    <n v="11651"/>
    <d v="2011-02-22T00:00:00"/>
    <d v="2011-02-24T00:00:00"/>
    <s v="February"/>
    <s v="2011"/>
    <n v="2"/>
    <b v="0"/>
    <s v="Medium"/>
    <n v="19"/>
    <n v="65.849999999999994"/>
    <n v="7.0000000000000007E-2"/>
    <s v="Express Air"/>
    <n v="3.9"/>
    <n v="3.28"/>
    <n v="0.98"/>
    <s v="Erica Smith"/>
    <s v="Alberta"/>
    <s v="West"/>
    <s v="Small Business"/>
    <s v="Office Supplies"/>
    <s v="Pens &amp; Art Supplies"/>
    <n v="0.59"/>
  </r>
  <r>
    <n v="11840"/>
    <d v="2009-08-14T00:00:00"/>
    <d v="2009-08-15T00:00:00"/>
    <s v="August"/>
    <s v="2009"/>
    <n v="1"/>
    <b v="0"/>
    <s v="Critical"/>
    <n v="43"/>
    <n v="181.5"/>
    <n v="0.08"/>
    <s v="Regular Air"/>
    <n v="-6.24"/>
    <n v="4.4800000000000004"/>
    <n v="2.5"/>
    <s v="Yoseph Carroll"/>
    <s v="Alberta"/>
    <s v="West"/>
    <s v="Consumer"/>
    <s v="Office Supplies"/>
    <s v="Envelopes"/>
    <n v="0.37"/>
  </r>
  <r>
    <n v="11909"/>
    <d v="2009-11-24T00:00:00"/>
    <d v="2009-11-26T00:00:00"/>
    <s v="November"/>
    <s v="2009"/>
    <n v="2"/>
    <b v="0"/>
    <s v="Not Specified"/>
    <n v="11"/>
    <n v="194.17400000000001"/>
    <n v="0.03"/>
    <s v="Regular Air"/>
    <n v="-20.91"/>
    <n v="20.99"/>
    <n v="0.99"/>
    <s v="Stephanie Phelps"/>
    <s v="Alberta"/>
    <s v="West"/>
    <s v="Consumer"/>
    <s v="Technology"/>
    <s v="Telephones and Communication"/>
    <n v="0.56999999999999995"/>
  </r>
  <r>
    <n v="11910"/>
    <d v="2011-06-15T00:00:00"/>
    <d v="2011-06-17T00:00:00"/>
    <s v="June"/>
    <s v="2011"/>
    <n v="2"/>
    <b v="0"/>
    <s v="High"/>
    <n v="21"/>
    <n v="49.23"/>
    <n v="0.01"/>
    <s v="Regular Air"/>
    <n v="-77.709999999999994"/>
    <n v="1.98"/>
    <n v="4.7699999999999996"/>
    <s v="Christopher Conant"/>
    <s v="Alberta"/>
    <s v="West"/>
    <s v="Home Office"/>
    <s v="Office Supplies"/>
    <s v="Binders and Binder Accessories"/>
    <n v="0.4"/>
  </r>
  <r>
    <n v="11943"/>
    <d v="2010-04-07T00:00:00"/>
    <d v="2010-04-14T00:00:00"/>
    <s v="April"/>
    <s v="2010"/>
    <n v="7"/>
    <b v="0"/>
    <s v="low"/>
    <n v="49"/>
    <n v="657.94"/>
    <n v="0.09"/>
    <s v="Regular Air"/>
    <n v="7.35"/>
    <n v="14.45"/>
    <n v="7.17"/>
    <s v="Stephanie Phelps"/>
    <s v="Alberta"/>
    <s v="West"/>
    <s v="Consumer"/>
    <s v="Office Supplies"/>
    <s v="Binders and Binder Accessories"/>
    <n v="0.38"/>
  </r>
  <r>
    <n v="11943"/>
    <d v="2010-04-07T00:00:00"/>
    <d v="2010-04-09T00:00:00"/>
    <s v="April"/>
    <s v="2010"/>
    <n v="2"/>
    <b v="0"/>
    <s v="low"/>
    <n v="19"/>
    <n v="1270.73"/>
    <n v="0.08"/>
    <s v="Delivery Truck"/>
    <n v="-425.72"/>
    <n v="70.98"/>
    <n v="30"/>
    <s v="Stephanie Phelps"/>
    <s v="Alberta"/>
    <s v="West"/>
    <s v="Consumer"/>
    <s v="Furniture"/>
    <s v="Chairs &amp; Chairmats"/>
    <n v="0.73"/>
  </r>
  <r>
    <n v="12356"/>
    <d v="2012-10-18T00:00:00"/>
    <d v="2012-10-21T00:00:00"/>
    <s v="October"/>
    <s v="2012"/>
    <n v="3"/>
    <b v="0"/>
    <s v="Critical"/>
    <n v="39"/>
    <n v="243.05"/>
    <n v="0.02"/>
    <s v="Regular Air"/>
    <n v="-70.849999999999994"/>
    <n v="5.98"/>
    <n v="5.35"/>
    <s v="Yoseph Carroll"/>
    <s v="Alberta"/>
    <s v="West"/>
    <s v="Consumer"/>
    <s v="Office Supplies"/>
    <s v="Paper"/>
    <n v="0.4"/>
  </r>
  <r>
    <n v="12581"/>
    <d v="2009-10-20T00:00:00"/>
    <d v="2009-10-22T00:00:00"/>
    <s v="October"/>
    <s v="2009"/>
    <n v="2"/>
    <b v="0"/>
    <s v="High"/>
    <n v="31"/>
    <n v="1768.9690000000001"/>
    <n v="0"/>
    <s v="Express Air"/>
    <n v="341.1"/>
    <n v="65.989999999999995"/>
    <n v="5.99"/>
    <s v="Steven Roelle"/>
    <s v="Alberta"/>
    <s v="West"/>
    <s v="Small Business"/>
    <s v="Technology"/>
    <s v="Telephones and Communication"/>
    <n v="0.57999999999999996"/>
  </r>
  <r>
    <n v="13031"/>
    <d v="2012-12-04T00:00:00"/>
    <d v="2012-12-09T00:00:00"/>
    <s v="December"/>
    <s v="2012"/>
    <n v="5"/>
    <b v="0"/>
    <s v="low"/>
    <n v="34"/>
    <n v="210.06"/>
    <n v="0.08"/>
    <s v="Regular Air"/>
    <n v="-135"/>
    <n v="6.48"/>
    <n v="7.37"/>
    <s v="Sarah Brown"/>
    <s v="Alberta"/>
    <s v="West"/>
    <s v="Consumer"/>
    <s v="Office Supplies"/>
    <s v="Paper"/>
    <n v="0.37"/>
  </r>
  <r>
    <n v="13126"/>
    <d v="2011-10-19T00:00:00"/>
    <d v="2011-10-20T00:00:00"/>
    <s v="October"/>
    <s v="2011"/>
    <n v="1"/>
    <b v="0"/>
    <s v="Not Specified"/>
    <n v="43"/>
    <n v="24233.54"/>
    <n v="7.0000000000000007E-2"/>
    <s v="Regular Air"/>
    <n v="6492.67"/>
    <n v="599.99"/>
    <n v="24.49"/>
    <s v="Raymond Book"/>
    <s v="Alberta"/>
    <s v="West"/>
    <s v="Consumer"/>
    <s v="Technology"/>
    <s v="Copiers and Fax"/>
    <n v="0.5"/>
  </r>
  <r>
    <n v="13126"/>
    <d v="2011-10-19T00:00:00"/>
    <d v="2011-10-21T00:00:00"/>
    <s v="October"/>
    <s v="2011"/>
    <n v="2"/>
    <b v="0"/>
    <s v="Not Specified"/>
    <n v="45"/>
    <n v="6325.65"/>
    <n v="0.02"/>
    <s v="Delivery Truck"/>
    <n v="114.46"/>
    <n v="135.99"/>
    <n v="28.63"/>
    <s v="Raymond Book"/>
    <s v="Alberta"/>
    <s v="West"/>
    <s v="Consumer"/>
    <s v="Furniture"/>
    <s v="Chairs &amp; Chairmats"/>
    <n v="0.76"/>
  </r>
  <r>
    <n v="13126"/>
    <d v="2011-10-19T00:00:00"/>
    <d v="2011-10-21T00:00:00"/>
    <s v="October"/>
    <s v="2011"/>
    <n v="2"/>
    <b v="0"/>
    <s v="Not Specified"/>
    <n v="2"/>
    <n v="380.62"/>
    <n v="0.02"/>
    <s v="Delivery Truck"/>
    <n v="-301.73"/>
    <n v="179.29"/>
    <n v="29.21"/>
    <s v="Raymond Book"/>
    <s v="Alberta"/>
    <s v="West"/>
    <s v="Consumer"/>
    <s v="Furniture"/>
    <s v="Tables"/>
    <n v="0.74"/>
  </r>
  <r>
    <n v="13282"/>
    <d v="2012-05-09T00:00:00"/>
    <d v="2012-05-14T00:00:00"/>
    <s v="May"/>
    <s v="2012"/>
    <n v="5"/>
    <b v="0"/>
    <s v="low"/>
    <n v="22"/>
    <n v="763.85"/>
    <n v="0.09"/>
    <s v="Regular Air"/>
    <n v="-126.6"/>
    <n v="34.979999999999997"/>
    <n v="7.53"/>
    <s v="Roy Phan"/>
    <s v="Alberta"/>
    <s v="West"/>
    <s v="Corporate"/>
    <s v="Technology"/>
    <s v="Computer Peripherals"/>
    <n v="0.76"/>
  </r>
  <r>
    <n v="13282"/>
    <d v="2012-05-09T00:00:00"/>
    <d v="2012-05-13T00:00:00"/>
    <s v="May"/>
    <s v="2012"/>
    <n v="4"/>
    <b v="0"/>
    <s v="low"/>
    <n v="2"/>
    <n v="12.59"/>
    <n v="0.02"/>
    <s v="Regular Air"/>
    <n v="-5.92"/>
    <n v="6.3"/>
    <n v="0.5"/>
    <s v="Roy Phan"/>
    <s v="Alberta"/>
    <s v="West"/>
    <s v="Corporate"/>
    <s v="Office Supplies"/>
    <s v="Labels"/>
    <n v="0.39"/>
  </r>
  <r>
    <n v="13825"/>
    <d v="2009-03-21T00:00:00"/>
    <d v="2009-03-22T00:00:00"/>
    <s v="March"/>
    <s v="2009"/>
    <n v="1"/>
    <b v="0"/>
    <s v="High"/>
    <n v="30"/>
    <n v="186.79"/>
    <n v="0.09"/>
    <s v="Regular Air"/>
    <n v="-88.6"/>
    <n v="6.48"/>
    <n v="6.35"/>
    <s v="Christopher Conant"/>
    <s v="Alberta"/>
    <s v="West"/>
    <s v="Home Office"/>
    <s v="Office Supplies"/>
    <s v="Paper"/>
    <n v="0.37"/>
  </r>
  <r>
    <n v="14212"/>
    <d v="2012-02-16T00:00:00"/>
    <d v="2012-02-17T00:00:00"/>
    <s v="February"/>
    <s v="2012"/>
    <n v="1"/>
    <b v="0"/>
    <s v="Critical"/>
    <n v="4"/>
    <n v="31.18"/>
    <n v="0"/>
    <s v="Regular Air"/>
    <n v="-17.16"/>
    <n v="6.24"/>
    <n v="5.22"/>
    <s v="Cyma Kinney"/>
    <s v="Alberta"/>
    <s v="West"/>
    <s v="Small Business"/>
    <s v="Furniture"/>
    <s v="Office Furnishings"/>
    <n v="0.6"/>
  </r>
  <r>
    <n v="14212"/>
    <d v="2012-02-16T00:00:00"/>
    <d v="2012-02-18T00:00:00"/>
    <s v="February"/>
    <s v="2012"/>
    <n v="2"/>
    <b v="0"/>
    <s v="Critical"/>
    <n v="8"/>
    <n v="21.99"/>
    <n v="0.02"/>
    <s v="Regular Air"/>
    <n v="4.63"/>
    <n v="2.61"/>
    <n v="0.5"/>
    <s v="Cyma Kinney"/>
    <s v="Alberta"/>
    <s v="West"/>
    <s v="Small Business"/>
    <s v="Office Supplies"/>
    <s v="Labels"/>
    <n v="0.39"/>
  </r>
  <r>
    <n v="14789"/>
    <d v="2010-11-29T00:00:00"/>
    <d v="2010-12-01T00:00:00"/>
    <s v="December"/>
    <s v="2010"/>
    <n v="2"/>
    <b v="0"/>
    <s v="Not Specified"/>
    <n v="37"/>
    <n v="438.07"/>
    <n v="0"/>
    <s v="Express Air"/>
    <n v="12.06"/>
    <n v="10.89"/>
    <n v="4.5"/>
    <s v="Sarah Brown"/>
    <s v="Alberta"/>
    <s v="West"/>
    <s v="Consumer"/>
    <s v="Office Supplies"/>
    <s v="Appliances"/>
    <n v="0.59"/>
  </r>
  <r>
    <n v="14789"/>
    <d v="2010-11-29T00:00:00"/>
    <d v="2010-11-30T00:00:00"/>
    <s v="November"/>
    <s v="2010"/>
    <n v="1"/>
    <b v="0"/>
    <s v="Not Specified"/>
    <n v="19"/>
    <n v="116.37"/>
    <n v="0.03"/>
    <s v="Regular Air"/>
    <n v="-32.6"/>
    <n v="5.58"/>
    <n v="5.3"/>
    <s v="Sarah Brown"/>
    <s v="Alberta"/>
    <s v="West"/>
    <s v="Consumer"/>
    <s v="Office Supplies"/>
    <s v="Envelopes"/>
    <n v="0.35"/>
  </r>
  <r>
    <n v="15782"/>
    <d v="2012-03-30T00:00:00"/>
    <d v="2012-04-01T00:00:00"/>
    <s v="April"/>
    <s v="2012"/>
    <n v="2"/>
    <b v="0"/>
    <s v="High"/>
    <n v="35"/>
    <n v="2339.64"/>
    <n v="0.1"/>
    <s v="Regular Air"/>
    <n v="-1916.71"/>
    <n v="71.37"/>
    <n v="69"/>
    <s v="Jim Karlsson"/>
    <s v="Alberta"/>
    <s v="West"/>
    <s v="Small Business"/>
    <s v="Furniture"/>
    <s v="Tables"/>
    <n v="0.68"/>
  </r>
  <r>
    <n v="16132"/>
    <d v="2012-10-27T00:00:00"/>
    <d v="2012-10-28T00:00:00"/>
    <s v="October"/>
    <s v="2012"/>
    <n v="1"/>
    <b v="0"/>
    <s v="Medium"/>
    <n v="26"/>
    <n v="519.96"/>
    <n v="7.0000000000000007E-2"/>
    <s v="Regular Air"/>
    <n v="169.44"/>
    <n v="21.38"/>
    <n v="2.99"/>
    <s v="Clay Cheatham"/>
    <s v="Alberta"/>
    <s v="West"/>
    <s v="Small Business"/>
    <s v="Office Supplies"/>
    <s v="Binders and Binder Accessories"/>
    <n v="0.36"/>
  </r>
  <r>
    <n v="17251"/>
    <d v="2009-10-27T00:00:00"/>
    <d v="2009-10-29T00:00:00"/>
    <s v="October"/>
    <s v="2009"/>
    <n v="2"/>
    <b v="0"/>
    <s v="Not Specified"/>
    <n v="26"/>
    <n v="2951.4380000000001"/>
    <n v="0"/>
    <s v="Regular Air"/>
    <n v="667.28"/>
    <n v="125.99"/>
    <n v="8.99"/>
    <s v="Clay Cheatham"/>
    <s v="Alberta"/>
    <s v="West"/>
    <s v="Small Business"/>
    <s v="Technology"/>
    <s v="Telephones and Communication"/>
    <n v="0.56999999999999995"/>
  </r>
  <r>
    <n v="17253"/>
    <d v="2011-08-17T00:00:00"/>
    <d v="2011-08-19T00:00:00"/>
    <s v="August"/>
    <s v="2011"/>
    <n v="2"/>
    <b v="0"/>
    <s v="Critical"/>
    <n v="13"/>
    <n v="50.19"/>
    <n v="0.08"/>
    <s v="Regular Air"/>
    <n v="-64.39"/>
    <n v="3.52"/>
    <n v="6.83"/>
    <s v="Roy Phan"/>
    <s v="Alberta"/>
    <s v="West"/>
    <s v="Corporate"/>
    <s v="Office Supplies"/>
    <s v="Binders and Binder Accessories"/>
    <n v="0.38"/>
  </r>
  <r>
    <n v="17287"/>
    <d v="2011-04-05T00:00:00"/>
    <d v="2011-04-06T00:00:00"/>
    <s v="April"/>
    <s v="2011"/>
    <n v="1"/>
    <b v="0"/>
    <s v="High"/>
    <n v="38"/>
    <n v="5793.46"/>
    <n v="0.01"/>
    <s v="Regular Air"/>
    <n v="2477.77"/>
    <n v="150.97999999999999"/>
    <n v="13.99"/>
    <s v="Shui Tom"/>
    <s v="Alberta"/>
    <s v="West"/>
    <s v="Home Office"/>
    <s v="Technology"/>
    <s v="Office Machines"/>
    <n v="0.38"/>
  </r>
  <r>
    <n v="17287"/>
    <d v="2011-04-05T00:00:00"/>
    <d v="2011-04-07T00:00:00"/>
    <s v="April"/>
    <s v="2011"/>
    <n v="2"/>
    <b v="0"/>
    <s v="High"/>
    <n v="11"/>
    <n v="4558.21"/>
    <n v="0.06"/>
    <s v="Regular Air"/>
    <n v="993.81"/>
    <n v="415.88"/>
    <n v="11.37"/>
    <s v="Shui Tom"/>
    <s v="Alberta"/>
    <s v="West"/>
    <s v="Home Office"/>
    <s v="Office Supplies"/>
    <s v="Storage &amp; Organization"/>
    <n v="0.56999999999999995"/>
  </r>
  <r>
    <n v="17287"/>
    <d v="2011-04-05T00:00:00"/>
    <d v="2011-04-07T00:00:00"/>
    <s v="April"/>
    <s v="2011"/>
    <n v="2"/>
    <b v="0"/>
    <s v="High"/>
    <n v="26"/>
    <n v="4361.6985000000004"/>
    <n v="0.05"/>
    <s v="Regular Air"/>
    <n v="1069.79"/>
    <n v="195.99"/>
    <n v="4.2"/>
    <s v="Shui Tom"/>
    <s v="Alberta"/>
    <s v="West"/>
    <s v="Home Office"/>
    <s v="Technology"/>
    <s v="Telephones and Communication"/>
    <n v="0.56000000000000005"/>
  </r>
  <r>
    <n v="18279"/>
    <d v="2009-02-26T00:00:00"/>
    <d v="2009-02-28T00:00:00"/>
    <s v="February"/>
    <s v="2009"/>
    <n v="2"/>
    <b v="0"/>
    <s v="Medium"/>
    <n v="22"/>
    <n v="184.35"/>
    <n v="7.0000000000000007E-2"/>
    <s v="Regular Air"/>
    <n v="11.95"/>
    <n v="8.33"/>
    <n v="1.99"/>
    <s v="Stephanie Phelps"/>
    <s v="Alberta"/>
    <s v="West"/>
    <s v="Consumer"/>
    <s v="Technology"/>
    <s v="Computer Peripherals"/>
    <n v="0.52"/>
  </r>
  <r>
    <n v="18279"/>
    <d v="2009-02-26T00:00:00"/>
    <d v="2009-02-27T00:00:00"/>
    <s v="February"/>
    <s v="2009"/>
    <n v="1"/>
    <b v="0"/>
    <s v="Medium"/>
    <n v="20"/>
    <n v="10281.790000000001"/>
    <n v="0.03"/>
    <s v="Regular Air"/>
    <n v="3272.9"/>
    <n v="499.99"/>
    <n v="24.49"/>
    <s v="Stephanie Phelps"/>
    <s v="Alberta"/>
    <s v="West"/>
    <s v="Consumer"/>
    <s v="Technology"/>
    <s v="Copiers and Fax"/>
    <n v="0.36"/>
  </r>
  <r>
    <n v="18503"/>
    <d v="2011-05-05T00:00:00"/>
    <d v="2011-05-07T00:00:00"/>
    <s v="May"/>
    <s v="2011"/>
    <n v="2"/>
    <b v="0"/>
    <s v="Not Specified"/>
    <n v="46"/>
    <n v="6637.63"/>
    <n v="0.03"/>
    <s v="Delivery Truck"/>
    <n v="1487.94"/>
    <n v="145.44999999999999"/>
    <n v="17.850000000000001"/>
    <s v="Sarah Brown"/>
    <s v="Alberta"/>
    <s v="West"/>
    <s v="Consumer"/>
    <s v="Technology"/>
    <s v="Office Machines"/>
    <n v="0.56000000000000005"/>
  </r>
  <r>
    <n v="18503"/>
    <d v="2011-05-05T00:00:00"/>
    <d v="2011-05-07T00:00:00"/>
    <s v="May"/>
    <s v="2011"/>
    <n v="2"/>
    <b v="0"/>
    <s v="Not Specified"/>
    <n v="13"/>
    <n v="928.90549999999996"/>
    <n v="0.06"/>
    <s v="Regular Air"/>
    <n v="-23.93"/>
    <n v="85.99"/>
    <n v="2.79"/>
    <s v="Sarah Brown"/>
    <s v="Alberta"/>
    <s v="West"/>
    <s v="Consumer"/>
    <s v="Technology"/>
    <s v="Telephones and Communication"/>
    <n v="0.57999999999999996"/>
  </r>
  <r>
    <n v="18689"/>
    <d v="2009-12-24T00:00:00"/>
    <d v="2009-12-25T00:00:00"/>
    <s v="December"/>
    <s v="2009"/>
    <n v="1"/>
    <b v="0"/>
    <s v="Not Specified"/>
    <n v="38"/>
    <n v="281.17"/>
    <n v="0.01"/>
    <s v="Regular Air"/>
    <n v="-78.37"/>
    <n v="7.1"/>
    <n v="6.05"/>
    <s v="Steven Roelle"/>
    <s v="Alberta"/>
    <s v="West"/>
    <s v="Small Business"/>
    <s v="Office Supplies"/>
    <s v="Binders and Binder Accessories"/>
    <n v="0.39"/>
  </r>
  <r>
    <n v="18689"/>
    <d v="2009-12-24T00:00:00"/>
    <d v="2009-12-25T00:00:00"/>
    <s v="December"/>
    <s v="2009"/>
    <n v="1"/>
    <b v="0"/>
    <s v="Not Specified"/>
    <n v="10"/>
    <n v="194.65"/>
    <n v="0.05"/>
    <s v="Regular Air"/>
    <n v="-3.78"/>
    <n v="18.97"/>
    <n v="9.0299999999999994"/>
    <s v="Steven Roelle"/>
    <s v="Alberta"/>
    <s v="West"/>
    <s v="Small Business"/>
    <s v="Office Supplies"/>
    <s v="Paper"/>
    <n v="0.37"/>
  </r>
  <r>
    <n v="18758"/>
    <d v="2010-04-20T00:00:00"/>
    <d v="2010-04-22T00:00:00"/>
    <s v="April"/>
    <s v="2010"/>
    <n v="2"/>
    <b v="0"/>
    <s v="Not Specified"/>
    <n v="20"/>
    <n v="2022.18"/>
    <n v="0.09"/>
    <s v="Express Air"/>
    <n v="594.44000000000005"/>
    <n v="102.3"/>
    <n v="21.26"/>
    <s v="Liz Pelletier"/>
    <s v="Alberta"/>
    <s v="West"/>
    <s v="Corporate"/>
    <s v="Furniture"/>
    <s v="Office Furnishings"/>
    <n v="0.59"/>
  </r>
  <r>
    <n v="19521"/>
    <d v="2009-11-23T00:00:00"/>
    <d v="2009-11-24T00:00:00"/>
    <s v="November"/>
    <s v="2009"/>
    <n v="1"/>
    <b v="0"/>
    <s v="Not Specified"/>
    <n v="9"/>
    <n v="351.06"/>
    <n v="0.02"/>
    <s v="Regular Air"/>
    <n v="-306.32"/>
    <n v="35.479999999999997"/>
    <n v="35"/>
    <s v="Frank Hawley"/>
    <s v="Alberta"/>
    <s v="West"/>
    <s v="Home Office"/>
    <s v="Office Supplies"/>
    <s v="Storage &amp; Organization"/>
    <n v="0.85"/>
  </r>
  <r>
    <n v="20513"/>
    <d v="2009-07-07T00:00:00"/>
    <d v="2009-07-08T00:00:00"/>
    <s v="July"/>
    <s v="2009"/>
    <n v="1"/>
    <b v="0"/>
    <s v="High"/>
    <n v="13"/>
    <n v="42.27"/>
    <n v="0.01"/>
    <s v="Express Air"/>
    <n v="4.5599999999999996"/>
    <n v="2.84"/>
    <n v="0.93"/>
    <s v="Aaron Bergman"/>
    <s v="Alberta"/>
    <s v="West"/>
    <s v="Corporate"/>
    <s v="Office Supplies"/>
    <s v="Pens &amp; Art Supplies"/>
    <n v="0.54"/>
  </r>
  <r>
    <n v="21253"/>
    <d v="2012-04-17T00:00:00"/>
    <d v="2012-04-18T00:00:00"/>
    <s v="April"/>
    <s v="2012"/>
    <n v="1"/>
    <b v="0"/>
    <s v="Medium"/>
    <n v="5"/>
    <n v="455.08"/>
    <n v="0.04"/>
    <s v="Regular Air"/>
    <n v="27.8"/>
    <n v="83.93"/>
    <n v="19.989999999999998"/>
    <s v="Jim Karlsson"/>
    <s v="Alberta"/>
    <s v="West"/>
    <s v="Small Business"/>
    <s v="Office Supplies"/>
    <s v="Envelopes"/>
    <n v="0.38"/>
  </r>
  <r>
    <n v="21735"/>
    <d v="2010-03-09T00:00:00"/>
    <d v="2010-03-11T00:00:00"/>
    <s v="March"/>
    <s v="2010"/>
    <n v="2"/>
    <b v="0"/>
    <s v="Not Specified"/>
    <n v="23"/>
    <n v="239.49"/>
    <n v="0.04"/>
    <s v="Regular Air"/>
    <n v="-159.35"/>
    <n v="9.98"/>
    <n v="12.52"/>
    <s v="Liz Pelletier"/>
    <s v="Alberta"/>
    <s v="West"/>
    <s v="Corporate"/>
    <s v="Furniture"/>
    <s v="Office Furnishings"/>
    <n v="0.56999999999999995"/>
  </r>
  <r>
    <n v="21735"/>
    <d v="2010-03-09T00:00:00"/>
    <d v="2010-03-12T00:00:00"/>
    <s v="March"/>
    <s v="2010"/>
    <n v="3"/>
    <b v="0"/>
    <s v="Not Specified"/>
    <n v="14"/>
    <n v="1819.153"/>
    <n v="0.02"/>
    <s v="Regular Air"/>
    <n v="-35.5"/>
    <n v="155.99"/>
    <n v="8.99"/>
    <s v="Liz Pelletier"/>
    <s v="Alberta"/>
    <s v="West"/>
    <s v="Corporate"/>
    <s v="Technology"/>
    <s v="Telephones and Communication"/>
    <n v="0.57999999999999996"/>
  </r>
  <r>
    <n v="22375"/>
    <d v="2011-04-07T00:00:00"/>
    <d v="2011-04-08T00:00:00"/>
    <s v="April"/>
    <s v="2011"/>
    <n v="1"/>
    <b v="0"/>
    <s v="Not Specified"/>
    <n v="43"/>
    <n v="816.11"/>
    <n v="0.04"/>
    <s v="Regular Air"/>
    <n v="66.14"/>
    <n v="18.97"/>
    <n v="9.5399999999999991"/>
    <s v="Christine Abelman"/>
    <s v="Alberta"/>
    <s v="West"/>
    <s v="Corporate"/>
    <s v="Office Supplies"/>
    <s v="Paper"/>
    <n v="0.37"/>
  </r>
  <r>
    <n v="22817"/>
    <d v="2012-11-21T00:00:00"/>
    <d v="2012-11-23T00:00:00"/>
    <s v="November"/>
    <s v="2012"/>
    <n v="2"/>
    <b v="0"/>
    <s v="Critical"/>
    <n v="27"/>
    <n v="6785.86"/>
    <n v="0.05"/>
    <s v="Delivery Truck"/>
    <n v="-740.07"/>
    <n v="262.11"/>
    <n v="62.74"/>
    <s v="Andrew Roberts"/>
    <s v="Alberta"/>
    <s v="West"/>
    <s v="Home Office"/>
    <s v="Furniture"/>
    <s v="Tables"/>
    <n v="0.75"/>
  </r>
  <r>
    <n v="23842"/>
    <d v="2010-09-17T00:00:00"/>
    <d v="2010-09-24T00:00:00"/>
    <s v="September"/>
    <s v="2010"/>
    <n v="7"/>
    <b v="0"/>
    <s v="low"/>
    <n v="20"/>
    <n v="127.16"/>
    <n v="0.1"/>
    <s v="Regular Air"/>
    <n v="-74.03"/>
    <n v="6.68"/>
    <n v="6.92"/>
    <s v="Yoseph Carroll"/>
    <s v="Alberta"/>
    <s v="West"/>
    <s v="Consumer"/>
    <s v="Office Supplies"/>
    <s v="Paper"/>
    <n v="0.37"/>
  </r>
  <r>
    <n v="23911"/>
    <d v="2012-06-01T00:00:00"/>
    <d v="2012-06-02T00:00:00"/>
    <s v="June"/>
    <s v="2012"/>
    <n v="1"/>
    <b v="0"/>
    <s v="Critical"/>
    <n v="21"/>
    <n v="2580.67"/>
    <n v="0.1"/>
    <s v="Delivery Truck"/>
    <n v="-1050.77"/>
    <n v="122.99"/>
    <n v="70.2"/>
    <s v="Christopher Conant"/>
    <s v="Alberta"/>
    <s v="West"/>
    <s v="Home Office"/>
    <s v="Furniture"/>
    <s v="Chairs &amp; Chairmats"/>
    <n v="0.74"/>
  </r>
  <r>
    <n v="23911"/>
    <d v="2012-06-01T00:00:00"/>
    <d v="2012-06-02T00:00:00"/>
    <s v="June"/>
    <s v="2012"/>
    <n v="1"/>
    <b v="0"/>
    <s v="Critical"/>
    <n v="19"/>
    <n v="955.46"/>
    <n v="0.03"/>
    <s v="Regular Air"/>
    <n v="-79.05"/>
    <n v="50.98"/>
    <n v="6.5"/>
    <s v="Christopher Conant"/>
    <s v="Alberta"/>
    <s v="West"/>
    <s v="Home Office"/>
    <s v="Technology"/>
    <s v="Computer Peripherals"/>
    <n v="0.73"/>
  </r>
  <r>
    <n v="23911"/>
    <d v="2012-06-01T00:00:00"/>
    <d v="2012-06-02T00:00:00"/>
    <s v="June"/>
    <s v="2012"/>
    <n v="1"/>
    <b v="0"/>
    <s v="Critical"/>
    <n v="3"/>
    <n v="121.26"/>
    <n v="0"/>
    <s v="Regular Air"/>
    <n v="-12.52"/>
    <n v="35.44"/>
    <n v="7.5"/>
    <s v="Christopher Conant"/>
    <s v="Alberta"/>
    <s v="West"/>
    <s v="Home Office"/>
    <s v="Office Supplies"/>
    <s v="Paper"/>
    <n v="0.38"/>
  </r>
  <r>
    <n v="24391"/>
    <d v="2009-03-06T00:00:00"/>
    <d v="2009-03-10T00:00:00"/>
    <s v="March"/>
    <s v="2009"/>
    <n v="4"/>
    <b v="0"/>
    <s v="low"/>
    <n v="14"/>
    <n v="3236.8"/>
    <n v="0.08"/>
    <s v="Delivery Truck"/>
    <n v="501.69"/>
    <n v="230.98"/>
    <n v="23.78"/>
    <s v="Raymond Book"/>
    <s v="Alberta"/>
    <s v="West"/>
    <s v="Consumer"/>
    <s v="Furniture"/>
    <s v="Tables"/>
    <n v="0.6"/>
  </r>
  <r>
    <n v="24802"/>
    <d v="2009-01-23T00:00:00"/>
    <d v="2009-01-25T00:00:00"/>
    <s v="January"/>
    <s v="2009"/>
    <n v="2"/>
    <b v="0"/>
    <s v="Medium"/>
    <n v="18"/>
    <n v="1383.2"/>
    <n v="0.01"/>
    <s v="Regular Air"/>
    <n v="-23.44"/>
    <n v="73.98"/>
    <n v="12.14"/>
    <s v="Victoria Brennan"/>
    <s v="Alberta"/>
    <s v="West"/>
    <s v="Small Business"/>
    <s v="Technology"/>
    <s v="Computer Peripherals"/>
    <n v="0.67"/>
  </r>
  <r>
    <n v="24996"/>
    <d v="2011-09-25T00:00:00"/>
    <d v="2011-09-26T00:00:00"/>
    <s v="September"/>
    <s v="2011"/>
    <n v="1"/>
    <b v="0"/>
    <s v="Critical"/>
    <n v="36"/>
    <n v="1793.24"/>
    <n v="0.01"/>
    <s v="Regular Air"/>
    <n v="739.36"/>
    <n v="46.89"/>
    <n v="5.0999999999999996"/>
    <s v="Roy Phan"/>
    <s v="Alberta"/>
    <s v="West"/>
    <s v="Consumer"/>
    <s v="Office Supplies"/>
    <s v="Appliances"/>
    <n v="0.46"/>
  </r>
  <r>
    <n v="24996"/>
    <d v="2011-09-25T00:00:00"/>
    <d v="2011-09-27T00:00:00"/>
    <s v="September"/>
    <s v="2011"/>
    <n v="2"/>
    <b v="0"/>
    <s v="Critical"/>
    <n v="2"/>
    <n v="143.667"/>
    <n v="0.09"/>
    <s v="Regular Air"/>
    <n v="-363.55"/>
    <n v="85.99"/>
    <n v="1.25"/>
    <s v="Roy Phan"/>
    <s v="Alberta"/>
    <s v="West"/>
    <s v="Consumer"/>
    <s v="Technology"/>
    <s v="Telephones and Communication"/>
    <n v="0.39"/>
  </r>
  <r>
    <n v="25824"/>
    <d v="2009-09-04T00:00:00"/>
    <d v="2009-09-05T00:00:00"/>
    <s v="September"/>
    <s v="2009"/>
    <n v="1"/>
    <b v="0"/>
    <s v="Medium"/>
    <n v="5"/>
    <n v="25.27"/>
    <n v="0.01"/>
    <s v="Regular Air"/>
    <n v="-19.93"/>
    <n v="3.95"/>
    <n v="5.13"/>
    <s v="Christine Abelman"/>
    <s v="Alberta"/>
    <s v="West"/>
    <s v="Corporate"/>
    <s v="Office Supplies"/>
    <s v="Appliances"/>
    <n v="0.59"/>
  </r>
  <r>
    <n v="25824"/>
    <d v="2009-09-04T00:00:00"/>
    <d v="2009-09-05T00:00:00"/>
    <s v="September"/>
    <s v="2009"/>
    <n v="1"/>
    <b v="0"/>
    <s v="Medium"/>
    <n v="37"/>
    <n v="14410.78"/>
    <n v="0.02"/>
    <s v="Regular Air"/>
    <n v="6365.58"/>
    <n v="367.99"/>
    <n v="19.989999999999998"/>
    <s v="Christine Abelman"/>
    <s v="Alberta"/>
    <s v="West"/>
    <s v="Corporate"/>
    <s v="Office Supplies"/>
    <s v="Binders and Binder Accessories"/>
    <n v="0.4"/>
  </r>
  <r>
    <n v="25824"/>
    <d v="2009-09-04T00:00:00"/>
    <d v="2009-09-05T00:00:00"/>
    <s v="September"/>
    <s v="2009"/>
    <n v="1"/>
    <b v="0"/>
    <s v="Medium"/>
    <n v="39"/>
    <n v="15341.46"/>
    <n v="0"/>
    <s v="Delivery Truck"/>
    <n v="394.52"/>
    <n v="376.13"/>
    <n v="85.63"/>
    <s v="Christine Abelman"/>
    <s v="Alberta"/>
    <s v="West"/>
    <s v="Corporate"/>
    <s v="Furniture"/>
    <s v="Tables"/>
    <n v="0.74"/>
  </r>
  <r>
    <n v="25824"/>
    <d v="2009-09-04T00:00:00"/>
    <d v="2009-09-06T00:00:00"/>
    <s v="September"/>
    <s v="2009"/>
    <n v="2"/>
    <b v="0"/>
    <s v="Medium"/>
    <n v="6"/>
    <n v="507.56049999999999"/>
    <n v="0.04"/>
    <s v="Regular Air"/>
    <n v="-258.23"/>
    <n v="95.99"/>
    <n v="4.9000000000000004"/>
    <s v="Christine Abelman"/>
    <s v="Alberta"/>
    <s v="West"/>
    <s v="Corporate"/>
    <s v="Technology"/>
    <s v="Telephones and Communication"/>
    <n v="0.56000000000000005"/>
  </r>
  <r>
    <n v="26309"/>
    <d v="2012-02-19T00:00:00"/>
    <d v="2012-02-21T00:00:00"/>
    <s v="February"/>
    <s v="2012"/>
    <n v="2"/>
    <b v="0"/>
    <s v="low"/>
    <n v="42"/>
    <n v="128.13"/>
    <n v="0.09"/>
    <s v="Regular Air"/>
    <n v="32.53"/>
    <n v="3.08"/>
    <n v="0.99"/>
    <s v="Alan Dominguez"/>
    <s v="Alberta"/>
    <s v="West"/>
    <s v="Corporate"/>
    <s v="Office Supplies"/>
    <s v="Labels"/>
    <n v="0.37"/>
  </r>
  <r>
    <n v="26723"/>
    <d v="2011-03-03T00:00:00"/>
    <d v="2011-03-08T00:00:00"/>
    <s v="March"/>
    <s v="2011"/>
    <n v="5"/>
    <b v="0"/>
    <s v="low"/>
    <n v="8"/>
    <n v="441.80450000000002"/>
    <n v="0.03"/>
    <s v="Regular Air"/>
    <n v="-201.49"/>
    <n v="65.989999999999995"/>
    <n v="7.69"/>
    <s v="Roy Phan"/>
    <s v="Alberta"/>
    <s v="West"/>
    <s v="Consumer"/>
    <s v="Technology"/>
    <s v="Telephones and Communication"/>
    <n v="0.59"/>
  </r>
  <r>
    <n v="27463"/>
    <d v="2009-11-13T00:00:00"/>
    <d v="2009-11-15T00:00:00"/>
    <s v="November"/>
    <s v="2009"/>
    <n v="2"/>
    <b v="0"/>
    <s v="Medium"/>
    <n v="31"/>
    <n v="835.11"/>
    <n v="0"/>
    <s v="Regular Air"/>
    <n v="213.79"/>
    <n v="25.38"/>
    <n v="8.99"/>
    <s v="Tonja Turnell"/>
    <s v="Alberta"/>
    <s v="West"/>
    <s v="Consumer"/>
    <s v="Furniture"/>
    <s v="Office Furnishings"/>
    <n v="0.5"/>
  </r>
  <r>
    <n v="27463"/>
    <d v="2009-11-13T00:00:00"/>
    <d v="2009-11-14T00:00:00"/>
    <s v="November"/>
    <s v="2009"/>
    <n v="1"/>
    <b v="0"/>
    <s v="Medium"/>
    <n v="10"/>
    <n v="54.52"/>
    <n v="0.01"/>
    <s v="Regular Air"/>
    <n v="-20.57"/>
    <n v="4.9800000000000004"/>
    <n v="4.72"/>
    <s v="Tonja Turnell"/>
    <s v="Alberta"/>
    <s v="West"/>
    <s v="Consumer"/>
    <s v="Office Supplies"/>
    <s v="Paper"/>
    <n v="0.36"/>
  </r>
  <r>
    <n v="28069"/>
    <d v="2009-05-21T00:00:00"/>
    <d v="2009-05-26T00:00:00"/>
    <s v="May"/>
    <s v="2009"/>
    <n v="5"/>
    <b v="0"/>
    <s v="low"/>
    <n v="1"/>
    <n v="10.17"/>
    <n v="0.02"/>
    <s v="Express Air"/>
    <n v="-4.09"/>
    <n v="5.18"/>
    <n v="2.04"/>
    <s v="Cyma Kinney"/>
    <s v="Alberta"/>
    <s v="West"/>
    <s v="Small Business"/>
    <s v="Office Supplies"/>
    <s v="Paper"/>
    <n v="0.36"/>
  </r>
  <r>
    <n v="28069"/>
    <d v="2009-05-21T00:00:00"/>
    <d v="2009-05-25T00:00:00"/>
    <s v="May"/>
    <s v="2009"/>
    <n v="4"/>
    <b v="0"/>
    <s v="low"/>
    <n v="4"/>
    <n v="23.58"/>
    <n v="0.09"/>
    <s v="Regular Air"/>
    <n v="-2.87"/>
    <n v="5.84"/>
    <n v="0.83"/>
    <s v="Cyma Kinney"/>
    <s v="Alberta"/>
    <s v="West"/>
    <s v="Small Business"/>
    <s v="Office Supplies"/>
    <s v="Pens &amp; Art Supplies"/>
    <n v="0.49"/>
  </r>
  <r>
    <n v="28934"/>
    <d v="2012-11-28T00:00:00"/>
    <d v="2012-11-29T00:00:00"/>
    <s v="November"/>
    <s v="2012"/>
    <n v="1"/>
    <b v="0"/>
    <s v="Medium"/>
    <n v="12"/>
    <n v="1272.3499999999999"/>
    <n v="0"/>
    <s v="Regular Air"/>
    <n v="297.57"/>
    <n v="100.98"/>
    <n v="7.18"/>
    <s v="Stephanie Phelps"/>
    <s v="Alberta"/>
    <s v="West"/>
    <s v="Consumer"/>
    <s v="Technology"/>
    <s v="Computer Peripherals"/>
    <n v="0.4"/>
  </r>
  <r>
    <n v="28934"/>
    <d v="2012-11-28T00:00:00"/>
    <d v="2012-11-30T00:00:00"/>
    <s v="November"/>
    <s v="2012"/>
    <n v="2"/>
    <b v="0"/>
    <s v="Medium"/>
    <n v="26"/>
    <n v="4000.35"/>
    <n v="7.0000000000000007E-2"/>
    <s v="Delivery Truck"/>
    <n v="303.39"/>
    <n v="160.97999999999999"/>
    <n v="30"/>
    <s v="Stephanie Phelps"/>
    <s v="Alberta"/>
    <s v="West"/>
    <s v="Consumer"/>
    <s v="Furniture"/>
    <s v="Chairs &amp; Chairmats"/>
    <n v="0.62"/>
  </r>
  <r>
    <n v="28934"/>
    <d v="2012-11-28T00:00:00"/>
    <d v="2012-11-30T00:00:00"/>
    <s v="November"/>
    <s v="2012"/>
    <n v="2"/>
    <b v="0"/>
    <s v="Medium"/>
    <n v="26"/>
    <n v="3356.92"/>
    <n v="0"/>
    <s v="Express Air"/>
    <n v="1555.9"/>
    <n v="120.97"/>
    <n v="7.11"/>
    <s v="Stephanie Phelps"/>
    <s v="Alberta"/>
    <s v="West"/>
    <s v="Consumer"/>
    <s v="Technology"/>
    <s v="Office Machines"/>
    <n v="0.36"/>
  </r>
  <r>
    <n v="29218"/>
    <d v="2012-05-29T00:00:00"/>
    <d v="2012-05-29T00:00:00"/>
    <s v="May"/>
    <s v="2012"/>
    <n v="0"/>
    <s v="FREE DELIVERY"/>
    <s v="low"/>
    <n v="19"/>
    <n v="1823.02"/>
    <n v="0.04"/>
    <s v="Express Air"/>
    <n v="80.8"/>
    <n v="92.23"/>
    <n v="39.61"/>
    <s v="Andrew Roberts"/>
    <s v="Alberta"/>
    <s v="West"/>
    <s v="Home Office"/>
    <s v="Furniture"/>
    <s v="Office Furnishings"/>
    <n v="0.67"/>
  </r>
  <r>
    <n v="29218"/>
    <d v="2012-05-29T00:00:00"/>
    <d v="2012-05-29T00:00:00"/>
    <s v="May"/>
    <s v="2012"/>
    <n v="0"/>
    <s v="FREE DELIVERY"/>
    <s v="low"/>
    <n v="26"/>
    <n v="74.02"/>
    <n v="0.04"/>
    <s v="Regular Air"/>
    <n v="8.1300000000000008"/>
    <n v="2.88"/>
    <n v="0.7"/>
    <s v="Andrew Roberts"/>
    <s v="Alberta"/>
    <s v="West"/>
    <s v="Home Office"/>
    <s v="Office Supplies"/>
    <s v="Pens &amp; Art Supplies"/>
    <n v="0.56000000000000005"/>
  </r>
  <r>
    <n v="29218"/>
    <d v="2012-05-29T00:00:00"/>
    <d v="2012-05-31T00:00:00"/>
    <s v="May"/>
    <s v="2012"/>
    <n v="2"/>
    <b v="0"/>
    <s v="low"/>
    <n v="13"/>
    <n v="2252.9760000000001"/>
    <n v="0.02"/>
    <s v="Regular Air"/>
    <n v="-54.36"/>
    <n v="205.99"/>
    <n v="8.99"/>
    <s v="Andrew Roberts"/>
    <s v="Alberta"/>
    <s v="West"/>
    <s v="Home Office"/>
    <s v="Technology"/>
    <s v="Telephones and Communication"/>
    <n v="0.57999999999999996"/>
  </r>
  <r>
    <n v="29286"/>
    <d v="2009-07-28T00:00:00"/>
    <d v="2009-07-30T00:00:00"/>
    <s v="July"/>
    <s v="2009"/>
    <n v="2"/>
    <b v="0"/>
    <s v="Critical"/>
    <n v="4"/>
    <n v="13070.2"/>
    <n v="7.0000000000000007E-2"/>
    <s v="Delivery Truck"/>
    <n v="-6923.6"/>
    <n v="3502.14"/>
    <n v="8.73"/>
    <s v="Alan Dominguez"/>
    <s v="Alberta"/>
    <s v="West"/>
    <s v="Corporate"/>
    <s v="Technology"/>
    <s v="Office Machines"/>
    <n v="0.56999999999999995"/>
  </r>
  <r>
    <n v="29536"/>
    <d v="2012-09-07T00:00:00"/>
    <d v="2012-09-09T00:00:00"/>
    <s v="September"/>
    <s v="2012"/>
    <n v="2"/>
    <b v="0"/>
    <s v="Medium"/>
    <n v="5"/>
    <n v="495.32"/>
    <n v="0.05"/>
    <s v="Delivery Truck"/>
    <n v="-72.73"/>
    <n v="100.98"/>
    <n v="15.66"/>
    <s v="Raymond Book"/>
    <s v="Alberta"/>
    <s v="West"/>
    <s v="Consumer"/>
    <s v="Office Supplies"/>
    <s v="Appliances"/>
    <n v="0.56999999999999995"/>
  </r>
  <r>
    <n v="29536"/>
    <d v="2012-09-07T00:00:00"/>
    <d v="2012-09-09T00:00:00"/>
    <s v="September"/>
    <s v="2012"/>
    <n v="2"/>
    <b v="0"/>
    <s v="Medium"/>
    <n v="11"/>
    <n v="2483.5300000000002"/>
    <n v="7.0000000000000007E-2"/>
    <s v="Delivery Truck"/>
    <n v="-176.77"/>
    <n v="220.98"/>
    <n v="64.66"/>
    <s v="Raymond Book"/>
    <s v="Alberta"/>
    <s v="West"/>
    <s v="Consumer"/>
    <s v="Furniture"/>
    <s v="Bookcases"/>
    <n v="0.62"/>
  </r>
  <r>
    <n v="29536"/>
    <d v="2012-09-07T00:00:00"/>
    <d v="2012-09-09T00:00:00"/>
    <s v="September"/>
    <s v="2012"/>
    <n v="2"/>
    <b v="0"/>
    <s v="Medium"/>
    <n v="26"/>
    <n v="967.41"/>
    <n v="0.03"/>
    <s v="Regular Air"/>
    <n v="26.64"/>
    <n v="35.44"/>
    <n v="19.989999999999998"/>
    <s v="Raymond Book"/>
    <s v="Alberta"/>
    <s v="West"/>
    <s v="Consumer"/>
    <s v="Office Supplies"/>
    <s v="Paper"/>
    <n v="0.38"/>
  </r>
  <r>
    <n v="29569"/>
    <d v="2011-07-03T00:00:00"/>
    <d v="2011-07-04T00:00:00"/>
    <s v="July"/>
    <s v="2011"/>
    <n v="1"/>
    <b v="0"/>
    <s v="High"/>
    <n v="46"/>
    <n v="27720.98"/>
    <n v="7.0000000000000007E-2"/>
    <s v="Regular Air"/>
    <n v="11984.4"/>
    <n v="599.99"/>
    <n v="24.49"/>
    <s v="Raymond Book"/>
    <s v="Alberta"/>
    <s v="West"/>
    <s v="Consumer"/>
    <s v="Technology"/>
    <s v="Copiers and Fax"/>
    <n v="0.37"/>
  </r>
  <r>
    <n v="29569"/>
    <d v="2011-07-03T00:00:00"/>
    <d v="2011-07-05T00:00:00"/>
    <s v="July"/>
    <s v="2011"/>
    <n v="2"/>
    <b v="0"/>
    <s v="High"/>
    <n v="29"/>
    <n v="520.13"/>
    <n v="0.1"/>
    <s v="Regular Air"/>
    <n v="127.55"/>
    <n v="18.97"/>
    <n v="5.21"/>
    <s v="Raymond Book"/>
    <s v="Alberta"/>
    <s v="West"/>
    <s v="Consumer"/>
    <s v="Office Supplies"/>
    <s v="Paper"/>
    <n v="0.37"/>
  </r>
  <r>
    <n v="29827"/>
    <d v="2011-07-14T00:00:00"/>
    <d v="2011-07-15T00:00:00"/>
    <s v="July"/>
    <s v="2011"/>
    <n v="1"/>
    <b v="0"/>
    <s v="Critical"/>
    <n v="35"/>
    <n v="926.65"/>
    <n v="0.01"/>
    <s v="Regular Air"/>
    <n v="-75.38"/>
    <n v="26.31"/>
    <n v="5.89"/>
    <s v="Raymond Book"/>
    <s v="Alberta"/>
    <s v="West"/>
    <s v="Consumer"/>
    <s v="Technology"/>
    <s v="Computer Peripherals"/>
    <n v="0.75"/>
  </r>
  <r>
    <n v="29926"/>
    <d v="2012-03-22T00:00:00"/>
    <d v="2012-03-24T00:00:00"/>
    <s v="March"/>
    <s v="2012"/>
    <n v="2"/>
    <b v="0"/>
    <s v="Medium"/>
    <n v="9"/>
    <n v="20.21"/>
    <n v="0"/>
    <s v="Regular Air"/>
    <n v="-5.14"/>
    <n v="2.08"/>
    <n v="1.49"/>
    <s v="Roy Phan"/>
    <s v="Alberta"/>
    <s v="West"/>
    <s v="Corporate"/>
    <s v="Office Supplies"/>
    <s v="Binders and Binder Accessories"/>
    <n v="0.38"/>
  </r>
  <r>
    <n v="30913"/>
    <d v="2012-09-22T00:00:00"/>
    <d v="2012-09-23T00:00:00"/>
    <s v="September"/>
    <s v="2012"/>
    <n v="1"/>
    <b v="0"/>
    <s v="Medium"/>
    <n v="23"/>
    <n v="143.1"/>
    <n v="0.01"/>
    <s v="Regular Air"/>
    <n v="36.75"/>
    <n v="5.98"/>
    <n v="1.49"/>
    <s v="Roy Phan"/>
    <s v="Alberta"/>
    <s v="West"/>
    <s v="Corporate"/>
    <s v="Office Supplies"/>
    <s v="Binders and Binder Accessories"/>
    <n v="0.39"/>
  </r>
  <r>
    <n v="30913"/>
    <d v="2012-09-22T00:00:00"/>
    <d v="2012-09-24T00:00:00"/>
    <s v="September"/>
    <s v="2012"/>
    <n v="2"/>
    <b v="0"/>
    <s v="Medium"/>
    <n v="36"/>
    <n v="795.52"/>
    <n v="0.08"/>
    <s v="Regular Air"/>
    <n v="290.64"/>
    <n v="22.24"/>
    <n v="1.99"/>
    <s v="Roy Phan"/>
    <s v="Alberta"/>
    <s v="West"/>
    <s v="Corporate"/>
    <s v="Technology"/>
    <s v="Computer Peripherals"/>
    <n v="0.43"/>
  </r>
  <r>
    <n v="30913"/>
    <d v="2012-09-22T00:00:00"/>
    <d v="2012-09-24T00:00:00"/>
    <s v="September"/>
    <s v="2012"/>
    <n v="2"/>
    <b v="0"/>
    <s v="Medium"/>
    <n v="44"/>
    <n v="126.36"/>
    <n v="0.02"/>
    <s v="Regular Air"/>
    <n v="50.26"/>
    <n v="2.89"/>
    <n v="0.5"/>
    <s v="Roy Phan"/>
    <s v="Alberta"/>
    <s v="West"/>
    <s v="Corporate"/>
    <s v="Office Supplies"/>
    <s v="Labels"/>
    <n v="0.38"/>
  </r>
  <r>
    <n v="30913"/>
    <d v="2012-09-22T00:00:00"/>
    <d v="2012-09-24T00:00:00"/>
    <s v="September"/>
    <s v="2012"/>
    <n v="2"/>
    <b v="0"/>
    <s v="Medium"/>
    <n v="24"/>
    <n v="496.62"/>
    <n v="7.0000000000000007E-2"/>
    <s v="Express Air"/>
    <n v="49.86"/>
    <n v="19.98"/>
    <n v="10.49"/>
    <s v="Roy Phan"/>
    <s v="Alberta"/>
    <s v="West"/>
    <s v="Corporate"/>
    <s v="Furniture"/>
    <s v="Office Furnishings"/>
    <n v="0.49"/>
  </r>
  <r>
    <n v="31271"/>
    <d v="2011-04-20T00:00:00"/>
    <d v="2011-04-27T00:00:00"/>
    <s v="April"/>
    <s v="2011"/>
    <n v="7"/>
    <b v="0"/>
    <s v="low"/>
    <n v="4"/>
    <n v="43.29"/>
    <n v="0.03"/>
    <s v="Regular Air"/>
    <n v="-0.36"/>
    <n v="8.3699999999999992"/>
    <n v="10.16"/>
    <s v="Clay Cheatham"/>
    <s v="Alberta"/>
    <s v="West"/>
    <s v="Small Business"/>
    <s v="Furniture"/>
    <s v="Office Furnishings"/>
    <n v="0.59"/>
  </r>
  <r>
    <n v="31399"/>
    <d v="2011-11-05T00:00:00"/>
    <d v="2011-11-06T00:00:00"/>
    <s v="November"/>
    <s v="2011"/>
    <n v="1"/>
    <b v="0"/>
    <s v="Not Specified"/>
    <n v="9"/>
    <n v="337.20350000000002"/>
    <n v="0.09"/>
    <s v="Regular Air"/>
    <n v="-120.93"/>
    <n v="45.99"/>
    <n v="4.99"/>
    <s v="Adrian Shami"/>
    <s v="Alberta"/>
    <s v="West"/>
    <s v="Consumer"/>
    <s v="Technology"/>
    <s v="Telephones and Communication"/>
    <n v="0.56000000000000005"/>
  </r>
  <r>
    <n v="32007"/>
    <d v="2011-02-05T00:00:00"/>
    <d v="2011-02-09T00:00:00"/>
    <s v="February"/>
    <s v="2011"/>
    <n v="4"/>
    <b v="0"/>
    <s v="low"/>
    <n v="41"/>
    <n v="17448.75"/>
    <n v="0.06"/>
    <s v="Delivery Truck"/>
    <n v="9.93"/>
    <n v="417.4"/>
    <n v="75.23"/>
    <s v="Tonja Turnell"/>
    <s v="Alberta"/>
    <s v="West"/>
    <s v="Consumer"/>
    <s v="Furniture"/>
    <s v="Tables"/>
    <n v="0.79"/>
  </r>
  <r>
    <n v="32164"/>
    <d v="2010-02-02T00:00:00"/>
    <d v="2010-02-03T00:00:00"/>
    <s v="February"/>
    <s v="2010"/>
    <n v="1"/>
    <b v="0"/>
    <s v="Not Specified"/>
    <n v="12"/>
    <n v="77.010000000000005"/>
    <n v="0.02"/>
    <s v="Regular Air"/>
    <n v="-19.04"/>
    <n v="5.78"/>
    <n v="4.96"/>
    <s v="Erica Smith"/>
    <s v="Alberta"/>
    <s v="West"/>
    <s v="Small Business"/>
    <s v="Office Supplies"/>
    <s v="Paper"/>
    <n v="0.36"/>
  </r>
  <r>
    <n v="32164"/>
    <d v="2010-02-02T00:00:00"/>
    <d v="2010-02-03T00:00:00"/>
    <s v="February"/>
    <s v="2010"/>
    <n v="1"/>
    <b v="0"/>
    <s v="Not Specified"/>
    <n v="34"/>
    <n v="111.83"/>
    <n v="7.0000000000000007E-2"/>
    <s v="Regular Air"/>
    <n v="-92.16"/>
    <n v="3.28"/>
    <n v="3.97"/>
    <s v="Erica Smith"/>
    <s v="Alberta"/>
    <s v="West"/>
    <s v="Small Business"/>
    <s v="Office Supplies"/>
    <s v="Pens &amp; Art Supplies"/>
    <n v="0.56000000000000005"/>
  </r>
  <r>
    <n v="32164"/>
    <d v="2010-02-02T00:00:00"/>
    <d v="2010-02-03T00:00:00"/>
    <s v="February"/>
    <s v="2010"/>
    <n v="1"/>
    <b v="0"/>
    <s v="Not Specified"/>
    <n v="23"/>
    <n v="6552.9"/>
    <n v="0.1"/>
    <s v="Delivery Truck"/>
    <n v="-461.45"/>
    <n v="296.18"/>
    <n v="54.12"/>
    <s v="Erica Smith"/>
    <s v="Alberta"/>
    <s v="West"/>
    <s v="Small Business"/>
    <s v="Furniture"/>
    <s v="Tables"/>
    <n v="0.76"/>
  </r>
  <r>
    <n v="32228"/>
    <d v="2010-11-04T00:00:00"/>
    <d v="2010-11-06T00:00:00"/>
    <s v="November"/>
    <s v="2010"/>
    <n v="2"/>
    <b v="0"/>
    <s v="Critical"/>
    <n v="35"/>
    <n v="209.63"/>
    <n v="0.01"/>
    <s v="Regular Air"/>
    <n v="43.53"/>
    <n v="5.84"/>
    <n v="1.2"/>
    <s v="Andrew Roberts"/>
    <s v="Alberta"/>
    <s v="West"/>
    <s v="Home Office"/>
    <s v="Office Supplies"/>
    <s v="Pens &amp; Art Supplies"/>
    <n v="0.55000000000000004"/>
  </r>
  <r>
    <n v="32386"/>
    <d v="2012-04-18T00:00:00"/>
    <d v="2012-04-20T00:00:00"/>
    <s v="April"/>
    <s v="2012"/>
    <n v="2"/>
    <b v="0"/>
    <s v="Critical"/>
    <n v="1"/>
    <n v="1996.16"/>
    <n v="0"/>
    <s v="Regular Air"/>
    <n v="-3974.46"/>
    <n v="1938.02"/>
    <n v="13.99"/>
    <s v="Christopher Conant"/>
    <s v="Alberta"/>
    <s v="West"/>
    <s v="Home Office"/>
    <s v="Technology"/>
    <s v="Office Machines"/>
    <n v="0.38"/>
  </r>
  <r>
    <n v="32610"/>
    <d v="2012-08-19T00:00:00"/>
    <d v="2012-08-20T00:00:00"/>
    <s v="August"/>
    <s v="2012"/>
    <n v="1"/>
    <b v="0"/>
    <s v="Not Specified"/>
    <n v="47"/>
    <n v="316.99"/>
    <n v="0.04"/>
    <s v="Regular Air"/>
    <n v="-276.54000000000002"/>
    <n v="6.84"/>
    <n v="8.3699999999999992"/>
    <s v="Yoseph Carroll"/>
    <s v="Alberta"/>
    <s v="West"/>
    <s v="Consumer"/>
    <s v="Office Supplies"/>
    <s v="Scissors, Rulers and Trimmers"/>
    <n v="0.57999999999999996"/>
  </r>
  <r>
    <n v="32610"/>
    <d v="2012-08-19T00:00:00"/>
    <d v="2012-08-20T00:00:00"/>
    <s v="August"/>
    <s v="2012"/>
    <n v="1"/>
    <b v="0"/>
    <s v="Not Specified"/>
    <n v="20"/>
    <n v="1991.8985"/>
    <n v="7.0000000000000007E-2"/>
    <s v="Regular Air"/>
    <n v="88.36"/>
    <n v="125.99"/>
    <n v="7.69"/>
    <s v="Yoseph Carroll"/>
    <s v="Alberta"/>
    <s v="West"/>
    <s v="Consumer"/>
    <s v="Technology"/>
    <s v="Telephones and Communication"/>
    <n v="0.57999999999999996"/>
  </r>
  <r>
    <n v="32994"/>
    <d v="2012-09-16T00:00:00"/>
    <d v="2012-09-16T00:00:00"/>
    <s v="September"/>
    <s v="2012"/>
    <n v="0"/>
    <s v="FREE DELIVERY"/>
    <s v="Critical"/>
    <n v="34"/>
    <n v="226.41"/>
    <n v="0.05"/>
    <s v="Regular Air"/>
    <n v="-164.89"/>
    <n v="6.48"/>
    <n v="8.73"/>
    <s v="Tonja Turnell"/>
    <s v="Alberta"/>
    <s v="West"/>
    <s v="Consumer"/>
    <s v="Office Supplies"/>
    <s v="Paper"/>
    <n v="0.37"/>
  </r>
  <r>
    <n v="33283"/>
    <d v="2010-03-20T00:00:00"/>
    <d v="2010-03-20T00:00:00"/>
    <s v="March"/>
    <s v="2010"/>
    <n v="0"/>
    <s v="FREE DELIVERY"/>
    <s v="Medium"/>
    <n v="48"/>
    <n v="10462.540000000001"/>
    <n v="0.02"/>
    <s v="Delivery Truck"/>
    <n v="-1402.68"/>
    <n v="218.75"/>
    <n v="69.64"/>
    <s v="Frank Hawley"/>
    <s v="Alberta"/>
    <s v="West"/>
    <s v="Home Office"/>
    <s v="Furniture"/>
    <s v="Tables"/>
    <n v="0.77"/>
  </r>
  <r>
    <n v="33764"/>
    <d v="2011-02-10T00:00:00"/>
    <d v="2011-02-12T00:00:00"/>
    <s v="February"/>
    <s v="2011"/>
    <n v="2"/>
    <b v="0"/>
    <s v="Critical"/>
    <n v="4"/>
    <n v="539.82000000000005"/>
    <n v="0"/>
    <s v="Regular Air"/>
    <n v="-64.78"/>
    <n v="120.33"/>
    <n v="19.989999999999998"/>
    <s v="Tony Sayre"/>
    <s v="Alberta"/>
    <s v="West"/>
    <s v="Small Business"/>
    <s v="Office Supplies"/>
    <s v="Storage &amp; Organization"/>
    <n v="0.59"/>
  </r>
  <r>
    <n v="33764"/>
    <d v="2011-02-10T00:00:00"/>
    <d v="2011-02-11T00:00:00"/>
    <s v="February"/>
    <s v="2011"/>
    <n v="1"/>
    <b v="0"/>
    <s v="Critical"/>
    <n v="6"/>
    <n v="1029.8855000000001"/>
    <n v="0.06"/>
    <s v="Express Air"/>
    <n v="-620.83000000000004"/>
    <n v="205.99"/>
    <n v="8.99"/>
    <s v="Tony Sayre"/>
    <s v="Alberta"/>
    <s v="West"/>
    <s v="Small Business"/>
    <s v="Technology"/>
    <s v="Telephones and Communication"/>
    <n v="0.56000000000000005"/>
  </r>
  <r>
    <n v="34117"/>
    <d v="2012-02-07T00:00:00"/>
    <d v="2012-02-09T00:00:00"/>
    <s v="February"/>
    <s v="2012"/>
    <n v="2"/>
    <b v="0"/>
    <s v="High"/>
    <n v="45"/>
    <n v="299.94"/>
    <n v="0.06"/>
    <s v="Regular Air"/>
    <n v="38.74"/>
    <n v="6.75"/>
    <n v="2.99"/>
    <s v="Tony Sayre"/>
    <s v="Alberta"/>
    <s v="West"/>
    <s v="Small Business"/>
    <s v="Office Supplies"/>
    <s v="Binders and Binder Accessories"/>
    <n v="0.35"/>
  </r>
  <r>
    <n v="35366"/>
    <d v="2011-07-12T00:00:00"/>
    <d v="2011-07-19T00:00:00"/>
    <s v="July"/>
    <s v="2011"/>
    <n v="7"/>
    <b v="0"/>
    <s v="low"/>
    <n v="23"/>
    <n v="149.31"/>
    <n v="0.06"/>
    <s v="Regular Air"/>
    <n v="-98.42"/>
    <n v="6.48"/>
    <n v="7.81"/>
    <s v="Raymond Book"/>
    <s v="Alberta"/>
    <s v="West"/>
    <s v="Consumer"/>
    <s v="Office Supplies"/>
    <s v="Paper"/>
    <n v="0.37"/>
  </r>
  <r>
    <n v="35426"/>
    <d v="2010-10-03T00:00:00"/>
    <d v="2010-10-04T00:00:00"/>
    <s v="October"/>
    <s v="2010"/>
    <n v="1"/>
    <b v="0"/>
    <s v="High"/>
    <n v="5"/>
    <n v="53.01"/>
    <n v="0.08"/>
    <s v="Regular Air"/>
    <n v="3.85"/>
    <n v="10.31"/>
    <n v="1.79"/>
    <s v="Phillina Ober"/>
    <s v="Alberta"/>
    <s v="West"/>
    <s v="Small Business"/>
    <s v="Office Supplies"/>
    <s v="Paper"/>
    <n v="0.38"/>
  </r>
  <r>
    <n v="35490"/>
    <d v="2010-12-07T00:00:00"/>
    <d v="2010-12-09T00:00:00"/>
    <s v="December"/>
    <s v="2010"/>
    <n v="2"/>
    <b v="0"/>
    <s v="High"/>
    <n v="7"/>
    <n v="44.64"/>
    <n v="0.03"/>
    <s v="Express Air"/>
    <n v="2.08"/>
    <n v="5.84"/>
    <n v="1.2"/>
    <s v="Victoria Brennan"/>
    <s v="Alberta"/>
    <s v="West"/>
    <s v="Small Business"/>
    <s v="Office Supplies"/>
    <s v="Pens &amp; Art Supplies"/>
    <n v="0.55000000000000004"/>
  </r>
  <r>
    <n v="35490"/>
    <d v="2010-12-07T00:00:00"/>
    <d v="2010-12-09T00:00:00"/>
    <s v="December"/>
    <s v="2010"/>
    <n v="2"/>
    <b v="0"/>
    <s v="High"/>
    <n v="41"/>
    <n v="1289.6199999999999"/>
    <n v="0.03"/>
    <s v="Regular Air"/>
    <n v="432.52"/>
    <n v="35.99"/>
    <n v="1.1000000000000001"/>
    <s v="Victoria Brennan"/>
    <s v="Alberta"/>
    <s v="West"/>
    <s v="Small Business"/>
    <s v="Technology"/>
    <s v="Telephones and Communication"/>
    <n v="0.55000000000000004"/>
  </r>
  <r>
    <n v="35686"/>
    <d v="2010-10-02T00:00:00"/>
    <d v="2010-10-04T00:00:00"/>
    <s v="October"/>
    <s v="2010"/>
    <n v="2"/>
    <b v="0"/>
    <s v="High"/>
    <n v="48"/>
    <n v="313.52"/>
    <n v="0.05"/>
    <s v="Regular Air"/>
    <n v="-254.68"/>
    <n v="6.48"/>
    <n v="9.17"/>
    <s v="Andrew Roberts"/>
    <s v="Alberta"/>
    <s v="West"/>
    <s v="Home Office"/>
    <s v="Office Supplies"/>
    <s v="Paper"/>
    <n v="0.37"/>
  </r>
  <r>
    <n v="35744"/>
    <d v="2009-03-21T00:00:00"/>
    <d v="2009-03-23T00:00:00"/>
    <s v="March"/>
    <s v="2009"/>
    <n v="2"/>
    <b v="0"/>
    <s v="Not Specified"/>
    <n v="44"/>
    <n v="2587.5300000000002"/>
    <n v="0.02"/>
    <s v="Regular Air"/>
    <n v="401.85"/>
    <n v="55.94"/>
    <n v="6.55"/>
    <s v="Tonja Turnell"/>
    <s v="Alberta"/>
    <s v="West"/>
    <s v="Consumer"/>
    <s v="Technology"/>
    <s v="Computer Peripherals"/>
    <n v="0.68"/>
  </r>
  <r>
    <n v="35936"/>
    <d v="2009-01-21T00:00:00"/>
    <d v="2009-01-22T00:00:00"/>
    <s v="January"/>
    <s v="2009"/>
    <n v="1"/>
    <b v="0"/>
    <s v="Medium"/>
    <n v="41"/>
    <n v="312.26"/>
    <n v="0.08"/>
    <s v="Regular Air"/>
    <n v="-10.38"/>
    <n v="7.84"/>
    <n v="4.71"/>
    <s v="Roy Phan"/>
    <s v="Alberta"/>
    <s v="West"/>
    <s v="Corporate"/>
    <s v="Office Supplies"/>
    <s v="Binders and Binder Accessories"/>
    <n v="0.35"/>
  </r>
  <r>
    <n v="35936"/>
    <d v="2009-01-21T00:00:00"/>
    <d v="2009-01-22T00:00:00"/>
    <s v="January"/>
    <s v="2009"/>
    <n v="1"/>
    <b v="0"/>
    <s v="Medium"/>
    <n v="40"/>
    <n v="4152.55"/>
    <n v="0.03"/>
    <s v="Regular Air"/>
    <n v="813.33"/>
    <n v="105.34"/>
    <n v="24.49"/>
    <s v="Roy Phan"/>
    <s v="Alberta"/>
    <s v="West"/>
    <s v="Corporate"/>
    <s v="Furniture"/>
    <s v="Office Furnishings"/>
    <n v="0.61"/>
  </r>
  <r>
    <n v="36257"/>
    <d v="2012-02-27T00:00:00"/>
    <d v="2012-02-29T00:00:00"/>
    <s v="February"/>
    <s v="2012"/>
    <n v="2"/>
    <b v="0"/>
    <s v="High"/>
    <n v="43"/>
    <n v="894.51"/>
    <n v="0.08"/>
    <s v="Regular Air"/>
    <n v="294.20999999999998"/>
    <n v="20.89"/>
    <n v="1.99"/>
    <s v="Phillina Ober"/>
    <s v="Alberta"/>
    <s v="West"/>
    <s v="Small Business"/>
    <s v="Technology"/>
    <s v="Computer Peripherals"/>
    <n v="0.48"/>
  </r>
  <r>
    <n v="36262"/>
    <d v="2010-07-27T00:00:00"/>
    <d v="2010-07-28T00:00:00"/>
    <s v="July"/>
    <s v="2010"/>
    <n v="1"/>
    <b v="0"/>
    <s v="Not Specified"/>
    <n v="23"/>
    <n v="164.02"/>
    <n v="0.03"/>
    <s v="Express Air"/>
    <n v="-47.64"/>
    <n v="6.68"/>
    <n v="6.15"/>
    <s v="Aaron Bergman"/>
    <s v="Alberta"/>
    <s v="West"/>
    <s v="Corporate"/>
    <s v="Office Supplies"/>
    <s v="Paper"/>
    <n v="0.37"/>
  </r>
  <r>
    <n v="36262"/>
    <d v="2010-07-27T00:00:00"/>
    <d v="2010-07-28T00:00:00"/>
    <s v="July"/>
    <s v="2010"/>
    <n v="1"/>
    <b v="0"/>
    <s v="Not Specified"/>
    <n v="23"/>
    <n v="136.81"/>
    <n v="0.01"/>
    <s v="Regular Air"/>
    <n v="-30.51"/>
    <n v="5.68"/>
    <n v="3.6"/>
    <s v="Aaron Bergman"/>
    <s v="Alberta"/>
    <s v="West"/>
    <s v="Corporate"/>
    <s v="Office Supplies"/>
    <s v="Scissors, Rulers and Trimmers"/>
    <n v="0.56000000000000005"/>
  </r>
  <r>
    <n v="36262"/>
    <d v="2010-07-27T00:00:00"/>
    <d v="2010-07-27T00:00:00"/>
    <s v="July"/>
    <s v="2010"/>
    <n v="0"/>
    <s v="FREE DELIVERY"/>
    <s v="Not Specified"/>
    <n v="26"/>
    <n v="4701.6899999999996"/>
    <n v="0"/>
    <s v="Express Air"/>
    <n v="1148.9000000000001"/>
    <n v="205.99"/>
    <n v="2.5"/>
    <s v="Aaron Bergman"/>
    <s v="Alberta"/>
    <s v="West"/>
    <s v="Corporate"/>
    <s v="Technology"/>
    <s v="Telephones and Communication"/>
    <n v="0.59"/>
  </r>
  <r>
    <n v="36292"/>
    <d v="2010-02-07T00:00:00"/>
    <d v="2010-02-08T00:00:00"/>
    <s v="February"/>
    <s v="2010"/>
    <n v="1"/>
    <b v="0"/>
    <s v="Critical"/>
    <n v="21"/>
    <n v="109.87"/>
    <n v="0.05"/>
    <s v="Regular Air"/>
    <n v="-98.17"/>
    <n v="4.9800000000000004"/>
    <n v="7.54"/>
    <s v="Christine Abelman"/>
    <s v="Alberta"/>
    <s v="West"/>
    <s v="Corporate"/>
    <s v="Office Supplies"/>
    <s v="Paper"/>
    <n v="0.38"/>
  </r>
  <r>
    <n v="36292"/>
    <d v="2010-02-07T00:00:00"/>
    <d v="2010-02-07T00:00:00"/>
    <s v="February"/>
    <s v="2010"/>
    <n v="0"/>
    <s v="FREE DELIVERY"/>
    <s v="Critical"/>
    <n v="37"/>
    <n v="816.65"/>
    <n v="0.09"/>
    <s v="Regular Air"/>
    <n v="-182.8"/>
    <n v="22.84"/>
    <n v="16.87"/>
    <s v="Christine Abelman"/>
    <s v="Alberta"/>
    <s v="West"/>
    <s v="Corporate"/>
    <s v="Office Supplies"/>
    <s v="Paper"/>
    <n v="0.39"/>
  </r>
  <r>
    <n v="36357"/>
    <d v="2012-01-14T00:00:00"/>
    <d v="2012-01-15T00:00:00"/>
    <s v="January"/>
    <s v="2012"/>
    <n v="1"/>
    <b v="0"/>
    <s v="Not Specified"/>
    <n v="38"/>
    <n v="17605.77"/>
    <n v="0.01"/>
    <s v="Delivery Truck"/>
    <n v="-370.04"/>
    <n v="449.99"/>
    <n v="49"/>
    <s v="Clay Cheatham"/>
    <s v="Alberta"/>
    <s v="West"/>
    <s v="Small Business"/>
    <s v="Technology"/>
    <s v="Copiers and Fax"/>
    <n v="0.38"/>
  </r>
  <r>
    <n v="36482"/>
    <d v="2011-07-05T00:00:00"/>
    <d v="2011-07-06T00:00:00"/>
    <s v="July"/>
    <s v="2011"/>
    <n v="1"/>
    <b v="0"/>
    <s v="Medium"/>
    <n v="7"/>
    <n v="55.68"/>
    <n v="0.1"/>
    <s v="Express Air"/>
    <n v="-7.4"/>
    <n v="5.98"/>
    <n v="5.15"/>
    <s v="Erica Smith"/>
    <s v="Alberta"/>
    <s v="West"/>
    <s v="Small Business"/>
    <s v="Office Supplies"/>
    <s v="Paper"/>
    <n v="0.36"/>
  </r>
  <r>
    <n v="36482"/>
    <d v="2011-07-05T00:00:00"/>
    <d v="2011-07-06T00:00:00"/>
    <s v="July"/>
    <s v="2011"/>
    <n v="1"/>
    <b v="0"/>
    <s v="Medium"/>
    <n v="47"/>
    <n v="14588.28"/>
    <n v="0.06"/>
    <s v="Delivery Truck"/>
    <n v="861.78"/>
    <n v="328.14"/>
    <n v="91.05"/>
    <s v="Erica Smith"/>
    <s v="Alberta"/>
    <s v="West"/>
    <s v="Small Business"/>
    <s v="Office Supplies"/>
    <s v="Appliances"/>
    <n v="0.56999999999999995"/>
  </r>
  <r>
    <n v="36482"/>
    <d v="2011-07-05T00:00:00"/>
    <d v="2011-07-07T00:00:00"/>
    <s v="July"/>
    <s v="2011"/>
    <n v="2"/>
    <b v="0"/>
    <s v="Medium"/>
    <n v="27"/>
    <n v="2675.08"/>
    <n v="7.0000000000000007E-2"/>
    <s v="Express Air"/>
    <n v="489.58"/>
    <n v="105.34"/>
    <n v="24.49"/>
    <s v="Erica Smith"/>
    <s v="Alberta"/>
    <s v="West"/>
    <s v="Small Business"/>
    <s v="Furniture"/>
    <s v="Office Furnishings"/>
    <n v="0.61"/>
  </r>
  <r>
    <n v="36772"/>
    <d v="2010-05-15T00:00:00"/>
    <d v="2010-05-15T00:00:00"/>
    <s v="May"/>
    <s v="2010"/>
    <n v="0"/>
    <s v="FREE DELIVERY"/>
    <s v="Medium"/>
    <n v="47"/>
    <n v="280.45"/>
    <n v="0.1"/>
    <s v="Regular Air"/>
    <n v="-143.65"/>
    <n v="6.48"/>
    <n v="6.35"/>
    <s v="Frank Hawley"/>
    <s v="Alberta"/>
    <s v="West"/>
    <s v="Home Office"/>
    <s v="Office Supplies"/>
    <s v="Paper"/>
    <n v="0.37"/>
  </r>
  <r>
    <n v="36998"/>
    <d v="2012-09-29T00:00:00"/>
    <d v="2012-10-04T00:00:00"/>
    <s v="October"/>
    <s v="2012"/>
    <n v="5"/>
    <b v="0"/>
    <s v="low"/>
    <n v="50"/>
    <n v="481.23"/>
    <n v="7.0000000000000007E-2"/>
    <s v="Regular Air"/>
    <n v="-409.24"/>
    <n v="9.98"/>
    <n v="12.52"/>
    <s v="Christine Abelman"/>
    <s v="Alberta"/>
    <s v="West"/>
    <s v="Corporate"/>
    <s v="Furniture"/>
    <s v="Office Furnishings"/>
    <n v="0.56999999999999995"/>
  </r>
  <r>
    <n v="36998"/>
    <d v="2012-09-29T00:00:00"/>
    <d v="2012-10-06T00:00:00"/>
    <s v="October"/>
    <s v="2012"/>
    <n v="7"/>
    <b v="0"/>
    <s v="low"/>
    <n v="41"/>
    <n v="265.39"/>
    <n v="0.1"/>
    <s v="Regular Air"/>
    <n v="-237.01"/>
    <n v="6.48"/>
    <n v="9.5399999999999991"/>
    <s v="Christine Abelman"/>
    <s v="Alberta"/>
    <s v="West"/>
    <s v="Corporate"/>
    <s v="Office Supplies"/>
    <s v="Paper"/>
    <n v="0.37"/>
  </r>
  <r>
    <n v="36998"/>
    <d v="2012-09-29T00:00:00"/>
    <d v="2012-10-01T00:00:00"/>
    <s v="October"/>
    <s v="2012"/>
    <n v="2"/>
    <b v="0"/>
    <s v="low"/>
    <n v="8"/>
    <n v="56.5"/>
    <n v="0.02"/>
    <s v="Regular Air"/>
    <n v="-17.16"/>
    <n v="6.48"/>
    <n v="5.19"/>
    <s v="Christine Abelman"/>
    <s v="Alberta"/>
    <s v="West"/>
    <s v="Corporate"/>
    <s v="Office Supplies"/>
    <s v="Paper"/>
    <n v="0.37"/>
  </r>
  <r>
    <n v="37095"/>
    <d v="2009-03-10T00:00:00"/>
    <d v="2009-03-14T00:00:00"/>
    <s v="March"/>
    <s v="2009"/>
    <n v="4"/>
    <b v="0"/>
    <s v="low"/>
    <n v="3"/>
    <n v="18888"/>
    <n v="0.09"/>
    <s v="Regular Air"/>
    <n v="-14140.7"/>
    <n v="6783.02"/>
    <n v="24.49"/>
    <s v="Roy Phan"/>
    <s v="Alberta"/>
    <s v="West"/>
    <s v="Consumer"/>
    <s v="Technology"/>
    <s v="Office Machines"/>
    <n v="0.39"/>
  </r>
  <r>
    <n v="37319"/>
    <d v="2009-08-04T00:00:00"/>
    <d v="2009-08-06T00:00:00"/>
    <s v="August"/>
    <s v="2009"/>
    <n v="2"/>
    <b v="0"/>
    <s v="Critical"/>
    <n v="37"/>
    <n v="388.9"/>
    <n v="0.1"/>
    <s v="Regular Air"/>
    <n v="-37.11"/>
    <n v="10.89"/>
    <n v="4.5"/>
    <s v="Victoria Brennan"/>
    <s v="Alberta"/>
    <s v="West"/>
    <s v="Small Business"/>
    <s v="Office Supplies"/>
    <s v="Appliances"/>
    <n v="0.59"/>
  </r>
  <r>
    <n v="38886"/>
    <d v="2009-08-07T00:00:00"/>
    <d v="2009-08-09T00:00:00"/>
    <s v="August"/>
    <s v="2009"/>
    <n v="2"/>
    <b v="0"/>
    <s v="High"/>
    <n v="26"/>
    <n v="172.01"/>
    <n v="0.06"/>
    <s v="Express Air"/>
    <n v="27.47"/>
    <n v="6.7"/>
    <n v="1.56"/>
    <s v="Victoria Brennan"/>
    <s v="Alberta"/>
    <s v="West"/>
    <s v="Small Business"/>
    <s v="Office Supplies"/>
    <s v="Pens &amp; Art Supplies"/>
    <n v="0.52"/>
  </r>
  <r>
    <n v="39140"/>
    <d v="2010-09-27T00:00:00"/>
    <d v="2010-10-02T00:00:00"/>
    <s v="October"/>
    <s v="2010"/>
    <n v="5"/>
    <b v="0"/>
    <s v="low"/>
    <n v="26"/>
    <n v="2268.91"/>
    <n v="0.02"/>
    <s v="Delivery Truck"/>
    <n v="-624.29"/>
    <n v="81.94"/>
    <n v="55.81"/>
    <s v="Tonja Turnell"/>
    <s v="Alberta"/>
    <s v="West"/>
    <s v="Consumer"/>
    <s v="Furniture"/>
    <s v="Bookcases"/>
    <n v="0.6"/>
  </r>
  <r>
    <n v="39682"/>
    <d v="2010-11-09T00:00:00"/>
    <d v="2010-11-11T00:00:00"/>
    <s v="November"/>
    <s v="2010"/>
    <n v="2"/>
    <b v="0"/>
    <s v="Medium"/>
    <n v="43"/>
    <n v="2337.89"/>
    <n v="0.09"/>
    <s v="Express Air"/>
    <n v="729.34"/>
    <n v="55.48"/>
    <n v="14.3"/>
    <s v="Aaron Bergman"/>
    <s v="Alberta"/>
    <s v="West"/>
    <s v="Corporate"/>
    <s v="Office Supplies"/>
    <s v="Paper"/>
    <n v="0.37"/>
  </r>
  <r>
    <n v="39813"/>
    <d v="2012-02-02T00:00:00"/>
    <d v="2012-02-03T00:00:00"/>
    <s v="February"/>
    <s v="2012"/>
    <n v="1"/>
    <b v="0"/>
    <s v="Critical"/>
    <n v="48"/>
    <n v="314.33999999999997"/>
    <n v="0.03"/>
    <s v="Regular Air"/>
    <n v="-130.5"/>
    <n v="6.48"/>
    <n v="6.6"/>
    <s v="Tonja Turnell"/>
    <s v="Alberta"/>
    <s v="West"/>
    <s v="Consumer"/>
    <s v="Office Supplies"/>
    <s v="Paper"/>
    <n v="0.37"/>
  </r>
  <r>
    <n v="39937"/>
    <d v="2011-05-23T00:00:00"/>
    <d v="2011-05-23T00:00:00"/>
    <s v="May"/>
    <s v="2011"/>
    <n v="0"/>
    <s v="FREE DELIVERY"/>
    <s v="Medium"/>
    <n v="42"/>
    <n v="113.33"/>
    <n v="7.0000000000000007E-2"/>
    <s v="Regular Air"/>
    <n v="-0.4"/>
    <n v="2.78"/>
    <n v="1.49"/>
    <s v="Raymond Book"/>
    <s v="Alberta"/>
    <s v="West"/>
    <s v="Consumer"/>
    <s v="Office Supplies"/>
    <s v="Binders and Binder Accessories"/>
    <n v="0.39"/>
  </r>
  <r>
    <n v="40034"/>
    <d v="2011-03-10T00:00:00"/>
    <d v="2011-03-11T00:00:00"/>
    <s v="March"/>
    <s v="2011"/>
    <n v="1"/>
    <b v="0"/>
    <s v="Medium"/>
    <n v="47"/>
    <n v="603.69000000000005"/>
    <n v="0"/>
    <s v="Express Air"/>
    <n v="131.38999999999999"/>
    <n v="12.28"/>
    <n v="4.8600000000000003"/>
    <s v="Yoseph Carroll"/>
    <s v="Alberta"/>
    <s v="West"/>
    <s v="Consumer"/>
    <s v="Office Supplies"/>
    <s v="Paper"/>
    <n v="0.38"/>
  </r>
  <r>
    <n v="40128"/>
    <d v="2009-02-09T00:00:00"/>
    <d v="2009-02-16T00:00:00"/>
    <s v="February"/>
    <s v="2009"/>
    <n v="7"/>
    <b v="0"/>
    <s v="low"/>
    <n v="43"/>
    <n v="10318.719999999999"/>
    <n v="0.01"/>
    <s v="Delivery Truck"/>
    <n v="1445.36"/>
    <n v="240.98"/>
    <n v="60.2"/>
    <s v="Christine Abelman"/>
    <s v="Alberta"/>
    <s v="West"/>
    <s v="Corporate"/>
    <s v="Furniture"/>
    <s v="Bookcases"/>
    <n v="0.56000000000000005"/>
  </r>
  <r>
    <n v="40519"/>
    <d v="2010-12-21T00:00:00"/>
    <d v="2010-12-23T00:00:00"/>
    <s v="December"/>
    <s v="2010"/>
    <n v="2"/>
    <b v="0"/>
    <s v="Critical"/>
    <n v="38"/>
    <n v="82.93"/>
    <n v="0.08"/>
    <s v="Regular Air"/>
    <n v="-10.32"/>
    <n v="2.1800000000000002"/>
    <n v="1.38"/>
    <s v="Phillina Ober"/>
    <s v="Alberta"/>
    <s v="West"/>
    <s v="Small Business"/>
    <s v="Office Supplies"/>
    <s v="Rubber Bands"/>
    <n v="0.44"/>
  </r>
  <r>
    <n v="40838"/>
    <d v="2012-11-26T00:00:00"/>
    <d v="2012-11-29T00:00:00"/>
    <s v="November"/>
    <s v="2012"/>
    <n v="3"/>
    <b v="0"/>
    <s v="Not Specified"/>
    <n v="40"/>
    <n v="323.95999999999998"/>
    <n v="7.0000000000000007E-2"/>
    <s v="Regular Air"/>
    <n v="-136.82"/>
    <n v="8.09"/>
    <n v="7.96"/>
    <s v="Adrian Shami"/>
    <s v="Alberta"/>
    <s v="West"/>
    <s v="Consumer"/>
    <s v="Furniture"/>
    <s v="Office Furnishings"/>
    <n v="0.49"/>
  </r>
  <r>
    <n v="40838"/>
    <d v="2012-11-26T00:00:00"/>
    <d v="2012-11-27T00:00:00"/>
    <s v="November"/>
    <s v="2012"/>
    <n v="1"/>
    <b v="0"/>
    <s v="Not Specified"/>
    <n v="10"/>
    <n v="175.85650000000001"/>
    <n v="0.03"/>
    <s v="Regular Air"/>
    <n v="-93.26"/>
    <n v="20.99"/>
    <n v="1.25"/>
    <s v="Adrian Shami"/>
    <s v="Alberta"/>
    <s v="West"/>
    <s v="Consumer"/>
    <s v="Technology"/>
    <s v="Telephones and Communication"/>
    <n v="0.83"/>
  </r>
  <r>
    <n v="41189"/>
    <d v="2009-07-14T00:00:00"/>
    <d v="2009-07-19T00:00:00"/>
    <s v="July"/>
    <s v="2009"/>
    <n v="5"/>
    <b v="0"/>
    <s v="low"/>
    <n v="30"/>
    <n v="189.04"/>
    <n v="0.03"/>
    <s v="Regular Air"/>
    <n v="66.28"/>
    <n v="6.45"/>
    <n v="1.34"/>
    <s v="Stephanie Phelps"/>
    <s v="Alberta"/>
    <s v="West"/>
    <s v="Consumer"/>
    <s v="Office Supplies"/>
    <s v="Paper"/>
    <n v="0.36"/>
  </r>
  <r>
    <n v="41255"/>
    <d v="2009-10-18T00:00:00"/>
    <d v="2009-10-25T00:00:00"/>
    <s v="October"/>
    <s v="2009"/>
    <n v="7"/>
    <b v="0"/>
    <s v="low"/>
    <n v="22"/>
    <n v="1333.19"/>
    <n v="0.01"/>
    <s v="Regular Air"/>
    <n v="331.48"/>
    <n v="60.65"/>
    <n v="12.23"/>
    <s v="Christine Abelman"/>
    <s v="Alberta"/>
    <s v="West"/>
    <s v="Corporate"/>
    <s v="Furniture"/>
    <s v="Office Furnishings"/>
    <n v="0.64"/>
  </r>
  <r>
    <n v="41760"/>
    <d v="2012-01-27T00:00:00"/>
    <d v="2012-02-01T00:00:00"/>
    <s v="February"/>
    <s v="2012"/>
    <n v="5"/>
    <b v="0"/>
    <s v="low"/>
    <n v="21"/>
    <n v="6688.66"/>
    <n v="0.04"/>
    <s v="Regular Air"/>
    <n v="2648.08"/>
    <n v="315.98"/>
    <n v="19.989999999999998"/>
    <s v="Erica Smith"/>
    <s v="Alberta"/>
    <s v="West"/>
    <s v="Small Business"/>
    <s v="Office Supplies"/>
    <s v="Binders and Binder Accessories"/>
    <n v="0.38"/>
  </r>
  <r>
    <n v="41760"/>
    <d v="2012-01-27T00:00:00"/>
    <d v="2012-02-03T00:00:00"/>
    <s v="February"/>
    <s v="2012"/>
    <n v="7"/>
    <b v="0"/>
    <s v="low"/>
    <n v="22"/>
    <n v="247.45"/>
    <n v="0"/>
    <s v="Regular Air"/>
    <n v="-133.18"/>
    <n v="9.98"/>
    <n v="12.52"/>
    <s v="Erica Smith"/>
    <s v="Alberta"/>
    <s v="West"/>
    <s v="Small Business"/>
    <s v="Furniture"/>
    <s v="Office Furnishings"/>
    <n v="0.56999999999999995"/>
  </r>
  <r>
    <n v="41760"/>
    <d v="2012-01-27T00:00:00"/>
    <d v="2012-02-01T00:00:00"/>
    <s v="February"/>
    <s v="2012"/>
    <n v="5"/>
    <b v="0"/>
    <s v="low"/>
    <n v="7"/>
    <n v="685.72050000000002"/>
    <n v="0.08"/>
    <s v="Regular Air"/>
    <n v="-278.87"/>
    <n v="115.99"/>
    <n v="2.5"/>
    <s v="Erica Smith"/>
    <s v="Alberta"/>
    <s v="West"/>
    <s v="Small Business"/>
    <s v="Technology"/>
    <s v="Telephones and Communication"/>
    <n v="0.56999999999999995"/>
  </r>
  <r>
    <n v="41760"/>
    <d v="2012-01-27T00:00:00"/>
    <d v="2012-02-01T00:00:00"/>
    <s v="February"/>
    <s v="2012"/>
    <n v="5"/>
    <b v="0"/>
    <s v="low"/>
    <n v="40"/>
    <n v="3232.1334999999999"/>
    <n v="0.05"/>
    <s v="Regular Air"/>
    <n v="696.95"/>
    <n v="95.99"/>
    <n v="8.99"/>
    <s v="Erica Smith"/>
    <s v="Alberta"/>
    <s v="West"/>
    <s v="Small Business"/>
    <s v="Technology"/>
    <s v="Telephones and Communication"/>
    <n v="0.56999999999999995"/>
  </r>
  <r>
    <n v="42852"/>
    <d v="2009-12-20T00:00:00"/>
    <d v="2009-12-22T00:00:00"/>
    <s v="December"/>
    <s v="2009"/>
    <n v="2"/>
    <b v="0"/>
    <s v="Not Specified"/>
    <n v="13"/>
    <n v="129.9"/>
    <n v="0.02"/>
    <s v="Regular Air"/>
    <n v="-63.51"/>
    <n v="9.06"/>
    <n v="9.86"/>
    <s v="Brendan Sweed"/>
    <s v="Alberta"/>
    <s v="West"/>
    <s v="Consumer"/>
    <s v="Office Supplies"/>
    <s v="Paper"/>
    <n v="0.4"/>
  </r>
  <r>
    <n v="42982"/>
    <d v="2012-07-27T00:00:00"/>
    <d v="2012-08-01T00:00:00"/>
    <s v="August"/>
    <s v="2012"/>
    <n v="5"/>
    <b v="0"/>
    <s v="low"/>
    <n v="42"/>
    <n v="1587.59"/>
    <n v="0.08"/>
    <s v="Regular Air"/>
    <n v="651.74"/>
    <n v="39.89"/>
    <n v="3.04"/>
    <s v="Brendan Sweed"/>
    <s v="Alberta"/>
    <s v="West"/>
    <s v="Consumer"/>
    <s v="Furniture"/>
    <s v="Office Furnishings"/>
    <n v="0.53"/>
  </r>
  <r>
    <n v="43298"/>
    <d v="2011-07-10T00:00:00"/>
    <d v="2011-07-12T00:00:00"/>
    <s v="July"/>
    <s v="2011"/>
    <n v="2"/>
    <b v="0"/>
    <s v="Not Specified"/>
    <n v="33"/>
    <n v="5964.19"/>
    <n v="0.1"/>
    <s v="Regular Air"/>
    <n v="988.2"/>
    <n v="199.99"/>
    <n v="24.49"/>
    <s v="Tonja Turnell"/>
    <s v="Alberta"/>
    <s v="West"/>
    <s v="Consumer"/>
    <s v="Technology"/>
    <s v="Copiers and Fax"/>
    <n v="0.46"/>
  </r>
  <r>
    <n v="43298"/>
    <d v="2011-07-10T00:00:00"/>
    <d v="2011-07-12T00:00:00"/>
    <s v="July"/>
    <s v="2011"/>
    <n v="2"/>
    <b v="0"/>
    <s v="Not Specified"/>
    <n v="15"/>
    <n v="109.2"/>
    <n v="0.03"/>
    <s v="Regular Air"/>
    <n v="-50.27"/>
    <n v="6.48"/>
    <n v="7.37"/>
    <s v="Tonja Turnell"/>
    <s v="Alberta"/>
    <s v="West"/>
    <s v="Consumer"/>
    <s v="Office Supplies"/>
    <s v="Paper"/>
    <n v="0.37"/>
  </r>
  <r>
    <n v="44516"/>
    <d v="2011-06-29T00:00:00"/>
    <d v="2011-06-29T00:00:00"/>
    <s v="June"/>
    <s v="2011"/>
    <n v="0"/>
    <s v="FREE DELIVERY"/>
    <s v="Critical"/>
    <n v="17"/>
    <n v="57.96"/>
    <n v="0.06"/>
    <s v="Regular Air"/>
    <n v="-47.32"/>
    <n v="3.28"/>
    <n v="3.97"/>
    <s v="Andrew Roberts"/>
    <s v="Alberta"/>
    <s v="West"/>
    <s v="Small Business"/>
    <s v="Office Supplies"/>
    <s v="Pens &amp; Art Supplies"/>
    <n v="0.56000000000000005"/>
  </r>
  <r>
    <n v="45088"/>
    <d v="2010-11-22T00:00:00"/>
    <d v="2010-11-29T00:00:00"/>
    <s v="November"/>
    <s v="2010"/>
    <n v="7"/>
    <b v="0"/>
    <s v="low"/>
    <n v="9"/>
    <n v="1418.9559999999999"/>
    <n v="0.09"/>
    <s v="Regular Air"/>
    <n v="-447.41"/>
    <n v="195.99"/>
    <n v="4.2"/>
    <s v="Christopher Conant"/>
    <s v="Alberta"/>
    <s v="West"/>
    <s v="Home Office"/>
    <s v="Technology"/>
    <s v="Telephones and Communication"/>
    <n v="0.6"/>
  </r>
  <r>
    <n v="46599"/>
    <d v="2010-09-13T00:00:00"/>
    <d v="2010-09-14T00:00:00"/>
    <s v="September"/>
    <s v="2010"/>
    <n v="1"/>
    <b v="0"/>
    <s v="Not Specified"/>
    <n v="4"/>
    <n v="284"/>
    <n v="0.01"/>
    <s v="Express Air"/>
    <n v="208.31"/>
    <n v="62.18"/>
    <n v="10.84"/>
    <s v="Victoria Brennan"/>
    <s v="Alberta"/>
    <s v="West"/>
    <s v="Small Business"/>
    <s v="Furniture"/>
    <s v="Office Furnishings"/>
    <n v="0.63"/>
  </r>
  <r>
    <n v="47524"/>
    <d v="2010-04-15T00:00:00"/>
    <d v="2010-04-17T00:00:00"/>
    <s v="April"/>
    <s v="2010"/>
    <n v="2"/>
    <b v="0"/>
    <s v="Medium"/>
    <n v="8"/>
    <n v="269.14"/>
    <n v="0.1"/>
    <s v="Regular Air"/>
    <n v="-160.72"/>
    <n v="35.770000000000003"/>
    <n v="9.02"/>
    <s v="Jeremy Lonsdale"/>
    <s v="Alberta"/>
    <s v="West"/>
    <s v="Corporate"/>
    <s v="Technology"/>
    <s v="Computer Peripherals"/>
    <n v="0.75"/>
  </r>
  <r>
    <n v="48000"/>
    <d v="2012-08-13T00:00:00"/>
    <d v="2012-08-14T00:00:00"/>
    <s v="August"/>
    <s v="2012"/>
    <n v="1"/>
    <b v="0"/>
    <s v="High"/>
    <n v="12"/>
    <n v="214.94"/>
    <n v="0.06"/>
    <s v="Regular Air"/>
    <n v="26.75"/>
    <n v="17.48"/>
    <n v="1.99"/>
    <s v="Victoria Brennan"/>
    <s v="Alberta"/>
    <s v="West"/>
    <s v="Small Business"/>
    <s v="Technology"/>
    <s v="Computer Peripherals"/>
    <n v="0.45"/>
  </r>
  <r>
    <n v="48385"/>
    <d v="2009-09-18T00:00:00"/>
    <d v="2009-09-20T00:00:00"/>
    <s v="September"/>
    <s v="2009"/>
    <n v="2"/>
    <b v="0"/>
    <s v="Medium"/>
    <n v="16"/>
    <n v="88.24"/>
    <n v="0.01"/>
    <s v="Regular Air"/>
    <n v="-56.6"/>
    <n v="4.9800000000000004"/>
    <n v="4.62"/>
    <s v="Phillina Ober"/>
    <s v="Alberta"/>
    <s v="West"/>
    <s v="Small Business"/>
    <s v="Technology"/>
    <s v="Computer Peripherals"/>
    <n v="0.64"/>
  </r>
  <r>
    <n v="49602"/>
    <d v="2012-03-08T00:00:00"/>
    <d v="2012-03-09T00:00:00"/>
    <s v="March"/>
    <s v="2012"/>
    <n v="1"/>
    <b v="0"/>
    <s v="Not Specified"/>
    <n v="31"/>
    <n v="4878.6400000000003"/>
    <n v="0.03"/>
    <s v="Delivery Truck"/>
    <n v="-519.94000000000005"/>
    <n v="150.97999999999999"/>
    <n v="66.27"/>
    <s v="Andrew Roberts"/>
    <s v="Alberta"/>
    <s v="West"/>
    <s v="Home Office"/>
    <s v="Furniture"/>
    <s v="Bookcases"/>
    <n v="0.65"/>
  </r>
  <r>
    <n v="50146"/>
    <d v="2010-08-09T00:00:00"/>
    <d v="2010-08-09T00:00:00"/>
    <s v="August"/>
    <s v="2010"/>
    <n v="0"/>
    <s v="FREE DELIVERY"/>
    <s v="Not Specified"/>
    <n v="32"/>
    <n v="2288.6419999999998"/>
    <n v="0.05"/>
    <s v="Regular Air"/>
    <n v="519.59"/>
    <n v="85.99"/>
    <n v="2.79"/>
    <s v="Shui Tom"/>
    <s v="Alberta"/>
    <s v="West"/>
    <s v="Consumer"/>
    <s v="Technology"/>
    <s v="Telephones and Communication"/>
    <n v="0.57999999999999996"/>
  </r>
  <r>
    <n v="50148"/>
    <d v="2012-02-01T00:00:00"/>
    <d v="2012-02-03T00:00:00"/>
    <s v="February"/>
    <s v="2012"/>
    <n v="2"/>
    <b v="0"/>
    <s v="Medium"/>
    <n v="9"/>
    <n v="17965.45"/>
    <n v="0"/>
    <s v="Regular Air"/>
    <n v="3459.43"/>
    <n v="1938.02"/>
    <n v="13.99"/>
    <s v="Roy Phan"/>
    <s v="Alberta"/>
    <s v="West"/>
    <s v="Consumer"/>
    <s v="Technology"/>
    <s v="Office Machines"/>
    <n v="0.38"/>
  </r>
  <r>
    <n v="50594"/>
    <d v="2010-05-17T00:00:00"/>
    <d v="2010-05-19T00:00:00"/>
    <s v="May"/>
    <s v="2010"/>
    <n v="2"/>
    <b v="0"/>
    <s v="low"/>
    <n v="39"/>
    <n v="173.47"/>
    <n v="0.05"/>
    <s v="Regular Air"/>
    <n v="-4.96"/>
    <n v="4.63"/>
    <n v="1.93"/>
    <s v="Shui Tom"/>
    <s v="Alberta"/>
    <s v="West"/>
    <s v="Consumer"/>
    <s v="Office Supplies"/>
    <s v="Pens &amp; Art Supplies"/>
    <n v="0.52"/>
  </r>
  <r>
    <n v="50594"/>
    <d v="2010-05-17T00:00:00"/>
    <d v="2010-05-26T00:00:00"/>
    <s v="May"/>
    <s v="2010"/>
    <n v="9"/>
    <b v="0"/>
    <s v="low"/>
    <n v="48"/>
    <n v="2832.88"/>
    <n v="0.01"/>
    <s v="Regular Air"/>
    <n v="668.96"/>
    <n v="65.989999999999995"/>
    <n v="8.8000000000000007"/>
    <s v="Shui Tom"/>
    <s v="Alberta"/>
    <s v="West"/>
    <s v="Consumer"/>
    <s v="Technology"/>
    <s v="Telephones and Communication"/>
    <n v="0.57999999999999996"/>
  </r>
  <r>
    <n v="50726"/>
    <d v="2011-10-31T00:00:00"/>
    <d v="2011-11-04T00:00:00"/>
    <s v="November"/>
    <s v="2011"/>
    <n v="4"/>
    <b v="0"/>
    <s v="low"/>
    <n v="45"/>
    <n v="9248.74"/>
    <n v="0"/>
    <s v="Delivery Truck"/>
    <n v="2532"/>
    <n v="200.98"/>
    <n v="23.76"/>
    <s v="Ruben Dartt"/>
    <s v="Alberta"/>
    <s v="West"/>
    <s v="Corporate"/>
    <s v="Furniture"/>
    <s v="Chairs &amp; Chairmats"/>
    <n v="0.57999999999999996"/>
  </r>
  <r>
    <n v="50726"/>
    <d v="2011-10-31T00:00:00"/>
    <d v="2011-10-31T00:00:00"/>
    <s v="October"/>
    <s v="2011"/>
    <n v="0"/>
    <s v="FREE DELIVERY"/>
    <s v="low"/>
    <n v="21"/>
    <n v="98.88"/>
    <n v="7.0000000000000007E-2"/>
    <s v="Express Air"/>
    <n v="36.01"/>
    <n v="4.13"/>
    <n v="0.99"/>
    <s v="Ruben Dartt"/>
    <s v="Alberta"/>
    <s v="West"/>
    <s v="Corporate"/>
    <s v="Office Supplies"/>
    <s v="Labels"/>
    <n v="0.39"/>
  </r>
  <r>
    <n v="50790"/>
    <d v="2011-07-16T00:00:00"/>
    <d v="2011-07-18T00:00:00"/>
    <s v="July"/>
    <s v="2011"/>
    <n v="2"/>
    <b v="0"/>
    <s v="Critical"/>
    <n v="47"/>
    <n v="255.65"/>
    <n v="0"/>
    <s v="Regular Air"/>
    <n v="-148.80000000000001"/>
    <n v="4.97"/>
    <n v="5.71"/>
    <s v="Christopher Conant"/>
    <s v="Alberta"/>
    <s v="West"/>
    <s v="Home Office"/>
    <s v="Furniture"/>
    <s v="Office Furnishings"/>
    <n v="0.54"/>
  </r>
  <r>
    <n v="51424"/>
    <d v="2012-01-09T00:00:00"/>
    <d v="2012-01-10T00:00:00"/>
    <s v="January"/>
    <s v="2012"/>
    <n v="1"/>
    <b v="0"/>
    <s v="Not Specified"/>
    <n v="48"/>
    <n v="113.98"/>
    <n v="0.1"/>
    <s v="Regular Air"/>
    <n v="21.29"/>
    <n v="2.62"/>
    <n v="0.8"/>
    <s v="Tony Sayre"/>
    <s v="Alberta"/>
    <s v="West"/>
    <s v="Home Office"/>
    <s v="Office Supplies"/>
    <s v="Rubber Bands"/>
    <n v="0.39"/>
  </r>
  <r>
    <n v="51424"/>
    <d v="2012-01-09T00:00:00"/>
    <d v="2012-01-11T00:00:00"/>
    <s v="January"/>
    <s v="2012"/>
    <n v="2"/>
    <b v="0"/>
    <s v="Not Specified"/>
    <n v="5"/>
    <n v="88.94"/>
    <n v="0.05"/>
    <s v="Regular Air"/>
    <n v="-47.54"/>
    <n v="16.739999999999998"/>
    <n v="7.04"/>
    <s v="Tony Sayre"/>
    <s v="Alberta"/>
    <s v="West"/>
    <s v="Home Office"/>
    <s v="Office Supplies"/>
    <s v="Storage &amp; Organization"/>
    <n v="0.81"/>
  </r>
  <r>
    <n v="51872"/>
    <d v="2012-04-23T00:00:00"/>
    <d v="2012-04-24T00:00:00"/>
    <s v="April"/>
    <s v="2012"/>
    <n v="1"/>
    <b v="0"/>
    <s v="Medium"/>
    <n v="10"/>
    <n v="2193.9299999999998"/>
    <n v="0.09"/>
    <s v="Regular Air"/>
    <n v="41.83"/>
    <n v="238.4"/>
    <n v="24.49"/>
    <s v="Shui Tom"/>
    <s v="Alberta"/>
    <s v="West"/>
    <s v="Consumer"/>
    <s v="Furniture"/>
    <s v="Chairs &amp; Chairmats"/>
    <m/>
  </r>
  <r>
    <n v="51872"/>
    <d v="2012-04-23T00:00:00"/>
    <d v="2012-04-25T00:00:00"/>
    <s v="April"/>
    <s v="2012"/>
    <n v="2"/>
    <b v="0"/>
    <s v="Medium"/>
    <n v="11"/>
    <n v="812.49800000000005"/>
    <n v="0"/>
    <s v="Express Air"/>
    <n v="128.94999999999999"/>
    <n v="85.99"/>
    <n v="1.25"/>
    <s v="Shui Tom"/>
    <s v="Alberta"/>
    <s v="West"/>
    <s v="Consumer"/>
    <s v="Technology"/>
    <s v="Telephones and Communication"/>
    <n v="0.39"/>
  </r>
  <r>
    <n v="51872"/>
    <d v="2012-04-23T00:00:00"/>
    <d v="2012-04-26T00:00:00"/>
    <s v="April"/>
    <s v="2012"/>
    <n v="3"/>
    <b v="0"/>
    <s v="Medium"/>
    <n v="37"/>
    <n v="4657.6514999999999"/>
    <n v="0.06"/>
    <s v="Regular Air"/>
    <n v="1242.8499999999999"/>
    <n v="155.99"/>
    <n v="3.9"/>
    <s v="Shui Tom"/>
    <s v="Alberta"/>
    <s v="West"/>
    <s v="Consumer"/>
    <s v="Technology"/>
    <s v="Telephones and Communication"/>
    <n v="0.55000000000000004"/>
  </r>
  <r>
    <n v="52230"/>
    <d v="2012-08-30T00:00:00"/>
    <d v="2012-09-01T00:00:00"/>
    <s v="September"/>
    <s v="2012"/>
    <n v="2"/>
    <b v="0"/>
    <s v="Critical"/>
    <n v="29"/>
    <n v="2700.78"/>
    <n v="0.06"/>
    <s v="Delivery Truck"/>
    <n v="-793.36"/>
    <n v="95.98"/>
    <n v="58.2"/>
    <s v="Adrian Shami"/>
    <s v="Alberta"/>
    <s v="West"/>
    <s v="Consumer"/>
    <s v="Furniture"/>
    <s v="Chairs &amp; Chairmats"/>
    <n v="0.57999999999999996"/>
  </r>
  <r>
    <n v="52518"/>
    <d v="2012-04-03T00:00:00"/>
    <d v="2012-04-04T00:00:00"/>
    <s v="April"/>
    <s v="2012"/>
    <n v="1"/>
    <b v="0"/>
    <s v="Critical"/>
    <n v="8"/>
    <n v="168.99"/>
    <n v="0.08"/>
    <s v="Regular Air"/>
    <n v="-47.37"/>
    <n v="20.95"/>
    <n v="4"/>
    <s v="Roy Phan"/>
    <s v="Alberta"/>
    <s v="West"/>
    <s v="Consumer"/>
    <s v="Technology"/>
    <s v="Computer Peripherals"/>
    <n v="0.6"/>
  </r>
  <r>
    <n v="52673"/>
    <d v="2012-05-08T00:00:00"/>
    <d v="2012-05-09T00:00:00"/>
    <s v="May"/>
    <s v="2012"/>
    <n v="1"/>
    <b v="0"/>
    <s v="Medium"/>
    <n v="14"/>
    <n v="2045.066"/>
    <n v="7.0000000000000007E-2"/>
    <s v="Regular Air"/>
    <n v="-4.68"/>
    <n v="175.99"/>
    <n v="8.99"/>
    <s v="Ruben Dartt"/>
    <s v="Alberta"/>
    <s v="West"/>
    <s v="Corporate"/>
    <s v="Technology"/>
    <s v="Telephones and Communication"/>
    <n v="0.56999999999999995"/>
  </r>
  <r>
    <n v="52673"/>
    <d v="2012-05-08T00:00:00"/>
    <d v="2012-05-10T00:00:00"/>
    <s v="May"/>
    <s v="2012"/>
    <n v="2"/>
    <b v="0"/>
    <s v="Medium"/>
    <n v="4"/>
    <n v="26.41"/>
    <n v="0.05"/>
    <s v="Regular Air"/>
    <n v="-16.53"/>
    <n v="5.18"/>
    <n v="5.74"/>
    <s v="Ruben Dartt"/>
    <s v="Alberta"/>
    <s v="West"/>
    <s v="Corporate"/>
    <s v="Office Supplies"/>
    <s v="Binders and Binder Accessories"/>
    <n v="0.36"/>
  </r>
  <r>
    <n v="53026"/>
    <d v="2012-02-26T00:00:00"/>
    <d v="2012-03-03T00:00:00"/>
    <s v="March"/>
    <s v="2012"/>
    <n v="6"/>
    <b v="0"/>
    <s v="low"/>
    <n v="35"/>
    <n v="322.82"/>
    <n v="0.05"/>
    <s v="Regular Air"/>
    <n v="-17.579999999999998"/>
    <n v="9.31"/>
    <n v="3.98"/>
    <s v="Adrian Shami"/>
    <s v="Alberta"/>
    <s v="West"/>
    <s v="Consumer"/>
    <s v="Office Supplies"/>
    <s v="Scissors, Rulers and Trimmers"/>
    <n v="0.56000000000000005"/>
  </r>
  <r>
    <n v="54019"/>
    <d v="2009-07-01T00:00:00"/>
    <d v="2009-07-08T00:00:00"/>
    <s v="July"/>
    <s v="2009"/>
    <n v="7"/>
    <b v="0"/>
    <s v="low"/>
    <n v="35"/>
    <n v="4233.1499999999996"/>
    <n v="0.08"/>
    <s v="Delivery Truck"/>
    <n v="1219.8699999999999"/>
    <n v="120.97"/>
    <n v="26.3"/>
    <s v="Aaron Bergman"/>
    <s v="Alberta"/>
    <s v="West"/>
    <s v="Corporate"/>
    <s v="Technology"/>
    <s v="Office Machines"/>
    <n v="0.38"/>
  </r>
  <r>
    <n v="54913"/>
    <d v="2010-07-03T00:00:00"/>
    <d v="2010-07-05T00:00:00"/>
    <s v="July"/>
    <s v="2010"/>
    <n v="2"/>
    <b v="0"/>
    <s v="High"/>
    <n v="11"/>
    <n v="54.61"/>
    <n v="0.08"/>
    <s v="Express Air"/>
    <n v="14.99"/>
    <n v="4.76"/>
    <n v="0.88"/>
    <s v="Tonja Turnell"/>
    <s v="Alberta"/>
    <s v="West"/>
    <s v="Consumer"/>
    <s v="Office Supplies"/>
    <s v="Paper"/>
    <n v="0.39"/>
  </r>
  <r>
    <n v="55424"/>
    <d v="2010-03-02T00:00:00"/>
    <d v="2010-03-04T00:00:00"/>
    <s v="March"/>
    <s v="2010"/>
    <n v="2"/>
    <b v="0"/>
    <s v="Medium"/>
    <n v="6"/>
    <n v="25.84"/>
    <n v="0.04"/>
    <s v="Express Air"/>
    <n v="-4.13"/>
    <n v="1.76"/>
    <n v="4.8600000000000003"/>
    <s v="Victoria Brennan"/>
    <s v="Alberta"/>
    <s v="West"/>
    <s v="Small Business"/>
    <s v="Furniture"/>
    <s v="Office Furnishings"/>
    <n v="0.41"/>
  </r>
  <r>
    <n v="55874"/>
    <d v="2009-02-16T00:00:00"/>
    <d v="2009-02-16T00:00:00"/>
    <s v="February"/>
    <s v="2009"/>
    <n v="0"/>
    <s v="FREE DELIVERY"/>
    <s v="Medium"/>
    <n v="24"/>
    <n v="129.53"/>
    <n v="0.06"/>
    <s v="Regular Air"/>
    <n v="33.01"/>
    <n v="5.68"/>
    <n v="1.39"/>
    <s v="Erica Smith"/>
    <s v="Alberta"/>
    <s v="West"/>
    <s v="Small Business"/>
    <s v="Office Supplies"/>
    <s v="Envelopes"/>
    <n v="0.38"/>
  </r>
  <r>
    <n v="56327"/>
    <d v="2010-01-11T00:00:00"/>
    <d v="2010-01-12T00:00:00"/>
    <s v="January"/>
    <s v="2010"/>
    <n v="1"/>
    <b v="0"/>
    <s v="Medium"/>
    <n v="42"/>
    <n v="1767.47"/>
    <n v="0.05"/>
    <s v="Regular Air"/>
    <n v="331.56"/>
    <n v="40.99"/>
    <n v="17.48"/>
    <s v="Victoria Brennan"/>
    <s v="Alberta"/>
    <s v="West"/>
    <s v="Small Business"/>
    <s v="Office Supplies"/>
    <s v="Paper"/>
    <n v="0.36"/>
  </r>
  <r>
    <n v="56327"/>
    <d v="2010-01-11T00:00:00"/>
    <d v="2010-01-13T00:00:00"/>
    <s v="January"/>
    <s v="2010"/>
    <n v="2"/>
    <b v="0"/>
    <s v="Medium"/>
    <n v="11"/>
    <n v="2164.0700000000002"/>
    <n v="0.01"/>
    <s v="Delivery Truck"/>
    <n v="59.73"/>
    <n v="180.98"/>
    <n v="55.24"/>
    <s v="Victoria Brennan"/>
    <s v="Alberta"/>
    <s v="West"/>
    <s v="Small Business"/>
    <s v="Office Supplies"/>
    <s v="Appliances"/>
    <n v="0.56999999999999995"/>
  </r>
  <r>
    <n v="56327"/>
    <d v="2010-01-11T00:00:00"/>
    <d v="2010-01-12T00:00:00"/>
    <s v="January"/>
    <s v="2010"/>
    <n v="1"/>
    <b v="0"/>
    <s v="Medium"/>
    <n v="47"/>
    <n v="1276.73"/>
    <n v="0.08"/>
    <s v="Express Air"/>
    <n v="357.23"/>
    <n v="29.18"/>
    <n v="8.5500000000000007"/>
    <s v="Victoria Brennan"/>
    <s v="Alberta"/>
    <s v="West"/>
    <s v="Small Business"/>
    <s v="Furniture"/>
    <s v="Office Furnishings"/>
    <n v="0.42"/>
  </r>
  <r>
    <n v="56706"/>
    <d v="2009-11-10T00:00:00"/>
    <d v="2009-11-11T00:00:00"/>
    <s v="November"/>
    <s v="2009"/>
    <n v="1"/>
    <b v="0"/>
    <s v="High"/>
    <n v="7"/>
    <n v="754.92"/>
    <n v="0"/>
    <s v="Regular Air"/>
    <n v="-129.57"/>
    <n v="99.99"/>
    <n v="19.989999999999998"/>
    <s v="Adrian Shami"/>
    <s v="Alberta"/>
    <s v="West"/>
    <s v="Consumer"/>
    <s v="Technology"/>
    <s v="Office Machines"/>
    <n v="0.52"/>
  </r>
  <r>
    <n v="57125"/>
    <d v="2010-06-03T00:00:00"/>
    <d v="2010-06-05T00:00:00"/>
    <s v="June"/>
    <s v="2010"/>
    <n v="2"/>
    <b v="0"/>
    <s v="Medium"/>
    <n v="19"/>
    <n v="61.02"/>
    <n v="0"/>
    <s v="Regular Air"/>
    <n v="-71.040000000000006"/>
    <n v="2.84"/>
    <n v="5.44"/>
    <s v="Raymond Book"/>
    <s v="Alberta"/>
    <s v="West"/>
    <s v="Consumer"/>
    <s v="Office Supplies"/>
    <s v="Binders and Binder Accessories"/>
    <n v="0.36"/>
  </r>
  <r>
    <n v="57125"/>
    <d v="2010-06-03T00:00:00"/>
    <d v="2010-06-05T00:00:00"/>
    <s v="June"/>
    <s v="2010"/>
    <n v="2"/>
    <b v="0"/>
    <s v="Medium"/>
    <n v="31"/>
    <n v="878.77"/>
    <n v="0.08"/>
    <s v="Regular Air"/>
    <n v="373.52"/>
    <n v="28.53"/>
    <n v="1.49"/>
    <s v="Raymond Book"/>
    <s v="Alberta"/>
    <s v="West"/>
    <s v="Consumer"/>
    <s v="Office Supplies"/>
    <s v="Binders and Binder Accessories"/>
    <n v="0.38"/>
  </r>
  <r>
    <n v="57152"/>
    <d v="2012-09-03T00:00:00"/>
    <d v="2012-09-03T00:00:00"/>
    <s v="September"/>
    <s v="2012"/>
    <n v="0"/>
    <s v="FREE DELIVERY"/>
    <s v="low"/>
    <n v="6"/>
    <n v="22.89"/>
    <n v="0.08"/>
    <s v="Regular Air"/>
    <n v="-2.66"/>
    <n v="3.8"/>
    <n v="1.49"/>
    <s v="Christopher Conant"/>
    <s v="Alberta"/>
    <s v="West"/>
    <s v="Home Office"/>
    <s v="Office Supplies"/>
    <s v="Binders and Binder Accessories"/>
    <n v="0.38"/>
  </r>
  <r>
    <n v="57152"/>
    <d v="2012-09-03T00:00:00"/>
    <d v="2012-09-10T00:00:00"/>
    <s v="September"/>
    <s v="2012"/>
    <n v="7"/>
    <b v="0"/>
    <s v="low"/>
    <n v="18"/>
    <n v="271.85000000000002"/>
    <n v="0.03"/>
    <s v="Regular Air"/>
    <n v="109.19"/>
    <n v="15.57"/>
    <n v="1.39"/>
    <s v="Christopher Conant"/>
    <s v="Alberta"/>
    <s v="West"/>
    <s v="Home Office"/>
    <s v="Office Supplies"/>
    <s v="Envelopes"/>
    <n v="0.38"/>
  </r>
  <r>
    <n v="57216"/>
    <d v="2010-07-29T00:00:00"/>
    <d v="2010-07-29T00:00:00"/>
    <s v="July"/>
    <s v="2010"/>
    <n v="0"/>
    <s v="FREE DELIVERY"/>
    <s v="High"/>
    <n v="46"/>
    <n v="12719.7"/>
    <n v="0.03"/>
    <s v="Delivery Truck"/>
    <n v="-545.82000000000005"/>
    <n v="280.98"/>
    <n v="57"/>
    <s v="Ruben Dartt"/>
    <s v="Alberta"/>
    <s v="West"/>
    <s v="Corporate"/>
    <s v="Furniture"/>
    <s v="Chairs &amp; Chairmats"/>
    <n v="0.78"/>
  </r>
  <r>
    <n v="57216"/>
    <d v="2010-07-29T00:00:00"/>
    <d v="2010-07-31T00:00:00"/>
    <s v="July"/>
    <s v="2010"/>
    <n v="2"/>
    <b v="0"/>
    <s v="High"/>
    <n v="48"/>
    <n v="109.78"/>
    <n v="0.03"/>
    <s v="Regular Air"/>
    <n v="4.4800000000000004"/>
    <n v="2.2000000000000002"/>
    <n v="1.2"/>
    <s v="Ruben Dartt"/>
    <s v="Alberta"/>
    <s v="West"/>
    <s v="Corporate"/>
    <s v="Office Supplies"/>
    <s v="Pens &amp; Art Supplies"/>
    <n v="0.41"/>
  </r>
  <r>
    <n v="57281"/>
    <d v="2010-04-20T00:00:00"/>
    <d v="2010-04-20T00:00:00"/>
    <s v="April"/>
    <s v="2010"/>
    <n v="0"/>
    <s v="FREE DELIVERY"/>
    <s v="High"/>
    <n v="26"/>
    <n v="561.66"/>
    <n v="7.0000000000000007E-2"/>
    <s v="Regular Air"/>
    <n v="-111.33"/>
    <n v="22.38"/>
    <n v="15.1"/>
    <s v="Andy Yotov"/>
    <s v="Alberta"/>
    <s v="West"/>
    <s v="Corporate"/>
    <s v="Office Supplies"/>
    <s v="Binders and Binder Accessories"/>
    <n v="0.38"/>
  </r>
  <r>
    <n v="57281"/>
    <d v="2010-04-20T00:00:00"/>
    <d v="2010-04-22T00:00:00"/>
    <s v="April"/>
    <s v="2010"/>
    <n v="2"/>
    <b v="0"/>
    <s v="High"/>
    <n v="19"/>
    <n v="1851.62"/>
    <n v="0.09"/>
    <s v="Delivery Truck"/>
    <n v="-220.84"/>
    <n v="100.98"/>
    <n v="35.840000000000003"/>
    <s v="Andy Yotov"/>
    <s v="Alberta"/>
    <s v="West"/>
    <s v="Corporate"/>
    <s v="Furniture"/>
    <s v="Bookcases"/>
    <n v="0.62"/>
  </r>
  <r>
    <n v="57827"/>
    <d v="2009-07-02T00:00:00"/>
    <d v="2009-07-04T00:00:00"/>
    <s v="July"/>
    <s v="2009"/>
    <n v="2"/>
    <b v="0"/>
    <s v="Medium"/>
    <n v="24"/>
    <n v="2453.3000000000002"/>
    <n v="0.05"/>
    <s v="Delivery Truck"/>
    <n v="-111.4"/>
    <n v="100.98"/>
    <n v="35.840000000000003"/>
    <s v="Andrew Roberts"/>
    <s v="Alberta"/>
    <s v="West"/>
    <s v="Home Office"/>
    <s v="Furniture"/>
    <s v="Bookcases"/>
    <n v="0.62"/>
  </r>
  <r>
    <n v="57827"/>
    <d v="2009-07-02T00:00:00"/>
    <d v="2009-07-03T00:00:00"/>
    <s v="July"/>
    <s v="2009"/>
    <n v="1"/>
    <b v="0"/>
    <s v="Medium"/>
    <n v="29"/>
    <n v="147.02000000000001"/>
    <n v="0.02"/>
    <s v="Regular Air"/>
    <n v="-77.03"/>
    <n v="4.9800000000000004"/>
    <n v="5.49"/>
    <s v="Andrew Roberts"/>
    <s v="Alberta"/>
    <s v="West"/>
    <s v="Home Office"/>
    <s v="Office Supplies"/>
    <s v="Paper"/>
    <n v="0.38"/>
  </r>
  <r>
    <n v="58949"/>
    <d v="2012-12-16T00:00:00"/>
    <d v="2012-12-17T00:00:00"/>
    <s v="December"/>
    <s v="2012"/>
    <n v="1"/>
    <b v="0"/>
    <s v="Critical"/>
    <n v="50"/>
    <n v="1558.9425000000001"/>
    <n v="0.02"/>
    <s v="Regular Air"/>
    <n v="548.44000000000005"/>
    <n v="35.99"/>
    <n v="1.1000000000000001"/>
    <s v="Tony Sayre"/>
    <s v="Alberta"/>
    <s v="West"/>
    <s v="Small Business"/>
    <s v="Technology"/>
    <s v="Telephones and Communication"/>
    <n v="0.55000000000000004"/>
  </r>
  <r>
    <n v="1222"/>
    <d v="2010-02-04T00:00:00"/>
    <d v="2010-02-04T00:00:00"/>
    <s v="February"/>
    <s v="2010"/>
    <n v="0"/>
    <s v="FREE DELIVERY"/>
    <s v="Medium"/>
    <n v="48"/>
    <n v="257.39"/>
    <n v="0.08"/>
    <s v="Regular Air"/>
    <n v="-121.91"/>
    <n v="5.28"/>
    <n v="5.57"/>
    <s v="Nicole Brennan"/>
    <s v="Alberta"/>
    <s v="West"/>
    <s v="Home Office"/>
    <s v="Office Supplies"/>
    <s v="Paper"/>
    <n v="0.4"/>
  </r>
  <r>
    <n v="5767"/>
    <d v="2012-04-28T00:00:00"/>
    <d v="2012-04-29T00:00:00"/>
    <s v="April"/>
    <s v="2012"/>
    <n v="1"/>
    <b v="0"/>
    <s v="High"/>
    <n v="36"/>
    <n v="163.54"/>
    <n v="0.03"/>
    <s v="Express Air"/>
    <n v="-95.06"/>
    <n v="4.13"/>
    <n v="5.04"/>
    <s v="Jessica Myrick"/>
    <s v="Alberta"/>
    <s v="West"/>
    <s v="Small Business"/>
    <s v="Office Supplies"/>
    <s v="Binders and Binder Accessories"/>
    <n v="0.38"/>
  </r>
  <r>
    <n v="5767"/>
    <d v="2012-04-28T00:00:00"/>
    <d v="2012-04-30T00:00:00"/>
    <s v="April"/>
    <s v="2012"/>
    <n v="2"/>
    <b v="0"/>
    <s v="High"/>
    <n v="31"/>
    <n v="2390.54"/>
    <n v="0.08"/>
    <s v="Regular Air"/>
    <n v="756.1"/>
    <n v="82.99"/>
    <n v="5.5"/>
    <s v="Jessica Myrick"/>
    <s v="Alberta"/>
    <s v="West"/>
    <s v="Small Business"/>
    <s v="Technology"/>
    <s v="Computer Peripherals"/>
    <n v="0.44"/>
  </r>
  <r>
    <n v="8961"/>
    <d v="2011-06-28T00:00:00"/>
    <d v="2011-07-03T00:00:00"/>
    <s v="July"/>
    <s v="2011"/>
    <n v="5"/>
    <b v="0"/>
    <s v="low"/>
    <n v="48"/>
    <n v="4644.87"/>
    <n v="0.08"/>
    <s v="Delivery Truck"/>
    <n v="-1291.3900000000001"/>
    <n v="100.8"/>
    <n v="60"/>
    <s v="Jessica Myrick"/>
    <s v="Alberta"/>
    <s v="West"/>
    <s v="Small Business"/>
    <s v="Furniture"/>
    <s v="Tables"/>
    <n v="0.59"/>
  </r>
  <r>
    <n v="11712"/>
    <d v="2009-04-26T00:00:00"/>
    <d v="2009-04-28T00:00:00"/>
    <s v="April"/>
    <s v="2009"/>
    <n v="2"/>
    <b v="0"/>
    <s v="low"/>
    <n v="9"/>
    <n v="38.96"/>
    <n v="0.06"/>
    <s v="Regular Air"/>
    <n v="0.37"/>
    <n v="4.28"/>
    <n v="0.94"/>
    <s v="Nicole Brennan"/>
    <s v="Alberta"/>
    <s v="West"/>
    <s v="Consumer"/>
    <s v="Office Supplies"/>
    <s v="Pens &amp; Art Supplies"/>
    <n v="0.56000000000000005"/>
  </r>
  <r>
    <n v="14883"/>
    <d v="2011-05-06T00:00:00"/>
    <d v="2011-05-11T00:00:00"/>
    <s v="May"/>
    <s v="2011"/>
    <n v="5"/>
    <b v="0"/>
    <s v="low"/>
    <n v="38"/>
    <n v="978.4"/>
    <n v="7.0000000000000007E-2"/>
    <s v="Delivery Truck"/>
    <n v="-211.58"/>
    <n v="25.98"/>
    <n v="14.36"/>
    <s v="Jason Fortune"/>
    <s v="Alberta"/>
    <s v="West"/>
    <s v="Corporate"/>
    <s v="Furniture"/>
    <s v="Chairs &amp; Chairmats"/>
    <n v="0.6"/>
  </r>
  <r>
    <n v="14883"/>
    <d v="2011-05-06T00:00:00"/>
    <d v="2011-05-15T00:00:00"/>
    <s v="May"/>
    <s v="2011"/>
    <n v="9"/>
    <b v="0"/>
    <s v="low"/>
    <n v="47"/>
    <n v="5126.4179999999997"/>
    <n v="0.03"/>
    <s v="Regular Air"/>
    <n v="1557.64"/>
    <n v="125.99"/>
    <n v="2.5"/>
    <s v="Jason Fortune"/>
    <s v="Alberta"/>
    <s v="West"/>
    <s v="Corporate"/>
    <s v="Technology"/>
    <s v="Telephones and Communication"/>
    <n v="0.6"/>
  </r>
  <r>
    <n v="20193"/>
    <d v="2010-11-07T00:00:00"/>
    <d v="2010-11-09T00:00:00"/>
    <s v="November"/>
    <s v="2010"/>
    <n v="2"/>
    <b v="0"/>
    <s v="Medium"/>
    <n v="23"/>
    <n v="82.12"/>
    <n v="7.0000000000000007E-2"/>
    <s v="Regular Air"/>
    <n v="-121.59"/>
    <n v="3.52"/>
    <n v="6.83"/>
    <s v="Harry Greene"/>
    <s v="Alberta"/>
    <s v="West"/>
    <s v="Corporate"/>
    <s v="Office Supplies"/>
    <s v="Binders and Binder Accessories"/>
    <n v="0.38"/>
  </r>
  <r>
    <n v="36772"/>
    <d v="2010-05-15T00:00:00"/>
    <d v="2010-05-15T00:00:00"/>
    <s v="May"/>
    <s v="2010"/>
    <n v="0"/>
    <s v="FREE DELIVERY"/>
    <s v="Medium"/>
    <n v="8"/>
    <n v="22.85"/>
    <n v="7.0000000000000007E-2"/>
    <s v="Regular Air"/>
    <n v="0.88"/>
    <n v="2.88"/>
    <n v="0.99"/>
    <s v="Frank Hawley"/>
    <s v="Alberta"/>
    <s v="West"/>
    <s v="Home Office"/>
    <s v="Office Supplies"/>
    <s v="Labels"/>
    <n v="0.36"/>
  </r>
  <r>
    <n v="36772"/>
    <d v="2010-05-15T00:00:00"/>
    <d v="2010-05-17T00:00:00"/>
    <s v="May"/>
    <s v="2010"/>
    <n v="2"/>
    <b v="0"/>
    <s v="Medium"/>
    <n v="16"/>
    <n v="12007.05"/>
    <n v="0.09"/>
    <s v="Delivery Truck"/>
    <n v="2713.95"/>
    <n v="808.49"/>
    <n v="55.3"/>
    <s v="Frank Hawley"/>
    <s v="Alberta"/>
    <s v="West"/>
    <s v="Home Office"/>
    <s v="Technology"/>
    <s v="Office Machines"/>
    <n v="0.4"/>
  </r>
  <r>
    <n v="39492"/>
    <d v="2011-04-17T00:00:00"/>
    <d v="2011-04-20T00:00:00"/>
    <s v="April"/>
    <s v="2011"/>
    <n v="3"/>
    <b v="0"/>
    <s v="Not Specified"/>
    <n v="31"/>
    <n v="5347.9875000000002"/>
    <n v="0.01"/>
    <s v="Regular Air"/>
    <n v="1332.44"/>
    <n v="200.99"/>
    <n v="4.2"/>
    <s v="Jason Fortune"/>
    <s v="Alberta"/>
    <s v="West"/>
    <s v="Corporate"/>
    <s v="Technology"/>
    <s v="Telephones and Communication"/>
    <n v="0.59"/>
  </r>
  <r>
    <n v="46212"/>
    <d v="2012-09-12T00:00:00"/>
    <d v="2012-09-14T00:00:00"/>
    <s v="September"/>
    <s v="2012"/>
    <n v="2"/>
    <b v="0"/>
    <s v="Not Specified"/>
    <n v="43"/>
    <n v="322.47000000000003"/>
    <n v="0.09"/>
    <s v="Express Air"/>
    <n v="72.28"/>
    <n v="7.78"/>
    <n v="2.5"/>
    <s v="Grant Donatelli"/>
    <s v="Alberta"/>
    <s v="West"/>
    <s v="Consumer"/>
    <s v="Office Supplies"/>
    <s v="Envelopes"/>
    <n v="0.38"/>
  </r>
  <r>
    <n v="46437"/>
    <d v="2009-09-15T00:00:00"/>
    <d v="2009-09-17T00:00:00"/>
    <s v="September"/>
    <s v="2009"/>
    <n v="2"/>
    <b v="0"/>
    <s v="Medium"/>
    <n v="49"/>
    <n v="1488.66"/>
    <n v="0"/>
    <s v="Regular Air"/>
    <n v="385.37"/>
    <n v="29.34"/>
    <n v="7.87"/>
    <s v="Mick Brown"/>
    <s v="Alberta"/>
    <s v="West"/>
    <s v="Consumer"/>
    <s v="Furniture"/>
    <s v="Office Furnishings"/>
    <n v="0.54"/>
  </r>
  <r>
    <n v="47360"/>
    <d v="2010-10-08T00:00:00"/>
    <d v="2010-10-10T00:00:00"/>
    <s v="October"/>
    <s v="2010"/>
    <n v="2"/>
    <b v="0"/>
    <s v="Not Specified"/>
    <n v="25"/>
    <n v="2200.64"/>
    <n v="0.05"/>
    <s v="Delivery Truck"/>
    <n v="-514.17999999999995"/>
    <n v="89.99"/>
    <n v="42"/>
    <s v="Frank Hawley"/>
    <s v="Alberta"/>
    <s v="West"/>
    <s v="Home Office"/>
    <s v="Furniture"/>
    <s v="Chairs &amp; Chairmats"/>
    <n v="0.66"/>
  </r>
  <r>
    <n v="52706"/>
    <d v="2012-07-09T00:00:00"/>
    <d v="2012-07-16T00:00:00"/>
    <s v="July"/>
    <s v="2012"/>
    <n v="7"/>
    <b v="0"/>
    <s v="low"/>
    <n v="34"/>
    <n v="1041.6600000000001"/>
    <n v="0.02"/>
    <s v="Express Air"/>
    <n v="480.53"/>
    <n v="28.53"/>
    <n v="1.49"/>
    <s v="Harry Greene"/>
    <s v="Alberta"/>
    <s v="West"/>
    <s v="Corporate"/>
    <s v="Office Supplies"/>
    <s v="Binders and Binder Accessories"/>
    <n v="0.38"/>
  </r>
  <r>
    <n v="54279"/>
    <d v="2011-07-30T00:00:00"/>
    <d v="2011-07-31T00:00:00"/>
    <s v="July"/>
    <s v="2011"/>
    <n v="1"/>
    <b v="0"/>
    <s v="High"/>
    <n v="41"/>
    <n v="10071.09"/>
    <n v="0.1"/>
    <s v="Delivery Truck"/>
    <n v="1977.69"/>
    <n v="264.98"/>
    <n v="17.86"/>
    <s v="Harry Greene"/>
    <s v="Alberta"/>
    <s v="West"/>
    <s v="Corporate"/>
    <s v="Technology"/>
    <s v="Office Machines"/>
    <n v="0.57999999999999996"/>
  </r>
  <r>
    <n v="55558"/>
    <d v="2010-08-09T00:00:00"/>
    <d v="2010-08-09T00:00:00"/>
    <s v="August"/>
    <s v="2010"/>
    <n v="0"/>
    <s v="FREE DELIVERY"/>
    <s v="Medium"/>
    <n v="8"/>
    <n v="1294.04"/>
    <n v="0.05"/>
    <s v="Delivery Truck"/>
    <n v="-323.18"/>
    <n v="150.97999999999999"/>
    <n v="66.27"/>
    <s v="Mick Brown"/>
    <s v="Alberta"/>
    <s v="West"/>
    <s v="Consumer"/>
    <s v="Furniture"/>
    <s v="Bookcases"/>
    <n v="0.65"/>
  </r>
  <r>
    <n v="55558"/>
    <d v="2010-08-09T00:00:00"/>
    <d v="2010-08-11T00:00:00"/>
    <s v="August"/>
    <s v="2010"/>
    <n v="2"/>
    <b v="0"/>
    <s v="Medium"/>
    <n v="23"/>
    <n v="392.57"/>
    <n v="0.04"/>
    <s v="Regular Air"/>
    <n v="22.25"/>
    <n v="17.07"/>
    <n v="8.1300000000000008"/>
    <s v="Mick Brown"/>
    <s v="Alberta"/>
    <s v="West"/>
    <s v="Consumer"/>
    <s v="Office Supplies"/>
    <s v="Envelopes"/>
    <n v="0.38"/>
  </r>
  <r>
    <n v="56550"/>
    <d v="2011-04-08T00:00:00"/>
    <d v="2011-04-10T00:00:00"/>
    <s v="April"/>
    <s v="2011"/>
    <n v="2"/>
    <b v="0"/>
    <s v="Not Specified"/>
    <n v="37"/>
    <n v="823.78"/>
    <n v="0.03"/>
    <s v="Express Air"/>
    <n v="343.05"/>
    <n v="22.23"/>
    <n v="5.08"/>
    <s v="Frank Hawley"/>
    <s v="Alberta"/>
    <s v="West"/>
    <s v="Home Office"/>
    <s v="Furniture"/>
    <s v="Office Furnishings"/>
    <n v="0.41"/>
  </r>
  <r>
    <n v="56550"/>
    <d v="2011-04-08T00:00:00"/>
    <d v="2011-04-09T00:00:00"/>
    <s v="April"/>
    <s v="2011"/>
    <n v="1"/>
    <b v="0"/>
    <s v="Not Specified"/>
    <n v="8"/>
    <n v="469.83749999999998"/>
    <n v="0"/>
    <s v="Regular Air"/>
    <n v="-159.24"/>
    <n v="65.989999999999995"/>
    <n v="8.99"/>
    <s v="Frank Hawley"/>
    <s v="Alberta"/>
    <s v="West"/>
    <s v="Home Office"/>
    <s v="Technology"/>
    <s v="Telephones and Communication"/>
    <n v="0.56000000000000005"/>
  </r>
  <r>
    <n v="56581"/>
    <d v="2009-02-08T00:00:00"/>
    <d v="2009-02-11T00:00:00"/>
    <s v="February"/>
    <s v="2009"/>
    <n v="3"/>
    <b v="0"/>
    <s v="High"/>
    <n v="20"/>
    <n v="2026.01"/>
    <n v="0.1"/>
    <s v="Express Air"/>
    <n v="580.42999999999995"/>
    <n v="105.98"/>
    <n v="13.99"/>
    <s v="Grant Donatelli"/>
    <s v="Alberta"/>
    <s v="West"/>
    <s v="Consumer"/>
    <s v="Furniture"/>
    <s v="Office Furnishings"/>
    <n v="0.6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5">
  <r>
    <s v="Aaron Bergman"/>
  </r>
  <r>
    <s v="Aaron Hawkins"/>
  </r>
  <r>
    <s v="Aaron Smayling"/>
  </r>
  <r>
    <s v="Adam Bellavance"/>
  </r>
  <r>
    <s v="Adam Hart"/>
  </r>
  <r>
    <s v="Adam Shillingsburg"/>
  </r>
  <r>
    <s v="Adrian Barton"/>
  </r>
  <r>
    <s v="Adrian Hane"/>
  </r>
  <r>
    <s v="Adrian Shami"/>
  </r>
  <r>
    <s v="Aimee Bixby"/>
  </r>
  <r>
    <s v="Alan Barnes"/>
  </r>
  <r>
    <s v="Alan Dominguez"/>
  </r>
  <r>
    <s v="Alan Haines"/>
  </r>
  <r>
    <s v="Alan Hwang"/>
  </r>
  <r>
    <s v="Alan Schoenberger"/>
  </r>
  <r>
    <s v="Alan Shonely"/>
  </r>
  <r>
    <s v="Alejandro Ballentine"/>
  </r>
  <r>
    <s v="Alejandro Grove"/>
  </r>
  <r>
    <s v="Alejandro Savely"/>
  </r>
  <r>
    <s v="Aleksandra Gannaway"/>
  </r>
  <r>
    <s v="Alex Avila"/>
  </r>
  <r>
    <s v="Alex Grayson"/>
  </r>
  <r>
    <s v="Alex Russell"/>
  </r>
  <r>
    <s v="Alice McCarthy"/>
  </r>
  <r>
    <s v="Allen Armold"/>
  </r>
  <r>
    <s v="Allen Golden"/>
  </r>
  <r>
    <s v="Allen Rosenblatt"/>
  </r>
  <r>
    <s v="Alyssa Crouse"/>
  </r>
  <r>
    <s v="Alyssa Tate"/>
  </r>
  <r>
    <s v="Amy Cox"/>
  </r>
  <r>
    <s v="Amy Hunt"/>
  </r>
  <r>
    <s v="Andrew Allen"/>
  </r>
  <r>
    <s v="Andrew Gjertsen"/>
  </r>
  <r>
    <s v="Andrew Roberts"/>
  </r>
  <r>
    <s v="Andy Gerbode"/>
  </r>
  <r>
    <s v="Andy Reiter"/>
  </r>
  <r>
    <s v="Andy Yotov"/>
  </r>
  <r>
    <s v="Anemone Ratner"/>
  </r>
  <r>
    <s v="Angele Hood"/>
  </r>
  <r>
    <s v="Ann Blume"/>
  </r>
  <r>
    <s v="Ann Chong"/>
  </r>
  <r>
    <s v="Ann Steele"/>
  </r>
  <r>
    <s v="Anna Andreadi"/>
  </r>
  <r>
    <s v="Anna Chung"/>
  </r>
  <r>
    <s v="Anna Gayman"/>
  </r>
  <r>
    <s v="Anna Haberlin"/>
  </r>
  <r>
    <s v="Anne McFarland"/>
  </r>
  <r>
    <s v="Anne Pryor"/>
  </r>
  <r>
    <s v="Annie Cyprus"/>
  </r>
  <r>
    <s v="Annie Thurman"/>
  </r>
  <r>
    <s v="Anthony Garverick"/>
  </r>
  <r>
    <s v="Anthony Jacobs"/>
  </r>
  <r>
    <s v="Anthony Johnson"/>
  </r>
  <r>
    <s v="Anthony O'Donnell"/>
  </r>
  <r>
    <s v="Anthony Rawles"/>
  </r>
  <r>
    <s v="Anthony Witt"/>
  </r>
  <r>
    <s v="Arianne Irving"/>
  </r>
  <r>
    <s v="Art Ferguson"/>
  </r>
  <r>
    <s v="Art Foster"/>
  </r>
  <r>
    <s v="Art Miller"/>
  </r>
  <r>
    <s v="Arthur Gainer"/>
  </r>
  <r>
    <s v="Arthur Prichep"/>
  </r>
  <r>
    <s v="Arthur Wiediger"/>
  </r>
  <r>
    <s v="Ashley Jarboe"/>
  </r>
  <r>
    <s v="Astrea Jones"/>
  </r>
  <r>
    <s v="Barbara Fisher"/>
  </r>
  <r>
    <s v="Barry Blumstein"/>
  </r>
  <r>
    <s v="Barry Franz"/>
  </r>
  <r>
    <s v="Barry French"/>
  </r>
  <r>
    <s v="Barry Gonzalez"/>
  </r>
  <r>
    <s v="Barry Pond"/>
  </r>
  <r>
    <s v="Barry Weirich"/>
  </r>
  <r>
    <s v="Bart Folk"/>
  </r>
  <r>
    <s v="Bart Pistole"/>
  </r>
  <r>
    <s v="Bart Watters"/>
  </r>
  <r>
    <s v="Becky Castell"/>
  </r>
  <r>
    <s v="Becky Martin"/>
  </r>
  <r>
    <s v="Becky Pak"/>
  </r>
  <r>
    <s v="Ben Ferrer"/>
  </r>
  <r>
    <s v="Ben Peterman"/>
  </r>
  <r>
    <s v="Ben Wallace"/>
  </r>
  <r>
    <s v="Benjamin Farhat"/>
  </r>
  <r>
    <s v="Benjamin Patterson"/>
  </r>
  <r>
    <s v="Benjamin Venier"/>
  </r>
  <r>
    <s v="Berenike Kampe"/>
  </r>
  <r>
    <s v="Beth Fritzler"/>
  </r>
  <r>
    <s v="Beth Paige"/>
  </r>
  <r>
    <s v="Beth Thompson"/>
  </r>
  <r>
    <s v="Bill Donatelli"/>
  </r>
  <r>
    <s v="Bill Eplett"/>
  </r>
  <r>
    <s v="Bill Overfelt"/>
  </r>
  <r>
    <s v="Bill Shonely"/>
  </r>
  <r>
    <s v="Bill Stewart"/>
  </r>
  <r>
    <s v="Bill Tyler"/>
  </r>
  <r>
    <s v="Bobby Elias"/>
  </r>
  <r>
    <s v="Bobby Odegard"/>
  </r>
  <r>
    <s v="Bobby Trafton"/>
  </r>
  <r>
    <s v="Brad Eason"/>
  </r>
  <r>
    <s v="Brad Norvell"/>
  </r>
  <r>
    <s v="Brad Thomas"/>
  </r>
  <r>
    <s v="Bradley Drucker"/>
  </r>
  <r>
    <s v="Bradley Nguyen"/>
  </r>
  <r>
    <s v="Bradley Talbott"/>
  </r>
  <r>
    <s v="Brenda Bowman"/>
  </r>
  <r>
    <s v="Brendan Dodson"/>
  </r>
  <r>
    <s v="Brendan Murry"/>
  </r>
  <r>
    <s v="Brendan Sweed"/>
  </r>
  <r>
    <s v="Brian Dahlen"/>
  </r>
  <r>
    <s v="Brian DeCherney"/>
  </r>
  <r>
    <s v="Brian Derr"/>
  </r>
  <r>
    <s v="Brian Moss"/>
  </r>
  <r>
    <s v="Brian Stugart"/>
  </r>
  <r>
    <s v="Brian Thompson"/>
  </r>
  <r>
    <s v="Brooke Gillingham"/>
  </r>
  <r>
    <s v="Brosina Hoffman"/>
  </r>
  <r>
    <s v="Bruce Degenhardt"/>
  </r>
  <r>
    <s v="Bruce Money"/>
  </r>
  <r>
    <s v="Bruce Stewart"/>
  </r>
  <r>
    <s v="Bryan Davis"/>
  </r>
  <r>
    <s v="Bryan Mills"/>
  </r>
  <r>
    <s v="Bryan Spruell"/>
  </r>
  <r>
    <s v="Candace McMahon"/>
  </r>
  <r>
    <s v="Cari MacIntyre"/>
  </r>
  <r>
    <s v="Cari Sayre"/>
  </r>
  <r>
    <s v="Cari Schnelling"/>
  </r>
  <r>
    <s v="Carl Jackson"/>
  </r>
  <r>
    <s v="Carl Ludwig"/>
  </r>
  <r>
    <s v="Carl Weiss"/>
  </r>
  <r>
    <s v="Carlos Daly"/>
  </r>
  <r>
    <s v="Carlos Meador"/>
  </r>
  <r>
    <s v="Carlos Soltero"/>
  </r>
  <r>
    <s v="Carol Adams"/>
  </r>
  <r>
    <s v="Carol Darley"/>
  </r>
  <r>
    <s v="Carol Triggs"/>
  </r>
  <r>
    <s v="Caroline Jumper"/>
  </r>
  <r>
    <s v="Cassandra Brandow"/>
  </r>
  <r>
    <s v="Catherine Glotzbach"/>
  </r>
  <r>
    <s v="Cathy Armstrong"/>
  </r>
  <r>
    <s v="Cathy Hwang"/>
  </r>
  <r>
    <s v="Cathy Prescott"/>
  </r>
  <r>
    <s v="Chad Cunningham"/>
  </r>
  <r>
    <s v="Chad McGuire"/>
  </r>
  <r>
    <s v="Chad Sievert"/>
  </r>
  <r>
    <s v="Charles Crestani"/>
  </r>
  <r>
    <s v="Charles McCrossin"/>
  </r>
  <r>
    <s v="Charles Sheldon"/>
  </r>
  <r>
    <s v="Charlotte Melton"/>
  </r>
  <r>
    <s v="Chloris Kastensmidt"/>
  </r>
  <r>
    <s v="Chris Cortes"/>
  </r>
  <r>
    <s v="Chris McAfee"/>
  </r>
  <r>
    <s v="Chris Selesnick"/>
  </r>
  <r>
    <s v="Christina Anderson"/>
  </r>
  <r>
    <s v="Christina DeMoss"/>
  </r>
  <r>
    <s v="Christina Vanderzanden"/>
  </r>
  <r>
    <s v="Christine Abelman"/>
  </r>
  <r>
    <s v="Christine Kargatis"/>
  </r>
  <r>
    <s v="Christine Phan"/>
  </r>
  <r>
    <s v="Christine Sundaresam"/>
  </r>
  <r>
    <s v="Christopher Conant"/>
  </r>
  <r>
    <s v="Christopher Martinez"/>
  </r>
  <r>
    <s v="Christopher Schild"/>
  </r>
  <r>
    <s v="Christy Brittain"/>
  </r>
  <r>
    <s v="Chuck Clark"/>
  </r>
  <r>
    <s v="Chuck Magee"/>
  </r>
  <r>
    <s v="Chuck Sachs"/>
  </r>
  <r>
    <s v="Cindy Chapman"/>
  </r>
  <r>
    <s v="Cindy Schnelling"/>
  </r>
  <r>
    <s v="Cindy Stewart"/>
  </r>
  <r>
    <s v="Claire Good"/>
  </r>
  <r>
    <s v="Claudia Miner"/>
  </r>
  <r>
    <s v="Clay Cheatham"/>
  </r>
  <r>
    <s v="Clay Ludtke"/>
  </r>
  <r>
    <s v="Clay Rozendal"/>
  </r>
  <r>
    <s v="Clytie Kelty"/>
  </r>
  <r>
    <s v="Corey Catlett"/>
  </r>
  <r>
    <s v="Corey Lock"/>
  </r>
  <r>
    <s v="Corey Roper"/>
  </r>
  <r>
    <s v="Corinna Mitchell"/>
  </r>
  <r>
    <s v="Craig Carreira"/>
  </r>
  <r>
    <s v="Craig Carroll"/>
  </r>
  <r>
    <s v="Craig Leslie"/>
  </r>
  <r>
    <s v="Craig Molinari"/>
  </r>
  <r>
    <s v="Craig Rider"/>
  </r>
  <r>
    <s v="Craig Yedwab"/>
  </r>
  <r>
    <s v="Cyma Kinney"/>
  </r>
  <r>
    <s v="Cynthia Arntzen"/>
  </r>
  <r>
    <s v="Cynthia Delaney"/>
  </r>
  <r>
    <s v="Cynthia Voltz"/>
  </r>
  <r>
    <s v="Cyra Reiten"/>
  </r>
  <r>
    <s v="Damala Kotsonis"/>
  </r>
  <r>
    <s v="Dan Campbell"/>
  </r>
  <r>
    <s v="Dan Lawera"/>
  </r>
  <r>
    <s v="Dan Reichenbach"/>
  </r>
  <r>
    <s v="Dana Kaydos"/>
  </r>
  <r>
    <s v="Daniel Byrd"/>
  </r>
  <r>
    <s v="Daniel Lacy"/>
  </r>
  <r>
    <s v="Daniel Raglin"/>
  </r>
  <r>
    <s v="Dario Medina"/>
  </r>
  <r>
    <s v="Darren Budd"/>
  </r>
  <r>
    <s v="Darren Koutras"/>
  </r>
  <r>
    <s v="Darren Powers"/>
  </r>
  <r>
    <s v="Darrin Martin"/>
  </r>
  <r>
    <s v="Darrin Sayre"/>
  </r>
  <r>
    <s v="Darrin Van Huff"/>
  </r>
  <r>
    <s v="Dave Brooks"/>
  </r>
  <r>
    <s v="Dave Hallsten"/>
  </r>
  <r>
    <s v="Dave Kipp"/>
  </r>
  <r>
    <s v="Dave Poirier"/>
  </r>
  <r>
    <s v="David Bremer"/>
  </r>
  <r>
    <s v="David Flashing"/>
  </r>
  <r>
    <s v="David Kendrick"/>
  </r>
  <r>
    <s v="David Philippe"/>
  </r>
  <r>
    <s v="David Smith"/>
  </r>
  <r>
    <s v="David Wiener"/>
  </r>
  <r>
    <s v="Dean Braden"/>
  </r>
  <r>
    <s v="Dean Katz"/>
  </r>
  <r>
    <s v="Dean Percer"/>
  </r>
  <r>
    <s v="Deanra Eno"/>
  </r>
  <r>
    <s v="Deborah Brumfield"/>
  </r>
  <r>
    <s v="Debra Catini"/>
  </r>
  <r>
    <s v="Deirdre Greer"/>
  </r>
  <r>
    <s v="Delfina Latchford"/>
  </r>
  <r>
    <s v="Denise Leinenbach"/>
  </r>
  <r>
    <s v="Denise Monton"/>
  </r>
  <r>
    <s v="Dennis Bolton"/>
  </r>
  <r>
    <s v="Dennis Kane"/>
  </r>
  <r>
    <s v="Dennis Pardue"/>
  </r>
  <r>
    <s v="Denny Blanton"/>
  </r>
  <r>
    <s v="Denny Joy"/>
  </r>
  <r>
    <s v="Denny Ordway"/>
  </r>
  <r>
    <s v="Dianna Arnett"/>
  </r>
  <r>
    <s v="Dianna Vittorini"/>
  </r>
  <r>
    <s v="Dianna Wilson"/>
  </r>
  <r>
    <s v="Dionis Lloyd"/>
  </r>
  <r>
    <s v="Don Jones"/>
  </r>
  <r>
    <s v="Don Miller"/>
  </r>
  <r>
    <s v="Don Weiss"/>
  </r>
  <r>
    <s v="Dorothy Badders"/>
  </r>
  <r>
    <s v="Dorothy Dickinson"/>
  </r>
  <r>
    <s v="Dorothy Wardle"/>
  </r>
  <r>
    <s v="Dorris Love"/>
  </r>
  <r>
    <s v="Doug Bickford"/>
  </r>
  <r>
    <s v="Doug Jacobs"/>
  </r>
  <r>
    <s v="Doug O'Connell"/>
  </r>
  <r>
    <s v="Duane Benoit"/>
  </r>
  <r>
    <s v="Duane Huffman"/>
  </r>
  <r>
    <s v="Duane Noonan"/>
  </r>
  <r>
    <s v="Ed Braxton"/>
  </r>
  <r>
    <s v="Ed Jacobs"/>
  </r>
  <r>
    <s v="Ed Ludwig"/>
  </r>
  <r>
    <s v="Edward Becker"/>
  </r>
  <r>
    <s v="Edward Hooks"/>
  </r>
  <r>
    <s v="Edward Nazzal"/>
  </r>
  <r>
    <s v="Eileen Kiefer"/>
  </r>
  <r>
    <s v="Eleni McCrary"/>
  </r>
  <r>
    <s v="Elizabeth Moffitt"/>
  </r>
  <r>
    <s v="Ellis Ballard"/>
  </r>
  <r>
    <s v="Elpida Rittenbach"/>
  </r>
  <r>
    <s v="Emily Burns"/>
  </r>
  <r>
    <s v="Emily Ducich"/>
  </r>
  <r>
    <s v="Emily Grady"/>
  </r>
  <r>
    <s v="Emily Phan"/>
  </r>
  <r>
    <s v="Eric Barreto"/>
  </r>
  <r>
    <s v="Eric Hoffmann"/>
  </r>
  <r>
    <s v="Eric Murdock"/>
  </r>
  <r>
    <s v="Erica Bern"/>
  </r>
  <r>
    <s v="Erica Hackney"/>
  </r>
  <r>
    <s v="Erica Hernandez"/>
  </r>
  <r>
    <s v="Erica Smith"/>
  </r>
  <r>
    <s v="Erin Ashbrook"/>
  </r>
  <r>
    <s v="Erin Creighton"/>
  </r>
  <r>
    <s v="Erin Mull"/>
  </r>
  <r>
    <s v="Erin Smith"/>
  </r>
  <r>
    <s v="Eudokia Martin"/>
  </r>
  <r>
    <s v="Eugene Barchas"/>
  </r>
  <r>
    <s v="Eugene Hildebrand"/>
  </r>
  <r>
    <s v="Eugene Moren"/>
  </r>
  <r>
    <s v="Eva Jacobs"/>
  </r>
  <r>
    <s v="Evan Bailliet"/>
  </r>
  <r>
    <s v="Evan Henry"/>
  </r>
  <r>
    <s v="Evan Minnotte"/>
  </r>
  <r>
    <s v="Filia McAdams"/>
  </r>
  <r>
    <s v="Frank Atkinson"/>
  </r>
  <r>
    <s v="Frank Carlisle"/>
  </r>
  <r>
    <s v="Frank Gastineau"/>
  </r>
  <r>
    <s v="Frank Hawley"/>
  </r>
  <r>
    <s v="Frank Merwin"/>
  </r>
  <r>
    <s v="Frank Olsen"/>
  </r>
  <r>
    <s v="Frank Price"/>
  </r>
  <r>
    <s v="Fred Chung"/>
  </r>
  <r>
    <s v="Fred Harton"/>
  </r>
  <r>
    <s v="Fred Hopkins"/>
  </r>
  <r>
    <s v="Fred McMath"/>
  </r>
  <r>
    <s v="Fred Wasserman"/>
  </r>
  <r>
    <s v="Gary Hansen"/>
  </r>
  <r>
    <s v="Gary Hwang"/>
  </r>
  <r>
    <s v="Gary McGarr"/>
  </r>
  <r>
    <s v="Gary Mitchum"/>
  </r>
  <r>
    <s v="Gary Zandusky"/>
  </r>
  <r>
    <s v="Gene Hale"/>
  </r>
  <r>
    <s v="Gene McClure"/>
  </r>
  <r>
    <s v="George Ashbrook"/>
  </r>
  <r>
    <s v="George Bell"/>
  </r>
  <r>
    <s v="George Zrebassa"/>
  </r>
  <r>
    <s v="Georgia Rosenberg"/>
  </r>
  <r>
    <s v="Giulietta Baptist"/>
  </r>
  <r>
    <s v="Giulietta Dortch"/>
  </r>
  <r>
    <s v="Giulietta Weimer"/>
  </r>
  <r>
    <s v="Grace Kelly"/>
  </r>
  <r>
    <s v="Grant Carroll"/>
  </r>
  <r>
    <s v="Grant Donatelli"/>
  </r>
  <r>
    <s v="Grant Thornton"/>
  </r>
  <r>
    <s v="Greg Guthrie"/>
  </r>
  <r>
    <s v="Greg Hansen"/>
  </r>
  <r>
    <s v="Greg Matthias"/>
  </r>
  <r>
    <s v="Greg Maxwell"/>
  </r>
  <r>
    <s v="Greg Tran"/>
  </r>
  <r>
    <s v="Guy Armstrong"/>
  </r>
  <r>
    <s v="Guy Phonely"/>
  </r>
  <r>
    <s v="Guy Thornton"/>
  </r>
  <r>
    <s v="Hallie Redmond"/>
  </r>
  <r>
    <s v="Harold Dahlen"/>
  </r>
  <r>
    <s v="Harold Engle"/>
  </r>
  <r>
    <s v="Harold Pawlan"/>
  </r>
  <r>
    <s v="Harold Ryan"/>
  </r>
  <r>
    <s v="Harry Greene"/>
  </r>
  <r>
    <s v="Harry Marie"/>
  </r>
  <r>
    <s v="Heather Jas"/>
  </r>
  <r>
    <s v="Heather Kirkland"/>
  </r>
  <r>
    <s v="Helen Abelman"/>
  </r>
  <r>
    <s v="Helen Andreada"/>
  </r>
  <r>
    <s v="Helen Wasserman"/>
  </r>
  <r>
    <s v="Henia Zydlo"/>
  </r>
  <r>
    <s v="Henry Goldwyn"/>
  </r>
  <r>
    <s v="Henry MacAllister"/>
  </r>
  <r>
    <s v="Herbert Flentye"/>
  </r>
  <r>
    <s v="Hilary Holden"/>
  </r>
  <r>
    <s v="Hunter Glantz"/>
  </r>
  <r>
    <s v="Hunter Lopez"/>
  </r>
  <r>
    <s v="Ionia McGrath"/>
  </r>
  <r>
    <s v="Irene Maddox"/>
  </r>
  <r>
    <s v="Ivan Gibson"/>
  </r>
  <r>
    <s v="Ivan Liston"/>
  </r>
  <r>
    <s v="Jack Garza"/>
  </r>
  <r>
    <s v="Jack Lebron"/>
  </r>
  <r>
    <s v="Jack O'Briant"/>
  </r>
  <r>
    <s v="James Galang"/>
  </r>
  <r>
    <s v="James Lanier"/>
  </r>
  <r>
    <s v="Jamie Frazer"/>
  </r>
  <r>
    <s v="Jamie Kunitz"/>
  </r>
  <r>
    <s v="Jane Waco"/>
  </r>
  <r>
    <s v="Janet Lee"/>
  </r>
  <r>
    <s v="Janet Martin"/>
  </r>
  <r>
    <s v="Janet Molinari"/>
  </r>
  <r>
    <s v="Jas O'Carroll"/>
  </r>
  <r>
    <s v="Jason Fortune"/>
  </r>
  <r>
    <s v="Jason Gross"/>
  </r>
  <r>
    <s v="Jason Klamczynski"/>
  </r>
  <r>
    <s v="Jasper Cacioppo"/>
  </r>
  <r>
    <s v="Jay Fine"/>
  </r>
  <r>
    <s v="Jay Kimmel"/>
  </r>
  <r>
    <s v="Jenna Caffey"/>
  </r>
  <r>
    <s v="Jennifer Braxton"/>
  </r>
  <r>
    <s v="Jennifer Ferguson"/>
  </r>
  <r>
    <s v="Jennifer Halladay"/>
  </r>
  <r>
    <s v="Jennifer Jackson"/>
  </r>
  <r>
    <s v="Jennifer Patt"/>
  </r>
  <r>
    <s v="Jeremy Ellison"/>
  </r>
  <r>
    <s v="Jeremy Farry"/>
  </r>
  <r>
    <s v="Jeremy Lonsdale"/>
  </r>
  <r>
    <s v="Jeremy Pistek"/>
  </r>
  <r>
    <s v="Jessica Myrick"/>
  </r>
  <r>
    <s v="Jesus Ocampo"/>
  </r>
  <r>
    <s v="Jill Fjeld"/>
  </r>
  <r>
    <s v="Jill Matthias"/>
  </r>
  <r>
    <s v="Jill Stevenson"/>
  </r>
  <r>
    <s v="Jim Epp"/>
  </r>
  <r>
    <s v="Jim Karlsson"/>
  </r>
  <r>
    <s v="Jim Kriz"/>
  </r>
  <r>
    <s v="Jim Mitchum"/>
  </r>
  <r>
    <s v="Jim Radford"/>
  </r>
  <r>
    <s v="Jim Sink"/>
  </r>
  <r>
    <s v="Jocasta Rupert"/>
  </r>
  <r>
    <s v="Joe Elijah"/>
  </r>
  <r>
    <s v="Joe Kamberova"/>
  </r>
  <r>
    <s v="Joel Eaton"/>
  </r>
  <r>
    <s v="Joel Jenkins"/>
  </r>
  <r>
    <s v="John Castell"/>
  </r>
  <r>
    <s v="John Dryer"/>
  </r>
  <r>
    <s v="John Grady"/>
  </r>
  <r>
    <s v="John Huston"/>
  </r>
  <r>
    <s v="John Lee"/>
  </r>
  <r>
    <s v="John Lucas"/>
  </r>
  <r>
    <s v="John Murray"/>
  </r>
  <r>
    <s v="John Stevenson"/>
  </r>
  <r>
    <s v="Jonathan Doherty"/>
  </r>
  <r>
    <s v="Jonathan Howell"/>
  </r>
  <r>
    <s v="Joni Blumstein"/>
  </r>
  <r>
    <s v="Joni Sundaresam"/>
  </r>
  <r>
    <s v="Joni Wasserman"/>
  </r>
  <r>
    <s v="Joseph Airdo"/>
  </r>
  <r>
    <s v="Joseph Holt"/>
  </r>
  <r>
    <s v="Joy Bell"/>
  </r>
  <r>
    <s v="Joy Daniels"/>
  </r>
  <r>
    <s v="Joy Smith"/>
  </r>
  <r>
    <s v="Julia Barnett"/>
  </r>
  <r>
    <s v="Julia Dunbar"/>
  </r>
  <r>
    <s v="Julia West"/>
  </r>
  <r>
    <s v="Juliana Krohn"/>
  </r>
  <r>
    <s v="Julie Creighton"/>
  </r>
  <r>
    <s v="Julie Kriz"/>
  </r>
  <r>
    <s v="Julie Prescott"/>
  </r>
  <r>
    <s v="Justin Deggeller"/>
  </r>
  <r>
    <s v="Justin Ellison"/>
  </r>
  <r>
    <s v="Justin Hirsh"/>
  </r>
  <r>
    <s v="Justin Knight"/>
  </r>
  <r>
    <s v="Justin MacKendrick"/>
  </r>
  <r>
    <s v="Kalyca Meade"/>
  </r>
  <r>
    <s v="Karen Bern"/>
  </r>
  <r>
    <s v="Karen Carlisle"/>
  </r>
  <r>
    <s v="Karen Daniels"/>
  </r>
  <r>
    <s v="Karen Ferguson"/>
  </r>
  <r>
    <s v="Karen Seio"/>
  </r>
  <r>
    <s v="Karl Brown"/>
  </r>
  <r>
    <s v="Katharine Harms"/>
  </r>
  <r>
    <s v="Katherine Ducich"/>
  </r>
  <r>
    <s v="Katherine Hughes"/>
  </r>
  <r>
    <s v="Katherine Murray"/>
  </r>
  <r>
    <s v="Katherine Nockton"/>
  </r>
  <r>
    <s v="Katrina Bavinger"/>
  </r>
  <r>
    <s v="Katrina Edelman"/>
  </r>
  <r>
    <s v="Katrina Willman"/>
  </r>
  <r>
    <s v="Kean Nguyen"/>
  </r>
  <r>
    <s v="Kean Takahito"/>
  </r>
  <r>
    <s v="Kean Thornton"/>
  </r>
  <r>
    <s v="Keith Dawkins"/>
  </r>
  <r>
    <s v="Keith Herrera"/>
  </r>
  <r>
    <s v="Kelly Andreada"/>
  </r>
  <r>
    <s v="Kelly Collister"/>
  </r>
  <r>
    <s v="Kelly Lampkin"/>
  </r>
  <r>
    <s v="Kelly Williams"/>
  </r>
  <r>
    <s v="Ken Black"/>
  </r>
  <r>
    <s v="Ken Brennan"/>
  </r>
  <r>
    <s v="Ken Dana"/>
  </r>
  <r>
    <s v="Ken Heidel"/>
  </r>
  <r>
    <s v="Ken Lonsdale"/>
  </r>
  <r>
    <s v="Khloe Miller"/>
  </r>
  <r>
    <s v="Kimberly Carter"/>
  </r>
  <r>
    <s v="Kristen Hastings"/>
  </r>
  <r>
    <s v="Kristina Nunn"/>
  </r>
  <r>
    <s v="Larry Blacks"/>
  </r>
  <r>
    <s v="Larry Hughes"/>
  </r>
  <r>
    <s v="Larry Tron"/>
  </r>
  <r>
    <s v="Laura Armstrong"/>
  </r>
  <r>
    <s v="Laurel Beltran"/>
  </r>
  <r>
    <s v="Laurel Elliston"/>
  </r>
  <r>
    <s v="Laurel Workman"/>
  </r>
  <r>
    <s v="Lauren Leatherbury"/>
  </r>
  <r>
    <s v="Lela Donovan"/>
  </r>
  <r>
    <s v="Lena Cacioppo"/>
  </r>
  <r>
    <s v="Lena Creighton"/>
  </r>
  <r>
    <s v="Lena Hernandez"/>
  </r>
  <r>
    <s v="Lena Radford"/>
  </r>
  <r>
    <s v="Linda Cazamias"/>
  </r>
  <r>
    <s v="Linda Southworth"/>
  </r>
  <r>
    <s v="Lindsay Castell"/>
  </r>
  <r>
    <s v="Lindsay Shagiari"/>
  </r>
  <r>
    <s v="Lindsay Williams"/>
  </r>
  <r>
    <s v="Lisa DeCherney"/>
  </r>
  <r>
    <s v="Lisa Hazard"/>
  </r>
  <r>
    <s v="Lisa Ryan"/>
  </r>
  <r>
    <s v="Liz Carlisle"/>
  </r>
  <r>
    <s v="Liz MacKendrick"/>
  </r>
  <r>
    <s v="Liz Pelletier"/>
  </r>
  <r>
    <s v="Liz Price"/>
  </r>
  <r>
    <s v="Liz Thompson"/>
  </r>
  <r>
    <s v="Liz Willingham"/>
  </r>
  <r>
    <s v="Logan Currie"/>
  </r>
  <r>
    <s v="Logan Haushalter"/>
  </r>
  <r>
    <s v="Lori Olson"/>
  </r>
  <r>
    <s v="Luke Foster"/>
  </r>
  <r>
    <s v="Luke Schmidt"/>
  </r>
  <r>
    <s v="Luke Weiss"/>
  </r>
  <r>
    <s v="Lycoris Saunders"/>
  </r>
  <r>
    <s v="Lynn Smith"/>
  </r>
  <r>
    <s v="Magdelene Morse"/>
  </r>
  <r>
    <s v="Marc Crier"/>
  </r>
  <r>
    <s v="Marc Harrigan"/>
  </r>
  <r>
    <s v="Maria Bertelson"/>
  </r>
  <r>
    <s v="Maria Etezadi"/>
  </r>
  <r>
    <s v="Maria Zettner"/>
  </r>
  <r>
    <s v="Maribeth Dona"/>
  </r>
  <r>
    <s v="Maribeth Schnelling"/>
  </r>
  <r>
    <s v="Maribeth Yedwab"/>
  </r>
  <r>
    <s v="Marina Lichtenstein"/>
  </r>
  <r>
    <s v="Maris LaWare"/>
  </r>
  <r>
    <s v="Mark Cousins"/>
  </r>
  <r>
    <s v="Mark Haberlin"/>
  </r>
  <r>
    <s v="Mark Hamilton"/>
  </r>
  <r>
    <s v="Mark Packer"/>
  </r>
  <r>
    <s v="Mark Van Huff"/>
  </r>
  <r>
    <s v="Mary O'Rourke"/>
  </r>
  <r>
    <s v="Mary Zewe"/>
  </r>
  <r>
    <s v="MaryBeth Skach"/>
  </r>
  <r>
    <s v="Mathew Reese"/>
  </r>
  <r>
    <s v="Matt Abelman"/>
  </r>
  <r>
    <s v="Matt Collins"/>
  </r>
  <r>
    <s v="Matt Collister"/>
  </r>
  <r>
    <s v="Matt Connell"/>
  </r>
  <r>
    <s v="Matt Hagelstein"/>
  </r>
  <r>
    <s v="Matthew Clasen"/>
  </r>
  <r>
    <s v="Matthew Grinstein"/>
  </r>
  <r>
    <s v="Maureen Fritzler"/>
  </r>
  <r>
    <s v="Maureen Gastineau"/>
  </r>
  <r>
    <s v="Maureen Grace"/>
  </r>
  <r>
    <s v="Maurice Satty"/>
  </r>
  <r>
    <s v="Max Engle"/>
  </r>
  <r>
    <s v="Max Jones"/>
  </r>
  <r>
    <s v="Max Ludwig"/>
  </r>
  <r>
    <s v="Maxwell Schwartz"/>
  </r>
  <r>
    <s v="Maya Herman"/>
  </r>
  <r>
    <s v="Meg O'Connel"/>
  </r>
  <r>
    <s v="Meg Tillman"/>
  </r>
  <r>
    <s v="Melanie Page"/>
  </r>
  <r>
    <s v="Michael Chen"/>
  </r>
  <r>
    <s v="Michael Dominguez"/>
  </r>
  <r>
    <s v="Michael Grace"/>
  </r>
  <r>
    <s v="Michael Granlund"/>
  </r>
  <r>
    <s v="Michael Kennedy"/>
  </r>
  <r>
    <s v="Michael Moore"/>
  </r>
  <r>
    <s v="Michael Nguyen"/>
  </r>
  <r>
    <s v="Michael Oakman"/>
  </r>
  <r>
    <s v="Michael Paige"/>
  </r>
  <r>
    <s v="Michael Stewart"/>
  </r>
  <r>
    <s v="Michelle Arnett"/>
  </r>
  <r>
    <s v="Michelle Ellison"/>
  </r>
  <r>
    <s v="Michelle Huthwaite"/>
  </r>
  <r>
    <s v="Michelle Lonsdale"/>
  </r>
  <r>
    <s v="Michelle Moray"/>
  </r>
  <r>
    <s v="Michelle Tran"/>
  </r>
  <r>
    <s v="Mick Brown"/>
  </r>
  <r>
    <s v="Mick Crebagga"/>
  </r>
  <r>
    <s v="Mick Hernandez"/>
  </r>
  <r>
    <s v="Mike Caudle"/>
  </r>
  <r>
    <s v="Mike Gockenbach"/>
  </r>
  <r>
    <s v="Mike Kennedy"/>
  </r>
  <r>
    <s v="Mike Pelletier"/>
  </r>
  <r>
    <s v="Mike Vittorini"/>
  </r>
  <r>
    <s v="Mitch Gastineau"/>
  </r>
  <r>
    <s v="Mitch Webber"/>
  </r>
  <r>
    <s v="Mitch Willingham"/>
  </r>
  <r>
    <s v="Monica Federle"/>
  </r>
  <r>
    <s v="Muhammed Lee"/>
  </r>
  <r>
    <s v="Muhammed MacIntyre"/>
  </r>
  <r>
    <s v="Muhammed Yedwab"/>
  </r>
  <r>
    <s v="Nancy Lomonaco"/>
  </r>
  <r>
    <s v="Naresj Patel"/>
  </r>
  <r>
    <s v="Nat Carroll"/>
  </r>
  <r>
    <s v="Nat Gilpin"/>
  </r>
  <r>
    <s v="Natalie DeCherney"/>
  </r>
  <r>
    <s v="Natalie Fritzler"/>
  </r>
  <r>
    <s v="Natalie Webber"/>
  </r>
  <r>
    <s v="Nathan Cano"/>
  </r>
  <r>
    <s v="Nathan Gelder"/>
  </r>
  <r>
    <s v="Nathan Mautz"/>
  </r>
  <r>
    <s v="Neil Ducich"/>
  </r>
  <r>
    <s v="Neil French"/>
  </r>
  <r>
    <s v="Neil Knudson"/>
  </r>
  <r>
    <s v="Neola Schneider"/>
  </r>
  <r>
    <s v="Neoma Murray"/>
  </r>
  <r>
    <s v="Nick Crebassa"/>
  </r>
  <r>
    <s v="Nick Radford"/>
  </r>
  <r>
    <s v="Nick Zandusky"/>
  </r>
  <r>
    <s v="Nicole Brennan"/>
  </r>
  <r>
    <s v="Nicole Fjeld"/>
  </r>
  <r>
    <s v="Nicole Hansen"/>
  </r>
  <r>
    <s v="Noah Childs"/>
  </r>
  <r>
    <s v="Noel Staavos"/>
  </r>
  <r>
    <s v="Nona Balk"/>
  </r>
  <r>
    <s v="Nora Paige"/>
  </r>
  <r>
    <s v="Nora Pelletier"/>
  </r>
  <r>
    <s v="Nora Price"/>
  </r>
  <r>
    <s v="Odella Nelson"/>
  </r>
  <r>
    <s v="Olvera Toch"/>
  </r>
  <r>
    <s v="Pamela Coakley"/>
  </r>
  <r>
    <s v="Pamela Stobb"/>
  </r>
  <r>
    <s v="Parhena Norris"/>
  </r>
  <r>
    <s v="Patricia Hirasaki"/>
  </r>
  <r>
    <s v="Patrick Bzostek"/>
  </r>
  <r>
    <s v="Patrick Gardner"/>
  </r>
  <r>
    <s v="Patrick Jones"/>
  </r>
  <r>
    <s v="Patrick O'Brill"/>
  </r>
  <r>
    <s v="Patrick O'Donnell"/>
  </r>
  <r>
    <s v="Patrick Ryan"/>
  </r>
  <r>
    <s v="Paul Gonzalez"/>
  </r>
  <r>
    <s v="Paul Knutson"/>
  </r>
  <r>
    <s v="Paul Lucas"/>
  </r>
  <r>
    <s v="Paul MacIntyre"/>
  </r>
  <r>
    <s v="Paul Prost"/>
  </r>
  <r>
    <s v="Paul Stevenson"/>
  </r>
  <r>
    <s v="Paul Van Hugh"/>
  </r>
  <r>
    <s v="Pauline Chand"/>
  </r>
  <r>
    <s v="Pauline Johnson"/>
  </r>
  <r>
    <s v="Pauline Webber"/>
  </r>
  <r>
    <s v="Penelope Sewall"/>
  </r>
  <r>
    <s v="Pete Armstrong"/>
  </r>
  <r>
    <s v="Pete Kriz"/>
  </r>
  <r>
    <s v="Pete Takahito"/>
  </r>
  <r>
    <s v="Peter Buhler"/>
  </r>
  <r>
    <s v="Peter Fuller"/>
  </r>
  <r>
    <s v="Peter McVee"/>
  </r>
  <r>
    <s v="Philip Brown"/>
  </r>
  <r>
    <s v="Philip Fox"/>
  </r>
  <r>
    <s v="Philisse Overcash"/>
  </r>
  <r>
    <s v="Phillina Ober"/>
  </r>
  <r>
    <s v="Phillip Breyer"/>
  </r>
  <r>
    <s v="Phillip Flathmann"/>
  </r>
  <r>
    <s v="Pierre Wener"/>
  </r>
  <r>
    <s v="Quincy Jones"/>
  </r>
  <r>
    <s v="Rachel Payne"/>
  </r>
  <r>
    <s v="Ralph Arnett"/>
  </r>
  <r>
    <s v="Ralph Kennedy"/>
  </r>
  <r>
    <s v="Ralph Knight"/>
  </r>
  <r>
    <s v="Randy Bradley"/>
  </r>
  <r>
    <s v="Randy Ferguson"/>
  </r>
  <r>
    <s v="Raymond Book"/>
  </r>
  <r>
    <s v="Raymond Fair"/>
  </r>
  <r>
    <s v="Resi Polking"/>
  </r>
  <r>
    <s v="Ricardo Block"/>
  </r>
  <r>
    <s v="Ricardo Emerson"/>
  </r>
  <r>
    <s v="Richard Bierner"/>
  </r>
  <r>
    <s v="Richard Eichhorn"/>
  </r>
  <r>
    <s v="Rick Bensley"/>
  </r>
  <r>
    <s v="Rick Duston"/>
  </r>
  <r>
    <s v="Rick Hansen"/>
  </r>
  <r>
    <s v="Rick Huthwaite"/>
  </r>
  <r>
    <s v="Rick Reed"/>
  </r>
  <r>
    <s v="Rick Wilson"/>
  </r>
  <r>
    <s v="Ritsa Hightower"/>
  </r>
  <r>
    <s v="Rob Beeghly"/>
  </r>
  <r>
    <s v="Rob Dowd"/>
  </r>
  <r>
    <s v="Rob Haberlin"/>
  </r>
  <r>
    <s v="Rob Lucas"/>
  </r>
  <r>
    <s v="Rob Williams"/>
  </r>
  <r>
    <s v="Robert Barroso"/>
  </r>
  <r>
    <s v="Robert Dilbeck"/>
  </r>
  <r>
    <s v="Robert Marley"/>
  </r>
  <r>
    <s v="Robert Waldorf"/>
  </r>
  <r>
    <s v="Roger Barcio"/>
  </r>
  <r>
    <s v="Roger Demir"/>
  </r>
  <r>
    <s v="Roland Black"/>
  </r>
  <r>
    <s v="Roland Fjeld"/>
  </r>
  <r>
    <s v="Roland Murray"/>
  </r>
  <r>
    <s v="Rose O'Brian"/>
  </r>
  <r>
    <s v="Ross Baird"/>
  </r>
  <r>
    <s v="Ross DeVincentis"/>
  </r>
  <r>
    <s v="Roy Collins"/>
  </r>
  <r>
    <s v="Roy French"/>
  </r>
  <r>
    <s v="Roy Phan"/>
  </r>
  <r>
    <s v="Roy Skaria"/>
  </r>
  <r>
    <s v="Ruben Ausman"/>
  </r>
  <r>
    <s v="Ruben Dartt"/>
  </r>
  <r>
    <s v="Russell Applegate"/>
  </r>
  <r>
    <s v="Russell D'Ascenzo"/>
  </r>
  <r>
    <s v="Ryan Akin"/>
  </r>
  <r>
    <s v="Ryan Crowe"/>
  </r>
  <r>
    <s v="Sally Hughsby"/>
  </r>
  <r>
    <s v="Sally Knutson"/>
  </r>
  <r>
    <s v="Sally Matthias"/>
  </r>
  <r>
    <s v="Sam Craven"/>
  </r>
  <r>
    <s v="Sam Zeldin"/>
  </r>
  <r>
    <s v="Sample Company A"/>
  </r>
  <r>
    <s v="Sandra Flanagan"/>
  </r>
  <r>
    <s v="Sandra Glassco"/>
  </r>
  <r>
    <s v="Sanjit Chand"/>
  </r>
  <r>
    <s v="Sanjit Engle"/>
  </r>
  <r>
    <s v="Sanjit Jacobs"/>
  </r>
  <r>
    <s v="Saphhira Shifley"/>
  </r>
  <r>
    <s v="Sara Luxemburg"/>
  </r>
  <r>
    <s v="Sarah Bern"/>
  </r>
  <r>
    <s v="Sarah Brown"/>
  </r>
  <r>
    <s v="Sarah Foster"/>
  </r>
  <r>
    <s v="Sarah Jordon"/>
  </r>
  <r>
    <s v="Scot Coram"/>
  </r>
  <r>
    <s v="Scot Wooten"/>
  </r>
  <r>
    <s v="Scott Cohen"/>
  </r>
  <r>
    <s v="Scott Williamson"/>
  </r>
  <r>
    <s v="Sean Braxton"/>
  </r>
  <r>
    <s v="Sean Christensen"/>
  </r>
  <r>
    <s v="Sean Miller"/>
  </r>
  <r>
    <s v="Sean O'Donnell"/>
  </r>
  <r>
    <s v="Sean Wendt"/>
  </r>
  <r>
    <s v="Seth Vernon"/>
  </r>
  <r>
    <s v="Shahid Collister"/>
  </r>
  <r>
    <s v="Shahid Hopkins"/>
  </r>
  <r>
    <s v="Shahid Shariari"/>
  </r>
  <r>
    <s v="Sharelle Roach"/>
  </r>
  <r>
    <s v="Shaun Chance"/>
  </r>
  <r>
    <s v="Shaun Weien"/>
  </r>
  <r>
    <s v="Sheri Gordon"/>
  </r>
  <r>
    <s v="Shirley Daniels"/>
  </r>
  <r>
    <s v="Shirley Jackson"/>
  </r>
  <r>
    <s v="Shirley Schmidt"/>
  </r>
  <r>
    <s v="Shui Tom"/>
  </r>
  <r>
    <s v="Sibella Parks"/>
  </r>
  <r>
    <s v="Skye Norling"/>
  </r>
  <r>
    <s v="Sonia Cooley"/>
  </r>
  <r>
    <s v="Sonia Sunley"/>
  </r>
  <r>
    <s v="Speros Goranitis"/>
  </r>
  <r>
    <s v="Stefania Perrino"/>
  </r>
  <r>
    <s v="Stefanie Holloman"/>
  </r>
  <r>
    <s v="Stephanie Phelps"/>
  </r>
  <r>
    <s v="Stephanie Ulpright"/>
  </r>
  <r>
    <s v="Steve Carroll"/>
  </r>
  <r>
    <s v="Steve Chapman"/>
  </r>
  <r>
    <s v="Steve Nguyen"/>
  </r>
  <r>
    <s v="Steven Cartwright"/>
  </r>
  <r>
    <s v="Steven Roelle"/>
  </r>
  <r>
    <s v="Steven Ward"/>
  </r>
  <r>
    <s v="Stewart Carmichael"/>
  </r>
  <r>
    <s v="Stewart Visinsky"/>
  </r>
  <r>
    <s v="Stuart Calhoun"/>
  </r>
  <r>
    <s v="Stuart Van"/>
  </r>
  <r>
    <s v="Sue Ann Reed"/>
  </r>
  <r>
    <s v="Sung Chung"/>
  </r>
  <r>
    <s v="Sung Pak"/>
  </r>
  <r>
    <s v="Sung Shariari"/>
  </r>
  <r>
    <s v="Susan Gilcrest"/>
  </r>
  <r>
    <s v="Susan MacKendrick"/>
  </r>
  <r>
    <s v="Susan Pistek"/>
  </r>
  <r>
    <s v="Susan Vittorini"/>
  </r>
  <r>
    <s v="Suzanne McNair"/>
  </r>
  <r>
    <s v="Sylvia Foulston"/>
  </r>
  <r>
    <s v="Tamara Chand"/>
  </r>
  <r>
    <s v="Tamara Dahlen"/>
  </r>
  <r>
    <s v="Tamara Manning"/>
  </r>
  <r>
    <s v="Tamara Willingham"/>
  </r>
  <r>
    <s v="Tanja Norvell"/>
  </r>
  <r>
    <s v="Ted Butterfield"/>
  </r>
  <r>
    <s v="Ted Trevino"/>
  </r>
  <r>
    <s v="Thais Sissman"/>
  </r>
  <r>
    <s v="Thea Hendricks"/>
  </r>
  <r>
    <s v="Thea Hudgings"/>
  </r>
  <r>
    <s v="Theone Pippenger"/>
  </r>
  <r>
    <s v="Theresa Coyne"/>
  </r>
  <r>
    <s v="Theresa Swint"/>
  </r>
  <r>
    <s v="Thomas Boland"/>
  </r>
  <r>
    <s v="Thomas Brumley"/>
  </r>
  <r>
    <s v="Thomas Seio"/>
  </r>
  <r>
    <s v="Thomas Thornton"/>
  </r>
  <r>
    <s v="Tiffany House"/>
  </r>
  <r>
    <s v="Tim Brockman"/>
  </r>
  <r>
    <s v="Tim Taslimi"/>
  </r>
  <r>
    <s v="Toby Braunhardt"/>
  </r>
  <r>
    <s v="Toby Carlisle"/>
  </r>
  <r>
    <s v="Toby Grace"/>
  </r>
  <r>
    <s v="Toby Knight"/>
  </r>
  <r>
    <s v="Toby Swindell"/>
  </r>
  <r>
    <s v="Todd Boyes"/>
  </r>
  <r>
    <s v="Todd Sumrall"/>
  </r>
  <r>
    <s v="Tom Ashbrook"/>
  </r>
  <r>
    <s v="Tom Boeckenhauer"/>
  </r>
  <r>
    <s v="Tom Prescott"/>
  </r>
  <r>
    <s v="Tom Stivers"/>
  </r>
  <r>
    <s v="Tom Zandusky"/>
  </r>
  <r>
    <s v="Tonja Turnell"/>
  </r>
  <r>
    <s v="Tony Chapman"/>
  </r>
  <r>
    <s v="Tony Molinari"/>
  </r>
  <r>
    <s v="Tony Sayre"/>
  </r>
  <r>
    <s v="Tracy Blumstein"/>
  </r>
  <r>
    <s v="Tracy Collins"/>
  </r>
  <r>
    <s v="Tracy Hopkins"/>
  </r>
  <r>
    <s v="Tracy Poddar"/>
  </r>
  <r>
    <s v="Tracy Zic"/>
  </r>
  <r>
    <s v="Troy Blackwell"/>
  </r>
  <r>
    <s v="Troy Staebel"/>
  </r>
  <r>
    <s v="Trudy Bell"/>
  </r>
  <r>
    <s v="Trudy Brown"/>
  </r>
  <r>
    <s v="Trudy Schmidt"/>
  </r>
  <r>
    <s v="Valerie Dominguez"/>
  </r>
  <r>
    <s v="Valerie Mitchum"/>
  </r>
  <r>
    <s v="Valerie Takahito"/>
  </r>
  <r>
    <s v="Vicky Freymann"/>
  </r>
  <r>
    <s v="Victor Price"/>
  </r>
  <r>
    <s v="Victoria Brennan"/>
  </r>
  <r>
    <s v="Victoria Pisteka"/>
  </r>
  <r>
    <s v="Victoria Wilson"/>
  </r>
  <r>
    <s v="Vivek Gonzalez"/>
  </r>
  <r>
    <s v="Vivek Grady"/>
  </r>
  <r>
    <s v="Vivek Sundaresam"/>
  </r>
  <r>
    <s v="Vivian Mathis"/>
  </r>
  <r>
    <s v="William Brown"/>
  </r>
  <r>
    <s v="Xylona Price"/>
  </r>
  <r>
    <s v="Yana Sorensen"/>
  </r>
  <r>
    <s v="Yoseph Carroll"/>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n v="7"/>
    <s v="Aaron Bergman"/>
  </r>
  <r>
    <n v="12"/>
    <s v="Aaron Hawkins"/>
  </r>
  <r>
    <n v="14"/>
    <s v="Aaron Smayling"/>
  </r>
  <r>
    <n v="12"/>
    <s v="Adam Bellavance"/>
  </r>
  <r>
    <n v="27"/>
    <s v="Adam Hart"/>
  </r>
  <r>
    <n v="12"/>
    <s v="Adam Shillingsburg"/>
  </r>
  <r>
    <n v="5"/>
    <s v="Adrian Barton"/>
  </r>
  <r>
    <n v="4"/>
    <s v="Adrian Hane"/>
  </r>
  <r>
    <n v="6"/>
    <s v="Adrian Shami"/>
  </r>
  <r>
    <n v="4"/>
    <s v="Aimee Bixby"/>
  </r>
  <r>
    <n v="14"/>
    <s v="Alan Barnes"/>
  </r>
  <r>
    <n v="6"/>
    <s v="Alan Dominguez"/>
  </r>
  <r>
    <n v="13"/>
    <s v="Alan Haines"/>
  </r>
  <r>
    <n v="27"/>
    <s v="Alan Hwang"/>
  </r>
  <r>
    <n v="10"/>
    <s v="Alan Schoenberger"/>
  </r>
  <r>
    <n v="7"/>
    <s v="Alan Shonely"/>
  </r>
  <r>
    <n v="9"/>
    <s v="Alejandro Ballentine"/>
  </r>
  <r>
    <n v="14"/>
    <s v="Alejandro Grove"/>
  </r>
  <r>
    <n v="5"/>
    <s v="Alejandro Savely"/>
  </r>
  <r>
    <n v="18"/>
    <s v="Aleksandra Gannaway"/>
  </r>
  <r>
    <n v="14"/>
    <s v="Alex Avila"/>
  </r>
  <r>
    <n v="15"/>
    <s v="Alex Grayson"/>
  </r>
  <r>
    <n v="10"/>
    <s v="Alex Russell"/>
  </r>
  <r>
    <n v="10"/>
    <s v="Alice McCarthy"/>
  </r>
  <r>
    <n v="7"/>
    <s v="Allen Armold"/>
  </r>
  <r>
    <n v="7"/>
    <s v="Allen Golden"/>
  </r>
  <r>
    <n v="6"/>
    <s v="Allen Rosenblatt"/>
  </r>
  <r>
    <n v="8"/>
    <s v="Alyssa Crouse"/>
  </r>
  <r>
    <n v="7"/>
    <s v="Alyssa Tate"/>
  </r>
  <r>
    <n v="19"/>
    <s v="Amy Cox"/>
  </r>
  <r>
    <n v="20"/>
    <s v="Amy Hunt"/>
  </r>
  <r>
    <n v="7"/>
    <s v="Andrew Allen"/>
  </r>
  <r>
    <n v="4"/>
    <s v="Andrew Gjertsen"/>
  </r>
  <r>
    <n v="14"/>
    <s v="Andrew Roberts"/>
  </r>
  <r>
    <n v="7"/>
    <s v="Andy Gerbode"/>
  </r>
  <r>
    <n v="10"/>
    <s v="Andy Reiter"/>
  </r>
  <r>
    <n v="4"/>
    <s v="Andy Yotov"/>
  </r>
  <r>
    <n v="12"/>
    <s v="Anemone Ratner"/>
  </r>
  <r>
    <n v="3"/>
    <s v="Angele Hood"/>
  </r>
  <r>
    <n v="8"/>
    <s v="Ann Blume"/>
  </r>
  <r>
    <n v="7"/>
    <s v="Ann Chong"/>
  </r>
  <r>
    <n v="10"/>
    <s v="Ann Steele"/>
  </r>
  <r>
    <n v="8"/>
    <s v="Anna Andreadi"/>
  </r>
  <r>
    <n v="4"/>
    <s v="Anna Chung"/>
  </r>
  <r>
    <n v="3"/>
    <s v="Anna Gayman"/>
  </r>
  <r>
    <n v="7"/>
    <s v="Anna Haberlin"/>
  </r>
  <r>
    <n v="2"/>
    <s v="Anne McFarland"/>
  </r>
  <r>
    <n v="19"/>
    <s v="Anne Pryor"/>
  </r>
  <r>
    <n v="8"/>
    <s v="Annie Cyprus"/>
  </r>
  <r>
    <n v="19"/>
    <s v="Annie Thurman"/>
  </r>
  <r>
    <n v="9"/>
    <s v="Anthony Garverick"/>
  </r>
  <r>
    <n v="2"/>
    <s v="Anthony Jacobs"/>
  </r>
  <r>
    <n v="12"/>
    <s v="Anthony Johnson"/>
  </r>
  <r>
    <n v="10"/>
    <s v="Anthony O'Donnell"/>
  </r>
  <r>
    <n v="12"/>
    <s v="Anthony Rawles"/>
  </r>
  <r>
    <n v="5"/>
    <s v="Anthony Witt"/>
  </r>
  <r>
    <n v="9"/>
    <s v="Arianne Irving"/>
  </r>
  <r>
    <n v="12"/>
    <s v="Art Ferguson"/>
  </r>
  <r>
    <n v="15"/>
    <s v="Art Foster"/>
  </r>
  <r>
    <n v="13"/>
    <s v="Art Miller"/>
  </r>
  <r>
    <n v="12"/>
    <s v="Arthur Gainer"/>
  </r>
  <r>
    <n v="13"/>
    <s v="Arthur Prichep"/>
  </r>
  <r>
    <n v="5"/>
    <s v="Arthur Wiediger"/>
  </r>
  <r>
    <n v="19"/>
    <s v="Ashley Jarboe"/>
  </r>
  <r>
    <n v="12"/>
    <s v="Astrea Jones"/>
  </r>
  <r>
    <n v="16"/>
    <s v="Barbara Fisher"/>
  </r>
  <r>
    <n v="12"/>
    <s v="Barry Blumstein"/>
  </r>
  <r>
    <n v="9"/>
    <s v="Barry Franz"/>
  </r>
  <r>
    <n v="4"/>
    <s v="Barry French"/>
  </r>
  <r>
    <n v="21"/>
    <s v="Barry Gonzalez"/>
  </r>
  <r>
    <n v="7"/>
    <s v="Barry Pond"/>
  </r>
  <r>
    <n v="9"/>
    <s v="Barry Weirich"/>
  </r>
  <r>
    <n v="7"/>
    <s v="Bart Folk"/>
  </r>
  <r>
    <n v="2"/>
    <s v="Bart Pistole"/>
  </r>
  <r>
    <n v="5"/>
    <s v="Bart Watters"/>
  </r>
  <r>
    <n v="7"/>
    <s v="Becky Castell"/>
  </r>
  <r>
    <n v="5"/>
    <s v="Becky Martin"/>
  </r>
  <r>
    <n v="13"/>
    <s v="Becky Pak"/>
  </r>
  <r>
    <n v="6"/>
    <s v="Ben Ferrer"/>
  </r>
  <r>
    <n v="7"/>
    <s v="Ben Peterman"/>
  </r>
  <r>
    <n v="8"/>
    <s v="Ben Wallace"/>
  </r>
  <r>
    <n v="9"/>
    <s v="Benjamin Farhat"/>
  </r>
  <r>
    <n v="10"/>
    <s v="Benjamin Patterson"/>
  </r>
  <r>
    <n v="11"/>
    <s v="Benjamin Venier"/>
  </r>
  <r>
    <n v="9"/>
    <s v="Berenike Kampe"/>
  </r>
  <r>
    <n v="8"/>
    <s v="Beth Fritzler"/>
  </r>
  <r>
    <n v="8"/>
    <s v="Beth Paige"/>
  </r>
  <r>
    <n v="20"/>
    <s v="Beth Thompson"/>
  </r>
  <r>
    <n v="25"/>
    <s v="Bill Donatelli"/>
  </r>
  <r>
    <n v="20"/>
    <s v="Bill Eplett"/>
  </r>
  <r>
    <n v="11"/>
    <s v="Bill Overfelt"/>
  </r>
  <r>
    <n v="13"/>
    <s v="Bill Shonely"/>
  </r>
  <r>
    <n v="6"/>
    <s v="Bill Stewart"/>
  </r>
  <r>
    <n v="5"/>
    <s v="Bill Tyler"/>
  </r>
  <r>
    <n v="16"/>
    <s v="Bobby Elias"/>
  </r>
  <r>
    <n v="11"/>
    <s v="Bobby Odegard"/>
  </r>
  <r>
    <n v="19"/>
    <s v="Bobby Trafton"/>
  </r>
  <r>
    <n v="11"/>
    <s v="Brad Eason"/>
  </r>
  <r>
    <n v="7"/>
    <s v="Brad Norvell"/>
  </r>
  <r>
    <n v="35"/>
    <s v="Brad Thomas"/>
  </r>
  <r>
    <n v="17"/>
    <s v="Bradley Drucker"/>
  </r>
  <r>
    <n v="6"/>
    <s v="Bradley Nguyen"/>
  </r>
  <r>
    <n v="4"/>
    <s v="Bradley Talbott"/>
  </r>
  <r>
    <n v="10"/>
    <s v="Brenda Bowman"/>
  </r>
  <r>
    <n v="8"/>
    <s v="Brendan Dodson"/>
  </r>
  <r>
    <n v="12"/>
    <s v="Brendan Murry"/>
  </r>
  <r>
    <n v="11"/>
    <s v="Brendan Sweed"/>
  </r>
  <r>
    <n v="6"/>
    <s v="Brian Dahlen"/>
  </r>
  <r>
    <n v="8"/>
    <s v="Brian DeCherney"/>
  </r>
  <r>
    <n v="5"/>
    <s v="Brian Derr"/>
  </r>
  <r>
    <n v="12"/>
    <s v="Brian Moss"/>
  </r>
  <r>
    <n v="16"/>
    <s v="Brian Stugart"/>
  </r>
  <r>
    <n v="5"/>
    <s v="Brian Thompson"/>
  </r>
  <r>
    <n v="9"/>
    <s v="Brooke Gillingham"/>
  </r>
  <r>
    <n v="6"/>
    <s v="Brosina Hoffman"/>
  </r>
  <r>
    <n v="10"/>
    <s v="Bruce Degenhardt"/>
  </r>
  <r>
    <n v="3"/>
    <s v="Bruce Money"/>
  </r>
  <r>
    <n v="10"/>
    <s v="Bruce Stewart"/>
  </r>
  <r>
    <n v="3"/>
    <s v="Bryan Davis"/>
  </r>
  <r>
    <n v="8"/>
    <s v="Bryan Mills"/>
  </r>
  <r>
    <n v="12"/>
    <s v="Bryan Spruell"/>
  </r>
  <r>
    <n v="9"/>
    <s v="Candace McMahon"/>
  </r>
  <r>
    <n v="16"/>
    <s v="Cari MacIntyre"/>
  </r>
  <r>
    <n v="16"/>
    <s v="Cari Sayre"/>
  </r>
  <r>
    <n v="7"/>
    <s v="Cari Schnelling"/>
  </r>
  <r>
    <n v="8"/>
    <s v="Carl Jackson"/>
  </r>
  <r>
    <n v="8"/>
    <s v="Carl Ludwig"/>
  </r>
  <r>
    <n v="14"/>
    <s v="Carl Weiss"/>
  </r>
  <r>
    <n v="12"/>
    <s v="Carlos Daly"/>
  </r>
  <r>
    <n v="21"/>
    <s v="Carlos Meador"/>
  </r>
  <r>
    <n v="33"/>
    <s v="Carlos Soltero"/>
  </r>
  <r>
    <n v="4"/>
    <s v="Carol Adams"/>
  </r>
  <r>
    <n v="9"/>
    <s v="Carol Darley"/>
  </r>
  <r>
    <n v="11"/>
    <s v="Carol Triggs"/>
  </r>
  <r>
    <n v="12"/>
    <s v="Caroline Jumper"/>
  </r>
  <r>
    <n v="4"/>
    <s v="Cassandra Brandow"/>
  </r>
  <r>
    <n v="8"/>
    <s v="Catherine Glotzbach"/>
  </r>
  <r>
    <n v="13"/>
    <s v="Cathy Armstrong"/>
  </r>
  <r>
    <n v="4"/>
    <s v="Cathy Hwang"/>
  </r>
  <r>
    <n v="4"/>
    <s v="Cathy Prescott"/>
  </r>
  <r>
    <n v="5"/>
    <s v="Chad Cunningham"/>
  </r>
  <r>
    <n v="6"/>
    <s v="Chad McGuire"/>
  </r>
  <r>
    <n v="11"/>
    <s v="Chad Sievert"/>
  </r>
  <r>
    <n v="16"/>
    <s v="Charles Crestani"/>
  </r>
  <r>
    <n v="7"/>
    <s v="Charles McCrossin"/>
  </r>
  <r>
    <n v="7"/>
    <s v="Charles Sheldon"/>
  </r>
  <r>
    <n v="6"/>
    <s v="Charlotte Melton"/>
  </r>
  <r>
    <n v="4"/>
    <s v="Chloris Kastensmidt"/>
  </r>
  <r>
    <n v="8"/>
    <s v="Chris Cortes"/>
  </r>
  <r>
    <n v="2"/>
    <s v="Chris McAfee"/>
  </r>
  <r>
    <n v="6"/>
    <s v="Chris Selesnick"/>
  </r>
  <r>
    <n v="7"/>
    <s v="Christina Anderson"/>
  </r>
  <r>
    <n v="7"/>
    <s v="Christina DeMoss"/>
  </r>
  <r>
    <n v="19"/>
    <s v="Christina Vanderzanden"/>
  </r>
  <r>
    <n v="17"/>
    <s v="Christine Abelman"/>
  </r>
  <r>
    <n v="2"/>
    <s v="Christine Kargatis"/>
  </r>
  <r>
    <n v="7"/>
    <s v="Christine Phan"/>
  </r>
  <r>
    <n v="11"/>
    <s v="Christine Sundaresam"/>
  </r>
  <r>
    <n v="12"/>
    <s v="Christopher Conant"/>
  </r>
  <r>
    <n v="19"/>
    <s v="Christopher Martinez"/>
  </r>
  <r>
    <n v="11"/>
    <s v="Christopher Schild"/>
  </r>
  <r>
    <n v="26"/>
    <s v="Christy Brittain"/>
  </r>
  <r>
    <n v="19"/>
    <s v="Chuck Clark"/>
  </r>
  <r>
    <n v="5"/>
    <s v="Chuck Magee"/>
  </r>
  <r>
    <n v="19"/>
    <s v="Chuck Sachs"/>
  </r>
  <r>
    <n v="20"/>
    <s v="Cindy Chapman"/>
  </r>
  <r>
    <n v="13"/>
    <s v="Cindy Schnelling"/>
  </r>
  <r>
    <n v="10"/>
    <s v="Cindy Stewart"/>
  </r>
  <r>
    <n v="8"/>
    <s v="Claire Good"/>
  </r>
  <r>
    <n v="10"/>
    <s v="Claudia Miner"/>
  </r>
  <r>
    <n v="5"/>
    <s v="Clay Cheatham"/>
  </r>
  <r>
    <n v="6"/>
    <s v="Clay Ludtke"/>
  </r>
  <r>
    <n v="5"/>
    <s v="Clay Rozendal"/>
  </r>
  <r>
    <n v="18"/>
    <s v="Clytie Kelty"/>
  </r>
  <r>
    <n v="11"/>
    <s v="Corey Catlett"/>
  </r>
  <r>
    <n v="10"/>
    <s v="Corey Lock"/>
  </r>
  <r>
    <n v="3"/>
    <s v="Corey Roper"/>
  </r>
  <r>
    <n v="6"/>
    <s v="Corinna Mitchell"/>
  </r>
  <r>
    <n v="1"/>
    <s v="Craig Carreira"/>
  </r>
  <r>
    <n v="9"/>
    <s v="Craig Carroll"/>
  </r>
  <r>
    <n v="10"/>
    <s v="Craig Leslie"/>
  </r>
  <r>
    <n v="9"/>
    <s v="Craig Molinari"/>
  </r>
  <r>
    <n v="2"/>
    <s v="Craig Rider"/>
  </r>
  <r>
    <n v="8"/>
    <s v="Craig Yedwab"/>
  </r>
  <r>
    <n v="6"/>
    <s v="Cyma Kinney"/>
  </r>
  <r>
    <n v="25"/>
    <s v="Cynthia Arntzen"/>
  </r>
  <r>
    <n v="12"/>
    <s v="Cynthia Delaney"/>
  </r>
  <r>
    <n v="6"/>
    <s v="Cynthia Voltz"/>
  </r>
  <r>
    <n v="6"/>
    <s v="Cyra Reiten"/>
  </r>
  <r>
    <n v="13"/>
    <s v="Damala Kotsonis"/>
  </r>
  <r>
    <n v="21"/>
    <s v="Dan Campbell"/>
  </r>
  <r>
    <n v="12"/>
    <s v="Dan Lawera"/>
  </r>
  <r>
    <n v="6"/>
    <s v="Dan Reichenbach"/>
  </r>
  <r>
    <n v="9"/>
    <s v="Dana Kaydos"/>
  </r>
  <r>
    <n v="8"/>
    <s v="Daniel Byrd"/>
  </r>
  <r>
    <n v="9"/>
    <s v="Daniel Lacy"/>
  </r>
  <r>
    <n v="4"/>
    <s v="Daniel Raglin"/>
  </r>
  <r>
    <n v="8"/>
    <s v="Dario Medina"/>
  </r>
  <r>
    <n v="41"/>
    <s v="Darren Budd"/>
  </r>
  <r>
    <n v="4"/>
    <s v="Darren Koutras"/>
  </r>
  <r>
    <n v="13"/>
    <s v="Darren Powers"/>
  </r>
  <r>
    <n v="6"/>
    <s v="Darrin Martin"/>
  </r>
  <r>
    <n v="8"/>
    <s v="Darrin Sayre"/>
  </r>
  <r>
    <n v="9"/>
    <s v="Darrin Van Huff"/>
  </r>
  <r>
    <n v="6"/>
    <s v="Dave Brooks"/>
  </r>
  <r>
    <n v="21"/>
    <s v="Dave Hallsten"/>
  </r>
  <r>
    <n v="14"/>
    <s v="Dave Kipp"/>
  </r>
  <r>
    <n v="18"/>
    <s v="Dave Poirier"/>
  </r>
  <r>
    <n v="7"/>
    <s v="David Bremer"/>
  </r>
  <r>
    <n v="6"/>
    <s v="David Flashing"/>
  </r>
  <r>
    <n v="8"/>
    <s v="David Kendrick"/>
  </r>
  <r>
    <n v="11"/>
    <s v="David Philippe"/>
  </r>
  <r>
    <n v="7"/>
    <s v="David Smith"/>
  </r>
  <r>
    <n v="8"/>
    <s v="David Wiener"/>
  </r>
  <r>
    <n v="2"/>
    <s v="Dean Braden"/>
  </r>
  <r>
    <n v="7"/>
    <s v="Dean Katz"/>
  </r>
  <r>
    <n v="11"/>
    <s v="Dean Percer"/>
  </r>
  <r>
    <n v="21"/>
    <s v="Deanra Eno"/>
  </r>
  <r>
    <n v="20"/>
    <s v="Deborah Brumfield"/>
  </r>
  <r>
    <n v="11"/>
    <s v="Debra Catini"/>
  </r>
  <r>
    <n v="5"/>
    <s v="Deirdre Greer"/>
  </r>
  <r>
    <n v="6"/>
    <s v="Delfina Latchford"/>
  </r>
  <r>
    <n v="6"/>
    <s v="Denise Leinenbach"/>
  </r>
  <r>
    <n v="27"/>
    <s v="Denise Monton"/>
  </r>
  <r>
    <n v="14"/>
    <s v="Dennis Bolton"/>
  </r>
  <r>
    <n v="20"/>
    <s v="Dennis Kane"/>
  </r>
  <r>
    <n v="20"/>
    <s v="Dennis Pardue"/>
  </r>
  <r>
    <n v="7"/>
    <s v="Denny Blanton"/>
  </r>
  <r>
    <n v="8"/>
    <s v="Denny Joy"/>
  </r>
  <r>
    <n v="8"/>
    <s v="Denny Ordway"/>
  </r>
  <r>
    <n v="6"/>
    <s v="Dianna Arnett"/>
  </r>
  <r>
    <n v="12"/>
    <s v="Dianna Vittorini"/>
  </r>
  <r>
    <n v="4"/>
    <s v="Dianna Wilson"/>
  </r>
  <r>
    <n v="11"/>
    <s v="Dionis Lloyd"/>
  </r>
  <r>
    <n v="6"/>
    <s v="Don Jones"/>
  </r>
  <r>
    <n v="9"/>
    <s v="Don Miller"/>
  </r>
  <r>
    <n v="7"/>
    <s v="Don Weiss"/>
  </r>
  <r>
    <n v="8"/>
    <s v="Dorothy Badders"/>
  </r>
  <r>
    <n v="1"/>
    <s v="Dorothy Dickinson"/>
  </r>
  <r>
    <n v="17"/>
    <s v="Dorothy Wardle"/>
  </r>
  <r>
    <n v="13"/>
    <s v="Dorris Love"/>
  </r>
  <r>
    <n v="23"/>
    <s v="Doug Bickford"/>
  </r>
  <r>
    <n v="5"/>
    <s v="Doug Jacobs"/>
  </r>
  <r>
    <n v="5"/>
    <s v="Doug O'Connell"/>
  </r>
  <r>
    <n v="11"/>
    <s v="Duane Benoit"/>
  </r>
  <r>
    <n v="17"/>
    <s v="Duane Huffman"/>
  </r>
  <r>
    <n v="9"/>
    <s v="Duane Noonan"/>
  </r>
  <r>
    <n v="38"/>
    <s v="Ed Braxton"/>
  </r>
  <r>
    <n v="6"/>
    <s v="Ed Jacobs"/>
  </r>
  <r>
    <n v="14"/>
    <s v="Ed Ludwig"/>
  </r>
  <r>
    <n v="18"/>
    <s v="Edward Becker"/>
  </r>
  <r>
    <n v="7"/>
    <s v="Edward Hooks"/>
  </r>
  <r>
    <n v="24"/>
    <s v="Edward Nazzal"/>
  </r>
  <r>
    <n v="6"/>
    <s v="Eileen Kiefer"/>
  </r>
  <r>
    <n v="8"/>
    <s v="Eleni McCrary"/>
  </r>
  <r>
    <n v="7"/>
    <s v="Elizabeth Moffitt"/>
  </r>
  <r>
    <n v="9"/>
    <s v="Ellis Ballard"/>
  </r>
  <r>
    <n v="8"/>
    <s v="Elpida Rittenbach"/>
  </r>
  <r>
    <n v="3"/>
    <s v="Emily Burns"/>
  </r>
  <r>
    <n v="5"/>
    <s v="Emily Ducich"/>
  </r>
  <r>
    <n v="19"/>
    <s v="Emily Grady"/>
  </r>
  <r>
    <n v="10"/>
    <s v="Emily Phan"/>
  </r>
  <r>
    <n v="27"/>
    <s v="Eric Barreto"/>
  </r>
  <r>
    <n v="7"/>
    <s v="Eric Hoffmann"/>
  </r>
  <r>
    <n v="4"/>
    <s v="Eric Murdock"/>
  </r>
  <r>
    <n v="18"/>
    <s v="Erica Bern"/>
  </r>
  <r>
    <n v="6"/>
    <s v="Erica Hackney"/>
  </r>
  <r>
    <n v="10"/>
    <s v="Erica Hernandez"/>
  </r>
  <r>
    <n v="15"/>
    <s v="Erica Smith"/>
  </r>
  <r>
    <n v="10"/>
    <s v="Erin Ashbrook"/>
  </r>
  <r>
    <n v="18"/>
    <s v="Erin Creighton"/>
  </r>
  <r>
    <n v="11"/>
    <s v="Erin Mull"/>
  </r>
  <r>
    <n v="5"/>
    <s v="Erin Smith"/>
  </r>
  <r>
    <n v="5"/>
    <s v="Eudokia Martin"/>
  </r>
  <r>
    <n v="10"/>
    <s v="Eugene Barchas"/>
  </r>
  <r>
    <n v="11"/>
    <s v="Eugene Hildebrand"/>
  </r>
  <r>
    <n v="11"/>
    <s v="Eugene Moren"/>
  </r>
  <r>
    <n v="16"/>
    <s v="Eva Jacobs"/>
  </r>
  <r>
    <n v="8"/>
    <s v="Evan Bailliet"/>
  </r>
  <r>
    <n v="11"/>
    <s v="Evan Henry"/>
  </r>
  <r>
    <n v="7"/>
    <s v="Evan Minnotte"/>
  </r>
  <r>
    <n v="9"/>
    <s v="Filia McAdams"/>
  </r>
  <r>
    <n v="9"/>
    <s v="Frank Atkinson"/>
  </r>
  <r>
    <n v="3"/>
    <s v="Frank Carlisle"/>
  </r>
  <r>
    <n v="5"/>
    <s v="Frank Gastineau"/>
  </r>
  <r>
    <n v="12"/>
    <s v="Frank Hawley"/>
  </r>
  <r>
    <n v="16"/>
    <s v="Frank Merwin"/>
  </r>
  <r>
    <n v="4"/>
    <s v="Frank Olsen"/>
  </r>
  <r>
    <n v="6"/>
    <s v="Frank Price"/>
  </r>
  <r>
    <n v="7"/>
    <s v="Fred Chung"/>
  </r>
  <r>
    <n v="17"/>
    <s v="Fred Harton"/>
  </r>
  <r>
    <n v="3"/>
    <s v="Fred Hopkins"/>
  </r>
  <r>
    <n v="16"/>
    <s v="Fred McMath"/>
  </r>
  <r>
    <n v="11"/>
    <s v="Fred Wasserman"/>
  </r>
  <r>
    <n v="4"/>
    <s v="Gary Hansen"/>
  </r>
  <r>
    <n v="13"/>
    <s v="Gary Hwang"/>
  </r>
  <r>
    <n v="8"/>
    <s v="Gary McGarr"/>
  </r>
  <r>
    <n v="5"/>
    <s v="Gary Mitchum"/>
  </r>
  <r>
    <n v="9"/>
    <s v="Gary Zandusky"/>
  </r>
  <r>
    <n v="10"/>
    <s v="Gene Hale"/>
  </r>
  <r>
    <n v="8"/>
    <s v="Gene McClure"/>
  </r>
  <r>
    <n v="14"/>
    <s v="George Ashbrook"/>
  </r>
  <r>
    <n v="9"/>
    <s v="George Bell"/>
  </r>
  <r>
    <n v="11"/>
    <s v="George Zrebassa"/>
  </r>
  <r>
    <n v="8"/>
    <s v="Georgia Rosenberg"/>
  </r>
  <r>
    <n v="7"/>
    <s v="Giulietta Baptist"/>
  </r>
  <r>
    <n v="28"/>
    <s v="Giulietta Dortch"/>
  </r>
  <r>
    <n v="16"/>
    <s v="Giulietta Weimer"/>
  </r>
  <r>
    <n v="8"/>
    <s v="Grace Kelly"/>
  </r>
  <r>
    <n v="27"/>
    <s v="Grant Carroll"/>
  </r>
  <r>
    <n v="5"/>
    <s v="Grant Donatelli"/>
  </r>
  <r>
    <n v="17"/>
    <s v="Grant Thornton"/>
  </r>
  <r>
    <n v="21"/>
    <s v="Greg Guthrie"/>
  </r>
  <r>
    <n v="9"/>
    <s v="Greg Hansen"/>
  </r>
  <r>
    <n v="10"/>
    <s v="Greg Matthias"/>
  </r>
  <r>
    <n v="3"/>
    <s v="Greg Maxwell"/>
  </r>
  <r>
    <n v="7"/>
    <s v="Greg Tran"/>
  </r>
  <r>
    <n v="15"/>
    <s v="Guy Armstrong"/>
  </r>
  <r>
    <n v="10"/>
    <s v="Guy Phonely"/>
  </r>
  <r>
    <n v="9"/>
    <s v="Guy Thornton"/>
  </r>
  <r>
    <n v="11"/>
    <s v="Hallie Redmond"/>
  </r>
  <r>
    <n v="26"/>
    <s v="Harold Dahlen"/>
  </r>
  <r>
    <n v="18"/>
    <s v="Harold Engle"/>
  </r>
  <r>
    <n v="13"/>
    <s v="Harold Pawlan"/>
  </r>
  <r>
    <n v="12"/>
    <s v="Harold Ryan"/>
  </r>
  <r>
    <n v="3"/>
    <s v="Harry Greene"/>
  </r>
  <r>
    <n v="9"/>
    <s v="Harry Marie"/>
  </r>
  <r>
    <n v="3"/>
    <s v="Heather Jas"/>
  </r>
  <r>
    <n v="8"/>
    <s v="Heather Kirkland"/>
  </r>
  <r>
    <n v="6"/>
    <s v="Helen Abelman"/>
  </r>
  <r>
    <n v="14"/>
    <s v="Helen Andreada"/>
  </r>
  <r>
    <n v="22"/>
    <s v="Helen Wasserman"/>
  </r>
  <r>
    <n v="6"/>
    <s v="Henia Zydlo"/>
  </r>
  <r>
    <n v="10"/>
    <s v="Henry Goldwyn"/>
  </r>
  <r>
    <n v="3"/>
    <s v="Henry MacAllister"/>
  </r>
  <r>
    <n v="5"/>
    <s v="Herbert Flentye"/>
  </r>
  <r>
    <n v="15"/>
    <s v="Hilary Holden"/>
  </r>
  <r>
    <n v="4"/>
    <s v="Hunter Glantz"/>
  </r>
  <r>
    <n v="8"/>
    <s v="Hunter Lopez"/>
  </r>
  <r>
    <n v="18"/>
    <s v="Ionia McGrath"/>
  </r>
  <r>
    <n v="8"/>
    <s v="Irene Maddox"/>
  </r>
  <r>
    <n v="5"/>
    <s v="Ivan Gibson"/>
  </r>
  <r>
    <n v="13"/>
    <s v="Ivan Liston"/>
  </r>
  <r>
    <n v="8"/>
    <s v="Jack Garza"/>
  </r>
  <r>
    <n v="22"/>
    <s v="Jack Lebron"/>
  </r>
  <r>
    <n v="28"/>
    <s v="Jack O'Briant"/>
  </r>
  <r>
    <n v="13"/>
    <s v="James Galang"/>
  </r>
  <r>
    <n v="13"/>
    <s v="James Lanier"/>
  </r>
  <r>
    <n v="4"/>
    <s v="Jamie Frazer"/>
  </r>
  <r>
    <n v="8"/>
    <s v="Jamie Kunitz"/>
  </r>
  <r>
    <n v="7"/>
    <s v="Jane Waco"/>
  </r>
  <r>
    <n v="11"/>
    <s v="Janet Lee"/>
  </r>
  <r>
    <n v="11"/>
    <s v="Janet Martin"/>
  </r>
  <r>
    <n v="4"/>
    <s v="Janet Molinari"/>
  </r>
  <r>
    <n v="16"/>
    <s v="Jas O'Carroll"/>
  </r>
  <r>
    <n v="9"/>
    <s v="Jason Fortune"/>
  </r>
  <r>
    <n v="3"/>
    <s v="Jason Gross"/>
  </r>
  <r>
    <n v="11"/>
    <s v="Jason Klamczynski"/>
  </r>
  <r>
    <n v="12"/>
    <s v="Jasper Cacioppo"/>
  </r>
  <r>
    <n v="12"/>
    <s v="Jay Fine"/>
  </r>
  <r>
    <n v="4"/>
    <s v="Jay Kimmel"/>
  </r>
  <r>
    <n v="13"/>
    <s v="Jenna Caffey"/>
  </r>
  <r>
    <n v="10"/>
    <s v="Jennifer Braxton"/>
  </r>
  <r>
    <n v="11"/>
    <s v="Jennifer Ferguson"/>
  </r>
  <r>
    <n v="6"/>
    <s v="Jennifer Halladay"/>
  </r>
  <r>
    <n v="11"/>
    <s v="Jennifer Jackson"/>
  </r>
  <r>
    <n v="18"/>
    <s v="Jennifer Patt"/>
  </r>
  <r>
    <n v="3"/>
    <s v="Jeremy Ellison"/>
  </r>
  <r>
    <n v="2"/>
    <s v="Jeremy Farry"/>
  </r>
  <r>
    <n v="15"/>
    <s v="Jeremy Lonsdale"/>
  </r>
  <r>
    <n v="10"/>
    <s v="Jeremy Pistek"/>
  </r>
  <r>
    <n v="10"/>
    <s v="Jessica Myrick"/>
  </r>
  <r>
    <n v="5"/>
    <s v="Jesus Ocampo"/>
  </r>
  <r>
    <n v="6"/>
    <s v="Jill Fjeld"/>
  </r>
  <r>
    <n v="7"/>
    <s v="Jill Matthias"/>
  </r>
  <r>
    <n v="7"/>
    <s v="Jill Stevenson"/>
  </r>
  <r>
    <n v="15"/>
    <s v="Jim Epp"/>
  </r>
  <r>
    <n v="12"/>
    <s v="Jim Karlsson"/>
  </r>
  <r>
    <n v="13"/>
    <s v="Jim Kriz"/>
  </r>
  <r>
    <n v="10"/>
    <s v="Jim Mitchum"/>
  </r>
  <r>
    <n v="10"/>
    <s v="Jim Radford"/>
  </r>
  <r>
    <n v="11"/>
    <s v="Jim Sink"/>
  </r>
  <r>
    <n v="4"/>
    <s v="Jocasta Rupert"/>
  </r>
  <r>
    <n v="8"/>
    <s v="Joe Elijah"/>
  </r>
  <r>
    <n v="3"/>
    <s v="Joe Kamberova"/>
  </r>
  <r>
    <n v="8"/>
    <s v="Joel Eaton"/>
  </r>
  <r>
    <n v="4"/>
    <s v="Joel Jenkins"/>
  </r>
  <r>
    <n v="17"/>
    <s v="John Castell"/>
  </r>
  <r>
    <n v="13"/>
    <s v="John Dryer"/>
  </r>
  <r>
    <n v="3"/>
    <s v="John Grady"/>
  </r>
  <r>
    <n v="3"/>
    <s v="John Huston"/>
  </r>
  <r>
    <n v="18"/>
    <s v="John Lee"/>
  </r>
  <r>
    <n v="18"/>
    <s v="John Lucas"/>
  </r>
  <r>
    <n v="13"/>
    <s v="John Murray"/>
  </r>
  <r>
    <n v="8"/>
    <s v="John Stevenson"/>
  </r>
  <r>
    <n v="22"/>
    <s v="Jonathan Doherty"/>
  </r>
  <r>
    <n v="6"/>
    <s v="Jonathan Howell"/>
  </r>
  <r>
    <n v="16"/>
    <s v="Joni Blumstein"/>
  </r>
  <r>
    <n v="4"/>
    <s v="Joni Sundaresam"/>
  </r>
  <r>
    <n v="12"/>
    <s v="Joni Wasserman"/>
  </r>
  <r>
    <n v="15"/>
    <s v="Joseph Airdo"/>
  </r>
  <r>
    <n v="3"/>
    <s v="Joseph Holt"/>
  </r>
  <r>
    <n v="11"/>
    <s v="Joy Bell"/>
  </r>
  <r>
    <n v="5"/>
    <s v="Joy Daniels"/>
  </r>
  <r>
    <n v="28"/>
    <s v="Joy Smith"/>
  </r>
  <r>
    <n v="21"/>
    <s v="Julia Barnett"/>
  </r>
  <r>
    <n v="16"/>
    <s v="Julia Dunbar"/>
  </r>
  <r>
    <n v="10"/>
    <s v="Julia West"/>
  </r>
  <r>
    <n v="15"/>
    <s v="Juliana Krohn"/>
  </r>
  <r>
    <n v="7"/>
    <s v="Julie Creighton"/>
  </r>
  <r>
    <n v="8"/>
    <s v="Julie Kriz"/>
  </r>
  <r>
    <n v="9"/>
    <s v="Julie Prescott"/>
  </r>
  <r>
    <n v="5"/>
    <s v="Justin Deggeller"/>
  </r>
  <r>
    <n v="9"/>
    <s v="Justin Ellison"/>
  </r>
  <r>
    <n v="17"/>
    <s v="Justin Hirsh"/>
  </r>
  <r>
    <n v="19"/>
    <s v="Justin Knight"/>
  </r>
  <r>
    <n v="6"/>
    <s v="Justin MacKendrick"/>
  </r>
  <r>
    <n v="4"/>
    <s v="Kalyca Meade"/>
  </r>
  <r>
    <n v="4"/>
    <s v="Karen Bern"/>
  </r>
  <r>
    <n v="15"/>
    <s v="Karen Carlisle"/>
  </r>
  <r>
    <n v="8"/>
    <s v="Karen Daniels"/>
  </r>
  <r>
    <n v="8"/>
    <s v="Karen Ferguson"/>
  </r>
  <r>
    <n v="12"/>
    <s v="Karen Seio"/>
  </r>
  <r>
    <n v="23"/>
    <s v="Karl Brown"/>
  </r>
  <r>
    <n v="4"/>
    <s v="Katharine Harms"/>
  </r>
  <r>
    <n v="7"/>
    <s v="Katherine Ducich"/>
  </r>
  <r>
    <n v="8"/>
    <s v="Katherine Hughes"/>
  </r>
  <r>
    <n v="8"/>
    <s v="Katherine Murray"/>
  </r>
  <r>
    <n v="14"/>
    <s v="Katherine Nockton"/>
  </r>
  <r>
    <n v="6"/>
    <s v="Katrina Bavinger"/>
  </r>
  <r>
    <n v="2"/>
    <s v="Katrina Edelman"/>
  </r>
  <r>
    <n v="12"/>
    <s v="Katrina Willman"/>
  </r>
  <r>
    <n v="9"/>
    <s v="Kean Nguyen"/>
  </r>
  <r>
    <n v="3"/>
    <s v="Kean Takahito"/>
  </r>
  <r>
    <n v="9"/>
    <s v="Kean Thornton"/>
  </r>
  <r>
    <n v="18"/>
    <s v="Keith Dawkins"/>
  </r>
  <r>
    <n v="6"/>
    <s v="Keith Herrera"/>
  </r>
  <r>
    <n v="8"/>
    <s v="Kelly Andreada"/>
  </r>
  <r>
    <n v="3"/>
    <s v="Kelly Collister"/>
  </r>
  <r>
    <n v="12"/>
    <s v="Kelly Lampkin"/>
  </r>
  <r>
    <n v="13"/>
    <s v="Kelly Williams"/>
  </r>
  <r>
    <n v="4"/>
    <s v="Ken Black"/>
  </r>
  <r>
    <n v="10"/>
    <s v="Ken Brennan"/>
  </r>
  <r>
    <n v="12"/>
    <s v="Ken Dana"/>
  </r>
  <r>
    <n v="11"/>
    <s v="Ken Heidel"/>
  </r>
  <r>
    <n v="14"/>
    <s v="Ken Lonsdale"/>
  </r>
  <r>
    <n v="17"/>
    <s v="Khloe Miller"/>
  </r>
  <r>
    <n v="12"/>
    <s v="Kimberly Carter"/>
  </r>
  <r>
    <n v="10"/>
    <s v="Kristen Hastings"/>
  </r>
  <r>
    <n v="14"/>
    <s v="Kristina Nunn"/>
  </r>
  <r>
    <n v="5"/>
    <s v="Larry Blacks"/>
  </r>
  <r>
    <n v="4"/>
    <s v="Larry Hughes"/>
  </r>
  <r>
    <n v="16"/>
    <s v="Larry Tron"/>
  </r>
  <r>
    <n v="10"/>
    <s v="Laura Armstrong"/>
  </r>
  <r>
    <n v="4"/>
    <s v="Laurel Beltran"/>
  </r>
  <r>
    <n v="19"/>
    <s v="Laurel Elliston"/>
  </r>
  <r>
    <n v="7"/>
    <s v="Laurel Workman"/>
  </r>
  <r>
    <n v="24"/>
    <s v="Lauren Leatherbury"/>
  </r>
  <r>
    <n v="16"/>
    <s v="Lela Donovan"/>
  </r>
  <r>
    <n v="6"/>
    <s v="Lena Cacioppo"/>
  </r>
  <r>
    <n v="28"/>
    <s v="Lena Creighton"/>
  </r>
  <r>
    <n v="5"/>
    <s v="Lena Hernandez"/>
  </r>
  <r>
    <n v="11"/>
    <s v="Lena Radford"/>
  </r>
  <r>
    <n v="4"/>
    <s v="Linda Cazamias"/>
  </r>
  <r>
    <n v="18"/>
    <s v="Linda Southworth"/>
  </r>
  <r>
    <n v="10"/>
    <s v="Lindsay Castell"/>
  </r>
  <r>
    <n v="6"/>
    <s v="Lindsay Shagiari"/>
  </r>
  <r>
    <n v="3"/>
    <s v="Lindsay Williams"/>
  </r>
  <r>
    <n v="22"/>
    <s v="Lisa DeCherney"/>
  </r>
  <r>
    <n v="11"/>
    <s v="Lisa Hazard"/>
  </r>
  <r>
    <n v="4"/>
    <s v="Lisa Ryan"/>
  </r>
  <r>
    <n v="11"/>
    <s v="Liz Carlisle"/>
  </r>
  <r>
    <n v="20"/>
    <s v="Liz MacKendrick"/>
  </r>
  <r>
    <n v="15"/>
    <s v="Liz Pelletier"/>
  </r>
  <r>
    <n v="21"/>
    <s v="Liz Price"/>
  </r>
  <r>
    <n v="4"/>
    <s v="Liz Thompson"/>
  </r>
  <r>
    <n v="16"/>
    <s v="Liz Willingham"/>
  </r>
  <r>
    <n v="4"/>
    <s v="Logan Currie"/>
  </r>
  <r>
    <n v="18"/>
    <s v="Logan Haushalter"/>
  </r>
  <r>
    <n v="5"/>
    <s v="Lori Olson"/>
  </r>
  <r>
    <n v="6"/>
    <s v="Luke Foster"/>
  </r>
  <r>
    <n v="18"/>
    <s v="Luke Schmidt"/>
  </r>
  <r>
    <n v="11"/>
    <s v="Luke Weiss"/>
  </r>
  <r>
    <n v="22"/>
    <s v="Lycoris Saunders"/>
  </r>
  <r>
    <n v="9"/>
    <s v="Lynn Smith"/>
  </r>
  <r>
    <n v="13"/>
    <s v="Magdelene Morse"/>
  </r>
  <r>
    <n v="17"/>
    <s v="Marc Crier"/>
  </r>
  <r>
    <n v="3"/>
    <s v="Marc Harrigan"/>
  </r>
  <r>
    <n v="25"/>
    <s v="Maria Bertelson"/>
  </r>
  <r>
    <n v="1"/>
    <s v="Maria Etezadi"/>
  </r>
  <r>
    <n v="12"/>
    <s v="Maria Zettner"/>
  </r>
  <r>
    <n v="12"/>
    <s v="Maribeth Dona"/>
  </r>
  <r>
    <n v="5"/>
    <s v="Maribeth Schnelling"/>
  </r>
  <r>
    <n v="10"/>
    <s v="Maribeth Yedwab"/>
  </r>
  <r>
    <n v="5"/>
    <s v="Marina Lichtenstein"/>
  </r>
  <r>
    <n v="3"/>
    <s v="Maris LaWare"/>
  </r>
  <r>
    <n v="28"/>
    <s v="Mark Cousins"/>
  </r>
  <r>
    <n v="8"/>
    <s v="Mark Haberlin"/>
  </r>
  <r>
    <n v="2"/>
    <s v="Mark Hamilton"/>
  </r>
  <r>
    <n v="9"/>
    <s v="Mark Packer"/>
  </r>
  <r>
    <n v="4"/>
    <s v="Mark Van Huff"/>
  </r>
  <r>
    <n v="4"/>
    <s v="Mary O'Rourke"/>
  </r>
  <r>
    <n v="5"/>
    <s v="Mary Zewe"/>
  </r>
  <r>
    <n v="11"/>
    <s v="MaryBeth Skach"/>
  </r>
  <r>
    <n v="17"/>
    <s v="Mathew Reese"/>
  </r>
  <r>
    <n v="18"/>
    <s v="Matt Abelman"/>
  </r>
  <r>
    <n v="8"/>
    <s v="Matt Collins"/>
  </r>
  <r>
    <n v="17"/>
    <s v="Matt Collister"/>
  </r>
  <r>
    <n v="11"/>
    <s v="Matt Connell"/>
  </r>
  <r>
    <n v="3"/>
    <s v="Matt Hagelstein"/>
  </r>
  <r>
    <n v="5"/>
    <s v="Matthew Clasen"/>
  </r>
  <r>
    <n v="18"/>
    <s v="Matthew Grinstein"/>
  </r>
  <r>
    <n v="8"/>
    <s v="Maureen Fritzler"/>
  </r>
  <r>
    <n v="14"/>
    <s v="Maureen Gastineau"/>
  </r>
  <r>
    <n v="1"/>
    <s v="Maureen Grace"/>
  </r>
  <r>
    <n v="4"/>
    <s v="Maurice Satty"/>
  </r>
  <r>
    <n v="10"/>
    <s v="Max Engle"/>
  </r>
  <r>
    <n v="13"/>
    <s v="Max Jones"/>
  </r>
  <r>
    <n v="6"/>
    <s v="Max Ludwig"/>
  </r>
  <r>
    <n v="16"/>
    <s v="Maxwell Schwartz"/>
  </r>
  <r>
    <n v="11"/>
    <s v="Maya Herman"/>
  </r>
  <r>
    <n v="17"/>
    <s v="Meg O'Connel"/>
  </r>
  <r>
    <n v="12"/>
    <s v="Meg Tillman"/>
  </r>
  <r>
    <n v="12"/>
    <s v="Melanie Page"/>
  </r>
  <r>
    <n v="8"/>
    <s v="Michael Chen"/>
  </r>
  <r>
    <n v="19"/>
    <s v="Michael Dominguez"/>
  </r>
  <r>
    <n v="16"/>
    <s v="Michael Grace"/>
  </r>
  <r>
    <n v="13"/>
    <s v="Michael Granlund"/>
  </r>
  <r>
    <n v="7"/>
    <s v="Michael Kennedy"/>
  </r>
  <r>
    <n v="6"/>
    <s v="Michael Moore"/>
  </r>
  <r>
    <n v="3"/>
    <s v="Michael Nguyen"/>
  </r>
  <r>
    <n v="18"/>
    <s v="Michael Oakman"/>
  </r>
  <r>
    <n v="6"/>
    <s v="Michael Paige"/>
  </r>
  <r>
    <n v="9"/>
    <s v="Michael Stewart"/>
  </r>
  <r>
    <n v="14"/>
    <s v="Michelle Arnett"/>
  </r>
  <r>
    <n v="18"/>
    <s v="Michelle Ellison"/>
  </r>
  <r>
    <n v="12"/>
    <s v="Michelle Huthwaite"/>
  </r>
  <r>
    <n v="14"/>
    <s v="Michelle Lonsdale"/>
  </r>
  <r>
    <n v="15"/>
    <s v="Michelle Moray"/>
  </r>
  <r>
    <n v="13"/>
    <s v="Michelle Tran"/>
  </r>
  <r>
    <n v="6"/>
    <s v="Mick Brown"/>
  </r>
  <r>
    <n v="20"/>
    <s v="Mick Crebagga"/>
  </r>
  <r>
    <n v="3"/>
    <s v="Mick Hernandez"/>
  </r>
  <r>
    <n v="7"/>
    <s v="Mike Caudle"/>
  </r>
  <r>
    <n v="9"/>
    <s v="Mike Gockenbach"/>
  </r>
  <r>
    <n v="14"/>
    <s v="Mike Kennedy"/>
  </r>
  <r>
    <n v="10"/>
    <s v="Mike Pelletier"/>
  </r>
  <r>
    <n v="10"/>
    <s v="Mike Vittorini"/>
  </r>
  <r>
    <n v="13"/>
    <s v="Mitch Gastineau"/>
  </r>
  <r>
    <n v="8"/>
    <s v="Mitch Webber"/>
  </r>
  <r>
    <n v="12"/>
    <s v="Mitch Willingham"/>
  </r>
  <r>
    <n v="11"/>
    <s v="Monica Federle"/>
  </r>
  <r>
    <n v="12"/>
    <s v="Muhammed Lee"/>
  </r>
  <r>
    <n v="13"/>
    <s v="Muhammed MacIntyre"/>
  </r>
  <r>
    <n v="22"/>
    <s v="Muhammed Yedwab"/>
  </r>
  <r>
    <n v="8"/>
    <s v="Nancy Lomonaco"/>
  </r>
  <r>
    <n v="14"/>
    <s v="Naresj Patel"/>
  </r>
  <r>
    <n v="10"/>
    <s v="Nat Carroll"/>
  </r>
  <r>
    <n v="7"/>
    <s v="Nat Gilpin"/>
  </r>
  <r>
    <n v="1"/>
    <s v="Natalie DeCherney"/>
  </r>
  <r>
    <n v="4"/>
    <s v="Natalie Fritzler"/>
  </r>
  <r>
    <n v="18"/>
    <s v="Natalie Webber"/>
  </r>
  <r>
    <n v="6"/>
    <s v="Nathan Cano"/>
  </r>
  <r>
    <n v="8"/>
    <s v="Nathan Gelder"/>
  </r>
  <r>
    <n v="22"/>
    <s v="Nathan Mautz"/>
  </r>
  <r>
    <n v="6"/>
    <s v="Neil Ducich"/>
  </r>
  <r>
    <n v="13"/>
    <s v="Neil French"/>
  </r>
  <r>
    <n v="22"/>
    <s v="Neil Knudson"/>
  </r>
  <r>
    <n v="7"/>
    <s v="Neola Schneider"/>
  </r>
  <r>
    <n v="8"/>
    <s v="Neoma Murray"/>
  </r>
  <r>
    <n v="13"/>
    <s v="Nick Crebassa"/>
  </r>
  <r>
    <n v="8"/>
    <s v="Nick Radford"/>
  </r>
  <r>
    <n v="9"/>
    <s v="Nick Zandusky"/>
  </r>
  <r>
    <n v="22"/>
    <s v="Nicole Brennan"/>
  </r>
  <r>
    <n v="2"/>
    <s v="Nicole Fjeld"/>
  </r>
  <r>
    <n v="12"/>
    <s v="Nicole Hansen"/>
  </r>
  <r>
    <n v="6"/>
    <s v="Noah Childs"/>
  </r>
  <r>
    <n v="21"/>
    <s v="Noel Staavos"/>
  </r>
  <r>
    <n v="12"/>
    <s v="Nona Balk"/>
  </r>
  <r>
    <n v="17"/>
    <s v="Nora Paige"/>
  </r>
  <r>
    <n v="13"/>
    <s v="Nora Pelletier"/>
  </r>
  <r>
    <n v="28"/>
    <s v="Nora Price"/>
  </r>
  <r>
    <n v="16"/>
    <s v="Odella Nelson"/>
  </r>
  <r>
    <n v="15"/>
    <s v="Olvera Toch"/>
  </r>
  <r>
    <n v="2"/>
    <s v="Pamela Coakley"/>
  </r>
  <r>
    <n v="8"/>
    <s v="Pamela Stobb"/>
  </r>
  <r>
    <n v="7"/>
    <s v="Parhena Norris"/>
  </r>
  <r>
    <n v="4"/>
    <s v="Patricia Hirasaki"/>
  </r>
  <r>
    <n v="13"/>
    <s v="Patrick Bzostek"/>
  </r>
  <r>
    <n v="5"/>
    <s v="Patrick Gardner"/>
  </r>
  <r>
    <n v="30"/>
    <s v="Patrick Jones"/>
  </r>
  <r>
    <n v="10"/>
    <s v="Patrick O'Brill"/>
  </r>
  <r>
    <n v="10"/>
    <s v="Patrick O'Donnell"/>
  </r>
  <r>
    <n v="15"/>
    <s v="Patrick Ryan"/>
  </r>
  <r>
    <n v="2"/>
    <s v="Paul Gonzalez"/>
  </r>
  <r>
    <n v="11"/>
    <s v="Paul Knutson"/>
  </r>
  <r>
    <n v="6"/>
    <s v="Paul Lucas"/>
  </r>
  <r>
    <n v="8"/>
    <s v="Paul MacIntyre"/>
  </r>
  <r>
    <n v="11"/>
    <s v="Paul Prost"/>
  </r>
  <r>
    <n v="7"/>
    <s v="Paul Stevenson"/>
  </r>
  <r>
    <n v="6"/>
    <s v="Paul Van Hugh"/>
  </r>
  <r>
    <n v="24"/>
    <s v="Pauline Chand"/>
  </r>
  <r>
    <n v="5"/>
    <s v="Pauline Johnson"/>
  </r>
  <r>
    <n v="13"/>
    <s v="Pauline Webber"/>
  </r>
  <r>
    <n v="11"/>
    <s v="Penelope Sewall"/>
  </r>
  <r>
    <n v="10"/>
    <s v="Pete Armstrong"/>
  </r>
  <r>
    <n v="3"/>
    <s v="Pete Kriz"/>
  </r>
  <r>
    <n v="8"/>
    <s v="Pete Takahito"/>
  </r>
  <r>
    <n v="6"/>
    <s v="Peter Buhler"/>
  </r>
  <r>
    <n v="20"/>
    <s v="Peter Fuller"/>
  </r>
  <r>
    <n v="5"/>
    <s v="Peter McVee"/>
  </r>
  <r>
    <n v="19"/>
    <s v="Philip Brown"/>
  </r>
  <r>
    <n v="10"/>
    <s v="Philip Fox"/>
  </r>
  <r>
    <n v="3"/>
    <s v="Philisse Overcash"/>
  </r>
  <r>
    <n v="7"/>
    <s v="Phillina Ober"/>
  </r>
  <r>
    <n v="4"/>
    <s v="Phillip Breyer"/>
  </r>
  <r>
    <n v="14"/>
    <s v="Phillip Flathmann"/>
  </r>
  <r>
    <n v="9"/>
    <s v="Pierre Wener"/>
  </r>
  <r>
    <n v="25"/>
    <s v="Quincy Jones"/>
  </r>
  <r>
    <n v="10"/>
    <s v="Rachel Payne"/>
  </r>
  <r>
    <n v="12"/>
    <s v="Ralph Arnett"/>
  </r>
  <r>
    <n v="18"/>
    <s v="Ralph Kennedy"/>
  </r>
  <r>
    <n v="7"/>
    <s v="Ralph Knight"/>
  </r>
  <r>
    <n v="7"/>
    <s v="Randy Bradley"/>
  </r>
  <r>
    <n v="16"/>
    <s v="Randy Ferguson"/>
  </r>
  <r>
    <n v="20"/>
    <s v="Raymond Book"/>
  </r>
  <r>
    <n v="11"/>
    <s v="Raymond Fair"/>
  </r>
  <r>
    <n v="9"/>
    <s v="Resi Polking"/>
  </r>
  <r>
    <n v="9"/>
    <s v="Ricardo Block"/>
  </r>
  <r>
    <n v="7"/>
    <s v="Ricardo Emerson"/>
  </r>
  <r>
    <n v="8"/>
    <s v="Richard Bierner"/>
  </r>
  <r>
    <n v="6"/>
    <s v="Richard Eichhorn"/>
  </r>
  <r>
    <n v="9"/>
    <s v="Rick Bensley"/>
  </r>
  <r>
    <n v="10"/>
    <s v="Rick Duston"/>
  </r>
  <r>
    <n v="15"/>
    <s v="Rick Hansen"/>
  </r>
  <r>
    <n v="3"/>
    <s v="Rick Huthwaite"/>
  </r>
  <r>
    <n v="3"/>
    <s v="Rick Reed"/>
  </r>
  <r>
    <n v="22"/>
    <s v="Rick Wilson"/>
  </r>
  <r>
    <n v="16"/>
    <s v="Ritsa Hightower"/>
  </r>
  <r>
    <n v="8"/>
    <s v="Rob Beeghly"/>
  </r>
  <r>
    <n v="11"/>
    <s v="Rob Dowd"/>
  </r>
  <r>
    <n v="23"/>
    <s v="Rob Haberlin"/>
  </r>
  <r>
    <n v="2"/>
    <s v="Rob Lucas"/>
  </r>
  <r>
    <n v="4"/>
    <s v="Rob Williams"/>
  </r>
  <r>
    <n v="12"/>
    <s v="Robert Barroso"/>
  </r>
  <r>
    <n v="5"/>
    <s v="Robert Dilbeck"/>
  </r>
  <r>
    <n v="11"/>
    <s v="Robert Marley"/>
  </r>
  <r>
    <n v="7"/>
    <s v="Robert Waldorf"/>
  </r>
  <r>
    <n v="3"/>
    <s v="Roger Barcio"/>
  </r>
  <r>
    <n v="9"/>
    <s v="Roger Demir"/>
  </r>
  <r>
    <n v="9"/>
    <s v="Roland Black"/>
  </r>
  <r>
    <n v="5"/>
    <s v="Roland Fjeld"/>
  </r>
  <r>
    <n v="4"/>
    <s v="Roland Murray"/>
  </r>
  <r>
    <n v="7"/>
    <s v="Rose O'Brian"/>
  </r>
  <r>
    <n v="6"/>
    <s v="Ross Baird"/>
  </r>
  <r>
    <n v="3"/>
    <s v="Ross DeVincentis"/>
  </r>
  <r>
    <n v="15"/>
    <s v="Roy Collins"/>
  </r>
  <r>
    <n v="5"/>
    <s v="Roy French"/>
  </r>
  <r>
    <n v="18"/>
    <s v="Roy Phan"/>
  </r>
  <r>
    <n v="26"/>
    <s v="Roy Skaria"/>
  </r>
  <r>
    <n v="8"/>
    <s v="Ruben Ausman"/>
  </r>
  <r>
    <n v="10"/>
    <s v="Ruben Dartt"/>
  </r>
  <r>
    <n v="11"/>
    <s v="Russell Applegate"/>
  </r>
  <r>
    <n v="4"/>
    <s v="Russell D'Ascenzo"/>
  </r>
  <r>
    <n v="5"/>
    <s v="Ryan Akin"/>
  </r>
  <r>
    <n v="7"/>
    <s v="Ryan Crowe"/>
  </r>
  <r>
    <n v="21"/>
    <s v="Sally Hughsby"/>
  </r>
  <r>
    <n v="27"/>
    <s v="Sally Knutson"/>
  </r>
  <r>
    <n v="11"/>
    <s v="Sally Matthias"/>
  </r>
  <r>
    <n v="10"/>
    <s v="Sam Craven"/>
  </r>
  <r>
    <n v="4"/>
    <s v="Sam Zeldin"/>
  </r>
  <r>
    <n v="1"/>
    <s v="Sample Company A"/>
  </r>
  <r>
    <n v="11"/>
    <s v="Sandra Flanagan"/>
  </r>
  <r>
    <n v="18"/>
    <s v="Sandra Glassco"/>
  </r>
  <r>
    <n v="12"/>
    <s v="Sanjit Chand"/>
  </r>
  <r>
    <n v="3"/>
    <s v="Sanjit Engle"/>
  </r>
  <r>
    <n v="11"/>
    <s v="Sanjit Jacobs"/>
  </r>
  <r>
    <n v="16"/>
    <s v="Saphhira Shifley"/>
  </r>
  <r>
    <n v="19"/>
    <s v="Sara Luxemburg"/>
  </r>
  <r>
    <n v="5"/>
    <s v="Sarah Bern"/>
  </r>
  <r>
    <n v="12"/>
    <s v="Sarah Brown"/>
  </r>
  <r>
    <n v="10"/>
    <s v="Sarah Foster"/>
  </r>
  <r>
    <n v="8"/>
    <s v="Sarah Jordon"/>
  </r>
  <r>
    <n v="8"/>
    <s v="Scot Coram"/>
  </r>
  <r>
    <n v="3"/>
    <s v="Scot Wooten"/>
  </r>
  <r>
    <n v="12"/>
    <s v="Scott Cohen"/>
  </r>
  <r>
    <n v="3"/>
    <s v="Scott Williamson"/>
  </r>
  <r>
    <n v="12"/>
    <s v="Sean Braxton"/>
  </r>
  <r>
    <n v="8"/>
    <s v="Sean Christensen"/>
  </r>
  <r>
    <n v="10"/>
    <s v="Sean Miller"/>
  </r>
  <r>
    <n v="16"/>
    <s v="Sean O'Donnell"/>
  </r>
  <r>
    <n v="9"/>
    <s v="Sean Wendt"/>
  </r>
  <r>
    <n v="12"/>
    <s v="Seth Vernon"/>
  </r>
  <r>
    <n v="6"/>
    <s v="Shahid Collister"/>
  </r>
  <r>
    <n v="9"/>
    <s v="Shahid Hopkins"/>
  </r>
  <r>
    <n v="23"/>
    <s v="Shahid Shariari"/>
  </r>
  <r>
    <n v="3"/>
    <s v="Sharelle Roach"/>
  </r>
  <r>
    <n v="11"/>
    <s v="Shaun Chance"/>
  </r>
  <r>
    <n v="8"/>
    <s v="Shaun Weien"/>
  </r>
  <r>
    <n v="12"/>
    <s v="Sheri Gordon"/>
  </r>
  <r>
    <n v="5"/>
    <s v="Shirley Daniels"/>
  </r>
  <r>
    <n v="8"/>
    <s v="Shirley Jackson"/>
  </r>
  <r>
    <n v="5"/>
    <s v="Shirley Schmidt"/>
  </r>
  <r>
    <n v="9"/>
    <s v="Shui Tom"/>
  </r>
  <r>
    <n v="14"/>
    <s v="Sibella Parks"/>
  </r>
  <r>
    <n v="9"/>
    <s v="Skye Norling"/>
  </r>
  <r>
    <n v="5"/>
    <s v="Sonia Cooley"/>
  </r>
  <r>
    <n v="26"/>
    <s v="Sonia Sunley"/>
  </r>
  <r>
    <n v="8"/>
    <s v="Speros Goranitis"/>
  </r>
  <r>
    <n v="9"/>
    <s v="Stefania Perrino"/>
  </r>
  <r>
    <n v="3"/>
    <s v="Stefanie Holloman"/>
  </r>
  <r>
    <n v="12"/>
    <s v="Stephanie Phelps"/>
  </r>
  <r>
    <n v="11"/>
    <s v="Stephanie Ulpright"/>
  </r>
  <r>
    <n v="8"/>
    <s v="Steve Carroll"/>
  </r>
  <r>
    <n v="16"/>
    <s v="Steve Chapman"/>
  </r>
  <r>
    <n v="20"/>
    <s v="Steve Nguyen"/>
  </r>
  <r>
    <n v="5"/>
    <s v="Steven Cartwright"/>
  </r>
  <r>
    <n v="12"/>
    <s v="Steven Roelle"/>
  </r>
  <r>
    <n v="7"/>
    <s v="Steven Ward"/>
  </r>
  <r>
    <n v="2"/>
    <s v="Stewart Carmichael"/>
  </r>
  <r>
    <n v="7"/>
    <s v="Stewart Visinsky"/>
  </r>
  <r>
    <n v="9"/>
    <s v="Stuart Calhoun"/>
  </r>
  <r>
    <n v="7"/>
    <s v="Stuart Van"/>
  </r>
  <r>
    <n v="8"/>
    <s v="Sue Ann Reed"/>
  </r>
  <r>
    <n v="8"/>
    <s v="Sung Chung"/>
  </r>
  <r>
    <n v="8"/>
    <s v="Sung Pak"/>
  </r>
  <r>
    <n v="10"/>
    <s v="Sung Shariari"/>
  </r>
  <r>
    <n v="4"/>
    <s v="Susan Gilcrest"/>
  </r>
  <r>
    <n v="9"/>
    <s v="Susan MacKendrick"/>
  </r>
  <r>
    <n v="6"/>
    <s v="Susan Pistek"/>
  </r>
  <r>
    <n v="14"/>
    <s v="Susan Vittorini"/>
  </r>
  <r>
    <n v="11"/>
    <s v="Suzanne McNair"/>
  </r>
  <r>
    <n v="24"/>
    <s v="Sylvia Foulston"/>
  </r>
  <r>
    <n v="9"/>
    <s v="Tamara Chand"/>
  </r>
  <r>
    <n v="9"/>
    <s v="Tamara Dahlen"/>
  </r>
  <r>
    <n v="12"/>
    <s v="Tamara Manning"/>
  </r>
  <r>
    <n v="16"/>
    <s v="Tamara Willingham"/>
  </r>
  <r>
    <n v="22"/>
    <s v="Tanja Norvell"/>
  </r>
  <r>
    <n v="2"/>
    <s v="Ted Butterfield"/>
  </r>
  <r>
    <n v="6"/>
    <s v="Ted Trevino"/>
  </r>
  <r>
    <n v="21"/>
    <s v="Thais Sissman"/>
  </r>
  <r>
    <n v="8"/>
    <s v="Thea Hendricks"/>
  </r>
  <r>
    <n v="9"/>
    <s v="Thea Hudgings"/>
  </r>
  <r>
    <n v="11"/>
    <s v="Theone Pippenger"/>
  </r>
  <r>
    <n v="5"/>
    <s v="Theresa Coyne"/>
  </r>
  <r>
    <n v="20"/>
    <s v="Theresa Swint"/>
  </r>
  <r>
    <n v="11"/>
    <s v="Thomas Boland"/>
  </r>
  <r>
    <n v="7"/>
    <s v="Thomas Brumley"/>
  </r>
  <r>
    <n v="7"/>
    <s v="Thomas Seio"/>
  </r>
  <r>
    <n v="10"/>
    <s v="Thomas Thornton"/>
  </r>
  <r>
    <n v="2"/>
    <s v="Tiffany House"/>
  </r>
  <r>
    <n v="9"/>
    <s v="Tim Brockman"/>
  </r>
  <r>
    <n v="7"/>
    <s v="Tim Taslimi"/>
  </r>
  <r>
    <n v="3"/>
    <s v="Toby Braunhardt"/>
  </r>
  <r>
    <n v="8"/>
    <s v="Toby Carlisle"/>
  </r>
  <r>
    <n v="6"/>
    <s v="Toby Grace"/>
  </r>
  <r>
    <n v="7"/>
    <s v="Toby Knight"/>
  </r>
  <r>
    <n v="16"/>
    <s v="Toby Swindell"/>
  </r>
  <r>
    <n v="17"/>
    <s v="Todd Boyes"/>
  </r>
  <r>
    <n v="4"/>
    <s v="Todd Sumrall"/>
  </r>
  <r>
    <n v="9"/>
    <s v="Tom Ashbrook"/>
  </r>
  <r>
    <n v="8"/>
    <s v="Tom Boeckenhauer"/>
  </r>
  <r>
    <n v="12"/>
    <s v="Tom Prescott"/>
  </r>
  <r>
    <n v="14"/>
    <s v="Tom Stivers"/>
  </r>
  <r>
    <n v="5"/>
    <s v="Tom Zandusky"/>
  </r>
  <r>
    <n v="14"/>
    <s v="Tonja Turnell"/>
  </r>
  <r>
    <n v="8"/>
    <s v="Tony Chapman"/>
  </r>
  <r>
    <n v="10"/>
    <s v="Tony Molinari"/>
  </r>
  <r>
    <n v="29"/>
    <s v="Tony Sayre"/>
  </r>
  <r>
    <n v="10"/>
    <s v="Tracy Blumstein"/>
  </r>
  <r>
    <n v="18"/>
    <s v="Tracy Collins"/>
  </r>
  <r>
    <n v="6"/>
    <s v="Tracy Hopkins"/>
  </r>
  <r>
    <n v="12"/>
    <s v="Tracy Poddar"/>
  </r>
  <r>
    <n v="8"/>
    <s v="Tracy Zic"/>
  </r>
  <r>
    <n v="15"/>
    <s v="Troy Blackwell"/>
  </r>
  <r>
    <n v="13"/>
    <s v="Troy Staebel"/>
  </r>
  <r>
    <n v="9"/>
    <s v="Trudy Bell"/>
  </r>
  <r>
    <n v="10"/>
    <s v="Trudy Brown"/>
  </r>
  <r>
    <n v="7"/>
    <s v="Trudy Schmidt"/>
  </r>
  <r>
    <n v="9"/>
    <s v="Valerie Dominguez"/>
  </r>
  <r>
    <n v="6"/>
    <s v="Valerie Mitchum"/>
  </r>
  <r>
    <n v="19"/>
    <s v="Valerie Takahito"/>
  </r>
  <r>
    <n v="9"/>
    <s v="Vicky Freymann"/>
  </r>
  <r>
    <n v="6"/>
    <s v="Victor Price"/>
  </r>
  <r>
    <n v="11"/>
    <s v="Victoria Brennan"/>
  </r>
  <r>
    <n v="18"/>
    <s v="Victoria Pisteka"/>
  </r>
  <r>
    <n v="16"/>
    <s v="Victoria Wilson"/>
  </r>
  <r>
    <n v="6"/>
    <s v="Vivek Gonzalez"/>
  </r>
  <r>
    <n v="23"/>
    <s v="Vivek Grady"/>
  </r>
  <r>
    <n v="8"/>
    <s v="Vivek Sundaresam"/>
  </r>
  <r>
    <n v="15"/>
    <s v="Vivian Mathis"/>
  </r>
  <r>
    <n v="23"/>
    <s v="William Brown"/>
  </r>
  <r>
    <n v="14"/>
    <s v="Xylona Price"/>
  </r>
  <r>
    <n v="6"/>
    <s v="Yana Sorensen"/>
  </r>
  <r>
    <n v="9"/>
    <s v="Yoseph Carroll"/>
  </r>
  <r>
    <m/>
    <m/>
  </r>
  <r>
    <m/>
    <m/>
  </r>
  <r>
    <m/>
    <m/>
  </r>
  <r>
    <m/>
    <m/>
  </r>
  <r>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0">
  <r>
    <s v="October"/>
    <x v="0"/>
    <n v="7"/>
    <b v="0"/>
    <s v="low"/>
    <n v="6"/>
    <x v="0"/>
  </r>
  <r>
    <s v="October"/>
    <x v="1"/>
    <n v="1"/>
    <b v="0"/>
    <s v="High"/>
    <n v="49"/>
    <x v="1"/>
  </r>
  <r>
    <s v="October"/>
    <x v="1"/>
    <n v="2"/>
    <b v="0"/>
    <m/>
    <n v="27"/>
    <x v="2"/>
  </r>
  <r>
    <s v="July"/>
    <x v="2"/>
    <n v="2"/>
    <b v="0"/>
    <s v="High"/>
    <n v="30"/>
    <x v="3"/>
  </r>
  <r>
    <s v="August"/>
    <x v="0"/>
    <n v="2"/>
    <b v="0"/>
    <s v="Not Specified"/>
    <n v="19"/>
    <x v="4"/>
  </r>
  <r>
    <s v="August"/>
    <x v="0"/>
    <n v="2"/>
    <b v="0"/>
    <s v="Not Specified"/>
    <n v="21"/>
    <x v="5"/>
  </r>
  <r>
    <s v="June"/>
    <x v="2"/>
    <n v="0"/>
    <s v="FREE DELIVERY"/>
    <s v="High"/>
    <n v="12"/>
    <x v="6"/>
  </r>
  <r>
    <s v="June"/>
    <x v="2"/>
    <n v="1"/>
    <b v="0"/>
    <s v="High"/>
    <n v="22"/>
    <x v="7"/>
  </r>
  <r>
    <s v="March"/>
    <x v="2"/>
    <n v="1"/>
    <b v="0"/>
    <s v="High"/>
    <n v="21"/>
    <x v="8"/>
  </r>
  <r>
    <s v="February"/>
    <x v="0"/>
    <n v="0"/>
    <s v="FREE DELIVERY"/>
    <s v="low"/>
    <n v="44"/>
    <x v="9"/>
  </r>
  <r>
    <s v="November"/>
    <x v="0"/>
    <n v="1"/>
    <b v="0"/>
    <s v="Medium"/>
    <n v="45"/>
    <x v="10"/>
  </r>
  <r>
    <s v="November"/>
    <x v="0"/>
    <n v="1"/>
    <b v="0"/>
    <s v="Medium"/>
    <n v="32"/>
    <x v="11"/>
  </r>
  <r>
    <s v="June"/>
    <x v="1"/>
    <n v="1"/>
    <b v="0"/>
    <s v="Not Specified"/>
    <n v="32"/>
    <x v="12"/>
  </r>
  <r>
    <s v="June"/>
    <x v="1"/>
    <n v="2"/>
    <b v="0"/>
    <s v="Not Specified"/>
    <n v="31"/>
    <x v="13"/>
  </r>
  <r>
    <s v="August"/>
    <x v="1"/>
    <n v="0"/>
    <s v="FREE DELIVERY"/>
    <s v="Not Specified"/>
    <n v="15"/>
    <x v="14"/>
  </r>
  <r>
    <s v="May"/>
    <x v="2"/>
    <n v="1"/>
    <b v="0"/>
    <s v="Medium"/>
    <n v="46"/>
    <x v="15"/>
  </r>
  <r>
    <s v="November"/>
    <x v="3"/>
    <n v="1"/>
    <b v="0"/>
    <s v="Not Specified"/>
    <n v="16"/>
    <x v="16"/>
  </r>
  <r>
    <s v="February"/>
    <x v="1"/>
    <n v="2"/>
    <b v="0"/>
    <s v="Critical"/>
    <n v="44"/>
    <x v="17"/>
  </r>
  <r>
    <s v="February"/>
    <x v="1"/>
    <n v="2"/>
    <b v="0"/>
    <s v="Critical"/>
    <n v="11"/>
    <x v="18"/>
  </r>
  <r>
    <s v="April"/>
    <x v="1"/>
    <n v="7"/>
    <b v="0"/>
    <s v="low"/>
    <n v="15"/>
    <x v="19"/>
  </r>
  <r>
    <s v="April"/>
    <x v="1"/>
    <n v="4"/>
    <b v="0"/>
    <s v="low"/>
    <n v="18"/>
    <x v="20"/>
  </r>
  <r>
    <s v="March"/>
    <x v="0"/>
    <n v="2"/>
    <b v="0"/>
    <s v="Not Specified"/>
    <n v="13"/>
    <x v="21"/>
  </r>
  <r>
    <s v="March"/>
    <x v="0"/>
    <n v="2"/>
    <b v="0"/>
    <s v="Not Specified"/>
    <n v="21"/>
    <x v="22"/>
  </r>
  <r>
    <s v="March"/>
    <x v="2"/>
    <n v="2"/>
    <b v="0"/>
    <s v="low"/>
    <n v="33"/>
    <x v="23"/>
  </r>
  <r>
    <s v="March"/>
    <x v="2"/>
    <n v="5"/>
    <b v="0"/>
    <s v="low"/>
    <n v="38"/>
    <x v="24"/>
  </r>
  <r>
    <s v="August"/>
    <x v="1"/>
    <n v="2"/>
    <b v="0"/>
    <s v="High"/>
    <n v="30"/>
    <x v="25"/>
  </r>
  <r>
    <s v="May"/>
    <x v="2"/>
    <n v="1"/>
    <b v="0"/>
    <s v="High"/>
    <n v="23"/>
    <x v="26"/>
  </r>
  <r>
    <s v="December"/>
    <x v="0"/>
    <n v="2"/>
    <b v="0"/>
    <s v="High"/>
    <n v="25"/>
    <x v="27"/>
  </r>
  <r>
    <s v="November"/>
    <x v="0"/>
    <n v="5"/>
    <b v="0"/>
    <s v="low"/>
    <n v="28"/>
    <x v="28"/>
  </r>
  <r>
    <s v="October"/>
    <x v="1"/>
    <n v="1"/>
    <b v="0"/>
    <s v="Not Specified"/>
    <n v="49"/>
    <x v="29"/>
  </r>
  <r>
    <s v="January"/>
    <x v="2"/>
    <n v="1"/>
    <b v="0"/>
    <s v="Not Specified"/>
    <n v="10"/>
    <x v="30"/>
  </r>
  <r>
    <s v="January"/>
    <x v="2"/>
    <n v="2"/>
    <b v="0"/>
    <s v="Not Specified"/>
    <n v="21"/>
    <x v="31"/>
  </r>
  <r>
    <s v="October"/>
    <x v="2"/>
    <n v="1"/>
    <b v="0"/>
    <s v="High"/>
    <n v="39"/>
    <x v="32"/>
  </r>
  <r>
    <s v="October"/>
    <x v="2"/>
    <n v="1"/>
    <b v="0"/>
    <s v="High"/>
    <n v="24"/>
    <x v="33"/>
  </r>
  <r>
    <s v="September"/>
    <x v="0"/>
    <n v="2"/>
    <b v="0"/>
    <s v="low"/>
    <n v="27"/>
    <x v="34"/>
  </r>
  <r>
    <s v="July"/>
    <x v="2"/>
    <n v="0"/>
    <s v="FREE DELIVERY"/>
    <s v="Critical"/>
    <n v="39"/>
    <x v="35"/>
  </r>
  <r>
    <s v="October"/>
    <x v="3"/>
    <n v="0"/>
    <s v="FREE DELIVERY"/>
    <s v="High"/>
    <n v="47"/>
    <x v="36"/>
  </r>
  <r>
    <s v="October"/>
    <x v="3"/>
    <n v="2"/>
    <b v="0"/>
    <s v="High"/>
    <n v="49"/>
    <x v="37"/>
  </r>
  <r>
    <s v="October"/>
    <x v="3"/>
    <n v="1"/>
    <b v="0"/>
    <s v="High"/>
    <n v="18"/>
    <x v="38"/>
  </r>
  <r>
    <s v="December"/>
    <x v="0"/>
    <n v="2"/>
    <b v="0"/>
    <s v="Not Specified"/>
    <n v="30"/>
    <x v="39"/>
  </r>
  <r>
    <s v="October"/>
    <x v="1"/>
    <n v="2"/>
    <b v="0"/>
    <s v="Critical"/>
    <n v="5"/>
    <x v="40"/>
  </r>
  <r>
    <s v="May"/>
    <x v="1"/>
    <n v="1"/>
    <b v="0"/>
    <s v="High"/>
    <n v="21"/>
    <x v="41"/>
  </r>
  <r>
    <s v="March"/>
    <x v="0"/>
    <n v="0"/>
    <s v="FREE DELIVERY"/>
    <s v="Medium"/>
    <n v="8"/>
    <x v="42"/>
  </r>
  <r>
    <s v="May"/>
    <x v="2"/>
    <n v="2"/>
    <b v="0"/>
    <s v="Not Specified"/>
    <n v="5"/>
    <x v="43"/>
  </r>
  <r>
    <s v="September"/>
    <x v="0"/>
    <n v="2"/>
    <b v="0"/>
    <s v="Medium"/>
    <n v="9"/>
    <x v="44"/>
  </r>
  <r>
    <s v="September"/>
    <x v="2"/>
    <n v="1"/>
    <b v="0"/>
    <s v="High"/>
    <n v="11"/>
    <x v="45"/>
  </r>
  <r>
    <s v="September"/>
    <x v="2"/>
    <n v="2"/>
    <b v="0"/>
    <s v="High"/>
    <n v="50"/>
    <x v="46"/>
  </r>
  <r>
    <s v="September"/>
    <x v="2"/>
    <n v="2"/>
    <b v="0"/>
    <s v="High"/>
    <n v="3"/>
    <x v="47"/>
  </r>
  <r>
    <s v="September"/>
    <x v="2"/>
    <n v="1"/>
    <b v="0"/>
    <s v="High"/>
    <n v="30"/>
    <x v="48"/>
  </r>
  <r>
    <s v="July"/>
    <x v="2"/>
    <n v="2"/>
    <b v="0"/>
    <s v="Not Specified"/>
    <n v="7"/>
    <x v="49"/>
  </r>
  <r>
    <s v="February"/>
    <x v="3"/>
    <n v="2"/>
    <b v="0"/>
    <s v="Critical"/>
    <n v="42"/>
    <x v="50"/>
  </r>
  <r>
    <s v="January"/>
    <x v="1"/>
    <n v="5"/>
    <b v="0"/>
    <s v="low"/>
    <n v="11"/>
    <x v="51"/>
  </r>
  <r>
    <s v="November"/>
    <x v="0"/>
    <n v="1"/>
    <b v="0"/>
    <s v="Critical"/>
    <n v="22"/>
    <x v="52"/>
  </r>
  <r>
    <s v="May"/>
    <x v="0"/>
    <n v="2"/>
    <b v="0"/>
    <s v="Not Specified"/>
    <n v="12"/>
    <x v="53"/>
  </r>
  <r>
    <s v="January"/>
    <x v="1"/>
    <n v="3"/>
    <b v="0"/>
    <s v="Not Specified"/>
    <n v="8"/>
    <x v="54"/>
  </r>
  <r>
    <s v="August"/>
    <x v="3"/>
    <n v="1"/>
    <b v="0"/>
    <s v="High"/>
    <n v="7"/>
    <x v="55"/>
  </r>
  <r>
    <s v="August"/>
    <x v="3"/>
    <n v="3"/>
    <b v="0"/>
    <s v="High"/>
    <n v="3"/>
    <x v="56"/>
  </r>
  <r>
    <s v="November"/>
    <x v="2"/>
    <n v="7"/>
    <b v="0"/>
    <s v="low"/>
    <n v="44"/>
    <x v="57"/>
  </r>
  <r>
    <s v="November"/>
    <x v="2"/>
    <n v="7"/>
    <b v="0"/>
    <s v="low"/>
    <n v="25"/>
    <x v="58"/>
  </r>
  <r>
    <s v="January"/>
    <x v="1"/>
    <n v="0"/>
    <s v="FREE DELIVERY"/>
    <s v="High"/>
    <n v="19"/>
    <x v="59"/>
  </r>
  <r>
    <s v="March"/>
    <x v="3"/>
    <n v="2"/>
    <b v="0"/>
    <s v="Medium"/>
    <n v="6"/>
    <x v="60"/>
  </r>
  <r>
    <s v="July"/>
    <x v="1"/>
    <n v="7"/>
    <b v="0"/>
    <s v="low"/>
    <n v="40"/>
    <x v="61"/>
  </r>
  <r>
    <s v="July"/>
    <x v="1"/>
    <n v="4"/>
    <b v="0"/>
    <s v="low"/>
    <n v="18"/>
    <x v="62"/>
  </r>
  <r>
    <s v="June"/>
    <x v="1"/>
    <n v="3"/>
    <b v="0"/>
    <s v="Critical"/>
    <n v="11"/>
    <x v="63"/>
  </r>
  <r>
    <s v="January"/>
    <x v="3"/>
    <n v="5"/>
    <b v="0"/>
    <s v="low"/>
    <n v="41"/>
    <x v="64"/>
  </r>
  <r>
    <s v="January"/>
    <x v="3"/>
    <n v="5"/>
    <b v="0"/>
    <s v="low"/>
    <n v="47"/>
    <x v="65"/>
  </r>
  <r>
    <s v="June"/>
    <x v="0"/>
    <n v="4"/>
    <b v="0"/>
    <s v="low"/>
    <n v="40"/>
    <x v="66"/>
  </r>
  <r>
    <s v="February"/>
    <x v="0"/>
    <n v="1"/>
    <b v="0"/>
    <s v="Not Specified"/>
    <n v="18"/>
    <x v="67"/>
  </r>
  <r>
    <s v="November"/>
    <x v="2"/>
    <n v="2"/>
    <b v="0"/>
    <s v="Not Specified"/>
    <n v="32"/>
    <x v="68"/>
  </r>
  <r>
    <s v="November"/>
    <x v="2"/>
    <n v="2"/>
    <b v="0"/>
    <s v="Not Specified"/>
    <n v="5"/>
    <x v="69"/>
  </r>
  <r>
    <s v="November"/>
    <x v="2"/>
    <n v="2"/>
    <b v="0"/>
    <s v="Not Specified"/>
    <n v="41"/>
    <x v="70"/>
  </r>
  <r>
    <s v="August"/>
    <x v="2"/>
    <n v="4"/>
    <b v="0"/>
    <s v="low"/>
    <n v="22"/>
    <x v="71"/>
  </r>
  <r>
    <s v="June"/>
    <x v="0"/>
    <n v="1"/>
    <b v="0"/>
    <s v="Medium"/>
    <n v="50"/>
    <x v="72"/>
  </r>
  <r>
    <s v="October"/>
    <x v="3"/>
    <n v="0"/>
    <s v="FREE DELIVERY"/>
    <s v="Medium"/>
    <n v="37"/>
    <x v="73"/>
  </r>
  <r>
    <s v="August"/>
    <x v="2"/>
    <n v="1"/>
    <b v="0"/>
    <s v="High"/>
    <n v="4"/>
    <x v="74"/>
  </r>
  <r>
    <s v="October"/>
    <x v="2"/>
    <n v="2"/>
    <b v="0"/>
    <s v="Critical"/>
    <n v="19"/>
    <x v="75"/>
  </r>
  <r>
    <s v="September"/>
    <x v="2"/>
    <n v="1"/>
    <b v="0"/>
    <s v="Critical"/>
    <n v="24"/>
    <x v="76"/>
  </r>
  <r>
    <s v="May"/>
    <x v="1"/>
    <n v="4"/>
    <b v="0"/>
    <s v="low"/>
    <n v="40"/>
    <x v="77"/>
  </r>
  <r>
    <s v="May"/>
    <x v="2"/>
    <n v="1"/>
    <b v="0"/>
    <s v="High"/>
    <n v="5"/>
    <x v="78"/>
  </r>
  <r>
    <s v="May"/>
    <x v="2"/>
    <n v="1"/>
    <b v="0"/>
    <s v="High"/>
    <n v="41"/>
    <x v="79"/>
  </r>
  <r>
    <s v="May"/>
    <x v="2"/>
    <n v="1"/>
    <b v="0"/>
    <s v="High"/>
    <n v="35"/>
    <x v="80"/>
  </r>
  <r>
    <s v="May"/>
    <x v="2"/>
    <n v="1"/>
    <b v="0"/>
    <s v="High"/>
    <n v="42"/>
    <x v="81"/>
  </r>
  <r>
    <s v="May"/>
    <x v="2"/>
    <n v="2"/>
    <b v="0"/>
    <s v="High"/>
    <n v="46"/>
    <x v="82"/>
  </r>
  <r>
    <s v="November"/>
    <x v="3"/>
    <n v="1"/>
    <b v="0"/>
    <s v="Medium"/>
    <n v="47"/>
    <x v="83"/>
  </r>
  <r>
    <s v="October"/>
    <x v="2"/>
    <n v="2"/>
    <b v="0"/>
    <s v="Not Specified"/>
    <n v="7"/>
    <x v="84"/>
  </r>
  <r>
    <s v="October"/>
    <x v="1"/>
    <n v="1"/>
    <b v="0"/>
    <s v="Not Specified"/>
    <n v="36"/>
    <x v="85"/>
  </r>
  <r>
    <s v="October"/>
    <x v="1"/>
    <n v="1"/>
    <b v="0"/>
    <s v="Not Specified"/>
    <n v="5"/>
    <x v="86"/>
  </r>
  <r>
    <s v="October"/>
    <x v="1"/>
    <n v="0"/>
    <s v="FREE DELIVERY"/>
    <s v="Not Specified"/>
    <n v="32"/>
    <x v="87"/>
  </r>
  <r>
    <s v="August"/>
    <x v="2"/>
    <n v="3"/>
    <b v="0"/>
    <s v="Medium"/>
    <n v="44"/>
    <x v="88"/>
  </r>
  <r>
    <s v="August"/>
    <x v="2"/>
    <n v="1"/>
    <b v="0"/>
    <s v="High"/>
    <n v="32"/>
    <x v="89"/>
  </r>
  <r>
    <s v="August"/>
    <x v="2"/>
    <n v="1"/>
    <b v="0"/>
    <s v="High"/>
    <n v="44"/>
    <x v="90"/>
  </r>
  <r>
    <s v="August"/>
    <x v="2"/>
    <n v="1"/>
    <b v="0"/>
    <s v="High"/>
    <n v="34"/>
    <x v="91"/>
  </r>
  <r>
    <s v="March"/>
    <x v="3"/>
    <n v="0"/>
    <s v="FREE DELIVERY"/>
    <s v="low"/>
    <n v="1"/>
    <x v="92"/>
  </r>
  <r>
    <s v="August"/>
    <x v="3"/>
    <n v="2"/>
    <b v="0"/>
    <s v="Critical"/>
    <n v="50"/>
    <x v="93"/>
  </r>
  <r>
    <s v="November"/>
    <x v="0"/>
    <n v="1"/>
    <b v="0"/>
    <s v="Not Specified"/>
    <n v="29"/>
    <x v="94"/>
  </r>
  <r>
    <s v="May"/>
    <x v="2"/>
    <n v="2"/>
    <b v="0"/>
    <s v="low"/>
    <n v="25"/>
    <x v="95"/>
  </r>
  <r>
    <s v="June"/>
    <x v="2"/>
    <n v="7"/>
    <b v="0"/>
    <s v="low"/>
    <n v="46"/>
    <x v="96"/>
  </r>
  <r>
    <s v="August"/>
    <x v="0"/>
    <n v="1"/>
    <b v="0"/>
    <s v="Not Specified"/>
    <n v="15"/>
    <x v="97"/>
  </r>
  <r>
    <s v="August"/>
    <x v="2"/>
    <n v="2"/>
    <b v="0"/>
    <s v="Not Specified"/>
    <n v="20"/>
    <x v="98"/>
  </r>
  <r>
    <s v="January"/>
    <x v="1"/>
    <n v="2"/>
    <b v="0"/>
    <s v="Medium"/>
    <n v="14"/>
    <x v="99"/>
  </r>
  <r>
    <s v="November"/>
    <x v="1"/>
    <n v="1"/>
    <b v="0"/>
    <s v="High"/>
    <n v="48"/>
    <x v="100"/>
  </r>
  <r>
    <s v="March"/>
    <x v="1"/>
    <n v="1"/>
    <b v="0"/>
    <s v="Medium"/>
    <n v="8"/>
    <x v="101"/>
  </r>
  <r>
    <s v="April"/>
    <x v="0"/>
    <n v="7"/>
    <b v="0"/>
    <s v="low"/>
    <n v="15"/>
    <x v="102"/>
  </r>
  <r>
    <s v="August"/>
    <x v="0"/>
    <n v="2"/>
    <b v="0"/>
    <s v="High"/>
    <n v="30"/>
    <x v="103"/>
  </r>
  <r>
    <s v="July"/>
    <x v="2"/>
    <n v="1"/>
    <b v="0"/>
    <s v="High"/>
    <n v="6"/>
    <x v="104"/>
  </r>
  <r>
    <s v="November"/>
    <x v="0"/>
    <n v="2"/>
    <b v="0"/>
    <s v="Critical"/>
    <n v="25"/>
    <x v="105"/>
  </r>
  <r>
    <s v="June"/>
    <x v="0"/>
    <n v="1"/>
    <b v="0"/>
    <s v="Critical"/>
    <n v="4"/>
    <x v="106"/>
  </r>
  <r>
    <s v="June"/>
    <x v="0"/>
    <n v="1"/>
    <b v="0"/>
    <s v="Critical"/>
    <n v="26"/>
    <x v="107"/>
  </r>
  <r>
    <s v="September"/>
    <x v="1"/>
    <n v="0"/>
    <s v="FREE DELIVERY"/>
    <s v="Medium"/>
    <n v="46"/>
    <x v="108"/>
  </r>
  <r>
    <s v="September"/>
    <x v="1"/>
    <n v="2"/>
    <b v="0"/>
    <s v="Medium"/>
    <n v="23"/>
    <x v="109"/>
  </r>
  <r>
    <s v="December"/>
    <x v="2"/>
    <n v="4"/>
    <b v="0"/>
    <s v="low"/>
    <n v="25"/>
    <x v="110"/>
  </r>
  <r>
    <s v="March"/>
    <x v="1"/>
    <n v="1"/>
    <b v="0"/>
    <s v="Medium"/>
    <n v="5"/>
    <x v="111"/>
  </r>
  <r>
    <s v="October"/>
    <x v="2"/>
    <n v="2"/>
    <b v="0"/>
    <s v="Critical"/>
    <n v="12"/>
    <x v="112"/>
  </r>
  <r>
    <s v="August"/>
    <x v="0"/>
    <n v="1"/>
    <b v="0"/>
    <s v="Critical"/>
    <n v="24"/>
    <x v="113"/>
  </r>
  <r>
    <s v="March"/>
    <x v="3"/>
    <n v="7"/>
    <b v="0"/>
    <s v="low"/>
    <n v="34"/>
    <x v="114"/>
  </r>
  <r>
    <s v="February"/>
    <x v="0"/>
    <n v="0"/>
    <s v="FREE DELIVERY"/>
    <s v="low"/>
    <n v="44"/>
    <x v="115"/>
  </r>
  <r>
    <s v="February"/>
    <x v="0"/>
    <n v="2"/>
    <b v="0"/>
    <s v="low"/>
    <n v="28"/>
    <x v="116"/>
  </r>
  <r>
    <s v="January"/>
    <x v="3"/>
    <n v="0"/>
    <s v="FREE DELIVERY"/>
    <s v="Critical"/>
    <n v="40"/>
    <x v="117"/>
  </r>
  <r>
    <s v="January"/>
    <x v="3"/>
    <n v="2"/>
    <b v="0"/>
    <s v="Critical"/>
    <n v="46"/>
    <x v="118"/>
  </r>
  <r>
    <s v="August"/>
    <x v="0"/>
    <n v="1"/>
    <b v="0"/>
    <s v="Critical"/>
    <n v="19"/>
    <x v="119"/>
  </r>
  <r>
    <s v="August"/>
    <x v="0"/>
    <n v="1"/>
    <b v="0"/>
    <s v="Critical"/>
    <n v="20"/>
    <x v="120"/>
  </r>
  <r>
    <s v="September"/>
    <x v="3"/>
    <n v="1"/>
    <b v="0"/>
    <s v="High"/>
    <n v="40"/>
    <x v="121"/>
  </r>
  <r>
    <s v="September"/>
    <x v="3"/>
    <n v="1"/>
    <b v="0"/>
    <s v="High"/>
    <n v="49"/>
    <x v="122"/>
  </r>
  <r>
    <s v="July"/>
    <x v="3"/>
    <n v="1"/>
    <b v="0"/>
    <s v="Not Specified"/>
    <n v="47"/>
    <x v="123"/>
  </r>
  <r>
    <s v="November"/>
    <x v="1"/>
    <n v="5"/>
    <b v="0"/>
    <s v="low"/>
    <n v="44"/>
    <x v="124"/>
  </r>
  <r>
    <s v="September"/>
    <x v="2"/>
    <n v="4"/>
    <b v="0"/>
    <s v="low"/>
    <n v="6"/>
    <x v="125"/>
  </r>
  <r>
    <s v="April"/>
    <x v="2"/>
    <n v="3"/>
    <b v="0"/>
    <s v="Not Specified"/>
    <n v="30"/>
    <x v="126"/>
  </r>
  <r>
    <s v="April"/>
    <x v="2"/>
    <n v="3"/>
    <b v="0"/>
    <s v="Not Specified"/>
    <n v="23"/>
    <x v="127"/>
  </r>
  <r>
    <s v="April"/>
    <x v="2"/>
    <n v="1"/>
    <b v="0"/>
    <s v="Not Specified"/>
    <n v="37"/>
    <x v="128"/>
  </r>
  <r>
    <s v="October"/>
    <x v="2"/>
    <n v="2"/>
    <b v="0"/>
    <s v="High"/>
    <n v="1"/>
    <x v="129"/>
  </r>
  <r>
    <s v="October"/>
    <x v="2"/>
    <n v="1"/>
    <b v="0"/>
    <s v="High"/>
    <n v="42"/>
    <x v="130"/>
  </r>
  <r>
    <s v="October"/>
    <x v="1"/>
    <n v="2"/>
    <b v="0"/>
    <s v="Critical"/>
    <n v="34"/>
    <x v="131"/>
  </r>
  <r>
    <s v="January"/>
    <x v="1"/>
    <n v="0"/>
    <s v="FREE DELIVERY"/>
    <s v="low"/>
    <n v="15"/>
    <x v="132"/>
  </r>
  <r>
    <s v="January"/>
    <x v="0"/>
    <n v="2"/>
    <b v="0"/>
    <s v="Not Specified"/>
    <n v="48"/>
    <x v="133"/>
  </r>
  <r>
    <s v="January"/>
    <x v="0"/>
    <n v="1"/>
    <b v="0"/>
    <s v="Not Specified"/>
    <n v="27"/>
    <x v="134"/>
  </r>
  <r>
    <s v="January"/>
    <x v="2"/>
    <n v="2"/>
    <b v="0"/>
    <s v="Not Specified"/>
    <n v="42"/>
    <x v="135"/>
  </r>
  <r>
    <s v="January"/>
    <x v="2"/>
    <n v="0"/>
    <s v="FREE DELIVERY"/>
    <s v="Not Specified"/>
    <n v="39"/>
    <x v="136"/>
  </r>
  <r>
    <s v="January"/>
    <x v="2"/>
    <n v="2"/>
    <b v="0"/>
    <s v="Not Specified"/>
    <n v="35"/>
    <x v="137"/>
  </r>
  <r>
    <s v="August"/>
    <x v="3"/>
    <n v="2"/>
    <b v="0"/>
    <s v="High"/>
    <n v="50"/>
    <x v="138"/>
  </r>
  <r>
    <s v="March"/>
    <x v="2"/>
    <n v="2"/>
    <b v="0"/>
    <s v="Critical"/>
    <n v="18"/>
    <x v="139"/>
  </r>
  <r>
    <s v="March"/>
    <x v="2"/>
    <n v="1"/>
    <b v="0"/>
    <s v="Critical"/>
    <n v="42"/>
    <x v="140"/>
  </r>
  <r>
    <s v="June"/>
    <x v="1"/>
    <n v="2"/>
    <b v="0"/>
    <s v="Critical"/>
    <n v="31"/>
    <x v="141"/>
  </r>
  <r>
    <s v="April"/>
    <x v="2"/>
    <n v="2"/>
    <b v="0"/>
    <s v="High"/>
    <n v="36"/>
    <x v="142"/>
  </r>
  <r>
    <s v="April"/>
    <x v="2"/>
    <n v="3"/>
    <b v="0"/>
    <s v="High"/>
    <n v="36"/>
    <x v="143"/>
  </r>
  <r>
    <s v="April"/>
    <x v="2"/>
    <n v="1"/>
    <b v="0"/>
    <s v="High"/>
    <n v="4"/>
    <x v="144"/>
  </r>
  <r>
    <s v="November"/>
    <x v="1"/>
    <n v="4"/>
    <b v="0"/>
    <s v="low"/>
    <n v="32"/>
    <x v="145"/>
  </r>
  <r>
    <s v="November"/>
    <x v="1"/>
    <n v="9"/>
    <b v="0"/>
    <s v="low"/>
    <n v="17"/>
    <x v="146"/>
  </r>
  <r>
    <s v="May"/>
    <x v="1"/>
    <n v="1"/>
    <b v="0"/>
    <s v="High"/>
    <n v="3"/>
    <x v="147"/>
  </r>
  <r>
    <s v="April"/>
    <x v="1"/>
    <n v="2"/>
    <b v="0"/>
    <s v="Not Specified"/>
    <n v="8"/>
    <x v="148"/>
  </r>
  <r>
    <s v="April"/>
    <x v="1"/>
    <n v="2"/>
    <b v="0"/>
    <s v="Not Specified"/>
    <n v="29"/>
    <x v="149"/>
  </r>
  <r>
    <s v="August"/>
    <x v="1"/>
    <n v="2"/>
    <b v="0"/>
    <s v="Medium"/>
    <n v="19"/>
    <x v="150"/>
  </r>
  <r>
    <s v="July"/>
    <x v="3"/>
    <n v="1"/>
    <b v="0"/>
    <s v="Not Specified"/>
    <n v="9"/>
    <x v="151"/>
  </r>
  <r>
    <s v="May"/>
    <x v="0"/>
    <n v="2"/>
    <b v="0"/>
    <s v="Not Specified"/>
    <n v="10"/>
    <x v="152"/>
  </r>
  <r>
    <s v="May"/>
    <x v="0"/>
    <n v="2"/>
    <b v="0"/>
    <s v="Not Specified"/>
    <n v="1"/>
    <x v="153"/>
  </r>
  <r>
    <s v="February"/>
    <x v="3"/>
    <n v="2"/>
    <b v="0"/>
    <s v="Not Specified"/>
    <n v="30"/>
    <x v="154"/>
  </r>
  <r>
    <s v="February"/>
    <x v="3"/>
    <n v="0"/>
    <s v="FREE DELIVERY"/>
    <s v="Not Specified"/>
    <n v="8"/>
    <x v="155"/>
  </r>
  <r>
    <s v="June"/>
    <x v="1"/>
    <n v="1"/>
    <b v="0"/>
    <s v="High"/>
    <n v="47"/>
    <x v="156"/>
  </r>
  <r>
    <s v="June"/>
    <x v="1"/>
    <n v="1"/>
    <b v="0"/>
    <s v="High"/>
    <n v="6"/>
    <x v="157"/>
  </r>
  <r>
    <s v="June"/>
    <x v="1"/>
    <n v="2"/>
    <b v="0"/>
    <s v="High"/>
    <n v="49"/>
    <x v="158"/>
  </r>
  <r>
    <s v="October"/>
    <x v="0"/>
    <n v="1"/>
    <b v="0"/>
    <s v="Medium"/>
    <n v="6"/>
    <x v="159"/>
  </r>
  <r>
    <s v="April"/>
    <x v="0"/>
    <n v="1"/>
    <b v="0"/>
    <s v="Critical"/>
    <n v="25"/>
    <x v="160"/>
  </r>
  <r>
    <s v="April"/>
    <x v="0"/>
    <n v="0"/>
    <s v="FREE DELIVERY"/>
    <s v="Critical"/>
    <n v="20"/>
    <x v="161"/>
  </r>
  <r>
    <s v="September"/>
    <x v="2"/>
    <n v="1"/>
    <b v="0"/>
    <s v="Not Specified"/>
    <n v="4"/>
    <x v="162"/>
  </r>
  <r>
    <s v="September"/>
    <x v="0"/>
    <n v="1"/>
    <b v="0"/>
    <s v="High"/>
    <n v="7"/>
    <x v="163"/>
  </r>
  <r>
    <s v="August"/>
    <x v="0"/>
    <n v="2"/>
    <b v="0"/>
    <s v="Not Specified"/>
    <n v="31"/>
    <x v="164"/>
  </r>
  <r>
    <s v="September"/>
    <x v="3"/>
    <n v="0"/>
    <s v="FREE DELIVERY"/>
    <s v="low"/>
    <n v="27"/>
    <x v="165"/>
  </r>
  <r>
    <s v="June"/>
    <x v="3"/>
    <n v="1"/>
    <b v="0"/>
    <s v="High"/>
    <n v="7"/>
    <x v="166"/>
  </r>
  <r>
    <s v="August"/>
    <x v="1"/>
    <n v="2"/>
    <b v="0"/>
    <s v="Not Specified"/>
    <n v="27"/>
    <x v="167"/>
  </r>
  <r>
    <s v="June"/>
    <x v="2"/>
    <n v="2"/>
    <b v="0"/>
    <s v="Critical"/>
    <n v="48"/>
    <x v="168"/>
  </r>
  <r>
    <s v="June"/>
    <x v="2"/>
    <n v="2"/>
    <b v="0"/>
    <s v="Critical"/>
    <n v="8"/>
    <x v="169"/>
  </r>
  <r>
    <s v="June"/>
    <x v="2"/>
    <n v="2"/>
    <b v="0"/>
    <s v="Critical"/>
    <n v="41"/>
    <x v="170"/>
  </r>
  <r>
    <s v="October"/>
    <x v="3"/>
    <n v="2"/>
    <b v="0"/>
    <s v="Not Specified"/>
    <n v="30"/>
    <x v="171"/>
  </r>
  <r>
    <s v="October"/>
    <x v="3"/>
    <n v="0"/>
    <s v="FREE DELIVERY"/>
    <s v="Not Specified"/>
    <n v="15"/>
    <x v="172"/>
  </r>
  <r>
    <s v="October"/>
    <x v="3"/>
    <n v="1"/>
    <b v="0"/>
    <s v="Not Specified"/>
    <n v="49"/>
    <x v="173"/>
  </r>
  <r>
    <s v="December"/>
    <x v="0"/>
    <n v="2"/>
    <b v="0"/>
    <s v="Not Specified"/>
    <n v="9"/>
    <x v="174"/>
  </r>
  <r>
    <s v="June"/>
    <x v="3"/>
    <n v="2"/>
    <b v="0"/>
    <s v="low"/>
    <n v="18"/>
    <x v="175"/>
  </r>
  <r>
    <s v="July"/>
    <x v="3"/>
    <n v="1"/>
    <b v="0"/>
    <s v="Critical"/>
    <n v="21"/>
    <x v="176"/>
  </r>
  <r>
    <s v="September"/>
    <x v="2"/>
    <n v="5"/>
    <b v="0"/>
    <s v="low"/>
    <n v="30"/>
    <x v="177"/>
  </r>
  <r>
    <s v="January"/>
    <x v="3"/>
    <n v="1"/>
    <b v="0"/>
    <s v="High"/>
    <n v="31"/>
    <x v="178"/>
  </r>
  <r>
    <s v="August"/>
    <x v="0"/>
    <n v="0"/>
    <s v="FREE DELIVERY"/>
    <s v="Medium"/>
    <n v="2"/>
    <x v="179"/>
  </r>
  <r>
    <s v="August"/>
    <x v="0"/>
    <n v="2"/>
    <b v="0"/>
    <s v="Medium"/>
    <n v="11"/>
    <x v="180"/>
  </r>
  <r>
    <s v="August"/>
    <x v="3"/>
    <n v="1"/>
    <b v="0"/>
    <s v="Not Specified"/>
    <n v="49"/>
    <x v="181"/>
  </r>
  <r>
    <s v="September"/>
    <x v="2"/>
    <n v="2"/>
    <b v="0"/>
    <s v="Medium"/>
    <n v="31"/>
    <x v="182"/>
  </r>
  <r>
    <s v="October"/>
    <x v="2"/>
    <n v="2"/>
    <b v="0"/>
    <s v="low"/>
    <n v="42"/>
    <x v="183"/>
  </r>
  <r>
    <s v="November"/>
    <x v="3"/>
    <n v="1"/>
    <b v="0"/>
    <s v="Medium"/>
    <n v="8"/>
    <x v="184"/>
  </r>
  <r>
    <s v="November"/>
    <x v="3"/>
    <n v="2"/>
    <b v="0"/>
    <s v="Medium"/>
    <n v="33"/>
    <x v="185"/>
  </r>
  <r>
    <s v="July"/>
    <x v="0"/>
    <n v="1"/>
    <b v="0"/>
    <s v="Medium"/>
    <n v="32"/>
    <x v="186"/>
  </r>
  <r>
    <s v="July"/>
    <x v="0"/>
    <n v="2"/>
    <b v="0"/>
    <s v="Medium"/>
    <n v="47"/>
    <x v="187"/>
  </r>
  <r>
    <s v="February"/>
    <x v="3"/>
    <n v="5"/>
    <b v="0"/>
    <s v="low"/>
    <n v="31"/>
    <x v="188"/>
  </r>
  <r>
    <s v="March"/>
    <x v="1"/>
    <n v="2"/>
    <b v="0"/>
    <s v="Not Specified"/>
    <n v="17"/>
    <x v="189"/>
  </r>
  <r>
    <s v="August"/>
    <x v="3"/>
    <n v="0"/>
    <s v="FREE DELIVERY"/>
    <s v="low"/>
    <n v="35"/>
    <x v="190"/>
  </r>
  <r>
    <s v="April"/>
    <x v="0"/>
    <n v="7"/>
    <b v="0"/>
    <s v="low"/>
    <n v="21"/>
    <x v="191"/>
  </r>
  <r>
    <s v="April"/>
    <x v="0"/>
    <n v="2"/>
    <b v="0"/>
    <s v="low"/>
    <n v="16"/>
    <x v="192"/>
  </r>
  <r>
    <s v="July"/>
    <x v="0"/>
    <n v="0"/>
    <s v="FREE DELIVERY"/>
    <s v="High"/>
    <n v="49"/>
    <x v="193"/>
  </r>
  <r>
    <s v="June"/>
    <x v="3"/>
    <n v="7"/>
    <b v="0"/>
    <s v="low"/>
    <n v="13"/>
    <x v="194"/>
  </r>
  <r>
    <s v="October"/>
    <x v="0"/>
    <n v="2"/>
    <b v="0"/>
    <s v="High"/>
    <n v="44"/>
    <x v="195"/>
  </r>
  <r>
    <s v="May"/>
    <x v="0"/>
    <n v="1"/>
    <b v="0"/>
    <s v="High"/>
    <n v="2"/>
    <x v="196"/>
  </r>
  <r>
    <s v="February"/>
    <x v="2"/>
    <n v="0"/>
    <s v="FREE DELIVERY"/>
    <s v="Critical"/>
    <n v="13"/>
    <x v="197"/>
  </r>
  <r>
    <s v="December"/>
    <x v="0"/>
    <n v="2"/>
    <b v="0"/>
    <s v="Critical"/>
    <n v="16"/>
    <x v="198"/>
  </r>
  <r>
    <s v="December"/>
    <x v="0"/>
    <n v="2"/>
    <b v="0"/>
    <s v="Critical"/>
    <n v="27"/>
    <x v="199"/>
  </r>
  <r>
    <s v="January"/>
    <x v="3"/>
    <n v="1"/>
    <b v="0"/>
    <s v="Critical"/>
    <n v="30"/>
    <x v="200"/>
  </r>
  <r>
    <s v="March"/>
    <x v="1"/>
    <n v="2"/>
    <b v="0"/>
    <s v="Critical"/>
    <n v="14"/>
    <x v="201"/>
  </r>
  <r>
    <s v="September"/>
    <x v="0"/>
    <n v="7"/>
    <b v="0"/>
    <s v="low"/>
    <n v="26"/>
    <x v="202"/>
  </r>
  <r>
    <s v="September"/>
    <x v="0"/>
    <n v="7"/>
    <b v="0"/>
    <s v="low"/>
    <n v="28"/>
    <x v="203"/>
  </r>
  <r>
    <s v="August"/>
    <x v="0"/>
    <n v="4"/>
    <b v="0"/>
    <s v="low"/>
    <n v="42"/>
    <x v="204"/>
  </r>
  <r>
    <s v="June"/>
    <x v="2"/>
    <n v="2"/>
    <b v="0"/>
    <s v="High"/>
    <n v="38"/>
    <x v="205"/>
  </r>
  <r>
    <s v="August"/>
    <x v="0"/>
    <n v="0"/>
    <s v="FREE DELIVERY"/>
    <s v="High"/>
    <n v="1"/>
    <x v="206"/>
  </r>
  <r>
    <s v="August"/>
    <x v="0"/>
    <n v="2"/>
    <b v="0"/>
    <s v="High"/>
    <n v="27"/>
    <x v="207"/>
  </r>
  <r>
    <s v="August"/>
    <x v="0"/>
    <n v="2"/>
    <b v="0"/>
    <s v="High"/>
    <n v="2"/>
    <x v="208"/>
  </r>
  <r>
    <s v="November"/>
    <x v="0"/>
    <n v="2"/>
    <b v="0"/>
    <s v="High"/>
    <n v="13"/>
    <x v="209"/>
  </r>
  <r>
    <s v="November"/>
    <x v="0"/>
    <n v="2"/>
    <b v="0"/>
    <s v="High"/>
    <n v="43"/>
    <x v="210"/>
  </r>
  <r>
    <s v="August"/>
    <x v="3"/>
    <n v="1"/>
    <b v="0"/>
    <s v="Not Specified"/>
    <n v="24"/>
    <x v="211"/>
  </r>
  <r>
    <s v="August"/>
    <x v="2"/>
    <n v="1"/>
    <b v="0"/>
    <s v="Critical"/>
    <n v="23"/>
    <x v="212"/>
  </r>
  <r>
    <s v="August"/>
    <x v="2"/>
    <n v="0"/>
    <s v="FREE DELIVERY"/>
    <s v="Critical"/>
    <n v="17"/>
    <x v="213"/>
  </r>
  <r>
    <s v="May"/>
    <x v="0"/>
    <n v="2"/>
    <b v="0"/>
    <s v="Critical"/>
    <n v="41"/>
    <x v="214"/>
  </r>
  <r>
    <s v="July"/>
    <x v="1"/>
    <n v="7"/>
    <b v="0"/>
    <s v="low"/>
    <n v="47"/>
    <x v="215"/>
  </r>
  <r>
    <s v="July"/>
    <x v="1"/>
    <n v="5"/>
    <b v="0"/>
    <s v="low"/>
    <n v="26"/>
    <x v="216"/>
  </r>
  <r>
    <s v="March"/>
    <x v="2"/>
    <n v="1"/>
    <b v="0"/>
    <s v="Medium"/>
    <n v="6"/>
    <x v="217"/>
  </r>
  <r>
    <s v="November"/>
    <x v="2"/>
    <n v="2"/>
    <b v="0"/>
    <s v="Critical"/>
    <n v="22"/>
    <x v="218"/>
  </r>
  <r>
    <s v="December"/>
    <x v="1"/>
    <n v="7"/>
    <b v="0"/>
    <s v="low"/>
    <n v="3"/>
    <x v="219"/>
  </r>
  <r>
    <s v="August"/>
    <x v="0"/>
    <n v="3"/>
    <b v="0"/>
    <s v="Not Specified"/>
    <n v="29"/>
    <x v="220"/>
  </r>
  <r>
    <s v="July"/>
    <x v="0"/>
    <n v="1"/>
    <b v="0"/>
    <s v="Not Specified"/>
    <n v="26"/>
    <x v="221"/>
  </r>
  <r>
    <s v="May"/>
    <x v="1"/>
    <n v="5"/>
    <b v="0"/>
    <s v="low"/>
    <n v="24"/>
    <x v="222"/>
  </r>
  <r>
    <s v="March"/>
    <x v="1"/>
    <n v="0"/>
    <s v="FREE DELIVERY"/>
    <s v="High"/>
    <n v="7"/>
    <x v="223"/>
  </r>
  <r>
    <s v="March"/>
    <x v="1"/>
    <n v="1"/>
    <b v="0"/>
    <s v="High"/>
    <n v="15"/>
    <x v="224"/>
  </r>
  <r>
    <s v="August"/>
    <x v="0"/>
    <n v="1"/>
    <b v="0"/>
    <s v="High"/>
    <n v="49"/>
    <x v="225"/>
  </r>
  <r>
    <s v="June"/>
    <x v="0"/>
    <n v="2"/>
    <b v="0"/>
    <s v="Not Specified"/>
    <n v="22"/>
    <x v="226"/>
  </r>
  <r>
    <s v="June"/>
    <x v="0"/>
    <n v="1"/>
    <b v="0"/>
    <s v="Not Specified"/>
    <n v="31"/>
    <x v="227"/>
  </r>
  <r>
    <s v="October"/>
    <x v="1"/>
    <n v="1"/>
    <b v="0"/>
    <s v="Critical"/>
    <n v="36"/>
    <x v="228"/>
  </r>
  <r>
    <s v="January"/>
    <x v="0"/>
    <n v="3"/>
    <b v="0"/>
    <s v="Not Specified"/>
    <n v="30"/>
    <x v="229"/>
  </r>
  <r>
    <s v="July"/>
    <x v="1"/>
    <n v="9"/>
    <b v="0"/>
    <s v="low"/>
    <n v="6"/>
    <x v="230"/>
  </r>
  <r>
    <s v="August"/>
    <x v="2"/>
    <n v="2"/>
    <b v="0"/>
    <s v="Not Specified"/>
    <n v="12"/>
    <x v="231"/>
  </r>
  <r>
    <s v="August"/>
    <x v="2"/>
    <n v="2"/>
    <b v="0"/>
    <s v="Not Specified"/>
    <n v="20"/>
    <x v="232"/>
  </r>
  <r>
    <s v="February"/>
    <x v="0"/>
    <n v="1"/>
    <b v="0"/>
    <s v="Medium"/>
    <n v="11"/>
    <x v="233"/>
  </r>
  <r>
    <s v="June"/>
    <x v="2"/>
    <n v="2"/>
    <b v="0"/>
    <s v="Medium"/>
    <n v="26"/>
    <x v="234"/>
  </r>
  <r>
    <s v="September"/>
    <x v="3"/>
    <n v="0"/>
    <s v="FREE DELIVERY"/>
    <s v="Critical"/>
    <n v="8"/>
    <x v="235"/>
  </r>
  <r>
    <s v="September"/>
    <x v="3"/>
    <n v="3"/>
    <b v="0"/>
    <s v="Critical"/>
    <n v="10"/>
    <x v="236"/>
  </r>
  <r>
    <s v="September"/>
    <x v="3"/>
    <n v="1"/>
    <b v="0"/>
    <s v="Critical"/>
    <n v="22"/>
    <x v="237"/>
  </r>
  <r>
    <s v="September"/>
    <x v="3"/>
    <n v="1"/>
    <b v="0"/>
    <s v="Critical"/>
    <n v="48"/>
    <x v="238"/>
  </r>
  <r>
    <s v="June"/>
    <x v="3"/>
    <n v="1"/>
    <b v="0"/>
    <s v="Not Specified"/>
    <n v="1"/>
    <x v="239"/>
  </r>
  <r>
    <s v="February"/>
    <x v="1"/>
    <n v="2"/>
    <b v="0"/>
    <s v="Critical"/>
    <n v="48"/>
    <x v="240"/>
  </r>
  <r>
    <s v="March"/>
    <x v="3"/>
    <n v="3"/>
    <b v="0"/>
    <s v="High"/>
    <n v="11"/>
    <x v="241"/>
  </r>
  <r>
    <s v="March"/>
    <x v="3"/>
    <n v="1"/>
    <b v="0"/>
    <s v="High"/>
    <n v="18"/>
    <x v="242"/>
  </r>
  <r>
    <s v="March"/>
    <x v="3"/>
    <n v="0"/>
    <s v="FREE DELIVERY"/>
    <s v="High"/>
    <n v="44"/>
    <x v="243"/>
  </r>
  <r>
    <s v="June"/>
    <x v="2"/>
    <n v="2"/>
    <b v="0"/>
    <s v="low"/>
    <n v="3"/>
    <x v="244"/>
  </r>
  <r>
    <s v="March"/>
    <x v="1"/>
    <n v="9"/>
    <b v="0"/>
    <s v="low"/>
    <n v="37"/>
    <x v="245"/>
  </r>
  <r>
    <s v="August"/>
    <x v="2"/>
    <n v="2"/>
    <b v="0"/>
    <s v="Medium"/>
    <n v="48"/>
    <x v="246"/>
  </r>
  <r>
    <s v="August"/>
    <x v="2"/>
    <n v="2"/>
    <b v="0"/>
    <s v="Medium"/>
    <n v="16"/>
    <x v="247"/>
  </r>
  <r>
    <s v="September"/>
    <x v="3"/>
    <n v="2"/>
    <b v="0"/>
    <s v="Critical"/>
    <n v="32"/>
    <x v="248"/>
  </r>
  <r>
    <s v="January"/>
    <x v="0"/>
    <n v="1"/>
    <b v="0"/>
    <s v="Critical"/>
    <n v="32"/>
    <x v="249"/>
  </r>
  <r>
    <s v="January"/>
    <x v="0"/>
    <n v="1"/>
    <b v="0"/>
    <s v="Critical"/>
    <n v="19"/>
    <x v="250"/>
  </r>
  <r>
    <s v="September"/>
    <x v="2"/>
    <n v="2"/>
    <b v="0"/>
    <s v="Critical"/>
    <n v="1"/>
    <x v="251"/>
  </r>
  <r>
    <s v="September"/>
    <x v="2"/>
    <n v="2"/>
    <b v="0"/>
    <s v="Critical"/>
    <n v="34"/>
    <x v="252"/>
  </r>
  <r>
    <s v="February"/>
    <x v="1"/>
    <n v="2"/>
    <b v="0"/>
    <s v="Critical"/>
    <n v="1"/>
    <x v="253"/>
  </r>
  <r>
    <s v="February"/>
    <x v="1"/>
    <n v="3"/>
    <b v="0"/>
    <s v="Critical"/>
    <n v="47"/>
    <x v="254"/>
  </r>
  <r>
    <s v="March"/>
    <x v="2"/>
    <n v="2"/>
    <b v="0"/>
    <s v="Critical"/>
    <n v="31"/>
    <x v="255"/>
  </r>
  <r>
    <s v="May"/>
    <x v="2"/>
    <n v="2"/>
    <b v="0"/>
    <s v="Not Specified"/>
    <n v="19"/>
    <x v="256"/>
  </r>
  <r>
    <s v="September"/>
    <x v="3"/>
    <n v="2"/>
    <b v="0"/>
    <s v="Critical"/>
    <n v="37"/>
    <x v="257"/>
  </r>
  <r>
    <s v="September"/>
    <x v="3"/>
    <n v="0"/>
    <s v="FREE DELIVERY"/>
    <s v="Critical"/>
    <n v="40"/>
    <x v="258"/>
  </r>
  <r>
    <s v="July"/>
    <x v="1"/>
    <n v="2"/>
    <b v="0"/>
    <s v="Not Specified"/>
    <n v="2"/>
    <x v="259"/>
  </r>
  <r>
    <s v="January"/>
    <x v="0"/>
    <n v="1"/>
    <b v="0"/>
    <s v="High"/>
    <n v="31"/>
    <x v="260"/>
  </r>
  <r>
    <s v="August"/>
    <x v="3"/>
    <n v="1"/>
    <b v="0"/>
    <s v="High"/>
    <n v="2"/>
    <x v="261"/>
  </r>
  <r>
    <s v="October"/>
    <x v="3"/>
    <n v="1"/>
    <b v="0"/>
    <s v="Critical"/>
    <n v="15"/>
    <x v="262"/>
  </r>
  <r>
    <s v="November"/>
    <x v="2"/>
    <n v="3"/>
    <b v="0"/>
    <s v="High"/>
    <n v="35"/>
    <x v="263"/>
  </r>
  <r>
    <s v="April"/>
    <x v="1"/>
    <n v="0"/>
    <s v="FREE DELIVERY"/>
    <s v="High"/>
    <n v="10"/>
    <x v="264"/>
  </r>
  <r>
    <s v="January"/>
    <x v="1"/>
    <n v="1"/>
    <b v="0"/>
    <s v="Medium"/>
    <n v="10"/>
    <x v="265"/>
  </r>
  <r>
    <s v="March"/>
    <x v="2"/>
    <n v="1"/>
    <b v="0"/>
    <s v="Not Specified"/>
    <n v="40"/>
    <x v="266"/>
  </r>
  <r>
    <s v="July"/>
    <x v="3"/>
    <n v="2"/>
    <b v="0"/>
    <s v="High"/>
    <n v="50"/>
    <x v="267"/>
  </r>
  <r>
    <s v="July"/>
    <x v="3"/>
    <n v="2"/>
    <b v="0"/>
    <s v="High"/>
    <n v="49"/>
    <x v="268"/>
  </r>
  <r>
    <s v="April"/>
    <x v="2"/>
    <n v="2"/>
    <b v="0"/>
    <s v="Critical"/>
    <n v="22"/>
    <x v="269"/>
  </r>
  <r>
    <s v="November"/>
    <x v="2"/>
    <n v="1"/>
    <b v="0"/>
    <s v="High"/>
    <n v="49"/>
    <x v="270"/>
  </r>
  <r>
    <s v="November"/>
    <x v="2"/>
    <n v="1"/>
    <b v="0"/>
    <s v="High"/>
    <n v="48"/>
    <x v="271"/>
  </r>
  <r>
    <s v="April"/>
    <x v="1"/>
    <n v="1"/>
    <b v="0"/>
    <s v="Critical"/>
    <n v="11"/>
    <x v="272"/>
  </r>
  <r>
    <s v="March"/>
    <x v="2"/>
    <n v="1"/>
    <b v="0"/>
    <s v="Medium"/>
    <n v="35"/>
    <x v="273"/>
  </r>
  <r>
    <s v="March"/>
    <x v="2"/>
    <n v="2"/>
    <b v="0"/>
    <s v="Medium"/>
    <n v="44"/>
    <x v="274"/>
  </r>
  <r>
    <s v="July"/>
    <x v="0"/>
    <n v="4"/>
    <b v="0"/>
    <s v="low"/>
    <n v="17"/>
    <x v="275"/>
  </r>
  <r>
    <s v="July"/>
    <x v="0"/>
    <n v="4"/>
    <b v="0"/>
    <s v="low"/>
    <n v="45"/>
    <x v="276"/>
  </r>
  <r>
    <s v="October"/>
    <x v="0"/>
    <n v="2"/>
    <b v="0"/>
    <s v="Not Specified"/>
    <n v="36"/>
    <x v="277"/>
  </r>
  <r>
    <s v="August"/>
    <x v="3"/>
    <n v="2"/>
    <b v="0"/>
    <s v="Not Specified"/>
    <n v="27"/>
    <x v="278"/>
  </r>
  <r>
    <s v="June"/>
    <x v="2"/>
    <n v="4"/>
    <b v="0"/>
    <s v="low"/>
    <n v="6"/>
    <x v="279"/>
  </r>
  <r>
    <s v="November"/>
    <x v="1"/>
    <n v="1"/>
    <b v="0"/>
    <s v="Medium"/>
    <n v="21"/>
    <x v="280"/>
  </r>
  <r>
    <s v="November"/>
    <x v="1"/>
    <n v="2"/>
    <b v="0"/>
    <s v="Medium"/>
    <n v="3"/>
    <x v="281"/>
  </r>
  <r>
    <s v="November"/>
    <x v="1"/>
    <n v="2"/>
    <b v="0"/>
    <s v="Medium"/>
    <n v="5"/>
    <x v="282"/>
  </r>
  <r>
    <s v="May"/>
    <x v="3"/>
    <n v="0"/>
    <s v="FREE DELIVERY"/>
    <s v="Not Specified"/>
    <n v="2"/>
    <x v="283"/>
  </r>
  <r>
    <s v="May"/>
    <x v="1"/>
    <n v="1"/>
    <b v="0"/>
    <s v="Critical"/>
    <n v="4"/>
    <x v="284"/>
  </r>
  <r>
    <s v="May"/>
    <x v="1"/>
    <n v="2"/>
    <b v="0"/>
    <s v="Critical"/>
    <n v="31"/>
    <x v="285"/>
  </r>
  <r>
    <s v="October"/>
    <x v="0"/>
    <n v="2"/>
    <b v="0"/>
    <s v="Critical"/>
    <n v="26"/>
    <x v="286"/>
  </r>
  <r>
    <s v="October"/>
    <x v="0"/>
    <n v="3"/>
    <b v="0"/>
    <s v="Critical"/>
    <n v="34"/>
    <x v="287"/>
  </r>
  <r>
    <s v="October"/>
    <x v="0"/>
    <n v="1"/>
    <b v="0"/>
    <s v="Critical"/>
    <n v="23"/>
    <x v="288"/>
  </r>
  <r>
    <s v="July"/>
    <x v="2"/>
    <n v="5"/>
    <b v="0"/>
    <s v="low"/>
    <n v="12"/>
    <x v="289"/>
  </r>
  <r>
    <s v="July"/>
    <x v="2"/>
    <n v="0"/>
    <s v="FREE DELIVERY"/>
    <s v="low"/>
    <n v="42"/>
    <x v="290"/>
  </r>
  <r>
    <s v="July"/>
    <x v="2"/>
    <n v="0"/>
    <s v="FREE DELIVERY"/>
    <s v="Critical"/>
    <n v="14"/>
    <x v="291"/>
  </r>
  <r>
    <s v="September"/>
    <x v="1"/>
    <n v="3"/>
    <b v="0"/>
    <s v="Critical"/>
    <n v="15"/>
    <x v="292"/>
  </r>
  <r>
    <s v="September"/>
    <x v="1"/>
    <n v="2"/>
    <b v="0"/>
    <s v="Critical"/>
    <n v="28"/>
    <x v="293"/>
  </r>
  <r>
    <s v="January"/>
    <x v="3"/>
    <n v="1"/>
    <b v="0"/>
    <s v="Medium"/>
    <n v="46"/>
    <x v="294"/>
  </r>
  <r>
    <s v="January"/>
    <x v="3"/>
    <n v="1"/>
    <b v="0"/>
    <s v="Medium"/>
    <n v="41"/>
    <x v="295"/>
  </r>
  <r>
    <s v="October"/>
    <x v="0"/>
    <n v="2"/>
    <b v="0"/>
    <s v="low"/>
    <n v="4"/>
    <x v="296"/>
  </r>
  <r>
    <s v="October"/>
    <x v="0"/>
    <n v="5"/>
    <b v="0"/>
    <s v="low"/>
    <n v="27"/>
    <x v="297"/>
  </r>
  <r>
    <s v="August"/>
    <x v="0"/>
    <n v="0"/>
    <s v="FREE DELIVERY"/>
    <s v="High"/>
    <n v="8"/>
    <x v="298"/>
  </r>
  <r>
    <s v="August"/>
    <x v="0"/>
    <n v="1"/>
    <b v="0"/>
    <s v="High"/>
    <n v="15"/>
    <x v="299"/>
  </r>
  <r>
    <s v="May"/>
    <x v="0"/>
    <n v="2"/>
    <b v="0"/>
    <s v="Critical"/>
    <n v="19"/>
    <x v="300"/>
  </r>
  <r>
    <s v="June"/>
    <x v="2"/>
    <n v="1"/>
    <b v="0"/>
    <s v="Critical"/>
    <n v="8"/>
    <x v="301"/>
  </r>
  <r>
    <s v="November"/>
    <x v="0"/>
    <n v="2"/>
    <b v="0"/>
    <s v="Medium"/>
    <n v="41"/>
    <x v="302"/>
  </r>
  <r>
    <s v="April"/>
    <x v="1"/>
    <n v="2"/>
    <b v="0"/>
    <s v="Medium"/>
    <n v="3"/>
    <x v="303"/>
  </r>
  <r>
    <s v="August"/>
    <x v="1"/>
    <n v="2"/>
    <b v="0"/>
    <s v="low"/>
    <n v="24"/>
    <x v="304"/>
  </r>
  <r>
    <s v="August"/>
    <x v="2"/>
    <n v="2"/>
    <b v="0"/>
    <s v="High"/>
    <n v="20"/>
    <x v="305"/>
  </r>
  <r>
    <s v="August"/>
    <x v="2"/>
    <n v="1"/>
    <b v="0"/>
    <s v="High"/>
    <n v="19"/>
    <x v="306"/>
  </r>
  <r>
    <s v="October"/>
    <x v="1"/>
    <n v="1"/>
    <b v="0"/>
    <s v="Medium"/>
    <n v="11"/>
    <x v="307"/>
  </r>
  <r>
    <s v="October"/>
    <x v="1"/>
    <n v="2"/>
    <b v="0"/>
    <s v="Medium"/>
    <n v="8"/>
    <x v="308"/>
  </r>
  <r>
    <s v="February"/>
    <x v="0"/>
    <n v="1"/>
    <b v="0"/>
    <s v="Not Specified"/>
    <n v="4"/>
    <x v="309"/>
  </r>
  <r>
    <s v="February"/>
    <x v="0"/>
    <n v="1"/>
    <b v="0"/>
    <s v="Not Specified"/>
    <n v="25"/>
    <x v="310"/>
  </r>
  <r>
    <s v="February"/>
    <x v="0"/>
    <n v="2"/>
    <b v="0"/>
    <s v="Not Specified"/>
    <n v="4"/>
    <x v="311"/>
  </r>
  <r>
    <s v="October"/>
    <x v="2"/>
    <n v="1"/>
    <b v="0"/>
    <s v="Not Specified"/>
    <n v="13"/>
    <x v="312"/>
  </r>
  <r>
    <s v="August"/>
    <x v="3"/>
    <n v="3"/>
    <b v="0"/>
    <s v="Not Specified"/>
    <n v="31"/>
    <x v="313"/>
  </r>
  <r>
    <s v="August"/>
    <x v="3"/>
    <n v="1"/>
    <b v="0"/>
    <s v="Not Specified"/>
    <n v="3"/>
    <x v="314"/>
  </r>
  <r>
    <s v="August"/>
    <x v="3"/>
    <n v="2"/>
    <b v="0"/>
    <s v="Not Specified"/>
    <n v="47"/>
    <x v="315"/>
  </r>
  <r>
    <s v="June"/>
    <x v="0"/>
    <n v="3"/>
    <b v="0"/>
    <s v="Critical"/>
    <n v="14"/>
    <x v="316"/>
  </r>
  <r>
    <s v="June"/>
    <x v="0"/>
    <n v="1"/>
    <b v="0"/>
    <s v="Critical"/>
    <n v="5"/>
    <x v="317"/>
  </r>
  <r>
    <s v="June"/>
    <x v="0"/>
    <n v="2"/>
    <b v="0"/>
    <s v="Critical"/>
    <n v="48"/>
    <x v="318"/>
  </r>
  <r>
    <s v="June"/>
    <x v="0"/>
    <n v="2"/>
    <b v="0"/>
    <s v="Critical"/>
    <n v="13"/>
    <x v="319"/>
  </r>
  <r>
    <s v="February"/>
    <x v="0"/>
    <n v="0"/>
    <s v="FREE DELIVERY"/>
    <s v="Not Specified"/>
    <n v="31"/>
    <x v="320"/>
  </r>
  <r>
    <s v="August"/>
    <x v="3"/>
    <n v="3"/>
    <b v="0"/>
    <s v="High"/>
    <n v="13"/>
    <x v="321"/>
  </r>
  <r>
    <s v="August"/>
    <x v="3"/>
    <n v="1"/>
    <b v="0"/>
    <s v="High"/>
    <n v="26"/>
    <x v="322"/>
  </r>
  <r>
    <s v="August"/>
    <x v="3"/>
    <n v="1"/>
    <b v="0"/>
    <s v="High"/>
    <n v="50"/>
    <x v="323"/>
  </r>
  <r>
    <s v="May"/>
    <x v="2"/>
    <n v="1"/>
    <b v="0"/>
    <s v="High"/>
    <n v="6"/>
    <x v="324"/>
  </r>
  <r>
    <s v="October"/>
    <x v="0"/>
    <n v="1"/>
    <b v="0"/>
    <s v="Critical"/>
    <n v="49"/>
    <x v="325"/>
  </r>
  <r>
    <s v="October"/>
    <x v="0"/>
    <n v="1"/>
    <b v="0"/>
    <s v="Critical"/>
    <n v="18"/>
    <x v="326"/>
  </r>
  <r>
    <s v="October"/>
    <x v="0"/>
    <n v="2"/>
    <b v="0"/>
    <s v="Critical"/>
    <n v="27"/>
    <x v="327"/>
  </r>
  <r>
    <s v="October"/>
    <x v="3"/>
    <n v="1"/>
    <b v="0"/>
    <s v="Not Specified"/>
    <n v="5"/>
    <x v="328"/>
  </r>
  <r>
    <s v="October"/>
    <x v="3"/>
    <n v="2"/>
    <b v="0"/>
    <s v="Not Specified"/>
    <n v="19"/>
    <x v="329"/>
  </r>
  <r>
    <s v="June"/>
    <x v="0"/>
    <n v="2"/>
    <b v="0"/>
    <s v="Medium"/>
    <n v="31"/>
    <x v="330"/>
  </r>
  <r>
    <s v="January"/>
    <x v="2"/>
    <n v="0"/>
    <s v="FREE DELIVERY"/>
    <s v="Not Specified"/>
    <n v="39"/>
    <x v="331"/>
  </r>
  <r>
    <s v="January"/>
    <x v="2"/>
    <n v="2"/>
    <b v="0"/>
    <s v="Not Specified"/>
    <n v="28"/>
    <x v="332"/>
  </r>
  <r>
    <s v="January"/>
    <x v="3"/>
    <n v="0"/>
    <s v="FREE DELIVERY"/>
    <s v="Critical"/>
    <n v="23"/>
    <x v="333"/>
  </r>
  <r>
    <s v="March"/>
    <x v="2"/>
    <n v="2"/>
    <b v="0"/>
    <s v="low"/>
    <n v="45"/>
    <x v="334"/>
  </r>
  <r>
    <s v="April"/>
    <x v="2"/>
    <n v="4"/>
    <b v="0"/>
    <s v="low"/>
    <n v="47"/>
    <x v="335"/>
  </r>
  <r>
    <s v="November"/>
    <x v="0"/>
    <n v="0"/>
    <s v="FREE DELIVERY"/>
    <s v="low"/>
    <n v="6"/>
    <x v="336"/>
  </r>
  <r>
    <s v="May"/>
    <x v="2"/>
    <n v="1"/>
    <b v="0"/>
    <s v="Not Specified"/>
    <n v="33"/>
    <x v="337"/>
  </r>
  <r>
    <s v="May"/>
    <x v="1"/>
    <n v="1"/>
    <b v="0"/>
    <s v="High"/>
    <n v="24"/>
    <x v="338"/>
  </r>
  <r>
    <s v="June"/>
    <x v="0"/>
    <n v="1"/>
    <b v="0"/>
    <s v="Medium"/>
    <n v="24"/>
    <x v="339"/>
  </r>
  <r>
    <s v="November"/>
    <x v="3"/>
    <n v="1"/>
    <b v="0"/>
    <s v="Medium"/>
    <n v="47"/>
    <x v="340"/>
  </r>
  <r>
    <s v="September"/>
    <x v="1"/>
    <n v="0"/>
    <s v="FREE DELIVERY"/>
    <s v="High"/>
    <n v="46"/>
    <x v="341"/>
  </r>
  <r>
    <s v="February"/>
    <x v="0"/>
    <n v="2"/>
    <b v="0"/>
    <s v="Medium"/>
    <n v="3"/>
    <x v="342"/>
  </r>
  <r>
    <s v="February"/>
    <x v="0"/>
    <n v="1"/>
    <b v="0"/>
    <s v="Medium"/>
    <n v="10"/>
    <x v="343"/>
  </r>
  <r>
    <s v="February"/>
    <x v="0"/>
    <n v="2"/>
    <b v="0"/>
    <s v="Medium"/>
    <n v="18"/>
    <x v="344"/>
  </r>
  <r>
    <s v="May"/>
    <x v="1"/>
    <n v="1"/>
    <b v="0"/>
    <s v="Medium"/>
    <n v="32"/>
    <x v="345"/>
  </r>
  <r>
    <s v="November"/>
    <x v="3"/>
    <n v="1"/>
    <b v="0"/>
    <s v="Not Specified"/>
    <n v="16"/>
    <x v="346"/>
  </r>
  <r>
    <s v="August"/>
    <x v="0"/>
    <n v="2"/>
    <b v="0"/>
    <s v="Medium"/>
    <n v="1"/>
    <x v="347"/>
  </r>
  <r>
    <s v="August"/>
    <x v="1"/>
    <n v="1"/>
    <b v="0"/>
    <s v="High"/>
    <n v="47"/>
    <x v="348"/>
  </r>
  <r>
    <s v="August"/>
    <x v="1"/>
    <n v="1"/>
    <b v="0"/>
    <s v="High"/>
    <n v="20"/>
    <x v="349"/>
  </r>
  <r>
    <s v="November"/>
    <x v="1"/>
    <n v="1"/>
    <b v="0"/>
    <s v="High"/>
    <n v="29"/>
    <x v="350"/>
  </r>
  <r>
    <s v="November"/>
    <x v="1"/>
    <n v="2"/>
    <b v="0"/>
    <s v="High"/>
    <n v="15"/>
    <x v="351"/>
  </r>
  <r>
    <s v="June"/>
    <x v="2"/>
    <n v="0"/>
    <s v="FREE DELIVERY"/>
    <s v="Critical"/>
    <n v="40"/>
    <x v="352"/>
  </r>
  <r>
    <s v="August"/>
    <x v="2"/>
    <n v="3"/>
    <b v="0"/>
    <s v="High"/>
    <n v="31"/>
    <x v="353"/>
  </r>
  <r>
    <s v="August"/>
    <x v="2"/>
    <n v="1"/>
    <b v="0"/>
    <s v="High"/>
    <n v="41"/>
    <x v="354"/>
  </r>
  <r>
    <s v="August"/>
    <x v="2"/>
    <n v="1"/>
    <b v="0"/>
    <s v="High"/>
    <n v="6"/>
    <x v="355"/>
  </r>
  <r>
    <s v="August"/>
    <x v="2"/>
    <n v="2"/>
    <b v="0"/>
    <s v="High"/>
    <n v="30"/>
    <x v="356"/>
  </r>
  <r>
    <s v="March"/>
    <x v="3"/>
    <n v="7"/>
    <b v="0"/>
    <s v="low"/>
    <n v="14"/>
    <x v="357"/>
  </r>
  <r>
    <s v="June"/>
    <x v="0"/>
    <n v="1"/>
    <b v="0"/>
    <s v="Not Specified"/>
    <n v="10"/>
    <x v="358"/>
  </r>
  <r>
    <s v="February"/>
    <x v="1"/>
    <n v="2"/>
    <b v="0"/>
    <s v="low"/>
    <n v="38"/>
    <x v="359"/>
  </r>
  <r>
    <s v="February"/>
    <x v="1"/>
    <n v="6"/>
    <b v="0"/>
    <s v="low"/>
    <n v="26"/>
    <x v="360"/>
  </r>
  <r>
    <s v="February"/>
    <x v="1"/>
    <n v="6"/>
    <b v="0"/>
    <s v="low"/>
    <n v="36"/>
    <x v="361"/>
  </r>
  <r>
    <s v="March"/>
    <x v="1"/>
    <n v="8"/>
    <b v="0"/>
    <s v="low"/>
    <n v="16"/>
    <x v="362"/>
  </r>
  <r>
    <s v="October"/>
    <x v="3"/>
    <n v="1"/>
    <b v="0"/>
    <s v="Critical"/>
    <n v="23"/>
    <x v="363"/>
  </r>
  <r>
    <s v="March"/>
    <x v="3"/>
    <n v="1"/>
    <b v="0"/>
    <s v="Critical"/>
    <n v="3"/>
    <x v="364"/>
  </r>
  <r>
    <s v="March"/>
    <x v="0"/>
    <n v="2"/>
    <b v="0"/>
    <s v="Medium"/>
    <n v="36"/>
    <x v="365"/>
  </r>
  <r>
    <s v="July"/>
    <x v="3"/>
    <n v="2"/>
    <b v="0"/>
    <s v="low"/>
    <n v="25"/>
    <x v="366"/>
  </r>
  <r>
    <s v="November"/>
    <x v="1"/>
    <n v="2"/>
    <b v="0"/>
    <s v="low"/>
    <n v="22"/>
    <x v="367"/>
  </r>
  <r>
    <s v="November"/>
    <x v="1"/>
    <n v="7"/>
    <b v="0"/>
    <s v="low"/>
    <n v="10"/>
    <x v="368"/>
  </r>
  <r>
    <s v="November"/>
    <x v="1"/>
    <n v="7"/>
    <b v="0"/>
    <s v="low"/>
    <n v="26"/>
    <x v="369"/>
  </r>
  <r>
    <s v="March"/>
    <x v="3"/>
    <n v="1"/>
    <b v="0"/>
    <s v="Medium"/>
    <n v="29"/>
    <x v="370"/>
  </r>
  <r>
    <s v="September"/>
    <x v="2"/>
    <n v="2"/>
    <b v="0"/>
    <s v="High"/>
    <n v="7"/>
    <x v="371"/>
  </r>
  <r>
    <s v="July"/>
    <x v="2"/>
    <n v="2"/>
    <b v="0"/>
    <s v="Not Specified"/>
    <n v="1"/>
    <x v="372"/>
  </r>
  <r>
    <s v="July"/>
    <x v="3"/>
    <n v="2"/>
    <b v="0"/>
    <s v="Not Specified"/>
    <n v="45"/>
    <x v="373"/>
  </r>
  <r>
    <s v="March"/>
    <x v="0"/>
    <n v="0"/>
    <s v="FREE DELIVERY"/>
    <s v="High"/>
    <n v="5"/>
    <x v="374"/>
  </r>
  <r>
    <s v="April"/>
    <x v="0"/>
    <n v="3"/>
    <b v="0"/>
    <s v="High"/>
    <n v="31"/>
    <x v="375"/>
  </r>
  <r>
    <s v="February"/>
    <x v="0"/>
    <n v="2"/>
    <b v="0"/>
    <s v="low"/>
    <n v="15"/>
    <x v="376"/>
  </r>
  <r>
    <s v="September"/>
    <x v="1"/>
    <n v="7"/>
    <b v="0"/>
    <s v="low"/>
    <n v="35"/>
    <x v="377"/>
  </r>
  <r>
    <s v="December"/>
    <x v="0"/>
    <n v="2"/>
    <b v="0"/>
    <s v="Not Specified"/>
    <n v="12"/>
    <x v="378"/>
  </r>
  <r>
    <s v="June"/>
    <x v="3"/>
    <n v="2"/>
    <b v="0"/>
    <s v="Critical"/>
    <n v="4"/>
    <x v="379"/>
  </r>
  <r>
    <s v="December"/>
    <x v="1"/>
    <n v="1"/>
    <b v="0"/>
    <s v="Critical"/>
    <n v="19"/>
    <x v="380"/>
  </r>
  <r>
    <s v="December"/>
    <x v="1"/>
    <n v="1"/>
    <b v="0"/>
    <s v="Critical"/>
    <n v="25"/>
    <x v="381"/>
  </r>
  <r>
    <s v="December"/>
    <x v="1"/>
    <n v="1"/>
    <b v="0"/>
    <s v="Critical"/>
    <n v="10"/>
    <x v="382"/>
  </r>
  <r>
    <s v="February"/>
    <x v="1"/>
    <n v="2"/>
    <b v="0"/>
    <s v="Not Specified"/>
    <n v="32"/>
    <x v="383"/>
  </r>
  <r>
    <s v="July"/>
    <x v="0"/>
    <n v="2"/>
    <b v="0"/>
    <s v="Not Specified"/>
    <n v="20"/>
    <x v="384"/>
  </r>
  <r>
    <s v="May"/>
    <x v="2"/>
    <n v="2"/>
    <b v="0"/>
    <s v="Critical"/>
    <n v="17"/>
    <x v="385"/>
  </r>
  <r>
    <s v="March"/>
    <x v="0"/>
    <n v="3"/>
    <b v="0"/>
    <s v="Medium"/>
    <n v="42"/>
    <x v="386"/>
  </r>
  <r>
    <s v="April"/>
    <x v="3"/>
    <n v="1"/>
    <b v="0"/>
    <s v="Not Specified"/>
    <n v="40"/>
    <x v="387"/>
  </r>
  <r>
    <s v="April"/>
    <x v="1"/>
    <n v="3"/>
    <b v="0"/>
    <s v="High"/>
    <n v="21"/>
    <x v="388"/>
  </r>
  <r>
    <s v="January"/>
    <x v="2"/>
    <n v="2"/>
    <b v="0"/>
    <s v="Medium"/>
    <n v="39"/>
    <x v="389"/>
  </r>
  <r>
    <s v="February"/>
    <x v="0"/>
    <n v="0"/>
    <s v="FREE DELIVERY"/>
    <s v="Not Specified"/>
    <n v="45"/>
    <x v="390"/>
  </r>
  <r>
    <s v="February"/>
    <x v="0"/>
    <n v="1"/>
    <b v="0"/>
    <s v="Not Specified"/>
    <n v="21"/>
    <x v="391"/>
  </r>
  <r>
    <s v="April"/>
    <x v="1"/>
    <n v="1"/>
    <b v="0"/>
    <s v="Not Specified"/>
    <n v="19"/>
    <x v="392"/>
  </r>
  <r>
    <s v="April"/>
    <x v="1"/>
    <n v="1"/>
    <b v="0"/>
    <s v="Not Specified"/>
    <n v="20"/>
    <x v="393"/>
  </r>
  <r>
    <s v="May"/>
    <x v="0"/>
    <n v="1"/>
    <b v="0"/>
    <s v="High"/>
    <n v="48"/>
    <x v="394"/>
  </r>
  <r>
    <s v="May"/>
    <x v="0"/>
    <n v="1"/>
    <b v="0"/>
    <s v="High"/>
    <n v="34"/>
    <x v="395"/>
  </r>
  <r>
    <s v="May"/>
    <x v="0"/>
    <n v="1"/>
    <b v="0"/>
    <s v="High"/>
    <n v="34"/>
    <x v="396"/>
  </r>
  <r>
    <s v="July"/>
    <x v="3"/>
    <n v="1"/>
    <b v="0"/>
    <s v="Not Specified"/>
    <n v="15"/>
    <x v="397"/>
  </r>
  <r>
    <s v="April"/>
    <x v="3"/>
    <n v="2"/>
    <b v="0"/>
    <s v="Not Specified"/>
    <n v="1"/>
    <x v="398"/>
  </r>
  <r>
    <s v="June"/>
    <x v="1"/>
    <n v="2"/>
    <b v="0"/>
    <s v="Critical"/>
    <n v="27"/>
    <x v="399"/>
  </r>
  <r>
    <s v="September"/>
    <x v="0"/>
    <n v="1"/>
    <b v="0"/>
    <s v="Not Specified"/>
    <n v="40"/>
    <x v="400"/>
  </r>
  <r>
    <s v="August"/>
    <x v="1"/>
    <n v="2"/>
    <b v="0"/>
    <s v="Critical"/>
    <n v="5"/>
    <x v="401"/>
  </r>
  <r>
    <s v="May"/>
    <x v="0"/>
    <n v="2"/>
    <b v="0"/>
    <s v="High"/>
    <n v="37"/>
    <x v="402"/>
  </r>
  <r>
    <s v="May"/>
    <x v="0"/>
    <n v="1"/>
    <b v="0"/>
    <s v="High"/>
    <n v="28"/>
    <x v="403"/>
  </r>
  <r>
    <s v="August"/>
    <x v="2"/>
    <n v="0"/>
    <s v="FREE DELIVERY"/>
    <s v="Medium"/>
    <n v="39"/>
    <x v="404"/>
  </r>
  <r>
    <s v="September"/>
    <x v="0"/>
    <n v="2"/>
    <b v="0"/>
    <s v="Critical"/>
    <n v="20"/>
    <x v="405"/>
  </r>
  <r>
    <s v="September"/>
    <x v="0"/>
    <n v="2"/>
    <b v="0"/>
    <s v="Critical"/>
    <n v="19"/>
    <x v="406"/>
  </r>
  <r>
    <s v="June"/>
    <x v="1"/>
    <n v="0"/>
    <s v="FREE DELIVERY"/>
    <s v="low"/>
    <n v="5"/>
    <x v="407"/>
  </r>
  <r>
    <s v="January"/>
    <x v="2"/>
    <n v="0"/>
    <s v="FREE DELIVERY"/>
    <s v="Critical"/>
    <n v="34"/>
    <x v="408"/>
  </r>
  <r>
    <s v="October"/>
    <x v="0"/>
    <n v="2"/>
    <b v="0"/>
    <s v="Critical"/>
    <n v="12"/>
    <x v="409"/>
  </r>
  <r>
    <s v="June"/>
    <x v="2"/>
    <n v="2"/>
    <b v="0"/>
    <s v="High"/>
    <n v="43"/>
    <x v="410"/>
  </r>
  <r>
    <s v="June"/>
    <x v="2"/>
    <n v="2"/>
    <b v="0"/>
    <s v="High"/>
    <n v="18"/>
    <x v="411"/>
  </r>
  <r>
    <s v="June"/>
    <x v="2"/>
    <n v="2"/>
    <b v="0"/>
    <s v="High"/>
    <n v="41"/>
    <x v="412"/>
  </r>
  <r>
    <s v="July"/>
    <x v="1"/>
    <n v="9"/>
    <b v="0"/>
    <s v="low"/>
    <n v="27"/>
    <x v="413"/>
  </r>
  <r>
    <s v="March"/>
    <x v="0"/>
    <n v="0"/>
    <s v="FREE DELIVERY"/>
    <s v="Medium"/>
    <n v="46"/>
    <x v="414"/>
  </r>
  <r>
    <s v="November"/>
    <x v="0"/>
    <n v="2"/>
    <b v="0"/>
    <s v="Critical"/>
    <n v="8"/>
    <x v="415"/>
  </r>
  <r>
    <s v="November"/>
    <x v="3"/>
    <n v="0"/>
    <s v="FREE DELIVERY"/>
    <s v="Medium"/>
    <n v="12"/>
    <x v="416"/>
  </r>
  <r>
    <s v="November"/>
    <x v="3"/>
    <n v="1"/>
    <b v="0"/>
    <s v="Medium"/>
    <n v="48"/>
    <x v="417"/>
  </r>
  <r>
    <s v="September"/>
    <x v="2"/>
    <n v="2"/>
    <b v="0"/>
    <s v="High"/>
    <n v="4"/>
    <x v="418"/>
  </r>
  <r>
    <s v="November"/>
    <x v="3"/>
    <n v="2"/>
    <b v="0"/>
    <s v="Medium"/>
    <n v="48"/>
    <x v="419"/>
  </r>
  <r>
    <s v="July"/>
    <x v="0"/>
    <n v="2"/>
    <b v="0"/>
    <s v="Critical"/>
    <n v="1"/>
    <x v="420"/>
  </r>
  <r>
    <s v="March"/>
    <x v="3"/>
    <n v="1"/>
    <b v="0"/>
    <s v="Medium"/>
    <n v="26"/>
    <x v="421"/>
  </r>
  <r>
    <s v="February"/>
    <x v="2"/>
    <n v="4"/>
    <b v="0"/>
    <s v="low"/>
    <n v="5"/>
    <x v="422"/>
  </r>
  <r>
    <s v="February"/>
    <x v="2"/>
    <n v="2"/>
    <b v="0"/>
    <s v="low"/>
    <n v="1"/>
    <x v="423"/>
  </r>
  <r>
    <s v="November"/>
    <x v="2"/>
    <n v="1"/>
    <b v="0"/>
    <s v="High"/>
    <n v="12"/>
    <x v="424"/>
  </r>
  <r>
    <s v="June"/>
    <x v="2"/>
    <n v="2"/>
    <b v="0"/>
    <s v="Critical"/>
    <n v="17"/>
    <x v="425"/>
  </r>
  <r>
    <s v="May"/>
    <x v="0"/>
    <n v="0"/>
    <s v="FREE DELIVERY"/>
    <s v="High"/>
    <n v="2"/>
    <x v="426"/>
  </r>
  <r>
    <s v="May"/>
    <x v="0"/>
    <n v="2"/>
    <b v="0"/>
    <s v="High"/>
    <n v="20"/>
    <x v="427"/>
  </r>
  <r>
    <s v="May"/>
    <x v="3"/>
    <n v="1"/>
    <b v="0"/>
    <s v="Not Specified"/>
    <n v="30"/>
    <x v="428"/>
  </r>
  <r>
    <s v="August"/>
    <x v="1"/>
    <n v="0"/>
    <s v="FREE DELIVERY"/>
    <s v="High"/>
    <n v="43"/>
    <x v="429"/>
  </r>
  <r>
    <s v="December"/>
    <x v="2"/>
    <n v="1"/>
    <b v="0"/>
    <s v="Critical"/>
    <n v="50"/>
    <x v="430"/>
  </r>
  <r>
    <s v="December"/>
    <x v="3"/>
    <n v="1"/>
    <b v="0"/>
    <s v="Not Specified"/>
    <n v="9"/>
    <x v="431"/>
  </r>
  <r>
    <s v="July"/>
    <x v="1"/>
    <n v="0"/>
    <s v="FREE DELIVERY"/>
    <s v="Critical"/>
    <n v="49"/>
    <x v="432"/>
  </r>
  <r>
    <s v="December"/>
    <x v="0"/>
    <n v="2"/>
    <b v="0"/>
    <s v="High"/>
    <n v="2"/>
    <x v="433"/>
  </r>
  <r>
    <s v="May"/>
    <x v="2"/>
    <n v="4"/>
    <b v="0"/>
    <s v="low"/>
    <n v="5"/>
    <x v="434"/>
  </r>
  <r>
    <s v="January"/>
    <x v="1"/>
    <n v="2"/>
    <b v="0"/>
    <s v="Not Specified"/>
    <n v="1"/>
    <x v="435"/>
  </r>
  <r>
    <s v="October"/>
    <x v="2"/>
    <n v="2"/>
    <b v="0"/>
    <s v="Not Specified"/>
    <n v="39"/>
    <x v="436"/>
  </r>
  <r>
    <s v="October"/>
    <x v="2"/>
    <n v="2"/>
    <b v="0"/>
    <s v="Not Specified"/>
    <n v="22"/>
    <x v="437"/>
  </r>
  <r>
    <s v="March"/>
    <x v="0"/>
    <n v="2"/>
    <b v="0"/>
    <s v="Not Specified"/>
    <n v="1"/>
    <x v="438"/>
  </r>
  <r>
    <s v="March"/>
    <x v="0"/>
    <n v="2"/>
    <b v="0"/>
    <s v="Not Specified"/>
    <n v="47"/>
    <x v="439"/>
  </r>
  <r>
    <s v="November"/>
    <x v="2"/>
    <n v="2"/>
    <b v="0"/>
    <s v="High"/>
    <n v="48"/>
    <x v="440"/>
  </r>
  <r>
    <s v="November"/>
    <x v="2"/>
    <n v="0"/>
    <s v="FREE DELIVERY"/>
    <s v="High"/>
    <n v="45"/>
    <x v="441"/>
  </r>
  <r>
    <s v="January"/>
    <x v="3"/>
    <n v="2"/>
    <b v="0"/>
    <s v="High"/>
    <n v="6"/>
    <x v="442"/>
  </r>
  <r>
    <s v="November"/>
    <x v="0"/>
    <n v="2"/>
    <b v="0"/>
    <s v="Medium"/>
    <n v="28"/>
    <x v="443"/>
  </r>
  <r>
    <s v="April"/>
    <x v="2"/>
    <n v="1"/>
    <b v="0"/>
    <s v="High"/>
    <n v="43"/>
    <x v="444"/>
  </r>
  <r>
    <s v="April"/>
    <x v="2"/>
    <n v="1"/>
    <b v="0"/>
    <s v="High"/>
    <n v="19"/>
    <x v="445"/>
  </r>
  <r>
    <s v="April"/>
    <x v="2"/>
    <n v="1"/>
    <b v="0"/>
    <s v="High"/>
    <n v="7"/>
    <x v="446"/>
  </r>
  <r>
    <s v="April"/>
    <x v="2"/>
    <n v="1"/>
    <b v="0"/>
    <s v="High"/>
    <n v="20"/>
    <x v="447"/>
  </r>
  <r>
    <s v="April"/>
    <x v="0"/>
    <n v="1"/>
    <b v="0"/>
    <s v="Critical"/>
    <n v="44"/>
    <x v="448"/>
  </r>
  <r>
    <s v="March"/>
    <x v="1"/>
    <n v="1"/>
    <b v="0"/>
    <s v="Not Specified"/>
    <n v="47"/>
    <x v="449"/>
  </r>
  <r>
    <s v="February"/>
    <x v="3"/>
    <n v="2"/>
    <b v="0"/>
    <s v="Medium"/>
    <n v="41"/>
    <x v="450"/>
  </r>
  <r>
    <s v="February"/>
    <x v="3"/>
    <n v="1"/>
    <b v="0"/>
    <s v="Medium"/>
    <n v="49"/>
    <x v="451"/>
  </r>
  <r>
    <s v="October"/>
    <x v="3"/>
    <n v="0"/>
    <s v="FREE DELIVERY"/>
    <s v="Critical"/>
    <n v="10"/>
    <x v="452"/>
  </r>
  <r>
    <s v="November"/>
    <x v="1"/>
    <n v="1"/>
    <b v="0"/>
    <s v="Not Specified"/>
    <n v="44"/>
    <x v="453"/>
  </r>
  <r>
    <s v="July"/>
    <x v="2"/>
    <n v="2"/>
    <b v="0"/>
    <s v="High"/>
    <n v="10"/>
    <x v="454"/>
  </r>
  <r>
    <s v="November"/>
    <x v="0"/>
    <n v="2"/>
    <b v="0"/>
    <s v="Not Specified"/>
    <n v="20"/>
    <x v="455"/>
  </r>
  <r>
    <s v="February"/>
    <x v="0"/>
    <n v="1"/>
    <b v="0"/>
    <s v="Not Specified"/>
    <n v="21"/>
    <x v="456"/>
  </r>
  <r>
    <s v="January"/>
    <x v="2"/>
    <n v="2"/>
    <b v="0"/>
    <s v="Medium"/>
    <n v="17"/>
    <x v="457"/>
  </r>
  <r>
    <s v="January"/>
    <x v="2"/>
    <n v="2"/>
    <b v="0"/>
    <s v="Medium"/>
    <n v="8"/>
    <x v="458"/>
  </r>
  <r>
    <s v="August"/>
    <x v="3"/>
    <n v="2"/>
    <b v="0"/>
    <s v="Medium"/>
    <n v="31"/>
    <x v="459"/>
  </r>
  <r>
    <s v="June"/>
    <x v="0"/>
    <n v="1"/>
    <b v="0"/>
    <s v="High"/>
    <n v="21"/>
    <x v="460"/>
  </r>
  <r>
    <s v="August"/>
    <x v="3"/>
    <n v="1"/>
    <b v="0"/>
    <s v="Critical"/>
    <n v="1"/>
    <x v="461"/>
  </r>
  <r>
    <s v="December"/>
    <x v="0"/>
    <n v="2"/>
    <b v="0"/>
    <s v="High"/>
    <n v="14"/>
    <x v="462"/>
  </r>
  <r>
    <s v="October"/>
    <x v="1"/>
    <n v="1"/>
    <b v="0"/>
    <s v="Critical"/>
    <n v="7"/>
    <x v="463"/>
  </r>
  <r>
    <s v="April"/>
    <x v="2"/>
    <n v="2"/>
    <b v="0"/>
    <s v="Critical"/>
    <n v="28"/>
    <x v="464"/>
  </r>
  <r>
    <s v="November"/>
    <x v="3"/>
    <n v="3"/>
    <b v="0"/>
    <s v="Critical"/>
    <n v="50"/>
    <x v="465"/>
  </r>
  <r>
    <s v="November"/>
    <x v="3"/>
    <n v="0"/>
    <s v="FREE DELIVERY"/>
    <s v="Critical"/>
    <n v="31"/>
    <x v="466"/>
  </r>
  <r>
    <s v="April"/>
    <x v="1"/>
    <n v="1"/>
    <b v="0"/>
    <s v="Critical"/>
    <n v="1"/>
    <x v="467"/>
  </r>
  <r>
    <s v="February"/>
    <x v="0"/>
    <n v="2"/>
    <b v="0"/>
    <s v="low"/>
    <n v="13"/>
    <x v="468"/>
  </r>
  <r>
    <s v="September"/>
    <x v="0"/>
    <n v="2"/>
    <b v="0"/>
    <s v="High"/>
    <n v="47"/>
    <x v="469"/>
  </r>
  <r>
    <s v="February"/>
    <x v="3"/>
    <n v="0"/>
    <s v="FREE DELIVERY"/>
    <s v="low"/>
    <n v="39"/>
    <x v="470"/>
  </r>
  <r>
    <s v="February"/>
    <x v="3"/>
    <n v="5"/>
    <b v="0"/>
    <s v="low"/>
    <n v="11"/>
    <x v="471"/>
  </r>
  <r>
    <s v="November"/>
    <x v="1"/>
    <n v="2"/>
    <b v="0"/>
    <s v="Critical"/>
    <n v="32"/>
    <x v="472"/>
  </r>
  <r>
    <s v="November"/>
    <x v="1"/>
    <n v="2"/>
    <b v="0"/>
    <s v="Critical"/>
    <n v="44"/>
    <x v="473"/>
  </r>
  <r>
    <s v="November"/>
    <x v="1"/>
    <n v="2"/>
    <b v="0"/>
    <s v="Critical"/>
    <n v="12"/>
    <x v="474"/>
  </r>
  <r>
    <s v="October"/>
    <x v="2"/>
    <n v="2"/>
    <b v="0"/>
    <s v="Critical"/>
    <n v="26"/>
    <x v="475"/>
  </r>
  <r>
    <s v="December"/>
    <x v="3"/>
    <n v="7"/>
    <b v="0"/>
    <s v="low"/>
    <n v="29"/>
    <x v="476"/>
  </r>
  <r>
    <s v="May"/>
    <x v="0"/>
    <n v="0"/>
    <s v="FREE DELIVERY"/>
    <s v="Critical"/>
    <n v="24"/>
    <x v="477"/>
  </r>
  <r>
    <s v="January"/>
    <x v="2"/>
    <n v="1"/>
    <b v="0"/>
    <s v="Medium"/>
    <n v="36"/>
    <x v="478"/>
  </r>
  <r>
    <s v="July"/>
    <x v="1"/>
    <n v="2"/>
    <b v="0"/>
    <s v="High"/>
    <n v="4"/>
    <x v="479"/>
  </r>
  <r>
    <s v="July"/>
    <x v="1"/>
    <n v="1"/>
    <b v="0"/>
    <s v="High"/>
    <n v="39"/>
    <x v="480"/>
  </r>
  <r>
    <s v="July"/>
    <x v="1"/>
    <n v="0"/>
    <s v="FREE DELIVERY"/>
    <s v="High"/>
    <n v="5"/>
    <x v="481"/>
  </r>
  <r>
    <s v="March"/>
    <x v="3"/>
    <n v="1"/>
    <b v="0"/>
    <s v="High"/>
    <n v="42"/>
    <x v="482"/>
  </r>
  <r>
    <s v="January"/>
    <x v="1"/>
    <n v="2"/>
    <b v="0"/>
    <s v="High"/>
    <n v="23"/>
    <x v="483"/>
  </r>
  <r>
    <s v="January"/>
    <x v="1"/>
    <n v="3"/>
    <b v="0"/>
    <s v="High"/>
    <n v="21"/>
    <x v="484"/>
  </r>
  <r>
    <s v="December"/>
    <x v="2"/>
    <n v="1"/>
    <b v="0"/>
    <s v="High"/>
    <n v="18"/>
    <x v="485"/>
  </r>
  <r>
    <s v="March"/>
    <x v="3"/>
    <n v="2"/>
    <b v="0"/>
    <s v="Not Specified"/>
    <n v="18"/>
    <x v="486"/>
  </r>
  <r>
    <s v="February"/>
    <x v="2"/>
    <n v="2"/>
    <b v="0"/>
    <s v="Critical"/>
    <n v="30"/>
    <x v="487"/>
  </r>
  <r>
    <s v="January"/>
    <x v="2"/>
    <n v="0"/>
    <s v="FREE DELIVERY"/>
    <s v="Not Specified"/>
    <n v="10"/>
    <x v="488"/>
  </r>
  <r>
    <s v="January"/>
    <x v="2"/>
    <n v="2"/>
    <b v="0"/>
    <s v="Not Specified"/>
    <n v="26"/>
    <x v="489"/>
  </r>
  <r>
    <s v="September"/>
    <x v="1"/>
    <n v="0"/>
    <s v="FREE DELIVERY"/>
    <s v="Medium"/>
    <n v="7"/>
    <x v="490"/>
  </r>
  <r>
    <s v="September"/>
    <x v="1"/>
    <n v="1"/>
    <b v="0"/>
    <s v="Medium"/>
    <n v="36"/>
    <x v="491"/>
  </r>
  <r>
    <s v="May"/>
    <x v="3"/>
    <n v="0"/>
    <s v="FREE DELIVERY"/>
    <s v="Critical"/>
    <n v="42"/>
    <x v="492"/>
  </r>
  <r>
    <s v="August"/>
    <x v="1"/>
    <n v="4"/>
    <b v="0"/>
    <s v="low"/>
    <n v="32"/>
    <x v="493"/>
  </r>
  <r>
    <s v="August"/>
    <x v="1"/>
    <n v="5"/>
    <b v="0"/>
    <s v="low"/>
    <n v="16"/>
    <x v="494"/>
  </r>
  <r>
    <s v="April"/>
    <x v="1"/>
    <n v="2"/>
    <b v="0"/>
    <s v="Critical"/>
    <n v="20"/>
    <x v="495"/>
  </r>
  <r>
    <s v="July"/>
    <x v="1"/>
    <n v="3"/>
    <b v="0"/>
    <s v="Not Specified"/>
    <n v="34"/>
    <x v="496"/>
  </r>
  <r>
    <s v="September"/>
    <x v="1"/>
    <n v="1"/>
    <b v="0"/>
    <s v="High"/>
    <n v="45"/>
    <x v="497"/>
  </r>
  <r>
    <s v="May"/>
    <x v="0"/>
    <n v="2"/>
    <b v="0"/>
    <s v="Critical"/>
    <n v="36"/>
    <x v="498"/>
  </r>
  <r>
    <s v="May"/>
    <x v="0"/>
    <n v="2"/>
    <b v="0"/>
    <s v="Critical"/>
    <n v="18"/>
    <x v="499"/>
  </r>
  <r>
    <s v="December"/>
    <x v="3"/>
    <n v="2"/>
    <b v="0"/>
    <s v="High"/>
    <n v="42"/>
    <x v="500"/>
  </r>
  <r>
    <s v="June"/>
    <x v="0"/>
    <n v="1"/>
    <b v="0"/>
    <s v="Medium"/>
    <n v="37"/>
    <x v="501"/>
  </r>
  <r>
    <s v="September"/>
    <x v="0"/>
    <n v="1"/>
    <b v="0"/>
    <s v="Medium"/>
    <n v="38"/>
    <x v="502"/>
  </r>
  <r>
    <s v="November"/>
    <x v="1"/>
    <n v="1"/>
    <b v="0"/>
    <s v="Medium"/>
    <n v="14"/>
    <x v="503"/>
  </r>
  <r>
    <s v="December"/>
    <x v="0"/>
    <n v="2"/>
    <b v="0"/>
    <s v="low"/>
    <n v="12"/>
    <x v="504"/>
  </r>
  <r>
    <s v="October"/>
    <x v="1"/>
    <n v="2"/>
    <b v="0"/>
    <s v="low"/>
    <n v="50"/>
    <x v="505"/>
  </r>
  <r>
    <s v="June"/>
    <x v="0"/>
    <n v="1"/>
    <b v="0"/>
    <s v="High"/>
    <n v="18"/>
    <x v="506"/>
  </r>
  <r>
    <s v="June"/>
    <x v="0"/>
    <n v="1"/>
    <b v="0"/>
    <s v="High"/>
    <n v="1"/>
    <x v="507"/>
  </r>
  <r>
    <s v="July"/>
    <x v="1"/>
    <n v="4"/>
    <b v="0"/>
    <s v="low"/>
    <n v="46"/>
    <x v="508"/>
  </r>
  <r>
    <s v="February"/>
    <x v="3"/>
    <n v="5"/>
    <b v="0"/>
    <s v="low"/>
    <n v="17"/>
    <x v="509"/>
  </r>
  <r>
    <s v="August"/>
    <x v="2"/>
    <n v="2"/>
    <b v="0"/>
    <s v="Critical"/>
    <n v="37"/>
    <x v="510"/>
  </r>
  <r>
    <s v="June"/>
    <x v="3"/>
    <n v="7"/>
    <b v="0"/>
    <s v="low"/>
    <n v="42"/>
    <x v="511"/>
  </r>
  <r>
    <s v="May"/>
    <x v="0"/>
    <n v="0"/>
    <s v="FREE DELIVERY"/>
    <s v="Critical"/>
    <n v="24"/>
    <x v="512"/>
  </r>
  <r>
    <s v="April"/>
    <x v="3"/>
    <n v="2"/>
    <b v="0"/>
    <s v="low"/>
    <n v="36"/>
    <x v="513"/>
  </r>
  <r>
    <s v="September"/>
    <x v="2"/>
    <n v="9"/>
    <b v="0"/>
    <s v="low"/>
    <n v="30"/>
    <x v="514"/>
  </r>
  <r>
    <s v="April"/>
    <x v="2"/>
    <n v="2"/>
    <b v="0"/>
    <s v="Medium"/>
    <n v="36"/>
    <x v="515"/>
  </r>
  <r>
    <s v="February"/>
    <x v="2"/>
    <n v="2"/>
    <b v="0"/>
    <s v="Not Specified"/>
    <n v="6"/>
    <x v="516"/>
  </r>
  <r>
    <s v="February"/>
    <x v="2"/>
    <n v="2"/>
    <b v="0"/>
    <s v="Not Specified"/>
    <n v="43"/>
    <x v="517"/>
  </r>
  <r>
    <s v="July"/>
    <x v="2"/>
    <n v="1"/>
    <b v="0"/>
    <s v="Medium"/>
    <n v="40"/>
    <x v="518"/>
  </r>
  <r>
    <s v="August"/>
    <x v="0"/>
    <n v="2"/>
    <b v="0"/>
    <s v="Medium"/>
    <n v="38"/>
    <x v="519"/>
  </r>
  <r>
    <s v="August"/>
    <x v="0"/>
    <n v="1"/>
    <b v="0"/>
    <s v="Medium"/>
    <n v="46"/>
    <x v="520"/>
  </r>
  <r>
    <s v="April"/>
    <x v="3"/>
    <n v="0"/>
    <s v="FREE DELIVERY"/>
    <s v="High"/>
    <n v="50"/>
    <x v="521"/>
  </r>
  <r>
    <s v="October"/>
    <x v="0"/>
    <n v="2"/>
    <b v="0"/>
    <s v="High"/>
    <n v="17"/>
    <x v="522"/>
  </r>
  <r>
    <s v="October"/>
    <x v="0"/>
    <n v="1"/>
    <b v="0"/>
    <s v="High"/>
    <n v="40"/>
    <x v="523"/>
  </r>
  <r>
    <s v="May"/>
    <x v="1"/>
    <n v="4"/>
    <b v="0"/>
    <s v="low"/>
    <n v="39"/>
    <x v="524"/>
  </r>
  <r>
    <s v="June"/>
    <x v="1"/>
    <n v="7"/>
    <b v="0"/>
    <s v="low"/>
    <n v="49"/>
    <x v="525"/>
  </r>
  <r>
    <s v="June"/>
    <x v="1"/>
    <n v="7"/>
    <b v="0"/>
    <s v="low"/>
    <n v="1"/>
    <x v="526"/>
  </r>
  <r>
    <s v="September"/>
    <x v="1"/>
    <n v="2"/>
    <b v="0"/>
    <s v="low"/>
    <n v="32"/>
    <x v="527"/>
  </r>
  <r>
    <s v="September"/>
    <x v="1"/>
    <n v="2"/>
    <b v="0"/>
    <s v="low"/>
    <n v="27"/>
    <x v="528"/>
  </r>
  <r>
    <s v="September"/>
    <x v="1"/>
    <n v="5"/>
    <b v="0"/>
    <s v="low"/>
    <n v="9"/>
    <x v="529"/>
  </r>
  <r>
    <s v="September"/>
    <x v="1"/>
    <n v="4"/>
    <b v="0"/>
    <s v="low"/>
    <n v="25"/>
    <x v="530"/>
  </r>
  <r>
    <s v="March"/>
    <x v="2"/>
    <n v="0"/>
    <s v="FREE DELIVERY"/>
    <s v="low"/>
    <n v="31"/>
    <x v="531"/>
  </r>
  <r>
    <s v="June"/>
    <x v="2"/>
    <n v="1"/>
    <b v="0"/>
    <s v="High"/>
    <n v="31"/>
    <x v="532"/>
  </r>
  <r>
    <s v="January"/>
    <x v="2"/>
    <n v="2"/>
    <b v="0"/>
    <s v="low"/>
    <n v="6"/>
    <x v="533"/>
  </r>
  <r>
    <s v="January"/>
    <x v="2"/>
    <n v="9"/>
    <b v="0"/>
    <s v="low"/>
    <n v="15"/>
    <x v="534"/>
  </r>
  <r>
    <s v="January"/>
    <x v="2"/>
    <n v="5"/>
    <b v="0"/>
    <s v="low"/>
    <n v="19"/>
    <x v="535"/>
  </r>
  <r>
    <s v="January"/>
    <x v="2"/>
    <n v="5"/>
    <b v="0"/>
    <s v="low"/>
    <n v="21"/>
    <x v="536"/>
  </r>
  <r>
    <s v="March"/>
    <x v="3"/>
    <n v="1"/>
    <b v="0"/>
    <s v="Not Specified"/>
    <n v="45"/>
    <x v="537"/>
  </r>
  <r>
    <s v="March"/>
    <x v="3"/>
    <n v="1"/>
    <b v="0"/>
    <s v="Not Specified"/>
    <n v="27"/>
    <x v="538"/>
  </r>
  <r>
    <s v="December"/>
    <x v="3"/>
    <n v="7"/>
    <b v="0"/>
    <s v="low"/>
    <n v="46"/>
    <x v="539"/>
  </r>
  <r>
    <s v="December"/>
    <x v="3"/>
    <n v="0"/>
    <s v="FREE DELIVERY"/>
    <s v="low"/>
    <n v="8"/>
    <x v="540"/>
  </r>
  <r>
    <s v="February"/>
    <x v="3"/>
    <n v="2"/>
    <b v="0"/>
    <s v="Not Specified"/>
    <n v="38"/>
    <x v="541"/>
  </r>
  <r>
    <s v="February"/>
    <x v="3"/>
    <n v="3"/>
    <b v="0"/>
    <s v="Not Specified"/>
    <n v="42"/>
    <x v="542"/>
  </r>
  <r>
    <s v="September"/>
    <x v="3"/>
    <n v="7"/>
    <b v="0"/>
    <s v="low"/>
    <n v="26"/>
    <x v="543"/>
  </r>
  <r>
    <s v="March"/>
    <x v="1"/>
    <n v="4"/>
    <b v="0"/>
    <s v="low"/>
    <n v="42"/>
    <x v="544"/>
  </r>
  <r>
    <s v="November"/>
    <x v="3"/>
    <n v="2"/>
    <b v="0"/>
    <s v="High"/>
    <n v="17"/>
    <x v="545"/>
  </r>
  <r>
    <s v="November"/>
    <x v="3"/>
    <n v="0"/>
    <s v="FREE DELIVERY"/>
    <s v="High"/>
    <n v="33"/>
    <x v="546"/>
  </r>
  <r>
    <s v="July"/>
    <x v="0"/>
    <n v="2"/>
    <b v="0"/>
    <s v="low"/>
    <n v="48"/>
    <x v="547"/>
  </r>
  <r>
    <s v="August"/>
    <x v="0"/>
    <n v="3"/>
    <b v="0"/>
    <s v="Medium"/>
    <n v="9"/>
    <x v="548"/>
  </r>
  <r>
    <s v="August"/>
    <x v="0"/>
    <n v="2"/>
    <b v="0"/>
    <s v="Medium"/>
    <n v="44"/>
    <x v="549"/>
  </r>
  <r>
    <s v="August"/>
    <x v="0"/>
    <n v="2"/>
    <b v="0"/>
    <s v="Medium"/>
    <n v="14"/>
    <x v="550"/>
  </r>
  <r>
    <s v="March"/>
    <x v="2"/>
    <n v="1"/>
    <b v="0"/>
    <s v="Medium"/>
    <n v="44"/>
    <x v="551"/>
  </r>
  <r>
    <s v="October"/>
    <x v="2"/>
    <n v="2"/>
    <b v="0"/>
    <s v="Not Specified"/>
    <n v="17"/>
    <x v="552"/>
  </r>
  <r>
    <s v="August"/>
    <x v="3"/>
    <n v="1"/>
    <b v="0"/>
    <s v="Not Specified"/>
    <n v="43"/>
    <x v="553"/>
  </r>
  <r>
    <s v="April"/>
    <x v="0"/>
    <n v="2"/>
    <b v="0"/>
    <s v="low"/>
    <n v="30"/>
    <x v="554"/>
  </r>
  <r>
    <s v="May"/>
    <x v="0"/>
    <n v="5"/>
    <b v="0"/>
    <s v="low"/>
    <n v="26"/>
    <x v="555"/>
  </r>
  <r>
    <s v="April"/>
    <x v="3"/>
    <n v="4"/>
    <b v="0"/>
    <s v="low"/>
    <n v="29"/>
    <x v="556"/>
  </r>
  <r>
    <s v="December"/>
    <x v="2"/>
    <n v="2"/>
    <b v="0"/>
    <s v="High"/>
    <n v="44"/>
    <x v="557"/>
  </r>
  <r>
    <s v="August"/>
    <x v="0"/>
    <n v="1"/>
    <b v="0"/>
    <s v="Not Specified"/>
    <n v="27"/>
    <x v="558"/>
  </r>
  <r>
    <s v="August"/>
    <x v="0"/>
    <n v="1"/>
    <b v="0"/>
    <s v="Not Specified"/>
    <n v="27"/>
    <x v="559"/>
  </r>
  <r>
    <s v="September"/>
    <x v="2"/>
    <n v="2"/>
    <b v="0"/>
    <s v="low"/>
    <n v="18"/>
    <x v="560"/>
  </r>
  <r>
    <s v="October"/>
    <x v="3"/>
    <n v="1"/>
    <b v="0"/>
    <s v="Not Specified"/>
    <n v="27"/>
    <x v="561"/>
  </r>
  <r>
    <s v="March"/>
    <x v="3"/>
    <n v="1"/>
    <b v="0"/>
    <s v="Critical"/>
    <n v="8"/>
    <x v="562"/>
  </r>
  <r>
    <s v="June"/>
    <x v="3"/>
    <n v="1"/>
    <b v="0"/>
    <s v="Not Specified"/>
    <n v="16"/>
    <x v="563"/>
  </r>
  <r>
    <s v="June"/>
    <x v="3"/>
    <n v="2"/>
    <b v="0"/>
    <s v="Not Specified"/>
    <n v="40"/>
    <x v="564"/>
  </r>
  <r>
    <s v="January"/>
    <x v="2"/>
    <n v="1"/>
    <b v="0"/>
    <s v="Medium"/>
    <n v="29"/>
    <x v="565"/>
  </r>
  <r>
    <s v="January"/>
    <x v="1"/>
    <n v="2"/>
    <b v="0"/>
    <s v="low"/>
    <n v="38"/>
    <x v="566"/>
  </r>
  <r>
    <s v="January"/>
    <x v="1"/>
    <n v="0"/>
    <s v="FREE DELIVERY"/>
    <s v="low"/>
    <n v="3"/>
    <x v="567"/>
  </r>
  <r>
    <s v="May"/>
    <x v="0"/>
    <n v="2"/>
    <b v="0"/>
    <s v="Critical"/>
    <n v="5"/>
    <x v="568"/>
  </r>
  <r>
    <s v="March"/>
    <x v="1"/>
    <n v="1"/>
    <b v="0"/>
    <s v="Not Specified"/>
    <n v="3"/>
    <x v="569"/>
  </r>
  <r>
    <s v="March"/>
    <x v="1"/>
    <n v="1"/>
    <b v="0"/>
    <s v="Not Specified"/>
    <n v="8"/>
    <x v="570"/>
  </r>
  <r>
    <s v="August"/>
    <x v="2"/>
    <n v="1"/>
    <b v="0"/>
    <s v="Medium"/>
    <n v="34"/>
    <x v="571"/>
  </r>
  <r>
    <s v="August"/>
    <x v="2"/>
    <n v="3"/>
    <b v="0"/>
    <s v="Medium"/>
    <n v="17"/>
    <x v="572"/>
  </r>
  <r>
    <s v="May"/>
    <x v="2"/>
    <n v="1"/>
    <b v="0"/>
    <s v="High"/>
    <n v="18"/>
    <x v="573"/>
  </r>
  <r>
    <s v="May"/>
    <x v="2"/>
    <n v="1"/>
    <b v="0"/>
    <s v="High"/>
    <n v="43"/>
    <x v="574"/>
  </r>
  <r>
    <s v="October"/>
    <x v="0"/>
    <n v="2"/>
    <b v="0"/>
    <s v="High"/>
    <n v="24"/>
    <x v="575"/>
  </r>
  <r>
    <s v="October"/>
    <x v="0"/>
    <n v="2"/>
    <b v="0"/>
    <s v="High"/>
    <n v="23"/>
    <x v="576"/>
  </r>
  <r>
    <s v="December"/>
    <x v="0"/>
    <n v="2"/>
    <b v="0"/>
    <s v="Not Specified"/>
    <n v="10"/>
    <x v="577"/>
  </r>
  <r>
    <s v="July"/>
    <x v="3"/>
    <n v="5"/>
    <b v="0"/>
    <s v="low"/>
    <n v="44"/>
    <x v="578"/>
  </r>
  <r>
    <s v="May"/>
    <x v="3"/>
    <n v="1"/>
    <b v="0"/>
    <s v="Critical"/>
    <n v="50"/>
    <x v="579"/>
  </r>
  <r>
    <s v="June"/>
    <x v="2"/>
    <n v="2"/>
    <b v="0"/>
    <s v="High"/>
    <n v="15"/>
    <x v="580"/>
  </r>
  <r>
    <s v="August"/>
    <x v="1"/>
    <n v="1"/>
    <b v="0"/>
    <s v="High"/>
    <n v="19"/>
    <x v="581"/>
  </r>
  <r>
    <s v="August"/>
    <x v="1"/>
    <n v="1"/>
    <b v="0"/>
    <s v="High"/>
    <n v="46"/>
    <x v="582"/>
  </r>
  <r>
    <s v="January"/>
    <x v="2"/>
    <n v="1"/>
    <b v="0"/>
    <s v="Critical"/>
    <n v="15"/>
    <x v="583"/>
  </r>
  <r>
    <s v="December"/>
    <x v="1"/>
    <n v="1"/>
    <b v="0"/>
    <s v="Critical"/>
    <n v="24"/>
    <x v="584"/>
  </r>
  <r>
    <s v="September"/>
    <x v="0"/>
    <n v="2"/>
    <b v="0"/>
    <s v="Not Specified"/>
    <n v="20"/>
    <x v="585"/>
  </r>
  <r>
    <s v="April"/>
    <x v="2"/>
    <n v="5"/>
    <b v="0"/>
    <s v="low"/>
    <n v="6"/>
    <x v="586"/>
  </r>
  <r>
    <s v="March"/>
    <x v="2"/>
    <n v="0"/>
    <s v="FREE DELIVERY"/>
    <s v="low"/>
    <n v="42"/>
    <x v="587"/>
  </r>
  <r>
    <s v="August"/>
    <x v="0"/>
    <n v="1"/>
    <b v="0"/>
    <s v="High"/>
    <n v="16"/>
    <x v="588"/>
  </r>
  <r>
    <s v="December"/>
    <x v="0"/>
    <n v="0"/>
    <s v="FREE DELIVERY"/>
    <s v="low"/>
    <n v="36"/>
    <x v="589"/>
  </r>
  <r>
    <s v="December"/>
    <x v="0"/>
    <n v="0"/>
    <s v="FREE DELIVERY"/>
    <s v="low"/>
    <n v="21"/>
    <x v="590"/>
  </r>
  <r>
    <s v="December"/>
    <x v="0"/>
    <n v="2"/>
    <b v="0"/>
    <s v="low"/>
    <n v="36"/>
    <x v="591"/>
  </r>
  <r>
    <s v="March"/>
    <x v="2"/>
    <n v="1"/>
    <b v="0"/>
    <s v="Critical"/>
    <n v="12"/>
    <x v="592"/>
  </r>
  <r>
    <s v="December"/>
    <x v="3"/>
    <n v="3"/>
    <b v="0"/>
    <s v="Critical"/>
    <n v="38"/>
    <x v="593"/>
  </r>
  <r>
    <s v="December"/>
    <x v="3"/>
    <n v="1"/>
    <b v="0"/>
    <s v="Critical"/>
    <n v="39"/>
    <x v="594"/>
  </r>
  <r>
    <s v="May"/>
    <x v="2"/>
    <n v="7"/>
    <b v="0"/>
    <s v="low"/>
    <n v="45"/>
    <x v="595"/>
  </r>
  <r>
    <s v="October"/>
    <x v="0"/>
    <n v="1"/>
    <b v="0"/>
    <s v="High"/>
    <n v="50"/>
    <x v="596"/>
  </r>
  <r>
    <s v="October"/>
    <x v="0"/>
    <n v="2"/>
    <b v="0"/>
    <s v="High"/>
    <n v="7"/>
    <x v="597"/>
  </r>
  <r>
    <s v="May"/>
    <x v="0"/>
    <n v="1"/>
    <b v="0"/>
    <s v="High"/>
    <n v="9"/>
    <x v="598"/>
  </r>
  <r>
    <s v="May"/>
    <x v="0"/>
    <n v="1"/>
    <b v="0"/>
    <s v="High"/>
    <n v="34"/>
    <x v="599"/>
  </r>
  <r>
    <s v="April"/>
    <x v="0"/>
    <n v="2"/>
    <b v="0"/>
    <s v="Medium"/>
    <n v="31"/>
    <x v="600"/>
  </r>
  <r>
    <s v="January"/>
    <x v="3"/>
    <n v="2"/>
    <b v="0"/>
    <s v="low"/>
    <n v="30"/>
    <x v="601"/>
  </r>
  <r>
    <s v="January"/>
    <x v="3"/>
    <n v="2"/>
    <b v="0"/>
    <s v="low"/>
    <n v="21"/>
    <x v="602"/>
  </r>
  <r>
    <s v="November"/>
    <x v="0"/>
    <n v="3"/>
    <b v="0"/>
    <s v="High"/>
    <n v="42"/>
    <x v="603"/>
  </r>
  <r>
    <s v="November"/>
    <x v="0"/>
    <n v="2"/>
    <b v="0"/>
    <s v="High"/>
    <n v="34"/>
    <x v="604"/>
  </r>
  <r>
    <s v="October"/>
    <x v="0"/>
    <n v="2"/>
    <b v="0"/>
    <s v="High"/>
    <n v="28"/>
    <x v="605"/>
  </r>
  <r>
    <s v="August"/>
    <x v="0"/>
    <n v="2"/>
    <b v="0"/>
    <s v="Critical"/>
    <n v="15"/>
    <x v="606"/>
  </r>
  <r>
    <s v="June"/>
    <x v="2"/>
    <n v="2"/>
    <b v="0"/>
    <s v="Medium"/>
    <n v="44"/>
    <x v="607"/>
  </r>
  <r>
    <s v="May"/>
    <x v="0"/>
    <n v="2"/>
    <b v="0"/>
    <s v="Critical"/>
    <n v="44"/>
    <x v="608"/>
  </r>
  <r>
    <s v="May"/>
    <x v="0"/>
    <n v="2"/>
    <b v="0"/>
    <s v="Critical"/>
    <n v="21"/>
    <x v="609"/>
  </r>
  <r>
    <s v="September"/>
    <x v="0"/>
    <n v="2"/>
    <b v="0"/>
    <s v="High"/>
    <n v="1"/>
    <x v="610"/>
  </r>
  <r>
    <s v="November"/>
    <x v="1"/>
    <n v="2"/>
    <b v="0"/>
    <s v="High"/>
    <n v="16"/>
    <x v="611"/>
  </r>
  <r>
    <s v="November"/>
    <x v="1"/>
    <n v="2"/>
    <b v="0"/>
    <s v="High"/>
    <n v="33"/>
    <x v="612"/>
  </r>
  <r>
    <s v="July"/>
    <x v="3"/>
    <n v="1"/>
    <b v="0"/>
    <s v="High"/>
    <n v="40"/>
    <x v="613"/>
  </r>
  <r>
    <s v="July"/>
    <x v="3"/>
    <n v="1"/>
    <b v="0"/>
    <s v="High"/>
    <n v="1"/>
    <x v="614"/>
  </r>
  <r>
    <s v="July"/>
    <x v="3"/>
    <n v="2"/>
    <b v="0"/>
    <s v="High"/>
    <n v="8"/>
    <x v="615"/>
  </r>
  <r>
    <s v="August"/>
    <x v="1"/>
    <n v="7"/>
    <b v="0"/>
    <s v="low"/>
    <n v="45"/>
    <x v="616"/>
  </r>
  <r>
    <s v="February"/>
    <x v="3"/>
    <n v="3"/>
    <b v="0"/>
    <s v="Critical"/>
    <n v="37"/>
    <x v="617"/>
  </r>
  <r>
    <s v="July"/>
    <x v="1"/>
    <n v="2"/>
    <b v="0"/>
    <s v="Medium"/>
    <n v="15"/>
    <x v="618"/>
  </r>
  <r>
    <s v="March"/>
    <x v="3"/>
    <n v="1"/>
    <b v="0"/>
    <s v="Medium"/>
    <n v="41"/>
    <x v="619"/>
  </r>
  <r>
    <s v="March"/>
    <x v="3"/>
    <n v="1"/>
    <b v="0"/>
    <s v="Medium"/>
    <n v="49"/>
    <x v="620"/>
  </r>
  <r>
    <s v="March"/>
    <x v="3"/>
    <n v="1"/>
    <b v="0"/>
    <s v="Medium"/>
    <n v="2"/>
    <x v="621"/>
  </r>
  <r>
    <s v="March"/>
    <x v="3"/>
    <n v="1"/>
    <b v="0"/>
    <s v="Medium"/>
    <n v="39"/>
    <x v="622"/>
  </r>
  <r>
    <s v="September"/>
    <x v="0"/>
    <n v="2"/>
    <b v="0"/>
    <s v="Not Specified"/>
    <n v="23"/>
    <x v="623"/>
  </r>
  <r>
    <s v="March"/>
    <x v="2"/>
    <n v="2"/>
    <b v="0"/>
    <s v="low"/>
    <n v="1"/>
    <x v="624"/>
  </r>
  <r>
    <s v="July"/>
    <x v="3"/>
    <n v="2"/>
    <b v="0"/>
    <s v="low"/>
    <n v="27"/>
    <x v="625"/>
  </r>
  <r>
    <s v="December"/>
    <x v="0"/>
    <n v="1"/>
    <b v="0"/>
    <s v="High"/>
    <n v="28"/>
    <x v="626"/>
  </r>
  <r>
    <s v="September"/>
    <x v="3"/>
    <n v="1"/>
    <b v="0"/>
    <s v="High"/>
    <n v="44"/>
    <x v="627"/>
  </r>
  <r>
    <s v="February"/>
    <x v="2"/>
    <n v="2"/>
    <b v="0"/>
    <s v="High"/>
    <n v="49"/>
    <x v="628"/>
  </r>
  <r>
    <s v="September"/>
    <x v="0"/>
    <n v="1"/>
    <b v="0"/>
    <s v="Medium"/>
    <n v="29"/>
    <x v="629"/>
  </r>
  <r>
    <s v="March"/>
    <x v="0"/>
    <n v="1"/>
    <b v="0"/>
    <s v="Medium"/>
    <n v="10"/>
    <x v="630"/>
  </r>
  <r>
    <s v="March"/>
    <x v="0"/>
    <n v="3"/>
    <b v="0"/>
    <s v="Medium"/>
    <n v="35"/>
    <x v="631"/>
  </r>
  <r>
    <s v="March"/>
    <x v="0"/>
    <n v="1"/>
    <b v="0"/>
    <s v="Medium"/>
    <n v="13"/>
    <x v="632"/>
  </r>
  <r>
    <s v="September"/>
    <x v="3"/>
    <n v="2"/>
    <b v="0"/>
    <s v="Critical"/>
    <n v="2"/>
    <x v="633"/>
  </r>
  <r>
    <s v="January"/>
    <x v="2"/>
    <n v="11"/>
    <b v="0"/>
    <s v="Medium"/>
    <n v="13"/>
    <x v="634"/>
  </r>
  <r>
    <s v="January"/>
    <x v="2"/>
    <n v="15"/>
    <b v="0"/>
    <s v="Medium"/>
    <n v="25"/>
    <x v="635"/>
  </r>
  <r>
    <s v="July"/>
    <x v="2"/>
    <n v="3"/>
    <b v="0"/>
    <s v="Medium"/>
    <n v="9"/>
    <x v="636"/>
  </r>
  <r>
    <s v="December"/>
    <x v="3"/>
    <n v="2"/>
    <b v="0"/>
    <s v="low"/>
    <n v="38"/>
    <x v="637"/>
  </r>
  <r>
    <s v="November"/>
    <x v="1"/>
    <n v="1"/>
    <b v="0"/>
    <s v="High"/>
    <n v="8"/>
    <x v="638"/>
  </r>
  <r>
    <s v="December"/>
    <x v="3"/>
    <n v="2"/>
    <b v="0"/>
    <s v="Critical"/>
    <n v="31"/>
    <x v="639"/>
  </r>
  <r>
    <s v="April"/>
    <x v="1"/>
    <n v="3"/>
    <b v="0"/>
    <s v="High"/>
    <n v="4"/>
    <x v="640"/>
  </r>
  <r>
    <s v="May"/>
    <x v="2"/>
    <n v="2"/>
    <b v="0"/>
    <s v="Medium"/>
    <n v="42"/>
    <x v="641"/>
  </r>
  <r>
    <s v="May"/>
    <x v="2"/>
    <n v="2"/>
    <b v="0"/>
    <s v="Medium"/>
    <n v="36"/>
    <x v="642"/>
  </r>
  <r>
    <s v="December"/>
    <x v="2"/>
    <n v="0"/>
    <s v="FREE DELIVERY"/>
    <s v="Critical"/>
    <n v="19"/>
    <x v="643"/>
  </r>
  <r>
    <s v="December"/>
    <x v="2"/>
    <n v="2"/>
    <b v="0"/>
    <s v="Critical"/>
    <n v="50"/>
    <x v="644"/>
  </r>
  <r>
    <s v="December"/>
    <x v="0"/>
    <n v="2"/>
    <b v="0"/>
    <s v="Not Specified"/>
    <n v="18"/>
    <x v="645"/>
  </r>
  <r>
    <s v="November"/>
    <x v="3"/>
    <n v="2"/>
    <b v="0"/>
    <s v="High"/>
    <n v="26"/>
    <x v="646"/>
  </r>
  <r>
    <s v="November"/>
    <x v="3"/>
    <n v="2"/>
    <b v="0"/>
    <s v="High"/>
    <n v="14"/>
    <x v="647"/>
  </r>
  <r>
    <s v="November"/>
    <x v="3"/>
    <n v="1"/>
    <b v="0"/>
    <s v="High"/>
    <n v="1"/>
    <x v="648"/>
  </r>
  <r>
    <s v="September"/>
    <x v="2"/>
    <n v="2"/>
    <b v="0"/>
    <s v="Not Specified"/>
    <n v="32"/>
    <x v="649"/>
  </r>
  <r>
    <s v="September"/>
    <x v="2"/>
    <n v="2"/>
    <b v="0"/>
    <s v="Not Specified"/>
    <n v="18"/>
    <x v="650"/>
  </r>
  <r>
    <s v="December"/>
    <x v="0"/>
    <n v="2"/>
    <b v="0"/>
    <s v="Not Specified"/>
    <n v="24"/>
    <x v="651"/>
  </r>
  <r>
    <s v="December"/>
    <x v="2"/>
    <n v="5"/>
    <b v="0"/>
    <s v="low"/>
    <n v="36"/>
    <x v="652"/>
  </r>
  <r>
    <s v="December"/>
    <x v="2"/>
    <n v="4"/>
    <b v="0"/>
    <s v="low"/>
    <n v="35"/>
    <x v="653"/>
  </r>
  <r>
    <s v="December"/>
    <x v="2"/>
    <n v="4"/>
    <b v="0"/>
    <s v="low"/>
    <n v="18"/>
    <x v="654"/>
  </r>
  <r>
    <s v="August"/>
    <x v="1"/>
    <n v="2"/>
    <b v="0"/>
    <s v="low"/>
    <n v="44"/>
    <x v="655"/>
  </r>
  <r>
    <s v="August"/>
    <x v="1"/>
    <n v="5"/>
    <b v="0"/>
    <s v="low"/>
    <n v="41"/>
    <x v="656"/>
  </r>
  <r>
    <s v="August"/>
    <x v="0"/>
    <n v="1"/>
    <b v="0"/>
    <s v="Critical"/>
    <n v="31"/>
    <x v="657"/>
  </r>
  <r>
    <s v="May"/>
    <x v="2"/>
    <n v="2"/>
    <b v="0"/>
    <s v="High"/>
    <n v="46"/>
    <x v="658"/>
  </r>
  <r>
    <s v="May"/>
    <x v="2"/>
    <n v="2"/>
    <b v="0"/>
    <s v="High"/>
    <n v="46"/>
    <x v="659"/>
  </r>
  <r>
    <s v="November"/>
    <x v="1"/>
    <n v="1"/>
    <b v="0"/>
    <s v="Critical"/>
    <n v="43"/>
    <x v="660"/>
  </r>
  <r>
    <s v="June"/>
    <x v="1"/>
    <n v="2"/>
    <b v="0"/>
    <s v="High"/>
    <n v="39"/>
    <x v="485"/>
  </r>
  <r>
    <s v="June"/>
    <x v="1"/>
    <n v="2"/>
    <b v="0"/>
    <s v="High"/>
    <n v="38"/>
    <x v="661"/>
  </r>
  <r>
    <s v="February"/>
    <x v="3"/>
    <n v="5"/>
    <b v="0"/>
    <s v="low"/>
    <n v="50"/>
    <x v="662"/>
  </r>
  <r>
    <s v="February"/>
    <x v="3"/>
    <n v="4"/>
    <b v="0"/>
    <s v="low"/>
    <n v="20"/>
    <x v="663"/>
  </r>
  <r>
    <s v="December"/>
    <x v="3"/>
    <n v="1"/>
    <b v="0"/>
    <s v="Not Specified"/>
    <n v="38"/>
    <x v="664"/>
  </r>
  <r>
    <s v="September"/>
    <x v="2"/>
    <n v="2"/>
    <b v="0"/>
    <s v="High"/>
    <n v="47"/>
    <x v="665"/>
  </r>
  <r>
    <s v="September"/>
    <x v="2"/>
    <n v="2"/>
    <b v="0"/>
    <s v="Medium"/>
    <n v="38"/>
    <x v="666"/>
  </r>
  <r>
    <s v="September"/>
    <x v="2"/>
    <n v="1"/>
    <b v="0"/>
    <s v="Medium"/>
    <n v="24"/>
    <x v="667"/>
  </r>
  <r>
    <s v="February"/>
    <x v="3"/>
    <n v="2"/>
    <b v="0"/>
    <s v="Critical"/>
    <n v="23"/>
    <x v="668"/>
  </r>
  <r>
    <s v="February"/>
    <x v="3"/>
    <n v="2"/>
    <b v="0"/>
    <s v="Critical"/>
    <n v="20"/>
    <x v="669"/>
  </r>
  <r>
    <s v="February"/>
    <x v="3"/>
    <n v="1"/>
    <b v="0"/>
    <s v="Critical"/>
    <n v="46"/>
    <x v="670"/>
  </r>
  <r>
    <s v="October"/>
    <x v="3"/>
    <n v="2"/>
    <b v="0"/>
    <s v="Medium"/>
    <n v="3"/>
    <x v="671"/>
  </r>
  <r>
    <s v="March"/>
    <x v="2"/>
    <n v="1"/>
    <b v="0"/>
    <s v="Medium"/>
    <n v="30"/>
    <x v="672"/>
  </r>
  <r>
    <s v="August"/>
    <x v="1"/>
    <n v="2"/>
    <b v="0"/>
    <s v="High"/>
    <n v="5"/>
    <x v="673"/>
  </r>
  <r>
    <s v="August"/>
    <x v="1"/>
    <n v="2"/>
    <b v="0"/>
    <s v="High"/>
    <n v="25"/>
    <x v="674"/>
  </r>
  <r>
    <s v="August"/>
    <x v="1"/>
    <n v="1"/>
    <b v="0"/>
    <s v="High"/>
    <n v="50"/>
    <x v="675"/>
  </r>
  <r>
    <s v="August"/>
    <x v="1"/>
    <n v="1"/>
    <b v="0"/>
    <s v="High"/>
    <n v="37"/>
    <x v="676"/>
  </r>
  <r>
    <s v="December"/>
    <x v="3"/>
    <n v="2"/>
    <b v="0"/>
    <s v="High"/>
    <n v="8"/>
    <x v="677"/>
  </r>
  <r>
    <s v="July"/>
    <x v="1"/>
    <n v="2"/>
    <b v="0"/>
    <s v="low"/>
    <n v="31"/>
    <x v="678"/>
  </r>
  <r>
    <s v="June"/>
    <x v="1"/>
    <n v="0"/>
    <s v="FREE DELIVERY"/>
    <s v="low"/>
    <n v="24"/>
    <x v="679"/>
  </r>
  <r>
    <s v="January"/>
    <x v="3"/>
    <n v="3"/>
    <b v="0"/>
    <s v="Not Specified"/>
    <n v="47"/>
    <x v="680"/>
  </r>
  <r>
    <s v="May"/>
    <x v="1"/>
    <n v="2"/>
    <b v="0"/>
    <s v="High"/>
    <n v="49"/>
    <x v="681"/>
  </r>
  <r>
    <s v="March"/>
    <x v="3"/>
    <n v="0"/>
    <s v="FREE DELIVERY"/>
    <s v="High"/>
    <n v="11"/>
    <x v="682"/>
  </r>
  <r>
    <s v="March"/>
    <x v="3"/>
    <n v="0"/>
    <s v="FREE DELIVERY"/>
    <s v="High"/>
    <n v="9"/>
    <x v="683"/>
  </r>
  <r>
    <s v="March"/>
    <x v="3"/>
    <n v="1"/>
    <b v="0"/>
    <s v="High"/>
    <n v="29"/>
    <x v="684"/>
  </r>
  <r>
    <s v="September"/>
    <x v="3"/>
    <n v="0"/>
    <s v="FREE DELIVERY"/>
    <s v="Not Specified"/>
    <n v="11"/>
    <x v="685"/>
  </r>
  <r>
    <s v="November"/>
    <x v="3"/>
    <n v="1"/>
    <b v="0"/>
    <s v="Not Specified"/>
    <n v="7"/>
    <x v="686"/>
  </r>
  <r>
    <s v="March"/>
    <x v="2"/>
    <n v="1"/>
    <b v="0"/>
    <s v="High"/>
    <n v="18"/>
    <x v="687"/>
  </r>
  <r>
    <s v="March"/>
    <x v="2"/>
    <n v="2"/>
    <b v="0"/>
    <s v="High"/>
    <n v="10"/>
    <x v="688"/>
  </r>
  <r>
    <s v="February"/>
    <x v="1"/>
    <n v="1"/>
    <b v="0"/>
    <s v="High"/>
    <n v="20"/>
    <x v="689"/>
  </r>
  <r>
    <s v="May"/>
    <x v="3"/>
    <n v="2"/>
    <b v="0"/>
    <s v="Critical"/>
    <n v="37"/>
    <x v="690"/>
  </r>
  <r>
    <s v="May"/>
    <x v="3"/>
    <n v="1"/>
    <b v="0"/>
    <s v="Critical"/>
    <n v="2"/>
    <x v="691"/>
  </r>
  <r>
    <s v="November"/>
    <x v="0"/>
    <n v="2"/>
    <b v="0"/>
    <s v="Not Specified"/>
    <n v="43"/>
    <x v="692"/>
  </r>
  <r>
    <s v="February"/>
    <x v="2"/>
    <n v="2"/>
    <b v="0"/>
    <s v="Not Specified"/>
    <n v="43"/>
    <x v="693"/>
  </r>
  <r>
    <s v="March"/>
    <x v="0"/>
    <n v="0"/>
    <s v="FREE DELIVERY"/>
    <s v="Not Specified"/>
    <n v="34"/>
    <x v="694"/>
  </r>
  <r>
    <s v="March"/>
    <x v="0"/>
    <n v="0"/>
    <s v="FREE DELIVERY"/>
    <s v="Not Specified"/>
    <n v="47"/>
    <x v="695"/>
  </r>
  <r>
    <s v="September"/>
    <x v="1"/>
    <n v="2"/>
    <b v="0"/>
    <s v="low"/>
    <n v="13"/>
    <x v="696"/>
  </r>
  <r>
    <s v="September"/>
    <x v="1"/>
    <n v="2"/>
    <b v="0"/>
    <s v="low"/>
    <n v="36"/>
    <x v="697"/>
  </r>
  <r>
    <s v="January"/>
    <x v="2"/>
    <n v="0"/>
    <s v="FREE DELIVERY"/>
    <s v="Critical"/>
    <n v="21"/>
    <x v="698"/>
  </r>
  <r>
    <s v="February"/>
    <x v="2"/>
    <n v="2"/>
    <b v="0"/>
    <s v="Critical"/>
    <n v="30"/>
    <x v="699"/>
  </r>
  <r>
    <s v="August"/>
    <x v="3"/>
    <n v="2"/>
    <b v="0"/>
    <s v="Critical"/>
    <n v="44"/>
    <x v="700"/>
  </r>
  <r>
    <s v="May"/>
    <x v="1"/>
    <n v="2"/>
    <b v="0"/>
    <s v="High"/>
    <n v="32"/>
    <x v="701"/>
  </r>
  <r>
    <s v="May"/>
    <x v="1"/>
    <n v="1"/>
    <b v="0"/>
    <s v="High"/>
    <n v="27"/>
    <x v="702"/>
  </r>
  <r>
    <s v="May"/>
    <x v="1"/>
    <n v="2"/>
    <b v="0"/>
    <s v="High"/>
    <n v="36"/>
    <x v="703"/>
  </r>
  <r>
    <s v="May"/>
    <x v="1"/>
    <n v="2"/>
    <b v="0"/>
    <s v="High"/>
    <n v="28"/>
    <x v="704"/>
  </r>
  <r>
    <s v="November"/>
    <x v="3"/>
    <n v="2"/>
    <b v="0"/>
    <s v="High"/>
    <n v="13"/>
    <x v="705"/>
  </r>
  <r>
    <s v="November"/>
    <x v="3"/>
    <n v="2"/>
    <b v="0"/>
    <s v="High"/>
    <n v="25"/>
    <x v="706"/>
  </r>
  <r>
    <s v="November"/>
    <x v="3"/>
    <n v="0"/>
    <s v="FREE DELIVERY"/>
    <s v="High"/>
    <n v="4"/>
    <x v="707"/>
  </r>
  <r>
    <s v="June"/>
    <x v="0"/>
    <n v="1"/>
    <b v="0"/>
    <s v="Not Specified"/>
    <n v="14"/>
    <x v="708"/>
  </r>
  <r>
    <s v="January"/>
    <x v="1"/>
    <n v="5"/>
    <b v="0"/>
    <s v="low"/>
    <n v="24"/>
    <x v="709"/>
  </r>
  <r>
    <s v="January"/>
    <x v="1"/>
    <n v="5"/>
    <b v="0"/>
    <s v="low"/>
    <n v="39"/>
    <x v="710"/>
  </r>
  <r>
    <s v="December"/>
    <x v="0"/>
    <n v="0"/>
    <s v="FREE DELIVERY"/>
    <s v="High"/>
    <n v="15"/>
    <x v="711"/>
  </r>
  <r>
    <s v="November"/>
    <x v="1"/>
    <n v="1"/>
    <b v="0"/>
    <s v="Critical"/>
    <n v="36"/>
    <x v="712"/>
  </r>
  <r>
    <s v="December"/>
    <x v="1"/>
    <n v="2"/>
    <b v="0"/>
    <s v="Critical"/>
    <n v="16"/>
    <x v="713"/>
  </r>
  <r>
    <s v="December"/>
    <x v="1"/>
    <n v="2"/>
    <b v="0"/>
    <s v="Critical"/>
    <n v="38"/>
    <x v="714"/>
  </r>
  <r>
    <s v="April"/>
    <x v="3"/>
    <n v="1"/>
    <b v="0"/>
    <s v="Medium"/>
    <n v="36"/>
    <x v="715"/>
  </r>
  <r>
    <s v="September"/>
    <x v="3"/>
    <n v="1"/>
    <b v="0"/>
    <s v="High"/>
    <n v="22"/>
    <x v="716"/>
  </r>
  <r>
    <s v="March"/>
    <x v="2"/>
    <n v="2"/>
    <b v="0"/>
    <s v="Medium"/>
    <n v="16"/>
    <x v="717"/>
  </r>
  <r>
    <s v="December"/>
    <x v="0"/>
    <n v="2"/>
    <b v="0"/>
    <s v="High"/>
    <n v="13"/>
    <x v="718"/>
  </r>
  <r>
    <s v="January"/>
    <x v="1"/>
    <n v="1"/>
    <b v="0"/>
    <s v="Medium"/>
    <n v="48"/>
    <x v="719"/>
  </r>
  <r>
    <s v="January"/>
    <x v="1"/>
    <n v="0"/>
    <s v="FREE DELIVERY"/>
    <s v="low"/>
    <n v="46"/>
    <x v="720"/>
  </r>
  <r>
    <s v="January"/>
    <x v="1"/>
    <n v="2"/>
    <b v="0"/>
    <s v="low"/>
    <n v="42"/>
    <x v="721"/>
  </r>
  <r>
    <s v="December"/>
    <x v="3"/>
    <n v="0"/>
    <s v="FREE DELIVERY"/>
    <s v="Not Specified"/>
    <n v="42"/>
    <x v="722"/>
  </r>
  <r>
    <s v="February"/>
    <x v="0"/>
    <n v="1"/>
    <b v="0"/>
    <s v="Critical"/>
    <n v="17"/>
    <x v="723"/>
  </r>
  <r>
    <s v="February"/>
    <x v="0"/>
    <n v="0"/>
    <s v="FREE DELIVERY"/>
    <s v="Critical"/>
    <n v="42"/>
    <x v="724"/>
  </r>
  <r>
    <s v="June"/>
    <x v="3"/>
    <n v="3"/>
    <b v="0"/>
    <s v="Critical"/>
    <n v="10"/>
    <x v="725"/>
  </r>
  <r>
    <s v="February"/>
    <x v="2"/>
    <n v="0"/>
    <s v="FREE DELIVERY"/>
    <s v="Critical"/>
    <n v="50"/>
    <x v="726"/>
  </r>
  <r>
    <s v="February"/>
    <x v="2"/>
    <n v="1"/>
    <b v="0"/>
    <s v="Critical"/>
    <n v="42"/>
    <x v="727"/>
  </r>
  <r>
    <s v="September"/>
    <x v="1"/>
    <n v="2"/>
    <b v="0"/>
    <s v="High"/>
    <n v="37"/>
    <x v="728"/>
  </r>
  <r>
    <s v="September"/>
    <x v="1"/>
    <n v="3"/>
    <b v="0"/>
    <s v="High"/>
    <n v="4"/>
    <x v="729"/>
  </r>
  <r>
    <s v="February"/>
    <x v="0"/>
    <n v="2"/>
    <b v="0"/>
    <s v="Critical"/>
    <n v="23"/>
    <x v="730"/>
  </r>
  <r>
    <s v="February"/>
    <x v="0"/>
    <n v="2"/>
    <b v="0"/>
    <s v="low"/>
    <n v="31"/>
    <x v="731"/>
  </r>
  <r>
    <s v="September"/>
    <x v="2"/>
    <n v="0"/>
    <s v="FREE DELIVERY"/>
    <s v="Not Specified"/>
    <n v="48"/>
    <x v="732"/>
  </r>
  <r>
    <s v="September"/>
    <x v="2"/>
    <n v="1"/>
    <b v="0"/>
    <s v="Not Specified"/>
    <n v="28"/>
    <x v="733"/>
  </r>
  <r>
    <s v="August"/>
    <x v="0"/>
    <n v="2"/>
    <b v="0"/>
    <s v="low"/>
    <n v="37"/>
    <x v="734"/>
  </r>
  <r>
    <s v="August"/>
    <x v="0"/>
    <n v="2"/>
    <b v="0"/>
    <s v="High"/>
    <n v="3"/>
    <x v="735"/>
  </r>
  <r>
    <s v="August"/>
    <x v="0"/>
    <n v="0"/>
    <s v="FREE DELIVERY"/>
    <s v="High"/>
    <n v="30"/>
    <x v="736"/>
  </r>
  <r>
    <s v="May"/>
    <x v="1"/>
    <n v="2"/>
    <b v="0"/>
    <s v="Medium"/>
    <n v="24"/>
    <x v="737"/>
  </r>
  <r>
    <s v="May"/>
    <x v="1"/>
    <n v="3"/>
    <b v="0"/>
    <s v="Medium"/>
    <n v="46"/>
    <x v="738"/>
  </r>
  <r>
    <s v="July"/>
    <x v="0"/>
    <n v="4"/>
    <b v="0"/>
    <s v="low"/>
    <n v="34"/>
    <x v="739"/>
  </r>
  <r>
    <s v="October"/>
    <x v="2"/>
    <n v="1"/>
    <b v="0"/>
    <s v="Not Specified"/>
    <n v="30"/>
    <x v="740"/>
  </r>
  <r>
    <s v="October"/>
    <x v="2"/>
    <n v="2"/>
    <b v="0"/>
    <s v="Not Specified"/>
    <n v="14"/>
    <x v="741"/>
  </r>
  <r>
    <s v="July"/>
    <x v="0"/>
    <n v="1"/>
    <b v="0"/>
    <s v="Medium"/>
    <n v="35"/>
    <x v="742"/>
  </r>
  <r>
    <s v="March"/>
    <x v="2"/>
    <n v="1"/>
    <b v="0"/>
    <s v="Not Specified"/>
    <n v="29"/>
    <x v="743"/>
  </r>
  <r>
    <s v="March"/>
    <x v="2"/>
    <n v="2"/>
    <b v="0"/>
    <s v="Not Specified"/>
    <n v="35"/>
    <x v="744"/>
  </r>
  <r>
    <s v="January"/>
    <x v="3"/>
    <n v="1"/>
    <b v="0"/>
    <s v="High"/>
    <n v="6"/>
    <x v="745"/>
  </r>
  <r>
    <s v="January"/>
    <x v="3"/>
    <n v="2"/>
    <b v="0"/>
    <s v="High"/>
    <n v="11"/>
    <x v="746"/>
  </r>
  <r>
    <s v="May"/>
    <x v="3"/>
    <n v="2"/>
    <b v="0"/>
    <s v="Medium"/>
    <n v="4"/>
    <x v="747"/>
  </r>
  <r>
    <s v="February"/>
    <x v="0"/>
    <n v="1"/>
    <b v="0"/>
    <s v="Medium"/>
    <n v="49"/>
    <x v="748"/>
  </r>
  <r>
    <s v="February"/>
    <x v="0"/>
    <n v="2"/>
    <b v="0"/>
    <s v="Medium"/>
    <n v="39"/>
    <x v="749"/>
  </r>
  <r>
    <s v="June"/>
    <x v="2"/>
    <n v="2"/>
    <b v="0"/>
    <s v="Critical"/>
    <n v="28"/>
    <x v="750"/>
  </r>
  <r>
    <s v="March"/>
    <x v="3"/>
    <n v="2"/>
    <b v="0"/>
    <s v="Medium"/>
    <n v="9"/>
    <x v="751"/>
  </r>
  <r>
    <s v="January"/>
    <x v="2"/>
    <n v="2"/>
    <b v="0"/>
    <s v="low"/>
    <n v="34"/>
    <x v="752"/>
  </r>
  <r>
    <s v="August"/>
    <x v="2"/>
    <n v="4"/>
    <b v="0"/>
    <s v="low"/>
    <n v="40"/>
    <x v="753"/>
  </r>
  <r>
    <s v="August"/>
    <x v="2"/>
    <n v="9"/>
    <b v="0"/>
    <s v="low"/>
    <n v="50"/>
    <x v="754"/>
  </r>
  <r>
    <s v="April"/>
    <x v="0"/>
    <n v="2"/>
    <b v="0"/>
    <s v="High"/>
    <n v="8"/>
    <x v="755"/>
  </r>
  <r>
    <s v="April"/>
    <x v="0"/>
    <n v="1"/>
    <b v="0"/>
    <s v="High"/>
    <n v="29"/>
    <x v="756"/>
  </r>
  <r>
    <s v="November"/>
    <x v="0"/>
    <n v="1"/>
    <b v="0"/>
    <s v="Not Specified"/>
    <n v="40"/>
    <x v="757"/>
  </r>
  <r>
    <s v="September"/>
    <x v="0"/>
    <n v="1"/>
    <b v="0"/>
    <s v="Medium"/>
    <n v="25"/>
    <x v="758"/>
  </r>
  <r>
    <s v="September"/>
    <x v="2"/>
    <n v="2"/>
    <b v="0"/>
    <s v="Not Specified"/>
    <n v="48"/>
    <x v="759"/>
  </r>
  <r>
    <s v="September"/>
    <x v="2"/>
    <n v="1"/>
    <b v="0"/>
    <s v="Not Specified"/>
    <n v="1"/>
    <x v="760"/>
  </r>
  <r>
    <s v="June"/>
    <x v="3"/>
    <n v="0"/>
    <s v="FREE DELIVERY"/>
    <s v="High"/>
    <n v="13"/>
    <x v="761"/>
  </r>
  <r>
    <s v="March"/>
    <x v="3"/>
    <n v="2"/>
    <b v="0"/>
    <s v="High"/>
    <n v="17"/>
    <x v="762"/>
  </r>
  <r>
    <s v="March"/>
    <x v="3"/>
    <n v="2"/>
    <b v="0"/>
    <s v="High"/>
    <n v="9"/>
    <x v="763"/>
  </r>
  <r>
    <s v="October"/>
    <x v="0"/>
    <n v="3"/>
    <b v="0"/>
    <s v="Critical"/>
    <n v="38"/>
    <x v="764"/>
  </r>
  <r>
    <s v="September"/>
    <x v="0"/>
    <n v="0"/>
    <s v="FREE DELIVERY"/>
    <s v="low"/>
    <n v="10"/>
    <x v="765"/>
  </r>
  <r>
    <s v="January"/>
    <x v="0"/>
    <n v="1"/>
    <b v="0"/>
    <s v="Not Specified"/>
    <n v="32"/>
    <x v="766"/>
  </r>
  <r>
    <s v="June"/>
    <x v="0"/>
    <n v="1"/>
    <b v="0"/>
    <s v="Critical"/>
    <n v="27"/>
    <x v="767"/>
  </r>
  <r>
    <s v="July"/>
    <x v="2"/>
    <n v="0"/>
    <s v="FREE DELIVERY"/>
    <s v="low"/>
    <n v="14"/>
    <x v="768"/>
  </r>
  <r>
    <s v="October"/>
    <x v="0"/>
    <n v="1"/>
    <b v="0"/>
    <s v="Critical"/>
    <n v="43"/>
    <x v="769"/>
  </r>
  <r>
    <s v="February"/>
    <x v="3"/>
    <n v="4"/>
    <b v="0"/>
    <s v="low"/>
    <n v="48"/>
    <x v="770"/>
  </r>
  <r>
    <s v="February"/>
    <x v="3"/>
    <n v="7"/>
    <b v="0"/>
    <s v="low"/>
    <n v="6"/>
    <x v="771"/>
  </r>
  <r>
    <s v="November"/>
    <x v="2"/>
    <n v="2"/>
    <b v="0"/>
    <s v="low"/>
    <n v="4"/>
    <x v="772"/>
  </r>
  <r>
    <s v="November"/>
    <x v="2"/>
    <n v="5"/>
    <b v="0"/>
    <s v="low"/>
    <n v="23"/>
    <x v="773"/>
  </r>
  <r>
    <s v="July"/>
    <x v="3"/>
    <n v="2"/>
    <b v="0"/>
    <s v="low"/>
    <n v="26"/>
    <x v="774"/>
  </r>
  <r>
    <s v="July"/>
    <x v="3"/>
    <n v="4"/>
    <b v="0"/>
    <s v="low"/>
    <n v="48"/>
    <x v="775"/>
  </r>
  <r>
    <s v="July"/>
    <x v="3"/>
    <n v="0"/>
    <s v="FREE DELIVERY"/>
    <s v="low"/>
    <n v="8"/>
    <x v="776"/>
  </r>
  <r>
    <s v="April"/>
    <x v="3"/>
    <n v="1"/>
    <b v="0"/>
    <s v="Medium"/>
    <n v="28"/>
    <x v="777"/>
  </r>
  <r>
    <s v="April"/>
    <x v="3"/>
    <n v="3"/>
    <b v="0"/>
    <s v="Medium"/>
    <n v="8"/>
    <x v="778"/>
  </r>
  <r>
    <s v="April"/>
    <x v="3"/>
    <n v="2"/>
    <b v="0"/>
    <s v="Medium"/>
    <n v="20"/>
    <x v="779"/>
  </r>
  <r>
    <s v="February"/>
    <x v="1"/>
    <n v="0"/>
    <s v="FREE DELIVERY"/>
    <s v="low"/>
    <n v="40"/>
    <x v="780"/>
  </r>
  <r>
    <s v="August"/>
    <x v="1"/>
    <n v="5"/>
    <b v="0"/>
    <s v="low"/>
    <n v="46"/>
    <x v="781"/>
  </r>
  <r>
    <s v="August"/>
    <x v="1"/>
    <n v="7"/>
    <b v="0"/>
    <s v="low"/>
    <n v="27"/>
    <x v="782"/>
  </r>
  <r>
    <s v="December"/>
    <x v="2"/>
    <n v="5"/>
    <b v="0"/>
    <s v="low"/>
    <n v="2"/>
    <x v="783"/>
  </r>
  <r>
    <s v="December"/>
    <x v="2"/>
    <n v="4"/>
    <b v="0"/>
    <s v="low"/>
    <n v="50"/>
    <x v="784"/>
  </r>
  <r>
    <s v="June"/>
    <x v="0"/>
    <n v="2"/>
    <b v="0"/>
    <s v="low"/>
    <n v="20"/>
    <x v="785"/>
  </r>
  <r>
    <s v="June"/>
    <x v="0"/>
    <n v="2"/>
    <b v="0"/>
    <s v="low"/>
    <n v="4"/>
    <x v="786"/>
  </r>
  <r>
    <s v="October"/>
    <x v="0"/>
    <n v="1"/>
    <b v="0"/>
    <s v="Not Specified"/>
    <n v="22"/>
    <x v="787"/>
  </r>
  <r>
    <s v="April"/>
    <x v="1"/>
    <n v="0"/>
    <s v="FREE DELIVERY"/>
    <s v="High"/>
    <n v="34"/>
    <x v="788"/>
  </r>
  <r>
    <s v="September"/>
    <x v="2"/>
    <n v="1"/>
    <b v="0"/>
    <s v="Critical"/>
    <n v="18"/>
    <x v="789"/>
  </r>
  <r>
    <s v="September"/>
    <x v="2"/>
    <n v="0"/>
    <s v="FREE DELIVERY"/>
    <s v="Critical"/>
    <n v="39"/>
    <x v="790"/>
  </r>
  <r>
    <s v="July"/>
    <x v="1"/>
    <n v="1"/>
    <b v="0"/>
    <s v="High"/>
    <n v="18"/>
    <x v="791"/>
  </r>
  <r>
    <s v="November"/>
    <x v="2"/>
    <n v="2"/>
    <b v="0"/>
    <s v="Critical"/>
    <n v="37"/>
    <x v="792"/>
  </r>
  <r>
    <s v="November"/>
    <x v="3"/>
    <n v="1"/>
    <b v="0"/>
    <s v="Not Specified"/>
    <n v="20"/>
    <x v="793"/>
  </r>
  <r>
    <s v="February"/>
    <x v="3"/>
    <n v="1"/>
    <b v="0"/>
    <s v="Not Specified"/>
    <n v="37"/>
    <x v="794"/>
  </r>
  <r>
    <s v="February"/>
    <x v="3"/>
    <n v="1"/>
    <b v="0"/>
    <s v="Not Specified"/>
    <n v="4"/>
    <x v="795"/>
  </r>
  <r>
    <s v="February"/>
    <x v="3"/>
    <n v="1"/>
    <b v="0"/>
    <s v="Not Specified"/>
    <n v="29"/>
    <x v="796"/>
  </r>
  <r>
    <s v="March"/>
    <x v="0"/>
    <n v="1"/>
    <b v="0"/>
    <s v="Critical"/>
    <n v="29"/>
    <x v="797"/>
  </r>
  <r>
    <s v="June"/>
    <x v="3"/>
    <n v="2"/>
    <b v="0"/>
    <s v="Critical"/>
    <n v="46"/>
    <x v="798"/>
  </r>
  <r>
    <s v="June"/>
    <x v="3"/>
    <n v="0"/>
    <s v="FREE DELIVERY"/>
    <s v="Critical"/>
    <n v="46"/>
    <x v="799"/>
  </r>
  <r>
    <s v="June"/>
    <x v="3"/>
    <n v="0"/>
    <s v="FREE DELIVERY"/>
    <s v="Critical"/>
    <n v="15"/>
    <x v="800"/>
  </r>
  <r>
    <s v="January"/>
    <x v="3"/>
    <n v="1"/>
    <b v="0"/>
    <s v="High"/>
    <n v="30"/>
    <x v="801"/>
  </r>
  <r>
    <s v="August"/>
    <x v="2"/>
    <n v="1"/>
    <b v="0"/>
    <s v="Critical"/>
    <n v="23"/>
    <x v="802"/>
  </r>
  <r>
    <s v="July"/>
    <x v="0"/>
    <n v="2"/>
    <b v="0"/>
    <s v="High"/>
    <n v="6"/>
    <x v="633"/>
  </r>
  <r>
    <s v="October"/>
    <x v="1"/>
    <n v="1"/>
    <b v="0"/>
    <s v="Not Specified"/>
    <n v="17"/>
    <x v="803"/>
  </r>
  <r>
    <s v="July"/>
    <x v="2"/>
    <n v="0"/>
    <s v="FREE DELIVERY"/>
    <s v="Not Specified"/>
    <n v="7"/>
    <x v="804"/>
  </r>
  <r>
    <s v="July"/>
    <x v="0"/>
    <n v="3"/>
    <b v="0"/>
    <s v="Medium"/>
    <n v="23"/>
    <x v="805"/>
  </r>
  <r>
    <s v="July"/>
    <x v="3"/>
    <n v="5"/>
    <b v="0"/>
    <s v="low"/>
    <n v="4"/>
    <x v="806"/>
  </r>
  <r>
    <s v="July"/>
    <x v="3"/>
    <n v="0"/>
    <s v="FREE DELIVERY"/>
    <s v="low"/>
    <n v="46"/>
    <x v="807"/>
  </r>
  <r>
    <s v="July"/>
    <x v="3"/>
    <n v="5"/>
    <b v="0"/>
    <s v="low"/>
    <n v="22"/>
    <x v="808"/>
  </r>
  <r>
    <s v="July"/>
    <x v="3"/>
    <n v="7"/>
    <b v="0"/>
    <s v="low"/>
    <n v="31"/>
    <x v="809"/>
  </r>
  <r>
    <s v="July"/>
    <x v="3"/>
    <n v="9"/>
    <b v="0"/>
    <s v="low"/>
    <n v="12"/>
    <x v="810"/>
  </r>
  <r>
    <s v="July"/>
    <x v="3"/>
    <n v="7"/>
    <b v="0"/>
    <s v="low"/>
    <n v="3"/>
    <x v="811"/>
  </r>
  <r>
    <s v="December"/>
    <x v="1"/>
    <n v="2"/>
    <b v="0"/>
    <s v="Not Specified"/>
    <n v="29"/>
    <x v="812"/>
  </r>
  <r>
    <s v="December"/>
    <x v="1"/>
    <n v="2"/>
    <b v="0"/>
    <s v="Not Specified"/>
    <n v="10"/>
    <x v="813"/>
  </r>
  <r>
    <s v="December"/>
    <x v="2"/>
    <n v="2"/>
    <b v="0"/>
    <s v="Medium"/>
    <n v="33"/>
    <x v="814"/>
  </r>
  <r>
    <s v="December"/>
    <x v="2"/>
    <n v="1"/>
    <b v="0"/>
    <s v="Medium"/>
    <n v="26"/>
    <x v="815"/>
  </r>
  <r>
    <s v="April"/>
    <x v="3"/>
    <n v="0"/>
    <s v="FREE DELIVERY"/>
    <s v="Critical"/>
    <n v="49"/>
    <x v="816"/>
  </r>
  <r>
    <s v="June"/>
    <x v="0"/>
    <n v="1"/>
    <b v="0"/>
    <s v="Medium"/>
    <n v="2"/>
    <x v="817"/>
  </r>
  <r>
    <s v="February"/>
    <x v="2"/>
    <n v="1"/>
    <b v="0"/>
    <s v="Not Specified"/>
    <n v="37"/>
    <x v="818"/>
  </r>
  <r>
    <s v="February"/>
    <x v="2"/>
    <n v="1"/>
    <b v="0"/>
    <s v="Not Specified"/>
    <n v="2"/>
    <x v="819"/>
  </r>
  <r>
    <s v="August"/>
    <x v="0"/>
    <n v="2"/>
    <b v="0"/>
    <s v="low"/>
    <n v="23"/>
    <x v="820"/>
  </r>
  <r>
    <s v="November"/>
    <x v="0"/>
    <n v="2"/>
    <b v="0"/>
    <s v="High"/>
    <n v="23"/>
    <x v="821"/>
  </r>
  <r>
    <s v="November"/>
    <x v="0"/>
    <n v="3"/>
    <b v="0"/>
    <s v="High"/>
    <n v="36"/>
    <x v="822"/>
  </r>
  <r>
    <s v="November"/>
    <x v="0"/>
    <n v="2"/>
    <b v="0"/>
    <s v="High"/>
    <n v="22"/>
    <x v="823"/>
  </r>
  <r>
    <s v="April"/>
    <x v="3"/>
    <n v="2"/>
    <b v="0"/>
    <s v="low"/>
    <n v="30"/>
    <x v="824"/>
  </r>
  <r>
    <s v="August"/>
    <x v="3"/>
    <n v="4"/>
    <b v="0"/>
    <s v="low"/>
    <n v="9"/>
    <x v="825"/>
  </r>
  <r>
    <s v="March"/>
    <x v="3"/>
    <n v="1"/>
    <b v="0"/>
    <s v="Medium"/>
    <n v="32"/>
    <x v="826"/>
  </r>
  <r>
    <s v="March"/>
    <x v="3"/>
    <n v="2"/>
    <b v="0"/>
    <s v="Medium"/>
    <n v="7"/>
    <x v="827"/>
  </r>
  <r>
    <s v="January"/>
    <x v="3"/>
    <n v="1"/>
    <b v="0"/>
    <s v="Not Specified"/>
    <n v="5"/>
    <x v="828"/>
  </r>
  <r>
    <s v="October"/>
    <x v="1"/>
    <n v="0"/>
    <s v="FREE DELIVERY"/>
    <s v="low"/>
    <n v="4"/>
    <x v="829"/>
  </r>
  <r>
    <s v="November"/>
    <x v="0"/>
    <n v="0"/>
    <s v="FREE DELIVERY"/>
    <s v="Not Specified"/>
    <n v="29"/>
    <x v="830"/>
  </r>
  <r>
    <s v="November"/>
    <x v="0"/>
    <n v="2"/>
    <b v="0"/>
    <s v="Not Specified"/>
    <n v="43"/>
    <x v="831"/>
  </r>
  <r>
    <s v="December"/>
    <x v="1"/>
    <n v="2"/>
    <b v="0"/>
    <s v="Not Specified"/>
    <n v="14"/>
    <x v="832"/>
  </r>
  <r>
    <s v="February"/>
    <x v="3"/>
    <n v="1"/>
    <b v="0"/>
    <s v="Critical"/>
    <n v="23"/>
    <x v="833"/>
  </r>
  <r>
    <s v="September"/>
    <x v="2"/>
    <n v="2"/>
    <b v="0"/>
    <s v="Medium"/>
    <n v="34"/>
    <x v="834"/>
  </r>
  <r>
    <s v="June"/>
    <x v="1"/>
    <n v="7"/>
    <b v="0"/>
    <s v="low"/>
    <n v="43"/>
    <x v="835"/>
  </r>
  <r>
    <s v="June"/>
    <x v="1"/>
    <n v="7"/>
    <b v="0"/>
    <s v="low"/>
    <n v="31"/>
    <x v="836"/>
  </r>
  <r>
    <s v="September"/>
    <x v="0"/>
    <n v="1"/>
    <b v="0"/>
    <s v="Medium"/>
    <n v="46"/>
    <x v="837"/>
  </r>
  <r>
    <s v="September"/>
    <x v="0"/>
    <n v="1"/>
    <b v="0"/>
    <s v="Medium"/>
    <n v="31"/>
    <x v="838"/>
  </r>
  <r>
    <s v="January"/>
    <x v="3"/>
    <n v="2"/>
    <b v="0"/>
    <s v="Medium"/>
    <n v="46"/>
    <x v="839"/>
  </r>
  <r>
    <s v="October"/>
    <x v="1"/>
    <n v="1"/>
    <b v="0"/>
    <s v="Critical"/>
    <n v="14"/>
    <x v="840"/>
  </r>
  <r>
    <s v="October"/>
    <x v="1"/>
    <n v="1"/>
    <b v="0"/>
    <s v="Critical"/>
    <n v="31"/>
    <x v="841"/>
  </r>
  <r>
    <s v="March"/>
    <x v="3"/>
    <n v="2"/>
    <b v="0"/>
    <s v="Critical"/>
    <n v="20"/>
    <x v="842"/>
  </r>
  <r>
    <s v="September"/>
    <x v="1"/>
    <n v="2"/>
    <b v="0"/>
    <s v="Not Specified"/>
    <n v="19"/>
    <x v="843"/>
  </r>
  <r>
    <s v="September"/>
    <x v="1"/>
    <n v="2"/>
    <b v="0"/>
    <s v="Not Specified"/>
    <n v="31"/>
    <x v="844"/>
  </r>
  <r>
    <s v="September"/>
    <x v="1"/>
    <n v="1"/>
    <b v="0"/>
    <s v="Not Specified"/>
    <n v="29"/>
    <x v="845"/>
  </r>
  <r>
    <s v="February"/>
    <x v="0"/>
    <n v="2"/>
    <b v="0"/>
    <s v="Not Specified"/>
    <n v="39"/>
    <x v="846"/>
  </r>
  <r>
    <s v="February"/>
    <x v="0"/>
    <n v="2"/>
    <b v="0"/>
    <s v="Not Specified"/>
    <n v="2"/>
    <x v="847"/>
  </r>
  <r>
    <s v="March"/>
    <x v="0"/>
    <n v="1"/>
    <b v="0"/>
    <s v="High"/>
    <n v="46"/>
    <x v="38"/>
  </r>
  <r>
    <s v="November"/>
    <x v="2"/>
    <n v="9"/>
    <b v="0"/>
    <s v="low"/>
    <n v="39"/>
    <x v="848"/>
  </r>
  <r>
    <s v="November"/>
    <x v="2"/>
    <n v="5"/>
    <b v="0"/>
    <s v="low"/>
    <n v="17"/>
    <x v="849"/>
  </r>
  <r>
    <s v="November"/>
    <x v="2"/>
    <n v="7"/>
    <b v="0"/>
    <s v="low"/>
    <n v="49"/>
    <x v="850"/>
  </r>
  <r>
    <s v="April"/>
    <x v="3"/>
    <n v="1"/>
    <b v="0"/>
    <s v="Medium"/>
    <n v="49"/>
    <x v="851"/>
  </r>
  <r>
    <s v="April"/>
    <x v="2"/>
    <n v="2"/>
    <b v="0"/>
    <s v="low"/>
    <n v="47"/>
    <x v="852"/>
  </r>
  <r>
    <s v="April"/>
    <x v="2"/>
    <n v="0"/>
    <s v="FREE DELIVERY"/>
    <s v="Medium"/>
    <n v="7"/>
    <x v="853"/>
  </r>
  <r>
    <s v="April"/>
    <x v="2"/>
    <n v="1"/>
    <b v="0"/>
    <s v="Medium"/>
    <n v="6"/>
    <x v="854"/>
  </r>
  <r>
    <s v="June"/>
    <x v="0"/>
    <n v="5"/>
    <b v="0"/>
    <s v="low"/>
    <n v="37"/>
    <x v="855"/>
  </r>
  <r>
    <s v="June"/>
    <x v="0"/>
    <n v="5"/>
    <b v="0"/>
    <s v="low"/>
    <n v="43"/>
    <x v="856"/>
  </r>
  <r>
    <s v="August"/>
    <x v="3"/>
    <n v="2"/>
    <b v="0"/>
    <s v="High"/>
    <n v="3"/>
    <x v="857"/>
  </r>
  <r>
    <s v="September"/>
    <x v="3"/>
    <n v="2"/>
    <b v="0"/>
    <s v="Medium"/>
    <n v="48"/>
    <x v="858"/>
  </r>
  <r>
    <s v="September"/>
    <x v="3"/>
    <n v="1"/>
    <b v="0"/>
    <s v="Medium"/>
    <n v="5"/>
    <x v="859"/>
  </r>
  <r>
    <s v="March"/>
    <x v="1"/>
    <n v="1"/>
    <b v="0"/>
    <s v="Critical"/>
    <n v="16"/>
    <x v="860"/>
  </r>
  <r>
    <s v="March"/>
    <x v="1"/>
    <n v="2"/>
    <b v="0"/>
    <s v="Not Specified"/>
    <n v="45"/>
    <x v="861"/>
  </r>
  <r>
    <s v="July"/>
    <x v="0"/>
    <n v="5"/>
    <b v="0"/>
    <s v="low"/>
    <n v="47"/>
    <x v="862"/>
  </r>
  <r>
    <s v="July"/>
    <x v="0"/>
    <n v="9"/>
    <b v="0"/>
    <s v="low"/>
    <n v="15"/>
    <x v="863"/>
  </r>
  <r>
    <s v="November"/>
    <x v="1"/>
    <n v="2"/>
    <b v="0"/>
    <s v="Medium"/>
    <n v="28"/>
    <x v="864"/>
  </r>
  <r>
    <s v="March"/>
    <x v="3"/>
    <n v="2"/>
    <b v="0"/>
    <s v="High"/>
    <n v="25"/>
    <x v="865"/>
  </r>
  <r>
    <s v="March"/>
    <x v="3"/>
    <n v="2"/>
    <b v="0"/>
    <s v="High"/>
    <n v="26"/>
    <x v="866"/>
  </r>
  <r>
    <s v="March"/>
    <x v="3"/>
    <n v="2"/>
    <b v="0"/>
    <s v="High"/>
    <n v="6"/>
    <x v="867"/>
  </r>
  <r>
    <s v="May"/>
    <x v="0"/>
    <n v="2"/>
    <b v="0"/>
    <s v="Not Specified"/>
    <n v="17"/>
    <x v="868"/>
  </r>
  <r>
    <s v="May"/>
    <x v="0"/>
    <n v="1"/>
    <b v="0"/>
    <s v="Not Specified"/>
    <n v="49"/>
    <x v="869"/>
  </r>
  <r>
    <s v="October"/>
    <x v="0"/>
    <n v="1"/>
    <b v="0"/>
    <s v="Critical"/>
    <n v="48"/>
    <x v="870"/>
  </r>
  <r>
    <s v="August"/>
    <x v="0"/>
    <n v="2"/>
    <b v="0"/>
    <s v="Not Specified"/>
    <n v="26"/>
    <x v="871"/>
  </r>
  <r>
    <s v="August"/>
    <x v="0"/>
    <n v="1"/>
    <b v="0"/>
    <s v="Not Specified"/>
    <n v="46"/>
    <x v="872"/>
  </r>
  <r>
    <s v="August"/>
    <x v="2"/>
    <n v="1"/>
    <b v="0"/>
    <s v="High"/>
    <n v="19"/>
    <x v="873"/>
  </r>
  <r>
    <s v="September"/>
    <x v="3"/>
    <n v="3"/>
    <b v="0"/>
    <s v="Medium"/>
    <n v="10"/>
    <x v="874"/>
  </r>
  <r>
    <s v="September"/>
    <x v="3"/>
    <n v="1"/>
    <b v="0"/>
    <s v="Medium"/>
    <n v="9"/>
    <x v="875"/>
  </r>
  <r>
    <s v="November"/>
    <x v="1"/>
    <n v="2"/>
    <b v="0"/>
    <s v="High"/>
    <n v="35"/>
    <x v="876"/>
  </r>
  <r>
    <s v="November"/>
    <x v="1"/>
    <n v="2"/>
    <b v="0"/>
    <s v="High"/>
    <n v="5"/>
    <x v="877"/>
  </r>
  <r>
    <s v="May"/>
    <x v="0"/>
    <n v="1"/>
    <b v="0"/>
    <s v="Medium"/>
    <n v="17"/>
    <x v="878"/>
  </r>
  <r>
    <s v="April"/>
    <x v="2"/>
    <n v="2"/>
    <b v="0"/>
    <s v="low"/>
    <n v="36"/>
    <x v="879"/>
  </r>
  <r>
    <s v="June"/>
    <x v="0"/>
    <n v="3"/>
    <b v="0"/>
    <s v="High"/>
    <n v="46"/>
    <x v="880"/>
  </r>
  <r>
    <s v="May"/>
    <x v="0"/>
    <n v="1"/>
    <b v="0"/>
    <s v="Medium"/>
    <n v="45"/>
    <x v="881"/>
  </r>
  <r>
    <s v="May"/>
    <x v="0"/>
    <n v="3"/>
    <b v="0"/>
    <s v="Medium"/>
    <n v="4"/>
    <x v="882"/>
  </r>
  <r>
    <s v="October"/>
    <x v="1"/>
    <n v="2"/>
    <b v="0"/>
    <s v="Medium"/>
    <n v="35"/>
    <x v="883"/>
  </r>
  <r>
    <s v="October"/>
    <x v="1"/>
    <n v="1"/>
    <b v="0"/>
    <s v="Medium"/>
    <n v="32"/>
    <x v="884"/>
  </r>
  <r>
    <s v="October"/>
    <x v="1"/>
    <n v="0"/>
    <s v="FREE DELIVERY"/>
    <s v="Medium"/>
    <n v="46"/>
    <x v="885"/>
  </r>
  <r>
    <s v="October"/>
    <x v="1"/>
    <n v="1"/>
    <b v="0"/>
    <s v="Medium"/>
    <n v="9"/>
    <x v="886"/>
  </r>
  <r>
    <s v="January"/>
    <x v="0"/>
    <n v="0"/>
    <s v="FREE DELIVERY"/>
    <s v="Not Specified"/>
    <n v="34"/>
    <x v="887"/>
  </r>
  <r>
    <s v="January"/>
    <x v="0"/>
    <n v="1"/>
    <b v="0"/>
    <s v="Not Specified"/>
    <n v="44"/>
    <x v="888"/>
  </r>
  <r>
    <s v="December"/>
    <x v="2"/>
    <n v="1"/>
    <b v="0"/>
    <s v="Medium"/>
    <n v="40"/>
    <x v="889"/>
  </r>
  <r>
    <s v="December"/>
    <x v="2"/>
    <n v="1"/>
    <b v="0"/>
    <s v="Medium"/>
    <n v="48"/>
    <x v="890"/>
  </r>
  <r>
    <s v="February"/>
    <x v="2"/>
    <n v="0"/>
    <s v="FREE DELIVERY"/>
    <s v="low"/>
    <n v="17"/>
    <x v="891"/>
  </r>
  <r>
    <s v="May"/>
    <x v="0"/>
    <n v="1"/>
    <b v="0"/>
    <s v="Medium"/>
    <n v="3"/>
    <x v="735"/>
  </r>
  <r>
    <s v="May"/>
    <x v="0"/>
    <n v="0"/>
    <s v="FREE DELIVERY"/>
    <s v="Medium"/>
    <n v="7"/>
    <x v="892"/>
  </r>
  <r>
    <s v="June"/>
    <x v="0"/>
    <n v="1"/>
    <b v="0"/>
    <s v="Medium"/>
    <n v="47"/>
    <x v="893"/>
  </r>
  <r>
    <s v="March"/>
    <x v="2"/>
    <n v="5"/>
    <b v="0"/>
    <s v="low"/>
    <n v="21"/>
    <x v="894"/>
  </r>
  <r>
    <s v="March"/>
    <x v="2"/>
    <n v="2"/>
    <b v="0"/>
    <s v="low"/>
    <n v="26"/>
    <x v="895"/>
  </r>
  <r>
    <s v="February"/>
    <x v="1"/>
    <n v="2"/>
    <b v="0"/>
    <s v="Not Specified"/>
    <n v="26"/>
    <x v="896"/>
  </r>
  <r>
    <s v="February"/>
    <x v="1"/>
    <n v="2"/>
    <b v="0"/>
    <s v="Not Specified"/>
    <n v="10"/>
    <x v="897"/>
  </r>
  <r>
    <s v="March"/>
    <x v="1"/>
    <n v="2"/>
    <b v="0"/>
    <s v="Not Specified"/>
    <n v="24"/>
    <x v="898"/>
  </r>
  <r>
    <s v="March"/>
    <x v="1"/>
    <n v="1"/>
    <b v="0"/>
    <s v="Not Specified"/>
    <n v="43"/>
    <x v="899"/>
  </r>
  <r>
    <s v="March"/>
    <x v="1"/>
    <n v="1"/>
    <b v="0"/>
    <s v="Not Specified"/>
    <n v="44"/>
    <x v="900"/>
  </r>
  <r>
    <s v="March"/>
    <x v="1"/>
    <n v="1"/>
    <b v="0"/>
    <s v="Critical"/>
    <n v="7"/>
    <x v="901"/>
  </r>
  <r>
    <s v="March"/>
    <x v="1"/>
    <n v="2"/>
    <b v="0"/>
    <s v="Critical"/>
    <n v="35"/>
    <x v="902"/>
  </r>
  <r>
    <s v="March"/>
    <x v="1"/>
    <n v="2"/>
    <b v="0"/>
    <s v="Critical"/>
    <n v="8"/>
    <x v="903"/>
  </r>
  <r>
    <s v="January"/>
    <x v="0"/>
    <n v="2"/>
    <b v="0"/>
    <s v="High"/>
    <n v="6"/>
    <x v="904"/>
  </r>
  <r>
    <s v="January"/>
    <x v="0"/>
    <n v="2"/>
    <b v="0"/>
    <s v="High"/>
    <n v="15"/>
    <x v="905"/>
  </r>
  <r>
    <s v="April"/>
    <x v="1"/>
    <n v="0"/>
    <s v="FREE DELIVERY"/>
    <s v="Medium"/>
    <n v="24"/>
    <x v="906"/>
  </r>
  <r>
    <s v="June"/>
    <x v="3"/>
    <n v="4"/>
    <b v="0"/>
    <s v="low"/>
    <n v="25"/>
    <x v="907"/>
  </r>
  <r>
    <s v="June"/>
    <x v="3"/>
    <n v="4"/>
    <b v="0"/>
    <s v="low"/>
    <n v="24"/>
    <x v="908"/>
  </r>
  <r>
    <s v="June"/>
    <x v="1"/>
    <n v="1"/>
    <b v="0"/>
    <s v="Medium"/>
    <n v="41"/>
    <x v="909"/>
  </r>
  <r>
    <s v="July"/>
    <x v="1"/>
    <n v="1"/>
    <b v="0"/>
    <s v="Medium"/>
    <n v="50"/>
    <x v="910"/>
  </r>
  <r>
    <s v="May"/>
    <x v="3"/>
    <n v="3"/>
    <b v="0"/>
    <s v="Not Specified"/>
    <n v="46"/>
    <x v="911"/>
  </r>
  <r>
    <s v="May"/>
    <x v="3"/>
    <n v="2"/>
    <b v="0"/>
    <s v="Not Specified"/>
    <n v="21"/>
    <x v="912"/>
  </r>
  <r>
    <s v="January"/>
    <x v="2"/>
    <n v="2"/>
    <b v="0"/>
    <s v="Critical"/>
    <n v="16"/>
    <x v="913"/>
  </r>
  <r>
    <s v="January"/>
    <x v="2"/>
    <n v="2"/>
    <b v="0"/>
    <s v="Critical"/>
    <n v="1"/>
    <x v="914"/>
  </r>
  <r>
    <s v="January"/>
    <x v="2"/>
    <n v="0"/>
    <s v="FREE DELIVERY"/>
    <s v="Critical"/>
    <n v="24"/>
    <x v="915"/>
  </r>
  <r>
    <s v="January"/>
    <x v="1"/>
    <n v="7"/>
    <b v="0"/>
    <s v="low"/>
    <n v="13"/>
    <x v="916"/>
  </r>
  <r>
    <s v="January"/>
    <x v="3"/>
    <n v="1"/>
    <b v="0"/>
    <s v="Not Specified"/>
    <n v="18"/>
    <x v="917"/>
  </r>
  <r>
    <s v="December"/>
    <x v="2"/>
    <n v="1"/>
    <b v="0"/>
    <s v="Not Specified"/>
    <n v="20"/>
    <x v="918"/>
  </r>
  <r>
    <s v="November"/>
    <x v="1"/>
    <n v="2"/>
    <b v="0"/>
    <s v="Critical"/>
    <n v="26"/>
    <x v="919"/>
  </r>
  <r>
    <s v="December"/>
    <x v="1"/>
    <n v="1"/>
    <b v="0"/>
    <s v="Medium"/>
    <n v="27"/>
    <x v="920"/>
  </r>
  <r>
    <s v="February"/>
    <x v="0"/>
    <n v="1"/>
    <b v="0"/>
    <s v="Medium"/>
    <n v="7"/>
    <x v="921"/>
  </r>
  <r>
    <s v="February"/>
    <x v="3"/>
    <n v="1"/>
    <b v="0"/>
    <s v="Medium"/>
    <n v="47"/>
    <x v="922"/>
  </r>
  <r>
    <s v="December"/>
    <x v="2"/>
    <n v="0"/>
    <s v="FREE DELIVERY"/>
    <s v="Medium"/>
    <n v="9"/>
    <x v="923"/>
  </r>
  <r>
    <s v="March"/>
    <x v="0"/>
    <n v="2"/>
    <b v="0"/>
    <s v="low"/>
    <n v="2"/>
    <x v="924"/>
  </r>
  <r>
    <s v="March"/>
    <x v="0"/>
    <n v="2"/>
    <b v="0"/>
    <s v="low"/>
    <n v="27"/>
    <x v="925"/>
  </r>
  <r>
    <s v="March"/>
    <x v="0"/>
    <n v="7"/>
    <b v="0"/>
    <s v="low"/>
    <n v="15"/>
    <x v="926"/>
  </r>
  <r>
    <s v="March"/>
    <x v="0"/>
    <n v="5"/>
    <b v="0"/>
    <s v="low"/>
    <n v="40"/>
    <x v="927"/>
  </r>
  <r>
    <s v="June"/>
    <x v="1"/>
    <n v="2"/>
    <b v="0"/>
    <s v="Critical"/>
    <n v="17"/>
    <x v="928"/>
  </r>
  <r>
    <s v="March"/>
    <x v="1"/>
    <n v="2"/>
    <b v="0"/>
    <s v="High"/>
    <n v="10"/>
    <x v="929"/>
  </r>
  <r>
    <s v="December"/>
    <x v="0"/>
    <n v="2"/>
    <b v="0"/>
    <s v="Medium"/>
    <n v="34"/>
    <x v="930"/>
  </r>
  <r>
    <s v="July"/>
    <x v="1"/>
    <n v="2"/>
    <b v="0"/>
    <s v="High"/>
    <n v="13"/>
    <x v="931"/>
  </r>
  <r>
    <s v="April"/>
    <x v="1"/>
    <n v="2"/>
    <b v="0"/>
    <s v="Not Specified"/>
    <n v="47"/>
    <x v="932"/>
  </r>
  <r>
    <s v="April"/>
    <x v="1"/>
    <n v="0"/>
    <s v="FREE DELIVERY"/>
    <s v="Not Specified"/>
    <n v="26"/>
    <x v="933"/>
  </r>
  <r>
    <s v="July"/>
    <x v="3"/>
    <n v="5"/>
    <b v="0"/>
    <s v="low"/>
    <n v="20"/>
    <x v="934"/>
  </r>
  <r>
    <s v="July"/>
    <x v="2"/>
    <n v="2"/>
    <b v="0"/>
    <s v="Medium"/>
    <n v="3"/>
    <x v="935"/>
  </r>
  <r>
    <s v="April"/>
    <x v="0"/>
    <n v="5"/>
    <b v="0"/>
    <s v="low"/>
    <n v="5"/>
    <x v="936"/>
  </r>
  <r>
    <s v="June"/>
    <x v="0"/>
    <n v="7"/>
    <b v="0"/>
    <s v="low"/>
    <n v="1"/>
    <x v="937"/>
  </r>
  <r>
    <s v="March"/>
    <x v="2"/>
    <n v="1"/>
    <b v="0"/>
    <s v="High"/>
    <n v="36"/>
    <x v="938"/>
  </r>
  <r>
    <s v="March"/>
    <x v="2"/>
    <n v="1"/>
    <b v="0"/>
    <s v="High"/>
    <n v="3"/>
    <x v="939"/>
  </r>
  <r>
    <s v="March"/>
    <x v="2"/>
    <n v="1"/>
    <b v="0"/>
    <s v="High"/>
    <n v="48"/>
    <x v="940"/>
  </r>
  <r>
    <s v="December"/>
    <x v="3"/>
    <n v="3"/>
    <b v="0"/>
    <s v="High"/>
    <n v="3"/>
    <x v="941"/>
  </r>
  <r>
    <s v="December"/>
    <x v="3"/>
    <n v="1"/>
    <b v="0"/>
    <s v="High"/>
    <n v="26"/>
    <x v="942"/>
  </r>
  <r>
    <s v="July"/>
    <x v="0"/>
    <n v="3"/>
    <b v="0"/>
    <s v="Medium"/>
    <n v="7"/>
    <x v="943"/>
  </r>
  <r>
    <s v="June"/>
    <x v="0"/>
    <n v="2"/>
    <b v="0"/>
    <s v="Medium"/>
    <n v="46"/>
    <x v="944"/>
  </r>
  <r>
    <s v="June"/>
    <x v="0"/>
    <n v="2"/>
    <b v="0"/>
    <s v="Medium"/>
    <n v="49"/>
    <x v="945"/>
  </r>
  <r>
    <s v="June"/>
    <x v="0"/>
    <n v="2"/>
    <b v="0"/>
    <s v="Medium"/>
    <n v="47"/>
    <x v="946"/>
  </r>
  <r>
    <s v="October"/>
    <x v="2"/>
    <n v="2"/>
    <b v="0"/>
    <s v="Critical"/>
    <n v="17"/>
    <x v="947"/>
  </r>
  <r>
    <s v="September"/>
    <x v="0"/>
    <n v="7"/>
    <b v="0"/>
    <s v="low"/>
    <n v="44"/>
    <x v="948"/>
  </r>
  <r>
    <s v="January"/>
    <x v="1"/>
    <n v="1"/>
    <b v="0"/>
    <s v="Not Specified"/>
    <n v="40"/>
    <x v="949"/>
  </r>
  <r>
    <s v="January"/>
    <x v="1"/>
    <n v="1"/>
    <b v="0"/>
    <s v="Not Specified"/>
    <n v="45"/>
    <x v="950"/>
  </r>
  <r>
    <s v="April"/>
    <x v="1"/>
    <n v="1"/>
    <b v="0"/>
    <s v="High"/>
    <n v="30"/>
    <x v="951"/>
  </r>
  <r>
    <s v="December"/>
    <x v="3"/>
    <n v="2"/>
    <b v="0"/>
    <s v="Medium"/>
    <n v="41"/>
    <x v="952"/>
  </r>
  <r>
    <s v="March"/>
    <x v="1"/>
    <n v="2"/>
    <b v="0"/>
    <s v="Medium"/>
    <n v="33"/>
    <x v="953"/>
  </r>
  <r>
    <s v="September"/>
    <x v="2"/>
    <n v="2"/>
    <b v="0"/>
    <s v="Critical"/>
    <n v="45"/>
    <x v="954"/>
  </r>
  <r>
    <s v="September"/>
    <x v="1"/>
    <n v="3"/>
    <b v="0"/>
    <s v="Critical"/>
    <n v="16"/>
    <x v="955"/>
  </r>
  <r>
    <s v="August"/>
    <x v="0"/>
    <n v="1"/>
    <b v="0"/>
    <s v="Medium"/>
    <n v="30"/>
    <x v="956"/>
  </r>
  <r>
    <s v="October"/>
    <x v="1"/>
    <n v="3"/>
    <b v="0"/>
    <s v="High"/>
    <n v="42"/>
    <x v="957"/>
  </r>
  <r>
    <s v="October"/>
    <x v="0"/>
    <n v="2"/>
    <b v="0"/>
    <s v="low"/>
    <n v="42"/>
    <x v="958"/>
  </r>
  <r>
    <s v="March"/>
    <x v="0"/>
    <n v="1"/>
    <b v="0"/>
    <s v="Critical"/>
    <n v="8"/>
    <x v="959"/>
  </r>
  <r>
    <s v="May"/>
    <x v="2"/>
    <n v="5"/>
    <b v="0"/>
    <s v="low"/>
    <n v="45"/>
    <x v="960"/>
  </r>
  <r>
    <s v="May"/>
    <x v="2"/>
    <n v="1"/>
    <b v="0"/>
    <s v="Not Specified"/>
    <n v="16"/>
    <x v="961"/>
  </r>
  <r>
    <s v="May"/>
    <x v="2"/>
    <n v="2"/>
    <b v="0"/>
    <s v="Not Specified"/>
    <n v="23"/>
    <x v="962"/>
  </r>
  <r>
    <s v="January"/>
    <x v="0"/>
    <n v="2"/>
    <b v="0"/>
    <s v="Not Specified"/>
    <n v="7"/>
    <x v="963"/>
  </r>
  <r>
    <s v="December"/>
    <x v="3"/>
    <n v="2"/>
    <b v="0"/>
    <s v="Critical"/>
    <n v="16"/>
    <x v="964"/>
  </r>
  <r>
    <s v="December"/>
    <x v="3"/>
    <n v="2"/>
    <b v="0"/>
    <s v="Critical"/>
    <n v="29"/>
    <x v="965"/>
  </r>
  <r>
    <s v="December"/>
    <x v="3"/>
    <n v="1"/>
    <b v="0"/>
    <s v="Critical"/>
    <n v="37"/>
    <x v="966"/>
  </r>
  <r>
    <s v="December"/>
    <x v="3"/>
    <n v="2"/>
    <b v="0"/>
    <s v="Critical"/>
    <n v="8"/>
    <x v="967"/>
  </r>
  <r>
    <s v="January"/>
    <x v="0"/>
    <n v="2"/>
    <b v="0"/>
    <s v="Critical"/>
    <n v="24"/>
    <x v="968"/>
  </r>
  <r>
    <s v="January"/>
    <x v="0"/>
    <n v="2"/>
    <b v="0"/>
    <s v="Critical"/>
    <n v="2"/>
    <x v="969"/>
  </r>
  <r>
    <s v="January"/>
    <x v="0"/>
    <n v="2"/>
    <b v="0"/>
    <s v="Critical"/>
    <n v="19"/>
    <x v="970"/>
  </r>
  <r>
    <s v="December"/>
    <x v="1"/>
    <n v="1"/>
    <b v="0"/>
    <s v="Not Specified"/>
    <n v="50"/>
    <x v="971"/>
  </r>
  <r>
    <s v="August"/>
    <x v="3"/>
    <n v="1"/>
    <b v="0"/>
    <s v="Medium"/>
    <n v="25"/>
    <x v="972"/>
  </r>
  <r>
    <s v="November"/>
    <x v="1"/>
    <n v="0"/>
    <s v="FREE DELIVERY"/>
    <s v="High"/>
    <n v="23"/>
    <x v="973"/>
  </r>
  <r>
    <s v="July"/>
    <x v="0"/>
    <n v="4"/>
    <b v="0"/>
    <s v="low"/>
    <n v="26"/>
    <x v="974"/>
  </r>
  <r>
    <s v="July"/>
    <x v="0"/>
    <n v="7"/>
    <b v="0"/>
    <s v="low"/>
    <n v="27"/>
    <x v="975"/>
  </r>
  <r>
    <s v="November"/>
    <x v="2"/>
    <n v="2"/>
    <b v="0"/>
    <s v="Critical"/>
    <n v="39"/>
    <x v="976"/>
  </r>
  <r>
    <s v="March"/>
    <x v="3"/>
    <n v="1"/>
    <b v="0"/>
    <s v="Medium"/>
    <n v="16"/>
    <x v="977"/>
  </r>
  <r>
    <s v="August"/>
    <x v="3"/>
    <n v="1"/>
    <b v="0"/>
    <s v="Critical"/>
    <n v="45"/>
    <x v="978"/>
  </r>
  <r>
    <s v="August"/>
    <x v="3"/>
    <n v="2"/>
    <b v="0"/>
    <s v="Critical"/>
    <n v="30"/>
    <x v="979"/>
  </r>
  <r>
    <s v="March"/>
    <x v="1"/>
    <n v="0"/>
    <s v="FREE DELIVERY"/>
    <s v="High"/>
    <n v="35"/>
    <x v="980"/>
  </r>
  <r>
    <s v="April"/>
    <x v="2"/>
    <n v="5"/>
    <b v="0"/>
    <s v="low"/>
    <n v="22"/>
    <x v="981"/>
  </r>
  <r>
    <s v="April"/>
    <x v="2"/>
    <n v="2"/>
    <b v="0"/>
    <s v="low"/>
    <n v="35"/>
    <x v="982"/>
  </r>
  <r>
    <s v="September"/>
    <x v="2"/>
    <n v="1"/>
    <b v="0"/>
    <s v="Critical"/>
    <n v="8"/>
    <x v="983"/>
  </r>
  <r>
    <s v="May"/>
    <x v="1"/>
    <n v="2"/>
    <b v="0"/>
    <s v="Medium"/>
    <n v="50"/>
    <x v="984"/>
  </r>
  <r>
    <s v="March"/>
    <x v="1"/>
    <n v="4"/>
    <b v="0"/>
    <s v="low"/>
    <n v="12"/>
    <x v="985"/>
  </r>
  <r>
    <s v="November"/>
    <x v="3"/>
    <n v="2"/>
    <b v="0"/>
    <s v="Not Specified"/>
    <n v="11"/>
    <x v="986"/>
  </r>
  <r>
    <s v="November"/>
    <x v="3"/>
    <n v="2"/>
    <b v="0"/>
    <s v="Not Specified"/>
    <n v="43"/>
    <x v="987"/>
  </r>
  <r>
    <s v="November"/>
    <x v="3"/>
    <n v="1"/>
    <b v="0"/>
    <s v="Not Specified"/>
    <n v="24"/>
    <x v="988"/>
  </r>
  <r>
    <s v="August"/>
    <x v="3"/>
    <n v="2"/>
    <b v="0"/>
    <s v="High"/>
    <n v="5"/>
    <x v="989"/>
  </r>
  <r>
    <s v="July"/>
    <x v="0"/>
    <n v="1"/>
    <b v="0"/>
    <s v="High"/>
    <n v="25"/>
    <x v="990"/>
  </r>
  <r>
    <s v="November"/>
    <x v="0"/>
    <n v="2"/>
    <b v="0"/>
    <s v="High"/>
    <n v="28"/>
    <x v="991"/>
  </r>
  <r>
    <s v="May"/>
    <x v="1"/>
    <n v="2"/>
    <b v="0"/>
    <s v="Not Specified"/>
    <n v="32"/>
    <x v="992"/>
  </r>
  <r>
    <s v="June"/>
    <x v="0"/>
    <n v="1"/>
    <b v="0"/>
    <s v="Medium"/>
    <n v="22"/>
    <x v="993"/>
  </r>
  <r>
    <s v="June"/>
    <x v="0"/>
    <n v="1"/>
    <b v="0"/>
    <s v="Medium"/>
    <n v="41"/>
    <x v="994"/>
  </r>
  <r>
    <s v="June"/>
    <x v="0"/>
    <n v="2"/>
    <b v="0"/>
    <s v="Medium"/>
    <n v="43"/>
    <x v="995"/>
  </r>
  <r>
    <s v="June"/>
    <x v="0"/>
    <n v="2"/>
    <b v="0"/>
    <s v="Medium"/>
    <n v="50"/>
    <x v="996"/>
  </r>
  <r>
    <s v="July"/>
    <x v="1"/>
    <n v="0"/>
    <s v="FREE DELIVERY"/>
    <s v="Medium"/>
    <n v="31"/>
    <x v="997"/>
  </r>
  <r>
    <s v="March"/>
    <x v="3"/>
    <n v="0"/>
    <s v="FREE DELIVERY"/>
    <s v="Critical"/>
    <n v="20"/>
    <x v="998"/>
  </r>
  <r>
    <s v="January"/>
    <x v="2"/>
    <n v="1"/>
    <b v="0"/>
    <s v="Not Specified"/>
    <n v="45"/>
    <x v="999"/>
  </r>
  <r>
    <s v="August"/>
    <x v="3"/>
    <n v="2"/>
    <b v="0"/>
    <s v="Medium"/>
    <n v="42"/>
    <x v="1000"/>
  </r>
  <r>
    <s v="August"/>
    <x v="3"/>
    <n v="3"/>
    <b v="0"/>
    <s v="Medium"/>
    <n v="43"/>
    <x v="1001"/>
  </r>
  <r>
    <s v="August"/>
    <x v="3"/>
    <n v="2"/>
    <b v="0"/>
    <s v="Medium"/>
    <n v="22"/>
    <x v="1002"/>
  </r>
  <r>
    <s v="October"/>
    <x v="3"/>
    <n v="2"/>
    <b v="0"/>
    <s v="Critical"/>
    <n v="43"/>
    <x v="1003"/>
  </r>
  <r>
    <s v="January"/>
    <x v="1"/>
    <n v="7"/>
    <b v="0"/>
    <s v="low"/>
    <n v="45"/>
    <x v="1004"/>
  </r>
  <r>
    <s v="January"/>
    <x v="1"/>
    <n v="5"/>
    <b v="0"/>
    <s v="low"/>
    <n v="50"/>
    <x v="1005"/>
  </r>
  <r>
    <s v="November"/>
    <x v="3"/>
    <n v="3"/>
    <b v="0"/>
    <s v="High"/>
    <n v="29"/>
    <x v="1006"/>
  </r>
  <r>
    <s v="August"/>
    <x v="0"/>
    <n v="4"/>
    <b v="0"/>
    <s v="low"/>
    <n v="41"/>
    <x v="1007"/>
  </r>
  <r>
    <s v="November"/>
    <x v="0"/>
    <n v="1"/>
    <b v="0"/>
    <s v="Not Specified"/>
    <n v="14"/>
    <x v="1008"/>
  </r>
  <r>
    <s v="December"/>
    <x v="1"/>
    <n v="3"/>
    <b v="0"/>
    <s v="High"/>
    <n v="36"/>
    <x v="1009"/>
  </r>
  <r>
    <s v="March"/>
    <x v="2"/>
    <n v="2"/>
    <b v="0"/>
    <s v="low"/>
    <n v="2"/>
    <x v="1010"/>
  </r>
  <r>
    <s v="July"/>
    <x v="3"/>
    <n v="3"/>
    <b v="0"/>
    <s v="Critical"/>
    <n v="22"/>
    <x v="1011"/>
  </r>
  <r>
    <s v="July"/>
    <x v="3"/>
    <n v="2"/>
    <b v="0"/>
    <s v="Critical"/>
    <n v="45"/>
    <x v="1012"/>
  </r>
  <r>
    <s v="February"/>
    <x v="3"/>
    <n v="1"/>
    <b v="0"/>
    <s v="Not Specified"/>
    <n v="27"/>
    <x v="1013"/>
  </r>
  <r>
    <s v="February"/>
    <x v="3"/>
    <n v="2"/>
    <b v="0"/>
    <s v="Not Specified"/>
    <n v="42"/>
    <x v="1014"/>
  </r>
  <r>
    <s v="September"/>
    <x v="1"/>
    <n v="2"/>
    <b v="0"/>
    <s v="Critical"/>
    <n v="22"/>
    <x v="1015"/>
  </r>
  <r>
    <s v="November"/>
    <x v="1"/>
    <n v="1"/>
    <b v="0"/>
    <s v="Not Specified"/>
    <n v="6"/>
    <x v="1016"/>
  </r>
  <r>
    <s v="November"/>
    <x v="1"/>
    <n v="2"/>
    <b v="0"/>
    <s v="Not Specified"/>
    <n v="1"/>
    <x v="1017"/>
  </r>
  <r>
    <s v="April"/>
    <x v="0"/>
    <n v="4"/>
    <b v="0"/>
    <s v="low"/>
    <n v="17"/>
    <x v="1018"/>
  </r>
  <r>
    <s v="August"/>
    <x v="2"/>
    <n v="1"/>
    <b v="0"/>
    <s v="High"/>
    <n v="2"/>
    <x v="1019"/>
  </r>
  <r>
    <s v="August"/>
    <x v="2"/>
    <n v="1"/>
    <b v="0"/>
    <s v="High"/>
    <n v="11"/>
    <x v="1020"/>
  </r>
  <r>
    <s v="November"/>
    <x v="0"/>
    <n v="1"/>
    <b v="0"/>
    <s v="Medium"/>
    <n v="34"/>
    <x v="1021"/>
  </r>
  <r>
    <s v="June"/>
    <x v="0"/>
    <n v="2"/>
    <b v="0"/>
    <s v="Critical"/>
    <n v="25"/>
    <x v="1022"/>
  </r>
  <r>
    <s v="April"/>
    <x v="1"/>
    <n v="2"/>
    <b v="0"/>
    <s v="High"/>
    <n v="19"/>
    <x v="1023"/>
  </r>
  <r>
    <s v="April"/>
    <x v="1"/>
    <n v="2"/>
    <b v="0"/>
    <s v="High"/>
    <n v="6"/>
    <x v="1024"/>
  </r>
  <r>
    <s v="April"/>
    <x v="1"/>
    <n v="1"/>
    <b v="0"/>
    <s v="High"/>
    <n v="5"/>
    <x v="1025"/>
  </r>
  <r>
    <s v="March"/>
    <x v="1"/>
    <n v="2"/>
    <b v="0"/>
    <s v="Critical"/>
    <n v="20"/>
    <x v="1026"/>
  </r>
  <r>
    <s v="March"/>
    <x v="1"/>
    <n v="2"/>
    <b v="0"/>
    <s v="Critical"/>
    <n v="46"/>
    <x v="1027"/>
  </r>
  <r>
    <s v="May"/>
    <x v="3"/>
    <n v="2"/>
    <b v="0"/>
    <s v="low"/>
    <n v="33"/>
    <x v="1028"/>
  </r>
  <r>
    <s v="May"/>
    <x v="3"/>
    <n v="2"/>
    <b v="0"/>
    <s v="low"/>
    <n v="47"/>
    <x v="1029"/>
  </r>
  <r>
    <s v="April"/>
    <x v="1"/>
    <n v="0"/>
    <s v="FREE DELIVERY"/>
    <s v="Not Specified"/>
    <n v="1"/>
    <x v="1030"/>
  </r>
  <r>
    <s v="April"/>
    <x v="1"/>
    <n v="2"/>
    <b v="0"/>
    <s v="Not Specified"/>
    <n v="11"/>
    <x v="1031"/>
  </r>
  <r>
    <s v="April"/>
    <x v="1"/>
    <n v="2"/>
    <b v="0"/>
    <s v="Not Specified"/>
    <n v="16"/>
    <x v="1032"/>
  </r>
  <r>
    <s v="January"/>
    <x v="2"/>
    <n v="3"/>
    <b v="0"/>
    <s v="Medium"/>
    <n v="3"/>
    <x v="1033"/>
  </r>
  <r>
    <s v="January"/>
    <x v="2"/>
    <n v="2"/>
    <b v="0"/>
    <s v="Medium"/>
    <n v="30"/>
    <x v="1034"/>
  </r>
  <r>
    <s v="March"/>
    <x v="3"/>
    <n v="2"/>
    <b v="0"/>
    <s v="Not Specified"/>
    <n v="10"/>
    <x v="1035"/>
  </r>
  <r>
    <s v="March"/>
    <x v="3"/>
    <n v="2"/>
    <b v="0"/>
    <s v="Not Specified"/>
    <n v="16"/>
    <x v="1036"/>
  </r>
  <r>
    <s v="June"/>
    <x v="0"/>
    <n v="3"/>
    <b v="0"/>
    <s v="Critical"/>
    <n v="36"/>
    <x v="1037"/>
  </r>
  <r>
    <s v="January"/>
    <x v="1"/>
    <n v="1"/>
    <b v="0"/>
    <s v="Medium"/>
    <n v="29"/>
    <x v="1038"/>
  </r>
  <r>
    <s v="February"/>
    <x v="0"/>
    <n v="0"/>
    <s v="FREE DELIVERY"/>
    <s v="Critical"/>
    <n v="25"/>
    <x v="1039"/>
  </r>
  <r>
    <s v="August"/>
    <x v="1"/>
    <n v="0"/>
    <s v="FREE DELIVERY"/>
    <s v="Medium"/>
    <n v="36"/>
    <x v="1040"/>
  </r>
  <r>
    <s v="October"/>
    <x v="1"/>
    <n v="2"/>
    <b v="0"/>
    <s v="High"/>
    <n v="16"/>
    <x v="1041"/>
  </r>
  <r>
    <s v="March"/>
    <x v="2"/>
    <n v="2"/>
    <b v="0"/>
    <s v="Medium"/>
    <n v="45"/>
    <x v="1042"/>
  </r>
  <r>
    <s v="October"/>
    <x v="1"/>
    <n v="1"/>
    <b v="0"/>
    <s v="Critical"/>
    <n v="22"/>
    <x v="1043"/>
  </r>
  <r>
    <s v="October"/>
    <x v="1"/>
    <n v="2"/>
    <b v="0"/>
    <s v="Critical"/>
    <n v="33"/>
    <x v="1044"/>
  </r>
  <r>
    <s v="October"/>
    <x v="1"/>
    <n v="2"/>
    <b v="0"/>
    <s v="Critical"/>
    <n v="32"/>
    <x v="1045"/>
  </r>
  <r>
    <s v="October"/>
    <x v="1"/>
    <n v="2"/>
    <b v="0"/>
    <s v="Critical"/>
    <n v="48"/>
    <x v="1046"/>
  </r>
  <r>
    <s v="August"/>
    <x v="1"/>
    <n v="2"/>
    <b v="0"/>
    <s v="Medium"/>
    <n v="8"/>
    <x v="1047"/>
  </r>
  <r>
    <s v="February"/>
    <x v="2"/>
    <n v="1"/>
    <b v="0"/>
    <s v="Critical"/>
    <n v="9"/>
    <x v="1048"/>
  </r>
  <r>
    <s v="February"/>
    <x v="2"/>
    <n v="0"/>
    <s v="FREE DELIVERY"/>
    <s v="Critical"/>
    <n v="21"/>
    <x v="1049"/>
  </r>
  <r>
    <s v="November"/>
    <x v="1"/>
    <n v="4"/>
    <b v="0"/>
    <s v="low"/>
    <n v="16"/>
    <x v="1050"/>
  </r>
  <r>
    <s v="September"/>
    <x v="1"/>
    <n v="1"/>
    <b v="0"/>
    <s v="Medium"/>
    <n v="30"/>
    <x v="1051"/>
  </r>
  <r>
    <s v="May"/>
    <x v="1"/>
    <n v="1"/>
    <b v="0"/>
    <s v="Not Specified"/>
    <n v="45"/>
    <x v="1052"/>
  </r>
  <r>
    <s v="December"/>
    <x v="0"/>
    <n v="1"/>
    <b v="0"/>
    <s v="Critical"/>
    <n v="34"/>
    <x v="1053"/>
  </r>
  <r>
    <s v="December"/>
    <x v="0"/>
    <n v="2"/>
    <b v="0"/>
    <s v="Critical"/>
    <n v="45"/>
    <x v="1054"/>
  </r>
  <r>
    <s v="December"/>
    <x v="0"/>
    <n v="2"/>
    <b v="0"/>
    <s v="Critical"/>
    <n v="17"/>
    <x v="1055"/>
  </r>
  <r>
    <s v="March"/>
    <x v="1"/>
    <n v="2"/>
    <b v="0"/>
    <s v="Not Specified"/>
    <n v="42"/>
    <x v="1056"/>
  </r>
  <r>
    <s v="May"/>
    <x v="3"/>
    <n v="1"/>
    <b v="0"/>
    <s v="Medium"/>
    <n v="15"/>
    <x v="1057"/>
  </r>
  <r>
    <s v="May"/>
    <x v="3"/>
    <n v="1"/>
    <b v="0"/>
    <s v="Medium"/>
    <n v="7"/>
    <x v="1058"/>
  </r>
  <r>
    <s v="June"/>
    <x v="3"/>
    <n v="3"/>
    <b v="0"/>
    <s v="Critical"/>
    <n v="24"/>
    <x v="1059"/>
  </r>
  <r>
    <s v="June"/>
    <x v="3"/>
    <n v="1"/>
    <b v="0"/>
    <s v="Critical"/>
    <n v="4"/>
    <x v="1060"/>
  </r>
  <r>
    <s v="August"/>
    <x v="2"/>
    <n v="1"/>
    <b v="0"/>
    <s v="Critical"/>
    <n v="29"/>
    <x v="1061"/>
  </r>
  <r>
    <s v="August"/>
    <x v="2"/>
    <n v="2"/>
    <b v="0"/>
    <s v="Critical"/>
    <n v="1"/>
    <x v="1062"/>
  </r>
  <r>
    <s v="March"/>
    <x v="0"/>
    <n v="2"/>
    <b v="0"/>
    <s v="Medium"/>
    <n v="22"/>
    <x v="1063"/>
  </r>
  <r>
    <s v="March"/>
    <x v="0"/>
    <n v="2"/>
    <b v="0"/>
    <s v="Medium"/>
    <n v="30"/>
    <x v="1064"/>
  </r>
  <r>
    <s v="December"/>
    <x v="1"/>
    <n v="0"/>
    <s v="FREE DELIVERY"/>
    <s v="Not Specified"/>
    <n v="47"/>
    <x v="1065"/>
  </r>
  <r>
    <s v="December"/>
    <x v="1"/>
    <n v="1"/>
    <b v="0"/>
    <s v="Not Specified"/>
    <n v="9"/>
    <x v="1066"/>
  </r>
  <r>
    <s v="December"/>
    <x v="3"/>
    <n v="2"/>
    <b v="0"/>
    <s v="Medium"/>
    <n v="7"/>
    <x v="1067"/>
  </r>
  <r>
    <s v="December"/>
    <x v="3"/>
    <n v="2"/>
    <b v="0"/>
    <s v="Medium"/>
    <n v="50"/>
    <x v="1068"/>
  </r>
  <r>
    <s v="December"/>
    <x v="3"/>
    <n v="2"/>
    <b v="0"/>
    <s v="Critical"/>
    <n v="32"/>
    <x v="1069"/>
  </r>
  <r>
    <s v="December"/>
    <x v="0"/>
    <n v="1"/>
    <b v="0"/>
    <s v="Critical"/>
    <n v="33"/>
    <x v="1070"/>
  </r>
  <r>
    <s v="August"/>
    <x v="1"/>
    <n v="5"/>
    <b v="0"/>
    <s v="low"/>
    <n v="32"/>
    <x v="1071"/>
  </r>
  <r>
    <s v="August"/>
    <x v="1"/>
    <n v="2"/>
    <b v="0"/>
    <s v="low"/>
    <n v="25"/>
    <x v="1072"/>
  </r>
  <r>
    <s v="November"/>
    <x v="0"/>
    <n v="1"/>
    <b v="0"/>
    <s v="High"/>
    <n v="3"/>
    <x v="1073"/>
  </r>
  <r>
    <s v="November"/>
    <x v="0"/>
    <n v="2"/>
    <b v="0"/>
    <s v="High"/>
    <n v="14"/>
    <x v="1074"/>
  </r>
  <r>
    <s v="November"/>
    <x v="0"/>
    <n v="1"/>
    <b v="0"/>
    <s v="High"/>
    <n v="18"/>
    <x v="1075"/>
  </r>
  <r>
    <s v="May"/>
    <x v="1"/>
    <n v="2"/>
    <b v="0"/>
    <s v="Critical"/>
    <n v="12"/>
    <x v="1076"/>
  </r>
  <r>
    <s v="July"/>
    <x v="0"/>
    <n v="0"/>
    <s v="FREE DELIVERY"/>
    <s v="low"/>
    <n v="20"/>
    <x v="1077"/>
  </r>
  <r>
    <s v="May"/>
    <x v="1"/>
    <n v="5"/>
    <b v="0"/>
    <s v="Critical"/>
    <n v="35"/>
    <x v="1078"/>
  </r>
  <r>
    <s v="August"/>
    <x v="0"/>
    <n v="0"/>
    <s v="FREE DELIVERY"/>
    <s v="Critical"/>
    <n v="35"/>
    <x v="1079"/>
  </r>
  <r>
    <s v="March"/>
    <x v="2"/>
    <n v="0"/>
    <s v="FREE DELIVERY"/>
    <s v="Medium"/>
    <n v="23"/>
    <x v="1080"/>
  </r>
  <r>
    <s v="November"/>
    <x v="2"/>
    <n v="2"/>
    <b v="0"/>
    <s v="High"/>
    <n v="9"/>
    <x v="1081"/>
  </r>
  <r>
    <s v="March"/>
    <x v="1"/>
    <n v="0"/>
    <s v="FREE DELIVERY"/>
    <s v="Medium"/>
    <n v="29"/>
    <x v="1082"/>
  </r>
  <r>
    <s v="November"/>
    <x v="3"/>
    <n v="4"/>
    <b v="0"/>
    <s v="low"/>
    <n v="6"/>
    <x v="1083"/>
  </r>
  <r>
    <s v="November"/>
    <x v="3"/>
    <n v="7"/>
    <b v="0"/>
    <s v="low"/>
    <n v="23"/>
    <x v="1084"/>
  </r>
  <r>
    <s v="September"/>
    <x v="3"/>
    <n v="2"/>
    <b v="0"/>
    <s v="low"/>
    <n v="28"/>
    <x v="1085"/>
  </r>
  <r>
    <s v="July"/>
    <x v="1"/>
    <n v="1"/>
    <b v="0"/>
    <s v="High"/>
    <n v="17"/>
    <x v="1086"/>
  </r>
  <r>
    <s v="August"/>
    <x v="1"/>
    <n v="1"/>
    <b v="0"/>
    <s v="Medium"/>
    <n v="19"/>
    <x v="1087"/>
  </r>
  <r>
    <s v="August"/>
    <x v="0"/>
    <n v="0"/>
    <s v="FREE DELIVERY"/>
    <s v="low"/>
    <n v="45"/>
    <x v="1088"/>
  </r>
  <r>
    <s v="December"/>
    <x v="1"/>
    <n v="3"/>
    <b v="0"/>
    <s v="Medium"/>
    <n v="36"/>
    <x v="1089"/>
  </r>
  <r>
    <s v="June"/>
    <x v="2"/>
    <n v="0"/>
    <s v="FREE DELIVERY"/>
    <s v="Not Specified"/>
    <n v="5"/>
    <x v="1090"/>
  </r>
  <r>
    <s v="June"/>
    <x v="0"/>
    <n v="2"/>
    <b v="0"/>
    <s v="High"/>
    <n v="39"/>
    <x v="1091"/>
  </r>
  <r>
    <s v="October"/>
    <x v="0"/>
    <n v="2"/>
    <b v="0"/>
    <s v="Not Specified"/>
    <n v="9"/>
    <x v="1092"/>
  </r>
  <r>
    <s v="July"/>
    <x v="3"/>
    <n v="0"/>
    <s v="FREE DELIVERY"/>
    <s v="Critical"/>
    <n v="24"/>
    <x v="1093"/>
  </r>
  <r>
    <s v="April"/>
    <x v="3"/>
    <n v="2"/>
    <b v="0"/>
    <s v="Not Specified"/>
    <n v="34"/>
    <x v="1094"/>
  </r>
  <r>
    <s v="September"/>
    <x v="2"/>
    <n v="1"/>
    <b v="0"/>
    <s v="Medium"/>
    <n v="49"/>
    <x v="1095"/>
  </r>
  <r>
    <s v="September"/>
    <x v="1"/>
    <n v="0"/>
    <s v="FREE DELIVERY"/>
    <s v="Critical"/>
    <n v="30"/>
    <x v="1096"/>
  </r>
  <r>
    <s v="October"/>
    <x v="2"/>
    <n v="3"/>
    <b v="0"/>
    <s v="High"/>
    <n v="46"/>
    <x v="1097"/>
  </r>
  <r>
    <s v="February"/>
    <x v="1"/>
    <n v="1"/>
    <b v="0"/>
    <s v="High"/>
    <n v="24"/>
    <x v="1098"/>
  </r>
  <r>
    <s v="June"/>
    <x v="3"/>
    <n v="1"/>
    <b v="0"/>
    <s v="Medium"/>
    <n v="11"/>
    <x v="1099"/>
  </r>
  <r>
    <s v="May"/>
    <x v="2"/>
    <n v="0"/>
    <s v="FREE DELIVERY"/>
    <s v="Not Specified"/>
    <n v="44"/>
    <x v="1100"/>
  </r>
  <r>
    <s v="May"/>
    <x v="2"/>
    <n v="2"/>
    <b v="0"/>
    <s v="Not Specified"/>
    <n v="42"/>
    <x v="1101"/>
  </r>
  <r>
    <s v="September"/>
    <x v="0"/>
    <n v="4"/>
    <b v="0"/>
    <s v="low"/>
    <n v="44"/>
    <x v="1102"/>
  </r>
  <r>
    <s v="September"/>
    <x v="0"/>
    <n v="2"/>
    <b v="0"/>
    <s v="low"/>
    <n v="42"/>
    <x v="1103"/>
  </r>
  <r>
    <s v="May"/>
    <x v="2"/>
    <n v="1"/>
    <b v="0"/>
    <s v="Medium"/>
    <n v="6"/>
    <x v="1104"/>
  </r>
  <r>
    <s v="July"/>
    <x v="1"/>
    <n v="1"/>
    <b v="0"/>
    <s v="Medium"/>
    <n v="49"/>
    <x v="1105"/>
  </r>
  <r>
    <s v="July"/>
    <x v="1"/>
    <n v="2"/>
    <b v="0"/>
    <s v="Medium"/>
    <n v="38"/>
    <x v="1106"/>
  </r>
  <r>
    <s v="May"/>
    <x v="1"/>
    <n v="1"/>
    <b v="0"/>
    <s v="Not Specified"/>
    <n v="16"/>
    <x v="1107"/>
  </r>
  <r>
    <s v="June"/>
    <x v="0"/>
    <n v="1"/>
    <b v="0"/>
    <s v="High"/>
    <n v="4"/>
    <x v="1108"/>
  </r>
  <r>
    <s v="June"/>
    <x v="0"/>
    <n v="2"/>
    <b v="0"/>
    <s v="High"/>
    <n v="18"/>
    <x v="1109"/>
  </r>
  <r>
    <s v="July"/>
    <x v="0"/>
    <n v="2"/>
    <b v="0"/>
    <s v="Critical"/>
    <n v="40"/>
    <x v="1110"/>
  </r>
  <r>
    <s v="July"/>
    <x v="2"/>
    <n v="1"/>
    <b v="0"/>
    <s v="Not Specified"/>
    <n v="20"/>
    <x v="1111"/>
  </r>
  <r>
    <s v="June"/>
    <x v="1"/>
    <n v="0"/>
    <s v="FREE DELIVERY"/>
    <s v="Medium"/>
    <n v="27"/>
    <x v="1112"/>
  </r>
  <r>
    <s v="June"/>
    <x v="1"/>
    <n v="2"/>
    <b v="0"/>
    <s v="Medium"/>
    <n v="22"/>
    <x v="1113"/>
  </r>
  <r>
    <s v="April"/>
    <x v="1"/>
    <n v="0"/>
    <s v="FREE DELIVERY"/>
    <s v="High"/>
    <n v="9"/>
    <x v="1114"/>
  </r>
  <r>
    <s v="October"/>
    <x v="1"/>
    <n v="1"/>
    <b v="0"/>
    <s v="Critical"/>
    <n v="34"/>
    <x v="1115"/>
  </r>
  <r>
    <s v="October"/>
    <x v="1"/>
    <n v="3"/>
    <b v="0"/>
    <s v="Critical"/>
    <n v="38"/>
    <x v="1116"/>
  </r>
  <r>
    <s v="August"/>
    <x v="3"/>
    <n v="0"/>
    <s v="FREE DELIVERY"/>
    <s v="Not Specified"/>
    <n v="50"/>
    <x v="1117"/>
  </r>
  <r>
    <s v="August"/>
    <x v="3"/>
    <n v="1"/>
    <b v="0"/>
    <s v="Not Specified"/>
    <n v="24"/>
    <x v="1118"/>
  </r>
  <r>
    <s v="August"/>
    <x v="3"/>
    <n v="2"/>
    <b v="0"/>
    <s v="Not Specified"/>
    <n v="50"/>
    <x v="1119"/>
  </r>
  <r>
    <s v="April"/>
    <x v="1"/>
    <n v="2"/>
    <b v="0"/>
    <s v="low"/>
    <n v="32"/>
    <x v="1120"/>
  </r>
  <r>
    <s v="April"/>
    <x v="1"/>
    <n v="7"/>
    <b v="0"/>
    <s v="low"/>
    <n v="29"/>
    <x v="1121"/>
  </r>
  <r>
    <s v="September"/>
    <x v="2"/>
    <n v="1"/>
    <b v="0"/>
    <s v="Medium"/>
    <n v="2"/>
    <x v="1122"/>
  </r>
  <r>
    <s v="November"/>
    <x v="1"/>
    <n v="1"/>
    <b v="0"/>
    <s v="Critical"/>
    <n v="19"/>
    <x v="1123"/>
  </r>
  <r>
    <s v="November"/>
    <x v="1"/>
    <n v="1"/>
    <b v="0"/>
    <s v="Critical"/>
    <n v="41"/>
    <x v="1124"/>
  </r>
  <r>
    <s v="June"/>
    <x v="1"/>
    <n v="2"/>
    <b v="0"/>
    <s v="Critical"/>
    <n v="6"/>
    <x v="1125"/>
  </r>
  <r>
    <s v="February"/>
    <x v="0"/>
    <n v="2"/>
    <b v="0"/>
    <s v="low"/>
    <n v="42"/>
    <x v="1126"/>
  </r>
  <r>
    <s v="August"/>
    <x v="3"/>
    <n v="2"/>
    <b v="0"/>
    <s v="High"/>
    <n v="31"/>
    <x v="1127"/>
  </r>
  <r>
    <s v="August"/>
    <x v="3"/>
    <n v="2"/>
    <b v="0"/>
    <s v="High"/>
    <n v="24"/>
    <x v="1128"/>
  </r>
  <r>
    <s v="August"/>
    <x v="3"/>
    <n v="2"/>
    <b v="0"/>
    <s v="High"/>
    <n v="30"/>
    <x v="1129"/>
  </r>
  <r>
    <s v="January"/>
    <x v="3"/>
    <n v="2"/>
    <b v="0"/>
    <s v="High"/>
    <n v="5"/>
    <x v="1130"/>
  </r>
  <r>
    <s v="November"/>
    <x v="1"/>
    <n v="4"/>
    <b v="0"/>
    <s v="low"/>
    <n v="22"/>
    <x v="1131"/>
  </r>
  <r>
    <s v="July"/>
    <x v="1"/>
    <n v="2"/>
    <b v="0"/>
    <s v="Not Specified"/>
    <n v="39"/>
    <x v="1132"/>
  </r>
  <r>
    <s v="April"/>
    <x v="3"/>
    <n v="1"/>
    <b v="0"/>
    <s v="Not Specified"/>
    <n v="5"/>
    <x v="1133"/>
  </r>
  <r>
    <s v="April"/>
    <x v="3"/>
    <n v="1"/>
    <b v="0"/>
    <s v="Not Specified"/>
    <n v="21"/>
    <x v="1134"/>
  </r>
  <r>
    <s v="November"/>
    <x v="2"/>
    <n v="5"/>
    <b v="0"/>
    <s v="low"/>
    <n v="19"/>
    <x v="1135"/>
  </r>
  <r>
    <s v="January"/>
    <x v="0"/>
    <n v="2"/>
    <b v="0"/>
    <s v="Not Specified"/>
    <n v="34"/>
    <x v="1136"/>
  </r>
  <r>
    <s v="February"/>
    <x v="2"/>
    <n v="1"/>
    <b v="0"/>
    <s v="Medium"/>
    <n v="30"/>
    <x v="1137"/>
  </r>
  <r>
    <s v="February"/>
    <x v="3"/>
    <n v="2"/>
    <b v="0"/>
    <s v="Critical"/>
    <n v="42"/>
    <x v="1138"/>
  </r>
  <r>
    <s v="June"/>
    <x v="0"/>
    <n v="3"/>
    <b v="0"/>
    <s v="High"/>
    <n v="15"/>
    <x v="1139"/>
  </r>
  <r>
    <s v="October"/>
    <x v="2"/>
    <n v="1"/>
    <b v="0"/>
    <s v="High"/>
    <n v="36"/>
    <x v="1140"/>
  </r>
  <r>
    <s v="October"/>
    <x v="2"/>
    <n v="1"/>
    <b v="0"/>
    <s v="High"/>
    <n v="8"/>
    <x v="1141"/>
  </r>
  <r>
    <s v="October"/>
    <x v="0"/>
    <n v="1"/>
    <b v="0"/>
    <s v="Critical"/>
    <n v="11"/>
    <x v="1142"/>
  </r>
  <r>
    <s v="April"/>
    <x v="2"/>
    <n v="1"/>
    <b v="0"/>
    <s v="Medium"/>
    <n v="20"/>
    <x v="1143"/>
  </r>
  <r>
    <s v="April"/>
    <x v="2"/>
    <n v="3"/>
    <b v="0"/>
    <s v="Medium"/>
    <n v="11"/>
    <x v="1144"/>
  </r>
  <r>
    <s v="July"/>
    <x v="1"/>
    <n v="2"/>
    <b v="0"/>
    <s v="Critical"/>
    <n v="37"/>
    <x v="1145"/>
  </r>
  <r>
    <s v="July"/>
    <x v="1"/>
    <n v="3"/>
    <b v="0"/>
    <s v="Critical"/>
    <n v="41"/>
    <x v="1146"/>
  </r>
  <r>
    <s v="July"/>
    <x v="1"/>
    <n v="2"/>
    <b v="0"/>
    <s v="Critical"/>
    <n v="4"/>
    <x v="1147"/>
  </r>
  <r>
    <s v="June"/>
    <x v="1"/>
    <n v="1"/>
    <b v="0"/>
    <s v="High"/>
    <n v="25"/>
    <x v="1148"/>
  </r>
  <r>
    <s v="June"/>
    <x v="1"/>
    <n v="2"/>
    <b v="0"/>
    <s v="High"/>
    <n v="14"/>
    <x v="1149"/>
  </r>
  <r>
    <s v="July"/>
    <x v="0"/>
    <n v="2"/>
    <b v="0"/>
    <s v="Not Specified"/>
    <n v="45"/>
    <x v="1150"/>
  </r>
  <r>
    <s v="July"/>
    <x v="3"/>
    <n v="2"/>
    <b v="0"/>
    <s v="low"/>
    <n v="32"/>
    <x v="1151"/>
  </r>
  <r>
    <s v="July"/>
    <x v="3"/>
    <n v="2"/>
    <b v="0"/>
    <s v="low"/>
    <n v="14"/>
    <x v="1152"/>
  </r>
  <r>
    <s v="August"/>
    <x v="3"/>
    <n v="2"/>
    <b v="0"/>
    <s v="High"/>
    <n v="24"/>
    <x v="1153"/>
  </r>
  <r>
    <s v="August"/>
    <x v="3"/>
    <n v="1"/>
    <b v="0"/>
    <s v="High"/>
    <n v="20"/>
    <x v="1154"/>
  </r>
  <r>
    <s v="August"/>
    <x v="2"/>
    <n v="5"/>
    <b v="0"/>
    <s v="low"/>
    <n v="36"/>
    <x v="1155"/>
  </r>
  <r>
    <s v="May"/>
    <x v="1"/>
    <n v="1"/>
    <b v="0"/>
    <s v="Critical"/>
    <n v="14"/>
    <x v="1156"/>
  </r>
  <r>
    <s v="May"/>
    <x v="1"/>
    <n v="1"/>
    <b v="0"/>
    <s v="Critical"/>
    <n v="22"/>
    <x v="1157"/>
  </r>
  <r>
    <s v="May"/>
    <x v="0"/>
    <n v="0"/>
    <s v="FREE DELIVERY"/>
    <s v="low"/>
    <n v="5"/>
    <x v="1158"/>
  </r>
  <r>
    <s v="May"/>
    <x v="0"/>
    <n v="5"/>
    <b v="0"/>
    <s v="low"/>
    <n v="11"/>
    <x v="1159"/>
  </r>
  <r>
    <s v="October"/>
    <x v="3"/>
    <n v="9"/>
    <b v="0"/>
    <s v="low"/>
    <n v="24"/>
    <x v="1160"/>
  </r>
  <r>
    <s v="October"/>
    <x v="3"/>
    <n v="5"/>
    <b v="0"/>
    <s v="low"/>
    <n v="41"/>
    <x v="1161"/>
  </r>
  <r>
    <s v="October"/>
    <x v="3"/>
    <n v="7"/>
    <b v="0"/>
    <s v="low"/>
    <n v="3"/>
    <x v="1162"/>
  </r>
  <r>
    <s v="July"/>
    <x v="0"/>
    <n v="2"/>
    <b v="0"/>
    <s v="Medium"/>
    <n v="25"/>
    <x v="1163"/>
  </r>
  <r>
    <s v="July"/>
    <x v="3"/>
    <n v="4"/>
    <b v="0"/>
    <s v="low"/>
    <n v="1"/>
    <x v="1164"/>
  </r>
  <r>
    <s v="May"/>
    <x v="1"/>
    <n v="0"/>
    <s v="FREE DELIVERY"/>
    <s v="Medium"/>
    <n v="25"/>
    <x v="1165"/>
  </r>
  <r>
    <s v="May"/>
    <x v="1"/>
    <n v="2"/>
    <b v="0"/>
    <s v="Medium"/>
    <n v="40"/>
    <x v="1042"/>
  </r>
  <r>
    <s v="May"/>
    <x v="1"/>
    <n v="2"/>
    <b v="0"/>
    <s v="Medium"/>
    <n v="20"/>
    <x v="1166"/>
  </r>
  <r>
    <s v="July"/>
    <x v="2"/>
    <n v="2"/>
    <b v="0"/>
    <s v="High"/>
    <n v="44"/>
    <x v="1167"/>
  </r>
  <r>
    <s v="August"/>
    <x v="1"/>
    <n v="0"/>
    <s v="FREE DELIVERY"/>
    <s v="Medium"/>
    <n v="13"/>
    <x v="1168"/>
  </r>
  <r>
    <s v="August"/>
    <x v="1"/>
    <n v="1"/>
    <b v="0"/>
    <s v="Medium"/>
    <n v="44"/>
    <x v="1169"/>
  </r>
  <r>
    <s v="November"/>
    <x v="2"/>
    <n v="4"/>
    <b v="0"/>
    <s v="low"/>
    <n v="40"/>
    <x v="1170"/>
  </r>
  <r>
    <s v="November"/>
    <x v="2"/>
    <n v="5"/>
    <b v="0"/>
    <s v="low"/>
    <n v="31"/>
    <x v="1171"/>
  </r>
  <r>
    <s v="September"/>
    <x v="3"/>
    <n v="0"/>
    <s v="FREE DELIVERY"/>
    <s v="low"/>
    <n v="8"/>
    <x v="1172"/>
  </r>
  <r>
    <s v="September"/>
    <x v="3"/>
    <n v="9"/>
    <b v="0"/>
    <s v="low"/>
    <n v="30"/>
    <x v="1173"/>
  </r>
  <r>
    <s v="September"/>
    <x v="2"/>
    <n v="2"/>
    <b v="0"/>
    <s v="High"/>
    <n v="47"/>
    <x v="1174"/>
  </r>
  <r>
    <s v="January"/>
    <x v="3"/>
    <n v="0"/>
    <s v="FREE DELIVERY"/>
    <s v="Critical"/>
    <n v="9"/>
    <x v="1175"/>
  </r>
  <r>
    <s v="November"/>
    <x v="3"/>
    <n v="1"/>
    <b v="0"/>
    <s v="High"/>
    <n v="22"/>
    <x v="1176"/>
  </r>
  <r>
    <s v="November"/>
    <x v="3"/>
    <n v="1"/>
    <b v="0"/>
    <s v="High"/>
    <n v="16"/>
    <x v="1177"/>
  </r>
  <r>
    <s v="November"/>
    <x v="3"/>
    <n v="2"/>
    <b v="0"/>
    <s v="High"/>
    <n v="7"/>
    <x v="1178"/>
  </r>
  <r>
    <s v="May"/>
    <x v="2"/>
    <n v="0"/>
    <s v="FREE DELIVERY"/>
    <s v="low"/>
    <n v="44"/>
    <x v="1179"/>
  </r>
  <r>
    <s v="June"/>
    <x v="1"/>
    <n v="1"/>
    <b v="0"/>
    <s v="High"/>
    <n v="23"/>
    <x v="1180"/>
  </r>
  <r>
    <s v="January"/>
    <x v="0"/>
    <n v="1"/>
    <b v="0"/>
    <s v="High"/>
    <n v="8"/>
    <x v="1181"/>
  </r>
  <r>
    <s v="January"/>
    <x v="0"/>
    <n v="2"/>
    <b v="0"/>
    <s v="High"/>
    <n v="48"/>
    <x v="1182"/>
  </r>
  <r>
    <s v="January"/>
    <x v="0"/>
    <n v="2"/>
    <b v="0"/>
    <s v="High"/>
    <n v="5"/>
    <x v="1183"/>
  </r>
  <r>
    <s v="May"/>
    <x v="0"/>
    <n v="1"/>
    <b v="0"/>
    <s v="Not Specified"/>
    <n v="44"/>
    <x v="1184"/>
  </r>
  <r>
    <s v="July"/>
    <x v="1"/>
    <n v="1"/>
    <b v="0"/>
    <s v="Critical"/>
    <n v="22"/>
    <x v="1185"/>
  </r>
  <r>
    <s v="July"/>
    <x v="2"/>
    <n v="0"/>
    <s v="FREE DELIVERY"/>
    <s v="Critical"/>
    <n v="40"/>
    <x v="1186"/>
  </r>
  <r>
    <s v="June"/>
    <x v="1"/>
    <n v="2"/>
    <b v="0"/>
    <s v="Not Specified"/>
    <n v="37"/>
    <x v="1187"/>
  </r>
  <r>
    <s v="December"/>
    <x v="0"/>
    <n v="1"/>
    <b v="0"/>
    <s v="Medium"/>
    <n v="8"/>
    <x v="1188"/>
  </r>
  <r>
    <s v="December"/>
    <x v="0"/>
    <n v="2"/>
    <b v="0"/>
    <s v="Medium"/>
    <n v="5"/>
    <x v="1189"/>
  </r>
  <r>
    <s v="December"/>
    <x v="0"/>
    <n v="3"/>
    <b v="0"/>
    <s v="Medium"/>
    <n v="50"/>
    <x v="1190"/>
  </r>
  <r>
    <s v="April"/>
    <x v="1"/>
    <n v="2"/>
    <b v="0"/>
    <s v="Medium"/>
    <n v="21"/>
    <x v="1191"/>
  </r>
  <r>
    <s v="August"/>
    <x v="3"/>
    <n v="4"/>
    <b v="0"/>
    <s v="low"/>
    <n v="40"/>
    <x v="1192"/>
  </r>
  <r>
    <s v="September"/>
    <x v="0"/>
    <n v="4"/>
    <b v="0"/>
    <s v="low"/>
    <n v="34"/>
    <x v="1193"/>
  </r>
  <r>
    <s v="September"/>
    <x v="0"/>
    <n v="4"/>
    <b v="0"/>
    <s v="low"/>
    <n v="30"/>
    <x v="1194"/>
  </r>
  <r>
    <s v="September"/>
    <x v="1"/>
    <n v="0"/>
    <s v="FREE DELIVERY"/>
    <s v="High"/>
    <n v="29"/>
    <x v="1195"/>
  </r>
  <r>
    <s v="September"/>
    <x v="1"/>
    <n v="0"/>
    <s v="FREE DELIVERY"/>
    <s v="High"/>
    <n v="39"/>
    <x v="1196"/>
  </r>
  <r>
    <s v="July"/>
    <x v="2"/>
    <n v="1"/>
    <b v="0"/>
    <s v="Medium"/>
    <n v="13"/>
    <x v="1197"/>
  </r>
  <r>
    <s v="July"/>
    <x v="2"/>
    <n v="2"/>
    <b v="0"/>
    <s v="Medium"/>
    <n v="47"/>
    <x v="1198"/>
  </r>
  <r>
    <s v="June"/>
    <x v="3"/>
    <n v="1"/>
    <b v="0"/>
    <s v="Not Specified"/>
    <n v="27"/>
    <x v="1199"/>
  </r>
  <r>
    <s v="August"/>
    <x v="3"/>
    <n v="2"/>
    <b v="0"/>
    <s v="Medium"/>
    <n v="16"/>
    <x v="1200"/>
  </r>
  <r>
    <s v="August"/>
    <x v="3"/>
    <n v="1"/>
    <b v="0"/>
    <s v="Medium"/>
    <n v="19"/>
    <x v="1201"/>
  </r>
  <r>
    <s v="August"/>
    <x v="3"/>
    <n v="1"/>
    <b v="0"/>
    <s v="Medium"/>
    <n v="18"/>
    <x v="1202"/>
  </r>
  <r>
    <s v="August"/>
    <x v="3"/>
    <n v="0"/>
    <s v="FREE DELIVERY"/>
    <s v="Medium"/>
    <n v="15"/>
    <x v="1203"/>
  </r>
  <r>
    <s v="January"/>
    <x v="2"/>
    <n v="1"/>
    <b v="0"/>
    <s v="Critical"/>
    <n v="13"/>
    <x v="1204"/>
  </r>
  <r>
    <s v="April"/>
    <x v="1"/>
    <n v="2"/>
    <b v="0"/>
    <s v="low"/>
    <n v="21"/>
    <x v="1205"/>
  </r>
  <r>
    <s v="April"/>
    <x v="2"/>
    <n v="3"/>
    <b v="0"/>
    <s v="Critical"/>
    <n v="44"/>
    <x v="1206"/>
  </r>
  <r>
    <s v="August"/>
    <x v="3"/>
    <n v="1"/>
    <b v="0"/>
    <s v="Not Specified"/>
    <n v="33"/>
    <x v="1207"/>
  </r>
  <r>
    <s v="August"/>
    <x v="3"/>
    <n v="2"/>
    <b v="0"/>
    <s v="low"/>
    <n v="42"/>
    <x v="1208"/>
  </r>
  <r>
    <s v="September"/>
    <x v="1"/>
    <n v="4"/>
    <b v="0"/>
    <s v="low"/>
    <n v="26"/>
    <x v="1209"/>
  </r>
  <r>
    <s v="October"/>
    <x v="2"/>
    <n v="2"/>
    <b v="0"/>
    <s v="Medium"/>
    <n v="9"/>
    <x v="1210"/>
  </r>
  <r>
    <s v="October"/>
    <x v="2"/>
    <n v="2"/>
    <b v="0"/>
    <s v="Medium"/>
    <n v="25"/>
    <x v="1211"/>
  </r>
  <r>
    <s v="August"/>
    <x v="0"/>
    <n v="1"/>
    <b v="0"/>
    <s v="Medium"/>
    <n v="44"/>
    <x v="1212"/>
  </r>
  <r>
    <s v="August"/>
    <x v="1"/>
    <n v="2"/>
    <b v="0"/>
    <s v="Not Specified"/>
    <n v="42"/>
    <x v="1213"/>
  </r>
  <r>
    <s v="August"/>
    <x v="1"/>
    <n v="2"/>
    <b v="0"/>
    <s v="Not Specified"/>
    <n v="2"/>
    <x v="1214"/>
  </r>
  <r>
    <s v="August"/>
    <x v="1"/>
    <n v="2"/>
    <b v="0"/>
    <s v="Not Specified"/>
    <n v="2"/>
    <x v="1215"/>
  </r>
  <r>
    <s v="December"/>
    <x v="0"/>
    <n v="2"/>
    <b v="0"/>
    <s v="Medium"/>
    <n v="7"/>
    <x v="1216"/>
  </r>
  <r>
    <s v="December"/>
    <x v="0"/>
    <n v="2"/>
    <b v="0"/>
    <s v="Medium"/>
    <n v="28"/>
    <x v="1217"/>
  </r>
  <r>
    <s v="December"/>
    <x v="3"/>
    <n v="2"/>
    <b v="0"/>
    <s v="low"/>
    <n v="11"/>
    <x v="1218"/>
  </r>
  <r>
    <s v="October"/>
    <x v="0"/>
    <n v="2"/>
    <b v="0"/>
    <s v="Medium"/>
    <n v="45"/>
    <x v="1219"/>
  </r>
  <r>
    <s v="January"/>
    <x v="3"/>
    <n v="0"/>
    <s v="FREE DELIVERY"/>
    <s v="Not Specified"/>
    <n v="48"/>
    <x v="1220"/>
  </r>
  <r>
    <s v="April"/>
    <x v="2"/>
    <n v="0"/>
    <s v="FREE DELIVERY"/>
    <s v="Not Specified"/>
    <n v="12"/>
    <x v="1221"/>
  </r>
  <r>
    <s v="January"/>
    <x v="1"/>
    <n v="4"/>
    <b v="0"/>
    <s v="low"/>
    <n v="28"/>
    <x v="1222"/>
  </r>
  <r>
    <s v="September"/>
    <x v="2"/>
    <n v="2"/>
    <b v="0"/>
    <s v="Not Specified"/>
    <n v="7"/>
    <x v="1223"/>
  </r>
  <r>
    <s v="October"/>
    <x v="2"/>
    <n v="1"/>
    <b v="0"/>
    <s v="Critical"/>
    <n v="4"/>
    <x v="1224"/>
  </r>
  <r>
    <s v="May"/>
    <x v="2"/>
    <n v="1"/>
    <b v="0"/>
    <s v="Not Specified"/>
    <n v="8"/>
    <x v="1225"/>
  </r>
  <r>
    <s v="October"/>
    <x v="2"/>
    <n v="7"/>
    <b v="0"/>
    <s v="low"/>
    <n v="10"/>
    <x v="1226"/>
  </r>
  <r>
    <s v="October"/>
    <x v="2"/>
    <n v="4"/>
    <b v="0"/>
    <s v="low"/>
    <n v="43"/>
    <x v="1227"/>
  </r>
  <r>
    <s v="October"/>
    <x v="2"/>
    <n v="5"/>
    <b v="0"/>
    <s v="low"/>
    <n v="1"/>
    <x v="1228"/>
  </r>
  <r>
    <s v="April"/>
    <x v="0"/>
    <n v="2"/>
    <b v="0"/>
    <s v="Not Specified"/>
    <n v="8"/>
    <x v="1229"/>
  </r>
  <r>
    <s v="August"/>
    <x v="1"/>
    <n v="2"/>
    <b v="0"/>
    <s v="Not Specified"/>
    <n v="29"/>
    <x v="1230"/>
  </r>
  <r>
    <s v="August"/>
    <x v="1"/>
    <n v="1"/>
    <b v="0"/>
    <s v="Not Specified"/>
    <n v="39"/>
    <x v="1231"/>
  </r>
  <r>
    <s v="July"/>
    <x v="1"/>
    <n v="0"/>
    <s v="FREE DELIVERY"/>
    <s v="Not Specified"/>
    <n v="20"/>
    <x v="1232"/>
  </r>
  <r>
    <s v="November"/>
    <x v="3"/>
    <n v="1"/>
    <b v="0"/>
    <s v="Medium"/>
    <n v="29"/>
    <x v="1233"/>
  </r>
  <r>
    <s v="September"/>
    <x v="1"/>
    <n v="1"/>
    <b v="0"/>
    <s v="Medium"/>
    <n v="40"/>
    <x v="1234"/>
  </r>
  <r>
    <s v="September"/>
    <x v="3"/>
    <n v="2"/>
    <b v="0"/>
    <s v="Not Specified"/>
    <n v="47"/>
    <x v="1235"/>
  </r>
  <r>
    <s v="July"/>
    <x v="0"/>
    <n v="2"/>
    <b v="0"/>
    <s v="Critical"/>
    <n v="16"/>
    <x v="1236"/>
  </r>
  <r>
    <s v="November"/>
    <x v="0"/>
    <n v="0"/>
    <s v="FREE DELIVERY"/>
    <s v="low"/>
    <n v="29"/>
    <x v="1237"/>
  </r>
  <r>
    <s v="January"/>
    <x v="2"/>
    <n v="2"/>
    <b v="0"/>
    <s v="Critical"/>
    <n v="8"/>
    <x v="1238"/>
  </r>
  <r>
    <s v="December"/>
    <x v="0"/>
    <n v="2"/>
    <b v="0"/>
    <s v="Not Specified"/>
    <n v="16"/>
    <x v="1239"/>
  </r>
  <r>
    <s v="May"/>
    <x v="1"/>
    <n v="1"/>
    <b v="0"/>
    <s v="Not Specified"/>
    <n v="49"/>
    <x v="1240"/>
  </r>
  <r>
    <s v="June"/>
    <x v="1"/>
    <n v="3"/>
    <b v="0"/>
    <s v="Not Specified"/>
    <n v="38"/>
    <x v="1241"/>
  </r>
  <r>
    <s v="February"/>
    <x v="3"/>
    <n v="0"/>
    <s v="FREE DELIVERY"/>
    <s v="Critical"/>
    <n v="31"/>
    <x v="1242"/>
  </r>
  <r>
    <s v="September"/>
    <x v="3"/>
    <n v="1"/>
    <b v="0"/>
    <s v="Not Specified"/>
    <n v="25"/>
    <x v="1243"/>
  </r>
  <r>
    <s v="August"/>
    <x v="0"/>
    <n v="2"/>
    <b v="0"/>
    <s v="low"/>
    <n v="5"/>
    <x v="1244"/>
  </r>
  <r>
    <s v="July"/>
    <x v="3"/>
    <n v="1"/>
    <b v="0"/>
    <s v="Medium"/>
    <n v="40"/>
    <x v="1245"/>
  </r>
  <r>
    <s v="September"/>
    <x v="2"/>
    <n v="1"/>
    <b v="0"/>
    <s v="High"/>
    <n v="27"/>
    <x v="1246"/>
  </r>
  <r>
    <s v="March"/>
    <x v="3"/>
    <n v="2"/>
    <b v="0"/>
    <s v="Critical"/>
    <n v="23"/>
    <x v="1247"/>
  </r>
  <r>
    <s v="January"/>
    <x v="0"/>
    <n v="4"/>
    <b v="0"/>
    <s v="low"/>
    <n v="1"/>
    <x v="1248"/>
  </r>
  <r>
    <s v="September"/>
    <x v="2"/>
    <n v="2"/>
    <b v="0"/>
    <s v="Critical"/>
    <n v="4"/>
    <x v="1249"/>
  </r>
  <r>
    <s v="February"/>
    <x v="2"/>
    <n v="1"/>
    <b v="0"/>
    <s v="Not Specified"/>
    <n v="35"/>
    <x v="1250"/>
  </r>
  <r>
    <s v="February"/>
    <x v="2"/>
    <n v="2"/>
    <b v="0"/>
    <s v="Not Specified"/>
    <n v="39"/>
    <x v="1251"/>
  </r>
  <r>
    <s v="February"/>
    <x v="2"/>
    <n v="7"/>
    <b v="0"/>
    <s v="low"/>
    <n v="44"/>
    <x v="1252"/>
  </r>
  <r>
    <s v="February"/>
    <x v="2"/>
    <n v="0"/>
    <s v="FREE DELIVERY"/>
    <s v="low"/>
    <n v="35"/>
    <x v="1253"/>
  </r>
  <r>
    <s v="March"/>
    <x v="1"/>
    <n v="7"/>
    <b v="0"/>
    <s v="low"/>
    <n v="36"/>
    <x v="1254"/>
  </r>
  <r>
    <s v="March"/>
    <x v="1"/>
    <n v="7"/>
    <b v="0"/>
    <s v="low"/>
    <n v="28"/>
    <x v="1255"/>
  </r>
  <r>
    <s v="August"/>
    <x v="3"/>
    <n v="1"/>
    <b v="0"/>
    <s v="Critical"/>
    <n v="19"/>
    <x v="1256"/>
  </r>
  <r>
    <s v="August"/>
    <x v="3"/>
    <n v="2"/>
    <b v="0"/>
    <s v="Critical"/>
    <n v="35"/>
    <x v="1257"/>
  </r>
  <r>
    <s v="December"/>
    <x v="0"/>
    <n v="1"/>
    <b v="0"/>
    <s v="Not Specified"/>
    <n v="23"/>
    <x v="1258"/>
  </r>
  <r>
    <s v="October"/>
    <x v="3"/>
    <n v="1"/>
    <b v="0"/>
    <s v="Not Specified"/>
    <n v="19"/>
    <x v="1259"/>
  </r>
  <r>
    <s v="October"/>
    <x v="3"/>
    <n v="2"/>
    <b v="0"/>
    <s v="Not Specified"/>
    <n v="7"/>
    <x v="1260"/>
  </r>
  <r>
    <s v="October"/>
    <x v="3"/>
    <n v="3"/>
    <b v="0"/>
    <s v="Not Specified"/>
    <n v="26"/>
    <x v="1261"/>
  </r>
  <r>
    <s v="October"/>
    <x v="3"/>
    <n v="1"/>
    <b v="0"/>
    <s v="Not Specified"/>
    <n v="9"/>
    <x v="1262"/>
  </r>
  <r>
    <s v="October"/>
    <x v="3"/>
    <n v="2"/>
    <b v="0"/>
    <s v="Not Specified"/>
    <n v="36"/>
    <x v="1263"/>
  </r>
  <r>
    <s v="October"/>
    <x v="3"/>
    <n v="2"/>
    <b v="0"/>
    <s v="Not Specified"/>
    <n v="13"/>
    <x v="1264"/>
  </r>
  <r>
    <s v="October"/>
    <x v="3"/>
    <n v="2"/>
    <b v="0"/>
    <s v="Not Specified"/>
    <n v="47"/>
    <x v="1265"/>
  </r>
  <r>
    <s v="September"/>
    <x v="0"/>
    <n v="1"/>
    <b v="0"/>
    <s v="Medium"/>
    <n v="48"/>
    <x v="1266"/>
  </r>
  <r>
    <s v="July"/>
    <x v="3"/>
    <n v="0"/>
    <s v="FREE DELIVERY"/>
    <s v="High"/>
    <n v="34"/>
    <x v="1267"/>
  </r>
  <r>
    <s v="June"/>
    <x v="0"/>
    <n v="0"/>
    <s v="FREE DELIVERY"/>
    <s v="low"/>
    <n v="1"/>
    <x v="1268"/>
  </r>
  <r>
    <s v="October"/>
    <x v="0"/>
    <n v="2"/>
    <b v="0"/>
    <s v="High"/>
    <n v="32"/>
    <x v="1269"/>
  </r>
  <r>
    <s v="October"/>
    <x v="0"/>
    <n v="0"/>
    <s v="FREE DELIVERY"/>
    <s v="High"/>
    <n v="19"/>
    <x v="1270"/>
  </r>
  <r>
    <s v="October"/>
    <x v="0"/>
    <n v="1"/>
    <b v="0"/>
    <s v="High"/>
    <n v="44"/>
    <x v="1271"/>
  </r>
  <r>
    <s v="October"/>
    <x v="0"/>
    <n v="2"/>
    <b v="0"/>
    <s v="High"/>
    <n v="15"/>
    <x v="1272"/>
  </r>
  <r>
    <s v="October"/>
    <x v="0"/>
    <n v="2"/>
    <b v="0"/>
    <s v="High"/>
    <n v="28"/>
    <x v="1273"/>
  </r>
  <r>
    <s v="September"/>
    <x v="3"/>
    <n v="1"/>
    <b v="0"/>
    <s v="Critical"/>
    <n v="16"/>
    <x v="1274"/>
  </r>
  <r>
    <s v="September"/>
    <x v="3"/>
    <n v="1"/>
    <b v="0"/>
    <s v="Critical"/>
    <n v="15"/>
    <x v="1275"/>
  </r>
  <r>
    <s v="September"/>
    <x v="3"/>
    <n v="2"/>
    <b v="0"/>
    <s v="Critical"/>
    <n v="31"/>
    <x v="1276"/>
  </r>
  <r>
    <s v="October"/>
    <x v="2"/>
    <n v="0"/>
    <s v="FREE DELIVERY"/>
    <s v="Medium"/>
    <n v="24"/>
    <x v="1277"/>
  </r>
  <r>
    <s v="March"/>
    <x v="1"/>
    <n v="1"/>
    <b v="0"/>
    <s v="Not Specified"/>
    <n v="39"/>
    <x v="1278"/>
  </r>
  <r>
    <s v="March"/>
    <x v="1"/>
    <n v="2"/>
    <b v="0"/>
    <s v="Not Specified"/>
    <n v="3"/>
    <x v="1279"/>
  </r>
  <r>
    <s v="January"/>
    <x v="2"/>
    <n v="3"/>
    <b v="0"/>
    <s v="High"/>
    <n v="15"/>
    <x v="1280"/>
  </r>
  <r>
    <s v="January"/>
    <x v="2"/>
    <n v="3"/>
    <b v="0"/>
    <s v="High"/>
    <n v="4"/>
    <x v="1281"/>
  </r>
  <r>
    <s v="January"/>
    <x v="2"/>
    <n v="1"/>
    <b v="0"/>
    <s v="Medium"/>
    <n v="4"/>
    <x v="1282"/>
  </r>
  <r>
    <s v="March"/>
    <x v="3"/>
    <n v="2"/>
    <b v="0"/>
    <s v="Not Specified"/>
    <n v="36"/>
    <x v="1283"/>
  </r>
  <r>
    <s v="January"/>
    <x v="2"/>
    <n v="2"/>
    <b v="0"/>
    <s v="Critical"/>
    <n v="27"/>
    <x v="1284"/>
  </r>
  <r>
    <s v="June"/>
    <x v="2"/>
    <n v="2"/>
    <b v="0"/>
    <s v="Medium"/>
    <n v="15"/>
    <x v="1285"/>
  </r>
  <r>
    <s v="August"/>
    <x v="2"/>
    <n v="2"/>
    <b v="0"/>
    <s v="Critical"/>
    <n v="42"/>
    <x v="1286"/>
  </r>
  <r>
    <s v="November"/>
    <x v="2"/>
    <n v="2"/>
    <b v="0"/>
    <s v="Critical"/>
    <n v="18"/>
    <x v="1287"/>
  </r>
  <r>
    <s v="November"/>
    <x v="2"/>
    <n v="2"/>
    <b v="0"/>
    <s v="Critical"/>
    <n v="46"/>
    <x v="1288"/>
  </r>
  <r>
    <s v="September"/>
    <x v="0"/>
    <n v="7"/>
    <b v="0"/>
    <s v="low"/>
    <n v="44"/>
    <x v="1289"/>
  </r>
  <r>
    <s v="March"/>
    <x v="0"/>
    <n v="1"/>
    <b v="0"/>
    <s v="Critical"/>
    <n v="32"/>
    <x v="1290"/>
  </r>
  <r>
    <s v="July"/>
    <x v="3"/>
    <n v="1"/>
    <b v="0"/>
    <s v="Critical"/>
    <n v="47"/>
    <x v="1291"/>
  </r>
  <r>
    <s v="July"/>
    <x v="3"/>
    <n v="1"/>
    <b v="0"/>
    <s v="Critical"/>
    <n v="37"/>
    <x v="1292"/>
  </r>
  <r>
    <s v="July"/>
    <x v="3"/>
    <n v="0"/>
    <s v="FREE DELIVERY"/>
    <s v="Critical"/>
    <n v="29"/>
    <x v="1293"/>
  </r>
  <r>
    <s v="March"/>
    <x v="3"/>
    <n v="1"/>
    <b v="0"/>
    <s v="Not Specified"/>
    <n v="36"/>
    <x v="1294"/>
  </r>
  <r>
    <s v="February"/>
    <x v="0"/>
    <n v="2"/>
    <b v="0"/>
    <s v="High"/>
    <n v="11"/>
    <x v="1295"/>
  </r>
  <r>
    <s v="February"/>
    <x v="2"/>
    <n v="3"/>
    <b v="0"/>
    <s v="Critical"/>
    <n v="21"/>
    <x v="1296"/>
  </r>
  <r>
    <s v="March"/>
    <x v="1"/>
    <n v="1"/>
    <b v="0"/>
    <s v="High"/>
    <n v="11"/>
    <x v="1297"/>
  </r>
  <r>
    <s v="January"/>
    <x v="3"/>
    <n v="1"/>
    <b v="0"/>
    <s v="Critical"/>
    <n v="31"/>
    <x v="1298"/>
  </r>
  <r>
    <s v="January"/>
    <x v="3"/>
    <n v="2"/>
    <b v="0"/>
    <s v="Critical"/>
    <n v="48"/>
    <x v="1299"/>
  </r>
  <r>
    <s v="April"/>
    <x v="0"/>
    <n v="2"/>
    <b v="0"/>
    <s v="Critical"/>
    <n v="24"/>
    <x v="1300"/>
  </r>
  <r>
    <s v="March"/>
    <x v="0"/>
    <n v="0"/>
    <s v="FREE DELIVERY"/>
    <s v="Medium"/>
    <n v="20"/>
    <x v="1301"/>
  </r>
  <r>
    <s v="October"/>
    <x v="1"/>
    <n v="7"/>
    <b v="0"/>
    <s v="Critical"/>
    <n v="33"/>
    <x v="1302"/>
  </r>
  <r>
    <s v="September"/>
    <x v="3"/>
    <n v="2"/>
    <b v="0"/>
    <s v="Critical"/>
    <n v="36"/>
    <x v="1303"/>
  </r>
  <r>
    <s v="October"/>
    <x v="0"/>
    <n v="4"/>
    <b v="0"/>
    <s v="low"/>
    <n v="22"/>
    <x v="1304"/>
  </r>
  <r>
    <s v="October"/>
    <x v="0"/>
    <n v="7"/>
    <b v="0"/>
    <s v="low"/>
    <n v="26"/>
    <x v="1305"/>
  </r>
  <r>
    <s v="June"/>
    <x v="2"/>
    <n v="2"/>
    <b v="0"/>
    <s v="Critical"/>
    <n v="44"/>
    <x v="1306"/>
  </r>
  <r>
    <s v="June"/>
    <x v="2"/>
    <n v="0"/>
    <s v="FREE DELIVERY"/>
    <s v="Critical"/>
    <n v="6"/>
    <x v="1307"/>
  </r>
  <r>
    <s v="November"/>
    <x v="1"/>
    <n v="1"/>
    <b v="0"/>
    <s v="Not Specified"/>
    <n v="6"/>
    <x v="1308"/>
  </r>
  <r>
    <s v="November"/>
    <x v="2"/>
    <n v="0"/>
    <s v="FREE DELIVERY"/>
    <s v="Medium"/>
    <n v="38"/>
    <x v="1309"/>
  </r>
  <r>
    <s v="May"/>
    <x v="2"/>
    <n v="3"/>
    <b v="0"/>
    <s v="High"/>
    <n v="29"/>
    <x v="1310"/>
  </r>
  <r>
    <s v="September"/>
    <x v="2"/>
    <n v="1"/>
    <b v="0"/>
    <s v="Critical"/>
    <n v="29"/>
    <x v="1311"/>
  </r>
  <r>
    <s v="March"/>
    <x v="2"/>
    <n v="5"/>
    <b v="0"/>
    <s v="low"/>
    <n v="29"/>
    <x v="1312"/>
  </r>
  <r>
    <s v="March"/>
    <x v="2"/>
    <n v="5"/>
    <b v="0"/>
    <s v="low"/>
    <n v="46"/>
    <x v="1313"/>
  </r>
  <r>
    <s v="May"/>
    <x v="0"/>
    <n v="2"/>
    <b v="0"/>
    <s v="Medium"/>
    <n v="23"/>
    <x v="1314"/>
  </r>
  <r>
    <s v="February"/>
    <x v="1"/>
    <n v="7"/>
    <b v="0"/>
    <s v="low"/>
    <n v="13"/>
    <x v="1315"/>
  </r>
  <r>
    <s v="December"/>
    <x v="0"/>
    <n v="2"/>
    <b v="0"/>
    <s v="Critical"/>
    <n v="43"/>
    <x v="1316"/>
  </r>
  <r>
    <s v="September"/>
    <x v="2"/>
    <n v="2"/>
    <b v="0"/>
    <s v="Critical"/>
    <n v="42"/>
    <x v="1317"/>
  </r>
  <r>
    <s v="May"/>
    <x v="1"/>
    <n v="0"/>
    <s v="FREE DELIVERY"/>
    <s v="Critical"/>
    <n v="27"/>
    <x v="1318"/>
  </r>
  <r>
    <s v="June"/>
    <x v="1"/>
    <n v="1"/>
    <b v="0"/>
    <s v="Critical"/>
    <n v="8"/>
    <x v="1319"/>
  </r>
  <r>
    <s v="September"/>
    <x v="3"/>
    <n v="2"/>
    <b v="0"/>
    <s v="Critical"/>
    <n v="34"/>
    <x v="1320"/>
  </r>
  <r>
    <s v="June"/>
    <x v="1"/>
    <n v="2"/>
    <b v="0"/>
    <s v="High"/>
    <n v="48"/>
    <x v="1321"/>
  </r>
  <r>
    <s v="March"/>
    <x v="2"/>
    <n v="84"/>
    <b v="0"/>
    <s v="Critical"/>
    <n v="40"/>
    <x v="1322"/>
  </r>
  <r>
    <s v="May"/>
    <x v="2"/>
    <n v="2"/>
    <b v="0"/>
    <s v="Not Specified"/>
    <n v="7"/>
    <x v="1323"/>
  </r>
  <r>
    <s v="May"/>
    <x v="2"/>
    <n v="1"/>
    <b v="0"/>
    <s v="Not Specified"/>
    <n v="41"/>
    <x v="1324"/>
  </r>
  <r>
    <s v="May"/>
    <x v="0"/>
    <n v="1"/>
    <b v="0"/>
    <s v="Critical"/>
    <n v="3"/>
    <x v="1325"/>
  </r>
  <r>
    <s v="May"/>
    <x v="0"/>
    <n v="2"/>
    <b v="0"/>
    <s v="Critical"/>
    <n v="29"/>
    <x v="1326"/>
  </r>
  <r>
    <s v="August"/>
    <x v="1"/>
    <n v="0"/>
    <s v="FREE DELIVERY"/>
    <s v="Not Specified"/>
    <n v="49"/>
    <x v="1327"/>
  </r>
  <r>
    <s v="August"/>
    <x v="1"/>
    <n v="1"/>
    <b v="0"/>
    <s v="Not Specified"/>
    <n v="23"/>
    <x v="1328"/>
  </r>
  <r>
    <s v="July"/>
    <x v="2"/>
    <n v="1"/>
    <b v="0"/>
    <s v="High"/>
    <n v="7"/>
    <x v="1329"/>
  </r>
  <r>
    <s v="July"/>
    <x v="2"/>
    <n v="0"/>
    <s v="FREE DELIVERY"/>
    <s v="High"/>
    <n v="33"/>
    <x v="1330"/>
  </r>
  <r>
    <s v="February"/>
    <x v="0"/>
    <n v="1"/>
    <b v="0"/>
    <s v="Medium"/>
    <n v="50"/>
    <x v="1331"/>
  </r>
  <r>
    <s v="December"/>
    <x v="2"/>
    <n v="1"/>
    <b v="0"/>
    <s v="High"/>
    <n v="40"/>
    <x v="1332"/>
  </r>
  <r>
    <s v="August"/>
    <x v="0"/>
    <n v="2"/>
    <b v="0"/>
    <s v="Critical"/>
    <n v="4"/>
    <x v="1333"/>
  </r>
  <r>
    <s v="October"/>
    <x v="2"/>
    <n v="0"/>
    <s v="FREE DELIVERY"/>
    <s v="low"/>
    <n v="3"/>
    <x v="1334"/>
  </r>
  <r>
    <s v="November"/>
    <x v="2"/>
    <n v="5"/>
    <b v="0"/>
    <s v="low"/>
    <n v="25"/>
    <x v="1335"/>
  </r>
  <r>
    <s v="November"/>
    <x v="3"/>
    <n v="1"/>
    <b v="0"/>
    <s v="Critical"/>
    <n v="46"/>
    <x v="1336"/>
  </r>
  <r>
    <s v="November"/>
    <x v="3"/>
    <n v="1"/>
    <b v="0"/>
    <s v="Critical"/>
    <n v="32"/>
    <x v="1337"/>
  </r>
  <r>
    <s v="August"/>
    <x v="2"/>
    <n v="2"/>
    <b v="0"/>
    <s v="Critical"/>
    <n v="34"/>
    <x v="1338"/>
  </r>
  <r>
    <s v="November"/>
    <x v="1"/>
    <n v="1"/>
    <b v="0"/>
    <s v="High"/>
    <n v="42"/>
    <x v="1339"/>
  </r>
  <r>
    <s v="July"/>
    <x v="2"/>
    <n v="5"/>
    <b v="0"/>
    <s v="low"/>
    <n v="36"/>
    <x v="1340"/>
  </r>
  <r>
    <s v="October"/>
    <x v="0"/>
    <n v="2"/>
    <b v="0"/>
    <s v="Not Specified"/>
    <n v="47"/>
    <x v="1341"/>
  </r>
  <r>
    <s v="October"/>
    <x v="0"/>
    <n v="1"/>
    <b v="0"/>
    <s v="Not Specified"/>
    <n v="42"/>
    <x v="1342"/>
  </r>
  <r>
    <s v="May"/>
    <x v="1"/>
    <n v="2"/>
    <b v="0"/>
    <s v="low"/>
    <n v="8"/>
    <x v="1343"/>
  </r>
  <r>
    <s v="May"/>
    <x v="1"/>
    <n v="2"/>
    <b v="0"/>
    <s v="low"/>
    <n v="31"/>
    <x v="1344"/>
  </r>
  <r>
    <s v="May"/>
    <x v="1"/>
    <n v="2"/>
    <b v="0"/>
    <s v="low"/>
    <n v="36"/>
    <x v="1345"/>
  </r>
  <r>
    <s v="February"/>
    <x v="1"/>
    <n v="0"/>
    <s v="FREE DELIVERY"/>
    <s v="low"/>
    <n v="5"/>
    <x v="1346"/>
  </r>
  <r>
    <s v="March"/>
    <x v="3"/>
    <n v="0"/>
    <s v="FREE DELIVERY"/>
    <s v="low"/>
    <n v="5"/>
    <x v="1347"/>
  </r>
  <r>
    <s v="March"/>
    <x v="3"/>
    <n v="4"/>
    <b v="0"/>
    <s v="low"/>
    <n v="18"/>
    <x v="1348"/>
  </r>
  <r>
    <s v="March"/>
    <x v="3"/>
    <n v="7"/>
    <b v="0"/>
    <s v="low"/>
    <n v="5"/>
    <x v="1349"/>
  </r>
  <r>
    <s v="October"/>
    <x v="2"/>
    <n v="0"/>
    <s v="FREE DELIVERY"/>
    <s v="Critical"/>
    <n v="5"/>
    <x v="1350"/>
  </r>
  <r>
    <s v="November"/>
    <x v="3"/>
    <n v="0"/>
    <s v="FREE DELIVERY"/>
    <s v="Critical"/>
    <n v="20"/>
    <x v="1351"/>
  </r>
  <r>
    <s v="January"/>
    <x v="3"/>
    <n v="2"/>
    <b v="0"/>
    <s v="Critical"/>
    <n v="3"/>
    <x v="1352"/>
  </r>
  <r>
    <s v="November"/>
    <x v="1"/>
    <n v="4"/>
    <b v="0"/>
    <s v="low"/>
    <n v="47"/>
    <x v="1353"/>
  </r>
  <r>
    <s v="April"/>
    <x v="2"/>
    <n v="1"/>
    <b v="0"/>
    <s v="Not Specified"/>
    <n v="24"/>
    <x v="915"/>
  </r>
  <r>
    <s v="October"/>
    <x v="3"/>
    <n v="0"/>
    <s v="FREE DELIVERY"/>
    <s v="High"/>
    <n v="27"/>
    <x v="1354"/>
  </r>
  <r>
    <s v="October"/>
    <x v="3"/>
    <n v="1"/>
    <b v="0"/>
    <s v="High"/>
    <n v="14"/>
    <x v="1355"/>
  </r>
  <r>
    <s v="February"/>
    <x v="1"/>
    <n v="3"/>
    <b v="0"/>
    <s v="Critical"/>
    <n v="43"/>
    <x v="1356"/>
  </r>
  <r>
    <s v="February"/>
    <x v="1"/>
    <n v="2"/>
    <b v="0"/>
    <s v="Critical"/>
    <n v="17"/>
    <x v="1357"/>
  </r>
  <r>
    <s v="February"/>
    <x v="1"/>
    <n v="2"/>
    <b v="0"/>
    <s v="Critical"/>
    <n v="31"/>
    <x v="1358"/>
  </r>
  <r>
    <s v="February"/>
    <x v="1"/>
    <n v="1"/>
    <b v="0"/>
    <s v="High"/>
    <n v="27"/>
    <x v="1359"/>
  </r>
  <r>
    <s v="February"/>
    <x v="1"/>
    <n v="2"/>
    <b v="0"/>
    <s v="High"/>
    <n v="26"/>
    <x v="1360"/>
  </r>
  <r>
    <s v="January"/>
    <x v="1"/>
    <n v="1"/>
    <b v="0"/>
    <s v="Not Specified"/>
    <n v="16"/>
    <x v="1361"/>
  </r>
  <r>
    <s v="January"/>
    <x v="1"/>
    <n v="2"/>
    <b v="0"/>
    <s v="Not Specified"/>
    <n v="9"/>
    <x v="1362"/>
  </r>
  <r>
    <s v="January"/>
    <x v="1"/>
    <n v="2"/>
    <b v="0"/>
    <s v="Not Specified"/>
    <n v="42"/>
    <x v="1363"/>
  </r>
  <r>
    <s v="June"/>
    <x v="3"/>
    <n v="3"/>
    <b v="0"/>
    <s v="Not Specified"/>
    <n v="1"/>
    <x v="1364"/>
  </r>
  <r>
    <s v="June"/>
    <x v="3"/>
    <n v="0"/>
    <s v="FREE DELIVERY"/>
    <s v="Not Specified"/>
    <n v="30"/>
    <x v="1365"/>
  </r>
  <r>
    <s v="May"/>
    <x v="2"/>
    <n v="2"/>
    <b v="0"/>
    <s v="Not Specified"/>
    <n v="45"/>
    <x v="1366"/>
  </r>
  <r>
    <s v="August"/>
    <x v="3"/>
    <n v="2"/>
    <b v="0"/>
    <s v="Medium"/>
    <n v="34"/>
    <x v="1367"/>
  </r>
  <r>
    <s v="August"/>
    <x v="3"/>
    <n v="1"/>
    <b v="0"/>
    <s v="Medium"/>
    <n v="16"/>
    <x v="1368"/>
  </r>
  <r>
    <s v="August"/>
    <x v="0"/>
    <n v="0"/>
    <s v="FREE DELIVERY"/>
    <s v="Critical"/>
    <n v="37"/>
    <x v="1369"/>
  </r>
  <r>
    <s v="January"/>
    <x v="3"/>
    <n v="4"/>
    <b v="0"/>
    <s v="low"/>
    <n v="32"/>
    <x v="1370"/>
  </r>
  <r>
    <s v="March"/>
    <x v="2"/>
    <n v="1"/>
    <b v="0"/>
    <s v="High"/>
    <n v="12"/>
    <x v="1371"/>
  </r>
  <r>
    <s v="February"/>
    <x v="0"/>
    <n v="7"/>
    <b v="0"/>
    <s v="low"/>
    <n v="34"/>
    <x v="1372"/>
  </r>
  <r>
    <s v="March"/>
    <x v="0"/>
    <n v="2"/>
    <b v="0"/>
    <s v="Medium"/>
    <n v="37"/>
    <x v="1373"/>
  </r>
  <r>
    <s v="March"/>
    <x v="0"/>
    <n v="2"/>
    <b v="0"/>
    <s v="Medium"/>
    <n v="20"/>
    <x v="1374"/>
  </r>
  <r>
    <s v="March"/>
    <x v="0"/>
    <n v="2"/>
    <b v="0"/>
    <s v="Medium"/>
    <n v="35"/>
    <x v="1375"/>
  </r>
  <r>
    <s v="November"/>
    <x v="0"/>
    <n v="2"/>
    <b v="0"/>
    <s v="High"/>
    <n v="36"/>
    <x v="1376"/>
  </r>
  <r>
    <s v="September"/>
    <x v="3"/>
    <n v="2"/>
    <b v="0"/>
    <s v="Critical"/>
    <n v="1"/>
    <x v="1377"/>
  </r>
  <r>
    <s v="February"/>
    <x v="3"/>
    <n v="1"/>
    <b v="0"/>
    <s v="High"/>
    <n v="45"/>
    <x v="1378"/>
  </r>
  <r>
    <s v="February"/>
    <x v="3"/>
    <n v="2"/>
    <b v="0"/>
    <s v="High"/>
    <n v="6"/>
    <x v="1379"/>
  </r>
  <r>
    <s v="August"/>
    <x v="2"/>
    <n v="2"/>
    <b v="0"/>
    <s v="low"/>
    <n v="5"/>
    <x v="1380"/>
  </r>
  <r>
    <s v="August"/>
    <x v="2"/>
    <n v="0"/>
    <s v="FREE DELIVERY"/>
    <s v="low"/>
    <n v="34"/>
    <x v="1381"/>
  </r>
  <r>
    <s v="March"/>
    <x v="2"/>
    <n v="0"/>
    <s v="FREE DELIVERY"/>
    <s v="High"/>
    <n v="42"/>
    <x v="1382"/>
  </r>
  <r>
    <s v="March"/>
    <x v="2"/>
    <n v="0"/>
    <s v="FREE DELIVERY"/>
    <s v="High"/>
    <n v="15"/>
    <x v="1383"/>
  </r>
  <r>
    <s v="March"/>
    <x v="2"/>
    <n v="2"/>
    <b v="0"/>
    <s v="High"/>
    <n v="5"/>
    <x v="1384"/>
  </r>
  <r>
    <s v="March"/>
    <x v="2"/>
    <n v="2"/>
    <b v="0"/>
    <s v="High"/>
    <n v="12"/>
    <x v="1385"/>
  </r>
  <r>
    <s v="March"/>
    <x v="1"/>
    <n v="2"/>
    <b v="0"/>
    <s v="High"/>
    <n v="27"/>
    <x v="1386"/>
  </r>
  <r>
    <s v="March"/>
    <x v="1"/>
    <n v="0"/>
    <s v="FREE DELIVERY"/>
    <s v="High"/>
    <n v="37"/>
    <x v="1387"/>
  </r>
  <r>
    <s v="March"/>
    <x v="1"/>
    <n v="2"/>
    <b v="0"/>
    <s v="High"/>
    <n v="31"/>
    <x v="1388"/>
  </r>
  <r>
    <s v="March"/>
    <x v="1"/>
    <n v="2"/>
    <b v="0"/>
    <s v="High"/>
    <n v="41"/>
    <x v="1389"/>
  </r>
  <r>
    <s v="September"/>
    <x v="3"/>
    <n v="2"/>
    <b v="0"/>
    <s v="Not Specified"/>
    <n v="8"/>
    <x v="1390"/>
  </r>
  <r>
    <s v="September"/>
    <x v="3"/>
    <n v="1"/>
    <b v="0"/>
    <s v="Not Specified"/>
    <n v="32"/>
    <x v="1391"/>
  </r>
  <r>
    <s v="August"/>
    <x v="1"/>
    <n v="2"/>
    <b v="0"/>
    <s v="Critical"/>
    <n v="20"/>
    <x v="1392"/>
  </r>
  <r>
    <s v="August"/>
    <x v="1"/>
    <n v="2"/>
    <b v="0"/>
    <s v="Critical"/>
    <n v="25"/>
    <x v="1393"/>
  </r>
  <r>
    <s v="February"/>
    <x v="1"/>
    <n v="5"/>
    <b v="0"/>
    <s v="low"/>
    <n v="24"/>
    <x v="1394"/>
  </r>
  <r>
    <s v="February"/>
    <x v="0"/>
    <n v="0"/>
    <s v="FREE DELIVERY"/>
    <s v="Critical"/>
    <n v="35"/>
    <x v="1395"/>
  </r>
  <r>
    <s v="June"/>
    <x v="0"/>
    <n v="1"/>
    <b v="0"/>
    <s v="Critical"/>
    <n v="7"/>
    <x v="1396"/>
  </r>
  <r>
    <s v="May"/>
    <x v="1"/>
    <n v="1"/>
    <b v="0"/>
    <s v="High"/>
    <n v="32"/>
    <x v="1397"/>
  </r>
  <r>
    <s v="January"/>
    <x v="2"/>
    <n v="2"/>
    <b v="0"/>
    <s v="High"/>
    <n v="35"/>
    <x v="1398"/>
  </r>
  <r>
    <s v="June"/>
    <x v="3"/>
    <n v="2"/>
    <b v="0"/>
    <s v="High"/>
    <n v="41"/>
    <x v="1399"/>
  </r>
  <r>
    <s v="June"/>
    <x v="3"/>
    <n v="2"/>
    <b v="0"/>
    <s v="High"/>
    <n v="32"/>
    <x v="1400"/>
  </r>
  <r>
    <s v="August"/>
    <x v="0"/>
    <n v="2"/>
    <b v="0"/>
    <s v="Critical"/>
    <n v="32"/>
    <x v="1401"/>
  </r>
  <r>
    <s v="February"/>
    <x v="0"/>
    <n v="1"/>
    <b v="0"/>
    <s v="Medium"/>
    <n v="5"/>
    <x v="1402"/>
  </r>
  <r>
    <s v="February"/>
    <x v="0"/>
    <n v="2"/>
    <b v="0"/>
    <s v="Medium"/>
    <n v="33"/>
    <x v="1403"/>
  </r>
  <r>
    <s v="February"/>
    <x v="0"/>
    <n v="1"/>
    <b v="0"/>
    <s v="Medium"/>
    <n v="34"/>
    <x v="1404"/>
  </r>
  <r>
    <s v="November"/>
    <x v="3"/>
    <n v="2"/>
    <b v="0"/>
    <s v="Medium"/>
    <n v="4"/>
    <x v="1405"/>
  </r>
  <r>
    <s v="December"/>
    <x v="3"/>
    <n v="7"/>
    <b v="0"/>
    <s v="low"/>
    <n v="19"/>
    <x v="1406"/>
  </r>
  <r>
    <s v="July"/>
    <x v="3"/>
    <n v="2"/>
    <b v="0"/>
    <s v="Not Specified"/>
    <n v="40"/>
    <x v="1407"/>
  </r>
  <r>
    <s v="July"/>
    <x v="3"/>
    <n v="2"/>
    <b v="0"/>
    <s v="Not Specified"/>
    <n v="42"/>
    <x v="1408"/>
  </r>
  <r>
    <s v="July"/>
    <x v="3"/>
    <n v="1"/>
    <b v="0"/>
    <s v="Not Specified"/>
    <n v="11"/>
    <x v="1409"/>
  </r>
  <r>
    <s v="July"/>
    <x v="1"/>
    <n v="2"/>
    <b v="0"/>
    <s v="Not Specified"/>
    <n v="5"/>
    <x v="1410"/>
  </r>
  <r>
    <s v="June"/>
    <x v="3"/>
    <n v="7"/>
    <b v="0"/>
    <s v="low"/>
    <n v="28"/>
    <x v="1411"/>
  </r>
  <r>
    <s v="July"/>
    <x v="1"/>
    <n v="3"/>
    <b v="0"/>
    <s v="Not Specified"/>
    <n v="45"/>
    <x v="1412"/>
  </r>
  <r>
    <s v="July"/>
    <x v="1"/>
    <n v="0"/>
    <s v="FREE DELIVERY"/>
    <s v="Not Specified"/>
    <n v="27"/>
    <x v="1413"/>
  </r>
  <r>
    <s v="March"/>
    <x v="2"/>
    <n v="1"/>
    <b v="0"/>
    <s v="Medium"/>
    <n v="43"/>
    <x v="1414"/>
  </r>
  <r>
    <s v="December"/>
    <x v="1"/>
    <n v="0"/>
    <s v="FREE DELIVERY"/>
    <s v="High"/>
    <n v="37"/>
    <x v="1415"/>
  </r>
  <r>
    <s v="December"/>
    <x v="1"/>
    <n v="2"/>
    <b v="0"/>
    <s v="High"/>
    <n v="11"/>
    <x v="1416"/>
  </r>
  <r>
    <s v="December"/>
    <x v="1"/>
    <n v="1"/>
    <b v="0"/>
    <s v="High"/>
    <n v="41"/>
    <x v="1417"/>
  </r>
  <r>
    <s v="September"/>
    <x v="2"/>
    <n v="3"/>
    <b v="0"/>
    <s v="Critical"/>
    <n v="9"/>
    <x v="1418"/>
  </r>
  <r>
    <s v="December"/>
    <x v="0"/>
    <n v="2"/>
    <b v="0"/>
    <s v="Critical"/>
    <n v="14"/>
    <x v="1419"/>
  </r>
  <r>
    <s v="March"/>
    <x v="3"/>
    <n v="1"/>
    <b v="0"/>
    <s v="Medium"/>
    <n v="17"/>
    <x v="1420"/>
  </r>
  <r>
    <s v="October"/>
    <x v="2"/>
    <n v="1"/>
    <b v="0"/>
    <s v="High"/>
    <n v="12"/>
    <x v="1421"/>
  </r>
  <r>
    <s v="January"/>
    <x v="2"/>
    <n v="2"/>
    <b v="0"/>
    <s v="High"/>
    <n v="23"/>
    <x v="1422"/>
  </r>
  <r>
    <s v="August"/>
    <x v="3"/>
    <n v="1"/>
    <b v="0"/>
    <s v="Critical"/>
    <n v="48"/>
    <x v="1423"/>
  </r>
  <r>
    <s v="January"/>
    <x v="3"/>
    <n v="0"/>
    <s v="FREE DELIVERY"/>
    <s v="low"/>
    <n v="42"/>
    <x v="1424"/>
  </r>
  <r>
    <s v="January"/>
    <x v="3"/>
    <n v="0"/>
    <s v="FREE DELIVERY"/>
    <s v="low"/>
    <n v="41"/>
    <x v="1425"/>
  </r>
  <r>
    <s v="February"/>
    <x v="3"/>
    <n v="7"/>
    <b v="0"/>
    <s v="low"/>
    <n v="30"/>
    <x v="1426"/>
  </r>
  <r>
    <s v="August"/>
    <x v="3"/>
    <n v="1"/>
    <b v="0"/>
    <s v="Critical"/>
    <n v="5"/>
    <x v="1427"/>
  </r>
  <r>
    <s v="July"/>
    <x v="3"/>
    <n v="2"/>
    <b v="0"/>
    <s v="High"/>
    <n v="7"/>
    <x v="1428"/>
  </r>
  <r>
    <s v="July"/>
    <x v="3"/>
    <n v="3"/>
    <b v="0"/>
    <s v="High"/>
    <n v="38"/>
    <x v="1429"/>
  </r>
  <r>
    <s v="April"/>
    <x v="3"/>
    <n v="1"/>
    <b v="0"/>
    <s v="Not Specified"/>
    <n v="37"/>
    <x v="1430"/>
  </r>
  <r>
    <s v="August"/>
    <x v="1"/>
    <n v="7"/>
    <b v="0"/>
    <s v="low"/>
    <n v="39"/>
    <x v="1431"/>
  </r>
  <r>
    <s v="August"/>
    <x v="1"/>
    <n v="9"/>
    <b v="0"/>
    <s v="low"/>
    <n v="44"/>
    <x v="1432"/>
  </r>
  <r>
    <s v="January"/>
    <x v="3"/>
    <n v="2"/>
    <b v="0"/>
    <s v="Critical"/>
    <n v="32"/>
    <x v="1433"/>
  </r>
  <r>
    <s v="July"/>
    <x v="3"/>
    <n v="2"/>
    <b v="0"/>
    <s v="Critical"/>
    <n v="5"/>
    <x v="1434"/>
  </r>
  <r>
    <s v="June"/>
    <x v="0"/>
    <n v="7"/>
    <b v="0"/>
    <s v="low"/>
    <n v="21"/>
    <x v="1435"/>
  </r>
  <r>
    <s v="December"/>
    <x v="1"/>
    <n v="2"/>
    <b v="0"/>
    <s v="Not Specified"/>
    <n v="46"/>
    <x v="1436"/>
  </r>
  <r>
    <s v="December"/>
    <x v="1"/>
    <n v="2"/>
    <b v="0"/>
    <s v="Not Specified"/>
    <n v="1"/>
    <x v="1437"/>
  </r>
  <r>
    <s v="December"/>
    <x v="1"/>
    <n v="0"/>
    <s v="FREE DELIVERY"/>
    <s v="Not Specified"/>
    <n v="19"/>
    <x v="1438"/>
  </r>
  <r>
    <s v="September"/>
    <x v="1"/>
    <n v="2"/>
    <b v="0"/>
    <s v="Not Specified"/>
    <n v="6"/>
    <x v="1439"/>
  </r>
  <r>
    <s v="September"/>
    <x v="1"/>
    <n v="1"/>
    <b v="0"/>
    <s v="Not Specified"/>
    <n v="16"/>
    <x v="1440"/>
  </r>
  <r>
    <s v="March"/>
    <x v="0"/>
    <n v="4"/>
    <b v="0"/>
    <s v="low"/>
    <n v="26"/>
    <x v="1441"/>
  </r>
  <r>
    <s v="March"/>
    <x v="0"/>
    <n v="4"/>
    <b v="0"/>
    <s v="low"/>
    <n v="29"/>
    <x v="1442"/>
  </r>
  <r>
    <s v="November"/>
    <x v="0"/>
    <n v="1"/>
    <b v="0"/>
    <s v="Not Specified"/>
    <n v="46"/>
    <x v="1443"/>
  </r>
  <r>
    <s v="March"/>
    <x v="0"/>
    <n v="2"/>
    <b v="0"/>
    <s v="low"/>
    <n v="14"/>
    <x v="1444"/>
  </r>
  <r>
    <s v="May"/>
    <x v="2"/>
    <n v="2"/>
    <b v="0"/>
    <s v="Medium"/>
    <n v="37"/>
    <x v="1445"/>
  </r>
  <r>
    <s v="May"/>
    <x v="2"/>
    <n v="0"/>
    <s v="FREE DELIVERY"/>
    <s v="Medium"/>
    <n v="9"/>
    <x v="1446"/>
  </r>
  <r>
    <s v="July"/>
    <x v="1"/>
    <n v="1"/>
    <b v="0"/>
    <s v="Not Specified"/>
    <n v="23"/>
    <x v="1447"/>
  </r>
  <r>
    <s v="October"/>
    <x v="2"/>
    <n v="3"/>
    <b v="0"/>
    <s v="Critical"/>
    <n v="49"/>
    <x v="1448"/>
  </r>
  <r>
    <s v="November"/>
    <x v="0"/>
    <n v="7"/>
    <b v="0"/>
    <s v="low"/>
    <n v="27"/>
    <x v="1449"/>
  </r>
  <r>
    <s v="September"/>
    <x v="0"/>
    <n v="5"/>
    <b v="0"/>
    <s v="low"/>
    <n v="32"/>
    <x v="1450"/>
  </r>
  <r>
    <s v="September"/>
    <x v="0"/>
    <n v="5"/>
    <b v="0"/>
    <s v="low"/>
    <n v="15"/>
    <x v="1451"/>
  </r>
  <r>
    <s v="November"/>
    <x v="2"/>
    <n v="1"/>
    <b v="0"/>
    <s v="High"/>
    <n v="2"/>
    <x v="1452"/>
  </r>
  <r>
    <s v="September"/>
    <x v="1"/>
    <n v="1"/>
    <b v="0"/>
    <s v="Critical"/>
    <n v="30"/>
    <x v="1453"/>
  </r>
  <r>
    <s v="August"/>
    <x v="1"/>
    <n v="2"/>
    <b v="0"/>
    <s v="High"/>
    <n v="17"/>
    <x v="36"/>
  </r>
  <r>
    <s v="November"/>
    <x v="0"/>
    <n v="2"/>
    <b v="0"/>
    <s v="Not Specified"/>
    <n v="28"/>
    <x v="1454"/>
  </r>
  <r>
    <s v="November"/>
    <x v="0"/>
    <n v="2"/>
    <b v="0"/>
    <s v="Not Specified"/>
    <n v="12"/>
    <x v="1455"/>
  </r>
  <r>
    <s v="August"/>
    <x v="1"/>
    <n v="0"/>
    <s v="FREE DELIVERY"/>
    <s v="low"/>
    <n v="13"/>
    <x v="1456"/>
  </r>
  <r>
    <s v="February"/>
    <x v="2"/>
    <n v="2"/>
    <b v="0"/>
    <s v="Medium"/>
    <n v="50"/>
    <x v="1457"/>
  </r>
  <r>
    <s v="December"/>
    <x v="3"/>
    <n v="1"/>
    <b v="0"/>
    <s v="Critical"/>
    <n v="37"/>
    <x v="1458"/>
  </r>
  <r>
    <s v="April"/>
    <x v="2"/>
    <n v="9"/>
    <b v="0"/>
    <s v="low"/>
    <n v="29"/>
    <x v="1459"/>
  </r>
  <r>
    <s v="September"/>
    <x v="3"/>
    <n v="1"/>
    <b v="0"/>
    <s v="Critical"/>
    <n v="44"/>
    <x v="1460"/>
  </r>
  <r>
    <s v="August"/>
    <x v="1"/>
    <n v="2"/>
    <b v="0"/>
    <s v="Critical"/>
    <n v="41"/>
    <x v="1461"/>
  </r>
  <r>
    <s v="October"/>
    <x v="0"/>
    <n v="1"/>
    <b v="0"/>
    <s v="Medium"/>
    <n v="4"/>
    <x v="1462"/>
  </r>
  <r>
    <s v="July"/>
    <x v="2"/>
    <n v="2"/>
    <b v="0"/>
    <s v="High"/>
    <n v="23"/>
    <x v="1463"/>
  </r>
  <r>
    <s v="December"/>
    <x v="1"/>
    <n v="2"/>
    <b v="0"/>
    <s v="Critical"/>
    <n v="49"/>
    <x v="1464"/>
  </r>
  <r>
    <s v="July"/>
    <x v="1"/>
    <n v="3"/>
    <b v="0"/>
    <s v="Not Specified"/>
    <n v="46"/>
    <x v="1465"/>
  </r>
  <r>
    <s v="February"/>
    <x v="3"/>
    <n v="0"/>
    <s v="FREE DELIVERY"/>
    <s v="low"/>
    <n v="33"/>
    <x v="1466"/>
  </r>
  <r>
    <s v="February"/>
    <x v="3"/>
    <n v="4"/>
    <b v="0"/>
    <s v="low"/>
    <n v="18"/>
    <x v="1467"/>
  </r>
  <r>
    <s v="February"/>
    <x v="3"/>
    <n v="4"/>
    <b v="0"/>
    <s v="low"/>
    <n v="14"/>
    <x v="1468"/>
  </r>
  <r>
    <s v="December"/>
    <x v="2"/>
    <n v="2"/>
    <b v="0"/>
    <s v="Medium"/>
    <n v="41"/>
    <x v="1469"/>
  </r>
  <r>
    <s v="December"/>
    <x v="2"/>
    <n v="1"/>
    <b v="0"/>
    <s v="Medium"/>
    <n v="42"/>
    <x v="1470"/>
  </r>
  <r>
    <s v="May"/>
    <x v="2"/>
    <n v="0"/>
    <s v="FREE DELIVERY"/>
    <s v="Medium"/>
    <n v="50"/>
    <x v="1471"/>
  </r>
  <r>
    <s v="October"/>
    <x v="0"/>
    <n v="1"/>
    <b v="0"/>
    <s v="Critical"/>
    <n v="14"/>
    <x v="1472"/>
  </r>
  <r>
    <s v="October"/>
    <x v="0"/>
    <n v="0"/>
    <s v="FREE DELIVERY"/>
    <s v="Critical"/>
    <n v="24"/>
    <x v="1473"/>
  </r>
  <r>
    <s v="March"/>
    <x v="2"/>
    <n v="0"/>
    <s v="FREE DELIVERY"/>
    <s v="High"/>
    <n v="31"/>
    <x v="1166"/>
  </r>
  <r>
    <s v="January"/>
    <x v="0"/>
    <n v="1"/>
    <b v="0"/>
    <s v="Medium"/>
    <n v="17"/>
    <x v="1474"/>
  </r>
  <r>
    <s v="April"/>
    <x v="2"/>
    <n v="3"/>
    <b v="0"/>
    <s v="High"/>
    <n v="26"/>
    <x v="1475"/>
  </r>
  <r>
    <s v="April"/>
    <x v="2"/>
    <n v="2"/>
    <b v="0"/>
    <s v="Medium"/>
    <n v="38"/>
    <x v="1476"/>
  </r>
  <r>
    <s v="April"/>
    <x v="2"/>
    <n v="2"/>
    <b v="0"/>
    <s v="Medium"/>
    <n v="32"/>
    <x v="1477"/>
  </r>
  <r>
    <s v="December"/>
    <x v="0"/>
    <n v="5"/>
    <b v="0"/>
    <s v="low"/>
    <n v="24"/>
    <x v="1478"/>
  </r>
  <r>
    <s v="August"/>
    <x v="0"/>
    <n v="1"/>
    <b v="0"/>
    <s v="Critical"/>
    <n v="19"/>
    <x v="1479"/>
  </r>
  <r>
    <s v="August"/>
    <x v="3"/>
    <n v="1"/>
    <b v="0"/>
    <s v="Critical"/>
    <n v="44"/>
    <x v="1480"/>
  </r>
  <r>
    <s v="August"/>
    <x v="0"/>
    <n v="2"/>
    <b v="0"/>
    <s v="Medium"/>
    <n v="24"/>
    <x v="1481"/>
  </r>
  <r>
    <s v="August"/>
    <x v="0"/>
    <n v="1"/>
    <b v="0"/>
    <s v="Medium"/>
    <n v="16"/>
    <x v="1482"/>
  </r>
  <r>
    <s v="June"/>
    <x v="2"/>
    <n v="4"/>
    <b v="0"/>
    <s v="low"/>
    <n v="27"/>
    <x v="1483"/>
  </r>
  <r>
    <s v="June"/>
    <x v="2"/>
    <n v="4"/>
    <b v="0"/>
    <s v="low"/>
    <n v="48"/>
    <x v="1484"/>
  </r>
  <r>
    <s v="June"/>
    <x v="2"/>
    <n v="5"/>
    <b v="0"/>
    <s v="low"/>
    <n v="32"/>
    <x v="1485"/>
  </r>
  <r>
    <s v="May"/>
    <x v="0"/>
    <n v="4"/>
    <b v="0"/>
    <s v="low"/>
    <n v="10"/>
    <x v="1486"/>
  </r>
  <r>
    <s v="December"/>
    <x v="0"/>
    <n v="1"/>
    <b v="0"/>
    <s v="Medium"/>
    <n v="24"/>
    <x v="1487"/>
  </r>
  <r>
    <s v="December"/>
    <x v="0"/>
    <n v="1"/>
    <b v="0"/>
    <s v="Medium"/>
    <n v="14"/>
    <x v="1488"/>
  </r>
  <r>
    <s v="September"/>
    <x v="2"/>
    <n v="0"/>
    <s v="FREE DELIVERY"/>
    <s v="Critical"/>
    <n v="16"/>
    <x v="1489"/>
  </r>
  <r>
    <s v="September"/>
    <x v="3"/>
    <n v="3"/>
    <b v="0"/>
    <s v="Critical"/>
    <n v="43"/>
    <x v="1490"/>
  </r>
  <r>
    <s v="September"/>
    <x v="3"/>
    <n v="1"/>
    <b v="0"/>
    <s v="Critical"/>
    <n v="45"/>
    <x v="1491"/>
  </r>
  <r>
    <s v="September"/>
    <x v="3"/>
    <n v="1"/>
    <b v="0"/>
    <s v="Critical"/>
    <n v="27"/>
    <x v="1492"/>
  </r>
  <r>
    <s v="February"/>
    <x v="3"/>
    <n v="2"/>
    <b v="0"/>
    <s v="Not Specified"/>
    <n v="39"/>
    <x v="1493"/>
  </r>
  <r>
    <s v="February"/>
    <x v="3"/>
    <n v="2"/>
    <b v="0"/>
    <s v="Not Specified"/>
    <n v="31"/>
    <x v="1494"/>
  </r>
  <r>
    <s v="January"/>
    <x v="0"/>
    <n v="3"/>
    <b v="0"/>
    <s v="Critical"/>
    <n v="32"/>
    <x v="1495"/>
  </r>
  <r>
    <s v="May"/>
    <x v="1"/>
    <n v="0"/>
    <s v="FREE DELIVERY"/>
    <s v="Critical"/>
    <n v="46"/>
    <x v="1496"/>
  </r>
  <r>
    <s v="May"/>
    <x v="3"/>
    <n v="2"/>
    <b v="0"/>
    <s v="Medium"/>
    <n v="44"/>
    <x v="1497"/>
  </r>
  <r>
    <s v="May"/>
    <x v="3"/>
    <n v="1"/>
    <b v="0"/>
    <s v="Medium"/>
    <n v="11"/>
    <x v="1498"/>
  </r>
  <r>
    <s v="May"/>
    <x v="3"/>
    <n v="1"/>
    <b v="0"/>
    <s v="Medium"/>
    <n v="18"/>
    <x v="1499"/>
  </r>
  <r>
    <s v="May"/>
    <x v="3"/>
    <n v="1"/>
    <b v="0"/>
    <s v="Medium"/>
    <n v="12"/>
    <x v="1500"/>
  </r>
  <r>
    <s v="May"/>
    <x v="3"/>
    <n v="1"/>
    <b v="0"/>
    <s v="Medium"/>
    <n v="10"/>
    <x v="1501"/>
  </r>
  <r>
    <s v="October"/>
    <x v="0"/>
    <n v="1"/>
    <b v="0"/>
    <s v="Not Specified"/>
    <n v="8"/>
    <x v="1502"/>
  </r>
  <r>
    <s v="June"/>
    <x v="3"/>
    <n v="7"/>
    <b v="0"/>
    <s v="low"/>
    <n v="33"/>
    <x v="1503"/>
  </r>
  <r>
    <s v="June"/>
    <x v="3"/>
    <n v="2"/>
    <b v="0"/>
    <s v="low"/>
    <n v="8"/>
    <x v="1504"/>
  </r>
  <r>
    <s v="June"/>
    <x v="3"/>
    <n v="5"/>
    <b v="0"/>
    <s v="low"/>
    <n v="42"/>
    <x v="1505"/>
  </r>
  <r>
    <s v="July"/>
    <x v="2"/>
    <n v="7"/>
    <b v="0"/>
    <s v="low"/>
    <n v="33"/>
    <x v="1506"/>
  </r>
  <r>
    <s v="December"/>
    <x v="3"/>
    <n v="1"/>
    <b v="0"/>
    <s v="High"/>
    <n v="25"/>
    <x v="1507"/>
  </r>
  <r>
    <s v="September"/>
    <x v="3"/>
    <n v="1"/>
    <b v="0"/>
    <s v="Medium"/>
    <n v="49"/>
    <x v="1508"/>
  </r>
  <r>
    <s v="February"/>
    <x v="2"/>
    <n v="7"/>
    <b v="0"/>
    <s v="low"/>
    <n v="15"/>
    <x v="1509"/>
  </r>
  <r>
    <s v="February"/>
    <x v="2"/>
    <n v="1"/>
    <b v="0"/>
    <s v="Critical"/>
    <n v="8"/>
    <x v="1510"/>
  </r>
  <r>
    <s v="February"/>
    <x v="2"/>
    <n v="0"/>
    <s v="FREE DELIVERY"/>
    <s v="Critical"/>
    <n v="6"/>
    <x v="1511"/>
  </r>
  <r>
    <s v="July"/>
    <x v="1"/>
    <n v="0"/>
    <s v="FREE DELIVERY"/>
    <s v="Not Specified"/>
    <n v="26"/>
    <x v="1512"/>
  </r>
  <r>
    <s v="July"/>
    <x v="1"/>
    <n v="2"/>
    <b v="0"/>
    <s v="Not Specified"/>
    <n v="28"/>
    <x v="1513"/>
  </r>
  <r>
    <s v="July"/>
    <x v="1"/>
    <n v="1"/>
    <b v="0"/>
    <s v="Not Specified"/>
    <n v="39"/>
    <x v="1514"/>
  </r>
  <r>
    <s v="January"/>
    <x v="0"/>
    <n v="2"/>
    <b v="0"/>
    <s v="High"/>
    <n v="14"/>
    <x v="1515"/>
  </r>
  <r>
    <s v="January"/>
    <x v="0"/>
    <n v="2"/>
    <b v="0"/>
    <s v="High"/>
    <n v="1"/>
    <x v="1516"/>
  </r>
  <r>
    <s v="October"/>
    <x v="2"/>
    <n v="1"/>
    <b v="0"/>
    <s v="Not Specified"/>
    <n v="18"/>
    <x v="1517"/>
  </r>
  <r>
    <s v="July"/>
    <x v="0"/>
    <n v="1"/>
    <b v="0"/>
    <s v="High"/>
    <n v="47"/>
    <x v="1518"/>
  </r>
  <r>
    <s v="October"/>
    <x v="0"/>
    <n v="5"/>
    <b v="0"/>
    <s v="low"/>
    <n v="38"/>
    <x v="1519"/>
  </r>
  <r>
    <s v="October"/>
    <x v="1"/>
    <n v="2"/>
    <b v="0"/>
    <s v="Not Specified"/>
    <n v="30"/>
    <x v="1520"/>
  </r>
  <r>
    <s v="October"/>
    <x v="1"/>
    <n v="2"/>
    <b v="0"/>
    <s v="Not Specified"/>
    <n v="25"/>
    <x v="1521"/>
  </r>
  <r>
    <s v="August"/>
    <x v="1"/>
    <n v="2"/>
    <b v="0"/>
    <s v="High"/>
    <n v="35"/>
    <x v="1522"/>
  </r>
  <r>
    <s v="August"/>
    <x v="1"/>
    <n v="1"/>
    <b v="0"/>
    <s v="High"/>
    <n v="35"/>
    <x v="1523"/>
  </r>
  <r>
    <s v="February"/>
    <x v="2"/>
    <n v="1"/>
    <b v="0"/>
    <s v="Medium"/>
    <n v="4"/>
    <x v="1524"/>
  </r>
  <r>
    <s v="February"/>
    <x v="2"/>
    <n v="2"/>
    <b v="0"/>
    <s v="Medium"/>
    <n v="13"/>
    <x v="1525"/>
  </r>
  <r>
    <s v="September"/>
    <x v="0"/>
    <n v="2"/>
    <b v="0"/>
    <s v="Critical"/>
    <n v="13"/>
    <x v="1526"/>
  </r>
  <r>
    <s v="December"/>
    <x v="3"/>
    <n v="4"/>
    <b v="0"/>
    <s v="low"/>
    <n v="12"/>
    <x v="1527"/>
  </r>
  <r>
    <s v="April"/>
    <x v="1"/>
    <n v="1"/>
    <b v="0"/>
    <s v="Critical"/>
    <n v="10"/>
    <x v="1528"/>
  </r>
  <r>
    <s v="April"/>
    <x v="1"/>
    <n v="1"/>
    <b v="0"/>
    <s v="Critical"/>
    <n v="33"/>
    <x v="1529"/>
  </r>
  <r>
    <s v="June"/>
    <x v="3"/>
    <n v="1"/>
    <b v="0"/>
    <s v="Critical"/>
    <n v="17"/>
    <x v="1530"/>
  </r>
  <r>
    <s v="February"/>
    <x v="2"/>
    <n v="2"/>
    <b v="0"/>
    <s v="low"/>
    <n v="19"/>
    <x v="1531"/>
  </r>
  <r>
    <s v="February"/>
    <x v="1"/>
    <n v="1"/>
    <b v="0"/>
    <s v="Not Specified"/>
    <n v="29"/>
    <x v="1532"/>
  </r>
  <r>
    <s v="July"/>
    <x v="1"/>
    <n v="1"/>
    <b v="0"/>
    <s v="Medium"/>
    <n v="8"/>
    <x v="1533"/>
  </r>
  <r>
    <s v="May"/>
    <x v="1"/>
    <n v="2"/>
    <b v="0"/>
    <s v="Medium"/>
    <n v="33"/>
    <x v="1534"/>
  </r>
  <r>
    <s v="May"/>
    <x v="1"/>
    <n v="2"/>
    <b v="0"/>
    <s v="Medium"/>
    <n v="16"/>
    <x v="1535"/>
  </r>
  <r>
    <s v="January"/>
    <x v="3"/>
    <n v="0"/>
    <s v="FREE DELIVERY"/>
    <s v="High"/>
    <n v="36"/>
    <x v="1536"/>
  </r>
  <r>
    <s v="March"/>
    <x v="2"/>
    <n v="2"/>
    <b v="0"/>
    <s v="Critical"/>
    <n v="43"/>
    <x v="1537"/>
  </r>
  <r>
    <s v="June"/>
    <x v="2"/>
    <n v="0"/>
    <s v="FREE DELIVERY"/>
    <s v="Critical"/>
    <n v="12"/>
    <x v="1538"/>
  </r>
  <r>
    <s v="July"/>
    <x v="3"/>
    <n v="2"/>
    <b v="0"/>
    <s v="High"/>
    <n v="43"/>
    <x v="1539"/>
  </r>
  <r>
    <s v="March"/>
    <x v="1"/>
    <n v="2"/>
    <b v="0"/>
    <s v="Medium"/>
    <n v="13"/>
    <x v="1540"/>
  </r>
  <r>
    <s v="March"/>
    <x v="1"/>
    <n v="1"/>
    <b v="0"/>
    <s v="Medium"/>
    <n v="31"/>
    <x v="1541"/>
  </r>
  <r>
    <s v="March"/>
    <x v="1"/>
    <n v="1"/>
    <b v="0"/>
    <s v="Medium"/>
    <n v="35"/>
    <x v="1542"/>
  </r>
  <r>
    <s v="May"/>
    <x v="1"/>
    <n v="1"/>
    <b v="0"/>
    <s v="Critical"/>
    <n v="42"/>
    <x v="1543"/>
  </r>
  <r>
    <s v="November"/>
    <x v="2"/>
    <n v="7"/>
    <b v="0"/>
    <s v="low"/>
    <n v="48"/>
    <x v="1544"/>
  </r>
  <r>
    <s v="November"/>
    <x v="0"/>
    <n v="2"/>
    <b v="0"/>
    <s v="Medium"/>
    <n v="8"/>
    <x v="1545"/>
  </r>
  <r>
    <s v="November"/>
    <x v="0"/>
    <n v="1"/>
    <b v="0"/>
    <s v="Medium"/>
    <n v="48"/>
    <x v="1546"/>
  </r>
  <r>
    <s v="December"/>
    <x v="1"/>
    <n v="0"/>
    <s v="FREE DELIVERY"/>
    <s v="Not Specified"/>
    <n v="36"/>
    <x v="1547"/>
  </r>
  <r>
    <s v="December"/>
    <x v="1"/>
    <n v="3"/>
    <b v="0"/>
    <s v="Not Specified"/>
    <n v="36"/>
    <x v="1548"/>
  </r>
  <r>
    <s v="October"/>
    <x v="0"/>
    <n v="0"/>
    <s v="FREE DELIVERY"/>
    <s v="High"/>
    <n v="14"/>
    <x v="1549"/>
  </r>
  <r>
    <s v="February"/>
    <x v="3"/>
    <n v="1"/>
    <b v="0"/>
    <s v="Critical"/>
    <n v="22"/>
    <x v="1550"/>
  </r>
  <r>
    <s v="May"/>
    <x v="0"/>
    <n v="1"/>
    <b v="0"/>
    <s v="Not Specified"/>
    <n v="39"/>
    <x v="1551"/>
  </r>
  <r>
    <s v="July"/>
    <x v="3"/>
    <n v="3"/>
    <b v="0"/>
    <s v="Not Specified"/>
    <n v="10"/>
    <x v="1552"/>
  </r>
  <r>
    <s v="September"/>
    <x v="1"/>
    <n v="2"/>
    <b v="0"/>
    <s v="Not Specified"/>
    <n v="15"/>
    <x v="1553"/>
  </r>
  <r>
    <s v="July"/>
    <x v="2"/>
    <n v="2"/>
    <b v="0"/>
    <s v="High"/>
    <n v="15"/>
    <x v="1554"/>
  </r>
  <r>
    <s v="September"/>
    <x v="2"/>
    <n v="1"/>
    <b v="0"/>
    <s v="High"/>
    <n v="17"/>
    <x v="1555"/>
  </r>
  <r>
    <s v="September"/>
    <x v="2"/>
    <n v="1"/>
    <b v="0"/>
    <s v="High"/>
    <n v="21"/>
    <x v="1556"/>
  </r>
  <r>
    <s v="December"/>
    <x v="3"/>
    <n v="2"/>
    <b v="0"/>
    <s v="High"/>
    <n v="13"/>
    <x v="1557"/>
  </r>
  <r>
    <s v="August"/>
    <x v="0"/>
    <n v="1"/>
    <b v="0"/>
    <s v="Critical"/>
    <n v="43"/>
    <x v="1558"/>
  </r>
  <r>
    <s v="November"/>
    <x v="0"/>
    <n v="1"/>
    <b v="0"/>
    <s v="Not Specified"/>
    <n v="44"/>
    <x v="1559"/>
  </r>
  <r>
    <s v="November"/>
    <x v="0"/>
    <n v="1"/>
    <b v="0"/>
    <s v="Not Specified"/>
    <n v="37"/>
    <x v="1560"/>
  </r>
  <r>
    <s v="March"/>
    <x v="0"/>
    <n v="1"/>
    <b v="0"/>
    <s v="High"/>
    <n v="27"/>
    <x v="1561"/>
  </r>
  <r>
    <s v="December"/>
    <x v="0"/>
    <n v="2"/>
    <b v="0"/>
    <s v="Critical"/>
    <n v="43"/>
    <x v="1562"/>
  </r>
  <r>
    <s v="December"/>
    <x v="0"/>
    <n v="1"/>
    <b v="0"/>
    <s v="Critical"/>
    <n v="13"/>
    <x v="1563"/>
  </r>
  <r>
    <s v="December"/>
    <x v="0"/>
    <n v="3"/>
    <b v="0"/>
    <s v="Critical"/>
    <n v="4"/>
    <x v="1564"/>
  </r>
  <r>
    <s v="November"/>
    <x v="0"/>
    <n v="1"/>
    <b v="0"/>
    <s v="Medium"/>
    <n v="40"/>
    <x v="1565"/>
  </r>
  <r>
    <s v="February"/>
    <x v="0"/>
    <n v="2"/>
    <b v="0"/>
    <s v="Critical"/>
    <n v="10"/>
    <x v="1566"/>
  </r>
  <r>
    <s v="May"/>
    <x v="3"/>
    <n v="2"/>
    <b v="0"/>
    <s v="High"/>
    <n v="15"/>
    <x v="1567"/>
  </r>
  <r>
    <s v="May"/>
    <x v="2"/>
    <n v="5"/>
    <b v="0"/>
    <s v="Critical"/>
    <n v="50"/>
    <x v="1568"/>
  </r>
  <r>
    <s v="May"/>
    <x v="2"/>
    <n v="2"/>
    <b v="0"/>
    <s v="Critical"/>
    <n v="41"/>
    <x v="1569"/>
  </r>
  <r>
    <s v="May"/>
    <x v="2"/>
    <n v="7"/>
    <b v="0"/>
    <s v="low"/>
    <n v="42"/>
    <x v="1570"/>
  </r>
  <r>
    <s v="August"/>
    <x v="3"/>
    <n v="3"/>
    <b v="0"/>
    <s v="Critical"/>
    <n v="25"/>
    <x v="1571"/>
  </r>
  <r>
    <s v="July"/>
    <x v="3"/>
    <n v="2"/>
    <b v="0"/>
    <s v="Critical"/>
    <n v="34"/>
    <x v="1572"/>
  </r>
  <r>
    <s v="November"/>
    <x v="0"/>
    <n v="1"/>
    <b v="0"/>
    <s v="High"/>
    <n v="1"/>
    <x v="1573"/>
  </r>
  <r>
    <s v="August"/>
    <x v="1"/>
    <n v="1"/>
    <b v="0"/>
    <s v="Critical"/>
    <n v="17"/>
    <x v="1574"/>
  </r>
  <r>
    <s v="September"/>
    <x v="3"/>
    <n v="2"/>
    <b v="0"/>
    <s v="low"/>
    <n v="10"/>
    <x v="1575"/>
  </r>
  <r>
    <s v="December"/>
    <x v="0"/>
    <n v="1"/>
    <b v="0"/>
    <s v="Medium"/>
    <n v="32"/>
    <x v="1576"/>
  </r>
  <r>
    <s v="June"/>
    <x v="1"/>
    <n v="0"/>
    <s v="FREE DELIVERY"/>
    <s v="Not Specified"/>
    <n v="32"/>
    <x v="1577"/>
  </r>
  <r>
    <s v="February"/>
    <x v="2"/>
    <n v="1"/>
    <b v="0"/>
    <s v="Not Specified"/>
    <n v="14"/>
    <x v="1578"/>
  </r>
  <r>
    <s v="December"/>
    <x v="0"/>
    <n v="3"/>
    <b v="0"/>
    <s v="Not Specified"/>
    <n v="11"/>
    <x v="1579"/>
  </r>
  <r>
    <s v="December"/>
    <x v="0"/>
    <n v="2"/>
    <b v="0"/>
    <s v="Not Specified"/>
    <n v="45"/>
    <x v="1580"/>
  </r>
  <r>
    <s v="December"/>
    <x v="0"/>
    <n v="2"/>
    <b v="0"/>
    <s v="Not Specified"/>
    <n v="33"/>
    <x v="1581"/>
  </r>
  <r>
    <s v="December"/>
    <x v="0"/>
    <n v="1"/>
    <b v="0"/>
    <s v="Not Specified"/>
    <n v="23"/>
    <x v="1582"/>
  </r>
  <r>
    <s v="December"/>
    <x v="0"/>
    <n v="2"/>
    <b v="0"/>
    <s v="Not Specified"/>
    <n v="10"/>
    <x v="1583"/>
  </r>
  <r>
    <s v="April"/>
    <x v="1"/>
    <n v="2"/>
    <b v="0"/>
    <s v="Not Specified"/>
    <n v="21"/>
    <x v="1584"/>
  </r>
  <r>
    <s v="June"/>
    <x v="0"/>
    <n v="2"/>
    <b v="0"/>
    <s v="Not Specified"/>
    <n v="6"/>
    <x v="1585"/>
  </r>
  <r>
    <s v="October"/>
    <x v="1"/>
    <n v="0"/>
    <s v="FREE DELIVERY"/>
    <s v="Not Specified"/>
    <n v="48"/>
    <x v="1586"/>
  </r>
  <r>
    <s v="November"/>
    <x v="1"/>
    <n v="2"/>
    <b v="0"/>
    <s v="Not Specified"/>
    <n v="23"/>
    <x v="1587"/>
  </r>
  <r>
    <s v="October"/>
    <x v="1"/>
    <n v="1"/>
    <b v="0"/>
    <s v="Not Specified"/>
    <n v="19"/>
    <x v="1588"/>
  </r>
  <r>
    <s v="December"/>
    <x v="3"/>
    <n v="7"/>
    <b v="0"/>
    <s v="low"/>
    <n v="35"/>
    <x v="1589"/>
  </r>
  <r>
    <s v="July"/>
    <x v="0"/>
    <n v="2"/>
    <b v="0"/>
    <s v="Not Specified"/>
    <n v="4"/>
    <x v="1590"/>
  </r>
  <r>
    <s v="July"/>
    <x v="0"/>
    <n v="1"/>
    <b v="0"/>
    <s v="Not Specified"/>
    <n v="24"/>
    <x v="1591"/>
  </r>
  <r>
    <s v="July"/>
    <x v="0"/>
    <n v="0"/>
    <s v="FREE DELIVERY"/>
    <s v="Not Specified"/>
    <n v="19"/>
    <x v="1592"/>
  </r>
  <r>
    <s v="February"/>
    <x v="0"/>
    <n v="1"/>
    <b v="0"/>
    <s v="Medium"/>
    <n v="38"/>
    <x v="1593"/>
  </r>
  <r>
    <s v="December"/>
    <x v="0"/>
    <n v="2"/>
    <b v="0"/>
    <s v="High"/>
    <n v="9"/>
    <x v="1594"/>
  </r>
  <r>
    <s v="December"/>
    <x v="0"/>
    <n v="1"/>
    <b v="0"/>
    <s v="High"/>
    <n v="33"/>
    <x v="1595"/>
  </r>
  <r>
    <s v="June"/>
    <x v="2"/>
    <n v="1"/>
    <b v="0"/>
    <s v="High"/>
    <n v="15"/>
    <x v="1596"/>
  </r>
  <r>
    <s v="November"/>
    <x v="0"/>
    <n v="1"/>
    <b v="0"/>
    <s v="Not Specified"/>
    <n v="27"/>
    <x v="1597"/>
  </r>
  <r>
    <s v="November"/>
    <x v="0"/>
    <n v="1"/>
    <b v="0"/>
    <s v="Not Specified"/>
    <n v="13"/>
    <x v="1598"/>
  </r>
  <r>
    <s v="December"/>
    <x v="2"/>
    <n v="2"/>
    <b v="0"/>
    <s v="Critical"/>
    <n v="6"/>
    <x v="1599"/>
  </r>
  <r>
    <s v="April"/>
    <x v="0"/>
    <n v="1"/>
    <b v="0"/>
    <s v="Critical"/>
    <n v="1"/>
    <x v="1600"/>
  </r>
  <r>
    <s v="January"/>
    <x v="1"/>
    <n v="0"/>
    <s v="FREE DELIVERY"/>
    <s v="low"/>
    <n v="35"/>
    <x v="1601"/>
  </r>
  <r>
    <s v="January"/>
    <x v="1"/>
    <n v="5"/>
    <b v="0"/>
    <s v="low"/>
    <n v="15"/>
    <x v="1602"/>
  </r>
  <r>
    <s v="December"/>
    <x v="1"/>
    <n v="3"/>
    <b v="0"/>
    <s v="Not Specified"/>
    <n v="38"/>
    <x v="1603"/>
  </r>
  <r>
    <s v="May"/>
    <x v="3"/>
    <n v="0"/>
    <s v="FREE DELIVERY"/>
    <s v="Critical"/>
    <n v="27"/>
    <x v="1604"/>
  </r>
  <r>
    <s v="June"/>
    <x v="1"/>
    <n v="2"/>
    <b v="0"/>
    <s v="High"/>
    <n v="41"/>
    <x v="1605"/>
  </r>
  <r>
    <s v="June"/>
    <x v="1"/>
    <n v="2"/>
    <b v="0"/>
    <s v="High"/>
    <n v="12"/>
    <x v="1606"/>
  </r>
  <r>
    <s v="June"/>
    <x v="1"/>
    <n v="1"/>
    <b v="0"/>
    <s v="High"/>
    <n v="15"/>
    <x v="1607"/>
  </r>
  <r>
    <s v="August"/>
    <x v="2"/>
    <n v="2"/>
    <b v="0"/>
    <s v="Not Specified"/>
    <n v="37"/>
    <x v="1608"/>
  </r>
  <r>
    <s v="October"/>
    <x v="1"/>
    <n v="2"/>
    <b v="0"/>
    <s v="High"/>
    <n v="36"/>
    <x v="1609"/>
  </r>
  <r>
    <s v="October"/>
    <x v="1"/>
    <n v="3"/>
    <b v="0"/>
    <s v="High"/>
    <n v="20"/>
    <x v="1610"/>
  </r>
  <r>
    <s v="August"/>
    <x v="3"/>
    <n v="1"/>
    <b v="0"/>
    <s v="High"/>
    <n v="31"/>
    <x v="1611"/>
  </r>
  <r>
    <s v="August"/>
    <x v="3"/>
    <n v="1"/>
    <b v="0"/>
    <s v="High"/>
    <n v="12"/>
    <x v="1612"/>
  </r>
  <r>
    <s v="October"/>
    <x v="3"/>
    <n v="2"/>
    <b v="0"/>
    <s v="High"/>
    <n v="2"/>
    <x v="1613"/>
  </r>
  <r>
    <s v="October"/>
    <x v="3"/>
    <n v="2"/>
    <b v="0"/>
    <s v="High"/>
    <n v="44"/>
    <x v="1614"/>
  </r>
  <r>
    <s v="January"/>
    <x v="0"/>
    <n v="0"/>
    <s v="FREE DELIVERY"/>
    <s v="Not Specified"/>
    <n v="4"/>
    <x v="1615"/>
  </r>
  <r>
    <s v="August"/>
    <x v="1"/>
    <n v="1"/>
    <b v="0"/>
    <s v="Not Specified"/>
    <n v="37"/>
    <x v="1616"/>
  </r>
  <r>
    <s v="December"/>
    <x v="2"/>
    <n v="0"/>
    <s v="FREE DELIVERY"/>
    <s v="low"/>
    <n v="24"/>
    <x v="1617"/>
  </r>
  <r>
    <s v="July"/>
    <x v="3"/>
    <n v="1"/>
    <b v="0"/>
    <s v="High"/>
    <n v="8"/>
    <x v="1618"/>
  </r>
  <r>
    <s v="August"/>
    <x v="3"/>
    <n v="4"/>
    <b v="0"/>
    <s v="low"/>
    <n v="23"/>
    <x v="1619"/>
  </r>
  <r>
    <s v="July"/>
    <x v="3"/>
    <n v="0"/>
    <s v="FREE DELIVERY"/>
    <s v="low"/>
    <n v="32"/>
    <x v="1620"/>
  </r>
  <r>
    <s v="January"/>
    <x v="3"/>
    <n v="4"/>
    <b v="0"/>
    <s v="low"/>
    <n v="43"/>
    <x v="1621"/>
  </r>
  <r>
    <s v="January"/>
    <x v="3"/>
    <n v="2"/>
    <b v="0"/>
    <s v="low"/>
    <n v="3"/>
    <x v="1622"/>
  </r>
  <r>
    <s v="November"/>
    <x v="1"/>
    <n v="1"/>
    <b v="0"/>
    <s v="High"/>
    <n v="19"/>
    <x v="1623"/>
  </r>
  <r>
    <s v="February"/>
    <x v="2"/>
    <n v="3"/>
    <b v="0"/>
    <s v="Critical"/>
    <n v="42"/>
    <x v="1624"/>
  </r>
  <r>
    <s v="August"/>
    <x v="0"/>
    <n v="2"/>
    <b v="0"/>
    <s v="Medium"/>
    <n v="21"/>
    <x v="1625"/>
  </r>
  <r>
    <s v="March"/>
    <x v="1"/>
    <n v="1"/>
    <b v="0"/>
    <s v="High"/>
    <n v="27"/>
    <x v="1626"/>
  </r>
  <r>
    <s v="November"/>
    <x v="2"/>
    <n v="0"/>
    <s v="FREE DELIVERY"/>
    <s v="Medium"/>
    <n v="31"/>
    <x v="1627"/>
  </r>
  <r>
    <s v="November"/>
    <x v="1"/>
    <n v="4"/>
    <b v="0"/>
    <s v="low"/>
    <n v="44"/>
    <x v="1628"/>
  </r>
  <r>
    <s v="July"/>
    <x v="2"/>
    <n v="1"/>
    <b v="0"/>
    <s v="Medium"/>
    <n v="3"/>
    <x v="1629"/>
  </r>
  <r>
    <s v="September"/>
    <x v="0"/>
    <n v="1"/>
    <b v="0"/>
    <s v="Not Specified"/>
    <n v="13"/>
    <x v="1630"/>
  </r>
  <r>
    <s v="January"/>
    <x v="2"/>
    <n v="2"/>
    <b v="0"/>
    <s v="High"/>
    <n v="24"/>
    <x v="1160"/>
  </r>
  <r>
    <s v="June"/>
    <x v="3"/>
    <n v="2"/>
    <b v="0"/>
    <s v="Not Specified"/>
    <n v="40"/>
    <x v="1631"/>
  </r>
  <r>
    <s v="April"/>
    <x v="1"/>
    <n v="1"/>
    <b v="0"/>
    <s v="High"/>
    <n v="25"/>
    <x v="1632"/>
  </r>
  <r>
    <s v="November"/>
    <x v="0"/>
    <n v="5"/>
    <b v="0"/>
    <s v="low"/>
    <n v="46"/>
    <x v="1633"/>
  </r>
  <r>
    <s v="November"/>
    <x v="0"/>
    <n v="7"/>
    <b v="0"/>
    <s v="low"/>
    <n v="43"/>
    <x v="1634"/>
  </r>
  <r>
    <s v="November"/>
    <x v="0"/>
    <n v="4"/>
    <b v="0"/>
    <s v="low"/>
    <n v="27"/>
    <x v="1635"/>
  </r>
  <r>
    <s v="November"/>
    <x v="0"/>
    <n v="2"/>
    <b v="0"/>
    <s v="low"/>
    <n v="39"/>
    <x v="1636"/>
  </r>
  <r>
    <s v="April"/>
    <x v="3"/>
    <n v="4"/>
    <b v="0"/>
    <s v="low"/>
    <n v="18"/>
    <x v="1637"/>
  </r>
  <r>
    <s v="November"/>
    <x v="1"/>
    <n v="0"/>
    <s v="FREE DELIVERY"/>
    <s v="low"/>
    <n v="32"/>
    <x v="1638"/>
  </r>
  <r>
    <s v="September"/>
    <x v="0"/>
    <n v="0"/>
    <s v="FREE DELIVERY"/>
    <s v="Not Specified"/>
    <n v="6"/>
    <x v="1639"/>
  </r>
  <r>
    <s v="July"/>
    <x v="2"/>
    <n v="3"/>
    <b v="0"/>
    <s v="High"/>
    <n v="39"/>
    <x v="1640"/>
  </r>
  <r>
    <s v="January"/>
    <x v="3"/>
    <n v="3"/>
    <b v="0"/>
    <s v="Not Specified"/>
    <n v="27"/>
    <x v="1641"/>
  </r>
  <r>
    <s v="December"/>
    <x v="3"/>
    <n v="0"/>
    <s v="FREE DELIVERY"/>
    <s v="High"/>
    <n v="4"/>
    <x v="1642"/>
  </r>
  <r>
    <s v="June"/>
    <x v="2"/>
    <n v="7"/>
    <b v="0"/>
    <s v="low"/>
    <n v="3"/>
    <x v="1643"/>
  </r>
  <r>
    <s v="November"/>
    <x v="0"/>
    <n v="7"/>
    <b v="0"/>
    <s v="low"/>
    <n v="11"/>
    <x v="1644"/>
  </r>
  <r>
    <s v="December"/>
    <x v="3"/>
    <n v="0"/>
    <s v="FREE DELIVERY"/>
    <s v="Medium"/>
    <n v="13"/>
    <x v="1645"/>
  </r>
  <r>
    <s v="December"/>
    <x v="3"/>
    <n v="0"/>
    <s v="FREE DELIVERY"/>
    <s v="Medium"/>
    <n v="11"/>
    <x v="1646"/>
  </r>
  <r>
    <s v="May"/>
    <x v="0"/>
    <n v="1"/>
    <b v="0"/>
    <s v="Critical"/>
    <n v="47"/>
    <x v="1647"/>
  </r>
  <r>
    <s v="February"/>
    <x v="2"/>
    <n v="1"/>
    <b v="0"/>
    <s v="Critical"/>
    <n v="28"/>
    <x v="1648"/>
  </r>
  <r>
    <s v="February"/>
    <x v="2"/>
    <n v="1"/>
    <b v="0"/>
    <s v="Critical"/>
    <n v="30"/>
    <x v="1649"/>
  </r>
  <r>
    <s v="September"/>
    <x v="0"/>
    <n v="0"/>
    <s v="FREE DELIVERY"/>
    <s v="Medium"/>
    <n v="26"/>
    <x v="1650"/>
  </r>
  <r>
    <s v="September"/>
    <x v="0"/>
    <n v="1"/>
    <b v="0"/>
    <s v="Medium"/>
    <n v="45"/>
    <x v="1651"/>
  </r>
  <r>
    <s v="September"/>
    <x v="0"/>
    <n v="2"/>
    <b v="0"/>
    <s v="Medium"/>
    <n v="21"/>
    <x v="1652"/>
  </r>
  <r>
    <s v="September"/>
    <x v="0"/>
    <n v="1"/>
    <b v="0"/>
    <s v="Medium"/>
    <n v="45"/>
    <x v="1653"/>
  </r>
  <r>
    <s v="December"/>
    <x v="2"/>
    <n v="0"/>
    <s v="FREE DELIVERY"/>
    <s v="Critical"/>
    <n v="5"/>
    <x v="1654"/>
  </r>
  <r>
    <s v="December"/>
    <x v="2"/>
    <n v="2"/>
    <b v="0"/>
    <s v="Critical"/>
    <n v="40"/>
    <x v="1655"/>
  </r>
  <r>
    <s v="August"/>
    <x v="1"/>
    <n v="2"/>
    <b v="0"/>
    <s v="Medium"/>
    <n v="9"/>
    <x v="1656"/>
  </r>
  <r>
    <s v="August"/>
    <x v="2"/>
    <n v="2"/>
    <b v="0"/>
    <s v="Not Specified"/>
    <n v="34"/>
    <x v="1657"/>
  </r>
  <r>
    <s v="January"/>
    <x v="2"/>
    <n v="7"/>
    <b v="0"/>
    <s v="low"/>
    <n v="16"/>
    <x v="1658"/>
  </r>
  <r>
    <s v="May"/>
    <x v="3"/>
    <n v="2"/>
    <b v="0"/>
    <s v="low"/>
    <n v="49"/>
    <x v="1659"/>
  </r>
  <r>
    <s v="January"/>
    <x v="0"/>
    <n v="3"/>
    <b v="0"/>
    <s v="High"/>
    <n v="3"/>
    <x v="1660"/>
  </r>
  <r>
    <s v="May"/>
    <x v="2"/>
    <n v="4"/>
    <b v="0"/>
    <s v="low"/>
    <n v="22"/>
    <x v="1661"/>
  </r>
  <r>
    <s v="January"/>
    <x v="1"/>
    <n v="2"/>
    <b v="0"/>
    <s v="low"/>
    <n v="31"/>
    <x v="1662"/>
  </r>
  <r>
    <s v="January"/>
    <x v="1"/>
    <n v="5"/>
    <b v="0"/>
    <s v="low"/>
    <n v="1"/>
    <x v="1663"/>
  </r>
  <r>
    <s v="January"/>
    <x v="1"/>
    <n v="7"/>
    <b v="0"/>
    <s v="low"/>
    <n v="31"/>
    <x v="1664"/>
  </r>
  <r>
    <s v="July"/>
    <x v="0"/>
    <n v="1"/>
    <b v="0"/>
    <s v="High"/>
    <n v="29"/>
    <x v="1665"/>
  </r>
  <r>
    <s v="July"/>
    <x v="0"/>
    <n v="1"/>
    <b v="0"/>
    <s v="High"/>
    <n v="13"/>
    <x v="1666"/>
  </r>
  <r>
    <s v="July"/>
    <x v="0"/>
    <n v="0"/>
    <s v="FREE DELIVERY"/>
    <s v="High"/>
    <n v="42"/>
    <x v="1667"/>
  </r>
  <r>
    <s v="November"/>
    <x v="2"/>
    <n v="3"/>
    <b v="0"/>
    <s v="Not Specified"/>
    <n v="26"/>
    <x v="1668"/>
  </r>
  <r>
    <s v="July"/>
    <x v="1"/>
    <n v="0"/>
    <s v="FREE DELIVERY"/>
    <s v="Not Specified"/>
    <n v="46"/>
    <x v="1669"/>
  </r>
  <r>
    <s v="July"/>
    <x v="1"/>
    <n v="2"/>
    <b v="0"/>
    <s v="Not Specified"/>
    <n v="10"/>
    <x v="1670"/>
  </r>
  <r>
    <s v="March"/>
    <x v="1"/>
    <n v="1"/>
    <b v="0"/>
    <s v="Critical"/>
    <n v="45"/>
    <x v="1671"/>
  </r>
  <r>
    <s v="September"/>
    <x v="2"/>
    <n v="0"/>
    <s v="FREE DELIVERY"/>
    <s v="Critical"/>
    <n v="42"/>
    <x v="1672"/>
  </r>
  <r>
    <s v="July"/>
    <x v="3"/>
    <n v="1"/>
    <b v="0"/>
    <s v="Not Specified"/>
    <n v="47"/>
    <x v="1673"/>
  </r>
  <r>
    <s v="July"/>
    <x v="3"/>
    <n v="0"/>
    <s v="FREE DELIVERY"/>
    <s v="Not Specified"/>
    <n v="12"/>
    <x v="1674"/>
  </r>
  <r>
    <s v="October"/>
    <x v="2"/>
    <n v="2"/>
    <b v="0"/>
    <s v="High"/>
    <n v="33"/>
    <x v="1675"/>
  </r>
  <r>
    <s v="January"/>
    <x v="2"/>
    <n v="3"/>
    <b v="0"/>
    <s v="Critical"/>
    <n v="32"/>
    <x v="1676"/>
  </r>
  <r>
    <s v="October"/>
    <x v="0"/>
    <n v="2"/>
    <b v="0"/>
    <s v="Critical"/>
    <n v="39"/>
    <x v="1677"/>
  </r>
  <r>
    <s v="November"/>
    <x v="3"/>
    <n v="1"/>
    <b v="0"/>
    <s v="Not Specified"/>
    <n v="9"/>
    <x v="1678"/>
  </r>
  <r>
    <s v="July"/>
    <x v="3"/>
    <n v="1"/>
    <b v="0"/>
    <s v="Critical"/>
    <n v="9"/>
    <x v="1679"/>
  </r>
  <r>
    <s v="March"/>
    <x v="1"/>
    <n v="2"/>
    <b v="0"/>
    <s v="High"/>
    <n v="30"/>
    <x v="1680"/>
  </r>
  <r>
    <s v="February"/>
    <x v="2"/>
    <n v="1"/>
    <b v="0"/>
    <s v="Medium"/>
    <n v="32"/>
    <x v="1681"/>
  </r>
  <r>
    <s v="February"/>
    <x v="2"/>
    <n v="2"/>
    <b v="0"/>
    <s v="Medium"/>
    <n v="46"/>
    <x v="1682"/>
  </r>
  <r>
    <s v="March"/>
    <x v="2"/>
    <n v="2"/>
    <b v="0"/>
    <s v="low"/>
    <n v="14"/>
    <x v="1683"/>
  </r>
  <r>
    <s v="March"/>
    <x v="2"/>
    <n v="4"/>
    <b v="0"/>
    <s v="Critical"/>
    <n v="50"/>
    <x v="1684"/>
  </r>
  <r>
    <s v="July"/>
    <x v="0"/>
    <n v="7"/>
    <b v="0"/>
    <s v="low"/>
    <n v="42"/>
    <x v="1685"/>
  </r>
  <r>
    <s v="October"/>
    <x v="1"/>
    <n v="1"/>
    <b v="0"/>
    <s v="High"/>
    <n v="11"/>
    <x v="1686"/>
  </r>
  <r>
    <s v="November"/>
    <x v="2"/>
    <n v="2"/>
    <b v="0"/>
    <s v="Not Specified"/>
    <n v="14"/>
    <x v="1687"/>
  </r>
  <r>
    <s v="November"/>
    <x v="2"/>
    <n v="2"/>
    <b v="0"/>
    <s v="Not Specified"/>
    <n v="1"/>
    <x v="1688"/>
  </r>
  <r>
    <s v="March"/>
    <x v="3"/>
    <n v="2"/>
    <b v="0"/>
    <s v="Medium"/>
    <n v="5"/>
    <x v="1689"/>
  </r>
  <r>
    <s v="March"/>
    <x v="3"/>
    <n v="3"/>
    <b v="0"/>
    <s v="Medium"/>
    <n v="9"/>
    <x v="1690"/>
  </r>
  <r>
    <s v="March"/>
    <x v="3"/>
    <n v="2"/>
    <b v="0"/>
    <s v="Medium"/>
    <n v="9"/>
    <x v="1691"/>
  </r>
  <r>
    <s v="January"/>
    <x v="1"/>
    <n v="0"/>
    <s v="FREE DELIVERY"/>
    <s v="Critical"/>
    <n v="12"/>
    <x v="1692"/>
  </r>
  <r>
    <s v="January"/>
    <x v="1"/>
    <n v="2"/>
    <b v="0"/>
    <s v="Critical"/>
    <n v="25"/>
    <x v="1693"/>
  </r>
  <r>
    <s v="May"/>
    <x v="0"/>
    <n v="5"/>
    <b v="0"/>
    <s v="low"/>
    <n v="32"/>
    <x v="1694"/>
  </r>
  <r>
    <s v="September"/>
    <x v="3"/>
    <n v="1"/>
    <b v="0"/>
    <s v="Medium"/>
    <n v="16"/>
    <x v="1695"/>
  </r>
  <r>
    <s v="July"/>
    <x v="1"/>
    <n v="1"/>
    <b v="0"/>
    <s v="High"/>
    <n v="23"/>
    <x v="1696"/>
  </r>
  <r>
    <s v="October"/>
    <x v="0"/>
    <n v="3"/>
    <b v="0"/>
    <s v="Medium"/>
    <n v="37"/>
    <x v="1697"/>
  </r>
  <r>
    <s v="May"/>
    <x v="3"/>
    <n v="2"/>
    <b v="0"/>
    <s v="Critical"/>
    <n v="9"/>
    <x v="1698"/>
  </r>
  <r>
    <s v="May"/>
    <x v="3"/>
    <n v="1"/>
    <b v="0"/>
    <s v="Critical"/>
    <n v="45"/>
    <x v="1699"/>
  </r>
  <r>
    <s v="February"/>
    <x v="0"/>
    <n v="2"/>
    <b v="0"/>
    <s v="Critical"/>
    <n v="40"/>
    <x v="1700"/>
  </r>
  <r>
    <s v="December"/>
    <x v="0"/>
    <n v="2"/>
    <b v="0"/>
    <s v="High"/>
    <n v="5"/>
    <x v="1701"/>
  </r>
  <r>
    <s v="December"/>
    <x v="0"/>
    <n v="2"/>
    <b v="0"/>
    <s v="High"/>
    <n v="3"/>
    <x v="1702"/>
  </r>
  <r>
    <s v="August"/>
    <x v="0"/>
    <n v="4"/>
    <b v="0"/>
    <s v="low"/>
    <n v="26"/>
    <x v="1703"/>
  </r>
  <r>
    <s v="August"/>
    <x v="0"/>
    <n v="5"/>
    <b v="0"/>
    <s v="low"/>
    <n v="38"/>
    <x v="1704"/>
  </r>
  <r>
    <s v="December"/>
    <x v="2"/>
    <n v="0"/>
    <s v="FREE DELIVERY"/>
    <s v="Medium"/>
    <n v="4"/>
    <x v="1705"/>
  </r>
  <r>
    <s v="December"/>
    <x v="2"/>
    <n v="2"/>
    <b v="0"/>
    <s v="Medium"/>
    <n v="28"/>
    <x v="1706"/>
  </r>
  <r>
    <s v="February"/>
    <x v="3"/>
    <n v="1"/>
    <b v="0"/>
    <s v="Medium"/>
    <n v="40"/>
    <x v="1707"/>
  </r>
  <r>
    <s v="May"/>
    <x v="1"/>
    <n v="1"/>
    <b v="0"/>
    <s v="High"/>
    <n v="6"/>
    <x v="1708"/>
  </r>
  <r>
    <s v="May"/>
    <x v="1"/>
    <n v="1"/>
    <b v="0"/>
    <s v="High"/>
    <n v="23"/>
    <x v="1709"/>
  </r>
  <r>
    <s v="August"/>
    <x v="1"/>
    <n v="2"/>
    <b v="0"/>
    <s v="low"/>
    <n v="11"/>
    <x v="1710"/>
  </r>
  <r>
    <s v="August"/>
    <x v="1"/>
    <n v="7"/>
    <b v="0"/>
    <s v="low"/>
    <n v="46"/>
    <x v="1711"/>
  </r>
  <r>
    <s v="June"/>
    <x v="3"/>
    <n v="3"/>
    <b v="0"/>
    <s v="Not Specified"/>
    <n v="3"/>
    <x v="1712"/>
  </r>
  <r>
    <s v="March"/>
    <x v="0"/>
    <n v="2"/>
    <b v="0"/>
    <s v="Medium"/>
    <n v="32"/>
    <x v="1713"/>
  </r>
  <r>
    <s v="March"/>
    <x v="0"/>
    <n v="1"/>
    <b v="0"/>
    <s v="Medium"/>
    <n v="36"/>
    <x v="1714"/>
  </r>
  <r>
    <s v="March"/>
    <x v="3"/>
    <n v="1"/>
    <b v="0"/>
    <s v="Not Specified"/>
    <n v="36"/>
    <x v="1715"/>
  </r>
  <r>
    <s v="September"/>
    <x v="2"/>
    <n v="2"/>
    <b v="0"/>
    <s v="Not Specified"/>
    <n v="16"/>
    <x v="1716"/>
  </r>
  <r>
    <s v="July"/>
    <x v="0"/>
    <n v="7"/>
    <b v="0"/>
    <s v="low"/>
    <n v="47"/>
    <x v="1717"/>
  </r>
  <r>
    <s v="July"/>
    <x v="0"/>
    <n v="7"/>
    <b v="0"/>
    <s v="low"/>
    <n v="37"/>
    <x v="1718"/>
  </r>
  <r>
    <s v="April"/>
    <x v="3"/>
    <n v="1"/>
    <b v="0"/>
    <s v="Medium"/>
    <n v="14"/>
    <x v="1719"/>
  </r>
  <r>
    <s v="March"/>
    <x v="1"/>
    <n v="2"/>
    <b v="0"/>
    <s v="Not Specified"/>
    <n v="21"/>
    <x v="1720"/>
  </r>
  <r>
    <s v="August"/>
    <x v="0"/>
    <n v="2"/>
    <b v="0"/>
    <s v="Critical"/>
    <n v="11"/>
    <x v="1226"/>
  </r>
  <r>
    <s v="July"/>
    <x v="2"/>
    <n v="2"/>
    <b v="0"/>
    <s v="Medium"/>
    <n v="50"/>
    <x v="1721"/>
  </r>
  <r>
    <s v="June"/>
    <x v="3"/>
    <n v="2"/>
    <b v="0"/>
    <s v="Critical"/>
    <n v="50"/>
    <x v="1722"/>
  </r>
  <r>
    <s v="June"/>
    <x v="3"/>
    <n v="2"/>
    <b v="0"/>
    <s v="Critical"/>
    <n v="31"/>
    <x v="1723"/>
  </r>
  <r>
    <s v="January"/>
    <x v="1"/>
    <n v="0"/>
    <s v="FREE DELIVERY"/>
    <s v="Medium"/>
    <n v="16"/>
    <x v="1724"/>
  </r>
  <r>
    <s v="December"/>
    <x v="0"/>
    <n v="1"/>
    <b v="0"/>
    <s v="Medium"/>
    <n v="1"/>
    <x v="1725"/>
  </r>
  <r>
    <s v="December"/>
    <x v="0"/>
    <n v="2"/>
    <b v="0"/>
    <s v="Medium"/>
    <n v="17"/>
    <x v="1726"/>
  </r>
  <r>
    <s v="December"/>
    <x v="0"/>
    <n v="2"/>
    <b v="0"/>
    <s v="Medium"/>
    <n v="38"/>
    <x v="1727"/>
  </r>
  <r>
    <s v="September"/>
    <x v="1"/>
    <n v="1"/>
    <b v="0"/>
    <s v="Not Specified"/>
    <n v="24"/>
    <x v="1728"/>
  </r>
  <r>
    <s v="September"/>
    <x v="1"/>
    <n v="0"/>
    <s v="FREE DELIVERY"/>
    <s v="Not Specified"/>
    <n v="45"/>
    <x v="1729"/>
  </r>
  <r>
    <s v="June"/>
    <x v="0"/>
    <n v="2"/>
    <b v="0"/>
    <s v="Not Specified"/>
    <n v="4"/>
    <x v="671"/>
  </r>
  <r>
    <s v="June"/>
    <x v="0"/>
    <n v="1"/>
    <b v="0"/>
    <s v="Not Specified"/>
    <n v="29"/>
    <x v="1730"/>
  </r>
  <r>
    <s v="December"/>
    <x v="0"/>
    <n v="0"/>
    <s v="FREE DELIVERY"/>
    <s v="Critical"/>
    <n v="33"/>
    <x v="1731"/>
  </r>
  <r>
    <s v="December"/>
    <x v="0"/>
    <n v="0"/>
    <s v="FREE DELIVERY"/>
    <s v="Critical"/>
    <n v="42"/>
    <x v="1732"/>
  </r>
  <r>
    <s v="December"/>
    <x v="0"/>
    <n v="2"/>
    <b v="0"/>
    <s v="Critical"/>
    <n v="45"/>
    <x v="1733"/>
  </r>
  <r>
    <s v="December"/>
    <x v="0"/>
    <n v="1"/>
    <b v="0"/>
    <s v="Critical"/>
    <n v="3"/>
    <x v="1734"/>
  </r>
  <r>
    <s v="May"/>
    <x v="0"/>
    <n v="2"/>
    <b v="0"/>
    <s v="High"/>
    <n v="39"/>
    <x v="1735"/>
  </r>
  <r>
    <s v="May"/>
    <x v="0"/>
    <n v="0"/>
    <s v="FREE DELIVERY"/>
    <s v="High"/>
    <n v="39"/>
    <x v="1736"/>
  </r>
  <r>
    <s v="April"/>
    <x v="2"/>
    <n v="1"/>
    <b v="0"/>
    <s v="Medium"/>
    <n v="4"/>
    <x v="1737"/>
  </r>
  <r>
    <s v="April"/>
    <x v="2"/>
    <n v="2"/>
    <b v="0"/>
    <s v="Medium"/>
    <n v="50"/>
    <x v="1738"/>
  </r>
  <r>
    <s v="January"/>
    <x v="3"/>
    <n v="2"/>
    <b v="0"/>
    <s v="Medium"/>
    <n v="4"/>
    <x v="1739"/>
  </r>
  <r>
    <s v="December"/>
    <x v="3"/>
    <n v="2"/>
    <b v="0"/>
    <s v="High"/>
    <n v="32"/>
    <x v="1740"/>
  </r>
  <r>
    <s v="January"/>
    <x v="1"/>
    <n v="2"/>
    <b v="0"/>
    <s v="Not Specified"/>
    <n v="30"/>
    <x v="1741"/>
  </r>
  <r>
    <s v="June"/>
    <x v="1"/>
    <n v="4"/>
    <b v="0"/>
    <s v="low"/>
    <n v="21"/>
    <x v="1742"/>
  </r>
  <r>
    <s v="April"/>
    <x v="3"/>
    <n v="9"/>
    <b v="0"/>
    <s v="low"/>
    <n v="16"/>
    <x v="1743"/>
  </r>
  <r>
    <s v="April"/>
    <x v="3"/>
    <n v="1"/>
    <b v="0"/>
    <s v="Not Specified"/>
    <n v="29"/>
    <x v="1744"/>
  </r>
  <r>
    <s v="September"/>
    <x v="3"/>
    <n v="0"/>
    <s v="FREE DELIVERY"/>
    <s v="low"/>
    <n v="2"/>
    <x v="1745"/>
  </r>
  <r>
    <s v="July"/>
    <x v="2"/>
    <n v="1"/>
    <b v="0"/>
    <s v="Not Specified"/>
    <n v="21"/>
    <x v="1746"/>
  </r>
  <r>
    <s v="July"/>
    <x v="2"/>
    <n v="1"/>
    <b v="0"/>
    <s v="Not Specified"/>
    <n v="34"/>
    <x v="1747"/>
  </r>
  <r>
    <s v="January"/>
    <x v="3"/>
    <n v="2"/>
    <b v="0"/>
    <s v="Critical"/>
    <n v="15"/>
    <x v="1748"/>
  </r>
  <r>
    <s v="January"/>
    <x v="3"/>
    <n v="3"/>
    <b v="0"/>
    <s v="Critical"/>
    <n v="8"/>
    <x v="1749"/>
  </r>
  <r>
    <s v="June"/>
    <x v="0"/>
    <n v="1"/>
    <b v="0"/>
    <s v="Critical"/>
    <n v="19"/>
    <x v="1750"/>
  </r>
  <r>
    <s v="April"/>
    <x v="1"/>
    <n v="3"/>
    <b v="0"/>
    <s v="High"/>
    <n v="1"/>
    <x v="1751"/>
  </r>
  <r>
    <s v="April"/>
    <x v="1"/>
    <n v="2"/>
    <b v="0"/>
    <s v="High"/>
    <n v="18"/>
    <x v="1752"/>
  </r>
  <r>
    <s v="April"/>
    <x v="0"/>
    <n v="2"/>
    <b v="0"/>
    <s v="low"/>
    <n v="11"/>
    <x v="1753"/>
  </r>
  <r>
    <s v="May"/>
    <x v="2"/>
    <n v="0"/>
    <s v="FREE DELIVERY"/>
    <s v="Medium"/>
    <n v="15"/>
    <x v="1754"/>
  </r>
  <r>
    <s v="December"/>
    <x v="0"/>
    <n v="2"/>
    <b v="0"/>
    <s v="Not Specified"/>
    <n v="40"/>
    <x v="1755"/>
  </r>
  <r>
    <s v="December"/>
    <x v="0"/>
    <n v="1"/>
    <b v="0"/>
    <s v="Not Specified"/>
    <n v="45"/>
    <x v="1756"/>
  </r>
  <r>
    <s v="April"/>
    <x v="3"/>
    <n v="2"/>
    <b v="0"/>
    <s v="Not Specified"/>
    <n v="47"/>
    <x v="1757"/>
  </r>
  <r>
    <s v="April"/>
    <x v="3"/>
    <n v="2"/>
    <b v="0"/>
    <s v="Not Specified"/>
    <n v="7"/>
    <x v="1758"/>
  </r>
  <r>
    <s v="March"/>
    <x v="2"/>
    <n v="1"/>
    <b v="0"/>
    <s v="Not Specified"/>
    <n v="44"/>
    <x v="1759"/>
  </r>
  <r>
    <s v="December"/>
    <x v="2"/>
    <n v="1"/>
    <b v="0"/>
    <s v="Critical"/>
    <n v="36"/>
    <x v="1760"/>
  </r>
  <r>
    <s v="March"/>
    <x v="1"/>
    <n v="4"/>
    <b v="0"/>
    <s v="low"/>
    <n v="13"/>
    <x v="1761"/>
  </r>
  <r>
    <s v="May"/>
    <x v="2"/>
    <n v="7"/>
    <b v="0"/>
    <s v="low"/>
    <n v="9"/>
    <x v="1762"/>
  </r>
  <r>
    <s v="June"/>
    <x v="3"/>
    <n v="2"/>
    <b v="0"/>
    <s v="High"/>
    <n v="26"/>
    <x v="1763"/>
  </r>
  <r>
    <s v="March"/>
    <x v="2"/>
    <n v="1"/>
    <b v="0"/>
    <s v="Medium"/>
    <n v="7"/>
    <x v="1764"/>
  </r>
  <r>
    <s v="April"/>
    <x v="2"/>
    <n v="1"/>
    <b v="0"/>
    <s v="Medium"/>
    <n v="8"/>
    <x v="1765"/>
  </r>
  <r>
    <s v="April"/>
    <x v="2"/>
    <n v="0"/>
    <s v="FREE DELIVERY"/>
    <s v="Medium"/>
    <n v="19"/>
    <x v="1766"/>
  </r>
  <r>
    <s v="February"/>
    <x v="3"/>
    <n v="4"/>
    <b v="0"/>
    <s v="low"/>
    <n v="45"/>
    <x v="1767"/>
  </r>
  <r>
    <s v="February"/>
    <x v="3"/>
    <n v="4"/>
    <b v="0"/>
    <s v="low"/>
    <n v="24"/>
    <x v="1768"/>
  </r>
  <r>
    <s v="June"/>
    <x v="3"/>
    <n v="1"/>
    <b v="0"/>
    <s v="High"/>
    <n v="23"/>
    <x v="1769"/>
  </r>
  <r>
    <s v="June"/>
    <x v="3"/>
    <n v="1"/>
    <b v="0"/>
    <s v="High"/>
    <n v="30"/>
    <x v="1770"/>
  </r>
  <r>
    <s v="February"/>
    <x v="2"/>
    <n v="1"/>
    <b v="0"/>
    <s v="High"/>
    <n v="17"/>
    <x v="1771"/>
  </r>
  <r>
    <s v="February"/>
    <x v="2"/>
    <n v="0"/>
    <s v="FREE DELIVERY"/>
    <s v="High"/>
    <n v="43"/>
    <x v="1772"/>
  </r>
  <r>
    <s v="June"/>
    <x v="2"/>
    <n v="2"/>
    <b v="0"/>
    <s v="Not Specified"/>
    <n v="32"/>
    <x v="1773"/>
  </r>
  <r>
    <s v="June"/>
    <x v="2"/>
    <n v="1"/>
    <b v="0"/>
    <s v="Not Specified"/>
    <n v="3"/>
    <x v="1774"/>
  </r>
  <r>
    <s v="July"/>
    <x v="1"/>
    <n v="1"/>
    <b v="0"/>
    <s v="Medium"/>
    <n v="3"/>
    <x v="1775"/>
  </r>
  <r>
    <s v="September"/>
    <x v="0"/>
    <n v="0"/>
    <s v="FREE DELIVERY"/>
    <s v="High"/>
    <n v="33"/>
    <x v="1776"/>
  </r>
  <r>
    <s v="September"/>
    <x v="0"/>
    <n v="2"/>
    <b v="0"/>
    <s v="High"/>
    <n v="15"/>
    <x v="1777"/>
  </r>
  <r>
    <s v="December"/>
    <x v="1"/>
    <n v="2"/>
    <b v="0"/>
    <s v="High"/>
    <n v="45"/>
    <x v="1778"/>
  </r>
  <r>
    <s v="July"/>
    <x v="2"/>
    <n v="7"/>
    <b v="0"/>
    <s v="low"/>
    <n v="17"/>
    <x v="1779"/>
  </r>
  <r>
    <s v="March"/>
    <x v="0"/>
    <n v="1"/>
    <b v="0"/>
    <s v="Medium"/>
    <n v="1"/>
    <x v="1780"/>
  </r>
  <r>
    <s v="July"/>
    <x v="0"/>
    <n v="2"/>
    <b v="0"/>
    <s v="Not Specified"/>
    <n v="1"/>
    <x v="1781"/>
  </r>
  <r>
    <s v="July"/>
    <x v="0"/>
    <n v="3"/>
    <b v="0"/>
    <s v="Not Specified"/>
    <n v="44"/>
    <x v="1782"/>
  </r>
  <r>
    <s v="June"/>
    <x v="3"/>
    <n v="0"/>
    <s v="FREE DELIVERY"/>
    <s v="low"/>
    <n v="36"/>
    <x v="1783"/>
  </r>
  <r>
    <s v="April"/>
    <x v="3"/>
    <n v="1"/>
    <b v="0"/>
    <s v="High"/>
    <n v="35"/>
    <x v="1784"/>
  </r>
  <r>
    <s v="May"/>
    <x v="0"/>
    <n v="1"/>
    <b v="0"/>
    <s v="Not Specified"/>
    <n v="20"/>
    <x v="1785"/>
  </r>
  <r>
    <s v="October"/>
    <x v="1"/>
    <n v="1"/>
    <b v="0"/>
    <s v="Not Specified"/>
    <n v="37"/>
    <x v="1786"/>
  </r>
  <r>
    <s v="June"/>
    <x v="3"/>
    <n v="2"/>
    <b v="0"/>
    <s v="Not Specified"/>
    <n v="11"/>
    <x v="1787"/>
  </r>
  <r>
    <s v="February"/>
    <x v="3"/>
    <n v="2"/>
    <b v="0"/>
    <s v="Critical"/>
    <n v="22"/>
    <x v="1788"/>
  </r>
  <r>
    <s v="February"/>
    <x v="3"/>
    <n v="1"/>
    <b v="0"/>
    <s v="Critical"/>
    <n v="24"/>
    <x v="1789"/>
  </r>
  <r>
    <s v="April"/>
    <x v="1"/>
    <n v="1"/>
    <b v="0"/>
    <s v="Not Specified"/>
    <n v="5"/>
    <x v="1790"/>
  </r>
  <r>
    <s v="June"/>
    <x v="0"/>
    <n v="2"/>
    <b v="0"/>
    <s v="Medium"/>
    <n v="42"/>
    <x v="1791"/>
  </r>
  <r>
    <s v="June"/>
    <x v="2"/>
    <n v="1"/>
    <b v="0"/>
    <s v="High"/>
    <n v="24"/>
    <x v="1792"/>
  </r>
  <r>
    <s v="June"/>
    <x v="2"/>
    <n v="1"/>
    <b v="0"/>
    <s v="High"/>
    <n v="2"/>
    <x v="1793"/>
  </r>
  <r>
    <s v="June"/>
    <x v="2"/>
    <n v="3"/>
    <b v="0"/>
    <s v="High"/>
    <n v="15"/>
    <x v="1794"/>
  </r>
  <r>
    <s v="June"/>
    <x v="1"/>
    <n v="1"/>
    <b v="0"/>
    <s v="Medium"/>
    <n v="3"/>
    <x v="1795"/>
  </r>
  <r>
    <s v="July"/>
    <x v="3"/>
    <n v="2"/>
    <b v="0"/>
    <s v="Not Specified"/>
    <n v="18"/>
    <x v="1796"/>
  </r>
  <r>
    <s v="July"/>
    <x v="3"/>
    <n v="2"/>
    <b v="0"/>
    <s v="Not Specified"/>
    <n v="22"/>
    <x v="1797"/>
  </r>
  <r>
    <s v="July"/>
    <x v="3"/>
    <n v="3"/>
    <b v="0"/>
    <s v="Not Specified"/>
    <n v="45"/>
    <x v="1798"/>
  </r>
  <r>
    <s v="January"/>
    <x v="3"/>
    <n v="1"/>
    <b v="0"/>
    <s v="Critical"/>
    <n v="36"/>
    <x v="1799"/>
  </r>
  <r>
    <s v="March"/>
    <x v="0"/>
    <n v="4"/>
    <b v="0"/>
    <s v="low"/>
    <n v="33"/>
    <x v="1800"/>
  </r>
  <r>
    <s v="January"/>
    <x v="1"/>
    <n v="1"/>
    <b v="0"/>
    <s v="Medium"/>
    <n v="39"/>
    <x v="1801"/>
  </r>
  <r>
    <s v="January"/>
    <x v="2"/>
    <n v="3"/>
    <b v="0"/>
    <s v="High"/>
    <n v="12"/>
    <x v="1802"/>
  </r>
  <r>
    <s v="January"/>
    <x v="2"/>
    <n v="2"/>
    <b v="0"/>
    <s v="High"/>
    <n v="35"/>
    <x v="1803"/>
  </r>
  <r>
    <s v="January"/>
    <x v="2"/>
    <n v="1"/>
    <b v="0"/>
    <s v="High"/>
    <n v="3"/>
    <x v="1804"/>
  </r>
  <r>
    <s v="January"/>
    <x v="2"/>
    <n v="1"/>
    <b v="0"/>
    <s v="High"/>
    <n v="12"/>
    <x v="1805"/>
  </r>
  <r>
    <s v="April"/>
    <x v="3"/>
    <n v="2"/>
    <b v="0"/>
    <s v="High"/>
    <n v="28"/>
    <x v="1806"/>
  </r>
  <r>
    <s v="April"/>
    <x v="3"/>
    <n v="2"/>
    <b v="0"/>
    <s v="High"/>
    <n v="46"/>
    <x v="1807"/>
  </r>
  <r>
    <s v="September"/>
    <x v="3"/>
    <n v="3"/>
    <b v="0"/>
    <s v="Critical"/>
    <n v="48"/>
    <x v="1808"/>
  </r>
  <r>
    <s v="September"/>
    <x v="2"/>
    <n v="1"/>
    <b v="0"/>
    <s v="High"/>
    <n v="43"/>
    <x v="1809"/>
  </r>
  <r>
    <s v="June"/>
    <x v="0"/>
    <n v="2"/>
    <b v="0"/>
    <s v="Not Specified"/>
    <n v="31"/>
    <x v="1810"/>
  </r>
  <r>
    <s v="February"/>
    <x v="0"/>
    <n v="1"/>
    <b v="0"/>
    <s v="Critical"/>
    <n v="5"/>
    <x v="1811"/>
  </r>
  <r>
    <s v="June"/>
    <x v="1"/>
    <n v="1"/>
    <b v="0"/>
    <s v="High"/>
    <n v="16"/>
    <x v="1812"/>
  </r>
  <r>
    <s v="June"/>
    <x v="1"/>
    <n v="2"/>
    <b v="0"/>
    <s v="High"/>
    <n v="12"/>
    <x v="1813"/>
  </r>
  <r>
    <s v="January"/>
    <x v="0"/>
    <n v="2"/>
    <b v="0"/>
    <s v="High"/>
    <n v="13"/>
    <x v="1814"/>
  </r>
  <r>
    <s v="January"/>
    <x v="0"/>
    <n v="1"/>
    <b v="0"/>
    <s v="Medium"/>
    <n v="21"/>
    <x v="1815"/>
  </r>
  <r>
    <s v="January"/>
    <x v="0"/>
    <n v="1"/>
    <b v="0"/>
    <s v="Medium"/>
    <n v="19"/>
    <x v="1816"/>
  </r>
  <r>
    <s v="January"/>
    <x v="0"/>
    <n v="0"/>
    <s v="FREE DELIVERY"/>
    <s v="Medium"/>
    <n v="32"/>
    <x v="1817"/>
  </r>
  <r>
    <s v="December"/>
    <x v="1"/>
    <n v="1"/>
    <b v="0"/>
    <s v="Not Specified"/>
    <n v="17"/>
    <x v="1818"/>
  </r>
  <r>
    <s v="December"/>
    <x v="1"/>
    <n v="2"/>
    <b v="0"/>
    <s v="Not Specified"/>
    <n v="47"/>
    <x v="1819"/>
  </r>
  <r>
    <s v="December"/>
    <x v="1"/>
    <n v="1"/>
    <b v="0"/>
    <s v="Medium"/>
    <n v="23"/>
    <x v="1820"/>
  </r>
  <r>
    <s v="November"/>
    <x v="1"/>
    <n v="9"/>
    <b v="0"/>
    <s v="low"/>
    <n v="4"/>
    <x v="1821"/>
  </r>
  <r>
    <s v="December"/>
    <x v="1"/>
    <n v="3"/>
    <b v="0"/>
    <s v="Not Specified"/>
    <n v="46"/>
    <x v="1822"/>
  </r>
  <r>
    <s v="October"/>
    <x v="1"/>
    <n v="4"/>
    <b v="0"/>
    <s v="low"/>
    <n v="24"/>
    <x v="1823"/>
  </r>
  <r>
    <s v="July"/>
    <x v="1"/>
    <n v="0"/>
    <s v="FREE DELIVERY"/>
    <s v="Not Specified"/>
    <n v="36"/>
    <x v="1824"/>
  </r>
  <r>
    <s v="July"/>
    <x v="1"/>
    <n v="2"/>
    <b v="0"/>
    <s v="High"/>
    <n v="27"/>
    <x v="1825"/>
  </r>
  <r>
    <s v="July"/>
    <x v="1"/>
    <n v="1"/>
    <b v="0"/>
    <s v="High"/>
    <n v="1"/>
    <x v="1826"/>
  </r>
  <r>
    <s v="July"/>
    <x v="1"/>
    <n v="0"/>
    <s v="FREE DELIVERY"/>
    <s v="High"/>
    <n v="42"/>
    <x v="1827"/>
  </r>
  <r>
    <s v="July"/>
    <x v="1"/>
    <n v="1"/>
    <b v="0"/>
    <s v="High"/>
    <n v="13"/>
    <x v="1828"/>
  </r>
  <r>
    <s v="April"/>
    <x v="2"/>
    <n v="2"/>
    <b v="0"/>
    <s v="Critical"/>
    <n v="8"/>
    <x v="1829"/>
  </r>
  <r>
    <s v="December"/>
    <x v="2"/>
    <n v="0"/>
    <s v="FREE DELIVERY"/>
    <s v="Critical"/>
    <n v="45"/>
    <x v="1830"/>
  </r>
  <r>
    <s v="January"/>
    <x v="1"/>
    <n v="1"/>
    <b v="0"/>
    <s v="Critical"/>
    <n v="18"/>
    <x v="1831"/>
  </r>
  <r>
    <s v="July"/>
    <x v="3"/>
    <n v="2"/>
    <b v="0"/>
    <s v="Medium"/>
    <n v="47"/>
    <x v="1832"/>
  </r>
  <r>
    <s v="January"/>
    <x v="0"/>
    <n v="2"/>
    <b v="0"/>
    <s v="Not Specified"/>
    <n v="33"/>
    <x v="1833"/>
  </r>
  <r>
    <s v="January"/>
    <x v="0"/>
    <n v="1"/>
    <b v="0"/>
    <s v="Not Specified"/>
    <n v="4"/>
    <x v="1834"/>
  </r>
  <r>
    <s v="July"/>
    <x v="3"/>
    <n v="2"/>
    <b v="0"/>
    <s v="High"/>
    <n v="37"/>
    <x v="1835"/>
  </r>
  <r>
    <s v="May"/>
    <x v="0"/>
    <n v="1"/>
    <b v="0"/>
    <s v="Medium"/>
    <n v="29"/>
    <x v="1836"/>
  </r>
  <r>
    <s v="November"/>
    <x v="3"/>
    <n v="0"/>
    <s v="FREE DELIVERY"/>
    <s v="High"/>
    <n v="4"/>
    <x v="1837"/>
  </r>
  <r>
    <s v="February"/>
    <x v="0"/>
    <n v="3"/>
    <b v="0"/>
    <s v="Medium"/>
    <n v="18"/>
    <x v="1838"/>
  </r>
  <r>
    <s v="October"/>
    <x v="1"/>
    <n v="2"/>
    <b v="0"/>
    <s v="Critical"/>
    <n v="27"/>
    <x v="1839"/>
  </r>
  <r>
    <s v="October"/>
    <x v="1"/>
    <n v="1"/>
    <b v="0"/>
    <s v="Critical"/>
    <n v="5"/>
    <x v="1840"/>
  </r>
  <r>
    <s v="March"/>
    <x v="3"/>
    <n v="2"/>
    <b v="0"/>
    <s v="High"/>
    <n v="50"/>
    <x v="1841"/>
  </r>
  <r>
    <s v="March"/>
    <x v="3"/>
    <n v="3"/>
    <b v="0"/>
    <s v="High"/>
    <n v="11"/>
    <x v="1842"/>
  </r>
  <r>
    <s v="October"/>
    <x v="1"/>
    <n v="7"/>
    <b v="0"/>
    <s v="low"/>
    <n v="26"/>
    <x v="1843"/>
  </r>
  <r>
    <s v="October"/>
    <x v="0"/>
    <n v="1"/>
    <b v="0"/>
    <s v="High"/>
    <n v="22"/>
    <x v="1844"/>
  </r>
  <r>
    <s v="July"/>
    <x v="2"/>
    <n v="3"/>
    <b v="0"/>
    <s v="High"/>
    <n v="47"/>
    <x v="1845"/>
  </r>
  <r>
    <s v="December"/>
    <x v="3"/>
    <n v="2"/>
    <b v="0"/>
    <s v="High"/>
    <n v="2"/>
    <x v="1846"/>
  </r>
  <r>
    <s v="December"/>
    <x v="3"/>
    <n v="0"/>
    <s v="FREE DELIVERY"/>
    <s v="High"/>
    <n v="29"/>
    <x v="1847"/>
  </r>
  <r>
    <s v="December"/>
    <x v="1"/>
    <n v="2"/>
    <b v="0"/>
    <s v="Medium"/>
    <n v="44"/>
    <x v="1848"/>
  </r>
  <r>
    <s v="October"/>
    <x v="0"/>
    <n v="5"/>
    <b v="0"/>
    <s v="low"/>
    <n v="12"/>
    <x v="1849"/>
  </r>
  <r>
    <s v="October"/>
    <x v="0"/>
    <n v="4"/>
    <b v="0"/>
    <s v="low"/>
    <n v="4"/>
    <x v="1850"/>
  </r>
  <r>
    <s v="October"/>
    <x v="0"/>
    <n v="5"/>
    <b v="0"/>
    <s v="low"/>
    <n v="19"/>
    <x v="1851"/>
  </r>
  <r>
    <s v="October"/>
    <x v="0"/>
    <n v="7"/>
    <b v="0"/>
    <s v="low"/>
    <n v="23"/>
    <x v="1852"/>
  </r>
  <r>
    <s v="October"/>
    <x v="0"/>
    <n v="5"/>
    <b v="0"/>
    <s v="low"/>
    <n v="15"/>
    <x v="1853"/>
  </r>
  <r>
    <s v="February"/>
    <x v="3"/>
    <n v="2"/>
    <b v="0"/>
    <s v="low"/>
    <n v="4"/>
    <x v="1854"/>
  </r>
  <r>
    <s v="January"/>
    <x v="1"/>
    <n v="3"/>
    <b v="0"/>
    <s v="High"/>
    <n v="33"/>
    <x v="1855"/>
  </r>
  <r>
    <s v="August"/>
    <x v="1"/>
    <n v="4"/>
    <b v="0"/>
    <s v="low"/>
    <n v="17"/>
    <x v="1856"/>
  </r>
  <r>
    <s v="April"/>
    <x v="1"/>
    <n v="1"/>
    <b v="0"/>
    <s v="Medium"/>
    <n v="31"/>
    <x v="1857"/>
  </r>
  <r>
    <s v="April"/>
    <x v="1"/>
    <n v="1"/>
    <b v="0"/>
    <s v="Medium"/>
    <n v="50"/>
    <x v="1858"/>
  </r>
  <r>
    <s v="December"/>
    <x v="3"/>
    <n v="2"/>
    <b v="0"/>
    <s v="Not Specified"/>
    <n v="14"/>
    <x v="1859"/>
  </r>
  <r>
    <s v="September"/>
    <x v="0"/>
    <n v="2"/>
    <b v="0"/>
    <s v="Medium"/>
    <n v="21"/>
    <x v="1860"/>
  </r>
  <r>
    <s v="September"/>
    <x v="0"/>
    <n v="1"/>
    <b v="0"/>
    <s v="Medium"/>
    <n v="12"/>
    <x v="1861"/>
  </r>
  <r>
    <s v="September"/>
    <x v="0"/>
    <n v="1"/>
    <b v="0"/>
    <s v="Medium"/>
    <n v="46"/>
    <x v="1862"/>
  </r>
  <r>
    <s v="January"/>
    <x v="3"/>
    <n v="1"/>
    <b v="0"/>
    <s v="Not Specified"/>
    <n v="9"/>
    <x v="1863"/>
  </r>
  <r>
    <s v="October"/>
    <x v="1"/>
    <n v="0"/>
    <s v="FREE DELIVERY"/>
    <s v="Not Specified"/>
    <n v="22"/>
    <x v="1864"/>
  </r>
  <r>
    <s v="October"/>
    <x v="1"/>
    <n v="2"/>
    <b v="0"/>
    <s v="Not Specified"/>
    <n v="2"/>
    <x v="1865"/>
  </r>
  <r>
    <s v="October"/>
    <x v="1"/>
    <n v="2"/>
    <b v="0"/>
    <s v="Not Specified"/>
    <n v="24"/>
    <x v="1866"/>
  </r>
  <r>
    <s v="April"/>
    <x v="2"/>
    <n v="0"/>
    <s v="FREE DELIVERY"/>
    <s v="low"/>
    <n v="20"/>
    <x v="1867"/>
  </r>
  <r>
    <s v="January"/>
    <x v="2"/>
    <n v="1"/>
    <b v="0"/>
    <s v="High"/>
    <n v="24"/>
    <x v="1868"/>
  </r>
  <r>
    <s v="August"/>
    <x v="1"/>
    <n v="0"/>
    <s v="FREE DELIVERY"/>
    <s v="High"/>
    <n v="42"/>
    <x v="1869"/>
  </r>
  <r>
    <s v="April"/>
    <x v="2"/>
    <n v="1"/>
    <b v="0"/>
    <s v="Medium"/>
    <n v="3"/>
    <x v="1870"/>
  </r>
  <r>
    <s v="April"/>
    <x v="2"/>
    <n v="1"/>
    <b v="0"/>
    <s v="Medium"/>
    <n v="14"/>
    <x v="1871"/>
  </r>
  <r>
    <s v="June"/>
    <x v="3"/>
    <n v="1"/>
    <b v="0"/>
    <s v="Not Specified"/>
    <n v="14"/>
    <x v="1872"/>
  </r>
  <r>
    <s v="April"/>
    <x v="2"/>
    <n v="0"/>
    <s v="FREE DELIVERY"/>
    <s v="low"/>
    <n v="46"/>
    <x v="1873"/>
  </r>
  <r>
    <s v="March"/>
    <x v="1"/>
    <n v="2"/>
    <b v="0"/>
    <s v="Not Specified"/>
    <n v="18"/>
    <x v="1874"/>
  </r>
  <r>
    <s v="July"/>
    <x v="2"/>
    <n v="2"/>
    <b v="0"/>
    <s v="low"/>
    <n v="27"/>
    <x v="1875"/>
  </r>
  <r>
    <s v="January"/>
    <x v="3"/>
    <n v="2"/>
    <b v="0"/>
    <s v="Critical"/>
    <n v="21"/>
    <x v="1876"/>
  </r>
  <r>
    <s v="January"/>
    <x v="3"/>
    <n v="1"/>
    <b v="0"/>
    <s v="Critical"/>
    <n v="41"/>
    <x v="1877"/>
  </r>
  <r>
    <s v="January"/>
    <x v="3"/>
    <n v="2"/>
    <b v="0"/>
    <s v="Critical"/>
    <n v="33"/>
    <x v="1878"/>
  </r>
  <r>
    <s v="March"/>
    <x v="0"/>
    <n v="2"/>
    <b v="0"/>
    <s v="Critical"/>
    <n v="22"/>
    <x v="1879"/>
  </r>
  <r>
    <s v="March"/>
    <x v="0"/>
    <n v="0"/>
    <s v="FREE DELIVERY"/>
    <s v="Critical"/>
    <n v="40"/>
    <x v="1880"/>
  </r>
  <r>
    <s v="January"/>
    <x v="2"/>
    <n v="2"/>
    <b v="0"/>
    <s v="High"/>
    <n v="41"/>
    <x v="1881"/>
  </r>
  <r>
    <s v="January"/>
    <x v="2"/>
    <n v="2"/>
    <b v="0"/>
    <s v="High"/>
    <n v="27"/>
    <x v="1882"/>
  </r>
  <r>
    <s v="April"/>
    <x v="3"/>
    <n v="1"/>
    <b v="0"/>
    <s v="Not Specified"/>
    <n v="13"/>
    <x v="1883"/>
  </r>
  <r>
    <s v="October"/>
    <x v="2"/>
    <n v="2"/>
    <b v="0"/>
    <s v="Medium"/>
    <n v="6"/>
    <x v="1884"/>
  </r>
  <r>
    <s v="October"/>
    <x v="2"/>
    <n v="1"/>
    <b v="0"/>
    <s v="Medium"/>
    <n v="25"/>
    <x v="1885"/>
  </r>
  <r>
    <s v="January"/>
    <x v="3"/>
    <n v="1"/>
    <b v="0"/>
    <s v="High"/>
    <n v="11"/>
    <x v="1886"/>
  </r>
  <r>
    <s v="September"/>
    <x v="0"/>
    <n v="4"/>
    <b v="0"/>
    <s v="low"/>
    <n v="32"/>
    <x v="1887"/>
  </r>
  <r>
    <s v="September"/>
    <x v="0"/>
    <n v="0"/>
    <s v="FREE DELIVERY"/>
    <s v="low"/>
    <n v="35"/>
    <x v="1888"/>
  </r>
  <r>
    <s v="May"/>
    <x v="1"/>
    <n v="2"/>
    <b v="0"/>
    <s v="High"/>
    <n v="41"/>
    <x v="1889"/>
  </r>
  <r>
    <s v="August"/>
    <x v="0"/>
    <n v="2"/>
    <b v="0"/>
    <s v="High"/>
    <n v="48"/>
    <x v="1890"/>
  </r>
  <r>
    <s v="August"/>
    <x v="0"/>
    <n v="2"/>
    <b v="0"/>
    <s v="High"/>
    <n v="29"/>
    <x v="1891"/>
  </r>
  <r>
    <s v="March"/>
    <x v="3"/>
    <n v="1"/>
    <b v="0"/>
    <s v="Medium"/>
    <n v="14"/>
    <x v="1892"/>
  </r>
  <r>
    <s v="April"/>
    <x v="0"/>
    <n v="2"/>
    <b v="0"/>
    <s v="Medium"/>
    <n v="32"/>
    <x v="1893"/>
  </r>
  <r>
    <s v="February"/>
    <x v="0"/>
    <n v="2"/>
    <b v="0"/>
    <s v="Critical"/>
    <n v="23"/>
    <x v="1894"/>
  </r>
  <r>
    <s v="December"/>
    <x v="0"/>
    <n v="1"/>
    <b v="0"/>
    <s v="Not Specified"/>
    <n v="21"/>
    <x v="1895"/>
  </r>
  <r>
    <s v="December"/>
    <x v="0"/>
    <n v="2"/>
    <b v="0"/>
    <s v="Not Specified"/>
    <n v="5"/>
    <x v="1896"/>
  </r>
  <r>
    <s v="April"/>
    <x v="0"/>
    <n v="2"/>
    <b v="0"/>
    <s v="low"/>
    <n v="18"/>
    <x v="1897"/>
  </r>
  <r>
    <s v="April"/>
    <x v="0"/>
    <n v="5"/>
    <b v="0"/>
    <s v="low"/>
    <n v="33"/>
    <x v="1898"/>
  </r>
  <r>
    <s v="September"/>
    <x v="0"/>
    <n v="1"/>
    <b v="0"/>
    <s v="Medium"/>
    <n v="10"/>
    <x v="1899"/>
  </r>
  <r>
    <s v="October"/>
    <x v="0"/>
    <n v="2"/>
    <b v="0"/>
    <s v="Medium"/>
    <n v="41"/>
    <x v="1900"/>
  </r>
  <r>
    <s v="June"/>
    <x v="3"/>
    <n v="1"/>
    <b v="0"/>
    <s v="Critical"/>
    <n v="3"/>
    <x v="1901"/>
  </r>
  <r>
    <s v="June"/>
    <x v="3"/>
    <n v="1"/>
    <b v="0"/>
    <s v="Critical"/>
    <n v="24"/>
    <x v="1902"/>
  </r>
  <r>
    <s v="June"/>
    <x v="3"/>
    <n v="1"/>
    <b v="0"/>
    <s v="Not Specified"/>
    <n v="24"/>
    <x v="1903"/>
  </r>
  <r>
    <s v="June"/>
    <x v="3"/>
    <n v="1"/>
    <b v="0"/>
    <s v="Not Specified"/>
    <n v="42"/>
    <x v="1904"/>
  </r>
  <r>
    <s v="October"/>
    <x v="3"/>
    <n v="2"/>
    <b v="0"/>
    <s v="Medium"/>
    <n v="17"/>
    <x v="1905"/>
  </r>
  <r>
    <s v="October"/>
    <x v="3"/>
    <n v="2"/>
    <b v="0"/>
    <s v="Medium"/>
    <n v="4"/>
    <x v="1906"/>
  </r>
  <r>
    <s v="January"/>
    <x v="1"/>
    <n v="2"/>
    <b v="0"/>
    <s v="Critical"/>
    <n v="50"/>
    <x v="1907"/>
  </r>
  <r>
    <s v="February"/>
    <x v="1"/>
    <n v="2"/>
    <b v="0"/>
    <s v="High"/>
    <n v="33"/>
    <x v="1908"/>
  </r>
  <r>
    <s v="July"/>
    <x v="1"/>
    <n v="2"/>
    <b v="0"/>
    <s v="Medium"/>
    <n v="17"/>
    <x v="1909"/>
  </r>
  <r>
    <s v="June"/>
    <x v="1"/>
    <n v="0"/>
    <s v="FREE DELIVERY"/>
    <s v="low"/>
    <n v="35"/>
    <x v="1910"/>
  </r>
  <r>
    <s v="March"/>
    <x v="0"/>
    <n v="1"/>
    <b v="0"/>
    <s v="Medium"/>
    <n v="16"/>
    <x v="1911"/>
  </r>
  <r>
    <s v="March"/>
    <x v="0"/>
    <n v="2"/>
    <b v="0"/>
    <s v="Medium"/>
    <n v="20"/>
    <x v="1912"/>
  </r>
  <r>
    <s v="February"/>
    <x v="0"/>
    <n v="7"/>
    <b v="0"/>
    <s v="low"/>
    <n v="1"/>
    <x v="1913"/>
  </r>
  <r>
    <s v="May"/>
    <x v="1"/>
    <n v="5"/>
    <b v="0"/>
    <s v="low"/>
    <n v="3"/>
    <x v="1914"/>
  </r>
  <r>
    <s v="March"/>
    <x v="1"/>
    <n v="0"/>
    <s v="FREE DELIVERY"/>
    <s v="Not Specified"/>
    <n v="8"/>
    <x v="1915"/>
  </r>
  <r>
    <s v="May"/>
    <x v="1"/>
    <n v="1"/>
    <b v="0"/>
    <s v="Not Specified"/>
    <n v="9"/>
    <x v="1916"/>
  </r>
  <r>
    <s v="May"/>
    <x v="1"/>
    <n v="1"/>
    <b v="0"/>
    <s v="Not Specified"/>
    <n v="46"/>
    <x v="1917"/>
  </r>
  <r>
    <s v="January"/>
    <x v="0"/>
    <n v="0"/>
    <s v="FREE DELIVERY"/>
    <s v="low"/>
    <n v="34"/>
    <x v="1918"/>
  </r>
  <r>
    <s v="August"/>
    <x v="3"/>
    <n v="0"/>
    <s v="FREE DELIVERY"/>
    <s v="Medium"/>
    <n v="11"/>
    <x v="21"/>
  </r>
  <r>
    <s v="August"/>
    <x v="1"/>
    <n v="0"/>
    <s v="FREE DELIVERY"/>
    <s v="low"/>
    <n v="10"/>
    <x v="1919"/>
  </r>
  <r>
    <s v="September"/>
    <x v="1"/>
    <n v="2"/>
    <b v="0"/>
    <s v="High"/>
    <n v="27"/>
    <x v="1920"/>
  </r>
  <r>
    <s v="March"/>
    <x v="1"/>
    <n v="2"/>
    <b v="0"/>
    <s v="High"/>
    <n v="6"/>
    <x v="1921"/>
  </r>
  <r>
    <s v="June"/>
    <x v="0"/>
    <n v="1"/>
    <b v="0"/>
    <s v="Medium"/>
    <n v="19"/>
    <x v="1922"/>
  </r>
  <r>
    <s v="June"/>
    <x v="0"/>
    <n v="2"/>
    <b v="0"/>
    <s v="Medium"/>
    <n v="45"/>
    <x v="1923"/>
  </r>
  <r>
    <s v="August"/>
    <x v="3"/>
    <n v="2"/>
    <b v="0"/>
    <s v="Not Specified"/>
    <n v="8"/>
    <x v="1924"/>
  </r>
  <r>
    <s v="June"/>
    <x v="0"/>
    <n v="2"/>
    <b v="0"/>
    <s v="low"/>
    <n v="46"/>
    <x v="1925"/>
  </r>
  <r>
    <s v="June"/>
    <x v="0"/>
    <n v="7"/>
    <b v="0"/>
    <s v="low"/>
    <n v="34"/>
    <x v="1926"/>
  </r>
  <r>
    <s v="October"/>
    <x v="3"/>
    <n v="2"/>
    <b v="0"/>
    <s v="Not Specified"/>
    <n v="13"/>
    <x v="1927"/>
  </r>
  <r>
    <s v="December"/>
    <x v="0"/>
    <n v="4"/>
    <b v="0"/>
    <s v="low"/>
    <n v="48"/>
    <x v="1928"/>
  </r>
  <r>
    <s v="March"/>
    <x v="3"/>
    <n v="1"/>
    <b v="0"/>
    <s v="High"/>
    <n v="48"/>
    <x v="1929"/>
  </r>
  <r>
    <s v="March"/>
    <x v="3"/>
    <n v="2"/>
    <b v="0"/>
    <s v="High"/>
    <n v="48"/>
    <x v="1930"/>
  </r>
  <r>
    <s v="April"/>
    <x v="2"/>
    <n v="1"/>
    <b v="0"/>
    <s v="Not Specified"/>
    <n v="32"/>
    <x v="1931"/>
  </r>
  <r>
    <s v="April"/>
    <x v="2"/>
    <n v="2"/>
    <b v="0"/>
    <s v="Not Specified"/>
    <n v="4"/>
    <x v="1932"/>
  </r>
  <r>
    <s v="December"/>
    <x v="3"/>
    <n v="3"/>
    <b v="0"/>
    <s v="High"/>
    <n v="27"/>
    <x v="1933"/>
  </r>
  <r>
    <s v="February"/>
    <x v="0"/>
    <n v="1"/>
    <b v="0"/>
    <s v="Medium"/>
    <n v="29"/>
    <x v="1934"/>
  </r>
  <r>
    <s v="September"/>
    <x v="2"/>
    <n v="2"/>
    <b v="0"/>
    <s v="High"/>
    <n v="23"/>
    <x v="1935"/>
  </r>
  <r>
    <s v="September"/>
    <x v="2"/>
    <n v="1"/>
    <b v="0"/>
    <s v="High"/>
    <n v="33"/>
    <x v="1936"/>
  </r>
  <r>
    <s v="December"/>
    <x v="0"/>
    <n v="1"/>
    <b v="0"/>
    <s v="High"/>
    <n v="37"/>
    <x v="1937"/>
  </r>
  <r>
    <s v="October"/>
    <x v="0"/>
    <n v="7"/>
    <b v="0"/>
    <s v="low"/>
    <n v="33"/>
    <x v="1938"/>
  </r>
  <r>
    <s v="January"/>
    <x v="2"/>
    <n v="14"/>
    <b v="0"/>
    <s v="Not Specified"/>
    <n v="45"/>
    <x v="1939"/>
  </r>
  <r>
    <s v="August"/>
    <x v="0"/>
    <n v="1"/>
    <b v="0"/>
    <s v="Critical"/>
    <n v="33"/>
    <x v="1940"/>
  </r>
  <r>
    <s v="June"/>
    <x v="1"/>
    <n v="3"/>
    <b v="0"/>
    <s v="Medium"/>
    <n v="24"/>
    <x v="1941"/>
  </r>
  <r>
    <s v="September"/>
    <x v="2"/>
    <n v="0"/>
    <s v="FREE DELIVERY"/>
    <s v="High"/>
    <n v="23"/>
    <x v="1942"/>
  </r>
  <r>
    <s v="September"/>
    <x v="2"/>
    <n v="2"/>
    <b v="0"/>
    <s v="High"/>
    <n v="38"/>
    <x v="1943"/>
  </r>
  <r>
    <s v="March"/>
    <x v="3"/>
    <n v="0"/>
    <s v="FREE DELIVERY"/>
    <s v="High"/>
    <n v="20"/>
    <x v="1944"/>
  </r>
  <r>
    <s v="March"/>
    <x v="3"/>
    <n v="2"/>
    <b v="0"/>
    <s v="High"/>
    <n v="28"/>
    <x v="1945"/>
  </r>
  <r>
    <s v="March"/>
    <x v="0"/>
    <n v="2"/>
    <b v="0"/>
    <s v="Medium"/>
    <n v="5"/>
    <x v="1946"/>
  </r>
  <r>
    <s v="January"/>
    <x v="3"/>
    <n v="1"/>
    <b v="0"/>
    <s v="Medium"/>
    <n v="25"/>
    <x v="1947"/>
  </r>
  <r>
    <s v="July"/>
    <x v="1"/>
    <n v="0"/>
    <s v="FREE DELIVERY"/>
    <s v="Not Specified"/>
    <n v="23"/>
    <x v="1948"/>
  </r>
  <r>
    <s v="December"/>
    <x v="3"/>
    <n v="1"/>
    <b v="0"/>
    <s v="Not Specified"/>
    <n v="13"/>
    <x v="1949"/>
  </r>
  <r>
    <s v="December"/>
    <x v="3"/>
    <n v="1"/>
    <b v="0"/>
    <s v="Not Specified"/>
    <n v="15"/>
    <x v="1950"/>
  </r>
  <r>
    <s v="October"/>
    <x v="2"/>
    <n v="1"/>
    <b v="0"/>
    <s v="High"/>
    <n v="27"/>
    <x v="1951"/>
  </r>
  <r>
    <s v="March"/>
    <x v="2"/>
    <n v="1"/>
    <b v="0"/>
    <s v="Critical"/>
    <n v="32"/>
    <x v="1952"/>
  </r>
  <r>
    <s v="October"/>
    <x v="0"/>
    <n v="2"/>
    <b v="0"/>
    <s v="Critical"/>
    <n v="47"/>
    <x v="1953"/>
  </r>
  <r>
    <s v="October"/>
    <x v="0"/>
    <n v="2"/>
    <b v="0"/>
    <s v="Critical"/>
    <n v="11"/>
    <x v="1954"/>
  </r>
  <r>
    <s v="June"/>
    <x v="3"/>
    <n v="5"/>
    <b v="0"/>
    <s v="low"/>
    <n v="16"/>
    <x v="1955"/>
  </r>
  <r>
    <s v="July"/>
    <x v="2"/>
    <n v="2"/>
    <b v="0"/>
    <s v="High"/>
    <n v="45"/>
    <x v="1956"/>
  </r>
  <r>
    <s v="January"/>
    <x v="0"/>
    <n v="1"/>
    <b v="0"/>
    <s v="High"/>
    <n v="39"/>
    <x v="1957"/>
  </r>
  <r>
    <s v="January"/>
    <x v="0"/>
    <n v="1"/>
    <b v="0"/>
    <s v="High"/>
    <n v="24"/>
    <x v="1958"/>
  </r>
  <r>
    <s v="November"/>
    <x v="3"/>
    <n v="1"/>
    <b v="0"/>
    <s v="High"/>
    <n v="18"/>
    <x v="1959"/>
  </r>
  <r>
    <s v="October"/>
    <x v="2"/>
    <n v="1"/>
    <b v="0"/>
    <s v="Not Specified"/>
    <n v="18"/>
    <x v="1960"/>
  </r>
  <r>
    <s v="March"/>
    <x v="0"/>
    <n v="0"/>
    <s v="FREE DELIVERY"/>
    <s v="Critical"/>
    <n v="50"/>
    <x v="1961"/>
  </r>
  <r>
    <s v="April"/>
    <x v="3"/>
    <n v="4"/>
    <b v="0"/>
    <s v="low"/>
    <n v="38"/>
    <x v="1962"/>
  </r>
  <r>
    <s v="February"/>
    <x v="1"/>
    <n v="2"/>
    <b v="0"/>
    <s v="Critical"/>
    <n v="41"/>
    <x v="1963"/>
  </r>
  <r>
    <s v="June"/>
    <x v="2"/>
    <n v="1"/>
    <b v="0"/>
    <s v="Not Specified"/>
    <n v="15"/>
    <x v="1964"/>
  </r>
  <r>
    <s v="May"/>
    <x v="1"/>
    <n v="2"/>
    <b v="0"/>
    <s v="High"/>
    <n v="49"/>
    <x v="1965"/>
  </r>
  <r>
    <s v="May"/>
    <x v="1"/>
    <n v="2"/>
    <b v="0"/>
    <s v="High"/>
    <n v="1"/>
    <x v="1966"/>
  </r>
  <r>
    <s v="December"/>
    <x v="3"/>
    <n v="2"/>
    <b v="0"/>
    <s v="low"/>
    <n v="3"/>
    <x v="1967"/>
  </r>
  <r>
    <s v="March"/>
    <x v="1"/>
    <n v="1"/>
    <b v="0"/>
    <s v="Critical"/>
    <n v="45"/>
    <x v="1968"/>
  </r>
  <r>
    <s v="September"/>
    <x v="2"/>
    <n v="0"/>
    <s v="FREE DELIVERY"/>
    <s v="Medium"/>
    <n v="40"/>
    <x v="1969"/>
  </r>
  <r>
    <s v="September"/>
    <x v="2"/>
    <n v="2"/>
    <b v="0"/>
    <s v="Medium"/>
    <n v="3"/>
    <x v="1970"/>
  </r>
  <r>
    <s v="October"/>
    <x v="0"/>
    <n v="5"/>
    <b v="0"/>
    <s v="low"/>
    <n v="14"/>
    <x v="1971"/>
  </r>
  <r>
    <s v="October"/>
    <x v="0"/>
    <n v="9"/>
    <b v="0"/>
    <s v="low"/>
    <n v="29"/>
    <x v="1972"/>
  </r>
  <r>
    <s v="May"/>
    <x v="1"/>
    <n v="9"/>
    <b v="0"/>
    <s v="low"/>
    <n v="14"/>
    <x v="1973"/>
  </r>
  <r>
    <s v="March"/>
    <x v="1"/>
    <n v="2"/>
    <b v="0"/>
    <s v="low"/>
    <n v="7"/>
    <x v="1974"/>
  </r>
  <r>
    <s v="March"/>
    <x v="1"/>
    <n v="7"/>
    <b v="0"/>
    <s v="low"/>
    <n v="9"/>
    <x v="1975"/>
  </r>
  <r>
    <s v="November"/>
    <x v="2"/>
    <n v="2"/>
    <b v="0"/>
    <s v="low"/>
    <n v="31"/>
    <x v="1976"/>
  </r>
  <r>
    <s v="March"/>
    <x v="2"/>
    <n v="4"/>
    <b v="0"/>
    <s v="low"/>
    <n v="4"/>
    <x v="1977"/>
  </r>
  <r>
    <s v="September"/>
    <x v="2"/>
    <n v="0"/>
    <s v="FREE DELIVERY"/>
    <s v="High"/>
    <n v="21"/>
    <x v="1978"/>
  </r>
  <r>
    <s v="November"/>
    <x v="3"/>
    <n v="0"/>
    <s v="FREE DELIVERY"/>
    <s v="High"/>
    <n v="27"/>
    <x v="1979"/>
  </r>
  <r>
    <s v="November"/>
    <x v="3"/>
    <n v="1"/>
    <b v="0"/>
    <s v="High"/>
    <n v="34"/>
    <x v="1980"/>
  </r>
  <r>
    <s v="September"/>
    <x v="0"/>
    <n v="2"/>
    <b v="0"/>
    <s v="low"/>
    <n v="38"/>
    <x v="1981"/>
  </r>
  <r>
    <s v="October"/>
    <x v="2"/>
    <n v="2"/>
    <b v="0"/>
    <s v="Not Specified"/>
    <n v="38"/>
    <x v="1982"/>
  </r>
  <r>
    <s v="September"/>
    <x v="3"/>
    <n v="1"/>
    <b v="0"/>
    <s v="Not Specified"/>
    <n v="6"/>
    <x v="1510"/>
  </r>
  <r>
    <s v="December"/>
    <x v="3"/>
    <n v="2"/>
    <b v="0"/>
    <s v="High"/>
    <n v="32"/>
    <x v="1983"/>
  </r>
  <r>
    <s v="April"/>
    <x v="0"/>
    <n v="4"/>
    <b v="0"/>
    <s v="low"/>
    <n v="29"/>
    <x v="1984"/>
  </r>
  <r>
    <s v="April"/>
    <x v="0"/>
    <n v="7"/>
    <b v="0"/>
    <s v="low"/>
    <n v="32"/>
    <x v="1985"/>
  </r>
  <r>
    <s v="April"/>
    <x v="2"/>
    <n v="2"/>
    <b v="0"/>
    <s v="Medium"/>
    <n v="38"/>
    <x v="1986"/>
  </r>
  <r>
    <s v="June"/>
    <x v="3"/>
    <n v="2"/>
    <b v="0"/>
    <s v="Medium"/>
    <n v="23"/>
    <x v="1987"/>
  </r>
  <r>
    <s v="February"/>
    <x v="0"/>
    <n v="7"/>
    <b v="0"/>
    <s v="low"/>
    <n v="47"/>
    <x v="1988"/>
  </r>
  <r>
    <s v="February"/>
    <x v="0"/>
    <n v="7"/>
    <b v="0"/>
    <s v="low"/>
    <n v="27"/>
    <x v="1989"/>
  </r>
  <r>
    <s v="March"/>
    <x v="2"/>
    <n v="2"/>
    <b v="0"/>
    <s v="Critical"/>
    <n v="2"/>
    <x v="1990"/>
  </r>
  <r>
    <s v="January"/>
    <x v="1"/>
    <n v="1"/>
    <b v="0"/>
    <s v="High"/>
    <n v="10"/>
    <x v="1991"/>
  </r>
  <r>
    <s v="May"/>
    <x v="3"/>
    <n v="1"/>
    <b v="0"/>
    <s v="Not Specified"/>
    <n v="34"/>
    <x v="1992"/>
  </r>
  <r>
    <s v="May"/>
    <x v="0"/>
    <n v="0"/>
    <s v="FREE DELIVERY"/>
    <s v="Not Specified"/>
    <n v="7"/>
    <x v="1993"/>
  </r>
  <r>
    <s v="May"/>
    <x v="0"/>
    <n v="1"/>
    <b v="0"/>
    <s v="Not Specified"/>
    <n v="38"/>
    <x v="1994"/>
  </r>
  <r>
    <s v="December"/>
    <x v="3"/>
    <n v="7"/>
    <b v="0"/>
    <s v="low"/>
    <n v="29"/>
    <x v="929"/>
  </r>
  <r>
    <s v="December"/>
    <x v="3"/>
    <n v="2"/>
    <b v="0"/>
    <s v="low"/>
    <n v="33"/>
    <x v="1995"/>
  </r>
  <r>
    <s v="May"/>
    <x v="2"/>
    <n v="2"/>
    <b v="0"/>
    <s v="High"/>
    <n v="20"/>
    <x v="1996"/>
  </r>
  <r>
    <s v="July"/>
    <x v="2"/>
    <n v="2"/>
    <b v="0"/>
    <s v="Critical"/>
    <n v="38"/>
    <x v="1997"/>
  </r>
  <r>
    <s v="May"/>
    <x v="1"/>
    <n v="2"/>
    <b v="0"/>
    <s v="Not Specified"/>
    <n v="21"/>
    <x v="1998"/>
  </r>
  <r>
    <s v="May"/>
    <x v="1"/>
    <n v="2"/>
    <b v="0"/>
    <s v="Not Specified"/>
    <n v="17"/>
    <x v="1999"/>
  </r>
  <r>
    <s v="November"/>
    <x v="3"/>
    <n v="4"/>
    <b v="0"/>
    <s v="low"/>
    <n v="16"/>
    <x v="2000"/>
  </r>
  <r>
    <s v="March"/>
    <x v="3"/>
    <n v="1"/>
    <b v="0"/>
    <s v="High"/>
    <n v="37"/>
    <x v="2001"/>
  </r>
  <r>
    <s v="August"/>
    <x v="1"/>
    <n v="3"/>
    <b v="0"/>
    <s v="Medium"/>
    <n v="38"/>
    <x v="2002"/>
  </r>
  <r>
    <s v="January"/>
    <x v="3"/>
    <n v="1"/>
    <b v="0"/>
    <s v="Critical"/>
    <n v="17"/>
    <x v="2003"/>
  </r>
  <r>
    <s v="January"/>
    <x v="3"/>
    <n v="2"/>
    <b v="0"/>
    <s v="Critical"/>
    <n v="42"/>
    <x v="2004"/>
  </r>
  <r>
    <s v="October"/>
    <x v="3"/>
    <n v="1"/>
    <b v="0"/>
    <s v="Critical"/>
    <n v="12"/>
    <x v="2005"/>
  </r>
  <r>
    <s v="June"/>
    <x v="0"/>
    <n v="2"/>
    <b v="0"/>
    <s v="Medium"/>
    <n v="46"/>
    <x v="2006"/>
  </r>
  <r>
    <s v="June"/>
    <x v="0"/>
    <n v="2"/>
    <b v="0"/>
    <s v="Medium"/>
    <n v="15"/>
    <x v="2007"/>
  </r>
  <r>
    <s v="February"/>
    <x v="1"/>
    <n v="2"/>
    <b v="0"/>
    <s v="Critical"/>
    <n v="31"/>
    <x v="2008"/>
  </r>
  <r>
    <s v="February"/>
    <x v="1"/>
    <n v="2"/>
    <b v="0"/>
    <s v="Critical"/>
    <n v="24"/>
    <x v="2009"/>
  </r>
  <r>
    <s v="November"/>
    <x v="1"/>
    <n v="1"/>
    <b v="0"/>
    <s v="Critical"/>
    <n v="13"/>
    <x v="2010"/>
  </r>
  <r>
    <s v="November"/>
    <x v="1"/>
    <n v="2"/>
    <b v="0"/>
    <s v="Critical"/>
    <n v="2"/>
    <x v="2011"/>
  </r>
  <r>
    <s v="April"/>
    <x v="3"/>
    <n v="0"/>
    <s v="FREE DELIVERY"/>
    <s v="low"/>
    <n v="50"/>
    <x v="2012"/>
  </r>
  <r>
    <s v="April"/>
    <x v="3"/>
    <n v="2"/>
    <b v="0"/>
    <s v="low"/>
    <n v="19"/>
    <x v="2013"/>
  </r>
  <r>
    <s v="April"/>
    <x v="3"/>
    <n v="2"/>
    <b v="0"/>
    <s v="low"/>
    <n v="49"/>
    <x v="2014"/>
  </r>
  <r>
    <s v="August"/>
    <x v="3"/>
    <n v="3"/>
    <b v="0"/>
    <s v="Medium"/>
    <n v="1"/>
    <x v="914"/>
  </r>
  <r>
    <s v="November"/>
    <x v="3"/>
    <n v="1"/>
    <b v="0"/>
    <s v="Critical"/>
    <n v="48"/>
    <x v="2015"/>
  </r>
  <r>
    <s v="January"/>
    <x v="0"/>
    <n v="1"/>
    <b v="0"/>
    <s v="Medium"/>
    <n v="21"/>
    <x v="2016"/>
  </r>
  <r>
    <s v="January"/>
    <x v="0"/>
    <n v="2"/>
    <b v="0"/>
    <s v="Medium"/>
    <n v="24"/>
    <x v="2017"/>
  </r>
  <r>
    <s v="September"/>
    <x v="3"/>
    <n v="2"/>
    <b v="0"/>
    <s v="High"/>
    <n v="10"/>
    <x v="2018"/>
  </r>
  <r>
    <s v="October"/>
    <x v="0"/>
    <n v="7"/>
    <b v="0"/>
    <s v="low"/>
    <n v="47"/>
    <x v="2019"/>
  </r>
  <r>
    <s v="December"/>
    <x v="3"/>
    <n v="2"/>
    <b v="0"/>
    <s v="Critical"/>
    <n v="23"/>
    <x v="2020"/>
  </r>
  <r>
    <s v="June"/>
    <x v="2"/>
    <n v="1"/>
    <b v="0"/>
    <s v="Critical"/>
    <n v="29"/>
    <x v="2021"/>
  </r>
  <r>
    <s v="June"/>
    <x v="2"/>
    <n v="2"/>
    <b v="0"/>
    <s v="Critical"/>
    <n v="23"/>
    <x v="2022"/>
  </r>
  <r>
    <s v="August"/>
    <x v="0"/>
    <n v="9"/>
    <b v="0"/>
    <s v="low"/>
    <n v="26"/>
    <x v="2023"/>
  </r>
  <r>
    <s v="August"/>
    <x v="0"/>
    <n v="2"/>
    <b v="0"/>
    <s v="low"/>
    <n v="38"/>
    <x v="2024"/>
  </r>
  <r>
    <s v="April"/>
    <x v="0"/>
    <n v="2"/>
    <b v="0"/>
    <s v="Medium"/>
    <n v="44"/>
    <x v="2025"/>
  </r>
  <r>
    <s v="April"/>
    <x v="0"/>
    <n v="0"/>
    <s v="FREE DELIVERY"/>
    <s v="Medium"/>
    <n v="46"/>
    <x v="2026"/>
  </r>
  <r>
    <s v="February"/>
    <x v="0"/>
    <n v="1"/>
    <b v="0"/>
    <s v="Not Specified"/>
    <n v="18"/>
    <x v="2027"/>
  </r>
  <r>
    <s v="February"/>
    <x v="0"/>
    <n v="1"/>
    <b v="0"/>
    <s v="Not Specified"/>
    <n v="15"/>
    <x v="2028"/>
  </r>
  <r>
    <s v="December"/>
    <x v="2"/>
    <n v="3"/>
    <b v="0"/>
    <s v="Not Specified"/>
    <n v="37"/>
    <x v="2029"/>
  </r>
  <r>
    <s v="December"/>
    <x v="2"/>
    <n v="3"/>
    <b v="0"/>
    <s v="Not Specified"/>
    <n v="42"/>
    <x v="2030"/>
  </r>
  <r>
    <s v="December"/>
    <x v="0"/>
    <n v="5"/>
    <b v="0"/>
    <s v="low"/>
    <n v="48"/>
    <x v="2031"/>
  </r>
  <r>
    <s v="December"/>
    <x v="0"/>
    <n v="4"/>
    <b v="0"/>
    <s v="low"/>
    <n v="2"/>
    <x v="2032"/>
  </r>
  <r>
    <s v="December"/>
    <x v="0"/>
    <n v="5"/>
    <b v="0"/>
    <s v="low"/>
    <n v="9"/>
    <x v="2033"/>
  </r>
  <r>
    <s v="November"/>
    <x v="3"/>
    <n v="0"/>
    <s v="FREE DELIVERY"/>
    <s v="low"/>
    <n v="3"/>
    <x v="2034"/>
  </r>
  <r>
    <s v="December"/>
    <x v="3"/>
    <n v="5"/>
    <b v="0"/>
    <s v="low"/>
    <n v="2"/>
    <x v="2035"/>
  </r>
  <r>
    <s v="December"/>
    <x v="3"/>
    <n v="4"/>
    <b v="0"/>
    <s v="low"/>
    <n v="22"/>
    <x v="2036"/>
  </r>
  <r>
    <s v="December"/>
    <x v="3"/>
    <n v="7"/>
    <b v="0"/>
    <s v="low"/>
    <n v="27"/>
    <x v="2037"/>
  </r>
  <r>
    <s v="July"/>
    <x v="2"/>
    <n v="0"/>
    <s v="FREE DELIVERY"/>
    <s v="High"/>
    <n v="12"/>
    <x v="2038"/>
  </r>
  <r>
    <s v="June"/>
    <x v="1"/>
    <n v="7"/>
    <b v="0"/>
    <s v="low"/>
    <n v="46"/>
    <x v="2039"/>
  </r>
  <r>
    <s v="March"/>
    <x v="0"/>
    <n v="7"/>
    <b v="0"/>
    <s v="low"/>
    <n v="2"/>
    <x v="2040"/>
  </r>
  <r>
    <s v="April"/>
    <x v="3"/>
    <n v="2"/>
    <b v="0"/>
    <s v="Critical"/>
    <n v="34"/>
    <x v="2041"/>
  </r>
  <r>
    <s v="December"/>
    <x v="1"/>
    <n v="1"/>
    <b v="0"/>
    <s v="Medium"/>
    <n v="22"/>
    <x v="2042"/>
  </r>
  <r>
    <s v="July"/>
    <x v="2"/>
    <n v="1"/>
    <b v="0"/>
    <s v="Not Specified"/>
    <n v="39"/>
    <x v="2043"/>
  </r>
  <r>
    <s v="July"/>
    <x v="2"/>
    <n v="1"/>
    <b v="0"/>
    <s v="Not Specified"/>
    <n v="31"/>
    <x v="2044"/>
  </r>
  <r>
    <s v="July"/>
    <x v="3"/>
    <n v="2"/>
    <b v="0"/>
    <s v="Medium"/>
    <n v="32"/>
    <x v="2045"/>
  </r>
  <r>
    <s v="November"/>
    <x v="3"/>
    <n v="1"/>
    <b v="0"/>
    <s v="Medium"/>
    <n v="12"/>
    <x v="2046"/>
  </r>
  <r>
    <s v="November"/>
    <x v="3"/>
    <n v="1"/>
    <b v="0"/>
    <s v="Medium"/>
    <n v="39"/>
    <x v="2047"/>
  </r>
  <r>
    <s v="June"/>
    <x v="1"/>
    <n v="2"/>
    <b v="0"/>
    <s v="Not Specified"/>
    <n v="35"/>
    <x v="2048"/>
  </r>
  <r>
    <s v="October"/>
    <x v="0"/>
    <n v="2"/>
    <b v="0"/>
    <s v="Not Specified"/>
    <n v="22"/>
    <x v="2049"/>
  </r>
  <r>
    <s v="December"/>
    <x v="3"/>
    <n v="2"/>
    <b v="0"/>
    <s v="High"/>
    <n v="3"/>
    <x v="2050"/>
  </r>
  <r>
    <s v="December"/>
    <x v="3"/>
    <n v="1"/>
    <b v="0"/>
    <s v="High"/>
    <n v="13"/>
    <x v="2051"/>
  </r>
  <r>
    <s v="April"/>
    <x v="1"/>
    <n v="1"/>
    <b v="0"/>
    <s v="Not Specified"/>
    <n v="18"/>
    <x v="2052"/>
  </r>
  <r>
    <s v="April"/>
    <x v="1"/>
    <n v="1"/>
    <b v="0"/>
    <s v="Not Specified"/>
    <n v="39"/>
    <x v="2053"/>
  </r>
  <r>
    <s v="May"/>
    <x v="3"/>
    <n v="2"/>
    <b v="0"/>
    <s v="Medium"/>
    <n v="36"/>
    <x v="2054"/>
  </r>
  <r>
    <s v="August"/>
    <x v="0"/>
    <n v="0"/>
    <s v="FREE DELIVERY"/>
    <s v="High"/>
    <n v="7"/>
    <x v="2055"/>
  </r>
  <r>
    <s v="April"/>
    <x v="1"/>
    <n v="1"/>
    <b v="0"/>
    <s v="High"/>
    <n v="47"/>
    <x v="2056"/>
  </r>
  <r>
    <s v="February"/>
    <x v="0"/>
    <n v="2"/>
    <b v="0"/>
    <s v="Not Specified"/>
    <n v="36"/>
    <x v="2057"/>
  </r>
  <r>
    <s v="February"/>
    <x v="0"/>
    <n v="1"/>
    <b v="0"/>
    <s v="Not Specified"/>
    <n v="48"/>
    <x v="2058"/>
  </r>
  <r>
    <s v="August"/>
    <x v="3"/>
    <n v="2"/>
    <b v="0"/>
    <s v="Not Specified"/>
    <n v="24"/>
    <x v="2059"/>
  </r>
  <r>
    <s v="August"/>
    <x v="3"/>
    <n v="2"/>
    <b v="0"/>
    <s v="Not Specified"/>
    <n v="46"/>
    <x v="2060"/>
  </r>
  <r>
    <s v="March"/>
    <x v="0"/>
    <n v="3"/>
    <b v="0"/>
    <s v="Not Specified"/>
    <n v="8"/>
    <x v="2061"/>
  </r>
  <r>
    <s v="March"/>
    <x v="0"/>
    <n v="1"/>
    <b v="0"/>
    <s v="Not Specified"/>
    <n v="16"/>
    <x v="2062"/>
  </r>
  <r>
    <s v="March"/>
    <x v="0"/>
    <n v="2"/>
    <b v="0"/>
    <s v="Not Specified"/>
    <n v="45"/>
    <x v="2063"/>
  </r>
  <r>
    <s v="February"/>
    <x v="3"/>
    <n v="3"/>
    <b v="0"/>
    <s v="Not Specified"/>
    <n v="22"/>
    <x v="2064"/>
  </r>
  <r>
    <s v="February"/>
    <x v="3"/>
    <n v="2"/>
    <b v="0"/>
    <s v="Not Specified"/>
    <n v="14"/>
    <x v="2065"/>
  </r>
  <r>
    <s v="September"/>
    <x v="2"/>
    <n v="1"/>
    <b v="0"/>
    <s v="High"/>
    <n v="5"/>
    <x v="2066"/>
  </r>
  <r>
    <s v="September"/>
    <x v="2"/>
    <n v="2"/>
    <b v="0"/>
    <s v="High"/>
    <n v="37"/>
    <x v="2067"/>
  </r>
  <r>
    <s v="January"/>
    <x v="3"/>
    <n v="2"/>
    <b v="0"/>
    <s v="Critical"/>
    <n v="24"/>
    <x v="2068"/>
  </r>
  <r>
    <s v="January"/>
    <x v="3"/>
    <n v="1"/>
    <b v="0"/>
    <s v="Critical"/>
    <n v="19"/>
    <x v="2069"/>
  </r>
  <r>
    <s v="January"/>
    <x v="2"/>
    <n v="2"/>
    <b v="0"/>
    <s v="Critical"/>
    <n v="39"/>
    <x v="2070"/>
  </r>
  <r>
    <s v="January"/>
    <x v="2"/>
    <n v="2"/>
    <b v="0"/>
    <s v="Critical"/>
    <n v="38"/>
    <x v="2071"/>
  </r>
  <r>
    <s v="September"/>
    <x v="1"/>
    <n v="1"/>
    <b v="0"/>
    <s v="High"/>
    <n v="40"/>
    <x v="2072"/>
  </r>
  <r>
    <s v="February"/>
    <x v="3"/>
    <n v="9"/>
    <b v="0"/>
    <s v="low"/>
    <n v="15"/>
    <x v="2073"/>
  </r>
  <r>
    <s v="February"/>
    <x v="3"/>
    <n v="0"/>
    <s v="FREE DELIVERY"/>
    <s v="low"/>
    <n v="20"/>
    <x v="2074"/>
  </r>
  <r>
    <s v="February"/>
    <x v="0"/>
    <n v="3"/>
    <b v="0"/>
    <s v="Medium"/>
    <n v="10"/>
    <x v="2075"/>
  </r>
  <r>
    <s v="August"/>
    <x v="2"/>
    <n v="0"/>
    <s v="FREE DELIVERY"/>
    <s v="Not Specified"/>
    <n v="3"/>
    <x v="2076"/>
  </r>
  <r>
    <s v="August"/>
    <x v="2"/>
    <n v="1"/>
    <b v="0"/>
    <s v="Not Specified"/>
    <n v="2"/>
    <x v="2077"/>
  </r>
  <r>
    <s v="July"/>
    <x v="0"/>
    <n v="0"/>
    <s v="FREE DELIVERY"/>
    <s v="High"/>
    <n v="15"/>
    <x v="2078"/>
  </r>
  <r>
    <s v="July"/>
    <x v="0"/>
    <n v="1"/>
    <b v="0"/>
    <s v="High"/>
    <n v="14"/>
    <x v="2079"/>
  </r>
  <r>
    <s v="January"/>
    <x v="2"/>
    <n v="1"/>
    <b v="0"/>
    <s v="High"/>
    <n v="9"/>
    <x v="2080"/>
  </r>
  <r>
    <s v="July"/>
    <x v="2"/>
    <n v="1"/>
    <b v="0"/>
    <s v="Critical"/>
    <n v="50"/>
    <x v="2081"/>
  </r>
  <r>
    <s v="October"/>
    <x v="3"/>
    <n v="2"/>
    <b v="0"/>
    <s v="High"/>
    <n v="44"/>
    <x v="2082"/>
  </r>
  <r>
    <s v="October"/>
    <x v="3"/>
    <n v="1"/>
    <b v="0"/>
    <s v="High"/>
    <n v="39"/>
    <x v="2083"/>
  </r>
  <r>
    <s v="April"/>
    <x v="2"/>
    <n v="1"/>
    <b v="0"/>
    <s v="Not Specified"/>
    <n v="31"/>
    <x v="2084"/>
  </r>
  <r>
    <s v="June"/>
    <x v="2"/>
    <n v="2"/>
    <b v="0"/>
    <s v="Medium"/>
    <n v="39"/>
    <x v="2085"/>
  </r>
  <r>
    <s v="June"/>
    <x v="2"/>
    <n v="2"/>
    <b v="0"/>
    <s v="Medium"/>
    <n v="49"/>
    <x v="2086"/>
  </r>
  <r>
    <s v="February"/>
    <x v="1"/>
    <n v="2"/>
    <b v="0"/>
    <s v="Not Specified"/>
    <n v="22"/>
    <x v="2087"/>
  </r>
  <r>
    <s v="December"/>
    <x v="0"/>
    <n v="2"/>
    <b v="0"/>
    <s v="High"/>
    <n v="28"/>
    <x v="2088"/>
  </r>
  <r>
    <s v="September"/>
    <x v="3"/>
    <n v="2"/>
    <b v="0"/>
    <s v="High"/>
    <n v="42"/>
    <x v="2089"/>
  </r>
  <r>
    <s v="March"/>
    <x v="1"/>
    <n v="2"/>
    <b v="0"/>
    <s v="High"/>
    <n v="46"/>
    <x v="2090"/>
  </r>
  <r>
    <s v="March"/>
    <x v="1"/>
    <n v="1"/>
    <b v="0"/>
    <s v="High"/>
    <n v="36"/>
    <x v="2091"/>
  </r>
  <r>
    <s v="October"/>
    <x v="3"/>
    <n v="2"/>
    <b v="0"/>
    <s v="Medium"/>
    <n v="31"/>
    <x v="2092"/>
  </r>
  <r>
    <s v="November"/>
    <x v="1"/>
    <n v="2"/>
    <b v="0"/>
    <s v="Critical"/>
    <n v="28"/>
    <x v="2093"/>
  </r>
  <r>
    <s v="March"/>
    <x v="1"/>
    <n v="1"/>
    <b v="0"/>
    <s v="High"/>
    <n v="32"/>
    <x v="2094"/>
  </r>
  <r>
    <s v="September"/>
    <x v="1"/>
    <n v="2"/>
    <b v="0"/>
    <s v="High"/>
    <n v="4"/>
    <x v="2095"/>
  </r>
  <r>
    <s v="April"/>
    <x v="2"/>
    <n v="1"/>
    <b v="0"/>
    <s v="Not Specified"/>
    <n v="48"/>
    <x v="2096"/>
  </r>
  <r>
    <s v="May"/>
    <x v="2"/>
    <n v="2"/>
    <b v="0"/>
    <s v="Not Specified"/>
    <n v="49"/>
    <x v="2097"/>
  </r>
  <r>
    <s v="May"/>
    <x v="2"/>
    <n v="1"/>
    <b v="0"/>
    <s v="Not Specified"/>
    <n v="37"/>
    <x v="2098"/>
  </r>
  <r>
    <s v="May"/>
    <x v="2"/>
    <n v="1"/>
    <b v="0"/>
    <s v="Not Specified"/>
    <n v="41"/>
    <x v="2099"/>
  </r>
  <r>
    <s v="October"/>
    <x v="2"/>
    <n v="2"/>
    <b v="0"/>
    <s v="low"/>
    <n v="39"/>
    <x v="2100"/>
  </r>
  <r>
    <s v="July"/>
    <x v="1"/>
    <n v="0"/>
    <s v="FREE DELIVERY"/>
    <s v="High"/>
    <n v="5"/>
    <x v="2101"/>
  </r>
  <r>
    <s v="November"/>
    <x v="3"/>
    <n v="2"/>
    <b v="0"/>
    <s v="Medium"/>
    <n v="49"/>
    <x v="2102"/>
  </r>
  <r>
    <s v="November"/>
    <x v="3"/>
    <n v="1"/>
    <b v="0"/>
    <s v="Medium"/>
    <n v="24"/>
    <x v="2103"/>
  </r>
  <r>
    <s v="November"/>
    <x v="3"/>
    <n v="1"/>
    <b v="0"/>
    <s v="Medium"/>
    <n v="13"/>
    <x v="2104"/>
  </r>
  <r>
    <s v="July"/>
    <x v="1"/>
    <n v="5"/>
    <b v="0"/>
    <s v="low"/>
    <n v="45"/>
    <x v="2105"/>
  </r>
  <r>
    <s v="July"/>
    <x v="1"/>
    <n v="5"/>
    <b v="0"/>
    <s v="low"/>
    <n v="28"/>
    <x v="2106"/>
  </r>
  <r>
    <s v="January"/>
    <x v="0"/>
    <n v="3"/>
    <b v="0"/>
    <s v="Not Specified"/>
    <n v="26"/>
    <x v="2107"/>
  </r>
  <r>
    <s v="August"/>
    <x v="0"/>
    <n v="3"/>
    <b v="0"/>
    <s v="Critical"/>
    <n v="40"/>
    <x v="2108"/>
  </r>
  <r>
    <s v="August"/>
    <x v="0"/>
    <n v="1"/>
    <b v="0"/>
    <s v="Critical"/>
    <n v="17"/>
    <x v="2109"/>
  </r>
  <r>
    <s v="April"/>
    <x v="1"/>
    <n v="2"/>
    <b v="0"/>
    <s v="Not Specified"/>
    <n v="43"/>
    <x v="2110"/>
  </r>
  <r>
    <s v="March"/>
    <x v="1"/>
    <n v="1"/>
    <b v="0"/>
    <s v="Not Specified"/>
    <n v="13"/>
    <x v="2111"/>
  </r>
  <r>
    <s v="November"/>
    <x v="3"/>
    <n v="0"/>
    <s v="FREE DELIVERY"/>
    <s v="low"/>
    <n v="43"/>
    <x v="2112"/>
  </r>
  <r>
    <s v="November"/>
    <x v="3"/>
    <n v="7"/>
    <b v="0"/>
    <s v="low"/>
    <n v="10"/>
    <x v="2113"/>
  </r>
  <r>
    <s v="April"/>
    <x v="2"/>
    <n v="2"/>
    <b v="0"/>
    <s v="Medium"/>
    <n v="45"/>
    <x v="2114"/>
  </r>
  <r>
    <s v="April"/>
    <x v="2"/>
    <n v="1"/>
    <b v="0"/>
    <s v="Medium"/>
    <n v="45"/>
    <x v="2115"/>
  </r>
  <r>
    <s v="April"/>
    <x v="2"/>
    <n v="2"/>
    <b v="0"/>
    <s v="Medium"/>
    <n v="12"/>
    <x v="2116"/>
  </r>
  <r>
    <s v="January"/>
    <x v="3"/>
    <n v="2"/>
    <b v="0"/>
    <s v="Medium"/>
    <n v="30"/>
    <x v="2117"/>
  </r>
  <r>
    <s v="January"/>
    <x v="3"/>
    <n v="3"/>
    <b v="0"/>
    <s v="Medium"/>
    <n v="2"/>
    <x v="2118"/>
  </r>
  <r>
    <s v="October"/>
    <x v="1"/>
    <n v="2"/>
    <b v="0"/>
    <s v="Critical"/>
    <n v="50"/>
    <x v="2119"/>
  </r>
  <r>
    <s v="November"/>
    <x v="3"/>
    <n v="1"/>
    <b v="0"/>
    <s v="Not Specified"/>
    <n v="27"/>
    <x v="2120"/>
  </r>
  <r>
    <s v="November"/>
    <x v="3"/>
    <n v="2"/>
    <b v="0"/>
    <s v="Not Specified"/>
    <n v="5"/>
    <x v="2121"/>
  </r>
  <r>
    <s v="September"/>
    <x v="1"/>
    <n v="4"/>
    <b v="0"/>
    <s v="low"/>
    <n v="12"/>
    <x v="2122"/>
  </r>
  <r>
    <s v="September"/>
    <x v="1"/>
    <n v="2"/>
    <b v="0"/>
    <s v="low"/>
    <n v="11"/>
    <x v="2123"/>
  </r>
  <r>
    <s v="August"/>
    <x v="3"/>
    <n v="2"/>
    <b v="0"/>
    <s v="Medium"/>
    <n v="1"/>
    <x v="2124"/>
  </r>
  <r>
    <s v="August"/>
    <x v="3"/>
    <n v="2"/>
    <b v="0"/>
    <s v="Medium"/>
    <n v="31"/>
    <x v="2125"/>
  </r>
  <r>
    <s v="August"/>
    <x v="3"/>
    <n v="2"/>
    <b v="0"/>
    <s v="Medium"/>
    <n v="33"/>
    <x v="2126"/>
  </r>
  <r>
    <s v="September"/>
    <x v="3"/>
    <n v="1"/>
    <b v="0"/>
    <s v="Medium"/>
    <n v="27"/>
    <x v="2127"/>
  </r>
  <r>
    <s v="September"/>
    <x v="3"/>
    <n v="2"/>
    <b v="0"/>
    <s v="Medium"/>
    <n v="28"/>
    <x v="2128"/>
  </r>
  <r>
    <s v="December"/>
    <x v="1"/>
    <n v="1"/>
    <b v="0"/>
    <s v="Medium"/>
    <n v="16"/>
    <x v="2129"/>
  </r>
  <r>
    <s v="December"/>
    <x v="1"/>
    <n v="3"/>
    <b v="0"/>
    <s v="Medium"/>
    <n v="5"/>
    <x v="2130"/>
  </r>
  <r>
    <s v="September"/>
    <x v="1"/>
    <n v="0"/>
    <s v="FREE DELIVERY"/>
    <s v="Not Specified"/>
    <n v="34"/>
    <x v="2131"/>
  </r>
  <r>
    <s v="August"/>
    <x v="0"/>
    <n v="1"/>
    <b v="0"/>
    <s v="Medium"/>
    <n v="33"/>
    <x v="2132"/>
  </r>
  <r>
    <s v="August"/>
    <x v="0"/>
    <n v="2"/>
    <b v="0"/>
    <s v="Medium"/>
    <n v="23"/>
    <x v="2133"/>
  </r>
  <r>
    <s v="October"/>
    <x v="3"/>
    <n v="7"/>
    <b v="0"/>
    <s v="low"/>
    <n v="5"/>
    <x v="2134"/>
  </r>
  <r>
    <s v="October"/>
    <x v="1"/>
    <n v="4"/>
    <b v="0"/>
    <s v="low"/>
    <n v="18"/>
    <x v="2135"/>
  </r>
  <r>
    <s v="March"/>
    <x v="2"/>
    <n v="4"/>
    <b v="0"/>
    <s v="low"/>
    <n v="26"/>
    <x v="2136"/>
  </r>
  <r>
    <s v="March"/>
    <x v="2"/>
    <n v="7"/>
    <b v="0"/>
    <s v="low"/>
    <n v="47"/>
    <x v="2137"/>
  </r>
  <r>
    <s v="May"/>
    <x v="2"/>
    <n v="1"/>
    <b v="0"/>
    <s v="Critical"/>
    <n v="42"/>
    <x v="2138"/>
  </r>
  <r>
    <s v="May"/>
    <x v="3"/>
    <n v="0"/>
    <s v="FREE DELIVERY"/>
    <s v="Medium"/>
    <n v="25"/>
    <x v="2139"/>
  </r>
  <r>
    <s v="May"/>
    <x v="3"/>
    <n v="3"/>
    <b v="0"/>
    <s v="Medium"/>
    <n v="36"/>
    <x v="2140"/>
  </r>
  <r>
    <s v="May"/>
    <x v="3"/>
    <n v="1"/>
    <b v="0"/>
    <s v="Medium"/>
    <n v="21"/>
    <x v="2141"/>
  </r>
  <r>
    <s v="March"/>
    <x v="2"/>
    <n v="2"/>
    <b v="0"/>
    <s v="Medium"/>
    <n v="23"/>
    <x v="2142"/>
  </r>
  <r>
    <s v="March"/>
    <x v="2"/>
    <n v="2"/>
    <b v="0"/>
    <s v="Medium"/>
    <n v="17"/>
    <x v="2143"/>
  </r>
  <r>
    <s v="May"/>
    <x v="3"/>
    <n v="2"/>
    <b v="0"/>
    <s v="Not Specified"/>
    <n v="47"/>
    <x v="2144"/>
  </r>
  <r>
    <s v="August"/>
    <x v="3"/>
    <n v="0"/>
    <s v="FREE DELIVERY"/>
    <s v="High"/>
    <n v="4"/>
    <x v="2145"/>
  </r>
  <r>
    <s v="August"/>
    <x v="3"/>
    <n v="2"/>
    <b v="0"/>
    <s v="High"/>
    <n v="5"/>
    <x v="2146"/>
  </r>
  <r>
    <s v="September"/>
    <x v="0"/>
    <n v="2"/>
    <b v="0"/>
    <s v="Not Specified"/>
    <n v="38"/>
    <x v="2147"/>
  </r>
  <r>
    <s v="June"/>
    <x v="1"/>
    <n v="2"/>
    <b v="0"/>
    <s v="Critical"/>
    <n v="38"/>
    <x v="2148"/>
  </r>
  <r>
    <s v="February"/>
    <x v="2"/>
    <n v="1"/>
    <b v="0"/>
    <s v="Not Specified"/>
    <n v="17"/>
    <x v="2149"/>
  </r>
  <r>
    <s v="January"/>
    <x v="1"/>
    <n v="3"/>
    <b v="0"/>
    <s v="Critical"/>
    <n v="27"/>
    <x v="2150"/>
  </r>
  <r>
    <s v="April"/>
    <x v="1"/>
    <n v="2"/>
    <b v="0"/>
    <s v="Medium"/>
    <n v="6"/>
    <x v="2151"/>
  </r>
  <r>
    <s v="February"/>
    <x v="2"/>
    <n v="7"/>
    <b v="0"/>
    <s v="low"/>
    <n v="37"/>
    <x v="2152"/>
  </r>
  <r>
    <s v="October"/>
    <x v="2"/>
    <n v="1"/>
    <b v="0"/>
    <s v="Critical"/>
    <n v="30"/>
    <x v="2153"/>
  </r>
  <r>
    <s v="July"/>
    <x v="0"/>
    <n v="2"/>
    <b v="0"/>
    <s v="Medium"/>
    <n v="32"/>
    <x v="2154"/>
  </r>
  <r>
    <s v="October"/>
    <x v="2"/>
    <n v="9"/>
    <b v="0"/>
    <s v="low"/>
    <n v="41"/>
    <x v="2155"/>
  </r>
  <r>
    <s v="May"/>
    <x v="1"/>
    <n v="2"/>
    <b v="0"/>
    <s v="High"/>
    <n v="37"/>
    <x v="2156"/>
  </r>
  <r>
    <s v="May"/>
    <x v="1"/>
    <n v="2"/>
    <b v="0"/>
    <s v="High"/>
    <n v="30"/>
    <x v="2157"/>
  </r>
  <r>
    <s v="March"/>
    <x v="1"/>
    <n v="1"/>
    <b v="0"/>
    <s v="High"/>
    <n v="26"/>
    <x v="2158"/>
  </r>
  <r>
    <s v="August"/>
    <x v="1"/>
    <n v="2"/>
    <b v="0"/>
    <s v="Critical"/>
    <n v="3"/>
    <x v="2159"/>
  </r>
  <r>
    <s v="August"/>
    <x v="1"/>
    <n v="2"/>
    <b v="0"/>
    <s v="Critical"/>
    <n v="39"/>
    <x v="2160"/>
  </r>
  <r>
    <s v="February"/>
    <x v="2"/>
    <n v="1"/>
    <b v="0"/>
    <s v="Not Specified"/>
    <n v="27"/>
    <x v="2161"/>
  </r>
  <r>
    <s v="February"/>
    <x v="2"/>
    <n v="2"/>
    <b v="0"/>
    <s v="Not Specified"/>
    <n v="34"/>
    <x v="2162"/>
  </r>
  <r>
    <s v="February"/>
    <x v="2"/>
    <n v="2"/>
    <b v="0"/>
    <s v="Not Specified"/>
    <n v="27"/>
    <x v="2163"/>
  </r>
  <r>
    <s v="February"/>
    <x v="2"/>
    <n v="2"/>
    <b v="0"/>
    <s v="Not Specified"/>
    <n v="25"/>
    <x v="2164"/>
  </r>
  <r>
    <s v="April"/>
    <x v="0"/>
    <n v="1"/>
    <b v="0"/>
    <s v="Medium"/>
    <n v="33"/>
    <x v="2165"/>
  </r>
  <r>
    <s v="December"/>
    <x v="2"/>
    <n v="7"/>
    <b v="0"/>
    <s v="low"/>
    <n v="29"/>
    <x v="2166"/>
  </r>
  <r>
    <s v="October"/>
    <x v="3"/>
    <n v="2"/>
    <b v="0"/>
    <s v="Critical"/>
    <n v="10"/>
    <x v="2167"/>
  </r>
  <r>
    <s v="October"/>
    <x v="3"/>
    <n v="2"/>
    <b v="0"/>
    <s v="Critical"/>
    <n v="2"/>
    <x v="2168"/>
  </r>
  <r>
    <s v="August"/>
    <x v="2"/>
    <n v="2"/>
    <b v="0"/>
    <s v="High"/>
    <n v="39"/>
    <x v="2169"/>
  </r>
  <r>
    <s v="August"/>
    <x v="2"/>
    <n v="2"/>
    <b v="0"/>
    <s v="High"/>
    <n v="48"/>
    <x v="2170"/>
  </r>
  <r>
    <s v="February"/>
    <x v="2"/>
    <n v="2"/>
    <b v="0"/>
    <s v="Critical"/>
    <n v="45"/>
    <x v="2171"/>
  </r>
  <r>
    <s v="February"/>
    <x v="2"/>
    <n v="1"/>
    <b v="0"/>
    <s v="Critical"/>
    <n v="12"/>
    <x v="2172"/>
  </r>
  <r>
    <s v="September"/>
    <x v="1"/>
    <n v="3"/>
    <b v="0"/>
    <s v="Not Specified"/>
    <n v="30"/>
    <x v="2173"/>
  </r>
  <r>
    <s v="September"/>
    <x v="1"/>
    <n v="1"/>
    <b v="0"/>
    <s v="Not Specified"/>
    <n v="42"/>
    <x v="2174"/>
  </r>
  <r>
    <s v="August"/>
    <x v="1"/>
    <n v="2"/>
    <b v="0"/>
    <s v="High"/>
    <n v="26"/>
    <x v="2175"/>
  </r>
  <r>
    <s v="November"/>
    <x v="1"/>
    <n v="2"/>
    <b v="0"/>
    <s v="Not Specified"/>
    <n v="7"/>
    <x v="2176"/>
  </r>
  <r>
    <s v="November"/>
    <x v="3"/>
    <n v="3"/>
    <b v="0"/>
    <s v="Critical"/>
    <n v="5"/>
    <x v="2177"/>
  </r>
  <r>
    <s v="January"/>
    <x v="0"/>
    <n v="2"/>
    <b v="0"/>
    <s v="low"/>
    <n v="12"/>
    <x v="2178"/>
  </r>
  <r>
    <s v="July"/>
    <x v="0"/>
    <n v="1"/>
    <b v="0"/>
    <s v="High"/>
    <n v="2"/>
    <x v="2179"/>
  </r>
  <r>
    <s v="August"/>
    <x v="0"/>
    <n v="2"/>
    <b v="0"/>
    <s v="High"/>
    <n v="24"/>
    <x v="2180"/>
  </r>
  <r>
    <s v="February"/>
    <x v="0"/>
    <n v="7"/>
    <b v="0"/>
    <s v="low"/>
    <n v="41"/>
    <x v="2181"/>
  </r>
  <r>
    <s v="February"/>
    <x v="0"/>
    <n v="7"/>
    <b v="0"/>
    <s v="low"/>
    <n v="2"/>
    <x v="2182"/>
  </r>
  <r>
    <s v="June"/>
    <x v="2"/>
    <n v="1"/>
    <b v="0"/>
    <s v="Critical"/>
    <n v="22"/>
    <x v="882"/>
  </r>
  <r>
    <s v="March"/>
    <x v="1"/>
    <n v="1"/>
    <b v="0"/>
    <s v="Critical"/>
    <n v="7"/>
    <x v="2183"/>
  </r>
  <r>
    <s v="November"/>
    <x v="1"/>
    <n v="1"/>
    <b v="0"/>
    <s v="High"/>
    <n v="45"/>
    <x v="2184"/>
  </r>
  <r>
    <s v="November"/>
    <x v="1"/>
    <n v="2"/>
    <b v="0"/>
    <s v="High"/>
    <n v="40"/>
    <x v="2185"/>
  </r>
  <r>
    <s v="April"/>
    <x v="0"/>
    <n v="1"/>
    <b v="0"/>
    <s v="High"/>
    <n v="8"/>
    <x v="2186"/>
  </r>
  <r>
    <s v="October"/>
    <x v="0"/>
    <n v="4"/>
    <b v="0"/>
    <s v="low"/>
    <n v="3"/>
    <x v="328"/>
  </r>
  <r>
    <s v="January"/>
    <x v="2"/>
    <n v="1"/>
    <b v="0"/>
    <s v="High"/>
    <n v="48"/>
    <x v="2187"/>
  </r>
  <r>
    <s v="January"/>
    <x v="2"/>
    <n v="1"/>
    <b v="0"/>
    <s v="High"/>
    <n v="37"/>
    <x v="2188"/>
  </r>
  <r>
    <s v="January"/>
    <x v="2"/>
    <n v="2"/>
    <b v="0"/>
    <s v="High"/>
    <n v="18"/>
    <x v="2189"/>
  </r>
  <r>
    <s v="January"/>
    <x v="2"/>
    <n v="1"/>
    <b v="0"/>
    <s v="High"/>
    <n v="35"/>
    <x v="2190"/>
  </r>
  <r>
    <s v="December"/>
    <x v="2"/>
    <n v="2"/>
    <b v="0"/>
    <s v="Medium"/>
    <n v="20"/>
    <x v="2191"/>
  </r>
  <r>
    <s v="January"/>
    <x v="2"/>
    <n v="5"/>
    <b v="0"/>
    <s v="low"/>
    <n v="18"/>
    <x v="2192"/>
  </r>
  <r>
    <s v="January"/>
    <x v="2"/>
    <n v="0"/>
    <s v="FREE DELIVERY"/>
    <s v="low"/>
    <n v="41"/>
    <x v="2193"/>
  </r>
  <r>
    <s v="September"/>
    <x v="0"/>
    <n v="2"/>
    <b v="0"/>
    <s v="Critical"/>
    <n v="35"/>
    <x v="2194"/>
  </r>
  <r>
    <s v="December"/>
    <x v="1"/>
    <n v="0"/>
    <s v="FREE DELIVERY"/>
    <s v="low"/>
    <n v="37"/>
    <x v="2195"/>
  </r>
  <r>
    <s v="July"/>
    <x v="1"/>
    <n v="2"/>
    <b v="0"/>
    <s v="High"/>
    <n v="27"/>
    <x v="2196"/>
  </r>
  <r>
    <s v="April"/>
    <x v="2"/>
    <n v="2"/>
    <b v="0"/>
    <s v="Not Specified"/>
    <n v="18"/>
    <x v="2197"/>
  </r>
  <r>
    <s v="April"/>
    <x v="1"/>
    <n v="3"/>
    <b v="0"/>
    <s v="Medium"/>
    <n v="37"/>
    <x v="2198"/>
  </r>
  <r>
    <s v="June"/>
    <x v="2"/>
    <n v="1"/>
    <b v="0"/>
    <s v="High"/>
    <n v="44"/>
    <x v="2199"/>
  </r>
  <r>
    <s v="July"/>
    <x v="2"/>
    <n v="4"/>
    <b v="0"/>
    <s v="low"/>
    <n v="18"/>
    <x v="2200"/>
  </r>
  <r>
    <s v="July"/>
    <x v="2"/>
    <n v="0"/>
    <s v="FREE DELIVERY"/>
    <s v="low"/>
    <n v="49"/>
    <x v="2201"/>
  </r>
  <r>
    <s v="July"/>
    <x v="2"/>
    <n v="2"/>
    <b v="0"/>
    <s v="low"/>
    <n v="27"/>
    <x v="2202"/>
  </r>
  <r>
    <s v="August"/>
    <x v="3"/>
    <n v="2"/>
    <b v="0"/>
    <s v="Not Specified"/>
    <n v="7"/>
    <x v="2203"/>
  </r>
  <r>
    <s v="April"/>
    <x v="2"/>
    <n v="3"/>
    <b v="0"/>
    <s v="Not Specified"/>
    <n v="40"/>
    <x v="2204"/>
  </r>
  <r>
    <s v="March"/>
    <x v="1"/>
    <n v="2"/>
    <b v="0"/>
    <s v="Not Specified"/>
    <n v="33"/>
    <x v="2205"/>
  </r>
  <r>
    <s v="December"/>
    <x v="1"/>
    <n v="1"/>
    <b v="0"/>
    <s v="Medium"/>
    <n v="31"/>
    <x v="2206"/>
  </r>
  <r>
    <s v="March"/>
    <x v="3"/>
    <n v="1"/>
    <b v="0"/>
    <s v="High"/>
    <n v="13"/>
    <x v="2207"/>
  </r>
  <r>
    <s v="November"/>
    <x v="0"/>
    <n v="1"/>
    <b v="0"/>
    <s v="High"/>
    <n v="25"/>
    <x v="2208"/>
  </r>
  <r>
    <s v="November"/>
    <x v="0"/>
    <n v="1"/>
    <b v="0"/>
    <s v="High"/>
    <n v="38"/>
    <x v="2209"/>
  </r>
  <r>
    <s v="March"/>
    <x v="0"/>
    <n v="2"/>
    <b v="0"/>
    <s v="Critical"/>
    <n v="11"/>
    <x v="2210"/>
  </r>
  <r>
    <s v="March"/>
    <x v="0"/>
    <n v="1"/>
    <b v="0"/>
    <s v="High"/>
    <n v="20"/>
    <x v="2211"/>
  </r>
  <r>
    <s v="September"/>
    <x v="2"/>
    <n v="2"/>
    <b v="0"/>
    <s v="Medium"/>
    <n v="20"/>
    <x v="2212"/>
  </r>
  <r>
    <s v="September"/>
    <x v="2"/>
    <n v="1"/>
    <b v="0"/>
    <s v="Medium"/>
    <n v="25"/>
    <x v="2213"/>
  </r>
  <r>
    <s v="September"/>
    <x v="2"/>
    <n v="1"/>
    <b v="0"/>
    <s v="Medium"/>
    <n v="36"/>
    <x v="2214"/>
  </r>
  <r>
    <s v="November"/>
    <x v="0"/>
    <n v="1"/>
    <b v="0"/>
    <s v="Medium"/>
    <n v="7"/>
    <x v="2215"/>
  </r>
  <r>
    <s v="November"/>
    <x v="0"/>
    <n v="2"/>
    <b v="0"/>
    <s v="Medium"/>
    <n v="30"/>
    <x v="2216"/>
  </r>
  <r>
    <s v="September"/>
    <x v="0"/>
    <n v="2"/>
    <b v="0"/>
    <s v="High"/>
    <n v="16"/>
    <x v="2217"/>
  </r>
  <r>
    <s v="September"/>
    <x v="0"/>
    <n v="2"/>
    <b v="0"/>
    <s v="High"/>
    <n v="37"/>
    <x v="2218"/>
  </r>
  <r>
    <s v="September"/>
    <x v="0"/>
    <n v="3"/>
    <b v="0"/>
    <s v="High"/>
    <n v="18"/>
    <x v="882"/>
  </r>
  <r>
    <s v="August"/>
    <x v="2"/>
    <n v="2"/>
    <b v="0"/>
    <s v="High"/>
    <n v="48"/>
    <x v="2219"/>
  </r>
  <r>
    <s v="April"/>
    <x v="2"/>
    <n v="2"/>
    <b v="0"/>
    <s v="Medium"/>
    <n v="14"/>
    <x v="2220"/>
  </r>
  <r>
    <s v="April"/>
    <x v="2"/>
    <n v="2"/>
    <b v="0"/>
    <s v="Medium"/>
    <n v="4"/>
    <x v="2040"/>
  </r>
  <r>
    <s v="April"/>
    <x v="2"/>
    <n v="2"/>
    <b v="0"/>
    <s v="Medium"/>
    <n v="46"/>
    <x v="2221"/>
  </r>
  <r>
    <s v="August"/>
    <x v="3"/>
    <n v="2"/>
    <b v="0"/>
    <s v="Medium"/>
    <n v="35"/>
    <x v="2222"/>
  </r>
  <r>
    <s v="August"/>
    <x v="3"/>
    <n v="2"/>
    <b v="0"/>
    <s v="Medium"/>
    <n v="14"/>
    <x v="2223"/>
  </r>
  <r>
    <s v="July"/>
    <x v="0"/>
    <n v="0"/>
    <s v="FREE DELIVERY"/>
    <s v="low"/>
    <n v="24"/>
    <x v="2224"/>
  </r>
  <r>
    <s v="July"/>
    <x v="0"/>
    <n v="7"/>
    <b v="0"/>
    <s v="low"/>
    <n v="18"/>
    <x v="2225"/>
  </r>
  <r>
    <s v="April"/>
    <x v="3"/>
    <n v="1"/>
    <b v="0"/>
    <s v="Not Specified"/>
    <n v="29"/>
    <x v="2226"/>
  </r>
  <r>
    <s v="September"/>
    <x v="3"/>
    <n v="0"/>
    <s v="FREE DELIVERY"/>
    <s v="Critical"/>
    <n v="35"/>
    <x v="2227"/>
  </r>
  <r>
    <s v="September"/>
    <x v="3"/>
    <n v="2"/>
    <b v="0"/>
    <s v="Critical"/>
    <n v="36"/>
    <x v="2228"/>
  </r>
  <r>
    <s v="April"/>
    <x v="1"/>
    <n v="1"/>
    <b v="0"/>
    <s v="High"/>
    <n v="29"/>
    <x v="2229"/>
  </r>
  <r>
    <s v="April"/>
    <x v="1"/>
    <n v="1"/>
    <b v="0"/>
    <s v="High"/>
    <n v="33"/>
    <x v="2230"/>
  </r>
  <r>
    <s v="April"/>
    <x v="1"/>
    <n v="0"/>
    <s v="FREE DELIVERY"/>
    <s v="High"/>
    <n v="38"/>
    <x v="2231"/>
  </r>
  <r>
    <s v="April"/>
    <x v="1"/>
    <n v="0"/>
    <s v="FREE DELIVERY"/>
    <s v="High"/>
    <n v="45"/>
    <x v="2232"/>
  </r>
  <r>
    <s v="February"/>
    <x v="0"/>
    <n v="2"/>
    <b v="0"/>
    <s v="High"/>
    <n v="49"/>
    <x v="2233"/>
  </r>
  <r>
    <s v="February"/>
    <x v="0"/>
    <n v="3"/>
    <b v="0"/>
    <s v="High"/>
    <n v="2"/>
    <x v="2234"/>
  </r>
  <r>
    <s v="September"/>
    <x v="1"/>
    <n v="9"/>
    <b v="0"/>
    <s v="low"/>
    <n v="30"/>
    <x v="2235"/>
  </r>
  <r>
    <s v="March"/>
    <x v="0"/>
    <n v="1"/>
    <b v="0"/>
    <s v="Critical"/>
    <n v="43"/>
    <x v="2236"/>
  </r>
  <r>
    <s v="October"/>
    <x v="0"/>
    <n v="1"/>
    <b v="0"/>
    <s v="Medium"/>
    <n v="43"/>
    <x v="2237"/>
  </r>
  <r>
    <s v="March"/>
    <x v="0"/>
    <n v="1"/>
    <b v="0"/>
    <s v="Medium"/>
    <n v="15"/>
    <x v="2238"/>
  </r>
  <r>
    <s v="July"/>
    <x v="1"/>
    <n v="5"/>
    <b v="0"/>
    <s v="low"/>
    <n v="30"/>
    <x v="2239"/>
  </r>
  <r>
    <s v="April"/>
    <x v="2"/>
    <n v="1"/>
    <b v="0"/>
    <s v="Critical"/>
    <n v="21"/>
    <x v="2240"/>
  </r>
  <r>
    <s v="February"/>
    <x v="2"/>
    <n v="1"/>
    <b v="0"/>
    <s v="Critical"/>
    <n v="42"/>
    <x v="2241"/>
  </r>
  <r>
    <s v="February"/>
    <x v="2"/>
    <n v="3"/>
    <b v="0"/>
    <s v="Critical"/>
    <n v="35"/>
    <x v="2242"/>
  </r>
  <r>
    <s v="October"/>
    <x v="0"/>
    <n v="2"/>
    <b v="0"/>
    <s v="low"/>
    <n v="31"/>
    <x v="2243"/>
  </r>
  <r>
    <s v="August"/>
    <x v="0"/>
    <n v="4"/>
    <b v="0"/>
    <s v="low"/>
    <n v="20"/>
    <x v="2244"/>
  </r>
  <r>
    <s v="August"/>
    <x v="0"/>
    <n v="7"/>
    <b v="0"/>
    <s v="low"/>
    <n v="34"/>
    <x v="2245"/>
  </r>
  <r>
    <s v="March"/>
    <x v="1"/>
    <n v="2"/>
    <b v="0"/>
    <s v="low"/>
    <n v="17"/>
    <x v="2246"/>
  </r>
  <r>
    <s v="March"/>
    <x v="1"/>
    <n v="5"/>
    <b v="0"/>
    <s v="low"/>
    <n v="19"/>
    <x v="2247"/>
  </r>
  <r>
    <s v="November"/>
    <x v="1"/>
    <n v="3"/>
    <b v="0"/>
    <s v="High"/>
    <n v="17"/>
    <x v="2248"/>
  </r>
  <r>
    <s v="November"/>
    <x v="1"/>
    <n v="1"/>
    <b v="0"/>
    <s v="High"/>
    <n v="24"/>
    <x v="2249"/>
  </r>
  <r>
    <s v="June"/>
    <x v="3"/>
    <n v="0"/>
    <s v="FREE DELIVERY"/>
    <s v="Medium"/>
    <n v="34"/>
    <x v="2250"/>
  </r>
  <r>
    <s v="February"/>
    <x v="3"/>
    <n v="7"/>
    <b v="0"/>
    <s v="low"/>
    <n v="37"/>
    <x v="2251"/>
  </r>
  <r>
    <s v="February"/>
    <x v="3"/>
    <n v="4"/>
    <b v="0"/>
    <s v="low"/>
    <n v="15"/>
    <x v="2252"/>
  </r>
  <r>
    <s v="December"/>
    <x v="0"/>
    <n v="2"/>
    <b v="0"/>
    <s v="Critical"/>
    <n v="34"/>
    <x v="2253"/>
  </r>
  <r>
    <s v="November"/>
    <x v="0"/>
    <n v="2"/>
    <b v="0"/>
    <s v="High"/>
    <n v="37"/>
    <x v="2254"/>
  </r>
  <r>
    <s v="November"/>
    <x v="0"/>
    <n v="2"/>
    <b v="0"/>
    <s v="High"/>
    <n v="16"/>
    <x v="2255"/>
  </r>
  <r>
    <s v="November"/>
    <x v="3"/>
    <n v="3"/>
    <b v="0"/>
    <s v="Medium"/>
    <n v="7"/>
    <x v="2256"/>
  </r>
  <r>
    <s v="August"/>
    <x v="1"/>
    <n v="1"/>
    <b v="0"/>
    <s v="High"/>
    <n v="46"/>
    <x v="2257"/>
  </r>
  <r>
    <s v="March"/>
    <x v="3"/>
    <n v="1"/>
    <b v="0"/>
    <s v="Not Specified"/>
    <n v="42"/>
    <x v="2258"/>
  </r>
  <r>
    <s v="March"/>
    <x v="1"/>
    <n v="2"/>
    <b v="0"/>
    <s v="Medium"/>
    <n v="50"/>
    <x v="2259"/>
  </r>
  <r>
    <s v="December"/>
    <x v="2"/>
    <n v="1"/>
    <b v="0"/>
    <s v="Medium"/>
    <n v="49"/>
    <x v="2260"/>
  </r>
  <r>
    <s v="December"/>
    <x v="2"/>
    <n v="2"/>
    <b v="0"/>
    <s v="Medium"/>
    <n v="22"/>
    <x v="2261"/>
  </r>
  <r>
    <s v="August"/>
    <x v="0"/>
    <n v="1"/>
    <b v="0"/>
    <s v="Critical"/>
    <n v="39"/>
    <x v="2262"/>
  </r>
  <r>
    <s v="December"/>
    <x v="2"/>
    <n v="1"/>
    <b v="0"/>
    <s v="High"/>
    <n v="32"/>
    <x v="2263"/>
  </r>
  <r>
    <s v="October"/>
    <x v="1"/>
    <n v="2"/>
    <b v="0"/>
    <s v="High"/>
    <n v="28"/>
    <x v="2264"/>
  </r>
  <r>
    <s v="October"/>
    <x v="2"/>
    <n v="1"/>
    <b v="0"/>
    <s v="Not Specified"/>
    <n v="19"/>
    <x v="2265"/>
  </r>
  <r>
    <s v="October"/>
    <x v="2"/>
    <n v="1"/>
    <b v="0"/>
    <s v="Not Specified"/>
    <n v="20"/>
    <x v="2186"/>
  </r>
  <r>
    <s v="October"/>
    <x v="2"/>
    <n v="2"/>
    <b v="0"/>
    <s v="Not Specified"/>
    <n v="35"/>
    <x v="2266"/>
  </r>
  <r>
    <s v="February"/>
    <x v="1"/>
    <n v="3"/>
    <b v="0"/>
    <s v="Not Specified"/>
    <n v="15"/>
    <x v="2267"/>
  </r>
  <r>
    <s v="October"/>
    <x v="0"/>
    <n v="9"/>
    <b v="0"/>
    <s v="low"/>
    <n v="25"/>
    <x v="2268"/>
  </r>
  <r>
    <s v="October"/>
    <x v="0"/>
    <n v="2"/>
    <b v="0"/>
    <s v="low"/>
    <n v="4"/>
    <x v="2269"/>
  </r>
  <r>
    <s v="November"/>
    <x v="0"/>
    <n v="0"/>
    <s v="FREE DELIVERY"/>
    <s v="Medium"/>
    <n v="33"/>
    <x v="2270"/>
  </r>
  <r>
    <s v="November"/>
    <x v="3"/>
    <n v="2"/>
    <b v="0"/>
    <s v="High"/>
    <n v="4"/>
    <x v="2271"/>
  </r>
  <r>
    <s v="October"/>
    <x v="3"/>
    <n v="1"/>
    <b v="0"/>
    <s v="Medium"/>
    <n v="12"/>
    <x v="2272"/>
  </r>
  <r>
    <s v="October"/>
    <x v="3"/>
    <n v="2"/>
    <b v="0"/>
    <s v="Medium"/>
    <n v="25"/>
    <x v="2273"/>
  </r>
  <r>
    <s v="August"/>
    <x v="0"/>
    <n v="2"/>
    <b v="0"/>
    <s v="High"/>
    <n v="13"/>
    <x v="2274"/>
  </r>
  <r>
    <s v="August"/>
    <x v="0"/>
    <n v="2"/>
    <b v="0"/>
    <s v="High"/>
    <n v="32"/>
    <x v="2275"/>
  </r>
  <r>
    <s v="October"/>
    <x v="2"/>
    <n v="1"/>
    <b v="0"/>
    <s v="High"/>
    <n v="14"/>
    <x v="2276"/>
  </r>
  <r>
    <s v="October"/>
    <x v="2"/>
    <n v="2"/>
    <b v="0"/>
    <s v="High"/>
    <n v="49"/>
    <x v="2277"/>
  </r>
  <r>
    <s v="September"/>
    <x v="1"/>
    <n v="2"/>
    <b v="0"/>
    <s v="Not Specified"/>
    <n v="34"/>
    <x v="2278"/>
  </r>
  <r>
    <s v="March"/>
    <x v="2"/>
    <n v="1"/>
    <b v="0"/>
    <s v="Medium"/>
    <n v="50"/>
    <x v="2279"/>
  </r>
  <r>
    <s v="March"/>
    <x v="2"/>
    <n v="2"/>
    <b v="0"/>
    <s v="Medium"/>
    <n v="15"/>
    <x v="2280"/>
  </r>
  <r>
    <s v="March"/>
    <x v="2"/>
    <n v="0"/>
    <s v="FREE DELIVERY"/>
    <s v="Medium"/>
    <n v="2"/>
    <x v="2281"/>
  </r>
  <r>
    <s v="May"/>
    <x v="0"/>
    <n v="3"/>
    <b v="0"/>
    <s v="High"/>
    <n v="30"/>
    <x v="2282"/>
  </r>
  <r>
    <s v="August"/>
    <x v="0"/>
    <n v="2"/>
    <b v="0"/>
    <s v="Medium"/>
    <n v="45"/>
    <x v="2283"/>
  </r>
  <r>
    <s v="September"/>
    <x v="0"/>
    <n v="0"/>
    <s v="FREE DELIVERY"/>
    <s v="Medium"/>
    <n v="6"/>
    <x v="2284"/>
  </r>
  <r>
    <s v="September"/>
    <x v="0"/>
    <n v="1"/>
    <b v="0"/>
    <s v="Medium"/>
    <n v="44"/>
    <x v="2285"/>
  </r>
  <r>
    <s v="April"/>
    <x v="3"/>
    <n v="1"/>
    <b v="0"/>
    <s v="High"/>
    <n v="26"/>
    <x v="2286"/>
  </r>
  <r>
    <s v="April"/>
    <x v="3"/>
    <n v="2"/>
    <b v="0"/>
    <s v="High"/>
    <n v="18"/>
    <x v="2287"/>
  </r>
  <r>
    <s v="January"/>
    <x v="1"/>
    <n v="1"/>
    <b v="0"/>
    <s v="Critical"/>
    <n v="41"/>
    <x v="2288"/>
  </r>
  <r>
    <s v="February"/>
    <x v="3"/>
    <n v="2"/>
    <b v="0"/>
    <s v="Critical"/>
    <n v="17"/>
    <x v="2289"/>
  </r>
  <r>
    <s v="February"/>
    <x v="3"/>
    <n v="1"/>
    <b v="0"/>
    <s v="Critical"/>
    <n v="30"/>
    <x v="2290"/>
  </r>
  <r>
    <s v="September"/>
    <x v="2"/>
    <n v="3"/>
    <b v="0"/>
    <s v="Critical"/>
    <n v="28"/>
    <x v="2291"/>
  </r>
  <r>
    <s v="December"/>
    <x v="0"/>
    <n v="3"/>
    <b v="0"/>
    <s v="Critical"/>
    <n v="26"/>
    <x v="2292"/>
  </r>
  <r>
    <s v="December"/>
    <x v="0"/>
    <n v="2"/>
    <b v="0"/>
    <s v="Critical"/>
    <n v="6"/>
    <x v="2293"/>
  </r>
  <r>
    <s v="March"/>
    <x v="0"/>
    <n v="2"/>
    <b v="0"/>
    <s v="low"/>
    <n v="32"/>
    <x v="2294"/>
  </r>
  <r>
    <s v="May"/>
    <x v="1"/>
    <n v="0"/>
    <s v="FREE DELIVERY"/>
    <s v="low"/>
    <n v="45"/>
    <x v="2295"/>
  </r>
  <r>
    <s v="May"/>
    <x v="1"/>
    <n v="4"/>
    <b v="0"/>
    <s v="low"/>
    <n v="37"/>
    <x v="2296"/>
  </r>
  <r>
    <s v="December"/>
    <x v="3"/>
    <n v="1"/>
    <b v="0"/>
    <s v="Medium"/>
    <n v="28"/>
    <x v="2297"/>
  </r>
  <r>
    <s v="December"/>
    <x v="3"/>
    <n v="1"/>
    <b v="0"/>
    <s v="Medium"/>
    <n v="3"/>
    <x v="2298"/>
  </r>
  <r>
    <s v="December"/>
    <x v="0"/>
    <n v="1"/>
    <b v="0"/>
    <s v="High"/>
    <n v="24"/>
    <x v="2299"/>
  </r>
  <r>
    <s v="May"/>
    <x v="2"/>
    <n v="1"/>
    <b v="0"/>
    <s v="Medium"/>
    <n v="21"/>
    <x v="2300"/>
  </r>
  <r>
    <s v="February"/>
    <x v="0"/>
    <n v="2"/>
    <b v="0"/>
    <s v="Critical"/>
    <n v="8"/>
    <x v="2301"/>
  </r>
  <r>
    <s v="April"/>
    <x v="2"/>
    <n v="5"/>
    <b v="0"/>
    <s v="low"/>
    <n v="23"/>
    <x v="2302"/>
  </r>
  <r>
    <s v="April"/>
    <x v="2"/>
    <n v="2"/>
    <b v="0"/>
    <s v="low"/>
    <n v="42"/>
    <x v="2303"/>
  </r>
  <r>
    <s v="July"/>
    <x v="0"/>
    <n v="2"/>
    <b v="0"/>
    <s v="Critical"/>
    <n v="48"/>
    <x v="2304"/>
  </r>
  <r>
    <s v="February"/>
    <x v="1"/>
    <n v="0"/>
    <s v="FREE DELIVERY"/>
    <s v="low"/>
    <n v="13"/>
    <x v="2305"/>
  </r>
  <r>
    <s v="September"/>
    <x v="3"/>
    <n v="1"/>
    <b v="0"/>
    <s v="Not Specified"/>
    <n v="26"/>
    <x v="2306"/>
  </r>
  <r>
    <s v="September"/>
    <x v="3"/>
    <n v="2"/>
    <b v="0"/>
    <s v="Not Specified"/>
    <n v="33"/>
    <x v="2307"/>
  </r>
  <r>
    <s v="September"/>
    <x v="3"/>
    <n v="1"/>
    <b v="0"/>
    <s v="Not Specified"/>
    <n v="8"/>
    <x v="463"/>
  </r>
  <r>
    <s v="May"/>
    <x v="1"/>
    <n v="1"/>
    <b v="0"/>
    <s v="Critical"/>
    <n v="19"/>
    <x v="2308"/>
  </r>
  <r>
    <s v="May"/>
    <x v="1"/>
    <n v="1"/>
    <b v="0"/>
    <s v="Critical"/>
    <n v="17"/>
    <x v="2309"/>
  </r>
  <r>
    <s v="May"/>
    <x v="3"/>
    <n v="0"/>
    <s v="FREE DELIVERY"/>
    <s v="low"/>
    <n v="47"/>
    <x v="2310"/>
  </r>
  <r>
    <s v="May"/>
    <x v="3"/>
    <n v="0"/>
    <s v="FREE DELIVERY"/>
    <s v="low"/>
    <n v="10"/>
    <x v="2311"/>
  </r>
  <r>
    <s v="May"/>
    <x v="3"/>
    <n v="4"/>
    <b v="0"/>
    <s v="low"/>
    <n v="32"/>
    <x v="2312"/>
  </r>
  <r>
    <s v="April"/>
    <x v="2"/>
    <n v="0"/>
    <s v="FREE DELIVERY"/>
    <s v="Critical"/>
    <n v="47"/>
    <x v="2313"/>
  </r>
  <r>
    <s v="April"/>
    <x v="2"/>
    <n v="0"/>
    <s v="FREE DELIVERY"/>
    <s v="Critical"/>
    <n v="13"/>
    <x v="2314"/>
  </r>
  <r>
    <s v="May"/>
    <x v="3"/>
    <n v="2"/>
    <b v="0"/>
    <s v="Medium"/>
    <n v="44"/>
    <x v="2315"/>
  </r>
  <r>
    <s v="July"/>
    <x v="0"/>
    <n v="7"/>
    <b v="0"/>
    <s v="low"/>
    <n v="38"/>
    <x v="2316"/>
  </r>
  <r>
    <s v="July"/>
    <x v="0"/>
    <n v="7"/>
    <b v="0"/>
    <s v="low"/>
    <n v="26"/>
    <x v="2317"/>
  </r>
  <r>
    <s v="November"/>
    <x v="1"/>
    <n v="7"/>
    <b v="0"/>
    <s v="low"/>
    <n v="16"/>
    <x v="2318"/>
  </r>
  <r>
    <s v="July"/>
    <x v="0"/>
    <n v="1"/>
    <b v="0"/>
    <s v="Critical"/>
    <n v="29"/>
    <x v="2319"/>
  </r>
  <r>
    <s v="May"/>
    <x v="1"/>
    <n v="3"/>
    <b v="0"/>
    <s v="High"/>
    <n v="32"/>
    <x v="2320"/>
  </r>
  <r>
    <s v="June"/>
    <x v="3"/>
    <n v="4"/>
    <b v="0"/>
    <s v="low"/>
    <n v="29"/>
    <x v="2321"/>
  </r>
  <r>
    <s v="September"/>
    <x v="1"/>
    <n v="5"/>
    <b v="0"/>
    <s v="low"/>
    <n v="38"/>
    <x v="2322"/>
  </r>
  <r>
    <s v="June"/>
    <x v="0"/>
    <n v="2"/>
    <b v="0"/>
    <s v="High"/>
    <n v="14"/>
    <x v="2323"/>
  </r>
  <r>
    <s v="June"/>
    <x v="0"/>
    <n v="2"/>
    <b v="0"/>
    <s v="High"/>
    <n v="45"/>
    <x v="2324"/>
  </r>
  <r>
    <s v="June"/>
    <x v="0"/>
    <n v="2"/>
    <b v="0"/>
    <s v="High"/>
    <n v="43"/>
    <x v="2325"/>
  </r>
  <r>
    <s v="April"/>
    <x v="3"/>
    <n v="4"/>
    <b v="0"/>
    <s v="low"/>
    <n v="43"/>
    <x v="2326"/>
  </r>
  <r>
    <s v="February"/>
    <x v="2"/>
    <n v="2"/>
    <b v="0"/>
    <s v="Medium"/>
    <n v="46"/>
    <x v="2327"/>
  </r>
  <r>
    <s v="February"/>
    <x v="2"/>
    <n v="2"/>
    <b v="0"/>
    <s v="High"/>
    <n v="28"/>
    <x v="2328"/>
  </r>
  <r>
    <s v="August"/>
    <x v="3"/>
    <n v="1"/>
    <b v="0"/>
    <s v="High"/>
    <n v="47"/>
    <x v="2329"/>
  </r>
  <r>
    <s v="July"/>
    <x v="1"/>
    <n v="2"/>
    <b v="0"/>
    <s v="low"/>
    <n v="35"/>
    <x v="2330"/>
  </r>
  <r>
    <s v="July"/>
    <x v="1"/>
    <n v="2"/>
    <b v="0"/>
    <s v="low"/>
    <n v="13"/>
    <x v="2331"/>
  </r>
  <r>
    <s v="February"/>
    <x v="0"/>
    <n v="2"/>
    <b v="0"/>
    <s v="Not Specified"/>
    <n v="29"/>
    <x v="2332"/>
  </r>
  <r>
    <s v="September"/>
    <x v="0"/>
    <n v="0"/>
    <s v="FREE DELIVERY"/>
    <s v="low"/>
    <n v="9"/>
    <x v="2333"/>
  </r>
  <r>
    <s v="October"/>
    <x v="0"/>
    <n v="4"/>
    <b v="0"/>
    <s v="low"/>
    <n v="25"/>
    <x v="2334"/>
  </r>
  <r>
    <s v="September"/>
    <x v="3"/>
    <n v="1"/>
    <b v="0"/>
    <s v="Critical"/>
    <n v="4"/>
    <x v="2335"/>
  </r>
  <r>
    <s v="July"/>
    <x v="3"/>
    <n v="2"/>
    <b v="0"/>
    <s v="Medium"/>
    <n v="39"/>
    <x v="2336"/>
  </r>
  <r>
    <s v="February"/>
    <x v="1"/>
    <n v="1"/>
    <b v="0"/>
    <s v="Not Specified"/>
    <n v="21"/>
    <x v="2337"/>
  </r>
  <r>
    <s v="October"/>
    <x v="2"/>
    <n v="9"/>
    <b v="0"/>
    <s v="low"/>
    <n v="21"/>
    <x v="2338"/>
  </r>
  <r>
    <s v="February"/>
    <x v="1"/>
    <n v="0"/>
    <s v="FREE DELIVERY"/>
    <s v="Medium"/>
    <n v="36"/>
    <x v="2339"/>
  </r>
  <r>
    <s v="February"/>
    <x v="3"/>
    <n v="1"/>
    <b v="0"/>
    <s v="Medium"/>
    <n v="22"/>
    <x v="2340"/>
  </r>
  <r>
    <s v="May"/>
    <x v="2"/>
    <n v="1"/>
    <b v="0"/>
    <s v="High"/>
    <n v="22"/>
    <x v="2341"/>
  </r>
  <r>
    <s v="September"/>
    <x v="3"/>
    <n v="1"/>
    <b v="0"/>
    <s v="Medium"/>
    <n v="45"/>
    <x v="2342"/>
  </r>
  <r>
    <s v="September"/>
    <x v="3"/>
    <n v="1"/>
    <b v="0"/>
    <s v="Medium"/>
    <n v="11"/>
    <x v="2343"/>
  </r>
  <r>
    <s v="January"/>
    <x v="2"/>
    <n v="5"/>
    <b v="0"/>
    <s v="low"/>
    <n v="36"/>
    <x v="2344"/>
  </r>
  <r>
    <s v="January"/>
    <x v="2"/>
    <n v="2"/>
    <b v="0"/>
    <s v="low"/>
    <n v="3"/>
    <x v="2345"/>
  </r>
  <r>
    <s v="January"/>
    <x v="2"/>
    <n v="5"/>
    <b v="0"/>
    <s v="low"/>
    <n v="26"/>
    <x v="2346"/>
  </r>
  <r>
    <s v="July"/>
    <x v="0"/>
    <n v="1"/>
    <b v="0"/>
    <s v="High"/>
    <n v="18"/>
    <x v="2347"/>
  </r>
  <r>
    <s v="April"/>
    <x v="1"/>
    <n v="1"/>
    <b v="0"/>
    <s v="Not Specified"/>
    <n v="40"/>
    <x v="2348"/>
  </r>
  <r>
    <s v="April"/>
    <x v="1"/>
    <n v="2"/>
    <b v="0"/>
    <s v="Not Specified"/>
    <n v="5"/>
    <x v="2349"/>
  </r>
  <r>
    <s v="December"/>
    <x v="0"/>
    <n v="1"/>
    <b v="0"/>
    <s v="Medium"/>
    <n v="15"/>
    <x v="2350"/>
  </r>
  <r>
    <s v="October"/>
    <x v="2"/>
    <n v="2"/>
    <b v="0"/>
    <s v="low"/>
    <n v="48"/>
    <x v="2351"/>
  </r>
  <r>
    <s v="February"/>
    <x v="0"/>
    <n v="7"/>
    <b v="0"/>
    <s v="low"/>
    <n v="27"/>
    <x v="2352"/>
  </r>
  <r>
    <s v="October"/>
    <x v="1"/>
    <n v="2"/>
    <b v="0"/>
    <s v="Not Specified"/>
    <n v="50"/>
    <x v="2353"/>
  </r>
  <r>
    <s v="April"/>
    <x v="3"/>
    <n v="2"/>
    <b v="0"/>
    <s v="Critical"/>
    <n v="16"/>
    <x v="2354"/>
  </r>
  <r>
    <s v="April"/>
    <x v="3"/>
    <n v="2"/>
    <b v="0"/>
    <s v="Critical"/>
    <n v="24"/>
    <x v="2355"/>
  </r>
  <r>
    <s v="March"/>
    <x v="0"/>
    <n v="3"/>
    <b v="0"/>
    <s v="Critical"/>
    <n v="3"/>
    <x v="2356"/>
  </r>
  <r>
    <s v="March"/>
    <x v="0"/>
    <n v="1"/>
    <b v="0"/>
    <s v="Critical"/>
    <n v="16"/>
    <x v="2357"/>
  </r>
  <r>
    <s v="March"/>
    <x v="0"/>
    <n v="0"/>
    <s v="FREE DELIVERY"/>
    <s v="Critical"/>
    <n v="18"/>
    <x v="2358"/>
  </r>
  <r>
    <s v="July"/>
    <x v="3"/>
    <n v="1"/>
    <b v="0"/>
    <s v="High"/>
    <n v="35"/>
    <x v="2359"/>
  </r>
  <r>
    <s v="August"/>
    <x v="3"/>
    <n v="2"/>
    <b v="0"/>
    <s v="High"/>
    <n v="2"/>
    <x v="2360"/>
  </r>
  <r>
    <s v="August"/>
    <x v="3"/>
    <n v="2"/>
    <b v="0"/>
    <s v="High"/>
    <n v="8"/>
    <x v="2361"/>
  </r>
  <r>
    <s v="December"/>
    <x v="2"/>
    <n v="3"/>
    <b v="0"/>
    <s v="Critical"/>
    <n v="24"/>
    <x v="2362"/>
  </r>
  <r>
    <s v="December"/>
    <x v="2"/>
    <n v="2"/>
    <b v="0"/>
    <s v="Critical"/>
    <n v="17"/>
    <x v="2363"/>
  </r>
  <r>
    <s v="December"/>
    <x v="2"/>
    <n v="2"/>
    <b v="0"/>
    <s v="Critical"/>
    <n v="40"/>
    <x v="2364"/>
  </r>
  <r>
    <s v="December"/>
    <x v="2"/>
    <n v="1"/>
    <b v="0"/>
    <s v="Critical"/>
    <n v="16"/>
    <x v="2365"/>
  </r>
  <r>
    <s v="December"/>
    <x v="2"/>
    <n v="2"/>
    <b v="0"/>
    <s v="Critical"/>
    <n v="25"/>
    <x v="2366"/>
  </r>
  <r>
    <s v="January"/>
    <x v="3"/>
    <n v="3"/>
    <b v="0"/>
    <s v="High"/>
    <n v="27"/>
    <x v="2367"/>
  </r>
  <r>
    <s v="May"/>
    <x v="0"/>
    <n v="0"/>
    <s v="FREE DELIVERY"/>
    <s v="Medium"/>
    <n v="39"/>
    <x v="2368"/>
  </r>
  <r>
    <s v="April"/>
    <x v="1"/>
    <n v="2"/>
    <b v="0"/>
    <s v="Medium"/>
    <n v="27"/>
    <x v="2369"/>
  </r>
  <r>
    <s v="April"/>
    <x v="1"/>
    <n v="2"/>
    <b v="0"/>
    <s v="Medium"/>
    <n v="43"/>
    <x v="2370"/>
  </r>
  <r>
    <s v="December"/>
    <x v="0"/>
    <n v="2"/>
    <b v="0"/>
    <s v="Not Specified"/>
    <n v="32"/>
    <x v="2371"/>
  </r>
  <r>
    <s v="March"/>
    <x v="2"/>
    <n v="2"/>
    <b v="0"/>
    <s v="High"/>
    <n v="6"/>
    <x v="2372"/>
  </r>
  <r>
    <s v="June"/>
    <x v="0"/>
    <n v="4"/>
    <b v="0"/>
    <s v="low"/>
    <n v="18"/>
    <x v="2373"/>
  </r>
  <r>
    <s v="June"/>
    <x v="0"/>
    <n v="9"/>
    <b v="0"/>
    <s v="low"/>
    <n v="27"/>
    <x v="2374"/>
  </r>
  <r>
    <s v="May"/>
    <x v="0"/>
    <n v="1"/>
    <b v="0"/>
    <s v="Medium"/>
    <n v="19"/>
    <x v="2375"/>
  </r>
  <r>
    <s v="June"/>
    <x v="0"/>
    <n v="7"/>
    <b v="0"/>
    <s v="low"/>
    <n v="25"/>
    <x v="2376"/>
  </r>
  <r>
    <s v="February"/>
    <x v="0"/>
    <n v="1"/>
    <b v="0"/>
    <s v="Medium"/>
    <n v="4"/>
    <x v="2377"/>
  </r>
  <r>
    <s v="May"/>
    <x v="2"/>
    <n v="2"/>
    <b v="0"/>
    <s v="low"/>
    <n v="16"/>
    <x v="2378"/>
  </r>
  <r>
    <s v="May"/>
    <x v="2"/>
    <n v="0"/>
    <s v="FREE DELIVERY"/>
    <s v="low"/>
    <n v="22"/>
    <x v="2379"/>
  </r>
  <r>
    <s v="May"/>
    <x v="2"/>
    <n v="4"/>
    <b v="0"/>
    <s v="low"/>
    <n v="17"/>
    <x v="2380"/>
  </r>
  <r>
    <s v="December"/>
    <x v="1"/>
    <n v="2"/>
    <b v="0"/>
    <s v="Critical"/>
    <n v="32"/>
    <x v="2381"/>
  </r>
  <r>
    <s v="December"/>
    <x v="1"/>
    <n v="2"/>
    <b v="0"/>
    <s v="Critical"/>
    <n v="32"/>
    <x v="2382"/>
  </r>
  <r>
    <s v="May"/>
    <x v="1"/>
    <n v="1"/>
    <b v="0"/>
    <s v="Critical"/>
    <n v="6"/>
    <x v="2383"/>
  </r>
  <r>
    <s v="May"/>
    <x v="1"/>
    <n v="1"/>
    <b v="0"/>
    <s v="Critical"/>
    <n v="32"/>
    <x v="2384"/>
  </r>
  <r>
    <s v="November"/>
    <x v="0"/>
    <n v="0"/>
    <s v="FREE DELIVERY"/>
    <s v="High"/>
    <n v="13"/>
    <x v="2385"/>
  </r>
  <r>
    <s v="February"/>
    <x v="3"/>
    <n v="1"/>
    <b v="0"/>
    <s v="Critical"/>
    <n v="17"/>
    <x v="2386"/>
  </r>
  <r>
    <s v="November"/>
    <x v="1"/>
    <n v="0"/>
    <s v="FREE DELIVERY"/>
    <s v="High"/>
    <n v="43"/>
    <x v="2387"/>
  </r>
  <r>
    <s v="December"/>
    <x v="3"/>
    <n v="2"/>
    <b v="0"/>
    <s v="Not Specified"/>
    <n v="44"/>
    <x v="2388"/>
  </r>
  <r>
    <s v="February"/>
    <x v="2"/>
    <n v="2"/>
    <b v="0"/>
    <s v="low"/>
    <n v="1"/>
    <x v="2389"/>
  </r>
  <r>
    <s v="February"/>
    <x v="2"/>
    <n v="4"/>
    <b v="0"/>
    <s v="low"/>
    <n v="50"/>
    <x v="2390"/>
  </r>
  <r>
    <s v="February"/>
    <x v="2"/>
    <n v="0"/>
    <s v="FREE DELIVERY"/>
    <s v="Medium"/>
    <n v="32"/>
    <x v="2391"/>
  </r>
  <r>
    <s v="February"/>
    <x v="2"/>
    <n v="3"/>
    <b v="0"/>
    <s v="Medium"/>
    <n v="27"/>
    <x v="2392"/>
  </r>
  <r>
    <s v="April"/>
    <x v="0"/>
    <n v="1"/>
    <b v="0"/>
    <s v="Critical"/>
    <n v="34"/>
    <x v="2393"/>
  </r>
  <r>
    <s v="February"/>
    <x v="1"/>
    <n v="1"/>
    <b v="0"/>
    <s v="Medium"/>
    <n v="7"/>
    <x v="2394"/>
  </r>
  <r>
    <s v="December"/>
    <x v="3"/>
    <n v="2"/>
    <b v="0"/>
    <s v="Medium"/>
    <n v="43"/>
    <x v="2395"/>
  </r>
  <r>
    <s v="December"/>
    <x v="3"/>
    <n v="3"/>
    <b v="0"/>
    <s v="Medium"/>
    <n v="23"/>
    <x v="2396"/>
  </r>
  <r>
    <s v="July"/>
    <x v="1"/>
    <n v="4"/>
    <b v="0"/>
    <s v="low"/>
    <n v="8"/>
    <x v="2397"/>
  </r>
  <r>
    <s v="May"/>
    <x v="3"/>
    <n v="0"/>
    <s v="FREE DELIVERY"/>
    <s v="low"/>
    <n v="22"/>
    <x v="2398"/>
  </r>
  <r>
    <s v="March"/>
    <x v="0"/>
    <n v="1"/>
    <b v="0"/>
    <s v="High"/>
    <n v="32"/>
    <x v="2399"/>
  </r>
  <r>
    <s v="June"/>
    <x v="3"/>
    <n v="2"/>
    <b v="0"/>
    <s v="low"/>
    <n v="31"/>
    <x v="2400"/>
  </r>
  <r>
    <s v="May"/>
    <x v="1"/>
    <n v="2"/>
    <b v="0"/>
    <s v="Medium"/>
    <n v="10"/>
    <x v="2401"/>
  </r>
  <r>
    <s v="May"/>
    <x v="1"/>
    <n v="2"/>
    <b v="0"/>
    <s v="Medium"/>
    <n v="19"/>
    <x v="2402"/>
  </r>
  <r>
    <s v="April"/>
    <x v="1"/>
    <n v="2"/>
    <b v="0"/>
    <s v="Not Specified"/>
    <n v="35"/>
    <x v="2403"/>
  </r>
  <r>
    <s v="July"/>
    <x v="2"/>
    <n v="5"/>
    <b v="0"/>
    <s v="low"/>
    <n v="6"/>
    <x v="2404"/>
  </r>
  <r>
    <s v="March"/>
    <x v="2"/>
    <n v="1"/>
    <b v="0"/>
    <s v="Medium"/>
    <n v="29"/>
    <x v="2405"/>
  </r>
  <r>
    <s v="January"/>
    <x v="1"/>
    <n v="2"/>
    <b v="0"/>
    <s v="Medium"/>
    <n v="30"/>
    <x v="2406"/>
  </r>
  <r>
    <s v="January"/>
    <x v="1"/>
    <n v="2"/>
    <b v="0"/>
    <s v="Medium"/>
    <n v="12"/>
    <x v="2407"/>
  </r>
  <r>
    <s v="November"/>
    <x v="0"/>
    <n v="1"/>
    <b v="0"/>
    <s v="Not Specified"/>
    <n v="35"/>
    <x v="2408"/>
  </r>
  <r>
    <s v="November"/>
    <x v="0"/>
    <n v="0"/>
    <s v="FREE DELIVERY"/>
    <s v="Not Specified"/>
    <n v="35"/>
    <x v="2409"/>
  </r>
  <r>
    <s v="November"/>
    <x v="0"/>
    <n v="1"/>
    <b v="0"/>
    <s v="Not Specified"/>
    <n v="47"/>
    <x v="2410"/>
  </r>
  <r>
    <s v="March"/>
    <x v="3"/>
    <n v="0"/>
    <s v="FREE DELIVERY"/>
    <s v="Not Specified"/>
    <n v="16"/>
    <x v="2411"/>
  </r>
  <r>
    <s v="December"/>
    <x v="1"/>
    <n v="4"/>
    <b v="0"/>
    <s v="low"/>
    <n v="4"/>
    <x v="2412"/>
  </r>
  <r>
    <s v="December"/>
    <x v="1"/>
    <n v="5"/>
    <b v="0"/>
    <s v="low"/>
    <n v="8"/>
    <x v="2413"/>
  </r>
  <r>
    <s v="February"/>
    <x v="0"/>
    <n v="2"/>
    <b v="0"/>
    <s v="High"/>
    <n v="4"/>
    <x v="2414"/>
  </r>
  <r>
    <s v="February"/>
    <x v="0"/>
    <n v="1"/>
    <b v="0"/>
    <s v="High"/>
    <n v="5"/>
    <x v="2415"/>
  </r>
  <r>
    <s v="November"/>
    <x v="3"/>
    <n v="1"/>
    <b v="0"/>
    <s v="Medium"/>
    <n v="4"/>
    <x v="2416"/>
  </r>
  <r>
    <s v="September"/>
    <x v="1"/>
    <n v="2"/>
    <b v="0"/>
    <s v="Critical"/>
    <n v="31"/>
    <x v="2417"/>
  </r>
  <r>
    <s v="March"/>
    <x v="3"/>
    <n v="2"/>
    <b v="0"/>
    <s v="Not Specified"/>
    <n v="29"/>
    <x v="2418"/>
  </r>
  <r>
    <s v="March"/>
    <x v="3"/>
    <n v="0"/>
    <s v="FREE DELIVERY"/>
    <s v="High"/>
    <n v="28"/>
    <x v="2419"/>
  </r>
  <r>
    <s v="March"/>
    <x v="0"/>
    <n v="4"/>
    <b v="0"/>
    <s v="low"/>
    <n v="29"/>
    <x v="2420"/>
  </r>
  <r>
    <s v="January"/>
    <x v="3"/>
    <n v="1"/>
    <b v="0"/>
    <s v="High"/>
    <n v="3"/>
    <x v="2421"/>
  </r>
  <r>
    <s v="May"/>
    <x v="2"/>
    <n v="2"/>
    <b v="0"/>
    <s v="Critical"/>
    <n v="48"/>
    <x v="2422"/>
  </r>
  <r>
    <s v="May"/>
    <x v="2"/>
    <n v="2"/>
    <b v="0"/>
    <s v="Critical"/>
    <n v="13"/>
    <x v="2423"/>
  </r>
  <r>
    <s v="May"/>
    <x v="2"/>
    <n v="2"/>
    <b v="0"/>
    <s v="Medium"/>
    <n v="34"/>
    <x v="2424"/>
  </r>
  <r>
    <s v="September"/>
    <x v="2"/>
    <n v="2"/>
    <b v="0"/>
    <s v="Not Specified"/>
    <n v="48"/>
    <x v="2425"/>
  </r>
  <r>
    <s v="July"/>
    <x v="3"/>
    <n v="5"/>
    <b v="0"/>
    <s v="low"/>
    <n v="12"/>
    <x v="2426"/>
  </r>
  <r>
    <s v="December"/>
    <x v="2"/>
    <n v="0"/>
    <s v="FREE DELIVERY"/>
    <s v="Critical"/>
    <n v="27"/>
    <x v="2427"/>
  </r>
  <r>
    <s v="December"/>
    <x v="2"/>
    <n v="2"/>
    <b v="0"/>
    <s v="Critical"/>
    <n v="12"/>
    <x v="2428"/>
  </r>
  <r>
    <s v="December"/>
    <x v="2"/>
    <n v="0"/>
    <s v="FREE DELIVERY"/>
    <s v="Critical"/>
    <n v="42"/>
    <x v="2429"/>
  </r>
  <r>
    <s v="November"/>
    <x v="1"/>
    <n v="2"/>
    <b v="0"/>
    <s v="High"/>
    <n v="28"/>
    <x v="2430"/>
  </r>
  <r>
    <s v="June"/>
    <x v="0"/>
    <n v="5"/>
    <b v="0"/>
    <s v="low"/>
    <n v="26"/>
    <x v="2431"/>
  </r>
  <r>
    <s v="June"/>
    <x v="0"/>
    <n v="4"/>
    <b v="0"/>
    <s v="low"/>
    <n v="10"/>
    <x v="2432"/>
  </r>
  <r>
    <s v="March"/>
    <x v="1"/>
    <n v="9"/>
    <b v="0"/>
    <s v="low"/>
    <n v="34"/>
    <x v="2433"/>
  </r>
  <r>
    <s v="December"/>
    <x v="1"/>
    <n v="2"/>
    <b v="0"/>
    <s v="Not Specified"/>
    <n v="13"/>
    <x v="2434"/>
  </r>
  <r>
    <s v="February"/>
    <x v="3"/>
    <n v="0"/>
    <s v="FREE DELIVERY"/>
    <s v="High"/>
    <n v="39"/>
    <x v="2435"/>
  </r>
  <r>
    <s v="March"/>
    <x v="0"/>
    <n v="0"/>
    <s v="FREE DELIVERY"/>
    <s v="Medium"/>
    <n v="19"/>
    <x v="2436"/>
  </r>
  <r>
    <s v="September"/>
    <x v="0"/>
    <n v="0"/>
    <s v="FREE DELIVERY"/>
    <s v="Medium"/>
    <n v="8"/>
    <x v="2437"/>
  </r>
  <r>
    <s v="March"/>
    <x v="0"/>
    <n v="2"/>
    <b v="0"/>
    <s v="low"/>
    <n v="38"/>
    <x v="2438"/>
  </r>
  <r>
    <s v="November"/>
    <x v="2"/>
    <n v="0"/>
    <s v="FREE DELIVERY"/>
    <s v="Not Specified"/>
    <n v="39"/>
    <x v="2439"/>
  </r>
  <r>
    <s v="November"/>
    <x v="2"/>
    <n v="1"/>
    <b v="0"/>
    <s v="Not Specified"/>
    <n v="47"/>
    <x v="2440"/>
  </r>
  <r>
    <s v="November"/>
    <x v="0"/>
    <n v="2"/>
    <b v="0"/>
    <s v="Not Specified"/>
    <n v="23"/>
    <x v="2441"/>
  </r>
  <r>
    <s v="December"/>
    <x v="3"/>
    <n v="2"/>
    <b v="0"/>
    <s v="High"/>
    <n v="36"/>
    <x v="2442"/>
  </r>
  <r>
    <s v="December"/>
    <x v="3"/>
    <n v="2"/>
    <b v="0"/>
    <s v="High"/>
    <n v="39"/>
    <x v="2443"/>
  </r>
  <r>
    <s v="June"/>
    <x v="2"/>
    <n v="4"/>
    <b v="0"/>
    <s v="low"/>
    <n v="9"/>
    <x v="2444"/>
  </r>
  <r>
    <s v="June"/>
    <x v="2"/>
    <n v="7"/>
    <b v="0"/>
    <s v="low"/>
    <n v="14"/>
    <x v="2445"/>
  </r>
  <r>
    <s v="June"/>
    <x v="2"/>
    <n v="7"/>
    <b v="0"/>
    <s v="low"/>
    <n v="15"/>
    <x v="2446"/>
  </r>
  <r>
    <s v="March"/>
    <x v="1"/>
    <n v="5"/>
    <b v="0"/>
    <s v="low"/>
    <n v="11"/>
    <x v="2447"/>
  </r>
  <r>
    <s v="March"/>
    <x v="1"/>
    <n v="9"/>
    <b v="0"/>
    <s v="low"/>
    <n v="10"/>
    <x v="2448"/>
  </r>
  <r>
    <s v="September"/>
    <x v="2"/>
    <n v="0"/>
    <s v="FREE DELIVERY"/>
    <s v="Not Specified"/>
    <n v="37"/>
    <x v="2449"/>
  </r>
  <r>
    <s v="October"/>
    <x v="0"/>
    <n v="2"/>
    <b v="0"/>
    <s v="High"/>
    <n v="9"/>
    <x v="2450"/>
  </r>
  <r>
    <s v="October"/>
    <x v="0"/>
    <n v="1"/>
    <b v="0"/>
    <s v="High"/>
    <n v="6"/>
    <x v="2451"/>
  </r>
  <r>
    <s v="April"/>
    <x v="1"/>
    <n v="2"/>
    <b v="0"/>
    <s v="Not Specified"/>
    <n v="5"/>
    <x v="2452"/>
  </r>
  <r>
    <s v="April"/>
    <x v="1"/>
    <n v="2"/>
    <b v="0"/>
    <s v="Not Specified"/>
    <n v="39"/>
    <x v="2453"/>
  </r>
  <r>
    <s v="April"/>
    <x v="1"/>
    <n v="0"/>
    <s v="FREE DELIVERY"/>
    <s v="Not Specified"/>
    <n v="7"/>
    <x v="2454"/>
  </r>
  <r>
    <s v="August"/>
    <x v="3"/>
    <n v="3"/>
    <b v="0"/>
    <s v="Medium"/>
    <n v="34"/>
    <x v="2455"/>
  </r>
  <r>
    <s v="April"/>
    <x v="3"/>
    <n v="2"/>
    <b v="0"/>
    <s v="Critical"/>
    <n v="40"/>
    <x v="2456"/>
  </r>
  <r>
    <s v="May"/>
    <x v="1"/>
    <n v="2"/>
    <b v="0"/>
    <s v="Critical"/>
    <n v="6"/>
    <x v="2457"/>
  </r>
  <r>
    <s v="July"/>
    <x v="3"/>
    <n v="2"/>
    <b v="0"/>
    <s v="Medium"/>
    <n v="23"/>
    <x v="2458"/>
  </r>
  <r>
    <s v="July"/>
    <x v="3"/>
    <n v="1"/>
    <b v="0"/>
    <s v="Medium"/>
    <n v="30"/>
    <x v="2459"/>
  </r>
  <r>
    <s v="March"/>
    <x v="2"/>
    <n v="1"/>
    <b v="0"/>
    <s v="High"/>
    <n v="12"/>
    <x v="2460"/>
  </r>
  <r>
    <s v="June"/>
    <x v="1"/>
    <n v="1"/>
    <b v="0"/>
    <s v="Medium"/>
    <n v="10"/>
    <x v="2461"/>
  </r>
  <r>
    <s v="April"/>
    <x v="1"/>
    <n v="2"/>
    <b v="0"/>
    <s v="Critical"/>
    <n v="32"/>
    <x v="2462"/>
  </r>
  <r>
    <s v="April"/>
    <x v="1"/>
    <n v="1"/>
    <b v="0"/>
    <s v="Critical"/>
    <n v="9"/>
    <x v="2463"/>
  </r>
  <r>
    <s v="March"/>
    <x v="2"/>
    <n v="1"/>
    <b v="0"/>
    <s v="Medium"/>
    <n v="5"/>
    <x v="2464"/>
  </r>
  <r>
    <s v="May"/>
    <x v="1"/>
    <n v="7"/>
    <b v="0"/>
    <s v="low"/>
    <n v="48"/>
    <x v="2465"/>
  </r>
  <r>
    <s v="May"/>
    <x v="1"/>
    <n v="5"/>
    <b v="0"/>
    <s v="low"/>
    <n v="41"/>
    <x v="2466"/>
  </r>
  <r>
    <s v="December"/>
    <x v="2"/>
    <n v="2"/>
    <b v="0"/>
    <s v="High"/>
    <n v="34"/>
    <x v="2467"/>
  </r>
  <r>
    <s v="October"/>
    <x v="0"/>
    <n v="2"/>
    <b v="0"/>
    <s v="Critical"/>
    <n v="24"/>
    <x v="2468"/>
  </r>
  <r>
    <s v="September"/>
    <x v="3"/>
    <n v="0"/>
    <s v="FREE DELIVERY"/>
    <s v="Critical"/>
    <n v="43"/>
    <x v="2469"/>
  </r>
  <r>
    <s v="December"/>
    <x v="3"/>
    <n v="3"/>
    <b v="0"/>
    <s v="Critical"/>
    <n v="44"/>
    <x v="2470"/>
  </r>
  <r>
    <s v="August"/>
    <x v="2"/>
    <n v="1"/>
    <b v="0"/>
    <s v="Critical"/>
    <n v="32"/>
    <x v="2471"/>
  </r>
  <r>
    <s v="August"/>
    <x v="2"/>
    <n v="2"/>
    <b v="0"/>
    <s v="Critical"/>
    <n v="7"/>
    <x v="2472"/>
  </r>
  <r>
    <s v="March"/>
    <x v="1"/>
    <n v="0"/>
    <s v="FREE DELIVERY"/>
    <s v="low"/>
    <n v="40"/>
    <x v="2473"/>
  </r>
  <r>
    <s v="January"/>
    <x v="0"/>
    <n v="1"/>
    <b v="0"/>
    <s v="Medium"/>
    <n v="1"/>
    <x v="2474"/>
  </r>
  <r>
    <s v="October"/>
    <x v="1"/>
    <n v="1"/>
    <b v="0"/>
    <s v="High"/>
    <n v="9"/>
    <x v="2475"/>
  </r>
  <r>
    <s v="March"/>
    <x v="3"/>
    <n v="1"/>
    <b v="0"/>
    <s v="Not Specified"/>
    <n v="32"/>
    <x v="2476"/>
  </r>
  <r>
    <s v="February"/>
    <x v="3"/>
    <n v="1"/>
    <b v="0"/>
    <s v="Medium"/>
    <n v="28"/>
    <x v="2477"/>
  </r>
  <r>
    <s v="February"/>
    <x v="3"/>
    <n v="2"/>
    <b v="0"/>
    <s v="Medium"/>
    <n v="41"/>
    <x v="2478"/>
  </r>
  <r>
    <s v="July"/>
    <x v="3"/>
    <n v="2"/>
    <b v="0"/>
    <s v="low"/>
    <n v="21"/>
    <x v="2479"/>
  </r>
  <r>
    <s v="July"/>
    <x v="3"/>
    <n v="4"/>
    <b v="0"/>
    <s v="low"/>
    <n v="14"/>
    <x v="2480"/>
  </r>
  <r>
    <s v="July"/>
    <x v="3"/>
    <n v="7"/>
    <b v="0"/>
    <s v="low"/>
    <n v="9"/>
    <x v="2481"/>
  </r>
  <r>
    <s v="July"/>
    <x v="3"/>
    <n v="2"/>
    <b v="0"/>
    <s v="low"/>
    <n v="14"/>
    <x v="2482"/>
  </r>
  <r>
    <s v="November"/>
    <x v="2"/>
    <n v="5"/>
    <b v="0"/>
    <s v="low"/>
    <n v="23"/>
    <x v="2483"/>
  </r>
  <r>
    <s v="May"/>
    <x v="0"/>
    <n v="1"/>
    <b v="0"/>
    <s v="Not Specified"/>
    <n v="34"/>
    <x v="2484"/>
  </r>
  <r>
    <s v="May"/>
    <x v="0"/>
    <n v="1"/>
    <b v="0"/>
    <s v="Not Specified"/>
    <n v="16"/>
    <x v="2485"/>
  </r>
  <r>
    <s v="May"/>
    <x v="0"/>
    <n v="2"/>
    <b v="0"/>
    <s v="Not Specified"/>
    <n v="6"/>
    <x v="2486"/>
  </r>
  <r>
    <s v="May"/>
    <x v="0"/>
    <n v="2"/>
    <b v="0"/>
    <s v="Not Specified"/>
    <n v="21"/>
    <x v="2487"/>
  </r>
  <r>
    <s v="May"/>
    <x v="0"/>
    <n v="1"/>
    <b v="0"/>
    <s v="Critical"/>
    <n v="29"/>
    <x v="2488"/>
  </r>
  <r>
    <s v="January"/>
    <x v="3"/>
    <n v="1"/>
    <b v="0"/>
    <s v="Critical"/>
    <n v="43"/>
    <x v="118"/>
  </r>
  <r>
    <s v="January"/>
    <x v="3"/>
    <n v="2"/>
    <b v="0"/>
    <s v="Critical"/>
    <n v="29"/>
    <x v="2489"/>
  </r>
  <r>
    <s v="January"/>
    <x v="3"/>
    <n v="0"/>
    <s v="FREE DELIVERY"/>
    <s v="Critical"/>
    <n v="48"/>
    <x v="2490"/>
  </r>
  <r>
    <s v="January"/>
    <x v="3"/>
    <n v="1"/>
    <b v="0"/>
    <s v="Critical"/>
    <n v="49"/>
    <x v="2491"/>
  </r>
  <r>
    <s v="January"/>
    <x v="3"/>
    <n v="0"/>
    <s v="FREE DELIVERY"/>
    <s v="Critical"/>
    <n v="25"/>
    <x v="2492"/>
  </r>
  <r>
    <s v="March"/>
    <x v="3"/>
    <n v="2"/>
    <b v="0"/>
    <s v="Medium"/>
    <n v="25"/>
    <x v="2493"/>
  </r>
  <r>
    <s v="March"/>
    <x v="3"/>
    <n v="2"/>
    <b v="0"/>
    <s v="Medium"/>
    <n v="45"/>
    <x v="2494"/>
  </r>
  <r>
    <s v="March"/>
    <x v="3"/>
    <n v="1"/>
    <b v="0"/>
    <s v="Medium"/>
    <n v="6"/>
    <x v="2495"/>
  </r>
  <r>
    <s v="January"/>
    <x v="0"/>
    <n v="1"/>
    <b v="0"/>
    <s v="Not Specified"/>
    <n v="37"/>
    <x v="2496"/>
  </r>
  <r>
    <s v="July"/>
    <x v="3"/>
    <n v="2"/>
    <b v="0"/>
    <s v="low"/>
    <n v="16"/>
    <x v="2497"/>
  </r>
  <r>
    <s v="January"/>
    <x v="2"/>
    <n v="0"/>
    <s v="FREE DELIVERY"/>
    <s v="High"/>
    <n v="26"/>
    <x v="2498"/>
  </r>
  <r>
    <s v="February"/>
    <x v="1"/>
    <n v="2"/>
    <b v="0"/>
    <s v="High"/>
    <n v="48"/>
    <x v="2499"/>
  </r>
  <r>
    <s v="February"/>
    <x v="1"/>
    <n v="2"/>
    <b v="0"/>
    <s v="High"/>
    <n v="12"/>
    <x v="2500"/>
  </r>
  <r>
    <s v="October"/>
    <x v="0"/>
    <n v="1"/>
    <b v="0"/>
    <s v="Medium"/>
    <n v="14"/>
    <x v="2501"/>
  </r>
  <r>
    <s v="October"/>
    <x v="0"/>
    <n v="1"/>
    <b v="0"/>
    <s v="Medium"/>
    <n v="41"/>
    <x v="2502"/>
  </r>
  <r>
    <s v="August"/>
    <x v="2"/>
    <n v="1"/>
    <b v="0"/>
    <s v="Medium"/>
    <n v="50"/>
    <x v="2503"/>
  </r>
  <r>
    <s v="August"/>
    <x v="2"/>
    <n v="1"/>
    <b v="0"/>
    <s v="Medium"/>
    <n v="25"/>
    <x v="2504"/>
  </r>
  <r>
    <s v="June"/>
    <x v="0"/>
    <n v="4"/>
    <b v="0"/>
    <s v="low"/>
    <n v="3"/>
    <x v="2505"/>
  </r>
  <r>
    <s v="June"/>
    <x v="0"/>
    <n v="7"/>
    <b v="0"/>
    <s v="low"/>
    <n v="14"/>
    <x v="2506"/>
  </r>
  <r>
    <s v="May"/>
    <x v="1"/>
    <n v="1"/>
    <b v="0"/>
    <s v="Critical"/>
    <n v="27"/>
    <x v="2507"/>
  </r>
  <r>
    <s v="May"/>
    <x v="1"/>
    <n v="1"/>
    <b v="0"/>
    <s v="Medium"/>
    <n v="32"/>
    <x v="2508"/>
  </r>
  <r>
    <s v="May"/>
    <x v="1"/>
    <n v="1"/>
    <b v="0"/>
    <s v="Medium"/>
    <n v="32"/>
    <x v="2509"/>
  </r>
  <r>
    <s v="May"/>
    <x v="1"/>
    <n v="2"/>
    <b v="0"/>
    <s v="Medium"/>
    <n v="32"/>
    <x v="2510"/>
  </r>
  <r>
    <s v="February"/>
    <x v="1"/>
    <n v="3"/>
    <b v="0"/>
    <s v="low"/>
    <n v="38"/>
    <x v="2511"/>
  </r>
  <r>
    <s v="October"/>
    <x v="2"/>
    <n v="5"/>
    <b v="0"/>
    <s v="low"/>
    <n v="21"/>
    <x v="2512"/>
  </r>
  <r>
    <s v="October"/>
    <x v="2"/>
    <n v="9"/>
    <b v="0"/>
    <s v="low"/>
    <n v="39"/>
    <x v="2513"/>
  </r>
  <r>
    <s v="April"/>
    <x v="1"/>
    <n v="0"/>
    <s v="FREE DELIVERY"/>
    <s v="Medium"/>
    <n v="25"/>
    <x v="2514"/>
  </r>
  <r>
    <s v="December"/>
    <x v="1"/>
    <n v="2"/>
    <b v="0"/>
    <s v="Critical"/>
    <n v="12"/>
    <x v="2515"/>
  </r>
  <r>
    <s v="December"/>
    <x v="1"/>
    <n v="1"/>
    <b v="0"/>
    <s v="Critical"/>
    <n v="46"/>
    <x v="2516"/>
  </r>
  <r>
    <s v="December"/>
    <x v="3"/>
    <n v="4"/>
    <b v="0"/>
    <s v="low"/>
    <n v="42"/>
    <x v="2517"/>
  </r>
  <r>
    <s v="December"/>
    <x v="3"/>
    <n v="5"/>
    <b v="0"/>
    <s v="low"/>
    <n v="28"/>
    <x v="2518"/>
  </r>
  <r>
    <s v="May"/>
    <x v="1"/>
    <n v="2"/>
    <b v="0"/>
    <s v="Not Specified"/>
    <n v="11"/>
    <x v="2519"/>
  </r>
  <r>
    <s v="July"/>
    <x v="2"/>
    <n v="0"/>
    <s v="FREE DELIVERY"/>
    <s v="Medium"/>
    <n v="6"/>
    <x v="2520"/>
  </r>
  <r>
    <s v="February"/>
    <x v="3"/>
    <n v="1"/>
    <b v="0"/>
    <s v="Medium"/>
    <n v="1"/>
    <x v="2521"/>
  </r>
  <r>
    <s v="December"/>
    <x v="1"/>
    <n v="2"/>
    <b v="0"/>
    <s v="High"/>
    <n v="13"/>
    <x v="2522"/>
  </r>
  <r>
    <s v="August"/>
    <x v="2"/>
    <n v="1"/>
    <b v="0"/>
    <s v="Not Specified"/>
    <n v="24"/>
    <x v="2523"/>
  </r>
  <r>
    <s v="February"/>
    <x v="2"/>
    <n v="1"/>
    <b v="0"/>
    <s v="Critical"/>
    <n v="39"/>
    <x v="2524"/>
  </r>
  <r>
    <s v="February"/>
    <x v="2"/>
    <n v="2"/>
    <b v="0"/>
    <s v="Critical"/>
    <n v="7"/>
    <x v="2525"/>
  </r>
  <r>
    <s v="September"/>
    <x v="1"/>
    <n v="1"/>
    <b v="0"/>
    <s v="Not Specified"/>
    <n v="41"/>
    <x v="2526"/>
  </r>
  <r>
    <s v="September"/>
    <x v="1"/>
    <n v="2"/>
    <b v="0"/>
    <s v="Not Specified"/>
    <n v="44"/>
    <x v="2527"/>
  </r>
  <r>
    <s v="November"/>
    <x v="0"/>
    <n v="2"/>
    <b v="0"/>
    <s v="High"/>
    <n v="30"/>
    <x v="2528"/>
  </r>
  <r>
    <s v="November"/>
    <x v="0"/>
    <n v="2"/>
    <b v="0"/>
    <s v="High"/>
    <n v="41"/>
    <x v="2529"/>
  </r>
  <r>
    <s v="November"/>
    <x v="0"/>
    <n v="0"/>
    <s v="FREE DELIVERY"/>
    <s v="High"/>
    <n v="10"/>
    <x v="2530"/>
  </r>
  <r>
    <s v="November"/>
    <x v="0"/>
    <n v="2"/>
    <b v="0"/>
    <s v="High"/>
    <n v="10"/>
    <x v="2531"/>
  </r>
  <r>
    <s v="July"/>
    <x v="0"/>
    <n v="5"/>
    <b v="0"/>
    <s v="low"/>
    <n v="4"/>
    <x v="2532"/>
  </r>
  <r>
    <s v="August"/>
    <x v="0"/>
    <n v="7"/>
    <b v="0"/>
    <s v="low"/>
    <n v="9"/>
    <x v="2533"/>
  </r>
  <r>
    <s v="August"/>
    <x v="1"/>
    <n v="5"/>
    <b v="0"/>
    <s v="low"/>
    <n v="2"/>
    <x v="2534"/>
  </r>
  <r>
    <s v="August"/>
    <x v="1"/>
    <n v="5"/>
    <b v="0"/>
    <s v="low"/>
    <n v="41"/>
    <x v="2535"/>
  </r>
  <r>
    <s v="July"/>
    <x v="3"/>
    <n v="1"/>
    <b v="0"/>
    <s v="Not Specified"/>
    <n v="50"/>
    <x v="2536"/>
  </r>
  <r>
    <s v="July"/>
    <x v="3"/>
    <n v="2"/>
    <b v="0"/>
    <s v="Not Specified"/>
    <n v="31"/>
    <x v="2537"/>
  </r>
  <r>
    <s v="December"/>
    <x v="0"/>
    <n v="1"/>
    <b v="0"/>
    <s v="Not Specified"/>
    <n v="15"/>
    <x v="2538"/>
  </r>
  <r>
    <s v="February"/>
    <x v="2"/>
    <n v="1"/>
    <b v="0"/>
    <s v="High"/>
    <n v="3"/>
    <x v="2539"/>
  </r>
  <r>
    <s v="December"/>
    <x v="3"/>
    <n v="0"/>
    <s v="FREE DELIVERY"/>
    <s v="Critical"/>
    <n v="22"/>
    <x v="2540"/>
  </r>
  <r>
    <s v="December"/>
    <x v="3"/>
    <n v="1"/>
    <b v="0"/>
    <s v="Critical"/>
    <n v="45"/>
    <x v="2541"/>
  </r>
  <r>
    <s v="April"/>
    <x v="1"/>
    <n v="1"/>
    <b v="0"/>
    <s v="High"/>
    <n v="27"/>
    <x v="2542"/>
  </r>
  <r>
    <s v="February"/>
    <x v="1"/>
    <n v="2"/>
    <b v="0"/>
    <s v="low"/>
    <n v="39"/>
    <x v="2543"/>
  </r>
  <r>
    <s v="February"/>
    <x v="1"/>
    <n v="2"/>
    <b v="0"/>
    <s v="low"/>
    <n v="37"/>
    <x v="2544"/>
  </r>
  <r>
    <s v="February"/>
    <x v="1"/>
    <n v="2"/>
    <b v="0"/>
    <s v="low"/>
    <n v="42"/>
    <x v="2545"/>
  </r>
  <r>
    <s v="January"/>
    <x v="1"/>
    <n v="1"/>
    <b v="0"/>
    <s v="Not Specified"/>
    <n v="2"/>
    <x v="2546"/>
  </r>
  <r>
    <s v="January"/>
    <x v="1"/>
    <n v="2"/>
    <b v="0"/>
    <s v="Not Specified"/>
    <n v="23"/>
    <x v="2547"/>
  </r>
  <r>
    <s v="September"/>
    <x v="2"/>
    <n v="2"/>
    <b v="0"/>
    <s v="Critical"/>
    <n v="18"/>
    <x v="2548"/>
  </r>
  <r>
    <s v="November"/>
    <x v="2"/>
    <n v="2"/>
    <b v="0"/>
    <s v="Medium"/>
    <n v="45"/>
    <x v="2549"/>
  </r>
  <r>
    <s v="November"/>
    <x v="2"/>
    <n v="1"/>
    <b v="0"/>
    <s v="Medium"/>
    <n v="38"/>
    <x v="2550"/>
  </r>
  <r>
    <s v="November"/>
    <x v="2"/>
    <n v="2"/>
    <b v="0"/>
    <s v="Medium"/>
    <n v="38"/>
    <x v="2551"/>
  </r>
  <r>
    <s v="November"/>
    <x v="2"/>
    <n v="2"/>
    <b v="0"/>
    <s v="Medium"/>
    <n v="2"/>
    <x v="2552"/>
  </r>
  <r>
    <s v="December"/>
    <x v="3"/>
    <n v="1"/>
    <b v="0"/>
    <s v="High"/>
    <n v="2"/>
    <x v="2553"/>
  </r>
  <r>
    <s v="October"/>
    <x v="2"/>
    <n v="0"/>
    <s v="FREE DELIVERY"/>
    <s v="Not Specified"/>
    <n v="44"/>
    <x v="2554"/>
  </r>
  <r>
    <s v="March"/>
    <x v="3"/>
    <n v="2"/>
    <b v="0"/>
    <s v="low"/>
    <n v="10"/>
    <x v="2555"/>
  </r>
  <r>
    <s v="August"/>
    <x v="1"/>
    <n v="1"/>
    <b v="0"/>
    <s v="High"/>
    <n v="16"/>
    <x v="2556"/>
  </r>
  <r>
    <s v="August"/>
    <x v="1"/>
    <n v="2"/>
    <b v="0"/>
    <s v="High"/>
    <n v="26"/>
    <x v="2557"/>
  </r>
  <r>
    <s v="November"/>
    <x v="3"/>
    <n v="1"/>
    <b v="0"/>
    <s v="Medium"/>
    <n v="48"/>
    <x v="2558"/>
  </r>
  <r>
    <s v="November"/>
    <x v="2"/>
    <n v="1"/>
    <b v="0"/>
    <s v="Not Specified"/>
    <n v="35"/>
    <x v="2559"/>
  </r>
  <r>
    <s v="November"/>
    <x v="2"/>
    <n v="1"/>
    <b v="0"/>
    <s v="Not Specified"/>
    <n v="37"/>
    <x v="2560"/>
  </r>
  <r>
    <s v="November"/>
    <x v="2"/>
    <n v="2"/>
    <b v="0"/>
    <s v="Not Specified"/>
    <n v="1"/>
    <x v="2561"/>
  </r>
  <r>
    <s v="November"/>
    <x v="2"/>
    <n v="2"/>
    <b v="0"/>
    <s v="Not Specified"/>
    <n v="25"/>
    <x v="2562"/>
  </r>
  <r>
    <s v="January"/>
    <x v="3"/>
    <n v="1"/>
    <b v="0"/>
    <s v="Not Specified"/>
    <n v="38"/>
    <x v="2563"/>
  </r>
  <r>
    <s v="November"/>
    <x v="0"/>
    <n v="0"/>
    <s v="FREE DELIVERY"/>
    <s v="High"/>
    <n v="44"/>
    <x v="2564"/>
  </r>
  <r>
    <s v="January"/>
    <x v="1"/>
    <n v="2"/>
    <b v="0"/>
    <s v="High"/>
    <n v="39"/>
    <x v="2565"/>
  </r>
  <r>
    <s v="March"/>
    <x v="3"/>
    <n v="0"/>
    <s v="FREE DELIVERY"/>
    <s v="Critical"/>
    <n v="19"/>
    <x v="2566"/>
  </r>
  <r>
    <s v="April"/>
    <x v="2"/>
    <n v="2"/>
    <b v="0"/>
    <s v="Critical"/>
    <n v="19"/>
    <x v="2567"/>
  </r>
  <r>
    <s v="July"/>
    <x v="1"/>
    <n v="4"/>
    <b v="0"/>
    <s v="low"/>
    <n v="31"/>
    <x v="2568"/>
  </r>
  <r>
    <s v="July"/>
    <x v="1"/>
    <n v="2"/>
    <b v="0"/>
    <s v="Not Specified"/>
    <n v="31"/>
    <x v="2569"/>
  </r>
  <r>
    <s v="October"/>
    <x v="3"/>
    <n v="2"/>
    <b v="0"/>
    <s v="High"/>
    <n v="19"/>
    <x v="2570"/>
  </r>
  <r>
    <s v="May"/>
    <x v="1"/>
    <n v="2"/>
    <b v="0"/>
    <s v="low"/>
    <n v="9"/>
    <x v="2571"/>
  </r>
  <r>
    <s v="May"/>
    <x v="1"/>
    <n v="5"/>
    <b v="0"/>
    <s v="low"/>
    <n v="5"/>
    <x v="2572"/>
  </r>
  <r>
    <s v="May"/>
    <x v="3"/>
    <n v="2"/>
    <b v="0"/>
    <s v="Not Specified"/>
    <n v="4"/>
    <x v="2573"/>
  </r>
  <r>
    <s v="April"/>
    <x v="3"/>
    <n v="1"/>
    <b v="0"/>
    <s v="Critical"/>
    <n v="6"/>
    <x v="2574"/>
  </r>
  <r>
    <s v="December"/>
    <x v="3"/>
    <n v="0"/>
    <s v="FREE DELIVERY"/>
    <s v="Not Specified"/>
    <n v="27"/>
    <x v="2575"/>
  </r>
  <r>
    <s v="October"/>
    <x v="0"/>
    <n v="1"/>
    <b v="0"/>
    <s v="Not Specified"/>
    <n v="1"/>
    <x v="2576"/>
  </r>
  <r>
    <s v="October"/>
    <x v="0"/>
    <n v="2"/>
    <b v="0"/>
    <s v="Not Specified"/>
    <n v="31"/>
    <x v="2577"/>
  </r>
  <r>
    <s v="October"/>
    <x v="0"/>
    <n v="2"/>
    <b v="0"/>
    <s v="Not Specified"/>
    <n v="40"/>
    <x v="2578"/>
  </r>
  <r>
    <s v="February"/>
    <x v="0"/>
    <n v="2"/>
    <b v="0"/>
    <s v="Critical"/>
    <n v="15"/>
    <x v="2579"/>
  </r>
  <r>
    <s v="December"/>
    <x v="2"/>
    <n v="7"/>
    <b v="0"/>
    <s v="low"/>
    <n v="13"/>
    <x v="2580"/>
  </r>
  <r>
    <s v="May"/>
    <x v="2"/>
    <n v="2"/>
    <b v="0"/>
    <s v="Critical"/>
    <n v="34"/>
    <x v="2581"/>
  </r>
  <r>
    <s v="May"/>
    <x v="2"/>
    <n v="2"/>
    <b v="0"/>
    <s v="Critical"/>
    <n v="46"/>
    <x v="2582"/>
  </r>
  <r>
    <s v="May"/>
    <x v="2"/>
    <n v="1"/>
    <b v="0"/>
    <s v="Critical"/>
    <n v="33"/>
    <x v="2583"/>
  </r>
  <r>
    <s v="June"/>
    <x v="0"/>
    <n v="2"/>
    <b v="0"/>
    <s v="Not Specified"/>
    <n v="15"/>
    <x v="2584"/>
  </r>
  <r>
    <s v="August"/>
    <x v="3"/>
    <n v="1"/>
    <b v="0"/>
    <s v="Medium"/>
    <n v="41"/>
    <x v="2585"/>
  </r>
  <r>
    <s v="October"/>
    <x v="3"/>
    <n v="2"/>
    <b v="0"/>
    <s v="High"/>
    <n v="37"/>
    <x v="2586"/>
  </r>
  <r>
    <s v="October"/>
    <x v="3"/>
    <n v="2"/>
    <b v="0"/>
    <s v="High"/>
    <n v="50"/>
    <x v="2587"/>
  </r>
  <r>
    <s v="December"/>
    <x v="3"/>
    <n v="3"/>
    <b v="0"/>
    <s v="Not Specified"/>
    <n v="43"/>
    <x v="2588"/>
  </r>
  <r>
    <s v="July"/>
    <x v="1"/>
    <n v="2"/>
    <b v="0"/>
    <s v="low"/>
    <n v="16"/>
    <x v="2589"/>
  </r>
  <r>
    <s v="August"/>
    <x v="1"/>
    <n v="7"/>
    <b v="0"/>
    <s v="low"/>
    <n v="8"/>
    <x v="2340"/>
  </r>
  <r>
    <s v="August"/>
    <x v="3"/>
    <n v="1"/>
    <b v="0"/>
    <s v="Medium"/>
    <n v="44"/>
    <x v="2590"/>
  </r>
  <r>
    <s v="August"/>
    <x v="3"/>
    <n v="2"/>
    <b v="0"/>
    <s v="Medium"/>
    <n v="32"/>
    <x v="2591"/>
  </r>
  <r>
    <s v="August"/>
    <x v="3"/>
    <n v="1"/>
    <b v="0"/>
    <s v="Medium"/>
    <n v="16"/>
    <x v="2592"/>
  </r>
  <r>
    <s v="January"/>
    <x v="2"/>
    <n v="1"/>
    <b v="0"/>
    <s v="Medium"/>
    <n v="12"/>
    <x v="2593"/>
  </r>
  <r>
    <s v="September"/>
    <x v="0"/>
    <n v="2"/>
    <b v="0"/>
    <s v="Not Specified"/>
    <n v="41"/>
    <x v="2594"/>
  </r>
  <r>
    <s v="August"/>
    <x v="0"/>
    <n v="2"/>
    <b v="0"/>
    <s v="High"/>
    <n v="16"/>
    <x v="2595"/>
  </r>
  <r>
    <s v="July"/>
    <x v="1"/>
    <n v="0"/>
    <s v="FREE DELIVERY"/>
    <s v="High"/>
    <n v="10"/>
    <x v="2596"/>
  </r>
  <r>
    <s v="July"/>
    <x v="1"/>
    <n v="0"/>
    <s v="FREE DELIVERY"/>
    <s v="High"/>
    <n v="45"/>
    <x v="2597"/>
  </r>
  <r>
    <s v="February"/>
    <x v="0"/>
    <n v="7"/>
    <b v="0"/>
    <s v="low"/>
    <n v="9"/>
    <x v="2598"/>
  </r>
  <r>
    <s v="January"/>
    <x v="1"/>
    <n v="2"/>
    <b v="0"/>
    <s v="Critical"/>
    <n v="43"/>
    <x v="2599"/>
  </r>
  <r>
    <s v="June"/>
    <x v="2"/>
    <n v="2"/>
    <b v="0"/>
    <s v="Medium"/>
    <n v="34"/>
    <x v="2600"/>
  </r>
  <r>
    <s v="June"/>
    <x v="0"/>
    <n v="0"/>
    <s v="FREE DELIVERY"/>
    <s v="Medium"/>
    <n v="17"/>
    <x v="2601"/>
  </r>
  <r>
    <s v="November"/>
    <x v="2"/>
    <n v="1"/>
    <b v="0"/>
    <s v="High"/>
    <n v="28"/>
    <x v="2602"/>
  </r>
  <r>
    <s v="November"/>
    <x v="2"/>
    <n v="1"/>
    <b v="0"/>
    <s v="High"/>
    <n v="23"/>
    <x v="2603"/>
  </r>
  <r>
    <s v="November"/>
    <x v="2"/>
    <n v="2"/>
    <b v="0"/>
    <s v="High"/>
    <n v="45"/>
    <x v="2604"/>
  </r>
  <r>
    <s v="November"/>
    <x v="2"/>
    <n v="2"/>
    <b v="0"/>
    <s v="High"/>
    <n v="9"/>
    <x v="2605"/>
  </r>
  <r>
    <s v="August"/>
    <x v="1"/>
    <n v="2"/>
    <b v="0"/>
    <s v="High"/>
    <n v="18"/>
    <x v="2606"/>
  </r>
  <r>
    <s v="August"/>
    <x v="1"/>
    <n v="1"/>
    <b v="0"/>
    <s v="High"/>
    <n v="42"/>
    <x v="2607"/>
  </r>
  <r>
    <s v="February"/>
    <x v="2"/>
    <n v="4"/>
    <b v="0"/>
    <s v="low"/>
    <n v="29"/>
    <x v="2608"/>
  </r>
  <r>
    <s v="February"/>
    <x v="2"/>
    <n v="2"/>
    <b v="0"/>
    <s v="low"/>
    <n v="22"/>
    <x v="2609"/>
  </r>
  <r>
    <s v="May"/>
    <x v="2"/>
    <n v="2"/>
    <b v="0"/>
    <s v="High"/>
    <n v="31"/>
    <x v="2610"/>
  </r>
  <r>
    <s v="November"/>
    <x v="3"/>
    <n v="5"/>
    <b v="0"/>
    <s v="low"/>
    <n v="2"/>
    <x v="2611"/>
  </r>
  <r>
    <s v="November"/>
    <x v="3"/>
    <n v="7"/>
    <b v="0"/>
    <s v="low"/>
    <n v="14"/>
    <x v="2612"/>
  </r>
  <r>
    <s v="November"/>
    <x v="3"/>
    <n v="7"/>
    <b v="0"/>
    <s v="low"/>
    <n v="50"/>
    <x v="2613"/>
  </r>
  <r>
    <s v="November"/>
    <x v="3"/>
    <n v="7"/>
    <b v="0"/>
    <s v="low"/>
    <n v="42"/>
    <x v="2614"/>
  </r>
  <r>
    <s v="September"/>
    <x v="1"/>
    <n v="2"/>
    <b v="0"/>
    <s v="low"/>
    <n v="49"/>
    <x v="2615"/>
  </r>
  <r>
    <s v="September"/>
    <x v="1"/>
    <n v="7"/>
    <b v="0"/>
    <s v="low"/>
    <n v="26"/>
    <x v="2616"/>
  </r>
  <r>
    <s v="October"/>
    <x v="3"/>
    <n v="2"/>
    <b v="0"/>
    <s v="High"/>
    <n v="14"/>
    <x v="2617"/>
  </r>
  <r>
    <s v="June"/>
    <x v="1"/>
    <n v="0"/>
    <s v="FREE DELIVERY"/>
    <s v="Medium"/>
    <n v="10"/>
    <x v="2618"/>
  </r>
  <r>
    <s v="June"/>
    <x v="1"/>
    <n v="1"/>
    <b v="0"/>
    <s v="Medium"/>
    <n v="11"/>
    <x v="2619"/>
  </r>
  <r>
    <s v="December"/>
    <x v="0"/>
    <n v="1"/>
    <b v="0"/>
    <s v="Not Specified"/>
    <n v="23"/>
    <x v="2620"/>
  </r>
  <r>
    <s v="October"/>
    <x v="1"/>
    <n v="0"/>
    <s v="FREE DELIVERY"/>
    <s v="Medium"/>
    <n v="49"/>
    <x v="2621"/>
  </r>
  <r>
    <s v="September"/>
    <x v="1"/>
    <n v="3"/>
    <b v="0"/>
    <s v="Not Specified"/>
    <n v="12"/>
    <x v="2622"/>
  </r>
  <r>
    <s v="September"/>
    <x v="1"/>
    <n v="2"/>
    <b v="0"/>
    <s v="Not Specified"/>
    <n v="24"/>
    <x v="2623"/>
  </r>
  <r>
    <s v="July"/>
    <x v="2"/>
    <n v="1"/>
    <b v="0"/>
    <s v="High"/>
    <n v="32"/>
    <x v="2624"/>
  </r>
  <r>
    <s v="May"/>
    <x v="2"/>
    <n v="2"/>
    <b v="0"/>
    <s v="Medium"/>
    <n v="39"/>
    <x v="2625"/>
  </r>
  <r>
    <s v="May"/>
    <x v="2"/>
    <n v="2"/>
    <b v="0"/>
    <s v="Medium"/>
    <n v="45"/>
    <x v="2626"/>
  </r>
  <r>
    <s v="November"/>
    <x v="2"/>
    <n v="4"/>
    <b v="0"/>
    <s v="low"/>
    <n v="21"/>
    <x v="2627"/>
  </r>
  <r>
    <s v="November"/>
    <x v="2"/>
    <n v="7"/>
    <b v="0"/>
    <s v="low"/>
    <n v="40"/>
    <x v="2628"/>
  </r>
  <r>
    <s v="November"/>
    <x v="2"/>
    <n v="5"/>
    <b v="0"/>
    <s v="low"/>
    <n v="38"/>
    <x v="2629"/>
  </r>
  <r>
    <s v="September"/>
    <x v="3"/>
    <n v="1"/>
    <b v="0"/>
    <s v="High"/>
    <n v="28"/>
    <x v="2630"/>
  </r>
  <r>
    <s v="February"/>
    <x v="3"/>
    <n v="1"/>
    <b v="0"/>
    <s v="Critical"/>
    <n v="46"/>
    <x v="2631"/>
  </r>
  <r>
    <s v="February"/>
    <x v="3"/>
    <n v="2"/>
    <b v="0"/>
    <s v="Critical"/>
    <n v="1"/>
    <x v="2632"/>
  </r>
  <r>
    <s v="March"/>
    <x v="3"/>
    <n v="2"/>
    <b v="0"/>
    <s v="Not Specified"/>
    <n v="11"/>
    <x v="2633"/>
  </r>
  <r>
    <s v="March"/>
    <x v="3"/>
    <n v="2"/>
    <b v="0"/>
    <s v="Not Specified"/>
    <n v="33"/>
    <x v="2634"/>
  </r>
  <r>
    <s v="May"/>
    <x v="1"/>
    <n v="3"/>
    <b v="0"/>
    <s v="High"/>
    <n v="22"/>
    <x v="2635"/>
  </r>
  <r>
    <s v="May"/>
    <x v="1"/>
    <n v="2"/>
    <b v="0"/>
    <s v="High"/>
    <n v="50"/>
    <x v="2636"/>
  </r>
  <r>
    <s v="May"/>
    <x v="1"/>
    <n v="2"/>
    <b v="0"/>
    <s v="High"/>
    <n v="30"/>
    <x v="2637"/>
  </r>
  <r>
    <s v="February"/>
    <x v="0"/>
    <n v="2"/>
    <b v="0"/>
    <s v="Critical"/>
    <n v="31"/>
    <x v="2638"/>
  </r>
  <r>
    <s v="February"/>
    <x v="0"/>
    <n v="0"/>
    <s v="FREE DELIVERY"/>
    <s v="Critical"/>
    <n v="18"/>
    <x v="2639"/>
  </r>
  <r>
    <s v="August"/>
    <x v="3"/>
    <n v="1"/>
    <b v="0"/>
    <s v="Critical"/>
    <n v="42"/>
    <x v="2640"/>
  </r>
  <r>
    <s v="August"/>
    <x v="3"/>
    <n v="0"/>
    <s v="FREE DELIVERY"/>
    <s v="Critical"/>
    <n v="20"/>
    <x v="2641"/>
  </r>
  <r>
    <s v="March"/>
    <x v="3"/>
    <n v="2"/>
    <b v="0"/>
    <s v="Medium"/>
    <n v="25"/>
    <x v="2642"/>
  </r>
  <r>
    <s v="January"/>
    <x v="3"/>
    <n v="5"/>
    <b v="0"/>
    <s v="low"/>
    <n v="47"/>
    <x v="2643"/>
  </r>
  <r>
    <s v="September"/>
    <x v="1"/>
    <n v="0"/>
    <s v="FREE DELIVERY"/>
    <s v="High"/>
    <n v="34"/>
    <x v="2644"/>
  </r>
  <r>
    <s v="April"/>
    <x v="3"/>
    <n v="2"/>
    <b v="0"/>
    <s v="Not Specified"/>
    <n v="31"/>
    <x v="2645"/>
  </r>
  <r>
    <s v="April"/>
    <x v="3"/>
    <n v="1"/>
    <b v="0"/>
    <s v="Not Specified"/>
    <n v="29"/>
    <x v="14"/>
  </r>
  <r>
    <s v="April"/>
    <x v="3"/>
    <n v="2"/>
    <b v="0"/>
    <s v="low"/>
    <n v="39"/>
    <x v="2646"/>
  </r>
  <r>
    <s v="December"/>
    <x v="3"/>
    <n v="2"/>
    <b v="0"/>
    <s v="Medium"/>
    <n v="41"/>
    <x v="2647"/>
  </r>
  <r>
    <s v="April"/>
    <x v="3"/>
    <n v="1"/>
    <b v="0"/>
    <s v="Not Specified"/>
    <n v="23"/>
    <x v="2648"/>
  </r>
  <r>
    <s v="April"/>
    <x v="3"/>
    <n v="1"/>
    <b v="0"/>
    <s v="Not Specified"/>
    <n v="15"/>
    <x v="2649"/>
  </r>
  <r>
    <s v="April"/>
    <x v="3"/>
    <n v="1"/>
    <b v="0"/>
    <s v="Not Specified"/>
    <n v="23"/>
    <x v="2650"/>
  </r>
  <r>
    <s v="August"/>
    <x v="0"/>
    <n v="1"/>
    <b v="0"/>
    <s v="Critical"/>
    <n v="44"/>
    <x v="2651"/>
  </r>
  <r>
    <s v="October"/>
    <x v="0"/>
    <n v="4"/>
    <b v="0"/>
    <s v="low"/>
    <n v="44"/>
    <x v="2652"/>
  </r>
  <r>
    <s v="October"/>
    <x v="0"/>
    <n v="4"/>
    <b v="0"/>
    <s v="low"/>
    <n v="48"/>
    <x v="2653"/>
  </r>
  <r>
    <s v="June"/>
    <x v="0"/>
    <n v="9"/>
    <b v="0"/>
    <s v="low"/>
    <n v="25"/>
    <x v="2654"/>
  </r>
  <r>
    <s v="June"/>
    <x v="0"/>
    <n v="7"/>
    <b v="0"/>
    <s v="low"/>
    <n v="10"/>
    <x v="2655"/>
  </r>
  <r>
    <s v="May"/>
    <x v="0"/>
    <n v="1"/>
    <b v="0"/>
    <s v="Not Specified"/>
    <n v="50"/>
    <x v="2656"/>
  </r>
  <r>
    <s v="December"/>
    <x v="1"/>
    <n v="1"/>
    <b v="0"/>
    <s v="Critical"/>
    <n v="4"/>
    <x v="2657"/>
  </r>
  <r>
    <s v="December"/>
    <x v="1"/>
    <n v="2"/>
    <b v="0"/>
    <s v="Critical"/>
    <n v="23"/>
    <x v="2658"/>
  </r>
  <r>
    <s v="April"/>
    <x v="1"/>
    <n v="1"/>
    <b v="0"/>
    <s v="Medium"/>
    <n v="49"/>
    <x v="2659"/>
  </r>
  <r>
    <s v="November"/>
    <x v="3"/>
    <n v="1"/>
    <b v="0"/>
    <s v="Critical"/>
    <n v="7"/>
    <x v="2660"/>
  </r>
  <r>
    <s v="November"/>
    <x v="3"/>
    <n v="2"/>
    <b v="0"/>
    <s v="Critical"/>
    <n v="45"/>
    <x v="2661"/>
  </r>
  <r>
    <s v="July"/>
    <x v="3"/>
    <n v="0"/>
    <s v="FREE DELIVERY"/>
    <s v="Medium"/>
    <n v="50"/>
    <x v="2662"/>
  </r>
  <r>
    <s v="April"/>
    <x v="3"/>
    <n v="2"/>
    <b v="0"/>
    <s v="Medium"/>
    <n v="17"/>
    <x v="2663"/>
  </r>
  <r>
    <s v="June"/>
    <x v="2"/>
    <n v="0"/>
    <s v="FREE DELIVERY"/>
    <s v="High"/>
    <n v="11"/>
    <x v="2664"/>
  </r>
  <r>
    <s v="June"/>
    <x v="2"/>
    <n v="2"/>
    <b v="0"/>
    <s v="High"/>
    <n v="23"/>
    <x v="2665"/>
  </r>
  <r>
    <s v="December"/>
    <x v="3"/>
    <n v="7"/>
    <b v="0"/>
    <s v="low"/>
    <n v="25"/>
    <x v="2666"/>
  </r>
  <r>
    <s v="March"/>
    <x v="2"/>
    <n v="7"/>
    <b v="0"/>
    <s v="low"/>
    <n v="36"/>
    <x v="2667"/>
  </r>
  <r>
    <s v="December"/>
    <x v="2"/>
    <n v="1"/>
    <b v="0"/>
    <s v="Medium"/>
    <n v="27"/>
    <x v="2668"/>
  </r>
  <r>
    <s v="December"/>
    <x v="2"/>
    <n v="2"/>
    <b v="0"/>
    <s v="Medium"/>
    <n v="5"/>
    <x v="2669"/>
  </r>
  <r>
    <s v="January"/>
    <x v="1"/>
    <n v="0"/>
    <s v="FREE DELIVERY"/>
    <s v="High"/>
    <n v="50"/>
    <x v="2670"/>
  </r>
  <r>
    <s v="January"/>
    <x v="1"/>
    <n v="3"/>
    <b v="0"/>
    <s v="High"/>
    <n v="19"/>
    <x v="2671"/>
  </r>
  <r>
    <s v="October"/>
    <x v="0"/>
    <n v="1"/>
    <b v="0"/>
    <s v="Not Specified"/>
    <n v="13"/>
    <x v="2672"/>
  </r>
  <r>
    <s v="April"/>
    <x v="1"/>
    <n v="1"/>
    <b v="0"/>
    <s v="Medium"/>
    <n v="8"/>
    <x v="2673"/>
  </r>
  <r>
    <s v="July"/>
    <x v="1"/>
    <n v="1"/>
    <b v="0"/>
    <s v="Not Specified"/>
    <n v="45"/>
    <x v="2674"/>
  </r>
  <r>
    <s v="September"/>
    <x v="3"/>
    <n v="5"/>
    <b v="0"/>
    <s v="low"/>
    <n v="39"/>
    <x v="2675"/>
  </r>
  <r>
    <s v="January"/>
    <x v="0"/>
    <n v="2"/>
    <b v="0"/>
    <s v="Medium"/>
    <n v="24"/>
    <x v="2676"/>
  </r>
  <r>
    <s v="March"/>
    <x v="1"/>
    <n v="2"/>
    <b v="0"/>
    <s v="High"/>
    <n v="32"/>
    <x v="2677"/>
  </r>
  <r>
    <s v="March"/>
    <x v="1"/>
    <n v="2"/>
    <b v="0"/>
    <s v="High"/>
    <n v="13"/>
    <x v="2678"/>
  </r>
  <r>
    <s v="September"/>
    <x v="2"/>
    <n v="2"/>
    <b v="0"/>
    <s v="Critical"/>
    <n v="2"/>
    <x v="2679"/>
  </r>
  <r>
    <s v="April"/>
    <x v="0"/>
    <n v="0"/>
    <s v="FREE DELIVERY"/>
    <s v="Not Specified"/>
    <n v="10"/>
    <x v="2680"/>
  </r>
  <r>
    <s v="December"/>
    <x v="1"/>
    <n v="1"/>
    <b v="0"/>
    <s v="Medium"/>
    <n v="38"/>
    <x v="2681"/>
  </r>
  <r>
    <s v="January"/>
    <x v="3"/>
    <n v="2"/>
    <b v="0"/>
    <s v="Medium"/>
    <n v="23"/>
    <x v="2682"/>
  </r>
  <r>
    <s v="March"/>
    <x v="0"/>
    <n v="0"/>
    <s v="FREE DELIVERY"/>
    <s v="Not Specified"/>
    <n v="43"/>
    <x v="2683"/>
  </r>
  <r>
    <s v="March"/>
    <x v="0"/>
    <n v="1"/>
    <b v="0"/>
    <s v="Not Specified"/>
    <n v="6"/>
    <x v="2684"/>
  </r>
  <r>
    <s v="March"/>
    <x v="0"/>
    <n v="5"/>
    <b v="0"/>
    <s v="low"/>
    <n v="24"/>
    <x v="2685"/>
  </r>
  <r>
    <s v="February"/>
    <x v="1"/>
    <n v="1"/>
    <b v="0"/>
    <s v="Critical"/>
    <n v="7"/>
    <x v="2686"/>
  </r>
  <r>
    <s v="August"/>
    <x v="0"/>
    <n v="4"/>
    <b v="0"/>
    <s v="low"/>
    <n v="5"/>
    <x v="2687"/>
  </r>
  <r>
    <s v="August"/>
    <x v="0"/>
    <n v="7"/>
    <b v="0"/>
    <s v="low"/>
    <n v="39"/>
    <x v="2688"/>
  </r>
  <r>
    <s v="August"/>
    <x v="0"/>
    <n v="7"/>
    <b v="0"/>
    <s v="low"/>
    <n v="31"/>
    <x v="2689"/>
  </r>
  <r>
    <s v="December"/>
    <x v="3"/>
    <n v="1"/>
    <b v="0"/>
    <s v="High"/>
    <n v="39"/>
    <x v="2690"/>
  </r>
  <r>
    <s v="December"/>
    <x v="3"/>
    <n v="2"/>
    <b v="0"/>
    <s v="Medium"/>
    <n v="2"/>
    <x v="2691"/>
  </r>
  <r>
    <s v="June"/>
    <x v="0"/>
    <n v="1"/>
    <b v="0"/>
    <s v="Not Specified"/>
    <n v="22"/>
    <x v="2692"/>
  </r>
  <r>
    <s v="May"/>
    <x v="3"/>
    <n v="1"/>
    <b v="0"/>
    <s v="Medium"/>
    <n v="7"/>
    <x v="2693"/>
  </r>
  <r>
    <s v="May"/>
    <x v="3"/>
    <n v="2"/>
    <b v="0"/>
    <s v="Medium"/>
    <n v="6"/>
    <x v="2087"/>
  </r>
  <r>
    <s v="March"/>
    <x v="2"/>
    <n v="4"/>
    <b v="0"/>
    <s v="low"/>
    <n v="30"/>
    <x v="2694"/>
  </r>
  <r>
    <s v="June"/>
    <x v="2"/>
    <n v="7"/>
    <b v="0"/>
    <s v="low"/>
    <n v="46"/>
    <x v="2695"/>
  </r>
  <r>
    <s v="March"/>
    <x v="0"/>
    <n v="1"/>
    <b v="0"/>
    <s v="Medium"/>
    <n v="34"/>
    <x v="2696"/>
  </r>
  <r>
    <s v="September"/>
    <x v="3"/>
    <n v="3"/>
    <b v="0"/>
    <s v="Not Specified"/>
    <n v="35"/>
    <x v="2697"/>
  </r>
  <r>
    <s v="March"/>
    <x v="0"/>
    <n v="7"/>
    <b v="0"/>
    <s v="low"/>
    <n v="14"/>
    <x v="2698"/>
  </r>
  <r>
    <s v="March"/>
    <x v="2"/>
    <n v="3"/>
    <b v="0"/>
    <s v="High"/>
    <n v="19"/>
    <x v="2699"/>
  </r>
  <r>
    <s v="November"/>
    <x v="1"/>
    <n v="2"/>
    <b v="0"/>
    <s v="Critical"/>
    <n v="27"/>
    <x v="2700"/>
  </r>
  <r>
    <s v="November"/>
    <x v="1"/>
    <n v="1"/>
    <b v="0"/>
    <s v="Critical"/>
    <n v="15"/>
    <x v="2701"/>
  </r>
  <r>
    <s v="November"/>
    <x v="0"/>
    <n v="0"/>
    <s v="FREE DELIVERY"/>
    <s v="Medium"/>
    <n v="14"/>
    <x v="2702"/>
  </r>
  <r>
    <s v="July"/>
    <x v="2"/>
    <n v="2"/>
    <b v="0"/>
    <s v="Not Specified"/>
    <n v="9"/>
    <x v="2703"/>
  </r>
  <r>
    <s v="May"/>
    <x v="1"/>
    <n v="1"/>
    <b v="0"/>
    <s v="Medium"/>
    <n v="14"/>
    <x v="2704"/>
  </r>
  <r>
    <s v="January"/>
    <x v="0"/>
    <n v="4"/>
    <b v="0"/>
    <s v="low"/>
    <n v="6"/>
    <x v="2705"/>
  </r>
  <r>
    <s v="March"/>
    <x v="3"/>
    <n v="1"/>
    <b v="0"/>
    <s v="Medium"/>
    <n v="2"/>
    <x v="2706"/>
  </r>
  <r>
    <s v="March"/>
    <x v="2"/>
    <n v="2"/>
    <b v="0"/>
    <s v="Critical"/>
    <n v="2"/>
    <x v="2707"/>
  </r>
  <r>
    <s v="July"/>
    <x v="1"/>
    <n v="1"/>
    <b v="0"/>
    <s v="Medium"/>
    <n v="44"/>
    <x v="2708"/>
  </r>
  <r>
    <s v="November"/>
    <x v="2"/>
    <n v="1"/>
    <b v="0"/>
    <s v="High"/>
    <n v="24"/>
    <x v="2709"/>
  </r>
  <r>
    <s v="July"/>
    <x v="1"/>
    <n v="3"/>
    <b v="0"/>
    <s v="Medium"/>
    <n v="50"/>
    <x v="2710"/>
  </r>
  <r>
    <s v="September"/>
    <x v="1"/>
    <n v="1"/>
    <b v="0"/>
    <s v="High"/>
    <n v="29"/>
    <x v="2711"/>
  </r>
  <r>
    <s v="September"/>
    <x v="1"/>
    <n v="4"/>
    <b v="0"/>
    <s v="low"/>
    <n v="31"/>
    <x v="2712"/>
  </r>
  <r>
    <s v="April"/>
    <x v="3"/>
    <n v="2"/>
    <b v="0"/>
    <s v="Medium"/>
    <n v="1"/>
    <x v="2713"/>
  </r>
  <r>
    <s v="January"/>
    <x v="0"/>
    <n v="1"/>
    <b v="0"/>
    <s v="Medium"/>
    <n v="19"/>
    <x v="2714"/>
  </r>
  <r>
    <s v="January"/>
    <x v="2"/>
    <n v="2"/>
    <b v="0"/>
    <s v="Not Specified"/>
    <n v="27"/>
    <x v="2715"/>
  </r>
  <r>
    <s v="May"/>
    <x v="0"/>
    <n v="1"/>
    <b v="0"/>
    <s v="Critical"/>
    <n v="37"/>
    <x v="2716"/>
  </r>
  <r>
    <s v="September"/>
    <x v="2"/>
    <n v="2"/>
    <b v="0"/>
    <s v="low"/>
    <n v="47"/>
    <x v="2717"/>
  </r>
  <r>
    <s v="September"/>
    <x v="2"/>
    <n v="0"/>
    <s v="FREE DELIVERY"/>
    <s v="Medium"/>
    <n v="18"/>
    <x v="2718"/>
  </r>
  <r>
    <s v="December"/>
    <x v="1"/>
    <n v="1"/>
    <b v="0"/>
    <s v="Medium"/>
    <n v="7"/>
    <x v="2719"/>
  </r>
  <r>
    <s v="November"/>
    <x v="3"/>
    <n v="2"/>
    <b v="0"/>
    <s v="Critical"/>
    <n v="49"/>
    <x v="2720"/>
  </r>
  <r>
    <s v="November"/>
    <x v="3"/>
    <n v="1"/>
    <b v="0"/>
    <s v="Critical"/>
    <n v="50"/>
    <x v="2721"/>
  </r>
  <r>
    <s v="January"/>
    <x v="1"/>
    <n v="2"/>
    <b v="0"/>
    <s v="High"/>
    <n v="32"/>
    <x v="2722"/>
  </r>
  <r>
    <s v="April"/>
    <x v="3"/>
    <n v="2"/>
    <b v="0"/>
    <s v="Medium"/>
    <n v="43"/>
    <x v="2723"/>
  </r>
  <r>
    <s v="July"/>
    <x v="2"/>
    <n v="4"/>
    <b v="0"/>
    <s v="low"/>
    <n v="42"/>
    <x v="2724"/>
  </r>
  <r>
    <s v="July"/>
    <x v="0"/>
    <n v="1"/>
    <b v="0"/>
    <s v="High"/>
    <n v="33"/>
    <x v="2725"/>
  </r>
  <r>
    <s v="July"/>
    <x v="3"/>
    <n v="1"/>
    <b v="0"/>
    <s v="Not Specified"/>
    <n v="14"/>
    <x v="2726"/>
  </r>
  <r>
    <s v="October"/>
    <x v="0"/>
    <n v="9"/>
    <b v="0"/>
    <s v="low"/>
    <n v="14"/>
    <x v="2727"/>
  </r>
  <r>
    <s v="February"/>
    <x v="3"/>
    <n v="1"/>
    <b v="0"/>
    <s v="Medium"/>
    <n v="20"/>
    <x v="2728"/>
  </r>
  <r>
    <s v="October"/>
    <x v="1"/>
    <n v="7"/>
    <b v="0"/>
    <s v="low"/>
    <n v="11"/>
    <x v="2729"/>
  </r>
  <r>
    <s v="April"/>
    <x v="3"/>
    <n v="5"/>
    <b v="0"/>
    <s v="low"/>
    <n v="14"/>
    <x v="2730"/>
  </r>
  <r>
    <s v="September"/>
    <x v="0"/>
    <n v="2"/>
    <b v="0"/>
    <s v="Critical"/>
    <n v="35"/>
    <x v="2731"/>
  </r>
  <r>
    <s v="September"/>
    <x v="0"/>
    <n v="4"/>
    <b v="0"/>
    <s v="low"/>
    <n v="1"/>
    <x v="2732"/>
  </r>
  <r>
    <s v="August"/>
    <x v="2"/>
    <n v="1"/>
    <b v="0"/>
    <s v="Not Specified"/>
    <n v="6"/>
    <x v="2733"/>
  </r>
  <r>
    <s v="June"/>
    <x v="3"/>
    <n v="0"/>
    <s v="FREE DELIVERY"/>
    <s v="High"/>
    <n v="7"/>
    <x v="2734"/>
  </r>
  <r>
    <s v="August"/>
    <x v="1"/>
    <n v="2"/>
    <b v="0"/>
    <s v="Medium"/>
    <n v="46"/>
    <x v="2735"/>
  </r>
  <r>
    <s v="March"/>
    <x v="0"/>
    <n v="1"/>
    <b v="0"/>
    <s v="Not Specified"/>
    <n v="26"/>
    <x v="2736"/>
  </r>
  <r>
    <s v="November"/>
    <x v="1"/>
    <n v="5"/>
    <b v="0"/>
    <s v="low"/>
    <n v="45"/>
    <x v="2737"/>
  </r>
  <r>
    <s v="July"/>
    <x v="1"/>
    <n v="2"/>
    <b v="0"/>
    <s v="Not Specified"/>
    <n v="30"/>
    <x v="2738"/>
  </r>
  <r>
    <s v="May"/>
    <x v="0"/>
    <n v="1"/>
    <b v="0"/>
    <s v="High"/>
    <n v="33"/>
    <x v="2739"/>
  </r>
  <r>
    <s v="November"/>
    <x v="1"/>
    <n v="7"/>
    <b v="0"/>
    <s v="low"/>
    <n v="26"/>
    <x v="2740"/>
  </r>
  <r>
    <s v="May"/>
    <x v="3"/>
    <n v="1"/>
    <b v="0"/>
    <s v="Critical"/>
    <n v="7"/>
    <x v="2741"/>
  </r>
  <r>
    <s v="September"/>
    <x v="2"/>
    <n v="1"/>
    <b v="0"/>
    <s v="Not Specified"/>
    <n v="21"/>
    <x v="2742"/>
  </r>
  <r>
    <s v="October"/>
    <x v="1"/>
    <n v="2"/>
    <b v="0"/>
    <s v="High"/>
    <n v="42"/>
    <x v="2743"/>
  </r>
  <r>
    <s v="December"/>
    <x v="3"/>
    <n v="2"/>
    <b v="0"/>
    <s v="Medium"/>
    <n v="36"/>
    <x v="2744"/>
  </r>
  <r>
    <s v="March"/>
    <x v="1"/>
    <n v="1"/>
    <b v="0"/>
    <s v="Medium"/>
    <n v="26"/>
    <x v="2745"/>
  </r>
  <r>
    <s v="September"/>
    <x v="1"/>
    <n v="2"/>
    <b v="0"/>
    <s v="High"/>
    <n v="18"/>
    <x v="2746"/>
  </r>
  <r>
    <s v="November"/>
    <x v="1"/>
    <n v="1"/>
    <b v="0"/>
    <s v="Not Specified"/>
    <n v="31"/>
    <x v="2747"/>
  </r>
  <r>
    <s v="February"/>
    <x v="0"/>
    <n v="2"/>
    <b v="0"/>
    <s v="Medium"/>
    <n v="46"/>
    <x v="2748"/>
  </r>
  <r>
    <s v="March"/>
    <x v="0"/>
    <n v="0"/>
    <s v="FREE DELIVERY"/>
    <s v="Not Specified"/>
    <n v="29"/>
    <x v="2749"/>
  </r>
  <r>
    <s v="September"/>
    <x v="2"/>
    <n v="9"/>
    <b v="0"/>
    <s v="low"/>
    <n v="4"/>
    <x v="2750"/>
  </r>
  <r>
    <s v="June"/>
    <x v="1"/>
    <n v="1"/>
    <b v="0"/>
    <s v="Medium"/>
    <n v="2"/>
    <x v="2751"/>
  </r>
  <r>
    <s v="March"/>
    <x v="0"/>
    <n v="2"/>
    <b v="0"/>
    <s v="low"/>
    <n v="12"/>
    <x v="2752"/>
  </r>
  <r>
    <s v="October"/>
    <x v="1"/>
    <n v="0"/>
    <s v="FREE DELIVERY"/>
    <s v="Not Specified"/>
    <n v="15"/>
    <x v="2753"/>
  </r>
  <r>
    <s v="December"/>
    <x v="0"/>
    <n v="0"/>
    <s v="FREE DELIVERY"/>
    <s v="low"/>
    <n v="33"/>
    <x v="2754"/>
  </r>
  <r>
    <s v="January"/>
    <x v="3"/>
    <n v="0"/>
    <s v="FREE DELIVERY"/>
    <s v="low"/>
    <n v="23"/>
    <x v="2755"/>
  </r>
  <r>
    <s v="June"/>
    <x v="3"/>
    <n v="1"/>
    <b v="0"/>
    <s v="Critical"/>
    <n v="34"/>
    <x v="2756"/>
  </r>
  <r>
    <s v="October"/>
    <x v="3"/>
    <n v="1"/>
    <b v="0"/>
    <s v="High"/>
    <n v="1"/>
    <x v="2757"/>
  </r>
  <r>
    <s v="October"/>
    <x v="0"/>
    <n v="2"/>
    <b v="0"/>
    <s v="Not Specified"/>
    <n v="6"/>
    <x v="2758"/>
  </r>
  <r>
    <s v="February"/>
    <x v="1"/>
    <n v="2"/>
    <b v="0"/>
    <s v="Not Specified"/>
    <n v="1"/>
    <x v="2759"/>
  </r>
  <r>
    <s v="November"/>
    <x v="2"/>
    <n v="1"/>
    <b v="0"/>
    <s v="Critical"/>
    <n v="42"/>
    <x v="2760"/>
  </r>
  <r>
    <s v="January"/>
    <x v="2"/>
    <n v="1"/>
    <b v="0"/>
    <s v="High"/>
    <n v="28"/>
    <x v="2761"/>
  </r>
  <r>
    <s v="April"/>
    <x v="3"/>
    <n v="1"/>
    <b v="0"/>
    <s v="Not Specified"/>
    <n v="29"/>
    <x v="2762"/>
  </r>
  <r>
    <s v="August"/>
    <x v="0"/>
    <n v="1"/>
    <b v="0"/>
    <s v="Critical"/>
    <n v="1"/>
    <x v="2763"/>
  </r>
  <r>
    <s v="April"/>
    <x v="1"/>
    <n v="2"/>
    <b v="0"/>
    <s v="low"/>
    <n v="49"/>
    <x v="2764"/>
  </r>
  <r>
    <s v="April"/>
    <x v="1"/>
    <n v="2"/>
    <b v="0"/>
    <s v="low"/>
    <n v="49"/>
    <x v="2765"/>
  </r>
  <r>
    <s v="February"/>
    <x v="3"/>
    <n v="2"/>
    <b v="0"/>
    <s v="Critical"/>
    <n v="15"/>
    <x v="2766"/>
  </r>
  <r>
    <s v="January"/>
    <x v="0"/>
    <n v="2"/>
    <b v="0"/>
    <s v="Critical"/>
    <n v="19"/>
    <x v="2767"/>
  </r>
  <r>
    <s v="September"/>
    <x v="0"/>
    <n v="2"/>
    <b v="0"/>
    <s v="Medium"/>
    <n v="50"/>
    <x v="2768"/>
  </r>
  <r>
    <s v="September"/>
    <x v="0"/>
    <n v="0"/>
    <s v="FREE DELIVERY"/>
    <s v="Medium"/>
    <n v="24"/>
    <x v="2769"/>
  </r>
  <r>
    <s v="June"/>
    <x v="3"/>
    <n v="1"/>
    <b v="0"/>
    <s v="Not Specified"/>
    <n v="50"/>
    <x v="2770"/>
  </r>
  <r>
    <s v="June"/>
    <x v="3"/>
    <n v="2"/>
    <b v="0"/>
    <s v="Not Specified"/>
    <n v="15"/>
    <x v="2771"/>
  </r>
  <r>
    <s v="February"/>
    <x v="0"/>
    <n v="0"/>
    <s v="FREE DELIVERY"/>
    <s v="Medium"/>
    <n v="3"/>
    <x v="2772"/>
  </r>
  <r>
    <s v="May"/>
    <x v="0"/>
    <n v="1"/>
    <b v="0"/>
    <s v="Not Specified"/>
    <n v="19"/>
    <x v="2773"/>
  </r>
  <r>
    <s v="May"/>
    <x v="0"/>
    <n v="2"/>
    <b v="0"/>
    <s v="Not Specified"/>
    <n v="31"/>
    <x v="2774"/>
  </r>
  <r>
    <s v="July"/>
    <x v="0"/>
    <n v="0"/>
    <s v="FREE DELIVERY"/>
    <s v="Critical"/>
    <n v="18"/>
    <x v="2775"/>
  </r>
  <r>
    <s v="July"/>
    <x v="0"/>
    <n v="0"/>
    <s v="FREE DELIVERY"/>
    <s v="Critical"/>
    <n v="7"/>
    <x v="2776"/>
  </r>
  <r>
    <s v="January"/>
    <x v="2"/>
    <n v="2"/>
    <b v="0"/>
    <s v="Critical"/>
    <n v="7"/>
    <x v="2777"/>
  </r>
  <r>
    <s v="January"/>
    <x v="2"/>
    <n v="2"/>
    <b v="0"/>
    <s v="Critical"/>
    <n v="50"/>
    <x v="2778"/>
  </r>
  <r>
    <s v="January"/>
    <x v="2"/>
    <n v="2"/>
    <b v="0"/>
    <s v="Critical"/>
    <n v="5"/>
    <x v="2779"/>
  </r>
  <r>
    <s v="January"/>
    <x v="0"/>
    <n v="2"/>
    <b v="0"/>
    <s v="low"/>
    <n v="9"/>
    <x v="2780"/>
  </r>
  <r>
    <s v="January"/>
    <x v="0"/>
    <n v="9"/>
    <b v="0"/>
    <s v="low"/>
    <n v="23"/>
    <x v="2781"/>
  </r>
  <r>
    <s v="March"/>
    <x v="2"/>
    <n v="1"/>
    <b v="0"/>
    <s v="Critical"/>
    <n v="35"/>
    <x v="2782"/>
  </r>
  <r>
    <s v="March"/>
    <x v="2"/>
    <n v="2"/>
    <b v="0"/>
    <s v="Critical"/>
    <n v="8"/>
    <x v="2783"/>
  </r>
  <r>
    <s v="October"/>
    <x v="3"/>
    <n v="1"/>
    <b v="0"/>
    <s v="Not Specified"/>
    <n v="29"/>
    <x v="2784"/>
  </r>
  <r>
    <s v="May"/>
    <x v="2"/>
    <n v="2"/>
    <b v="0"/>
    <s v="Medium"/>
    <n v="4"/>
    <x v="2785"/>
  </r>
  <r>
    <s v="April"/>
    <x v="3"/>
    <n v="4"/>
    <b v="0"/>
    <s v="low"/>
    <n v="46"/>
    <x v="2786"/>
  </r>
  <r>
    <s v="February"/>
    <x v="0"/>
    <n v="2"/>
    <b v="0"/>
    <s v="High"/>
    <n v="1"/>
    <x v="2787"/>
  </r>
  <r>
    <s v="June"/>
    <x v="0"/>
    <n v="4"/>
    <b v="0"/>
    <s v="low"/>
    <n v="20"/>
    <x v="2788"/>
  </r>
  <r>
    <s v="September"/>
    <x v="1"/>
    <n v="3"/>
    <b v="0"/>
    <s v="Not Specified"/>
    <n v="48"/>
    <x v="2789"/>
  </r>
  <r>
    <s v="June"/>
    <x v="1"/>
    <n v="5"/>
    <b v="0"/>
    <s v="low"/>
    <n v="39"/>
    <x v="2790"/>
  </r>
  <r>
    <s v="June"/>
    <x v="1"/>
    <n v="0"/>
    <s v="FREE DELIVERY"/>
    <s v="low"/>
    <n v="47"/>
    <x v="2791"/>
  </r>
  <r>
    <s v="December"/>
    <x v="1"/>
    <n v="2"/>
    <b v="0"/>
    <s v="Not Specified"/>
    <n v="27"/>
    <x v="2792"/>
  </r>
  <r>
    <s v="June"/>
    <x v="0"/>
    <n v="1"/>
    <b v="0"/>
    <s v="Not Specified"/>
    <n v="11"/>
    <x v="2793"/>
  </r>
  <r>
    <s v="February"/>
    <x v="1"/>
    <n v="4"/>
    <b v="0"/>
    <s v="low"/>
    <n v="2"/>
    <x v="2794"/>
  </r>
  <r>
    <s v="August"/>
    <x v="1"/>
    <n v="0"/>
    <s v="FREE DELIVERY"/>
    <s v="Critical"/>
    <n v="25"/>
    <x v="2795"/>
  </r>
  <r>
    <s v="August"/>
    <x v="1"/>
    <n v="2"/>
    <b v="0"/>
    <s v="Critical"/>
    <n v="10"/>
    <x v="2796"/>
  </r>
  <r>
    <s v="October"/>
    <x v="0"/>
    <n v="0"/>
    <s v="FREE DELIVERY"/>
    <s v="low"/>
    <n v="14"/>
    <x v="2797"/>
  </r>
  <r>
    <s v="March"/>
    <x v="0"/>
    <n v="1"/>
    <b v="0"/>
    <s v="Medium"/>
    <n v="49"/>
    <x v="2798"/>
  </r>
  <r>
    <s v="March"/>
    <x v="3"/>
    <n v="0"/>
    <s v="FREE DELIVERY"/>
    <s v="Medium"/>
    <n v="7"/>
    <x v="2799"/>
  </r>
  <r>
    <s v="June"/>
    <x v="1"/>
    <n v="0"/>
    <s v="FREE DELIVERY"/>
    <s v="low"/>
    <n v="49"/>
    <x v="2800"/>
  </r>
  <r>
    <s v="June"/>
    <x v="1"/>
    <n v="2"/>
    <b v="0"/>
    <s v="low"/>
    <n v="4"/>
    <x v="2801"/>
  </r>
  <r>
    <s v="April"/>
    <x v="1"/>
    <n v="2"/>
    <b v="0"/>
    <s v="Critical"/>
    <n v="16"/>
    <x v="2802"/>
  </r>
  <r>
    <s v="April"/>
    <x v="1"/>
    <n v="1"/>
    <b v="0"/>
    <s v="Critical"/>
    <n v="46"/>
    <x v="2803"/>
  </r>
  <r>
    <s v="February"/>
    <x v="0"/>
    <n v="2"/>
    <b v="0"/>
    <s v="low"/>
    <n v="19"/>
    <x v="2804"/>
  </r>
  <r>
    <s v="June"/>
    <x v="1"/>
    <n v="0"/>
    <s v="FREE DELIVERY"/>
    <s v="Medium"/>
    <n v="44"/>
    <x v="2805"/>
  </r>
  <r>
    <s v="November"/>
    <x v="1"/>
    <n v="2"/>
    <b v="0"/>
    <s v="Critical"/>
    <n v="16"/>
    <x v="2806"/>
  </r>
  <r>
    <s v="March"/>
    <x v="3"/>
    <n v="2"/>
    <b v="0"/>
    <s v="High"/>
    <n v="16"/>
    <x v="913"/>
  </r>
  <r>
    <s v="July"/>
    <x v="2"/>
    <n v="2"/>
    <b v="0"/>
    <s v="Not Specified"/>
    <n v="7"/>
    <x v="2807"/>
  </r>
  <r>
    <s v="May"/>
    <x v="1"/>
    <n v="1"/>
    <b v="0"/>
    <s v="High"/>
    <n v="36"/>
    <x v="2808"/>
  </r>
  <r>
    <s v="October"/>
    <x v="2"/>
    <n v="2"/>
    <b v="0"/>
    <s v="High"/>
    <n v="46"/>
    <x v="2809"/>
  </r>
  <r>
    <s v="June"/>
    <x v="1"/>
    <n v="2"/>
    <b v="0"/>
    <s v="Not Specified"/>
    <n v="4"/>
    <x v="2810"/>
  </r>
  <r>
    <s v="August"/>
    <x v="1"/>
    <n v="1"/>
    <b v="0"/>
    <s v="High"/>
    <n v="22"/>
    <x v="2811"/>
  </r>
  <r>
    <s v="August"/>
    <x v="1"/>
    <n v="1"/>
    <b v="0"/>
    <s v="High"/>
    <n v="49"/>
    <x v="2812"/>
  </r>
  <r>
    <s v="October"/>
    <x v="0"/>
    <n v="1"/>
    <b v="0"/>
    <s v="Not Specified"/>
    <n v="3"/>
    <x v="2813"/>
  </r>
  <r>
    <s v="June"/>
    <x v="3"/>
    <n v="5"/>
    <b v="0"/>
    <s v="low"/>
    <n v="23"/>
    <x v="2814"/>
  </r>
  <r>
    <s v="February"/>
    <x v="0"/>
    <n v="1"/>
    <b v="0"/>
    <s v="Medium"/>
    <n v="50"/>
    <x v="2815"/>
  </r>
  <r>
    <s v="June"/>
    <x v="3"/>
    <n v="2"/>
    <b v="0"/>
    <s v="Critical"/>
    <n v="14"/>
    <x v="2816"/>
  </r>
  <r>
    <s v="November"/>
    <x v="2"/>
    <n v="1"/>
    <b v="0"/>
    <s v="High"/>
    <n v="48"/>
    <x v="2817"/>
  </r>
  <r>
    <s v="November"/>
    <x v="2"/>
    <n v="1"/>
    <b v="0"/>
    <s v="High"/>
    <n v="48"/>
    <x v="2818"/>
  </r>
  <r>
    <s v="December"/>
    <x v="2"/>
    <n v="1"/>
    <b v="0"/>
    <s v="Not Specified"/>
    <n v="28"/>
    <x v="2819"/>
  </r>
  <r>
    <s v="July"/>
    <x v="2"/>
    <n v="4"/>
    <b v="0"/>
    <s v="low"/>
    <n v="36"/>
    <x v="2820"/>
  </r>
  <r>
    <s v="August"/>
    <x v="3"/>
    <n v="1"/>
    <b v="0"/>
    <s v="High"/>
    <n v="15"/>
    <x v="2821"/>
  </r>
  <r>
    <s v="January"/>
    <x v="1"/>
    <n v="1"/>
    <b v="0"/>
    <s v="Medium"/>
    <n v="28"/>
    <x v="2822"/>
  </r>
  <r>
    <s v="August"/>
    <x v="1"/>
    <n v="1"/>
    <b v="0"/>
    <s v="Medium"/>
    <n v="46"/>
    <x v="2823"/>
  </r>
  <r>
    <s v="February"/>
    <x v="1"/>
    <n v="2"/>
    <b v="0"/>
    <s v="Not Specified"/>
    <n v="40"/>
    <x v="2824"/>
  </r>
  <r>
    <s v="May"/>
    <x v="3"/>
    <n v="2"/>
    <b v="0"/>
    <s v="Not Specified"/>
    <n v="26"/>
    <x v="2825"/>
  </r>
  <r>
    <s v="September"/>
    <x v="0"/>
    <n v="5"/>
    <b v="0"/>
    <s v="low"/>
    <n v="5"/>
    <x v="2826"/>
  </r>
  <r>
    <s v="August"/>
    <x v="1"/>
    <n v="0"/>
    <s v="FREE DELIVERY"/>
    <s v="High"/>
    <n v="6"/>
    <x v="2827"/>
  </r>
  <r>
    <s v="July"/>
    <x v="0"/>
    <n v="2"/>
    <b v="0"/>
    <s v="Medium"/>
    <n v="35"/>
    <x v="2828"/>
  </r>
  <r>
    <s v="July"/>
    <x v="0"/>
    <n v="1"/>
    <b v="0"/>
    <s v="Medium"/>
    <n v="19"/>
    <x v="2829"/>
  </r>
  <r>
    <s v="July"/>
    <x v="0"/>
    <n v="2"/>
    <b v="0"/>
    <s v="Medium"/>
    <n v="48"/>
    <x v="2830"/>
  </r>
  <r>
    <s v="December"/>
    <x v="2"/>
    <n v="2"/>
    <b v="0"/>
    <s v="Medium"/>
    <n v="11"/>
    <x v="2831"/>
  </r>
  <r>
    <s v="January"/>
    <x v="3"/>
    <n v="2"/>
    <b v="0"/>
    <s v="Critical"/>
    <n v="5"/>
    <x v="2832"/>
  </r>
  <r>
    <s v="July"/>
    <x v="1"/>
    <n v="2"/>
    <b v="0"/>
    <s v="High"/>
    <n v="38"/>
    <x v="2833"/>
  </r>
  <r>
    <s v="April"/>
    <x v="0"/>
    <n v="1"/>
    <b v="0"/>
    <s v="Medium"/>
    <n v="5"/>
    <x v="2834"/>
  </r>
  <r>
    <s v="December"/>
    <x v="1"/>
    <n v="7"/>
    <b v="0"/>
    <s v="low"/>
    <n v="48"/>
    <x v="2835"/>
  </r>
  <r>
    <s v="July"/>
    <x v="3"/>
    <n v="2"/>
    <b v="0"/>
    <s v="Medium"/>
    <n v="31"/>
    <x v="2836"/>
  </r>
  <r>
    <s v="January"/>
    <x v="0"/>
    <n v="1"/>
    <b v="0"/>
    <s v="Critical"/>
    <n v="33"/>
    <x v="2837"/>
  </r>
  <r>
    <s v="June"/>
    <x v="3"/>
    <n v="2"/>
    <b v="0"/>
    <s v="Not Specified"/>
    <n v="50"/>
    <x v="2838"/>
  </r>
  <r>
    <s v="September"/>
    <x v="2"/>
    <n v="2"/>
    <b v="0"/>
    <s v="Medium"/>
    <n v="8"/>
    <x v="2839"/>
  </r>
  <r>
    <s v="November"/>
    <x v="0"/>
    <n v="1"/>
    <b v="0"/>
    <s v="High"/>
    <n v="1"/>
    <x v="2840"/>
  </r>
  <r>
    <s v="October"/>
    <x v="1"/>
    <n v="2"/>
    <b v="0"/>
    <s v="High"/>
    <n v="41"/>
    <x v="2841"/>
  </r>
  <r>
    <s v="December"/>
    <x v="1"/>
    <n v="2"/>
    <b v="0"/>
    <s v="Medium"/>
    <n v="45"/>
    <x v="2842"/>
  </r>
  <r>
    <s v="December"/>
    <x v="1"/>
    <n v="3"/>
    <b v="0"/>
    <s v="Medium"/>
    <n v="48"/>
    <x v="2843"/>
  </r>
  <r>
    <s v="August"/>
    <x v="1"/>
    <n v="2"/>
    <b v="0"/>
    <s v="High"/>
    <n v="30"/>
    <x v="2844"/>
  </r>
  <r>
    <s v="December"/>
    <x v="0"/>
    <n v="2"/>
    <b v="0"/>
    <s v="High"/>
    <n v="6"/>
    <x v="2845"/>
  </r>
  <r>
    <s v="December"/>
    <x v="0"/>
    <n v="2"/>
    <b v="0"/>
    <s v="High"/>
    <n v="9"/>
    <x v="2846"/>
  </r>
  <r>
    <s v="May"/>
    <x v="2"/>
    <n v="1"/>
    <b v="0"/>
    <s v="Not Specified"/>
    <n v="47"/>
    <x v="2546"/>
  </r>
  <r>
    <s v="January"/>
    <x v="1"/>
    <n v="2"/>
    <b v="0"/>
    <s v="High"/>
    <n v="40"/>
    <x v="2847"/>
  </r>
  <r>
    <s v="September"/>
    <x v="1"/>
    <n v="1"/>
    <b v="0"/>
    <s v="Critical"/>
    <n v="36"/>
    <x v="2848"/>
  </r>
  <r>
    <s v="January"/>
    <x v="2"/>
    <n v="0"/>
    <s v="FREE DELIVERY"/>
    <s v="Critical"/>
    <n v="12"/>
    <x v="2849"/>
  </r>
  <r>
    <s v="September"/>
    <x v="0"/>
    <n v="7"/>
    <b v="0"/>
    <s v="low"/>
    <n v="21"/>
    <x v="2850"/>
  </r>
  <r>
    <s v="May"/>
    <x v="1"/>
    <n v="9"/>
    <b v="0"/>
    <s v="low"/>
    <n v="21"/>
    <x v="2851"/>
  </r>
  <r>
    <s v="January"/>
    <x v="1"/>
    <n v="2"/>
    <b v="0"/>
    <s v="High"/>
    <n v="2"/>
    <x v="2852"/>
  </r>
  <r>
    <s v="November"/>
    <x v="0"/>
    <n v="0"/>
    <s v="FREE DELIVERY"/>
    <s v="low"/>
    <n v="23"/>
    <x v="2853"/>
  </r>
  <r>
    <s v="February"/>
    <x v="2"/>
    <n v="1"/>
    <b v="0"/>
    <s v="High"/>
    <n v="3"/>
    <x v="2854"/>
  </r>
  <r>
    <s v="October"/>
    <x v="2"/>
    <n v="1"/>
    <b v="0"/>
    <s v="High"/>
    <n v="38"/>
    <x v="2855"/>
  </r>
  <r>
    <s v="June"/>
    <x v="0"/>
    <n v="2"/>
    <b v="0"/>
    <s v="High"/>
    <n v="50"/>
    <x v="2856"/>
  </r>
  <r>
    <s v="October"/>
    <x v="0"/>
    <n v="2"/>
    <b v="0"/>
    <s v="low"/>
    <n v="28"/>
    <x v="2857"/>
  </r>
  <r>
    <s v="March"/>
    <x v="0"/>
    <n v="9"/>
    <b v="0"/>
    <s v="low"/>
    <n v="42"/>
    <x v="2858"/>
  </r>
  <r>
    <s v="October"/>
    <x v="1"/>
    <n v="0"/>
    <s v="FREE DELIVERY"/>
    <s v="low"/>
    <n v="36"/>
    <x v="2859"/>
  </r>
  <r>
    <s v="November"/>
    <x v="0"/>
    <n v="2"/>
    <b v="0"/>
    <s v="Medium"/>
    <n v="23"/>
    <x v="2860"/>
  </r>
  <r>
    <s v="July"/>
    <x v="3"/>
    <n v="2"/>
    <b v="0"/>
    <s v="Medium"/>
    <n v="35"/>
    <x v="2861"/>
  </r>
  <r>
    <s v="August"/>
    <x v="3"/>
    <n v="7"/>
    <b v="0"/>
    <s v="low"/>
    <n v="18"/>
    <x v="2862"/>
  </r>
  <r>
    <s v="July"/>
    <x v="3"/>
    <n v="5"/>
    <b v="0"/>
    <s v="low"/>
    <n v="31"/>
    <x v="2863"/>
  </r>
  <r>
    <s v="January"/>
    <x v="3"/>
    <n v="0"/>
    <s v="FREE DELIVERY"/>
    <s v="Not Specified"/>
    <n v="20"/>
    <x v="2864"/>
  </r>
  <r>
    <s v="January"/>
    <x v="3"/>
    <n v="1"/>
    <b v="0"/>
    <s v="Not Specified"/>
    <n v="44"/>
    <x v="2865"/>
  </r>
  <r>
    <s v="January"/>
    <x v="3"/>
    <n v="1"/>
    <b v="0"/>
    <s v="Not Specified"/>
    <n v="18"/>
    <x v="2866"/>
  </r>
  <r>
    <s v="February"/>
    <x v="2"/>
    <n v="2"/>
    <b v="0"/>
    <s v="Critical"/>
    <n v="27"/>
    <x v="2867"/>
  </r>
  <r>
    <s v="February"/>
    <x v="2"/>
    <n v="2"/>
    <b v="0"/>
    <s v="Critical"/>
    <n v="14"/>
    <x v="2868"/>
  </r>
  <r>
    <s v="February"/>
    <x v="2"/>
    <n v="3"/>
    <b v="0"/>
    <s v="Critical"/>
    <n v="8"/>
    <x v="2869"/>
  </r>
  <r>
    <s v="May"/>
    <x v="3"/>
    <n v="2"/>
    <b v="0"/>
    <s v="Not Specified"/>
    <n v="8"/>
    <x v="2870"/>
  </r>
  <r>
    <s v="September"/>
    <x v="0"/>
    <n v="1"/>
    <b v="0"/>
    <s v="High"/>
    <n v="4"/>
    <x v="2871"/>
  </r>
  <r>
    <s v="November"/>
    <x v="1"/>
    <n v="4"/>
    <b v="0"/>
    <s v="low"/>
    <n v="18"/>
    <x v="2872"/>
  </r>
  <r>
    <s v="April"/>
    <x v="0"/>
    <n v="0"/>
    <s v="FREE DELIVERY"/>
    <s v="Not Specified"/>
    <n v="50"/>
    <x v="2873"/>
  </r>
  <r>
    <s v="December"/>
    <x v="2"/>
    <n v="2"/>
    <b v="0"/>
    <s v="High"/>
    <n v="49"/>
    <x v="2874"/>
  </r>
  <r>
    <s v="October"/>
    <x v="0"/>
    <n v="2"/>
    <b v="0"/>
    <s v="Not Specified"/>
    <n v="28"/>
    <x v="2875"/>
  </r>
  <r>
    <s v="February"/>
    <x v="3"/>
    <n v="0"/>
    <s v="FREE DELIVERY"/>
    <s v="Critical"/>
    <n v="18"/>
    <x v="2876"/>
  </r>
  <r>
    <s v="May"/>
    <x v="3"/>
    <n v="0"/>
    <s v="FREE DELIVERY"/>
    <s v="Medium"/>
    <n v="38"/>
    <x v="2877"/>
  </r>
  <r>
    <s v="October"/>
    <x v="3"/>
    <n v="1"/>
    <b v="0"/>
    <s v="High"/>
    <n v="27"/>
    <x v="2878"/>
  </r>
  <r>
    <s v="March"/>
    <x v="3"/>
    <n v="2"/>
    <b v="0"/>
    <s v="Critical"/>
    <n v="17"/>
    <x v="2879"/>
  </r>
  <r>
    <s v="March"/>
    <x v="3"/>
    <n v="1"/>
    <b v="0"/>
    <s v="Critical"/>
    <n v="15"/>
    <x v="2880"/>
  </r>
  <r>
    <s v="December"/>
    <x v="0"/>
    <n v="1"/>
    <b v="0"/>
    <s v="Critical"/>
    <n v="16"/>
    <x v="2881"/>
  </r>
  <r>
    <s v="April"/>
    <x v="1"/>
    <n v="2"/>
    <b v="0"/>
    <s v="High"/>
    <n v="9"/>
    <x v="2882"/>
  </r>
  <r>
    <s v="November"/>
    <x v="0"/>
    <n v="2"/>
    <b v="0"/>
    <s v="Not Specified"/>
    <n v="23"/>
    <x v="2883"/>
  </r>
  <r>
    <s v="December"/>
    <x v="0"/>
    <n v="0"/>
    <s v="FREE DELIVERY"/>
    <s v="Medium"/>
    <n v="38"/>
    <x v="2884"/>
  </r>
  <r>
    <s v="September"/>
    <x v="1"/>
    <n v="1"/>
    <b v="0"/>
    <s v="Critical"/>
    <n v="7"/>
    <x v="2885"/>
  </r>
  <r>
    <s v="September"/>
    <x v="1"/>
    <n v="2"/>
    <b v="0"/>
    <s v="High"/>
    <n v="19"/>
    <x v="2886"/>
  </r>
  <r>
    <s v="February"/>
    <x v="0"/>
    <n v="2"/>
    <b v="0"/>
    <s v="Medium"/>
    <n v="37"/>
    <x v="2887"/>
  </r>
  <r>
    <s v="February"/>
    <x v="0"/>
    <n v="1"/>
    <b v="0"/>
    <s v="Medium"/>
    <n v="13"/>
    <x v="2888"/>
  </r>
  <r>
    <s v="February"/>
    <x v="0"/>
    <n v="1"/>
    <b v="0"/>
    <s v="Medium"/>
    <n v="31"/>
    <x v="2889"/>
  </r>
  <r>
    <s v="August"/>
    <x v="2"/>
    <n v="7"/>
    <b v="0"/>
    <s v="low"/>
    <n v="39"/>
    <x v="2890"/>
  </r>
  <r>
    <s v="July"/>
    <x v="3"/>
    <n v="2"/>
    <b v="0"/>
    <s v="Not Specified"/>
    <n v="23"/>
    <x v="2891"/>
  </r>
  <r>
    <s v="June"/>
    <x v="2"/>
    <n v="1"/>
    <b v="0"/>
    <s v="Not Specified"/>
    <n v="1"/>
    <x v="2892"/>
  </r>
  <r>
    <s v="October"/>
    <x v="3"/>
    <n v="5"/>
    <b v="0"/>
    <s v="low"/>
    <n v="6"/>
    <x v="2893"/>
  </r>
  <r>
    <s v="August"/>
    <x v="2"/>
    <n v="2"/>
    <b v="0"/>
    <s v="Medium"/>
    <n v="1"/>
    <x v="2894"/>
  </r>
  <r>
    <s v="August"/>
    <x v="2"/>
    <n v="7"/>
    <b v="0"/>
    <s v="low"/>
    <n v="39"/>
    <x v="2895"/>
  </r>
  <r>
    <s v="January"/>
    <x v="2"/>
    <n v="2"/>
    <b v="0"/>
    <s v="Medium"/>
    <n v="18"/>
    <x v="2896"/>
  </r>
  <r>
    <s v="August"/>
    <x v="3"/>
    <n v="2"/>
    <b v="0"/>
    <s v="High"/>
    <n v="50"/>
    <x v="2897"/>
  </r>
  <r>
    <s v="March"/>
    <x v="0"/>
    <n v="1"/>
    <b v="0"/>
    <s v="Medium"/>
    <n v="28"/>
    <x v="2898"/>
  </r>
  <r>
    <s v="June"/>
    <x v="3"/>
    <n v="1"/>
    <b v="0"/>
    <s v="Critical"/>
    <n v="17"/>
    <x v="2899"/>
  </r>
  <r>
    <s v="November"/>
    <x v="1"/>
    <n v="7"/>
    <b v="0"/>
    <s v="low"/>
    <n v="18"/>
    <x v="2900"/>
  </r>
  <r>
    <s v="October"/>
    <x v="3"/>
    <n v="3"/>
    <b v="0"/>
    <s v="High"/>
    <n v="45"/>
    <x v="2901"/>
  </r>
  <r>
    <s v="October"/>
    <x v="0"/>
    <n v="2"/>
    <b v="0"/>
    <s v="Not Specified"/>
    <n v="12"/>
    <x v="2902"/>
  </r>
  <r>
    <s v="February"/>
    <x v="2"/>
    <n v="1"/>
    <b v="0"/>
    <s v="Critical"/>
    <n v="30"/>
    <x v="2903"/>
  </r>
  <r>
    <s v="July"/>
    <x v="0"/>
    <n v="5"/>
    <b v="0"/>
    <s v="low"/>
    <n v="15"/>
    <x v="2904"/>
  </r>
  <r>
    <s v="July"/>
    <x v="0"/>
    <n v="4"/>
    <b v="0"/>
    <s v="low"/>
    <n v="9"/>
    <x v="2905"/>
  </r>
  <r>
    <s v="September"/>
    <x v="3"/>
    <n v="2"/>
    <b v="0"/>
    <s v="Not Specified"/>
    <n v="40"/>
    <x v="2906"/>
  </r>
  <r>
    <s v="May"/>
    <x v="3"/>
    <n v="4"/>
    <b v="0"/>
    <s v="low"/>
    <n v="14"/>
    <x v="2907"/>
  </r>
  <r>
    <s v="May"/>
    <x v="3"/>
    <n v="0"/>
    <s v="FREE DELIVERY"/>
    <s v="low"/>
    <n v="32"/>
    <x v="2908"/>
  </r>
  <r>
    <s v="January"/>
    <x v="1"/>
    <n v="2"/>
    <b v="0"/>
    <s v="low"/>
    <n v="25"/>
    <x v="2909"/>
  </r>
  <r>
    <s v="December"/>
    <x v="2"/>
    <n v="1"/>
    <b v="0"/>
    <s v="High"/>
    <n v="49"/>
    <x v="2910"/>
  </r>
  <r>
    <s v="December"/>
    <x v="3"/>
    <n v="0"/>
    <s v="FREE DELIVERY"/>
    <s v="low"/>
    <n v="3"/>
    <x v="1025"/>
  </r>
  <r>
    <s v="October"/>
    <x v="2"/>
    <n v="1"/>
    <b v="0"/>
    <s v="Not Specified"/>
    <n v="19"/>
    <x v="2911"/>
  </r>
  <r>
    <s v="September"/>
    <x v="3"/>
    <n v="2"/>
    <b v="0"/>
    <s v="Not Specified"/>
    <n v="25"/>
    <x v="2912"/>
  </r>
  <r>
    <s v="December"/>
    <x v="2"/>
    <n v="1"/>
    <b v="0"/>
    <s v="Medium"/>
    <n v="21"/>
    <x v="766"/>
  </r>
  <r>
    <s v="January"/>
    <x v="0"/>
    <n v="1"/>
    <b v="0"/>
    <s v="Not Specified"/>
    <n v="26"/>
    <x v="2913"/>
  </r>
  <r>
    <s v="June"/>
    <x v="3"/>
    <n v="2"/>
    <b v="0"/>
    <s v="Critical"/>
    <n v="39"/>
    <x v="2914"/>
  </r>
  <r>
    <s v="May"/>
    <x v="2"/>
    <n v="1"/>
    <b v="0"/>
    <s v="High"/>
    <n v="29"/>
    <x v="2915"/>
  </r>
  <r>
    <s v="May"/>
    <x v="3"/>
    <n v="4"/>
    <b v="0"/>
    <s v="low"/>
    <n v="3"/>
    <x v="2916"/>
  </r>
  <r>
    <s v="July"/>
    <x v="1"/>
    <n v="1"/>
    <b v="0"/>
    <s v="Not Specified"/>
    <n v="18"/>
    <x v="2917"/>
  </r>
  <r>
    <s v="August"/>
    <x v="0"/>
    <n v="2"/>
    <b v="0"/>
    <s v="Critical"/>
    <n v="45"/>
    <x v="2918"/>
  </r>
  <r>
    <s v="May"/>
    <x v="2"/>
    <n v="1"/>
    <b v="0"/>
    <s v="Medium"/>
    <n v="18"/>
    <x v="2253"/>
  </r>
  <r>
    <s v="July"/>
    <x v="2"/>
    <n v="2"/>
    <b v="0"/>
    <s v="Critical"/>
    <n v="37"/>
    <x v="2919"/>
  </r>
  <r>
    <s v="November"/>
    <x v="2"/>
    <n v="2"/>
    <b v="0"/>
    <s v="Not Specified"/>
    <n v="16"/>
    <x v="2920"/>
  </r>
  <r>
    <s v="November"/>
    <x v="1"/>
    <n v="7"/>
    <b v="0"/>
    <s v="low"/>
    <n v="29"/>
    <x v="2921"/>
  </r>
  <r>
    <s v="April"/>
    <x v="2"/>
    <n v="5"/>
    <b v="0"/>
    <s v="low"/>
    <n v="48"/>
    <x v="2922"/>
  </r>
  <r>
    <s v="January"/>
    <x v="0"/>
    <n v="2"/>
    <b v="0"/>
    <s v="High"/>
    <n v="48"/>
    <x v="2923"/>
  </r>
  <r>
    <s v="January"/>
    <x v="0"/>
    <n v="1"/>
    <b v="0"/>
    <s v="High"/>
    <n v="14"/>
    <x v="2924"/>
  </r>
  <r>
    <s v="February"/>
    <x v="0"/>
    <n v="2"/>
    <b v="0"/>
    <s v="Not Specified"/>
    <n v="12"/>
    <x v="2925"/>
  </r>
  <r>
    <s v="December"/>
    <x v="1"/>
    <n v="1"/>
    <b v="0"/>
    <s v="Not Specified"/>
    <n v="24"/>
    <x v="2926"/>
  </r>
  <r>
    <s v="June"/>
    <x v="0"/>
    <n v="3"/>
    <b v="0"/>
    <s v="Medium"/>
    <n v="30"/>
    <x v="2927"/>
  </r>
  <r>
    <s v="December"/>
    <x v="0"/>
    <n v="2"/>
    <b v="0"/>
    <s v="Critical"/>
    <n v="21"/>
    <x v="2928"/>
  </r>
  <r>
    <s v="December"/>
    <x v="0"/>
    <n v="1"/>
    <b v="0"/>
    <s v="Critical"/>
    <n v="7"/>
    <x v="2929"/>
  </r>
  <r>
    <s v="October"/>
    <x v="0"/>
    <n v="4"/>
    <b v="0"/>
    <s v="low"/>
    <n v="9"/>
    <x v="2930"/>
  </r>
  <r>
    <s v="December"/>
    <x v="3"/>
    <n v="2"/>
    <b v="0"/>
    <s v="Medium"/>
    <n v="32"/>
    <x v="2931"/>
  </r>
  <r>
    <s v="March"/>
    <x v="0"/>
    <n v="2"/>
    <b v="0"/>
    <s v="High"/>
    <n v="16"/>
    <x v="2932"/>
  </r>
  <r>
    <s v="November"/>
    <x v="3"/>
    <n v="2"/>
    <b v="0"/>
    <s v="Critical"/>
    <n v="6"/>
    <x v="2933"/>
  </r>
  <r>
    <s v="June"/>
    <x v="3"/>
    <n v="2"/>
    <b v="0"/>
    <s v="Medium"/>
    <n v="43"/>
    <x v="2934"/>
  </r>
  <r>
    <s v="September"/>
    <x v="1"/>
    <n v="0"/>
    <s v="FREE DELIVERY"/>
    <s v="Not Specified"/>
    <n v="41"/>
    <x v="2935"/>
  </r>
  <r>
    <s v="May"/>
    <x v="3"/>
    <n v="2"/>
    <b v="0"/>
    <s v="High"/>
    <n v="23"/>
    <x v="2936"/>
  </r>
  <r>
    <s v="December"/>
    <x v="0"/>
    <n v="1"/>
    <b v="0"/>
    <s v="Not Specified"/>
    <n v="42"/>
    <x v="2937"/>
  </r>
  <r>
    <s v="June"/>
    <x v="0"/>
    <n v="7"/>
    <b v="0"/>
    <s v="low"/>
    <n v="38"/>
    <x v="2938"/>
  </r>
  <r>
    <s v="May"/>
    <x v="3"/>
    <n v="1"/>
    <b v="0"/>
    <s v="Medium"/>
    <n v="33"/>
    <x v="2939"/>
  </r>
  <r>
    <s v="December"/>
    <x v="2"/>
    <n v="1"/>
    <b v="0"/>
    <s v="Critical"/>
    <n v="26"/>
    <x v="2940"/>
  </r>
  <r>
    <s v="November"/>
    <x v="0"/>
    <n v="2"/>
    <b v="0"/>
    <s v="low"/>
    <n v="8"/>
    <x v="2941"/>
  </r>
  <r>
    <s v="January"/>
    <x v="0"/>
    <n v="3"/>
    <b v="0"/>
    <s v="Medium"/>
    <n v="12"/>
    <x v="2942"/>
  </r>
  <r>
    <s v="December"/>
    <x v="3"/>
    <n v="2"/>
    <b v="0"/>
    <s v="High"/>
    <n v="30"/>
    <x v="2943"/>
  </r>
  <r>
    <s v="January"/>
    <x v="1"/>
    <n v="1"/>
    <b v="0"/>
    <s v="Not Specified"/>
    <n v="1"/>
    <x v="2944"/>
  </r>
  <r>
    <s v="August"/>
    <x v="2"/>
    <n v="7"/>
    <b v="0"/>
    <s v="low"/>
    <n v="36"/>
    <x v="2945"/>
  </r>
  <r>
    <s v="June"/>
    <x v="1"/>
    <n v="0"/>
    <s v="FREE DELIVERY"/>
    <s v="low"/>
    <n v="40"/>
    <x v="2946"/>
  </r>
  <r>
    <s v="September"/>
    <x v="3"/>
    <n v="1"/>
    <b v="0"/>
    <s v="High"/>
    <n v="4"/>
    <x v="2947"/>
  </r>
  <r>
    <s v="June"/>
    <x v="2"/>
    <n v="5"/>
    <b v="0"/>
    <s v="low"/>
    <n v="48"/>
    <x v="2948"/>
  </r>
  <r>
    <s v="December"/>
    <x v="1"/>
    <n v="1"/>
    <b v="0"/>
    <s v="Not Specified"/>
    <n v="45"/>
    <x v="2949"/>
  </r>
  <r>
    <s v="April"/>
    <x v="3"/>
    <n v="1"/>
    <b v="0"/>
    <s v="Medium"/>
    <n v="18"/>
    <x v="2950"/>
  </r>
  <r>
    <s v="March"/>
    <x v="2"/>
    <n v="1"/>
    <b v="0"/>
    <s v="High"/>
    <n v="32"/>
    <x v="2951"/>
  </r>
  <r>
    <s v="December"/>
    <x v="0"/>
    <n v="2"/>
    <b v="0"/>
    <s v="Medium"/>
    <n v="48"/>
    <x v="2952"/>
  </r>
  <r>
    <s v="February"/>
    <x v="2"/>
    <n v="2"/>
    <b v="0"/>
    <s v="Medium"/>
    <n v="23"/>
    <x v="2953"/>
  </r>
  <r>
    <s v="February"/>
    <x v="3"/>
    <n v="2"/>
    <b v="0"/>
    <s v="Critical"/>
    <n v="17"/>
    <x v="2954"/>
  </r>
  <r>
    <s v="March"/>
    <x v="3"/>
    <n v="1"/>
    <b v="0"/>
    <s v="Medium"/>
    <n v="17"/>
    <x v="380"/>
  </r>
  <r>
    <s v="October"/>
    <x v="2"/>
    <n v="1"/>
    <b v="0"/>
    <s v="Critical"/>
    <n v="26"/>
    <x v="2955"/>
  </r>
  <r>
    <s v="April"/>
    <x v="3"/>
    <n v="0"/>
    <s v="FREE DELIVERY"/>
    <s v="Critical"/>
    <n v="29"/>
    <x v="2956"/>
  </r>
  <r>
    <s v="July"/>
    <x v="1"/>
    <n v="1"/>
    <b v="0"/>
    <s v="Medium"/>
    <n v="33"/>
    <x v="2957"/>
  </r>
  <r>
    <s v="May"/>
    <x v="1"/>
    <n v="1"/>
    <b v="0"/>
    <s v="Critical"/>
    <n v="46"/>
    <x v="2958"/>
  </r>
  <r>
    <s v="July"/>
    <x v="2"/>
    <n v="7"/>
    <b v="0"/>
    <s v="low"/>
    <n v="9"/>
    <x v="2959"/>
  </r>
  <r>
    <s v="October"/>
    <x v="0"/>
    <n v="2"/>
    <b v="0"/>
    <s v="Not Specified"/>
    <n v="24"/>
    <x v="2960"/>
  </r>
  <r>
    <s v="March"/>
    <x v="3"/>
    <n v="2"/>
    <b v="0"/>
    <s v="High"/>
    <n v="19"/>
    <x v="2961"/>
  </r>
  <r>
    <s v="September"/>
    <x v="1"/>
    <n v="5"/>
    <b v="0"/>
    <s v="low"/>
    <n v="20"/>
    <x v="2962"/>
  </r>
  <r>
    <s v="May"/>
    <x v="2"/>
    <n v="7"/>
    <b v="0"/>
    <s v="low"/>
    <n v="49"/>
    <x v="2963"/>
  </r>
  <r>
    <s v="May"/>
    <x v="2"/>
    <n v="9"/>
    <b v="0"/>
    <s v="low"/>
    <n v="39"/>
    <x v="2964"/>
  </r>
  <r>
    <s v="April"/>
    <x v="2"/>
    <n v="2"/>
    <b v="0"/>
    <s v="High"/>
    <n v="47"/>
    <x v="2965"/>
  </r>
  <r>
    <s v="May"/>
    <x v="3"/>
    <n v="2"/>
    <b v="0"/>
    <s v="Not Specified"/>
    <n v="41"/>
    <x v="2966"/>
  </r>
  <r>
    <s v="May"/>
    <x v="1"/>
    <n v="2"/>
    <b v="0"/>
    <s v="High"/>
    <n v="22"/>
    <x v="2967"/>
  </r>
  <r>
    <s v="May"/>
    <x v="1"/>
    <n v="1"/>
    <b v="0"/>
    <s v="High"/>
    <n v="40"/>
    <x v="2968"/>
  </r>
  <r>
    <s v="December"/>
    <x v="2"/>
    <n v="0"/>
    <s v="FREE DELIVERY"/>
    <s v="low"/>
    <n v="36"/>
    <x v="2969"/>
  </r>
  <r>
    <s v="June"/>
    <x v="2"/>
    <n v="1"/>
    <b v="0"/>
    <s v="Critical"/>
    <n v="16"/>
    <x v="2970"/>
  </r>
  <r>
    <s v="July"/>
    <x v="2"/>
    <n v="2"/>
    <b v="0"/>
    <s v="Critical"/>
    <n v="10"/>
    <x v="2971"/>
  </r>
  <r>
    <s v="July"/>
    <x v="0"/>
    <n v="2"/>
    <b v="0"/>
    <s v="Medium"/>
    <n v="49"/>
    <x v="2972"/>
  </r>
  <r>
    <s v="December"/>
    <x v="2"/>
    <n v="0"/>
    <s v="FREE DELIVERY"/>
    <s v="Medium"/>
    <n v="8"/>
    <x v="2973"/>
  </r>
  <r>
    <s v="May"/>
    <x v="0"/>
    <n v="3"/>
    <b v="0"/>
    <s v="Medium"/>
    <n v="11"/>
    <x v="2974"/>
  </r>
  <r>
    <s v="April"/>
    <x v="0"/>
    <n v="1"/>
    <b v="0"/>
    <s v="Medium"/>
    <n v="42"/>
    <x v="2975"/>
  </r>
  <r>
    <s v="June"/>
    <x v="0"/>
    <n v="0"/>
    <s v="FREE DELIVERY"/>
    <s v="low"/>
    <n v="5"/>
    <x v="2976"/>
  </r>
  <r>
    <s v="September"/>
    <x v="2"/>
    <n v="5"/>
    <b v="0"/>
    <s v="low"/>
    <n v="17"/>
    <x v="2977"/>
  </r>
  <r>
    <s v="May"/>
    <x v="0"/>
    <n v="1"/>
    <b v="0"/>
    <s v="Medium"/>
    <n v="36"/>
    <x v="2978"/>
  </r>
  <r>
    <s v="April"/>
    <x v="0"/>
    <n v="5"/>
    <b v="0"/>
    <s v="low"/>
    <n v="33"/>
    <x v="2979"/>
  </r>
  <r>
    <s v="August"/>
    <x v="0"/>
    <n v="3"/>
    <b v="0"/>
    <s v="High"/>
    <n v="18"/>
    <x v="160"/>
  </r>
  <r>
    <s v="June"/>
    <x v="0"/>
    <n v="3"/>
    <b v="0"/>
    <s v="Medium"/>
    <n v="13"/>
    <x v="259"/>
  </r>
  <r>
    <s v="September"/>
    <x v="2"/>
    <n v="2"/>
    <b v="0"/>
    <s v="Medium"/>
    <n v="39"/>
    <x v="2980"/>
  </r>
  <r>
    <s v="January"/>
    <x v="1"/>
    <n v="2"/>
    <b v="0"/>
    <s v="High"/>
    <n v="5"/>
    <x v="2981"/>
  </r>
  <r>
    <s v="November"/>
    <x v="3"/>
    <n v="2"/>
    <b v="0"/>
    <s v="Critical"/>
    <n v="4"/>
    <x v="2982"/>
  </r>
  <r>
    <s v="December"/>
    <x v="0"/>
    <n v="1"/>
    <b v="0"/>
    <s v="Critical"/>
    <n v="50"/>
    <x v="2983"/>
  </r>
  <r>
    <s v="December"/>
    <x v="2"/>
    <n v="2"/>
    <b v="0"/>
    <s v="Critical"/>
    <n v="20"/>
    <x v="2984"/>
  </r>
  <r>
    <s v="July"/>
    <x v="3"/>
    <n v="1"/>
    <b v="0"/>
    <s v="Critical"/>
    <n v="46"/>
    <x v="2985"/>
  </r>
  <r>
    <s v="October"/>
    <x v="0"/>
    <n v="2"/>
    <b v="0"/>
    <s v="Medium"/>
    <n v="1"/>
    <x v="2986"/>
  </r>
  <r>
    <s v="May"/>
    <x v="3"/>
    <n v="0"/>
    <s v="FREE DELIVERY"/>
    <s v="Medium"/>
    <n v="40"/>
    <x v="2987"/>
  </r>
  <r>
    <s v="July"/>
    <x v="0"/>
    <n v="2"/>
    <b v="0"/>
    <s v="High"/>
    <n v="48"/>
    <x v="2988"/>
  </r>
  <r>
    <s v="March"/>
    <x v="1"/>
    <n v="1"/>
    <b v="0"/>
    <s v="Medium"/>
    <n v="30"/>
    <x v="2989"/>
  </r>
  <r>
    <s v="August"/>
    <x v="3"/>
    <n v="4"/>
    <b v="0"/>
    <s v="low"/>
    <n v="2"/>
    <x v="2990"/>
  </r>
  <r>
    <s v="June"/>
    <x v="0"/>
    <n v="2"/>
    <b v="0"/>
    <s v="High"/>
    <n v="46"/>
    <x v="2991"/>
  </r>
  <r>
    <s v="February"/>
    <x v="1"/>
    <n v="2"/>
    <b v="0"/>
    <s v="Medium"/>
    <n v="31"/>
    <x v="2992"/>
  </r>
  <r>
    <s v="June"/>
    <x v="1"/>
    <n v="1"/>
    <b v="0"/>
    <s v="Medium"/>
    <n v="24"/>
    <x v="2993"/>
  </r>
  <r>
    <s v="October"/>
    <x v="0"/>
    <n v="0"/>
    <s v="FREE DELIVERY"/>
    <s v="low"/>
    <n v="36"/>
    <x v="2994"/>
  </r>
  <r>
    <s v="February"/>
    <x v="3"/>
    <n v="2"/>
    <b v="0"/>
    <s v="Medium"/>
    <n v="23"/>
    <x v="2995"/>
  </r>
  <r>
    <s v="October"/>
    <x v="1"/>
    <n v="5"/>
    <b v="0"/>
    <s v="low"/>
    <n v="27"/>
    <x v="2996"/>
  </r>
  <r>
    <s v="October"/>
    <x v="0"/>
    <n v="5"/>
    <b v="0"/>
    <s v="low"/>
    <n v="6"/>
    <x v="2997"/>
  </r>
  <r>
    <s v="March"/>
    <x v="2"/>
    <n v="2"/>
    <b v="0"/>
    <s v="low"/>
    <n v="50"/>
    <x v="2998"/>
  </r>
  <r>
    <s v="May"/>
    <x v="0"/>
    <n v="7"/>
    <b v="0"/>
    <s v="low"/>
    <n v="21"/>
    <x v="1652"/>
  </r>
  <r>
    <s v="January"/>
    <x v="3"/>
    <n v="2"/>
    <b v="0"/>
    <s v="Not Specified"/>
    <n v="24"/>
    <x v="2999"/>
  </r>
  <r>
    <s v="July"/>
    <x v="3"/>
    <n v="2"/>
    <b v="0"/>
    <s v="Medium"/>
    <n v="19"/>
    <x v="3000"/>
  </r>
  <r>
    <s v="February"/>
    <x v="2"/>
    <n v="1"/>
    <b v="0"/>
    <s v="High"/>
    <n v="2"/>
    <x v="3001"/>
  </r>
  <r>
    <s v="December"/>
    <x v="2"/>
    <n v="2"/>
    <b v="0"/>
    <s v="Not Specified"/>
    <n v="17"/>
    <x v="3002"/>
  </r>
  <r>
    <s v="August"/>
    <x v="3"/>
    <n v="1"/>
    <b v="0"/>
    <s v="Critical"/>
    <n v="23"/>
    <x v="3003"/>
  </r>
  <r>
    <s v="July"/>
    <x v="0"/>
    <n v="1"/>
    <b v="0"/>
    <s v="High"/>
    <n v="19"/>
    <x v="3004"/>
  </r>
  <r>
    <s v="October"/>
    <x v="1"/>
    <n v="2"/>
    <b v="0"/>
    <s v="High"/>
    <n v="3"/>
    <x v="3005"/>
  </r>
  <r>
    <s v="July"/>
    <x v="3"/>
    <n v="4"/>
    <b v="0"/>
    <s v="low"/>
    <n v="23"/>
    <x v="3006"/>
  </r>
  <r>
    <s v="May"/>
    <x v="3"/>
    <n v="1"/>
    <b v="0"/>
    <s v="Medium"/>
    <n v="15"/>
    <x v="3007"/>
  </r>
  <r>
    <s v="May"/>
    <x v="3"/>
    <n v="2"/>
    <b v="0"/>
    <s v="Medium"/>
    <n v="5"/>
    <x v="3008"/>
  </r>
  <r>
    <s v="September"/>
    <x v="1"/>
    <n v="2"/>
    <b v="0"/>
    <s v="Critical"/>
    <n v="39"/>
    <x v="3009"/>
  </r>
  <r>
    <s v="June"/>
    <x v="1"/>
    <n v="1"/>
    <b v="0"/>
    <s v="Critical"/>
    <n v="1"/>
    <x v="3010"/>
  </r>
  <r>
    <s v="December"/>
    <x v="3"/>
    <n v="0"/>
    <s v="FREE DELIVERY"/>
    <s v="Critical"/>
    <n v="40"/>
    <x v="3011"/>
  </r>
  <r>
    <s v="August"/>
    <x v="1"/>
    <n v="1"/>
    <b v="0"/>
    <s v="High"/>
    <n v="4"/>
    <x v="3012"/>
  </r>
  <r>
    <s v="June"/>
    <x v="3"/>
    <n v="2"/>
    <b v="0"/>
    <s v="low"/>
    <n v="48"/>
    <x v="3013"/>
  </r>
  <r>
    <s v="December"/>
    <x v="0"/>
    <n v="1"/>
    <b v="0"/>
    <s v="Medium"/>
    <n v="22"/>
    <x v="3014"/>
  </r>
  <r>
    <s v="July"/>
    <x v="0"/>
    <n v="3"/>
    <b v="0"/>
    <s v="High"/>
    <n v="20"/>
    <x v="3015"/>
  </r>
  <r>
    <s v="January"/>
    <x v="3"/>
    <n v="5"/>
    <b v="0"/>
    <s v="low"/>
    <n v="6"/>
    <x v="3016"/>
  </r>
  <r>
    <s v="May"/>
    <x v="0"/>
    <n v="7"/>
    <b v="0"/>
    <s v="low"/>
    <n v="36"/>
    <x v="3017"/>
  </r>
  <r>
    <s v="November"/>
    <x v="3"/>
    <n v="5"/>
    <b v="0"/>
    <s v="low"/>
    <n v="10"/>
    <x v="3018"/>
  </r>
  <r>
    <s v="August"/>
    <x v="3"/>
    <n v="0"/>
    <s v="FREE DELIVERY"/>
    <s v="Critical"/>
    <n v="50"/>
    <x v="3019"/>
  </r>
  <r>
    <s v="October"/>
    <x v="0"/>
    <n v="2"/>
    <b v="0"/>
    <s v="Medium"/>
    <n v="4"/>
    <x v="3020"/>
  </r>
  <r>
    <s v="March"/>
    <x v="2"/>
    <n v="2"/>
    <b v="0"/>
    <s v="Critical"/>
    <n v="46"/>
    <x v="3021"/>
  </r>
  <r>
    <s v="November"/>
    <x v="1"/>
    <n v="1"/>
    <b v="0"/>
    <s v="Not Specified"/>
    <n v="18"/>
    <x v="3022"/>
  </r>
  <r>
    <s v="September"/>
    <x v="2"/>
    <n v="9"/>
    <b v="0"/>
    <s v="low"/>
    <n v="43"/>
    <x v="3023"/>
  </r>
  <r>
    <s v="September"/>
    <x v="1"/>
    <n v="3"/>
    <b v="0"/>
    <s v="Medium"/>
    <n v="16"/>
    <x v="3024"/>
  </r>
  <r>
    <s v="October"/>
    <x v="1"/>
    <n v="0"/>
    <s v="FREE DELIVERY"/>
    <s v="Not Specified"/>
    <n v="18"/>
    <x v="3025"/>
  </r>
  <r>
    <s v="August"/>
    <x v="2"/>
    <n v="1"/>
    <b v="0"/>
    <s v="Medium"/>
    <n v="26"/>
    <x v="3026"/>
  </r>
  <r>
    <s v="August"/>
    <x v="2"/>
    <n v="2"/>
    <b v="0"/>
    <s v="Medium"/>
    <n v="23"/>
    <x v="3027"/>
  </r>
  <r>
    <s v="June"/>
    <x v="0"/>
    <n v="1"/>
    <b v="0"/>
    <s v="High"/>
    <n v="11"/>
    <x v="3028"/>
  </r>
  <r>
    <s v="January"/>
    <x v="1"/>
    <n v="2"/>
    <b v="0"/>
    <s v="Medium"/>
    <n v="27"/>
    <x v="1423"/>
  </r>
  <r>
    <s v="September"/>
    <x v="3"/>
    <n v="1"/>
    <b v="0"/>
    <s v="Critical"/>
    <n v="43"/>
    <x v="3029"/>
  </r>
  <r>
    <s v="December"/>
    <x v="0"/>
    <n v="2"/>
    <b v="0"/>
    <s v="low"/>
    <n v="48"/>
    <x v="3030"/>
  </r>
  <r>
    <s v="October"/>
    <x v="2"/>
    <n v="2"/>
    <b v="0"/>
    <s v="Medium"/>
    <n v="40"/>
    <x v="3031"/>
  </r>
  <r>
    <s v="March"/>
    <x v="0"/>
    <n v="1"/>
    <b v="0"/>
    <s v="Medium"/>
    <n v="15"/>
    <x v="3032"/>
  </r>
  <r>
    <s v="March"/>
    <x v="2"/>
    <n v="9"/>
    <b v="0"/>
    <s v="low"/>
    <n v="1"/>
    <x v="3033"/>
  </r>
  <r>
    <s v="February"/>
    <x v="2"/>
    <n v="2"/>
    <b v="0"/>
    <s v="Critical"/>
    <n v="19"/>
    <x v="3034"/>
  </r>
  <r>
    <s v="July"/>
    <x v="0"/>
    <n v="5"/>
    <b v="0"/>
    <s v="low"/>
    <n v="23"/>
    <x v="3035"/>
  </r>
  <r>
    <s v="September"/>
    <x v="3"/>
    <n v="0"/>
    <s v="FREE DELIVERY"/>
    <s v="Not Specified"/>
    <n v="19"/>
    <x v="3036"/>
  </r>
  <r>
    <s v="February"/>
    <x v="2"/>
    <n v="1"/>
    <b v="0"/>
    <s v="Not Specified"/>
    <n v="34"/>
    <x v="3037"/>
  </r>
  <r>
    <s v="September"/>
    <x v="1"/>
    <n v="1"/>
    <b v="0"/>
    <s v="Not Specified"/>
    <n v="36"/>
    <x v="3038"/>
  </r>
  <r>
    <s v="November"/>
    <x v="2"/>
    <n v="2"/>
    <b v="0"/>
    <s v="Medium"/>
    <n v="10"/>
    <x v="3039"/>
  </r>
  <r>
    <s v="June"/>
    <x v="3"/>
    <n v="2"/>
    <b v="0"/>
    <s v="Medium"/>
    <n v="42"/>
    <x v="3040"/>
  </r>
  <r>
    <s v="July"/>
    <x v="2"/>
    <n v="1"/>
    <b v="0"/>
    <s v="Critical"/>
    <n v="20"/>
    <x v="3041"/>
  </r>
  <r>
    <s v="February"/>
    <x v="1"/>
    <n v="1"/>
    <b v="0"/>
    <s v="High"/>
    <n v="18"/>
    <x v="3042"/>
  </r>
  <r>
    <s v="December"/>
    <x v="1"/>
    <n v="1"/>
    <b v="0"/>
    <s v="Critical"/>
    <n v="13"/>
    <x v="3043"/>
  </r>
  <r>
    <s v="November"/>
    <x v="2"/>
    <n v="1"/>
    <b v="0"/>
    <s v="Critical"/>
    <n v="7"/>
    <x v="3044"/>
  </r>
  <r>
    <s v="May"/>
    <x v="2"/>
    <n v="2"/>
    <b v="0"/>
    <s v="Medium"/>
    <n v="17"/>
    <x v="3045"/>
  </r>
  <r>
    <s v="April"/>
    <x v="1"/>
    <n v="5"/>
    <b v="0"/>
    <s v="low"/>
    <n v="35"/>
    <x v="3046"/>
  </r>
  <r>
    <s v="January"/>
    <x v="0"/>
    <n v="1"/>
    <b v="0"/>
    <s v="Critical"/>
    <n v="49"/>
    <x v="3047"/>
  </r>
  <r>
    <s v="March"/>
    <x v="1"/>
    <n v="8"/>
    <b v="0"/>
    <s v="low"/>
    <n v="4"/>
    <x v="3048"/>
  </r>
  <r>
    <s v="January"/>
    <x v="0"/>
    <n v="2"/>
    <b v="0"/>
    <s v="High"/>
    <n v="47"/>
    <x v="3049"/>
  </r>
  <r>
    <s v="June"/>
    <x v="2"/>
    <n v="1"/>
    <b v="0"/>
    <s v="High"/>
    <n v="34"/>
    <x v="3050"/>
  </r>
  <r>
    <s v="June"/>
    <x v="2"/>
    <n v="1"/>
    <b v="0"/>
    <s v="High"/>
    <n v="17"/>
    <x v="3051"/>
  </r>
  <r>
    <s v="December"/>
    <x v="1"/>
    <n v="2"/>
    <b v="0"/>
    <s v="High"/>
    <n v="41"/>
    <x v="3052"/>
  </r>
  <r>
    <s v="December"/>
    <x v="1"/>
    <n v="1"/>
    <b v="0"/>
    <s v="High"/>
    <n v="24"/>
    <x v="3053"/>
  </r>
  <r>
    <s v="June"/>
    <x v="0"/>
    <n v="2"/>
    <b v="0"/>
    <s v="High"/>
    <n v="40"/>
    <x v="3054"/>
  </r>
  <r>
    <s v="June"/>
    <x v="0"/>
    <n v="0"/>
    <s v="FREE DELIVERY"/>
    <s v="High"/>
    <n v="26"/>
    <x v="3055"/>
  </r>
  <r>
    <s v="September"/>
    <x v="3"/>
    <n v="2"/>
    <b v="0"/>
    <s v="Medium"/>
    <n v="34"/>
    <x v="3056"/>
  </r>
  <r>
    <s v="October"/>
    <x v="1"/>
    <n v="3"/>
    <b v="0"/>
    <s v="High"/>
    <n v="40"/>
    <x v="3057"/>
  </r>
  <r>
    <s v="June"/>
    <x v="3"/>
    <n v="2"/>
    <b v="0"/>
    <s v="Medium"/>
    <n v="21"/>
    <x v="3058"/>
  </r>
  <r>
    <s v="June"/>
    <x v="3"/>
    <n v="1"/>
    <b v="0"/>
    <s v="High"/>
    <n v="22"/>
    <x v="3059"/>
  </r>
  <r>
    <s v="July"/>
    <x v="3"/>
    <n v="2"/>
    <b v="0"/>
    <s v="High"/>
    <n v="14"/>
    <x v="3060"/>
  </r>
  <r>
    <s v="July"/>
    <x v="3"/>
    <n v="2"/>
    <b v="0"/>
    <s v="High"/>
    <n v="23"/>
    <x v="3061"/>
  </r>
  <r>
    <s v="June"/>
    <x v="0"/>
    <n v="0"/>
    <s v="FREE DELIVERY"/>
    <s v="low"/>
    <n v="32"/>
    <x v="3062"/>
  </r>
  <r>
    <s v="January"/>
    <x v="3"/>
    <n v="2"/>
    <b v="0"/>
    <s v="Critical"/>
    <n v="6"/>
    <x v="3063"/>
  </r>
  <r>
    <s v="January"/>
    <x v="3"/>
    <n v="2"/>
    <b v="0"/>
    <s v="Critical"/>
    <n v="30"/>
    <x v="3064"/>
  </r>
  <r>
    <s v="October"/>
    <x v="0"/>
    <n v="2"/>
    <b v="0"/>
    <s v="Not Specified"/>
    <n v="21"/>
    <x v="3065"/>
  </r>
  <r>
    <s v="February"/>
    <x v="3"/>
    <n v="0"/>
    <s v="FREE DELIVERY"/>
    <s v="Not Specified"/>
    <n v="4"/>
    <x v="3066"/>
  </r>
  <r>
    <s v="November"/>
    <x v="2"/>
    <n v="2"/>
    <b v="0"/>
    <s v="Critical"/>
    <n v="30"/>
    <x v="3067"/>
  </r>
  <r>
    <s v="March"/>
    <x v="1"/>
    <n v="1"/>
    <b v="0"/>
    <s v="Critical"/>
    <n v="7"/>
    <x v="3068"/>
  </r>
  <r>
    <s v="October"/>
    <x v="3"/>
    <n v="2"/>
    <b v="0"/>
    <s v="Critical"/>
    <n v="29"/>
    <x v="3069"/>
  </r>
  <r>
    <s v="June"/>
    <x v="3"/>
    <n v="1"/>
    <b v="0"/>
    <s v="High"/>
    <n v="14"/>
    <x v="3070"/>
  </r>
  <r>
    <s v="January"/>
    <x v="1"/>
    <n v="7"/>
    <b v="0"/>
    <s v="low"/>
    <n v="30"/>
    <x v="3071"/>
  </r>
  <r>
    <s v="March"/>
    <x v="0"/>
    <n v="1"/>
    <b v="0"/>
    <s v="Not Specified"/>
    <n v="14"/>
    <x v="3072"/>
  </r>
  <r>
    <s v="November"/>
    <x v="2"/>
    <n v="1"/>
    <b v="0"/>
    <s v="Medium"/>
    <n v="41"/>
    <x v="3073"/>
  </r>
  <r>
    <s v="May"/>
    <x v="3"/>
    <n v="2"/>
    <b v="0"/>
    <s v="Medium"/>
    <n v="1"/>
    <x v="3074"/>
  </r>
  <r>
    <s v="May"/>
    <x v="3"/>
    <n v="2"/>
    <b v="0"/>
    <s v="Medium"/>
    <n v="42"/>
    <x v="3075"/>
  </r>
  <r>
    <s v="June"/>
    <x v="2"/>
    <n v="5"/>
    <b v="0"/>
    <s v="low"/>
    <n v="47"/>
    <x v="3076"/>
  </r>
  <r>
    <s v="June"/>
    <x v="2"/>
    <n v="5"/>
    <b v="0"/>
    <s v="low"/>
    <n v="20"/>
    <x v="3077"/>
  </r>
  <r>
    <s v="July"/>
    <x v="2"/>
    <n v="7"/>
    <b v="0"/>
    <s v="low"/>
    <n v="20"/>
    <x v="3078"/>
  </r>
  <r>
    <s v="June"/>
    <x v="2"/>
    <n v="0"/>
    <s v="FREE DELIVERY"/>
    <s v="low"/>
    <n v="12"/>
    <x v="3079"/>
  </r>
  <r>
    <s v="April"/>
    <x v="0"/>
    <n v="0"/>
    <s v="FREE DELIVERY"/>
    <s v="low"/>
    <n v="50"/>
    <x v="3080"/>
  </r>
  <r>
    <s v="April"/>
    <x v="0"/>
    <n v="5"/>
    <b v="0"/>
    <s v="low"/>
    <n v="15"/>
    <x v="3081"/>
  </r>
  <r>
    <s v="January"/>
    <x v="2"/>
    <n v="1"/>
    <b v="0"/>
    <s v="Medium"/>
    <n v="5"/>
    <x v="3082"/>
  </r>
  <r>
    <s v="January"/>
    <x v="2"/>
    <n v="2"/>
    <b v="0"/>
    <s v="Medium"/>
    <n v="1"/>
    <x v="3083"/>
  </r>
  <r>
    <s v="January"/>
    <x v="2"/>
    <n v="1"/>
    <b v="0"/>
    <s v="Medium"/>
    <n v="26"/>
    <x v="3084"/>
  </r>
  <r>
    <s v="August"/>
    <x v="1"/>
    <n v="5"/>
    <b v="0"/>
    <s v="low"/>
    <n v="50"/>
    <x v="3085"/>
  </r>
  <r>
    <s v="December"/>
    <x v="3"/>
    <n v="1"/>
    <b v="0"/>
    <s v="Not Specified"/>
    <n v="41"/>
    <x v="3086"/>
  </r>
  <r>
    <s v="August"/>
    <x v="1"/>
    <n v="9"/>
    <b v="0"/>
    <s v="low"/>
    <n v="31"/>
    <x v="3087"/>
  </r>
  <r>
    <s v="June"/>
    <x v="2"/>
    <n v="3"/>
    <b v="0"/>
    <s v="Critical"/>
    <n v="17"/>
    <x v="3088"/>
  </r>
  <r>
    <s v="March"/>
    <x v="3"/>
    <n v="0"/>
    <s v="FREE DELIVERY"/>
    <s v="Not Specified"/>
    <n v="39"/>
    <x v="3089"/>
  </r>
  <r>
    <s v="April"/>
    <x v="2"/>
    <n v="2"/>
    <b v="0"/>
    <s v="High"/>
    <n v="2"/>
    <x v="3090"/>
  </r>
  <r>
    <s v="April"/>
    <x v="2"/>
    <n v="0"/>
    <s v="FREE DELIVERY"/>
    <s v="High"/>
    <n v="2"/>
    <x v="3091"/>
  </r>
  <r>
    <s v="March"/>
    <x v="0"/>
    <n v="5"/>
    <b v="0"/>
    <s v="low"/>
    <n v="4"/>
    <x v="3092"/>
  </r>
  <r>
    <s v="September"/>
    <x v="3"/>
    <n v="2"/>
    <b v="0"/>
    <s v="Critical"/>
    <n v="39"/>
    <x v="3093"/>
  </r>
  <r>
    <s v="September"/>
    <x v="3"/>
    <n v="2"/>
    <b v="0"/>
    <s v="Critical"/>
    <n v="14"/>
    <x v="3094"/>
  </r>
  <r>
    <s v="July"/>
    <x v="0"/>
    <n v="1"/>
    <b v="0"/>
    <s v="Not Specified"/>
    <n v="2"/>
    <x v="2741"/>
  </r>
  <r>
    <s v="July"/>
    <x v="0"/>
    <n v="2"/>
    <b v="0"/>
    <s v="Not Specified"/>
    <n v="30"/>
    <x v="3095"/>
  </r>
  <r>
    <s v="June"/>
    <x v="1"/>
    <n v="0"/>
    <s v="FREE DELIVERY"/>
    <s v="low"/>
    <n v="3"/>
    <x v="3096"/>
  </r>
  <r>
    <s v="March"/>
    <x v="0"/>
    <n v="0"/>
    <s v="FREE DELIVERY"/>
    <s v="High"/>
    <n v="42"/>
    <x v="3097"/>
  </r>
  <r>
    <s v="March"/>
    <x v="0"/>
    <n v="4"/>
    <b v="0"/>
    <s v="low"/>
    <n v="39"/>
    <x v="3098"/>
  </r>
  <r>
    <s v="March"/>
    <x v="0"/>
    <n v="2"/>
    <b v="0"/>
    <s v="low"/>
    <n v="46"/>
    <x v="3099"/>
  </r>
  <r>
    <s v="September"/>
    <x v="1"/>
    <n v="2"/>
    <b v="0"/>
    <s v="Not Specified"/>
    <n v="26"/>
    <x v="3100"/>
  </r>
  <r>
    <s v="December"/>
    <x v="1"/>
    <n v="0"/>
    <s v="FREE DELIVERY"/>
    <s v="Medium"/>
    <n v="50"/>
    <x v="3101"/>
  </r>
  <r>
    <s v="April"/>
    <x v="0"/>
    <n v="1"/>
    <b v="0"/>
    <s v="Not Specified"/>
    <n v="24"/>
    <x v="3102"/>
  </r>
  <r>
    <s v="August"/>
    <x v="2"/>
    <n v="0"/>
    <s v="FREE DELIVERY"/>
    <s v="Medium"/>
    <n v="41"/>
    <x v="3103"/>
  </r>
  <r>
    <s v="April"/>
    <x v="2"/>
    <n v="0"/>
    <s v="FREE DELIVERY"/>
    <s v="High"/>
    <n v="46"/>
    <x v="3104"/>
  </r>
  <r>
    <s v="April"/>
    <x v="2"/>
    <n v="1"/>
    <b v="0"/>
    <s v="High"/>
    <n v="27"/>
    <x v="3105"/>
  </r>
  <r>
    <s v="January"/>
    <x v="3"/>
    <n v="2"/>
    <b v="0"/>
    <s v="Not Specified"/>
    <n v="9"/>
    <x v="3106"/>
  </r>
  <r>
    <s v="May"/>
    <x v="2"/>
    <n v="2"/>
    <b v="0"/>
    <s v="High"/>
    <n v="26"/>
    <x v="3107"/>
  </r>
  <r>
    <s v="August"/>
    <x v="2"/>
    <n v="2"/>
    <b v="0"/>
    <s v="High"/>
    <n v="22"/>
    <x v="3108"/>
  </r>
  <r>
    <s v="June"/>
    <x v="1"/>
    <n v="2"/>
    <b v="0"/>
    <s v="Not Specified"/>
    <n v="19"/>
    <x v="3109"/>
  </r>
  <r>
    <s v="February"/>
    <x v="1"/>
    <n v="2"/>
    <b v="0"/>
    <s v="Medium"/>
    <n v="32"/>
    <x v="3110"/>
  </r>
  <r>
    <s v="August"/>
    <x v="2"/>
    <n v="2"/>
    <b v="0"/>
    <s v="Not Specified"/>
    <n v="10"/>
    <x v="3111"/>
  </r>
  <r>
    <s v="December"/>
    <x v="2"/>
    <n v="2"/>
    <b v="0"/>
    <s v="Not Specified"/>
    <n v="15"/>
    <x v="3112"/>
  </r>
  <r>
    <s v="February"/>
    <x v="2"/>
    <n v="1"/>
    <b v="0"/>
    <s v="Medium"/>
    <n v="38"/>
    <x v="3113"/>
  </r>
  <r>
    <s v="February"/>
    <x v="2"/>
    <n v="1"/>
    <b v="0"/>
    <s v="Medium"/>
    <n v="34"/>
    <x v="3114"/>
  </r>
  <r>
    <s v="July"/>
    <x v="0"/>
    <n v="0"/>
    <s v="FREE DELIVERY"/>
    <s v="Critical"/>
    <n v="39"/>
    <x v="3115"/>
  </r>
  <r>
    <s v="December"/>
    <x v="2"/>
    <n v="1"/>
    <b v="0"/>
    <s v="Not Specified"/>
    <n v="29"/>
    <x v="3116"/>
  </r>
  <r>
    <s v="March"/>
    <x v="1"/>
    <n v="6"/>
    <b v="0"/>
    <s v="low"/>
    <n v="33"/>
    <x v="3117"/>
  </r>
  <r>
    <s v="October"/>
    <x v="3"/>
    <n v="5"/>
    <b v="0"/>
    <s v="low"/>
    <n v="24"/>
    <x v="3118"/>
  </r>
  <r>
    <s v="December"/>
    <x v="0"/>
    <n v="1"/>
    <b v="0"/>
    <s v="Not Specified"/>
    <n v="15"/>
    <x v="3119"/>
  </r>
  <r>
    <s v="February"/>
    <x v="1"/>
    <n v="2"/>
    <b v="0"/>
    <s v="High"/>
    <n v="46"/>
    <x v="3120"/>
  </r>
  <r>
    <s v="December"/>
    <x v="3"/>
    <n v="3"/>
    <b v="0"/>
    <s v="Critical"/>
    <n v="38"/>
    <x v="3121"/>
  </r>
  <r>
    <s v="December"/>
    <x v="3"/>
    <n v="3"/>
    <b v="0"/>
    <s v="Critical"/>
    <n v="8"/>
    <x v="3122"/>
  </r>
  <r>
    <s v="September"/>
    <x v="0"/>
    <n v="2"/>
    <b v="0"/>
    <s v="low"/>
    <n v="22"/>
    <x v="3123"/>
  </r>
  <r>
    <s v="September"/>
    <x v="0"/>
    <n v="2"/>
    <b v="0"/>
    <s v="low"/>
    <n v="7"/>
    <x v="3124"/>
  </r>
  <r>
    <s v="May"/>
    <x v="0"/>
    <n v="0"/>
    <s v="FREE DELIVERY"/>
    <s v="Medium"/>
    <n v="28"/>
    <x v="3125"/>
  </r>
  <r>
    <s v="June"/>
    <x v="3"/>
    <n v="2"/>
    <b v="0"/>
    <s v="Not Specified"/>
    <n v="39"/>
    <x v="3126"/>
  </r>
  <r>
    <s v="March"/>
    <x v="3"/>
    <n v="1"/>
    <b v="0"/>
    <s v="Medium"/>
    <n v="19"/>
    <x v="3127"/>
  </r>
  <r>
    <s v="May"/>
    <x v="0"/>
    <n v="2"/>
    <b v="0"/>
    <s v="Medium"/>
    <n v="37"/>
    <x v="3128"/>
  </r>
  <r>
    <s v="January"/>
    <x v="2"/>
    <n v="2"/>
    <b v="0"/>
    <s v="Medium"/>
    <n v="20"/>
    <x v="3129"/>
  </r>
  <r>
    <s v="November"/>
    <x v="1"/>
    <n v="2"/>
    <b v="0"/>
    <s v="Medium"/>
    <n v="34"/>
    <x v="3130"/>
  </r>
  <r>
    <s v="November"/>
    <x v="2"/>
    <n v="1"/>
    <b v="0"/>
    <s v="High"/>
    <n v="21"/>
    <x v="3131"/>
  </r>
  <r>
    <s v="August"/>
    <x v="0"/>
    <n v="2"/>
    <b v="0"/>
    <s v="Not Specified"/>
    <n v="19"/>
    <x v="3132"/>
  </r>
  <r>
    <s v="February"/>
    <x v="2"/>
    <n v="1"/>
    <b v="0"/>
    <s v="Medium"/>
    <n v="4"/>
    <x v="3133"/>
  </r>
  <r>
    <s v="October"/>
    <x v="3"/>
    <n v="2"/>
    <b v="0"/>
    <s v="Critical"/>
    <n v="5"/>
    <x v="3134"/>
  </r>
  <r>
    <s v="February"/>
    <x v="1"/>
    <n v="2"/>
    <b v="0"/>
    <s v="High"/>
    <n v="44"/>
    <x v="3135"/>
  </r>
  <r>
    <s v="January"/>
    <x v="1"/>
    <n v="2"/>
    <b v="0"/>
    <s v="High"/>
    <n v="48"/>
    <x v="3136"/>
  </r>
  <r>
    <s v="October"/>
    <x v="2"/>
    <n v="2"/>
    <b v="0"/>
    <s v="Medium"/>
    <n v="17"/>
    <x v="3137"/>
  </r>
  <r>
    <s v="June"/>
    <x v="2"/>
    <n v="2"/>
    <b v="0"/>
    <s v="Critical"/>
    <n v="46"/>
    <x v="3138"/>
  </r>
  <r>
    <s v="June"/>
    <x v="2"/>
    <n v="1"/>
    <b v="0"/>
    <s v="Critical"/>
    <n v="8"/>
    <x v="3139"/>
  </r>
  <r>
    <s v="June"/>
    <x v="3"/>
    <n v="1"/>
    <b v="0"/>
    <s v="Critical"/>
    <n v="11"/>
    <x v="3140"/>
  </r>
  <r>
    <s v="July"/>
    <x v="1"/>
    <n v="1"/>
    <b v="0"/>
    <s v="Critical"/>
    <n v="10"/>
    <x v="3141"/>
  </r>
  <r>
    <s v="January"/>
    <x v="2"/>
    <n v="1"/>
    <b v="0"/>
    <s v="High"/>
    <n v="47"/>
    <x v="3142"/>
  </r>
  <r>
    <s v="January"/>
    <x v="2"/>
    <n v="2"/>
    <b v="0"/>
    <s v="High"/>
    <n v="32"/>
    <x v="3143"/>
  </r>
  <r>
    <s v="August"/>
    <x v="0"/>
    <n v="1"/>
    <b v="0"/>
    <s v="Critical"/>
    <n v="45"/>
    <x v="3144"/>
  </r>
  <r>
    <s v="August"/>
    <x v="0"/>
    <n v="1"/>
    <b v="0"/>
    <s v="Critical"/>
    <n v="46"/>
    <x v="3145"/>
  </r>
  <r>
    <s v="May"/>
    <x v="0"/>
    <n v="5"/>
    <b v="0"/>
    <s v="low"/>
    <n v="38"/>
    <x v="3146"/>
  </r>
  <r>
    <s v="November"/>
    <x v="2"/>
    <n v="5"/>
    <b v="0"/>
    <s v="low"/>
    <n v="22"/>
    <x v="3147"/>
  </r>
  <r>
    <s v="October"/>
    <x v="2"/>
    <n v="2"/>
    <b v="0"/>
    <s v="low"/>
    <n v="11"/>
    <x v="3148"/>
  </r>
  <r>
    <s v="November"/>
    <x v="2"/>
    <n v="0"/>
    <s v="FREE DELIVERY"/>
    <s v="Not Specified"/>
    <n v="8"/>
    <x v="3149"/>
  </r>
  <r>
    <s v="December"/>
    <x v="1"/>
    <n v="2"/>
    <b v="0"/>
    <s v="Medium"/>
    <n v="2"/>
    <x v="3150"/>
  </r>
  <r>
    <s v="December"/>
    <x v="2"/>
    <n v="0"/>
    <s v="FREE DELIVERY"/>
    <s v="Medium"/>
    <n v="37"/>
    <x v="3151"/>
  </r>
  <r>
    <s v="March"/>
    <x v="2"/>
    <n v="2"/>
    <b v="0"/>
    <s v="Critical"/>
    <n v="6"/>
    <x v="3152"/>
  </r>
  <r>
    <s v="March"/>
    <x v="2"/>
    <n v="1"/>
    <b v="0"/>
    <s v="Critical"/>
    <n v="47"/>
    <x v="3153"/>
  </r>
  <r>
    <s v="June"/>
    <x v="1"/>
    <n v="2"/>
    <b v="0"/>
    <s v="High"/>
    <n v="39"/>
    <x v="3154"/>
  </r>
  <r>
    <s v="June"/>
    <x v="1"/>
    <n v="1"/>
    <b v="0"/>
    <s v="High"/>
    <n v="8"/>
    <x v="3155"/>
  </r>
  <r>
    <s v="July"/>
    <x v="2"/>
    <n v="2"/>
    <b v="0"/>
    <s v="High"/>
    <n v="48"/>
    <x v="3156"/>
  </r>
  <r>
    <s v="June"/>
    <x v="0"/>
    <n v="2"/>
    <b v="0"/>
    <s v="High"/>
    <n v="21"/>
    <x v="3157"/>
  </r>
  <r>
    <s v="June"/>
    <x v="2"/>
    <n v="4"/>
    <b v="0"/>
    <s v="low"/>
    <n v="21"/>
    <x v="3158"/>
  </r>
  <r>
    <s v="June"/>
    <x v="0"/>
    <n v="1"/>
    <b v="0"/>
    <s v="Not Specified"/>
    <n v="22"/>
    <x v="3159"/>
  </r>
  <r>
    <s v="February"/>
    <x v="1"/>
    <n v="1"/>
    <b v="0"/>
    <s v="Critical"/>
    <n v="31"/>
    <x v="3160"/>
  </r>
  <r>
    <s v="January"/>
    <x v="0"/>
    <n v="1"/>
    <b v="0"/>
    <s v="Critical"/>
    <n v="6"/>
    <x v="3161"/>
  </r>
  <r>
    <s v="August"/>
    <x v="3"/>
    <n v="1"/>
    <b v="0"/>
    <s v="High"/>
    <n v="18"/>
    <x v="3162"/>
  </r>
  <r>
    <s v="August"/>
    <x v="3"/>
    <n v="2"/>
    <b v="0"/>
    <s v="High"/>
    <n v="38"/>
    <x v="3163"/>
  </r>
  <r>
    <s v="April"/>
    <x v="1"/>
    <n v="3"/>
    <b v="0"/>
    <s v="Critical"/>
    <n v="14"/>
    <x v="3164"/>
  </r>
  <r>
    <s v="May"/>
    <x v="2"/>
    <n v="4"/>
    <b v="0"/>
    <s v="low"/>
    <n v="49"/>
    <x v="3165"/>
  </r>
  <r>
    <s v="April"/>
    <x v="0"/>
    <n v="1"/>
    <b v="0"/>
    <s v="Medium"/>
    <n v="13"/>
    <x v="3166"/>
  </r>
  <r>
    <s v="March"/>
    <x v="2"/>
    <n v="3"/>
    <b v="0"/>
    <s v="High"/>
    <n v="50"/>
    <x v="3167"/>
  </r>
  <r>
    <s v="October"/>
    <x v="0"/>
    <n v="1"/>
    <b v="0"/>
    <s v="Not Specified"/>
    <n v="30"/>
    <x v="3168"/>
  </r>
  <r>
    <s v="October"/>
    <x v="0"/>
    <n v="2"/>
    <b v="0"/>
    <s v="Not Specified"/>
    <n v="16"/>
    <x v="3169"/>
  </r>
  <r>
    <s v="October"/>
    <x v="0"/>
    <n v="2"/>
    <b v="0"/>
    <s v="Not Specified"/>
    <n v="34"/>
    <x v="3170"/>
  </r>
  <r>
    <s v="April"/>
    <x v="2"/>
    <n v="3"/>
    <b v="0"/>
    <s v="Not Specified"/>
    <n v="43"/>
    <x v="3171"/>
  </r>
  <r>
    <s v="October"/>
    <x v="1"/>
    <n v="2"/>
    <b v="0"/>
    <s v="low"/>
    <n v="16"/>
    <x v="3172"/>
  </r>
  <r>
    <s v="July"/>
    <x v="0"/>
    <n v="9"/>
    <b v="0"/>
    <s v="low"/>
    <n v="48"/>
    <x v="3173"/>
  </r>
  <r>
    <s v="January"/>
    <x v="1"/>
    <n v="1"/>
    <b v="0"/>
    <s v="Medium"/>
    <n v="41"/>
    <x v="3174"/>
  </r>
  <r>
    <s v="June"/>
    <x v="0"/>
    <n v="0"/>
    <s v="FREE DELIVERY"/>
    <s v="Not Specified"/>
    <n v="33"/>
    <x v="3175"/>
  </r>
  <r>
    <s v="June"/>
    <x v="0"/>
    <n v="2"/>
    <b v="0"/>
    <s v="Critical"/>
    <n v="30"/>
    <x v="3176"/>
  </r>
  <r>
    <s v="September"/>
    <x v="1"/>
    <n v="0"/>
    <s v="FREE DELIVERY"/>
    <s v="High"/>
    <n v="31"/>
    <x v="3177"/>
  </r>
  <r>
    <s v="January"/>
    <x v="3"/>
    <n v="3"/>
    <b v="0"/>
    <s v="Critical"/>
    <n v="45"/>
    <x v="3178"/>
  </r>
  <r>
    <s v="January"/>
    <x v="3"/>
    <n v="2"/>
    <b v="0"/>
    <s v="Critical"/>
    <n v="33"/>
    <x v="3179"/>
  </r>
  <r>
    <s v="June"/>
    <x v="1"/>
    <n v="1"/>
    <b v="0"/>
    <s v="Critical"/>
    <n v="46"/>
    <x v="3180"/>
  </r>
  <r>
    <s v="June"/>
    <x v="1"/>
    <n v="1"/>
    <b v="0"/>
    <s v="Critical"/>
    <n v="46"/>
    <x v="3181"/>
  </r>
  <r>
    <s v="June"/>
    <x v="1"/>
    <n v="1"/>
    <b v="0"/>
    <s v="Critical"/>
    <n v="28"/>
    <x v="3182"/>
  </r>
  <r>
    <s v="June"/>
    <x v="1"/>
    <n v="2"/>
    <b v="0"/>
    <s v="Critical"/>
    <n v="13"/>
    <x v="3183"/>
  </r>
  <r>
    <s v="June"/>
    <x v="1"/>
    <n v="2"/>
    <b v="0"/>
    <s v="Critical"/>
    <n v="3"/>
    <x v="3184"/>
  </r>
  <r>
    <s v="May"/>
    <x v="0"/>
    <n v="0"/>
    <s v="FREE DELIVERY"/>
    <s v="High"/>
    <n v="49"/>
    <x v="3185"/>
  </r>
  <r>
    <s v="May"/>
    <x v="0"/>
    <n v="1"/>
    <b v="0"/>
    <s v="High"/>
    <n v="19"/>
    <x v="3186"/>
  </r>
  <r>
    <s v="November"/>
    <x v="3"/>
    <n v="2"/>
    <b v="0"/>
    <s v="High"/>
    <n v="35"/>
    <x v="3187"/>
  </r>
  <r>
    <s v="August"/>
    <x v="3"/>
    <n v="1"/>
    <b v="0"/>
    <s v="Not Specified"/>
    <n v="12"/>
    <x v="3188"/>
  </r>
  <r>
    <s v="April"/>
    <x v="0"/>
    <n v="2"/>
    <b v="0"/>
    <s v="High"/>
    <n v="22"/>
    <x v="3189"/>
  </r>
  <r>
    <s v="May"/>
    <x v="0"/>
    <n v="2"/>
    <b v="0"/>
    <s v="Medium"/>
    <n v="25"/>
    <x v="3190"/>
  </r>
  <r>
    <s v="March"/>
    <x v="0"/>
    <n v="1"/>
    <b v="0"/>
    <s v="Critical"/>
    <n v="15"/>
    <x v="3191"/>
  </r>
  <r>
    <s v="January"/>
    <x v="1"/>
    <n v="0"/>
    <s v="FREE DELIVERY"/>
    <s v="low"/>
    <n v="47"/>
    <x v="3192"/>
  </r>
  <r>
    <s v="January"/>
    <x v="1"/>
    <n v="4"/>
    <b v="0"/>
    <s v="low"/>
    <n v="24"/>
    <x v="1846"/>
  </r>
  <r>
    <s v="December"/>
    <x v="2"/>
    <n v="1"/>
    <b v="0"/>
    <s v="Critical"/>
    <n v="19"/>
    <x v="3193"/>
  </r>
  <r>
    <s v="March"/>
    <x v="2"/>
    <n v="2"/>
    <b v="0"/>
    <s v="Critical"/>
    <n v="35"/>
    <x v="3194"/>
  </r>
  <r>
    <s v="March"/>
    <x v="2"/>
    <n v="0"/>
    <s v="FREE DELIVERY"/>
    <s v="Critical"/>
    <n v="38"/>
    <x v="3195"/>
  </r>
  <r>
    <s v="September"/>
    <x v="2"/>
    <n v="2"/>
    <b v="0"/>
    <s v="High"/>
    <n v="47"/>
    <x v="3196"/>
  </r>
  <r>
    <s v="July"/>
    <x v="0"/>
    <n v="2"/>
    <b v="0"/>
    <s v="low"/>
    <n v="29"/>
    <x v="3197"/>
  </r>
  <r>
    <s v="July"/>
    <x v="0"/>
    <n v="5"/>
    <b v="0"/>
    <s v="low"/>
    <n v="50"/>
    <x v="3198"/>
  </r>
  <r>
    <s v="April"/>
    <x v="3"/>
    <n v="2"/>
    <b v="0"/>
    <s v="High"/>
    <n v="20"/>
    <x v="3199"/>
  </r>
  <r>
    <s v="May"/>
    <x v="2"/>
    <n v="2"/>
    <b v="0"/>
    <s v="Not Specified"/>
    <n v="16"/>
    <x v="3200"/>
  </r>
  <r>
    <s v="May"/>
    <x v="2"/>
    <n v="1"/>
    <b v="0"/>
    <s v="Not Specified"/>
    <n v="39"/>
    <x v="3201"/>
  </r>
  <r>
    <s v="December"/>
    <x v="2"/>
    <n v="0"/>
    <s v="FREE DELIVERY"/>
    <s v="Critical"/>
    <n v="47"/>
    <x v="3202"/>
  </r>
  <r>
    <s v="February"/>
    <x v="0"/>
    <n v="0"/>
    <s v="FREE DELIVERY"/>
    <s v="High"/>
    <n v="36"/>
    <x v="3203"/>
  </r>
  <r>
    <s v="February"/>
    <x v="0"/>
    <n v="0"/>
    <s v="FREE DELIVERY"/>
    <s v="High"/>
    <n v="50"/>
    <x v="3204"/>
  </r>
  <r>
    <s v="February"/>
    <x v="1"/>
    <n v="1"/>
    <b v="0"/>
    <s v="Medium"/>
    <n v="22"/>
    <x v="3205"/>
  </r>
  <r>
    <s v="January"/>
    <x v="3"/>
    <n v="0"/>
    <s v="FREE DELIVERY"/>
    <s v="Critical"/>
    <n v="17"/>
    <x v="3206"/>
  </r>
  <r>
    <s v="December"/>
    <x v="0"/>
    <n v="1"/>
    <b v="0"/>
    <s v="Critical"/>
    <n v="25"/>
    <x v="3207"/>
  </r>
  <r>
    <s v="December"/>
    <x v="0"/>
    <n v="1"/>
    <b v="0"/>
    <s v="Critical"/>
    <n v="12"/>
    <x v="3208"/>
  </r>
  <r>
    <s v="October"/>
    <x v="3"/>
    <n v="2"/>
    <b v="0"/>
    <s v="Critical"/>
    <n v="48"/>
    <x v="3209"/>
  </r>
  <r>
    <s v="October"/>
    <x v="3"/>
    <n v="1"/>
    <b v="0"/>
    <s v="Critical"/>
    <n v="5"/>
    <x v="3210"/>
  </r>
  <r>
    <s v="April"/>
    <x v="1"/>
    <n v="0"/>
    <s v="FREE DELIVERY"/>
    <s v="Not Specified"/>
    <n v="49"/>
    <x v="3211"/>
  </r>
  <r>
    <s v="January"/>
    <x v="2"/>
    <n v="1"/>
    <b v="0"/>
    <s v="Medium"/>
    <n v="15"/>
    <x v="3212"/>
  </r>
  <r>
    <s v="August"/>
    <x v="2"/>
    <n v="0"/>
    <s v="FREE DELIVERY"/>
    <s v="High"/>
    <n v="38"/>
    <x v="3213"/>
  </r>
  <r>
    <s v="February"/>
    <x v="1"/>
    <n v="1"/>
    <b v="0"/>
    <s v="High"/>
    <n v="31"/>
    <x v="3214"/>
  </r>
  <r>
    <s v="March"/>
    <x v="2"/>
    <n v="1"/>
    <b v="0"/>
    <s v="Not Specified"/>
    <n v="22"/>
    <x v="3215"/>
  </r>
  <r>
    <s v="March"/>
    <x v="2"/>
    <n v="1"/>
    <b v="0"/>
    <s v="Not Specified"/>
    <n v="31"/>
    <x v="3216"/>
  </r>
  <r>
    <s v="May"/>
    <x v="3"/>
    <n v="1"/>
    <b v="0"/>
    <s v="High"/>
    <n v="44"/>
    <x v="3217"/>
  </r>
  <r>
    <s v="September"/>
    <x v="2"/>
    <n v="1"/>
    <b v="0"/>
    <s v="Medium"/>
    <n v="49"/>
    <x v="3218"/>
  </r>
  <r>
    <s v="March"/>
    <x v="2"/>
    <n v="1"/>
    <b v="0"/>
    <s v="Critical"/>
    <n v="17"/>
    <x v="3219"/>
  </r>
  <r>
    <s v="March"/>
    <x v="2"/>
    <n v="1"/>
    <b v="0"/>
    <s v="Critical"/>
    <n v="4"/>
    <x v="3220"/>
  </r>
  <r>
    <s v="May"/>
    <x v="1"/>
    <n v="0"/>
    <s v="FREE DELIVERY"/>
    <s v="Medium"/>
    <n v="33"/>
    <x v="3221"/>
  </r>
  <r>
    <s v="September"/>
    <x v="3"/>
    <n v="0"/>
    <s v="FREE DELIVERY"/>
    <s v="High"/>
    <n v="33"/>
    <x v="3222"/>
  </r>
  <r>
    <s v="September"/>
    <x v="3"/>
    <n v="0"/>
    <s v="FREE DELIVERY"/>
    <s v="High"/>
    <n v="38"/>
    <x v="3223"/>
  </r>
  <r>
    <s v="October"/>
    <x v="0"/>
    <n v="2"/>
    <b v="0"/>
    <s v="High"/>
    <n v="2"/>
    <x v="3224"/>
  </r>
  <r>
    <s v="July"/>
    <x v="3"/>
    <n v="1"/>
    <b v="0"/>
    <s v="Medium"/>
    <n v="20"/>
    <x v="3225"/>
  </r>
  <r>
    <s v="December"/>
    <x v="0"/>
    <n v="2"/>
    <b v="0"/>
    <s v="Critical"/>
    <n v="33"/>
    <x v="3226"/>
  </r>
  <r>
    <s v="May"/>
    <x v="2"/>
    <n v="2"/>
    <b v="0"/>
    <s v="Medium"/>
    <n v="50"/>
    <x v="3227"/>
  </r>
  <r>
    <s v="February"/>
    <x v="1"/>
    <n v="2"/>
    <b v="0"/>
    <s v="Critical"/>
    <n v="23"/>
    <x v="3228"/>
  </r>
  <r>
    <s v="February"/>
    <x v="1"/>
    <n v="0"/>
    <s v="FREE DELIVERY"/>
    <s v="Not Specified"/>
    <n v="5"/>
    <x v="2145"/>
  </r>
  <r>
    <s v="November"/>
    <x v="0"/>
    <n v="1"/>
    <b v="0"/>
    <s v="Not Specified"/>
    <n v="28"/>
    <x v="3229"/>
  </r>
  <r>
    <s v="May"/>
    <x v="3"/>
    <n v="1"/>
    <b v="0"/>
    <s v="Medium"/>
    <n v="34"/>
    <x v="3230"/>
  </r>
  <r>
    <s v="December"/>
    <x v="0"/>
    <n v="2"/>
    <b v="0"/>
    <s v="Medium"/>
    <n v="48"/>
    <x v="3231"/>
  </r>
  <r>
    <s v="April"/>
    <x v="3"/>
    <n v="2"/>
    <b v="0"/>
    <s v="Medium"/>
    <n v="33"/>
    <x v="3232"/>
  </r>
  <r>
    <s v="October"/>
    <x v="1"/>
    <n v="2"/>
    <b v="0"/>
    <s v="High"/>
    <n v="38"/>
    <x v="3233"/>
  </r>
  <r>
    <s v="June"/>
    <x v="1"/>
    <n v="1"/>
    <b v="0"/>
    <s v="Medium"/>
    <n v="2"/>
    <x v="3234"/>
  </r>
  <r>
    <s v="February"/>
    <x v="0"/>
    <n v="2"/>
    <b v="0"/>
    <s v="Critical"/>
    <n v="39"/>
    <x v="3235"/>
  </r>
  <r>
    <s v="November"/>
    <x v="0"/>
    <n v="2"/>
    <b v="0"/>
    <s v="High"/>
    <n v="4"/>
    <x v="3236"/>
  </r>
  <r>
    <s v="December"/>
    <x v="2"/>
    <n v="0"/>
    <s v="FREE DELIVERY"/>
    <s v="High"/>
    <n v="26"/>
    <x v="3237"/>
  </r>
  <r>
    <s v="March"/>
    <x v="0"/>
    <n v="2"/>
    <b v="0"/>
    <s v="low"/>
    <n v="22"/>
    <x v="3238"/>
  </r>
  <r>
    <s v="December"/>
    <x v="2"/>
    <n v="3"/>
    <b v="0"/>
    <s v="Not Specified"/>
    <n v="34"/>
    <x v="3239"/>
  </r>
  <r>
    <s v="September"/>
    <x v="3"/>
    <n v="5"/>
    <b v="0"/>
    <s v="low"/>
    <n v="16"/>
    <x v="3240"/>
  </r>
  <r>
    <s v="January"/>
    <x v="0"/>
    <n v="7"/>
    <b v="0"/>
    <s v="low"/>
    <n v="19"/>
    <x v="3241"/>
  </r>
  <r>
    <s v="December"/>
    <x v="2"/>
    <n v="2"/>
    <b v="0"/>
    <s v="Critical"/>
    <n v="41"/>
    <x v="3242"/>
  </r>
  <r>
    <s v="December"/>
    <x v="2"/>
    <n v="1"/>
    <b v="0"/>
    <s v="Medium"/>
    <n v="10"/>
    <x v="3243"/>
  </r>
  <r>
    <s v="November"/>
    <x v="0"/>
    <n v="2"/>
    <b v="0"/>
    <s v="low"/>
    <n v="50"/>
    <x v="3244"/>
  </r>
  <r>
    <s v="December"/>
    <x v="2"/>
    <n v="0"/>
    <s v="FREE DELIVERY"/>
    <s v="High"/>
    <n v="17"/>
    <x v="3245"/>
  </r>
  <r>
    <s v="September"/>
    <x v="2"/>
    <n v="1"/>
    <b v="0"/>
    <s v="Not Specified"/>
    <n v="8"/>
    <x v="3246"/>
  </r>
  <r>
    <s v="June"/>
    <x v="3"/>
    <n v="2"/>
    <b v="0"/>
    <s v="Critical"/>
    <n v="21"/>
    <x v="1876"/>
  </r>
  <r>
    <s v="June"/>
    <x v="3"/>
    <n v="2"/>
    <b v="0"/>
    <s v="Not Specified"/>
    <n v="15"/>
    <x v="3247"/>
  </r>
  <r>
    <s v="March"/>
    <x v="1"/>
    <n v="1"/>
    <b v="0"/>
    <s v="Medium"/>
    <n v="19"/>
    <x v="3248"/>
  </r>
  <r>
    <s v="August"/>
    <x v="3"/>
    <n v="3"/>
    <b v="0"/>
    <s v="High"/>
    <n v="10"/>
    <x v="1754"/>
  </r>
  <r>
    <s v="December"/>
    <x v="2"/>
    <n v="1"/>
    <b v="0"/>
    <s v="Not Specified"/>
    <n v="29"/>
    <x v="3249"/>
  </r>
  <r>
    <s v="April"/>
    <x v="0"/>
    <n v="1"/>
    <b v="0"/>
    <s v="Medium"/>
    <n v="9"/>
    <x v="3250"/>
  </r>
  <r>
    <s v="November"/>
    <x v="0"/>
    <n v="4"/>
    <b v="0"/>
    <s v="low"/>
    <n v="20"/>
    <x v="3251"/>
  </r>
  <r>
    <s v="August"/>
    <x v="0"/>
    <n v="1"/>
    <b v="0"/>
    <s v="Not Specified"/>
    <n v="19"/>
    <x v="3252"/>
  </r>
  <r>
    <s v="February"/>
    <x v="1"/>
    <n v="7"/>
    <b v="0"/>
    <s v="low"/>
    <n v="49"/>
    <x v="3253"/>
  </r>
  <r>
    <s v="June"/>
    <x v="0"/>
    <n v="7"/>
    <b v="0"/>
    <s v="low"/>
    <n v="18"/>
    <x v="3254"/>
  </r>
  <r>
    <s v="April"/>
    <x v="2"/>
    <n v="2"/>
    <b v="0"/>
    <s v="Critical"/>
    <n v="4"/>
    <x v="3255"/>
  </r>
  <r>
    <s v="February"/>
    <x v="1"/>
    <n v="2"/>
    <b v="0"/>
    <s v="Medium"/>
    <n v="36"/>
    <x v="3256"/>
  </r>
  <r>
    <s v="October"/>
    <x v="3"/>
    <n v="0"/>
    <s v="FREE DELIVERY"/>
    <s v="low"/>
    <n v="8"/>
    <x v="3257"/>
  </r>
  <r>
    <s v="September"/>
    <x v="2"/>
    <n v="0"/>
    <s v="FREE DELIVERY"/>
    <s v="High"/>
    <n v="46"/>
    <x v="3258"/>
  </r>
  <r>
    <s v="August"/>
    <x v="1"/>
    <n v="2"/>
    <b v="0"/>
    <s v="High"/>
    <n v="14"/>
    <x v="1149"/>
  </r>
  <r>
    <s v="December"/>
    <x v="3"/>
    <n v="2"/>
    <b v="0"/>
    <s v="Not Specified"/>
    <n v="48"/>
    <x v="3259"/>
  </r>
  <r>
    <s v="April"/>
    <x v="3"/>
    <n v="1"/>
    <b v="0"/>
    <s v="Medium"/>
    <n v="31"/>
    <x v="3260"/>
  </r>
  <r>
    <s v="August"/>
    <x v="1"/>
    <n v="4"/>
    <b v="0"/>
    <s v="low"/>
    <n v="2"/>
    <x v="3261"/>
  </r>
  <r>
    <s v="August"/>
    <x v="2"/>
    <n v="0"/>
    <s v="FREE DELIVERY"/>
    <s v="low"/>
    <n v="23"/>
    <x v="3262"/>
  </r>
  <r>
    <s v="December"/>
    <x v="3"/>
    <n v="1"/>
    <b v="0"/>
    <s v="Not Specified"/>
    <n v="17"/>
    <x v="3263"/>
  </r>
  <r>
    <s v="May"/>
    <x v="0"/>
    <n v="0"/>
    <s v="FREE DELIVERY"/>
    <s v="Medium"/>
    <n v="50"/>
    <x v="3264"/>
  </r>
  <r>
    <s v="March"/>
    <x v="2"/>
    <n v="1"/>
    <b v="0"/>
    <s v="Critical"/>
    <n v="3"/>
    <x v="3265"/>
  </r>
  <r>
    <s v="October"/>
    <x v="3"/>
    <n v="2"/>
    <b v="0"/>
    <s v="High"/>
    <n v="46"/>
    <x v="3266"/>
  </r>
  <r>
    <s v="March"/>
    <x v="0"/>
    <n v="5"/>
    <b v="0"/>
    <s v="low"/>
    <n v="46"/>
    <x v="3267"/>
  </r>
  <r>
    <s v="October"/>
    <x v="1"/>
    <n v="2"/>
    <b v="0"/>
    <s v="High"/>
    <n v="10"/>
    <x v="3268"/>
  </r>
  <r>
    <s v="March"/>
    <x v="1"/>
    <n v="1"/>
    <b v="0"/>
    <s v="Medium"/>
    <n v="12"/>
    <x v="3269"/>
  </r>
  <r>
    <s v="January"/>
    <x v="1"/>
    <n v="2"/>
    <b v="0"/>
    <s v="Critical"/>
    <n v="32"/>
    <x v="3270"/>
  </r>
  <r>
    <s v="June"/>
    <x v="2"/>
    <n v="4"/>
    <b v="0"/>
    <s v="low"/>
    <n v="28"/>
    <x v="3271"/>
  </r>
  <r>
    <s v="August"/>
    <x v="2"/>
    <n v="2"/>
    <b v="0"/>
    <s v="low"/>
    <n v="33"/>
    <x v="3272"/>
  </r>
  <r>
    <s v="December"/>
    <x v="1"/>
    <n v="0"/>
    <s v="FREE DELIVERY"/>
    <s v="Critical"/>
    <n v="6"/>
    <x v="3273"/>
  </r>
  <r>
    <s v="April"/>
    <x v="1"/>
    <n v="2"/>
    <b v="0"/>
    <s v="low"/>
    <n v="47"/>
    <x v="3274"/>
  </r>
  <r>
    <s v="January"/>
    <x v="0"/>
    <n v="1"/>
    <b v="0"/>
    <s v="Critical"/>
    <n v="19"/>
    <x v="3275"/>
  </r>
  <r>
    <s v="June"/>
    <x v="0"/>
    <n v="1"/>
    <b v="0"/>
    <s v="Medium"/>
    <n v="27"/>
    <x v="3276"/>
  </r>
  <r>
    <s v="November"/>
    <x v="2"/>
    <n v="1"/>
    <b v="0"/>
    <s v="Medium"/>
    <n v="35"/>
    <x v="3277"/>
  </r>
  <r>
    <s v="December"/>
    <x v="3"/>
    <n v="2"/>
    <b v="0"/>
    <s v="Medium"/>
    <n v="24"/>
    <x v="3278"/>
  </r>
  <r>
    <s v="September"/>
    <x v="3"/>
    <n v="2"/>
    <b v="0"/>
    <s v="Not Specified"/>
    <n v="1"/>
    <x v="3279"/>
  </r>
  <r>
    <s v="October"/>
    <x v="2"/>
    <n v="2"/>
    <b v="0"/>
    <s v="Not Specified"/>
    <n v="9"/>
    <x v="3280"/>
  </r>
  <r>
    <s v="January"/>
    <x v="0"/>
    <n v="0"/>
    <s v="FREE DELIVERY"/>
    <s v="High"/>
    <n v="11"/>
    <x v="3281"/>
  </r>
  <r>
    <s v="June"/>
    <x v="3"/>
    <n v="1"/>
    <b v="0"/>
    <s v="Medium"/>
    <n v="11"/>
    <x v="3282"/>
  </r>
  <r>
    <s v="December"/>
    <x v="1"/>
    <n v="2"/>
    <b v="0"/>
    <s v="Not Specified"/>
    <n v="24"/>
    <x v="3283"/>
  </r>
  <r>
    <s v="May"/>
    <x v="0"/>
    <n v="0"/>
    <s v="FREE DELIVERY"/>
    <s v="low"/>
    <n v="14"/>
    <x v="3284"/>
  </r>
  <r>
    <s v="June"/>
    <x v="0"/>
    <n v="2"/>
    <b v="0"/>
    <s v="low"/>
    <n v="21"/>
    <x v="3285"/>
  </r>
  <r>
    <s v="July"/>
    <x v="1"/>
    <n v="4"/>
    <b v="0"/>
    <s v="low"/>
    <n v="3"/>
    <x v="3286"/>
  </r>
  <r>
    <s v="October"/>
    <x v="0"/>
    <n v="2"/>
    <b v="0"/>
    <s v="Medium"/>
    <n v="39"/>
    <x v="3287"/>
  </r>
  <r>
    <s v="August"/>
    <x v="1"/>
    <n v="2"/>
    <b v="0"/>
    <s v="Critical"/>
    <n v="21"/>
    <x v="3288"/>
  </r>
  <r>
    <s v="February"/>
    <x v="2"/>
    <n v="2"/>
    <b v="0"/>
    <s v="low"/>
    <n v="4"/>
    <x v="3289"/>
  </r>
  <r>
    <s v="November"/>
    <x v="0"/>
    <n v="2"/>
    <b v="0"/>
    <s v="low"/>
    <n v="14"/>
    <x v="3290"/>
  </r>
  <r>
    <s v="September"/>
    <x v="2"/>
    <n v="2"/>
    <b v="0"/>
    <s v="Critical"/>
    <n v="48"/>
    <x v="3291"/>
  </r>
  <r>
    <s v="December"/>
    <x v="2"/>
    <n v="2"/>
    <b v="0"/>
    <s v="Not Specified"/>
    <n v="14"/>
    <x v="3292"/>
  </r>
  <r>
    <s v="March"/>
    <x v="1"/>
    <n v="2"/>
    <b v="0"/>
    <s v="low"/>
    <n v="4"/>
    <x v="3293"/>
  </r>
  <r>
    <s v="October"/>
    <x v="2"/>
    <n v="2"/>
    <b v="0"/>
    <s v="low"/>
    <n v="15"/>
    <x v="3294"/>
  </r>
  <r>
    <s v="October"/>
    <x v="2"/>
    <n v="4"/>
    <b v="0"/>
    <s v="low"/>
    <n v="43"/>
    <x v="3295"/>
  </r>
  <r>
    <s v="September"/>
    <x v="3"/>
    <n v="1"/>
    <b v="0"/>
    <s v="High"/>
    <n v="7"/>
    <x v="3296"/>
  </r>
  <r>
    <s v="March"/>
    <x v="0"/>
    <n v="2"/>
    <b v="0"/>
    <s v="Medium"/>
    <n v="23"/>
    <x v="3297"/>
  </r>
  <r>
    <s v="October"/>
    <x v="1"/>
    <n v="2"/>
    <b v="0"/>
    <s v="Medium"/>
    <n v="17"/>
    <x v="3298"/>
  </r>
  <r>
    <s v="February"/>
    <x v="0"/>
    <n v="1"/>
    <b v="0"/>
    <s v="Not Specified"/>
    <n v="18"/>
    <x v="3299"/>
  </r>
  <r>
    <s v="July"/>
    <x v="2"/>
    <n v="7"/>
    <b v="0"/>
    <s v="low"/>
    <n v="8"/>
    <x v="3300"/>
  </r>
  <r>
    <s v="June"/>
    <x v="1"/>
    <n v="2"/>
    <b v="0"/>
    <s v="Medium"/>
    <n v="30"/>
    <x v="3301"/>
  </r>
  <r>
    <s v="April"/>
    <x v="3"/>
    <n v="2"/>
    <b v="0"/>
    <s v="Critical"/>
    <n v="1"/>
    <x v="3302"/>
  </r>
  <r>
    <s v="January"/>
    <x v="2"/>
    <n v="7"/>
    <b v="0"/>
    <s v="low"/>
    <n v="24"/>
    <x v="3303"/>
  </r>
  <r>
    <s v="September"/>
    <x v="2"/>
    <n v="1"/>
    <b v="0"/>
    <s v="Critical"/>
    <n v="5"/>
    <x v="3304"/>
  </r>
  <r>
    <s v="May"/>
    <x v="1"/>
    <n v="1"/>
    <b v="0"/>
    <s v="High"/>
    <n v="36"/>
    <x v="3305"/>
  </r>
  <r>
    <s v="October"/>
    <x v="0"/>
    <n v="1"/>
    <b v="0"/>
    <s v="High"/>
    <n v="49"/>
    <x v="3306"/>
  </r>
  <r>
    <s v="September"/>
    <x v="1"/>
    <n v="1"/>
    <b v="0"/>
    <s v="Not Specified"/>
    <n v="30"/>
    <x v="3307"/>
  </r>
  <r>
    <s v="July"/>
    <x v="0"/>
    <n v="2"/>
    <b v="0"/>
    <s v="Not Specified"/>
    <n v="45"/>
    <x v="3308"/>
  </r>
  <r>
    <s v="June"/>
    <x v="0"/>
    <n v="1"/>
    <b v="0"/>
    <s v="Not Specified"/>
    <n v="43"/>
    <x v="2494"/>
  </r>
  <r>
    <s v="May"/>
    <x v="0"/>
    <n v="3"/>
    <b v="0"/>
    <s v="Medium"/>
    <n v="16"/>
    <x v="1482"/>
  </r>
  <r>
    <s v="January"/>
    <x v="0"/>
    <n v="2"/>
    <b v="0"/>
    <s v="low"/>
    <n v="43"/>
    <x v="3309"/>
  </r>
  <r>
    <s v="March"/>
    <x v="2"/>
    <n v="1"/>
    <b v="0"/>
    <s v="Critical"/>
    <n v="31"/>
    <x v="3310"/>
  </r>
  <r>
    <s v="April"/>
    <x v="1"/>
    <n v="1"/>
    <b v="0"/>
    <s v="Medium"/>
    <n v="11"/>
    <x v="3311"/>
  </r>
  <r>
    <s v="January"/>
    <x v="1"/>
    <n v="2"/>
    <b v="0"/>
    <s v="Critical"/>
    <n v="42"/>
    <x v="3312"/>
  </r>
  <r>
    <s v="October"/>
    <x v="0"/>
    <n v="2"/>
    <b v="0"/>
    <s v="Not Specified"/>
    <n v="47"/>
    <x v="3313"/>
  </r>
  <r>
    <s v="May"/>
    <x v="1"/>
    <n v="1"/>
    <b v="0"/>
    <s v="Critical"/>
    <n v="7"/>
    <x v="3314"/>
  </r>
  <r>
    <s v="May"/>
    <x v="0"/>
    <n v="3"/>
    <b v="0"/>
    <s v="Not Specified"/>
    <n v="10"/>
    <x v="3315"/>
  </r>
  <r>
    <s v="July"/>
    <x v="3"/>
    <n v="0"/>
    <s v="FREE DELIVERY"/>
    <s v="low"/>
    <n v="1"/>
    <x v="1032"/>
  </r>
  <r>
    <s v="April"/>
    <x v="3"/>
    <n v="2"/>
    <b v="0"/>
    <s v="Critical"/>
    <n v="38"/>
    <x v="3316"/>
  </r>
  <r>
    <s v="April"/>
    <x v="3"/>
    <n v="0"/>
    <s v="FREE DELIVERY"/>
    <s v="Critical"/>
    <n v="41"/>
    <x v="3317"/>
  </r>
  <r>
    <s v="December"/>
    <x v="2"/>
    <n v="2"/>
    <b v="0"/>
    <s v="Not Specified"/>
    <n v="46"/>
    <x v="3318"/>
  </r>
  <r>
    <s v="May"/>
    <x v="1"/>
    <n v="2"/>
    <b v="0"/>
    <s v="Critical"/>
    <n v="7"/>
    <x v="3319"/>
  </r>
  <r>
    <s v="January"/>
    <x v="1"/>
    <n v="2"/>
    <b v="0"/>
    <s v="Medium"/>
    <n v="28"/>
    <x v="3320"/>
  </r>
  <r>
    <s v="January"/>
    <x v="1"/>
    <n v="1"/>
    <b v="0"/>
    <s v="Medium"/>
    <n v="10"/>
    <x v="3321"/>
  </r>
  <r>
    <s v="January"/>
    <x v="1"/>
    <n v="1"/>
    <b v="0"/>
    <s v="Medium"/>
    <n v="33"/>
    <x v="3322"/>
  </r>
  <r>
    <s v="May"/>
    <x v="1"/>
    <n v="1"/>
    <b v="0"/>
    <s v="Medium"/>
    <n v="7"/>
    <x v="3323"/>
  </r>
  <r>
    <s v="May"/>
    <x v="1"/>
    <n v="2"/>
    <b v="0"/>
    <s v="High"/>
    <n v="43"/>
    <x v="3324"/>
  </r>
  <r>
    <s v="August"/>
    <x v="1"/>
    <n v="2"/>
    <b v="0"/>
    <s v="High"/>
    <n v="21"/>
    <x v="3325"/>
  </r>
  <r>
    <s v="August"/>
    <x v="1"/>
    <n v="2"/>
    <b v="0"/>
    <s v="High"/>
    <n v="17"/>
    <x v="3326"/>
  </r>
  <r>
    <s v="September"/>
    <x v="1"/>
    <n v="3"/>
    <b v="0"/>
    <s v="Medium"/>
    <n v="28"/>
    <x v="3327"/>
  </r>
  <r>
    <s v="September"/>
    <x v="1"/>
    <n v="3"/>
    <b v="0"/>
    <s v="Medium"/>
    <n v="21"/>
    <x v="3328"/>
  </r>
  <r>
    <s v="March"/>
    <x v="0"/>
    <n v="2"/>
    <b v="0"/>
    <s v="Critical"/>
    <n v="22"/>
    <x v="3329"/>
  </r>
  <r>
    <s v="April"/>
    <x v="1"/>
    <n v="0"/>
    <s v="FREE DELIVERY"/>
    <s v="Critical"/>
    <n v="35"/>
    <x v="3330"/>
  </r>
  <r>
    <s v="February"/>
    <x v="2"/>
    <n v="3"/>
    <b v="0"/>
    <s v="low"/>
    <n v="2"/>
    <x v="3331"/>
  </r>
  <r>
    <s v="October"/>
    <x v="3"/>
    <n v="1"/>
    <b v="0"/>
    <s v="Critical"/>
    <n v="49"/>
    <x v="3332"/>
  </r>
  <r>
    <s v="October"/>
    <x v="3"/>
    <n v="1"/>
    <b v="0"/>
    <s v="Critical"/>
    <n v="7"/>
    <x v="3333"/>
  </r>
  <r>
    <s v="December"/>
    <x v="2"/>
    <n v="2"/>
    <b v="0"/>
    <s v="Medium"/>
    <n v="15"/>
    <x v="3334"/>
  </r>
  <r>
    <s v="May"/>
    <x v="3"/>
    <n v="1"/>
    <b v="0"/>
    <s v="High"/>
    <n v="4"/>
    <x v="3335"/>
  </r>
  <r>
    <s v="December"/>
    <x v="1"/>
    <n v="4"/>
    <b v="0"/>
    <s v="low"/>
    <n v="29"/>
    <x v="3336"/>
  </r>
  <r>
    <s v="December"/>
    <x v="1"/>
    <n v="9"/>
    <b v="0"/>
    <s v="low"/>
    <n v="39"/>
    <x v="1099"/>
  </r>
  <r>
    <s v="January"/>
    <x v="2"/>
    <n v="1"/>
    <b v="0"/>
    <s v="Not Specified"/>
    <n v="29"/>
    <x v="3337"/>
  </r>
  <r>
    <s v="April"/>
    <x v="1"/>
    <n v="1"/>
    <b v="0"/>
    <s v="Medium"/>
    <n v="30"/>
    <x v="3338"/>
  </r>
  <r>
    <s v="May"/>
    <x v="0"/>
    <n v="1"/>
    <b v="0"/>
    <s v="Medium"/>
    <n v="24"/>
    <x v="3339"/>
  </r>
  <r>
    <s v="January"/>
    <x v="1"/>
    <n v="2"/>
    <b v="0"/>
    <s v="High"/>
    <n v="14"/>
    <x v="3340"/>
  </r>
  <r>
    <s v="April"/>
    <x v="2"/>
    <n v="2"/>
    <b v="0"/>
    <s v="Critical"/>
    <n v="20"/>
    <x v="3341"/>
  </r>
  <r>
    <s v="April"/>
    <x v="2"/>
    <n v="1"/>
    <b v="0"/>
    <s v="Critical"/>
    <n v="19"/>
    <x v="3342"/>
  </r>
  <r>
    <s v="April"/>
    <x v="2"/>
    <n v="2"/>
    <b v="0"/>
    <s v="Critical"/>
    <n v="36"/>
    <x v="3343"/>
  </r>
  <r>
    <s v="March"/>
    <x v="2"/>
    <n v="3"/>
    <b v="0"/>
    <s v="Critical"/>
    <n v="19"/>
    <x v="3344"/>
  </r>
  <r>
    <s v="July"/>
    <x v="3"/>
    <n v="2"/>
    <b v="0"/>
    <s v="Critical"/>
    <n v="40"/>
    <x v="3345"/>
  </r>
  <r>
    <s v="May"/>
    <x v="3"/>
    <n v="1"/>
    <b v="0"/>
    <s v="High"/>
    <n v="40"/>
    <x v="3346"/>
  </r>
  <r>
    <s v="April"/>
    <x v="3"/>
    <n v="0"/>
    <s v="FREE DELIVERY"/>
    <s v="Medium"/>
    <n v="14"/>
    <x v="3347"/>
  </r>
  <r>
    <s v="May"/>
    <x v="2"/>
    <n v="2"/>
    <b v="0"/>
    <s v="Not Specified"/>
    <n v="10"/>
    <x v="3348"/>
  </r>
  <r>
    <s v="September"/>
    <x v="0"/>
    <n v="4"/>
    <b v="0"/>
    <s v="low"/>
    <n v="19"/>
    <x v="3349"/>
  </r>
  <r>
    <s v="November"/>
    <x v="1"/>
    <n v="5"/>
    <b v="0"/>
    <s v="low"/>
    <n v="15"/>
    <x v="3350"/>
  </r>
  <r>
    <s v="February"/>
    <x v="3"/>
    <n v="2"/>
    <b v="0"/>
    <s v="Critical"/>
    <n v="2"/>
    <x v="3351"/>
  </r>
  <r>
    <s v="July"/>
    <x v="0"/>
    <n v="1"/>
    <b v="0"/>
    <s v="Critical"/>
    <n v="12"/>
    <x v="3352"/>
  </r>
  <r>
    <s v="July"/>
    <x v="0"/>
    <n v="1"/>
    <b v="0"/>
    <s v="Critical"/>
    <n v="33"/>
    <x v="3353"/>
  </r>
  <r>
    <s v="May"/>
    <x v="1"/>
    <n v="4"/>
    <b v="0"/>
    <s v="low"/>
    <n v="18"/>
    <x v="3354"/>
  </r>
  <r>
    <s v="August"/>
    <x v="3"/>
    <n v="2"/>
    <b v="0"/>
    <s v="Critical"/>
    <n v="48"/>
    <x v="3355"/>
  </r>
  <r>
    <s v="February"/>
    <x v="2"/>
    <n v="1"/>
    <b v="0"/>
    <s v="High"/>
    <n v="12"/>
    <x v="3356"/>
  </r>
  <r>
    <s v="June"/>
    <x v="3"/>
    <n v="1"/>
    <b v="0"/>
    <s v="Not Specified"/>
    <n v="10"/>
    <x v="3357"/>
  </r>
  <r>
    <s v="June"/>
    <x v="3"/>
    <n v="2"/>
    <b v="0"/>
    <s v="Not Specified"/>
    <n v="41"/>
    <x v="3358"/>
  </r>
  <r>
    <s v="September"/>
    <x v="2"/>
    <n v="1"/>
    <b v="0"/>
    <s v="Critical"/>
    <n v="41"/>
    <x v="3359"/>
  </r>
  <r>
    <s v="June"/>
    <x v="0"/>
    <n v="2"/>
    <b v="0"/>
    <s v="High"/>
    <n v="33"/>
    <x v="3360"/>
  </r>
  <r>
    <s v="August"/>
    <x v="3"/>
    <n v="2"/>
    <b v="0"/>
    <s v="High"/>
    <n v="47"/>
    <x v="3361"/>
  </r>
  <r>
    <s v="August"/>
    <x v="3"/>
    <n v="1"/>
    <b v="0"/>
    <s v="High"/>
    <n v="46"/>
    <x v="3362"/>
  </r>
  <r>
    <s v="February"/>
    <x v="1"/>
    <n v="1"/>
    <b v="0"/>
    <s v="Medium"/>
    <n v="40"/>
    <x v="3363"/>
  </r>
  <r>
    <s v="October"/>
    <x v="0"/>
    <n v="4"/>
    <b v="0"/>
    <s v="low"/>
    <n v="34"/>
    <x v="3364"/>
  </r>
  <r>
    <s v="October"/>
    <x v="0"/>
    <n v="1"/>
    <b v="0"/>
    <s v="Critical"/>
    <n v="30"/>
    <x v="3365"/>
  </r>
  <r>
    <s v="January"/>
    <x v="2"/>
    <n v="2"/>
    <b v="0"/>
    <s v="Not Specified"/>
    <n v="31"/>
    <x v="3366"/>
  </r>
  <r>
    <s v="August"/>
    <x v="2"/>
    <n v="4"/>
    <b v="0"/>
    <s v="low"/>
    <n v="44"/>
    <x v="3367"/>
  </r>
  <r>
    <s v="August"/>
    <x v="2"/>
    <n v="4"/>
    <b v="0"/>
    <s v="low"/>
    <n v="34"/>
    <x v="3368"/>
  </r>
  <r>
    <s v="December"/>
    <x v="2"/>
    <n v="0"/>
    <s v="FREE DELIVERY"/>
    <s v="Critical"/>
    <n v="25"/>
    <x v="3369"/>
  </r>
  <r>
    <s v="December"/>
    <x v="2"/>
    <n v="1"/>
    <b v="0"/>
    <s v="Critical"/>
    <n v="39"/>
    <x v="3370"/>
  </r>
  <r>
    <s v="September"/>
    <x v="1"/>
    <n v="2"/>
    <b v="0"/>
    <s v="High"/>
    <n v="18"/>
    <x v="3371"/>
  </r>
  <r>
    <s v="September"/>
    <x v="1"/>
    <n v="2"/>
    <b v="0"/>
    <s v="High"/>
    <n v="12"/>
    <x v="3372"/>
  </r>
  <r>
    <s v="March"/>
    <x v="1"/>
    <n v="1"/>
    <b v="0"/>
    <s v="High"/>
    <n v="34"/>
    <x v="3373"/>
  </r>
  <r>
    <s v="February"/>
    <x v="2"/>
    <n v="1"/>
    <b v="0"/>
    <s v="High"/>
    <n v="25"/>
    <x v="3374"/>
  </r>
  <r>
    <s v="January"/>
    <x v="3"/>
    <n v="5"/>
    <b v="0"/>
    <s v="low"/>
    <n v="5"/>
    <x v="3375"/>
  </r>
  <r>
    <s v="August"/>
    <x v="0"/>
    <n v="3"/>
    <b v="0"/>
    <s v="Critical"/>
    <n v="7"/>
    <x v="3376"/>
  </r>
  <r>
    <s v="December"/>
    <x v="2"/>
    <n v="2"/>
    <b v="0"/>
    <s v="Not Specified"/>
    <n v="6"/>
    <x v="3377"/>
  </r>
  <r>
    <s v="July"/>
    <x v="3"/>
    <n v="4"/>
    <b v="0"/>
    <s v="low"/>
    <n v="13"/>
    <x v="3378"/>
  </r>
  <r>
    <s v="August"/>
    <x v="1"/>
    <n v="1"/>
    <b v="0"/>
    <s v="High"/>
    <n v="45"/>
    <x v="3379"/>
  </r>
  <r>
    <s v="January"/>
    <x v="3"/>
    <n v="2"/>
    <b v="0"/>
    <s v="Not Specified"/>
    <n v="29"/>
    <x v="3380"/>
  </r>
  <r>
    <s v="January"/>
    <x v="3"/>
    <n v="0"/>
    <s v="FREE DELIVERY"/>
    <s v="Not Specified"/>
    <n v="18"/>
    <x v="3381"/>
  </r>
  <r>
    <s v="September"/>
    <x v="1"/>
    <n v="2"/>
    <b v="0"/>
    <s v="High"/>
    <n v="16"/>
    <x v="3382"/>
  </r>
  <r>
    <s v="July"/>
    <x v="1"/>
    <n v="1"/>
    <b v="0"/>
    <s v="Medium"/>
    <n v="12"/>
    <x v="3383"/>
  </r>
  <r>
    <s v="January"/>
    <x v="1"/>
    <n v="2"/>
    <b v="0"/>
    <s v="Critical"/>
    <n v="35"/>
    <x v="3384"/>
  </r>
  <r>
    <s v="November"/>
    <x v="3"/>
    <n v="7"/>
    <b v="0"/>
    <s v="low"/>
    <n v="36"/>
    <x v="3385"/>
  </r>
  <r>
    <s v="April"/>
    <x v="2"/>
    <n v="0"/>
    <s v="FREE DELIVERY"/>
    <s v="low"/>
    <n v="11"/>
    <x v="3386"/>
  </r>
  <r>
    <s v="July"/>
    <x v="2"/>
    <n v="2"/>
    <b v="0"/>
    <s v="low"/>
    <n v="14"/>
    <x v="3387"/>
  </r>
  <r>
    <s v="March"/>
    <x v="2"/>
    <n v="2"/>
    <b v="0"/>
    <s v="low"/>
    <n v="7"/>
    <x v="3388"/>
  </r>
  <r>
    <s v="February"/>
    <x v="2"/>
    <n v="1"/>
    <b v="0"/>
    <s v="Medium"/>
    <n v="18"/>
    <x v="3389"/>
  </r>
  <r>
    <s v="January"/>
    <x v="2"/>
    <n v="2"/>
    <b v="0"/>
    <s v="High"/>
    <n v="15"/>
    <x v="3390"/>
  </r>
  <r>
    <s v="February"/>
    <x v="1"/>
    <n v="5"/>
    <b v="0"/>
    <s v="low"/>
    <n v="20"/>
    <x v="3391"/>
  </r>
  <r>
    <s v="November"/>
    <x v="1"/>
    <n v="4"/>
    <b v="0"/>
    <s v="low"/>
    <n v="22"/>
    <x v="3392"/>
  </r>
  <r>
    <s v="April"/>
    <x v="0"/>
    <n v="2"/>
    <b v="0"/>
    <s v="Not Specified"/>
    <n v="21"/>
    <x v="3393"/>
  </r>
  <r>
    <s v="November"/>
    <x v="3"/>
    <n v="2"/>
    <b v="0"/>
    <s v="Critical"/>
    <n v="25"/>
    <x v="3394"/>
  </r>
  <r>
    <s v="December"/>
    <x v="2"/>
    <n v="1"/>
    <b v="0"/>
    <s v="High"/>
    <n v="14"/>
    <x v="3395"/>
  </r>
  <r>
    <s v="November"/>
    <x v="2"/>
    <n v="1"/>
    <b v="0"/>
    <s v="Not Specified"/>
    <n v="14"/>
    <x v="3396"/>
  </r>
  <r>
    <s v="May"/>
    <x v="0"/>
    <n v="0"/>
    <s v="FREE DELIVERY"/>
    <s v="High"/>
    <n v="46"/>
    <x v="3397"/>
  </r>
  <r>
    <s v="November"/>
    <x v="3"/>
    <n v="3"/>
    <b v="0"/>
    <s v="Critical"/>
    <n v="37"/>
    <x v="3398"/>
  </r>
  <r>
    <s v="October"/>
    <x v="1"/>
    <n v="2"/>
    <b v="0"/>
    <s v="low"/>
    <n v="46"/>
    <x v="3399"/>
  </r>
  <r>
    <s v="December"/>
    <x v="0"/>
    <n v="2"/>
    <b v="0"/>
    <s v="Critical"/>
    <n v="46"/>
    <x v="3400"/>
  </r>
  <r>
    <s v="May"/>
    <x v="3"/>
    <n v="1"/>
    <b v="0"/>
    <s v="Critical"/>
    <n v="26"/>
    <x v="3401"/>
  </r>
  <r>
    <s v="August"/>
    <x v="2"/>
    <n v="1"/>
    <b v="0"/>
    <s v="Medium"/>
    <n v="5"/>
    <x v="3402"/>
  </r>
  <r>
    <s v="September"/>
    <x v="0"/>
    <n v="1"/>
    <b v="0"/>
    <s v="Critical"/>
    <n v="9"/>
    <x v="3403"/>
  </r>
  <r>
    <s v="May"/>
    <x v="3"/>
    <n v="1"/>
    <b v="0"/>
    <s v="Critical"/>
    <n v="21"/>
    <x v="3404"/>
  </r>
  <r>
    <s v="June"/>
    <x v="3"/>
    <n v="7"/>
    <b v="0"/>
    <s v="low"/>
    <n v="33"/>
    <x v="3405"/>
  </r>
  <r>
    <s v="July"/>
    <x v="0"/>
    <n v="0"/>
    <s v="FREE DELIVERY"/>
    <s v="High"/>
    <n v="9"/>
    <x v="3406"/>
  </r>
  <r>
    <s v="May"/>
    <x v="0"/>
    <n v="1"/>
    <b v="0"/>
    <s v="Medium"/>
    <n v="1"/>
    <x v="3407"/>
  </r>
  <r>
    <s v="May"/>
    <x v="0"/>
    <n v="4"/>
    <b v="0"/>
    <s v="low"/>
    <n v="38"/>
    <x v="3408"/>
  </r>
  <r>
    <s v="October"/>
    <x v="0"/>
    <n v="2"/>
    <b v="0"/>
    <s v="Medium"/>
    <n v="2"/>
    <x v="3409"/>
  </r>
  <r>
    <s v="March"/>
    <x v="1"/>
    <n v="2"/>
    <b v="0"/>
    <s v="low"/>
    <n v="23"/>
    <x v="3410"/>
  </r>
  <r>
    <s v="February"/>
    <x v="0"/>
    <n v="1"/>
    <b v="0"/>
    <s v="Medium"/>
    <n v="29"/>
    <x v="3411"/>
  </r>
  <r>
    <s v="October"/>
    <x v="0"/>
    <n v="4"/>
    <b v="0"/>
    <s v="low"/>
    <n v="2"/>
    <x v="3412"/>
  </r>
  <r>
    <s v="October"/>
    <x v="0"/>
    <n v="4"/>
    <b v="0"/>
    <s v="low"/>
    <n v="48"/>
    <x v="3413"/>
  </r>
  <r>
    <s v="August"/>
    <x v="0"/>
    <n v="1"/>
    <b v="0"/>
    <s v="Not Specified"/>
    <n v="3"/>
    <x v="3414"/>
  </r>
  <r>
    <s v="August"/>
    <x v="0"/>
    <n v="1"/>
    <b v="0"/>
    <s v="Not Specified"/>
    <n v="15"/>
    <x v="3415"/>
  </r>
  <r>
    <s v="May"/>
    <x v="3"/>
    <n v="1"/>
    <b v="0"/>
    <s v="Not Specified"/>
    <n v="29"/>
    <x v="3416"/>
  </r>
  <r>
    <s v="January"/>
    <x v="1"/>
    <n v="2"/>
    <b v="0"/>
    <s v="Critical"/>
    <n v="45"/>
    <x v="3417"/>
  </r>
  <r>
    <s v="July"/>
    <x v="0"/>
    <n v="7"/>
    <b v="0"/>
    <s v="low"/>
    <n v="23"/>
    <x v="3418"/>
  </r>
  <r>
    <s v="October"/>
    <x v="3"/>
    <n v="2"/>
    <b v="0"/>
    <s v="low"/>
    <n v="21"/>
    <x v="3419"/>
  </r>
  <r>
    <s v="July"/>
    <x v="0"/>
    <n v="2"/>
    <b v="0"/>
    <s v="High"/>
    <n v="1"/>
    <x v="3420"/>
  </r>
  <r>
    <s v="December"/>
    <x v="0"/>
    <n v="0"/>
    <s v="FREE DELIVERY"/>
    <s v="low"/>
    <n v="13"/>
    <x v="3421"/>
  </r>
  <r>
    <s v="December"/>
    <x v="3"/>
    <n v="1"/>
    <b v="0"/>
    <s v="High"/>
    <n v="23"/>
    <x v="3422"/>
  </r>
  <r>
    <s v="April"/>
    <x v="1"/>
    <n v="2"/>
    <b v="0"/>
    <s v="High"/>
    <n v="48"/>
    <x v="3423"/>
  </r>
  <r>
    <s v="August"/>
    <x v="2"/>
    <n v="5"/>
    <b v="0"/>
    <s v="low"/>
    <n v="17"/>
    <x v="3424"/>
  </r>
  <r>
    <s v="May"/>
    <x v="0"/>
    <n v="4"/>
    <b v="0"/>
    <s v="low"/>
    <n v="35"/>
    <x v="3425"/>
  </r>
  <r>
    <s v="October"/>
    <x v="2"/>
    <n v="2"/>
    <b v="0"/>
    <s v="Medium"/>
    <n v="37"/>
    <x v="3426"/>
  </r>
  <r>
    <s v="July"/>
    <x v="3"/>
    <n v="2"/>
    <b v="0"/>
    <s v="Critical"/>
    <n v="16"/>
    <x v="3427"/>
  </r>
  <r>
    <s v="November"/>
    <x v="1"/>
    <n v="4"/>
    <b v="0"/>
    <s v="low"/>
    <n v="28"/>
    <x v="3428"/>
  </r>
  <r>
    <s v="January"/>
    <x v="2"/>
    <n v="1"/>
    <b v="0"/>
    <s v="High"/>
    <n v="41"/>
    <x v="3429"/>
  </r>
  <r>
    <s v="March"/>
    <x v="2"/>
    <n v="1"/>
    <b v="0"/>
    <s v="High"/>
    <n v="33"/>
    <x v="3430"/>
  </r>
  <r>
    <s v="April"/>
    <x v="3"/>
    <n v="1"/>
    <b v="0"/>
    <s v="Medium"/>
    <n v="28"/>
    <x v="1787"/>
  </r>
  <r>
    <s v="April"/>
    <x v="3"/>
    <n v="1"/>
    <b v="0"/>
    <s v="Medium"/>
    <n v="38"/>
    <x v="3431"/>
  </r>
  <r>
    <s v="November"/>
    <x v="2"/>
    <n v="2"/>
    <b v="0"/>
    <s v="Medium"/>
    <n v="47"/>
    <x v="3432"/>
  </r>
  <r>
    <s v="February"/>
    <x v="1"/>
    <n v="1"/>
    <b v="0"/>
    <s v="High"/>
    <n v="34"/>
    <x v="3433"/>
  </r>
  <r>
    <s v="June"/>
    <x v="2"/>
    <n v="2"/>
    <b v="0"/>
    <s v="low"/>
    <n v="34"/>
    <x v="3434"/>
  </r>
  <r>
    <s v="November"/>
    <x v="2"/>
    <n v="2"/>
    <b v="0"/>
    <s v="Critical"/>
    <n v="8"/>
    <x v="3435"/>
  </r>
  <r>
    <s v="May"/>
    <x v="2"/>
    <n v="1"/>
    <b v="0"/>
    <s v="High"/>
    <n v="24"/>
    <x v="3436"/>
  </r>
  <r>
    <s v="May"/>
    <x v="3"/>
    <n v="7"/>
    <b v="0"/>
    <s v="low"/>
    <n v="2"/>
    <x v="3437"/>
  </r>
  <r>
    <s v="July"/>
    <x v="1"/>
    <n v="1"/>
    <b v="0"/>
    <s v="Not Specified"/>
    <n v="42"/>
    <x v="3438"/>
  </r>
  <r>
    <s v="August"/>
    <x v="3"/>
    <n v="1"/>
    <b v="0"/>
    <s v="Not Specified"/>
    <n v="34"/>
    <x v="3439"/>
  </r>
  <r>
    <s v="July"/>
    <x v="2"/>
    <n v="1"/>
    <b v="0"/>
    <s v="Critical"/>
    <n v="13"/>
    <x v="3440"/>
  </r>
  <r>
    <s v="May"/>
    <x v="3"/>
    <n v="2"/>
    <b v="0"/>
    <s v="low"/>
    <n v="18"/>
    <x v="3441"/>
  </r>
  <r>
    <s v="January"/>
    <x v="3"/>
    <n v="2"/>
    <b v="0"/>
    <s v="Not Specified"/>
    <n v="39"/>
    <x v="3442"/>
  </r>
  <r>
    <s v="January"/>
    <x v="0"/>
    <n v="0"/>
    <s v="FREE DELIVERY"/>
    <s v="High"/>
    <n v="5"/>
    <x v="3443"/>
  </r>
  <r>
    <s v="February"/>
    <x v="0"/>
    <n v="2"/>
    <b v="0"/>
    <s v="Not Specified"/>
    <n v="35"/>
    <x v="3444"/>
  </r>
  <r>
    <s v="December"/>
    <x v="0"/>
    <n v="2"/>
    <b v="0"/>
    <s v="Critical"/>
    <n v="26"/>
    <x v="3445"/>
  </r>
  <r>
    <s v="December"/>
    <x v="1"/>
    <n v="2"/>
    <b v="0"/>
    <s v="Not Specified"/>
    <n v="18"/>
    <x v="3446"/>
  </r>
  <r>
    <s v="December"/>
    <x v="1"/>
    <n v="1"/>
    <b v="0"/>
    <s v="Not Specified"/>
    <n v="28"/>
    <x v="3447"/>
  </r>
  <r>
    <s v="December"/>
    <x v="0"/>
    <n v="5"/>
    <b v="0"/>
    <s v="low"/>
    <n v="48"/>
    <x v="3448"/>
  </r>
  <r>
    <s v="December"/>
    <x v="0"/>
    <n v="5"/>
    <b v="0"/>
    <s v="low"/>
    <n v="46"/>
    <x v="3449"/>
  </r>
  <r>
    <s v="October"/>
    <x v="2"/>
    <n v="2"/>
    <b v="0"/>
    <s v="Not Specified"/>
    <n v="25"/>
    <x v="3450"/>
  </r>
  <r>
    <s v="August"/>
    <x v="0"/>
    <n v="2"/>
    <b v="0"/>
    <s v="Critical"/>
    <n v="14"/>
    <x v="3451"/>
  </r>
  <r>
    <s v="May"/>
    <x v="2"/>
    <n v="1"/>
    <b v="0"/>
    <s v="Critical"/>
    <n v="24"/>
    <x v="3452"/>
  </r>
  <r>
    <s v="May"/>
    <x v="2"/>
    <n v="2"/>
    <b v="0"/>
    <s v="Critical"/>
    <n v="1"/>
    <x v="3453"/>
  </r>
  <r>
    <s v="January"/>
    <x v="3"/>
    <n v="1"/>
    <b v="0"/>
    <s v="Not Specified"/>
    <n v="24"/>
    <x v="3454"/>
  </r>
  <r>
    <s v="May"/>
    <x v="1"/>
    <n v="1"/>
    <b v="0"/>
    <s v="Critical"/>
    <n v="5"/>
    <x v="3455"/>
  </r>
  <r>
    <s v="March"/>
    <x v="0"/>
    <n v="2"/>
    <b v="0"/>
    <s v="Not Specified"/>
    <n v="7"/>
    <x v="3456"/>
  </r>
  <r>
    <s v="March"/>
    <x v="0"/>
    <n v="1"/>
    <b v="0"/>
    <s v="Not Specified"/>
    <n v="31"/>
    <x v="3457"/>
  </r>
  <r>
    <s v="April"/>
    <x v="0"/>
    <n v="2"/>
    <b v="0"/>
    <s v="High"/>
    <n v="35"/>
    <x v="3458"/>
  </r>
  <r>
    <s v="April"/>
    <x v="0"/>
    <n v="2"/>
    <b v="0"/>
    <s v="High"/>
    <n v="25"/>
    <x v="3459"/>
  </r>
  <r>
    <s v="April"/>
    <x v="3"/>
    <n v="1"/>
    <b v="0"/>
    <s v="Critical"/>
    <n v="27"/>
    <x v="3460"/>
  </r>
  <r>
    <s v="December"/>
    <x v="0"/>
    <n v="2"/>
    <b v="0"/>
    <s v="Medium"/>
    <n v="22"/>
    <x v="3461"/>
  </r>
  <r>
    <s v="July"/>
    <x v="2"/>
    <n v="1"/>
    <b v="0"/>
    <s v="Not Specified"/>
    <n v="30"/>
    <x v="3462"/>
  </r>
  <r>
    <s v="October"/>
    <x v="1"/>
    <n v="2"/>
    <b v="0"/>
    <s v="Not Specified"/>
    <n v="13"/>
    <x v="3463"/>
  </r>
  <r>
    <s v="January"/>
    <x v="3"/>
    <n v="1"/>
    <b v="0"/>
    <s v="Medium"/>
    <n v="3"/>
    <x v="3464"/>
  </r>
  <r>
    <s v="January"/>
    <x v="3"/>
    <n v="1"/>
    <b v="0"/>
    <s v="Medium"/>
    <n v="3"/>
    <x v="3465"/>
  </r>
  <r>
    <s v="January"/>
    <x v="3"/>
    <n v="1"/>
    <b v="0"/>
    <s v="Medium"/>
    <n v="7"/>
    <x v="3466"/>
  </r>
  <r>
    <s v="February"/>
    <x v="1"/>
    <n v="5"/>
    <b v="0"/>
    <s v="low"/>
    <n v="14"/>
    <x v="3467"/>
  </r>
  <r>
    <s v="April"/>
    <x v="1"/>
    <n v="0"/>
    <s v="FREE DELIVERY"/>
    <s v="low"/>
    <n v="8"/>
    <x v="3468"/>
  </r>
  <r>
    <s v="April"/>
    <x v="1"/>
    <n v="4"/>
    <b v="0"/>
    <s v="low"/>
    <n v="42"/>
    <x v="3469"/>
  </r>
  <r>
    <s v="October"/>
    <x v="1"/>
    <n v="1"/>
    <b v="0"/>
    <s v="Medium"/>
    <n v="34"/>
    <x v="3470"/>
  </r>
  <r>
    <s v="December"/>
    <x v="0"/>
    <n v="1"/>
    <b v="0"/>
    <s v="High"/>
    <n v="32"/>
    <x v="3471"/>
  </r>
  <r>
    <s v="December"/>
    <x v="0"/>
    <n v="2"/>
    <b v="0"/>
    <s v="High"/>
    <n v="31"/>
    <x v="3472"/>
  </r>
  <r>
    <s v="May"/>
    <x v="2"/>
    <n v="2"/>
    <b v="0"/>
    <s v="Medium"/>
    <n v="12"/>
    <x v="3473"/>
  </r>
  <r>
    <s v="May"/>
    <x v="0"/>
    <n v="2"/>
    <b v="0"/>
    <s v="Critical"/>
    <n v="34"/>
    <x v="3474"/>
  </r>
  <r>
    <s v="May"/>
    <x v="0"/>
    <n v="1"/>
    <b v="0"/>
    <s v="Critical"/>
    <n v="12"/>
    <x v="3475"/>
  </r>
  <r>
    <s v="May"/>
    <x v="0"/>
    <n v="1"/>
    <b v="0"/>
    <s v="Critical"/>
    <n v="3"/>
    <x v="3476"/>
  </r>
  <r>
    <s v="May"/>
    <x v="0"/>
    <n v="1"/>
    <b v="0"/>
    <s v="Critical"/>
    <n v="34"/>
    <x v="3477"/>
  </r>
  <r>
    <s v="October"/>
    <x v="3"/>
    <n v="2"/>
    <b v="0"/>
    <s v="Not Specified"/>
    <n v="19"/>
    <x v="3478"/>
  </r>
  <r>
    <s v="October"/>
    <x v="3"/>
    <n v="2"/>
    <b v="0"/>
    <s v="Not Specified"/>
    <n v="20"/>
    <x v="3479"/>
  </r>
  <r>
    <s v="October"/>
    <x v="3"/>
    <n v="2"/>
    <b v="0"/>
    <s v="Not Specified"/>
    <n v="43"/>
    <x v="3480"/>
  </r>
  <r>
    <s v="May"/>
    <x v="0"/>
    <n v="3"/>
    <b v="0"/>
    <s v="Medium"/>
    <n v="14"/>
    <x v="311"/>
  </r>
  <r>
    <s v="May"/>
    <x v="0"/>
    <n v="1"/>
    <b v="0"/>
    <s v="Medium"/>
    <n v="44"/>
    <x v="3481"/>
  </r>
  <r>
    <s v="July"/>
    <x v="1"/>
    <n v="1"/>
    <b v="0"/>
    <s v="Not Specified"/>
    <n v="21"/>
    <x v="3482"/>
  </r>
  <r>
    <s v="April"/>
    <x v="2"/>
    <n v="1"/>
    <b v="0"/>
    <s v="Not Specified"/>
    <n v="41"/>
    <x v="3483"/>
  </r>
  <r>
    <s v="January"/>
    <x v="1"/>
    <n v="7"/>
    <b v="0"/>
    <s v="low"/>
    <n v="4"/>
    <x v="3484"/>
  </r>
  <r>
    <s v="January"/>
    <x v="1"/>
    <n v="7"/>
    <b v="0"/>
    <s v="low"/>
    <n v="17"/>
    <x v="3485"/>
  </r>
  <r>
    <s v="January"/>
    <x v="1"/>
    <n v="5"/>
    <b v="0"/>
    <s v="low"/>
    <n v="7"/>
    <x v="3486"/>
  </r>
  <r>
    <s v="September"/>
    <x v="0"/>
    <n v="2"/>
    <b v="0"/>
    <s v="Medium"/>
    <n v="15"/>
    <x v="3487"/>
  </r>
  <r>
    <s v="September"/>
    <x v="0"/>
    <n v="3"/>
    <b v="0"/>
    <s v="Medium"/>
    <n v="6"/>
    <x v="3488"/>
  </r>
  <r>
    <s v="September"/>
    <x v="0"/>
    <n v="2"/>
    <b v="0"/>
    <s v="Medium"/>
    <n v="27"/>
    <x v="3489"/>
  </r>
  <r>
    <s v="February"/>
    <x v="2"/>
    <n v="2"/>
    <b v="0"/>
    <s v="Medium"/>
    <n v="23"/>
    <x v="3380"/>
  </r>
  <r>
    <s v="April"/>
    <x v="0"/>
    <n v="7"/>
    <b v="0"/>
    <s v="low"/>
    <n v="3"/>
    <x v="3490"/>
  </r>
  <r>
    <s v="April"/>
    <x v="0"/>
    <n v="5"/>
    <b v="0"/>
    <s v="low"/>
    <n v="47"/>
    <x v="3491"/>
  </r>
  <r>
    <s v="December"/>
    <x v="2"/>
    <n v="1"/>
    <b v="0"/>
    <s v="Medium"/>
    <n v="50"/>
    <x v="3492"/>
  </r>
  <r>
    <s v="December"/>
    <x v="2"/>
    <n v="1"/>
    <b v="0"/>
    <s v="Medium"/>
    <n v="18"/>
    <x v="3493"/>
  </r>
  <r>
    <s v="August"/>
    <x v="3"/>
    <n v="0"/>
    <s v="FREE DELIVERY"/>
    <s v="low"/>
    <n v="12"/>
    <x v="3494"/>
  </r>
  <r>
    <s v="February"/>
    <x v="0"/>
    <n v="1"/>
    <b v="0"/>
    <s v="Medium"/>
    <n v="44"/>
    <x v="3495"/>
  </r>
  <r>
    <s v="February"/>
    <x v="0"/>
    <n v="2"/>
    <b v="0"/>
    <s v="Medium"/>
    <n v="18"/>
    <x v="3496"/>
  </r>
  <r>
    <s v="January"/>
    <x v="2"/>
    <n v="17"/>
    <b v="0"/>
    <s v="low"/>
    <n v="17"/>
    <x v="3497"/>
  </r>
  <r>
    <s v="October"/>
    <x v="3"/>
    <n v="2"/>
    <b v="0"/>
    <s v="Critical"/>
    <n v="18"/>
    <x v="3498"/>
  </r>
  <r>
    <s v="October"/>
    <x v="3"/>
    <n v="2"/>
    <b v="0"/>
    <s v="Critical"/>
    <n v="37"/>
    <x v="3499"/>
  </r>
  <r>
    <s v="October"/>
    <x v="3"/>
    <n v="1"/>
    <b v="0"/>
    <s v="Critical"/>
    <n v="32"/>
    <x v="3500"/>
  </r>
  <r>
    <s v="September"/>
    <x v="0"/>
    <n v="2"/>
    <b v="0"/>
    <s v="low"/>
    <n v="10"/>
    <x v="3501"/>
  </r>
  <r>
    <s v="September"/>
    <x v="0"/>
    <n v="2"/>
    <b v="0"/>
    <s v="low"/>
    <n v="1"/>
    <x v="3502"/>
  </r>
  <r>
    <s v="August"/>
    <x v="1"/>
    <n v="1"/>
    <b v="0"/>
    <s v="Medium"/>
    <n v="37"/>
    <x v="3503"/>
  </r>
  <r>
    <s v="October"/>
    <x v="3"/>
    <n v="1"/>
    <b v="0"/>
    <s v="Medium"/>
    <n v="25"/>
    <x v="3504"/>
  </r>
  <r>
    <s v="October"/>
    <x v="3"/>
    <n v="1"/>
    <b v="0"/>
    <s v="Medium"/>
    <n v="32"/>
    <x v="3505"/>
  </r>
  <r>
    <s v="October"/>
    <x v="3"/>
    <n v="2"/>
    <b v="0"/>
    <s v="Medium"/>
    <n v="42"/>
    <x v="3506"/>
  </r>
  <r>
    <s v="March"/>
    <x v="0"/>
    <n v="1"/>
    <b v="0"/>
    <s v="Not Specified"/>
    <n v="15"/>
    <x v="3507"/>
  </r>
  <r>
    <s v="February"/>
    <x v="1"/>
    <n v="2"/>
    <b v="0"/>
    <s v="Critical"/>
    <n v="36"/>
    <x v="3508"/>
  </r>
  <r>
    <s v="January"/>
    <x v="2"/>
    <n v="2"/>
    <b v="0"/>
    <s v="Not Specified"/>
    <n v="8"/>
    <x v="3509"/>
  </r>
  <r>
    <s v="July"/>
    <x v="3"/>
    <n v="2"/>
    <b v="0"/>
    <s v="Medium"/>
    <n v="45"/>
    <x v="3510"/>
  </r>
  <r>
    <s v="February"/>
    <x v="1"/>
    <n v="0"/>
    <s v="FREE DELIVERY"/>
    <s v="Not Specified"/>
    <n v="28"/>
    <x v="3511"/>
  </r>
  <r>
    <s v="November"/>
    <x v="2"/>
    <n v="3"/>
    <b v="0"/>
    <s v="Critical"/>
    <n v="33"/>
    <x v="3512"/>
  </r>
  <r>
    <s v="November"/>
    <x v="2"/>
    <n v="1"/>
    <b v="0"/>
    <s v="Critical"/>
    <n v="24"/>
    <x v="3513"/>
  </r>
  <r>
    <s v="April"/>
    <x v="3"/>
    <n v="1"/>
    <b v="0"/>
    <s v="Critical"/>
    <n v="39"/>
    <x v="3514"/>
  </r>
  <r>
    <s v="October"/>
    <x v="2"/>
    <n v="5"/>
    <b v="0"/>
    <s v="low"/>
    <n v="12"/>
    <x v="3515"/>
  </r>
  <r>
    <s v="March"/>
    <x v="3"/>
    <n v="3"/>
    <b v="0"/>
    <s v="Not Specified"/>
    <n v="44"/>
    <x v="3516"/>
  </r>
  <r>
    <s v="March"/>
    <x v="3"/>
    <n v="2"/>
    <b v="0"/>
    <s v="Not Specified"/>
    <n v="39"/>
    <x v="3517"/>
  </r>
  <r>
    <s v="May"/>
    <x v="0"/>
    <n v="2"/>
    <b v="0"/>
    <s v="High"/>
    <n v="33"/>
    <x v="3518"/>
  </r>
  <r>
    <s v="May"/>
    <x v="0"/>
    <n v="2"/>
    <b v="0"/>
    <s v="High"/>
    <n v="27"/>
    <x v="3519"/>
  </r>
  <r>
    <s v="October"/>
    <x v="0"/>
    <n v="1"/>
    <b v="0"/>
    <s v="High"/>
    <n v="31"/>
    <x v="3520"/>
  </r>
  <r>
    <s v="October"/>
    <x v="0"/>
    <n v="5"/>
    <b v="0"/>
    <s v="low"/>
    <n v="13"/>
    <x v="3521"/>
  </r>
  <r>
    <s v="October"/>
    <x v="0"/>
    <n v="7"/>
    <b v="0"/>
    <s v="low"/>
    <n v="50"/>
    <x v="3522"/>
  </r>
  <r>
    <s v="December"/>
    <x v="1"/>
    <n v="1"/>
    <b v="0"/>
    <s v="Not Specified"/>
    <n v="41"/>
    <x v="3523"/>
  </r>
  <r>
    <s v="December"/>
    <x v="1"/>
    <n v="3"/>
    <b v="0"/>
    <s v="Not Specified"/>
    <n v="9"/>
    <x v="3524"/>
  </r>
  <r>
    <s v="December"/>
    <x v="1"/>
    <n v="0"/>
    <s v="FREE DELIVERY"/>
    <s v="Not Specified"/>
    <n v="44"/>
    <x v="3525"/>
  </r>
  <r>
    <s v="March"/>
    <x v="1"/>
    <n v="1"/>
    <b v="0"/>
    <s v="Medium"/>
    <n v="43"/>
    <x v="3526"/>
  </r>
  <r>
    <s v="November"/>
    <x v="2"/>
    <n v="2"/>
    <b v="0"/>
    <s v="Medium"/>
    <n v="3"/>
    <x v="3527"/>
  </r>
  <r>
    <s v="November"/>
    <x v="2"/>
    <n v="0"/>
    <s v="FREE DELIVERY"/>
    <s v="Medium"/>
    <n v="13"/>
    <x v="3528"/>
  </r>
  <r>
    <s v="August"/>
    <x v="1"/>
    <n v="2"/>
    <b v="0"/>
    <s v="Medium"/>
    <n v="16"/>
    <x v="3529"/>
  </r>
  <r>
    <s v="September"/>
    <x v="0"/>
    <n v="1"/>
    <b v="0"/>
    <s v="Critical"/>
    <n v="10"/>
    <x v="3530"/>
  </r>
  <r>
    <s v="October"/>
    <x v="2"/>
    <n v="2"/>
    <b v="0"/>
    <s v="Critical"/>
    <n v="26"/>
    <x v="3531"/>
  </r>
  <r>
    <s v="July"/>
    <x v="0"/>
    <n v="2"/>
    <b v="0"/>
    <s v="low"/>
    <n v="6"/>
    <x v="3532"/>
  </r>
  <r>
    <s v="April"/>
    <x v="1"/>
    <n v="2"/>
    <b v="0"/>
    <s v="Not Specified"/>
    <n v="3"/>
    <x v="3533"/>
  </r>
  <r>
    <s v="July"/>
    <x v="1"/>
    <n v="2"/>
    <b v="0"/>
    <s v="Critical"/>
    <n v="32"/>
    <x v="3162"/>
  </r>
  <r>
    <s v="July"/>
    <x v="0"/>
    <n v="1"/>
    <b v="0"/>
    <s v="Not Specified"/>
    <n v="17"/>
    <x v="3534"/>
  </r>
  <r>
    <s v="December"/>
    <x v="3"/>
    <n v="2"/>
    <b v="0"/>
    <s v="Not Specified"/>
    <n v="7"/>
    <x v="3535"/>
  </r>
  <r>
    <s v="July"/>
    <x v="1"/>
    <n v="2"/>
    <b v="0"/>
    <s v="High"/>
    <n v="39"/>
    <x v="3536"/>
  </r>
  <r>
    <s v="July"/>
    <x v="1"/>
    <n v="2"/>
    <b v="0"/>
    <s v="High"/>
    <n v="32"/>
    <x v="3537"/>
  </r>
  <r>
    <s v="June"/>
    <x v="3"/>
    <n v="2"/>
    <b v="0"/>
    <s v="Critical"/>
    <n v="15"/>
    <x v="3538"/>
  </r>
  <r>
    <s v="September"/>
    <x v="2"/>
    <n v="0"/>
    <s v="FREE DELIVERY"/>
    <s v="Not Specified"/>
    <n v="36"/>
    <x v="3539"/>
  </r>
  <r>
    <s v="August"/>
    <x v="2"/>
    <n v="4"/>
    <b v="0"/>
    <s v="low"/>
    <n v="33"/>
    <x v="3540"/>
  </r>
  <r>
    <s v="September"/>
    <x v="2"/>
    <n v="4"/>
    <b v="0"/>
    <s v="low"/>
    <n v="20"/>
    <x v="3541"/>
  </r>
  <r>
    <s v="October"/>
    <x v="2"/>
    <n v="1"/>
    <b v="0"/>
    <s v="Not Specified"/>
    <n v="29"/>
    <x v="3542"/>
  </r>
  <r>
    <s v="October"/>
    <x v="2"/>
    <n v="2"/>
    <b v="0"/>
    <s v="Not Specified"/>
    <n v="31"/>
    <x v="3543"/>
  </r>
  <r>
    <s v="December"/>
    <x v="0"/>
    <n v="1"/>
    <b v="0"/>
    <s v="Medium"/>
    <n v="4"/>
    <x v="3544"/>
  </r>
  <r>
    <s v="February"/>
    <x v="3"/>
    <n v="2"/>
    <b v="0"/>
    <s v="Critical"/>
    <n v="12"/>
    <x v="3545"/>
  </r>
  <r>
    <s v="September"/>
    <x v="2"/>
    <n v="2"/>
    <b v="0"/>
    <s v="High"/>
    <n v="17"/>
    <x v="3546"/>
  </r>
  <r>
    <s v="March"/>
    <x v="0"/>
    <n v="2"/>
    <b v="0"/>
    <s v="Not Specified"/>
    <n v="37"/>
    <x v="3547"/>
  </r>
  <r>
    <s v="March"/>
    <x v="0"/>
    <n v="1"/>
    <b v="0"/>
    <s v="Not Specified"/>
    <n v="6"/>
    <x v="3548"/>
  </r>
  <r>
    <s v="October"/>
    <x v="3"/>
    <n v="1"/>
    <b v="0"/>
    <s v="Medium"/>
    <n v="44"/>
    <x v="3549"/>
  </r>
  <r>
    <s v="October"/>
    <x v="3"/>
    <n v="1"/>
    <b v="0"/>
    <s v="Medium"/>
    <n v="37"/>
    <x v="3550"/>
  </r>
  <r>
    <s v="August"/>
    <x v="2"/>
    <n v="5"/>
    <b v="0"/>
    <s v="low"/>
    <n v="49"/>
    <x v="3551"/>
  </r>
  <r>
    <s v="January"/>
    <x v="2"/>
    <n v="27"/>
    <b v="0"/>
    <s v="low"/>
    <n v="17"/>
    <x v="3552"/>
  </r>
  <r>
    <s v="January"/>
    <x v="2"/>
    <n v="31"/>
    <b v="0"/>
    <s v="low"/>
    <n v="7"/>
    <x v="3553"/>
  </r>
  <r>
    <s v="June"/>
    <x v="1"/>
    <n v="1"/>
    <b v="0"/>
    <s v="High"/>
    <n v="31"/>
    <x v="3554"/>
  </r>
  <r>
    <s v="February"/>
    <x v="1"/>
    <n v="2"/>
    <b v="0"/>
    <s v="Medium"/>
    <n v="5"/>
    <x v="3555"/>
  </r>
  <r>
    <s v="March"/>
    <x v="2"/>
    <n v="1"/>
    <b v="0"/>
    <s v="Critical"/>
    <n v="9"/>
    <x v="3556"/>
  </r>
  <r>
    <s v="February"/>
    <x v="3"/>
    <n v="1"/>
    <b v="0"/>
    <s v="Medium"/>
    <n v="38"/>
    <x v="3557"/>
  </r>
  <r>
    <s v="September"/>
    <x v="1"/>
    <n v="2"/>
    <b v="0"/>
    <s v="Critical"/>
    <n v="24"/>
    <x v="1683"/>
  </r>
  <r>
    <s v="November"/>
    <x v="2"/>
    <n v="7"/>
    <b v="0"/>
    <s v="low"/>
    <n v="30"/>
    <x v="3558"/>
  </r>
  <r>
    <s v="October"/>
    <x v="2"/>
    <n v="4"/>
    <b v="0"/>
    <s v="low"/>
    <n v="32"/>
    <x v="3559"/>
  </r>
  <r>
    <s v="November"/>
    <x v="3"/>
    <n v="1"/>
    <b v="0"/>
    <s v="High"/>
    <n v="31"/>
    <x v="3560"/>
  </r>
  <r>
    <s v="December"/>
    <x v="3"/>
    <n v="2"/>
    <b v="0"/>
    <s v="High"/>
    <n v="26"/>
    <x v="3561"/>
  </r>
  <r>
    <s v="July"/>
    <x v="1"/>
    <n v="1"/>
    <b v="0"/>
    <s v="Not Specified"/>
    <n v="16"/>
    <x v="3562"/>
  </r>
  <r>
    <s v="January"/>
    <x v="0"/>
    <n v="1"/>
    <b v="0"/>
    <s v="Critical"/>
    <n v="5"/>
    <x v="3563"/>
  </r>
  <r>
    <s v="February"/>
    <x v="2"/>
    <n v="7"/>
    <b v="0"/>
    <s v="low"/>
    <n v="28"/>
    <x v="3564"/>
  </r>
  <r>
    <s v="May"/>
    <x v="3"/>
    <n v="0"/>
    <s v="FREE DELIVERY"/>
    <s v="Medium"/>
    <n v="28"/>
    <x v="3565"/>
  </r>
  <r>
    <s v="December"/>
    <x v="1"/>
    <n v="0"/>
    <s v="FREE DELIVERY"/>
    <s v="low"/>
    <n v="3"/>
    <x v="3566"/>
  </r>
  <r>
    <s v="September"/>
    <x v="1"/>
    <n v="2"/>
    <b v="0"/>
    <s v="Medium"/>
    <n v="40"/>
    <x v="3567"/>
  </r>
  <r>
    <s v="April"/>
    <x v="3"/>
    <n v="1"/>
    <b v="0"/>
    <s v="High"/>
    <n v="8"/>
    <x v="3568"/>
  </r>
  <r>
    <s v="November"/>
    <x v="0"/>
    <n v="1"/>
    <b v="0"/>
    <s v="Critical"/>
    <n v="20"/>
    <x v="3569"/>
  </r>
  <r>
    <s v="March"/>
    <x v="3"/>
    <n v="2"/>
    <b v="0"/>
    <s v="Medium"/>
    <n v="46"/>
    <x v="3570"/>
  </r>
  <r>
    <s v="March"/>
    <x v="3"/>
    <n v="2"/>
    <b v="0"/>
    <s v="Medium"/>
    <n v="31"/>
    <x v="3571"/>
  </r>
  <r>
    <s v="March"/>
    <x v="3"/>
    <n v="1"/>
    <b v="0"/>
    <s v="Medium"/>
    <n v="3"/>
    <x v="3572"/>
  </r>
  <r>
    <s v="August"/>
    <x v="3"/>
    <n v="2"/>
    <b v="0"/>
    <s v="Medium"/>
    <n v="24"/>
    <x v="3573"/>
  </r>
  <r>
    <s v="January"/>
    <x v="0"/>
    <n v="0"/>
    <s v="FREE DELIVERY"/>
    <s v="low"/>
    <n v="46"/>
    <x v="3574"/>
  </r>
  <r>
    <s v="January"/>
    <x v="0"/>
    <n v="5"/>
    <b v="0"/>
    <s v="low"/>
    <n v="7"/>
    <x v="3575"/>
  </r>
  <r>
    <s v="July"/>
    <x v="0"/>
    <n v="7"/>
    <b v="0"/>
    <s v="low"/>
    <n v="21"/>
    <x v="3576"/>
  </r>
  <r>
    <s v="May"/>
    <x v="2"/>
    <n v="1"/>
    <b v="0"/>
    <s v="Not Specified"/>
    <n v="6"/>
    <x v="3577"/>
  </r>
  <r>
    <s v="May"/>
    <x v="2"/>
    <n v="1"/>
    <b v="0"/>
    <s v="Not Specified"/>
    <n v="36"/>
    <x v="3578"/>
  </r>
  <r>
    <s v="July"/>
    <x v="3"/>
    <n v="4"/>
    <b v="0"/>
    <s v="low"/>
    <n v="31"/>
    <x v="3579"/>
  </r>
  <r>
    <s v="August"/>
    <x v="3"/>
    <n v="0"/>
    <s v="FREE DELIVERY"/>
    <s v="Not Specified"/>
    <n v="48"/>
    <x v="3580"/>
  </r>
  <r>
    <s v="July"/>
    <x v="1"/>
    <n v="9"/>
    <b v="0"/>
    <s v="low"/>
    <n v="16"/>
    <x v="3581"/>
  </r>
  <r>
    <s v="July"/>
    <x v="1"/>
    <n v="9"/>
    <b v="0"/>
    <s v="low"/>
    <n v="36"/>
    <x v="3582"/>
  </r>
  <r>
    <s v="July"/>
    <x v="1"/>
    <n v="9"/>
    <b v="0"/>
    <s v="low"/>
    <n v="39"/>
    <x v="3583"/>
  </r>
  <r>
    <s v="June"/>
    <x v="3"/>
    <n v="2"/>
    <b v="0"/>
    <s v="Not Specified"/>
    <n v="3"/>
    <x v="3584"/>
  </r>
  <r>
    <s v="June"/>
    <x v="3"/>
    <n v="1"/>
    <b v="0"/>
    <s v="Not Specified"/>
    <n v="34"/>
    <x v="3585"/>
  </r>
  <r>
    <s v="March"/>
    <x v="1"/>
    <n v="3"/>
    <b v="0"/>
    <s v="Medium"/>
    <n v="5"/>
    <x v="3586"/>
  </r>
  <r>
    <s v="March"/>
    <x v="1"/>
    <n v="2"/>
    <b v="0"/>
    <s v="Medium"/>
    <n v="37"/>
    <x v="3587"/>
  </r>
  <r>
    <s v="March"/>
    <x v="1"/>
    <n v="2"/>
    <b v="0"/>
    <s v="Medium"/>
    <n v="37"/>
    <x v="3588"/>
  </r>
  <r>
    <s v="January"/>
    <x v="0"/>
    <n v="1"/>
    <b v="0"/>
    <s v="Medium"/>
    <n v="11"/>
    <x v="3589"/>
  </r>
  <r>
    <s v="January"/>
    <x v="0"/>
    <n v="0"/>
    <s v="FREE DELIVERY"/>
    <s v="Medium"/>
    <n v="35"/>
    <x v="3590"/>
  </r>
  <r>
    <s v="April"/>
    <x v="2"/>
    <n v="0"/>
    <s v="FREE DELIVERY"/>
    <s v="Critical"/>
    <n v="3"/>
    <x v="3591"/>
  </r>
  <r>
    <s v="September"/>
    <x v="1"/>
    <n v="2"/>
    <b v="0"/>
    <s v="low"/>
    <n v="50"/>
    <x v="3592"/>
  </r>
  <r>
    <s v="September"/>
    <x v="1"/>
    <n v="4"/>
    <b v="0"/>
    <s v="low"/>
    <n v="22"/>
    <x v="559"/>
  </r>
  <r>
    <s v="July"/>
    <x v="0"/>
    <n v="2"/>
    <b v="0"/>
    <s v="Critical"/>
    <n v="8"/>
    <x v="3593"/>
  </r>
  <r>
    <s v="June"/>
    <x v="1"/>
    <n v="2"/>
    <b v="0"/>
    <s v="Critical"/>
    <n v="34"/>
    <x v="3594"/>
  </r>
  <r>
    <s v="June"/>
    <x v="1"/>
    <n v="1"/>
    <b v="0"/>
    <s v="Critical"/>
    <n v="16"/>
    <x v="3595"/>
  </r>
  <r>
    <s v="January"/>
    <x v="0"/>
    <n v="7"/>
    <b v="0"/>
    <s v="low"/>
    <n v="37"/>
    <x v="3596"/>
  </r>
  <r>
    <s v="January"/>
    <x v="0"/>
    <n v="9"/>
    <b v="0"/>
    <s v="low"/>
    <n v="48"/>
    <x v="3597"/>
  </r>
  <r>
    <s v="January"/>
    <x v="0"/>
    <n v="5"/>
    <b v="0"/>
    <s v="low"/>
    <n v="11"/>
    <x v="3598"/>
  </r>
  <r>
    <s v="November"/>
    <x v="0"/>
    <n v="2"/>
    <b v="0"/>
    <s v="High"/>
    <n v="9"/>
    <x v="3599"/>
  </r>
  <r>
    <s v="March"/>
    <x v="1"/>
    <n v="0"/>
    <s v="FREE DELIVERY"/>
    <s v="Medium"/>
    <n v="1"/>
    <x v="3600"/>
  </r>
  <r>
    <s v="January"/>
    <x v="1"/>
    <n v="1"/>
    <b v="0"/>
    <s v="Not Specified"/>
    <n v="23"/>
    <x v="3601"/>
  </r>
  <r>
    <s v="January"/>
    <x v="1"/>
    <n v="2"/>
    <b v="0"/>
    <s v="Not Specified"/>
    <n v="5"/>
    <x v="3602"/>
  </r>
  <r>
    <s v="January"/>
    <x v="1"/>
    <n v="1"/>
    <b v="0"/>
    <s v="Not Specified"/>
    <n v="36"/>
    <x v="3603"/>
  </r>
  <r>
    <s v="December"/>
    <x v="0"/>
    <n v="0"/>
    <s v="FREE DELIVERY"/>
    <s v="Medium"/>
    <n v="5"/>
    <x v="3604"/>
  </r>
  <r>
    <s v="September"/>
    <x v="1"/>
    <n v="2"/>
    <b v="0"/>
    <s v="High"/>
    <n v="33"/>
    <x v="3605"/>
  </r>
  <r>
    <s v="December"/>
    <x v="2"/>
    <n v="2"/>
    <b v="0"/>
    <s v="Medium"/>
    <n v="1"/>
    <x v="3606"/>
  </r>
  <r>
    <s v="December"/>
    <x v="2"/>
    <n v="2"/>
    <b v="0"/>
    <s v="Medium"/>
    <n v="36"/>
    <x v="3607"/>
  </r>
  <r>
    <s v="December"/>
    <x v="1"/>
    <n v="3"/>
    <b v="0"/>
    <s v="low"/>
    <n v="30"/>
    <x v="3608"/>
  </r>
  <r>
    <s v="December"/>
    <x v="1"/>
    <n v="2"/>
    <b v="0"/>
    <s v="low"/>
    <n v="42"/>
    <x v="3609"/>
  </r>
  <r>
    <s v="March"/>
    <x v="3"/>
    <n v="1"/>
    <b v="0"/>
    <s v="Critical"/>
    <n v="38"/>
    <x v="3610"/>
  </r>
  <r>
    <s v="April"/>
    <x v="3"/>
    <n v="0"/>
    <s v="FREE DELIVERY"/>
    <s v="High"/>
    <n v="26"/>
    <x v="3611"/>
  </r>
  <r>
    <s v="April"/>
    <x v="1"/>
    <n v="2"/>
    <b v="0"/>
    <s v="Not Specified"/>
    <n v="1"/>
    <x v="3612"/>
  </r>
  <r>
    <s v="December"/>
    <x v="1"/>
    <n v="0"/>
    <s v="FREE DELIVERY"/>
    <s v="Medium"/>
    <n v="36"/>
    <x v="3613"/>
  </r>
  <r>
    <s v="August"/>
    <x v="0"/>
    <n v="7"/>
    <b v="0"/>
    <s v="low"/>
    <n v="7"/>
    <x v="3614"/>
  </r>
  <r>
    <s v="January"/>
    <x v="0"/>
    <n v="2"/>
    <b v="0"/>
    <s v="Medium"/>
    <n v="28"/>
    <x v="3615"/>
  </r>
  <r>
    <s v="December"/>
    <x v="3"/>
    <n v="1"/>
    <b v="0"/>
    <s v="Medium"/>
    <n v="39"/>
    <x v="3616"/>
  </r>
  <r>
    <s v="May"/>
    <x v="1"/>
    <n v="2"/>
    <b v="0"/>
    <s v="Medium"/>
    <n v="10"/>
    <x v="3617"/>
  </r>
  <r>
    <s v="May"/>
    <x v="1"/>
    <n v="1"/>
    <b v="0"/>
    <s v="Medium"/>
    <n v="48"/>
    <x v="3618"/>
  </r>
  <r>
    <s v="September"/>
    <x v="0"/>
    <n v="2"/>
    <b v="0"/>
    <s v="Not Specified"/>
    <n v="23"/>
    <x v="3619"/>
  </r>
  <r>
    <s v="September"/>
    <x v="0"/>
    <n v="2"/>
    <b v="0"/>
    <s v="Not Specified"/>
    <n v="19"/>
    <x v="3620"/>
  </r>
  <r>
    <s v="August"/>
    <x v="2"/>
    <n v="2"/>
    <b v="0"/>
    <s v="Critical"/>
    <n v="7"/>
    <x v="3621"/>
  </r>
  <r>
    <s v="June"/>
    <x v="3"/>
    <n v="2"/>
    <b v="0"/>
    <s v="low"/>
    <n v="26"/>
    <x v="3622"/>
  </r>
  <r>
    <s v="December"/>
    <x v="2"/>
    <n v="1"/>
    <b v="0"/>
    <s v="Medium"/>
    <n v="25"/>
    <x v="3623"/>
  </r>
  <r>
    <s v="November"/>
    <x v="0"/>
    <n v="1"/>
    <b v="0"/>
    <s v="High"/>
    <n v="50"/>
    <x v="3624"/>
  </r>
  <r>
    <s v="December"/>
    <x v="2"/>
    <n v="7"/>
    <b v="0"/>
    <s v="low"/>
    <n v="31"/>
    <x v="3625"/>
  </r>
  <r>
    <s v="December"/>
    <x v="2"/>
    <n v="2"/>
    <b v="0"/>
    <s v="low"/>
    <n v="38"/>
    <x v="3626"/>
  </r>
  <r>
    <s v="December"/>
    <x v="2"/>
    <n v="2"/>
    <b v="0"/>
    <s v="low"/>
    <n v="41"/>
    <x v="3627"/>
  </r>
  <r>
    <s v="February"/>
    <x v="3"/>
    <n v="7"/>
    <b v="0"/>
    <s v="low"/>
    <n v="13"/>
    <x v="3628"/>
  </r>
  <r>
    <s v="August"/>
    <x v="1"/>
    <n v="7"/>
    <b v="0"/>
    <s v="low"/>
    <n v="31"/>
    <x v="3629"/>
  </r>
  <r>
    <s v="August"/>
    <x v="1"/>
    <n v="2"/>
    <b v="0"/>
    <s v="High"/>
    <n v="24"/>
    <x v="3630"/>
  </r>
  <r>
    <s v="August"/>
    <x v="1"/>
    <n v="1"/>
    <b v="0"/>
    <s v="High"/>
    <n v="18"/>
    <x v="3631"/>
  </r>
  <r>
    <s v="November"/>
    <x v="0"/>
    <n v="2"/>
    <b v="0"/>
    <s v="Critical"/>
    <n v="19"/>
    <x v="3632"/>
  </r>
  <r>
    <s v="March"/>
    <x v="3"/>
    <n v="1"/>
    <b v="0"/>
    <s v="High"/>
    <n v="20"/>
    <x v="3633"/>
  </r>
  <r>
    <s v="March"/>
    <x v="3"/>
    <n v="1"/>
    <b v="0"/>
    <s v="High"/>
    <n v="34"/>
    <x v="3634"/>
  </r>
  <r>
    <s v="March"/>
    <x v="1"/>
    <n v="2"/>
    <b v="0"/>
    <s v="High"/>
    <n v="46"/>
    <x v="3635"/>
  </r>
  <r>
    <s v="July"/>
    <x v="1"/>
    <n v="2"/>
    <b v="0"/>
    <s v="Not Specified"/>
    <n v="17"/>
    <x v="3636"/>
  </r>
  <r>
    <s v="February"/>
    <x v="2"/>
    <n v="1"/>
    <b v="0"/>
    <s v="Critical"/>
    <n v="31"/>
    <x v="3637"/>
  </r>
  <r>
    <s v="April"/>
    <x v="0"/>
    <n v="9"/>
    <b v="0"/>
    <s v="low"/>
    <n v="35"/>
    <x v="3638"/>
  </r>
  <r>
    <s v="January"/>
    <x v="1"/>
    <n v="2"/>
    <b v="0"/>
    <s v="low"/>
    <n v="13"/>
    <x v="3639"/>
  </r>
  <r>
    <s v="November"/>
    <x v="1"/>
    <n v="2"/>
    <b v="0"/>
    <s v="Not Specified"/>
    <n v="6"/>
    <x v="3640"/>
  </r>
  <r>
    <s v="November"/>
    <x v="1"/>
    <n v="0"/>
    <s v="FREE DELIVERY"/>
    <s v="Not Specified"/>
    <n v="50"/>
    <x v="3641"/>
  </r>
  <r>
    <s v="August"/>
    <x v="1"/>
    <n v="1"/>
    <b v="0"/>
    <s v="Critical"/>
    <n v="33"/>
    <x v="3642"/>
  </r>
  <r>
    <s v="October"/>
    <x v="1"/>
    <n v="2"/>
    <b v="0"/>
    <s v="Critical"/>
    <n v="31"/>
    <x v="3643"/>
  </r>
  <r>
    <s v="May"/>
    <x v="0"/>
    <n v="1"/>
    <b v="0"/>
    <s v="Medium"/>
    <n v="36"/>
    <x v="3644"/>
  </r>
  <r>
    <s v="May"/>
    <x v="0"/>
    <n v="9"/>
    <b v="0"/>
    <s v="low"/>
    <n v="46"/>
    <x v="3645"/>
  </r>
  <r>
    <s v="March"/>
    <x v="2"/>
    <n v="4"/>
    <b v="0"/>
    <s v="low"/>
    <n v="20"/>
    <x v="3646"/>
  </r>
  <r>
    <s v="February"/>
    <x v="2"/>
    <n v="2"/>
    <b v="0"/>
    <s v="Medium"/>
    <n v="37"/>
    <x v="3647"/>
  </r>
  <r>
    <s v="July"/>
    <x v="3"/>
    <n v="1"/>
    <b v="0"/>
    <s v="Critical"/>
    <n v="43"/>
    <x v="3648"/>
  </r>
  <r>
    <s v="August"/>
    <x v="0"/>
    <n v="2"/>
    <b v="0"/>
    <s v="High"/>
    <n v="3"/>
    <x v="3649"/>
  </r>
  <r>
    <s v="April"/>
    <x v="3"/>
    <n v="0"/>
    <s v="FREE DELIVERY"/>
    <s v="Not Specified"/>
    <n v="28"/>
    <x v="3650"/>
  </r>
  <r>
    <s v="June"/>
    <x v="0"/>
    <n v="0"/>
    <s v="FREE DELIVERY"/>
    <s v="Medium"/>
    <n v="6"/>
    <x v="3651"/>
  </r>
  <r>
    <s v="June"/>
    <x v="0"/>
    <n v="1"/>
    <b v="0"/>
    <s v="Medium"/>
    <n v="13"/>
    <x v="1828"/>
  </r>
  <r>
    <s v="May"/>
    <x v="2"/>
    <n v="1"/>
    <b v="0"/>
    <s v="Medium"/>
    <n v="23"/>
    <x v="3652"/>
  </r>
  <r>
    <s v="May"/>
    <x v="2"/>
    <n v="1"/>
    <b v="0"/>
    <s v="Medium"/>
    <n v="48"/>
    <x v="3653"/>
  </r>
  <r>
    <s v="October"/>
    <x v="1"/>
    <n v="2"/>
    <b v="0"/>
    <s v="High"/>
    <n v="10"/>
    <x v="2741"/>
  </r>
  <r>
    <s v="February"/>
    <x v="0"/>
    <n v="0"/>
    <s v="FREE DELIVERY"/>
    <s v="High"/>
    <n v="31"/>
    <x v="3654"/>
  </r>
  <r>
    <s v="December"/>
    <x v="3"/>
    <n v="0"/>
    <s v="FREE DELIVERY"/>
    <s v="Medium"/>
    <n v="9"/>
    <x v="3655"/>
  </r>
  <r>
    <s v="December"/>
    <x v="3"/>
    <n v="0"/>
    <s v="FREE DELIVERY"/>
    <s v="Medium"/>
    <n v="6"/>
    <x v="3656"/>
  </r>
  <r>
    <s v="December"/>
    <x v="3"/>
    <n v="1"/>
    <b v="0"/>
    <s v="Medium"/>
    <n v="10"/>
    <x v="3657"/>
  </r>
  <r>
    <s v="December"/>
    <x v="3"/>
    <n v="1"/>
    <b v="0"/>
    <s v="Medium"/>
    <n v="43"/>
    <x v="3658"/>
  </r>
  <r>
    <s v="May"/>
    <x v="3"/>
    <n v="2"/>
    <b v="0"/>
    <s v="Not Specified"/>
    <n v="28"/>
    <x v="3659"/>
  </r>
  <r>
    <s v="May"/>
    <x v="3"/>
    <n v="1"/>
    <b v="0"/>
    <s v="Not Specified"/>
    <n v="22"/>
    <x v="3660"/>
  </r>
  <r>
    <s v="October"/>
    <x v="3"/>
    <n v="2"/>
    <b v="0"/>
    <s v="Not Specified"/>
    <n v="16"/>
    <x v="3661"/>
  </r>
  <r>
    <s v="October"/>
    <x v="3"/>
    <n v="0"/>
    <s v="FREE DELIVERY"/>
    <s v="Not Specified"/>
    <n v="27"/>
    <x v="3662"/>
  </r>
  <r>
    <s v="September"/>
    <x v="1"/>
    <n v="1"/>
    <b v="0"/>
    <s v="Critical"/>
    <n v="3"/>
    <x v="3663"/>
  </r>
  <r>
    <s v="July"/>
    <x v="1"/>
    <n v="2"/>
    <b v="0"/>
    <s v="low"/>
    <n v="9"/>
    <x v="3386"/>
  </r>
  <r>
    <s v="March"/>
    <x v="1"/>
    <n v="1"/>
    <b v="0"/>
    <s v="Critical"/>
    <n v="24"/>
    <x v="3664"/>
  </r>
  <r>
    <s v="September"/>
    <x v="2"/>
    <n v="2"/>
    <b v="0"/>
    <s v="low"/>
    <n v="39"/>
    <x v="3665"/>
  </r>
  <r>
    <s v="January"/>
    <x v="3"/>
    <n v="2"/>
    <b v="0"/>
    <s v="low"/>
    <n v="33"/>
    <x v="3666"/>
  </r>
  <r>
    <s v="December"/>
    <x v="3"/>
    <n v="1"/>
    <b v="0"/>
    <s v="Critical"/>
    <n v="15"/>
    <x v="3667"/>
  </r>
  <r>
    <s v="December"/>
    <x v="3"/>
    <n v="1"/>
    <b v="0"/>
    <s v="Critical"/>
    <n v="42"/>
    <x v="3668"/>
  </r>
  <r>
    <s v="February"/>
    <x v="1"/>
    <n v="1"/>
    <b v="0"/>
    <s v="Not Specified"/>
    <n v="29"/>
    <x v="3669"/>
  </r>
  <r>
    <s v="February"/>
    <x v="1"/>
    <n v="1"/>
    <b v="0"/>
    <s v="Not Specified"/>
    <n v="24"/>
    <x v="3670"/>
  </r>
  <r>
    <s v="April"/>
    <x v="3"/>
    <n v="2"/>
    <b v="0"/>
    <s v="Critical"/>
    <n v="2"/>
    <x v="3671"/>
  </r>
  <r>
    <s v="January"/>
    <x v="0"/>
    <n v="0"/>
    <s v="FREE DELIVERY"/>
    <s v="High"/>
    <n v="42"/>
    <x v="3672"/>
  </r>
  <r>
    <s v="January"/>
    <x v="0"/>
    <n v="1"/>
    <b v="0"/>
    <s v="High"/>
    <n v="47"/>
    <x v="3673"/>
  </r>
  <r>
    <s v="May"/>
    <x v="2"/>
    <n v="2"/>
    <b v="0"/>
    <s v="Critical"/>
    <n v="21"/>
    <x v="3674"/>
  </r>
  <r>
    <s v="November"/>
    <x v="3"/>
    <n v="1"/>
    <b v="0"/>
    <s v="Not Specified"/>
    <n v="24"/>
    <x v="3675"/>
  </r>
  <r>
    <s v="November"/>
    <x v="0"/>
    <n v="1"/>
    <b v="0"/>
    <s v="High"/>
    <n v="9"/>
    <x v="3676"/>
  </r>
  <r>
    <s v="November"/>
    <x v="0"/>
    <n v="1"/>
    <b v="0"/>
    <s v="High"/>
    <n v="4"/>
    <x v="3677"/>
  </r>
  <r>
    <s v="December"/>
    <x v="3"/>
    <n v="1"/>
    <b v="0"/>
    <s v="Critical"/>
    <n v="41"/>
    <x v="3678"/>
  </r>
  <r>
    <s v="January"/>
    <x v="3"/>
    <n v="2"/>
    <b v="0"/>
    <s v="Critical"/>
    <n v="36"/>
    <x v="3679"/>
  </r>
  <r>
    <s v="January"/>
    <x v="3"/>
    <n v="2"/>
    <b v="0"/>
    <s v="Critical"/>
    <n v="2"/>
    <x v="3680"/>
  </r>
  <r>
    <s v="May"/>
    <x v="3"/>
    <n v="1"/>
    <b v="0"/>
    <s v="Not Specified"/>
    <n v="24"/>
    <x v="3681"/>
  </r>
  <r>
    <s v="May"/>
    <x v="3"/>
    <n v="2"/>
    <b v="0"/>
    <s v="Not Specified"/>
    <n v="34"/>
    <x v="3682"/>
  </r>
  <r>
    <s v="July"/>
    <x v="3"/>
    <n v="2"/>
    <b v="0"/>
    <s v="Medium"/>
    <n v="6"/>
    <x v="3683"/>
  </r>
  <r>
    <s v="July"/>
    <x v="3"/>
    <n v="2"/>
    <b v="0"/>
    <s v="Medium"/>
    <n v="9"/>
    <x v="3684"/>
  </r>
  <r>
    <s v="July"/>
    <x v="3"/>
    <n v="1"/>
    <b v="0"/>
    <s v="Medium"/>
    <n v="41"/>
    <x v="3685"/>
  </r>
  <r>
    <s v="March"/>
    <x v="2"/>
    <n v="2"/>
    <b v="0"/>
    <s v="Not Specified"/>
    <n v="50"/>
    <x v="3686"/>
  </r>
  <r>
    <s v="September"/>
    <x v="1"/>
    <n v="1"/>
    <b v="0"/>
    <s v="Not Specified"/>
    <n v="35"/>
    <x v="394"/>
  </r>
  <r>
    <s v="September"/>
    <x v="1"/>
    <n v="2"/>
    <b v="0"/>
    <s v="Not Specified"/>
    <n v="36"/>
    <x v="3687"/>
  </r>
  <r>
    <s v="September"/>
    <x v="1"/>
    <n v="3"/>
    <b v="0"/>
    <s v="Not Specified"/>
    <n v="19"/>
    <x v="3688"/>
  </r>
  <r>
    <s v="April"/>
    <x v="2"/>
    <n v="2"/>
    <b v="0"/>
    <s v="Critical"/>
    <n v="23"/>
    <x v="3689"/>
  </r>
  <r>
    <s v="December"/>
    <x v="2"/>
    <n v="0"/>
    <s v="FREE DELIVERY"/>
    <s v="Critical"/>
    <n v="43"/>
    <x v="3690"/>
  </r>
  <r>
    <s v="December"/>
    <x v="2"/>
    <n v="2"/>
    <b v="0"/>
    <s v="Critical"/>
    <n v="28"/>
    <x v="5"/>
  </r>
  <r>
    <s v="November"/>
    <x v="2"/>
    <n v="1"/>
    <b v="0"/>
    <s v="Not Specified"/>
    <n v="28"/>
    <x v="3691"/>
  </r>
  <r>
    <s v="November"/>
    <x v="2"/>
    <n v="2"/>
    <b v="0"/>
    <s v="Not Specified"/>
    <n v="11"/>
    <x v="3692"/>
  </r>
  <r>
    <s v="January"/>
    <x v="2"/>
    <n v="2"/>
    <b v="0"/>
    <s v="Critical"/>
    <n v="17"/>
    <x v="3693"/>
  </r>
  <r>
    <s v="January"/>
    <x v="0"/>
    <n v="7"/>
    <b v="0"/>
    <s v="low"/>
    <n v="48"/>
    <x v="3694"/>
  </r>
  <r>
    <s v="February"/>
    <x v="1"/>
    <n v="7"/>
    <b v="0"/>
    <s v="low"/>
    <n v="42"/>
    <x v="3695"/>
  </r>
  <r>
    <s v="November"/>
    <x v="3"/>
    <n v="2"/>
    <b v="0"/>
    <s v="Medium"/>
    <n v="10"/>
    <x v="3696"/>
  </r>
  <r>
    <s v="June"/>
    <x v="0"/>
    <n v="1"/>
    <b v="0"/>
    <s v="Not Specified"/>
    <n v="28"/>
    <x v="3697"/>
  </r>
  <r>
    <s v="November"/>
    <x v="1"/>
    <n v="2"/>
    <b v="0"/>
    <s v="Critical"/>
    <n v="12"/>
    <x v="3698"/>
  </r>
  <r>
    <s v="November"/>
    <x v="1"/>
    <n v="1"/>
    <b v="0"/>
    <s v="Critical"/>
    <n v="42"/>
    <x v="3699"/>
  </r>
  <r>
    <s v="May"/>
    <x v="2"/>
    <n v="2"/>
    <b v="0"/>
    <s v="High"/>
    <n v="38"/>
    <x v="3700"/>
  </r>
  <r>
    <s v="August"/>
    <x v="0"/>
    <n v="1"/>
    <b v="0"/>
    <s v="High"/>
    <n v="38"/>
    <x v="3701"/>
  </r>
  <r>
    <s v="September"/>
    <x v="1"/>
    <n v="2"/>
    <b v="0"/>
    <s v="Critical"/>
    <n v="20"/>
    <x v="3702"/>
  </r>
  <r>
    <s v="July"/>
    <x v="3"/>
    <n v="2"/>
    <b v="0"/>
    <s v="low"/>
    <n v="19"/>
    <x v="3703"/>
  </r>
  <r>
    <s v="September"/>
    <x v="1"/>
    <n v="2"/>
    <b v="0"/>
    <s v="Critical"/>
    <n v="35"/>
    <x v="3704"/>
  </r>
  <r>
    <s v="March"/>
    <x v="0"/>
    <n v="1"/>
    <b v="0"/>
    <s v="Medium"/>
    <n v="2"/>
    <x v="3705"/>
  </r>
  <r>
    <s v="November"/>
    <x v="0"/>
    <n v="0"/>
    <s v="FREE DELIVERY"/>
    <s v="low"/>
    <n v="43"/>
    <x v="3706"/>
  </r>
  <r>
    <s v="November"/>
    <x v="0"/>
    <n v="2"/>
    <b v="0"/>
    <s v="low"/>
    <n v="26"/>
    <x v="3707"/>
  </r>
  <r>
    <s v="November"/>
    <x v="0"/>
    <n v="2"/>
    <b v="0"/>
    <s v="low"/>
    <n v="41"/>
    <x v="3708"/>
  </r>
  <r>
    <s v="November"/>
    <x v="0"/>
    <n v="0"/>
    <s v="FREE DELIVERY"/>
    <s v="low"/>
    <n v="32"/>
    <x v="3709"/>
  </r>
  <r>
    <s v="August"/>
    <x v="3"/>
    <n v="3"/>
    <b v="0"/>
    <s v="High"/>
    <n v="20"/>
    <x v="3710"/>
  </r>
  <r>
    <s v="March"/>
    <x v="0"/>
    <n v="0"/>
    <s v="FREE DELIVERY"/>
    <s v="low"/>
    <n v="36"/>
    <x v="3711"/>
  </r>
  <r>
    <s v="July"/>
    <x v="1"/>
    <n v="2"/>
    <b v="0"/>
    <s v="Critical"/>
    <n v="42"/>
    <x v="3712"/>
  </r>
  <r>
    <s v="February"/>
    <x v="0"/>
    <n v="1"/>
    <b v="0"/>
    <s v="Critical"/>
    <n v="12"/>
    <x v="3713"/>
  </r>
  <r>
    <s v="February"/>
    <x v="0"/>
    <n v="1"/>
    <b v="0"/>
    <s v="Critical"/>
    <n v="44"/>
    <x v="3714"/>
  </r>
  <r>
    <s v="January"/>
    <x v="1"/>
    <n v="2"/>
    <b v="0"/>
    <s v="High"/>
    <n v="40"/>
    <x v="3715"/>
  </r>
  <r>
    <s v="April"/>
    <x v="3"/>
    <n v="2"/>
    <b v="0"/>
    <s v="High"/>
    <n v="29"/>
    <x v="3716"/>
  </r>
  <r>
    <s v="September"/>
    <x v="3"/>
    <n v="2"/>
    <b v="0"/>
    <s v="Not Specified"/>
    <n v="25"/>
    <x v="3717"/>
  </r>
  <r>
    <s v="September"/>
    <x v="3"/>
    <n v="1"/>
    <b v="0"/>
    <s v="Critical"/>
    <n v="4"/>
    <x v="3718"/>
  </r>
  <r>
    <s v="September"/>
    <x v="3"/>
    <n v="2"/>
    <b v="0"/>
    <s v="Critical"/>
    <n v="37"/>
    <x v="3719"/>
  </r>
  <r>
    <s v="September"/>
    <x v="3"/>
    <n v="1"/>
    <b v="0"/>
    <s v="Medium"/>
    <n v="29"/>
    <x v="3720"/>
  </r>
  <r>
    <s v="May"/>
    <x v="1"/>
    <n v="5"/>
    <b v="0"/>
    <s v="low"/>
    <n v="34"/>
    <x v="3721"/>
  </r>
  <r>
    <s v="February"/>
    <x v="2"/>
    <n v="2"/>
    <b v="0"/>
    <s v="Not Specified"/>
    <n v="35"/>
    <x v="3722"/>
  </r>
  <r>
    <s v="December"/>
    <x v="3"/>
    <n v="0"/>
    <s v="FREE DELIVERY"/>
    <s v="Not Specified"/>
    <n v="47"/>
    <x v="3723"/>
  </r>
  <r>
    <s v="January"/>
    <x v="0"/>
    <n v="2"/>
    <b v="0"/>
    <s v="Not Specified"/>
    <n v="10"/>
    <x v="3724"/>
  </r>
  <r>
    <s v="January"/>
    <x v="0"/>
    <n v="2"/>
    <b v="0"/>
    <s v="Not Specified"/>
    <n v="1"/>
    <x v="3725"/>
  </r>
  <r>
    <s v="September"/>
    <x v="0"/>
    <n v="2"/>
    <b v="0"/>
    <s v="Not Specified"/>
    <n v="13"/>
    <x v="3726"/>
  </r>
  <r>
    <s v="September"/>
    <x v="0"/>
    <n v="1"/>
    <b v="0"/>
    <s v="Not Specified"/>
    <n v="8"/>
    <x v="3727"/>
  </r>
  <r>
    <s v="March"/>
    <x v="1"/>
    <n v="2"/>
    <b v="0"/>
    <s v="Medium"/>
    <n v="28"/>
    <x v="3728"/>
  </r>
  <r>
    <s v="March"/>
    <x v="1"/>
    <n v="2"/>
    <b v="0"/>
    <s v="Medium"/>
    <n v="32"/>
    <x v="3729"/>
  </r>
  <r>
    <s v="October"/>
    <x v="2"/>
    <n v="2"/>
    <b v="0"/>
    <s v="High"/>
    <n v="40"/>
    <x v="3730"/>
  </r>
  <r>
    <s v="December"/>
    <x v="2"/>
    <n v="1"/>
    <b v="0"/>
    <s v="Critical"/>
    <n v="31"/>
    <x v="1916"/>
  </r>
  <r>
    <s v="January"/>
    <x v="0"/>
    <n v="2"/>
    <b v="0"/>
    <s v="low"/>
    <n v="27"/>
    <x v="3731"/>
  </r>
  <r>
    <s v="August"/>
    <x v="1"/>
    <n v="2"/>
    <b v="0"/>
    <s v="High"/>
    <n v="31"/>
    <x v="3732"/>
  </r>
  <r>
    <s v="December"/>
    <x v="1"/>
    <n v="1"/>
    <b v="0"/>
    <s v="Not Specified"/>
    <n v="21"/>
    <x v="3733"/>
  </r>
  <r>
    <s v="August"/>
    <x v="3"/>
    <n v="4"/>
    <b v="0"/>
    <s v="low"/>
    <n v="46"/>
    <x v="3734"/>
  </r>
  <r>
    <s v="June"/>
    <x v="2"/>
    <n v="2"/>
    <b v="0"/>
    <s v="High"/>
    <n v="35"/>
    <x v="3735"/>
  </r>
  <r>
    <s v="August"/>
    <x v="0"/>
    <n v="2"/>
    <b v="0"/>
    <s v="Critical"/>
    <n v="18"/>
    <x v="3736"/>
  </r>
  <r>
    <s v="February"/>
    <x v="2"/>
    <n v="0"/>
    <s v="FREE DELIVERY"/>
    <s v="low"/>
    <n v="26"/>
    <x v="3737"/>
  </r>
  <r>
    <s v="December"/>
    <x v="0"/>
    <n v="3"/>
    <b v="0"/>
    <s v="High"/>
    <n v="43"/>
    <x v="3738"/>
  </r>
  <r>
    <s v="December"/>
    <x v="0"/>
    <n v="2"/>
    <b v="0"/>
    <s v="High"/>
    <n v="33"/>
    <x v="3739"/>
  </r>
  <r>
    <s v="December"/>
    <x v="0"/>
    <n v="3"/>
    <b v="0"/>
    <s v="High"/>
    <n v="33"/>
    <x v="3740"/>
  </r>
  <r>
    <s v="October"/>
    <x v="1"/>
    <n v="7"/>
    <b v="0"/>
    <s v="low"/>
    <n v="19"/>
    <x v="3741"/>
  </r>
  <r>
    <s v="September"/>
    <x v="0"/>
    <n v="2"/>
    <b v="0"/>
    <s v="High"/>
    <n v="28"/>
    <x v="3742"/>
  </r>
  <r>
    <s v="September"/>
    <x v="0"/>
    <n v="2"/>
    <b v="0"/>
    <s v="High"/>
    <n v="47"/>
    <x v="3743"/>
  </r>
  <r>
    <s v="November"/>
    <x v="0"/>
    <n v="1"/>
    <b v="0"/>
    <s v="Medium"/>
    <n v="1"/>
    <x v="3744"/>
  </r>
  <r>
    <s v="April"/>
    <x v="1"/>
    <n v="1"/>
    <b v="0"/>
    <s v="High"/>
    <n v="23"/>
    <x v="3745"/>
  </r>
  <r>
    <s v="August"/>
    <x v="2"/>
    <n v="2"/>
    <b v="0"/>
    <s v="High"/>
    <n v="20"/>
    <x v="3746"/>
  </r>
  <r>
    <s v="December"/>
    <x v="2"/>
    <n v="9"/>
    <b v="0"/>
    <s v="low"/>
    <n v="4"/>
    <x v="3703"/>
  </r>
  <r>
    <s v="December"/>
    <x v="2"/>
    <n v="0"/>
    <s v="FREE DELIVERY"/>
    <s v="low"/>
    <n v="7"/>
    <x v="3747"/>
  </r>
  <r>
    <s v="April"/>
    <x v="3"/>
    <n v="1"/>
    <b v="0"/>
    <s v="High"/>
    <n v="11"/>
    <x v="3748"/>
  </r>
  <r>
    <s v="April"/>
    <x v="3"/>
    <n v="1"/>
    <b v="0"/>
    <s v="High"/>
    <n v="13"/>
    <x v="3749"/>
  </r>
  <r>
    <s v="April"/>
    <x v="3"/>
    <n v="3"/>
    <b v="0"/>
    <s v="High"/>
    <n v="28"/>
    <x v="3750"/>
  </r>
  <r>
    <s v="August"/>
    <x v="1"/>
    <n v="2"/>
    <b v="0"/>
    <s v="Critical"/>
    <n v="48"/>
    <x v="3751"/>
  </r>
  <r>
    <s v="May"/>
    <x v="1"/>
    <n v="4"/>
    <b v="0"/>
    <s v="low"/>
    <n v="7"/>
    <x v="3752"/>
  </r>
  <r>
    <s v="May"/>
    <x v="1"/>
    <n v="9"/>
    <b v="0"/>
    <s v="low"/>
    <n v="28"/>
    <x v="3753"/>
  </r>
  <r>
    <s v="July"/>
    <x v="0"/>
    <n v="2"/>
    <b v="0"/>
    <s v="Not Specified"/>
    <n v="47"/>
    <x v="3754"/>
  </r>
  <r>
    <s v="January"/>
    <x v="2"/>
    <n v="1"/>
    <b v="0"/>
    <s v="Not Specified"/>
    <n v="41"/>
    <x v="3755"/>
  </r>
  <r>
    <s v="May"/>
    <x v="1"/>
    <n v="2"/>
    <b v="0"/>
    <s v="High"/>
    <n v="6"/>
    <x v="3756"/>
  </r>
  <r>
    <s v="March"/>
    <x v="3"/>
    <n v="0"/>
    <s v="FREE DELIVERY"/>
    <s v="Medium"/>
    <n v="36"/>
    <x v="3757"/>
  </r>
  <r>
    <s v="November"/>
    <x v="1"/>
    <n v="1"/>
    <b v="0"/>
    <s v="High"/>
    <n v="22"/>
    <x v="3758"/>
  </r>
  <r>
    <s v="July"/>
    <x v="1"/>
    <n v="7"/>
    <b v="0"/>
    <s v="low"/>
    <n v="2"/>
    <x v="3759"/>
  </r>
  <r>
    <s v="October"/>
    <x v="0"/>
    <n v="1"/>
    <b v="0"/>
    <s v="Critical"/>
    <n v="7"/>
    <x v="3760"/>
  </r>
  <r>
    <s v="November"/>
    <x v="2"/>
    <n v="1"/>
    <b v="0"/>
    <s v="Critical"/>
    <n v="25"/>
    <x v="3761"/>
  </r>
  <r>
    <s v="April"/>
    <x v="0"/>
    <n v="1"/>
    <b v="0"/>
    <s v="Not Specified"/>
    <n v="9"/>
    <x v="3762"/>
  </r>
  <r>
    <s v="December"/>
    <x v="1"/>
    <n v="1"/>
    <b v="0"/>
    <s v="High"/>
    <n v="40"/>
    <x v="3763"/>
  </r>
  <r>
    <s v="February"/>
    <x v="1"/>
    <n v="4"/>
    <b v="0"/>
    <s v="low"/>
    <n v="35"/>
    <x v="3764"/>
  </r>
  <r>
    <s v="February"/>
    <x v="1"/>
    <n v="5"/>
    <b v="0"/>
    <s v="low"/>
    <n v="43"/>
    <x v="3765"/>
  </r>
  <r>
    <s v="November"/>
    <x v="2"/>
    <n v="2"/>
    <b v="0"/>
    <s v="Not Specified"/>
    <n v="31"/>
    <x v="3766"/>
  </r>
  <r>
    <s v="November"/>
    <x v="2"/>
    <n v="1"/>
    <b v="0"/>
    <s v="Not Specified"/>
    <n v="16"/>
    <x v="3767"/>
  </r>
  <r>
    <s v="November"/>
    <x v="2"/>
    <n v="1"/>
    <b v="0"/>
    <s v="Not Specified"/>
    <n v="43"/>
    <x v="3768"/>
  </r>
  <r>
    <s v="October"/>
    <x v="1"/>
    <n v="1"/>
    <b v="0"/>
    <s v="Not Specified"/>
    <n v="19"/>
    <x v="3769"/>
  </r>
  <r>
    <s v="July"/>
    <x v="2"/>
    <n v="7"/>
    <b v="0"/>
    <s v="low"/>
    <n v="5"/>
    <x v="3770"/>
  </r>
  <r>
    <s v="July"/>
    <x v="2"/>
    <n v="5"/>
    <b v="0"/>
    <s v="low"/>
    <n v="14"/>
    <x v="3771"/>
  </r>
  <r>
    <s v="October"/>
    <x v="2"/>
    <n v="2"/>
    <b v="0"/>
    <s v="Critical"/>
    <n v="2"/>
    <x v="3772"/>
  </r>
  <r>
    <s v="October"/>
    <x v="2"/>
    <n v="2"/>
    <b v="0"/>
    <s v="Critical"/>
    <n v="3"/>
    <x v="3773"/>
  </r>
  <r>
    <s v="November"/>
    <x v="2"/>
    <n v="1"/>
    <b v="0"/>
    <s v="Medium"/>
    <n v="20"/>
    <x v="3774"/>
  </r>
  <r>
    <s v="September"/>
    <x v="2"/>
    <n v="2"/>
    <b v="0"/>
    <s v="Critical"/>
    <n v="10"/>
    <x v="3775"/>
  </r>
  <r>
    <s v="October"/>
    <x v="2"/>
    <n v="1"/>
    <b v="0"/>
    <s v="Critical"/>
    <n v="23"/>
    <x v="3776"/>
  </r>
  <r>
    <s v="October"/>
    <x v="1"/>
    <n v="2"/>
    <b v="0"/>
    <s v="low"/>
    <n v="40"/>
    <x v="3777"/>
  </r>
  <r>
    <s v="June"/>
    <x v="0"/>
    <n v="0"/>
    <s v="FREE DELIVERY"/>
    <s v="Not Specified"/>
    <n v="37"/>
    <x v="3778"/>
  </r>
  <r>
    <s v="July"/>
    <x v="0"/>
    <n v="2"/>
    <b v="0"/>
    <s v="Not Specified"/>
    <n v="39"/>
    <x v="3779"/>
  </r>
  <r>
    <s v="September"/>
    <x v="1"/>
    <n v="2"/>
    <b v="0"/>
    <s v="Not Specified"/>
    <n v="22"/>
    <x v="3780"/>
  </r>
  <r>
    <s v="September"/>
    <x v="1"/>
    <n v="0"/>
    <s v="FREE DELIVERY"/>
    <s v="Not Specified"/>
    <n v="25"/>
    <x v="3781"/>
  </r>
  <r>
    <s v="September"/>
    <x v="1"/>
    <n v="1"/>
    <b v="0"/>
    <s v="Not Specified"/>
    <n v="47"/>
    <x v="3782"/>
  </r>
  <r>
    <s v="May"/>
    <x v="3"/>
    <n v="1"/>
    <b v="0"/>
    <s v="Critical"/>
    <n v="11"/>
    <x v="3777"/>
  </r>
  <r>
    <s v="February"/>
    <x v="1"/>
    <n v="7"/>
    <b v="0"/>
    <s v="low"/>
    <n v="3"/>
    <x v="3783"/>
  </r>
  <r>
    <s v="February"/>
    <x v="1"/>
    <n v="7"/>
    <b v="0"/>
    <s v="low"/>
    <n v="35"/>
    <x v="3784"/>
  </r>
  <r>
    <s v="May"/>
    <x v="1"/>
    <n v="1"/>
    <b v="0"/>
    <s v="High"/>
    <n v="34"/>
    <x v="3785"/>
  </r>
  <r>
    <s v="May"/>
    <x v="1"/>
    <n v="2"/>
    <b v="0"/>
    <s v="High"/>
    <n v="8"/>
    <x v="3786"/>
  </r>
  <r>
    <s v="May"/>
    <x v="1"/>
    <n v="2"/>
    <b v="0"/>
    <s v="High"/>
    <n v="45"/>
    <x v="3787"/>
  </r>
  <r>
    <s v="February"/>
    <x v="0"/>
    <n v="2"/>
    <b v="0"/>
    <s v="High"/>
    <n v="34"/>
    <x v="3788"/>
  </r>
  <r>
    <s v="June"/>
    <x v="1"/>
    <n v="2"/>
    <b v="0"/>
    <s v="Medium"/>
    <n v="8"/>
    <x v="3789"/>
  </r>
  <r>
    <s v="December"/>
    <x v="3"/>
    <n v="7"/>
    <b v="0"/>
    <s v="low"/>
    <n v="21"/>
    <x v="3790"/>
  </r>
  <r>
    <s v="November"/>
    <x v="3"/>
    <n v="0"/>
    <s v="FREE DELIVERY"/>
    <s v="low"/>
    <n v="6"/>
    <x v="3791"/>
  </r>
  <r>
    <s v="December"/>
    <x v="3"/>
    <n v="2"/>
    <b v="0"/>
    <s v="low"/>
    <n v="3"/>
    <x v="3792"/>
  </r>
  <r>
    <s v="January"/>
    <x v="2"/>
    <n v="2"/>
    <b v="0"/>
    <s v="Medium"/>
    <n v="35"/>
    <x v="3793"/>
  </r>
  <r>
    <s v="August"/>
    <x v="3"/>
    <n v="3"/>
    <b v="0"/>
    <s v="Not Specified"/>
    <n v="44"/>
    <x v="3794"/>
  </r>
  <r>
    <s v="May"/>
    <x v="3"/>
    <n v="3"/>
    <b v="0"/>
    <s v="Not Specified"/>
    <n v="45"/>
    <x v="3795"/>
  </r>
  <r>
    <s v="May"/>
    <x v="3"/>
    <n v="0"/>
    <s v="FREE DELIVERY"/>
    <s v="Not Specified"/>
    <n v="44"/>
    <x v="3796"/>
  </r>
  <r>
    <s v="June"/>
    <x v="2"/>
    <n v="2"/>
    <b v="0"/>
    <s v="Not Specified"/>
    <n v="20"/>
    <x v="3797"/>
  </r>
  <r>
    <s v="March"/>
    <x v="3"/>
    <n v="1"/>
    <b v="0"/>
    <s v="Medium"/>
    <n v="23"/>
    <x v="3798"/>
  </r>
  <r>
    <s v="April"/>
    <x v="0"/>
    <n v="1"/>
    <b v="0"/>
    <s v="Critical"/>
    <n v="35"/>
    <x v="3799"/>
  </r>
  <r>
    <s v="April"/>
    <x v="0"/>
    <n v="2"/>
    <b v="0"/>
    <s v="Critical"/>
    <n v="10"/>
    <x v="3800"/>
  </r>
  <r>
    <s v="March"/>
    <x v="1"/>
    <n v="1"/>
    <b v="0"/>
    <s v="High"/>
    <n v="27"/>
    <x v="3801"/>
  </r>
  <r>
    <s v="March"/>
    <x v="1"/>
    <n v="0"/>
    <s v="FREE DELIVERY"/>
    <s v="High"/>
    <n v="3"/>
    <x v="3802"/>
  </r>
  <r>
    <s v="February"/>
    <x v="3"/>
    <n v="3"/>
    <b v="0"/>
    <s v="High"/>
    <n v="13"/>
    <x v="3803"/>
  </r>
  <r>
    <s v="February"/>
    <x v="3"/>
    <n v="3"/>
    <b v="0"/>
    <s v="High"/>
    <n v="22"/>
    <x v="3804"/>
  </r>
  <r>
    <s v="February"/>
    <x v="3"/>
    <n v="2"/>
    <b v="0"/>
    <s v="High"/>
    <n v="38"/>
    <x v="3805"/>
  </r>
  <r>
    <s v="December"/>
    <x v="3"/>
    <n v="1"/>
    <b v="0"/>
    <s v="High"/>
    <n v="7"/>
    <x v="1134"/>
  </r>
  <r>
    <s v="January"/>
    <x v="2"/>
    <n v="2"/>
    <b v="0"/>
    <s v="High"/>
    <n v="4"/>
    <x v="3806"/>
  </r>
  <r>
    <s v="January"/>
    <x v="2"/>
    <n v="2"/>
    <b v="0"/>
    <s v="High"/>
    <n v="4"/>
    <x v="3807"/>
  </r>
  <r>
    <s v="October"/>
    <x v="0"/>
    <n v="5"/>
    <b v="0"/>
    <s v="low"/>
    <n v="20"/>
    <x v="3808"/>
  </r>
  <r>
    <s v="April"/>
    <x v="2"/>
    <n v="0"/>
    <s v="FREE DELIVERY"/>
    <s v="High"/>
    <n v="33"/>
    <x v="3809"/>
  </r>
  <r>
    <s v="January"/>
    <x v="0"/>
    <n v="2"/>
    <b v="0"/>
    <s v="Critical"/>
    <n v="47"/>
    <x v="3810"/>
  </r>
  <r>
    <s v="January"/>
    <x v="2"/>
    <n v="2"/>
    <b v="0"/>
    <s v="Critical"/>
    <n v="33"/>
    <x v="3811"/>
  </r>
  <r>
    <s v="January"/>
    <x v="2"/>
    <n v="0"/>
    <s v="FREE DELIVERY"/>
    <s v="Critical"/>
    <n v="2"/>
    <x v="3812"/>
  </r>
  <r>
    <s v="September"/>
    <x v="3"/>
    <n v="1"/>
    <b v="0"/>
    <s v="Medium"/>
    <n v="46"/>
    <x v="3813"/>
  </r>
  <r>
    <s v="May"/>
    <x v="2"/>
    <n v="7"/>
    <b v="0"/>
    <s v="low"/>
    <n v="42"/>
    <x v="3814"/>
  </r>
  <r>
    <s v="September"/>
    <x v="2"/>
    <n v="1"/>
    <b v="0"/>
    <s v="Not Specified"/>
    <n v="48"/>
    <x v="3815"/>
  </r>
  <r>
    <s v="October"/>
    <x v="0"/>
    <n v="2"/>
    <b v="0"/>
    <s v="Medium"/>
    <n v="29"/>
    <x v="3816"/>
  </r>
  <r>
    <s v="May"/>
    <x v="3"/>
    <n v="2"/>
    <b v="0"/>
    <s v="High"/>
    <n v="26"/>
    <x v="3817"/>
  </r>
  <r>
    <s v="March"/>
    <x v="3"/>
    <n v="0"/>
    <s v="FREE DELIVERY"/>
    <s v="High"/>
    <n v="24"/>
    <x v="3818"/>
  </r>
  <r>
    <s v="November"/>
    <x v="0"/>
    <n v="0"/>
    <s v="FREE DELIVERY"/>
    <s v="Medium"/>
    <n v="13"/>
    <x v="3819"/>
  </r>
  <r>
    <s v="January"/>
    <x v="0"/>
    <n v="1"/>
    <b v="0"/>
    <s v="Not Specified"/>
    <n v="6"/>
    <x v="3820"/>
  </r>
  <r>
    <s v="August"/>
    <x v="0"/>
    <n v="2"/>
    <b v="0"/>
    <s v="Critical"/>
    <n v="36"/>
    <x v="3821"/>
  </r>
  <r>
    <s v="September"/>
    <x v="1"/>
    <n v="1"/>
    <b v="0"/>
    <s v="Critical"/>
    <n v="32"/>
    <x v="3822"/>
  </r>
  <r>
    <s v="September"/>
    <x v="1"/>
    <n v="2"/>
    <b v="0"/>
    <s v="Critical"/>
    <n v="23"/>
    <x v="3823"/>
  </r>
  <r>
    <s v="April"/>
    <x v="3"/>
    <n v="2"/>
    <b v="0"/>
    <s v="High"/>
    <n v="16"/>
    <x v="3824"/>
  </r>
  <r>
    <s v="April"/>
    <x v="3"/>
    <n v="2"/>
    <b v="0"/>
    <s v="High"/>
    <n v="11"/>
    <x v="3825"/>
  </r>
  <r>
    <s v="February"/>
    <x v="1"/>
    <n v="0"/>
    <s v="FREE DELIVERY"/>
    <s v="Not Specified"/>
    <n v="30"/>
    <x v="3826"/>
  </r>
  <r>
    <s v="February"/>
    <x v="1"/>
    <n v="0"/>
    <s v="FREE DELIVERY"/>
    <s v="Not Specified"/>
    <n v="50"/>
    <x v="3827"/>
  </r>
  <r>
    <s v="September"/>
    <x v="1"/>
    <n v="2"/>
    <b v="0"/>
    <s v="Not Specified"/>
    <n v="42"/>
    <x v="3828"/>
  </r>
  <r>
    <s v="September"/>
    <x v="1"/>
    <n v="0"/>
    <s v="FREE DELIVERY"/>
    <s v="Not Specified"/>
    <n v="9"/>
    <x v="3829"/>
  </r>
  <r>
    <s v="October"/>
    <x v="2"/>
    <n v="2"/>
    <b v="0"/>
    <s v="High"/>
    <n v="27"/>
    <x v="3830"/>
  </r>
  <r>
    <s v="December"/>
    <x v="0"/>
    <n v="2"/>
    <b v="0"/>
    <s v="Medium"/>
    <n v="3"/>
    <x v="3831"/>
  </r>
  <r>
    <s v="December"/>
    <x v="0"/>
    <n v="1"/>
    <b v="0"/>
    <s v="Medium"/>
    <n v="12"/>
    <x v="3832"/>
  </r>
  <r>
    <s v="January"/>
    <x v="2"/>
    <n v="1"/>
    <b v="0"/>
    <s v="Medium"/>
    <n v="38"/>
    <x v="3833"/>
  </r>
  <r>
    <s v="January"/>
    <x v="3"/>
    <n v="0"/>
    <s v="FREE DELIVERY"/>
    <s v="High"/>
    <n v="16"/>
    <x v="3834"/>
  </r>
  <r>
    <s v="January"/>
    <x v="3"/>
    <n v="0"/>
    <s v="FREE DELIVERY"/>
    <s v="High"/>
    <n v="3"/>
    <x v="3382"/>
  </r>
  <r>
    <s v="October"/>
    <x v="2"/>
    <n v="1"/>
    <b v="0"/>
    <s v="Critical"/>
    <n v="4"/>
    <x v="3835"/>
  </r>
  <r>
    <s v="October"/>
    <x v="2"/>
    <n v="5"/>
    <b v="0"/>
    <s v="low"/>
    <n v="43"/>
    <x v="3836"/>
  </r>
  <r>
    <s v="December"/>
    <x v="2"/>
    <n v="2"/>
    <b v="0"/>
    <s v="Critical"/>
    <n v="48"/>
    <x v="3837"/>
  </r>
  <r>
    <s v="May"/>
    <x v="3"/>
    <n v="0"/>
    <s v="FREE DELIVERY"/>
    <s v="Critical"/>
    <n v="24"/>
    <x v="3838"/>
  </r>
  <r>
    <s v="May"/>
    <x v="0"/>
    <n v="3"/>
    <b v="0"/>
    <s v="Not Specified"/>
    <n v="30"/>
    <x v="3839"/>
  </r>
  <r>
    <s v="February"/>
    <x v="2"/>
    <n v="2"/>
    <b v="0"/>
    <s v="low"/>
    <n v="41"/>
    <x v="3840"/>
  </r>
  <r>
    <s v="August"/>
    <x v="2"/>
    <n v="2"/>
    <b v="0"/>
    <s v="High"/>
    <n v="13"/>
    <x v="3841"/>
  </r>
  <r>
    <s v="October"/>
    <x v="0"/>
    <n v="1"/>
    <b v="0"/>
    <s v="Not Specified"/>
    <n v="8"/>
    <x v="3842"/>
  </r>
  <r>
    <s v="November"/>
    <x v="3"/>
    <n v="0"/>
    <s v="FREE DELIVERY"/>
    <s v="low"/>
    <n v="26"/>
    <x v="3843"/>
  </r>
  <r>
    <s v="November"/>
    <x v="3"/>
    <n v="9"/>
    <b v="0"/>
    <s v="low"/>
    <n v="1"/>
    <x v="3844"/>
  </r>
  <r>
    <s v="June"/>
    <x v="2"/>
    <n v="2"/>
    <b v="0"/>
    <s v="Medium"/>
    <n v="27"/>
    <x v="3845"/>
  </r>
  <r>
    <s v="February"/>
    <x v="1"/>
    <n v="2"/>
    <b v="0"/>
    <s v="Not Specified"/>
    <n v="41"/>
    <x v="3846"/>
  </r>
  <r>
    <s v="September"/>
    <x v="2"/>
    <n v="1"/>
    <b v="0"/>
    <s v="High"/>
    <n v="45"/>
    <x v="3847"/>
  </r>
  <r>
    <s v="January"/>
    <x v="2"/>
    <n v="2"/>
    <b v="0"/>
    <s v="High"/>
    <n v="11"/>
    <x v="3848"/>
  </r>
  <r>
    <s v="January"/>
    <x v="2"/>
    <n v="2"/>
    <b v="0"/>
    <s v="High"/>
    <n v="3"/>
    <x v="3849"/>
  </r>
  <r>
    <s v="March"/>
    <x v="0"/>
    <n v="2"/>
    <b v="0"/>
    <s v="Not Specified"/>
    <n v="46"/>
    <x v="3850"/>
  </r>
  <r>
    <s v="March"/>
    <x v="0"/>
    <n v="5"/>
    <b v="0"/>
    <s v="low"/>
    <n v="8"/>
    <x v="3851"/>
  </r>
  <r>
    <s v="March"/>
    <x v="0"/>
    <n v="4"/>
    <b v="0"/>
    <s v="low"/>
    <n v="9"/>
    <x v="3852"/>
  </r>
  <r>
    <s v="October"/>
    <x v="3"/>
    <n v="2"/>
    <b v="0"/>
    <s v="High"/>
    <n v="25"/>
    <x v="3853"/>
  </r>
  <r>
    <s v="June"/>
    <x v="0"/>
    <n v="2"/>
    <b v="0"/>
    <s v="Critical"/>
    <n v="28"/>
    <x v="3854"/>
  </r>
  <r>
    <s v="May"/>
    <x v="1"/>
    <n v="2"/>
    <b v="0"/>
    <s v="low"/>
    <n v="40"/>
    <x v="3855"/>
  </r>
  <r>
    <s v="May"/>
    <x v="1"/>
    <n v="7"/>
    <b v="0"/>
    <s v="low"/>
    <n v="8"/>
    <x v="3856"/>
  </r>
  <r>
    <s v="May"/>
    <x v="1"/>
    <n v="2"/>
    <b v="0"/>
    <s v="low"/>
    <n v="20"/>
    <x v="3857"/>
  </r>
  <r>
    <s v="January"/>
    <x v="2"/>
    <n v="2"/>
    <b v="0"/>
    <s v="Medium"/>
    <n v="7"/>
    <x v="3858"/>
  </r>
  <r>
    <s v="January"/>
    <x v="2"/>
    <n v="2"/>
    <b v="0"/>
    <s v="Medium"/>
    <n v="29"/>
    <x v="3859"/>
  </r>
  <r>
    <s v="April"/>
    <x v="1"/>
    <n v="2"/>
    <b v="0"/>
    <s v="Critical"/>
    <n v="37"/>
    <x v="3860"/>
  </r>
  <r>
    <s v="February"/>
    <x v="1"/>
    <n v="2"/>
    <b v="0"/>
    <s v="Critical"/>
    <n v="33"/>
    <x v="3861"/>
  </r>
  <r>
    <s v="July"/>
    <x v="1"/>
    <n v="1"/>
    <b v="0"/>
    <s v="Critical"/>
    <n v="42"/>
    <x v="3862"/>
  </r>
  <r>
    <s v="August"/>
    <x v="1"/>
    <n v="1"/>
    <b v="0"/>
    <s v="Not Specified"/>
    <n v="1"/>
    <x v="3863"/>
  </r>
  <r>
    <s v="September"/>
    <x v="1"/>
    <n v="2"/>
    <b v="0"/>
    <s v="Medium"/>
    <n v="1"/>
    <x v="3864"/>
  </r>
  <r>
    <s v="September"/>
    <x v="1"/>
    <n v="0"/>
    <s v="FREE DELIVERY"/>
    <s v="Medium"/>
    <n v="20"/>
    <x v="3865"/>
  </r>
  <r>
    <s v="May"/>
    <x v="2"/>
    <n v="2"/>
    <b v="0"/>
    <s v="Critical"/>
    <n v="36"/>
    <x v="3866"/>
  </r>
  <r>
    <s v="July"/>
    <x v="3"/>
    <n v="1"/>
    <b v="0"/>
    <s v="Medium"/>
    <n v="8"/>
    <x v="3867"/>
  </r>
  <r>
    <s v="May"/>
    <x v="3"/>
    <n v="5"/>
    <b v="0"/>
    <s v="low"/>
    <n v="31"/>
    <x v="3868"/>
  </r>
  <r>
    <s v="May"/>
    <x v="3"/>
    <n v="4"/>
    <b v="0"/>
    <s v="low"/>
    <n v="22"/>
    <x v="3869"/>
  </r>
  <r>
    <s v="April"/>
    <x v="0"/>
    <n v="2"/>
    <b v="0"/>
    <s v="Not Specified"/>
    <n v="46"/>
    <x v="3870"/>
  </r>
  <r>
    <s v="March"/>
    <x v="0"/>
    <n v="1"/>
    <b v="0"/>
    <s v="High"/>
    <n v="36"/>
    <x v="3871"/>
  </r>
  <r>
    <s v="March"/>
    <x v="0"/>
    <n v="3"/>
    <b v="0"/>
    <s v="High"/>
    <n v="28"/>
    <x v="3872"/>
  </r>
  <r>
    <s v="November"/>
    <x v="0"/>
    <n v="1"/>
    <b v="0"/>
    <s v="Medium"/>
    <n v="35"/>
    <x v="3873"/>
  </r>
  <r>
    <s v="January"/>
    <x v="0"/>
    <n v="2"/>
    <b v="0"/>
    <s v="Critical"/>
    <n v="29"/>
    <x v="3874"/>
  </r>
  <r>
    <s v="January"/>
    <x v="0"/>
    <n v="2"/>
    <b v="0"/>
    <s v="High"/>
    <n v="24"/>
    <x v="3875"/>
  </r>
  <r>
    <s v="October"/>
    <x v="2"/>
    <n v="2"/>
    <b v="0"/>
    <s v="High"/>
    <n v="49"/>
    <x v="3876"/>
  </r>
  <r>
    <s v="October"/>
    <x v="3"/>
    <n v="4"/>
    <b v="0"/>
    <s v="low"/>
    <n v="32"/>
    <x v="3877"/>
  </r>
  <r>
    <s v="August"/>
    <x v="2"/>
    <n v="2"/>
    <b v="0"/>
    <s v="Critical"/>
    <n v="4"/>
    <x v="3878"/>
  </r>
  <r>
    <s v="January"/>
    <x v="0"/>
    <n v="0"/>
    <s v="FREE DELIVERY"/>
    <s v="High"/>
    <n v="31"/>
    <x v="3879"/>
  </r>
  <r>
    <s v="January"/>
    <x v="0"/>
    <n v="2"/>
    <b v="0"/>
    <s v="High"/>
    <n v="44"/>
    <x v="3880"/>
  </r>
  <r>
    <s v="May"/>
    <x v="0"/>
    <n v="4"/>
    <b v="0"/>
    <s v="low"/>
    <n v="24"/>
    <x v="3881"/>
  </r>
  <r>
    <s v="November"/>
    <x v="0"/>
    <n v="1"/>
    <b v="0"/>
    <s v="High"/>
    <n v="33"/>
    <x v="3882"/>
  </r>
  <r>
    <s v="January"/>
    <x v="3"/>
    <n v="2"/>
    <b v="0"/>
    <s v="Critical"/>
    <n v="41"/>
    <x v="3883"/>
  </r>
  <r>
    <s v="January"/>
    <x v="3"/>
    <n v="3"/>
    <b v="0"/>
    <s v="Critical"/>
    <n v="50"/>
    <x v="3884"/>
  </r>
  <r>
    <s v="March"/>
    <x v="0"/>
    <n v="1"/>
    <b v="0"/>
    <s v="Critical"/>
    <n v="16"/>
    <x v="3885"/>
  </r>
  <r>
    <s v="May"/>
    <x v="1"/>
    <n v="0"/>
    <s v="FREE DELIVERY"/>
    <s v="Medium"/>
    <n v="12"/>
    <x v="1675"/>
  </r>
  <r>
    <s v="March"/>
    <x v="3"/>
    <n v="0"/>
    <s v="FREE DELIVERY"/>
    <s v="High"/>
    <n v="39"/>
    <x v="3886"/>
  </r>
  <r>
    <s v="June"/>
    <x v="1"/>
    <n v="2"/>
    <b v="0"/>
    <s v="Not Specified"/>
    <n v="1"/>
    <x v="3887"/>
  </r>
  <r>
    <s v="June"/>
    <x v="1"/>
    <n v="2"/>
    <b v="0"/>
    <s v="Not Specified"/>
    <n v="48"/>
    <x v="3888"/>
  </r>
  <r>
    <s v="January"/>
    <x v="3"/>
    <n v="2"/>
    <b v="0"/>
    <s v="Critical"/>
    <n v="18"/>
    <x v="3889"/>
  </r>
  <r>
    <s v="July"/>
    <x v="1"/>
    <n v="1"/>
    <b v="0"/>
    <s v="Medium"/>
    <n v="45"/>
    <x v="3890"/>
  </r>
  <r>
    <s v="September"/>
    <x v="0"/>
    <n v="2"/>
    <b v="0"/>
    <s v="low"/>
    <n v="37"/>
    <x v="3891"/>
  </r>
  <r>
    <s v="August"/>
    <x v="3"/>
    <n v="2"/>
    <b v="0"/>
    <s v="Medium"/>
    <n v="14"/>
    <x v="3892"/>
  </r>
  <r>
    <s v="July"/>
    <x v="1"/>
    <n v="2"/>
    <b v="0"/>
    <s v="low"/>
    <n v="10"/>
    <x v="3893"/>
  </r>
  <r>
    <s v="July"/>
    <x v="1"/>
    <n v="4"/>
    <b v="0"/>
    <s v="low"/>
    <n v="16"/>
    <x v="3894"/>
  </r>
  <r>
    <s v="September"/>
    <x v="0"/>
    <n v="2"/>
    <b v="0"/>
    <s v="Medium"/>
    <n v="29"/>
    <x v="3895"/>
  </r>
  <r>
    <s v="July"/>
    <x v="0"/>
    <n v="2"/>
    <b v="0"/>
    <s v="low"/>
    <n v="3"/>
    <x v="3896"/>
  </r>
  <r>
    <s v="July"/>
    <x v="0"/>
    <n v="2"/>
    <b v="0"/>
    <s v="low"/>
    <n v="25"/>
    <x v="3897"/>
  </r>
  <r>
    <s v="February"/>
    <x v="2"/>
    <n v="2"/>
    <b v="0"/>
    <s v="Critical"/>
    <n v="1"/>
    <x v="3898"/>
  </r>
  <r>
    <s v="April"/>
    <x v="0"/>
    <n v="2"/>
    <b v="0"/>
    <s v="High"/>
    <n v="12"/>
    <x v="3899"/>
  </r>
  <r>
    <s v="May"/>
    <x v="2"/>
    <n v="1"/>
    <b v="0"/>
    <s v="Critical"/>
    <n v="33"/>
    <x v="3900"/>
  </r>
  <r>
    <s v="May"/>
    <x v="2"/>
    <n v="2"/>
    <b v="0"/>
    <s v="Critical"/>
    <n v="22"/>
    <x v="3628"/>
  </r>
  <r>
    <s v="May"/>
    <x v="1"/>
    <n v="2"/>
    <b v="0"/>
    <s v="Critical"/>
    <n v="14"/>
    <x v="3901"/>
  </r>
  <r>
    <s v="February"/>
    <x v="3"/>
    <n v="1"/>
    <b v="0"/>
    <s v="Critical"/>
    <n v="31"/>
    <x v="3902"/>
  </r>
  <r>
    <s v="December"/>
    <x v="2"/>
    <n v="1"/>
    <b v="0"/>
    <s v="High"/>
    <n v="3"/>
    <x v="3903"/>
  </r>
  <r>
    <s v="December"/>
    <x v="2"/>
    <n v="1"/>
    <b v="0"/>
    <s v="High"/>
    <n v="42"/>
    <x v="3904"/>
  </r>
  <r>
    <s v="September"/>
    <x v="3"/>
    <n v="3"/>
    <b v="0"/>
    <s v="Not Specified"/>
    <n v="35"/>
    <x v="3905"/>
  </r>
  <r>
    <s v="September"/>
    <x v="3"/>
    <n v="2"/>
    <b v="0"/>
    <s v="Not Specified"/>
    <n v="17"/>
    <x v="3906"/>
  </r>
  <r>
    <s v="May"/>
    <x v="1"/>
    <n v="2"/>
    <b v="0"/>
    <s v="Critical"/>
    <n v="6"/>
    <x v="3907"/>
  </r>
  <r>
    <s v="May"/>
    <x v="1"/>
    <n v="2"/>
    <b v="0"/>
    <s v="Critical"/>
    <n v="33"/>
    <x v="3908"/>
  </r>
  <r>
    <s v="May"/>
    <x v="1"/>
    <n v="2"/>
    <b v="0"/>
    <s v="Critical"/>
    <n v="17"/>
    <x v="3909"/>
  </r>
  <r>
    <s v="March"/>
    <x v="2"/>
    <n v="1"/>
    <b v="0"/>
    <s v="High"/>
    <n v="34"/>
    <x v="3910"/>
  </r>
  <r>
    <s v="March"/>
    <x v="2"/>
    <n v="1"/>
    <b v="0"/>
    <s v="High"/>
    <n v="42"/>
    <x v="3911"/>
  </r>
  <r>
    <s v="April"/>
    <x v="0"/>
    <n v="9"/>
    <b v="0"/>
    <s v="low"/>
    <n v="9"/>
    <x v="3912"/>
  </r>
  <r>
    <s v="July"/>
    <x v="2"/>
    <n v="2"/>
    <b v="0"/>
    <s v="Medium"/>
    <n v="4"/>
    <x v="3913"/>
  </r>
  <r>
    <s v="October"/>
    <x v="1"/>
    <n v="1"/>
    <b v="0"/>
    <s v="Not Specified"/>
    <n v="8"/>
    <x v="3914"/>
  </r>
  <r>
    <s v="October"/>
    <x v="1"/>
    <n v="3"/>
    <b v="0"/>
    <s v="Not Specified"/>
    <n v="1"/>
    <x v="3915"/>
  </r>
  <r>
    <s v="October"/>
    <x v="1"/>
    <n v="1"/>
    <b v="0"/>
    <s v="High"/>
    <n v="5"/>
    <x v="3916"/>
  </r>
  <r>
    <s v="December"/>
    <x v="1"/>
    <n v="4"/>
    <b v="0"/>
    <s v="low"/>
    <n v="28"/>
    <x v="3917"/>
  </r>
  <r>
    <s v="December"/>
    <x v="1"/>
    <n v="7"/>
    <b v="0"/>
    <s v="low"/>
    <n v="14"/>
    <x v="3918"/>
  </r>
  <r>
    <s v="May"/>
    <x v="1"/>
    <n v="4"/>
    <b v="0"/>
    <s v="low"/>
    <n v="46"/>
    <x v="3919"/>
  </r>
  <r>
    <s v="May"/>
    <x v="1"/>
    <n v="0"/>
    <s v="FREE DELIVERY"/>
    <s v="low"/>
    <n v="2"/>
    <x v="3920"/>
  </r>
  <r>
    <s v="May"/>
    <x v="1"/>
    <n v="7"/>
    <b v="0"/>
    <s v="low"/>
    <n v="41"/>
    <x v="3921"/>
  </r>
  <r>
    <s v="May"/>
    <x v="1"/>
    <n v="5"/>
    <b v="0"/>
    <s v="low"/>
    <n v="31"/>
    <x v="3922"/>
  </r>
  <r>
    <s v="June"/>
    <x v="3"/>
    <n v="1"/>
    <b v="0"/>
    <s v="High"/>
    <n v="14"/>
    <x v="3923"/>
  </r>
  <r>
    <s v="June"/>
    <x v="0"/>
    <n v="0"/>
    <s v="FREE DELIVERY"/>
    <s v="Not Specified"/>
    <n v="14"/>
    <x v="3924"/>
  </r>
  <r>
    <s v="June"/>
    <x v="0"/>
    <n v="1"/>
    <b v="0"/>
    <s v="Not Specified"/>
    <n v="11"/>
    <x v="3925"/>
  </r>
  <r>
    <s v="June"/>
    <x v="0"/>
    <n v="2"/>
    <b v="0"/>
    <s v="Not Specified"/>
    <n v="19"/>
    <x v="3926"/>
  </r>
  <r>
    <s v="July"/>
    <x v="0"/>
    <n v="2"/>
    <b v="0"/>
    <s v="Critical"/>
    <n v="17"/>
    <x v="3658"/>
  </r>
  <r>
    <s v="July"/>
    <x v="0"/>
    <n v="2"/>
    <b v="0"/>
    <s v="Critical"/>
    <n v="35"/>
    <x v="3927"/>
  </r>
  <r>
    <s v="May"/>
    <x v="3"/>
    <n v="1"/>
    <b v="0"/>
    <s v="High"/>
    <n v="8"/>
    <x v="3928"/>
  </r>
  <r>
    <s v="May"/>
    <x v="3"/>
    <n v="1"/>
    <b v="0"/>
    <s v="High"/>
    <n v="32"/>
    <x v="3929"/>
  </r>
  <r>
    <s v="May"/>
    <x v="3"/>
    <n v="1"/>
    <b v="0"/>
    <s v="High"/>
    <n v="26"/>
    <x v="3930"/>
  </r>
  <r>
    <s v="April"/>
    <x v="0"/>
    <n v="1"/>
    <b v="0"/>
    <s v="High"/>
    <n v="45"/>
    <x v="3931"/>
  </r>
  <r>
    <s v="June"/>
    <x v="1"/>
    <n v="2"/>
    <b v="0"/>
    <s v="low"/>
    <n v="2"/>
    <x v="3932"/>
  </r>
  <r>
    <s v="May"/>
    <x v="1"/>
    <n v="2"/>
    <b v="0"/>
    <s v="Medium"/>
    <n v="30"/>
    <x v="3933"/>
  </r>
  <r>
    <s v="May"/>
    <x v="2"/>
    <n v="1"/>
    <b v="0"/>
    <s v="Not Specified"/>
    <n v="7"/>
    <x v="3934"/>
  </r>
  <r>
    <s v="November"/>
    <x v="0"/>
    <n v="2"/>
    <b v="0"/>
    <s v="Critical"/>
    <n v="5"/>
    <x v="3935"/>
  </r>
  <r>
    <s v="November"/>
    <x v="0"/>
    <n v="2"/>
    <b v="0"/>
    <s v="Critical"/>
    <n v="9"/>
    <x v="3936"/>
  </r>
  <r>
    <s v="October"/>
    <x v="1"/>
    <n v="2"/>
    <b v="0"/>
    <s v="Critical"/>
    <n v="29"/>
    <x v="3937"/>
  </r>
  <r>
    <s v="April"/>
    <x v="1"/>
    <n v="0"/>
    <s v="FREE DELIVERY"/>
    <s v="Critical"/>
    <n v="47"/>
    <x v="3938"/>
  </r>
  <r>
    <s v="April"/>
    <x v="1"/>
    <n v="2"/>
    <b v="0"/>
    <s v="Critical"/>
    <n v="50"/>
    <x v="3939"/>
  </r>
  <r>
    <s v="August"/>
    <x v="1"/>
    <n v="2"/>
    <b v="0"/>
    <s v="Medium"/>
    <n v="4"/>
    <x v="3940"/>
  </r>
  <r>
    <s v="July"/>
    <x v="1"/>
    <n v="1"/>
    <b v="0"/>
    <s v="Medium"/>
    <n v="50"/>
    <x v="3941"/>
  </r>
  <r>
    <s v="March"/>
    <x v="3"/>
    <n v="1"/>
    <b v="0"/>
    <s v="High"/>
    <n v="41"/>
    <x v="3942"/>
  </r>
  <r>
    <s v="October"/>
    <x v="3"/>
    <n v="1"/>
    <b v="0"/>
    <s v="Medium"/>
    <n v="49"/>
    <x v="3943"/>
  </r>
  <r>
    <s v="March"/>
    <x v="0"/>
    <n v="2"/>
    <b v="0"/>
    <s v="Critical"/>
    <n v="2"/>
    <x v="3944"/>
  </r>
  <r>
    <s v="August"/>
    <x v="1"/>
    <n v="2"/>
    <b v="0"/>
    <s v="Critical"/>
    <n v="41"/>
    <x v="3945"/>
  </r>
  <r>
    <s v="October"/>
    <x v="1"/>
    <n v="1"/>
    <b v="0"/>
    <s v="Not Specified"/>
    <n v="50"/>
    <x v="3946"/>
  </r>
  <r>
    <s v="September"/>
    <x v="1"/>
    <n v="0"/>
    <s v="FREE DELIVERY"/>
    <s v="Not Specified"/>
    <n v="27"/>
    <x v="3947"/>
  </r>
  <r>
    <s v="February"/>
    <x v="1"/>
    <n v="5"/>
    <b v="0"/>
    <s v="low"/>
    <n v="18"/>
    <x v="3948"/>
  </r>
  <r>
    <s v="September"/>
    <x v="0"/>
    <n v="2"/>
    <b v="0"/>
    <s v="High"/>
    <n v="12"/>
    <x v="3949"/>
  </r>
  <r>
    <s v="September"/>
    <x v="2"/>
    <n v="2"/>
    <b v="0"/>
    <s v="low"/>
    <n v="1"/>
    <x v="3950"/>
  </r>
  <r>
    <s v="March"/>
    <x v="2"/>
    <n v="2"/>
    <b v="0"/>
    <s v="Not Specified"/>
    <n v="31"/>
    <x v="3951"/>
  </r>
  <r>
    <s v="September"/>
    <x v="0"/>
    <n v="0"/>
    <s v="FREE DELIVERY"/>
    <s v="Medium"/>
    <n v="43"/>
    <x v="3952"/>
  </r>
  <r>
    <s v="September"/>
    <x v="0"/>
    <n v="0"/>
    <s v="FREE DELIVERY"/>
    <s v="Medium"/>
    <n v="1"/>
    <x v="3953"/>
  </r>
  <r>
    <s v="January"/>
    <x v="3"/>
    <n v="2"/>
    <b v="0"/>
    <s v="Critical"/>
    <n v="13"/>
    <x v="3954"/>
  </r>
  <r>
    <s v="March"/>
    <x v="3"/>
    <n v="0"/>
    <s v="FREE DELIVERY"/>
    <s v="Critical"/>
    <n v="2"/>
    <x v="3955"/>
  </r>
  <r>
    <s v="March"/>
    <x v="3"/>
    <n v="1"/>
    <b v="0"/>
    <s v="Critical"/>
    <n v="25"/>
    <x v="3956"/>
  </r>
  <r>
    <s v="August"/>
    <x v="0"/>
    <n v="0"/>
    <s v="FREE DELIVERY"/>
    <s v="Medium"/>
    <n v="28"/>
    <x v="3957"/>
  </r>
  <r>
    <s v="August"/>
    <x v="1"/>
    <n v="1"/>
    <b v="0"/>
    <s v="Medium"/>
    <n v="25"/>
    <x v="3958"/>
  </r>
  <r>
    <s v="December"/>
    <x v="2"/>
    <n v="4"/>
    <b v="0"/>
    <s v="low"/>
    <n v="11"/>
    <x v="3959"/>
  </r>
  <r>
    <s v="November"/>
    <x v="2"/>
    <n v="2"/>
    <b v="0"/>
    <s v="Medium"/>
    <n v="20"/>
    <x v="3960"/>
  </r>
  <r>
    <s v="November"/>
    <x v="2"/>
    <n v="1"/>
    <b v="0"/>
    <s v="Medium"/>
    <n v="28"/>
    <x v="3961"/>
  </r>
  <r>
    <s v="November"/>
    <x v="2"/>
    <n v="2"/>
    <b v="0"/>
    <s v="Medium"/>
    <n v="29"/>
    <x v="3962"/>
  </r>
  <r>
    <s v="November"/>
    <x v="2"/>
    <n v="1"/>
    <b v="0"/>
    <s v="Medium"/>
    <n v="30"/>
    <x v="3963"/>
  </r>
  <r>
    <s v="February"/>
    <x v="1"/>
    <n v="2"/>
    <b v="0"/>
    <s v="low"/>
    <n v="14"/>
    <x v="3964"/>
  </r>
  <r>
    <s v="February"/>
    <x v="1"/>
    <n v="5"/>
    <b v="0"/>
    <s v="low"/>
    <n v="41"/>
    <x v="3965"/>
  </r>
  <r>
    <s v="June"/>
    <x v="0"/>
    <n v="1"/>
    <b v="0"/>
    <s v="Not Specified"/>
    <n v="18"/>
    <x v="3966"/>
  </r>
  <r>
    <s v="December"/>
    <x v="3"/>
    <n v="3"/>
    <b v="0"/>
    <s v="Not Specified"/>
    <n v="44"/>
    <x v="3967"/>
  </r>
  <r>
    <s v="September"/>
    <x v="0"/>
    <n v="9"/>
    <b v="0"/>
    <s v="low"/>
    <n v="43"/>
    <x v="3968"/>
  </r>
  <r>
    <s v="September"/>
    <x v="0"/>
    <n v="9"/>
    <b v="0"/>
    <s v="low"/>
    <n v="48"/>
    <x v="3969"/>
  </r>
  <r>
    <s v="July"/>
    <x v="1"/>
    <n v="2"/>
    <b v="0"/>
    <s v="Critical"/>
    <n v="2"/>
    <x v="3970"/>
  </r>
  <r>
    <s v="September"/>
    <x v="1"/>
    <n v="2"/>
    <b v="0"/>
    <s v="Not Specified"/>
    <n v="33"/>
    <x v="3971"/>
  </r>
  <r>
    <s v="July"/>
    <x v="1"/>
    <n v="0"/>
    <s v="FREE DELIVERY"/>
    <s v="low"/>
    <n v="46"/>
    <x v="3972"/>
  </r>
  <r>
    <s v="March"/>
    <x v="2"/>
    <n v="1"/>
    <b v="0"/>
    <s v="Critical"/>
    <n v="13"/>
    <x v="3973"/>
  </r>
  <r>
    <s v="March"/>
    <x v="2"/>
    <n v="1"/>
    <b v="0"/>
    <s v="Critical"/>
    <n v="21"/>
    <x v="3974"/>
  </r>
  <r>
    <s v="November"/>
    <x v="3"/>
    <n v="1"/>
    <b v="0"/>
    <s v="Medium"/>
    <n v="35"/>
    <x v="3975"/>
  </r>
  <r>
    <s v="July"/>
    <x v="1"/>
    <n v="2"/>
    <b v="0"/>
    <s v="Medium"/>
    <n v="28"/>
    <x v="3976"/>
  </r>
  <r>
    <s v="January"/>
    <x v="3"/>
    <n v="0"/>
    <s v="FREE DELIVERY"/>
    <s v="low"/>
    <n v="20"/>
    <x v="3977"/>
  </r>
  <r>
    <s v="January"/>
    <x v="3"/>
    <n v="5"/>
    <b v="0"/>
    <s v="low"/>
    <n v="25"/>
    <x v="3978"/>
  </r>
  <r>
    <s v="December"/>
    <x v="0"/>
    <n v="5"/>
    <b v="0"/>
    <s v="low"/>
    <n v="4"/>
    <x v="3979"/>
  </r>
  <r>
    <s v="July"/>
    <x v="0"/>
    <n v="3"/>
    <b v="0"/>
    <s v="Medium"/>
    <n v="39"/>
    <x v="3980"/>
  </r>
  <r>
    <s v="July"/>
    <x v="0"/>
    <n v="0"/>
    <s v="FREE DELIVERY"/>
    <s v="Medium"/>
    <n v="26"/>
    <x v="3981"/>
  </r>
  <r>
    <s v="January"/>
    <x v="3"/>
    <n v="2"/>
    <b v="0"/>
    <s v="High"/>
    <n v="37"/>
    <x v="3982"/>
  </r>
  <r>
    <s v="August"/>
    <x v="1"/>
    <n v="7"/>
    <b v="0"/>
    <s v="low"/>
    <n v="24"/>
    <x v="3983"/>
  </r>
  <r>
    <s v="August"/>
    <x v="2"/>
    <n v="2"/>
    <b v="0"/>
    <s v="High"/>
    <n v="14"/>
    <x v="3984"/>
  </r>
  <r>
    <s v="August"/>
    <x v="2"/>
    <n v="2"/>
    <b v="0"/>
    <s v="High"/>
    <n v="31"/>
    <x v="3985"/>
  </r>
  <r>
    <s v="July"/>
    <x v="0"/>
    <n v="4"/>
    <b v="0"/>
    <s v="low"/>
    <n v="37"/>
    <x v="3986"/>
  </r>
  <r>
    <s v="July"/>
    <x v="0"/>
    <n v="0"/>
    <s v="FREE DELIVERY"/>
    <s v="low"/>
    <n v="7"/>
    <x v="3987"/>
  </r>
  <r>
    <s v="July"/>
    <x v="0"/>
    <n v="1"/>
    <b v="0"/>
    <s v="High"/>
    <n v="3"/>
    <x v="3988"/>
  </r>
  <r>
    <s v="July"/>
    <x v="0"/>
    <n v="0"/>
    <s v="FREE DELIVERY"/>
    <s v="High"/>
    <n v="3"/>
    <x v="3989"/>
  </r>
  <r>
    <s v="July"/>
    <x v="0"/>
    <n v="2"/>
    <b v="0"/>
    <s v="High"/>
    <n v="38"/>
    <x v="3990"/>
  </r>
  <r>
    <s v="April"/>
    <x v="2"/>
    <n v="1"/>
    <b v="0"/>
    <s v="Critical"/>
    <n v="12"/>
    <x v="3991"/>
  </r>
  <r>
    <s v="October"/>
    <x v="0"/>
    <n v="2"/>
    <b v="0"/>
    <s v="Critical"/>
    <n v="15"/>
    <x v="3992"/>
  </r>
  <r>
    <s v="October"/>
    <x v="0"/>
    <n v="2"/>
    <b v="0"/>
    <s v="Critical"/>
    <n v="7"/>
    <x v="3993"/>
  </r>
  <r>
    <s v="May"/>
    <x v="1"/>
    <n v="2"/>
    <b v="0"/>
    <s v="High"/>
    <n v="20"/>
    <x v="3994"/>
  </r>
  <r>
    <s v="December"/>
    <x v="2"/>
    <n v="1"/>
    <b v="0"/>
    <s v="High"/>
    <n v="42"/>
    <x v="3995"/>
  </r>
  <r>
    <s v="December"/>
    <x v="2"/>
    <n v="0"/>
    <s v="FREE DELIVERY"/>
    <s v="High"/>
    <n v="11"/>
    <x v="3996"/>
  </r>
  <r>
    <s v="June"/>
    <x v="1"/>
    <n v="0"/>
    <s v="FREE DELIVERY"/>
    <s v="Critical"/>
    <n v="43"/>
    <x v="3997"/>
  </r>
  <r>
    <s v="October"/>
    <x v="0"/>
    <n v="0"/>
    <s v="FREE DELIVERY"/>
    <s v="Critical"/>
    <n v="15"/>
    <x v="3998"/>
  </r>
  <r>
    <s v="April"/>
    <x v="0"/>
    <n v="2"/>
    <b v="0"/>
    <s v="Medium"/>
    <n v="18"/>
    <x v="3999"/>
  </r>
  <r>
    <s v="September"/>
    <x v="0"/>
    <n v="2"/>
    <b v="0"/>
    <s v="low"/>
    <n v="22"/>
    <x v="4000"/>
  </r>
  <r>
    <s v="September"/>
    <x v="0"/>
    <n v="5"/>
    <b v="0"/>
    <s v="low"/>
    <n v="38"/>
    <x v="4001"/>
  </r>
  <r>
    <s v="September"/>
    <x v="0"/>
    <n v="5"/>
    <b v="0"/>
    <s v="low"/>
    <n v="7"/>
    <x v="4002"/>
  </r>
  <r>
    <s v="August"/>
    <x v="0"/>
    <n v="2"/>
    <b v="0"/>
    <s v="low"/>
    <n v="22"/>
    <x v="4003"/>
  </r>
  <r>
    <s v="August"/>
    <x v="0"/>
    <n v="4"/>
    <b v="0"/>
    <s v="low"/>
    <n v="19"/>
    <x v="4004"/>
  </r>
  <r>
    <s v="April"/>
    <x v="0"/>
    <n v="7"/>
    <b v="0"/>
    <s v="low"/>
    <n v="16"/>
    <x v="4005"/>
  </r>
  <r>
    <s v="March"/>
    <x v="0"/>
    <n v="4"/>
    <b v="0"/>
    <s v="low"/>
    <n v="48"/>
    <x v="4006"/>
  </r>
  <r>
    <s v="March"/>
    <x v="0"/>
    <n v="2"/>
    <b v="0"/>
    <s v="low"/>
    <n v="31"/>
    <x v="4007"/>
  </r>
  <r>
    <s v="June"/>
    <x v="0"/>
    <n v="2"/>
    <b v="0"/>
    <s v="low"/>
    <n v="32"/>
    <x v="4008"/>
  </r>
  <r>
    <s v="October"/>
    <x v="1"/>
    <n v="1"/>
    <b v="0"/>
    <s v="High"/>
    <n v="42"/>
    <x v="4009"/>
  </r>
  <r>
    <s v="October"/>
    <x v="1"/>
    <n v="0"/>
    <s v="FREE DELIVERY"/>
    <s v="High"/>
    <n v="24"/>
    <x v="4010"/>
  </r>
  <r>
    <s v="September"/>
    <x v="1"/>
    <n v="1"/>
    <b v="0"/>
    <s v="Critical"/>
    <n v="23"/>
    <x v="4011"/>
  </r>
  <r>
    <s v="December"/>
    <x v="3"/>
    <n v="4"/>
    <b v="0"/>
    <s v="low"/>
    <n v="44"/>
    <x v="4012"/>
  </r>
  <r>
    <s v="December"/>
    <x v="3"/>
    <n v="4"/>
    <b v="0"/>
    <s v="low"/>
    <n v="46"/>
    <x v="4013"/>
  </r>
  <r>
    <s v="January"/>
    <x v="1"/>
    <n v="1"/>
    <b v="0"/>
    <s v="Not Specified"/>
    <n v="33"/>
    <x v="4014"/>
  </r>
  <r>
    <s v="March"/>
    <x v="0"/>
    <n v="1"/>
    <b v="0"/>
    <s v="Not Specified"/>
    <n v="18"/>
    <x v="4015"/>
  </r>
  <r>
    <s v="March"/>
    <x v="0"/>
    <n v="2"/>
    <b v="0"/>
    <s v="Not Specified"/>
    <n v="9"/>
    <x v="4016"/>
  </r>
  <r>
    <s v="June"/>
    <x v="3"/>
    <n v="0"/>
    <s v="FREE DELIVERY"/>
    <s v="Not Specified"/>
    <n v="17"/>
    <x v="4017"/>
  </r>
  <r>
    <s v="July"/>
    <x v="1"/>
    <n v="7"/>
    <b v="0"/>
    <s v="low"/>
    <n v="25"/>
    <x v="4018"/>
  </r>
  <r>
    <s v="November"/>
    <x v="3"/>
    <n v="2"/>
    <b v="0"/>
    <s v="Critical"/>
    <n v="12"/>
    <x v="4019"/>
  </r>
  <r>
    <s v="November"/>
    <x v="3"/>
    <n v="3"/>
    <b v="0"/>
    <s v="Critical"/>
    <n v="41"/>
    <x v="4020"/>
  </r>
  <r>
    <s v="November"/>
    <x v="3"/>
    <n v="0"/>
    <s v="FREE DELIVERY"/>
    <s v="Critical"/>
    <n v="21"/>
    <x v="4021"/>
  </r>
  <r>
    <s v="February"/>
    <x v="1"/>
    <n v="1"/>
    <b v="0"/>
    <s v="High"/>
    <n v="50"/>
    <x v="2840"/>
  </r>
  <r>
    <s v="August"/>
    <x v="0"/>
    <n v="2"/>
    <b v="0"/>
    <s v="High"/>
    <n v="22"/>
    <x v="4022"/>
  </r>
  <r>
    <s v="October"/>
    <x v="0"/>
    <n v="2"/>
    <b v="0"/>
    <s v="Not Specified"/>
    <n v="39"/>
    <x v="4023"/>
  </r>
  <r>
    <s v="October"/>
    <x v="0"/>
    <n v="2"/>
    <b v="0"/>
    <s v="Not Specified"/>
    <n v="31"/>
    <x v="4024"/>
  </r>
  <r>
    <s v="November"/>
    <x v="0"/>
    <n v="3"/>
    <b v="0"/>
    <s v="Not Specified"/>
    <n v="4"/>
    <x v="4025"/>
  </r>
  <r>
    <s v="April"/>
    <x v="0"/>
    <n v="5"/>
    <b v="0"/>
    <s v="low"/>
    <n v="28"/>
    <x v="2801"/>
  </r>
  <r>
    <s v="December"/>
    <x v="0"/>
    <n v="0"/>
    <s v="FREE DELIVERY"/>
    <s v="low"/>
    <n v="10"/>
    <x v="4026"/>
  </r>
  <r>
    <s v="June"/>
    <x v="2"/>
    <n v="2"/>
    <b v="0"/>
    <s v="High"/>
    <n v="9"/>
    <x v="4027"/>
  </r>
  <r>
    <s v="June"/>
    <x v="2"/>
    <n v="2"/>
    <b v="0"/>
    <s v="High"/>
    <n v="27"/>
    <x v="4028"/>
  </r>
  <r>
    <s v="June"/>
    <x v="2"/>
    <n v="1"/>
    <b v="0"/>
    <s v="High"/>
    <n v="10"/>
    <x v="4029"/>
  </r>
  <r>
    <s v="April"/>
    <x v="2"/>
    <n v="2"/>
    <b v="0"/>
    <s v="High"/>
    <n v="50"/>
    <x v="4030"/>
  </r>
  <r>
    <s v="July"/>
    <x v="0"/>
    <n v="3"/>
    <b v="0"/>
    <s v="Medium"/>
    <n v="29"/>
    <x v="4031"/>
  </r>
  <r>
    <s v="August"/>
    <x v="2"/>
    <n v="1"/>
    <b v="0"/>
    <s v="Critical"/>
    <n v="22"/>
    <x v="4032"/>
  </r>
  <r>
    <s v="August"/>
    <x v="2"/>
    <n v="2"/>
    <b v="0"/>
    <s v="Critical"/>
    <n v="37"/>
    <x v="4033"/>
  </r>
  <r>
    <s v="August"/>
    <x v="2"/>
    <n v="1"/>
    <b v="0"/>
    <s v="Critical"/>
    <n v="15"/>
    <x v="4034"/>
  </r>
  <r>
    <s v="April"/>
    <x v="3"/>
    <n v="1"/>
    <b v="0"/>
    <s v="Critical"/>
    <n v="11"/>
    <x v="4035"/>
  </r>
  <r>
    <s v="July"/>
    <x v="1"/>
    <n v="2"/>
    <b v="0"/>
    <s v="High"/>
    <n v="44"/>
    <x v="4036"/>
  </r>
  <r>
    <s v="November"/>
    <x v="3"/>
    <n v="1"/>
    <b v="0"/>
    <s v="Critical"/>
    <n v="31"/>
    <x v="4037"/>
  </r>
  <r>
    <s v="November"/>
    <x v="3"/>
    <n v="2"/>
    <b v="0"/>
    <s v="Critical"/>
    <n v="21"/>
    <x v="4038"/>
  </r>
  <r>
    <s v="September"/>
    <x v="3"/>
    <n v="1"/>
    <b v="0"/>
    <s v="Medium"/>
    <n v="12"/>
    <x v="4039"/>
  </r>
  <r>
    <s v="September"/>
    <x v="3"/>
    <n v="2"/>
    <b v="0"/>
    <s v="Medium"/>
    <n v="34"/>
    <x v="4040"/>
  </r>
  <r>
    <s v="December"/>
    <x v="3"/>
    <n v="2"/>
    <b v="0"/>
    <s v="Critical"/>
    <n v="20"/>
    <x v="4041"/>
  </r>
  <r>
    <s v="June"/>
    <x v="3"/>
    <n v="0"/>
    <s v="FREE DELIVERY"/>
    <s v="low"/>
    <n v="10"/>
    <x v="4042"/>
  </r>
  <r>
    <s v="June"/>
    <x v="3"/>
    <n v="7"/>
    <b v="0"/>
    <s v="low"/>
    <n v="8"/>
    <x v="4043"/>
  </r>
  <r>
    <s v="June"/>
    <x v="3"/>
    <n v="2"/>
    <b v="0"/>
    <s v="low"/>
    <n v="26"/>
    <x v="4044"/>
  </r>
  <r>
    <s v="May"/>
    <x v="3"/>
    <n v="2"/>
    <b v="0"/>
    <s v="low"/>
    <n v="49"/>
    <x v="4045"/>
  </r>
  <r>
    <s v="May"/>
    <x v="3"/>
    <n v="2"/>
    <b v="0"/>
    <s v="low"/>
    <n v="47"/>
    <x v="4046"/>
  </r>
  <r>
    <s v="May"/>
    <x v="3"/>
    <n v="2"/>
    <b v="0"/>
    <s v="Not Specified"/>
    <n v="25"/>
    <x v="4047"/>
  </r>
  <r>
    <s v="May"/>
    <x v="3"/>
    <n v="1"/>
    <b v="0"/>
    <s v="Not Specified"/>
    <n v="19"/>
    <x v="4048"/>
  </r>
  <r>
    <s v="February"/>
    <x v="3"/>
    <n v="1"/>
    <b v="0"/>
    <s v="Not Specified"/>
    <n v="44"/>
    <x v="4049"/>
  </r>
  <r>
    <s v="March"/>
    <x v="2"/>
    <n v="8"/>
    <b v="0"/>
    <s v="low"/>
    <n v="50"/>
    <x v="4050"/>
  </r>
  <r>
    <s v="February"/>
    <x v="1"/>
    <n v="4"/>
    <b v="0"/>
    <s v="low"/>
    <n v="47"/>
    <x v="4051"/>
  </r>
  <r>
    <s v="July"/>
    <x v="3"/>
    <n v="7"/>
    <b v="0"/>
    <s v="low"/>
    <n v="14"/>
    <x v="4052"/>
  </r>
  <r>
    <s v="July"/>
    <x v="2"/>
    <n v="2"/>
    <b v="0"/>
    <s v="Critical"/>
    <n v="39"/>
    <x v="4053"/>
  </r>
  <r>
    <s v="September"/>
    <x v="1"/>
    <n v="1"/>
    <b v="0"/>
    <s v="High"/>
    <n v="28"/>
    <x v="4054"/>
  </r>
  <r>
    <s v="April"/>
    <x v="1"/>
    <n v="1"/>
    <b v="0"/>
    <s v="Medium"/>
    <n v="23"/>
    <x v="4055"/>
  </r>
  <r>
    <s v="April"/>
    <x v="3"/>
    <n v="0"/>
    <s v="FREE DELIVERY"/>
    <s v="low"/>
    <n v="12"/>
    <x v="4056"/>
  </r>
  <r>
    <s v="April"/>
    <x v="3"/>
    <n v="7"/>
    <b v="0"/>
    <s v="low"/>
    <n v="37"/>
    <x v="4057"/>
  </r>
  <r>
    <s v="April"/>
    <x v="3"/>
    <n v="2"/>
    <b v="0"/>
    <s v="low"/>
    <n v="1"/>
    <x v="4058"/>
  </r>
  <r>
    <s v="April"/>
    <x v="3"/>
    <n v="4"/>
    <b v="0"/>
    <s v="low"/>
    <n v="33"/>
    <x v="4059"/>
  </r>
  <r>
    <s v="December"/>
    <x v="3"/>
    <n v="1"/>
    <b v="0"/>
    <s v="Critical"/>
    <n v="2"/>
    <x v="4060"/>
  </r>
  <r>
    <s v="May"/>
    <x v="3"/>
    <n v="2"/>
    <b v="0"/>
    <s v="Medium"/>
    <n v="5"/>
    <x v="4061"/>
  </r>
  <r>
    <s v="November"/>
    <x v="1"/>
    <n v="3"/>
    <b v="0"/>
    <s v="Not Specified"/>
    <n v="30"/>
    <x v="4062"/>
  </r>
  <r>
    <s v="October"/>
    <x v="1"/>
    <n v="2"/>
    <b v="0"/>
    <s v="Not Specified"/>
    <n v="42"/>
    <x v="4063"/>
  </r>
  <r>
    <s v="April"/>
    <x v="3"/>
    <n v="2"/>
    <b v="0"/>
    <s v="Not Specified"/>
    <n v="35"/>
    <x v="4064"/>
  </r>
  <r>
    <s v="April"/>
    <x v="3"/>
    <n v="2"/>
    <b v="0"/>
    <s v="Not Specified"/>
    <n v="50"/>
    <x v="4065"/>
  </r>
  <r>
    <s v="September"/>
    <x v="0"/>
    <n v="2"/>
    <b v="0"/>
    <s v="High"/>
    <n v="39"/>
    <x v="4066"/>
  </r>
  <r>
    <s v="July"/>
    <x v="0"/>
    <n v="1"/>
    <b v="0"/>
    <s v="Critical"/>
    <n v="49"/>
    <x v="4067"/>
  </r>
  <r>
    <s v="June"/>
    <x v="2"/>
    <n v="9"/>
    <b v="0"/>
    <s v="low"/>
    <n v="42"/>
    <x v="4068"/>
  </r>
  <r>
    <s v="October"/>
    <x v="3"/>
    <n v="2"/>
    <b v="0"/>
    <s v="High"/>
    <n v="28"/>
    <x v="4069"/>
  </r>
  <r>
    <s v="October"/>
    <x v="3"/>
    <n v="1"/>
    <b v="0"/>
    <s v="High"/>
    <n v="10"/>
    <x v="4070"/>
  </r>
  <r>
    <s v="October"/>
    <x v="3"/>
    <n v="2"/>
    <b v="0"/>
    <s v="Not Specified"/>
    <n v="16"/>
    <x v="4071"/>
  </r>
  <r>
    <s v="December"/>
    <x v="2"/>
    <n v="2"/>
    <b v="0"/>
    <s v="Critical"/>
    <n v="15"/>
    <x v="1385"/>
  </r>
  <r>
    <s v="July"/>
    <x v="3"/>
    <n v="1"/>
    <b v="0"/>
    <s v="Not Specified"/>
    <n v="44"/>
    <x v="4072"/>
  </r>
  <r>
    <s v="June"/>
    <x v="3"/>
    <n v="3"/>
    <b v="0"/>
    <s v="Medium"/>
    <n v="16"/>
    <x v="4073"/>
  </r>
  <r>
    <s v="October"/>
    <x v="0"/>
    <n v="1"/>
    <b v="0"/>
    <s v="High"/>
    <n v="45"/>
    <x v="4074"/>
  </r>
  <r>
    <s v="June"/>
    <x v="3"/>
    <n v="1"/>
    <b v="0"/>
    <s v="High"/>
    <n v="4"/>
    <x v="4075"/>
  </r>
  <r>
    <s v="June"/>
    <x v="3"/>
    <n v="1"/>
    <b v="0"/>
    <s v="High"/>
    <n v="7"/>
    <x v="4076"/>
  </r>
  <r>
    <s v="November"/>
    <x v="0"/>
    <n v="2"/>
    <b v="0"/>
    <s v="Critical"/>
    <n v="19"/>
    <x v="4077"/>
  </r>
  <r>
    <s v="September"/>
    <x v="3"/>
    <n v="2"/>
    <b v="0"/>
    <s v="Critical"/>
    <n v="24"/>
    <x v="4078"/>
  </r>
  <r>
    <s v="June"/>
    <x v="1"/>
    <n v="1"/>
    <b v="0"/>
    <s v="High"/>
    <n v="46"/>
    <x v="4079"/>
  </r>
  <r>
    <s v="February"/>
    <x v="2"/>
    <n v="2"/>
    <b v="0"/>
    <s v="Not Specified"/>
    <n v="4"/>
    <x v="4080"/>
  </r>
  <r>
    <s v="February"/>
    <x v="0"/>
    <n v="3"/>
    <b v="0"/>
    <s v="High"/>
    <n v="37"/>
    <x v="4081"/>
  </r>
  <r>
    <s v="February"/>
    <x v="0"/>
    <n v="1"/>
    <b v="0"/>
    <s v="High"/>
    <n v="40"/>
    <x v="4082"/>
  </r>
  <r>
    <s v="April"/>
    <x v="1"/>
    <n v="2"/>
    <b v="0"/>
    <s v="High"/>
    <n v="40"/>
    <x v="4083"/>
  </r>
  <r>
    <s v="April"/>
    <x v="1"/>
    <n v="3"/>
    <b v="0"/>
    <s v="High"/>
    <n v="36"/>
    <x v="4084"/>
  </r>
  <r>
    <s v="March"/>
    <x v="3"/>
    <n v="2"/>
    <b v="0"/>
    <s v="Not Specified"/>
    <n v="31"/>
    <x v="4085"/>
  </r>
  <r>
    <s v="November"/>
    <x v="3"/>
    <n v="2"/>
    <b v="0"/>
    <s v="Medium"/>
    <n v="37"/>
    <x v="4086"/>
  </r>
  <r>
    <s v="November"/>
    <x v="3"/>
    <n v="2"/>
    <b v="0"/>
    <s v="Medium"/>
    <n v="39"/>
    <x v="4087"/>
  </r>
  <r>
    <s v="July"/>
    <x v="0"/>
    <n v="2"/>
    <b v="0"/>
    <s v="High"/>
    <n v="7"/>
    <x v="4088"/>
  </r>
  <r>
    <s v="January"/>
    <x v="2"/>
    <n v="2"/>
    <b v="0"/>
    <s v="Medium"/>
    <n v="27"/>
    <x v="4089"/>
  </r>
  <r>
    <s v="January"/>
    <x v="2"/>
    <n v="1"/>
    <b v="0"/>
    <s v="Medium"/>
    <n v="29"/>
    <x v="4090"/>
  </r>
  <r>
    <s v="January"/>
    <x v="2"/>
    <n v="1"/>
    <b v="0"/>
    <s v="Medium"/>
    <n v="12"/>
    <x v="4091"/>
  </r>
  <r>
    <s v="March"/>
    <x v="1"/>
    <n v="1"/>
    <b v="0"/>
    <s v="Critical"/>
    <n v="50"/>
    <x v="4092"/>
  </r>
  <r>
    <s v="January"/>
    <x v="2"/>
    <n v="1"/>
    <b v="0"/>
    <s v="Critical"/>
    <n v="46"/>
    <x v="4093"/>
  </r>
  <r>
    <s v="January"/>
    <x v="2"/>
    <n v="2"/>
    <b v="0"/>
    <s v="Critical"/>
    <n v="41"/>
    <x v="4094"/>
  </r>
  <r>
    <s v="January"/>
    <x v="2"/>
    <n v="2"/>
    <b v="0"/>
    <s v="Critical"/>
    <n v="1"/>
    <x v="4095"/>
  </r>
  <r>
    <s v="June"/>
    <x v="1"/>
    <n v="1"/>
    <b v="0"/>
    <s v="High"/>
    <n v="30"/>
    <x v="4096"/>
  </r>
  <r>
    <s v="December"/>
    <x v="2"/>
    <n v="1"/>
    <b v="0"/>
    <s v="Medium"/>
    <n v="47"/>
    <x v="4097"/>
  </r>
  <r>
    <s v="December"/>
    <x v="2"/>
    <n v="1"/>
    <b v="0"/>
    <s v="Medium"/>
    <n v="7"/>
    <x v="4098"/>
  </r>
  <r>
    <s v="December"/>
    <x v="2"/>
    <n v="2"/>
    <b v="0"/>
    <s v="Medium"/>
    <n v="45"/>
    <x v="4099"/>
  </r>
  <r>
    <s v="July"/>
    <x v="2"/>
    <n v="2"/>
    <b v="0"/>
    <s v="High"/>
    <n v="22"/>
    <x v="4100"/>
  </r>
  <r>
    <s v="November"/>
    <x v="1"/>
    <n v="1"/>
    <b v="0"/>
    <s v="Not Specified"/>
    <n v="38"/>
    <x v="4101"/>
  </r>
  <r>
    <s v="December"/>
    <x v="3"/>
    <n v="1"/>
    <b v="0"/>
    <s v="Critical"/>
    <n v="18"/>
    <x v="4102"/>
  </r>
  <r>
    <s v="July"/>
    <x v="3"/>
    <n v="2"/>
    <b v="0"/>
    <s v="Not Specified"/>
    <n v="24"/>
    <x v="4103"/>
  </r>
  <r>
    <s v="July"/>
    <x v="3"/>
    <n v="2"/>
    <b v="0"/>
    <s v="Not Specified"/>
    <n v="25"/>
    <x v="4104"/>
  </r>
  <r>
    <s v="August"/>
    <x v="1"/>
    <n v="2"/>
    <b v="0"/>
    <s v="High"/>
    <n v="50"/>
    <x v="4105"/>
  </r>
  <r>
    <s v="January"/>
    <x v="3"/>
    <n v="2"/>
    <b v="0"/>
    <s v="Critical"/>
    <n v="12"/>
    <x v="4106"/>
  </r>
  <r>
    <s v="January"/>
    <x v="3"/>
    <n v="1"/>
    <b v="0"/>
    <s v="Critical"/>
    <n v="34"/>
    <x v="4107"/>
  </r>
  <r>
    <s v="March"/>
    <x v="2"/>
    <n v="1"/>
    <b v="0"/>
    <s v="Not Specified"/>
    <n v="27"/>
    <x v="4108"/>
  </r>
  <r>
    <s v="March"/>
    <x v="2"/>
    <n v="1"/>
    <b v="0"/>
    <s v="Not Specified"/>
    <n v="26"/>
    <x v="4109"/>
  </r>
  <r>
    <s v="November"/>
    <x v="1"/>
    <n v="2"/>
    <b v="0"/>
    <s v="low"/>
    <n v="43"/>
    <x v="4110"/>
  </r>
  <r>
    <s v="November"/>
    <x v="1"/>
    <n v="0"/>
    <s v="FREE DELIVERY"/>
    <s v="low"/>
    <n v="24"/>
    <x v="4111"/>
  </r>
  <r>
    <s v="October"/>
    <x v="3"/>
    <n v="0"/>
    <s v="FREE DELIVERY"/>
    <s v="Medium"/>
    <n v="15"/>
    <x v="4112"/>
  </r>
  <r>
    <s v="April"/>
    <x v="2"/>
    <n v="2"/>
    <b v="0"/>
    <s v="Not Specified"/>
    <n v="33"/>
    <x v="4113"/>
  </r>
  <r>
    <s v="October"/>
    <x v="0"/>
    <n v="0"/>
    <s v="FREE DELIVERY"/>
    <s v="low"/>
    <n v="31"/>
    <x v="4114"/>
  </r>
  <r>
    <s v="October"/>
    <x v="0"/>
    <n v="2"/>
    <b v="0"/>
    <s v="low"/>
    <n v="32"/>
    <x v="4115"/>
  </r>
  <r>
    <s v="November"/>
    <x v="0"/>
    <n v="1"/>
    <b v="0"/>
    <s v="Critical"/>
    <n v="26"/>
    <x v="4116"/>
  </r>
  <r>
    <s v="July"/>
    <x v="3"/>
    <n v="4"/>
    <b v="0"/>
    <s v="low"/>
    <n v="33"/>
    <x v="4117"/>
  </r>
  <r>
    <s v="August"/>
    <x v="3"/>
    <n v="0"/>
    <s v="FREE DELIVERY"/>
    <s v="Critical"/>
    <n v="42"/>
    <x v="4118"/>
  </r>
  <r>
    <s v="September"/>
    <x v="1"/>
    <n v="0"/>
    <s v="FREE DELIVERY"/>
    <s v="low"/>
    <n v="28"/>
    <x v="4013"/>
  </r>
  <r>
    <s v="September"/>
    <x v="1"/>
    <n v="4"/>
    <b v="0"/>
    <s v="low"/>
    <n v="14"/>
    <x v="4119"/>
  </r>
  <r>
    <s v="September"/>
    <x v="1"/>
    <n v="7"/>
    <b v="0"/>
    <s v="low"/>
    <n v="3"/>
    <x v="4120"/>
  </r>
  <r>
    <s v="December"/>
    <x v="1"/>
    <n v="1"/>
    <b v="0"/>
    <s v="High"/>
    <n v="17"/>
    <x v="4121"/>
  </r>
  <r>
    <s v="December"/>
    <x v="1"/>
    <n v="1"/>
    <b v="0"/>
    <s v="High"/>
    <n v="5"/>
    <x v="4122"/>
  </r>
  <r>
    <s v="March"/>
    <x v="1"/>
    <n v="2"/>
    <b v="0"/>
    <s v="Medium"/>
    <n v="26"/>
    <x v="4123"/>
  </r>
  <r>
    <s v="September"/>
    <x v="3"/>
    <n v="1"/>
    <b v="0"/>
    <s v="Not Specified"/>
    <n v="46"/>
    <x v="4124"/>
  </r>
  <r>
    <s v="September"/>
    <x v="3"/>
    <n v="1"/>
    <b v="0"/>
    <s v="Not Specified"/>
    <n v="6"/>
    <x v="4125"/>
  </r>
  <r>
    <s v="September"/>
    <x v="3"/>
    <n v="2"/>
    <b v="0"/>
    <s v="Not Specified"/>
    <n v="2"/>
    <x v="3878"/>
  </r>
  <r>
    <s v="September"/>
    <x v="3"/>
    <n v="1"/>
    <b v="0"/>
    <s v="Not Specified"/>
    <n v="31"/>
    <x v="4126"/>
  </r>
  <r>
    <s v="March"/>
    <x v="2"/>
    <n v="1"/>
    <b v="0"/>
    <s v="Not Specified"/>
    <n v="35"/>
    <x v="4127"/>
  </r>
  <r>
    <s v="April"/>
    <x v="1"/>
    <n v="0"/>
    <s v="FREE DELIVERY"/>
    <s v="Medium"/>
    <n v="25"/>
    <x v="4128"/>
  </r>
  <r>
    <s v="April"/>
    <x v="1"/>
    <n v="1"/>
    <b v="0"/>
    <s v="Medium"/>
    <n v="19"/>
    <x v="4129"/>
  </r>
  <r>
    <s v="April"/>
    <x v="1"/>
    <n v="2"/>
    <b v="0"/>
    <s v="Not Specified"/>
    <n v="30"/>
    <x v="4130"/>
  </r>
  <r>
    <s v="July"/>
    <x v="2"/>
    <n v="2"/>
    <b v="0"/>
    <s v="High"/>
    <n v="4"/>
    <x v="4131"/>
  </r>
  <r>
    <s v="July"/>
    <x v="2"/>
    <n v="2"/>
    <b v="0"/>
    <s v="High"/>
    <n v="32"/>
    <x v="4132"/>
  </r>
  <r>
    <s v="April"/>
    <x v="2"/>
    <n v="0"/>
    <s v="FREE DELIVERY"/>
    <s v="Medium"/>
    <n v="11"/>
    <x v="4133"/>
  </r>
  <r>
    <s v="September"/>
    <x v="2"/>
    <n v="0"/>
    <s v="FREE DELIVERY"/>
    <s v="High"/>
    <n v="20"/>
    <x v="4134"/>
  </r>
  <r>
    <s v="December"/>
    <x v="2"/>
    <n v="1"/>
    <b v="0"/>
    <s v="Medium"/>
    <n v="8"/>
    <x v="4135"/>
  </r>
  <r>
    <s v="November"/>
    <x v="2"/>
    <n v="4"/>
    <b v="0"/>
    <s v="low"/>
    <n v="16"/>
    <x v="4136"/>
  </r>
  <r>
    <s v="November"/>
    <x v="2"/>
    <n v="5"/>
    <b v="0"/>
    <s v="low"/>
    <n v="39"/>
    <x v="4137"/>
  </r>
  <r>
    <s v="November"/>
    <x v="2"/>
    <n v="0"/>
    <s v="FREE DELIVERY"/>
    <s v="low"/>
    <n v="24"/>
    <x v="4138"/>
  </r>
  <r>
    <s v="November"/>
    <x v="2"/>
    <n v="0"/>
    <s v="FREE DELIVERY"/>
    <s v="low"/>
    <n v="40"/>
    <x v="4139"/>
  </r>
  <r>
    <s v="May"/>
    <x v="2"/>
    <n v="1"/>
    <b v="0"/>
    <s v="High"/>
    <n v="50"/>
    <x v="4140"/>
  </r>
  <r>
    <s v="May"/>
    <x v="2"/>
    <n v="2"/>
    <b v="0"/>
    <s v="High"/>
    <n v="49"/>
    <x v="4141"/>
  </r>
  <r>
    <s v="April"/>
    <x v="0"/>
    <n v="9"/>
    <b v="0"/>
    <s v="low"/>
    <n v="46"/>
    <x v="4142"/>
  </r>
  <r>
    <s v="June"/>
    <x v="3"/>
    <n v="0"/>
    <s v="FREE DELIVERY"/>
    <s v="Not Specified"/>
    <n v="14"/>
    <x v="4143"/>
  </r>
  <r>
    <s v="June"/>
    <x v="3"/>
    <n v="3"/>
    <b v="0"/>
    <s v="Not Specified"/>
    <n v="24"/>
    <x v="4144"/>
  </r>
  <r>
    <s v="June"/>
    <x v="3"/>
    <n v="1"/>
    <b v="0"/>
    <s v="Not Specified"/>
    <n v="47"/>
    <x v="4145"/>
  </r>
  <r>
    <s v="June"/>
    <x v="3"/>
    <n v="0"/>
    <s v="FREE DELIVERY"/>
    <s v="Not Specified"/>
    <n v="42"/>
    <x v="4146"/>
  </r>
  <r>
    <s v="June"/>
    <x v="2"/>
    <n v="1"/>
    <b v="0"/>
    <s v="Medium"/>
    <n v="41"/>
    <x v="4147"/>
  </r>
  <r>
    <s v="June"/>
    <x v="2"/>
    <n v="1"/>
    <b v="0"/>
    <s v="Medium"/>
    <n v="43"/>
    <x v="4148"/>
  </r>
  <r>
    <s v="June"/>
    <x v="2"/>
    <n v="1"/>
    <b v="0"/>
    <s v="Medium"/>
    <n v="39"/>
    <x v="4149"/>
  </r>
  <r>
    <s v="October"/>
    <x v="3"/>
    <n v="1"/>
    <b v="0"/>
    <s v="Not Specified"/>
    <n v="22"/>
    <x v="4150"/>
  </r>
  <r>
    <s v="January"/>
    <x v="1"/>
    <n v="1"/>
    <b v="0"/>
    <s v="High"/>
    <n v="40"/>
    <x v="4151"/>
  </r>
  <r>
    <s v="February"/>
    <x v="1"/>
    <n v="2"/>
    <b v="0"/>
    <s v="High"/>
    <n v="21"/>
    <x v="4152"/>
  </r>
  <r>
    <s v="August"/>
    <x v="1"/>
    <n v="2"/>
    <b v="0"/>
    <s v="Medium"/>
    <n v="21"/>
    <x v="4153"/>
  </r>
  <r>
    <s v="March"/>
    <x v="3"/>
    <n v="2"/>
    <b v="0"/>
    <s v="Not Specified"/>
    <n v="47"/>
    <x v="4154"/>
  </r>
  <r>
    <s v="December"/>
    <x v="0"/>
    <n v="0"/>
    <s v="FREE DELIVERY"/>
    <s v="Not Specified"/>
    <n v="16"/>
    <x v="4155"/>
  </r>
  <r>
    <s v="December"/>
    <x v="0"/>
    <n v="1"/>
    <b v="0"/>
    <s v="Not Specified"/>
    <n v="9"/>
    <x v="4156"/>
  </r>
  <r>
    <s v="December"/>
    <x v="0"/>
    <n v="1"/>
    <b v="0"/>
    <s v="High"/>
    <n v="26"/>
    <x v="4157"/>
  </r>
  <r>
    <s v="December"/>
    <x v="0"/>
    <n v="1"/>
    <b v="0"/>
    <s v="High"/>
    <n v="22"/>
    <x v="4158"/>
  </r>
  <r>
    <s v="December"/>
    <x v="0"/>
    <n v="1"/>
    <b v="0"/>
    <s v="Not Specified"/>
    <n v="1"/>
    <x v="4159"/>
  </r>
  <r>
    <s v="October"/>
    <x v="0"/>
    <n v="2"/>
    <b v="0"/>
    <s v="low"/>
    <n v="33"/>
    <x v="4160"/>
  </r>
  <r>
    <s v="February"/>
    <x v="3"/>
    <n v="2"/>
    <b v="0"/>
    <s v="High"/>
    <n v="37"/>
    <x v="4161"/>
  </r>
  <r>
    <s v="February"/>
    <x v="3"/>
    <n v="1"/>
    <b v="0"/>
    <s v="High"/>
    <n v="48"/>
    <x v="4162"/>
  </r>
  <r>
    <s v="February"/>
    <x v="3"/>
    <n v="2"/>
    <b v="0"/>
    <s v="High"/>
    <n v="31"/>
    <x v="4163"/>
  </r>
  <r>
    <s v="January"/>
    <x v="0"/>
    <n v="1"/>
    <b v="0"/>
    <s v="Medium"/>
    <n v="21"/>
    <x v="4164"/>
  </r>
  <r>
    <s v="July"/>
    <x v="3"/>
    <n v="1"/>
    <b v="0"/>
    <s v="Medium"/>
    <n v="32"/>
    <x v="4165"/>
  </r>
  <r>
    <s v="December"/>
    <x v="1"/>
    <n v="1"/>
    <b v="0"/>
    <s v="High"/>
    <n v="36"/>
    <x v="4166"/>
  </r>
  <r>
    <s v="December"/>
    <x v="1"/>
    <n v="2"/>
    <b v="0"/>
    <s v="High"/>
    <n v="42"/>
    <x v="4167"/>
  </r>
  <r>
    <s v="March"/>
    <x v="1"/>
    <n v="1"/>
    <b v="0"/>
    <s v="Critical"/>
    <n v="26"/>
    <x v="4168"/>
  </r>
  <r>
    <s v="April"/>
    <x v="1"/>
    <n v="1"/>
    <b v="0"/>
    <s v="Critical"/>
    <n v="47"/>
    <x v="4169"/>
  </r>
  <r>
    <s v="August"/>
    <x v="2"/>
    <n v="0"/>
    <s v="FREE DELIVERY"/>
    <s v="Not Specified"/>
    <n v="9"/>
    <x v="4170"/>
  </r>
  <r>
    <s v="August"/>
    <x v="2"/>
    <n v="2"/>
    <b v="0"/>
    <s v="Not Specified"/>
    <n v="44"/>
    <x v="4171"/>
  </r>
  <r>
    <s v="August"/>
    <x v="2"/>
    <n v="2"/>
    <b v="0"/>
    <s v="Not Specified"/>
    <n v="29"/>
    <x v="4172"/>
  </r>
  <r>
    <s v="April"/>
    <x v="3"/>
    <n v="2"/>
    <b v="0"/>
    <s v="High"/>
    <n v="1"/>
    <x v="4173"/>
  </r>
  <r>
    <s v="December"/>
    <x v="0"/>
    <n v="4"/>
    <b v="0"/>
    <s v="low"/>
    <n v="10"/>
    <x v="4174"/>
  </r>
  <r>
    <s v="October"/>
    <x v="3"/>
    <n v="2"/>
    <b v="0"/>
    <s v="Medium"/>
    <n v="27"/>
    <x v="4175"/>
  </r>
  <r>
    <s v="November"/>
    <x v="2"/>
    <n v="1"/>
    <b v="0"/>
    <s v="Medium"/>
    <n v="6"/>
    <x v="4176"/>
  </r>
  <r>
    <s v="June"/>
    <x v="3"/>
    <n v="1"/>
    <b v="0"/>
    <s v="Critical"/>
    <n v="23"/>
    <x v="4177"/>
  </r>
  <r>
    <s v="June"/>
    <x v="3"/>
    <n v="1"/>
    <b v="0"/>
    <s v="Critical"/>
    <n v="16"/>
    <x v="4178"/>
  </r>
  <r>
    <s v="May"/>
    <x v="2"/>
    <n v="2"/>
    <b v="0"/>
    <s v="Medium"/>
    <n v="28"/>
    <x v="4179"/>
  </r>
  <r>
    <s v="November"/>
    <x v="3"/>
    <n v="1"/>
    <b v="0"/>
    <s v="Not Specified"/>
    <n v="1"/>
    <x v="1461"/>
  </r>
  <r>
    <s v="November"/>
    <x v="3"/>
    <n v="1"/>
    <b v="0"/>
    <s v="Not Specified"/>
    <n v="34"/>
    <x v="4180"/>
  </r>
  <r>
    <s v="August"/>
    <x v="3"/>
    <n v="2"/>
    <b v="0"/>
    <s v="High"/>
    <n v="23"/>
    <x v="4181"/>
  </r>
  <r>
    <s v="July"/>
    <x v="0"/>
    <n v="0"/>
    <s v="FREE DELIVERY"/>
    <s v="Critical"/>
    <n v="24"/>
    <x v="4182"/>
  </r>
  <r>
    <s v="February"/>
    <x v="3"/>
    <n v="1"/>
    <b v="0"/>
    <s v="Medium"/>
    <n v="17"/>
    <x v="4183"/>
  </r>
  <r>
    <s v="February"/>
    <x v="3"/>
    <n v="1"/>
    <b v="0"/>
    <s v="Medium"/>
    <n v="31"/>
    <x v="4184"/>
  </r>
  <r>
    <s v="May"/>
    <x v="1"/>
    <n v="2"/>
    <b v="0"/>
    <s v="low"/>
    <n v="11"/>
    <x v="4185"/>
  </r>
  <r>
    <s v="November"/>
    <x v="2"/>
    <n v="2"/>
    <b v="0"/>
    <s v="Critical"/>
    <n v="19"/>
    <x v="4186"/>
  </r>
  <r>
    <s v="March"/>
    <x v="1"/>
    <n v="3"/>
    <b v="0"/>
    <s v="High"/>
    <n v="31"/>
    <x v="4187"/>
  </r>
  <r>
    <s v="November"/>
    <x v="2"/>
    <n v="1"/>
    <b v="0"/>
    <s v="Critical"/>
    <n v="40"/>
    <x v="4188"/>
  </r>
  <r>
    <s v="September"/>
    <x v="0"/>
    <n v="0"/>
    <s v="FREE DELIVERY"/>
    <s v="Critical"/>
    <n v="30"/>
    <x v="736"/>
  </r>
  <r>
    <s v="April"/>
    <x v="3"/>
    <n v="2"/>
    <b v="0"/>
    <s v="Not Specified"/>
    <n v="36"/>
    <x v="4189"/>
  </r>
  <r>
    <s v="May"/>
    <x v="0"/>
    <n v="2"/>
    <b v="0"/>
    <s v="High"/>
    <n v="32"/>
    <x v="4190"/>
  </r>
  <r>
    <s v="December"/>
    <x v="2"/>
    <n v="2"/>
    <b v="0"/>
    <s v="low"/>
    <n v="42"/>
    <x v="4191"/>
  </r>
  <r>
    <s v="July"/>
    <x v="1"/>
    <n v="1"/>
    <b v="0"/>
    <s v="Critical"/>
    <n v="13"/>
    <x v="4192"/>
  </r>
  <r>
    <s v="July"/>
    <x v="1"/>
    <n v="1"/>
    <b v="0"/>
    <s v="Critical"/>
    <n v="5"/>
    <x v="4193"/>
  </r>
  <r>
    <s v="July"/>
    <x v="1"/>
    <n v="0"/>
    <s v="FREE DELIVERY"/>
    <s v="Critical"/>
    <n v="30"/>
    <x v="4194"/>
  </r>
  <r>
    <s v="September"/>
    <x v="0"/>
    <n v="7"/>
    <b v="0"/>
    <s v="low"/>
    <n v="6"/>
    <x v="4195"/>
  </r>
  <r>
    <s v="May"/>
    <x v="0"/>
    <n v="1"/>
    <b v="0"/>
    <s v="Not Specified"/>
    <n v="46"/>
    <x v="4196"/>
  </r>
  <r>
    <s v="May"/>
    <x v="0"/>
    <n v="2"/>
    <b v="0"/>
    <s v="Not Specified"/>
    <n v="14"/>
    <x v="4197"/>
  </r>
  <r>
    <s v="December"/>
    <x v="0"/>
    <n v="1"/>
    <b v="0"/>
    <s v="Critical"/>
    <n v="33"/>
    <x v="4198"/>
  </r>
  <r>
    <s v="March"/>
    <x v="3"/>
    <n v="4"/>
    <b v="0"/>
    <s v="low"/>
    <n v="47"/>
    <x v="4199"/>
  </r>
  <r>
    <s v="March"/>
    <x v="3"/>
    <n v="0"/>
    <s v="FREE DELIVERY"/>
    <s v="low"/>
    <n v="9"/>
    <x v="3834"/>
  </r>
  <r>
    <s v="September"/>
    <x v="1"/>
    <n v="0"/>
    <s v="FREE DELIVERY"/>
    <s v="Not Specified"/>
    <n v="27"/>
    <x v="4200"/>
  </r>
  <r>
    <s v="September"/>
    <x v="1"/>
    <n v="1"/>
    <b v="0"/>
    <s v="Not Specified"/>
    <n v="37"/>
    <x v="4201"/>
  </r>
  <r>
    <s v="June"/>
    <x v="0"/>
    <n v="2"/>
    <b v="0"/>
    <s v="low"/>
    <n v="8"/>
    <x v="4202"/>
  </r>
  <r>
    <s v="June"/>
    <x v="0"/>
    <n v="4"/>
    <b v="0"/>
    <s v="low"/>
    <n v="29"/>
    <x v="4203"/>
  </r>
  <r>
    <s v="October"/>
    <x v="1"/>
    <n v="2"/>
    <b v="0"/>
    <s v="Critical"/>
    <n v="31"/>
    <x v="4204"/>
  </r>
  <r>
    <s v="April"/>
    <x v="1"/>
    <n v="0"/>
    <s v="FREE DELIVERY"/>
    <s v="High"/>
    <n v="48"/>
    <x v="4205"/>
  </r>
  <r>
    <s v="April"/>
    <x v="1"/>
    <n v="1"/>
    <b v="0"/>
    <s v="High"/>
    <n v="20"/>
    <x v="4206"/>
  </r>
  <r>
    <s v="April"/>
    <x v="1"/>
    <n v="1"/>
    <b v="0"/>
    <s v="High"/>
    <n v="41"/>
    <x v="3577"/>
  </r>
  <r>
    <s v="December"/>
    <x v="0"/>
    <n v="2"/>
    <b v="0"/>
    <s v="Medium"/>
    <n v="4"/>
    <x v="4207"/>
  </r>
  <r>
    <s v="November"/>
    <x v="2"/>
    <n v="2"/>
    <b v="0"/>
    <s v="Critical"/>
    <n v="30"/>
    <x v="4208"/>
  </r>
  <r>
    <s v="August"/>
    <x v="2"/>
    <n v="0"/>
    <s v="FREE DELIVERY"/>
    <s v="Medium"/>
    <n v="16"/>
    <x v="4209"/>
  </r>
  <r>
    <s v="August"/>
    <x v="2"/>
    <n v="3"/>
    <b v="0"/>
    <s v="Medium"/>
    <n v="30"/>
    <x v="4210"/>
  </r>
  <r>
    <s v="May"/>
    <x v="3"/>
    <n v="0"/>
    <s v="FREE DELIVERY"/>
    <s v="Critical"/>
    <n v="45"/>
    <x v="4211"/>
  </r>
  <r>
    <s v="May"/>
    <x v="3"/>
    <n v="1"/>
    <b v="0"/>
    <s v="Critical"/>
    <n v="50"/>
    <x v="4212"/>
  </r>
  <r>
    <s v="February"/>
    <x v="1"/>
    <n v="0"/>
    <s v="FREE DELIVERY"/>
    <s v="Critical"/>
    <n v="29"/>
    <x v="4213"/>
  </r>
  <r>
    <s v="May"/>
    <x v="0"/>
    <n v="1"/>
    <b v="0"/>
    <s v="Not Specified"/>
    <n v="33"/>
    <x v="4214"/>
  </r>
  <r>
    <s v="May"/>
    <x v="0"/>
    <n v="1"/>
    <b v="0"/>
    <s v="Not Specified"/>
    <n v="6"/>
    <x v="4215"/>
  </r>
  <r>
    <s v="April"/>
    <x v="0"/>
    <n v="3"/>
    <b v="0"/>
    <s v="Critical"/>
    <n v="41"/>
    <x v="4216"/>
  </r>
  <r>
    <s v="April"/>
    <x v="0"/>
    <n v="0"/>
    <s v="FREE DELIVERY"/>
    <s v="Critical"/>
    <n v="22"/>
    <x v="4217"/>
  </r>
  <r>
    <s v="March"/>
    <x v="1"/>
    <n v="2"/>
    <b v="0"/>
    <s v="Medium"/>
    <n v="7"/>
    <x v="4218"/>
  </r>
  <r>
    <s v="July"/>
    <x v="2"/>
    <n v="5"/>
    <b v="0"/>
    <s v="low"/>
    <n v="15"/>
    <x v="4219"/>
  </r>
  <r>
    <s v="July"/>
    <x v="3"/>
    <n v="0"/>
    <s v="FREE DELIVERY"/>
    <s v="Not Specified"/>
    <n v="39"/>
    <x v="4220"/>
  </r>
  <r>
    <s v="July"/>
    <x v="3"/>
    <n v="2"/>
    <b v="0"/>
    <s v="Not Specified"/>
    <n v="37"/>
    <x v="4221"/>
  </r>
  <r>
    <s v="May"/>
    <x v="0"/>
    <n v="2"/>
    <b v="0"/>
    <s v="High"/>
    <n v="16"/>
    <x v="4222"/>
  </r>
  <r>
    <s v="May"/>
    <x v="0"/>
    <n v="0"/>
    <s v="FREE DELIVERY"/>
    <s v="High"/>
    <n v="49"/>
    <x v="4223"/>
  </r>
  <r>
    <s v="May"/>
    <x v="0"/>
    <n v="2"/>
    <b v="0"/>
    <s v="High"/>
    <n v="16"/>
    <x v="4224"/>
  </r>
  <r>
    <s v="April"/>
    <x v="3"/>
    <n v="1"/>
    <b v="0"/>
    <s v="High"/>
    <n v="14"/>
    <x v="4225"/>
  </r>
  <r>
    <s v="September"/>
    <x v="2"/>
    <n v="2"/>
    <b v="0"/>
    <s v="Not Specified"/>
    <n v="25"/>
    <x v="4226"/>
  </r>
  <r>
    <s v="October"/>
    <x v="2"/>
    <n v="2"/>
    <b v="0"/>
    <s v="Critical"/>
    <n v="16"/>
    <x v="4227"/>
  </r>
  <r>
    <s v="July"/>
    <x v="1"/>
    <n v="2"/>
    <b v="0"/>
    <s v="High"/>
    <n v="8"/>
    <x v="4228"/>
  </r>
  <r>
    <s v="April"/>
    <x v="2"/>
    <n v="2"/>
    <b v="0"/>
    <s v="Critical"/>
    <n v="43"/>
    <x v="4229"/>
  </r>
  <r>
    <s v="June"/>
    <x v="0"/>
    <n v="2"/>
    <b v="0"/>
    <s v="low"/>
    <n v="41"/>
    <x v="2787"/>
  </r>
  <r>
    <s v="May"/>
    <x v="1"/>
    <n v="3"/>
    <b v="0"/>
    <s v="Critical"/>
    <n v="27"/>
    <x v="4230"/>
  </r>
  <r>
    <s v="July"/>
    <x v="2"/>
    <n v="1"/>
    <b v="0"/>
    <s v="Medium"/>
    <n v="31"/>
    <x v="4231"/>
  </r>
  <r>
    <s v="June"/>
    <x v="2"/>
    <n v="2"/>
    <b v="0"/>
    <s v="Critical"/>
    <n v="32"/>
    <x v="4232"/>
  </r>
  <r>
    <s v="June"/>
    <x v="0"/>
    <n v="4"/>
    <b v="0"/>
    <s v="low"/>
    <n v="24"/>
    <x v="4233"/>
  </r>
  <r>
    <s v="June"/>
    <x v="0"/>
    <n v="5"/>
    <b v="0"/>
    <s v="low"/>
    <n v="35"/>
    <x v="4234"/>
  </r>
  <r>
    <s v="June"/>
    <x v="0"/>
    <n v="2"/>
    <b v="0"/>
    <s v="low"/>
    <n v="31"/>
    <x v="4235"/>
  </r>
  <r>
    <s v="October"/>
    <x v="0"/>
    <n v="2"/>
    <b v="0"/>
    <s v="Medium"/>
    <n v="1"/>
    <x v="4236"/>
  </r>
  <r>
    <s v="November"/>
    <x v="0"/>
    <n v="5"/>
    <b v="0"/>
    <s v="low"/>
    <n v="28"/>
    <x v="4237"/>
  </r>
  <r>
    <s v="January"/>
    <x v="0"/>
    <n v="3"/>
    <b v="0"/>
    <s v="Medium"/>
    <n v="45"/>
    <x v="4238"/>
  </r>
  <r>
    <s v="January"/>
    <x v="0"/>
    <n v="1"/>
    <b v="0"/>
    <s v="Medium"/>
    <n v="23"/>
    <x v="4239"/>
  </r>
  <r>
    <s v="April"/>
    <x v="1"/>
    <n v="1"/>
    <b v="0"/>
    <s v="Not Specified"/>
    <n v="33"/>
    <x v="4240"/>
  </r>
  <r>
    <s v="April"/>
    <x v="1"/>
    <n v="2"/>
    <b v="0"/>
    <s v="Not Specified"/>
    <n v="30"/>
    <x v="4241"/>
  </r>
  <r>
    <s v="February"/>
    <x v="0"/>
    <n v="2"/>
    <b v="0"/>
    <s v="Critical"/>
    <n v="42"/>
    <x v="4242"/>
  </r>
  <r>
    <s v="February"/>
    <x v="0"/>
    <n v="0"/>
    <s v="FREE DELIVERY"/>
    <s v="Critical"/>
    <n v="29"/>
    <x v="4243"/>
  </r>
  <r>
    <s v="February"/>
    <x v="0"/>
    <n v="1"/>
    <b v="0"/>
    <s v="Critical"/>
    <n v="43"/>
    <x v="4244"/>
  </r>
  <r>
    <s v="January"/>
    <x v="2"/>
    <n v="1"/>
    <b v="0"/>
    <s v="Critical"/>
    <n v="18"/>
    <x v="4245"/>
  </r>
  <r>
    <s v="July"/>
    <x v="1"/>
    <n v="2"/>
    <b v="0"/>
    <s v="low"/>
    <n v="44"/>
    <x v="4246"/>
  </r>
  <r>
    <s v="May"/>
    <x v="2"/>
    <n v="0"/>
    <s v="FREE DELIVERY"/>
    <s v="Medium"/>
    <n v="12"/>
    <x v="4247"/>
  </r>
  <r>
    <s v="January"/>
    <x v="3"/>
    <n v="2"/>
    <b v="0"/>
    <s v="Medium"/>
    <n v="49"/>
    <x v="4248"/>
  </r>
  <r>
    <s v="January"/>
    <x v="3"/>
    <n v="2"/>
    <b v="0"/>
    <s v="Medium"/>
    <n v="11"/>
    <x v="4249"/>
  </r>
  <r>
    <s v="August"/>
    <x v="2"/>
    <n v="2"/>
    <b v="0"/>
    <s v="Critical"/>
    <n v="29"/>
    <x v="4250"/>
  </r>
  <r>
    <s v="September"/>
    <x v="2"/>
    <n v="4"/>
    <b v="0"/>
    <s v="low"/>
    <n v="23"/>
    <x v="4251"/>
  </r>
  <r>
    <s v="April"/>
    <x v="1"/>
    <n v="1"/>
    <b v="0"/>
    <s v="High"/>
    <n v="48"/>
    <x v="4252"/>
  </r>
  <r>
    <s v="February"/>
    <x v="3"/>
    <n v="2"/>
    <b v="0"/>
    <s v="Critical"/>
    <n v="6"/>
    <x v="4253"/>
  </r>
  <r>
    <s v="February"/>
    <x v="3"/>
    <n v="2"/>
    <b v="0"/>
    <s v="Critical"/>
    <n v="16"/>
    <x v="4254"/>
  </r>
  <r>
    <s v="July"/>
    <x v="0"/>
    <n v="1"/>
    <b v="0"/>
    <s v="Medium"/>
    <n v="47"/>
    <x v="4255"/>
  </r>
  <r>
    <s v="July"/>
    <x v="0"/>
    <n v="2"/>
    <b v="0"/>
    <s v="Medium"/>
    <n v="31"/>
    <x v="4256"/>
  </r>
  <r>
    <s v="January"/>
    <x v="0"/>
    <n v="2"/>
    <b v="0"/>
    <s v="High"/>
    <n v="39"/>
    <x v="4257"/>
  </r>
  <r>
    <s v="January"/>
    <x v="0"/>
    <n v="3"/>
    <b v="0"/>
    <s v="High"/>
    <n v="2"/>
    <x v="2750"/>
  </r>
  <r>
    <s v="December"/>
    <x v="2"/>
    <n v="1"/>
    <b v="0"/>
    <s v="High"/>
    <n v="44"/>
    <x v="4258"/>
  </r>
  <r>
    <s v="July"/>
    <x v="2"/>
    <n v="0"/>
    <s v="FREE DELIVERY"/>
    <s v="Medium"/>
    <n v="38"/>
    <x v="4259"/>
  </r>
  <r>
    <s v="July"/>
    <x v="2"/>
    <n v="2"/>
    <b v="0"/>
    <s v="Medium"/>
    <n v="39"/>
    <x v="4260"/>
  </r>
  <r>
    <s v="May"/>
    <x v="2"/>
    <n v="0"/>
    <s v="FREE DELIVERY"/>
    <s v="Critical"/>
    <n v="43"/>
    <x v="4261"/>
  </r>
  <r>
    <s v="November"/>
    <x v="3"/>
    <n v="4"/>
    <b v="0"/>
    <s v="low"/>
    <n v="14"/>
    <x v="4262"/>
  </r>
  <r>
    <s v="November"/>
    <x v="3"/>
    <n v="4"/>
    <b v="0"/>
    <s v="low"/>
    <n v="43"/>
    <x v="4263"/>
  </r>
  <r>
    <s v="April"/>
    <x v="1"/>
    <n v="2"/>
    <b v="0"/>
    <s v="Critical"/>
    <n v="31"/>
    <x v="4264"/>
  </r>
  <r>
    <s v="April"/>
    <x v="1"/>
    <n v="2"/>
    <b v="0"/>
    <s v="Critical"/>
    <n v="7"/>
    <x v="4265"/>
  </r>
  <r>
    <s v="April"/>
    <x v="1"/>
    <n v="2"/>
    <b v="0"/>
    <s v="Critical"/>
    <n v="3"/>
    <x v="4266"/>
  </r>
  <r>
    <s v="August"/>
    <x v="3"/>
    <n v="7"/>
    <b v="0"/>
    <s v="low"/>
    <n v="16"/>
    <x v="4267"/>
  </r>
  <r>
    <s v="August"/>
    <x v="3"/>
    <n v="5"/>
    <b v="0"/>
    <s v="low"/>
    <n v="6"/>
    <x v="4268"/>
  </r>
  <r>
    <s v="June"/>
    <x v="0"/>
    <n v="1"/>
    <b v="0"/>
    <s v="Not Specified"/>
    <n v="10"/>
    <x v="4269"/>
  </r>
  <r>
    <s v="June"/>
    <x v="0"/>
    <n v="2"/>
    <b v="0"/>
    <s v="Not Specified"/>
    <n v="28"/>
    <x v="4270"/>
  </r>
  <r>
    <s v="November"/>
    <x v="2"/>
    <n v="1"/>
    <b v="0"/>
    <s v="High"/>
    <n v="42"/>
    <x v="4271"/>
  </r>
  <r>
    <s v="February"/>
    <x v="2"/>
    <n v="0"/>
    <s v="FREE DELIVERY"/>
    <s v="low"/>
    <n v="9"/>
    <x v="4272"/>
  </r>
  <r>
    <s v="February"/>
    <x v="2"/>
    <n v="0"/>
    <s v="FREE DELIVERY"/>
    <s v="low"/>
    <n v="35"/>
    <x v="4273"/>
  </r>
  <r>
    <s v="August"/>
    <x v="0"/>
    <n v="1"/>
    <b v="0"/>
    <s v="High"/>
    <n v="20"/>
    <x v="4274"/>
  </r>
  <r>
    <s v="April"/>
    <x v="1"/>
    <n v="1"/>
    <b v="0"/>
    <s v="Medium"/>
    <n v="40"/>
    <x v="4275"/>
  </r>
  <r>
    <s v="February"/>
    <x v="1"/>
    <n v="1"/>
    <b v="0"/>
    <s v="Medium"/>
    <n v="18"/>
    <x v="4276"/>
  </r>
  <r>
    <s v="May"/>
    <x v="1"/>
    <n v="0"/>
    <s v="FREE DELIVERY"/>
    <s v="Medium"/>
    <n v="24"/>
    <x v="4277"/>
  </r>
  <r>
    <s v="October"/>
    <x v="1"/>
    <n v="1"/>
    <b v="0"/>
    <s v="Not Specified"/>
    <n v="10"/>
    <x v="4278"/>
  </r>
  <r>
    <s v="March"/>
    <x v="3"/>
    <n v="0"/>
    <s v="FREE DELIVERY"/>
    <s v="Critical"/>
    <n v="28"/>
    <x v="4279"/>
  </r>
  <r>
    <s v="March"/>
    <x v="3"/>
    <n v="2"/>
    <b v="0"/>
    <s v="Critical"/>
    <n v="19"/>
    <x v="4280"/>
  </r>
  <r>
    <s v="May"/>
    <x v="1"/>
    <n v="2"/>
    <b v="0"/>
    <s v="High"/>
    <n v="42"/>
    <x v="4281"/>
  </r>
  <r>
    <s v="September"/>
    <x v="1"/>
    <n v="7"/>
    <b v="0"/>
    <s v="low"/>
    <n v="16"/>
    <x v="4282"/>
  </r>
  <r>
    <s v="December"/>
    <x v="3"/>
    <n v="2"/>
    <b v="0"/>
    <s v="Not Specified"/>
    <n v="8"/>
    <x v="4283"/>
  </r>
  <r>
    <s v="December"/>
    <x v="3"/>
    <n v="3"/>
    <b v="0"/>
    <s v="Not Specified"/>
    <n v="41"/>
    <x v="2529"/>
  </r>
  <r>
    <s v="March"/>
    <x v="1"/>
    <n v="1"/>
    <b v="0"/>
    <s v="Medium"/>
    <n v="14"/>
    <x v="4284"/>
  </r>
  <r>
    <s v="March"/>
    <x v="1"/>
    <n v="2"/>
    <b v="0"/>
    <s v="Medium"/>
    <n v="3"/>
    <x v="4285"/>
  </r>
  <r>
    <s v="February"/>
    <x v="0"/>
    <n v="3"/>
    <b v="0"/>
    <s v="Medium"/>
    <n v="4"/>
    <x v="4286"/>
  </r>
  <r>
    <s v="December"/>
    <x v="0"/>
    <n v="2"/>
    <b v="0"/>
    <s v="Medium"/>
    <n v="50"/>
    <x v="4287"/>
  </r>
  <r>
    <s v="December"/>
    <x v="0"/>
    <n v="1"/>
    <b v="0"/>
    <s v="Medium"/>
    <n v="13"/>
    <x v="4288"/>
  </r>
  <r>
    <s v="April"/>
    <x v="1"/>
    <n v="1"/>
    <b v="0"/>
    <s v="Not Specified"/>
    <n v="37"/>
    <x v="4289"/>
  </r>
  <r>
    <s v="December"/>
    <x v="2"/>
    <n v="2"/>
    <b v="0"/>
    <s v="High"/>
    <n v="1"/>
    <x v="4290"/>
  </r>
  <r>
    <s v="December"/>
    <x v="2"/>
    <n v="0"/>
    <s v="FREE DELIVERY"/>
    <s v="High"/>
    <n v="50"/>
    <x v="4291"/>
  </r>
  <r>
    <s v="December"/>
    <x v="2"/>
    <n v="2"/>
    <b v="0"/>
    <s v="High"/>
    <n v="29"/>
    <x v="4292"/>
  </r>
  <r>
    <s v="December"/>
    <x v="2"/>
    <n v="2"/>
    <b v="0"/>
    <s v="High"/>
    <n v="42"/>
    <x v="4293"/>
  </r>
  <r>
    <s v="December"/>
    <x v="2"/>
    <n v="2"/>
    <b v="0"/>
    <s v="High"/>
    <n v="10"/>
    <x v="4294"/>
  </r>
  <r>
    <s v="December"/>
    <x v="0"/>
    <n v="3"/>
    <b v="0"/>
    <s v="Medium"/>
    <n v="37"/>
    <x v="4295"/>
  </r>
  <r>
    <s v="December"/>
    <x v="0"/>
    <n v="0"/>
    <s v="FREE DELIVERY"/>
    <s v="Critical"/>
    <n v="3"/>
    <x v="4296"/>
  </r>
  <r>
    <s v="March"/>
    <x v="2"/>
    <n v="1"/>
    <b v="0"/>
    <s v="Not Specified"/>
    <n v="4"/>
    <x v="4297"/>
  </r>
  <r>
    <s v="October"/>
    <x v="0"/>
    <n v="1"/>
    <b v="0"/>
    <s v="High"/>
    <n v="35"/>
    <x v="4298"/>
  </r>
  <r>
    <s v="October"/>
    <x v="0"/>
    <n v="1"/>
    <b v="0"/>
    <s v="High"/>
    <n v="27"/>
    <x v="4299"/>
  </r>
  <r>
    <s v="January"/>
    <x v="3"/>
    <n v="1"/>
    <b v="0"/>
    <s v="High"/>
    <n v="32"/>
    <x v="4300"/>
  </r>
  <r>
    <s v="March"/>
    <x v="1"/>
    <n v="2"/>
    <b v="0"/>
    <s v="Medium"/>
    <n v="20"/>
    <x v="4301"/>
  </r>
  <r>
    <s v="June"/>
    <x v="0"/>
    <n v="2"/>
    <b v="0"/>
    <s v="Critical"/>
    <n v="21"/>
    <x v="4302"/>
  </r>
  <r>
    <s v="August"/>
    <x v="2"/>
    <n v="5"/>
    <b v="0"/>
    <s v="low"/>
    <n v="25"/>
    <x v="4303"/>
  </r>
  <r>
    <s v="October"/>
    <x v="1"/>
    <n v="1"/>
    <b v="0"/>
    <s v="High"/>
    <n v="16"/>
    <x v="4304"/>
  </r>
  <r>
    <s v="November"/>
    <x v="1"/>
    <n v="2"/>
    <b v="0"/>
    <s v="High"/>
    <n v="10"/>
    <x v="4305"/>
  </r>
  <r>
    <s v="May"/>
    <x v="0"/>
    <n v="2"/>
    <b v="0"/>
    <s v="Medium"/>
    <n v="14"/>
    <x v="4306"/>
  </r>
  <r>
    <s v="May"/>
    <x v="0"/>
    <n v="2"/>
    <b v="0"/>
    <s v="Medium"/>
    <n v="42"/>
    <x v="4307"/>
  </r>
  <r>
    <s v="March"/>
    <x v="3"/>
    <n v="3"/>
    <b v="0"/>
    <s v="Not Specified"/>
    <n v="11"/>
    <x v="4308"/>
  </r>
  <r>
    <s v="July"/>
    <x v="3"/>
    <n v="1"/>
    <b v="0"/>
    <s v="High"/>
    <n v="5"/>
    <x v="4309"/>
  </r>
  <r>
    <s v="July"/>
    <x v="3"/>
    <n v="1"/>
    <b v="0"/>
    <s v="High"/>
    <n v="4"/>
    <x v="4310"/>
  </r>
  <r>
    <s v="January"/>
    <x v="3"/>
    <n v="1"/>
    <b v="0"/>
    <s v="Medium"/>
    <n v="30"/>
    <x v="4311"/>
  </r>
  <r>
    <s v="July"/>
    <x v="3"/>
    <n v="4"/>
    <b v="0"/>
    <s v="low"/>
    <n v="31"/>
    <x v="4312"/>
  </r>
  <r>
    <s v="January"/>
    <x v="3"/>
    <n v="2"/>
    <b v="0"/>
    <s v="Critical"/>
    <n v="27"/>
    <x v="4313"/>
  </r>
  <r>
    <s v="January"/>
    <x v="3"/>
    <n v="0"/>
    <s v="FREE DELIVERY"/>
    <s v="Critical"/>
    <n v="23"/>
    <x v="4314"/>
  </r>
  <r>
    <s v="January"/>
    <x v="3"/>
    <n v="2"/>
    <b v="0"/>
    <s v="Critical"/>
    <n v="13"/>
    <x v="4315"/>
  </r>
  <r>
    <s v="January"/>
    <x v="0"/>
    <n v="3"/>
    <b v="0"/>
    <s v="Critical"/>
    <n v="45"/>
    <x v="4316"/>
  </r>
  <r>
    <s v="November"/>
    <x v="3"/>
    <n v="1"/>
    <b v="0"/>
    <s v="Critical"/>
    <n v="31"/>
    <x v="4317"/>
  </r>
  <r>
    <s v="October"/>
    <x v="2"/>
    <n v="1"/>
    <b v="0"/>
    <s v="High"/>
    <n v="29"/>
    <x v="4318"/>
  </r>
  <r>
    <s v="April"/>
    <x v="1"/>
    <n v="5"/>
    <b v="0"/>
    <s v="low"/>
    <n v="3"/>
    <x v="4319"/>
  </r>
  <r>
    <s v="August"/>
    <x v="2"/>
    <n v="1"/>
    <b v="0"/>
    <s v="Medium"/>
    <n v="6"/>
    <x v="4320"/>
  </r>
  <r>
    <s v="October"/>
    <x v="2"/>
    <n v="2"/>
    <b v="0"/>
    <s v="High"/>
    <n v="24"/>
    <x v="4321"/>
  </r>
  <r>
    <s v="October"/>
    <x v="2"/>
    <n v="2"/>
    <b v="0"/>
    <s v="High"/>
    <n v="21"/>
    <x v="3315"/>
  </r>
  <r>
    <s v="October"/>
    <x v="2"/>
    <n v="0"/>
    <s v="FREE DELIVERY"/>
    <s v="High"/>
    <n v="4"/>
    <x v="4322"/>
  </r>
  <r>
    <s v="October"/>
    <x v="2"/>
    <n v="2"/>
    <b v="0"/>
    <s v="High"/>
    <n v="33"/>
    <x v="4323"/>
  </r>
  <r>
    <s v="January"/>
    <x v="3"/>
    <n v="1"/>
    <b v="0"/>
    <s v="Medium"/>
    <n v="16"/>
    <x v="4324"/>
  </r>
  <r>
    <s v="January"/>
    <x v="3"/>
    <n v="1"/>
    <b v="0"/>
    <s v="Medium"/>
    <n v="36"/>
    <x v="4325"/>
  </r>
  <r>
    <s v="December"/>
    <x v="2"/>
    <n v="0"/>
    <s v="FREE DELIVERY"/>
    <s v="low"/>
    <n v="41"/>
    <x v="4326"/>
  </r>
  <r>
    <s v="August"/>
    <x v="1"/>
    <n v="7"/>
    <b v="0"/>
    <s v="low"/>
    <n v="41"/>
    <x v="4327"/>
  </r>
  <r>
    <s v="August"/>
    <x v="1"/>
    <n v="5"/>
    <b v="0"/>
    <s v="low"/>
    <n v="3"/>
    <x v="4328"/>
  </r>
  <r>
    <s v="May"/>
    <x v="3"/>
    <n v="2"/>
    <b v="0"/>
    <s v="Critical"/>
    <n v="43"/>
    <x v="4329"/>
  </r>
  <r>
    <s v="April"/>
    <x v="2"/>
    <n v="2"/>
    <b v="0"/>
    <s v="Not Specified"/>
    <n v="44"/>
    <x v="4330"/>
  </r>
  <r>
    <s v="April"/>
    <x v="2"/>
    <n v="3"/>
    <b v="0"/>
    <s v="Not Specified"/>
    <n v="45"/>
    <x v="4331"/>
  </r>
  <r>
    <s v="June"/>
    <x v="3"/>
    <n v="4"/>
    <b v="0"/>
    <s v="low"/>
    <n v="18"/>
    <x v="4332"/>
  </r>
  <r>
    <s v="August"/>
    <x v="0"/>
    <n v="3"/>
    <b v="0"/>
    <s v="Not Specified"/>
    <n v="10"/>
    <x v="4333"/>
  </r>
  <r>
    <s v="July"/>
    <x v="0"/>
    <n v="1"/>
    <b v="0"/>
    <s v="Not Specified"/>
    <n v="47"/>
    <x v="4334"/>
  </r>
  <r>
    <s v="December"/>
    <x v="3"/>
    <n v="1"/>
    <b v="0"/>
    <s v="Not Specified"/>
    <n v="47"/>
    <x v="4335"/>
  </r>
  <r>
    <s v="December"/>
    <x v="0"/>
    <n v="0"/>
    <s v="FREE DELIVERY"/>
    <s v="Not Specified"/>
    <n v="41"/>
    <x v="4336"/>
  </r>
  <r>
    <s v="November"/>
    <x v="3"/>
    <n v="2"/>
    <b v="0"/>
    <s v="Medium"/>
    <n v="48"/>
    <x v="4337"/>
  </r>
  <r>
    <s v="November"/>
    <x v="3"/>
    <n v="2"/>
    <b v="0"/>
    <s v="Medium"/>
    <n v="39"/>
    <x v="4338"/>
  </r>
  <r>
    <s v="July"/>
    <x v="3"/>
    <n v="1"/>
    <b v="0"/>
    <s v="Not Specified"/>
    <n v="8"/>
    <x v="4339"/>
  </r>
  <r>
    <s v="July"/>
    <x v="3"/>
    <n v="3"/>
    <b v="0"/>
    <s v="Not Specified"/>
    <n v="4"/>
    <x v="4340"/>
  </r>
  <r>
    <s v="June"/>
    <x v="0"/>
    <n v="1"/>
    <b v="0"/>
    <s v="High"/>
    <n v="48"/>
    <x v="4341"/>
  </r>
  <r>
    <s v="November"/>
    <x v="0"/>
    <n v="2"/>
    <b v="0"/>
    <s v="low"/>
    <n v="24"/>
    <x v="4342"/>
  </r>
  <r>
    <s v="September"/>
    <x v="2"/>
    <n v="2"/>
    <b v="0"/>
    <s v="High"/>
    <n v="23"/>
    <x v="4343"/>
  </r>
  <r>
    <s v="September"/>
    <x v="2"/>
    <n v="2"/>
    <b v="0"/>
    <s v="High"/>
    <n v="45"/>
    <x v="4344"/>
  </r>
  <r>
    <s v="October"/>
    <x v="0"/>
    <n v="2"/>
    <b v="0"/>
    <s v="low"/>
    <n v="17"/>
    <x v="4345"/>
  </r>
  <r>
    <s v="October"/>
    <x v="3"/>
    <n v="7"/>
    <b v="0"/>
    <s v="low"/>
    <n v="48"/>
    <x v="4346"/>
  </r>
  <r>
    <s v="September"/>
    <x v="1"/>
    <n v="2"/>
    <b v="0"/>
    <s v="Medium"/>
    <n v="12"/>
    <x v="4347"/>
  </r>
  <r>
    <s v="October"/>
    <x v="2"/>
    <n v="2"/>
    <b v="0"/>
    <s v="Not Specified"/>
    <n v="15"/>
    <x v="4348"/>
  </r>
  <r>
    <s v="June"/>
    <x v="2"/>
    <n v="1"/>
    <b v="0"/>
    <s v="Not Specified"/>
    <n v="19"/>
    <x v="4349"/>
  </r>
  <r>
    <s v="November"/>
    <x v="1"/>
    <n v="1"/>
    <b v="0"/>
    <s v="Medium"/>
    <n v="11"/>
    <x v="4350"/>
  </r>
  <r>
    <s v="November"/>
    <x v="1"/>
    <n v="2"/>
    <b v="0"/>
    <s v="Medium"/>
    <n v="16"/>
    <x v="4351"/>
  </r>
  <r>
    <s v="December"/>
    <x v="0"/>
    <n v="2"/>
    <b v="0"/>
    <s v="Not Specified"/>
    <n v="34"/>
    <x v="4352"/>
  </r>
  <r>
    <s v="May"/>
    <x v="1"/>
    <n v="1"/>
    <b v="0"/>
    <s v="Not Specified"/>
    <n v="45"/>
    <x v="4353"/>
  </r>
  <r>
    <s v="July"/>
    <x v="3"/>
    <n v="2"/>
    <b v="0"/>
    <s v="High"/>
    <n v="40"/>
    <x v="4354"/>
  </r>
  <r>
    <s v="July"/>
    <x v="0"/>
    <n v="0"/>
    <s v="FREE DELIVERY"/>
    <s v="High"/>
    <n v="20"/>
    <x v="4355"/>
  </r>
  <r>
    <s v="February"/>
    <x v="2"/>
    <n v="4"/>
    <b v="0"/>
    <s v="low"/>
    <n v="16"/>
    <x v="4356"/>
  </r>
  <r>
    <s v="April"/>
    <x v="1"/>
    <n v="9"/>
    <b v="0"/>
    <s v="low"/>
    <n v="50"/>
    <x v="4357"/>
  </r>
  <r>
    <s v="April"/>
    <x v="3"/>
    <n v="7"/>
    <b v="0"/>
    <s v="low"/>
    <n v="46"/>
    <x v="4358"/>
  </r>
  <r>
    <s v="November"/>
    <x v="3"/>
    <n v="2"/>
    <b v="0"/>
    <s v="Medium"/>
    <n v="39"/>
    <x v="4359"/>
  </r>
  <r>
    <s v="June"/>
    <x v="3"/>
    <n v="2"/>
    <b v="0"/>
    <s v="Critical"/>
    <n v="32"/>
    <x v="4360"/>
  </r>
  <r>
    <s v="January"/>
    <x v="3"/>
    <n v="7"/>
    <b v="0"/>
    <s v="low"/>
    <n v="1"/>
    <x v="4361"/>
  </r>
  <r>
    <s v="October"/>
    <x v="2"/>
    <n v="2"/>
    <b v="0"/>
    <s v="High"/>
    <n v="1"/>
    <x v="4362"/>
  </r>
  <r>
    <s v="October"/>
    <x v="1"/>
    <n v="2"/>
    <b v="0"/>
    <s v="Not Specified"/>
    <n v="48"/>
    <x v="4363"/>
  </r>
  <r>
    <s v="October"/>
    <x v="1"/>
    <n v="1"/>
    <b v="0"/>
    <s v="High"/>
    <n v="24"/>
    <x v="4364"/>
  </r>
  <r>
    <s v="March"/>
    <x v="2"/>
    <n v="1"/>
    <b v="0"/>
    <s v="Medium"/>
    <n v="15"/>
    <x v="4365"/>
  </r>
  <r>
    <s v="January"/>
    <x v="3"/>
    <n v="2"/>
    <b v="0"/>
    <s v="Medium"/>
    <n v="7"/>
    <x v="4366"/>
  </r>
  <r>
    <s v="October"/>
    <x v="1"/>
    <n v="2"/>
    <b v="0"/>
    <s v="Medium"/>
    <n v="7"/>
    <x v="4367"/>
  </r>
  <r>
    <s v="July"/>
    <x v="0"/>
    <n v="1"/>
    <b v="0"/>
    <s v="Not Specified"/>
    <n v="22"/>
    <x v="4368"/>
  </r>
  <r>
    <s v="July"/>
    <x v="0"/>
    <n v="1"/>
    <b v="0"/>
    <s v="Not Specified"/>
    <n v="41"/>
    <x v="4369"/>
  </r>
  <r>
    <s v="June"/>
    <x v="1"/>
    <n v="1"/>
    <b v="0"/>
    <s v="High"/>
    <n v="20"/>
    <x v="4370"/>
  </r>
  <r>
    <s v="December"/>
    <x v="0"/>
    <n v="1"/>
    <b v="0"/>
    <s v="High"/>
    <n v="12"/>
    <x v="4371"/>
  </r>
  <r>
    <s v="June"/>
    <x v="1"/>
    <n v="0"/>
    <s v="FREE DELIVERY"/>
    <s v="Critical"/>
    <n v="36"/>
    <x v="4372"/>
  </r>
  <r>
    <s v="May"/>
    <x v="1"/>
    <n v="1"/>
    <b v="0"/>
    <s v="High"/>
    <n v="2"/>
    <x v="4373"/>
  </r>
  <r>
    <s v="June"/>
    <x v="1"/>
    <n v="1"/>
    <b v="0"/>
    <s v="Not Specified"/>
    <n v="4"/>
    <x v="4374"/>
  </r>
  <r>
    <s v="October"/>
    <x v="0"/>
    <n v="3"/>
    <b v="0"/>
    <s v="High"/>
    <n v="24"/>
    <x v="4375"/>
  </r>
  <r>
    <s v="October"/>
    <x v="0"/>
    <n v="3"/>
    <b v="0"/>
    <s v="High"/>
    <n v="49"/>
    <x v="4376"/>
  </r>
  <r>
    <s v="October"/>
    <x v="0"/>
    <n v="2"/>
    <b v="0"/>
    <s v="High"/>
    <n v="36"/>
    <x v="4377"/>
  </r>
  <r>
    <s v="August"/>
    <x v="3"/>
    <n v="1"/>
    <b v="0"/>
    <s v="Medium"/>
    <n v="7"/>
    <x v="4378"/>
  </r>
  <r>
    <s v="October"/>
    <x v="1"/>
    <n v="2"/>
    <b v="0"/>
    <s v="High"/>
    <n v="8"/>
    <x v="4379"/>
  </r>
  <r>
    <s v="October"/>
    <x v="1"/>
    <n v="2"/>
    <b v="0"/>
    <s v="High"/>
    <n v="21"/>
    <x v="4380"/>
  </r>
  <r>
    <s v="February"/>
    <x v="3"/>
    <n v="2"/>
    <b v="0"/>
    <s v="Critical"/>
    <n v="44"/>
    <x v="4381"/>
  </r>
  <r>
    <s v="September"/>
    <x v="3"/>
    <n v="1"/>
    <b v="0"/>
    <s v="Critical"/>
    <n v="35"/>
    <x v="4382"/>
  </r>
  <r>
    <s v="September"/>
    <x v="3"/>
    <n v="1"/>
    <b v="0"/>
    <s v="Critical"/>
    <n v="38"/>
    <x v="4383"/>
  </r>
  <r>
    <s v="May"/>
    <x v="1"/>
    <n v="2"/>
    <b v="0"/>
    <s v="High"/>
    <n v="12"/>
    <x v="4384"/>
  </r>
  <r>
    <s v="September"/>
    <x v="3"/>
    <n v="0"/>
    <s v="FREE DELIVERY"/>
    <s v="low"/>
    <n v="6"/>
    <x v="4385"/>
  </r>
  <r>
    <s v="June"/>
    <x v="0"/>
    <n v="1"/>
    <b v="0"/>
    <s v="Medium"/>
    <n v="24"/>
    <x v="4386"/>
  </r>
  <r>
    <s v="February"/>
    <x v="0"/>
    <n v="2"/>
    <b v="0"/>
    <s v="Critical"/>
    <n v="21"/>
    <x v="4387"/>
  </r>
  <r>
    <s v="April"/>
    <x v="0"/>
    <n v="1"/>
    <b v="0"/>
    <s v="Critical"/>
    <n v="13"/>
    <x v="4388"/>
  </r>
  <r>
    <s v="July"/>
    <x v="0"/>
    <n v="0"/>
    <s v="FREE DELIVERY"/>
    <s v="Medium"/>
    <n v="41"/>
    <x v="4389"/>
  </r>
  <r>
    <s v="July"/>
    <x v="0"/>
    <n v="1"/>
    <b v="0"/>
    <s v="Medium"/>
    <n v="19"/>
    <x v="4390"/>
  </r>
  <r>
    <s v="August"/>
    <x v="1"/>
    <n v="1"/>
    <b v="0"/>
    <s v="Critical"/>
    <n v="47"/>
    <x v="4391"/>
  </r>
  <r>
    <s v="August"/>
    <x v="1"/>
    <n v="2"/>
    <b v="0"/>
    <s v="Critical"/>
    <n v="29"/>
    <x v="4392"/>
  </r>
  <r>
    <s v="May"/>
    <x v="0"/>
    <n v="1"/>
    <b v="0"/>
    <s v="Critical"/>
    <n v="41"/>
    <x v="4393"/>
  </r>
  <r>
    <s v="March"/>
    <x v="1"/>
    <n v="7"/>
    <b v="0"/>
    <s v="low"/>
    <n v="17"/>
    <x v="4394"/>
  </r>
  <r>
    <s v="March"/>
    <x v="2"/>
    <n v="1"/>
    <b v="0"/>
    <s v="High"/>
    <n v="37"/>
    <x v="4395"/>
  </r>
  <r>
    <s v="November"/>
    <x v="1"/>
    <n v="5"/>
    <b v="0"/>
    <s v="low"/>
    <n v="47"/>
    <x v="4396"/>
  </r>
  <r>
    <s v="November"/>
    <x v="1"/>
    <n v="4"/>
    <b v="0"/>
    <s v="low"/>
    <n v="36"/>
    <x v="4397"/>
  </r>
  <r>
    <s v="November"/>
    <x v="1"/>
    <n v="2"/>
    <b v="0"/>
    <s v="low"/>
    <n v="20"/>
    <x v="4398"/>
  </r>
  <r>
    <s v="November"/>
    <x v="2"/>
    <n v="1"/>
    <b v="0"/>
    <s v="High"/>
    <n v="14"/>
    <x v="4399"/>
  </r>
  <r>
    <s v="January"/>
    <x v="3"/>
    <n v="2"/>
    <b v="0"/>
    <s v="Medium"/>
    <n v="25"/>
    <x v="4400"/>
  </r>
  <r>
    <s v="January"/>
    <x v="3"/>
    <n v="2"/>
    <b v="0"/>
    <s v="Medium"/>
    <n v="20"/>
    <x v="4401"/>
  </r>
  <r>
    <s v="September"/>
    <x v="0"/>
    <n v="1"/>
    <b v="0"/>
    <s v="High"/>
    <n v="36"/>
    <x v="4402"/>
  </r>
  <r>
    <s v="September"/>
    <x v="0"/>
    <n v="0"/>
    <s v="FREE DELIVERY"/>
    <s v="High"/>
    <n v="43"/>
    <x v="4403"/>
  </r>
  <r>
    <s v="December"/>
    <x v="3"/>
    <n v="1"/>
    <b v="0"/>
    <s v="Medium"/>
    <n v="25"/>
    <x v="4404"/>
  </r>
  <r>
    <s v="January"/>
    <x v="3"/>
    <n v="2"/>
    <b v="0"/>
    <s v="Medium"/>
    <n v="24"/>
    <x v="4405"/>
  </r>
  <r>
    <s v="September"/>
    <x v="3"/>
    <n v="2"/>
    <b v="0"/>
    <s v="Not Specified"/>
    <n v="33"/>
    <x v="4406"/>
  </r>
  <r>
    <s v="May"/>
    <x v="2"/>
    <n v="1"/>
    <b v="0"/>
    <s v="Critical"/>
    <n v="28"/>
    <x v="4407"/>
  </r>
  <r>
    <s v="March"/>
    <x v="2"/>
    <n v="6"/>
    <b v="0"/>
    <s v="low"/>
    <n v="19"/>
    <x v="4408"/>
  </r>
  <r>
    <s v="December"/>
    <x v="3"/>
    <n v="2"/>
    <b v="0"/>
    <s v="low"/>
    <n v="26"/>
    <x v="4409"/>
  </r>
  <r>
    <s v="May"/>
    <x v="0"/>
    <n v="1"/>
    <b v="0"/>
    <s v="Medium"/>
    <n v="20"/>
    <x v="4410"/>
  </r>
  <r>
    <s v="October"/>
    <x v="0"/>
    <n v="0"/>
    <s v="FREE DELIVERY"/>
    <s v="Not Specified"/>
    <n v="31"/>
    <x v="4411"/>
  </r>
  <r>
    <s v="May"/>
    <x v="1"/>
    <n v="2"/>
    <b v="0"/>
    <s v="Critical"/>
    <n v="38"/>
    <x v="4412"/>
  </r>
  <r>
    <s v="April"/>
    <x v="1"/>
    <n v="3"/>
    <b v="0"/>
    <s v="Critical"/>
    <n v="48"/>
    <x v="4413"/>
  </r>
  <r>
    <s v="June"/>
    <x v="2"/>
    <n v="2"/>
    <b v="0"/>
    <s v="Critical"/>
    <n v="22"/>
    <x v="4414"/>
  </r>
  <r>
    <s v="February"/>
    <x v="1"/>
    <n v="2"/>
    <b v="0"/>
    <s v="low"/>
    <n v="1"/>
    <x v="4415"/>
  </r>
  <r>
    <s v="November"/>
    <x v="0"/>
    <n v="1"/>
    <b v="0"/>
    <s v="Medium"/>
    <n v="1"/>
    <x v="4416"/>
  </r>
  <r>
    <s v="February"/>
    <x v="2"/>
    <n v="2"/>
    <b v="0"/>
    <s v="High"/>
    <n v="27"/>
    <x v="4417"/>
  </r>
  <r>
    <s v="May"/>
    <x v="0"/>
    <n v="1"/>
    <b v="0"/>
    <s v="High"/>
    <n v="3"/>
    <x v="4418"/>
  </r>
  <r>
    <s v="March"/>
    <x v="0"/>
    <n v="1"/>
    <b v="0"/>
    <s v="Medium"/>
    <n v="25"/>
    <x v="4419"/>
  </r>
  <r>
    <s v="April"/>
    <x v="0"/>
    <n v="1"/>
    <b v="0"/>
    <s v="Not Specified"/>
    <n v="6"/>
    <x v="4420"/>
  </r>
  <r>
    <s v="April"/>
    <x v="3"/>
    <n v="2"/>
    <b v="0"/>
    <s v="Medium"/>
    <n v="30"/>
    <x v="4421"/>
  </r>
  <r>
    <s v="June"/>
    <x v="3"/>
    <n v="1"/>
    <b v="0"/>
    <s v="Critical"/>
    <n v="20"/>
    <x v="4422"/>
  </r>
  <r>
    <s v="July"/>
    <x v="0"/>
    <n v="1"/>
    <b v="0"/>
    <s v="High"/>
    <n v="30"/>
    <x v="4423"/>
  </r>
  <r>
    <s v="December"/>
    <x v="3"/>
    <n v="3"/>
    <b v="0"/>
    <s v="Medium"/>
    <n v="13"/>
    <x v="4424"/>
  </r>
  <r>
    <s v="October"/>
    <x v="0"/>
    <n v="5"/>
    <b v="0"/>
    <s v="low"/>
    <n v="46"/>
    <x v="4425"/>
  </r>
  <r>
    <s v="June"/>
    <x v="3"/>
    <n v="1"/>
    <b v="0"/>
    <s v="Medium"/>
    <n v="31"/>
    <x v="4426"/>
  </r>
  <r>
    <s v="September"/>
    <x v="3"/>
    <n v="1"/>
    <b v="0"/>
    <s v="High"/>
    <n v="26"/>
    <x v="4427"/>
  </r>
  <r>
    <s v="July"/>
    <x v="2"/>
    <n v="2"/>
    <b v="0"/>
    <s v="low"/>
    <n v="9"/>
    <x v="4428"/>
  </r>
  <r>
    <s v="February"/>
    <x v="2"/>
    <n v="1"/>
    <b v="0"/>
    <s v="Medium"/>
    <n v="20"/>
    <x v="4429"/>
  </r>
  <r>
    <s v="May"/>
    <x v="1"/>
    <n v="2"/>
    <b v="0"/>
    <s v="High"/>
    <n v="33"/>
    <x v="4430"/>
  </r>
  <r>
    <s v="December"/>
    <x v="2"/>
    <n v="2"/>
    <b v="0"/>
    <s v="Critical"/>
    <n v="35"/>
    <x v="4431"/>
  </r>
  <r>
    <s v="February"/>
    <x v="2"/>
    <n v="2"/>
    <b v="0"/>
    <s v="Critical"/>
    <n v="4"/>
    <x v="4432"/>
  </r>
  <r>
    <s v="April"/>
    <x v="3"/>
    <n v="2"/>
    <b v="0"/>
    <s v="Not Specified"/>
    <n v="33"/>
    <x v="4433"/>
  </r>
  <r>
    <s v="December"/>
    <x v="0"/>
    <n v="2"/>
    <b v="0"/>
    <s v="Not Specified"/>
    <n v="30"/>
    <x v="4434"/>
  </r>
  <r>
    <s v="September"/>
    <x v="0"/>
    <n v="5"/>
    <b v="0"/>
    <s v="low"/>
    <n v="45"/>
    <x v="4435"/>
  </r>
  <r>
    <s v="August"/>
    <x v="1"/>
    <n v="2"/>
    <b v="0"/>
    <s v="High"/>
    <n v="30"/>
    <x v="4436"/>
  </r>
  <r>
    <s v="January"/>
    <x v="3"/>
    <n v="1"/>
    <b v="0"/>
    <s v="Critical"/>
    <n v="18"/>
    <x v="4437"/>
  </r>
  <r>
    <s v="January"/>
    <x v="2"/>
    <n v="1"/>
    <b v="0"/>
    <s v="Not Specified"/>
    <n v="43"/>
    <x v="4438"/>
  </r>
  <r>
    <s v="August"/>
    <x v="0"/>
    <n v="2"/>
    <b v="0"/>
    <s v="High"/>
    <n v="34"/>
    <x v="4439"/>
  </r>
  <r>
    <s v="June"/>
    <x v="2"/>
    <n v="2"/>
    <b v="0"/>
    <s v="Critical"/>
    <n v="27"/>
    <x v="4440"/>
  </r>
  <r>
    <s v="April"/>
    <x v="2"/>
    <n v="1"/>
    <b v="0"/>
    <s v="Critical"/>
    <n v="8"/>
    <x v="4441"/>
  </r>
  <r>
    <s v="August"/>
    <x v="1"/>
    <n v="0"/>
    <s v="FREE DELIVERY"/>
    <s v="Not Specified"/>
    <n v="47"/>
    <x v="4442"/>
  </r>
  <r>
    <s v="December"/>
    <x v="0"/>
    <n v="2"/>
    <b v="0"/>
    <s v="High"/>
    <n v="42"/>
    <x v="4443"/>
  </r>
  <r>
    <s v="May"/>
    <x v="0"/>
    <n v="1"/>
    <b v="0"/>
    <s v="Not Specified"/>
    <n v="47"/>
    <x v="4444"/>
  </r>
  <r>
    <s v="May"/>
    <x v="2"/>
    <n v="2"/>
    <b v="0"/>
    <s v="Not Specified"/>
    <n v="16"/>
    <x v="4445"/>
  </r>
  <r>
    <s v="August"/>
    <x v="1"/>
    <n v="2"/>
    <b v="0"/>
    <s v="Critical"/>
    <n v="19"/>
    <x v="4446"/>
  </r>
  <r>
    <s v="July"/>
    <x v="2"/>
    <n v="0"/>
    <s v="FREE DELIVERY"/>
    <s v="low"/>
    <n v="19"/>
    <x v="4447"/>
  </r>
  <r>
    <s v="September"/>
    <x v="1"/>
    <n v="0"/>
    <s v="FREE DELIVERY"/>
    <s v="Critical"/>
    <n v="23"/>
    <x v="4448"/>
  </r>
  <r>
    <s v="June"/>
    <x v="3"/>
    <n v="0"/>
    <s v="FREE DELIVERY"/>
    <s v="Critical"/>
    <n v="41"/>
    <x v="1877"/>
  </r>
  <r>
    <s v="January"/>
    <x v="3"/>
    <n v="1"/>
    <b v="0"/>
    <s v="High"/>
    <n v="34"/>
    <x v="4449"/>
  </r>
  <r>
    <s v="January"/>
    <x v="1"/>
    <n v="2"/>
    <b v="0"/>
    <s v="Not Specified"/>
    <n v="44"/>
    <x v="4450"/>
  </r>
  <r>
    <s v="February"/>
    <x v="1"/>
    <n v="2"/>
    <b v="0"/>
    <s v="Not Specified"/>
    <n v="23"/>
    <x v="4451"/>
  </r>
  <r>
    <s v="September"/>
    <x v="1"/>
    <n v="3"/>
    <b v="0"/>
    <s v="High"/>
    <n v="9"/>
    <x v="4452"/>
  </r>
  <r>
    <s v="September"/>
    <x v="0"/>
    <n v="5"/>
    <b v="0"/>
    <s v="low"/>
    <n v="20"/>
    <x v="4453"/>
  </r>
  <r>
    <s v="May"/>
    <x v="0"/>
    <n v="4"/>
    <b v="0"/>
    <s v="low"/>
    <n v="44"/>
    <x v="4454"/>
  </r>
  <r>
    <s v="November"/>
    <x v="0"/>
    <n v="1"/>
    <b v="0"/>
    <s v="Medium"/>
    <n v="8"/>
    <x v="4455"/>
  </r>
  <r>
    <s v="August"/>
    <x v="3"/>
    <n v="1"/>
    <b v="0"/>
    <s v="Medium"/>
    <n v="26"/>
    <x v="4456"/>
  </r>
  <r>
    <s v="October"/>
    <x v="2"/>
    <n v="1"/>
    <b v="0"/>
    <s v="High"/>
    <n v="19"/>
    <x v="4457"/>
  </r>
  <r>
    <s v="November"/>
    <x v="3"/>
    <n v="0"/>
    <s v="FREE DELIVERY"/>
    <s v="Critical"/>
    <n v="24"/>
    <x v="4458"/>
  </r>
  <r>
    <s v="November"/>
    <x v="0"/>
    <n v="2"/>
    <b v="0"/>
    <s v="Medium"/>
    <n v="46"/>
    <x v="4459"/>
  </r>
  <r>
    <s v="January"/>
    <x v="0"/>
    <n v="1"/>
    <b v="0"/>
    <s v="Not Specified"/>
    <n v="3"/>
    <x v="4460"/>
  </r>
  <r>
    <s v="September"/>
    <x v="1"/>
    <n v="1"/>
    <b v="0"/>
    <s v="Critical"/>
    <n v="9"/>
    <x v="4461"/>
  </r>
  <r>
    <s v="August"/>
    <x v="1"/>
    <n v="2"/>
    <b v="0"/>
    <s v="High"/>
    <n v="16"/>
    <x v="4462"/>
  </r>
  <r>
    <s v="September"/>
    <x v="0"/>
    <n v="3"/>
    <b v="0"/>
    <s v="Not Specified"/>
    <n v="7"/>
    <x v="4463"/>
  </r>
  <r>
    <s v="May"/>
    <x v="1"/>
    <n v="0"/>
    <s v="FREE DELIVERY"/>
    <s v="low"/>
    <n v="24"/>
    <x v="4464"/>
  </r>
  <r>
    <s v="October"/>
    <x v="1"/>
    <n v="2"/>
    <b v="0"/>
    <s v="Critical"/>
    <n v="20"/>
    <x v="4465"/>
  </r>
  <r>
    <s v="September"/>
    <x v="1"/>
    <n v="1"/>
    <b v="0"/>
    <s v="Medium"/>
    <n v="6"/>
    <x v="4466"/>
  </r>
  <r>
    <s v="June"/>
    <x v="1"/>
    <n v="2"/>
    <b v="0"/>
    <s v="High"/>
    <n v="43"/>
    <x v="4467"/>
  </r>
  <r>
    <s v="April"/>
    <x v="3"/>
    <n v="2"/>
    <b v="0"/>
    <s v="Critical"/>
    <n v="28"/>
    <x v="4468"/>
  </r>
  <r>
    <s v="August"/>
    <x v="2"/>
    <n v="9"/>
    <b v="0"/>
    <s v="low"/>
    <n v="2"/>
    <x v="4469"/>
  </r>
  <r>
    <s v="October"/>
    <x v="1"/>
    <n v="2"/>
    <b v="0"/>
    <s v="High"/>
    <n v="13"/>
    <x v="4470"/>
  </r>
  <r>
    <s v="August"/>
    <x v="2"/>
    <n v="1"/>
    <b v="0"/>
    <s v="Not Specified"/>
    <n v="10"/>
    <x v="4471"/>
  </r>
  <r>
    <s v="June"/>
    <x v="3"/>
    <n v="1"/>
    <b v="0"/>
    <s v="Critical"/>
    <n v="2"/>
    <x v="4472"/>
  </r>
  <r>
    <s v="October"/>
    <x v="3"/>
    <n v="0"/>
    <s v="FREE DELIVERY"/>
    <s v="High"/>
    <n v="5"/>
    <x v="4473"/>
  </r>
  <r>
    <s v="December"/>
    <x v="1"/>
    <n v="1"/>
    <b v="0"/>
    <s v="High"/>
    <n v="4"/>
    <x v="4474"/>
  </r>
  <r>
    <s v="November"/>
    <x v="2"/>
    <n v="2"/>
    <b v="0"/>
    <s v="Medium"/>
    <n v="13"/>
    <x v="4475"/>
  </r>
  <r>
    <s v="June"/>
    <x v="3"/>
    <n v="1"/>
    <b v="0"/>
    <s v="Medium"/>
    <n v="39"/>
    <x v="4476"/>
  </r>
  <r>
    <s v="May"/>
    <x v="3"/>
    <n v="3"/>
    <b v="0"/>
    <s v="Medium"/>
    <n v="41"/>
    <x v="4477"/>
  </r>
  <r>
    <s v="August"/>
    <x v="2"/>
    <n v="7"/>
    <b v="0"/>
    <s v="low"/>
    <n v="49"/>
    <x v="4478"/>
  </r>
  <r>
    <s v="June"/>
    <x v="1"/>
    <n v="1"/>
    <b v="0"/>
    <s v="Not Specified"/>
    <n v="13"/>
    <x v="4479"/>
  </r>
  <r>
    <s v="February"/>
    <x v="3"/>
    <n v="2"/>
    <b v="0"/>
    <s v="High"/>
    <n v="49"/>
    <x v="4480"/>
  </r>
  <r>
    <s v="September"/>
    <x v="1"/>
    <n v="2"/>
    <b v="0"/>
    <s v="High"/>
    <n v="15"/>
    <x v="4481"/>
  </r>
  <r>
    <s v="April"/>
    <x v="2"/>
    <n v="4"/>
    <b v="0"/>
    <s v="low"/>
    <n v="16"/>
    <x v="4482"/>
  </r>
  <r>
    <s v="January"/>
    <x v="0"/>
    <n v="1"/>
    <b v="0"/>
    <s v="Not Specified"/>
    <n v="39"/>
    <x v="4483"/>
  </r>
  <r>
    <s v="April"/>
    <x v="0"/>
    <n v="0"/>
    <s v="FREE DELIVERY"/>
    <s v="High"/>
    <n v="39"/>
    <x v="4484"/>
  </r>
  <r>
    <s v="March"/>
    <x v="3"/>
    <n v="1"/>
    <b v="0"/>
    <s v="Medium"/>
    <n v="38"/>
    <x v="4485"/>
  </r>
  <r>
    <s v="November"/>
    <x v="2"/>
    <n v="1"/>
    <b v="0"/>
    <s v="High"/>
    <n v="47"/>
    <x v="4486"/>
  </r>
  <r>
    <s v="May"/>
    <x v="1"/>
    <n v="1"/>
    <b v="0"/>
    <s v="Critical"/>
    <n v="39"/>
    <x v="4487"/>
  </r>
  <r>
    <s v="May"/>
    <x v="1"/>
    <n v="0"/>
    <s v="FREE DELIVERY"/>
    <s v="Critical"/>
    <n v="8"/>
    <x v="4488"/>
  </r>
  <r>
    <s v="November"/>
    <x v="3"/>
    <n v="1"/>
    <b v="0"/>
    <s v="High"/>
    <n v="17"/>
    <x v="4489"/>
  </r>
  <r>
    <s v="November"/>
    <x v="3"/>
    <n v="1"/>
    <b v="0"/>
    <s v="High"/>
    <n v="11"/>
    <x v="4490"/>
  </r>
  <r>
    <s v="November"/>
    <x v="3"/>
    <n v="2"/>
    <b v="0"/>
    <s v="High"/>
    <n v="49"/>
    <x v="4491"/>
  </r>
  <r>
    <s v="August"/>
    <x v="2"/>
    <n v="2"/>
    <b v="0"/>
    <s v="low"/>
    <n v="4"/>
    <x v="4492"/>
  </r>
  <r>
    <s v="August"/>
    <x v="2"/>
    <n v="5"/>
    <b v="0"/>
    <s v="low"/>
    <n v="17"/>
    <x v="4493"/>
  </r>
  <r>
    <s v="May"/>
    <x v="0"/>
    <n v="2"/>
    <b v="0"/>
    <s v="Not Specified"/>
    <n v="12"/>
    <x v="4494"/>
  </r>
  <r>
    <s v="February"/>
    <x v="0"/>
    <n v="0"/>
    <s v="FREE DELIVERY"/>
    <s v="Critical"/>
    <n v="40"/>
    <x v="4495"/>
  </r>
  <r>
    <s v="February"/>
    <x v="0"/>
    <n v="0"/>
    <s v="FREE DELIVERY"/>
    <s v="Critical"/>
    <n v="26"/>
    <x v="4496"/>
  </r>
  <r>
    <s v="March"/>
    <x v="0"/>
    <n v="1"/>
    <b v="0"/>
    <s v="Critical"/>
    <n v="31"/>
    <x v="4497"/>
  </r>
  <r>
    <s v="July"/>
    <x v="2"/>
    <n v="2"/>
    <b v="0"/>
    <s v="Critical"/>
    <n v="20"/>
    <x v="4498"/>
  </r>
  <r>
    <s v="July"/>
    <x v="2"/>
    <n v="3"/>
    <b v="0"/>
    <s v="Critical"/>
    <n v="41"/>
    <x v="4499"/>
  </r>
  <r>
    <s v="October"/>
    <x v="1"/>
    <n v="2"/>
    <b v="0"/>
    <s v="High"/>
    <n v="9"/>
    <x v="4500"/>
  </r>
  <r>
    <s v="October"/>
    <x v="1"/>
    <n v="2"/>
    <b v="0"/>
    <s v="High"/>
    <n v="14"/>
    <x v="4501"/>
  </r>
  <r>
    <s v="August"/>
    <x v="0"/>
    <n v="1"/>
    <b v="0"/>
    <s v="Medium"/>
    <n v="11"/>
    <x v="4502"/>
  </r>
  <r>
    <s v="November"/>
    <x v="3"/>
    <n v="0"/>
    <s v="FREE DELIVERY"/>
    <s v="High"/>
    <n v="21"/>
    <x v="4503"/>
  </r>
  <r>
    <s v="December"/>
    <x v="3"/>
    <n v="1"/>
    <b v="0"/>
    <s v="Not Specified"/>
    <n v="8"/>
    <x v="4504"/>
  </r>
  <r>
    <s v="April"/>
    <x v="1"/>
    <n v="2"/>
    <b v="0"/>
    <s v="Critical"/>
    <n v="30"/>
    <x v="4505"/>
  </r>
  <r>
    <s v="April"/>
    <x v="1"/>
    <n v="3"/>
    <b v="0"/>
    <s v="Critical"/>
    <n v="1"/>
    <x v="3640"/>
  </r>
  <r>
    <s v="April"/>
    <x v="2"/>
    <n v="2"/>
    <b v="0"/>
    <s v="Not Specified"/>
    <n v="38"/>
    <x v="4506"/>
  </r>
  <r>
    <s v="April"/>
    <x v="2"/>
    <n v="2"/>
    <b v="0"/>
    <s v="Not Specified"/>
    <n v="40"/>
    <x v="4507"/>
  </r>
  <r>
    <s v="June"/>
    <x v="1"/>
    <n v="1"/>
    <b v="0"/>
    <s v="Not Specified"/>
    <n v="2"/>
    <x v="4508"/>
  </r>
  <r>
    <s v="June"/>
    <x v="1"/>
    <n v="1"/>
    <b v="0"/>
    <s v="Not Specified"/>
    <n v="48"/>
    <x v="4509"/>
  </r>
  <r>
    <s v="April"/>
    <x v="3"/>
    <n v="2"/>
    <b v="0"/>
    <s v="High"/>
    <n v="33"/>
    <x v="4510"/>
  </r>
  <r>
    <s v="June"/>
    <x v="2"/>
    <n v="1"/>
    <b v="0"/>
    <s v="Medium"/>
    <n v="27"/>
    <x v="4511"/>
  </r>
  <r>
    <s v="January"/>
    <x v="0"/>
    <n v="1"/>
    <b v="0"/>
    <s v="High"/>
    <n v="5"/>
    <x v="4512"/>
  </r>
  <r>
    <s v="January"/>
    <x v="0"/>
    <n v="3"/>
    <b v="0"/>
    <s v="High"/>
    <n v="48"/>
    <x v="4513"/>
  </r>
  <r>
    <s v="September"/>
    <x v="1"/>
    <n v="2"/>
    <b v="0"/>
    <s v="Not Specified"/>
    <n v="7"/>
    <x v="4514"/>
  </r>
  <r>
    <s v="October"/>
    <x v="3"/>
    <n v="0"/>
    <s v="FREE DELIVERY"/>
    <s v="Medium"/>
    <n v="34"/>
    <x v="4515"/>
  </r>
  <r>
    <s v="October"/>
    <x v="3"/>
    <n v="1"/>
    <b v="0"/>
    <s v="Medium"/>
    <n v="36"/>
    <x v="4516"/>
  </r>
  <r>
    <s v="November"/>
    <x v="2"/>
    <n v="0"/>
    <s v="FREE DELIVERY"/>
    <s v="Medium"/>
    <n v="9"/>
    <x v="4517"/>
  </r>
  <r>
    <s v="December"/>
    <x v="1"/>
    <n v="2"/>
    <b v="0"/>
    <s v="Critical"/>
    <n v="47"/>
    <x v="4518"/>
  </r>
  <r>
    <s v="December"/>
    <x v="1"/>
    <n v="2"/>
    <b v="0"/>
    <s v="Critical"/>
    <n v="21"/>
    <x v="4519"/>
  </r>
  <r>
    <s v="February"/>
    <x v="3"/>
    <n v="2"/>
    <b v="0"/>
    <s v="Not Specified"/>
    <n v="6"/>
    <x v="4520"/>
  </r>
  <r>
    <s v="February"/>
    <x v="3"/>
    <n v="1"/>
    <b v="0"/>
    <s v="Not Specified"/>
    <n v="40"/>
    <x v="4521"/>
  </r>
  <r>
    <s v="July"/>
    <x v="0"/>
    <n v="2"/>
    <b v="0"/>
    <s v="Critical"/>
    <n v="39"/>
    <x v="4522"/>
  </r>
  <r>
    <s v="April"/>
    <x v="2"/>
    <n v="3"/>
    <b v="0"/>
    <s v="Not Specified"/>
    <n v="33"/>
    <x v="4523"/>
  </r>
  <r>
    <s v="July"/>
    <x v="2"/>
    <n v="0"/>
    <s v="FREE DELIVERY"/>
    <s v="Not Specified"/>
    <n v="39"/>
    <x v="4524"/>
  </r>
  <r>
    <s v="July"/>
    <x v="2"/>
    <n v="3"/>
    <b v="0"/>
    <s v="Not Specified"/>
    <n v="8"/>
    <x v="1261"/>
  </r>
  <r>
    <s v="August"/>
    <x v="1"/>
    <n v="4"/>
    <b v="0"/>
    <s v="low"/>
    <n v="7"/>
    <x v="4525"/>
  </r>
  <r>
    <s v="March"/>
    <x v="0"/>
    <n v="4"/>
    <b v="0"/>
    <s v="low"/>
    <n v="4"/>
    <x v="4526"/>
  </r>
  <r>
    <s v="March"/>
    <x v="3"/>
    <n v="1"/>
    <b v="0"/>
    <s v="Critical"/>
    <n v="25"/>
    <x v="4527"/>
  </r>
  <r>
    <s v="August"/>
    <x v="0"/>
    <n v="2"/>
    <b v="0"/>
    <s v="High"/>
    <n v="48"/>
    <x v="4528"/>
  </r>
  <r>
    <s v="March"/>
    <x v="2"/>
    <n v="1"/>
    <b v="0"/>
    <s v="Not Specified"/>
    <n v="42"/>
    <x v="4529"/>
  </r>
  <r>
    <s v="March"/>
    <x v="2"/>
    <n v="2"/>
    <b v="0"/>
    <s v="Not Specified"/>
    <n v="21"/>
    <x v="4530"/>
  </r>
  <r>
    <s v="March"/>
    <x v="2"/>
    <n v="2"/>
    <b v="0"/>
    <s v="Not Specified"/>
    <n v="14"/>
    <x v="4531"/>
  </r>
  <r>
    <s v="March"/>
    <x v="2"/>
    <n v="0"/>
    <s v="FREE DELIVERY"/>
    <s v="Not Specified"/>
    <n v="18"/>
    <x v="4532"/>
  </r>
  <r>
    <s v="December"/>
    <x v="0"/>
    <n v="1"/>
    <b v="0"/>
    <s v="High"/>
    <n v="15"/>
    <x v="4533"/>
  </r>
  <r>
    <s v="December"/>
    <x v="0"/>
    <n v="2"/>
    <b v="0"/>
    <s v="High"/>
    <n v="3"/>
    <x v="4534"/>
  </r>
  <r>
    <s v="December"/>
    <x v="0"/>
    <n v="3"/>
    <b v="0"/>
    <s v="High"/>
    <n v="23"/>
    <x v="4535"/>
  </r>
  <r>
    <s v="June"/>
    <x v="1"/>
    <n v="1"/>
    <b v="0"/>
    <s v="Medium"/>
    <n v="41"/>
    <x v="4536"/>
  </r>
  <r>
    <s v="April"/>
    <x v="2"/>
    <n v="5"/>
    <b v="0"/>
    <s v="low"/>
    <n v="35"/>
    <x v="4537"/>
  </r>
  <r>
    <s v="September"/>
    <x v="0"/>
    <n v="1"/>
    <b v="0"/>
    <s v="Not Specified"/>
    <n v="31"/>
    <x v="4538"/>
  </r>
  <r>
    <s v="September"/>
    <x v="0"/>
    <n v="3"/>
    <b v="0"/>
    <s v="Not Specified"/>
    <n v="36"/>
    <x v="4539"/>
  </r>
  <r>
    <s v="September"/>
    <x v="0"/>
    <n v="2"/>
    <b v="0"/>
    <s v="Not Specified"/>
    <n v="8"/>
    <x v="4540"/>
  </r>
  <r>
    <s v="May"/>
    <x v="1"/>
    <n v="2"/>
    <b v="0"/>
    <s v="Medium"/>
    <n v="7"/>
    <x v="4541"/>
  </r>
  <r>
    <s v="April"/>
    <x v="3"/>
    <n v="2"/>
    <b v="0"/>
    <s v="High"/>
    <n v="30"/>
    <x v="4542"/>
  </r>
  <r>
    <s v="April"/>
    <x v="3"/>
    <n v="1"/>
    <b v="0"/>
    <s v="High"/>
    <n v="7"/>
    <x v="4543"/>
  </r>
  <r>
    <s v="July"/>
    <x v="2"/>
    <n v="1"/>
    <b v="0"/>
    <s v="Medium"/>
    <n v="43"/>
    <x v="4544"/>
  </r>
  <r>
    <s v="July"/>
    <x v="2"/>
    <n v="1"/>
    <b v="0"/>
    <s v="Medium"/>
    <n v="38"/>
    <x v="3486"/>
  </r>
  <r>
    <s v="November"/>
    <x v="0"/>
    <n v="1"/>
    <b v="0"/>
    <s v="High"/>
    <n v="45"/>
    <x v="4545"/>
  </r>
  <r>
    <s v="October"/>
    <x v="0"/>
    <n v="1"/>
    <b v="0"/>
    <s v="High"/>
    <n v="37"/>
    <x v="4546"/>
  </r>
  <r>
    <s v="October"/>
    <x v="0"/>
    <n v="2"/>
    <b v="0"/>
    <s v="High"/>
    <n v="30"/>
    <x v="4547"/>
  </r>
  <r>
    <s v="February"/>
    <x v="3"/>
    <n v="1"/>
    <b v="0"/>
    <s v="High"/>
    <n v="41"/>
    <x v="4548"/>
  </r>
  <r>
    <s v="December"/>
    <x v="2"/>
    <n v="1"/>
    <b v="0"/>
    <s v="High"/>
    <n v="12"/>
    <x v="4549"/>
  </r>
  <r>
    <s v="May"/>
    <x v="0"/>
    <n v="1"/>
    <b v="0"/>
    <s v="Not Specified"/>
    <n v="33"/>
    <x v="4550"/>
  </r>
  <r>
    <s v="May"/>
    <x v="0"/>
    <n v="2"/>
    <b v="0"/>
    <s v="Not Specified"/>
    <n v="36"/>
    <x v="4551"/>
  </r>
  <r>
    <s v="August"/>
    <x v="3"/>
    <n v="2"/>
    <b v="0"/>
    <s v="Critical"/>
    <n v="36"/>
    <x v="4552"/>
  </r>
  <r>
    <s v="August"/>
    <x v="3"/>
    <n v="1"/>
    <b v="0"/>
    <s v="Critical"/>
    <n v="47"/>
    <x v="4553"/>
  </r>
  <r>
    <s v="December"/>
    <x v="0"/>
    <n v="7"/>
    <b v="0"/>
    <s v="low"/>
    <n v="27"/>
    <x v="4554"/>
  </r>
  <r>
    <s v="December"/>
    <x v="0"/>
    <n v="2"/>
    <b v="0"/>
    <s v="low"/>
    <n v="24"/>
    <x v="4555"/>
  </r>
  <r>
    <s v="February"/>
    <x v="0"/>
    <n v="2"/>
    <b v="0"/>
    <s v="Not Specified"/>
    <n v="32"/>
    <x v="4556"/>
  </r>
  <r>
    <s v="August"/>
    <x v="0"/>
    <n v="2"/>
    <b v="0"/>
    <s v="High"/>
    <n v="12"/>
    <x v="4557"/>
  </r>
  <r>
    <s v="August"/>
    <x v="0"/>
    <n v="2"/>
    <b v="0"/>
    <s v="Not Specified"/>
    <n v="4"/>
    <x v="4558"/>
  </r>
  <r>
    <s v="July"/>
    <x v="2"/>
    <n v="2"/>
    <b v="0"/>
    <s v="High"/>
    <n v="46"/>
    <x v="4559"/>
  </r>
  <r>
    <s v="July"/>
    <x v="1"/>
    <n v="1"/>
    <b v="0"/>
    <s v="Critical"/>
    <n v="27"/>
    <x v="4560"/>
  </r>
  <r>
    <s v="September"/>
    <x v="3"/>
    <n v="0"/>
    <s v="FREE DELIVERY"/>
    <s v="Critical"/>
    <n v="16"/>
    <x v="4561"/>
  </r>
  <r>
    <s v="November"/>
    <x v="1"/>
    <n v="2"/>
    <b v="0"/>
    <s v="High"/>
    <n v="43"/>
    <x v="4562"/>
  </r>
  <r>
    <s v="July"/>
    <x v="2"/>
    <n v="1"/>
    <b v="0"/>
    <s v="Medium"/>
    <n v="1"/>
    <x v="4563"/>
  </r>
  <r>
    <s v="July"/>
    <x v="2"/>
    <n v="2"/>
    <b v="0"/>
    <s v="Medium"/>
    <n v="48"/>
    <x v="4564"/>
  </r>
  <r>
    <s v="July"/>
    <x v="0"/>
    <n v="2"/>
    <b v="0"/>
    <s v="High"/>
    <n v="37"/>
    <x v="4565"/>
  </r>
  <r>
    <s v="November"/>
    <x v="2"/>
    <n v="0"/>
    <s v="FREE DELIVERY"/>
    <s v="Medium"/>
    <n v="8"/>
    <x v="4566"/>
  </r>
  <r>
    <s v="January"/>
    <x v="3"/>
    <n v="2"/>
    <b v="0"/>
    <s v="Medium"/>
    <n v="33"/>
    <x v="4567"/>
  </r>
  <r>
    <s v="April"/>
    <x v="3"/>
    <n v="3"/>
    <b v="0"/>
    <s v="Not Specified"/>
    <n v="33"/>
    <x v="4568"/>
  </r>
  <r>
    <s v="December"/>
    <x v="0"/>
    <n v="0"/>
    <s v="FREE DELIVERY"/>
    <s v="Not Specified"/>
    <n v="25"/>
    <x v="4569"/>
  </r>
  <r>
    <s v="December"/>
    <x v="0"/>
    <n v="2"/>
    <b v="0"/>
    <s v="Not Specified"/>
    <n v="44"/>
    <x v="4570"/>
  </r>
  <r>
    <s v="April"/>
    <x v="1"/>
    <n v="2"/>
    <b v="0"/>
    <s v="Critical"/>
    <n v="11"/>
    <x v="4571"/>
  </r>
  <r>
    <s v="September"/>
    <x v="3"/>
    <n v="1"/>
    <b v="0"/>
    <s v="Not Specified"/>
    <n v="50"/>
    <x v="4572"/>
  </r>
  <r>
    <s v="November"/>
    <x v="3"/>
    <n v="2"/>
    <b v="0"/>
    <s v="low"/>
    <n v="6"/>
    <x v="4573"/>
  </r>
  <r>
    <s v="November"/>
    <x v="3"/>
    <n v="4"/>
    <b v="0"/>
    <s v="low"/>
    <n v="30"/>
    <x v="4574"/>
  </r>
  <r>
    <s v="November"/>
    <x v="3"/>
    <n v="7"/>
    <b v="0"/>
    <s v="low"/>
    <n v="40"/>
    <x v="4575"/>
  </r>
  <r>
    <s v="December"/>
    <x v="0"/>
    <n v="1"/>
    <b v="0"/>
    <s v="Not Specified"/>
    <n v="40"/>
    <x v="4576"/>
  </r>
  <r>
    <s v="July"/>
    <x v="1"/>
    <n v="2"/>
    <b v="0"/>
    <s v="Not Specified"/>
    <n v="3"/>
    <x v="4577"/>
  </r>
  <r>
    <s v="November"/>
    <x v="1"/>
    <n v="1"/>
    <b v="0"/>
    <s v="Not Specified"/>
    <n v="45"/>
    <x v="4578"/>
  </r>
  <r>
    <s v="November"/>
    <x v="1"/>
    <n v="2"/>
    <b v="0"/>
    <s v="High"/>
    <n v="1"/>
    <x v="4579"/>
  </r>
  <r>
    <s v="March"/>
    <x v="3"/>
    <n v="3"/>
    <b v="0"/>
    <s v="Medium"/>
    <n v="1"/>
    <x v="4580"/>
  </r>
  <r>
    <s v="June"/>
    <x v="2"/>
    <n v="3"/>
    <b v="0"/>
    <s v="Medium"/>
    <n v="7"/>
    <x v="4581"/>
  </r>
  <r>
    <s v="January"/>
    <x v="2"/>
    <n v="1"/>
    <b v="0"/>
    <s v="Medium"/>
    <n v="34"/>
    <x v="4582"/>
  </r>
  <r>
    <s v="November"/>
    <x v="1"/>
    <n v="1"/>
    <b v="0"/>
    <s v="Not Specified"/>
    <n v="16"/>
    <x v="4583"/>
  </r>
  <r>
    <s v="April"/>
    <x v="1"/>
    <n v="1"/>
    <b v="0"/>
    <s v="Critical"/>
    <n v="42"/>
    <x v="4584"/>
  </r>
  <r>
    <s v="April"/>
    <x v="1"/>
    <n v="2"/>
    <b v="0"/>
    <s v="Critical"/>
    <n v="10"/>
    <x v="4585"/>
  </r>
  <r>
    <s v="April"/>
    <x v="1"/>
    <n v="1"/>
    <b v="0"/>
    <s v="Critical"/>
    <n v="32"/>
    <x v="4586"/>
  </r>
  <r>
    <s v="August"/>
    <x v="0"/>
    <n v="2"/>
    <b v="0"/>
    <s v="Medium"/>
    <n v="24"/>
    <x v="4587"/>
  </r>
  <r>
    <s v="November"/>
    <x v="3"/>
    <n v="7"/>
    <b v="0"/>
    <s v="low"/>
    <n v="33"/>
    <x v="4588"/>
  </r>
  <r>
    <s v="February"/>
    <x v="1"/>
    <n v="2"/>
    <b v="0"/>
    <s v="Not Specified"/>
    <n v="12"/>
    <x v="4589"/>
  </r>
  <r>
    <s v="June"/>
    <x v="0"/>
    <n v="2"/>
    <b v="0"/>
    <s v="Not Specified"/>
    <n v="43"/>
    <x v="2617"/>
  </r>
  <r>
    <s v="August"/>
    <x v="1"/>
    <n v="1"/>
    <b v="0"/>
    <s v="Not Specified"/>
    <n v="22"/>
    <x v="4590"/>
  </r>
  <r>
    <s v="August"/>
    <x v="1"/>
    <n v="2"/>
    <b v="0"/>
    <s v="Critical"/>
    <n v="20"/>
    <x v="4591"/>
  </r>
  <r>
    <s v="March"/>
    <x v="3"/>
    <n v="1"/>
    <b v="0"/>
    <s v="Medium"/>
    <n v="13"/>
    <x v="4592"/>
  </r>
  <r>
    <s v="March"/>
    <x v="3"/>
    <n v="0"/>
    <s v="FREE DELIVERY"/>
    <s v="Medium"/>
    <n v="40"/>
    <x v="4593"/>
  </r>
  <r>
    <s v="October"/>
    <x v="3"/>
    <n v="9"/>
    <b v="0"/>
    <s v="low"/>
    <n v="50"/>
    <x v="4594"/>
  </r>
  <r>
    <s v="April"/>
    <x v="2"/>
    <n v="1"/>
    <b v="0"/>
    <s v="Critical"/>
    <n v="23"/>
    <x v="4595"/>
  </r>
  <r>
    <s v="September"/>
    <x v="0"/>
    <n v="4"/>
    <b v="0"/>
    <s v="low"/>
    <n v="16"/>
    <x v="4596"/>
  </r>
  <r>
    <s v="December"/>
    <x v="0"/>
    <n v="4"/>
    <b v="0"/>
    <s v="low"/>
    <n v="24"/>
    <x v="4597"/>
  </r>
  <r>
    <s v="December"/>
    <x v="0"/>
    <n v="7"/>
    <b v="0"/>
    <s v="low"/>
    <n v="20"/>
    <x v="4598"/>
  </r>
  <r>
    <s v="July"/>
    <x v="3"/>
    <n v="0"/>
    <s v="FREE DELIVERY"/>
    <s v="Medium"/>
    <n v="50"/>
    <x v="4599"/>
  </r>
  <r>
    <s v="January"/>
    <x v="0"/>
    <n v="2"/>
    <b v="0"/>
    <s v="Critical"/>
    <n v="26"/>
    <x v="4600"/>
  </r>
  <r>
    <s v="June"/>
    <x v="1"/>
    <n v="2"/>
    <b v="0"/>
    <s v="Critical"/>
    <n v="16"/>
    <x v="4601"/>
  </r>
  <r>
    <s v="February"/>
    <x v="1"/>
    <n v="0"/>
    <s v="FREE DELIVERY"/>
    <s v="High"/>
    <n v="9"/>
    <x v="4602"/>
  </r>
  <r>
    <s v="May"/>
    <x v="1"/>
    <n v="2"/>
    <b v="0"/>
    <s v="Critical"/>
    <n v="10"/>
    <x v="4603"/>
  </r>
  <r>
    <s v="May"/>
    <x v="1"/>
    <n v="2"/>
    <b v="0"/>
    <s v="Critical"/>
    <n v="45"/>
    <x v="4604"/>
  </r>
  <r>
    <s v="February"/>
    <x v="0"/>
    <n v="2"/>
    <b v="0"/>
    <s v="High"/>
    <n v="39"/>
    <x v="4605"/>
  </r>
  <r>
    <s v="August"/>
    <x v="0"/>
    <n v="1"/>
    <b v="0"/>
    <s v="High"/>
    <n v="39"/>
    <x v="4606"/>
  </r>
  <r>
    <s v="August"/>
    <x v="0"/>
    <n v="2"/>
    <b v="0"/>
    <s v="High"/>
    <n v="48"/>
    <x v="4607"/>
  </r>
  <r>
    <s v="December"/>
    <x v="2"/>
    <n v="7"/>
    <b v="0"/>
    <s v="low"/>
    <n v="26"/>
    <x v="4608"/>
  </r>
  <r>
    <s v="January"/>
    <x v="3"/>
    <n v="1"/>
    <b v="0"/>
    <s v="High"/>
    <n v="29"/>
    <x v="4609"/>
  </r>
  <r>
    <s v="January"/>
    <x v="3"/>
    <n v="1"/>
    <b v="0"/>
    <s v="High"/>
    <n v="4"/>
    <x v="4610"/>
  </r>
  <r>
    <s v="March"/>
    <x v="0"/>
    <n v="1"/>
    <b v="0"/>
    <s v="High"/>
    <n v="22"/>
    <x v="4611"/>
  </r>
  <r>
    <s v="December"/>
    <x v="0"/>
    <n v="7"/>
    <b v="0"/>
    <s v="low"/>
    <n v="34"/>
    <x v="4612"/>
  </r>
  <r>
    <s v="August"/>
    <x v="3"/>
    <n v="1"/>
    <b v="0"/>
    <s v="Critical"/>
    <n v="43"/>
    <x v="4613"/>
  </r>
  <r>
    <s v="August"/>
    <x v="2"/>
    <n v="1"/>
    <b v="0"/>
    <s v="Not Specified"/>
    <n v="11"/>
    <x v="4614"/>
  </r>
  <r>
    <s v="July"/>
    <x v="1"/>
    <n v="1"/>
    <b v="0"/>
    <s v="Critical"/>
    <n v="39"/>
    <x v="4615"/>
  </r>
  <r>
    <s v="September"/>
    <x v="0"/>
    <n v="4"/>
    <b v="0"/>
    <s v="low"/>
    <n v="5"/>
    <x v="4616"/>
  </r>
  <r>
    <s v="April"/>
    <x v="0"/>
    <n v="0"/>
    <s v="FREE DELIVERY"/>
    <s v="Medium"/>
    <n v="18"/>
    <x v="4617"/>
  </r>
  <r>
    <s v="April"/>
    <x v="0"/>
    <n v="1"/>
    <b v="0"/>
    <s v="Medium"/>
    <n v="43"/>
    <x v="4618"/>
  </r>
  <r>
    <s v="April"/>
    <x v="0"/>
    <n v="1"/>
    <b v="0"/>
    <s v="Medium"/>
    <n v="20"/>
    <x v="4619"/>
  </r>
  <r>
    <s v="November"/>
    <x v="2"/>
    <n v="2"/>
    <b v="0"/>
    <s v="High"/>
    <n v="40"/>
    <x v="4620"/>
  </r>
  <r>
    <s v="August"/>
    <x v="2"/>
    <n v="1"/>
    <b v="0"/>
    <s v="Critical"/>
    <n v="3"/>
    <x v="4621"/>
  </r>
  <r>
    <s v="October"/>
    <x v="3"/>
    <n v="2"/>
    <b v="0"/>
    <s v="Critical"/>
    <n v="43"/>
    <x v="4622"/>
  </r>
  <r>
    <s v="July"/>
    <x v="3"/>
    <n v="2"/>
    <b v="0"/>
    <s v="Critical"/>
    <n v="16"/>
    <x v="4623"/>
  </r>
  <r>
    <s v="October"/>
    <x v="2"/>
    <n v="0"/>
    <s v="FREE DELIVERY"/>
    <s v="Critical"/>
    <n v="31"/>
    <x v="4624"/>
  </r>
  <r>
    <s v="March"/>
    <x v="3"/>
    <n v="0"/>
    <s v="FREE DELIVERY"/>
    <s v="low"/>
    <n v="10"/>
    <x v="4625"/>
  </r>
  <r>
    <s v="August"/>
    <x v="0"/>
    <n v="2"/>
    <b v="0"/>
    <s v="Medium"/>
    <n v="19"/>
    <x v="4626"/>
  </r>
  <r>
    <s v="August"/>
    <x v="0"/>
    <n v="2"/>
    <b v="0"/>
    <s v="Medium"/>
    <n v="48"/>
    <x v="4627"/>
  </r>
  <r>
    <s v="August"/>
    <x v="0"/>
    <n v="2"/>
    <b v="0"/>
    <s v="Medium"/>
    <n v="1"/>
    <x v="4628"/>
  </r>
  <r>
    <s v="January"/>
    <x v="3"/>
    <n v="1"/>
    <b v="0"/>
    <s v="High"/>
    <n v="27"/>
    <x v="4629"/>
  </r>
  <r>
    <s v="January"/>
    <x v="3"/>
    <n v="1"/>
    <b v="0"/>
    <s v="High"/>
    <n v="44"/>
    <x v="4630"/>
  </r>
  <r>
    <s v="January"/>
    <x v="3"/>
    <n v="1"/>
    <b v="0"/>
    <s v="High"/>
    <n v="25"/>
    <x v="4631"/>
  </r>
  <r>
    <s v="May"/>
    <x v="1"/>
    <n v="2"/>
    <b v="0"/>
    <s v="High"/>
    <n v="49"/>
    <x v="4632"/>
  </r>
  <r>
    <s v="May"/>
    <x v="1"/>
    <n v="1"/>
    <b v="0"/>
    <s v="High"/>
    <n v="12"/>
    <x v="4633"/>
  </r>
  <r>
    <s v="February"/>
    <x v="0"/>
    <n v="2"/>
    <b v="0"/>
    <s v="Not Specified"/>
    <n v="40"/>
    <x v="4634"/>
  </r>
  <r>
    <s v="February"/>
    <x v="0"/>
    <n v="1"/>
    <b v="0"/>
    <s v="Not Specified"/>
    <n v="19"/>
    <x v="4635"/>
  </r>
  <r>
    <s v="August"/>
    <x v="2"/>
    <n v="1"/>
    <b v="0"/>
    <s v="Medium"/>
    <n v="41"/>
    <x v="4636"/>
  </r>
  <r>
    <s v="October"/>
    <x v="0"/>
    <n v="7"/>
    <b v="0"/>
    <s v="low"/>
    <n v="32"/>
    <x v="4637"/>
  </r>
  <r>
    <s v="October"/>
    <x v="0"/>
    <n v="0"/>
    <s v="FREE DELIVERY"/>
    <s v="low"/>
    <n v="34"/>
    <x v="4638"/>
  </r>
  <r>
    <s v="October"/>
    <x v="0"/>
    <n v="0"/>
    <s v="FREE DELIVERY"/>
    <s v="low"/>
    <n v="48"/>
    <x v="4639"/>
  </r>
  <r>
    <s v="October"/>
    <x v="0"/>
    <n v="2"/>
    <b v="0"/>
    <s v="low"/>
    <n v="24"/>
    <x v="4640"/>
  </r>
  <r>
    <s v="September"/>
    <x v="1"/>
    <n v="1"/>
    <b v="0"/>
    <s v="Medium"/>
    <n v="13"/>
    <x v="4641"/>
  </r>
  <r>
    <s v="September"/>
    <x v="1"/>
    <n v="1"/>
    <b v="0"/>
    <s v="Medium"/>
    <n v="29"/>
    <x v="4642"/>
  </r>
  <r>
    <s v="September"/>
    <x v="1"/>
    <n v="0"/>
    <s v="FREE DELIVERY"/>
    <s v="Medium"/>
    <n v="4"/>
    <x v="4643"/>
  </r>
  <r>
    <s v="January"/>
    <x v="1"/>
    <n v="1"/>
    <b v="0"/>
    <s v="Critical"/>
    <n v="10"/>
    <x v="4644"/>
  </r>
  <r>
    <s v="January"/>
    <x v="1"/>
    <n v="2"/>
    <b v="0"/>
    <s v="Critical"/>
    <n v="13"/>
    <x v="4645"/>
  </r>
  <r>
    <s v="September"/>
    <x v="0"/>
    <n v="1"/>
    <b v="0"/>
    <s v="Critical"/>
    <n v="36"/>
    <x v="4646"/>
  </r>
  <r>
    <s v="September"/>
    <x v="0"/>
    <n v="1"/>
    <b v="0"/>
    <s v="Critical"/>
    <n v="36"/>
    <x v="4647"/>
  </r>
  <r>
    <s v="April"/>
    <x v="3"/>
    <n v="2"/>
    <b v="0"/>
    <s v="High"/>
    <n v="37"/>
    <x v="4648"/>
  </r>
  <r>
    <s v="August"/>
    <x v="2"/>
    <n v="2"/>
    <b v="0"/>
    <s v="Critical"/>
    <n v="38"/>
    <x v="4649"/>
  </r>
  <r>
    <s v="October"/>
    <x v="1"/>
    <n v="2"/>
    <b v="0"/>
    <s v="Medium"/>
    <n v="50"/>
    <x v="4650"/>
  </r>
  <r>
    <s v="October"/>
    <x v="1"/>
    <n v="2"/>
    <b v="0"/>
    <s v="Medium"/>
    <n v="43"/>
    <x v="4651"/>
  </r>
  <r>
    <s v="August"/>
    <x v="2"/>
    <n v="2"/>
    <b v="0"/>
    <s v="low"/>
    <n v="41"/>
    <x v="4652"/>
  </r>
  <r>
    <s v="February"/>
    <x v="2"/>
    <n v="2"/>
    <b v="0"/>
    <s v="Medium"/>
    <n v="27"/>
    <x v="4653"/>
  </r>
  <r>
    <s v="June"/>
    <x v="2"/>
    <n v="0"/>
    <s v="FREE DELIVERY"/>
    <s v="High"/>
    <n v="22"/>
    <x v="4654"/>
  </r>
  <r>
    <s v="April"/>
    <x v="0"/>
    <n v="1"/>
    <b v="0"/>
    <s v="Medium"/>
    <n v="4"/>
    <x v="4655"/>
  </r>
  <r>
    <s v="July"/>
    <x v="2"/>
    <n v="2"/>
    <b v="0"/>
    <s v="Critical"/>
    <n v="9"/>
    <x v="4656"/>
  </r>
  <r>
    <s v="February"/>
    <x v="3"/>
    <n v="1"/>
    <b v="0"/>
    <s v="Critical"/>
    <n v="28"/>
    <x v="4657"/>
  </r>
  <r>
    <s v="January"/>
    <x v="1"/>
    <n v="0"/>
    <s v="FREE DELIVERY"/>
    <s v="Not Specified"/>
    <n v="3"/>
    <x v="4658"/>
  </r>
  <r>
    <s v="January"/>
    <x v="1"/>
    <n v="2"/>
    <b v="0"/>
    <s v="Not Specified"/>
    <n v="3"/>
    <x v="4659"/>
  </r>
  <r>
    <s v="January"/>
    <x v="1"/>
    <n v="1"/>
    <b v="0"/>
    <s v="Not Specified"/>
    <n v="32"/>
    <x v="4660"/>
  </r>
  <r>
    <s v="May"/>
    <x v="2"/>
    <n v="1"/>
    <b v="0"/>
    <s v="Critical"/>
    <n v="22"/>
    <x v="4661"/>
  </r>
  <r>
    <s v="October"/>
    <x v="1"/>
    <n v="5"/>
    <b v="0"/>
    <s v="low"/>
    <n v="31"/>
    <x v="4662"/>
  </r>
  <r>
    <s v="May"/>
    <x v="3"/>
    <n v="0"/>
    <s v="FREE DELIVERY"/>
    <s v="Critical"/>
    <n v="40"/>
    <x v="4663"/>
  </r>
  <r>
    <s v="May"/>
    <x v="2"/>
    <n v="1"/>
    <b v="0"/>
    <s v="High"/>
    <n v="39"/>
    <x v="4664"/>
  </r>
  <r>
    <s v="February"/>
    <x v="2"/>
    <n v="1"/>
    <b v="0"/>
    <s v="Not Specified"/>
    <n v="3"/>
    <x v="4665"/>
  </r>
  <r>
    <s v="February"/>
    <x v="2"/>
    <n v="0"/>
    <s v="FREE DELIVERY"/>
    <s v="Not Specified"/>
    <n v="30"/>
    <x v="4666"/>
  </r>
  <r>
    <s v="February"/>
    <x v="2"/>
    <n v="0"/>
    <s v="FREE DELIVERY"/>
    <s v="Not Specified"/>
    <n v="17"/>
    <x v="4667"/>
  </r>
  <r>
    <s v="May"/>
    <x v="0"/>
    <n v="2"/>
    <b v="0"/>
    <s v="Not Specified"/>
    <n v="5"/>
    <x v="4668"/>
  </r>
  <r>
    <s v="April"/>
    <x v="3"/>
    <n v="2"/>
    <b v="0"/>
    <s v="Not Specified"/>
    <n v="45"/>
    <x v="4669"/>
  </r>
  <r>
    <s v="September"/>
    <x v="3"/>
    <n v="2"/>
    <b v="0"/>
    <s v="High"/>
    <n v="21"/>
    <x v="4670"/>
  </r>
  <r>
    <s v="April"/>
    <x v="3"/>
    <n v="0"/>
    <s v="FREE DELIVERY"/>
    <s v="low"/>
    <n v="38"/>
    <x v="4671"/>
  </r>
  <r>
    <s v="August"/>
    <x v="3"/>
    <n v="0"/>
    <s v="FREE DELIVERY"/>
    <s v="low"/>
    <n v="2"/>
    <x v="4672"/>
  </r>
  <r>
    <s v="October"/>
    <x v="3"/>
    <n v="0"/>
    <s v="FREE DELIVERY"/>
    <s v="High"/>
    <n v="20"/>
    <x v="4673"/>
  </r>
  <r>
    <s v="October"/>
    <x v="3"/>
    <n v="1"/>
    <b v="0"/>
    <s v="High"/>
    <n v="25"/>
    <x v="546"/>
  </r>
  <r>
    <s v="May"/>
    <x v="0"/>
    <n v="2"/>
    <b v="0"/>
    <s v="Not Specified"/>
    <n v="44"/>
    <x v="4674"/>
  </r>
  <r>
    <s v="May"/>
    <x v="0"/>
    <n v="2"/>
    <b v="0"/>
    <s v="Not Specified"/>
    <n v="48"/>
    <x v="4675"/>
  </r>
  <r>
    <s v="May"/>
    <x v="0"/>
    <n v="2"/>
    <b v="0"/>
    <s v="Not Specified"/>
    <n v="19"/>
    <x v="4676"/>
  </r>
  <r>
    <s v="August"/>
    <x v="0"/>
    <n v="2"/>
    <b v="0"/>
    <s v="Not Specified"/>
    <n v="11"/>
    <x v="4677"/>
  </r>
  <r>
    <s v="July"/>
    <x v="0"/>
    <n v="2"/>
    <b v="0"/>
    <s v="High"/>
    <n v="49"/>
    <x v="4678"/>
  </r>
  <r>
    <s v="September"/>
    <x v="2"/>
    <n v="1"/>
    <b v="0"/>
    <s v="Critical"/>
    <n v="20"/>
    <x v="4679"/>
  </r>
  <r>
    <s v="September"/>
    <x v="2"/>
    <n v="1"/>
    <b v="0"/>
    <s v="Critical"/>
    <n v="15"/>
    <x v="4680"/>
  </r>
  <r>
    <s v="December"/>
    <x v="0"/>
    <n v="3"/>
    <b v="0"/>
    <s v="Not Specified"/>
    <n v="28"/>
    <x v="4681"/>
  </r>
  <r>
    <s v="December"/>
    <x v="0"/>
    <n v="2"/>
    <b v="0"/>
    <s v="Not Specified"/>
    <n v="21"/>
    <x v="4682"/>
  </r>
  <r>
    <s v="March"/>
    <x v="3"/>
    <n v="1"/>
    <b v="0"/>
    <s v="Not Specified"/>
    <n v="44"/>
    <x v="4683"/>
  </r>
  <r>
    <s v="March"/>
    <x v="2"/>
    <n v="0"/>
    <s v="FREE DELIVERY"/>
    <s v="High"/>
    <n v="50"/>
    <x v="4684"/>
  </r>
  <r>
    <s v="March"/>
    <x v="2"/>
    <n v="1"/>
    <b v="0"/>
    <s v="High"/>
    <n v="6"/>
    <x v="4685"/>
  </r>
  <r>
    <s v="March"/>
    <x v="1"/>
    <n v="2"/>
    <b v="0"/>
    <s v="low"/>
    <n v="16"/>
    <x v="4686"/>
  </r>
  <r>
    <s v="March"/>
    <x v="1"/>
    <n v="4"/>
    <b v="0"/>
    <s v="low"/>
    <n v="33"/>
    <x v="4687"/>
  </r>
  <r>
    <s v="March"/>
    <x v="3"/>
    <n v="1"/>
    <b v="0"/>
    <s v="Medium"/>
    <n v="29"/>
    <x v="4688"/>
  </r>
  <r>
    <s v="October"/>
    <x v="0"/>
    <n v="1"/>
    <b v="0"/>
    <s v="Medium"/>
    <n v="14"/>
    <x v="4689"/>
  </r>
  <r>
    <s v="March"/>
    <x v="3"/>
    <n v="1"/>
    <b v="0"/>
    <s v="Critical"/>
    <n v="25"/>
    <x v="4690"/>
  </r>
  <r>
    <s v="March"/>
    <x v="3"/>
    <n v="2"/>
    <b v="0"/>
    <s v="Critical"/>
    <n v="13"/>
    <x v="4691"/>
  </r>
  <r>
    <s v="March"/>
    <x v="3"/>
    <n v="1"/>
    <b v="0"/>
    <s v="Critical"/>
    <n v="38"/>
    <x v="4692"/>
  </r>
  <r>
    <s v="June"/>
    <x v="2"/>
    <n v="1"/>
    <b v="0"/>
    <s v="Not Specified"/>
    <n v="7"/>
    <x v="4693"/>
  </r>
  <r>
    <s v="March"/>
    <x v="0"/>
    <n v="1"/>
    <b v="0"/>
    <s v="Medium"/>
    <n v="8"/>
    <x v="4694"/>
  </r>
  <r>
    <s v="February"/>
    <x v="0"/>
    <n v="7"/>
    <b v="0"/>
    <s v="low"/>
    <n v="8"/>
    <x v="4695"/>
  </r>
  <r>
    <s v="December"/>
    <x v="2"/>
    <n v="1"/>
    <b v="0"/>
    <s v="Medium"/>
    <n v="34"/>
    <x v="4696"/>
  </r>
  <r>
    <s v="October"/>
    <x v="2"/>
    <n v="1"/>
    <b v="0"/>
    <s v="Medium"/>
    <n v="16"/>
    <x v="4697"/>
  </r>
  <r>
    <s v="February"/>
    <x v="2"/>
    <n v="2"/>
    <b v="0"/>
    <s v="Critical"/>
    <n v="43"/>
    <x v="4698"/>
  </r>
  <r>
    <s v="March"/>
    <x v="0"/>
    <n v="5"/>
    <b v="0"/>
    <s v="low"/>
    <n v="10"/>
    <x v="4699"/>
  </r>
  <r>
    <s v="November"/>
    <x v="1"/>
    <n v="2"/>
    <b v="0"/>
    <s v="Medium"/>
    <n v="4"/>
    <x v="4700"/>
  </r>
  <r>
    <s v="March"/>
    <x v="0"/>
    <n v="1"/>
    <b v="0"/>
    <s v="Critical"/>
    <n v="28"/>
    <x v="4701"/>
  </r>
  <r>
    <s v="February"/>
    <x v="3"/>
    <n v="2"/>
    <b v="0"/>
    <s v="Critical"/>
    <n v="41"/>
    <x v="4702"/>
  </r>
  <r>
    <s v="December"/>
    <x v="2"/>
    <n v="2"/>
    <b v="0"/>
    <s v="High"/>
    <n v="26"/>
    <x v="4703"/>
  </r>
  <r>
    <s v="October"/>
    <x v="3"/>
    <n v="7"/>
    <b v="0"/>
    <s v="low"/>
    <n v="38"/>
    <x v="4704"/>
  </r>
  <r>
    <s v="February"/>
    <x v="2"/>
    <n v="2"/>
    <b v="0"/>
    <s v="Critical"/>
    <n v="34"/>
    <x v="4705"/>
  </r>
  <r>
    <s v="February"/>
    <x v="2"/>
    <n v="2"/>
    <b v="0"/>
    <s v="Critical"/>
    <n v="31"/>
    <x v="4706"/>
  </r>
  <r>
    <s v="November"/>
    <x v="0"/>
    <n v="2"/>
    <b v="0"/>
    <s v="low"/>
    <n v="11"/>
    <x v="4707"/>
  </r>
  <r>
    <s v="November"/>
    <x v="0"/>
    <n v="4"/>
    <b v="0"/>
    <s v="low"/>
    <n v="8"/>
    <x v="4708"/>
  </r>
  <r>
    <s v="November"/>
    <x v="1"/>
    <n v="1"/>
    <b v="0"/>
    <s v="Not Specified"/>
    <n v="38"/>
    <x v="4709"/>
  </r>
  <r>
    <s v="October"/>
    <x v="2"/>
    <n v="2"/>
    <b v="0"/>
    <s v="Not Specified"/>
    <n v="32"/>
    <x v="4710"/>
  </r>
  <r>
    <s v="October"/>
    <x v="2"/>
    <n v="0"/>
    <s v="FREE DELIVERY"/>
    <s v="Not Specified"/>
    <n v="10"/>
    <x v="4711"/>
  </r>
  <r>
    <s v="November"/>
    <x v="3"/>
    <n v="1"/>
    <b v="0"/>
    <s v="High"/>
    <n v="43"/>
    <x v="4712"/>
  </r>
  <r>
    <s v="February"/>
    <x v="0"/>
    <n v="1"/>
    <b v="0"/>
    <s v="High"/>
    <n v="3"/>
    <x v="4713"/>
  </r>
  <r>
    <s v="November"/>
    <x v="2"/>
    <n v="2"/>
    <b v="0"/>
    <s v="Not Specified"/>
    <n v="11"/>
    <x v="4714"/>
  </r>
  <r>
    <s v="April"/>
    <x v="1"/>
    <n v="2"/>
    <b v="0"/>
    <s v="Critical"/>
    <n v="42"/>
    <x v="4715"/>
  </r>
  <r>
    <s v="September"/>
    <x v="2"/>
    <n v="0"/>
    <s v="FREE DELIVERY"/>
    <s v="High"/>
    <n v="2"/>
    <x v="4716"/>
  </r>
  <r>
    <s v="July"/>
    <x v="0"/>
    <n v="2"/>
    <b v="0"/>
    <s v="High"/>
    <n v="41"/>
    <x v="4717"/>
  </r>
  <r>
    <s v="July"/>
    <x v="0"/>
    <n v="3"/>
    <b v="0"/>
    <s v="High"/>
    <n v="47"/>
    <x v="4718"/>
  </r>
  <r>
    <s v="April"/>
    <x v="3"/>
    <n v="9"/>
    <b v="0"/>
    <s v="low"/>
    <n v="3"/>
    <x v="4719"/>
  </r>
  <r>
    <s v="November"/>
    <x v="2"/>
    <n v="2"/>
    <b v="0"/>
    <s v="low"/>
    <n v="21"/>
    <x v="4720"/>
  </r>
  <r>
    <s v="November"/>
    <x v="2"/>
    <n v="4"/>
    <b v="0"/>
    <s v="low"/>
    <n v="1"/>
    <x v="4721"/>
  </r>
  <r>
    <s v="November"/>
    <x v="2"/>
    <n v="2"/>
    <b v="0"/>
    <s v="low"/>
    <n v="50"/>
    <x v="4722"/>
  </r>
  <r>
    <s v="November"/>
    <x v="2"/>
    <n v="5"/>
    <b v="0"/>
    <s v="low"/>
    <n v="34"/>
    <x v="4723"/>
  </r>
  <r>
    <s v="February"/>
    <x v="0"/>
    <n v="0"/>
    <s v="FREE DELIVERY"/>
    <s v="low"/>
    <n v="48"/>
    <x v="4724"/>
  </r>
  <r>
    <s v="March"/>
    <x v="0"/>
    <n v="5"/>
    <b v="0"/>
    <s v="low"/>
    <n v="34"/>
    <x v="4725"/>
  </r>
  <r>
    <s v="March"/>
    <x v="0"/>
    <n v="5"/>
    <b v="0"/>
    <s v="low"/>
    <n v="31"/>
    <x v="1048"/>
  </r>
  <r>
    <s v="January"/>
    <x v="1"/>
    <n v="4"/>
    <b v="0"/>
    <s v="low"/>
    <n v="15"/>
    <x v="4726"/>
  </r>
  <r>
    <s v="February"/>
    <x v="3"/>
    <n v="5"/>
    <b v="0"/>
    <s v="low"/>
    <n v="46"/>
    <x v="4727"/>
  </r>
  <r>
    <s v="September"/>
    <x v="3"/>
    <n v="1"/>
    <b v="0"/>
    <s v="High"/>
    <n v="47"/>
    <x v="4728"/>
  </r>
  <r>
    <s v="September"/>
    <x v="0"/>
    <n v="7"/>
    <b v="0"/>
    <s v="low"/>
    <n v="33"/>
    <x v="4729"/>
  </r>
  <r>
    <s v="June"/>
    <x v="0"/>
    <n v="2"/>
    <b v="0"/>
    <s v="Medium"/>
    <n v="8"/>
    <x v="4730"/>
  </r>
  <r>
    <s v="April"/>
    <x v="2"/>
    <n v="1"/>
    <b v="0"/>
    <s v="Not Specified"/>
    <n v="10"/>
    <x v="4731"/>
  </r>
  <r>
    <s v="February"/>
    <x v="3"/>
    <n v="2"/>
    <b v="0"/>
    <s v="Medium"/>
    <n v="46"/>
    <x v="4732"/>
  </r>
  <r>
    <s v="February"/>
    <x v="3"/>
    <n v="0"/>
    <s v="FREE DELIVERY"/>
    <s v="Medium"/>
    <n v="14"/>
    <x v="4733"/>
  </r>
  <r>
    <s v="August"/>
    <x v="3"/>
    <n v="2"/>
    <b v="0"/>
    <s v="Not Specified"/>
    <n v="10"/>
    <x v="4734"/>
  </r>
  <r>
    <s v="December"/>
    <x v="0"/>
    <n v="2"/>
    <b v="0"/>
    <s v="High"/>
    <n v="19"/>
    <x v="4735"/>
  </r>
  <r>
    <s v="May"/>
    <x v="2"/>
    <n v="2"/>
    <b v="0"/>
    <s v="Critical"/>
    <n v="27"/>
    <x v="4736"/>
  </r>
  <r>
    <s v="June"/>
    <x v="1"/>
    <n v="2"/>
    <b v="0"/>
    <s v="Medium"/>
    <n v="25"/>
    <x v="4737"/>
  </r>
  <r>
    <s v="April"/>
    <x v="0"/>
    <n v="1"/>
    <b v="0"/>
    <s v="Not Specified"/>
    <n v="28"/>
    <x v="4738"/>
  </r>
  <r>
    <s v="April"/>
    <x v="0"/>
    <n v="2"/>
    <b v="0"/>
    <s v="Not Specified"/>
    <n v="12"/>
    <x v="4739"/>
  </r>
  <r>
    <s v="December"/>
    <x v="2"/>
    <n v="2"/>
    <b v="0"/>
    <s v="Critical"/>
    <n v="34"/>
    <x v="4740"/>
  </r>
  <r>
    <s v="July"/>
    <x v="3"/>
    <n v="1"/>
    <b v="0"/>
    <s v="High"/>
    <n v="42"/>
    <x v="4741"/>
  </r>
  <r>
    <s v="July"/>
    <x v="3"/>
    <n v="0"/>
    <s v="FREE DELIVERY"/>
    <s v="High"/>
    <n v="9"/>
    <x v="4742"/>
  </r>
  <r>
    <s v="September"/>
    <x v="1"/>
    <n v="1"/>
    <b v="0"/>
    <s v="Not Specified"/>
    <n v="41"/>
    <x v="4743"/>
  </r>
  <r>
    <s v="July"/>
    <x v="3"/>
    <n v="7"/>
    <b v="0"/>
    <s v="low"/>
    <n v="17"/>
    <x v="4744"/>
  </r>
  <r>
    <s v="August"/>
    <x v="0"/>
    <n v="1"/>
    <b v="0"/>
    <s v="High"/>
    <n v="42"/>
    <x v="4745"/>
  </r>
  <r>
    <s v="August"/>
    <x v="0"/>
    <n v="1"/>
    <b v="0"/>
    <s v="High"/>
    <n v="29"/>
    <x v="4746"/>
  </r>
  <r>
    <s v="April"/>
    <x v="1"/>
    <n v="7"/>
    <b v="0"/>
    <s v="low"/>
    <n v="33"/>
    <x v="4747"/>
  </r>
  <r>
    <s v="January"/>
    <x v="3"/>
    <n v="1"/>
    <b v="0"/>
    <s v="Medium"/>
    <n v="35"/>
    <x v="4748"/>
  </r>
  <r>
    <s v="August"/>
    <x v="3"/>
    <n v="2"/>
    <b v="0"/>
    <s v="High"/>
    <n v="4"/>
    <x v="4749"/>
  </r>
  <r>
    <s v="August"/>
    <x v="3"/>
    <n v="1"/>
    <b v="0"/>
    <s v="High"/>
    <n v="12"/>
    <x v="4750"/>
  </r>
  <r>
    <s v="August"/>
    <x v="2"/>
    <n v="1"/>
    <b v="0"/>
    <s v="Medium"/>
    <n v="39"/>
    <x v="4751"/>
  </r>
  <r>
    <s v="September"/>
    <x v="0"/>
    <n v="2"/>
    <b v="0"/>
    <s v="Not Specified"/>
    <n v="50"/>
    <x v="3000"/>
  </r>
  <r>
    <s v="September"/>
    <x v="0"/>
    <n v="2"/>
    <b v="0"/>
    <s v="Not Specified"/>
    <n v="41"/>
    <x v="4752"/>
  </r>
  <r>
    <s v="November"/>
    <x v="1"/>
    <n v="1"/>
    <b v="0"/>
    <s v="Critical"/>
    <n v="25"/>
    <x v="4753"/>
  </r>
  <r>
    <s v="November"/>
    <x v="2"/>
    <n v="2"/>
    <b v="0"/>
    <s v="Not Specified"/>
    <n v="10"/>
    <x v="4754"/>
  </r>
  <r>
    <s v="August"/>
    <x v="0"/>
    <n v="2"/>
    <b v="0"/>
    <s v="Medium"/>
    <n v="33"/>
    <x v="4755"/>
  </r>
  <r>
    <s v="August"/>
    <x v="0"/>
    <n v="2"/>
    <b v="0"/>
    <s v="Medium"/>
    <n v="4"/>
    <x v="4756"/>
  </r>
  <r>
    <s v="February"/>
    <x v="2"/>
    <n v="2"/>
    <b v="0"/>
    <s v="Not Specified"/>
    <n v="6"/>
    <x v="4757"/>
  </r>
  <r>
    <s v="February"/>
    <x v="2"/>
    <n v="2"/>
    <b v="0"/>
    <s v="Not Specified"/>
    <n v="45"/>
    <x v="4758"/>
  </r>
  <r>
    <s v="January"/>
    <x v="3"/>
    <n v="2"/>
    <b v="0"/>
    <s v="Medium"/>
    <n v="10"/>
    <x v="4759"/>
  </r>
  <r>
    <s v="January"/>
    <x v="3"/>
    <n v="2"/>
    <b v="0"/>
    <s v="Medium"/>
    <n v="24"/>
    <x v="4760"/>
  </r>
  <r>
    <s v="April"/>
    <x v="1"/>
    <n v="2"/>
    <b v="0"/>
    <s v="High"/>
    <n v="38"/>
    <x v="4761"/>
  </r>
  <r>
    <s v="September"/>
    <x v="0"/>
    <n v="2"/>
    <b v="0"/>
    <s v="High"/>
    <n v="50"/>
    <x v="4762"/>
  </r>
  <r>
    <s v="September"/>
    <x v="0"/>
    <n v="1"/>
    <b v="0"/>
    <s v="High"/>
    <n v="45"/>
    <x v="4763"/>
  </r>
  <r>
    <s v="July"/>
    <x v="2"/>
    <n v="2"/>
    <b v="0"/>
    <s v="Critical"/>
    <n v="6"/>
    <x v="4764"/>
  </r>
  <r>
    <s v="March"/>
    <x v="1"/>
    <n v="1"/>
    <b v="0"/>
    <s v="Medium"/>
    <n v="25"/>
    <x v="4765"/>
  </r>
  <r>
    <s v="January"/>
    <x v="1"/>
    <n v="2"/>
    <b v="0"/>
    <s v="High"/>
    <n v="42"/>
    <x v="4766"/>
  </r>
  <r>
    <s v="January"/>
    <x v="1"/>
    <n v="1"/>
    <b v="0"/>
    <s v="High"/>
    <n v="16"/>
    <x v="4767"/>
  </r>
  <r>
    <s v="September"/>
    <x v="2"/>
    <n v="2"/>
    <b v="0"/>
    <s v="High"/>
    <n v="10"/>
    <x v="4768"/>
  </r>
  <r>
    <s v="April"/>
    <x v="2"/>
    <n v="2"/>
    <b v="0"/>
    <s v="High"/>
    <n v="23"/>
    <x v="4769"/>
  </r>
  <r>
    <s v="September"/>
    <x v="3"/>
    <n v="2"/>
    <b v="0"/>
    <s v="High"/>
    <n v="2"/>
    <x v="4770"/>
  </r>
  <r>
    <s v="August"/>
    <x v="1"/>
    <n v="1"/>
    <b v="0"/>
    <s v="Critical"/>
    <n v="19"/>
    <x v="4771"/>
  </r>
  <r>
    <s v="January"/>
    <x v="0"/>
    <n v="4"/>
    <b v="0"/>
    <s v="low"/>
    <n v="42"/>
    <x v="4772"/>
  </r>
  <r>
    <s v="January"/>
    <x v="0"/>
    <n v="2"/>
    <b v="0"/>
    <s v="low"/>
    <n v="11"/>
    <x v="4773"/>
  </r>
  <r>
    <s v="January"/>
    <x v="0"/>
    <n v="4"/>
    <b v="0"/>
    <s v="low"/>
    <n v="29"/>
    <x v="4774"/>
  </r>
  <r>
    <s v="February"/>
    <x v="1"/>
    <n v="3"/>
    <b v="0"/>
    <s v="Critical"/>
    <n v="20"/>
    <x v="4775"/>
  </r>
  <r>
    <s v="June"/>
    <x v="0"/>
    <n v="0"/>
    <s v="FREE DELIVERY"/>
    <s v="Not Specified"/>
    <n v="23"/>
    <x v="4776"/>
  </r>
  <r>
    <s v="January"/>
    <x v="0"/>
    <n v="0"/>
    <s v="FREE DELIVERY"/>
    <s v="Critical"/>
    <n v="15"/>
    <x v="4777"/>
  </r>
  <r>
    <s v="September"/>
    <x v="0"/>
    <n v="2"/>
    <b v="0"/>
    <s v="Medium"/>
    <n v="47"/>
    <x v="4778"/>
  </r>
  <r>
    <s v="September"/>
    <x v="0"/>
    <n v="2"/>
    <b v="0"/>
    <s v="Medium"/>
    <n v="13"/>
    <x v="4779"/>
  </r>
  <r>
    <s v="August"/>
    <x v="1"/>
    <n v="2"/>
    <b v="0"/>
    <s v="Critical"/>
    <n v="21"/>
    <x v="4780"/>
  </r>
  <r>
    <s v="October"/>
    <x v="1"/>
    <n v="0"/>
    <s v="FREE DELIVERY"/>
    <s v="low"/>
    <n v="31"/>
    <x v="4781"/>
  </r>
  <r>
    <s v="October"/>
    <x v="2"/>
    <n v="2"/>
    <b v="0"/>
    <s v="High"/>
    <n v="30"/>
    <x v="4782"/>
  </r>
  <r>
    <s v="October"/>
    <x v="2"/>
    <n v="1"/>
    <b v="0"/>
    <s v="High"/>
    <n v="37"/>
    <x v="4783"/>
  </r>
  <r>
    <s v="January"/>
    <x v="1"/>
    <n v="1"/>
    <b v="0"/>
    <s v="High"/>
    <n v="31"/>
    <x v="4784"/>
  </r>
  <r>
    <s v="January"/>
    <x v="1"/>
    <n v="1"/>
    <b v="0"/>
    <s v="High"/>
    <n v="7"/>
    <x v="4785"/>
  </r>
  <r>
    <s v="January"/>
    <x v="1"/>
    <n v="2"/>
    <b v="0"/>
    <s v="High"/>
    <n v="11"/>
    <x v="4786"/>
  </r>
  <r>
    <s v="September"/>
    <x v="3"/>
    <n v="1"/>
    <b v="0"/>
    <s v="High"/>
    <n v="35"/>
    <x v="4787"/>
  </r>
  <r>
    <s v="December"/>
    <x v="3"/>
    <n v="2"/>
    <b v="0"/>
    <s v="Medium"/>
    <n v="37"/>
    <x v="4788"/>
  </r>
  <r>
    <s v="December"/>
    <x v="3"/>
    <n v="1"/>
    <b v="0"/>
    <s v="Medium"/>
    <n v="39"/>
    <x v="4789"/>
  </r>
  <r>
    <s v="December"/>
    <x v="3"/>
    <n v="1"/>
    <b v="0"/>
    <s v="Medium"/>
    <n v="2"/>
    <x v="4790"/>
  </r>
  <r>
    <s v="April"/>
    <x v="0"/>
    <n v="1"/>
    <b v="0"/>
    <s v="Medium"/>
    <n v="13"/>
    <x v="4791"/>
  </r>
  <r>
    <s v="August"/>
    <x v="0"/>
    <n v="1"/>
    <b v="0"/>
    <s v="Critical"/>
    <n v="36"/>
    <x v="4792"/>
  </r>
  <r>
    <s v="July"/>
    <x v="3"/>
    <n v="2"/>
    <b v="0"/>
    <s v="Not Specified"/>
    <n v="24"/>
    <x v="4793"/>
  </r>
  <r>
    <s v="January"/>
    <x v="2"/>
    <n v="3"/>
    <b v="0"/>
    <s v="Medium"/>
    <n v="39"/>
    <x v="4794"/>
  </r>
  <r>
    <s v="January"/>
    <x v="2"/>
    <n v="1"/>
    <b v="0"/>
    <s v="Medium"/>
    <n v="6"/>
    <x v="4795"/>
  </r>
  <r>
    <s v="November"/>
    <x v="3"/>
    <n v="5"/>
    <b v="0"/>
    <s v="low"/>
    <n v="35"/>
    <x v="4796"/>
  </r>
  <r>
    <s v="November"/>
    <x v="3"/>
    <n v="0"/>
    <s v="FREE DELIVERY"/>
    <s v="low"/>
    <n v="49"/>
    <x v="4797"/>
  </r>
  <r>
    <s v="November"/>
    <x v="3"/>
    <n v="0"/>
    <s v="FREE DELIVERY"/>
    <s v="low"/>
    <n v="33"/>
    <x v="4798"/>
  </r>
  <r>
    <s v="May"/>
    <x v="3"/>
    <n v="1"/>
    <b v="0"/>
    <s v="Medium"/>
    <n v="7"/>
    <x v="4799"/>
  </r>
  <r>
    <s v="December"/>
    <x v="2"/>
    <n v="5"/>
    <b v="0"/>
    <s v="low"/>
    <n v="16"/>
    <x v="4800"/>
  </r>
  <r>
    <s v="September"/>
    <x v="1"/>
    <n v="2"/>
    <b v="0"/>
    <s v="Critical"/>
    <n v="40"/>
    <x v="4801"/>
  </r>
  <r>
    <s v="September"/>
    <x v="1"/>
    <n v="2"/>
    <b v="0"/>
    <s v="Critical"/>
    <n v="25"/>
    <x v="4802"/>
  </r>
  <r>
    <s v="September"/>
    <x v="3"/>
    <n v="0"/>
    <s v="FREE DELIVERY"/>
    <s v="Critical"/>
    <n v="47"/>
    <x v="4803"/>
  </r>
  <r>
    <s v="March"/>
    <x v="3"/>
    <n v="1"/>
    <b v="0"/>
    <s v="Medium"/>
    <n v="42"/>
    <x v="4804"/>
  </r>
  <r>
    <s v="September"/>
    <x v="1"/>
    <n v="5"/>
    <b v="0"/>
    <s v="low"/>
    <n v="45"/>
    <x v="4805"/>
  </r>
  <r>
    <s v="September"/>
    <x v="1"/>
    <n v="7"/>
    <b v="0"/>
    <s v="low"/>
    <n v="48"/>
    <x v="4806"/>
  </r>
  <r>
    <s v="September"/>
    <x v="1"/>
    <n v="7"/>
    <b v="0"/>
    <s v="low"/>
    <n v="15"/>
    <x v="4807"/>
  </r>
  <r>
    <s v="January"/>
    <x v="0"/>
    <n v="0"/>
    <s v="FREE DELIVERY"/>
    <s v="High"/>
    <n v="32"/>
    <x v="4808"/>
  </r>
  <r>
    <s v="November"/>
    <x v="2"/>
    <n v="1"/>
    <b v="0"/>
    <s v="High"/>
    <n v="36"/>
    <x v="4809"/>
  </r>
  <r>
    <s v="November"/>
    <x v="2"/>
    <n v="1"/>
    <b v="0"/>
    <s v="High"/>
    <n v="14"/>
    <x v="4810"/>
  </r>
  <r>
    <s v="August"/>
    <x v="1"/>
    <n v="2"/>
    <b v="0"/>
    <s v="Medium"/>
    <n v="17"/>
    <x v="4811"/>
  </r>
  <r>
    <s v="August"/>
    <x v="1"/>
    <n v="2"/>
    <b v="0"/>
    <s v="Medium"/>
    <n v="50"/>
    <x v="4812"/>
  </r>
  <r>
    <s v="May"/>
    <x v="2"/>
    <n v="2"/>
    <b v="0"/>
    <s v="Critical"/>
    <n v="4"/>
    <x v="4813"/>
  </r>
  <r>
    <s v="May"/>
    <x v="2"/>
    <n v="2"/>
    <b v="0"/>
    <s v="Critical"/>
    <n v="40"/>
    <x v="4814"/>
  </r>
  <r>
    <s v="May"/>
    <x v="2"/>
    <n v="2"/>
    <b v="0"/>
    <s v="Critical"/>
    <n v="31"/>
    <x v="4815"/>
  </r>
  <r>
    <s v="April"/>
    <x v="3"/>
    <n v="7"/>
    <b v="0"/>
    <s v="low"/>
    <n v="27"/>
    <x v="4816"/>
  </r>
  <r>
    <s v="January"/>
    <x v="0"/>
    <n v="5"/>
    <b v="0"/>
    <s v="low"/>
    <n v="24"/>
    <x v="4817"/>
  </r>
  <r>
    <s v="January"/>
    <x v="0"/>
    <n v="4"/>
    <b v="0"/>
    <s v="low"/>
    <n v="29"/>
    <x v="4818"/>
  </r>
  <r>
    <s v="August"/>
    <x v="3"/>
    <n v="2"/>
    <b v="0"/>
    <s v="Critical"/>
    <n v="43"/>
    <x v="4819"/>
  </r>
  <r>
    <s v="August"/>
    <x v="0"/>
    <n v="2"/>
    <b v="0"/>
    <s v="High"/>
    <n v="23"/>
    <x v="4820"/>
  </r>
  <r>
    <s v="January"/>
    <x v="3"/>
    <n v="2"/>
    <b v="0"/>
    <s v="Medium"/>
    <n v="1"/>
    <x v="4821"/>
  </r>
  <r>
    <s v="January"/>
    <x v="3"/>
    <n v="2"/>
    <b v="0"/>
    <s v="Medium"/>
    <n v="19"/>
    <x v="4822"/>
  </r>
  <r>
    <s v="June"/>
    <x v="0"/>
    <n v="5"/>
    <b v="0"/>
    <s v="low"/>
    <n v="43"/>
    <x v="4823"/>
  </r>
  <r>
    <s v="October"/>
    <x v="0"/>
    <n v="3"/>
    <b v="0"/>
    <s v="Not Specified"/>
    <n v="36"/>
    <x v="4824"/>
  </r>
  <r>
    <s v="October"/>
    <x v="0"/>
    <n v="2"/>
    <b v="0"/>
    <s v="Not Specified"/>
    <n v="46"/>
    <x v="4825"/>
  </r>
  <r>
    <s v="March"/>
    <x v="1"/>
    <n v="3"/>
    <b v="0"/>
    <s v="Medium"/>
    <n v="32"/>
    <x v="4826"/>
  </r>
  <r>
    <s v="January"/>
    <x v="1"/>
    <n v="1"/>
    <b v="0"/>
    <s v="Medium"/>
    <n v="3"/>
    <x v="4827"/>
  </r>
  <r>
    <s v="June"/>
    <x v="3"/>
    <n v="4"/>
    <b v="0"/>
    <s v="low"/>
    <n v="46"/>
    <x v="4828"/>
  </r>
  <r>
    <s v="May"/>
    <x v="2"/>
    <n v="1"/>
    <b v="0"/>
    <s v="High"/>
    <n v="44"/>
    <x v="4829"/>
  </r>
  <r>
    <s v="May"/>
    <x v="1"/>
    <n v="2"/>
    <b v="0"/>
    <s v="Critical"/>
    <n v="15"/>
    <x v="4830"/>
  </r>
  <r>
    <s v="June"/>
    <x v="1"/>
    <n v="1"/>
    <b v="0"/>
    <s v="Medium"/>
    <n v="28"/>
    <x v="4831"/>
  </r>
  <r>
    <s v="May"/>
    <x v="0"/>
    <n v="1"/>
    <b v="0"/>
    <s v="High"/>
    <n v="37"/>
    <x v="4832"/>
  </r>
  <r>
    <s v="March"/>
    <x v="2"/>
    <n v="0"/>
    <s v="FREE DELIVERY"/>
    <s v="High"/>
    <n v="12"/>
    <x v="4833"/>
  </r>
  <r>
    <s v="March"/>
    <x v="2"/>
    <n v="1"/>
    <b v="0"/>
    <s v="High"/>
    <n v="37"/>
    <x v="4834"/>
  </r>
  <r>
    <s v="April"/>
    <x v="3"/>
    <n v="2"/>
    <b v="0"/>
    <s v="High"/>
    <n v="8"/>
    <x v="4835"/>
  </r>
  <r>
    <s v="April"/>
    <x v="3"/>
    <n v="2"/>
    <b v="0"/>
    <s v="High"/>
    <n v="41"/>
    <x v="4836"/>
  </r>
  <r>
    <s v="April"/>
    <x v="3"/>
    <n v="2"/>
    <b v="0"/>
    <s v="High"/>
    <n v="26"/>
    <x v="4837"/>
  </r>
  <r>
    <s v="April"/>
    <x v="3"/>
    <n v="1"/>
    <b v="0"/>
    <s v="High"/>
    <n v="29"/>
    <x v="4838"/>
  </r>
  <r>
    <s v="May"/>
    <x v="2"/>
    <n v="2"/>
    <b v="0"/>
    <s v="Medium"/>
    <n v="41"/>
    <x v="4839"/>
  </r>
  <r>
    <s v="June"/>
    <x v="2"/>
    <n v="4"/>
    <b v="0"/>
    <s v="low"/>
    <n v="13"/>
    <x v="4840"/>
  </r>
  <r>
    <s v="January"/>
    <x v="0"/>
    <n v="4"/>
    <b v="0"/>
    <s v="low"/>
    <n v="37"/>
    <x v="4841"/>
  </r>
  <r>
    <s v="January"/>
    <x v="0"/>
    <n v="2"/>
    <b v="0"/>
    <s v="low"/>
    <n v="12"/>
    <x v="4842"/>
  </r>
  <r>
    <s v="January"/>
    <x v="0"/>
    <n v="5"/>
    <b v="0"/>
    <s v="low"/>
    <n v="13"/>
    <x v="4843"/>
  </r>
  <r>
    <s v="October"/>
    <x v="2"/>
    <n v="0"/>
    <s v="FREE DELIVERY"/>
    <s v="low"/>
    <n v="17"/>
    <x v="4844"/>
  </r>
  <r>
    <s v="October"/>
    <x v="2"/>
    <n v="5"/>
    <b v="0"/>
    <s v="low"/>
    <n v="29"/>
    <x v="3958"/>
  </r>
  <r>
    <s v="August"/>
    <x v="0"/>
    <n v="0"/>
    <s v="FREE DELIVERY"/>
    <s v="Not Specified"/>
    <n v="43"/>
    <x v="4845"/>
  </r>
  <r>
    <s v="May"/>
    <x v="1"/>
    <n v="1"/>
    <b v="0"/>
    <s v="Not Specified"/>
    <n v="43"/>
    <x v="4846"/>
  </r>
  <r>
    <s v="August"/>
    <x v="2"/>
    <n v="1"/>
    <b v="0"/>
    <s v="Critical"/>
    <n v="35"/>
    <x v="4847"/>
  </r>
  <r>
    <s v="March"/>
    <x v="1"/>
    <n v="2"/>
    <b v="0"/>
    <s v="Medium"/>
    <n v="7"/>
    <x v="4848"/>
  </r>
  <r>
    <s v="June"/>
    <x v="3"/>
    <n v="1"/>
    <b v="0"/>
    <s v="Not Specified"/>
    <n v="36"/>
    <x v="4849"/>
  </r>
  <r>
    <s v="June"/>
    <x v="3"/>
    <n v="2"/>
    <b v="0"/>
    <s v="Not Specified"/>
    <n v="39"/>
    <x v="4850"/>
  </r>
  <r>
    <s v="June"/>
    <x v="3"/>
    <n v="2"/>
    <b v="0"/>
    <s v="Not Specified"/>
    <n v="30"/>
    <x v="2624"/>
  </r>
  <r>
    <s v="August"/>
    <x v="0"/>
    <n v="1"/>
    <b v="0"/>
    <s v="Not Specified"/>
    <n v="49"/>
    <x v="4851"/>
  </r>
  <r>
    <s v="January"/>
    <x v="3"/>
    <n v="2"/>
    <b v="0"/>
    <s v="Medium"/>
    <n v="3"/>
    <x v="4852"/>
  </r>
  <r>
    <s v="January"/>
    <x v="3"/>
    <n v="0"/>
    <s v="FREE DELIVERY"/>
    <s v="Medium"/>
    <n v="26"/>
    <x v="4853"/>
  </r>
  <r>
    <s v="January"/>
    <x v="3"/>
    <n v="2"/>
    <b v="0"/>
    <s v="Medium"/>
    <n v="4"/>
    <x v="4854"/>
  </r>
  <r>
    <s v="July"/>
    <x v="2"/>
    <n v="1"/>
    <b v="0"/>
    <s v="High"/>
    <n v="15"/>
    <x v="4855"/>
  </r>
  <r>
    <s v="August"/>
    <x v="1"/>
    <n v="2"/>
    <b v="0"/>
    <s v="High"/>
    <n v="5"/>
    <x v="4856"/>
  </r>
  <r>
    <s v="August"/>
    <x v="1"/>
    <n v="1"/>
    <b v="0"/>
    <s v="High"/>
    <n v="8"/>
    <x v="4857"/>
  </r>
  <r>
    <s v="September"/>
    <x v="2"/>
    <n v="2"/>
    <b v="0"/>
    <s v="low"/>
    <n v="22"/>
    <x v="4858"/>
  </r>
  <r>
    <s v="November"/>
    <x v="0"/>
    <n v="2"/>
    <b v="0"/>
    <s v="Critical"/>
    <n v="9"/>
    <x v="4859"/>
  </r>
  <r>
    <s v="November"/>
    <x v="0"/>
    <n v="0"/>
    <s v="FREE DELIVERY"/>
    <s v="Critical"/>
    <n v="25"/>
    <x v="4860"/>
  </r>
  <r>
    <s v="June"/>
    <x v="0"/>
    <n v="1"/>
    <b v="0"/>
    <s v="Not Specified"/>
    <n v="32"/>
    <x v="4861"/>
  </r>
  <r>
    <s v="June"/>
    <x v="0"/>
    <n v="0"/>
    <s v="FREE DELIVERY"/>
    <s v="Not Specified"/>
    <n v="25"/>
    <x v="4862"/>
  </r>
  <r>
    <s v="April"/>
    <x v="0"/>
    <n v="2"/>
    <b v="0"/>
    <s v="low"/>
    <n v="26"/>
    <x v="4863"/>
  </r>
  <r>
    <s v="April"/>
    <x v="0"/>
    <n v="2"/>
    <b v="0"/>
    <s v="low"/>
    <n v="21"/>
    <x v="4864"/>
  </r>
  <r>
    <s v="August"/>
    <x v="0"/>
    <n v="0"/>
    <s v="FREE DELIVERY"/>
    <s v="Critical"/>
    <n v="14"/>
    <x v="4865"/>
  </r>
  <r>
    <s v="August"/>
    <x v="0"/>
    <n v="2"/>
    <b v="0"/>
    <s v="Critical"/>
    <n v="14"/>
    <x v="4866"/>
  </r>
  <r>
    <s v="August"/>
    <x v="0"/>
    <n v="1"/>
    <b v="0"/>
    <s v="Critical"/>
    <n v="30"/>
    <x v="4867"/>
  </r>
  <r>
    <s v="March"/>
    <x v="2"/>
    <n v="0"/>
    <s v="FREE DELIVERY"/>
    <s v="Not Specified"/>
    <n v="6"/>
    <x v="4868"/>
  </r>
  <r>
    <s v="September"/>
    <x v="3"/>
    <n v="2"/>
    <b v="0"/>
    <s v="Critical"/>
    <n v="2"/>
    <x v="4869"/>
  </r>
  <r>
    <s v="May"/>
    <x v="0"/>
    <n v="0"/>
    <s v="FREE DELIVERY"/>
    <s v="High"/>
    <n v="31"/>
    <x v="4870"/>
  </r>
  <r>
    <s v="May"/>
    <x v="0"/>
    <n v="0"/>
    <s v="FREE DELIVERY"/>
    <s v="High"/>
    <n v="16"/>
    <x v="4871"/>
  </r>
  <r>
    <s v="May"/>
    <x v="0"/>
    <n v="0"/>
    <s v="FREE DELIVERY"/>
    <s v="High"/>
    <n v="33"/>
    <x v="4872"/>
  </r>
  <r>
    <s v="June"/>
    <x v="0"/>
    <n v="3"/>
    <b v="0"/>
    <s v="Medium"/>
    <n v="8"/>
    <x v="4873"/>
  </r>
  <r>
    <s v="June"/>
    <x v="0"/>
    <n v="2"/>
    <b v="0"/>
    <s v="Medium"/>
    <n v="7"/>
    <x v="4874"/>
  </r>
  <r>
    <s v="June"/>
    <x v="0"/>
    <n v="2"/>
    <b v="0"/>
    <s v="Medium"/>
    <n v="37"/>
    <x v="4875"/>
  </r>
  <r>
    <s v="November"/>
    <x v="3"/>
    <n v="1"/>
    <b v="0"/>
    <s v="High"/>
    <n v="4"/>
    <x v="4876"/>
  </r>
  <r>
    <s v="February"/>
    <x v="3"/>
    <n v="1"/>
    <b v="0"/>
    <s v="Medium"/>
    <n v="32"/>
    <x v="4877"/>
  </r>
  <r>
    <s v="February"/>
    <x v="3"/>
    <n v="1"/>
    <b v="0"/>
    <s v="Medium"/>
    <n v="35"/>
    <x v="4878"/>
  </r>
  <r>
    <s v="February"/>
    <x v="3"/>
    <n v="1"/>
    <b v="0"/>
    <s v="Medium"/>
    <n v="43"/>
    <x v="4879"/>
  </r>
  <r>
    <s v="June"/>
    <x v="2"/>
    <n v="2"/>
    <b v="0"/>
    <s v="Not Specified"/>
    <n v="44"/>
    <x v="4880"/>
  </r>
  <r>
    <s v="June"/>
    <x v="2"/>
    <n v="1"/>
    <b v="0"/>
    <s v="Not Specified"/>
    <n v="46"/>
    <x v="4881"/>
  </r>
  <r>
    <s v="July"/>
    <x v="0"/>
    <n v="0"/>
    <s v="FREE DELIVERY"/>
    <s v="Medium"/>
    <n v="46"/>
    <x v="4882"/>
  </r>
  <r>
    <s v="September"/>
    <x v="2"/>
    <n v="2"/>
    <b v="0"/>
    <s v="High"/>
    <n v="6"/>
    <x v="4883"/>
  </r>
  <r>
    <s v="October"/>
    <x v="3"/>
    <n v="0"/>
    <s v="FREE DELIVERY"/>
    <s v="Medium"/>
    <n v="24"/>
    <x v="4884"/>
  </r>
  <r>
    <s v="October"/>
    <x v="3"/>
    <n v="2"/>
    <b v="0"/>
    <s v="Medium"/>
    <n v="10"/>
    <x v="4885"/>
  </r>
  <r>
    <s v="March"/>
    <x v="0"/>
    <n v="1"/>
    <b v="0"/>
    <s v="Not Specified"/>
    <n v="21"/>
    <x v="4886"/>
  </r>
  <r>
    <s v="March"/>
    <x v="0"/>
    <n v="1"/>
    <b v="0"/>
    <s v="Not Specified"/>
    <n v="12"/>
    <x v="4887"/>
  </r>
  <r>
    <s v="February"/>
    <x v="3"/>
    <n v="2"/>
    <b v="0"/>
    <s v="Not Specified"/>
    <n v="36"/>
    <x v="4888"/>
  </r>
  <r>
    <s v="August"/>
    <x v="1"/>
    <n v="2"/>
    <b v="0"/>
    <s v="Not Specified"/>
    <n v="38"/>
    <x v="4889"/>
  </r>
  <r>
    <s v="September"/>
    <x v="0"/>
    <n v="2"/>
    <b v="0"/>
    <s v="Medium"/>
    <n v="26"/>
    <x v="4890"/>
  </r>
  <r>
    <s v="December"/>
    <x v="1"/>
    <n v="2"/>
    <b v="0"/>
    <s v="High"/>
    <n v="1"/>
    <x v="4891"/>
  </r>
  <r>
    <s v="September"/>
    <x v="0"/>
    <n v="2"/>
    <b v="0"/>
    <s v="low"/>
    <n v="8"/>
    <x v="4892"/>
  </r>
  <r>
    <s v="December"/>
    <x v="1"/>
    <n v="2"/>
    <b v="0"/>
    <s v="Not Specified"/>
    <n v="7"/>
    <x v="4893"/>
  </r>
  <r>
    <s v="July"/>
    <x v="1"/>
    <n v="2"/>
    <b v="0"/>
    <s v="Not Specified"/>
    <n v="22"/>
    <x v="4894"/>
  </r>
  <r>
    <s v="May"/>
    <x v="3"/>
    <n v="2"/>
    <b v="0"/>
    <s v="Critical"/>
    <n v="30"/>
    <x v="4895"/>
  </r>
  <r>
    <s v="January"/>
    <x v="2"/>
    <n v="7"/>
    <b v="0"/>
    <s v="low"/>
    <n v="11"/>
    <x v="4896"/>
  </r>
  <r>
    <s v="October"/>
    <x v="3"/>
    <n v="2"/>
    <b v="0"/>
    <s v="Not Specified"/>
    <n v="50"/>
    <x v="4897"/>
  </r>
  <r>
    <s v="November"/>
    <x v="3"/>
    <n v="5"/>
    <b v="0"/>
    <s v="low"/>
    <n v="29"/>
    <x v="4898"/>
  </r>
  <r>
    <s v="November"/>
    <x v="1"/>
    <n v="4"/>
    <b v="0"/>
    <s v="low"/>
    <n v="49"/>
    <x v="4899"/>
  </r>
  <r>
    <s v="October"/>
    <x v="0"/>
    <n v="2"/>
    <b v="0"/>
    <s v="low"/>
    <n v="33"/>
    <x v="4900"/>
  </r>
  <r>
    <s v="January"/>
    <x v="2"/>
    <n v="1"/>
    <b v="0"/>
    <s v="Not Specified"/>
    <n v="4"/>
    <x v="4901"/>
  </r>
  <r>
    <s v="February"/>
    <x v="1"/>
    <n v="1"/>
    <b v="0"/>
    <s v="Not Specified"/>
    <n v="43"/>
    <x v="4902"/>
  </r>
  <r>
    <s v="January"/>
    <x v="2"/>
    <n v="1"/>
    <b v="0"/>
    <s v="High"/>
    <n v="15"/>
    <x v="4903"/>
  </r>
  <r>
    <s v="June"/>
    <x v="1"/>
    <n v="2"/>
    <b v="0"/>
    <s v="low"/>
    <n v="50"/>
    <x v="4904"/>
  </r>
  <r>
    <s v="October"/>
    <x v="1"/>
    <n v="1"/>
    <b v="0"/>
    <s v="Critical"/>
    <n v="2"/>
    <x v="4905"/>
  </r>
  <r>
    <s v="May"/>
    <x v="1"/>
    <n v="7"/>
    <b v="0"/>
    <s v="low"/>
    <n v="43"/>
    <x v="4906"/>
  </r>
  <r>
    <s v="December"/>
    <x v="1"/>
    <n v="1"/>
    <b v="0"/>
    <s v="Critical"/>
    <n v="32"/>
    <x v="4907"/>
  </r>
  <r>
    <s v="January"/>
    <x v="0"/>
    <n v="2"/>
    <b v="0"/>
    <s v="Critical"/>
    <n v="33"/>
    <x v="4908"/>
  </r>
  <r>
    <s v="June"/>
    <x v="2"/>
    <n v="1"/>
    <b v="0"/>
    <s v="Not Specified"/>
    <n v="5"/>
    <x v="2389"/>
  </r>
  <r>
    <s v="June"/>
    <x v="2"/>
    <n v="2"/>
    <b v="0"/>
    <s v="Not Specified"/>
    <n v="29"/>
    <x v="4909"/>
  </r>
  <r>
    <s v="December"/>
    <x v="3"/>
    <n v="1"/>
    <b v="0"/>
    <s v="Critical"/>
    <n v="10"/>
    <x v="4910"/>
  </r>
  <r>
    <s v="October"/>
    <x v="1"/>
    <n v="9"/>
    <b v="0"/>
    <s v="low"/>
    <n v="21"/>
    <x v="4911"/>
  </r>
  <r>
    <s v="September"/>
    <x v="1"/>
    <n v="7"/>
    <b v="0"/>
    <s v="low"/>
    <n v="43"/>
    <x v="4912"/>
  </r>
  <r>
    <s v="November"/>
    <x v="2"/>
    <n v="4"/>
    <b v="0"/>
    <s v="low"/>
    <n v="26"/>
    <x v="4913"/>
  </r>
  <r>
    <s v="October"/>
    <x v="2"/>
    <n v="0"/>
    <s v="FREE DELIVERY"/>
    <s v="low"/>
    <n v="9"/>
    <x v="4914"/>
  </r>
  <r>
    <s v="November"/>
    <x v="1"/>
    <n v="2"/>
    <b v="0"/>
    <s v="Not Specified"/>
    <n v="36"/>
    <x v="4915"/>
  </r>
  <r>
    <s v="June"/>
    <x v="1"/>
    <n v="5"/>
    <b v="0"/>
    <s v="low"/>
    <n v="6"/>
    <x v="4916"/>
  </r>
  <r>
    <s v="March"/>
    <x v="0"/>
    <n v="2"/>
    <b v="0"/>
    <s v="Medium"/>
    <n v="41"/>
    <x v="4917"/>
  </r>
  <r>
    <s v="September"/>
    <x v="3"/>
    <n v="2"/>
    <b v="0"/>
    <s v="Critical"/>
    <n v="6"/>
    <x v="4918"/>
  </r>
  <r>
    <s v="February"/>
    <x v="0"/>
    <n v="1"/>
    <b v="0"/>
    <s v="Medium"/>
    <n v="30"/>
    <x v="4919"/>
  </r>
  <r>
    <s v="February"/>
    <x v="0"/>
    <n v="2"/>
    <b v="0"/>
    <s v="Medium"/>
    <n v="25"/>
    <x v="4920"/>
  </r>
  <r>
    <s v="June"/>
    <x v="3"/>
    <n v="0"/>
    <s v="FREE DELIVERY"/>
    <s v="Critical"/>
    <n v="44"/>
    <x v="4921"/>
  </r>
  <r>
    <s v="July"/>
    <x v="3"/>
    <n v="2"/>
    <b v="0"/>
    <s v="Critical"/>
    <n v="28"/>
    <x v="4922"/>
  </r>
  <r>
    <s v="March"/>
    <x v="3"/>
    <n v="4"/>
    <b v="0"/>
    <s v="low"/>
    <n v="6"/>
    <x v="4923"/>
  </r>
  <r>
    <s v="October"/>
    <x v="0"/>
    <n v="7"/>
    <b v="0"/>
    <s v="low"/>
    <n v="35"/>
    <x v="4924"/>
  </r>
  <r>
    <s v="November"/>
    <x v="3"/>
    <n v="7"/>
    <b v="0"/>
    <s v="low"/>
    <n v="47"/>
    <x v="4925"/>
  </r>
  <r>
    <s v="September"/>
    <x v="0"/>
    <n v="4"/>
    <b v="0"/>
    <s v="low"/>
    <n v="10"/>
    <x v="1922"/>
  </r>
  <r>
    <s v="September"/>
    <x v="0"/>
    <n v="4"/>
    <b v="0"/>
    <s v="low"/>
    <n v="35"/>
    <x v="4926"/>
  </r>
  <r>
    <s v="September"/>
    <x v="0"/>
    <n v="7"/>
    <b v="0"/>
    <s v="low"/>
    <n v="22"/>
    <x v="4927"/>
  </r>
  <r>
    <s v="April"/>
    <x v="2"/>
    <n v="4"/>
    <b v="0"/>
    <s v="low"/>
    <n v="49"/>
    <x v="4928"/>
  </r>
  <r>
    <s v="April"/>
    <x v="2"/>
    <n v="0"/>
    <s v="FREE DELIVERY"/>
    <s v="low"/>
    <n v="48"/>
    <x v="4929"/>
  </r>
  <r>
    <s v="July"/>
    <x v="2"/>
    <n v="2"/>
    <b v="0"/>
    <s v="Not Specified"/>
    <n v="38"/>
    <x v="4930"/>
  </r>
  <r>
    <s v="July"/>
    <x v="2"/>
    <n v="1"/>
    <b v="0"/>
    <s v="Not Specified"/>
    <n v="28"/>
    <x v="4931"/>
  </r>
  <r>
    <s v="January"/>
    <x v="0"/>
    <n v="7"/>
    <b v="0"/>
    <s v="low"/>
    <n v="48"/>
    <x v="4932"/>
  </r>
  <r>
    <s v="January"/>
    <x v="0"/>
    <n v="7"/>
    <b v="0"/>
    <s v="low"/>
    <n v="48"/>
    <x v="4933"/>
  </r>
  <r>
    <s v="April"/>
    <x v="2"/>
    <n v="1"/>
    <b v="0"/>
    <s v="Medium"/>
    <n v="17"/>
    <x v="4934"/>
  </r>
  <r>
    <s v="August"/>
    <x v="3"/>
    <n v="2"/>
    <b v="0"/>
    <s v="Critical"/>
    <n v="5"/>
    <x v="4935"/>
  </r>
  <r>
    <s v="February"/>
    <x v="2"/>
    <n v="2"/>
    <b v="0"/>
    <s v="High"/>
    <n v="2"/>
    <x v="4936"/>
  </r>
  <r>
    <s v="January"/>
    <x v="1"/>
    <n v="2"/>
    <b v="0"/>
    <s v="Not Specified"/>
    <n v="39"/>
    <x v="4937"/>
  </r>
  <r>
    <s v="March"/>
    <x v="1"/>
    <n v="2"/>
    <b v="0"/>
    <s v="low"/>
    <n v="41"/>
    <x v="4938"/>
  </r>
  <r>
    <s v="March"/>
    <x v="1"/>
    <n v="0"/>
    <s v="FREE DELIVERY"/>
    <s v="low"/>
    <n v="27"/>
    <x v="4939"/>
  </r>
  <r>
    <s v="December"/>
    <x v="2"/>
    <n v="1"/>
    <b v="0"/>
    <s v="Medium"/>
    <n v="21"/>
    <x v="4940"/>
  </r>
  <r>
    <s v="January"/>
    <x v="3"/>
    <n v="0"/>
    <s v="FREE DELIVERY"/>
    <s v="High"/>
    <n v="50"/>
    <x v="4941"/>
  </r>
  <r>
    <s v="November"/>
    <x v="2"/>
    <n v="4"/>
    <b v="0"/>
    <s v="low"/>
    <n v="24"/>
    <x v="4942"/>
  </r>
  <r>
    <s v="July"/>
    <x v="3"/>
    <n v="1"/>
    <b v="0"/>
    <s v="Critical"/>
    <n v="21"/>
    <x v="4943"/>
  </r>
  <r>
    <s v="July"/>
    <x v="0"/>
    <n v="7"/>
    <b v="0"/>
    <s v="low"/>
    <n v="21"/>
    <x v="4944"/>
  </r>
  <r>
    <s v="July"/>
    <x v="0"/>
    <n v="2"/>
    <b v="0"/>
    <s v="low"/>
    <n v="5"/>
    <x v="4945"/>
  </r>
  <r>
    <s v="July"/>
    <x v="0"/>
    <n v="7"/>
    <b v="0"/>
    <s v="low"/>
    <n v="10"/>
    <x v="4946"/>
  </r>
  <r>
    <s v="April"/>
    <x v="0"/>
    <n v="1"/>
    <b v="0"/>
    <s v="High"/>
    <n v="15"/>
    <x v="4947"/>
  </r>
  <r>
    <s v="April"/>
    <x v="0"/>
    <n v="1"/>
    <b v="0"/>
    <s v="High"/>
    <n v="31"/>
    <x v="4948"/>
  </r>
  <r>
    <s v="April"/>
    <x v="0"/>
    <n v="0"/>
    <s v="FREE DELIVERY"/>
    <s v="High"/>
    <n v="20"/>
    <x v="4949"/>
  </r>
  <r>
    <s v="March"/>
    <x v="2"/>
    <n v="4"/>
    <b v="0"/>
    <s v="low"/>
    <n v="20"/>
    <x v="4950"/>
  </r>
  <r>
    <s v="March"/>
    <x v="2"/>
    <n v="5"/>
    <b v="0"/>
    <s v="low"/>
    <n v="42"/>
    <x v="4951"/>
  </r>
  <r>
    <s v="November"/>
    <x v="1"/>
    <n v="2"/>
    <b v="0"/>
    <s v="Medium"/>
    <n v="45"/>
    <x v="4952"/>
  </r>
  <r>
    <s v="January"/>
    <x v="2"/>
    <n v="2"/>
    <b v="0"/>
    <s v="High"/>
    <n v="50"/>
    <x v="4953"/>
  </r>
  <r>
    <s v="April"/>
    <x v="1"/>
    <n v="2"/>
    <b v="0"/>
    <s v="High"/>
    <n v="30"/>
    <x v="4954"/>
  </r>
  <r>
    <s v="August"/>
    <x v="3"/>
    <n v="2"/>
    <b v="0"/>
    <s v="Not Specified"/>
    <n v="1"/>
    <x v="4955"/>
  </r>
  <r>
    <s v="August"/>
    <x v="3"/>
    <n v="1"/>
    <b v="0"/>
    <s v="Not Specified"/>
    <n v="12"/>
    <x v="4956"/>
  </r>
  <r>
    <s v="March"/>
    <x v="2"/>
    <n v="2"/>
    <b v="0"/>
    <s v="Medium"/>
    <n v="44"/>
    <x v="4957"/>
  </r>
  <r>
    <s v="March"/>
    <x v="2"/>
    <n v="2"/>
    <b v="0"/>
    <s v="Medium"/>
    <n v="21"/>
    <x v="4958"/>
  </r>
  <r>
    <s v="March"/>
    <x v="2"/>
    <n v="2"/>
    <b v="0"/>
    <s v="Medium"/>
    <n v="20"/>
    <x v="4959"/>
  </r>
  <r>
    <s v="February"/>
    <x v="1"/>
    <n v="2"/>
    <b v="0"/>
    <s v="High"/>
    <n v="46"/>
    <x v="4960"/>
  </r>
  <r>
    <s v="May"/>
    <x v="3"/>
    <n v="0"/>
    <s v="FREE DELIVERY"/>
    <s v="High"/>
    <n v="18"/>
    <x v="4961"/>
  </r>
  <r>
    <s v="January"/>
    <x v="3"/>
    <n v="1"/>
    <b v="0"/>
    <s v="High"/>
    <n v="31"/>
    <x v="4962"/>
  </r>
  <r>
    <s v="January"/>
    <x v="3"/>
    <n v="1"/>
    <b v="0"/>
    <s v="High"/>
    <n v="15"/>
    <x v="4963"/>
  </r>
  <r>
    <s v="January"/>
    <x v="3"/>
    <n v="1"/>
    <b v="0"/>
    <s v="High"/>
    <n v="39"/>
    <x v="4964"/>
  </r>
  <r>
    <s v="March"/>
    <x v="1"/>
    <n v="1"/>
    <b v="0"/>
    <s v="High"/>
    <n v="46"/>
    <x v="4965"/>
  </r>
  <r>
    <s v="May"/>
    <x v="0"/>
    <n v="2"/>
    <b v="0"/>
    <s v="High"/>
    <n v="43"/>
    <x v="394"/>
  </r>
  <r>
    <s v="May"/>
    <x v="1"/>
    <n v="2"/>
    <b v="0"/>
    <s v="Critical"/>
    <n v="6"/>
    <x v="4966"/>
  </r>
  <r>
    <s v="May"/>
    <x v="1"/>
    <n v="2"/>
    <b v="0"/>
    <s v="Critical"/>
    <n v="7"/>
    <x v="4967"/>
  </r>
  <r>
    <s v="December"/>
    <x v="0"/>
    <n v="2"/>
    <b v="0"/>
    <s v="Not Specified"/>
    <n v="30"/>
    <x v="4968"/>
  </r>
  <r>
    <s v="December"/>
    <x v="0"/>
    <n v="2"/>
    <b v="0"/>
    <s v="Not Specified"/>
    <n v="23"/>
    <x v="4969"/>
  </r>
  <r>
    <s v="January"/>
    <x v="3"/>
    <n v="2"/>
    <b v="0"/>
    <s v="low"/>
    <n v="50"/>
    <x v="4970"/>
  </r>
  <r>
    <s v="January"/>
    <x v="3"/>
    <n v="1"/>
    <b v="0"/>
    <s v="Medium"/>
    <n v="43"/>
    <x v="4971"/>
  </r>
  <r>
    <s v="November"/>
    <x v="0"/>
    <n v="2"/>
    <b v="0"/>
    <s v="Not Specified"/>
    <n v="35"/>
    <x v="4972"/>
  </r>
  <r>
    <s v="November"/>
    <x v="2"/>
    <n v="2"/>
    <b v="0"/>
    <s v="High"/>
    <n v="14"/>
    <x v="4973"/>
  </r>
  <r>
    <s v="November"/>
    <x v="2"/>
    <n v="1"/>
    <b v="0"/>
    <s v="High"/>
    <n v="30"/>
    <x v="4974"/>
  </r>
  <r>
    <s v="November"/>
    <x v="3"/>
    <n v="3"/>
    <b v="0"/>
    <s v="Critical"/>
    <n v="45"/>
    <x v="4975"/>
  </r>
  <r>
    <s v="April"/>
    <x v="2"/>
    <n v="2"/>
    <b v="0"/>
    <s v="Medium"/>
    <n v="47"/>
    <x v="4976"/>
  </r>
  <r>
    <s v="April"/>
    <x v="2"/>
    <n v="1"/>
    <b v="0"/>
    <s v="Medium"/>
    <n v="12"/>
    <x v="4977"/>
  </r>
  <r>
    <s v="October"/>
    <x v="1"/>
    <n v="2"/>
    <b v="0"/>
    <s v="Medium"/>
    <n v="28"/>
    <x v="4978"/>
  </r>
  <r>
    <s v="September"/>
    <x v="2"/>
    <n v="2"/>
    <b v="0"/>
    <s v="High"/>
    <n v="25"/>
    <x v="4979"/>
  </r>
  <r>
    <s v="December"/>
    <x v="1"/>
    <n v="2"/>
    <b v="0"/>
    <s v="low"/>
    <n v="12"/>
    <x v="4980"/>
  </r>
  <r>
    <s v="December"/>
    <x v="1"/>
    <n v="2"/>
    <b v="0"/>
    <s v="low"/>
    <n v="32"/>
    <x v="4981"/>
  </r>
  <r>
    <s v="February"/>
    <x v="3"/>
    <n v="0"/>
    <s v="FREE DELIVERY"/>
    <s v="Critical"/>
    <n v="29"/>
    <x v="4982"/>
  </r>
  <r>
    <s v="May"/>
    <x v="2"/>
    <n v="2"/>
    <b v="0"/>
    <s v="Medium"/>
    <n v="25"/>
    <x v="4983"/>
  </r>
  <r>
    <s v="May"/>
    <x v="2"/>
    <n v="2"/>
    <b v="0"/>
    <s v="Medium"/>
    <n v="29"/>
    <x v="4984"/>
  </r>
  <r>
    <s v="May"/>
    <x v="3"/>
    <n v="1"/>
    <b v="0"/>
    <s v="Not Specified"/>
    <n v="7"/>
    <x v="4985"/>
  </r>
  <r>
    <s v="May"/>
    <x v="3"/>
    <n v="2"/>
    <b v="0"/>
    <s v="Not Specified"/>
    <n v="31"/>
    <x v="4986"/>
  </r>
  <r>
    <s v="October"/>
    <x v="2"/>
    <n v="3"/>
    <b v="0"/>
    <s v="Critical"/>
    <n v="19"/>
    <x v="2087"/>
  </r>
  <r>
    <s v="September"/>
    <x v="2"/>
    <n v="2"/>
    <b v="0"/>
    <s v="Critical"/>
    <n v="10"/>
    <x v="4987"/>
  </r>
  <r>
    <s v="July"/>
    <x v="2"/>
    <n v="2"/>
    <b v="0"/>
    <s v="High"/>
    <n v="23"/>
    <x v="4988"/>
  </r>
  <r>
    <s v="July"/>
    <x v="1"/>
    <n v="1"/>
    <b v="0"/>
    <s v="Not Specified"/>
    <n v="5"/>
    <x v="4989"/>
  </r>
  <r>
    <s v="November"/>
    <x v="3"/>
    <n v="2"/>
    <b v="0"/>
    <s v="High"/>
    <n v="22"/>
    <x v="4990"/>
  </r>
  <r>
    <s v="November"/>
    <x v="3"/>
    <n v="4"/>
    <b v="0"/>
    <s v="low"/>
    <n v="9"/>
    <x v="4991"/>
  </r>
  <r>
    <s v="October"/>
    <x v="3"/>
    <n v="2"/>
    <b v="0"/>
    <s v="Critical"/>
    <n v="50"/>
    <x v="4992"/>
  </r>
  <r>
    <s v="March"/>
    <x v="2"/>
    <n v="1"/>
    <b v="0"/>
    <s v="Not Specified"/>
    <n v="13"/>
    <x v="4993"/>
  </r>
  <r>
    <s v="March"/>
    <x v="2"/>
    <n v="1"/>
    <b v="0"/>
    <s v="Not Specified"/>
    <n v="5"/>
    <x v="1766"/>
  </r>
  <r>
    <s v="August"/>
    <x v="0"/>
    <n v="0"/>
    <s v="FREE DELIVERY"/>
    <s v="low"/>
    <n v="6"/>
    <x v="4994"/>
  </r>
  <r>
    <s v="May"/>
    <x v="0"/>
    <n v="2"/>
    <b v="0"/>
    <s v="low"/>
    <n v="3"/>
    <x v="4995"/>
  </r>
  <r>
    <s v="April"/>
    <x v="0"/>
    <n v="0"/>
    <s v="FREE DELIVERY"/>
    <s v="low"/>
    <n v="22"/>
    <x v="4996"/>
  </r>
  <r>
    <s v="May"/>
    <x v="0"/>
    <n v="2"/>
    <b v="0"/>
    <s v="low"/>
    <n v="46"/>
    <x v="4997"/>
  </r>
  <r>
    <s v="January"/>
    <x v="0"/>
    <n v="2"/>
    <b v="0"/>
    <s v="High"/>
    <n v="43"/>
    <x v="4998"/>
  </r>
  <r>
    <s v="January"/>
    <x v="0"/>
    <n v="1"/>
    <b v="0"/>
    <s v="High"/>
    <n v="23"/>
    <x v="4999"/>
  </r>
  <r>
    <s v="January"/>
    <x v="0"/>
    <n v="0"/>
    <s v="FREE DELIVERY"/>
    <s v="High"/>
    <n v="41"/>
    <x v="5000"/>
  </r>
  <r>
    <s v="April"/>
    <x v="3"/>
    <n v="2"/>
    <b v="0"/>
    <s v="Critical"/>
    <n v="18"/>
    <x v="5001"/>
  </r>
  <r>
    <s v="June"/>
    <x v="1"/>
    <n v="1"/>
    <b v="0"/>
    <s v="Medium"/>
    <n v="26"/>
    <x v="5002"/>
  </r>
  <r>
    <s v="June"/>
    <x v="2"/>
    <n v="4"/>
    <b v="0"/>
    <s v="low"/>
    <n v="12"/>
    <x v="5003"/>
  </r>
  <r>
    <s v="June"/>
    <x v="2"/>
    <n v="5"/>
    <b v="0"/>
    <s v="low"/>
    <n v="47"/>
    <x v="5004"/>
  </r>
  <r>
    <s v="August"/>
    <x v="1"/>
    <n v="2"/>
    <b v="0"/>
    <s v="Medium"/>
    <n v="50"/>
    <x v="5005"/>
  </r>
  <r>
    <s v="April"/>
    <x v="0"/>
    <n v="3"/>
    <b v="0"/>
    <s v="High"/>
    <n v="15"/>
    <x v="5006"/>
  </r>
  <r>
    <s v="October"/>
    <x v="1"/>
    <n v="2"/>
    <b v="0"/>
    <s v="low"/>
    <n v="41"/>
    <x v="5007"/>
  </r>
  <r>
    <s v="July"/>
    <x v="2"/>
    <n v="3"/>
    <b v="0"/>
    <s v="Medium"/>
    <n v="16"/>
    <x v="5008"/>
  </r>
  <r>
    <s v="May"/>
    <x v="1"/>
    <n v="5"/>
    <b v="0"/>
    <s v="low"/>
    <n v="28"/>
    <x v="5009"/>
  </r>
  <r>
    <s v="November"/>
    <x v="1"/>
    <n v="1"/>
    <b v="0"/>
    <s v="Medium"/>
    <n v="26"/>
    <x v="5010"/>
  </r>
  <r>
    <s v="November"/>
    <x v="1"/>
    <n v="1"/>
    <b v="0"/>
    <s v="Medium"/>
    <n v="48"/>
    <x v="5011"/>
  </r>
  <r>
    <s v="February"/>
    <x v="3"/>
    <n v="1"/>
    <b v="0"/>
    <s v="Critical"/>
    <n v="7"/>
    <x v="5012"/>
  </r>
  <r>
    <s v="October"/>
    <x v="3"/>
    <n v="1"/>
    <b v="0"/>
    <s v="High"/>
    <n v="8"/>
    <x v="5013"/>
  </r>
  <r>
    <s v="January"/>
    <x v="1"/>
    <n v="0"/>
    <s v="FREE DELIVERY"/>
    <s v="Critical"/>
    <n v="38"/>
    <x v="5014"/>
  </r>
  <r>
    <s v="January"/>
    <x v="1"/>
    <n v="3"/>
    <b v="0"/>
    <s v="Critical"/>
    <n v="5"/>
    <x v="5015"/>
  </r>
  <r>
    <s v="September"/>
    <x v="1"/>
    <n v="1"/>
    <b v="0"/>
    <s v="Medium"/>
    <n v="12"/>
    <x v="5016"/>
  </r>
  <r>
    <s v="July"/>
    <x v="0"/>
    <n v="1"/>
    <b v="0"/>
    <s v="Medium"/>
    <n v="9"/>
    <x v="5017"/>
  </r>
  <r>
    <s v="October"/>
    <x v="3"/>
    <n v="1"/>
    <b v="0"/>
    <s v="Medium"/>
    <n v="6"/>
    <x v="5018"/>
  </r>
  <r>
    <s v="November"/>
    <x v="2"/>
    <n v="2"/>
    <b v="0"/>
    <s v="Not Specified"/>
    <n v="17"/>
    <x v="5019"/>
  </r>
  <r>
    <s v="October"/>
    <x v="0"/>
    <n v="5"/>
    <b v="0"/>
    <s v="low"/>
    <n v="8"/>
    <x v="5020"/>
  </r>
  <r>
    <s v="November"/>
    <x v="2"/>
    <n v="2"/>
    <b v="0"/>
    <s v="High"/>
    <n v="32"/>
    <x v="5021"/>
  </r>
  <r>
    <s v="November"/>
    <x v="2"/>
    <n v="2"/>
    <b v="0"/>
    <s v="High"/>
    <n v="27"/>
    <x v="5022"/>
  </r>
  <r>
    <s v="February"/>
    <x v="1"/>
    <n v="7"/>
    <b v="0"/>
    <s v="low"/>
    <n v="4"/>
    <x v="5023"/>
  </r>
  <r>
    <s v="January"/>
    <x v="1"/>
    <n v="4"/>
    <b v="0"/>
    <s v="low"/>
    <n v="43"/>
    <x v="5024"/>
  </r>
  <r>
    <s v="January"/>
    <x v="0"/>
    <n v="2"/>
    <b v="0"/>
    <s v="Not Specified"/>
    <n v="25"/>
    <x v="5025"/>
  </r>
  <r>
    <s v="January"/>
    <x v="0"/>
    <n v="1"/>
    <b v="0"/>
    <s v="Not Specified"/>
    <n v="29"/>
    <x v="5026"/>
  </r>
  <r>
    <s v="January"/>
    <x v="1"/>
    <n v="1"/>
    <b v="0"/>
    <s v="High"/>
    <n v="5"/>
    <x v="5027"/>
  </r>
  <r>
    <s v="September"/>
    <x v="1"/>
    <n v="2"/>
    <b v="0"/>
    <s v="Critical"/>
    <n v="24"/>
    <x v="5028"/>
  </r>
  <r>
    <s v="August"/>
    <x v="0"/>
    <n v="2"/>
    <b v="0"/>
    <s v="Medium"/>
    <n v="26"/>
    <x v="5029"/>
  </r>
  <r>
    <s v="August"/>
    <x v="0"/>
    <n v="1"/>
    <b v="0"/>
    <s v="Medium"/>
    <n v="9"/>
    <x v="5030"/>
  </r>
  <r>
    <s v="September"/>
    <x v="3"/>
    <n v="4"/>
    <b v="0"/>
    <s v="low"/>
    <n v="9"/>
    <x v="5031"/>
  </r>
  <r>
    <s v="October"/>
    <x v="2"/>
    <n v="3"/>
    <b v="0"/>
    <s v="Medium"/>
    <n v="1"/>
    <x v="5032"/>
  </r>
  <r>
    <s v="November"/>
    <x v="1"/>
    <n v="2"/>
    <b v="0"/>
    <s v="low"/>
    <n v="35"/>
    <x v="5033"/>
  </r>
  <r>
    <s v="April"/>
    <x v="1"/>
    <n v="2"/>
    <b v="0"/>
    <s v="High"/>
    <n v="50"/>
    <x v="5034"/>
  </r>
  <r>
    <s v="April"/>
    <x v="1"/>
    <n v="1"/>
    <b v="0"/>
    <s v="High"/>
    <n v="4"/>
    <x v="5035"/>
  </r>
  <r>
    <s v="February"/>
    <x v="2"/>
    <n v="2"/>
    <b v="0"/>
    <s v="Critical"/>
    <n v="18"/>
    <x v="5036"/>
  </r>
  <r>
    <s v="April"/>
    <x v="0"/>
    <n v="1"/>
    <b v="0"/>
    <s v="Critical"/>
    <n v="18"/>
    <x v="1247"/>
  </r>
  <r>
    <s v="December"/>
    <x v="1"/>
    <n v="4"/>
    <b v="0"/>
    <s v="low"/>
    <n v="25"/>
    <x v="5037"/>
  </r>
  <r>
    <s v="December"/>
    <x v="1"/>
    <n v="5"/>
    <b v="0"/>
    <s v="low"/>
    <n v="17"/>
    <x v="5038"/>
  </r>
  <r>
    <s v="July"/>
    <x v="0"/>
    <n v="0"/>
    <s v="FREE DELIVERY"/>
    <s v="low"/>
    <n v="41"/>
    <x v="5039"/>
  </r>
  <r>
    <s v="April"/>
    <x v="3"/>
    <n v="1"/>
    <b v="0"/>
    <s v="Not Specified"/>
    <n v="20"/>
    <x v="5040"/>
  </r>
  <r>
    <s v="April"/>
    <x v="3"/>
    <n v="1"/>
    <b v="0"/>
    <s v="Not Specified"/>
    <n v="3"/>
    <x v="5041"/>
  </r>
  <r>
    <s v="March"/>
    <x v="3"/>
    <n v="1"/>
    <b v="0"/>
    <s v="Medium"/>
    <n v="36"/>
    <x v="5042"/>
  </r>
  <r>
    <s v="March"/>
    <x v="3"/>
    <n v="2"/>
    <b v="0"/>
    <s v="Medium"/>
    <n v="25"/>
    <x v="5043"/>
  </r>
  <r>
    <s v="February"/>
    <x v="3"/>
    <n v="5"/>
    <b v="0"/>
    <s v="low"/>
    <n v="4"/>
    <x v="5044"/>
  </r>
  <r>
    <s v="February"/>
    <x v="3"/>
    <n v="5"/>
    <b v="0"/>
    <s v="low"/>
    <n v="3"/>
    <x v="5045"/>
  </r>
  <r>
    <s v="April"/>
    <x v="1"/>
    <n v="2"/>
    <b v="0"/>
    <s v="Medium"/>
    <n v="44"/>
    <x v="5046"/>
  </r>
  <r>
    <s v="November"/>
    <x v="0"/>
    <n v="1"/>
    <b v="0"/>
    <s v="Not Specified"/>
    <n v="4"/>
    <x v="5047"/>
  </r>
  <r>
    <s v="November"/>
    <x v="0"/>
    <n v="1"/>
    <b v="0"/>
    <s v="Not Specified"/>
    <n v="16"/>
    <x v="5048"/>
  </r>
  <r>
    <s v="December"/>
    <x v="0"/>
    <n v="2"/>
    <b v="0"/>
    <s v="Not Specified"/>
    <n v="2"/>
    <x v="5049"/>
  </r>
  <r>
    <s v="June"/>
    <x v="3"/>
    <n v="0"/>
    <s v="FREE DELIVERY"/>
    <s v="Critical"/>
    <n v="11"/>
    <x v="5050"/>
  </r>
  <r>
    <s v="June"/>
    <x v="3"/>
    <n v="1"/>
    <b v="0"/>
    <s v="Critical"/>
    <n v="30"/>
    <x v="5051"/>
  </r>
  <r>
    <s v="December"/>
    <x v="1"/>
    <n v="1"/>
    <b v="0"/>
    <s v="Critical"/>
    <n v="4"/>
    <x v="5052"/>
  </r>
  <r>
    <s v="November"/>
    <x v="2"/>
    <n v="1"/>
    <b v="0"/>
    <s v="Not Specified"/>
    <n v="48"/>
    <x v="5053"/>
  </r>
  <r>
    <s v="February"/>
    <x v="3"/>
    <n v="2"/>
    <b v="0"/>
    <s v="Medium"/>
    <n v="9"/>
    <x v="5054"/>
  </r>
  <r>
    <s v="February"/>
    <x v="3"/>
    <n v="2"/>
    <b v="0"/>
    <s v="Medium"/>
    <n v="36"/>
    <x v="5055"/>
  </r>
  <r>
    <s v="August"/>
    <x v="2"/>
    <n v="7"/>
    <b v="0"/>
    <s v="low"/>
    <n v="42"/>
    <x v="5056"/>
  </r>
  <r>
    <s v="August"/>
    <x v="2"/>
    <n v="5"/>
    <b v="0"/>
    <s v="low"/>
    <n v="13"/>
    <x v="5057"/>
  </r>
  <r>
    <s v="April"/>
    <x v="3"/>
    <n v="0"/>
    <s v="FREE DELIVERY"/>
    <s v="Critical"/>
    <n v="21"/>
    <x v="5058"/>
  </r>
  <r>
    <s v="April"/>
    <x v="3"/>
    <n v="0"/>
    <s v="FREE DELIVERY"/>
    <s v="Critical"/>
    <n v="21"/>
    <x v="5059"/>
  </r>
  <r>
    <s v="November"/>
    <x v="0"/>
    <n v="2"/>
    <b v="0"/>
    <s v="Medium"/>
    <n v="40"/>
    <x v="5060"/>
  </r>
  <r>
    <s v="November"/>
    <x v="0"/>
    <n v="2"/>
    <b v="0"/>
    <s v="Medium"/>
    <n v="48"/>
    <x v="5061"/>
  </r>
  <r>
    <s v="May"/>
    <x v="0"/>
    <n v="1"/>
    <b v="0"/>
    <s v="Not Specified"/>
    <n v="36"/>
    <x v="5062"/>
  </r>
  <r>
    <s v="September"/>
    <x v="0"/>
    <n v="2"/>
    <b v="0"/>
    <s v="Medium"/>
    <n v="10"/>
    <x v="5063"/>
  </r>
  <r>
    <s v="October"/>
    <x v="0"/>
    <n v="2"/>
    <b v="0"/>
    <s v="High"/>
    <n v="5"/>
    <x v="5064"/>
  </r>
  <r>
    <s v="June"/>
    <x v="1"/>
    <n v="2"/>
    <b v="0"/>
    <s v="Medium"/>
    <n v="13"/>
    <x v="5065"/>
  </r>
  <r>
    <s v="March"/>
    <x v="1"/>
    <n v="1"/>
    <b v="0"/>
    <s v="Not Specified"/>
    <n v="30"/>
    <x v="5066"/>
  </r>
  <r>
    <s v="March"/>
    <x v="1"/>
    <n v="3"/>
    <b v="0"/>
    <s v="Not Specified"/>
    <n v="3"/>
    <x v="5067"/>
  </r>
  <r>
    <s v="July"/>
    <x v="3"/>
    <n v="5"/>
    <b v="0"/>
    <s v="low"/>
    <n v="20"/>
    <x v="5068"/>
  </r>
  <r>
    <s v="November"/>
    <x v="3"/>
    <n v="1"/>
    <b v="0"/>
    <s v="High"/>
    <n v="37"/>
    <x v="5069"/>
  </r>
  <r>
    <s v="April"/>
    <x v="1"/>
    <n v="2"/>
    <b v="0"/>
    <s v="low"/>
    <n v="33"/>
    <x v="5070"/>
  </r>
  <r>
    <s v="July"/>
    <x v="3"/>
    <n v="2"/>
    <b v="0"/>
    <s v="Not Specified"/>
    <n v="5"/>
    <x v="5071"/>
  </r>
  <r>
    <s v="July"/>
    <x v="3"/>
    <n v="0"/>
    <s v="FREE DELIVERY"/>
    <s v="Not Specified"/>
    <n v="41"/>
    <x v="5072"/>
  </r>
  <r>
    <s v="June"/>
    <x v="2"/>
    <n v="2"/>
    <b v="0"/>
    <s v="Not Specified"/>
    <n v="44"/>
    <x v="5073"/>
  </r>
  <r>
    <s v="March"/>
    <x v="3"/>
    <n v="2"/>
    <b v="0"/>
    <s v="low"/>
    <n v="6"/>
    <x v="5074"/>
  </r>
  <r>
    <s v="March"/>
    <x v="3"/>
    <n v="4"/>
    <b v="0"/>
    <s v="low"/>
    <n v="32"/>
    <x v="5075"/>
  </r>
  <r>
    <s v="July"/>
    <x v="3"/>
    <n v="1"/>
    <b v="0"/>
    <s v="High"/>
    <n v="26"/>
    <x v="5076"/>
  </r>
  <r>
    <s v="July"/>
    <x v="3"/>
    <n v="1"/>
    <b v="0"/>
    <s v="High"/>
    <n v="5"/>
    <x v="5077"/>
  </r>
  <r>
    <s v="January"/>
    <x v="3"/>
    <n v="1"/>
    <b v="0"/>
    <s v="Critical"/>
    <n v="36"/>
    <x v="5078"/>
  </r>
  <r>
    <s v="December"/>
    <x v="2"/>
    <n v="2"/>
    <b v="0"/>
    <s v="Critical"/>
    <n v="10"/>
    <x v="4025"/>
  </r>
  <r>
    <s v="June"/>
    <x v="2"/>
    <n v="2"/>
    <b v="0"/>
    <s v="Medium"/>
    <n v="10"/>
    <x v="5079"/>
  </r>
  <r>
    <s v="November"/>
    <x v="3"/>
    <n v="2"/>
    <b v="0"/>
    <s v="Not Specified"/>
    <n v="25"/>
    <x v="5080"/>
  </r>
  <r>
    <s v="April"/>
    <x v="2"/>
    <n v="2"/>
    <b v="0"/>
    <s v="Not Specified"/>
    <n v="28"/>
    <x v="5081"/>
  </r>
  <r>
    <s v="September"/>
    <x v="2"/>
    <n v="1"/>
    <b v="0"/>
    <s v="High"/>
    <n v="23"/>
    <x v="5082"/>
  </r>
  <r>
    <s v="December"/>
    <x v="1"/>
    <n v="2"/>
    <b v="0"/>
    <s v="Medium"/>
    <n v="28"/>
    <x v="5083"/>
  </r>
  <r>
    <s v="April"/>
    <x v="1"/>
    <n v="2"/>
    <b v="0"/>
    <s v="High"/>
    <n v="43"/>
    <x v="5084"/>
  </r>
  <r>
    <s v="April"/>
    <x v="1"/>
    <n v="2"/>
    <b v="0"/>
    <s v="High"/>
    <n v="46"/>
    <x v="5085"/>
  </r>
  <r>
    <s v="April"/>
    <x v="1"/>
    <n v="2"/>
    <b v="0"/>
    <s v="High"/>
    <n v="41"/>
    <x v="5086"/>
  </r>
  <r>
    <s v="December"/>
    <x v="1"/>
    <n v="7"/>
    <b v="0"/>
    <s v="low"/>
    <n v="9"/>
    <x v="5087"/>
  </r>
  <r>
    <s v="November"/>
    <x v="3"/>
    <n v="2"/>
    <b v="0"/>
    <s v="Critical"/>
    <n v="36"/>
    <x v="5088"/>
  </r>
  <r>
    <s v="November"/>
    <x v="3"/>
    <n v="2"/>
    <b v="0"/>
    <s v="Critical"/>
    <n v="26"/>
    <x v="5089"/>
  </r>
  <r>
    <s v="January"/>
    <x v="1"/>
    <n v="1"/>
    <b v="0"/>
    <s v="Medium"/>
    <n v="40"/>
    <x v="5090"/>
  </r>
  <r>
    <s v="October"/>
    <x v="3"/>
    <n v="1"/>
    <b v="0"/>
    <s v="Not Specified"/>
    <n v="15"/>
    <x v="5091"/>
  </r>
  <r>
    <s v="May"/>
    <x v="2"/>
    <n v="3"/>
    <b v="0"/>
    <s v="Critical"/>
    <n v="40"/>
    <x v="5092"/>
  </r>
  <r>
    <s v="March"/>
    <x v="1"/>
    <n v="2"/>
    <b v="0"/>
    <s v="Medium"/>
    <n v="42"/>
    <x v="5093"/>
  </r>
  <r>
    <s v="March"/>
    <x v="1"/>
    <n v="2"/>
    <b v="0"/>
    <s v="Medium"/>
    <n v="19"/>
    <x v="5094"/>
  </r>
  <r>
    <s v="March"/>
    <x v="1"/>
    <n v="2"/>
    <b v="0"/>
    <s v="Critical"/>
    <n v="43"/>
    <x v="5095"/>
  </r>
  <r>
    <s v="March"/>
    <x v="1"/>
    <n v="1"/>
    <b v="0"/>
    <s v="Critical"/>
    <n v="14"/>
    <x v="5096"/>
  </r>
  <r>
    <s v="June"/>
    <x v="1"/>
    <n v="1"/>
    <b v="0"/>
    <s v="Medium"/>
    <n v="3"/>
    <x v="5097"/>
  </r>
  <r>
    <s v="June"/>
    <x v="1"/>
    <n v="2"/>
    <b v="0"/>
    <s v="Medium"/>
    <n v="11"/>
    <x v="5098"/>
  </r>
  <r>
    <s v="June"/>
    <x v="1"/>
    <n v="2"/>
    <b v="0"/>
    <s v="Medium"/>
    <n v="3"/>
    <x v="5099"/>
  </r>
  <r>
    <s v="February"/>
    <x v="2"/>
    <n v="1"/>
    <b v="0"/>
    <s v="High"/>
    <n v="40"/>
    <x v="5100"/>
  </r>
  <r>
    <s v="November"/>
    <x v="3"/>
    <n v="3"/>
    <b v="0"/>
    <s v="Critical"/>
    <n v="9"/>
    <x v="5101"/>
  </r>
  <r>
    <s v="November"/>
    <x v="0"/>
    <n v="2"/>
    <b v="0"/>
    <s v="Medium"/>
    <n v="27"/>
    <x v="5102"/>
  </r>
  <r>
    <s v="May"/>
    <x v="0"/>
    <n v="2"/>
    <b v="0"/>
    <s v="Not Specified"/>
    <n v="43"/>
    <x v="5103"/>
  </r>
  <r>
    <s v="May"/>
    <x v="0"/>
    <n v="1"/>
    <b v="0"/>
    <s v="Not Specified"/>
    <n v="30"/>
    <x v="5104"/>
  </r>
  <r>
    <s v="February"/>
    <x v="1"/>
    <n v="1"/>
    <b v="0"/>
    <s v="High"/>
    <n v="50"/>
    <x v="5105"/>
  </r>
  <r>
    <s v="March"/>
    <x v="0"/>
    <n v="2"/>
    <b v="0"/>
    <s v="Medium"/>
    <n v="43"/>
    <x v="5106"/>
  </r>
  <r>
    <s v="March"/>
    <x v="0"/>
    <n v="3"/>
    <b v="0"/>
    <s v="Medium"/>
    <n v="23"/>
    <x v="5107"/>
  </r>
  <r>
    <s v="August"/>
    <x v="0"/>
    <n v="1"/>
    <b v="0"/>
    <s v="High"/>
    <n v="32"/>
    <x v="5108"/>
  </r>
  <r>
    <s v="February"/>
    <x v="3"/>
    <n v="2"/>
    <b v="0"/>
    <s v="Medium"/>
    <n v="44"/>
    <x v="5109"/>
  </r>
  <r>
    <s v="April"/>
    <x v="1"/>
    <n v="2"/>
    <b v="0"/>
    <s v="Medium"/>
    <n v="1"/>
    <x v="5110"/>
  </r>
  <r>
    <s v="April"/>
    <x v="1"/>
    <n v="2"/>
    <b v="0"/>
    <s v="Medium"/>
    <n v="36"/>
    <x v="5111"/>
  </r>
  <r>
    <s v="April"/>
    <x v="1"/>
    <n v="2"/>
    <b v="0"/>
    <s v="Medium"/>
    <n v="11"/>
    <x v="5112"/>
  </r>
  <r>
    <s v="June"/>
    <x v="2"/>
    <n v="5"/>
    <b v="0"/>
    <s v="low"/>
    <n v="28"/>
    <x v="5113"/>
  </r>
  <r>
    <s v="June"/>
    <x v="2"/>
    <n v="4"/>
    <b v="0"/>
    <s v="low"/>
    <n v="37"/>
    <x v="5114"/>
  </r>
  <r>
    <s v="November"/>
    <x v="0"/>
    <n v="3"/>
    <b v="0"/>
    <s v="High"/>
    <n v="37"/>
    <x v="5115"/>
  </r>
  <r>
    <s v="December"/>
    <x v="1"/>
    <n v="0"/>
    <s v="FREE DELIVERY"/>
    <s v="Medium"/>
    <n v="10"/>
    <x v="5116"/>
  </r>
  <r>
    <s v="June"/>
    <x v="0"/>
    <n v="1"/>
    <b v="0"/>
    <s v="High"/>
    <n v="18"/>
    <x v="5117"/>
  </r>
  <r>
    <s v="June"/>
    <x v="0"/>
    <n v="1"/>
    <b v="0"/>
    <s v="High"/>
    <n v="17"/>
    <x v="5118"/>
  </r>
  <r>
    <s v="June"/>
    <x v="0"/>
    <n v="0"/>
    <s v="FREE DELIVERY"/>
    <s v="High"/>
    <n v="24"/>
    <x v="5119"/>
  </r>
  <r>
    <s v="September"/>
    <x v="1"/>
    <n v="1"/>
    <b v="0"/>
    <s v="Medium"/>
    <n v="43"/>
    <x v="5120"/>
  </r>
  <r>
    <s v="September"/>
    <x v="1"/>
    <n v="2"/>
    <b v="0"/>
    <s v="Medium"/>
    <n v="47"/>
    <x v="5121"/>
  </r>
  <r>
    <s v="September"/>
    <x v="1"/>
    <n v="2"/>
    <b v="0"/>
    <s v="Medium"/>
    <n v="44"/>
    <x v="5122"/>
  </r>
  <r>
    <s v="April"/>
    <x v="1"/>
    <n v="0"/>
    <s v="FREE DELIVERY"/>
    <s v="Critical"/>
    <n v="46"/>
    <x v="5123"/>
  </r>
  <r>
    <s v="September"/>
    <x v="2"/>
    <n v="2"/>
    <b v="0"/>
    <s v="Critical"/>
    <n v="28"/>
    <x v="5124"/>
  </r>
  <r>
    <s v="August"/>
    <x v="1"/>
    <n v="0"/>
    <s v="FREE DELIVERY"/>
    <s v="low"/>
    <n v="12"/>
    <x v="5125"/>
  </r>
  <r>
    <s v="March"/>
    <x v="3"/>
    <n v="2"/>
    <b v="0"/>
    <s v="High"/>
    <n v="1"/>
    <x v="5126"/>
  </r>
  <r>
    <s v="January"/>
    <x v="2"/>
    <n v="2"/>
    <b v="0"/>
    <s v="Critical"/>
    <n v="37"/>
    <x v="5127"/>
  </r>
  <r>
    <s v="January"/>
    <x v="2"/>
    <n v="2"/>
    <b v="0"/>
    <s v="Critical"/>
    <n v="39"/>
    <x v="5128"/>
  </r>
  <r>
    <s v="January"/>
    <x v="2"/>
    <n v="2"/>
    <b v="0"/>
    <s v="Critical"/>
    <n v="12"/>
    <x v="5129"/>
  </r>
  <r>
    <s v="June"/>
    <x v="0"/>
    <n v="7"/>
    <b v="0"/>
    <s v="low"/>
    <n v="47"/>
    <x v="5130"/>
  </r>
  <r>
    <s v="March"/>
    <x v="3"/>
    <n v="2"/>
    <b v="0"/>
    <s v="Not Specified"/>
    <n v="34"/>
    <x v="5131"/>
  </r>
  <r>
    <s v="July"/>
    <x v="3"/>
    <n v="1"/>
    <b v="0"/>
    <s v="Medium"/>
    <n v="10"/>
    <x v="5132"/>
  </r>
  <r>
    <s v="July"/>
    <x v="3"/>
    <n v="2"/>
    <b v="0"/>
    <s v="Medium"/>
    <n v="9"/>
    <x v="5133"/>
  </r>
  <r>
    <s v="August"/>
    <x v="2"/>
    <n v="4"/>
    <b v="0"/>
    <s v="low"/>
    <n v="30"/>
    <x v="5134"/>
  </r>
  <r>
    <s v="February"/>
    <x v="2"/>
    <n v="0"/>
    <s v="FREE DELIVERY"/>
    <s v="High"/>
    <n v="7"/>
    <x v="5135"/>
  </r>
  <r>
    <s v="February"/>
    <x v="2"/>
    <n v="1"/>
    <b v="0"/>
    <s v="High"/>
    <n v="15"/>
    <x v="5136"/>
  </r>
  <r>
    <s v="July"/>
    <x v="3"/>
    <n v="1"/>
    <b v="0"/>
    <s v="High"/>
    <n v="27"/>
    <x v="5137"/>
  </r>
  <r>
    <s v="September"/>
    <x v="3"/>
    <n v="1"/>
    <b v="0"/>
    <s v="Medium"/>
    <n v="17"/>
    <x v="5138"/>
  </r>
  <r>
    <s v="September"/>
    <x v="3"/>
    <n v="1"/>
    <b v="0"/>
    <s v="Medium"/>
    <n v="35"/>
    <x v="5139"/>
  </r>
  <r>
    <s v="September"/>
    <x v="3"/>
    <n v="1"/>
    <b v="0"/>
    <s v="Medium"/>
    <n v="17"/>
    <x v="5140"/>
  </r>
  <r>
    <s v="January"/>
    <x v="1"/>
    <n v="2"/>
    <b v="0"/>
    <s v="Not Specified"/>
    <n v="46"/>
    <x v="5141"/>
  </r>
  <r>
    <s v="January"/>
    <x v="1"/>
    <n v="1"/>
    <b v="0"/>
    <s v="Not Specified"/>
    <n v="44"/>
    <x v="5142"/>
  </r>
  <r>
    <s v="March"/>
    <x v="0"/>
    <n v="1"/>
    <b v="0"/>
    <s v="High"/>
    <n v="37"/>
    <x v="5143"/>
  </r>
  <r>
    <s v="November"/>
    <x v="2"/>
    <n v="1"/>
    <b v="0"/>
    <s v="Critical"/>
    <n v="26"/>
    <x v="5144"/>
  </r>
  <r>
    <s v="October"/>
    <x v="2"/>
    <n v="2"/>
    <b v="0"/>
    <s v="Medium"/>
    <n v="42"/>
    <x v="5145"/>
  </r>
  <r>
    <s v="August"/>
    <x v="1"/>
    <n v="0"/>
    <s v="FREE DELIVERY"/>
    <s v="low"/>
    <n v="26"/>
    <x v="5146"/>
  </r>
  <r>
    <s v="February"/>
    <x v="3"/>
    <n v="2"/>
    <b v="0"/>
    <s v="Critical"/>
    <n v="36"/>
    <x v="5147"/>
  </r>
  <r>
    <s v="November"/>
    <x v="1"/>
    <n v="2"/>
    <b v="0"/>
    <s v="low"/>
    <n v="13"/>
    <x v="5148"/>
  </r>
  <r>
    <s v="December"/>
    <x v="0"/>
    <n v="2"/>
    <b v="0"/>
    <s v="Critical"/>
    <n v="41"/>
    <x v="5149"/>
  </r>
  <r>
    <s v="August"/>
    <x v="3"/>
    <n v="0"/>
    <s v="FREE DELIVERY"/>
    <s v="High"/>
    <n v="15"/>
    <x v="5150"/>
  </r>
  <r>
    <s v="October"/>
    <x v="1"/>
    <n v="0"/>
    <s v="FREE DELIVERY"/>
    <s v="High"/>
    <n v="49"/>
    <x v="5151"/>
  </r>
  <r>
    <s v="July"/>
    <x v="2"/>
    <n v="2"/>
    <b v="0"/>
    <s v="Not Specified"/>
    <n v="39"/>
    <x v="5152"/>
  </r>
  <r>
    <s v="May"/>
    <x v="1"/>
    <n v="0"/>
    <s v="FREE DELIVERY"/>
    <s v="low"/>
    <n v="17"/>
    <x v="5153"/>
  </r>
  <r>
    <s v="February"/>
    <x v="3"/>
    <n v="1"/>
    <b v="0"/>
    <s v="High"/>
    <n v="31"/>
    <x v="5154"/>
  </r>
  <r>
    <s v="February"/>
    <x v="3"/>
    <n v="1"/>
    <b v="0"/>
    <s v="High"/>
    <n v="3"/>
    <x v="5155"/>
  </r>
  <r>
    <s v="August"/>
    <x v="2"/>
    <n v="1"/>
    <b v="0"/>
    <s v="Critical"/>
    <n v="13"/>
    <x v="5156"/>
  </r>
  <r>
    <s v="August"/>
    <x v="2"/>
    <n v="1"/>
    <b v="0"/>
    <s v="High"/>
    <n v="28"/>
    <x v="5157"/>
  </r>
  <r>
    <s v="July"/>
    <x v="2"/>
    <n v="2"/>
    <b v="0"/>
    <s v="Medium"/>
    <n v="46"/>
    <x v="5158"/>
  </r>
  <r>
    <s v="March"/>
    <x v="2"/>
    <n v="5"/>
    <b v="0"/>
    <s v="low"/>
    <n v="33"/>
    <x v="5159"/>
  </r>
  <r>
    <s v="January"/>
    <x v="2"/>
    <n v="2"/>
    <b v="0"/>
    <s v="High"/>
    <n v="14"/>
    <x v="5160"/>
  </r>
  <r>
    <s v="July"/>
    <x v="0"/>
    <n v="2"/>
    <b v="0"/>
    <s v="Not Specified"/>
    <n v="8"/>
    <x v="5161"/>
  </r>
  <r>
    <s v="December"/>
    <x v="3"/>
    <n v="1"/>
    <b v="0"/>
    <s v="Medium"/>
    <n v="5"/>
    <x v="5162"/>
  </r>
  <r>
    <s v="December"/>
    <x v="3"/>
    <n v="1"/>
    <b v="0"/>
    <s v="Medium"/>
    <n v="31"/>
    <x v="5163"/>
  </r>
  <r>
    <s v="May"/>
    <x v="1"/>
    <n v="1"/>
    <b v="0"/>
    <s v="Not Specified"/>
    <n v="22"/>
    <x v="5164"/>
  </r>
  <r>
    <s v="July"/>
    <x v="2"/>
    <n v="0"/>
    <s v="FREE DELIVERY"/>
    <s v="Medium"/>
    <n v="8"/>
    <x v="5165"/>
  </r>
  <r>
    <s v="September"/>
    <x v="2"/>
    <n v="3"/>
    <b v="0"/>
    <s v="Critical"/>
    <n v="7"/>
    <x v="5166"/>
  </r>
  <r>
    <s v="March"/>
    <x v="2"/>
    <n v="2"/>
    <b v="0"/>
    <s v="Medium"/>
    <n v="29"/>
    <x v="5167"/>
  </r>
  <r>
    <s v="June"/>
    <x v="0"/>
    <n v="1"/>
    <b v="0"/>
    <s v="Not Specified"/>
    <n v="44"/>
    <x v="5168"/>
  </r>
  <r>
    <s v="March"/>
    <x v="2"/>
    <n v="2"/>
    <b v="0"/>
    <s v="Not Specified"/>
    <n v="23"/>
    <x v="5169"/>
  </r>
  <r>
    <s v="January"/>
    <x v="1"/>
    <n v="0"/>
    <s v="FREE DELIVERY"/>
    <s v="low"/>
    <n v="17"/>
    <x v="5170"/>
  </r>
  <r>
    <s v="January"/>
    <x v="1"/>
    <n v="4"/>
    <b v="0"/>
    <s v="low"/>
    <n v="26"/>
    <x v="5171"/>
  </r>
  <r>
    <s v="January"/>
    <x v="1"/>
    <n v="7"/>
    <b v="0"/>
    <s v="low"/>
    <n v="19"/>
    <x v="5172"/>
  </r>
  <r>
    <s v="August"/>
    <x v="2"/>
    <n v="2"/>
    <b v="0"/>
    <s v="Not Specified"/>
    <n v="44"/>
    <x v="5173"/>
  </r>
  <r>
    <s v="November"/>
    <x v="3"/>
    <n v="1"/>
    <b v="0"/>
    <s v="Medium"/>
    <n v="10"/>
    <x v="5174"/>
  </r>
  <r>
    <s v="June"/>
    <x v="2"/>
    <n v="2"/>
    <b v="0"/>
    <s v="High"/>
    <n v="25"/>
    <x v="5175"/>
  </r>
  <r>
    <s v="June"/>
    <x v="2"/>
    <n v="2"/>
    <b v="0"/>
    <s v="High"/>
    <n v="43"/>
    <x v="5176"/>
  </r>
  <r>
    <s v="June"/>
    <x v="2"/>
    <n v="2"/>
    <b v="0"/>
    <s v="High"/>
    <n v="19"/>
    <x v="5177"/>
  </r>
  <r>
    <s v="April"/>
    <x v="2"/>
    <n v="2"/>
    <b v="0"/>
    <s v="Not Specified"/>
    <n v="37"/>
    <x v="1703"/>
  </r>
  <r>
    <s v="April"/>
    <x v="2"/>
    <n v="1"/>
    <b v="0"/>
    <s v="Not Specified"/>
    <n v="38"/>
    <x v="5178"/>
  </r>
  <r>
    <s v="March"/>
    <x v="1"/>
    <n v="1"/>
    <b v="0"/>
    <s v="Critical"/>
    <n v="2"/>
    <x v="5179"/>
  </r>
  <r>
    <s v="December"/>
    <x v="3"/>
    <n v="2"/>
    <b v="0"/>
    <s v="Not Specified"/>
    <n v="29"/>
    <x v="5180"/>
  </r>
  <r>
    <s v="July"/>
    <x v="2"/>
    <n v="3"/>
    <b v="0"/>
    <s v="Critical"/>
    <n v="5"/>
    <x v="5181"/>
  </r>
  <r>
    <s v="July"/>
    <x v="2"/>
    <n v="2"/>
    <b v="0"/>
    <s v="Critical"/>
    <n v="6"/>
    <x v="5182"/>
  </r>
  <r>
    <s v="February"/>
    <x v="3"/>
    <n v="7"/>
    <b v="0"/>
    <s v="low"/>
    <n v="5"/>
    <x v="5183"/>
  </r>
  <r>
    <s v="January"/>
    <x v="3"/>
    <n v="4"/>
    <b v="0"/>
    <s v="low"/>
    <n v="36"/>
    <x v="5184"/>
  </r>
  <r>
    <s v="January"/>
    <x v="2"/>
    <n v="3"/>
    <b v="0"/>
    <s v="Medium"/>
    <n v="18"/>
    <x v="5185"/>
  </r>
  <r>
    <s v="September"/>
    <x v="3"/>
    <n v="1"/>
    <b v="0"/>
    <s v="Critical"/>
    <n v="45"/>
    <x v="5186"/>
  </r>
  <r>
    <s v="June"/>
    <x v="0"/>
    <n v="1"/>
    <b v="0"/>
    <s v="Medium"/>
    <n v="34"/>
    <x v="5187"/>
  </r>
  <r>
    <s v="August"/>
    <x v="2"/>
    <n v="1"/>
    <b v="0"/>
    <s v="High"/>
    <n v="43"/>
    <x v="5188"/>
  </r>
  <r>
    <s v="February"/>
    <x v="1"/>
    <n v="0"/>
    <s v="FREE DELIVERY"/>
    <s v="Not Specified"/>
    <n v="28"/>
    <x v="5189"/>
  </r>
  <r>
    <s v="February"/>
    <x v="1"/>
    <n v="2"/>
    <b v="0"/>
    <s v="Not Specified"/>
    <n v="7"/>
    <x v="5190"/>
  </r>
  <r>
    <s v="September"/>
    <x v="3"/>
    <n v="0"/>
    <s v="FREE DELIVERY"/>
    <s v="High"/>
    <n v="17"/>
    <x v="5191"/>
  </r>
  <r>
    <s v="September"/>
    <x v="3"/>
    <n v="1"/>
    <b v="0"/>
    <s v="High"/>
    <n v="37"/>
    <x v="5192"/>
  </r>
  <r>
    <s v="September"/>
    <x v="3"/>
    <n v="2"/>
    <b v="0"/>
    <s v="High"/>
    <n v="11"/>
    <x v="5193"/>
  </r>
  <r>
    <s v="September"/>
    <x v="3"/>
    <n v="1"/>
    <b v="0"/>
    <s v="High"/>
    <n v="50"/>
    <x v="2720"/>
  </r>
  <r>
    <s v="December"/>
    <x v="3"/>
    <n v="1"/>
    <b v="0"/>
    <s v="High"/>
    <n v="15"/>
    <x v="4193"/>
  </r>
  <r>
    <s v="December"/>
    <x v="3"/>
    <n v="1"/>
    <b v="0"/>
    <s v="High"/>
    <n v="35"/>
    <x v="5194"/>
  </r>
  <r>
    <s v="October"/>
    <x v="3"/>
    <n v="5"/>
    <b v="0"/>
    <s v="low"/>
    <n v="10"/>
    <x v="5195"/>
  </r>
  <r>
    <s v="October"/>
    <x v="3"/>
    <n v="2"/>
    <b v="0"/>
    <s v="low"/>
    <n v="26"/>
    <x v="5196"/>
  </r>
  <r>
    <s v="October"/>
    <x v="3"/>
    <n v="0"/>
    <s v="FREE DELIVERY"/>
    <s v="low"/>
    <n v="46"/>
    <x v="5197"/>
  </r>
  <r>
    <s v="February"/>
    <x v="2"/>
    <n v="3"/>
    <b v="0"/>
    <s v="Critical"/>
    <n v="17"/>
    <x v="2256"/>
  </r>
  <r>
    <s v="February"/>
    <x v="2"/>
    <n v="2"/>
    <b v="0"/>
    <s v="Critical"/>
    <n v="2"/>
    <x v="5198"/>
  </r>
  <r>
    <s v="December"/>
    <x v="2"/>
    <n v="2"/>
    <b v="0"/>
    <s v="High"/>
    <n v="28"/>
    <x v="5199"/>
  </r>
  <r>
    <s v="December"/>
    <x v="2"/>
    <n v="1"/>
    <b v="0"/>
    <s v="High"/>
    <n v="38"/>
    <x v="5200"/>
  </r>
  <r>
    <s v="April"/>
    <x v="3"/>
    <n v="1"/>
    <b v="0"/>
    <s v="Critical"/>
    <n v="2"/>
    <x v="5201"/>
  </r>
  <r>
    <s v="October"/>
    <x v="0"/>
    <n v="2"/>
    <b v="0"/>
    <s v="Medium"/>
    <n v="29"/>
    <x v="5202"/>
  </r>
  <r>
    <s v="January"/>
    <x v="3"/>
    <n v="2"/>
    <b v="0"/>
    <s v="Medium"/>
    <n v="49"/>
    <x v="5203"/>
  </r>
  <r>
    <s v="January"/>
    <x v="3"/>
    <n v="1"/>
    <b v="0"/>
    <s v="Medium"/>
    <n v="39"/>
    <x v="5204"/>
  </r>
  <r>
    <s v="October"/>
    <x v="1"/>
    <n v="1"/>
    <b v="0"/>
    <s v="Critical"/>
    <n v="47"/>
    <x v="5205"/>
  </r>
  <r>
    <s v="October"/>
    <x v="2"/>
    <n v="2"/>
    <b v="0"/>
    <s v="low"/>
    <n v="41"/>
    <x v="5206"/>
  </r>
  <r>
    <s v="March"/>
    <x v="1"/>
    <n v="3"/>
    <b v="0"/>
    <s v="Medium"/>
    <n v="41"/>
    <x v="5207"/>
  </r>
  <r>
    <s v="March"/>
    <x v="1"/>
    <n v="1"/>
    <b v="0"/>
    <s v="Medium"/>
    <n v="2"/>
    <x v="5208"/>
  </r>
  <r>
    <s v="October"/>
    <x v="2"/>
    <n v="2"/>
    <b v="0"/>
    <s v="Medium"/>
    <n v="26"/>
    <x v="5209"/>
  </r>
  <r>
    <s v="October"/>
    <x v="2"/>
    <n v="2"/>
    <b v="0"/>
    <s v="Medium"/>
    <n v="16"/>
    <x v="5210"/>
  </r>
  <r>
    <s v="November"/>
    <x v="3"/>
    <n v="2"/>
    <b v="0"/>
    <s v="Critical"/>
    <n v="23"/>
    <x v="5211"/>
  </r>
  <r>
    <s v="July"/>
    <x v="3"/>
    <n v="0"/>
    <s v="FREE DELIVERY"/>
    <s v="High"/>
    <n v="38"/>
    <x v="5212"/>
  </r>
  <r>
    <s v="February"/>
    <x v="0"/>
    <n v="0"/>
    <s v="FREE DELIVERY"/>
    <s v="Not Specified"/>
    <n v="1"/>
    <x v="4955"/>
  </r>
  <r>
    <s v="May"/>
    <x v="1"/>
    <n v="0"/>
    <s v="FREE DELIVERY"/>
    <s v="Medium"/>
    <n v="28"/>
    <x v="5213"/>
  </r>
  <r>
    <s v="May"/>
    <x v="1"/>
    <n v="1"/>
    <b v="0"/>
    <s v="Medium"/>
    <n v="27"/>
    <x v="5214"/>
  </r>
  <r>
    <s v="February"/>
    <x v="3"/>
    <n v="0"/>
    <s v="FREE DELIVERY"/>
    <s v="Medium"/>
    <n v="48"/>
    <x v="5215"/>
  </r>
  <r>
    <s v="July"/>
    <x v="1"/>
    <n v="1"/>
    <b v="0"/>
    <s v="Critical"/>
    <n v="20"/>
    <x v="5216"/>
  </r>
  <r>
    <s v="May"/>
    <x v="1"/>
    <n v="9"/>
    <b v="0"/>
    <s v="low"/>
    <n v="43"/>
    <x v="3724"/>
  </r>
  <r>
    <s v="August"/>
    <x v="0"/>
    <n v="0"/>
    <s v="FREE DELIVERY"/>
    <s v="Medium"/>
    <n v="8"/>
    <x v="5217"/>
  </r>
  <r>
    <s v="August"/>
    <x v="0"/>
    <n v="2"/>
    <b v="0"/>
    <s v="Medium"/>
    <n v="7"/>
    <x v="5218"/>
  </r>
  <r>
    <s v="March"/>
    <x v="3"/>
    <n v="1"/>
    <b v="0"/>
    <s v="Critical"/>
    <n v="46"/>
    <x v="5219"/>
  </r>
  <r>
    <s v="March"/>
    <x v="2"/>
    <n v="1"/>
    <b v="0"/>
    <s v="Medium"/>
    <n v="27"/>
    <x v="5220"/>
  </r>
  <r>
    <s v="March"/>
    <x v="2"/>
    <n v="1"/>
    <b v="0"/>
    <s v="Medium"/>
    <n v="31"/>
    <x v="5221"/>
  </r>
  <r>
    <s v="February"/>
    <x v="3"/>
    <n v="2"/>
    <b v="0"/>
    <s v="High"/>
    <n v="24"/>
    <x v="5222"/>
  </r>
  <r>
    <s v="April"/>
    <x v="2"/>
    <n v="0"/>
    <s v="FREE DELIVERY"/>
    <s v="High"/>
    <n v="40"/>
    <x v="5223"/>
  </r>
  <r>
    <s v="January"/>
    <x v="0"/>
    <n v="2"/>
    <b v="0"/>
    <s v="Medium"/>
    <n v="6"/>
    <x v="5224"/>
  </r>
  <r>
    <s v="August"/>
    <x v="1"/>
    <n v="2"/>
    <b v="0"/>
    <s v="High"/>
    <n v="45"/>
    <x v="5225"/>
  </r>
  <r>
    <s v="December"/>
    <x v="3"/>
    <n v="2"/>
    <b v="0"/>
    <s v="Medium"/>
    <n v="1"/>
    <x v="5226"/>
  </r>
  <r>
    <s v="November"/>
    <x v="1"/>
    <n v="1"/>
    <b v="0"/>
    <s v="Not Specified"/>
    <n v="25"/>
    <x v="5227"/>
  </r>
  <r>
    <s v="January"/>
    <x v="2"/>
    <n v="17"/>
    <b v="0"/>
    <s v="Medium"/>
    <n v="50"/>
    <x v="5228"/>
  </r>
  <r>
    <s v="January"/>
    <x v="2"/>
    <n v="18"/>
    <b v="0"/>
    <s v="Medium"/>
    <n v="41"/>
    <x v="5229"/>
  </r>
  <r>
    <s v="January"/>
    <x v="2"/>
    <n v="19"/>
    <b v="0"/>
    <s v="Medium"/>
    <n v="3"/>
    <x v="5230"/>
  </r>
  <r>
    <s v="December"/>
    <x v="0"/>
    <n v="1"/>
    <b v="0"/>
    <s v="Medium"/>
    <n v="25"/>
    <x v="5231"/>
  </r>
  <r>
    <s v="December"/>
    <x v="0"/>
    <n v="1"/>
    <b v="0"/>
    <s v="Critical"/>
    <n v="24"/>
    <x v="5232"/>
  </r>
  <r>
    <s v="May"/>
    <x v="2"/>
    <n v="0"/>
    <s v="FREE DELIVERY"/>
    <s v="low"/>
    <n v="6"/>
    <x v="5233"/>
  </r>
  <r>
    <s v="May"/>
    <x v="2"/>
    <n v="2"/>
    <b v="0"/>
    <s v="low"/>
    <n v="48"/>
    <x v="5234"/>
  </r>
  <r>
    <s v="July"/>
    <x v="3"/>
    <n v="2"/>
    <b v="0"/>
    <s v="High"/>
    <n v="39"/>
    <x v="5235"/>
  </r>
  <r>
    <s v="May"/>
    <x v="3"/>
    <n v="2"/>
    <b v="0"/>
    <s v="Medium"/>
    <n v="5"/>
    <x v="5236"/>
  </r>
  <r>
    <s v="May"/>
    <x v="1"/>
    <n v="0"/>
    <s v="FREE DELIVERY"/>
    <s v="low"/>
    <n v="4"/>
    <x v="5237"/>
  </r>
  <r>
    <s v="May"/>
    <x v="1"/>
    <n v="2"/>
    <b v="0"/>
    <s v="low"/>
    <n v="50"/>
    <x v="5238"/>
  </r>
  <r>
    <s v="September"/>
    <x v="0"/>
    <n v="2"/>
    <b v="0"/>
    <s v="High"/>
    <n v="5"/>
    <x v="5239"/>
  </r>
  <r>
    <s v="September"/>
    <x v="0"/>
    <n v="1"/>
    <b v="0"/>
    <s v="High"/>
    <n v="15"/>
    <x v="5240"/>
  </r>
  <r>
    <s v="February"/>
    <x v="0"/>
    <n v="2"/>
    <b v="0"/>
    <s v="Critical"/>
    <n v="47"/>
    <x v="5241"/>
  </r>
  <r>
    <s v="February"/>
    <x v="0"/>
    <n v="2"/>
    <b v="0"/>
    <s v="Critical"/>
    <n v="35"/>
    <x v="5242"/>
  </r>
  <r>
    <s v="June"/>
    <x v="2"/>
    <n v="9"/>
    <b v="0"/>
    <s v="low"/>
    <n v="25"/>
    <x v="5243"/>
  </r>
  <r>
    <s v="February"/>
    <x v="0"/>
    <n v="0"/>
    <s v="FREE DELIVERY"/>
    <s v="low"/>
    <n v="19"/>
    <x v="5244"/>
  </r>
  <r>
    <s v="November"/>
    <x v="0"/>
    <n v="2"/>
    <b v="0"/>
    <s v="High"/>
    <n v="5"/>
    <x v="5245"/>
  </r>
  <r>
    <s v="July"/>
    <x v="1"/>
    <n v="2"/>
    <b v="0"/>
    <s v="Not Specified"/>
    <n v="31"/>
    <x v="5246"/>
  </r>
  <r>
    <s v="July"/>
    <x v="2"/>
    <n v="0"/>
    <s v="FREE DELIVERY"/>
    <s v="low"/>
    <n v="41"/>
    <x v="5247"/>
  </r>
  <r>
    <s v="December"/>
    <x v="1"/>
    <n v="2"/>
    <b v="0"/>
    <s v="Critical"/>
    <n v="32"/>
    <x v="5248"/>
  </r>
  <r>
    <s v="August"/>
    <x v="1"/>
    <n v="2"/>
    <b v="0"/>
    <s v="low"/>
    <n v="39"/>
    <x v="5249"/>
  </r>
  <r>
    <s v="August"/>
    <x v="1"/>
    <n v="5"/>
    <b v="0"/>
    <s v="low"/>
    <n v="2"/>
    <x v="5250"/>
  </r>
  <r>
    <s v="August"/>
    <x v="2"/>
    <n v="2"/>
    <b v="0"/>
    <s v="High"/>
    <n v="43"/>
    <x v="5251"/>
  </r>
  <r>
    <s v="October"/>
    <x v="0"/>
    <n v="2"/>
    <b v="0"/>
    <s v="Critical"/>
    <n v="9"/>
    <x v="5252"/>
  </r>
  <r>
    <s v="October"/>
    <x v="0"/>
    <n v="1"/>
    <b v="0"/>
    <s v="Critical"/>
    <n v="39"/>
    <x v="5253"/>
  </r>
  <r>
    <s v="February"/>
    <x v="1"/>
    <n v="0"/>
    <s v="FREE DELIVERY"/>
    <s v="low"/>
    <n v="35"/>
    <x v="5254"/>
  </r>
  <r>
    <s v="January"/>
    <x v="1"/>
    <n v="1"/>
    <b v="0"/>
    <s v="Medium"/>
    <n v="14"/>
    <x v="5255"/>
  </r>
  <r>
    <s v="April"/>
    <x v="3"/>
    <n v="0"/>
    <s v="FREE DELIVERY"/>
    <s v="Medium"/>
    <n v="25"/>
    <x v="5256"/>
  </r>
  <r>
    <s v="January"/>
    <x v="0"/>
    <n v="1"/>
    <b v="0"/>
    <s v="High"/>
    <n v="26"/>
    <x v="5257"/>
  </r>
  <r>
    <s v="January"/>
    <x v="0"/>
    <n v="1"/>
    <b v="0"/>
    <s v="High"/>
    <n v="13"/>
    <x v="5258"/>
  </r>
  <r>
    <s v="December"/>
    <x v="1"/>
    <n v="1"/>
    <b v="0"/>
    <s v="Not Specified"/>
    <n v="6"/>
    <x v="5259"/>
  </r>
  <r>
    <s v="December"/>
    <x v="1"/>
    <n v="3"/>
    <b v="0"/>
    <s v="Not Specified"/>
    <n v="17"/>
    <x v="5260"/>
  </r>
  <r>
    <s v="March"/>
    <x v="3"/>
    <n v="2"/>
    <b v="0"/>
    <s v="Not Specified"/>
    <n v="11"/>
    <x v="5261"/>
  </r>
  <r>
    <s v="September"/>
    <x v="2"/>
    <n v="7"/>
    <b v="0"/>
    <s v="low"/>
    <n v="25"/>
    <x v="5262"/>
  </r>
  <r>
    <s v="March"/>
    <x v="3"/>
    <n v="1"/>
    <b v="0"/>
    <s v="Medium"/>
    <n v="46"/>
    <x v="5263"/>
  </r>
  <r>
    <s v="October"/>
    <x v="3"/>
    <n v="1"/>
    <b v="0"/>
    <s v="High"/>
    <n v="3"/>
    <x v="5264"/>
  </r>
  <r>
    <s v="October"/>
    <x v="3"/>
    <n v="2"/>
    <b v="0"/>
    <s v="High"/>
    <n v="8"/>
    <x v="5265"/>
  </r>
  <r>
    <s v="May"/>
    <x v="2"/>
    <n v="1"/>
    <b v="0"/>
    <s v="Not Specified"/>
    <n v="36"/>
    <x v="5266"/>
  </r>
  <r>
    <s v="May"/>
    <x v="2"/>
    <n v="1"/>
    <b v="0"/>
    <s v="Not Specified"/>
    <n v="14"/>
    <x v="5267"/>
  </r>
  <r>
    <s v="August"/>
    <x v="0"/>
    <n v="3"/>
    <b v="0"/>
    <s v="Medium"/>
    <n v="13"/>
    <x v="5268"/>
  </r>
  <r>
    <s v="May"/>
    <x v="0"/>
    <n v="1"/>
    <b v="0"/>
    <s v="Critical"/>
    <n v="14"/>
    <x v="5269"/>
  </r>
  <r>
    <s v="May"/>
    <x v="0"/>
    <n v="1"/>
    <b v="0"/>
    <s v="Critical"/>
    <n v="14"/>
    <x v="5270"/>
  </r>
  <r>
    <s v="August"/>
    <x v="3"/>
    <n v="1"/>
    <b v="0"/>
    <s v="Critical"/>
    <n v="37"/>
    <x v="5271"/>
  </r>
  <r>
    <s v="August"/>
    <x v="3"/>
    <n v="1"/>
    <b v="0"/>
    <s v="Critical"/>
    <n v="21"/>
    <x v="5272"/>
  </r>
  <r>
    <s v="May"/>
    <x v="3"/>
    <n v="2"/>
    <b v="0"/>
    <s v="Critical"/>
    <n v="43"/>
    <x v="5273"/>
  </r>
  <r>
    <s v="May"/>
    <x v="3"/>
    <n v="0"/>
    <s v="FREE DELIVERY"/>
    <s v="Critical"/>
    <n v="24"/>
    <x v="5274"/>
  </r>
  <r>
    <s v="June"/>
    <x v="2"/>
    <n v="1"/>
    <b v="0"/>
    <s v="Not Specified"/>
    <n v="15"/>
    <x v="5275"/>
  </r>
  <r>
    <s v="October"/>
    <x v="3"/>
    <n v="1"/>
    <b v="0"/>
    <s v="Critical"/>
    <n v="39"/>
    <x v="5276"/>
  </r>
  <r>
    <s v="September"/>
    <x v="0"/>
    <n v="2"/>
    <b v="0"/>
    <s v="Medium"/>
    <n v="19"/>
    <x v="5277"/>
  </r>
  <r>
    <s v="September"/>
    <x v="0"/>
    <n v="0"/>
    <s v="FREE DELIVERY"/>
    <s v="Medium"/>
    <n v="11"/>
    <x v="5278"/>
  </r>
  <r>
    <s v="September"/>
    <x v="3"/>
    <n v="1"/>
    <b v="0"/>
    <s v="Critical"/>
    <n v="36"/>
    <x v="5279"/>
  </r>
  <r>
    <s v="December"/>
    <x v="1"/>
    <n v="3"/>
    <b v="0"/>
    <s v="Not Specified"/>
    <n v="4"/>
    <x v="5280"/>
  </r>
  <r>
    <s v="April"/>
    <x v="0"/>
    <n v="7"/>
    <b v="0"/>
    <s v="low"/>
    <n v="17"/>
    <x v="4507"/>
  </r>
  <r>
    <s v="August"/>
    <x v="0"/>
    <n v="1"/>
    <b v="0"/>
    <s v="Critical"/>
    <n v="16"/>
    <x v="5281"/>
  </r>
  <r>
    <s v="August"/>
    <x v="0"/>
    <n v="3"/>
    <b v="0"/>
    <s v="Critical"/>
    <n v="5"/>
    <x v="5282"/>
  </r>
  <r>
    <s v="October"/>
    <x v="2"/>
    <n v="2"/>
    <b v="0"/>
    <s v="Not Specified"/>
    <n v="30"/>
    <x v="5283"/>
  </r>
  <r>
    <s v="October"/>
    <x v="2"/>
    <n v="1"/>
    <b v="0"/>
    <s v="Not Specified"/>
    <n v="47"/>
    <x v="5284"/>
  </r>
  <r>
    <s v="November"/>
    <x v="0"/>
    <n v="7"/>
    <b v="0"/>
    <s v="low"/>
    <n v="35"/>
    <x v="5285"/>
  </r>
  <r>
    <s v="August"/>
    <x v="0"/>
    <n v="2"/>
    <b v="0"/>
    <s v="Medium"/>
    <n v="45"/>
    <x v="5286"/>
  </r>
  <r>
    <s v="December"/>
    <x v="0"/>
    <n v="0"/>
    <s v="FREE DELIVERY"/>
    <s v="High"/>
    <n v="14"/>
    <x v="3720"/>
  </r>
  <r>
    <s v="November"/>
    <x v="2"/>
    <n v="2"/>
    <b v="0"/>
    <s v="Critical"/>
    <n v="30"/>
    <x v="5287"/>
  </r>
  <r>
    <s v="July"/>
    <x v="1"/>
    <n v="0"/>
    <s v="FREE DELIVERY"/>
    <s v="Critical"/>
    <n v="32"/>
    <x v="5288"/>
  </r>
  <r>
    <s v="June"/>
    <x v="3"/>
    <n v="1"/>
    <b v="0"/>
    <s v="Critical"/>
    <n v="16"/>
    <x v="5289"/>
  </r>
  <r>
    <s v="January"/>
    <x v="0"/>
    <n v="7"/>
    <b v="0"/>
    <s v="low"/>
    <n v="48"/>
    <x v="5290"/>
  </r>
  <r>
    <s v="January"/>
    <x v="0"/>
    <n v="7"/>
    <b v="0"/>
    <s v="low"/>
    <n v="17"/>
    <x v="5291"/>
  </r>
  <r>
    <s v="January"/>
    <x v="0"/>
    <n v="5"/>
    <b v="0"/>
    <s v="low"/>
    <n v="3"/>
    <x v="5292"/>
  </r>
  <r>
    <s v="October"/>
    <x v="1"/>
    <n v="5"/>
    <b v="0"/>
    <s v="low"/>
    <n v="33"/>
    <x v="5293"/>
  </r>
  <r>
    <s v="October"/>
    <x v="3"/>
    <n v="7"/>
    <b v="0"/>
    <s v="low"/>
    <n v="13"/>
    <x v="5294"/>
  </r>
  <r>
    <s v="October"/>
    <x v="3"/>
    <n v="9"/>
    <b v="0"/>
    <s v="low"/>
    <n v="49"/>
    <x v="5295"/>
  </r>
  <r>
    <s v="February"/>
    <x v="2"/>
    <n v="4"/>
    <b v="0"/>
    <s v="low"/>
    <n v="41"/>
    <x v="5296"/>
  </r>
  <r>
    <s v="August"/>
    <x v="0"/>
    <n v="2"/>
    <b v="0"/>
    <s v="Medium"/>
    <n v="44"/>
    <x v="5297"/>
  </r>
  <r>
    <s v="November"/>
    <x v="2"/>
    <n v="1"/>
    <b v="0"/>
    <s v="High"/>
    <n v="38"/>
    <x v="5298"/>
  </r>
  <r>
    <s v="April"/>
    <x v="0"/>
    <n v="1"/>
    <b v="0"/>
    <s v="Not Specified"/>
    <n v="3"/>
    <x v="5299"/>
  </r>
  <r>
    <s v="February"/>
    <x v="0"/>
    <n v="1"/>
    <b v="0"/>
    <s v="Not Specified"/>
    <n v="25"/>
    <x v="5300"/>
  </r>
  <r>
    <s v="February"/>
    <x v="0"/>
    <n v="1"/>
    <b v="0"/>
    <s v="Not Specified"/>
    <n v="28"/>
    <x v="5301"/>
  </r>
  <r>
    <s v="September"/>
    <x v="1"/>
    <n v="0"/>
    <s v="FREE DELIVERY"/>
    <s v="low"/>
    <n v="16"/>
    <x v="5302"/>
  </r>
  <r>
    <s v="September"/>
    <x v="1"/>
    <n v="0"/>
    <s v="FREE DELIVERY"/>
    <s v="low"/>
    <n v="3"/>
    <x v="5303"/>
  </r>
  <r>
    <s v="February"/>
    <x v="0"/>
    <n v="2"/>
    <b v="0"/>
    <s v="low"/>
    <n v="41"/>
    <x v="5304"/>
  </r>
  <r>
    <s v="March"/>
    <x v="0"/>
    <n v="7"/>
    <b v="0"/>
    <s v="low"/>
    <n v="32"/>
    <x v="5305"/>
  </r>
  <r>
    <s v="January"/>
    <x v="0"/>
    <n v="2"/>
    <b v="0"/>
    <s v="High"/>
    <n v="32"/>
    <x v="5306"/>
  </r>
  <r>
    <s v="August"/>
    <x v="2"/>
    <n v="1"/>
    <b v="0"/>
    <s v="High"/>
    <n v="26"/>
    <x v="5307"/>
  </r>
  <r>
    <s v="April"/>
    <x v="1"/>
    <n v="0"/>
    <s v="FREE DELIVERY"/>
    <s v="low"/>
    <n v="35"/>
    <x v="5308"/>
  </r>
  <r>
    <s v="May"/>
    <x v="1"/>
    <n v="7"/>
    <b v="0"/>
    <s v="low"/>
    <n v="7"/>
    <x v="5309"/>
  </r>
  <r>
    <s v="February"/>
    <x v="3"/>
    <n v="1"/>
    <b v="0"/>
    <s v="High"/>
    <n v="16"/>
    <x v="5310"/>
  </r>
  <r>
    <s v="February"/>
    <x v="3"/>
    <n v="2"/>
    <b v="0"/>
    <s v="High"/>
    <n v="4"/>
    <x v="5311"/>
  </r>
  <r>
    <s v="July"/>
    <x v="2"/>
    <n v="4"/>
    <b v="0"/>
    <s v="low"/>
    <n v="3"/>
    <x v="5312"/>
  </r>
  <r>
    <s v="July"/>
    <x v="2"/>
    <n v="0"/>
    <s v="FREE DELIVERY"/>
    <s v="low"/>
    <n v="13"/>
    <x v="5313"/>
  </r>
  <r>
    <s v="April"/>
    <x v="2"/>
    <n v="2"/>
    <b v="0"/>
    <s v="Critical"/>
    <n v="8"/>
    <x v="5314"/>
  </r>
  <r>
    <s v="April"/>
    <x v="3"/>
    <n v="0"/>
    <s v="FREE DELIVERY"/>
    <s v="low"/>
    <n v="41"/>
    <x v="5315"/>
  </r>
  <r>
    <s v="September"/>
    <x v="3"/>
    <n v="3"/>
    <b v="0"/>
    <s v="Critical"/>
    <n v="26"/>
    <x v="5316"/>
  </r>
  <r>
    <s v="September"/>
    <x v="0"/>
    <n v="1"/>
    <b v="0"/>
    <s v="High"/>
    <n v="43"/>
    <x v="5317"/>
  </r>
  <r>
    <s v="February"/>
    <x v="2"/>
    <n v="1"/>
    <b v="0"/>
    <s v="Not Specified"/>
    <n v="9"/>
    <x v="5318"/>
  </r>
  <r>
    <s v="May"/>
    <x v="0"/>
    <n v="2"/>
    <b v="0"/>
    <s v="High"/>
    <n v="38"/>
    <x v="5319"/>
  </r>
  <r>
    <s v="May"/>
    <x v="0"/>
    <n v="3"/>
    <b v="0"/>
    <s v="High"/>
    <n v="11"/>
    <x v="5320"/>
  </r>
  <r>
    <s v="December"/>
    <x v="1"/>
    <n v="2"/>
    <b v="0"/>
    <s v="Medium"/>
    <n v="4"/>
    <x v="5321"/>
  </r>
  <r>
    <s v="December"/>
    <x v="1"/>
    <n v="3"/>
    <b v="0"/>
    <s v="Medium"/>
    <n v="46"/>
    <x v="5322"/>
  </r>
  <r>
    <s v="December"/>
    <x v="1"/>
    <n v="2"/>
    <b v="0"/>
    <s v="Medium"/>
    <n v="29"/>
    <x v="5323"/>
  </r>
  <r>
    <s v="May"/>
    <x v="1"/>
    <n v="2"/>
    <b v="0"/>
    <s v="High"/>
    <n v="40"/>
    <x v="5324"/>
  </r>
  <r>
    <s v="November"/>
    <x v="2"/>
    <n v="2"/>
    <b v="0"/>
    <s v="Medium"/>
    <n v="15"/>
    <x v="5325"/>
  </r>
  <r>
    <s v="October"/>
    <x v="3"/>
    <n v="1"/>
    <b v="0"/>
    <s v="Critical"/>
    <n v="23"/>
    <x v="5326"/>
  </r>
  <r>
    <s v="August"/>
    <x v="1"/>
    <n v="2"/>
    <b v="0"/>
    <s v="Not Specified"/>
    <n v="41"/>
    <x v="5327"/>
  </r>
  <r>
    <s v="August"/>
    <x v="2"/>
    <n v="2"/>
    <b v="0"/>
    <s v="Not Specified"/>
    <n v="32"/>
    <x v="5328"/>
  </r>
  <r>
    <s v="August"/>
    <x v="2"/>
    <n v="1"/>
    <b v="0"/>
    <s v="Not Specified"/>
    <n v="15"/>
    <x v="5329"/>
  </r>
  <r>
    <s v="September"/>
    <x v="2"/>
    <n v="2"/>
    <b v="0"/>
    <s v="Not Specified"/>
    <n v="46"/>
    <x v="5330"/>
  </r>
  <r>
    <s v="September"/>
    <x v="2"/>
    <n v="2"/>
    <b v="0"/>
    <s v="Not Specified"/>
    <n v="25"/>
    <x v="5331"/>
  </r>
  <r>
    <s v="October"/>
    <x v="3"/>
    <n v="2"/>
    <b v="0"/>
    <s v="Critical"/>
    <n v="39"/>
    <x v="5332"/>
  </r>
  <r>
    <s v="October"/>
    <x v="3"/>
    <n v="1"/>
    <b v="0"/>
    <s v="Critical"/>
    <n v="25"/>
    <x v="5333"/>
  </r>
  <r>
    <s v="October"/>
    <x v="3"/>
    <n v="1"/>
    <b v="0"/>
    <s v="Critical"/>
    <n v="18"/>
    <x v="5334"/>
  </r>
  <r>
    <s v="October"/>
    <x v="0"/>
    <n v="1"/>
    <b v="0"/>
    <s v="High"/>
    <n v="19"/>
    <x v="5335"/>
  </r>
  <r>
    <s v="December"/>
    <x v="2"/>
    <n v="1"/>
    <b v="0"/>
    <s v="High"/>
    <n v="31"/>
    <x v="5336"/>
  </r>
  <r>
    <s v="July"/>
    <x v="3"/>
    <n v="2"/>
    <b v="0"/>
    <s v="low"/>
    <n v="44"/>
    <x v="5337"/>
  </r>
  <r>
    <s v="July"/>
    <x v="3"/>
    <n v="7"/>
    <b v="0"/>
    <s v="low"/>
    <n v="41"/>
    <x v="5338"/>
  </r>
  <r>
    <s v="December"/>
    <x v="2"/>
    <n v="2"/>
    <b v="0"/>
    <s v="Not Specified"/>
    <n v="32"/>
    <x v="5339"/>
  </r>
  <r>
    <s v="September"/>
    <x v="3"/>
    <n v="2"/>
    <b v="0"/>
    <s v="Critical"/>
    <n v="31"/>
    <x v="5340"/>
  </r>
  <r>
    <s v="March"/>
    <x v="2"/>
    <n v="2"/>
    <b v="0"/>
    <s v="High"/>
    <n v="7"/>
    <x v="5341"/>
  </r>
  <r>
    <s v="August"/>
    <x v="3"/>
    <n v="2"/>
    <b v="0"/>
    <s v="low"/>
    <n v="24"/>
    <x v="5342"/>
  </r>
  <r>
    <s v="January"/>
    <x v="0"/>
    <n v="2"/>
    <b v="0"/>
    <s v="High"/>
    <n v="26"/>
    <x v="5343"/>
  </r>
  <r>
    <s v="January"/>
    <x v="0"/>
    <n v="1"/>
    <b v="0"/>
    <s v="High"/>
    <n v="46"/>
    <x v="5344"/>
  </r>
  <r>
    <s v="February"/>
    <x v="1"/>
    <n v="1"/>
    <b v="0"/>
    <s v="Critical"/>
    <n v="15"/>
    <x v="5345"/>
  </r>
  <r>
    <s v="September"/>
    <x v="3"/>
    <n v="5"/>
    <b v="0"/>
    <s v="low"/>
    <n v="4"/>
    <x v="5346"/>
  </r>
  <r>
    <s v="July"/>
    <x v="3"/>
    <n v="1"/>
    <b v="0"/>
    <s v="Not Specified"/>
    <n v="8"/>
    <x v="5347"/>
  </r>
  <r>
    <s v="July"/>
    <x v="3"/>
    <n v="2"/>
    <b v="0"/>
    <s v="Not Specified"/>
    <n v="45"/>
    <x v="5348"/>
  </r>
  <r>
    <s v="July"/>
    <x v="3"/>
    <n v="1"/>
    <b v="0"/>
    <s v="Critical"/>
    <n v="20"/>
    <x v="5349"/>
  </r>
  <r>
    <s v="June"/>
    <x v="3"/>
    <n v="1"/>
    <b v="0"/>
    <s v="Not Specified"/>
    <n v="38"/>
    <x v="5350"/>
  </r>
  <r>
    <s v="June"/>
    <x v="3"/>
    <n v="1"/>
    <b v="0"/>
    <s v="Not Specified"/>
    <n v="47"/>
    <x v="5351"/>
  </r>
  <r>
    <s v="March"/>
    <x v="1"/>
    <n v="4"/>
    <b v="0"/>
    <s v="low"/>
    <n v="43"/>
    <x v="5352"/>
  </r>
  <r>
    <s v="March"/>
    <x v="1"/>
    <n v="2"/>
    <b v="0"/>
    <s v="low"/>
    <n v="50"/>
    <x v="5353"/>
  </r>
  <r>
    <s v="August"/>
    <x v="3"/>
    <n v="1"/>
    <b v="0"/>
    <s v="Medium"/>
    <n v="16"/>
    <x v="5354"/>
  </r>
  <r>
    <s v="June"/>
    <x v="0"/>
    <n v="4"/>
    <b v="0"/>
    <s v="low"/>
    <n v="45"/>
    <x v="5355"/>
  </r>
  <r>
    <s v="June"/>
    <x v="0"/>
    <n v="7"/>
    <b v="0"/>
    <s v="low"/>
    <n v="41"/>
    <x v="5356"/>
  </r>
  <r>
    <s v="June"/>
    <x v="0"/>
    <n v="2"/>
    <b v="0"/>
    <s v="low"/>
    <n v="8"/>
    <x v="5357"/>
  </r>
  <r>
    <s v="March"/>
    <x v="3"/>
    <n v="1"/>
    <b v="0"/>
    <s v="Not Specified"/>
    <n v="3"/>
    <x v="5358"/>
  </r>
  <r>
    <s v="March"/>
    <x v="3"/>
    <n v="2"/>
    <b v="0"/>
    <s v="Not Specified"/>
    <n v="7"/>
    <x v="5359"/>
  </r>
  <r>
    <s v="March"/>
    <x v="0"/>
    <n v="2"/>
    <b v="0"/>
    <s v="Medium"/>
    <n v="49"/>
    <x v="5360"/>
  </r>
  <r>
    <s v="March"/>
    <x v="0"/>
    <n v="2"/>
    <b v="0"/>
    <s v="Medium"/>
    <n v="28"/>
    <x v="5361"/>
  </r>
  <r>
    <s v="March"/>
    <x v="0"/>
    <n v="2"/>
    <b v="0"/>
    <s v="Medium"/>
    <n v="41"/>
    <x v="5362"/>
  </r>
  <r>
    <s v="August"/>
    <x v="0"/>
    <n v="1"/>
    <b v="0"/>
    <s v="High"/>
    <n v="34"/>
    <x v="5363"/>
  </r>
  <r>
    <s v="August"/>
    <x v="0"/>
    <n v="1"/>
    <b v="0"/>
    <s v="High"/>
    <n v="17"/>
    <x v="5364"/>
  </r>
  <r>
    <s v="August"/>
    <x v="0"/>
    <n v="1"/>
    <b v="0"/>
    <s v="High"/>
    <n v="45"/>
    <x v="5365"/>
  </r>
  <r>
    <s v="October"/>
    <x v="2"/>
    <n v="4"/>
    <b v="0"/>
    <s v="low"/>
    <n v="19"/>
    <x v="3901"/>
  </r>
  <r>
    <s v="October"/>
    <x v="2"/>
    <n v="4"/>
    <b v="0"/>
    <s v="low"/>
    <n v="45"/>
    <x v="5366"/>
  </r>
  <r>
    <s v="December"/>
    <x v="0"/>
    <n v="1"/>
    <b v="0"/>
    <s v="Critical"/>
    <n v="39"/>
    <x v="5367"/>
  </r>
  <r>
    <s v="May"/>
    <x v="2"/>
    <n v="1"/>
    <b v="0"/>
    <s v="High"/>
    <n v="15"/>
    <x v="5368"/>
  </r>
  <r>
    <s v="December"/>
    <x v="3"/>
    <n v="1"/>
    <b v="0"/>
    <s v="Not Specified"/>
    <n v="18"/>
    <x v="5369"/>
  </r>
  <r>
    <s v="July"/>
    <x v="2"/>
    <n v="0"/>
    <s v="FREE DELIVERY"/>
    <s v="High"/>
    <n v="42"/>
    <x v="5370"/>
  </r>
  <r>
    <s v="July"/>
    <x v="2"/>
    <n v="1"/>
    <b v="0"/>
    <s v="High"/>
    <n v="42"/>
    <x v="5371"/>
  </r>
  <r>
    <s v="July"/>
    <x v="2"/>
    <n v="2"/>
    <b v="0"/>
    <s v="High"/>
    <n v="44"/>
    <x v="5372"/>
  </r>
  <r>
    <s v="June"/>
    <x v="2"/>
    <n v="2"/>
    <b v="0"/>
    <s v="Medium"/>
    <n v="6"/>
    <x v="5373"/>
  </r>
  <r>
    <s v="March"/>
    <x v="0"/>
    <n v="0"/>
    <s v="FREE DELIVERY"/>
    <s v="low"/>
    <n v="9"/>
    <x v="5374"/>
  </r>
  <r>
    <s v="March"/>
    <x v="0"/>
    <n v="7"/>
    <b v="0"/>
    <s v="low"/>
    <n v="47"/>
    <x v="5375"/>
  </r>
  <r>
    <s v="April"/>
    <x v="3"/>
    <n v="0"/>
    <s v="FREE DELIVERY"/>
    <s v="High"/>
    <n v="40"/>
    <x v="5376"/>
  </r>
  <r>
    <s v="May"/>
    <x v="2"/>
    <n v="3"/>
    <b v="0"/>
    <s v="Not Specified"/>
    <n v="8"/>
    <x v="5377"/>
  </r>
  <r>
    <s v="May"/>
    <x v="2"/>
    <n v="1"/>
    <b v="0"/>
    <s v="Not Specified"/>
    <n v="50"/>
    <x v="5378"/>
  </r>
  <r>
    <s v="September"/>
    <x v="3"/>
    <n v="1"/>
    <b v="0"/>
    <s v="Not Specified"/>
    <n v="32"/>
    <x v="5379"/>
  </r>
  <r>
    <s v="May"/>
    <x v="0"/>
    <n v="2"/>
    <b v="0"/>
    <s v="Not Specified"/>
    <n v="17"/>
    <x v="5380"/>
  </r>
  <r>
    <s v="June"/>
    <x v="1"/>
    <n v="2"/>
    <b v="0"/>
    <s v="Critical"/>
    <n v="32"/>
    <x v="5381"/>
  </r>
  <r>
    <s v="May"/>
    <x v="3"/>
    <n v="2"/>
    <b v="0"/>
    <s v="High"/>
    <n v="31"/>
    <x v="5382"/>
  </r>
  <r>
    <s v="October"/>
    <x v="1"/>
    <n v="2"/>
    <b v="0"/>
    <s v="Medium"/>
    <n v="34"/>
    <x v="5383"/>
  </r>
  <r>
    <s v="June"/>
    <x v="2"/>
    <n v="1"/>
    <b v="0"/>
    <s v="Medium"/>
    <n v="24"/>
    <x v="5384"/>
  </r>
  <r>
    <s v="January"/>
    <x v="1"/>
    <n v="0"/>
    <s v="FREE DELIVERY"/>
    <s v="Not Specified"/>
    <n v="31"/>
    <x v="5385"/>
  </r>
  <r>
    <s v="January"/>
    <x v="1"/>
    <n v="0"/>
    <s v="FREE DELIVERY"/>
    <s v="Not Specified"/>
    <n v="47"/>
    <x v="5386"/>
  </r>
  <r>
    <s v="January"/>
    <x v="1"/>
    <n v="1"/>
    <b v="0"/>
    <s v="Not Specified"/>
    <n v="21"/>
    <x v="5387"/>
  </r>
  <r>
    <s v="January"/>
    <x v="1"/>
    <n v="2"/>
    <b v="0"/>
    <s v="Not Specified"/>
    <n v="17"/>
    <x v="5388"/>
  </r>
  <r>
    <s v="October"/>
    <x v="0"/>
    <n v="2"/>
    <b v="0"/>
    <s v="Not Specified"/>
    <n v="6"/>
    <x v="5389"/>
  </r>
  <r>
    <s v="July"/>
    <x v="1"/>
    <n v="1"/>
    <b v="0"/>
    <s v="Medium"/>
    <n v="50"/>
    <x v="5390"/>
  </r>
  <r>
    <s v="July"/>
    <x v="1"/>
    <n v="1"/>
    <b v="0"/>
    <s v="Medium"/>
    <n v="38"/>
    <x v="5391"/>
  </r>
  <r>
    <s v="July"/>
    <x v="1"/>
    <n v="1"/>
    <b v="0"/>
    <s v="Medium"/>
    <n v="49"/>
    <x v="5392"/>
  </r>
  <r>
    <s v="October"/>
    <x v="0"/>
    <n v="2"/>
    <b v="0"/>
    <s v="Critical"/>
    <n v="29"/>
    <x v="5393"/>
  </r>
  <r>
    <s v="September"/>
    <x v="1"/>
    <n v="2"/>
    <b v="0"/>
    <s v="low"/>
    <n v="33"/>
    <x v="5394"/>
  </r>
  <r>
    <s v="August"/>
    <x v="0"/>
    <n v="2"/>
    <b v="0"/>
    <s v="Critical"/>
    <n v="31"/>
    <x v="5395"/>
  </r>
  <r>
    <s v="October"/>
    <x v="3"/>
    <n v="0"/>
    <s v="FREE DELIVERY"/>
    <s v="Medium"/>
    <n v="41"/>
    <x v="5396"/>
  </r>
  <r>
    <s v="March"/>
    <x v="2"/>
    <n v="2"/>
    <b v="0"/>
    <s v="Critical"/>
    <n v="41"/>
    <x v="5397"/>
  </r>
  <r>
    <s v="March"/>
    <x v="2"/>
    <n v="1"/>
    <b v="0"/>
    <s v="Critical"/>
    <n v="24"/>
    <x v="5398"/>
  </r>
  <r>
    <s v="February"/>
    <x v="1"/>
    <n v="3"/>
    <b v="0"/>
    <s v="Critical"/>
    <n v="18"/>
    <x v="5399"/>
  </r>
  <r>
    <s v="January"/>
    <x v="0"/>
    <n v="2"/>
    <b v="0"/>
    <s v="Medium"/>
    <n v="42"/>
    <x v="5400"/>
  </r>
  <r>
    <s v="March"/>
    <x v="3"/>
    <n v="1"/>
    <b v="0"/>
    <s v="Critical"/>
    <n v="6"/>
    <x v="5401"/>
  </r>
  <r>
    <s v="October"/>
    <x v="1"/>
    <n v="2"/>
    <b v="0"/>
    <s v="Not Specified"/>
    <n v="5"/>
    <x v="5402"/>
  </r>
  <r>
    <s v="May"/>
    <x v="0"/>
    <n v="0"/>
    <s v="FREE DELIVERY"/>
    <s v="Not Specified"/>
    <n v="35"/>
    <x v="5403"/>
  </r>
  <r>
    <s v="May"/>
    <x v="0"/>
    <n v="1"/>
    <b v="0"/>
    <s v="Not Specified"/>
    <n v="20"/>
    <x v="5404"/>
  </r>
  <r>
    <s v="May"/>
    <x v="0"/>
    <n v="2"/>
    <b v="0"/>
    <s v="Not Specified"/>
    <n v="2"/>
    <x v="5405"/>
  </r>
  <r>
    <s v="June"/>
    <x v="3"/>
    <n v="0"/>
    <s v="FREE DELIVERY"/>
    <s v="High"/>
    <n v="9"/>
    <x v="5406"/>
  </r>
  <r>
    <s v="June"/>
    <x v="3"/>
    <n v="1"/>
    <b v="0"/>
    <s v="High"/>
    <n v="11"/>
    <x v="5407"/>
  </r>
  <r>
    <s v="August"/>
    <x v="1"/>
    <n v="5"/>
    <b v="0"/>
    <s v="low"/>
    <n v="36"/>
    <x v="5408"/>
  </r>
  <r>
    <s v="December"/>
    <x v="0"/>
    <n v="1"/>
    <b v="0"/>
    <s v="High"/>
    <n v="19"/>
    <x v="5409"/>
  </r>
  <r>
    <s v="September"/>
    <x v="3"/>
    <n v="1"/>
    <b v="0"/>
    <s v="Critical"/>
    <n v="41"/>
    <x v="5410"/>
  </r>
  <r>
    <s v="September"/>
    <x v="3"/>
    <n v="1"/>
    <b v="0"/>
    <s v="Critical"/>
    <n v="29"/>
    <x v="5411"/>
  </r>
  <r>
    <s v="September"/>
    <x v="3"/>
    <n v="2"/>
    <b v="0"/>
    <s v="Critical"/>
    <n v="26"/>
    <x v="5412"/>
  </r>
  <r>
    <s v="June"/>
    <x v="2"/>
    <n v="1"/>
    <b v="0"/>
    <s v="Critical"/>
    <n v="18"/>
    <x v="2497"/>
  </r>
  <r>
    <s v="March"/>
    <x v="1"/>
    <n v="2"/>
    <b v="0"/>
    <s v="Critical"/>
    <n v="40"/>
    <x v="5413"/>
  </r>
  <r>
    <s v="October"/>
    <x v="3"/>
    <n v="2"/>
    <b v="0"/>
    <s v="Critical"/>
    <n v="24"/>
    <x v="5414"/>
  </r>
  <r>
    <s v="October"/>
    <x v="3"/>
    <n v="1"/>
    <b v="0"/>
    <s v="Critical"/>
    <n v="38"/>
    <x v="5415"/>
  </r>
  <r>
    <s v="October"/>
    <x v="3"/>
    <n v="3"/>
    <b v="0"/>
    <s v="Critical"/>
    <n v="9"/>
    <x v="5416"/>
  </r>
  <r>
    <s v="January"/>
    <x v="2"/>
    <n v="4"/>
    <b v="0"/>
    <s v="low"/>
    <n v="20"/>
    <x v="5417"/>
  </r>
  <r>
    <s v="January"/>
    <x v="2"/>
    <n v="5"/>
    <b v="0"/>
    <s v="low"/>
    <n v="37"/>
    <x v="5418"/>
  </r>
  <r>
    <s v="June"/>
    <x v="0"/>
    <n v="7"/>
    <b v="0"/>
    <s v="low"/>
    <n v="17"/>
    <x v="5419"/>
  </r>
  <r>
    <s v="March"/>
    <x v="3"/>
    <n v="1"/>
    <b v="0"/>
    <s v="Medium"/>
    <n v="36"/>
    <x v="5420"/>
  </r>
  <r>
    <s v="March"/>
    <x v="3"/>
    <n v="0"/>
    <s v="FREE DELIVERY"/>
    <s v="Medium"/>
    <n v="6"/>
    <x v="5421"/>
  </r>
  <r>
    <s v="April"/>
    <x v="1"/>
    <n v="2"/>
    <b v="0"/>
    <s v="Not Specified"/>
    <n v="24"/>
    <x v="5422"/>
  </r>
  <r>
    <s v="April"/>
    <x v="1"/>
    <n v="1"/>
    <b v="0"/>
    <s v="Not Specified"/>
    <n v="22"/>
    <x v="5423"/>
  </r>
  <r>
    <s v="January"/>
    <x v="1"/>
    <n v="4"/>
    <b v="0"/>
    <s v="low"/>
    <n v="26"/>
    <x v="5424"/>
  </r>
  <r>
    <s v="March"/>
    <x v="2"/>
    <n v="2"/>
    <b v="0"/>
    <s v="High"/>
    <n v="50"/>
    <x v="5425"/>
  </r>
  <r>
    <s v="October"/>
    <x v="3"/>
    <n v="2"/>
    <b v="0"/>
    <s v="High"/>
    <n v="31"/>
    <x v="5426"/>
  </r>
  <r>
    <s v="October"/>
    <x v="3"/>
    <n v="0"/>
    <s v="FREE DELIVERY"/>
    <s v="High"/>
    <n v="29"/>
    <x v="5427"/>
  </r>
  <r>
    <s v="August"/>
    <x v="0"/>
    <n v="2"/>
    <b v="0"/>
    <s v="Not Specified"/>
    <n v="44"/>
    <x v="5428"/>
  </r>
  <r>
    <s v="April"/>
    <x v="0"/>
    <n v="4"/>
    <b v="0"/>
    <s v="low"/>
    <n v="40"/>
    <x v="5429"/>
  </r>
  <r>
    <s v="April"/>
    <x v="0"/>
    <n v="2"/>
    <b v="0"/>
    <s v="low"/>
    <n v="32"/>
    <x v="5430"/>
  </r>
  <r>
    <s v="January"/>
    <x v="2"/>
    <n v="0"/>
    <s v="FREE DELIVERY"/>
    <s v="High"/>
    <n v="8"/>
    <x v="5431"/>
  </r>
  <r>
    <s v="January"/>
    <x v="3"/>
    <n v="5"/>
    <b v="0"/>
    <s v="low"/>
    <n v="35"/>
    <x v="5432"/>
  </r>
  <r>
    <s v="January"/>
    <x v="3"/>
    <n v="5"/>
    <b v="0"/>
    <s v="low"/>
    <n v="49"/>
    <x v="5433"/>
  </r>
  <r>
    <s v="January"/>
    <x v="3"/>
    <n v="1"/>
    <b v="0"/>
    <s v="Not Specified"/>
    <n v="40"/>
    <x v="5434"/>
  </r>
  <r>
    <s v="July"/>
    <x v="0"/>
    <n v="0"/>
    <s v="FREE DELIVERY"/>
    <s v="Not Specified"/>
    <n v="47"/>
    <x v="1581"/>
  </r>
  <r>
    <s v="August"/>
    <x v="0"/>
    <n v="2"/>
    <b v="0"/>
    <s v="Not Specified"/>
    <n v="39"/>
    <x v="5435"/>
  </r>
  <r>
    <s v="November"/>
    <x v="0"/>
    <n v="1"/>
    <b v="0"/>
    <s v="Not Specified"/>
    <n v="34"/>
    <x v="5436"/>
  </r>
  <r>
    <s v="December"/>
    <x v="3"/>
    <n v="2"/>
    <b v="0"/>
    <s v="Medium"/>
    <n v="27"/>
    <x v="5437"/>
  </r>
  <r>
    <s v="October"/>
    <x v="2"/>
    <n v="2"/>
    <b v="0"/>
    <s v="Critical"/>
    <n v="37"/>
    <x v="5438"/>
  </r>
  <r>
    <s v="September"/>
    <x v="2"/>
    <n v="1"/>
    <b v="0"/>
    <s v="Critical"/>
    <n v="12"/>
    <x v="5439"/>
  </r>
  <r>
    <s v="November"/>
    <x v="3"/>
    <n v="1"/>
    <b v="0"/>
    <s v="High"/>
    <n v="20"/>
    <x v="5440"/>
  </r>
  <r>
    <s v="November"/>
    <x v="3"/>
    <n v="2"/>
    <b v="0"/>
    <s v="High"/>
    <n v="23"/>
    <x v="5441"/>
  </r>
  <r>
    <s v="April"/>
    <x v="0"/>
    <n v="2"/>
    <b v="0"/>
    <s v="Medium"/>
    <n v="38"/>
    <x v="5442"/>
  </r>
  <r>
    <s v="May"/>
    <x v="0"/>
    <n v="4"/>
    <b v="0"/>
    <s v="low"/>
    <n v="41"/>
    <x v="5443"/>
  </r>
  <r>
    <s v="January"/>
    <x v="3"/>
    <n v="2"/>
    <b v="0"/>
    <s v="Medium"/>
    <n v="10"/>
    <x v="5444"/>
  </r>
  <r>
    <s v="February"/>
    <x v="3"/>
    <n v="0"/>
    <s v="FREE DELIVERY"/>
    <s v="High"/>
    <n v="19"/>
    <x v="5445"/>
  </r>
  <r>
    <s v="March"/>
    <x v="2"/>
    <n v="3"/>
    <b v="0"/>
    <s v="Not Specified"/>
    <n v="44"/>
    <x v="5446"/>
  </r>
  <r>
    <s v="March"/>
    <x v="2"/>
    <n v="1"/>
    <b v="0"/>
    <s v="Not Specified"/>
    <n v="1"/>
    <x v="5447"/>
  </r>
  <r>
    <s v="November"/>
    <x v="2"/>
    <n v="1"/>
    <b v="0"/>
    <s v="High"/>
    <n v="27"/>
    <x v="5448"/>
  </r>
  <r>
    <s v="March"/>
    <x v="0"/>
    <n v="1"/>
    <b v="0"/>
    <s v="Critical"/>
    <n v="12"/>
    <x v="5449"/>
  </r>
  <r>
    <s v="March"/>
    <x v="0"/>
    <n v="1"/>
    <b v="0"/>
    <s v="Critical"/>
    <n v="42"/>
    <x v="5450"/>
  </r>
  <r>
    <s v="February"/>
    <x v="3"/>
    <n v="1"/>
    <b v="0"/>
    <s v="Critical"/>
    <n v="20"/>
    <x v="5451"/>
  </r>
  <r>
    <s v="August"/>
    <x v="2"/>
    <n v="2"/>
    <b v="0"/>
    <s v="Critical"/>
    <n v="20"/>
    <x v="5452"/>
  </r>
  <r>
    <s v="January"/>
    <x v="0"/>
    <n v="2"/>
    <b v="0"/>
    <s v="Medium"/>
    <n v="17"/>
    <x v="5453"/>
  </r>
  <r>
    <s v="May"/>
    <x v="2"/>
    <n v="1"/>
    <b v="0"/>
    <s v="High"/>
    <n v="8"/>
    <x v="5454"/>
  </r>
  <r>
    <s v="October"/>
    <x v="1"/>
    <n v="1"/>
    <b v="0"/>
    <s v="Not Specified"/>
    <n v="12"/>
    <x v="5455"/>
  </r>
  <r>
    <s v="October"/>
    <x v="1"/>
    <n v="2"/>
    <b v="0"/>
    <s v="Not Specified"/>
    <n v="47"/>
    <x v="5456"/>
  </r>
  <r>
    <s v="January"/>
    <x v="2"/>
    <n v="0"/>
    <s v="FREE DELIVERY"/>
    <s v="low"/>
    <n v="50"/>
    <x v="430"/>
  </r>
  <r>
    <s v="July"/>
    <x v="0"/>
    <n v="1"/>
    <b v="0"/>
    <s v="Not Specified"/>
    <n v="45"/>
    <x v="5457"/>
  </r>
  <r>
    <s v="July"/>
    <x v="0"/>
    <n v="1"/>
    <b v="0"/>
    <s v="Not Specified"/>
    <n v="9"/>
    <x v="5458"/>
  </r>
  <r>
    <s v="November"/>
    <x v="0"/>
    <n v="2"/>
    <b v="0"/>
    <s v="Medium"/>
    <n v="50"/>
    <x v="5459"/>
  </r>
  <r>
    <s v="November"/>
    <x v="0"/>
    <n v="2"/>
    <b v="0"/>
    <s v="Medium"/>
    <n v="23"/>
    <x v="5460"/>
  </r>
  <r>
    <s v="September"/>
    <x v="2"/>
    <n v="2"/>
    <b v="0"/>
    <s v="Critical"/>
    <n v="19"/>
    <x v="5461"/>
  </r>
  <r>
    <s v="March"/>
    <x v="3"/>
    <n v="7"/>
    <b v="0"/>
    <s v="low"/>
    <n v="10"/>
    <x v="5462"/>
  </r>
  <r>
    <s v="July"/>
    <x v="3"/>
    <n v="2"/>
    <b v="0"/>
    <s v="Critical"/>
    <n v="45"/>
    <x v="5463"/>
  </r>
  <r>
    <s v="March"/>
    <x v="1"/>
    <n v="2"/>
    <b v="0"/>
    <s v="Not Specified"/>
    <n v="12"/>
    <x v="5464"/>
  </r>
  <r>
    <s v="March"/>
    <x v="1"/>
    <n v="2"/>
    <b v="0"/>
    <s v="Not Specified"/>
    <n v="43"/>
    <x v="5465"/>
  </r>
  <r>
    <s v="July"/>
    <x v="1"/>
    <n v="2"/>
    <b v="0"/>
    <s v="Medium"/>
    <n v="40"/>
    <x v="5466"/>
  </r>
  <r>
    <s v="July"/>
    <x v="1"/>
    <n v="2"/>
    <b v="0"/>
    <s v="Medium"/>
    <n v="22"/>
    <x v="5467"/>
  </r>
  <r>
    <s v="December"/>
    <x v="1"/>
    <n v="1"/>
    <b v="0"/>
    <s v="Not Specified"/>
    <n v="7"/>
    <x v="5468"/>
  </r>
  <r>
    <s v="December"/>
    <x v="1"/>
    <n v="2"/>
    <b v="0"/>
    <s v="Not Specified"/>
    <n v="10"/>
    <x v="5469"/>
  </r>
  <r>
    <s v="September"/>
    <x v="1"/>
    <n v="1"/>
    <b v="0"/>
    <s v="Critical"/>
    <n v="10"/>
    <x v="5470"/>
  </r>
  <r>
    <s v="December"/>
    <x v="2"/>
    <n v="1"/>
    <b v="0"/>
    <s v="Medium"/>
    <n v="22"/>
    <x v="5471"/>
  </r>
  <r>
    <s v="December"/>
    <x v="2"/>
    <n v="2"/>
    <b v="0"/>
    <s v="Medium"/>
    <n v="16"/>
    <x v="5472"/>
  </r>
  <r>
    <s v="January"/>
    <x v="1"/>
    <n v="4"/>
    <b v="0"/>
    <s v="low"/>
    <n v="47"/>
    <x v="5473"/>
  </r>
  <r>
    <s v="October"/>
    <x v="1"/>
    <n v="0"/>
    <s v="FREE DELIVERY"/>
    <s v="Medium"/>
    <n v="43"/>
    <x v="5474"/>
  </r>
  <r>
    <s v="August"/>
    <x v="0"/>
    <n v="2"/>
    <b v="0"/>
    <s v="Not Specified"/>
    <n v="39"/>
    <x v="5475"/>
  </r>
  <r>
    <s v="December"/>
    <x v="1"/>
    <n v="0"/>
    <s v="FREE DELIVERY"/>
    <s v="low"/>
    <n v="31"/>
    <x v="5476"/>
  </r>
  <r>
    <s v="December"/>
    <x v="1"/>
    <n v="0"/>
    <s v="FREE DELIVERY"/>
    <s v="low"/>
    <n v="1"/>
    <x v="5477"/>
  </r>
  <r>
    <s v="April"/>
    <x v="1"/>
    <n v="4"/>
    <b v="0"/>
    <s v="low"/>
    <n v="27"/>
    <x v="5478"/>
  </r>
  <r>
    <s v="April"/>
    <x v="3"/>
    <n v="0"/>
    <s v="FREE DELIVERY"/>
    <s v="High"/>
    <n v="35"/>
    <x v="5479"/>
  </r>
  <r>
    <s v="September"/>
    <x v="1"/>
    <n v="1"/>
    <b v="0"/>
    <s v="High"/>
    <n v="32"/>
    <x v="5480"/>
  </r>
  <r>
    <s v="August"/>
    <x v="3"/>
    <n v="5"/>
    <b v="0"/>
    <s v="low"/>
    <n v="39"/>
    <x v="5481"/>
  </r>
  <r>
    <s v="January"/>
    <x v="1"/>
    <n v="2"/>
    <b v="0"/>
    <s v="Not Specified"/>
    <n v="30"/>
    <x v="5482"/>
  </r>
  <r>
    <s v="April"/>
    <x v="2"/>
    <n v="2"/>
    <b v="0"/>
    <s v="High"/>
    <n v="24"/>
    <x v="5483"/>
  </r>
  <r>
    <s v="October"/>
    <x v="0"/>
    <n v="7"/>
    <b v="0"/>
    <s v="low"/>
    <n v="11"/>
    <x v="5484"/>
  </r>
  <r>
    <s v="August"/>
    <x v="3"/>
    <n v="1"/>
    <b v="0"/>
    <s v="Medium"/>
    <n v="6"/>
    <x v="5485"/>
  </r>
  <r>
    <s v="August"/>
    <x v="3"/>
    <n v="2"/>
    <b v="0"/>
    <s v="Medium"/>
    <n v="24"/>
    <x v="5486"/>
  </r>
  <r>
    <s v="December"/>
    <x v="3"/>
    <n v="2"/>
    <b v="0"/>
    <s v="Not Specified"/>
    <n v="27"/>
    <x v="5487"/>
  </r>
  <r>
    <s v="December"/>
    <x v="3"/>
    <n v="1"/>
    <b v="0"/>
    <s v="Not Specified"/>
    <n v="5"/>
    <x v="5488"/>
  </r>
  <r>
    <s v="May"/>
    <x v="3"/>
    <n v="7"/>
    <b v="0"/>
    <s v="low"/>
    <n v="30"/>
    <x v="5489"/>
  </r>
  <r>
    <s v="April"/>
    <x v="1"/>
    <n v="1"/>
    <b v="0"/>
    <s v="Not Specified"/>
    <n v="25"/>
    <x v="5490"/>
  </r>
  <r>
    <s v="October"/>
    <x v="2"/>
    <n v="2"/>
    <b v="0"/>
    <s v="Critical"/>
    <n v="19"/>
    <x v="5491"/>
  </r>
  <r>
    <s v="May"/>
    <x v="3"/>
    <n v="1"/>
    <b v="0"/>
    <s v="High"/>
    <n v="48"/>
    <x v="5258"/>
  </r>
  <r>
    <s v="December"/>
    <x v="1"/>
    <n v="4"/>
    <b v="0"/>
    <s v="low"/>
    <n v="10"/>
    <x v="5492"/>
  </r>
  <r>
    <s v="June"/>
    <x v="2"/>
    <n v="2"/>
    <b v="0"/>
    <s v="Critical"/>
    <n v="8"/>
    <x v="5493"/>
  </r>
  <r>
    <s v="June"/>
    <x v="2"/>
    <n v="3"/>
    <b v="0"/>
    <s v="Critical"/>
    <n v="26"/>
    <x v="3522"/>
  </r>
  <r>
    <s v="November"/>
    <x v="3"/>
    <n v="2"/>
    <b v="0"/>
    <s v="Critical"/>
    <n v="28"/>
    <x v="5494"/>
  </r>
  <r>
    <s v="November"/>
    <x v="3"/>
    <n v="2"/>
    <b v="0"/>
    <s v="Critical"/>
    <n v="3"/>
    <x v="5495"/>
  </r>
  <r>
    <s v="November"/>
    <x v="0"/>
    <n v="2"/>
    <b v="0"/>
    <s v="Medium"/>
    <n v="24"/>
    <x v="5496"/>
  </r>
  <r>
    <s v="February"/>
    <x v="2"/>
    <n v="1"/>
    <b v="0"/>
    <s v="Medium"/>
    <n v="11"/>
    <x v="5497"/>
  </r>
  <r>
    <s v="August"/>
    <x v="0"/>
    <n v="4"/>
    <b v="0"/>
    <s v="low"/>
    <n v="2"/>
    <x v="5498"/>
  </r>
  <r>
    <s v="February"/>
    <x v="2"/>
    <n v="2"/>
    <b v="0"/>
    <s v="Medium"/>
    <n v="15"/>
    <x v="5499"/>
  </r>
  <r>
    <s v="January"/>
    <x v="3"/>
    <n v="2"/>
    <b v="0"/>
    <s v="low"/>
    <n v="12"/>
    <x v="5500"/>
  </r>
  <r>
    <s v="January"/>
    <x v="3"/>
    <n v="7"/>
    <b v="0"/>
    <s v="low"/>
    <n v="49"/>
    <x v="5501"/>
  </r>
  <r>
    <s v="January"/>
    <x v="3"/>
    <n v="4"/>
    <b v="0"/>
    <s v="low"/>
    <n v="12"/>
    <x v="5502"/>
  </r>
  <r>
    <s v="September"/>
    <x v="2"/>
    <n v="2"/>
    <b v="0"/>
    <s v="High"/>
    <n v="6"/>
    <x v="5503"/>
  </r>
  <r>
    <s v="December"/>
    <x v="0"/>
    <n v="1"/>
    <b v="0"/>
    <s v="Not Specified"/>
    <n v="31"/>
    <x v="5504"/>
  </r>
  <r>
    <s v="March"/>
    <x v="1"/>
    <n v="1"/>
    <b v="0"/>
    <s v="High"/>
    <n v="10"/>
    <x v="5505"/>
  </r>
  <r>
    <s v="April"/>
    <x v="0"/>
    <n v="3"/>
    <b v="0"/>
    <s v="Medium"/>
    <n v="3"/>
    <x v="5506"/>
  </r>
  <r>
    <s v="April"/>
    <x v="0"/>
    <n v="1"/>
    <b v="0"/>
    <s v="Medium"/>
    <n v="28"/>
    <x v="5507"/>
  </r>
  <r>
    <s v="April"/>
    <x v="0"/>
    <n v="1"/>
    <b v="0"/>
    <s v="Medium"/>
    <n v="18"/>
    <x v="5508"/>
  </r>
  <r>
    <s v="February"/>
    <x v="1"/>
    <n v="1"/>
    <b v="0"/>
    <s v="Critical"/>
    <n v="32"/>
    <x v="5509"/>
  </r>
  <r>
    <s v="February"/>
    <x v="1"/>
    <n v="1"/>
    <b v="0"/>
    <s v="Critical"/>
    <n v="45"/>
    <x v="5510"/>
  </r>
  <r>
    <s v="August"/>
    <x v="1"/>
    <n v="0"/>
    <s v="FREE DELIVERY"/>
    <s v="Medium"/>
    <n v="2"/>
    <x v="5511"/>
  </r>
  <r>
    <s v="August"/>
    <x v="0"/>
    <n v="2"/>
    <b v="0"/>
    <s v="High"/>
    <n v="29"/>
    <x v="5512"/>
  </r>
  <r>
    <s v="August"/>
    <x v="0"/>
    <n v="2"/>
    <b v="0"/>
    <s v="High"/>
    <n v="45"/>
    <x v="5513"/>
  </r>
  <r>
    <s v="August"/>
    <x v="0"/>
    <n v="1"/>
    <b v="0"/>
    <s v="High"/>
    <n v="10"/>
    <x v="5514"/>
  </r>
  <r>
    <s v="August"/>
    <x v="2"/>
    <n v="0"/>
    <s v="FREE DELIVERY"/>
    <s v="Critical"/>
    <n v="42"/>
    <x v="5515"/>
  </r>
  <r>
    <s v="October"/>
    <x v="1"/>
    <n v="2"/>
    <b v="0"/>
    <s v="low"/>
    <n v="21"/>
    <x v="5516"/>
  </r>
  <r>
    <s v="January"/>
    <x v="2"/>
    <n v="19"/>
    <b v="0"/>
    <s v="low"/>
    <n v="43"/>
    <x v="5517"/>
  </r>
  <r>
    <s v="January"/>
    <x v="1"/>
    <n v="2"/>
    <b v="0"/>
    <s v="Critical"/>
    <n v="21"/>
    <x v="5518"/>
  </r>
  <r>
    <s v="January"/>
    <x v="1"/>
    <n v="2"/>
    <b v="0"/>
    <s v="Critical"/>
    <n v="11"/>
    <x v="5519"/>
  </r>
  <r>
    <s v="April"/>
    <x v="1"/>
    <n v="1"/>
    <b v="0"/>
    <s v="High"/>
    <n v="13"/>
    <x v="5520"/>
  </r>
  <r>
    <s v="November"/>
    <x v="3"/>
    <n v="1"/>
    <b v="0"/>
    <s v="Not Specified"/>
    <n v="20"/>
    <x v="5521"/>
  </r>
  <r>
    <s v="November"/>
    <x v="3"/>
    <n v="0"/>
    <s v="FREE DELIVERY"/>
    <s v="Not Specified"/>
    <n v="10"/>
    <x v="5522"/>
  </r>
  <r>
    <s v="November"/>
    <x v="3"/>
    <n v="2"/>
    <b v="0"/>
    <s v="Not Specified"/>
    <n v="15"/>
    <x v="5523"/>
  </r>
  <r>
    <s v="February"/>
    <x v="1"/>
    <n v="2"/>
    <b v="0"/>
    <s v="High"/>
    <n v="43"/>
    <x v="5524"/>
  </r>
  <r>
    <s v="March"/>
    <x v="3"/>
    <n v="0"/>
    <s v="FREE DELIVERY"/>
    <s v="Not Specified"/>
    <n v="46"/>
    <x v="5525"/>
  </r>
  <r>
    <s v="March"/>
    <x v="3"/>
    <n v="1"/>
    <b v="0"/>
    <s v="Not Specified"/>
    <n v="31"/>
    <x v="5526"/>
  </r>
  <r>
    <s v="July"/>
    <x v="1"/>
    <n v="2"/>
    <b v="0"/>
    <s v="Not Specified"/>
    <n v="5"/>
    <x v="5527"/>
  </r>
  <r>
    <s v="July"/>
    <x v="1"/>
    <n v="1"/>
    <b v="0"/>
    <s v="Not Specified"/>
    <n v="19"/>
    <x v="5528"/>
  </r>
  <r>
    <s v="August"/>
    <x v="1"/>
    <n v="2"/>
    <b v="0"/>
    <s v="low"/>
    <n v="3"/>
    <x v="5529"/>
  </r>
  <r>
    <s v="April"/>
    <x v="2"/>
    <n v="1"/>
    <b v="0"/>
    <s v="High"/>
    <n v="24"/>
    <x v="5530"/>
  </r>
  <r>
    <s v="February"/>
    <x v="1"/>
    <n v="0"/>
    <s v="FREE DELIVERY"/>
    <s v="low"/>
    <n v="37"/>
    <x v="5531"/>
  </r>
  <r>
    <s v="February"/>
    <x v="1"/>
    <n v="5"/>
    <b v="0"/>
    <s v="low"/>
    <n v="7"/>
    <x v="5532"/>
  </r>
  <r>
    <s v="February"/>
    <x v="1"/>
    <n v="2"/>
    <b v="0"/>
    <s v="low"/>
    <n v="45"/>
    <x v="5533"/>
  </r>
  <r>
    <s v="February"/>
    <x v="1"/>
    <n v="7"/>
    <b v="0"/>
    <s v="low"/>
    <n v="43"/>
    <x v="5534"/>
  </r>
  <r>
    <s v="February"/>
    <x v="2"/>
    <n v="1"/>
    <b v="0"/>
    <s v="Critical"/>
    <n v="4"/>
    <x v="5535"/>
  </r>
  <r>
    <s v="January"/>
    <x v="1"/>
    <n v="2"/>
    <b v="0"/>
    <s v="Medium"/>
    <n v="32"/>
    <x v="5536"/>
  </r>
  <r>
    <s v="November"/>
    <x v="2"/>
    <n v="1"/>
    <b v="0"/>
    <s v="High"/>
    <n v="23"/>
    <x v="5537"/>
  </r>
  <r>
    <s v="July"/>
    <x v="2"/>
    <n v="2"/>
    <b v="0"/>
    <s v="Not Specified"/>
    <n v="38"/>
    <x v="5538"/>
  </r>
  <r>
    <s v="May"/>
    <x v="1"/>
    <n v="2"/>
    <b v="0"/>
    <s v="High"/>
    <n v="18"/>
    <x v="5539"/>
  </r>
  <r>
    <s v="May"/>
    <x v="3"/>
    <n v="2"/>
    <b v="0"/>
    <s v="High"/>
    <n v="43"/>
    <x v="5540"/>
  </r>
  <r>
    <s v="May"/>
    <x v="3"/>
    <n v="1"/>
    <b v="0"/>
    <s v="High"/>
    <n v="26"/>
    <x v="5541"/>
  </r>
  <r>
    <s v="December"/>
    <x v="3"/>
    <n v="2"/>
    <b v="0"/>
    <s v="Medium"/>
    <n v="34"/>
    <x v="5542"/>
  </r>
  <r>
    <s v="April"/>
    <x v="0"/>
    <n v="1"/>
    <b v="0"/>
    <s v="Medium"/>
    <n v="20"/>
    <x v="5543"/>
  </r>
  <r>
    <s v="April"/>
    <x v="1"/>
    <n v="0"/>
    <s v="FREE DELIVERY"/>
    <s v="Not Specified"/>
    <n v="46"/>
    <x v="5544"/>
  </r>
  <r>
    <s v="November"/>
    <x v="0"/>
    <n v="1"/>
    <b v="0"/>
    <s v="High"/>
    <n v="33"/>
    <x v="5545"/>
  </r>
  <r>
    <s v="May"/>
    <x v="1"/>
    <n v="1"/>
    <b v="0"/>
    <s v="High"/>
    <n v="22"/>
    <x v="5546"/>
  </r>
  <r>
    <s v="May"/>
    <x v="1"/>
    <n v="2"/>
    <b v="0"/>
    <s v="High"/>
    <n v="14"/>
    <x v="5547"/>
  </r>
  <r>
    <s v="May"/>
    <x v="1"/>
    <n v="3"/>
    <b v="0"/>
    <s v="High"/>
    <n v="37"/>
    <x v="5548"/>
  </r>
  <r>
    <s v="July"/>
    <x v="1"/>
    <n v="2"/>
    <b v="0"/>
    <s v="Medium"/>
    <n v="34"/>
    <x v="5549"/>
  </r>
  <r>
    <s v="December"/>
    <x v="2"/>
    <n v="2"/>
    <b v="0"/>
    <s v="Not Specified"/>
    <n v="50"/>
    <x v="5550"/>
  </r>
  <r>
    <s v="December"/>
    <x v="2"/>
    <n v="5"/>
    <b v="0"/>
    <s v="low"/>
    <n v="3"/>
    <x v="5551"/>
  </r>
  <r>
    <s v="July"/>
    <x v="1"/>
    <n v="2"/>
    <b v="0"/>
    <s v="High"/>
    <n v="49"/>
    <x v="5552"/>
  </r>
  <r>
    <s v="December"/>
    <x v="3"/>
    <n v="5"/>
    <b v="0"/>
    <s v="low"/>
    <n v="20"/>
    <x v="5553"/>
  </r>
  <r>
    <s v="October"/>
    <x v="3"/>
    <n v="2"/>
    <b v="0"/>
    <s v="Critical"/>
    <n v="31"/>
    <x v="5554"/>
  </r>
  <r>
    <s v="July"/>
    <x v="1"/>
    <n v="2"/>
    <b v="0"/>
    <s v="low"/>
    <n v="30"/>
    <x v="5555"/>
  </r>
  <r>
    <s v="July"/>
    <x v="1"/>
    <n v="9"/>
    <b v="0"/>
    <s v="low"/>
    <n v="26"/>
    <x v="1300"/>
  </r>
  <r>
    <s v="August"/>
    <x v="0"/>
    <n v="1"/>
    <b v="0"/>
    <s v="High"/>
    <n v="38"/>
    <x v="5556"/>
  </r>
  <r>
    <s v="October"/>
    <x v="0"/>
    <n v="1"/>
    <b v="0"/>
    <s v="Not Specified"/>
    <n v="45"/>
    <x v="5557"/>
  </r>
  <r>
    <s v="July"/>
    <x v="0"/>
    <n v="2"/>
    <b v="0"/>
    <s v="low"/>
    <n v="26"/>
    <x v="5558"/>
  </r>
  <r>
    <s v="July"/>
    <x v="0"/>
    <n v="7"/>
    <b v="0"/>
    <s v="low"/>
    <n v="11"/>
    <x v="5559"/>
  </r>
  <r>
    <s v="July"/>
    <x v="0"/>
    <n v="0"/>
    <s v="FREE DELIVERY"/>
    <s v="low"/>
    <n v="44"/>
    <x v="5560"/>
  </r>
  <r>
    <s v="June"/>
    <x v="3"/>
    <n v="0"/>
    <s v="FREE DELIVERY"/>
    <s v="Not Specified"/>
    <n v="24"/>
    <x v="5561"/>
  </r>
  <r>
    <s v="September"/>
    <x v="3"/>
    <n v="3"/>
    <b v="0"/>
    <s v="Critical"/>
    <n v="5"/>
    <x v="5562"/>
  </r>
  <r>
    <s v="March"/>
    <x v="2"/>
    <n v="2"/>
    <b v="0"/>
    <s v="Critical"/>
    <n v="26"/>
    <x v="5563"/>
  </r>
  <r>
    <s v="March"/>
    <x v="2"/>
    <n v="2"/>
    <b v="0"/>
    <s v="Critical"/>
    <n v="22"/>
    <x v="5564"/>
  </r>
  <r>
    <s v="March"/>
    <x v="2"/>
    <n v="3"/>
    <b v="0"/>
    <s v="Critical"/>
    <n v="2"/>
    <x v="5565"/>
  </r>
  <r>
    <s v="July"/>
    <x v="3"/>
    <n v="3"/>
    <b v="0"/>
    <s v="Not Specified"/>
    <n v="21"/>
    <x v="5566"/>
  </r>
  <r>
    <s v="July"/>
    <x v="3"/>
    <n v="1"/>
    <b v="0"/>
    <s v="Not Specified"/>
    <n v="45"/>
    <x v="5567"/>
  </r>
  <r>
    <s v="October"/>
    <x v="0"/>
    <n v="7"/>
    <b v="0"/>
    <s v="low"/>
    <n v="6"/>
    <x v="5568"/>
  </r>
  <r>
    <s v="May"/>
    <x v="3"/>
    <n v="2"/>
    <b v="0"/>
    <s v="High"/>
    <n v="11"/>
    <x v="5569"/>
  </r>
  <r>
    <s v="May"/>
    <x v="3"/>
    <n v="0"/>
    <s v="FREE DELIVERY"/>
    <s v="High"/>
    <n v="45"/>
    <x v="5570"/>
  </r>
  <r>
    <s v="September"/>
    <x v="1"/>
    <n v="2"/>
    <b v="0"/>
    <s v="Medium"/>
    <n v="7"/>
    <x v="5571"/>
  </r>
  <r>
    <s v="January"/>
    <x v="3"/>
    <n v="2"/>
    <b v="0"/>
    <s v="High"/>
    <n v="23"/>
    <x v="5572"/>
  </r>
  <r>
    <s v="September"/>
    <x v="0"/>
    <n v="0"/>
    <s v="FREE DELIVERY"/>
    <s v="Medium"/>
    <n v="42"/>
    <x v="5573"/>
  </r>
  <r>
    <s v="November"/>
    <x v="2"/>
    <n v="0"/>
    <s v="FREE DELIVERY"/>
    <s v="low"/>
    <n v="29"/>
    <x v="5574"/>
  </r>
  <r>
    <s v="November"/>
    <x v="2"/>
    <n v="4"/>
    <b v="0"/>
    <s v="low"/>
    <n v="30"/>
    <x v="5575"/>
  </r>
  <r>
    <s v="November"/>
    <x v="0"/>
    <n v="1"/>
    <b v="0"/>
    <s v="Not Specified"/>
    <n v="12"/>
    <x v="5576"/>
  </r>
  <r>
    <s v="November"/>
    <x v="0"/>
    <n v="1"/>
    <b v="0"/>
    <s v="Not Specified"/>
    <n v="33"/>
    <x v="5577"/>
  </r>
  <r>
    <s v="November"/>
    <x v="0"/>
    <n v="2"/>
    <b v="0"/>
    <s v="Not Specified"/>
    <n v="25"/>
    <x v="5578"/>
  </r>
  <r>
    <s v="October"/>
    <x v="0"/>
    <n v="7"/>
    <b v="0"/>
    <s v="low"/>
    <n v="50"/>
    <x v="5579"/>
  </r>
  <r>
    <s v="April"/>
    <x v="2"/>
    <n v="1"/>
    <b v="0"/>
    <s v="Not Specified"/>
    <n v="26"/>
    <x v="5580"/>
  </r>
  <r>
    <s v="April"/>
    <x v="2"/>
    <n v="1"/>
    <b v="0"/>
    <s v="Not Specified"/>
    <n v="21"/>
    <x v="5581"/>
  </r>
  <r>
    <s v="January"/>
    <x v="0"/>
    <n v="7"/>
    <b v="0"/>
    <s v="low"/>
    <n v="39"/>
    <x v="5582"/>
  </r>
  <r>
    <s v="December"/>
    <x v="0"/>
    <n v="0"/>
    <s v="FREE DELIVERY"/>
    <s v="Medium"/>
    <n v="34"/>
    <x v="5583"/>
  </r>
  <r>
    <s v="December"/>
    <x v="0"/>
    <n v="1"/>
    <b v="0"/>
    <s v="Medium"/>
    <n v="1"/>
    <x v="5584"/>
  </r>
  <r>
    <s v="October"/>
    <x v="2"/>
    <n v="2"/>
    <b v="0"/>
    <s v="Medium"/>
    <n v="13"/>
    <x v="5585"/>
  </r>
  <r>
    <s v="January"/>
    <x v="3"/>
    <n v="1"/>
    <b v="0"/>
    <s v="High"/>
    <n v="25"/>
    <x v="5586"/>
  </r>
  <r>
    <s v="October"/>
    <x v="2"/>
    <n v="2"/>
    <b v="0"/>
    <s v="Not Specified"/>
    <n v="46"/>
    <x v="5587"/>
  </r>
  <r>
    <s v="December"/>
    <x v="3"/>
    <n v="4"/>
    <b v="0"/>
    <s v="low"/>
    <n v="48"/>
    <x v="5588"/>
  </r>
  <r>
    <s v="January"/>
    <x v="1"/>
    <n v="0"/>
    <s v="FREE DELIVERY"/>
    <s v="Medium"/>
    <n v="5"/>
    <x v="5589"/>
  </r>
  <r>
    <s v="October"/>
    <x v="3"/>
    <n v="2"/>
    <b v="0"/>
    <s v="High"/>
    <n v="19"/>
    <x v="5590"/>
  </r>
  <r>
    <s v="May"/>
    <x v="0"/>
    <n v="2"/>
    <b v="0"/>
    <s v="Critical"/>
    <n v="7"/>
    <x v="5591"/>
  </r>
  <r>
    <s v="June"/>
    <x v="2"/>
    <n v="1"/>
    <b v="0"/>
    <s v="Medium"/>
    <n v="20"/>
    <x v="5592"/>
  </r>
  <r>
    <s v="June"/>
    <x v="2"/>
    <n v="1"/>
    <b v="0"/>
    <s v="Medium"/>
    <n v="28"/>
    <x v="5593"/>
  </r>
  <r>
    <s v="February"/>
    <x v="0"/>
    <n v="0"/>
    <s v="FREE DELIVERY"/>
    <s v="low"/>
    <n v="1"/>
    <x v="5594"/>
  </r>
  <r>
    <s v="February"/>
    <x v="0"/>
    <n v="5"/>
    <b v="0"/>
    <s v="low"/>
    <n v="5"/>
    <x v="5595"/>
  </r>
  <r>
    <s v="February"/>
    <x v="0"/>
    <n v="5"/>
    <b v="0"/>
    <s v="low"/>
    <n v="38"/>
    <x v="5596"/>
  </r>
  <r>
    <s v="May"/>
    <x v="2"/>
    <n v="0"/>
    <s v="FREE DELIVERY"/>
    <s v="low"/>
    <n v="7"/>
    <x v="5597"/>
  </r>
  <r>
    <s v="May"/>
    <x v="2"/>
    <n v="2"/>
    <b v="0"/>
    <s v="low"/>
    <n v="40"/>
    <x v="5598"/>
  </r>
  <r>
    <s v="July"/>
    <x v="3"/>
    <n v="3"/>
    <b v="0"/>
    <s v="Critical"/>
    <n v="6"/>
    <x v="5599"/>
  </r>
  <r>
    <s v="November"/>
    <x v="0"/>
    <n v="1"/>
    <b v="0"/>
    <s v="Not Specified"/>
    <n v="29"/>
    <x v="5600"/>
  </r>
  <r>
    <s v="November"/>
    <x v="0"/>
    <n v="0"/>
    <s v="FREE DELIVERY"/>
    <s v="Not Specified"/>
    <n v="31"/>
    <x v="5601"/>
  </r>
  <r>
    <s v="May"/>
    <x v="3"/>
    <n v="2"/>
    <b v="0"/>
    <s v="Not Specified"/>
    <n v="46"/>
    <x v="5602"/>
  </r>
  <r>
    <s v="May"/>
    <x v="3"/>
    <n v="2"/>
    <b v="0"/>
    <s v="Not Specified"/>
    <n v="37"/>
    <x v="5603"/>
  </r>
  <r>
    <s v="March"/>
    <x v="3"/>
    <n v="1"/>
    <b v="0"/>
    <s v="Critical"/>
    <n v="14"/>
    <x v="5604"/>
  </r>
  <r>
    <s v="June"/>
    <x v="0"/>
    <n v="2"/>
    <b v="0"/>
    <s v="Medium"/>
    <n v="12"/>
    <x v="5605"/>
  </r>
  <r>
    <s v="May"/>
    <x v="0"/>
    <n v="1"/>
    <b v="0"/>
    <s v="Medium"/>
    <n v="37"/>
    <x v="5606"/>
  </r>
  <r>
    <s v="December"/>
    <x v="2"/>
    <n v="2"/>
    <b v="0"/>
    <s v="Not Specified"/>
    <n v="37"/>
    <x v="5607"/>
  </r>
  <r>
    <s v="December"/>
    <x v="1"/>
    <n v="1"/>
    <b v="0"/>
    <s v="Critical"/>
    <n v="46"/>
    <x v="5608"/>
  </r>
  <r>
    <s v="December"/>
    <x v="1"/>
    <n v="1"/>
    <b v="0"/>
    <s v="Critical"/>
    <n v="17"/>
    <x v="5609"/>
  </r>
  <r>
    <s v="May"/>
    <x v="1"/>
    <n v="5"/>
    <b v="0"/>
    <s v="low"/>
    <n v="7"/>
    <x v="5610"/>
  </r>
  <r>
    <s v="October"/>
    <x v="1"/>
    <n v="0"/>
    <s v="FREE DELIVERY"/>
    <s v="High"/>
    <n v="10"/>
    <x v="5611"/>
  </r>
  <r>
    <s v="April"/>
    <x v="3"/>
    <n v="0"/>
    <s v="FREE DELIVERY"/>
    <s v="Not Specified"/>
    <n v="49"/>
    <x v="5612"/>
  </r>
  <r>
    <s v="April"/>
    <x v="3"/>
    <n v="3"/>
    <b v="0"/>
    <s v="Not Specified"/>
    <n v="40"/>
    <x v="5613"/>
  </r>
  <r>
    <s v="October"/>
    <x v="3"/>
    <n v="2"/>
    <b v="0"/>
    <s v="Medium"/>
    <n v="35"/>
    <x v="5614"/>
  </r>
  <r>
    <s v="June"/>
    <x v="1"/>
    <n v="1"/>
    <b v="0"/>
    <s v="Critical"/>
    <n v="17"/>
    <x v="5615"/>
  </r>
  <r>
    <s v="July"/>
    <x v="0"/>
    <n v="1"/>
    <b v="0"/>
    <s v="Medium"/>
    <n v="2"/>
    <x v="5616"/>
  </r>
  <r>
    <s v="April"/>
    <x v="1"/>
    <n v="3"/>
    <b v="0"/>
    <s v="Not Specified"/>
    <n v="44"/>
    <x v="5617"/>
  </r>
  <r>
    <s v="April"/>
    <x v="2"/>
    <n v="0"/>
    <s v="FREE DELIVERY"/>
    <s v="low"/>
    <n v="27"/>
    <x v="5618"/>
  </r>
  <r>
    <s v="January"/>
    <x v="2"/>
    <n v="2"/>
    <b v="0"/>
    <s v="low"/>
    <n v="38"/>
    <x v="5619"/>
  </r>
  <r>
    <s v="November"/>
    <x v="0"/>
    <n v="1"/>
    <b v="0"/>
    <s v="High"/>
    <n v="28"/>
    <x v="5620"/>
  </r>
  <r>
    <s v="November"/>
    <x v="0"/>
    <n v="2"/>
    <b v="0"/>
    <s v="High"/>
    <n v="25"/>
    <x v="5621"/>
  </r>
  <r>
    <s v="November"/>
    <x v="0"/>
    <n v="2"/>
    <b v="0"/>
    <s v="High"/>
    <n v="36"/>
    <x v="5622"/>
  </r>
  <r>
    <s v="April"/>
    <x v="2"/>
    <n v="2"/>
    <b v="0"/>
    <s v="Not Specified"/>
    <n v="7"/>
    <x v="5623"/>
  </r>
  <r>
    <s v="January"/>
    <x v="1"/>
    <n v="2"/>
    <b v="0"/>
    <s v="Medium"/>
    <n v="42"/>
    <x v="5624"/>
  </r>
  <r>
    <s v="January"/>
    <x v="3"/>
    <n v="3"/>
    <b v="0"/>
    <s v="Medium"/>
    <n v="13"/>
    <x v="5625"/>
  </r>
  <r>
    <s v="January"/>
    <x v="3"/>
    <n v="2"/>
    <b v="0"/>
    <s v="Medium"/>
    <n v="11"/>
    <x v="5626"/>
  </r>
  <r>
    <s v="March"/>
    <x v="0"/>
    <n v="1"/>
    <b v="0"/>
    <s v="Critical"/>
    <n v="42"/>
    <x v="5627"/>
  </r>
  <r>
    <s v="August"/>
    <x v="3"/>
    <n v="1"/>
    <b v="0"/>
    <s v="Medium"/>
    <n v="31"/>
    <x v="5628"/>
  </r>
  <r>
    <s v="August"/>
    <x v="3"/>
    <n v="2"/>
    <b v="0"/>
    <s v="Not Specified"/>
    <n v="14"/>
    <x v="5629"/>
  </r>
  <r>
    <s v="November"/>
    <x v="1"/>
    <n v="0"/>
    <s v="FREE DELIVERY"/>
    <s v="low"/>
    <n v="20"/>
    <x v="5630"/>
  </r>
  <r>
    <s v="May"/>
    <x v="2"/>
    <n v="2"/>
    <b v="0"/>
    <s v="High"/>
    <n v="44"/>
    <x v="5631"/>
  </r>
  <r>
    <s v="March"/>
    <x v="3"/>
    <n v="2"/>
    <b v="0"/>
    <s v="Not Specified"/>
    <n v="27"/>
    <x v="5632"/>
  </r>
  <r>
    <s v="March"/>
    <x v="3"/>
    <n v="1"/>
    <b v="0"/>
    <s v="Not Specified"/>
    <n v="42"/>
    <x v="5633"/>
  </r>
  <r>
    <s v="August"/>
    <x v="2"/>
    <n v="2"/>
    <b v="0"/>
    <s v="low"/>
    <n v="13"/>
    <x v="5634"/>
  </r>
  <r>
    <s v="August"/>
    <x v="2"/>
    <n v="2"/>
    <b v="0"/>
    <s v="low"/>
    <n v="40"/>
    <x v="5635"/>
  </r>
  <r>
    <s v="August"/>
    <x v="0"/>
    <n v="1"/>
    <b v="0"/>
    <s v="Medium"/>
    <n v="17"/>
    <x v="5636"/>
  </r>
  <r>
    <s v="October"/>
    <x v="1"/>
    <n v="2"/>
    <b v="0"/>
    <s v="Medium"/>
    <n v="1"/>
    <x v="5637"/>
  </r>
  <r>
    <s v="October"/>
    <x v="1"/>
    <n v="2"/>
    <b v="0"/>
    <s v="Medium"/>
    <n v="11"/>
    <x v="5638"/>
  </r>
  <r>
    <s v="June"/>
    <x v="2"/>
    <n v="2"/>
    <b v="0"/>
    <s v="Medium"/>
    <n v="12"/>
    <x v="5639"/>
  </r>
  <r>
    <s v="January"/>
    <x v="2"/>
    <n v="5"/>
    <b v="0"/>
    <s v="low"/>
    <n v="29"/>
    <x v="5640"/>
  </r>
  <r>
    <s v="August"/>
    <x v="3"/>
    <n v="1"/>
    <b v="0"/>
    <s v="High"/>
    <n v="15"/>
    <x v="5641"/>
  </r>
  <r>
    <s v="June"/>
    <x v="2"/>
    <n v="1"/>
    <b v="0"/>
    <s v="Not Specified"/>
    <n v="33"/>
    <x v="5642"/>
  </r>
  <r>
    <s v="October"/>
    <x v="1"/>
    <n v="1"/>
    <b v="0"/>
    <s v="High"/>
    <n v="29"/>
    <x v="5643"/>
  </r>
  <r>
    <s v="October"/>
    <x v="1"/>
    <n v="0"/>
    <s v="FREE DELIVERY"/>
    <s v="High"/>
    <n v="43"/>
    <x v="5644"/>
  </r>
  <r>
    <s v="July"/>
    <x v="1"/>
    <n v="2"/>
    <b v="0"/>
    <s v="High"/>
    <n v="50"/>
    <x v="5645"/>
  </r>
  <r>
    <s v="May"/>
    <x v="3"/>
    <n v="0"/>
    <s v="FREE DELIVERY"/>
    <s v="High"/>
    <n v="41"/>
    <x v="5646"/>
  </r>
  <r>
    <s v="January"/>
    <x v="3"/>
    <n v="1"/>
    <b v="0"/>
    <s v="Medium"/>
    <n v="12"/>
    <x v="5647"/>
  </r>
  <r>
    <s v="January"/>
    <x v="3"/>
    <n v="0"/>
    <s v="FREE DELIVERY"/>
    <s v="Medium"/>
    <n v="29"/>
    <x v="5648"/>
  </r>
  <r>
    <s v="January"/>
    <x v="3"/>
    <n v="1"/>
    <b v="0"/>
    <s v="Medium"/>
    <n v="17"/>
    <x v="5649"/>
  </r>
  <r>
    <s v="January"/>
    <x v="1"/>
    <n v="0"/>
    <s v="FREE DELIVERY"/>
    <s v="low"/>
    <n v="30"/>
    <x v="5650"/>
  </r>
  <r>
    <s v="October"/>
    <x v="3"/>
    <n v="1"/>
    <b v="0"/>
    <s v="Not Specified"/>
    <n v="34"/>
    <x v="5651"/>
  </r>
  <r>
    <s v="October"/>
    <x v="3"/>
    <n v="2"/>
    <b v="0"/>
    <s v="Not Specified"/>
    <n v="29"/>
    <x v="5652"/>
  </r>
  <r>
    <s v="March"/>
    <x v="3"/>
    <n v="2"/>
    <b v="0"/>
    <s v="Not Specified"/>
    <n v="33"/>
    <x v="5653"/>
  </r>
  <r>
    <s v="July"/>
    <x v="2"/>
    <n v="1"/>
    <b v="0"/>
    <s v="High"/>
    <n v="15"/>
    <x v="5654"/>
  </r>
  <r>
    <s v="June"/>
    <x v="3"/>
    <n v="2"/>
    <b v="0"/>
    <s v="Not Specified"/>
    <n v="42"/>
    <x v="5655"/>
  </r>
  <r>
    <s v="June"/>
    <x v="3"/>
    <n v="2"/>
    <b v="0"/>
    <s v="Not Specified"/>
    <n v="28"/>
    <x v="5656"/>
  </r>
  <r>
    <s v="March"/>
    <x v="1"/>
    <n v="2"/>
    <b v="0"/>
    <s v="Critical"/>
    <n v="25"/>
    <x v="5657"/>
  </r>
  <r>
    <s v="May"/>
    <x v="2"/>
    <n v="2"/>
    <b v="0"/>
    <s v="High"/>
    <n v="44"/>
    <x v="5658"/>
  </r>
  <r>
    <s v="May"/>
    <x v="2"/>
    <n v="1"/>
    <b v="0"/>
    <s v="High"/>
    <n v="40"/>
    <x v="5659"/>
  </r>
  <r>
    <s v="May"/>
    <x v="2"/>
    <n v="2"/>
    <b v="0"/>
    <s v="High"/>
    <n v="29"/>
    <x v="5660"/>
  </r>
  <r>
    <s v="July"/>
    <x v="0"/>
    <n v="0"/>
    <s v="FREE DELIVERY"/>
    <s v="low"/>
    <n v="47"/>
    <x v="5661"/>
  </r>
  <r>
    <s v="March"/>
    <x v="3"/>
    <n v="0"/>
    <s v="FREE DELIVERY"/>
    <s v="Medium"/>
    <n v="40"/>
    <x v="5662"/>
  </r>
  <r>
    <s v="July"/>
    <x v="2"/>
    <n v="1"/>
    <b v="0"/>
    <s v="High"/>
    <n v="42"/>
    <x v="5663"/>
  </r>
  <r>
    <s v="May"/>
    <x v="0"/>
    <n v="2"/>
    <b v="0"/>
    <s v="Critical"/>
    <n v="41"/>
    <x v="371"/>
  </r>
  <r>
    <s v="December"/>
    <x v="0"/>
    <n v="1"/>
    <b v="0"/>
    <s v="Medium"/>
    <n v="7"/>
    <x v="5664"/>
  </r>
  <r>
    <s v="May"/>
    <x v="0"/>
    <n v="1"/>
    <b v="0"/>
    <s v="High"/>
    <n v="31"/>
    <x v="4079"/>
  </r>
  <r>
    <s v="May"/>
    <x v="1"/>
    <n v="2"/>
    <b v="0"/>
    <s v="Not Specified"/>
    <n v="36"/>
    <x v="5665"/>
  </r>
  <r>
    <s v="May"/>
    <x v="1"/>
    <n v="2"/>
    <b v="0"/>
    <s v="Not Specified"/>
    <n v="24"/>
    <x v="5666"/>
  </r>
  <r>
    <s v="December"/>
    <x v="0"/>
    <n v="0"/>
    <s v="FREE DELIVERY"/>
    <s v="Not Specified"/>
    <n v="11"/>
    <x v="5667"/>
  </r>
  <r>
    <s v="December"/>
    <x v="0"/>
    <n v="2"/>
    <b v="0"/>
    <s v="Not Specified"/>
    <n v="40"/>
    <x v="5668"/>
  </r>
  <r>
    <s v="September"/>
    <x v="3"/>
    <n v="2"/>
    <b v="0"/>
    <s v="Medium"/>
    <n v="44"/>
    <x v="5669"/>
  </r>
  <r>
    <s v="November"/>
    <x v="0"/>
    <n v="2"/>
    <b v="0"/>
    <s v="Not Specified"/>
    <n v="4"/>
    <x v="438"/>
  </r>
  <r>
    <s v="September"/>
    <x v="3"/>
    <n v="1"/>
    <b v="0"/>
    <s v="Critical"/>
    <n v="28"/>
    <x v="5670"/>
  </r>
  <r>
    <s v="October"/>
    <x v="2"/>
    <n v="0"/>
    <s v="FREE DELIVERY"/>
    <s v="High"/>
    <n v="8"/>
    <x v="5671"/>
  </r>
  <r>
    <s v="October"/>
    <x v="2"/>
    <n v="2"/>
    <b v="0"/>
    <s v="High"/>
    <n v="11"/>
    <x v="5672"/>
  </r>
  <r>
    <s v="December"/>
    <x v="3"/>
    <n v="7"/>
    <b v="0"/>
    <s v="low"/>
    <n v="23"/>
    <x v="5673"/>
  </r>
  <r>
    <s v="December"/>
    <x v="1"/>
    <n v="1"/>
    <b v="0"/>
    <s v="Critical"/>
    <n v="20"/>
    <x v="5674"/>
  </r>
  <r>
    <s v="September"/>
    <x v="0"/>
    <n v="1"/>
    <b v="0"/>
    <s v="High"/>
    <n v="22"/>
    <x v="5675"/>
  </r>
  <r>
    <s v="July"/>
    <x v="3"/>
    <n v="2"/>
    <b v="0"/>
    <s v="Critical"/>
    <n v="20"/>
    <x v="5676"/>
  </r>
  <r>
    <s v="March"/>
    <x v="1"/>
    <n v="7"/>
    <b v="0"/>
    <s v="low"/>
    <n v="50"/>
    <x v="5677"/>
  </r>
  <r>
    <s v="January"/>
    <x v="1"/>
    <n v="0"/>
    <s v="FREE DELIVERY"/>
    <s v="High"/>
    <n v="31"/>
    <x v="5678"/>
  </r>
  <r>
    <s v="January"/>
    <x v="1"/>
    <n v="1"/>
    <b v="0"/>
    <s v="High"/>
    <n v="13"/>
    <x v="5679"/>
  </r>
  <r>
    <s v="January"/>
    <x v="1"/>
    <n v="2"/>
    <b v="0"/>
    <s v="High"/>
    <n v="36"/>
    <x v="5680"/>
  </r>
  <r>
    <s v="June"/>
    <x v="2"/>
    <n v="1"/>
    <b v="0"/>
    <s v="Not Specified"/>
    <n v="16"/>
    <x v="5681"/>
  </r>
  <r>
    <s v="October"/>
    <x v="1"/>
    <n v="2"/>
    <b v="0"/>
    <s v="Not Specified"/>
    <n v="3"/>
    <x v="5682"/>
  </r>
  <r>
    <s v="October"/>
    <x v="1"/>
    <n v="1"/>
    <b v="0"/>
    <s v="Not Specified"/>
    <n v="34"/>
    <x v="5683"/>
  </r>
  <r>
    <s v="October"/>
    <x v="1"/>
    <n v="2"/>
    <b v="0"/>
    <s v="Not Specified"/>
    <n v="31"/>
    <x v="5684"/>
  </r>
  <r>
    <s v="June"/>
    <x v="2"/>
    <n v="1"/>
    <b v="0"/>
    <s v="Not Specified"/>
    <n v="10"/>
    <x v="5685"/>
  </r>
  <r>
    <s v="April"/>
    <x v="2"/>
    <n v="2"/>
    <b v="0"/>
    <s v="High"/>
    <n v="40"/>
    <x v="5686"/>
  </r>
  <r>
    <s v="November"/>
    <x v="1"/>
    <n v="0"/>
    <s v="FREE DELIVERY"/>
    <s v="Not Specified"/>
    <n v="14"/>
    <x v="3194"/>
  </r>
  <r>
    <s v="March"/>
    <x v="2"/>
    <n v="1"/>
    <b v="0"/>
    <s v="Critical"/>
    <n v="19"/>
    <x v="5687"/>
  </r>
  <r>
    <s v="April"/>
    <x v="3"/>
    <n v="2"/>
    <b v="0"/>
    <s v="Critical"/>
    <n v="10"/>
    <x v="5688"/>
  </r>
  <r>
    <s v="April"/>
    <x v="3"/>
    <n v="2"/>
    <b v="0"/>
    <s v="Critical"/>
    <n v="14"/>
    <x v="5689"/>
  </r>
  <r>
    <s v="March"/>
    <x v="3"/>
    <n v="7"/>
    <b v="0"/>
    <s v="low"/>
    <n v="11"/>
    <x v="5690"/>
  </r>
  <r>
    <s v="March"/>
    <x v="3"/>
    <n v="0"/>
    <s v="FREE DELIVERY"/>
    <s v="low"/>
    <n v="33"/>
    <x v="5691"/>
  </r>
  <r>
    <s v="August"/>
    <x v="1"/>
    <n v="1"/>
    <b v="0"/>
    <s v="Not Specified"/>
    <n v="34"/>
    <x v="5692"/>
  </r>
  <r>
    <s v="August"/>
    <x v="1"/>
    <n v="1"/>
    <b v="0"/>
    <s v="Not Specified"/>
    <n v="39"/>
    <x v="5693"/>
  </r>
  <r>
    <s v="August"/>
    <x v="1"/>
    <n v="1"/>
    <b v="0"/>
    <s v="Not Specified"/>
    <n v="18"/>
    <x v="5694"/>
  </r>
  <r>
    <s v="June"/>
    <x v="1"/>
    <n v="1"/>
    <b v="0"/>
    <s v="Critical"/>
    <n v="22"/>
    <x v="5695"/>
  </r>
  <r>
    <s v="May"/>
    <x v="2"/>
    <n v="2"/>
    <b v="0"/>
    <s v="High"/>
    <n v="35"/>
    <x v="5696"/>
  </r>
  <r>
    <s v="February"/>
    <x v="3"/>
    <n v="1"/>
    <b v="0"/>
    <s v="High"/>
    <n v="47"/>
    <x v="5697"/>
  </r>
  <r>
    <s v="May"/>
    <x v="2"/>
    <n v="2"/>
    <b v="0"/>
    <s v="Medium"/>
    <n v="34"/>
    <x v="5698"/>
  </r>
  <r>
    <s v="May"/>
    <x v="2"/>
    <n v="0"/>
    <s v="FREE DELIVERY"/>
    <s v="Medium"/>
    <n v="26"/>
    <x v="5699"/>
  </r>
  <r>
    <s v="February"/>
    <x v="3"/>
    <n v="1"/>
    <b v="0"/>
    <s v="High"/>
    <n v="48"/>
    <x v="5700"/>
  </r>
  <r>
    <s v="February"/>
    <x v="3"/>
    <n v="1"/>
    <b v="0"/>
    <s v="High"/>
    <n v="18"/>
    <x v="5701"/>
  </r>
  <r>
    <s v="May"/>
    <x v="1"/>
    <n v="1"/>
    <b v="0"/>
    <s v="Medium"/>
    <n v="27"/>
    <x v="5702"/>
  </r>
  <r>
    <s v="July"/>
    <x v="2"/>
    <n v="2"/>
    <b v="0"/>
    <s v="High"/>
    <n v="50"/>
    <x v="5703"/>
  </r>
  <r>
    <s v="November"/>
    <x v="3"/>
    <n v="2"/>
    <b v="0"/>
    <s v="low"/>
    <n v="37"/>
    <x v="5704"/>
  </r>
  <r>
    <s v="August"/>
    <x v="0"/>
    <n v="1"/>
    <b v="0"/>
    <s v="High"/>
    <n v="28"/>
    <x v="5705"/>
  </r>
  <r>
    <s v="May"/>
    <x v="1"/>
    <n v="1"/>
    <b v="0"/>
    <s v="Not Specified"/>
    <n v="1"/>
    <x v="5706"/>
  </r>
  <r>
    <s v="May"/>
    <x v="1"/>
    <n v="2"/>
    <b v="0"/>
    <s v="Not Specified"/>
    <n v="31"/>
    <x v="5707"/>
  </r>
  <r>
    <s v="August"/>
    <x v="3"/>
    <n v="1"/>
    <b v="0"/>
    <s v="Medium"/>
    <n v="42"/>
    <x v="5708"/>
  </r>
  <r>
    <s v="September"/>
    <x v="0"/>
    <n v="2"/>
    <b v="0"/>
    <s v="low"/>
    <n v="46"/>
    <x v="5709"/>
  </r>
  <r>
    <s v="August"/>
    <x v="3"/>
    <n v="2"/>
    <b v="0"/>
    <s v="Medium"/>
    <n v="10"/>
    <x v="5710"/>
  </r>
  <r>
    <s v="February"/>
    <x v="0"/>
    <n v="4"/>
    <b v="0"/>
    <s v="low"/>
    <n v="23"/>
    <x v="5711"/>
  </r>
  <r>
    <s v="February"/>
    <x v="0"/>
    <n v="0"/>
    <s v="FREE DELIVERY"/>
    <s v="low"/>
    <n v="34"/>
    <x v="5712"/>
  </r>
  <r>
    <s v="January"/>
    <x v="2"/>
    <n v="4"/>
    <b v="0"/>
    <s v="low"/>
    <n v="41"/>
    <x v="5713"/>
  </r>
  <r>
    <s v="September"/>
    <x v="3"/>
    <n v="0"/>
    <s v="FREE DELIVERY"/>
    <s v="Medium"/>
    <n v="30"/>
    <x v="5714"/>
  </r>
  <r>
    <s v="May"/>
    <x v="2"/>
    <n v="2"/>
    <b v="0"/>
    <s v="High"/>
    <n v="25"/>
    <x v="5715"/>
  </r>
  <r>
    <s v="May"/>
    <x v="2"/>
    <n v="1"/>
    <b v="0"/>
    <s v="High"/>
    <n v="36"/>
    <x v="5716"/>
  </r>
  <r>
    <s v="August"/>
    <x v="0"/>
    <n v="1"/>
    <b v="0"/>
    <s v="Not Specified"/>
    <n v="6"/>
    <x v="5717"/>
  </r>
  <r>
    <s v="November"/>
    <x v="0"/>
    <n v="2"/>
    <b v="0"/>
    <s v="High"/>
    <n v="14"/>
    <x v="5718"/>
  </r>
  <r>
    <s v="November"/>
    <x v="0"/>
    <n v="2"/>
    <b v="0"/>
    <s v="High"/>
    <n v="22"/>
    <x v="5719"/>
  </r>
  <r>
    <s v="November"/>
    <x v="1"/>
    <n v="2"/>
    <b v="0"/>
    <s v="Medium"/>
    <n v="8"/>
    <x v="5720"/>
  </r>
  <r>
    <s v="July"/>
    <x v="2"/>
    <n v="0"/>
    <s v="FREE DELIVERY"/>
    <s v="Not Specified"/>
    <n v="45"/>
    <x v="5721"/>
  </r>
  <r>
    <s v="April"/>
    <x v="3"/>
    <n v="1"/>
    <b v="0"/>
    <s v="Medium"/>
    <n v="28"/>
    <x v="5722"/>
  </r>
  <r>
    <s v="February"/>
    <x v="1"/>
    <n v="2"/>
    <b v="0"/>
    <s v="High"/>
    <n v="18"/>
    <x v="5723"/>
  </r>
  <r>
    <s v="February"/>
    <x v="1"/>
    <n v="0"/>
    <s v="FREE DELIVERY"/>
    <s v="High"/>
    <n v="16"/>
    <x v="5724"/>
  </r>
  <r>
    <s v="January"/>
    <x v="0"/>
    <n v="3"/>
    <b v="0"/>
    <s v="Medium"/>
    <n v="32"/>
    <x v="5725"/>
  </r>
  <r>
    <s v="September"/>
    <x v="1"/>
    <n v="1"/>
    <b v="0"/>
    <s v="Critical"/>
    <n v="44"/>
    <x v="5726"/>
  </r>
  <r>
    <s v="September"/>
    <x v="1"/>
    <n v="1"/>
    <b v="0"/>
    <s v="Critical"/>
    <n v="4"/>
    <x v="5727"/>
  </r>
  <r>
    <s v="November"/>
    <x v="2"/>
    <n v="4"/>
    <b v="0"/>
    <s v="low"/>
    <n v="9"/>
    <x v="5728"/>
  </r>
  <r>
    <s v="September"/>
    <x v="1"/>
    <n v="0"/>
    <s v="FREE DELIVERY"/>
    <s v="Medium"/>
    <n v="33"/>
    <x v="5729"/>
  </r>
  <r>
    <s v="September"/>
    <x v="3"/>
    <n v="1"/>
    <b v="0"/>
    <s v="Critical"/>
    <n v="27"/>
    <x v="2098"/>
  </r>
  <r>
    <s v="September"/>
    <x v="3"/>
    <n v="1"/>
    <b v="0"/>
    <s v="Critical"/>
    <n v="19"/>
    <x v="5730"/>
  </r>
  <r>
    <s v="October"/>
    <x v="2"/>
    <n v="1"/>
    <b v="0"/>
    <s v="High"/>
    <n v="28"/>
    <x v="5731"/>
  </r>
  <r>
    <s v="September"/>
    <x v="2"/>
    <n v="1"/>
    <b v="0"/>
    <s v="Medium"/>
    <n v="38"/>
    <x v="5732"/>
  </r>
  <r>
    <s v="September"/>
    <x v="2"/>
    <n v="0"/>
    <s v="FREE DELIVERY"/>
    <s v="Medium"/>
    <n v="37"/>
    <x v="5733"/>
  </r>
  <r>
    <s v="September"/>
    <x v="2"/>
    <n v="2"/>
    <b v="0"/>
    <s v="Medium"/>
    <n v="23"/>
    <x v="5734"/>
  </r>
  <r>
    <s v="June"/>
    <x v="3"/>
    <n v="1"/>
    <b v="0"/>
    <s v="Critical"/>
    <n v="29"/>
    <x v="5735"/>
  </r>
  <r>
    <s v="December"/>
    <x v="3"/>
    <n v="1"/>
    <b v="0"/>
    <s v="High"/>
    <n v="31"/>
    <x v="5736"/>
  </r>
  <r>
    <s v="May"/>
    <x v="1"/>
    <n v="1"/>
    <b v="0"/>
    <s v="High"/>
    <n v="47"/>
    <x v="5737"/>
  </r>
  <r>
    <s v="December"/>
    <x v="1"/>
    <n v="0"/>
    <s v="FREE DELIVERY"/>
    <s v="Critical"/>
    <n v="26"/>
    <x v="5738"/>
  </r>
  <r>
    <s v="April"/>
    <x v="0"/>
    <n v="1"/>
    <b v="0"/>
    <s v="Medium"/>
    <n v="11"/>
    <x v="5739"/>
  </r>
  <r>
    <s v="April"/>
    <x v="0"/>
    <n v="2"/>
    <b v="0"/>
    <s v="Medium"/>
    <n v="10"/>
    <x v="5740"/>
  </r>
  <r>
    <s v="April"/>
    <x v="0"/>
    <n v="2"/>
    <b v="0"/>
    <s v="Medium"/>
    <n v="18"/>
    <x v="5741"/>
  </r>
  <r>
    <s v="October"/>
    <x v="2"/>
    <n v="1"/>
    <b v="0"/>
    <s v="Not Specified"/>
    <n v="33"/>
    <x v="5742"/>
  </r>
  <r>
    <s v="July"/>
    <x v="2"/>
    <n v="1"/>
    <b v="0"/>
    <s v="Medium"/>
    <n v="43"/>
    <x v="5743"/>
  </r>
  <r>
    <s v="July"/>
    <x v="2"/>
    <n v="1"/>
    <b v="0"/>
    <s v="Medium"/>
    <n v="6"/>
    <x v="5744"/>
  </r>
  <r>
    <s v="July"/>
    <x v="2"/>
    <n v="2"/>
    <b v="0"/>
    <s v="Medium"/>
    <n v="26"/>
    <x v="5745"/>
  </r>
  <r>
    <s v="June"/>
    <x v="1"/>
    <n v="2"/>
    <b v="0"/>
    <s v="low"/>
    <n v="27"/>
    <x v="5746"/>
  </r>
  <r>
    <s v="May"/>
    <x v="1"/>
    <n v="2"/>
    <b v="0"/>
    <s v="Critical"/>
    <n v="8"/>
    <x v="5747"/>
  </r>
  <r>
    <s v="May"/>
    <x v="2"/>
    <n v="1"/>
    <b v="0"/>
    <s v="High"/>
    <n v="6"/>
    <x v="5748"/>
  </r>
  <r>
    <s v="May"/>
    <x v="2"/>
    <n v="2"/>
    <b v="0"/>
    <s v="High"/>
    <n v="8"/>
    <x v="5749"/>
  </r>
  <r>
    <s v="June"/>
    <x v="0"/>
    <n v="1"/>
    <b v="0"/>
    <s v="High"/>
    <n v="2"/>
    <x v="5750"/>
  </r>
  <r>
    <s v="June"/>
    <x v="0"/>
    <n v="1"/>
    <b v="0"/>
    <s v="High"/>
    <n v="38"/>
    <x v="5751"/>
  </r>
  <r>
    <s v="July"/>
    <x v="2"/>
    <n v="1"/>
    <b v="0"/>
    <s v="Critical"/>
    <n v="35"/>
    <x v="5752"/>
  </r>
  <r>
    <s v="August"/>
    <x v="2"/>
    <n v="0"/>
    <s v="FREE DELIVERY"/>
    <s v="High"/>
    <n v="8"/>
    <x v="5753"/>
  </r>
  <r>
    <s v="August"/>
    <x v="2"/>
    <n v="2"/>
    <b v="0"/>
    <s v="High"/>
    <n v="10"/>
    <x v="5754"/>
  </r>
  <r>
    <s v="May"/>
    <x v="1"/>
    <n v="2"/>
    <b v="0"/>
    <s v="Medium"/>
    <n v="29"/>
    <x v="5755"/>
  </r>
  <r>
    <s v="November"/>
    <x v="3"/>
    <n v="1"/>
    <b v="0"/>
    <s v="High"/>
    <n v="20"/>
    <x v="5756"/>
  </r>
  <r>
    <s v="September"/>
    <x v="1"/>
    <n v="1"/>
    <b v="0"/>
    <s v="Medium"/>
    <n v="49"/>
    <x v="5757"/>
  </r>
  <r>
    <s v="September"/>
    <x v="1"/>
    <n v="2"/>
    <b v="0"/>
    <s v="Medium"/>
    <n v="20"/>
    <x v="5758"/>
  </r>
  <r>
    <s v="June"/>
    <x v="2"/>
    <n v="1"/>
    <b v="0"/>
    <s v="High"/>
    <n v="48"/>
    <x v="5759"/>
  </r>
  <r>
    <s v="June"/>
    <x v="2"/>
    <n v="2"/>
    <b v="0"/>
    <s v="High"/>
    <n v="33"/>
    <x v="5760"/>
  </r>
  <r>
    <s v="December"/>
    <x v="0"/>
    <n v="3"/>
    <b v="0"/>
    <s v="Critical"/>
    <n v="15"/>
    <x v="5761"/>
  </r>
  <r>
    <s v="December"/>
    <x v="0"/>
    <n v="2"/>
    <b v="0"/>
    <s v="Critical"/>
    <n v="2"/>
    <x v="5762"/>
  </r>
  <r>
    <s v="February"/>
    <x v="1"/>
    <n v="2"/>
    <b v="0"/>
    <s v="Not Specified"/>
    <n v="32"/>
    <x v="5763"/>
  </r>
  <r>
    <s v="February"/>
    <x v="1"/>
    <n v="2"/>
    <b v="0"/>
    <s v="Not Specified"/>
    <n v="1"/>
    <x v="5764"/>
  </r>
  <r>
    <s v="October"/>
    <x v="1"/>
    <n v="1"/>
    <b v="0"/>
    <s v="High"/>
    <n v="27"/>
    <x v="5765"/>
  </r>
  <r>
    <s v="October"/>
    <x v="1"/>
    <n v="0"/>
    <s v="FREE DELIVERY"/>
    <s v="High"/>
    <n v="32"/>
    <x v="5766"/>
  </r>
  <r>
    <s v="October"/>
    <x v="1"/>
    <n v="2"/>
    <b v="0"/>
    <s v="High"/>
    <n v="12"/>
    <x v="5767"/>
  </r>
  <r>
    <s v="September"/>
    <x v="2"/>
    <n v="2"/>
    <b v="0"/>
    <s v="Critical"/>
    <n v="13"/>
    <x v="5768"/>
  </r>
  <r>
    <s v="October"/>
    <x v="0"/>
    <n v="2"/>
    <b v="0"/>
    <s v="Critical"/>
    <n v="3"/>
    <x v="5769"/>
  </r>
  <r>
    <s v="October"/>
    <x v="0"/>
    <n v="1"/>
    <b v="0"/>
    <s v="Critical"/>
    <n v="22"/>
    <x v="5770"/>
  </r>
  <r>
    <s v="October"/>
    <x v="0"/>
    <n v="1"/>
    <b v="0"/>
    <s v="Critical"/>
    <n v="3"/>
    <x v="5771"/>
  </r>
  <r>
    <s v="March"/>
    <x v="0"/>
    <n v="1"/>
    <b v="0"/>
    <s v="Not Specified"/>
    <n v="29"/>
    <x v="5772"/>
  </r>
  <r>
    <s v="January"/>
    <x v="0"/>
    <n v="1"/>
    <b v="0"/>
    <s v="Critical"/>
    <n v="42"/>
    <x v="5773"/>
  </r>
  <r>
    <s v="January"/>
    <x v="0"/>
    <n v="2"/>
    <b v="0"/>
    <s v="Critical"/>
    <n v="38"/>
    <x v="5774"/>
  </r>
  <r>
    <s v="April"/>
    <x v="0"/>
    <n v="4"/>
    <b v="0"/>
    <s v="low"/>
    <n v="48"/>
    <x v="5775"/>
  </r>
  <r>
    <s v="April"/>
    <x v="0"/>
    <n v="7"/>
    <b v="0"/>
    <s v="low"/>
    <n v="32"/>
    <x v="5776"/>
  </r>
  <r>
    <s v="July"/>
    <x v="3"/>
    <n v="1"/>
    <b v="0"/>
    <s v="Not Specified"/>
    <n v="43"/>
    <x v="5777"/>
  </r>
  <r>
    <s v="May"/>
    <x v="3"/>
    <n v="2"/>
    <b v="0"/>
    <s v="low"/>
    <n v="23"/>
    <x v="5778"/>
  </r>
  <r>
    <s v="January"/>
    <x v="2"/>
    <n v="7"/>
    <b v="0"/>
    <s v="low"/>
    <n v="50"/>
    <x v="5779"/>
  </r>
  <r>
    <s v="January"/>
    <x v="2"/>
    <n v="2"/>
    <b v="0"/>
    <s v="low"/>
    <n v="45"/>
    <x v="5780"/>
  </r>
  <r>
    <s v="September"/>
    <x v="0"/>
    <n v="1"/>
    <b v="0"/>
    <s v="Medium"/>
    <n v="41"/>
    <x v="5781"/>
  </r>
  <r>
    <s v="August"/>
    <x v="3"/>
    <n v="1"/>
    <b v="0"/>
    <s v="Critical"/>
    <n v="47"/>
    <x v="5782"/>
  </r>
  <r>
    <s v="August"/>
    <x v="3"/>
    <n v="2"/>
    <b v="0"/>
    <s v="Critical"/>
    <n v="25"/>
    <x v="5783"/>
  </r>
  <r>
    <s v="August"/>
    <x v="3"/>
    <n v="2"/>
    <b v="0"/>
    <s v="Critical"/>
    <n v="27"/>
    <x v="5784"/>
  </r>
  <r>
    <s v="June"/>
    <x v="3"/>
    <n v="1"/>
    <b v="0"/>
    <s v="High"/>
    <n v="21"/>
    <x v="5785"/>
  </r>
  <r>
    <s v="May"/>
    <x v="2"/>
    <n v="5"/>
    <b v="0"/>
    <s v="low"/>
    <n v="45"/>
    <x v="5786"/>
  </r>
  <r>
    <s v="September"/>
    <x v="3"/>
    <n v="2"/>
    <b v="0"/>
    <s v="Not Specified"/>
    <n v="43"/>
    <x v="5787"/>
  </r>
  <r>
    <s v="July"/>
    <x v="1"/>
    <n v="0"/>
    <s v="FREE DELIVERY"/>
    <s v="Critical"/>
    <n v="21"/>
    <x v="5788"/>
  </r>
  <r>
    <s v="July"/>
    <x v="1"/>
    <n v="1"/>
    <b v="0"/>
    <s v="Critical"/>
    <n v="47"/>
    <x v="5789"/>
  </r>
  <r>
    <s v="July"/>
    <x v="1"/>
    <n v="2"/>
    <b v="0"/>
    <s v="Critical"/>
    <n v="11"/>
    <x v="5790"/>
  </r>
  <r>
    <s v="May"/>
    <x v="3"/>
    <n v="0"/>
    <s v="FREE DELIVERY"/>
    <s v="High"/>
    <n v="41"/>
    <x v="5791"/>
  </r>
  <r>
    <s v="May"/>
    <x v="3"/>
    <n v="1"/>
    <b v="0"/>
    <s v="High"/>
    <n v="18"/>
    <x v="5792"/>
  </r>
  <r>
    <s v="May"/>
    <x v="3"/>
    <n v="1"/>
    <b v="0"/>
    <s v="High"/>
    <n v="44"/>
    <x v="5793"/>
  </r>
  <r>
    <s v="May"/>
    <x v="3"/>
    <n v="2"/>
    <b v="0"/>
    <s v="High"/>
    <n v="22"/>
    <x v="5794"/>
  </r>
  <r>
    <s v="May"/>
    <x v="2"/>
    <n v="2"/>
    <b v="0"/>
    <s v="Not Specified"/>
    <n v="29"/>
    <x v="5795"/>
  </r>
  <r>
    <s v="June"/>
    <x v="1"/>
    <n v="2"/>
    <b v="0"/>
    <s v="Medium"/>
    <n v="47"/>
    <x v="5796"/>
  </r>
  <r>
    <s v="June"/>
    <x v="1"/>
    <n v="0"/>
    <s v="FREE DELIVERY"/>
    <s v="Medium"/>
    <n v="12"/>
    <x v="5797"/>
  </r>
  <r>
    <s v="February"/>
    <x v="2"/>
    <n v="0"/>
    <s v="FREE DELIVERY"/>
    <s v="High"/>
    <n v="3"/>
    <x v="3224"/>
  </r>
  <r>
    <s v="February"/>
    <x v="2"/>
    <n v="2"/>
    <b v="0"/>
    <s v="High"/>
    <n v="1"/>
    <x v="5798"/>
  </r>
  <r>
    <s v="March"/>
    <x v="2"/>
    <n v="2"/>
    <b v="0"/>
    <s v="Not Specified"/>
    <n v="14"/>
    <x v="5799"/>
  </r>
  <r>
    <s v="October"/>
    <x v="1"/>
    <n v="0"/>
    <s v="FREE DELIVERY"/>
    <s v="low"/>
    <n v="36"/>
    <x v="5800"/>
  </r>
  <r>
    <s v="October"/>
    <x v="1"/>
    <n v="2"/>
    <b v="0"/>
    <s v="low"/>
    <n v="4"/>
    <x v="5801"/>
  </r>
  <r>
    <s v="September"/>
    <x v="1"/>
    <n v="1"/>
    <b v="0"/>
    <s v="High"/>
    <n v="40"/>
    <x v="5802"/>
  </r>
  <r>
    <s v="March"/>
    <x v="0"/>
    <n v="2"/>
    <b v="0"/>
    <s v="High"/>
    <n v="11"/>
    <x v="5803"/>
  </r>
  <r>
    <s v="February"/>
    <x v="2"/>
    <n v="1"/>
    <b v="0"/>
    <s v="Not Specified"/>
    <n v="19"/>
    <x v="5804"/>
  </r>
  <r>
    <s v="April"/>
    <x v="0"/>
    <n v="1"/>
    <b v="0"/>
    <s v="Not Specified"/>
    <n v="40"/>
    <x v="5805"/>
  </r>
  <r>
    <s v="December"/>
    <x v="3"/>
    <n v="1"/>
    <b v="0"/>
    <s v="Critical"/>
    <n v="8"/>
    <x v="5806"/>
  </r>
  <r>
    <s v="December"/>
    <x v="3"/>
    <n v="2"/>
    <b v="0"/>
    <s v="Critical"/>
    <n v="44"/>
    <x v="5807"/>
  </r>
  <r>
    <s v="August"/>
    <x v="0"/>
    <n v="3"/>
    <b v="0"/>
    <s v="Critical"/>
    <n v="40"/>
    <x v="5808"/>
  </r>
  <r>
    <s v="August"/>
    <x v="0"/>
    <n v="2"/>
    <b v="0"/>
    <s v="Critical"/>
    <n v="9"/>
    <x v="5809"/>
  </r>
  <r>
    <s v="August"/>
    <x v="0"/>
    <n v="2"/>
    <b v="0"/>
    <s v="Critical"/>
    <n v="19"/>
    <x v="5810"/>
  </r>
  <r>
    <s v="April"/>
    <x v="0"/>
    <n v="0"/>
    <s v="FREE DELIVERY"/>
    <s v="Medium"/>
    <n v="40"/>
    <x v="4315"/>
  </r>
  <r>
    <s v="April"/>
    <x v="3"/>
    <n v="1"/>
    <b v="0"/>
    <s v="Critical"/>
    <n v="8"/>
    <x v="5811"/>
  </r>
  <r>
    <s v="June"/>
    <x v="3"/>
    <n v="1"/>
    <b v="0"/>
    <s v="High"/>
    <n v="3"/>
    <x v="5812"/>
  </r>
  <r>
    <s v="June"/>
    <x v="3"/>
    <n v="2"/>
    <b v="0"/>
    <s v="High"/>
    <n v="22"/>
    <x v="5813"/>
  </r>
  <r>
    <s v="June"/>
    <x v="1"/>
    <n v="2"/>
    <b v="0"/>
    <s v="Not Specified"/>
    <n v="47"/>
    <x v="5814"/>
  </r>
  <r>
    <s v="June"/>
    <x v="1"/>
    <n v="1"/>
    <b v="0"/>
    <s v="Not Specified"/>
    <n v="43"/>
    <x v="5815"/>
  </r>
  <r>
    <s v="October"/>
    <x v="2"/>
    <n v="1"/>
    <b v="0"/>
    <s v="Medium"/>
    <n v="3"/>
    <x v="5816"/>
  </r>
  <r>
    <s v="October"/>
    <x v="2"/>
    <n v="2"/>
    <b v="0"/>
    <s v="Medium"/>
    <n v="13"/>
    <x v="5817"/>
  </r>
  <r>
    <s v="October"/>
    <x v="2"/>
    <n v="2"/>
    <b v="0"/>
    <s v="Medium"/>
    <n v="38"/>
    <x v="5818"/>
  </r>
  <r>
    <s v="July"/>
    <x v="3"/>
    <n v="2"/>
    <b v="0"/>
    <s v="Critical"/>
    <n v="31"/>
    <x v="5819"/>
  </r>
  <r>
    <s v="October"/>
    <x v="3"/>
    <n v="1"/>
    <b v="0"/>
    <s v="Medium"/>
    <n v="42"/>
    <x v="5820"/>
  </r>
  <r>
    <s v="October"/>
    <x v="3"/>
    <n v="0"/>
    <s v="FREE DELIVERY"/>
    <s v="Medium"/>
    <n v="13"/>
    <x v="5821"/>
  </r>
  <r>
    <s v="February"/>
    <x v="0"/>
    <n v="2"/>
    <b v="0"/>
    <s v="Critical"/>
    <n v="22"/>
    <x v="5822"/>
  </r>
  <r>
    <s v="February"/>
    <x v="0"/>
    <n v="2"/>
    <b v="0"/>
    <s v="Critical"/>
    <n v="3"/>
    <x v="5823"/>
  </r>
  <r>
    <s v="September"/>
    <x v="0"/>
    <n v="1"/>
    <b v="0"/>
    <s v="Not Specified"/>
    <n v="19"/>
    <x v="5824"/>
  </r>
  <r>
    <s v="September"/>
    <x v="0"/>
    <n v="0"/>
    <s v="FREE DELIVERY"/>
    <s v="Not Specified"/>
    <n v="2"/>
    <x v="5825"/>
  </r>
  <r>
    <s v="December"/>
    <x v="2"/>
    <n v="0"/>
    <s v="FREE DELIVERY"/>
    <s v="High"/>
    <n v="42"/>
    <x v="5826"/>
  </r>
  <r>
    <s v="March"/>
    <x v="3"/>
    <n v="2"/>
    <b v="0"/>
    <s v="Medium"/>
    <n v="7"/>
    <x v="5827"/>
  </r>
  <r>
    <s v="March"/>
    <x v="3"/>
    <n v="1"/>
    <b v="0"/>
    <s v="Medium"/>
    <n v="29"/>
    <x v="5828"/>
  </r>
  <r>
    <s v="August"/>
    <x v="1"/>
    <n v="1"/>
    <b v="0"/>
    <s v="Critical"/>
    <n v="23"/>
    <x v="5829"/>
  </r>
  <r>
    <s v="August"/>
    <x v="1"/>
    <n v="2"/>
    <b v="0"/>
    <s v="Critical"/>
    <n v="6"/>
    <x v="5830"/>
  </r>
  <r>
    <s v="October"/>
    <x v="3"/>
    <n v="4"/>
    <b v="0"/>
    <s v="low"/>
    <n v="4"/>
    <x v="5831"/>
  </r>
  <r>
    <s v="October"/>
    <x v="3"/>
    <n v="4"/>
    <b v="0"/>
    <s v="low"/>
    <n v="18"/>
    <x v="5832"/>
  </r>
  <r>
    <s v="July"/>
    <x v="1"/>
    <n v="2"/>
    <b v="0"/>
    <s v="High"/>
    <n v="3"/>
    <x v="5833"/>
  </r>
  <r>
    <s v="March"/>
    <x v="2"/>
    <n v="2"/>
    <b v="0"/>
    <s v="low"/>
    <n v="50"/>
    <x v="5834"/>
  </r>
  <r>
    <s v="March"/>
    <x v="2"/>
    <n v="7"/>
    <b v="0"/>
    <s v="low"/>
    <n v="47"/>
    <x v="5835"/>
  </r>
  <r>
    <s v="December"/>
    <x v="2"/>
    <n v="1"/>
    <b v="0"/>
    <s v="Not Specified"/>
    <n v="41"/>
    <x v="5836"/>
  </r>
  <r>
    <s v="December"/>
    <x v="2"/>
    <n v="1"/>
    <b v="0"/>
    <s v="Not Specified"/>
    <n v="4"/>
    <x v="5837"/>
  </r>
  <r>
    <s v="November"/>
    <x v="1"/>
    <n v="2"/>
    <b v="0"/>
    <s v="Not Specified"/>
    <n v="36"/>
    <x v="5838"/>
  </r>
  <r>
    <s v="February"/>
    <x v="1"/>
    <n v="1"/>
    <b v="0"/>
    <s v="Medium"/>
    <n v="44"/>
    <x v="5839"/>
  </r>
  <r>
    <s v="October"/>
    <x v="0"/>
    <n v="1"/>
    <b v="0"/>
    <s v="Critical"/>
    <n v="36"/>
    <x v="5840"/>
  </r>
  <r>
    <s v="December"/>
    <x v="2"/>
    <n v="0"/>
    <s v="FREE DELIVERY"/>
    <s v="Not Specified"/>
    <n v="6"/>
    <x v="5841"/>
  </r>
  <r>
    <s v="April"/>
    <x v="1"/>
    <n v="2"/>
    <b v="0"/>
    <s v="Critical"/>
    <n v="34"/>
    <x v="5842"/>
  </r>
  <r>
    <s v="September"/>
    <x v="2"/>
    <n v="2"/>
    <b v="0"/>
    <s v="High"/>
    <n v="25"/>
    <x v="5843"/>
  </r>
  <r>
    <s v="August"/>
    <x v="0"/>
    <n v="1"/>
    <b v="0"/>
    <s v="High"/>
    <n v="41"/>
    <x v="5844"/>
  </r>
  <r>
    <s v="December"/>
    <x v="2"/>
    <n v="2"/>
    <b v="0"/>
    <s v="low"/>
    <n v="7"/>
    <x v="5845"/>
  </r>
  <r>
    <s v="December"/>
    <x v="2"/>
    <n v="9"/>
    <b v="0"/>
    <s v="low"/>
    <n v="18"/>
    <x v="5846"/>
  </r>
  <r>
    <s v="September"/>
    <x v="0"/>
    <n v="0"/>
    <s v="FREE DELIVERY"/>
    <s v="Critical"/>
    <n v="39"/>
    <x v="5847"/>
  </r>
  <r>
    <s v="November"/>
    <x v="2"/>
    <n v="2"/>
    <b v="0"/>
    <s v="Critical"/>
    <n v="11"/>
    <x v="5848"/>
  </r>
  <r>
    <s v="November"/>
    <x v="2"/>
    <n v="2"/>
    <b v="0"/>
    <s v="Critical"/>
    <n v="35"/>
    <x v="5849"/>
  </r>
  <r>
    <s v="March"/>
    <x v="1"/>
    <n v="1"/>
    <b v="0"/>
    <s v="High"/>
    <n v="8"/>
    <x v="5850"/>
  </r>
  <r>
    <s v="March"/>
    <x v="1"/>
    <n v="0"/>
    <s v="FREE DELIVERY"/>
    <s v="High"/>
    <n v="6"/>
    <x v="5851"/>
  </r>
  <r>
    <s v="March"/>
    <x v="1"/>
    <n v="2"/>
    <b v="0"/>
    <s v="High"/>
    <n v="46"/>
    <x v="5852"/>
  </r>
  <r>
    <s v="March"/>
    <x v="3"/>
    <n v="4"/>
    <b v="0"/>
    <s v="low"/>
    <n v="35"/>
    <x v="5853"/>
  </r>
  <r>
    <s v="March"/>
    <x v="3"/>
    <n v="4"/>
    <b v="0"/>
    <s v="low"/>
    <n v="33"/>
    <x v="5854"/>
  </r>
  <r>
    <s v="March"/>
    <x v="2"/>
    <n v="2"/>
    <b v="0"/>
    <s v="Not Specified"/>
    <n v="12"/>
    <x v="5855"/>
  </r>
  <r>
    <s v="March"/>
    <x v="2"/>
    <n v="1"/>
    <b v="0"/>
    <s v="Not Specified"/>
    <n v="16"/>
    <x v="5856"/>
  </r>
  <r>
    <s v="June"/>
    <x v="0"/>
    <n v="1"/>
    <b v="0"/>
    <s v="Critical"/>
    <n v="43"/>
    <x v="5857"/>
  </r>
  <r>
    <s v="January"/>
    <x v="1"/>
    <n v="1"/>
    <b v="0"/>
    <s v="High"/>
    <n v="43"/>
    <x v="5858"/>
  </r>
  <r>
    <s v="April"/>
    <x v="3"/>
    <n v="1"/>
    <b v="0"/>
    <s v="Medium"/>
    <n v="14"/>
    <x v="5859"/>
  </r>
  <r>
    <s v="April"/>
    <x v="3"/>
    <n v="2"/>
    <b v="0"/>
    <s v="Medium"/>
    <n v="40"/>
    <x v="5860"/>
  </r>
  <r>
    <s v="January"/>
    <x v="0"/>
    <n v="0"/>
    <s v="FREE DELIVERY"/>
    <s v="Critical"/>
    <n v="10"/>
    <x v="5861"/>
  </r>
  <r>
    <s v="January"/>
    <x v="0"/>
    <n v="1"/>
    <b v="0"/>
    <s v="Critical"/>
    <n v="42"/>
    <x v="5862"/>
  </r>
  <r>
    <s v="March"/>
    <x v="0"/>
    <n v="2"/>
    <b v="0"/>
    <s v="Critical"/>
    <n v="21"/>
    <x v="5863"/>
  </r>
  <r>
    <s v="August"/>
    <x v="1"/>
    <n v="4"/>
    <b v="0"/>
    <s v="low"/>
    <n v="22"/>
    <x v="5864"/>
  </r>
  <r>
    <s v="June"/>
    <x v="2"/>
    <n v="2"/>
    <b v="0"/>
    <s v="High"/>
    <n v="23"/>
    <x v="5865"/>
  </r>
  <r>
    <s v="May"/>
    <x v="0"/>
    <n v="2"/>
    <b v="0"/>
    <s v="Medium"/>
    <n v="24"/>
    <x v="5866"/>
  </r>
  <r>
    <s v="December"/>
    <x v="2"/>
    <n v="1"/>
    <b v="0"/>
    <s v="Critical"/>
    <n v="23"/>
    <x v="5867"/>
  </r>
  <r>
    <s v="December"/>
    <x v="2"/>
    <n v="2"/>
    <b v="0"/>
    <s v="Critical"/>
    <n v="4"/>
    <x v="5868"/>
  </r>
  <r>
    <s v="September"/>
    <x v="3"/>
    <n v="2"/>
    <b v="0"/>
    <s v="Medium"/>
    <n v="47"/>
    <x v="5869"/>
  </r>
  <r>
    <s v="March"/>
    <x v="0"/>
    <n v="2"/>
    <b v="0"/>
    <s v="low"/>
    <n v="7"/>
    <x v="5870"/>
  </r>
  <r>
    <s v="March"/>
    <x v="2"/>
    <n v="1"/>
    <b v="0"/>
    <s v="Medium"/>
    <n v="18"/>
    <x v="5871"/>
  </r>
  <r>
    <s v="May"/>
    <x v="3"/>
    <n v="1"/>
    <b v="0"/>
    <s v="Medium"/>
    <n v="19"/>
    <x v="5872"/>
  </r>
  <r>
    <s v="January"/>
    <x v="3"/>
    <n v="3"/>
    <b v="0"/>
    <s v="Not Specified"/>
    <n v="15"/>
    <x v="5873"/>
  </r>
  <r>
    <s v="August"/>
    <x v="0"/>
    <n v="1"/>
    <b v="0"/>
    <s v="Not Specified"/>
    <n v="7"/>
    <x v="5874"/>
  </r>
  <r>
    <s v="January"/>
    <x v="3"/>
    <n v="2"/>
    <b v="0"/>
    <s v="Not Specified"/>
    <n v="23"/>
    <x v="5875"/>
  </r>
  <r>
    <s v="January"/>
    <x v="3"/>
    <n v="2"/>
    <b v="0"/>
    <s v="Not Specified"/>
    <n v="46"/>
    <x v="5876"/>
  </r>
  <r>
    <s v="January"/>
    <x v="3"/>
    <n v="1"/>
    <b v="0"/>
    <s v="Not Specified"/>
    <n v="2"/>
    <x v="5877"/>
  </r>
  <r>
    <s v="April"/>
    <x v="3"/>
    <n v="2"/>
    <b v="0"/>
    <s v="High"/>
    <n v="17"/>
    <x v="5878"/>
  </r>
  <r>
    <s v="April"/>
    <x v="3"/>
    <n v="2"/>
    <b v="0"/>
    <s v="High"/>
    <n v="49"/>
    <x v="5879"/>
  </r>
  <r>
    <s v="April"/>
    <x v="3"/>
    <n v="0"/>
    <s v="FREE DELIVERY"/>
    <s v="High"/>
    <n v="44"/>
    <x v="5880"/>
  </r>
  <r>
    <s v="February"/>
    <x v="2"/>
    <n v="1"/>
    <b v="0"/>
    <s v="Critical"/>
    <n v="20"/>
    <x v="5881"/>
  </r>
  <r>
    <s v="October"/>
    <x v="1"/>
    <n v="3"/>
    <b v="0"/>
    <s v="Critical"/>
    <n v="43"/>
    <x v="5882"/>
  </r>
  <r>
    <s v="May"/>
    <x v="2"/>
    <n v="0"/>
    <s v="FREE DELIVERY"/>
    <s v="High"/>
    <n v="46"/>
    <x v="5883"/>
  </r>
  <r>
    <s v="December"/>
    <x v="0"/>
    <n v="1"/>
    <b v="0"/>
    <s v="Not Specified"/>
    <n v="33"/>
    <x v="5884"/>
  </r>
  <r>
    <s v="December"/>
    <x v="0"/>
    <n v="1"/>
    <b v="0"/>
    <s v="Not Specified"/>
    <n v="23"/>
    <x v="5885"/>
  </r>
  <r>
    <s v="December"/>
    <x v="1"/>
    <n v="1"/>
    <b v="0"/>
    <s v="Not Specified"/>
    <n v="3"/>
    <x v="5562"/>
  </r>
  <r>
    <s v="December"/>
    <x v="1"/>
    <n v="2"/>
    <b v="0"/>
    <s v="Not Specified"/>
    <n v="43"/>
    <x v="5886"/>
  </r>
  <r>
    <s v="May"/>
    <x v="0"/>
    <n v="0"/>
    <s v="FREE DELIVERY"/>
    <s v="Critical"/>
    <n v="32"/>
    <x v="5887"/>
  </r>
  <r>
    <s v="September"/>
    <x v="1"/>
    <n v="2"/>
    <b v="0"/>
    <s v="low"/>
    <n v="21"/>
    <x v="5888"/>
  </r>
  <r>
    <s v="November"/>
    <x v="1"/>
    <n v="0"/>
    <s v="FREE DELIVERY"/>
    <s v="Medium"/>
    <n v="26"/>
    <x v="5889"/>
  </r>
  <r>
    <s v="November"/>
    <x v="1"/>
    <n v="1"/>
    <b v="0"/>
    <s v="Medium"/>
    <n v="5"/>
    <x v="5890"/>
  </r>
  <r>
    <s v="December"/>
    <x v="3"/>
    <n v="0"/>
    <s v="FREE DELIVERY"/>
    <s v="low"/>
    <n v="2"/>
    <x v="5891"/>
  </r>
  <r>
    <s v="April"/>
    <x v="1"/>
    <n v="1"/>
    <b v="0"/>
    <s v="Critical"/>
    <n v="9"/>
    <x v="5892"/>
  </r>
  <r>
    <s v="September"/>
    <x v="0"/>
    <n v="2"/>
    <b v="0"/>
    <s v="Critical"/>
    <n v="10"/>
    <x v="5893"/>
  </r>
  <r>
    <s v="February"/>
    <x v="1"/>
    <n v="2"/>
    <b v="0"/>
    <s v="Critical"/>
    <n v="15"/>
    <x v="5894"/>
  </r>
  <r>
    <s v="February"/>
    <x v="1"/>
    <n v="1"/>
    <b v="0"/>
    <s v="Critical"/>
    <n v="6"/>
    <x v="5895"/>
  </r>
  <r>
    <s v="February"/>
    <x v="3"/>
    <n v="2"/>
    <b v="0"/>
    <s v="Medium"/>
    <n v="46"/>
    <x v="5896"/>
  </r>
  <r>
    <s v="February"/>
    <x v="3"/>
    <n v="1"/>
    <b v="0"/>
    <s v="Medium"/>
    <n v="22"/>
    <x v="5897"/>
  </r>
  <r>
    <s v="February"/>
    <x v="3"/>
    <n v="3"/>
    <b v="0"/>
    <s v="Medium"/>
    <n v="10"/>
    <x v="5898"/>
  </r>
  <r>
    <s v="February"/>
    <x v="3"/>
    <n v="0"/>
    <s v="FREE DELIVERY"/>
    <s v="High"/>
    <n v="30"/>
    <x v="5899"/>
  </r>
  <r>
    <s v="February"/>
    <x v="2"/>
    <n v="3"/>
    <b v="0"/>
    <s v="low"/>
    <n v="38"/>
    <x v="5900"/>
  </r>
  <r>
    <s v="September"/>
    <x v="3"/>
    <n v="2"/>
    <b v="0"/>
    <s v="Medium"/>
    <n v="6"/>
    <x v="5901"/>
  </r>
  <r>
    <s v="August"/>
    <x v="2"/>
    <n v="1"/>
    <b v="0"/>
    <s v="High"/>
    <n v="15"/>
    <x v="5902"/>
  </r>
  <r>
    <s v="October"/>
    <x v="1"/>
    <n v="1"/>
    <b v="0"/>
    <s v="Medium"/>
    <n v="37"/>
    <x v="5903"/>
  </r>
  <r>
    <s v="October"/>
    <x v="1"/>
    <n v="2"/>
    <b v="0"/>
    <s v="Medium"/>
    <n v="46"/>
    <x v="5904"/>
  </r>
  <r>
    <s v="January"/>
    <x v="3"/>
    <n v="1"/>
    <b v="0"/>
    <s v="Not Specified"/>
    <n v="23"/>
    <x v="5905"/>
  </r>
  <r>
    <s v="July"/>
    <x v="2"/>
    <n v="3"/>
    <b v="0"/>
    <s v="Medium"/>
    <n v="40"/>
    <x v="5906"/>
  </r>
  <r>
    <s v="June"/>
    <x v="2"/>
    <n v="1"/>
    <b v="0"/>
    <s v="Critical"/>
    <n v="32"/>
    <x v="5907"/>
  </r>
  <r>
    <s v="July"/>
    <x v="3"/>
    <n v="0"/>
    <s v="FREE DELIVERY"/>
    <s v="Not Specified"/>
    <n v="1"/>
    <x v="5908"/>
  </r>
  <r>
    <s v="September"/>
    <x v="2"/>
    <n v="1"/>
    <b v="0"/>
    <s v="Not Specified"/>
    <n v="4"/>
    <x v="5909"/>
  </r>
  <r>
    <s v="September"/>
    <x v="2"/>
    <n v="2"/>
    <b v="0"/>
    <s v="Not Specified"/>
    <n v="36"/>
    <x v="5910"/>
  </r>
  <r>
    <s v="March"/>
    <x v="0"/>
    <n v="2"/>
    <b v="0"/>
    <s v="Not Specified"/>
    <n v="25"/>
    <x v="5911"/>
  </r>
  <r>
    <s v="March"/>
    <x v="0"/>
    <n v="2"/>
    <b v="0"/>
    <s v="Not Specified"/>
    <n v="45"/>
    <x v="5912"/>
  </r>
  <r>
    <s v="May"/>
    <x v="1"/>
    <n v="1"/>
    <b v="0"/>
    <s v="Critical"/>
    <n v="7"/>
    <x v="2523"/>
  </r>
  <r>
    <s v="November"/>
    <x v="1"/>
    <n v="5"/>
    <b v="0"/>
    <s v="low"/>
    <n v="7"/>
    <x v="40"/>
  </r>
  <r>
    <s v="November"/>
    <x v="1"/>
    <n v="4"/>
    <b v="0"/>
    <s v="low"/>
    <n v="18"/>
    <x v="5913"/>
  </r>
  <r>
    <s v="November"/>
    <x v="1"/>
    <n v="5"/>
    <b v="0"/>
    <s v="low"/>
    <n v="12"/>
    <x v="5914"/>
  </r>
  <r>
    <s v="October"/>
    <x v="0"/>
    <n v="1"/>
    <b v="0"/>
    <s v="Not Specified"/>
    <n v="31"/>
    <x v="5915"/>
  </r>
  <r>
    <s v="October"/>
    <x v="0"/>
    <n v="2"/>
    <b v="0"/>
    <s v="Not Specified"/>
    <n v="36"/>
    <x v="5916"/>
  </r>
  <r>
    <s v="October"/>
    <x v="0"/>
    <n v="2"/>
    <b v="0"/>
    <s v="Not Specified"/>
    <n v="14"/>
    <x v="5917"/>
  </r>
  <r>
    <s v="December"/>
    <x v="0"/>
    <n v="1"/>
    <b v="0"/>
    <s v="Not Specified"/>
    <n v="14"/>
    <x v="5918"/>
  </r>
  <r>
    <s v="December"/>
    <x v="0"/>
    <n v="1"/>
    <b v="0"/>
    <s v="Not Specified"/>
    <n v="37"/>
    <x v="5919"/>
  </r>
  <r>
    <s v="July"/>
    <x v="1"/>
    <n v="2"/>
    <b v="0"/>
    <s v="Critical"/>
    <n v="17"/>
    <x v="5920"/>
  </r>
  <r>
    <s v="August"/>
    <x v="3"/>
    <n v="2"/>
    <b v="0"/>
    <s v="low"/>
    <n v="41"/>
    <x v="5921"/>
  </r>
  <r>
    <s v="August"/>
    <x v="3"/>
    <n v="5"/>
    <b v="0"/>
    <s v="low"/>
    <n v="26"/>
    <x v="5922"/>
  </r>
  <r>
    <s v="August"/>
    <x v="3"/>
    <n v="5"/>
    <b v="0"/>
    <s v="low"/>
    <n v="38"/>
    <x v="5923"/>
  </r>
  <r>
    <s v="April"/>
    <x v="2"/>
    <n v="1"/>
    <b v="0"/>
    <s v="Not Specified"/>
    <n v="11"/>
    <x v="5924"/>
  </r>
  <r>
    <s v="April"/>
    <x v="2"/>
    <n v="1"/>
    <b v="0"/>
    <s v="Not Specified"/>
    <n v="21"/>
    <x v="5925"/>
  </r>
  <r>
    <s v="September"/>
    <x v="2"/>
    <n v="2"/>
    <b v="0"/>
    <s v="Critical"/>
    <n v="35"/>
    <x v="5926"/>
  </r>
  <r>
    <s v="July"/>
    <x v="1"/>
    <n v="5"/>
    <b v="0"/>
    <s v="low"/>
    <n v="31"/>
    <x v="5927"/>
  </r>
  <r>
    <s v="February"/>
    <x v="2"/>
    <n v="0"/>
    <s v="FREE DELIVERY"/>
    <s v="low"/>
    <n v="30"/>
    <x v="5928"/>
  </r>
  <r>
    <s v="February"/>
    <x v="2"/>
    <n v="7"/>
    <b v="0"/>
    <s v="low"/>
    <n v="35"/>
    <x v="5929"/>
  </r>
  <r>
    <s v="February"/>
    <x v="2"/>
    <n v="5"/>
    <b v="0"/>
    <s v="low"/>
    <n v="14"/>
    <x v="5930"/>
  </r>
  <r>
    <s v="August"/>
    <x v="3"/>
    <n v="5"/>
    <b v="0"/>
    <s v="low"/>
    <n v="19"/>
    <x v="872"/>
  </r>
  <r>
    <s v="May"/>
    <x v="1"/>
    <n v="2"/>
    <b v="0"/>
    <s v="Critical"/>
    <n v="33"/>
    <x v="5931"/>
  </r>
  <r>
    <s v="March"/>
    <x v="0"/>
    <n v="2"/>
    <b v="0"/>
    <s v="Medium"/>
    <n v="30"/>
    <x v="5932"/>
  </r>
  <r>
    <s v="March"/>
    <x v="0"/>
    <n v="2"/>
    <b v="0"/>
    <s v="Medium"/>
    <n v="3"/>
    <x v="5933"/>
  </r>
  <r>
    <s v="February"/>
    <x v="0"/>
    <n v="1"/>
    <b v="0"/>
    <s v="Medium"/>
    <n v="9"/>
    <x v="5934"/>
  </r>
  <r>
    <s v="April"/>
    <x v="1"/>
    <n v="1"/>
    <b v="0"/>
    <s v="Medium"/>
    <n v="5"/>
    <x v="5935"/>
  </r>
  <r>
    <s v="January"/>
    <x v="1"/>
    <n v="1"/>
    <b v="0"/>
    <s v="High"/>
    <n v="11"/>
    <x v="5936"/>
  </r>
  <r>
    <s v="September"/>
    <x v="0"/>
    <n v="5"/>
    <b v="0"/>
    <s v="low"/>
    <n v="22"/>
    <x v="5937"/>
  </r>
  <r>
    <s v="November"/>
    <x v="3"/>
    <n v="0"/>
    <s v="FREE DELIVERY"/>
    <s v="Not Specified"/>
    <n v="45"/>
    <x v="5938"/>
  </r>
  <r>
    <s v="April"/>
    <x v="3"/>
    <n v="2"/>
    <b v="0"/>
    <s v="High"/>
    <n v="15"/>
    <x v="5939"/>
  </r>
  <r>
    <s v="February"/>
    <x v="2"/>
    <n v="1"/>
    <b v="0"/>
    <s v="High"/>
    <n v="18"/>
    <x v="5940"/>
  </r>
  <r>
    <s v="February"/>
    <x v="2"/>
    <n v="0"/>
    <s v="FREE DELIVERY"/>
    <s v="High"/>
    <n v="9"/>
    <x v="5941"/>
  </r>
  <r>
    <s v="August"/>
    <x v="1"/>
    <n v="2"/>
    <b v="0"/>
    <s v="Medium"/>
    <n v="10"/>
    <x v="3995"/>
  </r>
  <r>
    <s v="August"/>
    <x v="1"/>
    <n v="1"/>
    <b v="0"/>
    <s v="Medium"/>
    <n v="22"/>
    <x v="5942"/>
  </r>
  <r>
    <s v="March"/>
    <x v="3"/>
    <n v="2"/>
    <b v="0"/>
    <s v="Not Specified"/>
    <n v="11"/>
    <x v="5943"/>
  </r>
  <r>
    <s v="March"/>
    <x v="3"/>
    <n v="0"/>
    <s v="FREE DELIVERY"/>
    <s v="Not Specified"/>
    <n v="30"/>
    <x v="5944"/>
  </r>
  <r>
    <s v="March"/>
    <x v="3"/>
    <n v="1"/>
    <b v="0"/>
    <s v="Not Specified"/>
    <n v="23"/>
    <x v="5945"/>
  </r>
  <r>
    <s v="March"/>
    <x v="3"/>
    <n v="2"/>
    <b v="0"/>
    <s v="Not Specified"/>
    <n v="46"/>
    <x v="5946"/>
  </r>
  <r>
    <s v="December"/>
    <x v="0"/>
    <n v="1"/>
    <b v="0"/>
    <s v="Medium"/>
    <n v="41"/>
    <x v="5947"/>
  </r>
  <r>
    <s v="November"/>
    <x v="3"/>
    <n v="0"/>
    <s v="FREE DELIVERY"/>
    <s v="High"/>
    <n v="20"/>
    <x v="5948"/>
  </r>
  <r>
    <s v="August"/>
    <x v="0"/>
    <n v="4"/>
    <b v="0"/>
    <s v="low"/>
    <n v="12"/>
    <x v="5949"/>
  </r>
  <r>
    <s v="July"/>
    <x v="0"/>
    <n v="2"/>
    <b v="0"/>
    <s v="low"/>
    <n v="5"/>
    <x v="5950"/>
  </r>
  <r>
    <s v="July"/>
    <x v="1"/>
    <n v="1"/>
    <b v="0"/>
    <s v="High"/>
    <n v="23"/>
    <x v="5951"/>
  </r>
  <r>
    <s v="November"/>
    <x v="3"/>
    <n v="2"/>
    <b v="0"/>
    <s v="Critical"/>
    <n v="49"/>
    <x v="5952"/>
  </r>
  <r>
    <s v="November"/>
    <x v="3"/>
    <n v="1"/>
    <b v="0"/>
    <s v="Critical"/>
    <n v="15"/>
    <x v="5953"/>
  </r>
  <r>
    <s v="November"/>
    <x v="3"/>
    <n v="1"/>
    <b v="0"/>
    <s v="Critical"/>
    <n v="42"/>
    <x v="5954"/>
  </r>
  <r>
    <s v="December"/>
    <x v="2"/>
    <n v="0"/>
    <s v="FREE DELIVERY"/>
    <s v="Not Specified"/>
    <n v="31"/>
    <x v="5955"/>
  </r>
  <r>
    <s v="December"/>
    <x v="2"/>
    <n v="2"/>
    <b v="0"/>
    <s v="Not Specified"/>
    <n v="25"/>
    <x v="5956"/>
  </r>
  <r>
    <s v="December"/>
    <x v="0"/>
    <n v="2"/>
    <b v="0"/>
    <s v="High"/>
    <n v="24"/>
    <x v="5957"/>
  </r>
  <r>
    <s v="May"/>
    <x v="1"/>
    <n v="2"/>
    <b v="0"/>
    <s v="High"/>
    <n v="3"/>
    <x v="5958"/>
  </r>
  <r>
    <s v="May"/>
    <x v="1"/>
    <n v="1"/>
    <b v="0"/>
    <s v="High"/>
    <n v="29"/>
    <x v="5959"/>
  </r>
  <r>
    <s v="May"/>
    <x v="1"/>
    <n v="3"/>
    <b v="0"/>
    <s v="High"/>
    <n v="23"/>
    <x v="5960"/>
  </r>
  <r>
    <s v="July"/>
    <x v="2"/>
    <n v="2"/>
    <b v="0"/>
    <s v="Not Specified"/>
    <n v="39"/>
    <x v="5961"/>
  </r>
  <r>
    <s v="March"/>
    <x v="1"/>
    <n v="1"/>
    <b v="0"/>
    <s v="Not Specified"/>
    <n v="17"/>
    <x v="5962"/>
  </r>
  <r>
    <s v="March"/>
    <x v="1"/>
    <n v="1"/>
    <b v="0"/>
    <s v="Not Specified"/>
    <n v="5"/>
    <x v="5963"/>
  </r>
  <r>
    <s v="May"/>
    <x v="0"/>
    <n v="2"/>
    <b v="0"/>
    <s v="Critical"/>
    <n v="38"/>
    <x v="5964"/>
  </r>
  <r>
    <s v="April"/>
    <x v="3"/>
    <n v="1"/>
    <b v="0"/>
    <s v="Critical"/>
    <n v="23"/>
    <x v="5965"/>
  </r>
  <r>
    <s v="March"/>
    <x v="0"/>
    <n v="1"/>
    <b v="0"/>
    <s v="Not Specified"/>
    <n v="49"/>
    <x v="5966"/>
  </r>
  <r>
    <s v="June"/>
    <x v="2"/>
    <n v="2"/>
    <b v="0"/>
    <s v="Not Specified"/>
    <n v="48"/>
    <x v="5967"/>
  </r>
  <r>
    <s v="June"/>
    <x v="2"/>
    <n v="1"/>
    <b v="0"/>
    <s v="Medium"/>
    <n v="8"/>
    <x v="5968"/>
  </r>
  <r>
    <s v="September"/>
    <x v="3"/>
    <n v="2"/>
    <b v="0"/>
    <s v="Medium"/>
    <n v="23"/>
    <x v="5969"/>
  </r>
  <r>
    <s v="August"/>
    <x v="3"/>
    <n v="0"/>
    <s v="FREE DELIVERY"/>
    <s v="Medium"/>
    <n v="10"/>
    <x v="5970"/>
  </r>
  <r>
    <s v="August"/>
    <x v="3"/>
    <n v="1"/>
    <b v="0"/>
    <s v="Medium"/>
    <n v="31"/>
    <x v="5971"/>
  </r>
  <r>
    <s v="March"/>
    <x v="0"/>
    <n v="2"/>
    <b v="0"/>
    <s v="High"/>
    <n v="33"/>
    <x v="5972"/>
  </r>
  <r>
    <s v="March"/>
    <x v="0"/>
    <n v="2"/>
    <b v="0"/>
    <s v="High"/>
    <n v="48"/>
    <x v="5973"/>
  </r>
  <r>
    <s v="March"/>
    <x v="0"/>
    <n v="2"/>
    <b v="0"/>
    <s v="High"/>
    <n v="8"/>
    <x v="5974"/>
  </r>
  <r>
    <s v="March"/>
    <x v="0"/>
    <n v="2"/>
    <b v="0"/>
    <s v="High"/>
    <n v="31"/>
    <x v="5975"/>
  </r>
  <r>
    <s v="January"/>
    <x v="1"/>
    <n v="2"/>
    <b v="0"/>
    <s v="High"/>
    <n v="35"/>
    <x v="5976"/>
  </r>
  <r>
    <s v="January"/>
    <x v="1"/>
    <n v="2"/>
    <b v="0"/>
    <s v="High"/>
    <n v="46"/>
    <x v="5977"/>
  </r>
  <r>
    <s v="November"/>
    <x v="1"/>
    <n v="2"/>
    <b v="0"/>
    <s v="Medium"/>
    <n v="35"/>
    <x v="5978"/>
  </r>
  <r>
    <s v="February"/>
    <x v="2"/>
    <n v="2"/>
    <b v="0"/>
    <s v="Medium"/>
    <n v="28"/>
    <x v="5979"/>
  </r>
  <r>
    <s v="February"/>
    <x v="2"/>
    <n v="2"/>
    <b v="0"/>
    <s v="Medium"/>
    <n v="17"/>
    <x v="5980"/>
  </r>
  <r>
    <s v="January"/>
    <x v="3"/>
    <n v="1"/>
    <b v="0"/>
    <s v="Critical"/>
    <n v="6"/>
    <x v="3647"/>
  </r>
  <r>
    <s v="May"/>
    <x v="2"/>
    <n v="0"/>
    <s v="FREE DELIVERY"/>
    <s v="low"/>
    <n v="23"/>
    <x v="5981"/>
  </r>
  <r>
    <s v="January"/>
    <x v="1"/>
    <n v="3"/>
    <b v="0"/>
    <s v="High"/>
    <n v="31"/>
    <x v="5982"/>
  </r>
  <r>
    <s v="January"/>
    <x v="1"/>
    <n v="2"/>
    <b v="0"/>
    <s v="High"/>
    <n v="44"/>
    <x v="5983"/>
  </r>
  <r>
    <s v="November"/>
    <x v="3"/>
    <n v="0"/>
    <s v="FREE DELIVERY"/>
    <s v="low"/>
    <n v="23"/>
    <x v="5984"/>
  </r>
  <r>
    <s v="April"/>
    <x v="3"/>
    <n v="1"/>
    <b v="0"/>
    <s v="Critical"/>
    <n v="9"/>
    <x v="5985"/>
  </r>
  <r>
    <s v="October"/>
    <x v="2"/>
    <n v="2"/>
    <b v="0"/>
    <s v="Medium"/>
    <n v="15"/>
    <x v="5986"/>
  </r>
  <r>
    <s v="October"/>
    <x v="2"/>
    <n v="2"/>
    <b v="0"/>
    <s v="Medium"/>
    <n v="7"/>
    <x v="5987"/>
  </r>
  <r>
    <s v="August"/>
    <x v="1"/>
    <n v="2"/>
    <b v="0"/>
    <s v="Not Specified"/>
    <n v="20"/>
    <x v="5988"/>
  </r>
  <r>
    <s v="February"/>
    <x v="0"/>
    <n v="0"/>
    <s v="FREE DELIVERY"/>
    <s v="Critical"/>
    <n v="45"/>
    <x v="5989"/>
  </r>
  <r>
    <s v="February"/>
    <x v="0"/>
    <n v="1"/>
    <b v="0"/>
    <s v="Critical"/>
    <n v="6"/>
    <x v="5990"/>
  </r>
  <r>
    <s v="February"/>
    <x v="0"/>
    <n v="1"/>
    <b v="0"/>
    <s v="Critical"/>
    <n v="12"/>
    <x v="5991"/>
  </r>
  <r>
    <s v="February"/>
    <x v="0"/>
    <n v="1"/>
    <b v="0"/>
    <s v="Critical"/>
    <n v="9"/>
    <x v="5992"/>
  </r>
  <r>
    <s v="February"/>
    <x v="0"/>
    <n v="1"/>
    <b v="0"/>
    <s v="Critical"/>
    <n v="7"/>
    <x v="5993"/>
  </r>
  <r>
    <s v="May"/>
    <x v="1"/>
    <n v="3"/>
    <b v="0"/>
    <s v="Medium"/>
    <n v="21"/>
    <x v="5994"/>
  </r>
  <r>
    <s v="May"/>
    <x v="1"/>
    <n v="2"/>
    <b v="0"/>
    <s v="Medium"/>
    <n v="50"/>
    <x v="1695"/>
  </r>
  <r>
    <s v="May"/>
    <x v="1"/>
    <n v="2"/>
    <b v="0"/>
    <s v="Medium"/>
    <n v="34"/>
    <x v="5995"/>
  </r>
  <r>
    <s v="September"/>
    <x v="1"/>
    <n v="3"/>
    <b v="0"/>
    <s v="Critical"/>
    <n v="15"/>
    <x v="5996"/>
  </r>
  <r>
    <s v="May"/>
    <x v="3"/>
    <n v="1"/>
    <b v="0"/>
    <s v="Critical"/>
    <n v="28"/>
    <x v="5997"/>
  </r>
  <r>
    <s v="May"/>
    <x v="3"/>
    <n v="2"/>
    <b v="0"/>
    <s v="Critical"/>
    <n v="49"/>
    <x v="5998"/>
  </r>
  <r>
    <s v="February"/>
    <x v="0"/>
    <n v="1"/>
    <b v="0"/>
    <s v="Critical"/>
    <n v="17"/>
    <x v="5999"/>
  </r>
  <r>
    <s v="October"/>
    <x v="3"/>
    <n v="1"/>
    <b v="0"/>
    <s v="Not Specified"/>
    <n v="39"/>
    <x v="6000"/>
  </r>
  <r>
    <s v="October"/>
    <x v="3"/>
    <n v="2"/>
    <b v="0"/>
    <s v="Not Specified"/>
    <n v="49"/>
    <x v="6001"/>
  </r>
  <r>
    <s v="October"/>
    <x v="2"/>
    <n v="1"/>
    <b v="0"/>
    <s v="Critical"/>
    <n v="40"/>
    <x v="6002"/>
  </r>
  <r>
    <s v="October"/>
    <x v="2"/>
    <n v="2"/>
    <b v="0"/>
    <s v="Critical"/>
    <n v="16"/>
    <x v="6003"/>
  </r>
  <r>
    <s v="August"/>
    <x v="2"/>
    <n v="2"/>
    <b v="0"/>
    <s v="Critical"/>
    <n v="23"/>
    <x v="6004"/>
  </r>
  <r>
    <s v="April"/>
    <x v="1"/>
    <n v="2"/>
    <b v="0"/>
    <s v="Not Specified"/>
    <n v="34"/>
    <x v="6005"/>
  </r>
  <r>
    <s v="April"/>
    <x v="1"/>
    <n v="2"/>
    <b v="0"/>
    <s v="Not Specified"/>
    <n v="36"/>
    <x v="5942"/>
  </r>
  <r>
    <s v="February"/>
    <x v="1"/>
    <n v="1"/>
    <b v="0"/>
    <s v="Medium"/>
    <n v="44"/>
    <x v="6006"/>
  </r>
  <r>
    <s v="February"/>
    <x v="1"/>
    <n v="1"/>
    <b v="0"/>
    <s v="Medium"/>
    <n v="30"/>
    <x v="6007"/>
  </r>
  <r>
    <s v="February"/>
    <x v="1"/>
    <n v="2"/>
    <b v="0"/>
    <s v="Medium"/>
    <n v="30"/>
    <x v="6008"/>
  </r>
  <r>
    <s v="September"/>
    <x v="0"/>
    <n v="1"/>
    <b v="0"/>
    <s v="Medium"/>
    <n v="37"/>
    <x v="6009"/>
  </r>
  <r>
    <s v="December"/>
    <x v="0"/>
    <n v="9"/>
    <b v="0"/>
    <s v="low"/>
    <n v="34"/>
    <x v="6010"/>
  </r>
  <r>
    <s v="July"/>
    <x v="3"/>
    <n v="5"/>
    <b v="0"/>
    <s v="low"/>
    <n v="43"/>
    <x v="6011"/>
  </r>
  <r>
    <s v="July"/>
    <x v="3"/>
    <n v="2"/>
    <b v="0"/>
    <s v="low"/>
    <n v="5"/>
    <x v="6012"/>
  </r>
  <r>
    <s v="July"/>
    <x v="3"/>
    <n v="7"/>
    <b v="0"/>
    <s v="low"/>
    <n v="28"/>
    <x v="6013"/>
  </r>
  <r>
    <s v="July"/>
    <x v="2"/>
    <n v="1"/>
    <b v="0"/>
    <s v="High"/>
    <n v="44"/>
    <x v="6014"/>
  </r>
  <r>
    <s v="July"/>
    <x v="2"/>
    <n v="2"/>
    <b v="0"/>
    <s v="High"/>
    <n v="41"/>
    <x v="6015"/>
  </r>
  <r>
    <s v="April"/>
    <x v="3"/>
    <n v="2"/>
    <b v="0"/>
    <s v="High"/>
    <n v="20"/>
    <x v="6016"/>
  </r>
  <r>
    <s v="October"/>
    <x v="2"/>
    <n v="1"/>
    <b v="0"/>
    <s v="High"/>
    <n v="43"/>
    <x v="6017"/>
  </r>
  <r>
    <s v="October"/>
    <x v="2"/>
    <n v="2"/>
    <b v="0"/>
    <s v="High"/>
    <n v="38"/>
    <x v="6018"/>
  </r>
  <r>
    <s v="October"/>
    <x v="2"/>
    <n v="0"/>
    <s v="FREE DELIVERY"/>
    <s v="High"/>
    <n v="39"/>
    <x v="6019"/>
  </r>
  <r>
    <s v="September"/>
    <x v="0"/>
    <n v="2"/>
    <b v="0"/>
    <s v="low"/>
    <n v="39"/>
    <x v="6020"/>
  </r>
  <r>
    <s v="April"/>
    <x v="1"/>
    <n v="2"/>
    <b v="0"/>
    <s v="High"/>
    <n v="32"/>
    <x v="6021"/>
  </r>
  <r>
    <s v="April"/>
    <x v="1"/>
    <n v="2"/>
    <b v="0"/>
    <s v="High"/>
    <n v="46"/>
    <x v="6022"/>
  </r>
  <r>
    <s v="January"/>
    <x v="3"/>
    <n v="7"/>
    <b v="0"/>
    <s v="low"/>
    <n v="19"/>
    <x v="6023"/>
  </r>
  <r>
    <s v="January"/>
    <x v="3"/>
    <n v="4"/>
    <b v="0"/>
    <s v="low"/>
    <n v="37"/>
    <x v="6024"/>
  </r>
  <r>
    <s v="September"/>
    <x v="1"/>
    <n v="1"/>
    <b v="0"/>
    <s v="Medium"/>
    <n v="4"/>
    <x v="6025"/>
  </r>
  <r>
    <s v="September"/>
    <x v="1"/>
    <n v="3"/>
    <b v="0"/>
    <s v="Medium"/>
    <n v="9"/>
    <x v="6026"/>
  </r>
  <r>
    <s v="September"/>
    <x v="1"/>
    <n v="2"/>
    <b v="0"/>
    <s v="Medium"/>
    <n v="48"/>
    <x v="6027"/>
  </r>
  <r>
    <s v="January"/>
    <x v="3"/>
    <n v="1"/>
    <b v="0"/>
    <s v="Critical"/>
    <n v="9"/>
    <x v="6028"/>
  </r>
  <r>
    <s v="April"/>
    <x v="2"/>
    <n v="1"/>
    <b v="0"/>
    <s v="Medium"/>
    <n v="3"/>
    <x v="6029"/>
  </r>
  <r>
    <s v="April"/>
    <x v="2"/>
    <n v="3"/>
    <b v="0"/>
    <s v="Medium"/>
    <n v="24"/>
    <x v="6030"/>
  </r>
  <r>
    <s v="June"/>
    <x v="1"/>
    <n v="7"/>
    <b v="0"/>
    <s v="low"/>
    <n v="46"/>
    <x v="6031"/>
  </r>
  <r>
    <s v="July"/>
    <x v="0"/>
    <n v="7"/>
    <b v="0"/>
    <s v="low"/>
    <n v="14"/>
    <x v="6032"/>
  </r>
  <r>
    <s v="July"/>
    <x v="0"/>
    <n v="5"/>
    <b v="0"/>
    <s v="low"/>
    <n v="9"/>
    <x v="1126"/>
  </r>
  <r>
    <s v="February"/>
    <x v="2"/>
    <n v="1"/>
    <b v="0"/>
    <s v="Medium"/>
    <n v="44"/>
    <x v="6033"/>
  </r>
  <r>
    <s v="March"/>
    <x v="3"/>
    <n v="2"/>
    <b v="0"/>
    <s v="Not Specified"/>
    <n v="45"/>
    <x v="6034"/>
  </r>
  <r>
    <s v="March"/>
    <x v="3"/>
    <n v="1"/>
    <b v="0"/>
    <s v="Not Specified"/>
    <n v="24"/>
    <x v="1094"/>
  </r>
  <r>
    <s v="March"/>
    <x v="3"/>
    <n v="2"/>
    <b v="0"/>
    <s v="Not Specified"/>
    <n v="19"/>
    <x v="6035"/>
  </r>
  <r>
    <s v="May"/>
    <x v="0"/>
    <n v="0"/>
    <s v="FREE DELIVERY"/>
    <s v="Critical"/>
    <n v="32"/>
    <x v="6036"/>
  </r>
  <r>
    <s v="April"/>
    <x v="2"/>
    <n v="1"/>
    <b v="0"/>
    <s v="Not Specified"/>
    <n v="46"/>
    <x v="6037"/>
  </r>
  <r>
    <s v="April"/>
    <x v="2"/>
    <n v="2"/>
    <b v="0"/>
    <s v="Not Specified"/>
    <n v="21"/>
    <x v="6038"/>
  </r>
  <r>
    <s v="March"/>
    <x v="0"/>
    <n v="2"/>
    <b v="0"/>
    <s v="High"/>
    <n v="36"/>
    <x v="6039"/>
  </r>
  <r>
    <s v="July"/>
    <x v="3"/>
    <n v="2"/>
    <b v="0"/>
    <s v="Not Specified"/>
    <n v="6"/>
    <x v="6040"/>
  </r>
  <r>
    <s v="July"/>
    <x v="3"/>
    <n v="2"/>
    <b v="0"/>
    <s v="Not Specified"/>
    <n v="1"/>
    <x v="6041"/>
  </r>
  <r>
    <s v="May"/>
    <x v="1"/>
    <n v="1"/>
    <b v="0"/>
    <s v="Not Specified"/>
    <n v="25"/>
    <x v="6042"/>
  </r>
  <r>
    <s v="May"/>
    <x v="1"/>
    <n v="3"/>
    <b v="0"/>
    <s v="Not Specified"/>
    <n v="18"/>
    <x v="6043"/>
  </r>
  <r>
    <s v="November"/>
    <x v="2"/>
    <n v="1"/>
    <b v="0"/>
    <s v="Medium"/>
    <n v="19"/>
    <x v="6044"/>
  </r>
  <r>
    <s v="November"/>
    <x v="2"/>
    <n v="1"/>
    <b v="0"/>
    <s v="Medium"/>
    <n v="41"/>
    <x v="6045"/>
  </r>
  <r>
    <s v="October"/>
    <x v="3"/>
    <n v="2"/>
    <b v="0"/>
    <s v="High"/>
    <n v="11"/>
    <x v="6046"/>
  </r>
  <r>
    <s v="May"/>
    <x v="1"/>
    <n v="0"/>
    <s v="FREE DELIVERY"/>
    <s v="Critical"/>
    <n v="49"/>
    <x v="6047"/>
  </r>
  <r>
    <s v="May"/>
    <x v="1"/>
    <n v="1"/>
    <b v="0"/>
    <s v="Critical"/>
    <n v="36"/>
    <x v="6048"/>
  </r>
  <r>
    <s v="May"/>
    <x v="1"/>
    <n v="2"/>
    <b v="0"/>
    <s v="Critical"/>
    <n v="49"/>
    <x v="6049"/>
  </r>
  <r>
    <s v="April"/>
    <x v="3"/>
    <n v="2"/>
    <b v="0"/>
    <s v="Not Specified"/>
    <n v="11"/>
    <x v="6050"/>
  </r>
  <r>
    <s v="April"/>
    <x v="3"/>
    <n v="1"/>
    <b v="0"/>
    <s v="Not Specified"/>
    <n v="36"/>
    <x v="6051"/>
  </r>
  <r>
    <s v="April"/>
    <x v="3"/>
    <n v="2"/>
    <b v="0"/>
    <s v="Not Specified"/>
    <n v="2"/>
    <x v="6052"/>
  </r>
  <r>
    <s v="July"/>
    <x v="2"/>
    <n v="1"/>
    <b v="0"/>
    <s v="Not Specified"/>
    <n v="36"/>
    <x v="6053"/>
  </r>
  <r>
    <s v="April"/>
    <x v="3"/>
    <n v="7"/>
    <b v="0"/>
    <s v="low"/>
    <n v="30"/>
    <x v="6054"/>
  </r>
  <r>
    <s v="May"/>
    <x v="1"/>
    <n v="4"/>
    <b v="0"/>
    <s v="low"/>
    <n v="20"/>
    <x v="6055"/>
  </r>
  <r>
    <s v="July"/>
    <x v="2"/>
    <n v="2"/>
    <b v="0"/>
    <s v="Medium"/>
    <n v="32"/>
    <x v="6056"/>
  </r>
  <r>
    <s v="January"/>
    <x v="3"/>
    <n v="0"/>
    <s v="FREE DELIVERY"/>
    <s v="Not Specified"/>
    <n v="14"/>
    <x v="6057"/>
  </r>
  <r>
    <s v="January"/>
    <x v="3"/>
    <n v="1"/>
    <b v="0"/>
    <s v="Not Specified"/>
    <n v="8"/>
    <x v="6058"/>
  </r>
  <r>
    <s v="January"/>
    <x v="3"/>
    <n v="2"/>
    <b v="0"/>
    <s v="Not Specified"/>
    <n v="3"/>
    <x v="6059"/>
  </r>
  <r>
    <s v="January"/>
    <x v="3"/>
    <n v="1"/>
    <b v="0"/>
    <s v="Not Specified"/>
    <n v="14"/>
    <x v="6060"/>
  </r>
  <r>
    <s v="March"/>
    <x v="1"/>
    <n v="4"/>
    <b v="0"/>
    <s v="low"/>
    <n v="22"/>
    <x v="6061"/>
  </r>
  <r>
    <s v="March"/>
    <x v="1"/>
    <n v="9"/>
    <b v="0"/>
    <s v="low"/>
    <n v="25"/>
    <x v="6062"/>
  </r>
  <r>
    <s v="May"/>
    <x v="2"/>
    <n v="0"/>
    <s v="FREE DELIVERY"/>
    <s v="High"/>
    <n v="44"/>
    <x v="6063"/>
  </r>
  <r>
    <s v="December"/>
    <x v="3"/>
    <n v="4"/>
    <b v="0"/>
    <s v="low"/>
    <n v="46"/>
    <x v="6064"/>
  </r>
  <r>
    <s v="January"/>
    <x v="3"/>
    <n v="1"/>
    <b v="0"/>
    <s v="Not Specified"/>
    <n v="39"/>
    <x v="6065"/>
  </r>
  <r>
    <s v="May"/>
    <x v="3"/>
    <n v="2"/>
    <b v="0"/>
    <s v="Medium"/>
    <n v="15"/>
    <x v="6066"/>
  </r>
  <r>
    <s v="August"/>
    <x v="1"/>
    <n v="2"/>
    <b v="0"/>
    <s v="Critical"/>
    <n v="42"/>
    <x v="6067"/>
  </r>
  <r>
    <s v="April"/>
    <x v="2"/>
    <n v="2"/>
    <b v="0"/>
    <s v="Medium"/>
    <n v="45"/>
    <x v="6068"/>
  </r>
  <r>
    <s v="November"/>
    <x v="3"/>
    <n v="0"/>
    <s v="FREE DELIVERY"/>
    <s v="High"/>
    <n v="49"/>
    <x v="6069"/>
  </r>
  <r>
    <s v="May"/>
    <x v="1"/>
    <n v="0"/>
    <s v="FREE DELIVERY"/>
    <s v="High"/>
    <n v="45"/>
    <x v="6070"/>
  </r>
  <r>
    <s v="November"/>
    <x v="3"/>
    <n v="2"/>
    <b v="0"/>
    <s v="High"/>
    <n v="20"/>
    <x v="6071"/>
  </r>
  <r>
    <s v="August"/>
    <x v="0"/>
    <n v="1"/>
    <b v="0"/>
    <s v="Not Specified"/>
    <n v="24"/>
    <x v="6072"/>
  </r>
  <r>
    <s v="June"/>
    <x v="0"/>
    <n v="2"/>
    <b v="0"/>
    <s v="High"/>
    <n v="23"/>
    <x v="6073"/>
  </r>
  <r>
    <s v="June"/>
    <x v="0"/>
    <n v="1"/>
    <b v="0"/>
    <s v="High"/>
    <n v="18"/>
    <x v="6074"/>
  </r>
  <r>
    <s v="May"/>
    <x v="2"/>
    <n v="7"/>
    <b v="0"/>
    <s v="low"/>
    <n v="46"/>
    <x v="6075"/>
  </r>
  <r>
    <s v="May"/>
    <x v="2"/>
    <n v="7"/>
    <b v="0"/>
    <s v="low"/>
    <n v="28"/>
    <x v="6076"/>
  </r>
  <r>
    <s v="October"/>
    <x v="2"/>
    <n v="2"/>
    <b v="0"/>
    <s v="Critical"/>
    <n v="26"/>
    <x v="6077"/>
  </r>
  <r>
    <s v="May"/>
    <x v="0"/>
    <n v="2"/>
    <b v="0"/>
    <s v="Not Specified"/>
    <n v="4"/>
    <x v="4742"/>
  </r>
  <r>
    <s v="October"/>
    <x v="1"/>
    <n v="0"/>
    <s v="FREE DELIVERY"/>
    <s v="High"/>
    <n v="3"/>
    <x v="4721"/>
  </r>
  <r>
    <s v="October"/>
    <x v="1"/>
    <n v="1"/>
    <b v="0"/>
    <s v="High"/>
    <n v="39"/>
    <x v="6078"/>
  </r>
  <r>
    <s v="November"/>
    <x v="1"/>
    <n v="2"/>
    <b v="0"/>
    <s v="High"/>
    <n v="10"/>
    <x v="6079"/>
  </r>
  <r>
    <s v="December"/>
    <x v="3"/>
    <n v="2"/>
    <b v="0"/>
    <s v="Medium"/>
    <n v="27"/>
    <x v="6080"/>
  </r>
  <r>
    <s v="April"/>
    <x v="0"/>
    <n v="1"/>
    <b v="0"/>
    <s v="Medium"/>
    <n v="20"/>
    <x v="6081"/>
  </r>
  <r>
    <s v="July"/>
    <x v="1"/>
    <n v="2"/>
    <b v="0"/>
    <s v="Critical"/>
    <n v="47"/>
    <x v="6082"/>
  </r>
  <r>
    <s v="December"/>
    <x v="3"/>
    <n v="2"/>
    <b v="0"/>
    <s v="Medium"/>
    <n v="15"/>
    <x v="6083"/>
  </r>
  <r>
    <s v="December"/>
    <x v="3"/>
    <n v="2"/>
    <b v="0"/>
    <s v="Medium"/>
    <n v="35"/>
    <x v="6084"/>
  </r>
  <r>
    <s v="January"/>
    <x v="3"/>
    <n v="2"/>
    <b v="0"/>
    <s v="Medium"/>
    <n v="18"/>
    <x v="1274"/>
  </r>
  <r>
    <s v="January"/>
    <x v="3"/>
    <n v="2"/>
    <b v="0"/>
    <s v="Medium"/>
    <n v="3"/>
    <x v="6085"/>
  </r>
  <r>
    <s v="February"/>
    <x v="3"/>
    <n v="0"/>
    <s v="FREE DELIVERY"/>
    <s v="Medium"/>
    <n v="46"/>
    <x v="6086"/>
  </r>
  <r>
    <s v="October"/>
    <x v="2"/>
    <n v="0"/>
    <s v="FREE DELIVERY"/>
    <s v="Critical"/>
    <n v="11"/>
    <x v="6087"/>
  </r>
  <r>
    <s v="December"/>
    <x v="2"/>
    <n v="1"/>
    <b v="0"/>
    <s v="Not Specified"/>
    <n v="35"/>
    <x v="4325"/>
  </r>
  <r>
    <s v="April"/>
    <x v="3"/>
    <n v="4"/>
    <b v="0"/>
    <s v="low"/>
    <n v="45"/>
    <x v="6088"/>
  </r>
  <r>
    <s v="July"/>
    <x v="1"/>
    <n v="2"/>
    <b v="0"/>
    <s v="Medium"/>
    <n v="6"/>
    <x v="6089"/>
  </r>
  <r>
    <s v="March"/>
    <x v="1"/>
    <n v="1"/>
    <b v="0"/>
    <s v="Not Specified"/>
    <n v="18"/>
    <x v="6090"/>
  </r>
  <r>
    <s v="March"/>
    <x v="1"/>
    <n v="0"/>
    <s v="FREE DELIVERY"/>
    <s v="Not Specified"/>
    <n v="36"/>
    <x v="6091"/>
  </r>
  <r>
    <s v="October"/>
    <x v="2"/>
    <n v="2"/>
    <b v="0"/>
    <s v="Medium"/>
    <n v="43"/>
    <x v="6092"/>
  </r>
  <r>
    <s v="September"/>
    <x v="2"/>
    <n v="2"/>
    <b v="0"/>
    <s v="low"/>
    <n v="42"/>
    <x v="6093"/>
  </r>
  <r>
    <s v="January"/>
    <x v="2"/>
    <n v="1"/>
    <b v="0"/>
    <s v="High"/>
    <n v="10"/>
    <x v="6094"/>
  </r>
  <r>
    <s v="January"/>
    <x v="2"/>
    <n v="1"/>
    <b v="0"/>
    <s v="High"/>
    <n v="2"/>
    <x v="6095"/>
  </r>
  <r>
    <s v="August"/>
    <x v="1"/>
    <n v="2"/>
    <b v="0"/>
    <s v="High"/>
    <n v="46"/>
    <x v="6096"/>
  </r>
  <r>
    <s v="September"/>
    <x v="3"/>
    <n v="1"/>
    <b v="0"/>
    <s v="Critical"/>
    <n v="29"/>
    <x v="6097"/>
  </r>
  <r>
    <s v="September"/>
    <x v="2"/>
    <n v="2"/>
    <b v="0"/>
    <s v="Not Specified"/>
    <n v="21"/>
    <x v="6098"/>
  </r>
  <r>
    <s v="January"/>
    <x v="0"/>
    <n v="3"/>
    <b v="0"/>
    <s v="Not Specified"/>
    <n v="1"/>
    <x v="6099"/>
  </r>
  <r>
    <s v="October"/>
    <x v="1"/>
    <n v="4"/>
    <b v="0"/>
    <s v="low"/>
    <n v="32"/>
    <x v="6100"/>
  </r>
  <r>
    <s v="September"/>
    <x v="0"/>
    <n v="2"/>
    <b v="0"/>
    <s v="High"/>
    <n v="2"/>
    <x v="6101"/>
  </r>
  <r>
    <s v="May"/>
    <x v="2"/>
    <n v="2"/>
    <b v="0"/>
    <s v="Medium"/>
    <n v="32"/>
    <x v="6102"/>
  </r>
  <r>
    <s v="May"/>
    <x v="2"/>
    <n v="2"/>
    <b v="0"/>
    <s v="Medium"/>
    <n v="9"/>
    <x v="6103"/>
  </r>
  <r>
    <s v="June"/>
    <x v="2"/>
    <n v="3"/>
    <b v="0"/>
    <s v="Medium"/>
    <n v="23"/>
    <x v="6104"/>
  </r>
  <r>
    <s v="June"/>
    <x v="1"/>
    <n v="1"/>
    <b v="0"/>
    <s v="High"/>
    <n v="38"/>
    <x v="6105"/>
  </r>
  <r>
    <s v="July"/>
    <x v="2"/>
    <n v="1"/>
    <b v="0"/>
    <s v="Critical"/>
    <n v="44"/>
    <x v="6106"/>
  </r>
  <r>
    <s v="March"/>
    <x v="2"/>
    <n v="3"/>
    <b v="0"/>
    <s v="Medium"/>
    <n v="37"/>
    <x v="6107"/>
  </r>
  <r>
    <s v="October"/>
    <x v="2"/>
    <n v="1"/>
    <b v="0"/>
    <s v="Not Specified"/>
    <n v="11"/>
    <x v="6108"/>
  </r>
  <r>
    <s v="October"/>
    <x v="0"/>
    <n v="1"/>
    <b v="0"/>
    <s v="High"/>
    <n v="6"/>
    <x v="6109"/>
  </r>
  <r>
    <s v="October"/>
    <x v="0"/>
    <n v="2"/>
    <b v="0"/>
    <s v="High"/>
    <n v="20"/>
    <x v="6110"/>
  </r>
  <r>
    <s v="May"/>
    <x v="3"/>
    <n v="1"/>
    <b v="0"/>
    <s v="Critical"/>
    <n v="3"/>
    <x v="6111"/>
  </r>
  <r>
    <s v="September"/>
    <x v="3"/>
    <n v="1"/>
    <b v="0"/>
    <s v="High"/>
    <n v="11"/>
    <x v="6112"/>
  </r>
  <r>
    <s v="November"/>
    <x v="3"/>
    <n v="2"/>
    <b v="0"/>
    <s v="Critical"/>
    <n v="41"/>
    <x v="6113"/>
  </r>
  <r>
    <s v="December"/>
    <x v="2"/>
    <n v="1"/>
    <b v="0"/>
    <s v="Not Specified"/>
    <n v="1"/>
    <x v="6114"/>
  </r>
  <r>
    <s v="December"/>
    <x v="3"/>
    <n v="1"/>
    <b v="0"/>
    <s v="Critical"/>
    <n v="22"/>
    <x v="6115"/>
  </r>
  <r>
    <s v="December"/>
    <x v="3"/>
    <n v="0"/>
    <s v="FREE DELIVERY"/>
    <s v="Critical"/>
    <n v="11"/>
    <x v="6116"/>
  </r>
  <r>
    <s v="April"/>
    <x v="0"/>
    <n v="1"/>
    <b v="0"/>
    <s v="Medium"/>
    <n v="3"/>
    <x v="6117"/>
  </r>
  <r>
    <s v="May"/>
    <x v="1"/>
    <n v="7"/>
    <b v="0"/>
    <s v="low"/>
    <n v="13"/>
    <x v="6118"/>
  </r>
  <r>
    <s v="August"/>
    <x v="1"/>
    <n v="1"/>
    <b v="0"/>
    <s v="Medium"/>
    <n v="31"/>
    <x v="6119"/>
  </r>
  <r>
    <s v="November"/>
    <x v="1"/>
    <n v="0"/>
    <s v="FREE DELIVERY"/>
    <s v="High"/>
    <n v="43"/>
    <x v="6120"/>
  </r>
  <r>
    <s v="November"/>
    <x v="0"/>
    <n v="1"/>
    <b v="0"/>
    <s v="Critical"/>
    <n v="12"/>
    <x v="6121"/>
  </r>
  <r>
    <s v="November"/>
    <x v="0"/>
    <n v="1"/>
    <b v="0"/>
    <s v="Critical"/>
    <n v="9"/>
    <x v="6122"/>
  </r>
  <r>
    <s v="June"/>
    <x v="3"/>
    <n v="2"/>
    <b v="0"/>
    <s v="Not Specified"/>
    <n v="16"/>
    <x v="6123"/>
  </r>
  <r>
    <s v="June"/>
    <x v="3"/>
    <n v="2"/>
    <b v="0"/>
    <s v="Not Specified"/>
    <n v="25"/>
    <x v="6124"/>
  </r>
  <r>
    <s v="June"/>
    <x v="1"/>
    <n v="3"/>
    <b v="0"/>
    <s v="Not Specified"/>
    <n v="1"/>
    <x v="6125"/>
  </r>
  <r>
    <s v="June"/>
    <x v="1"/>
    <n v="2"/>
    <b v="0"/>
    <s v="Not Specified"/>
    <n v="34"/>
    <x v="6126"/>
  </r>
  <r>
    <s v="September"/>
    <x v="1"/>
    <n v="0"/>
    <s v="FREE DELIVERY"/>
    <s v="Not Specified"/>
    <n v="29"/>
    <x v="6127"/>
  </r>
  <r>
    <s v="September"/>
    <x v="1"/>
    <n v="2"/>
    <b v="0"/>
    <s v="Not Specified"/>
    <n v="46"/>
    <x v="6128"/>
  </r>
  <r>
    <s v="December"/>
    <x v="3"/>
    <n v="2"/>
    <b v="0"/>
    <s v="High"/>
    <n v="41"/>
    <x v="6129"/>
  </r>
  <r>
    <s v="December"/>
    <x v="3"/>
    <n v="3"/>
    <b v="0"/>
    <s v="High"/>
    <n v="28"/>
    <x v="6130"/>
  </r>
  <r>
    <s v="October"/>
    <x v="3"/>
    <n v="7"/>
    <b v="0"/>
    <s v="low"/>
    <n v="33"/>
    <x v="6131"/>
  </r>
  <r>
    <s v="September"/>
    <x v="3"/>
    <n v="2"/>
    <b v="0"/>
    <s v="low"/>
    <n v="27"/>
    <x v="6132"/>
  </r>
  <r>
    <s v="March"/>
    <x v="3"/>
    <n v="2"/>
    <b v="0"/>
    <s v="Critical"/>
    <n v="41"/>
    <x v="6133"/>
  </r>
  <r>
    <s v="April"/>
    <x v="3"/>
    <n v="0"/>
    <s v="FREE DELIVERY"/>
    <s v="Critical"/>
    <n v="2"/>
    <x v="6134"/>
  </r>
  <r>
    <s v="March"/>
    <x v="1"/>
    <n v="2"/>
    <b v="0"/>
    <s v="Medium"/>
    <n v="39"/>
    <x v="6135"/>
  </r>
  <r>
    <s v="March"/>
    <x v="1"/>
    <n v="1"/>
    <b v="0"/>
    <s v="Medium"/>
    <n v="13"/>
    <x v="6136"/>
  </r>
  <r>
    <s v="February"/>
    <x v="0"/>
    <n v="4"/>
    <b v="0"/>
    <s v="low"/>
    <n v="16"/>
    <x v="6137"/>
  </r>
  <r>
    <s v="October"/>
    <x v="1"/>
    <n v="2"/>
    <b v="0"/>
    <s v="Critical"/>
    <n v="6"/>
    <x v="6138"/>
  </r>
  <r>
    <s v="March"/>
    <x v="3"/>
    <n v="7"/>
    <b v="0"/>
    <s v="low"/>
    <n v="21"/>
    <x v="6139"/>
  </r>
  <r>
    <s v="January"/>
    <x v="0"/>
    <n v="2"/>
    <b v="0"/>
    <s v="Critical"/>
    <n v="49"/>
    <x v="6140"/>
  </r>
  <r>
    <s v="August"/>
    <x v="1"/>
    <n v="0"/>
    <s v="FREE DELIVERY"/>
    <s v="High"/>
    <n v="19"/>
    <x v="6141"/>
  </r>
  <r>
    <s v="September"/>
    <x v="3"/>
    <n v="1"/>
    <b v="0"/>
    <s v="Medium"/>
    <n v="29"/>
    <x v="6142"/>
  </r>
  <r>
    <s v="December"/>
    <x v="3"/>
    <n v="1"/>
    <b v="0"/>
    <s v="Medium"/>
    <n v="37"/>
    <x v="6143"/>
  </r>
  <r>
    <s v="December"/>
    <x v="3"/>
    <n v="1"/>
    <b v="0"/>
    <s v="Medium"/>
    <n v="42"/>
    <x v="6144"/>
  </r>
  <r>
    <s v="April"/>
    <x v="1"/>
    <n v="2"/>
    <b v="0"/>
    <s v="High"/>
    <n v="4"/>
    <x v="6145"/>
  </r>
  <r>
    <s v="September"/>
    <x v="2"/>
    <n v="1"/>
    <b v="0"/>
    <s v="High"/>
    <n v="40"/>
    <x v="6146"/>
  </r>
  <r>
    <s v="April"/>
    <x v="3"/>
    <n v="1"/>
    <b v="0"/>
    <s v="Medium"/>
    <n v="18"/>
    <x v="6147"/>
  </r>
  <r>
    <s v="May"/>
    <x v="1"/>
    <n v="2"/>
    <b v="0"/>
    <s v="High"/>
    <n v="47"/>
    <x v="6148"/>
  </r>
  <r>
    <s v="February"/>
    <x v="0"/>
    <n v="2"/>
    <b v="0"/>
    <s v="Medium"/>
    <n v="44"/>
    <x v="6149"/>
  </r>
  <r>
    <s v="September"/>
    <x v="0"/>
    <n v="2"/>
    <b v="0"/>
    <s v="Medium"/>
    <n v="44"/>
    <x v="6150"/>
  </r>
  <r>
    <s v="September"/>
    <x v="0"/>
    <n v="1"/>
    <b v="0"/>
    <s v="Medium"/>
    <n v="8"/>
    <x v="6151"/>
  </r>
  <r>
    <s v="January"/>
    <x v="3"/>
    <n v="2"/>
    <b v="0"/>
    <s v="Not Specified"/>
    <n v="42"/>
    <x v="6152"/>
  </r>
  <r>
    <s v="November"/>
    <x v="0"/>
    <n v="1"/>
    <b v="0"/>
    <s v="Medium"/>
    <n v="27"/>
    <x v="6153"/>
  </r>
  <r>
    <s v="November"/>
    <x v="0"/>
    <n v="2"/>
    <b v="0"/>
    <s v="Medium"/>
    <n v="20"/>
    <x v="6154"/>
  </r>
  <r>
    <s v="July"/>
    <x v="2"/>
    <n v="5"/>
    <b v="0"/>
    <s v="low"/>
    <n v="14"/>
    <x v="6155"/>
  </r>
  <r>
    <s v="February"/>
    <x v="0"/>
    <n v="2"/>
    <b v="0"/>
    <s v="High"/>
    <n v="45"/>
    <x v="6156"/>
  </r>
  <r>
    <s v="February"/>
    <x v="0"/>
    <n v="1"/>
    <b v="0"/>
    <s v="High"/>
    <n v="45"/>
    <x v="6157"/>
  </r>
  <r>
    <s v="May"/>
    <x v="0"/>
    <n v="1"/>
    <b v="0"/>
    <s v="High"/>
    <n v="50"/>
    <x v="6158"/>
  </r>
  <r>
    <s v="May"/>
    <x v="0"/>
    <n v="2"/>
    <b v="0"/>
    <s v="High"/>
    <n v="18"/>
    <x v="6159"/>
  </r>
  <r>
    <s v="April"/>
    <x v="0"/>
    <n v="1"/>
    <b v="0"/>
    <s v="High"/>
    <n v="31"/>
    <x v="6160"/>
  </r>
  <r>
    <s v="March"/>
    <x v="3"/>
    <n v="2"/>
    <b v="0"/>
    <s v="Medium"/>
    <n v="6"/>
    <x v="6161"/>
  </r>
  <r>
    <s v="October"/>
    <x v="3"/>
    <n v="2"/>
    <b v="0"/>
    <s v="Critical"/>
    <n v="25"/>
    <x v="6162"/>
  </r>
  <r>
    <s v="October"/>
    <x v="3"/>
    <n v="1"/>
    <b v="0"/>
    <s v="Critical"/>
    <n v="24"/>
    <x v="6163"/>
  </r>
  <r>
    <s v="October"/>
    <x v="1"/>
    <n v="3"/>
    <b v="0"/>
    <s v="Critical"/>
    <n v="40"/>
    <x v="6164"/>
  </r>
  <r>
    <s v="October"/>
    <x v="1"/>
    <n v="2"/>
    <b v="0"/>
    <s v="Critical"/>
    <n v="14"/>
    <x v="6165"/>
  </r>
  <r>
    <s v="October"/>
    <x v="1"/>
    <n v="2"/>
    <b v="0"/>
    <s v="Critical"/>
    <n v="8"/>
    <x v="6166"/>
  </r>
  <r>
    <s v="October"/>
    <x v="1"/>
    <n v="0"/>
    <s v="FREE DELIVERY"/>
    <s v="Critical"/>
    <n v="23"/>
    <x v="6167"/>
  </r>
  <r>
    <s v="October"/>
    <x v="1"/>
    <n v="1"/>
    <b v="0"/>
    <s v="Critical"/>
    <n v="19"/>
    <x v="6168"/>
  </r>
  <r>
    <s v="January"/>
    <x v="3"/>
    <n v="1"/>
    <b v="0"/>
    <s v="Critical"/>
    <n v="17"/>
    <x v="6169"/>
  </r>
  <r>
    <s v="April"/>
    <x v="2"/>
    <n v="1"/>
    <b v="0"/>
    <s v="Medium"/>
    <n v="44"/>
    <x v="6170"/>
  </r>
  <r>
    <s v="April"/>
    <x v="2"/>
    <n v="2"/>
    <b v="0"/>
    <s v="Medium"/>
    <n v="26"/>
    <x v="6171"/>
  </r>
  <r>
    <s v="January"/>
    <x v="3"/>
    <n v="1"/>
    <b v="0"/>
    <s v="Not Specified"/>
    <n v="27"/>
    <x v="6172"/>
  </r>
  <r>
    <s v="January"/>
    <x v="3"/>
    <n v="2"/>
    <b v="0"/>
    <s v="Not Specified"/>
    <n v="34"/>
    <x v="6173"/>
  </r>
  <r>
    <s v="May"/>
    <x v="1"/>
    <n v="0"/>
    <s v="FREE DELIVERY"/>
    <s v="Critical"/>
    <n v="1"/>
    <x v="6174"/>
  </r>
  <r>
    <s v="May"/>
    <x v="1"/>
    <n v="2"/>
    <b v="0"/>
    <s v="Critical"/>
    <n v="35"/>
    <x v="6175"/>
  </r>
  <r>
    <s v="May"/>
    <x v="1"/>
    <n v="2"/>
    <b v="0"/>
    <s v="Critical"/>
    <n v="26"/>
    <x v="6176"/>
  </r>
  <r>
    <s v="February"/>
    <x v="0"/>
    <n v="2"/>
    <b v="0"/>
    <s v="Critical"/>
    <n v="3"/>
    <x v="6177"/>
  </r>
  <r>
    <s v="February"/>
    <x v="3"/>
    <n v="3"/>
    <b v="0"/>
    <s v="Medium"/>
    <n v="38"/>
    <x v="6178"/>
  </r>
  <r>
    <s v="January"/>
    <x v="3"/>
    <n v="2"/>
    <b v="0"/>
    <s v="Critical"/>
    <n v="14"/>
    <x v="6179"/>
  </r>
  <r>
    <s v="October"/>
    <x v="1"/>
    <n v="3"/>
    <b v="0"/>
    <s v="Medium"/>
    <n v="16"/>
    <x v="6180"/>
  </r>
  <r>
    <s v="August"/>
    <x v="1"/>
    <n v="2"/>
    <b v="0"/>
    <s v="High"/>
    <n v="45"/>
    <x v="6181"/>
  </r>
  <r>
    <s v="February"/>
    <x v="2"/>
    <n v="1"/>
    <b v="0"/>
    <s v="High"/>
    <n v="4"/>
    <x v="6182"/>
  </r>
  <r>
    <s v="March"/>
    <x v="3"/>
    <n v="2"/>
    <b v="0"/>
    <s v="Not Specified"/>
    <n v="3"/>
    <x v="6183"/>
  </r>
  <r>
    <s v="March"/>
    <x v="3"/>
    <n v="2"/>
    <b v="0"/>
    <s v="Not Specified"/>
    <n v="20"/>
    <x v="6184"/>
  </r>
  <r>
    <s v="March"/>
    <x v="3"/>
    <n v="0"/>
    <s v="FREE DELIVERY"/>
    <s v="Not Specified"/>
    <n v="15"/>
    <x v="6185"/>
  </r>
  <r>
    <s v="November"/>
    <x v="2"/>
    <n v="0"/>
    <s v="FREE DELIVERY"/>
    <s v="low"/>
    <n v="26"/>
    <x v="6186"/>
  </r>
  <r>
    <s v="April"/>
    <x v="2"/>
    <n v="1"/>
    <b v="0"/>
    <s v="Not Specified"/>
    <n v="42"/>
    <x v="6187"/>
  </r>
  <r>
    <s v="August"/>
    <x v="3"/>
    <n v="1"/>
    <b v="0"/>
    <s v="Critical"/>
    <n v="1"/>
    <x v="6188"/>
  </r>
  <r>
    <s v="August"/>
    <x v="3"/>
    <n v="2"/>
    <b v="0"/>
    <s v="Critical"/>
    <n v="45"/>
    <x v="6189"/>
  </r>
  <r>
    <s v="September"/>
    <x v="2"/>
    <n v="2"/>
    <b v="0"/>
    <s v="Critical"/>
    <n v="37"/>
    <x v="6190"/>
  </r>
  <r>
    <s v="November"/>
    <x v="3"/>
    <n v="3"/>
    <b v="0"/>
    <s v="Medium"/>
    <n v="30"/>
    <x v="6191"/>
  </r>
  <r>
    <s v="October"/>
    <x v="0"/>
    <n v="2"/>
    <b v="0"/>
    <s v="Medium"/>
    <n v="35"/>
    <x v="6192"/>
  </r>
  <r>
    <s v="May"/>
    <x v="3"/>
    <n v="0"/>
    <s v="FREE DELIVERY"/>
    <s v="low"/>
    <n v="30"/>
    <x v="6193"/>
  </r>
  <r>
    <s v="June"/>
    <x v="1"/>
    <n v="2"/>
    <b v="0"/>
    <s v="Not Specified"/>
    <n v="7"/>
    <x v="6194"/>
  </r>
  <r>
    <s v="April"/>
    <x v="3"/>
    <n v="2"/>
    <b v="0"/>
    <s v="low"/>
    <n v="38"/>
    <x v="6195"/>
  </r>
  <r>
    <s v="May"/>
    <x v="3"/>
    <n v="9"/>
    <b v="0"/>
    <s v="low"/>
    <n v="45"/>
    <x v="6196"/>
  </r>
  <r>
    <s v="April"/>
    <x v="1"/>
    <n v="2"/>
    <b v="0"/>
    <s v="low"/>
    <n v="27"/>
    <x v="6197"/>
  </r>
  <r>
    <s v="July"/>
    <x v="3"/>
    <n v="1"/>
    <b v="0"/>
    <s v="High"/>
    <n v="38"/>
    <x v="6198"/>
  </r>
  <r>
    <s v="July"/>
    <x v="3"/>
    <n v="2"/>
    <b v="0"/>
    <s v="High"/>
    <n v="32"/>
    <x v="800"/>
  </r>
  <r>
    <s v="March"/>
    <x v="0"/>
    <n v="5"/>
    <b v="0"/>
    <s v="low"/>
    <n v="5"/>
    <x v="6199"/>
  </r>
  <r>
    <s v="February"/>
    <x v="0"/>
    <n v="1"/>
    <b v="0"/>
    <s v="Medium"/>
    <n v="44"/>
    <x v="6200"/>
  </r>
  <r>
    <s v="February"/>
    <x v="0"/>
    <n v="2"/>
    <b v="0"/>
    <s v="Medium"/>
    <n v="30"/>
    <x v="6201"/>
  </r>
  <r>
    <s v="February"/>
    <x v="1"/>
    <n v="1"/>
    <b v="0"/>
    <s v="Medium"/>
    <n v="50"/>
    <x v="6202"/>
  </r>
  <r>
    <s v="November"/>
    <x v="3"/>
    <n v="1"/>
    <b v="0"/>
    <s v="Critical"/>
    <n v="25"/>
    <x v="6203"/>
  </r>
  <r>
    <s v="August"/>
    <x v="1"/>
    <n v="2"/>
    <b v="0"/>
    <s v="Medium"/>
    <n v="2"/>
    <x v="6204"/>
  </r>
  <r>
    <s v="August"/>
    <x v="1"/>
    <n v="1"/>
    <b v="0"/>
    <s v="Medium"/>
    <n v="10"/>
    <x v="6205"/>
  </r>
  <r>
    <s v="May"/>
    <x v="0"/>
    <n v="2"/>
    <b v="0"/>
    <s v="low"/>
    <n v="43"/>
    <x v="6206"/>
  </r>
  <r>
    <s v="May"/>
    <x v="0"/>
    <n v="5"/>
    <b v="0"/>
    <s v="low"/>
    <n v="21"/>
    <x v="6207"/>
  </r>
  <r>
    <s v="September"/>
    <x v="0"/>
    <n v="2"/>
    <b v="0"/>
    <s v="Not Specified"/>
    <n v="20"/>
    <x v="6208"/>
  </r>
  <r>
    <s v="September"/>
    <x v="0"/>
    <n v="0"/>
    <s v="FREE DELIVERY"/>
    <s v="Not Specified"/>
    <n v="34"/>
    <x v="6209"/>
  </r>
  <r>
    <s v="February"/>
    <x v="0"/>
    <n v="0"/>
    <s v="FREE DELIVERY"/>
    <s v="Critical"/>
    <n v="37"/>
    <x v="6210"/>
  </r>
  <r>
    <s v="February"/>
    <x v="0"/>
    <n v="2"/>
    <b v="0"/>
    <s v="Critical"/>
    <n v="24"/>
    <x v="6211"/>
  </r>
  <r>
    <s v="March"/>
    <x v="3"/>
    <n v="0"/>
    <s v="FREE DELIVERY"/>
    <s v="Not Specified"/>
    <n v="20"/>
    <x v="6212"/>
  </r>
  <r>
    <s v="March"/>
    <x v="3"/>
    <n v="3"/>
    <b v="0"/>
    <s v="Not Specified"/>
    <n v="29"/>
    <x v="6213"/>
  </r>
  <r>
    <s v="August"/>
    <x v="1"/>
    <n v="2"/>
    <b v="0"/>
    <s v="High"/>
    <n v="41"/>
    <x v="6214"/>
  </r>
  <r>
    <s v="May"/>
    <x v="2"/>
    <n v="1"/>
    <b v="0"/>
    <s v="Not Specified"/>
    <n v="15"/>
    <x v="6215"/>
  </r>
  <r>
    <s v="May"/>
    <x v="2"/>
    <n v="2"/>
    <b v="0"/>
    <s v="Not Specified"/>
    <n v="16"/>
    <x v="6216"/>
  </r>
  <r>
    <s v="December"/>
    <x v="3"/>
    <n v="4"/>
    <b v="0"/>
    <s v="low"/>
    <n v="48"/>
    <x v="6217"/>
  </r>
  <r>
    <s v="May"/>
    <x v="2"/>
    <n v="4"/>
    <b v="0"/>
    <s v="low"/>
    <n v="8"/>
    <x v="6218"/>
  </r>
  <r>
    <s v="May"/>
    <x v="2"/>
    <n v="5"/>
    <b v="0"/>
    <s v="low"/>
    <n v="13"/>
    <x v="6219"/>
  </r>
  <r>
    <s v="February"/>
    <x v="1"/>
    <n v="0"/>
    <s v="FREE DELIVERY"/>
    <s v="Not Specified"/>
    <n v="9"/>
    <x v="6220"/>
  </r>
  <r>
    <s v="September"/>
    <x v="2"/>
    <n v="1"/>
    <b v="0"/>
    <s v="Critical"/>
    <n v="39"/>
    <x v="6221"/>
  </r>
  <r>
    <s v="December"/>
    <x v="3"/>
    <n v="7"/>
    <b v="0"/>
    <s v="low"/>
    <n v="45"/>
    <x v="6222"/>
  </r>
  <r>
    <s v="May"/>
    <x v="0"/>
    <n v="3"/>
    <b v="0"/>
    <s v="Critical"/>
    <n v="47"/>
    <x v="6223"/>
  </r>
  <r>
    <s v="September"/>
    <x v="0"/>
    <n v="2"/>
    <b v="0"/>
    <s v="Not Specified"/>
    <n v="43"/>
    <x v="6224"/>
  </r>
  <r>
    <s v="September"/>
    <x v="0"/>
    <n v="3"/>
    <b v="0"/>
    <s v="Not Specified"/>
    <n v="27"/>
    <x v="6225"/>
  </r>
  <r>
    <s v="July"/>
    <x v="1"/>
    <n v="1"/>
    <b v="0"/>
    <s v="Not Specified"/>
    <n v="44"/>
    <x v="6226"/>
  </r>
  <r>
    <s v="July"/>
    <x v="1"/>
    <n v="2"/>
    <b v="0"/>
    <s v="Not Specified"/>
    <n v="17"/>
    <x v="6227"/>
  </r>
  <r>
    <s v="June"/>
    <x v="3"/>
    <n v="3"/>
    <b v="0"/>
    <s v="High"/>
    <n v="33"/>
    <x v="6228"/>
  </r>
  <r>
    <s v="March"/>
    <x v="3"/>
    <n v="0"/>
    <s v="FREE DELIVERY"/>
    <s v="Critical"/>
    <n v="15"/>
    <x v="6229"/>
  </r>
  <r>
    <s v="June"/>
    <x v="1"/>
    <n v="1"/>
    <b v="0"/>
    <s v="Medium"/>
    <n v="20"/>
    <x v="6230"/>
  </r>
  <r>
    <s v="November"/>
    <x v="2"/>
    <n v="5"/>
    <b v="0"/>
    <s v="low"/>
    <n v="23"/>
    <x v="6231"/>
  </r>
  <r>
    <s v="December"/>
    <x v="1"/>
    <n v="1"/>
    <b v="0"/>
    <s v="High"/>
    <n v="6"/>
    <x v="6232"/>
  </r>
  <r>
    <s v="July"/>
    <x v="2"/>
    <n v="1"/>
    <b v="0"/>
    <s v="Not Specified"/>
    <n v="24"/>
    <x v="6233"/>
  </r>
  <r>
    <s v="July"/>
    <x v="2"/>
    <n v="1"/>
    <b v="0"/>
    <s v="Not Specified"/>
    <n v="39"/>
    <x v="6234"/>
  </r>
  <r>
    <s v="July"/>
    <x v="2"/>
    <n v="3"/>
    <b v="0"/>
    <s v="Not Specified"/>
    <n v="30"/>
    <x v="6235"/>
  </r>
  <r>
    <s v="August"/>
    <x v="3"/>
    <n v="4"/>
    <b v="0"/>
    <s v="low"/>
    <n v="28"/>
    <x v="6236"/>
  </r>
  <r>
    <s v="November"/>
    <x v="1"/>
    <n v="1"/>
    <b v="0"/>
    <s v="Not Specified"/>
    <n v="26"/>
    <x v="6237"/>
  </r>
  <r>
    <s v="November"/>
    <x v="1"/>
    <n v="1"/>
    <b v="0"/>
    <s v="Not Specified"/>
    <n v="4"/>
    <x v="6238"/>
  </r>
  <r>
    <s v="November"/>
    <x v="0"/>
    <n v="5"/>
    <b v="0"/>
    <s v="low"/>
    <n v="23"/>
    <x v="6239"/>
  </r>
  <r>
    <s v="January"/>
    <x v="3"/>
    <n v="2"/>
    <b v="0"/>
    <s v="low"/>
    <n v="46"/>
    <x v="6240"/>
  </r>
  <r>
    <s v="January"/>
    <x v="3"/>
    <n v="4"/>
    <b v="0"/>
    <s v="low"/>
    <n v="6"/>
    <x v="1635"/>
  </r>
  <r>
    <s v="November"/>
    <x v="0"/>
    <n v="2"/>
    <b v="0"/>
    <s v="High"/>
    <n v="13"/>
    <x v="6241"/>
  </r>
  <r>
    <s v="September"/>
    <x v="0"/>
    <n v="1"/>
    <b v="0"/>
    <s v="Not Specified"/>
    <n v="48"/>
    <x v="6242"/>
  </r>
  <r>
    <s v="December"/>
    <x v="0"/>
    <n v="1"/>
    <b v="0"/>
    <s v="Medium"/>
    <n v="4"/>
    <x v="6243"/>
  </r>
  <r>
    <s v="June"/>
    <x v="1"/>
    <n v="3"/>
    <b v="0"/>
    <s v="High"/>
    <n v="18"/>
    <x v="6244"/>
  </r>
  <r>
    <s v="August"/>
    <x v="1"/>
    <n v="9"/>
    <b v="0"/>
    <s v="low"/>
    <n v="12"/>
    <x v="6245"/>
  </r>
  <r>
    <s v="November"/>
    <x v="0"/>
    <n v="7"/>
    <b v="0"/>
    <s v="low"/>
    <n v="5"/>
    <x v="6246"/>
  </r>
  <r>
    <s v="November"/>
    <x v="0"/>
    <n v="4"/>
    <b v="0"/>
    <s v="low"/>
    <n v="1"/>
    <x v="6247"/>
  </r>
  <r>
    <s v="January"/>
    <x v="1"/>
    <n v="1"/>
    <b v="0"/>
    <s v="Critical"/>
    <n v="23"/>
    <x v="6248"/>
  </r>
  <r>
    <s v="October"/>
    <x v="2"/>
    <n v="4"/>
    <b v="0"/>
    <s v="low"/>
    <n v="46"/>
    <x v="6249"/>
  </r>
  <r>
    <s v="January"/>
    <x v="2"/>
    <n v="22"/>
    <b v="0"/>
    <s v="low"/>
    <n v="25"/>
    <x v="6250"/>
  </r>
  <r>
    <s v="December"/>
    <x v="0"/>
    <n v="5"/>
    <b v="0"/>
    <s v="low"/>
    <n v="1"/>
    <x v="6251"/>
  </r>
  <r>
    <s v="June"/>
    <x v="2"/>
    <n v="0"/>
    <s v="FREE DELIVERY"/>
    <s v="Not Specified"/>
    <n v="16"/>
    <x v="6252"/>
  </r>
  <r>
    <s v="June"/>
    <x v="2"/>
    <n v="1"/>
    <b v="0"/>
    <s v="Not Specified"/>
    <n v="50"/>
    <x v="6253"/>
  </r>
  <r>
    <s v="June"/>
    <x v="2"/>
    <n v="2"/>
    <b v="0"/>
    <s v="Not Specified"/>
    <n v="8"/>
    <x v="6254"/>
  </r>
  <r>
    <s v="October"/>
    <x v="2"/>
    <n v="2"/>
    <b v="0"/>
    <s v="High"/>
    <n v="40"/>
    <x v="6255"/>
  </r>
  <r>
    <s v="October"/>
    <x v="2"/>
    <n v="2"/>
    <b v="0"/>
    <s v="High"/>
    <n v="40"/>
    <x v="6256"/>
  </r>
  <r>
    <s v="September"/>
    <x v="3"/>
    <n v="2"/>
    <b v="0"/>
    <s v="Not Specified"/>
    <n v="41"/>
    <x v="6257"/>
  </r>
  <r>
    <s v="July"/>
    <x v="2"/>
    <n v="1"/>
    <b v="0"/>
    <s v="Medium"/>
    <n v="44"/>
    <x v="6258"/>
  </r>
  <r>
    <s v="December"/>
    <x v="1"/>
    <n v="0"/>
    <s v="FREE DELIVERY"/>
    <s v="Not Specified"/>
    <n v="45"/>
    <x v="6259"/>
  </r>
  <r>
    <s v="March"/>
    <x v="0"/>
    <n v="0"/>
    <s v="FREE DELIVERY"/>
    <s v="Medium"/>
    <n v="38"/>
    <x v="6260"/>
  </r>
  <r>
    <s v="March"/>
    <x v="0"/>
    <n v="1"/>
    <b v="0"/>
    <s v="Medium"/>
    <n v="22"/>
    <x v="6261"/>
  </r>
  <r>
    <s v="March"/>
    <x v="0"/>
    <n v="2"/>
    <b v="0"/>
    <s v="Medium"/>
    <n v="48"/>
    <x v="6262"/>
  </r>
  <r>
    <s v="February"/>
    <x v="0"/>
    <n v="1"/>
    <b v="0"/>
    <s v="High"/>
    <n v="26"/>
    <x v="6263"/>
  </r>
  <r>
    <s v="February"/>
    <x v="0"/>
    <n v="1"/>
    <b v="0"/>
    <s v="High"/>
    <n v="5"/>
    <x v="6264"/>
  </r>
  <r>
    <s v="October"/>
    <x v="1"/>
    <n v="2"/>
    <b v="0"/>
    <s v="Medium"/>
    <n v="14"/>
    <x v="6265"/>
  </r>
  <r>
    <s v="October"/>
    <x v="1"/>
    <n v="2"/>
    <b v="0"/>
    <s v="Medium"/>
    <n v="6"/>
    <x v="6266"/>
  </r>
  <r>
    <s v="October"/>
    <x v="1"/>
    <n v="2"/>
    <b v="0"/>
    <s v="Medium"/>
    <n v="50"/>
    <x v="6267"/>
  </r>
  <r>
    <s v="May"/>
    <x v="1"/>
    <n v="2"/>
    <b v="0"/>
    <s v="Medium"/>
    <n v="11"/>
    <x v="6268"/>
  </r>
  <r>
    <s v="May"/>
    <x v="3"/>
    <n v="1"/>
    <b v="0"/>
    <s v="Medium"/>
    <n v="6"/>
    <x v="6269"/>
  </r>
  <r>
    <s v="September"/>
    <x v="1"/>
    <n v="2"/>
    <b v="0"/>
    <s v="Not Specified"/>
    <n v="24"/>
    <x v="6270"/>
  </r>
  <r>
    <s v="September"/>
    <x v="0"/>
    <n v="2"/>
    <b v="0"/>
    <s v="High"/>
    <n v="34"/>
    <x v="3883"/>
  </r>
  <r>
    <s v="September"/>
    <x v="0"/>
    <n v="1"/>
    <b v="0"/>
    <s v="High"/>
    <n v="2"/>
    <x v="6271"/>
  </r>
  <r>
    <s v="June"/>
    <x v="3"/>
    <n v="5"/>
    <b v="0"/>
    <s v="low"/>
    <n v="7"/>
    <x v="6272"/>
  </r>
  <r>
    <s v="June"/>
    <x v="3"/>
    <n v="2"/>
    <b v="0"/>
    <s v="low"/>
    <n v="45"/>
    <x v="6273"/>
  </r>
  <r>
    <s v="September"/>
    <x v="2"/>
    <n v="4"/>
    <b v="0"/>
    <s v="low"/>
    <n v="11"/>
    <x v="6274"/>
  </r>
  <r>
    <s v="September"/>
    <x v="2"/>
    <n v="0"/>
    <s v="FREE DELIVERY"/>
    <s v="low"/>
    <n v="45"/>
    <x v="6275"/>
  </r>
  <r>
    <s v="October"/>
    <x v="3"/>
    <n v="1"/>
    <b v="0"/>
    <s v="Medium"/>
    <n v="18"/>
    <x v="6276"/>
  </r>
  <r>
    <s v="October"/>
    <x v="3"/>
    <n v="2"/>
    <b v="0"/>
    <s v="Medium"/>
    <n v="42"/>
    <x v="6277"/>
  </r>
  <r>
    <s v="December"/>
    <x v="2"/>
    <n v="1"/>
    <b v="0"/>
    <s v="High"/>
    <n v="40"/>
    <x v="6278"/>
  </r>
  <r>
    <s v="December"/>
    <x v="2"/>
    <n v="2"/>
    <b v="0"/>
    <s v="High"/>
    <n v="16"/>
    <x v="6279"/>
  </r>
  <r>
    <s v="December"/>
    <x v="2"/>
    <n v="2"/>
    <b v="0"/>
    <s v="High"/>
    <n v="49"/>
    <x v="6280"/>
  </r>
  <r>
    <s v="November"/>
    <x v="0"/>
    <n v="2"/>
    <b v="0"/>
    <s v="Medium"/>
    <n v="19"/>
    <x v="6281"/>
  </r>
  <r>
    <s v="August"/>
    <x v="1"/>
    <n v="0"/>
    <s v="FREE DELIVERY"/>
    <s v="High"/>
    <n v="28"/>
    <x v="6282"/>
  </r>
  <r>
    <s v="August"/>
    <x v="1"/>
    <n v="1"/>
    <b v="0"/>
    <s v="High"/>
    <n v="3"/>
    <x v="6283"/>
  </r>
  <r>
    <s v="April"/>
    <x v="1"/>
    <n v="2"/>
    <b v="0"/>
    <s v="High"/>
    <n v="4"/>
    <x v="6284"/>
  </r>
  <r>
    <s v="April"/>
    <x v="1"/>
    <n v="1"/>
    <b v="0"/>
    <s v="High"/>
    <n v="34"/>
    <x v="6285"/>
  </r>
  <r>
    <s v="May"/>
    <x v="0"/>
    <n v="1"/>
    <b v="0"/>
    <s v="High"/>
    <n v="31"/>
    <x v="6286"/>
  </r>
  <r>
    <s v="May"/>
    <x v="3"/>
    <n v="0"/>
    <s v="FREE DELIVERY"/>
    <s v="High"/>
    <n v="29"/>
    <x v="6287"/>
  </r>
  <r>
    <s v="September"/>
    <x v="2"/>
    <n v="2"/>
    <b v="0"/>
    <s v="Not Specified"/>
    <n v="7"/>
    <x v="6288"/>
  </r>
  <r>
    <s v="September"/>
    <x v="2"/>
    <n v="2"/>
    <b v="0"/>
    <s v="Not Specified"/>
    <n v="41"/>
    <x v="6289"/>
  </r>
  <r>
    <s v="October"/>
    <x v="3"/>
    <n v="0"/>
    <s v="FREE DELIVERY"/>
    <s v="low"/>
    <n v="2"/>
    <x v="6290"/>
  </r>
  <r>
    <s v="October"/>
    <x v="0"/>
    <n v="5"/>
    <b v="0"/>
    <s v="low"/>
    <n v="3"/>
    <x v="6291"/>
  </r>
  <r>
    <s v="December"/>
    <x v="1"/>
    <n v="1"/>
    <b v="0"/>
    <s v="High"/>
    <n v="27"/>
    <x v="6292"/>
  </r>
  <r>
    <s v="December"/>
    <x v="1"/>
    <n v="2"/>
    <b v="0"/>
    <s v="High"/>
    <n v="42"/>
    <x v="6293"/>
  </r>
  <r>
    <s v="September"/>
    <x v="1"/>
    <n v="2"/>
    <b v="0"/>
    <s v="Not Specified"/>
    <n v="30"/>
    <x v="6294"/>
  </r>
  <r>
    <s v="May"/>
    <x v="3"/>
    <n v="0"/>
    <s v="FREE DELIVERY"/>
    <s v="low"/>
    <n v="1"/>
    <x v="6295"/>
  </r>
  <r>
    <s v="July"/>
    <x v="3"/>
    <n v="2"/>
    <b v="0"/>
    <s v="Not Specified"/>
    <n v="29"/>
    <x v="6296"/>
  </r>
  <r>
    <s v="August"/>
    <x v="3"/>
    <n v="2"/>
    <b v="0"/>
    <s v="High"/>
    <n v="48"/>
    <x v="6297"/>
  </r>
  <r>
    <s v="June"/>
    <x v="2"/>
    <n v="2"/>
    <b v="0"/>
    <s v="Medium"/>
    <n v="50"/>
    <x v="4709"/>
  </r>
  <r>
    <s v="June"/>
    <x v="2"/>
    <n v="2"/>
    <b v="0"/>
    <s v="Medium"/>
    <n v="25"/>
    <x v="6298"/>
  </r>
  <r>
    <s v="June"/>
    <x v="0"/>
    <n v="2"/>
    <b v="0"/>
    <s v="Not Specified"/>
    <n v="38"/>
    <x v="6299"/>
  </r>
  <r>
    <s v="September"/>
    <x v="1"/>
    <n v="1"/>
    <b v="0"/>
    <s v="High"/>
    <n v="20"/>
    <x v="6300"/>
  </r>
  <r>
    <s v="June"/>
    <x v="0"/>
    <n v="0"/>
    <s v="FREE DELIVERY"/>
    <s v="High"/>
    <n v="31"/>
    <x v="4935"/>
  </r>
  <r>
    <s v="October"/>
    <x v="3"/>
    <n v="4"/>
    <b v="0"/>
    <s v="low"/>
    <n v="50"/>
    <x v="6301"/>
  </r>
  <r>
    <s v="April"/>
    <x v="3"/>
    <n v="1"/>
    <b v="0"/>
    <s v="Critical"/>
    <n v="41"/>
    <x v="6302"/>
  </r>
  <r>
    <s v="April"/>
    <x v="3"/>
    <n v="2"/>
    <b v="0"/>
    <s v="Critical"/>
    <n v="20"/>
    <x v="6303"/>
  </r>
  <r>
    <s v="September"/>
    <x v="2"/>
    <n v="1"/>
    <b v="0"/>
    <s v="Medium"/>
    <n v="39"/>
    <x v="6304"/>
  </r>
  <r>
    <s v="April"/>
    <x v="2"/>
    <n v="1"/>
    <b v="0"/>
    <s v="Not Specified"/>
    <n v="40"/>
    <x v="6305"/>
  </r>
  <r>
    <s v="April"/>
    <x v="2"/>
    <n v="2"/>
    <b v="0"/>
    <s v="Not Specified"/>
    <n v="23"/>
    <x v="2681"/>
  </r>
  <r>
    <s v="June"/>
    <x v="1"/>
    <n v="1"/>
    <b v="0"/>
    <s v="Critical"/>
    <n v="15"/>
    <x v="6306"/>
  </r>
  <r>
    <s v="January"/>
    <x v="0"/>
    <n v="1"/>
    <b v="0"/>
    <s v="Medium"/>
    <n v="26"/>
    <x v="4352"/>
  </r>
  <r>
    <s v="March"/>
    <x v="3"/>
    <n v="2"/>
    <b v="0"/>
    <s v="Critical"/>
    <n v="20"/>
    <x v="6307"/>
  </r>
  <r>
    <s v="March"/>
    <x v="3"/>
    <n v="2"/>
    <b v="0"/>
    <s v="Critical"/>
    <n v="2"/>
    <x v="6308"/>
  </r>
  <r>
    <s v="August"/>
    <x v="2"/>
    <n v="2"/>
    <b v="0"/>
    <s v="Medium"/>
    <n v="28"/>
    <x v="6309"/>
  </r>
  <r>
    <s v="August"/>
    <x v="1"/>
    <n v="3"/>
    <b v="0"/>
    <s v="Critical"/>
    <n v="28"/>
    <x v="6310"/>
  </r>
  <r>
    <s v="August"/>
    <x v="1"/>
    <n v="2"/>
    <b v="0"/>
    <s v="Critical"/>
    <n v="6"/>
    <x v="6311"/>
  </r>
  <r>
    <s v="August"/>
    <x v="1"/>
    <n v="1"/>
    <b v="0"/>
    <s v="Critical"/>
    <n v="17"/>
    <x v="6312"/>
  </r>
  <r>
    <s v="August"/>
    <x v="1"/>
    <n v="1"/>
    <b v="0"/>
    <s v="Critical"/>
    <n v="42"/>
    <x v="6313"/>
  </r>
  <r>
    <s v="August"/>
    <x v="1"/>
    <n v="3"/>
    <b v="0"/>
    <s v="Critical"/>
    <n v="12"/>
    <x v="6314"/>
  </r>
  <r>
    <s v="August"/>
    <x v="1"/>
    <n v="1"/>
    <b v="0"/>
    <s v="Critical"/>
    <n v="4"/>
    <x v="6315"/>
  </r>
  <r>
    <s v="August"/>
    <x v="1"/>
    <n v="2"/>
    <b v="0"/>
    <s v="Critical"/>
    <n v="39"/>
    <x v="6316"/>
  </r>
  <r>
    <s v="April"/>
    <x v="3"/>
    <n v="5"/>
    <b v="0"/>
    <s v="low"/>
    <n v="11"/>
    <x v="6317"/>
  </r>
  <r>
    <s v="April"/>
    <x v="3"/>
    <n v="7"/>
    <b v="0"/>
    <s v="low"/>
    <n v="21"/>
    <x v="6318"/>
  </r>
  <r>
    <s v="May"/>
    <x v="3"/>
    <n v="0"/>
    <s v="FREE DELIVERY"/>
    <s v="low"/>
    <n v="46"/>
    <x v="6319"/>
  </r>
  <r>
    <s v="May"/>
    <x v="3"/>
    <n v="7"/>
    <b v="0"/>
    <s v="low"/>
    <n v="45"/>
    <x v="6320"/>
  </r>
  <r>
    <s v="February"/>
    <x v="3"/>
    <n v="9"/>
    <b v="0"/>
    <s v="low"/>
    <n v="3"/>
    <x v="6321"/>
  </r>
  <r>
    <s v="February"/>
    <x v="3"/>
    <n v="4"/>
    <b v="0"/>
    <s v="low"/>
    <n v="34"/>
    <x v="6322"/>
  </r>
  <r>
    <s v="May"/>
    <x v="0"/>
    <n v="2"/>
    <b v="0"/>
    <s v="High"/>
    <n v="50"/>
    <x v="6323"/>
  </r>
  <r>
    <s v="February"/>
    <x v="2"/>
    <n v="2"/>
    <b v="0"/>
    <s v="High"/>
    <n v="12"/>
    <x v="6324"/>
  </r>
  <r>
    <s v="December"/>
    <x v="3"/>
    <n v="7"/>
    <b v="0"/>
    <s v="low"/>
    <n v="24"/>
    <x v="6325"/>
  </r>
  <r>
    <s v="July"/>
    <x v="3"/>
    <n v="2"/>
    <b v="0"/>
    <s v="Medium"/>
    <n v="42"/>
    <x v="6326"/>
  </r>
  <r>
    <s v="July"/>
    <x v="3"/>
    <n v="2"/>
    <b v="0"/>
    <s v="Medium"/>
    <n v="9"/>
    <x v="6327"/>
  </r>
  <r>
    <s v="September"/>
    <x v="3"/>
    <n v="0"/>
    <s v="FREE DELIVERY"/>
    <s v="Critical"/>
    <n v="1"/>
    <x v="2893"/>
  </r>
  <r>
    <s v="September"/>
    <x v="3"/>
    <n v="2"/>
    <b v="0"/>
    <s v="Critical"/>
    <n v="48"/>
    <x v="6328"/>
  </r>
  <r>
    <s v="February"/>
    <x v="1"/>
    <n v="2"/>
    <b v="0"/>
    <s v="Not Specified"/>
    <n v="38"/>
    <x v="6329"/>
  </r>
  <r>
    <s v="July"/>
    <x v="1"/>
    <n v="2"/>
    <b v="0"/>
    <s v="High"/>
    <n v="39"/>
    <x v="6330"/>
  </r>
  <r>
    <s v="July"/>
    <x v="1"/>
    <n v="1"/>
    <b v="0"/>
    <s v="High"/>
    <n v="49"/>
    <x v="6331"/>
  </r>
  <r>
    <s v="July"/>
    <x v="1"/>
    <n v="2"/>
    <b v="0"/>
    <s v="High"/>
    <n v="27"/>
    <x v="6332"/>
  </r>
  <r>
    <s v="August"/>
    <x v="1"/>
    <n v="1"/>
    <b v="0"/>
    <s v="High"/>
    <n v="27"/>
    <x v="6333"/>
  </r>
  <r>
    <s v="April"/>
    <x v="0"/>
    <n v="4"/>
    <b v="0"/>
    <s v="low"/>
    <n v="40"/>
    <x v="6334"/>
  </r>
  <r>
    <s v="April"/>
    <x v="0"/>
    <n v="4"/>
    <b v="0"/>
    <s v="low"/>
    <n v="46"/>
    <x v="6335"/>
  </r>
  <r>
    <s v="January"/>
    <x v="1"/>
    <n v="1"/>
    <b v="0"/>
    <s v="Medium"/>
    <n v="48"/>
    <x v="6336"/>
  </r>
  <r>
    <s v="January"/>
    <x v="1"/>
    <n v="2"/>
    <b v="0"/>
    <s v="Medium"/>
    <n v="30"/>
    <x v="6337"/>
  </r>
  <r>
    <s v="October"/>
    <x v="1"/>
    <n v="0"/>
    <s v="FREE DELIVERY"/>
    <s v="Not Specified"/>
    <n v="42"/>
    <x v="6338"/>
  </r>
  <r>
    <s v="July"/>
    <x v="3"/>
    <n v="1"/>
    <b v="0"/>
    <s v="Not Specified"/>
    <n v="42"/>
    <x v="6339"/>
  </r>
  <r>
    <s v="July"/>
    <x v="3"/>
    <n v="1"/>
    <b v="0"/>
    <s v="Not Specified"/>
    <n v="50"/>
    <x v="6340"/>
  </r>
  <r>
    <s v="October"/>
    <x v="1"/>
    <n v="1"/>
    <b v="0"/>
    <s v="Not Specified"/>
    <n v="7"/>
    <x v="6341"/>
  </r>
  <r>
    <s v="July"/>
    <x v="3"/>
    <n v="5"/>
    <b v="0"/>
    <s v="low"/>
    <n v="39"/>
    <x v="6342"/>
  </r>
  <r>
    <s v="August"/>
    <x v="0"/>
    <n v="2"/>
    <b v="0"/>
    <s v="High"/>
    <n v="48"/>
    <x v="6343"/>
  </r>
  <r>
    <s v="March"/>
    <x v="1"/>
    <n v="2"/>
    <b v="0"/>
    <s v="Not Specified"/>
    <n v="23"/>
    <x v="6344"/>
  </r>
  <r>
    <s v="March"/>
    <x v="1"/>
    <n v="1"/>
    <b v="0"/>
    <s v="Not Specified"/>
    <n v="11"/>
    <x v="6345"/>
  </r>
  <r>
    <s v="May"/>
    <x v="0"/>
    <n v="3"/>
    <b v="0"/>
    <s v="Critical"/>
    <n v="25"/>
    <x v="6346"/>
  </r>
  <r>
    <s v="November"/>
    <x v="3"/>
    <n v="1"/>
    <b v="0"/>
    <s v="Critical"/>
    <n v="16"/>
    <x v="6347"/>
  </r>
  <r>
    <s v="August"/>
    <x v="1"/>
    <n v="1"/>
    <b v="0"/>
    <s v="Medium"/>
    <n v="9"/>
    <x v="6348"/>
  </r>
  <r>
    <s v="September"/>
    <x v="1"/>
    <n v="1"/>
    <b v="0"/>
    <s v="Critical"/>
    <n v="3"/>
    <x v="6349"/>
  </r>
  <r>
    <s v="September"/>
    <x v="1"/>
    <n v="2"/>
    <b v="0"/>
    <s v="Critical"/>
    <n v="16"/>
    <x v="6104"/>
  </r>
  <r>
    <s v="April"/>
    <x v="1"/>
    <n v="1"/>
    <b v="0"/>
    <s v="Medium"/>
    <n v="29"/>
    <x v="6350"/>
  </r>
  <r>
    <s v="December"/>
    <x v="2"/>
    <n v="2"/>
    <b v="0"/>
    <s v="High"/>
    <n v="19"/>
    <x v="6351"/>
  </r>
  <r>
    <s v="October"/>
    <x v="0"/>
    <n v="7"/>
    <b v="0"/>
    <s v="low"/>
    <n v="9"/>
    <x v="6352"/>
  </r>
  <r>
    <s v="October"/>
    <x v="3"/>
    <n v="2"/>
    <b v="0"/>
    <s v="Not Specified"/>
    <n v="43"/>
    <x v="6353"/>
  </r>
  <r>
    <s v="September"/>
    <x v="0"/>
    <n v="3"/>
    <b v="0"/>
    <s v="Not Specified"/>
    <n v="11"/>
    <x v="6354"/>
  </r>
  <r>
    <s v="October"/>
    <x v="2"/>
    <n v="2"/>
    <b v="0"/>
    <s v="low"/>
    <n v="39"/>
    <x v="6355"/>
  </r>
  <r>
    <s v="July"/>
    <x v="0"/>
    <n v="1"/>
    <b v="0"/>
    <s v="Critical"/>
    <n v="2"/>
    <x v="6356"/>
  </r>
  <r>
    <s v="July"/>
    <x v="0"/>
    <n v="1"/>
    <b v="0"/>
    <s v="Critical"/>
    <n v="36"/>
    <x v="6357"/>
  </r>
  <r>
    <s v="July"/>
    <x v="0"/>
    <n v="0"/>
    <s v="FREE DELIVERY"/>
    <s v="Critical"/>
    <n v="7"/>
    <x v="6358"/>
  </r>
  <r>
    <s v="June"/>
    <x v="0"/>
    <n v="2"/>
    <b v="0"/>
    <s v="low"/>
    <n v="30"/>
    <x v="6359"/>
  </r>
  <r>
    <s v="August"/>
    <x v="2"/>
    <n v="7"/>
    <b v="0"/>
    <s v="low"/>
    <n v="30"/>
    <x v="6360"/>
  </r>
  <r>
    <s v="August"/>
    <x v="2"/>
    <n v="9"/>
    <b v="0"/>
    <s v="low"/>
    <n v="22"/>
    <x v="6361"/>
  </r>
  <r>
    <s v="March"/>
    <x v="3"/>
    <n v="1"/>
    <b v="0"/>
    <s v="Medium"/>
    <n v="44"/>
    <x v="6362"/>
  </r>
  <r>
    <s v="June"/>
    <x v="2"/>
    <n v="2"/>
    <b v="0"/>
    <s v="Critical"/>
    <n v="24"/>
    <x v="6363"/>
  </r>
  <r>
    <s v="August"/>
    <x v="1"/>
    <n v="1"/>
    <b v="0"/>
    <s v="Medium"/>
    <n v="50"/>
    <x v="6364"/>
  </r>
  <r>
    <s v="August"/>
    <x v="3"/>
    <n v="1"/>
    <b v="0"/>
    <s v="Not Specified"/>
    <n v="8"/>
    <x v="6365"/>
  </r>
  <r>
    <s v="May"/>
    <x v="3"/>
    <n v="2"/>
    <b v="0"/>
    <s v="Critical"/>
    <n v="43"/>
    <x v="6366"/>
  </r>
  <r>
    <s v="September"/>
    <x v="0"/>
    <n v="1"/>
    <b v="0"/>
    <s v="High"/>
    <n v="50"/>
    <x v="6367"/>
  </r>
  <r>
    <s v="May"/>
    <x v="1"/>
    <n v="2"/>
    <b v="0"/>
    <s v="High"/>
    <n v="39"/>
    <x v="6368"/>
  </r>
  <r>
    <s v="May"/>
    <x v="1"/>
    <n v="1"/>
    <b v="0"/>
    <s v="High"/>
    <n v="45"/>
    <x v="6369"/>
  </r>
  <r>
    <s v="July"/>
    <x v="2"/>
    <n v="1"/>
    <b v="0"/>
    <s v="Not Specified"/>
    <n v="21"/>
    <x v="6370"/>
  </r>
  <r>
    <s v="June"/>
    <x v="0"/>
    <n v="7"/>
    <b v="0"/>
    <s v="low"/>
    <n v="43"/>
    <x v="6371"/>
  </r>
  <r>
    <s v="June"/>
    <x v="0"/>
    <n v="4"/>
    <b v="0"/>
    <s v="low"/>
    <n v="9"/>
    <x v="6372"/>
  </r>
  <r>
    <s v="June"/>
    <x v="0"/>
    <n v="5"/>
    <b v="0"/>
    <s v="low"/>
    <n v="32"/>
    <x v="6373"/>
  </r>
  <r>
    <s v="May"/>
    <x v="3"/>
    <n v="2"/>
    <b v="0"/>
    <s v="High"/>
    <n v="34"/>
    <x v="6374"/>
  </r>
  <r>
    <s v="December"/>
    <x v="1"/>
    <n v="2"/>
    <b v="0"/>
    <s v="Not Specified"/>
    <n v="46"/>
    <x v="6375"/>
  </r>
  <r>
    <s v="August"/>
    <x v="1"/>
    <n v="2"/>
    <b v="0"/>
    <s v="High"/>
    <n v="9"/>
    <x v="6376"/>
  </r>
  <r>
    <s v="June"/>
    <x v="2"/>
    <n v="2"/>
    <b v="0"/>
    <s v="High"/>
    <n v="13"/>
    <x v="6377"/>
  </r>
  <r>
    <s v="December"/>
    <x v="0"/>
    <n v="4"/>
    <b v="0"/>
    <s v="low"/>
    <n v="13"/>
    <x v="6378"/>
  </r>
  <r>
    <s v="September"/>
    <x v="2"/>
    <n v="1"/>
    <b v="0"/>
    <s v="Not Specified"/>
    <n v="26"/>
    <x v="6379"/>
  </r>
  <r>
    <s v="November"/>
    <x v="1"/>
    <n v="2"/>
    <b v="0"/>
    <s v="High"/>
    <n v="42"/>
    <x v="6380"/>
  </r>
  <r>
    <s v="February"/>
    <x v="3"/>
    <n v="2"/>
    <b v="0"/>
    <s v="Medium"/>
    <n v="15"/>
    <x v="6381"/>
  </r>
  <r>
    <s v="November"/>
    <x v="1"/>
    <n v="2"/>
    <b v="0"/>
    <s v="Critical"/>
    <n v="37"/>
    <x v="6382"/>
  </r>
  <r>
    <s v="May"/>
    <x v="0"/>
    <n v="1"/>
    <b v="0"/>
    <s v="High"/>
    <n v="36"/>
    <x v="6383"/>
  </r>
  <r>
    <s v="May"/>
    <x v="0"/>
    <n v="2"/>
    <b v="0"/>
    <s v="High"/>
    <n v="49"/>
    <x v="6384"/>
  </r>
  <r>
    <s v="December"/>
    <x v="3"/>
    <n v="5"/>
    <b v="0"/>
    <s v="low"/>
    <n v="13"/>
    <x v="6385"/>
  </r>
  <r>
    <s v="December"/>
    <x v="3"/>
    <n v="7"/>
    <b v="0"/>
    <s v="low"/>
    <n v="15"/>
    <x v="6386"/>
  </r>
  <r>
    <s v="December"/>
    <x v="3"/>
    <n v="2"/>
    <b v="0"/>
    <s v="low"/>
    <n v="20"/>
    <x v="6387"/>
  </r>
  <r>
    <s v="November"/>
    <x v="2"/>
    <n v="2"/>
    <b v="0"/>
    <s v="Not Specified"/>
    <n v="18"/>
    <x v="6388"/>
  </r>
  <r>
    <s v="January"/>
    <x v="2"/>
    <n v="0"/>
    <s v="FREE DELIVERY"/>
    <s v="Not Specified"/>
    <n v="46"/>
    <x v="6389"/>
  </r>
  <r>
    <s v="January"/>
    <x v="1"/>
    <n v="1"/>
    <b v="0"/>
    <s v="Medium"/>
    <n v="6"/>
    <x v="6390"/>
  </r>
  <r>
    <s v="July"/>
    <x v="2"/>
    <n v="3"/>
    <b v="0"/>
    <s v="Medium"/>
    <n v="1"/>
    <x v="6391"/>
  </r>
  <r>
    <s v="July"/>
    <x v="2"/>
    <n v="2"/>
    <b v="0"/>
    <s v="Medium"/>
    <n v="20"/>
    <x v="6392"/>
  </r>
  <r>
    <s v="November"/>
    <x v="0"/>
    <n v="0"/>
    <s v="FREE DELIVERY"/>
    <s v="Not Specified"/>
    <n v="6"/>
    <x v="6393"/>
  </r>
  <r>
    <s v="November"/>
    <x v="0"/>
    <n v="2"/>
    <b v="0"/>
    <s v="Not Specified"/>
    <n v="50"/>
    <x v="6394"/>
  </r>
  <r>
    <s v="November"/>
    <x v="0"/>
    <n v="2"/>
    <b v="0"/>
    <s v="Not Specified"/>
    <n v="31"/>
    <x v="6395"/>
  </r>
  <r>
    <s v="August"/>
    <x v="1"/>
    <n v="0"/>
    <s v="FREE DELIVERY"/>
    <s v="low"/>
    <n v="38"/>
    <x v="6396"/>
  </r>
  <r>
    <s v="August"/>
    <x v="1"/>
    <n v="4"/>
    <b v="0"/>
    <s v="low"/>
    <n v="17"/>
    <x v="6397"/>
  </r>
  <r>
    <s v="June"/>
    <x v="1"/>
    <n v="1"/>
    <b v="0"/>
    <s v="High"/>
    <n v="5"/>
    <x v="4461"/>
  </r>
  <r>
    <s v="February"/>
    <x v="1"/>
    <n v="2"/>
    <b v="0"/>
    <s v="low"/>
    <n v="46"/>
    <x v="6398"/>
  </r>
  <r>
    <s v="February"/>
    <x v="1"/>
    <n v="4"/>
    <b v="0"/>
    <s v="low"/>
    <n v="50"/>
    <x v="6399"/>
  </r>
  <r>
    <s v="March"/>
    <x v="1"/>
    <n v="3"/>
    <b v="0"/>
    <s v="Critical"/>
    <n v="4"/>
    <x v="6400"/>
  </r>
  <r>
    <s v="February"/>
    <x v="1"/>
    <n v="0"/>
    <s v="FREE DELIVERY"/>
    <s v="Critical"/>
    <n v="21"/>
    <x v="6401"/>
  </r>
  <r>
    <s v="February"/>
    <x v="1"/>
    <n v="1"/>
    <b v="0"/>
    <s v="Critical"/>
    <n v="19"/>
    <x v="6402"/>
  </r>
  <r>
    <s v="November"/>
    <x v="2"/>
    <n v="1"/>
    <b v="0"/>
    <s v="Critical"/>
    <n v="26"/>
    <x v="6403"/>
  </r>
  <r>
    <s v="April"/>
    <x v="1"/>
    <n v="0"/>
    <s v="FREE DELIVERY"/>
    <s v="Critical"/>
    <n v="48"/>
    <x v="6404"/>
  </r>
  <r>
    <s v="May"/>
    <x v="2"/>
    <n v="1"/>
    <b v="0"/>
    <s v="Medium"/>
    <n v="28"/>
    <x v="6405"/>
  </r>
  <r>
    <s v="May"/>
    <x v="2"/>
    <n v="2"/>
    <b v="0"/>
    <s v="Medium"/>
    <n v="16"/>
    <x v="6406"/>
  </r>
  <r>
    <s v="January"/>
    <x v="1"/>
    <n v="1"/>
    <b v="0"/>
    <s v="Critical"/>
    <n v="27"/>
    <x v="6407"/>
  </r>
  <r>
    <s v="October"/>
    <x v="0"/>
    <n v="4"/>
    <b v="0"/>
    <s v="low"/>
    <n v="37"/>
    <x v="6408"/>
  </r>
  <r>
    <s v="March"/>
    <x v="0"/>
    <n v="1"/>
    <b v="0"/>
    <s v="Not Specified"/>
    <n v="19"/>
    <x v="6409"/>
  </r>
  <r>
    <s v="May"/>
    <x v="0"/>
    <n v="1"/>
    <b v="0"/>
    <s v="High"/>
    <n v="20"/>
    <x v="6410"/>
  </r>
  <r>
    <s v="October"/>
    <x v="3"/>
    <n v="7"/>
    <b v="0"/>
    <s v="low"/>
    <n v="4"/>
    <x v="6411"/>
  </r>
  <r>
    <s v="April"/>
    <x v="1"/>
    <n v="2"/>
    <b v="0"/>
    <s v="High"/>
    <n v="4"/>
    <x v="6412"/>
  </r>
  <r>
    <s v="June"/>
    <x v="2"/>
    <n v="1"/>
    <b v="0"/>
    <s v="Critical"/>
    <n v="39"/>
    <x v="6413"/>
  </r>
  <r>
    <s v="June"/>
    <x v="2"/>
    <n v="2"/>
    <b v="0"/>
    <s v="Critical"/>
    <n v="15"/>
    <x v="6414"/>
  </r>
  <r>
    <s v="June"/>
    <x v="3"/>
    <n v="1"/>
    <b v="0"/>
    <s v="High"/>
    <n v="11"/>
    <x v="6415"/>
  </r>
  <r>
    <s v="February"/>
    <x v="3"/>
    <n v="3"/>
    <b v="0"/>
    <s v="Medium"/>
    <n v="37"/>
    <x v="6416"/>
  </r>
  <r>
    <s v="April"/>
    <x v="2"/>
    <n v="1"/>
    <b v="0"/>
    <s v="Not Specified"/>
    <n v="49"/>
    <x v="6417"/>
  </r>
  <r>
    <s v="July"/>
    <x v="0"/>
    <n v="0"/>
    <s v="FREE DELIVERY"/>
    <s v="High"/>
    <n v="46"/>
    <x v="6418"/>
  </r>
  <r>
    <s v="May"/>
    <x v="1"/>
    <n v="2"/>
    <b v="0"/>
    <s v="Not Specified"/>
    <n v="5"/>
    <x v="6419"/>
  </r>
  <r>
    <s v="March"/>
    <x v="3"/>
    <n v="2"/>
    <b v="0"/>
    <s v="Critical"/>
    <n v="18"/>
    <x v="6420"/>
  </r>
  <r>
    <s v="August"/>
    <x v="1"/>
    <n v="4"/>
    <b v="0"/>
    <s v="low"/>
    <n v="11"/>
    <x v="6421"/>
  </r>
  <r>
    <s v="March"/>
    <x v="1"/>
    <n v="0"/>
    <s v="FREE DELIVERY"/>
    <s v="low"/>
    <n v="20"/>
    <x v="6422"/>
  </r>
  <r>
    <s v="May"/>
    <x v="2"/>
    <n v="1"/>
    <b v="0"/>
    <s v="Critical"/>
    <n v="43"/>
    <x v="6423"/>
  </r>
  <r>
    <s v="November"/>
    <x v="0"/>
    <n v="1"/>
    <b v="0"/>
    <s v="Medium"/>
    <n v="34"/>
    <x v="6424"/>
  </r>
  <r>
    <s v="November"/>
    <x v="2"/>
    <n v="1"/>
    <b v="0"/>
    <s v="Critical"/>
    <n v="30"/>
    <x v="6425"/>
  </r>
  <r>
    <s v="February"/>
    <x v="2"/>
    <n v="5"/>
    <b v="0"/>
    <s v="low"/>
    <n v="25"/>
    <x v="6426"/>
  </r>
  <r>
    <s v="December"/>
    <x v="0"/>
    <n v="2"/>
    <b v="0"/>
    <s v="Medium"/>
    <n v="11"/>
    <x v="6427"/>
  </r>
  <r>
    <s v="July"/>
    <x v="0"/>
    <n v="7"/>
    <b v="0"/>
    <s v="low"/>
    <n v="12"/>
    <x v="6428"/>
  </r>
  <r>
    <s v="April"/>
    <x v="0"/>
    <n v="4"/>
    <b v="0"/>
    <s v="low"/>
    <n v="39"/>
    <x v="6429"/>
  </r>
  <r>
    <s v="November"/>
    <x v="1"/>
    <n v="1"/>
    <b v="0"/>
    <s v="Critical"/>
    <n v="49"/>
    <x v="6430"/>
  </r>
  <r>
    <s v="May"/>
    <x v="3"/>
    <n v="2"/>
    <b v="0"/>
    <s v="Not Specified"/>
    <n v="12"/>
    <x v="6431"/>
  </r>
  <r>
    <s v="May"/>
    <x v="3"/>
    <n v="1"/>
    <b v="0"/>
    <s v="Not Specified"/>
    <n v="22"/>
    <x v="6432"/>
  </r>
  <r>
    <s v="May"/>
    <x v="3"/>
    <n v="2"/>
    <b v="0"/>
    <s v="Not Specified"/>
    <n v="2"/>
    <x v="6433"/>
  </r>
  <r>
    <s v="May"/>
    <x v="3"/>
    <n v="2"/>
    <b v="0"/>
    <s v="Not Specified"/>
    <n v="38"/>
    <x v="6434"/>
  </r>
  <r>
    <s v="January"/>
    <x v="2"/>
    <n v="2"/>
    <b v="0"/>
    <s v="Medium"/>
    <n v="17"/>
    <x v="6435"/>
  </r>
  <r>
    <s v="August"/>
    <x v="0"/>
    <n v="5"/>
    <b v="0"/>
    <s v="low"/>
    <n v="36"/>
    <x v="6436"/>
  </r>
  <r>
    <s v="December"/>
    <x v="0"/>
    <n v="2"/>
    <b v="0"/>
    <s v="Medium"/>
    <n v="34"/>
    <x v="6437"/>
  </r>
  <r>
    <s v="June"/>
    <x v="3"/>
    <n v="1"/>
    <b v="0"/>
    <s v="Not Specified"/>
    <n v="25"/>
    <x v="6438"/>
  </r>
  <r>
    <s v="June"/>
    <x v="3"/>
    <n v="1"/>
    <b v="0"/>
    <s v="Not Specified"/>
    <n v="44"/>
    <x v="6439"/>
  </r>
  <r>
    <s v="June"/>
    <x v="3"/>
    <n v="1"/>
    <b v="0"/>
    <s v="Not Specified"/>
    <n v="33"/>
    <x v="6440"/>
  </r>
  <r>
    <s v="May"/>
    <x v="3"/>
    <n v="1"/>
    <b v="0"/>
    <s v="High"/>
    <n v="25"/>
    <x v="6441"/>
  </r>
  <r>
    <s v="April"/>
    <x v="2"/>
    <n v="92"/>
    <b v="0"/>
    <s v="low"/>
    <n v="21"/>
    <x v="446"/>
  </r>
  <r>
    <s v="February"/>
    <x v="3"/>
    <n v="1"/>
    <b v="0"/>
    <s v="Medium"/>
    <n v="39"/>
    <x v="6442"/>
  </r>
  <r>
    <s v="February"/>
    <x v="3"/>
    <n v="2"/>
    <b v="0"/>
    <s v="Medium"/>
    <n v="3"/>
    <x v="6443"/>
  </r>
  <r>
    <s v="August"/>
    <x v="2"/>
    <n v="2"/>
    <b v="0"/>
    <s v="Medium"/>
    <n v="22"/>
    <x v="6444"/>
  </r>
  <r>
    <s v="November"/>
    <x v="2"/>
    <n v="0"/>
    <s v="FREE DELIVERY"/>
    <s v="low"/>
    <n v="17"/>
    <x v="6445"/>
  </r>
  <r>
    <s v="October"/>
    <x v="1"/>
    <n v="3"/>
    <b v="0"/>
    <s v="High"/>
    <n v="21"/>
    <x v="6446"/>
  </r>
  <r>
    <s v="October"/>
    <x v="1"/>
    <n v="2"/>
    <b v="0"/>
    <s v="High"/>
    <n v="39"/>
    <x v="6447"/>
  </r>
  <r>
    <s v="June"/>
    <x v="1"/>
    <n v="2"/>
    <b v="0"/>
    <s v="Medium"/>
    <n v="6"/>
    <x v="6448"/>
  </r>
  <r>
    <s v="June"/>
    <x v="1"/>
    <n v="1"/>
    <b v="0"/>
    <s v="Medium"/>
    <n v="42"/>
    <x v="6449"/>
  </r>
  <r>
    <s v="June"/>
    <x v="1"/>
    <n v="3"/>
    <b v="0"/>
    <s v="Medium"/>
    <n v="48"/>
    <x v="6450"/>
  </r>
  <r>
    <s v="December"/>
    <x v="3"/>
    <n v="2"/>
    <b v="0"/>
    <s v="High"/>
    <n v="47"/>
    <x v="6451"/>
  </r>
  <r>
    <s v="September"/>
    <x v="2"/>
    <n v="2"/>
    <b v="0"/>
    <s v="Medium"/>
    <n v="26"/>
    <x v="6452"/>
  </r>
  <r>
    <s v="September"/>
    <x v="2"/>
    <n v="2"/>
    <b v="0"/>
    <s v="Medium"/>
    <n v="10"/>
    <x v="6453"/>
  </r>
  <r>
    <s v="February"/>
    <x v="2"/>
    <n v="0"/>
    <s v="FREE DELIVERY"/>
    <s v="Not Specified"/>
    <n v="36"/>
    <x v="6454"/>
  </r>
  <r>
    <s v="February"/>
    <x v="2"/>
    <n v="0"/>
    <s v="FREE DELIVERY"/>
    <s v="Not Specified"/>
    <n v="10"/>
    <x v="6455"/>
  </r>
  <r>
    <s v="February"/>
    <x v="2"/>
    <n v="2"/>
    <b v="0"/>
    <s v="Not Specified"/>
    <n v="47"/>
    <x v="6456"/>
  </r>
  <r>
    <s v="October"/>
    <x v="0"/>
    <n v="0"/>
    <s v="FREE DELIVERY"/>
    <s v="Not Specified"/>
    <n v="38"/>
    <x v="6457"/>
  </r>
  <r>
    <s v="October"/>
    <x v="0"/>
    <n v="1"/>
    <b v="0"/>
    <s v="Not Specified"/>
    <n v="35"/>
    <x v="6458"/>
  </r>
  <r>
    <s v="April"/>
    <x v="1"/>
    <n v="2"/>
    <b v="0"/>
    <s v="High"/>
    <n v="23"/>
    <x v="6459"/>
  </r>
  <r>
    <s v="September"/>
    <x v="0"/>
    <n v="2"/>
    <b v="0"/>
    <s v="Critical"/>
    <n v="7"/>
    <x v="2339"/>
  </r>
  <r>
    <s v="September"/>
    <x v="2"/>
    <n v="2"/>
    <b v="0"/>
    <s v="low"/>
    <n v="7"/>
    <x v="6460"/>
  </r>
  <r>
    <s v="June"/>
    <x v="0"/>
    <n v="7"/>
    <b v="0"/>
    <s v="low"/>
    <n v="29"/>
    <x v="6461"/>
  </r>
  <r>
    <s v="September"/>
    <x v="2"/>
    <n v="3"/>
    <b v="0"/>
    <s v="Not Specified"/>
    <n v="14"/>
    <x v="6462"/>
  </r>
  <r>
    <s v="August"/>
    <x v="1"/>
    <n v="2"/>
    <b v="0"/>
    <s v="High"/>
    <n v="5"/>
    <x v="6463"/>
  </r>
  <r>
    <s v="May"/>
    <x v="0"/>
    <n v="2"/>
    <b v="0"/>
    <s v="low"/>
    <n v="6"/>
    <x v="6464"/>
  </r>
  <r>
    <s v="September"/>
    <x v="2"/>
    <n v="1"/>
    <b v="0"/>
    <s v="Medium"/>
    <n v="34"/>
    <x v="6465"/>
  </r>
  <r>
    <s v="September"/>
    <x v="2"/>
    <n v="0"/>
    <s v="FREE DELIVERY"/>
    <s v="Medium"/>
    <n v="32"/>
    <x v="6466"/>
  </r>
  <r>
    <s v="May"/>
    <x v="3"/>
    <n v="1"/>
    <b v="0"/>
    <s v="Not Specified"/>
    <n v="39"/>
    <x v="6467"/>
  </r>
  <r>
    <s v="April"/>
    <x v="3"/>
    <n v="1"/>
    <b v="0"/>
    <s v="Critical"/>
    <n v="25"/>
    <x v="6468"/>
  </r>
  <r>
    <s v="April"/>
    <x v="3"/>
    <n v="0"/>
    <s v="FREE DELIVERY"/>
    <s v="Critical"/>
    <n v="42"/>
    <x v="6469"/>
  </r>
  <r>
    <s v="May"/>
    <x v="3"/>
    <n v="3"/>
    <b v="0"/>
    <s v="High"/>
    <n v="25"/>
    <x v="6470"/>
  </r>
  <r>
    <s v="March"/>
    <x v="0"/>
    <n v="1"/>
    <b v="0"/>
    <s v="Medium"/>
    <n v="3"/>
    <x v="3802"/>
  </r>
  <r>
    <s v="May"/>
    <x v="2"/>
    <n v="1"/>
    <b v="0"/>
    <s v="Critical"/>
    <n v="34"/>
    <x v="6471"/>
  </r>
  <r>
    <s v="May"/>
    <x v="2"/>
    <n v="2"/>
    <b v="0"/>
    <s v="Critical"/>
    <n v="36"/>
    <x v="6472"/>
  </r>
  <r>
    <s v="November"/>
    <x v="2"/>
    <n v="1"/>
    <b v="0"/>
    <s v="Medium"/>
    <n v="41"/>
    <x v="6473"/>
  </r>
  <r>
    <s v="November"/>
    <x v="3"/>
    <n v="1"/>
    <b v="0"/>
    <s v="Medium"/>
    <n v="26"/>
    <x v="6474"/>
  </r>
  <r>
    <s v="February"/>
    <x v="0"/>
    <n v="1"/>
    <b v="0"/>
    <s v="High"/>
    <n v="12"/>
    <x v="6475"/>
  </r>
  <r>
    <s v="July"/>
    <x v="3"/>
    <n v="2"/>
    <b v="0"/>
    <s v="low"/>
    <n v="23"/>
    <x v="6476"/>
  </r>
  <r>
    <s v="July"/>
    <x v="2"/>
    <n v="5"/>
    <b v="0"/>
    <s v="low"/>
    <n v="6"/>
    <x v="6477"/>
  </r>
  <r>
    <s v="November"/>
    <x v="1"/>
    <n v="7"/>
    <b v="0"/>
    <s v="low"/>
    <n v="12"/>
    <x v="6478"/>
  </r>
  <r>
    <s v="December"/>
    <x v="2"/>
    <n v="2"/>
    <b v="0"/>
    <s v="Not Specified"/>
    <n v="38"/>
    <x v="6479"/>
  </r>
  <r>
    <s v="March"/>
    <x v="2"/>
    <n v="2"/>
    <b v="0"/>
    <s v="low"/>
    <n v="20"/>
    <x v="6480"/>
  </r>
  <r>
    <s v="May"/>
    <x v="0"/>
    <n v="1"/>
    <b v="0"/>
    <s v="Medium"/>
    <n v="14"/>
    <x v="6481"/>
  </r>
  <r>
    <s v="July"/>
    <x v="3"/>
    <n v="5"/>
    <b v="0"/>
    <s v="low"/>
    <n v="8"/>
    <x v="6482"/>
  </r>
  <r>
    <s v="July"/>
    <x v="3"/>
    <n v="9"/>
    <b v="0"/>
    <s v="low"/>
    <n v="26"/>
    <x v="3258"/>
  </r>
  <r>
    <s v="June"/>
    <x v="1"/>
    <n v="5"/>
    <b v="0"/>
    <s v="low"/>
    <n v="41"/>
    <x v="6483"/>
  </r>
  <r>
    <s v="February"/>
    <x v="2"/>
    <n v="6"/>
    <b v="0"/>
    <s v="low"/>
    <n v="43"/>
    <x v="6484"/>
  </r>
  <r>
    <s v="March"/>
    <x v="2"/>
    <n v="0"/>
    <s v="FREE DELIVERY"/>
    <s v="Not Specified"/>
    <n v="24"/>
    <x v="6485"/>
  </r>
  <r>
    <s v="January"/>
    <x v="2"/>
    <n v="2"/>
    <b v="0"/>
    <s v="Critical"/>
    <n v="48"/>
    <x v="6486"/>
  </r>
  <r>
    <s v="January"/>
    <x v="2"/>
    <n v="0"/>
    <s v="FREE DELIVERY"/>
    <s v="Critical"/>
    <n v="23"/>
    <x v="6487"/>
  </r>
  <r>
    <s v="March"/>
    <x v="1"/>
    <n v="1"/>
    <b v="0"/>
    <s v="Critical"/>
    <n v="18"/>
    <x v="6488"/>
  </r>
  <r>
    <s v="March"/>
    <x v="1"/>
    <n v="2"/>
    <b v="0"/>
    <s v="Critical"/>
    <n v="46"/>
    <x v="6489"/>
  </r>
  <r>
    <s v="July"/>
    <x v="2"/>
    <n v="2"/>
    <b v="0"/>
    <s v="Critical"/>
    <n v="28"/>
    <x v="6490"/>
  </r>
  <r>
    <s v="September"/>
    <x v="1"/>
    <n v="2"/>
    <b v="0"/>
    <s v="Not Specified"/>
    <n v="25"/>
    <x v="6491"/>
  </r>
  <r>
    <s v="December"/>
    <x v="1"/>
    <n v="2"/>
    <b v="0"/>
    <s v="Not Specified"/>
    <n v="30"/>
    <x v="6492"/>
  </r>
  <r>
    <s v="April"/>
    <x v="1"/>
    <n v="1"/>
    <b v="0"/>
    <s v="High"/>
    <n v="2"/>
    <x v="6493"/>
  </r>
  <r>
    <s v="December"/>
    <x v="1"/>
    <n v="2"/>
    <b v="0"/>
    <s v="Critical"/>
    <n v="4"/>
    <x v="6494"/>
  </r>
  <r>
    <s v="January"/>
    <x v="1"/>
    <n v="1"/>
    <b v="0"/>
    <s v="High"/>
    <n v="13"/>
    <x v="6495"/>
  </r>
  <r>
    <s v="August"/>
    <x v="3"/>
    <n v="1"/>
    <b v="0"/>
    <s v="Medium"/>
    <n v="44"/>
    <x v="6496"/>
  </r>
  <r>
    <s v="November"/>
    <x v="3"/>
    <n v="0"/>
    <s v="FREE DELIVERY"/>
    <s v="Critical"/>
    <n v="22"/>
    <x v="6497"/>
  </r>
  <r>
    <s v="November"/>
    <x v="3"/>
    <n v="2"/>
    <b v="0"/>
    <s v="Critical"/>
    <n v="45"/>
    <x v="6498"/>
  </r>
  <r>
    <s v="March"/>
    <x v="0"/>
    <n v="2"/>
    <b v="0"/>
    <s v="Not Specified"/>
    <n v="2"/>
    <x v="6499"/>
  </r>
  <r>
    <s v="March"/>
    <x v="2"/>
    <n v="3"/>
    <b v="0"/>
    <s v="Not Specified"/>
    <n v="24"/>
    <x v="6500"/>
  </r>
  <r>
    <s v="December"/>
    <x v="0"/>
    <n v="7"/>
    <b v="0"/>
    <s v="low"/>
    <n v="12"/>
    <x v="6501"/>
  </r>
  <r>
    <s v="July"/>
    <x v="1"/>
    <n v="7"/>
    <b v="0"/>
    <s v="low"/>
    <n v="20"/>
    <x v="6502"/>
  </r>
  <r>
    <s v="July"/>
    <x v="1"/>
    <n v="9"/>
    <b v="0"/>
    <s v="low"/>
    <n v="11"/>
    <x v="6503"/>
  </r>
  <r>
    <s v="April"/>
    <x v="0"/>
    <n v="2"/>
    <b v="0"/>
    <s v="low"/>
    <n v="32"/>
    <x v="6504"/>
  </r>
  <r>
    <s v="April"/>
    <x v="0"/>
    <n v="4"/>
    <b v="0"/>
    <s v="low"/>
    <n v="27"/>
    <x v="6505"/>
  </r>
  <r>
    <s v="April"/>
    <x v="0"/>
    <n v="2"/>
    <b v="0"/>
    <s v="low"/>
    <n v="12"/>
    <x v="6506"/>
  </r>
  <r>
    <s v="September"/>
    <x v="0"/>
    <n v="2"/>
    <b v="0"/>
    <s v="Not Specified"/>
    <n v="20"/>
    <x v="6507"/>
  </r>
  <r>
    <s v="September"/>
    <x v="2"/>
    <n v="2"/>
    <b v="0"/>
    <s v="Medium"/>
    <n v="3"/>
    <x v="6508"/>
  </r>
  <r>
    <s v="September"/>
    <x v="2"/>
    <n v="0"/>
    <s v="FREE DELIVERY"/>
    <s v="Medium"/>
    <n v="21"/>
    <x v="6509"/>
  </r>
  <r>
    <s v="June"/>
    <x v="3"/>
    <n v="5"/>
    <b v="0"/>
    <s v="low"/>
    <n v="37"/>
    <x v="6510"/>
  </r>
  <r>
    <s v="June"/>
    <x v="3"/>
    <n v="5"/>
    <b v="0"/>
    <s v="low"/>
    <n v="42"/>
    <x v="6511"/>
  </r>
  <r>
    <s v="June"/>
    <x v="3"/>
    <n v="2"/>
    <b v="0"/>
    <s v="low"/>
    <n v="11"/>
    <x v="6512"/>
  </r>
  <r>
    <s v="October"/>
    <x v="2"/>
    <n v="2"/>
    <b v="0"/>
    <s v="Medium"/>
    <n v="6"/>
    <x v="6513"/>
  </r>
  <r>
    <s v="October"/>
    <x v="2"/>
    <n v="1"/>
    <b v="0"/>
    <s v="Medium"/>
    <n v="21"/>
    <x v="6514"/>
  </r>
  <r>
    <s v="April"/>
    <x v="0"/>
    <n v="1"/>
    <b v="0"/>
    <s v="Critical"/>
    <n v="9"/>
    <x v="6515"/>
  </r>
  <r>
    <s v="September"/>
    <x v="2"/>
    <n v="2"/>
    <b v="0"/>
    <s v="low"/>
    <n v="6"/>
    <x v="6516"/>
  </r>
  <r>
    <s v="September"/>
    <x v="2"/>
    <n v="5"/>
    <b v="0"/>
    <s v="low"/>
    <n v="43"/>
    <x v="6517"/>
  </r>
  <r>
    <s v="July"/>
    <x v="0"/>
    <n v="2"/>
    <b v="0"/>
    <s v="High"/>
    <n v="42"/>
    <x v="6518"/>
  </r>
  <r>
    <s v="July"/>
    <x v="0"/>
    <n v="2"/>
    <b v="0"/>
    <s v="High"/>
    <n v="28"/>
    <x v="6519"/>
  </r>
  <r>
    <s v="January"/>
    <x v="2"/>
    <n v="0"/>
    <s v="FREE DELIVERY"/>
    <s v="low"/>
    <n v="26"/>
    <x v="6520"/>
  </r>
  <r>
    <s v="May"/>
    <x v="2"/>
    <n v="0"/>
    <s v="FREE DELIVERY"/>
    <s v="Critical"/>
    <n v="21"/>
    <x v="6521"/>
  </r>
  <r>
    <s v="May"/>
    <x v="1"/>
    <n v="2"/>
    <b v="0"/>
    <s v="Critical"/>
    <n v="16"/>
    <x v="6522"/>
  </r>
  <r>
    <s v="September"/>
    <x v="0"/>
    <n v="2"/>
    <b v="0"/>
    <s v="low"/>
    <n v="7"/>
    <x v="983"/>
  </r>
  <r>
    <s v="August"/>
    <x v="2"/>
    <n v="2"/>
    <b v="0"/>
    <s v="Not Specified"/>
    <n v="41"/>
    <x v="6523"/>
  </r>
  <r>
    <s v="August"/>
    <x v="2"/>
    <n v="1"/>
    <b v="0"/>
    <s v="Not Specified"/>
    <n v="6"/>
    <x v="3001"/>
  </r>
  <r>
    <s v="May"/>
    <x v="3"/>
    <n v="2"/>
    <b v="0"/>
    <s v="Medium"/>
    <n v="5"/>
    <x v="6524"/>
  </r>
  <r>
    <s v="January"/>
    <x v="1"/>
    <n v="1"/>
    <b v="0"/>
    <s v="High"/>
    <n v="46"/>
    <x v="6525"/>
  </r>
  <r>
    <s v="January"/>
    <x v="1"/>
    <n v="2"/>
    <b v="0"/>
    <s v="Medium"/>
    <n v="4"/>
    <x v="6526"/>
  </r>
  <r>
    <s v="January"/>
    <x v="3"/>
    <n v="1"/>
    <b v="0"/>
    <s v="Critical"/>
    <n v="4"/>
    <x v="6527"/>
  </r>
  <r>
    <s v="March"/>
    <x v="1"/>
    <n v="2"/>
    <b v="0"/>
    <s v="Not Specified"/>
    <n v="10"/>
    <x v="6528"/>
  </r>
  <r>
    <s v="April"/>
    <x v="1"/>
    <n v="2"/>
    <b v="0"/>
    <s v="Critical"/>
    <n v="9"/>
    <x v="6529"/>
  </r>
  <r>
    <s v="April"/>
    <x v="2"/>
    <n v="7"/>
    <b v="0"/>
    <s v="low"/>
    <n v="17"/>
    <x v="4342"/>
  </r>
  <r>
    <s v="April"/>
    <x v="2"/>
    <n v="2"/>
    <b v="0"/>
    <s v="low"/>
    <n v="12"/>
    <x v="6530"/>
  </r>
  <r>
    <s v="January"/>
    <x v="2"/>
    <n v="4"/>
    <b v="0"/>
    <s v="low"/>
    <n v="34"/>
    <x v="6531"/>
  </r>
  <r>
    <s v="March"/>
    <x v="0"/>
    <n v="2"/>
    <b v="0"/>
    <s v="Medium"/>
    <n v="16"/>
    <x v="6532"/>
  </r>
  <r>
    <s v="November"/>
    <x v="0"/>
    <n v="2"/>
    <b v="0"/>
    <s v="High"/>
    <n v="15"/>
    <x v="6533"/>
  </r>
  <r>
    <s v="November"/>
    <x v="0"/>
    <n v="2"/>
    <b v="0"/>
    <s v="High"/>
    <n v="47"/>
    <x v="6534"/>
  </r>
  <r>
    <s v="March"/>
    <x v="0"/>
    <n v="2"/>
    <b v="0"/>
    <s v="Medium"/>
    <n v="35"/>
    <x v="6535"/>
  </r>
  <r>
    <s v="March"/>
    <x v="0"/>
    <n v="2"/>
    <b v="0"/>
    <s v="Medium"/>
    <n v="15"/>
    <x v="6536"/>
  </r>
  <r>
    <s v="June"/>
    <x v="3"/>
    <n v="2"/>
    <b v="0"/>
    <s v="High"/>
    <n v="45"/>
    <x v="6537"/>
  </r>
  <r>
    <s v="September"/>
    <x v="3"/>
    <n v="2"/>
    <b v="0"/>
    <s v="Not Specified"/>
    <n v="22"/>
    <x v="6538"/>
  </r>
  <r>
    <s v="January"/>
    <x v="3"/>
    <n v="2"/>
    <b v="0"/>
    <s v="Critical"/>
    <n v="21"/>
    <x v="6539"/>
  </r>
  <r>
    <s v="January"/>
    <x v="3"/>
    <n v="3"/>
    <b v="0"/>
    <s v="Critical"/>
    <n v="27"/>
    <x v="1771"/>
  </r>
  <r>
    <s v="January"/>
    <x v="3"/>
    <n v="2"/>
    <b v="0"/>
    <s v="High"/>
    <n v="43"/>
    <x v="6540"/>
  </r>
  <r>
    <s v="November"/>
    <x v="0"/>
    <n v="0"/>
    <s v="FREE DELIVERY"/>
    <s v="low"/>
    <n v="15"/>
    <x v="6541"/>
  </r>
  <r>
    <s v="February"/>
    <x v="1"/>
    <n v="4"/>
    <b v="0"/>
    <s v="low"/>
    <n v="39"/>
    <x v="6542"/>
  </r>
  <r>
    <s v="August"/>
    <x v="2"/>
    <n v="7"/>
    <b v="0"/>
    <s v="low"/>
    <n v="15"/>
    <x v="6543"/>
  </r>
  <r>
    <s v="May"/>
    <x v="3"/>
    <n v="2"/>
    <b v="0"/>
    <s v="Medium"/>
    <n v="14"/>
    <x v="6544"/>
  </r>
  <r>
    <s v="June"/>
    <x v="3"/>
    <n v="2"/>
    <b v="0"/>
    <s v="High"/>
    <n v="28"/>
    <x v="6545"/>
  </r>
  <r>
    <s v="November"/>
    <x v="0"/>
    <n v="1"/>
    <b v="0"/>
    <s v="High"/>
    <n v="42"/>
    <x v="6546"/>
  </r>
  <r>
    <s v="November"/>
    <x v="0"/>
    <n v="1"/>
    <b v="0"/>
    <s v="High"/>
    <n v="44"/>
    <x v="6547"/>
  </r>
  <r>
    <s v="July"/>
    <x v="3"/>
    <n v="1"/>
    <b v="0"/>
    <s v="Not Specified"/>
    <n v="33"/>
    <x v="6548"/>
  </r>
  <r>
    <s v="July"/>
    <x v="3"/>
    <n v="1"/>
    <b v="0"/>
    <s v="Not Specified"/>
    <n v="8"/>
    <x v="6549"/>
  </r>
  <r>
    <s v="December"/>
    <x v="2"/>
    <n v="0"/>
    <s v="FREE DELIVERY"/>
    <s v="Medium"/>
    <n v="36"/>
    <x v="6550"/>
  </r>
  <r>
    <s v="August"/>
    <x v="0"/>
    <n v="2"/>
    <b v="0"/>
    <s v="Medium"/>
    <n v="38"/>
    <x v="6551"/>
  </r>
  <r>
    <s v="December"/>
    <x v="2"/>
    <n v="2"/>
    <b v="0"/>
    <s v="low"/>
    <n v="18"/>
    <x v="6552"/>
  </r>
  <r>
    <s v="December"/>
    <x v="2"/>
    <n v="0"/>
    <s v="FREE DELIVERY"/>
    <s v="low"/>
    <n v="31"/>
    <x v="6553"/>
  </r>
  <r>
    <s v="January"/>
    <x v="2"/>
    <n v="2"/>
    <b v="0"/>
    <s v="Critical"/>
    <n v="39"/>
    <x v="6554"/>
  </r>
  <r>
    <s v="January"/>
    <x v="2"/>
    <n v="2"/>
    <b v="0"/>
    <s v="Critical"/>
    <n v="5"/>
    <x v="6555"/>
  </r>
  <r>
    <s v="January"/>
    <x v="2"/>
    <n v="2"/>
    <b v="0"/>
    <s v="Critical"/>
    <n v="43"/>
    <x v="2624"/>
  </r>
  <r>
    <s v="September"/>
    <x v="3"/>
    <n v="1"/>
    <b v="0"/>
    <s v="Not Specified"/>
    <n v="16"/>
    <x v="6556"/>
  </r>
  <r>
    <s v="September"/>
    <x v="3"/>
    <n v="2"/>
    <b v="0"/>
    <s v="Not Specified"/>
    <n v="28"/>
    <x v="6557"/>
  </r>
  <r>
    <s v="September"/>
    <x v="3"/>
    <n v="2"/>
    <b v="0"/>
    <s v="Not Specified"/>
    <n v="46"/>
    <x v="6558"/>
  </r>
  <r>
    <s v="February"/>
    <x v="0"/>
    <n v="7"/>
    <b v="0"/>
    <s v="low"/>
    <n v="20"/>
    <x v="6559"/>
  </r>
  <r>
    <s v="November"/>
    <x v="0"/>
    <n v="1"/>
    <b v="0"/>
    <s v="Medium"/>
    <n v="6"/>
    <x v="6560"/>
  </r>
  <r>
    <s v="November"/>
    <x v="0"/>
    <n v="2"/>
    <b v="0"/>
    <s v="Medium"/>
    <n v="10"/>
    <x v="6561"/>
  </r>
  <r>
    <s v="May"/>
    <x v="3"/>
    <n v="5"/>
    <b v="0"/>
    <s v="low"/>
    <n v="19"/>
    <x v="6562"/>
  </r>
  <r>
    <s v="February"/>
    <x v="2"/>
    <n v="1"/>
    <b v="0"/>
    <s v="Medium"/>
    <n v="27"/>
    <x v="6563"/>
  </r>
  <r>
    <s v="April"/>
    <x v="3"/>
    <n v="1"/>
    <b v="0"/>
    <s v="Medium"/>
    <n v="36"/>
    <x v="6564"/>
  </r>
  <r>
    <s v="July"/>
    <x v="3"/>
    <n v="5"/>
    <b v="0"/>
    <s v="low"/>
    <n v="12"/>
    <x v="6565"/>
  </r>
  <r>
    <s v="October"/>
    <x v="2"/>
    <n v="4"/>
    <b v="0"/>
    <s v="low"/>
    <n v="49"/>
    <x v="6566"/>
  </r>
  <r>
    <s v="December"/>
    <x v="1"/>
    <n v="1"/>
    <b v="0"/>
    <s v="High"/>
    <n v="27"/>
    <x v="6567"/>
  </r>
  <r>
    <s v="November"/>
    <x v="3"/>
    <n v="1"/>
    <b v="0"/>
    <s v="Not Specified"/>
    <n v="10"/>
    <x v="6568"/>
  </r>
  <r>
    <s v="September"/>
    <x v="0"/>
    <n v="1"/>
    <b v="0"/>
    <s v="Critical"/>
    <n v="38"/>
    <x v="6569"/>
  </r>
  <r>
    <s v="October"/>
    <x v="0"/>
    <n v="2"/>
    <b v="0"/>
    <s v="Critical"/>
    <n v="50"/>
    <x v="6570"/>
  </r>
  <r>
    <s v="August"/>
    <x v="3"/>
    <n v="4"/>
    <b v="0"/>
    <s v="low"/>
    <n v="31"/>
    <x v="6571"/>
  </r>
  <r>
    <s v="August"/>
    <x v="3"/>
    <n v="0"/>
    <s v="FREE DELIVERY"/>
    <s v="low"/>
    <n v="12"/>
    <x v="6572"/>
  </r>
  <r>
    <s v="September"/>
    <x v="3"/>
    <n v="7"/>
    <b v="0"/>
    <s v="low"/>
    <n v="17"/>
    <x v="6573"/>
  </r>
  <r>
    <s v="May"/>
    <x v="2"/>
    <n v="9"/>
    <b v="0"/>
    <s v="low"/>
    <n v="45"/>
    <x v="6574"/>
  </r>
  <r>
    <s v="August"/>
    <x v="1"/>
    <n v="0"/>
    <s v="FREE DELIVERY"/>
    <s v="Medium"/>
    <n v="50"/>
    <x v="6575"/>
  </r>
  <r>
    <s v="September"/>
    <x v="0"/>
    <n v="2"/>
    <b v="0"/>
    <s v="High"/>
    <n v="13"/>
    <x v="6576"/>
  </r>
  <r>
    <s v="March"/>
    <x v="3"/>
    <n v="4"/>
    <b v="0"/>
    <s v="low"/>
    <n v="30"/>
    <x v="6577"/>
  </r>
  <r>
    <s v="April"/>
    <x v="3"/>
    <n v="1"/>
    <b v="0"/>
    <s v="Medium"/>
    <n v="30"/>
    <x v="6578"/>
  </r>
  <r>
    <s v="October"/>
    <x v="0"/>
    <n v="0"/>
    <s v="FREE DELIVERY"/>
    <s v="High"/>
    <n v="45"/>
    <x v="6579"/>
  </r>
  <r>
    <s v="October"/>
    <x v="0"/>
    <n v="0"/>
    <s v="FREE DELIVERY"/>
    <s v="High"/>
    <n v="15"/>
    <x v="6580"/>
  </r>
  <r>
    <s v="September"/>
    <x v="3"/>
    <n v="2"/>
    <b v="0"/>
    <s v="Medium"/>
    <n v="50"/>
    <x v="6581"/>
  </r>
  <r>
    <s v="July"/>
    <x v="0"/>
    <n v="7"/>
    <b v="0"/>
    <s v="low"/>
    <n v="5"/>
    <x v="6582"/>
  </r>
  <r>
    <s v="August"/>
    <x v="3"/>
    <n v="1"/>
    <b v="0"/>
    <s v="Critical"/>
    <n v="1"/>
    <x v="6583"/>
  </r>
  <r>
    <s v="August"/>
    <x v="3"/>
    <n v="1"/>
    <b v="0"/>
    <s v="Critical"/>
    <n v="9"/>
    <x v="6584"/>
  </r>
  <r>
    <s v="June"/>
    <x v="3"/>
    <n v="0"/>
    <s v="FREE DELIVERY"/>
    <s v="Not Specified"/>
    <n v="23"/>
    <x v="6585"/>
  </r>
  <r>
    <s v="September"/>
    <x v="0"/>
    <n v="1"/>
    <b v="0"/>
    <s v="Critical"/>
    <n v="7"/>
    <x v="6586"/>
  </r>
  <r>
    <s v="September"/>
    <x v="3"/>
    <n v="2"/>
    <b v="0"/>
    <s v="Not Specified"/>
    <n v="42"/>
    <x v="6587"/>
  </r>
  <r>
    <s v="June"/>
    <x v="0"/>
    <n v="2"/>
    <b v="0"/>
    <s v="High"/>
    <n v="13"/>
    <x v="6588"/>
  </r>
  <r>
    <s v="February"/>
    <x v="2"/>
    <n v="1"/>
    <b v="0"/>
    <s v="Medium"/>
    <n v="27"/>
    <x v="6589"/>
  </r>
  <r>
    <s v="December"/>
    <x v="2"/>
    <n v="5"/>
    <b v="0"/>
    <s v="low"/>
    <n v="45"/>
    <x v="6590"/>
  </r>
  <r>
    <s v="February"/>
    <x v="2"/>
    <n v="1"/>
    <b v="0"/>
    <s v="High"/>
    <n v="31"/>
    <x v="6591"/>
  </r>
  <r>
    <s v="February"/>
    <x v="2"/>
    <n v="1"/>
    <b v="0"/>
    <s v="High"/>
    <n v="42"/>
    <x v="6592"/>
  </r>
  <r>
    <s v="January"/>
    <x v="0"/>
    <n v="2"/>
    <b v="0"/>
    <s v="low"/>
    <n v="50"/>
    <x v="6593"/>
  </r>
  <r>
    <s v="December"/>
    <x v="0"/>
    <n v="0"/>
    <s v="FREE DELIVERY"/>
    <s v="low"/>
    <n v="29"/>
    <x v="6594"/>
  </r>
  <r>
    <s v="December"/>
    <x v="0"/>
    <n v="5"/>
    <b v="0"/>
    <s v="low"/>
    <n v="49"/>
    <x v="6595"/>
  </r>
  <r>
    <s v="November"/>
    <x v="3"/>
    <n v="1"/>
    <b v="0"/>
    <s v="Critical"/>
    <n v="46"/>
    <x v="6596"/>
  </r>
  <r>
    <s v="January"/>
    <x v="0"/>
    <n v="5"/>
    <b v="0"/>
    <s v="low"/>
    <n v="44"/>
    <x v="6597"/>
  </r>
  <r>
    <s v="November"/>
    <x v="2"/>
    <n v="1"/>
    <b v="0"/>
    <s v="High"/>
    <n v="49"/>
    <x v="6598"/>
  </r>
  <r>
    <s v="June"/>
    <x v="0"/>
    <n v="1"/>
    <b v="0"/>
    <s v="Medium"/>
    <n v="7"/>
    <x v="6599"/>
  </r>
  <r>
    <s v="June"/>
    <x v="0"/>
    <n v="1"/>
    <b v="0"/>
    <s v="Medium"/>
    <n v="21"/>
    <x v="6600"/>
  </r>
  <r>
    <s v="July"/>
    <x v="0"/>
    <n v="1"/>
    <b v="0"/>
    <s v="Not Specified"/>
    <n v="15"/>
    <x v="1426"/>
  </r>
  <r>
    <s v="February"/>
    <x v="1"/>
    <n v="1"/>
    <b v="0"/>
    <s v="Medium"/>
    <n v="2"/>
    <x v="6601"/>
  </r>
  <r>
    <s v="May"/>
    <x v="3"/>
    <n v="1"/>
    <b v="0"/>
    <s v="High"/>
    <n v="18"/>
    <x v="6602"/>
  </r>
  <r>
    <s v="May"/>
    <x v="3"/>
    <n v="2"/>
    <b v="0"/>
    <s v="High"/>
    <n v="16"/>
    <x v="6603"/>
  </r>
  <r>
    <s v="May"/>
    <x v="3"/>
    <n v="2"/>
    <b v="0"/>
    <s v="High"/>
    <n v="34"/>
    <x v="6604"/>
  </r>
  <r>
    <s v="August"/>
    <x v="3"/>
    <n v="2"/>
    <b v="0"/>
    <s v="Medium"/>
    <n v="23"/>
    <x v="6605"/>
  </r>
  <r>
    <s v="April"/>
    <x v="2"/>
    <n v="2"/>
    <b v="0"/>
    <s v="Critical"/>
    <n v="13"/>
    <x v="6606"/>
  </r>
  <r>
    <s v="April"/>
    <x v="2"/>
    <n v="1"/>
    <b v="0"/>
    <s v="Critical"/>
    <n v="16"/>
    <x v="6607"/>
  </r>
  <r>
    <s v="December"/>
    <x v="1"/>
    <n v="1"/>
    <b v="0"/>
    <s v="Not Specified"/>
    <n v="2"/>
    <x v="6608"/>
  </r>
  <r>
    <s v="December"/>
    <x v="1"/>
    <n v="0"/>
    <s v="FREE DELIVERY"/>
    <s v="Not Specified"/>
    <n v="42"/>
    <x v="6609"/>
  </r>
  <r>
    <s v="January"/>
    <x v="3"/>
    <n v="5"/>
    <b v="0"/>
    <s v="low"/>
    <n v="3"/>
    <x v="6610"/>
  </r>
  <r>
    <s v="January"/>
    <x v="3"/>
    <n v="0"/>
    <s v="FREE DELIVERY"/>
    <s v="low"/>
    <n v="13"/>
    <x v="6611"/>
  </r>
  <r>
    <s v="February"/>
    <x v="1"/>
    <n v="2"/>
    <b v="0"/>
    <s v="Critical"/>
    <n v="42"/>
    <x v="6612"/>
  </r>
  <r>
    <s v="July"/>
    <x v="1"/>
    <n v="2"/>
    <b v="0"/>
    <s v="High"/>
    <n v="28"/>
    <x v="6613"/>
  </r>
  <r>
    <s v="February"/>
    <x v="0"/>
    <n v="9"/>
    <b v="0"/>
    <s v="low"/>
    <n v="11"/>
    <x v="6614"/>
  </r>
  <r>
    <s v="March"/>
    <x v="1"/>
    <n v="2"/>
    <b v="0"/>
    <s v="High"/>
    <n v="24"/>
    <x v="6615"/>
  </r>
  <r>
    <s v="March"/>
    <x v="1"/>
    <n v="1"/>
    <b v="0"/>
    <s v="High"/>
    <n v="21"/>
    <x v="6616"/>
  </r>
  <r>
    <s v="May"/>
    <x v="0"/>
    <n v="0"/>
    <s v="FREE DELIVERY"/>
    <s v="Not Specified"/>
    <n v="47"/>
    <x v="6617"/>
  </r>
  <r>
    <s v="May"/>
    <x v="0"/>
    <n v="2"/>
    <b v="0"/>
    <s v="Not Specified"/>
    <n v="5"/>
    <x v="6618"/>
  </r>
  <r>
    <s v="May"/>
    <x v="0"/>
    <n v="2"/>
    <b v="0"/>
    <s v="Not Specified"/>
    <n v="40"/>
    <x v="6619"/>
  </r>
  <r>
    <s v="August"/>
    <x v="3"/>
    <n v="1"/>
    <b v="0"/>
    <s v="Critical"/>
    <n v="30"/>
    <x v="6620"/>
  </r>
  <r>
    <s v="February"/>
    <x v="2"/>
    <n v="2"/>
    <b v="0"/>
    <s v="Not Specified"/>
    <n v="39"/>
    <x v="6621"/>
  </r>
  <r>
    <s v="October"/>
    <x v="1"/>
    <n v="0"/>
    <s v="FREE DELIVERY"/>
    <s v="low"/>
    <n v="17"/>
    <x v="6622"/>
  </r>
  <r>
    <s v="May"/>
    <x v="1"/>
    <n v="1"/>
    <b v="0"/>
    <s v="Not Specified"/>
    <n v="6"/>
    <x v="6623"/>
  </r>
  <r>
    <s v="May"/>
    <x v="1"/>
    <n v="2"/>
    <b v="0"/>
    <s v="Not Specified"/>
    <n v="26"/>
    <x v="6624"/>
  </r>
  <r>
    <s v="September"/>
    <x v="0"/>
    <n v="0"/>
    <s v="FREE DELIVERY"/>
    <s v="low"/>
    <n v="48"/>
    <x v="6625"/>
  </r>
  <r>
    <s v="October"/>
    <x v="0"/>
    <n v="1"/>
    <b v="0"/>
    <s v="Medium"/>
    <n v="8"/>
    <x v="6626"/>
  </r>
  <r>
    <s v="October"/>
    <x v="0"/>
    <n v="2"/>
    <b v="0"/>
    <s v="Medium"/>
    <n v="8"/>
    <x v="6627"/>
  </r>
  <r>
    <s v="November"/>
    <x v="3"/>
    <n v="7"/>
    <b v="0"/>
    <s v="low"/>
    <n v="39"/>
    <x v="6628"/>
  </r>
  <r>
    <s v="December"/>
    <x v="3"/>
    <n v="2"/>
    <b v="0"/>
    <s v="Not Specified"/>
    <n v="13"/>
    <x v="6629"/>
  </r>
  <r>
    <s v="July"/>
    <x v="0"/>
    <n v="2"/>
    <b v="0"/>
    <s v="High"/>
    <n v="36"/>
    <x v="6630"/>
  </r>
  <r>
    <s v="November"/>
    <x v="0"/>
    <n v="5"/>
    <b v="0"/>
    <s v="low"/>
    <n v="35"/>
    <x v="6631"/>
  </r>
  <r>
    <s v="March"/>
    <x v="1"/>
    <n v="1"/>
    <b v="0"/>
    <s v="Critical"/>
    <n v="12"/>
    <x v="6632"/>
  </r>
  <r>
    <s v="March"/>
    <x v="1"/>
    <n v="2"/>
    <b v="0"/>
    <s v="Critical"/>
    <n v="34"/>
    <x v="6633"/>
  </r>
  <r>
    <s v="October"/>
    <x v="3"/>
    <n v="2"/>
    <b v="0"/>
    <s v="Not Specified"/>
    <n v="27"/>
    <x v="6634"/>
  </r>
  <r>
    <s v="October"/>
    <x v="3"/>
    <n v="2"/>
    <b v="0"/>
    <s v="Not Specified"/>
    <n v="4"/>
    <x v="6635"/>
  </r>
  <r>
    <s v="December"/>
    <x v="3"/>
    <n v="2"/>
    <b v="0"/>
    <s v="Not Specified"/>
    <n v="25"/>
    <x v="6636"/>
  </r>
  <r>
    <s v="March"/>
    <x v="3"/>
    <n v="1"/>
    <b v="0"/>
    <s v="High"/>
    <n v="27"/>
    <x v="6637"/>
  </r>
  <r>
    <s v="August"/>
    <x v="2"/>
    <n v="1"/>
    <b v="0"/>
    <s v="Critical"/>
    <n v="6"/>
    <x v="6638"/>
  </r>
  <r>
    <s v="February"/>
    <x v="2"/>
    <n v="5"/>
    <b v="0"/>
    <s v="low"/>
    <n v="50"/>
    <x v="6639"/>
  </r>
  <r>
    <s v="February"/>
    <x v="2"/>
    <n v="5"/>
    <b v="0"/>
    <s v="low"/>
    <n v="47"/>
    <x v="6640"/>
  </r>
  <r>
    <s v="May"/>
    <x v="0"/>
    <n v="1"/>
    <b v="0"/>
    <s v="High"/>
    <n v="33"/>
    <x v="6641"/>
  </r>
  <r>
    <s v="March"/>
    <x v="2"/>
    <n v="2"/>
    <b v="0"/>
    <s v="Not Specified"/>
    <n v="46"/>
    <x v="6642"/>
  </r>
  <r>
    <s v="October"/>
    <x v="1"/>
    <n v="2"/>
    <b v="0"/>
    <s v="High"/>
    <n v="3"/>
    <x v="3649"/>
  </r>
  <r>
    <s v="December"/>
    <x v="0"/>
    <n v="1"/>
    <b v="0"/>
    <s v="High"/>
    <n v="15"/>
    <x v="6643"/>
  </r>
  <r>
    <s v="December"/>
    <x v="0"/>
    <n v="2"/>
    <b v="0"/>
    <s v="Not Specified"/>
    <n v="42"/>
    <x v="6644"/>
  </r>
  <r>
    <s v="February"/>
    <x v="1"/>
    <n v="2"/>
    <b v="0"/>
    <s v="Not Specified"/>
    <n v="50"/>
    <x v="6645"/>
  </r>
  <r>
    <s v="October"/>
    <x v="1"/>
    <n v="1"/>
    <b v="0"/>
    <s v="Critical"/>
    <n v="28"/>
    <x v="6646"/>
  </r>
  <r>
    <s v="September"/>
    <x v="0"/>
    <n v="2"/>
    <b v="0"/>
    <s v="low"/>
    <n v="37"/>
    <x v="6647"/>
  </r>
  <r>
    <s v="October"/>
    <x v="0"/>
    <n v="1"/>
    <b v="0"/>
    <s v="Not Specified"/>
    <n v="31"/>
    <x v="6648"/>
  </r>
  <r>
    <s v="March"/>
    <x v="1"/>
    <n v="1"/>
    <b v="0"/>
    <s v="Not Specified"/>
    <n v="32"/>
    <x v="6649"/>
  </r>
  <r>
    <s v="March"/>
    <x v="1"/>
    <n v="2"/>
    <b v="0"/>
    <s v="Not Specified"/>
    <n v="50"/>
    <x v="6650"/>
  </r>
  <r>
    <s v="February"/>
    <x v="3"/>
    <n v="4"/>
    <b v="0"/>
    <s v="low"/>
    <n v="2"/>
    <x v="6651"/>
  </r>
  <r>
    <s v="April"/>
    <x v="3"/>
    <n v="1"/>
    <b v="0"/>
    <s v="High"/>
    <n v="32"/>
    <x v="6652"/>
  </r>
  <r>
    <s v="October"/>
    <x v="1"/>
    <n v="1"/>
    <b v="0"/>
    <s v="Critical"/>
    <n v="20"/>
    <x v="6653"/>
  </r>
  <r>
    <s v="May"/>
    <x v="1"/>
    <n v="1"/>
    <b v="0"/>
    <s v="Critical"/>
    <n v="21"/>
    <x v="6654"/>
  </r>
  <r>
    <s v="September"/>
    <x v="1"/>
    <n v="2"/>
    <b v="0"/>
    <s v="Medium"/>
    <n v="8"/>
    <x v="6655"/>
  </r>
  <r>
    <s v="January"/>
    <x v="1"/>
    <n v="4"/>
    <b v="0"/>
    <s v="low"/>
    <n v="25"/>
    <x v="6656"/>
  </r>
  <r>
    <s v="April"/>
    <x v="3"/>
    <n v="0"/>
    <s v="FREE DELIVERY"/>
    <s v="Not Specified"/>
    <n v="1"/>
    <x v="6657"/>
  </r>
  <r>
    <s v="September"/>
    <x v="3"/>
    <n v="7"/>
    <b v="0"/>
    <s v="low"/>
    <n v="5"/>
    <x v="6658"/>
  </r>
  <r>
    <s v="August"/>
    <x v="3"/>
    <n v="0"/>
    <s v="FREE DELIVERY"/>
    <s v="low"/>
    <n v="3"/>
    <x v="6659"/>
  </r>
  <r>
    <s v="May"/>
    <x v="1"/>
    <n v="9"/>
    <b v="0"/>
    <s v="low"/>
    <n v="25"/>
    <x v="6660"/>
  </r>
  <r>
    <s v="May"/>
    <x v="1"/>
    <n v="0"/>
    <s v="FREE DELIVERY"/>
    <s v="low"/>
    <n v="24"/>
    <x v="6661"/>
  </r>
  <r>
    <s v="December"/>
    <x v="0"/>
    <n v="0"/>
    <s v="FREE DELIVERY"/>
    <s v="Not Specified"/>
    <n v="2"/>
    <x v="3948"/>
  </r>
  <r>
    <s v="January"/>
    <x v="2"/>
    <n v="2"/>
    <b v="0"/>
    <s v="Not Specified"/>
    <n v="25"/>
    <x v="6662"/>
  </r>
  <r>
    <s v="February"/>
    <x v="3"/>
    <n v="2"/>
    <b v="0"/>
    <s v="High"/>
    <n v="7"/>
    <x v="6663"/>
  </r>
  <r>
    <s v="February"/>
    <x v="3"/>
    <n v="2"/>
    <b v="0"/>
    <s v="low"/>
    <n v="22"/>
    <x v="6664"/>
  </r>
  <r>
    <s v="August"/>
    <x v="1"/>
    <n v="0"/>
    <s v="FREE DELIVERY"/>
    <s v="High"/>
    <n v="43"/>
    <x v="6665"/>
  </r>
  <r>
    <s v="August"/>
    <x v="1"/>
    <n v="2"/>
    <b v="0"/>
    <s v="High"/>
    <n v="39"/>
    <x v="6666"/>
  </r>
  <r>
    <s v="September"/>
    <x v="3"/>
    <n v="3"/>
    <b v="0"/>
    <s v="High"/>
    <n v="31"/>
    <x v="2819"/>
  </r>
  <r>
    <s v="December"/>
    <x v="2"/>
    <n v="1"/>
    <b v="0"/>
    <s v="High"/>
    <n v="10"/>
    <x v="6667"/>
  </r>
  <r>
    <s v="July"/>
    <x v="2"/>
    <n v="4"/>
    <b v="0"/>
    <s v="low"/>
    <n v="3"/>
    <x v="6668"/>
  </r>
  <r>
    <s v="August"/>
    <x v="2"/>
    <n v="9"/>
    <b v="0"/>
    <s v="low"/>
    <n v="43"/>
    <x v="6669"/>
  </r>
  <r>
    <s v="January"/>
    <x v="3"/>
    <n v="1"/>
    <b v="0"/>
    <s v="High"/>
    <n v="1"/>
    <x v="6670"/>
  </r>
  <r>
    <s v="January"/>
    <x v="3"/>
    <n v="2"/>
    <b v="0"/>
    <s v="High"/>
    <n v="3"/>
    <x v="6671"/>
  </r>
  <r>
    <s v="November"/>
    <x v="1"/>
    <n v="1"/>
    <b v="0"/>
    <s v="High"/>
    <n v="3"/>
    <x v="6672"/>
  </r>
  <r>
    <s v="October"/>
    <x v="2"/>
    <n v="2"/>
    <b v="0"/>
    <s v="High"/>
    <n v="40"/>
    <x v="5621"/>
  </r>
  <r>
    <s v="September"/>
    <x v="2"/>
    <n v="1"/>
    <b v="0"/>
    <s v="High"/>
    <n v="23"/>
    <x v="6673"/>
  </r>
  <r>
    <s v="April"/>
    <x v="0"/>
    <n v="2"/>
    <b v="0"/>
    <s v="High"/>
    <n v="43"/>
    <x v="6270"/>
  </r>
  <r>
    <s v="March"/>
    <x v="3"/>
    <n v="2"/>
    <b v="0"/>
    <s v="Not Specified"/>
    <n v="10"/>
    <x v="6674"/>
  </r>
  <r>
    <s v="August"/>
    <x v="3"/>
    <n v="0"/>
    <s v="FREE DELIVERY"/>
    <s v="Not Specified"/>
    <n v="2"/>
    <x v="6675"/>
  </r>
  <r>
    <s v="November"/>
    <x v="0"/>
    <n v="2"/>
    <b v="0"/>
    <s v="Critical"/>
    <n v="39"/>
    <x v="6676"/>
  </r>
  <r>
    <s v="January"/>
    <x v="0"/>
    <n v="1"/>
    <b v="0"/>
    <s v="Critical"/>
    <n v="9"/>
    <x v="6477"/>
  </r>
  <r>
    <s v="January"/>
    <x v="2"/>
    <n v="17"/>
    <b v="0"/>
    <s v="Not Specified"/>
    <n v="45"/>
    <x v="6677"/>
  </r>
  <r>
    <s v="January"/>
    <x v="2"/>
    <n v="11"/>
    <b v="0"/>
    <s v="Not Specified"/>
    <n v="22"/>
    <x v="6678"/>
  </r>
  <r>
    <s v="January"/>
    <x v="2"/>
    <n v="28"/>
    <b v="0"/>
    <s v="Not Specified"/>
    <n v="35"/>
    <x v="6679"/>
  </r>
  <r>
    <s v="March"/>
    <x v="0"/>
    <n v="3"/>
    <b v="0"/>
    <s v="Not Specified"/>
    <n v="33"/>
    <x v="4637"/>
  </r>
  <r>
    <s v="August"/>
    <x v="1"/>
    <n v="5"/>
    <b v="0"/>
    <s v="low"/>
    <n v="35"/>
    <x v="6680"/>
  </r>
  <r>
    <s v="May"/>
    <x v="0"/>
    <n v="7"/>
    <b v="0"/>
    <s v="low"/>
    <n v="30"/>
    <x v="6681"/>
  </r>
  <r>
    <s v="August"/>
    <x v="0"/>
    <n v="7"/>
    <b v="0"/>
    <s v="low"/>
    <n v="33"/>
    <x v="6682"/>
  </r>
  <r>
    <s v="August"/>
    <x v="0"/>
    <n v="7"/>
    <b v="0"/>
    <s v="low"/>
    <n v="22"/>
    <x v="6683"/>
  </r>
  <r>
    <s v="July"/>
    <x v="0"/>
    <n v="2"/>
    <b v="0"/>
    <s v="Critical"/>
    <n v="35"/>
    <x v="6684"/>
  </r>
  <r>
    <s v="July"/>
    <x v="0"/>
    <n v="3"/>
    <b v="0"/>
    <s v="Critical"/>
    <n v="24"/>
    <x v="6685"/>
  </r>
  <r>
    <s v="December"/>
    <x v="1"/>
    <n v="3"/>
    <b v="0"/>
    <s v="Critical"/>
    <n v="26"/>
    <x v="6686"/>
  </r>
  <r>
    <s v="April"/>
    <x v="3"/>
    <n v="1"/>
    <b v="0"/>
    <s v="High"/>
    <n v="7"/>
    <x v="6687"/>
  </r>
  <r>
    <s v="August"/>
    <x v="0"/>
    <n v="0"/>
    <s v="FREE DELIVERY"/>
    <s v="Medium"/>
    <n v="32"/>
    <x v="6688"/>
  </r>
  <r>
    <s v="July"/>
    <x v="3"/>
    <n v="2"/>
    <b v="0"/>
    <s v="High"/>
    <n v="41"/>
    <x v="6689"/>
  </r>
  <r>
    <s v="November"/>
    <x v="2"/>
    <n v="2"/>
    <b v="0"/>
    <s v="Medium"/>
    <n v="33"/>
    <x v="6690"/>
  </r>
  <r>
    <s v="March"/>
    <x v="1"/>
    <n v="1"/>
    <b v="0"/>
    <s v="Medium"/>
    <n v="37"/>
    <x v="6691"/>
  </r>
  <r>
    <s v="June"/>
    <x v="2"/>
    <n v="4"/>
    <b v="0"/>
    <s v="low"/>
    <n v="5"/>
    <x v="6692"/>
  </r>
  <r>
    <s v="November"/>
    <x v="1"/>
    <n v="0"/>
    <s v="FREE DELIVERY"/>
    <s v="High"/>
    <n v="48"/>
    <x v="6693"/>
  </r>
  <r>
    <s v="May"/>
    <x v="3"/>
    <n v="1"/>
    <b v="0"/>
    <s v="Critical"/>
    <n v="17"/>
    <x v="6694"/>
  </r>
  <r>
    <s v="June"/>
    <x v="2"/>
    <n v="0"/>
    <s v="FREE DELIVERY"/>
    <s v="High"/>
    <n v="46"/>
    <x v="6695"/>
  </r>
  <r>
    <s v="February"/>
    <x v="2"/>
    <n v="2"/>
    <b v="0"/>
    <s v="Critical"/>
    <n v="39"/>
    <x v="6696"/>
  </r>
  <r>
    <s v="February"/>
    <x v="2"/>
    <n v="1"/>
    <b v="0"/>
    <s v="Critical"/>
    <n v="15"/>
    <x v="6697"/>
  </r>
  <r>
    <s v="July"/>
    <x v="0"/>
    <n v="1"/>
    <b v="0"/>
    <s v="Medium"/>
    <n v="18"/>
    <x v="6698"/>
  </r>
  <r>
    <s v="July"/>
    <x v="0"/>
    <n v="0"/>
    <s v="FREE DELIVERY"/>
    <s v="Medium"/>
    <n v="39"/>
    <x v="6699"/>
  </r>
  <r>
    <s v="February"/>
    <x v="2"/>
    <n v="2"/>
    <b v="0"/>
    <s v="Not Specified"/>
    <n v="24"/>
    <x v="6700"/>
  </r>
  <r>
    <s v="February"/>
    <x v="2"/>
    <n v="1"/>
    <b v="0"/>
    <s v="Not Specified"/>
    <n v="3"/>
    <x v="6701"/>
  </r>
  <r>
    <s v="February"/>
    <x v="2"/>
    <n v="0"/>
    <s v="FREE DELIVERY"/>
    <s v="Not Specified"/>
    <n v="38"/>
    <x v="6702"/>
  </r>
  <r>
    <s v="February"/>
    <x v="2"/>
    <n v="0"/>
    <s v="FREE DELIVERY"/>
    <s v="Not Specified"/>
    <n v="23"/>
    <x v="6703"/>
  </r>
  <r>
    <s v="January"/>
    <x v="2"/>
    <n v="1"/>
    <b v="0"/>
    <s v="Not Specified"/>
    <n v="9"/>
    <x v="6704"/>
  </r>
  <r>
    <s v="November"/>
    <x v="1"/>
    <n v="2"/>
    <b v="0"/>
    <s v="Not Specified"/>
    <n v="25"/>
    <x v="6705"/>
  </r>
  <r>
    <s v="November"/>
    <x v="1"/>
    <n v="1"/>
    <b v="0"/>
    <s v="Not Specified"/>
    <n v="21"/>
    <x v="6706"/>
  </r>
  <r>
    <s v="January"/>
    <x v="2"/>
    <n v="2"/>
    <b v="0"/>
    <s v="Not Specified"/>
    <n v="44"/>
    <x v="6707"/>
  </r>
  <r>
    <s v="December"/>
    <x v="2"/>
    <n v="1"/>
    <b v="0"/>
    <s v="High"/>
    <n v="23"/>
    <x v="6708"/>
  </r>
  <r>
    <s v="March"/>
    <x v="0"/>
    <n v="2"/>
    <b v="0"/>
    <s v="Medium"/>
    <n v="4"/>
    <x v="6709"/>
  </r>
  <r>
    <s v="February"/>
    <x v="3"/>
    <n v="2"/>
    <b v="0"/>
    <s v="Critical"/>
    <n v="2"/>
    <x v="6710"/>
  </r>
  <r>
    <s v="May"/>
    <x v="3"/>
    <n v="1"/>
    <b v="0"/>
    <s v="Critical"/>
    <n v="33"/>
    <x v="6711"/>
  </r>
  <r>
    <s v="May"/>
    <x v="3"/>
    <n v="1"/>
    <b v="0"/>
    <s v="Critical"/>
    <n v="1"/>
    <x v="6712"/>
  </r>
  <r>
    <s v="March"/>
    <x v="2"/>
    <n v="2"/>
    <b v="0"/>
    <s v="Critical"/>
    <n v="44"/>
    <x v="6713"/>
  </r>
  <r>
    <s v="July"/>
    <x v="1"/>
    <n v="1"/>
    <b v="0"/>
    <s v="Not Specified"/>
    <n v="4"/>
    <x v="6714"/>
  </r>
  <r>
    <s v="April"/>
    <x v="1"/>
    <n v="7"/>
    <b v="0"/>
    <s v="low"/>
    <n v="31"/>
    <x v="6715"/>
  </r>
  <r>
    <s v="April"/>
    <x v="1"/>
    <n v="7"/>
    <b v="0"/>
    <s v="low"/>
    <n v="40"/>
    <x v="6716"/>
  </r>
  <r>
    <s v="April"/>
    <x v="1"/>
    <n v="1"/>
    <b v="0"/>
    <s v="Medium"/>
    <n v="37"/>
    <x v="6717"/>
  </r>
  <r>
    <s v="April"/>
    <x v="0"/>
    <n v="0"/>
    <s v="FREE DELIVERY"/>
    <s v="low"/>
    <n v="46"/>
    <x v="6718"/>
  </r>
  <r>
    <s v="December"/>
    <x v="1"/>
    <n v="5"/>
    <b v="0"/>
    <s v="low"/>
    <n v="2"/>
    <x v="6719"/>
  </r>
  <r>
    <s v="December"/>
    <x v="2"/>
    <n v="1"/>
    <b v="0"/>
    <s v="Not Specified"/>
    <n v="20"/>
    <x v="6720"/>
  </r>
  <r>
    <s v="December"/>
    <x v="2"/>
    <n v="2"/>
    <b v="0"/>
    <s v="Not Specified"/>
    <n v="45"/>
    <x v="6721"/>
  </r>
  <r>
    <s v="December"/>
    <x v="2"/>
    <n v="2"/>
    <b v="0"/>
    <s v="Not Specified"/>
    <n v="4"/>
    <x v="6722"/>
  </r>
  <r>
    <s v="May"/>
    <x v="2"/>
    <n v="1"/>
    <b v="0"/>
    <s v="Medium"/>
    <n v="4"/>
    <x v="6723"/>
  </r>
  <r>
    <s v="October"/>
    <x v="0"/>
    <n v="4"/>
    <b v="0"/>
    <s v="low"/>
    <n v="33"/>
    <x v="6724"/>
  </r>
  <r>
    <s v="June"/>
    <x v="0"/>
    <n v="1"/>
    <b v="0"/>
    <s v="Critical"/>
    <n v="32"/>
    <x v="6725"/>
  </r>
  <r>
    <s v="June"/>
    <x v="0"/>
    <n v="3"/>
    <b v="0"/>
    <s v="Critical"/>
    <n v="24"/>
    <x v="6726"/>
  </r>
  <r>
    <s v="June"/>
    <x v="0"/>
    <n v="1"/>
    <b v="0"/>
    <s v="Critical"/>
    <n v="50"/>
    <x v="6727"/>
  </r>
  <r>
    <s v="January"/>
    <x v="1"/>
    <n v="1"/>
    <b v="0"/>
    <s v="Critical"/>
    <n v="30"/>
    <x v="6728"/>
  </r>
  <r>
    <s v="April"/>
    <x v="3"/>
    <n v="1"/>
    <b v="0"/>
    <s v="Medium"/>
    <n v="20"/>
    <x v="6729"/>
  </r>
  <r>
    <s v="September"/>
    <x v="0"/>
    <n v="7"/>
    <b v="0"/>
    <s v="low"/>
    <n v="46"/>
    <x v="6730"/>
  </r>
  <r>
    <s v="July"/>
    <x v="2"/>
    <n v="2"/>
    <b v="0"/>
    <s v="High"/>
    <n v="6"/>
    <x v="6731"/>
  </r>
  <r>
    <s v="April"/>
    <x v="0"/>
    <n v="2"/>
    <b v="0"/>
    <s v="Not Specified"/>
    <n v="25"/>
    <x v="6732"/>
  </r>
  <r>
    <s v="July"/>
    <x v="1"/>
    <n v="2"/>
    <b v="0"/>
    <s v="Critical"/>
    <n v="20"/>
    <x v="6733"/>
  </r>
  <r>
    <s v="July"/>
    <x v="1"/>
    <n v="2"/>
    <b v="0"/>
    <s v="Critical"/>
    <n v="34"/>
    <x v="6734"/>
  </r>
  <r>
    <s v="April"/>
    <x v="2"/>
    <n v="2"/>
    <b v="0"/>
    <s v="High"/>
    <n v="4"/>
    <x v="6735"/>
  </r>
  <r>
    <s v="April"/>
    <x v="2"/>
    <n v="2"/>
    <b v="0"/>
    <s v="High"/>
    <n v="3"/>
    <x v="6736"/>
  </r>
  <r>
    <s v="January"/>
    <x v="2"/>
    <n v="24"/>
    <b v="0"/>
    <s v="low"/>
    <n v="4"/>
    <x v="6737"/>
  </r>
  <r>
    <s v="December"/>
    <x v="0"/>
    <n v="4"/>
    <b v="0"/>
    <s v="low"/>
    <n v="47"/>
    <x v="6738"/>
  </r>
  <r>
    <s v="November"/>
    <x v="0"/>
    <n v="2"/>
    <b v="0"/>
    <s v="Not Specified"/>
    <n v="12"/>
    <x v="6739"/>
  </r>
  <r>
    <s v="November"/>
    <x v="0"/>
    <n v="0"/>
    <s v="FREE DELIVERY"/>
    <s v="Not Specified"/>
    <n v="5"/>
    <x v="6740"/>
  </r>
  <r>
    <s v="October"/>
    <x v="1"/>
    <n v="2"/>
    <b v="0"/>
    <s v="Medium"/>
    <n v="31"/>
    <x v="6741"/>
  </r>
  <r>
    <s v="January"/>
    <x v="3"/>
    <n v="2"/>
    <b v="0"/>
    <s v="High"/>
    <n v="29"/>
    <x v="6742"/>
  </r>
  <r>
    <s v="December"/>
    <x v="1"/>
    <n v="1"/>
    <b v="0"/>
    <s v="High"/>
    <n v="29"/>
    <x v="6743"/>
  </r>
  <r>
    <s v="December"/>
    <x v="1"/>
    <n v="1"/>
    <b v="0"/>
    <s v="High"/>
    <n v="5"/>
    <x v="6744"/>
  </r>
  <r>
    <s v="May"/>
    <x v="2"/>
    <n v="2"/>
    <b v="0"/>
    <s v="Not Specified"/>
    <n v="6"/>
    <x v="6745"/>
  </r>
  <r>
    <s v="August"/>
    <x v="3"/>
    <n v="0"/>
    <s v="FREE DELIVERY"/>
    <s v="Not Specified"/>
    <n v="27"/>
    <x v="6746"/>
  </r>
  <r>
    <s v="November"/>
    <x v="0"/>
    <n v="1"/>
    <b v="0"/>
    <s v="Not Specified"/>
    <n v="8"/>
    <x v="6747"/>
  </r>
  <r>
    <s v="July"/>
    <x v="0"/>
    <n v="2"/>
    <b v="0"/>
    <s v="Critical"/>
    <n v="17"/>
    <x v="6748"/>
  </r>
  <r>
    <s v="July"/>
    <x v="3"/>
    <n v="4"/>
    <b v="0"/>
    <s v="low"/>
    <n v="13"/>
    <x v="5166"/>
  </r>
  <r>
    <s v="February"/>
    <x v="3"/>
    <n v="7"/>
    <b v="0"/>
    <s v="low"/>
    <n v="30"/>
    <x v="6749"/>
  </r>
  <r>
    <s v="February"/>
    <x v="3"/>
    <n v="2"/>
    <b v="0"/>
    <s v="low"/>
    <n v="28"/>
    <x v="6750"/>
  </r>
  <r>
    <s v="July"/>
    <x v="3"/>
    <n v="0"/>
    <s v="FREE DELIVERY"/>
    <s v="Not Specified"/>
    <n v="31"/>
    <x v="6751"/>
  </r>
  <r>
    <s v="July"/>
    <x v="3"/>
    <n v="2"/>
    <b v="0"/>
    <s v="Not Specified"/>
    <n v="35"/>
    <x v="6752"/>
  </r>
  <r>
    <s v="October"/>
    <x v="3"/>
    <n v="0"/>
    <s v="FREE DELIVERY"/>
    <s v="Critical"/>
    <n v="9"/>
    <x v="6753"/>
  </r>
  <r>
    <s v="March"/>
    <x v="2"/>
    <n v="1"/>
    <b v="0"/>
    <s v="High"/>
    <n v="32"/>
    <x v="6754"/>
  </r>
  <r>
    <s v="January"/>
    <x v="0"/>
    <n v="2"/>
    <b v="0"/>
    <s v="Not Specified"/>
    <n v="4"/>
    <x v="6755"/>
  </r>
  <r>
    <s v="March"/>
    <x v="1"/>
    <n v="2"/>
    <b v="0"/>
    <s v="low"/>
    <n v="44"/>
    <x v="6756"/>
  </r>
  <r>
    <s v="December"/>
    <x v="3"/>
    <n v="2"/>
    <b v="0"/>
    <s v="Medium"/>
    <n v="25"/>
    <x v="6757"/>
  </r>
  <r>
    <s v="May"/>
    <x v="0"/>
    <n v="2"/>
    <b v="0"/>
    <s v="Not Specified"/>
    <n v="24"/>
    <x v="6758"/>
  </r>
  <r>
    <s v="December"/>
    <x v="2"/>
    <n v="2"/>
    <b v="0"/>
    <s v="Not Specified"/>
    <n v="48"/>
    <x v="6759"/>
  </r>
  <r>
    <s v="May"/>
    <x v="3"/>
    <n v="2"/>
    <b v="0"/>
    <s v="low"/>
    <n v="48"/>
    <x v="6760"/>
  </r>
  <r>
    <s v="October"/>
    <x v="1"/>
    <n v="2"/>
    <b v="0"/>
    <s v="Not Specified"/>
    <n v="21"/>
    <x v="6761"/>
  </r>
  <r>
    <s v="October"/>
    <x v="1"/>
    <n v="1"/>
    <b v="0"/>
    <s v="Not Specified"/>
    <n v="4"/>
    <x v="6762"/>
  </r>
  <r>
    <s v="September"/>
    <x v="1"/>
    <n v="2"/>
    <b v="0"/>
    <s v="Not Specified"/>
    <n v="28"/>
    <x v="6763"/>
  </r>
  <r>
    <s v="June"/>
    <x v="0"/>
    <n v="2"/>
    <b v="0"/>
    <s v="low"/>
    <n v="23"/>
    <x v="6764"/>
  </r>
  <r>
    <s v="June"/>
    <x v="1"/>
    <n v="1"/>
    <b v="0"/>
    <s v="Medium"/>
    <n v="48"/>
    <x v="6765"/>
  </r>
  <r>
    <s v="September"/>
    <x v="1"/>
    <n v="2"/>
    <b v="0"/>
    <s v="Critical"/>
    <n v="17"/>
    <x v="6766"/>
  </r>
  <r>
    <s v="November"/>
    <x v="1"/>
    <n v="1"/>
    <b v="0"/>
    <s v="Not Specified"/>
    <n v="46"/>
    <x v="6767"/>
  </r>
  <r>
    <s v="June"/>
    <x v="1"/>
    <n v="1"/>
    <b v="0"/>
    <s v="Not Specified"/>
    <n v="41"/>
    <x v="6768"/>
  </r>
  <r>
    <s v="November"/>
    <x v="1"/>
    <n v="4"/>
    <b v="0"/>
    <s v="low"/>
    <n v="39"/>
    <x v="6769"/>
  </r>
  <r>
    <s v="November"/>
    <x v="2"/>
    <n v="1"/>
    <b v="0"/>
    <s v="Critical"/>
    <n v="4"/>
    <x v="6770"/>
  </r>
  <r>
    <s v="November"/>
    <x v="2"/>
    <n v="2"/>
    <b v="0"/>
    <s v="Critical"/>
    <n v="48"/>
    <x v="6771"/>
  </r>
  <r>
    <s v="December"/>
    <x v="2"/>
    <n v="0"/>
    <s v="FREE DELIVERY"/>
    <s v="High"/>
    <n v="25"/>
    <x v="6772"/>
  </r>
  <r>
    <s v="December"/>
    <x v="2"/>
    <n v="1"/>
    <b v="0"/>
    <s v="High"/>
    <n v="26"/>
    <x v="6773"/>
  </r>
  <r>
    <s v="November"/>
    <x v="0"/>
    <n v="0"/>
    <s v="FREE DELIVERY"/>
    <s v="Critical"/>
    <n v="37"/>
    <x v="6774"/>
  </r>
  <r>
    <s v="October"/>
    <x v="3"/>
    <n v="3"/>
    <b v="0"/>
    <s v="High"/>
    <n v="2"/>
    <x v="6775"/>
  </r>
  <r>
    <s v="April"/>
    <x v="0"/>
    <n v="1"/>
    <b v="0"/>
    <s v="Medium"/>
    <n v="29"/>
    <x v="6776"/>
  </r>
  <r>
    <s v="May"/>
    <x v="2"/>
    <n v="1"/>
    <b v="0"/>
    <s v="Not Specified"/>
    <n v="44"/>
    <x v="6777"/>
  </r>
  <r>
    <s v="May"/>
    <x v="2"/>
    <n v="2"/>
    <b v="0"/>
    <s v="Not Specified"/>
    <n v="28"/>
    <x v="6778"/>
  </r>
  <r>
    <s v="May"/>
    <x v="2"/>
    <n v="1"/>
    <b v="0"/>
    <s v="Not Specified"/>
    <n v="11"/>
    <x v="6779"/>
  </r>
  <r>
    <s v="September"/>
    <x v="2"/>
    <n v="1"/>
    <b v="0"/>
    <s v="Not Specified"/>
    <n v="16"/>
    <x v="6780"/>
  </r>
  <r>
    <s v="October"/>
    <x v="2"/>
    <n v="2"/>
    <b v="0"/>
    <s v="Medium"/>
    <n v="6"/>
    <x v="6781"/>
  </r>
  <r>
    <s v="February"/>
    <x v="0"/>
    <n v="2"/>
    <b v="0"/>
    <s v="Not Specified"/>
    <n v="50"/>
    <x v="6782"/>
  </r>
  <r>
    <s v="March"/>
    <x v="2"/>
    <n v="2"/>
    <b v="0"/>
    <s v="Critical"/>
    <n v="45"/>
    <x v="6783"/>
  </r>
  <r>
    <s v="March"/>
    <x v="0"/>
    <n v="7"/>
    <b v="0"/>
    <s v="low"/>
    <n v="20"/>
    <x v="6784"/>
  </r>
  <r>
    <s v="September"/>
    <x v="2"/>
    <n v="2"/>
    <b v="0"/>
    <s v="High"/>
    <n v="12"/>
    <x v="6785"/>
  </r>
  <r>
    <s v="August"/>
    <x v="0"/>
    <n v="1"/>
    <b v="0"/>
    <s v="Critical"/>
    <n v="22"/>
    <x v="6786"/>
  </r>
  <r>
    <s v="September"/>
    <x v="0"/>
    <n v="4"/>
    <b v="0"/>
    <s v="low"/>
    <n v="41"/>
    <x v="6787"/>
  </r>
  <r>
    <s v="July"/>
    <x v="2"/>
    <n v="2"/>
    <b v="0"/>
    <s v="High"/>
    <n v="3"/>
    <x v="6788"/>
  </r>
  <r>
    <s v="April"/>
    <x v="0"/>
    <n v="1"/>
    <b v="0"/>
    <s v="Not Specified"/>
    <n v="23"/>
    <x v="6789"/>
  </r>
  <r>
    <s v="April"/>
    <x v="0"/>
    <n v="1"/>
    <b v="0"/>
    <s v="Not Specified"/>
    <n v="20"/>
    <x v="6790"/>
  </r>
  <r>
    <s v="April"/>
    <x v="0"/>
    <n v="1"/>
    <b v="0"/>
    <s v="Not Specified"/>
    <n v="20"/>
    <x v="6791"/>
  </r>
  <r>
    <s v="January"/>
    <x v="1"/>
    <n v="1"/>
    <b v="0"/>
    <s v="Medium"/>
    <n v="5"/>
    <x v="5274"/>
  </r>
  <r>
    <s v="December"/>
    <x v="1"/>
    <n v="1"/>
    <b v="0"/>
    <s v="Critical"/>
    <n v="25"/>
    <x v="6792"/>
  </r>
  <r>
    <s v="April"/>
    <x v="3"/>
    <n v="5"/>
    <b v="0"/>
    <s v="low"/>
    <n v="34"/>
    <x v="6793"/>
  </r>
  <r>
    <s v="June"/>
    <x v="1"/>
    <n v="1"/>
    <b v="0"/>
    <s v="Not Specified"/>
    <n v="37"/>
    <x v="6794"/>
  </r>
  <r>
    <s v="June"/>
    <x v="1"/>
    <n v="1"/>
    <b v="0"/>
    <s v="Not Specified"/>
    <n v="13"/>
    <x v="6795"/>
  </r>
  <r>
    <s v="January"/>
    <x v="1"/>
    <n v="0"/>
    <s v="FREE DELIVERY"/>
    <s v="High"/>
    <n v="12"/>
    <x v="6796"/>
  </r>
  <r>
    <s v="April"/>
    <x v="0"/>
    <n v="1"/>
    <b v="0"/>
    <s v="Not Specified"/>
    <n v="16"/>
    <x v="6797"/>
  </r>
  <r>
    <s v="October"/>
    <x v="2"/>
    <n v="2"/>
    <b v="0"/>
    <s v="Critical"/>
    <n v="50"/>
    <x v="6798"/>
  </r>
  <r>
    <s v="October"/>
    <x v="2"/>
    <n v="2"/>
    <b v="0"/>
    <s v="Critical"/>
    <n v="17"/>
    <x v="6799"/>
  </r>
  <r>
    <s v="April"/>
    <x v="2"/>
    <n v="1"/>
    <b v="0"/>
    <s v="High"/>
    <n v="9"/>
    <x v="6800"/>
  </r>
  <r>
    <s v="September"/>
    <x v="0"/>
    <n v="1"/>
    <b v="0"/>
    <s v="Medium"/>
    <n v="46"/>
    <x v="6801"/>
  </r>
  <r>
    <s v="September"/>
    <x v="0"/>
    <n v="2"/>
    <b v="0"/>
    <s v="Medium"/>
    <n v="45"/>
    <x v="6802"/>
  </r>
  <r>
    <s v="July"/>
    <x v="3"/>
    <n v="1"/>
    <b v="0"/>
    <s v="Critical"/>
    <n v="1"/>
    <x v="6803"/>
  </r>
  <r>
    <s v="July"/>
    <x v="3"/>
    <n v="1"/>
    <b v="0"/>
    <s v="Critical"/>
    <n v="38"/>
    <x v="6804"/>
  </r>
  <r>
    <s v="January"/>
    <x v="1"/>
    <n v="1"/>
    <b v="0"/>
    <s v="Medium"/>
    <n v="24"/>
    <x v="6805"/>
  </r>
  <r>
    <s v="January"/>
    <x v="1"/>
    <n v="0"/>
    <s v="FREE DELIVERY"/>
    <s v="Medium"/>
    <n v="36"/>
    <x v="6806"/>
  </r>
  <r>
    <s v="June"/>
    <x v="1"/>
    <n v="3"/>
    <b v="0"/>
    <s v="High"/>
    <n v="41"/>
    <x v="6807"/>
  </r>
  <r>
    <s v="April"/>
    <x v="3"/>
    <n v="2"/>
    <b v="0"/>
    <s v="Medium"/>
    <n v="20"/>
    <x v="6808"/>
  </r>
  <r>
    <s v="December"/>
    <x v="1"/>
    <n v="1"/>
    <b v="0"/>
    <s v="Medium"/>
    <n v="22"/>
    <x v="6809"/>
  </r>
  <r>
    <s v="March"/>
    <x v="1"/>
    <n v="1"/>
    <b v="0"/>
    <s v="Critical"/>
    <n v="29"/>
    <x v="6810"/>
  </r>
  <r>
    <s v="October"/>
    <x v="1"/>
    <n v="7"/>
    <b v="0"/>
    <s v="low"/>
    <n v="5"/>
    <x v="6811"/>
  </r>
  <r>
    <s v="October"/>
    <x v="1"/>
    <n v="7"/>
    <b v="0"/>
    <s v="low"/>
    <n v="37"/>
    <x v="6812"/>
  </r>
  <r>
    <s v="May"/>
    <x v="3"/>
    <n v="2"/>
    <b v="0"/>
    <s v="Not Specified"/>
    <n v="2"/>
    <x v="6813"/>
  </r>
  <r>
    <s v="May"/>
    <x v="2"/>
    <n v="2"/>
    <b v="0"/>
    <s v="Medium"/>
    <n v="13"/>
    <x v="6814"/>
  </r>
  <r>
    <s v="June"/>
    <x v="0"/>
    <n v="1"/>
    <b v="0"/>
    <s v="High"/>
    <n v="24"/>
    <x v="6815"/>
  </r>
  <r>
    <s v="July"/>
    <x v="0"/>
    <n v="0"/>
    <s v="FREE DELIVERY"/>
    <s v="Critical"/>
    <n v="44"/>
    <x v="6816"/>
  </r>
  <r>
    <s v="September"/>
    <x v="2"/>
    <n v="4"/>
    <b v="0"/>
    <s v="low"/>
    <n v="41"/>
    <x v="6817"/>
  </r>
  <r>
    <s v="September"/>
    <x v="2"/>
    <n v="2"/>
    <b v="0"/>
    <s v="low"/>
    <n v="3"/>
    <x v="4469"/>
  </r>
  <r>
    <s v="September"/>
    <x v="2"/>
    <n v="4"/>
    <b v="0"/>
    <s v="low"/>
    <n v="35"/>
    <x v="6818"/>
  </r>
  <r>
    <s v="October"/>
    <x v="2"/>
    <n v="9"/>
    <b v="0"/>
    <s v="low"/>
    <n v="19"/>
    <x v="6819"/>
  </r>
  <r>
    <s v="June"/>
    <x v="2"/>
    <n v="2"/>
    <b v="0"/>
    <s v="Medium"/>
    <n v="26"/>
    <x v="6820"/>
  </r>
  <r>
    <s v="June"/>
    <x v="2"/>
    <n v="2"/>
    <b v="0"/>
    <s v="low"/>
    <n v="10"/>
    <x v="6821"/>
  </r>
  <r>
    <s v="June"/>
    <x v="0"/>
    <n v="1"/>
    <b v="0"/>
    <s v="Critical"/>
    <n v="5"/>
    <x v="6822"/>
  </r>
  <r>
    <s v="June"/>
    <x v="0"/>
    <n v="2"/>
    <b v="0"/>
    <s v="Critical"/>
    <n v="27"/>
    <x v="6823"/>
  </r>
  <r>
    <s v="September"/>
    <x v="3"/>
    <n v="7"/>
    <b v="0"/>
    <s v="low"/>
    <n v="11"/>
    <x v="6824"/>
  </r>
  <r>
    <s v="September"/>
    <x v="3"/>
    <n v="2"/>
    <b v="0"/>
    <s v="low"/>
    <n v="9"/>
    <x v="6825"/>
  </r>
  <r>
    <s v="January"/>
    <x v="3"/>
    <n v="1"/>
    <b v="0"/>
    <s v="Not Specified"/>
    <n v="11"/>
    <x v="6826"/>
  </r>
  <r>
    <s v="January"/>
    <x v="3"/>
    <n v="0"/>
    <s v="FREE DELIVERY"/>
    <s v="Not Specified"/>
    <n v="44"/>
    <x v="6827"/>
  </r>
  <r>
    <s v="May"/>
    <x v="0"/>
    <n v="0"/>
    <s v="FREE DELIVERY"/>
    <s v="Not Specified"/>
    <n v="41"/>
    <x v="6828"/>
  </r>
  <r>
    <s v="July"/>
    <x v="2"/>
    <n v="1"/>
    <b v="0"/>
    <s v="Critical"/>
    <n v="20"/>
    <x v="6829"/>
  </r>
  <r>
    <s v="July"/>
    <x v="2"/>
    <n v="2"/>
    <b v="0"/>
    <s v="Critical"/>
    <n v="4"/>
    <x v="6830"/>
  </r>
  <r>
    <s v="November"/>
    <x v="3"/>
    <n v="0"/>
    <s v="FREE DELIVERY"/>
    <s v="Medium"/>
    <n v="13"/>
    <x v="6831"/>
  </r>
  <r>
    <s v="November"/>
    <x v="3"/>
    <n v="1"/>
    <b v="0"/>
    <s v="Medium"/>
    <n v="4"/>
    <x v="5368"/>
  </r>
  <r>
    <s v="March"/>
    <x v="1"/>
    <n v="2"/>
    <b v="0"/>
    <s v="High"/>
    <n v="23"/>
    <x v="6832"/>
  </r>
  <r>
    <s v="March"/>
    <x v="1"/>
    <n v="2"/>
    <b v="0"/>
    <s v="High"/>
    <n v="8"/>
    <x v="6833"/>
  </r>
  <r>
    <s v="January"/>
    <x v="0"/>
    <n v="4"/>
    <b v="0"/>
    <s v="low"/>
    <n v="49"/>
    <x v="6834"/>
  </r>
  <r>
    <s v="February"/>
    <x v="3"/>
    <n v="2"/>
    <b v="0"/>
    <s v="Not Specified"/>
    <n v="30"/>
    <x v="6835"/>
  </r>
  <r>
    <s v="February"/>
    <x v="3"/>
    <n v="1"/>
    <b v="0"/>
    <s v="Not Specified"/>
    <n v="34"/>
    <x v="6836"/>
  </r>
  <r>
    <s v="November"/>
    <x v="2"/>
    <n v="1"/>
    <b v="0"/>
    <s v="Critical"/>
    <n v="46"/>
    <x v="6837"/>
  </r>
  <r>
    <s v="November"/>
    <x v="2"/>
    <n v="2"/>
    <b v="0"/>
    <s v="Critical"/>
    <n v="28"/>
    <x v="6838"/>
  </r>
  <r>
    <s v="June"/>
    <x v="1"/>
    <n v="2"/>
    <b v="0"/>
    <s v="Medium"/>
    <n v="18"/>
    <x v="6839"/>
  </r>
  <r>
    <s v="June"/>
    <x v="1"/>
    <n v="1"/>
    <b v="0"/>
    <s v="Medium"/>
    <n v="30"/>
    <x v="6840"/>
  </r>
  <r>
    <s v="June"/>
    <x v="1"/>
    <n v="2"/>
    <b v="0"/>
    <s v="Medium"/>
    <n v="48"/>
    <x v="6841"/>
  </r>
  <r>
    <s v="May"/>
    <x v="3"/>
    <n v="2"/>
    <b v="0"/>
    <s v="High"/>
    <n v="35"/>
    <x v="6842"/>
  </r>
  <r>
    <s v="May"/>
    <x v="3"/>
    <n v="1"/>
    <b v="0"/>
    <s v="High"/>
    <n v="18"/>
    <x v="6843"/>
  </r>
  <r>
    <s v="May"/>
    <x v="3"/>
    <n v="0"/>
    <s v="FREE DELIVERY"/>
    <s v="High"/>
    <n v="5"/>
    <x v="6844"/>
  </r>
  <r>
    <s v="May"/>
    <x v="3"/>
    <n v="2"/>
    <b v="0"/>
    <s v="High"/>
    <n v="13"/>
    <x v="6845"/>
  </r>
  <r>
    <s v="August"/>
    <x v="1"/>
    <n v="5"/>
    <b v="0"/>
    <s v="low"/>
    <n v="18"/>
    <x v="6846"/>
  </r>
  <r>
    <s v="August"/>
    <x v="1"/>
    <n v="5"/>
    <b v="0"/>
    <s v="low"/>
    <n v="49"/>
    <x v="6847"/>
  </r>
  <r>
    <s v="August"/>
    <x v="1"/>
    <n v="2"/>
    <b v="0"/>
    <s v="low"/>
    <n v="16"/>
    <x v="6848"/>
  </r>
  <r>
    <s v="August"/>
    <x v="2"/>
    <n v="2"/>
    <b v="0"/>
    <s v="High"/>
    <n v="10"/>
    <x v="6849"/>
  </r>
  <r>
    <s v="May"/>
    <x v="3"/>
    <n v="2"/>
    <b v="0"/>
    <s v="High"/>
    <n v="2"/>
    <x v="6850"/>
  </r>
  <r>
    <s v="September"/>
    <x v="1"/>
    <n v="1"/>
    <b v="0"/>
    <s v="Not Specified"/>
    <n v="14"/>
    <x v="6851"/>
  </r>
  <r>
    <s v="January"/>
    <x v="3"/>
    <n v="4"/>
    <b v="0"/>
    <s v="low"/>
    <n v="34"/>
    <x v="6852"/>
  </r>
  <r>
    <s v="October"/>
    <x v="1"/>
    <n v="2"/>
    <b v="0"/>
    <s v="Not Specified"/>
    <n v="12"/>
    <x v="6853"/>
  </r>
  <r>
    <s v="October"/>
    <x v="2"/>
    <n v="1"/>
    <b v="0"/>
    <s v="High"/>
    <n v="27"/>
    <x v="6854"/>
  </r>
  <r>
    <s v="February"/>
    <x v="2"/>
    <n v="2"/>
    <b v="0"/>
    <s v="High"/>
    <n v="10"/>
    <x v="6855"/>
  </r>
  <r>
    <s v="February"/>
    <x v="2"/>
    <n v="1"/>
    <b v="0"/>
    <s v="High"/>
    <n v="40"/>
    <x v="6856"/>
  </r>
  <r>
    <s v="February"/>
    <x v="2"/>
    <n v="2"/>
    <b v="0"/>
    <s v="High"/>
    <n v="35"/>
    <x v="6857"/>
  </r>
  <r>
    <s v="March"/>
    <x v="1"/>
    <n v="2"/>
    <b v="0"/>
    <s v="Not Specified"/>
    <n v="3"/>
    <x v="6858"/>
  </r>
  <r>
    <s v="September"/>
    <x v="1"/>
    <n v="1"/>
    <b v="0"/>
    <s v="Medium"/>
    <n v="29"/>
    <x v="6859"/>
  </r>
  <r>
    <s v="December"/>
    <x v="0"/>
    <n v="2"/>
    <b v="0"/>
    <s v="Medium"/>
    <n v="8"/>
    <x v="6860"/>
  </r>
  <r>
    <s v="August"/>
    <x v="0"/>
    <n v="2"/>
    <b v="0"/>
    <s v="Not Specified"/>
    <n v="7"/>
    <x v="6861"/>
  </r>
  <r>
    <s v="August"/>
    <x v="0"/>
    <n v="2"/>
    <b v="0"/>
    <s v="Not Specified"/>
    <n v="25"/>
    <x v="6862"/>
  </r>
  <r>
    <s v="August"/>
    <x v="0"/>
    <n v="2"/>
    <b v="0"/>
    <s v="Not Specified"/>
    <n v="12"/>
    <x v="6863"/>
  </r>
  <r>
    <s v="April"/>
    <x v="3"/>
    <n v="1"/>
    <b v="0"/>
    <s v="Medium"/>
    <n v="40"/>
    <x v="6864"/>
  </r>
  <r>
    <s v="April"/>
    <x v="3"/>
    <n v="1"/>
    <b v="0"/>
    <s v="Medium"/>
    <n v="37"/>
    <x v="6865"/>
  </r>
  <r>
    <s v="November"/>
    <x v="2"/>
    <n v="1"/>
    <b v="0"/>
    <s v="Critical"/>
    <n v="43"/>
    <x v="4699"/>
  </r>
  <r>
    <s v="January"/>
    <x v="2"/>
    <n v="2"/>
    <b v="0"/>
    <s v="Medium"/>
    <n v="6"/>
    <x v="6866"/>
  </r>
  <r>
    <s v="March"/>
    <x v="1"/>
    <n v="1"/>
    <b v="0"/>
    <s v="High"/>
    <n v="11"/>
    <x v="6867"/>
  </r>
  <r>
    <s v="November"/>
    <x v="1"/>
    <n v="2"/>
    <b v="0"/>
    <s v="Not Specified"/>
    <n v="6"/>
    <x v="6868"/>
  </r>
  <r>
    <s v="November"/>
    <x v="1"/>
    <n v="1"/>
    <b v="0"/>
    <s v="Not Specified"/>
    <n v="48"/>
    <x v="6869"/>
  </r>
  <r>
    <s v="March"/>
    <x v="1"/>
    <n v="2"/>
    <b v="0"/>
    <s v="Not Specified"/>
    <n v="21"/>
    <x v="6870"/>
  </r>
  <r>
    <s v="December"/>
    <x v="3"/>
    <n v="0"/>
    <s v="FREE DELIVERY"/>
    <s v="Not Specified"/>
    <n v="15"/>
    <x v="981"/>
  </r>
  <r>
    <s v="July"/>
    <x v="3"/>
    <n v="2"/>
    <b v="0"/>
    <s v="High"/>
    <n v="37"/>
    <x v="6871"/>
  </r>
  <r>
    <s v="May"/>
    <x v="3"/>
    <n v="1"/>
    <b v="0"/>
    <s v="High"/>
    <n v="26"/>
    <x v="6872"/>
  </r>
  <r>
    <s v="November"/>
    <x v="1"/>
    <n v="7"/>
    <b v="0"/>
    <s v="low"/>
    <n v="12"/>
    <x v="6873"/>
  </r>
  <r>
    <s v="August"/>
    <x v="2"/>
    <n v="2"/>
    <b v="0"/>
    <s v="Not Specified"/>
    <n v="7"/>
    <x v="6874"/>
  </r>
  <r>
    <s v="December"/>
    <x v="2"/>
    <n v="2"/>
    <b v="0"/>
    <s v="Medium"/>
    <n v="45"/>
    <x v="6875"/>
  </r>
  <r>
    <s v="December"/>
    <x v="2"/>
    <n v="2"/>
    <b v="0"/>
    <s v="Medium"/>
    <n v="33"/>
    <x v="6876"/>
  </r>
  <r>
    <s v="July"/>
    <x v="3"/>
    <n v="1"/>
    <b v="0"/>
    <s v="High"/>
    <n v="21"/>
    <x v="6877"/>
  </r>
  <r>
    <s v="July"/>
    <x v="3"/>
    <n v="1"/>
    <b v="0"/>
    <s v="High"/>
    <n v="16"/>
    <x v="6878"/>
  </r>
  <r>
    <s v="July"/>
    <x v="3"/>
    <n v="3"/>
    <b v="0"/>
    <s v="High"/>
    <n v="18"/>
    <x v="6879"/>
  </r>
  <r>
    <s v="March"/>
    <x v="0"/>
    <n v="1"/>
    <b v="0"/>
    <s v="Not Specified"/>
    <n v="10"/>
    <x v="6880"/>
  </r>
  <r>
    <s v="March"/>
    <x v="0"/>
    <n v="1"/>
    <b v="0"/>
    <s v="Not Specified"/>
    <n v="10"/>
    <x v="6881"/>
  </r>
  <r>
    <s v="June"/>
    <x v="1"/>
    <n v="7"/>
    <b v="0"/>
    <s v="low"/>
    <n v="43"/>
    <x v="6882"/>
  </r>
  <r>
    <s v="June"/>
    <x v="1"/>
    <n v="5"/>
    <b v="0"/>
    <s v="low"/>
    <n v="24"/>
    <x v="6883"/>
  </r>
  <r>
    <s v="March"/>
    <x v="0"/>
    <n v="3"/>
    <b v="0"/>
    <s v="Medium"/>
    <n v="43"/>
    <x v="6884"/>
  </r>
  <r>
    <s v="September"/>
    <x v="3"/>
    <n v="2"/>
    <b v="0"/>
    <s v="High"/>
    <n v="21"/>
    <x v="6885"/>
  </r>
  <r>
    <s v="September"/>
    <x v="3"/>
    <n v="2"/>
    <b v="0"/>
    <s v="High"/>
    <n v="16"/>
    <x v="6886"/>
  </r>
  <r>
    <s v="January"/>
    <x v="0"/>
    <n v="1"/>
    <b v="0"/>
    <s v="High"/>
    <n v="13"/>
    <x v="6887"/>
  </r>
  <r>
    <s v="October"/>
    <x v="3"/>
    <n v="4"/>
    <b v="0"/>
    <s v="low"/>
    <n v="42"/>
    <x v="6888"/>
  </r>
  <r>
    <s v="June"/>
    <x v="2"/>
    <n v="2"/>
    <b v="0"/>
    <s v="low"/>
    <n v="1"/>
    <x v="3161"/>
  </r>
  <r>
    <s v="June"/>
    <x v="2"/>
    <n v="2"/>
    <b v="0"/>
    <s v="low"/>
    <n v="9"/>
    <x v="6889"/>
  </r>
  <r>
    <s v="June"/>
    <x v="2"/>
    <n v="5"/>
    <b v="0"/>
    <s v="low"/>
    <n v="42"/>
    <x v="6890"/>
  </r>
  <r>
    <s v="January"/>
    <x v="3"/>
    <n v="0"/>
    <s v="FREE DELIVERY"/>
    <s v="low"/>
    <n v="4"/>
    <x v="6891"/>
  </r>
  <r>
    <s v="January"/>
    <x v="3"/>
    <n v="2"/>
    <b v="0"/>
    <s v="low"/>
    <n v="43"/>
    <x v="6892"/>
  </r>
  <r>
    <s v="January"/>
    <x v="3"/>
    <n v="7"/>
    <b v="0"/>
    <s v="low"/>
    <n v="32"/>
    <x v="6893"/>
  </r>
  <r>
    <s v="February"/>
    <x v="0"/>
    <n v="1"/>
    <b v="0"/>
    <s v="Critical"/>
    <n v="1"/>
    <x v="6894"/>
  </r>
  <r>
    <s v="February"/>
    <x v="0"/>
    <n v="2"/>
    <b v="0"/>
    <s v="Critical"/>
    <n v="41"/>
    <x v="6895"/>
  </r>
  <r>
    <s v="February"/>
    <x v="0"/>
    <n v="2"/>
    <b v="0"/>
    <s v="Critical"/>
    <n v="21"/>
    <x v="6896"/>
  </r>
  <r>
    <s v="January"/>
    <x v="0"/>
    <n v="0"/>
    <s v="FREE DELIVERY"/>
    <s v="low"/>
    <n v="33"/>
    <x v="6897"/>
  </r>
  <r>
    <s v="August"/>
    <x v="3"/>
    <n v="2"/>
    <b v="0"/>
    <s v="Not Specified"/>
    <n v="39"/>
    <x v="6898"/>
  </r>
  <r>
    <s v="November"/>
    <x v="0"/>
    <n v="1"/>
    <b v="0"/>
    <s v="Not Specified"/>
    <n v="31"/>
    <x v="6899"/>
  </r>
  <r>
    <s v="December"/>
    <x v="0"/>
    <n v="1"/>
    <b v="0"/>
    <s v="Medium"/>
    <n v="12"/>
    <x v="6900"/>
  </r>
  <r>
    <s v="December"/>
    <x v="3"/>
    <n v="1"/>
    <b v="0"/>
    <s v="Medium"/>
    <n v="26"/>
    <x v="6901"/>
  </r>
  <r>
    <s v="May"/>
    <x v="0"/>
    <n v="1"/>
    <b v="0"/>
    <s v="Not Specified"/>
    <n v="38"/>
    <x v="6902"/>
  </r>
  <r>
    <s v="May"/>
    <x v="0"/>
    <n v="2"/>
    <b v="0"/>
    <s v="Medium"/>
    <n v="34"/>
    <x v="6903"/>
  </r>
  <r>
    <s v="September"/>
    <x v="3"/>
    <n v="0"/>
    <s v="FREE DELIVERY"/>
    <s v="Not Specified"/>
    <n v="7"/>
    <x v="1881"/>
  </r>
  <r>
    <s v="June"/>
    <x v="2"/>
    <n v="1"/>
    <b v="0"/>
    <s v="Not Specified"/>
    <n v="9"/>
    <x v="6904"/>
  </r>
  <r>
    <s v="June"/>
    <x v="2"/>
    <n v="1"/>
    <b v="0"/>
    <s v="Not Specified"/>
    <n v="44"/>
    <x v="6905"/>
  </r>
  <r>
    <s v="October"/>
    <x v="2"/>
    <n v="0"/>
    <s v="FREE DELIVERY"/>
    <s v="Critical"/>
    <n v="47"/>
    <x v="6906"/>
  </r>
  <r>
    <s v="October"/>
    <x v="2"/>
    <n v="2"/>
    <b v="0"/>
    <s v="Critical"/>
    <n v="23"/>
    <x v="6907"/>
  </r>
  <r>
    <s v="June"/>
    <x v="3"/>
    <n v="2"/>
    <b v="0"/>
    <s v="High"/>
    <n v="49"/>
    <x v="6908"/>
  </r>
  <r>
    <s v="July"/>
    <x v="2"/>
    <n v="2"/>
    <b v="0"/>
    <s v="low"/>
    <n v="11"/>
    <x v="6909"/>
  </r>
  <r>
    <s v="July"/>
    <x v="2"/>
    <n v="5"/>
    <b v="0"/>
    <s v="low"/>
    <n v="26"/>
    <x v="6910"/>
  </r>
  <r>
    <s v="December"/>
    <x v="2"/>
    <n v="2"/>
    <b v="0"/>
    <s v="Not Specified"/>
    <n v="33"/>
    <x v="6911"/>
  </r>
  <r>
    <s v="December"/>
    <x v="2"/>
    <n v="2"/>
    <b v="0"/>
    <s v="Not Specified"/>
    <n v="28"/>
    <x v="6912"/>
  </r>
  <r>
    <s v="October"/>
    <x v="3"/>
    <n v="1"/>
    <b v="0"/>
    <s v="High"/>
    <n v="10"/>
    <x v="6913"/>
  </r>
  <r>
    <s v="October"/>
    <x v="3"/>
    <n v="2"/>
    <b v="0"/>
    <s v="High"/>
    <n v="9"/>
    <x v="6914"/>
  </r>
  <r>
    <s v="October"/>
    <x v="1"/>
    <n v="1"/>
    <b v="0"/>
    <s v="Medium"/>
    <n v="39"/>
    <x v="6915"/>
  </r>
  <r>
    <s v="September"/>
    <x v="1"/>
    <n v="7"/>
    <b v="0"/>
    <s v="low"/>
    <n v="50"/>
    <x v="6916"/>
  </r>
  <r>
    <s v="September"/>
    <x v="1"/>
    <n v="4"/>
    <b v="0"/>
    <s v="low"/>
    <n v="31"/>
    <x v="6917"/>
  </r>
  <r>
    <s v="January"/>
    <x v="0"/>
    <n v="2"/>
    <b v="0"/>
    <s v="Medium"/>
    <n v="43"/>
    <x v="6918"/>
  </r>
  <r>
    <s v="April"/>
    <x v="0"/>
    <n v="1"/>
    <b v="0"/>
    <s v="Not Specified"/>
    <n v="29"/>
    <x v="6919"/>
  </r>
  <r>
    <s v="April"/>
    <x v="0"/>
    <n v="1"/>
    <b v="0"/>
    <s v="Not Specified"/>
    <n v="49"/>
    <x v="6920"/>
  </r>
  <r>
    <s v="April"/>
    <x v="0"/>
    <n v="2"/>
    <b v="0"/>
    <s v="Not Specified"/>
    <n v="20"/>
    <x v="6921"/>
  </r>
  <r>
    <s v="September"/>
    <x v="0"/>
    <n v="9"/>
    <b v="0"/>
    <s v="low"/>
    <n v="12"/>
    <x v="6922"/>
  </r>
  <r>
    <s v="April"/>
    <x v="0"/>
    <n v="2"/>
    <b v="0"/>
    <s v="low"/>
    <n v="1"/>
    <x v="6923"/>
  </r>
  <r>
    <s v="April"/>
    <x v="0"/>
    <n v="4"/>
    <b v="0"/>
    <s v="low"/>
    <n v="2"/>
    <x v="4999"/>
  </r>
  <r>
    <s v="April"/>
    <x v="0"/>
    <n v="0"/>
    <s v="FREE DELIVERY"/>
    <s v="low"/>
    <n v="24"/>
    <x v="6924"/>
  </r>
  <r>
    <s v="January"/>
    <x v="2"/>
    <n v="2"/>
    <b v="0"/>
    <s v="High"/>
    <n v="22"/>
    <x v="6925"/>
  </r>
  <r>
    <s v="January"/>
    <x v="2"/>
    <n v="2"/>
    <b v="0"/>
    <s v="High"/>
    <n v="50"/>
    <x v="6926"/>
  </r>
  <r>
    <s v="December"/>
    <x v="3"/>
    <n v="0"/>
    <s v="FREE DELIVERY"/>
    <s v="Not Specified"/>
    <n v="36"/>
    <x v="6927"/>
  </r>
  <r>
    <s v="December"/>
    <x v="3"/>
    <n v="1"/>
    <b v="0"/>
    <s v="Not Specified"/>
    <n v="7"/>
    <x v="6928"/>
  </r>
  <r>
    <s v="May"/>
    <x v="3"/>
    <n v="1"/>
    <b v="0"/>
    <s v="Medium"/>
    <n v="43"/>
    <x v="6929"/>
  </r>
  <r>
    <s v="May"/>
    <x v="3"/>
    <n v="2"/>
    <b v="0"/>
    <s v="Medium"/>
    <n v="39"/>
    <x v="6930"/>
  </r>
  <r>
    <s v="May"/>
    <x v="3"/>
    <n v="1"/>
    <b v="0"/>
    <s v="Medium"/>
    <n v="32"/>
    <x v="6931"/>
  </r>
  <r>
    <s v="September"/>
    <x v="2"/>
    <n v="1"/>
    <b v="0"/>
    <s v="High"/>
    <n v="49"/>
    <x v="6932"/>
  </r>
  <r>
    <s v="September"/>
    <x v="2"/>
    <n v="2"/>
    <b v="0"/>
    <s v="High"/>
    <n v="29"/>
    <x v="6933"/>
  </r>
  <r>
    <s v="April"/>
    <x v="2"/>
    <n v="2"/>
    <b v="0"/>
    <s v="Medium"/>
    <n v="39"/>
    <x v="6934"/>
  </r>
  <r>
    <s v="December"/>
    <x v="2"/>
    <n v="1"/>
    <b v="0"/>
    <s v="Critical"/>
    <n v="44"/>
    <x v="6935"/>
  </r>
  <r>
    <s v="December"/>
    <x v="2"/>
    <n v="2"/>
    <b v="0"/>
    <s v="Critical"/>
    <n v="4"/>
    <x v="6936"/>
  </r>
  <r>
    <s v="December"/>
    <x v="2"/>
    <n v="2"/>
    <b v="0"/>
    <s v="Critical"/>
    <n v="39"/>
    <x v="6937"/>
  </r>
  <r>
    <s v="September"/>
    <x v="3"/>
    <n v="1"/>
    <b v="0"/>
    <s v="High"/>
    <n v="20"/>
    <x v="6938"/>
  </r>
  <r>
    <s v="September"/>
    <x v="3"/>
    <n v="3"/>
    <b v="0"/>
    <s v="High"/>
    <n v="19"/>
    <x v="6939"/>
  </r>
  <r>
    <s v="May"/>
    <x v="2"/>
    <n v="2"/>
    <b v="0"/>
    <s v="High"/>
    <n v="24"/>
    <x v="6940"/>
  </r>
  <r>
    <s v="May"/>
    <x v="2"/>
    <n v="1"/>
    <b v="0"/>
    <s v="High"/>
    <n v="41"/>
    <x v="6941"/>
  </r>
  <r>
    <s v="September"/>
    <x v="0"/>
    <n v="2"/>
    <b v="0"/>
    <s v="High"/>
    <n v="23"/>
    <x v="6942"/>
  </r>
  <r>
    <s v="July"/>
    <x v="1"/>
    <n v="2"/>
    <b v="0"/>
    <s v="Not Specified"/>
    <n v="43"/>
    <x v="6943"/>
  </r>
  <r>
    <s v="July"/>
    <x v="1"/>
    <n v="1"/>
    <b v="0"/>
    <s v="Not Specified"/>
    <n v="38"/>
    <x v="6944"/>
  </r>
  <r>
    <s v="March"/>
    <x v="3"/>
    <n v="9"/>
    <b v="0"/>
    <s v="low"/>
    <n v="18"/>
    <x v="6945"/>
  </r>
  <r>
    <s v="March"/>
    <x v="3"/>
    <n v="4"/>
    <b v="0"/>
    <s v="low"/>
    <n v="23"/>
    <x v="6946"/>
  </r>
  <r>
    <s v="February"/>
    <x v="3"/>
    <n v="0"/>
    <s v="FREE DELIVERY"/>
    <s v="low"/>
    <n v="29"/>
    <x v="6947"/>
  </r>
  <r>
    <s v="September"/>
    <x v="1"/>
    <n v="2"/>
    <b v="0"/>
    <s v="Medium"/>
    <n v="32"/>
    <x v="6948"/>
  </r>
  <r>
    <s v="October"/>
    <x v="2"/>
    <n v="3"/>
    <b v="0"/>
    <s v="Critical"/>
    <n v="11"/>
    <x v="6949"/>
  </r>
  <r>
    <s v="September"/>
    <x v="1"/>
    <n v="2"/>
    <b v="0"/>
    <s v="High"/>
    <n v="4"/>
    <x v="6950"/>
  </r>
  <r>
    <s v="November"/>
    <x v="3"/>
    <n v="2"/>
    <b v="0"/>
    <s v="Not Specified"/>
    <n v="14"/>
    <x v="6515"/>
  </r>
  <r>
    <s v="November"/>
    <x v="3"/>
    <n v="2"/>
    <b v="0"/>
    <s v="Not Specified"/>
    <n v="32"/>
    <x v="6951"/>
  </r>
  <r>
    <s v="August"/>
    <x v="3"/>
    <n v="2"/>
    <b v="0"/>
    <s v="Critical"/>
    <n v="46"/>
    <x v="6952"/>
  </r>
  <r>
    <s v="August"/>
    <x v="3"/>
    <n v="1"/>
    <b v="0"/>
    <s v="Critical"/>
    <n v="31"/>
    <x v="6953"/>
  </r>
  <r>
    <s v="October"/>
    <x v="0"/>
    <n v="0"/>
    <s v="FREE DELIVERY"/>
    <s v="High"/>
    <n v="10"/>
    <x v="6954"/>
  </r>
  <r>
    <s v="October"/>
    <x v="0"/>
    <n v="2"/>
    <b v="0"/>
    <s v="High"/>
    <n v="39"/>
    <x v="6955"/>
  </r>
  <r>
    <s v="October"/>
    <x v="0"/>
    <n v="2"/>
    <b v="0"/>
    <s v="High"/>
    <n v="12"/>
    <x v="6956"/>
  </r>
  <r>
    <s v="October"/>
    <x v="0"/>
    <n v="5"/>
    <b v="0"/>
    <s v="low"/>
    <n v="8"/>
    <x v="6957"/>
  </r>
  <r>
    <s v="August"/>
    <x v="0"/>
    <n v="0"/>
    <s v="FREE DELIVERY"/>
    <s v="Medium"/>
    <n v="7"/>
    <x v="6958"/>
  </r>
  <r>
    <s v="January"/>
    <x v="0"/>
    <n v="2"/>
    <b v="0"/>
    <s v="Critical"/>
    <n v="12"/>
    <x v="6959"/>
  </r>
  <r>
    <s v="June"/>
    <x v="0"/>
    <n v="9"/>
    <b v="0"/>
    <s v="low"/>
    <n v="50"/>
    <x v="6960"/>
  </r>
  <r>
    <s v="May"/>
    <x v="0"/>
    <n v="4"/>
    <b v="0"/>
    <s v="low"/>
    <n v="7"/>
    <x v="6961"/>
  </r>
  <r>
    <s v="October"/>
    <x v="2"/>
    <n v="1"/>
    <b v="0"/>
    <s v="Medium"/>
    <n v="7"/>
    <x v="6962"/>
  </r>
  <r>
    <s v="October"/>
    <x v="1"/>
    <n v="0"/>
    <s v="FREE DELIVERY"/>
    <s v="Critical"/>
    <n v="40"/>
    <x v="3766"/>
  </r>
  <r>
    <s v="October"/>
    <x v="1"/>
    <n v="2"/>
    <b v="0"/>
    <s v="Critical"/>
    <n v="24"/>
    <x v="6963"/>
  </r>
  <r>
    <s v="April"/>
    <x v="1"/>
    <n v="2"/>
    <b v="0"/>
    <s v="Critical"/>
    <n v="4"/>
    <x v="6964"/>
  </r>
  <r>
    <s v="May"/>
    <x v="0"/>
    <n v="7"/>
    <b v="0"/>
    <s v="low"/>
    <n v="25"/>
    <x v="6965"/>
  </r>
  <r>
    <s v="May"/>
    <x v="0"/>
    <n v="4"/>
    <b v="0"/>
    <s v="low"/>
    <n v="40"/>
    <x v="6966"/>
  </r>
  <r>
    <s v="May"/>
    <x v="2"/>
    <n v="1"/>
    <b v="0"/>
    <s v="Critical"/>
    <n v="35"/>
    <x v="6967"/>
  </r>
  <r>
    <s v="January"/>
    <x v="1"/>
    <n v="1"/>
    <b v="0"/>
    <s v="Medium"/>
    <n v="2"/>
    <x v="6968"/>
  </r>
  <r>
    <s v="August"/>
    <x v="1"/>
    <n v="2"/>
    <b v="0"/>
    <s v="Medium"/>
    <n v="14"/>
    <x v="6969"/>
  </r>
  <r>
    <s v="January"/>
    <x v="2"/>
    <n v="1"/>
    <b v="0"/>
    <s v="Medium"/>
    <n v="40"/>
    <x v="6970"/>
  </r>
  <r>
    <s v="January"/>
    <x v="2"/>
    <n v="1"/>
    <b v="0"/>
    <s v="Medium"/>
    <n v="47"/>
    <x v="5126"/>
  </r>
  <r>
    <s v="June"/>
    <x v="1"/>
    <n v="1"/>
    <b v="0"/>
    <s v="Not Specified"/>
    <n v="40"/>
    <x v="6971"/>
  </r>
  <r>
    <s v="June"/>
    <x v="1"/>
    <n v="1"/>
    <b v="0"/>
    <s v="Not Specified"/>
    <n v="22"/>
    <x v="6972"/>
  </r>
  <r>
    <s v="June"/>
    <x v="1"/>
    <n v="1"/>
    <b v="0"/>
    <s v="Not Specified"/>
    <n v="45"/>
    <x v="6973"/>
  </r>
  <r>
    <s v="October"/>
    <x v="0"/>
    <n v="0"/>
    <s v="FREE DELIVERY"/>
    <s v="High"/>
    <n v="25"/>
    <x v="6974"/>
  </r>
  <r>
    <s v="February"/>
    <x v="3"/>
    <n v="1"/>
    <b v="0"/>
    <s v="High"/>
    <n v="9"/>
    <x v="6975"/>
  </r>
  <r>
    <s v="September"/>
    <x v="3"/>
    <n v="1"/>
    <b v="0"/>
    <s v="Not Specified"/>
    <n v="8"/>
    <x v="6976"/>
  </r>
  <r>
    <s v="October"/>
    <x v="1"/>
    <n v="0"/>
    <s v="FREE DELIVERY"/>
    <s v="Not Specified"/>
    <n v="17"/>
    <x v="6977"/>
  </r>
  <r>
    <s v="October"/>
    <x v="1"/>
    <n v="1"/>
    <b v="0"/>
    <s v="Not Specified"/>
    <n v="19"/>
    <x v="6978"/>
  </r>
  <r>
    <s v="November"/>
    <x v="2"/>
    <n v="4"/>
    <b v="0"/>
    <s v="low"/>
    <n v="38"/>
    <x v="6979"/>
  </r>
  <r>
    <s v="January"/>
    <x v="3"/>
    <n v="2"/>
    <b v="0"/>
    <s v="Critical"/>
    <n v="16"/>
    <x v="6980"/>
  </r>
  <r>
    <s v="January"/>
    <x v="3"/>
    <n v="0"/>
    <s v="FREE DELIVERY"/>
    <s v="Critical"/>
    <n v="43"/>
    <x v="6981"/>
  </r>
  <r>
    <s v="March"/>
    <x v="1"/>
    <n v="2"/>
    <b v="0"/>
    <s v="Medium"/>
    <n v="34"/>
    <x v="6982"/>
  </r>
  <r>
    <s v="March"/>
    <x v="1"/>
    <n v="2"/>
    <b v="0"/>
    <s v="Medium"/>
    <n v="19"/>
    <x v="6983"/>
  </r>
  <r>
    <s v="January"/>
    <x v="0"/>
    <n v="1"/>
    <b v="0"/>
    <s v="High"/>
    <n v="35"/>
    <x v="6984"/>
  </r>
  <r>
    <s v="March"/>
    <x v="1"/>
    <n v="2"/>
    <b v="0"/>
    <s v="High"/>
    <n v="31"/>
    <x v="6985"/>
  </r>
  <r>
    <s v="March"/>
    <x v="1"/>
    <n v="2"/>
    <b v="0"/>
    <s v="High"/>
    <n v="34"/>
    <x v="6986"/>
  </r>
  <r>
    <s v="March"/>
    <x v="1"/>
    <n v="1"/>
    <b v="0"/>
    <s v="High"/>
    <n v="1"/>
    <x v="6987"/>
  </r>
  <r>
    <s v="March"/>
    <x v="1"/>
    <n v="3"/>
    <b v="0"/>
    <s v="High"/>
    <n v="10"/>
    <x v="6988"/>
  </r>
  <r>
    <s v="August"/>
    <x v="1"/>
    <n v="2"/>
    <b v="0"/>
    <s v="Medium"/>
    <n v="27"/>
    <x v="6989"/>
  </r>
  <r>
    <s v="April"/>
    <x v="3"/>
    <n v="1"/>
    <b v="0"/>
    <s v="Medium"/>
    <n v="5"/>
    <x v="6990"/>
  </r>
  <r>
    <s v="January"/>
    <x v="1"/>
    <n v="1"/>
    <b v="0"/>
    <s v="Medium"/>
    <n v="5"/>
    <x v="6991"/>
  </r>
  <r>
    <s v="June"/>
    <x v="1"/>
    <n v="1"/>
    <b v="0"/>
    <s v="Medium"/>
    <n v="22"/>
    <x v="6992"/>
  </r>
  <r>
    <s v="June"/>
    <x v="1"/>
    <n v="2"/>
    <b v="0"/>
    <s v="Medium"/>
    <n v="35"/>
    <x v="6993"/>
  </r>
  <r>
    <s v="September"/>
    <x v="3"/>
    <n v="1"/>
    <b v="0"/>
    <s v="Medium"/>
    <n v="21"/>
    <x v="6994"/>
  </r>
  <r>
    <s v="April"/>
    <x v="3"/>
    <n v="1"/>
    <b v="0"/>
    <s v="Critical"/>
    <n v="39"/>
    <x v="6995"/>
  </r>
  <r>
    <s v="April"/>
    <x v="0"/>
    <n v="2"/>
    <b v="0"/>
    <s v="low"/>
    <n v="40"/>
    <x v="6996"/>
  </r>
  <r>
    <s v="April"/>
    <x v="0"/>
    <n v="5"/>
    <b v="0"/>
    <s v="low"/>
    <n v="15"/>
    <x v="811"/>
  </r>
  <r>
    <s v="July"/>
    <x v="0"/>
    <n v="1"/>
    <b v="0"/>
    <s v="High"/>
    <n v="45"/>
    <x v="6997"/>
  </r>
  <r>
    <s v="April"/>
    <x v="1"/>
    <n v="1"/>
    <b v="0"/>
    <s v="Medium"/>
    <n v="32"/>
    <x v="6998"/>
  </r>
  <r>
    <s v="May"/>
    <x v="3"/>
    <n v="1"/>
    <b v="0"/>
    <s v="Critical"/>
    <n v="34"/>
    <x v="6999"/>
  </r>
  <r>
    <s v="May"/>
    <x v="3"/>
    <n v="2"/>
    <b v="0"/>
    <s v="Critical"/>
    <n v="24"/>
    <x v="7000"/>
  </r>
  <r>
    <s v="April"/>
    <x v="0"/>
    <n v="3"/>
    <b v="0"/>
    <s v="Critical"/>
    <n v="11"/>
    <x v="7001"/>
  </r>
  <r>
    <s v="April"/>
    <x v="0"/>
    <n v="1"/>
    <b v="0"/>
    <s v="Critical"/>
    <n v="10"/>
    <x v="7002"/>
  </r>
  <r>
    <s v="April"/>
    <x v="0"/>
    <n v="3"/>
    <b v="0"/>
    <s v="Critical"/>
    <n v="50"/>
    <x v="7003"/>
  </r>
  <r>
    <s v="August"/>
    <x v="3"/>
    <n v="2"/>
    <b v="0"/>
    <s v="Not Specified"/>
    <n v="15"/>
    <x v="7004"/>
  </r>
  <r>
    <s v="August"/>
    <x v="3"/>
    <n v="2"/>
    <b v="0"/>
    <s v="Not Specified"/>
    <n v="27"/>
    <x v="7005"/>
  </r>
  <r>
    <s v="April"/>
    <x v="0"/>
    <n v="2"/>
    <b v="0"/>
    <s v="Medium"/>
    <n v="7"/>
    <x v="7006"/>
  </r>
  <r>
    <s v="June"/>
    <x v="1"/>
    <n v="1"/>
    <b v="0"/>
    <s v="Not Specified"/>
    <n v="24"/>
    <x v="7007"/>
  </r>
  <r>
    <s v="June"/>
    <x v="2"/>
    <n v="7"/>
    <b v="0"/>
    <s v="low"/>
    <n v="13"/>
    <x v="7008"/>
  </r>
  <r>
    <s v="June"/>
    <x v="0"/>
    <n v="1"/>
    <b v="0"/>
    <s v="High"/>
    <n v="49"/>
    <x v="7009"/>
  </r>
  <r>
    <s v="July"/>
    <x v="0"/>
    <n v="5"/>
    <b v="0"/>
    <s v="low"/>
    <n v="21"/>
    <x v="7010"/>
  </r>
  <r>
    <s v="November"/>
    <x v="3"/>
    <n v="2"/>
    <b v="0"/>
    <s v="Critical"/>
    <n v="23"/>
    <x v="7011"/>
  </r>
  <r>
    <s v="March"/>
    <x v="3"/>
    <n v="2"/>
    <b v="0"/>
    <s v="Not Specified"/>
    <n v="7"/>
    <x v="7012"/>
  </r>
  <r>
    <s v="June"/>
    <x v="3"/>
    <n v="1"/>
    <b v="0"/>
    <s v="Critical"/>
    <n v="1"/>
    <x v="446"/>
  </r>
  <r>
    <s v="June"/>
    <x v="3"/>
    <n v="2"/>
    <b v="0"/>
    <s v="Critical"/>
    <n v="22"/>
    <x v="7013"/>
  </r>
  <r>
    <s v="June"/>
    <x v="3"/>
    <n v="1"/>
    <b v="0"/>
    <s v="Critical"/>
    <n v="10"/>
    <x v="7014"/>
  </r>
  <r>
    <s v="March"/>
    <x v="1"/>
    <n v="2"/>
    <b v="0"/>
    <s v="Not Specified"/>
    <n v="39"/>
    <x v="7015"/>
  </r>
  <r>
    <s v="December"/>
    <x v="2"/>
    <n v="2"/>
    <b v="0"/>
    <s v="Critical"/>
    <n v="8"/>
    <x v="7016"/>
  </r>
  <r>
    <s v="December"/>
    <x v="2"/>
    <n v="2"/>
    <b v="0"/>
    <s v="Critical"/>
    <n v="33"/>
    <x v="7017"/>
  </r>
  <r>
    <s v="December"/>
    <x v="2"/>
    <n v="2"/>
    <b v="0"/>
    <s v="Critical"/>
    <n v="48"/>
    <x v="7018"/>
  </r>
  <r>
    <s v="June"/>
    <x v="1"/>
    <n v="2"/>
    <b v="0"/>
    <s v="Critical"/>
    <n v="47"/>
    <x v="7019"/>
  </r>
  <r>
    <s v="July"/>
    <x v="0"/>
    <n v="2"/>
    <b v="0"/>
    <s v="Critical"/>
    <n v="1"/>
    <x v="7020"/>
  </r>
  <r>
    <s v="February"/>
    <x v="3"/>
    <n v="2"/>
    <b v="0"/>
    <s v="High"/>
    <n v="33"/>
    <x v="7021"/>
  </r>
  <r>
    <s v="December"/>
    <x v="3"/>
    <n v="1"/>
    <b v="0"/>
    <s v="Critical"/>
    <n v="18"/>
    <x v="7022"/>
  </r>
  <r>
    <s v="June"/>
    <x v="3"/>
    <n v="5"/>
    <b v="0"/>
    <s v="low"/>
    <n v="50"/>
    <x v="7023"/>
  </r>
  <r>
    <s v="October"/>
    <x v="1"/>
    <n v="1"/>
    <b v="0"/>
    <s v="High"/>
    <n v="5"/>
    <x v="7024"/>
  </r>
  <r>
    <s v="May"/>
    <x v="2"/>
    <n v="1"/>
    <b v="0"/>
    <s v="Medium"/>
    <n v="49"/>
    <x v="7025"/>
  </r>
  <r>
    <s v="July"/>
    <x v="0"/>
    <n v="2"/>
    <b v="0"/>
    <s v="Critical"/>
    <n v="4"/>
    <x v="4764"/>
  </r>
  <r>
    <s v="July"/>
    <x v="0"/>
    <n v="1"/>
    <b v="0"/>
    <s v="Critical"/>
    <n v="43"/>
    <x v="7026"/>
  </r>
  <r>
    <s v="September"/>
    <x v="0"/>
    <n v="7"/>
    <b v="0"/>
    <s v="low"/>
    <n v="38"/>
    <x v="5136"/>
  </r>
  <r>
    <s v="June"/>
    <x v="3"/>
    <n v="2"/>
    <b v="0"/>
    <s v="Critical"/>
    <n v="38"/>
    <x v="7027"/>
  </r>
  <r>
    <s v="June"/>
    <x v="3"/>
    <n v="1"/>
    <b v="0"/>
    <s v="Critical"/>
    <n v="50"/>
    <x v="7028"/>
  </r>
  <r>
    <s v="August"/>
    <x v="3"/>
    <n v="3"/>
    <b v="0"/>
    <s v="Medium"/>
    <n v="16"/>
    <x v="7029"/>
  </r>
  <r>
    <s v="August"/>
    <x v="3"/>
    <n v="2"/>
    <b v="0"/>
    <s v="Medium"/>
    <n v="19"/>
    <x v="7030"/>
  </r>
  <r>
    <s v="August"/>
    <x v="3"/>
    <n v="2"/>
    <b v="0"/>
    <s v="Medium"/>
    <n v="49"/>
    <x v="7031"/>
  </r>
  <r>
    <s v="January"/>
    <x v="1"/>
    <n v="1"/>
    <b v="0"/>
    <s v="Critical"/>
    <n v="19"/>
    <x v="7032"/>
  </r>
  <r>
    <s v="August"/>
    <x v="3"/>
    <n v="1"/>
    <b v="0"/>
    <s v="High"/>
    <n v="30"/>
    <x v="7033"/>
  </r>
  <r>
    <s v="October"/>
    <x v="0"/>
    <n v="2"/>
    <b v="0"/>
    <s v="Medium"/>
    <n v="46"/>
    <x v="7034"/>
  </r>
  <r>
    <s v="December"/>
    <x v="3"/>
    <n v="1"/>
    <b v="0"/>
    <s v="Critical"/>
    <n v="15"/>
    <x v="7035"/>
  </r>
  <r>
    <s v="July"/>
    <x v="2"/>
    <n v="2"/>
    <b v="0"/>
    <s v="Medium"/>
    <n v="25"/>
    <x v="7036"/>
  </r>
  <r>
    <s v="April"/>
    <x v="1"/>
    <n v="1"/>
    <b v="0"/>
    <s v="Critical"/>
    <n v="47"/>
    <x v="7037"/>
  </r>
  <r>
    <s v="May"/>
    <x v="0"/>
    <n v="0"/>
    <s v="FREE DELIVERY"/>
    <s v="High"/>
    <n v="43"/>
    <x v="7038"/>
  </r>
  <r>
    <s v="March"/>
    <x v="1"/>
    <n v="1"/>
    <b v="0"/>
    <s v="Medium"/>
    <n v="14"/>
    <x v="7039"/>
  </r>
  <r>
    <s v="December"/>
    <x v="1"/>
    <n v="2"/>
    <b v="0"/>
    <s v="Not Specified"/>
    <n v="18"/>
    <x v="7040"/>
  </r>
  <r>
    <s v="October"/>
    <x v="3"/>
    <n v="2"/>
    <b v="0"/>
    <s v="low"/>
    <n v="46"/>
    <x v="7041"/>
  </r>
  <r>
    <s v="August"/>
    <x v="2"/>
    <n v="1"/>
    <b v="0"/>
    <s v="Not Specified"/>
    <n v="48"/>
    <x v="7042"/>
  </r>
  <r>
    <s v="August"/>
    <x v="2"/>
    <n v="0"/>
    <s v="FREE DELIVERY"/>
    <s v="Not Specified"/>
    <n v="47"/>
    <x v="7043"/>
  </r>
  <r>
    <s v="December"/>
    <x v="2"/>
    <n v="1"/>
    <b v="0"/>
    <s v="High"/>
    <n v="13"/>
    <x v="5464"/>
  </r>
  <r>
    <s v="December"/>
    <x v="1"/>
    <n v="0"/>
    <s v="FREE DELIVERY"/>
    <s v="High"/>
    <n v="43"/>
    <x v="7044"/>
  </r>
  <r>
    <s v="August"/>
    <x v="2"/>
    <n v="2"/>
    <b v="0"/>
    <s v="High"/>
    <n v="17"/>
    <x v="5044"/>
  </r>
  <r>
    <s v="May"/>
    <x v="0"/>
    <n v="0"/>
    <s v="FREE DELIVERY"/>
    <s v="High"/>
    <n v="48"/>
    <x v="7045"/>
  </r>
  <r>
    <s v="February"/>
    <x v="3"/>
    <n v="2"/>
    <b v="0"/>
    <s v="Critical"/>
    <n v="8"/>
    <x v="7046"/>
  </r>
  <r>
    <s v="January"/>
    <x v="0"/>
    <n v="2"/>
    <b v="0"/>
    <s v="low"/>
    <n v="21"/>
    <x v="7047"/>
  </r>
  <r>
    <s v="March"/>
    <x v="2"/>
    <n v="5"/>
    <b v="0"/>
    <s v="low"/>
    <n v="36"/>
    <x v="7048"/>
  </r>
  <r>
    <s v="January"/>
    <x v="0"/>
    <n v="1"/>
    <b v="0"/>
    <s v="High"/>
    <n v="1"/>
    <x v="7049"/>
  </r>
  <r>
    <s v="April"/>
    <x v="3"/>
    <n v="1"/>
    <b v="0"/>
    <s v="Not Specified"/>
    <n v="37"/>
    <x v="7050"/>
  </r>
  <r>
    <s v="April"/>
    <x v="3"/>
    <n v="2"/>
    <b v="0"/>
    <s v="Not Specified"/>
    <n v="6"/>
    <x v="7051"/>
  </r>
  <r>
    <s v="May"/>
    <x v="1"/>
    <n v="2"/>
    <b v="0"/>
    <s v="Not Specified"/>
    <n v="38"/>
    <x v="7052"/>
  </r>
  <r>
    <s v="October"/>
    <x v="3"/>
    <n v="2"/>
    <b v="0"/>
    <s v="Critical"/>
    <n v="42"/>
    <x v="7053"/>
  </r>
  <r>
    <s v="October"/>
    <x v="3"/>
    <n v="1"/>
    <b v="0"/>
    <s v="Critical"/>
    <n v="31"/>
    <x v="7054"/>
  </r>
  <r>
    <s v="October"/>
    <x v="3"/>
    <n v="0"/>
    <s v="FREE DELIVERY"/>
    <s v="Critical"/>
    <n v="39"/>
    <x v="7055"/>
  </r>
  <r>
    <s v="October"/>
    <x v="3"/>
    <n v="1"/>
    <b v="0"/>
    <s v="Critical"/>
    <n v="15"/>
    <x v="7056"/>
  </r>
  <r>
    <s v="December"/>
    <x v="1"/>
    <n v="0"/>
    <s v="FREE DELIVERY"/>
    <s v="Not Specified"/>
    <n v="6"/>
    <x v="7057"/>
  </r>
  <r>
    <s v="December"/>
    <x v="1"/>
    <n v="0"/>
    <s v="FREE DELIVERY"/>
    <s v="Not Specified"/>
    <n v="35"/>
    <x v="7058"/>
  </r>
  <r>
    <s v="June"/>
    <x v="1"/>
    <n v="0"/>
    <s v="FREE DELIVERY"/>
    <s v="low"/>
    <n v="1"/>
    <x v="7059"/>
  </r>
  <r>
    <s v="June"/>
    <x v="0"/>
    <n v="2"/>
    <b v="0"/>
    <s v="low"/>
    <n v="41"/>
    <x v="7060"/>
  </r>
  <r>
    <s v="June"/>
    <x v="0"/>
    <n v="2"/>
    <b v="0"/>
    <s v="High"/>
    <n v="34"/>
    <x v="7061"/>
  </r>
  <r>
    <s v="May"/>
    <x v="1"/>
    <n v="5"/>
    <b v="0"/>
    <s v="low"/>
    <n v="46"/>
    <x v="7062"/>
  </r>
  <r>
    <s v="February"/>
    <x v="0"/>
    <n v="2"/>
    <b v="0"/>
    <s v="Medium"/>
    <n v="47"/>
    <x v="7063"/>
  </r>
  <r>
    <s v="March"/>
    <x v="1"/>
    <n v="2"/>
    <b v="0"/>
    <s v="Critical"/>
    <n v="42"/>
    <x v="7064"/>
  </r>
  <r>
    <s v="March"/>
    <x v="1"/>
    <n v="2"/>
    <b v="0"/>
    <s v="Critical"/>
    <n v="5"/>
    <x v="7065"/>
  </r>
  <r>
    <s v="March"/>
    <x v="1"/>
    <n v="0"/>
    <s v="FREE DELIVERY"/>
    <s v="Critical"/>
    <n v="22"/>
    <x v="7066"/>
  </r>
  <r>
    <s v="July"/>
    <x v="2"/>
    <n v="2"/>
    <b v="0"/>
    <s v="low"/>
    <n v="31"/>
    <x v="7067"/>
  </r>
  <r>
    <s v="September"/>
    <x v="2"/>
    <n v="0"/>
    <s v="FREE DELIVERY"/>
    <s v="High"/>
    <n v="16"/>
    <x v="7068"/>
  </r>
  <r>
    <s v="September"/>
    <x v="2"/>
    <n v="3"/>
    <b v="0"/>
    <s v="High"/>
    <n v="33"/>
    <x v="7069"/>
  </r>
  <r>
    <s v="February"/>
    <x v="1"/>
    <n v="7"/>
    <b v="0"/>
    <s v="low"/>
    <n v="11"/>
    <x v="7070"/>
  </r>
  <r>
    <s v="February"/>
    <x v="1"/>
    <n v="0"/>
    <s v="FREE DELIVERY"/>
    <s v="low"/>
    <n v="2"/>
    <x v="7071"/>
  </r>
  <r>
    <s v="January"/>
    <x v="0"/>
    <n v="1"/>
    <b v="0"/>
    <s v="Not Specified"/>
    <n v="1"/>
    <x v="7072"/>
  </r>
  <r>
    <s v="February"/>
    <x v="0"/>
    <n v="2"/>
    <b v="0"/>
    <s v="Not Specified"/>
    <n v="10"/>
    <x v="7073"/>
  </r>
  <r>
    <s v="October"/>
    <x v="0"/>
    <n v="1"/>
    <b v="0"/>
    <s v="Not Specified"/>
    <n v="18"/>
    <x v="7074"/>
  </r>
  <r>
    <s v="April"/>
    <x v="2"/>
    <n v="2"/>
    <b v="0"/>
    <s v="Critical"/>
    <n v="49"/>
    <x v="7075"/>
  </r>
  <r>
    <s v="April"/>
    <x v="2"/>
    <n v="1"/>
    <b v="0"/>
    <s v="Critical"/>
    <n v="25"/>
    <x v="7076"/>
  </r>
  <r>
    <s v="September"/>
    <x v="0"/>
    <n v="1"/>
    <b v="0"/>
    <s v="Not Specified"/>
    <n v="22"/>
    <x v="7077"/>
  </r>
  <r>
    <s v="August"/>
    <x v="1"/>
    <n v="2"/>
    <b v="0"/>
    <s v="High"/>
    <n v="16"/>
    <x v="7078"/>
  </r>
  <r>
    <s v="August"/>
    <x v="1"/>
    <n v="2"/>
    <b v="0"/>
    <s v="High"/>
    <n v="23"/>
    <x v="7079"/>
  </r>
  <r>
    <s v="November"/>
    <x v="2"/>
    <n v="1"/>
    <b v="0"/>
    <s v="Critical"/>
    <n v="13"/>
    <x v="7080"/>
  </r>
  <r>
    <s v="March"/>
    <x v="0"/>
    <n v="2"/>
    <b v="0"/>
    <s v="Critical"/>
    <n v="36"/>
    <x v="7081"/>
  </r>
  <r>
    <s v="March"/>
    <x v="0"/>
    <n v="2"/>
    <b v="0"/>
    <s v="Critical"/>
    <n v="4"/>
    <x v="7082"/>
  </r>
  <r>
    <s v="October"/>
    <x v="2"/>
    <n v="1"/>
    <b v="0"/>
    <s v="High"/>
    <n v="2"/>
    <x v="7083"/>
  </r>
  <r>
    <s v="February"/>
    <x v="0"/>
    <n v="2"/>
    <b v="0"/>
    <s v="High"/>
    <n v="36"/>
    <x v="7084"/>
  </r>
  <r>
    <s v="September"/>
    <x v="0"/>
    <n v="1"/>
    <b v="0"/>
    <s v="Critical"/>
    <n v="26"/>
    <x v="7085"/>
  </r>
  <r>
    <s v="March"/>
    <x v="1"/>
    <n v="2"/>
    <b v="0"/>
    <s v="Not Specified"/>
    <n v="21"/>
    <x v="7086"/>
  </r>
  <r>
    <s v="July"/>
    <x v="1"/>
    <n v="2"/>
    <b v="0"/>
    <s v="Not Specified"/>
    <n v="33"/>
    <x v="7087"/>
  </r>
  <r>
    <s v="June"/>
    <x v="1"/>
    <n v="1"/>
    <b v="0"/>
    <s v="Critical"/>
    <n v="28"/>
    <x v="7088"/>
  </r>
  <r>
    <s v="September"/>
    <x v="1"/>
    <n v="2"/>
    <b v="0"/>
    <s v="low"/>
    <n v="23"/>
    <x v="7089"/>
  </r>
  <r>
    <s v="October"/>
    <x v="1"/>
    <n v="2"/>
    <b v="0"/>
    <s v="Critical"/>
    <n v="43"/>
    <x v="7090"/>
  </r>
  <r>
    <s v="October"/>
    <x v="2"/>
    <n v="2"/>
    <b v="0"/>
    <s v="High"/>
    <n v="14"/>
    <x v="7091"/>
  </r>
  <r>
    <s v="April"/>
    <x v="0"/>
    <n v="2"/>
    <b v="0"/>
    <s v="Medium"/>
    <n v="50"/>
    <x v="7092"/>
  </r>
  <r>
    <s v="October"/>
    <x v="0"/>
    <n v="2"/>
    <b v="0"/>
    <s v="low"/>
    <n v="37"/>
    <x v="7093"/>
  </r>
  <r>
    <s v="October"/>
    <x v="0"/>
    <n v="2"/>
    <b v="0"/>
    <s v="low"/>
    <n v="30"/>
    <x v="7094"/>
  </r>
  <r>
    <s v="October"/>
    <x v="0"/>
    <n v="5"/>
    <b v="0"/>
    <s v="low"/>
    <n v="17"/>
    <x v="7095"/>
  </r>
  <r>
    <s v="March"/>
    <x v="1"/>
    <n v="2"/>
    <b v="0"/>
    <s v="Not Specified"/>
    <n v="16"/>
    <x v="7096"/>
  </r>
  <r>
    <s v="December"/>
    <x v="0"/>
    <n v="2"/>
    <b v="0"/>
    <s v="High"/>
    <n v="27"/>
    <x v="7097"/>
  </r>
  <r>
    <s v="March"/>
    <x v="0"/>
    <n v="0"/>
    <s v="FREE DELIVERY"/>
    <s v="Medium"/>
    <n v="16"/>
    <x v="7098"/>
  </r>
  <r>
    <s v="March"/>
    <x v="0"/>
    <n v="2"/>
    <b v="0"/>
    <s v="Medium"/>
    <n v="27"/>
    <x v="7099"/>
  </r>
  <r>
    <s v="December"/>
    <x v="0"/>
    <n v="1"/>
    <b v="0"/>
    <s v="Medium"/>
    <n v="29"/>
    <x v="7100"/>
  </r>
  <r>
    <s v="August"/>
    <x v="1"/>
    <n v="1"/>
    <b v="0"/>
    <s v="Critical"/>
    <n v="39"/>
    <x v="7101"/>
  </r>
  <r>
    <s v="July"/>
    <x v="2"/>
    <n v="4"/>
    <b v="0"/>
    <s v="low"/>
    <n v="24"/>
    <x v="7102"/>
  </r>
  <r>
    <s v="July"/>
    <x v="2"/>
    <n v="5"/>
    <b v="0"/>
    <s v="low"/>
    <n v="12"/>
    <x v="7103"/>
  </r>
  <r>
    <s v="April"/>
    <x v="3"/>
    <n v="2"/>
    <b v="0"/>
    <s v="High"/>
    <n v="8"/>
    <x v="7104"/>
  </r>
  <r>
    <s v="April"/>
    <x v="3"/>
    <n v="0"/>
    <s v="FREE DELIVERY"/>
    <s v="High"/>
    <n v="24"/>
    <x v="7105"/>
  </r>
  <r>
    <s v="April"/>
    <x v="3"/>
    <n v="2"/>
    <b v="0"/>
    <s v="High"/>
    <n v="34"/>
    <x v="7106"/>
  </r>
  <r>
    <s v="April"/>
    <x v="3"/>
    <n v="2"/>
    <b v="0"/>
    <s v="High"/>
    <n v="2"/>
    <x v="7107"/>
  </r>
  <r>
    <s v="January"/>
    <x v="0"/>
    <n v="1"/>
    <b v="0"/>
    <s v="Not Specified"/>
    <n v="41"/>
    <x v="7108"/>
  </r>
  <r>
    <s v="April"/>
    <x v="0"/>
    <n v="0"/>
    <s v="FREE DELIVERY"/>
    <s v="low"/>
    <n v="18"/>
    <x v="7109"/>
  </r>
  <r>
    <s v="August"/>
    <x v="3"/>
    <n v="0"/>
    <s v="FREE DELIVERY"/>
    <s v="Medium"/>
    <n v="49"/>
    <x v="7110"/>
  </r>
  <r>
    <s v="June"/>
    <x v="1"/>
    <n v="1"/>
    <b v="0"/>
    <s v="Not Specified"/>
    <n v="39"/>
    <x v="4519"/>
  </r>
  <r>
    <s v="June"/>
    <x v="1"/>
    <n v="2"/>
    <b v="0"/>
    <s v="Not Specified"/>
    <n v="4"/>
    <x v="7111"/>
  </r>
  <r>
    <s v="June"/>
    <x v="1"/>
    <n v="1"/>
    <b v="0"/>
    <s v="Not Specified"/>
    <n v="49"/>
    <x v="7112"/>
  </r>
  <r>
    <s v="November"/>
    <x v="3"/>
    <n v="1"/>
    <b v="0"/>
    <s v="Critical"/>
    <n v="6"/>
    <x v="2562"/>
  </r>
  <r>
    <s v="November"/>
    <x v="3"/>
    <n v="3"/>
    <b v="0"/>
    <s v="Critical"/>
    <n v="49"/>
    <x v="7113"/>
  </r>
  <r>
    <s v="November"/>
    <x v="3"/>
    <n v="1"/>
    <b v="0"/>
    <s v="Critical"/>
    <n v="9"/>
    <x v="7114"/>
  </r>
  <r>
    <s v="March"/>
    <x v="1"/>
    <n v="1"/>
    <b v="0"/>
    <s v="Medium"/>
    <n v="11"/>
    <x v="7115"/>
  </r>
  <r>
    <s v="October"/>
    <x v="2"/>
    <n v="0"/>
    <s v="FREE DELIVERY"/>
    <s v="Critical"/>
    <n v="16"/>
    <x v="7116"/>
  </r>
  <r>
    <s v="October"/>
    <x v="2"/>
    <n v="2"/>
    <b v="0"/>
    <s v="Critical"/>
    <n v="20"/>
    <x v="7117"/>
  </r>
  <r>
    <s v="December"/>
    <x v="2"/>
    <n v="2"/>
    <b v="0"/>
    <s v="Medium"/>
    <n v="13"/>
    <x v="6480"/>
  </r>
  <r>
    <s v="December"/>
    <x v="2"/>
    <n v="2"/>
    <b v="0"/>
    <s v="Medium"/>
    <n v="25"/>
    <x v="7118"/>
  </r>
  <r>
    <s v="April"/>
    <x v="2"/>
    <n v="2"/>
    <b v="0"/>
    <s v="Not Specified"/>
    <n v="30"/>
    <x v="7119"/>
  </r>
  <r>
    <s v="February"/>
    <x v="1"/>
    <n v="2"/>
    <b v="0"/>
    <s v="Critical"/>
    <n v="43"/>
    <x v="7120"/>
  </r>
  <r>
    <s v="March"/>
    <x v="1"/>
    <n v="2"/>
    <b v="0"/>
    <s v="Not Specified"/>
    <n v="1"/>
    <x v="7121"/>
  </r>
  <r>
    <s v="February"/>
    <x v="3"/>
    <n v="1"/>
    <b v="0"/>
    <s v="Not Specified"/>
    <n v="34"/>
    <x v="7122"/>
  </r>
  <r>
    <s v="February"/>
    <x v="3"/>
    <n v="0"/>
    <s v="FREE DELIVERY"/>
    <s v="High"/>
    <n v="37"/>
    <x v="7123"/>
  </r>
  <r>
    <s v="November"/>
    <x v="2"/>
    <n v="1"/>
    <b v="0"/>
    <s v="Not Specified"/>
    <n v="6"/>
    <x v="7124"/>
  </r>
  <r>
    <s v="November"/>
    <x v="2"/>
    <n v="1"/>
    <b v="0"/>
    <s v="Not Specified"/>
    <n v="15"/>
    <x v="7125"/>
  </r>
  <r>
    <s v="October"/>
    <x v="1"/>
    <n v="1"/>
    <b v="0"/>
    <s v="Critical"/>
    <n v="39"/>
    <x v="7126"/>
  </r>
  <r>
    <s v="October"/>
    <x v="1"/>
    <n v="2"/>
    <b v="0"/>
    <s v="low"/>
    <n v="6"/>
    <x v="7127"/>
  </r>
  <r>
    <s v="October"/>
    <x v="1"/>
    <n v="4"/>
    <b v="0"/>
    <s v="low"/>
    <n v="29"/>
    <x v="7128"/>
  </r>
  <r>
    <s v="May"/>
    <x v="1"/>
    <n v="1"/>
    <b v="0"/>
    <s v="High"/>
    <n v="50"/>
    <x v="7129"/>
  </r>
  <r>
    <s v="December"/>
    <x v="2"/>
    <n v="7"/>
    <b v="0"/>
    <s v="low"/>
    <n v="34"/>
    <x v="7130"/>
  </r>
  <r>
    <s v="July"/>
    <x v="0"/>
    <n v="2"/>
    <b v="0"/>
    <s v="low"/>
    <n v="10"/>
    <x v="7131"/>
  </r>
  <r>
    <s v="May"/>
    <x v="0"/>
    <n v="0"/>
    <s v="FREE DELIVERY"/>
    <s v="Medium"/>
    <n v="48"/>
    <x v="7132"/>
  </r>
  <r>
    <s v="May"/>
    <x v="0"/>
    <n v="1"/>
    <b v="0"/>
    <s v="Medium"/>
    <n v="36"/>
    <x v="7133"/>
  </r>
  <r>
    <s v="October"/>
    <x v="3"/>
    <n v="2"/>
    <b v="0"/>
    <s v="Critical"/>
    <n v="34"/>
    <x v="7134"/>
  </r>
  <r>
    <s v="January"/>
    <x v="0"/>
    <n v="2"/>
    <b v="0"/>
    <s v="Medium"/>
    <n v="33"/>
    <x v="6576"/>
  </r>
  <r>
    <s v="January"/>
    <x v="0"/>
    <n v="2"/>
    <b v="0"/>
    <s v="Medium"/>
    <n v="12"/>
    <x v="7135"/>
  </r>
  <r>
    <s v="May"/>
    <x v="2"/>
    <n v="1"/>
    <b v="0"/>
    <s v="High"/>
    <n v="33"/>
    <x v="7136"/>
  </r>
  <r>
    <s v="May"/>
    <x v="2"/>
    <n v="1"/>
    <b v="0"/>
    <s v="High"/>
    <n v="50"/>
    <x v="7137"/>
  </r>
  <r>
    <s v="August"/>
    <x v="3"/>
    <n v="1"/>
    <b v="0"/>
    <s v="High"/>
    <n v="13"/>
    <x v="7138"/>
  </r>
  <r>
    <s v="August"/>
    <x v="3"/>
    <n v="0"/>
    <s v="FREE DELIVERY"/>
    <s v="High"/>
    <n v="22"/>
    <x v="7139"/>
  </r>
  <r>
    <s v="May"/>
    <x v="2"/>
    <n v="1"/>
    <b v="0"/>
    <s v="Critical"/>
    <n v="24"/>
    <x v="7140"/>
  </r>
  <r>
    <s v="March"/>
    <x v="3"/>
    <n v="1"/>
    <b v="0"/>
    <s v="High"/>
    <n v="20"/>
    <x v="7141"/>
  </r>
  <r>
    <s v="March"/>
    <x v="3"/>
    <n v="2"/>
    <b v="0"/>
    <s v="High"/>
    <n v="17"/>
    <x v="7142"/>
  </r>
  <r>
    <s v="February"/>
    <x v="2"/>
    <n v="1"/>
    <b v="0"/>
    <s v="High"/>
    <n v="12"/>
    <x v="7143"/>
  </r>
  <r>
    <s v="August"/>
    <x v="0"/>
    <n v="1"/>
    <b v="0"/>
    <s v="Critical"/>
    <n v="41"/>
    <x v="7144"/>
  </r>
  <r>
    <s v="September"/>
    <x v="3"/>
    <n v="2"/>
    <b v="0"/>
    <s v="High"/>
    <n v="26"/>
    <x v="7145"/>
  </r>
  <r>
    <s v="September"/>
    <x v="3"/>
    <n v="2"/>
    <b v="0"/>
    <s v="High"/>
    <n v="27"/>
    <x v="7146"/>
  </r>
  <r>
    <s v="July"/>
    <x v="2"/>
    <n v="2"/>
    <b v="0"/>
    <s v="Not Specified"/>
    <n v="38"/>
    <x v="7147"/>
  </r>
  <r>
    <s v="July"/>
    <x v="2"/>
    <n v="2"/>
    <b v="0"/>
    <s v="Not Specified"/>
    <n v="34"/>
    <x v="7148"/>
  </r>
  <r>
    <s v="December"/>
    <x v="0"/>
    <n v="0"/>
    <s v="FREE DELIVERY"/>
    <s v="Medium"/>
    <n v="17"/>
    <x v="7149"/>
  </r>
  <r>
    <s v="August"/>
    <x v="1"/>
    <n v="0"/>
    <s v="FREE DELIVERY"/>
    <s v="Medium"/>
    <n v="3"/>
    <x v="7150"/>
  </r>
  <r>
    <s v="August"/>
    <x v="1"/>
    <n v="2"/>
    <b v="0"/>
    <s v="Medium"/>
    <n v="36"/>
    <x v="7151"/>
  </r>
  <r>
    <s v="September"/>
    <x v="2"/>
    <n v="1"/>
    <b v="0"/>
    <s v="Medium"/>
    <n v="3"/>
    <x v="7152"/>
  </r>
  <r>
    <s v="April"/>
    <x v="3"/>
    <n v="0"/>
    <s v="FREE DELIVERY"/>
    <s v="Medium"/>
    <n v="44"/>
    <x v="7153"/>
  </r>
  <r>
    <s v="August"/>
    <x v="1"/>
    <n v="1"/>
    <b v="0"/>
    <s v="High"/>
    <n v="46"/>
    <x v="5536"/>
  </r>
  <r>
    <s v="August"/>
    <x v="1"/>
    <n v="0"/>
    <s v="FREE DELIVERY"/>
    <s v="High"/>
    <n v="16"/>
    <x v="7154"/>
  </r>
  <r>
    <s v="May"/>
    <x v="0"/>
    <n v="2"/>
    <b v="0"/>
    <s v="Medium"/>
    <n v="5"/>
    <x v="7155"/>
  </r>
  <r>
    <s v="May"/>
    <x v="0"/>
    <n v="1"/>
    <b v="0"/>
    <s v="Medium"/>
    <n v="44"/>
    <x v="7156"/>
  </r>
  <r>
    <s v="May"/>
    <x v="0"/>
    <n v="2"/>
    <b v="0"/>
    <s v="Medium"/>
    <n v="48"/>
    <x v="7157"/>
  </r>
  <r>
    <s v="July"/>
    <x v="2"/>
    <n v="1"/>
    <b v="0"/>
    <s v="High"/>
    <n v="11"/>
    <x v="7158"/>
  </r>
  <r>
    <s v="July"/>
    <x v="2"/>
    <n v="2"/>
    <b v="0"/>
    <s v="High"/>
    <n v="30"/>
    <x v="7159"/>
  </r>
  <r>
    <s v="July"/>
    <x v="2"/>
    <n v="2"/>
    <b v="0"/>
    <s v="High"/>
    <n v="20"/>
    <x v="7160"/>
  </r>
  <r>
    <s v="October"/>
    <x v="0"/>
    <n v="0"/>
    <s v="FREE DELIVERY"/>
    <s v="Medium"/>
    <n v="38"/>
    <x v="7161"/>
  </r>
  <r>
    <s v="December"/>
    <x v="0"/>
    <n v="1"/>
    <b v="0"/>
    <s v="High"/>
    <n v="27"/>
    <x v="7162"/>
  </r>
  <r>
    <s v="March"/>
    <x v="1"/>
    <n v="1"/>
    <b v="0"/>
    <s v="Medium"/>
    <n v="8"/>
    <x v="4421"/>
  </r>
  <r>
    <s v="March"/>
    <x v="1"/>
    <n v="1"/>
    <b v="0"/>
    <s v="Medium"/>
    <n v="7"/>
    <x v="7163"/>
  </r>
  <r>
    <s v="May"/>
    <x v="3"/>
    <n v="0"/>
    <s v="FREE DELIVERY"/>
    <s v="High"/>
    <n v="24"/>
    <x v="7164"/>
  </r>
  <r>
    <s v="November"/>
    <x v="0"/>
    <n v="1"/>
    <b v="0"/>
    <s v="Not Specified"/>
    <n v="15"/>
    <x v="7165"/>
  </r>
  <r>
    <s v="November"/>
    <x v="0"/>
    <n v="2"/>
    <b v="0"/>
    <s v="Not Specified"/>
    <n v="42"/>
    <x v="7166"/>
  </r>
  <r>
    <s v="June"/>
    <x v="3"/>
    <n v="2"/>
    <b v="0"/>
    <s v="Critical"/>
    <n v="23"/>
    <x v="7167"/>
  </r>
  <r>
    <s v="December"/>
    <x v="1"/>
    <n v="1"/>
    <b v="0"/>
    <s v="Not Specified"/>
    <n v="43"/>
    <x v="7168"/>
  </r>
  <r>
    <s v="December"/>
    <x v="1"/>
    <n v="1"/>
    <b v="0"/>
    <s v="Not Specified"/>
    <n v="24"/>
    <x v="7169"/>
  </r>
  <r>
    <s v="June"/>
    <x v="2"/>
    <n v="0"/>
    <s v="FREE DELIVERY"/>
    <s v="Medium"/>
    <n v="46"/>
    <x v="7170"/>
  </r>
  <r>
    <s v="June"/>
    <x v="2"/>
    <n v="1"/>
    <b v="0"/>
    <s v="Medium"/>
    <n v="2"/>
    <x v="7171"/>
  </r>
  <r>
    <s v="December"/>
    <x v="0"/>
    <n v="2"/>
    <b v="0"/>
    <s v="Not Specified"/>
    <n v="14"/>
    <x v="7172"/>
  </r>
  <r>
    <s v="June"/>
    <x v="2"/>
    <n v="2"/>
    <b v="0"/>
    <s v="Critical"/>
    <n v="26"/>
    <x v="7173"/>
  </r>
  <r>
    <s v="June"/>
    <x v="2"/>
    <n v="2"/>
    <b v="0"/>
    <s v="Critical"/>
    <n v="45"/>
    <x v="2081"/>
  </r>
  <r>
    <s v="June"/>
    <x v="2"/>
    <n v="2"/>
    <b v="0"/>
    <s v="Critical"/>
    <n v="12"/>
    <x v="7174"/>
  </r>
  <r>
    <s v="October"/>
    <x v="1"/>
    <n v="2"/>
    <b v="0"/>
    <s v="High"/>
    <n v="44"/>
    <x v="7175"/>
  </r>
  <r>
    <s v="May"/>
    <x v="3"/>
    <n v="1"/>
    <b v="0"/>
    <s v="Medium"/>
    <n v="15"/>
    <x v="7176"/>
  </r>
  <r>
    <s v="August"/>
    <x v="2"/>
    <n v="0"/>
    <s v="FREE DELIVERY"/>
    <s v="Critical"/>
    <n v="44"/>
    <x v="7177"/>
  </r>
  <r>
    <s v="January"/>
    <x v="0"/>
    <n v="2"/>
    <b v="0"/>
    <s v="High"/>
    <n v="33"/>
    <x v="7178"/>
  </r>
  <r>
    <s v="January"/>
    <x v="0"/>
    <n v="1"/>
    <b v="0"/>
    <s v="High"/>
    <n v="1"/>
    <x v="7179"/>
  </r>
  <r>
    <s v="May"/>
    <x v="2"/>
    <n v="1"/>
    <b v="0"/>
    <s v="High"/>
    <n v="31"/>
    <x v="7180"/>
  </r>
  <r>
    <s v="July"/>
    <x v="0"/>
    <n v="3"/>
    <b v="0"/>
    <s v="High"/>
    <n v="20"/>
    <x v="7181"/>
  </r>
  <r>
    <s v="July"/>
    <x v="0"/>
    <n v="2"/>
    <b v="0"/>
    <s v="High"/>
    <n v="23"/>
    <x v="7182"/>
  </r>
  <r>
    <s v="December"/>
    <x v="2"/>
    <n v="1"/>
    <b v="0"/>
    <s v="Not Specified"/>
    <n v="13"/>
    <x v="7183"/>
  </r>
  <r>
    <s v="December"/>
    <x v="2"/>
    <n v="2"/>
    <b v="0"/>
    <s v="Not Specified"/>
    <n v="4"/>
    <x v="7184"/>
  </r>
  <r>
    <s v="December"/>
    <x v="2"/>
    <n v="2"/>
    <b v="0"/>
    <s v="Not Specified"/>
    <n v="29"/>
    <x v="7185"/>
  </r>
  <r>
    <s v="August"/>
    <x v="3"/>
    <n v="1"/>
    <b v="0"/>
    <s v="High"/>
    <n v="7"/>
    <x v="7186"/>
  </r>
  <r>
    <s v="August"/>
    <x v="3"/>
    <n v="2"/>
    <b v="0"/>
    <s v="High"/>
    <n v="41"/>
    <x v="7187"/>
  </r>
  <r>
    <s v="August"/>
    <x v="3"/>
    <n v="1"/>
    <b v="0"/>
    <s v="High"/>
    <n v="15"/>
    <x v="7188"/>
  </r>
  <r>
    <s v="August"/>
    <x v="3"/>
    <n v="2"/>
    <b v="0"/>
    <s v="High"/>
    <n v="15"/>
    <x v="7189"/>
  </r>
  <r>
    <s v="October"/>
    <x v="3"/>
    <n v="2"/>
    <b v="0"/>
    <s v="Not Specified"/>
    <n v="31"/>
    <x v="7190"/>
  </r>
  <r>
    <s v="October"/>
    <x v="3"/>
    <n v="2"/>
    <b v="0"/>
    <s v="Not Specified"/>
    <n v="1"/>
    <x v="7191"/>
  </r>
  <r>
    <s v="October"/>
    <x v="3"/>
    <n v="1"/>
    <b v="0"/>
    <s v="Not Specified"/>
    <n v="7"/>
    <x v="7192"/>
  </r>
  <r>
    <s v="October"/>
    <x v="3"/>
    <n v="1"/>
    <b v="0"/>
    <s v="Not Specified"/>
    <n v="29"/>
    <x v="7193"/>
  </r>
  <r>
    <s v="August"/>
    <x v="1"/>
    <n v="2"/>
    <b v="0"/>
    <s v="Medium"/>
    <n v="34"/>
    <x v="7194"/>
  </r>
  <r>
    <s v="August"/>
    <x v="1"/>
    <n v="1"/>
    <b v="0"/>
    <s v="Medium"/>
    <n v="36"/>
    <x v="7195"/>
  </r>
  <r>
    <s v="May"/>
    <x v="0"/>
    <n v="2"/>
    <b v="0"/>
    <s v="Not Specified"/>
    <n v="30"/>
    <x v="7196"/>
  </r>
  <r>
    <s v="February"/>
    <x v="1"/>
    <n v="2"/>
    <b v="0"/>
    <s v="High"/>
    <n v="20"/>
    <x v="7197"/>
  </r>
  <r>
    <s v="May"/>
    <x v="2"/>
    <n v="0"/>
    <s v="FREE DELIVERY"/>
    <s v="Medium"/>
    <n v="12"/>
    <x v="7198"/>
  </r>
  <r>
    <s v="May"/>
    <x v="2"/>
    <n v="0"/>
    <s v="FREE DELIVERY"/>
    <s v="Medium"/>
    <n v="17"/>
    <x v="7199"/>
  </r>
  <r>
    <s v="July"/>
    <x v="1"/>
    <n v="1"/>
    <b v="0"/>
    <s v="Not Specified"/>
    <n v="40"/>
    <x v="7200"/>
  </r>
  <r>
    <s v="October"/>
    <x v="3"/>
    <n v="0"/>
    <s v="FREE DELIVERY"/>
    <s v="Critical"/>
    <n v="3"/>
    <x v="7201"/>
  </r>
  <r>
    <s v="April"/>
    <x v="1"/>
    <n v="2"/>
    <b v="0"/>
    <s v="High"/>
    <n v="10"/>
    <x v="7202"/>
  </r>
  <r>
    <s v="April"/>
    <x v="1"/>
    <n v="1"/>
    <b v="0"/>
    <s v="High"/>
    <n v="7"/>
    <x v="7203"/>
  </r>
  <r>
    <s v="September"/>
    <x v="3"/>
    <n v="7"/>
    <b v="0"/>
    <s v="low"/>
    <n v="38"/>
    <x v="7204"/>
  </r>
  <r>
    <s v="September"/>
    <x v="3"/>
    <n v="7"/>
    <b v="0"/>
    <s v="low"/>
    <n v="10"/>
    <x v="7205"/>
  </r>
  <r>
    <s v="September"/>
    <x v="3"/>
    <n v="7"/>
    <b v="0"/>
    <s v="low"/>
    <n v="25"/>
    <x v="7206"/>
  </r>
  <r>
    <s v="December"/>
    <x v="3"/>
    <n v="1"/>
    <b v="0"/>
    <s v="Medium"/>
    <n v="10"/>
    <x v="7207"/>
  </r>
  <r>
    <s v="November"/>
    <x v="3"/>
    <n v="2"/>
    <b v="0"/>
    <s v="High"/>
    <n v="42"/>
    <x v="7208"/>
  </r>
  <r>
    <s v="December"/>
    <x v="1"/>
    <n v="2"/>
    <b v="0"/>
    <s v="Medium"/>
    <n v="2"/>
    <x v="7209"/>
  </r>
  <r>
    <s v="July"/>
    <x v="2"/>
    <n v="1"/>
    <b v="0"/>
    <s v="Not Specified"/>
    <n v="22"/>
    <x v="7210"/>
  </r>
  <r>
    <s v="June"/>
    <x v="0"/>
    <n v="1"/>
    <b v="0"/>
    <s v="Medium"/>
    <n v="10"/>
    <x v="7211"/>
  </r>
  <r>
    <s v="February"/>
    <x v="3"/>
    <n v="0"/>
    <s v="FREE DELIVERY"/>
    <s v="Not Specified"/>
    <n v="40"/>
    <x v="7212"/>
  </r>
  <r>
    <s v="December"/>
    <x v="0"/>
    <n v="1"/>
    <b v="0"/>
    <s v="High"/>
    <n v="47"/>
    <x v="2260"/>
  </r>
  <r>
    <s v="January"/>
    <x v="3"/>
    <n v="2"/>
    <b v="0"/>
    <s v="low"/>
    <n v="12"/>
    <x v="7213"/>
  </r>
  <r>
    <s v="January"/>
    <x v="3"/>
    <n v="4"/>
    <b v="0"/>
    <s v="low"/>
    <n v="28"/>
    <x v="7214"/>
  </r>
  <r>
    <s v="January"/>
    <x v="3"/>
    <n v="4"/>
    <b v="0"/>
    <s v="low"/>
    <n v="44"/>
    <x v="7215"/>
  </r>
  <r>
    <s v="June"/>
    <x v="1"/>
    <n v="2"/>
    <b v="0"/>
    <s v="High"/>
    <n v="2"/>
    <x v="7216"/>
  </r>
  <r>
    <s v="June"/>
    <x v="1"/>
    <n v="3"/>
    <b v="0"/>
    <s v="High"/>
    <n v="5"/>
    <x v="7217"/>
  </r>
  <r>
    <s v="March"/>
    <x v="1"/>
    <n v="1"/>
    <b v="0"/>
    <s v="Not Specified"/>
    <n v="25"/>
    <x v="7218"/>
  </r>
  <r>
    <s v="March"/>
    <x v="3"/>
    <n v="0"/>
    <s v="FREE DELIVERY"/>
    <s v="low"/>
    <n v="27"/>
    <x v="7219"/>
  </r>
  <r>
    <s v="March"/>
    <x v="1"/>
    <n v="1"/>
    <b v="0"/>
    <s v="Medium"/>
    <n v="35"/>
    <x v="7220"/>
  </r>
  <r>
    <s v="June"/>
    <x v="2"/>
    <n v="2"/>
    <b v="0"/>
    <s v="High"/>
    <n v="21"/>
    <x v="7221"/>
  </r>
  <r>
    <s v="June"/>
    <x v="2"/>
    <n v="1"/>
    <b v="0"/>
    <s v="High"/>
    <n v="44"/>
    <x v="7222"/>
  </r>
  <r>
    <s v="February"/>
    <x v="0"/>
    <n v="2"/>
    <b v="0"/>
    <s v="Medium"/>
    <n v="36"/>
    <x v="7223"/>
  </r>
  <r>
    <s v="January"/>
    <x v="0"/>
    <n v="1"/>
    <b v="0"/>
    <s v="Not Specified"/>
    <n v="38"/>
    <x v="7224"/>
  </r>
  <r>
    <s v="September"/>
    <x v="0"/>
    <n v="1"/>
    <b v="0"/>
    <s v="Critical"/>
    <n v="21"/>
    <x v="7225"/>
  </r>
  <r>
    <s v="September"/>
    <x v="0"/>
    <n v="2"/>
    <b v="0"/>
    <s v="Critical"/>
    <n v="18"/>
    <x v="7226"/>
  </r>
  <r>
    <s v="August"/>
    <x v="2"/>
    <n v="1"/>
    <b v="0"/>
    <s v="High"/>
    <n v="34"/>
    <x v="7227"/>
  </r>
  <r>
    <s v="August"/>
    <x v="2"/>
    <n v="1"/>
    <b v="0"/>
    <s v="High"/>
    <n v="21"/>
    <x v="7228"/>
  </r>
  <r>
    <s v="May"/>
    <x v="0"/>
    <n v="2"/>
    <b v="0"/>
    <s v="High"/>
    <n v="9"/>
    <x v="7229"/>
  </r>
  <r>
    <s v="January"/>
    <x v="1"/>
    <n v="9"/>
    <b v="0"/>
    <s v="low"/>
    <n v="22"/>
    <x v="7230"/>
  </r>
  <r>
    <s v="January"/>
    <x v="1"/>
    <n v="7"/>
    <b v="0"/>
    <s v="low"/>
    <n v="26"/>
    <x v="7231"/>
  </r>
  <r>
    <s v="February"/>
    <x v="0"/>
    <n v="1"/>
    <b v="0"/>
    <s v="Critical"/>
    <n v="36"/>
    <x v="7232"/>
  </r>
  <r>
    <s v="July"/>
    <x v="3"/>
    <n v="1"/>
    <b v="0"/>
    <s v="High"/>
    <n v="9"/>
    <x v="7233"/>
  </r>
  <r>
    <s v="May"/>
    <x v="3"/>
    <n v="2"/>
    <b v="0"/>
    <s v="High"/>
    <n v="27"/>
    <x v="7234"/>
  </r>
  <r>
    <s v="May"/>
    <x v="1"/>
    <n v="2"/>
    <b v="0"/>
    <s v="low"/>
    <n v="42"/>
    <x v="7235"/>
  </r>
  <r>
    <s v="September"/>
    <x v="0"/>
    <n v="1"/>
    <b v="0"/>
    <s v="Medium"/>
    <n v="21"/>
    <x v="7236"/>
  </r>
  <r>
    <s v="September"/>
    <x v="0"/>
    <n v="1"/>
    <b v="0"/>
    <s v="Medium"/>
    <n v="29"/>
    <x v="7237"/>
  </r>
  <r>
    <s v="August"/>
    <x v="0"/>
    <n v="3"/>
    <b v="0"/>
    <s v="Critical"/>
    <n v="24"/>
    <x v="7238"/>
  </r>
  <r>
    <s v="August"/>
    <x v="0"/>
    <n v="2"/>
    <b v="0"/>
    <s v="Critical"/>
    <n v="46"/>
    <x v="7239"/>
  </r>
  <r>
    <s v="January"/>
    <x v="3"/>
    <n v="0"/>
    <s v="FREE DELIVERY"/>
    <s v="High"/>
    <n v="24"/>
    <x v="7240"/>
  </r>
  <r>
    <s v="February"/>
    <x v="0"/>
    <n v="4"/>
    <b v="0"/>
    <s v="low"/>
    <n v="36"/>
    <x v="7241"/>
  </r>
  <r>
    <s v="February"/>
    <x v="0"/>
    <n v="7"/>
    <b v="0"/>
    <s v="low"/>
    <n v="8"/>
    <x v="7242"/>
  </r>
  <r>
    <s v="July"/>
    <x v="0"/>
    <n v="0"/>
    <s v="FREE DELIVERY"/>
    <s v="Medium"/>
    <n v="33"/>
    <x v="7243"/>
  </r>
  <r>
    <s v="April"/>
    <x v="2"/>
    <n v="2"/>
    <b v="0"/>
    <s v="Medium"/>
    <n v="41"/>
    <x v="7244"/>
  </r>
  <r>
    <s v="February"/>
    <x v="3"/>
    <n v="2"/>
    <b v="0"/>
    <s v="Not Specified"/>
    <n v="36"/>
    <x v="7245"/>
  </r>
  <r>
    <s v="February"/>
    <x v="3"/>
    <n v="2"/>
    <b v="0"/>
    <s v="Not Specified"/>
    <n v="26"/>
    <x v="7246"/>
  </r>
  <r>
    <s v="March"/>
    <x v="3"/>
    <n v="1"/>
    <b v="0"/>
    <s v="Medium"/>
    <n v="35"/>
    <x v="7247"/>
  </r>
  <r>
    <s v="April"/>
    <x v="3"/>
    <n v="2"/>
    <b v="0"/>
    <s v="Medium"/>
    <n v="45"/>
    <x v="7248"/>
  </r>
  <r>
    <s v="April"/>
    <x v="3"/>
    <n v="2"/>
    <b v="0"/>
    <s v="Medium"/>
    <n v="5"/>
    <x v="7249"/>
  </r>
  <r>
    <s v="September"/>
    <x v="3"/>
    <n v="1"/>
    <b v="0"/>
    <s v="Not Specified"/>
    <n v="41"/>
    <x v="7250"/>
  </r>
  <r>
    <s v="September"/>
    <x v="3"/>
    <n v="1"/>
    <b v="0"/>
    <s v="Not Specified"/>
    <n v="43"/>
    <x v="7251"/>
  </r>
  <r>
    <s v="June"/>
    <x v="1"/>
    <n v="1"/>
    <b v="0"/>
    <s v="Not Specified"/>
    <n v="46"/>
    <x v="7252"/>
  </r>
  <r>
    <s v="December"/>
    <x v="1"/>
    <n v="0"/>
    <s v="FREE DELIVERY"/>
    <s v="low"/>
    <n v="12"/>
    <x v="7253"/>
  </r>
  <r>
    <s v="December"/>
    <x v="1"/>
    <n v="4"/>
    <b v="0"/>
    <s v="low"/>
    <n v="47"/>
    <x v="7254"/>
  </r>
  <r>
    <s v="August"/>
    <x v="1"/>
    <n v="2"/>
    <b v="0"/>
    <s v="Critical"/>
    <n v="42"/>
    <x v="7255"/>
  </r>
  <r>
    <s v="January"/>
    <x v="1"/>
    <n v="0"/>
    <s v="FREE DELIVERY"/>
    <s v="low"/>
    <n v="48"/>
    <x v="7256"/>
  </r>
  <r>
    <s v="June"/>
    <x v="2"/>
    <n v="1"/>
    <b v="0"/>
    <s v="Medium"/>
    <n v="17"/>
    <x v="7257"/>
  </r>
  <r>
    <s v="November"/>
    <x v="3"/>
    <n v="1"/>
    <b v="0"/>
    <s v="Not Specified"/>
    <n v="5"/>
    <x v="7258"/>
  </r>
  <r>
    <s v="November"/>
    <x v="3"/>
    <n v="3"/>
    <b v="0"/>
    <s v="Critical"/>
    <n v="6"/>
    <x v="2738"/>
  </r>
  <r>
    <s v="July"/>
    <x v="3"/>
    <n v="4"/>
    <b v="0"/>
    <s v="low"/>
    <n v="28"/>
    <x v="7259"/>
  </r>
  <r>
    <s v="July"/>
    <x v="3"/>
    <n v="0"/>
    <s v="FREE DELIVERY"/>
    <s v="low"/>
    <n v="26"/>
    <x v="7260"/>
  </r>
  <r>
    <s v="September"/>
    <x v="2"/>
    <n v="1"/>
    <b v="0"/>
    <s v="High"/>
    <n v="8"/>
    <x v="7261"/>
  </r>
  <r>
    <s v="October"/>
    <x v="0"/>
    <n v="2"/>
    <b v="0"/>
    <s v="High"/>
    <n v="31"/>
    <x v="7262"/>
  </r>
  <r>
    <s v="February"/>
    <x v="2"/>
    <n v="1"/>
    <b v="0"/>
    <s v="High"/>
    <n v="48"/>
    <x v="7263"/>
  </r>
  <r>
    <s v="September"/>
    <x v="3"/>
    <n v="1"/>
    <b v="0"/>
    <s v="Critical"/>
    <n v="9"/>
    <x v="7264"/>
  </r>
  <r>
    <s v="July"/>
    <x v="2"/>
    <n v="2"/>
    <b v="0"/>
    <s v="low"/>
    <n v="34"/>
    <x v="7265"/>
  </r>
  <r>
    <s v="May"/>
    <x v="3"/>
    <n v="1"/>
    <b v="0"/>
    <s v="Critical"/>
    <n v="35"/>
    <x v="7266"/>
  </r>
  <r>
    <s v="August"/>
    <x v="0"/>
    <n v="5"/>
    <b v="0"/>
    <s v="low"/>
    <n v="14"/>
    <x v="7267"/>
  </r>
  <r>
    <s v="August"/>
    <x v="0"/>
    <n v="0"/>
    <s v="FREE DELIVERY"/>
    <s v="low"/>
    <n v="8"/>
    <x v="7268"/>
  </r>
  <r>
    <s v="February"/>
    <x v="1"/>
    <n v="5"/>
    <b v="0"/>
    <s v="low"/>
    <n v="23"/>
    <x v="7269"/>
  </r>
  <r>
    <s v="February"/>
    <x v="1"/>
    <n v="5"/>
    <b v="0"/>
    <s v="low"/>
    <n v="40"/>
    <x v="7270"/>
  </r>
  <r>
    <s v="March"/>
    <x v="0"/>
    <n v="1"/>
    <b v="0"/>
    <s v="High"/>
    <n v="18"/>
    <x v="2974"/>
  </r>
  <r>
    <s v="September"/>
    <x v="1"/>
    <n v="1"/>
    <b v="0"/>
    <s v="Not Specified"/>
    <n v="26"/>
    <x v="7271"/>
  </r>
  <r>
    <s v="February"/>
    <x v="1"/>
    <n v="0"/>
    <s v="FREE DELIVERY"/>
    <s v="Not Specified"/>
    <n v="29"/>
    <x v="7272"/>
  </r>
  <r>
    <s v="July"/>
    <x v="3"/>
    <n v="5"/>
    <b v="0"/>
    <s v="low"/>
    <n v="3"/>
    <x v="7273"/>
  </r>
  <r>
    <s v="December"/>
    <x v="1"/>
    <n v="7"/>
    <b v="0"/>
    <s v="low"/>
    <n v="41"/>
    <x v="7274"/>
  </r>
  <r>
    <s v="January"/>
    <x v="0"/>
    <n v="1"/>
    <b v="0"/>
    <s v="High"/>
    <n v="3"/>
    <x v="7275"/>
  </r>
  <r>
    <s v="January"/>
    <x v="0"/>
    <n v="2"/>
    <b v="0"/>
    <s v="High"/>
    <n v="25"/>
    <x v="7276"/>
  </r>
  <r>
    <s v="January"/>
    <x v="0"/>
    <n v="2"/>
    <b v="0"/>
    <s v="High"/>
    <n v="32"/>
    <x v="7277"/>
  </r>
  <r>
    <s v="November"/>
    <x v="2"/>
    <n v="1"/>
    <b v="0"/>
    <s v="Critical"/>
    <n v="21"/>
    <x v="7278"/>
  </r>
  <r>
    <s v="November"/>
    <x v="2"/>
    <n v="2"/>
    <b v="0"/>
    <s v="Critical"/>
    <n v="38"/>
    <x v="7279"/>
  </r>
  <r>
    <s v="June"/>
    <x v="2"/>
    <n v="0"/>
    <s v="FREE DELIVERY"/>
    <s v="High"/>
    <n v="31"/>
    <x v="7280"/>
  </r>
  <r>
    <s v="January"/>
    <x v="0"/>
    <n v="1"/>
    <b v="0"/>
    <s v="High"/>
    <n v="46"/>
    <x v="7281"/>
  </r>
  <r>
    <s v="September"/>
    <x v="1"/>
    <n v="5"/>
    <b v="0"/>
    <s v="low"/>
    <n v="25"/>
    <x v="4658"/>
  </r>
  <r>
    <s v="April"/>
    <x v="2"/>
    <n v="1"/>
    <b v="0"/>
    <s v="Critical"/>
    <n v="29"/>
    <x v="7282"/>
  </r>
  <r>
    <s v="April"/>
    <x v="2"/>
    <n v="1"/>
    <b v="0"/>
    <s v="Critical"/>
    <n v="47"/>
    <x v="7283"/>
  </r>
  <r>
    <s v="April"/>
    <x v="2"/>
    <n v="1"/>
    <b v="0"/>
    <s v="Critical"/>
    <n v="42"/>
    <x v="1106"/>
  </r>
  <r>
    <s v="February"/>
    <x v="1"/>
    <n v="1"/>
    <b v="0"/>
    <s v="High"/>
    <n v="37"/>
    <x v="7284"/>
  </r>
  <r>
    <s v="April"/>
    <x v="2"/>
    <n v="1"/>
    <b v="0"/>
    <s v="Medium"/>
    <n v="24"/>
    <x v="7285"/>
  </r>
  <r>
    <s v="April"/>
    <x v="2"/>
    <n v="2"/>
    <b v="0"/>
    <s v="Medium"/>
    <n v="46"/>
    <x v="7286"/>
  </r>
  <r>
    <s v="April"/>
    <x v="2"/>
    <n v="2"/>
    <b v="0"/>
    <s v="Medium"/>
    <n v="38"/>
    <x v="7287"/>
  </r>
  <r>
    <s v="December"/>
    <x v="3"/>
    <n v="2"/>
    <b v="0"/>
    <s v="High"/>
    <n v="42"/>
    <x v="7288"/>
  </r>
  <r>
    <s v="February"/>
    <x v="1"/>
    <n v="1"/>
    <b v="0"/>
    <s v="High"/>
    <n v="48"/>
    <x v="7289"/>
  </r>
  <r>
    <s v="February"/>
    <x v="1"/>
    <n v="3"/>
    <b v="0"/>
    <s v="High"/>
    <n v="6"/>
    <x v="7290"/>
  </r>
  <r>
    <s v="February"/>
    <x v="0"/>
    <n v="0"/>
    <s v="FREE DELIVERY"/>
    <s v="Medium"/>
    <n v="14"/>
    <x v="7291"/>
  </r>
  <r>
    <s v="July"/>
    <x v="0"/>
    <n v="2"/>
    <b v="0"/>
    <s v="Medium"/>
    <n v="34"/>
    <x v="7292"/>
  </r>
  <r>
    <s v="February"/>
    <x v="2"/>
    <n v="0"/>
    <s v="FREE DELIVERY"/>
    <s v="High"/>
    <n v="11"/>
    <x v="7293"/>
  </r>
  <r>
    <s v="May"/>
    <x v="2"/>
    <n v="2"/>
    <b v="0"/>
    <s v="Not Specified"/>
    <n v="1"/>
    <x v="2892"/>
  </r>
  <r>
    <s v="June"/>
    <x v="3"/>
    <n v="2"/>
    <b v="0"/>
    <s v="Not Specified"/>
    <n v="40"/>
    <x v="7294"/>
  </r>
  <r>
    <s v="February"/>
    <x v="1"/>
    <n v="5"/>
    <b v="0"/>
    <s v="low"/>
    <n v="14"/>
    <x v="6461"/>
  </r>
  <r>
    <s v="November"/>
    <x v="2"/>
    <n v="7"/>
    <b v="0"/>
    <s v="low"/>
    <n v="17"/>
    <x v="7295"/>
  </r>
  <r>
    <s v="November"/>
    <x v="2"/>
    <n v="2"/>
    <b v="0"/>
    <s v="low"/>
    <n v="46"/>
    <x v="7296"/>
  </r>
  <r>
    <s v="November"/>
    <x v="2"/>
    <n v="4"/>
    <b v="0"/>
    <s v="low"/>
    <n v="23"/>
    <x v="7297"/>
  </r>
  <r>
    <s v="July"/>
    <x v="0"/>
    <n v="1"/>
    <b v="0"/>
    <s v="Not Specified"/>
    <n v="8"/>
    <x v="7298"/>
  </r>
  <r>
    <s v="July"/>
    <x v="0"/>
    <n v="2"/>
    <b v="0"/>
    <s v="Not Specified"/>
    <n v="33"/>
    <x v="7299"/>
  </r>
  <r>
    <s v="May"/>
    <x v="2"/>
    <n v="2"/>
    <b v="0"/>
    <s v="Not Specified"/>
    <n v="4"/>
    <x v="7300"/>
  </r>
  <r>
    <s v="October"/>
    <x v="1"/>
    <n v="1"/>
    <b v="0"/>
    <s v="Not Specified"/>
    <n v="23"/>
    <x v="7301"/>
  </r>
  <r>
    <s v="October"/>
    <x v="1"/>
    <n v="2"/>
    <b v="0"/>
    <s v="Not Specified"/>
    <n v="2"/>
    <x v="7302"/>
  </r>
  <r>
    <s v="January"/>
    <x v="1"/>
    <n v="2"/>
    <b v="0"/>
    <s v="Medium"/>
    <n v="45"/>
    <x v="7303"/>
  </r>
  <r>
    <s v="April"/>
    <x v="2"/>
    <n v="5"/>
    <b v="0"/>
    <s v="low"/>
    <n v="43"/>
    <x v="7304"/>
  </r>
  <r>
    <s v="January"/>
    <x v="2"/>
    <n v="0"/>
    <s v="FREE DELIVERY"/>
    <s v="Critical"/>
    <n v="35"/>
    <x v="7305"/>
  </r>
  <r>
    <s v="September"/>
    <x v="2"/>
    <n v="4"/>
    <b v="0"/>
    <s v="low"/>
    <n v="4"/>
    <x v="7306"/>
  </r>
  <r>
    <s v="December"/>
    <x v="3"/>
    <n v="1"/>
    <b v="0"/>
    <s v="Not Specified"/>
    <n v="30"/>
    <x v="7307"/>
  </r>
  <r>
    <s v="April"/>
    <x v="3"/>
    <n v="0"/>
    <s v="FREE DELIVERY"/>
    <s v="Medium"/>
    <n v="13"/>
    <x v="7308"/>
  </r>
  <r>
    <s v="April"/>
    <x v="3"/>
    <n v="1"/>
    <b v="0"/>
    <s v="Medium"/>
    <n v="43"/>
    <x v="7309"/>
  </r>
  <r>
    <s v="September"/>
    <x v="1"/>
    <n v="1"/>
    <b v="0"/>
    <s v="High"/>
    <n v="31"/>
    <x v="7310"/>
  </r>
  <r>
    <s v="February"/>
    <x v="0"/>
    <n v="5"/>
    <b v="0"/>
    <s v="low"/>
    <n v="2"/>
    <x v="7311"/>
  </r>
  <r>
    <s v="February"/>
    <x v="0"/>
    <n v="9"/>
    <b v="0"/>
    <s v="low"/>
    <n v="16"/>
    <x v="7312"/>
  </r>
  <r>
    <s v="April"/>
    <x v="0"/>
    <n v="1"/>
    <b v="0"/>
    <s v="High"/>
    <n v="39"/>
    <x v="7313"/>
  </r>
  <r>
    <s v="April"/>
    <x v="0"/>
    <n v="1"/>
    <b v="0"/>
    <s v="High"/>
    <n v="34"/>
    <x v="7314"/>
  </r>
  <r>
    <s v="April"/>
    <x v="0"/>
    <n v="2"/>
    <b v="0"/>
    <s v="High"/>
    <n v="45"/>
    <x v="7315"/>
  </r>
  <r>
    <s v="March"/>
    <x v="2"/>
    <n v="1"/>
    <b v="0"/>
    <s v="Medium"/>
    <n v="40"/>
    <x v="7316"/>
  </r>
  <r>
    <s v="November"/>
    <x v="1"/>
    <n v="1"/>
    <b v="0"/>
    <s v="Critical"/>
    <n v="19"/>
    <x v="7317"/>
  </r>
  <r>
    <s v="April"/>
    <x v="2"/>
    <n v="1"/>
    <b v="0"/>
    <s v="High"/>
    <n v="41"/>
    <x v="7318"/>
  </r>
  <r>
    <s v="February"/>
    <x v="1"/>
    <n v="1"/>
    <b v="0"/>
    <s v="Medium"/>
    <n v="6"/>
    <x v="7319"/>
  </r>
  <r>
    <s v="February"/>
    <x v="1"/>
    <n v="1"/>
    <b v="0"/>
    <s v="Medium"/>
    <n v="37"/>
    <x v="1720"/>
  </r>
  <r>
    <s v="September"/>
    <x v="3"/>
    <n v="1"/>
    <b v="0"/>
    <s v="Not Specified"/>
    <n v="33"/>
    <x v="7320"/>
  </r>
  <r>
    <s v="June"/>
    <x v="3"/>
    <n v="7"/>
    <b v="0"/>
    <s v="low"/>
    <n v="37"/>
    <x v="7321"/>
  </r>
  <r>
    <s v="May"/>
    <x v="3"/>
    <n v="0"/>
    <s v="FREE DELIVERY"/>
    <s v="low"/>
    <n v="21"/>
    <x v="7322"/>
  </r>
  <r>
    <s v="September"/>
    <x v="2"/>
    <n v="1"/>
    <b v="0"/>
    <s v="High"/>
    <n v="24"/>
    <x v="7323"/>
  </r>
  <r>
    <s v="November"/>
    <x v="0"/>
    <n v="1"/>
    <b v="0"/>
    <s v="Not Specified"/>
    <n v="11"/>
    <x v="7324"/>
  </r>
  <r>
    <s v="October"/>
    <x v="2"/>
    <n v="2"/>
    <b v="0"/>
    <s v="Medium"/>
    <n v="4"/>
    <x v="7325"/>
  </r>
  <r>
    <s v="October"/>
    <x v="2"/>
    <n v="2"/>
    <b v="0"/>
    <s v="Medium"/>
    <n v="22"/>
    <x v="7326"/>
  </r>
  <r>
    <s v="August"/>
    <x v="2"/>
    <n v="0"/>
    <s v="FREE DELIVERY"/>
    <s v="Critical"/>
    <n v="29"/>
    <x v="7327"/>
  </r>
  <r>
    <s v="January"/>
    <x v="1"/>
    <n v="1"/>
    <b v="0"/>
    <s v="High"/>
    <n v="41"/>
    <x v="7328"/>
  </r>
  <r>
    <s v="April"/>
    <x v="0"/>
    <n v="1"/>
    <b v="0"/>
    <s v="High"/>
    <n v="12"/>
    <x v="7329"/>
  </r>
  <r>
    <s v="August"/>
    <x v="1"/>
    <n v="7"/>
    <b v="0"/>
    <s v="low"/>
    <n v="47"/>
    <x v="7330"/>
  </r>
  <r>
    <s v="October"/>
    <x v="3"/>
    <n v="1"/>
    <b v="0"/>
    <s v="Critical"/>
    <n v="32"/>
    <x v="7331"/>
  </r>
  <r>
    <s v="October"/>
    <x v="3"/>
    <n v="2"/>
    <b v="0"/>
    <s v="Critical"/>
    <n v="11"/>
    <x v="7332"/>
  </r>
  <r>
    <s v="May"/>
    <x v="0"/>
    <n v="0"/>
    <s v="FREE DELIVERY"/>
    <s v="High"/>
    <n v="18"/>
    <x v="7333"/>
  </r>
  <r>
    <s v="October"/>
    <x v="1"/>
    <n v="2"/>
    <b v="0"/>
    <s v="Medium"/>
    <n v="40"/>
    <x v="7334"/>
  </r>
  <r>
    <s v="September"/>
    <x v="2"/>
    <n v="0"/>
    <s v="FREE DELIVERY"/>
    <s v="Not Specified"/>
    <n v="8"/>
    <x v="7335"/>
  </r>
  <r>
    <s v="September"/>
    <x v="2"/>
    <n v="2"/>
    <b v="0"/>
    <s v="Not Specified"/>
    <n v="14"/>
    <x v="7336"/>
  </r>
  <r>
    <s v="June"/>
    <x v="2"/>
    <n v="1"/>
    <b v="0"/>
    <s v="High"/>
    <n v="24"/>
    <x v="7337"/>
  </r>
  <r>
    <s v="June"/>
    <x v="2"/>
    <n v="0"/>
    <s v="FREE DELIVERY"/>
    <s v="High"/>
    <n v="13"/>
    <x v="7338"/>
  </r>
  <r>
    <s v="June"/>
    <x v="2"/>
    <n v="1"/>
    <b v="0"/>
    <s v="High"/>
    <n v="36"/>
    <x v="7339"/>
  </r>
  <r>
    <s v="June"/>
    <x v="2"/>
    <n v="2"/>
    <b v="0"/>
    <s v="High"/>
    <n v="45"/>
    <x v="7340"/>
  </r>
  <r>
    <s v="June"/>
    <x v="2"/>
    <n v="1"/>
    <b v="0"/>
    <s v="High"/>
    <n v="5"/>
    <x v="7341"/>
  </r>
  <r>
    <s v="January"/>
    <x v="3"/>
    <n v="7"/>
    <b v="0"/>
    <s v="low"/>
    <n v="4"/>
    <x v="7342"/>
  </r>
  <r>
    <s v="February"/>
    <x v="0"/>
    <n v="0"/>
    <s v="FREE DELIVERY"/>
    <s v="Critical"/>
    <n v="21"/>
    <x v="7343"/>
  </r>
  <r>
    <s v="September"/>
    <x v="0"/>
    <n v="2"/>
    <b v="0"/>
    <s v="High"/>
    <n v="33"/>
    <x v="7344"/>
  </r>
  <r>
    <s v="September"/>
    <x v="0"/>
    <n v="0"/>
    <s v="FREE DELIVERY"/>
    <s v="High"/>
    <n v="33"/>
    <x v="7345"/>
  </r>
  <r>
    <s v="March"/>
    <x v="2"/>
    <n v="2"/>
    <b v="0"/>
    <s v="High"/>
    <n v="10"/>
    <x v="7346"/>
  </r>
  <r>
    <s v="September"/>
    <x v="0"/>
    <n v="1"/>
    <b v="0"/>
    <s v="Not Specified"/>
    <n v="26"/>
    <x v="7347"/>
  </r>
  <r>
    <s v="April"/>
    <x v="3"/>
    <n v="4"/>
    <b v="0"/>
    <s v="low"/>
    <n v="41"/>
    <x v="7348"/>
  </r>
  <r>
    <s v="April"/>
    <x v="3"/>
    <n v="5"/>
    <b v="0"/>
    <s v="low"/>
    <n v="23"/>
    <x v="7349"/>
  </r>
  <r>
    <s v="December"/>
    <x v="2"/>
    <n v="2"/>
    <b v="0"/>
    <s v="High"/>
    <n v="24"/>
    <x v="7350"/>
  </r>
  <r>
    <s v="May"/>
    <x v="3"/>
    <n v="2"/>
    <b v="0"/>
    <s v="Medium"/>
    <n v="35"/>
    <x v="7351"/>
  </r>
  <r>
    <s v="May"/>
    <x v="3"/>
    <n v="1"/>
    <b v="0"/>
    <s v="Medium"/>
    <n v="49"/>
    <x v="7352"/>
  </r>
  <r>
    <s v="May"/>
    <x v="3"/>
    <n v="0"/>
    <s v="FREE DELIVERY"/>
    <s v="Medium"/>
    <n v="42"/>
    <x v="7353"/>
  </r>
  <r>
    <s v="April"/>
    <x v="2"/>
    <n v="2"/>
    <b v="0"/>
    <s v="Medium"/>
    <n v="44"/>
    <x v="7354"/>
  </r>
  <r>
    <s v="April"/>
    <x v="0"/>
    <n v="2"/>
    <b v="0"/>
    <s v="High"/>
    <n v="9"/>
    <x v="7355"/>
  </r>
  <r>
    <s v="April"/>
    <x v="0"/>
    <n v="1"/>
    <b v="0"/>
    <s v="High"/>
    <n v="11"/>
    <x v="7356"/>
  </r>
  <r>
    <s v="April"/>
    <x v="0"/>
    <n v="2"/>
    <b v="0"/>
    <s v="High"/>
    <n v="16"/>
    <x v="7357"/>
  </r>
  <r>
    <s v="April"/>
    <x v="0"/>
    <n v="1"/>
    <b v="0"/>
    <s v="High"/>
    <n v="29"/>
    <x v="7358"/>
  </r>
  <r>
    <s v="February"/>
    <x v="0"/>
    <n v="2"/>
    <b v="0"/>
    <s v="High"/>
    <n v="3"/>
    <x v="7359"/>
  </r>
  <r>
    <s v="December"/>
    <x v="0"/>
    <n v="2"/>
    <b v="0"/>
    <s v="Medium"/>
    <n v="1"/>
    <x v="7360"/>
  </r>
  <r>
    <s v="March"/>
    <x v="0"/>
    <n v="1"/>
    <b v="0"/>
    <s v="Not Specified"/>
    <n v="35"/>
    <x v="7361"/>
  </r>
  <r>
    <s v="August"/>
    <x v="2"/>
    <n v="1"/>
    <b v="0"/>
    <s v="High"/>
    <n v="44"/>
    <x v="7362"/>
  </r>
  <r>
    <s v="November"/>
    <x v="1"/>
    <n v="2"/>
    <b v="0"/>
    <s v="Medium"/>
    <n v="17"/>
    <x v="7363"/>
  </r>
  <r>
    <s v="December"/>
    <x v="1"/>
    <n v="1"/>
    <b v="0"/>
    <s v="High"/>
    <n v="17"/>
    <x v="7364"/>
  </r>
  <r>
    <s v="December"/>
    <x v="1"/>
    <n v="1"/>
    <b v="0"/>
    <s v="Not Specified"/>
    <n v="29"/>
    <x v="7365"/>
  </r>
  <r>
    <s v="December"/>
    <x v="1"/>
    <n v="2"/>
    <b v="0"/>
    <s v="Not Specified"/>
    <n v="30"/>
    <x v="7366"/>
  </r>
  <r>
    <s v="December"/>
    <x v="1"/>
    <n v="2"/>
    <b v="0"/>
    <s v="Not Specified"/>
    <n v="14"/>
    <x v="7367"/>
  </r>
  <r>
    <s v="September"/>
    <x v="0"/>
    <n v="1"/>
    <b v="0"/>
    <s v="High"/>
    <n v="39"/>
    <x v="7368"/>
  </r>
  <r>
    <s v="March"/>
    <x v="3"/>
    <n v="7"/>
    <b v="0"/>
    <s v="low"/>
    <n v="39"/>
    <x v="7369"/>
  </r>
  <r>
    <s v="May"/>
    <x v="1"/>
    <n v="3"/>
    <b v="0"/>
    <s v="Medium"/>
    <n v="34"/>
    <x v="7370"/>
  </r>
  <r>
    <s v="November"/>
    <x v="3"/>
    <n v="1"/>
    <b v="0"/>
    <s v="Not Specified"/>
    <n v="27"/>
    <x v="7371"/>
  </r>
  <r>
    <s v="April"/>
    <x v="1"/>
    <n v="3"/>
    <b v="0"/>
    <s v="Medium"/>
    <n v="23"/>
    <x v="7372"/>
  </r>
  <r>
    <s v="October"/>
    <x v="0"/>
    <n v="7"/>
    <b v="0"/>
    <s v="low"/>
    <n v="23"/>
    <x v="2059"/>
  </r>
  <r>
    <s v="August"/>
    <x v="2"/>
    <n v="3"/>
    <b v="0"/>
    <s v="Not Specified"/>
    <n v="33"/>
    <x v="7373"/>
  </r>
  <r>
    <s v="September"/>
    <x v="2"/>
    <n v="1"/>
    <b v="0"/>
    <s v="High"/>
    <n v="23"/>
    <x v="7374"/>
  </r>
  <r>
    <s v="September"/>
    <x v="2"/>
    <n v="2"/>
    <b v="0"/>
    <s v="High"/>
    <n v="19"/>
    <x v="7375"/>
  </r>
  <r>
    <s v="June"/>
    <x v="1"/>
    <n v="1"/>
    <b v="0"/>
    <s v="Critical"/>
    <n v="28"/>
    <x v="7376"/>
  </r>
  <r>
    <s v="June"/>
    <x v="1"/>
    <n v="2"/>
    <b v="0"/>
    <s v="Critical"/>
    <n v="34"/>
    <x v="7377"/>
  </r>
  <r>
    <s v="December"/>
    <x v="2"/>
    <n v="1"/>
    <b v="0"/>
    <s v="High"/>
    <n v="39"/>
    <x v="7378"/>
  </r>
  <r>
    <s v="September"/>
    <x v="0"/>
    <n v="0"/>
    <s v="FREE DELIVERY"/>
    <s v="Not Specified"/>
    <n v="1"/>
    <x v="3988"/>
  </r>
  <r>
    <s v="September"/>
    <x v="0"/>
    <n v="2"/>
    <b v="0"/>
    <s v="Not Specified"/>
    <n v="4"/>
    <x v="7379"/>
  </r>
  <r>
    <s v="September"/>
    <x v="0"/>
    <n v="1"/>
    <b v="0"/>
    <s v="Not Specified"/>
    <n v="46"/>
    <x v="7380"/>
  </r>
  <r>
    <s v="April"/>
    <x v="2"/>
    <n v="0"/>
    <s v="FREE DELIVERY"/>
    <s v="Medium"/>
    <n v="35"/>
    <x v="7381"/>
  </r>
  <r>
    <s v="May"/>
    <x v="3"/>
    <n v="2"/>
    <b v="0"/>
    <s v="Not Specified"/>
    <n v="20"/>
    <x v="7382"/>
  </r>
  <r>
    <s v="September"/>
    <x v="0"/>
    <n v="1"/>
    <b v="0"/>
    <s v="High"/>
    <n v="39"/>
    <x v="7383"/>
  </r>
  <r>
    <s v="October"/>
    <x v="0"/>
    <n v="1"/>
    <b v="0"/>
    <s v="Not Specified"/>
    <n v="48"/>
    <x v="7384"/>
  </r>
  <r>
    <s v="September"/>
    <x v="1"/>
    <n v="2"/>
    <b v="0"/>
    <s v="Critical"/>
    <n v="28"/>
    <x v="7385"/>
  </r>
  <r>
    <s v="February"/>
    <x v="0"/>
    <n v="2"/>
    <b v="0"/>
    <s v="Critical"/>
    <n v="47"/>
    <x v="7386"/>
  </r>
  <r>
    <s v="October"/>
    <x v="1"/>
    <n v="4"/>
    <b v="0"/>
    <s v="low"/>
    <n v="12"/>
    <x v="7387"/>
  </r>
  <r>
    <s v="October"/>
    <x v="1"/>
    <n v="0"/>
    <s v="FREE DELIVERY"/>
    <s v="low"/>
    <n v="18"/>
    <x v="7388"/>
  </r>
  <r>
    <s v="October"/>
    <x v="2"/>
    <n v="2"/>
    <b v="0"/>
    <s v="Not Specified"/>
    <n v="25"/>
    <x v="7389"/>
  </r>
  <r>
    <s v="November"/>
    <x v="2"/>
    <n v="4"/>
    <b v="0"/>
    <s v="low"/>
    <n v="49"/>
    <x v="7390"/>
  </r>
  <r>
    <s v="October"/>
    <x v="1"/>
    <n v="2"/>
    <b v="0"/>
    <s v="Not Specified"/>
    <n v="47"/>
    <x v="7391"/>
  </r>
  <r>
    <s v="October"/>
    <x v="1"/>
    <n v="1"/>
    <b v="0"/>
    <s v="Not Specified"/>
    <n v="38"/>
    <x v="7392"/>
  </r>
  <r>
    <s v="November"/>
    <x v="1"/>
    <n v="1"/>
    <b v="0"/>
    <s v="Critical"/>
    <n v="45"/>
    <x v="7393"/>
  </r>
  <r>
    <s v="February"/>
    <x v="0"/>
    <n v="7"/>
    <b v="0"/>
    <s v="low"/>
    <n v="31"/>
    <x v="7394"/>
  </r>
  <r>
    <s v="February"/>
    <x v="0"/>
    <n v="5"/>
    <b v="0"/>
    <s v="low"/>
    <n v="25"/>
    <x v="7395"/>
  </r>
  <r>
    <s v="November"/>
    <x v="3"/>
    <n v="7"/>
    <b v="0"/>
    <s v="low"/>
    <n v="3"/>
    <x v="7396"/>
  </r>
  <r>
    <s v="November"/>
    <x v="3"/>
    <n v="4"/>
    <b v="0"/>
    <s v="low"/>
    <n v="5"/>
    <x v="7397"/>
  </r>
  <r>
    <s v="September"/>
    <x v="1"/>
    <n v="2"/>
    <b v="0"/>
    <s v="Critical"/>
    <n v="50"/>
    <x v="7398"/>
  </r>
  <r>
    <s v="September"/>
    <x v="1"/>
    <n v="2"/>
    <b v="0"/>
    <s v="Critical"/>
    <n v="27"/>
    <x v="7399"/>
  </r>
  <r>
    <s v="September"/>
    <x v="3"/>
    <n v="1"/>
    <b v="0"/>
    <s v="High"/>
    <n v="39"/>
    <x v="7400"/>
  </r>
  <r>
    <s v="September"/>
    <x v="3"/>
    <n v="2"/>
    <b v="0"/>
    <s v="High"/>
    <n v="32"/>
    <x v="7401"/>
  </r>
  <r>
    <s v="June"/>
    <x v="0"/>
    <n v="2"/>
    <b v="0"/>
    <s v="Critical"/>
    <n v="39"/>
    <x v="7402"/>
  </r>
  <r>
    <s v="March"/>
    <x v="1"/>
    <n v="2"/>
    <b v="0"/>
    <s v="Not Specified"/>
    <n v="29"/>
    <x v="7403"/>
  </r>
  <r>
    <s v="March"/>
    <x v="1"/>
    <n v="2"/>
    <b v="0"/>
    <s v="Not Specified"/>
    <n v="13"/>
    <x v="7404"/>
  </r>
  <r>
    <s v="September"/>
    <x v="0"/>
    <n v="2"/>
    <b v="0"/>
    <s v="Not Specified"/>
    <n v="24"/>
    <x v="7405"/>
  </r>
  <r>
    <s v="December"/>
    <x v="0"/>
    <n v="1"/>
    <b v="0"/>
    <s v="Not Specified"/>
    <n v="39"/>
    <x v="7406"/>
  </r>
  <r>
    <s v="December"/>
    <x v="3"/>
    <n v="3"/>
    <b v="0"/>
    <s v="Critical"/>
    <n v="27"/>
    <x v="7407"/>
  </r>
  <r>
    <s v="February"/>
    <x v="3"/>
    <n v="0"/>
    <s v="FREE DELIVERY"/>
    <s v="low"/>
    <n v="38"/>
    <x v="7408"/>
  </r>
  <r>
    <s v="January"/>
    <x v="0"/>
    <n v="2"/>
    <b v="0"/>
    <s v="Critical"/>
    <n v="28"/>
    <x v="7409"/>
  </r>
  <r>
    <s v="March"/>
    <x v="2"/>
    <n v="1"/>
    <b v="0"/>
    <s v="High"/>
    <n v="9"/>
    <x v="7410"/>
  </r>
  <r>
    <s v="October"/>
    <x v="2"/>
    <n v="1"/>
    <b v="0"/>
    <s v="Not Specified"/>
    <n v="25"/>
    <x v="7411"/>
  </r>
  <r>
    <s v="December"/>
    <x v="2"/>
    <n v="2"/>
    <b v="0"/>
    <s v="Critical"/>
    <n v="38"/>
    <x v="7412"/>
  </r>
  <r>
    <s v="December"/>
    <x v="2"/>
    <n v="2"/>
    <b v="0"/>
    <s v="Critical"/>
    <n v="36"/>
    <x v="2614"/>
  </r>
  <r>
    <s v="December"/>
    <x v="2"/>
    <n v="0"/>
    <s v="FREE DELIVERY"/>
    <s v="Critical"/>
    <n v="33"/>
    <x v="7413"/>
  </r>
  <r>
    <s v="December"/>
    <x v="0"/>
    <n v="3"/>
    <b v="0"/>
    <s v="High"/>
    <n v="35"/>
    <x v="7414"/>
  </r>
  <r>
    <s v="June"/>
    <x v="0"/>
    <n v="0"/>
    <s v="FREE DELIVERY"/>
    <s v="Medium"/>
    <n v="29"/>
    <x v="7415"/>
  </r>
  <r>
    <s v="January"/>
    <x v="3"/>
    <n v="0"/>
    <s v="FREE DELIVERY"/>
    <s v="Medium"/>
    <n v="29"/>
    <x v="7416"/>
  </r>
  <r>
    <s v="January"/>
    <x v="3"/>
    <n v="1"/>
    <b v="0"/>
    <s v="Medium"/>
    <n v="36"/>
    <x v="7417"/>
  </r>
  <r>
    <s v="January"/>
    <x v="3"/>
    <n v="2"/>
    <b v="0"/>
    <s v="Medium"/>
    <n v="23"/>
    <x v="7418"/>
  </r>
  <r>
    <s v="September"/>
    <x v="0"/>
    <n v="1"/>
    <b v="0"/>
    <s v="Medium"/>
    <n v="7"/>
    <x v="7419"/>
  </r>
  <r>
    <s v="July"/>
    <x v="1"/>
    <n v="3"/>
    <b v="0"/>
    <s v="Critical"/>
    <n v="36"/>
    <x v="7420"/>
  </r>
  <r>
    <s v="January"/>
    <x v="1"/>
    <n v="1"/>
    <b v="0"/>
    <s v="High"/>
    <n v="7"/>
    <x v="852"/>
  </r>
  <r>
    <s v="December"/>
    <x v="0"/>
    <n v="1"/>
    <b v="0"/>
    <s v="Not Specified"/>
    <n v="8"/>
    <x v="7421"/>
  </r>
  <r>
    <s v="March"/>
    <x v="1"/>
    <n v="1"/>
    <b v="0"/>
    <s v="Not Specified"/>
    <n v="50"/>
    <x v="7422"/>
  </r>
  <r>
    <s v="October"/>
    <x v="3"/>
    <n v="1"/>
    <b v="0"/>
    <s v="High"/>
    <n v="3"/>
    <x v="7423"/>
  </r>
  <r>
    <s v="October"/>
    <x v="3"/>
    <n v="2"/>
    <b v="0"/>
    <s v="High"/>
    <n v="12"/>
    <x v="7424"/>
  </r>
  <r>
    <s v="July"/>
    <x v="0"/>
    <n v="1"/>
    <b v="0"/>
    <s v="High"/>
    <n v="31"/>
    <x v="7425"/>
  </r>
  <r>
    <s v="April"/>
    <x v="1"/>
    <n v="1"/>
    <b v="0"/>
    <s v="Not Specified"/>
    <n v="36"/>
    <x v="7426"/>
  </r>
  <r>
    <s v="April"/>
    <x v="1"/>
    <n v="2"/>
    <b v="0"/>
    <s v="Not Specified"/>
    <n v="42"/>
    <x v="7427"/>
  </r>
  <r>
    <s v="February"/>
    <x v="3"/>
    <n v="2"/>
    <b v="0"/>
    <s v="low"/>
    <n v="15"/>
    <x v="7428"/>
  </r>
  <r>
    <s v="August"/>
    <x v="0"/>
    <n v="1"/>
    <b v="0"/>
    <s v="Medium"/>
    <n v="14"/>
    <x v="7429"/>
  </r>
  <r>
    <s v="November"/>
    <x v="2"/>
    <n v="3"/>
    <b v="0"/>
    <s v="Medium"/>
    <n v="29"/>
    <x v="7430"/>
  </r>
  <r>
    <s v="October"/>
    <x v="0"/>
    <n v="2"/>
    <b v="0"/>
    <s v="High"/>
    <n v="31"/>
    <x v="7431"/>
  </r>
  <r>
    <s v="October"/>
    <x v="0"/>
    <n v="2"/>
    <b v="0"/>
    <s v="High"/>
    <n v="16"/>
    <x v="7432"/>
  </r>
  <r>
    <s v="November"/>
    <x v="1"/>
    <n v="9"/>
    <b v="0"/>
    <s v="low"/>
    <n v="41"/>
    <x v="7433"/>
  </r>
  <r>
    <s v="December"/>
    <x v="2"/>
    <n v="5"/>
    <b v="0"/>
    <s v="low"/>
    <n v="1"/>
    <x v="7434"/>
  </r>
  <r>
    <s v="December"/>
    <x v="2"/>
    <n v="4"/>
    <b v="0"/>
    <s v="low"/>
    <n v="4"/>
    <x v="7435"/>
  </r>
  <r>
    <s v="September"/>
    <x v="3"/>
    <n v="1"/>
    <b v="0"/>
    <s v="Medium"/>
    <n v="43"/>
    <x v="7436"/>
  </r>
  <r>
    <s v="March"/>
    <x v="2"/>
    <n v="2"/>
    <b v="0"/>
    <s v="Critical"/>
    <n v="38"/>
    <x v="7437"/>
  </r>
  <r>
    <s v="March"/>
    <x v="2"/>
    <n v="3"/>
    <b v="0"/>
    <s v="Critical"/>
    <n v="8"/>
    <x v="7438"/>
  </r>
  <r>
    <s v="October"/>
    <x v="0"/>
    <n v="0"/>
    <s v="FREE DELIVERY"/>
    <s v="low"/>
    <n v="38"/>
    <x v="7439"/>
  </r>
  <r>
    <s v="January"/>
    <x v="1"/>
    <n v="3"/>
    <b v="0"/>
    <s v="Medium"/>
    <n v="38"/>
    <x v="7440"/>
  </r>
  <r>
    <s v="June"/>
    <x v="3"/>
    <n v="0"/>
    <s v="FREE DELIVERY"/>
    <s v="low"/>
    <n v="35"/>
    <x v="7441"/>
  </r>
  <r>
    <s v="June"/>
    <x v="3"/>
    <n v="0"/>
    <s v="FREE DELIVERY"/>
    <s v="low"/>
    <n v="2"/>
    <x v="2892"/>
  </r>
  <r>
    <s v="November"/>
    <x v="1"/>
    <n v="2"/>
    <b v="0"/>
    <s v="High"/>
    <n v="22"/>
    <x v="7442"/>
  </r>
  <r>
    <s v="August"/>
    <x v="3"/>
    <n v="5"/>
    <b v="0"/>
    <s v="low"/>
    <n v="32"/>
    <x v="7443"/>
  </r>
  <r>
    <s v="August"/>
    <x v="3"/>
    <n v="7"/>
    <b v="0"/>
    <s v="low"/>
    <n v="7"/>
    <x v="7444"/>
  </r>
  <r>
    <s v="July"/>
    <x v="1"/>
    <n v="0"/>
    <s v="FREE DELIVERY"/>
    <s v="low"/>
    <n v="39"/>
    <x v="7445"/>
  </r>
  <r>
    <s v="November"/>
    <x v="2"/>
    <n v="2"/>
    <b v="0"/>
    <s v="Critical"/>
    <n v="19"/>
    <x v="7446"/>
  </r>
  <r>
    <s v="May"/>
    <x v="2"/>
    <n v="2"/>
    <b v="0"/>
    <s v="High"/>
    <n v="22"/>
    <x v="7447"/>
  </r>
  <r>
    <s v="May"/>
    <x v="2"/>
    <n v="1"/>
    <b v="0"/>
    <s v="High"/>
    <n v="33"/>
    <x v="7448"/>
  </r>
  <r>
    <s v="October"/>
    <x v="2"/>
    <n v="4"/>
    <b v="0"/>
    <s v="low"/>
    <n v="3"/>
    <x v="7449"/>
  </r>
  <r>
    <s v="October"/>
    <x v="1"/>
    <n v="2"/>
    <b v="0"/>
    <s v="Critical"/>
    <n v="45"/>
    <x v="7450"/>
  </r>
  <r>
    <s v="February"/>
    <x v="2"/>
    <n v="2"/>
    <b v="0"/>
    <s v="High"/>
    <n v="28"/>
    <x v="7451"/>
  </r>
  <r>
    <s v="March"/>
    <x v="2"/>
    <n v="5"/>
    <b v="0"/>
    <s v="low"/>
    <n v="41"/>
    <x v="7452"/>
  </r>
  <r>
    <s v="February"/>
    <x v="2"/>
    <n v="2"/>
    <b v="0"/>
    <s v="Medium"/>
    <n v="14"/>
    <x v="7453"/>
  </r>
  <r>
    <s v="April"/>
    <x v="0"/>
    <n v="4"/>
    <b v="0"/>
    <s v="low"/>
    <n v="9"/>
    <x v="7454"/>
  </r>
  <r>
    <s v="April"/>
    <x v="0"/>
    <n v="4"/>
    <b v="0"/>
    <s v="low"/>
    <n v="49"/>
    <x v="7455"/>
  </r>
  <r>
    <s v="April"/>
    <x v="0"/>
    <n v="7"/>
    <b v="0"/>
    <s v="low"/>
    <n v="28"/>
    <x v="7456"/>
  </r>
  <r>
    <s v="March"/>
    <x v="3"/>
    <n v="2"/>
    <b v="0"/>
    <s v="Not Specified"/>
    <n v="15"/>
    <x v="7457"/>
  </r>
  <r>
    <s v="September"/>
    <x v="1"/>
    <n v="1"/>
    <b v="0"/>
    <s v="Critical"/>
    <n v="4"/>
    <x v="7458"/>
  </r>
  <r>
    <s v="October"/>
    <x v="1"/>
    <n v="3"/>
    <b v="0"/>
    <s v="Critical"/>
    <n v="36"/>
    <x v="7459"/>
  </r>
  <r>
    <s v="April"/>
    <x v="2"/>
    <n v="2"/>
    <b v="0"/>
    <s v="Critical"/>
    <n v="16"/>
    <x v="7460"/>
  </r>
  <r>
    <s v="October"/>
    <x v="0"/>
    <n v="1"/>
    <b v="0"/>
    <s v="Medium"/>
    <n v="28"/>
    <x v="7461"/>
  </r>
  <r>
    <s v="October"/>
    <x v="1"/>
    <n v="2"/>
    <b v="0"/>
    <s v="low"/>
    <n v="42"/>
    <x v="7462"/>
  </r>
  <r>
    <s v="October"/>
    <x v="1"/>
    <n v="2"/>
    <b v="0"/>
    <s v="low"/>
    <n v="32"/>
    <x v="7463"/>
  </r>
  <r>
    <s v="May"/>
    <x v="1"/>
    <n v="2"/>
    <b v="0"/>
    <s v="Critical"/>
    <n v="16"/>
    <x v="7464"/>
  </r>
  <r>
    <s v="May"/>
    <x v="1"/>
    <n v="3"/>
    <b v="0"/>
    <s v="Critical"/>
    <n v="32"/>
    <x v="7465"/>
  </r>
  <r>
    <s v="November"/>
    <x v="2"/>
    <n v="2"/>
    <b v="0"/>
    <s v="Critical"/>
    <n v="1"/>
    <x v="7466"/>
  </r>
  <r>
    <s v="August"/>
    <x v="0"/>
    <n v="2"/>
    <b v="0"/>
    <s v="Medium"/>
    <n v="21"/>
    <x v="7467"/>
  </r>
  <r>
    <s v="August"/>
    <x v="0"/>
    <n v="1"/>
    <b v="0"/>
    <s v="Medium"/>
    <n v="7"/>
    <x v="7468"/>
  </r>
  <r>
    <s v="August"/>
    <x v="3"/>
    <n v="4"/>
    <b v="0"/>
    <s v="low"/>
    <n v="26"/>
    <x v="7469"/>
  </r>
  <r>
    <s v="May"/>
    <x v="2"/>
    <n v="1"/>
    <b v="0"/>
    <s v="Critical"/>
    <n v="38"/>
    <x v="7470"/>
  </r>
  <r>
    <s v="May"/>
    <x v="2"/>
    <n v="0"/>
    <s v="FREE DELIVERY"/>
    <s v="Critical"/>
    <n v="23"/>
    <x v="7471"/>
  </r>
  <r>
    <s v="July"/>
    <x v="1"/>
    <n v="1"/>
    <b v="0"/>
    <s v="Medium"/>
    <n v="48"/>
    <x v="7472"/>
  </r>
  <r>
    <s v="July"/>
    <x v="1"/>
    <n v="3"/>
    <b v="0"/>
    <s v="Medium"/>
    <n v="42"/>
    <x v="7473"/>
  </r>
  <r>
    <s v="July"/>
    <x v="1"/>
    <n v="2"/>
    <b v="0"/>
    <s v="Medium"/>
    <n v="19"/>
    <x v="7474"/>
  </r>
  <r>
    <s v="May"/>
    <x v="3"/>
    <n v="0"/>
    <s v="FREE DELIVERY"/>
    <s v="Critical"/>
    <n v="46"/>
    <x v="7475"/>
  </r>
  <r>
    <s v="November"/>
    <x v="0"/>
    <n v="2"/>
    <b v="0"/>
    <s v="low"/>
    <n v="8"/>
    <x v="7476"/>
  </r>
  <r>
    <s v="December"/>
    <x v="2"/>
    <n v="1"/>
    <b v="0"/>
    <s v="Not Specified"/>
    <n v="32"/>
    <x v="7477"/>
  </r>
  <r>
    <s v="May"/>
    <x v="3"/>
    <n v="1"/>
    <b v="0"/>
    <s v="High"/>
    <n v="48"/>
    <x v="7478"/>
  </r>
  <r>
    <s v="May"/>
    <x v="3"/>
    <n v="1"/>
    <b v="0"/>
    <s v="Not Specified"/>
    <n v="40"/>
    <x v="7479"/>
  </r>
  <r>
    <s v="May"/>
    <x v="3"/>
    <n v="2"/>
    <b v="0"/>
    <s v="Not Specified"/>
    <n v="49"/>
    <x v="7480"/>
  </r>
  <r>
    <s v="October"/>
    <x v="3"/>
    <n v="2"/>
    <b v="0"/>
    <s v="Medium"/>
    <n v="23"/>
    <x v="7481"/>
  </r>
  <r>
    <s v="October"/>
    <x v="3"/>
    <n v="2"/>
    <b v="0"/>
    <s v="Medium"/>
    <n v="3"/>
    <x v="7482"/>
  </r>
  <r>
    <s v="December"/>
    <x v="1"/>
    <n v="2"/>
    <b v="0"/>
    <s v="Medium"/>
    <n v="10"/>
    <x v="7483"/>
  </r>
  <r>
    <s v="December"/>
    <x v="1"/>
    <n v="2"/>
    <b v="0"/>
    <s v="Medium"/>
    <n v="35"/>
    <x v="7484"/>
  </r>
  <r>
    <s v="April"/>
    <x v="2"/>
    <n v="1"/>
    <b v="0"/>
    <s v="Medium"/>
    <n v="25"/>
    <x v="7485"/>
  </r>
  <r>
    <s v="July"/>
    <x v="3"/>
    <n v="2"/>
    <b v="0"/>
    <s v="Not Specified"/>
    <n v="23"/>
    <x v="7486"/>
  </r>
  <r>
    <s v="December"/>
    <x v="1"/>
    <n v="1"/>
    <b v="0"/>
    <s v="Critical"/>
    <n v="5"/>
    <x v="7487"/>
  </r>
  <r>
    <s v="December"/>
    <x v="1"/>
    <n v="0"/>
    <s v="FREE DELIVERY"/>
    <s v="Critical"/>
    <n v="29"/>
    <x v="7488"/>
  </r>
  <r>
    <s v="August"/>
    <x v="0"/>
    <n v="5"/>
    <b v="0"/>
    <s v="low"/>
    <n v="38"/>
    <x v="7489"/>
  </r>
  <r>
    <s v="May"/>
    <x v="2"/>
    <n v="2"/>
    <b v="0"/>
    <s v="High"/>
    <n v="16"/>
    <x v="7490"/>
  </r>
  <r>
    <s v="July"/>
    <x v="2"/>
    <n v="2"/>
    <b v="0"/>
    <s v="Medium"/>
    <n v="30"/>
    <x v="7491"/>
  </r>
  <r>
    <s v="July"/>
    <x v="2"/>
    <n v="1"/>
    <b v="0"/>
    <s v="Medium"/>
    <n v="9"/>
    <x v="7492"/>
  </r>
  <r>
    <s v="May"/>
    <x v="0"/>
    <n v="3"/>
    <b v="0"/>
    <s v="High"/>
    <n v="17"/>
    <x v="7493"/>
  </r>
  <r>
    <s v="August"/>
    <x v="2"/>
    <n v="1"/>
    <b v="0"/>
    <s v="Not Specified"/>
    <n v="45"/>
    <x v="7494"/>
  </r>
  <r>
    <s v="August"/>
    <x v="2"/>
    <n v="2"/>
    <b v="0"/>
    <s v="Not Specified"/>
    <n v="42"/>
    <x v="7495"/>
  </r>
  <r>
    <s v="June"/>
    <x v="1"/>
    <n v="1"/>
    <b v="0"/>
    <s v="Medium"/>
    <n v="7"/>
    <x v="7496"/>
  </r>
  <r>
    <s v="June"/>
    <x v="1"/>
    <n v="1"/>
    <b v="0"/>
    <s v="Medium"/>
    <n v="41"/>
    <x v="7497"/>
  </r>
  <r>
    <s v="June"/>
    <x v="1"/>
    <n v="2"/>
    <b v="0"/>
    <s v="Medium"/>
    <n v="46"/>
    <x v="7498"/>
  </r>
  <r>
    <s v="January"/>
    <x v="2"/>
    <n v="1"/>
    <b v="0"/>
    <s v="Critical"/>
    <n v="12"/>
    <x v="7499"/>
  </r>
  <r>
    <s v="January"/>
    <x v="2"/>
    <n v="1"/>
    <b v="0"/>
    <s v="Critical"/>
    <n v="38"/>
    <x v="7500"/>
  </r>
  <r>
    <s v="February"/>
    <x v="3"/>
    <n v="2"/>
    <b v="0"/>
    <s v="Medium"/>
    <n v="47"/>
    <x v="7501"/>
  </r>
  <r>
    <s v="October"/>
    <x v="0"/>
    <n v="2"/>
    <b v="0"/>
    <s v="low"/>
    <n v="39"/>
    <x v="7502"/>
  </r>
  <r>
    <s v="February"/>
    <x v="0"/>
    <n v="0"/>
    <s v="FREE DELIVERY"/>
    <s v="High"/>
    <n v="8"/>
    <x v="7503"/>
  </r>
  <r>
    <s v="February"/>
    <x v="0"/>
    <n v="1"/>
    <b v="0"/>
    <s v="High"/>
    <n v="41"/>
    <x v="7504"/>
  </r>
  <r>
    <s v="February"/>
    <x v="0"/>
    <n v="2"/>
    <b v="0"/>
    <s v="High"/>
    <n v="34"/>
    <x v="7505"/>
  </r>
  <r>
    <s v="February"/>
    <x v="0"/>
    <n v="1"/>
    <b v="0"/>
    <s v="High"/>
    <n v="26"/>
    <x v="7506"/>
  </r>
  <r>
    <s v="May"/>
    <x v="1"/>
    <n v="1"/>
    <b v="0"/>
    <s v="Critical"/>
    <n v="9"/>
    <x v="7507"/>
  </r>
  <r>
    <s v="September"/>
    <x v="1"/>
    <n v="2"/>
    <b v="0"/>
    <s v="Critical"/>
    <n v="47"/>
    <x v="7508"/>
  </r>
  <r>
    <s v="September"/>
    <x v="1"/>
    <n v="2"/>
    <b v="0"/>
    <s v="Critical"/>
    <n v="49"/>
    <x v="7509"/>
  </r>
  <r>
    <s v="May"/>
    <x v="2"/>
    <n v="2"/>
    <b v="0"/>
    <s v="High"/>
    <n v="34"/>
    <x v="7510"/>
  </r>
  <r>
    <s v="October"/>
    <x v="1"/>
    <n v="0"/>
    <s v="FREE DELIVERY"/>
    <s v="low"/>
    <n v="38"/>
    <x v="7511"/>
  </r>
  <r>
    <s v="May"/>
    <x v="1"/>
    <n v="1"/>
    <b v="0"/>
    <s v="Medium"/>
    <n v="46"/>
    <x v="7512"/>
  </r>
  <r>
    <s v="July"/>
    <x v="2"/>
    <n v="2"/>
    <b v="0"/>
    <s v="Critical"/>
    <n v="37"/>
    <x v="7513"/>
  </r>
  <r>
    <s v="July"/>
    <x v="2"/>
    <n v="0"/>
    <s v="FREE DELIVERY"/>
    <s v="Critical"/>
    <n v="12"/>
    <x v="7514"/>
  </r>
  <r>
    <s v="October"/>
    <x v="0"/>
    <n v="2"/>
    <b v="0"/>
    <s v="Not Specified"/>
    <n v="30"/>
    <x v="7515"/>
  </r>
  <r>
    <s v="September"/>
    <x v="3"/>
    <n v="2"/>
    <b v="0"/>
    <s v="Not Specified"/>
    <n v="32"/>
    <x v="7516"/>
  </r>
  <r>
    <s v="September"/>
    <x v="3"/>
    <n v="2"/>
    <b v="0"/>
    <s v="Not Specified"/>
    <n v="5"/>
    <x v="7517"/>
  </r>
  <r>
    <s v="May"/>
    <x v="1"/>
    <n v="0"/>
    <s v="FREE DELIVERY"/>
    <s v="High"/>
    <n v="47"/>
    <x v="7518"/>
  </r>
  <r>
    <s v="May"/>
    <x v="2"/>
    <n v="2"/>
    <b v="0"/>
    <s v="Not Specified"/>
    <n v="20"/>
    <x v="7519"/>
  </r>
  <r>
    <s v="May"/>
    <x v="0"/>
    <n v="1"/>
    <b v="0"/>
    <s v="Not Specified"/>
    <n v="50"/>
    <x v="7520"/>
  </r>
  <r>
    <s v="May"/>
    <x v="0"/>
    <n v="1"/>
    <b v="0"/>
    <s v="Not Specified"/>
    <n v="43"/>
    <x v="4364"/>
  </r>
  <r>
    <s v="July"/>
    <x v="3"/>
    <n v="1"/>
    <b v="0"/>
    <s v="High"/>
    <n v="49"/>
    <x v="7521"/>
  </r>
  <r>
    <s v="July"/>
    <x v="3"/>
    <n v="1"/>
    <b v="0"/>
    <s v="High"/>
    <n v="3"/>
    <x v="7522"/>
  </r>
  <r>
    <s v="May"/>
    <x v="3"/>
    <n v="3"/>
    <b v="0"/>
    <s v="Not Specified"/>
    <n v="34"/>
    <x v="7523"/>
  </r>
  <r>
    <s v="May"/>
    <x v="3"/>
    <n v="2"/>
    <b v="0"/>
    <s v="Not Specified"/>
    <n v="50"/>
    <x v="7524"/>
  </r>
  <r>
    <s v="April"/>
    <x v="2"/>
    <n v="4"/>
    <b v="0"/>
    <s v="low"/>
    <n v="36"/>
    <x v="7525"/>
  </r>
  <r>
    <s v="January"/>
    <x v="1"/>
    <n v="1"/>
    <b v="0"/>
    <s v="Critical"/>
    <n v="49"/>
    <x v="7526"/>
  </r>
  <r>
    <s v="January"/>
    <x v="1"/>
    <n v="2"/>
    <b v="0"/>
    <s v="Critical"/>
    <n v="6"/>
    <x v="6493"/>
  </r>
  <r>
    <s v="August"/>
    <x v="3"/>
    <n v="4"/>
    <b v="0"/>
    <s v="low"/>
    <n v="17"/>
    <x v="7527"/>
  </r>
  <r>
    <s v="August"/>
    <x v="3"/>
    <n v="5"/>
    <b v="0"/>
    <s v="low"/>
    <n v="24"/>
    <x v="7528"/>
  </r>
  <r>
    <s v="August"/>
    <x v="3"/>
    <n v="7"/>
    <b v="0"/>
    <s v="low"/>
    <n v="27"/>
    <x v="7529"/>
  </r>
  <r>
    <s v="May"/>
    <x v="0"/>
    <n v="7"/>
    <b v="0"/>
    <s v="low"/>
    <n v="42"/>
    <x v="7530"/>
  </r>
  <r>
    <s v="May"/>
    <x v="3"/>
    <n v="2"/>
    <b v="0"/>
    <s v="low"/>
    <n v="43"/>
    <x v="7531"/>
  </r>
  <r>
    <s v="January"/>
    <x v="3"/>
    <n v="1"/>
    <b v="0"/>
    <s v="High"/>
    <n v="46"/>
    <x v="7532"/>
  </r>
  <r>
    <s v="November"/>
    <x v="1"/>
    <n v="0"/>
    <s v="FREE DELIVERY"/>
    <s v="High"/>
    <n v="37"/>
    <x v="7533"/>
  </r>
  <r>
    <s v="July"/>
    <x v="2"/>
    <n v="2"/>
    <b v="0"/>
    <s v="High"/>
    <n v="31"/>
    <x v="7534"/>
  </r>
  <r>
    <s v="September"/>
    <x v="1"/>
    <n v="4"/>
    <b v="0"/>
    <s v="low"/>
    <n v="41"/>
    <x v="5051"/>
  </r>
  <r>
    <s v="September"/>
    <x v="3"/>
    <n v="2"/>
    <b v="0"/>
    <s v="Not Specified"/>
    <n v="49"/>
    <x v="7535"/>
  </r>
  <r>
    <s v="March"/>
    <x v="3"/>
    <n v="2"/>
    <b v="0"/>
    <s v="Not Specified"/>
    <n v="6"/>
    <x v="7536"/>
  </r>
  <r>
    <s v="July"/>
    <x v="2"/>
    <n v="4"/>
    <b v="0"/>
    <s v="low"/>
    <n v="16"/>
    <x v="7537"/>
  </r>
  <r>
    <s v="July"/>
    <x v="2"/>
    <n v="2"/>
    <b v="0"/>
    <s v="low"/>
    <n v="26"/>
    <x v="7538"/>
  </r>
  <r>
    <s v="July"/>
    <x v="2"/>
    <n v="5"/>
    <b v="0"/>
    <s v="low"/>
    <n v="22"/>
    <x v="7539"/>
  </r>
  <r>
    <s v="July"/>
    <x v="2"/>
    <n v="2"/>
    <b v="0"/>
    <s v="low"/>
    <n v="48"/>
    <x v="7540"/>
  </r>
  <r>
    <s v="July"/>
    <x v="3"/>
    <n v="0"/>
    <s v="FREE DELIVERY"/>
    <s v="low"/>
    <n v="34"/>
    <x v="7541"/>
  </r>
  <r>
    <s v="January"/>
    <x v="3"/>
    <n v="0"/>
    <s v="FREE DELIVERY"/>
    <s v="low"/>
    <n v="41"/>
    <x v="7542"/>
  </r>
  <r>
    <s v="August"/>
    <x v="3"/>
    <n v="2"/>
    <b v="0"/>
    <s v="Not Specified"/>
    <n v="29"/>
    <x v="7543"/>
  </r>
  <r>
    <s v="August"/>
    <x v="3"/>
    <n v="1"/>
    <b v="0"/>
    <s v="Not Specified"/>
    <n v="11"/>
    <x v="7544"/>
  </r>
  <r>
    <s v="August"/>
    <x v="3"/>
    <n v="1"/>
    <b v="0"/>
    <s v="Not Specified"/>
    <n v="43"/>
    <x v="7545"/>
  </r>
  <r>
    <s v="October"/>
    <x v="1"/>
    <n v="1"/>
    <b v="0"/>
    <s v="Critical"/>
    <n v="38"/>
    <x v="7546"/>
  </r>
  <r>
    <s v="May"/>
    <x v="3"/>
    <n v="1"/>
    <b v="0"/>
    <s v="Not Specified"/>
    <n v="27"/>
    <x v="7547"/>
  </r>
  <r>
    <s v="April"/>
    <x v="0"/>
    <n v="3"/>
    <b v="0"/>
    <s v="High"/>
    <n v="13"/>
    <x v="7548"/>
  </r>
  <r>
    <s v="October"/>
    <x v="1"/>
    <n v="2"/>
    <b v="0"/>
    <s v="Critical"/>
    <n v="35"/>
    <x v="7549"/>
  </r>
  <r>
    <s v="October"/>
    <x v="0"/>
    <n v="2"/>
    <b v="0"/>
    <s v="Critical"/>
    <n v="19"/>
    <x v="7550"/>
  </r>
  <r>
    <s v="November"/>
    <x v="0"/>
    <n v="1"/>
    <b v="0"/>
    <s v="Critical"/>
    <n v="12"/>
    <x v="7551"/>
  </r>
  <r>
    <s v="November"/>
    <x v="0"/>
    <n v="1"/>
    <b v="0"/>
    <s v="Critical"/>
    <n v="37"/>
    <x v="6780"/>
  </r>
  <r>
    <s v="November"/>
    <x v="0"/>
    <n v="2"/>
    <b v="0"/>
    <s v="Critical"/>
    <n v="13"/>
    <x v="7552"/>
  </r>
  <r>
    <s v="August"/>
    <x v="0"/>
    <n v="1"/>
    <b v="0"/>
    <s v="Critical"/>
    <n v="41"/>
    <x v="7553"/>
  </r>
  <r>
    <s v="August"/>
    <x v="0"/>
    <n v="1"/>
    <b v="0"/>
    <s v="Critical"/>
    <n v="35"/>
    <x v="7554"/>
  </r>
  <r>
    <s v="November"/>
    <x v="0"/>
    <n v="1"/>
    <b v="0"/>
    <s v="High"/>
    <n v="47"/>
    <x v="7555"/>
  </r>
  <r>
    <s v="September"/>
    <x v="2"/>
    <n v="1"/>
    <b v="0"/>
    <s v="Not Specified"/>
    <n v="28"/>
    <x v="7556"/>
  </r>
  <r>
    <s v="September"/>
    <x v="2"/>
    <n v="1"/>
    <b v="0"/>
    <s v="Not Specified"/>
    <n v="10"/>
    <x v="7557"/>
  </r>
  <r>
    <s v="September"/>
    <x v="0"/>
    <n v="1"/>
    <b v="0"/>
    <s v="Medium"/>
    <n v="47"/>
    <x v="7558"/>
  </r>
  <r>
    <s v="April"/>
    <x v="0"/>
    <n v="2"/>
    <b v="0"/>
    <s v="High"/>
    <n v="31"/>
    <x v="7559"/>
  </r>
  <r>
    <s v="April"/>
    <x v="0"/>
    <n v="1"/>
    <b v="0"/>
    <s v="High"/>
    <n v="18"/>
    <x v="7560"/>
  </r>
  <r>
    <s v="April"/>
    <x v="0"/>
    <n v="3"/>
    <b v="0"/>
    <s v="High"/>
    <n v="14"/>
    <x v="7561"/>
  </r>
  <r>
    <s v="September"/>
    <x v="2"/>
    <n v="2"/>
    <b v="0"/>
    <s v="Critical"/>
    <n v="29"/>
    <x v="7562"/>
  </r>
  <r>
    <s v="July"/>
    <x v="0"/>
    <n v="2"/>
    <b v="0"/>
    <s v="High"/>
    <n v="40"/>
    <x v="7563"/>
  </r>
  <r>
    <s v="September"/>
    <x v="1"/>
    <n v="2"/>
    <b v="0"/>
    <s v="Not Specified"/>
    <n v="26"/>
    <x v="7564"/>
  </r>
  <r>
    <s v="September"/>
    <x v="3"/>
    <n v="0"/>
    <s v="FREE DELIVERY"/>
    <s v="Not Specified"/>
    <n v="6"/>
    <x v="7565"/>
  </r>
  <r>
    <s v="May"/>
    <x v="3"/>
    <n v="2"/>
    <b v="0"/>
    <s v="Critical"/>
    <n v="50"/>
    <x v="7566"/>
  </r>
  <r>
    <s v="May"/>
    <x v="3"/>
    <n v="4"/>
    <b v="0"/>
    <s v="low"/>
    <n v="19"/>
    <x v="1287"/>
  </r>
  <r>
    <s v="November"/>
    <x v="1"/>
    <n v="1"/>
    <b v="0"/>
    <s v="High"/>
    <n v="3"/>
    <x v="7567"/>
  </r>
  <r>
    <s v="November"/>
    <x v="1"/>
    <n v="1"/>
    <b v="0"/>
    <s v="High"/>
    <n v="7"/>
    <x v="7568"/>
  </r>
  <r>
    <s v="November"/>
    <x v="1"/>
    <n v="1"/>
    <b v="0"/>
    <s v="High"/>
    <n v="10"/>
    <x v="7569"/>
  </r>
  <r>
    <s v="February"/>
    <x v="2"/>
    <n v="4"/>
    <b v="0"/>
    <s v="low"/>
    <n v="17"/>
    <x v="7570"/>
  </r>
  <r>
    <s v="October"/>
    <x v="1"/>
    <n v="1"/>
    <b v="0"/>
    <s v="Critical"/>
    <n v="18"/>
    <x v="7571"/>
  </r>
  <r>
    <s v="October"/>
    <x v="1"/>
    <n v="0"/>
    <s v="FREE DELIVERY"/>
    <s v="Critical"/>
    <n v="39"/>
    <x v="5184"/>
  </r>
  <r>
    <s v="October"/>
    <x v="1"/>
    <n v="1"/>
    <b v="0"/>
    <s v="Critical"/>
    <n v="39"/>
    <x v="7572"/>
  </r>
  <r>
    <s v="September"/>
    <x v="0"/>
    <n v="2"/>
    <b v="0"/>
    <s v="Medium"/>
    <n v="26"/>
    <x v="7573"/>
  </r>
  <r>
    <s v="February"/>
    <x v="2"/>
    <n v="7"/>
    <b v="0"/>
    <s v="low"/>
    <n v="48"/>
    <x v="7574"/>
  </r>
  <r>
    <s v="July"/>
    <x v="1"/>
    <n v="0"/>
    <s v="FREE DELIVERY"/>
    <s v="Medium"/>
    <n v="23"/>
    <x v="7575"/>
  </r>
  <r>
    <s v="July"/>
    <x v="1"/>
    <n v="1"/>
    <b v="0"/>
    <s v="Medium"/>
    <n v="4"/>
    <x v="7576"/>
  </r>
  <r>
    <s v="July"/>
    <x v="0"/>
    <n v="2"/>
    <b v="0"/>
    <s v="High"/>
    <n v="1"/>
    <x v="1516"/>
  </r>
  <r>
    <s v="December"/>
    <x v="2"/>
    <n v="0"/>
    <s v="FREE DELIVERY"/>
    <s v="Medium"/>
    <n v="14"/>
    <x v="7577"/>
  </r>
  <r>
    <s v="December"/>
    <x v="2"/>
    <n v="1"/>
    <b v="0"/>
    <s v="Medium"/>
    <n v="42"/>
    <x v="4118"/>
  </r>
  <r>
    <s v="November"/>
    <x v="1"/>
    <n v="2"/>
    <b v="0"/>
    <s v="Medium"/>
    <n v="45"/>
    <x v="7578"/>
  </r>
  <r>
    <s v="November"/>
    <x v="1"/>
    <n v="1"/>
    <b v="0"/>
    <s v="Medium"/>
    <n v="29"/>
    <x v="7579"/>
  </r>
  <r>
    <s v="September"/>
    <x v="0"/>
    <n v="2"/>
    <b v="0"/>
    <s v="Critical"/>
    <n v="15"/>
    <x v="7580"/>
  </r>
  <r>
    <s v="January"/>
    <x v="0"/>
    <n v="1"/>
    <b v="0"/>
    <s v="High"/>
    <n v="29"/>
    <x v="7581"/>
  </r>
  <r>
    <s v="October"/>
    <x v="2"/>
    <n v="4"/>
    <b v="0"/>
    <s v="low"/>
    <n v="40"/>
    <x v="7582"/>
  </r>
  <r>
    <s v="October"/>
    <x v="2"/>
    <n v="7"/>
    <b v="0"/>
    <s v="low"/>
    <n v="49"/>
    <x v="7583"/>
  </r>
  <r>
    <s v="June"/>
    <x v="2"/>
    <n v="0"/>
    <s v="FREE DELIVERY"/>
    <s v="Critical"/>
    <n v="40"/>
    <x v="7584"/>
  </r>
  <r>
    <s v="April"/>
    <x v="0"/>
    <n v="1"/>
    <b v="0"/>
    <s v="Medium"/>
    <n v="17"/>
    <x v="7585"/>
  </r>
  <r>
    <s v="April"/>
    <x v="0"/>
    <n v="1"/>
    <b v="0"/>
    <s v="Medium"/>
    <n v="46"/>
    <x v="7586"/>
  </r>
  <r>
    <s v="April"/>
    <x v="0"/>
    <n v="2"/>
    <b v="0"/>
    <s v="Medium"/>
    <n v="32"/>
    <x v="7587"/>
  </r>
  <r>
    <s v="February"/>
    <x v="1"/>
    <n v="1"/>
    <b v="0"/>
    <s v="Not Specified"/>
    <n v="50"/>
    <x v="7588"/>
  </r>
  <r>
    <s v="August"/>
    <x v="1"/>
    <n v="2"/>
    <b v="0"/>
    <s v="Critical"/>
    <n v="23"/>
    <x v="7589"/>
  </r>
  <r>
    <s v="February"/>
    <x v="1"/>
    <n v="3"/>
    <b v="0"/>
    <s v="Medium"/>
    <n v="32"/>
    <x v="7590"/>
  </r>
  <r>
    <s v="February"/>
    <x v="1"/>
    <n v="1"/>
    <b v="0"/>
    <s v="Medium"/>
    <n v="29"/>
    <x v="6409"/>
  </r>
  <r>
    <s v="December"/>
    <x v="1"/>
    <n v="0"/>
    <s v="FREE DELIVERY"/>
    <s v="Not Specified"/>
    <n v="45"/>
    <x v="7591"/>
  </r>
  <r>
    <s v="April"/>
    <x v="2"/>
    <n v="4"/>
    <b v="0"/>
    <s v="low"/>
    <n v="50"/>
    <x v="7592"/>
  </r>
  <r>
    <s v="October"/>
    <x v="1"/>
    <n v="3"/>
    <b v="0"/>
    <s v="High"/>
    <n v="50"/>
    <x v="7593"/>
  </r>
  <r>
    <s v="August"/>
    <x v="3"/>
    <n v="1"/>
    <b v="0"/>
    <s v="Critical"/>
    <n v="33"/>
    <x v="7594"/>
  </r>
  <r>
    <s v="August"/>
    <x v="3"/>
    <n v="2"/>
    <b v="0"/>
    <s v="Critical"/>
    <n v="43"/>
    <x v="7595"/>
  </r>
  <r>
    <s v="November"/>
    <x v="0"/>
    <n v="1"/>
    <b v="0"/>
    <s v="High"/>
    <n v="39"/>
    <x v="7596"/>
  </r>
  <r>
    <s v="November"/>
    <x v="0"/>
    <n v="1"/>
    <b v="0"/>
    <s v="High"/>
    <n v="37"/>
    <x v="7597"/>
  </r>
  <r>
    <s v="August"/>
    <x v="3"/>
    <n v="1"/>
    <b v="0"/>
    <s v="High"/>
    <n v="46"/>
    <x v="7598"/>
  </r>
  <r>
    <s v="August"/>
    <x v="0"/>
    <n v="0"/>
    <s v="FREE DELIVERY"/>
    <s v="High"/>
    <n v="26"/>
    <x v="7599"/>
  </r>
  <r>
    <s v="November"/>
    <x v="0"/>
    <n v="0"/>
    <s v="FREE DELIVERY"/>
    <s v="Critical"/>
    <n v="43"/>
    <x v="7600"/>
  </r>
  <r>
    <s v="November"/>
    <x v="0"/>
    <n v="1"/>
    <b v="0"/>
    <s v="Critical"/>
    <n v="39"/>
    <x v="7601"/>
  </r>
  <r>
    <s v="November"/>
    <x v="0"/>
    <n v="2"/>
    <b v="0"/>
    <s v="Critical"/>
    <n v="7"/>
    <x v="7602"/>
  </r>
  <r>
    <s v="February"/>
    <x v="1"/>
    <n v="2"/>
    <b v="0"/>
    <s v="low"/>
    <n v="48"/>
    <x v="7603"/>
  </r>
  <r>
    <s v="January"/>
    <x v="1"/>
    <n v="1"/>
    <b v="0"/>
    <s v="High"/>
    <n v="2"/>
    <x v="854"/>
  </r>
  <r>
    <s v="January"/>
    <x v="1"/>
    <n v="1"/>
    <b v="0"/>
    <s v="Critical"/>
    <n v="20"/>
    <x v="7604"/>
  </r>
  <r>
    <s v="September"/>
    <x v="2"/>
    <n v="2"/>
    <b v="0"/>
    <s v="Critical"/>
    <n v="3"/>
    <x v="7605"/>
  </r>
  <r>
    <s v="January"/>
    <x v="1"/>
    <n v="1"/>
    <b v="0"/>
    <s v="High"/>
    <n v="15"/>
    <x v="7606"/>
  </r>
  <r>
    <s v="January"/>
    <x v="1"/>
    <n v="1"/>
    <b v="0"/>
    <s v="High"/>
    <n v="14"/>
    <x v="7607"/>
  </r>
  <r>
    <s v="November"/>
    <x v="0"/>
    <n v="1"/>
    <b v="0"/>
    <s v="High"/>
    <n v="38"/>
    <x v="7608"/>
  </r>
  <r>
    <s v="July"/>
    <x v="2"/>
    <n v="4"/>
    <b v="0"/>
    <s v="low"/>
    <n v="29"/>
    <x v="7609"/>
  </r>
  <r>
    <s v="July"/>
    <x v="3"/>
    <n v="0"/>
    <s v="FREE DELIVERY"/>
    <s v="Not Specified"/>
    <n v="30"/>
    <x v="7610"/>
  </r>
  <r>
    <s v="June"/>
    <x v="2"/>
    <n v="0"/>
    <s v="FREE DELIVERY"/>
    <s v="Medium"/>
    <n v="26"/>
    <x v="7611"/>
  </r>
  <r>
    <s v="June"/>
    <x v="2"/>
    <n v="2"/>
    <b v="0"/>
    <s v="Medium"/>
    <n v="22"/>
    <x v="5245"/>
  </r>
  <r>
    <s v="May"/>
    <x v="1"/>
    <n v="7"/>
    <b v="0"/>
    <s v="low"/>
    <n v="3"/>
    <x v="7612"/>
  </r>
  <r>
    <s v="May"/>
    <x v="1"/>
    <n v="7"/>
    <b v="0"/>
    <s v="low"/>
    <n v="47"/>
    <x v="7613"/>
  </r>
  <r>
    <s v="December"/>
    <x v="1"/>
    <n v="2"/>
    <b v="0"/>
    <s v="Critical"/>
    <n v="35"/>
    <x v="7614"/>
  </r>
  <r>
    <s v="December"/>
    <x v="1"/>
    <n v="0"/>
    <s v="FREE DELIVERY"/>
    <s v="Critical"/>
    <n v="25"/>
    <x v="7615"/>
  </r>
  <r>
    <s v="December"/>
    <x v="1"/>
    <n v="2"/>
    <b v="0"/>
    <s v="Critical"/>
    <n v="41"/>
    <x v="7616"/>
  </r>
  <r>
    <s v="December"/>
    <x v="1"/>
    <n v="1"/>
    <b v="0"/>
    <s v="Critical"/>
    <n v="41"/>
    <x v="7327"/>
  </r>
  <r>
    <s v="November"/>
    <x v="2"/>
    <n v="0"/>
    <s v="FREE DELIVERY"/>
    <s v="Critical"/>
    <n v="46"/>
    <x v="7617"/>
  </r>
  <r>
    <s v="April"/>
    <x v="1"/>
    <n v="2"/>
    <b v="0"/>
    <s v="Medium"/>
    <n v="49"/>
    <x v="7618"/>
  </r>
  <r>
    <s v="April"/>
    <x v="1"/>
    <n v="2"/>
    <b v="0"/>
    <s v="Medium"/>
    <n v="6"/>
    <x v="4764"/>
  </r>
  <r>
    <s v="March"/>
    <x v="1"/>
    <n v="7"/>
    <b v="0"/>
    <s v="low"/>
    <n v="50"/>
    <x v="7619"/>
  </r>
  <r>
    <s v="December"/>
    <x v="2"/>
    <n v="2"/>
    <b v="0"/>
    <s v="Critical"/>
    <n v="17"/>
    <x v="7620"/>
  </r>
  <r>
    <s v="June"/>
    <x v="1"/>
    <n v="2"/>
    <b v="0"/>
    <s v="Medium"/>
    <n v="19"/>
    <x v="7621"/>
  </r>
  <r>
    <s v="February"/>
    <x v="0"/>
    <n v="2"/>
    <b v="0"/>
    <s v="Medium"/>
    <n v="30"/>
    <x v="7622"/>
  </r>
  <r>
    <s v="January"/>
    <x v="0"/>
    <n v="0"/>
    <s v="FREE DELIVERY"/>
    <s v="low"/>
    <n v="40"/>
    <x v="7623"/>
  </r>
  <r>
    <s v="March"/>
    <x v="1"/>
    <n v="3"/>
    <b v="0"/>
    <s v="Critical"/>
    <n v="7"/>
    <x v="7624"/>
  </r>
  <r>
    <s v="May"/>
    <x v="3"/>
    <n v="1"/>
    <b v="0"/>
    <s v="Critical"/>
    <n v="39"/>
    <x v="7625"/>
  </r>
  <r>
    <s v="May"/>
    <x v="3"/>
    <n v="0"/>
    <s v="FREE DELIVERY"/>
    <s v="Critical"/>
    <n v="2"/>
    <x v="5950"/>
  </r>
  <r>
    <s v="June"/>
    <x v="0"/>
    <n v="1"/>
    <b v="0"/>
    <s v="Medium"/>
    <n v="21"/>
    <x v="7626"/>
  </r>
  <r>
    <s v="June"/>
    <x v="0"/>
    <n v="1"/>
    <b v="0"/>
    <s v="Medium"/>
    <n v="46"/>
    <x v="7627"/>
  </r>
  <r>
    <s v="June"/>
    <x v="0"/>
    <n v="2"/>
    <b v="0"/>
    <s v="Medium"/>
    <n v="9"/>
    <x v="7628"/>
  </r>
  <r>
    <s v="May"/>
    <x v="1"/>
    <n v="2"/>
    <b v="0"/>
    <s v="Medium"/>
    <n v="8"/>
    <x v="7629"/>
  </r>
  <r>
    <s v="May"/>
    <x v="1"/>
    <n v="0"/>
    <s v="FREE DELIVERY"/>
    <s v="Medium"/>
    <n v="47"/>
    <x v="7630"/>
  </r>
  <r>
    <s v="May"/>
    <x v="1"/>
    <n v="3"/>
    <b v="0"/>
    <s v="Medium"/>
    <n v="30"/>
    <x v="7631"/>
  </r>
  <r>
    <s v="September"/>
    <x v="3"/>
    <n v="0"/>
    <s v="FREE DELIVERY"/>
    <s v="Critical"/>
    <n v="30"/>
    <x v="7632"/>
  </r>
  <r>
    <s v="September"/>
    <x v="3"/>
    <n v="2"/>
    <b v="0"/>
    <s v="Critical"/>
    <n v="7"/>
    <x v="7633"/>
  </r>
  <r>
    <s v="September"/>
    <x v="3"/>
    <n v="2"/>
    <b v="0"/>
    <s v="Critical"/>
    <n v="11"/>
    <x v="7634"/>
  </r>
  <r>
    <s v="July"/>
    <x v="1"/>
    <n v="2"/>
    <b v="0"/>
    <s v="Not Specified"/>
    <n v="48"/>
    <x v="7635"/>
  </r>
  <r>
    <s v="July"/>
    <x v="1"/>
    <n v="2"/>
    <b v="0"/>
    <s v="Not Specified"/>
    <n v="29"/>
    <x v="7636"/>
  </r>
  <r>
    <s v="August"/>
    <x v="2"/>
    <n v="2"/>
    <b v="0"/>
    <s v="High"/>
    <n v="30"/>
    <x v="7637"/>
  </r>
  <r>
    <s v="April"/>
    <x v="0"/>
    <n v="4"/>
    <b v="0"/>
    <s v="low"/>
    <n v="47"/>
    <x v="7638"/>
  </r>
  <r>
    <s v="April"/>
    <x v="0"/>
    <n v="7"/>
    <b v="0"/>
    <s v="low"/>
    <n v="39"/>
    <x v="7639"/>
  </r>
  <r>
    <s v="February"/>
    <x v="1"/>
    <n v="2"/>
    <b v="0"/>
    <s v="Medium"/>
    <n v="27"/>
    <x v="7640"/>
  </r>
  <r>
    <s v="February"/>
    <x v="1"/>
    <n v="1"/>
    <b v="0"/>
    <s v="Medium"/>
    <n v="11"/>
    <x v="7641"/>
  </r>
  <r>
    <s v="June"/>
    <x v="0"/>
    <n v="9"/>
    <b v="0"/>
    <s v="low"/>
    <n v="47"/>
    <x v="7642"/>
  </r>
  <r>
    <s v="January"/>
    <x v="3"/>
    <n v="1"/>
    <b v="0"/>
    <s v="High"/>
    <n v="29"/>
    <x v="7643"/>
  </r>
  <r>
    <s v="June"/>
    <x v="3"/>
    <n v="2"/>
    <b v="0"/>
    <s v="low"/>
    <n v="13"/>
    <x v="7644"/>
  </r>
  <r>
    <s v="May"/>
    <x v="0"/>
    <n v="1"/>
    <b v="0"/>
    <s v="High"/>
    <n v="46"/>
    <x v="3859"/>
  </r>
  <r>
    <s v="May"/>
    <x v="0"/>
    <n v="1"/>
    <b v="0"/>
    <s v="High"/>
    <n v="42"/>
    <x v="7645"/>
  </r>
  <r>
    <s v="May"/>
    <x v="0"/>
    <n v="2"/>
    <b v="0"/>
    <s v="High"/>
    <n v="35"/>
    <x v="7646"/>
  </r>
  <r>
    <s v="September"/>
    <x v="0"/>
    <n v="2"/>
    <b v="0"/>
    <s v="Not Specified"/>
    <n v="47"/>
    <x v="7647"/>
  </r>
  <r>
    <s v="September"/>
    <x v="0"/>
    <n v="0"/>
    <s v="FREE DELIVERY"/>
    <s v="Not Specified"/>
    <n v="11"/>
    <x v="2782"/>
  </r>
  <r>
    <s v="September"/>
    <x v="0"/>
    <n v="0"/>
    <s v="FREE DELIVERY"/>
    <s v="Not Specified"/>
    <n v="23"/>
    <x v="7648"/>
  </r>
  <r>
    <s v="February"/>
    <x v="2"/>
    <n v="2"/>
    <b v="0"/>
    <s v="Not Specified"/>
    <n v="15"/>
    <x v="7649"/>
  </r>
  <r>
    <s v="February"/>
    <x v="2"/>
    <n v="2"/>
    <b v="0"/>
    <s v="Not Specified"/>
    <n v="13"/>
    <x v="7650"/>
  </r>
  <r>
    <s v="September"/>
    <x v="3"/>
    <n v="7"/>
    <b v="0"/>
    <s v="low"/>
    <n v="48"/>
    <x v="7651"/>
  </r>
  <r>
    <s v="February"/>
    <x v="0"/>
    <n v="0"/>
    <s v="FREE DELIVERY"/>
    <s v="low"/>
    <n v="27"/>
    <x v="7652"/>
  </r>
  <r>
    <s v="May"/>
    <x v="0"/>
    <n v="2"/>
    <b v="0"/>
    <s v="High"/>
    <n v="41"/>
    <x v="7653"/>
  </r>
  <r>
    <s v="May"/>
    <x v="0"/>
    <n v="2"/>
    <b v="0"/>
    <s v="High"/>
    <n v="33"/>
    <x v="7654"/>
  </r>
  <r>
    <s v="May"/>
    <x v="0"/>
    <n v="2"/>
    <b v="0"/>
    <s v="High"/>
    <n v="20"/>
    <x v="7655"/>
  </r>
  <r>
    <s v="December"/>
    <x v="0"/>
    <n v="2"/>
    <b v="0"/>
    <s v="Critical"/>
    <n v="5"/>
    <x v="7656"/>
  </r>
  <r>
    <s v="April"/>
    <x v="3"/>
    <n v="2"/>
    <b v="0"/>
    <s v="Medium"/>
    <n v="47"/>
    <x v="7657"/>
  </r>
  <r>
    <s v="April"/>
    <x v="3"/>
    <n v="2"/>
    <b v="0"/>
    <s v="Medium"/>
    <n v="19"/>
    <x v="7658"/>
  </r>
  <r>
    <s v="July"/>
    <x v="1"/>
    <n v="2"/>
    <b v="0"/>
    <s v="low"/>
    <n v="9"/>
    <x v="7659"/>
  </r>
  <r>
    <s v="December"/>
    <x v="2"/>
    <n v="1"/>
    <b v="0"/>
    <s v="Critical"/>
    <n v="31"/>
    <x v="7660"/>
  </r>
  <r>
    <s v="February"/>
    <x v="2"/>
    <n v="1"/>
    <b v="0"/>
    <s v="Critical"/>
    <n v="50"/>
    <x v="7661"/>
  </r>
  <r>
    <s v="February"/>
    <x v="2"/>
    <n v="3"/>
    <b v="0"/>
    <s v="Critical"/>
    <n v="10"/>
    <x v="7662"/>
  </r>
  <r>
    <s v="December"/>
    <x v="1"/>
    <n v="2"/>
    <b v="0"/>
    <s v="High"/>
    <n v="38"/>
    <x v="7663"/>
  </r>
  <r>
    <s v="September"/>
    <x v="2"/>
    <n v="2"/>
    <b v="0"/>
    <s v="low"/>
    <n v="47"/>
    <x v="7664"/>
  </r>
  <r>
    <s v="June"/>
    <x v="3"/>
    <n v="2"/>
    <b v="0"/>
    <s v="low"/>
    <n v="37"/>
    <x v="7665"/>
  </r>
  <r>
    <s v="December"/>
    <x v="1"/>
    <n v="2"/>
    <b v="0"/>
    <s v="Not Specified"/>
    <n v="3"/>
    <x v="7666"/>
  </r>
  <r>
    <s v="December"/>
    <x v="1"/>
    <n v="1"/>
    <b v="0"/>
    <s v="Not Specified"/>
    <n v="35"/>
    <x v="7667"/>
  </r>
  <r>
    <s v="December"/>
    <x v="1"/>
    <n v="2"/>
    <b v="0"/>
    <s v="Not Specified"/>
    <n v="3"/>
    <x v="7668"/>
  </r>
  <r>
    <s v="April"/>
    <x v="2"/>
    <n v="0"/>
    <s v="FREE DELIVERY"/>
    <s v="Not Specified"/>
    <n v="29"/>
    <x v="7669"/>
  </r>
  <r>
    <s v="April"/>
    <x v="2"/>
    <n v="1"/>
    <b v="0"/>
    <s v="Not Specified"/>
    <n v="37"/>
    <x v="7670"/>
  </r>
  <r>
    <s v="September"/>
    <x v="1"/>
    <n v="1"/>
    <b v="0"/>
    <s v="Not Specified"/>
    <n v="34"/>
    <x v="7671"/>
  </r>
  <r>
    <s v="April"/>
    <x v="0"/>
    <n v="5"/>
    <b v="0"/>
    <s v="low"/>
    <n v="3"/>
    <x v="7672"/>
  </r>
  <r>
    <s v="May"/>
    <x v="1"/>
    <n v="0"/>
    <s v="FREE DELIVERY"/>
    <s v="High"/>
    <n v="16"/>
    <x v="7673"/>
  </r>
  <r>
    <s v="June"/>
    <x v="1"/>
    <n v="5"/>
    <b v="0"/>
    <s v="low"/>
    <n v="22"/>
    <x v="7674"/>
  </r>
  <r>
    <s v="September"/>
    <x v="0"/>
    <n v="1"/>
    <b v="0"/>
    <s v="Medium"/>
    <n v="19"/>
    <x v="7675"/>
  </r>
  <r>
    <s v="October"/>
    <x v="0"/>
    <n v="2"/>
    <b v="0"/>
    <s v="Critical"/>
    <n v="33"/>
    <x v="7676"/>
  </r>
  <r>
    <s v="April"/>
    <x v="1"/>
    <n v="5"/>
    <b v="0"/>
    <s v="low"/>
    <n v="13"/>
    <x v="7677"/>
  </r>
  <r>
    <s v="November"/>
    <x v="1"/>
    <n v="1"/>
    <b v="0"/>
    <s v="Critical"/>
    <n v="44"/>
    <x v="7678"/>
  </r>
  <r>
    <s v="September"/>
    <x v="0"/>
    <n v="1"/>
    <b v="0"/>
    <s v="Critical"/>
    <n v="37"/>
    <x v="7679"/>
  </r>
  <r>
    <s v="August"/>
    <x v="2"/>
    <n v="3"/>
    <b v="0"/>
    <s v="Critical"/>
    <n v="17"/>
    <x v="7680"/>
  </r>
  <r>
    <s v="March"/>
    <x v="2"/>
    <n v="0"/>
    <s v="FREE DELIVERY"/>
    <s v="Medium"/>
    <n v="42"/>
    <x v="7681"/>
  </r>
  <r>
    <s v="March"/>
    <x v="2"/>
    <n v="2"/>
    <b v="0"/>
    <s v="low"/>
    <n v="23"/>
    <x v="5881"/>
  </r>
  <r>
    <s v="August"/>
    <x v="1"/>
    <n v="1"/>
    <b v="0"/>
    <s v="High"/>
    <n v="44"/>
    <x v="7682"/>
  </r>
  <r>
    <s v="March"/>
    <x v="1"/>
    <n v="2"/>
    <b v="0"/>
    <s v="Medium"/>
    <n v="43"/>
    <x v="7683"/>
  </r>
  <r>
    <s v="March"/>
    <x v="1"/>
    <n v="2"/>
    <b v="0"/>
    <s v="Medium"/>
    <n v="50"/>
    <x v="7684"/>
  </r>
  <r>
    <s v="December"/>
    <x v="0"/>
    <n v="1"/>
    <b v="0"/>
    <s v="Critical"/>
    <n v="3"/>
    <x v="7685"/>
  </r>
  <r>
    <s v="December"/>
    <x v="0"/>
    <n v="1"/>
    <b v="0"/>
    <s v="Critical"/>
    <n v="42"/>
    <x v="7686"/>
  </r>
  <r>
    <s v="July"/>
    <x v="2"/>
    <n v="7"/>
    <b v="0"/>
    <s v="low"/>
    <n v="1"/>
    <x v="6527"/>
  </r>
  <r>
    <s v="May"/>
    <x v="3"/>
    <n v="3"/>
    <b v="0"/>
    <s v="Medium"/>
    <n v="43"/>
    <x v="7687"/>
  </r>
  <r>
    <s v="January"/>
    <x v="2"/>
    <n v="1"/>
    <b v="0"/>
    <s v="Medium"/>
    <n v="26"/>
    <x v="7688"/>
  </r>
  <r>
    <s v="June"/>
    <x v="0"/>
    <n v="2"/>
    <b v="0"/>
    <s v="High"/>
    <n v="4"/>
    <x v="7689"/>
  </r>
  <r>
    <s v="January"/>
    <x v="0"/>
    <n v="2"/>
    <b v="0"/>
    <s v="High"/>
    <n v="33"/>
    <x v="7690"/>
  </r>
  <r>
    <s v="August"/>
    <x v="3"/>
    <n v="4"/>
    <b v="0"/>
    <s v="low"/>
    <n v="5"/>
    <x v="7691"/>
  </r>
  <r>
    <s v="August"/>
    <x v="3"/>
    <n v="4"/>
    <b v="0"/>
    <s v="low"/>
    <n v="8"/>
    <x v="7692"/>
  </r>
  <r>
    <s v="August"/>
    <x v="3"/>
    <n v="7"/>
    <b v="0"/>
    <s v="low"/>
    <n v="35"/>
    <x v="7693"/>
  </r>
  <r>
    <s v="August"/>
    <x v="3"/>
    <n v="7"/>
    <b v="0"/>
    <s v="low"/>
    <n v="10"/>
    <x v="7694"/>
  </r>
  <r>
    <s v="August"/>
    <x v="3"/>
    <n v="4"/>
    <b v="0"/>
    <s v="low"/>
    <n v="42"/>
    <x v="2770"/>
  </r>
  <r>
    <s v="October"/>
    <x v="2"/>
    <n v="2"/>
    <b v="0"/>
    <s v="Not Specified"/>
    <n v="40"/>
    <x v="7695"/>
  </r>
  <r>
    <s v="October"/>
    <x v="2"/>
    <n v="1"/>
    <b v="0"/>
    <s v="Not Specified"/>
    <n v="20"/>
    <x v="7696"/>
  </r>
  <r>
    <s v="October"/>
    <x v="2"/>
    <n v="0"/>
    <s v="FREE DELIVERY"/>
    <s v="Not Specified"/>
    <n v="31"/>
    <x v="7697"/>
  </r>
  <r>
    <s v="June"/>
    <x v="3"/>
    <n v="2"/>
    <b v="0"/>
    <s v="High"/>
    <n v="12"/>
    <x v="7698"/>
  </r>
  <r>
    <s v="March"/>
    <x v="1"/>
    <n v="1"/>
    <b v="0"/>
    <s v="Not Specified"/>
    <n v="42"/>
    <x v="7699"/>
  </r>
  <r>
    <s v="June"/>
    <x v="0"/>
    <n v="1"/>
    <b v="0"/>
    <s v="Medium"/>
    <n v="19"/>
    <x v="7700"/>
  </r>
  <r>
    <s v="October"/>
    <x v="1"/>
    <n v="2"/>
    <b v="0"/>
    <s v="Medium"/>
    <n v="39"/>
    <x v="7701"/>
  </r>
  <r>
    <s v="December"/>
    <x v="0"/>
    <n v="0"/>
    <s v="FREE DELIVERY"/>
    <s v="Medium"/>
    <n v="5"/>
    <x v="7702"/>
  </r>
  <r>
    <s v="December"/>
    <x v="0"/>
    <n v="1"/>
    <b v="0"/>
    <s v="Medium"/>
    <n v="42"/>
    <x v="7703"/>
  </r>
  <r>
    <s v="July"/>
    <x v="2"/>
    <n v="0"/>
    <s v="FREE DELIVERY"/>
    <s v="Not Specified"/>
    <n v="13"/>
    <x v="7704"/>
  </r>
  <r>
    <s v="February"/>
    <x v="1"/>
    <n v="0"/>
    <s v="FREE DELIVERY"/>
    <s v="Not Specified"/>
    <n v="4"/>
    <x v="7705"/>
  </r>
  <r>
    <s v="July"/>
    <x v="1"/>
    <n v="1"/>
    <b v="0"/>
    <s v="Medium"/>
    <n v="10"/>
    <x v="7706"/>
  </r>
  <r>
    <s v="July"/>
    <x v="1"/>
    <n v="1"/>
    <b v="0"/>
    <s v="Medium"/>
    <n v="23"/>
    <x v="7707"/>
  </r>
  <r>
    <s v="September"/>
    <x v="0"/>
    <n v="2"/>
    <b v="0"/>
    <s v="Not Specified"/>
    <n v="40"/>
    <x v="7708"/>
  </r>
  <r>
    <s v="May"/>
    <x v="2"/>
    <n v="4"/>
    <b v="0"/>
    <s v="low"/>
    <n v="47"/>
    <x v="7709"/>
  </r>
  <r>
    <s v="July"/>
    <x v="0"/>
    <n v="5"/>
    <b v="0"/>
    <s v="low"/>
    <n v="26"/>
    <x v="7710"/>
  </r>
  <r>
    <s v="July"/>
    <x v="3"/>
    <n v="7"/>
    <b v="0"/>
    <s v="low"/>
    <n v="42"/>
    <x v="7711"/>
  </r>
  <r>
    <s v="July"/>
    <x v="3"/>
    <n v="1"/>
    <b v="0"/>
    <s v="Medium"/>
    <n v="47"/>
    <x v="7712"/>
  </r>
  <r>
    <s v="January"/>
    <x v="0"/>
    <n v="0"/>
    <s v="FREE DELIVERY"/>
    <s v="Critical"/>
    <n v="15"/>
    <x v="7713"/>
  </r>
  <r>
    <s v="September"/>
    <x v="0"/>
    <n v="2"/>
    <b v="0"/>
    <s v="low"/>
    <n v="21"/>
    <x v="7714"/>
  </r>
  <r>
    <s v="August"/>
    <x v="1"/>
    <n v="2"/>
    <b v="0"/>
    <s v="High"/>
    <n v="26"/>
    <x v="7715"/>
  </r>
  <r>
    <s v="December"/>
    <x v="3"/>
    <n v="2"/>
    <b v="0"/>
    <s v="Medium"/>
    <n v="7"/>
    <x v="7716"/>
  </r>
  <r>
    <s v="December"/>
    <x v="3"/>
    <n v="2"/>
    <b v="0"/>
    <s v="Medium"/>
    <n v="2"/>
    <x v="7717"/>
  </r>
  <r>
    <s v="December"/>
    <x v="3"/>
    <n v="1"/>
    <b v="0"/>
    <s v="Medium"/>
    <n v="45"/>
    <x v="7718"/>
  </r>
  <r>
    <s v="June"/>
    <x v="0"/>
    <n v="1"/>
    <b v="0"/>
    <s v="Not Specified"/>
    <n v="39"/>
    <x v="7719"/>
  </r>
  <r>
    <s v="July"/>
    <x v="3"/>
    <n v="2"/>
    <b v="0"/>
    <s v="Medium"/>
    <n v="26"/>
    <x v="7720"/>
  </r>
  <r>
    <s v="December"/>
    <x v="2"/>
    <n v="4"/>
    <b v="0"/>
    <s v="low"/>
    <n v="45"/>
    <x v="7721"/>
  </r>
  <r>
    <s v="August"/>
    <x v="1"/>
    <n v="1"/>
    <b v="0"/>
    <s v="Medium"/>
    <n v="32"/>
    <x v="7722"/>
  </r>
  <r>
    <s v="May"/>
    <x v="1"/>
    <n v="2"/>
    <b v="0"/>
    <s v="Medium"/>
    <n v="1"/>
    <x v="7723"/>
  </r>
  <r>
    <s v="August"/>
    <x v="2"/>
    <n v="0"/>
    <s v="FREE DELIVERY"/>
    <s v="low"/>
    <n v="22"/>
    <x v="7724"/>
  </r>
  <r>
    <s v="March"/>
    <x v="0"/>
    <n v="7"/>
    <b v="0"/>
    <s v="low"/>
    <n v="24"/>
    <x v="7725"/>
  </r>
  <r>
    <s v="May"/>
    <x v="1"/>
    <n v="1"/>
    <b v="0"/>
    <s v="Not Specified"/>
    <n v="1"/>
    <x v="7726"/>
  </r>
  <r>
    <s v="October"/>
    <x v="3"/>
    <n v="1"/>
    <b v="0"/>
    <s v="Critical"/>
    <n v="25"/>
    <x v="7727"/>
  </r>
  <r>
    <s v="October"/>
    <x v="3"/>
    <n v="2"/>
    <b v="0"/>
    <s v="Critical"/>
    <n v="50"/>
    <x v="7728"/>
  </r>
  <r>
    <s v="May"/>
    <x v="1"/>
    <n v="1"/>
    <b v="0"/>
    <s v="Medium"/>
    <n v="43"/>
    <x v="7729"/>
  </r>
  <r>
    <s v="February"/>
    <x v="3"/>
    <n v="1"/>
    <b v="0"/>
    <s v="High"/>
    <n v="50"/>
    <x v="7730"/>
  </r>
  <r>
    <s v="May"/>
    <x v="1"/>
    <n v="2"/>
    <b v="0"/>
    <s v="low"/>
    <n v="5"/>
    <x v="7731"/>
  </r>
  <r>
    <s v="May"/>
    <x v="1"/>
    <n v="5"/>
    <b v="0"/>
    <s v="low"/>
    <n v="4"/>
    <x v="7732"/>
  </r>
  <r>
    <s v="March"/>
    <x v="3"/>
    <n v="1"/>
    <b v="0"/>
    <s v="High"/>
    <n v="7"/>
    <x v="7733"/>
  </r>
  <r>
    <s v="June"/>
    <x v="3"/>
    <n v="2"/>
    <b v="0"/>
    <s v="Not Specified"/>
    <n v="35"/>
    <x v="7734"/>
  </r>
  <r>
    <s v="June"/>
    <x v="3"/>
    <n v="1"/>
    <b v="0"/>
    <s v="Not Specified"/>
    <n v="48"/>
    <x v="2611"/>
  </r>
  <r>
    <s v="April"/>
    <x v="2"/>
    <n v="5"/>
    <b v="0"/>
    <s v="low"/>
    <n v="19"/>
    <x v="7735"/>
  </r>
  <r>
    <s v="May"/>
    <x v="1"/>
    <n v="1"/>
    <b v="0"/>
    <s v="High"/>
    <n v="37"/>
    <x v="7736"/>
  </r>
  <r>
    <s v="November"/>
    <x v="2"/>
    <n v="2"/>
    <b v="0"/>
    <s v="High"/>
    <n v="33"/>
    <x v="7737"/>
  </r>
  <r>
    <s v="August"/>
    <x v="1"/>
    <n v="1"/>
    <b v="0"/>
    <s v="Critical"/>
    <n v="30"/>
    <x v="7738"/>
  </r>
  <r>
    <s v="July"/>
    <x v="2"/>
    <n v="2"/>
    <b v="0"/>
    <s v="Not Specified"/>
    <n v="17"/>
    <x v="7739"/>
  </r>
  <r>
    <s v="May"/>
    <x v="2"/>
    <n v="1"/>
    <b v="0"/>
    <s v="Medium"/>
    <n v="16"/>
    <x v="7740"/>
  </r>
  <r>
    <s v="January"/>
    <x v="0"/>
    <n v="2"/>
    <b v="0"/>
    <s v="Medium"/>
    <n v="47"/>
    <x v="7741"/>
  </r>
  <r>
    <s v="August"/>
    <x v="1"/>
    <n v="2"/>
    <b v="0"/>
    <s v="Medium"/>
    <n v="43"/>
    <x v="7742"/>
  </r>
  <r>
    <s v="August"/>
    <x v="0"/>
    <n v="7"/>
    <b v="0"/>
    <s v="low"/>
    <n v="31"/>
    <x v="5268"/>
  </r>
  <r>
    <s v="September"/>
    <x v="1"/>
    <n v="1"/>
    <b v="0"/>
    <s v="High"/>
    <n v="25"/>
    <x v="7743"/>
  </r>
  <r>
    <s v="August"/>
    <x v="3"/>
    <n v="2"/>
    <b v="0"/>
    <s v="Critical"/>
    <n v="17"/>
    <x v="7744"/>
  </r>
  <r>
    <s v="August"/>
    <x v="3"/>
    <n v="2"/>
    <b v="0"/>
    <s v="Critical"/>
    <n v="18"/>
    <x v="7745"/>
  </r>
  <r>
    <s v="December"/>
    <x v="3"/>
    <n v="4"/>
    <b v="0"/>
    <s v="low"/>
    <n v="15"/>
    <x v="7746"/>
  </r>
  <r>
    <s v="October"/>
    <x v="1"/>
    <n v="0"/>
    <s v="FREE DELIVERY"/>
    <s v="High"/>
    <n v="43"/>
    <x v="7747"/>
  </r>
  <r>
    <s v="February"/>
    <x v="1"/>
    <n v="2"/>
    <b v="0"/>
    <s v="Critical"/>
    <n v="36"/>
    <x v="7748"/>
  </r>
  <r>
    <s v="July"/>
    <x v="2"/>
    <n v="1"/>
    <b v="0"/>
    <s v="High"/>
    <n v="2"/>
    <x v="7749"/>
  </r>
  <r>
    <s v="July"/>
    <x v="2"/>
    <n v="1"/>
    <b v="0"/>
    <s v="High"/>
    <n v="20"/>
    <x v="7750"/>
  </r>
  <r>
    <s v="August"/>
    <x v="0"/>
    <n v="0"/>
    <s v="FREE DELIVERY"/>
    <s v="High"/>
    <n v="37"/>
    <x v="7751"/>
  </r>
  <r>
    <s v="November"/>
    <x v="2"/>
    <n v="1"/>
    <b v="0"/>
    <s v="Not Specified"/>
    <n v="3"/>
    <x v="7752"/>
  </r>
  <r>
    <s v="November"/>
    <x v="2"/>
    <n v="2"/>
    <b v="0"/>
    <s v="Not Specified"/>
    <n v="34"/>
    <x v="7753"/>
  </r>
  <r>
    <s v="November"/>
    <x v="2"/>
    <n v="2"/>
    <b v="0"/>
    <s v="Not Specified"/>
    <n v="12"/>
    <x v="7754"/>
  </r>
  <r>
    <s v="November"/>
    <x v="2"/>
    <n v="3"/>
    <b v="0"/>
    <s v="Not Specified"/>
    <n v="13"/>
    <x v="7755"/>
  </r>
  <r>
    <s v="January"/>
    <x v="2"/>
    <n v="1"/>
    <b v="0"/>
    <s v="Medium"/>
    <n v="19"/>
    <x v="7756"/>
  </r>
  <r>
    <s v="April"/>
    <x v="2"/>
    <n v="1"/>
    <b v="0"/>
    <s v="High"/>
    <n v="4"/>
    <x v="7757"/>
  </r>
  <r>
    <s v="April"/>
    <x v="0"/>
    <n v="0"/>
    <s v="FREE DELIVERY"/>
    <s v="High"/>
    <n v="8"/>
    <x v="7758"/>
  </r>
  <r>
    <s v="April"/>
    <x v="0"/>
    <n v="1"/>
    <b v="0"/>
    <s v="High"/>
    <n v="25"/>
    <x v="7759"/>
  </r>
  <r>
    <s v="October"/>
    <x v="2"/>
    <n v="1"/>
    <b v="0"/>
    <s v="Critical"/>
    <n v="35"/>
    <x v="7760"/>
  </r>
  <r>
    <s v="October"/>
    <x v="2"/>
    <n v="2"/>
    <b v="0"/>
    <s v="Critical"/>
    <n v="3"/>
    <x v="7761"/>
  </r>
  <r>
    <s v="October"/>
    <x v="2"/>
    <n v="1"/>
    <b v="0"/>
    <s v="Critical"/>
    <n v="22"/>
    <x v="7762"/>
  </r>
  <r>
    <s v="August"/>
    <x v="2"/>
    <n v="1"/>
    <b v="0"/>
    <s v="Not Specified"/>
    <n v="35"/>
    <x v="7763"/>
  </r>
  <r>
    <s v="February"/>
    <x v="2"/>
    <n v="1"/>
    <b v="0"/>
    <s v="High"/>
    <n v="7"/>
    <x v="7764"/>
  </r>
  <r>
    <s v="January"/>
    <x v="1"/>
    <n v="1"/>
    <b v="0"/>
    <s v="Critical"/>
    <n v="48"/>
    <x v="7765"/>
  </r>
  <r>
    <s v="January"/>
    <x v="1"/>
    <n v="1"/>
    <b v="0"/>
    <s v="Critical"/>
    <n v="18"/>
    <x v="4603"/>
  </r>
  <r>
    <s v="November"/>
    <x v="3"/>
    <n v="1"/>
    <b v="0"/>
    <s v="Medium"/>
    <n v="3"/>
    <x v="7766"/>
  </r>
  <r>
    <s v="October"/>
    <x v="1"/>
    <n v="5"/>
    <b v="0"/>
    <s v="low"/>
    <n v="10"/>
    <x v="2309"/>
  </r>
  <r>
    <s v="August"/>
    <x v="3"/>
    <n v="2"/>
    <b v="0"/>
    <s v="Not Specified"/>
    <n v="3"/>
    <x v="7767"/>
  </r>
  <r>
    <s v="September"/>
    <x v="2"/>
    <n v="2"/>
    <b v="0"/>
    <s v="High"/>
    <n v="22"/>
    <x v="7768"/>
  </r>
  <r>
    <s v="December"/>
    <x v="3"/>
    <n v="1"/>
    <b v="0"/>
    <s v="Not Specified"/>
    <n v="9"/>
    <x v="7769"/>
  </r>
  <r>
    <s v="December"/>
    <x v="3"/>
    <n v="0"/>
    <s v="FREE DELIVERY"/>
    <s v="Not Specified"/>
    <n v="10"/>
    <x v="7770"/>
  </r>
  <r>
    <s v="April"/>
    <x v="3"/>
    <n v="2"/>
    <b v="0"/>
    <s v="low"/>
    <n v="46"/>
    <x v="7771"/>
  </r>
  <r>
    <s v="April"/>
    <x v="3"/>
    <n v="7"/>
    <b v="0"/>
    <s v="low"/>
    <n v="11"/>
    <x v="2159"/>
  </r>
  <r>
    <s v="March"/>
    <x v="1"/>
    <n v="4"/>
    <b v="0"/>
    <s v="low"/>
    <n v="25"/>
    <x v="7772"/>
  </r>
  <r>
    <s v="December"/>
    <x v="3"/>
    <n v="1"/>
    <b v="0"/>
    <s v="Medium"/>
    <n v="30"/>
    <x v="7773"/>
  </r>
  <r>
    <s v="April"/>
    <x v="1"/>
    <n v="4"/>
    <b v="0"/>
    <s v="low"/>
    <n v="7"/>
    <x v="7774"/>
  </r>
  <r>
    <s v="April"/>
    <x v="0"/>
    <n v="1"/>
    <b v="0"/>
    <s v="High"/>
    <n v="43"/>
    <x v="7775"/>
  </r>
  <r>
    <s v="August"/>
    <x v="3"/>
    <n v="0"/>
    <s v="FREE DELIVERY"/>
    <s v="Not Specified"/>
    <n v="14"/>
    <x v="7776"/>
  </r>
  <r>
    <s v="December"/>
    <x v="0"/>
    <n v="2"/>
    <b v="0"/>
    <s v="Not Specified"/>
    <n v="50"/>
    <x v="7777"/>
  </r>
  <r>
    <s v="June"/>
    <x v="1"/>
    <n v="2"/>
    <b v="0"/>
    <s v="Not Specified"/>
    <n v="33"/>
    <x v="7778"/>
  </r>
  <r>
    <s v="February"/>
    <x v="1"/>
    <n v="1"/>
    <b v="0"/>
    <s v="Critical"/>
    <n v="43"/>
    <x v="7779"/>
  </r>
  <r>
    <s v="February"/>
    <x v="2"/>
    <n v="2"/>
    <b v="0"/>
    <s v="Medium"/>
    <n v="7"/>
    <x v="7780"/>
  </r>
  <r>
    <s v="February"/>
    <x v="2"/>
    <n v="3"/>
    <b v="0"/>
    <s v="Medium"/>
    <n v="39"/>
    <x v="7781"/>
  </r>
  <r>
    <s v="February"/>
    <x v="2"/>
    <n v="1"/>
    <b v="0"/>
    <s v="Medium"/>
    <n v="1"/>
    <x v="7782"/>
  </r>
  <r>
    <s v="October"/>
    <x v="0"/>
    <n v="1"/>
    <b v="0"/>
    <s v="Not Specified"/>
    <n v="23"/>
    <x v="7783"/>
  </r>
  <r>
    <s v="February"/>
    <x v="1"/>
    <n v="2"/>
    <b v="0"/>
    <s v="Not Specified"/>
    <n v="12"/>
    <x v="7784"/>
  </r>
  <r>
    <s v="December"/>
    <x v="1"/>
    <n v="1"/>
    <b v="0"/>
    <s v="Critical"/>
    <n v="7"/>
    <x v="7785"/>
  </r>
  <r>
    <s v="December"/>
    <x v="2"/>
    <n v="2"/>
    <b v="0"/>
    <s v="High"/>
    <n v="14"/>
    <x v="7786"/>
  </r>
  <r>
    <s v="July"/>
    <x v="2"/>
    <n v="2"/>
    <b v="0"/>
    <s v="Critical"/>
    <n v="36"/>
    <x v="7787"/>
  </r>
  <r>
    <s v="June"/>
    <x v="3"/>
    <n v="3"/>
    <b v="0"/>
    <s v="Not Specified"/>
    <n v="6"/>
    <x v="7788"/>
  </r>
  <r>
    <s v="June"/>
    <x v="3"/>
    <n v="2"/>
    <b v="0"/>
    <s v="Not Specified"/>
    <n v="34"/>
    <x v="7789"/>
  </r>
  <r>
    <s v="May"/>
    <x v="3"/>
    <n v="1"/>
    <b v="0"/>
    <s v="Medium"/>
    <n v="33"/>
    <x v="7790"/>
  </r>
  <r>
    <s v="April"/>
    <x v="1"/>
    <n v="2"/>
    <b v="0"/>
    <s v="Critical"/>
    <n v="24"/>
    <x v="7791"/>
  </r>
  <r>
    <s v="October"/>
    <x v="3"/>
    <n v="9"/>
    <b v="0"/>
    <s v="low"/>
    <n v="35"/>
    <x v="7792"/>
  </r>
  <r>
    <s v="June"/>
    <x v="2"/>
    <n v="2"/>
    <b v="0"/>
    <s v="High"/>
    <n v="27"/>
    <x v="7793"/>
  </r>
  <r>
    <s v="August"/>
    <x v="3"/>
    <n v="1"/>
    <b v="0"/>
    <s v="High"/>
    <n v="40"/>
    <x v="7794"/>
  </r>
  <r>
    <s v="August"/>
    <x v="3"/>
    <n v="2"/>
    <b v="0"/>
    <s v="High"/>
    <n v="8"/>
    <x v="7795"/>
  </r>
  <r>
    <s v="October"/>
    <x v="3"/>
    <n v="5"/>
    <b v="0"/>
    <s v="low"/>
    <n v="24"/>
    <x v="7796"/>
  </r>
  <r>
    <s v="September"/>
    <x v="3"/>
    <n v="2"/>
    <b v="0"/>
    <s v="low"/>
    <n v="41"/>
    <x v="7797"/>
  </r>
  <r>
    <s v="June"/>
    <x v="1"/>
    <n v="1"/>
    <b v="0"/>
    <s v="Medium"/>
    <n v="21"/>
    <x v="7798"/>
  </r>
  <r>
    <s v="January"/>
    <x v="3"/>
    <n v="1"/>
    <b v="0"/>
    <s v="High"/>
    <n v="12"/>
    <x v="7799"/>
  </r>
  <r>
    <s v="May"/>
    <x v="3"/>
    <n v="0"/>
    <s v="FREE DELIVERY"/>
    <s v="High"/>
    <n v="40"/>
    <x v="7800"/>
  </r>
  <r>
    <s v="February"/>
    <x v="1"/>
    <n v="2"/>
    <b v="0"/>
    <s v="Critical"/>
    <n v="14"/>
    <x v="7801"/>
  </r>
  <r>
    <s v="April"/>
    <x v="2"/>
    <n v="7"/>
    <b v="0"/>
    <s v="low"/>
    <n v="1"/>
    <x v="7802"/>
  </r>
  <r>
    <s v="April"/>
    <x v="2"/>
    <n v="0"/>
    <s v="FREE DELIVERY"/>
    <s v="low"/>
    <n v="33"/>
    <x v="7803"/>
  </r>
  <r>
    <s v="January"/>
    <x v="3"/>
    <n v="2"/>
    <b v="0"/>
    <s v="Not Specified"/>
    <n v="4"/>
    <x v="7804"/>
  </r>
  <r>
    <s v="February"/>
    <x v="2"/>
    <n v="6"/>
    <b v="0"/>
    <s v="low"/>
    <n v="2"/>
    <x v="7805"/>
  </r>
  <r>
    <s v="February"/>
    <x v="2"/>
    <n v="4"/>
    <b v="0"/>
    <s v="low"/>
    <n v="25"/>
    <x v="7806"/>
  </r>
  <r>
    <s v="February"/>
    <x v="2"/>
    <n v="4"/>
    <b v="0"/>
    <s v="low"/>
    <n v="24"/>
    <x v="7807"/>
  </r>
  <r>
    <s v="June"/>
    <x v="0"/>
    <n v="0"/>
    <s v="FREE DELIVERY"/>
    <s v="High"/>
    <n v="30"/>
    <x v="7808"/>
  </r>
  <r>
    <s v="March"/>
    <x v="3"/>
    <n v="2"/>
    <b v="0"/>
    <s v="low"/>
    <n v="16"/>
    <x v="7809"/>
  </r>
  <r>
    <s v="February"/>
    <x v="2"/>
    <n v="2"/>
    <b v="0"/>
    <s v="High"/>
    <n v="42"/>
    <x v="7810"/>
  </r>
  <r>
    <s v="July"/>
    <x v="2"/>
    <n v="4"/>
    <b v="0"/>
    <s v="low"/>
    <n v="29"/>
    <x v="7811"/>
  </r>
  <r>
    <s v="March"/>
    <x v="1"/>
    <n v="2"/>
    <b v="0"/>
    <s v="Medium"/>
    <n v="8"/>
    <x v="7812"/>
  </r>
  <r>
    <s v="January"/>
    <x v="1"/>
    <n v="2"/>
    <b v="0"/>
    <s v="low"/>
    <n v="29"/>
    <x v="7813"/>
  </r>
  <r>
    <s v="January"/>
    <x v="1"/>
    <n v="2"/>
    <b v="0"/>
    <s v="low"/>
    <n v="26"/>
    <x v="7814"/>
  </r>
  <r>
    <s v="January"/>
    <x v="3"/>
    <n v="1"/>
    <b v="0"/>
    <s v="Medium"/>
    <n v="36"/>
    <x v="7815"/>
  </r>
  <r>
    <s v="January"/>
    <x v="3"/>
    <n v="0"/>
    <s v="FREE DELIVERY"/>
    <s v="Medium"/>
    <n v="31"/>
    <x v="7816"/>
  </r>
  <r>
    <s v="May"/>
    <x v="3"/>
    <n v="1"/>
    <b v="0"/>
    <s v="High"/>
    <n v="30"/>
    <x v="7817"/>
  </r>
  <r>
    <s v="May"/>
    <x v="3"/>
    <n v="3"/>
    <b v="0"/>
    <s v="High"/>
    <n v="29"/>
    <x v="7818"/>
  </r>
  <r>
    <s v="March"/>
    <x v="2"/>
    <n v="2"/>
    <b v="0"/>
    <s v="Not Specified"/>
    <n v="49"/>
    <x v="7819"/>
  </r>
  <r>
    <s v="March"/>
    <x v="2"/>
    <n v="2"/>
    <b v="0"/>
    <s v="Not Specified"/>
    <n v="15"/>
    <x v="5405"/>
  </r>
  <r>
    <s v="March"/>
    <x v="2"/>
    <n v="1"/>
    <b v="0"/>
    <s v="Not Specified"/>
    <n v="41"/>
    <x v="7820"/>
  </r>
  <r>
    <s v="October"/>
    <x v="3"/>
    <n v="1"/>
    <b v="0"/>
    <s v="Medium"/>
    <n v="47"/>
    <x v="7821"/>
  </r>
  <r>
    <s v="October"/>
    <x v="3"/>
    <n v="1"/>
    <b v="0"/>
    <s v="Medium"/>
    <n v="50"/>
    <x v="7822"/>
  </r>
  <r>
    <s v="August"/>
    <x v="3"/>
    <n v="7"/>
    <b v="0"/>
    <s v="low"/>
    <n v="19"/>
    <x v="7823"/>
  </r>
  <r>
    <s v="July"/>
    <x v="3"/>
    <n v="1"/>
    <b v="0"/>
    <s v="High"/>
    <n v="34"/>
    <x v="3221"/>
  </r>
  <r>
    <s v="July"/>
    <x v="3"/>
    <n v="2"/>
    <b v="0"/>
    <s v="High"/>
    <n v="33"/>
    <x v="7824"/>
  </r>
  <r>
    <s v="December"/>
    <x v="1"/>
    <n v="1"/>
    <b v="0"/>
    <s v="High"/>
    <n v="25"/>
    <x v="7825"/>
  </r>
  <r>
    <s v="December"/>
    <x v="1"/>
    <n v="1"/>
    <b v="0"/>
    <s v="High"/>
    <n v="29"/>
    <x v="7826"/>
  </r>
  <r>
    <s v="December"/>
    <x v="1"/>
    <n v="2"/>
    <b v="0"/>
    <s v="High"/>
    <n v="2"/>
    <x v="5884"/>
  </r>
  <r>
    <s v="December"/>
    <x v="1"/>
    <n v="1"/>
    <b v="0"/>
    <s v="High"/>
    <n v="50"/>
    <x v="7827"/>
  </r>
  <r>
    <s v="November"/>
    <x v="0"/>
    <n v="7"/>
    <b v="0"/>
    <s v="low"/>
    <n v="43"/>
    <x v="7828"/>
  </r>
  <r>
    <s v="December"/>
    <x v="0"/>
    <n v="1"/>
    <b v="0"/>
    <s v="High"/>
    <n v="10"/>
    <x v="7829"/>
  </r>
  <r>
    <s v="September"/>
    <x v="2"/>
    <n v="2"/>
    <b v="0"/>
    <s v="Critical"/>
    <n v="34"/>
    <x v="7830"/>
  </r>
  <r>
    <s v="September"/>
    <x v="2"/>
    <n v="2"/>
    <b v="0"/>
    <s v="Critical"/>
    <n v="15"/>
    <x v="7831"/>
  </r>
  <r>
    <s v="January"/>
    <x v="2"/>
    <n v="1"/>
    <b v="0"/>
    <s v="Critical"/>
    <n v="5"/>
    <x v="7832"/>
  </r>
  <r>
    <s v="January"/>
    <x v="2"/>
    <n v="2"/>
    <b v="0"/>
    <s v="Critical"/>
    <n v="14"/>
    <x v="7833"/>
  </r>
  <r>
    <s v="June"/>
    <x v="3"/>
    <n v="0"/>
    <s v="FREE DELIVERY"/>
    <s v="Not Specified"/>
    <n v="24"/>
    <x v="7834"/>
  </r>
  <r>
    <s v="June"/>
    <x v="2"/>
    <n v="2"/>
    <b v="0"/>
    <s v="Not Specified"/>
    <n v="18"/>
    <x v="7835"/>
  </r>
  <r>
    <s v="October"/>
    <x v="3"/>
    <n v="0"/>
    <s v="FREE DELIVERY"/>
    <s v="Medium"/>
    <n v="25"/>
    <x v="7012"/>
  </r>
  <r>
    <s v="June"/>
    <x v="0"/>
    <n v="3"/>
    <b v="0"/>
    <s v="High"/>
    <n v="4"/>
    <x v="7836"/>
  </r>
  <r>
    <s v="June"/>
    <x v="1"/>
    <n v="2"/>
    <b v="0"/>
    <s v="High"/>
    <n v="31"/>
    <x v="7837"/>
  </r>
  <r>
    <s v="June"/>
    <x v="1"/>
    <n v="2"/>
    <b v="0"/>
    <s v="High"/>
    <n v="37"/>
    <x v="7838"/>
  </r>
  <r>
    <s v="April"/>
    <x v="1"/>
    <n v="2"/>
    <b v="0"/>
    <s v="Medium"/>
    <n v="8"/>
    <x v="7839"/>
  </r>
  <r>
    <s v="August"/>
    <x v="1"/>
    <n v="1"/>
    <b v="0"/>
    <s v="Critical"/>
    <n v="24"/>
    <x v="6826"/>
  </r>
  <r>
    <s v="May"/>
    <x v="1"/>
    <n v="1"/>
    <b v="0"/>
    <s v="Critical"/>
    <n v="48"/>
    <x v="7840"/>
  </r>
  <r>
    <s v="May"/>
    <x v="1"/>
    <n v="2"/>
    <b v="0"/>
    <s v="Critical"/>
    <n v="28"/>
    <x v="7841"/>
  </r>
  <r>
    <s v="July"/>
    <x v="1"/>
    <n v="2"/>
    <b v="0"/>
    <s v="High"/>
    <n v="41"/>
    <x v="7842"/>
  </r>
  <r>
    <s v="July"/>
    <x v="1"/>
    <n v="1"/>
    <b v="0"/>
    <s v="High"/>
    <n v="24"/>
    <x v="7843"/>
  </r>
  <r>
    <s v="July"/>
    <x v="2"/>
    <n v="0"/>
    <s v="FREE DELIVERY"/>
    <s v="Not Specified"/>
    <n v="14"/>
    <x v="7844"/>
  </r>
  <r>
    <s v="December"/>
    <x v="1"/>
    <n v="1"/>
    <b v="0"/>
    <s v="Critical"/>
    <n v="39"/>
    <x v="7845"/>
  </r>
  <r>
    <s v="December"/>
    <x v="1"/>
    <n v="1"/>
    <b v="0"/>
    <s v="Critical"/>
    <n v="12"/>
    <x v="7846"/>
  </r>
  <r>
    <s v="December"/>
    <x v="1"/>
    <n v="1"/>
    <b v="0"/>
    <s v="Critical"/>
    <n v="44"/>
    <x v="7847"/>
  </r>
  <r>
    <s v="January"/>
    <x v="3"/>
    <n v="1"/>
    <b v="0"/>
    <s v="Not Specified"/>
    <n v="33"/>
    <x v="7848"/>
  </r>
  <r>
    <s v="January"/>
    <x v="3"/>
    <n v="1"/>
    <b v="0"/>
    <s v="Not Specified"/>
    <n v="19"/>
    <x v="7849"/>
  </r>
  <r>
    <s v="January"/>
    <x v="3"/>
    <n v="2"/>
    <b v="0"/>
    <s v="Not Specified"/>
    <n v="40"/>
    <x v="2976"/>
  </r>
  <r>
    <s v="March"/>
    <x v="2"/>
    <n v="1"/>
    <b v="0"/>
    <s v="Critical"/>
    <n v="19"/>
    <x v="7850"/>
  </r>
  <r>
    <s v="November"/>
    <x v="2"/>
    <n v="2"/>
    <b v="0"/>
    <s v="Not Specified"/>
    <n v="21"/>
    <x v="7851"/>
  </r>
  <r>
    <s v="February"/>
    <x v="0"/>
    <n v="1"/>
    <b v="0"/>
    <s v="Medium"/>
    <n v="42"/>
    <x v="7852"/>
  </r>
  <r>
    <s v="July"/>
    <x v="0"/>
    <n v="0"/>
    <s v="FREE DELIVERY"/>
    <s v="Medium"/>
    <n v="21"/>
    <x v="7853"/>
  </r>
  <r>
    <s v="July"/>
    <x v="0"/>
    <n v="1"/>
    <b v="0"/>
    <s v="Medium"/>
    <n v="13"/>
    <x v="7854"/>
  </r>
  <r>
    <s v="July"/>
    <x v="0"/>
    <n v="1"/>
    <b v="0"/>
    <s v="Medium"/>
    <n v="45"/>
    <x v="7855"/>
  </r>
  <r>
    <s v="August"/>
    <x v="2"/>
    <n v="5"/>
    <b v="0"/>
    <s v="low"/>
    <n v="10"/>
    <x v="7856"/>
  </r>
  <r>
    <s v="August"/>
    <x v="1"/>
    <n v="1"/>
    <b v="0"/>
    <s v="High"/>
    <n v="3"/>
    <x v="7857"/>
  </r>
  <r>
    <s v="November"/>
    <x v="2"/>
    <n v="3"/>
    <b v="0"/>
    <s v="High"/>
    <n v="32"/>
    <x v="7858"/>
  </r>
  <r>
    <s v="February"/>
    <x v="3"/>
    <n v="2"/>
    <b v="0"/>
    <s v="High"/>
    <n v="48"/>
    <x v="7859"/>
  </r>
  <r>
    <s v="September"/>
    <x v="0"/>
    <n v="7"/>
    <b v="0"/>
    <s v="low"/>
    <n v="20"/>
    <x v="7860"/>
  </r>
  <r>
    <s v="June"/>
    <x v="2"/>
    <n v="1"/>
    <b v="0"/>
    <s v="High"/>
    <n v="43"/>
    <x v="7861"/>
  </r>
  <r>
    <s v="June"/>
    <x v="2"/>
    <n v="2"/>
    <b v="0"/>
    <s v="High"/>
    <n v="19"/>
    <x v="7862"/>
  </r>
  <r>
    <s v="December"/>
    <x v="0"/>
    <n v="2"/>
    <b v="0"/>
    <s v="High"/>
    <n v="29"/>
    <x v="7863"/>
  </r>
  <r>
    <s v="December"/>
    <x v="0"/>
    <n v="1"/>
    <b v="0"/>
    <s v="High"/>
    <n v="23"/>
    <x v="7864"/>
  </r>
  <r>
    <s v="April"/>
    <x v="2"/>
    <n v="2"/>
    <b v="0"/>
    <s v="Medium"/>
    <n v="9"/>
    <x v="7865"/>
  </r>
  <r>
    <s v="June"/>
    <x v="2"/>
    <n v="2"/>
    <b v="0"/>
    <s v="Critical"/>
    <n v="16"/>
    <x v="7866"/>
  </r>
  <r>
    <s v="June"/>
    <x v="2"/>
    <n v="1"/>
    <b v="0"/>
    <s v="Critical"/>
    <n v="17"/>
    <x v="7867"/>
  </r>
  <r>
    <s v="March"/>
    <x v="3"/>
    <n v="2"/>
    <b v="0"/>
    <s v="Medium"/>
    <n v="4"/>
    <x v="7868"/>
  </r>
  <r>
    <s v="September"/>
    <x v="1"/>
    <n v="2"/>
    <b v="0"/>
    <s v="Not Specified"/>
    <n v="45"/>
    <x v="7869"/>
  </r>
  <r>
    <s v="February"/>
    <x v="1"/>
    <n v="1"/>
    <b v="0"/>
    <s v="High"/>
    <n v="49"/>
    <x v="7870"/>
  </r>
  <r>
    <s v="February"/>
    <x v="1"/>
    <n v="1"/>
    <b v="0"/>
    <s v="High"/>
    <n v="4"/>
    <x v="7871"/>
  </r>
  <r>
    <s v="February"/>
    <x v="2"/>
    <n v="2"/>
    <b v="0"/>
    <s v="Medium"/>
    <n v="46"/>
    <x v="7872"/>
  </r>
  <r>
    <s v="July"/>
    <x v="1"/>
    <n v="1"/>
    <b v="0"/>
    <s v="Not Specified"/>
    <n v="4"/>
    <x v="7873"/>
  </r>
  <r>
    <s v="December"/>
    <x v="0"/>
    <n v="5"/>
    <b v="0"/>
    <s v="low"/>
    <n v="27"/>
    <x v="7874"/>
  </r>
  <r>
    <s v="May"/>
    <x v="2"/>
    <n v="1"/>
    <b v="0"/>
    <s v="Critical"/>
    <n v="48"/>
    <x v="7875"/>
  </r>
  <r>
    <s v="May"/>
    <x v="2"/>
    <n v="2"/>
    <b v="0"/>
    <s v="Critical"/>
    <n v="21"/>
    <x v="1734"/>
  </r>
  <r>
    <s v="May"/>
    <x v="2"/>
    <n v="2"/>
    <b v="0"/>
    <s v="Critical"/>
    <n v="49"/>
    <x v="7876"/>
  </r>
  <r>
    <s v="May"/>
    <x v="2"/>
    <n v="1"/>
    <b v="0"/>
    <s v="Medium"/>
    <n v="18"/>
    <x v="7877"/>
  </r>
  <r>
    <s v="March"/>
    <x v="1"/>
    <n v="1"/>
    <b v="0"/>
    <s v="Medium"/>
    <n v="41"/>
    <x v="7878"/>
  </r>
  <r>
    <s v="June"/>
    <x v="3"/>
    <n v="7"/>
    <b v="0"/>
    <s v="low"/>
    <n v="15"/>
    <x v="7879"/>
  </r>
  <r>
    <s v="June"/>
    <x v="3"/>
    <n v="0"/>
    <s v="FREE DELIVERY"/>
    <s v="low"/>
    <n v="13"/>
    <x v="7880"/>
  </r>
  <r>
    <s v="June"/>
    <x v="3"/>
    <n v="2"/>
    <b v="0"/>
    <s v="low"/>
    <n v="8"/>
    <x v="7881"/>
  </r>
  <r>
    <s v="January"/>
    <x v="3"/>
    <n v="1"/>
    <b v="0"/>
    <s v="Not Specified"/>
    <n v="16"/>
    <x v="7882"/>
  </r>
  <r>
    <s v="June"/>
    <x v="1"/>
    <n v="7"/>
    <b v="0"/>
    <s v="low"/>
    <n v="43"/>
    <x v="7883"/>
  </r>
  <r>
    <s v="February"/>
    <x v="0"/>
    <n v="2"/>
    <b v="0"/>
    <s v="Critical"/>
    <n v="12"/>
    <x v="7884"/>
  </r>
  <r>
    <s v="September"/>
    <x v="3"/>
    <n v="2"/>
    <b v="0"/>
    <s v="Medium"/>
    <n v="6"/>
    <x v="7885"/>
  </r>
  <r>
    <s v="May"/>
    <x v="2"/>
    <n v="2"/>
    <b v="0"/>
    <s v="High"/>
    <n v="42"/>
    <x v="814"/>
  </r>
  <r>
    <s v="September"/>
    <x v="3"/>
    <n v="2"/>
    <b v="0"/>
    <s v="low"/>
    <n v="17"/>
    <x v="7886"/>
  </r>
  <r>
    <s v="June"/>
    <x v="0"/>
    <n v="0"/>
    <s v="FREE DELIVERY"/>
    <s v="low"/>
    <n v="21"/>
    <x v="7887"/>
  </r>
  <r>
    <s v="August"/>
    <x v="1"/>
    <n v="0"/>
    <s v="FREE DELIVERY"/>
    <s v="High"/>
    <n v="11"/>
    <x v="7888"/>
  </r>
  <r>
    <s v="April"/>
    <x v="3"/>
    <n v="1"/>
    <b v="0"/>
    <s v="Medium"/>
    <n v="10"/>
    <x v="7889"/>
  </r>
  <r>
    <s v="October"/>
    <x v="1"/>
    <n v="5"/>
    <b v="0"/>
    <s v="low"/>
    <n v="47"/>
    <x v="7890"/>
  </r>
  <r>
    <s v="November"/>
    <x v="2"/>
    <n v="2"/>
    <b v="0"/>
    <s v="High"/>
    <n v="36"/>
    <x v="7891"/>
  </r>
  <r>
    <s v="October"/>
    <x v="2"/>
    <n v="0"/>
    <s v="FREE DELIVERY"/>
    <s v="High"/>
    <n v="14"/>
    <x v="7892"/>
  </r>
  <r>
    <s v="March"/>
    <x v="3"/>
    <n v="2"/>
    <b v="0"/>
    <s v="Not Specified"/>
    <n v="21"/>
    <x v="7893"/>
  </r>
  <r>
    <s v="August"/>
    <x v="3"/>
    <n v="2"/>
    <b v="0"/>
    <s v="Medium"/>
    <n v="40"/>
    <x v="7894"/>
  </r>
  <r>
    <s v="April"/>
    <x v="3"/>
    <n v="7"/>
    <b v="0"/>
    <s v="low"/>
    <n v="29"/>
    <x v="7895"/>
  </r>
  <r>
    <s v="April"/>
    <x v="3"/>
    <n v="5"/>
    <b v="0"/>
    <s v="low"/>
    <n v="41"/>
    <x v="7896"/>
  </r>
  <r>
    <s v="August"/>
    <x v="2"/>
    <n v="2"/>
    <b v="0"/>
    <s v="Medium"/>
    <n v="23"/>
    <x v="7897"/>
  </r>
  <r>
    <s v="August"/>
    <x v="2"/>
    <n v="1"/>
    <b v="0"/>
    <s v="Medium"/>
    <n v="28"/>
    <x v="7898"/>
  </r>
  <r>
    <s v="November"/>
    <x v="2"/>
    <n v="1"/>
    <b v="0"/>
    <s v="Critical"/>
    <n v="22"/>
    <x v="7899"/>
  </r>
  <r>
    <s v="April"/>
    <x v="3"/>
    <n v="2"/>
    <b v="0"/>
    <s v="Critical"/>
    <n v="5"/>
    <x v="7898"/>
  </r>
  <r>
    <s v="June"/>
    <x v="3"/>
    <n v="4"/>
    <b v="0"/>
    <s v="low"/>
    <n v="25"/>
    <x v="7900"/>
  </r>
  <r>
    <s v="June"/>
    <x v="3"/>
    <n v="2"/>
    <b v="0"/>
    <s v="low"/>
    <n v="47"/>
    <x v="7901"/>
  </r>
  <r>
    <s v="November"/>
    <x v="2"/>
    <n v="2"/>
    <b v="0"/>
    <s v="Not Specified"/>
    <n v="42"/>
    <x v="7902"/>
  </r>
  <r>
    <s v="November"/>
    <x v="2"/>
    <n v="2"/>
    <b v="0"/>
    <s v="Not Specified"/>
    <n v="3"/>
    <x v="7903"/>
  </r>
  <r>
    <s v="March"/>
    <x v="0"/>
    <n v="2"/>
    <b v="0"/>
    <s v="Critical"/>
    <n v="43"/>
    <x v="7904"/>
  </r>
  <r>
    <s v="February"/>
    <x v="3"/>
    <n v="1"/>
    <b v="0"/>
    <s v="High"/>
    <n v="44"/>
    <x v="7905"/>
  </r>
  <r>
    <s v="February"/>
    <x v="3"/>
    <n v="2"/>
    <b v="0"/>
    <s v="High"/>
    <n v="10"/>
    <x v="7906"/>
  </r>
  <r>
    <s v="February"/>
    <x v="3"/>
    <n v="2"/>
    <b v="0"/>
    <s v="High"/>
    <n v="22"/>
    <x v="7907"/>
  </r>
  <r>
    <s v="February"/>
    <x v="3"/>
    <n v="2"/>
    <b v="0"/>
    <s v="High"/>
    <n v="5"/>
    <x v="7908"/>
  </r>
  <r>
    <s v="December"/>
    <x v="3"/>
    <n v="2"/>
    <b v="0"/>
    <s v="Medium"/>
    <n v="13"/>
    <x v="7909"/>
  </r>
  <r>
    <s v="February"/>
    <x v="1"/>
    <n v="1"/>
    <b v="0"/>
    <s v="Not Specified"/>
    <n v="2"/>
    <x v="7910"/>
  </r>
  <r>
    <s v="July"/>
    <x v="2"/>
    <n v="2"/>
    <b v="0"/>
    <s v="High"/>
    <n v="26"/>
    <x v="7911"/>
  </r>
  <r>
    <s v="July"/>
    <x v="2"/>
    <n v="1"/>
    <b v="0"/>
    <s v="High"/>
    <n v="24"/>
    <x v="7912"/>
  </r>
  <r>
    <s v="July"/>
    <x v="2"/>
    <n v="2"/>
    <b v="0"/>
    <s v="High"/>
    <n v="23"/>
    <x v="7913"/>
  </r>
  <r>
    <s v="October"/>
    <x v="2"/>
    <n v="0"/>
    <s v="FREE DELIVERY"/>
    <s v="Not Specified"/>
    <n v="8"/>
    <x v="4581"/>
  </r>
  <r>
    <s v="November"/>
    <x v="2"/>
    <n v="2"/>
    <b v="0"/>
    <s v="Not Specified"/>
    <n v="6"/>
    <x v="7914"/>
  </r>
  <r>
    <s v="January"/>
    <x v="0"/>
    <n v="1"/>
    <b v="0"/>
    <s v="High"/>
    <n v="37"/>
    <x v="7915"/>
  </r>
  <r>
    <s v="August"/>
    <x v="1"/>
    <n v="2"/>
    <b v="0"/>
    <s v="Not Specified"/>
    <n v="6"/>
    <x v="7916"/>
  </r>
  <r>
    <s v="August"/>
    <x v="2"/>
    <n v="2"/>
    <b v="0"/>
    <s v="High"/>
    <n v="23"/>
    <x v="7917"/>
  </r>
  <r>
    <s v="August"/>
    <x v="2"/>
    <n v="1"/>
    <b v="0"/>
    <s v="High"/>
    <n v="9"/>
    <x v="7918"/>
  </r>
  <r>
    <s v="November"/>
    <x v="1"/>
    <n v="1"/>
    <b v="0"/>
    <s v="High"/>
    <n v="40"/>
    <x v="7919"/>
  </r>
  <r>
    <s v="October"/>
    <x v="1"/>
    <n v="0"/>
    <s v="FREE DELIVERY"/>
    <s v="Critical"/>
    <n v="3"/>
    <x v="7920"/>
  </r>
  <r>
    <s v="October"/>
    <x v="1"/>
    <n v="1"/>
    <b v="0"/>
    <s v="Critical"/>
    <n v="24"/>
    <x v="2492"/>
  </r>
  <r>
    <s v="September"/>
    <x v="3"/>
    <n v="0"/>
    <s v="FREE DELIVERY"/>
    <s v="Not Specified"/>
    <n v="14"/>
    <x v="7921"/>
  </r>
  <r>
    <s v="September"/>
    <x v="3"/>
    <n v="1"/>
    <b v="0"/>
    <s v="Not Specified"/>
    <n v="38"/>
    <x v="7922"/>
  </r>
  <r>
    <s v="April"/>
    <x v="1"/>
    <n v="0"/>
    <s v="FREE DELIVERY"/>
    <s v="Critical"/>
    <n v="9"/>
    <x v="7923"/>
  </r>
  <r>
    <s v="April"/>
    <x v="1"/>
    <n v="2"/>
    <b v="0"/>
    <s v="Critical"/>
    <n v="22"/>
    <x v="7924"/>
  </r>
  <r>
    <s v="April"/>
    <x v="1"/>
    <n v="1"/>
    <b v="0"/>
    <s v="Critical"/>
    <n v="15"/>
    <x v="7925"/>
  </r>
  <r>
    <s v="April"/>
    <x v="3"/>
    <n v="1"/>
    <b v="0"/>
    <s v="Medium"/>
    <n v="28"/>
    <x v="7926"/>
  </r>
  <r>
    <s v="November"/>
    <x v="2"/>
    <n v="1"/>
    <b v="0"/>
    <s v="Critical"/>
    <n v="20"/>
    <x v="4590"/>
  </r>
  <r>
    <s v="March"/>
    <x v="1"/>
    <n v="2"/>
    <b v="0"/>
    <s v="Not Specified"/>
    <n v="16"/>
    <x v="7927"/>
  </r>
  <r>
    <s v="April"/>
    <x v="1"/>
    <n v="3"/>
    <b v="0"/>
    <s v="Not Specified"/>
    <n v="7"/>
    <x v="7928"/>
  </r>
  <r>
    <s v="May"/>
    <x v="3"/>
    <n v="1"/>
    <b v="0"/>
    <s v="Not Specified"/>
    <n v="40"/>
    <x v="7929"/>
  </r>
  <r>
    <s v="July"/>
    <x v="3"/>
    <n v="2"/>
    <b v="0"/>
    <s v="Not Specified"/>
    <n v="34"/>
    <x v="7930"/>
  </r>
  <r>
    <s v="July"/>
    <x v="3"/>
    <n v="1"/>
    <b v="0"/>
    <s v="Not Specified"/>
    <n v="16"/>
    <x v="7931"/>
  </r>
  <r>
    <s v="October"/>
    <x v="1"/>
    <n v="2"/>
    <b v="0"/>
    <s v="Critical"/>
    <n v="15"/>
    <x v="7932"/>
  </r>
  <r>
    <s v="October"/>
    <x v="1"/>
    <n v="1"/>
    <b v="0"/>
    <s v="Critical"/>
    <n v="20"/>
    <x v="7933"/>
  </r>
  <r>
    <s v="December"/>
    <x v="3"/>
    <n v="2"/>
    <b v="0"/>
    <s v="Critical"/>
    <n v="12"/>
    <x v="7934"/>
  </r>
  <r>
    <s v="January"/>
    <x v="3"/>
    <n v="2"/>
    <b v="0"/>
    <s v="High"/>
    <n v="25"/>
    <x v="7935"/>
  </r>
  <r>
    <s v="May"/>
    <x v="0"/>
    <n v="1"/>
    <b v="0"/>
    <s v="Medium"/>
    <n v="12"/>
    <x v="7936"/>
  </r>
  <r>
    <s v="May"/>
    <x v="0"/>
    <n v="3"/>
    <b v="0"/>
    <s v="Medium"/>
    <n v="3"/>
    <x v="7937"/>
  </r>
  <r>
    <s v="April"/>
    <x v="2"/>
    <n v="0"/>
    <s v="FREE DELIVERY"/>
    <s v="Not Specified"/>
    <n v="32"/>
    <x v="7938"/>
  </r>
  <r>
    <s v="March"/>
    <x v="3"/>
    <n v="2"/>
    <b v="0"/>
    <s v="low"/>
    <n v="37"/>
    <x v="7939"/>
  </r>
  <r>
    <s v="August"/>
    <x v="1"/>
    <n v="2"/>
    <b v="0"/>
    <s v="Critical"/>
    <n v="4"/>
    <x v="7940"/>
  </r>
  <r>
    <s v="August"/>
    <x v="1"/>
    <n v="2"/>
    <b v="0"/>
    <s v="Critical"/>
    <n v="48"/>
    <x v="7941"/>
  </r>
  <r>
    <s v="May"/>
    <x v="3"/>
    <n v="2"/>
    <b v="0"/>
    <s v="Medium"/>
    <n v="34"/>
    <x v="7942"/>
  </r>
  <r>
    <s v="May"/>
    <x v="3"/>
    <n v="2"/>
    <b v="0"/>
    <s v="Medium"/>
    <n v="16"/>
    <x v="7943"/>
  </r>
  <r>
    <s v="April"/>
    <x v="1"/>
    <n v="1"/>
    <b v="0"/>
    <s v="Critical"/>
    <n v="4"/>
    <x v="7944"/>
  </r>
  <r>
    <s v="July"/>
    <x v="3"/>
    <n v="4"/>
    <b v="0"/>
    <s v="low"/>
    <n v="40"/>
    <x v="7945"/>
  </r>
  <r>
    <s v="July"/>
    <x v="3"/>
    <n v="9"/>
    <b v="0"/>
    <s v="low"/>
    <n v="20"/>
    <x v="7946"/>
  </r>
  <r>
    <s v="May"/>
    <x v="0"/>
    <n v="1"/>
    <b v="0"/>
    <s v="Critical"/>
    <n v="8"/>
    <x v="7947"/>
  </r>
  <r>
    <s v="January"/>
    <x v="2"/>
    <n v="4"/>
    <b v="0"/>
    <s v="low"/>
    <n v="9"/>
    <x v="7948"/>
  </r>
  <r>
    <s v="January"/>
    <x v="2"/>
    <n v="4"/>
    <b v="0"/>
    <s v="low"/>
    <n v="25"/>
    <x v="7949"/>
  </r>
  <r>
    <s v="April"/>
    <x v="2"/>
    <n v="2"/>
    <b v="0"/>
    <s v="Critical"/>
    <n v="26"/>
    <x v="7950"/>
  </r>
  <r>
    <s v="May"/>
    <x v="3"/>
    <n v="2"/>
    <b v="0"/>
    <s v="Not Specified"/>
    <n v="10"/>
    <x v="282"/>
  </r>
  <r>
    <s v="January"/>
    <x v="1"/>
    <n v="4"/>
    <b v="0"/>
    <s v="low"/>
    <n v="33"/>
    <x v="7951"/>
  </r>
  <r>
    <s v="September"/>
    <x v="0"/>
    <n v="1"/>
    <b v="0"/>
    <s v="Critical"/>
    <n v="29"/>
    <x v="7952"/>
  </r>
  <r>
    <s v="September"/>
    <x v="2"/>
    <n v="2"/>
    <b v="0"/>
    <s v="Critical"/>
    <n v="37"/>
    <x v="7953"/>
  </r>
  <r>
    <s v="August"/>
    <x v="0"/>
    <n v="0"/>
    <s v="FREE DELIVERY"/>
    <s v="low"/>
    <n v="12"/>
    <x v="2715"/>
  </r>
  <r>
    <s v="May"/>
    <x v="0"/>
    <n v="2"/>
    <b v="0"/>
    <s v="low"/>
    <n v="14"/>
    <x v="1646"/>
  </r>
  <r>
    <s v="May"/>
    <x v="0"/>
    <n v="4"/>
    <b v="0"/>
    <s v="low"/>
    <n v="22"/>
    <x v="7954"/>
  </r>
  <r>
    <s v="March"/>
    <x v="1"/>
    <n v="2"/>
    <b v="0"/>
    <s v="Not Specified"/>
    <n v="41"/>
    <x v="7955"/>
  </r>
  <r>
    <s v="March"/>
    <x v="1"/>
    <n v="2"/>
    <b v="0"/>
    <s v="Not Specified"/>
    <n v="30"/>
    <x v="7956"/>
  </r>
  <r>
    <s v="March"/>
    <x v="1"/>
    <n v="1"/>
    <b v="0"/>
    <s v="Not Specified"/>
    <n v="27"/>
    <x v="7957"/>
  </r>
  <r>
    <s v="March"/>
    <x v="1"/>
    <n v="2"/>
    <b v="0"/>
    <s v="Not Specified"/>
    <n v="46"/>
    <x v="7958"/>
  </r>
  <r>
    <s v="August"/>
    <x v="3"/>
    <n v="1"/>
    <b v="0"/>
    <s v="Critical"/>
    <n v="23"/>
    <x v="7959"/>
  </r>
  <r>
    <s v="December"/>
    <x v="2"/>
    <n v="1"/>
    <b v="0"/>
    <s v="Not Specified"/>
    <n v="49"/>
    <x v="7960"/>
  </r>
  <r>
    <s v="December"/>
    <x v="2"/>
    <n v="0"/>
    <s v="FREE DELIVERY"/>
    <s v="Not Specified"/>
    <n v="33"/>
    <x v="1106"/>
  </r>
  <r>
    <s v="April"/>
    <x v="3"/>
    <n v="1"/>
    <b v="0"/>
    <s v="High"/>
    <n v="2"/>
    <x v="7961"/>
  </r>
  <r>
    <s v="May"/>
    <x v="0"/>
    <n v="1"/>
    <b v="0"/>
    <s v="Medium"/>
    <n v="46"/>
    <x v="7962"/>
  </r>
  <r>
    <s v="May"/>
    <x v="0"/>
    <n v="0"/>
    <s v="FREE DELIVERY"/>
    <s v="Medium"/>
    <n v="44"/>
    <x v="7963"/>
  </r>
  <r>
    <s v="May"/>
    <x v="0"/>
    <n v="1"/>
    <b v="0"/>
    <s v="Medium"/>
    <n v="5"/>
    <x v="7964"/>
  </r>
  <r>
    <s v="February"/>
    <x v="2"/>
    <n v="2"/>
    <b v="0"/>
    <s v="Medium"/>
    <n v="19"/>
    <x v="7965"/>
  </r>
  <r>
    <s v="August"/>
    <x v="3"/>
    <n v="1"/>
    <b v="0"/>
    <s v="Critical"/>
    <n v="43"/>
    <x v="7966"/>
  </r>
  <r>
    <s v="November"/>
    <x v="3"/>
    <n v="2"/>
    <b v="0"/>
    <s v="Not Specified"/>
    <n v="11"/>
    <x v="7967"/>
  </r>
  <r>
    <s v="June"/>
    <x v="2"/>
    <n v="2"/>
    <b v="0"/>
    <s v="High"/>
    <n v="21"/>
    <x v="7968"/>
  </r>
  <r>
    <s v="April"/>
    <x v="0"/>
    <n v="7"/>
    <b v="0"/>
    <s v="low"/>
    <n v="49"/>
    <x v="7969"/>
  </r>
  <r>
    <s v="April"/>
    <x v="0"/>
    <n v="2"/>
    <b v="0"/>
    <s v="low"/>
    <n v="19"/>
    <x v="7970"/>
  </r>
  <r>
    <s v="October"/>
    <x v="1"/>
    <n v="3"/>
    <b v="0"/>
    <s v="Critical"/>
    <n v="39"/>
    <x v="7971"/>
  </r>
  <r>
    <s v="October"/>
    <x v="3"/>
    <n v="2"/>
    <b v="0"/>
    <s v="High"/>
    <n v="31"/>
    <x v="7972"/>
  </r>
  <r>
    <s v="December"/>
    <x v="1"/>
    <n v="5"/>
    <b v="0"/>
    <s v="low"/>
    <n v="34"/>
    <x v="7973"/>
  </r>
  <r>
    <s v="October"/>
    <x v="2"/>
    <n v="1"/>
    <b v="0"/>
    <s v="Not Specified"/>
    <n v="43"/>
    <x v="7974"/>
  </r>
  <r>
    <s v="October"/>
    <x v="2"/>
    <n v="2"/>
    <b v="0"/>
    <s v="Not Specified"/>
    <n v="45"/>
    <x v="7975"/>
  </r>
  <r>
    <s v="October"/>
    <x v="2"/>
    <n v="2"/>
    <b v="0"/>
    <s v="Not Specified"/>
    <n v="2"/>
    <x v="7976"/>
  </r>
  <r>
    <s v="May"/>
    <x v="1"/>
    <n v="5"/>
    <b v="0"/>
    <s v="low"/>
    <n v="22"/>
    <x v="7977"/>
  </r>
  <r>
    <s v="May"/>
    <x v="1"/>
    <n v="4"/>
    <b v="0"/>
    <s v="low"/>
    <n v="2"/>
    <x v="7978"/>
  </r>
  <r>
    <s v="March"/>
    <x v="3"/>
    <n v="1"/>
    <b v="0"/>
    <s v="High"/>
    <n v="30"/>
    <x v="7979"/>
  </r>
  <r>
    <s v="February"/>
    <x v="1"/>
    <n v="1"/>
    <b v="0"/>
    <s v="Critical"/>
    <n v="4"/>
    <x v="7980"/>
  </r>
  <r>
    <s v="February"/>
    <x v="1"/>
    <n v="2"/>
    <b v="0"/>
    <s v="Critical"/>
    <n v="8"/>
    <x v="7981"/>
  </r>
  <r>
    <s v="December"/>
    <x v="0"/>
    <n v="2"/>
    <b v="0"/>
    <s v="Not Specified"/>
    <n v="37"/>
    <x v="7982"/>
  </r>
  <r>
    <s v="November"/>
    <x v="0"/>
    <n v="1"/>
    <b v="0"/>
    <s v="Not Specified"/>
    <n v="19"/>
    <x v="4230"/>
  </r>
  <r>
    <s v="April"/>
    <x v="1"/>
    <n v="2"/>
    <b v="0"/>
    <s v="High"/>
    <n v="35"/>
    <x v="7983"/>
  </r>
  <r>
    <s v="October"/>
    <x v="1"/>
    <n v="1"/>
    <b v="0"/>
    <s v="Medium"/>
    <n v="26"/>
    <x v="7984"/>
  </r>
  <r>
    <s v="October"/>
    <x v="3"/>
    <n v="2"/>
    <b v="0"/>
    <s v="Not Specified"/>
    <n v="26"/>
    <x v="7985"/>
  </r>
  <r>
    <s v="August"/>
    <x v="2"/>
    <n v="2"/>
    <b v="0"/>
    <s v="Critical"/>
    <n v="13"/>
    <x v="7397"/>
  </r>
  <r>
    <s v="April"/>
    <x v="2"/>
    <n v="1"/>
    <b v="0"/>
    <s v="High"/>
    <n v="38"/>
    <x v="7986"/>
  </r>
  <r>
    <s v="April"/>
    <x v="2"/>
    <n v="2"/>
    <b v="0"/>
    <s v="High"/>
    <n v="11"/>
    <x v="7987"/>
  </r>
  <r>
    <s v="April"/>
    <x v="2"/>
    <n v="2"/>
    <b v="0"/>
    <s v="High"/>
    <n v="26"/>
    <x v="7988"/>
  </r>
  <r>
    <s v="February"/>
    <x v="3"/>
    <n v="2"/>
    <b v="0"/>
    <s v="Medium"/>
    <n v="22"/>
    <x v="7989"/>
  </r>
  <r>
    <s v="February"/>
    <x v="3"/>
    <n v="1"/>
    <b v="0"/>
    <s v="Medium"/>
    <n v="20"/>
    <x v="7990"/>
  </r>
  <r>
    <s v="May"/>
    <x v="2"/>
    <n v="2"/>
    <b v="0"/>
    <s v="Not Specified"/>
    <n v="46"/>
    <x v="7991"/>
  </r>
  <r>
    <s v="May"/>
    <x v="2"/>
    <n v="2"/>
    <b v="0"/>
    <s v="Not Specified"/>
    <n v="13"/>
    <x v="7992"/>
  </r>
  <r>
    <s v="December"/>
    <x v="3"/>
    <n v="1"/>
    <b v="0"/>
    <s v="Not Specified"/>
    <n v="38"/>
    <x v="7993"/>
  </r>
  <r>
    <s v="December"/>
    <x v="3"/>
    <n v="1"/>
    <b v="0"/>
    <s v="Not Specified"/>
    <n v="10"/>
    <x v="7994"/>
  </r>
  <r>
    <s v="April"/>
    <x v="0"/>
    <n v="2"/>
    <b v="0"/>
    <s v="Not Specified"/>
    <n v="20"/>
    <x v="7995"/>
  </r>
  <r>
    <s v="November"/>
    <x v="3"/>
    <n v="1"/>
    <b v="0"/>
    <s v="Not Specified"/>
    <n v="9"/>
    <x v="7996"/>
  </r>
  <r>
    <s v="July"/>
    <x v="3"/>
    <n v="1"/>
    <b v="0"/>
    <s v="High"/>
    <n v="13"/>
    <x v="7997"/>
  </r>
  <r>
    <s v="April"/>
    <x v="1"/>
    <n v="1"/>
    <b v="0"/>
    <s v="Medium"/>
    <n v="5"/>
    <x v="7998"/>
  </r>
  <r>
    <s v="March"/>
    <x v="0"/>
    <n v="2"/>
    <b v="0"/>
    <s v="Not Specified"/>
    <n v="23"/>
    <x v="7999"/>
  </r>
  <r>
    <s v="March"/>
    <x v="0"/>
    <n v="3"/>
    <b v="0"/>
    <s v="Not Specified"/>
    <n v="14"/>
    <x v="8000"/>
  </r>
  <r>
    <s v="April"/>
    <x v="2"/>
    <n v="1"/>
    <b v="0"/>
    <s v="Not Specified"/>
    <n v="43"/>
    <x v="8001"/>
  </r>
  <r>
    <s v="November"/>
    <x v="1"/>
    <n v="2"/>
    <b v="0"/>
    <s v="Critical"/>
    <n v="27"/>
    <x v="8002"/>
  </r>
  <r>
    <s v="September"/>
    <x v="0"/>
    <n v="7"/>
    <b v="0"/>
    <s v="low"/>
    <n v="20"/>
    <x v="161"/>
  </r>
  <r>
    <s v="June"/>
    <x v="1"/>
    <n v="1"/>
    <b v="0"/>
    <s v="Critical"/>
    <n v="21"/>
    <x v="8003"/>
  </r>
  <r>
    <s v="June"/>
    <x v="1"/>
    <n v="1"/>
    <b v="0"/>
    <s v="Critical"/>
    <n v="19"/>
    <x v="8004"/>
  </r>
  <r>
    <s v="June"/>
    <x v="1"/>
    <n v="1"/>
    <b v="0"/>
    <s v="Critical"/>
    <n v="3"/>
    <x v="8005"/>
  </r>
  <r>
    <s v="March"/>
    <x v="3"/>
    <n v="4"/>
    <b v="0"/>
    <s v="low"/>
    <n v="14"/>
    <x v="8006"/>
  </r>
  <r>
    <s v="January"/>
    <x v="3"/>
    <n v="2"/>
    <b v="0"/>
    <s v="Medium"/>
    <n v="18"/>
    <x v="8007"/>
  </r>
  <r>
    <s v="September"/>
    <x v="2"/>
    <n v="1"/>
    <b v="0"/>
    <s v="Critical"/>
    <n v="36"/>
    <x v="8008"/>
  </r>
  <r>
    <s v="September"/>
    <x v="2"/>
    <n v="2"/>
    <b v="0"/>
    <s v="Critical"/>
    <n v="2"/>
    <x v="8009"/>
  </r>
  <r>
    <s v="September"/>
    <x v="3"/>
    <n v="1"/>
    <b v="0"/>
    <s v="Medium"/>
    <n v="5"/>
    <x v="8010"/>
  </r>
  <r>
    <s v="September"/>
    <x v="3"/>
    <n v="1"/>
    <b v="0"/>
    <s v="Medium"/>
    <n v="37"/>
    <x v="8011"/>
  </r>
  <r>
    <s v="September"/>
    <x v="3"/>
    <n v="1"/>
    <b v="0"/>
    <s v="Medium"/>
    <n v="39"/>
    <x v="8012"/>
  </r>
  <r>
    <s v="September"/>
    <x v="3"/>
    <n v="2"/>
    <b v="0"/>
    <s v="Medium"/>
    <n v="6"/>
    <x v="8013"/>
  </r>
  <r>
    <s v="February"/>
    <x v="1"/>
    <n v="2"/>
    <b v="0"/>
    <s v="low"/>
    <n v="42"/>
    <x v="3496"/>
  </r>
  <r>
    <s v="March"/>
    <x v="2"/>
    <n v="5"/>
    <b v="0"/>
    <s v="low"/>
    <n v="8"/>
    <x v="8014"/>
  </r>
  <r>
    <s v="November"/>
    <x v="3"/>
    <n v="2"/>
    <b v="0"/>
    <s v="Medium"/>
    <n v="31"/>
    <x v="8015"/>
  </r>
  <r>
    <s v="November"/>
    <x v="3"/>
    <n v="1"/>
    <b v="0"/>
    <s v="Medium"/>
    <n v="10"/>
    <x v="8016"/>
  </r>
  <r>
    <s v="May"/>
    <x v="3"/>
    <n v="5"/>
    <b v="0"/>
    <s v="low"/>
    <n v="1"/>
    <x v="8017"/>
  </r>
  <r>
    <s v="May"/>
    <x v="3"/>
    <n v="4"/>
    <b v="0"/>
    <s v="low"/>
    <n v="4"/>
    <x v="8018"/>
  </r>
  <r>
    <s v="November"/>
    <x v="1"/>
    <n v="1"/>
    <b v="0"/>
    <s v="Medium"/>
    <n v="12"/>
    <x v="8019"/>
  </r>
  <r>
    <s v="November"/>
    <x v="1"/>
    <n v="2"/>
    <b v="0"/>
    <s v="Medium"/>
    <n v="26"/>
    <x v="8020"/>
  </r>
  <r>
    <s v="November"/>
    <x v="1"/>
    <n v="2"/>
    <b v="0"/>
    <s v="Medium"/>
    <n v="26"/>
    <x v="8021"/>
  </r>
  <r>
    <s v="May"/>
    <x v="1"/>
    <n v="0"/>
    <s v="FREE DELIVERY"/>
    <s v="low"/>
    <n v="19"/>
    <x v="8022"/>
  </r>
  <r>
    <s v="May"/>
    <x v="1"/>
    <n v="0"/>
    <s v="FREE DELIVERY"/>
    <s v="low"/>
    <n v="26"/>
    <x v="1646"/>
  </r>
  <r>
    <s v="May"/>
    <x v="1"/>
    <n v="2"/>
    <b v="0"/>
    <s v="low"/>
    <n v="13"/>
    <x v="8023"/>
  </r>
  <r>
    <s v="July"/>
    <x v="3"/>
    <n v="2"/>
    <b v="0"/>
    <s v="Critical"/>
    <n v="4"/>
    <x v="8024"/>
  </r>
  <r>
    <s v="September"/>
    <x v="1"/>
    <n v="2"/>
    <b v="0"/>
    <s v="Medium"/>
    <n v="5"/>
    <x v="8025"/>
  </r>
  <r>
    <s v="September"/>
    <x v="1"/>
    <n v="2"/>
    <b v="0"/>
    <s v="Medium"/>
    <n v="11"/>
    <x v="8026"/>
  </r>
  <r>
    <s v="September"/>
    <x v="1"/>
    <n v="2"/>
    <b v="0"/>
    <s v="Medium"/>
    <n v="26"/>
    <x v="8027"/>
  </r>
  <r>
    <s v="July"/>
    <x v="2"/>
    <n v="1"/>
    <b v="0"/>
    <s v="High"/>
    <n v="46"/>
    <x v="8028"/>
  </r>
  <r>
    <s v="July"/>
    <x v="2"/>
    <n v="2"/>
    <b v="0"/>
    <s v="High"/>
    <n v="29"/>
    <x v="8029"/>
  </r>
  <r>
    <s v="July"/>
    <x v="2"/>
    <n v="1"/>
    <b v="0"/>
    <s v="Critical"/>
    <n v="35"/>
    <x v="8030"/>
  </r>
  <r>
    <s v="March"/>
    <x v="1"/>
    <n v="2"/>
    <b v="0"/>
    <s v="Medium"/>
    <n v="9"/>
    <x v="8031"/>
  </r>
  <r>
    <s v="September"/>
    <x v="1"/>
    <n v="1"/>
    <b v="0"/>
    <s v="Medium"/>
    <n v="23"/>
    <x v="8032"/>
  </r>
  <r>
    <s v="September"/>
    <x v="1"/>
    <n v="2"/>
    <b v="0"/>
    <s v="Medium"/>
    <n v="36"/>
    <x v="8033"/>
  </r>
  <r>
    <s v="September"/>
    <x v="1"/>
    <n v="2"/>
    <b v="0"/>
    <s v="Medium"/>
    <n v="44"/>
    <x v="8034"/>
  </r>
  <r>
    <s v="September"/>
    <x v="1"/>
    <n v="2"/>
    <b v="0"/>
    <s v="Medium"/>
    <n v="24"/>
    <x v="8035"/>
  </r>
  <r>
    <s v="April"/>
    <x v="2"/>
    <n v="7"/>
    <b v="0"/>
    <s v="low"/>
    <n v="4"/>
    <x v="4581"/>
  </r>
  <r>
    <s v="November"/>
    <x v="2"/>
    <n v="1"/>
    <b v="0"/>
    <s v="Not Specified"/>
    <n v="9"/>
    <x v="8036"/>
  </r>
  <r>
    <s v="February"/>
    <x v="2"/>
    <n v="4"/>
    <b v="0"/>
    <s v="low"/>
    <n v="41"/>
    <x v="8037"/>
  </r>
  <r>
    <s v="February"/>
    <x v="0"/>
    <n v="1"/>
    <b v="0"/>
    <s v="Not Specified"/>
    <n v="12"/>
    <x v="8038"/>
  </r>
  <r>
    <s v="February"/>
    <x v="0"/>
    <n v="1"/>
    <b v="0"/>
    <s v="Not Specified"/>
    <n v="34"/>
    <x v="3203"/>
  </r>
  <r>
    <s v="February"/>
    <x v="0"/>
    <n v="1"/>
    <b v="0"/>
    <s v="Not Specified"/>
    <n v="23"/>
    <x v="8039"/>
  </r>
  <r>
    <s v="November"/>
    <x v="0"/>
    <n v="2"/>
    <b v="0"/>
    <s v="Critical"/>
    <n v="35"/>
    <x v="8040"/>
  </r>
  <r>
    <s v="April"/>
    <x v="1"/>
    <n v="2"/>
    <b v="0"/>
    <s v="Critical"/>
    <n v="1"/>
    <x v="8041"/>
  </r>
  <r>
    <s v="August"/>
    <x v="1"/>
    <n v="1"/>
    <b v="0"/>
    <s v="Not Specified"/>
    <n v="47"/>
    <x v="8042"/>
  </r>
  <r>
    <s v="August"/>
    <x v="1"/>
    <n v="1"/>
    <b v="0"/>
    <s v="Not Specified"/>
    <n v="20"/>
    <x v="8043"/>
  </r>
  <r>
    <s v="September"/>
    <x v="1"/>
    <n v="0"/>
    <s v="FREE DELIVERY"/>
    <s v="Critical"/>
    <n v="34"/>
    <x v="8044"/>
  </r>
  <r>
    <s v="March"/>
    <x v="0"/>
    <n v="0"/>
    <s v="FREE DELIVERY"/>
    <s v="Medium"/>
    <n v="48"/>
    <x v="8045"/>
  </r>
  <r>
    <s v="February"/>
    <x v="2"/>
    <n v="2"/>
    <b v="0"/>
    <s v="Critical"/>
    <n v="4"/>
    <x v="8046"/>
  </r>
  <r>
    <s v="February"/>
    <x v="2"/>
    <n v="1"/>
    <b v="0"/>
    <s v="Critical"/>
    <n v="6"/>
    <x v="8047"/>
  </r>
  <r>
    <s v="February"/>
    <x v="1"/>
    <n v="2"/>
    <b v="0"/>
    <s v="High"/>
    <n v="45"/>
    <x v="8048"/>
  </r>
  <r>
    <s v="July"/>
    <x v="2"/>
    <n v="7"/>
    <b v="0"/>
    <s v="low"/>
    <n v="23"/>
    <x v="1598"/>
  </r>
  <r>
    <s v="October"/>
    <x v="0"/>
    <n v="1"/>
    <b v="0"/>
    <s v="High"/>
    <n v="5"/>
    <x v="8049"/>
  </r>
  <r>
    <s v="December"/>
    <x v="0"/>
    <n v="2"/>
    <b v="0"/>
    <s v="High"/>
    <n v="7"/>
    <x v="8050"/>
  </r>
  <r>
    <s v="December"/>
    <x v="0"/>
    <n v="2"/>
    <b v="0"/>
    <s v="High"/>
    <n v="41"/>
    <x v="8051"/>
  </r>
  <r>
    <s v="October"/>
    <x v="0"/>
    <n v="2"/>
    <b v="0"/>
    <s v="High"/>
    <n v="48"/>
    <x v="8052"/>
  </r>
  <r>
    <s v="March"/>
    <x v="3"/>
    <n v="2"/>
    <b v="0"/>
    <s v="Not Specified"/>
    <n v="44"/>
    <x v="8053"/>
  </r>
  <r>
    <s v="January"/>
    <x v="3"/>
    <n v="1"/>
    <b v="0"/>
    <s v="Medium"/>
    <n v="41"/>
    <x v="8054"/>
  </r>
  <r>
    <s v="January"/>
    <x v="3"/>
    <n v="1"/>
    <b v="0"/>
    <s v="Medium"/>
    <n v="40"/>
    <x v="8055"/>
  </r>
  <r>
    <s v="February"/>
    <x v="1"/>
    <n v="2"/>
    <b v="0"/>
    <s v="High"/>
    <n v="43"/>
    <x v="8056"/>
  </r>
  <r>
    <s v="July"/>
    <x v="0"/>
    <n v="1"/>
    <b v="0"/>
    <s v="Not Specified"/>
    <n v="23"/>
    <x v="8057"/>
  </r>
  <r>
    <s v="July"/>
    <x v="0"/>
    <n v="1"/>
    <b v="0"/>
    <s v="Not Specified"/>
    <n v="23"/>
    <x v="8058"/>
  </r>
  <r>
    <s v="July"/>
    <x v="0"/>
    <n v="0"/>
    <s v="FREE DELIVERY"/>
    <s v="Not Specified"/>
    <n v="26"/>
    <x v="8059"/>
  </r>
  <r>
    <s v="February"/>
    <x v="0"/>
    <n v="1"/>
    <b v="0"/>
    <s v="Critical"/>
    <n v="21"/>
    <x v="8060"/>
  </r>
  <r>
    <s v="February"/>
    <x v="0"/>
    <n v="0"/>
    <s v="FREE DELIVERY"/>
    <s v="Critical"/>
    <n v="37"/>
    <x v="8061"/>
  </r>
  <r>
    <s v="January"/>
    <x v="1"/>
    <n v="1"/>
    <b v="0"/>
    <s v="Not Specified"/>
    <n v="38"/>
    <x v="8062"/>
  </r>
  <r>
    <s v="July"/>
    <x v="2"/>
    <n v="1"/>
    <b v="0"/>
    <s v="Medium"/>
    <n v="7"/>
    <x v="3947"/>
  </r>
  <r>
    <s v="July"/>
    <x v="2"/>
    <n v="1"/>
    <b v="0"/>
    <s v="Medium"/>
    <n v="47"/>
    <x v="8063"/>
  </r>
  <r>
    <s v="July"/>
    <x v="2"/>
    <n v="2"/>
    <b v="0"/>
    <s v="Medium"/>
    <n v="27"/>
    <x v="8064"/>
  </r>
  <r>
    <s v="May"/>
    <x v="0"/>
    <n v="0"/>
    <s v="FREE DELIVERY"/>
    <s v="Medium"/>
    <n v="47"/>
    <x v="8065"/>
  </r>
  <r>
    <s v="October"/>
    <x v="1"/>
    <n v="5"/>
    <b v="0"/>
    <s v="low"/>
    <n v="50"/>
    <x v="8066"/>
  </r>
  <r>
    <s v="October"/>
    <x v="1"/>
    <n v="7"/>
    <b v="0"/>
    <s v="low"/>
    <n v="41"/>
    <x v="8067"/>
  </r>
  <r>
    <s v="October"/>
    <x v="1"/>
    <n v="2"/>
    <b v="0"/>
    <s v="low"/>
    <n v="8"/>
    <x v="8068"/>
  </r>
  <r>
    <s v="March"/>
    <x v="3"/>
    <n v="4"/>
    <b v="0"/>
    <s v="low"/>
    <n v="3"/>
    <x v="8069"/>
  </r>
  <r>
    <s v="August"/>
    <x v="3"/>
    <n v="2"/>
    <b v="0"/>
    <s v="Critical"/>
    <n v="37"/>
    <x v="8070"/>
  </r>
  <r>
    <s v="August"/>
    <x v="3"/>
    <n v="2"/>
    <b v="0"/>
    <s v="High"/>
    <n v="26"/>
    <x v="8071"/>
  </r>
  <r>
    <s v="October"/>
    <x v="0"/>
    <n v="5"/>
    <b v="0"/>
    <s v="low"/>
    <n v="26"/>
    <x v="8072"/>
  </r>
  <r>
    <s v="November"/>
    <x v="0"/>
    <n v="2"/>
    <b v="0"/>
    <s v="Medium"/>
    <n v="43"/>
    <x v="8073"/>
  </r>
  <r>
    <s v="February"/>
    <x v="1"/>
    <n v="1"/>
    <b v="0"/>
    <s v="Critical"/>
    <n v="48"/>
    <x v="8074"/>
  </r>
  <r>
    <s v="May"/>
    <x v="2"/>
    <n v="0"/>
    <s v="FREE DELIVERY"/>
    <s v="Medium"/>
    <n v="42"/>
    <x v="8075"/>
  </r>
  <r>
    <s v="March"/>
    <x v="2"/>
    <n v="1"/>
    <b v="0"/>
    <s v="Medium"/>
    <n v="47"/>
    <x v="8076"/>
  </r>
  <r>
    <s v="February"/>
    <x v="3"/>
    <n v="7"/>
    <b v="0"/>
    <s v="low"/>
    <n v="43"/>
    <x v="8077"/>
  </r>
  <r>
    <s v="December"/>
    <x v="0"/>
    <n v="2"/>
    <b v="0"/>
    <s v="Critical"/>
    <n v="38"/>
    <x v="8078"/>
  </r>
  <r>
    <s v="November"/>
    <x v="1"/>
    <n v="3"/>
    <b v="0"/>
    <s v="Not Specified"/>
    <n v="40"/>
    <x v="8079"/>
  </r>
  <r>
    <s v="November"/>
    <x v="1"/>
    <n v="1"/>
    <b v="0"/>
    <s v="Not Specified"/>
    <n v="10"/>
    <x v="8080"/>
  </r>
  <r>
    <s v="July"/>
    <x v="3"/>
    <n v="5"/>
    <b v="0"/>
    <s v="low"/>
    <n v="30"/>
    <x v="1368"/>
  </r>
  <r>
    <s v="October"/>
    <x v="3"/>
    <n v="7"/>
    <b v="0"/>
    <s v="low"/>
    <n v="22"/>
    <x v="8081"/>
  </r>
  <r>
    <s v="February"/>
    <x v="1"/>
    <n v="5"/>
    <b v="0"/>
    <s v="low"/>
    <n v="21"/>
    <x v="8082"/>
  </r>
  <r>
    <s v="February"/>
    <x v="1"/>
    <n v="7"/>
    <b v="0"/>
    <s v="low"/>
    <n v="22"/>
    <x v="8083"/>
  </r>
  <r>
    <s v="February"/>
    <x v="1"/>
    <n v="5"/>
    <b v="0"/>
    <s v="low"/>
    <n v="7"/>
    <x v="8084"/>
  </r>
  <r>
    <s v="February"/>
    <x v="1"/>
    <n v="5"/>
    <b v="0"/>
    <s v="low"/>
    <n v="40"/>
    <x v="8085"/>
  </r>
  <r>
    <s v="December"/>
    <x v="3"/>
    <n v="2"/>
    <b v="0"/>
    <s v="Not Specified"/>
    <n v="13"/>
    <x v="8086"/>
  </r>
  <r>
    <s v="August"/>
    <x v="1"/>
    <n v="5"/>
    <b v="0"/>
    <s v="low"/>
    <n v="42"/>
    <x v="8087"/>
  </r>
  <r>
    <s v="July"/>
    <x v="2"/>
    <n v="2"/>
    <b v="0"/>
    <s v="Not Specified"/>
    <n v="33"/>
    <x v="8088"/>
  </r>
  <r>
    <s v="July"/>
    <x v="2"/>
    <n v="2"/>
    <b v="0"/>
    <s v="Not Specified"/>
    <n v="15"/>
    <x v="8089"/>
  </r>
  <r>
    <s v="June"/>
    <x v="2"/>
    <n v="0"/>
    <s v="FREE DELIVERY"/>
    <s v="Critical"/>
    <n v="17"/>
    <x v="8090"/>
  </r>
  <r>
    <s v="November"/>
    <x v="0"/>
    <n v="7"/>
    <b v="0"/>
    <s v="low"/>
    <n v="9"/>
    <x v="8091"/>
  </r>
  <r>
    <s v="September"/>
    <x v="0"/>
    <n v="1"/>
    <b v="0"/>
    <s v="Not Specified"/>
    <n v="4"/>
    <x v="8092"/>
  </r>
  <r>
    <s v="April"/>
    <x v="0"/>
    <n v="2"/>
    <b v="0"/>
    <s v="Medium"/>
    <n v="8"/>
    <x v="8093"/>
  </r>
  <r>
    <s v="August"/>
    <x v="1"/>
    <n v="1"/>
    <b v="0"/>
    <s v="High"/>
    <n v="12"/>
    <x v="8094"/>
  </r>
  <r>
    <s v="September"/>
    <x v="3"/>
    <n v="2"/>
    <b v="0"/>
    <s v="Medium"/>
    <n v="16"/>
    <x v="8095"/>
  </r>
  <r>
    <s v="March"/>
    <x v="1"/>
    <n v="1"/>
    <b v="0"/>
    <s v="Not Specified"/>
    <n v="31"/>
    <x v="8096"/>
  </r>
  <r>
    <s v="August"/>
    <x v="0"/>
    <n v="0"/>
    <s v="FREE DELIVERY"/>
    <s v="Not Specified"/>
    <n v="32"/>
    <x v="8097"/>
  </r>
  <r>
    <s v="February"/>
    <x v="1"/>
    <n v="2"/>
    <b v="0"/>
    <s v="Medium"/>
    <n v="9"/>
    <x v="8098"/>
  </r>
  <r>
    <s v="May"/>
    <x v="0"/>
    <n v="2"/>
    <b v="0"/>
    <s v="low"/>
    <n v="39"/>
    <x v="8099"/>
  </r>
  <r>
    <s v="May"/>
    <x v="0"/>
    <n v="9"/>
    <b v="0"/>
    <s v="low"/>
    <n v="48"/>
    <x v="8100"/>
  </r>
  <r>
    <s v="November"/>
    <x v="2"/>
    <n v="4"/>
    <b v="0"/>
    <s v="low"/>
    <n v="45"/>
    <x v="8101"/>
  </r>
  <r>
    <s v="October"/>
    <x v="2"/>
    <n v="0"/>
    <s v="FREE DELIVERY"/>
    <s v="low"/>
    <n v="21"/>
    <x v="8102"/>
  </r>
  <r>
    <s v="July"/>
    <x v="2"/>
    <n v="2"/>
    <b v="0"/>
    <s v="Critical"/>
    <n v="47"/>
    <x v="8103"/>
  </r>
  <r>
    <s v="January"/>
    <x v="1"/>
    <n v="1"/>
    <b v="0"/>
    <s v="Not Specified"/>
    <n v="48"/>
    <x v="8104"/>
  </r>
  <r>
    <s v="January"/>
    <x v="1"/>
    <n v="2"/>
    <b v="0"/>
    <s v="Not Specified"/>
    <n v="5"/>
    <x v="8105"/>
  </r>
  <r>
    <s v="April"/>
    <x v="1"/>
    <n v="1"/>
    <b v="0"/>
    <s v="Medium"/>
    <n v="10"/>
    <x v="8106"/>
  </r>
  <r>
    <s v="April"/>
    <x v="1"/>
    <n v="2"/>
    <b v="0"/>
    <s v="Medium"/>
    <n v="11"/>
    <x v="8107"/>
  </r>
  <r>
    <s v="April"/>
    <x v="1"/>
    <n v="3"/>
    <b v="0"/>
    <s v="Medium"/>
    <n v="37"/>
    <x v="8108"/>
  </r>
  <r>
    <s v="September"/>
    <x v="1"/>
    <n v="2"/>
    <b v="0"/>
    <s v="Critical"/>
    <n v="29"/>
    <x v="8109"/>
  </r>
  <r>
    <s v="April"/>
    <x v="1"/>
    <n v="1"/>
    <b v="0"/>
    <s v="Critical"/>
    <n v="8"/>
    <x v="8110"/>
  </r>
  <r>
    <s v="May"/>
    <x v="1"/>
    <n v="1"/>
    <b v="0"/>
    <s v="Medium"/>
    <n v="14"/>
    <x v="8111"/>
  </r>
  <r>
    <s v="May"/>
    <x v="1"/>
    <n v="2"/>
    <b v="0"/>
    <s v="Medium"/>
    <n v="4"/>
    <x v="8112"/>
  </r>
  <r>
    <s v="March"/>
    <x v="1"/>
    <n v="6"/>
    <b v="0"/>
    <s v="low"/>
    <n v="35"/>
    <x v="8113"/>
  </r>
  <r>
    <s v="July"/>
    <x v="3"/>
    <n v="7"/>
    <b v="0"/>
    <s v="low"/>
    <n v="35"/>
    <x v="8114"/>
  </r>
  <r>
    <s v="July"/>
    <x v="0"/>
    <n v="2"/>
    <b v="0"/>
    <s v="High"/>
    <n v="11"/>
    <x v="8115"/>
  </r>
  <r>
    <s v="March"/>
    <x v="0"/>
    <n v="2"/>
    <b v="0"/>
    <s v="Medium"/>
    <n v="6"/>
    <x v="8116"/>
  </r>
  <r>
    <s v="February"/>
    <x v="3"/>
    <n v="0"/>
    <s v="FREE DELIVERY"/>
    <s v="Medium"/>
    <n v="24"/>
    <x v="8117"/>
  </r>
  <r>
    <s v="January"/>
    <x v="0"/>
    <n v="1"/>
    <b v="0"/>
    <s v="Medium"/>
    <n v="42"/>
    <x v="8118"/>
  </r>
  <r>
    <s v="January"/>
    <x v="0"/>
    <n v="2"/>
    <b v="0"/>
    <s v="Medium"/>
    <n v="11"/>
    <x v="8119"/>
  </r>
  <r>
    <s v="January"/>
    <x v="0"/>
    <n v="1"/>
    <b v="0"/>
    <s v="Medium"/>
    <n v="47"/>
    <x v="8120"/>
  </r>
  <r>
    <s v="November"/>
    <x v="3"/>
    <n v="1"/>
    <b v="0"/>
    <s v="High"/>
    <n v="7"/>
    <x v="8121"/>
  </r>
  <r>
    <s v="June"/>
    <x v="0"/>
    <n v="2"/>
    <b v="0"/>
    <s v="Medium"/>
    <n v="19"/>
    <x v="8122"/>
  </r>
  <r>
    <s v="June"/>
    <x v="0"/>
    <n v="2"/>
    <b v="0"/>
    <s v="Medium"/>
    <n v="31"/>
    <x v="8123"/>
  </r>
  <r>
    <s v="September"/>
    <x v="1"/>
    <n v="0"/>
    <s v="FREE DELIVERY"/>
    <s v="low"/>
    <n v="6"/>
    <x v="8124"/>
  </r>
  <r>
    <s v="September"/>
    <x v="1"/>
    <n v="7"/>
    <b v="0"/>
    <s v="low"/>
    <n v="18"/>
    <x v="8125"/>
  </r>
  <r>
    <s v="July"/>
    <x v="0"/>
    <n v="0"/>
    <s v="FREE DELIVERY"/>
    <s v="High"/>
    <n v="46"/>
    <x v="8126"/>
  </r>
  <r>
    <s v="July"/>
    <x v="0"/>
    <n v="2"/>
    <b v="0"/>
    <s v="High"/>
    <n v="48"/>
    <x v="2243"/>
  </r>
  <r>
    <s v="April"/>
    <x v="0"/>
    <n v="0"/>
    <s v="FREE DELIVERY"/>
    <s v="High"/>
    <n v="26"/>
    <x v="8127"/>
  </r>
  <r>
    <s v="April"/>
    <x v="0"/>
    <n v="2"/>
    <b v="0"/>
    <s v="High"/>
    <n v="19"/>
    <x v="8128"/>
  </r>
  <r>
    <s v="July"/>
    <x v="3"/>
    <n v="2"/>
    <b v="0"/>
    <s v="Medium"/>
    <n v="24"/>
    <x v="8129"/>
  </r>
  <r>
    <s v="July"/>
    <x v="3"/>
    <n v="1"/>
    <b v="0"/>
    <s v="Medium"/>
    <n v="29"/>
    <x v="8130"/>
  </r>
  <r>
    <s v="December"/>
    <x v="1"/>
    <n v="1"/>
    <b v="0"/>
    <s v="Critical"/>
    <n v="50"/>
    <x v="8131"/>
  </r>
  <r>
    <s v="February"/>
    <x v="0"/>
    <n v="0"/>
    <s v="FREE DELIVERY"/>
    <s v="Medium"/>
    <n v="48"/>
    <x v="8132"/>
  </r>
  <r>
    <s v="April"/>
    <x v="1"/>
    <n v="1"/>
    <b v="0"/>
    <s v="High"/>
    <n v="36"/>
    <x v="8133"/>
  </r>
  <r>
    <s v="April"/>
    <x v="1"/>
    <n v="2"/>
    <b v="0"/>
    <s v="High"/>
    <n v="31"/>
    <x v="8134"/>
  </r>
  <r>
    <s v="July"/>
    <x v="2"/>
    <n v="5"/>
    <b v="0"/>
    <s v="low"/>
    <n v="48"/>
    <x v="8135"/>
  </r>
  <r>
    <s v="April"/>
    <x v="3"/>
    <n v="2"/>
    <b v="0"/>
    <s v="low"/>
    <n v="9"/>
    <x v="8136"/>
  </r>
  <r>
    <s v="May"/>
    <x v="2"/>
    <n v="5"/>
    <b v="0"/>
    <s v="low"/>
    <n v="38"/>
    <x v="8137"/>
  </r>
  <r>
    <s v="May"/>
    <x v="2"/>
    <n v="9"/>
    <b v="0"/>
    <s v="low"/>
    <n v="47"/>
    <x v="8138"/>
  </r>
  <r>
    <s v="November"/>
    <x v="0"/>
    <n v="2"/>
    <b v="0"/>
    <s v="Medium"/>
    <n v="23"/>
    <x v="8139"/>
  </r>
  <r>
    <s v="May"/>
    <x v="0"/>
    <n v="0"/>
    <s v="FREE DELIVERY"/>
    <s v="Medium"/>
    <n v="8"/>
    <x v="8140"/>
  </r>
  <r>
    <s v="May"/>
    <x v="0"/>
    <n v="2"/>
    <b v="0"/>
    <s v="Medium"/>
    <n v="16"/>
    <x v="8141"/>
  </r>
  <r>
    <s v="April"/>
    <x v="2"/>
    <n v="3"/>
    <b v="0"/>
    <s v="Not Specified"/>
    <n v="31"/>
    <x v="8142"/>
  </r>
  <r>
    <s v="September"/>
    <x v="1"/>
    <n v="2"/>
    <b v="0"/>
    <s v="Not Specified"/>
    <n v="43"/>
    <x v="8143"/>
  </r>
  <r>
    <s v="September"/>
    <x v="3"/>
    <n v="2"/>
    <b v="0"/>
    <s v="Medium"/>
    <n v="49"/>
    <x v="8144"/>
  </r>
  <r>
    <s v="October"/>
    <x v="0"/>
    <n v="2"/>
    <b v="0"/>
    <s v="Not Specified"/>
    <n v="25"/>
    <x v="8145"/>
  </r>
  <r>
    <s v="July"/>
    <x v="1"/>
    <n v="7"/>
    <b v="0"/>
    <s v="low"/>
    <n v="34"/>
    <x v="8146"/>
  </r>
  <r>
    <s v="July"/>
    <x v="2"/>
    <n v="1"/>
    <b v="0"/>
    <s v="High"/>
    <n v="41"/>
    <x v="8147"/>
  </r>
  <r>
    <s v="August"/>
    <x v="0"/>
    <n v="0"/>
    <s v="FREE DELIVERY"/>
    <s v="Medium"/>
    <n v="8"/>
    <x v="8148"/>
  </r>
  <r>
    <s v="August"/>
    <x v="0"/>
    <n v="2"/>
    <b v="0"/>
    <s v="Medium"/>
    <n v="23"/>
    <x v="8149"/>
  </r>
  <r>
    <s v="April"/>
    <x v="2"/>
    <n v="2"/>
    <b v="0"/>
    <s v="Not Specified"/>
    <n v="37"/>
    <x v="8150"/>
  </r>
  <r>
    <s v="April"/>
    <x v="2"/>
    <n v="1"/>
    <b v="0"/>
    <s v="Not Specified"/>
    <n v="8"/>
    <x v="8151"/>
  </r>
  <r>
    <s v="February"/>
    <x v="3"/>
    <n v="3"/>
    <b v="0"/>
    <s v="High"/>
    <n v="20"/>
    <x v="8152"/>
  </r>
  <r>
    <m/>
    <x v="4"/>
    <m/>
    <m/>
    <m/>
    <m/>
    <x v="815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0">
  <r>
    <s v="Muhammed MacIntyre"/>
    <n v="3"/>
    <x v="0"/>
    <d v="2010-10-20T00:00:00"/>
    <x v="0"/>
    <s v="2010"/>
    <n v="7"/>
    <b v="0"/>
    <x v="0"/>
    <n v="6"/>
    <n v="261.54000000000002"/>
    <n v="0.04"/>
    <s v="Regular Air"/>
    <n v="-213.25"/>
    <n v="38.94"/>
    <n v="35"/>
    <s v="Nunavut"/>
    <s v="Nunavut"/>
    <s v="Small Business"/>
    <s v="Office Supplies"/>
    <x v="0"/>
    <n v="0.8"/>
  </r>
  <r>
    <s v="Barry French"/>
    <n v="293"/>
    <x v="1"/>
    <d v="2012-10-02T00:00:00"/>
    <x v="0"/>
    <s v="2012"/>
    <n v="1"/>
    <b v="0"/>
    <x v="1"/>
    <n v="49"/>
    <n v="10123.02"/>
    <n v="7.0000000000000007E-2"/>
    <s v="Delivery Truck"/>
    <n v="457.81"/>
    <n v="208.16"/>
    <n v="68.02"/>
    <s v="Nunavut"/>
    <s v="Nunavut"/>
    <s v="Consumer"/>
    <s v="Office Supplies"/>
    <x v="1"/>
    <n v="0.57999999999999996"/>
  </r>
  <r>
    <s v="Barry French"/>
    <n v="293"/>
    <x v="1"/>
    <d v="2012-10-03T00:00:00"/>
    <x v="0"/>
    <s v="2012"/>
    <n v="2"/>
    <b v="0"/>
    <x v="2"/>
    <n v="27"/>
    <n v="244.57"/>
    <n v="0.01"/>
    <s v="Regular Air"/>
    <n v="46.71"/>
    <n v="8.69"/>
    <n v="2.99"/>
    <s v="Nunavut"/>
    <s v="Nunavut"/>
    <s v="Consumer"/>
    <s v="Office Supplies"/>
    <x v="2"/>
    <n v="0.39"/>
  </r>
  <r>
    <s v="Clay Rozendal"/>
    <n v="483"/>
    <x v="2"/>
    <d v="2011-07-12T00:00:00"/>
    <x v="1"/>
    <s v="2011"/>
    <n v="2"/>
    <b v="0"/>
    <x v="1"/>
    <n v="30"/>
    <n v="4965.7595000000001"/>
    <n v="0.08"/>
    <s v="Regular Air"/>
    <n v="1198.97"/>
    <n v="195.99"/>
    <n v="3.99"/>
    <s v="Nunavut"/>
    <s v="Nunavut"/>
    <s v="Corporate"/>
    <s v="Technology"/>
    <x v="3"/>
    <n v="0.57999999999999996"/>
  </r>
  <r>
    <s v="Carlos Soltero"/>
    <n v="515"/>
    <x v="3"/>
    <d v="2010-08-30T00:00:00"/>
    <x v="2"/>
    <s v="2010"/>
    <n v="2"/>
    <b v="0"/>
    <x v="3"/>
    <n v="19"/>
    <n v="394.27"/>
    <n v="0.08"/>
    <s v="Regular Air"/>
    <n v="30.94"/>
    <n v="21.78"/>
    <n v="5.94"/>
    <s v="Nunavut"/>
    <s v="Nunavut"/>
    <s v="Consumer"/>
    <s v="Office Supplies"/>
    <x v="1"/>
    <n v="0.5"/>
  </r>
  <r>
    <s v="Carlos Soltero"/>
    <n v="515"/>
    <x v="3"/>
    <d v="2010-08-30T00:00:00"/>
    <x v="2"/>
    <s v="2010"/>
    <n v="2"/>
    <b v="0"/>
    <x v="3"/>
    <n v="21"/>
    <n v="146.69"/>
    <n v="0.05"/>
    <s v="Regular Air"/>
    <n v="4.43"/>
    <n v="6.64"/>
    <n v="4.95"/>
    <s v="Nunavut"/>
    <s v="Nunavut"/>
    <s v="Consumer"/>
    <s v="Furniture"/>
    <x v="4"/>
    <n v="0.37"/>
  </r>
  <r>
    <s v="Carl Jackson"/>
    <n v="613"/>
    <x v="4"/>
    <d v="2011-06-17T00:00:00"/>
    <x v="3"/>
    <s v="2011"/>
    <n v="0"/>
    <s v="FREE DELIVERY"/>
    <x v="1"/>
    <n v="12"/>
    <n v="93.54"/>
    <n v="0.03"/>
    <s v="Regular Air"/>
    <n v="-54.04"/>
    <n v="7.3"/>
    <n v="7.72"/>
    <s v="Nunavut"/>
    <s v="Nunavut"/>
    <s v="Corporate"/>
    <s v="Office Supplies"/>
    <x v="2"/>
    <n v="0.38"/>
  </r>
  <r>
    <s v="Carl Jackson"/>
    <n v="613"/>
    <x v="4"/>
    <d v="2011-06-18T00:00:00"/>
    <x v="3"/>
    <s v="2011"/>
    <n v="1"/>
    <b v="0"/>
    <x v="1"/>
    <n v="22"/>
    <n v="905.08"/>
    <n v="0.09"/>
    <s v="Regular Air"/>
    <n v="127.7"/>
    <n v="42.76"/>
    <n v="6.22"/>
    <s v="Nunavut"/>
    <s v="Nunavut"/>
    <s v="Corporate"/>
    <s v="Office Supplies"/>
    <x v="0"/>
    <m/>
  </r>
  <r>
    <s v="Monica Federle"/>
    <n v="643"/>
    <x v="5"/>
    <d v="2011-03-25T00:00:00"/>
    <x v="4"/>
    <s v="2011"/>
    <n v="1"/>
    <b v="0"/>
    <x v="1"/>
    <n v="21"/>
    <n v="2781.82"/>
    <n v="7.0000000000000007E-2"/>
    <s v="Express Air"/>
    <n v="-695.26"/>
    <n v="138.13999999999999"/>
    <n v="35"/>
    <s v="Nunavut"/>
    <s v="Nunavut"/>
    <s v="Corporate"/>
    <s v="Office Supplies"/>
    <x v="0"/>
    <m/>
  </r>
  <r>
    <s v="Dorothy Badders"/>
    <n v="678"/>
    <x v="6"/>
    <d v="2010-02-26T00:00:00"/>
    <x v="5"/>
    <s v="2010"/>
    <n v="0"/>
    <s v="FREE DELIVERY"/>
    <x v="0"/>
    <n v="44"/>
    <n v="228.41"/>
    <n v="7.0000000000000007E-2"/>
    <s v="Regular Air"/>
    <n v="-226.36"/>
    <n v="4.9800000000000004"/>
    <n v="8.33"/>
    <s v="Nunavut"/>
    <s v="Nunavut"/>
    <s v="Home Office"/>
    <s v="Office Supplies"/>
    <x v="5"/>
    <n v="0.38"/>
  </r>
  <r>
    <s v="Neola Schneider"/>
    <n v="807"/>
    <x v="7"/>
    <d v="2010-11-24T00:00:00"/>
    <x v="6"/>
    <s v="2010"/>
    <n v="1"/>
    <b v="0"/>
    <x v="4"/>
    <n v="45"/>
    <n v="196.85"/>
    <n v="0.01"/>
    <s v="Regular Air"/>
    <n v="-166.85"/>
    <n v="4.28"/>
    <n v="6.18"/>
    <s v="Nunavut"/>
    <s v="Nunavut"/>
    <s v="Home Office"/>
    <s v="Office Supplies"/>
    <x v="5"/>
    <n v="0.4"/>
  </r>
  <r>
    <s v="Neola Schneider"/>
    <n v="807"/>
    <x v="7"/>
    <d v="2010-11-24T00:00:00"/>
    <x v="6"/>
    <s v="2010"/>
    <n v="1"/>
    <b v="0"/>
    <x v="4"/>
    <n v="32"/>
    <n v="124.56"/>
    <n v="0.04"/>
    <s v="Regular Air"/>
    <n v="-14.33"/>
    <n v="3.95"/>
    <n v="2"/>
    <s v="Nunavut"/>
    <s v="Nunavut"/>
    <s v="Home Office"/>
    <s v="Office Supplies"/>
    <x v="6"/>
    <n v="0.53"/>
  </r>
  <r>
    <s v="Carlos Daly"/>
    <n v="868"/>
    <x v="8"/>
    <d v="2012-06-09T00:00:00"/>
    <x v="3"/>
    <s v="2012"/>
    <n v="1"/>
    <b v="0"/>
    <x v="3"/>
    <n v="32"/>
    <n v="716.84"/>
    <n v="0"/>
    <s v="Regular Air"/>
    <n v="134.72"/>
    <n v="21.78"/>
    <n v="5.94"/>
    <s v="Nunavut"/>
    <s v="Nunavut"/>
    <s v="Home Office"/>
    <s v="Office Supplies"/>
    <x v="1"/>
    <n v="0.5"/>
  </r>
  <r>
    <s v="Carlos Daly"/>
    <n v="868"/>
    <x v="8"/>
    <d v="2012-06-10T00:00:00"/>
    <x v="3"/>
    <s v="2012"/>
    <n v="2"/>
    <b v="0"/>
    <x v="3"/>
    <n v="31"/>
    <n v="1474.33"/>
    <n v="0.04"/>
    <s v="Regular Air"/>
    <n v="114.46"/>
    <n v="47.98"/>
    <n v="3.61"/>
    <s v="Nunavut"/>
    <s v="Nunavut"/>
    <s v="Home Office"/>
    <s v="Technology"/>
    <x v="7"/>
    <n v="0.71"/>
  </r>
  <r>
    <s v="Claudia Miner"/>
    <n v="933"/>
    <x v="9"/>
    <d v="2012-08-04T00:00:00"/>
    <x v="2"/>
    <s v="2012"/>
    <n v="0"/>
    <s v="FREE DELIVERY"/>
    <x v="3"/>
    <n v="15"/>
    <n v="80.61"/>
    <n v="0.02"/>
    <s v="Regular Air"/>
    <n v="-4.72"/>
    <n v="5.28"/>
    <n v="2.99"/>
    <s v="Nunavut"/>
    <s v="Nunavut"/>
    <s v="Small Business"/>
    <s v="Office Supplies"/>
    <x v="2"/>
    <n v="0.37"/>
  </r>
  <r>
    <s v="Neola Schneider"/>
    <n v="995"/>
    <x v="10"/>
    <d v="2011-05-31T00:00:00"/>
    <x v="7"/>
    <s v="2011"/>
    <n v="1"/>
    <b v="0"/>
    <x v="4"/>
    <n v="46"/>
    <n v="1815.49"/>
    <n v="0.03"/>
    <s v="Regular Air"/>
    <n v="782.91"/>
    <n v="39.89"/>
    <n v="3.04"/>
    <s v="Nunavut"/>
    <s v="Nunavut"/>
    <s v="Home Office"/>
    <s v="Furniture"/>
    <x v="4"/>
    <n v="0.53"/>
  </r>
  <r>
    <s v="Allen Rosenblatt"/>
    <n v="998"/>
    <x v="11"/>
    <d v="2009-11-26T00:00:00"/>
    <x v="6"/>
    <s v="2009"/>
    <n v="1"/>
    <b v="0"/>
    <x v="3"/>
    <n v="16"/>
    <n v="248.26"/>
    <n v="7.0000000000000007E-2"/>
    <s v="Regular Air"/>
    <n v="93.8"/>
    <n v="15.74"/>
    <n v="1.39"/>
    <s v="Nunavut"/>
    <s v="Nunavut"/>
    <s v="Small Business"/>
    <s v="Office Supplies"/>
    <x v="8"/>
    <n v="0.4"/>
  </r>
  <r>
    <s v="Sylvia Foulston"/>
    <n v="1154"/>
    <x v="12"/>
    <d v="2012-02-16T00:00:00"/>
    <x v="5"/>
    <s v="2012"/>
    <n v="2"/>
    <b v="0"/>
    <x v="5"/>
    <n v="44"/>
    <n v="4462.2299999999996"/>
    <n v="0.04"/>
    <s v="Delivery Truck"/>
    <n v="440.72"/>
    <n v="100.98"/>
    <n v="26.22"/>
    <s v="Nunavut"/>
    <s v="Nunavut"/>
    <s v="Home Office"/>
    <s v="Furniture"/>
    <x v="9"/>
    <n v="0.6"/>
  </r>
  <r>
    <s v="Sylvia Foulston"/>
    <n v="1154"/>
    <x v="12"/>
    <d v="2012-02-16T00:00:00"/>
    <x v="5"/>
    <s v="2012"/>
    <n v="2"/>
    <b v="0"/>
    <x v="5"/>
    <n v="11"/>
    <n v="663.78399999999999"/>
    <n v="0.25"/>
    <s v="Regular Air"/>
    <n v="-481.04"/>
    <n v="71.37"/>
    <n v="69"/>
    <s v="Nunavut"/>
    <s v="Nunavut"/>
    <s v="Home Office"/>
    <s v="Furniture"/>
    <x v="10"/>
    <n v="0.68"/>
  </r>
  <r>
    <s v="Jim Radford"/>
    <n v="1344"/>
    <x v="13"/>
    <d v="2012-04-22T00:00:00"/>
    <x v="8"/>
    <s v="2012"/>
    <n v="7"/>
    <b v="0"/>
    <x v="0"/>
    <n v="15"/>
    <n v="834.904"/>
    <n v="0.06"/>
    <s v="Regular Air"/>
    <n v="-11.68"/>
    <n v="65.989999999999995"/>
    <n v="5.26"/>
    <s v="Nunavut"/>
    <s v="Nunavut"/>
    <s v="Corporate"/>
    <s v="Technology"/>
    <x v="3"/>
    <n v="0.59"/>
  </r>
  <r>
    <s v="Jim Radford"/>
    <n v="1344"/>
    <x v="13"/>
    <d v="2012-04-19T00:00:00"/>
    <x v="8"/>
    <s v="2012"/>
    <n v="4"/>
    <b v="0"/>
    <x v="0"/>
    <n v="18"/>
    <n v="2480.9205000000002"/>
    <n v="0.01"/>
    <s v="Regular Air"/>
    <n v="313.58"/>
    <n v="155.99"/>
    <n v="8.99"/>
    <s v="Nunavut"/>
    <s v="Nunavut"/>
    <s v="Corporate"/>
    <s v="Technology"/>
    <x v="3"/>
    <n v="0.57999999999999996"/>
  </r>
  <r>
    <s v="Carlos Soltero"/>
    <n v="1412"/>
    <x v="14"/>
    <d v="2010-03-14T00:00:00"/>
    <x v="4"/>
    <s v="2010"/>
    <n v="2"/>
    <b v="0"/>
    <x v="3"/>
    <n v="13"/>
    <n v="59.03"/>
    <n v="0.1"/>
    <s v="Express Air"/>
    <n v="26.92"/>
    <n v="3.69"/>
    <n v="0.5"/>
    <s v="Nunavut"/>
    <s v="Nunavut"/>
    <s v="Consumer"/>
    <s v="Office Supplies"/>
    <x v="11"/>
    <n v="0.38"/>
  </r>
  <r>
    <s v="Carlos Soltero"/>
    <n v="1412"/>
    <x v="14"/>
    <d v="2010-03-14T00:00:00"/>
    <x v="4"/>
    <s v="2010"/>
    <n v="2"/>
    <b v="0"/>
    <x v="3"/>
    <n v="21"/>
    <n v="97.48"/>
    <n v="0.05"/>
    <s v="Regular Air"/>
    <n v="-5.77"/>
    <n v="4.71"/>
    <n v="0.7"/>
    <s v="Nunavut"/>
    <s v="Nunavut"/>
    <s v="Consumer"/>
    <s v="Office Supplies"/>
    <x v="6"/>
    <n v="0.8"/>
  </r>
  <r>
    <s v="Carl Ludwig"/>
    <n v="1539"/>
    <x v="15"/>
    <d v="2011-03-11T00:00:00"/>
    <x v="4"/>
    <s v="2011"/>
    <n v="2"/>
    <b v="0"/>
    <x v="0"/>
    <n v="33"/>
    <n v="511.83"/>
    <n v="0.1"/>
    <s v="Regular Air"/>
    <n v="-172.88"/>
    <n v="15.99"/>
    <n v="13.18"/>
    <s v="Nunavut"/>
    <s v="Nunavut"/>
    <s v="Corporate"/>
    <s v="Office Supplies"/>
    <x v="2"/>
    <n v="0.37"/>
  </r>
  <r>
    <s v="Carl Ludwig"/>
    <n v="1539"/>
    <x v="15"/>
    <d v="2011-03-14T00:00:00"/>
    <x v="4"/>
    <s v="2011"/>
    <n v="5"/>
    <b v="0"/>
    <x v="0"/>
    <n v="38"/>
    <n v="184.99"/>
    <n v="0.05"/>
    <s v="Regular Air"/>
    <n v="-144.55000000000001"/>
    <n v="4.8899999999999997"/>
    <n v="4.93"/>
    <s v="Nunavut"/>
    <s v="Nunavut"/>
    <s v="Corporate"/>
    <s v="Technology"/>
    <x v="7"/>
    <n v="0.66"/>
  </r>
  <r>
    <s v="Don Miller"/>
    <n v="1540"/>
    <x v="9"/>
    <d v="2012-08-06T00:00:00"/>
    <x v="2"/>
    <s v="2012"/>
    <n v="2"/>
    <b v="0"/>
    <x v="1"/>
    <n v="30"/>
    <n v="80.900000000000006"/>
    <n v="0.09"/>
    <s v="Regular Air"/>
    <n v="5.76"/>
    <n v="2.88"/>
    <n v="0.7"/>
    <s v="Nunavut"/>
    <s v="Nunavut"/>
    <s v="Home Office"/>
    <s v="Office Supplies"/>
    <x v="12"/>
    <n v="0.56000000000000005"/>
  </r>
  <r>
    <s v="Annie Cyprus"/>
    <n v="1702"/>
    <x v="16"/>
    <d v="2011-05-07T00:00:00"/>
    <x v="7"/>
    <s v="2011"/>
    <n v="1"/>
    <b v="0"/>
    <x v="1"/>
    <n v="23"/>
    <n v="67.239999999999995"/>
    <n v="0.06"/>
    <s v="Regular Air"/>
    <n v="4.9000000000000004"/>
    <n v="2.84"/>
    <n v="0.93"/>
    <s v="Nunavut"/>
    <s v="Nunavut"/>
    <s v="Home Office"/>
    <s v="Office Supplies"/>
    <x v="12"/>
    <n v="0.54"/>
  </r>
  <r>
    <s v="Carl Ludwig"/>
    <n v="1761"/>
    <x v="17"/>
    <d v="2010-12-25T00:00:00"/>
    <x v="9"/>
    <s v="2010"/>
    <n v="2"/>
    <b v="0"/>
    <x v="1"/>
    <n v="25"/>
    <n v="12028.23"/>
    <n v="0.01"/>
    <s v="Delivery Truck"/>
    <n v="-547.61"/>
    <s v="s"/>
    <n v="49"/>
    <s v="Nunavut"/>
    <s v="Nunavut"/>
    <s v="Corporate"/>
    <s v="Technology"/>
    <x v="13"/>
    <n v="0.38"/>
  </r>
  <r>
    <s v="Carlos Soltero"/>
    <n v="1792"/>
    <x v="18"/>
    <d v="2010-11-13T00:00:00"/>
    <x v="6"/>
    <s v="2010"/>
    <n v="5"/>
    <b v="0"/>
    <x v="0"/>
    <n v="28"/>
    <n v="370.48"/>
    <n v="0.04"/>
    <s v="Regular Air"/>
    <n v="-5.45"/>
    <n v="13.48"/>
    <n v="4.51"/>
    <s v="Nunavut"/>
    <s v="Nunavut"/>
    <s v="Consumer"/>
    <s v="Office Supplies"/>
    <x v="0"/>
    <n v="0.59"/>
  </r>
  <r>
    <s v="Grant Carroll"/>
    <n v="2275"/>
    <x v="19"/>
    <d v="2012-10-22T00:00:00"/>
    <x v="0"/>
    <s v="2012"/>
    <n v="1"/>
    <b v="0"/>
    <x v="3"/>
    <n v="49"/>
    <n v="278"/>
    <n v="0.08"/>
    <s v="Regular Air"/>
    <n v="41.67"/>
    <n v="6.08"/>
    <n v="1.17"/>
    <s v="Nunavut"/>
    <s v="Nunavut"/>
    <s v="Small Business"/>
    <s v="Office Supplies"/>
    <x v="12"/>
    <n v="0.56000000000000005"/>
  </r>
  <r>
    <s v="Don Miller"/>
    <n v="2277"/>
    <x v="20"/>
    <d v="2011-01-02T00:00:00"/>
    <x v="10"/>
    <s v="2011"/>
    <n v="1"/>
    <b v="0"/>
    <x v="3"/>
    <n v="10"/>
    <n v="66.540000000000006"/>
    <n v="0.01"/>
    <s v="Regular Air"/>
    <n v="-46.03"/>
    <n v="5.98"/>
    <n v="4.38"/>
    <s v="Nunavut"/>
    <s v="Nunavut"/>
    <s v="Home Office"/>
    <s v="Technology"/>
    <x v="7"/>
    <n v="0.75"/>
  </r>
  <r>
    <s v="Don Miller"/>
    <n v="2277"/>
    <x v="20"/>
    <d v="2011-01-03T00:00:00"/>
    <x v="10"/>
    <s v="2011"/>
    <n v="2"/>
    <b v="0"/>
    <x v="3"/>
    <n v="21"/>
    <n v="845.32"/>
    <n v="0.06"/>
    <s v="Regular Air"/>
    <n v="33.67"/>
    <n v="40.99"/>
    <n v="19.989999999999998"/>
    <s v="Nunavut"/>
    <s v="Nunavut"/>
    <s v="Home Office"/>
    <s v="Office Supplies"/>
    <x v="5"/>
    <n v="0.36"/>
  </r>
  <r>
    <s v="Alan Barnes"/>
    <n v="2532"/>
    <x v="21"/>
    <d v="2011-10-11T00:00:00"/>
    <x v="0"/>
    <s v="2011"/>
    <n v="1"/>
    <b v="0"/>
    <x v="1"/>
    <n v="39"/>
    <n v="282.07"/>
    <n v="0.03"/>
    <s v="Regular Air"/>
    <n v="140.01"/>
    <n v="7.31"/>
    <n v="0.49"/>
    <s v="Nunavut"/>
    <s v="Nunavut"/>
    <s v="Corporate"/>
    <s v="Office Supplies"/>
    <x v="11"/>
    <n v="0.38"/>
  </r>
  <r>
    <s v="Alan Barnes"/>
    <n v="2532"/>
    <x v="21"/>
    <d v="2011-10-11T00:00:00"/>
    <x v="0"/>
    <s v="2011"/>
    <n v="1"/>
    <b v="0"/>
    <x v="1"/>
    <n v="24"/>
    <n v="426.03699999999998"/>
    <n v="0.01"/>
    <s v="Regular Air"/>
    <n v="-78.959999999999994"/>
    <n v="20.99"/>
    <n v="2.5"/>
    <s v="Nunavut"/>
    <s v="Nunavut"/>
    <s v="Corporate"/>
    <s v="Technology"/>
    <x v="3"/>
    <n v="0.81"/>
  </r>
  <r>
    <s v="Jack Garza"/>
    <n v="2631"/>
    <x v="22"/>
    <d v="2010-09-25T00:00:00"/>
    <x v="11"/>
    <s v="2010"/>
    <n v="2"/>
    <b v="0"/>
    <x v="0"/>
    <n v="27"/>
    <n v="1078.49"/>
    <n v="0.08"/>
    <s v="Regular Air"/>
    <n v="252.66"/>
    <n v="40.96"/>
    <n v="1.99"/>
    <s v="Nunavut"/>
    <s v="Nunavut"/>
    <s v="Corporate"/>
    <s v="Technology"/>
    <x v="7"/>
    <n v="0.55000000000000004"/>
  </r>
  <r>
    <s v="Julia West"/>
    <n v="2757"/>
    <x v="23"/>
    <d v="2011-07-19T00:00:00"/>
    <x v="1"/>
    <s v="2011"/>
    <n v="0"/>
    <s v="FREE DELIVERY"/>
    <x v="5"/>
    <n v="39"/>
    <n v="3554.46"/>
    <n v="7.0000000000000007E-2"/>
    <s v="Delivery Truck"/>
    <n v="-1766.01"/>
    <n v="95.95"/>
    <n v="74.349999999999994"/>
    <s v="Nunavut"/>
    <s v="Nunavut"/>
    <s v="Corporate"/>
    <s v="Furniture"/>
    <x v="14"/>
    <n v="0.56999999999999995"/>
  </r>
  <r>
    <s v="Eugene Barchas"/>
    <n v="2791"/>
    <x v="24"/>
    <d v="2009-10-09T00:00:00"/>
    <x v="0"/>
    <s v="2009"/>
    <n v="0"/>
    <s v="FREE DELIVERY"/>
    <x v="1"/>
    <n v="47"/>
    <n v="191.67"/>
    <n v="0"/>
    <s v="Regular Air"/>
    <n v="-236.27"/>
    <n v="3.89"/>
    <n v="7.01"/>
    <s v="Nunavut"/>
    <s v="Nunavut"/>
    <s v="Corporate"/>
    <s v="Office Supplies"/>
    <x v="2"/>
    <n v="0.37"/>
  </r>
  <r>
    <s v="Eugene Barchas"/>
    <n v="2791"/>
    <x v="24"/>
    <d v="2009-10-11T00:00:00"/>
    <x v="0"/>
    <s v="2009"/>
    <n v="2"/>
    <b v="0"/>
    <x v="1"/>
    <n v="49"/>
    <n v="5586.33"/>
    <n v="0.09"/>
    <s v="Delivery Truck"/>
    <n v="80.44"/>
    <n v="120.98"/>
    <n v="30"/>
    <s v="Nunavut"/>
    <s v="Nunavut"/>
    <s v="Corporate"/>
    <s v="Furniture"/>
    <x v="14"/>
    <n v="0.64"/>
  </r>
  <r>
    <s v="Eugene Barchas"/>
    <n v="2791"/>
    <x v="24"/>
    <d v="2009-10-10T00:00:00"/>
    <x v="0"/>
    <s v="2009"/>
    <n v="1"/>
    <b v="0"/>
    <x v="1"/>
    <n v="18"/>
    <n v="507.64"/>
    <n v="0.1"/>
    <s v="Regular Air"/>
    <n v="118.94"/>
    <n v="30.98"/>
    <n v="5.76"/>
    <s v="Nunavut"/>
    <s v="Nunavut"/>
    <s v="Corporate"/>
    <s v="Office Supplies"/>
    <x v="5"/>
    <n v="0.4"/>
  </r>
  <r>
    <s v="Edward Hooks"/>
    <n v="2976"/>
    <x v="25"/>
    <d v="2010-12-11T00:00:00"/>
    <x v="9"/>
    <s v="2010"/>
    <n v="2"/>
    <b v="0"/>
    <x v="3"/>
    <n v="30"/>
    <n v="14223.82"/>
    <n v="0.09"/>
    <s v="Delivery Truck"/>
    <n v="3424.22"/>
    <n v="500.98"/>
    <n v="26"/>
    <s v="Nunavut"/>
    <s v="Nunavut"/>
    <s v="Consumer"/>
    <s v="Furniture"/>
    <x v="14"/>
    <n v="0.6"/>
  </r>
  <r>
    <s v="Brad Eason"/>
    <n v="3232"/>
    <x v="26"/>
    <d v="2012-10-10T00:00:00"/>
    <x v="0"/>
    <s v="2012"/>
    <n v="2"/>
    <b v="0"/>
    <x v="5"/>
    <n v="5"/>
    <n v="42.66"/>
    <n v="0.06"/>
    <s v="Regular Air"/>
    <n v="-11.83"/>
    <n v="7.84"/>
    <n v="4.71"/>
    <s v="Nunavut"/>
    <s v="Nunavut"/>
    <s v="Small Business"/>
    <s v="Office Supplies"/>
    <x v="2"/>
    <n v="0.35"/>
  </r>
  <r>
    <s v="Nicole Hansen"/>
    <n v="3524"/>
    <x v="27"/>
    <d v="2012-05-03T00:00:00"/>
    <x v="7"/>
    <s v="2012"/>
    <n v="1"/>
    <b v="0"/>
    <x v="1"/>
    <n v="21"/>
    <n v="427.32"/>
    <n v="0"/>
    <s v="Regular Air"/>
    <n v="52.35"/>
    <n v="18.97"/>
    <n v="9.0299999999999994"/>
    <s v="Nunavut"/>
    <s v="Nunavut"/>
    <s v="Small Business"/>
    <s v="Office Supplies"/>
    <x v="5"/>
    <n v="0.37"/>
  </r>
  <r>
    <s v="Dorothy Wardle"/>
    <n v="3908"/>
    <x v="28"/>
    <d v="2010-03-08T00:00:00"/>
    <x v="4"/>
    <s v="2010"/>
    <n v="0"/>
    <s v="FREE DELIVERY"/>
    <x v="4"/>
    <n v="8"/>
    <n v="820.28399999999999"/>
    <n v="0"/>
    <s v="Regular Air"/>
    <n v="-180.2"/>
    <n v="115.99"/>
    <n v="2.5"/>
    <s v="Nunavut"/>
    <s v="Nunavut"/>
    <s v="Corporate"/>
    <s v="Technology"/>
    <x v="3"/>
    <n v="0.56999999999999995"/>
  </r>
  <r>
    <s v="Aaron Bergman"/>
    <n v="4132"/>
    <x v="29"/>
    <d v="2011-05-30T00:00:00"/>
    <x v="7"/>
    <s v="2011"/>
    <n v="2"/>
    <b v="0"/>
    <x v="3"/>
    <n v="5"/>
    <n v="14.76"/>
    <n v="0.01"/>
    <s v="Regular Air"/>
    <n v="1.32"/>
    <n v="2.88"/>
    <n v="0.5"/>
    <s v="Nunavut"/>
    <s v="Nunavut"/>
    <s v="Corporate"/>
    <s v="Office Supplies"/>
    <x v="11"/>
    <n v="0.36"/>
  </r>
  <r>
    <s v="Jim Radford"/>
    <n v="4612"/>
    <x v="30"/>
    <d v="2010-09-21T00:00:00"/>
    <x v="11"/>
    <s v="2010"/>
    <n v="2"/>
    <b v="0"/>
    <x v="4"/>
    <n v="9"/>
    <n v="89.55"/>
    <n v="0.06"/>
    <s v="Regular Air"/>
    <n v="-375.64"/>
    <n v="4.4800000000000004"/>
    <n v="49"/>
    <s v="Nunavut"/>
    <s v="Nunavut"/>
    <s v="Corporate"/>
    <s v="Office Supplies"/>
    <x v="1"/>
    <n v="0.6"/>
  </r>
  <r>
    <s v="Annie Cyprus"/>
    <n v="4676"/>
    <x v="31"/>
    <d v="2011-09-01T00:00:00"/>
    <x v="11"/>
    <s v="2011"/>
    <n v="1"/>
    <b v="0"/>
    <x v="1"/>
    <n v="11"/>
    <n v="1210.0515"/>
    <n v="0.04"/>
    <s v="Regular Air"/>
    <n v="-104.25"/>
    <n v="125.99"/>
    <n v="7.69"/>
    <s v="Nunavut"/>
    <s v="Nunavut"/>
    <s v="Home Office"/>
    <s v="Technology"/>
    <x v="3"/>
    <n v="0.57999999999999996"/>
  </r>
  <r>
    <s v="Annie Cyprus"/>
    <n v="4676"/>
    <x v="31"/>
    <d v="2011-09-02T00:00:00"/>
    <x v="11"/>
    <s v="2011"/>
    <n v="2"/>
    <b v="0"/>
    <x v="1"/>
    <n v="50"/>
    <n v="187.83"/>
    <n v="0.03"/>
    <s v="Regular Air"/>
    <n v="85.96"/>
    <n v="3.75"/>
    <n v="0.5"/>
    <s v="Nunavut"/>
    <s v="Nunavut"/>
    <s v="Home Office"/>
    <s v="Office Supplies"/>
    <x v="11"/>
    <n v="0.37"/>
  </r>
  <r>
    <s v="Annie Cyprus"/>
    <n v="4676"/>
    <x v="31"/>
    <d v="2011-09-02T00:00:00"/>
    <x v="11"/>
    <s v="2011"/>
    <n v="2"/>
    <b v="0"/>
    <x v="1"/>
    <n v="3"/>
    <n v="49.59"/>
    <n v="7.0000000000000007E-2"/>
    <s v="Express Air"/>
    <n v="-8.3800000000000008"/>
    <n v="12.28"/>
    <n v="6.47"/>
    <s v="Nunavut"/>
    <s v="Nunavut"/>
    <s v="Home Office"/>
    <s v="Office Supplies"/>
    <x v="5"/>
    <n v="0.38"/>
  </r>
  <r>
    <s v="Annie Cyprus"/>
    <n v="4676"/>
    <x v="31"/>
    <d v="2011-09-01T00:00:00"/>
    <x v="11"/>
    <s v="2011"/>
    <n v="1"/>
    <b v="0"/>
    <x v="1"/>
    <n v="30"/>
    <n v="4253.009"/>
    <n v="0.01"/>
    <s v="Regular Air"/>
    <n v="1115.69"/>
    <n v="155.99"/>
    <n v="8.99"/>
    <s v="Nunavut"/>
    <s v="Nunavut"/>
    <s v="Home Office"/>
    <s v="Technology"/>
    <x v="3"/>
    <n v="0.57999999999999996"/>
  </r>
  <r>
    <s v="Annie Cyprus"/>
    <n v="5284"/>
    <x v="32"/>
    <d v="2011-07-10T00:00:00"/>
    <x v="1"/>
    <s v="2011"/>
    <n v="2"/>
    <b v="0"/>
    <x v="3"/>
    <n v="7"/>
    <n v="59.38"/>
    <n v="0.1"/>
    <s v="Regular Air"/>
    <n v="-3.05"/>
    <n v="8.69"/>
    <n v="2.99"/>
    <s v="Nunavut"/>
    <s v="Nunavut"/>
    <s v="Home Office"/>
    <s v="Office Supplies"/>
    <x v="2"/>
    <n v="0.39"/>
  </r>
  <r>
    <s v="Clay Rozendal"/>
    <n v="5316"/>
    <x v="33"/>
    <d v="2009-02-01T00:00:00"/>
    <x v="5"/>
    <s v="2009"/>
    <n v="2"/>
    <b v="0"/>
    <x v="5"/>
    <n v="42"/>
    <n v="1285.3699999999999"/>
    <n v="0.1"/>
    <s v="Regular Air"/>
    <n v="514.07000000000005"/>
    <n v="31.78"/>
    <n v="1.99"/>
    <s v="Nunavut"/>
    <s v="Nunavut"/>
    <s v="Corporate"/>
    <s v="Technology"/>
    <x v="7"/>
    <n v="0.42"/>
  </r>
  <r>
    <s v="Don Jones"/>
    <n v="5409"/>
    <x v="34"/>
    <d v="2012-01-13T00:00:00"/>
    <x v="10"/>
    <s v="2012"/>
    <n v="5"/>
    <b v="0"/>
    <x v="0"/>
    <n v="11"/>
    <n v="48.91"/>
    <n v="0.01"/>
    <s v="Regular Air"/>
    <n v="-7.04"/>
    <n v="3.98"/>
    <n v="2.97"/>
    <s v="Nunavut"/>
    <s v="Nunavut"/>
    <s v="Corporate"/>
    <s v="Office Supplies"/>
    <x v="5"/>
    <n v="0.35"/>
  </r>
  <r>
    <s v="Beth Thompson"/>
    <n v="5506"/>
    <x v="35"/>
    <d v="2010-11-08T00:00:00"/>
    <x v="6"/>
    <s v="2010"/>
    <n v="1"/>
    <b v="0"/>
    <x v="5"/>
    <n v="22"/>
    <n v="129.62"/>
    <n v="0.05"/>
    <s v="Regular Air"/>
    <n v="4.41"/>
    <n v="5.88"/>
    <n v="3.04"/>
    <s v="Nunavut"/>
    <s v="Nunavut"/>
    <s v="Corporate"/>
    <s v="Office Supplies"/>
    <x v="5"/>
    <n v="0.36"/>
  </r>
  <r>
    <s v="Frank Price"/>
    <n v="5569"/>
    <x v="36"/>
    <d v="2010-05-01T00:00:00"/>
    <x v="7"/>
    <s v="2010"/>
    <n v="2"/>
    <b v="0"/>
    <x v="3"/>
    <n v="12"/>
    <n v="118.97"/>
    <n v="0.09"/>
    <s v="Regular Air"/>
    <n v="-0.06"/>
    <n v="9.65"/>
    <n v="6.22"/>
    <s v="Nunavut"/>
    <s v="Nunavut"/>
    <s v="Corporate"/>
    <s v="Furniture"/>
    <x v="4"/>
    <n v="0.55000000000000004"/>
  </r>
  <r>
    <s v="Michelle Lonsdale"/>
    <n v="5607"/>
    <x v="37"/>
    <d v="2012-01-03T00:00:00"/>
    <x v="10"/>
    <s v="2012"/>
    <n v="3"/>
    <b v="0"/>
    <x v="3"/>
    <n v="8"/>
    <n v="61.871499999999997"/>
    <n v="0"/>
    <s v="Regular Air"/>
    <n v="-50.33"/>
    <n v="7.99"/>
    <n v="5.03"/>
    <s v="Nunavut"/>
    <s v="Nunavut"/>
    <s v="Home Office"/>
    <s v="Technology"/>
    <x v="3"/>
    <n v="0.6"/>
  </r>
  <r>
    <s v="Ann Chong"/>
    <n v="5894"/>
    <x v="38"/>
    <d v="2009-08-13T00:00:00"/>
    <x v="2"/>
    <s v="2009"/>
    <n v="1"/>
    <b v="0"/>
    <x v="1"/>
    <n v="7"/>
    <n v="384.33"/>
    <n v="0.1"/>
    <s v="Regular Air"/>
    <n v="87.68"/>
    <n v="58.1"/>
    <n v="1.49"/>
    <s v="Nunavut"/>
    <s v="Nunavut"/>
    <s v="Corporate"/>
    <s v="Office Supplies"/>
    <x v="2"/>
    <n v="0.38"/>
  </r>
  <r>
    <s v="Ann Chong"/>
    <n v="5894"/>
    <x v="38"/>
    <d v="2009-08-15T00:00:00"/>
    <x v="2"/>
    <s v="2009"/>
    <n v="3"/>
    <b v="0"/>
    <x v="1"/>
    <n v="3"/>
    <n v="239.03"/>
    <n v="0.01"/>
    <s v="Regular Air"/>
    <n v="-68.22"/>
    <n v="80.48"/>
    <n v="4.5"/>
    <s v="Nunavut"/>
    <s v="Nunavut"/>
    <s v="Corporate"/>
    <s v="Office Supplies"/>
    <x v="1"/>
    <n v="0.55000000000000004"/>
  </r>
  <r>
    <s v="Joy Bell"/>
    <n v="5925"/>
    <x v="39"/>
    <d v="2011-11-19T00:00:00"/>
    <x v="6"/>
    <s v="2011"/>
    <n v="7"/>
    <b v="0"/>
    <x v="0"/>
    <n v="44"/>
    <n v="3922.42"/>
    <n v="0.08"/>
    <s v="Regular Air"/>
    <n v="-354.9"/>
    <n v="92.23"/>
    <n v="39.61"/>
    <s v="Nunavut"/>
    <s v="Nunavut"/>
    <s v="Home Office"/>
    <s v="Furniture"/>
    <x v="4"/>
    <n v="0.67"/>
  </r>
  <r>
    <s v="Joy Bell"/>
    <n v="5925"/>
    <x v="39"/>
    <d v="2011-11-19T00:00:00"/>
    <x v="6"/>
    <s v="2011"/>
    <n v="7"/>
    <b v="0"/>
    <x v="0"/>
    <n v="25"/>
    <n v="1733.3625"/>
    <n v="7.0000000000000007E-2"/>
    <s v="Regular Air"/>
    <n v="-267.01"/>
    <n v="85.99"/>
    <n v="0.99"/>
    <s v="Nunavut"/>
    <s v="Nunavut"/>
    <s v="Home Office"/>
    <s v="Technology"/>
    <x v="3"/>
    <n v="0.85"/>
  </r>
  <r>
    <s v="Skye Norling"/>
    <n v="6016"/>
    <x v="40"/>
    <d v="2012-01-20T00:00:00"/>
    <x v="10"/>
    <s v="2012"/>
    <n v="0"/>
    <s v="FREE DELIVERY"/>
    <x v="1"/>
    <n v="19"/>
    <n v="208.28"/>
    <n v="7.0000000000000007E-2"/>
    <s v="Regular Air"/>
    <n v="3.63"/>
    <n v="11.48"/>
    <n v="5.43"/>
    <s v="Nunavut"/>
    <s v="Nunavut"/>
    <s v="Home Office"/>
    <s v="Office Supplies"/>
    <x v="5"/>
    <n v="0.36"/>
  </r>
  <r>
    <s v="Barry Weirich"/>
    <n v="6116"/>
    <x v="41"/>
    <d v="2009-03-22T00:00:00"/>
    <x v="4"/>
    <s v="2009"/>
    <n v="2"/>
    <b v="0"/>
    <x v="4"/>
    <n v="6"/>
    <n v="9620.82"/>
    <n v="0.04"/>
    <s v="Regular Air"/>
    <n v="-1759.58"/>
    <n v="1637.53"/>
    <n v="24.49"/>
    <s v="Nunavut"/>
    <s v="Nunavut"/>
    <s v="Corporate"/>
    <s v="Office Supplies"/>
    <x v="15"/>
    <n v="0.81"/>
  </r>
  <r>
    <s v="Grant Carroll"/>
    <n v="6182"/>
    <x v="42"/>
    <d v="2012-07-28T00:00:00"/>
    <x v="1"/>
    <s v="2012"/>
    <n v="7"/>
    <b v="0"/>
    <x v="0"/>
    <n v="40"/>
    <n v="255.48"/>
    <n v="0.04"/>
    <s v="Regular Air"/>
    <n v="-116.79"/>
    <n v="6.48"/>
    <n v="6.65"/>
    <s v="Nunavut"/>
    <s v="Nunavut"/>
    <s v="Corporate"/>
    <s v="Office Supplies"/>
    <x v="5"/>
    <n v="0.36"/>
  </r>
  <r>
    <s v="Grant Carroll"/>
    <n v="6182"/>
    <x v="42"/>
    <d v="2012-07-25T00:00:00"/>
    <x v="1"/>
    <s v="2012"/>
    <n v="4"/>
    <b v="0"/>
    <x v="0"/>
    <n v="18"/>
    <n v="130.32"/>
    <n v="0.04"/>
    <s v="Express Air"/>
    <n v="-67.28"/>
    <n v="6.48"/>
    <n v="7.86"/>
    <s v="Nunavut"/>
    <s v="Nunavut"/>
    <s v="Corporate"/>
    <s v="Office Supplies"/>
    <x v="5"/>
    <n v="0.37"/>
  </r>
  <r>
    <s v="Adrian Hane"/>
    <n v="6535"/>
    <x v="43"/>
    <d v="2012-06-15T00:00:00"/>
    <x v="3"/>
    <s v="2012"/>
    <n v="3"/>
    <b v="0"/>
    <x v="5"/>
    <n v="11"/>
    <n v="312.36"/>
    <n v="7.0000000000000007E-2"/>
    <s v="Express Air"/>
    <n v="-19.329999999999998"/>
    <n v="28.15"/>
    <n v="8.99"/>
    <s v="Nunavut"/>
    <s v="Nunavut"/>
    <s v="Corporate"/>
    <s v="Office Supplies"/>
    <x v="12"/>
    <n v="0.56999999999999995"/>
  </r>
  <r>
    <s v="Skye Norling"/>
    <n v="6884"/>
    <x v="44"/>
    <d v="2009-01-20T00:00:00"/>
    <x v="10"/>
    <s v="2009"/>
    <n v="5"/>
    <b v="0"/>
    <x v="0"/>
    <n v="41"/>
    <n v="217"/>
    <n v="0.01"/>
    <s v="Regular Air"/>
    <n v="-61.21"/>
    <n v="4.9800000000000004"/>
    <n v="4.75"/>
    <s v="Nunavut"/>
    <s v="Nunavut"/>
    <s v="Home Office"/>
    <s v="Office Supplies"/>
    <x v="5"/>
    <n v="0.36"/>
  </r>
  <r>
    <s v="Skye Norling"/>
    <n v="6884"/>
    <x v="44"/>
    <d v="2009-01-20T00:00:00"/>
    <x v="10"/>
    <s v="2009"/>
    <n v="5"/>
    <b v="0"/>
    <x v="0"/>
    <n v="47"/>
    <n v="296.13"/>
    <n v="0.04"/>
    <s v="Regular Air"/>
    <n v="119.09"/>
    <n v="6.35"/>
    <n v="1.02"/>
    <s v="Nunavut"/>
    <s v="Nunavut"/>
    <s v="Home Office"/>
    <s v="Office Supplies"/>
    <x v="5"/>
    <n v="0.39"/>
  </r>
  <r>
    <s v="Andrew Gjertsen"/>
    <n v="6916"/>
    <x v="45"/>
    <d v="2010-06-08T00:00:00"/>
    <x v="3"/>
    <s v="2010"/>
    <n v="4"/>
    <b v="0"/>
    <x v="0"/>
    <n v="40"/>
    <n v="436.17"/>
    <n v="0.08"/>
    <s v="Express Air"/>
    <n v="-141.27000000000001"/>
    <n v="10.9"/>
    <n v="7.46"/>
    <s v="Nunavut"/>
    <s v="Nunavut"/>
    <s v="Consumer"/>
    <s v="Office Supplies"/>
    <x v="0"/>
    <n v="0.59"/>
  </r>
  <r>
    <s v="Ralph Knight"/>
    <n v="6980"/>
    <x v="46"/>
    <d v="2010-02-19T00:00:00"/>
    <x v="5"/>
    <s v="2010"/>
    <n v="1"/>
    <b v="0"/>
    <x v="3"/>
    <n v="18"/>
    <n v="136.29"/>
    <n v="0.05"/>
    <s v="Regular Air"/>
    <n v="-77.28"/>
    <n v="7.3"/>
    <n v="7.72"/>
    <s v="Nunavut"/>
    <s v="Nunavut"/>
    <s v="Consumer"/>
    <s v="Office Supplies"/>
    <x v="2"/>
    <n v="0.38"/>
  </r>
  <r>
    <s v="Dorothy Wardle"/>
    <n v="6982"/>
    <x v="47"/>
    <d v="2011-11-18T00:00:00"/>
    <x v="6"/>
    <s v="2011"/>
    <n v="2"/>
    <b v="0"/>
    <x v="3"/>
    <n v="32"/>
    <n v="1311.25"/>
    <n v="0"/>
    <s v="Express Air"/>
    <n v="407.44"/>
    <n v="39.479999999999997"/>
    <n v="1.99"/>
    <s v="Nunavut"/>
    <s v="Nunavut"/>
    <s v="Corporate"/>
    <s v="Technology"/>
    <x v="7"/>
    <n v="0.54"/>
  </r>
  <r>
    <s v="Dorothy Wardle"/>
    <n v="6982"/>
    <x v="47"/>
    <d v="2011-11-18T00:00:00"/>
    <x v="6"/>
    <s v="2011"/>
    <n v="2"/>
    <b v="0"/>
    <x v="3"/>
    <n v="5"/>
    <n v="544.41"/>
    <n v="0.09"/>
    <s v="Delivery Truck"/>
    <n v="-338.27"/>
    <n v="100.98"/>
    <n v="57.38"/>
    <s v="Nunavut"/>
    <s v="Nunavut"/>
    <s v="Corporate"/>
    <s v="Furniture"/>
    <x v="9"/>
    <n v="0.78"/>
  </r>
  <r>
    <s v="Dorothy Wardle"/>
    <n v="6982"/>
    <x v="47"/>
    <d v="2011-11-18T00:00:00"/>
    <x v="6"/>
    <s v="2011"/>
    <n v="2"/>
    <b v="0"/>
    <x v="3"/>
    <n v="41"/>
    <n v="844.09"/>
    <n v="0.04"/>
    <s v="Regular Air"/>
    <n v="52.56"/>
    <n v="19.98"/>
    <n v="10.49"/>
    <s v="Nunavut"/>
    <s v="Nunavut"/>
    <s v="Corporate"/>
    <s v="Furniture"/>
    <x v="4"/>
    <n v="0.49"/>
  </r>
  <r>
    <s v="Grant Carroll"/>
    <n v="7110"/>
    <x v="48"/>
    <d v="2011-08-11T00:00:00"/>
    <x v="2"/>
    <s v="2011"/>
    <n v="4"/>
    <b v="0"/>
    <x v="0"/>
    <n v="22"/>
    <n v="6396.2"/>
    <n v="0.02"/>
    <s v="Regular Air"/>
    <n v="1902.24"/>
    <n v="276.2"/>
    <n v="24.49"/>
    <s v="Nunavut"/>
    <s v="Nunavut"/>
    <s v="Corporate"/>
    <s v="Furniture"/>
    <x v="14"/>
    <m/>
  </r>
  <r>
    <s v="Barry Weirich"/>
    <n v="7430"/>
    <x v="49"/>
    <d v="2010-06-09T00:00:00"/>
    <x v="3"/>
    <s v="2010"/>
    <n v="1"/>
    <b v="0"/>
    <x v="4"/>
    <n v="50"/>
    <n v="751.77"/>
    <n v="0.05"/>
    <s v="Regular Air"/>
    <n v="353.2"/>
    <n v="15.67"/>
    <n v="1.39"/>
    <s v="Nunavut"/>
    <s v="Nunavut"/>
    <s v="Corporate"/>
    <s v="Office Supplies"/>
    <x v="8"/>
    <n v="0.38"/>
  </r>
  <r>
    <s v="Beth Paige"/>
    <n v="7906"/>
    <x v="50"/>
    <d v="2009-10-17T00:00:00"/>
    <x v="0"/>
    <s v="2009"/>
    <n v="0"/>
    <s v="FREE DELIVERY"/>
    <x v="4"/>
    <n v="37"/>
    <n v="1003.06"/>
    <n v="0.03"/>
    <s v="Regular Air"/>
    <n v="271.77999999999997"/>
    <n v="25.98"/>
    <n v="5.37"/>
    <s v="Nunavut"/>
    <s v="Nunavut"/>
    <s v="Consumer"/>
    <s v="Office Supplies"/>
    <x v="1"/>
    <n v="0.5"/>
  </r>
  <r>
    <s v="Sylvia Foulston"/>
    <n v="8391"/>
    <x v="51"/>
    <d v="2011-08-29T00:00:00"/>
    <x v="2"/>
    <s v="2011"/>
    <n v="1"/>
    <b v="0"/>
    <x v="1"/>
    <n v="4"/>
    <n v="1266.72"/>
    <n v="0.04"/>
    <s v="Delivery Truck"/>
    <n v="-268.36"/>
    <n v="300.98"/>
    <n v="64.73"/>
    <s v="Nunavut"/>
    <s v="Nunavut"/>
    <s v="Corporate"/>
    <s v="Furniture"/>
    <x v="14"/>
    <n v="0.56000000000000005"/>
  </r>
  <r>
    <s v="Nicole Hansen"/>
    <n v="8419"/>
    <x v="52"/>
    <d v="2011-10-01T00:00:00"/>
    <x v="0"/>
    <s v="2011"/>
    <n v="2"/>
    <b v="0"/>
    <x v="5"/>
    <n v="19"/>
    <n v="368.04"/>
    <n v="7.0000000000000007E-2"/>
    <s v="Express Air"/>
    <n v="70.39"/>
    <n v="19.98"/>
    <n v="5.97"/>
    <s v="Nunavut"/>
    <s v="Nunavut"/>
    <s v="Small Business"/>
    <s v="Office Supplies"/>
    <x v="5"/>
    <n v="0.38"/>
  </r>
  <r>
    <s v="Nicole Hansen"/>
    <n v="8419"/>
    <x v="52"/>
    <d v="2011-09-30T00:00:00"/>
    <x v="11"/>
    <s v="2011"/>
    <n v="1"/>
    <b v="0"/>
    <x v="5"/>
    <n v="24"/>
    <n v="152.6"/>
    <n v="0.1"/>
    <s v="Regular Air"/>
    <n v="-86.62"/>
    <n v="6.48"/>
    <n v="7.03"/>
    <s v="Nunavut"/>
    <s v="Nunavut"/>
    <s v="Small Business"/>
    <s v="Office Supplies"/>
    <x v="5"/>
    <n v="0.37"/>
  </r>
  <r>
    <s v="Nicole Hansen"/>
    <n v="8833"/>
    <x v="53"/>
    <d v="2012-05-08T00:00:00"/>
    <x v="7"/>
    <s v="2012"/>
    <n v="4"/>
    <b v="0"/>
    <x v="0"/>
    <n v="40"/>
    <n v="3338.98"/>
    <n v="0"/>
    <s v="Regular Air"/>
    <n v="-846.73"/>
    <n v="80.98"/>
    <n v="35"/>
    <s v="Nunavut"/>
    <s v="Nunavut"/>
    <s v="Small Business"/>
    <s v="Office Supplies"/>
    <x v="0"/>
    <n v="0.81"/>
  </r>
  <r>
    <s v="Beth Paige"/>
    <n v="8995"/>
    <x v="54"/>
    <d v="2011-05-18T00:00:00"/>
    <x v="7"/>
    <s v="2011"/>
    <n v="1"/>
    <b v="0"/>
    <x v="1"/>
    <n v="5"/>
    <n v="24.16"/>
    <n v="0.08"/>
    <s v="Express Air"/>
    <n v="8.0500000000000007"/>
    <n v="1.88"/>
    <n v="1.49"/>
    <s v="Nunavut"/>
    <s v="Nunavut"/>
    <s v="Consumer"/>
    <s v="Office Supplies"/>
    <x v="2"/>
    <n v="0.37"/>
  </r>
  <r>
    <s v="Beth Paige"/>
    <n v="8995"/>
    <x v="54"/>
    <d v="2011-05-18T00:00:00"/>
    <x v="7"/>
    <s v="2011"/>
    <n v="1"/>
    <b v="0"/>
    <x v="1"/>
    <n v="41"/>
    <n v="270.83999999999997"/>
    <n v="0.1"/>
    <s v="Express Air"/>
    <n v="-78.02"/>
    <n v="6.48"/>
    <n v="5.86"/>
    <s v="Northwest Territories"/>
    <s v="Northwest Territories"/>
    <s v="Consumer"/>
    <s v="Office Supplies"/>
    <x v="5"/>
    <n v="0.36"/>
  </r>
  <r>
    <s v="Beth Paige"/>
    <n v="8995"/>
    <x v="54"/>
    <d v="2011-05-18T00:00:00"/>
    <x v="7"/>
    <s v="2011"/>
    <n v="1"/>
    <b v="0"/>
    <x v="1"/>
    <n v="35"/>
    <n v="3389.93"/>
    <n v="0.08"/>
    <s v="Express Air"/>
    <n v="737.94"/>
    <n v="102.3"/>
    <n v="21.26"/>
    <s v="Northwest Territories"/>
    <s v="Northwest Territories"/>
    <s v="Consumer"/>
    <s v="Furniture"/>
    <x v="4"/>
    <n v="0.59"/>
  </r>
  <r>
    <s v="Beth Paige"/>
    <n v="8995"/>
    <x v="54"/>
    <d v="2011-05-18T00:00:00"/>
    <x v="7"/>
    <s v="2011"/>
    <n v="1"/>
    <b v="0"/>
    <x v="1"/>
    <n v="42"/>
    <n v="266.36"/>
    <n v="7.0000000000000007E-2"/>
    <s v="Regular Air"/>
    <n v="-191.28"/>
    <n v="6.48"/>
    <n v="8.19"/>
    <s v="Northwest Territories"/>
    <s v="Northwest Territories"/>
    <s v="Consumer"/>
    <s v="Office Supplies"/>
    <x v="5"/>
    <n v="0.37"/>
  </r>
  <r>
    <s v="Beth Paige"/>
    <n v="8995"/>
    <x v="54"/>
    <d v="2011-05-19T00:00:00"/>
    <x v="7"/>
    <s v="2011"/>
    <n v="2"/>
    <b v="0"/>
    <x v="1"/>
    <n v="46"/>
    <n v="89.41"/>
    <n v="0.01"/>
    <s v="Regular Air"/>
    <n v="-21.49"/>
    <n v="1.89"/>
    <n v="0.76"/>
    <s v="Northwest Territories"/>
    <s v="Northwest Territories"/>
    <s v="Consumer"/>
    <s v="Office Supplies"/>
    <x v="6"/>
    <n v="0.83"/>
  </r>
  <r>
    <s v="Sylvia Foulston"/>
    <n v="9126"/>
    <x v="55"/>
    <d v="2009-11-18T00:00:00"/>
    <x v="6"/>
    <s v="2009"/>
    <n v="1"/>
    <b v="0"/>
    <x v="4"/>
    <n v="47"/>
    <n v="2799.7"/>
    <n v="0.04"/>
    <s v="Regular Air"/>
    <n v="884.08"/>
    <n v="62.05"/>
    <n v="3.99"/>
    <s v="Northwest Territories"/>
    <s v="Northwest Territories"/>
    <s v="Corporate"/>
    <s v="Office Supplies"/>
    <x v="1"/>
    <n v="0.55000000000000004"/>
  </r>
  <r>
    <s v="Bryan Davis"/>
    <n v="9127"/>
    <x v="21"/>
    <d v="2011-10-12T00:00:00"/>
    <x v="0"/>
    <s v="2011"/>
    <n v="2"/>
    <b v="0"/>
    <x v="3"/>
    <n v="7"/>
    <n v="2039.56"/>
    <n v="0.04"/>
    <s v="Express Air"/>
    <n v="-329.49"/>
    <n v="279.48"/>
    <n v="35"/>
    <s v="Northwest Territories"/>
    <s v="Northwest Territories"/>
    <s v="Corporate"/>
    <s v="Office Supplies"/>
    <x v="0"/>
    <n v="0.8"/>
  </r>
  <r>
    <s v="Joy Bell"/>
    <n v="9509"/>
    <x v="56"/>
    <d v="2012-10-08T00:00:00"/>
    <x v="0"/>
    <s v="2012"/>
    <n v="1"/>
    <b v="0"/>
    <x v="3"/>
    <n v="36"/>
    <n v="12175.82"/>
    <n v="0.02"/>
    <s v="Delivery Truck"/>
    <n v="2825.15"/>
    <n v="320.98"/>
    <n v="58.95"/>
    <s v="Northwest Territories"/>
    <s v="Northwest Territories"/>
    <s v="Home Office"/>
    <s v="Furniture"/>
    <x v="14"/>
    <n v="0.56999999999999995"/>
  </r>
  <r>
    <s v="Joy Bell"/>
    <n v="9509"/>
    <x v="56"/>
    <d v="2012-10-08T00:00:00"/>
    <x v="0"/>
    <s v="2012"/>
    <n v="1"/>
    <b v="0"/>
    <x v="3"/>
    <n v="5"/>
    <n v="101.21"/>
    <n v="0.1"/>
    <s v="Express Air"/>
    <n v="2.13"/>
    <n v="18.97"/>
    <n v="5.21"/>
    <s v="Northwest Territories"/>
    <s v="Northwest Territories"/>
    <s v="Home Office"/>
    <s v="Office Supplies"/>
    <x v="5"/>
    <n v="0.37"/>
  </r>
  <r>
    <s v="Joy Bell"/>
    <n v="9509"/>
    <x v="56"/>
    <d v="2012-10-07T00:00:00"/>
    <x v="0"/>
    <s v="2012"/>
    <n v="0"/>
    <s v="FREE DELIVERY"/>
    <x v="3"/>
    <n v="32"/>
    <n v="1585.64"/>
    <n v="0.02"/>
    <s v="Regular Air"/>
    <n v="707.15"/>
    <n v="48.91"/>
    <n v="5.81"/>
    <s v="Northwest Territories"/>
    <s v="Northwest Territories"/>
    <s v="Home Office"/>
    <s v="Office Supplies"/>
    <x v="5"/>
    <n v="0.38"/>
  </r>
  <r>
    <s v="Alan Barnes"/>
    <n v="9763"/>
    <x v="57"/>
    <d v="2011-08-16T00:00:00"/>
    <x v="2"/>
    <s v="2011"/>
    <n v="3"/>
    <b v="0"/>
    <x v="4"/>
    <n v="44"/>
    <n v="176.26"/>
    <n v="7.0000000000000007E-2"/>
    <s v="Regular Air"/>
    <n v="75.13"/>
    <n v="4.13"/>
    <n v="0.5"/>
    <s v="Northwest Territories"/>
    <s v="Northwest Territories"/>
    <s v="Corporate"/>
    <s v="Office Supplies"/>
    <x v="11"/>
    <n v="0.39"/>
  </r>
  <r>
    <s v="Grant Carroll"/>
    <n v="9927"/>
    <x v="58"/>
    <d v="2011-08-17T00:00:00"/>
    <x v="2"/>
    <s v="2011"/>
    <n v="1"/>
    <b v="0"/>
    <x v="1"/>
    <n v="32"/>
    <n v="4655.07"/>
    <n v="0"/>
    <s v="Delivery Truck"/>
    <n v="-270.63"/>
    <n v="140.97999999999999"/>
    <n v="53.48"/>
    <s v="Northwest Territories"/>
    <s v="Northwest Territories"/>
    <s v="Corporate"/>
    <s v="Furniture"/>
    <x v="9"/>
    <n v="0.65"/>
  </r>
  <r>
    <s v="Grant Carroll"/>
    <n v="9927"/>
    <x v="58"/>
    <d v="2011-08-17T00:00:00"/>
    <x v="2"/>
    <s v="2011"/>
    <n v="1"/>
    <b v="0"/>
    <x v="1"/>
    <n v="44"/>
    <n v="10087.6"/>
    <n v="0.01"/>
    <s v="Regular Air"/>
    <n v="3387.35"/>
    <n v="218.08"/>
    <n v="18.059999999999999"/>
    <s v="Northwest Territories"/>
    <s v="Northwest Territories"/>
    <s v="Corporate"/>
    <s v="Furniture"/>
    <x v="14"/>
    <n v="0.56999999999999995"/>
  </r>
  <r>
    <s v="Grant Carroll"/>
    <n v="9927"/>
    <x v="58"/>
    <d v="2011-08-17T00:00:00"/>
    <x v="2"/>
    <s v="2011"/>
    <n v="1"/>
    <b v="0"/>
    <x v="1"/>
    <n v="34"/>
    <n v="1608.08"/>
    <n v="0.09"/>
    <s v="Express Air"/>
    <n v="-82.16"/>
    <n v="50.98"/>
    <n v="6.5"/>
    <s v="Northwest Territories"/>
    <s v="Northwest Territories"/>
    <s v="Corporate"/>
    <s v="Technology"/>
    <x v="7"/>
    <n v="0.73"/>
  </r>
  <r>
    <s v="Delfina Latchford"/>
    <n v="10022"/>
    <x v="59"/>
    <d v="2009-03-04T00:00:00"/>
    <x v="4"/>
    <s v="2009"/>
    <n v="0"/>
    <s v="FREE DELIVERY"/>
    <x v="0"/>
    <n v="1"/>
    <n v="12.18"/>
    <n v="0.06"/>
    <s v="Regular Air"/>
    <n v="-3.88"/>
    <n v="10.14"/>
    <n v="2.27"/>
    <s v="Northwest Territories"/>
    <s v="Northwest Territories"/>
    <s v="Small Business"/>
    <s v="Office Supplies"/>
    <x v="5"/>
    <n v="0.36"/>
  </r>
  <r>
    <s v="Don Jones"/>
    <n v="10437"/>
    <x v="60"/>
    <d v="2009-08-20T00:00:00"/>
    <x v="2"/>
    <s v="2009"/>
    <n v="2"/>
    <b v="0"/>
    <x v="5"/>
    <n v="50"/>
    <n v="820.52"/>
    <n v="0.01"/>
    <s v="Regular Air"/>
    <n v="-191.22"/>
    <n v="15.99"/>
    <n v="13.18"/>
    <s v="Northwest Territories"/>
    <s v="Northwest Territories"/>
    <s v="Corporate"/>
    <s v="Office Supplies"/>
    <x v="2"/>
    <n v="0.37"/>
  </r>
  <r>
    <s v="Doug Bickford"/>
    <n v="10499"/>
    <x v="61"/>
    <d v="2010-11-17T00:00:00"/>
    <x v="6"/>
    <s v="2010"/>
    <n v="1"/>
    <b v="0"/>
    <x v="3"/>
    <n v="29"/>
    <n v="6250.9359999999997"/>
    <n v="0.01"/>
    <s v="Delivery Truck"/>
    <n v="31.21"/>
    <n v="262.11"/>
    <n v="62.74"/>
    <s v="Northwest Territories"/>
    <s v="Northwest Territories"/>
    <s v="Corporate"/>
    <s v="Furniture"/>
    <x v="10"/>
    <n v="0.75"/>
  </r>
  <r>
    <s v="Doug Bickford"/>
    <n v="10535"/>
    <x v="62"/>
    <d v="2011-05-29T00:00:00"/>
    <x v="7"/>
    <s v="2011"/>
    <n v="2"/>
    <b v="0"/>
    <x v="0"/>
    <n v="25"/>
    <n v="854.88"/>
    <n v="0.09"/>
    <s v="Regular Air"/>
    <n v="-44.14"/>
    <n v="33.979999999999997"/>
    <n v="19.989999999999998"/>
    <s v="Northwest Territories"/>
    <s v="Northwest Territories"/>
    <s v="Corporate"/>
    <s v="Furniture"/>
    <x v="4"/>
    <n v="0.55000000000000004"/>
  </r>
  <r>
    <s v="Doug Bickford"/>
    <n v="10535"/>
    <x v="62"/>
    <d v="2011-06-03T00:00:00"/>
    <x v="3"/>
    <s v="2011"/>
    <n v="7"/>
    <b v="0"/>
    <x v="0"/>
    <n v="46"/>
    <n v="80.27"/>
    <n v="0.09"/>
    <s v="Regular Air"/>
    <n v="-0.79"/>
    <n v="1.76"/>
    <n v="0.7"/>
    <s v="Northwest Territories"/>
    <s v="Northwest Territories"/>
    <s v="Corporate"/>
    <s v="Office Supplies"/>
    <x v="12"/>
    <n v="0.56000000000000005"/>
  </r>
  <r>
    <s v="Jamie Kunitz"/>
    <n v="10789"/>
    <x v="63"/>
    <d v="2010-08-24T00:00:00"/>
    <x v="2"/>
    <s v="2010"/>
    <n v="1"/>
    <b v="0"/>
    <x v="3"/>
    <n v="15"/>
    <n v="308.54000000000002"/>
    <n v="0"/>
    <s v="Express Air"/>
    <n v="76.42"/>
    <n v="19.84"/>
    <n v="4.0999999999999996"/>
    <s v="Northwest Territories"/>
    <s v="Northwest Territories"/>
    <s v="Corporate"/>
    <s v="Office Supplies"/>
    <x v="12"/>
    <n v="0.44"/>
  </r>
  <r>
    <s v="Anthony Johnson"/>
    <n v="10791"/>
    <x v="64"/>
    <d v="2011-08-21T00:00:00"/>
    <x v="2"/>
    <s v="2011"/>
    <n v="2"/>
    <b v="0"/>
    <x v="3"/>
    <n v="20"/>
    <n v="400.57"/>
    <n v="0.05"/>
    <s v="Regular Air"/>
    <n v="93.36"/>
    <n v="19.98"/>
    <n v="5.77"/>
    <s v="Northwest Territories"/>
    <s v="Northwest Territories"/>
    <s v="Small Business"/>
    <s v="Office Supplies"/>
    <x v="5"/>
    <n v="0.38"/>
  </r>
  <r>
    <s v="Ralph Knight"/>
    <n v="10945"/>
    <x v="65"/>
    <d v="2012-01-05T00:00:00"/>
    <x v="10"/>
    <s v="2012"/>
    <n v="2"/>
    <b v="0"/>
    <x v="4"/>
    <n v="14"/>
    <n v="1170.0250000000001"/>
    <n v="0.04"/>
    <s v="Regular Air"/>
    <n v="4.22"/>
    <n v="95.99"/>
    <n v="8.99"/>
    <s v="Northwest Territories"/>
    <s v="Northwest Territories"/>
    <s v="Consumer"/>
    <s v="Technology"/>
    <x v="3"/>
    <n v="0.56999999999999995"/>
  </r>
  <r>
    <s v="Allen Rosenblatt"/>
    <n v="11137"/>
    <x v="66"/>
    <d v="2012-11-30T00:00:00"/>
    <x v="6"/>
    <s v="2012"/>
    <n v="1"/>
    <b v="0"/>
    <x v="1"/>
    <n v="48"/>
    <n v="5188.8599999999997"/>
    <n v="0.1"/>
    <s v="Regular Air"/>
    <n v="395.12"/>
    <n v="111.03"/>
    <n v="8.64"/>
    <s v="Northwest Territories"/>
    <s v="Northwest Territories"/>
    <s v="Small Business"/>
    <s v="Office Supplies"/>
    <x v="0"/>
    <n v="0.78"/>
  </r>
  <r>
    <s v="Barry Weirich"/>
    <n v="11202"/>
    <x v="67"/>
    <d v="2012-03-18T00:00:00"/>
    <x v="4"/>
    <s v="2012"/>
    <n v="1"/>
    <b v="0"/>
    <x v="4"/>
    <n v="8"/>
    <n v="339.81"/>
    <n v="0.05"/>
    <s v="Regular Air"/>
    <n v="79.59"/>
    <n v="43.41"/>
    <n v="2.99"/>
    <s v="Northwest Territories"/>
    <s v="Northwest Territories"/>
    <s v="Corporate"/>
    <s v="Office Supplies"/>
    <x v="2"/>
    <n v="0.39"/>
  </r>
  <r>
    <s v="Doug Bickford"/>
    <n v="11456"/>
    <x v="68"/>
    <d v="2010-04-19T00:00:00"/>
    <x v="8"/>
    <s v="2010"/>
    <n v="7"/>
    <b v="0"/>
    <x v="0"/>
    <n v="15"/>
    <n v="1519.9"/>
    <n v="0.09"/>
    <s v="Regular Air"/>
    <n v="399.37"/>
    <n v="105.34"/>
    <n v="24.49"/>
    <s v="Northwest Territories"/>
    <s v="Northwest Territories"/>
    <s v="Corporate"/>
    <s v="Furniture"/>
    <x v="4"/>
    <n v="0.61"/>
  </r>
  <r>
    <s v="Carl Jackson"/>
    <n v="11460"/>
    <x v="69"/>
    <d v="2010-08-26T00:00:00"/>
    <x v="2"/>
    <s v="2010"/>
    <n v="2"/>
    <b v="0"/>
    <x v="1"/>
    <n v="30"/>
    <n v="102.24"/>
    <n v="0.09"/>
    <s v="Regular Air"/>
    <n v="37.79"/>
    <n v="3.69"/>
    <n v="0.5"/>
    <s v="Northwest Territories"/>
    <s v="Northwest Territories"/>
    <s v="Home Office"/>
    <s v="Office Supplies"/>
    <x v="11"/>
    <n v="0.38"/>
  </r>
  <r>
    <s v="Brendan Dodson"/>
    <n v="11495"/>
    <x v="70"/>
    <d v="2011-07-05T00:00:00"/>
    <x v="1"/>
    <s v="2011"/>
    <n v="1"/>
    <b v="0"/>
    <x v="1"/>
    <n v="6"/>
    <n v="965.69"/>
    <n v="0"/>
    <s v="Delivery Truck"/>
    <n v="-144.19999999999999"/>
    <n v="146.34"/>
    <n v="43.75"/>
    <s v="Northwest Territories"/>
    <s v="Northwest Territories"/>
    <s v="Corporate"/>
    <s v="Furniture"/>
    <x v="10"/>
    <n v="0.65"/>
  </r>
  <r>
    <s v="Edward Hooks"/>
    <n v="11911"/>
    <x v="71"/>
    <d v="2010-11-12T00:00:00"/>
    <x v="6"/>
    <s v="2010"/>
    <n v="2"/>
    <b v="0"/>
    <x v="5"/>
    <n v="25"/>
    <n v="397.84"/>
    <n v="0"/>
    <s v="Regular Air"/>
    <n v="-14.75"/>
    <n v="15.22"/>
    <n v="9.73"/>
    <s v="Northwest Territories"/>
    <s v="Northwest Territories"/>
    <s v="Consumer"/>
    <s v="Office Supplies"/>
    <x v="2"/>
    <n v="0.36"/>
  </r>
  <r>
    <s v="Jamie Kunitz"/>
    <n v="11941"/>
    <x v="72"/>
    <d v="2010-06-25T00:00:00"/>
    <x v="3"/>
    <s v="2010"/>
    <n v="1"/>
    <b v="0"/>
    <x v="5"/>
    <n v="4"/>
    <n v="73.069999999999993"/>
    <n v="0.08"/>
    <s v="Regular Air"/>
    <n v="-41.01"/>
    <n v="15.7"/>
    <n v="11.25"/>
    <s v="Northwest Territories"/>
    <s v="Northwest Territories"/>
    <s v="Corporate"/>
    <s v="Office Supplies"/>
    <x v="0"/>
    <n v="0.6"/>
  </r>
  <r>
    <s v="Jamie Kunitz"/>
    <n v="11941"/>
    <x v="72"/>
    <d v="2010-06-25T00:00:00"/>
    <x v="3"/>
    <s v="2010"/>
    <n v="1"/>
    <b v="0"/>
    <x v="5"/>
    <n v="26"/>
    <n v="4679.1000000000004"/>
    <n v="0.05"/>
    <s v="Delivery Truck"/>
    <n v="111.52"/>
    <n v="179.29"/>
    <n v="29.21"/>
    <s v="Northwest Territories"/>
    <s v="Northwest Territories"/>
    <s v="Corporate"/>
    <s v="Furniture"/>
    <x v="10"/>
    <n v="0.74"/>
  </r>
  <r>
    <s v="Michelle Lonsdale"/>
    <n v="12096"/>
    <x v="73"/>
    <d v="2012-09-19T00:00:00"/>
    <x v="11"/>
    <s v="2012"/>
    <n v="0"/>
    <s v="FREE DELIVERY"/>
    <x v="4"/>
    <n v="46"/>
    <n v="8009.5924999999997"/>
    <n v="0.02"/>
    <s v="Regular Air"/>
    <n v="2332.4"/>
    <n v="200.99"/>
    <n v="8.08"/>
    <s v="Northwest Territories"/>
    <s v="Northwest Territories"/>
    <s v="Home Office"/>
    <s v="Technology"/>
    <x v="3"/>
    <n v="0.59"/>
  </r>
  <r>
    <s v="Michelle Lonsdale"/>
    <n v="12096"/>
    <x v="73"/>
    <d v="2012-09-21T00:00:00"/>
    <x v="11"/>
    <s v="2012"/>
    <n v="2"/>
    <b v="0"/>
    <x v="4"/>
    <n v="23"/>
    <n v="4689.66"/>
    <n v="0.01"/>
    <s v="Regular Air"/>
    <n v="2176.19"/>
    <n v="194.3"/>
    <n v="11.54"/>
    <s v="Northwest Territories"/>
    <s v="Northwest Territories"/>
    <s v="Home Office"/>
    <s v="Furniture"/>
    <x v="4"/>
    <n v="0.59"/>
  </r>
  <r>
    <s v="Brendan Dodson"/>
    <n v="12289"/>
    <x v="74"/>
    <d v="2011-12-28T00:00:00"/>
    <x v="9"/>
    <s v="2011"/>
    <n v="4"/>
    <b v="0"/>
    <x v="0"/>
    <n v="25"/>
    <n v="3019.41"/>
    <n v="0.04"/>
    <s v="Regular Air"/>
    <n v="1269.05"/>
    <n v="120.97"/>
    <n v="7.11"/>
    <s v="Northwest Territories"/>
    <s v="Northwest Territories"/>
    <s v="Corporate"/>
    <s v="Technology"/>
    <x v="16"/>
    <n v="0.36"/>
  </r>
  <r>
    <s v="Hunter Glantz"/>
    <n v="12352"/>
    <x v="75"/>
    <d v="2012-03-24T00:00:00"/>
    <x v="4"/>
    <s v="2012"/>
    <n v="1"/>
    <b v="0"/>
    <x v="4"/>
    <n v="5"/>
    <n v="36.86"/>
    <n v="7.0000000000000007E-2"/>
    <s v="Regular Air"/>
    <n v="-32.82"/>
    <n v="5.81"/>
    <n v="8.49"/>
    <s v="Northwest Territories"/>
    <s v="Northwest Territories"/>
    <s v="Corporate"/>
    <s v="Office Supplies"/>
    <x v="2"/>
    <n v="0.39"/>
  </r>
  <r>
    <s v="Sylvia Foulston"/>
    <n v="12419"/>
    <x v="76"/>
    <d v="2011-10-17T00:00:00"/>
    <x v="0"/>
    <s v="2011"/>
    <n v="2"/>
    <b v="0"/>
    <x v="5"/>
    <n v="12"/>
    <n v="22079.47"/>
    <n v="0.06"/>
    <s v="Regular Air"/>
    <n v="5322.14"/>
    <n v="1938.02"/>
    <n v="13.99"/>
    <s v="Northwest Territories"/>
    <s v="Northwest Territories"/>
    <s v="Corporate"/>
    <s v="Technology"/>
    <x v="16"/>
    <n v="0.38"/>
  </r>
  <r>
    <s v="Eugene Barchas"/>
    <n v="12485"/>
    <x v="77"/>
    <d v="2010-08-08T00:00:00"/>
    <x v="2"/>
    <s v="2010"/>
    <n v="1"/>
    <b v="0"/>
    <x v="5"/>
    <n v="24"/>
    <n v="5407.31"/>
    <n v="0.04"/>
    <s v="Delivery Truck"/>
    <n v="1068.48"/>
    <n v="226.67"/>
    <n v="28.16"/>
    <s v="Northwest Territories"/>
    <s v="Northwest Territories"/>
    <s v="Home Office"/>
    <s v="Furniture"/>
    <x v="14"/>
    <n v="0.59"/>
  </r>
  <r>
    <s v="Jim Radford"/>
    <n v="12544"/>
    <x v="78"/>
    <d v="2009-03-10T00:00:00"/>
    <x v="4"/>
    <s v="2009"/>
    <n v="7"/>
    <b v="0"/>
    <x v="0"/>
    <n v="34"/>
    <n v="74.3"/>
    <n v="0.08"/>
    <s v="Regular Air"/>
    <n v="-129.01"/>
    <n v="2.08"/>
    <n v="5.33"/>
    <s v="Northwest Territories"/>
    <s v="Northwest Territories"/>
    <s v="Corporate"/>
    <s v="Furniture"/>
    <x v="4"/>
    <n v="0.43"/>
  </r>
  <r>
    <s v="Carlos Soltero"/>
    <n v="12704"/>
    <x v="79"/>
    <d v="2010-02-09T00:00:00"/>
    <x v="5"/>
    <s v="2010"/>
    <n v="0"/>
    <s v="FREE DELIVERY"/>
    <x v="0"/>
    <n v="44"/>
    <n v="21506.77"/>
    <n v="0.06"/>
    <s v="Regular Air"/>
    <n v="1260.51"/>
    <n v="499.99"/>
    <n v="24.49"/>
    <s v="Northwest Territories"/>
    <s v="Northwest Territories"/>
    <s v="Small Business"/>
    <s v="Technology"/>
    <x v="13"/>
    <n v="0.36"/>
  </r>
  <r>
    <s v="Carlos Soltero"/>
    <n v="12704"/>
    <x v="79"/>
    <d v="2010-02-11T00:00:00"/>
    <x v="5"/>
    <s v="2010"/>
    <n v="2"/>
    <b v="0"/>
    <x v="0"/>
    <n v="28"/>
    <n v="669.02"/>
    <n v="0.02"/>
    <s v="Delivery Truck"/>
    <n v="-1274.02"/>
    <n v="20.98"/>
    <n v="53.03"/>
    <s v="Northwest Territories"/>
    <s v="Northwest Territories"/>
    <s v="Small Business"/>
    <s v="Office Supplies"/>
    <x v="0"/>
    <n v="0.78"/>
  </r>
  <r>
    <s v="Carlos Soltero"/>
    <n v="12771"/>
    <x v="80"/>
    <d v="2009-01-17T00:00:00"/>
    <x v="10"/>
    <s v="2009"/>
    <n v="0"/>
    <s v="FREE DELIVERY"/>
    <x v="5"/>
    <n v="40"/>
    <n v="1143.49"/>
    <n v="0.08"/>
    <s v="Regular Air"/>
    <n v="-193.44"/>
    <n v="30.53"/>
    <n v="19.989999999999998"/>
    <s v="Northwest Territories"/>
    <s v="Northwest Territories"/>
    <s v="Small Business"/>
    <s v="Office Supplies"/>
    <x v="11"/>
    <n v="0.39"/>
  </r>
  <r>
    <s v="Carlos Soltero"/>
    <n v="12771"/>
    <x v="80"/>
    <d v="2009-01-19T00:00:00"/>
    <x v="10"/>
    <s v="2009"/>
    <n v="2"/>
    <b v="0"/>
    <x v="5"/>
    <n v="46"/>
    <n v="78.08"/>
    <n v="0.01"/>
    <s v="Regular Air"/>
    <n v="-43.1"/>
    <n v="1.68"/>
    <n v="1.57"/>
    <s v="Northwest Territories"/>
    <s v="Northwest Territories"/>
    <s v="Small Business"/>
    <s v="Office Supplies"/>
    <x v="12"/>
    <n v="0.59"/>
  </r>
  <r>
    <s v="Jim Radford"/>
    <n v="12929"/>
    <x v="81"/>
    <d v="2010-08-31T00:00:00"/>
    <x v="2"/>
    <s v="2010"/>
    <n v="1"/>
    <b v="0"/>
    <x v="5"/>
    <n v="19"/>
    <n v="5297.47"/>
    <n v="0.02"/>
    <s v="Delivery Truck"/>
    <n v="-158.93"/>
    <n v="270.98"/>
    <n v="50"/>
    <s v="Northwest Territories"/>
    <s v="Northwest Territories"/>
    <s v="Corporate"/>
    <s v="Furniture"/>
    <x v="14"/>
    <n v="0.77"/>
  </r>
  <r>
    <s v="Jim Radford"/>
    <n v="12929"/>
    <x v="81"/>
    <d v="2010-08-31T00:00:00"/>
    <x v="2"/>
    <s v="2010"/>
    <n v="1"/>
    <b v="0"/>
    <x v="5"/>
    <n v="20"/>
    <n v="95.3"/>
    <n v="0"/>
    <s v="Regular Air"/>
    <n v="29.68"/>
    <n v="4.4800000000000004"/>
    <n v="1.22"/>
    <s v="Northwest Territories"/>
    <s v="Northwest Territories"/>
    <s v="Corporate"/>
    <s v="Office Supplies"/>
    <x v="5"/>
    <n v="0.36"/>
  </r>
  <r>
    <s v="Grant Carroll"/>
    <n v="13280"/>
    <x v="82"/>
    <d v="2009-09-12T00:00:00"/>
    <x v="11"/>
    <s v="2009"/>
    <n v="1"/>
    <b v="0"/>
    <x v="1"/>
    <n v="40"/>
    <n v="460.68"/>
    <n v="0.01"/>
    <s v="Regular Air"/>
    <n v="-116.76"/>
    <n v="10.9"/>
    <n v="7.46"/>
    <s v="Northwest Territories"/>
    <s v="Northwest Territories"/>
    <s v="Small Business"/>
    <s v="Office Supplies"/>
    <x v="0"/>
    <n v="0.59"/>
  </r>
  <r>
    <s v="Grant Carroll"/>
    <n v="13280"/>
    <x v="82"/>
    <d v="2009-09-12T00:00:00"/>
    <x v="11"/>
    <s v="2009"/>
    <n v="1"/>
    <b v="0"/>
    <x v="1"/>
    <n v="49"/>
    <n v="318.75850000000003"/>
    <n v="0.1"/>
    <s v="Regular Air"/>
    <n v="-160.94999999999999"/>
    <n v="7.99"/>
    <n v="5.03"/>
    <s v="Northwest Territories"/>
    <s v="Northwest Territories"/>
    <s v="Small Business"/>
    <s v="Technology"/>
    <x v="3"/>
    <n v="0.6"/>
  </r>
  <r>
    <s v="Skye Norling"/>
    <n v="13313"/>
    <x v="83"/>
    <d v="2009-07-17T00:00:00"/>
    <x v="1"/>
    <s v="2009"/>
    <n v="1"/>
    <b v="0"/>
    <x v="3"/>
    <n v="47"/>
    <n v="1020.61"/>
    <n v="0.04"/>
    <s v="Regular Air"/>
    <n v="-209.61"/>
    <n v="21.66"/>
    <n v="13.99"/>
    <s v="Northwest Territories"/>
    <s v="Northwest Territories"/>
    <s v="Home Office"/>
    <s v="Office Supplies"/>
    <x v="1"/>
    <n v="0.52"/>
  </r>
  <r>
    <s v="Doug Bickford"/>
    <n v="13346"/>
    <x v="84"/>
    <d v="2012-11-20T00:00:00"/>
    <x v="6"/>
    <s v="2012"/>
    <n v="5"/>
    <b v="0"/>
    <x v="0"/>
    <n v="44"/>
    <n v="268.33999999999997"/>
    <n v="0.09"/>
    <s v="Regular Air"/>
    <n v="-240.83"/>
    <n v="6.48"/>
    <n v="8.8800000000000008"/>
    <s v="Northwest Territories"/>
    <s v="Northwest Territories"/>
    <s v="Corporate"/>
    <s v="Office Supplies"/>
    <x v="5"/>
    <n v="0.37"/>
  </r>
  <r>
    <s v="Grant Carroll"/>
    <n v="13702"/>
    <x v="85"/>
    <d v="2011-09-14T00:00:00"/>
    <x v="11"/>
    <s v="2011"/>
    <n v="4"/>
    <b v="0"/>
    <x v="0"/>
    <n v="6"/>
    <n v="209"/>
    <n v="0.08"/>
    <s v="Regular Air"/>
    <n v="12.32"/>
    <n v="35.44"/>
    <n v="7.5"/>
    <s v="Northwest Territories"/>
    <s v="Northwest Territories"/>
    <s v="Small Business"/>
    <s v="Office Supplies"/>
    <x v="5"/>
    <n v="0.38"/>
  </r>
  <r>
    <s v="Muhammed MacIntyre"/>
    <n v="13795"/>
    <x v="86"/>
    <d v="2011-04-13T00:00:00"/>
    <x v="8"/>
    <s v="2011"/>
    <n v="3"/>
    <b v="0"/>
    <x v="3"/>
    <n v="30"/>
    <n v="501.32"/>
    <n v="0.04"/>
    <s v="Regular Air"/>
    <n v="-119.08"/>
    <n v="15.99"/>
    <n v="13.18"/>
    <s v="Northwest Territories"/>
    <s v="Northwest Territories"/>
    <s v="Small Business"/>
    <s v="Office Supplies"/>
    <x v="2"/>
    <n v="0.37"/>
  </r>
  <r>
    <s v="Muhammed MacIntyre"/>
    <n v="13795"/>
    <x v="86"/>
    <d v="2011-04-13T00:00:00"/>
    <x v="8"/>
    <s v="2011"/>
    <n v="3"/>
    <b v="0"/>
    <x v="3"/>
    <n v="23"/>
    <n v="275.16000000000003"/>
    <n v="0.05"/>
    <s v="Express Air"/>
    <n v="43.35"/>
    <n v="11.34"/>
    <n v="5.01"/>
    <s v="Northwest Territories"/>
    <s v="Northwest Territories"/>
    <s v="Small Business"/>
    <s v="Office Supplies"/>
    <x v="5"/>
    <n v="0.36"/>
  </r>
  <r>
    <s v="Muhammed MacIntyre"/>
    <n v="13795"/>
    <x v="86"/>
    <d v="2011-04-11T00:00:00"/>
    <x v="8"/>
    <s v="2011"/>
    <n v="1"/>
    <b v="0"/>
    <x v="3"/>
    <n v="37"/>
    <n v="1302.99"/>
    <n v="0.02"/>
    <s v="Regular Air"/>
    <n v="545.49"/>
    <n v="35.44"/>
    <n v="5.09"/>
    <s v="Northwest Territories"/>
    <s v="Northwest Territories"/>
    <s v="Small Business"/>
    <s v="Office Supplies"/>
    <x v="5"/>
    <n v="0.38"/>
  </r>
  <r>
    <s v="Doug Bickford"/>
    <n v="14116"/>
    <x v="87"/>
    <d v="2011-10-11T00:00:00"/>
    <x v="0"/>
    <s v="2011"/>
    <n v="2"/>
    <b v="0"/>
    <x v="1"/>
    <n v="1"/>
    <n v="40.1"/>
    <n v="0.09"/>
    <s v="Regular Air"/>
    <n v="-16.07"/>
    <n v="30.98"/>
    <n v="11.63"/>
    <s v="Northwest Territories"/>
    <s v="Northwest Territories"/>
    <s v="Small Business"/>
    <s v="Office Supplies"/>
    <x v="2"/>
    <n v="0.37"/>
  </r>
  <r>
    <s v="Doug Bickford"/>
    <n v="14116"/>
    <x v="87"/>
    <d v="2011-10-10T00:00:00"/>
    <x v="0"/>
    <s v="2011"/>
    <n v="1"/>
    <b v="0"/>
    <x v="1"/>
    <n v="42"/>
    <n v="1414.05"/>
    <n v="0.09"/>
    <s v="Regular Air"/>
    <n v="161.47999999999999"/>
    <n v="34.54"/>
    <n v="14.72"/>
    <s v="Northwest Territories"/>
    <s v="Northwest Territories"/>
    <s v="Small Business"/>
    <s v="Office Supplies"/>
    <x v="2"/>
    <n v="0.37"/>
  </r>
  <r>
    <s v="Beth Thompson"/>
    <n v="14372"/>
    <x v="88"/>
    <d v="2012-10-25T00:00:00"/>
    <x v="0"/>
    <s v="2012"/>
    <n v="2"/>
    <b v="0"/>
    <x v="5"/>
    <n v="34"/>
    <n v="5350.61"/>
    <n v="0.09"/>
    <s v="Delivery Truck"/>
    <n v="-1059.2"/>
    <n v="170.98"/>
    <n v="60.49"/>
    <s v="Northwest Territories"/>
    <s v="Northwest Territories"/>
    <s v="Corporate"/>
    <s v="Furniture"/>
    <x v="9"/>
    <n v="0.69"/>
  </r>
  <r>
    <s v="Ralph Knight"/>
    <n v="14726"/>
    <x v="34"/>
    <d v="2012-01-08T00:00:00"/>
    <x v="10"/>
    <s v="2012"/>
    <n v="0"/>
    <s v="FREE DELIVERY"/>
    <x v="0"/>
    <n v="15"/>
    <n v="310.87"/>
    <n v="7.0000000000000007E-2"/>
    <s v="Regular Air"/>
    <n v="-21.48"/>
    <n v="20.95"/>
    <n v="4"/>
    <s v="Northwest Territories"/>
    <s v="Northwest Territories"/>
    <s v="Consumer"/>
    <s v="Technology"/>
    <x v="7"/>
    <n v="0.6"/>
  </r>
  <r>
    <s v="Carl Jackson"/>
    <n v="14819"/>
    <x v="89"/>
    <d v="2010-01-27T00:00:00"/>
    <x v="10"/>
    <s v="2010"/>
    <n v="2"/>
    <b v="0"/>
    <x v="3"/>
    <n v="48"/>
    <n v="9062.73"/>
    <n v="0.09"/>
    <s v="Regular Air"/>
    <n v="3122.78"/>
    <n v="207.48"/>
    <n v="0.99"/>
    <s v="Northwest Territories"/>
    <s v="Northwest Territories"/>
    <s v="Home Office"/>
    <s v="Office Supplies"/>
    <x v="1"/>
    <n v="0.55000000000000004"/>
  </r>
  <r>
    <s v="Carl Jackson"/>
    <n v="14819"/>
    <x v="89"/>
    <d v="2010-01-26T00:00:00"/>
    <x v="10"/>
    <s v="2010"/>
    <n v="1"/>
    <b v="0"/>
    <x v="3"/>
    <n v="27"/>
    <n v="1584.1"/>
    <n v="7.0000000000000007E-2"/>
    <s v="Delivery Truck"/>
    <n v="-478.22"/>
    <n v="58.14"/>
    <n v="36.61"/>
    <s v="Northwest Territories"/>
    <s v="Northwest Territories"/>
    <s v="Home Office"/>
    <s v="Furniture"/>
    <x v="9"/>
    <n v="0.61"/>
  </r>
  <r>
    <s v="Dorothy Badders"/>
    <n v="15106"/>
    <x v="90"/>
    <d v="2011-01-29T00:00:00"/>
    <x v="10"/>
    <s v="2011"/>
    <n v="2"/>
    <b v="0"/>
    <x v="3"/>
    <n v="42"/>
    <n v="283.58"/>
    <n v="0.03"/>
    <s v="Regular Air"/>
    <n v="-14.23"/>
    <n v="6.64"/>
    <n v="4.95"/>
    <s v="Northwest Territories"/>
    <s v="Northwest Territories"/>
    <s v="Home Office"/>
    <s v="Furniture"/>
    <x v="4"/>
    <n v="0.37"/>
  </r>
  <r>
    <s v="Dorothy Badders"/>
    <n v="15106"/>
    <x v="90"/>
    <d v="2011-01-27T00:00:00"/>
    <x v="10"/>
    <s v="2011"/>
    <n v="0"/>
    <s v="FREE DELIVERY"/>
    <x v="3"/>
    <n v="39"/>
    <n v="5403.37"/>
    <n v="0.06"/>
    <s v="Delivery Truck"/>
    <n v="948.79"/>
    <n v="145.44999999999999"/>
    <n v="17.850000000000001"/>
    <s v="Northwest Territories"/>
    <s v="Northwest Territories"/>
    <s v="Home Office"/>
    <s v="Technology"/>
    <x v="16"/>
    <n v="0.56000000000000005"/>
  </r>
  <r>
    <s v="Dorothy Badders"/>
    <n v="15106"/>
    <x v="90"/>
    <d v="2011-01-29T00:00:00"/>
    <x v="10"/>
    <s v="2011"/>
    <n v="2"/>
    <b v="0"/>
    <x v="3"/>
    <n v="35"/>
    <n v="82.15"/>
    <n v="0.03"/>
    <s v="Regular Air"/>
    <n v="-6.33"/>
    <n v="2.21"/>
    <n v="1.1200000000000001"/>
    <s v="Northwest Territories"/>
    <s v="Northwest Territories"/>
    <s v="Home Office"/>
    <s v="Office Supplies"/>
    <x v="12"/>
    <n v="0.57999999999999996"/>
  </r>
  <r>
    <s v="Delfina Latchford"/>
    <n v="15108"/>
    <x v="91"/>
    <d v="2009-08-29T00:00:00"/>
    <x v="2"/>
    <s v="2009"/>
    <n v="2"/>
    <b v="0"/>
    <x v="1"/>
    <n v="50"/>
    <n v="2066.16"/>
    <n v="0.02"/>
    <s v="Regular Air"/>
    <n v="372.36"/>
    <n v="40.99"/>
    <n v="17.48"/>
    <s v="Northwest Territories"/>
    <s v="Northwest Territories"/>
    <s v="Small Business"/>
    <s v="Office Supplies"/>
    <x v="5"/>
    <n v="0.36"/>
  </r>
  <r>
    <s v="Julia West"/>
    <n v="15205"/>
    <x v="92"/>
    <d v="2011-03-19T00:00:00"/>
    <x v="4"/>
    <s v="2011"/>
    <n v="2"/>
    <b v="0"/>
    <x v="5"/>
    <n v="18"/>
    <n v="4605.3599999999997"/>
    <n v="0.02"/>
    <s v="Delivery Truck"/>
    <n v="678.26"/>
    <n v="243.98"/>
    <n v="43.32"/>
    <s v="Northwest Territories"/>
    <s v="Northwest Territories"/>
    <s v="Corporate"/>
    <s v="Furniture"/>
    <x v="14"/>
    <n v="0.55000000000000004"/>
  </r>
  <r>
    <s v="Julia West"/>
    <n v="15205"/>
    <x v="92"/>
    <d v="2011-03-18T00:00:00"/>
    <x v="4"/>
    <s v="2011"/>
    <n v="1"/>
    <b v="0"/>
    <x v="5"/>
    <n v="42"/>
    <n v="1753.51"/>
    <n v="0.02"/>
    <s v="Regular Air"/>
    <n v="155.72"/>
    <n v="39.979999999999997"/>
    <n v="9.1999999999999993"/>
    <s v="Northwest Territories"/>
    <s v="Northwest Territories"/>
    <s v="Corporate"/>
    <s v="Furniture"/>
    <x v="4"/>
    <n v="0.65"/>
  </r>
  <r>
    <s v="Brad Eason"/>
    <n v="15591"/>
    <x v="93"/>
    <d v="2012-06-08T00:00:00"/>
    <x v="3"/>
    <s v="2012"/>
    <n v="2"/>
    <b v="0"/>
    <x v="5"/>
    <n v="31"/>
    <n v="426.34"/>
    <n v="0"/>
    <s v="Regular Air"/>
    <n v="73.53"/>
    <n v="12.58"/>
    <n v="5.16"/>
    <s v="Northwest Territories"/>
    <s v="Northwest Territories"/>
    <s v="Small Business"/>
    <s v="Furniture"/>
    <x v="4"/>
    <n v="0.43"/>
  </r>
  <r>
    <s v="Thomas Seio"/>
    <n v="15907"/>
    <x v="94"/>
    <d v="2011-04-13T00:00:00"/>
    <x v="8"/>
    <s v="2011"/>
    <n v="2"/>
    <b v="0"/>
    <x v="1"/>
    <n v="36"/>
    <n v="1837.44"/>
    <n v="0.01"/>
    <s v="Delivery Truck"/>
    <n v="-1414.41"/>
    <n v="48.58"/>
    <n v="54.11"/>
    <s v="Northwest Territories"/>
    <s v="Northwest Territories"/>
    <s v="Home Office"/>
    <s v="Furniture"/>
    <x v="9"/>
    <n v="0.69"/>
  </r>
  <r>
    <s v="Thomas Seio"/>
    <n v="15907"/>
    <x v="94"/>
    <d v="2011-04-14T00:00:00"/>
    <x v="8"/>
    <s v="2011"/>
    <n v="3"/>
    <b v="0"/>
    <x v="1"/>
    <n v="36"/>
    <n v="3722.29"/>
    <n v="0.04"/>
    <s v="Express Air"/>
    <n v="950.68"/>
    <n v="105.98"/>
    <n v="13.99"/>
    <s v="Northwest Territories"/>
    <s v="Northwest Territories"/>
    <s v="Home Office"/>
    <s v="Furniture"/>
    <x v="4"/>
    <n v="0.65"/>
  </r>
  <r>
    <s v="Thomas Seio"/>
    <n v="15907"/>
    <x v="94"/>
    <d v="2011-04-12T00:00:00"/>
    <x v="8"/>
    <s v="2011"/>
    <n v="1"/>
    <b v="0"/>
    <x v="1"/>
    <n v="4"/>
    <n v="28.05"/>
    <n v="0.09"/>
    <s v="Regular Air"/>
    <n v="-5.41"/>
    <n v="7.04"/>
    <n v="2.17"/>
    <s v="Northwest Territories"/>
    <s v="Northwest Territories"/>
    <s v="Home Office"/>
    <s v="Office Supplies"/>
    <x v="5"/>
    <n v="0.38"/>
  </r>
  <r>
    <s v="Monica Federle"/>
    <n v="15937"/>
    <x v="95"/>
    <d v="2012-11-10T00:00:00"/>
    <x v="6"/>
    <s v="2012"/>
    <n v="4"/>
    <b v="0"/>
    <x v="0"/>
    <n v="32"/>
    <n v="311.44"/>
    <n v="0.04"/>
    <s v="Regular Air"/>
    <n v="74.069999999999993"/>
    <n v="9.7799999999999994"/>
    <n v="1.99"/>
    <s v="Northwest Territories"/>
    <s v="Northwest Territories"/>
    <s v="Corporate"/>
    <s v="Technology"/>
    <x v="7"/>
    <n v="0.43"/>
  </r>
  <r>
    <s v="Monica Federle"/>
    <n v="15937"/>
    <x v="95"/>
    <d v="2012-11-15T00:00:00"/>
    <x v="6"/>
    <s v="2012"/>
    <n v="9"/>
    <b v="0"/>
    <x v="0"/>
    <n v="17"/>
    <n v="215.65"/>
    <n v="0.01"/>
    <s v="Express Air"/>
    <n v="77.38"/>
    <n v="12.22"/>
    <n v="2.85"/>
    <s v="Northwest Territories"/>
    <s v="Northwest Territories"/>
    <s v="Corporate"/>
    <s v="Furniture"/>
    <x v="4"/>
    <n v="0.55000000000000004"/>
  </r>
  <r>
    <s v="Michelle Lonsdale"/>
    <n v="16039"/>
    <x v="96"/>
    <d v="2012-05-17T00:00:00"/>
    <x v="7"/>
    <s v="2012"/>
    <n v="1"/>
    <b v="0"/>
    <x v="1"/>
    <n v="3"/>
    <n v="121.12"/>
    <n v="0.1"/>
    <s v="Regular Air"/>
    <n v="-118.82"/>
    <n v="43.98"/>
    <n v="1.99"/>
    <s v="Northwest Territories"/>
    <s v="Northwest Territories"/>
    <s v="Home Office"/>
    <s v="Technology"/>
    <x v="7"/>
    <n v="0.44"/>
  </r>
  <r>
    <s v="Frank Price"/>
    <n v="16193"/>
    <x v="97"/>
    <d v="2012-04-11T00:00:00"/>
    <x v="8"/>
    <s v="2012"/>
    <n v="2"/>
    <b v="0"/>
    <x v="3"/>
    <n v="8"/>
    <n v="300.2"/>
    <n v="0"/>
    <s v="Regular Air"/>
    <n v="6.41"/>
    <n v="34.76"/>
    <n v="8.2200000000000006"/>
    <s v="Northwest Territories"/>
    <s v="Northwest Territories"/>
    <s v="Corporate"/>
    <s v="Office Supplies"/>
    <x v="0"/>
    <n v="0.56999999999999995"/>
  </r>
  <r>
    <s v="Frank Price"/>
    <n v="16193"/>
    <x v="97"/>
    <d v="2012-04-11T00:00:00"/>
    <x v="8"/>
    <s v="2012"/>
    <n v="2"/>
    <b v="0"/>
    <x v="3"/>
    <n v="29"/>
    <n v="1364.8025"/>
    <n v="7.0000000000000007E-2"/>
    <s v="Regular Air"/>
    <n v="-183.68"/>
    <n v="55.99"/>
    <n v="5"/>
    <s v="Northwest Territories"/>
    <s v="Northwest Territories"/>
    <s v="Corporate"/>
    <s v="Technology"/>
    <x v="3"/>
    <n v="0.83"/>
  </r>
  <r>
    <s v="Bryan Davis"/>
    <n v="16423"/>
    <x v="98"/>
    <d v="2012-08-07T00:00:00"/>
    <x v="2"/>
    <s v="2012"/>
    <n v="2"/>
    <b v="0"/>
    <x v="4"/>
    <n v="19"/>
    <n v="128.21"/>
    <n v="0.05"/>
    <s v="Regular Air"/>
    <n v="-55.13"/>
    <n v="6.48"/>
    <n v="6.57"/>
    <s v="Northwest Territories"/>
    <s v="Northwest Territories"/>
    <s v="Corporate"/>
    <s v="Office Supplies"/>
    <x v="5"/>
    <n v="0.37"/>
  </r>
  <r>
    <s v="Don Jones"/>
    <n v="16451"/>
    <x v="99"/>
    <d v="2009-07-23T00:00:00"/>
    <x v="1"/>
    <s v="2009"/>
    <n v="1"/>
    <b v="0"/>
    <x v="3"/>
    <n v="9"/>
    <n v="252.79"/>
    <n v="0.09"/>
    <s v="Regular Air"/>
    <n v="58.23"/>
    <n v="30.56"/>
    <n v="2.99"/>
    <s v="Northwest Territories"/>
    <s v="Northwest Territories"/>
    <s v="Corporate"/>
    <s v="Office Supplies"/>
    <x v="2"/>
    <n v="0.35"/>
  </r>
  <r>
    <s v="Carlos Soltero"/>
    <n v="16545"/>
    <x v="100"/>
    <d v="2010-05-11T00:00:00"/>
    <x v="7"/>
    <s v="2010"/>
    <n v="2"/>
    <b v="0"/>
    <x v="3"/>
    <n v="10"/>
    <n v="50.97"/>
    <n v="0.09"/>
    <s v="Regular Air"/>
    <n v="4.45"/>
    <n v="5.16"/>
    <n v="0.73"/>
    <s v="Northwest Territories"/>
    <s v="Northwest Territories"/>
    <s v="Small Business"/>
    <s v="Office Supplies"/>
    <x v="12"/>
    <n v="0.56000000000000005"/>
  </r>
  <r>
    <s v="Carlos Soltero"/>
    <n v="16545"/>
    <x v="100"/>
    <d v="2010-05-11T00:00:00"/>
    <x v="7"/>
    <s v="2010"/>
    <n v="2"/>
    <b v="0"/>
    <x v="3"/>
    <n v="1"/>
    <n v="4.99"/>
    <n v="0.04"/>
    <s v="Regular Air"/>
    <n v="-3.06"/>
    <n v="3.68"/>
    <n v="1.32"/>
    <s v="Northwest Territories"/>
    <s v="Northwest Territories"/>
    <s v="Small Business"/>
    <s v="Office Supplies"/>
    <x v="15"/>
    <n v="0.83"/>
  </r>
  <r>
    <s v="Nicole Hansen"/>
    <n v="16547"/>
    <x v="101"/>
    <d v="2009-02-20T00:00:00"/>
    <x v="5"/>
    <s v="2009"/>
    <n v="2"/>
    <b v="0"/>
    <x v="3"/>
    <n v="30"/>
    <n v="10554.63"/>
    <n v="0.09"/>
    <s v="Delivery Truck"/>
    <n v="1240.25"/>
    <n v="355.98"/>
    <n v="58.92"/>
    <s v="Northwest Territories"/>
    <s v="Northwest Territories"/>
    <s v="Corporate"/>
    <s v="Furniture"/>
    <x v="14"/>
    <n v="0.64"/>
  </r>
  <r>
    <s v="Nicole Hansen"/>
    <n v="16547"/>
    <x v="101"/>
    <d v="2009-02-18T00:00:00"/>
    <x v="5"/>
    <s v="2009"/>
    <n v="0"/>
    <s v="FREE DELIVERY"/>
    <x v="3"/>
    <n v="8"/>
    <n v="1749.64"/>
    <n v="0.04"/>
    <s v="Delivery Truck"/>
    <n v="-533.23"/>
    <n v="218.75"/>
    <n v="69.64"/>
    <s v="Northwest Territories"/>
    <s v="Northwest Territories"/>
    <s v="Corporate"/>
    <s v="Furniture"/>
    <x v="10"/>
    <n v="0.77"/>
  </r>
  <r>
    <s v="Beth Thompson"/>
    <n v="16706"/>
    <x v="102"/>
    <d v="2012-06-28T00:00:00"/>
    <x v="3"/>
    <s v="2012"/>
    <n v="1"/>
    <b v="0"/>
    <x v="1"/>
    <n v="47"/>
    <n v="1943.72"/>
    <n v="0.03"/>
    <s v="Regular Air"/>
    <n v="-1003.58"/>
    <n v="41.47"/>
    <n v="34.200000000000003"/>
    <s v="Northwest Territories"/>
    <s v="Northwest Territories"/>
    <s v="Corporate"/>
    <s v="Furniture"/>
    <x v="4"/>
    <n v="0.73"/>
  </r>
  <r>
    <s v="Beth Thompson"/>
    <n v="16706"/>
    <x v="102"/>
    <d v="2012-06-28T00:00:00"/>
    <x v="3"/>
    <s v="2012"/>
    <n v="1"/>
    <b v="0"/>
    <x v="1"/>
    <n v="6"/>
    <n v="18.37"/>
    <n v="0.01"/>
    <s v="Regular Air"/>
    <n v="-4.0599999999999996"/>
    <n v="2.78"/>
    <n v="1.2"/>
    <s v="Northwest Territories"/>
    <s v="Northwest Territories"/>
    <s v="Corporate"/>
    <s v="Office Supplies"/>
    <x v="12"/>
    <n v="0.57999999999999996"/>
  </r>
  <r>
    <s v="Beth Thompson"/>
    <n v="16706"/>
    <x v="102"/>
    <d v="2012-06-29T00:00:00"/>
    <x v="3"/>
    <s v="2012"/>
    <n v="2"/>
    <b v="0"/>
    <x v="1"/>
    <n v="49"/>
    <n v="6175.777"/>
    <n v="7.0000000000000007E-2"/>
    <s v="Express Air"/>
    <n v="1881.58"/>
    <n v="155.99"/>
    <n v="3.9"/>
    <s v="Northwest Territories"/>
    <s v="Northwest Territories"/>
    <s v="Corporate"/>
    <s v="Technology"/>
    <x v="3"/>
    <n v="0.55000000000000004"/>
  </r>
  <r>
    <s v="Nicole Hansen"/>
    <n v="16741"/>
    <x v="103"/>
    <d v="2010-10-01T00:00:00"/>
    <x v="0"/>
    <s v="2010"/>
    <n v="1"/>
    <b v="0"/>
    <x v="4"/>
    <n v="6"/>
    <n v="157.97"/>
    <n v="0.01"/>
    <s v="Regular Air"/>
    <n v="-42.38"/>
    <n v="22.84"/>
    <n v="16.87"/>
    <s v="Northwest Territories"/>
    <s v="Northwest Territories"/>
    <s v="Small Business"/>
    <s v="Office Supplies"/>
    <x v="5"/>
    <n v="0.39"/>
  </r>
  <r>
    <s v="Carlos Soltero"/>
    <n v="16932"/>
    <x v="104"/>
    <d v="2010-04-16T00:00:00"/>
    <x v="8"/>
    <s v="2010"/>
    <n v="1"/>
    <b v="0"/>
    <x v="5"/>
    <n v="25"/>
    <n v="144.84"/>
    <n v="0.09"/>
    <s v="Regular Air"/>
    <n v="-120.99"/>
    <n v="5.78"/>
    <n v="8.09"/>
    <s v="Northwest Territories"/>
    <s v="Northwest Territories"/>
    <s v="Consumer"/>
    <s v="Office Supplies"/>
    <x v="5"/>
    <n v="0.36"/>
  </r>
  <r>
    <s v="Carlos Soltero"/>
    <n v="16932"/>
    <x v="104"/>
    <d v="2010-04-15T00:00:00"/>
    <x v="8"/>
    <s v="2010"/>
    <n v="0"/>
    <s v="FREE DELIVERY"/>
    <x v="5"/>
    <n v="20"/>
    <n v="127.16"/>
    <n v="0.09"/>
    <s v="Regular Air"/>
    <n v="12.88"/>
    <n v="6.7"/>
    <n v="1.56"/>
    <s v="Northwest Territories"/>
    <s v="Northwest Territories"/>
    <s v="Consumer"/>
    <s v="Office Supplies"/>
    <x v="12"/>
    <n v="0.52"/>
  </r>
  <r>
    <s v="Dorothy Badders"/>
    <n v="17283"/>
    <x v="105"/>
    <d v="2011-09-15T00:00:00"/>
    <x v="11"/>
    <s v="2011"/>
    <n v="1"/>
    <b v="0"/>
    <x v="3"/>
    <n v="4"/>
    <n v="5472.12"/>
    <n v="0.06"/>
    <s v="Delivery Truck"/>
    <n v="-2816.34"/>
    <n v="1360.14"/>
    <n v="14.7"/>
    <s v="Northwest Territories"/>
    <s v="Northwest Territories"/>
    <s v="Home Office"/>
    <s v="Technology"/>
    <x v="16"/>
    <n v="0.59"/>
  </r>
  <r>
    <s v="Muhammed MacIntyre"/>
    <n v="17286"/>
    <x v="106"/>
    <d v="2010-09-22T00:00:00"/>
    <x v="11"/>
    <s v="2010"/>
    <n v="1"/>
    <b v="0"/>
    <x v="1"/>
    <n v="7"/>
    <n v="1810.67"/>
    <n v="0.09"/>
    <s v="Delivery Truck"/>
    <n v="-541.87"/>
    <n v="270.98"/>
    <n v="50"/>
    <s v="Northwest Territories"/>
    <s v="Northwest Territories"/>
    <s v="Small Business"/>
    <s v="Furniture"/>
    <x v="14"/>
    <n v="0.77"/>
  </r>
  <r>
    <s v="Muhammed MacIntyre"/>
    <n v="17409"/>
    <x v="107"/>
    <d v="2010-08-19T00:00:00"/>
    <x v="2"/>
    <s v="2010"/>
    <n v="2"/>
    <b v="0"/>
    <x v="3"/>
    <n v="31"/>
    <n v="633.55999999999995"/>
    <n v="0.09"/>
    <s v="Regular Air"/>
    <n v="-158.87"/>
    <n v="20.97"/>
    <n v="6.5"/>
    <s v="Northwest Territories"/>
    <s v="Northwest Territories"/>
    <s v="Small Business"/>
    <s v="Technology"/>
    <x v="7"/>
    <n v="0.78"/>
  </r>
  <r>
    <s v="Don Miller"/>
    <n v="17764"/>
    <x v="108"/>
    <d v="2009-09-16T00:00:00"/>
    <x v="11"/>
    <s v="2009"/>
    <n v="0"/>
    <s v="FREE DELIVERY"/>
    <x v="0"/>
    <n v="27"/>
    <n v="644.4"/>
    <n v="0.04"/>
    <s v="Regular Air"/>
    <n v="-97.28"/>
    <n v="22.84"/>
    <n v="16.87"/>
    <s v="Northwest Territories"/>
    <s v="Northwest Territories"/>
    <s v="Home Office"/>
    <s v="Office Supplies"/>
    <x v="5"/>
    <n v="0.39"/>
  </r>
  <r>
    <s v="Sylvia Foulston"/>
    <n v="18080"/>
    <x v="109"/>
    <d v="2009-06-23T00:00:00"/>
    <x v="3"/>
    <s v="2009"/>
    <n v="1"/>
    <b v="0"/>
    <x v="1"/>
    <n v="7"/>
    <n v="1211.98"/>
    <n v="0.1"/>
    <s v="Delivery Truck"/>
    <n v="-80.83"/>
    <n v="180.98"/>
    <n v="26.2"/>
    <s v="Northwest Territories"/>
    <s v="Northwest Territories"/>
    <s v="Corporate"/>
    <s v="Furniture"/>
    <x v="14"/>
    <n v="0.59"/>
  </r>
  <r>
    <s v="Becky Castell"/>
    <n v="18113"/>
    <x v="110"/>
    <d v="2012-08-30T00:00:00"/>
    <x v="2"/>
    <s v="2012"/>
    <n v="2"/>
    <b v="0"/>
    <x v="3"/>
    <n v="27"/>
    <n v="3316.08"/>
    <n v="0.08"/>
    <s v="Delivery Truck"/>
    <n v="-514.32000000000005"/>
    <n v="130.97999999999999"/>
    <n v="30"/>
    <s v="Northwest Territories"/>
    <s v="Northwest Territories"/>
    <s v="Consumer"/>
    <s v="Furniture"/>
    <x v="14"/>
    <n v="0.78"/>
  </r>
  <r>
    <s v="Dorothy Wardle"/>
    <n v="18144"/>
    <x v="111"/>
    <d v="2011-06-09T00:00:00"/>
    <x v="3"/>
    <s v="2011"/>
    <n v="2"/>
    <b v="0"/>
    <x v="5"/>
    <n v="48"/>
    <n v="207.08"/>
    <n v="0.09"/>
    <s v="Regular Air"/>
    <n v="-131.82"/>
    <n v="4.28"/>
    <n v="5.17"/>
    <s v="Northwest Territories"/>
    <s v="Northwest Territories"/>
    <s v="Corporate"/>
    <s v="Office Supplies"/>
    <x v="5"/>
    <n v="0.4"/>
  </r>
  <r>
    <s v="Dorothy Wardle"/>
    <n v="18144"/>
    <x v="111"/>
    <d v="2011-06-09T00:00:00"/>
    <x v="3"/>
    <s v="2011"/>
    <n v="2"/>
    <b v="0"/>
    <x v="5"/>
    <n v="8"/>
    <n v="234.28"/>
    <n v="0.09"/>
    <s v="Regular Air"/>
    <n v="-65.42"/>
    <n v="28.28"/>
    <n v="13.99"/>
    <s v="Northwest Territories"/>
    <s v="Northwest Territories"/>
    <s v="Corporate"/>
    <s v="Office Supplies"/>
    <x v="0"/>
    <n v="0.57999999999999996"/>
  </r>
  <r>
    <s v="Dorothy Wardle"/>
    <n v="18144"/>
    <x v="111"/>
    <d v="2011-06-09T00:00:00"/>
    <x v="3"/>
    <s v="2011"/>
    <n v="2"/>
    <b v="0"/>
    <x v="5"/>
    <n v="41"/>
    <n v="1779.8915"/>
    <n v="0.09"/>
    <s v="Regular Air"/>
    <n v="-250.17"/>
    <n v="55.99"/>
    <n v="5"/>
    <s v="Northwest Territories"/>
    <s v="Northwest Territories"/>
    <s v="Corporate"/>
    <s v="Technology"/>
    <x v="3"/>
    <n v="0.8"/>
  </r>
  <r>
    <s v="Ann Chong"/>
    <n v="18308"/>
    <x v="24"/>
    <d v="2009-10-11T00:00:00"/>
    <x v="0"/>
    <s v="2009"/>
    <n v="2"/>
    <b v="0"/>
    <x v="3"/>
    <n v="30"/>
    <n v="114.12"/>
    <n v="0.05"/>
    <s v="Regular Air"/>
    <n v="15.73"/>
    <n v="3.8"/>
    <n v="1.49"/>
    <s v="Northwest Territories"/>
    <s v="Northwest Territories"/>
    <s v="Corporate"/>
    <s v="Office Supplies"/>
    <x v="2"/>
    <n v="0.38"/>
  </r>
  <r>
    <s v="Ann Chong"/>
    <n v="18308"/>
    <x v="24"/>
    <d v="2009-10-09T00:00:00"/>
    <x v="0"/>
    <s v="2009"/>
    <n v="0"/>
    <s v="FREE DELIVERY"/>
    <x v="3"/>
    <n v="15"/>
    <n v="436.05"/>
    <n v="0.09"/>
    <s v="Regular Air"/>
    <n v="-92.58"/>
    <n v="30.73"/>
    <n v="4"/>
    <s v="Northwest Territories"/>
    <s v="Northwest Territories"/>
    <s v="Corporate"/>
    <s v="Technology"/>
    <x v="7"/>
    <n v="0.75"/>
  </r>
  <r>
    <s v="Ann Chong"/>
    <n v="18308"/>
    <x v="24"/>
    <d v="2009-10-10T00:00:00"/>
    <x v="0"/>
    <s v="2009"/>
    <n v="1"/>
    <b v="0"/>
    <x v="3"/>
    <n v="49"/>
    <n v="5247.4835000000003"/>
    <n v="0"/>
    <s v="Regular Air"/>
    <n v="1465.87"/>
    <n v="125.99"/>
    <n v="8.08"/>
    <s v="Northwest Territories"/>
    <s v="Northwest Territories"/>
    <s v="Corporate"/>
    <s v="Technology"/>
    <x v="3"/>
    <n v="0.56999999999999995"/>
  </r>
  <r>
    <s v="Clay Rozendal"/>
    <n v="18887"/>
    <x v="112"/>
    <d v="2010-12-07T00:00:00"/>
    <x v="9"/>
    <s v="2010"/>
    <n v="2"/>
    <b v="0"/>
    <x v="3"/>
    <n v="9"/>
    <n v="173.417"/>
    <n v="0"/>
    <s v="Regular Air"/>
    <n v="18.23"/>
    <n v="20.99"/>
    <n v="0.99"/>
    <s v="Northwest Territories"/>
    <s v="Northwest Territories"/>
    <s v="Corporate"/>
    <s v="Technology"/>
    <x v="3"/>
    <n v="0.37"/>
  </r>
  <r>
    <s v="Grant Carroll"/>
    <n v="19010"/>
    <x v="113"/>
    <d v="2009-06-09T00:00:00"/>
    <x v="3"/>
    <s v="2009"/>
    <n v="2"/>
    <b v="0"/>
    <x v="0"/>
    <n v="18"/>
    <n v="23792.93"/>
    <n v="0"/>
    <s v="Regular Air"/>
    <n v="10951.31"/>
    <n v="1270.99"/>
    <n v="19.989999999999998"/>
    <s v="Northwest Territories"/>
    <s v="Northwest Territories"/>
    <s v="Small Business"/>
    <s v="Office Supplies"/>
    <x v="2"/>
    <n v="0.35"/>
  </r>
  <r>
    <s v="Brendan Dodson"/>
    <n v="19078"/>
    <x v="114"/>
    <d v="2009-07-28T00:00:00"/>
    <x v="1"/>
    <s v="2009"/>
    <n v="1"/>
    <b v="0"/>
    <x v="5"/>
    <n v="21"/>
    <n v="256.12"/>
    <n v="0.03"/>
    <s v="Regular Air"/>
    <n v="-18.190000000000001"/>
    <n v="11.97"/>
    <n v="4.9800000000000004"/>
    <s v="Northwest Territories"/>
    <s v="Northwest Territories"/>
    <s v="Corporate"/>
    <s v="Office Supplies"/>
    <x v="1"/>
    <n v="0.57999999999999996"/>
  </r>
  <r>
    <s v="Carlos Daly"/>
    <n v="19138"/>
    <x v="115"/>
    <d v="2011-09-10T00:00:00"/>
    <x v="11"/>
    <s v="2011"/>
    <n v="5"/>
    <b v="0"/>
    <x v="0"/>
    <n v="30"/>
    <n v="387"/>
    <n v="0.01"/>
    <s v="Express Air"/>
    <n v="-31.45"/>
    <n v="12.28"/>
    <n v="6.13"/>
    <s v="Northwest Territories"/>
    <s v="Northwest Territories"/>
    <s v="Home Office"/>
    <s v="Office Supplies"/>
    <x v="0"/>
    <n v="0.56999999999999995"/>
  </r>
  <r>
    <s v="Alan Barnes"/>
    <n v="19655"/>
    <x v="116"/>
    <d v="2009-01-12T00:00:00"/>
    <x v="10"/>
    <s v="2009"/>
    <n v="1"/>
    <b v="0"/>
    <x v="1"/>
    <n v="31"/>
    <n v="1143.45"/>
    <n v="0.06"/>
    <s v="Regular Air"/>
    <n v="304.42"/>
    <n v="39.24"/>
    <n v="1.99"/>
    <s v="Northwest Territories"/>
    <s v="Northwest Territories"/>
    <s v="Corporate"/>
    <s v="Technology"/>
    <x v="7"/>
    <n v="0.51"/>
  </r>
  <r>
    <s v="Alan Barnes"/>
    <n v="19686"/>
    <x v="117"/>
    <d v="2010-08-15T00:00:00"/>
    <x v="2"/>
    <s v="2010"/>
    <n v="0"/>
    <s v="FREE DELIVERY"/>
    <x v="4"/>
    <n v="2"/>
    <n v="42.31"/>
    <n v="0.06"/>
    <s v="Regular Air"/>
    <n v="-53.08"/>
    <n v="17.98"/>
    <n v="8.51"/>
    <s v="Northwest Territories"/>
    <s v="Northwest Territories"/>
    <s v="Corporate"/>
    <s v="Technology"/>
    <x v="16"/>
    <n v="0.4"/>
  </r>
  <r>
    <s v="Alan Barnes"/>
    <n v="19686"/>
    <x v="117"/>
    <d v="2010-08-17T00:00:00"/>
    <x v="2"/>
    <s v="2010"/>
    <n v="2"/>
    <b v="0"/>
    <x v="4"/>
    <n v="11"/>
    <n v="152.66999999999999"/>
    <n v="0.04"/>
    <s v="Regular Air"/>
    <n v="12.76"/>
    <n v="12.95"/>
    <n v="4.9800000000000004"/>
    <s v="Northwest Territories"/>
    <s v="Northwest Territories"/>
    <s v="Corporate"/>
    <s v="Office Supplies"/>
    <x v="2"/>
    <n v="0.4"/>
  </r>
  <r>
    <s v="Nicole Hansen"/>
    <n v="20007"/>
    <x v="118"/>
    <d v="2009-08-06T00:00:00"/>
    <x v="2"/>
    <s v="2009"/>
    <n v="1"/>
    <b v="0"/>
    <x v="3"/>
    <n v="49"/>
    <n v="82.61"/>
    <n v="0.08"/>
    <s v="Regular Air"/>
    <n v="-46.25"/>
    <n v="1.68"/>
    <n v="1.57"/>
    <s v="Northwest Territories"/>
    <s v="Northwest Territories"/>
    <s v="Small Business"/>
    <s v="Office Supplies"/>
    <x v="12"/>
    <n v="0.59"/>
  </r>
  <r>
    <s v="Cari Schnelling"/>
    <n v="20071"/>
    <x v="119"/>
    <d v="2011-09-19T00:00:00"/>
    <x v="11"/>
    <s v="2011"/>
    <n v="2"/>
    <b v="0"/>
    <x v="4"/>
    <n v="31"/>
    <n v="789.94"/>
    <n v="0.1"/>
    <s v="Delivery Truck"/>
    <n v="-190.41"/>
    <n v="25.98"/>
    <n v="14.36"/>
    <s v="Northwest Territories"/>
    <s v="Northwest Territories"/>
    <s v="Home Office"/>
    <s v="Furniture"/>
    <x v="14"/>
    <n v="0.6"/>
  </r>
  <r>
    <s v="Chad Cunningham"/>
    <n v="20160"/>
    <x v="120"/>
    <d v="2011-10-24T00:00:00"/>
    <x v="0"/>
    <s v="2011"/>
    <n v="2"/>
    <b v="0"/>
    <x v="0"/>
    <n v="42"/>
    <n v="435.24"/>
    <n v="0.08"/>
    <s v="Express Air"/>
    <n v="174.89"/>
    <n v="10.31"/>
    <n v="1.79"/>
    <s v="Northwest Territories"/>
    <s v="Northwest Territories"/>
    <s v="Small Business"/>
    <s v="Office Supplies"/>
    <x v="5"/>
    <n v="0.38"/>
  </r>
  <r>
    <s v="Bryan Mills"/>
    <n v="20263"/>
    <x v="121"/>
    <d v="2009-11-15T00:00:00"/>
    <x v="6"/>
    <s v="2009"/>
    <n v="1"/>
    <b v="0"/>
    <x v="4"/>
    <n v="8"/>
    <n v="473.7"/>
    <n v="0.05"/>
    <s v="Regular Air"/>
    <n v="72.510000000000005"/>
    <n v="59.78"/>
    <n v="10.29"/>
    <s v="Northwest Territories"/>
    <s v="Northwest Territories"/>
    <s v="Small Business"/>
    <s v="Office Supplies"/>
    <x v="2"/>
    <n v="0.39"/>
  </r>
  <r>
    <s v="Bryan Mills"/>
    <n v="20263"/>
    <x v="121"/>
    <d v="2009-11-16T00:00:00"/>
    <x v="6"/>
    <s v="2009"/>
    <n v="2"/>
    <b v="0"/>
    <x v="4"/>
    <n v="33"/>
    <n v="553.5625"/>
    <n v="0.08"/>
    <s v="Regular Air"/>
    <n v="-76.86"/>
    <n v="20.99"/>
    <n v="1.25"/>
    <s v="Northwest Territories"/>
    <s v="Northwest Territories"/>
    <s v="Small Business"/>
    <s v="Technology"/>
    <x v="3"/>
    <n v="0.83"/>
  </r>
  <r>
    <s v="Adrian Hane"/>
    <n v="21285"/>
    <x v="122"/>
    <d v="2010-07-04T00:00:00"/>
    <x v="1"/>
    <s v="2010"/>
    <n v="1"/>
    <b v="0"/>
    <x v="4"/>
    <n v="32"/>
    <n v="54.78"/>
    <n v="0.02"/>
    <s v="Regular Air"/>
    <n v="-30.54"/>
    <n v="1.68"/>
    <n v="1.57"/>
    <s v="Northwest Territories"/>
    <s v="Northwest Territories"/>
    <s v="Corporate"/>
    <s v="Office Supplies"/>
    <x v="12"/>
    <n v="0.59"/>
  </r>
  <r>
    <s v="Adrian Hane"/>
    <n v="21285"/>
    <x v="122"/>
    <d v="2010-07-05T00:00:00"/>
    <x v="1"/>
    <s v="2010"/>
    <n v="2"/>
    <b v="0"/>
    <x v="4"/>
    <n v="47"/>
    <n v="304.83"/>
    <n v="0.1"/>
    <s v="Regular Air"/>
    <n v="23.82"/>
    <n v="7.08"/>
    <n v="2.35"/>
    <s v="Northwest Territories"/>
    <s v="Northwest Territories"/>
    <s v="Corporate"/>
    <s v="Office Supplies"/>
    <x v="12"/>
    <n v="0.47"/>
  </r>
  <r>
    <s v="Rick Reed"/>
    <n v="21383"/>
    <x v="33"/>
    <d v="2009-02-04T00:00:00"/>
    <x v="5"/>
    <s v="2009"/>
    <n v="5"/>
    <b v="0"/>
    <x v="0"/>
    <n v="31"/>
    <n v="16066.85"/>
    <n v="7.0000000000000007E-2"/>
    <s v="Regular Air"/>
    <n v="7416.43"/>
    <n v="574.74"/>
    <n v="24.49"/>
    <s v="Northwest Territories"/>
    <s v="Northwest Territories"/>
    <s v="Consumer"/>
    <s v="Technology"/>
    <x v="16"/>
    <n v="0.37"/>
  </r>
  <r>
    <s v="Heather Kirkland"/>
    <n v="21607"/>
    <x v="123"/>
    <d v="2012-03-17T00:00:00"/>
    <x v="4"/>
    <s v="2012"/>
    <n v="2"/>
    <b v="0"/>
    <x v="3"/>
    <n v="17"/>
    <n v="618.9"/>
    <n v="0.09"/>
    <s v="Regular Air"/>
    <n v="54.92"/>
    <n v="36.549999999999997"/>
    <n v="13.89"/>
    <s v="Northwest Territories"/>
    <s v="Northwest Territories"/>
    <s v="Home Office"/>
    <s v="Office Supplies"/>
    <x v="12"/>
    <n v="0.41"/>
  </r>
  <r>
    <s v="Fred Wasserman"/>
    <n v="21636"/>
    <x v="124"/>
    <d v="2009-08-10T00:00:00"/>
    <x v="2"/>
    <s v="2009"/>
    <n v="0"/>
    <s v="FREE DELIVERY"/>
    <x v="0"/>
    <n v="35"/>
    <n v="1665.0395000000001"/>
    <n v="0.02"/>
    <s v="Regular Air"/>
    <n v="366.51"/>
    <n v="55.99"/>
    <n v="3.3"/>
    <s v="Northwest Territories"/>
    <s v="Northwest Territories"/>
    <s v="Home Office"/>
    <s v="Technology"/>
    <x v="3"/>
    <n v="0.59"/>
  </r>
  <r>
    <s v="Becky Castell"/>
    <n v="21889"/>
    <x v="125"/>
    <d v="2010-04-08T00:00:00"/>
    <x v="8"/>
    <s v="2010"/>
    <n v="7"/>
    <b v="0"/>
    <x v="0"/>
    <n v="21"/>
    <n v="1049.79"/>
    <n v="0.08"/>
    <s v="Regular Air"/>
    <n v="135.79"/>
    <n v="51.75"/>
    <n v="19.989999999999998"/>
    <s v="Northwest Territories"/>
    <s v="Northwest Territories"/>
    <s v="Consumer"/>
    <s v="Furniture"/>
    <x v="4"/>
    <n v="0.55000000000000004"/>
  </r>
  <r>
    <s v="Becky Castell"/>
    <n v="21889"/>
    <x v="125"/>
    <d v="2010-04-03T00:00:00"/>
    <x v="8"/>
    <s v="2010"/>
    <n v="2"/>
    <b v="0"/>
    <x v="0"/>
    <n v="16"/>
    <n v="817.18"/>
    <n v="0.1"/>
    <s v="Regular Air"/>
    <n v="103.38"/>
    <n v="55.29"/>
    <n v="5.08"/>
    <s v="Northwest Territories"/>
    <s v="Northwest Territories"/>
    <s v="Consumer"/>
    <s v="Office Supplies"/>
    <x v="0"/>
    <n v="0.59"/>
  </r>
  <r>
    <s v="Beth Thompson"/>
    <n v="22151"/>
    <x v="126"/>
    <d v="2010-07-31T00:00:00"/>
    <x v="1"/>
    <s v="2010"/>
    <n v="0"/>
    <s v="FREE DELIVERY"/>
    <x v="1"/>
    <n v="49"/>
    <n v="465.83"/>
    <n v="0.1"/>
    <s v="Regular Air"/>
    <n v="-79.72"/>
    <n v="9.65"/>
    <n v="6.22"/>
    <s v="Northwest Territories"/>
    <s v="Northwest Territories"/>
    <s v="Corporate"/>
    <s v="Furniture"/>
    <x v="4"/>
    <n v="0.55000000000000004"/>
  </r>
  <r>
    <s v="Claudia Miner"/>
    <n v="22342"/>
    <x v="127"/>
    <d v="2009-06-05T00:00:00"/>
    <x v="3"/>
    <s v="2009"/>
    <n v="7"/>
    <b v="0"/>
    <x v="0"/>
    <n v="13"/>
    <n v="241.70599999999999"/>
    <n v="0"/>
    <s v="Regular Air"/>
    <n v="-92.96"/>
    <n v="20.99"/>
    <n v="3.3"/>
    <s v="Northwest Territories"/>
    <s v="Northwest Territories"/>
    <s v="Small Business"/>
    <s v="Technology"/>
    <x v="3"/>
    <n v="0.81"/>
  </r>
  <r>
    <s v="Jack Lebron"/>
    <n v="22469"/>
    <x v="128"/>
    <d v="2010-10-13T00:00:00"/>
    <x v="0"/>
    <s v="2010"/>
    <n v="2"/>
    <b v="0"/>
    <x v="1"/>
    <n v="44"/>
    <n v="275.91000000000003"/>
    <n v="0.1"/>
    <s v="Regular Air"/>
    <n v="-162.37"/>
    <n v="7.99"/>
    <n v="5.03"/>
    <s v="Northwest Territories"/>
    <s v="Northwest Territories"/>
    <s v="Corporate"/>
    <s v="Technology"/>
    <x v="3"/>
    <n v="0.6"/>
  </r>
  <r>
    <s v="Alan Barnes"/>
    <n v="22501"/>
    <x v="129"/>
    <d v="2010-05-19T00:00:00"/>
    <x v="7"/>
    <s v="2010"/>
    <n v="1"/>
    <b v="0"/>
    <x v="1"/>
    <n v="2"/>
    <n v="30.83"/>
    <n v="0.04"/>
    <s v="Express Air"/>
    <n v="7.27"/>
    <n v="7.64"/>
    <n v="1.39"/>
    <s v="Northwest Territories"/>
    <s v="Northwest Territories"/>
    <s v="Corporate"/>
    <s v="Office Supplies"/>
    <x v="8"/>
    <n v="0.36"/>
  </r>
  <r>
    <s v="Carlos Soltero"/>
    <n v="22532"/>
    <x v="130"/>
    <d v="2011-02-08T00:00:00"/>
    <x v="5"/>
    <s v="2011"/>
    <n v="0"/>
    <s v="FREE DELIVERY"/>
    <x v="5"/>
    <n v="13"/>
    <n v="121.66"/>
    <n v="0.03"/>
    <s v="Regular Air"/>
    <n v="-11.8"/>
    <n v="8.85"/>
    <n v="5.6"/>
    <s v="Northwest Territories"/>
    <s v="Northwest Territories"/>
    <s v="Consumer"/>
    <s v="Office Supplies"/>
    <x v="2"/>
    <n v="0.36"/>
  </r>
  <r>
    <s v="Clay Rozendal"/>
    <n v="23264"/>
    <x v="131"/>
    <d v="2010-12-09T00:00:00"/>
    <x v="9"/>
    <s v="2010"/>
    <n v="2"/>
    <b v="0"/>
    <x v="5"/>
    <n v="16"/>
    <n v="108.42"/>
    <n v="0.02"/>
    <s v="Regular Air"/>
    <n v="-50.82"/>
    <n v="6.48"/>
    <n v="6.81"/>
    <s v="Northwest Territories"/>
    <s v="Northwest Territories"/>
    <s v="Corporate"/>
    <s v="Office Supplies"/>
    <x v="5"/>
    <n v="0.36"/>
  </r>
  <r>
    <s v="Clay Rozendal"/>
    <n v="23264"/>
    <x v="131"/>
    <d v="2010-12-09T00:00:00"/>
    <x v="9"/>
    <s v="2010"/>
    <n v="2"/>
    <b v="0"/>
    <x v="5"/>
    <n v="27"/>
    <n v="78.47"/>
    <n v="0.06"/>
    <s v="Regular Air"/>
    <n v="17.989999999999998"/>
    <n v="2.88"/>
    <n v="0.99"/>
    <s v="Northwest Territories"/>
    <s v="Northwest Territories"/>
    <s v="Corporate"/>
    <s v="Office Supplies"/>
    <x v="11"/>
    <n v="0.36"/>
  </r>
  <r>
    <s v="Julia West"/>
    <n v="23488"/>
    <x v="132"/>
    <d v="2009-01-07T00:00:00"/>
    <x v="10"/>
    <s v="2009"/>
    <n v="1"/>
    <b v="0"/>
    <x v="5"/>
    <n v="30"/>
    <n v="26133.39"/>
    <n v="0.04"/>
    <s v="Delivery Truck"/>
    <n v="-11053.6"/>
    <n v="880.98"/>
    <n v="44.55"/>
    <s v="Northwest Territories"/>
    <s v="Northwest Territories"/>
    <s v="Home Office"/>
    <s v="Furniture"/>
    <x v="9"/>
    <n v="0.62"/>
  </r>
  <r>
    <s v="Alan Barnes"/>
    <n v="23584"/>
    <x v="133"/>
    <d v="2012-03-14T00:00:00"/>
    <x v="4"/>
    <s v="2012"/>
    <n v="2"/>
    <b v="0"/>
    <x v="5"/>
    <n v="14"/>
    <n v="2671.21"/>
    <n v="0.06"/>
    <s v="Delivery Truck"/>
    <n v="636.17999999999995"/>
    <n v="200.97"/>
    <n v="15.59"/>
    <s v="Northwest Territories"/>
    <s v="Northwest Territories"/>
    <s v="Corporate"/>
    <s v="Technology"/>
    <x v="16"/>
    <n v="0.36"/>
  </r>
  <r>
    <s v="Joy Bell"/>
    <n v="24007"/>
    <x v="134"/>
    <d v="2010-09-02T00:00:00"/>
    <x v="11"/>
    <s v="2010"/>
    <n v="7"/>
    <b v="0"/>
    <x v="0"/>
    <n v="26"/>
    <n v="531.66"/>
    <n v="0.08"/>
    <s v="Regular Air"/>
    <n v="135.65"/>
    <n v="20.89"/>
    <n v="1.99"/>
    <s v="Northwest Territories"/>
    <s v="Northwest Territories"/>
    <s v="Home Office"/>
    <s v="Technology"/>
    <x v="7"/>
    <n v="0.48"/>
  </r>
  <r>
    <s v="Joy Bell"/>
    <n v="24007"/>
    <x v="134"/>
    <d v="2010-09-02T00:00:00"/>
    <x v="11"/>
    <s v="2010"/>
    <n v="7"/>
    <b v="0"/>
    <x v="0"/>
    <n v="28"/>
    <n v="317.85000000000002"/>
    <n v="0.06"/>
    <s v="Regular Air"/>
    <n v="-13.95"/>
    <n v="11.58"/>
    <n v="6.97"/>
    <s v="Northwest Territories"/>
    <s v="Northwest Territories"/>
    <s v="Home Office"/>
    <s v="Office Supplies"/>
    <x v="8"/>
    <n v="0.35"/>
  </r>
  <r>
    <s v="Joy Bell"/>
    <n v="24007"/>
    <x v="134"/>
    <d v="2010-08-30T00:00:00"/>
    <x v="2"/>
    <s v="2010"/>
    <n v="4"/>
    <b v="0"/>
    <x v="0"/>
    <n v="42"/>
    <n v="163.08000000000001"/>
    <n v="0.09"/>
    <s v="Regular Air"/>
    <n v="66.17"/>
    <n v="4.13"/>
    <n v="0.5"/>
    <s v="Northwest Territories"/>
    <s v="Northwest Territories"/>
    <s v="Home Office"/>
    <s v="Office Supplies"/>
    <x v="11"/>
    <n v="0.39"/>
  </r>
  <r>
    <s v="Jack Lebron"/>
    <n v="24038"/>
    <x v="135"/>
    <d v="2011-06-22T00:00:00"/>
    <x v="3"/>
    <s v="2011"/>
    <n v="2"/>
    <b v="0"/>
    <x v="1"/>
    <n v="38"/>
    <n v="103.07"/>
    <n v="0.1"/>
    <s v="Regular Air"/>
    <n v="-0.95"/>
    <n v="2.78"/>
    <n v="1.34"/>
    <s v="Northwest Territories"/>
    <s v="Northwest Territories"/>
    <s v="Corporate"/>
    <s v="Office Supplies"/>
    <x v="12"/>
    <n v="0.45"/>
  </r>
  <r>
    <s v="Anthony Johnson"/>
    <n v="24097"/>
    <x v="136"/>
    <d v="2010-08-04T00:00:00"/>
    <x v="2"/>
    <s v="2010"/>
    <n v="0"/>
    <s v="FREE DELIVERY"/>
    <x v="1"/>
    <n v="1"/>
    <n v="17.190000000000001"/>
    <n v="0"/>
    <s v="Regular Air"/>
    <n v="-35.340000000000003"/>
    <n v="14.48"/>
    <n v="1.99"/>
    <s v="Northwest Territories"/>
    <s v="Northwest Territories"/>
    <s v="Small Business"/>
    <s v="Technology"/>
    <x v="7"/>
    <n v="0.49"/>
  </r>
  <r>
    <s v="Anthony Johnson"/>
    <n v="24097"/>
    <x v="136"/>
    <d v="2010-08-06T00:00:00"/>
    <x v="2"/>
    <s v="2010"/>
    <n v="2"/>
    <b v="0"/>
    <x v="1"/>
    <n v="27"/>
    <n v="2689.48"/>
    <n v="0.04"/>
    <s v="Regular Air"/>
    <n v="399.93"/>
    <n v="99.99"/>
    <n v="19.989999999999998"/>
    <s v="Northwest Territories"/>
    <s v="Northwest Territories"/>
    <s v="Small Business"/>
    <s v="Technology"/>
    <x v="7"/>
    <n v="0.5"/>
  </r>
  <r>
    <s v="Anthony Johnson"/>
    <n v="24097"/>
    <x v="136"/>
    <d v="2010-08-06T00:00:00"/>
    <x v="2"/>
    <s v="2010"/>
    <n v="2"/>
    <b v="0"/>
    <x v="1"/>
    <n v="2"/>
    <n v="15.31"/>
    <n v="0.01"/>
    <s v="Regular Air"/>
    <n v="-8.15"/>
    <n v="4.9800000000000004"/>
    <n v="4.8600000000000003"/>
    <s v="Northwest Territories"/>
    <s v="Northwest Territories"/>
    <s v="Small Business"/>
    <s v="Office Supplies"/>
    <x v="5"/>
    <n v="0.38"/>
  </r>
  <r>
    <s v="Eugene Barchas"/>
    <n v="24128"/>
    <x v="7"/>
    <d v="2010-11-25T00:00:00"/>
    <x v="6"/>
    <s v="2010"/>
    <n v="2"/>
    <b v="0"/>
    <x v="1"/>
    <n v="13"/>
    <n v="270.63"/>
    <n v="0.1"/>
    <s v="Regular Air"/>
    <n v="7.07"/>
    <n v="21.98"/>
    <n v="8.32"/>
    <s v="Northwest Territories"/>
    <s v="Northwest Territories"/>
    <s v="Corporate"/>
    <s v="Office Supplies"/>
    <x v="5"/>
    <n v="0.39"/>
  </r>
  <r>
    <s v="Eugene Barchas"/>
    <n v="24128"/>
    <x v="7"/>
    <d v="2010-11-25T00:00:00"/>
    <x v="6"/>
    <s v="2010"/>
    <n v="2"/>
    <b v="0"/>
    <x v="1"/>
    <n v="43"/>
    <n v="6583.9129999999996"/>
    <n v="0.09"/>
    <s v="Regular Air"/>
    <n v="1459.79"/>
    <n v="195.99"/>
    <n v="3.99"/>
    <s v="Northwest Territories"/>
    <s v="Northwest Territories"/>
    <s v="Corporate"/>
    <s v="Technology"/>
    <x v="3"/>
    <n v="0.59"/>
  </r>
  <r>
    <s v="Thomas Seio"/>
    <n v="24294"/>
    <x v="137"/>
    <d v="2009-08-03T00:00:00"/>
    <x v="2"/>
    <s v="2009"/>
    <n v="1"/>
    <b v="0"/>
    <x v="3"/>
    <n v="24"/>
    <n v="4865.72"/>
    <n v="0.03"/>
    <s v="Delivery Truck"/>
    <n v="1951.3"/>
    <n v="200.97"/>
    <n v="15.59"/>
    <s v="Northwest Territories"/>
    <s v="Northwest Territories"/>
    <s v="Home Office"/>
    <s v="Technology"/>
    <x v="16"/>
    <n v="0.36"/>
  </r>
  <r>
    <s v="Bryan Mills"/>
    <n v="24387"/>
    <x v="138"/>
    <d v="2011-08-11T00:00:00"/>
    <x v="2"/>
    <s v="2011"/>
    <n v="1"/>
    <b v="0"/>
    <x v="5"/>
    <n v="23"/>
    <n v="1003.31"/>
    <n v="0.01"/>
    <s v="Regular Air"/>
    <n v="51.9"/>
    <n v="40.97"/>
    <n v="14.45"/>
    <s v="Northwest Territories"/>
    <s v="Northwest Territories"/>
    <s v="Small Business"/>
    <s v="Furniture"/>
    <x v="4"/>
    <n v="0.56999999999999995"/>
  </r>
  <r>
    <s v="Bryan Mills"/>
    <n v="24387"/>
    <x v="138"/>
    <d v="2011-08-10T00:00:00"/>
    <x v="2"/>
    <s v="2011"/>
    <n v="0"/>
    <s v="FREE DELIVERY"/>
    <x v="5"/>
    <n v="17"/>
    <n v="6048.18"/>
    <n v="0.04"/>
    <s v="Delivery Truck"/>
    <n v="1418.36"/>
    <n v="349.45"/>
    <n v="60"/>
    <s v="Northwest Territories"/>
    <s v="Northwest Territories"/>
    <s v="Small Business"/>
    <s v="Furniture"/>
    <x v="10"/>
    <m/>
  </r>
  <r>
    <s v="Eugene Barchas"/>
    <n v="24515"/>
    <x v="139"/>
    <d v="2010-05-08T00:00:00"/>
    <x v="7"/>
    <s v="2010"/>
    <n v="2"/>
    <b v="0"/>
    <x v="5"/>
    <n v="41"/>
    <n v="3051.27"/>
    <n v="0.1"/>
    <s v="Delivery Truck"/>
    <n v="121.48"/>
    <n v="80.97"/>
    <n v="33.6"/>
    <s v="Northwest Territories"/>
    <s v="Northwest Territories"/>
    <s v="Home Office"/>
    <s v="Technology"/>
    <x v="16"/>
    <n v="0.37"/>
  </r>
  <r>
    <s v="Sylvia Foulston"/>
    <n v="24743"/>
    <x v="140"/>
    <d v="2012-07-05T00:00:00"/>
    <x v="1"/>
    <s v="2012"/>
    <n v="7"/>
    <b v="0"/>
    <x v="0"/>
    <n v="47"/>
    <n v="9633.59"/>
    <n v="0.06"/>
    <s v="Delivery Truck"/>
    <n v="176.67"/>
    <n v="216.6"/>
    <n v="64.2"/>
    <s v="Northwest Territories"/>
    <s v="Northwest Territories"/>
    <s v="Corporate"/>
    <s v="Furniture"/>
    <x v="14"/>
    <n v="0.59"/>
  </r>
  <r>
    <s v="Sylvia Foulston"/>
    <n v="24743"/>
    <x v="140"/>
    <d v="2012-07-03T00:00:00"/>
    <x v="1"/>
    <s v="2012"/>
    <n v="5"/>
    <b v="0"/>
    <x v="0"/>
    <n v="26"/>
    <n v="3758.77"/>
    <n v="0"/>
    <s v="Regular Air"/>
    <n v="753.61"/>
    <n v="140.81"/>
    <n v="24.49"/>
    <s v="Northwest Territories"/>
    <s v="Northwest Territories"/>
    <s v="Corporate"/>
    <s v="Furniture"/>
    <x v="14"/>
    <n v="0.56999999999999995"/>
  </r>
  <r>
    <s v="Carl Ludwig"/>
    <n v="24871"/>
    <x v="141"/>
    <d v="2011-03-24T00:00:00"/>
    <x v="4"/>
    <s v="2011"/>
    <n v="1"/>
    <b v="0"/>
    <x v="4"/>
    <n v="6"/>
    <n v="143.78"/>
    <n v="0.04"/>
    <s v="Regular Air"/>
    <n v="75.3"/>
    <n v="22.72"/>
    <n v="8.99"/>
    <s v="Northwest Territories"/>
    <s v="Northwest Territories"/>
    <s v="Corporate"/>
    <s v="Furniture"/>
    <x v="4"/>
    <n v="0.44"/>
  </r>
  <r>
    <s v="Julia West"/>
    <n v="25318"/>
    <x v="142"/>
    <d v="2011-11-21T00:00:00"/>
    <x v="6"/>
    <s v="2011"/>
    <n v="2"/>
    <b v="0"/>
    <x v="5"/>
    <n v="22"/>
    <n v="440.92"/>
    <n v="0.05"/>
    <s v="Express Air"/>
    <n v="-65.180000000000007"/>
    <n v="19.98"/>
    <n v="10.49"/>
    <s v="Northwest Territories"/>
    <s v="Northwest Territories"/>
    <s v="Small Business"/>
    <s v="Furniture"/>
    <x v="4"/>
    <n v="0.49"/>
  </r>
  <r>
    <s v="Don Jones"/>
    <n v="25377"/>
    <x v="143"/>
    <d v="2012-12-03T00:00:00"/>
    <x v="9"/>
    <s v="2012"/>
    <n v="7"/>
    <b v="0"/>
    <x v="0"/>
    <n v="3"/>
    <n v="4343.51"/>
    <n v="0.09"/>
    <s v="Delivery Truck"/>
    <n v="-3755.03"/>
    <n v="1500.97"/>
    <n v="29.7"/>
    <s v="Northwest Territories"/>
    <s v="Northwest Territories"/>
    <s v="Corporate"/>
    <s v="Technology"/>
    <x v="16"/>
    <n v="0.56999999999999995"/>
  </r>
  <r>
    <s v="Mike Pelletier"/>
    <n v="25634"/>
    <x v="144"/>
    <d v="2010-08-01T00:00:00"/>
    <x v="2"/>
    <s v="2010"/>
    <n v="3"/>
    <b v="0"/>
    <x v="3"/>
    <n v="29"/>
    <n v="593.32000000000005"/>
    <n v="0.03"/>
    <s v="Regular Air"/>
    <n v="28.99"/>
    <n v="20.95"/>
    <n v="4"/>
    <s v="Northwest Territories"/>
    <s v="Northwest Territories"/>
    <s v="Corporate"/>
    <s v="Technology"/>
    <x v="7"/>
    <n v="0.6"/>
  </r>
  <r>
    <s v="Mike Pelletier"/>
    <n v="25634"/>
    <x v="144"/>
    <d v="2010-07-30T00:00:00"/>
    <x v="1"/>
    <s v="2010"/>
    <n v="1"/>
    <b v="0"/>
    <x v="3"/>
    <n v="26"/>
    <n v="626.07000000000005"/>
    <n v="0.03"/>
    <s v="Express Air"/>
    <n v="185.32"/>
    <n v="23.99"/>
    <n v="6.71"/>
    <s v="Northwest Territories"/>
    <s v="Northwest Territories"/>
    <s v="Corporate"/>
    <s v="Office Supplies"/>
    <x v="8"/>
    <n v="0.35"/>
  </r>
  <r>
    <s v="Eugene Barchas"/>
    <n v="25733"/>
    <x v="145"/>
    <d v="2012-05-17T00:00:00"/>
    <x v="7"/>
    <s v="2012"/>
    <n v="5"/>
    <b v="0"/>
    <x v="0"/>
    <n v="24"/>
    <n v="557.23"/>
    <n v="0.09"/>
    <s v="Regular Air"/>
    <n v="-42.99"/>
    <n v="24.92"/>
    <n v="12.98"/>
    <s v="Northwest Territories"/>
    <s v="Northwest Territories"/>
    <s v="Home Office"/>
    <s v="Office Supplies"/>
    <x v="2"/>
    <n v="0.39"/>
  </r>
  <r>
    <s v="Ann Chong"/>
    <n v="25767"/>
    <x v="146"/>
    <d v="2012-03-03T00:00:00"/>
    <x v="4"/>
    <s v="2012"/>
    <n v="0"/>
    <s v="FREE DELIVERY"/>
    <x v="1"/>
    <n v="7"/>
    <n v="261.88"/>
    <n v="0.08"/>
    <s v="Regular Air"/>
    <n v="-59.2"/>
    <n v="39.479999999999997"/>
    <n v="1.99"/>
    <s v="Northwest Territories"/>
    <s v="Northwest Territories"/>
    <s v="Corporate"/>
    <s v="Technology"/>
    <x v="7"/>
    <n v="0.54"/>
  </r>
  <r>
    <s v="Ann Chong"/>
    <n v="25767"/>
    <x v="146"/>
    <d v="2012-03-04T00:00:00"/>
    <x v="4"/>
    <s v="2012"/>
    <n v="1"/>
    <b v="0"/>
    <x v="1"/>
    <n v="15"/>
    <n v="593.73"/>
    <n v="0.04"/>
    <s v="Regular Air"/>
    <n v="108.01"/>
    <n v="38.76"/>
    <n v="13.26"/>
    <s v="Northwest Territories"/>
    <s v="Northwest Territories"/>
    <s v="Corporate"/>
    <s v="Office Supplies"/>
    <x v="5"/>
    <n v="0.36"/>
  </r>
  <r>
    <s v="Charles McCrossin"/>
    <n v="26023"/>
    <x v="147"/>
    <d v="2010-08-21T00:00:00"/>
    <x v="2"/>
    <s v="2010"/>
    <n v="1"/>
    <b v="0"/>
    <x v="1"/>
    <n v="49"/>
    <n v="120.77"/>
    <n v="0.03"/>
    <s v="Regular Air"/>
    <n v="19.86"/>
    <n v="2.4700000000000002"/>
    <n v="1.02"/>
    <s v="Northwest Territories"/>
    <s v="Northwest Territories"/>
    <s v="Corporate"/>
    <s v="Office Supplies"/>
    <x v="6"/>
    <n v="0.38"/>
  </r>
  <r>
    <s v="Annie Cyprus"/>
    <n v="26051"/>
    <x v="148"/>
    <d v="2010-06-29T00:00:00"/>
    <x v="3"/>
    <s v="2010"/>
    <n v="2"/>
    <b v="0"/>
    <x v="3"/>
    <n v="22"/>
    <n v="795.74"/>
    <n v="0"/>
    <s v="Delivery Truck"/>
    <n v="-127.39"/>
    <n v="33.94"/>
    <n v="19.190000000000001"/>
    <s v="Northwest Territories"/>
    <s v="Northwest Territories"/>
    <s v="Home Office"/>
    <s v="Furniture"/>
    <x v="14"/>
    <n v="0.57999999999999996"/>
  </r>
  <r>
    <s v="Annie Cyprus"/>
    <n v="26051"/>
    <x v="148"/>
    <d v="2010-06-28T00:00:00"/>
    <x v="3"/>
    <s v="2010"/>
    <n v="1"/>
    <b v="0"/>
    <x v="3"/>
    <n v="31"/>
    <n v="251.75"/>
    <n v="7.0000000000000007E-2"/>
    <s v="Regular Air"/>
    <n v="22.46"/>
    <n v="8.33"/>
    <n v="1.99"/>
    <s v="Northwest Territories"/>
    <s v="Northwest Territories"/>
    <s v="Home Office"/>
    <s v="Technology"/>
    <x v="7"/>
    <n v="0.52"/>
  </r>
  <r>
    <s v="Carlos Soltero"/>
    <n v="26116"/>
    <x v="149"/>
    <d v="2012-10-30T00:00:00"/>
    <x v="0"/>
    <s v="2012"/>
    <n v="1"/>
    <b v="0"/>
    <x v="5"/>
    <n v="36"/>
    <n v="697.41"/>
    <n v="0.04"/>
    <s v="Regular Air"/>
    <n v="81.709999999999994"/>
    <n v="18.97"/>
    <n v="9.0299999999999994"/>
    <s v="Northwest Territories"/>
    <s v="Northwest Territories"/>
    <s v="Small Business"/>
    <s v="Office Supplies"/>
    <x v="5"/>
    <n v="0.37"/>
  </r>
  <r>
    <s v="Doug Bickford"/>
    <n v="26182"/>
    <x v="150"/>
    <d v="2010-01-19T00:00:00"/>
    <x v="10"/>
    <s v="2010"/>
    <n v="3"/>
    <b v="0"/>
    <x v="3"/>
    <n v="30"/>
    <n v="4684.8999999999996"/>
    <n v="0.01"/>
    <s v="Delivery Truck"/>
    <n v="-549.27"/>
    <n v="150.97999999999999"/>
    <n v="66.27"/>
    <s v="Northwest Territories"/>
    <s v="Northwest Territories"/>
    <s v="Corporate"/>
    <s v="Furniture"/>
    <x v="9"/>
    <n v="0.65"/>
  </r>
  <r>
    <s v="Carlos Daly"/>
    <n v="26272"/>
    <x v="151"/>
    <d v="2012-07-08T00:00:00"/>
    <x v="1"/>
    <s v="2012"/>
    <n v="9"/>
    <b v="0"/>
    <x v="0"/>
    <n v="6"/>
    <n v="905.94"/>
    <n v="0.04"/>
    <s v="Express Air"/>
    <n v="-4.1900000000000004"/>
    <n v="140.81"/>
    <n v="24.49"/>
    <s v="Northwest Territories"/>
    <s v="Northwest Territories"/>
    <s v="Home Office"/>
    <s v="Furniture"/>
    <x v="14"/>
    <n v="0.56999999999999995"/>
  </r>
  <r>
    <s v="Fred Wasserman"/>
    <n v="26370"/>
    <x v="152"/>
    <d v="2011-08-10T00:00:00"/>
    <x v="2"/>
    <s v="2011"/>
    <n v="2"/>
    <b v="0"/>
    <x v="3"/>
    <n v="12"/>
    <n v="270.23"/>
    <n v="0.08"/>
    <s v="Regular Air"/>
    <n v="52.02"/>
    <n v="22.84"/>
    <n v="5.47"/>
    <s v="Northwest Territories"/>
    <s v="Northwest Territories"/>
    <s v="Home Office"/>
    <s v="Office Supplies"/>
    <x v="5"/>
    <n v="0.39"/>
  </r>
  <r>
    <s v="Fred Wasserman"/>
    <n v="26370"/>
    <x v="152"/>
    <d v="2011-08-10T00:00:00"/>
    <x v="2"/>
    <s v="2011"/>
    <n v="2"/>
    <b v="0"/>
    <x v="3"/>
    <n v="20"/>
    <n v="660.27"/>
    <n v="0.09"/>
    <s v="Express Air"/>
    <n v="63.83"/>
    <n v="34.76"/>
    <n v="5.49"/>
    <s v="Northwest Territories"/>
    <s v="Northwest Territories"/>
    <s v="Home Office"/>
    <s v="Office Supplies"/>
    <x v="0"/>
    <n v="0.6"/>
  </r>
  <r>
    <s v="Sylvia Foulston"/>
    <n v="26499"/>
    <x v="153"/>
    <d v="2010-02-22T00:00:00"/>
    <x v="5"/>
    <s v="2010"/>
    <n v="1"/>
    <b v="0"/>
    <x v="4"/>
    <n v="11"/>
    <n v="32.4"/>
    <n v="0.05"/>
    <s v="Regular Air"/>
    <n v="8.7799999999999994"/>
    <n v="2.88"/>
    <n v="0.5"/>
    <s v="Northwest Territories"/>
    <s v="Northwest Territories"/>
    <s v="Corporate"/>
    <s v="Office Supplies"/>
    <x v="11"/>
    <n v="0.39"/>
  </r>
  <r>
    <s v="Michelle Lonsdale"/>
    <n v="26531"/>
    <x v="135"/>
    <d v="2011-06-22T00:00:00"/>
    <x v="3"/>
    <s v="2011"/>
    <n v="2"/>
    <b v="0"/>
    <x v="4"/>
    <n v="26"/>
    <n v="4688.9485000000004"/>
    <n v="0"/>
    <s v="Regular Air"/>
    <n v="1215.44"/>
    <n v="205.99"/>
    <n v="5.26"/>
    <s v="Northwest Territories"/>
    <s v="Northwest Territories"/>
    <s v="Corporate"/>
    <s v="Technology"/>
    <x v="3"/>
    <n v="0.56000000000000005"/>
  </r>
  <r>
    <s v="Sylvia Foulston"/>
    <n v="26567"/>
    <x v="154"/>
    <d v="2009-09-04T00:00:00"/>
    <x v="11"/>
    <s v="2009"/>
    <n v="0"/>
    <s v="FREE DELIVERY"/>
    <x v="5"/>
    <n v="8"/>
    <n v="50.7"/>
    <n v="0.08"/>
    <s v="Regular Air"/>
    <n v="-44.07"/>
    <n v="5.4"/>
    <n v="7.78"/>
    <s v="Northwest Territories"/>
    <s v="Northwest Territories"/>
    <s v="Corporate"/>
    <s v="Office Supplies"/>
    <x v="2"/>
    <n v="0.37"/>
  </r>
  <r>
    <s v="Sylvia Foulston"/>
    <n v="26567"/>
    <x v="154"/>
    <d v="2009-09-07T00:00:00"/>
    <x v="11"/>
    <s v="2009"/>
    <n v="3"/>
    <b v="0"/>
    <x v="5"/>
    <n v="10"/>
    <n v="90.06"/>
    <n v="0.09"/>
    <s v="Express Air"/>
    <n v="-100.51"/>
    <n v="8.4600000000000009"/>
    <n v="8.99"/>
    <s v="Northwest Territories"/>
    <s v="Northwest Territories"/>
    <s v="Corporate"/>
    <s v="Technology"/>
    <x v="7"/>
    <n v="0.79"/>
  </r>
  <r>
    <s v="Sylvia Foulston"/>
    <n v="26567"/>
    <x v="154"/>
    <d v="2009-09-05T00:00:00"/>
    <x v="11"/>
    <s v="2009"/>
    <n v="1"/>
    <b v="0"/>
    <x v="5"/>
    <n v="22"/>
    <n v="338.52"/>
    <n v="0.21"/>
    <s v="Regular Air"/>
    <n v="-17.75"/>
    <n v="14.98"/>
    <n v="8.99"/>
    <s v="Northwest Territories"/>
    <s v="Northwest Territories"/>
    <s v="Corporate"/>
    <s v="Furniture"/>
    <x v="4"/>
    <n v="0.39"/>
  </r>
  <r>
    <s v="Sylvia Foulston"/>
    <n v="26567"/>
    <x v="154"/>
    <d v="2009-09-05T00:00:00"/>
    <x v="11"/>
    <s v="2009"/>
    <n v="1"/>
    <b v="0"/>
    <x v="5"/>
    <n v="48"/>
    <n v="6109.817"/>
    <n v="0.04"/>
    <s v="Regular Air"/>
    <n v="1374.95"/>
    <n v="155.99"/>
    <n v="8.08"/>
    <s v="Northwest Territories"/>
    <s v="Northwest Territories"/>
    <s v="Corporate"/>
    <s v="Technology"/>
    <x v="3"/>
    <n v="0.6"/>
  </r>
  <r>
    <s v="Charlotte Melton"/>
    <n v="26854"/>
    <x v="155"/>
    <d v="2009-06-22T00:00:00"/>
    <x v="3"/>
    <s v="2009"/>
    <n v="1"/>
    <b v="0"/>
    <x v="3"/>
    <n v="1"/>
    <n v="34.11"/>
    <n v="0.02"/>
    <s v="Regular Air"/>
    <n v="-12.95"/>
    <n v="25.38"/>
    <n v="8.99"/>
    <s v="Northwest Territories"/>
    <s v="Northwest Territories"/>
    <s v="Home Office"/>
    <s v="Furniture"/>
    <x v="4"/>
    <n v="0.5"/>
  </r>
  <r>
    <s v="Barry French"/>
    <n v="27109"/>
    <x v="156"/>
    <d v="2012-02-10T00:00:00"/>
    <x v="5"/>
    <s v="2012"/>
    <n v="2"/>
    <b v="0"/>
    <x v="5"/>
    <n v="48"/>
    <n v="538.22"/>
    <n v="0.01"/>
    <s v="Regular Air"/>
    <n v="-154.66"/>
    <n v="10.97"/>
    <n v="6.5"/>
    <s v="Northwest Territories"/>
    <s v="Northwest Territories"/>
    <s v="Consumer"/>
    <s v="Technology"/>
    <x v="7"/>
    <n v="0.64"/>
  </r>
  <r>
    <s v="Heather Kirkland"/>
    <n v="27111"/>
    <x v="157"/>
    <d v="2009-03-14T00:00:00"/>
    <x v="4"/>
    <s v="2009"/>
    <n v="3"/>
    <b v="0"/>
    <x v="1"/>
    <n v="11"/>
    <n v="1064.23"/>
    <n v="0.06"/>
    <s v="Regular Air"/>
    <n v="-127.56"/>
    <n v="99.99"/>
    <n v="19.989999999999998"/>
    <s v="Northwest Territories"/>
    <s v="Northwest Territories"/>
    <s v="Home Office"/>
    <s v="Technology"/>
    <x v="7"/>
    <n v="0.52"/>
  </r>
  <r>
    <s v="Heather Kirkland"/>
    <n v="27111"/>
    <x v="157"/>
    <d v="2009-03-12T00:00:00"/>
    <x v="4"/>
    <s v="2009"/>
    <n v="1"/>
    <b v="0"/>
    <x v="1"/>
    <n v="18"/>
    <n v="3497.05"/>
    <n v="0"/>
    <s v="Regular Air"/>
    <n v="282.18"/>
    <n v="193.17"/>
    <n v="19.989999999999998"/>
    <s v="Northwest Territories"/>
    <s v="Northwest Territories"/>
    <s v="Home Office"/>
    <s v="Office Supplies"/>
    <x v="0"/>
    <n v="0.71"/>
  </r>
  <r>
    <s v="Heather Kirkland"/>
    <n v="27111"/>
    <x v="157"/>
    <d v="2009-03-11T00:00:00"/>
    <x v="4"/>
    <s v="2009"/>
    <n v="0"/>
    <s v="FREE DELIVERY"/>
    <x v="1"/>
    <n v="44"/>
    <n v="774.05250000000001"/>
    <n v="0.08"/>
    <s v="Express Air"/>
    <n v="-96.34"/>
    <n v="20.99"/>
    <n v="3.3"/>
    <s v="Northwest Territories"/>
    <s v="Northwest Territories"/>
    <s v="Home Office"/>
    <s v="Technology"/>
    <x v="3"/>
    <n v="0.81"/>
  </r>
  <r>
    <s v="Henry Goldwyn"/>
    <n v="27264"/>
    <x v="158"/>
    <d v="2011-06-06T00:00:00"/>
    <x v="3"/>
    <s v="2011"/>
    <n v="2"/>
    <b v="0"/>
    <x v="0"/>
    <n v="3"/>
    <n v="74.05"/>
    <n v="0.02"/>
    <s v="Regular Air"/>
    <n v="44.54"/>
    <n v="19.989999999999998"/>
    <n v="11.17"/>
    <s v="Northwest Territories"/>
    <s v="Northwest Territories"/>
    <s v="Small Business"/>
    <s v="Furniture"/>
    <x v="4"/>
    <n v="0.6"/>
  </r>
  <r>
    <s v="Frank Price"/>
    <n v="27392"/>
    <x v="159"/>
    <d v="2012-03-11T00:00:00"/>
    <x v="4"/>
    <s v="2012"/>
    <n v="9"/>
    <b v="0"/>
    <x v="0"/>
    <n v="37"/>
    <n v="5753.85"/>
    <n v="0"/>
    <s v="Regular Air"/>
    <n v="2509.52"/>
    <n v="150.97999999999999"/>
    <n v="13.99"/>
    <s v="Northwest Territories"/>
    <s v="Northwest Territories"/>
    <s v="Corporate"/>
    <s v="Technology"/>
    <x v="16"/>
    <n v="0.38"/>
  </r>
  <r>
    <s v="Jim Radford"/>
    <n v="27553"/>
    <x v="160"/>
    <d v="2011-08-14T00:00:00"/>
    <x v="2"/>
    <s v="2011"/>
    <n v="2"/>
    <b v="0"/>
    <x v="4"/>
    <n v="48"/>
    <n v="18235.47"/>
    <n v="0.03"/>
    <s v="Delivery Truck"/>
    <n v="1166.93"/>
    <n v="370.98"/>
    <n v="99"/>
    <s v="Northwest Territories"/>
    <s v="Northwest Territories"/>
    <s v="Corporate"/>
    <s v="Office Supplies"/>
    <x v="0"/>
    <n v="0.65"/>
  </r>
  <r>
    <s v="Jim Radford"/>
    <n v="27553"/>
    <x v="160"/>
    <d v="2011-08-14T00:00:00"/>
    <x v="2"/>
    <s v="2011"/>
    <n v="2"/>
    <b v="0"/>
    <x v="4"/>
    <n v="16"/>
    <n v="2631.107"/>
    <n v="0"/>
    <s v="Regular Air"/>
    <n v="297.11"/>
    <n v="179.99"/>
    <n v="13.99"/>
    <s v="Northwest Territories"/>
    <s v="Northwest Territories"/>
    <s v="Corporate"/>
    <s v="Technology"/>
    <x v="3"/>
    <n v="0.56999999999999995"/>
  </r>
  <r>
    <s v="Ralph Knight"/>
    <n v="27555"/>
    <x v="161"/>
    <d v="2009-09-03T00:00:00"/>
    <x v="11"/>
    <s v="2009"/>
    <n v="2"/>
    <b v="0"/>
    <x v="5"/>
    <n v="32"/>
    <n v="209.42"/>
    <n v="0.1"/>
    <s v="Regular Air"/>
    <n v="65.41"/>
    <n v="6.74"/>
    <n v="1.72"/>
    <s v="Northwest Territories"/>
    <s v="Northwest Territories"/>
    <s v="Consumer"/>
    <s v="Office Supplies"/>
    <x v="5"/>
    <n v="0.35"/>
  </r>
  <r>
    <s v="Delfina Latchford"/>
    <n v="27680"/>
    <x v="162"/>
    <d v="2010-01-27T00:00:00"/>
    <x v="10"/>
    <s v="2010"/>
    <n v="1"/>
    <b v="0"/>
    <x v="5"/>
    <n v="32"/>
    <n v="324.39999999999998"/>
    <n v="0.1"/>
    <s v="Regular Air"/>
    <n v="-46.98"/>
    <n v="10.89"/>
    <n v="4.5"/>
    <s v="Northwest Territories"/>
    <s v="Northwest Territories"/>
    <s v="Small Business"/>
    <s v="Office Supplies"/>
    <x v="1"/>
    <n v="0.59"/>
  </r>
  <r>
    <s v="Delfina Latchford"/>
    <n v="27680"/>
    <x v="162"/>
    <d v="2010-01-27T00:00:00"/>
    <x v="10"/>
    <s v="2010"/>
    <n v="1"/>
    <b v="0"/>
    <x v="5"/>
    <n v="19"/>
    <n v="137.02000000000001"/>
    <n v="0.01"/>
    <s v="Regular Air"/>
    <n v="-46.89"/>
    <n v="6.48"/>
    <n v="6.6"/>
    <s v="Northwest Territories"/>
    <s v="Northwest Territories"/>
    <s v="Small Business"/>
    <s v="Office Supplies"/>
    <x v="5"/>
    <n v="0.37"/>
  </r>
  <r>
    <s v="Roy Skaria"/>
    <n v="27778"/>
    <x v="163"/>
    <d v="2011-09-04T00:00:00"/>
    <x v="11"/>
    <s v="2011"/>
    <n v="2"/>
    <b v="0"/>
    <x v="5"/>
    <n v="1"/>
    <n v="232.67"/>
    <n v="0.02"/>
    <s v="Regular Air"/>
    <n v="-105.14"/>
    <n v="223.98"/>
    <n v="15.01"/>
    <s v="Northwest Territories"/>
    <s v="Northwest Territories"/>
    <s v="Corporate"/>
    <s v="Office Supplies"/>
    <x v="2"/>
    <n v="0.38"/>
  </r>
  <r>
    <s v="Roy Skaria"/>
    <n v="27778"/>
    <x v="163"/>
    <d v="2011-09-04T00:00:00"/>
    <x v="11"/>
    <s v="2011"/>
    <n v="2"/>
    <b v="0"/>
    <x v="5"/>
    <n v="34"/>
    <n v="4805.92"/>
    <n v="7.0000000000000007E-2"/>
    <s v="Delivery Truck"/>
    <n v="-393.96"/>
    <n v="140.97999999999999"/>
    <n v="36.090000000000003"/>
    <s v="Northwest Territories"/>
    <s v="Northwest Territories"/>
    <s v="Corporate"/>
    <s v="Furniture"/>
    <x v="9"/>
    <n v="0.77"/>
  </r>
  <r>
    <s v="Monica Federle"/>
    <n v="27909"/>
    <x v="164"/>
    <d v="2012-02-09T00:00:00"/>
    <x v="5"/>
    <s v="2012"/>
    <n v="2"/>
    <b v="0"/>
    <x v="5"/>
    <n v="1"/>
    <n v="62.26"/>
    <n v="0.09"/>
    <s v="Regular Air"/>
    <n v="-23.24"/>
    <n v="54.96"/>
    <n v="10.75"/>
    <s v="Northwest Territories"/>
    <s v="Northwest Territories"/>
    <s v="Corporate"/>
    <s v="Office Supplies"/>
    <x v="5"/>
    <n v="0.36"/>
  </r>
  <r>
    <s v="Monica Federle"/>
    <n v="27909"/>
    <x v="164"/>
    <d v="2012-02-10T00:00:00"/>
    <x v="5"/>
    <s v="2012"/>
    <n v="3"/>
    <b v="0"/>
    <x v="5"/>
    <n v="47"/>
    <n v="58.53"/>
    <n v="7.0000000000000007E-2"/>
    <s v="Regular Air"/>
    <n v="-24.86"/>
    <n v="1.26"/>
    <n v="0.7"/>
    <s v="Northwest Territories"/>
    <s v="Northwest Territories"/>
    <s v="Corporate"/>
    <s v="Office Supplies"/>
    <x v="6"/>
    <n v="0.81"/>
  </r>
  <r>
    <s v="Charles McCrossin"/>
    <n v="28003"/>
    <x v="165"/>
    <d v="2011-03-21T00:00:00"/>
    <x v="4"/>
    <s v="2011"/>
    <n v="2"/>
    <b v="0"/>
    <x v="5"/>
    <n v="31"/>
    <n v="157.79"/>
    <n v="0.09"/>
    <s v="Regular Air"/>
    <n v="-95.92"/>
    <n v="4.9800000000000004"/>
    <n v="6.07"/>
    <s v="Northwest Territories"/>
    <s v="Northwest Territories"/>
    <s v="Corporate"/>
    <s v="Office Supplies"/>
    <x v="5"/>
    <n v="0.36"/>
  </r>
  <r>
    <s v="Don Miller"/>
    <n v="28035"/>
    <x v="166"/>
    <d v="2011-05-10T00:00:00"/>
    <x v="7"/>
    <s v="2011"/>
    <n v="2"/>
    <b v="0"/>
    <x v="3"/>
    <n v="19"/>
    <n v="376.21"/>
    <n v="0.03"/>
    <s v="Regular Air"/>
    <n v="89.56"/>
    <n v="18.989999999999998"/>
    <n v="5.23"/>
    <s v="Northwest Territories"/>
    <s v="Northwest Territories"/>
    <s v="Home Office"/>
    <s v="Office Supplies"/>
    <x v="2"/>
    <n v="0.37"/>
  </r>
  <r>
    <s v="Jeremy Lonsdale"/>
    <n v="28135"/>
    <x v="167"/>
    <d v="2009-09-27T00:00:00"/>
    <x v="11"/>
    <s v="2009"/>
    <n v="2"/>
    <b v="0"/>
    <x v="5"/>
    <n v="37"/>
    <n v="1601.24"/>
    <n v="0.08"/>
    <s v="Regular Air"/>
    <n v="520.69000000000005"/>
    <n v="46.89"/>
    <n v="5.0999999999999996"/>
    <s v="Northwest Territories"/>
    <s v="Northwest Territories"/>
    <s v="Corporate"/>
    <s v="Office Supplies"/>
    <x v="1"/>
    <n v="0.46"/>
  </r>
  <r>
    <s v="Jeremy Lonsdale"/>
    <n v="28135"/>
    <x v="167"/>
    <d v="2009-09-25T00:00:00"/>
    <x v="11"/>
    <s v="2009"/>
    <n v="0"/>
    <s v="FREE DELIVERY"/>
    <x v="5"/>
    <n v="40"/>
    <n v="501.31"/>
    <n v="0.05"/>
    <s v="Regular Air"/>
    <n v="38.229999999999997"/>
    <n v="12.98"/>
    <n v="3.14"/>
    <s v="Northwest Territories"/>
    <s v="Northwest Territories"/>
    <s v="Corporate"/>
    <s v="Office Supplies"/>
    <x v="15"/>
    <n v="0.6"/>
  </r>
  <r>
    <s v="Grant Carroll"/>
    <n v="28165"/>
    <x v="168"/>
    <d v="2012-07-11T00:00:00"/>
    <x v="1"/>
    <s v="2012"/>
    <n v="2"/>
    <b v="0"/>
    <x v="3"/>
    <n v="2"/>
    <n v="24.96"/>
    <n v="0.05"/>
    <s v="Regular Air"/>
    <n v="-12.8"/>
    <n v="10.91"/>
    <n v="2.99"/>
    <s v="Northwest Territories"/>
    <s v="Northwest Territories"/>
    <s v="Corporate"/>
    <s v="Office Supplies"/>
    <x v="2"/>
    <n v="0.38"/>
  </r>
  <r>
    <s v="Carl Ludwig"/>
    <n v="28289"/>
    <x v="169"/>
    <d v="2010-01-15T00:00:00"/>
    <x v="10"/>
    <s v="2010"/>
    <n v="1"/>
    <b v="0"/>
    <x v="1"/>
    <n v="31"/>
    <n v="166.76"/>
    <n v="0.01"/>
    <s v="Regular Air"/>
    <n v="-46.03"/>
    <n v="4.9800000000000004"/>
    <n v="4.75"/>
    <s v="Northwest Territories"/>
    <s v="Northwest Territories"/>
    <s v="Corporate"/>
    <s v="Office Supplies"/>
    <x v="5"/>
    <n v="0.36"/>
  </r>
  <r>
    <s v="Carlos Daly"/>
    <n v="28486"/>
    <x v="170"/>
    <d v="2009-08-27T00:00:00"/>
    <x v="2"/>
    <s v="2009"/>
    <n v="1"/>
    <b v="0"/>
    <x v="1"/>
    <n v="2"/>
    <n v="811.13"/>
    <n v="0.08"/>
    <s v="Regular Air"/>
    <n v="-517.47"/>
    <n v="415.88"/>
    <n v="11.37"/>
    <s v="Northwest Territories"/>
    <s v="Northwest Territories"/>
    <s v="Corporate"/>
    <s v="Office Supplies"/>
    <x v="0"/>
    <n v="0.56999999999999995"/>
  </r>
  <r>
    <s v="Ralph Knight"/>
    <n v="28675"/>
    <x v="171"/>
    <d v="2009-10-09T00:00:00"/>
    <x v="0"/>
    <s v="2009"/>
    <n v="1"/>
    <b v="0"/>
    <x v="5"/>
    <n v="15"/>
    <n v="822.84249999999997"/>
    <n v="0.1"/>
    <s v="Regular Air"/>
    <n v="4.3899999999999997"/>
    <n v="65.989999999999995"/>
    <n v="5.92"/>
    <s v="Northwest Territories"/>
    <s v="Northwest Territories"/>
    <s v="Consumer"/>
    <s v="Technology"/>
    <x v="3"/>
    <n v="0.55000000000000004"/>
  </r>
  <r>
    <s v="Cindy Schnelling"/>
    <n v="28870"/>
    <x v="172"/>
    <d v="2011-11-13T00:00:00"/>
    <x v="6"/>
    <s v="2011"/>
    <n v="3"/>
    <b v="0"/>
    <x v="1"/>
    <n v="35"/>
    <n v="3310.9454999999998"/>
    <n v="0.05"/>
    <s v="Regular Air"/>
    <n v="822.4"/>
    <n v="115.99"/>
    <n v="2.5"/>
    <s v="Northwest Territories"/>
    <s v="Northwest Territories"/>
    <s v="Corporate"/>
    <s v="Technology"/>
    <x v="3"/>
    <n v="0.56999999999999995"/>
  </r>
  <r>
    <s v="Claudia Miner"/>
    <n v="28871"/>
    <x v="13"/>
    <d v="2012-04-15T00:00:00"/>
    <x v="8"/>
    <s v="2012"/>
    <n v="0"/>
    <s v="FREE DELIVERY"/>
    <x v="1"/>
    <n v="10"/>
    <n v="55.02"/>
    <n v="0.08"/>
    <s v="Regular Air"/>
    <n v="-56.12"/>
    <n v="5.0199999999999996"/>
    <n v="5.14"/>
    <s v="Northwest Territories"/>
    <s v="Northwest Territories"/>
    <s v="Small Business"/>
    <s v="Technology"/>
    <x v="7"/>
    <n v="0.79"/>
  </r>
  <r>
    <s v="Roy Skaria"/>
    <n v="29030"/>
    <x v="173"/>
    <d v="2012-01-03T00:00:00"/>
    <x v="10"/>
    <s v="2012"/>
    <n v="1"/>
    <b v="0"/>
    <x v="4"/>
    <n v="10"/>
    <n v="192.58"/>
    <n v="0.05"/>
    <s v="Regular Air"/>
    <n v="24.6"/>
    <n v="19.84"/>
    <n v="4.0999999999999996"/>
    <s v="Northwest Territories"/>
    <s v="Northwest Territories"/>
    <s v="Corporate"/>
    <s v="Office Supplies"/>
    <x v="12"/>
    <n v="0.44"/>
  </r>
  <r>
    <s v="Delfina Latchford"/>
    <n v="29095"/>
    <x v="174"/>
    <d v="2011-03-09T00:00:00"/>
    <x v="4"/>
    <s v="2011"/>
    <n v="1"/>
    <b v="0"/>
    <x v="3"/>
    <n v="40"/>
    <n v="291.67"/>
    <n v="0.01"/>
    <s v="Regular Air"/>
    <n v="54.46"/>
    <n v="6.75"/>
    <n v="2.99"/>
    <s v="Northwest Territories"/>
    <s v="Northwest Territories"/>
    <s v="Small Business"/>
    <s v="Office Supplies"/>
    <x v="2"/>
    <n v="0.35"/>
  </r>
  <r>
    <s v="Edward Hooks"/>
    <n v="29287"/>
    <x v="175"/>
    <d v="2009-07-04T00:00:00"/>
    <x v="1"/>
    <s v="2009"/>
    <n v="2"/>
    <b v="0"/>
    <x v="1"/>
    <n v="50"/>
    <n v="281.39"/>
    <n v="0.1"/>
    <s v="Regular Air"/>
    <n v="-106.4"/>
    <n v="5.74"/>
    <n v="5.01"/>
    <s v="Northwest Territories"/>
    <s v="Northwest Territories"/>
    <s v="Consumer"/>
    <s v="Office Supplies"/>
    <x v="2"/>
    <n v="0.39"/>
  </r>
  <r>
    <s v="Edward Hooks"/>
    <n v="29287"/>
    <x v="175"/>
    <d v="2009-07-04T00:00:00"/>
    <x v="1"/>
    <s v="2009"/>
    <n v="2"/>
    <b v="0"/>
    <x v="1"/>
    <n v="49"/>
    <n v="12593.91"/>
    <n v="0.09"/>
    <s v="Delivery Truck"/>
    <n v="2699.67"/>
    <n v="270.97000000000003"/>
    <n v="28.06"/>
    <s v="Northwest Territories"/>
    <s v="Northwest Territories"/>
    <s v="Consumer"/>
    <s v="Technology"/>
    <x v="16"/>
    <n v="0.56000000000000005"/>
  </r>
  <r>
    <s v="Don Miller"/>
    <n v="29510"/>
    <x v="176"/>
    <d v="2011-04-17T00:00:00"/>
    <x v="8"/>
    <s v="2011"/>
    <n v="2"/>
    <b v="0"/>
    <x v="5"/>
    <n v="22"/>
    <n v="6123.94"/>
    <n v="0.01"/>
    <s v="Delivery Truck"/>
    <n v="1292.44"/>
    <n v="260.98"/>
    <n v="41.91"/>
    <s v="Northwest Territories"/>
    <s v="Northwest Territories"/>
    <s v="Home Office"/>
    <s v="Furniture"/>
    <x v="9"/>
    <n v="0.59"/>
  </r>
  <r>
    <s v="Grant Carroll"/>
    <n v="29795"/>
    <x v="177"/>
    <d v="2011-11-26T00:00:00"/>
    <x v="6"/>
    <s v="2011"/>
    <n v="1"/>
    <b v="0"/>
    <x v="1"/>
    <n v="49"/>
    <n v="19325.2"/>
    <n v="0.05"/>
    <s v="Regular Air"/>
    <n v="8793.5400000000009"/>
    <n v="387.99"/>
    <n v="19.989999999999998"/>
    <s v="Northwest Territories"/>
    <s v="Northwest Territories"/>
    <s v="Small Business"/>
    <s v="Office Supplies"/>
    <x v="2"/>
    <n v="0.38"/>
  </r>
  <r>
    <s v="Grant Carroll"/>
    <n v="29795"/>
    <x v="177"/>
    <d v="2011-11-26T00:00:00"/>
    <x v="6"/>
    <s v="2011"/>
    <n v="1"/>
    <b v="0"/>
    <x v="1"/>
    <n v="48"/>
    <n v="8380.2199999999993"/>
    <n v="0"/>
    <s v="Delivery Truck"/>
    <n v="813.83"/>
    <n v="160.97999999999999"/>
    <n v="35.020000000000003"/>
    <s v="Northwest Territories"/>
    <s v="Northwest Territories"/>
    <s v="Small Business"/>
    <s v="Furniture"/>
    <x v="9"/>
    <n v="0.72"/>
  </r>
  <r>
    <s v="Brad Eason"/>
    <n v="29861"/>
    <x v="178"/>
    <d v="2012-04-26T00:00:00"/>
    <x v="8"/>
    <s v="2012"/>
    <n v="1"/>
    <b v="0"/>
    <x v="5"/>
    <n v="11"/>
    <n v="35.17"/>
    <n v="0.03"/>
    <s v="Regular Air"/>
    <n v="5.58"/>
    <n v="3.08"/>
    <n v="0.99"/>
    <s v="Northwest Territories"/>
    <s v="Northwest Territories"/>
    <s v="Small Business"/>
    <s v="Office Supplies"/>
    <x v="11"/>
    <n v="0.37"/>
  </r>
  <r>
    <s v="Charles McCrossin"/>
    <n v="30658"/>
    <x v="179"/>
    <d v="2011-03-27T00:00:00"/>
    <x v="4"/>
    <s v="2011"/>
    <n v="1"/>
    <b v="0"/>
    <x v="4"/>
    <n v="35"/>
    <n v="17387.650000000001"/>
    <n v="0.08"/>
    <s v="Regular Air"/>
    <n v="6907.61"/>
    <n v="499.99"/>
    <n v="24.49"/>
    <s v="Northwest Territories"/>
    <s v="Northwest Territories"/>
    <s v="Corporate"/>
    <s v="Technology"/>
    <x v="13"/>
    <n v="0.36"/>
  </r>
  <r>
    <s v="Charles McCrossin"/>
    <n v="30658"/>
    <x v="179"/>
    <d v="2011-03-28T00:00:00"/>
    <x v="4"/>
    <s v="2011"/>
    <n v="2"/>
    <b v="0"/>
    <x v="4"/>
    <n v="44"/>
    <n v="6040.22"/>
    <n v="0.05"/>
    <s v="Regular Air"/>
    <n v="-942.5"/>
    <n v="138.13999999999999"/>
    <n v="35"/>
    <s v="Northwest Territories"/>
    <s v="Northwest Territories"/>
    <s v="Corporate"/>
    <s v="Office Supplies"/>
    <x v="0"/>
    <m/>
  </r>
  <r>
    <s v="Charles McCrossin"/>
    <n v="30947"/>
    <x v="180"/>
    <d v="2010-07-18T00:00:00"/>
    <x v="1"/>
    <s v="2010"/>
    <n v="4"/>
    <b v="0"/>
    <x v="0"/>
    <n v="17"/>
    <n v="691.59"/>
    <n v="0.03"/>
    <s v="Regular Air"/>
    <n v="261.24"/>
    <n v="41.94"/>
    <n v="2.99"/>
    <s v="Northwest Territories"/>
    <s v="Northwest Territories"/>
    <s v="Corporate"/>
    <s v="Office Supplies"/>
    <x v="2"/>
    <n v="0.35"/>
  </r>
  <r>
    <s v="Charles McCrossin"/>
    <n v="30947"/>
    <x v="180"/>
    <d v="2010-07-18T00:00:00"/>
    <x v="1"/>
    <s v="2010"/>
    <n v="4"/>
    <b v="0"/>
    <x v="0"/>
    <n v="45"/>
    <n v="345.2"/>
    <n v="0.01"/>
    <s v="Regular Air"/>
    <n v="183.53"/>
    <n v="7.31"/>
    <n v="0.49"/>
    <s v="Northwest Territories"/>
    <s v="Northwest Territories"/>
    <s v="Corporate"/>
    <s v="Office Supplies"/>
    <x v="11"/>
    <n v="0.38"/>
  </r>
  <r>
    <s v="Bryan Mills"/>
    <n v="31077"/>
    <x v="181"/>
    <d v="2010-10-25T00:00:00"/>
    <x v="0"/>
    <s v="2010"/>
    <n v="2"/>
    <b v="0"/>
    <x v="3"/>
    <n v="36"/>
    <n v="1955.0764999999999"/>
    <n v="0.06"/>
    <s v="Regular Air"/>
    <n v="470.83"/>
    <n v="65.989999999999995"/>
    <n v="3.9"/>
    <s v="Northwest Territories"/>
    <s v="Northwest Territories"/>
    <s v="Small Business"/>
    <s v="Technology"/>
    <x v="3"/>
    <n v="0.55000000000000004"/>
  </r>
  <r>
    <s v="Monica Federle"/>
    <n v="31111"/>
    <x v="182"/>
    <d v="2009-08-26T00:00:00"/>
    <x v="2"/>
    <s v="2009"/>
    <n v="2"/>
    <b v="0"/>
    <x v="3"/>
    <n v="27"/>
    <n v="217.93"/>
    <n v="0.03"/>
    <s v="Regular Air"/>
    <n v="-29.02"/>
    <n v="7.64"/>
    <n v="5.83"/>
    <s v="Northwest Territories"/>
    <s v="Northwest Territories"/>
    <s v="Corporate"/>
    <s v="Office Supplies"/>
    <x v="5"/>
    <n v="0.36"/>
  </r>
  <r>
    <s v="Michelle Lonsdale"/>
    <n v="31169"/>
    <x v="183"/>
    <d v="2011-06-13T00:00:00"/>
    <x v="3"/>
    <s v="2011"/>
    <n v="4"/>
    <b v="0"/>
    <x v="0"/>
    <n v="6"/>
    <n v="254.76"/>
    <n v="0.06"/>
    <s v="Regular Air"/>
    <n v="109.88"/>
    <n v="40.97"/>
    <n v="14.45"/>
    <s v="Northwest Territories"/>
    <s v="Northwest Territories"/>
    <s v="Home Office"/>
    <s v="Furniture"/>
    <x v="4"/>
    <n v="0.56999999999999995"/>
  </r>
  <r>
    <s v="Michelle Lonsdale"/>
    <n v="31270"/>
    <x v="184"/>
    <d v="2012-11-24T00:00:00"/>
    <x v="6"/>
    <s v="2012"/>
    <n v="1"/>
    <b v="0"/>
    <x v="4"/>
    <n v="21"/>
    <n v="6806.66"/>
    <n v="0"/>
    <s v="Delivery Truck"/>
    <n v="801.72"/>
    <n v="299.05"/>
    <n v="87.01"/>
    <s v="Northwest Territories"/>
    <s v="Northwest Territories"/>
    <s v="Corporate"/>
    <s v="Furniture"/>
    <x v="14"/>
    <n v="0.56999999999999995"/>
  </r>
  <r>
    <s v="Michelle Lonsdale"/>
    <n v="31270"/>
    <x v="184"/>
    <d v="2012-11-25T00:00:00"/>
    <x v="6"/>
    <s v="2012"/>
    <n v="2"/>
    <b v="0"/>
    <x v="4"/>
    <n v="3"/>
    <n v="891.61"/>
    <n v="0.1"/>
    <s v="Delivery Truck"/>
    <n v="-328.36"/>
    <n v="291.73"/>
    <n v="48.8"/>
    <s v="Northwest Territories"/>
    <s v="Northwest Territories"/>
    <s v="Corporate"/>
    <s v="Furniture"/>
    <x v="14"/>
    <n v="0.56000000000000005"/>
  </r>
  <r>
    <s v="Michelle Lonsdale"/>
    <n v="31270"/>
    <x v="184"/>
    <d v="2012-11-25T00:00:00"/>
    <x v="6"/>
    <s v="2012"/>
    <n v="2"/>
    <b v="0"/>
    <x v="4"/>
    <n v="5"/>
    <n v="165.04"/>
    <n v="0.03"/>
    <s v="Regular Air"/>
    <n v="-112.44"/>
    <n v="30.42"/>
    <n v="8.65"/>
    <s v="Northwest Territories"/>
    <s v="Northwest Territories"/>
    <s v="Corporate"/>
    <s v="Technology"/>
    <x v="7"/>
    <n v="0.74"/>
  </r>
  <r>
    <s v="Beth Thompson"/>
    <n v="31364"/>
    <x v="185"/>
    <d v="2009-05-01T00:00:00"/>
    <x v="7"/>
    <s v="2009"/>
    <n v="0"/>
    <s v="FREE DELIVERY"/>
    <x v="3"/>
    <n v="2"/>
    <n v="789.01"/>
    <n v="7.0000000000000007E-2"/>
    <s v="Regular Air"/>
    <n v="-539.59"/>
    <n v="415.88"/>
    <n v="11.37"/>
    <s v="Northwest Territories"/>
    <s v="Northwest Territories"/>
    <s v="Corporate"/>
    <s v="Office Supplies"/>
    <x v="0"/>
    <n v="0.56999999999999995"/>
  </r>
  <r>
    <s v="Cindy Schnelling"/>
    <n v="31393"/>
    <x v="186"/>
    <d v="2012-05-12T00:00:00"/>
    <x v="7"/>
    <s v="2012"/>
    <n v="1"/>
    <b v="0"/>
    <x v="5"/>
    <n v="4"/>
    <n v="97.57"/>
    <n v="0.04"/>
    <s v="Regular Air"/>
    <n v="-27.31"/>
    <n v="19.940000000000001"/>
    <n v="14.87"/>
    <s v="Northwest Territories"/>
    <s v="Northwest Territories"/>
    <s v="Corporate"/>
    <s v="Furniture"/>
    <x v="4"/>
    <n v="0.56999999999999995"/>
  </r>
  <r>
    <s v="Cindy Schnelling"/>
    <n v="31393"/>
    <x v="186"/>
    <d v="2012-05-13T00:00:00"/>
    <x v="7"/>
    <s v="2012"/>
    <n v="2"/>
    <b v="0"/>
    <x v="5"/>
    <n v="31"/>
    <n v="110.32"/>
    <n v="0.09"/>
    <s v="Regular Air"/>
    <n v="-32.65"/>
    <n v="3.68"/>
    <n v="1.32"/>
    <s v="Northwest Territories"/>
    <s v="Northwest Territories"/>
    <s v="Corporate"/>
    <s v="Office Supplies"/>
    <x v="15"/>
    <n v="0.83"/>
  </r>
  <r>
    <s v="Nicole Hansen"/>
    <n v="31492"/>
    <x v="187"/>
    <d v="2010-10-17T00:00:00"/>
    <x v="0"/>
    <s v="2010"/>
    <n v="2"/>
    <b v="0"/>
    <x v="5"/>
    <n v="26"/>
    <n v="321.68"/>
    <n v="0.04"/>
    <s v="Regular Air"/>
    <n v="-12.25"/>
    <n v="11.97"/>
    <n v="4.9800000000000004"/>
    <s v="Northwest Territories"/>
    <s v="Northwest Territories"/>
    <s v="Small Business"/>
    <s v="Office Supplies"/>
    <x v="1"/>
    <n v="0.57999999999999996"/>
  </r>
  <r>
    <s v="Nicole Hansen"/>
    <n v="31492"/>
    <x v="187"/>
    <d v="2010-10-18T00:00:00"/>
    <x v="0"/>
    <s v="2010"/>
    <n v="3"/>
    <b v="0"/>
    <x v="5"/>
    <n v="34"/>
    <n v="971.95"/>
    <n v="0.09"/>
    <s v="Express Air"/>
    <n v="-21.1"/>
    <n v="29.74"/>
    <n v="6.64"/>
    <s v="Northwest Territories"/>
    <s v="Northwest Territories"/>
    <s v="Small Business"/>
    <s v="Office Supplies"/>
    <x v="0"/>
    <n v="0.7"/>
  </r>
  <r>
    <s v="Nicole Hansen"/>
    <n v="31492"/>
    <x v="187"/>
    <d v="2010-10-16T00:00:00"/>
    <x v="0"/>
    <s v="2010"/>
    <n v="1"/>
    <b v="0"/>
    <x v="5"/>
    <n v="23"/>
    <n v="2149.0300000000002"/>
    <n v="0.03"/>
    <s v="Regular Air"/>
    <n v="-235.56"/>
    <n v="95.43"/>
    <n v="19.989999999999998"/>
    <s v="Northwest Territories"/>
    <s v="Northwest Territories"/>
    <s v="Small Business"/>
    <s v="Office Supplies"/>
    <x v="0"/>
    <n v="0.79"/>
  </r>
  <r>
    <s v="Cari Schnelling"/>
    <n v="31558"/>
    <x v="188"/>
    <d v="2011-07-28T00:00:00"/>
    <x v="1"/>
    <s v="2011"/>
    <n v="5"/>
    <b v="0"/>
    <x v="0"/>
    <n v="12"/>
    <n v="3671.3"/>
    <n v="0.04"/>
    <s v="Regular Air"/>
    <n v="900.06"/>
    <n v="300.64999999999998"/>
    <n v="24.49"/>
    <s v="Northwest Territories"/>
    <s v="Northwest Territories"/>
    <s v="Home Office"/>
    <s v="Office Supplies"/>
    <x v="1"/>
    <n v="0.52"/>
  </r>
  <r>
    <s v="Cari Schnelling"/>
    <n v="31558"/>
    <x v="188"/>
    <d v="2011-07-23T00:00:00"/>
    <x v="1"/>
    <s v="2011"/>
    <n v="0"/>
    <s v="FREE DELIVERY"/>
    <x v="0"/>
    <n v="42"/>
    <n v="1763.6"/>
    <n v="0.08"/>
    <s v="Regular Air"/>
    <n v="455.37"/>
    <n v="45.19"/>
    <n v="1.99"/>
    <s v="Northwest Territories"/>
    <s v="Northwest Territories"/>
    <s v="Home Office"/>
    <s v="Technology"/>
    <x v="7"/>
    <n v="0.55000000000000004"/>
  </r>
  <r>
    <s v="Roy Skaria"/>
    <n v="31618"/>
    <x v="189"/>
    <d v="2011-07-11T00:00:00"/>
    <x v="1"/>
    <s v="2011"/>
    <n v="0"/>
    <s v="FREE DELIVERY"/>
    <x v="5"/>
    <n v="14"/>
    <n v="403.17"/>
    <n v="0.02"/>
    <s v="Regular Air"/>
    <n v="147.44999999999999"/>
    <n v="28.53"/>
    <n v="1.49"/>
    <s v="Northwest Territories"/>
    <s v="Northwest Territories"/>
    <s v="Corporate"/>
    <s v="Office Supplies"/>
    <x v="2"/>
    <n v="0.38"/>
  </r>
  <r>
    <s v="Susan Vittorini"/>
    <n v="31684"/>
    <x v="190"/>
    <d v="2012-09-19T00:00:00"/>
    <x v="11"/>
    <s v="2012"/>
    <n v="3"/>
    <b v="0"/>
    <x v="5"/>
    <n v="15"/>
    <n v="89.97"/>
    <n v="0.02"/>
    <s v="Regular Air"/>
    <n v="23.48"/>
    <n v="5.68"/>
    <n v="1.46"/>
    <s v="Northwest Territories"/>
    <s v="Northwest Territories"/>
    <s v="Corporate"/>
    <s v="Office Supplies"/>
    <x v="5"/>
    <n v="0.39"/>
  </r>
  <r>
    <s v="Susan Vittorini"/>
    <n v="31684"/>
    <x v="190"/>
    <d v="2012-09-18T00:00:00"/>
    <x v="11"/>
    <s v="2012"/>
    <n v="2"/>
    <b v="0"/>
    <x v="5"/>
    <n v="28"/>
    <n v="456.91"/>
    <n v="0.04"/>
    <s v="Express Air"/>
    <n v="-328.18"/>
    <n v="15.51"/>
    <n v="17.78"/>
    <s v="Northwest Territories"/>
    <s v="Northwest Territories"/>
    <s v="Corporate"/>
    <s v="Office Supplies"/>
    <x v="0"/>
    <n v="0.59"/>
  </r>
  <r>
    <s v="Sylvia Foulston"/>
    <n v="31781"/>
    <x v="191"/>
    <d v="2009-01-17T00:00:00"/>
    <x v="10"/>
    <s v="2009"/>
    <n v="1"/>
    <b v="0"/>
    <x v="4"/>
    <n v="46"/>
    <n v="249.02"/>
    <n v="0.1"/>
    <s v="Regular Air"/>
    <n v="-282.61"/>
    <n v="5.81"/>
    <n v="8.49"/>
    <s v="Northwest Territories"/>
    <s v="Northwest Territories"/>
    <s v="Corporate"/>
    <s v="Office Supplies"/>
    <x v="2"/>
    <n v="0.39"/>
  </r>
  <r>
    <s v="Sylvia Foulston"/>
    <n v="31781"/>
    <x v="191"/>
    <d v="2009-01-17T00:00:00"/>
    <x v="10"/>
    <s v="2009"/>
    <n v="1"/>
    <b v="0"/>
    <x v="4"/>
    <n v="41"/>
    <n v="78.489999999999995"/>
    <n v="0.03"/>
    <s v="Regular Air"/>
    <n v="5.53"/>
    <n v="1.81"/>
    <n v="0.75"/>
    <s v="Northwest Territories"/>
    <s v="Northwest Territories"/>
    <s v="Corporate"/>
    <s v="Office Supplies"/>
    <x v="6"/>
    <n v="0.52"/>
  </r>
  <r>
    <s v="Chad Cunningham"/>
    <n v="32193"/>
    <x v="192"/>
    <d v="2010-10-22T00:00:00"/>
    <x v="0"/>
    <s v="2010"/>
    <n v="2"/>
    <b v="0"/>
    <x v="0"/>
    <n v="4"/>
    <n v="40.72"/>
    <n v="0.1"/>
    <s v="Express Air"/>
    <n v="-10.25"/>
    <n v="6.68"/>
    <n v="6.93"/>
    <s v="Northwest Territories"/>
    <s v="Northwest Territories"/>
    <s v="Small Business"/>
    <s v="Office Supplies"/>
    <x v="5"/>
    <n v="0.37"/>
  </r>
  <r>
    <s v="Chad Cunningham"/>
    <n v="32193"/>
    <x v="192"/>
    <d v="2010-10-25T00:00:00"/>
    <x v="0"/>
    <s v="2010"/>
    <n v="5"/>
    <b v="0"/>
    <x v="0"/>
    <n v="27"/>
    <n v="113.3"/>
    <n v="0.02"/>
    <s v="Regular Air"/>
    <n v="37.33"/>
    <n v="3.93"/>
    <n v="0.99"/>
    <s v="Northwest Territories"/>
    <s v="Northwest Territories"/>
    <s v="Small Business"/>
    <s v="Office Supplies"/>
    <x v="6"/>
    <n v="0.39"/>
  </r>
  <r>
    <s v="Carlos Daly"/>
    <n v="32229"/>
    <x v="81"/>
    <d v="2010-08-30T00:00:00"/>
    <x v="2"/>
    <s v="2010"/>
    <n v="0"/>
    <s v="FREE DELIVERY"/>
    <x v="1"/>
    <n v="8"/>
    <n v="1219.19"/>
    <n v="0.02"/>
    <s v="Regular Air"/>
    <n v="44.37"/>
    <n v="150.97999999999999"/>
    <n v="13.99"/>
    <s v="Northwest Territories"/>
    <s v="Northwest Territories"/>
    <s v="Corporate"/>
    <s v="Technology"/>
    <x v="16"/>
    <n v="0.38"/>
  </r>
  <r>
    <s v="Carlos Daly"/>
    <n v="32229"/>
    <x v="81"/>
    <d v="2010-08-31T00:00:00"/>
    <x v="2"/>
    <s v="2010"/>
    <n v="1"/>
    <b v="0"/>
    <x v="1"/>
    <n v="15"/>
    <n v="28.68"/>
    <n v="0"/>
    <s v="Regular Air"/>
    <n v="-0.12"/>
    <n v="1.76"/>
    <n v="0.7"/>
    <s v="Northwest Territories"/>
    <s v="Northwest Territories"/>
    <s v="Corporate"/>
    <s v="Office Supplies"/>
    <x v="12"/>
    <n v="0.56000000000000005"/>
  </r>
  <r>
    <s v="Grant Carroll"/>
    <n v="32743"/>
    <x v="193"/>
    <d v="2010-05-09T00:00:00"/>
    <x v="7"/>
    <s v="2010"/>
    <n v="2"/>
    <b v="0"/>
    <x v="5"/>
    <n v="19"/>
    <n v="3548.67"/>
    <n v="0.01"/>
    <s v="Regular Air"/>
    <n v="1280.19"/>
    <n v="177.98"/>
    <n v="0.99"/>
    <s v="Northwest Territories"/>
    <s v="Northwest Territories"/>
    <s v="Corporate"/>
    <s v="Office Supplies"/>
    <x v="1"/>
    <n v="0.56000000000000005"/>
  </r>
  <r>
    <s v="Julia West"/>
    <n v="32806"/>
    <x v="194"/>
    <d v="2011-06-22T00:00:00"/>
    <x v="3"/>
    <s v="2011"/>
    <n v="1"/>
    <b v="0"/>
    <x v="5"/>
    <n v="8"/>
    <n v="178.78"/>
    <n v="0.02"/>
    <s v="Regular Air"/>
    <n v="-28.34"/>
    <n v="20.239999999999998"/>
    <n v="8.99"/>
    <s v="Northwest Territories"/>
    <s v="Northwest Territories"/>
    <s v="Home Office"/>
    <s v="Furniture"/>
    <x v="4"/>
    <n v="0.46"/>
  </r>
  <r>
    <s v="Roy Skaria"/>
    <n v="33123"/>
    <x v="195"/>
    <d v="2010-11-26T00:00:00"/>
    <x v="6"/>
    <s v="2010"/>
    <n v="2"/>
    <b v="0"/>
    <x v="4"/>
    <n v="41"/>
    <n v="6045.98"/>
    <n v="0.08"/>
    <s v="Delivery Truck"/>
    <n v="-996.67"/>
    <n v="150.97999999999999"/>
    <n v="66.27"/>
    <s v="Northwest Territories"/>
    <s v="Northwest Territories"/>
    <s v="Corporate"/>
    <s v="Furniture"/>
    <x v="9"/>
    <n v="0.65"/>
  </r>
  <r>
    <s v="Cindy Schnelling"/>
    <n v="33159"/>
    <x v="196"/>
    <d v="2012-04-29T00:00:00"/>
    <x v="8"/>
    <s v="2012"/>
    <n v="2"/>
    <b v="0"/>
    <x v="4"/>
    <n v="3"/>
    <n v="56.695"/>
    <n v="0.01"/>
    <s v="Regular Air"/>
    <n v="-70.97"/>
    <n v="20.99"/>
    <n v="0.99"/>
    <s v="Northwest Territories"/>
    <s v="Northwest Territories"/>
    <s v="Corporate"/>
    <s v="Technology"/>
    <x v="3"/>
    <n v="0.37"/>
  </r>
  <r>
    <s v="Don Jones"/>
    <n v="33186"/>
    <x v="110"/>
    <d v="2012-08-30T00:00:00"/>
    <x v="2"/>
    <s v="2012"/>
    <n v="2"/>
    <b v="0"/>
    <x v="0"/>
    <n v="24"/>
    <n v="1350.5309999999999"/>
    <n v="0.01"/>
    <s v="Regular Air"/>
    <n v="221.18"/>
    <n v="65.989999999999995"/>
    <n v="5.26"/>
    <s v="Northwest Territories"/>
    <s v="Northwest Territories"/>
    <s v="Corporate"/>
    <s v="Technology"/>
    <x v="3"/>
    <n v="0.56000000000000005"/>
  </r>
  <r>
    <s v="Beth Thompson"/>
    <n v="33377"/>
    <x v="197"/>
    <d v="2011-08-02T00:00:00"/>
    <x v="2"/>
    <s v="2011"/>
    <n v="2"/>
    <b v="0"/>
    <x v="1"/>
    <n v="20"/>
    <n v="100.4"/>
    <n v="0.06"/>
    <s v="Regular Air"/>
    <n v="11.94"/>
    <n v="5.18"/>
    <n v="2.04"/>
    <s v="Northwest Territories"/>
    <s v="Northwest Territories"/>
    <s v="Corporate"/>
    <s v="Office Supplies"/>
    <x v="5"/>
    <n v="0.36"/>
  </r>
  <r>
    <s v="Beth Thompson"/>
    <n v="33377"/>
    <x v="197"/>
    <d v="2011-08-01T00:00:00"/>
    <x v="2"/>
    <s v="2011"/>
    <n v="1"/>
    <b v="0"/>
    <x v="1"/>
    <n v="19"/>
    <n v="327.14999999999998"/>
    <n v="0.04"/>
    <s v="Regular Air"/>
    <n v="47.3"/>
    <n v="17.239999999999998"/>
    <n v="3.26"/>
    <s v="Northwest Territories"/>
    <s v="Northwest Territories"/>
    <s v="Corporate"/>
    <s v="Office Supplies"/>
    <x v="15"/>
    <n v="0.56000000000000005"/>
  </r>
  <r>
    <s v="Alan Barnes"/>
    <n v="33444"/>
    <x v="198"/>
    <d v="2012-10-07T00:00:00"/>
    <x v="0"/>
    <s v="2012"/>
    <n v="1"/>
    <b v="0"/>
    <x v="4"/>
    <n v="11"/>
    <n v="30.51"/>
    <n v="0.09"/>
    <s v="Regular Air"/>
    <n v="-17.68"/>
    <n v="2.6"/>
    <n v="2.4"/>
    <s v="Northwest Territories"/>
    <s v="Northwest Territories"/>
    <s v="Corporate"/>
    <s v="Office Supplies"/>
    <x v="12"/>
    <n v="0.57999999999999996"/>
  </r>
  <r>
    <s v="Alan Barnes"/>
    <n v="33444"/>
    <x v="198"/>
    <d v="2012-10-08T00:00:00"/>
    <x v="0"/>
    <s v="2012"/>
    <n v="2"/>
    <b v="0"/>
    <x v="4"/>
    <n v="8"/>
    <n v="127.8"/>
    <n v="7.0000000000000007E-2"/>
    <s v="Regular Air"/>
    <n v="-30.48"/>
    <n v="14.97"/>
    <n v="7.51"/>
    <s v="Northwest Territories"/>
    <s v="Northwest Territories"/>
    <s v="Corporate"/>
    <s v="Office Supplies"/>
    <x v="0"/>
    <n v="0.56999999999999995"/>
  </r>
  <r>
    <s v="Carl Ludwig"/>
    <n v="33703"/>
    <x v="199"/>
    <d v="2010-02-07T00:00:00"/>
    <x v="5"/>
    <s v="2010"/>
    <n v="1"/>
    <b v="0"/>
    <x v="3"/>
    <n v="4"/>
    <n v="242.36"/>
    <n v="0.08"/>
    <s v="Regular Air"/>
    <n v="-131.47999999999999"/>
    <n v="60.98"/>
    <n v="1.99"/>
    <s v="Northwest Territories"/>
    <s v="Northwest Territories"/>
    <s v="Corporate"/>
    <s v="Technology"/>
    <x v="7"/>
    <n v="0.5"/>
  </r>
  <r>
    <s v="Carl Ludwig"/>
    <n v="33703"/>
    <x v="199"/>
    <d v="2010-02-07T00:00:00"/>
    <x v="5"/>
    <s v="2010"/>
    <n v="1"/>
    <b v="0"/>
    <x v="3"/>
    <n v="25"/>
    <n v="802.19"/>
    <n v="0"/>
    <s v="Regular Air"/>
    <n v="56.26"/>
    <n v="29.74"/>
    <n v="6.64"/>
    <s v="Northwest Territories"/>
    <s v="Northwest Territories"/>
    <s v="Corporate"/>
    <s v="Office Supplies"/>
    <x v="0"/>
    <n v="0.7"/>
  </r>
  <r>
    <s v="Carl Ludwig"/>
    <n v="33703"/>
    <x v="199"/>
    <d v="2010-02-08T00:00:00"/>
    <x v="5"/>
    <s v="2010"/>
    <n v="2"/>
    <b v="0"/>
    <x v="3"/>
    <n v="4"/>
    <n v="63.52"/>
    <n v="0.08"/>
    <s v="Express Air"/>
    <n v="-8.4700000000000006"/>
    <n v="12.21"/>
    <n v="4.8099999999999996"/>
    <s v="Northwest Territories"/>
    <s v="Northwest Territories"/>
    <s v="Corporate"/>
    <s v="Office Supplies"/>
    <x v="0"/>
    <n v="0.57999999999999996"/>
  </r>
  <r>
    <s v="Jamie Kunitz"/>
    <n v="33734"/>
    <x v="200"/>
    <d v="2011-10-18T00:00:00"/>
    <x v="0"/>
    <s v="2011"/>
    <n v="1"/>
    <b v="0"/>
    <x v="3"/>
    <n v="13"/>
    <n v="371.94"/>
    <n v="0.05"/>
    <s v="Regular Air"/>
    <n v="106.53"/>
    <n v="29.14"/>
    <n v="4.8600000000000003"/>
    <s v="Northwest Territories"/>
    <s v="Northwest Territories"/>
    <s v="Corporate"/>
    <s v="Office Supplies"/>
    <x v="5"/>
    <n v="0.38"/>
  </r>
  <r>
    <s v="Heather Kirkland"/>
    <n v="33888"/>
    <x v="201"/>
    <d v="2009-08-23T00:00:00"/>
    <x v="2"/>
    <s v="2009"/>
    <n v="3"/>
    <b v="0"/>
    <x v="3"/>
    <n v="31"/>
    <n v="349.43"/>
    <n v="0.04"/>
    <s v="Regular Air"/>
    <n v="-44.92"/>
    <n v="11.5"/>
    <n v="7.19"/>
    <s v="Northwest Territories"/>
    <s v="Northwest Territories"/>
    <s v="Home Office"/>
    <s v="Office Supplies"/>
    <x v="2"/>
    <n v="0.4"/>
  </r>
  <r>
    <s v="Heather Kirkland"/>
    <n v="33888"/>
    <x v="201"/>
    <d v="2009-08-21T00:00:00"/>
    <x v="2"/>
    <s v="2009"/>
    <n v="1"/>
    <b v="0"/>
    <x v="3"/>
    <n v="3"/>
    <n v="58.33"/>
    <n v="0.02"/>
    <s v="Regular Air"/>
    <n v="-35.08"/>
    <n v="15.7"/>
    <n v="11.25"/>
    <s v="Northwest Territories"/>
    <s v="Northwest Territories"/>
    <s v="Home Office"/>
    <s v="Office Supplies"/>
    <x v="0"/>
    <n v="0.6"/>
  </r>
  <r>
    <s v="Heather Kirkland"/>
    <n v="33888"/>
    <x v="201"/>
    <d v="2009-08-22T00:00:00"/>
    <x v="2"/>
    <s v="2009"/>
    <n v="2"/>
    <b v="0"/>
    <x v="3"/>
    <n v="47"/>
    <n v="10377.219999999999"/>
    <n v="0.05"/>
    <s v="Delivery Truck"/>
    <n v="965.48"/>
    <n v="225.02"/>
    <n v="28.66"/>
    <s v="Northwest Territories"/>
    <s v="Northwest Territories"/>
    <s v="Home Office"/>
    <s v="Office Supplies"/>
    <x v="0"/>
    <n v="0.72"/>
  </r>
  <r>
    <s v="Doug Bickford"/>
    <n v="33894"/>
    <x v="202"/>
    <d v="2010-06-17T00:00:00"/>
    <x v="3"/>
    <s v="2010"/>
    <n v="3"/>
    <b v="0"/>
    <x v="5"/>
    <n v="14"/>
    <n v="140.66"/>
    <n v="0"/>
    <s v="Regular Air"/>
    <n v="11.34"/>
    <n v="9.27"/>
    <n v="4.3899999999999997"/>
    <s v="Northwest Territories"/>
    <s v="Northwest Territories"/>
    <s v="Corporate"/>
    <s v="Office Supplies"/>
    <x v="5"/>
    <n v="0.38"/>
  </r>
  <r>
    <s v="Doug Bickford"/>
    <n v="33894"/>
    <x v="202"/>
    <d v="2010-06-15T00:00:00"/>
    <x v="3"/>
    <s v="2010"/>
    <n v="1"/>
    <b v="0"/>
    <x v="5"/>
    <n v="5"/>
    <n v="42.89"/>
    <n v="0.02"/>
    <s v="Regular Air"/>
    <n v="-32.479999999999997"/>
    <n v="6.84"/>
    <n v="8.3699999999999992"/>
    <s v="Northwest Territories"/>
    <s v="Northwest Territories"/>
    <s v="Corporate"/>
    <s v="Office Supplies"/>
    <x v="15"/>
    <n v="0.57999999999999996"/>
  </r>
  <r>
    <s v="Doug Bickford"/>
    <n v="33894"/>
    <x v="202"/>
    <d v="2010-06-16T00:00:00"/>
    <x v="3"/>
    <s v="2010"/>
    <n v="2"/>
    <b v="0"/>
    <x v="5"/>
    <n v="48"/>
    <n v="226.5"/>
    <n v="0.09"/>
    <s v="Regular Air"/>
    <n v="-173.15"/>
    <n v="4.9800000000000004"/>
    <n v="4.62"/>
    <s v="Northwest Territories"/>
    <s v="Northwest Territories"/>
    <s v="Corporate"/>
    <s v="Technology"/>
    <x v="7"/>
    <n v="0.64"/>
  </r>
  <r>
    <s v="Doug Bickford"/>
    <n v="33894"/>
    <x v="202"/>
    <d v="2010-06-16T00:00:00"/>
    <x v="3"/>
    <s v="2010"/>
    <n v="2"/>
    <b v="0"/>
    <x v="5"/>
    <n v="13"/>
    <n v="438.93"/>
    <n v="0.04"/>
    <s v="Express Air"/>
    <n v="-119.02"/>
    <n v="32.979999999999997"/>
    <n v="5.5"/>
    <s v="Northwest Territories"/>
    <s v="Northwest Territories"/>
    <s v="Corporate"/>
    <s v="Technology"/>
    <x v="7"/>
    <n v="0.75"/>
  </r>
  <r>
    <s v="Carlos Daly"/>
    <n v="33922"/>
    <x v="203"/>
    <d v="2010-02-27T00:00:00"/>
    <x v="5"/>
    <s v="2010"/>
    <n v="0"/>
    <s v="FREE DELIVERY"/>
    <x v="3"/>
    <n v="31"/>
    <n v="15251.5"/>
    <n v="0.06"/>
    <s v="Delivery Truck"/>
    <n v="5353.19"/>
    <n v="500.97"/>
    <n v="69.3"/>
    <s v="Northwest Territories"/>
    <s v="Northwest Territories"/>
    <s v="Home Office"/>
    <s v="Technology"/>
    <x v="16"/>
    <n v="0.37"/>
  </r>
  <r>
    <s v="Toby Braunhardt"/>
    <n v="34177"/>
    <x v="204"/>
    <d v="2009-08-18T00:00:00"/>
    <x v="2"/>
    <s v="2009"/>
    <n v="3"/>
    <b v="0"/>
    <x v="1"/>
    <n v="13"/>
    <n v="34.42"/>
    <n v="0.02"/>
    <s v="Regular Air"/>
    <n v="9.4700000000000006"/>
    <n v="2.61"/>
    <n v="0.5"/>
    <s v="Northwest Territories"/>
    <s v="Northwest Territories"/>
    <s v="Corporate"/>
    <s v="Office Supplies"/>
    <x v="11"/>
    <n v="0.39"/>
  </r>
  <r>
    <s v="Toby Braunhardt"/>
    <n v="34177"/>
    <x v="204"/>
    <d v="2009-08-16T00:00:00"/>
    <x v="2"/>
    <s v="2009"/>
    <n v="1"/>
    <b v="0"/>
    <x v="1"/>
    <n v="26"/>
    <n v="172.76"/>
    <n v="0.1"/>
    <s v="Regular Air"/>
    <n v="73.180000000000007"/>
    <n v="7.31"/>
    <n v="0.49"/>
    <s v="Northwest Territories"/>
    <s v="Northwest Territories"/>
    <s v="Corporate"/>
    <s v="Office Supplies"/>
    <x v="11"/>
    <n v="0.38"/>
  </r>
  <r>
    <s v="Toby Braunhardt"/>
    <n v="34177"/>
    <x v="204"/>
    <d v="2009-08-16T00:00:00"/>
    <x v="2"/>
    <s v="2009"/>
    <n v="1"/>
    <b v="0"/>
    <x v="1"/>
    <n v="50"/>
    <n v="853.16200000000003"/>
    <n v="0.1"/>
    <s v="Regular Air"/>
    <n v="-83.95"/>
    <n v="20.99"/>
    <n v="2.5"/>
    <s v="Northwest Territories"/>
    <s v="Northwest Territories"/>
    <s v="Corporate"/>
    <s v="Technology"/>
    <x v="3"/>
    <n v="0.81"/>
  </r>
  <r>
    <s v="Cari Schnelling"/>
    <n v="34215"/>
    <x v="205"/>
    <d v="2011-05-15T00:00:00"/>
    <x v="7"/>
    <s v="2011"/>
    <n v="1"/>
    <b v="0"/>
    <x v="1"/>
    <n v="6"/>
    <n v="35.65"/>
    <n v="0.02"/>
    <s v="Regular Air"/>
    <n v="-5.92"/>
    <n v="5.34"/>
    <n v="2.99"/>
    <s v="Northwest Territories"/>
    <s v="Northwest Territories"/>
    <s v="Home Office"/>
    <s v="Office Supplies"/>
    <x v="2"/>
    <n v="0.38"/>
  </r>
  <r>
    <s v="Thomas Seio"/>
    <n v="34246"/>
    <x v="206"/>
    <d v="2010-10-08T00:00:00"/>
    <x v="0"/>
    <s v="2010"/>
    <n v="1"/>
    <b v="0"/>
    <x v="5"/>
    <n v="49"/>
    <n v="199.86"/>
    <n v="0.03"/>
    <s v="Regular Air"/>
    <n v="-257.11"/>
    <n v="4.0599999999999996"/>
    <n v="6.89"/>
    <s v="Northwest Territories"/>
    <s v="Northwest Territories"/>
    <s v="Home Office"/>
    <s v="Office Supplies"/>
    <x v="1"/>
    <n v="0.6"/>
  </r>
  <r>
    <s v="Thomas Seio"/>
    <n v="34246"/>
    <x v="206"/>
    <d v="2010-10-08T00:00:00"/>
    <x v="0"/>
    <s v="2010"/>
    <n v="1"/>
    <b v="0"/>
    <x v="5"/>
    <n v="18"/>
    <n v="1888.02"/>
    <n v="0.03"/>
    <s v="Regular Air"/>
    <n v="192.33"/>
    <n v="99.99"/>
    <n v="19.989999999999998"/>
    <s v="Northwest Territories"/>
    <s v="Northwest Territories"/>
    <s v="Home Office"/>
    <s v="Technology"/>
    <x v="16"/>
    <n v="0.52"/>
  </r>
  <r>
    <s v="Thomas Seio"/>
    <n v="34246"/>
    <x v="206"/>
    <d v="2010-10-09T00:00:00"/>
    <x v="0"/>
    <s v="2010"/>
    <n v="2"/>
    <b v="0"/>
    <x v="5"/>
    <n v="27"/>
    <n v="322.69"/>
    <n v="0.01"/>
    <s v="Regular Air"/>
    <n v="1.91"/>
    <n v="11.58"/>
    <n v="6.97"/>
    <s v="Northwest Territories"/>
    <s v="Northwest Territories"/>
    <s v="Home Office"/>
    <s v="Office Supplies"/>
    <x v="8"/>
    <n v="0.35"/>
  </r>
  <r>
    <s v="Brendan Dodson"/>
    <n v="34631"/>
    <x v="207"/>
    <d v="2009-10-24T00:00:00"/>
    <x v="0"/>
    <s v="2009"/>
    <n v="1"/>
    <b v="0"/>
    <x v="3"/>
    <n v="5"/>
    <n v="22.06"/>
    <n v="0.06"/>
    <s v="Regular Air"/>
    <n v="-22.28"/>
    <n v="3.36"/>
    <n v="6.27"/>
    <s v="Northwest Territories"/>
    <s v="Northwest Territories"/>
    <s v="Corporate"/>
    <s v="Office Supplies"/>
    <x v="2"/>
    <n v="0.4"/>
  </r>
  <r>
    <s v="Brendan Dodson"/>
    <n v="34631"/>
    <x v="207"/>
    <d v="2009-10-25T00:00:00"/>
    <x v="0"/>
    <s v="2009"/>
    <n v="2"/>
    <b v="0"/>
    <x v="3"/>
    <n v="19"/>
    <n v="12616.2"/>
    <n v="7.0000000000000007E-2"/>
    <s v="Regular Air"/>
    <n v="2808.22"/>
    <n v="699.99"/>
    <n v="24.49"/>
    <s v="Northwest Territories"/>
    <s v="Northwest Territories"/>
    <s v="Corporate"/>
    <s v="Technology"/>
    <x v="13"/>
    <n v="0.41"/>
  </r>
  <r>
    <s v="Charlotte Melton"/>
    <n v="35047"/>
    <x v="208"/>
    <d v="2010-06-11T00:00:00"/>
    <x v="3"/>
    <s v="2010"/>
    <n v="2"/>
    <b v="0"/>
    <x v="4"/>
    <n v="31"/>
    <n v="148.16999999999999"/>
    <n v="0"/>
    <s v="Regular Air"/>
    <n v="-7.06"/>
    <n v="4.71"/>
    <n v="0.7"/>
    <s v="Northwest Territories"/>
    <s v="Northwest Territories"/>
    <s v="Home Office"/>
    <s v="Office Supplies"/>
    <x v="6"/>
    <n v="0.85"/>
  </r>
  <r>
    <s v="Beth Thompson"/>
    <n v="35266"/>
    <x v="209"/>
    <d v="2011-01-10T00:00:00"/>
    <x v="10"/>
    <s v="2011"/>
    <n v="0"/>
    <s v="FREE DELIVERY"/>
    <x v="3"/>
    <n v="39"/>
    <n v="217.25"/>
    <n v="7.0000000000000007E-2"/>
    <s v="Regular Air"/>
    <n v="33.5"/>
    <n v="5.84"/>
    <n v="1.2"/>
    <s v="Northwest Territories"/>
    <s v="Northwest Territories"/>
    <s v="Corporate"/>
    <s v="Office Supplies"/>
    <x v="12"/>
    <n v="0.55000000000000004"/>
  </r>
  <r>
    <s v="Beth Thompson"/>
    <n v="35266"/>
    <x v="209"/>
    <d v="2011-01-12T00:00:00"/>
    <x v="10"/>
    <s v="2011"/>
    <n v="2"/>
    <b v="0"/>
    <x v="3"/>
    <n v="28"/>
    <n v="5993.74"/>
    <n v="7.0000000000000007E-2"/>
    <s v="Delivery Truck"/>
    <n v="-998.94"/>
    <n v="218.75"/>
    <n v="69.64"/>
    <s v="Northwest Territories"/>
    <s v="Northwest Territories"/>
    <s v="Corporate"/>
    <s v="Furniture"/>
    <x v="10"/>
    <n v="0.77"/>
  </r>
  <r>
    <s v="Eugene Barchas"/>
    <n v="35847"/>
    <x v="33"/>
    <d v="2009-01-30T00:00:00"/>
    <x v="10"/>
    <s v="2009"/>
    <n v="0"/>
    <s v="FREE DELIVERY"/>
    <x v="5"/>
    <n v="23"/>
    <n v="361.65"/>
    <n v="0.08"/>
    <s v="Express Air"/>
    <n v="-144.27000000000001"/>
    <n v="15.98"/>
    <n v="8.99"/>
    <s v="Northwest Territories"/>
    <s v="Northwest Territories"/>
    <s v="Corporate"/>
    <s v="Technology"/>
    <x v="7"/>
    <n v="0.64"/>
  </r>
  <r>
    <s v="Michelle Lonsdale"/>
    <n v="36001"/>
    <x v="210"/>
    <d v="2011-03-30T00:00:00"/>
    <x v="4"/>
    <s v="2011"/>
    <n v="2"/>
    <b v="0"/>
    <x v="0"/>
    <n v="45"/>
    <n v="1038.82"/>
    <n v="0.05"/>
    <s v="Regular Air"/>
    <n v="-78.36"/>
    <n v="22.38"/>
    <n v="15.1"/>
    <s v="Northwest Territories"/>
    <s v="Northwest Territories"/>
    <s v="Home Office"/>
    <s v="Office Supplies"/>
    <x v="2"/>
    <n v="0.38"/>
  </r>
  <r>
    <s v="Michelle Lonsdale"/>
    <n v="36001"/>
    <x v="210"/>
    <d v="2011-04-01T00:00:00"/>
    <x v="8"/>
    <s v="2011"/>
    <n v="4"/>
    <b v="0"/>
    <x v="0"/>
    <n v="47"/>
    <n v="564.39"/>
    <n v="0.09"/>
    <s v="Regular Air"/>
    <n v="51.82"/>
    <n v="12.95"/>
    <n v="4.9800000000000004"/>
    <s v="Northwest Territories"/>
    <s v="Northwest Territories"/>
    <s v="Home Office"/>
    <s v="Office Supplies"/>
    <x v="2"/>
    <n v="0.4"/>
  </r>
  <r>
    <s v="Grant Carroll"/>
    <n v="36134"/>
    <x v="211"/>
    <d v="2010-11-22T00:00:00"/>
    <x v="6"/>
    <s v="2010"/>
    <n v="0"/>
    <s v="FREE DELIVERY"/>
    <x v="0"/>
    <n v="6"/>
    <n v="826.97349999999994"/>
    <n v="0.01"/>
    <s v="Regular Air"/>
    <n v="-413.33"/>
    <n v="155.99"/>
    <n v="8.99"/>
    <s v="Northwest Territories"/>
    <s v="Northwest Territories"/>
    <s v="Corporate"/>
    <s v="Technology"/>
    <x v="3"/>
    <n v="0.55000000000000004"/>
  </r>
  <r>
    <s v="Beth Paige"/>
    <n v="36135"/>
    <x v="10"/>
    <d v="2011-05-31T00:00:00"/>
    <x v="7"/>
    <s v="2011"/>
    <n v="1"/>
    <b v="0"/>
    <x v="3"/>
    <n v="33"/>
    <n v="999.226"/>
    <n v="0.02"/>
    <s v="Regular Air"/>
    <n v="381.17"/>
    <n v="35.99"/>
    <n v="3.3"/>
    <s v="Northwest Territories"/>
    <s v="Northwest Territories"/>
    <s v="Consumer"/>
    <s v="Technology"/>
    <x v="3"/>
    <n v="0.39"/>
  </r>
  <r>
    <s v="Dorothy Wardle"/>
    <n v="36644"/>
    <x v="212"/>
    <d v="2012-05-14T00:00:00"/>
    <x v="7"/>
    <s v="2012"/>
    <n v="1"/>
    <b v="0"/>
    <x v="1"/>
    <n v="24"/>
    <n v="2298.3200000000002"/>
    <n v="0.06"/>
    <s v="Regular Air"/>
    <n v="218.72"/>
    <n v="99.99"/>
    <n v="19.989999999999998"/>
    <s v="Northwest Territories"/>
    <s v="Northwest Territories"/>
    <s v="Corporate"/>
    <s v="Technology"/>
    <x v="7"/>
    <n v="0.5"/>
  </r>
  <r>
    <s v="Muhammed MacIntyre"/>
    <n v="36646"/>
    <x v="49"/>
    <d v="2010-06-09T00:00:00"/>
    <x v="3"/>
    <s v="2010"/>
    <n v="1"/>
    <b v="0"/>
    <x v="4"/>
    <n v="24"/>
    <n v="1168.1500000000001"/>
    <n v="0.04"/>
    <s v="Express Air"/>
    <n v="-743.96"/>
    <n v="48.91"/>
    <n v="35"/>
    <s v="Northwest Territories"/>
    <s v="Northwest Territories"/>
    <s v="Small Business"/>
    <s v="Office Supplies"/>
    <x v="0"/>
    <n v="0.83"/>
  </r>
  <r>
    <s v="Charlotte Melton"/>
    <n v="36707"/>
    <x v="213"/>
    <d v="2009-11-30T00:00:00"/>
    <x v="6"/>
    <s v="2009"/>
    <n v="1"/>
    <b v="0"/>
    <x v="4"/>
    <n v="47"/>
    <n v="181.78"/>
    <n v="0.02"/>
    <s v="Regular Air"/>
    <n v="71.56"/>
    <n v="3.78"/>
    <n v="0.71"/>
    <s v="Northwest Territories"/>
    <s v="Northwest Territories"/>
    <s v="Home Office"/>
    <s v="Office Supplies"/>
    <x v="6"/>
    <n v="0.39"/>
  </r>
  <r>
    <s v="Muhammed MacIntyre"/>
    <n v="37253"/>
    <x v="214"/>
    <d v="2012-09-01T00:00:00"/>
    <x v="11"/>
    <s v="2012"/>
    <n v="0"/>
    <s v="FREE DELIVERY"/>
    <x v="1"/>
    <n v="46"/>
    <n v="1184.32"/>
    <n v="0.09"/>
    <s v="Regular Air"/>
    <n v="-99.55"/>
    <n v="26.31"/>
    <n v="5.89"/>
    <s v="Northwest Territories"/>
    <s v="Northwest Territories"/>
    <s v="Small Business"/>
    <s v="Technology"/>
    <x v="7"/>
    <n v="0.75"/>
  </r>
  <r>
    <s v="Claudia Miner"/>
    <n v="37541"/>
    <x v="6"/>
    <d v="2010-02-28T00:00:00"/>
    <x v="5"/>
    <s v="2010"/>
    <n v="2"/>
    <b v="0"/>
    <x v="4"/>
    <n v="3"/>
    <n v="71.94"/>
    <n v="0.01"/>
    <s v="Regular Air"/>
    <n v="-70.680000000000007"/>
    <n v="20.95"/>
    <n v="5.99"/>
    <s v="Northwest Territories"/>
    <s v="Northwest Territories"/>
    <s v="Small Business"/>
    <s v="Technology"/>
    <x v="7"/>
    <n v="0.65"/>
  </r>
  <r>
    <s v="Claudia Miner"/>
    <n v="37541"/>
    <x v="6"/>
    <d v="2010-02-27T00:00:00"/>
    <x v="5"/>
    <s v="2010"/>
    <n v="1"/>
    <b v="0"/>
    <x v="4"/>
    <n v="10"/>
    <n v="550.61"/>
    <n v="0.08"/>
    <s v="Express Air"/>
    <n v="98.32"/>
    <n v="55.98"/>
    <n v="13.88"/>
    <s v="Northwest Territories"/>
    <s v="Northwest Territories"/>
    <s v="Small Business"/>
    <s v="Office Supplies"/>
    <x v="5"/>
    <n v="0.36"/>
  </r>
  <r>
    <s v="Claudia Miner"/>
    <n v="37541"/>
    <x v="6"/>
    <d v="2010-02-28T00:00:00"/>
    <x v="5"/>
    <s v="2010"/>
    <n v="2"/>
    <b v="0"/>
    <x v="4"/>
    <n v="18"/>
    <n v="1373.11"/>
    <n v="0.1"/>
    <s v="Regular Air"/>
    <n v="-599.54"/>
    <n v="80.98"/>
    <n v="35"/>
    <s v="Northwest Territories"/>
    <s v="Northwest Territories"/>
    <s v="Small Business"/>
    <s v="Office Supplies"/>
    <x v="0"/>
    <n v="0.81"/>
  </r>
  <r>
    <s v="Brendan Dodson"/>
    <n v="37634"/>
    <x v="215"/>
    <d v="2012-05-22T00:00:00"/>
    <x v="7"/>
    <s v="2012"/>
    <n v="1"/>
    <b v="0"/>
    <x v="4"/>
    <n v="32"/>
    <n v="368.18"/>
    <n v="7.0000000000000007E-2"/>
    <s v="Regular Air"/>
    <n v="-36.78"/>
    <n v="12.21"/>
    <n v="4.8099999999999996"/>
    <s v="Northwest Territories"/>
    <s v="Northwest Territories"/>
    <s v="Corporate"/>
    <s v="Office Supplies"/>
    <x v="0"/>
    <n v="0.57999999999999996"/>
  </r>
  <r>
    <s v="Dorothy Wardle"/>
    <n v="37793"/>
    <x v="216"/>
    <d v="2009-11-09T00:00:00"/>
    <x v="6"/>
    <s v="2009"/>
    <n v="1"/>
    <b v="0"/>
    <x v="3"/>
    <n v="16"/>
    <n v="224.47"/>
    <n v="0.08"/>
    <s v="Regular Air"/>
    <n v="-49.31"/>
    <n v="13.9"/>
    <n v="7.59"/>
    <s v="Northwest Territories"/>
    <s v="Northwest Territories"/>
    <s v="Corporate"/>
    <s v="Office Supplies"/>
    <x v="15"/>
    <n v="0.56000000000000005"/>
  </r>
  <r>
    <s v="Mike Pelletier"/>
    <n v="37860"/>
    <x v="217"/>
    <d v="2010-08-29T00:00:00"/>
    <x v="2"/>
    <s v="2010"/>
    <n v="2"/>
    <b v="0"/>
    <x v="4"/>
    <n v="1"/>
    <n v="104.85"/>
    <n v="7.0000000000000007E-2"/>
    <s v="Regular Air"/>
    <n v="-98.31"/>
    <n v="55.5"/>
    <n v="52.2"/>
    <s v="Northwest Territories"/>
    <s v="Northwest Territories"/>
    <s v="Corporate"/>
    <s v="Furniture"/>
    <x v="4"/>
    <n v="0.72"/>
  </r>
  <r>
    <s v="Edward Hooks"/>
    <n v="38884"/>
    <x v="218"/>
    <d v="2012-08-18T00:00:00"/>
    <x v="2"/>
    <s v="2012"/>
    <n v="1"/>
    <b v="0"/>
    <x v="1"/>
    <n v="47"/>
    <n v="256"/>
    <n v="0.03"/>
    <s v="Regular Air"/>
    <n v="-119.84"/>
    <n v="5.28"/>
    <n v="5.66"/>
    <s v="Northwest Territories"/>
    <s v="Northwest Territories"/>
    <s v="Consumer"/>
    <s v="Office Supplies"/>
    <x v="5"/>
    <n v="0.4"/>
  </r>
  <r>
    <s v="Edward Hooks"/>
    <n v="38884"/>
    <x v="218"/>
    <d v="2012-08-18T00:00:00"/>
    <x v="2"/>
    <s v="2012"/>
    <n v="1"/>
    <b v="0"/>
    <x v="1"/>
    <n v="20"/>
    <n v="6067.76"/>
    <n v="0.06"/>
    <s v="Delivery Truck"/>
    <n v="-98.05"/>
    <n v="296.18"/>
    <n v="54.12"/>
    <s v="Northwest Territories"/>
    <s v="Northwest Territories"/>
    <s v="Consumer"/>
    <s v="Furniture"/>
    <x v="10"/>
    <n v="0.76"/>
  </r>
  <r>
    <s v="Jamie Kunitz"/>
    <n v="39364"/>
    <x v="219"/>
    <d v="2012-11-10T00:00:00"/>
    <x v="6"/>
    <s v="2012"/>
    <n v="1"/>
    <b v="0"/>
    <x v="1"/>
    <n v="29"/>
    <n v="2754.93"/>
    <n v="0.06"/>
    <s v="Regular Air"/>
    <n v="-1.33"/>
    <n v="92.23"/>
    <n v="39.61"/>
    <s v="Northwest Territories"/>
    <s v="Northwest Territories"/>
    <s v="Corporate"/>
    <s v="Furniture"/>
    <x v="4"/>
    <n v="0.67"/>
  </r>
  <r>
    <s v="Jamie Kunitz"/>
    <n v="39364"/>
    <x v="219"/>
    <d v="2012-11-11T00:00:00"/>
    <x v="6"/>
    <s v="2012"/>
    <n v="2"/>
    <b v="0"/>
    <x v="1"/>
    <n v="15"/>
    <n v="19417.55"/>
    <n v="0.03"/>
    <s v="Regular Air"/>
    <n v="8417.57"/>
    <n v="1270.99"/>
    <n v="19.989999999999998"/>
    <s v="Northwest Territories"/>
    <s v="Northwest Territories"/>
    <s v="Corporate"/>
    <s v="Office Supplies"/>
    <x v="2"/>
    <n v="0.35"/>
  </r>
  <r>
    <s v="Julia West"/>
    <n v="39457"/>
    <x v="220"/>
    <d v="2011-06-02T00:00:00"/>
    <x v="3"/>
    <s v="2011"/>
    <n v="0"/>
    <s v="FREE DELIVERY"/>
    <x v="5"/>
    <n v="40"/>
    <n v="4842.21"/>
    <n v="0.03"/>
    <s v="Delivery Truck"/>
    <n v="-1975.26"/>
    <n v="122.99"/>
    <n v="70.2"/>
    <s v="Northwest Territories"/>
    <s v="Northwest Territories"/>
    <s v="Home Office"/>
    <s v="Furniture"/>
    <x v="14"/>
    <n v="0.74"/>
  </r>
  <r>
    <s v="Jeremy Lonsdale"/>
    <n v="39683"/>
    <x v="138"/>
    <d v="2011-08-13T00:00:00"/>
    <x v="2"/>
    <s v="2011"/>
    <n v="3"/>
    <b v="0"/>
    <x v="1"/>
    <n v="31"/>
    <n v="615.58000000000004"/>
    <n v="0.04"/>
    <s v="Regular Air"/>
    <n v="168"/>
    <n v="18.989999999999998"/>
    <n v="5.23"/>
    <s v="Northwest Territories"/>
    <s v="Northwest Territories"/>
    <s v="Corporate"/>
    <s v="Office Supplies"/>
    <x v="2"/>
    <n v="0.37"/>
  </r>
  <r>
    <s v="Jeremy Lonsdale"/>
    <n v="39683"/>
    <x v="138"/>
    <d v="2011-08-11T00:00:00"/>
    <x v="2"/>
    <s v="2011"/>
    <n v="1"/>
    <b v="0"/>
    <x v="1"/>
    <n v="41"/>
    <n v="8387.1"/>
    <n v="0.1"/>
    <s v="Regular Air"/>
    <n v="2113.9499999999998"/>
    <n v="218.08"/>
    <n v="18.059999999999999"/>
    <s v="Northwest Territories"/>
    <s v="Northwest Territories"/>
    <s v="Corporate"/>
    <s v="Furniture"/>
    <x v="14"/>
    <n v="0.56999999999999995"/>
  </r>
  <r>
    <s v="Jeremy Lonsdale"/>
    <n v="39683"/>
    <x v="138"/>
    <d v="2011-08-11T00:00:00"/>
    <x v="2"/>
    <s v="2011"/>
    <n v="1"/>
    <b v="0"/>
    <x v="1"/>
    <n v="6"/>
    <n v="126.02"/>
    <n v="0.09"/>
    <s v="Regular Air"/>
    <n v="66.97"/>
    <n v="20.239999999999998"/>
    <n v="6.67"/>
    <s v="Northwest Territories"/>
    <s v="Northwest Territories"/>
    <s v="Corporate"/>
    <s v="Furniture"/>
    <x v="4"/>
    <n v="0.49"/>
  </r>
  <r>
    <s v="Jeremy Lonsdale"/>
    <n v="39683"/>
    <x v="138"/>
    <d v="2011-08-12T00:00:00"/>
    <x v="2"/>
    <s v="2011"/>
    <n v="2"/>
    <b v="0"/>
    <x v="1"/>
    <n v="30"/>
    <n v="68.14"/>
    <n v="0"/>
    <s v="Regular Air"/>
    <n v="6.37"/>
    <n v="2.1800000000000002"/>
    <n v="0.78"/>
    <s v="Northwest Territories"/>
    <s v="Northwest Territories"/>
    <s v="Corporate"/>
    <s v="Office Supplies"/>
    <x v="6"/>
    <n v="0.52"/>
  </r>
  <r>
    <s v="Cindy Schnelling"/>
    <n v="39846"/>
    <x v="221"/>
    <d v="2009-03-06T00:00:00"/>
    <x v="4"/>
    <s v="2009"/>
    <n v="7"/>
    <b v="0"/>
    <x v="0"/>
    <n v="14"/>
    <n v="71.47"/>
    <n v="0.06"/>
    <s v="Regular Air"/>
    <n v="-62.73"/>
    <n v="4.9800000000000004"/>
    <n v="4.62"/>
    <s v="Northwest Territories"/>
    <s v="Northwest Territories"/>
    <s v="Corporate"/>
    <s v="Technology"/>
    <x v="7"/>
    <n v="0.64"/>
  </r>
  <r>
    <s v="Heather Kirkland"/>
    <n v="40036"/>
    <x v="222"/>
    <d v="2010-06-08T00:00:00"/>
    <x v="3"/>
    <s v="2010"/>
    <n v="1"/>
    <b v="0"/>
    <x v="3"/>
    <n v="10"/>
    <n v="568.33550000000002"/>
    <n v="0.02"/>
    <s v="Regular Air"/>
    <n v="-147.36000000000001"/>
    <n v="65.989999999999995"/>
    <n v="8.99"/>
    <s v="Northwest Territories"/>
    <s v="Northwest Territories"/>
    <s v="Home Office"/>
    <s v="Technology"/>
    <x v="3"/>
    <n v="0.57999999999999996"/>
  </r>
  <r>
    <s v="Alan Barnes"/>
    <n v="40067"/>
    <x v="223"/>
    <d v="2012-02-19T00:00:00"/>
    <x v="5"/>
    <s v="2012"/>
    <n v="2"/>
    <b v="0"/>
    <x v="0"/>
    <n v="38"/>
    <n v="2157.3085000000001"/>
    <n v="0"/>
    <s v="Regular Air"/>
    <n v="519.25"/>
    <n v="65.989999999999995"/>
    <n v="5.31"/>
    <s v="Northwest Territories"/>
    <s v="Northwest Territories"/>
    <s v="Corporate"/>
    <s v="Technology"/>
    <x v="3"/>
    <n v="0.56999999999999995"/>
  </r>
  <r>
    <s v="Hunter Glantz"/>
    <n v="40132"/>
    <x v="224"/>
    <d v="2012-02-29T00:00:00"/>
    <x v="5"/>
    <s v="2012"/>
    <n v="6"/>
    <b v="0"/>
    <x v="0"/>
    <n v="26"/>
    <n v="1363"/>
    <n v="0.04"/>
    <s v="Delivery Truck"/>
    <n v="149.83000000000001"/>
    <n v="50.98"/>
    <n v="14.19"/>
    <s v="Northwest Territories"/>
    <s v="Northwest Territories"/>
    <s v="Corporate"/>
    <s v="Furniture"/>
    <x v="14"/>
    <n v="0.56000000000000005"/>
  </r>
  <r>
    <s v="Hunter Glantz"/>
    <n v="40132"/>
    <x v="224"/>
    <d v="2012-02-29T00:00:00"/>
    <x v="5"/>
    <s v="2012"/>
    <n v="6"/>
    <b v="0"/>
    <x v="0"/>
    <n v="36"/>
    <n v="4698.5"/>
    <n v="0.04"/>
    <s v="Delivery Truck"/>
    <n v="-219.38"/>
    <n v="124.49"/>
    <n v="51.94"/>
    <s v="Northwest Territories"/>
    <s v="Northwest Territories"/>
    <s v="Corporate"/>
    <s v="Furniture"/>
    <x v="10"/>
    <n v="0.63"/>
  </r>
  <r>
    <s v="Hunter Glantz"/>
    <n v="40132"/>
    <x v="224"/>
    <d v="2012-03-02T00:00:00"/>
    <x v="4"/>
    <s v="2012"/>
    <n v="8"/>
    <b v="0"/>
    <x v="0"/>
    <n v="16"/>
    <n v="347.47"/>
    <n v="0.09"/>
    <s v="Regular Air"/>
    <n v="-86.2"/>
    <n v="22.38"/>
    <n v="15.1"/>
    <s v="Northwest Territories"/>
    <s v="Northwest Territories"/>
    <s v="Corporate"/>
    <s v="Office Supplies"/>
    <x v="2"/>
    <n v="0.38"/>
  </r>
  <r>
    <s v="Julia West"/>
    <n v="40160"/>
    <x v="225"/>
    <d v="2009-10-16T00:00:00"/>
    <x v="0"/>
    <s v="2009"/>
    <n v="1"/>
    <b v="0"/>
    <x v="5"/>
    <n v="23"/>
    <n v="1404.22"/>
    <n v="0.1"/>
    <s v="Regular Air"/>
    <n v="202.87"/>
    <n v="63.94"/>
    <n v="14.48"/>
    <s v="Northwest Territories"/>
    <s v="Northwest Territories"/>
    <s v="Consumer"/>
    <s v="Furniture"/>
    <x v="4"/>
    <n v="0.46"/>
  </r>
  <r>
    <s v="Carlos Daly"/>
    <n v="40518"/>
    <x v="226"/>
    <d v="2009-03-14T00:00:00"/>
    <x v="4"/>
    <s v="2009"/>
    <n v="1"/>
    <b v="0"/>
    <x v="5"/>
    <n v="3"/>
    <n v="17.52"/>
    <n v="0.05"/>
    <s v="Regular Air"/>
    <n v="-12.16"/>
    <n v="4.13"/>
    <n v="5.04"/>
    <s v="Northwest Territories"/>
    <s v="Northwest Territories"/>
    <s v="Home Office"/>
    <s v="Office Supplies"/>
    <x v="2"/>
    <n v="0.38"/>
  </r>
  <r>
    <s v="Barry French"/>
    <n v="40804"/>
    <x v="14"/>
    <d v="2010-03-14T00:00:00"/>
    <x v="4"/>
    <s v="2010"/>
    <n v="2"/>
    <b v="0"/>
    <x v="4"/>
    <n v="36"/>
    <n v="4273.8"/>
    <n v="0.06"/>
    <s v="Delivery Truck"/>
    <n v="-1775.83"/>
    <n v="122.99"/>
    <n v="70.2"/>
    <s v="Northwest Territories"/>
    <s v="Northwest Territories"/>
    <s v="Consumer"/>
    <s v="Furniture"/>
    <x v="14"/>
    <n v="0.74"/>
  </r>
  <r>
    <s v="Susan Vittorini"/>
    <n v="40902"/>
    <x v="227"/>
    <d v="2009-07-09T00:00:00"/>
    <x v="1"/>
    <s v="2009"/>
    <n v="2"/>
    <b v="0"/>
    <x v="0"/>
    <n v="25"/>
    <n v="192.18"/>
    <n v="0.02"/>
    <s v="Regular Air"/>
    <n v="-48.88"/>
    <n v="7.1"/>
    <n v="6.05"/>
    <s v="Northwest Territories"/>
    <s v="Northwest Territories"/>
    <s v="Home Office"/>
    <s v="Office Supplies"/>
    <x v="2"/>
    <n v="0.39"/>
  </r>
  <r>
    <s v="Carl Jackson"/>
    <n v="41063"/>
    <x v="228"/>
    <d v="2012-11-23T00:00:00"/>
    <x v="6"/>
    <s v="2012"/>
    <n v="2"/>
    <b v="0"/>
    <x v="0"/>
    <n v="22"/>
    <n v="483.96"/>
    <n v="0.01"/>
    <s v="Regular Air"/>
    <n v="-34.090000000000003"/>
    <n v="21.38"/>
    <n v="8.99"/>
    <s v="Northwest Territories"/>
    <s v="Northwest Territories"/>
    <s v="Home Office"/>
    <s v="Office Supplies"/>
    <x v="12"/>
    <n v="0.59"/>
  </r>
  <r>
    <s v="Carl Jackson"/>
    <n v="41063"/>
    <x v="228"/>
    <d v="2012-11-28T00:00:00"/>
    <x v="6"/>
    <s v="2012"/>
    <n v="7"/>
    <b v="0"/>
    <x v="0"/>
    <n v="10"/>
    <n v="308.363"/>
    <n v="0.04"/>
    <s v="Regular Air"/>
    <n v="42.27"/>
    <n v="35.99"/>
    <n v="0.99"/>
    <s v="Northwest Territories"/>
    <s v="Northwest Territories"/>
    <s v="Home Office"/>
    <s v="Technology"/>
    <x v="3"/>
    <n v="0.35"/>
  </r>
  <r>
    <s v="Carl Jackson"/>
    <n v="41063"/>
    <x v="228"/>
    <d v="2012-11-28T00:00:00"/>
    <x v="6"/>
    <s v="2012"/>
    <n v="7"/>
    <b v="0"/>
    <x v="0"/>
    <n v="26"/>
    <n v="1911.4034999999999"/>
    <n v="0.06"/>
    <s v="Regular Air"/>
    <n v="822.89"/>
    <n v="85.99"/>
    <n v="1.25"/>
    <s v="Northwest Territories"/>
    <s v="Northwest Territories"/>
    <s v="Home Office"/>
    <s v="Technology"/>
    <x v="3"/>
    <n v="0.39"/>
  </r>
  <r>
    <s v="Alan Barnes"/>
    <n v="41153"/>
    <x v="229"/>
    <d v="2009-03-03T00:00:00"/>
    <x v="4"/>
    <s v="2009"/>
    <n v="1"/>
    <b v="0"/>
    <x v="4"/>
    <n v="29"/>
    <n v="862.2"/>
    <n v="0.1"/>
    <s v="Regular Air"/>
    <n v="-45.1"/>
    <n v="30.73"/>
    <n v="4"/>
    <s v="Northwest Territories"/>
    <s v="Northwest Territories"/>
    <s v="Corporate"/>
    <s v="Technology"/>
    <x v="7"/>
    <n v="0.75"/>
  </r>
  <r>
    <s v="Charlotte Melton"/>
    <n v="41184"/>
    <x v="230"/>
    <d v="2011-09-24T00:00:00"/>
    <x v="11"/>
    <s v="2011"/>
    <n v="2"/>
    <b v="0"/>
    <x v="1"/>
    <n v="7"/>
    <n v="120.03"/>
    <n v="0.02"/>
    <s v="Regular Air"/>
    <n v="-56.06"/>
    <n v="15.7"/>
    <n v="11.25"/>
    <s v="Northwest Territories"/>
    <s v="Northwest Territories"/>
    <s v="Home Office"/>
    <s v="Office Supplies"/>
    <x v="0"/>
    <n v="0.6"/>
  </r>
  <r>
    <s v="Beth Thompson"/>
    <n v="41409"/>
    <x v="231"/>
    <d v="2011-07-23T00:00:00"/>
    <x v="1"/>
    <s v="2011"/>
    <n v="2"/>
    <b v="0"/>
    <x v="3"/>
    <n v="1"/>
    <n v="18.920000000000002"/>
    <n v="0"/>
    <s v="Regular Air"/>
    <n v="-18.25"/>
    <n v="11.5"/>
    <n v="7.19"/>
    <s v="Northwest Territories"/>
    <s v="Northwest Territories"/>
    <s v="Corporate"/>
    <s v="Office Supplies"/>
    <x v="2"/>
    <n v="0.4"/>
  </r>
  <r>
    <s v="Bryan Mills"/>
    <n v="41696"/>
    <x v="232"/>
    <d v="2009-07-15T00:00:00"/>
    <x v="1"/>
    <s v="2009"/>
    <n v="2"/>
    <b v="0"/>
    <x v="3"/>
    <n v="45"/>
    <n v="237.28"/>
    <n v="0.03"/>
    <s v="Express Air"/>
    <n v="-2088.6799999999998"/>
    <n v="4.4800000000000004"/>
    <n v="49"/>
    <s v="Northwest Territories"/>
    <s v="Northwest Territories"/>
    <s v="Small Business"/>
    <s v="Office Supplies"/>
    <x v="1"/>
    <n v="0.6"/>
  </r>
  <r>
    <s v="Alan Barnes"/>
    <n v="42209"/>
    <x v="233"/>
    <d v="2010-03-29T00:00:00"/>
    <x v="4"/>
    <s v="2010"/>
    <n v="0"/>
    <s v="FREE DELIVERY"/>
    <x v="1"/>
    <n v="5"/>
    <n v="324.55"/>
    <n v="0.08"/>
    <s v="Regular Air"/>
    <n v="-12.82"/>
    <n v="67.84"/>
    <n v="0.99"/>
    <s v="Northwest Territories"/>
    <s v="Northwest Territories"/>
    <s v="Corporate"/>
    <s v="Office Supplies"/>
    <x v="1"/>
    <n v="0.57999999999999996"/>
  </r>
  <r>
    <s v="Alan Barnes"/>
    <n v="42209"/>
    <x v="233"/>
    <d v="2010-04-01T00:00:00"/>
    <x v="8"/>
    <s v="2010"/>
    <n v="3"/>
    <b v="0"/>
    <x v="1"/>
    <n v="31"/>
    <n v="8901.7800000000007"/>
    <n v="0.04"/>
    <s v="Regular Air"/>
    <n v="2795.36"/>
    <n v="276.2"/>
    <n v="24.49"/>
    <s v="Northwest Territories"/>
    <s v="Northwest Territories"/>
    <s v="Corporate"/>
    <s v="Furniture"/>
    <x v="14"/>
    <m/>
  </r>
  <r>
    <s v="Beth Paige"/>
    <n v="42561"/>
    <x v="199"/>
    <d v="2010-02-08T00:00:00"/>
    <x v="5"/>
    <s v="2010"/>
    <n v="2"/>
    <b v="0"/>
    <x v="0"/>
    <n v="15"/>
    <n v="1062.9590000000001"/>
    <n v="7.0000000000000007E-2"/>
    <s v="Express Air"/>
    <n v="298.48"/>
    <n v="85.99"/>
    <n v="2.5"/>
    <s v="Northwest Territories"/>
    <s v="Northwest Territories"/>
    <s v="Consumer"/>
    <s v="Technology"/>
    <x v="3"/>
    <n v="0.35"/>
  </r>
  <r>
    <s v="Mike Pelletier"/>
    <n v="42564"/>
    <x v="234"/>
    <d v="2012-09-19T00:00:00"/>
    <x v="11"/>
    <s v="2012"/>
    <n v="7"/>
    <b v="0"/>
    <x v="0"/>
    <n v="35"/>
    <n v="7468.86"/>
    <n v="0.02"/>
    <s v="Delivery Truck"/>
    <n v="2155.41"/>
    <n v="200.98"/>
    <n v="23.76"/>
    <s v="Northwest Territories"/>
    <s v="Northwest Territories"/>
    <s v="Small Business"/>
    <s v="Furniture"/>
    <x v="14"/>
    <n v="0.57999999999999996"/>
  </r>
  <r>
    <s v="Delfina Latchford"/>
    <n v="42695"/>
    <x v="235"/>
    <d v="2010-12-24T00:00:00"/>
    <x v="9"/>
    <s v="2010"/>
    <n v="2"/>
    <b v="0"/>
    <x v="3"/>
    <n v="12"/>
    <n v="710.32799999999997"/>
    <n v="0.02"/>
    <s v="Regular Air"/>
    <n v="-10.3"/>
    <n v="65.989999999999995"/>
    <n v="5.31"/>
    <s v="Northwest Territories"/>
    <s v="Northwest Territories"/>
    <s v="Small Business"/>
    <s v="Technology"/>
    <x v="3"/>
    <n v="0.56999999999999995"/>
  </r>
  <r>
    <s v="Susan Vittorini"/>
    <n v="42981"/>
    <x v="236"/>
    <d v="2009-06-01T00:00:00"/>
    <x v="3"/>
    <s v="2009"/>
    <n v="2"/>
    <b v="0"/>
    <x v="5"/>
    <n v="4"/>
    <n v="3510.82"/>
    <n v="0.05"/>
    <s v="Regular Air"/>
    <n v="232.44"/>
    <n v="896.99"/>
    <n v="19.989999999999998"/>
    <s v="Northwest Territories"/>
    <s v="Northwest Territories"/>
    <s v="Home Office"/>
    <s v="Office Supplies"/>
    <x v="2"/>
    <n v="0.38"/>
  </r>
  <r>
    <s v="Dorothy Wardle"/>
    <n v="43109"/>
    <x v="237"/>
    <d v="2012-12-22T00:00:00"/>
    <x v="9"/>
    <s v="2012"/>
    <n v="1"/>
    <b v="0"/>
    <x v="5"/>
    <n v="19"/>
    <n v="281.83999999999997"/>
    <n v="0.06"/>
    <s v="Regular Air"/>
    <n v="-21.85"/>
    <n v="15.01"/>
    <n v="8.4"/>
    <s v="Northwest Territories"/>
    <s v="Northwest Territories"/>
    <s v="Corporate"/>
    <s v="Office Supplies"/>
    <x v="2"/>
    <n v="0.39"/>
  </r>
  <r>
    <s v="Dorothy Wardle"/>
    <n v="43109"/>
    <x v="237"/>
    <d v="2012-12-22T00:00:00"/>
    <x v="9"/>
    <s v="2012"/>
    <n v="1"/>
    <b v="0"/>
    <x v="5"/>
    <n v="25"/>
    <n v="509.52"/>
    <n v="0.05"/>
    <s v="Regular Air"/>
    <n v="-145.78"/>
    <n v="20.97"/>
    <n v="6.5"/>
    <s v="Northwest Territories"/>
    <s v="Northwest Territories"/>
    <s v="Corporate"/>
    <s v="Technology"/>
    <x v="7"/>
    <n v="0.78"/>
  </r>
  <r>
    <s v="Dorothy Wardle"/>
    <n v="43109"/>
    <x v="237"/>
    <d v="2012-12-22T00:00:00"/>
    <x v="9"/>
    <s v="2012"/>
    <n v="1"/>
    <b v="0"/>
    <x v="5"/>
    <n v="10"/>
    <n v="97.02"/>
    <n v="0.06"/>
    <s v="Regular Air"/>
    <n v="-3.96"/>
    <n v="10.01"/>
    <n v="1.99"/>
    <s v="Northwest Territories"/>
    <s v="Northwest Territories"/>
    <s v="Corporate"/>
    <s v="Technology"/>
    <x v="7"/>
    <n v="0.41"/>
  </r>
  <r>
    <s v="Susan Vittorini"/>
    <n v="43203"/>
    <x v="12"/>
    <d v="2012-02-16T00:00:00"/>
    <x v="5"/>
    <s v="2012"/>
    <n v="2"/>
    <b v="0"/>
    <x v="3"/>
    <n v="32"/>
    <n v="225.16"/>
    <n v="0.02"/>
    <s v="Regular Air"/>
    <n v="-33.69"/>
    <n v="6.68"/>
    <n v="5.2"/>
    <s v="Northwest Territories"/>
    <s v="Northwest Territories"/>
    <s v="Home Office"/>
    <s v="Office Supplies"/>
    <x v="5"/>
    <n v="0.37"/>
  </r>
  <r>
    <s v="Jamie Kunitz"/>
    <n v="43236"/>
    <x v="122"/>
    <d v="2010-07-05T00:00:00"/>
    <x v="1"/>
    <s v="2010"/>
    <n v="2"/>
    <b v="0"/>
    <x v="3"/>
    <n v="20"/>
    <n v="205.33"/>
    <n v="0"/>
    <s v="Regular Air"/>
    <n v="10.68"/>
    <n v="9.77"/>
    <n v="6.02"/>
    <s v="Northwest Territories"/>
    <s v="Northwest Territories"/>
    <s v="Corporate"/>
    <s v="Furniture"/>
    <x v="4"/>
    <n v="0.48"/>
  </r>
  <r>
    <s v="Fred Wasserman"/>
    <n v="43267"/>
    <x v="238"/>
    <d v="2011-05-18T00:00:00"/>
    <x v="7"/>
    <s v="2011"/>
    <n v="2"/>
    <b v="0"/>
    <x v="5"/>
    <n v="17"/>
    <n v="1368.14"/>
    <n v="0.05"/>
    <s v="Express Air"/>
    <n v="171.26"/>
    <n v="76.72"/>
    <n v="19.95"/>
    <s v="Northwest Territories"/>
    <s v="Northwest Territories"/>
    <s v="Home Office"/>
    <s v="Office Supplies"/>
    <x v="1"/>
    <n v="0.54"/>
  </r>
  <r>
    <s v="Doug Bickford"/>
    <n v="43329"/>
    <x v="239"/>
    <d v="2010-03-10T00:00:00"/>
    <x v="4"/>
    <s v="2010"/>
    <n v="3"/>
    <b v="0"/>
    <x v="4"/>
    <n v="42"/>
    <n v="2475.83"/>
    <n v="0.09"/>
    <s v="Regular Air"/>
    <n v="752.37"/>
    <n v="59.98"/>
    <n v="3.99"/>
    <s v="Northwest Territories"/>
    <s v="Northwest Territories"/>
    <s v="Corporate"/>
    <s v="Office Supplies"/>
    <x v="1"/>
    <n v="0.56999999999999995"/>
  </r>
  <r>
    <s v="Fred Wasserman"/>
    <n v="43330"/>
    <x v="240"/>
    <d v="2009-04-28T00:00:00"/>
    <x v="8"/>
    <s v="2009"/>
    <n v="1"/>
    <b v="0"/>
    <x v="3"/>
    <n v="40"/>
    <n v="2205.7584999999999"/>
    <n v="0.03"/>
    <s v="Regular Air"/>
    <n v="337.04"/>
    <n v="65.989999999999995"/>
    <n v="8.99"/>
    <s v="Northwest Territories"/>
    <s v="Northwest Territories"/>
    <s v="Home Office"/>
    <s v="Technology"/>
    <x v="3"/>
    <n v="0.57999999999999996"/>
  </r>
  <r>
    <s v="Susan Vittorini"/>
    <n v="43364"/>
    <x v="241"/>
    <d v="2012-04-10T00:00:00"/>
    <x v="8"/>
    <s v="2012"/>
    <n v="3"/>
    <b v="0"/>
    <x v="1"/>
    <n v="21"/>
    <n v="524.20000000000005"/>
    <n v="0.04"/>
    <s v="Regular Air"/>
    <n v="158.97999999999999"/>
    <n v="23.99"/>
    <n v="6.71"/>
    <s v="Northwest Territories"/>
    <s v="Northwest Territories"/>
    <s v="Corporate"/>
    <s v="Office Supplies"/>
    <x v="8"/>
    <n v="0.35"/>
  </r>
  <r>
    <s v="Doug Bickford"/>
    <n v="43392"/>
    <x v="242"/>
    <d v="2011-01-02T00:00:00"/>
    <x v="10"/>
    <s v="2011"/>
    <n v="2"/>
    <b v="0"/>
    <x v="4"/>
    <n v="39"/>
    <n v="6553.45"/>
    <n v="0.03"/>
    <s v="Regular Air"/>
    <n v="2969.81"/>
    <n v="162.93"/>
    <n v="19.989999999999998"/>
    <s v="Northwest Territories"/>
    <s v="Northwest Territories"/>
    <s v="Small Business"/>
    <s v="Office Supplies"/>
    <x v="8"/>
    <n v="0.39"/>
  </r>
  <r>
    <s v="Claudia Miner"/>
    <n v="43781"/>
    <x v="243"/>
    <d v="2010-02-02T00:00:00"/>
    <x v="5"/>
    <s v="2010"/>
    <n v="0"/>
    <s v="FREE DELIVERY"/>
    <x v="3"/>
    <n v="45"/>
    <n v="497.14"/>
    <n v="0.05"/>
    <s v="Regular Air"/>
    <n v="240.41"/>
    <n v="10.94"/>
    <n v="1.39"/>
    <s v="Northwest Territories"/>
    <s v="Northwest Territories"/>
    <s v="Small Business"/>
    <s v="Office Supplies"/>
    <x v="8"/>
    <n v="0.35"/>
  </r>
  <r>
    <s v="Claudia Miner"/>
    <n v="43781"/>
    <x v="243"/>
    <d v="2010-02-03T00:00:00"/>
    <x v="5"/>
    <s v="2010"/>
    <n v="1"/>
    <b v="0"/>
    <x v="3"/>
    <n v="21"/>
    <n v="917.39"/>
    <n v="0.02"/>
    <s v="Express Air"/>
    <n v="393.41"/>
    <n v="40.98"/>
    <n v="2.99"/>
    <s v="Northwest Territories"/>
    <s v="Northwest Territories"/>
    <s v="Small Business"/>
    <s v="Office Supplies"/>
    <x v="2"/>
    <n v="0.36"/>
  </r>
  <r>
    <s v="Frank Price"/>
    <n v="44071"/>
    <x v="13"/>
    <d v="2012-04-16T00:00:00"/>
    <x v="8"/>
    <s v="2012"/>
    <n v="1"/>
    <b v="0"/>
    <x v="3"/>
    <n v="19"/>
    <n v="110.67"/>
    <n v="0.08"/>
    <s v="Regular Air"/>
    <n v="-43.75"/>
    <n v="5.99"/>
    <n v="4.92"/>
    <s v="Northwest Territories"/>
    <s v="Northwest Territories"/>
    <s v="Corporate"/>
    <s v="Office Supplies"/>
    <x v="2"/>
    <n v="0.38"/>
  </r>
  <r>
    <s v="Frank Price"/>
    <n v="44071"/>
    <x v="13"/>
    <d v="2012-04-16T00:00:00"/>
    <x v="8"/>
    <s v="2012"/>
    <n v="1"/>
    <b v="0"/>
    <x v="3"/>
    <n v="20"/>
    <n v="1163.123"/>
    <n v="0"/>
    <s v="Regular Air"/>
    <n v="83.84"/>
    <n v="65.989999999999995"/>
    <n v="8.99"/>
    <s v="Northwest Territories"/>
    <s v="Northwest Territories"/>
    <s v="Corporate"/>
    <s v="Technology"/>
    <x v="3"/>
    <n v="0.57999999999999996"/>
  </r>
  <r>
    <s v="Dorothy Wardle"/>
    <n v="44519"/>
    <x v="244"/>
    <d v="2010-05-20T00:00:00"/>
    <x v="7"/>
    <s v="2010"/>
    <n v="1"/>
    <b v="0"/>
    <x v="1"/>
    <n v="48"/>
    <n v="224.58"/>
    <n v="0.03"/>
    <s v="Regular Air"/>
    <n v="-144.76"/>
    <n v="4.57"/>
    <n v="5.42"/>
    <s v="Northwest Territories"/>
    <s v="Northwest Territories"/>
    <s v="Corporate"/>
    <s v="Office Supplies"/>
    <x v="2"/>
    <n v="0.37"/>
  </r>
  <r>
    <s v="Dorothy Wardle"/>
    <n v="44519"/>
    <x v="244"/>
    <d v="2010-05-20T00:00:00"/>
    <x v="7"/>
    <s v="2010"/>
    <n v="1"/>
    <b v="0"/>
    <x v="1"/>
    <n v="34"/>
    <n v="365.77"/>
    <n v="7.0000000000000007E-2"/>
    <s v="Regular Air"/>
    <n v="155.69"/>
    <n v="10.67"/>
    <n v="1.39"/>
    <s v="Northwest Territories"/>
    <s v="Northwest Territories"/>
    <s v="Corporate"/>
    <s v="Office Supplies"/>
    <x v="8"/>
    <n v="0.39"/>
  </r>
  <r>
    <s v="Dorothy Wardle"/>
    <n v="44519"/>
    <x v="244"/>
    <d v="2010-05-20T00:00:00"/>
    <x v="7"/>
    <s v="2010"/>
    <n v="1"/>
    <b v="0"/>
    <x v="1"/>
    <n v="34"/>
    <n v="16073.03"/>
    <n v="0.01"/>
    <s v="Delivery Truck"/>
    <n v="5386.32"/>
    <n v="442.14"/>
    <n v="14.7"/>
    <s v="Northwest Territories"/>
    <s v="Northwest Territories"/>
    <s v="Corporate"/>
    <s v="Technology"/>
    <x v="16"/>
    <n v="0.56000000000000005"/>
  </r>
  <r>
    <s v="Allen Rosenblatt"/>
    <n v="44708"/>
    <x v="114"/>
    <d v="2009-07-28T00:00:00"/>
    <x v="1"/>
    <s v="2009"/>
    <n v="1"/>
    <b v="0"/>
    <x v="3"/>
    <n v="15"/>
    <n v="30.68"/>
    <n v="0.02"/>
    <s v="Regular Air"/>
    <n v="-37.39"/>
    <n v="1.74"/>
    <n v="4.08"/>
    <s v="Northwest Territories"/>
    <s v="Northwest Territories"/>
    <s v="Small Business"/>
    <s v="Furniture"/>
    <x v="4"/>
    <n v="0.53"/>
  </r>
  <r>
    <s v="Dorothy Wardle"/>
    <n v="44772"/>
    <x v="245"/>
    <d v="2009-04-02T00:00:00"/>
    <x v="8"/>
    <s v="2009"/>
    <n v="2"/>
    <b v="0"/>
    <x v="3"/>
    <n v="1"/>
    <n v="54.076999999999998"/>
    <n v="7.0000000000000007E-2"/>
    <s v="Express Air"/>
    <n v="-232.99"/>
    <n v="55.99"/>
    <n v="5"/>
    <s v="Northwest Territories"/>
    <s v="Northwest Territories"/>
    <s v="Corporate"/>
    <s v="Technology"/>
    <x v="3"/>
    <n v="0.83"/>
  </r>
  <r>
    <s v="Julia West"/>
    <n v="44839"/>
    <x v="246"/>
    <d v="2012-06-13T00:00:00"/>
    <x v="3"/>
    <s v="2012"/>
    <n v="2"/>
    <b v="0"/>
    <x v="5"/>
    <n v="27"/>
    <n v="899.97"/>
    <n v="0.09"/>
    <s v="Express Air"/>
    <n v="-246.3"/>
    <n v="33.979999999999997"/>
    <n v="19.989999999999998"/>
    <s v="Northwest Territories"/>
    <s v="Northwest Territories"/>
    <s v="Consumer"/>
    <s v="Furniture"/>
    <x v="4"/>
    <n v="0.55000000000000004"/>
  </r>
  <r>
    <s v="Ralph Knight"/>
    <n v="45217"/>
    <x v="247"/>
    <d v="2010-09-02T00:00:00"/>
    <x v="11"/>
    <s v="2010"/>
    <n v="1"/>
    <b v="0"/>
    <x v="3"/>
    <n v="40"/>
    <n v="6789.9274999999998"/>
    <n v="0.08"/>
    <s v="Regular Air"/>
    <n v="1864.66"/>
    <n v="200.99"/>
    <n v="4.2"/>
    <s v="Northwest Territories"/>
    <s v="Northwest Territories"/>
    <s v="Consumer"/>
    <s v="Technology"/>
    <x v="3"/>
    <n v="0.59"/>
  </r>
  <r>
    <s v="Michelle Lonsdale"/>
    <n v="45440"/>
    <x v="248"/>
    <d v="2012-08-11T00:00:00"/>
    <x v="2"/>
    <s v="2012"/>
    <n v="2"/>
    <b v="0"/>
    <x v="5"/>
    <n v="5"/>
    <n v="748.29"/>
    <n v="0.02"/>
    <s v="Delivery Truck"/>
    <n v="-183.6"/>
    <n v="135.99"/>
    <n v="28.63"/>
    <s v="Northwest Territories"/>
    <s v="Northwest Territories"/>
    <s v="Corporate"/>
    <s v="Furniture"/>
    <x v="14"/>
    <n v="0.76"/>
  </r>
  <r>
    <s v="Charlotte Melton"/>
    <n v="45766"/>
    <x v="193"/>
    <d v="2010-05-09T00:00:00"/>
    <x v="7"/>
    <s v="2010"/>
    <n v="2"/>
    <b v="0"/>
    <x v="1"/>
    <n v="37"/>
    <n v="2522.21"/>
    <n v="0"/>
    <s v="Regular Air"/>
    <n v="1026.07"/>
    <n v="63.94"/>
    <n v="14.48"/>
    <s v="Northwest Territories"/>
    <s v="Northwest Territories"/>
    <s v="Home Office"/>
    <s v="Furniture"/>
    <x v="4"/>
    <n v="0.46"/>
  </r>
  <r>
    <s v="Charlotte Melton"/>
    <n v="45766"/>
    <x v="193"/>
    <d v="2010-05-08T00:00:00"/>
    <x v="7"/>
    <s v="2010"/>
    <n v="1"/>
    <b v="0"/>
    <x v="1"/>
    <n v="28"/>
    <n v="4181.82"/>
    <n v="0.01"/>
    <s v="Regular Air"/>
    <n v="1765.48"/>
    <n v="140.99"/>
    <n v="13.99"/>
    <s v="Northwest Territories"/>
    <s v="Northwest Territories"/>
    <s v="Home Office"/>
    <s v="Technology"/>
    <x v="16"/>
    <n v="0.37"/>
  </r>
  <r>
    <s v="Allen Rosenblatt"/>
    <n v="45861"/>
    <x v="249"/>
    <d v="2011-08-25T00:00:00"/>
    <x v="2"/>
    <s v="2011"/>
    <n v="0"/>
    <s v="FREE DELIVERY"/>
    <x v="4"/>
    <n v="39"/>
    <n v="680.85850000000005"/>
    <n v="0.05"/>
    <s v="Regular Air"/>
    <n v="319.10000000000002"/>
    <n v="20.99"/>
    <n v="0.99"/>
    <s v="Northwest Territories"/>
    <s v="Northwest Territories"/>
    <s v="Small Business"/>
    <s v="Technology"/>
    <x v="3"/>
    <n v="0.37"/>
  </r>
  <r>
    <s v="Neola Schneider"/>
    <n v="45957"/>
    <x v="106"/>
    <d v="2010-09-23T00:00:00"/>
    <x v="11"/>
    <s v="2010"/>
    <n v="2"/>
    <b v="0"/>
    <x v="5"/>
    <n v="20"/>
    <n v="759.84"/>
    <n v="0.06"/>
    <s v="Regular Air"/>
    <n v="162.83000000000001"/>
    <n v="39.24"/>
    <n v="1.99"/>
    <s v="Northwest Territories"/>
    <s v="Northwest Territories"/>
    <s v="Home Office"/>
    <s v="Technology"/>
    <x v="7"/>
    <n v="0.51"/>
  </r>
  <r>
    <s v="Neola Schneider"/>
    <n v="45957"/>
    <x v="106"/>
    <d v="2010-09-23T00:00:00"/>
    <x v="11"/>
    <s v="2010"/>
    <n v="2"/>
    <b v="0"/>
    <x v="5"/>
    <n v="19"/>
    <n v="147.38999999999999"/>
    <n v="0.08"/>
    <s v="Regular Air"/>
    <n v="-30.92"/>
    <n v="7.64"/>
    <n v="5.83"/>
    <s v="Northwest Territories"/>
    <s v="Northwest Territories"/>
    <s v="Home Office"/>
    <s v="Office Supplies"/>
    <x v="5"/>
    <n v="0.36"/>
  </r>
  <r>
    <s v="Joy Bell"/>
    <n v="46912"/>
    <x v="250"/>
    <d v="2012-06-30T00:00:00"/>
    <x v="3"/>
    <s v="2012"/>
    <n v="0"/>
    <s v="FREE DELIVERY"/>
    <x v="0"/>
    <n v="5"/>
    <n v="294"/>
    <n v="0"/>
    <s v="Regular Air"/>
    <n v="181.53"/>
    <n v="54.74"/>
    <n v="14.83"/>
    <s v="Northwest Territories"/>
    <s v="Northwest Territories"/>
    <s v="Home Office"/>
    <s v="Furniture"/>
    <x v="4"/>
    <n v="0.54"/>
  </r>
  <r>
    <s v="Monica Federle"/>
    <n v="46980"/>
    <x v="251"/>
    <d v="2011-01-17T00:00:00"/>
    <x v="10"/>
    <s v="2011"/>
    <n v="0"/>
    <s v="FREE DELIVERY"/>
    <x v="5"/>
    <n v="34"/>
    <n v="216.3"/>
    <n v="0.01"/>
    <s v="Regular Air"/>
    <n v="103.16"/>
    <n v="6.3"/>
    <n v="0.5"/>
    <s v="Northwest Territories"/>
    <s v="Northwest Territories"/>
    <s v="Corporate"/>
    <s v="Office Supplies"/>
    <x v="11"/>
    <n v="0.39"/>
  </r>
  <r>
    <s v="Jamie Kunitz"/>
    <n v="47460"/>
    <x v="252"/>
    <d v="2010-10-12T00:00:00"/>
    <x v="0"/>
    <s v="2010"/>
    <n v="2"/>
    <b v="0"/>
    <x v="5"/>
    <n v="12"/>
    <n v="31.6"/>
    <n v="0.1"/>
    <s v="Regular Air"/>
    <n v="-3.64"/>
    <n v="2.84"/>
    <n v="0.93"/>
    <s v="Northwest Territories"/>
    <s v="Northwest Territories"/>
    <s v="Corporate"/>
    <s v="Office Supplies"/>
    <x v="12"/>
    <n v="0.54"/>
  </r>
  <r>
    <s v="Susan Vittorini"/>
    <n v="47462"/>
    <x v="183"/>
    <d v="2011-06-11T00:00:00"/>
    <x v="3"/>
    <s v="2011"/>
    <n v="2"/>
    <b v="0"/>
    <x v="1"/>
    <n v="43"/>
    <n v="154.18"/>
    <n v="0.08"/>
    <s v="Regular Air"/>
    <n v="-166.92"/>
    <n v="3.58"/>
    <n v="5.47"/>
    <s v="Northwest Territories"/>
    <s v="Northwest Territories"/>
    <s v="Corporate"/>
    <s v="Office Supplies"/>
    <x v="2"/>
    <n v="0.37"/>
  </r>
  <r>
    <s v="Susan Vittorini"/>
    <n v="47462"/>
    <x v="183"/>
    <d v="2011-06-11T00:00:00"/>
    <x v="3"/>
    <s v="2011"/>
    <n v="2"/>
    <b v="0"/>
    <x v="1"/>
    <n v="18"/>
    <n v="110.31"/>
    <n v="0.05"/>
    <s v="Regular Air"/>
    <n v="-1.22"/>
    <n v="5.85"/>
    <n v="2.27"/>
    <s v="Northwest Territories"/>
    <s v="Northwest Territories"/>
    <s v="Corporate"/>
    <s v="Office Supplies"/>
    <x v="12"/>
    <n v="0.56000000000000005"/>
  </r>
  <r>
    <s v="Susan Vittorini"/>
    <n v="47462"/>
    <x v="183"/>
    <d v="2011-06-11T00:00:00"/>
    <x v="3"/>
    <s v="2011"/>
    <n v="2"/>
    <b v="0"/>
    <x v="1"/>
    <n v="41"/>
    <n v="137.51"/>
    <n v="0.02"/>
    <s v="Regular Air"/>
    <n v="21.62"/>
    <n v="3.29"/>
    <n v="1.35"/>
    <s v="Northwest Territories"/>
    <s v="Northwest Territories"/>
    <s v="Corporate"/>
    <s v="Office Supplies"/>
    <x v="6"/>
    <n v="0.4"/>
  </r>
  <r>
    <s v="Charles McCrossin"/>
    <n v="47620"/>
    <x v="253"/>
    <d v="2012-07-05T00:00:00"/>
    <x v="1"/>
    <s v="2012"/>
    <n v="9"/>
    <b v="0"/>
    <x v="0"/>
    <n v="27"/>
    <n v="302.2"/>
    <n v="0.04"/>
    <s v="Regular Air"/>
    <n v="20.27"/>
    <n v="10.98"/>
    <n v="3.37"/>
    <s v="Northwest Territories"/>
    <s v="Northwest Territories"/>
    <s v="Corporate"/>
    <s v="Office Supplies"/>
    <x v="15"/>
    <n v="0.56999999999999995"/>
  </r>
  <r>
    <s v="Cari Schnelling"/>
    <n v="47749"/>
    <x v="254"/>
    <d v="2010-03-16T00:00:00"/>
    <x v="4"/>
    <s v="2010"/>
    <n v="0"/>
    <s v="FREE DELIVERY"/>
    <x v="4"/>
    <n v="46"/>
    <n v="399.58"/>
    <n v="0.04"/>
    <s v="Regular Air"/>
    <n v="-188.53"/>
    <n v="8.4499999999999993"/>
    <n v="7.77"/>
    <s v="Northwest Territories"/>
    <s v="Northwest Territories"/>
    <s v="Small Business"/>
    <s v="Office Supplies"/>
    <x v="15"/>
    <n v="0.55000000000000004"/>
  </r>
  <r>
    <s v="Doug Bickford"/>
    <n v="47873"/>
    <x v="255"/>
    <d v="2010-11-15T00:00:00"/>
    <x v="6"/>
    <s v="2010"/>
    <n v="2"/>
    <b v="0"/>
    <x v="5"/>
    <n v="8"/>
    <n v="52.39"/>
    <n v="0.08"/>
    <s v="Regular Air"/>
    <n v="-17.38"/>
    <n v="5.89"/>
    <n v="5.57"/>
    <s v="Northwest Territories"/>
    <s v="Northwest Territories"/>
    <s v="Corporate"/>
    <s v="Furniture"/>
    <x v="4"/>
    <n v="0.41"/>
  </r>
  <r>
    <s v="Don Miller"/>
    <n v="47943"/>
    <x v="121"/>
    <d v="2009-11-14T00:00:00"/>
    <x v="6"/>
    <s v="2009"/>
    <n v="0"/>
    <s v="FREE DELIVERY"/>
    <x v="4"/>
    <n v="12"/>
    <n v="61.09"/>
    <n v="0.04"/>
    <s v="Regular Air"/>
    <n v="24.06"/>
    <n v="4.91"/>
    <n v="0.5"/>
    <s v="Northwest Territories"/>
    <s v="Northwest Territories"/>
    <s v="Home Office"/>
    <s v="Office Supplies"/>
    <x v="11"/>
    <n v="0.36"/>
  </r>
  <r>
    <s v="Don Miller"/>
    <n v="47943"/>
    <x v="121"/>
    <d v="2009-11-15T00:00:00"/>
    <x v="6"/>
    <s v="2009"/>
    <n v="1"/>
    <b v="0"/>
    <x v="4"/>
    <n v="48"/>
    <n v="777.76"/>
    <n v="0.02"/>
    <s v="Regular Air"/>
    <n v="63.46"/>
    <n v="15.94"/>
    <n v="5.45"/>
    <s v="Northwest Territories"/>
    <s v="Northwest Territories"/>
    <s v="Home Office"/>
    <s v="Office Supplies"/>
    <x v="12"/>
    <n v="0.55000000000000004"/>
  </r>
  <r>
    <s v="Fred Wasserman"/>
    <n v="48101"/>
    <x v="256"/>
    <d v="2011-09-14T00:00:00"/>
    <x v="11"/>
    <s v="2011"/>
    <n v="2"/>
    <b v="0"/>
    <x v="1"/>
    <n v="4"/>
    <n v="108.87"/>
    <n v="0.05"/>
    <s v="Regular Air"/>
    <n v="-39.92"/>
    <n v="22.84"/>
    <n v="16.87"/>
    <s v="Northwest Territories"/>
    <s v="Northwest Territories"/>
    <s v="Home Office"/>
    <s v="Office Supplies"/>
    <x v="5"/>
    <n v="0.39"/>
  </r>
  <r>
    <s v="Bryan Mills"/>
    <n v="48295"/>
    <x v="257"/>
    <d v="2009-11-25T00:00:00"/>
    <x v="6"/>
    <s v="2009"/>
    <n v="2"/>
    <b v="0"/>
    <x v="4"/>
    <n v="48"/>
    <n v="10051.52"/>
    <n v="0.05"/>
    <s v="Regular Air"/>
    <n v="4938.78"/>
    <n v="204.1"/>
    <n v="13.99"/>
    <s v="Northwest Territories"/>
    <s v="Northwest Territories"/>
    <s v="Small Business"/>
    <s v="Technology"/>
    <x v="16"/>
    <n v="0.37"/>
  </r>
  <r>
    <s v="Carlos Daly"/>
    <n v="48839"/>
    <x v="258"/>
    <d v="2010-07-12T00:00:00"/>
    <x v="1"/>
    <s v="2010"/>
    <n v="2"/>
    <b v="0"/>
    <x v="5"/>
    <n v="1"/>
    <n v="97.13"/>
    <n v="0.05"/>
    <s v="Regular Air"/>
    <n v="-37.06"/>
    <n v="98.31"/>
    <n v="0.49"/>
    <s v="Northwest Territories"/>
    <s v="Northwest Territories"/>
    <s v="Corporate"/>
    <s v="Office Supplies"/>
    <x v="11"/>
    <n v="0.36"/>
  </r>
  <r>
    <s v="Joy Bell"/>
    <n v="49154"/>
    <x v="259"/>
    <d v="2009-03-07T00:00:00"/>
    <x v="4"/>
    <s v="2009"/>
    <n v="1"/>
    <b v="0"/>
    <x v="4"/>
    <n v="26"/>
    <n v="1523.5"/>
    <n v="7.0000000000000007E-2"/>
    <s v="Regular Air"/>
    <n v="-807.89"/>
    <n v="60.98"/>
    <n v="49"/>
    <s v="Northwest Territories"/>
    <s v="Northwest Territories"/>
    <s v="Home Office"/>
    <s v="Office Supplies"/>
    <x v="1"/>
    <n v="0.59"/>
  </r>
  <r>
    <s v="Claudia Miner"/>
    <n v="49921"/>
    <x v="260"/>
    <d v="2011-02-21T00:00:00"/>
    <x v="5"/>
    <s v="2011"/>
    <n v="4"/>
    <b v="0"/>
    <x v="0"/>
    <n v="5"/>
    <n v="756.15"/>
    <n v="0.06"/>
    <s v="Delivery Truck"/>
    <n v="-280.27999999999997"/>
    <n v="145.44999999999999"/>
    <n v="17.850000000000001"/>
    <s v="Northwest Territories"/>
    <s v="Northwest Territories"/>
    <s v="Small Business"/>
    <s v="Technology"/>
    <x v="16"/>
    <n v="0.56000000000000005"/>
  </r>
  <r>
    <s v="Claudia Miner"/>
    <n v="49921"/>
    <x v="260"/>
    <d v="2011-02-19T00:00:00"/>
    <x v="5"/>
    <s v="2011"/>
    <n v="2"/>
    <b v="0"/>
    <x v="0"/>
    <n v="1"/>
    <n v="18.149999999999999"/>
    <n v="0.04"/>
    <s v="Regular Air"/>
    <n v="-7.26"/>
    <n v="12.28"/>
    <n v="6.13"/>
    <s v="Northwest Territories"/>
    <s v="Northwest Territories"/>
    <s v="Small Business"/>
    <s v="Office Supplies"/>
    <x v="0"/>
    <n v="0.56999999999999995"/>
  </r>
  <r>
    <s v="Beth Thompson"/>
    <n v="49952"/>
    <x v="142"/>
    <d v="2011-11-20T00:00:00"/>
    <x v="6"/>
    <s v="2011"/>
    <n v="1"/>
    <b v="0"/>
    <x v="1"/>
    <n v="12"/>
    <n v="1323.67"/>
    <n v="0.04"/>
    <s v="Express Air"/>
    <n v="630.28"/>
    <n v="107.53"/>
    <n v="5.81"/>
    <s v="Northwest Territories"/>
    <s v="Northwest Territories"/>
    <s v="Corporate"/>
    <s v="Furniture"/>
    <x v="4"/>
    <n v="0.65"/>
  </r>
  <r>
    <s v="Allen Rosenblatt"/>
    <n v="50117"/>
    <x v="261"/>
    <d v="2011-06-05T00:00:00"/>
    <x v="3"/>
    <s v="2011"/>
    <n v="2"/>
    <b v="0"/>
    <x v="5"/>
    <n v="17"/>
    <n v="47.44"/>
    <n v="0.09"/>
    <s v="Regular Air"/>
    <n v="14.49"/>
    <n v="2.89"/>
    <n v="0.5"/>
    <s v="Northwest Territories"/>
    <s v="Northwest Territories"/>
    <s v="Small Business"/>
    <s v="Office Supplies"/>
    <x v="11"/>
    <n v="0.38"/>
  </r>
  <r>
    <s v="Beth Thompson"/>
    <n v="50278"/>
    <x v="262"/>
    <d v="2010-05-25T00:00:00"/>
    <x v="7"/>
    <s v="2010"/>
    <n v="0"/>
    <s v="FREE DELIVERY"/>
    <x v="1"/>
    <n v="2"/>
    <n v="51.21"/>
    <n v="0"/>
    <s v="Regular Air"/>
    <n v="-27.53"/>
    <n v="20.98"/>
    <n v="8.83"/>
    <s v="Northwest Territories"/>
    <s v="Northwest Territories"/>
    <s v="Corporate"/>
    <s v="Office Supplies"/>
    <x v="2"/>
    <n v="0.37"/>
  </r>
  <r>
    <s v="Beth Thompson"/>
    <n v="50278"/>
    <x v="262"/>
    <d v="2010-05-27T00:00:00"/>
    <x v="7"/>
    <s v="2010"/>
    <n v="2"/>
    <b v="0"/>
    <x v="1"/>
    <n v="20"/>
    <n v="2195.5500000000002"/>
    <n v="0.01"/>
    <s v="Delivery Truck"/>
    <n v="-355.94"/>
    <n v="100.8"/>
    <n v="60"/>
    <s v="Northwest Territories"/>
    <s v="Northwest Territories"/>
    <s v="Corporate"/>
    <s v="Furniture"/>
    <x v="10"/>
    <n v="0.59"/>
  </r>
  <r>
    <s v="Susan Vittorini"/>
    <n v="50374"/>
    <x v="236"/>
    <d v="2009-05-31T00:00:00"/>
    <x v="7"/>
    <s v="2009"/>
    <n v="1"/>
    <b v="0"/>
    <x v="3"/>
    <n v="30"/>
    <n v="3482.41"/>
    <n v="0.05"/>
    <s v="Regular Air"/>
    <n v="1443.35"/>
    <n v="120.98"/>
    <n v="9.07"/>
    <s v="Northwest Territories"/>
    <s v="Northwest Territories"/>
    <s v="Home Office"/>
    <s v="Office Supplies"/>
    <x v="2"/>
    <n v="0.35"/>
  </r>
  <r>
    <s v="Sylvia Foulston"/>
    <n v="50565"/>
    <x v="263"/>
    <d v="2012-08-30T00:00:00"/>
    <x v="2"/>
    <s v="2012"/>
    <n v="0"/>
    <s v="FREE DELIVERY"/>
    <x v="1"/>
    <n v="43"/>
    <n v="683.46"/>
    <n v="0.09"/>
    <s v="Regular Air"/>
    <n v="-138.82"/>
    <n v="16.98"/>
    <n v="12.39"/>
    <s v="Northwest Territories"/>
    <s v="Northwest Territories"/>
    <s v="Corporate"/>
    <s v="Office Supplies"/>
    <x v="8"/>
    <n v="0.35"/>
  </r>
  <r>
    <s v="Joy Bell"/>
    <n v="50688"/>
    <x v="264"/>
    <d v="2011-12-17T00:00:00"/>
    <x v="9"/>
    <s v="2011"/>
    <n v="1"/>
    <b v="0"/>
    <x v="5"/>
    <n v="50"/>
    <n v="600.22"/>
    <n v="0.08"/>
    <s v="Regular Air"/>
    <n v="27.86"/>
    <n v="12.98"/>
    <n v="3.14"/>
    <s v="Northwest Territories"/>
    <s v="Northwest Territories"/>
    <s v="Home Office"/>
    <s v="Office Supplies"/>
    <x v="15"/>
    <n v="0.6"/>
  </r>
  <r>
    <s v="Becky Castell"/>
    <n v="50754"/>
    <x v="265"/>
    <d v="2009-12-10T00:00:00"/>
    <x v="9"/>
    <s v="2009"/>
    <n v="1"/>
    <b v="0"/>
    <x v="3"/>
    <n v="9"/>
    <n v="64.030500000000004"/>
    <n v="0.06"/>
    <s v="Regular Air"/>
    <n v="-58.34"/>
    <n v="7.99"/>
    <n v="5.03"/>
    <s v="Northwest Territories"/>
    <s v="Northwest Territories"/>
    <s v="Consumer"/>
    <s v="Technology"/>
    <x v="3"/>
    <n v="0.6"/>
  </r>
  <r>
    <s v="Carlos Daly"/>
    <n v="50914"/>
    <x v="266"/>
    <d v="2012-07-03T00:00:00"/>
    <x v="1"/>
    <s v="2012"/>
    <n v="0"/>
    <s v="FREE DELIVERY"/>
    <x v="5"/>
    <n v="49"/>
    <n v="8551.5439999999999"/>
    <n v="0.03"/>
    <s v="Regular Air"/>
    <n v="2763.13"/>
    <n v="195.99"/>
    <n v="8.99"/>
    <s v="Northwest Territories"/>
    <s v="Northwest Territories"/>
    <s v="Corporate"/>
    <s v="Technology"/>
    <x v="3"/>
    <n v="0.57999999999999996"/>
  </r>
  <r>
    <s v="Cari Schnelling"/>
    <n v="51169"/>
    <x v="267"/>
    <d v="2010-12-26T00:00:00"/>
    <x v="9"/>
    <s v="2010"/>
    <n v="2"/>
    <b v="0"/>
    <x v="1"/>
    <n v="2"/>
    <n v="291.66000000000003"/>
    <n v="0.08"/>
    <s v="Regular Air"/>
    <n v="-192.92"/>
    <n v="136.97999999999999"/>
    <n v="24.49"/>
    <s v="Northwest Territories"/>
    <s v="Northwest Territories"/>
    <s v="Home Office"/>
    <s v="Furniture"/>
    <x v="4"/>
    <n v="0.59"/>
  </r>
  <r>
    <s v="Jim Radford"/>
    <n v="51938"/>
    <x v="54"/>
    <d v="2011-05-21T00:00:00"/>
    <x v="7"/>
    <s v="2011"/>
    <n v="4"/>
    <b v="0"/>
    <x v="0"/>
    <n v="5"/>
    <n v="503.32749999999999"/>
    <n v="0.06"/>
    <s v="Regular Air"/>
    <n v="-488.31"/>
    <n v="125.99"/>
    <n v="5.63"/>
    <s v="Northwest Territories"/>
    <s v="Northwest Territories"/>
    <s v="Corporate"/>
    <s v="Technology"/>
    <x v="3"/>
    <n v="0.6"/>
  </r>
  <r>
    <s v="Allen Rosenblatt"/>
    <n v="51970"/>
    <x v="268"/>
    <d v="2012-01-13T00:00:00"/>
    <x v="10"/>
    <s v="2012"/>
    <n v="2"/>
    <b v="0"/>
    <x v="3"/>
    <n v="1"/>
    <n v="171.71"/>
    <n v="0.06"/>
    <s v="Delivery Truck"/>
    <n v="-343.47"/>
    <n v="115.99"/>
    <n v="56.14"/>
    <s v="Northwest Territories"/>
    <s v="Northwest Territories"/>
    <s v="Small Business"/>
    <s v="Technology"/>
    <x v="16"/>
    <n v="0.4"/>
  </r>
  <r>
    <s v="Dorothy Badders"/>
    <n v="51971"/>
    <x v="269"/>
    <d v="2011-10-05T00:00:00"/>
    <x v="0"/>
    <s v="2011"/>
    <n v="2"/>
    <b v="0"/>
    <x v="3"/>
    <n v="39"/>
    <n v="1326.04"/>
    <n v="0.02"/>
    <s v="Regular Air"/>
    <n v="-1129.96"/>
    <n v="32.479999999999997"/>
    <n v="35"/>
    <s v="Northwest Territories"/>
    <s v="Northwest Territories"/>
    <s v="Home Office"/>
    <s v="Office Supplies"/>
    <x v="0"/>
    <n v="0.81"/>
  </r>
  <r>
    <s v="Dorothy Badders"/>
    <n v="51971"/>
    <x v="269"/>
    <d v="2011-10-05T00:00:00"/>
    <x v="0"/>
    <s v="2011"/>
    <n v="2"/>
    <b v="0"/>
    <x v="3"/>
    <n v="22"/>
    <n v="3881.89"/>
    <n v="0.06"/>
    <s v="Regular Air"/>
    <n v="-803.52"/>
    <n v="182.55"/>
    <n v="69"/>
    <s v="Northwest Territories"/>
    <s v="Northwest Territories"/>
    <s v="Home Office"/>
    <s v="Furniture"/>
    <x v="10"/>
    <n v="0.72"/>
  </r>
  <r>
    <s v="Mike Pelletier"/>
    <n v="52193"/>
    <x v="270"/>
    <d v="2010-03-07T00:00:00"/>
    <x v="4"/>
    <s v="2010"/>
    <n v="2"/>
    <b v="0"/>
    <x v="3"/>
    <n v="1"/>
    <n v="17.89"/>
    <n v="0.04"/>
    <s v="Express Air"/>
    <n v="10.51"/>
    <n v="2.88"/>
    <n v="0.5"/>
    <s v="Northwest Territories"/>
    <s v="Northwest Territories"/>
    <s v="Corporate"/>
    <s v="Office Supplies"/>
    <x v="11"/>
    <n v="0.39"/>
  </r>
  <r>
    <s v="Mike Pelletier"/>
    <n v="52193"/>
    <x v="270"/>
    <d v="2010-03-07T00:00:00"/>
    <x v="4"/>
    <s v="2010"/>
    <n v="2"/>
    <b v="0"/>
    <x v="3"/>
    <n v="47"/>
    <n v="137.18"/>
    <n v="7.0000000000000007E-2"/>
    <s v="Regular Air"/>
    <n v="6.04"/>
    <n v="2.94"/>
    <n v="0.96"/>
    <s v="Northwest Territories"/>
    <s v="Northwest Territories"/>
    <s v="Corporate"/>
    <s v="Office Supplies"/>
    <x v="12"/>
    <n v="0.57999999999999996"/>
  </r>
  <r>
    <s v="Doug Bickford"/>
    <n v="52321"/>
    <x v="271"/>
    <d v="2011-11-07T00:00:00"/>
    <x v="6"/>
    <s v="2011"/>
    <n v="2"/>
    <b v="0"/>
    <x v="1"/>
    <n v="48"/>
    <n v="617.26"/>
    <n v="0.04"/>
    <s v="Regular Air"/>
    <n v="-37.520000000000003"/>
    <n v="12.28"/>
    <n v="6.13"/>
    <s v="Northwest Territories"/>
    <s v="Northwest Territories"/>
    <s v="Small Business"/>
    <s v="Office Supplies"/>
    <x v="0"/>
    <n v="0.56999999999999995"/>
  </r>
  <r>
    <s v="Doug Bickford"/>
    <n v="52321"/>
    <x v="271"/>
    <d v="2011-11-05T00:00:00"/>
    <x v="6"/>
    <s v="2011"/>
    <n v="0"/>
    <s v="FREE DELIVERY"/>
    <x v="1"/>
    <n v="45"/>
    <n v="13104.992"/>
    <n v="0.03"/>
    <s v="Delivery Truck"/>
    <n v="5626.42"/>
    <n v="349.45"/>
    <n v="60"/>
    <s v="Northwest Territories"/>
    <s v="Northwest Territories"/>
    <s v="Small Business"/>
    <s v="Furniture"/>
    <x v="10"/>
    <m/>
  </r>
  <r>
    <s v="Susan Vittorini"/>
    <n v="52386"/>
    <x v="272"/>
    <d v="2009-01-07T00:00:00"/>
    <x v="10"/>
    <s v="2009"/>
    <n v="2"/>
    <b v="0"/>
    <x v="1"/>
    <n v="6"/>
    <n v="700.73"/>
    <n v="0.08"/>
    <s v="Delivery Truck"/>
    <n v="-188.58"/>
    <n v="120.97"/>
    <n v="26.3"/>
    <s v="Northwest Territories"/>
    <s v="Northwest Territories"/>
    <s v="Home Office"/>
    <s v="Technology"/>
    <x v="16"/>
    <n v="0.38"/>
  </r>
  <r>
    <s v="Andrew Gjertsen"/>
    <n v="52807"/>
    <x v="273"/>
    <d v="2010-11-27T00:00:00"/>
    <x v="6"/>
    <s v="2010"/>
    <n v="2"/>
    <b v="0"/>
    <x v="4"/>
    <n v="28"/>
    <n v="667.55"/>
    <n v="0"/>
    <s v="Regular Air"/>
    <n v="204.74"/>
    <n v="21.98"/>
    <n v="2.87"/>
    <s v="Northwest Territories"/>
    <s v="Northwest Territories"/>
    <s v="Consumer"/>
    <s v="Office Supplies"/>
    <x v="12"/>
    <n v="0.55000000000000004"/>
  </r>
  <r>
    <s v="Muhammed MacIntyre"/>
    <n v="52929"/>
    <x v="274"/>
    <d v="2011-04-09T00:00:00"/>
    <x v="8"/>
    <s v="2011"/>
    <n v="1"/>
    <b v="0"/>
    <x v="1"/>
    <n v="43"/>
    <n v="701.46"/>
    <n v="0.04"/>
    <s v="Express Air"/>
    <n v="-90.14"/>
    <n v="15.99"/>
    <n v="9.4"/>
    <s v="Northwest Territories"/>
    <s v="Northwest Territories"/>
    <s v="Small Business"/>
    <s v="Technology"/>
    <x v="16"/>
    <n v="0.49"/>
  </r>
  <r>
    <s v="Muhammed MacIntyre"/>
    <n v="52929"/>
    <x v="274"/>
    <d v="2011-04-09T00:00:00"/>
    <x v="8"/>
    <s v="2011"/>
    <n v="1"/>
    <b v="0"/>
    <x v="1"/>
    <n v="19"/>
    <n v="53.94"/>
    <n v="0.05"/>
    <s v="Regular Air"/>
    <n v="-6.53"/>
    <n v="2.78"/>
    <n v="1.25"/>
    <s v="Northwest Territories"/>
    <s v="Northwest Territories"/>
    <s v="Small Business"/>
    <s v="Office Supplies"/>
    <x v="12"/>
    <n v="0.59"/>
  </r>
  <r>
    <s v="Muhammed MacIntyre"/>
    <n v="52929"/>
    <x v="274"/>
    <d v="2011-04-09T00:00:00"/>
    <x v="8"/>
    <s v="2011"/>
    <n v="1"/>
    <b v="0"/>
    <x v="1"/>
    <n v="7"/>
    <n v="46.94"/>
    <n v="0.02"/>
    <s v="Regular Air"/>
    <n v="7.34"/>
    <n v="6.47"/>
    <n v="1.22"/>
    <s v="Northwest Territories"/>
    <s v="Northwest Territories"/>
    <s v="Small Business"/>
    <s v="Office Supplies"/>
    <x v="12"/>
    <n v="0.4"/>
  </r>
  <r>
    <s v="Muhammed MacIntyre"/>
    <n v="52929"/>
    <x v="274"/>
    <d v="2011-04-09T00:00:00"/>
    <x v="8"/>
    <s v="2011"/>
    <n v="1"/>
    <b v="0"/>
    <x v="1"/>
    <n v="20"/>
    <n v="77.989999999999995"/>
    <n v="0.03"/>
    <s v="Regular Air"/>
    <n v="19.68"/>
    <n v="3.93"/>
    <n v="0.99"/>
    <s v="Northwest Territories"/>
    <s v="Northwest Territories"/>
    <s v="Small Business"/>
    <s v="Office Supplies"/>
    <x v="6"/>
    <n v="0.39"/>
  </r>
  <r>
    <s v="Jim Radford"/>
    <n v="52964"/>
    <x v="275"/>
    <d v="2010-04-01T00:00:00"/>
    <x v="8"/>
    <s v="2010"/>
    <n v="1"/>
    <b v="0"/>
    <x v="5"/>
    <n v="44"/>
    <n v="5735.79"/>
    <n v="0.08"/>
    <s v="Regular Air"/>
    <n v="828.27"/>
    <n v="136.97999999999999"/>
    <n v="24.49"/>
    <s v="Northwest Territories"/>
    <s v="Northwest Territories"/>
    <s v="Corporate"/>
    <s v="Furniture"/>
    <x v="4"/>
    <n v="0.59"/>
  </r>
  <r>
    <s v="Bryan Davis"/>
    <n v="53156"/>
    <x v="276"/>
    <d v="2012-03-11T00:00:00"/>
    <x v="4"/>
    <s v="2012"/>
    <n v="1"/>
    <b v="0"/>
    <x v="3"/>
    <n v="47"/>
    <n v="186.93"/>
    <n v="7.0000000000000007E-2"/>
    <s v="Regular Air"/>
    <n v="56.44"/>
    <n v="4.13"/>
    <n v="0.99"/>
    <s v="Northwest Territories"/>
    <s v="Northwest Territories"/>
    <s v="Corporate"/>
    <s v="Office Supplies"/>
    <x v="11"/>
    <n v="0.39"/>
  </r>
  <r>
    <s v="Anthony Johnson"/>
    <n v="53511"/>
    <x v="277"/>
    <d v="2009-02-22T00:00:00"/>
    <x v="5"/>
    <s v="2009"/>
    <n v="2"/>
    <b v="0"/>
    <x v="4"/>
    <n v="41"/>
    <n v="241.1"/>
    <n v="7.0000000000000007E-2"/>
    <s v="Regular Air"/>
    <n v="-243.24"/>
    <n v="5.81"/>
    <n v="8.49"/>
    <s v="Northwest Territories"/>
    <s v="Northwest Territories"/>
    <s v="Small Business"/>
    <s v="Office Supplies"/>
    <x v="2"/>
    <n v="0.39"/>
  </r>
  <r>
    <s v="Anthony Johnson"/>
    <n v="53511"/>
    <x v="277"/>
    <d v="2009-02-21T00:00:00"/>
    <x v="5"/>
    <s v="2009"/>
    <n v="1"/>
    <b v="0"/>
    <x v="4"/>
    <n v="49"/>
    <n v="491.93"/>
    <n v="0.04"/>
    <s v="Regular Air"/>
    <n v="-53.62"/>
    <n v="9.65"/>
    <n v="6.22"/>
    <s v="Northwest Territories"/>
    <s v="Northwest Territories"/>
    <s v="Small Business"/>
    <s v="Furniture"/>
    <x v="4"/>
    <n v="0.55000000000000004"/>
  </r>
  <r>
    <s v="Doug Bickford"/>
    <n v="53797"/>
    <x v="278"/>
    <d v="2009-10-01T00:00:00"/>
    <x v="0"/>
    <s v="2009"/>
    <n v="0"/>
    <s v="FREE DELIVERY"/>
    <x v="5"/>
    <n v="10"/>
    <n v="623.71"/>
    <n v="0.01"/>
    <s v="Delivery Truck"/>
    <n v="-213.32"/>
    <n v="58.14"/>
    <n v="36.61"/>
    <s v="Northwest Territories"/>
    <s v="Northwest Territories"/>
    <s v="Small Business"/>
    <s v="Furniture"/>
    <x v="9"/>
    <n v="0.61"/>
  </r>
  <r>
    <s v="Carlos Daly"/>
    <n v="53990"/>
    <x v="279"/>
    <d v="2012-11-02T00:00:00"/>
    <x v="6"/>
    <s v="2012"/>
    <n v="1"/>
    <b v="0"/>
    <x v="3"/>
    <n v="44"/>
    <n v="4263.9314999999997"/>
    <n v="0.04"/>
    <s v="Regular Air"/>
    <n v="1411.03"/>
    <n v="110.99"/>
    <n v="2.5"/>
    <s v="Northwest Territories"/>
    <s v="Northwest Territories"/>
    <s v="Corporate"/>
    <s v="Technology"/>
    <x v="3"/>
    <n v="0.56999999999999995"/>
  </r>
  <r>
    <s v="Don Miller"/>
    <n v="54083"/>
    <x v="231"/>
    <d v="2011-07-23T00:00:00"/>
    <x v="1"/>
    <s v="2011"/>
    <n v="2"/>
    <b v="0"/>
    <x v="1"/>
    <n v="10"/>
    <n v="2700.41"/>
    <n v="0.08"/>
    <s v="Delivery Truck"/>
    <n v="258.01"/>
    <n v="279.81"/>
    <n v="23.19"/>
    <s v="Northwest Territories"/>
    <s v="Northwest Territories"/>
    <s v="Home Office"/>
    <s v="Office Supplies"/>
    <x v="1"/>
    <n v="0.59"/>
  </r>
  <r>
    <s v="Don Jones"/>
    <n v="54274"/>
    <x v="7"/>
    <d v="2010-11-25T00:00:00"/>
    <x v="6"/>
    <s v="2010"/>
    <n v="2"/>
    <b v="0"/>
    <x v="3"/>
    <n v="20"/>
    <n v="1583.06"/>
    <n v="0.05"/>
    <s v="Regular Air"/>
    <n v="328"/>
    <n v="78.650000000000006"/>
    <n v="13.99"/>
    <s v="Northwest Territories"/>
    <s v="Northwest Territories"/>
    <s v="Corporate"/>
    <s v="Office Supplies"/>
    <x v="1"/>
    <n v="0.52"/>
  </r>
  <r>
    <s v="Chad Cunningham"/>
    <n v="54276"/>
    <x v="199"/>
    <d v="2010-02-07T00:00:00"/>
    <x v="5"/>
    <s v="2010"/>
    <n v="1"/>
    <b v="0"/>
    <x v="3"/>
    <n v="21"/>
    <n v="756.6"/>
    <n v="0"/>
    <s v="Regular Air"/>
    <n v="299.58999999999997"/>
    <n v="35.44"/>
    <n v="4.92"/>
    <s v="Northwest Territories"/>
    <s v="Northwest Territories"/>
    <s v="Small Business"/>
    <s v="Office Supplies"/>
    <x v="5"/>
    <n v="0.38"/>
  </r>
  <r>
    <s v="Ralph Arnett"/>
    <n v="54528"/>
    <x v="280"/>
    <d v="2011-01-06T00:00:00"/>
    <x v="10"/>
    <s v="2011"/>
    <n v="2"/>
    <b v="0"/>
    <x v="4"/>
    <n v="17"/>
    <n v="207.19"/>
    <n v="0.01"/>
    <s v="Regular Air"/>
    <n v="-85.91"/>
    <n v="11.66"/>
    <n v="8.99"/>
    <s v="Northwest Territories"/>
    <s v="Northwest Territories"/>
    <s v="Consumer"/>
    <s v="Office Supplies"/>
    <x v="12"/>
    <n v="0.59"/>
  </r>
  <r>
    <s v="Ralph Arnett"/>
    <n v="54528"/>
    <x v="280"/>
    <d v="2011-01-06T00:00:00"/>
    <x v="10"/>
    <s v="2011"/>
    <n v="2"/>
    <b v="0"/>
    <x v="4"/>
    <n v="8"/>
    <n v="88"/>
    <n v="0.06"/>
    <s v="Regular Air"/>
    <n v="-6.38"/>
    <n v="10.48"/>
    <n v="2.89"/>
    <s v="Northwest Territories"/>
    <s v="Northwest Territories"/>
    <s v="Consumer"/>
    <s v="Office Supplies"/>
    <x v="12"/>
    <n v="0.6"/>
  </r>
  <r>
    <s v="Nicole Hansen"/>
    <n v="54567"/>
    <x v="137"/>
    <d v="2009-08-04T00:00:00"/>
    <x v="2"/>
    <s v="2009"/>
    <n v="2"/>
    <b v="0"/>
    <x v="4"/>
    <n v="31"/>
    <n v="196.74"/>
    <n v="0.09"/>
    <s v="Regular Air"/>
    <n v="-61.59"/>
    <n v="6.28"/>
    <n v="5.41"/>
    <s v="Northwest Territories"/>
    <s v="Northwest Territories"/>
    <s v="Small Business"/>
    <s v="Furniture"/>
    <x v="4"/>
    <n v="0.53"/>
  </r>
  <r>
    <s v="Fred Wasserman"/>
    <n v="54628"/>
    <x v="281"/>
    <d v="2010-06-06T00:00:00"/>
    <x v="3"/>
    <s v="2010"/>
    <n v="1"/>
    <b v="0"/>
    <x v="1"/>
    <n v="21"/>
    <n v="471.24"/>
    <n v="7.0000000000000007E-2"/>
    <s v="Regular Air"/>
    <n v="115.54"/>
    <n v="22.98"/>
    <n v="1.99"/>
    <s v="Northwest Territories"/>
    <s v="Northwest Territories"/>
    <s v="Home Office"/>
    <s v="Technology"/>
    <x v="7"/>
    <n v="0.46"/>
  </r>
  <r>
    <s v="Bryan Mills"/>
    <n v="55298"/>
    <x v="137"/>
    <d v="2009-08-03T00:00:00"/>
    <x v="2"/>
    <s v="2009"/>
    <n v="1"/>
    <b v="0"/>
    <x v="5"/>
    <n v="1"/>
    <n v="368.66"/>
    <n v="0.01"/>
    <s v="Delivery Truck"/>
    <n v="-165.6"/>
    <n v="300.98"/>
    <n v="64.73"/>
    <s v="Northwest Territories"/>
    <s v="Northwest Territories"/>
    <s v="Corporate"/>
    <s v="Furniture"/>
    <x v="14"/>
    <n v="0.56000000000000005"/>
  </r>
  <r>
    <s v="Ralph Arnett"/>
    <n v="55363"/>
    <x v="282"/>
    <d v="2010-12-30T00:00:00"/>
    <x v="9"/>
    <s v="2010"/>
    <n v="2"/>
    <b v="0"/>
    <x v="1"/>
    <n v="14"/>
    <n v="2232.06"/>
    <n v="0.03"/>
    <s v="Regular Air"/>
    <n v="542.16"/>
    <n v="155.06"/>
    <n v="7.07"/>
    <s v="Northwest Territories"/>
    <s v="Northwest Territories"/>
    <s v="Consumer"/>
    <s v="Office Supplies"/>
    <x v="0"/>
    <n v="0.59"/>
  </r>
  <r>
    <s v="Doug Bickford"/>
    <n v="55366"/>
    <x v="283"/>
    <d v="2012-10-11T00:00:00"/>
    <x v="0"/>
    <s v="2012"/>
    <n v="1"/>
    <b v="0"/>
    <x v="5"/>
    <n v="7"/>
    <n v="387.17"/>
    <n v="0.1"/>
    <s v="Regular Air"/>
    <n v="-204.65"/>
    <n v="55.94"/>
    <n v="6.55"/>
    <s v="Northwest Territories"/>
    <s v="Northwest Territories"/>
    <s v="Corporate"/>
    <s v="Technology"/>
    <x v="7"/>
    <n v="0.68"/>
  </r>
  <r>
    <s v="Eugene Barchas"/>
    <n v="55715"/>
    <x v="284"/>
    <d v="2011-04-04T00:00:00"/>
    <x v="8"/>
    <s v="2011"/>
    <n v="2"/>
    <b v="0"/>
    <x v="5"/>
    <n v="28"/>
    <n v="168.57"/>
    <n v="0.02"/>
    <s v="Express Air"/>
    <n v="16.649999999999999"/>
    <n v="5.28"/>
    <n v="2.99"/>
    <s v="Northwest Territories"/>
    <s v="Northwest Territories"/>
    <s v="Corporate"/>
    <s v="Office Supplies"/>
    <x v="2"/>
    <n v="0.37"/>
  </r>
  <r>
    <s v="Brad Eason"/>
    <n v="55875"/>
    <x v="11"/>
    <d v="2009-11-28T00:00:00"/>
    <x v="6"/>
    <s v="2009"/>
    <n v="3"/>
    <b v="0"/>
    <x v="5"/>
    <n v="50"/>
    <n v="413.86"/>
    <n v="0"/>
    <s v="Regular Air"/>
    <n v="39.29"/>
    <n v="7.59"/>
    <n v="4"/>
    <s v="Northwest Territories"/>
    <s v="Northwest Territories"/>
    <s v="Small Business"/>
    <s v="Furniture"/>
    <x v="4"/>
    <n v="0.42"/>
  </r>
  <r>
    <s v="Brad Eason"/>
    <n v="55875"/>
    <x v="11"/>
    <d v="2009-11-25T00:00:00"/>
    <x v="6"/>
    <s v="2009"/>
    <n v="0"/>
    <s v="FREE DELIVERY"/>
    <x v="5"/>
    <n v="31"/>
    <n v="178.45"/>
    <n v="0.09"/>
    <s v="Regular Air"/>
    <n v="-104.96"/>
    <n v="5.98"/>
    <n v="4.6900000000000004"/>
    <s v="Northwest Territories"/>
    <s v="Northwest Territories"/>
    <s v="Small Business"/>
    <s v="Office Supplies"/>
    <x v="0"/>
    <n v="0.68"/>
  </r>
  <r>
    <s v="Dorothy Wardle"/>
    <n v="56453"/>
    <x v="285"/>
    <d v="2012-04-12T00:00:00"/>
    <x v="8"/>
    <s v="2012"/>
    <n v="1"/>
    <b v="0"/>
    <x v="5"/>
    <n v="1"/>
    <n v="2728.65"/>
    <n v="0"/>
    <s v="Delivery Truck"/>
    <n v="-5572.39"/>
    <n v="2550.14"/>
    <n v="29.7"/>
    <s v="Northwest Territories"/>
    <s v="Northwest Territories"/>
    <s v="Corporate"/>
    <s v="Technology"/>
    <x v="16"/>
    <n v="0.56999999999999995"/>
  </r>
  <r>
    <s v="Ralph Knight"/>
    <n v="57127"/>
    <x v="286"/>
    <d v="2010-02-18T00:00:00"/>
    <x v="5"/>
    <s v="2010"/>
    <n v="2"/>
    <b v="0"/>
    <x v="0"/>
    <n v="13"/>
    <n v="735.54"/>
    <n v="0"/>
    <s v="Regular Air"/>
    <n v="171.82"/>
    <n v="55.48"/>
    <n v="14.3"/>
    <s v="Northwest Territories"/>
    <s v="Northwest Territories"/>
    <s v="Consumer"/>
    <s v="Office Supplies"/>
    <x v="5"/>
    <n v="0.37"/>
  </r>
  <r>
    <s v="Sylvia Foulston"/>
    <n v="57344"/>
    <x v="287"/>
    <d v="2010-09-26T00:00:00"/>
    <x v="11"/>
    <s v="2010"/>
    <n v="2"/>
    <b v="0"/>
    <x v="1"/>
    <n v="47"/>
    <n v="1060.0605"/>
    <n v="0.1"/>
    <s v="Regular Air"/>
    <n v="-71.03"/>
    <n v="28.99"/>
    <n v="8.59"/>
    <s v="Northwest Territories"/>
    <s v="Northwest Territories"/>
    <s v="Corporate"/>
    <s v="Technology"/>
    <x v="3"/>
    <n v="0.56000000000000005"/>
  </r>
  <r>
    <s v="Neola Schneider"/>
    <n v="57509"/>
    <x v="288"/>
    <d v="2009-02-21T00:00:00"/>
    <x v="5"/>
    <s v="2009"/>
    <n v="0"/>
    <s v="FREE DELIVERY"/>
    <x v="0"/>
    <n v="39"/>
    <n v="199.39"/>
    <n v="0.1"/>
    <s v="Express Air"/>
    <n v="101.13"/>
    <n v="4.91"/>
    <n v="0.5"/>
    <s v="Northwest Territories"/>
    <s v="Northwest Territories"/>
    <s v="Home Office"/>
    <s v="Office Supplies"/>
    <x v="11"/>
    <n v="0.36"/>
  </r>
  <r>
    <s v="Neola Schneider"/>
    <n v="57509"/>
    <x v="288"/>
    <d v="2009-02-26T00:00:00"/>
    <x v="5"/>
    <s v="2009"/>
    <n v="5"/>
    <b v="0"/>
    <x v="0"/>
    <n v="11"/>
    <n v="2770.35"/>
    <n v="0.09"/>
    <s v="Delivery Truck"/>
    <n v="-202.58"/>
    <n v="259.70999999999998"/>
    <n v="66.67"/>
    <s v="Northwest Territories"/>
    <s v="Northwest Territories"/>
    <s v="Home Office"/>
    <s v="Furniture"/>
    <x v="10"/>
    <n v="0.61"/>
  </r>
  <r>
    <s v="Grant Carroll"/>
    <n v="57600"/>
    <x v="289"/>
    <d v="2012-11-13T00:00:00"/>
    <x v="6"/>
    <s v="2012"/>
    <n v="2"/>
    <b v="0"/>
    <x v="5"/>
    <n v="32"/>
    <n v="1882.12"/>
    <n v="0.05"/>
    <s v="Regular Air"/>
    <n v="584.15"/>
    <n v="59.78"/>
    <n v="10.29"/>
    <s v="Northwest Territories"/>
    <s v="Northwest Territories"/>
    <s v="Small Business"/>
    <s v="Office Supplies"/>
    <x v="2"/>
    <n v="0.39"/>
  </r>
  <r>
    <s v="Grant Carroll"/>
    <n v="57600"/>
    <x v="289"/>
    <d v="2012-11-13T00:00:00"/>
    <x v="6"/>
    <s v="2012"/>
    <n v="2"/>
    <b v="0"/>
    <x v="5"/>
    <n v="44"/>
    <n v="186.94"/>
    <n v="0.05"/>
    <s v="Regular Air"/>
    <n v="85.81"/>
    <n v="4.13"/>
    <n v="0.5"/>
    <s v="Prince Edward Island"/>
    <s v="Atlantic"/>
    <s v="Small Business"/>
    <s v="Office Supplies"/>
    <x v="11"/>
    <n v="0.39"/>
  </r>
  <r>
    <s v="Grant Carroll"/>
    <n v="57600"/>
    <x v="289"/>
    <d v="2012-11-13T00:00:00"/>
    <x v="6"/>
    <s v="2012"/>
    <n v="2"/>
    <b v="0"/>
    <x v="5"/>
    <n v="12"/>
    <n v="407.2"/>
    <n v="0.01"/>
    <s v="Regular Air"/>
    <n v="-8.42"/>
    <n v="30.98"/>
    <n v="17.079999999999998"/>
    <s v="Prince Edward Island"/>
    <s v="Atlantic"/>
    <s v="Small Business"/>
    <s v="Office Supplies"/>
    <x v="5"/>
    <n v="0.4"/>
  </r>
  <r>
    <s v="Julia West"/>
    <n v="58055"/>
    <x v="290"/>
    <d v="2011-10-29T00:00:00"/>
    <x v="0"/>
    <s v="2011"/>
    <n v="2"/>
    <b v="0"/>
    <x v="5"/>
    <n v="26"/>
    <n v="208.6"/>
    <n v="0"/>
    <s v="Regular Air"/>
    <n v="-56.45"/>
    <n v="7.38"/>
    <n v="5.21"/>
    <s v="Prince Edward Island"/>
    <s v="Atlantic"/>
    <s v="Consumer"/>
    <s v="Furniture"/>
    <x v="4"/>
    <n v="0.56000000000000005"/>
  </r>
  <r>
    <s v="Muhammed MacIntyre"/>
    <n v="58144"/>
    <x v="291"/>
    <d v="2009-12-23T00:00:00"/>
    <x v="9"/>
    <s v="2009"/>
    <n v="7"/>
    <b v="0"/>
    <x v="0"/>
    <n v="29"/>
    <n v="778.38"/>
    <n v="0.01"/>
    <s v="Regular Air"/>
    <n v="257.32"/>
    <n v="26.38"/>
    <n v="5.86"/>
    <s v="Prince Edward Island"/>
    <s v="Atlantic"/>
    <s v="Small Business"/>
    <s v="Office Supplies"/>
    <x v="5"/>
    <n v="0.39"/>
  </r>
  <r>
    <s v="Susan Vittorini"/>
    <n v="58150"/>
    <x v="193"/>
    <d v="2010-05-07T00:00:00"/>
    <x v="7"/>
    <s v="2010"/>
    <n v="0"/>
    <s v="FREE DELIVERY"/>
    <x v="5"/>
    <n v="24"/>
    <n v="60.36"/>
    <n v="0.03"/>
    <s v="Regular Air"/>
    <n v="-119.62"/>
    <n v="2.16"/>
    <n v="6.05"/>
    <s v="Prince Edward Island"/>
    <s v="Atlantic"/>
    <s v="Corporate"/>
    <s v="Office Supplies"/>
    <x v="2"/>
    <n v="0.37"/>
  </r>
  <r>
    <s v="Sylvia Foulston"/>
    <n v="58340"/>
    <x v="292"/>
    <d v="2011-01-09T00:00:00"/>
    <x v="10"/>
    <s v="2011"/>
    <n v="1"/>
    <b v="0"/>
    <x v="4"/>
    <n v="36"/>
    <n v="1936.3"/>
    <n v="0.03"/>
    <s v="Regular Air"/>
    <n v="278.12"/>
    <n v="50.98"/>
    <n v="13.66"/>
    <s v="Prince Edward Island"/>
    <s v="Atlantic"/>
    <s v="Corporate"/>
    <s v="Office Supplies"/>
    <x v="1"/>
    <n v="0.57999999999999996"/>
  </r>
  <r>
    <s v="Doug Bickford"/>
    <n v="58368"/>
    <x v="168"/>
    <d v="2012-07-11T00:00:00"/>
    <x v="1"/>
    <s v="2012"/>
    <n v="2"/>
    <b v="0"/>
    <x v="1"/>
    <n v="4"/>
    <n v="14.23"/>
    <n v="0"/>
    <s v="Regular Air"/>
    <n v="-4.43"/>
    <n v="2.08"/>
    <n v="5.33"/>
    <s v="Prince Edward Island"/>
    <s v="Atlantic"/>
    <s v="Corporate"/>
    <s v="Furniture"/>
    <x v="4"/>
    <n v="0.43"/>
  </r>
  <r>
    <s v="Doug Bickford"/>
    <n v="58368"/>
    <x v="168"/>
    <d v="2012-07-10T00:00:00"/>
    <x v="1"/>
    <s v="2012"/>
    <n v="1"/>
    <b v="0"/>
    <x v="1"/>
    <n v="39"/>
    <n v="272.07"/>
    <n v="0.02"/>
    <s v="Regular Air"/>
    <n v="-206.46"/>
    <n v="6.48"/>
    <n v="9.5399999999999991"/>
    <s v="Prince Edward Island"/>
    <s v="Atlantic"/>
    <s v="Corporate"/>
    <s v="Office Supplies"/>
    <x v="5"/>
    <n v="0.37"/>
  </r>
  <r>
    <s v="Doug Bickford"/>
    <n v="58368"/>
    <x v="168"/>
    <d v="2012-07-09T00:00:00"/>
    <x v="1"/>
    <s v="2012"/>
    <n v="0"/>
    <s v="FREE DELIVERY"/>
    <x v="1"/>
    <n v="5"/>
    <n v="325.43"/>
    <n v="0.09"/>
    <s v="Express Air"/>
    <n v="-76.11"/>
    <n v="64.98"/>
    <n v="6.88"/>
    <s v="Prince Edward Island"/>
    <s v="Atlantic"/>
    <s v="Corporate"/>
    <s v="Office Supplies"/>
    <x v="0"/>
    <n v="0.73"/>
  </r>
  <r>
    <s v="Dorothy Badders"/>
    <n v="58434"/>
    <x v="293"/>
    <d v="2009-03-10T00:00:00"/>
    <x v="4"/>
    <s v="2009"/>
    <n v="1"/>
    <b v="0"/>
    <x v="1"/>
    <n v="42"/>
    <n v="843.53"/>
    <n v="0.04"/>
    <s v="Regular Air"/>
    <n v="268.32"/>
    <n v="19.23"/>
    <n v="6.15"/>
    <s v="Prince Edward Island"/>
    <s v="Atlantic"/>
    <s v="Home Office"/>
    <s v="Furniture"/>
    <x v="4"/>
    <n v="0.44"/>
  </r>
  <r>
    <s v="Henry Goldwyn"/>
    <n v="58626"/>
    <x v="294"/>
    <d v="2012-01-01T00:00:00"/>
    <x v="10"/>
    <s v="2012"/>
    <n v="2"/>
    <b v="0"/>
    <x v="1"/>
    <n v="23"/>
    <n v="6641.14"/>
    <n v="0.05"/>
    <s v="Delivery Truck"/>
    <n v="673.77"/>
    <n v="300.98"/>
    <n v="64.73"/>
    <s v="Prince Edward Island"/>
    <s v="Atlantic"/>
    <s v="Small Business"/>
    <s v="Furniture"/>
    <x v="14"/>
    <n v="0.56000000000000005"/>
  </r>
  <r>
    <s v="Henry Goldwyn"/>
    <n v="58626"/>
    <x v="294"/>
    <d v="2012-01-02T00:00:00"/>
    <x v="10"/>
    <s v="2012"/>
    <n v="3"/>
    <b v="0"/>
    <x v="1"/>
    <n v="21"/>
    <n v="10469.030000000001"/>
    <n v="7.0000000000000007E-2"/>
    <s v="Delivery Truck"/>
    <n v="2608.7199999999998"/>
    <n v="500.98"/>
    <n v="26"/>
    <s v="Prince Edward Island"/>
    <s v="Atlantic"/>
    <s v="Small Business"/>
    <s v="Furniture"/>
    <x v="14"/>
    <n v="0.6"/>
  </r>
  <r>
    <s v="Henry Goldwyn"/>
    <n v="58626"/>
    <x v="294"/>
    <d v="2011-12-31T00:00:00"/>
    <x v="9"/>
    <s v="2011"/>
    <n v="1"/>
    <b v="0"/>
    <x v="1"/>
    <n v="18"/>
    <n v="835.55"/>
    <n v="0.04"/>
    <s v="Regular Air"/>
    <n v="171.59"/>
    <n v="45.19"/>
    <n v="1.99"/>
    <s v="Prince Edward Island"/>
    <s v="Atlantic"/>
    <s v="Small Business"/>
    <s v="Technology"/>
    <x v="7"/>
    <n v="0.55000000000000004"/>
  </r>
  <r>
    <s v="Grant Carroll"/>
    <n v="58688"/>
    <x v="295"/>
    <d v="2009-03-31T00:00:00"/>
    <x v="4"/>
    <s v="2009"/>
    <n v="2"/>
    <b v="0"/>
    <x v="3"/>
    <n v="18"/>
    <n v="215.93"/>
    <n v="0.08"/>
    <s v="Regular Air"/>
    <n v="-41.87"/>
    <n v="11.97"/>
    <n v="5.81"/>
    <s v="Prince Edward Island"/>
    <s v="Atlantic"/>
    <s v="Small Business"/>
    <s v="Office Supplies"/>
    <x v="12"/>
    <n v="0.6"/>
  </r>
  <r>
    <s v="Chad Cunningham"/>
    <n v="59045"/>
    <x v="296"/>
    <d v="2011-02-15T00:00:00"/>
    <x v="5"/>
    <s v="2011"/>
    <n v="2"/>
    <b v="0"/>
    <x v="5"/>
    <n v="30"/>
    <n v="140.24"/>
    <n v="0.05"/>
    <s v="Regular Air"/>
    <n v="32.869999999999997"/>
    <n v="4.55"/>
    <n v="1.49"/>
    <s v="Prince Edward Island"/>
    <s v="Atlantic"/>
    <s v="Small Business"/>
    <s v="Office Supplies"/>
    <x v="2"/>
    <n v="0.35"/>
  </r>
  <r>
    <s v="Beth Thompson"/>
    <n v="59047"/>
    <x v="297"/>
    <d v="2011-01-28T00:00:00"/>
    <x v="10"/>
    <s v="2011"/>
    <n v="0"/>
    <s v="FREE DELIVERY"/>
    <x v="3"/>
    <n v="10"/>
    <n v="266.94"/>
    <n v="0.09"/>
    <s v="Regular Air"/>
    <n v="19.2"/>
    <n v="28.48"/>
    <n v="1.99"/>
    <s v="Prince Edward Island"/>
    <s v="Atlantic"/>
    <s v="Corporate"/>
    <s v="Technology"/>
    <x v="7"/>
    <n v="0.4"/>
  </r>
  <r>
    <s v="Beth Thompson"/>
    <n v="59047"/>
    <x v="297"/>
    <d v="2011-01-30T00:00:00"/>
    <x v="10"/>
    <s v="2011"/>
    <n v="2"/>
    <b v="0"/>
    <x v="3"/>
    <n v="26"/>
    <n v="113.85"/>
    <n v="0.06"/>
    <s v="Regular Air"/>
    <n v="-93.93"/>
    <n v="4.1399999999999997"/>
    <n v="6.6"/>
    <s v="Prince Edward Island"/>
    <s v="Atlantic"/>
    <s v="Corporate"/>
    <s v="Furniture"/>
    <x v="4"/>
    <n v="0.49"/>
  </r>
  <r>
    <s v="Andrew Gjertsen"/>
    <n v="59202"/>
    <x v="298"/>
    <d v="2012-09-08T00:00:00"/>
    <x v="11"/>
    <s v="2012"/>
    <n v="0"/>
    <s v="FREE DELIVERY"/>
    <x v="4"/>
    <n v="7"/>
    <n v="83.81"/>
    <n v="0.09"/>
    <s v="Regular Air"/>
    <n v="21.92"/>
    <n v="12.53"/>
    <n v="0.5"/>
    <s v="Prince Edward Island"/>
    <s v="Atlantic"/>
    <s v="Consumer"/>
    <s v="Office Supplies"/>
    <x v="11"/>
    <n v="0.38"/>
  </r>
  <r>
    <s v="Andrew Gjertsen"/>
    <n v="59202"/>
    <x v="298"/>
    <d v="2012-09-09T00:00:00"/>
    <x v="11"/>
    <s v="2012"/>
    <n v="1"/>
    <b v="0"/>
    <x v="4"/>
    <n v="36"/>
    <n v="218.81"/>
    <n v="0.03"/>
    <s v="Regular Air"/>
    <n v="7.45"/>
    <n v="5.85"/>
    <n v="2.27"/>
    <s v="Prince Edward Island"/>
    <s v="Atlantic"/>
    <s v="Consumer"/>
    <s v="Office Supplies"/>
    <x v="12"/>
    <n v="0.56000000000000005"/>
  </r>
  <r>
    <s v="Sylvia Foulston"/>
    <n v="59207"/>
    <x v="299"/>
    <d v="2009-05-18T00:00:00"/>
    <x v="7"/>
    <s v="2009"/>
    <n v="0"/>
    <s v="FREE DELIVERY"/>
    <x v="5"/>
    <n v="42"/>
    <n v="9502.7360000000008"/>
    <n v="0.02"/>
    <s v="Delivery Truck"/>
    <n v="-945.56"/>
    <n v="280.98"/>
    <n v="81.98"/>
    <s v="Prince Edward Island"/>
    <s v="Atlantic"/>
    <s v="Corporate"/>
    <s v="Furniture"/>
    <x v="10"/>
    <n v="0.78"/>
  </r>
  <r>
    <s v="Michelle Lonsdale"/>
    <n v="59234"/>
    <x v="300"/>
    <d v="2012-08-02T00:00:00"/>
    <x v="2"/>
    <s v="2012"/>
    <n v="4"/>
    <b v="0"/>
    <x v="0"/>
    <n v="32"/>
    <n v="5686.25"/>
    <n v="0.04"/>
    <s v="Regular Air"/>
    <n v="2109.21"/>
    <n v="177.98"/>
    <n v="0.99"/>
    <s v="Prince Edward Island"/>
    <s v="Atlantic"/>
    <s v="Corporate"/>
    <s v="Office Supplies"/>
    <x v="1"/>
    <n v="0.56000000000000005"/>
  </r>
  <r>
    <s v="Michelle Lonsdale"/>
    <n v="59234"/>
    <x v="300"/>
    <d v="2012-08-03T00:00:00"/>
    <x v="2"/>
    <s v="2012"/>
    <n v="5"/>
    <b v="0"/>
    <x v="0"/>
    <n v="16"/>
    <n v="797.24"/>
    <n v="0.04"/>
    <s v="Delivery Truck"/>
    <n v="11.46"/>
    <n v="50.98"/>
    <n v="14.19"/>
    <s v="Prince Edward Island"/>
    <s v="Atlantic"/>
    <s v="Corporate"/>
    <s v="Furniture"/>
    <x v="14"/>
    <n v="0.56000000000000005"/>
  </r>
  <r>
    <s v="Cari Schnelling"/>
    <n v="59395"/>
    <x v="301"/>
    <d v="2012-04-24T00:00:00"/>
    <x v="8"/>
    <s v="2012"/>
    <n v="2"/>
    <b v="0"/>
    <x v="5"/>
    <n v="20"/>
    <n v="963.3"/>
    <n v="0.06"/>
    <s v="Express Air"/>
    <n v="367.12"/>
    <n v="48.04"/>
    <n v="7.23"/>
    <s v="Prince Edward Island"/>
    <s v="Atlantic"/>
    <s v="Small Business"/>
    <s v="Office Supplies"/>
    <x v="5"/>
    <n v="0.37"/>
  </r>
  <r>
    <s v="Henry Goldwyn"/>
    <n v="59558"/>
    <x v="302"/>
    <d v="2012-07-19T00:00:00"/>
    <x v="1"/>
    <s v="2012"/>
    <n v="3"/>
    <b v="0"/>
    <x v="3"/>
    <n v="34"/>
    <n v="94.56"/>
    <n v="0"/>
    <s v="Regular Air"/>
    <n v="37.729999999999997"/>
    <n v="2.61"/>
    <n v="0.5"/>
    <s v="Prince Edward Island"/>
    <s v="Atlantic"/>
    <s v="Small Business"/>
    <s v="Office Supplies"/>
    <x v="11"/>
    <n v="0.39"/>
  </r>
  <r>
    <s v="Edward Hooks"/>
    <n v="59585"/>
    <x v="303"/>
    <d v="2012-09-23T00:00:00"/>
    <x v="11"/>
    <s v="2012"/>
    <n v="1"/>
    <b v="0"/>
    <x v="1"/>
    <n v="45"/>
    <n v="712.04"/>
    <n v="7.0000000000000007E-2"/>
    <s v="Regular Air"/>
    <n v="-110.93"/>
    <n v="15.99"/>
    <n v="9.4"/>
    <s v="Prince Edward Island"/>
    <s v="Atlantic"/>
    <s v="Consumer"/>
    <s v="Technology"/>
    <x v="16"/>
    <n v="0.49"/>
  </r>
  <r>
    <s v="Brendan Dodson"/>
    <n v="59651"/>
    <x v="304"/>
    <d v="2010-05-22T00:00:00"/>
    <x v="7"/>
    <s v="2010"/>
    <n v="2"/>
    <b v="0"/>
    <x v="5"/>
    <n v="36"/>
    <n v="283.20999999999998"/>
    <n v="0.08"/>
    <s v="Regular Air"/>
    <n v="-196.06"/>
    <n v="8.0399999999999991"/>
    <n v="8.94"/>
    <s v="Prince Edward Island"/>
    <s v="Atlantic"/>
    <s v="Corporate"/>
    <s v="Office Supplies"/>
    <x v="2"/>
    <n v="0.4"/>
  </r>
  <r>
    <s v="Brendan Dodson"/>
    <n v="59651"/>
    <x v="304"/>
    <d v="2010-05-22T00:00:00"/>
    <x v="7"/>
    <s v="2010"/>
    <n v="2"/>
    <b v="0"/>
    <x v="5"/>
    <n v="18"/>
    <n v="45.8"/>
    <n v="0.04"/>
    <s v="Regular Air"/>
    <n v="-52.92"/>
    <n v="2.23"/>
    <n v="4.57"/>
    <s v="Prince Edward Island"/>
    <s v="Atlantic"/>
    <s v="Corporate"/>
    <s v="Furniture"/>
    <x v="4"/>
    <n v="0.41"/>
  </r>
  <r>
    <s v="Harold Engle"/>
    <n v="645"/>
    <x v="305"/>
    <d v="2009-12-04T00:00:00"/>
    <x v="9"/>
    <s v="2009"/>
    <n v="2"/>
    <b v="0"/>
    <x v="1"/>
    <n v="42"/>
    <n v="557.85"/>
    <n v="0.05"/>
    <s v="Regular Air"/>
    <n v="89.45"/>
    <n v="12.95"/>
    <n v="4.9800000000000004"/>
    <s v="Prince Edward Island"/>
    <s v="Atlantic"/>
    <s v="Consumer"/>
    <s v="Office Supplies"/>
    <x v="2"/>
    <n v="0.4"/>
  </r>
  <r>
    <s v="Roy French"/>
    <n v="769"/>
    <x v="306"/>
    <d v="2010-06-02T00:00:00"/>
    <x v="3"/>
    <s v="2010"/>
    <n v="1"/>
    <b v="0"/>
    <x v="4"/>
    <n v="37"/>
    <n v="4261.9399999999996"/>
    <n v="0.02"/>
    <s v="Delivery Truck"/>
    <n v="4.1500000000000004"/>
    <n v="115.99"/>
    <n v="56.14"/>
    <s v="Prince Edward Island"/>
    <s v="Atlantic"/>
    <s v="Consumer"/>
    <s v="Technology"/>
    <x v="16"/>
    <n v="0.4"/>
  </r>
  <r>
    <s v="Helen Abelman"/>
    <n v="773"/>
    <x v="307"/>
    <d v="2010-09-26T00:00:00"/>
    <x v="11"/>
    <s v="2010"/>
    <n v="1"/>
    <b v="0"/>
    <x v="4"/>
    <n v="38"/>
    <n v="2071.3395"/>
    <n v="0.06"/>
    <s v="Regular Air"/>
    <n v="324.93"/>
    <n v="65.989999999999995"/>
    <n v="8.99"/>
    <s v="Prince Edward Island"/>
    <s v="Atlantic"/>
    <s v="Home Office"/>
    <s v="Technology"/>
    <x v="3"/>
    <n v="0.56000000000000005"/>
  </r>
  <r>
    <s v="Guy Armstrong"/>
    <n v="1187"/>
    <x v="308"/>
    <d v="2012-11-20T00:00:00"/>
    <x v="6"/>
    <s v="2012"/>
    <n v="1"/>
    <b v="0"/>
    <x v="4"/>
    <n v="14"/>
    <n v="222.91"/>
    <n v="0.05"/>
    <s v="Regular Air"/>
    <n v="20.21"/>
    <n v="15.98"/>
    <n v="4"/>
    <s v="Prince Edward Island"/>
    <s v="Atlantic"/>
    <s v="Corporate"/>
    <s v="Technology"/>
    <x v="7"/>
    <n v="0.37"/>
  </r>
  <r>
    <s v="Jennifer Braxton"/>
    <n v="2339"/>
    <x v="309"/>
    <d v="2010-12-16T00:00:00"/>
    <x v="9"/>
    <s v="2010"/>
    <n v="2"/>
    <b v="0"/>
    <x v="0"/>
    <n v="12"/>
    <n v="1634.98"/>
    <n v="0.09"/>
    <s v="Regular Air"/>
    <n v="-120.45"/>
    <n v="140.85"/>
    <n v="19.989999999999998"/>
    <s v="Prince Edward Island"/>
    <s v="Atlantic"/>
    <s v="Small Business"/>
    <s v="Office Supplies"/>
    <x v="0"/>
    <n v="0.73"/>
  </r>
  <r>
    <s v="Giulietta Baptist"/>
    <n v="3521"/>
    <x v="310"/>
    <d v="2012-10-27T00:00:00"/>
    <x v="0"/>
    <s v="2012"/>
    <n v="2"/>
    <b v="0"/>
    <x v="0"/>
    <n v="50"/>
    <n v="204.11"/>
    <n v="0.06"/>
    <s v="Regular Air"/>
    <n v="28.71"/>
    <n v="4.28"/>
    <n v="0.94"/>
    <s v="Prince Edward Island"/>
    <s v="Atlantic"/>
    <s v="Home Office"/>
    <s v="Office Supplies"/>
    <x v="12"/>
    <n v="0.56000000000000005"/>
  </r>
  <r>
    <s v="Jack Lebron"/>
    <n v="4007"/>
    <x v="311"/>
    <d v="2010-06-18T00:00:00"/>
    <x v="3"/>
    <s v="2010"/>
    <n v="1"/>
    <b v="0"/>
    <x v="1"/>
    <n v="18"/>
    <n v="1038.4000000000001"/>
    <n v="0.01"/>
    <s v="Regular Air"/>
    <n v="112.36"/>
    <n v="56.96"/>
    <n v="13.22"/>
    <s v="Prince Edward Island"/>
    <s v="Atlantic"/>
    <s v="Corporate"/>
    <s v="Office Supplies"/>
    <x v="1"/>
    <n v="0.56000000000000005"/>
  </r>
  <r>
    <s v="Jack Lebron"/>
    <n v="4007"/>
    <x v="311"/>
    <d v="2010-06-18T00:00:00"/>
    <x v="3"/>
    <s v="2010"/>
    <n v="1"/>
    <b v="0"/>
    <x v="1"/>
    <n v="1"/>
    <n v="305.82"/>
    <n v="0.05"/>
    <s v="Regular Air"/>
    <n v="-232.24"/>
    <n v="279.48"/>
    <n v="35"/>
    <s v="Prince Edward Island"/>
    <s v="Atlantic"/>
    <s v="Corporate"/>
    <s v="Office Supplies"/>
    <x v="0"/>
    <n v="0.8"/>
  </r>
  <r>
    <s v="Erica Bern"/>
    <n v="4416"/>
    <x v="151"/>
    <d v="2012-07-03T00:00:00"/>
    <x v="1"/>
    <s v="2012"/>
    <n v="4"/>
    <b v="0"/>
    <x v="0"/>
    <n v="46"/>
    <n v="7441.29"/>
    <n v="0.1"/>
    <s v="Regular Air"/>
    <n v="2665.4"/>
    <n v="165.98"/>
    <n v="19.989999999999998"/>
    <s v="Prince Edward Island"/>
    <s v="Atlantic"/>
    <s v="Corporate"/>
    <s v="Office Supplies"/>
    <x v="2"/>
    <n v="0.4"/>
  </r>
  <r>
    <s v="Erica Bern"/>
    <n v="4454"/>
    <x v="312"/>
    <d v="2009-02-06T00:00:00"/>
    <x v="5"/>
    <s v="2009"/>
    <n v="5"/>
    <b v="0"/>
    <x v="0"/>
    <n v="17"/>
    <n v="55.45"/>
    <n v="0.01"/>
    <s v="Regular Air"/>
    <n v="21.42"/>
    <n v="3.08"/>
    <n v="0.5"/>
    <s v="Prince Edward Island"/>
    <s v="Atlantic"/>
    <s v="Corporate"/>
    <s v="Office Supplies"/>
    <x v="11"/>
    <n v="0.37"/>
  </r>
  <r>
    <s v="Helen Abelman"/>
    <n v="5153"/>
    <x v="249"/>
    <d v="2011-08-27T00:00:00"/>
    <x v="2"/>
    <s v="2011"/>
    <n v="2"/>
    <b v="0"/>
    <x v="5"/>
    <n v="37"/>
    <n v="4896.93"/>
    <n v="0.04"/>
    <s v="Express Air"/>
    <n v="1467.82"/>
    <n v="128.24"/>
    <n v="12.65"/>
    <s v="Prince Edward Island"/>
    <s v="Atlantic"/>
    <s v="Home Office"/>
    <s v="Furniture"/>
    <x v="14"/>
    <m/>
  </r>
  <r>
    <s v="Guy Armstrong"/>
    <n v="5446"/>
    <x v="313"/>
    <d v="2009-06-27T00:00:00"/>
    <x v="3"/>
    <s v="2009"/>
    <n v="7"/>
    <b v="0"/>
    <x v="0"/>
    <n v="42"/>
    <n v="433.68"/>
    <n v="7.0000000000000007E-2"/>
    <s v="Regular Air"/>
    <n v="44.1"/>
    <n v="10.98"/>
    <n v="4.8"/>
    <s v="Prince Edward Island"/>
    <s v="Atlantic"/>
    <s v="Corporate"/>
    <s v="Office Supplies"/>
    <x v="8"/>
    <n v="0.36"/>
  </r>
  <r>
    <s v="Helen Abelman"/>
    <n v="8131"/>
    <x v="314"/>
    <d v="2010-05-03T00:00:00"/>
    <x v="7"/>
    <s v="2010"/>
    <n v="0"/>
    <s v="FREE DELIVERY"/>
    <x v="5"/>
    <n v="24"/>
    <n v="717.29"/>
    <n v="0.01"/>
    <s v="Regular Air"/>
    <n v="191.29"/>
    <n v="29.89"/>
    <n v="1.99"/>
    <s v="Prince Edward Island"/>
    <s v="Atlantic"/>
    <s v="Home Office"/>
    <s v="Technology"/>
    <x v="7"/>
    <n v="0.5"/>
  </r>
  <r>
    <s v="Christopher Schild"/>
    <n v="8994"/>
    <x v="315"/>
    <d v="2009-04-09T00:00:00"/>
    <x v="8"/>
    <s v="2009"/>
    <n v="2"/>
    <b v="0"/>
    <x v="0"/>
    <n v="36"/>
    <n v="1423.35"/>
    <n v="0.1"/>
    <s v="Regular Air"/>
    <n v="-580.32000000000005"/>
    <n v="40.479999999999997"/>
    <n v="19.989999999999998"/>
    <s v="Prince Edward Island"/>
    <s v="Atlantic"/>
    <s v="Corporate"/>
    <s v="Technology"/>
    <x v="7"/>
    <n v="0.77"/>
  </r>
  <r>
    <s v="Roy French"/>
    <n v="9027"/>
    <x v="163"/>
    <d v="2011-09-11T00:00:00"/>
    <x v="11"/>
    <s v="2011"/>
    <n v="9"/>
    <b v="0"/>
    <x v="0"/>
    <n v="30"/>
    <n v="932.89200000000005"/>
    <n v="0.05"/>
    <s v="Regular Air"/>
    <n v="458.98"/>
    <n v="35.99"/>
    <n v="0.99"/>
    <s v="Prince Edward Island"/>
    <s v="Atlantic"/>
    <s v="Consumer"/>
    <s v="Technology"/>
    <x v="3"/>
    <n v="0.35"/>
  </r>
  <r>
    <s v="Roy French"/>
    <n v="9216"/>
    <x v="316"/>
    <d v="2011-04-16T00:00:00"/>
    <x v="8"/>
    <s v="2011"/>
    <n v="2"/>
    <b v="0"/>
    <x v="4"/>
    <n v="36"/>
    <n v="5977.63"/>
    <n v="0.1"/>
    <s v="Delivery Truck"/>
    <n v="-86.68"/>
    <n v="180.98"/>
    <n v="55.24"/>
    <s v="Prince Edward Island"/>
    <s v="Atlantic"/>
    <s v="Consumer"/>
    <s v="Office Supplies"/>
    <x v="1"/>
    <n v="0.56999999999999995"/>
  </r>
  <r>
    <s v="Jennifer Braxton"/>
    <n v="9537"/>
    <x v="296"/>
    <d v="2011-02-15T00:00:00"/>
    <x v="5"/>
    <s v="2011"/>
    <n v="2"/>
    <b v="0"/>
    <x v="3"/>
    <n v="6"/>
    <n v="906.02"/>
    <n v="0.1"/>
    <s v="Delivery Truck"/>
    <n v="-382.38"/>
    <n v="150.97999999999999"/>
    <n v="66.27"/>
    <s v="Prince Edward Island"/>
    <s v="Atlantic"/>
    <s v="Small Business"/>
    <s v="Furniture"/>
    <x v="9"/>
    <n v="0.65"/>
  </r>
  <r>
    <s v="Jennifer Braxton"/>
    <n v="9537"/>
    <x v="296"/>
    <d v="2011-02-15T00:00:00"/>
    <x v="5"/>
    <s v="2011"/>
    <n v="2"/>
    <b v="0"/>
    <x v="3"/>
    <n v="43"/>
    <n v="170.88"/>
    <n v="0.01"/>
    <s v="Regular Air"/>
    <n v="-149.09"/>
    <n v="3.81"/>
    <n v="5.44"/>
    <s v="Prince Edward Island"/>
    <s v="Atlantic"/>
    <s v="Small Business"/>
    <s v="Office Supplies"/>
    <x v="2"/>
    <n v="0.36"/>
  </r>
  <r>
    <s v="Joy Smith"/>
    <n v="9574"/>
    <x v="317"/>
    <d v="2011-07-31T00:00:00"/>
    <x v="1"/>
    <s v="2011"/>
    <n v="1"/>
    <b v="0"/>
    <x v="4"/>
    <n v="40"/>
    <n v="434.62"/>
    <n v="0.08"/>
    <s v="Regular Air"/>
    <n v="-68.98"/>
    <n v="11.5"/>
    <n v="7.19"/>
    <s v="Prince Edward Island"/>
    <s v="Atlantic"/>
    <s v="Corporate"/>
    <s v="Office Supplies"/>
    <x v="2"/>
    <n v="0.4"/>
  </r>
  <r>
    <s v="Evan Minnotte"/>
    <n v="10435"/>
    <x v="318"/>
    <d v="2010-08-12T00:00:00"/>
    <x v="2"/>
    <s v="2010"/>
    <n v="2"/>
    <b v="0"/>
    <x v="4"/>
    <n v="38"/>
    <n v="871.25"/>
    <n v="0.06"/>
    <s v="Regular Air"/>
    <n v="-14.31"/>
    <n v="22.99"/>
    <n v="8.99"/>
    <s v="Prince Edward Island"/>
    <s v="Atlantic"/>
    <s v="Corporate"/>
    <s v="Office Supplies"/>
    <x v="12"/>
    <n v="0.56999999999999995"/>
  </r>
  <r>
    <s v="Evan Minnotte"/>
    <n v="10435"/>
    <x v="318"/>
    <d v="2010-08-11T00:00:00"/>
    <x v="2"/>
    <s v="2010"/>
    <n v="1"/>
    <b v="0"/>
    <x v="4"/>
    <n v="46"/>
    <n v="537.87"/>
    <n v="0.05"/>
    <s v="Regular Air"/>
    <n v="-162.24"/>
    <n v="11.66"/>
    <n v="7.95"/>
    <s v="Prince Edward Island"/>
    <s v="Atlantic"/>
    <s v="Corporate"/>
    <s v="Office Supplies"/>
    <x v="12"/>
    <n v="0.57999999999999996"/>
  </r>
  <r>
    <s v="Jenna Caffey"/>
    <n v="10851"/>
    <x v="319"/>
    <d v="2009-04-06T00:00:00"/>
    <x v="8"/>
    <s v="2009"/>
    <n v="0"/>
    <s v="FREE DELIVERY"/>
    <x v="1"/>
    <n v="50"/>
    <n v="608.21"/>
    <n v="0.09"/>
    <s v="Regular Air"/>
    <n v="-175.13"/>
    <n v="12.88"/>
    <n v="4.59"/>
    <s v="Prince Edward Island"/>
    <s v="Atlantic"/>
    <s v="Consumer"/>
    <s v="Office Supplies"/>
    <x v="15"/>
    <n v="0.82"/>
  </r>
  <r>
    <s v="Harold Engle"/>
    <n v="10852"/>
    <x v="320"/>
    <d v="2010-10-28T00:00:00"/>
    <x v="0"/>
    <s v="2010"/>
    <n v="2"/>
    <b v="0"/>
    <x v="1"/>
    <n v="17"/>
    <n v="285.83999999999997"/>
    <n v="0.02"/>
    <s v="Regular Air"/>
    <n v="-27.26"/>
    <n v="15.28"/>
    <n v="10.91"/>
    <s v="Prince Edward Island"/>
    <s v="Atlantic"/>
    <s v="Home Office"/>
    <s v="Office Supplies"/>
    <x v="2"/>
    <n v="0.36"/>
  </r>
  <r>
    <s v="Harold Engle"/>
    <n v="10852"/>
    <x v="320"/>
    <d v="2010-10-27T00:00:00"/>
    <x v="0"/>
    <s v="2010"/>
    <n v="1"/>
    <b v="0"/>
    <x v="1"/>
    <n v="40"/>
    <n v="12450.48"/>
    <n v="0.01"/>
    <s v="Delivery Truck"/>
    <n v="3030.16"/>
    <n v="300.98"/>
    <n v="54.92"/>
    <s v="Prince Edward Island"/>
    <s v="Atlantic"/>
    <s v="Home Office"/>
    <s v="Furniture"/>
    <x v="9"/>
    <n v="0.55000000000000004"/>
  </r>
  <r>
    <s v="Harold Engle"/>
    <n v="11269"/>
    <x v="321"/>
    <d v="2012-05-30T00:00:00"/>
    <x v="7"/>
    <s v="2012"/>
    <n v="4"/>
    <b v="0"/>
    <x v="0"/>
    <n v="39"/>
    <n v="2083.0524999999998"/>
    <n v="0.09"/>
    <s v="Express Air"/>
    <n v="354.96"/>
    <n v="65.989999999999995"/>
    <n v="5.99"/>
    <s v="Prince Edward Island"/>
    <s v="Atlantic"/>
    <s v="Home Office"/>
    <s v="Technology"/>
    <x v="3"/>
    <n v="0.57999999999999996"/>
  </r>
  <r>
    <s v="Harold Engle"/>
    <n v="11269"/>
    <x v="321"/>
    <d v="2012-06-02T00:00:00"/>
    <x v="3"/>
    <s v="2012"/>
    <n v="7"/>
    <b v="0"/>
    <x v="0"/>
    <n v="49"/>
    <n v="233.28"/>
    <n v="0.04"/>
    <s v="Regular Air"/>
    <n v="112.35"/>
    <n v="4.91"/>
    <n v="0.5"/>
    <s v="Prince Edward Island"/>
    <s v="Atlantic"/>
    <s v="Home Office"/>
    <s v="Office Supplies"/>
    <x v="11"/>
    <n v="0.36"/>
  </r>
  <r>
    <s v="Harold Engle"/>
    <n v="11269"/>
    <x v="321"/>
    <d v="2012-06-02T00:00:00"/>
    <x v="3"/>
    <s v="2012"/>
    <n v="7"/>
    <b v="0"/>
    <x v="0"/>
    <n v="1"/>
    <n v="47.01"/>
    <n v="0.09"/>
    <s v="Regular Air"/>
    <n v="-19.32"/>
    <n v="27.75"/>
    <n v="19.989999999999998"/>
    <s v="Prince Edward Island"/>
    <s v="Atlantic"/>
    <s v="Home Office"/>
    <s v="Office Supplies"/>
    <x v="0"/>
    <n v="0.67"/>
  </r>
  <r>
    <s v="Hilary Holden"/>
    <n v="11362"/>
    <x v="322"/>
    <d v="2012-09-12T00:00:00"/>
    <x v="11"/>
    <s v="2012"/>
    <n v="2"/>
    <b v="0"/>
    <x v="0"/>
    <n v="32"/>
    <n v="3245.73"/>
    <n v="0.09"/>
    <s v="Regular Air"/>
    <n v="569.57000000000005"/>
    <n v="110.98"/>
    <n v="13.99"/>
    <s v="Prince Edward Island"/>
    <s v="Atlantic"/>
    <s v="Corporate"/>
    <s v="Furniture"/>
    <x v="4"/>
    <n v="0.69"/>
  </r>
  <r>
    <s v="Hilary Holden"/>
    <n v="11362"/>
    <x v="322"/>
    <d v="2012-09-12T00:00:00"/>
    <x v="11"/>
    <s v="2012"/>
    <n v="2"/>
    <b v="0"/>
    <x v="0"/>
    <n v="27"/>
    <n v="63.02"/>
    <n v="7.0000000000000007E-2"/>
    <s v="Regular Air"/>
    <n v="-119.66"/>
    <n v="2.1800000000000002"/>
    <n v="5"/>
    <s v="Prince Edward Island"/>
    <s v="Atlantic"/>
    <s v="Corporate"/>
    <s v="Office Supplies"/>
    <x v="15"/>
    <n v="0.81"/>
  </r>
  <r>
    <s v="Hilary Holden"/>
    <n v="11362"/>
    <x v="322"/>
    <d v="2012-09-15T00:00:00"/>
    <x v="11"/>
    <s v="2012"/>
    <n v="5"/>
    <b v="0"/>
    <x v="0"/>
    <n v="9"/>
    <n v="6420.87"/>
    <n v="0.02"/>
    <s v="Regular Air"/>
    <n v="-690.21"/>
    <n v="699.99"/>
    <n v="24.49"/>
    <s v="Prince Edward Island"/>
    <s v="Atlantic"/>
    <s v="Corporate"/>
    <s v="Technology"/>
    <x v="13"/>
    <n v="0.41"/>
  </r>
  <r>
    <s v="Hilary Holden"/>
    <n v="11362"/>
    <x v="322"/>
    <d v="2012-09-14T00:00:00"/>
    <x v="11"/>
    <s v="2012"/>
    <n v="4"/>
    <b v="0"/>
    <x v="0"/>
    <n v="25"/>
    <n v="2407.6930000000002"/>
    <n v="0.04"/>
    <s v="Regular Air"/>
    <n v="424.14"/>
    <n v="110.99"/>
    <n v="8.99"/>
    <s v="Prince Edward Island"/>
    <s v="Atlantic"/>
    <s v="Corporate"/>
    <s v="Technology"/>
    <x v="3"/>
    <n v="0.56999999999999995"/>
  </r>
  <r>
    <s v="Christopher Schild"/>
    <n v="11968"/>
    <x v="323"/>
    <d v="2011-03-16T00:00:00"/>
    <x v="4"/>
    <s v="2011"/>
    <n v="0"/>
    <s v="FREE DELIVERY"/>
    <x v="0"/>
    <n v="31"/>
    <n v="109.49"/>
    <n v="0.04"/>
    <s v="Regular Air"/>
    <n v="26.09"/>
    <n v="3.38"/>
    <n v="0.85"/>
    <s v="Prince Edward Island"/>
    <s v="Atlantic"/>
    <s v="Corporate"/>
    <s v="Office Supplies"/>
    <x v="12"/>
    <n v="0.48"/>
  </r>
  <r>
    <s v="Harold Engle"/>
    <n v="12293"/>
    <x v="324"/>
    <d v="2011-06-19T00:00:00"/>
    <x v="3"/>
    <s v="2011"/>
    <n v="1"/>
    <b v="0"/>
    <x v="1"/>
    <n v="31"/>
    <n v="283.17"/>
    <n v="0"/>
    <s v="Regular Air"/>
    <n v="119.64"/>
    <n v="8.74"/>
    <n v="1.39"/>
    <s v="Prince Edward Island"/>
    <s v="Atlantic"/>
    <s v="Home Office"/>
    <s v="Office Supplies"/>
    <x v="8"/>
    <n v="0.38"/>
  </r>
  <r>
    <s v="Greg Guthrie"/>
    <n v="12773"/>
    <x v="325"/>
    <d v="2011-01-13T00:00:00"/>
    <x v="10"/>
    <s v="2011"/>
    <n v="2"/>
    <b v="0"/>
    <x v="0"/>
    <n v="6"/>
    <n v="17"/>
    <n v="7.0000000000000007E-2"/>
    <s v="Regular Air"/>
    <n v="-4.6100000000000003"/>
    <n v="2.78"/>
    <n v="1.49"/>
    <s v="Prince Edward Island"/>
    <s v="Atlantic"/>
    <s v="Corporate"/>
    <s v="Office Supplies"/>
    <x v="2"/>
    <n v="0.39"/>
  </r>
  <r>
    <s v="Greg Guthrie"/>
    <n v="12773"/>
    <x v="325"/>
    <d v="2011-01-20T00:00:00"/>
    <x v="10"/>
    <s v="2011"/>
    <n v="9"/>
    <b v="0"/>
    <x v="0"/>
    <n v="15"/>
    <n v="67.41"/>
    <n v="0.04"/>
    <s v="Regular Air"/>
    <n v="-49.6"/>
    <n v="4.1399999999999997"/>
    <n v="6.6"/>
    <s v="Prince Edward Island"/>
    <s v="Atlantic"/>
    <s v="Corporate"/>
    <s v="Furniture"/>
    <x v="4"/>
    <n v="0.49"/>
  </r>
  <r>
    <s v="Greg Guthrie"/>
    <n v="12773"/>
    <x v="325"/>
    <d v="2011-01-16T00:00:00"/>
    <x v="10"/>
    <s v="2011"/>
    <n v="5"/>
    <b v="0"/>
    <x v="0"/>
    <n v="19"/>
    <n v="130.66999999999999"/>
    <n v="0.05"/>
    <s v="Regular Air"/>
    <n v="-77.180000000000007"/>
    <n v="6.48"/>
    <n v="7.86"/>
    <s v="Prince Edward Island"/>
    <s v="Atlantic"/>
    <s v="Corporate"/>
    <s v="Office Supplies"/>
    <x v="5"/>
    <n v="0.37"/>
  </r>
  <r>
    <s v="Greg Guthrie"/>
    <n v="12773"/>
    <x v="325"/>
    <d v="2011-01-16T00:00:00"/>
    <x v="10"/>
    <s v="2011"/>
    <n v="5"/>
    <b v="0"/>
    <x v="0"/>
    <n v="21"/>
    <n v="77.62"/>
    <n v="0.01"/>
    <s v="Regular Air"/>
    <n v="-50.88"/>
    <n v="3.28"/>
    <n v="3.97"/>
    <s v="Prince Edward Island"/>
    <s v="Atlantic"/>
    <s v="Corporate"/>
    <s v="Office Supplies"/>
    <x v="12"/>
    <n v="0.56000000000000005"/>
  </r>
  <r>
    <s v="Guy Armstrong"/>
    <n v="12934"/>
    <x v="326"/>
    <d v="2009-03-06T00:00:00"/>
    <x v="4"/>
    <s v="2009"/>
    <n v="1"/>
    <b v="0"/>
    <x v="3"/>
    <n v="45"/>
    <n v="440.39"/>
    <n v="0.05"/>
    <s v="Regular Air"/>
    <n v="186.64"/>
    <n v="9.7799999999999994"/>
    <n v="1.39"/>
    <s v="Prince Edward Island"/>
    <s v="Atlantic"/>
    <s v="Corporate"/>
    <s v="Office Supplies"/>
    <x v="8"/>
    <n v="0.39"/>
  </r>
  <r>
    <s v="Guy Armstrong"/>
    <n v="12934"/>
    <x v="326"/>
    <d v="2009-03-06T00:00:00"/>
    <x v="4"/>
    <s v="2009"/>
    <n v="1"/>
    <b v="0"/>
    <x v="3"/>
    <n v="27"/>
    <n v="96.99"/>
    <n v="0.02"/>
    <s v="Express Air"/>
    <n v="-66.349999999999994"/>
    <n v="3.28"/>
    <n v="3.97"/>
    <s v="Prince Edward Island"/>
    <s v="Atlantic"/>
    <s v="Corporate"/>
    <s v="Office Supplies"/>
    <x v="12"/>
    <n v="0.56000000000000005"/>
  </r>
  <r>
    <s v="Joy Smith"/>
    <n v="13120"/>
    <x v="327"/>
    <d v="2009-12-21T00:00:00"/>
    <x v="9"/>
    <s v="2009"/>
    <n v="7"/>
    <b v="0"/>
    <x v="0"/>
    <n v="46"/>
    <n v="590.42999999999995"/>
    <n v="0.09"/>
    <s v="Regular Air"/>
    <n v="82.59"/>
    <n v="12.95"/>
    <n v="4.9800000000000004"/>
    <s v="Prince Edward Island"/>
    <s v="Atlantic"/>
    <s v="Consumer"/>
    <s v="Office Supplies"/>
    <x v="2"/>
    <n v="0.4"/>
  </r>
  <r>
    <s v="Joy Smith"/>
    <n v="13120"/>
    <x v="327"/>
    <d v="2009-12-14T00:00:00"/>
    <x v="9"/>
    <s v="2009"/>
    <n v="0"/>
    <s v="FREE DELIVERY"/>
    <x v="0"/>
    <n v="8"/>
    <n v="216.33"/>
    <n v="0"/>
    <s v="Regular Air"/>
    <n v="-17.37"/>
    <n v="24.92"/>
    <n v="12.98"/>
    <s v="Prince Edward Island"/>
    <s v="Atlantic"/>
    <s v="Consumer"/>
    <s v="Office Supplies"/>
    <x v="2"/>
    <n v="0.39"/>
  </r>
  <r>
    <s v="Erica Bern"/>
    <n v="13604"/>
    <x v="328"/>
    <d v="2009-02-04T00:00:00"/>
    <x v="5"/>
    <s v="2009"/>
    <n v="2"/>
    <b v="0"/>
    <x v="3"/>
    <n v="38"/>
    <n v="3152.75"/>
    <n v="0.04"/>
    <s v="Regular Air"/>
    <n v="1166.4000000000001"/>
    <n v="83.1"/>
    <n v="6.13"/>
    <s v="Prince Edward Island"/>
    <s v="Atlantic"/>
    <s v="Corporate"/>
    <s v="Technology"/>
    <x v="7"/>
    <n v="0.45"/>
  </r>
  <r>
    <s v="Erica Bern"/>
    <n v="13604"/>
    <x v="328"/>
    <d v="2009-02-05T00:00:00"/>
    <x v="5"/>
    <s v="2009"/>
    <n v="3"/>
    <b v="0"/>
    <x v="3"/>
    <n v="42"/>
    <n v="3609.88"/>
    <n v="7.0000000000000007E-2"/>
    <s v="Regular Air"/>
    <n v="-1396.22"/>
    <n v="90.98"/>
    <n v="56.2"/>
    <s v="Prince Edward Island"/>
    <s v="Atlantic"/>
    <s v="Corporate"/>
    <s v="Furniture"/>
    <x v="4"/>
    <n v="0.74"/>
  </r>
  <r>
    <s v="Dan Reichenbach"/>
    <n v="13927"/>
    <x v="170"/>
    <d v="2009-09-02T00:00:00"/>
    <x v="11"/>
    <s v="2009"/>
    <n v="7"/>
    <b v="0"/>
    <x v="0"/>
    <n v="26"/>
    <n v="188.05"/>
    <n v="0.04"/>
    <s v="Express Air"/>
    <n v="-21.41"/>
    <n v="6.48"/>
    <n v="5.16"/>
    <s v="Prince Edward Island"/>
    <s v="Atlantic"/>
    <s v="Corporate"/>
    <s v="Office Supplies"/>
    <x v="5"/>
    <n v="0.37"/>
  </r>
  <r>
    <s v="Erica Bern"/>
    <n v="15044"/>
    <x v="329"/>
    <d v="2012-03-10T00:00:00"/>
    <x v="4"/>
    <s v="2012"/>
    <n v="4"/>
    <b v="0"/>
    <x v="0"/>
    <n v="42"/>
    <n v="1681.6"/>
    <n v="7.0000000000000007E-2"/>
    <s v="Regular Air"/>
    <n v="167.37"/>
    <n v="39.99"/>
    <n v="10.25"/>
    <s v="Prince Edward Island"/>
    <s v="Atlantic"/>
    <s v="Corporate"/>
    <s v="Technology"/>
    <x v="7"/>
    <n v="0.55000000000000004"/>
  </r>
  <r>
    <s v="Guy Armstrong"/>
    <n v="15139"/>
    <x v="330"/>
    <d v="2009-11-21T00:00:00"/>
    <x v="6"/>
    <s v="2009"/>
    <n v="2"/>
    <b v="0"/>
    <x v="1"/>
    <n v="17"/>
    <n v="5203.8999999999996"/>
    <n v="7.0000000000000007E-2"/>
    <s v="Delivery Truck"/>
    <n v="636.20000000000005"/>
    <n v="300.98"/>
    <n v="64.73"/>
    <s v="Prince Edward Island"/>
    <s v="Atlantic"/>
    <s v="Corporate"/>
    <s v="Furniture"/>
    <x v="14"/>
    <n v="0.56000000000000005"/>
  </r>
  <r>
    <s v="Guy Armstrong"/>
    <n v="15139"/>
    <x v="330"/>
    <d v="2009-11-19T00:00:00"/>
    <x v="6"/>
    <s v="2009"/>
    <n v="0"/>
    <s v="FREE DELIVERY"/>
    <x v="1"/>
    <n v="33"/>
    <n v="744.12"/>
    <n v="0.01"/>
    <s v="Delivery Truck"/>
    <n v="-1163.21"/>
    <n v="20.98"/>
    <n v="45"/>
    <s v="Prince Edward Island"/>
    <s v="Atlantic"/>
    <s v="Corporate"/>
    <s v="Office Supplies"/>
    <x v="0"/>
    <n v="0.61"/>
  </r>
  <r>
    <s v="Evan Minnotte"/>
    <n v="15463"/>
    <x v="331"/>
    <d v="2010-07-26T00:00:00"/>
    <x v="1"/>
    <s v="2010"/>
    <n v="2"/>
    <b v="0"/>
    <x v="0"/>
    <n v="48"/>
    <n v="293.3"/>
    <n v="0.04"/>
    <s v="Express Air"/>
    <n v="-193.48"/>
    <n v="5.98"/>
    <n v="7.5"/>
    <s v="Prince Edward Island"/>
    <s v="Atlantic"/>
    <s v="Corporate"/>
    <s v="Office Supplies"/>
    <x v="5"/>
    <n v="0.4"/>
  </r>
  <r>
    <s v="Joy Smith"/>
    <n v="15618"/>
    <x v="136"/>
    <d v="2010-08-07T00:00:00"/>
    <x v="2"/>
    <s v="2010"/>
    <n v="3"/>
    <b v="0"/>
    <x v="4"/>
    <n v="9"/>
    <n v="50.93"/>
    <n v="0.06"/>
    <s v="Regular Air"/>
    <n v="-34.979999999999997"/>
    <n v="5.28"/>
    <n v="6.26"/>
    <s v="Prince Edward Island"/>
    <s v="Atlantic"/>
    <s v="Consumer"/>
    <s v="Office Supplies"/>
    <x v="5"/>
    <n v="0.4"/>
  </r>
  <r>
    <s v="Joy Smith"/>
    <n v="15618"/>
    <x v="136"/>
    <d v="2010-08-06T00:00:00"/>
    <x v="2"/>
    <s v="2010"/>
    <n v="2"/>
    <b v="0"/>
    <x v="4"/>
    <n v="44"/>
    <n v="792.8"/>
    <n v="0.08"/>
    <s v="Regular Air"/>
    <n v="26.27"/>
    <n v="18.97"/>
    <n v="9.5399999999999991"/>
    <s v="Prince Edward Island"/>
    <s v="Atlantic"/>
    <s v="Consumer"/>
    <s v="Office Supplies"/>
    <x v="5"/>
    <n v="0.37"/>
  </r>
  <r>
    <s v="Joy Smith"/>
    <n v="15618"/>
    <x v="136"/>
    <d v="2010-08-06T00:00:00"/>
    <x v="2"/>
    <s v="2010"/>
    <n v="2"/>
    <b v="0"/>
    <x v="4"/>
    <n v="14"/>
    <n v="782.45050000000003"/>
    <n v="0.06"/>
    <s v="Regular Air"/>
    <n v="-11.4"/>
    <n v="65.989999999999995"/>
    <n v="3.99"/>
    <s v="Prince Edward Island"/>
    <s v="Atlantic"/>
    <s v="Consumer"/>
    <s v="Technology"/>
    <x v="3"/>
    <n v="0.59"/>
  </r>
  <r>
    <s v="Paul Gonzalez"/>
    <n v="16100"/>
    <x v="332"/>
    <d v="2011-03-08T00:00:00"/>
    <x v="4"/>
    <s v="2011"/>
    <n v="1"/>
    <b v="0"/>
    <x v="4"/>
    <n v="44"/>
    <n v="226.18"/>
    <n v="0.01"/>
    <s v="Regular Air"/>
    <n v="-115.54"/>
    <n v="4.82"/>
    <n v="5.72"/>
    <s v="Prince Edward Island"/>
    <s v="Atlantic"/>
    <s v="Corporate"/>
    <s v="Furniture"/>
    <x v="4"/>
    <n v="0.47"/>
  </r>
  <r>
    <s v="Filia McAdams"/>
    <n v="16320"/>
    <x v="333"/>
    <d v="2011-10-22T00:00:00"/>
    <x v="0"/>
    <s v="2011"/>
    <n v="2"/>
    <b v="0"/>
    <x v="3"/>
    <n v="17"/>
    <n v="1856.9694999999999"/>
    <n v="0"/>
    <s v="Regular Air"/>
    <n v="176.87"/>
    <n v="125.99"/>
    <n v="8.08"/>
    <s v="Prince Edward Island"/>
    <s v="Atlantic"/>
    <s v="Small Business"/>
    <s v="Technology"/>
    <x v="3"/>
    <n v="0.56999999999999995"/>
  </r>
  <r>
    <s v="Joy Smith"/>
    <n v="16419"/>
    <x v="334"/>
    <d v="2009-08-05T00:00:00"/>
    <x v="2"/>
    <s v="2009"/>
    <n v="1"/>
    <b v="0"/>
    <x v="3"/>
    <n v="43"/>
    <n v="241.19"/>
    <n v="0.08"/>
    <s v="Regular Air"/>
    <n v="-103.65"/>
    <n v="5.78"/>
    <n v="5.67"/>
    <s v="Prince Edward Island"/>
    <s v="Atlantic"/>
    <s v="Consumer"/>
    <s v="Office Supplies"/>
    <x v="5"/>
    <n v="0.36"/>
  </r>
  <r>
    <s v="Greg Guthrie"/>
    <n v="17090"/>
    <x v="335"/>
    <d v="2010-04-30T00:00:00"/>
    <x v="8"/>
    <s v="2010"/>
    <n v="2"/>
    <b v="0"/>
    <x v="0"/>
    <n v="30"/>
    <n v="4177.5200000000004"/>
    <n v="0.04"/>
    <s v="Delivery Truck"/>
    <n v="-443.78"/>
    <n v="140.97999999999999"/>
    <n v="36.090000000000003"/>
    <s v="Prince Edward Island"/>
    <s v="Atlantic"/>
    <s v="Corporate"/>
    <s v="Furniture"/>
    <x v="9"/>
    <n v="0.77"/>
  </r>
  <r>
    <s v="Greg Guthrie"/>
    <n v="17090"/>
    <x v="335"/>
    <d v="2010-05-03T00:00:00"/>
    <x v="7"/>
    <s v="2010"/>
    <n v="5"/>
    <b v="0"/>
    <x v="0"/>
    <n v="26"/>
    <n v="3351.08"/>
    <n v="0.05"/>
    <s v="Delivery Truck"/>
    <n v="-1086.43"/>
    <n v="122.99"/>
    <n v="70.2"/>
    <s v="Prince Edward Island"/>
    <s v="Atlantic"/>
    <s v="Corporate"/>
    <s v="Furniture"/>
    <x v="14"/>
    <n v="0.74"/>
  </r>
  <r>
    <s v="Joy Smith"/>
    <n v="17315"/>
    <x v="336"/>
    <d v="2009-04-26T00:00:00"/>
    <x v="8"/>
    <s v="2009"/>
    <n v="4"/>
    <b v="0"/>
    <x v="0"/>
    <n v="29"/>
    <n v="159.11000000000001"/>
    <n v="7.0000000000000007E-2"/>
    <s v="Regular Air"/>
    <n v="64.010000000000005"/>
    <n v="5.43"/>
    <n v="0.95"/>
    <s v="Prince Edward Island"/>
    <s v="Atlantic"/>
    <s v="Consumer"/>
    <s v="Office Supplies"/>
    <x v="5"/>
    <n v="0.36"/>
  </r>
  <r>
    <s v="Joy Smith"/>
    <n v="17376"/>
    <x v="337"/>
    <d v="2011-12-06T00:00:00"/>
    <x v="9"/>
    <s v="2011"/>
    <n v="2"/>
    <b v="0"/>
    <x v="1"/>
    <n v="44"/>
    <n v="1127.81"/>
    <n v="0.1"/>
    <s v="Regular Air"/>
    <n v="425.08"/>
    <n v="28.48"/>
    <n v="1.99"/>
    <s v="Prince Edward Island"/>
    <s v="Atlantic"/>
    <s v="Corporate"/>
    <s v="Technology"/>
    <x v="7"/>
    <n v="0.4"/>
  </r>
  <r>
    <s v="Greg Guthrie"/>
    <n v="18210"/>
    <x v="338"/>
    <d v="2010-08-07T00:00:00"/>
    <x v="2"/>
    <s v="2010"/>
    <n v="1"/>
    <b v="0"/>
    <x v="3"/>
    <n v="27"/>
    <n v="9293.82"/>
    <n v="0.08"/>
    <s v="Regular Air"/>
    <n v="2437.17"/>
    <n v="363.25"/>
    <n v="19.989999999999998"/>
    <s v="Prince Edward Island"/>
    <s v="Atlantic"/>
    <s v="Small Business"/>
    <s v="Office Supplies"/>
    <x v="1"/>
    <n v="0.56999999999999995"/>
  </r>
  <r>
    <s v="Greg Guthrie"/>
    <n v="18210"/>
    <x v="338"/>
    <d v="2010-08-07T00:00:00"/>
    <x v="2"/>
    <s v="2010"/>
    <n v="1"/>
    <b v="0"/>
    <x v="3"/>
    <n v="27"/>
    <n v="80.790000000000006"/>
    <n v="0"/>
    <s v="Regular Air"/>
    <n v="12.58"/>
    <n v="2.88"/>
    <n v="0.7"/>
    <s v="Prince Edward Island"/>
    <s v="Atlantic"/>
    <s v="Small Business"/>
    <s v="Office Supplies"/>
    <x v="12"/>
    <n v="0.56000000000000005"/>
  </r>
  <r>
    <s v="Jack Lebron"/>
    <n v="18273"/>
    <x v="339"/>
    <d v="2011-09-17T00:00:00"/>
    <x v="11"/>
    <s v="2011"/>
    <n v="2"/>
    <b v="0"/>
    <x v="0"/>
    <n v="18"/>
    <n v="925.03"/>
    <n v="0.06"/>
    <s v="Regular Air"/>
    <n v="-3.68"/>
    <n v="49.99"/>
    <n v="19.989999999999998"/>
    <s v="Prince Edward Island"/>
    <s v="Atlantic"/>
    <s v="Corporate"/>
    <s v="Technology"/>
    <x v="7"/>
    <n v="0.41"/>
  </r>
  <r>
    <s v="Joy Smith"/>
    <n v="18788"/>
    <x v="340"/>
    <d v="2009-10-03T00:00:00"/>
    <x v="0"/>
    <s v="2009"/>
    <n v="1"/>
    <b v="0"/>
    <x v="3"/>
    <n v="27"/>
    <n v="566.12"/>
    <n v="0.03"/>
    <s v="Regular Air"/>
    <n v="-19.329999999999998"/>
    <n v="19.989999999999998"/>
    <n v="11.17"/>
    <s v="Prince Edward Island"/>
    <s v="Atlantic"/>
    <s v="Corporate"/>
    <s v="Furniture"/>
    <x v="4"/>
    <n v="0.6"/>
  </r>
  <r>
    <s v="Evan Minnotte"/>
    <n v="19042"/>
    <x v="341"/>
    <d v="2009-03-02T00:00:00"/>
    <x v="4"/>
    <s v="2009"/>
    <n v="1"/>
    <b v="0"/>
    <x v="5"/>
    <n v="8"/>
    <n v="327.61"/>
    <n v="7.0000000000000007E-2"/>
    <s v="Regular Air"/>
    <n v="54.9"/>
    <n v="40.98"/>
    <n v="7.47"/>
    <s v="Prince Edward Island"/>
    <s v="Atlantic"/>
    <s v="Corporate"/>
    <s v="Office Supplies"/>
    <x v="2"/>
    <n v="0.37"/>
  </r>
  <r>
    <s v="Chuck Magee"/>
    <n v="19073"/>
    <x v="342"/>
    <d v="2009-06-25T00:00:00"/>
    <x v="3"/>
    <s v="2009"/>
    <n v="1"/>
    <b v="0"/>
    <x v="3"/>
    <n v="16"/>
    <n v="178.4"/>
    <n v="0.04"/>
    <s v="Regular Air"/>
    <n v="20.079999999999998"/>
    <n v="10.64"/>
    <n v="5.16"/>
    <s v="Prince Edward Island"/>
    <s v="Atlantic"/>
    <s v="Corporate"/>
    <s v="Furniture"/>
    <x v="4"/>
    <n v="0.56999999999999995"/>
  </r>
  <r>
    <s v="Chuck Magee"/>
    <n v="19073"/>
    <x v="342"/>
    <d v="2009-06-26T00:00:00"/>
    <x v="3"/>
    <s v="2009"/>
    <n v="2"/>
    <b v="0"/>
    <x v="3"/>
    <n v="40"/>
    <n v="115.01"/>
    <n v="0.03"/>
    <s v="Express Air"/>
    <n v="5.81"/>
    <n v="2.78"/>
    <n v="1.34"/>
    <s v="Prince Edward Island"/>
    <s v="Atlantic"/>
    <s v="Corporate"/>
    <s v="Office Supplies"/>
    <x v="12"/>
    <n v="0.45"/>
  </r>
  <r>
    <s v="Filia McAdams"/>
    <n v="19365"/>
    <x v="343"/>
    <d v="2011-01-17T00:00:00"/>
    <x v="10"/>
    <s v="2011"/>
    <n v="1"/>
    <b v="0"/>
    <x v="4"/>
    <n v="29"/>
    <n v="181.83"/>
    <n v="0.03"/>
    <s v="Regular Air"/>
    <n v="-43.36"/>
    <n v="5.98"/>
    <n v="5.2"/>
    <s v="Prince Edward Island"/>
    <s v="Atlantic"/>
    <s v="Small Business"/>
    <s v="Office Supplies"/>
    <x v="5"/>
    <n v="0.36"/>
  </r>
  <r>
    <s v="Jack Lebron"/>
    <n v="19617"/>
    <x v="40"/>
    <d v="2012-01-22T00:00:00"/>
    <x v="10"/>
    <s v="2012"/>
    <n v="2"/>
    <b v="0"/>
    <x v="0"/>
    <n v="38"/>
    <n v="952.47"/>
    <n v="0.03"/>
    <s v="Regular Air"/>
    <n v="270.69"/>
    <n v="23.99"/>
    <n v="6.3"/>
    <s v="Prince Edward Island"/>
    <s v="Atlantic"/>
    <s v="Corporate"/>
    <s v="Technology"/>
    <x v="16"/>
    <n v="0.38"/>
  </r>
  <r>
    <s v="Jack Lebron"/>
    <n v="19617"/>
    <x v="40"/>
    <d v="2012-01-20T00:00:00"/>
    <x v="10"/>
    <s v="2012"/>
    <n v="0"/>
    <s v="FREE DELIVERY"/>
    <x v="0"/>
    <n v="3"/>
    <n v="171.96350000000001"/>
    <n v="7.0000000000000007E-2"/>
    <s v="Regular Air"/>
    <n v="-296.37"/>
    <n v="65.989999999999995"/>
    <n v="8.99"/>
    <s v="Prince Edward Island"/>
    <s v="Atlantic"/>
    <s v="Corporate"/>
    <s v="Technology"/>
    <x v="3"/>
    <n v="0.57999999999999996"/>
  </r>
  <r>
    <s v="Jack Lebron"/>
    <n v="20033"/>
    <x v="344"/>
    <d v="2010-05-23T00:00:00"/>
    <x v="7"/>
    <s v="2010"/>
    <n v="2"/>
    <b v="0"/>
    <x v="5"/>
    <n v="5"/>
    <n v="2543.9499999999998"/>
    <n v="0.04"/>
    <s v="Regular Air"/>
    <n v="-1011.32"/>
    <n v="499.99"/>
    <n v="24.49"/>
    <s v="Prince Edward Island"/>
    <s v="Atlantic"/>
    <s v="Corporate"/>
    <s v="Technology"/>
    <x v="13"/>
    <n v="0.36"/>
  </r>
  <r>
    <s v="Harold Engle"/>
    <n v="21223"/>
    <x v="123"/>
    <d v="2012-03-16T00:00:00"/>
    <x v="4"/>
    <s v="2012"/>
    <n v="1"/>
    <b v="0"/>
    <x v="3"/>
    <n v="3"/>
    <n v="317.95"/>
    <n v="0.1"/>
    <s v="Delivery Truck"/>
    <n v="-144.43"/>
    <n v="100.98"/>
    <n v="26.22"/>
    <s v="Prince Edward Island"/>
    <s v="Atlantic"/>
    <s v="Consumer"/>
    <s v="Furniture"/>
    <x v="9"/>
    <n v="0.6"/>
  </r>
  <r>
    <s v="Harold Engle"/>
    <n v="21223"/>
    <x v="123"/>
    <d v="2012-03-16T00:00:00"/>
    <x v="4"/>
    <s v="2012"/>
    <n v="1"/>
    <b v="0"/>
    <x v="3"/>
    <n v="8"/>
    <n v="435.29"/>
    <n v="0.03"/>
    <s v="Regular Air"/>
    <n v="122.41"/>
    <n v="51.65"/>
    <n v="18.45"/>
    <s v="Prince Edward Island"/>
    <s v="Atlantic"/>
    <s v="Consumer"/>
    <s v="Furniture"/>
    <x v="4"/>
    <n v="0.65"/>
  </r>
  <r>
    <s v="Jack Lebron"/>
    <n v="21378"/>
    <x v="48"/>
    <d v="2011-08-08T00:00:00"/>
    <x v="2"/>
    <s v="2011"/>
    <n v="1"/>
    <b v="0"/>
    <x v="4"/>
    <n v="34"/>
    <n v="937.04"/>
    <n v="0.08"/>
    <s v="Regular Air"/>
    <n v="391.6"/>
    <n v="28.53"/>
    <n v="1.49"/>
    <s v="Prince Edward Island"/>
    <s v="Atlantic"/>
    <s v="Corporate"/>
    <s v="Office Supplies"/>
    <x v="2"/>
    <n v="0.38"/>
  </r>
  <r>
    <s v="Jack Lebron"/>
    <n v="21378"/>
    <x v="48"/>
    <d v="2011-08-10T00:00:00"/>
    <x v="2"/>
    <s v="2011"/>
    <n v="3"/>
    <b v="0"/>
    <x v="4"/>
    <n v="17"/>
    <n v="1616.64"/>
    <n v="7.0000000000000007E-2"/>
    <s v="Regular Air"/>
    <n v="26.94"/>
    <n v="99.99"/>
    <n v="19.989999999999998"/>
    <s v="Prince Edward Island"/>
    <s v="Atlantic"/>
    <s v="Corporate"/>
    <s v="Technology"/>
    <x v="7"/>
    <n v="0.5"/>
  </r>
  <r>
    <s v="Frank Atkinson"/>
    <n v="21542"/>
    <x v="345"/>
    <d v="2011-05-22T00:00:00"/>
    <x v="7"/>
    <s v="2011"/>
    <n v="1"/>
    <b v="0"/>
    <x v="1"/>
    <n v="18"/>
    <n v="404.3"/>
    <n v="0.04"/>
    <s v="Regular Air"/>
    <n v="-27.34"/>
    <n v="21.38"/>
    <n v="8.99"/>
    <s v="Prince Edward Island"/>
    <s v="Atlantic"/>
    <s v="Corporate"/>
    <s v="Office Supplies"/>
    <x v="12"/>
    <n v="0.59"/>
  </r>
  <r>
    <s v="Frank Atkinson"/>
    <n v="21542"/>
    <x v="345"/>
    <d v="2011-05-22T00:00:00"/>
    <x v="7"/>
    <s v="2011"/>
    <n v="1"/>
    <b v="0"/>
    <x v="1"/>
    <n v="43"/>
    <n v="11674.968000000001"/>
    <n v="0.05"/>
    <s v="Delivery Truck"/>
    <n v="715.18"/>
    <n v="348.21"/>
    <n v="84.84"/>
    <s v="Prince Edward Island"/>
    <s v="Atlantic"/>
    <s v="Corporate"/>
    <s v="Furniture"/>
    <x v="10"/>
    <n v="0.66"/>
  </r>
  <r>
    <s v="Jack Lebron"/>
    <n v="22469"/>
    <x v="128"/>
    <d v="2010-10-13T00:00:00"/>
    <x v="0"/>
    <s v="2010"/>
    <n v="2"/>
    <b v="0"/>
    <x v="1"/>
    <n v="24"/>
    <n v="1482.81"/>
    <n v="0.03"/>
    <s v="Regular Air"/>
    <n v="-678.63"/>
    <n v="60.98"/>
    <n v="49"/>
    <s v="Prince Edward Island"/>
    <s v="Atlantic"/>
    <s v="Corporate"/>
    <s v="Office Supplies"/>
    <x v="1"/>
    <n v="0.59"/>
  </r>
  <r>
    <s v="Jack Lebron"/>
    <n v="22469"/>
    <x v="128"/>
    <d v="2010-10-13T00:00:00"/>
    <x v="0"/>
    <s v="2010"/>
    <n v="2"/>
    <b v="0"/>
    <x v="1"/>
    <n v="23"/>
    <n v="6693.28"/>
    <n v="0.02"/>
    <s v="Regular Air"/>
    <n v="40.32"/>
    <n v="290.98"/>
    <n v="69"/>
    <s v="Prince Edward Island"/>
    <s v="Atlantic"/>
    <s v="Corporate"/>
    <s v="Furniture"/>
    <x v="10"/>
    <n v="0.67"/>
  </r>
  <r>
    <s v="Evan Minnotte"/>
    <n v="22656"/>
    <x v="235"/>
    <d v="2010-12-24T00:00:00"/>
    <x v="9"/>
    <s v="2010"/>
    <n v="2"/>
    <b v="0"/>
    <x v="3"/>
    <n v="10"/>
    <n v="309.3"/>
    <n v="0.05"/>
    <s v="Express Air"/>
    <n v="-77.89"/>
    <n v="30.98"/>
    <n v="6.5"/>
    <s v="Prince Edward Island"/>
    <s v="Atlantic"/>
    <s v="Corporate"/>
    <s v="Technology"/>
    <x v="7"/>
    <n v="0.64"/>
  </r>
  <r>
    <s v="Joy Smith"/>
    <n v="22695"/>
    <x v="346"/>
    <d v="2009-07-08T00:00:00"/>
    <x v="1"/>
    <s v="2009"/>
    <n v="5"/>
    <b v="0"/>
    <x v="0"/>
    <n v="44"/>
    <n v="444.52"/>
    <n v="0.02"/>
    <s v="Regular Air"/>
    <n v="161.13"/>
    <n v="10.06"/>
    <n v="2.06"/>
    <s v="Prince Edward Island"/>
    <s v="Atlantic"/>
    <s v="Consumer"/>
    <s v="Office Supplies"/>
    <x v="5"/>
    <n v="0.39"/>
  </r>
  <r>
    <s v="Dan Reichenbach"/>
    <n v="23076"/>
    <x v="347"/>
    <d v="2009-05-28T00:00:00"/>
    <x v="7"/>
    <s v="2009"/>
    <n v="1"/>
    <b v="0"/>
    <x v="5"/>
    <n v="50"/>
    <n v="742.21"/>
    <n v="0.03"/>
    <s v="Regular Air"/>
    <n v="122.21"/>
    <n v="14.2"/>
    <n v="5.3"/>
    <s v="Prince Edward Island"/>
    <s v="Atlantic"/>
    <s v="Corporate"/>
    <s v="Furniture"/>
    <x v="4"/>
    <n v="0.46"/>
  </r>
  <r>
    <s v="Jack Lebron"/>
    <n v="24038"/>
    <x v="135"/>
    <d v="2011-06-22T00:00:00"/>
    <x v="3"/>
    <s v="2011"/>
    <n v="2"/>
    <b v="0"/>
    <x v="1"/>
    <n v="15"/>
    <n v="896.18050000000005"/>
    <n v="0"/>
    <s v="Express Air"/>
    <n v="82.04"/>
    <n v="65.989999999999995"/>
    <n v="5.26"/>
    <s v="Prince Edward Island"/>
    <s v="Atlantic"/>
    <s v="Corporate"/>
    <s v="Technology"/>
    <x v="3"/>
    <n v="0.56000000000000005"/>
  </r>
  <r>
    <s v="Frank Atkinson"/>
    <n v="24067"/>
    <x v="348"/>
    <d v="2012-08-23T00:00:00"/>
    <x v="2"/>
    <s v="2012"/>
    <n v="1"/>
    <b v="0"/>
    <x v="1"/>
    <n v="19"/>
    <n v="120.56"/>
    <n v="7.0000000000000007E-2"/>
    <s v="Regular Air"/>
    <n v="-79.349999999999994"/>
    <n v="5.98"/>
    <n v="7.5"/>
    <s v="Prince Edward Island"/>
    <s v="Atlantic"/>
    <s v="Corporate"/>
    <s v="Office Supplies"/>
    <x v="5"/>
    <n v="0.4"/>
  </r>
  <r>
    <s v="Frank Atkinson"/>
    <n v="24067"/>
    <x v="348"/>
    <d v="2012-08-23T00:00:00"/>
    <x v="2"/>
    <s v="2012"/>
    <n v="1"/>
    <b v="0"/>
    <x v="1"/>
    <n v="46"/>
    <n v="2640.6864999999998"/>
    <n v="0.03"/>
    <s v="Express Air"/>
    <n v="751.38"/>
    <n v="65.989999999999995"/>
    <n v="5.92"/>
    <s v="Prince Edward Island"/>
    <s v="Atlantic"/>
    <s v="Corporate"/>
    <s v="Technology"/>
    <x v="3"/>
    <n v="0.55000000000000004"/>
  </r>
  <r>
    <s v="Erica Bern"/>
    <n v="24388"/>
    <x v="349"/>
    <d v="2011-01-27T00:00:00"/>
    <x v="10"/>
    <s v="2011"/>
    <n v="1"/>
    <b v="0"/>
    <x v="5"/>
    <n v="15"/>
    <n v="8662.34"/>
    <n v="0"/>
    <s v="Delivery Truck"/>
    <n v="-704.66"/>
    <n v="549.99"/>
    <n v="49"/>
    <s v="Prince Edward Island"/>
    <s v="Atlantic"/>
    <s v="Corporate"/>
    <s v="Technology"/>
    <x v="13"/>
    <n v="0.35"/>
  </r>
  <r>
    <s v="Jack Lebron"/>
    <n v="24451"/>
    <x v="350"/>
    <d v="2012-12-04T00:00:00"/>
    <x v="9"/>
    <s v="2012"/>
    <n v="1"/>
    <b v="0"/>
    <x v="5"/>
    <n v="24"/>
    <n v="1689.97"/>
    <n v="0.06"/>
    <s v="Delivery Truck"/>
    <n v="-564.74"/>
    <n v="68.81"/>
    <n v="60"/>
    <s v="Prince Edward Island"/>
    <s v="Atlantic"/>
    <s v="Corporate"/>
    <s v="Office Supplies"/>
    <x v="1"/>
    <n v="0.41"/>
  </r>
  <r>
    <s v="Filia McAdams"/>
    <n v="24806"/>
    <x v="351"/>
    <d v="2010-09-08T00:00:00"/>
    <x v="11"/>
    <s v="2010"/>
    <n v="2"/>
    <b v="0"/>
    <x v="3"/>
    <n v="20"/>
    <n v="112.03"/>
    <n v="0.05"/>
    <s v="Regular Air"/>
    <n v="-57.99"/>
    <n v="5.18"/>
    <n v="5.74"/>
    <s v="Prince Edward Island"/>
    <s v="Atlantic"/>
    <s v="Small Business"/>
    <s v="Office Supplies"/>
    <x v="2"/>
    <n v="0.36"/>
  </r>
  <r>
    <s v="Jack Lebron"/>
    <n v="24965"/>
    <x v="352"/>
    <d v="2011-04-03T00:00:00"/>
    <x v="8"/>
    <s v="2011"/>
    <n v="5"/>
    <b v="0"/>
    <x v="0"/>
    <n v="6"/>
    <n v="2528.4899999999998"/>
    <n v="7.0000000000000007E-2"/>
    <s v="Express Air"/>
    <n v="580.15"/>
    <n v="420.98"/>
    <n v="19.989999999999998"/>
    <s v="Prince Edward Island"/>
    <s v="Atlantic"/>
    <s v="Corporate"/>
    <s v="Office Supplies"/>
    <x v="2"/>
    <n v="0.35"/>
  </r>
  <r>
    <s v="Jack Lebron"/>
    <n v="24965"/>
    <x v="352"/>
    <d v="2011-03-29T00:00:00"/>
    <x v="4"/>
    <s v="2011"/>
    <n v="0"/>
    <s v="FREE DELIVERY"/>
    <x v="0"/>
    <n v="42"/>
    <n v="1146.1099999999999"/>
    <n v="0.09"/>
    <s v="Regular Air"/>
    <n v="330.63"/>
    <n v="29.18"/>
    <n v="8.5500000000000007"/>
    <s v="Prince Edward Island"/>
    <s v="Atlantic"/>
    <s v="Corporate"/>
    <s v="Furniture"/>
    <x v="4"/>
    <n v="0.42"/>
  </r>
  <r>
    <s v="Giulietta Baptist"/>
    <n v="25154"/>
    <x v="147"/>
    <d v="2010-08-21T00:00:00"/>
    <x v="2"/>
    <s v="2010"/>
    <n v="1"/>
    <b v="0"/>
    <x v="1"/>
    <n v="16"/>
    <n v="102.5"/>
    <n v="0.1"/>
    <s v="Regular Air"/>
    <n v="13.84"/>
    <n v="6.68"/>
    <n v="1.5"/>
    <s v="Prince Edward Island"/>
    <s v="Atlantic"/>
    <s v="Home Office"/>
    <s v="Office Supplies"/>
    <x v="12"/>
    <n v="0.48"/>
  </r>
  <r>
    <s v="Joy Smith"/>
    <n v="25315"/>
    <x v="353"/>
    <d v="2010-12-02T00:00:00"/>
    <x v="9"/>
    <s v="2010"/>
    <n v="0"/>
    <s v="FREE DELIVERY"/>
    <x v="0"/>
    <n v="36"/>
    <n v="7783.36"/>
    <n v="7.0000000000000007E-2"/>
    <s v="Express Air"/>
    <n v="3506.24"/>
    <n v="225.04"/>
    <n v="11.79"/>
    <s v="Prince Edward Island"/>
    <s v="Atlantic"/>
    <s v="Consumer"/>
    <s v="Office Supplies"/>
    <x v="1"/>
    <n v="0.42"/>
  </r>
  <r>
    <s v="Joy Smith"/>
    <n v="25315"/>
    <x v="353"/>
    <d v="2010-12-02T00:00:00"/>
    <x v="9"/>
    <s v="2010"/>
    <n v="0"/>
    <s v="FREE DELIVERY"/>
    <x v="0"/>
    <n v="21"/>
    <n v="61.76"/>
    <n v="0"/>
    <s v="Regular Air"/>
    <n v="4.34"/>
    <n v="2.84"/>
    <n v="0.93"/>
    <s v="Prince Edward Island"/>
    <s v="Atlantic"/>
    <s v="Consumer"/>
    <s v="Office Supplies"/>
    <x v="12"/>
    <n v="0.54"/>
  </r>
  <r>
    <s v="Joy Smith"/>
    <n v="25315"/>
    <x v="353"/>
    <d v="2010-12-04T00:00:00"/>
    <x v="9"/>
    <s v="2010"/>
    <n v="2"/>
    <b v="0"/>
    <x v="0"/>
    <n v="36"/>
    <n v="1280.3399999999999"/>
    <n v="0"/>
    <s v="Delivery Truck"/>
    <n v="-1048.25"/>
    <n v="31.76"/>
    <n v="45.51"/>
    <s v="Prince Edward Island"/>
    <s v="Atlantic"/>
    <s v="Consumer"/>
    <s v="Furniture"/>
    <x v="10"/>
    <n v="0.65"/>
  </r>
  <r>
    <s v="Greg Guthrie"/>
    <n v="25376"/>
    <x v="179"/>
    <d v="2011-03-27T00:00:00"/>
    <x v="4"/>
    <s v="2011"/>
    <n v="1"/>
    <b v="0"/>
    <x v="5"/>
    <n v="12"/>
    <n v="76.61"/>
    <n v="0.09"/>
    <s v="Regular Air"/>
    <n v="-31.83"/>
    <n v="6.28"/>
    <n v="5.29"/>
    <s v="Prince Edward Island"/>
    <s v="Atlantic"/>
    <s v="Corporate"/>
    <s v="Furniture"/>
    <x v="4"/>
    <n v="0.43"/>
  </r>
  <r>
    <s v="Carlos Soltero"/>
    <n v="26240"/>
    <x v="354"/>
    <d v="2009-12-22T00:00:00"/>
    <x v="9"/>
    <s v="2009"/>
    <n v="3"/>
    <b v="0"/>
    <x v="5"/>
    <n v="38"/>
    <n v="1483.44"/>
    <n v="0.04"/>
    <s v="Regular Air"/>
    <n v="439.77"/>
    <n v="39.479999999999997"/>
    <n v="1.99"/>
    <s v="Prince Edward Island"/>
    <s v="Atlantic"/>
    <s v="Consumer"/>
    <s v="Technology"/>
    <x v="7"/>
    <n v="0.54"/>
  </r>
  <r>
    <s v="Carlos Soltero"/>
    <n v="26240"/>
    <x v="354"/>
    <d v="2009-12-20T00:00:00"/>
    <x v="9"/>
    <s v="2009"/>
    <n v="1"/>
    <b v="0"/>
    <x v="5"/>
    <n v="39"/>
    <n v="145.68"/>
    <n v="0.04"/>
    <s v="Regular Air"/>
    <n v="12"/>
    <n v="3.7"/>
    <n v="1.61"/>
    <s v="Prince Edward Island"/>
    <s v="Atlantic"/>
    <s v="Consumer"/>
    <s v="Furniture"/>
    <x v="4"/>
    <n v="0.44"/>
  </r>
  <r>
    <s v="Harold Engle"/>
    <n v="26791"/>
    <x v="355"/>
    <d v="2011-05-06T00:00:00"/>
    <x v="7"/>
    <s v="2011"/>
    <n v="7"/>
    <b v="0"/>
    <x v="0"/>
    <n v="45"/>
    <n v="500.48"/>
    <n v="0.08"/>
    <s v="Regular Air"/>
    <n v="-48.2"/>
    <n v="11.29"/>
    <n v="5.03"/>
    <s v="Prince Edward Island"/>
    <s v="Atlantic"/>
    <s v="Home Office"/>
    <s v="Office Supplies"/>
    <x v="0"/>
    <n v="0.59"/>
  </r>
  <r>
    <s v="Erica Bern"/>
    <n v="28836"/>
    <x v="356"/>
    <d v="2010-10-25T00:00:00"/>
    <x v="0"/>
    <s v="2010"/>
    <n v="1"/>
    <b v="0"/>
    <x v="1"/>
    <n v="50"/>
    <n v="8221.2934999999998"/>
    <n v="0.06"/>
    <s v="Regular Air"/>
    <n v="2342.21"/>
    <n v="195.99"/>
    <n v="4.2"/>
    <s v="Prince Edward Island"/>
    <s v="Atlantic"/>
    <s v="Corporate"/>
    <s v="Technology"/>
    <x v="3"/>
    <n v="0.6"/>
  </r>
  <r>
    <s v="Erica Bern"/>
    <n v="28836"/>
    <x v="356"/>
    <d v="2010-10-26T00:00:00"/>
    <x v="0"/>
    <s v="2010"/>
    <n v="2"/>
    <b v="0"/>
    <x v="1"/>
    <n v="7"/>
    <n v="1158.26"/>
    <n v="0.06"/>
    <s v="Regular Air"/>
    <n v="170.08"/>
    <n v="172.99"/>
    <n v="19.989999999999998"/>
    <s v="Prince Edward Island"/>
    <s v="Atlantic"/>
    <s v="Corporate"/>
    <s v="Office Supplies"/>
    <x v="2"/>
    <n v="0.39"/>
  </r>
  <r>
    <s v="Hilary Holden"/>
    <n v="28995"/>
    <x v="357"/>
    <d v="2010-05-13T00:00:00"/>
    <x v="7"/>
    <s v="2010"/>
    <n v="1"/>
    <b v="0"/>
    <x v="1"/>
    <n v="9"/>
    <n v="298.52"/>
    <n v="0"/>
    <s v="Regular Air"/>
    <n v="73.19"/>
    <n v="30.98"/>
    <n v="5.76"/>
    <s v="Prince Edward Island"/>
    <s v="Atlantic"/>
    <s v="Corporate"/>
    <s v="Office Supplies"/>
    <x v="5"/>
    <n v="0.4"/>
  </r>
  <r>
    <s v="Hilary Holden"/>
    <n v="28995"/>
    <x v="357"/>
    <d v="2010-05-13T00:00:00"/>
    <x v="7"/>
    <s v="2010"/>
    <n v="1"/>
    <b v="0"/>
    <x v="1"/>
    <n v="34"/>
    <n v="667.35"/>
    <n v="0.04"/>
    <s v="Regular Air"/>
    <n v="80.92"/>
    <n v="19.98"/>
    <n v="8.68"/>
    <s v="Prince Edward Island"/>
    <s v="Atlantic"/>
    <s v="Corporate"/>
    <s v="Office Supplies"/>
    <x v="5"/>
    <n v="0.37"/>
  </r>
  <r>
    <s v="Jack Lebron"/>
    <n v="29121"/>
    <x v="358"/>
    <d v="2010-04-13T00:00:00"/>
    <x v="8"/>
    <s v="2010"/>
    <n v="2"/>
    <b v="0"/>
    <x v="4"/>
    <n v="31"/>
    <n v="3206.9650000000001"/>
    <n v="0.08"/>
    <s v="Regular Air"/>
    <n v="575.33000000000004"/>
    <n v="125.99"/>
    <n v="7.69"/>
    <s v="Prince Edward Island"/>
    <s v="Atlantic"/>
    <s v="Corporate"/>
    <s v="Technology"/>
    <x v="3"/>
    <n v="0.57999999999999996"/>
  </r>
  <r>
    <s v="Filia McAdams"/>
    <n v="29319"/>
    <x v="359"/>
    <d v="2009-01-26T00:00:00"/>
    <x v="10"/>
    <s v="2009"/>
    <n v="2"/>
    <b v="0"/>
    <x v="0"/>
    <n v="30"/>
    <n v="6654.39"/>
    <n v="0.1"/>
    <s v="Regular Air"/>
    <n v="1151.69"/>
    <n v="238.4"/>
    <n v="24.49"/>
    <s v="Prince Edward Island"/>
    <s v="Atlantic"/>
    <s v="Small Business"/>
    <s v="Furniture"/>
    <x v="14"/>
    <m/>
  </r>
  <r>
    <s v="Filia McAdams"/>
    <n v="29319"/>
    <x v="359"/>
    <d v="2009-01-26T00:00:00"/>
    <x v="10"/>
    <s v="2009"/>
    <n v="2"/>
    <b v="0"/>
    <x v="0"/>
    <n v="21"/>
    <n v="4429.6899999999996"/>
    <n v="0.03"/>
    <s v="Express Air"/>
    <n v="983.55"/>
    <n v="199.99"/>
    <n v="24.49"/>
    <s v="Prince Edward Island"/>
    <s v="Atlantic"/>
    <s v="Small Business"/>
    <s v="Technology"/>
    <x v="13"/>
    <n v="0.46"/>
  </r>
  <r>
    <s v="Greg Guthrie"/>
    <n v="29382"/>
    <x v="360"/>
    <d v="2010-11-20T00:00:00"/>
    <x v="6"/>
    <s v="2010"/>
    <n v="3"/>
    <b v="0"/>
    <x v="1"/>
    <n v="42"/>
    <n v="239.35"/>
    <n v="0.05"/>
    <s v="Regular Air"/>
    <n v="78.959999999999994"/>
    <n v="5.68"/>
    <n v="1.39"/>
    <s v="Prince Edward Island"/>
    <s v="Atlantic"/>
    <s v="Small Business"/>
    <s v="Office Supplies"/>
    <x v="8"/>
    <n v="0.38"/>
  </r>
  <r>
    <s v="Greg Guthrie"/>
    <n v="29382"/>
    <x v="360"/>
    <d v="2010-11-19T00:00:00"/>
    <x v="6"/>
    <s v="2010"/>
    <n v="2"/>
    <b v="0"/>
    <x v="1"/>
    <n v="34"/>
    <n v="684.66"/>
    <n v="7.0000000000000007E-2"/>
    <s v="Express Air"/>
    <n v="35.090000000000003"/>
    <n v="19.98"/>
    <n v="10.49"/>
    <s v="Prince Edward Island"/>
    <s v="Atlantic"/>
    <s v="Small Business"/>
    <s v="Furniture"/>
    <x v="4"/>
    <n v="0.49"/>
  </r>
  <r>
    <s v="Harold Engle"/>
    <n v="29445"/>
    <x v="361"/>
    <d v="2010-10-01T00:00:00"/>
    <x v="0"/>
    <s v="2010"/>
    <n v="2"/>
    <b v="0"/>
    <x v="1"/>
    <n v="28"/>
    <n v="2531.35"/>
    <n v="0.09"/>
    <s v="Delivery Truck"/>
    <n v="415.55"/>
    <n v="90.97"/>
    <n v="28"/>
    <s v="Prince Edward Island"/>
    <s v="Atlantic"/>
    <s v="Consumer"/>
    <s v="Technology"/>
    <x v="16"/>
    <n v="0.38"/>
  </r>
  <r>
    <s v="Philip Brown"/>
    <n v="29762"/>
    <x v="362"/>
    <d v="2010-08-05T00:00:00"/>
    <x v="2"/>
    <s v="2010"/>
    <n v="2"/>
    <b v="0"/>
    <x v="5"/>
    <n v="15"/>
    <n v="22.45"/>
    <n v="0.03"/>
    <s v="Regular Air"/>
    <n v="0.78"/>
    <n v="1.48"/>
    <n v="0.7"/>
    <s v="Prince Edward Island"/>
    <s v="Atlantic"/>
    <s v="Home Office"/>
    <s v="Office Supplies"/>
    <x v="6"/>
    <n v="0.37"/>
  </r>
  <r>
    <s v="Helen Abelman"/>
    <n v="30048"/>
    <x v="363"/>
    <d v="2011-06-15T00:00:00"/>
    <x v="3"/>
    <s v="2011"/>
    <n v="2"/>
    <b v="0"/>
    <x v="4"/>
    <n v="44"/>
    <n v="7765.13"/>
    <n v="0.06"/>
    <s v="Delivery Truck"/>
    <n v="433.63"/>
    <n v="180.98"/>
    <n v="55.24"/>
    <s v="Prince Edward Island"/>
    <s v="Atlantic"/>
    <s v="Home Office"/>
    <s v="Office Supplies"/>
    <x v="1"/>
    <n v="0.56999999999999995"/>
  </r>
  <r>
    <s v="Hilary Holden"/>
    <n v="30243"/>
    <x v="364"/>
    <d v="2010-05-07T00:00:00"/>
    <x v="7"/>
    <s v="2010"/>
    <n v="2"/>
    <b v="0"/>
    <x v="5"/>
    <n v="44"/>
    <n v="2435.3200000000002"/>
    <n v="0.09"/>
    <s v="Regular Air"/>
    <n v="650.55999999999995"/>
    <n v="60.22"/>
    <n v="3.5"/>
    <s v="Prince Edward Island"/>
    <s v="Atlantic"/>
    <s v="Corporate"/>
    <s v="Office Supplies"/>
    <x v="1"/>
    <n v="0.56999999999999995"/>
  </r>
  <r>
    <s v="Hilary Holden"/>
    <n v="30243"/>
    <x v="364"/>
    <d v="2010-05-07T00:00:00"/>
    <x v="7"/>
    <s v="2010"/>
    <n v="2"/>
    <b v="0"/>
    <x v="5"/>
    <n v="21"/>
    <n v="4242.76"/>
    <n v="7.0000000000000007E-2"/>
    <s v="Regular Air"/>
    <n v="340.88"/>
    <n v="199.99"/>
    <n v="24.49"/>
    <s v="Prince Edward Island"/>
    <s v="Atlantic"/>
    <s v="Corporate"/>
    <s v="Technology"/>
    <x v="13"/>
    <n v="0.46"/>
  </r>
  <r>
    <s v="Christopher Schild"/>
    <n v="30372"/>
    <x v="81"/>
    <d v="2010-09-01T00:00:00"/>
    <x v="11"/>
    <s v="2010"/>
    <n v="2"/>
    <b v="0"/>
    <x v="1"/>
    <n v="1"/>
    <n v="14.4"/>
    <n v="0.1"/>
    <s v="Regular Air"/>
    <n v="-7.39"/>
    <n v="12.22"/>
    <n v="2.85"/>
    <s v="Prince Edward Island"/>
    <s v="Atlantic"/>
    <s v="Corporate"/>
    <s v="Furniture"/>
    <x v="4"/>
    <n v="0.55000000000000004"/>
  </r>
  <r>
    <s v="Carlos Soltero"/>
    <n v="30499"/>
    <x v="365"/>
    <d v="2012-11-01T00:00:00"/>
    <x v="6"/>
    <s v="2012"/>
    <n v="2"/>
    <b v="0"/>
    <x v="1"/>
    <n v="16"/>
    <n v="92.06"/>
    <n v="0.1"/>
    <s v="Regular Air"/>
    <n v="5.66"/>
    <n v="5.98"/>
    <n v="2.5"/>
    <s v="Prince Edward Island"/>
    <s v="Atlantic"/>
    <s v="Consumer"/>
    <s v="Office Supplies"/>
    <x v="8"/>
    <n v="0.36"/>
  </r>
  <r>
    <s v="Carlos Soltero"/>
    <n v="30499"/>
    <x v="365"/>
    <d v="2012-11-01T00:00:00"/>
    <x v="6"/>
    <s v="2012"/>
    <n v="2"/>
    <b v="0"/>
    <x v="1"/>
    <n v="33"/>
    <n v="199.62"/>
    <n v="0.01"/>
    <s v="Regular Air"/>
    <n v="42.34"/>
    <n v="5.84"/>
    <n v="1.2"/>
    <s v="Prince Edward Island"/>
    <s v="Atlantic"/>
    <s v="Consumer"/>
    <s v="Office Supplies"/>
    <x v="12"/>
    <n v="0.55000000000000004"/>
  </r>
  <r>
    <s v="Erica Bern"/>
    <n v="32199"/>
    <x v="366"/>
    <d v="2009-07-16T00:00:00"/>
    <x v="1"/>
    <s v="2009"/>
    <n v="1"/>
    <b v="0"/>
    <x v="1"/>
    <n v="40"/>
    <n v="196.5"/>
    <n v="0.08"/>
    <s v="Regular Air"/>
    <n v="-99.76"/>
    <n v="4.91"/>
    <n v="4.97"/>
    <s v="Prince Edward Island"/>
    <s v="Atlantic"/>
    <s v="Corporate"/>
    <s v="Office Supplies"/>
    <x v="2"/>
    <n v="0.38"/>
  </r>
  <r>
    <s v="Erica Bern"/>
    <n v="32199"/>
    <x v="366"/>
    <d v="2009-07-16T00:00:00"/>
    <x v="1"/>
    <s v="2009"/>
    <n v="1"/>
    <b v="0"/>
    <x v="1"/>
    <n v="1"/>
    <n v="3672.89"/>
    <n v="0.01"/>
    <s v="Regular Air"/>
    <n v="-3061.82"/>
    <n v="3499.99"/>
    <n v="24.49"/>
    <s v="Prince Edward Island"/>
    <s v="Atlantic"/>
    <s v="Corporate"/>
    <s v="Technology"/>
    <x v="13"/>
    <n v="0.37"/>
  </r>
  <r>
    <s v="Erica Bern"/>
    <n v="32199"/>
    <x v="366"/>
    <d v="2009-07-17T00:00:00"/>
    <x v="1"/>
    <s v="2009"/>
    <n v="2"/>
    <b v="0"/>
    <x v="1"/>
    <n v="8"/>
    <n v="46.97"/>
    <n v="0.03"/>
    <s v="Regular Air"/>
    <n v="-0.01"/>
    <n v="5.84"/>
    <n v="1.2"/>
    <s v="Prince Edward Island"/>
    <s v="Atlantic"/>
    <s v="Corporate"/>
    <s v="Office Supplies"/>
    <x v="12"/>
    <n v="0.55000000000000004"/>
  </r>
  <r>
    <s v="Erica Bern"/>
    <n v="32327"/>
    <x v="367"/>
    <d v="2012-08-14T00:00:00"/>
    <x v="2"/>
    <s v="2012"/>
    <n v="7"/>
    <b v="0"/>
    <x v="0"/>
    <n v="45"/>
    <n v="20333.815999999999"/>
    <n v="0.02"/>
    <s v="Delivery Truck"/>
    <n v="-1430.45"/>
    <n v="550.98"/>
    <n v="147.12"/>
    <s v="Prince Edward Island"/>
    <s v="Atlantic"/>
    <s v="Small Business"/>
    <s v="Furniture"/>
    <x v="10"/>
    <n v="0.8"/>
  </r>
  <r>
    <s v="Joy Smith"/>
    <n v="32676"/>
    <x v="312"/>
    <d v="2009-02-04T00:00:00"/>
    <x v="5"/>
    <s v="2009"/>
    <n v="3"/>
    <b v="0"/>
    <x v="5"/>
    <n v="37"/>
    <n v="1697.44"/>
    <n v="0.06"/>
    <s v="Regular Air"/>
    <n v="523.42999999999995"/>
    <n v="45.19"/>
    <n v="1.99"/>
    <s v="Prince Edward Island"/>
    <s v="Atlantic"/>
    <s v="Corporate"/>
    <s v="Technology"/>
    <x v="7"/>
    <n v="0.55000000000000004"/>
  </r>
  <r>
    <s v="Joy Smith"/>
    <n v="32835"/>
    <x v="368"/>
    <d v="2012-07-09T00:00:00"/>
    <x v="1"/>
    <s v="2012"/>
    <n v="2"/>
    <b v="0"/>
    <x v="4"/>
    <n v="15"/>
    <n v="572.4325"/>
    <n v="0.05"/>
    <s v="Regular Air"/>
    <n v="-19.440000000000001"/>
    <n v="45.99"/>
    <n v="4.99"/>
    <s v="Prince Edward Island"/>
    <s v="Atlantic"/>
    <s v="Corporate"/>
    <s v="Technology"/>
    <x v="3"/>
    <n v="0.56000000000000005"/>
  </r>
  <r>
    <s v="Christopher Schild"/>
    <n v="32869"/>
    <x v="369"/>
    <d v="2009-03-28T00:00:00"/>
    <x v="4"/>
    <s v="2009"/>
    <n v="1"/>
    <b v="0"/>
    <x v="4"/>
    <n v="41"/>
    <n v="322.02999999999997"/>
    <n v="0.06"/>
    <s v="Regular Air"/>
    <n v="-82.83"/>
    <n v="8.1199999999999992"/>
    <n v="2.83"/>
    <s v="Prince Edward Island"/>
    <s v="Atlantic"/>
    <s v="Corporate"/>
    <s v="Technology"/>
    <x v="7"/>
    <n v="0.77"/>
  </r>
  <r>
    <s v="Christopher Schild"/>
    <n v="32869"/>
    <x v="369"/>
    <d v="2009-03-28T00:00:00"/>
    <x v="4"/>
    <s v="2009"/>
    <n v="1"/>
    <b v="0"/>
    <x v="4"/>
    <n v="49"/>
    <n v="2470.84"/>
    <n v="0.05"/>
    <s v="Regular Air"/>
    <n v="25.04"/>
    <n v="51.65"/>
    <n v="18.45"/>
    <s v="Prince Edward Island"/>
    <s v="Atlantic"/>
    <s v="Corporate"/>
    <s v="Furniture"/>
    <x v="4"/>
    <n v="0.65"/>
  </r>
  <r>
    <s v="Christopher Schild"/>
    <n v="32869"/>
    <x v="369"/>
    <d v="2009-03-28T00:00:00"/>
    <x v="4"/>
    <s v="2009"/>
    <n v="1"/>
    <b v="0"/>
    <x v="4"/>
    <n v="2"/>
    <n v="15.26"/>
    <n v="0.01"/>
    <s v="Regular Air"/>
    <n v="-7.51"/>
    <n v="6.68"/>
    <n v="1.5"/>
    <s v="Prince Edward Island"/>
    <s v="Atlantic"/>
    <s v="Corporate"/>
    <s v="Office Supplies"/>
    <x v="12"/>
    <n v="0.48"/>
  </r>
  <r>
    <s v="Christopher Schild"/>
    <n v="32869"/>
    <x v="369"/>
    <d v="2009-03-28T00:00:00"/>
    <x v="4"/>
    <s v="2009"/>
    <n v="1"/>
    <b v="0"/>
    <x v="4"/>
    <n v="39"/>
    <n v="5250.6625000000004"/>
    <n v="0.1"/>
    <s v="Regular Air"/>
    <n v="930.99"/>
    <n v="175.99"/>
    <n v="8.99"/>
    <s v="Prince Edward Island"/>
    <s v="Atlantic"/>
    <s v="Corporate"/>
    <s v="Technology"/>
    <x v="3"/>
    <n v="0.56999999999999995"/>
  </r>
  <r>
    <s v="Evan Minnotte"/>
    <n v="33763"/>
    <x v="22"/>
    <d v="2010-09-25T00:00:00"/>
    <x v="11"/>
    <s v="2010"/>
    <n v="2"/>
    <b v="0"/>
    <x v="3"/>
    <n v="23"/>
    <n v="10791.38"/>
    <n v="0.08"/>
    <s v="Regular Air"/>
    <n v="-234.79"/>
    <n v="499.99"/>
    <n v="24.49"/>
    <s v="Prince Edward Island"/>
    <s v="Atlantic"/>
    <s v="Corporate"/>
    <s v="Technology"/>
    <x v="13"/>
    <n v="0.36"/>
  </r>
  <r>
    <s v="Christopher Schild"/>
    <n v="34048"/>
    <x v="210"/>
    <d v="2011-03-30T00:00:00"/>
    <x v="4"/>
    <s v="2011"/>
    <n v="2"/>
    <b v="0"/>
    <x v="0"/>
    <n v="1"/>
    <n v="26.68"/>
    <n v="0.04"/>
    <s v="Regular Air"/>
    <n v="-10.74"/>
    <n v="22.23"/>
    <n v="3.63"/>
    <s v="Prince Edward Island"/>
    <s v="Atlantic"/>
    <s v="Corporate"/>
    <s v="Furniture"/>
    <x v="4"/>
    <n v="0.52"/>
  </r>
  <r>
    <s v="Greg Guthrie"/>
    <n v="34275"/>
    <x v="370"/>
    <d v="2009-07-03T00:00:00"/>
    <x v="1"/>
    <s v="2009"/>
    <n v="2"/>
    <b v="0"/>
    <x v="0"/>
    <n v="27"/>
    <n v="123.46"/>
    <n v="7.0000000000000007E-2"/>
    <s v="Regular Air"/>
    <n v="26.66"/>
    <n v="4.84"/>
    <n v="0.71"/>
    <s v="Prince Edward Island"/>
    <s v="Atlantic"/>
    <s v="Small Business"/>
    <s v="Office Supplies"/>
    <x v="12"/>
    <n v="0.52"/>
  </r>
  <r>
    <s v="Harold Engle"/>
    <n v="34438"/>
    <x v="371"/>
    <d v="2010-12-12T00:00:00"/>
    <x v="9"/>
    <s v="2010"/>
    <n v="1"/>
    <b v="0"/>
    <x v="1"/>
    <n v="28"/>
    <n v="588.54"/>
    <n v="0.04"/>
    <s v="Regular Air"/>
    <n v="-30.72"/>
    <n v="20.149999999999999"/>
    <n v="8.99"/>
    <s v="Prince Edward Island"/>
    <s v="Atlantic"/>
    <s v="Consumer"/>
    <s v="Office Supplies"/>
    <x v="12"/>
    <n v="0.57999999999999996"/>
  </r>
  <r>
    <s v="Philip Brown"/>
    <n v="34880"/>
    <x v="108"/>
    <d v="2009-09-17T00:00:00"/>
    <x v="11"/>
    <s v="2009"/>
    <n v="1"/>
    <b v="0"/>
    <x v="1"/>
    <n v="44"/>
    <n v="284.38"/>
    <n v="0.04"/>
    <s v="Regular Air"/>
    <n v="-62.43"/>
    <n v="6.48"/>
    <n v="5.19"/>
    <s v="Prince Edward Island"/>
    <s v="Atlantic"/>
    <s v="Home Office"/>
    <s v="Office Supplies"/>
    <x v="5"/>
    <n v="0.37"/>
  </r>
  <r>
    <s v="Carlos Soltero"/>
    <n v="34978"/>
    <x v="372"/>
    <d v="2011-02-06T00:00:00"/>
    <x v="5"/>
    <s v="2011"/>
    <n v="2"/>
    <b v="0"/>
    <x v="1"/>
    <n v="49"/>
    <n v="165.51"/>
    <n v="0.08"/>
    <s v="Regular Air"/>
    <n v="-269.91000000000003"/>
    <n v="3.52"/>
    <n v="6.83"/>
    <s v="Prince Edward Island"/>
    <s v="Atlantic"/>
    <s v="Consumer"/>
    <s v="Office Supplies"/>
    <x v="2"/>
    <n v="0.38"/>
  </r>
  <r>
    <s v="Jennifer Braxton"/>
    <n v="35141"/>
    <x v="373"/>
    <d v="2010-09-12T00:00:00"/>
    <x v="11"/>
    <s v="2010"/>
    <n v="1"/>
    <b v="0"/>
    <x v="4"/>
    <n v="29"/>
    <n v="2046.81"/>
    <n v="0.02"/>
    <s v="Regular Air"/>
    <n v="469.28"/>
    <n v="67.28"/>
    <n v="19.989999999999998"/>
    <s v="Prince Edward Island"/>
    <s v="Atlantic"/>
    <s v="Small Business"/>
    <s v="Office Supplies"/>
    <x v="2"/>
    <n v="0.4"/>
  </r>
  <r>
    <s v="Dan Reichenbach"/>
    <n v="35300"/>
    <x v="374"/>
    <d v="2010-03-03T00:00:00"/>
    <x v="4"/>
    <s v="2010"/>
    <n v="1"/>
    <b v="0"/>
    <x v="4"/>
    <n v="10"/>
    <n v="28.81"/>
    <n v="0.02"/>
    <s v="Regular Air"/>
    <n v="7.15"/>
    <n v="2.89"/>
    <n v="0.49"/>
    <s v="Prince Edward Island"/>
    <s v="Atlantic"/>
    <s v="Corporate"/>
    <s v="Office Supplies"/>
    <x v="11"/>
    <n v="0.38"/>
  </r>
  <r>
    <s v="Dan Reichenbach"/>
    <n v="35300"/>
    <x v="374"/>
    <d v="2010-03-05T00:00:00"/>
    <x v="4"/>
    <s v="2010"/>
    <n v="3"/>
    <b v="0"/>
    <x v="4"/>
    <n v="35"/>
    <n v="1445.6"/>
    <n v="0.08"/>
    <s v="Regular Air"/>
    <n v="126.03"/>
    <n v="41.32"/>
    <n v="8.66"/>
    <s v="Prince Edward Island"/>
    <s v="Atlantic"/>
    <s v="Corporate"/>
    <s v="Furniture"/>
    <x v="4"/>
    <n v="0.76"/>
  </r>
  <r>
    <s v="Dan Reichenbach"/>
    <n v="35300"/>
    <x v="374"/>
    <d v="2010-03-03T00:00:00"/>
    <x v="4"/>
    <s v="2010"/>
    <n v="1"/>
    <b v="0"/>
    <x v="4"/>
    <n v="13"/>
    <n v="119.03"/>
    <n v="0.06"/>
    <s v="Regular Air"/>
    <n v="29.62"/>
    <n v="8.9499999999999993"/>
    <n v="2.0099999999999998"/>
    <s v="Prince Edward Island"/>
    <s v="Atlantic"/>
    <s v="Corporate"/>
    <s v="Office Supplies"/>
    <x v="5"/>
    <n v="0.39"/>
  </r>
  <r>
    <s v="Carlos Soltero"/>
    <n v="35558"/>
    <x v="375"/>
    <d v="2009-09-17T00:00:00"/>
    <x v="11"/>
    <s v="2009"/>
    <n v="2"/>
    <b v="0"/>
    <x v="5"/>
    <n v="2"/>
    <n v="34.880000000000003"/>
    <n v="0.09"/>
    <s v="Regular Air"/>
    <n v="-22.12"/>
    <n v="13.79"/>
    <n v="8.7799999999999994"/>
    <s v="Prince Edward Island"/>
    <s v="Atlantic"/>
    <s v="Consumer"/>
    <s v="Furniture"/>
    <x v="4"/>
    <n v="0.43"/>
  </r>
  <r>
    <s v="Carlos Soltero"/>
    <n v="36293"/>
    <x v="376"/>
    <d v="2011-01-10T00:00:00"/>
    <x v="10"/>
    <s v="2011"/>
    <n v="11"/>
    <b v="0"/>
    <x v="4"/>
    <n v="13"/>
    <n v="1272.83"/>
    <n v="0.04"/>
    <s v="Regular Air"/>
    <n v="250.47"/>
    <n v="100.98"/>
    <n v="7.18"/>
    <s v="Prince Edward Island"/>
    <s v="Atlantic"/>
    <s v="Small Business"/>
    <s v="Technology"/>
    <x v="7"/>
    <n v="0.4"/>
  </r>
  <r>
    <s v="Carlos Soltero"/>
    <n v="36293"/>
    <x v="376"/>
    <d v="2011-01-14T00:00:00"/>
    <x v="10"/>
    <s v="2011"/>
    <n v="15"/>
    <b v="0"/>
    <x v="4"/>
    <n v="25"/>
    <n v="165.36"/>
    <n v="0.09"/>
    <s v="Express Air"/>
    <n v="-94.79"/>
    <n v="6.48"/>
    <n v="7.49"/>
    <s v="Prince Edward Island"/>
    <s v="Atlantic"/>
    <s v="Small Business"/>
    <s v="Office Supplies"/>
    <x v="5"/>
    <n v="0.37"/>
  </r>
  <r>
    <s v="Giulietta Baptist"/>
    <n v="36516"/>
    <x v="377"/>
    <d v="2011-07-28T00:00:00"/>
    <x v="1"/>
    <s v="2011"/>
    <n v="3"/>
    <b v="0"/>
    <x v="4"/>
    <n v="9"/>
    <n v="883.37"/>
    <n v="0.1"/>
    <s v="Regular Air"/>
    <n v="51.3"/>
    <n v="100.98"/>
    <n v="7.18"/>
    <s v="Prince Edward Island"/>
    <s v="Atlantic"/>
    <s v="Home Office"/>
    <s v="Technology"/>
    <x v="7"/>
    <n v="0.4"/>
  </r>
  <r>
    <s v="Jack Lebron"/>
    <n v="36677"/>
    <x v="378"/>
    <d v="2009-12-25T00:00:00"/>
    <x v="9"/>
    <s v="2009"/>
    <n v="2"/>
    <b v="0"/>
    <x v="0"/>
    <n v="38"/>
    <n v="23255.61"/>
    <n v="0"/>
    <s v="Regular Air"/>
    <n v="-734.33"/>
    <n v="599.99"/>
    <n v="24.49"/>
    <s v="Prince Edward Island"/>
    <s v="Atlantic"/>
    <s v="Corporate"/>
    <s v="Technology"/>
    <x v="13"/>
    <n v="0.44"/>
  </r>
  <r>
    <s v="Guy Armstrong"/>
    <n v="37185"/>
    <x v="379"/>
    <d v="2012-11-01T00:00:00"/>
    <x v="6"/>
    <s v="2012"/>
    <n v="1"/>
    <b v="0"/>
    <x v="1"/>
    <n v="8"/>
    <n v="23.19"/>
    <n v="0.02"/>
    <s v="Regular Air"/>
    <n v="-13.27"/>
    <n v="2.6"/>
    <n v="2.4"/>
    <s v="Prince Edward Island"/>
    <s v="Atlantic"/>
    <s v="Corporate"/>
    <s v="Office Supplies"/>
    <x v="12"/>
    <n v="0.57999999999999996"/>
  </r>
  <r>
    <s v="Hilary Holden"/>
    <n v="37888"/>
    <x v="380"/>
    <d v="2009-12-24T00:00:00"/>
    <x v="9"/>
    <s v="2009"/>
    <n v="2"/>
    <b v="0"/>
    <x v="5"/>
    <n v="31"/>
    <n v="639.19000000000005"/>
    <n v="0.09"/>
    <s v="Regular Air"/>
    <n v="274.89999999999998"/>
    <n v="20.98"/>
    <n v="1.49"/>
    <s v="Prince Edward Island"/>
    <s v="Atlantic"/>
    <s v="Corporate"/>
    <s v="Office Supplies"/>
    <x v="2"/>
    <n v="0.35"/>
  </r>
  <r>
    <s v="Jack Lebron"/>
    <n v="38310"/>
    <x v="381"/>
    <d v="2012-04-17T00:00:00"/>
    <x v="8"/>
    <s v="2012"/>
    <n v="3"/>
    <b v="0"/>
    <x v="1"/>
    <n v="4"/>
    <n v="62.45"/>
    <n v="0.08"/>
    <s v="Regular Air"/>
    <n v="-141.76"/>
    <n v="3.48"/>
    <n v="49"/>
    <s v="Prince Edward Island"/>
    <s v="Atlantic"/>
    <s v="Corporate"/>
    <s v="Office Supplies"/>
    <x v="1"/>
    <n v="0.59"/>
  </r>
  <r>
    <s v="Erica Bern"/>
    <n v="40327"/>
    <x v="382"/>
    <d v="2011-05-15T00:00:00"/>
    <x v="7"/>
    <s v="2011"/>
    <n v="2"/>
    <b v="0"/>
    <x v="4"/>
    <n v="42"/>
    <n v="152.55000000000001"/>
    <n v="0.06"/>
    <s v="Regular Air"/>
    <n v="-20.27"/>
    <n v="3.69"/>
    <n v="2.5"/>
    <s v="Prince Edward Island"/>
    <s v="Atlantic"/>
    <s v="Corporate"/>
    <s v="Office Supplies"/>
    <x v="8"/>
    <n v="0.39"/>
  </r>
  <r>
    <s v="Erica Bern"/>
    <n v="40327"/>
    <x v="382"/>
    <d v="2011-05-15T00:00:00"/>
    <x v="7"/>
    <s v="2011"/>
    <n v="2"/>
    <b v="0"/>
    <x v="4"/>
    <n v="36"/>
    <n v="152.96"/>
    <n v="0.09"/>
    <s v="Regular Air"/>
    <n v="-123.87"/>
    <n v="4.28"/>
    <n v="5.74"/>
    <s v="Prince Edward Island"/>
    <s v="Atlantic"/>
    <s v="Corporate"/>
    <s v="Office Supplies"/>
    <x v="5"/>
    <n v="0.4"/>
  </r>
  <r>
    <s v="Harold Engle"/>
    <n v="40480"/>
    <x v="383"/>
    <d v="2011-12-07T00:00:00"/>
    <x v="9"/>
    <s v="2011"/>
    <n v="0"/>
    <s v="FREE DELIVERY"/>
    <x v="5"/>
    <n v="19"/>
    <n v="7608.88"/>
    <n v="0.06"/>
    <s v="Express Air"/>
    <n v="3049.45"/>
    <n v="420.98"/>
    <n v="19.989999999999998"/>
    <s v="Prince Edward Island"/>
    <s v="Atlantic"/>
    <s v="Home Office"/>
    <s v="Office Supplies"/>
    <x v="2"/>
    <n v="0.35"/>
  </r>
  <r>
    <s v="Harold Engle"/>
    <n v="40480"/>
    <x v="383"/>
    <d v="2011-12-09T00:00:00"/>
    <x v="9"/>
    <s v="2011"/>
    <n v="2"/>
    <b v="0"/>
    <x v="5"/>
    <n v="50"/>
    <n v="1270.03"/>
    <n v="0.1"/>
    <s v="Regular Air"/>
    <n v="221.81"/>
    <n v="26.48"/>
    <n v="6.93"/>
    <s v="Prince Edward Island"/>
    <s v="Atlantic"/>
    <s v="Home Office"/>
    <s v="Furniture"/>
    <x v="4"/>
    <n v="0.49"/>
  </r>
  <r>
    <s v="Jim Sink"/>
    <n v="40800"/>
    <x v="384"/>
    <d v="2010-12-06T00:00:00"/>
    <x v="9"/>
    <s v="2010"/>
    <n v="2"/>
    <b v="0"/>
    <x v="3"/>
    <n v="18"/>
    <n v="101.34"/>
    <n v="0.06"/>
    <s v="Regular Air"/>
    <n v="26.11"/>
    <n v="5.68"/>
    <n v="1.39"/>
    <s v="Prince Edward Island"/>
    <s v="Atlantic"/>
    <s v="Corporate"/>
    <s v="Office Supplies"/>
    <x v="8"/>
    <n v="0.38"/>
  </r>
  <r>
    <s v="Jennifer Braxton"/>
    <n v="40835"/>
    <x v="385"/>
    <d v="2009-11-26T00:00:00"/>
    <x v="6"/>
    <s v="2009"/>
    <n v="2"/>
    <b v="0"/>
    <x v="1"/>
    <n v="26"/>
    <n v="393.59"/>
    <n v="0.06"/>
    <s v="Regular Air"/>
    <n v="-8.08"/>
    <n v="15.01"/>
    <n v="8.4"/>
    <s v="Prince Edward Island"/>
    <s v="Atlantic"/>
    <s v="Small Business"/>
    <s v="Office Supplies"/>
    <x v="2"/>
    <n v="0.39"/>
  </r>
  <r>
    <s v="Jennifer Braxton"/>
    <n v="40835"/>
    <x v="385"/>
    <d v="2009-11-26T00:00:00"/>
    <x v="6"/>
    <s v="2009"/>
    <n v="2"/>
    <b v="0"/>
    <x v="1"/>
    <n v="14"/>
    <n v="551.17999999999995"/>
    <n v="0.09"/>
    <s v="Regular Air"/>
    <n v="-326.97000000000003"/>
    <n v="40.479999999999997"/>
    <n v="19.989999999999998"/>
    <s v="Prince Edward Island"/>
    <s v="Atlantic"/>
    <s v="Small Business"/>
    <s v="Technology"/>
    <x v="7"/>
    <n v="0.77"/>
  </r>
  <r>
    <s v="Jennifer Braxton"/>
    <n v="40835"/>
    <x v="385"/>
    <d v="2009-11-25T00:00:00"/>
    <x v="6"/>
    <s v="2009"/>
    <n v="1"/>
    <b v="0"/>
    <x v="1"/>
    <n v="1"/>
    <n v="18.73"/>
    <n v="0.05"/>
    <s v="Regular Air"/>
    <n v="-6.68"/>
    <n v="12.28"/>
    <n v="6.13"/>
    <s v="Prince Edward Island"/>
    <s v="Atlantic"/>
    <s v="Small Business"/>
    <s v="Office Supplies"/>
    <x v="0"/>
    <n v="0.56999999999999995"/>
  </r>
  <r>
    <s v="Joy Smith"/>
    <n v="40871"/>
    <x v="386"/>
    <d v="2011-09-15T00:00:00"/>
    <x v="11"/>
    <s v="2011"/>
    <n v="2"/>
    <b v="0"/>
    <x v="3"/>
    <n v="32"/>
    <n v="294.04000000000002"/>
    <n v="0.03"/>
    <s v="Regular Air"/>
    <n v="-5.53"/>
    <n v="8.85"/>
    <n v="5.6"/>
    <s v="Prince Edward Island"/>
    <s v="Atlantic"/>
    <s v="Corporate"/>
    <s v="Office Supplies"/>
    <x v="2"/>
    <n v="0.36"/>
  </r>
  <r>
    <s v="Joy Smith"/>
    <n v="40871"/>
    <x v="386"/>
    <d v="2011-09-15T00:00:00"/>
    <x v="11"/>
    <s v="2011"/>
    <n v="2"/>
    <b v="0"/>
    <x v="3"/>
    <n v="18"/>
    <n v="2022.65"/>
    <n v="0.05"/>
    <s v="Delivery Truck"/>
    <n v="-157.63"/>
    <n v="110.98"/>
    <n v="30"/>
    <s v="Prince Edward Island"/>
    <s v="Atlantic"/>
    <s v="Corporate"/>
    <s v="Furniture"/>
    <x v="14"/>
    <n v="0.71"/>
  </r>
  <r>
    <s v="Harold Engle"/>
    <n v="41570"/>
    <x v="387"/>
    <d v="2010-12-05T00:00:00"/>
    <x v="9"/>
    <s v="2010"/>
    <n v="2"/>
    <b v="0"/>
    <x v="3"/>
    <n v="24"/>
    <n v="2289.92"/>
    <n v="0.09"/>
    <s v="Regular Air"/>
    <n v="1037.55"/>
    <n v="104.85"/>
    <n v="4.6500000000000004"/>
    <s v="Prince Edward Island"/>
    <s v="Atlantic"/>
    <s v="Consumer"/>
    <s v="Office Supplies"/>
    <x v="5"/>
    <n v="0.37"/>
  </r>
  <r>
    <s v="Philip Brown"/>
    <n v="41991"/>
    <x v="388"/>
    <d v="2011-12-23T00:00:00"/>
    <x v="9"/>
    <s v="2011"/>
    <n v="5"/>
    <b v="0"/>
    <x v="0"/>
    <n v="36"/>
    <n v="1773.86"/>
    <n v="0.06"/>
    <s v="Delivery Truck"/>
    <n v="133.30000000000001"/>
    <n v="50.98"/>
    <n v="14.19"/>
    <s v="Prince Edward Island"/>
    <s v="Atlantic"/>
    <s v="Corporate"/>
    <s v="Furniture"/>
    <x v="14"/>
    <n v="0.56000000000000005"/>
  </r>
  <r>
    <s v="Philip Brown"/>
    <n v="41991"/>
    <x v="388"/>
    <d v="2011-12-22T00:00:00"/>
    <x v="9"/>
    <s v="2011"/>
    <n v="4"/>
    <b v="0"/>
    <x v="0"/>
    <n v="35"/>
    <n v="543.22"/>
    <n v="0"/>
    <s v="Regular Air"/>
    <n v="68.44"/>
    <n v="14.58"/>
    <n v="7.4"/>
    <s v="Prince Edward Island"/>
    <s v="Atlantic"/>
    <s v="Corporate"/>
    <s v="Furniture"/>
    <x v="4"/>
    <n v="0.48"/>
  </r>
  <r>
    <s v="Philip Brown"/>
    <n v="41991"/>
    <x v="388"/>
    <d v="2011-12-22T00:00:00"/>
    <x v="9"/>
    <s v="2011"/>
    <n v="4"/>
    <b v="0"/>
    <x v="0"/>
    <n v="18"/>
    <n v="813.9"/>
    <n v="0.06"/>
    <s v="Regular Air"/>
    <n v="256.66000000000003"/>
    <n v="45.98"/>
    <n v="4.8"/>
    <s v="Prince Edward Island"/>
    <s v="Atlantic"/>
    <s v="Corporate"/>
    <s v="Furniture"/>
    <x v="4"/>
    <n v="0.68"/>
  </r>
  <r>
    <s v="Giulietta Baptist"/>
    <n v="42400"/>
    <x v="248"/>
    <d v="2012-08-11T00:00:00"/>
    <x v="2"/>
    <s v="2012"/>
    <n v="2"/>
    <b v="0"/>
    <x v="0"/>
    <n v="44"/>
    <n v="865.27"/>
    <n v="0.03"/>
    <s v="Regular Air"/>
    <n v="11.55"/>
    <n v="19.98"/>
    <n v="4"/>
    <s v="Prince Edward Island"/>
    <s v="Atlantic"/>
    <s v="Home Office"/>
    <s v="Technology"/>
    <x v="7"/>
    <n v="0.68"/>
  </r>
  <r>
    <s v="Giulietta Baptist"/>
    <n v="42400"/>
    <x v="248"/>
    <d v="2012-08-14T00:00:00"/>
    <x v="2"/>
    <s v="2012"/>
    <n v="5"/>
    <b v="0"/>
    <x v="0"/>
    <n v="41"/>
    <n v="429.28"/>
    <n v="0.06"/>
    <s v="Regular Air"/>
    <n v="-168.95"/>
    <n v="10.97"/>
    <n v="6.5"/>
    <s v="Prince Edward Island"/>
    <s v="Atlantic"/>
    <s v="Home Office"/>
    <s v="Technology"/>
    <x v="7"/>
    <n v="0.64"/>
  </r>
  <r>
    <s v="Paul Gonzalez"/>
    <n v="42754"/>
    <x v="69"/>
    <d v="2010-08-25T00:00:00"/>
    <x v="2"/>
    <s v="2010"/>
    <n v="1"/>
    <b v="0"/>
    <x v="5"/>
    <n v="31"/>
    <n v="341.71"/>
    <n v="0.04"/>
    <s v="Regular Air"/>
    <n v="32.19"/>
    <n v="10.98"/>
    <n v="5.14"/>
    <s v="Prince Edward Island"/>
    <s v="Atlantic"/>
    <s v="Corporate"/>
    <s v="Office Supplies"/>
    <x v="2"/>
    <n v="0.36"/>
  </r>
  <r>
    <s v="Logan Haushalter"/>
    <n v="42918"/>
    <x v="389"/>
    <d v="2011-05-24T00:00:00"/>
    <x v="7"/>
    <s v="2011"/>
    <n v="2"/>
    <b v="0"/>
    <x v="1"/>
    <n v="46"/>
    <n v="648.26"/>
    <n v="7.0000000000000007E-2"/>
    <s v="Regular Air"/>
    <n v="30.48"/>
    <n v="14.27"/>
    <n v="7.27"/>
    <s v="Prince Edward Island"/>
    <s v="Atlantic"/>
    <s v="Corporate"/>
    <s v="Office Supplies"/>
    <x v="2"/>
    <n v="0.38"/>
  </r>
  <r>
    <s v="Logan Haushalter"/>
    <n v="42918"/>
    <x v="389"/>
    <d v="2011-05-24T00:00:00"/>
    <x v="7"/>
    <s v="2011"/>
    <n v="2"/>
    <b v="0"/>
    <x v="1"/>
    <n v="46"/>
    <n v="410.43"/>
    <n v="0.1"/>
    <s v="Regular Air"/>
    <n v="-54.58"/>
    <n v="9.49"/>
    <n v="5.76"/>
    <s v="Prince Edward Island"/>
    <s v="Atlantic"/>
    <s v="Corporate"/>
    <s v="Technology"/>
    <x v="16"/>
    <n v="0.39"/>
  </r>
  <r>
    <s v="Filia McAdams"/>
    <n v="42944"/>
    <x v="390"/>
    <d v="2012-11-19T00:00:00"/>
    <x v="6"/>
    <s v="2012"/>
    <n v="1"/>
    <b v="0"/>
    <x v="5"/>
    <n v="43"/>
    <n v="9750.5499999999993"/>
    <n v="0"/>
    <s v="Delivery Truck"/>
    <n v="1061.6099999999999"/>
    <n v="216.6"/>
    <n v="64.2"/>
    <s v="Prince Edward Island"/>
    <s v="Atlantic"/>
    <s v="Small Business"/>
    <s v="Furniture"/>
    <x v="14"/>
    <n v="0.59"/>
  </r>
  <r>
    <s v="Carlos Soltero"/>
    <n v="44037"/>
    <x v="140"/>
    <d v="2012-06-30T00:00:00"/>
    <x v="3"/>
    <s v="2012"/>
    <n v="2"/>
    <b v="0"/>
    <x v="1"/>
    <n v="39"/>
    <n v="835.55"/>
    <n v="7.0000000000000007E-2"/>
    <s v="Regular Air"/>
    <n v="326.43"/>
    <n v="22.23"/>
    <n v="5.08"/>
    <s v="Prince Edward Island"/>
    <s v="Atlantic"/>
    <s v="Consumer"/>
    <s v="Furniture"/>
    <x v="4"/>
    <n v="0.41"/>
  </r>
  <r>
    <s v="Carlos Soltero"/>
    <n v="44037"/>
    <x v="140"/>
    <d v="2012-06-30T00:00:00"/>
    <x v="3"/>
    <s v="2012"/>
    <n v="2"/>
    <b v="0"/>
    <x v="1"/>
    <n v="38"/>
    <n v="1799.6115"/>
    <n v="7.0000000000000007E-2"/>
    <s v="Regular Air"/>
    <n v="557.6"/>
    <n v="55.99"/>
    <n v="1.25"/>
    <s v="Prince Edward Island"/>
    <s v="Atlantic"/>
    <s v="Consumer"/>
    <s v="Technology"/>
    <x v="3"/>
    <n v="0.55000000000000004"/>
  </r>
  <r>
    <s v="Erica Bern"/>
    <n v="44387"/>
    <x v="391"/>
    <d v="2009-02-09T00:00:00"/>
    <x v="5"/>
    <s v="2009"/>
    <n v="5"/>
    <b v="0"/>
    <x v="0"/>
    <n v="50"/>
    <n v="1441.57"/>
    <n v="7.0000000000000007E-2"/>
    <s v="Express Air"/>
    <n v="475.26"/>
    <n v="29.89"/>
    <n v="1.99"/>
    <s v="Prince Edward Island"/>
    <s v="Atlantic"/>
    <s v="Corporate"/>
    <s v="Technology"/>
    <x v="7"/>
    <n v="0.5"/>
  </r>
  <r>
    <s v="Erica Bern"/>
    <n v="44387"/>
    <x v="391"/>
    <d v="2009-02-08T00:00:00"/>
    <x v="5"/>
    <s v="2009"/>
    <n v="4"/>
    <b v="0"/>
    <x v="0"/>
    <n v="20"/>
    <n v="173.09"/>
    <n v="0.03"/>
    <s v="Regular Air"/>
    <n v="-6.71"/>
    <n v="8.34"/>
    <n v="4.82"/>
    <s v="Prince Edward Island"/>
    <s v="Atlantic"/>
    <s v="Corporate"/>
    <s v="Office Supplies"/>
    <x v="5"/>
    <n v="0.4"/>
  </r>
  <r>
    <s v="Greg Guthrie"/>
    <n v="44576"/>
    <x v="392"/>
    <d v="2009-12-26T00:00:00"/>
    <x v="9"/>
    <s v="2009"/>
    <n v="1"/>
    <b v="0"/>
    <x v="3"/>
    <n v="38"/>
    <n v="5016.25"/>
    <n v="0.01"/>
    <s v="Delivery Truck"/>
    <n v="-189.35"/>
    <n v="124.49"/>
    <n v="51.94"/>
    <s v="Prince Edward Island"/>
    <s v="Atlantic"/>
    <s v="Small Business"/>
    <s v="Furniture"/>
    <x v="10"/>
    <n v="0.63"/>
  </r>
  <r>
    <s v="Dan Reichenbach"/>
    <n v="45601"/>
    <x v="393"/>
    <d v="2011-09-28T00:00:00"/>
    <x v="11"/>
    <s v="2011"/>
    <n v="2"/>
    <b v="0"/>
    <x v="1"/>
    <n v="47"/>
    <n v="945.03"/>
    <n v="0"/>
    <s v="Regular Air"/>
    <n v="267.64"/>
    <n v="19.98"/>
    <n v="5.97"/>
    <s v="Prince Edward Island"/>
    <s v="Atlantic"/>
    <s v="Corporate"/>
    <s v="Office Supplies"/>
    <x v="5"/>
    <n v="0.38"/>
  </r>
  <r>
    <s v="Jim Sink"/>
    <n v="45606"/>
    <x v="230"/>
    <d v="2011-09-24T00:00:00"/>
    <x v="11"/>
    <s v="2011"/>
    <n v="2"/>
    <b v="0"/>
    <x v="4"/>
    <n v="38"/>
    <n v="325.75"/>
    <n v="0.1"/>
    <s v="Regular Air"/>
    <n v="-124.25"/>
    <n v="8.75"/>
    <n v="8.5399999999999991"/>
    <s v="Prince Edward Island"/>
    <s v="Atlantic"/>
    <s v="Corporate"/>
    <s v="Furniture"/>
    <x v="4"/>
    <n v="0.43"/>
  </r>
  <r>
    <s v="Jim Sink"/>
    <n v="45606"/>
    <x v="230"/>
    <d v="2011-09-23T00:00:00"/>
    <x v="11"/>
    <s v="2011"/>
    <n v="1"/>
    <b v="0"/>
    <x v="4"/>
    <n v="24"/>
    <n v="136.41999999999999"/>
    <n v="0.09"/>
    <s v="Regular Air"/>
    <n v="-8.3800000000000008"/>
    <n v="5.85"/>
    <n v="2.27"/>
    <s v="Prince Edward Island"/>
    <s v="Atlantic"/>
    <s v="Corporate"/>
    <s v="Office Supplies"/>
    <x v="12"/>
    <n v="0.56000000000000005"/>
  </r>
  <r>
    <s v="Carlos Soltero"/>
    <n v="46119"/>
    <x v="394"/>
    <d v="2009-02-17T00:00:00"/>
    <x v="5"/>
    <s v="2009"/>
    <n v="2"/>
    <b v="0"/>
    <x v="5"/>
    <n v="23"/>
    <n v="93.05"/>
    <n v="0.03"/>
    <s v="Regular Air"/>
    <n v="15.27"/>
    <n v="3.8"/>
    <n v="1.49"/>
    <s v="Prince Edward Island"/>
    <s v="Atlantic"/>
    <s v="Consumer"/>
    <s v="Office Supplies"/>
    <x v="2"/>
    <n v="0.38"/>
  </r>
  <r>
    <s v="Carlos Soltero"/>
    <n v="46119"/>
    <x v="394"/>
    <d v="2009-02-17T00:00:00"/>
    <x v="5"/>
    <s v="2009"/>
    <n v="2"/>
    <b v="0"/>
    <x v="5"/>
    <n v="20"/>
    <n v="154.13"/>
    <n v="7.0000000000000007E-2"/>
    <s v="Regular Air"/>
    <n v="57.31"/>
    <n v="7.98"/>
    <n v="1.25"/>
    <s v="Prince Edward Island"/>
    <s v="Atlantic"/>
    <s v="Consumer"/>
    <s v="Office Supplies"/>
    <x v="5"/>
    <n v="0.35"/>
  </r>
  <r>
    <s v="Carlos Soltero"/>
    <n v="46119"/>
    <x v="394"/>
    <d v="2009-02-16T00:00:00"/>
    <x v="5"/>
    <s v="2009"/>
    <n v="1"/>
    <b v="0"/>
    <x v="5"/>
    <n v="46"/>
    <n v="18824.419999999998"/>
    <n v="7.0000000000000007E-2"/>
    <s v="Delivery Truck"/>
    <n v="-575.35"/>
    <n v="417.4"/>
    <n v="75.23"/>
    <s v="Prince Edward Island"/>
    <s v="Atlantic"/>
    <s v="Consumer"/>
    <s v="Furniture"/>
    <x v="10"/>
    <n v="0.79"/>
  </r>
  <r>
    <s v="Chuck Magee"/>
    <n v="46756"/>
    <x v="395"/>
    <d v="2009-10-13T00:00:00"/>
    <x v="0"/>
    <s v="2009"/>
    <n v="2"/>
    <b v="0"/>
    <x v="4"/>
    <n v="3"/>
    <n v="33.64"/>
    <n v="0.01"/>
    <s v="Regular Air"/>
    <n v="-22.45"/>
    <n v="7.28"/>
    <n v="11.15"/>
    <s v="Prince Edward Island"/>
    <s v="Atlantic"/>
    <s v="Corporate"/>
    <s v="Office Supplies"/>
    <x v="5"/>
    <n v="0.37"/>
  </r>
  <r>
    <s v="Philip Brown"/>
    <n v="47714"/>
    <x v="396"/>
    <d v="2011-03-11T00:00:00"/>
    <x v="4"/>
    <s v="2011"/>
    <n v="1"/>
    <b v="0"/>
    <x v="4"/>
    <n v="30"/>
    <n v="176.15"/>
    <n v="0.01"/>
    <s v="Regular Air"/>
    <n v="-125.36"/>
    <n v="5.53"/>
    <n v="6.98"/>
    <s v="Prince Edward Island"/>
    <s v="Atlantic"/>
    <s v="Corporate"/>
    <s v="Office Supplies"/>
    <x v="2"/>
    <n v="0.39"/>
  </r>
  <r>
    <s v="Hilary Holden"/>
    <n v="47846"/>
    <x v="397"/>
    <d v="2012-08-13T00:00:00"/>
    <x v="2"/>
    <s v="2012"/>
    <n v="2"/>
    <b v="0"/>
    <x v="1"/>
    <n v="5"/>
    <n v="66.430000000000007"/>
    <n v="0.01"/>
    <s v="Regular Air"/>
    <n v="-9.4499999999999993"/>
    <n v="10.68"/>
    <n v="13.04"/>
    <s v="Prince Edward Island"/>
    <s v="Atlantic"/>
    <s v="Corporate"/>
    <s v="Furniture"/>
    <x v="4"/>
    <n v="0.6"/>
  </r>
  <r>
    <s v="Hilary Holden"/>
    <n v="47846"/>
    <x v="397"/>
    <d v="2012-08-13T00:00:00"/>
    <x v="2"/>
    <s v="2012"/>
    <n v="2"/>
    <b v="0"/>
    <x v="1"/>
    <n v="25"/>
    <n v="2674.18"/>
    <n v="0.06"/>
    <s v="Regular Air"/>
    <n v="631.99"/>
    <n v="110.98"/>
    <n v="13.99"/>
    <s v="Prince Edward Island"/>
    <s v="Atlantic"/>
    <s v="Corporate"/>
    <s v="Furniture"/>
    <x v="4"/>
    <n v="0.69"/>
  </r>
  <r>
    <s v="Hilary Holden"/>
    <n v="47846"/>
    <x v="397"/>
    <d v="2012-08-12T00:00:00"/>
    <x v="2"/>
    <s v="2012"/>
    <n v="1"/>
    <b v="0"/>
    <x v="1"/>
    <n v="50"/>
    <n v="5513.82"/>
    <n v="0.03"/>
    <s v="Regular Air"/>
    <n v="1581.93"/>
    <n v="105.98"/>
    <n v="13.99"/>
    <s v="Prince Edward Island"/>
    <s v="Atlantic"/>
    <s v="Corporate"/>
    <s v="Furniture"/>
    <x v="4"/>
    <n v="0.65"/>
  </r>
  <r>
    <s v="Hilary Holden"/>
    <n v="47846"/>
    <x v="397"/>
    <d v="2012-08-12T00:00:00"/>
    <x v="2"/>
    <s v="2012"/>
    <n v="1"/>
    <b v="0"/>
    <x v="1"/>
    <n v="37"/>
    <n v="241.14"/>
    <n v="0.08"/>
    <s v="Regular Air"/>
    <n v="-120.08"/>
    <n v="6.68"/>
    <n v="6.93"/>
    <s v="Prince Edward Island"/>
    <s v="Atlantic"/>
    <s v="Corporate"/>
    <s v="Office Supplies"/>
    <x v="5"/>
    <n v="0.37"/>
  </r>
  <r>
    <s v="Greg Guthrie"/>
    <n v="47876"/>
    <x v="392"/>
    <d v="2009-12-27T00:00:00"/>
    <x v="9"/>
    <s v="2009"/>
    <n v="2"/>
    <b v="0"/>
    <x v="1"/>
    <n v="8"/>
    <n v="365.22"/>
    <n v="0.04"/>
    <s v="Regular Air"/>
    <n v="58.08"/>
    <n v="46.89"/>
    <n v="5.0999999999999996"/>
    <s v="Prince Edward Island"/>
    <s v="Atlantic"/>
    <s v="Small Business"/>
    <s v="Office Supplies"/>
    <x v="1"/>
    <n v="0.46"/>
  </r>
  <r>
    <s v="Jennifer Braxton"/>
    <n v="48067"/>
    <x v="151"/>
    <d v="2012-07-01T00:00:00"/>
    <x v="1"/>
    <s v="2012"/>
    <n v="2"/>
    <b v="0"/>
    <x v="0"/>
    <n v="31"/>
    <n v="3229.66"/>
    <n v="0.05"/>
    <s v="Express Air"/>
    <n v="695.06"/>
    <n v="125.99"/>
    <n v="3"/>
    <s v="Prince Edward Island"/>
    <s v="Atlantic"/>
    <s v="Small Business"/>
    <s v="Technology"/>
    <x v="3"/>
    <n v="0.59"/>
  </r>
  <r>
    <s v="Jennifer Braxton"/>
    <n v="48067"/>
    <x v="151"/>
    <d v="2012-06-29T00:00:00"/>
    <x v="3"/>
    <s v="2012"/>
    <n v="0"/>
    <s v="FREE DELIVERY"/>
    <x v="0"/>
    <n v="24"/>
    <n v="4010.9375"/>
    <n v="0"/>
    <s v="Express Air"/>
    <n v="630.70000000000005"/>
    <n v="195.99"/>
    <n v="8.99"/>
    <s v="Prince Edward Island"/>
    <s v="Atlantic"/>
    <s v="Small Business"/>
    <s v="Technology"/>
    <x v="3"/>
    <n v="0.6"/>
  </r>
  <r>
    <s v="Erica Bern"/>
    <n v="48199"/>
    <x v="398"/>
    <d v="2009-01-21T00:00:00"/>
    <x v="10"/>
    <s v="2009"/>
    <n v="3"/>
    <b v="0"/>
    <x v="3"/>
    <n v="47"/>
    <n v="672.46"/>
    <n v="0.1"/>
    <s v="Regular Air"/>
    <n v="279.74"/>
    <n v="15.74"/>
    <n v="1.39"/>
    <s v="Prince Edward Island"/>
    <s v="Atlantic"/>
    <s v="Corporate"/>
    <s v="Office Supplies"/>
    <x v="8"/>
    <n v="0.4"/>
  </r>
  <r>
    <s v="Jim Sink"/>
    <n v="49029"/>
    <x v="399"/>
    <d v="2012-05-22T00:00:00"/>
    <x v="7"/>
    <s v="2012"/>
    <n v="2"/>
    <b v="0"/>
    <x v="1"/>
    <n v="49"/>
    <n v="8223.07"/>
    <n v="0.06"/>
    <s v="Express Air"/>
    <n v="2549.4"/>
    <n v="195.99"/>
    <n v="3.99"/>
    <s v="Prince Edward Island"/>
    <s v="Atlantic"/>
    <s v="Corporate"/>
    <s v="Technology"/>
    <x v="3"/>
    <n v="0.59"/>
  </r>
  <r>
    <s v="Noah Childs"/>
    <n v="49216"/>
    <x v="400"/>
    <d v="2009-03-19T00:00:00"/>
    <x v="4"/>
    <s v="2009"/>
    <n v="0"/>
    <s v="FREE DELIVERY"/>
    <x v="1"/>
    <n v="11"/>
    <n v="259.69"/>
    <n v="0.1"/>
    <s v="Regular Air"/>
    <n v="-45.82"/>
    <n v="24.92"/>
    <n v="12.98"/>
    <s v="Prince Edward Island"/>
    <s v="Atlantic"/>
    <s v="Home Office"/>
    <s v="Office Supplies"/>
    <x v="2"/>
    <n v="0.39"/>
  </r>
  <r>
    <s v="Noah Childs"/>
    <n v="49216"/>
    <x v="400"/>
    <d v="2009-03-19T00:00:00"/>
    <x v="4"/>
    <s v="2009"/>
    <n v="0"/>
    <s v="FREE DELIVERY"/>
    <x v="1"/>
    <n v="9"/>
    <n v="2503.86"/>
    <n v="0.06"/>
    <s v="Delivery Truck"/>
    <n v="-172.48"/>
    <n v="270.97000000000003"/>
    <n v="28.06"/>
    <s v="Manitoba"/>
    <s v="Prarie"/>
    <s v="Home Office"/>
    <s v="Technology"/>
    <x v="16"/>
    <n v="0.56000000000000005"/>
  </r>
  <r>
    <s v="Noah Childs"/>
    <n v="49216"/>
    <x v="400"/>
    <d v="2009-03-20T00:00:00"/>
    <x v="4"/>
    <s v="2009"/>
    <n v="1"/>
    <b v="0"/>
    <x v="1"/>
    <n v="29"/>
    <n v="374.67"/>
    <n v="0"/>
    <s v="Express Air"/>
    <n v="30.63"/>
    <n v="12.28"/>
    <n v="6.35"/>
    <s v="Manitoba"/>
    <s v="Prarie"/>
    <s v="Home Office"/>
    <s v="Office Supplies"/>
    <x v="5"/>
    <n v="0.38"/>
  </r>
  <r>
    <s v="Evan Minnotte"/>
    <n v="49990"/>
    <x v="401"/>
    <d v="2009-09-05T00:00:00"/>
    <x v="11"/>
    <s v="2009"/>
    <n v="0"/>
    <s v="FREE DELIVERY"/>
    <x v="3"/>
    <n v="11"/>
    <n v="5155.3500000000004"/>
    <n v="0"/>
    <s v="Delivery Truck"/>
    <n v="501.51"/>
    <n v="442.14"/>
    <n v="14.7"/>
    <s v="Manitoba"/>
    <s v="Prarie"/>
    <s v="Corporate"/>
    <s v="Technology"/>
    <x v="16"/>
    <n v="0.56000000000000005"/>
  </r>
  <r>
    <s v="Guy Armstrong"/>
    <n v="50081"/>
    <x v="402"/>
    <d v="2009-11-04T00:00:00"/>
    <x v="6"/>
    <s v="2009"/>
    <n v="1"/>
    <b v="0"/>
    <x v="3"/>
    <n v="7"/>
    <n v="538.51"/>
    <n v="0"/>
    <s v="Delivery Truck"/>
    <n v="-88.75"/>
    <n v="70.98"/>
    <n v="26.74"/>
    <s v="Manitoba"/>
    <s v="Prarie"/>
    <s v="Corporate"/>
    <s v="Furniture"/>
    <x v="9"/>
    <n v="0.6"/>
  </r>
  <r>
    <s v="Guy Armstrong"/>
    <n v="50404"/>
    <x v="179"/>
    <d v="2011-03-27T00:00:00"/>
    <x v="4"/>
    <s v="2011"/>
    <n v="1"/>
    <b v="0"/>
    <x v="1"/>
    <n v="18"/>
    <n v="3780.43"/>
    <n v="0.05"/>
    <s v="Regular Air"/>
    <n v="905.57"/>
    <n v="210.55"/>
    <n v="9.99"/>
    <s v="Manitoba"/>
    <s v="Prarie"/>
    <s v="Corporate"/>
    <s v="Office Supplies"/>
    <x v="0"/>
    <n v="0.6"/>
  </r>
  <r>
    <s v="Guy Armstrong"/>
    <n v="50404"/>
    <x v="179"/>
    <d v="2011-03-28T00:00:00"/>
    <x v="4"/>
    <s v="2011"/>
    <n v="2"/>
    <b v="0"/>
    <x v="1"/>
    <n v="10"/>
    <n v="1961.68"/>
    <n v="0.04"/>
    <s v="Regular Air"/>
    <n v="-367"/>
    <n v="182.55"/>
    <n v="69"/>
    <s v="Manitoba"/>
    <s v="Prarie"/>
    <s v="Corporate"/>
    <s v="Furniture"/>
    <x v="10"/>
    <n v="0.72"/>
  </r>
  <r>
    <s v="Chuck Magee"/>
    <n v="50784"/>
    <x v="403"/>
    <d v="2012-02-11T00:00:00"/>
    <x v="5"/>
    <s v="2012"/>
    <n v="1"/>
    <b v="0"/>
    <x v="1"/>
    <n v="20"/>
    <n v="638.72"/>
    <n v="0.04"/>
    <s v="Regular Air"/>
    <n v="-130.88"/>
    <n v="32.979999999999997"/>
    <n v="5.5"/>
    <s v="Manitoba"/>
    <s v="Prarie"/>
    <s v="Corporate"/>
    <s v="Technology"/>
    <x v="7"/>
    <n v="0.75"/>
  </r>
  <r>
    <s v="Greg Guthrie"/>
    <n v="50850"/>
    <x v="404"/>
    <d v="2009-05-08T00:00:00"/>
    <x v="7"/>
    <s v="2009"/>
    <n v="2"/>
    <b v="0"/>
    <x v="5"/>
    <n v="37"/>
    <n v="1599.54"/>
    <n v="0"/>
    <s v="Regular Air"/>
    <n v="578.14"/>
    <n v="40.98"/>
    <n v="7.47"/>
    <s v="Manitoba"/>
    <s v="Prarie"/>
    <s v="Small Business"/>
    <s v="Office Supplies"/>
    <x v="2"/>
    <n v="0.37"/>
  </r>
  <r>
    <s v="Greg Guthrie"/>
    <n v="50850"/>
    <x v="404"/>
    <d v="2009-05-07T00:00:00"/>
    <x v="7"/>
    <s v="2009"/>
    <n v="1"/>
    <b v="0"/>
    <x v="5"/>
    <n v="2"/>
    <n v="942.42"/>
    <n v="0.02"/>
    <s v="Delivery Truck"/>
    <n v="-634.87"/>
    <n v="417.4"/>
    <n v="75.23"/>
    <s v="Manitoba"/>
    <s v="Prarie"/>
    <s v="Small Business"/>
    <s v="Furniture"/>
    <x v="10"/>
    <n v="0.79"/>
  </r>
  <r>
    <s v="Carlos Soltero"/>
    <n v="51075"/>
    <x v="7"/>
    <d v="2010-11-25T00:00:00"/>
    <x v="6"/>
    <s v="2010"/>
    <n v="2"/>
    <b v="0"/>
    <x v="3"/>
    <n v="43"/>
    <n v="1290.2065"/>
    <n v="0.06"/>
    <s v="Express Air"/>
    <n v="-160.68"/>
    <n v="35.99"/>
    <n v="5"/>
    <s v="Manitoba"/>
    <s v="Prarie"/>
    <s v="Small Business"/>
    <s v="Technology"/>
    <x v="3"/>
    <n v="0.82"/>
  </r>
  <r>
    <s v="Greg Guthrie"/>
    <n v="51461"/>
    <x v="405"/>
    <d v="2011-02-12T00:00:00"/>
    <x v="5"/>
    <s v="2011"/>
    <n v="2"/>
    <b v="0"/>
    <x v="3"/>
    <n v="43"/>
    <n v="858.53"/>
    <n v="7.0000000000000007E-2"/>
    <s v="Regular Air"/>
    <n v="-97.54"/>
    <n v="19.989999999999998"/>
    <n v="11.17"/>
    <s v="Manitoba"/>
    <s v="Prarie"/>
    <s v="Corporate"/>
    <s v="Furniture"/>
    <x v="4"/>
    <n v="0.6"/>
  </r>
  <r>
    <s v="Greg Guthrie"/>
    <n v="51558"/>
    <x v="233"/>
    <d v="2010-03-29T00:00:00"/>
    <x v="4"/>
    <s v="2010"/>
    <n v="0"/>
    <s v="FREE DELIVERY"/>
    <x v="3"/>
    <n v="34"/>
    <n v="245.4"/>
    <n v="0"/>
    <s v="Regular Air"/>
    <n v="-87.27"/>
    <n v="6.68"/>
    <n v="6.92"/>
    <s v="Manitoba"/>
    <s v="Prarie"/>
    <s v="Corporate"/>
    <s v="Office Supplies"/>
    <x v="5"/>
    <n v="0.37"/>
  </r>
  <r>
    <s v="Greg Guthrie"/>
    <n v="51558"/>
    <x v="233"/>
    <d v="2010-03-29T00:00:00"/>
    <x v="4"/>
    <s v="2010"/>
    <n v="0"/>
    <s v="FREE DELIVERY"/>
    <x v="3"/>
    <n v="47"/>
    <n v="4177.66"/>
    <n v="0.04"/>
    <s v="Delivery Truck"/>
    <n v="85.29"/>
    <n v="85.29"/>
    <n v="60"/>
    <s v="Manitoba"/>
    <s v="Prarie"/>
    <s v="Corporate"/>
    <s v="Furniture"/>
    <x v="10"/>
    <n v="0.56000000000000005"/>
  </r>
  <r>
    <s v="Carlos Soltero"/>
    <n v="52130"/>
    <x v="406"/>
    <d v="2012-09-07T00:00:00"/>
    <x v="11"/>
    <s v="2012"/>
    <n v="2"/>
    <b v="0"/>
    <x v="0"/>
    <n v="13"/>
    <n v="63.33"/>
    <n v="0"/>
    <s v="Regular Air"/>
    <n v="-39.96"/>
    <n v="4.13"/>
    <n v="5.34"/>
    <s v="Manitoba"/>
    <s v="Prarie"/>
    <s v="Consumer"/>
    <s v="Office Supplies"/>
    <x v="2"/>
    <n v="0.38"/>
  </r>
  <r>
    <s v="Carlos Soltero"/>
    <n v="52130"/>
    <x v="406"/>
    <d v="2012-09-07T00:00:00"/>
    <x v="11"/>
    <s v="2012"/>
    <n v="2"/>
    <b v="0"/>
    <x v="0"/>
    <n v="36"/>
    <n v="1436.55"/>
    <n v="0.1"/>
    <s v="Regular Air"/>
    <n v="-4.01"/>
    <n v="40.89"/>
    <n v="18.98"/>
    <s v="Manitoba"/>
    <s v="Prarie"/>
    <s v="Consumer"/>
    <s v="Furniture"/>
    <x v="4"/>
    <n v="0.56999999999999995"/>
  </r>
  <r>
    <s v="Greg Guthrie"/>
    <n v="52482"/>
    <x v="407"/>
    <d v="2011-01-31T00:00:00"/>
    <x v="10"/>
    <s v="2011"/>
    <n v="0"/>
    <s v="FREE DELIVERY"/>
    <x v="5"/>
    <n v="21"/>
    <n v="848.2"/>
    <n v="0.06"/>
    <s v="Express Air"/>
    <n v="163.78"/>
    <n v="40.98"/>
    <n v="5.33"/>
    <s v="Manitoba"/>
    <s v="Prarie"/>
    <s v="Corporate"/>
    <s v="Office Supplies"/>
    <x v="1"/>
    <n v="0.56999999999999995"/>
  </r>
  <r>
    <s v="Greg Guthrie"/>
    <n v="52482"/>
    <x v="407"/>
    <d v="2011-02-02T00:00:00"/>
    <x v="5"/>
    <s v="2011"/>
    <n v="2"/>
    <b v="0"/>
    <x v="5"/>
    <n v="30"/>
    <n v="717.21"/>
    <n v="0"/>
    <s v="Regular Air"/>
    <n v="217.06"/>
    <n v="22.23"/>
    <n v="3.63"/>
    <s v="Manitoba"/>
    <s v="Prarie"/>
    <s v="Corporate"/>
    <s v="Furniture"/>
    <x v="4"/>
    <n v="0.52"/>
  </r>
  <r>
    <s v="Christopher Schild"/>
    <n v="53410"/>
    <x v="408"/>
    <d v="2009-08-09T00:00:00"/>
    <x v="2"/>
    <s v="2009"/>
    <n v="2"/>
    <b v="0"/>
    <x v="5"/>
    <n v="44"/>
    <n v="642.79999999999995"/>
    <n v="0.08"/>
    <s v="Regular Air"/>
    <n v="-253.11"/>
    <n v="14.81"/>
    <n v="13.32"/>
    <s v="Manitoba"/>
    <s v="Prarie"/>
    <s v="Corporate"/>
    <s v="Office Supplies"/>
    <x v="1"/>
    <n v="0.43"/>
  </r>
  <r>
    <s v="Joy Smith"/>
    <n v="53477"/>
    <x v="409"/>
    <d v="2012-05-07T00:00:00"/>
    <x v="7"/>
    <s v="2012"/>
    <n v="2"/>
    <b v="0"/>
    <x v="1"/>
    <n v="32"/>
    <n v="3114.05"/>
    <n v="0.01"/>
    <s v="Delivery Truck"/>
    <n v="-1207.18"/>
    <n v="95.95"/>
    <n v="74.349999999999994"/>
    <s v="Manitoba"/>
    <s v="Prarie"/>
    <s v="Corporate"/>
    <s v="Furniture"/>
    <x v="14"/>
    <n v="0.56999999999999995"/>
  </r>
  <r>
    <s v="Joy Smith"/>
    <n v="53477"/>
    <x v="409"/>
    <d v="2012-05-06T00:00:00"/>
    <x v="7"/>
    <s v="2012"/>
    <n v="1"/>
    <b v="0"/>
    <x v="1"/>
    <n v="27"/>
    <n v="8161.93"/>
    <n v="0.06"/>
    <s v="Delivery Truck"/>
    <n v="1261.44"/>
    <n v="300.98"/>
    <n v="64.73"/>
    <s v="Manitoba"/>
    <s v="Prarie"/>
    <s v="Corporate"/>
    <s v="Furniture"/>
    <x v="14"/>
    <n v="0.56000000000000005"/>
  </r>
  <r>
    <s v="Joy Smith"/>
    <n v="53477"/>
    <x v="409"/>
    <d v="2012-05-07T00:00:00"/>
    <x v="7"/>
    <s v="2012"/>
    <n v="2"/>
    <b v="0"/>
    <x v="1"/>
    <n v="36"/>
    <n v="1314.65"/>
    <n v="0.06"/>
    <s v="Regular Air"/>
    <n v="536.87"/>
    <n v="37.94"/>
    <n v="5.08"/>
    <s v="Manitoba"/>
    <s v="Prarie"/>
    <s v="Corporate"/>
    <s v="Office Supplies"/>
    <x v="5"/>
    <n v="0.38"/>
  </r>
  <r>
    <s v="Joy Smith"/>
    <n v="53477"/>
    <x v="409"/>
    <d v="2012-05-07T00:00:00"/>
    <x v="7"/>
    <s v="2012"/>
    <n v="2"/>
    <b v="0"/>
    <x v="1"/>
    <n v="28"/>
    <n v="4479.16"/>
    <n v="7.0000000000000007E-2"/>
    <s v="Regular Air"/>
    <n v="610.9"/>
    <n v="161.55000000000001"/>
    <n v="19.989999999999998"/>
    <s v="Manitoba"/>
    <s v="Prarie"/>
    <s v="Corporate"/>
    <s v="Office Supplies"/>
    <x v="0"/>
    <n v="0.66"/>
  </r>
  <r>
    <s v="Joy Smith"/>
    <n v="53508"/>
    <x v="410"/>
    <d v="2009-11-12T00:00:00"/>
    <x v="6"/>
    <s v="2009"/>
    <n v="2"/>
    <b v="0"/>
    <x v="1"/>
    <n v="13"/>
    <n v="1072.22"/>
    <n v="0.03"/>
    <s v="Regular Air"/>
    <n v="149.63999999999999"/>
    <n v="80.98"/>
    <n v="7.18"/>
    <s v="Manitoba"/>
    <s v="Prarie"/>
    <s v="Consumer"/>
    <s v="Technology"/>
    <x v="7"/>
    <n v="0.48"/>
  </r>
  <r>
    <s v="Joy Smith"/>
    <n v="53508"/>
    <x v="410"/>
    <d v="2009-11-12T00:00:00"/>
    <x v="6"/>
    <s v="2009"/>
    <n v="2"/>
    <b v="0"/>
    <x v="1"/>
    <n v="25"/>
    <n v="342.85"/>
    <n v="0.06"/>
    <s v="Regular Air"/>
    <n v="-32.42"/>
    <n v="13.99"/>
    <n v="7.51"/>
    <s v="Manitoba"/>
    <s v="Prarie"/>
    <s v="Consumer"/>
    <s v="Technology"/>
    <x v="16"/>
    <n v="0.39"/>
  </r>
  <r>
    <s v="Joy Smith"/>
    <n v="53508"/>
    <x v="410"/>
    <d v="2009-11-10T00:00:00"/>
    <x v="6"/>
    <s v="2009"/>
    <n v="0"/>
    <s v="FREE DELIVERY"/>
    <x v="1"/>
    <n v="4"/>
    <n v="62.48"/>
    <n v="0.06"/>
    <s v="Regular Air"/>
    <n v="1.06"/>
    <n v="15.04"/>
    <n v="1.97"/>
    <s v="Manitoba"/>
    <s v="Prarie"/>
    <s v="Consumer"/>
    <s v="Office Supplies"/>
    <x v="5"/>
    <n v="0.39"/>
  </r>
  <r>
    <s v="Guy Armstrong"/>
    <n v="53703"/>
    <x v="202"/>
    <d v="2010-06-15T00:00:00"/>
    <x v="3"/>
    <s v="2010"/>
    <n v="1"/>
    <b v="0"/>
    <x v="3"/>
    <n v="14"/>
    <n v="1966.26"/>
    <n v="0.06"/>
    <s v="Regular Air"/>
    <n v="-34.79"/>
    <n v="140.85"/>
    <n v="19.989999999999998"/>
    <s v="Manitoba"/>
    <s v="Prarie"/>
    <s v="Corporate"/>
    <s v="Office Supplies"/>
    <x v="0"/>
    <n v="0.73"/>
  </r>
  <r>
    <s v="Brian Moss"/>
    <n v="54115"/>
    <x v="411"/>
    <d v="2012-01-12T00:00:00"/>
    <x v="10"/>
    <s v="2012"/>
    <n v="5"/>
    <b v="0"/>
    <x v="0"/>
    <n v="24"/>
    <n v="114.17"/>
    <n v="0.01"/>
    <s v="Regular Air"/>
    <n v="-80.05"/>
    <n v="4.37"/>
    <n v="5.15"/>
    <s v="Manitoba"/>
    <s v="Prarie"/>
    <s v="Corporate"/>
    <s v="Office Supplies"/>
    <x v="1"/>
    <n v="0.59"/>
  </r>
  <r>
    <s v="Brian Moss"/>
    <n v="54115"/>
    <x v="411"/>
    <d v="2012-01-12T00:00:00"/>
    <x v="10"/>
    <s v="2012"/>
    <n v="5"/>
    <b v="0"/>
    <x v="0"/>
    <n v="39"/>
    <n v="197.11"/>
    <n v="0.03"/>
    <s v="Regular Air"/>
    <n v="-89.42"/>
    <n v="4.9800000000000004"/>
    <n v="4.95"/>
    <s v="Manitoba"/>
    <s v="Prarie"/>
    <s v="Corporate"/>
    <s v="Office Supplies"/>
    <x v="2"/>
    <n v="0.37"/>
  </r>
  <r>
    <s v="Logan Haushalter"/>
    <n v="54437"/>
    <x v="412"/>
    <d v="2010-12-19T00:00:00"/>
    <x v="9"/>
    <s v="2010"/>
    <n v="0"/>
    <s v="FREE DELIVERY"/>
    <x v="1"/>
    <n v="15"/>
    <n v="653.87099999999998"/>
    <n v="0.09"/>
    <s v="Regular Air"/>
    <n v="-311.05"/>
    <n v="55.99"/>
    <n v="5"/>
    <s v="Manitoba"/>
    <s v="Prarie"/>
    <s v="Corporate"/>
    <s v="Technology"/>
    <x v="3"/>
    <n v="0.83"/>
  </r>
  <r>
    <s v="Guy Armstrong"/>
    <n v="54501"/>
    <x v="66"/>
    <d v="2012-11-30T00:00:00"/>
    <x v="6"/>
    <s v="2012"/>
    <n v="1"/>
    <b v="0"/>
    <x v="5"/>
    <n v="36"/>
    <n v="2039.0820000000001"/>
    <n v="0.01"/>
    <s v="Regular Air"/>
    <n v="481.7"/>
    <n v="65.989999999999995"/>
    <n v="4.99"/>
    <s v="Manitoba"/>
    <s v="Prarie"/>
    <s v="Corporate"/>
    <s v="Technology"/>
    <x v="3"/>
    <n v="0.56999999999999995"/>
  </r>
  <r>
    <s v="Guy Armstrong"/>
    <n v="54501"/>
    <x v="66"/>
    <d v="2012-12-01T00:00:00"/>
    <x v="9"/>
    <s v="2012"/>
    <n v="2"/>
    <b v="0"/>
    <x v="5"/>
    <n v="16"/>
    <n v="225.46"/>
    <n v="0.09"/>
    <s v="Regular Air"/>
    <n v="-33.03"/>
    <n v="13.99"/>
    <n v="7.51"/>
    <s v="Manitoba"/>
    <s v="Prarie"/>
    <s v="Corporate"/>
    <s v="Technology"/>
    <x v="16"/>
    <n v="0.39"/>
  </r>
  <r>
    <s v="Guy Armstrong"/>
    <n v="54501"/>
    <x v="66"/>
    <d v="2012-12-01T00:00:00"/>
    <x v="9"/>
    <s v="2012"/>
    <n v="2"/>
    <b v="0"/>
    <x v="5"/>
    <n v="38"/>
    <n v="783.96"/>
    <n v="0.05"/>
    <s v="Regular Air"/>
    <n v="-1195.29"/>
    <n v="20.34"/>
    <n v="35"/>
    <s v="Manitoba"/>
    <s v="Prarie"/>
    <s v="Corporate"/>
    <s v="Office Supplies"/>
    <x v="0"/>
    <n v="0.84"/>
  </r>
  <r>
    <s v="Christopher Schild"/>
    <n v="54753"/>
    <x v="413"/>
    <d v="2009-04-19T00:00:00"/>
    <x v="8"/>
    <s v="2009"/>
    <n v="1"/>
    <b v="0"/>
    <x v="4"/>
    <n v="36"/>
    <n v="4711.2439999999997"/>
    <n v="0.06"/>
    <s v="Regular Air"/>
    <n v="1380.32"/>
    <n v="155.99"/>
    <n v="3.9"/>
    <s v="Manitoba"/>
    <s v="Prarie"/>
    <s v="Corporate"/>
    <s v="Technology"/>
    <x v="3"/>
    <n v="0.55000000000000004"/>
  </r>
  <r>
    <s v="Jim Sink"/>
    <n v="55138"/>
    <x v="414"/>
    <d v="2009-09-25T00:00:00"/>
    <x v="11"/>
    <s v="2009"/>
    <n v="1"/>
    <b v="0"/>
    <x v="1"/>
    <n v="22"/>
    <n v="1132.54"/>
    <n v="0"/>
    <s v="Regular Air"/>
    <n v="-628.38"/>
    <n v="48.91"/>
    <n v="35"/>
    <s v="Manitoba"/>
    <s v="Prarie"/>
    <s v="Corporate"/>
    <s v="Office Supplies"/>
    <x v="0"/>
    <n v="0.83"/>
  </r>
  <r>
    <s v="Carlos Soltero"/>
    <n v="55271"/>
    <x v="415"/>
    <d v="2011-03-13T00:00:00"/>
    <x v="4"/>
    <s v="2011"/>
    <n v="2"/>
    <b v="0"/>
    <x v="4"/>
    <n v="16"/>
    <n v="1648.33"/>
    <n v="7.0000000000000007E-2"/>
    <s v="Delivery Truck"/>
    <n v="-210.14"/>
    <n v="100.89"/>
    <n v="42"/>
    <s v="Manitoba"/>
    <s v="Prarie"/>
    <s v="Consumer"/>
    <s v="Furniture"/>
    <x v="14"/>
    <n v="0.61"/>
  </r>
  <r>
    <s v="Jennifer Braxton"/>
    <n v="55331"/>
    <x v="416"/>
    <d v="2010-12-15T00:00:00"/>
    <x v="9"/>
    <s v="2010"/>
    <n v="2"/>
    <b v="0"/>
    <x v="1"/>
    <n v="13"/>
    <n v="50.35"/>
    <n v="0.05"/>
    <s v="Regular Air"/>
    <n v="-8.24"/>
    <n v="3.69"/>
    <n v="2.5"/>
    <s v="Manitoba"/>
    <s v="Prarie"/>
    <s v="Small Business"/>
    <s v="Office Supplies"/>
    <x v="8"/>
    <n v="0.39"/>
  </r>
  <r>
    <s v="Brian Moss"/>
    <n v="55618"/>
    <x v="417"/>
    <d v="2012-01-22T00:00:00"/>
    <x v="10"/>
    <s v="2012"/>
    <n v="1"/>
    <b v="0"/>
    <x v="4"/>
    <n v="48"/>
    <n v="1494.232"/>
    <n v="0.04"/>
    <s v="Regular Air"/>
    <n v="479.95"/>
    <n v="35.99"/>
    <n v="1.25"/>
    <s v="Manitoba"/>
    <s v="Prarie"/>
    <s v="Corporate"/>
    <s v="Technology"/>
    <x v="3"/>
    <n v="0.56999999999999995"/>
  </r>
  <r>
    <s v="Harold Engle"/>
    <n v="56645"/>
    <x v="418"/>
    <d v="2012-01-06T00:00:00"/>
    <x v="10"/>
    <s v="2012"/>
    <n v="0"/>
    <s v="FREE DELIVERY"/>
    <x v="0"/>
    <n v="46"/>
    <n v="1483.49"/>
    <n v="0.02"/>
    <s v="Regular Air"/>
    <n v="65.819999999999993"/>
    <n v="30.98"/>
    <n v="17.079999999999998"/>
    <s v="Manitoba"/>
    <s v="Prarie"/>
    <s v="Home Office"/>
    <s v="Office Supplies"/>
    <x v="5"/>
    <n v="0.4"/>
  </r>
  <r>
    <s v="Harold Engle"/>
    <n v="56645"/>
    <x v="418"/>
    <d v="2012-01-08T00:00:00"/>
    <x v="10"/>
    <s v="2012"/>
    <n v="2"/>
    <b v="0"/>
    <x v="0"/>
    <n v="42"/>
    <n v="14729.36"/>
    <n v="7.0000000000000007E-2"/>
    <s v="Delivery Truck"/>
    <n v="3277.57"/>
    <n v="348.21"/>
    <n v="40.19"/>
    <s v="Manitoba"/>
    <s v="Prarie"/>
    <s v="Home Office"/>
    <s v="Furniture"/>
    <x v="10"/>
    <n v="0.62"/>
  </r>
  <r>
    <s v="Carlos Soltero"/>
    <n v="56803"/>
    <x v="419"/>
    <d v="2009-12-10T00:00:00"/>
    <x v="9"/>
    <s v="2009"/>
    <n v="0"/>
    <s v="FREE DELIVERY"/>
    <x v="3"/>
    <n v="42"/>
    <n v="258.19"/>
    <n v="0.1"/>
    <s v="Regular Air"/>
    <n v="-103.27"/>
    <n v="6.48"/>
    <n v="5.9"/>
    <s v="Manitoba"/>
    <s v="Prarie"/>
    <s v="Small Business"/>
    <s v="Office Supplies"/>
    <x v="5"/>
    <n v="0.37"/>
  </r>
  <r>
    <s v="Hilary Holden"/>
    <n v="57159"/>
    <x v="420"/>
    <d v="2010-02-13T00:00:00"/>
    <x v="5"/>
    <s v="2010"/>
    <n v="1"/>
    <b v="0"/>
    <x v="5"/>
    <n v="17"/>
    <n v="4621.1000000000004"/>
    <n v="0.09"/>
    <s v="Delivery Truck"/>
    <n v="-635.65"/>
    <n v="280.98"/>
    <n v="57"/>
    <s v="Manitoba"/>
    <s v="Prarie"/>
    <s v="Corporate"/>
    <s v="Furniture"/>
    <x v="14"/>
    <n v="0.78"/>
  </r>
  <r>
    <s v="Hilary Holden"/>
    <n v="57159"/>
    <x v="420"/>
    <d v="2010-02-12T00:00:00"/>
    <x v="5"/>
    <s v="2010"/>
    <n v="0"/>
    <s v="FREE DELIVERY"/>
    <x v="5"/>
    <n v="42"/>
    <n v="460.2"/>
    <n v="0.01"/>
    <s v="Regular Air"/>
    <n v="-214.39"/>
    <n v="9.99"/>
    <n v="11.59"/>
    <s v="Manitoba"/>
    <s v="Prarie"/>
    <s v="Corporate"/>
    <s v="Office Supplies"/>
    <x v="5"/>
    <n v="0.4"/>
  </r>
  <r>
    <s v="Logan Haushalter"/>
    <n v="57507"/>
    <x v="421"/>
    <d v="2009-06-29T00:00:00"/>
    <x v="3"/>
    <s v="2009"/>
    <n v="3"/>
    <b v="0"/>
    <x v="5"/>
    <n v="10"/>
    <n v="155.44999999999999"/>
    <n v="0.03"/>
    <s v="Regular Air"/>
    <n v="-19.68"/>
    <n v="15.01"/>
    <n v="8.4"/>
    <s v="Manitoba"/>
    <s v="Prarie"/>
    <s v="Corporate"/>
    <s v="Office Supplies"/>
    <x v="2"/>
    <n v="0.39"/>
  </r>
  <r>
    <s v="Guy Armstrong"/>
    <n v="57922"/>
    <x v="130"/>
    <d v="2011-02-08T00:00:00"/>
    <x v="5"/>
    <s v="2011"/>
    <n v="0"/>
    <s v="FREE DELIVERY"/>
    <x v="5"/>
    <n v="50"/>
    <n v="343.26"/>
    <n v="0.04"/>
    <s v="Regular Air"/>
    <n v="-287.27999999999997"/>
    <n v="6.84"/>
    <n v="8.3699999999999992"/>
    <s v="Manitoba"/>
    <s v="Prarie"/>
    <s v="Corporate"/>
    <s v="Office Supplies"/>
    <x v="15"/>
    <n v="0.57999999999999996"/>
  </r>
  <r>
    <s v="Erica Bern"/>
    <n v="58117"/>
    <x v="422"/>
    <d v="2011-02-21T00:00:00"/>
    <x v="5"/>
    <s v="2011"/>
    <n v="1"/>
    <b v="0"/>
    <x v="5"/>
    <n v="42"/>
    <n v="134.86000000000001"/>
    <n v="0.04"/>
    <s v="Regular Air"/>
    <n v="-62.84"/>
    <n v="3.14"/>
    <n v="1.92"/>
    <s v="Manitoba"/>
    <s v="Prarie"/>
    <s v="Corporate"/>
    <s v="Office Supplies"/>
    <x v="15"/>
    <n v="0.84"/>
  </r>
  <r>
    <s v="Logan Haushalter"/>
    <n v="58278"/>
    <x v="322"/>
    <d v="2012-09-12T00:00:00"/>
    <x v="11"/>
    <s v="2012"/>
    <n v="2"/>
    <b v="0"/>
    <x v="1"/>
    <n v="37"/>
    <n v="3512.9"/>
    <n v="0.08"/>
    <s v="Regular Air"/>
    <n v="2093.6999999999998"/>
    <n v="99.23"/>
    <n v="8.99"/>
    <s v="Manitoba"/>
    <s v="Prarie"/>
    <s v="Corporate"/>
    <s v="Furniture"/>
    <x v="4"/>
    <n v="0.35"/>
  </r>
  <r>
    <s v="Logan Haushalter"/>
    <n v="58278"/>
    <x v="322"/>
    <d v="2012-09-13T00:00:00"/>
    <x v="11"/>
    <s v="2012"/>
    <n v="3"/>
    <b v="0"/>
    <x v="1"/>
    <n v="4"/>
    <n v="281.5455"/>
    <n v="0.1"/>
    <s v="Regular Air"/>
    <n v="-434.56"/>
    <n v="85.99"/>
    <n v="0.99"/>
    <s v="Manitoba"/>
    <s v="Prarie"/>
    <s v="Corporate"/>
    <s v="Technology"/>
    <x v="3"/>
    <n v="0.85"/>
  </r>
  <r>
    <s v="Harold Engle"/>
    <n v="58502"/>
    <x v="420"/>
    <d v="2010-02-14T00:00:00"/>
    <x v="5"/>
    <s v="2010"/>
    <n v="2"/>
    <b v="0"/>
    <x v="5"/>
    <n v="23"/>
    <n v="5186.3100000000004"/>
    <n v="0.03"/>
    <s v="Delivery Truck"/>
    <n v="1009.38"/>
    <n v="226.67"/>
    <n v="28.16"/>
    <s v="Manitoba"/>
    <s v="Prarie"/>
    <s v="Consumer"/>
    <s v="Furniture"/>
    <x v="14"/>
    <n v="0.59"/>
  </r>
  <r>
    <s v="Christopher Schild"/>
    <n v="58788"/>
    <x v="423"/>
    <d v="2010-02-03T00:00:00"/>
    <x v="5"/>
    <s v="2010"/>
    <n v="2"/>
    <b v="0"/>
    <x v="0"/>
    <n v="31"/>
    <n v="983.78"/>
    <n v="0.04"/>
    <s v="Regular Air"/>
    <n v="43.72"/>
    <n v="30.98"/>
    <n v="6.5"/>
    <s v="Manitoba"/>
    <s v="Prarie"/>
    <s v="Corporate"/>
    <s v="Technology"/>
    <x v="7"/>
    <n v="0.64"/>
  </r>
  <r>
    <s v="Helen Abelman"/>
    <n v="58947"/>
    <x v="393"/>
    <d v="2011-09-26T00:00:00"/>
    <x v="11"/>
    <s v="2011"/>
    <n v="0"/>
    <s v="FREE DELIVERY"/>
    <x v="3"/>
    <n v="48"/>
    <n v="410.15"/>
    <n v="0.01"/>
    <s v="Regular Air"/>
    <n v="102.58"/>
    <n v="8.01"/>
    <n v="2.87"/>
    <s v="Manitoba"/>
    <s v="Prarie"/>
    <s v="Home Office"/>
    <s v="Office Supplies"/>
    <x v="5"/>
    <n v="0.4"/>
  </r>
  <r>
    <s v="Helen Abelman"/>
    <n v="58947"/>
    <x v="393"/>
    <d v="2011-09-27T00:00:00"/>
    <x v="11"/>
    <s v="2011"/>
    <n v="1"/>
    <b v="0"/>
    <x v="3"/>
    <n v="28"/>
    <n v="135.72"/>
    <n v="0.09"/>
    <s v="Regular Air"/>
    <n v="-67.790000000000006"/>
    <n v="4.9800000000000004"/>
    <n v="5.0199999999999996"/>
    <s v="Manitoba"/>
    <s v="Prarie"/>
    <s v="Home Office"/>
    <s v="Office Supplies"/>
    <x v="5"/>
    <n v="0.38"/>
  </r>
  <r>
    <s v="Jack Lebron"/>
    <n v="59074"/>
    <x v="424"/>
    <d v="2010-08-14T00:00:00"/>
    <x v="2"/>
    <s v="2010"/>
    <n v="2"/>
    <b v="0"/>
    <x v="0"/>
    <n v="37"/>
    <n v="589.63"/>
    <n v="0.03"/>
    <s v="Regular Air"/>
    <n v="70.8"/>
    <n v="14.98"/>
    <n v="8.99"/>
    <s v="British Columbia"/>
    <s v="West"/>
    <s v="Corporate"/>
    <s v="Furniture"/>
    <x v="4"/>
    <n v="0.39"/>
  </r>
  <r>
    <s v="Jack Lebron"/>
    <n v="59233"/>
    <x v="147"/>
    <d v="2010-08-22T00:00:00"/>
    <x v="2"/>
    <s v="2010"/>
    <n v="2"/>
    <b v="0"/>
    <x v="1"/>
    <n v="3"/>
    <n v="336.84"/>
    <n v="0.08"/>
    <s v="Delivery Truck"/>
    <n v="-160.46"/>
    <n v="100.98"/>
    <n v="35.840000000000003"/>
    <s v="British Columbia"/>
    <s v="West"/>
    <s v="Corporate"/>
    <s v="Furniture"/>
    <x v="9"/>
    <n v="0.62"/>
  </r>
  <r>
    <s v="Jack Lebron"/>
    <n v="59233"/>
    <x v="147"/>
    <d v="2010-08-20T00:00:00"/>
    <x v="2"/>
    <s v="2010"/>
    <n v="0"/>
    <s v="FREE DELIVERY"/>
    <x v="1"/>
    <n v="30"/>
    <n v="397.17"/>
    <n v="0.1"/>
    <s v="Express Air"/>
    <n v="7.69"/>
    <n v="14.34"/>
    <n v="5"/>
    <s v="British Columbia"/>
    <s v="West"/>
    <s v="Corporate"/>
    <s v="Furniture"/>
    <x v="4"/>
    <n v="0.49"/>
  </r>
  <r>
    <s v="Giulietta Baptist"/>
    <n v="59425"/>
    <x v="425"/>
    <d v="2012-05-19T00:00:00"/>
    <x v="7"/>
    <s v="2012"/>
    <n v="2"/>
    <b v="0"/>
    <x v="4"/>
    <n v="24"/>
    <n v="2094.12"/>
    <n v="0"/>
    <s v="Regular Air"/>
    <n v="717.12"/>
    <n v="83.1"/>
    <n v="6.13"/>
    <s v="British Columbia"/>
    <s v="West"/>
    <s v="Home Office"/>
    <s v="Technology"/>
    <x v="7"/>
    <n v="0.45"/>
  </r>
  <r>
    <s v="Giulietta Baptist"/>
    <n v="59425"/>
    <x v="425"/>
    <d v="2012-05-20T00:00:00"/>
    <x v="7"/>
    <s v="2012"/>
    <n v="3"/>
    <b v="0"/>
    <x v="4"/>
    <n v="46"/>
    <n v="1714.02"/>
    <n v="0.04"/>
    <s v="Regular Air"/>
    <n v="741.27"/>
    <n v="37.94"/>
    <n v="5.08"/>
    <s v="British Columbia"/>
    <s v="West"/>
    <s v="Home Office"/>
    <s v="Office Supplies"/>
    <x v="5"/>
    <n v="0.38"/>
  </r>
  <r>
    <s v="Jim Sink"/>
    <n v="59750"/>
    <x v="426"/>
    <d v="2010-07-13T00:00:00"/>
    <x v="1"/>
    <s v="2010"/>
    <n v="4"/>
    <b v="0"/>
    <x v="0"/>
    <n v="34"/>
    <n v="223.59"/>
    <n v="0.04"/>
    <s v="Regular Air"/>
    <n v="-66.05"/>
    <n v="6.48"/>
    <n v="5.74"/>
    <s v="British Columbia"/>
    <s v="West"/>
    <s v="Corporate"/>
    <s v="Office Supplies"/>
    <x v="5"/>
    <n v="0.37"/>
  </r>
  <r>
    <s v="Julie Creighton"/>
    <n v="35"/>
    <x v="120"/>
    <d v="2011-10-23T00:00:00"/>
    <x v="0"/>
    <s v="2011"/>
    <n v="1"/>
    <b v="0"/>
    <x v="3"/>
    <n v="30"/>
    <n v="288.56"/>
    <n v="0.03"/>
    <s v="Regular Air"/>
    <n v="60.72"/>
    <n v="9.11"/>
    <n v="2.25"/>
    <s v="British Columbia"/>
    <s v="West"/>
    <s v="Corporate"/>
    <s v="Office Supplies"/>
    <x v="12"/>
    <n v="0.52"/>
  </r>
  <r>
    <s v="Julie Creighton"/>
    <n v="35"/>
    <x v="120"/>
    <d v="2011-10-24T00:00:00"/>
    <x v="0"/>
    <s v="2011"/>
    <n v="2"/>
    <b v="0"/>
    <x v="3"/>
    <n v="14"/>
    <n v="1892.848"/>
    <n v="0.01"/>
    <s v="Regular Air"/>
    <n v="48.99"/>
    <n v="155.99"/>
    <n v="8.99"/>
    <s v="British Columbia"/>
    <s v="West"/>
    <s v="Corporate"/>
    <s v="Technology"/>
    <x v="3"/>
    <n v="0.57999999999999996"/>
  </r>
  <r>
    <s v="Sanjit Chand"/>
    <n v="294"/>
    <x v="427"/>
    <d v="2010-07-16T00:00:00"/>
    <x v="1"/>
    <s v="2010"/>
    <n v="1"/>
    <b v="0"/>
    <x v="4"/>
    <n v="35"/>
    <n v="6375.28"/>
    <n v="0.06"/>
    <s v="Regular Air"/>
    <n v="489.02"/>
    <n v="193.17"/>
    <n v="19.989999999999998"/>
    <s v="British Columbia"/>
    <s v="West"/>
    <s v="Home Office"/>
    <s v="Office Supplies"/>
    <x v="0"/>
    <n v="0.71"/>
  </r>
  <r>
    <s v="Matt Collins"/>
    <n v="450"/>
    <x v="428"/>
    <d v="2011-03-05T00:00:00"/>
    <x v="4"/>
    <s v="2011"/>
    <n v="1"/>
    <b v="0"/>
    <x v="3"/>
    <n v="29"/>
    <n v="1000.78"/>
    <n v="0.05"/>
    <s v="Express Air"/>
    <n v="109.33"/>
    <n v="34.58"/>
    <n v="8.99"/>
    <s v="British Columbia"/>
    <s v="West"/>
    <s v="Consumer"/>
    <s v="Office Supplies"/>
    <x v="12"/>
    <n v="0.56000000000000005"/>
  </r>
  <r>
    <s v="Matt Collins"/>
    <n v="450"/>
    <x v="428"/>
    <d v="2011-03-06T00:00:00"/>
    <x v="4"/>
    <s v="2011"/>
    <n v="2"/>
    <b v="0"/>
    <x v="3"/>
    <n v="35"/>
    <n v="543.72"/>
    <n v="0.05"/>
    <s v="Regular Air"/>
    <n v="-211.13"/>
    <n v="15.7"/>
    <n v="11.25"/>
    <s v="British Columbia"/>
    <s v="West"/>
    <s v="Consumer"/>
    <s v="Office Supplies"/>
    <x v="0"/>
    <n v="0.6"/>
  </r>
  <r>
    <s v="Matt Collins"/>
    <n v="1028"/>
    <x v="272"/>
    <d v="2009-01-06T00:00:00"/>
    <x v="10"/>
    <s v="2009"/>
    <n v="1"/>
    <b v="0"/>
    <x v="1"/>
    <n v="6"/>
    <n v="165.75"/>
    <n v="0.03"/>
    <s v="Regular Air"/>
    <n v="-28.46"/>
    <n v="28.48"/>
    <n v="1.99"/>
    <s v="British Columbia"/>
    <s v="West"/>
    <s v="Consumer"/>
    <s v="Technology"/>
    <x v="7"/>
    <n v="0.4"/>
  </r>
  <r>
    <s v="Matt Collins"/>
    <n v="1028"/>
    <x v="272"/>
    <d v="2009-01-07T00:00:00"/>
    <x v="10"/>
    <s v="2009"/>
    <n v="2"/>
    <b v="0"/>
    <x v="1"/>
    <n v="11"/>
    <n v="2021.1469999999999"/>
    <n v="0.01"/>
    <s v="Regular Air"/>
    <n v="-60.39"/>
    <n v="205.99"/>
    <n v="5.99"/>
    <s v="British Columbia"/>
    <s v="West"/>
    <s v="Consumer"/>
    <s v="Technology"/>
    <x v="3"/>
    <n v="0.59"/>
  </r>
  <r>
    <s v="Justin Knight"/>
    <n v="1314"/>
    <x v="429"/>
    <d v="2009-05-14T00:00:00"/>
    <x v="7"/>
    <s v="2009"/>
    <n v="2"/>
    <b v="0"/>
    <x v="4"/>
    <n v="4"/>
    <n v="42.58"/>
    <n v="0"/>
    <s v="Regular Air"/>
    <n v="-7.61"/>
    <n v="9.27"/>
    <n v="4.3899999999999997"/>
    <s v="British Columbia"/>
    <s v="West"/>
    <s v="Corporate"/>
    <s v="Office Supplies"/>
    <x v="5"/>
    <n v="0.38"/>
  </r>
  <r>
    <s v="Rob Haberlin"/>
    <n v="2279"/>
    <x v="430"/>
    <d v="2010-02-23T00:00:00"/>
    <x v="5"/>
    <s v="2010"/>
    <n v="1"/>
    <b v="0"/>
    <x v="4"/>
    <n v="49"/>
    <n v="4577.18"/>
    <n v="0"/>
    <s v="Delivery Truck"/>
    <n v="205.83"/>
    <n v="90.98"/>
    <n v="30"/>
    <s v="British Columbia"/>
    <s v="West"/>
    <s v="Corporate"/>
    <s v="Furniture"/>
    <x v="14"/>
    <n v="0.61"/>
  </r>
  <r>
    <s v="Rob Haberlin"/>
    <n v="2279"/>
    <x v="430"/>
    <d v="2010-02-24T00:00:00"/>
    <x v="5"/>
    <s v="2010"/>
    <n v="2"/>
    <b v="0"/>
    <x v="4"/>
    <n v="39"/>
    <n v="845.9"/>
    <n v="0.04"/>
    <s v="Regular Air"/>
    <n v="52.53"/>
    <n v="20.98"/>
    <n v="5.42"/>
    <s v="British Columbia"/>
    <s v="West"/>
    <s v="Corporate"/>
    <s v="Office Supplies"/>
    <x v="0"/>
    <n v="0.66"/>
  </r>
  <r>
    <s v="Rob Haberlin"/>
    <n v="2465"/>
    <x v="431"/>
    <d v="2011-06-25T00:00:00"/>
    <x v="3"/>
    <s v="2011"/>
    <n v="2"/>
    <b v="0"/>
    <x v="5"/>
    <n v="28"/>
    <n v="1082.45"/>
    <n v="0.04"/>
    <s v="Regular Air"/>
    <n v="271.87"/>
    <n v="39.479999999999997"/>
    <n v="1.99"/>
    <s v="British Columbia"/>
    <s v="West"/>
    <s v="Consumer"/>
    <s v="Technology"/>
    <x v="7"/>
    <n v="0.54"/>
  </r>
  <r>
    <s v="Rob Haberlin"/>
    <n v="2530"/>
    <x v="41"/>
    <d v="2009-03-22T00:00:00"/>
    <x v="4"/>
    <s v="2009"/>
    <n v="2"/>
    <b v="0"/>
    <x v="4"/>
    <n v="9"/>
    <n v="23.46"/>
    <n v="0.06"/>
    <s v="Regular Air"/>
    <n v="4.58"/>
    <n v="2.61"/>
    <n v="0.5"/>
    <s v="British Columbia"/>
    <s v="West"/>
    <s v="Corporate"/>
    <s v="Office Supplies"/>
    <x v="11"/>
    <n v="0.39"/>
  </r>
  <r>
    <s v="Rob Haberlin"/>
    <n v="2883"/>
    <x v="432"/>
    <d v="2011-01-24T00:00:00"/>
    <x v="10"/>
    <s v="2011"/>
    <n v="2"/>
    <b v="0"/>
    <x v="0"/>
    <n v="34"/>
    <n v="2154.34"/>
    <n v="0.1"/>
    <s v="Regular Air"/>
    <n v="177.66"/>
    <n v="64.98"/>
    <n v="6.88"/>
    <s v="British Columbia"/>
    <s v="West"/>
    <s v="Consumer"/>
    <s v="Office Supplies"/>
    <x v="0"/>
    <n v="0.73"/>
  </r>
  <r>
    <s v="Christina Vanderzanden"/>
    <n v="3362"/>
    <x v="433"/>
    <d v="2011-08-01T00:00:00"/>
    <x v="2"/>
    <s v="2011"/>
    <n v="4"/>
    <b v="0"/>
    <x v="0"/>
    <n v="40"/>
    <n v="1699.52"/>
    <n v="0.04"/>
    <s v="Regular Air"/>
    <n v="734.75"/>
    <n v="40.98"/>
    <n v="1.99"/>
    <s v="British Columbia"/>
    <s v="West"/>
    <s v="Small Business"/>
    <s v="Technology"/>
    <x v="7"/>
    <n v="0.44"/>
  </r>
  <r>
    <s v="Christina Vanderzanden"/>
    <n v="3362"/>
    <x v="433"/>
    <d v="2011-08-06T00:00:00"/>
    <x v="2"/>
    <s v="2011"/>
    <n v="9"/>
    <b v="0"/>
    <x v="0"/>
    <n v="50"/>
    <n v="760.85"/>
    <n v="0.03"/>
    <s v="Regular Air"/>
    <n v="-109.1"/>
    <n v="15.14"/>
    <n v="4.53"/>
    <s v="British Columbia"/>
    <s v="West"/>
    <s v="Small Business"/>
    <s v="Office Supplies"/>
    <x v="0"/>
    <n v="0.81"/>
  </r>
  <r>
    <s v="Matt Collins"/>
    <n v="5318"/>
    <x v="434"/>
    <d v="2010-04-05T00:00:00"/>
    <x v="8"/>
    <s v="2010"/>
    <n v="2"/>
    <b v="0"/>
    <x v="1"/>
    <n v="8"/>
    <n v="1042.25"/>
    <n v="0.08"/>
    <s v="Regular Air"/>
    <n v="195.16"/>
    <n v="131.12"/>
    <n v="0.99"/>
    <s v="British Columbia"/>
    <s v="West"/>
    <s v="Consumer"/>
    <s v="Office Supplies"/>
    <x v="1"/>
    <n v="0.55000000000000004"/>
  </r>
  <r>
    <s v="Matt Collins"/>
    <n v="5318"/>
    <x v="434"/>
    <d v="2010-04-04T00:00:00"/>
    <x v="8"/>
    <s v="2010"/>
    <n v="1"/>
    <b v="0"/>
    <x v="1"/>
    <n v="29"/>
    <n v="5010.7415000000001"/>
    <n v="0.03"/>
    <s v="Express Air"/>
    <n v="1196.3699999999999"/>
    <n v="200.99"/>
    <n v="4.2"/>
    <s v="British Columbia"/>
    <s v="West"/>
    <s v="Consumer"/>
    <s v="Technology"/>
    <x v="3"/>
    <n v="0.59"/>
  </r>
  <r>
    <s v="Sanjit Chand"/>
    <n v="5988"/>
    <x v="435"/>
    <d v="2010-11-22T00:00:00"/>
    <x v="6"/>
    <s v="2010"/>
    <n v="1"/>
    <b v="0"/>
    <x v="3"/>
    <n v="40"/>
    <n v="19109.61"/>
    <n v="0.1"/>
    <s v="Express Air"/>
    <n v="-379.29"/>
    <n v="499.99"/>
    <n v="24.49"/>
    <s v="British Columbia"/>
    <s v="West"/>
    <s v="Home Office"/>
    <s v="Technology"/>
    <x v="13"/>
    <n v="0.36"/>
  </r>
  <r>
    <s v="Matt Collins"/>
    <n v="6115"/>
    <x v="373"/>
    <d v="2010-09-12T00:00:00"/>
    <x v="11"/>
    <s v="2010"/>
    <n v="1"/>
    <b v="0"/>
    <x v="4"/>
    <n v="25"/>
    <n v="409.08"/>
    <n v="0.1"/>
    <s v="Regular Air"/>
    <n v="78.86"/>
    <n v="17.78"/>
    <n v="5.03"/>
    <s v="British Columbia"/>
    <s v="West"/>
    <s v="Consumer"/>
    <s v="Furniture"/>
    <x v="4"/>
    <n v="0.54"/>
  </r>
  <r>
    <s v="Justin Knight"/>
    <n v="6337"/>
    <x v="31"/>
    <d v="2011-09-02T00:00:00"/>
    <x v="11"/>
    <s v="2011"/>
    <n v="2"/>
    <b v="0"/>
    <x v="3"/>
    <n v="48"/>
    <n v="3397.72"/>
    <n v="0.01"/>
    <s v="Regular Air"/>
    <n v="-912.08"/>
    <n v="70.709999999999994"/>
    <n v="37.58"/>
    <s v="British Columbia"/>
    <s v="West"/>
    <s v="Corporate"/>
    <s v="Furniture"/>
    <x v="4"/>
    <n v="0.78"/>
  </r>
  <r>
    <s v="Justin Knight"/>
    <n v="6337"/>
    <x v="31"/>
    <d v="2011-09-01T00:00:00"/>
    <x v="11"/>
    <s v="2011"/>
    <n v="1"/>
    <b v="0"/>
    <x v="3"/>
    <n v="1"/>
    <n v="449.42"/>
    <n v="7.0000000000000007E-2"/>
    <s v="Delivery Truck"/>
    <n v="-261.61"/>
    <n v="376.13"/>
    <n v="85.63"/>
    <s v="British Columbia"/>
    <s v="West"/>
    <s v="Corporate"/>
    <s v="Furniture"/>
    <x v="10"/>
    <n v="0.74"/>
  </r>
  <r>
    <s v="Rob Haberlin"/>
    <n v="6434"/>
    <x v="113"/>
    <d v="2009-06-07T00:00:00"/>
    <x v="3"/>
    <s v="2009"/>
    <n v="0"/>
    <s v="FREE DELIVERY"/>
    <x v="1"/>
    <n v="13"/>
    <n v="59.58"/>
    <n v="7.0000000000000007E-2"/>
    <s v="Regular Air"/>
    <n v="14.49"/>
    <n v="4.76"/>
    <n v="0.88"/>
    <s v="British Columbia"/>
    <s v="West"/>
    <s v="Corporate"/>
    <s v="Office Supplies"/>
    <x v="5"/>
    <n v="0.39"/>
  </r>
  <r>
    <s v="Lena Cacioppo"/>
    <n v="7136"/>
    <x v="436"/>
    <d v="2009-03-24T00:00:00"/>
    <x v="4"/>
    <s v="2009"/>
    <n v="2"/>
    <b v="0"/>
    <x v="1"/>
    <n v="17"/>
    <n v="642.9"/>
    <n v="7.0000000000000007E-2"/>
    <s v="Regular Air"/>
    <n v="88.72"/>
    <n v="39.479999999999997"/>
    <n v="1.99"/>
    <s v="British Columbia"/>
    <s v="West"/>
    <s v="Home Office"/>
    <s v="Technology"/>
    <x v="7"/>
    <n v="0.54"/>
  </r>
  <r>
    <s v="Lena Cacioppo"/>
    <n v="7136"/>
    <x v="436"/>
    <d v="2009-03-24T00:00:00"/>
    <x v="4"/>
    <s v="2009"/>
    <n v="2"/>
    <b v="0"/>
    <x v="1"/>
    <n v="9"/>
    <n v="47.28"/>
    <n v="0"/>
    <s v="Regular Air"/>
    <n v="17.05"/>
    <n v="4.91"/>
    <n v="0.5"/>
    <s v="British Columbia"/>
    <s v="West"/>
    <s v="Home Office"/>
    <s v="Office Supplies"/>
    <x v="11"/>
    <n v="0.36"/>
  </r>
  <r>
    <s v="Kimberly Carter"/>
    <n v="7489"/>
    <x v="103"/>
    <d v="2010-10-03T00:00:00"/>
    <x v="0"/>
    <s v="2010"/>
    <n v="3"/>
    <b v="0"/>
    <x v="5"/>
    <n v="38"/>
    <n v="6900.13"/>
    <n v="0.01"/>
    <s v="Delivery Truck"/>
    <n v="552.97"/>
    <n v="180.98"/>
    <n v="23.58"/>
    <s v="British Columbia"/>
    <s v="West"/>
    <s v="Home Office"/>
    <s v="Furniture"/>
    <x v="9"/>
    <n v="0.74"/>
  </r>
  <r>
    <s v="Gene Hale"/>
    <n v="7968"/>
    <x v="437"/>
    <d v="2010-09-15T00:00:00"/>
    <x v="11"/>
    <s v="2010"/>
    <n v="0"/>
    <s v="FREE DELIVERY"/>
    <x v="0"/>
    <n v="10"/>
    <n v="1449.21"/>
    <n v="0.06"/>
    <s v="Delivery Truck"/>
    <n v="-270"/>
    <n v="150.97999999999999"/>
    <n v="30"/>
    <s v="British Columbia"/>
    <s v="West"/>
    <s v="Consumer"/>
    <s v="Furniture"/>
    <x v="14"/>
    <n v="0.74"/>
  </r>
  <r>
    <s v="Christina Vanderzanden"/>
    <n v="8227"/>
    <x v="438"/>
    <d v="2010-01-11T00:00:00"/>
    <x v="10"/>
    <s v="2010"/>
    <n v="1"/>
    <b v="0"/>
    <x v="3"/>
    <n v="32"/>
    <n v="162.25"/>
    <n v="0.05"/>
    <s v="Express Air"/>
    <n v="-43.21"/>
    <n v="4.7699999999999996"/>
    <n v="2.39"/>
    <s v="British Columbia"/>
    <s v="West"/>
    <s v="Small Business"/>
    <s v="Technology"/>
    <x v="7"/>
    <n v="0.72"/>
  </r>
  <r>
    <s v="Matt Collins"/>
    <n v="9123"/>
    <x v="439"/>
    <d v="2010-06-27T00:00:00"/>
    <x v="3"/>
    <s v="2010"/>
    <n v="1"/>
    <b v="0"/>
    <x v="5"/>
    <n v="27"/>
    <n v="384.9"/>
    <n v="7.0000000000000007E-2"/>
    <s v="Express Air"/>
    <n v="-108.28"/>
    <n v="14.03"/>
    <n v="9.3699999999999992"/>
    <s v="British Columbia"/>
    <s v="West"/>
    <s v="Consumer"/>
    <s v="Office Supplies"/>
    <x v="0"/>
    <n v="0.56000000000000005"/>
  </r>
  <r>
    <s v="Sally Knutson"/>
    <n v="9792"/>
    <x v="188"/>
    <d v="2011-07-23T00:00:00"/>
    <x v="1"/>
    <s v="2011"/>
    <n v="0"/>
    <s v="FREE DELIVERY"/>
    <x v="0"/>
    <n v="14"/>
    <n v="84.09"/>
    <n v="0.02"/>
    <s v="Regular Air"/>
    <n v="-73.14"/>
    <n v="5.4"/>
    <n v="7.78"/>
    <s v="British Columbia"/>
    <s v="West"/>
    <s v="Consumer"/>
    <s v="Office Supplies"/>
    <x v="2"/>
    <n v="0.37"/>
  </r>
  <r>
    <s v="Kimberly Carter"/>
    <n v="9860"/>
    <x v="252"/>
    <d v="2010-10-11T00:00:00"/>
    <x v="0"/>
    <s v="2010"/>
    <n v="1"/>
    <b v="0"/>
    <x v="5"/>
    <n v="43"/>
    <n v="319.69"/>
    <n v="0"/>
    <s v="Regular Air"/>
    <n v="-73.66"/>
    <n v="7.28"/>
    <n v="3.52"/>
    <s v="British Columbia"/>
    <s v="West"/>
    <s v="Home Office"/>
    <s v="Technology"/>
    <x v="7"/>
    <n v="0.68"/>
  </r>
  <r>
    <s v="Christina Vanderzanden"/>
    <n v="10310"/>
    <x v="440"/>
    <d v="2009-02-09T00:00:00"/>
    <x v="5"/>
    <s v="2009"/>
    <n v="4"/>
    <b v="0"/>
    <x v="0"/>
    <n v="48"/>
    <n v="139.86000000000001"/>
    <n v="7.0000000000000007E-2"/>
    <s v="Regular Air"/>
    <n v="9.59"/>
    <n v="2.88"/>
    <n v="1.01"/>
    <s v="British Columbia"/>
    <s v="West"/>
    <s v="Small Business"/>
    <s v="Office Supplies"/>
    <x v="12"/>
    <n v="0.55000000000000004"/>
  </r>
  <r>
    <s v="Christina Vanderzanden"/>
    <n v="10310"/>
    <x v="440"/>
    <d v="2009-02-12T00:00:00"/>
    <x v="5"/>
    <s v="2009"/>
    <n v="7"/>
    <b v="0"/>
    <x v="0"/>
    <n v="6"/>
    <n v="926.58500000000004"/>
    <n v="0.1"/>
    <s v="Regular Air"/>
    <n v="-655.42"/>
    <n v="195.99"/>
    <n v="3.99"/>
    <s v="British Columbia"/>
    <s v="West"/>
    <s v="Small Business"/>
    <s v="Technology"/>
    <x v="3"/>
    <n v="0.57999999999999996"/>
  </r>
  <r>
    <s v="Kimberly Carter"/>
    <n v="10369"/>
    <x v="441"/>
    <d v="2011-11-11T00:00:00"/>
    <x v="6"/>
    <s v="2011"/>
    <n v="2"/>
    <b v="0"/>
    <x v="0"/>
    <n v="4"/>
    <n v="27.34"/>
    <n v="0.06"/>
    <s v="Regular Air"/>
    <n v="-12.38"/>
    <n v="5.78"/>
    <n v="4.96"/>
    <s v="British Columbia"/>
    <s v="West"/>
    <s v="Home Office"/>
    <s v="Office Supplies"/>
    <x v="5"/>
    <n v="0.36"/>
  </r>
  <r>
    <s v="Kimberly Carter"/>
    <n v="10369"/>
    <x v="441"/>
    <d v="2011-11-14T00:00:00"/>
    <x v="6"/>
    <s v="2011"/>
    <n v="5"/>
    <b v="0"/>
    <x v="0"/>
    <n v="23"/>
    <n v="683.68"/>
    <n v="0"/>
    <s v="Regular Air"/>
    <n v="-95.54"/>
    <n v="28.48"/>
    <n v="8.99"/>
    <s v="British Columbia"/>
    <s v="West"/>
    <s v="Home Office"/>
    <s v="Technology"/>
    <x v="7"/>
    <n v="0.7"/>
  </r>
  <r>
    <s v="Rob Haberlin"/>
    <n v="10692"/>
    <x v="442"/>
    <d v="2009-07-28T00:00:00"/>
    <x v="1"/>
    <s v="2009"/>
    <n v="2"/>
    <b v="0"/>
    <x v="0"/>
    <n v="26"/>
    <n v="100.41"/>
    <n v="0.04"/>
    <s v="Regular Air"/>
    <n v="-69.91"/>
    <n v="3.57"/>
    <n v="4.17"/>
    <s v="British Columbia"/>
    <s v="West"/>
    <s v="Corporate"/>
    <s v="Office Supplies"/>
    <x v="12"/>
    <n v="0.59"/>
  </r>
  <r>
    <s v="Rob Haberlin"/>
    <n v="10692"/>
    <x v="442"/>
    <d v="2009-07-30T00:00:00"/>
    <x v="1"/>
    <s v="2009"/>
    <n v="4"/>
    <b v="0"/>
    <x v="0"/>
    <n v="48"/>
    <n v="8101.9875000000002"/>
    <n v="0.05"/>
    <s v="Regular Air"/>
    <n v="2369.84"/>
    <n v="200.99"/>
    <n v="4.2"/>
    <s v="British Columbia"/>
    <s v="West"/>
    <s v="Corporate"/>
    <s v="Technology"/>
    <x v="3"/>
    <n v="0.59"/>
  </r>
  <r>
    <s v="Rob Haberlin"/>
    <n v="10692"/>
    <x v="442"/>
    <d v="2009-07-26T00:00:00"/>
    <x v="1"/>
    <s v="2009"/>
    <n v="0"/>
    <s v="FREE DELIVERY"/>
    <x v="0"/>
    <n v="8"/>
    <n v="1313.8109999999999"/>
    <n v="7.0000000000000007E-2"/>
    <s v="Regular Air"/>
    <n v="-457.16"/>
    <n v="195.99"/>
    <n v="8.99"/>
    <s v="British Columbia"/>
    <s v="West"/>
    <s v="Corporate"/>
    <s v="Technology"/>
    <x v="3"/>
    <n v="0.57999999999999996"/>
  </r>
  <r>
    <s v="Justin Knight"/>
    <n v="11553"/>
    <x v="413"/>
    <d v="2009-04-19T00:00:00"/>
    <x v="8"/>
    <s v="2009"/>
    <n v="1"/>
    <b v="0"/>
    <x v="4"/>
    <n v="28"/>
    <n v="1350.34"/>
    <n v="0.1"/>
    <s v="Express Air"/>
    <n v="-517.16999999999996"/>
    <n v="52.99"/>
    <n v="19.989999999999998"/>
    <s v="British Columbia"/>
    <s v="West"/>
    <s v="Corporate"/>
    <s v="Office Supplies"/>
    <x v="0"/>
    <n v="0.81"/>
  </r>
  <r>
    <s v="Justin Knight"/>
    <n v="11553"/>
    <x v="413"/>
    <d v="2009-04-21T00:00:00"/>
    <x v="8"/>
    <s v="2009"/>
    <n v="3"/>
    <b v="0"/>
    <x v="4"/>
    <n v="8"/>
    <n v="861.26"/>
    <n v="7.0000000000000007E-2"/>
    <s v="Delivery Truck"/>
    <n v="-429.86"/>
    <n v="100.98"/>
    <n v="57.38"/>
    <s v="British Columbia"/>
    <s v="West"/>
    <s v="Corporate"/>
    <s v="Furniture"/>
    <x v="9"/>
    <n v="0.78"/>
  </r>
  <r>
    <s v="Justin Knight"/>
    <n v="11553"/>
    <x v="413"/>
    <d v="2009-04-20T00:00:00"/>
    <x v="8"/>
    <s v="2009"/>
    <n v="2"/>
    <b v="0"/>
    <x v="4"/>
    <n v="20"/>
    <n v="1531.4110000000001"/>
    <n v="0.03"/>
    <s v="Regular Air"/>
    <n v="365.42"/>
    <n v="85.99"/>
    <n v="0.99"/>
    <s v="British Columbia"/>
    <s v="West"/>
    <s v="Corporate"/>
    <s v="Technology"/>
    <x v="3"/>
    <n v="0.55000000000000004"/>
  </r>
  <r>
    <s v="Christina Vanderzanden"/>
    <n v="11776"/>
    <x v="443"/>
    <d v="2012-02-24T00:00:00"/>
    <x v="5"/>
    <s v="2012"/>
    <n v="0"/>
    <s v="FREE DELIVERY"/>
    <x v="0"/>
    <n v="40"/>
    <n v="57.24"/>
    <n v="0.04"/>
    <s v="Express Air"/>
    <n v="-14.1"/>
    <n v="1.26"/>
    <n v="0.7"/>
    <s v="British Columbia"/>
    <s v="West"/>
    <s v="Small Business"/>
    <s v="Office Supplies"/>
    <x v="6"/>
    <n v="0.81"/>
  </r>
  <r>
    <s v="Marina Lichtenstein"/>
    <n v="11782"/>
    <x v="444"/>
    <d v="2012-08-02T00:00:00"/>
    <x v="2"/>
    <s v="2012"/>
    <n v="5"/>
    <b v="0"/>
    <x v="0"/>
    <n v="46"/>
    <n v="247.21"/>
    <n v="0.02"/>
    <s v="Regular Air"/>
    <n v="-63.72"/>
    <n v="4.9800000000000004"/>
    <n v="4.75"/>
    <s v="British Columbia"/>
    <s v="West"/>
    <s v="Corporate"/>
    <s v="Office Supplies"/>
    <x v="5"/>
    <n v="0.36"/>
  </r>
  <r>
    <s v="Marina Lichtenstein"/>
    <n v="11782"/>
    <x v="444"/>
    <d v="2012-08-04T00:00:00"/>
    <x v="2"/>
    <s v="2012"/>
    <n v="7"/>
    <b v="0"/>
    <x v="0"/>
    <n v="27"/>
    <n v="1541.7809999999999"/>
    <n v="7.0000000000000007E-2"/>
    <s v="Regular Air"/>
    <n v="14.35"/>
    <n v="66.989999999999995"/>
    <n v="13.99"/>
    <s v="British Columbia"/>
    <s v="West"/>
    <s v="Corporate"/>
    <s v="Technology"/>
    <x v="3"/>
    <n v="0.6"/>
  </r>
  <r>
    <s v="Justin Knight"/>
    <n v="12199"/>
    <x v="445"/>
    <d v="2011-12-19T00:00:00"/>
    <x v="9"/>
    <s v="2011"/>
    <n v="5"/>
    <b v="0"/>
    <x v="0"/>
    <n v="2"/>
    <n v="19"/>
    <n v="0.01"/>
    <s v="Regular Air"/>
    <n v="-10.73"/>
    <n v="6.54"/>
    <n v="5.27"/>
    <s v="British Columbia"/>
    <s v="West"/>
    <s v="Corporate"/>
    <s v="Office Supplies"/>
    <x v="2"/>
    <n v="0.36"/>
  </r>
  <r>
    <s v="Justin Knight"/>
    <n v="12199"/>
    <x v="445"/>
    <d v="2011-12-18T00:00:00"/>
    <x v="9"/>
    <s v="2011"/>
    <n v="4"/>
    <b v="0"/>
    <x v="0"/>
    <n v="50"/>
    <n v="8289.51"/>
    <n v="0.01"/>
    <s v="Regular Air"/>
    <n v="3051.62"/>
    <n v="155.06"/>
    <n v="7.07"/>
    <s v="British Columbia"/>
    <s v="West"/>
    <s v="Corporate"/>
    <s v="Office Supplies"/>
    <x v="0"/>
    <n v="0.59"/>
  </r>
  <r>
    <s v="Gene Hale"/>
    <n v="14275"/>
    <x v="446"/>
    <d v="2010-06-15T00:00:00"/>
    <x v="3"/>
    <s v="2010"/>
    <n v="2"/>
    <b v="0"/>
    <x v="0"/>
    <n v="20"/>
    <n v="42.22"/>
    <n v="0.04"/>
    <s v="Regular Air"/>
    <n v="-7.73"/>
    <n v="2.08"/>
    <n v="1.49"/>
    <s v="British Columbia"/>
    <s v="West"/>
    <s v="Consumer"/>
    <s v="Office Supplies"/>
    <x v="2"/>
    <n v="0.36"/>
  </r>
  <r>
    <s v="Gene Hale"/>
    <n v="14275"/>
    <x v="446"/>
    <d v="2010-06-15T00:00:00"/>
    <x v="3"/>
    <s v="2010"/>
    <n v="2"/>
    <b v="0"/>
    <x v="0"/>
    <n v="4"/>
    <n v="653.44000000000005"/>
    <n v="0.06"/>
    <s v="Delivery Truck"/>
    <n v="-187.75"/>
    <n v="160.97999999999999"/>
    <n v="30"/>
    <s v="British Columbia"/>
    <s v="West"/>
    <s v="Consumer"/>
    <s v="Furniture"/>
    <x v="14"/>
    <n v="0.62"/>
  </r>
  <r>
    <s v="Gene Hale"/>
    <n v="14535"/>
    <x v="447"/>
    <d v="2010-10-02T00:00:00"/>
    <x v="0"/>
    <s v="2010"/>
    <n v="1"/>
    <b v="0"/>
    <x v="3"/>
    <n v="22"/>
    <n v="245.96"/>
    <n v="0.03"/>
    <s v="Regular Air"/>
    <n v="-33.82"/>
    <n v="11.29"/>
    <n v="5.03"/>
    <s v="British Columbia"/>
    <s v="West"/>
    <s v="Consumer"/>
    <s v="Office Supplies"/>
    <x v="0"/>
    <n v="0.59"/>
  </r>
  <r>
    <s v="Rob Haberlin"/>
    <n v="15329"/>
    <x v="196"/>
    <d v="2012-04-27T00:00:00"/>
    <x v="8"/>
    <s v="2012"/>
    <n v="0"/>
    <s v="FREE DELIVERY"/>
    <x v="1"/>
    <n v="34"/>
    <n v="1014.87"/>
    <n v="0.04"/>
    <s v="Express Air"/>
    <n v="319.52"/>
    <n v="29.89"/>
    <n v="1.99"/>
    <s v="British Columbia"/>
    <s v="West"/>
    <s v="Consumer"/>
    <s v="Technology"/>
    <x v="7"/>
    <n v="0.5"/>
  </r>
  <r>
    <s v="Gene Hale"/>
    <n v="15621"/>
    <x v="448"/>
    <d v="2011-09-25T00:00:00"/>
    <x v="11"/>
    <s v="2011"/>
    <n v="1"/>
    <b v="0"/>
    <x v="5"/>
    <n v="18"/>
    <n v="35.51"/>
    <n v="0.02"/>
    <s v="Express Air"/>
    <n v="-13.95"/>
    <n v="1.68"/>
    <n v="1.57"/>
    <s v="British Columbia"/>
    <s v="West"/>
    <s v="Consumer"/>
    <s v="Office Supplies"/>
    <x v="12"/>
    <n v="0.59"/>
  </r>
  <r>
    <s v="Gene Hale"/>
    <n v="15621"/>
    <x v="448"/>
    <d v="2011-09-24T00:00:00"/>
    <x v="11"/>
    <s v="2011"/>
    <n v="0"/>
    <s v="FREE DELIVERY"/>
    <x v="5"/>
    <n v="39"/>
    <n v="1105.6600000000001"/>
    <n v="0.02"/>
    <s v="Regular Air"/>
    <n v="-136.19999999999999"/>
    <n v="28.28"/>
    <n v="13.99"/>
    <s v="British Columbia"/>
    <s v="West"/>
    <s v="Consumer"/>
    <s v="Office Supplies"/>
    <x v="0"/>
    <n v="0.57999999999999996"/>
  </r>
  <r>
    <s v="Michelle Arnett"/>
    <n v="17826"/>
    <x v="250"/>
    <d v="2012-07-01T00:00:00"/>
    <x v="1"/>
    <s v="2012"/>
    <n v="1"/>
    <b v="0"/>
    <x v="1"/>
    <n v="18"/>
    <n v="78.930000000000007"/>
    <n v="0.04"/>
    <s v="Regular Air"/>
    <n v="-88.61"/>
    <n v="3.89"/>
    <n v="7.01"/>
    <s v="British Columbia"/>
    <s v="West"/>
    <s v="Home Office"/>
    <s v="Office Supplies"/>
    <x v="2"/>
    <n v="0.37"/>
  </r>
  <r>
    <s v="Sally Knutson"/>
    <n v="17926"/>
    <x v="172"/>
    <d v="2011-11-12T00:00:00"/>
    <x v="6"/>
    <s v="2011"/>
    <n v="2"/>
    <b v="0"/>
    <x v="5"/>
    <n v="37"/>
    <n v="608.33000000000004"/>
    <n v="0.02"/>
    <s v="Regular Air"/>
    <n v="-70.040000000000006"/>
    <n v="15.31"/>
    <n v="8.7799999999999994"/>
    <s v="British Columbia"/>
    <s v="West"/>
    <s v="Consumer"/>
    <s v="Office Supplies"/>
    <x v="0"/>
    <n v="0.56999999999999995"/>
  </r>
  <r>
    <s v="Rob Haberlin"/>
    <n v="18247"/>
    <x v="449"/>
    <d v="2009-11-06T00:00:00"/>
    <x v="6"/>
    <s v="2009"/>
    <n v="1"/>
    <b v="0"/>
    <x v="3"/>
    <n v="20"/>
    <n v="155.80000000000001"/>
    <n v="0"/>
    <s v="Regular Air"/>
    <n v="27.22"/>
    <n v="7.59"/>
    <n v="4"/>
    <s v="British Columbia"/>
    <s v="West"/>
    <s v="Corporate"/>
    <s v="Furniture"/>
    <x v="4"/>
    <n v="0.42"/>
  </r>
  <r>
    <s v="Justin Knight"/>
    <n v="18471"/>
    <x v="450"/>
    <d v="2009-02-20T00:00:00"/>
    <x v="5"/>
    <s v="2009"/>
    <n v="1"/>
    <b v="0"/>
    <x v="3"/>
    <n v="37"/>
    <n v="226.65"/>
    <n v="0"/>
    <s v="Regular Air"/>
    <n v="46.41"/>
    <n v="5.98"/>
    <n v="0.96"/>
    <s v="British Columbia"/>
    <s v="West"/>
    <s v="Corporate"/>
    <s v="Office Supplies"/>
    <x v="12"/>
    <n v="0.6"/>
  </r>
  <r>
    <s v="Justin Knight"/>
    <n v="18471"/>
    <x v="450"/>
    <d v="2009-02-20T00:00:00"/>
    <x v="5"/>
    <s v="2009"/>
    <n v="1"/>
    <b v="0"/>
    <x v="3"/>
    <n v="4"/>
    <n v="10.96"/>
    <n v="0.02"/>
    <s v="Regular Air"/>
    <n v="-8.02"/>
    <n v="2.08"/>
    <n v="2.56"/>
    <s v="British Columbia"/>
    <s v="West"/>
    <s v="Corporate"/>
    <s v="Office Supplies"/>
    <x v="15"/>
    <n v="0.55000000000000004"/>
  </r>
  <r>
    <s v="Justin Knight"/>
    <n v="18471"/>
    <x v="450"/>
    <d v="2009-02-20T00:00:00"/>
    <x v="5"/>
    <s v="2009"/>
    <n v="1"/>
    <b v="0"/>
    <x v="3"/>
    <n v="29"/>
    <n v="185.61"/>
    <n v="0.02"/>
    <s v="Regular Air"/>
    <n v="-47.12"/>
    <n v="5.98"/>
    <n v="5.46"/>
    <s v="British Columbia"/>
    <s v="West"/>
    <s v="Corporate"/>
    <s v="Office Supplies"/>
    <x v="5"/>
    <n v="0.36"/>
  </r>
  <r>
    <s v="Lena Cacioppo"/>
    <n v="19813"/>
    <x v="374"/>
    <d v="2010-03-03T00:00:00"/>
    <x v="4"/>
    <s v="2010"/>
    <n v="1"/>
    <b v="0"/>
    <x v="5"/>
    <n v="29"/>
    <n v="1098.5060000000001"/>
    <n v="0.05"/>
    <s v="Regular Air"/>
    <n v="218.73"/>
    <n v="45.99"/>
    <n v="2.5"/>
    <s v="British Columbia"/>
    <s v="West"/>
    <s v="Home Office"/>
    <s v="Technology"/>
    <x v="3"/>
    <n v="0.56000000000000005"/>
  </r>
  <r>
    <s v="Seth Vernon"/>
    <n v="20322"/>
    <x v="451"/>
    <d v="2009-06-30T00:00:00"/>
    <x v="3"/>
    <s v="2009"/>
    <n v="2"/>
    <b v="0"/>
    <x v="5"/>
    <n v="46"/>
    <n v="160.27000000000001"/>
    <n v="0.06"/>
    <s v="Regular Air"/>
    <n v="-183.36"/>
    <n v="3.58"/>
    <n v="5.47"/>
    <s v="British Columbia"/>
    <s v="West"/>
    <s v="Home Office"/>
    <s v="Office Supplies"/>
    <x v="2"/>
    <n v="0.37"/>
  </r>
  <r>
    <s v="Seth Vernon"/>
    <n v="20322"/>
    <x v="451"/>
    <d v="2009-06-28T00:00:00"/>
    <x v="3"/>
    <s v="2009"/>
    <n v="0"/>
    <s v="FREE DELIVERY"/>
    <x v="5"/>
    <n v="46"/>
    <n v="4601.0200000000004"/>
    <n v="0.09"/>
    <s v="Delivery Truck"/>
    <n v="-129.53"/>
    <n v="100.98"/>
    <n v="35.840000000000003"/>
    <s v="British Columbia"/>
    <s v="West"/>
    <s v="Home Office"/>
    <s v="Furniture"/>
    <x v="9"/>
    <n v="0.62"/>
  </r>
  <r>
    <s v="Seth Vernon"/>
    <n v="20322"/>
    <x v="451"/>
    <d v="2009-06-28T00:00:00"/>
    <x v="3"/>
    <s v="2009"/>
    <n v="0"/>
    <s v="FREE DELIVERY"/>
    <x v="5"/>
    <n v="15"/>
    <n v="89.89"/>
    <n v="0.1"/>
    <s v="Regular Air"/>
    <n v="-72.28"/>
    <n v="5.78"/>
    <n v="7.96"/>
    <s v="British Columbia"/>
    <s v="West"/>
    <s v="Home Office"/>
    <s v="Office Supplies"/>
    <x v="5"/>
    <n v="0.36"/>
  </r>
  <r>
    <s v="Gene Hale"/>
    <n v="20422"/>
    <x v="452"/>
    <d v="2009-01-27T00:00:00"/>
    <x v="10"/>
    <s v="2009"/>
    <n v="1"/>
    <b v="0"/>
    <x v="1"/>
    <n v="30"/>
    <n v="447.33"/>
    <n v="0.03"/>
    <s v="Regular Air"/>
    <n v="115.21"/>
    <n v="14.34"/>
    <n v="5"/>
    <s v="British Columbia"/>
    <s v="West"/>
    <s v="Consumer"/>
    <s v="Furniture"/>
    <x v="4"/>
    <n v="0.49"/>
  </r>
  <r>
    <s v="Luke Weiss"/>
    <n v="20448"/>
    <x v="453"/>
    <d v="2011-08-03T00:00:00"/>
    <x v="2"/>
    <s v="2011"/>
    <n v="1"/>
    <b v="0"/>
    <x v="5"/>
    <n v="23"/>
    <n v="104.82"/>
    <n v="0.02"/>
    <s v="Express Air"/>
    <n v="6.84"/>
    <n v="3.69"/>
    <n v="2.5"/>
    <s v="British Columbia"/>
    <s v="West"/>
    <s v="Corporate"/>
    <s v="Office Supplies"/>
    <x v="8"/>
    <n v="0.39"/>
  </r>
  <r>
    <s v="Justin Knight"/>
    <n v="21892"/>
    <x v="454"/>
    <d v="2010-07-06T00:00:00"/>
    <x v="1"/>
    <s v="2010"/>
    <n v="2"/>
    <b v="0"/>
    <x v="1"/>
    <n v="6"/>
    <n v="34.880000000000003"/>
    <n v="0.06"/>
    <s v="Regular Air"/>
    <n v="-18.34"/>
    <n v="4.91"/>
    <n v="4.97"/>
    <s v="British Columbia"/>
    <s v="West"/>
    <s v="Corporate"/>
    <s v="Office Supplies"/>
    <x v="2"/>
    <n v="0.38"/>
  </r>
  <r>
    <s v="Rob Haberlin"/>
    <n v="22980"/>
    <x v="1"/>
    <d v="2012-10-02T00:00:00"/>
    <x v="0"/>
    <s v="2012"/>
    <n v="1"/>
    <b v="0"/>
    <x v="3"/>
    <n v="17"/>
    <n v="224.09"/>
    <n v="0"/>
    <s v="Regular Air"/>
    <n v="-27.92"/>
    <n v="12.44"/>
    <n v="6.27"/>
    <s v="British Columbia"/>
    <s v="West"/>
    <s v="Consumer"/>
    <s v="Office Supplies"/>
    <x v="0"/>
    <n v="0.56999999999999995"/>
  </r>
  <r>
    <s v="Julie Creighton"/>
    <n v="23907"/>
    <x v="455"/>
    <d v="2011-07-14T00:00:00"/>
    <x v="1"/>
    <s v="2011"/>
    <n v="0"/>
    <s v="FREE DELIVERY"/>
    <x v="3"/>
    <n v="7"/>
    <n v="384.2"/>
    <n v="0.05"/>
    <s v="Regular Air"/>
    <n v="-164.46"/>
    <n v="65.989999999999995"/>
    <n v="2.5"/>
    <s v="British Columbia"/>
    <s v="West"/>
    <s v="Corporate"/>
    <s v="Technology"/>
    <x v="3"/>
    <n v="0.55000000000000004"/>
  </r>
  <r>
    <s v="Sanjit Chand"/>
    <n v="24064"/>
    <x v="456"/>
    <d v="2010-07-28T00:00:00"/>
    <x v="1"/>
    <s v="2010"/>
    <n v="3"/>
    <b v="0"/>
    <x v="4"/>
    <n v="23"/>
    <n v="6366.52"/>
    <n v="7.0000000000000007E-2"/>
    <s v="Delivery Truck"/>
    <n v="935.8"/>
    <n v="297.64"/>
    <n v="14.7"/>
    <s v="British Columbia"/>
    <s v="West"/>
    <s v="Home Office"/>
    <s v="Technology"/>
    <x v="16"/>
    <n v="0.56999999999999995"/>
  </r>
  <r>
    <s v="Justin Knight"/>
    <n v="24132"/>
    <x v="457"/>
    <d v="2009-07-11T00:00:00"/>
    <x v="1"/>
    <s v="2009"/>
    <n v="5"/>
    <b v="0"/>
    <x v="0"/>
    <n v="4"/>
    <n v="31.01"/>
    <n v="0.03"/>
    <s v="Regular Air"/>
    <n v="-4.49"/>
    <n v="6.75"/>
    <n v="2.99"/>
    <s v="British Columbia"/>
    <s v="West"/>
    <s v="Corporate"/>
    <s v="Office Supplies"/>
    <x v="2"/>
    <n v="0.35"/>
  </r>
  <r>
    <s v="Justin Knight"/>
    <n v="24132"/>
    <x v="457"/>
    <d v="2009-07-06T00:00:00"/>
    <x v="1"/>
    <s v="2009"/>
    <n v="0"/>
    <s v="FREE DELIVERY"/>
    <x v="0"/>
    <n v="46"/>
    <n v="331.83"/>
    <n v="0.05"/>
    <s v="Regular Air"/>
    <n v="-101.25"/>
    <n v="7.1"/>
    <n v="6.05"/>
    <s v="British Columbia"/>
    <s v="West"/>
    <s v="Corporate"/>
    <s v="Office Supplies"/>
    <x v="2"/>
    <n v="0.39"/>
  </r>
  <r>
    <s v="Justin Knight"/>
    <n v="24132"/>
    <x v="457"/>
    <d v="2009-07-11T00:00:00"/>
    <x v="1"/>
    <s v="2009"/>
    <n v="5"/>
    <b v="0"/>
    <x v="0"/>
    <n v="22"/>
    <n v="446.46"/>
    <n v="0.04"/>
    <s v="Regular Air"/>
    <n v="-1.88"/>
    <n v="20.95"/>
    <n v="4"/>
    <s v="British Columbia"/>
    <s v="West"/>
    <s v="Corporate"/>
    <s v="Technology"/>
    <x v="7"/>
    <n v="0.6"/>
  </r>
  <r>
    <s v="Justin Knight"/>
    <n v="24132"/>
    <x v="457"/>
    <d v="2009-07-13T00:00:00"/>
    <x v="1"/>
    <s v="2009"/>
    <n v="7"/>
    <b v="0"/>
    <x v="0"/>
    <n v="31"/>
    <n v="1252.8900000000001"/>
    <n v="0.05"/>
    <s v="Regular Air"/>
    <n v="339.75"/>
    <n v="39.06"/>
    <n v="10.55"/>
    <s v="British Columbia"/>
    <s v="West"/>
    <s v="Corporate"/>
    <s v="Office Supplies"/>
    <x v="2"/>
    <n v="0.37"/>
  </r>
  <r>
    <s v="Justin Knight"/>
    <n v="24132"/>
    <x v="457"/>
    <d v="2009-07-15T00:00:00"/>
    <x v="1"/>
    <s v="2009"/>
    <n v="9"/>
    <b v="0"/>
    <x v="0"/>
    <n v="12"/>
    <n v="47.79"/>
    <n v="0.04"/>
    <s v="Regular Air"/>
    <n v="-57.75"/>
    <n v="3.52"/>
    <n v="6.83"/>
    <s v="British Columbia"/>
    <s v="West"/>
    <s v="Corporate"/>
    <s v="Office Supplies"/>
    <x v="2"/>
    <n v="0.38"/>
  </r>
  <r>
    <s v="Justin Knight"/>
    <n v="24132"/>
    <x v="457"/>
    <d v="2009-07-13T00:00:00"/>
    <x v="1"/>
    <s v="2009"/>
    <n v="7"/>
    <b v="0"/>
    <x v="0"/>
    <n v="3"/>
    <n v="63.84"/>
    <n v="0.02"/>
    <s v="Regular Air"/>
    <n v="-47.97"/>
    <n v="15.51"/>
    <n v="17.78"/>
    <s v="British Columbia"/>
    <s v="West"/>
    <s v="Corporate"/>
    <s v="Office Supplies"/>
    <x v="0"/>
    <n v="0.59"/>
  </r>
  <r>
    <s v="Luke Weiss"/>
    <n v="24576"/>
    <x v="458"/>
    <d v="2012-12-13T00:00:00"/>
    <x v="9"/>
    <s v="2012"/>
    <n v="2"/>
    <b v="0"/>
    <x v="3"/>
    <n v="29"/>
    <n v="531.06299999999999"/>
    <n v="0.03"/>
    <s v="Regular Air"/>
    <n v="24.56"/>
    <n v="20.99"/>
    <n v="4.8099999999999996"/>
    <s v="British Columbia"/>
    <s v="West"/>
    <s v="Corporate"/>
    <s v="Technology"/>
    <x v="3"/>
    <n v="0.57999999999999996"/>
  </r>
  <r>
    <s v="Luke Weiss"/>
    <n v="24576"/>
    <x v="458"/>
    <d v="2012-12-13T00:00:00"/>
    <x v="9"/>
    <s v="2012"/>
    <n v="2"/>
    <b v="0"/>
    <x v="3"/>
    <n v="10"/>
    <n v="152.84"/>
    <n v="0.05"/>
    <s v="Regular Air"/>
    <n v="38.020000000000003"/>
    <n v="14.58"/>
    <n v="7.4"/>
    <s v="British Columbia"/>
    <s v="West"/>
    <s v="Corporate"/>
    <s v="Furniture"/>
    <x v="4"/>
    <n v="0.48"/>
  </r>
  <r>
    <s v="Christina Vanderzanden"/>
    <n v="25248"/>
    <x v="459"/>
    <d v="2011-12-03T00:00:00"/>
    <x v="9"/>
    <s v="2011"/>
    <n v="2"/>
    <b v="0"/>
    <x v="4"/>
    <n v="33"/>
    <n v="271.14"/>
    <n v="0.05"/>
    <s v="Express Air"/>
    <n v="29.21"/>
    <n v="8.33"/>
    <n v="1.99"/>
    <s v="British Columbia"/>
    <s v="West"/>
    <s v="Small Business"/>
    <s v="Technology"/>
    <x v="7"/>
    <n v="0.52"/>
  </r>
  <r>
    <s v="Christina Vanderzanden"/>
    <n v="25248"/>
    <x v="459"/>
    <d v="2011-12-02T00:00:00"/>
    <x v="9"/>
    <s v="2011"/>
    <n v="1"/>
    <b v="0"/>
    <x v="4"/>
    <n v="26"/>
    <n v="1150.3"/>
    <n v="0.1"/>
    <s v="Regular Air"/>
    <n v="418.19"/>
    <n v="48.91"/>
    <n v="5.81"/>
    <s v="British Columbia"/>
    <s v="West"/>
    <s v="Small Business"/>
    <s v="Office Supplies"/>
    <x v="5"/>
    <n v="0.38"/>
  </r>
  <r>
    <s v="Lena Cacioppo"/>
    <n v="25475"/>
    <x v="460"/>
    <d v="2009-04-04T00:00:00"/>
    <x v="8"/>
    <s v="2009"/>
    <n v="0"/>
    <s v="FREE DELIVERY"/>
    <x v="5"/>
    <n v="49"/>
    <n v="305.95999999999998"/>
    <n v="0.06"/>
    <s v="Regular Air"/>
    <n v="-191.49"/>
    <n v="6.48"/>
    <n v="7.49"/>
    <s v="British Columbia"/>
    <s v="West"/>
    <s v="Home Office"/>
    <s v="Office Supplies"/>
    <x v="5"/>
    <n v="0.37"/>
  </r>
  <r>
    <s v="Seth Vernon"/>
    <n v="26978"/>
    <x v="461"/>
    <d v="2010-06-26T00:00:00"/>
    <x v="3"/>
    <s v="2010"/>
    <n v="1"/>
    <b v="0"/>
    <x v="4"/>
    <n v="2"/>
    <n v="48.84"/>
    <n v="0.01"/>
    <s v="Regular Air"/>
    <n v="-21.2"/>
    <n v="18.97"/>
    <n v="9.0299999999999994"/>
    <s v="British Columbia"/>
    <s v="West"/>
    <s v="Home Office"/>
    <s v="Office Supplies"/>
    <x v="5"/>
    <n v="0.37"/>
  </r>
  <r>
    <s v="Sanjit Chand"/>
    <n v="27105"/>
    <x v="462"/>
    <d v="2011-02-17T00:00:00"/>
    <x v="5"/>
    <s v="2011"/>
    <n v="1"/>
    <b v="0"/>
    <x v="3"/>
    <n v="37"/>
    <n v="223.74"/>
    <n v="0.01"/>
    <s v="Regular Air"/>
    <n v="39.630000000000003"/>
    <n v="5.98"/>
    <n v="2.5"/>
    <s v="British Columbia"/>
    <s v="West"/>
    <s v="Home Office"/>
    <s v="Office Supplies"/>
    <x v="8"/>
    <n v="0.36"/>
  </r>
  <r>
    <s v="Sanjit Chand"/>
    <n v="27105"/>
    <x v="462"/>
    <d v="2011-02-17T00:00:00"/>
    <x v="5"/>
    <s v="2011"/>
    <n v="1"/>
    <b v="0"/>
    <x v="3"/>
    <n v="2"/>
    <n v="26.82"/>
    <n v="0"/>
    <s v="Regular Air"/>
    <n v="26.21"/>
    <n v="10.4"/>
    <n v="5.4"/>
    <s v="British Columbia"/>
    <s v="West"/>
    <s v="Home Office"/>
    <s v="Furniture"/>
    <x v="4"/>
    <n v="0.51"/>
  </r>
  <r>
    <s v="Julie Creighton"/>
    <n v="28068"/>
    <x v="134"/>
    <d v="2010-08-28T00:00:00"/>
    <x v="2"/>
    <s v="2010"/>
    <n v="2"/>
    <b v="0"/>
    <x v="0"/>
    <n v="23"/>
    <n v="631.99"/>
    <n v="0.08"/>
    <s v="Regular Air"/>
    <n v="-43.96"/>
    <n v="27.48"/>
    <n v="4"/>
    <s v="British Columbia"/>
    <s v="West"/>
    <s v="Corporate"/>
    <s v="Technology"/>
    <x v="7"/>
    <n v="0.75"/>
  </r>
  <r>
    <s v="Sanjit Chand"/>
    <n v="28802"/>
    <x v="463"/>
    <d v="2010-11-06T00:00:00"/>
    <x v="6"/>
    <s v="2010"/>
    <n v="2"/>
    <b v="0"/>
    <x v="1"/>
    <n v="23"/>
    <n v="413.8"/>
    <n v="0.08"/>
    <s v="Express Air"/>
    <n v="51.36"/>
    <n v="17.670000000000002"/>
    <n v="8.99"/>
    <s v="British Columbia"/>
    <s v="West"/>
    <s v="Home Office"/>
    <s v="Furniture"/>
    <x v="4"/>
    <n v="0.47"/>
  </r>
  <r>
    <s v="Sanjit Chand"/>
    <n v="28802"/>
    <x v="463"/>
    <d v="2010-11-07T00:00:00"/>
    <x v="6"/>
    <s v="2010"/>
    <n v="3"/>
    <b v="0"/>
    <x v="1"/>
    <n v="36"/>
    <n v="336.25"/>
    <n v="0"/>
    <s v="Express Air"/>
    <n v="25.95"/>
    <n v="8.34"/>
    <n v="4.82"/>
    <s v="British Columbia"/>
    <s v="West"/>
    <s v="Home Office"/>
    <s v="Office Supplies"/>
    <x v="5"/>
    <n v="0.4"/>
  </r>
  <r>
    <s v="Sanjit Chand"/>
    <n v="28802"/>
    <x v="463"/>
    <d v="2010-11-06T00:00:00"/>
    <x v="6"/>
    <s v="2010"/>
    <n v="2"/>
    <b v="0"/>
    <x v="1"/>
    <n v="22"/>
    <n v="4001.4684999999999"/>
    <n v="0.02"/>
    <s v="Regular Air"/>
    <n v="884.91"/>
    <n v="205.99"/>
    <n v="3"/>
    <s v="British Columbia"/>
    <s v="West"/>
    <s v="Home Office"/>
    <s v="Technology"/>
    <x v="3"/>
    <n v="0.57999999999999996"/>
  </r>
  <r>
    <s v="Anthony Johnson"/>
    <n v="28839"/>
    <x v="464"/>
    <d v="2009-04-30T00:00:00"/>
    <x v="8"/>
    <s v="2009"/>
    <n v="2"/>
    <b v="0"/>
    <x v="0"/>
    <n v="30"/>
    <n v="102.95"/>
    <n v="0.06"/>
    <s v="Express Air"/>
    <n v="-175.86"/>
    <n v="3.34"/>
    <n v="7.49"/>
    <s v="British Columbia"/>
    <s v="West"/>
    <s v="Small Business"/>
    <s v="Office Supplies"/>
    <x v="12"/>
    <n v="0.54"/>
  </r>
  <r>
    <s v="Anthony Johnson"/>
    <n v="29252"/>
    <x v="465"/>
    <d v="2009-08-10T00:00:00"/>
    <x v="2"/>
    <s v="2009"/>
    <n v="4"/>
    <b v="0"/>
    <x v="0"/>
    <n v="9"/>
    <n v="65.81"/>
    <n v="0.01"/>
    <s v="Regular Air"/>
    <n v="-15.44"/>
    <n v="6.48"/>
    <n v="5.19"/>
    <s v="British Columbia"/>
    <s v="West"/>
    <s v="Small Business"/>
    <s v="Office Supplies"/>
    <x v="5"/>
    <n v="0.37"/>
  </r>
  <r>
    <s v="Kimberly Carter"/>
    <n v="31941"/>
    <x v="466"/>
    <d v="2009-03-19T00:00:00"/>
    <x v="4"/>
    <s v="2009"/>
    <n v="1"/>
    <b v="0"/>
    <x v="4"/>
    <n v="32"/>
    <n v="2564.4499999999998"/>
    <n v="0.01"/>
    <s v="Express Air"/>
    <n v="650.73"/>
    <n v="78.650000000000006"/>
    <n v="13.99"/>
    <s v="British Columbia"/>
    <s v="West"/>
    <s v="Small Business"/>
    <s v="Office Supplies"/>
    <x v="1"/>
    <n v="0.52"/>
  </r>
  <r>
    <s v="Kimberly Carter"/>
    <n v="31941"/>
    <x v="466"/>
    <d v="2009-03-20T00:00:00"/>
    <x v="4"/>
    <s v="2009"/>
    <n v="2"/>
    <b v="0"/>
    <x v="4"/>
    <n v="7"/>
    <n v="53.55"/>
    <n v="7.0000000000000007E-2"/>
    <s v="Regular Air"/>
    <n v="-43.5"/>
    <n v="6.48"/>
    <n v="9.68"/>
    <s v="British Columbia"/>
    <s v="West"/>
    <s v="Small Business"/>
    <s v="Office Supplies"/>
    <x v="5"/>
    <n v="0.36"/>
  </r>
  <r>
    <s v="Marina Lichtenstein"/>
    <n v="32418"/>
    <x v="272"/>
    <d v="2009-01-06T00:00:00"/>
    <x v="10"/>
    <s v="2009"/>
    <n v="1"/>
    <b v="0"/>
    <x v="3"/>
    <n v="5"/>
    <n v="1244.19"/>
    <n v="0.08"/>
    <s v="Delivery Truck"/>
    <n v="-131.31"/>
    <n v="243.98"/>
    <n v="43.32"/>
    <s v="British Columbia"/>
    <s v="West"/>
    <s v="Corporate"/>
    <s v="Furniture"/>
    <x v="14"/>
    <n v="0.55000000000000004"/>
  </r>
  <r>
    <s v="Sanjit Chand"/>
    <n v="34241"/>
    <x v="26"/>
    <d v="2012-10-08T00:00:00"/>
    <x v="0"/>
    <s v="2012"/>
    <n v="0"/>
    <s v="FREE DELIVERY"/>
    <x v="0"/>
    <n v="4"/>
    <n v="207.55"/>
    <n v="0.08"/>
    <s v="Regular Air"/>
    <n v="16.23"/>
    <n v="52.71"/>
    <n v="2.5"/>
    <s v="British Columbia"/>
    <s v="West"/>
    <s v="Home Office"/>
    <s v="Office Supplies"/>
    <x v="8"/>
    <n v="0.36"/>
  </r>
  <r>
    <s v="Sally Knutson"/>
    <n v="34816"/>
    <x v="467"/>
    <d v="2010-11-05T00:00:00"/>
    <x v="6"/>
    <s v="2010"/>
    <n v="0"/>
    <s v="FREE DELIVERY"/>
    <x v="3"/>
    <n v="29"/>
    <n v="1158.45"/>
    <n v="0.1"/>
    <s v="Regular Air"/>
    <n v="267.16000000000003"/>
    <n v="41.71"/>
    <n v="4.5"/>
    <s v="British Columbia"/>
    <s v="West"/>
    <s v="Corporate"/>
    <s v="Office Supplies"/>
    <x v="1"/>
    <n v="0.56000000000000005"/>
  </r>
  <r>
    <s v="Sally Knutson"/>
    <n v="34816"/>
    <x v="467"/>
    <d v="2010-11-07T00:00:00"/>
    <x v="6"/>
    <s v="2010"/>
    <n v="2"/>
    <b v="0"/>
    <x v="3"/>
    <n v="43"/>
    <n v="2568.71"/>
    <n v="0.1"/>
    <s v="Regular Air"/>
    <n v="590.77"/>
    <n v="60.98"/>
    <n v="19.989999999999998"/>
    <s v="British Columbia"/>
    <s v="West"/>
    <s v="Corporate"/>
    <s v="Office Supplies"/>
    <x v="8"/>
    <n v="0.38"/>
  </r>
  <r>
    <s v="Luke Weiss"/>
    <n v="35011"/>
    <x v="468"/>
    <d v="2012-12-12T00:00:00"/>
    <x v="9"/>
    <s v="2012"/>
    <n v="2"/>
    <b v="0"/>
    <x v="3"/>
    <n v="14"/>
    <n v="154.44999999999999"/>
    <n v="0.09"/>
    <s v="Regular Air"/>
    <n v="-2.31"/>
    <n v="10.98"/>
    <n v="3.37"/>
    <s v="British Columbia"/>
    <s v="West"/>
    <s v="Corporate"/>
    <s v="Office Supplies"/>
    <x v="15"/>
    <n v="0.56999999999999995"/>
  </r>
  <r>
    <s v="Anthony Johnson"/>
    <n v="36068"/>
    <x v="440"/>
    <d v="2009-02-06T00:00:00"/>
    <x v="5"/>
    <s v="2009"/>
    <n v="1"/>
    <b v="0"/>
    <x v="5"/>
    <n v="23"/>
    <n v="6133.18"/>
    <n v="0.06"/>
    <s v="Delivery Truck"/>
    <n v="1243.17"/>
    <n v="279.81"/>
    <n v="23.19"/>
    <s v="British Columbia"/>
    <s v="West"/>
    <s v="Small Business"/>
    <s v="Office Supplies"/>
    <x v="1"/>
    <n v="0.59"/>
  </r>
  <r>
    <s v="Michelle Arnett"/>
    <n v="36930"/>
    <x v="469"/>
    <d v="2011-09-30T00:00:00"/>
    <x v="11"/>
    <s v="2011"/>
    <n v="2"/>
    <b v="0"/>
    <x v="4"/>
    <n v="34"/>
    <n v="2632.4755"/>
    <n v="0.01"/>
    <s v="Regular Air"/>
    <n v="1325.82"/>
    <n v="85.99"/>
    <n v="3.3"/>
    <s v="British Columbia"/>
    <s v="West"/>
    <s v="Home Office"/>
    <s v="Technology"/>
    <x v="3"/>
    <n v="0.37"/>
  </r>
  <r>
    <s v="Luke Weiss"/>
    <n v="37315"/>
    <x v="470"/>
    <d v="2012-06-12T00:00:00"/>
    <x v="3"/>
    <s v="2012"/>
    <n v="7"/>
    <b v="0"/>
    <x v="0"/>
    <n v="43"/>
    <n v="170.81"/>
    <n v="0.1"/>
    <s v="Regular Air"/>
    <n v="-133.68"/>
    <n v="4.28"/>
    <n v="5.17"/>
    <s v="British Columbia"/>
    <s v="West"/>
    <s v="Corporate"/>
    <s v="Office Supplies"/>
    <x v="5"/>
    <n v="0.4"/>
  </r>
  <r>
    <s v="Luke Weiss"/>
    <n v="37315"/>
    <x v="470"/>
    <d v="2012-06-12T00:00:00"/>
    <x v="3"/>
    <s v="2012"/>
    <n v="7"/>
    <b v="0"/>
    <x v="0"/>
    <n v="31"/>
    <n v="4726.5950000000003"/>
    <n v="0.05"/>
    <s v="Express Air"/>
    <n v="1176.48"/>
    <n v="175.99"/>
    <n v="4.99"/>
    <s v="British Columbia"/>
    <s v="West"/>
    <s v="Corporate"/>
    <s v="Technology"/>
    <x v="3"/>
    <n v="0.59"/>
  </r>
  <r>
    <s v="Luke Weiss"/>
    <n v="37925"/>
    <x v="471"/>
    <d v="2010-09-27T00:00:00"/>
    <x v="11"/>
    <s v="2010"/>
    <n v="1"/>
    <b v="0"/>
    <x v="4"/>
    <n v="46"/>
    <n v="3780.16"/>
    <n v="0.1"/>
    <s v="Delivery Truck"/>
    <n v="1265.82"/>
    <n v="90.97"/>
    <n v="14"/>
    <s v="British Columbia"/>
    <s v="West"/>
    <s v="Corporate"/>
    <s v="Technology"/>
    <x v="16"/>
    <n v="0.36"/>
  </r>
  <r>
    <s v="Luke Weiss"/>
    <n v="37925"/>
    <x v="471"/>
    <d v="2010-09-27T00:00:00"/>
    <x v="11"/>
    <s v="2010"/>
    <n v="1"/>
    <b v="0"/>
    <x v="4"/>
    <n v="31"/>
    <n v="1784.048"/>
    <n v="0.05"/>
    <s v="Regular Air"/>
    <n v="394.45"/>
    <n v="65.989999999999995"/>
    <n v="3.99"/>
    <s v="British Columbia"/>
    <s v="West"/>
    <s v="Corporate"/>
    <s v="Technology"/>
    <x v="3"/>
    <n v="0.59"/>
  </r>
  <r>
    <s v="Rob Haberlin"/>
    <n v="38021"/>
    <x v="472"/>
    <d v="2009-01-23T00:00:00"/>
    <x v="10"/>
    <s v="2009"/>
    <n v="2"/>
    <b v="0"/>
    <x v="4"/>
    <n v="46"/>
    <n v="1482.01"/>
    <n v="0.02"/>
    <s v="Regular Air"/>
    <n v="709.33"/>
    <n v="30.44"/>
    <n v="1.49"/>
    <s v="British Columbia"/>
    <s v="West"/>
    <s v="Corporate"/>
    <s v="Office Supplies"/>
    <x v="2"/>
    <n v="0.37"/>
  </r>
  <r>
    <s v="Julie Creighton"/>
    <n v="38336"/>
    <x v="473"/>
    <d v="2012-10-06T00:00:00"/>
    <x v="0"/>
    <s v="2012"/>
    <n v="1"/>
    <b v="0"/>
    <x v="5"/>
    <n v="14"/>
    <n v="91.75"/>
    <n v="7.0000000000000007E-2"/>
    <s v="Regular Air"/>
    <n v="2.82"/>
    <n v="6.75"/>
    <n v="2.99"/>
    <s v="British Columbia"/>
    <s v="West"/>
    <s v="Corporate"/>
    <s v="Office Supplies"/>
    <x v="2"/>
    <n v="0.35"/>
  </r>
  <r>
    <s v="Julie Creighton"/>
    <n v="38336"/>
    <x v="473"/>
    <d v="2012-10-06T00:00:00"/>
    <x v="0"/>
    <s v="2012"/>
    <n v="1"/>
    <b v="0"/>
    <x v="5"/>
    <n v="31"/>
    <n v="346.57"/>
    <n v="0"/>
    <s v="Regular Air"/>
    <n v="-116.45"/>
    <n v="10.97"/>
    <n v="6.5"/>
    <s v="British Columbia"/>
    <s v="West"/>
    <s v="Corporate"/>
    <s v="Technology"/>
    <x v="7"/>
    <n v="0.64"/>
  </r>
  <r>
    <s v="Justin Knight"/>
    <n v="38565"/>
    <x v="474"/>
    <d v="2009-03-27T00:00:00"/>
    <x v="4"/>
    <s v="2009"/>
    <n v="2"/>
    <b v="0"/>
    <x v="5"/>
    <n v="20"/>
    <n v="234.09"/>
    <n v="0.01"/>
    <s v="Express Air"/>
    <n v="-11.69"/>
    <n v="10.64"/>
    <n v="5.16"/>
    <s v="British Columbia"/>
    <s v="West"/>
    <s v="Corporate"/>
    <s v="Furniture"/>
    <x v="4"/>
    <n v="0.56999999999999995"/>
  </r>
  <r>
    <s v="Sally Knutson"/>
    <n v="39783"/>
    <x v="475"/>
    <d v="2012-09-22T00:00:00"/>
    <x v="11"/>
    <s v="2012"/>
    <n v="2"/>
    <b v="0"/>
    <x v="3"/>
    <n v="19"/>
    <n v="82.43"/>
    <n v="0.04"/>
    <s v="Regular Air"/>
    <n v="-94.76"/>
    <n v="4.0599999999999996"/>
    <n v="6.89"/>
    <s v="British Columbia"/>
    <s v="West"/>
    <s v="Corporate"/>
    <s v="Office Supplies"/>
    <x v="1"/>
    <n v="0.6"/>
  </r>
  <r>
    <s v="Sally Knutson"/>
    <n v="39783"/>
    <x v="475"/>
    <d v="2012-09-22T00:00:00"/>
    <x v="11"/>
    <s v="2012"/>
    <n v="2"/>
    <b v="0"/>
    <x v="3"/>
    <n v="31"/>
    <n v="295.97000000000003"/>
    <n v="0.02"/>
    <s v="Regular Air"/>
    <n v="5.0199999999999996"/>
    <n v="8.85"/>
    <n v="5.6"/>
    <s v="British Columbia"/>
    <s v="West"/>
    <s v="Corporate"/>
    <s v="Office Supplies"/>
    <x v="2"/>
    <n v="0.36"/>
  </r>
  <r>
    <s v="Sally Knutson"/>
    <n v="39783"/>
    <x v="475"/>
    <d v="2012-09-21T00:00:00"/>
    <x v="11"/>
    <s v="2012"/>
    <n v="1"/>
    <b v="0"/>
    <x v="3"/>
    <n v="29"/>
    <n v="94.5"/>
    <n v="0.02"/>
    <s v="Regular Air"/>
    <n v="39.9"/>
    <n v="3.15"/>
    <n v="0.5"/>
    <s v="British Columbia"/>
    <s v="West"/>
    <s v="Corporate"/>
    <s v="Office Supplies"/>
    <x v="11"/>
    <n v="0.37"/>
  </r>
  <r>
    <s v="Michelle Arnett"/>
    <n v="42500"/>
    <x v="476"/>
    <d v="2010-02-07T00:00:00"/>
    <x v="5"/>
    <s v="2010"/>
    <n v="2"/>
    <b v="0"/>
    <x v="3"/>
    <n v="39"/>
    <n v="1836.06"/>
    <n v="0.04"/>
    <s v="Regular Air"/>
    <n v="437.07"/>
    <n v="48.92"/>
    <n v="4.5"/>
    <s v="British Columbia"/>
    <s v="West"/>
    <s v="Home Office"/>
    <s v="Office Supplies"/>
    <x v="1"/>
    <n v="0.59"/>
  </r>
  <r>
    <s v="Michelle Arnett"/>
    <n v="42500"/>
    <x v="476"/>
    <d v="2010-02-07T00:00:00"/>
    <x v="5"/>
    <s v="2010"/>
    <n v="2"/>
    <b v="0"/>
    <x v="3"/>
    <n v="2"/>
    <n v="21.03"/>
    <n v="0.03"/>
    <s v="Regular Air"/>
    <n v="-10.48"/>
    <n v="8.69"/>
    <n v="2.99"/>
    <s v="British Columbia"/>
    <s v="West"/>
    <s v="Home Office"/>
    <s v="Office Supplies"/>
    <x v="2"/>
    <n v="0.39"/>
  </r>
  <r>
    <s v="Julie Creighton"/>
    <n v="44162"/>
    <x v="477"/>
    <d v="2010-03-20T00:00:00"/>
    <x v="4"/>
    <s v="2010"/>
    <n v="1"/>
    <b v="0"/>
    <x v="1"/>
    <n v="46"/>
    <n v="507.64"/>
    <n v="0.04"/>
    <s v="Regular Air"/>
    <n v="42.76"/>
    <n v="10.98"/>
    <n v="3.37"/>
    <s v="British Columbia"/>
    <s v="West"/>
    <s v="Corporate"/>
    <s v="Office Supplies"/>
    <x v="15"/>
    <n v="0.56999999999999995"/>
  </r>
  <r>
    <s v="Sally Knutson"/>
    <n v="44256"/>
    <x v="142"/>
    <d v="2011-11-28T00:00:00"/>
    <x v="6"/>
    <s v="2011"/>
    <n v="9"/>
    <b v="0"/>
    <x v="0"/>
    <n v="39"/>
    <n v="301.36"/>
    <n v="0.09"/>
    <s v="Regular Air"/>
    <n v="48.45"/>
    <n v="8.01"/>
    <n v="2.87"/>
    <s v="British Columbia"/>
    <s v="West"/>
    <s v="Corporate"/>
    <s v="Office Supplies"/>
    <x v="5"/>
    <n v="0.4"/>
  </r>
  <r>
    <s v="Sally Knutson"/>
    <n v="44256"/>
    <x v="142"/>
    <d v="2011-11-24T00:00:00"/>
    <x v="6"/>
    <s v="2011"/>
    <n v="5"/>
    <b v="0"/>
    <x v="0"/>
    <n v="17"/>
    <n v="114.28"/>
    <n v="0.08"/>
    <s v="Regular Air"/>
    <n v="-38.72"/>
    <n v="6.48"/>
    <n v="5.84"/>
    <s v="British Columbia"/>
    <s v="West"/>
    <s v="Corporate"/>
    <s v="Office Supplies"/>
    <x v="5"/>
    <n v="0.37"/>
  </r>
  <r>
    <s v="Sally Knutson"/>
    <n v="44256"/>
    <x v="142"/>
    <d v="2011-11-26T00:00:00"/>
    <x v="6"/>
    <s v="2011"/>
    <n v="7"/>
    <b v="0"/>
    <x v="0"/>
    <n v="49"/>
    <n v="1889.04"/>
    <n v="0.1"/>
    <s v="Express Air"/>
    <n v="182.15"/>
    <n v="40.97"/>
    <n v="8.99"/>
    <s v="British Columbia"/>
    <s v="West"/>
    <s v="Corporate"/>
    <s v="Office Supplies"/>
    <x v="12"/>
    <n v="0.59"/>
  </r>
  <r>
    <s v="Sally Knutson"/>
    <n v="44320"/>
    <x v="478"/>
    <d v="2009-04-30T00:00:00"/>
    <x v="8"/>
    <s v="2009"/>
    <n v="1"/>
    <b v="0"/>
    <x v="4"/>
    <n v="49"/>
    <n v="7002.08"/>
    <n v="0.1"/>
    <s v="Regular Air"/>
    <n v="-1640.51"/>
    <n v="154.13"/>
    <n v="69"/>
    <s v="British Columbia"/>
    <s v="West"/>
    <s v="Corporate"/>
    <s v="Furniture"/>
    <x v="10"/>
    <n v="0.68"/>
  </r>
  <r>
    <s v="Kimberly Carter"/>
    <n v="45377"/>
    <x v="479"/>
    <d v="2011-04-05T00:00:00"/>
    <x v="8"/>
    <s v="2011"/>
    <n v="2"/>
    <b v="0"/>
    <x v="0"/>
    <n v="47"/>
    <n v="91.43"/>
    <n v="0.08"/>
    <s v="Regular Air"/>
    <n v="-22.9"/>
    <n v="2.08"/>
    <n v="1.49"/>
    <s v="British Columbia"/>
    <s v="West"/>
    <s v="Home Office"/>
    <s v="Office Supplies"/>
    <x v="2"/>
    <n v="0.38"/>
  </r>
  <r>
    <s v="Rob Haberlin"/>
    <n v="47367"/>
    <x v="480"/>
    <d v="2011-04-16T00:00:00"/>
    <x v="8"/>
    <s v="2011"/>
    <n v="0"/>
    <s v="FREE DELIVERY"/>
    <x v="4"/>
    <n v="7"/>
    <n v="27.99"/>
    <n v="0.06"/>
    <s v="Regular Air"/>
    <n v="-0.17"/>
    <n v="3.8"/>
    <n v="1.49"/>
    <s v="British Columbia"/>
    <s v="West"/>
    <s v="Corporate"/>
    <s v="Office Supplies"/>
    <x v="2"/>
    <n v="0.38"/>
  </r>
  <r>
    <s v="Rob Haberlin"/>
    <n v="47367"/>
    <x v="480"/>
    <d v="2011-04-17T00:00:00"/>
    <x v="8"/>
    <s v="2011"/>
    <n v="1"/>
    <b v="0"/>
    <x v="4"/>
    <n v="6"/>
    <n v="21.07"/>
    <n v="0.08"/>
    <s v="Regular Air"/>
    <n v="2.2799999999999998"/>
    <n v="3.69"/>
    <n v="0.5"/>
    <s v="British Columbia"/>
    <s v="West"/>
    <s v="Corporate"/>
    <s v="Office Supplies"/>
    <x v="11"/>
    <n v="0.38"/>
  </r>
  <r>
    <s v="Sally Knutson"/>
    <n v="47750"/>
    <x v="481"/>
    <d v="2010-06-20T00:00:00"/>
    <x v="3"/>
    <s v="2010"/>
    <n v="5"/>
    <b v="0"/>
    <x v="0"/>
    <n v="37"/>
    <n v="102.46"/>
    <n v="0.08"/>
    <s v="Regular Air"/>
    <n v="36.64"/>
    <n v="2.88"/>
    <n v="0.5"/>
    <s v="British Columbia"/>
    <s v="West"/>
    <s v="Corporate"/>
    <s v="Office Supplies"/>
    <x v="11"/>
    <n v="0.39"/>
  </r>
  <r>
    <s v="Sally Knutson"/>
    <n v="47750"/>
    <x v="481"/>
    <d v="2010-06-20T00:00:00"/>
    <x v="3"/>
    <s v="2010"/>
    <n v="5"/>
    <b v="0"/>
    <x v="0"/>
    <n v="43"/>
    <n v="1097.5999999999999"/>
    <n v="0.05"/>
    <s v="Regular Air"/>
    <n v="216.12"/>
    <n v="25.38"/>
    <n v="8.99"/>
    <s v="British Columbia"/>
    <s v="West"/>
    <s v="Corporate"/>
    <s v="Furniture"/>
    <x v="4"/>
    <n v="0.5"/>
  </r>
  <r>
    <s v="Marina Lichtenstein"/>
    <n v="48388"/>
    <x v="482"/>
    <d v="2009-08-11T00:00:00"/>
    <x v="2"/>
    <s v="2009"/>
    <n v="2"/>
    <b v="0"/>
    <x v="1"/>
    <n v="3"/>
    <n v="21.64"/>
    <n v="0.08"/>
    <s v="Regular Air"/>
    <n v="-13.33"/>
    <n v="5.74"/>
    <n v="5.01"/>
    <s v="British Columbia"/>
    <s v="West"/>
    <s v="Corporate"/>
    <s v="Office Supplies"/>
    <x v="2"/>
    <n v="0.39"/>
  </r>
  <r>
    <s v="Christina DeMoss"/>
    <n v="49059"/>
    <x v="483"/>
    <d v="2009-09-22T00:00:00"/>
    <x v="11"/>
    <s v="2009"/>
    <n v="2"/>
    <b v="0"/>
    <x v="4"/>
    <n v="48"/>
    <n v="128"/>
    <n v="0.09"/>
    <s v="Regular Air"/>
    <n v="45.51"/>
    <n v="2.89"/>
    <n v="0.5"/>
    <s v="British Columbia"/>
    <s v="West"/>
    <s v="Home Office"/>
    <s v="Office Supplies"/>
    <x v="11"/>
    <n v="0.38"/>
  </r>
  <r>
    <s v="Christina DeMoss"/>
    <n v="49059"/>
    <x v="483"/>
    <d v="2009-09-21T00:00:00"/>
    <x v="11"/>
    <s v="2009"/>
    <n v="1"/>
    <b v="0"/>
    <x v="4"/>
    <n v="5"/>
    <n v="252.66"/>
    <n v="0.02"/>
    <s v="Regular Air"/>
    <n v="32.86"/>
    <n v="48.91"/>
    <n v="5.81"/>
    <s v="British Columbia"/>
    <s v="West"/>
    <s v="Home Office"/>
    <s v="Office Supplies"/>
    <x v="5"/>
    <n v="0.38"/>
  </r>
  <r>
    <s v="Luke Weiss"/>
    <n v="49510"/>
    <x v="484"/>
    <d v="2012-03-21T00:00:00"/>
    <x v="4"/>
    <s v="2012"/>
    <n v="1"/>
    <b v="0"/>
    <x v="5"/>
    <n v="16"/>
    <n v="44.1"/>
    <n v="0.04"/>
    <s v="Regular Air"/>
    <n v="-6.22"/>
    <n v="2.58"/>
    <n v="1.3"/>
    <s v="British Columbia"/>
    <s v="West"/>
    <s v="Corporate"/>
    <s v="Office Supplies"/>
    <x v="12"/>
    <n v="0.59"/>
  </r>
  <r>
    <s v="Sally Knutson"/>
    <n v="49634"/>
    <x v="75"/>
    <d v="2012-03-25T00:00:00"/>
    <x v="4"/>
    <s v="2012"/>
    <n v="2"/>
    <b v="0"/>
    <x v="3"/>
    <n v="45"/>
    <n v="132.31"/>
    <n v="0.02"/>
    <s v="Regular Air"/>
    <n v="10.91"/>
    <n v="2.88"/>
    <n v="1.49"/>
    <s v="British Columbia"/>
    <s v="West"/>
    <s v="Consumer"/>
    <s v="Office Supplies"/>
    <x v="2"/>
    <n v="0.36"/>
  </r>
  <r>
    <s v="Michelle Arnett"/>
    <n v="50210"/>
    <x v="485"/>
    <d v="2010-07-24T00:00:00"/>
    <x v="1"/>
    <s v="2010"/>
    <n v="5"/>
    <b v="0"/>
    <x v="0"/>
    <n v="47"/>
    <n v="178.51"/>
    <n v="0"/>
    <s v="Regular Air"/>
    <n v="82.3"/>
    <n v="3.75"/>
    <n v="0.5"/>
    <s v="British Columbia"/>
    <s v="West"/>
    <s v="Home Office"/>
    <s v="Office Supplies"/>
    <x v="11"/>
    <n v="0.37"/>
  </r>
  <r>
    <s v="Michelle Arnett"/>
    <n v="50210"/>
    <x v="485"/>
    <d v="2010-07-28T00:00:00"/>
    <x v="1"/>
    <s v="2010"/>
    <n v="9"/>
    <b v="0"/>
    <x v="0"/>
    <n v="15"/>
    <n v="31.32"/>
    <n v="0"/>
    <s v="Regular Air"/>
    <n v="-30.26"/>
    <n v="1.86"/>
    <n v="2.58"/>
    <s v="British Columbia"/>
    <s v="West"/>
    <s v="Home Office"/>
    <s v="Office Supplies"/>
    <x v="6"/>
    <n v="0.82"/>
  </r>
  <r>
    <s v="Sanjit Chand"/>
    <n v="50503"/>
    <x v="228"/>
    <d v="2012-11-23T00:00:00"/>
    <x v="6"/>
    <s v="2012"/>
    <n v="2"/>
    <b v="0"/>
    <x v="4"/>
    <n v="28"/>
    <n v="1538.8655000000001"/>
    <n v="0.05"/>
    <s v="Regular Air"/>
    <n v="-186.33"/>
    <n v="65.989999999999995"/>
    <n v="19.989999999999998"/>
    <s v="British Columbia"/>
    <s v="West"/>
    <s v="Home Office"/>
    <s v="Technology"/>
    <x v="3"/>
    <n v="0.59"/>
  </r>
  <r>
    <s v="Anthony Johnson"/>
    <n v="50816"/>
    <x v="369"/>
    <d v="2009-03-29T00:00:00"/>
    <x v="4"/>
    <s v="2009"/>
    <n v="2"/>
    <b v="0"/>
    <x v="1"/>
    <n v="25"/>
    <n v="286.07"/>
    <n v="7.0000000000000007E-2"/>
    <s v="Regular Air"/>
    <n v="-35.94"/>
    <n v="11.97"/>
    <n v="4.9800000000000004"/>
    <s v="British Columbia"/>
    <s v="West"/>
    <s v="Small Business"/>
    <s v="Office Supplies"/>
    <x v="1"/>
    <n v="0.57999999999999996"/>
  </r>
  <r>
    <s v="Anthony Johnson"/>
    <n v="50816"/>
    <x v="369"/>
    <d v="2009-03-29T00:00:00"/>
    <x v="4"/>
    <s v="2009"/>
    <n v="2"/>
    <b v="0"/>
    <x v="1"/>
    <n v="26"/>
    <n v="733.92"/>
    <n v="0.03"/>
    <s v="Regular Air"/>
    <n v="302.8"/>
    <n v="28.53"/>
    <n v="1.49"/>
    <s v="British Columbia"/>
    <s v="West"/>
    <s v="Small Business"/>
    <s v="Office Supplies"/>
    <x v="2"/>
    <n v="0.38"/>
  </r>
  <r>
    <s v="Anthony Johnson"/>
    <n v="50816"/>
    <x v="369"/>
    <d v="2009-03-29T00:00:00"/>
    <x v="4"/>
    <s v="2009"/>
    <n v="2"/>
    <b v="0"/>
    <x v="1"/>
    <n v="6"/>
    <n v="99.11"/>
    <n v="0.01"/>
    <s v="Regular Air"/>
    <n v="-12.46"/>
    <n v="15.28"/>
    <n v="1.99"/>
    <s v="British Columbia"/>
    <s v="West"/>
    <s v="Small Business"/>
    <s v="Technology"/>
    <x v="7"/>
    <n v="0.42"/>
  </r>
  <r>
    <s v="Luke Weiss"/>
    <n v="51073"/>
    <x v="486"/>
    <d v="2010-05-16T00:00:00"/>
    <x v="7"/>
    <s v="2010"/>
    <n v="2"/>
    <b v="0"/>
    <x v="3"/>
    <n v="17"/>
    <n v="2475.08"/>
    <n v="0"/>
    <s v="Express Air"/>
    <n v="958.8"/>
    <n v="136.97999999999999"/>
    <n v="24.49"/>
    <s v="British Columbia"/>
    <s v="West"/>
    <s v="Corporate"/>
    <s v="Furniture"/>
    <x v="4"/>
    <n v="0.59"/>
  </r>
  <r>
    <s v="Luke Weiss"/>
    <n v="51073"/>
    <x v="486"/>
    <d v="2010-05-15T00:00:00"/>
    <x v="7"/>
    <s v="2010"/>
    <n v="1"/>
    <b v="0"/>
    <x v="3"/>
    <n v="49"/>
    <n v="1610.42"/>
    <n v="0"/>
    <s v="Regular Air"/>
    <n v="813.35"/>
    <n v="30.93"/>
    <n v="3.92"/>
    <s v="British Columbia"/>
    <s v="West"/>
    <s v="Corporate"/>
    <s v="Furniture"/>
    <x v="4"/>
    <n v="0.44"/>
  </r>
  <r>
    <s v="Rob Haberlin"/>
    <n v="51584"/>
    <x v="487"/>
    <d v="2010-10-18T00:00:00"/>
    <x v="0"/>
    <s v="2010"/>
    <n v="1"/>
    <b v="0"/>
    <x v="5"/>
    <n v="48"/>
    <n v="5620.2"/>
    <n v="0.01"/>
    <s v="Delivery Truck"/>
    <n v="176.04"/>
    <n v="110.98"/>
    <n v="30"/>
    <s v="British Columbia"/>
    <s v="West"/>
    <s v="Corporate"/>
    <s v="Furniture"/>
    <x v="14"/>
    <n v="0.71"/>
  </r>
  <r>
    <s v="Monica Federle"/>
    <n v="51879"/>
    <x v="69"/>
    <d v="2010-08-26T00:00:00"/>
    <x v="2"/>
    <s v="2010"/>
    <n v="2"/>
    <b v="0"/>
    <x v="3"/>
    <n v="26"/>
    <n v="1382.31"/>
    <n v="0.03"/>
    <s v="Regular Air"/>
    <n v="372.26"/>
    <n v="51.94"/>
    <n v="19.989999999999998"/>
    <s v="British Columbia"/>
    <s v="West"/>
    <s v="Corporate"/>
    <s v="Furniture"/>
    <x v="4"/>
    <n v="0.44"/>
  </r>
  <r>
    <s v="Monica Federle"/>
    <n v="51879"/>
    <x v="69"/>
    <d v="2010-08-25T00:00:00"/>
    <x v="2"/>
    <s v="2010"/>
    <n v="1"/>
    <b v="0"/>
    <x v="3"/>
    <n v="46"/>
    <n v="991.36"/>
    <n v="0.01"/>
    <s v="Regular Air"/>
    <n v="212.06"/>
    <n v="19.98"/>
    <n v="8.68"/>
    <s v="British Columbia"/>
    <s v="West"/>
    <s v="Corporate"/>
    <s v="Office Supplies"/>
    <x v="5"/>
    <n v="0.37"/>
  </r>
  <r>
    <s v="Kimberly Carter"/>
    <n v="52288"/>
    <x v="138"/>
    <d v="2011-08-11T00:00:00"/>
    <x v="2"/>
    <s v="2011"/>
    <n v="1"/>
    <b v="0"/>
    <x v="1"/>
    <n v="19"/>
    <n v="1410.44"/>
    <n v="7.0000000000000007E-2"/>
    <s v="Regular Air"/>
    <n v="545.11"/>
    <n v="78.69"/>
    <n v="19.989999999999998"/>
    <s v="British Columbia"/>
    <s v="West"/>
    <s v="Home Office"/>
    <s v="Furniture"/>
    <x v="4"/>
    <n v="0.43"/>
  </r>
  <r>
    <s v="Michelle Arnett"/>
    <n v="53190"/>
    <x v="414"/>
    <d v="2009-09-27T00:00:00"/>
    <x v="11"/>
    <s v="2009"/>
    <n v="3"/>
    <b v="0"/>
    <x v="4"/>
    <n v="10"/>
    <n v="268.18"/>
    <n v="0.06"/>
    <s v="Regular Air"/>
    <n v="74.64"/>
    <n v="28.53"/>
    <n v="1.49"/>
    <s v="British Columbia"/>
    <s v="West"/>
    <s v="Home Office"/>
    <s v="Office Supplies"/>
    <x v="2"/>
    <n v="0.38"/>
  </r>
  <r>
    <s v="Michelle Arnett"/>
    <n v="53190"/>
    <x v="414"/>
    <d v="2009-09-25T00:00:00"/>
    <x v="11"/>
    <s v="2009"/>
    <n v="1"/>
    <b v="0"/>
    <x v="4"/>
    <n v="9"/>
    <n v="477.05399999999997"/>
    <n v="0.1"/>
    <s v="Regular Air"/>
    <n v="-170.53"/>
    <n v="65.989999999999995"/>
    <n v="3.99"/>
    <s v="British Columbia"/>
    <s v="West"/>
    <s v="Home Office"/>
    <s v="Technology"/>
    <x v="3"/>
    <n v="0.59"/>
  </r>
  <r>
    <s v="Sanjit Chand"/>
    <n v="53536"/>
    <x v="365"/>
    <d v="2012-11-01T00:00:00"/>
    <x v="6"/>
    <s v="2012"/>
    <n v="2"/>
    <b v="0"/>
    <x v="1"/>
    <n v="35"/>
    <n v="738.69"/>
    <n v="0.1"/>
    <s v="Regular Air"/>
    <n v="109.16"/>
    <n v="22.98"/>
    <n v="7.58"/>
    <s v="British Columbia"/>
    <s v="West"/>
    <s v="Home Office"/>
    <s v="Furniture"/>
    <x v="4"/>
    <n v="0.51"/>
  </r>
  <r>
    <s v="Sanjit Chand"/>
    <n v="53536"/>
    <x v="365"/>
    <d v="2012-11-01T00:00:00"/>
    <x v="6"/>
    <s v="2012"/>
    <n v="2"/>
    <b v="0"/>
    <x v="1"/>
    <n v="5"/>
    <n v="1015.4"/>
    <n v="0"/>
    <s v="Delivery Truck"/>
    <n v="-234.59"/>
    <n v="179.29"/>
    <n v="56.2"/>
    <s v="British Columbia"/>
    <s v="West"/>
    <s v="Home Office"/>
    <s v="Furniture"/>
    <x v="10"/>
    <n v="0.71"/>
  </r>
  <r>
    <s v="Marina Lichtenstein"/>
    <n v="53572"/>
    <x v="193"/>
    <d v="2010-05-08T00:00:00"/>
    <x v="7"/>
    <s v="2010"/>
    <n v="1"/>
    <b v="0"/>
    <x v="4"/>
    <n v="17"/>
    <n v="184.09"/>
    <n v="7.0000000000000007E-2"/>
    <s v="Regular Air"/>
    <n v="4.79"/>
    <n v="11.09"/>
    <n v="5.25"/>
    <s v="British Columbia"/>
    <s v="West"/>
    <s v="Corporate"/>
    <s v="Office Supplies"/>
    <x v="8"/>
    <n v="0.36"/>
  </r>
  <r>
    <s v="Joy Smith"/>
    <n v="53825"/>
    <x v="488"/>
    <d v="2011-04-11T00:00:00"/>
    <x v="8"/>
    <s v="2011"/>
    <n v="2"/>
    <b v="0"/>
    <x v="0"/>
    <n v="36"/>
    <n v="1646.05"/>
    <n v="0.08"/>
    <s v="Regular Air"/>
    <n v="649.79999999999995"/>
    <n v="48.04"/>
    <n v="7.23"/>
    <s v="British Columbia"/>
    <s v="West"/>
    <s v="Consumer"/>
    <s v="Office Supplies"/>
    <x v="5"/>
    <n v="0.37"/>
  </r>
  <r>
    <s v="Christina DeMoss"/>
    <n v="53863"/>
    <x v="489"/>
    <d v="2010-06-06T00:00:00"/>
    <x v="3"/>
    <s v="2010"/>
    <n v="3"/>
    <b v="0"/>
    <x v="1"/>
    <n v="46"/>
    <n v="7807.45"/>
    <n v="0.02"/>
    <s v="Express Air"/>
    <n v="1660.15"/>
    <n v="161.55000000000001"/>
    <n v="19.989999999999998"/>
    <s v="British Columbia"/>
    <s v="West"/>
    <s v="Home Office"/>
    <s v="Office Supplies"/>
    <x v="0"/>
    <n v="0.66"/>
  </r>
  <r>
    <s v="Monica Federle"/>
    <n v="54119"/>
    <x v="490"/>
    <d v="2010-05-23T00:00:00"/>
    <x v="7"/>
    <s v="2010"/>
    <n v="1"/>
    <b v="0"/>
    <x v="4"/>
    <n v="45"/>
    <n v="261"/>
    <n v="0.04"/>
    <s v="Express Air"/>
    <n v="-43.45"/>
    <n v="5.81"/>
    <n v="3.37"/>
    <s v="British Columbia"/>
    <s v="West"/>
    <s v="Corporate"/>
    <s v="Office Supplies"/>
    <x v="6"/>
    <n v="0.54"/>
  </r>
  <r>
    <s v="Monica Federle"/>
    <n v="54119"/>
    <x v="490"/>
    <d v="2010-05-25T00:00:00"/>
    <x v="7"/>
    <s v="2010"/>
    <n v="3"/>
    <b v="0"/>
    <x v="4"/>
    <n v="4"/>
    <n v="127.56"/>
    <n v="0.05"/>
    <s v="Regular Air"/>
    <n v="-41.75"/>
    <n v="29.74"/>
    <n v="6.64"/>
    <s v="British Columbia"/>
    <s v="West"/>
    <s v="Corporate"/>
    <s v="Office Supplies"/>
    <x v="0"/>
    <n v="0.7"/>
  </r>
  <r>
    <s v="Michelle Arnett"/>
    <n v="56224"/>
    <x v="310"/>
    <d v="2012-10-27T00:00:00"/>
    <x v="0"/>
    <s v="2012"/>
    <n v="2"/>
    <b v="0"/>
    <x v="4"/>
    <n v="35"/>
    <n v="144.06"/>
    <n v="0.01"/>
    <s v="Regular Air"/>
    <n v="-117.27"/>
    <n v="3.81"/>
    <n v="5.44"/>
    <s v="British Columbia"/>
    <s v="West"/>
    <s v="Home Office"/>
    <s v="Office Supplies"/>
    <x v="2"/>
    <n v="0.36"/>
  </r>
  <r>
    <s v="Michelle Arnett"/>
    <n v="56224"/>
    <x v="310"/>
    <d v="2012-10-26T00:00:00"/>
    <x v="0"/>
    <s v="2012"/>
    <n v="1"/>
    <b v="0"/>
    <x v="4"/>
    <n v="32"/>
    <n v="3205.24"/>
    <n v="0.01"/>
    <s v="Delivery Truck"/>
    <n v="-1115.99"/>
    <n v="95.95"/>
    <n v="74.349999999999994"/>
    <s v="British Columbia"/>
    <s v="West"/>
    <s v="Home Office"/>
    <s v="Furniture"/>
    <x v="14"/>
    <n v="0.56999999999999995"/>
  </r>
  <r>
    <s v="Michelle Arnett"/>
    <n v="56224"/>
    <x v="310"/>
    <d v="2012-10-25T00:00:00"/>
    <x v="0"/>
    <s v="2012"/>
    <n v="0"/>
    <s v="FREE DELIVERY"/>
    <x v="4"/>
    <n v="46"/>
    <n v="339.27"/>
    <n v="0.1"/>
    <s v="Regular Air"/>
    <n v="48.59"/>
    <n v="7.89"/>
    <n v="2.82"/>
    <s v="British Columbia"/>
    <s v="West"/>
    <s v="Home Office"/>
    <s v="Office Supplies"/>
    <x v="6"/>
    <n v="0.4"/>
  </r>
  <r>
    <s v="Michelle Arnett"/>
    <n v="56224"/>
    <x v="310"/>
    <d v="2012-10-26T00:00:00"/>
    <x v="0"/>
    <s v="2012"/>
    <n v="1"/>
    <b v="0"/>
    <x v="4"/>
    <n v="9"/>
    <n v="902.024"/>
    <n v="0.04"/>
    <s v="Delivery Truck"/>
    <n v="-153.25"/>
    <n v="124.49"/>
    <n v="51.94"/>
    <s v="British Columbia"/>
    <s v="West"/>
    <s v="Home Office"/>
    <s v="Furniture"/>
    <x v="10"/>
    <n v="0.63"/>
  </r>
  <r>
    <s v="Michelle Arnett"/>
    <n v="56293"/>
    <x v="491"/>
    <d v="2010-01-05T00:00:00"/>
    <x v="10"/>
    <s v="2010"/>
    <n v="0"/>
    <s v="FREE DELIVERY"/>
    <x v="3"/>
    <n v="34"/>
    <n v="702.79"/>
    <n v="0.04"/>
    <s v="Regular Air"/>
    <n v="-44.81"/>
    <n v="19.989999999999998"/>
    <n v="11.17"/>
    <s v="British Columbia"/>
    <s v="West"/>
    <s v="Home Office"/>
    <s v="Furniture"/>
    <x v="4"/>
    <n v="0.6"/>
  </r>
  <r>
    <s v="Michelle Arnett"/>
    <n v="56293"/>
    <x v="491"/>
    <d v="2010-01-06T00:00:00"/>
    <x v="10"/>
    <s v="2010"/>
    <n v="1"/>
    <b v="0"/>
    <x v="3"/>
    <n v="44"/>
    <n v="712.64"/>
    <n v="0.06"/>
    <s v="Regular Air"/>
    <n v="-27.72"/>
    <n v="16.91"/>
    <n v="6.25"/>
    <s v="British Columbia"/>
    <s v="West"/>
    <s v="Home Office"/>
    <s v="Office Supplies"/>
    <x v="0"/>
    <n v="0.57999999999999996"/>
  </r>
  <r>
    <s v="Sally Knutson"/>
    <n v="57959"/>
    <x v="294"/>
    <d v="2011-12-31T00:00:00"/>
    <x v="9"/>
    <s v="2011"/>
    <n v="1"/>
    <b v="0"/>
    <x v="4"/>
    <n v="40"/>
    <n v="239.86"/>
    <n v="0.04"/>
    <s v="Regular Air"/>
    <n v="-32.06"/>
    <n v="5.81"/>
    <n v="3.37"/>
    <s v="British Columbia"/>
    <s v="West"/>
    <s v="Consumer"/>
    <s v="Office Supplies"/>
    <x v="6"/>
    <n v="0.54"/>
  </r>
  <r>
    <s v="Sally Knutson"/>
    <n v="57959"/>
    <x v="294"/>
    <d v="2011-12-31T00:00:00"/>
    <x v="9"/>
    <s v="2011"/>
    <n v="1"/>
    <b v="0"/>
    <x v="4"/>
    <n v="48"/>
    <n v="1269.79"/>
    <n v="0.08"/>
    <s v="Express Air"/>
    <n v="-65.33"/>
    <n v="26.31"/>
    <n v="5.89"/>
    <s v="British Columbia"/>
    <s v="West"/>
    <s v="Consumer"/>
    <s v="Technology"/>
    <x v="7"/>
    <n v="0.75"/>
  </r>
  <r>
    <s v="Christina DeMoss"/>
    <n v="58500"/>
    <x v="492"/>
    <d v="2011-02-14T00:00:00"/>
    <x v="5"/>
    <s v="2011"/>
    <n v="0"/>
    <s v="FREE DELIVERY"/>
    <x v="0"/>
    <n v="17"/>
    <n v="1529.0139999999999"/>
    <n v="7.0000000000000007E-2"/>
    <s v="Regular Air"/>
    <n v="14.01"/>
    <n v="110.99"/>
    <n v="8.99"/>
    <s v="British Columbia"/>
    <s v="West"/>
    <s v="Home Office"/>
    <s v="Technology"/>
    <x v="3"/>
    <n v="0.56999999999999995"/>
  </r>
  <r>
    <s v="Joy Smith"/>
    <n v="59584"/>
    <x v="493"/>
    <d v="2010-05-29T00:00:00"/>
    <x v="7"/>
    <s v="2010"/>
    <n v="1"/>
    <b v="0"/>
    <x v="4"/>
    <n v="3"/>
    <n v="336.84"/>
    <n v="0.08"/>
    <s v="Delivery Truck"/>
    <n v="-160.46"/>
    <n v="100.98"/>
    <n v="35.840000000000003"/>
    <s v="British Columbia"/>
    <s v="West"/>
    <s v="Consumer"/>
    <s v="Furniture"/>
    <x v="9"/>
    <n v="0.62"/>
  </r>
  <r>
    <s v="Joy Smith"/>
    <n v="59584"/>
    <x v="493"/>
    <d v="2010-05-28T00:00:00"/>
    <x v="7"/>
    <s v="2010"/>
    <n v="0"/>
    <s v="FREE DELIVERY"/>
    <x v="4"/>
    <n v="7"/>
    <n v="1120.27"/>
    <n v="0"/>
    <s v="Regular Air"/>
    <n v="16.809999999999999"/>
    <n v="150.97999999999999"/>
    <n v="13.99"/>
    <s v="British Columbia"/>
    <s v="West"/>
    <s v="Consumer"/>
    <s v="Technology"/>
    <x v="16"/>
    <n v="0.38"/>
  </r>
  <r>
    <s v="Sonia Sunley"/>
    <n v="261"/>
    <x v="494"/>
    <d v="2010-06-29T00:00:00"/>
    <x v="3"/>
    <s v="2010"/>
    <n v="1"/>
    <b v="0"/>
    <x v="4"/>
    <n v="47"/>
    <n v="5677.6090000000004"/>
    <n v="0.04"/>
    <s v="Regular Air"/>
    <n v="1680.79"/>
    <n v="140.99"/>
    <n v="4.2"/>
    <s v="British Columbia"/>
    <s v="West"/>
    <s v="Small Business"/>
    <s v="Technology"/>
    <x v="3"/>
    <n v="0.59"/>
  </r>
  <r>
    <s v="Anthony O'Donnell"/>
    <n v="928"/>
    <x v="495"/>
    <d v="2011-03-06T00:00:00"/>
    <x v="4"/>
    <s v="2011"/>
    <n v="5"/>
    <b v="0"/>
    <x v="0"/>
    <n v="21"/>
    <n v="1222.68"/>
    <n v="0.06"/>
    <s v="Express Air"/>
    <n v="300.97000000000003"/>
    <n v="59.98"/>
    <n v="3.99"/>
    <s v="British Columbia"/>
    <s v="West"/>
    <s v="Consumer"/>
    <s v="Office Supplies"/>
    <x v="1"/>
    <n v="0.56999999999999995"/>
  </r>
  <r>
    <s v="Anthony O'Donnell"/>
    <n v="928"/>
    <x v="495"/>
    <d v="2011-03-03T00:00:00"/>
    <x v="4"/>
    <s v="2011"/>
    <n v="2"/>
    <b v="0"/>
    <x v="0"/>
    <n v="26"/>
    <n v="390.2"/>
    <n v="0.02"/>
    <s v="Express Air"/>
    <n v="45"/>
    <n v="14.58"/>
    <n v="7.4"/>
    <s v="British Columbia"/>
    <s v="West"/>
    <s v="Consumer"/>
    <s v="Furniture"/>
    <x v="4"/>
    <n v="0.48"/>
  </r>
  <r>
    <s v="Emily Grady"/>
    <n v="1282"/>
    <x v="496"/>
    <d v="2012-02-29T00:00:00"/>
    <x v="5"/>
    <s v="2012"/>
    <n v="2"/>
    <b v="0"/>
    <x v="3"/>
    <n v="26"/>
    <n v="892.38"/>
    <n v="0"/>
    <s v="Regular Air"/>
    <n v="366.48"/>
    <n v="31.78"/>
    <n v="1.99"/>
    <s v="British Columbia"/>
    <s v="West"/>
    <s v="Home Office"/>
    <s v="Technology"/>
    <x v="7"/>
    <n v="0.42"/>
  </r>
  <r>
    <s v="Emily Grady"/>
    <n v="1282"/>
    <x v="496"/>
    <d v="2012-02-29T00:00:00"/>
    <x v="5"/>
    <s v="2012"/>
    <n v="2"/>
    <b v="0"/>
    <x v="3"/>
    <n v="10"/>
    <n v="29.41"/>
    <n v="0.01"/>
    <s v="Regular Air"/>
    <n v="-2.06"/>
    <n v="2.78"/>
    <n v="1.34"/>
    <s v="British Columbia"/>
    <s v="West"/>
    <s v="Home Office"/>
    <s v="Office Supplies"/>
    <x v="12"/>
    <n v="0.45"/>
  </r>
  <r>
    <s v="Alex Avila"/>
    <n v="1856"/>
    <x v="497"/>
    <d v="2012-03-21T00:00:00"/>
    <x v="4"/>
    <s v="2012"/>
    <n v="2"/>
    <b v="0"/>
    <x v="3"/>
    <n v="24"/>
    <n v="1449.3"/>
    <n v="0.08"/>
    <s v="Regular Air"/>
    <n v="-712.14"/>
    <n v="60.98"/>
    <n v="49"/>
    <s v="British Columbia"/>
    <s v="West"/>
    <s v="Home Office"/>
    <s v="Office Supplies"/>
    <x v="1"/>
    <n v="0.59"/>
  </r>
  <r>
    <s v="Alex Avila"/>
    <n v="1856"/>
    <x v="497"/>
    <d v="2012-03-20T00:00:00"/>
    <x v="4"/>
    <s v="2012"/>
    <n v="1"/>
    <b v="0"/>
    <x v="3"/>
    <n v="43"/>
    <n v="4374.6864999999998"/>
    <n v="0.05"/>
    <s v="Regular Air"/>
    <n v="973.16"/>
    <n v="125.99"/>
    <n v="8.08"/>
    <s v="British Columbia"/>
    <s v="West"/>
    <s v="Home Office"/>
    <s v="Technology"/>
    <x v="3"/>
    <n v="0.56999999999999995"/>
  </r>
  <r>
    <s v="Alex Avila"/>
    <n v="1856"/>
    <x v="497"/>
    <d v="2012-03-20T00:00:00"/>
    <x v="4"/>
    <s v="2012"/>
    <n v="1"/>
    <b v="0"/>
    <x v="3"/>
    <n v="44"/>
    <n v="4283.2349999999997"/>
    <n v="0.1"/>
    <s v="Regular Air"/>
    <n v="676.13"/>
    <n v="125.99"/>
    <n v="8.8000000000000007"/>
    <s v="British Columbia"/>
    <s v="West"/>
    <s v="Home Office"/>
    <s v="Technology"/>
    <x v="3"/>
    <n v="0.59"/>
  </r>
  <r>
    <s v="Brian Moss"/>
    <n v="1925"/>
    <x v="498"/>
    <d v="2012-03-05T00:00:00"/>
    <x v="4"/>
    <s v="2012"/>
    <n v="1"/>
    <b v="0"/>
    <x v="5"/>
    <n v="7"/>
    <n v="1874.37"/>
    <n v="0.08"/>
    <s v="Regular Air"/>
    <n v="67.84"/>
    <n v="276.2"/>
    <n v="24.49"/>
    <s v="British Columbia"/>
    <s v="West"/>
    <s v="Corporate"/>
    <s v="Furniture"/>
    <x v="14"/>
    <m/>
  </r>
  <r>
    <s v="Emily Grady"/>
    <n v="2848"/>
    <x v="499"/>
    <d v="2012-03-11T00:00:00"/>
    <x v="4"/>
    <s v="2012"/>
    <n v="2"/>
    <b v="0"/>
    <x v="5"/>
    <n v="35"/>
    <n v="1476.39"/>
    <n v="0.06"/>
    <s v="Express Air"/>
    <n v="-303.62"/>
    <n v="43.31"/>
    <n v="15.9"/>
    <s v="British Columbia"/>
    <s v="West"/>
    <s v="Home Office"/>
    <s v="Furniture"/>
    <x v="4"/>
    <n v="0.75"/>
  </r>
  <r>
    <s v="Emily Grady"/>
    <n v="2848"/>
    <x v="499"/>
    <d v="2012-03-11T00:00:00"/>
    <x v="4"/>
    <s v="2012"/>
    <n v="2"/>
    <b v="0"/>
    <x v="5"/>
    <n v="8"/>
    <n v="863.58299999999997"/>
    <n v="0.04"/>
    <s v="Regular Air"/>
    <n v="-264.27999999999997"/>
    <n v="125.99"/>
    <n v="8.99"/>
    <s v="British Columbia"/>
    <s v="West"/>
    <s v="Home Office"/>
    <s v="Technology"/>
    <x v="3"/>
    <n v="0.55000000000000004"/>
  </r>
  <r>
    <s v="Anna Andreadi"/>
    <n v="5504"/>
    <x v="491"/>
    <d v="2010-01-07T00:00:00"/>
    <x v="10"/>
    <s v="2010"/>
    <n v="2"/>
    <b v="0"/>
    <x v="1"/>
    <n v="6"/>
    <n v="49.55"/>
    <n v="0.06"/>
    <s v="Express Air"/>
    <n v="-20.329999999999998"/>
    <n v="5.78"/>
    <n v="7.64"/>
    <s v="British Columbia"/>
    <s v="West"/>
    <s v="Small Business"/>
    <s v="Office Supplies"/>
    <x v="5"/>
    <n v="0.36"/>
  </r>
  <r>
    <s v="Anna Andreadi"/>
    <n v="5504"/>
    <x v="491"/>
    <d v="2010-01-07T00:00:00"/>
    <x v="10"/>
    <s v="2010"/>
    <n v="2"/>
    <b v="0"/>
    <x v="1"/>
    <n v="15"/>
    <n v="606.55999999999995"/>
    <n v="0.04"/>
    <s v="Regular Air"/>
    <n v="20.23"/>
    <n v="45.99"/>
    <n v="4.99"/>
    <s v="British Columbia"/>
    <s v="West"/>
    <s v="Small Business"/>
    <s v="Technology"/>
    <x v="3"/>
    <n v="0.56000000000000005"/>
  </r>
  <r>
    <s v="Emily Grady"/>
    <n v="8390"/>
    <x v="500"/>
    <d v="2012-04-21T00:00:00"/>
    <x v="8"/>
    <s v="2012"/>
    <n v="0"/>
    <s v="FREE DELIVERY"/>
    <x v="4"/>
    <n v="24"/>
    <n v="715.4"/>
    <n v="0.08"/>
    <s v="Regular Air"/>
    <n v="-99.34"/>
    <n v="30.98"/>
    <n v="4"/>
    <s v="British Columbia"/>
    <s v="West"/>
    <s v="Home Office"/>
    <s v="Technology"/>
    <x v="7"/>
    <n v="0.8"/>
  </r>
  <r>
    <s v="Barbara Fisher"/>
    <n v="8545"/>
    <x v="501"/>
    <d v="2009-06-21T00:00:00"/>
    <x v="3"/>
    <s v="2009"/>
    <n v="4"/>
    <b v="0"/>
    <x v="0"/>
    <n v="25"/>
    <n v="113.75"/>
    <n v="0"/>
    <s v="Regular Air"/>
    <n v="-77.34"/>
    <n v="4.13"/>
    <n v="5.34"/>
    <s v="British Columbia"/>
    <s v="West"/>
    <s v="Small Business"/>
    <s v="Office Supplies"/>
    <x v="2"/>
    <n v="0.38"/>
  </r>
  <r>
    <s v="Barbara Fisher"/>
    <n v="8545"/>
    <x v="501"/>
    <d v="2009-06-21T00:00:00"/>
    <x v="3"/>
    <s v="2009"/>
    <n v="4"/>
    <b v="0"/>
    <x v="0"/>
    <n v="24"/>
    <n v="3081.95"/>
    <n v="0.1"/>
    <s v="Delivery Truck"/>
    <n v="-662.8"/>
    <n v="130.97999999999999"/>
    <n v="54.74"/>
    <s v="British Columbia"/>
    <s v="West"/>
    <s v="Small Business"/>
    <s v="Furniture"/>
    <x v="9"/>
    <n v="0.69"/>
  </r>
  <r>
    <s v="Emily Grady"/>
    <n v="9573"/>
    <x v="502"/>
    <d v="2012-06-14T00:00:00"/>
    <x v="3"/>
    <s v="2012"/>
    <n v="1"/>
    <b v="0"/>
    <x v="4"/>
    <n v="41"/>
    <n v="133.22999999999999"/>
    <n v="0"/>
    <s v="Regular Air"/>
    <n v="-59.91"/>
    <n v="3.14"/>
    <n v="1.92"/>
    <s v="British Columbia"/>
    <s v="West"/>
    <s v="Home Office"/>
    <s v="Office Supplies"/>
    <x v="15"/>
    <n v="0.84"/>
  </r>
  <r>
    <s v="Kelly Williams"/>
    <n v="9892"/>
    <x v="302"/>
    <d v="2012-07-17T00:00:00"/>
    <x v="1"/>
    <s v="2012"/>
    <n v="1"/>
    <b v="0"/>
    <x v="4"/>
    <n v="50"/>
    <n v="1406.64"/>
    <n v="0.02"/>
    <s v="Regular Air"/>
    <n v="424.36"/>
    <n v="27.18"/>
    <n v="8.23"/>
    <s v="British Columbia"/>
    <s v="West"/>
    <s v="Corporate"/>
    <s v="Office Supplies"/>
    <x v="8"/>
    <n v="0.38"/>
  </r>
  <r>
    <s v="Sonia Sunley"/>
    <n v="10048"/>
    <x v="503"/>
    <d v="2009-05-18T00:00:00"/>
    <x v="7"/>
    <s v="2009"/>
    <n v="3"/>
    <b v="0"/>
    <x v="3"/>
    <n v="46"/>
    <n v="3197.45"/>
    <n v="0.08"/>
    <s v="Regular Air"/>
    <n v="97.16"/>
    <n v="73.98"/>
    <n v="4"/>
    <s v="British Columbia"/>
    <s v="West"/>
    <s v="Corporate"/>
    <s v="Technology"/>
    <x v="7"/>
    <n v="0.77"/>
  </r>
  <r>
    <s v="Sonia Sunley"/>
    <n v="10048"/>
    <x v="503"/>
    <d v="2009-05-17T00:00:00"/>
    <x v="7"/>
    <s v="2009"/>
    <n v="2"/>
    <b v="0"/>
    <x v="3"/>
    <n v="21"/>
    <n v="78.569999999999993"/>
    <n v="0.02"/>
    <s v="Regular Air"/>
    <n v="-20.65"/>
    <n v="3.68"/>
    <n v="1.32"/>
    <s v="British Columbia"/>
    <s v="West"/>
    <s v="Corporate"/>
    <s v="Office Supplies"/>
    <x v="15"/>
    <n v="0.83"/>
  </r>
  <r>
    <s v="Sonia Sunley"/>
    <n v="10144"/>
    <x v="504"/>
    <d v="2011-01-04T00:00:00"/>
    <x v="10"/>
    <s v="2011"/>
    <n v="2"/>
    <b v="0"/>
    <x v="5"/>
    <n v="16"/>
    <n v="5403.75"/>
    <n v="0.08"/>
    <s v="Delivery Truck"/>
    <n v="103.83"/>
    <n v="355.98"/>
    <n v="58.92"/>
    <s v="British Columbia"/>
    <s v="West"/>
    <s v="Corporate"/>
    <s v="Furniture"/>
    <x v="14"/>
    <n v="0.64"/>
  </r>
  <r>
    <s v="Sonia Sunley"/>
    <n v="10144"/>
    <x v="504"/>
    <d v="2011-01-04T00:00:00"/>
    <x v="10"/>
    <s v="2011"/>
    <n v="2"/>
    <b v="0"/>
    <x v="5"/>
    <n v="1"/>
    <n v="192.49"/>
    <n v="0.02"/>
    <s v="Delivery Truck"/>
    <n v="-98.3"/>
    <n v="160.97999999999999"/>
    <n v="30"/>
    <s v="British Columbia"/>
    <s v="West"/>
    <s v="Corporate"/>
    <s v="Furniture"/>
    <x v="14"/>
    <n v="0.62"/>
  </r>
  <r>
    <s v="Sonia Sunley"/>
    <n v="10144"/>
    <x v="504"/>
    <d v="2011-01-02T00:00:00"/>
    <x v="10"/>
    <s v="2011"/>
    <n v="0"/>
    <s v="FREE DELIVERY"/>
    <x v="5"/>
    <n v="24"/>
    <n v="6408.3"/>
    <n v="0.1"/>
    <s v="Delivery Truck"/>
    <n v="539.54"/>
    <n v="280.98"/>
    <n v="35.67"/>
    <s v="British Columbia"/>
    <s v="West"/>
    <s v="Corporate"/>
    <s v="Furniture"/>
    <x v="10"/>
    <n v="0.66"/>
  </r>
  <r>
    <s v="Sonia Sunley"/>
    <n v="10432"/>
    <x v="505"/>
    <d v="2012-01-12T00:00:00"/>
    <x v="10"/>
    <s v="2012"/>
    <n v="7"/>
    <b v="0"/>
    <x v="0"/>
    <n v="13"/>
    <n v="2323.36"/>
    <n v="0.08"/>
    <s v="Regular Air"/>
    <n v="220.39"/>
    <n v="179.99"/>
    <n v="19.989999999999998"/>
    <s v="British Columbia"/>
    <s v="West"/>
    <s v="Corporate"/>
    <s v="Technology"/>
    <x v="7"/>
    <n v="0.48"/>
  </r>
  <r>
    <s v="Jocasta Rupert"/>
    <n v="10661"/>
    <x v="506"/>
    <d v="2009-01-24T00:00:00"/>
    <x v="10"/>
    <s v="2009"/>
    <n v="1"/>
    <b v="0"/>
    <x v="3"/>
    <n v="18"/>
    <n v="136.41"/>
    <n v="0"/>
    <s v="Regular Air"/>
    <n v="-99.34"/>
    <n v="6.84"/>
    <n v="8.3699999999999992"/>
    <s v="British Columbia"/>
    <s v="West"/>
    <s v="Consumer"/>
    <s v="Office Supplies"/>
    <x v="15"/>
    <n v="0.57999999999999996"/>
  </r>
  <r>
    <s v="Sonia Sunley"/>
    <n v="12806"/>
    <x v="74"/>
    <d v="2011-12-25T00:00:00"/>
    <x v="9"/>
    <s v="2011"/>
    <n v="1"/>
    <b v="0"/>
    <x v="3"/>
    <n v="20"/>
    <n v="761.23"/>
    <n v="0"/>
    <s v="Regular Air"/>
    <n v="107.93"/>
    <n v="35.89"/>
    <n v="14.72"/>
    <s v="British Columbia"/>
    <s v="West"/>
    <s v="Small Business"/>
    <s v="Office Supplies"/>
    <x v="8"/>
    <n v="0.4"/>
  </r>
  <r>
    <s v="Kelly Williams"/>
    <n v="13158"/>
    <x v="507"/>
    <d v="2012-11-22T00:00:00"/>
    <x v="6"/>
    <s v="2012"/>
    <n v="2"/>
    <b v="0"/>
    <x v="5"/>
    <n v="26"/>
    <n v="187.16"/>
    <n v="0.01"/>
    <s v="Regular Air"/>
    <n v="29.33"/>
    <n v="6.75"/>
    <n v="2.99"/>
    <s v="British Columbia"/>
    <s v="West"/>
    <s v="Corporate"/>
    <s v="Office Supplies"/>
    <x v="2"/>
    <n v="0.35"/>
  </r>
  <r>
    <s v="Anna Andreadi"/>
    <n v="13507"/>
    <x v="508"/>
    <d v="2012-12-30T00:00:00"/>
    <x v="9"/>
    <s v="2012"/>
    <n v="1"/>
    <b v="0"/>
    <x v="4"/>
    <n v="27"/>
    <n v="176.1"/>
    <n v="0.09"/>
    <s v="Regular Air"/>
    <n v="-75.709999999999994"/>
    <n v="6.78"/>
    <n v="6.18"/>
    <s v="British Columbia"/>
    <s v="West"/>
    <s v="Small Business"/>
    <s v="Office Supplies"/>
    <x v="5"/>
    <n v="0.39"/>
  </r>
  <r>
    <s v="Rick Duston"/>
    <n v="14375"/>
    <x v="509"/>
    <d v="2010-02-01T00:00:00"/>
    <x v="5"/>
    <s v="2010"/>
    <n v="1"/>
    <b v="0"/>
    <x v="4"/>
    <n v="7"/>
    <n v="44.05"/>
    <n v="7.0000000000000007E-2"/>
    <s v="Regular Air"/>
    <n v="-21.77"/>
    <n v="5.78"/>
    <n v="5.67"/>
    <s v="British Columbia"/>
    <s v="West"/>
    <s v="Corporate"/>
    <s v="Office Supplies"/>
    <x v="5"/>
    <n v="0.36"/>
  </r>
  <r>
    <s v="Sonia Sunley"/>
    <n v="14627"/>
    <x v="391"/>
    <d v="2009-02-05T00:00:00"/>
    <x v="5"/>
    <s v="2009"/>
    <n v="1"/>
    <b v="0"/>
    <x v="4"/>
    <n v="47"/>
    <n v="671.03"/>
    <n v="7.0000000000000007E-2"/>
    <s v="Regular Air"/>
    <n v="67.86"/>
    <n v="14.48"/>
    <n v="6.46"/>
    <s v="British Columbia"/>
    <s v="West"/>
    <s v="Small Business"/>
    <s v="Office Supplies"/>
    <x v="2"/>
    <n v="0.38"/>
  </r>
  <r>
    <s v="Angele Hood"/>
    <n v="14852"/>
    <x v="74"/>
    <d v="2011-12-24T00:00:00"/>
    <x v="9"/>
    <s v="2011"/>
    <n v="0"/>
    <s v="FREE DELIVERY"/>
    <x v="4"/>
    <n v="9"/>
    <n v="3800.4"/>
    <n v="0.03"/>
    <s v="Express Air"/>
    <n v="1234.57"/>
    <n v="420.98"/>
    <n v="19.989999999999998"/>
    <s v="British Columbia"/>
    <s v="West"/>
    <s v="Consumer"/>
    <s v="Office Supplies"/>
    <x v="2"/>
    <n v="0.35"/>
  </r>
  <r>
    <s v="Sonia Sunley"/>
    <n v="16230"/>
    <x v="203"/>
    <d v="2010-03-01T00:00:00"/>
    <x v="4"/>
    <s v="2010"/>
    <n v="2"/>
    <b v="0"/>
    <x v="0"/>
    <n v="2"/>
    <n v="13.3"/>
    <n v="0.09"/>
    <s v="Regular Air"/>
    <n v="-7.86"/>
    <n v="7.31"/>
    <n v="0.49"/>
    <s v="British Columbia"/>
    <s v="West"/>
    <s v="Corporate"/>
    <s v="Office Supplies"/>
    <x v="11"/>
    <n v="0.38"/>
  </r>
  <r>
    <s v="Sonia Sunley"/>
    <n v="16230"/>
    <x v="203"/>
    <d v="2010-03-01T00:00:00"/>
    <x v="4"/>
    <s v="2010"/>
    <n v="2"/>
    <b v="0"/>
    <x v="0"/>
    <n v="27"/>
    <n v="3379.01"/>
    <n v="0.06"/>
    <s v="Delivery Truck"/>
    <n v="-801.09"/>
    <n v="130.97999999999999"/>
    <n v="54.74"/>
    <s v="British Columbia"/>
    <s v="West"/>
    <s v="Corporate"/>
    <s v="Furniture"/>
    <x v="9"/>
    <n v="0.69"/>
  </r>
  <r>
    <s v="Sonia Sunley"/>
    <n v="16230"/>
    <x v="203"/>
    <d v="2010-03-06T00:00:00"/>
    <x v="4"/>
    <s v="2010"/>
    <n v="7"/>
    <b v="0"/>
    <x v="0"/>
    <n v="15"/>
    <n v="687.52"/>
    <n v="0.08"/>
    <s v="Regular Air"/>
    <n v="223.76"/>
    <n v="48.91"/>
    <n v="5.81"/>
    <s v="British Columbia"/>
    <s v="West"/>
    <s v="Corporate"/>
    <s v="Office Supplies"/>
    <x v="5"/>
    <n v="0.38"/>
  </r>
  <r>
    <s v="Sonia Sunley"/>
    <n v="16230"/>
    <x v="203"/>
    <d v="2010-03-04T00:00:00"/>
    <x v="4"/>
    <s v="2010"/>
    <n v="5"/>
    <b v="0"/>
    <x v="0"/>
    <n v="40"/>
    <n v="4538.66"/>
    <n v="0"/>
    <s v="Regular Air"/>
    <n v="506.86"/>
    <n v="111.03"/>
    <n v="8.64"/>
    <s v="British Columbia"/>
    <s v="West"/>
    <s v="Corporate"/>
    <s v="Office Supplies"/>
    <x v="0"/>
    <n v="0.78"/>
  </r>
  <r>
    <s v="Sonia Sunley"/>
    <n v="19074"/>
    <x v="510"/>
    <d v="2012-06-27T00:00:00"/>
    <x v="3"/>
    <s v="2012"/>
    <n v="2"/>
    <b v="0"/>
    <x v="5"/>
    <n v="17"/>
    <n v="3816.59"/>
    <n v="0.01"/>
    <s v="Delivery Truck"/>
    <n v="191.47"/>
    <n v="208.16"/>
    <n v="68.02"/>
    <s v="British Columbia"/>
    <s v="West"/>
    <s v="Corporate"/>
    <s v="Office Supplies"/>
    <x v="1"/>
    <n v="0.57999999999999996"/>
  </r>
  <r>
    <s v="Dennis Bolton"/>
    <n v="20194"/>
    <x v="511"/>
    <d v="2012-03-15T00:00:00"/>
    <x v="4"/>
    <s v="2012"/>
    <n v="2"/>
    <b v="0"/>
    <x v="1"/>
    <n v="10"/>
    <n v="194.29"/>
    <n v="0.1"/>
    <s v="Regular Air"/>
    <n v="68.89"/>
    <n v="20.239999999999998"/>
    <n v="6.67"/>
    <s v="British Columbia"/>
    <s v="West"/>
    <s v="Consumer"/>
    <s v="Furniture"/>
    <x v="4"/>
    <n v="0.49"/>
  </r>
  <r>
    <s v="Stewart Carmichael"/>
    <n v="21024"/>
    <x v="282"/>
    <d v="2010-12-30T00:00:00"/>
    <x v="9"/>
    <s v="2010"/>
    <n v="2"/>
    <b v="0"/>
    <x v="4"/>
    <n v="34"/>
    <n v="195.49"/>
    <n v="0.05"/>
    <s v="Regular Air"/>
    <n v="33.799999999999997"/>
    <n v="5.84"/>
    <n v="1.2"/>
    <s v="British Columbia"/>
    <s v="West"/>
    <s v="Corporate"/>
    <s v="Office Supplies"/>
    <x v="12"/>
    <n v="0.55000000000000004"/>
  </r>
  <r>
    <s v="Dennis Bolton"/>
    <n v="21509"/>
    <x v="266"/>
    <d v="2012-07-05T00:00:00"/>
    <x v="1"/>
    <s v="2012"/>
    <n v="2"/>
    <b v="0"/>
    <x v="1"/>
    <n v="13"/>
    <n v="47.93"/>
    <n v="0.04"/>
    <s v="Regular Air"/>
    <n v="15.82"/>
    <n v="3.69"/>
    <n v="0.5"/>
    <s v="British Columbia"/>
    <s v="West"/>
    <s v="Consumer"/>
    <s v="Office Supplies"/>
    <x v="11"/>
    <n v="0.38"/>
  </r>
  <r>
    <s v="Sonia Sunley"/>
    <n v="21856"/>
    <x v="512"/>
    <d v="2012-04-07T00:00:00"/>
    <x v="8"/>
    <s v="2012"/>
    <n v="2"/>
    <b v="0"/>
    <x v="3"/>
    <n v="47"/>
    <n v="168.55"/>
    <n v="0.05"/>
    <s v="Regular Air"/>
    <n v="71.77"/>
    <n v="3.69"/>
    <n v="0.5"/>
    <s v="British Columbia"/>
    <s v="West"/>
    <s v="Corporate"/>
    <s v="Office Supplies"/>
    <x v="11"/>
    <n v="0.38"/>
  </r>
  <r>
    <s v="Sonia Sunley"/>
    <n v="21856"/>
    <x v="512"/>
    <d v="2012-04-05T00:00:00"/>
    <x v="8"/>
    <s v="2012"/>
    <n v="0"/>
    <s v="FREE DELIVERY"/>
    <x v="3"/>
    <n v="26"/>
    <n v="77.03"/>
    <n v="0.08"/>
    <s v="Regular Air"/>
    <n v="-47.75"/>
    <n v="3.14"/>
    <n v="1.92"/>
    <s v="British Columbia"/>
    <s v="West"/>
    <s v="Corporate"/>
    <s v="Office Supplies"/>
    <x v="15"/>
    <n v="0.84"/>
  </r>
  <r>
    <s v="Stewart Carmichael"/>
    <n v="22119"/>
    <x v="513"/>
    <d v="2009-07-29T00:00:00"/>
    <x v="1"/>
    <s v="2009"/>
    <n v="5"/>
    <b v="0"/>
    <x v="0"/>
    <n v="20"/>
    <n v="939.39"/>
    <n v="7.0000000000000007E-2"/>
    <s v="Regular Air"/>
    <n v="-122.77"/>
    <n v="49.43"/>
    <n v="19.989999999999998"/>
    <s v="British Columbia"/>
    <s v="West"/>
    <s v="Corporate"/>
    <s v="Office Supplies"/>
    <x v="1"/>
    <n v="0.56999999999999995"/>
  </r>
  <r>
    <s v="Kelly Williams"/>
    <n v="22534"/>
    <x v="514"/>
    <d v="2011-07-20T00:00:00"/>
    <x v="1"/>
    <s v="2011"/>
    <n v="2"/>
    <b v="0"/>
    <x v="4"/>
    <n v="3"/>
    <n v="279.33"/>
    <n v="0"/>
    <s v="Regular Air"/>
    <n v="-44.18"/>
    <n v="83.93"/>
    <n v="19.989999999999998"/>
    <s v="British Columbia"/>
    <s v="West"/>
    <s v="Corporate"/>
    <s v="Office Supplies"/>
    <x v="8"/>
    <n v="0.38"/>
  </r>
  <r>
    <s v="Sonia Sunley"/>
    <n v="22629"/>
    <x v="104"/>
    <d v="2010-04-20T00:00:00"/>
    <x v="8"/>
    <s v="2010"/>
    <n v="5"/>
    <b v="0"/>
    <x v="0"/>
    <n v="5"/>
    <n v="365.93"/>
    <n v="0.05"/>
    <s v="Regular Air"/>
    <n v="-243.02"/>
    <n v="73.98"/>
    <n v="14.52"/>
    <s v="British Columbia"/>
    <s v="West"/>
    <s v="Small Business"/>
    <s v="Technology"/>
    <x v="7"/>
    <n v="0.65"/>
  </r>
  <r>
    <s v="Kelly Williams"/>
    <n v="23011"/>
    <x v="481"/>
    <d v="2010-06-22T00:00:00"/>
    <x v="3"/>
    <s v="2010"/>
    <n v="7"/>
    <b v="0"/>
    <x v="0"/>
    <n v="1"/>
    <n v="12.2"/>
    <n v="0.01"/>
    <s v="Regular Air"/>
    <n v="-33.93"/>
    <n v="10.01"/>
    <n v="1.99"/>
    <s v="British Columbia"/>
    <s v="West"/>
    <s v="Corporate"/>
    <s v="Technology"/>
    <x v="7"/>
    <n v="0.41"/>
  </r>
  <r>
    <s v="Sonia Sunley"/>
    <n v="24070"/>
    <x v="515"/>
    <d v="2011-03-16T00:00:00"/>
    <x v="4"/>
    <s v="2011"/>
    <n v="1"/>
    <b v="0"/>
    <x v="1"/>
    <n v="36"/>
    <n v="170.42"/>
    <n v="0.1"/>
    <s v="Regular Air"/>
    <n v="-98.31"/>
    <n v="4.91"/>
    <n v="4.97"/>
    <s v="British Columbia"/>
    <s v="West"/>
    <s v="Corporate"/>
    <s v="Office Supplies"/>
    <x v="2"/>
    <n v="0.38"/>
  </r>
  <r>
    <s v="Sonia Sunley"/>
    <n v="24070"/>
    <x v="515"/>
    <d v="2011-03-16T00:00:00"/>
    <x v="4"/>
    <s v="2011"/>
    <n v="1"/>
    <b v="0"/>
    <x v="1"/>
    <n v="3"/>
    <n v="431.29"/>
    <n v="0.1"/>
    <s v="Regular Air"/>
    <n v="-164.59"/>
    <n v="140.81"/>
    <n v="24.49"/>
    <s v="British Columbia"/>
    <s v="West"/>
    <s v="Corporate"/>
    <s v="Furniture"/>
    <x v="14"/>
    <n v="0.56999999999999995"/>
  </r>
  <r>
    <s v="Sonia Sunley"/>
    <n v="24070"/>
    <x v="515"/>
    <d v="2011-03-16T00:00:00"/>
    <x v="4"/>
    <s v="2011"/>
    <n v="1"/>
    <b v="0"/>
    <x v="1"/>
    <n v="48"/>
    <n v="294.26"/>
    <n v="0"/>
    <s v="Express Air"/>
    <n v="88.8"/>
    <n v="5.58"/>
    <n v="0.7"/>
    <s v="British Columbia"/>
    <s v="West"/>
    <s v="Corporate"/>
    <s v="Office Supplies"/>
    <x v="12"/>
    <n v="0.6"/>
  </r>
  <r>
    <s v="Sonia Sunley"/>
    <n v="24737"/>
    <x v="516"/>
    <d v="2009-12-09T00:00:00"/>
    <x v="9"/>
    <s v="2009"/>
    <n v="3"/>
    <b v="0"/>
    <x v="1"/>
    <n v="3"/>
    <n v="549.91999999999996"/>
    <n v="0.09"/>
    <s v="Delivery Truck"/>
    <n v="-210.97"/>
    <n v="180.98"/>
    <n v="26.2"/>
    <s v="British Columbia"/>
    <s v="West"/>
    <s v="Small Business"/>
    <s v="Furniture"/>
    <x v="14"/>
    <n v="0.59"/>
  </r>
  <r>
    <s v="Sonia Sunley"/>
    <n v="24737"/>
    <x v="516"/>
    <d v="2009-12-07T00:00:00"/>
    <x v="9"/>
    <s v="2009"/>
    <n v="1"/>
    <b v="0"/>
    <x v="1"/>
    <n v="26"/>
    <n v="182.09"/>
    <n v="0"/>
    <s v="Regular Air"/>
    <n v="-28.15"/>
    <n v="6.48"/>
    <n v="5.19"/>
    <s v="British Columbia"/>
    <s v="West"/>
    <s v="Small Business"/>
    <s v="Office Supplies"/>
    <x v="5"/>
    <n v="0.37"/>
  </r>
  <r>
    <s v="Anna Andreadi"/>
    <n v="26373"/>
    <x v="517"/>
    <d v="2010-07-25T00:00:00"/>
    <x v="1"/>
    <s v="2010"/>
    <n v="3"/>
    <b v="0"/>
    <x v="4"/>
    <n v="7"/>
    <n v="285.08"/>
    <n v="0.08"/>
    <s v="Regular Air"/>
    <n v="2.2999999999999998"/>
    <n v="40.98"/>
    <n v="5.33"/>
    <s v="British Columbia"/>
    <s v="West"/>
    <s v="Small Business"/>
    <s v="Office Supplies"/>
    <x v="1"/>
    <n v="0.56999999999999995"/>
  </r>
  <r>
    <s v="Seth Vernon"/>
    <n v="26978"/>
    <x v="461"/>
    <d v="2010-06-27T00:00:00"/>
    <x v="3"/>
    <s v="2010"/>
    <n v="2"/>
    <b v="0"/>
    <x v="4"/>
    <n v="46"/>
    <n v="27875.54"/>
    <n v="0"/>
    <s v="Regular Air"/>
    <n v="-635.69000000000005"/>
    <n v="599.99"/>
    <n v="24.49"/>
    <s v="British Columbia"/>
    <s v="West"/>
    <s v="Home Office"/>
    <s v="Technology"/>
    <x v="13"/>
    <n v="0.44"/>
  </r>
  <r>
    <s v="Seth Vernon"/>
    <n v="26978"/>
    <x v="461"/>
    <d v="2010-06-27T00:00:00"/>
    <x v="3"/>
    <s v="2010"/>
    <n v="2"/>
    <b v="0"/>
    <x v="4"/>
    <n v="49"/>
    <n v="2030.44"/>
    <n v="0.04"/>
    <s v="Regular Air"/>
    <n v="938.26"/>
    <n v="40.99"/>
    <n v="5.86"/>
    <s v="British Columbia"/>
    <s v="West"/>
    <s v="Home Office"/>
    <s v="Office Supplies"/>
    <x v="5"/>
    <n v="0.36"/>
  </r>
  <r>
    <s v="Seth Vernon"/>
    <n v="26978"/>
    <x v="461"/>
    <d v="2010-06-27T00:00:00"/>
    <x v="3"/>
    <s v="2010"/>
    <n v="2"/>
    <b v="0"/>
    <x v="4"/>
    <n v="47"/>
    <n v="695.99"/>
    <n v="0.09"/>
    <s v="Express Air"/>
    <n v="-157.44"/>
    <n v="15.31"/>
    <n v="8.7799999999999994"/>
    <s v="British Columbia"/>
    <s v="West"/>
    <s v="Home Office"/>
    <s v="Office Supplies"/>
    <x v="0"/>
    <n v="0.56999999999999995"/>
  </r>
  <r>
    <s v="Alex Avila"/>
    <n v="27174"/>
    <x v="518"/>
    <d v="2011-10-10T00:00:00"/>
    <x v="0"/>
    <s v="2011"/>
    <n v="2"/>
    <b v="0"/>
    <x v="5"/>
    <n v="17"/>
    <n v="477.50450000000001"/>
    <n v="0.09"/>
    <s v="Regular Air"/>
    <n v="-245.56"/>
    <n v="35.99"/>
    <n v="5"/>
    <s v="British Columbia"/>
    <s v="West"/>
    <s v="Corporate"/>
    <s v="Technology"/>
    <x v="3"/>
    <n v="0.85"/>
  </r>
  <r>
    <s v="Sarah Foster"/>
    <n v="27876"/>
    <x v="519"/>
    <d v="2010-09-14T00:00:00"/>
    <x v="11"/>
    <s v="2010"/>
    <n v="7"/>
    <b v="0"/>
    <x v="0"/>
    <n v="44"/>
    <n v="777.63"/>
    <n v="0.03"/>
    <s v="Regular Air"/>
    <n v="-70.540000000000006"/>
    <n v="16.989999999999998"/>
    <n v="8.99"/>
    <s v="British Columbia"/>
    <s v="West"/>
    <s v="Corporate"/>
    <s v="Office Supplies"/>
    <x v="12"/>
    <n v="0.56000000000000005"/>
  </r>
  <r>
    <s v="Alex Avila"/>
    <n v="28582"/>
    <x v="520"/>
    <d v="2012-01-23T00:00:00"/>
    <x v="10"/>
    <s v="2012"/>
    <n v="1"/>
    <b v="0"/>
    <x v="3"/>
    <n v="40"/>
    <n v="1500.17"/>
    <n v="0.06"/>
    <s v="Express Air"/>
    <n v="423.87"/>
    <n v="39.24"/>
    <n v="1.99"/>
    <s v="British Columbia"/>
    <s v="West"/>
    <s v="Home Office"/>
    <s v="Technology"/>
    <x v="7"/>
    <n v="0.51"/>
  </r>
  <r>
    <s v="Alex Avila"/>
    <n v="28582"/>
    <x v="520"/>
    <d v="2012-01-23T00:00:00"/>
    <x v="10"/>
    <s v="2012"/>
    <n v="1"/>
    <b v="0"/>
    <x v="3"/>
    <n v="45"/>
    <n v="377.31"/>
    <n v="0.02"/>
    <s v="Regular Air"/>
    <n v="87.96"/>
    <n v="8.01"/>
    <n v="2.87"/>
    <s v="British Columbia"/>
    <s v="West"/>
    <s v="Home Office"/>
    <s v="Office Supplies"/>
    <x v="5"/>
    <n v="0.4"/>
  </r>
  <r>
    <s v="Anna Andreadi"/>
    <n v="28868"/>
    <x v="512"/>
    <d v="2012-04-06T00:00:00"/>
    <x v="8"/>
    <s v="2012"/>
    <n v="1"/>
    <b v="0"/>
    <x v="1"/>
    <n v="30"/>
    <n v="204.49"/>
    <n v="0.05"/>
    <s v="Regular Air"/>
    <n v="-142.30000000000001"/>
    <n v="6.48"/>
    <n v="8.73"/>
    <s v="British Columbia"/>
    <s v="West"/>
    <s v="Small Business"/>
    <s v="Office Supplies"/>
    <x v="5"/>
    <n v="0.37"/>
  </r>
  <r>
    <s v="Angele Hood"/>
    <n v="29857"/>
    <x v="521"/>
    <d v="2009-12-14T00:00:00"/>
    <x v="9"/>
    <s v="2009"/>
    <n v="2"/>
    <b v="0"/>
    <x v="4"/>
    <n v="41"/>
    <n v="5572.92"/>
    <n v="7.0000000000000007E-2"/>
    <s v="Delivery Truck"/>
    <n v="-639.47"/>
    <n v="140.97999999999999"/>
    <n v="36.090000000000003"/>
    <s v="British Columbia"/>
    <s v="West"/>
    <s v="Consumer"/>
    <s v="Furniture"/>
    <x v="9"/>
    <n v="0.77"/>
  </r>
  <r>
    <s v="Sonia Sunley"/>
    <n v="29921"/>
    <x v="75"/>
    <d v="2012-03-25T00:00:00"/>
    <x v="4"/>
    <s v="2012"/>
    <n v="2"/>
    <b v="0"/>
    <x v="4"/>
    <n v="33"/>
    <n v="3977.97"/>
    <n v="0.06"/>
    <s v="Regular Air"/>
    <n v="1733.47"/>
    <n v="120.98"/>
    <n v="9.07"/>
    <s v="British Columbia"/>
    <s v="West"/>
    <s v="Small Business"/>
    <s v="Office Supplies"/>
    <x v="2"/>
    <n v="0.35"/>
  </r>
  <r>
    <s v="Kelly Williams"/>
    <n v="30659"/>
    <x v="386"/>
    <d v="2011-09-15T00:00:00"/>
    <x v="11"/>
    <s v="2011"/>
    <n v="2"/>
    <b v="0"/>
    <x v="5"/>
    <n v="45"/>
    <n v="3116.7714999999998"/>
    <n v="0.08"/>
    <s v="Regular Air"/>
    <n v="-106.51"/>
    <n v="85.99"/>
    <n v="0.99"/>
    <s v="British Columbia"/>
    <s v="West"/>
    <s v="Corporate"/>
    <s v="Technology"/>
    <x v="3"/>
    <n v="0.85"/>
  </r>
  <r>
    <s v="Anna Andreadi"/>
    <n v="30660"/>
    <x v="406"/>
    <d v="2012-09-08T00:00:00"/>
    <x v="11"/>
    <s v="2012"/>
    <n v="3"/>
    <b v="0"/>
    <x v="5"/>
    <n v="16"/>
    <n v="986.27200000000005"/>
    <n v="0.02"/>
    <s v="Regular Air"/>
    <n v="-647.14"/>
    <n v="71.37"/>
    <n v="69"/>
    <s v="British Columbia"/>
    <s v="West"/>
    <s v="Small Business"/>
    <s v="Furniture"/>
    <x v="10"/>
    <n v="0.68"/>
  </r>
  <r>
    <s v="Alex Avila"/>
    <n v="30883"/>
    <x v="522"/>
    <d v="2010-08-22T00:00:00"/>
    <x v="2"/>
    <s v="2010"/>
    <n v="1"/>
    <b v="0"/>
    <x v="4"/>
    <n v="30"/>
    <n v="201.37"/>
    <n v="0.1"/>
    <s v="Regular Air"/>
    <n v="59.84"/>
    <n v="6.98"/>
    <n v="1.6"/>
    <s v="British Columbia"/>
    <s v="West"/>
    <s v="Home Office"/>
    <s v="Office Supplies"/>
    <x v="5"/>
    <n v="0.38"/>
  </r>
  <r>
    <s v="Jim Karlsson"/>
    <n v="32871"/>
    <x v="523"/>
    <d v="2012-10-29T00:00:00"/>
    <x v="0"/>
    <s v="2012"/>
    <n v="3"/>
    <b v="0"/>
    <x v="1"/>
    <n v="42"/>
    <n v="939.77"/>
    <n v="0"/>
    <s v="Express Air"/>
    <n v="9.7200000000000006"/>
    <n v="20.97"/>
    <n v="4"/>
    <s v="British Columbia"/>
    <s v="West"/>
    <s v="Small Business"/>
    <s v="Technology"/>
    <x v="7"/>
    <n v="0.77"/>
  </r>
  <r>
    <s v="Sonia Sunley"/>
    <n v="33600"/>
    <x v="524"/>
    <d v="2010-10-08T00:00:00"/>
    <x v="0"/>
    <s v="2010"/>
    <n v="2"/>
    <b v="0"/>
    <x v="0"/>
    <n v="42"/>
    <n v="187.28"/>
    <n v="0.06"/>
    <s v="Regular Air"/>
    <n v="-94.36"/>
    <n v="4.28"/>
    <n v="4.79"/>
    <s v="British Columbia"/>
    <s v="West"/>
    <s v="Corporate"/>
    <s v="Office Supplies"/>
    <x v="5"/>
    <n v="0.4"/>
  </r>
  <r>
    <s v="Alex Avila"/>
    <n v="33632"/>
    <x v="525"/>
    <d v="2010-03-14T00:00:00"/>
    <x v="4"/>
    <s v="2010"/>
    <n v="1"/>
    <b v="0"/>
    <x v="5"/>
    <n v="8"/>
    <n v="763.64850000000001"/>
    <n v="0.06"/>
    <s v="Regular Air"/>
    <n v="-277.77999999999997"/>
    <n v="115.99"/>
    <n v="5.26"/>
    <s v="British Columbia"/>
    <s v="West"/>
    <s v="Home Office"/>
    <s v="Technology"/>
    <x v="3"/>
    <n v="0.56999999999999995"/>
  </r>
  <r>
    <s v="Lisa DeCherney"/>
    <n v="33665"/>
    <x v="526"/>
    <d v="2011-05-30T00:00:00"/>
    <x v="7"/>
    <s v="2011"/>
    <n v="5"/>
    <b v="0"/>
    <x v="0"/>
    <n v="45"/>
    <n v="12457.63"/>
    <n v="0.08"/>
    <s v="Delivery Truck"/>
    <n v="1063.46"/>
    <n v="284.98"/>
    <n v="69.55"/>
    <s v="British Columbia"/>
    <s v="West"/>
    <s v="Corporate"/>
    <s v="Furniture"/>
    <x v="14"/>
    <n v="0.6"/>
  </r>
  <r>
    <s v="Barbara Fisher"/>
    <n v="34434"/>
    <x v="527"/>
    <d v="2011-05-10T00:00:00"/>
    <x v="7"/>
    <s v="2011"/>
    <n v="1"/>
    <b v="0"/>
    <x v="3"/>
    <n v="16"/>
    <n v="32.35"/>
    <n v="0.08"/>
    <s v="Regular Air"/>
    <n v="-63.19"/>
    <n v="1.8"/>
    <n v="4.79"/>
    <s v="British Columbia"/>
    <s v="West"/>
    <s v="Small Business"/>
    <s v="Office Supplies"/>
    <x v="2"/>
    <n v="0.37"/>
  </r>
  <r>
    <s v="Barbara Fisher"/>
    <n v="34434"/>
    <x v="527"/>
    <d v="2011-05-11T00:00:00"/>
    <x v="7"/>
    <s v="2011"/>
    <n v="2"/>
    <b v="0"/>
    <x v="3"/>
    <n v="23"/>
    <n v="116.56"/>
    <n v="0.04"/>
    <s v="Regular Air"/>
    <n v="50.66"/>
    <n v="4.9800000000000004"/>
    <n v="0.49"/>
    <s v="British Columbia"/>
    <s v="West"/>
    <s v="Small Business"/>
    <s v="Office Supplies"/>
    <x v="11"/>
    <n v="0.39"/>
  </r>
  <r>
    <s v="Barbara Fisher"/>
    <n v="34753"/>
    <x v="528"/>
    <d v="2010-01-20T00:00:00"/>
    <x v="10"/>
    <s v="2010"/>
    <n v="2"/>
    <b v="0"/>
    <x v="3"/>
    <n v="7"/>
    <n v="117.062"/>
    <n v="0.09"/>
    <s v="Regular Air"/>
    <n v="-63.7"/>
    <n v="20.99"/>
    <n v="0.99"/>
    <s v="British Columbia"/>
    <s v="West"/>
    <s v="Small Business"/>
    <s v="Technology"/>
    <x v="3"/>
    <n v="0.56999999999999995"/>
  </r>
  <r>
    <s v="Lisa DeCherney"/>
    <n v="35364"/>
    <x v="521"/>
    <d v="2009-12-14T00:00:00"/>
    <x v="9"/>
    <s v="2009"/>
    <n v="2"/>
    <b v="0"/>
    <x v="5"/>
    <n v="16"/>
    <n v="72.08"/>
    <n v="0.04"/>
    <s v="Regular Air"/>
    <n v="-54.75"/>
    <n v="4.28"/>
    <n v="5.68"/>
    <s v="British Columbia"/>
    <s v="West"/>
    <s v="Corporate"/>
    <s v="Office Supplies"/>
    <x v="5"/>
    <n v="0.4"/>
  </r>
  <r>
    <s v="Lisa DeCherney"/>
    <n v="35364"/>
    <x v="521"/>
    <d v="2009-12-14T00:00:00"/>
    <x v="9"/>
    <s v="2009"/>
    <n v="2"/>
    <b v="0"/>
    <x v="5"/>
    <n v="29"/>
    <n v="10338.93"/>
    <n v="0.06"/>
    <s v="Delivery Truck"/>
    <n v="-871.52"/>
    <n v="376.13"/>
    <n v="85.63"/>
    <s v="British Columbia"/>
    <s v="West"/>
    <s v="Corporate"/>
    <s v="Furniture"/>
    <x v="10"/>
    <n v="0.74"/>
  </r>
  <r>
    <s v="Lisa DeCherney"/>
    <n v="35364"/>
    <x v="521"/>
    <d v="2009-12-13T00:00:00"/>
    <x v="9"/>
    <s v="2009"/>
    <n v="1"/>
    <b v="0"/>
    <x v="5"/>
    <n v="37"/>
    <n v="15897.01"/>
    <n v="0.06"/>
    <s v="Delivery Truck"/>
    <n v="455.02"/>
    <n v="424.21"/>
    <n v="110.2"/>
    <s v="British Columbia"/>
    <s v="West"/>
    <s v="Corporate"/>
    <s v="Furniture"/>
    <x v="10"/>
    <n v="0.67"/>
  </r>
  <r>
    <s v="Lisa DeCherney"/>
    <n v="35364"/>
    <x v="521"/>
    <d v="2009-12-14T00:00:00"/>
    <x v="9"/>
    <s v="2009"/>
    <n v="2"/>
    <b v="0"/>
    <x v="5"/>
    <n v="8"/>
    <n v="1265.2929999999999"/>
    <n v="0.06"/>
    <s v="Regular Air"/>
    <n v="-554.44000000000005"/>
    <n v="195.99"/>
    <n v="8.99"/>
    <s v="British Columbia"/>
    <s v="West"/>
    <s v="Corporate"/>
    <s v="Technology"/>
    <x v="3"/>
    <n v="0.6"/>
  </r>
  <r>
    <s v="Barbara Fisher"/>
    <n v="35812"/>
    <x v="529"/>
    <d v="2010-01-24T00:00:00"/>
    <x v="10"/>
    <s v="2010"/>
    <n v="2"/>
    <b v="0"/>
    <x v="5"/>
    <n v="24"/>
    <n v="2722.85"/>
    <n v="0.08"/>
    <s v="Delivery Truck"/>
    <n v="-112.62"/>
    <n v="113.98"/>
    <n v="30"/>
    <s v="British Columbia"/>
    <s v="West"/>
    <s v="Small Business"/>
    <s v="Furniture"/>
    <x v="14"/>
    <n v="0.69"/>
  </r>
  <r>
    <s v="Barbara Fisher"/>
    <n v="35812"/>
    <x v="529"/>
    <d v="2010-01-24T00:00:00"/>
    <x v="10"/>
    <s v="2010"/>
    <n v="2"/>
    <b v="0"/>
    <x v="5"/>
    <n v="2"/>
    <n v="59.93"/>
    <n v="0.09"/>
    <s v="Regular Air"/>
    <n v="-147.81"/>
    <n v="30.73"/>
    <n v="4"/>
    <s v="British Columbia"/>
    <s v="West"/>
    <s v="Small Business"/>
    <s v="Technology"/>
    <x v="7"/>
    <n v="0.75"/>
  </r>
  <r>
    <s v="Barbara Fisher"/>
    <n v="35812"/>
    <x v="529"/>
    <d v="2010-01-24T00:00:00"/>
    <x v="10"/>
    <s v="2010"/>
    <n v="2"/>
    <b v="0"/>
    <x v="5"/>
    <n v="19"/>
    <n v="851.52"/>
    <n v="0.08"/>
    <s v="Regular Air"/>
    <n v="307.64"/>
    <n v="47.9"/>
    <n v="5.86"/>
    <s v="British Columbia"/>
    <s v="West"/>
    <s v="Small Business"/>
    <s v="Office Supplies"/>
    <x v="5"/>
    <n v="0.37"/>
  </r>
  <r>
    <s v="Alex Avila"/>
    <n v="37063"/>
    <x v="530"/>
    <d v="2012-12-10T00:00:00"/>
    <x v="9"/>
    <s v="2012"/>
    <n v="1"/>
    <b v="0"/>
    <x v="3"/>
    <n v="50"/>
    <n v="919"/>
    <n v="0"/>
    <s v="Regular Air"/>
    <n v="89.6"/>
    <n v="17.670000000000002"/>
    <n v="8.99"/>
    <s v="British Columbia"/>
    <s v="West"/>
    <s v="Home Office"/>
    <s v="Furniture"/>
    <x v="4"/>
    <n v="0.47"/>
  </r>
  <r>
    <s v="Roy Skaria"/>
    <n v="37281"/>
    <x v="531"/>
    <d v="2009-08-29T00:00:00"/>
    <x v="2"/>
    <s v="2009"/>
    <n v="1"/>
    <b v="0"/>
    <x v="4"/>
    <n v="25"/>
    <n v="453.24549999999999"/>
    <n v="0.05"/>
    <s v="Regular Air"/>
    <n v="3.31"/>
    <n v="20.99"/>
    <n v="4.8099999999999996"/>
    <s v="British Columbia"/>
    <s v="West"/>
    <s v="Corporate"/>
    <s v="Technology"/>
    <x v="3"/>
    <n v="0.57999999999999996"/>
  </r>
  <r>
    <s v="Angele Hood"/>
    <n v="37798"/>
    <x v="532"/>
    <d v="2012-11-04T00:00:00"/>
    <x v="6"/>
    <s v="2012"/>
    <n v="0"/>
    <s v="FREE DELIVERY"/>
    <x v="1"/>
    <n v="23"/>
    <n v="6276.83"/>
    <n v="0.09"/>
    <s v="Delivery Truck"/>
    <n v="813.49"/>
    <n v="291.73"/>
    <n v="48.8"/>
    <s v="British Columbia"/>
    <s v="West"/>
    <s v="Consumer"/>
    <s v="Furniture"/>
    <x v="14"/>
    <n v="0.56000000000000005"/>
  </r>
  <r>
    <s v="Seth Vernon"/>
    <n v="38017"/>
    <x v="533"/>
    <d v="2010-07-24T00:00:00"/>
    <x v="1"/>
    <s v="2010"/>
    <n v="4"/>
    <b v="0"/>
    <x v="0"/>
    <n v="26"/>
    <n v="122.51"/>
    <n v="0.06"/>
    <s v="Regular Air"/>
    <n v="45.14"/>
    <n v="4.9800000000000004"/>
    <n v="0.8"/>
    <s v="British Columbia"/>
    <s v="West"/>
    <s v="Home Office"/>
    <s v="Office Supplies"/>
    <x v="5"/>
    <n v="0.36"/>
  </r>
  <r>
    <s v="Seth Vernon"/>
    <n v="38017"/>
    <x v="533"/>
    <d v="2010-07-27T00:00:00"/>
    <x v="1"/>
    <s v="2010"/>
    <n v="7"/>
    <b v="0"/>
    <x v="0"/>
    <n v="27"/>
    <n v="2846.3609999999999"/>
    <n v="0.08"/>
    <s v="Regular Air"/>
    <n v="453.65"/>
    <n v="125.99"/>
    <n v="7.69"/>
    <s v="British Columbia"/>
    <s v="West"/>
    <s v="Home Office"/>
    <s v="Technology"/>
    <x v="3"/>
    <n v="0.59"/>
  </r>
  <r>
    <s v="Sarah Foster"/>
    <n v="38272"/>
    <x v="534"/>
    <d v="2011-11-17T00:00:00"/>
    <x v="6"/>
    <s v="2011"/>
    <n v="2"/>
    <b v="0"/>
    <x v="5"/>
    <n v="39"/>
    <n v="71.040000000000006"/>
    <n v="7.0000000000000007E-2"/>
    <s v="Regular Air"/>
    <n v="-20.65"/>
    <n v="1.88"/>
    <n v="1.49"/>
    <s v="British Columbia"/>
    <s v="West"/>
    <s v="Corporate"/>
    <s v="Office Supplies"/>
    <x v="2"/>
    <n v="0.37"/>
  </r>
  <r>
    <s v="Kelly Williams"/>
    <n v="39301"/>
    <x v="436"/>
    <d v="2009-03-23T00:00:00"/>
    <x v="4"/>
    <s v="2009"/>
    <n v="1"/>
    <b v="0"/>
    <x v="4"/>
    <n v="16"/>
    <n v="2232.66"/>
    <n v="0.1"/>
    <s v="Express Air"/>
    <n v="-521.09"/>
    <n v="152.47999999999999"/>
    <n v="4"/>
    <s v="British Columbia"/>
    <s v="West"/>
    <s v="Corporate"/>
    <s v="Technology"/>
    <x v="7"/>
    <n v="0.79"/>
  </r>
  <r>
    <s v="Dennis Bolton"/>
    <n v="39367"/>
    <x v="465"/>
    <d v="2009-08-07T00:00:00"/>
    <x v="2"/>
    <s v="2009"/>
    <n v="1"/>
    <b v="0"/>
    <x v="5"/>
    <n v="45"/>
    <n v="177.88"/>
    <n v="7.0000000000000007E-2"/>
    <s v="Regular Air"/>
    <n v="-146.97"/>
    <n v="4.13"/>
    <n v="5.04"/>
    <s v="British Columbia"/>
    <s v="West"/>
    <s v="Small Business"/>
    <s v="Office Supplies"/>
    <x v="2"/>
    <n v="0.38"/>
  </r>
  <r>
    <s v="Dennis Bolton"/>
    <n v="39367"/>
    <x v="465"/>
    <d v="2009-08-08T00:00:00"/>
    <x v="2"/>
    <s v="2009"/>
    <n v="2"/>
    <b v="0"/>
    <x v="5"/>
    <n v="30"/>
    <n v="139.59"/>
    <n v="0"/>
    <s v="Regular Air"/>
    <n v="5.9"/>
    <n v="4.4800000000000004"/>
    <n v="2.5"/>
    <s v="British Columbia"/>
    <s v="West"/>
    <s v="Small Business"/>
    <s v="Office Supplies"/>
    <x v="8"/>
    <n v="0.37"/>
  </r>
  <r>
    <s v="Roy Skaria"/>
    <n v="39655"/>
    <x v="75"/>
    <d v="2012-03-23T00:00:00"/>
    <x v="4"/>
    <s v="2012"/>
    <n v="0"/>
    <s v="FREE DELIVERY"/>
    <x v="1"/>
    <n v="35"/>
    <n v="253.15"/>
    <n v="0.03"/>
    <s v="Regular Air"/>
    <n v="-72.430000000000007"/>
    <n v="7.28"/>
    <n v="3.52"/>
    <s v="British Columbia"/>
    <s v="West"/>
    <s v="Corporate"/>
    <s v="Technology"/>
    <x v="7"/>
    <n v="0.68"/>
  </r>
  <r>
    <s v="Jim Karlsson"/>
    <n v="40803"/>
    <x v="535"/>
    <d v="2011-04-18T00:00:00"/>
    <x v="8"/>
    <s v="2011"/>
    <n v="5"/>
    <b v="0"/>
    <x v="0"/>
    <n v="22"/>
    <n v="83.02"/>
    <n v="0.08"/>
    <s v="Regular Air"/>
    <n v="9.24"/>
    <n v="3.8"/>
    <n v="1.49"/>
    <s v="British Columbia"/>
    <s v="West"/>
    <s v="Small Business"/>
    <s v="Office Supplies"/>
    <x v="2"/>
    <n v="0.38"/>
  </r>
  <r>
    <s v="Jim Karlsson"/>
    <n v="40803"/>
    <x v="535"/>
    <d v="2011-04-15T00:00:00"/>
    <x v="8"/>
    <s v="2011"/>
    <n v="2"/>
    <b v="0"/>
    <x v="0"/>
    <n v="35"/>
    <n v="10278.790000000001"/>
    <n v="0.04"/>
    <s v="Delivery Truck"/>
    <n v="1512.07"/>
    <n v="300.98"/>
    <n v="64.73"/>
    <s v="British Columbia"/>
    <s v="West"/>
    <s v="Small Business"/>
    <s v="Furniture"/>
    <x v="14"/>
    <n v="0.56000000000000005"/>
  </r>
  <r>
    <s v="Barbara Fisher"/>
    <n v="40806"/>
    <x v="536"/>
    <d v="2011-09-07T00:00:00"/>
    <x v="11"/>
    <s v="2011"/>
    <n v="1"/>
    <b v="0"/>
    <x v="5"/>
    <n v="8"/>
    <n v="53.14"/>
    <n v="0"/>
    <s v="Regular Air"/>
    <n v="-41.26"/>
    <n v="5.4"/>
    <n v="7.78"/>
    <s v="British Columbia"/>
    <s v="West"/>
    <s v="Small Business"/>
    <s v="Office Supplies"/>
    <x v="2"/>
    <n v="0.37"/>
  </r>
  <r>
    <s v="Anna Andreadi"/>
    <n v="43523"/>
    <x v="537"/>
    <d v="2012-05-25T00:00:00"/>
    <x v="7"/>
    <s v="2012"/>
    <n v="2"/>
    <b v="0"/>
    <x v="4"/>
    <n v="50"/>
    <n v="295.37"/>
    <n v="0.04"/>
    <s v="Regular Air"/>
    <n v="-97.23"/>
    <n v="5.98"/>
    <n v="5.46"/>
    <s v="British Columbia"/>
    <s v="West"/>
    <s v="Small Business"/>
    <s v="Office Supplies"/>
    <x v="5"/>
    <n v="0.36"/>
  </r>
  <r>
    <s v="Seth Vernon"/>
    <n v="44199"/>
    <x v="498"/>
    <d v="2012-03-08T00:00:00"/>
    <x v="4"/>
    <s v="2012"/>
    <n v="4"/>
    <b v="0"/>
    <x v="0"/>
    <n v="12"/>
    <n v="50.69"/>
    <n v="0.04"/>
    <s v="Regular Air"/>
    <n v="-6.33"/>
    <n v="3.95"/>
    <n v="2"/>
    <s v="British Columbia"/>
    <s v="West"/>
    <s v="Home Office"/>
    <s v="Office Supplies"/>
    <x v="6"/>
    <n v="0.53"/>
  </r>
  <r>
    <s v="Alex Avila"/>
    <n v="44231"/>
    <x v="402"/>
    <d v="2009-11-05T00:00:00"/>
    <x v="6"/>
    <s v="2009"/>
    <n v="2"/>
    <b v="0"/>
    <x v="3"/>
    <n v="11"/>
    <n v="1865.94"/>
    <n v="0.04"/>
    <s v="Delivery Truck"/>
    <n v="116.1"/>
    <n v="160.97999999999999"/>
    <n v="30"/>
    <s v="British Columbia"/>
    <s v="West"/>
    <s v="Home Office"/>
    <s v="Furniture"/>
    <x v="14"/>
    <n v="0.62"/>
  </r>
  <r>
    <s v="Alex Avila"/>
    <n v="44231"/>
    <x v="402"/>
    <d v="2009-11-05T00:00:00"/>
    <x v="6"/>
    <s v="2009"/>
    <n v="2"/>
    <b v="0"/>
    <x v="3"/>
    <n v="43"/>
    <n v="784.72"/>
    <n v="0.01"/>
    <s v="Regular Air"/>
    <n v="-87.96"/>
    <n v="17.98"/>
    <n v="4"/>
    <s v="British Columbia"/>
    <s v="West"/>
    <s v="Home Office"/>
    <s v="Technology"/>
    <x v="7"/>
    <n v="0.79"/>
  </r>
  <r>
    <s v="Alex Avila"/>
    <n v="44231"/>
    <x v="402"/>
    <d v="2009-11-04T00:00:00"/>
    <x v="6"/>
    <s v="2009"/>
    <n v="1"/>
    <b v="0"/>
    <x v="3"/>
    <n v="24"/>
    <n v="2343.076"/>
    <n v="0.06"/>
    <s v="Regular Air"/>
    <n v="311.64"/>
    <n v="115.99"/>
    <n v="8.99"/>
    <s v="British Columbia"/>
    <s v="West"/>
    <s v="Home Office"/>
    <s v="Technology"/>
    <x v="3"/>
    <n v="0.57999999999999996"/>
  </r>
  <r>
    <s v="Sonia Sunley"/>
    <n v="45573"/>
    <x v="38"/>
    <d v="2009-08-14T00:00:00"/>
    <x v="2"/>
    <s v="2009"/>
    <n v="2"/>
    <b v="0"/>
    <x v="1"/>
    <n v="5"/>
    <n v="627.64"/>
    <n v="0.05"/>
    <s v="Delivery Truck"/>
    <n v="-151.46"/>
    <n v="120.98"/>
    <n v="30"/>
    <s v="British Columbia"/>
    <s v="West"/>
    <s v="Small Business"/>
    <s v="Furniture"/>
    <x v="14"/>
    <n v="0.64"/>
  </r>
  <r>
    <s v="Lisa DeCherney"/>
    <n v="45763"/>
    <x v="538"/>
    <d v="2010-07-08T00:00:00"/>
    <x v="1"/>
    <s v="2010"/>
    <n v="1"/>
    <b v="0"/>
    <x v="1"/>
    <n v="25"/>
    <n v="67.45"/>
    <n v="0.05"/>
    <s v="Regular Air"/>
    <n v="24.28"/>
    <n v="2.61"/>
    <n v="0.5"/>
    <s v="British Columbia"/>
    <s v="West"/>
    <s v="Corporate"/>
    <s v="Office Supplies"/>
    <x v="11"/>
    <n v="0.39"/>
  </r>
  <r>
    <s v="Dennis Bolton"/>
    <n v="48165"/>
    <x v="467"/>
    <d v="2010-11-07T00:00:00"/>
    <x v="6"/>
    <s v="2010"/>
    <n v="2"/>
    <b v="0"/>
    <x v="1"/>
    <n v="28"/>
    <n v="199.94"/>
    <n v="0.01"/>
    <s v="Regular Air"/>
    <n v="-147.27000000000001"/>
    <n v="6.48"/>
    <n v="9.5399999999999991"/>
    <s v="British Columbia"/>
    <s v="West"/>
    <s v="Small Business"/>
    <s v="Office Supplies"/>
    <x v="5"/>
    <n v="0.37"/>
  </r>
  <r>
    <s v="Anthony O'Donnell"/>
    <n v="48197"/>
    <x v="409"/>
    <d v="2012-05-07T00:00:00"/>
    <x v="7"/>
    <s v="2012"/>
    <n v="2"/>
    <b v="0"/>
    <x v="3"/>
    <n v="32"/>
    <n v="1282.49"/>
    <n v="7.0000000000000007E-2"/>
    <s v="Regular Air"/>
    <n v="154.74"/>
    <n v="40.97"/>
    <n v="14.45"/>
    <s v="British Columbia"/>
    <s v="West"/>
    <s v="Consumer"/>
    <s v="Furniture"/>
    <x v="4"/>
    <n v="0.56999999999999995"/>
  </r>
  <r>
    <s v="Barbara Fisher"/>
    <n v="48484"/>
    <x v="539"/>
    <d v="2010-06-24T00:00:00"/>
    <x v="3"/>
    <s v="2010"/>
    <n v="1"/>
    <b v="0"/>
    <x v="4"/>
    <n v="22"/>
    <n v="346.42"/>
    <n v="0.05"/>
    <s v="Regular Air"/>
    <n v="67.959999999999994"/>
    <n v="16.48"/>
    <n v="1.99"/>
    <s v="British Columbia"/>
    <s v="West"/>
    <s v="Small Business"/>
    <s v="Technology"/>
    <x v="7"/>
    <n v="0.42"/>
  </r>
  <r>
    <s v="Barbara Fisher"/>
    <n v="48484"/>
    <x v="539"/>
    <d v="2010-06-24T00:00:00"/>
    <x v="3"/>
    <s v="2010"/>
    <n v="1"/>
    <b v="0"/>
    <x v="4"/>
    <n v="41"/>
    <n v="773.44"/>
    <n v="0.08"/>
    <s v="Express Air"/>
    <n v="133.83000000000001"/>
    <n v="20.239999999999998"/>
    <n v="6.67"/>
    <s v="British Columbia"/>
    <s v="West"/>
    <s v="Small Business"/>
    <s v="Furniture"/>
    <x v="4"/>
    <n v="0.49"/>
  </r>
  <r>
    <s v="Barbara Fisher"/>
    <n v="48484"/>
    <x v="539"/>
    <d v="2010-06-25T00:00:00"/>
    <x v="3"/>
    <s v="2010"/>
    <n v="2"/>
    <b v="0"/>
    <x v="4"/>
    <n v="43"/>
    <n v="881.84"/>
    <n v="0"/>
    <s v="Regular Air"/>
    <n v="153.80000000000001"/>
    <n v="18.97"/>
    <n v="9.0299999999999994"/>
    <s v="British Columbia"/>
    <s v="West"/>
    <s v="Small Business"/>
    <s v="Office Supplies"/>
    <x v="5"/>
    <n v="0.37"/>
  </r>
  <r>
    <s v="Barbara Fisher"/>
    <n v="48484"/>
    <x v="539"/>
    <d v="2010-06-25T00:00:00"/>
    <x v="3"/>
    <s v="2010"/>
    <n v="2"/>
    <b v="0"/>
    <x v="4"/>
    <n v="50"/>
    <n v="5067.5725000000002"/>
    <n v="0.09"/>
    <s v="Regular Air"/>
    <n v="1275.9100000000001"/>
    <n v="125.99"/>
    <n v="8.99"/>
    <s v="British Columbia"/>
    <s v="West"/>
    <s v="Small Business"/>
    <s v="Technology"/>
    <x v="3"/>
    <n v="0.55000000000000004"/>
  </r>
  <r>
    <s v="Barbara Fisher"/>
    <n v="49153"/>
    <x v="444"/>
    <d v="2012-07-28T00:00:00"/>
    <x v="1"/>
    <s v="2012"/>
    <n v="0"/>
    <s v="FREE DELIVERY"/>
    <x v="4"/>
    <n v="31"/>
    <n v="2245.7800000000002"/>
    <n v="0.05"/>
    <s v="Delivery Truck"/>
    <n v="-432.46"/>
    <n v="70.98"/>
    <n v="30"/>
    <s v="British Columbia"/>
    <s v="West"/>
    <s v="Small Business"/>
    <s v="Furniture"/>
    <x v="14"/>
    <n v="0.73"/>
  </r>
  <r>
    <s v="Dennis Bolton"/>
    <n v="49412"/>
    <x v="540"/>
    <d v="2009-03-07T00:00:00"/>
    <x v="4"/>
    <s v="2009"/>
    <n v="0"/>
    <s v="FREE DELIVERY"/>
    <x v="5"/>
    <n v="20"/>
    <n v="9418.14"/>
    <n v="0.09"/>
    <s v="Delivery Truck"/>
    <n v="909.36"/>
    <n v="517.48"/>
    <n v="16.63"/>
    <s v="British Columbia"/>
    <s v="West"/>
    <s v="Small Business"/>
    <s v="Technology"/>
    <x v="16"/>
    <n v="0.59"/>
  </r>
  <r>
    <s v="Lisa DeCherney"/>
    <n v="49761"/>
    <x v="541"/>
    <d v="2011-01-25T00:00:00"/>
    <x v="10"/>
    <s v="2011"/>
    <n v="1"/>
    <b v="0"/>
    <x v="3"/>
    <n v="45"/>
    <n v="1090.5999999999999"/>
    <n v="7.0000000000000007E-2"/>
    <s v="Regular Air"/>
    <n v="300.91000000000003"/>
    <n v="23.99"/>
    <n v="6.3"/>
    <s v="British Columbia"/>
    <s v="West"/>
    <s v="Corporate"/>
    <s v="Technology"/>
    <x v="16"/>
    <n v="0.38"/>
  </r>
  <r>
    <s v="Sarah Foster"/>
    <n v="50310"/>
    <x v="204"/>
    <d v="2009-08-17T00:00:00"/>
    <x v="2"/>
    <s v="2009"/>
    <n v="2"/>
    <b v="0"/>
    <x v="4"/>
    <n v="42"/>
    <n v="1811.3"/>
    <n v="7.0000000000000007E-2"/>
    <s v="Express Air"/>
    <n v="520.41"/>
    <n v="42.98"/>
    <n v="4.62"/>
    <s v="British Columbia"/>
    <s v="West"/>
    <s v="Corporate"/>
    <s v="Office Supplies"/>
    <x v="1"/>
    <n v="0.56000000000000005"/>
  </r>
  <r>
    <s v="Sarah Foster"/>
    <n v="50310"/>
    <x v="204"/>
    <d v="2009-08-18T00:00:00"/>
    <x v="2"/>
    <s v="2009"/>
    <n v="3"/>
    <b v="0"/>
    <x v="4"/>
    <n v="43"/>
    <n v="4095.76"/>
    <n v="0.03"/>
    <s v="Delivery Truck"/>
    <n v="-444.14"/>
    <n v="89.99"/>
    <n v="42"/>
    <s v="British Columbia"/>
    <s v="West"/>
    <s v="Corporate"/>
    <s v="Furniture"/>
    <x v="14"/>
    <n v="0.66"/>
  </r>
  <r>
    <s v="Sarah Foster"/>
    <n v="50310"/>
    <x v="204"/>
    <d v="2009-08-17T00:00:00"/>
    <x v="2"/>
    <s v="2009"/>
    <n v="2"/>
    <b v="0"/>
    <x v="4"/>
    <n v="22"/>
    <n v="482.37"/>
    <n v="0.03"/>
    <s v="Regular Air"/>
    <n v="34.03"/>
    <n v="20.95"/>
    <n v="4"/>
    <s v="British Columbia"/>
    <s v="West"/>
    <s v="Corporate"/>
    <s v="Technology"/>
    <x v="7"/>
    <n v="0.6"/>
  </r>
  <r>
    <s v="Anna Andreadi"/>
    <n v="51072"/>
    <x v="340"/>
    <d v="2009-10-04T00:00:00"/>
    <x v="0"/>
    <s v="2009"/>
    <n v="2"/>
    <b v="0"/>
    <x v="5"/>
    <n v="43"/>
    <n v="7036.11"/>
    <n v="0"/>
    <s v="Regular Air"/>
    <n v="1268.6500000000001"/>
    <n v="161.55000000000001"/>
    <n v="19.989999999999998"/>
    <s v="British Columbia"/>
    <s v="West"/>
    <s v="Small Business"/>
    <s v="Office Supplies"/>
    <x v="0"/>
    <n v="0.66"/>
  </r>
  <r>
    <s v="Roy Skaria"/>
    <n v="51648"/>
    <x v="542"/>
    <d v="2012-01-08T00:00:00"/>
    <x v="10"/>
    <s v="2012"/>
    <n v="7"/>
    <b v="0"/>
    <x v="0"/>
    <n v="45"/>
    <n v="2354.8000000000002"/>
    <n v="0.03"/>
    <s v="Regular Air"/>
    <n v="332.97"/>
    <n v="49.99"/>
    <n v="19.989999999999998"/>
    <s v="British Columbia"/>
    <s v="West"/>
    <s v="Corporate"/>
    <s v="Technology"/>
    <x v="7"/>
    <n v="0.41"/>
  </r>
  <r>
    <s v="Roy Skaria"/>
    <n v="51648"/>
    <x v="542"/>
    <d v="2012-01-06T00:00:00"/>
    <x v="10"/>
    <s v="2012"/>
    <n v="5"/>
    <b v="0"/>
    <x v="0"/>
    <n v="50"/>
    <n v="187.88"/>
    <n v="0.08"/>
    <s v="Regular Air"/>
    <n v="-38.229999999999997"/>
    <n v="3.98"/>
    <n v="2.97"/>
    <s v="British Columbia"/>
    <s v="West"/>
    <s v="Corporate"/>
    <s v="Office Supplies"/>
    <x v="5"/>
    <n v="0.35"/>
  </r>
  <r>
    <s v="Roy Skaria"/>
    <n v="52035"/>
    <x v="543"/>
    <d v="2009-11-30T00:00:00"/>
    <x v="6"/>
    <s v="2009"/>
    <n v="3"/>
    <b v="0"/>
    <x v="1"/>
    <n v="29"/>
    <n v="20872.16"/>
    <n v="0.03"/>
    <s v="Regular Air"/>
    <n v="-4437.91"/>
    <n v="699.99"/>
    <n v="24.49"/>
    <s v="British Columbia"/>
    <s v="West"/>
    <s v="Corporate"/>
    <s v="Technology"/>
    <x v="13"/>
    <n v="0.41"/>
  </r>
  <r>
    <s v="Dennis Bolton"/>
    <n v="52326"/>
    <x v="136"/>
    <d v="2010-08-08T00:00:00"/>
    <x v="2"/>
    <s v="2010"/>
    <n v="4"/>
    <b v="0"/>
    <x v="0"/>
    <n v="41"/>
    <n v="152.28"/>
    <n v="0.06"/>
    <s v="Regular Air"/>
    <n v="-154.81"/>
    <n v="3.81"/>
    <n v="5.44"/>
    <s v="British Columbia"/>
    <s v="West"/>
    <s v="Consumer"/>
    <s v="Office Supplies"/>
    <x v="2"/>
    <n v="0.36"/>
  </r>
  <r>
    <s v="Alex Avila"/>
    <n v="52737"/>
    <x v="18"/>
    <d v="2010-11-09T00:00:00"/>
    <x v="6"/>
    <s v="2010"/>
    <n v="1"/>
    <b v="0"/>
    <x v="3"/>
    <n v="14"/>
    <n v="125.54"/>
    <n v="0.03"/>
    <s v="Express Air"/>
    <n v="-15.74"/>
    <n v="7.68"/>
    <n v="6.16"/>
    <s v="British Columbia"/>
    <s v="West"/>
    <s v="Home Office"/>
    <s v="Office Supplies"/>
    <x v="2"/>
    <n v="0.35"/>
  </r>
  <r>
    <s v="Roy Skaria"/>
    <n v="53216"/>
    <x v="544"/>
    <d v="2012-12-07T00:00:00"/>
    <x v="9"/>
    <s v="2012"/>
    <n v="3"/>
    <b v="0"/>
    <x v="1"/>
    <n v="36"/>
    <n v="228.01"/>
    <n v="0.06"/>
    <s v="Regular Air"/>
    <n v="-185.54"/>
    <n v="6.48"/>
    <n v="8.73"/>
    <s v="British Columbia"/>
    <s v="West"/>
    <s v="Corporate"/>
    <s v="Office Supplies"/>
    <x v="5"/>
    <n v="0.37"/>
  </r>
  <r>
    <s v="Seth Vernon"/>
    <n v="54081"/>
    <x v="396"/>
    <d v="2011-03-12T00:00:00"/>
    <x v="4"/>
    <s v="2011"/>
    <n v="2"/>
    <b v="0"/>
    <x v="0"/>
    <n v="2"/>
    <n v="57.5"/>
    <n v="0.02"/>
    <s v="Regular Air"/>
    <n v="-83.18"/>
    <n v="28.48"/>
    <n v="1.99"/>
    <s v="British Columbia"/>
    <s v="West"/>
    <s v="Home Office"/>
    <s v="Technology"/>
    <x v="7"/>
    <n v="0.4"/>
  </r>
  <r>
    <s v="Barbara Fisher"/>
    <n v="54560"/>
    <x v="83"/>
    <d v="2009-07-19T00:00:00"/>
    <x v="1"/>
    <s v="2009"/>
    <n v="3"/>
    <b v="0"/>
    <x v="5"/>
    <n v="22"/>
    <n v="604.38"/>
    <n v="0.09"/>
    <s v="Regular Air"/>
    <n v="167.58"/>
    <n v="28.48"/>
    <n v="1.99"/>
    <s v="British Columbia"/>
    <s v="West"/>
    <s v="Small Business"/>
    <s v="Technology"/>
    <x v="7"/>
    <n v="0.4"/>
  </r>
  <r>
    <s v="Barbara Fisher"/>
    <n v="54560"/>
    <x v="83"/>
    <d v="2009-07-18T00:00:00"/>
    <x v="1"/>
    <s v="2009"/>
    <n v="2"/>
    <b v="0"/>
    <x v="5"/>
    <n v="45"/>
    <n v="2404.5990000000002"/>
    <n v="0.08"/>
    <s v="Express Air"/>
    <n v="496.89"/>
    <n v="65.989999999999995"/>
    <n v="4.99"/>
    <s v="British Columbia"/>
    <s v="West"/>
    <s v="Small Business"/>
    <s v="Technology"/>
    <x v="3"/>
    <n v="0.57999999999999996"/>
  </r>
  <r>
    <s v="Peter Buhler"/>
    <n v="54947"/>
    <x v="545"/>
    <d v="2009-02-23T00:00:00"/>
    <x v="5"/>
    <s v="2009"/>
    <n v="1"/>
    <b v="0"/>
    <x v="3"/>
    <n v="27"/>
    <n v="132.36000000000001"/>
    <n v="0.05"/>
    <s v="Regular Air"/>
    <n v="-98.35"/>
    <n v="4.9800000000000004"/>
    <n v="4.62"/>
    <s v="British Columbia"/>
    <s v="West"/>
    <s v="Consumer"/>
    <s v="Technology"/>
    <x v="7"/>
    <n v="0.64"/>
  </r>
  <r>
    <s v="Peter Buhler"/>
    <n v="54947"/>
    <x v="545"/>
    <d v="2009-02-24T00:00:00"/>
    <x v="5"/>
    <s v="2009"/>
    <n v="2"/>
    <b v="0"/>
    <x v="3"/>
    <n v="42"/>
    <n v="1498.46"/>
    <n v="0.02"/>
    <s v="Regular Air"/>
    <n v="565.37"/>
    <n v="34.229999999999997"/>
    <n v="5.0199999999999996"/>
    <s v="British Columbia"/>
    <s v="West"/>
    <s v="Consumer"/>
    <s v="Furniture"/>
    <x v="4"/>
    <n v="0.55000000000000004"/>
  </r>
  <r>
    <s v="Dennis Bolton"/>
    <n v="55170"/>
    <x v="546"/>
    <d v="2012-09-23T00:00:00"/>
    <x v="11"/>
    <s v="2012"/>
    <n v="2"/>
    <b v="0"/>
    <x v="5"/>
    <n v="22"/>
    <n v="985.29"/>
    <n v="0.04"/>
    <s v="Express Air"/>
    <n v="138.37"/>
    <n v="43.98"/>
    <n v="8.99"/>
    <s v="British Columbia"/>
    <s v="West"/>
    <s v="Small Business"/>
    <s v="Office Supplies"/>
    <x v="12"/>
    <n v="0.57999999999999996"/>
  </r>
  <r>
    <s v="Roy Skaria"/>
    <n v="55777"/>
    <x v="547"/>
    <d v="2012-11-11T00:00:00"/>
    <x v="6"/>
    <s v="2012"/>
    <n v="1"/>
    <b v="0"/>
    <x v="3"/>
    <n v="6"/>
    <n v="323.52999999999997"/>
    <n v="0.06"/>
    <s v="Regular Air"/>
    <n v="136.32"/>
    <n v="51.75"/>
    <n v="19.989999999999998"/>
    <s v="British Columbia"/>
    <s v="West"/>
    <s v="Corporate"/>
    <s v="Furniture"/>
    <x v="4"/>
    <n v="0.55000000000000004"/>
  </r>
  <r>
    <s v="Roy Skaria"/>
    <n v="55777"/>
    <x v="547"/>
    <d v="2012-11-12T00:00:00"/>
    <x v="6"/>
    <s v="2012"/>
    <n v="2"/>
    <b v="0"/>
    <x v="3"/>
    <n v="1"/>
    <n v="65.747500000000002"/>
    <n v="0.1"/>
    <s v="Express Air"/>
    <n v="-252.48"/>
    <n v="65.989999999999995"/>
    <n v="3.99"/>
    <s v="British Columbia"/>
    <s v="West"/>
    <s v="Corporate"/>
    <s v="Technology"/>
    <x v="3"/>
    <n v="0.59"/>
  </r>
  <r>
    <s v="Alex Avila"/>
    <n v="56001"/>
    <x v="68"/>
    <d v="2010-04-16T00:00:00"/>
    <x v="8"/>
    <s v="2010"/>
    <n v="4"/>
    <b v="0"/>
    <x v="0"/>
    <n v="17"/>
    <n v="118.36"/>
    <n v="0.08"/>
    <s v="Express Air"/>
    <n v="-60.65"/>
    <n v="6.48"/>
    <n v="7.37"/>
    <s v="British Columbia"/>
    <s v="West"/>
    <s v="Home Office"/>
    <s v="Office Supplies"/>
    <x v="5"/>
    <n v="0.37"/>
  </r>
  <r>
    <s v="Anthony O'Donnell"/>
    <n v="56640"/>
    <x v="249"/>
    <d v="2011-08-26T00:00:00"/>
    <x v="2"/>
    <s v="2011"/>
    <n v="1"/>
    <b v="0"/>
    <x v="1"/>
    <n v="2"/>
    <n v="29.31"/>
    <n v="0"/>
    <s v="Regular Air"/>
    <n v="-12.78"/>
    <n v="11.48"/>
    <n v="5.43"/>
    <s v="British Columbia"/>
    <s v="West"/>
    <s v="Corporate"/>
    <s v="Office Supplies"/>
    <x v="5"/>
    <n v="0.36"/>
  </r>
  <r>
    <s v="Anthony O'Donnell"/>
    <n v="56640"/>
    <x v="249"/>
    <d v="2011-08-26T00:00:00"/>
    <x v="2"/>
    <s v="2011"/>
    <n v="1"/>
    <b v="0"/>
    <x v="1"/>
    <n v="11"/>
    <n v="80.260000000000005"/>
    <n v="0.06"/>
    <s v="Regular Air"/>
    <n v="-22.55"/>
    <n v="6.68"/>
    <n v="5.66"/>
    <s v="British Columbia"/>
    <s v="West"/>
    <s v="Corporate"/>
    <s v="Office Supplies"/>
    <x v="5"/>
    <n v="0.37"/>
  </r>
  <r>
    <s v="Seth Vernon"/>
    <n v="59393"/>
    <x v="548"/>
    <d v="2010-11-21T00:00:00"/>
    <x v="6"/>
    <s v="2010"/>
    <n v="1"/>
    <b v="0"/>
    <x v="4"/>
    <n v="34"/>
    <n v="398.76"/>
    <n v="7.0000000000000007E-2"/>
    <s v="Regular Air"/>
    <n v="0.82"/>
    <n v="11.58"/>
    <n v="6.97"/>
    <s v="British Columbia"/>
    <s v="West"/>
    <s v="Home Office"/>
    <s v="Office Supplies"/>
    <x v="8"/>
    <n v="0.35"/>
  </r>
  <r>
    <s v="Sonia Sunley"/>
    <n v="59712"/>
    <x v="481"/>
    <d v="2010-06-17T00:00:00"/>
    <x v="3"/>
    <s v="2010"/>
    <n v="2"/>
    <b v="0"/>
    <x v="5"/>
    <n v="25"/>
    <n v="67.58"/>
    <n v="0.09"/>
    <s v="Express Air"/>
    <n v="16.8"/>
    <n v="2.62"/>
    <n v="0.8"/>
    <s v="British Columbia"/>
    <s v="West"/>
    <s v="Small Business"/>
    <s v="Office Supplies"/>
    <x v="6"/>
    <n v="0.39"/>
  </r>
  <r>
    <s v="Daniel Lacy"/>
    <n v="59905"/>
    <x v="381"/>
    <d v="2012-04-16T00:00:00"/>
    <x v="8"/>
    <s v="2012"/>
    <n v="2"/>
    <b v="0"/>
    <x v="1"/>
    <n v="19"/>
    <n v="159.24"/>
    <n v="0.09"/>
    <s v="Regular Air"/>
    <n v="8.3000000000000007"/>
    <n v="8.5"/>
    <n v="1.99"/>
    <s v="British Columbia"/>
    <s v="West"/>
    <s v="Small Business"/>
    <s v="Technology"/>
    <x v="7"/>
    <n v="0.49"/>
  </r>
  <r>
    <s v="Daniel Lacy"/>
    <n v="59905"/>
    <x v="381"/>
    <d v="2012-04-16T00:00:00"/>
    <x v="8"/>
    <s v="2012"/>
    <n v="2"/>
    <b v="0"/>
    <x v="1"/>
    <n v="6"/>
    <n v="48.77"/>
    <n v="0"/>
    <s v="Regular Air"/>
    <n v="5.95"/>
    <n v="7.4"/>
    <n v="1.71"/>
    <s v="British Columbia"/>
    <s v="West"/>
    <s v="Small Business"/>
    <s v="Office Supplies"/>
    <x v="5"/>
    <n v="0.4"/>
  </r>
  <r>
    <s v="Daniel Lacy"/>
    <n v="59905"/>
    <x v="381"/>
    <d v="2012-04-15T00:00:00"/>
    <x v="8"/>
    <s v="2012"/>
    <n v="1"/>
    <b v="0"/>
    <x v="1"/>
    <n v="5"/>
    <n v="26.5"/>
    <n v="0.01"/>
    <s v="Express Air"/>
    <n v="2.61"/>
    <n v="4.26"/>
    <n v="1.2"/>
    <s v="British Columbia"/>
    <s v="West"/>
    <s v="Small Business"/>
    <s v="Office Supplies"/>
    <x v="12"/>
    <n v="0.44"/>
  </r>
  <r>
    <s v="Giulietta Weimer"/>
    <n v="322"/>
    <x v="549"/>
    <d v="2012-03-20T00:00:00"/>
    <x v="4"/>
    <s v="2012"/>
    <n v="2"/>
    <b v="0"/>
    <x v="5"/>
    <n v="20"/>
    <n v="2634.8555000000001"/>
    <n v="0.08"/>
    <s v="Regular Air"/>
    <n v="257.76"/>
    <n v="155.99"/>
    <n v="8.08"/>
    <s v="British Columbia"/>
    <s v="West"/>
    <s v="Corporate"/>
    <s v="Technology"/>
    <x v="3"/>
    <n v="0.6"/>
  </r>
  <r>
    <s v="Giulietta Weimer"/>
    <n v="322"/>
    <x v="549"/>
    <d v="2012-03-20T00:00:00"/>
    <x v="4"/>
    <s v="2012"/>
    <n v="2"/>
    <b v="0"/>
    <x v="5"/>
    <n v="46"/>
    <n v="281"/>
    <n v="0.1"/>
    <s v="Regular Air"/>
    <n v="-291.58999999999997"/>
    <n v="6.48"/>
    <n v="10.050000000000001"/>
    <s v="British Columbia"/>
    <s v="West"/>
    <s v="Corporate"/>
    <s v="Office Supplies"/>
    <x v="5"/>
    <n v="0.37"/>
  </r>
  <r>
    <s v="Mike Vittorini"/>
    <n v="962"/>
    <x v="550"/>
    <d v="2009-05-07T00:00:00"/>
    <x v="7"/>
    <s v="2009"/>
    <n v="2"/>
    <b v="0"/>
    <x v="0"/>
    <n v="33"/>
    <n v="4064.05"/>
    <n v="0.06"/>
    <s v="Regular Air"/>
    <n v="1408.19"/>
    <n v="122.99"/>
    <n v="19.989999999999998"/>
    <s v="British Columbia"/>
    <s v="West"/>
    <s v="Small Business"/>
    <s v="Office Supplies"/>
    <x v="2"/>
    <n v="0.37"/>
  </r>
  <r>
    <s v="Mike Vittorini"/>
    <n v="962"/>
    <x v="550"/>
    <d v="2009-05-07T00:00:00"/>
    <x v="7"/>
    <s v="2009"/>
    <n v="2"/>
    <b v="0"/>
    <x v="0"/>
    <n v="47"/>
    <n v="3213.87"/>
    <n v="0.08"/>
    <s v="Delivery Truck"/>
    <n v="-1069.72"/>
    <n v="68.81"/>
    <n v="60"/>
    <s v="British Columbia"/>
    <s v="West"/>
    <s v="Small Business"/>
    <s v="Office Supplies"/>
    <x v="1"/>
    <n v="0.41"/>
  </r>
  <r>
    <s v="Lela Donovan"/>
    <n v="1221"/>
    <x v="551"/>
    <d v="2012-04-18T00:00:00"/>
    <x v="8"/>
    <s v="2012"/>
    <n v="0"/>
    <s v="FREE DELIVERY"/>
    <x v="3"/>
    <n v="1"/>
    <n v="14.68"/>
    <n v="0.06"/>
    <s v="Regular Air"/>
    <n v="-13.78"/>
    <n v="8.6"/>
    <n v="6.19"/>
    <s v="British Columbia"/>
    <s v="West"/>
    <s v="Corporate"/>
    <s v="Office Supplies"/>
    <x v="2"/>
    <n v="0.38"/>
  </r>
  <r>
    <s v="Lela Donovan"/>
    <n v="1221"/>
    <x v="551"/>
    <d v="2012-04-20T00:00:00"/>
    <x v="8"/>
    <s v="2012"/>
    <n v="2"/>
    <b v="0"/>
    <x v="3"/>
    <n v="11"/>
    <n v="10145.14"/>
    <n v="0.03"/>
    <s v="Regular Air"/>
    <n v="3724.57"/>
    <n v="896.99"/>
    <n v="19.989999999999998"/>
    <s v="British Columbia"/>
    <s v="West"/>
    <s v="Corporate"/>
    <s v="Office Supplies"/>
    <x v="2"/>
    <n v="0.38"/>
  </r>
  <r>
    <s v="Lela Donovan"/>
    <n v="1221"/>
    <x v="551"/>
    <d v="2012-04-20T00:00:00"/>
    <x v="8"/>
    <s v="2012"/>
    <n v="2"/>
    <b v="0"/>
    <x v="3"/>
    <n v="16"/>
    <n v="68.45"/>
    <n v="0.08"/>
    <s v="Regular Air"/>
    <n v="-57.88"/>
    <n v="4.24"/>
    <n v="5.41"/>
    <s v="British Columbia"/>
    <s v="West"/>
    <s v="Corporate"/>
    <s v="Office Supplies"/>
    <x v="2"/>
    <n v="0.35"/>
  </r>
  <r>
    <s v="Shahid Shariari"/>
    <n v="1445"/>
    <x v="552"/>
    <d v="2011-01-12T00:00:00"/>
    <x v="10"/>
    <s v="2011"/>
    <n v="3"/>
    <b v="0"/>
    <x v="4"/>
    <n v="3"/>
    <n v="1326.09"/>
    <n v="0"/>
    <s v="Regular Air"/>
    <n v="-20.55"/>
    <n v="420.98"/>
    <n v="19.989999999999998"/>
    <s v="British Columbia"/>
    <s v="West"/>
    <s v="Corporate"/>
    <s v="Office Supplies"/>
    <x v="2"/>
    <n v="0.35"/>
  </r>
  <r>
    <s v="Shahid Shariari"/>
    <n v="1445"/>
    <x v="552"/>
    <d v="2011-01-11T00:00:00"/>
    <x v="10"/>
    <s v="2011"/>
    <n v="2"/>
    <b v="0"/>
    <x v="4"/>
    <n v="30"/>
    <n v="339.49"/>
    <n v="0.08"/>
    <s v="Regular Air"/>
    <n v="-74.209999999999994"/>
    <n v="11.97"/>
    <n v="5.81"/>
    <s v="British Columbia"/>
    <s v="West"/>
    <s v="Corporate"/>
    <s v="Office Supplies"/>
    <x v="12"/>
    <n v="0.6"/>
  </r>
  <r>
    <s v="Trudy Schmidt"/>
    <n v="1799"/>
    <x v="259"/>
    <d v="2009-03-08T00:00:00"/>
    <x v="4"/>
    <s v="2009"/>
    <n v="2"/>
    <b v="0"/>
    <x v="3"/>
    <n v="10"/>
    <n v="1187.1199999999999"/>
    <n v="0.06"/>
    <s v="Delivery Truck"/>
    <n v="-127.3"/>
    <n v="113.98"/>
    <n v="30"/>
    <s v="British Columbia"/>
    <s v="West"/>
    <s v="Small Business"/>
    <s v="Furniture"/>
    <x v="14"/>
    <n v="0.69"/>
  </r>
  <r>
    <s v="Trudy Schmidt"/>
    <n v="1799"/>
    <x v="259"/>
    <d v="2009-03-08T00:00:00"/>
    <x v="4"/>
    <s v="2009"/>
    <n v="2"/>
    <b v="0"/>
    <x v="3"/>
    <n v="16"/>
    <n v="108.31"/>
    <n v="0.05"/>
    <s v="Regular Air"/>
    <n v="-52.77"/>
    <n v="6.48"/>
    <n v="6.86"/>
    <s v="British Columbia"/>
    <s v="West"/>
    <s v="Small Business"/>
    <s v="Office Supplies"/>
    <x v="5"/>
    <n v="0.37"/>
  </r>
  <r>
    <s v="Christopher Martinez"/>
    <n v="2720"/>
    <x v="222"/>
    <d v="2010-06-10T00:00:00"/>
    <x v="3"/>
    <s v="2010"/>
    <n v="3"/>
    <b v="0"/>
    <x v="5"/>
    <n v="36"/>
    <n v="2051.0160000000001"/>
    <n v="0.02"/>
    <s v="Express Air"/>
    <n v="483.97"/>
    <n v="65.989999999999995"/>
    <n v="3.99"/>
    <s v="British Columbia"/>
    <s v="West"/>
    <s v="Small Business"/>
    <s v="Technology"/>
    <x v="3"/>
    <n v="0.59"/>
  </r>
  <r>
    <s v="Mike Vittorini"/>
    <n v="3685"/>
    <x v="553"/>
    <d v="2012-01-17T00:00:00"/>
    <x v="10"/>
    <s v="2012"/>
    <n v="1"/>
    <b v="0"/>
    <x v="4"/>
    <n v="29"/>
    <n v="106.78"/>
    <n v="0"/>
    <s v="Regular Air"/>
    <n v="-98.05"/>
    <n v="3.28"/>
    <n v="5"/>
    <s v="British Columbia"/>
    <s v="West"/>
    <s v="Small Business"/>
    <s v="Office Supplies"/>
    <x v="12"/>
    <n v="0.56000000000000005"/>
  </r>
  <r>
    <s v="Marc Harrigan"/>
    <n v="3687"/>
    <x v="243"/>
    <d v="2010-02-02T00:00:00"/>
    <x v="5"/>
    <s v="2010"/>
    <n v="0"/>
    <s v="FREE DELIVERY"/>
    <x v="5"/>
    <n v="25"/>
    <n v="79.37"/>
    <n v="7.0000000000000007E-2"/>
    <s v="Regular Air"/>
    <n v="6.14"/>
    <n v="3.29"/>
    <n v="1.35"/>
    <s v="British Columbia"/>
    <s v="West"/>
    <s v="Home Office"/>
    <s v="Office Supplies"/>
    <x v="6"/>
    <n v="0.4"/>
  </r>
  <r>
    <s v="Christopher Martinez"/>
    <n v="3907"/>
    <x v="554"/>
    <d v="2012-08-18T00:00:00"/>
    <x v="2"/>
    <s v="2012"/>
    <n v="0"/>
    <s v="FREE DELIVERY"/>
    <x v="4"/>
    <n v="36"/>
    <n v="218.12"/>
    <n v="0.02"/>
    <s v="Regular Air"/>
    <n v="-1642.65"/>
    <n v="4.4800000000000004"/>
    <n v="49"/>
    <s v="British Columbia"/>
    <s v="West"/>
    <s v="Small Business"/>
    <s v="Office Supplies"/>
    <x v="1"/>
    <n v="0.6"/>
  </r>
  <r>
    <s v="Shahid Shariari"/>
    <n v="4067"/>
    <x v="198"/>
    <d v="2012-10-08T00:00:00"/>
    <x v="0"/>
    <s v="2012"/>
    <n v="2"/>
    <b v="0"/>
    <x v="1"/>
    <n v="16"/>
    <n v="118.38"/>
    <n v="0.04"/>
    <s v="Regular Air"/>
    <n v="-42.46"/>
    <n v="7.1"/>
    <n v="6.05"/>
    <s v="British Columbia"/>
    <s v="West"/>
    <s v="Corporate"/>
    <s v="Office Supplies"/>
    <x v="2"/>
    <n v="0.39"/>
  </r>
  <r>
    <s v="Liz Price"/>
    <n v="4257"/>
    <x v="5"/>
    <d v="2011-03-26T00:00:00"/>
    <x v="4"/>
    <s v="2011"/>
    <n v="2"/>
    <b v="0"/>
    <x v="4"/>
    <n v="45"/>
    <n v="253.89"/>
    <n v="0.01"/>
    <s v="Regular Air"/>
    <n v="-83.66"/>
    <n v="5.58"/>
    <n v="5.3"/>
    <s v="British Columbia"/>
    <s v="West"/>
    <s v="Consumer"/>
    <s v="Office Supplies"/>
    <x v="8"/>
    <n v="0.35"/>
  </r>
  <r>
    <s v="Lela Donovan"/>
    <n v="4261"/>
    <x v="555"/>
    <d v="2012-10-03T00:00:00"/>
    <x v="0"/>
    <s v="2012"/>
    <n v="1"/>
    <b v="0"/>
    <x v="5"/>
    <n v="22"/>
    <n v="1556.87"/>
    <n v="0.04"/>
    <s v="Delivery Truck"/>
    <n v="-521.41999999999996"/>
    <n v="68.81"/>
    <n v="60"/>
    <s v="British Columbia"/>
    <s v="West"/>
    <s v="Corporate"/>
    <s v="Office Supplies"/>
    <x v="1"/>
    <n v="0.41"/>
  </r>
  <r>
    <s v="Lela Donovan"/>
    <n v="4261"/>
    <x v="555"/>
    <d v="2012-10-04T00:00:00"/>
    <x v="0"/>
    <s v="2012"/>
    <n v="2"/>
    <b v="0"/>
    <x v="5"/>
    <n v="33"/>
    <n v="195.98"/>
    <n v="0.08"/>
    <s v="Regular Air"/>
    <n v="-71.47"/>
    <n v="5.98"/>
    <n v="5.35"/>
    <s v="British Columbia"/>
    <s v="West"/>
    <s v="Corporate"/>
    <s v="Office Supplies"/>
    <x v="5"/>
    <n v="0.4"/>
  </r>
  <r>
    <s v="Lela Donovan"/>
    <n v="4261"/>
    <x v="555"/>
    <d v="2012-10-04T00:00:00"/>
    <x v="0"/>
    <s v="2012"/>
    <n v="2"/>
    <b v="0"/>
    <x v="5"/>
    <n v="32"/>
    <n v="9235.9699999999993"/>
    <n v="0.04"/>
    <s v="Regular Air"/>
    <n v="2848.17"/>
    <n v="300.64999999999998"/>
    <n v="24.49"/>
    <s v="British Columbia"/>
    <s v="West"/>
    <s v="Corporate"/>
    <s v="Office Supplies"/>
    <x v="1"/>
    <n v="0.52"/>
  </r>
  <r>
    <s v="Lela Donovan"/>
    <n v="4261"/>
    <x v="555"/>
    <d v="2012-10-04T00:00:00"/>
    <x v="0"/>
    <s v="2012"/>
    <n v="2"/>
    <b v="0"/>
    <x v="5"/>
    <n v="48"/>
    <n v="274.38"/>
    <n v="0.04"/>
    <s v="Regular Air"/>
    <n v="-94.82"/>
    <n v="5.78"/>
    <n v="5.37"/>
    <s v="British Columbia"/>
    <s v="West"/>
    <s v="Corporate"/>
    <s v="Office Supplies"/>
    <x v="5"/>
    <n v="0.36"/>
  </r>
  <r>
    <s v="Mike Vittorini"/>
    <n v="4294"/>
    <x v="556"/>
    <d v="2012-08-16T00:00:00"/>
    <x v="2"/>
    <s v="2012"/>
    <n v="2"/>
    <b v="0"/>
    <x v="4"/>
    <n v="8"/>
    <n v="17.72"/>
    <n v="0.02"/>
    <s v="Regular Air"/>
    <n v="-15.34"/>
    <n v="1.74"/>
    <n v="4.08"/>
    <s v="British Columbia"/>
    <s v="West"/>
    <s v="Small Business"/>
    <s v="Furniture"/>
    <x v="4"/>
    <n v="0.53"/>
  </r>
  <r>
    <s v="Shahid Shariari"/>
    <n v="4642"/>
    <x v="557"/>
    <d v="2011-02-27T00:00:00"/>
    <x v="5"/>
    <s v="2011"/>
    <n v="1"/>
    <b v="0"/>
    <x v="5"/>
    <n v="9"/>
    <n v="65.61"/>
    <n v="0.08"/>
    <s v="Regular Air"/>
    <n v="-39.74"/>
    <n v="7.28"/>
    <n v="3.52"/>
    <s v="British Columbia"/>
    <s v="West"/>
    <s v="Corporate"/>
    <s v="Technology"/>
    <x v="7"/>
    <n v="0.68"/>
  </r>
  <r>
    <s v="Shahid Shariari"/>
    <n v="4642"/>
    <x v="557"/>
    <d v="2011-02-26T00:00:00"/>
    <x v="5"/>
    <s v="2011"/>
    <n v="0"/>
    <s v="FREE DELIVERY"/>
    <x v="5"/>
    <n v="21"/>
    <n v="309.62"/>
    <n v="0"/>
    <s v="Express Air"/>
    <n v="-80.2"/>
    <n v="14.03"/>
    <n v="9.3699999999999992"/>
    <s v="British Columbia"/>
    <s v="West"/>
    <s v="Corporate"/>
    <s v="Office Supplies"/>
    <x v="0"/>
    <n v="0.56000000000000005"/>
  </r>
  <r>
    <s v="Ralph Kennedy"/>
    <n v="4864"/>
    <x v="547"/>
    <d v="2012-11-14T00:00:00"/>
    <x v="6"/>
    <s v="2012"/>
    <n v="4"/>
    <b v="0"/>
    <x v="0"/>
    <n v="16"/>
    <n v="4901.99"/>
    <n v="0.04"/>
    <s v="Regular Air"/>
    <n v="1724.68"/>
    <n v="315.98"/>
    <n v="19.989999999999998"/>
    <s v="British Columbia"/>
    <s v="West"/>
    <s v="Corporate"/>
    <s v="Office Supplies"/>
    <x v="2"/>
    <n v="0.38"/>
  </r>
  <r>
    <s v="Rob Dowd"/>
    <n v="4996"/>
    <x v="558"/>
    <d v="2012-09-14T00:00:00"/>
    <x v="11"/>
    <s v="2012"/>
    <n v="1"/>
    <b v="0"/>
    <x v="4"/>
    <n v="30"/>
    <n v="4305.79"/>
    <n v="0"/>
    <s v="Regular Air"/>
    <n v="1020.32"/>
    <n v="142.86000000000001"/>
    <n v="19.989999999999998"/>
    <s v="British Columbia"/>
    <s v="West"/>
    <s v="Corporate"/>
    <s v="Office Supplies"/>
    <x v="0"/>
    <n v="0.56000000000000005"/>
  </r>
  <r>
    <s v="Ralph Kennedy"/>
    <n v="5121"/>
    <x v="559"/>
    <d v="2012-05-11T00:00:00"/>
    <x v="7"/>
    <s v="2012"/>
    <n v="1"/>
    <b v="0"/>
    <x v="3"/>
    <n v="45"/>
    <n v="1991.703"/>
    <n v="7.0000000000000007E-2"/>
    <s v="Regular Air"/>
    <n v="559.11"/>
    <n v="55.99"/>
    <n v="1.25"/>
    <s v="British Columbia"/>
    <s v="West"/>
    <s v="Corporate"/>
    <s v="Technology"/>
    <x v="3"/>
    <n v="0.55000000000000004"/>
  </r>
  <r>
    <s v="Khloe Miller"/>
    <n v="5346"/>
    <x v="560"/>
    <d v="2010-12-26T00:00:00"/>
    <x v="9"/>
    <s v="2010"/>
    <n v="1"/>
    <b v="0"/>
    <x v="5"/>
    <n v="34"/>
    <n v="2932.99"/>
    <n v="7.0000000000000007E-2"/>
    <s v="Regular Air"/>
    <n v="-1448.83"/>
    <n v="90.98"/>
    <n v="56.2"/>
    <s v="British Columbia"/>
    <s v="West"/>
    <s v="Home Office"/>
    <s v="Furniture"/>
    <x v="4"/>
    <n v="0.74"/>
  </r>
  <r>
    <s v="Khloe Miller"/>
    <n v="5346"/>
    <x v="560"/>
    <d v="2010-12-27T00:00:00"/>
    <x v="9"/>
    <s v="2010"/>
    <n v="2"/>
    <b v="0"/>
    <x v="5"/>
    <n v="45"/>
    <n v="9194.7999999999993"/>
    <n v="0.1"/>
    <s v="Delivery Truck"/>
    <n v="-1760.57"/>
    <n v="218.75"/>
    <n v="69.64"/>
    <s v="British Columbia"/>
    <s v="West"/>
    <s v="Home Office"/>
    <s v="Furniture"/>
    <x v="10"/>
    <n v="0.77"/>
  </r>
  <r>
    <s v="Khloe Miller"/>
    <n v="5346"/>
    <x v="560"/>
    <d v="2010-12-27T00:00:00"/>
    <x v="9"/>
    <s v="2010"/>
    <n v="2"/>
    <b v="0"/>
    <x v="5"/>
    <n v="17"/>
    <n v="2285.12"/>
    <n v="0.08"/>
    <s v="Delivery Truck"/>
    <n v="-455.8"/>
    <n v="140.97999999999999"/>
    <n v="36.090000000000003"/>
    <s v="British Columbia"/>
    <s v="West"/>
    <s v="Home Office"/>
    <s v="Furniture"/>
    <x v="9"/>
    <n v="0.77"/>
  </r>
  <r>
    <s v="Shahid Hopkins"/>
    <n v="5473"/>
    <x v="561"/>
    <d v="2012-03-26T00:00:00"/>
    <x v="4"/>
    <s v="2012"/>
    <n v="2"/>
    <b v="0"/>
    <x v="3"/>
    <n v="42"/>
    <n v="355.69"/>
    <n v="0.09"/>
    <s v="Regular Air"/>
    <n v="-149.46"/>
    <n v="8.74"/>
    <n v="8.2899999999999991"/>
    <s v="British Columbia"/>
    <s v="West"/>
    <s v="Small Business"/>
    <s v="Office Supplies"/>
    <x v="8"/>
    <n v="0.38"/>
  </r>
  <r>
    <s v="Kristina Nunn"/>
    <n v="5698"/>
    <x v="562"/>
    <d v="2009-05-21T00:00:00"/>
    <x v="7"/>
    <s v="2009"/>
    <n v="1"/>
    <b v="0"/>
    <x v="4"/>
    <n v="15"/>
    <n v="297.05"/>
    <n v="0.09"/>
    <s v="Regular Air"/>
    <n v="-16.89"/>
    <n v="20.48"/>
    <n v="6.32"/>
    <s v="British Columbia"/>
    <s v="West"/>
    <s v="Consumer"/>
    <s v="Office Supplies"/>
    <x v="1"/>
    <n v="0.57999999999999996"/>
  </r>
  <r>
    <s v="Kristina Nunn"/>
    <n v="5698"/>
    <x v="562"/>
    <d v="2009-05-21T00:00:00"/>
    <x v="7"/>
    <s v="2009"/>
    <n v="1"/>
    <b v="0"/>
    <x v="4"/>
    <n v="7"/>
    <n v="108.26"/>
    <n v="0.06"/>
    <s v="Regular Air"/>
    <n v="25.51"/>
    <n v="15.67"/>
    <n v="1.39"/>
    <s v="British Columbia"/>
    <s v="West"/>
    <s v="Consumer"/>
    <s v="Office Supplies"/>
    <x v="8"/>
    <n v="0.38"/>
  </r>
  <r>
    <s v="Ralph Kennedy"/>
    <n v="6144"/>
    <x v="155"/>
    <d v="2009-06-24T00:00:00"/>
    <x v="3"/>
    <s v="2009"/>
    <n v="3"/>
    <b v="0"/>
    <x v="5"/>
    <n v="24"/>
    <n v="67.349999999999994"/>
    <n v="7.0000000000000007E-2"/>
    <s v="Regular Air"/>
    <n v="22.63"/>
    <n v="2.88"/>
    <n v="0.5"/>
    <s v="British Columbia"/>
    <s v="West"/>
    <s v="Corporate"/>
    <s v="Office Supplies"/>
    <x v="11"/>
    <n v="0.39"/>
  </r>
  <r>
    <s v="Ralph Kennedy"/>
    <n v="6144"/>
    <x v="155"/>
    <d v="2009-06-22T00:00:00"/>
    <x v="3"/>
    <s v="2009"/>
    <n v="1"/>
    <b v="0"/>
    <x v="5"/>
    <n v="4"/>
    <n v="1472.31"/>
    <n v="0.03"/>
    <s v="Delivery Truck"/>
    <n v="-223.59"/>
    <n v="348.21"/>
    <n v="40.19"/>
    <s v="British Columbia"/>
    <s v="West"/>
    <s v="Corporate"/>
    <s v="Furniture"/>
    <x v="10"/>
    <n v="0.62"/>
  </r>
  <r>
    <s v="Ricardo Emerson"/>
    <n v="6374"/>
    <x v="48"/>
    <d v="2011-08-08T00:00:00"/>
    <x v="2"/>
    <s v="2011"/>
    <n v="1"/>
    <b v="0"/>
    <x v="5"/>
    <n v="29"/>
    <n v="857.42"/>
    <n v="7.0000000000000007E-2"/>
    <s v="Express Air"/>
    <n v="51.18"/>
    <n v="31.11"/>
    <n v="3.6"/>
    <s v="British Columbia"/>
    <s v="West"/>
    <s v="Corporate"/>
    <s v="Technology"/>
    <x v="7"/>
    <n v="0.64"/>
  </r>
  <r>
    <s v="Ricardo Emerson"/>
    <n v="6374"/>
    <x v="48"/>
    <d v="2011-08-09T00:00:00"/>
    <x v="2"/>
    <s v="2011"/>
    <n v="2"/>
    <b v="0"/>
    <x v="5"/>
    <n v="1"/>
    <n v="2.2400000000000002"/>
    <n v="0.01"/>
    <s v="Regular Air"/>
    <n v="-1.97"/>
    <n v="1.48"/>
    <n v="0.7"/>
    <s v="British Columbia"/>
    <s v="West"/>
    <s v="Corporate"/>
    <s v="Office Supplies"/>
    <x v="6"/>
    <n v="0.37"/>
  </r>
  <r>
    <s v="Lela Donovan"/>
    <n v="7169"/>
    <x v="563"/>
    <d v="2010-03-28T00:00:00"/>
    <x v="4"/>
    <s v="2010"/>
    <n v="2"/>
    <b v="0"/>
    <x v="4"/>
    <n v="22"/>
    <n v="446.72"/>
    <n v="0.05"/>
    <s v="Regular Air"/>
    <n v="-39"/>
    <n v="20.28"/>
    <n v="14.39"/>
    <s v="British Columbia"/>
    <s v="West"/>
    <s v="Corporate"/>
    <s v="Furniture"/>
    <x v="4"/>
    <n v="0.47"/>
  </r>
  <r>
    <s v="Lela Donovan"/>
    <n v="7169"/>
    <x v="563"/>
    <d v="2010-03-28T00:00:00"/>
    <x v="4"/>
    <s v="2010"/>
    <n v="2"/>
    <b v="0"/>
    <x v="4"/>
    <n v="30"/>
    <n v="1580.6005"/>
    <n v="7.0000000000000007E-2"/>
    <s v="Regular Air"/>
    <n v="303.52999999999997"/>
    <n v="65.989999999999995"/>
    <n v="2.79"/>
    <s v="British Columbia"/>
    <s v="West"/>
    <s v="Corporate"/>
    <s v="Technology"/>
    <x v="3"/>
    <n v="0.56000000000000005"/>
  </r>
  <r>
    <s v="Ricardo Emerson"/>
    <n v="7427"/>
    <x v="564"/>
    <d v="2012-12-15T00:00:00"/>
    <x v="9"/>
    <s v="2012"/>
    <n v="0"/>
    <s v="FREE DELIVERY"/>
    <x v="3"/>
    <n v="47"/>
    <n v="16002.29"/>
    <n v="0.09"/>
    <s v="Regular Air"/>
    <n v="4604.79"/>
    <n v="363.25"/>
    <n v="19.989999999999998"/>
    <s v="British Columbia"/>
    <s v="West"/>
    <s v="Corporate"/>
    <s v="Office Supplies"/>
    <x v="1"/>
    <n v="0.56999999999999995"/>
  </r>
  <r>
    <s v="Ricardo Emerson"/>
    <n v="7427"/>
    <x v="564"/>
    <d v="2012-12-16T00:00:00"/>
    <x v="9"/>
    <s v="2012"/>
    <n v="1"/>
    <b v="0"/>
    <x v="3"/>
    <n v="9"/>
    <n v="182.26"/>
    <n v="0.01"/>
    <s v="Regular Air"/>
    <n v="60.61"/>
    <n v="18.940000000000001"/>
    <n v="1.49"/>
    <s v="British Columbia"/>
    <s v="West"/>
    <s v="Corporate"/>
    <s v="Office Supplies"/>
    <x v="2"/>
    <n v="0.35"/>
  </r>
  <r>
    <s v="Patrick O'Brill"/>
    <n v="8229"/>
    <x v="565"/>
    <d v="2009-12-09T00:00:00"/>
    <x v="9"/>
    <s v="2009"/>
    <n v="2"/>
    <b v="0"/>
    <x v="4"/>
    <n v="7"/>
    <n v="3565.27"/>
    <n v="0.04"/>
    <s v="Delivery Truck"/>
    <n v="-502.81"/>
    <n v="510.14"/>
    <n v="14.7"/>
    <s v="British Columbia"/>
    <s v="West"/>
    <s v="Home Office"/>
    <s v="Technology"/>
    <x v="16"/>
    <n v="0.56000000000000005"/>
  </r>
  <r>
    <s v="Patrick O'Brill"/>
    <n v="8229"/>
    <x v="565"/>
    <d v="2009-12-09T00:00:00"/>
    <x v="9"/>
    <s v="2009"/>
    <n v="2"/>
    <b v="0"/>
    <x v="4"/>
    <n v="50"/>
    <n v="241.01"/>
    <n v="0"/>
    <s v="Regular Air"/>
    <n v="-4.6900000000000004"/>
    <n v="4.76"/>
    <n v="3.01"/>
    <s v="British Columbia"/>
    <s v="West"/>
    <s v="Home Office"/>
    <s v="Office Supplies"/>
    <x v="5"/>
    <n v="0.36"/>
  </r>
  <r>
    <s v="Patrick O'Brill"/>
    <n v="8290"/>
    <x v="265"/>
    <d v="2009-12-11T00:00:00"/>
    <x v="9"/>
    <s v="2009"/>
    <n v="2"/>
    <b v="0"/>
    <x v="5"/>
    <n v="32"/>
    <n v="209.02"/>
    <n v="0.04"/>
    <s v="Regular Air"/>
    <n v="101.8"/>
    <n v="6.3"/>
    <n v="0.5"/>
    <s v="British Columbia"/>
    <s v="West"/>
    <s v="Home Office"/>
    <s v="Office Supplies"/>
    <x v="11"/>
    <n v="0.39"/>
  </r>
  <r>
    <s v="Trudy Schmidt"/>
    <n v="8515"/>
    <x v="566"/>
    <d v="2010-12-22T00:00:00"/>
    <x v="9"/>
    <s v="2010"/>
    <n v="1"/>
    <b v="0"/>
    <x v="5"/>
    <n v="33"/>
    <n v="729.92"/>
    <n v="0"/>
    <s v="Regular Air"/>
    <n v="99.31"/>
    <n v="20.95"/>
    <n v="4"/>
    <s v="British Columbia"/>
    <s v="West"/>
    <s v="Small Business"/>
    <s v="Technology"/>
    <x v="7"/>
    <n v="0.6"/>
  </r>
  <r>
    <s v="Thomas Brumley"/>
    <n v="8801"/>
    <x v="567"/>
    <d v="2012-08-15T00:00:00"/>
    <x v="2"/>
    <s v="2012"/>
    <n v="5"/>
    <b v="0"/>
    <x v="0"/>
    <n v="32"/>
    <n v="2593.08"/>
    <n v="0"/>
    <s v="Express Air"/>
    <n v="-673.31"/>
    <n v="79.52"/>
    <n v="48.2"/>
    <s v="British Columbia"/>
    <s v="West"/>
    <s v="Consumer"/>
    <s v="Furniture"/>
    <x v="4"/>
    <n v="0.74"/>
  </r>
  <r>
    <s v="Thomas Brumley"/>
    <n v="8801"/>
    <x v="567"/>
    <d v="2012-08-12T00:00:00"/>
    <x v="2"/>
    <s v="2012"/>
    <n v="2"/>
    <b v="0"/>
    <x v="0"/>
    <n v="25"/>
    <n v="2529.3960000000002"/>
    <n v="0.06"/>
    <s v="Express Air"/>
    <n v="371.21"/>
    <n v="125.99"/>
    <n v="3"/>
    <s v="British Columbia"/>
    <s v="West"/>
    <s v="Consumer"/>
    <s v="Technology"/>
    <x v="3"/>
    <n v="0.59"/>
  </r>
  <r>
    <s v="Shahid Shariari"/>
    <n v="8992"/>
    <x v="568"/>
    <d v="2010-11-13T00:00:00"/>
    <x v="6"/>
    <s v="2010"/>
    <n v="1"/>
    <b v="0"/>
    <x v="1"/>
    <n v="3"/>
    <n v="441.43"/>
    <n v="0.06"/>
    <s v="Regular Air"/>
    <n v="-154.44999999999999"/>
    <n v="140.81"/>
    <n v="24.49"/>
    <s v="British Columbia"/>
    <s v="West"/>
    <s v="Corporate"/>
    <s v="Furniture"/>
    <x v="14"/>
    <n v="0.56999999999999995"/>
  </r>
  <r>
    <s v="Shahid Shariari"/>
    <n v="8992"/>
    <x v="568"/>
    <d v="2010-11-14T00:00:00"/>
    <x v="6"/>
    <s v="2010"/>
    <n v="2"/>
    <b v="0"/>
    <x v="1"/>
    <n v="14"/>
    <n v="2145.6975000000002"/>
    <n v="0.08"/>
    <s v="Regular Air"/>
    <n v="-176.79"/>
    <n v="195.99"/>
    <n v="4.2"/>
    <s v="British Columbia"/>
    <s v="West"/>
    <s v="Corporate"/>
    <s v="Technology"/>
    <x v="3"/>
    <n v="0.6"/>
  </r>
  <r>
    <s v="Shahid Shariari"/>
    <n v="8992"/>
    <x v="568"/>
    <d v="2010-11-13T00:00:00"/>
    <x v="6"/>
    <s v="2010"/>
    <n v="1"/>
    <b v="0"/>
    <x v="1"/>
    <n v="18"/>
    <n v="1341.963"/>
    <n v="0"/>
    <s v="Regular Air"/>
    <n v="180.78"/>
    <n v="85.99"/>
    <n v="2.79"/>
    <s v="British Columbia"/>
    <s v="West"/>
    <s v="Corporate"/>
    <s v="Technology"/>
    <x v="3"/>
    <n v="0.57999999999999996"/>
  </r>
  <r>
    <s v="Vicky Freymann"/>
    <n v="9409"/>
    <x v="409"/>
    <d v="2012-05-07T00:00:00"/>
    <x v="7"/>
    <s v="2012"/>
    <n v="2"/>
    <b v="0"/>
    <x v="5"/>
    <n v="12"/>
    <n v="1712.66"/>
    <n v="0.1"/>
    <s v="Regular Air"/>
    <n v="-390.77"/>
    <n v="152.47999999999999"/>
    <n v="4"/>
    <s v="British Columbia"/>
    <s v="West"/>
    <s v="Home Office"/>
    <s v="Technology"/>
    <x v="7"/>
    <n v="0.79"/>
  </r>
  <r>
    <s v="Lela Donovan"/>
    <n v="10306"/>
    <x v="569"/>
    <d v="2010-07-21T00:00:00"/>
    <x v="1"/>
    <s v="2010"/>
    <n v="0"/>
    <s v="FREE DELIVERY"/>
    <x v="0"/>
    <n v="20"/>
    <n v="310.31"/>
    <n v="0.02"/>
    <s v="Regular Air"/>
    <n v="51.5"/>
    <n v="14.58"/>
    <n v="7.4"/>
    <s v="British Columbia"/>
    <s v="West"/>
    <s v="Corporate"/>
    <s v="Furniture"/>
    <x v="4"/>
    <n v="0.48"/>
  </r>
  <r>
    <s v="Khloe Miller"/>
    <n v="10470"/>
    <x v="53"/>
    <d v="2012-05-09T00:00:00"/>
    <x v="7"/>
    <s v="2012"/>
    <n v="5"/>
    <b v="0"/>
    <x v="5"/>
    <n v="35"/>
    <n v="246.98"/>
    <n v="0.1"/>
    <s v="Regular Air"/>
    <n v="-94.78"/>
    <n v="7.38"/>
    <n v="5.21"/>
    <s v="British Columbia"/>
    <s v="West"/>
    <s v="Corporate"/>
    <s v="Furniture"/>
    <x v="4"/>
    <n v="0.56000000000000005"/>
  </r>
  <r>
    <s v="Mike Vittorini"/>
    <n v="10819"/>
    <x v="69"/>
    <d v="2010-08-24T00:00:00"/>
    <x v="2"/>
    <s v="2010"/>
    <n v="0"/>
    <s v="FREE DELIVERY"/>
    <x v="5"/>
    <n v="35"/>
    <n v="233.39"/>
    <n v="0.06"/>
    <s v="Regular Air"/>
    <n v="-197.39"/>
    <n v="6.48"/>
    <n v="9.5399999999999991"/>
    <s v="British Columbia"/>
    <s v="West"/>
    <s v="Small Business"/>
    <s v="Office Supplies"/>
    <x v="5"/>
    <n v="0.37"/>
  </r>
  <r>
    <s v="Trudy Schmidt"/>
    <n v="10916"/>
    <x v="396"/>
    <d v="2011-03-10T00:00:00"/>
    <x v="4"/>
    <s v="2011"/>
    <n v="0"/>
    <s v="FREE DELIVERY"/>
    <x v="4"/>
    <n v="23"/>
    <n v="135.31"/>
    <n v="0.06"/>
    <s v="Regular Air"/>
    <n v="-49.32"/>
    <n v="5.74"/>
    <n v="5.01"/>
    <s v="British Columbia"/>
    <s v="West"/>
    <s v="Small Business"/>
    <s v="Office Supplies"/>
    <x v="2"/>
    <n v="0.39"/>
  </r>
  <r>
    <s v="Mike Vittorini"/>
    <n v="10944"/>
    <x v="39"/>
    <d v="2011-11-14T00:00:00"/>
    <x v="6"/>
    <s v="2011"/>
    <n v="2"/>
    <b v="0"/>
    <x v="1"/>
    <n v="9"/>
    <n v="181.66"/>
    <n v="0"/>
    <s v="Regular Air"/>
    <n v="-27.47"/>
    <n v="17.98"/>
    <n v="8.51"/>
    <s v="British Columbia"/>
    <s v="West"/>
    <s v="Small Business"/>
    <s v="Technology"/>
    <x v="16"/>
    <n v="0.4"/>
  </r>
  <r>
    <s v="Tony Chapman"/>
    <n v="11301"/>
    <x v="570"/>
    <d v="2012-03-22T00:00:00"/>
    <x v="4"/>
    <s v="2012"/>
    <n v="0"/>
    <s v="FREE DELIVERY"/>
    <x v="4"/>
    <n v="29"/>
    <n v="1194.96"/>
    <n v="0.04"/>
    <s v="Regular Air"/>
    <n v="107.45"/>
    <n v="39.979999999999997"/>
    <n v="4"/>
    <s v="British Columbia"/>
    <s v="West"/>
    <s v="Consumer"/>
    <s v="Technology"/>
    <x v="7"/>
    <n v="0.7"/>
  </r>
  <r>
    <s v="Liz Price"/>
    <n v="11332"/>
    <x v="571"/>
    <d v="2009-11-20T00:00:00"/>
    <x v="6"/>
    <s v="2009"/>
    <n v="4"/>
    <b v="0"/>
    <x v="0"/>
    <n v="6"/>
    <n v="184.33099999999999"/>
    <n v="7.0000000000000007E-2"/>
    <s v="Regular Air"/>
    <n v="-89.2"/>
    <n v="35.99"/>
    <n v="5.99"/>
    <s v="British Columbia"/>
    <s v="West"/>
    <s v="Corporate"/>
    <s v="Technology"/>
    <x v="3"/>
    <n v="0.38"/>
  </r>
  <r>
    <s v="Liz Price"/>
    <n v="11332"/>
    <x v="571"/>
    <d v="2009-11-23T00:00:00"/>
    <x v="6"/>
    <s v="2009"/>
    <n v="7"/>
    <b v="0"/>
    <x v="0"/>
    <n v="23"/>
    <n v="1223.3795"/>
    <n v="0.08"/>
    <s v="Express Air"/>
    <n v="83.57"/>
    <n v="65.989999999999995"/>
    <n v="5.92"/>
    <s v="British Columbia"/>
    <s v="West"/>
    <s v="Corporate"/>
    <s v="Technology"/>
    <x v="3"/>
    <n v="0.57999999999999996"/>
  </r>
  <r>
    <s v="Sarah Bern"/>
    <n v="11392"/>
    <x v="401"/>
    <d v="2009-09-07T00:00:00"/>
    <x v="11"/>
    <s v="2009"/>
    <n v="2"/>
    <b v="0"/>
    <x v="0"/>
    <n v="28"/>
    <n v="128.69"/>
    <n v="0.04"/>
    <s v="Regular Air"/>
    <n v="28.29"/>
    <n v="4.55"/>
    <n v="1.49"/>
    <s v="British Columbia"/>
    <s v="West"/>
    <s v="Corporate"/>
    <s v="Office Supplies"/>
    <x v="2"/>
    <n v="0.35"/>
  </r>
  <r>
    <s v="Mark Cousins"/>
    <n v="11745"/>
    <x v="572"/>
    <d v="2012-07-20T00:00:00"/>
    <x v="1"/>
    <s v="2012"/>
    <n v="1"/>
    <b v="0"/>
    <x v="1"/>
    <n v="17"/>
    <n v="686.27"/>
    <n v="0.06"/>
    <s v="Regular Air"/>
    <n v="-345.36"/>
    <n v="40.479999999999997"/>
    <n v="19.989999999999998"/>
    <s v="British Columbia"/>
    <s v="West"/>
    <s v="Home Office"/>
    <s v="Technology"/>
    <x v="7"/>
    <n v="0.77"/>
  </r>
  <r>
    <s v="Shahid Hopkins"/>
    <n v="11875"/>
    <x v="573"/>
    <d v="2012-08-21T00:00:00"/>
    <x v="2"/>
    <s v="2012"/>
    <n v="1"/>
    <b v="0"/>
    <x v="4"/>
    <n v="19"/>
    <n v="242.63"/>
    <n v="0"/>
    <s v="Regular Air"/>
    <n v="-36.11"/>
    <n v="12.44"/>
    <n v="6.27"/>
    <s v="British Columbia"/>
    <s v="West"/>
    <s v="Small Business"/>
    <s v="Office Supplies"/>
    <x v="0"/>
    <n v="0.56999999999999995"/>
  </r>
  <r>
    <s v="Mark Cousins"/>
    <n v="11907"/>
    <x v="63"/>
    <d v="2010-08-23T00:00:00"/>
    <x v="2"/>
    <s v="2010"/>
    <n v="0"/>
    <s v="FREE DELIVERY"/>
    <x v="0"/>
    <n v="45"/>
    <n v="4729.8500000000004"/>
    <n v="0.03"/>
    <s v="Delivery Truck"/>
    <n v="2014.82"/>
    <n v="100.97"/>
    <n v="14"/>
    <s v="British Columbia"/>
    <s v="West"/>
    <s v="Home Office"/>
    <s v="Technology"/>
    <x v="16"/>
    <n v="0.37"/>
  </r>
  <r>
    <s v="Giulietta Weimer"/>
    <n v="12129"/>
    <x v="574"/>
    <d v="2012-12-28T00:00:00"/>
    <x v="9"/>
    <s v="2012"/>
    <n v="3"/>
    <b v="0"/>
    <x v="4"/>
    <n v="36"/>
    <n v="4852.05"/>
    <n v="0"/>
    <s v="Delivery Truck"/>
    <n v="-1197.58"/>
    <n v="122.99"/>
    <n v="70.2"/>
    <s v="British Columbia"/>
    <s v="West"/>
    <s v="Corporate"/>
    <s v="Furniture"/>
    <x v="14"/>
    <n v="0.74"/>
  </r>
  <r>
    <s v="Patrick O'Brill"/>
    <n v="12579"/>
    <x v="575"/>
    <d v="2011-06-16T00:00:00"/>
    <x v="3"/>
    <s v="2011"/>
    <n v="0"/>
    <s v="FREE DELIVERY"/>
    <x v="3"/>
    <n v="5"/>
    <n v="70.33"/>
    <n v="0.1"/>
    <s v="Regular Air"/>
    <n v="1.07"/>
    <n v="15.04"/>
    <n v="1.97"/>
    <s v="British Columbia"/>
    <s v="West"/>
    <s v="Home Office"/>
    <s v="Office Supplies"/>
    <x v="5"/>
    <n v="0.39"/>
  </r>
  <r>
    <s v="Mark Cousins"/>
    <n v="12743"/>
    <x v="539"/>
    <d v="2010-06-25T00:00:00"/>
    <x v="3"/>
    <s v="2010"/>
    <n v="2"/>
    <b v="0"/>
    <x v="1"/>
    <n v="39"/>
    <n v="677.51800000000003"/>
    <n v="0.09"/>
    <s v="Regular Air"/>
    <n v="168.22"/>
    <n v="20.99"/>
    <n v="0.99"/>
    <s v="British Columbia"/>
    <s v="West"/>
    <s v="Corporate"/>
    <s v="Technology"/>
    <x v="3"/>
    <n v="0.56999999999999995"/>
  </r>
  <r>
    <s v="Daniel Byrd"/>
    <n v="12902"/>
    <x v="576"/>
    <d v="2010-10-31T00:00:00"/>
    <x v="0"/>
    <s v="2010"/>
    <n v="2"/>
    <b v="0"/>
    <x v="3"/>
    <n v="9"/>
    <n v="302.05"/>
    <n v="0"/>
    <s v="Regular Air"/>
    <n v="-58.81"/>
    <n v="30.98"/>
    <n v="6.5"/>
    <s v="British Columbia"/>
    <s v="West"/>
    <s v="Home Office"/>
    <s v="Technology"/>
    <x v="7"/>
    <n v="0.64"/>
  </r>
  <r>
    <s v="Rob Dowd"/>
    <n v="13380"/>
    <x v="366"/>
    <d v="2009-07-15T00:00:00"/>
    <x v="1"/>
    <s v="2009"/>
    <n v="0"/>
    <s v="FREE DELIVERY"/>
    <x v="5"/>
    <n v="24"/>
    <n v="66.12"/>
    <n v="0.09"/>
    <s v="Regular Air"/>
    <n v="4.8499999999999996"/>
    <n v="2.88"/>
    <n v="0.7"/>
    <s v="British Columbia"/>
    <s v="West"/>
    <s v="Corporate"/>
    <s v="Office Supplies"/>
    <x v="12"/>
    <n v="0.56000000000000005"/>
  </r>
  <r>
    <s v="Mike Vittorini"/>
    <n v="13606"/>
    <x v="577"/>
    <d v="2009-04-28T00:00:00"/>
    <x v="8"/>
    <s v="2009"/>
    <n v="2"/>
    <b v="0"/>
    <x v="3"/>
    <n v="34"/>
    <n v="109.86"/>
    <n v="7.0000000000000007E-2"/>
    <s v="Regular Air"/>
    <n v="19.04"/>
    <n v="3.38"/>
    <n v="0.85"/>
    <s v="British Columbia"/>
    <s v="West"/>
    <s v="Small Business"/>
    <s v="Office Supplies"/>
    <x v="12"/>
    <n v="0.48"/>
  </r>
  <r>
    <s v="John Murray"/>
    <n v="13889"/>
    <x v="578"/>
    <d v="2011-09-05T00:00:00"/>
    <x v="11"/>
    <s v="2011"/>
    <n v="1"/>
    <b v="0"/>
    <x v="4"/>
    <n v="49"/>
    <n v="12979.1"/>
    <n v="0.03"/>
    <s v="Delivery Truck"/>
    <n v="2820.44"/>
    <n v="258.98"/>
    <n v="54.31"/>
    <s v="British Columbia"/>
    <s v="West"/>
    <s v="Small Business"/>
    <s v="Furniture"/>
    <x v="14"/>
    <n v="0.55000000000000004"/>
  </r>
  <r>
    <s v="Khloe Miller"/>
    <n v="13984"/>
    <x v="579"/>
    <d v="2012-09-24T00:00:00"/>
    <x v="11"/>
    <s v="2012"/>
    <n v="0"/>
    <s v="FREE DELIVERY"/>
    <x v="5"/>
    <n v="30"/>
    <n v="2052.8200000000002"/>
    <n v="0.05"/>
    <s v="Regular Air"/>
    <n v="-870.61"/>
    <n v="70.709999999999994"/>
    <n v="37.58"/>
    <s v="British Columbia"/>
    <s v="West"/>
    <s v="Home Office"/>
    <s v="Furniture"/>
    <x v="4"/>
    <n v="0.78"/>
  </r>
  <r>
    <s v="Kristina Nunn"/>
    <n v="13986"/>
    <x v="580"/>
    <d v="2011-10-14T00:00:00"/>
    <x v="0"/>
    <s v="2011"/>
    <n v="3"/>
    <b v="0"/>
    <x v="1"/>
    <n v="46"/>
    <n v="1905.79"/>
    <n v="0.01"/>
    <s v="Regular Air"/>
    <n v="675.65"/>
    <n v="39.479999999999997"/>
    <n v="1.99"/>
    <s v="British Columbia"/>
    <s v="West"/>
    <s v="Consumer"/>
    <s v="Technology"/>
    <x v="7"/>
    <n v="0.54"/>
  </r>
  <r>
    <s v="Ralph Kennedy"/>
    <n v="14240"/>
    <x v="223"/>
    <d v="2012-02-18T00:00:00"/>
    <x v="5"/>
    <s v="2012"/>
    <n v="1"/>
    <b v="0"/>
    <x v="1"/>
    <n v="24"/>
    <n v="68.88"/>
    <n v="0"/>
    <s v="Regular Air"/>
    <n v="1.31"/>
    <n v="2.78"/>
    <n v="1.49"/>
    <s v="British Columbia"/>
    <s v="West"/>
    <s v="Corporate"/>
    <s v="Office Supplies"/>
    <x v="2"/>
    <n v="0.39"/>
  </r>
  <r>
    <s v="Lela Donovan"/>
    <n v="14276"/>
    <x v="581"/>
    <d v="2009-06-19T00:00:00"/>
    <x v="3"/>
    <s v="2009"/>
    <n v="1"/>
    <b v="0"/>
    <x v="4"/>
    <n v="11"/>
    <n v="110.79"/>
    <n v="0.1"/>
    <s v="Regular Air"/>
    <n v="-11.13"/>
    <n v="10.48"/>
    <n v="2.89"/>
    <s v="British Columbia"/>
    <s v="West"/>
    <s v="Corporate"/>
    <s v="Office Supplies"/>
    <x v="12"/>
    <n v="0.6"/>
  </r>
  <r>
    <s v="Ralph Kennedy"/>
    <n v="14471"/>
    <x v="582"/>
    <d v="2011-05-26T00:00:00"/>
    <x v="7"/>
    <s v="2011"/>
    <n v="0"/>
    <s v="FREE DELIVERY"/>
    <x v="3"/>
    <n v="44"/>
    <n v="823.63"/>
    <n v="0.03"/>
    <s v="Regular Air"/>
    <n v="375.02"/>
    <n v="18.649999999999999"/>
    <n v="3.77"/>
    <s v="British Columbia"/>
    <s v="West"/>
    <s v="Corporate"/>
    <s v="Furniture"/>
    <x v="4"/>
    <n v="0.39"/>
  </r>
  <r>
    <s v="Ralph Kennedy"/>
    <n v="14471"/>
    <x v="582"/>
    <d v="2011-05-28T00:00:00"/>
    <x v="7"/>
    <s v="2011"/>
    <n v="2"/>
    <b v="0"/>
    <x v="3"/>
    <n v="42"/>
    <n v="286.73"/>
    <n v="0.05"/>
    <s v="Regular Air"/>
    <n v="-141.51"/>
    <n v="6.48"/>
    <n v="7.49"/>
    <s v="British Columbia"/>
    <s v="West"/>
    <s v="Corporate"/>
    <s v="Office Supplies"/>
    <x v="5"/>
    <n v="0.37"/>
  </r>
  <r>
    <s v="Lena Hernandez"/>
    <n v="14529"/>
    <x v="583"/>
    <d v="2010-09-24T00:00:00"/>
    <x v="11"/>
    <s v="2010"/>
    <n v="4"/>
    <b v="0"/>
    <x v="0"/>
    <n v="44"/>
    <n v="3819.42"/>
    <n v="0.1"/>
    <s v="Delivery Truck"/>
    <n v="-821.87"/>
    <n v="89.99"/>
    <n v="42"/>
    <s v="British Columbia"/>
    <s v="West"/>
    <s v="Home Office"/>
    <s v="Furniture"/>
    <x v="14"/>
    <n v="0.66"/>
  </r>
  <r>
    <s v="Lena Hernandez"/>
    <n v="14529"/>
    <x v="583"/>
    <d v="2010-09-22T00:00:00"/>
    <x v="11"/>
    <s v="2010"/>
    <n v="2"/>
    <b v="0"/>
    <x v="0"/>
    <n v="42"/>
    <n v="208.78"/>
    <n v="0.05"/>
    <s v="Regular Air"/>
    <n v="24.87"/>
    <n v="5.08"/>
    <n v="2.0299999999999998"/>
    <s v="British Columbia"/>
    <s v="West"/>
    <s v="Home Office"/>
    <s v="Furniture"/>
    <x v="4"/>
    <n v="0.51"/>
  </r>
  <r>
    <s v="Shahid Hopkins"/>
    <n v="14948"/>
    <x v="29"/>
    <d v="2011-05-29T00:00:00"/>
    <x v="7"/>
    <s v="2011"/>
    <n v="1"/>
    <b v="0"/>
    <x v="4"/>
    <n v="6"/>
    <n v="647.78"/>
    <n v="0"/>
    <s v="Delivery Truck"/>
    <n v="-144.87"/>
    <n v="100.98"/>
    <n v="35.840000000000003"/>
    <s v="British Columbia"/>
    <s v="West"/>
    <s v="Small Business"/>
    <s v="Furniture"/>
    <x v="9"/>
    <n v="0.62"/>
  </r>
  <r>
    <s v="Kristina Nunn"/>
    <n v="16161"/>
    <x v="444"/>
    <d v="2012-07-29T00:00:00"/>
    <x v="1"/>
    <s v="2012"/>
    <n v="1"/>
    <b v="0"/>
    <x v="4"/>
    <n v="49"/>
    <n v="2692.6895"/>
    <n v="0.03"/>
    <s v="Regular Air"/>
    <n v="768.32"/>
    <n v="65.989999999999995"/>
    <n v="4.2"/>
    <s v="British Columbia"/>
    <s v="West"/>
    <s v="Consumer"/>
    <s v="Technology"/>
    <x v="3"/>
    <n v="0.55000000000000004"/>
  </r>
  <r>
    <s v="Kristina Nunn"/>
    <n v="16161"/>
    <x v="444"/>
    <d v="2012-07-30T00:00:00"/>
    <x v="1"/>
    <s v="2012"/>
    <n v="2"/>
    <b v="0"/>
    <x v="4"/>
    <n v="38"/>
    <n v="151.19"/>
    <n v="0.03"/>
    <s v="Regular Air"/>
    <n v="60.63"/>
    <n v="3.78"/>
    <n v="0.71"/>
    <s v="British Columbia"/>
    <s v="West"/>
    <s v="Consumer"/>
    <s v="Office Supplies"/>
    <x v="6"/>
    <n v="0.39"/>
  </r>
  <r>
    <s v="Greg Maxwell"/>
    <n v="16257"/>
    <x v="409"/>
    <d v="2012-05-06T00:00:00"/>
    <x v="7"/>
    <s v="2012"/>
    <n v="1"/>
    <b v="0"/>
    <x v="3"/>
    <n v="16"/>
    <n v="102.73"/>
    <n v="0.03"/>
    <s v="Regular Air"/>
    <n v="16.329999999999998"/>
    <n v="5.98"/>
    <n v="2.5"/>
    <s v="British Columbia"/>
    <s v="West"/>
    <s v="Home Office"/>
    <s v="Office Supplies"/>
    <x v="8"/>
    <n v="0.36"/>
  </r>
  <r>
    <s v="Vicky Freymann"/>
    <n v="16806"/>
    <x v="311"/>
    <d v="2010-06-18T00:00:00"/>
    <x v="3"/>
    <s v="2010"/>
    <n v="1"/>
    <b v="0"/>
    <x v="1"/>
    <n v="4"/>
    <n v="167.37"/>
    <n v="0.1"/>
    <s v="Regular Air"/>
    <n v="-132.15"/>
    <n v="43.22"/>
    <n v="4"/>
    <s v="British Columbia"/>
    <s v="West"/>
    <s v="Home Office"/>
    <s v="Technology"/>
    <x v="7"/>
    <n v="0.64"/>
  </r>
  <r>
    <s v="Vicky Freymann"/>
    <n v="16806"/>
    <x v="311"/>
    <d v="2010-06-19T00:00:00"/>
    <x v="3"/>
    <s v="2010"/>
    <n v="2"/>
    <b v="0"/>
    <x v="1"/>
    <n v="18"/>
    <n v="1026.6385"/>
    <n v="0"/>
    <s v="Regular Air"/>
    <n v="-201.05"/>
    <n v="65.989999999999995"/>
    <n v="19.989999999999998"/>
    <s v="British Columbia"/>
    <s v="West"/>
    <s v="Home Office"/>
    <s v="Technology"/>
    <x v="3"/>
    <n v="0.59"/>
  </r>
  <r>
    <s v="Rob Dowd"/>
    <n v="17344"/>
    <x v="485"/>
    <d v="2010-07-21T00:00:00"/>
    <x v="1"/>
    <s v="2010"/>
    <n v="2"/>
    <b v="0"/>
    <x v="5"/>
    <n v="40"/>
    <n v="2405.4575"/>
    <n v="0.01"/>
    <s v="Regular Air"/>
    <n v="571.54"/>
    <n v="65.989999999999995"/>
    <n v="7.69"/>
    <s v="British Columbia"/>
    <s v="West"/>
    <s v="Corporate"/>
    <s v="Technology"/>
    <x v="3"/>
    <n v="0.59"/>
  </r>
  <r>
    <s v="Lena Hernandez"/>
    <n v="17382"/>
    <x v="70"/>
    <d v="2011-07-05T00:00:00"/>
    <x v="1"/>
    <s v="2011"/>
    <n v="1"/>
    <b v="0"/>
    <x v="3"/>
    <n v="20"/>
    <n v="2162.8164999999999"/>
    <n v="0.01"/>
    <s v="Regular Air"/>
    <n v="223.25"/>
    <n v="125.99"/>
    <n v="8.99"/>
    <s v="British Columbia"/>
    <s v="West"/>
    <s v="Home Office"/>
    <s v="Technology"/>
    <x v="3"/>
    <n v="0.59"/>
  </r>
  <r>
    <s v="Lela Donovan"/>
    <n v="17507"/>
    <x v="43"/>
    <d v="2012-06-12T00:00:00"/>
    <x v="3"/>
    <s v="2012"/>
    <n v="0"/>
    <s v="FREE DELIVERY"/>
    <x v="4"/>
    <n v="27"/>
    <n v="399.76"/>
    <n v="0.04"/>
    <s v="Regular Air"/>
    <n v="48.13"/>
    <n v="14.56"/>
    <n v="3.5"/>
    <s v="British Columbia"/>
    <s v="West"/>
    <s v="Corporate"/>
    <s v="Office Supplies"/>
    <x v="1"/>
    <n v="0.57999999999999996"/>
  </r>
  <r>
    <s v="Lela Donovan"/>
    <n v="17507"/>
    <x v="43"/>
    <d v="2012-06-14T00:00:00"/>
    <x v="3"/>
    <s v="2012"/>
    <n v="2"/>
    <b v="0"/>
    <x v="4"/>
    <n v="22"/>
    <n v="5393.27"/>
    <n v="0.1"/>
    <s v="Delivery Truck"/>
    <n v="353.72"/>
    <n v="270.97000000000003"/>
    <n v="28.06"/>
    <s v="British Columbia"/>
    <s v="West"/>
    <s v="Corporate"/>
    <s v="Technology"/>
    <x v="16"/>
    <n v="0.56000000000000005"/>
  </r>
  <r>
    <s v="Mark Cousins"/>
    <n v="17702"/>
    <x v="584"/>
    <d v="2012-04-13T00:00:00"/>
    <x v="8"/>
    <s v="2012"/>
    <n v="0"/>
    <s v="FREE DELIVERY"/>
    <x v="1"/>
    <n v="9"/>
    <n v="264.63"/>
    <n v="0.02"/>
    <s v="Express Air"/>
    <n v="-66.78"/>
    <n v="27.48"/>
    <n v="4"/>
    <s v="British Columbia"/>
    <s v="West"/>
    <s v="Home Office"/>
    <s v="Technology"/>
    <x v="7"/>
    <n v="0.75"/>
  </r>
  <r>
    <s v="Ricardo Emerson"/>
    <n v="17831"/>
    <x v="310"/>
    <d v="2012-10-26T00:00:00"/>
    <x v="0"/>
    <s v="2012"/>
    <n v="1"/>
    <b v="0"/>
    <x v="5"/>
    <n v="34"/>
    <n v="239.3"/>
    <n v="0.06"/>
    <s v="Regular Air"/>
    <n v="41.31"/>
    <n v="6.98"/>
    <n v="2.83"/>
    <s v="British Columbia"/>
    <s v="West"/>
    <s v="Corporate"/>
    <s v="Furniture"/>
    <x v="4"/>
    <n v="0.37"/>
  </r>
  <r>
    <s v="Ricardo Emerson"/>
    <n v="17831"/>
    <x v="310"/>
    <d v="2012-10-28T00:00:00"/>
    <x v="0"/>
    <s v="2012"/>
    <n v="3"/>
    <b v="0"/>
    <x v="5"/>
    <n v="38"/>
    <n v="260.41000000000003"/>
    <n v="0"/>
    <s v="Express Air"/>
    <n v="-45.75"/>
    <n v="5.98"/>
    <n v="5.35"/>
    <s v="British Columbia"/>
    <s v="West"/>
    <s v="Corporate"/>
    <s v="Office Supplies"/>
    <x v="5"/>
    <n v="0.4"/>
  </r>
  <r>
    <s v="Liz Price"/>
    <n v="18179"/>
    <x v="585"/>
    <d v="2009-08-01T00:00:00"/>
    <x v="2"/>
    <s v="2009"/>
    <n v="0"/>
    <s v="FREE DELIVERY"/>
    <x v="3"/>
    <n v="50"/>
    <n v="3075.83"/>
    <n v="0.03"/>
    <s v="Regular Air"/>
    <n v="1207.9100000000001"/>
    <n v="60.98"/>
    <n v="1.99"/>
    <s v="British Columbia"/>
    <s v="West"/>
    <s v="Corporate"/>
    <s v="Technology"/>
    <x v="7"/>
    <n v="0.5"/>
  </r>
  <r>
    <s v="Liz Price"/>
    <n v="18179"/>
    <x v="585"/>
    <d v="2009-08-02T00:00:00"/>
    <x v="2"/>
    <s v="2009"/>
    <n v="1"/>
    <b v="0"/>
    <x v="3"/>
    <n v="24"/>
    <n v="73.37"/>
    <n v="0.04"/>
    <s v="Regular Air"/>
    <n v="16.100000000000001"/>
    <n v="3.08"/>
    <n v="0.99"/>
    <s v="British Columbia"/>
    <s v="West"/>
    <s v="Corporate"/>
    <s v="Office Supplies"/>
    <x v="11"/>
    <n v="0.37"/>
  </r>
  <r>
    <s v="Liz Price"/>
    <n v="18179"/>
    <x v="585"/>
    <d v="2009-08-03T00:00:00"/>
    <x v="2"/>
    <s v="2009"/>
    <n v="2"/>
    <b v="0"/>
    <x v="3"/>
    <n v="50"/>
    <n v="527.6"/>
    <n v="0"/>
    <s v="Regular Air"/>
    <n v="221.59"/>
    <n v="10.31"/>
    <n v="1.79"/>
    <s v="British Columbia"/>
    <s v="West"/>
    <s v="Corporate"/>
    <s v="Office Supplies"/>
    <x v="5"/>
    <n v="0.38"/>
  </r>
  <r>
    <s v="Rob Dowd"/>
    <n v="19044"/>
    <x v="285"/>
    <d v="2012-04-13T00:00:00"/>
    <x v="8"/>
    <s v="2012"/>
    <n v="2"/>
    <b v="0"/>
    <x v="0"/>
    <n v="32"/>
    <n v="4800.4399999999996"/>
    <n v="0.08"/>
    <s v="Regular Air"/>
    <n v="1912.92"/>
    <n v="150.97999999999999"/>
    <n v="13.99"/>
    <s v="British Columbia"/>
    <s v="West"/>
    <s v="Corporate"/>
    <s v="Technology"/>
    <x v="16"/>
    <n v="0.38"/>
  </r>
  <r>
    <s v="Rob Dowd"/>
    <n v="19044"/>
    <x v="285"/>
    <d v="2012-04-18T00:00:00"/>
    <x v="8"/>
    <s v="2012"/>
    <n v="7"/>
    <b v="0"/>
    <x v="0"/>
    <n v="29"/>
    <n v="271.33"/>
    <n v="7.0000000000000007E-2"/>
    <s v="Regular Air"/>
    <n v="-191.09"/>
    <n v="9.7100000000000009"/>
    <n v="9.4499999999999993"/>
    <s v="British Columbia"/>
    <s v="West"/>
    <s v="Corporate"/>
    <s v="Office Supplies"/>
    <x v="0"/>
    <n v="0.6"/>
  </r>
  <r>
    <s v="Mark Cousins"/>
    <n v="19462"/>
    <x v="586"/>
    <d v="2011-09-21T00:00:00"/>
    <x v="11"/>
    <s v="2011"/>
    <n v="1"/>
    <b v="0"/>
    <x v="4"/>
    <n v="2"/>
    <n v="206.68"/>
    <n v="0"/>
    <s v="Regular Air"/>
    <n v="-156.47"/>
    <n v="80.98"/>
    <n v="35"/>
    <s v="British Columbia"/>
    <s v="West"/>
    <s v="Home Office"/>
    <s v="Office Supplies"/>
    <x v="0"/>
    <n v="0.81"/>
  </r>
  <r>
    <s v="Giulietta Weimer"/>
    <n v="19936"/>
    <x v="587"/>
    <d v="2012-11-14T00:00:00"/>
    <x v="6"/>
    <s v="2012"/>
    <n v="1"/>
    <b v="0"/>
    <x v="5"/>
    <n v="19"/>
    <n v="36.75"/>
    <n v="0.06"/>
    <s v="Regular Air"/>
    <n v="-9.82"/>
    <n v="1.88"/>
    <n v="1.49"/>
    <s v="British Columbia"/>
    <s v="West"/>
    <s v="Home Office"/>
    <s v="Office Supplies"/>
    <x v="2"/>
    <n v="0.37"/>
  </r>
  <r>
    <s v="Giulietta Weimer"/>
    <n v="19936"/>
    <x v="587"/>
    <d v="2012-11-14T00:00:00"/>
    <x v="6"/>
    <s v="2012"/>
    <n v="1"/>
    <b v="0"/>
    <x v="5"/>
    <n v="41"/>
    <n v="1115.2"/>
    <n v="0.09"/>
    <s v="Regular Air"/>
    <n v="301.31"/>
    <n v="29.89"/>
    <n v="1.99"/>
    <s v="British Columbia"/>
    <s v="West"/>
    <s v="Home Office"/>
    <s v="Technology"/>
    <x v="7"/>
    <n v="0.5"/>
  </r>
  <r>
    <s v="Liz Price"/>
    <n v="19972"/>
    <x v="588"/>
    <d v="2012-06-18T00:00:00"/>
    <x v="3"/>
    <s v="2012"/>
    <n v="2"/>
    <b v="0"/>
    <x v="5"/>
    <n v="6"/>
    <n v="97.86"/>
    <n v="0.04"/>
    <s v="Regular Air"/>
    <n v="-21.09"/>
    <n v="14.98"/>
    <n v="8.99"/>
    <s v="British Columbia"/>
    <s v="West"/>
    <s v="Corporate"/>
    <s v="Furniture"/>
    <x v="4"/>
    <n v="0.39"/>
  </r>
  <r>
    <s v="Sally Knutson"/>
    <n v="20038"/>
    <x v="6"/>
    <d v="2010-02-28T00:00:00"/>
    <x v="5"/>
    <s v="2010"/>
    <n v="2"/>
    <b v="0"/>
    <x v="0"/>
    <n v="42"/>
    <n v="173.44"/>
    <n v="0.05"/>
    <s v="Regular Air"/>
    <n v="-172.4"/>
    <n v="4.1399999999999997"/>
    <n v="6.6"/>
    <s v="British Columbia"/>
    <s v="West"/>
    <s v="Consumer"/>
    <s v="Furniture"/>
    <x v="4"/>
    <n v="0.49"/>
  </r>
  <r>
    <s v="Liz Price"/>
    <n v="20389"/>
    <x v="589"/>
    <d v="2009-08-13T00:00:00"/>
    <x v="2"/>
    <s v="2009"/>
    <n v="2"/>
    <b v="0"/>
    <x v="1"/>
    <n v="31"/>
    <n v="7477.78"/>
    <n v="0.09"/>
    <s v="Delivery Truck"/>
    <n v="883.29"/>
    <n v="260.98"/>
    <n v="41.91"/>
    <s v="British Columbia"/>
    <s v="West"/>
    <s v="Corporate"/>
    <s v="Furniture"/>
    <x v="9"/>
    <n v="0.59"/>
  </r>
  <r>
    <s v="Liz Price"/>
    <n v="20389"/>
    <x v="589"/>
    <d v="2009-08-13T00:00:00"/>
    <x v="2"/>
    <s v="2009"/>
    <n v="2"/>
    <b v="0"/>
    <x v="1"/>
    <n v="24"/>
    <n v="270.39"/>
    <n v="0.01"/>
    <s v="Regular Air"/>
    <n v="-30.42"/>
    <n v="10.52"/>
    <n v="7.94"/>
    <s v="British Columbia"/>
    <s v="West"/>
    <s v="Corporate"/>
    <s v="Furniture"/>
    <x v="4"/>
    <n v="0.52"/>
  </r>
  <r>
    <s v="Liz Price"/>
    <n v="20389"/>
    <x v="589"/>
    <d v="2009-08-13T00:00:00"/>
    <x v="2"/>
    <s v="2009"/>
    <n v="2"/>
    <b v="0"/>
    <x v="1"/>
    <n v="30"/>
    <n v="201.35"/>
    <n v="0.02"/>
    <s v="Express Air"/>
    <n v="-107.37"/>
    <n v="5.98"/>
    <n v="7.5"/>
    <s v="British Columbia"/>
    <s v="West"/>
    <s v="Corporate"/>
    <s v="Office Supplies"/>
    <x v="5"/>
    <n v="0.4"/>
  </r>
  <r>
    <s v="Gene Hale"/>
    <n v="20422"/>
    <x v="452"/>
    <d v="2009-01-28T00:00:00"/>
    <x v="10"/>
    <s v="2009"/>
    <n v="2"/>
    <b v="0"/>
    <x v="1"/>
    <n v="5"/>
    <n v="15.38"/>
    <n v="0.01"/>
    <s v="Regular Air"/>
    <n v="1.61"/>
    <n v="2.89"/>
    <n v="0.5"/>
    <s v="British Columbia"/>
    <s v="West"/>
    <s v="Consumer"/>
    <s v="Office Supplies"/>
    <x v="11"/>
    <n v="0.38"/>
  </r>
  <r>
    <s v="Shahid Shariari"/>
    <n v="20676"/>
    <x v="590"/>
    <d v="2012-11-26T00:00:00"/>
    <x v="6"/>
    <s v="2012"/>
    <n v="4"/>
    <b v="0"/>
    <x v="0"/>
    <n v="22"/>
    <n v="43.97"/>
    <n v="0.04"/>
    <s v="Regular Air"/>
    <n v="-9.0500000000000007"/>
    <n v="1.88"/>
    <n v="1.49"/>
    <s v="British Columbia"/>
    <s v="West"/>
    <s v="Corporate"/>
    <s v="Office Supplies"/>
    <x v="2"/>
    <n v="0.37"/>
  </r>
  <r>
    <s v="Justin Hirsh"/>
    <n v="20807"/>
    <x v="42"/>
    <d v="2012-07-23T00:00:00"/>
    <x v="1"/>
    <s v="2012"/>
    <n v="2"/>
    <b v="0"/>
    <x v="3"/>
    <n v="39"/>
    <n v="6152.52"/>
    <n v="0.08"/>
    <s v="Delivery Truck"/>
    <n v="768.06"/>
    <n v="160.97999999999999"/>
    <n v="30"/>
    <s v="British Columbia"/>
    <s v="West"/>
    <s v="Consumer"/>
    <s v="Furniture"/>
    <x v="14"/>
    <n v="0.62"/>
  </r>
  <r>
    <s v="Shahid Shariari"/>
    <n v="20838"/>
    <x v="591"/>
    <d v="2009-04-11T00:00:00"/>
    <x v="8"/>
    <s v="2009"/>
    <n v="1"/>
    <b v="0"/>
    <x v="3"/>
    <n v="5"/>
    <n v="20.170000000000002"/>
    <n v="0.05"/>
    <s v="Regular Air"/>
    <n v="-15.42"/>
    <n v="3.28"/>
    <n v="3.97"/>
    <s v="British Columbia"/>
    <s v="West"/>
    <s v="Consumer"/>
    <s v="Office Supplies"/>
    <x v="12"/>
    <n v="0.56000000000000005"/>
  </r>
  <r>
    <s v="Shahid Shariari"/>
    <n v="20838"/>
    <x v="591"/>
    <d v="2009-04-11T00:00:00"/>
    <x v="8"/>
    <s v="2009"/>
    <n v="1"/>
    <b v="0"/>
    <x v="3"/>
    <n v="21"/>
    <n v="235.98"/>
    <n v="0.03"/>
    <s v="Regular Air"/>
    <n v="11.82"/>
    <n v="10.98"/>
    <n v="3.37"/>
    <s v="British Columbia"/>
    <s v="West"/>
    <s v="Consumer"/>
    <s v="Office Supplies"/>
    <x v="15"/>
    <n v="0.56999999999999995"/>
  </r>
  <r>
    <s v="Giulietta Weimer"/>
    <n v="20960"/>
    <x v="592"/>
    <d v="2011-11-23T00:00:00"/>
    <x v="6"/>
    <s v="2011"/>
    <n v="5"/>
    <b v="0"/>
    <x v="0"/>
    <n v="19"/>
    <n v="195.96"/>
    <n v="0.1"/>
    <s v="Regular Air"/>
    <n v="-104.82"/>
    <n v="10.97"/>
    <n v="6.5"/>
    <s v="British Columbia"/>
    <s v="West"/>
    <s v="Corporate"/>
    <s v="Technology"/>
    <x v="7"/>
    <n v="0.64"/>
  </r>
  <r>
    <s v="Lela Donovan"/>
    <n v="20961"/>
    <x v="169"/>
    <d v="2010-01-16T00:00:00"/>
    <x v="10"/>
    <s v="2010"/>
    <n v="2"/>
    <b v="0"/>
    <x v="3"/>
    <n v="34"/>
    <n v="6607.92"/>
    <n v="0.06"/>
    <s v="Regular Air"/>
    <n v="1462.72"/>
    <n v="199.99"/>
    <n v="24.49"/>
    <s v="British Columbia"/>
    <s v="West"/>
    <s v="Corporate"/>
    <s v="Technology"/>
    <x v="13"/>
    <n v="0.46"/>
  </r>
  <r>
    <s v="Ralph Kennedy"/>
    <n v="21350"/>
    <x v="593"/>
    <d v="2011-02-25T00:00:00"/>
    <x v="5"/>
    <s v="2011"/>
    <n v="1"/>
    <b v="0"/>
    <x v="4"/>
    <n v="30"/>
    <n v="278.94"/>
    <n v="0.01"/>
    <s v="Regular Air"/>
    <n v="-143.69999999999999"/>
    <n v="9.06"/>
    <n v="9.86"/>
    <s v="British Columbia"/>
    <s v="West"/>
    <s v="Corporate"/>
    <s v="Office Supplies"/>
    <x v="5"/>
    <n v="0.4"/>
  </r>
  <r>
    <s v="Vicky Freymann"/>
    <n v="21572"/>
    <x v="594"/>
    <d v="2009-02-15T00:00:00"/>
    <x v="5"/>
    <s v="2009"/>
    <n v="2"/>
    <b v="0"/>
    <x v="5"/>
    <n v="42"/>
    <n v="8549.0400000000009"/>
    <n v="0.03"/>
    <s v="Regular Air"/>
    <n v="2861.01"/>
    <n v="194.3"/>
    <n v="11.54"/>
    <s v="British Columbia"/>
    <s v="West"/>
    <s v="Home Office"/>
    <s v="Furniture"/>
    <x v="4"/>
    <n v="0.59"/>
  </r>
  <r>
    <s v="Thomas Brumley"/>
    <n v="21671"/>
    <x v="481"/>
    <d v="2010-06-18T00:00:00"/>
    <x v="3"/>
    <s v="2010"/>
    <n v="3"/>
    <b v="0"/>
    <x v="1"/>
    <n v="15"/>
    <n v="670.94"/>
    <n v="0.02"/>
    <s v="Regular Air"/>
    <n v="87.51"/>
    <n v="45.19"/>
    <n v="1.99"/>
    <s v="British Columbia"/>
    <s v="West"/>
    <s v="Consumer"/>
    <s v="Technology"/>
    <x v="7"/>
    <n v="0.55000000000000004"/>
  </r>
  <r>
    <s v="Ralph Kennedy"/>
    <n v="22657"/>
    <x v="595"/>
    <d v="2011-10-30T00:00:00"/>
    <x v="0"/>
    <s v="2011"/>
    <n v="1"/>
    <b v="0"/>
    <x v="1"/>
    <n v="36"/>
    <n v="9544.18"/>
    <n v="0"/>
    <s v="Express Air"/>
    <n v="3392.88"/>
    <n v="256.99"/>
    <n v="11.25"/>
    <s v="British Columbia"/>
    <s v="West"/>
    <s v="Corporate"/>
    <s v="Technology"/>
    <x v="7"/>
    <n v="0.51"/>
  </r>
  <r>
    <s v="Ralph Kennedy"/>
    <n v="22657"/>
    <x v="595"/>
    <d v="2011-10-30T00:00:00"/>
    <x v="0"/>
    <s v="2011"/>
    <n v="1"/>
    <b v="0"/>
    <x v="1"/>
    <n v="8"/>
    <n v="32.92"/>
    <n v="0.05"/>
    <s v="Regular Air"/>
    <n v="-7.73"/>
    <n v="3.95"/>
    <n v="2"/>
    <s v="British Columbia"/>
    <s v="West"/>
    <s v="Corporate"/>
    <s v="Office Supplies"/>
    <x v="6"/>
    <n v="0.53"/>
  </r>
  <r>
    <s v="Ralph Kennedy"/>
    <n v="23207"/>
    <x v="596"/>
    <d v="2010-10-23T00:00:00"/>
    <x v="0"/>
    <s v="2010"/>
    <n v="1"/>
    <b v="0"/>
    <x v="5"/>
    <n v="11"/>
    <n v="336.91"/>
    <n v="0.1"/>
    <s v="Regular Air"/>
    <n v="42.5"/>
    <n v="30.98"/>
    <n v="8.74"/>
    <s v="British Columbia"/>
    <s v="West"/>
    <s v="Corporate"/>
    <s v="Office Supplies"/>
    <x v="5"/>
    <n v="0.4"/>
  </r>
  <r>
    <s v="Khloe Miller"/>
    <n v="23940"/>
    <x v="274"/>
    <d v="2011-04-09T00:00:00"/>
    <x v="8"/>
    <s v="2011"/>
    <n v="1"/>
    <b v="0"/>
    <x v="4"/>
    <n v="20"/>
    <n v="138.52000000000001"/>
    <n v="0.03"/>
    <s v="Regular Air"/>
    <n v="-895.24"/>
    <n v="4.4800000000000004"/>
    <n v="49"/>
    <s v="British Columbia"/>
    <s v="West"/>
    <s v="Home Office"/>
    <s v="Office Supplies"/>
    <x v="1"/>
    <n v="0.6"/>
  </r>
  <r>
    <s v="Khloe Miller"/>
    <n v="23940"/>
    <x v="274"/>
    <d v="2011-04-11T00:00:00"/>
    <x v="8"/>
    <s v="2011"/>
    <n v="3"/>
    <b v="0"/>
    <x v="4"/>
    <n v="11"/>
    <n v="1735.59"/>
    <n v="0.02"/>
    <s v="Delivery Truck"/>
    <n v="-506.43"/>
    <n v="150.88999999999999"/>
    <n v="60.2"/>
    <s v="British Columbia"/>
    <s v="West"/>
    <s v="Home Office"/>
    <s v="Furniture"/>
    <x v="14"/>
    <n v="0.77"/>
  </r>
  <r>
    <s v="Kristina Nunn"/>
    <n v="24450"/>
    <x v="168"/>
    <d v="2012-07-11T00:00:00"/>
    <x v="1"/>
    <s v="2012"/>
    <n v="2"/>
    <b v="0"/>
    <x v="5"/>
    <n v="37"/>
    <n v="443.35"/>
    <n v="0.02"/>
    <s v="Regular Air"/>
    <n v="-21.73"/>
    <n v="11.97"/>
    <n v="4.9800000000000004"/>
    <s v="British Columbia"/>
    <s v="West"/>
    <s v="Consumer"/>
    <s v="Office Supplies"/>
    <x v="1"/>
    <n v="0.57999999999999996"/>
  </r>
  <r>
    <s v="Kristina Nunn"/>
    <n v="24450"/>
    <x v="168"/>
    <d v="2012-07-12T00:00:00"/>
    <x v="1"/>
    <s v="2012"/>
    <n v="3"/>
    <b v="0"/>
    <x v="5"/>
    <n v="41"/>
    <n v="392.61"/>
    <n v="0.08"/>
    <s v="Express Air"/>
    <n v="-100.15"/>
    <n v="9.48"/>
    <n v="7.29"/>
    <s v="British Columbia"/>
    <s v="West"/>
    <s v="Consumer"/>
    <s v="Furniture"/>
    <x v="4"/>
    <n v="0.45"/>
  </r>
  <r>
    <s v="Kristina Nunn"/>
    <n v="24450"/>
    <x v="168"/>
    <d v="2012-07-11T00:00:00"/>
    <x v="1"/>
    <s v="2012"/>
    <n v="2"/>
    <b v="0"/>
    <x v="5"/>
    <n v="4"/>
    <n v="30.85"/>
    <n v="0.03"/>
    <s v="Regular Air"/>
    <n v="-12.88"/>
    <n v="5.98"/>
    <n v="5.79"/>
    <s v="British Columbia"/>
    <s v="West"/>
    <s v="Consumer"/>
    <s v="Office Supplies"/>
    <x v="5"/>
    <n v="0.36"/>
  </r>
  <r>
    <s v="Mark Cousins"/>
    <n v="24580"/>
    <x v="597"/>
    <d v="2012-06-24T00:00:00"/>
    <x v="3"/>
    <s v="2012"/>
    <n v="1"/>
    <b v="0"/>
    <x v="1"/>
    <n v="25"/>
    <n v="1081.22"/>
    <n v="0.08"/>
    <s v="Regular Air"/>
    <n v="130.80000000000001"/>
    <n v="43.98"/>
    <n v="8.99"/>
    <s v="British Columbia"/>
    <s v="West"/>
    <s v="Corporate"/>
    <s v="Office Supplies"/>
    <x v="12"/>
    <n v="0.57999999999999996"/>
  </r>
  <r>
    <s v="Mark Cousins"/>
    <n v="24580"/>
    <x v="597"/>
    <d v="2012-06-25T00:00:00"/>
    <x v="3"/>
    <s v="2012"/>
    <n v="2"/>
    <b v="0"/>
    <x v="1"/>
    <n v="14"/>
    <n v="36.409999999999997"/>
    <n v="0.01"/>
    <s v="Regular Air"/>
    <n v="-31.45"/>
    <n v="2.23"/>
    <n v="4.57"/>
    <s v="British Columbia"/>
    <s v="West"/>
    <s v="Corporate"/>
    <s v="Furniture"/>
    <x v="4"/>
    <n v="0.41"/>
  </r>
  <r>
    <s v="Sally Knutson"/>
    <n v="24833"/>
    <x v="598"/>
    <d v="2010-07-18T00:00:00"/>
    <x v="1"/>
    <s v="2010"/>
    <n v="2"/>
    <b v="0"/>
    <x v="3"/>
    <n v="45"/>
    <n v="5205.83"/>
    <n v="0.08"/>
    <s v="Delivery Truck"/>
    <n v="-818.77"/>
    <n v="124.49"/>
    <n v="51.94"/>
    <s v="British Columbia"/>
    <s v="West"/>
    <s v="Small Business"/>
    <s v="Furniture"/>
    <x v="10"/>
    <n v="0.63"/>
  </r>
  <r>
    <s v="Shahid Shariari"/>
    <n v="24933"/>
    <x v="442"/>
    <d v="2009-07-28T00:00:00"/>
    <x v="1"/>
    <s v="2009"/>
    <n v="2"/>
    <b v="0"/>
    <x v="0"/>
    <n v="32"/>
    <n v="3416.38"/>
    <n v="0.01"/>
    <s v="Delivery Truck"/>
    <n v="-1142.2"/>
    <n v="100.98"/>
    <n v="57.38"/>
    <s v="British Columbia"/>
    <s v="West"/>
    <s v="Consumer"/>
    <s v="Furniture"/>
    <x v="9"/>
    <n v="0.78"/>
  </r>
  <r>
    <s v="Shahid Shariari"/>
    <n v="24933"/>
    <x v="442"/>
    <d v="2009-07-28T00:00:00"/>
    <x v="1"/>
    <s v="2009"/>
    <n v="2"/>
    <b v="0"/>
    <x v="0"/>
    <n v="14"/>
    <n v="142.81"/>
    <n v="0.01"/>
    <s v="Regular Air"/>
    <n v="39.64"/>
    <n v="10.14"/>
    <n v="2.27"/>
    <s v="British Columbia"/>
    <s v="West"/>
    <s v="Consumer"/>
    <s v="Office Supplies"/>
    <x v="5"/>
    <n v="0.36"/>
  </r>
  <r>
    <s v="Sally Knutson"/>
    <n v="25031"/>
    <x v="599"/>
    <d v="2009-08-25T00:00:00"/>
    <x v="2"/>
    <s v="2009"/>
    <n v="2"/>
    <b v="0"/>
    <x v="1"/>
    <n v="24"/>
    <n v="4636.62"/>
    <n v="0.1"/>
    <s v="Regular Air"/>
    <n v="-318.45"/>
    <n v="209.37"/>
    <n v="69"/>
    <s v="British Columbia"/>
    <s v="West"/>
    <s v="Consumer"/>
    <s v="Furniture"/>
    <x v="10"/>
    <n v="0.79"/>
  </r>
  <r>
    <s v="Sally Knutson"/>
    <n v="25031"/>
    <x v="599"/>
    <d v="2009-08-24T00:00:00"/>
    <x v="2"/>
    <s v="2009"/>
    <n v="1"/>
    <b v="0"/>
    <x v="1"/>
    <n v="20"/>
    <n v="100.11"/>
    <n v="7.0000000000000007E-2"/>
    <s v="Regular Air"/>
    <n v="-41.7"/>
    <n v="4.9800000000000004"/>
    <n v="4.7"/>
    <s v="British Columbia"/>
    <s v="West"/>
    <s v="Consumer"/>
    <s v="Office Supplies"/>
    <x v="5"/>
    <n v="0.38"/>
  </r>
  <r>
    <s v="Sally Knutson"/>
    <n v="25633"/>
    <x v="600"/>
    <d v="2011-08-06T00:00:00"/>
    <x v="2"/>
    <s v="2011"/>
    <n v="5"/>
    <b v="0"/>
    <x v="0"/>
    <n v="36"/>
    <n v="5140.08"/>
    <n v="0.06"/>
    <s v="Delivery Truck"/>
    <n v="-582.42999999999995"/>
    <n v="145.97999999999999"/>
    <n v="51.92"/>
    <s v="British Columbia"/>
    <s v="West"/>
    <s v="Home Office"/>
    <s v="Furniture"/>
    <x v="10"/>
    <n v="0.69"/>
  </r>
  <r>
    <s v="Sally Knutson"/>
    <n v="25635"/>
    <x v="601"/>
    <d v="2012-05-30T00:00:00"/>
    <x v="7"/>
    <s v="2012"/>
    <n v="1"/>
    <b v="0"/>
    <x v="5"/>
    <n v="14"/>
    <n v="633.08000000000004"/>
    <n v="0.04"/>
    <s v="Express Air"/>
    <n v="145.47999999999999"/>
    <n v="42.98"/>
    <n v="4.62"/>
    <s v="British Columbia"/>
    <s v="West"/>
    <s v="Corporate"/>
    <s v="Office Supplies"/>
    <x v="1"/>
    <n v="0.56000000000000005"/>
  </r>
  <r>
    <s v="Sally Knutson"/>
    <n v="25635"/>
    <x v="601"/>
    <d v="2012-05-30T00:00:00"/>
    <x v="7"/>
    <s v="2012"/>
    <n v="1"/>
    <b v="0"/>
    <x v="5"/>
    <n v="22"/>
    <n v="110.42"/>
    <n v="0.09"/>
    <s v="Regular Air"/>
    <n v="-36.6"/>
    <n v="5.08"/>
    <n v="3.63"/>
    <s v="British Columbia"/>
    <s v="West"/>
    <s v="Corporate"/>
    <s v="Furniture"/>
    <x v="4"/>
    <n v="0.51"/>
  </r>
  <r>
    <s v="Justin Hirsh"/>
    <n v="25830"/>
    <x v="139"/>
    <d v="2010-05-06T00:00:00"/>
    <x v="7"/>
    <s v="2010"/>
    <n v="0"/>
    <s v="FREE DELIVERY"/>
    <x v="0"/>
    <n v="5"/>
    <n v="25.34"/>
    <n v="0.1"/>
    <s v="Regular Air"/>
    <n v="-21.29"/>
    <n v="4.0599999999999996"/>
    <n v="6.89"/>
    <s v="British Columbia"/>
    <s v="West"/>
    <s v="Consumer"/>
    <s v="Office Supplies"/>
    <x v="1"/>
    <n v="0.6"/>
  </r>
  <r>
    <s v="Justin Hirsh"/>
    <n v="25830"/>
    <x v="139"/>
    <d v="2010-05-11T00:00:00"/>
    <x v="7"/>
    <s v="2010"/>
    <n v="5"/>
    <b v="0"/>
    <x v="0"/>
    <n v="11"/>
    <n v="178.57"/>
    <n v="0.05"/>
    <s v="Regular Air"/>
    <n v="-37.39"/>
    <n v="15.28"/>
    <n v="10.91"/>
    <s v="British Columbia"/>
    <s v="West"/>
    <s v="Consumer"/>
    <s v="Office Supplies"/>
    <x v="2"/>
    <n v="0.36"/>
  </r>
  <r>
    <s v="Khloe Miller"/>
    <n v="26342"/>
    <x v="602"/>
    <d v="2009-10-27T00:00:00"/>
    <x v="0"/>
    <s v="2009"/>
    <n v="9"/>
    <b v="0"/>
    <x v="0"/>
    <n v="24"/>
    <n v="265.35000000000002"/>
    <n v="0.02"/>
    <s v="Regular Air"/>
    <n v="-128.69"/>
    <n v="9.99"/>
    <n v="11.59"/>
    <s v="British Columbia"/>
    <s v="West"/>
    <s v="Home Office"/>
    <s v="Office Supplies"/>
    <x v="5"/>
    <n v="0.4"/>
  </r>
  <r>
    <s v="Khloe Miller"/>
    <n v="26342"/>
    <x v="602"/>
    <d v="2009-10-23T00:00:00"/>
    <x v="0"/>
    <s v="2009"/>
    <n v="5"/>
    <b v="0"/>
    <x v="0"/>
    <n v="41"/>
    <n v="1993.94"/>
    <n v="0.02"/>
    <s v="Regular Air"/>
    <n v="931.7"/>
    <n v="48.04"/>
    <n v="5.79"/>
    <s v="British Columbia"/>
    <s v="West"/>
    <s v="Home Office"/>
    <s v="Office Supplies"/>
    <x v="5"/>
    <n v="0.37"/>
  </r>
  <r>
    <s v="Khloe Miller"/>
    <n v="26342"/>
    <x v="602"/>
    <d v="2009-10-25T00:00:00"/>
    <x v="0"/>
    <s v="2009"/>
    <n v="7"/>
    <b v="0"/>
    <x v="0"/>
    <n v="3"/>
    <n v="24.73"/>
    <n v="0.04"/>
    <s v="Regular Air"/>
    <n v="-10.77"/>
    <n v="6.68"/>
    <n v="4.91"/>
    <s v="British Columbia"/>
    <s v="West"/>
    <s v="Home Office"/>
    <s v="Office Supplies"/>
    <x v="5"/>
    <n v="0.37"/>
  </r>
  <r>
    <s v="Shahid Shariari"/>
    <n v="26368"/>
    <x v="427"/>
    <d v="2010-07-17T00:00:00"/>
    <x v="1"/>
    <s v="2010"/>
    <n v="2"/>
    <b v="0"/>
    <x v="4"/>
    <n v="25"/>
    <n v="1809.0125"/>
    <n v="0.01"/>
    <s v="Regular Air"/>
    <n v="795.05"/>
    <n v="85.99"/>
    <n v="2.5"/>
    <s v="British Columbia"/>
    <s v="West"/>
    <s v="Corporate"/>
    <s v="Technology"/>
    <x v="3"/>
    <n v="0.35"/>
  </r>
  <r>
    <s v="Ralph Kennedy"/>
    <n v="26372"/>
    <x v="603"/>
    <d v="2009-07-16T00:00:00"/>
    <x v="1"/>
    <s v="2009"/>
    <n v="4"/>
    <b v="0"/>
    <x v="0"/>
    <n v="1"/>
    <n v="31.96"/>
    <n v="0.01"/>
    <s v="Regular Air"/>
    <n v="-74.64"/>
    <n v="29.89"/>
    <n v="1.99"/>
    <s v="British Columbia"/>
    <s v="West"/>
    <s v="Corporate"/>
    <s v="Technology"/>
    <x v="7"/>
    <n v="0.5"/>
  </r>
  <r>
    <s v="Giulietta Weimer"/>
    <n v="26756"/>
    <x v="559"/>
    <d v="2012-05-10T00:00:00"/>
    <x v="7"/>
    <s v="2012"/>
    <n v="0"/>
    <s v="FREE DELIVERY"/>
    <x v="4"/>
    <n v="25"/>
    <n v="767.26"/>
    <n v="7.0000000000000007E-2"/>
    <s v="Regular Air"/>
    <n v="-29.56"/>
    <n v="30.97"/>
    <n v="4"/>
    <s v="British Columbia"/>
    <s v="West"/>
    <s v="Home Office"/>
    <s v="Technology"/>
    <x v="7"/>
    <n v="0.74"/>
  </r>
  <r>
    <s v="Giulietta Weimer"/>
    <n v="26756"/>
    <x v="559"/>
    <d v="2012-05-12T00:00:00"/>
    <x v="7"/>
    <s v="2012"/>
    <n v="2"/>
    <b v="0"/>
    <x v="4"/>
    <n v="40"/>
    <n v="253.89"/>
    <n v="0.09"/>
    <s v="Regular Air"/>
    <n v="-103.77"/>
    <n v="6.48"/>
    <n v="6.22"/>
    <s v="British Columbia"/>
    <s v="West"/>
    <s v="Home Office"/>
    <s v="Office Supplies"/>
    <x v="5"/>
    <n v="0.37"/>
  </r>
  <r>
    <s v="Giulietta Weimer"/>
    <n v="26756"/>
    <x v="559"/>
    <d v="2012-05-12T00:00:00"/>
    <x v="7"/>
    <s v="2012"/>
    <n v="2"/>
    <b v="0"/>
    <x v="4"/>
    <n v="20"/>
    <n v="127.9"/>
    <n v="7.0000000000000007E-2"/>
    <s v="Regular Air"/>
    <n v="-80.41"/>
    <n v="6.48"/>
    <n v="7.37"/>
    <s v="British Columbia"/>
    <s v="West"/>
    <s v="Home Office"/>
    <s v="Office Supplies"/>
    <x v="5"/>
    <n v="0.37"/>
  </r>
  <r>
    <s v="Heather Jas"/>
    <n v="26851"/>
    <x v="604"/>
    <d v="2011-07-26T00:00:00"/>
    <x v="1"/>
    <s v="2011"/>
    <n v="2"/>
    <b v="0"/>
    <x v="1"/>
    <n v="44"/>
    <n v="73.64"/>
    <n v="7.0000000000000007E-2"/>
    <s v="Regular Air"/>
    <n v="-58.87"/>
    <n v="1.7"/>
    <n v="1.99"/>
    <s v="British Columbia"/>
    <s v="West"/>
    <s v="Corporate"/>
    <s v="Technology"/>
    <x v="7"/>
    <n v="0.51"/>
  </r>
  <r>
    <s v="Vicky Freymann"/>
    <n v="26981"/>
    <x v="263"/>
    <d v="2012-08-30T00:00:00"/>
    <x v="2"/>
    <s v="2012"/>
    <n v="0"/>
    <s v="FREE DELIVERY"/>
    <x v="4"/>
    <n v="13"/>
    <n v="603.34699999999998"/>
    <n v="0.08"/>
    <s v="Regular Air"/>
    <n v="142.97999999999999"/>
    <n v="55.99"/>
    <n v="1.25"/>
    <s v="British Columbia"/>
    <s v="West"/>
    <s v="Home Office"/>
    <s v="Technology"/>
    <x v="3"/>
    <n v="0.35"/>
  </r>
  <r>
    <s v="Vicky Freymann"/>
    <n v="26981"/>
    <x v="263"/>
    <d v="2012-08-31T00:00:00"/>
    <x v="2"/>
    <s v="2012"/>
    <n v="1"/>
    <b v="0"/>
    <x v="4"/>
    <n v="44"/>
    <n v="770.53"/>
    <n v="0.04"/>
    <s v="Regular Air"/>
    <n v="30.17"/>
    <n v="16.91"/>
    <n v="6.25"/>
    <s v="British Columbia"/>
    <s v="West"/>
    <s v="Home Office"/>
    <s v="Office Supplies"/>
    <x v="0"/>
    <n v="0.57999999999999996"/>
  </r>
  <r>
    <s v="Philisse Overcash"/>
    <n v="27298"/>
    <x v="142"/>
    <d v="2011-11-23T00:00:00"/>
    <x v="6"/>
    <s v="2011"/>
    <n v="4"/>
    <b v="0"/>
    <x v="0"/>
    <n v="40"/>
    <n v="7813.7"/>
    <n v="0.09"/>
    <s v="Regular Air"/>
    <n v="2154.33"/>
    <n v="199.99"/>
    <n v="24.49"/>
    <s v="British Columbia"/>
    <s v="West"/>
    <s v="Small Business"/>
    <s v="Technology"/>
    <x v="13"/>
    <n v="0.46"/>
  </r>
  <r>
    <s v="Philisse Overcash"/>
    <n v="27298"/>
    <x v="142"/>
    <d v="2011-11-24T00:00:00"/>
    <x v="6"/>
    <s v="2011"/>
    <n v="5"/>
    <b v="0"/>
    <x v="0"/>
    <n v="31"/>
    <n v="164.92"/>
    <n v="0.04"/>
    <s v="Regular Air"/>
    <n v="-54.36"/>
    <n v="4.9800000000000004"/>
    <n v="4.8600000000000003"/>
    <s v="British Columbia"/>
    <s v="West"/>
    <s v="Small Business"/>
    <s v="Office Supplies"/>
    <x v="5"/>
    <n v="0.38"/>
  </r>
  <r>
    <s v="Mark Cousins"/>
    <n v="27330"/>
    <x v="108"/>
    <d v="2009-09-16T00:00:00"/>
    <x v="11"/>
    <s v="2009"/>
    <n v="0"/>
    <s v="FREE DELIVERY"/>
    <x v="0"/>
    <n v="8"/>
    <n v="507.74"/>
    <n v="0.05"/>
    <s v="Regular Air"/>
    <n v="-118.54"/>
    <n v="55.5"/>
    <n v="52.2"/>
    <s v="British Columbia"/>
    <s v="West"/>
    <s v="Home Office"/>
    <s v="Furniture"/>
    <x v="4"/>
    <n v="0.72"/>
  </r>
  <r>
    <s v="Mark Cousins"/>
    <n v="27330"/>
    <x v="108"/>
    <d v="2009-09-25T00:00:00"/>
    <x v="11"/>
    <s v="2009"/>
    <n v="9"/>
    <b v="0"/>
    <x v="0"/>
    <n v="30"/>
    <n v="12600.99"/>
    <n v="0.05"/>
    <s v="Delivery Truck"/>
    <n v="2963.48"/>
    <n v="442.14"/>
    <n v="14.7"/>
    <s v="British Columbia"/>
    <s v="West"/>
    <s v="Home Office"/>
    <s v="Technology"/>
    <x v="16"/>
    <n v="0.56000000000000005"/>
  </r>
  <r>
    <s v="Shahid Hopkins"/>
    <n v="27781"/>
    <x v="339"/>
    <d v="2011-09-17T00:00:00"/>
    <x v="11"/>
    <s v="2011"/>
    <n v="2"/>
    <b v="0"/>
    <x v="1"/>
    <n v="47"/>
    <n v="181.13"/>
    <n v="0"/>
    <s v="Regular Air"/>
    <n v="-11.39"/>
    <n v="3.69"/>
    <n v="2.5"/>
    <s v="British Columbia"/>
    <s v="West"/>
    <s v="Small Business"/>
    <s v="Office Supplies"/>
    <x v="8"/>
    <n v="0.39"/>
  </r>
  <r>
    <s v="Khloe Miller"/>
    <n v="28225"/>
    <x v="605"/>
    <d v="2009-01-22T00:00:00"/>
    <x v="10"/>
    <s v="2009"/>
    <n v="0"/>
    <s v="FREE DELIVERY"/>
    <x v="5"/>
    <n v="9"/>
    <n v="206.04"/>
    <n v="0"/>
    <s v="Regular Air"/>
    <n v="-49.81"/>
    <n v="20.28"/>
    <n v="14.39"/>
    <s v="British Columbia"/>
    <s v="West"/>
    <s v="Corporate"/>
    <s v="Furniture"/>
    <x v="4"/>
    <n v="0.47"/>
  </r>
  <r>
    <s v="Mark Cousins"/>
    <n v="28389"/>
    <x v="402"/>
    <d v="2009-11-04T00:00:00"/>
    <x v="6"/>
    <s v="2009"/>
    <n v="1"/>
    <b v="0"/>
    <x v="1"/>
    <n v="22"/>
    <n v="668.39"/>
    <n v="7.0000000000000007E-2"/>
    <s v="Regular Air"/>
    <n v="344.61"/>
    <n v="30.93"/>
    <n v="3.92"/>
    <s v="British Columbia"/>
    <s v="West"/>
    <s v="Home Office"/>
    <s v="Furniture"/>
    <x v="4"/>
    <n v="0.44"/>
  </r>
  <r>
    <s v="Mark Cousins"/>
    <n v="28389"/>
    <x v="402"/>
    <d v="2009-11-04T00:00:00"/>
    <x v="6"/>
    <s v="2009"/>
    <n v="1"/>
    <b v="0"/>
    <x v="1"/>
    <n v="16"/>
    <n v="4657.3500000000004"/>
    <n v="0.05"/>
    <s v="Delivery Truck"/>
    <n v="322.66000000000003"/>
    <n v="297.48"/>
    <n v="18.059999999999999"/>
    <s v="British Columbia"/>
    <s v="West"/>
    <s v="Home Office"/>
    <s v="Technology"/>
    <x v="16"/>
    <n v="0.6"/>
  </r>
  <r>
    <s v="Mark Cousins"/>
    <n v="28389"/>
    <x v="402"/>
    <d v="2009-11-05T00:00:00"/>
    <x v="6"/>
    <s v="2009"/>
    <n v="2"/>
    <b v="0"/>
    <x v="1"/>
    <n v="7"/>
    <n v="2097.94"/>
    <n v="7.0000000000000007E-2"/>
    <s v="Delivery Truck"/>
    <n v="-404.05"/>
    <n v="296.18"/>
    <n v="54.12"/>
    <s v="British Columbia"/>
    <s v="West"/>
    <s v="Home Office"/>
    <s v="Furniture"/>
    <x v="10"/>
    <n v="0.76"/>
  </r>
  <r>
    <s v="Mark Cousins"/>
    <n v="28898"/>
    <x v="29"/>
    <d v="2011-05-28T00:00:00"/>
    <x v="7"/>
    <s v="2011"/>
    <n v="0"/>
    <s v="FREE DELIVERY"/>
    <x v="0"/>
    <n v="44"/>
    <n v="246"/>
    <n v="0.1"/>
    <s v="Regular Air"/>
    <n v="-207.36"/>
    <n v="5.78"/>
    <n v="7.96"/>
    <s v="British Columbia"/>
    <s v="West"/>
    <s v="Corporate"/>
    <s v="Office Supplies"/>
    <x v="5"/>
    <n v="0.36"/>
  </r>
  <r>
    <s v="Trudy Schmidt"/>
    <n v="28901"/>
    <x v="246"/>
    <d v="2012-06-12T00:00:00"/>
    <x v="3"/>
    <s v="2012"/>
    <n v="1"/>
    <b v="0"/>
    <x v="1"/>
    <n v="23"/>
    <n v="871.32"/>
    <n v="0.1"/>
    <s v="Regular Air"/>
    <n v="315.16000000000003"/>
    <n v="40.99"/>
    <n v="5.86"/>
    <s v="British Columbia"/>
    <s v="West"/>
    <s v="Small Business"/>
    <s v="Office Supplies"/>
    <x v="5"/>
    <n v="0.36"/>
  </r>
  <r>
    <s v="Rob Dowd"/>
    <n v="29185"/>
    <x v="606"/>
    <d v="2010-01-21T00:00:00"/>
    <x v="10"/>
    <s v="2010"/>
    <n v="1"/>
    <b v="0"/>
    <x v="1"/>
    <n v="8"/>
    <n v="468.49"/>
    <n v="0.03"/>
    <s v="Regular Air"/>
    <n v="-6.37"/>
    <n v="56.96"/>
    <n v="13.22"/>
    <s v="British Columbia"/>
    <s v="West"/>
    <s v="Corporate"/>
    <s v="Office Supplies"/>
    <x v="1"/>
    <n v="0.56000000000000005"/>
  </r>
  <r>
    <s v="Rob Dowd"/>
    <n v="29185"/>
    <x v="606"/>
    <d v="2010-01-22T00:00:00"/>
    <x v="10"/>
    <s v="2010"/>
    <n v="2"/>
    <b v="0"/>
    <x v="1"/>
    <n v="48"/>
    <n v="446.53"/>
    <n v="0.04"/>
    <s v="Express Air"/>
    <n v="-261.45"/>
    <n v="8.3699999999999992"/>
    <n v="10.16"/>
    <s v="British Columbia"/>
    <s v="West"/>
    <s v="Corporate"/>
    <s v="Furniture"/>
    <x v="4"/>
    <n v="0.59"/>
  </r>
  <r>
    <s v="Rob Dowd"/>
    <n v="29185"/>
    <x v="606"/>
    <d v="2010-01-22T00:00:00"/>
    <x v="10"/>
    <s v="2010"/>
    <n v="2"/>
    <b v="0"/>
    <x v="1"/>
    <n v="5"/>
    <n v="217.85"/>
    <n v="0.02"/>
    <s v="Express Air"/>
    <n v="-25.31"/>
    <n v="40.99"/>
    <n v="17.48"/>
    <s v="British Columbia"/>
    <s v="West"/>
    <s v="Corporate"/>
    <s v="Office Supplies"/>
    <x v="5"/>
    <n v="0.36"/>
  </r>
  <r>
    <s v="Neil Knudson"/>
    <n v="29408"/>
    <x v="607"/>
    <d v="2010-05-03T00:00:00"/>
    <x v="7"/>
    <s v="2010"/>
    <n v="1"/>
    <b v="0"/>
    <x v="3"/>
    <n v="44"/>
    <n v="4260.7299999999996"/>
    <n v="7.0000000000000007E-2"/>
    <s v="Delivery Truck"/>
    <n v="251.58"/>
    <n v="119.99"/>
    <n v="56.14"/>
    <s v="British Columbia"/>
    <s v="West"/>
    <s v="Home Office"/>
    <s v="Technology"/>
    <x v="16"/>
    <n v="0.39"/>
  </r>
  <r>
    <s v="Khloe Miller"/>
    <n v="29985"/>
    <x v="608"/>
    <d v="2012-07-12T00:00:00"/>
    <x v="1"/>
    <s v="2012"/>
    <n v="1"/>
    <b v="0"/>
    <x v="5"/>
    <n v="22"/>
    <n v="196.75"/>
    <n v="0.03"/>
    <s v="Express Air"/>
    <n v="0.13"/>
    <n v="7.96"/>
    <n v="4.95"/>
    <s v="British Columbia"/>
    <s v="West"/>
    <s v="Corporate"/>
    <s v="Furniture"/>
    <x v="4"/>
    <n v="0.41"/>
  </r>
  <r>
    <s v="Rob Dowd"/>
    <n v="29986"/>
    <x v="609"/>
    <d v="2011-07-03T00:00:00"/>
    <x v="1"/>
    <s v="2011"/>
    <n v="0"/>
    <s v="FREE DELIVERY"/>
    <x v="5"/>
    <n v="40"/>
    <n v="1477.39"/>
    <n v="0.03"/>
    <s v="Regular Air"/>
    <n v="641.4"/>
    <n v="37.700000000000003"/>
    <n v="2.99"/>
    <s v="British Columbia"/>
    <s v="West"/>
    <s v="Corporate"/>
    <s v="Office Supplies"/>
    <x v="2"/>
    <n v="0.35"/>
  </r>
  <r>
    <s v="Cathy Armstrong"/>
    <n v="30147"/>
    <x v="610"/>
    <d v="2012-06-19T00:00:00"/>
    <x v="3"/>
    <s v="2012"/>
    <n v="2"/>
    <b v="0"/>
    <x v="3"/>
    <n v="37"/>
    <n v="740.14"/>
    <n v="0.06"/>
    <s v="Regular Air"/>
    <n v="29.73"/>
    <n v="19.98"/>
    <n v="10.49"/>
    <s v="British Columbia"/>
    <s v="West"/>
    <s v="Consumer"/>
    <s v="Furniture"/>
    <x v="4"/>
    <n v="0.49"/>
  </r>
  <r>
    <s v="Mark Cousins"/>
    <n v="30149"/>
    <x v="611"/>
    <d v="2010-12-13T00:00:00"/>
    <x v="9"/>
    <s v="2010"/>
    <n v="1"/>
    <b v="0"/>
    <x v="4"/>
    <n v="8"/>
    <n v="16.47"/>
    <n v="0.1"/>
    <s v="Regular Air"/>
    <n v="-6.82"/>
    <n v="2.08"/>
    <n v="1.49"/>
    <s v="British Columbia"/>
    <s v="West"/>
    <s v="Corporate"/>
    <s v="Office Supplies"/>
    <x v="2"/>
    <n v="0.38"/>
  </r>
  <r>
    <s v="Mark Cousins"/>
    <n v="30149"/>
    <x v="611"/>
    <d v="2010-12-14T00:00:00"/>
    <x v="9"/>
    <s v="2010"/>
    <n v="2"/>
    <b v="0"/>
    <x v="4"/>
    <n v="5"/>
    <n v="173.62"/>
    <n v="0.09"/>
    <s v="Delivery Truck"/>
    <n v="-88.64"/>
    <n v="33.94"/>
    <n v="19.190000000000001"/>
    <s v="British Columbia"/>
    <s v="West"/>
    <s v="Corporate"/>
    <s v="Furniture"/>
    <x v="14"/>
    <n v="0.57999999999999996"/>
  </r>
  <r>
    <s v="Mark Cousins"/>
    <n v="30149"/>
    <x v="611"/>
    <d v="2010-12-15T00:00:00"/>
    <x v="9"/>
    <s v="2010"/>
    <n v="3"/>
    <b v="0"/>
    <x v="4"/>
    <n v="50"/>
    <n v="690.97"/>
    <n v="0.03"/>
    <s v="Regular Air"/>
    <n v="-16.940000000000001"/>
    <n v="13.79"/>
    <n v="8.7799999999999994"/>
    <s v="British Columbia"/>
    <s v="West"/>
    <s v="Corporate"/>
    <s v="Furniture"/>
    <x v="4"/>
    <n v="0.43"/>
  </r>
  <r>
    <s v="Thomas Brumley"/>
    <n v="30310"/>
    <x v="612"/>
    <d v="2012-04-28T00:00:00"/>
    <x v="8"/>
    <s v="2012"/>
    <n v="2"/>
    <b v="0"/>
    <x v="4"/>
    <n v="21"/>
    <n v="2024.0284999999999"/>
    <n v="0.1"/>
    <s v="Regular Air"/>
    <n v="4.9000000000000004"/>
    <n v="125.99"/>
    <n v="8.8000000000000007"/>
    <s v="British Columbia"/>
    <s v="West"/>
    <s v="Consumer"/>
    <s v="Technology"/>
    <x v="3"/>
    <n v="0.59"/>
  </r>
  <r>
    <s v="Greg Maxwell"/>
    <n v="31426"/>
    <x v="118"/>
    <d v="2009-08-09T00:00:00"/>
    <x v="2"/>
    <s v="2009"/>
    <n v="4"/>
    <b v="0"/>
    <x v="0"/>
    <n v="40"/>
    <n v="4054.058"/>
    <n v="0.09"/>
    <s v="Regular Air"/>
    <n v="914.19"/>
    <n v="125.99"/>
    <n v="2.5"/>
    <s v="British Columbia"/>
    <s v="West"/>
    <s v="Home Office"/>
    <s v="Technology"/>
    <x v="3"/>
    <n v="0.6"/>
  </r>
  <r>
    <s v="Vicky Freymann"/>
    <n v="31872"/>
    <x v="351"/>
    <d v="2010-09-10T00:00:00"/>
    <x v="11"/>
    <s v="2010"/>
    <n v="4"/>
    <b v="0"/>
    <x v="0"/>
    <n v="34"/>
    <n v="2833.19"/>
    <n v="0.06"/>
    <s v="Express Air"/>
    <n v="1409.87"/>
    <n v="83.98"/>
    <n v="5.01"/>
    <s v="British Columbia"/>
    <s v="West"/>
    <s v="Home Office"/>
    <s v="Office Supplies"/>
    <x v="8"/>
    <n v="0.38"/>
  </r>
  <r>
    <s v="Vicky Freymann"/>
    <n v="31872"/>
    <x v="351"/>
    <d v="2010-09-10T00:00:00"/>
    <x v="11"/>
    <s v="2010"/>
    <n v="4"/>
    <b v="0"/>
    <x v="0"/>
    <n v="30"/>
    <n v="4452.6499999999996"/>
    <n v="0.09"/>
    <s v="Delivery Truck"/>
    <n v="-265.12"/>
    <n v="159.31"/>
    <n v="60"/>
    <s v="British Columbia"/>
    <s v="West"/>
    <s v="Home Office"/>
    <s v="Furniture"/>
    <x v="10"/>
    <n v="0.55000000000000004"/>
  </r>
  <r>
    <s v="Shahid Shariari"/>
    <n v="31874"/>
    <x v="613"/>
    <d v="2012-09-15T00:00:00"/>
    <x v="11"/>
    <s v="2012"/>
    <n v="0"/>
    <s v="FREE DELIVERY"/>
    <x v="1"/>
    <n v="29"/>
    <n v="321.95"/>
    <n v="0.03"/>
    <s v="Express Air"/>
    <n v="20.76"/>
    <n v="10.98"/>
    <n v="3.37"/>
    <s v="British Columbia"/>
    <s v="West"/>
    <s v="Corporate"/>
    <s v="Office Supplies"/>
    <x v="15"/>
    <n v="0.56999999999999995"/>
  </r>
  <r>
    <s v="Shahid Shariari"/>
    <n v="31874"/>
    <x v="613"/>
    <d v="2012-09-15T00:00:00"/>
    <x v="11"/>
    <s v="2012"/>
    <n v="0"/>
    <s v="FREE DELIVERY"/>
    <x v="1"/>
    <n v="39"/>
    <n v="13244.04"/>
    <n v="0.05"/>
    <s v="Delivery Truck"/>
    <n v="275.93"/>
    <n v="348.21"/>
    <n v="84.84"/>
    <s v="British Columbia"/>
    <s v="West"/>
    <s v="Corporate"/>
    <s v="Furniture"/>
    <x v="10"/>
    <n v="0.66"/>
  </r>
  <r>
    <s v="Shahid Shariari"/>
    <n v="31938"/>
    <x v="614"/>
    <d v="2011-07-28T00:00:00"/>
    <x v="1"/>
    <s v="2011"/>
    <n v="1"/>
    <b v="0"/>
    <x v="4"/>
    <n v="13"/>
    <n v="1193.6199999999999"/>
    <n v="0.08"/>
    <s v="Delivery Truck"/>
    <n v="-304.47000000000003"/>
    <n v="89.99"/>
    <n v="42"/>
    <s v="British Columbia"/>
    <s v="West"/>
    <s v="Consumer"/>
    <s v="Furniture"/>
    <x v="14"/>
    <n v="0.66"/>
  </r>
  <r>
    <s v="Shahid Shariari"/>
    <n v="31938"/>
    <x v="614"/>
    <d v="2011-07-29T00:00:00"/>
    <x v="1"/>
    <s v="2011"/>
    <n v="2"/>
    <b v="0"/>
    <x v="4"/>
    <n v="47"/>
    <n v="363.23"/>
    <n v="0.05"/>
    <s v="Regular Air"/>
    <n v="40.58"/>
    <n v="7.59"/>
    <n v="4"/>
    <s v="British Columbia"/>
    <s v="West"/>
    <s v="Consumer"/>
    <s v="Furniture"/>
    <x v="4"/>
    <n v="0.42"/>
  </r>
  <r>
    <s v="Tony Chapman"/>
    <n v="32582"/>
    <x v="615"/>
    <d v="2009-06-26T00:00:00"/>
    <x v="3"/>
    <s v="2009"/>
    <n v="1"/>
    <b v="0"/>
    <x v="3"/>
    <n v="27"/>
    <n v="2780.88"/>
    <n v="7.0000000000000007E-2"/>
    <s v="Express Air"/>
    <n v="595.38"/>
    <n v="105.34"/>
    <n v="24.49"/>
    <s v="British Columbia"/>
    <s v="West"/>
    <s v="Consumer"/>
    <s v="Furniture"/>
    <x v="4"/>
    <n v="0.61"/>
  </r>
  <r>
    <s v="Neil Knudson"/>
    <n v="32611"/>
    <x v="91"/>
    <d v="2009-08-29T00:00:00"/>
    <x v="2"/>
    <s v="2009"/>
    <n v="2"/>
    <b v="0"/>
    <x v="4"/>
    <n v="16"/>
    <n v="33.76"/>
    <n v="0.04"/>
    <s v="Regular Air"/>
    <n v="-7.15"/>
    <n v="2.08"/>
    <n v="1.49"/>
    <s v="British Columbia"/>
    <s v="West"/>
    <s v="Corporate"/>
    <s v="Office Supplies"/>
    <x v="2"/>
    <n v="0.36"/>
  </r>
  <r>
    <s v="Neil Knudson"/>
    <n v="32611"/>
    <x v="91"/>
    <d v="2009-08-28T00:00:00"/>
    <x v="2"/>
    <s v="2009"/>
    <n v="1"/>
    <b v="0"/>
    <x v="4"/>
    <n v="19"/>
    <n v="3537.39"/>
    <n v="0"/>
    <s v="Delivery Truck"/>
    <n v="232.78"/>
    <n v="180.98"/>
    <n v="30"/>
    <s v="British Columbia"/>
    <s v="West"/>
    <s v="Corporate"/>
    <s v="Furniture"/>
    <x v="14"/>
    <n v="0.69"/>
  </r>
  <r>
    <s v="Neil Knudson"/>
    <n v="32611"/>
    <x v="91"/>
    <d v="2009-08-28T00:00:00"/>
    <x v="2"/>
    <s v="2009"/>
    <n v="1"/>
    <b v="0"/>
    <x v="4"/>
    <n v="18"/>
    <n v="986.24"/>
    <n v="0.02"/>
    <s v="Express Air"/>
    <n v="68.900000000000006"/>
    <n v="53.98"/>
    <n v="5.5"/>
    <s v="British Columbia"/>
    <s v="West"/>
    <s v="Corporate"/>
    <s v="Technology"/>
    <x v="7"/>
    <n v="0.62"/>
  </r>
  <r>
    <s v="Neil Knudson"/>
    <n v="32611"/>
    <x v="91"/>
    <d v="2009-08-27T00:00:00"/>
    <x v="2"/>
    <s v="2009"/>
    <n v="0"/>
    <s v="FREE DELIVERY"/>
    <x v="4"/>
    <n v="15"/>
    <n v="81.66"/>
    <n v="0.05"/>
    <s v="Regular Air"/>
    <n v="-31.99"/>
    <n v="4.9800000000000004"/>
    <n v="5.0199999999999996"/>
    <s v="British Columbia"/>
    <s v="West"/>
    <s v="Corporate"/>
    <s v="Office Supplies"/>
    <x v="5"/>
    <n v="0.38"/>
  </r>
  <r>
    <s v="Neil Knudson"/>
    <n v="32901"/>
    <x v="209"/>
    <d v="2011-01-11T00:00:00"/>
    <x v="10"/>
    <s v="2011"/>
    <n v="1"/>
    <b v="0"/>
    <x v="5"/>
    <n v="13"/>
    <n v="49.74"/>
    <n v="0"/>
    <s v="Regular Air"/>
    <n v="17.7"/>
    <n v="3.75"/>
    <n v="0.5"/>
    <s v="British Columbia"/>
    <s v="West"/>
    <s v="Corporate"/>
    <s v="Office Supplies"/>
    <x v="11"/>
    <n v="0.37"/>
  </r>
  <r>
    <s v="Lela Donovan"/>
    <n v="33284"/>
    <x v="616"/>
    <d v="2012-04-02T00:00:00"/>
    <x v="8"/>
    <s v="2012"/>
    <n v="2"/>
    <b v="0"/>
    <x v="0"/>
    <n v="21"/>
    <n v="480.39"/>
    <n v="0.01"/>
    <s v="Regular Air"/>
    <n v="144.66"/>
    <n v="22.23"/>
    <n v="8.99"/>
    <s v="British Columbia"/>
    <s v="West"/>
    <s v="Corporate"/>
    <s v="Furniture"/>
    <x v="4"/>
    <n v="0.41"/>
  </r>
  <r>
    <s v="Mike Vittorini"/>
    <n v="33287"/>
    <x v="617"/>
    <d v="2011-04-25T00:00:00"/>
    <x v="8"/>
    <s v="2011"/>
    <n v="3"/>
    <b v="0"/>
    <x v="5"/>
    <n v="44"/>
    <n v="11904.55"/>
    <n v="0"/>
    <s v="Delivery Truck"/>
    <n v="3909.33"/>
    <n v="270.97000000000003"/>
    <n v="28.06"/>
    <s v="British Columbia"/>
    <s v="West"/>
    <s v="Small Business"/>
    <s v="Technology"/>
    <x v="16"/>
    <n v="0.56000000000000005"/>
  </r>
  <r>
    <s v="Heather Jas"/>
    <n v="33732"/>
    <x v="531"/>
    <d v="2009-08-29T00:00:00"/>
    <x v="2"/>
    <s v="2009"/>
    <n v="1"/>
    <b v="0"/>
    <x v="3"/>
    <n v="33"/>
    <n v="332.95"/>
    <n v="0.05"/>
    <s v="Regular Air"/>
    <n v="-28.16"/>
    <n v="9.65"/>
    <n v="6.22"/>
    <s v="British Columbia"/>
    <s v="West"/>
    <s v="Corporate"/>
    <s v="Furniture"/>
    <x v="4"/>
    <n v="0.55000000000000004"/>
  </r>
  <r>
    <s v="Justin Hirsh"/>
    <n v="34435"/>
    <x v="118"/>
    <d v="2009-08-07T00:00:00"/>
    <x v="2"/>
    <s v="2009"/>
    <n v="2"/>
    <b v="0"/>
    <x v="0"/>
    <n v="42"/>
    <n v="447.36"/>
    <n v="0.01"/>
    <s v="Regular Air"/>
    <n v="40.92"/>
    <n v="10.48"/>
    <n v="2.89"/>
    <s v="British Columbia"/>
    <s v="West"/>
    <s v="Consumer"/>
    <s v="Office Supplies"/>
    <x v="12"/>
    <n v="0.6"/>
  </r>
  <r>
    <s v="Rob Dowd"/>
    <n v="34852"/>
    <x v="406"/>
    <d v="2012-09-09T00:00:00"/>
    <x v="11"/>
    <s v="2012"/>
    <n v="4"/>
    <b v="0"/>
    <x v="0"/>
    <n v="26"/>
    <n v="53.93"/>
    <n v="0.04"/>
    <s v="Regular Air"/>
    <n v="-10.95"/>
    <n v="2.08"/>
    <n v="1.49"/>
    <s v="British Columbia"/>
    <s v="West"/>
    <s v="Corporate"/>
    <s v="Office Supplies"/>
    <x v="2"/>
    <n v="0.38"/>
  </r>
  <r>
    <s v="Justin Hirsh"/>
    <n v="35649"/>
    <x v="87"/>
    <d v="2011-10-11T00:00:00"/>
    <x v="0"/>
    <s v="2011"/>
    <n v="2"/>
    <b v="0"/>
    <x v="4"/>
    <n v="9"/>
    <n v="43.26"/>
    <n v="0.1"/>
    <s v="Regular Air"/>
    <n v="3.9"/>
    <n v="4.82"/>
    <n v="1.49"/>
    <s v="British Columbia"/>
    <s v="West"/>
    <s v="Consumer"/>
    <s v="Office Supplies"/>
    <x v="2"/>
    <n v="0.36"/>
  </r>
  <r>
    <s v="Justin Hirsh"/>
    <n v="35649"/>
    <x v="87"/>
    <d v="2011-10-11T00:00:00"/>
    <x v="0"/>
    <s v="2011"/>
    <n v="2"/>
    <b v="0"/>
    <x v="4"/>
    <n v="25"/>
    <n v="174.03"/>
    <n v="0.02"/>
    <s v="Regular Air"/>
    <n v="-42.37"/>
    <n v="6.48"/>
    <n v="5.74"/>
    <s v="British Columbia"/>
    <s v="West"/>
    <s v="Consumer"/>
    <s v="Office Supplies"/>
    <x v="5"/>
    <n v="0.37"/>
  </r>
  <r>
    <s v="Lela Donovan"/>
    <n v="36480"/>
    <x v="618"/>
    <d v="2010-08-23T00:00:00"/>
    <x v="2"/>
    <s v="2010"/>
    <n v="1"/>
    <b v="0"/>
    <x v="4"/>
    <n v="44"/>
    <n v="1190.8"/>
    <n v="7.0000000000000007E-2"/>
    <s v="Regular Air"/>
    <n v="502.49"/>
    <n v="28.53"/>
    <n v="1.49"/>
    <s v="British Columbia"/>
    <s v="West"/>
    <s v="Corporate"/>
    <s v="Office Supplies"/>
    <x v="2"/>
    <n v="0.38"/>
  </r>
  <r>
    <s v="Ralph Kennedy"/>
    <n v="36803"/>
    <x v="9"/>
    <d v="2012-08-06T00:00:00"/>
    <x v="2"/>
    <s v="2012"/>
    <n v="2"/>
    <b v="0"/>
    <x v="3"/>
    <n v="42"/>
    <n v="121.65"/>
    <n v="0.05"/>
    <s v="Regular Air"/>
    <n v="30.76"/>
    <n v="2.88"/>
    <n v="0.99"/>
    <s v="British Columbia"/>
    <s v="West"/>
    <s v="Corporate"/>
    <s v="Office Supplies"/>
    <x v="11"/>
    <n v="0.36"/>
  </r>
  <r>
    <s v="Ralph Kennedy"/>
    <n v="36803"/>
    <x v="9"/>
    <d v="2012-08-06T00:00:00"/>
    <x v="2"/>
    <s v="2012"/>
    <n v="2"/>
    <b v="0"/>
    <x v="3"/>
    <n v="2"/>
    <n v="19.02"/>
    <n v="0.05"/>
    <s v="Express Air"/>
    <n v="10.73"/>
    <n v="2.08"/>
    <n v="5.33"/>
    <s v="British Columbia"/>
    <s v="West"/>
    <s v="Corporate"/>
    <s v="Furniture"/>
    <x v="4"/>
    <n v="0.43"/>
  </r>
  <r>
    <s v="Ralph Kennedy"/>
    <n v="36803"/>
    <x v="9"/>
    <d v="2012-08-06T00:00:00"/>
    <x v="2"/>
    <s v="2012"/>
    <n v="2"/>
    <b v="0"/>
    <x v="3"/>
    <n v="2"/>
    <n v="103.105"/>
    <n v="0.09"/>
    <s v="Regular Air"/>
    <n v="-316.32"/>
    <n v="65.989999999999995"/>
    <n v="2.5"/>
    <s v="British Columbia"/>
    <s v="West"/>
    <s v="Corporate"/>
    <s v="Technology"/>
    <x v="3"/>
    <n v="0.56000000000000005"/>
  </r>
  <r>
    <s v="Shahid Shariari"/>
    <n v="36805"/>
    <x v="309"/>
    <d v="2010-12-16T00:00:00"/>
    <x v="9"/>
    <s v="2010"/>
    <n v="2"/>
    <b v="0"/>
    <x v="4"/>
    <n v="7"/>
    <n v="263.8"/>
    <n v="0"/>
    <s v="Regular Air"/>
    <n v="165.33"/>
    <n v="34.229999999999997"/>
    <n v="5.0199999999999996"/>
    <s v="British Columbia"/>
    <s v="West"/>
    <s v="Corporate"/>
    <s v="Furniture"/>
    <x v="4"/>
    <n v="0.55000000000000004"/>
  </r>
  <r>
    <s v="Shahid Shariari"/>
    <n v="36805"/>
    <x v="309"/>
    <d v="2010-12-16T00:00:00"/>
    <x v="9"/>
    <s v="2010"/>
    <n v="2"/>
    <b v="0"/>
    <x v="4"/>
    <n v="28"/>
    <n v="1546.3965000000001"/>
    <n v="7.0000000000000007E-2"/>
    <s v="Express Air"/>
    <n v="226.72"/>
    <n v="65.989999999999995"/>
    <n v="5.26"/>
    <s v="British Columbia"/>
    <s v="West"/>
    <s v="Corporate"/>
    <s v="Technology"/>
    <x v="3"/>
    <n v="0.59"/>
  </r>
  <r>
    <s v="Rob Dowd"/>
    <n v="36834"/>
    <x v="619"/>
    <d v="2009-12-26T00:00:00"/>
    <x v="9"/>
    <s v="2009"/>
    <n v="2"/>
    <b v="0"/>
    <x v="0"/>
    <n v="11"/>
    <n v="1935.1"/>
    <n v="0.01"/>
    <s v="Delivery Truck"/>
    <n v="-42.96"/>
    <n v="170.98"/>
    <n v="35.89"/>
    <s v="British Columbia"/>
    <s v="West"/>
    <s v="Corporate"/>
    <s v="Furniture"/>
    <x v="9"/>
    <n v="0.66"/>
  </r>
  <r>
    <s v="Chuck Clark"/>
    <n v="37410"/>
    <x v="620"/>
    <d v="2010-10-14T00:00:00"/>
    <x v="0"/>
    <s v="2010"/>
    <n v="2"/>
    <b v="0"/>
    <x v="4"/>
    <n v="45"/>
    <n v="18775.759999999998"/>
    <n v="0.03"/>
    <s v="Delivery Truck"/>
    <n v="8504.4699999999993"/>
    <n v="400.97"/>
    <n v="48.26"/>
    <s v="British Columbia"/>
    <s v="West"/>
    <s v="Corporate"/>
    <s v="Technology"/>
    <x v="16"/>
    <n v="0.36"/>
  </r>
  <r>
    <s v="Giulietta Weimer"/>
    <n v="37729"/>
    <x v="44"/>
    <d v="2009-01-15T00:00:00"/>
    <x v="10"/>
    <s v="2009"/>
    <n v="0"/>
    <s v="FREE DELIVERY"/>
    <x v="3"/>
    <n v="48"/>
    <n v="447.89"/>
    <n v="0"/>
    <s v="Regular Air"/>
    <n v="-26.78"/>
    <n v="8.6"/>
    <n v="6.19"/>
    <s v="British Columbia"/>
    <s v="West"/>
    <s v="Corporate"/>
    <s v="Office Supplies"/>
    <x v="2"/>
    <n v="0.38"/>
  </r>
  <r>
    <s v="Khloe Miller"/>
    <n v="37988"/>
    <x v="621"/>
    <d v="2011-04-05T00:00:00"/>
    <x v="8"/>
    <s v="2011"/>
    <n v="0"/>
    <s v="FREE DELIVERY"/>
    <x v="3"/>
    <n v="12"/>
    <n v="189.19"/>
    <n v="0.08"/>
    <s v="Regular Air"/>
    <n v="-56.71"/>
    <n v="16.059999999999999"/>
    <n v="8.34"/>
    <s v="British Columbia"/>
    <s v="West"/>
    <s v="Home Office"/>
    <s v="Office Supplies"/>
    <x v="0"/>
    <n v="0.59"/>
  </r>
  <r>
    <s v="Shahid Shariari"/>
    <n v="38690"/>
    <x v="40"/>
    <d v="2012-01-24T00:00:00"/>
    <x v="10"/>
    <s v="2012"/>
    <n v="4"/>
    <b v="0"/>
    <x v="0"/>
    <n v="28"/>
    <n v="697.5"/>
    <n v="0.02"/>
    <s v="Regular Air"/>
    <n v="169.89"/>
    <n v="23.99"/>
    <n v="6.3"/>
    <s v="British Columbia"/>
    <s v="West"/>
    <s v="Corporate"/>
    <s v="Technology"/>
    <x v="16"/>
    <n v="0.38"/>
  </r>
  <r>
    <s v="Justin Hirsh"/>
    <n v="38758"/>
    <x v="448"/>
    <d v="2011-09-26T00:00:00"/>
    <x v="11"/>
    <s v="2011"/>
    <n v="2"/>
    <b v="0"/>
    <x v="3"/>
    <n v="7"/>
    <n v="497.2"/>
    <n v="0"/>
    <s v="Regular Air"/>
    <n v="-219.61"/>
    <n v="60.98"/>
    <n v="49"/>
    <s v="British Columbia"/>
    <s v="West"/>
    <s v="Consumer"/>
    <s v="Office Supplies"/>
    <x v="1"/>
    <n v="0.59"/>
  </r>
  <r>
    <s v="Khloe Miller"/>
    <n v="39332"/>
    <x v="87"/>
    <d v="2011-10-10T00:00:00"/>
    <x v="0"/>
    <s v="2011"/>
    <n v="1"/>
    <b v="0"/>
    <x v="5"/>
    <n v="4"/>
    <n v="198.72"/>
    <n v="0.01"/>
    <s v="Express Air"/>
    <n v="-34.43"/>
    <n v="40.97"/>
    <n v="14.45"/>
    <s v="British Columbia"/>
    <s v="West"/>
    <s v="Consumer"/>
    <s v="Furniture"/>
    <x v="4"/>
    <n v="0.56999999999999995"/>
  </r>
  <r>
    <s v="Ralph Kennedy"/>
    <n v="39745"/>
    <x v="622"/>
    <d v="2011-05-05T00:00:00"/>
    <x v="7"/>
    <s v="2011"/>
    <n v="1"/>
    <b v="0"/>
    <x v="3"/>
    <n v="8"/>
    <n v="955.29"/>
    <n v="0.05"/>
    <s v="Delivery Truck"/>
    <n v="-286.2"/>
    <n v="115.99"/>
    <n v="56.14"/>
    <s v="British Columbia"/>
    <s v="West"/>
    <s v="Corporate"/>
    <s v="Technology"/>
    <x v="16"/>
    <n v="0.4"/>
  </r>
  <r>
    <s v="Shahid Hopkins"/>
    <n v="40134"/>
    <x v="87"/>
    <d v="2011-10-16T00:00:00"/>
    <x v="0"/>
    <s v="2011"/>
    <n v="7"/>
    <b v="0"/>
    <x v="0"/>
    <n v="10"/>
    <n v="109.37"/>
    <n v="0.1"/>
    <s v="Regular Air"/>
    <n v="-21.66"/>
    <n v="10.89"/>
    <n v="4.5"/>
    <s v="British Columbia"/>
    <s v="West"/>
    <s v="Small Business"/>
    <s v="Office Supplies"/>
    <x v="1"/>
    <n v="0.59"/>
  </r>
  <r>
    <s v="Shahid Hopkins"/>
    <n v="40134"/>
    <x v="87"/>
    <d v="2011-10-13T00:00:00"/>
    <x v="0"/>
    <s v="2011"/>
    <n v="4"/>
    <b v="0"/>
    <x v="0"/>
    <n v="43"/>
    <n v="1461.1"/>
    <n v="0.01"/>
    <s v="Regular Air"/>
    <n v="674.46"/>
    <n v="31.78"/>
    <n v="1.99"/>
    <s v="British Columbia"/>
    <s v="West"/>
    <s v="Small Business"/>
    <s v="Technology"/>
    <x v="7"/>
    <n v="0.42"/>
  </r>
  <r>
    <s v="Shahid Hopkins"/>
    <n v="40134"/>
    <x v="87"/>
    <d v="2011-10-14T00:00:00"/>
    <x v="0"/>
    <s v="2011"/>
    <n v="5"/>
    <b v="0"/>
    <x v="0"/>
    <n v="1"/>
    <n v="9.75"/>
    <n v="0"/>
    <s v="Regular Air"/>
    <n v="-6.72"/>
    <n v="4.9800000000000004"/>
    <n v="4.72"/>
    <s v="British Columbia"/>
    <s v="West"/>
    <s v="Small Business"/>
    <s v="Office Supplies"/>
    <x v="5"/>
    <n v="0.36"/>
  </r>
  <r>
    <s v="Chuck Clark"/>
    <n v="40164"/>
    <x v="623"/>
    <d v="2010-04-12T00:00:00"/>
    <x v="8"/>
    <s v="2010"/>
    <n v="2"/>
    <b v="0"/>
    <x v="3"/>
    <n v="8"/>
    <n v="184.07"/>
    <n v="0.04"/>
    <s v="Regular Air"/>
    <n v="75.63"/>
    <n v="22.98"/>
    <n v="7.58"/>
    <s v="British Columbia"/>
    <s v="West"/>
    <s v="Corporate"/>
    <s v="Furniture"/>
    <x v="4"/>
    <n v="0.51"/>
  </r>
  <r>
    <s v="Bill Eplett"/>
    <n v="40608"/>
    <x v="624"/>
    <d v="2012-08-21T00:00:00"/>
    <x v="2"/>
    <s v="2012"/>
    <n v="2"/>
    <b v="0"/>
    <x v="3"/>
    <n v="29"/>
    <n v="573.97"/>
    <n v="0.05"/>
    <s v="Regular Air"/>
    <n v="55.82"/>
    <n v="18.97"/>
    <n v="9.5399999999999991"/>
    <s v="British Columbia"/>
    <s v="West"/>
    <s v="Corporate"/>
    <s v="Office Supplies"/>
    <x v="5"/>
    <n v="0.37"/>
  </r>
  <r>
    <s v="Bill Eplett"/>
    <n v="40608"/>
    <x v="624"/>
    <d v="2012-08-20T00:00:00"/>
    <x v="2"/>
    <s v="2012"/>
    <n v="1"/>
    <b v="0"/>
    <x v="3"/>
    <n v="39"/>
    <n v="223.79"/>
    <n v="0.01"/>
    <s v="Regular Air"/>
    <n v="-89.88"/>
    <n v="5.28"/>
    <n v="5.66"/>
    <s v="British Columbia"/>
    <s v="West"/>
    <s v="Corporate"/>
    <s v="Office Supplies"/>
    <x v="5"/>
    <n v="0.4"/>
  </r>
  <r>
    <s v="Sarah Bern"/>
    <n v="40801"/>
    <x v="625"/>
    <d v="2012-07-01T00:00:00"/>
    <x v="1"/>
    <s v="2012"/>
    <n v="0"/>
    <s v="FREE DELIVERY"/>
    <x v="3"/>
    <n v="20"/>
    <n v="129.16"/>
    <n v="7.0000000000000007E-2"/>
    <s v="Regular Air"/>
    <n v="-56.15"/>
    <n v="6.48"/>
    <n v="6.22"/>
    <s v="British Columbia"/>
    <s v="West"/>
    <s v="Corporate"/>
    <s v="Office Supplies"/>
    <x v="5"/>
    <n v="0.37"/>
  </r>
  <r>
    <s v="Mark Cousins"/>
    <n v="40965"/>
    <x v="626"/>
    <d v="2009-11-21T00:00:00"/>
    <x v="6"/>
    <s v="2009"/>
    <n v="1"/>
    <b v="0"/>
    <x v="4"/>
    <n v="29"/>
    <n v="843.55"/>
    <n v="0.08"/>
    <s v="Regular Air"/>
    <n v="168.76"/>
    <n v="30.98"/>
    <n v="8.74"/>
    <s v="British Columbia"/>
    <s v="West"/>
    <s v="Corporate"/>
    <s v="Office Supplies"/>
    <x v="5"/>
    <n v="0.4"/>
  </r>
  <r>
    <s v="Lena Hernandez"/>
    <n v="41286"/>
    <x v="190"/>
    <d v="2012-09-17T00:00:00"/>
    <x v="11"/>
    <s v="2012"/>
    <n v="1"/>
    <b v="0"/>
    <x v="4"/>
    <n v="40"/>
    <n v="260.95999999999998"/>
    <n v="0.09"/>
    <s v="Regular Air"/>
    <n v="-96.7"/>
    <n v="6.48"/>
    <n v="6.22"/>
    <s v="British Columbia"/>
    <s v="West"/>
    <s v="Home Office"/>
    <s v="Office Supplies"/>
    <x v="5"/>
    <n v="0.37"/>
  </r>
  <r>
    <s v="Shahid Shariari"/>
    <n v="41412"/>
    <x v="627"/>
    <d v="2009-09-19T00:00:00"/>
    <x v="11"/>
    <s v="2009"/>
    <n v="2"/>
    <b v="0"/>
    <x v="3"/>
    <n v="47"/>
    <n v="263.81"/>
    <n v="0.03"/>
    <s v="Regular Air"/>
    <n v="-237.54"/>
    <n v="5.4"/>
    <n v="7.78"/>
    <s v="British Columbia"/>
    <s v="West"/>
    <s v="Consumer"/>
    <s v="Office Supplies"/>
    <x v="2"/>
    <n v="0.37"/>
  </r>
  <r>
    <s v="Khloe Miller"/>
    <n v="41569"/>
    <x v="569"/>
    <d v="2010-07-23T00:00:00"/>
    <x v="1"/>
    <s v="2010"/>
    <n v="2"/>
    <b v="0"/>
    <x v="5"/>
    <n v="16"/>
    <n v="60.76"/>
    <n v="0.03"/>
    <s v="Regular Air"/>
    <n v="5.25"/>
    <n v="3.7"/>
    <n v="1.61"/>
    <s v="British Columbia"/>
    <s v="West"/>
    <s v="Corporate"/>
    <s v="Furniture"/>
    <x v="4"/>
    <n v="0.44"/>
  </r>
  <r>
    <s v="Bill Eplett"/>
    <n v="41633"/>
    <x v="628"/>
    <d v="2010-11-09T00:00:00"/>
    <x v="6"/>
    <s v="2010"/>
    <n v="0"/>
    <s v="FREE DELIVERY"/>
    <x v="0"/>
    <n v="29"/>
    <n v="3636.91"/>
    <n v="0"/>
    <s v="Delivery Truck"/>
    <n v="-1284.24"/>
    <n v="122.99"/>
    <n v="70.2"/>
    <s v="British Columbia"/>
    <s v="West"/>
    <s v="Corporate"/>
    <s v="Furniture"/>
    <x v="14"/>
    <n v="0.74"/>
  </r>
  <r>
    <s v="Tony Chapman"/>
    <n v="41895"/>
    <x v="209"/>
    <d v="2011-01-12T00:00:00"/>
    <x v="10"/>
    <s v="2011"/>
    <n v="2"/>
    <b v="0"/>
    <x v="5"/>
    <n v="8"/>
    <n v="27663.919999999998"/>
    <n v="0.05"/>
    <s v="Regular Air"/>
    <n v="-391.92"/>
    <n v="3499.99"/>
    <n v="24.49"/>
    <s v="British Columbia"/>
    <s v="West"/>
    <s v="Consumer"/>
    <s v="Technology"/>
    <x v="13"/>
    <n v="0.37"/>
  </r>
  <r>
    <s v="Bill Eplett"/>
    <n v="42112"/>
    <x v="267"/>
    <d v="2010-12-26T00:00:00"/>
    <x v="9"/>
    <s v="2010"/>
    <n v="2"/>
    <b v="0"/>
    <x v="3"/>
    <n v="16"/>
    <n v="2744.3609999999999"/>
    <n v="0.01"/>
    <s v="Regular Air"/>
    <n v="201.03"/>
    <n v="195.99"/>
    <n v="8.99"/>
    <s v="British Columbia"/>
    <s v="West"/>
    <s v="Corporate"/>
    <s v="Technology"/>
    <x v="3"/>
    <n v="0.6"/>
  </r>
  <r>
    <s v="Shahid Hopkins"/>
    <n v="42177"/>
    <x v="629"/>
    <d v="2012-05-31T00:00:00"/>
    <x v="7"/>
    <s v="2012"/>
    <n v="1"/>
    <b v="0"/>
    <x v="3"/>
    <n v="49"/>
    <n v="1201.934"/>
    <n v="0.03"/>
    <s v="Regular Air"/>
    <n v="47.42"/>
    <n v="28.99"/>
    <n v="8.59"/>
    <s v="British Columbia"/>
    <s v="West"/>
    <s v="Small Business"/>
    <s v="Technology"/>
    <x v="3"/>
    <n v="0.56000000000000005"/>
  </r>
  <r>
    <s v="Shahid Hopkins"/>
    <n v="42177"/>
    <x v="629"/>
    <d v="2012-06-02T00:00:00"/>
    <x v="3"/>
    <s v="2012"/>
    <n v="3"/>
    <b v="0"/>
    <x v="3"/>
    <n v="38"/>
    <n v="395.84"/>
    <n v="0"/>
    <s v="Regular Air"/>
    <n v="8.42"/>
    <n v="9.77"/>
    <n v="6.02"/>
    <s v="British Columbia"/>
    <s v="West"/>
    <s v="Small Business"/>
    <s v="Furniture"/>
    <x v="4"/>
    <n v="0.48"/>
  </r>
  <r>
    <s v="Cathy Armstrong"/>
    <n v="42339"/>
    <x v="630"/>
    <d v="2009-02-12T00:00:00"/>
    <x v="5"/>
    <s v="2009"/>
    <n v="0"/>
    <s v="FREE DELIVERY"/>
    <x v="5"/>
    <n v="31"/>
    <n v="206.54"/>
    <n v="0.02"/>
    <s v="Regular Air"/>
    <n v="-178.82"/>
    <n v="6.48"/>
    <n v="9.68"/>
    <s v="British Columbia"/>
    <s v="West"/>
    <s v="Consumer"/>
    <s v="Office Supplies"/>
    <x v="5"/>
    <n v="0.36"/>
  </r>
  <r>
    <s v="Bill Eplett"/>
    <n v="42342"/>
    <x v="154"/>
    <d v="2009-09-05T00:00:00"/>
    <x v="11"/>
    <s v="2009"/>
    <n v="1"/>
    <b v="0"/>
    <x v="3"/>
    <n v="25"/>
    <n v="318.14"/>
    <n v="0.01"/>
    <s v="Regular Air"/>
    <n v="49.67"/>
    <n v="12.28"/>
    <n v="5.09"/>
    <s v="British Columbia"/>
    <s v="West"/>
    <s v="Corporate"/>
    <s v="Office Supplies"/>
    <x v="5"/>
    <n v="0.38"/>
  </r>
  <r>
    <s v="Patrick O'Brill"/>
    <n v="42947"/>
    <x v="134"/>
    <d v="2010-08-28T00:00:00"/>
    <x v="2"/>
    <s v="2010"/>
    <n v="2"/>
    <b v="0"/>
    <x v="0"/>
    <n v="5"/>
    <n v="177.05"/>
    <n v="0"/>
    <s v="Regular Air"/>
    <n v="-50.67"/>
    <n v="35.409999999999997"/>
    <n v="1.99"/>
    <s v="British Columbia"/>
    <s v="West"/>
    <s v="Home Office"/>
    <s v="Technology"/>
    <x v="7"/>
    <n v="0.43"/>
  </r>
  <r>
    <s v="Giulietta Weimer"/>
    <n v="43079"/>
    <x v="631"/>
    <d v="2009-07-22T00:00:00"/>
    <x v="1"/>
    <s v="2009"/>
    <n v="1"/>
    <b v="0"/>
    <x v="4"/>
    <n v="40"/>
    <n v="1184.03"/>
    <n v="0.04"/>
    <s v="Regular Air"/>
    <n v="-20.79"/>
    <n v="30.73"/>
    <n v="4"/>
    <s v="British Columbia"/>
    <s v="West"/>
    <s v="Home Office"/>
    <s v="Technology"/>
    <x v="7"/>
    <n v="0.75"/>
  </r>
  <r>
    <s v="Sally Knutson"/>
    <n v="43111"/>
    <x v="256"/>
    <d v="2011-09-13T00:00:00"/>
    <x v="11"/>
    <s v="2011"/>
    <n v="1"/>
    <b v="0"/>
    <x v="1"/>
    <n v="27"/>
    <n v="4722.83"/>
    <n v="0.01"/>
    <s v="Regular Air"/>
    <n v="1749.78"/>
    <n v="165.98"/>
    <n v="19.989999999999998"/>
    <s v="British Columbia"/>
    <s v="West"/>
    <s v="Consumer"/>
    <s v="Office Supplies"/>
    <x v="2"/>
    <n v="0.4"/>
  </r>
  <r>
    <s v="Marc Harrigan"/>
    <n v="43140"/>
    <x v="466"/>
    <d v="2009-03-20T00:00:00"/>
    <x v="4"/>
    <s v="2009"/>
    <n v="2"/>
    <b v="0"/>
    <x v="5"/>
    <n v="23"/>
    <n v="130.16"/>
    <n v="0.1"/>
    <s v="Regular Air"/>
    <n v="-49.53"/>
    <n v="5.98"/>
    <n v="5.14"/>
    <s v="British Columbia"/>
    <s v="West"/>
    <s v="Home Office"/>
    <s v="Office Supplies"/>
    <x v="5"/>
    <n v="0.36"/>
  </r>
  <r>
    <s v="John Grady"/>
    <n v="44098"/>
    <x v="632"/>
    <d v="2010-01-31T00:00:00"/>
    <x v="10"/>
    <s v="2010"/>
    <n v="4"/>
    <b v="0"/>
    <x v="0"/>
    <n v="1"/>
    <n v="5.0599999999999996"/>
    <n v="0.01"/>
    <s v="Regular Air"/>
    <n v="-2.64"/>
    <n v="3.14"/>
    <n v="1.92"/>
    <s v="British Columbia"/>
    <s v="West"/>
    <s v="Corporate"/>
    <s v="Office Supplies"/>
    <x v="15"/>
    <n v="0.84"/>
  </r>
  <r>
    <s v="Khloe Miller"/>
    <n v="44451"/>
    <x v="633"/>
    <d v="2011-09-13T00:00:00"/>
    <x v="11"/>
    <s v="2011"/>
    <n v="2"/>
    <b v="0"/>
    <x v="5"/>
    <n v="4"/>
    <n v="103.9"/>
    <n v="7.0000000000000007E-2"/>
    <s v="Express Air"/>
    <n v="-19.260000000000002"/>
    <n v="22.98"/>
    <n v="7.58"/>
    <s v="Nova Scotia"/>
    <s v="Atlantic"/>
    <s v="Home Office"/>
    <s v="Furniture"/>
    <x v="4"/>
    <n v="0.51"/>
  </r>
  <r>
    <s v="Tony Chapman"/>
    <n v="45059"/>
    <x v="634"/>
    <d v="2011-02-04T00:00:00"/>
    <x v="5"/>
    <s v="2011"/>
    <n v="1"/>
    <b v="0"/>
    <x v="3"/>
    <n v="35"/>
    <n v="1327.59"/>
    <n v="0.05"/>
    <s v="Express Air"/>
    <n v="371.28"/>
    <n v="37.74"/>
    <n v="2.9"/>
    <s v="Nova Scotia"/>
    <s v="Atlantic"/>
    <s v="Consumer"/>
    <s v="Office Supplies"/>
    <x v="12"/>
    <n v="0.59"/>
  </r>
  <r>
    <s v="Tony Chapman"/>
    <n v="45059"/>
    <x v="634"/>
    <d v="2011-02-05T00:00:00"/>
    <x v="5"/>
    <s v="2011"/>
    <n v="2"/>
    <b v="0"/>
    <x v="3"/>
    <n v="39"/>
    <n v="3401.8"/>
    <n v="0.09"/>
    <s v="Express Air"/>
    <n v="-508.87"/>
    <n v="95.43"/>
    <n v="19.989999999999998"/>
    <s v="Nova Scotia"/>
    <s v="Atlantic"/>
    <s v="Consumer"/>
    <s v="Office Supplies"/>
    <x v="0"/>
    <n v="0.79"/>
  </r>
  <r>
    <s v="Ralph Kennedy"/>
    <n v="45155"/>
    <x v="635"/>
    <d v="2011-02-22T00:00:00"/>
    <x v="5"/>
    <s v="2011"/>
    <n v="7"/>
    <b v="0"/>
    <x v="0"/>
    <n v="44"/>
    <n v="181.61"/>
    <n v="0.03"/>
    <s v="Regular Air"/>
    <n v="-150.26"/>
    <n v="4.13"/>
    <n v="5.34"/>
    <s v="Nova Scotia"/>
    <s v="Atlantic"/>
    <s v="Corporate"/>
    <s v="Office Supplies"/>
    <x v="2"/>
    <n v="0.38"/>
  </r>
  <r>
    <s v="Ralph Kennedy"/>
    <n v="45155"/>
    <x v="635"/>
    <d v="2011-02-15T00:00:00"/>
    <x v="5"/>
    <s v="2011"/>
    <n v="0"/>
    <s v="FREE DELIVERY"/>
    <x v="0"/>
    <n v="35"/>
    <n v="111.55"/>
    <n v="0.05"/>
    <s v="Regular Air"/>
    <n v="-54.25"/>
    <n v="3.14"/>
    <n v="1.92"/>
    <s v="Nova Scotia"/>
    <s v="Atlantic"/>
    <s v="Corporate"/>
    <s v="Office Supplies"/>
    <x v="15"/>
    <n v="0.84"/>
  </r>
  <r>
    <s v="Trudy Schmidt"/>
    <n v="45317"/>
    <x v="636"/>
    <d v="2012-03-08T00:00:00"/>
    <x v="4"/>
    <s v="2012"/>
    <n v="7"/>
    <b v="0"/>
    <x v="0"/>
    <n v="36"/>
    <n v="1435.95"/>
    <n v="0.05"/>
    <s v="Regular Air"/>
    <n v="486.9"/>
    <n v="39.24"/>
    <n v="1.99"/>
    <s v="Nova Scotia"/>
    <s v="Atlantic"/>
    <s v="Small Business"/>
    <s v="Technology"/>
    <x v="7"/>
    <n v="0.51"/>
  </r>
  <r>
    <s v="Trudy Schmidt"/>
    <n v="45317"/>
    <x v="636"/>
    <d v="2012-03-08T00:00:00"/>
    <x v="4"/>
    <s v="2012"/>
    <n v="7"/>
    <b v="0"/>
    <x v="0"/>
    <n v="28"/>
    <n v="961.06"/>
    <n v="0.05"/>
    <s v="Regular Air"/>
    <n v="361.82"/>
    <n v="34.229999999999997"/>
    <n v="5.0199999999999996"/>
    <s v="Nova Scotia"/>
    <s v="Atlantic"/>
    <s v="Small Business"/>
    <s v="Furniture"/>
    <x v="4"/>
    <n v="0.55000000000000004"/>
  </r>
  <r>
    <s v="Gene Hale"/>
    <n v="45731"/>
    <x v="124"/>
    <d v="2009-08-11T00:00:00"/>
    <x v="2"/>
    <s v="2009"/>
    <n v="1"/>
    <b v="0"/>
    <x v="5"/>
    <n v="19"/>
    <n v="146.63"/>
    <n v="0.01"/>
    <s v="Express Air"/>
    <n v="-30.06"/>
    <n v="6.48"/>
    <n v="6.22"/>
    <s v="Nova Scotia"/>
    <s v="Atlantic"/>
    <s v="Consumer"/>
    <s v="Office Supplies"/>
    <x v="5"/>
    <n v="0.37"/>
  </r>
  <r>
    <s v="Gene Hale"/>
    <n v="45731"/>
    <x v="124"/>
    <d v="2009-08-12T00:00:00"/>
    <x v="2"/>
    <s v="2009"/>
    <n v="2"/>
    <b v="0"/>
    <x v="5"/>
    <n v="35"/>
    <n v="2506.2674999999999"/>
    <n v="0.03"/>
    <s v="Regular Air"/>
    <n v="1160.58"/>
    <n v="85.99"/>
    <n v="3.3"/>
    <s v="Nova Scotia"/>
    <s v="Atlantic"/>
    <s v="Consumer"/>
    <s v="Technology"/>
    <x v="3"/>
    <n v="0.37"/>
  </r>
  <r>
    <s v="Sarah Bern"/>
    <n v="46849"/>
    <x v="416"/>
    <d v="2010-12-14T00:00:00"/>
    <x v="9"/>
    <s v="2010"/>
    <n v="1"/>
    <b v="0"/>
    <x v="3"/>
    <n v="23"/>
    <n v="188.54"/>
    <n v="0.09"/>
    <s v="Regular Air"/>
    <n v="9.82"/>
    <n v="8.33"/>
    <n v="1.99"/>
    <s v="Nova Scotia"/>
    <s v="Atlantic"/>
    <s v="Corporate"/>
    <s v="Technology"/>
    <x v="7"/>
    <n v="0.52"/>
  </r>
  <r>
    <s v="Justin Hirsh"/>
    <n v="47108"/>
    <x v="225"/>
    <d v="2009-10-16T00:00:00"/>
    <x v="0"/>
    <s v="2009"/>
    <n v="1"/>
    <b v="0"/>
    <x v="3"/>
    <n v="19"/>
    <n v="359.68"/>
    <n v="7.0000000000000007E-2"/>
    <s v="Regular Air"/>
    <n v="187.15"/>
    <n v="18.649999999999999"/>
    <n v="3.77"/>
    <s v="Nova Scotia"/>
    <s v="Atlantic"/>
    <s v="Consumer"/>
    <s v="Furniture"/>
    <x v="4"/>
    <n v="0.39"/>
  </r>
  <r>
    <s v="Justin Hirsh"/>
    <n v="47108"/>
    <x v="225"/>
    <d v="2009-10-17T00:00:00"/>
    <x v="0"/>
    <s v="2009"/>
    <n v="2"/>
    <b v="0"/>
    <x v="3"/>
    <n v="7"/>
    <n v="131.55000000000001"/>
    <n v="0.06"/>
    <s v="Regular Air"/>
    <n v="-43.74"/>
    <n v="17.98"/>
    <n v="8.51"/>
    <s v="Nova Scotia"/>
    <s v="Atlantic"/>
    <s v="Consumer"/>
    <s v="Technology"/>
    <x v="16"/>
    <n v="0.4"/>
  </r>
  <r>
    <s v="Justin Hirsh"/>
    <n v="47108"/>
    <x v="225"/>
    <d v="2009-10-18T00:00:00"/>
    <x v="0"/>
    <s v="2009"/>
    <n v="3"/>
    <b v="0"/>
    <x v="3"/>
    <n v="26"/>
    <n v="258.11"/>
    <n v="0.1"/>
    <s v="Express Air"/>
    <n v="9.9499999999999993"/>
    <n v="9.99"/>
    <n v="4.78"/>
    <s v="Nova Scotia"/>
    <s v="Atlantic"/>
    <s v="Consumer"/>
    <s v="Office Supplies"/>
    <x v="5"/>
    <n v="0.4"/>
  </r>
  <r>
    <s v="Justin Hirsh"/>
    <n v="47108"/>
    <x v="225"/>
    <d v="2009-10-16T00:00:00"/>
    <x v="0"/>
    <s v="2009"/>
    <n v="1"/>
    <b v="0"/>
    <x v="3"/>
    <n v="9"/>
    <n v="1288.5150000000001"/>
    <n v="0.08"/>
    <s v="Express Air"/>
    <n v="-382.57"/>
    <n v="175.99"/>
    <n v="8.99"/>
    <s v="Nova Scotia"/>
    <s v="Atlantic"/>
    <s v="Consumer"/>
    <s v="Technology"/>
    <x v="3"/>
    <n v="0.56999999999999995"/>
  </r>
  <r>
    <s v="Liz Price"/>
    <n v="47520"/>
    <x v="637"/>
    <d v="2009-10-09T00:00:00"/>
    <x v="0"/>
    <s v="2009"/>
    <n v="2"/>
    <b v="0"/>
    <x v="3"/>
    <n v="36"/>
    <n v="277.88"/>
    <n v="0.09"/>
    <s v="Regular Air"/>
    <n v="-64.41"/>
    <n v="7.68"/>
    <n v="6.16"/>
    <s v="Nova Scotia"/>
    <s v="Atlantic"/>
    <s v="Consumer"/>
    <s v="Office Supplies"/>
    <x v="2"/>
    <n v="0.35"/>
  </r>
  <r>
    <s v="Liz Price"/>
    <n v="47520"/>
    <x v="637"/>
    <d v="2009-10-09T00:00:00"/>
    <x v="0"/>
    <s v="2009"/>
    <n v="2"/>
    <b v="0"/>
    <x v="3"/>
    <n v="13"/>
    <n v="3939.89"/>
    <n v="0.05"/>
    <s v="Delivery Truck"/>
    <n v="598.24"/>
    <n v="291.73"/>
    <n v="48.8"/>
    <s v="Nova Scotia"/>
    <s v="Atlantic"/>
    <s v="Consumer"/>
    <s v="Furniture"/>
    <x v="14"/>
    <n v="0.56000000000000005"/>
  </r>
  <r>
    <s v="Liz Price"/>
    <n v="47520"/>
    <x v="637"/>
    <d v="2009-10-09T00:00:00"/>
    <x v="0"/>
    <s v="2009"/>
    <n v="2"/>
    <b v="0"/>
    <x v="3"/>
    <n v="47"/>
    <n v="925.3"/>
    <n v="0.04"/>
    <s v="Regular Air"/>
    <n v="257.31"/>
    <n v="19.98"/>
    <n v="5.77"/>
    <s v="Nova Scotia"/>
    <s v="Atlantic"/>
    <s v="Consumer"/>
    <s v="Office Supplies"/>
    <x v="5"/>
    <n v="0.38"/>
  </r>
  <r>
    <s v="Greg Maxwell"/>
    <n v="47527"/>
    <x v="638"/>
    <d v="2010-09-18T00:00:00"/>
    <x v="11"/>
    <s v="2010"/>
    <n v="1"/>
    <b v="0"/>
    <x v="4"/>
    <n v="48"/>
    <n v="12072.9"/>
    <n v="0.04"/>
    <s v="Delivery Truck"/>
    <n v="3064.51"/>
    <n v="243.98"/>
    <n v="43.32"/>
    <s v="Nova Scotia"/>
    <s v="Atlantic"/>
    <s v="Home Office"/>
    <s v="Furniture"/>
    <x v="14"/>
    <n v="0.55000000000000004"/>
  </r>
  <r>
    <s v="Marc Harrigan"/>
    <n v="47713"/>
    <x v="346"/>
    <d v="2009-07-03T00:00:00"/>
    <x v="1"/>
    <s v="2009"/>
    <n v="0"/>
    <s v="FREE DELIVERY"/>
    <x v="1"/>
    <n v="34"/>
    <n v="3419.1505000000002"/>
    <n v="0"/>
    <s v="Regular Air"/>
    <n v="858.58"/>
    <n v="115.99"/>
    <n v="5.92"/>
    <s v="Nova Scotia"/>
    <s v="Atlantic"/>
    <s v="Home Office"/>
    <s v="Technology"/>
    <x v="3"/>
    <n v="0.57999999999999996"/>
  </r>
  <r>
    <s v="Sally Knutson"/>
    <n v="47750"/>
    <x v="481"/>
    <d v="2010-06-15T00:00:00"/>
    <x v="3"/>
    <s v="2010"/>
    <n v="0"/>
    <s v="FREE DELIVERY"/>
    <x v="0"/>
    <n v="1"/>
    <n v="195.04"/>
    <n v="0.08"/>
    <s v="Regular Air"/>
    <n v="-149.41"/>
    <n v="167.27"/>
    <n v="35"/>
    <s v="Nova Scotia"/>
    <s v="Atlantic"/>
    <s v="Corporate"/>
    <s v="Office Supplies"/>
    <x v="0"/>
    <n v="0.85"/>
  </r>
  <r>
    <s v="Giulietta Weimer"/>
    <n v="48452"/>
    <x v="639"/>
    <d v="2010-10-11T00:00:00"/>
    <x v="0"/>
    <s v="2010"/>
    <n v="2"/>
    <b v="0"/>
    <x v="1"/>
    <n v="32"/>
    <n v="1859.01"/>
    <n v="0.09"/>
    <s v="Delivery Truck"/>
    <n v="-588.9"/>
    <n v="60.98"/>
    <n v="30"/>
    <s v="Nova Scotia"/>
    <s v="Atlantic"/>
    <s v="Corporate"/>
    <s v="Furniture"/>
    <x v="14"/>
    <n v="0.7"/>
  </r>
  <r>
    <s v="Giulietta Weimer"/>
    <n v="48452"/>
    <x v="639"/>
    <d v="2010-10-09T00:00:00"/>
    <x v="0"/>
    <s v="2010"/>
    <n v="0"/>
    <s v="FREE DELIVERY"/>
    <x v="1"/>
    <n v="19"/>
    <n v="1781.11"/>
    <n v="0.1"/>
    <s v="Regular Air"/>
    <n v="51.44"/>
    <n v="99.99"/>
    <n v="19.989999999999998"/>
    <s v="Nova Scotia"/>
    <s v="Atlantic"/>
    <s v="Corporate"/>
    <s v="Technology"/>
    <x v="7"/>
    <n v="0.5"/>
  </r>
  <r>
    <s v="Giulietta Weimer"/>
    <n v="48452"/>
    <x v="639"/>
    <d v="2010-10-10T00:00:00"/>
    <x v="0"/>
    <s v="2010"/>
    <n v="1"/>
    <b v="0"/>
    <x v="1"/>
    <n v="44"/>
    <n v="185.32"/>
    <n v="0.03"/>
    <s v="Regular Air"/>
    <n v="-192.56"/>
    <n v="4.18"/>
    <n v="6.92"/>
    <s v="Nova Scotia"/>
    <s v="Atlantic"/>
    <s v="Corporate"/>
    <s v="Furniture"/>
    <x v="4"/>
    <n v="0.49"/>
  </r>
  <r>
    <s v="Giulietta Weimer"/>
    <n v="48452"/>
    <x v="639"/>
    <d v="2010-10-11T00:00:00"/>
    <x v="0"/>
    <s v="2010"/>
    <n v="2"/>
    <b v="0"/>
    <x v="1"/>
    <n v="15"/>
    <n v="73.41"/>
    <n v="0.08"/>
    <s v="Regular Air"/>
    <n v="-44.79"/>
    <n v="4.91"/>
    <n v="4.97"/>
    <s v="Nova Scotia"/>
    <s v="Atlantic"/>
    <s v="Corporate"/>
    <s v="Office Supplies"/>
    <x v="2"/>
    <n v="0.38"/>
  </r>
  <r>
    <s v="Giulietta Weimer"/>
    <n v="48452"/>
    <x v="639"/>
    <d v="2010-10-11T00:00:00"/>
    <x v="0"/>
    <s v="2010"/>
    <n v="2"/>
    <b v="0"/>
    <x v="1"/>
    <n v="28"/>
    <n v="43.66"/>
    <n v="0.04"/>
    <s v="Regular Air"/>
    <n v="5.77"/>
    <n v="1.48"/>
    <n v="0.7"/>
    <s v="Nova Scotia"/>
    <s v="Atlantic"/>
    <s v="Corporate"/>
    <s v="Office Supplies"/>
    <x v="6"/>
    <n v="0.37"/>
  </r>
  <r>
    <s v="Kristina Nunn"/>
    <n v="49088"/>
    <x v="640"/>
    <d v="2009-09-24T00:00:00"/>
    <x v="11"/>
    <s v="2009"/>
    <n v="1"/>
    <b v="0"/>
    <x v="5"/>
    <n v="16"/>
    <n v="130.11000000000001"/>
    <n v="0.03"/>
    <s v="Regular Air"/>
    <n v="-47.69"/>
    <n v="8.1199999999999992"/>
    <n v="2.83"/>
    <s v="Nova Scotia"/>
    <s v="Atlantic"/>
    <s v="Consumer"/>
    <s v="Technology"/>
    <x v="7"/>
    <n v="0.77"/>
  </r>
  <r>
    <s v="Kristina Nunn"/>
    <n v="49088"/>
    <x v="640"/>
    <d v="2009-09-24T00:00:00"/>
    <x v="11"/>
    <s v="2009"/>
    <n v="1"/>
    <b v="0"/>
    <x v="5"/>
    <n v="15"/>
    <n v="4012.58"/>
    <n v="0.05"/>
    <s v="Express Air"/>
    <n v="-425.14"/>
    <n v="279.48"/>
    <n v="35"/>
    <s v="Nova Scotia"/>
    <s v="Atlantic"/>
    <s v="Consumer"/>
    <s v="Office Supplies"/>
    <x v="0"/>
    <n v="0.8"/>
  </r>
  <r>
    <s v="Kristina Nunn"/>
    <n v="49088"/>
    <x v="640"/>
    <d v="2009-09-25T00:00:00"/>
    <x v="11"/>
    <s v="2009"/>
    <n v="2"/>
    <b v="0"/>
    <x v="5"/>
    <n v="31"/>
    <n v="1295.54"/>
    <n v="0.06"/>
    <s v="Regular Air"/>
    <n v="214.23"/>
    <n v="40.99"/>
    <n v="17.48"/>
    <s v="Nova Scotia"/>
    <s v="Atlantic"/>
    <s v="Consumer"/>
    <s v="Office Supplies"/>
    <x v="5"/>
    <n v="0.36"/>
  </r>
  <r>
    <s v="Chuck Clark"/>
    <n v="49223"/>
    <x v="641"/>
    <d v="2011-10-02T00:00:00"/>
    <x v="0"/>
    <s v="2011"/>
    <n v="0"/>
    <s v="FREE DELIVERY"/>
    <x v="4"/>
    <n v="24"/>
    <n v="238.25"/>
    <n v="0.05"/>
    <s v="Regular Air"/>
    <n v="-83.55"/>
    <n v="9.3800000000000008"/>
    <n v="7.28"/>
    <s v="Nova Scotia"/>
    <s v="Atlantic"/>
    <s v="Corporate"/>
    <s v="Office Supplies"/>
    <x v="0"/>
    <n v="0.56999999999999995"/>
  </r>
  <r>
    <s v="Sally Knutson"/>
    <n v="49634"/>
    <x v="75"/>
    <d v="2012-03-24T00:00:00"/>
    <x v="4"/>
    <s v="2012"/>
    <n v="1"/>
    <b v="0"/>
    <x v="3"/>
    <n v="39"/>
    <n v="403.73"/>
    <n v="0.06"/>
    <s v="Regular Air"/>
    <n v="-44.13"/>
    <n v="10.89"/>
    <n v="4.5"/>
    <s v="Nova Scotia"/>
    <s v="Atlantic"/>
    <s v="Consumer"/>
    <s v="Office Supplies"/>
    <x v="1"/>
    <n v="0.59"/>
  </r>
  <r>
    <s v="Sally Knutson"/>
    <n v="49634"/>
    <x v="75"/>
    <d v="2012-03-25T00:00:00"/>
    <x v="4"/>
    <s v="2012"/>
    <n v="2"/>
    <b v="0"/>
    <x v="3"/>
    <n v="3"/>
    <n v="86.85"/>
    <n v="0.05"/>
    <s v="Regular Air"/>
    <n v="-67.22"/>
    <n v="28.48"/>
    <n v="1.99"/>
    <s v="Nova Scotia"/>
    <s v="Atlantic"/>
    <s v="Consumer"/>
    <s v="Technology"/>
    <x v="7"/>
    <n v="0.4"/>
  </r>
  <r>
    <s v="Tanja Norvell"/>
    <n v="49987"/>
    <x v="642"/>
    <d v="2011-01-22T00:00:00"/>
    <x v="10"/>
    <s v="2011"/>
    <n v="3"/>
    <b v="0"/>
    <x v="1"/>
    <n v="15"/>
    <n v="1795.49"/>
    <n v="0.05"/>
    <s v="Delivery Truck"/>
    <n v="-626.04"/>
    <n v="114.98"/>
    <n v="58.72"/>
    <s v="Nova Scotia"/>
    <s v="Atlantic"/>
    <s v="Consumer"/>
    <s v="Furniture"/>
    <x v="9"/>
    <n v="0.76"/>
  </r>
  <r>
    <s v="Tanja Norvell"/>
    <n v="49987"/>
    <x v="642"/>
    <d v="2011-01-22T00:00:00"/>
    <x v="10"/>
    <s v="2011"/>
    <n v="3"/>
    <b v="0"/>
    <x v="1"/>
    <n v="4"/>
    <n v="926.58"/>
    <n v="0.03"/>
    <s v="Delivery Truck"/>
    <n v="-226.51"/>
    <n v="212.6"/>
    <n v="52.2"/>
    <s v="Nova Scotia"/>
    <s v="Atlantic"/>
    <s v="Consumer"/>
    <s v="Furniture"/>
    <x v="10"/>
    <n v="0.64"/>
  </r>
  <r>
    <s v="Sarah Bern"/>
    <n v="50208"/>
    <x v="432"/>
    <d v="2011-01-23T00:00:00"/>
    <x v="10"/>
    <s v="2011"/>
    <n v="1"/>
    <b v="0"/>
    <x v="4"/>
    <n v="4"/>
    <n v="38.76"/>
    <n v="0.1"/>
    <s v="Express Air"/>
    <n v="-12.13"/>
    <n v="6.23"/>
    <n v="6.97"/>
    <s v="Nova Scotia"/>
    <s v="Atlantic"/>
    <s v="Corporate"/>
    <s v="Office Supplies"/>
    <x v="2"/>
    <n v="0.36"/>
  </r>
  <r>
    <s v="Liz Price"/>
    <n v="50338"/>
    <x v="643"/>
    <d v="2009-03-25T00:00:00"/>
    <x v="4"/>
    <s v="2009"/>
    <n v="2"/>
    <b v="0"/>
    <x v="3"/>
    <n v="36"/>
    <n v="551.44000000000005"/>
    <n v="0"/>
    <s v="Regular Air"/>
    <n v="28.7"/>
    <n v="13.99"/>
    <n v="7.51"/>
    <s v="Nova Scotia"/>
    <s v="Atlantic"/>
    <s v="Corporate"/>
    <s v="Technology"/>
    <x v="16"/>
    <n v="0.39"/>
  </r>
  <r>
    <s v="Vicky Freymann"/>
    <n v="50945"/>
    <x v="644"/>
    <d v="2011-01-09T00:00:00"/>
    <x v="10"/>
    <s v="2011"/>
    <n v="2"/>
    <b v="0"/>
    <x v="5"/>
    <n v="27"/>
    <n v="834.0625"/>
    <n v="0.01"/>
    <s v="Regular Air"/>
    <n v="192.29"/>
    <n v="35.99"/>
    <n v="1.25"/>
    <s v="Nova Scotia"/>
    <s v="Atlantic"/>
    <s v="Home Office"/>
    <s v="Technology"/>
    <x v="3"/>
    <n v="0.56999999999999995"/>
  </r>
  <r>
    <s v="Philisse Overcash"/>
    <n v="51462"/>
    <x v="645"/>
    <d v="2011-06-24T00:00:00"/>
    <x v="3"/>
    <s v="2011"/>
    <n v="2"/>
    <b v="0"/>
    <x v="4"/>
    <n v="15"/>
    <n v="417.88"/>
    <n v="0.08"/>
    <s v="Express Air"/>
    <n v="-13.95"/>
    <n v="28.15"/>
    <n v="8.99"/>
    <s v="Nova Scotia"/>
    <s v="Atlantic"/>
    <s v="Small Business"/>
    <s v="Office Supplies"/>
    <x v="12"/>
    <n v="0.56999999999999995"/>
  </r>
  <r>
    <s v="Justin Hirsh"/>
    <n v="51494"/>
    <x v="646"/>
    <d v="2011-08-05T00:00:00"/>
    <x v="2"/>
    <s v="2011"/>
    <n v="2"/>
    <b v="0"/>
    <x v="5"/>
    <n v="42"/>
    <n v="493.56"/>
    <n v="0.06"/>
    <s v="Regular Air"/>
    <n v="12.73"/>
    <n v="11.99"/>
    <n v="5.99"/>
    <s v="Nova Scotia"/>
    <s v="Atlantic"/>
    <s v="Consumer"/>
    <s v="Technology"/>
    <x v="16"/>
    <n v="0.36"/>
  </r>
  <r>
    <s v="Patrick O'Brill"/>
    <n v="51525"/>
    <x v="647"/>
    <d v="2011-11-09T00:00:00"/>
    <x v="6"/>
    <s v="2011"/>
    <n v="2"/>
    <b v="0"/>
    <x v="5"/>
    <n v="18"/>
    <n v="360.24"/>
    <n v="0.04"/>
    <s v="Express Air"/>
    <n v="-36.24"/>
    <n v="19.98"/>
    <n v="4"/>
    <s v="Nova Scotia"/>
    <s v="Atlantic"/>
    <s v="Home Office"/>
    <s v="Technology"/>
    <x v="7"/>
    <n v="0.68"/>
  </r>
  <r>
    <s v="Patrick O'Brill"/>
    <n v="51525"/>
    <x v="647"/>
    <d v="2011-11-09T00:00:00"/>
    <x v="6"/>
    <s v="2011"/>
    <n v="2"/>
    <b v="0"/>
    <x v="5"/>
    <n v="46"/>
    <n v="1463.27"/>
    <n v="0.09"/>
    <s v="Regular Air"/>
    <n v="104.22"/>
    <n v="34.76"/>
    <n v="8.2200000000000006"/>
    <s v="Nova Scotia"/>
    <s v="Atlantic"/>
    <s v="Home Office"/>
    <s v="Office Supplies"/>
    <x v="0"/>
    <n v="0.56999999999999995"/>
  </r>
  <r>
    <s v="Liz Price"/>
    <n v="52933"/>
    <x v="134"/>
    <d v="2010-09-02T00:00:00"/>
    <x v="11"/>
    <s v="2010"/>
    <n v="7"/>
    <b v="0"/>
    <x v="0"/>
    <n v="44"/>
    <n v="210.46"/>
    <n v="0.03"/>
    <s v="Express Air"/>
    <n v="50.04"/>
    <n v="4.49"/>
    <n v="1.49"/>
    <s v="Nova Scotia"/>
    <s v="Atlantic"/>
    <s v="Consumer"/>
    <s v="Office Supplies"/>
    <x v="2"/>
    <n v="0.39"/>
  </r>
  <r>
    <s v="Justin Hirsh"/>
    <n v="53025"/>
    <x v="648"/>
    <d v="2010-03-18T00:00:00"/>
    <x v="4"/>
    <s v="2010"/>
    <n v="1"/>
    <b v="0"/>
    <x v="5"/>
    <n v="32"/>
    <n v="195.57"/>
    <n v="0.09"/>
    <s v="Regular Air"/>
    <n v="-132.93"/>
    <n v="5.98"/>
    <n v="7.5"/>
    <s v="Nova Scotia"/>
    <s v="Atlantic"/>
    <s v="Consumer"/>
    <s v="Office Supplies"/>
    <x v="5"/>
    <n v="0.4"/>
  </r>
  <r>
    <s v="Cathy Armstrong"/>
    <n v="53894"/>
    <x v="227"/>
    <d v="2009-07-08T00:00:00"/>
    <x v="1"/>
    <s v="2009"/>
    <n v="1"/>
    <b v="0"/>
    <x v="5"/>
    <n v="47"/>
    <n v="691.52"/>
    <n v="0.03"/>
    <s v="Regular Air"/>
    <n v="107.02"/>
    <n v="14.2"/>
    <n v="5.3"/>
    <s v="Nova Scotia"/>
    <s v="Atlantic"/>
    <s v="Consumer"/>
    <s v="Furniture"/>
    <x v="4"/>
    <n v="0.46"/>
  </r>
  <r>
    <s v="Cathy Armstrong"/>
    <n v="53894"/>
    <x v="227"/>
    <d v="2009-07-08T00:00:00"/>
    <x v="1"/>
    <s v="2009"/>
    <n v="1"/>
    <b v="0"/>
    <x v="5"/>
    <n v="37"/>
    <n v="2756.17"/>
    <n v="0.04"/>
    <s v="Regular Air"/>
    <n v="-1561.72"/>
    <n v="71.37"/>
    <n v="69"/>
    <s v="Nova Scotia"/>
    <s v="Atlantic"/>
    <s v="Consumer"/>
    <s v="Furniture"/>
    <x v="10"/>
    <n v="0.68"/>
  </r>
  <r>
    <s v="Cathy Armstrong"/>
    <n v="53894"/>
    <x v="227"/>
    <d v="2009-07-07T00:00:00"/>
    <x v="1"/>
    <s v="2009"/>
    <n v="0"/>
    <s v="FREE DELIVERY"/>
    <x v="5"/>
    <n v="29"/>
    <n v="5159.3725000000004"/>
    <n v="0.02"/>
    <s v="Express Air"/>
    <n v="1252.48"/>
    <n v="200.99"/>
    <n v="8.08"/>
    <s v="Nova Scotia"/>
    <s v="Atlantic"/>
    <s v="Consumer"/>
    <s v="Technology"/>
    <x v="3"/>
    <n v="0.59"/>
  </r>
  <r>
    <s v="Heather Jas"/>
    <n v="53953"/>
    <x v="369"/>
    <d v="2009-03-28T00:00:00"/>
    <x v="4"/>
    <s v="2009"/>
    <n v="1"/>
    <b v="0"/>
    <x v="3"/>
    <n v="36"/>
    <n v="307.64999999999998"/>
    <n v="7.0000000000000007E-2"/>
    <s v="Regular Air"/>
    <n v="91.73"/>
    <n v="8.9499999999999993"/>
    <n v="2.0099999999999998"/>
    <s v="Nova Scotia"/>
    <s v="Atlantic"/>
    <s v="Corporate"/>
    <s v="Office Supplies"/>
    <x v="5"/>
    <n v="0.39"/>
  </r>
  <r>
    <s v="Justin Hirsh"/>
    <n v="54304"/>
    <x v="649"/>
    <d v="2010-02-19T00:00:00"/>
    <x v="5"/>
    <s v="2010"/>
    <n v="2"/>
    <b v="0"/>
    <x v="1"/>
    <n v="11"/>
    <n v="558.62"/>
    <n v="0.03"/>
    <s v="Regular Air"/>
    <n v="118.32"/>
    <n v="48.58"/>
    <n v="3.99"/>
    <s v="Nova Scotia"/>
    <s v="Atlantic"/>
    <s v="Consumer"/>
    <s v="Office Supplies"/>
    <x v="1"/>
    <n v="0.56000000000000005"/>
  </r>
  <r>
    <s v="Lena Hernandez"/>
    <n v="55075"/>
    <x v="650"/>
    <d v="2011-02-04T00:00:00"/>
    <x v="5"/>
    <s v="2011"/>
    <n v="3"/>
    <b v="0"/>
    <x v="5"/>
    <n v="21"/>
    <n v="556.45000000000005"/>
    <n v="0.08"/>
    <s v="Delivery Truck"/>
    <n v="-124.42"/>
    <n v="25.98"/>
    <n v="14.36"/>
    <s v="Nova Scotia"/>
    <s v="Atlantic"/>
    <s v="Home Office"/>
    <s v="Furniture"/>
    <x v="14"/>
    <n v="0.6"/>
  </r>
  <r>
    <s v="Patrick O'Brill"/>
    <n v="55268"/>
    <x v="67"/>
    <d v="2012-03-18T00:00:00"/>
    <x v="4"/>
    <s v="2012"/>
    <n v="1"/>
    <b v="0"/>
    <x v="1"/>
    <n v="11"/>
    <n v="61.46"/>
    <n v="0.08"/>
    <s v="Express Air"/>
    <n v="-47.83"/>
    <n v="4.8899999999999997"/>
    <n v="4.93"/>
    <s v="Nova Scotia"/>
    <s v="Atlantic"/>
    <s v="Home Office"/>
    <s v="Technology"/>
    <x v="7"/>
    <n v="0.66"/>
  </r>
  <r>
    <s v="Kristina Nunn"/>
    <n v="55367"/>
    <x v="651"/>
    <d v="2009-01-11T00:00:00"/>
    <x v="10"/>
    <s v="2009"/>
    <n v="1"/>
    <b v="0"/>
    <x v="5"/>
    <n v="31"/>
    <n v="2137.1"/>
    <n v="0.05"/>
    <s v="Delivery Truck"/>
    <n v="-686.01"/>
    <n v="70.98"/>
    <n v="46.74"/>
    <s v="Nova Scotia"/>
    <s v="Atlantic"/>
    <s v="Consumer"/>
    <s v="Furniture"/>
    <x v="9"/>
    <n v="0.56000000000000005"/>
  </r>
  <r>
    <s v="Kristina Nunn"/>
    <n v="55367"/>
    <x v="651"/>
    <d v="2009-01-12T00:00:00"/>
    <x v="10"/>
    <s v="2009"/>
    <n v="2"/>
    <b v="0"/>
    <x v="5"/>
    <n v="48"/>
    <n v="571.16999999999996"/>
    <n v="0.05"/>
    <s v="Regular Air"/>
    <n v="129.87"/>
    <n v="11.55"/>
    <n v="2.36"/>
    <s v="Nova Scotia"/>
    <s v="Atlantic"/>
    <s v="Consumer"/>
    <s v="Office Supplies"/>
    <x v="12"/>
    <n v="0.55000000000000004"/>
  </r>
  <r>
    <s v="Shahid Shariari"/>
    <n v="56321"/>
    <x v="652"/>
    <d v="2010-04-18T00:00:00"/>
    <x v="8"/>
    <s v="2010"/>
    <n v="2"/>
    <b v="0"/>
    <x v="5"/>
    <n v="24"/>
    <n v="135.88"/>
    <n v="0.1"/>
    <s v="Regular Air"/>
    <n v="-75.39"/>
    <n v="5.8"/>
    <n v="5.59"/>
    <s v="Nova Scotia"/>
    <s v="Atlantic"/>
    <s v="Consumer"/>
    <s v="Office Supplies"/>
    <x v="2"/>
    <n v="0.4"/>
  </r>
  <r>
    <s v="Justin Hirsh"/>
    <n v="56610"/>
    <x v="239"/>
    <d v="2010-03-07T00:00:00"/>
    <x v="4"/>
    <s v="2010"/>
    <n v="0"/>
    <s v="FREE DELIVERY"/>
    <x v="4"/>
    <n v="20"/>
    <n v="857.95"/>
    <n v="0.08"/>
    <s v="Express Air"/>
    <n v="51.85"/>
    <n v="43.22"/>
    <n v="4"/>
    <s v="Nova Scotia"/>
    <s v="Atlantic"/>
    <s v="Consumer"/>
    <s v="Technology"/>
    <x v="7"/>
    <n v="0.64"/>
  </r>
  <r>
    <s v="Khloe Miller"/>
    <n v="56740"/>
    <x v="653"/>
    <d v="2012-10-23T00:00:00"/>
    <x v="0"/>
    <s v="2012"/>
    <n v="7"/>
    <b v="0"/>
    <x v="5"/>
    <n v="33"/>
    <n v="662.21"/>
    <n v="0.01"/>
    <s v="Regular Air"/>
    <n v="256.57"/>
    <n v="18.84"/>
    <n v="3.62"/>
    <s v="Nova Scotia"/>
    <s v="Atlantic"/>
    <s v="Consumer"/>
    <s v="Furniture"/>
    <x v="4"/>
    <n v="0.43"/>
  </r>
  <r>
    <s v="Paul MacIntyre"/>
    <n v="56901"/>
    <x v="82"/>
    <d v="2009-09-13T00:00:00"/>
    <x v="11"/>
    <s v="2009"/>
    <n v="2"/>
    <b v="0"/>
    <x v="5"/>
    <n v="36"/>
    <n v="100.68"/>
    <n v="0"/>
    <s v="Regular Air"/>
    <n v="-45.21"/>
    <n v="2.6"/>
    <n v="2.4"/>
    <s v="Nova Scotia"/>
    <s v="Atlantic"/>
    <s v="Corporate"/>
    <s v="Office Supplies"/>
    <x v="12"/>
    <n v="0.57999999999999996"/>
  </r>
  <r>
    <s v="Patrick O'Brill"/>
    <n v="57314"/>
    <x v="620"/>
    <d v="2010-10-16T00:00:00"/>
    <x v="0"/>
    <s v="2010"/>
    <n v="4"/>
    <b v="0"/>
    <x v="0"/>
    <n v="22"/>
    <n v="846.35"/>
    <n v="0.04"/>
    <s v="Express Air"/>
    <n v="341.53"/>
    <n v="37.94"/>
    <n v="5.08"/>
    <s v="Nova Scotia"/>
    <s v="Atlantic"/>
    <s v="Home Office"/>
    <s v="Office Supplies"/>
    <x v="5"/>
    <n v="0.38"/>
  </r>
  <r>
    <s v="Patrick O'Brill"/>
    <n v="57314"/>
    <x v="620"/>
    <d v="2010-10-19T00:00:00"/>
    <x v="0"/>
    <s v="2010"/>
    <n v="7"/>
    <b v="0"/>
    <x v="0"/>
    <n v="26"/>
    <n v="1976.3945000000001"/>
    <n v="0"/>
    <s v="Regular Air"/>
    <n v="473.36"/>
    <n v="85.99"/>
    <n v="2.79"/>
    <s v="Nova Scotia"/>
    <s v="Atlantic"/>
    <s v="Home Office"/>
    <s v="Technology"/>
    <x v="3"/>
    <n v="0.57999999999999996"/>
  </r>
  <r>
    <s v="Mike Vittorini"/>
    <n v="57376"/>
    <x v="654"/>
    <d v="2011-06-21T00:00:00"/>
    <x v="3"/>
    <s v="2011"/>
    <n v="2"/>
    <b v="0"/>
    <x v="5"/>
    <n v="44"/>
    <n v="442.72"/>
    <n v="7.0000000000000007E-2"/>
    <s v="Regular Air"/>
    <n v="-168.38"/>
    <n v="10.52"/>
    <n v="7.94"/>
    <s v="Nova Scotia"/>
    <s v="Atlantic"/>
    <s v="Small Business"/>
    <s v="Furniture"/>
    <x v="4"/>
    <n v="0.52"/>
  </r>
  <r>
    <s v="Mike Vittorini"/>
    <n v="57376"/>
    <x v="654"/>
    <d v="2011-06-19T00:00:00"/>
    <x v="3"/>
    <s v="2011"/>
    <n v="0"/>
    <s v="FREE DELIVERY"/>
    <x v="5"/>
    <n v="6"/>
    <n v="326.89299999999997"/>
    <n v="7.0000000000000007E-2"/>
    <s v="Regular Air"/>
    <n v="-223.21"/>
    <n v="65.989999999999995"/>
    <n v="5.31"/>
    <s v="Nova Scotia"/>
    <s v="Atlantic"/>
    <s v="Small Business"/>
    <s v="Technology"/>
    <x v="3"/>
    <n v="0.56999999999999995"/>
  </r>
  <r>
    <s v="Liz Price"/>
    <n v="57671"/>
    <x v="655"/>
    <d v="2012-11-08T00:00:00"/>
    <x v="6"/>
    <s v="2012"/>
    <n v="1"/>
    <b v="0"/>
    <x v="3"/>
    <n v="6"/>
    <n v="22.78"/>
    <n v="0.01"/>
    <s v="Regular Air"/>
    <n v="3.96"/>
    <n v="3.75"/>
    <n v="0.5"/>
    <s v="Nova Scotia"/>
    <s v="Atlantic"/>
    <s v="Consumer"/>
    <s v="Office Supplies"/>
    <x v="11"/>
    <n v="0.37"/>
  </r>
  <r>
    <s v="Paul MacIntyre"/>
    <n v="57700"/>
    <x v="39"/>
    <d v="2011-11-12T00:00:00"/>
    <x v="6"/>
    <s v="2011"/>
    <n v="0"/>
    <s v="FREE DELIVERY"/>
    <x v="4"/>
    <n v="38"/>
    <n v="1806.43"/>
    <n v="0.04"/>
    <s v="Regular Air"/>
    <n v="134.85"/>
    <n v="47.98"/>
    <n v="3.61"/>
    <s v="Nova Scotia"/>
    <s v="Atlantic"/>
    <s v="Corporate"/>
    <s v="Technology"/>
    <x v="7"/>
    <n v="0.71"/>
  </r>
  <r>
    <s v="John Grady"/>
    <n v="58407"/>
    <x v="16"/>
    <d v="2011-05-09T00:00:00"/>
    <x v="7"/>
    <s v="2011"/>
    <n v="3"/>
    <b v="0"/>
    <x v="1"/>
    <n v="29"/>
    <n v="1669.88"/>
    <n v="0.02"/>
    <s v="Regular Air"/>
    <n v="548.91999999999996"/>
    <n v="55.48"/>
    <n v="14.3"/>
    <s v="Nova Scotia"/>
    <s v="Atlantic"/>
    <s v="Corporate"/>
    <s v="Office Supplies"/>
    <x v="5"/>
    <n v="0.37"/>
  </r>
  <r>
    <s v="Ricardo Emerson"/>
    <n v="58593"/>
    <x v="656"/>
    <d v="2011-09-09T00:00:00"/>
    <x v="11"/>
    <s v="2011"/>
    <n v="1"/>
    <b v="0"/>
    <x v="5"/>
    <n v="29"/>
    <n v="2018.45"/>
    <n v="0.08"/>
    <s v="Regular Air"/>
    <n v="-812.25"/>
    <n v="70.709999999999994"/>
    <n v="37.58"/>
    <s v="Nova Scotia"/>
    <s v="Atlantic"/>
    <s v="Corporate"/>
    <s v="Furniture"/>
    <x v="4"/>
    <n v="0.78"/>
  </r>
  <r>
    <s v="Chuck Clark"/>
    <n v="58884"/>
    <x v="657"/>
    <d v="2011-03-26T00:00:00"/>
    <x v="4"/>
    <s v="2011"/>
    <n v="5"/>
    <b v="0"/>
    <x v="0"/>
    <n v="29"/>
    <n v="87.68"/>
    <n v="0.03"/>
    <s v="Regular Air"/>
    <n v="23.14"/>
    <n v="2.88"/>
    <n v="0.99"/>
    <s v="Nova Scotia"/>
    <s v="Atlantic"/>
    <s v="Corporate"/>
    <s v="Office Supplies"/>
    <x v="11"/>
    <n v="0.36"/>
  </r>
  <r>
    <s v="Chuck Clark"/>
    <n v="58884"/>
    <x v="657"/>
    <d v="2011-03-26T00:00:00"/>
    <x v="4"/>
    <s v="2011"/>
    <n v="5"/>
    <b v="0"/>
    <x v="0"/>
    <n v="46"/>
    <n v="3732.25"/>
    <n v="0.1"/>
    <s v="Delivery Truck"/>
    <n v="-1255.8599999999999"/>
    <n v="85.29"/>
    <n v="60"/>
    <s v="Nova Scotia"/>
    <s v="Atlantic"/>
    <s v="Corporate"/>
    <s v="Furniture"/>
    <x v="10"/>
    <n v="0.56000000000000005"/>
  </r>
  <r>
    <s v="Sarah Bern"/>
    <n v="58913"/>
    <x v="658"/>
    <d v="2010-05-13T00:00:00"/>
    <x v="7"/>
    <s v="2010"/>
    <n v="2"/>
    <b v="0"/>
    <x v="4"/>
    <n v="23"/>
    <n v="144.55000000000001"/>
    <n v="7.0000000000000007E-2"/>
    <s v="Regular Air"/>
    <n v="-60.17"/>
    <n v="6.48"/>
    <n v="5.94"/>
    <s v="Nova Scotia"/>
    <s v="Atlantic"/>
    <s v="Corporate"/>
    <s v="Office Supplies"/>
    <x v="5"/>
    <n v="0.37"/>
  </r>
  <r>
    <s v="Kristina Nunn"/>
    <n v="58978"/>
    <x v="659"/>
    <d v="2012-02-13T00:00:00"/>
    <x v="5"/>
    <s v="2012"/>
    <n v="7"/>
    <b v="0"/>
    <x v="0"/>
    <n v="13"/>
    <n v="75.89"/>
    <n v="0.09"/>
    <s v="Regular Air"/>
    <n v="-31.01"/>
    <n v="5.98"/>
    <n v="5.15"/>
    <s v="Nova Scotia"/>
    <s v="Atlantic"/>
    <s v="Consumer"/>
    <s v="Office Supplies"/>
    <x v="5"/>
    <n v="0.36"/>
  </r>
  <r>
    <s v="Matt Abelman"/>
    <n v="229"/>
    <x v="282"/>
    <d v="2010-12-30T00:00:00"/>
    <x v="9"/>
    <s v="2010"/>
    <n v="2"/>
    <b v="0"/>
    <x v="5"/>
    <n v="43"/>
    <n v="586.11"/>
    <n v="0.11"/>
    <s v="Regular Air"/>
    <n v="98.44"/>
    <n v="12.64"/>
    <n v="4.9800000000000004"/>
    <s v="Nova Scotia"/>
    <s v="Atlantic"/>
    <s v="Consumer"/>
    <s v="Furniture"/>
    <x v="4"/>
    <n v="0.48"/>
  </r>
  <r>
    <s v="Sarah Jordon"/>
    <n v="706"/>
    <x v="656"/>
    <d v="2011-09-10T00:00:00"/>
    <x v="11"/>
    <s v="2011"/>
    <n v="2"/>
    <b v="0"/>
    <x v="5"/>
    <n v="42"/>
    <n v="75.14"/>
    <n v="0.05"/>
    <s v="Regular Air"/>
    <n v="0.82"/>
    <n v="1.76"/>
    <n v="0.7"/>
    <s v="Nova Scotia"/>
    <s v="Atlantic"/>
    <s v="Consumer"/>
    <s v="Office Supplies"/>
    <x v="12"/>
    <n v="0.56000000000000005"/>
  </r>
  <r>
    <s v="Sally Matthias"/>
    <n v="1285"/>
    <x v="660"/>
    <d v="2012-05-31T00:00:00"/>
    <x v="7"/>
    <s v="2012"/>
    <n v="0"/>
    <s v="FREE DELIVERY"/>
    <x v="5"/>
    <n v="27"/>
    <n v="3874.12"/>
    <n v="0"/>
    <s v="Delivery Truck"/>
    <n v="-305.98"/>
    <n v="130.97999999999999"/>
    <n v="54.74"/>
    <s v="Nova Scotia"/>
    <s v="Atlantic"/>
    <s v="Corporate"/>
    <s v="Furniture"/>
    <x v="9"/>
    <n v="0.69"/>
  </r>
  <r>
    <s v="Sally Matthias"/>
    <n v="1285"/>
    <x v="660"/>
    <d v="2012-06-01T00:00:00"/>
    <x v="3"/>
    <s v="2012"/>
    <n v="1"/>
    <b v="0"/>
    <x v="5"/>
    <n v="8"/>
    <n v="1452.2159999999999"/>
    <n v="0.05"/>
    <s v="Delivery Truck"/>
    <n v="-277.29000000000002"/>
    <n v="218.75"/>
    <n v="69.64"/>
    <s v="Nova Scotia"/>
    <s v="Atlantic"/>
    <s v="Corporate"/>
    <s v="Furniture"/>
    <x v="10"/>
    <n v="0.77"/>
  </r>
  <r>
    <s v="Sally Matthias"/>
    <n v="1313"/>
    <x v="661"/>
    <d v="2009-09-14T00:00:00"/>
    <x v="11"/>
    <s v="2009"/>
    <n v="2"/>
    <b v="0"/>
    <x v="5"/>
    <n v="34"/>
    <n v="840.07"/>
    <n v="0"/>
    <s v="Regular Air"/>
    <n v="-83.75"/>
    <n v="22.84"/>
    <n v="16.920000000000002"/>
    <s v="Nova Scotia"/>
    <s v="Atlantic"/>
    <s v="Home Office"/>
    <s v="Office Supplies"/>
    <x v="5"/>
    <n v="0.39"/>
  </r>
  <r>
    <s v="Theone Pippenger"/>
    <n v="1346"/>
    <x v="610"/>
    <d v="2012-06-19T00:00:00"/>
    <x v="3"/>
    <s v="2012"/>
    <n v="2"/>
    <b v="0"/>
    <x v="1"/>
    <n v="48"/>
    <n v="4789.8900000000003"/>
    <n v="0.09"/>
    <s v="Delivery Truck"/>
    <n v="421.15"/>
    <n v="100.98"/>
    <n v="26.22"/>
    <s v="Nova Scotia"/>
    <s v="Atlantic"/>
    <s v="Corporate"/>
    <s v="Furniture"/>
    <x v="9"/>
    <n v="0.6"/>
  </r>
  <r>
    <s v="Art Ferguson"/>
    <n v="1699"/>
    <x v="662"/>
    <d v="2011-03-23T00:00:00"/>
    <x v="4"/>
    <s v="2011"/>
    <n v="84"/>
    <b v="0"/>
    <x v="5"/>
    <n v="40"/>
    <n v="430.88"/>
    <n v="0.05"/>
    <s v="Regular Air"/>
    <n v="39"/>
    <n v="11.09"/>
    <n v="5.25"/>
    <s v="Nova Scotia"/>
    <s v="Atlantic"/>
    <s v="Corporate"/>
    <s v="Office Supplies"/>
    <x v="8"/>
    <n v="0.36"/>
  </r>
  <r>
    <s v="Jack O'Briant"/>
    <n v="2208"/>
    <x v="663"/>
    <d v="2011-05-02T00:00:00"/>
    <x v="7"/>
    <s v="2011"/>
    <n v="2"/>
    <b v="0"/>
    <x v="3"/>
    <n v="7"/>
    <n v="82.06"/>
    <n v="7.0000000000000007E-2"/>
    <s v="Regular Air"/>
    <n v="-26.99"/>
    <n v="11.5"/>
    <n v="7.19"/>
    <s v="Nova Scotia"/>
    <s v="Atlantic"/>
    <s v="Home Office"/>
    <s v="Office Supplies"/>
    <x v="2"/>
    <n v="0.4"/>
  </r>
  <r>
    <s v="Jack O'Briant"/>
    <n v="2208"/>
    <x v="663"/>
    <d v="2011-05-01T00:00:00"/>
    <x v="7"/>
    <s v="2011"/>
    <n v="1"/>
    <b v="0"/>
    <x v="3"/>
    <n v="41"/>
    <n v="23281.05"/>
    <n v="0.09"/>
    <s v="Regular Air"/>
    <n v="9097.65"/>
    <n v="599.99"/>
    <n v="24.49"/>
    <s v="Nova Scotia"/>
    <s v="Atlantic"/>
    <s v="Home Office"/>
    <s v="Technology"/>
    <x v="13"/>
    <n v="0.37"/>
  </r>
  <r>
    <s v="Nathan Cano"/>
    <n v="2656"/>
    <x v="314"/>
    <d v="2010-05-04T00:00:00"/>
    <x v="7"/>
    <s v="2010"/>
    <n v="1"/>
    <b v="0"/>
    <x v="5"/>
    <n v="3"/>
    <n v="523.11"/>
    <n v="0.05"/>
    <s v="Delivery Truck"/>
    <n v="-214.53"/>
    <n v="159.31"/>
    <n v="60"/>
    <s v="Nova Scotia"/>
    <s v="Atlantic"/>
    <s v="Consumer"/>
    <s v="Furniture"/>
    <x v="10"/>
    <n v="0.55000000000000004"/>
  </r>
  <r>
    <s v="Nathan Cano"/>
    <n v="2656"/>
    <x v="314"/>
    <d v="2010-05-05T00:00:00"/>
    <x v="7"/>
    <s v="2010"/>
    <n v="2"/>
    <b v="0"/>
    <x v="5"/>
    <n v="29"/>
    <n v="913.41"/>
    <n v="0.01"/>
    <s v="Regular Air"/>
    <n v="237.14"/>
    <n v="35.99"/>
    <n v="1.25"/>
    <s v="Nova Scotia"/>
    <s v="Atlantic"/>
    <s v="Consumer"/>
    <s v="Technology"/>
    <x v="3"/>
    <n v="0.56999999999999995"/>
  </r>
  <r>
    <s v="Michael Granlund"/>
    <n v="3361"/>
    <x v="348"/>
    <d v="2012-08-22T00:00:00"/>
    <x v="2"/>
    <s v="2012"/>
    <n v="0"/>
    <s v="FREE DELIVERY"/>
    <x v="3"/>
    <n v="49"/>
    <n v="213.71"/>
    <n v="0.06"/>
    <s v="Regular Air"/>
    <n v="-208.02"/>
    <n v="4.28"/>
    <n v="6.72"/>
    <s v="Nova Scotia"/>
    <s v="Atlantic"/>
    <s v="Corporate"/>
    <s v="Office Supplies"/>
    <x v="5"/>
    <n v="0.4"/>
  </r>
  <r>
    <s v="Michael Granlund"/>
    <n v="3361"/>
    <x v="348"/>
    <d v="2012-08-23T00:00:00"/>
    <x v="2"/>
    <s v="2012"/>
    <n v="1"/>
    <b v="0"/>
    <x v="3"/>
    <n v="23"/>
    <n v="133.66"/>
    <n v="7.0000000000000007E-2"/>
    <s v="Regular Air"/>
    <n v="-5.6"/>
    <n v="5.85"/>
    <n v="2.27"/>
    <s v="Nova Scotia"/>
    <s v="Atlantic"/>
    <s v="Corporate"/>
    <s v="Office Supplies"/>
    <x v="12"/>
    <n v="0.56000000000000005"/>
  </r>
  <r>
    <s v="Steve Carroll"/>
    <n v="3393"/>
    <x v="609"/>
    <d v="2011-07-04T00:00:00"/>
    <x v="1"/>
    <s v="2011"/>
    <n v="1"/>
    <b v="0"/>
    <x v="1"/>
    <n v="7"/>
    <n v="127.74"/>
    <n v="0.04"/>
    <s v="Express Air"/>
    <n v="-5.57"/>
    <n v="15.98"/>
    <n v="4"/>
    <s v="Nova Scotia"/>
    <s v="Atlantic"/>
    <s v="Consumer"/>
    <s v="Technology"/>
    <x v="7"/>
    <n v="0.37"/>
  </r>
  <r>
    <s v="Steve Carroll"/>
    <n v="3393"/>
    <x v="609"/>
    <d v="2011-07-03T00:00:00"/>
    <x v="1"/>
    <s v="2011"/>
    <n v="0"/>
    <s v="FREE DELIVERY"/>
    <x v="1"/>
    <n v="33"/>
    <n v="325.92"/>
    <n v="0.03"/>
    <s v="Regular Air"/>
    <n v="-36.47"/>
    <n v="9.48"/>
    <n v="7.29"/>
    <s v="Nova Scotia"/>
    <s v="Atlantic"/>
    <s v="Consumer"/>
    <s v="Furniture"/>
    <x v="4"/>
    <n v="0.45"/>
  </r>
  <r>
    <s v="Scott Williamson"/>
    <n v="4487"/>
    <x v="430"/>
    <d v="2010-02-23T00:00:00"/>
    <x v="5"/>
    <s v="2010"/>
    <n v="1"/>
    <b v="0"/>
    <x v="4"/>
    <n v="50"/>
    <n v="325.24"/>
    <n v="0.05"/>
    <s v="Regular Air"/>
    <n v="-79.42"/>
    <n v="6.54"/>
    <n v="5.27"/>
    <s v="Nova Scotia"/>
    <s v="Atlantic"/>
    <s v="Small Business"/>
    <s v="Office Supplies"/>
    <x v="2"/>
    <n v="0.36"/>
  </r>
  <r>
    <s v="Dennis Bolton"/>
    <n v="4579"/>
    <x v="664"/>
    <d v="2011-12-01T00:00:00"/>
    <x v="9"/>
    <s v="2011"/>
    <n v="1"/>
    <b v="0"/>
    <x v="1"/>
    <n v="40"/>
    <n v="1765.05"/>
    <n v="0.05"/>
    <s v="Regular Air"/>
    <n v="749.22"/>
    <n v="43.41"/>
    <n v="2.99"/>
    <s v="Nova Scotia"/>
    <s v="Atlantic"/>
    <s v="Small Business"/>
    <s v="Office Supplies"/>
    <x v="2"/>
    <n v="0.39"/>
  </r>
  <r>
    <s v="Sean Wendt"/>
    <n v="5061"/>
    <x v="665"/>
    <d v="2010-08-15T00:00:00"/>
    <x v="2"/>
    <s v="2010"/>
    <n v="2"/>
    <b v="0"/>
    <x v="5"/>
    <n v="4"/>
    <n v="12.8"/>
    <n v="0"/>
    <s v="Regular Air"/>
    <n v="-2.21"/>
    <n v="2.88"/>
    <n v="0.7"/>
    <s v="Nova Scotia"/>
    <s v="Atlantic"/>
    <s v="Corporate"/>
    <s v="Office Supplies"/>
    <x v="12"/>
    <n v="0.56000000000000005"/>
  </r>
  <r>
    <s v="John Castell"/>
    <n v="5092"/>
    <x v="595"/>
    <d v="2011-10-29T00:00:00"/>
    <x v="0"/>
    <s v="2011"/>
    <n v="0"/>
    <s v="FREE DELIVERY"/>
    <x v="0"/>
    <n v="3"/>
    <n v="709.04"/>
    <n v="0.1"/>
    <s v="Delivery Truck"/>
    <n v="-337.92"/>
    <n v="220.98"/>
    <n v="64.66"/>
    <s v="Nova Scotia"/>
    <s v="Atlantic"/>
    <s v="Consumer"/>
    <s v="Furniture"/>
    <x v="9"/>
    <n v="0.62"/>
  </r>
  <r>
    <s v="John Castell"/>
    <n v="5092"/>
    <x v="595"/>
    <d v="2011-11-03T00:00:00"/>
    <x v="6"/>
    <s v="2011"/>
    <n v="5"/>
    <b v="0"/>
    <x v="0"/>
    <n v="25"/>
    <n v="978.77"/>
    <n v="0.06"/>
    <s v="Regular Air"/>
    <n v="220.91"/>
    <n v="38.76"/>
    <n v="13.26"/>
    <s v="Nova Scotia"/>
    <s v="Atlantic"/>
    <s v="Consumer"/>
    <s v="Office Supplies"/>
    <x v="5"/>
    <n v="0.36"/>
  </r>
  <r>
    <s v="Art Ferguson"/>
    <n v="5511"/>
    <x v="666"/>
    <d v="2009-11-29T00:00:00"/>
    <x v="6"/>
    <s v="2009"/>
    <n v="1"/>
    <b v="0"/>
    <x v="5"/>
    <n v="46"/>
    <n v="129.44"/>
    <n v="0.02"/>
    <s v="Express Air"/>
    <n v="-5.54"/>
    <n v="2.58"/>
    <n v="1.3"/>
    <s v="Nova Scotia"/>
    <s v="Atlantic"/>
    <s v="Corporate"/>
    <s v="Office Supplies"/>
    <x v="12"/>
    <n v="0.59"/>
  </r>
  <r>
    <s v="Art Ferguson"/>
    <n v="5511"/>
    <x v="666"/>
    <d v="2009-11-29T00:00:00"/>
    <x v="6"/>
    <s v="2009"/>
    <n v="1"/>
    <b v="0"/>
    <x v="5"/>
    <n v="32"/>
    <n v="1829.3869999999999"/>
    <n v="0.02"/>
    <s v="Regular Air"/>
    <n v="482.45"/>
    <n v="65.989999999999995"/>
    <n v="3.9"/>
    <s v="Nova Scotia"/>
    <s v="Atlantic"/>
    <s v="Corporate"/>
    <s v="Technology"/>
    <x v="3"/>
    <n v="0.55000000000000004"/>
  </r>
  <r>
    <s v="Jack O'Briant"/>
    <n v="5799"/>
    <x v="453"/>
    <d v="2011-08-04T00:00:00"/>
    <x v="2"/>
    <s v="2011"/>
    <n v="2"/>
    <b v="0"/>
    <x v="5"/>
    <n v="34"/>
    <n v="9626.86"/>
    <n v="0.08"/>
    <s v="Delivery Truck"/>
    <n v="1882.2"/>
    <n v="294.62"/>
    <n v="42.52"/>
    <s v="Nova Scotia"/>
    <s v="Atlantic"/>
    <s v="Small Business"/>
    <s v="Office Supplies"/>
    <x v="1"/>
    <n v="0.56999999999999995"/>
  </r>
  <r>
    <s v="David Philippe"/>
    <n v="5890"/>
    <x v="667"/>
    <d v="2012-11-04T00:00:00"/>
    <x v="6"/>
    <s v="2012"/>
    <n v="1"/>
    <b v="0"/>
    <x v="1"/>
    <n v="42"/>
    <n v="813.53499999999997"/>
    <n v="0"/>
    <s v="Express Air"/>
    <n v="435.95"/>
    <n v="20.99"/>
    <n v="0.99"/>
    <s v="Nova Scotia"/>
    <s v="Atlantic"/>
    <s v="Consumer"/>
    <s v="Technology"/>
    <x v="3"/>
    <n v="0.37"/>
  </r>
  <r>
    <s v="Chad Sievert"/>
    <n v="6596"/>
    <x v="231"/>
    <d v="2011-07-26T00:00:00"/>
    <x v="1"/>
    <s v="2011"/>
    <n v="5"/>
    <b v="0"/>
    <x v="0"/>
    <n v="36"/>
    <n v="18028.07"/>
    <n v="0.02"/>
    <s v="Delivery Truck"/>
    <n v="8157.7"/>
    <n v="500.98"/>
    <n v="28.14"/>
    <s v="Nova Scotia"/>
    <s v="Atlantic"/>
    <s v="Corporate"/>
    <s v="Technology"/>
    <x v="16"/>
    <n v="0.38"/>
  </r>
  <r>
    <s v="Matt Abelman"/>
    <n v="7015"/>
    <x v="620"/>
    <d v="2010-10-14T00:00:00"/>
    <x v="0"/>
    <s v="2010"/>
    <n v="2"/>
    <b v="0"/>
    <x v="3"/>
    <n v="47"/>
    <n v="1880.8"/>
    <n v="7.0000000000000007E-2"/>
    <s v="Regular Air"/>
    <n v="775.88"/>
    <n v="40.98"/>
    <n v="1.99"/>
    <s v="Nova Scotia"/>
    <s v="Atlantic"/>
    <s v="Home Office"/>
    <s v="Technology"/>
    <x v="7"/>
    <n v="0.44"/>
  </r>
  <r>
    <s v="Matt Abelman"/>
    <n v="7015"/>
    <x v="620"/>
    <d v="2010-10-13T00:00:00"/>
    <x v="0"/>
    <s v="2010"/>
    <n v="1"/>
    <b v="0"/>
    <x v="3"/>
    <n v="42"/>
    <n v="7143.9269999999997"/>
    <n v="0.02"/>
    <s v="Express Air"/>
    <n v="2374.73"/>
    <n v="195.99"/>
    <n v="4.2"/>
    <s v="Nova Scotia"/>
    <s v="Atlantic"/>
    <s v="Home Office"/>
    <s v="Technology"/>
    <x v="3"/>
    <n v="0.56000000000000005"/>
  </r>
  <r>
    <s v="Shaun Weien"/>
    <n v="7106"/>
    <x v="559"/>
    <d v="2012-05-12T00:00:00"/>
    <x v="7"/>
    <s v="2012"/>
    <n v="2"/>
    <b v="0"/>
    <x v="0"/>
    <n v="8"/>
    <n v="118.98"/>
    <n v="0.05"/>
    <s v="Regular Air"/>
    <n v="-12.77"/>
    <n v="14.27"/>
    <n v="7.27"/>
    <s v="Nova Scotia"/>
    <s v="Atlantic"/>
    <s v="Home Office"/>
    <s v="Office Supplies"/>
    <x v="2"/>
    <n v="0.38"/>
  </r>
  <r>
    <s v="Shaun Weien"/>
    <n v="7106"/>
    <x v="559"/>
    <d v="2012-05-12T00:00:00"/>
    <x v="7"/>
    <s v="2012"/>
    <n v="2"/>
    <b v="0"/>
    <x v="0"/>
    <n v="31"/>
    <n v="4910.09"/>
    <n v="0.01"/>
    <s v="Regular Air"/>
    <n v="1669.38"/>
    <n v="159.99"/>
    <n v="5.5"/>
    <s v="Nova Scotia"/>
    <s v="Atlantic"/>
    <s v="Home Office"/>
    <s v="Technology"/>
    <x v="7"/>
    <n v="0.49"/>
  </r>
  <r>
    <s v="Shaun Weien"/>
    <n v="7106"/>
    <x v="559"/>
    <d v="2012-05-12T00:00:00"/>
    <x v="7"/>
    <s v="2012"/>
    <n v="2"/>
    <b v="0"/>
    <x v="0"/>
    <n v="36"/>
    <n v="1058.45"/>
    <n v="0.01"/>
    <s v="Regular Air"/>
    <n v="-386.02"/>
    <n v="27.75"/>
    <n v="19.989999999999998"/>
    <s v="Nova Scotia"/>
    <s v="Atlantic"/>
    <s v="Home Office"/>
    <s v="Office Supplies"/>
    <x v="0"/>
    <n v="0.67"/>
  </r>
  <r>
    <s v="Maya Herman"/>
    <n v="8007"/>
    <x v="668"/>
    <d v="2012-02-11T00:00:00"/>
    <x v="5"/>
    <s v="2012"/>
    <n v="0"/>
    <s v="FREE DELIVERY"/>
    <x v="0"/>
    <n v="5"/>
    <n v="820.56449999999995"/>
    <n v="0.09"/>
    <s v="Regular Air"/>
    <n v="-800.25"/>
    <n v="205.99"/>
    <n v="8.99"/>
    <s v="Nova Scotia"/>
    <s v="Atlantic"/>
    <s v="Corporate"/>
    <s v="Technology"/>
    <x v="3"/>
    <n v="0.6"/>
  </r>
  <r>
    <s v="David Philippe"/>
    <n v="8257"/>
    <x v="436"/>
    <d v="2009-03-22T00:00:00"/>
    <x v="4"/>
    <s v="2009"/>
    <n v="0"/>
    <s v="FREE DELIVERY"/>
    <x v="0"/>
    <n v="5"/>
    <n v="7486.09"/>
    <n v="0.05"/>
    <s v="Delivery Truck"/>
    <n v="-2561.3200000000002"/>
    <n v="1500.97"/>
    <n v="29.7"/>
    <s v="Nova Scotia"/>
    <s v="Atlantic"/>
    <s v="Consumer"/>
    <s v="Technology"/>
    <x v="16"/>
    <n v="0.56999999999999995"/>
  </r>
  <r>
    <s v="David Philippe"/>
    <n v="8257"/>
    <x v="436"/>
    <d v="2009-03-26T00:00:00"/>
    <x v="4"/>
    <s v="2009"/>
    <n v="4"/>
    <b v="0"/>
    <x v="0"/>
    <n v="18"/>
    <n v="881.32"/>
    <n v="0.02"/>
    <s v="Regular Air"/>
    <n v="373.67"/>
    <n v="48.04"/>
    <n v="5.09"/>
    <s v="Nova Scotia"/>
    <s v="Atlantic"/>
    <s v="Consumer"/>
    <s v="Office Supplies"/>
    <x v="5"/>
    <n v="0.37"/>
  </r>
  <r>
    <s v="David Philippe"/>
    <n v="8257"/>
    <x v="436"/>
    <d v="2009-03-29T00:00:00"/>
    <x v="4"/>
    <s v="2009"/>
    <n v="7"/>
    <b v="0"/>
    <x v="0"/>
    <n v="5"/>
    <n v="22.77"/>
    <n v="0.03"/>
    <s v="Regular Air"/>
    <n v="-6.2"/>
    <n v="4.28"/>
    <n v="1.6"/>
    <s v="Nova Scotia"/>
    <s v="Atlantic"/>
    <s v="Consumer"/>
    <s v="Office Supplies"/>
    <x v="12"/>
    <n v="0.57999999999999996"/>
  </r>
  <r>
    <s v="Sally Matthias"/>
    <n v="8773"/>
    <x v="120"/>
    <d v="2011-10-22T00:00:00"/>
    <x v="0"/>
    <s v="2011"/>
    <n v="0"/>
    <s v="FREE DELIVERY"/>
    <x v="5"/>
    <n v="5"/>
    <n v="220.78749999999999"/>
    <n v="0.09"/>
    <s v="Regular Air"/>
    <n v="-305.32"/>
    <n v="55.99"/>
    <n v="5"/>
    <s v="Nova Scotia"/>
    <s v="Atlantic"/>
    <s v="Home Office"/>
    <s v="Technology"/>
    <x v="3"/>
    <n v="0.83"/>
  </r>
  <r>
    <s v="Michael Granlund"/>
    <n v="9057"/>
    <x v="669"/>
    <d v="2009-11-04T00:00:00"/>
    <x v="6"/>
    <s v="2009"/>
    <n v="0"/>
    <s v="FREE DELIVERY"/>
    <x v="5"/>
    <n v="20"/>
    <n v="160.29"/>
    <n v="0.01"/>
    <s v="Regular Air"/>
    <n v="1.35"/>
    <n v="7.59"/>
    <n v="4"/>
    <s v="Nova Scotia"/>
    <s v="Atlantic"/>
    <s v="Home Office"/>
    <s v="Furniture"/>
    <x v="4"/>
    <n v="0.42"/>
  </r>
  <r>
    <s v="David Philippe"/>
    <n v="9285"/>
    <x v="670"/>
    <d v="2009-01-04T00:00:00"/>
    <x v="10"/>
    <s v="2009"/>
    <n v="2"/>
    <b v="0"/>
    <x v="5"/>
    <n v="3"/>
    <n v="124.81"/>
    <n v="0.06"/>
    <s v="Regular Air"/>
    <n v="-11.94"/>
    <n v="40.98"/>
    <n v="2.99"/>
    <s v="Nova Scotia"/>
    <s v="Atlantic"/>
    <s v="Consumer"/>
    <s v="Office Supplies"/>
    <x v="2"/>
    <n v="0.36"/>
  </r>
  <r>
    <s v="Chad Sievert"/>
    <n v="9861"/>
    <x v="671"/>
    <d v="2012-11-01T00:00:00"/>
    <x v="6"/>
    <s v="2012"/>
    <n v="4"/>
    <b v="0"/>
    <x v="0"/>
    <n v="47"/>
    <n v="706.68"/>
    <n v="0.1"/>
    <s v="Regular Air"/>
    <n v="6.6"/>
    <n v="15.94"/>
    <n v="5.45"/>
    <s v="Nova Scotia"/>
    <s v="Atlantic"/>
    <s v="Corporate"/>
    <s v="Office Supplies"/>
    <x v="12"/>
    <n v="0.55000000000000004"/>
  </r>
  <r>
    <s v="Jack O'Briant"/>
    <n v="9922"/>
    <x v="479"/>
    <d v="2011-04-04T00:00:00"/>
    <x v="8"/>
    <s v="2011"/>
    <n v="1"/>
    <b v="0"/>
    <x v="3"/>
    <n v="24"/>
    <n v="6408.3"/>
    <n v="0.1"/>
    <s v="Delivery Truck"/>
    <n v="539.54"/>
    <n v="280.98"/>
    <n v="35.67"/>
    <s v="Nova Scotia"/>
    <s v="Atlantic"/>
    <s v="Consumer"/>
    <s v="Furniture"/>
    <x v="10"/>
    <n v="0.66"/>
  </r>
  <r>
    <s v="Chad Sievert"/>
    <n v="9923"/>
    <x v="672"/>
    <d v="2009-10-05T00:00:00"/>
    <x v="0"/>
    <s v="2009"/>
    <n v="0"/>
    <s v="FREE DELIVERY"/>
    <x v="1"/>
    <n v="27"/>
    <n v="63.71"/>
    <n v="0.01"/>
    <s v="Regular Air"/>
    <n v="-96.03"/>
    <n v="2.08"/>
    <n v="5.33"/>
    <s v="Nova Scotia"/>
    <s v="Atlantic"/>
    <s v="Corporate"/>
    <s v="Furniture"/>
    <x v="4"/>
    <n v="0.43"/>
  </r>
  <r>
    <s v="Chad Sievert"/>
    <n v="9923"/>
    <x v="672"/>
    <d v="2009-10-06T00:00:00"/>
    <x v="0"/>
    <s v="2009"/>
    <n v="1"/>
    <b v="0"/>
    <x v="1"/>
    <n v="14"/>
    <n v="5388.8"/>
    <n v="0.03"/>
    <s v="Delivery Truck"/>
    <n v="-115.08"/>
    <n v="370.98"/>
    <n v="99"/>
    <s v="Nova Scotia"/>
    <s v="Atlantic"/>
    <s v="Corporate"/>
    <s v="Office Supplies"/>
    <x v="0"/>
    <n v="0.65"/>
  </r>
  <r>
    <s v="Chad Sievert"/>
    <n v="9925"/>
    <x v="673"/>
    <d v="2012-02-02T00:00:00"/>
    <x v="5"/>
    <s v="2012"/>
    <n v="3"/>
    <b v="0"/>
    <x v="5"/>
    <n v="43"/>
    <n v="1751.68"/>
    <n v="0.1"/>
    <s v="Express Air"/>
    <n v="771.83"/>
    <n v="41.94"/>
    <n v="2.99"/>
    <s v="Nova Scotia"/>
    <s v="Atlantic"/>
    <s v="Corporate"/>
    <s v="Office Supplies"/>
    <x v="2"/>
    <n v="0.35"/>
  </r>
  <r>
    <s v="Chad Sievert"/>
    <n v="9925"/>
    <x v="673"/>
    <d v="2012-02-01T00:00:00"/>
    <x v="5"/>
    <s v="2012"/>
    <n v="2"/>
    <b v="0"/>
    <x v="5"/>
    <n v="17"/>
    <n v="86.47"/>
    <n v="7.0000000000000007E-2"/>
    <s v="Regular Air"/>
    <n v="-9.35"/>
    <n v="5.28"/>
    <n v="2.99"/>
    <s v="Nova Scotia"/>
    <s v="Atlantic"/>
    <s v="Corporate"/>
    <s v="Office Supplies"/>
    <x v="2"/>
    <n v="0.37"/>
  </r>
  <r>
    <s v="Chad Sievert"/>
    <n v="9925"/>
    <x v="673"/>
    <d v="2012-02-01T00:00:00"/>
    <x v="5"/>
    <s v="2012"/>
    <n v="2"/>
    <b v="0"/>
    <x v="5"/>
    <n v="31"/>
    <n v="684.5"/>
    <n v="0.02"/>
    <s v="Regular Air"/>
    <n v="-27.99"/>
    <n v="21.38"/>
    <n v="8.99"/>
    <s v="Nova Scotia"/>
    <s v="Atlantic"/>
    <s v="Corporate"/>
    <s v="Office Supplies"/>
    <x v="12"/>
    <n v="0.59"/>
  </r>
  <r>
    <s v="Sally Matthias"/>
    <n v="10593"/>
    <x v="674"/>
    <d v="2012-02-13T00:00:00"/>
    <x v="5"/>
    <s v="2012"/>
    <n v="1"/>
    <b v="0"/>
    <x v="1"/>
    <n v="27"/>
    <n v="435.27"/>
    <n v="0.05"/>
    <s v="Regular Air"/>
    <n v="-147.51"/>
    <n v="15.98"/>
    <n v="8.99"/>
    <s v="Nova Scotia"/>
    <s v="Atlantic"/>
    <s v="Home Office"/>
    <s v="Technology"/>
    <x v="7"/>
    <n v="0.64"/>
  </r>
  <r>
    <s v="Sally Matthias"/>
    <n v="10593"/>
    <x v="674"/>
    <d v="2012-02-14T00:00:00"/>
    <x v="5"/>
    <s v="2012"/>
    <n v="2"/>
    <b v="0"/>
    <x v="1"/>
    <n v="26"/>
    <n v="723.82"/>
    <n v="0.05"/>
    <s v="Regular Air"/>
    <n v="-40.98"/>
    <n v="27.42"/>
    <n v="19.46"/>
    <s v="Nova Scotia"/>
    <s v="Atlantic"/>
    <s v="Home Office"/>
    <s v="Furniture"/>
    <x v="4"/>
    <n v="0.44"/>
  </r>
  <r>
    <s v="Ivan Liston"/>
    <n v="11969"/>
    <x v="675"/>
    <d v="2012-01-20T00:00:00"/>
    <x v="10"/>
    <s v="2012"/>
    <n v="1"/>
    <b v="0"/>
    <x v="3"/>
    <n v="16"/>
    <n v="1684.96"/>
    <n v="0.08"/>
    <s v="Regular Air"/>
    <n v="-553.05999999999995"/>
    <n v="110.98"/>
    <n v="35"/>
    <s v="Nova Scotia"/>
    <s v="Atlantic"/>
    <s v="Consumer"/>
    <s v="Office Supplies"/>
    <x v="0"/>
    <n v="0.82"/>
  </r>
  <r>
    <s v="Ivan Liston"/>
    <n v="11969"/>
    <x v="675"/>
    <d v="2012-01-21T00:00:00"/>
    <x v="10"/>
    <s v="2012"/>
    <n v="2"/>
    <b v="0"/>
    <x v="3"/>
    <n v="9"/>
    <n v="1662.048"/>
    <n v="0.03"/>
    <s v="Delivery Truck"/>
    <n v="-471.26"/>
    <n v="212.6"/>
    <n v="110.2"/>
    <s v="Nova Scotia"/>
    <s v="Atlantic"/>
    <s v="Consumer"/>
    <s v="Furniture"/>
    <x v="10"/>
    <n v="0.73"/>
  </r>
  <r>
    <s v="Ivan Liston"/>
    <n v="11969"/>
    <x v="675"/>
    <d v="2012-01-21T00:00:00"/>
    <x v="10"/>
    <s v="2012"/>
    <n v="2"/>
    <b v="0"/>
    <x v="3"/>
    <n v="42"/>
    <n v="11460.76"/>
    <n v="0.1"/>
    <s v="Delivery Truck"/>
    <n v="4264.82"/>
    <n v="349.45"/>
    <n v="60"/>
    <s v="Nova Scotia"/>
    <s v="Atlantic"/>
    <s v="Consumer"/>
    <s v="Furniture"/>
    <x v="10"/>
    <m/>
  </r>
  <r>
    <s v="Brad Norvell"/>
    <n v="12228"/>
    <x v="615"/>
    <d v="2009-06-28T00:00:00"/>
    <x v="3"/>
    <s v="2009"/>
    <n v="3"/>
    <b v="0"/>
    <x v="3"/>
    <n v="1"/>
    <n v="159.51"/>
    <n v="0.04"/>
    <s v="Delivery Truck"/>
    <n v="-103.63"/>
    <n v="130.97999999999999"/>
    <n v="30"/>
    <s v="Nova Scotia"/>
    <s v="Atlantic"/>
    <s v="Corporate"/>
    <s v="Furniture"/>
    <x v="14"/>
    <n v="0.78"/>
  </r>
  <r>
    <s v="Brad Norvell"/>
    <n v="12228"/>
    <x v="615"/>
    <d v="2009-06-25T00:00:00"/>
    <x v="3"/>
    <s v="2009"/>
    <n v="0"/>
    <s v="FREE DELIVERY"/>
    <x v="3"/>
    <n v="30"/>
    <n v="5015.0510000000004"/>
    <n v="0.05"/>
    <s v="Regular Air"/>
    <n v="1090.43"/>
    <n v="200.99"/>
    <n v="4.2"/>
    <s v="Nova Scotia"/>
    <s v="Atlantic"/>
    <s v="Corporate"/>
    <s v="Technology"/>
    <x v="3"/>
    <n v="0.59"/>
  </r>
  <r>
    <s v="Ken Heidel"/>
    <n v="12355"/>
    <x v="29"/>
    <d v="2011-05-30T00:00:00"/>
    <x v="7"/>
    <s v="2011"/>
    <n v="2"/>
    <b v="0"/>
    <x v="3"/>
    <n v="45"/>
    <n v="168.66"/>
    <n v="0.08"/>
    <s v="Regular Air"/>
    <n v="-167.06"/>
    <n v="3.95"/>
    <n v="5.13"/>
    <s v="Nova Scotia"/>
    <s v="Atlantic"/>
    <s v="Corporate"/>
    <s v="Office Supplies"/>
    <x v="1"/>
    <n v="0.59"/>
  </r>
  <r>
    <s v="Michael Granlund"/>
    <n v="12389"/>
    <x v="334"/>
    <d v="2009-08-06T00:00:00"/>
    <x v="2"/>
    <s v="2009"/>
    <n v="2"/>
    <b v="0"/>
    <x v="4"/>
    <n v="34"/>
    <n v="2560.59"/>
    <n v="7.0000000000000007E-2"/>
    <s v="Regular Air"/>
    <n v="670.96"/>
    <n v="80.98"/>
    <n v="7.18"/>
    <s v="Nova Scotia"/>
    <s v="Atlantic"/>
    <s v="Corporate"/>
    <s v="Technology"/>
    <x v="7"/>
    <n v="0.48"/>
  </r>
  <r>
    <s v="Michael Granlund"/>
    <n v="12389"/>
    <x v="334"/>
    <d v="2009-08-05T00:00:00"/>
    <x v="2"/>
    <s v="2009"/>
    <n v="1"/>
    <b v="0"/>
    <x v="4"/>
    <n v="16"/>
    <n v="189.04"/>
    <n v="0.08"/>
    <s v="Regular Air"/>
    <n v="-74.77"/>
    <n v="11.35"/>
    <n v="8.6"/>
    <s v="Nova Scotia"/>
    <s v="Atlantic"/>
    <s v="Corporate"/>
    <s v="Office Supplies"/>
    <x v="0"/>
    <n v="0.56999999999999995"/>
  </r>
  <r>
    <s v="John Castell"/>
    <n v="12710"/>
    <x v="107"/>
    <d v="2010-08-17T00:00:00"/>
    <x v="2"/>
    <s v="2010"/>
    <n v="0"/>
    <s v="FREE DELIVERY"/>
    <x v="5"/>
    <n v="37"/>
    <n v="2116.62"/>
    <n v="0.06"/>
    <s v="Regular Air"/>
    <n v="745.45"/>
    <n v="55.98"/>
    <n v="13.88"/>
    <s v="Nova Scotia"/>
    <s v="Atlantic"/>
    <s v="Small Business"/>
    <s v="Office Supplies"/>
    <x v="5"/>
    <n v="0.36"/>
  </r>
  <r>
    <s v="Sally Matthias"/>
    <n v="13636"/>
    <x v="605"/>
    <d v="2009-01-26T00:00:00"/>
    <x v="10"/>
    <s v="2009"/>
    <n v="4"/>
    <b v="0"/>
    <x v="0"/>
    <n v="32"/>
    <n v="28180.080000000002"/>
    <n v="0.02"/>
    <s v="Delivery Truck"/>
    <n v="7513.88"/>
    <n v="880.98"/>
    <n v="44.55"/>
    <s v="Nova Scotia"/>
    <s v="Atlantic"/>
    <s v="Home Office"/>
    <s v="Furniture"/>
    <x v="9"/>
    <n v="0.62"/>
  </r>
  <r>
    <s v="Ken Heidel"/>
    <n v="14021"/>
    <x v="332"/>
    <d v="2011-03-08T00:00:00"/>
    <x v="4"/>
    <s v="2011"/>
    <n v="1"/>
    <b v="0"/>
    <x v="1"/>
    <n v="12"/>
    <n v="27.05"/>
    <n v="0"/>
    <s v="Express Air"/>
    <n v="1"/>
    <n v="1.82"/>
    <n v="0.83"/>
    <s v="Nova Scotia"/>
    <s v="Atlantic"/>
    <s v="Corporate"/>
    <s v="Office Supplies"/>
    <x v="12"/>
    <n v="0.56999999999999995"/>
  </r>
  <r>
    <s v="Mike Kennedy"/>
    <n v="14338"/>
    <x v="509"/>
    <d v="2010-02-07T00:00:00"/>
    <x v="5"/>
    <s v="2010"/>
    <n v="7"/>
    <b v="0"/>
    <x v="0"/>
    <n v="34"/>
    <n v="6580.16"/>
    <n v="0.1"/>
    <s v="Delivery Truck"/>
    <n v="2786.35"/>
    <n v="200.97"/>
    <n v="15.59"/>
    <s v="Nova Scotia"/>
    <s v="Atlantic"/>
    <s v="Small Business"/>
    <s v="Technology"/>
    <x v="16"/>
    <n v="0.36"/>
  </r>
  <r>
    <s v="Charles Sheldon"/>
    <n v="14406"/>
    <x v="28"/>
    <d v="2010-03-10T00:00:00"/>
    <x v="4"/>
    <s v="2010"/>
    <n v="2"/>
    <b v="0"/>
    <x v="4"/>
    <n v="37"/>
    <n v="5610.84"/>
    <n v="7.0000000000000007E-2"/>
    <s v="Regular Air"/>
    <n v="2366.5100000000002"/>
    <n v="150.97999999999999"/>
    <n v="13.99"/>
    <s v="Nova Scotia"/>
    <s v="Atlantic"/>
    <s v="Corporate"/>
    <s v="Technology"/>
    <x v="16"/>
    <n v="0.38"/>
  </r>
  <r>
    <s v="Charles Sheldon"/>
    <n v="14406"/>
    <x v="28"/>
    <d v="2010-03-10T00:00:00"/>
    <x v="4"/>
    <s v="2010"/>
    <n v="2"/>
    <b v="0"/>
    <x v="4"/>
    <n v="20"/>
    <n v="455.34"/>
    <n v="0.06"/>
    <s v="Delivery Truck"/>
    <n v="-932.55"/>
    <n v="20.98"/>
    <n v="53.03"/>
    <s v="Nova Scotia"/>
    <s v="Atlantic"/>
    <s v="Corporate"/>
    <s v="Office Supplies"/>
    <x v="0"/>
    <n v="0.78"/>
  </r>
  <r>
    <s v="Charles Sheldon"/>
    <n v="14406"/>
    <x v="28"/>
    <d v="2010-03-10T00:00:00"/>
    <x v="4"/>
    <s v="2010"/>
    <n v="2"/>
    <b v="0"/>
    <x v="4"/>
    <n v="35"/>
    <n v="2329.6460000000002"/>
    <n v="0.1"/>
    <s v="Express Air"/>
    <n v="-310.24"/>
    <n v="85.99"/>
    <n v="0.99"/>
    <s v="Nova Scotia"/>
    <s v="Atlantic"/>
    <s v="Corporate"/>
    <s v="Technology"/>
    <x v="3"/>
    <n v="0.85"/>
  </r>
  <r>
    <s v="Mike Kennedy"/>
    <n v="15878"/>
    <x v="463"/>
    <d v="2010-11-06T00:00:00"/>
    <x v="6"/>
    <s v="2010"/>
    <n v="2"/>
    <b v="0"/>
    <x v="1"/>
    <n v="36"/>
    <n v="275.06"/>
    <n v="0.05"/>
    <s v="Regular Air"/>
    <n v="-237.87"/>
    <n v="7.28"/>
    <n v="11.15"/>
    <s v="Nova Scotia"/>
    <s v="Atlantic"/>
    <s v="Corporate"/>
    <s v="Office Supplies"/>
    <x v="5"/>
    <n v="0.37"/>
  </r>
  <r>
    <s v="Matt Abelman"/>
    <n v="16133"/>
    <x v="167"/>
    <d v="2009-09-27T00:00:00"/>
    <x v="11"/>
    <s v="2009"/>
    <n v="2"/>
    <b v="0"/>
    <x v="5"/>
    <n v="1"/>
    <n v="27.96"/>
    <n v="0.17"/>
    <s v="Regular Air"/>
    <n v="-9.1300000000000008"/>
    <n v="14.89"/>
    <n v="13.56"/>
    <s v="Nova Scotia"/>
    <s v="Atlantic"/>
    <s v="Small Business"/>
    <s v="Furniture"/>
    <x v="4"/>
    <n v="0.57999999999999996"/>
  </r>
  <r>
    <s v="Sally Matthias"/>
    <n v="16612"/>
    <x v="594"/>
    <d v="2009-02-14T00:00:00"/>
    <x v="5"/>
    <s v="2009"/>
    <n v="1"/>
    <b v="0"/>
    <x v="1"/>
    <n v="45"/>
    <n v="3699.22"/>
    <n v="0.05"/>
    <s v="Delivery Truck"/>
    <n v="565.17999999999995"/>
    <n v="80.97"/>
    <n v="30.06"/>
    <s v="Nova Scotia"/>
    <s v="Atlantic"/>
    <s v="Home Office"/>
    <s v="Technology"/>
    <x v="16"/>
    <n v="0.4"/>
  </r>
  <r>
    <s v="Sally Matthias"/>
    <n v="16612"/>
    <x v="594"/>
    <d v="2009-02-15T00:00:00"/>
    <x v="5"/>
    <s v="2009"/>
    <n v="2"/>
    <b v="0"/>
    <x v="1"/>
    <n v="6"/>
    <n v="48.93"/>
    <n v="0"/>
    <s v="Regular Air"/>
    <n v="-38.72"/>
    <n v="6.48"/>
    <n v="10.050000000000001"/>
    <s v="Nova Scotia"/>
    <s v="Atlantic"/>
    <s v="Home Office"/>
    <s v="Office Supplies"/>
    <x v="5"/>
    <n v="0.37"/>
  </r>
  <r>
    <s v="Brad Norvell"/>
    <n v="16967"/>
    <x v="64"/>
    <d v="2011-08-21T00:00:00"/>
    <x v="2"/>
    <s v="2011"/>
    <n v="2"/>
    <b v="0"/>
    <x v="0"/>
    <n v="5"/>
    <n v="397.55"/>
    <n v="0.08"/>
    <s v="Regular Air"/>
    <n v="-152.47"/>
    <n v="83.1"/>
    <n v="6.13"/>
    <s v="Nova Scotia"/>
    <s v="Atlantic"/>
    <s v="Corporate"/>
    <s v="Technology"/>
    <x v="7"/>
    <n v="0.45"/>
  </r>
  <r>
    <s v="Brad Norvell"/>
    <n v="16967"/>
    <x v="64"/>
    <d v="2011-08-19T00:00:00"/>
    <x v="2"/>
    <s v="2011"/>
    <n v="0"/>
    <s v="FREE DELIVERY"/>
    <x v="0"/>
    <n v="34"/>
    <n v="676.26"/>
    <n v="0.06"/>
    <s v="Regular Air"/>
    <n v="181.98"/>
    <n v="19.98"/>
    <n v="5.77"/>
    <s v="Nova Scotia"/>
    <s v="Atlantic"/>
    <s v="Corporate"/>
    <s v="Office Supplies"/>
    <x v="5"/>
    <n v="0.38"/>
  </r>
  <r>
    <s v="Art Ferguson"/>
    <n v="18432"/>
    <x v="676"/>
    <d v="2011-03-12T00:00:00"/>
    <x v="4"/>
    <s v="2011"/>
    <n v="0"/>
    <s v="FREE DELIVERY"/>
    <x v="1"/>
    <n v="42"/>
    <n v="451.32"/>
    <n v="0.04"/>
    <s v="Regular Air"/>
    <n v="1.1599999999999999"/>
    <n v="10.64"/>
    <n v="5.16"/>
    <s v="Nova Scotia"/>
    <s v="Atlantic"/>
    <s v="Corporate"/>
    <s v="Furniture"/>
    <x v="4"/>
    <n v="0.56999999999999995"/>
  </r>
  <r>
    <s v="Art Ferguson"/>
    <n v="18432"/>
    <x v="676"/>
    <d v="2011-03-12T00:00:00"/>
    <x v="4"/>
    <s v="2011"/>
    <n v="0"/>
    <s v="FREE DELIVERY"/>
    <x v="1"/>
    <n v="15"/>
    <n v="217.66"/>
    <n v="0.1"/>
    <s v="Express Air"/>
    <n v="-24.91"/>
    <n v="14.42"/>
    <n v="6.75"/>
    <s v="Nova Scotia"/>
    <s v="Atlantic"/>
    <s v="Corporate"/>
    <s v="Office Supplies"/>
    <x v="1"/>
    <n v="0.52"/>
  </r>
  <r>
    <s v="Art Ferguson"/>
    <n v="18432"/>
    <x v="676"/>
    <d v="2011-03-14T00:00:00"/>
    <x v="4"/>
    <s v="2011"/>
    <n v="2"/>
    <b v="0"/>
    <x v="1"/>
    <n v="5"/>
    <n v="1374.67"/>
    <n v="0.08"/>
    <s v="Delivery Truck"/>
    <n v="-126.34"/>
    <n v="279.81"/>
    <n v="23.19"/>
    <s v="Nova Scotia"/>
    <s v="Atlantic"/>
    <s v="Corporate"/>
    <s v="Office Supplies"/>
    <x v="1"/>
    <n v="0.59"/>
  </r>
  <r>
    <s v="Art Ferguson"/>
    <n v="18432"/>
    <x v="676"/>
    <d v="2011-03-14T00:00:00"/>
    <x v="4"/>
    <s v="2011"/>
    <n v="2"/>
    <b v="0"/>
    <x v="1"/>
    <n v="12"/>
    <n v="76.42"/>
    <n v="0.02"/>
    <s v="Express Air"/>
    <n v="20.440000000000001"/>
    <n v="5.84"/>
    <n v="0.83"/>
    <s v="Nova Scotia"/>
    <s v="Atlantic"/>
    <s v="Corporate"/>
    <s v="Office Supplies"/>
    <x v="12"/>
    <n v="0.49"/>
  </r>
  <r>
    <s v="Brian Derr"/>
    <n v="18464"/>
    <x v="677"/>
    <d v="2012-03-30T00:00:00"/>
    <x v="4"/>
    <s v="2012"/>
    <n v="2"/>
    <b v="0"/>
    <x v="1"/>
    <n v="27"/>
    <n v="4891.8599999999997"/>
    <n v="0.02"/>
    <s v="Delivery Truck"/>
    <n v="253.14"/>
    <n v="180.98"/>
    <n v="55.24"/>
    <s v="Nova Scotia"/>
    <s v="Atlantic"/>
    <s v="Small Business"/>
    <s v="Office Supplies"/>
    <x v="1"/>
    <n v="0.56999999999999995"/>
  </r>
  <r>
    <s v="Brian Derr"/>
    <n v="18464"/>
    <x v="677"/>
    <d v="2012-03-28T00:00:00"/>
    <x v="4"/>
    <s v="2012"/>
    <n v="0"/>
    <s v="FREE DELIVERY"/>
    <x v="1"/>
    <n v="37"/>
    <n v="6039.1"/>
    <n v="0.01"/>
    <s v="Delivery Truck"/>
    <n v="-345.92"/>
    <n v="150.97999999999999"/>
    <n v="66.27"/>
    <s v="Nova Scotia"/>
    <s v="Atlantic"/>
    <s v="Small Business"/>
    <s v="Furniture"/>
    <x v="9"/>
    <n v="0.65"/>
  </r>
  <r>
    <s v="Brian Derr"/>
    <n v="18464"/>
    <x v="677"/>
    <d v="2012-03-30T00:00:00"/>
    <x v="4"/>
    <s v="2012"/>
    <n v="2"/>
    <b v="0"/>
    <x v="1"/>
    <n v="31"/>
    <n v="206.49"/>
    <n v="0.05"/>
    <s v="Regular Air"/>
    <n v="80.069999999999993"/>
    <n v="6.45"/>
    <n v="1.34"/>
    <s v="Nova Scotia"/>
    <s v="Atlantic"/>
    <s v="Small Business"/>
    <s v="Office Supplies"/>
    <x v="5"/>
    <n v="0.36"/>
  </r>
  <r>
    <s v="Brian Derr"/>
    <n v="18464"/>
    <x v="677"/>
    <d v="2012-03-30T00:00:00"/>
    <x v="4"/>
    <s v="2012"/>
    <n v="2"/>
    <b v="0"/>
    <x v="1"/>
    <n v="41"/>
    <n v="80.540000000000006"/>
    <n v="0.01"/>
    <s v="Regular Air"/>
    <n v="-18.72"/>
    <n v="1.89"/>
    <n v="0.76"/>
    <s v="Nova Scotia"/>
    <s v="Atlantic"/>
    <s v="Small Business"/>
    <s v="Office Supplies"/>
    <x v="6"/>
    <n v="0.83"/>
  </r>
  <r>
    <s v="Roland Black"/>
    <n v="18754"/>
    <x v="167"/>
    <d v="2009-09-27T00:00:00"/>
    <x v="11"/>
    <s v="2009"/>
    <n v="2"/>
    <b v="0"/>
    <x v="3"/>
    <n v="8"/>
    <n v="1217.6199999999999"/>
    <n v="0.03"/>
    <s v="Delivery Truck"/>
    <n v="-221.5"/>
    <n v="140.97999999999999"/>
    <n v="36.090000000000003"/>
    <s v="Nova Scotia"/>
    <s v="Atlantic"/>
    <s v="Small Business"/>
    <s v="Furniture"/>
    <x v="9"/>
    <n v="0.77"/>
  </r>
  <r>
    <s v="Roland Black"/>
    <n v="18754"/>
    <x v="167"/>
    <d v="2009-09-26T00:00:00"/>
    <x v="11"/>
    <s v="2009"/>
    <n v="1"/>
    <b v="0"/>
    <x v="3"/>
    <n v="32"/>
    <n v="1725.0325"/>
    <n v="0.08"/>
    <s v="Regular Air"/>
    <n v="206.35"/>
    <n v="65.989999999999995"/>
    <n v="8.99"/>
    <s v="Nova Scotia"/>
    <s v="Atlantic"/>
    <s v="Small Business"/>
    <s v="Technology"/>
    <x v="3"/>
    <n v="0.56000000000000005"/>
  </r>
  <r>
    <s v="Matt Abelman"/>
    <n v="19905"/>
    <x v="678"/>
    <d v="2012-08-14T00:00:00"/>
    <x v="2"/>
    <s v="2012"/>
    <n v="2"/>
    <b v="0"/>
    <x v="5"/>
    <n v="20"/>
    <n v="82.97"/>
    <n v="0.04"/>
    <s v="Regular Air"/>
    <n v="32.5"/>
    <n v="4.13"/>
    <n v="0.5"/>
    <s v="Nova Scotia"/>
    <s v="Atlantic"/>
    <s v="Home Office"/>
    <s v="Office Supplies"/>
    <x v="11"/>
    <n v="0.39"/>
  </r>
  <r>
    <s v="Matt Abelman"/>
    <n v="19905"/>
    <x v="678"/>
    <d v="2012-08-14T00:00:00"/>
    <x v="2"/>
    <s v="2012"/>
    <n v="2"/>
    <b v="0"/>
    <x v="5"/>
    <n v="25"/>
    <n v="13701.35"/>
    <n v="0.01"/>
    <s v="Delivery Truck"/>
    <n v="-3687.65"/>
    <n v="550.98"/>
    <n v="64.59"/>
    <s v="Nova Scotia"/>
    <s v="Atlantic"/>
    <s v="Home Office"/>
    <s v="Furniture"/>
    <x v="10"/>
    <n v="0.66"/>
  </r>
  <r>
    <s v="Roland Black"/>
    <n v="20256"/>
    <x v="679"/>
    <d v="2012-02-05T00:00:00"/>
    <x v="5"/>
    <s v="2012"/>
    <n v="5"/>
    <b v="0"/>
    <x v="0"/>
    <n v="24"/>
    <n v="512.83000000000004"/>
    <n v="0.01"/>
    <s v="Regular Air"/>
    <n v="-221.56"/>
    <n v="20.89"/>
    <n v="11.52"/>
    <s v="Nova Scotia"/>
    <s v="Atlantic"/>
    <s v="Small Business"/>
    <s v="Office Supplies"/>
    <x v="0"/>
    <n v="0.83"/>
  </r>
  <r>
    <s v="Mike Kennedy"/>
    <n v="20386"/>
    <x v="203"/>
    <d v="2010-02-27T00:00:00"/>
    <x v="5"/>
    <s v="2010"/>
    <n v="0"/>
    <s v="FREE DELIVERY"/>
    <x v="5"/>
    <n v="35"/>
    <n v="41.23"/>
    <n v="0.09"/>
    <s v="Regular Air"/>
    <n v="-21.51"/>
    <n v="1.26"/>
    <n v="0.7"/>
    <s v="Nova Scotia"/>
    <s v="Atlantic"/>
    <s v="Corporate"/>
    <s v="Office Supplies"/>
    <x v="6"/>
    <n v="0.81"/>
  </r>
  <r>
    <s v="Dana Kaydos"/>
    <n v="20455"/>
    <x v="494"/>
    <d v="2010-06-29T00:00:00"/>
    <x v="3"/>
    <s v="2010"/>
    <n v="1"/>
    <b v="0"/>
    <x v="5"/>
    <n v="7"/>
    <n v="381.1995"/>
    <n v="0.08"/>
    <s v="Express Air"/>
    <n v="-233.56"/>
    <n v="65.989999999999995"/>
    <n v="8.99"/>
    <s v="Nova Scotia"/>
    <s v="Atlantic"/>
    <s v="Corporate"/>
    <s v="Technology"/>
    <x v="3"/>
    <n v="0.57999999999999996"/>
  </r>
  <r>
    <s v="Darren Koutras"/>
    <n v="20642"/>
    <x v="680"/>
    <d v="2012-05-20T00:00:00"/>
    <x v="7"/>
    <s v="2012"/>
    <n v="1"/>
    <b v="0"/>
    <x v="1"/>
    <n v="32"/>
    <n v="135.19999999999999"/>
    <n v="0.02"/>
    <s v="Regular Air"/>
    <n v="59.4"/>
    <n v="4.13"/>
    <n v="0.5"/>
    <s v="Nova Scotia"/>
    <s v="Atlantic"/>
    <s v="Consumer"/>
    <s v="Office Supplies"/>
    <x v="11"/>
    <n v="0.39"/>
  </r>
  <r>
    <s v="Charles Sheldon"/>
    <n v="21379"/>
    <x v="681"/>
    <d v="2011-01-16T00:00:00"/>
    <x v="10"/>
    <s v="2011"/>
    <n v="2"/>
    <b v="0"/>
    <x v="1"/>
    <n v="35"/>
    <n v="5428.49"/>
    <n v="0.05"/>
    <s v="Delivery Truck"/>
    <n v="-1046.78"/>
    <n v="150.88999999999999"/>
    <n v="60.2"/>
    <s v="Nova Scotia"/>
    <s v="Atlantic"/>
    <s v="Corporate"/>
    <s v="Furniture"/>
    <x v="14"/>
    <n v="0.77"/>
  </r>
  <r>
    <s v="Steve Carroll"/>
    <n v="21766"/>
    <x v="682"/>
    <d v="2009-06-03T00:00:00"/>
    <x v="3"/>
    <s v="2009"/>
    <n v="2"/>
    <b v="0"/>
    <x v="1"/>
    <n v="41"/>
    <n v="5178.17"/>
    <n v="0.03"/>
    <s v="Delivery Truck"/>
    <n v="531.69000000000005"/>
    <n v="120.98"/>
    <n v="30"/>
    <s v="Nova Scotia"/>
    <s v="Atlantic"/>
    <s v="Consumer"/>
    <s v="Furniture"/>
    <x v="14"/>
    <n v="0.64"/>
  </r>
  <r>
    <s v="Steve Carroll"/>
    <n v="21766"/>
    <x v="682"/>
    <d v="2009-06-03T00:00:00"/>
    <x v="3"/>
    <s v="2009"/>
    <n v="2"/>
    <b v="0"/>
    <x v="1"/>
    <n v="32"/>
    <n v="535.24"/>
    <n v="0.01"/>
    <s v="Regular Air"/>
    <n v="216.43"/>
    <n v="15.68"/>
    <n v="3.73"/>
    <s v="Nova Scotia"/>
    <s v="Atlantic"/>
    <s v="Consumer"/>
    <s v="Furniture"/>
    <x v="4"/>
    <n v="0.46"/>
  </r>
  <r>
    <s v="Sean Wendt"/>
    <n v="22053"/>
    <x v="522"/>
    <d v="2010-08-23T00:00:00"/>
    <x v="2"/>
    <s v="2010"/>
    <n v="2"/>
    <b v="0"/>
    <x v="5"/>
    <n v="32"/>
    <n v="563.08000000000004"/>
    <n v="0.1"/>
    <s v="Regular Air"/>
    <n v="112.97"/>
    <n v="18.989999999999998"/>
    <n v="5.23"/>
    <s v="Nova Scotia"/>
    <s v="Atlantic"/>
    <s v="Corporate"/>
    <s v="Office Supplies"/>
    <x v="2"/>
    <n v="0.37"/>
  </r>
  <r>
    <s v="Sarah Jordon"/>
    <n v="22368"/>
    <x v="683"/>
    <d v="2010-02-20T00:00:00"/>
    <x v="5"/>
    <s v="2010"/>
    <n v="1"/>
    <b v="0"/>
    <x v="4"/>
    <n v="5"/>
    <n v="192.12"/>
    <n v="0.04"/>
    <s v="Regular Air"/>
    <n v="-74.849999999999994"/>
    <n v="39.24"/>
    <n v="1.99"/>
    <s v="Nova Scotia"/>
    <s v="Atlantic"/>
    <s v="Consumer"/>
    <s v="Technology"/>
    <x v="7"/>
    <n v="0.51"/>
  </r>
  <r>
    <s v="Sarah Jordon"/>
    <n v="22368"/>
    <x v="683"/>
    <d v="2010-02-21T00:00:00"/>
    <x v="5"/>
    <s v="2010"/>
    <n v="2"/>
    <b v="0"/>
    <x v="4"/>
    <n v="33"/>
    <n v="3917.61"/>
    <n v="0.08"/>
    <s v="Delivery Truck"/>
    <n v="40.76"/>
    <n v="119.99"/>
    <n v="56.14"/>
    <s v="Nova Scotia"/>
    <s v="Atlantic"/>
    <s v="Consumer"/>
    <s v="Technology"/>
    <x v="16"/>
    <n v="0.39"/>
  </r>
  <r>
    <s v="Sarah Jordon"/>
    <n v="22368"/>
    <x v="683"/>
    <d v="2010-02-20T00:00:00"/>
    <x v="5"/>
    <s v="2010"/>
    <n v="1"/>
    <b v="0"/>
    <x v="4"/>
    <n v="34"/>
    <n v="2788.04"/>
    <n v="0.01"/>
    <s v="Regular Air"/>
    <n v="-849.18"/>
    <n v="80.98"/>
    <n v="35"/>
    <s v="Nova Scotia"/>
    <s v="Atlantic"/>
    <s v="Consumer"/>
    <s v="Office Supplies"/>
    <x v="0"/>
    <n v="0.83"/>
  </r>
  <r>
    <s v="Neil Ducich"/>
    <n v="22885"/>
    <x v="257"/>
    <d v="2009-11-25T00:00:00"/>
    <x v="6"/>
    <s v="2009"/>
    <n v="2"/>
    <b v="0"/>
    <x v="4"/>
    <n v="4"/>
    <n v="56.47"/>
    <n v="0.05"/>
    <s v="Regular Air"/>
    <n v="-29.9"/>
    <n v="12.88"/>
    <n v="4.59"/>
    <s v="Nova Scotia"/>
    <s v="Atlantic"/>
    <s v="Home Office"/>
    <s v="Office Supplies"/>
    <x v="15"/>
    <n v="0.82"/>
  </r>
  <r>
    <s v="Sarah Jordon"/>
    <n v="22947"/>
    <x v="684"/>
    <d v="2009-12-25T00:00:00"/>
    <x v="9"/>
    <s v="2009"/>
    <n v="7"/>
    <b v="0"/>
    <x v="0"/>
    <n v="19"/>
    <n v="216.25"/>
    <n v="0.09"/>
    <s v="Regular Air"/>
    <n v="58.84"/>
    <n v="12.22"/>
    <n v="2.85"/>
    <s v="Nova Scotia"/>
    <s v="Atlantic"/>
    <s v="Consumer"/>
    <s v="Furniture"/>
    <x v="4"/>
    <n v="0.55000000000000004"/>
  </r>
  <r>
    <s v="Michael Granlund"/>
    <n v="23844"/>
    <x v="457"/>
    <d v="2009-07-08T00:00:00"/>
    <x v="1"/>
    <s v="2009"/>
    <n v="2"/>
    <b v="0"/>
    <x v="3"/>
    <n v="40"/>
    <n v="1861.36"/>
    <n v="0"/>
    <s v="Regular Air"/>
    <n v="627.85"/>
    <n v="42.98"/>
    <n v="4.62"/>
    <s v="Nova Scotia"/>
    <s v="Atlantic"/>
    <s v="Home Office"/>
    <s v="Office Supplies"/>
    <x v="1"/>
    <n v="0.56000000000000005"/>
  </r>
  <r>
    <s v="Michael Granlund"/>
    <n v="23844"/>
    <x v="457"/>
    <d v="2009-07-08T00:00:00"/>
    <x v="1"/>
    <s v="2009"/>
    <n v="2"/>
    <b v="0"/>
    <x v="3"/>
    <n v="42"/>
    <n v="937.62"/>
    <n v="0.03"/>
    <s v="Regular Air"/>
    <n v="187.2"/>
    <n v="21.78"/>
    <n v="5.94"/>
    <s v="Nova Scotia"/>
    <s v="Atlantic"/>
    <s v="Home Office"/>
    <s v="Office Supplies"/>
    <x v="1"/>
    <n v="0.5"/>
  </r>
  <r>
    <s v="Michael Granlund"/>
    <n v="23844"/>
    <x v="457"/>
    <d v="2009-07-07T00:00:00"/>
    <x v="1"/>
    <s v="2009"/>
    <n v="1"/>
    <b v="0"/>
    <x v="3"/>
    <n v="11"/>
    <n v="33.020000000000003"/>
    <n v="0.08"/>
    <s v="Regular Air"/>
    <n v="8.4"/>
    <n v="3.15"/>
    <n v="0.5"/>
    <s v="Nova Scotia"/>
    <s v="Atlantic"/>
    <s v="Home Office"/>
    <s v="Office Supplies"/>
    <x v="11"/>
    <n v="0.37"/>
  </r>
  <r>
    <s v="Sean Wendt"/>
    <n v="24039"/>
    <x v="685"/>
    <d v="2012-07-19T00:00:00"/>
    <x v="1"/>
    <s v="2012"/>
    <n v="2"/>
    <b v="0"/>
    <x v="3"/>
    <n v="5"/>
    <n v="199.16"/>
    <n v="0.1"/>
    <s v="Regular Air"/>
    <n v="-64.87"/>
    <n v="40.98"/>
    <n v="1.99"/>
    <s v="Nova Scotia"/>
    <s v="Atlantic"/>
    <s v="Corporate"/>
    <s v="Technology"/>
    <x v="7"/>
    <n v="0.44"/>
  </r>
  <r>
    <s v="Theone Pippenger"/>
    <n v="25347"/>
    <x v="686"/>
    <d v="2009-06-19T00:00:00"/>
    <x v="3"/>
    <s v="2009"/>
    <n v="7"/>
    <b v="0"/>
    <x v="0"/>
    <n v="28"/>
    <n v="967.27"/>
    <n v="7.0000000000000007E-2"/>
    <s v="Regular Air"/>
    <n v="309.31"/>
    <n v="35.44"/>
    <n v="7.5"/>
    <s v="Nova Scotia"/>
    <s v="Atlantic"/>
    <s v="Corporate"/>
    <s v="Office Supplies"/>
    <x v="5"/>
    <n v="0.38"/>
  </r>
  <r>
    <s v="Michael Granlund"/>
    <n v="25825"/>
    <x v="572"/>
    <d v="2012-07-22T00:00:00"/>
    <x v="1"/>
    <s v="2012"/>
    <n v="3"/>
    <b v="0"/>
    <x v="3"/>
    <n v="45"/>
    <n v="483.74"/>
    <n v="0.02"/>
    <s v="Regular Air"/>
    <n v="206.27"/>
    <n v="10.31"/>
    <n v="1.79"/>
    <s v="Nova Scotia"/>
    <s v="Atlantic"/>
    <s v="Corporate"/>
    <s v="Office Supplies"/>
    <x v="5"/>
    <n v="0.38"/>
  </r>
  <r>
    <s v="Michael Granlund"/>
    <n v="25825"/>
    <x v="572"/>
    <d v="2012-07-19T00:00:00"/>
    <x v="1"/>
    <s v="2012"/>
    <n v="0"/>
    <s v="FREE DELIVERY"/>
    <x v="3"/>
    <n v="27"/>
    <n v="159.65"/>
    <n v="0.06"/>
    <s v="Regular Air"/>
    <n v="-1.79"/>
    <n v="5.85"/>
    <n v="2.27"/>
    <s v="Nova Scotia"/>
    <s v="Atlantic"/>
    <s v="Corporate"/>
    <s v="Office Supplies"/>
    <x v="12"/>
    <n v="0.56000000000000005"/>
  </r>
  <r>
    <s v="Art Ferguson"/>
    <n v="26304"/>
    <x v="165"/>
    <d v="2011-03-20T00:00:00"/>
    <x v="4"/>
    <s v="2011"/>
    <n v="1"/>
    <b v="0"/>
    <x v="4"/>
    <n v="43"/>
    <n v="7452.1369999999997"/>
    <n v="0.02"/>
    <s v="Regular Air"/>
    <n v="2028.36"/>
    <n v="205.99"/>
    <n v="5.99"/>
    <s v="Nova Scotia"/>
    <s v="Atlantic"/>
    <s v="Corporate"/>
    <s v="Technology"/>
    <x v="3"/>
    <n v="0.59"/>
  </r>
  <r>
    <s v="Roland Black"/>
    <n v="26726"/>
    <x v="687"/>
    <d v="2012-12-27T00:00:00"/>
    <x v="9"/>
    <s v="2012"/>
    <n v="0"/>
    <s v="FREE DELIVERY"/>
    <x v="1"/>
    <n v="37"/>
    <n v="173.11"/>
    <n v="0.02"/>
    <s v="Regular Air"/>
    <n v="-121.58"/>
    <n v="4.37"/>
    <n v="5.15"/>
    <s v="Nova Scotia"/>
    <s v="Atlantic"/>
    <s v="Small Business"/>
    <s v="Office Supplies"/>
    <x v="1"/>
    <n v="0.59"/>
  </r>
  <r>
    <s v="Roland Black"/>
    <n v="26726"/>
    <x v="687"/>
    <d v="2012-12-29T00:00:00"/>
    <x v="9"/>
    <s v="2012"/>
    <n v="2"/>
    <b v="0"/>
    <x v="1"/>
    <n v="11"/>
    <n v="86.68"/>
    <n v="0.08"/>
    <s v="Regular Air"/>
    <n v="-474.91"/>
    <n v="3.48"/>
    <n v="49"/>
    <s v="Nova Scotia"/>
    <s v="Atlantic"/>
    <s v="Small Business"/>
    <s v="Office Supplies"/>
    <x v="1"/>
    <n v="0.59"/>
  </r>
  <r>
    <s v="Roland Black"/>
    <n v="26726"/>
    <x v="687"/>
    <d v="2012-12-28T00:00:00"/>
    <x v="9"/>
    <s v="2012"/>
    <n v="1"/>
    <b v="0"/>
    <x v="1"/>
    <n v="41"/>
    <n v="833.51"/>
    <n v="0.05"/>
    <s v="Regular Air"/>
    <n v="364.99"/>
    <n v="20.98"/>
    <n v="1.49"/>
    <s v="Nova Scotia"/>
    <s v="Atlantic"/>
    <s v="Small Business"/>
    <s v="Office Supplies"/>
    <x v="2"/>
    <n v="0.35"/>
  </r>
  <r>
    <s v="Art Ferguson"/>
    <n v="27266"/>
    <x v="656"/>
    <d v="2011-09-11T00:00:00"/>
    <x v="11"/>
    <s v="2011"/>
    <n v="3"/>
    <b v="0"/>
    <x v="5"/>
    <n v="9"/>
    <n v="1031.06"/>
    <n v="0.03"/>
    <s v="Regular Air"/>
    <n v="39.36"/>
    <n v="115.79"/>
    <n v="1.99"/>
    <s v="Nova Scotia"/>
    <s v="Atlantic"/>
    <s v="Corporate"/>
    <s v="Technology"/>
    <x v="7"/>
    <n v="0.49"/>
  </r>
  <r>
    <s v="Sean Wendt"/>
    <n v="27396"/>
    <x v="688"/>
    <d v="2010-12-10T00:00:00"/>
    <x v="9"/>
    <s v="2010"/>
    <n v="2"/>
    <b v="0"/>
    <x v="5"/>
    <n v="14"/>
    <n v="138.31"/>
    <n v="7.0000000000000007E-2"/>
    <s v="Regular Air"/>
    <n v="-31.16"/>
    <n v="9.77"/>
    <n v="6.02"/>
    <s v="British Columbia"/>
    <s v="West"/>
    <s v="Corporate"/>
    <s v="Furniture"/>
    <x v="4"/>
    <n v="0.48"/>
  </r>
  <r>
    <s v="Mike Kennedy"/>
    <n v="28480"/>
    <x v="689"/>
    <d v="2009-03-16T00:00:00"/>
    <x v="4"/>
    <s v="2009"/>
    <n v="1"/>
    <b v="0"/>
    <x v="4"/>
    <n v="17"/>
    <n v="30.62"/>
    <n v="0.01"/>
    <s v="Regular Air"/>
    <n v="-1.56"/>
    <n v="1.76"/>
    <n v="0.7"/>
    <s v="British Columbia"/>
    <s v="West"/>
    <s v="Corporate"/>
    <s v="Office Supplies"/>
    <x v="12"/>
    <n v="0.56000000000000005"/>
  </r>
  <r>
    <s v="Matt Abelman"/>
    <n v="29158"/>
    <x v="333"/>
    <d v="2011-10-21T00:00:00"/>
    <x v="0"/>
    <s v="2011"/>
    <n v="1"/>
    <b v="0"/>
    <x v="1"/>
    <n v="12"/>
    <n v="2266.6999999999998"/>
    <n v="7.0000000000000007E-2"/>
    <s v="Delivery Truck"/>
    <n v="180.8"/>
    <n v="200.98"/>
    <n v="23.76"/>
    <s v="British Columbia"/>
    <s v="West"/>
    <s v="Home Office"/>
    <s v="Furniture"/>
    <x v="14"/>
    <n v="0.57999999999999996"/>
  </r>
  <r>
    <s v="Sally Matthias"/>
    <n v="29409"/>
    <x v="690"/>
    <d v="2011-01-15T00:00:00"/>
    <x v="10"/>
    <s v="2011"/>
    <n v="2"/>
    <b v="0"/>
    <x v="1"/>
    <n v="23"/>
    <n v="38.99"/>
    <n v="0.09"/>
    <s v="Regular Air"/>
    <n v="-33.520000000000003"/>
    <n v="1.7"/>
    <n v="1.99"/>
    <s v="British Columbia"/>
    <s v="West"/>
    <s v="Home Office"/>
    <s v="Technology"/>
    <x v="7"/>
    <n v="0.51"/>
  </r>
  <r>
    <s v="Steve Carroll"/>
    <n v="29956"/>
    <x v="691"/>
    <d v="2009-08-15T00:00:00"/>
    <x v="2"/>
    <s v="2009"/>
    <n v="1"/>
    <b v="0"/>
    <x v="5"/>
    <n v="48"/>
    <n v="80.33"/>
    <n v="0.09"/>
    <s v="Regular Air"/>
    <n v="-12.95"/>
    <n v="1.82"/>
    <n v="0.83"/>
    <s v="British Columbia"/>
    <s v="West"/>
    <s v="Consumer"/>
    <s v="Office Supplies"/>
    <x v="12"/>
    <n v="0.56999999999999995"/>
  </r>
  <r>
    <s v="Matt Abelman"/>
    <n v="30341"/>
    <x v="692"/>
    <d v="2009-01-31T00:00:00"/>
    <x v="10"/>
    <s v="2009"/>
    <n v="0"/>
    <s v="FREE DELIVERY"/>
    <x v="0"/>
    <n v="42"/>
    <n v="6244.18"/>
    <n v="0.09"/>
    <s v="Delivery Truck"/>
    <n v="470.3"/>
    <n v="160.97999999999999"/>
    <n v="30"/>
    <s v="British Columbia"/>
    <s v="West"/>
    <s v="Home Office"/>
    <s v="Furniture"/>
    <x v="14"/>
    <n v="0.62"/>
  </r>
  <r>
    <s v="Matt Abelman"/>
    <n v="30341"/>
    <x v="692"/>
    <d v="2009-01-31T00:00:00"/>
    <x v="10"/>
    <s v="2009"/>
    <n v="0"/>
    <s v="FREE DELIVERY"/>
    <x v="0"/>
    <n v="41"/>
    <n v="239.75"/>
    <n v="0.09"/>
    <s v="Regular Air"/>
    <n v="105.91"/>
    <n v="6.3"/>
    <n v="0.5"/>
    <s v="British Columbia"/>
    <s v="West"/>
    <s v="Home Office"/>
    <s v="Office Supplies"/>
    <x v="11"/>
    <n v="0.39"/>
  </r>
  <r>
    <s v="Matt Abelman"/>
    <n v="30341"/>
    <x v="692"/>
    <d v="2009-02-07T00:00:00"/>
    <x v="5"/>
    <s v="2009"/>
    <n v="7"/>
    <b v="0"/>
    <x v="0"/>
    <n v="30"/>
    <n v="150.19999999999999"/>
    <n v="0"/>
    <s v="Regular Air"/>
    <n v="62.46"/>
    <n v="4.9800000000000004"/>
    <n v="0.8"/>
    <s v="British Columbia"/>
    <s v="West"/>
    <s v="Home Office"/>
    <s v="Office Supplies"/>
    <x v="5"/>
    <n v="0.36"/>
  </r>
  <r>
    <s v="John Castell"/>
    <n v="30467"/>
    <x v="204"/>
    <d v="2009-08-16T00:00:00"/>
    <x v="2"/>
    <s v="2009"/>
    <n v="1"/>
    <b v="0"/>
    <x v="5"/>
    <n v="5"/>
    <n v="2019.65"/>
    <n v="0.05"/>
    <s v="Regular Air"/>
    <n v="289.88"/>
    <n v="420.98"/>
    <n v="19.989999999999998"/>
    <s v="British Columbia"/>
    <s v="West"/>
    <s v="Consumer"/>
    <s v="Office Supplies"/>
    <x v="2"/>
    <n v="0.35"/>
  </r>
  <r>
    <s v="Neil Ducich"/>
    <n v="30785"/>
    <x v="346"/>
    <d v="2009-07-05T00:00:00"/>
    <x v="1"/>
    <s v="2009"/>
    <n v="2"/>
    <b v="0"/>
    <x v="1"/>
    <n v="7"/>
    <n v="55.81"/>
    <n v="0.03"/>
    <s v="Regular Air"/>
    <n v="-35.04"/>
    <n v="6.48"/>
    <n v="8.73"/>
    <s v="British Columbia"/>
    <s v="West"/>
    <s v="Home Office"/>
    <s v="Office Supplies"/>
    <x v="5"/>
    <n v="0.37"/>
  </r>
  <r>
    <s v="Neil Ducich"/>
    <n v="30785"/>
    <x v="346"/>
    <d v="2009-07-06T00:00:00"/>
    <x v="1"/>
    <s v="2009"/>
    <n v="3"/>
    <b v="0"/>
    <x v="1"/>
    <n v="38"/>
    <n v="373.07"/>
    <n v="7.0000000000000007E-2"/>
    <s v="Regular Air"/>
    <n v="149.53"/>
    <n v="9.93"/>
    <n v="1.0900000000000001"/>
    <s v="British Columbia"/>
    <s v="West"/>
    <s v="Home Office"/>
    <s v="Office Supplies"/>
    <x v="12"/>
    <n v="0.43"/>
  </r>
  <r>
    <s v="Parhena Norris"/>
    <n v="31171"/>
    <x v="693"/>
    <d v="2009-04-09T00:00:00"/>
    <x v="8"/>
    <s v="2009"/>
    <n v="1"/>
    <b v="0"/>
    <x v="3"/>
    <n v="37"/>
    <n v="161.02000000000001"/>
    <n v="0.08"/>
    <s v="Regular Air"/>
    <n v="32.19"/>
    <n v="4.55"/>
    <n v="1.49"/>
    <s v="British Columbia"/>
    <s v="West"/>
    <s v="Home Office"/>
    <s v="Office Supplies"/>
    <x v="2"/>
    <n v="0.35"/>
  </r>
  <r>
    <s v="Mike Kennedy"/>
    <n v="31297"/>
    <x v="554"/>
    <d v="2012-08-25T00:00:00"/>
    <x v="2"/>
    <s v="2012"/>
    <n v="7"/>
    <b v="0"/>
    <x v="0"/>
    <n v="39"/>
    <n v="679.95"/>
    <n v="0.08"/>
    <s v="Regular Air"/>
    <n v="-93.3"/>
    <n v="17.989999999999998"/>
    <n v="8.65"/>
    <s v="British Columbia"/>
    <s v="West"/>
    <s v="Corporate"/>
    <s v="Office Supplies"/>
    <x v="12"/>
    <n v="0.56999999999999995"/>
  </r>
  <r>
    <s v="Mike Kennedy"/>
    <n v="31297"/>
    <x v="554"/>
    <d v="2012-08-27T00:00:00"/>
    <x v="2"/>
    <s v="2012"/>
    <n v="9"/>
    <b v="0"/>
    <x v="0"/>
    <n v="44"/>
    <n v="1579.56"/>
    <n v="0.01"/>
    <s v="Regular Air"/>
    <n v="699.64"/>
    <n v="35.44"/>
    <n v="4.92"/>
    <s v="British Columbia"/>
    <s v="West"/>
    <s v="Corporate"/>
    <s v="Office Supplies"/>
    <x v="5"/>
    <n v="0.38"/>
  </r>
  <r>
    <s v="Sean Wendt"/>
    <n v="31553"/>
    <x v="651"/>
    <d v="2009-01-12T00:00:00"/>
    <x v="10"/>
    <s v="2009"/>
    <n v="2"/>
    <b v="0"/>
    <x v="5"/>
    <n v="32"/>
    <n v="4906.8500000000004"/>
    <n v="0.09"/>
    <s v="Regular Air"/>
    <n v="1907.94"/>
    <n v="162.93"/>
    <n v="19.989999999999998"/>
    <s v="British Columbia"/>
    <s v="West"/>
    <s v="Corporate"/>
    <s v="Office Supplies"/>
    <x v="8"/>
    <n v="0.39"/>
  </r>
  <r>
    <s v="Matt Abelman"/>
    <n v="32706"/>
    <x v="694"/>
    <d v="2009-07-06T00:00:00"/>
    <x v="1"/>
    <s v="2009"/>
    <n v="2"/>
    <b v="0"/>
    <x v="5"/>
    <n v="5"/>
    <n v="2017.5"/>
    <n v="0.03"/>
    <s v="Delivery Truck"/>
    <n v="-663.51"/>
    <n v="399.98"/>
    <n v="12.06"/>
    <s v="British Columbia"/>
    <s v="West"/>
    <s v="Home Office"/>
    <s v="Technology"/>
    <x v="16"/>
    <n v="0.56000000000000005"/>
  </r>
  <r>
    <s v="Roland Black"/>
    <n v="33122"/>
    <x v="695"/>
    <d v="2010-06-26T00:00:00"/>
    <x v="3"/>
    <s v="2010"/>
    <n v="7"/>
    <b v="0"/>
    <x v="0"/>
    <n v="21"/>
    <n v="8468.6299999999992"/>
    <n v="0"/>
    <s v="Delivery Truck"/>
    <n v="2819.96"/>
    <n v="400.97"/>
    <n v="48.26"/>
    <s v="British Columbia"/>
    <s v="West"/>
    <s v="Small Business"/>
    <s v="Technology"/>
    <x v="16"/>
    <n v="0.36"/>
  </r>
  <r>
    <s v="Ken Heidel"/>
    <n v="33570"/>
    <x v="696"/>
    <d v="2012-12-18T00:00:00"/>
    <x v="9"/>
    <s v="2012"/>
    <n v="2"/>
    <b v="0"/>
    <x v="3"/>
    <n v="46"/>
    <n v="265.88"/>
    <n v="0.05"/>
    <s v="Regular Air"/>
    <n v="-90.9"/>
    <n v="5.74"/>
    <n v="5.01"/>
    <s v="British Columbia"/>
    <s v="West"/>
    <s v="Corporate"/>
    <s v="Office Supplies"/>
    <x v="2"/>
    <n v="0.39"/>
  </r>
  <r>
    <s v="Ken Heidel"/>
    <n v="33570"/>
    <x v="696"/>
    <d v="2012-12-18T00:00:00"/>
    <x v="9"/>
    <s v="2012"/>
    <n v="2"/>
    <b v="0"/>
    <x v="3"/>
    <n v="1"/>
    <n v="1500.82"/>
    <n v="0.01"/>
    <s v="Delivery Truck"/>
    <n v="-3381.99"/>
    <n v="1500.97"/>
    <n v="29.7"/>
    <s v="British Columbia"/>
    <s v="West"/>
    <s v="Corporate"/>
    <s v="Technology"/>
    <x v="16"/>
    <n v="0.56999999999999995"/>
  </r>
  <r>
    <s v="Ken Heidel"/>
    <n v="33570"/>
    <x v="696"/>
    <d v="2012-12-16T00:00:00"/>
    <x v="9"/>
    <s v="2012"/>
    <n v="0"/>
    <s v="FREE DELIVERY"/>
    <x v="3"/>
    <n v="19"/>
    <n v="3093.864"/>
    <n v="7.0000000000000007E-2"/>
    <s v="Regular Air"/>
    <n v="286.39999999999998"/>
    <n v="205.99"/>
    <n v="5.26"/>
    <s v="British Columbia"/>
    <s v="West"/>
    <s v="Corporate"/>
    <s v="Technology"/>
    <x v="3"/>
    <n v="0.56000000000000005"/>
  </r>
  <r>
    <s v="Sarah Jordon"/>
    <n v="33893"/>
    <x v="475"/>
    <d v="2012-09-22T00:00:00"/>
    <x v="11"/>
    <s v="2012"/>
    <n v="2"/>
    <b v="0"/>
    <x v="3"/>
    <n v="6"/>
    <n v="232.21"/>
    <n v="0"/>
    <s v="Regular Air"/>
    <n v="-14.03"/>
    <n v="35.89"/>
    <n v="14.72"/>
    <s v="British Columbia"/>
    <s v="West"/>
    <s v="Consumer"/>
    <s v="Office Supplies"/>
    <x v="8"/>
    <n v="0.4"/>
  </r>
  <r>
    <s v="Sarah Jordon"/>
    <n v="33893"/>
    <x v="475"/>
    <d v="2012-09-21T00:00:00"/>
    <x v="11"/>
    <s v="2012"/>
    <n v="1"/>
    <b v="0"/>
    <x v="3"/>
    <n v="16"/>
    <n v="88.3"/>
    <n v="0.09"/>
    <s v="Regular Air"/>
    <n v="-12.14"/>
    <n v="5.85"/>
    <n v="2.27"/>
    <s v="British Columbia"/>
    <s v="West"/>
    <s v="Consumer"/>
    <s v="Office Supplies"/>
    <x v="12"/>
    <n v="0.56000000000000005"/>
  </r>
  <r>
    <s v="John Castell"/>
    <n v="34599"/>
    <x v="697"/>
    <d v="2010-03-07T00:00:00"/>
    <x v="4"/>
    <s v="2010"/>
    <n v="4"/>
    <b v="0"/>
    <x v="0"/>
    <n v="26"/>
    <n v="191.55"/>
    <n v="0.08"/>
    <s v="Regular Air"/>
    <n v="7.17"/>
    <n v="7.7"/>
    <n v="3.68"/>
    <s v="British Columbia"/>
    <s v="West"/>
    <s v="Small Business"/>
    <s v="Furniture"/>
    <x v="4"/>
    <n v="0.52"/>
  </r>
  <r>
    <s v="John Castell"/>
    <n v="34599"/>
    <x v="697"/>
    <d v="2010-03-07T00:00:00"/>
    <x v="4"/>
    <s v="2010"/>
    <n v="4"/>
    <b v="0"/>
    <x v="0"/>
    <n v="29"/>
    <n v="938.86"/>
    <n v="0.05"/>
    <s v="Regular Air"/>
    <n v="22.21"/>
    <n v="30.98"/>
    <n v="17.079999999999998"/>
    <s v="British Columbia"/>
    <s v="West"/>
    <s v="Small Business"/>
    <s v="Office Supplies"/>
    <x v="5"/>
    <n v="0.4"/>
  </r>
  <r>
    <s v="Bart Watters"/>
    <n v="34721"/>
    <x v="698"/>
    <d v="2010-11-02T00:00:00"/>
    <x v="6"/>
    <s v="2010"/>
    <n v="1"/>
    <b v="0"/>
    <x v="3"/>
    <n v="46"/>
    <n v="503.17"/>
    <n v="0.01"/>
    <s v="Regular Air"/>
    <n v="-10.210000000000001"/>
    <n v="10.23"/>
    <n v="4.68"/>
    <s v="British Columbia"/>
    <s v="West"/>
    <s v="Corporate"/>
    <s v="Office Supplies"/>
    <x v="15"/>
    <n v="0.59"/>
  </r>
  <r>
    <s v="Sean Wendt"/>
    <n v="34787"/>
    <x v="699"/>
    <d v="2010-03-02T00:00:00"/>
    <x v="4"/>
    <s v="2010"/>
    <n v="2"/>
    <b v="0"/>
    <x v="0"/>
    <n v="14"/>
    <n v="453.99"/>
    <n v="0.05"/>
    <s v="Regular Air"/>
    <n v="14.61"/>
    <n v="30.98"/>
    <n v="8.99"/>
    <s v="British Columbia"/>
    <s v="West"/>
    <s v="Corporate"/>
    <s v="Office Supplies"/>
    <x v="12"/>
    <n v="0.57999999999999996"/>
  </r>
  <r>
    <s v="Mary O'Rourke"/>
    <n v="34791"/>
    <x v="700"/>
    <d v="2011-05-09T00:00:00"/>
    <x v="7"/>
    <s v="2011"/>
    <n v="2"/>
    <b v="0"/>
    <x v="4"/>
    <n v="37"/>
    <n v="284.58"/>
    <n v="0.03"/>
    <s v="Regular Air"/>
    <n v="33.81"/>
    <n v="7.59"/>
    <n v="4"/>
    <s v="British Columbia"/>
    <s v="West"/>
    <s v="Home Office"/>
    <s v="Furniture"/>
    <x v="4"/>
    <n v="0.42"/>
  </r>
  <r>
    <s v="Mary O'Rourke"/>
    <n v="34791"/>
    <x v="700"/>
    <d v="2011-05-07T00:00:00"/>
    <x v="7"/>
    <s v="2011"/>
    <n v="0"/>
    <s v="FREE DELIVERY"/>
    <x v="4"/>
    <n v="9"/>
    <n v="1010.26"/>
    <n v="0.01"/>
    <s v="Regular Air"/>
    <n v="271.5"/>
    <n v="104.85"/>
    <n v="19.989999999999998"/>
    <s v="British Columbia"/>
    <s v="West"/>
    <s v="Home Office"/>
    <s v="Office Supplies"/>
    <x v="5"/>
    <n v="0.37"/>
  </r>
  <r>
    <s v="Nathan Cano"/>
    <n v="34822"/>
    <x v="701"/>
    <d v="2012-07-11T00:00:00"/>
    <x v="1"/>
    <s v="2012"/>
    <n v="1"/>
    <b v="0"/>
    <x v="3"/>
    <n v="23"/>
    <n v="990.5"/>
    <n v="0.04"/>
    <s v="Regular Air"/>
    <n v="323.73"/>
    <n v="43.98"/>
    <n v="1.99"/>
    <s v="British Columbia"/>
    <s v="West"/>
    <s v="Consumer"/>
    <s v="Technology"/>
    <x v="7"/>
    <n v="0.44"/>
  </r>
  <r>
    <s v="Matt Abelman"/>
    <n v="34853"/>
    <x v="52"/>
    <d v="2011-10-02T00:00:00"/>
    <x v="0"/>
    <s v="2011"/>
    <n v="3"/>
    <b v="0"/>
    <x v="5"/>
    <n v="49"/>
    <n v="651.9"/>
    <n v="0.16"/>
    <s v="Regular Air"/>
    <n v="-74.510000000000005"/>
    <n v="13.73"/>
    <n v="6.85"/>
    <s v="British Columbia"/>
    <s v="West"/>
    <s v="Small Business"/>
    <s v="Furniture"/>
    <x v="4"/>
    <n v="0.54"/>
  </r>
  <r>
    <s v="Michael Granlund"/>
    <n v="35522"/>
    <x v="702"/>
    <d v="2010-11-01T00:00:00"/>
    <x v="6"/>
    <s v="2010"/>
    <n v="7"/>
    <b v="0"/>
    <x v="0"/>
    <n v="27"/>
    <n v="2575.0100000000002"/>
    <n v="0.09"/>
    <s v="Regular Air"/>
    <n v="231.46"/>
    <n v="99.99"/>
    <n v="19.989999999999998"/>
    <s v="British Columbia"/>
    <s v="West"/>
    <s v="Home Office"/>
    <s v="Technology"/>
    <x v="7"/>
    <n v="0.52"/>
  </r>
  <r>
    <s v="Neil Ducich"/>
    <n v="36099"/>
    <x v="638"/>
    <d v="2010-09-22T00:00:00"/>
    <x v="11"/>
    <s v="2010"/>
    <n v="5"/>
    <b v="0"/>
    <x v="0"/>
    <n v="32"/>
    <n v="85.49"/>
    <n v="0.08"/>
    <s v="Regular Air"/>
    <n v="5.72"/>
    <n v="2.88"/>
    <n v="0.7"/>
    <s v="British Columbia"/>
    <s v="West"/>
    <s v="Home Office"/>
    <s v="Office Supplies"/>
    <x v="12"/>
    <n v="0.56000000000000005"/>
  </r>
  <r>
    <s v="Neil Ducich"/>
    <n v="36099"/>
    <x v="638"/>
    <d v="2010-09-22T00:00:00"/>
    <x v="11"/>
    <s v="2010"/>
    <n v="5"/>
    <b v="0"/>
    <x v="0"/>
    <n v="15"/>
    <n v="926.3"/>
    <n v="0.09"/>
    <s v="Regular Air"/>
    <n v="-503.8"/>
    <n v="64.650000000000006"/>
    <n v="35"/>
    <s v="British Columbia"/>
    <s v="West"/>
    <s v="Home Office"/>
    <s v="Office Supplies"/>
    <x v="0"/>
    <n v="0.8"/>
  </r>
  <r>
    <s v="Ken Heidel"/>
    <n v="36359"/>
    <x v="703"/>
    <d v="2011-11-24T00:00:00"/>
    <x v="6"/>
    <s v="2011"/>
    <n v="1"/>
    <b v="0"/>
    <x v="1"/>
    <n v="2"/>
    <n v="68.66"/>
    <n v="0.06"/>
    <s v="Regular Air"/>
    <n v="-29.6"/>
    <n v="30.98"/>
    <n v="5.76"/>
    <s v="British Columbia"/>
    <s v="West"/>
    <s v="Corporate"/>
    <s v="Office Supplies"/>
    <x v="5"/>
    <n v="0.4"/>
  </r>
  <r>
    <s v="Dana Kaydos"/>
    <n v="36901"/>
    <x v="558"/>
    <d v="2012-09-14T00:00:00"/>
    <x v="11"/>
    <s v="2012"/>
    <n v="1"/>
    <b v="0"/>
    <x v="5"/>
    <n v="30"/>
    <n v="201.09"/>
    <n v="0.08"/>
    <s v="Regular Air"/>
    <n v="-56.22"/>
    <n v="6.68"/>
    <n v="5.66"/>
    <s v="British Columbia"/>
    <s v="West"/>
    <s v="Corporate"/>
    <s v="Office Supplies"/>
    <x v="5"/>
    <n v="0.37"/>
  </r>
  <r>
    <s v="Steve Carroll"/>
    <n v="37412"/>
    <x v="704"/>
    <d v="2012-08-05T00:00:00"/>
    <x v="2"/>
    <s v="2012"/>
    <n v="2"/>
    <b v="0"/>
    <x v="1"/>
    <n v="17"/>
    <n v="191.67"/>
    <n v="0.03"/>
    <s v="Regular Air"/>
    <n v="6.02"/>
    <n v="10.98"/>
    <n v="3.37"/>
    <s v="British Columbia"/>
    <s v="West"/>
    <s v="Consumer"/>
    <s v="Office Supplies"/>
    <x v="15"/>
    <n v="0.56999999999999995"/>
  </r>
  <r>
    <s v="Chad Sievert"/>
    <n v="38625"/>
    <x v="360"/>
    <d v="2010-11-19T00:00:00"/>
    <x v="6"/>
    <s v="2010"/>
    <n v="2"/>
    <b v="0"/>
    <x v="3"/>
    <n v="28"/>
    <n v="2752"/>
    <n v="0.06"/>
    <s v="Express Air"/>
    <n v="336.47"/>
    <n v="99.99"/>
    <n v="19.989999999999998"/>
    <s v="British Columbia"/>
    <s v="West"/>
    <s v="Corporate"/>
    <s v="Technology"/>
    <x v="7"/>
    <n v="0.52"/>
  </r>
  <r>
    <s v="Chad Sievert"/>
    <n v="38625"/>
    <x v="360"/>
    <d v="2010-11-19T00:00:00"/>
    <x v="6"/>
    <s v="2010"/>
    <n v="2"/>
    <b v="0"/>
    <x v="3"/>
    <n v="12"/>
    <n v="72.819999999999993"/>
    <n v="0.02"/>
    <s v="Regular Air"/>
    <n v="5.03"/>
    <n v="5.98"/>
    <n v="2.5"/>
    <s v="British Columbia"/>
    <s v="West"/>
    <s v="Corporate"/>
    <s v="Office Supplies"/>
    <x v="8"/>
    <n v="0.36"/>
  </r>
  <r>
    <s v="John Castell"/>
    <n v="38656"/>
    <x v="567"/>
    <d v="2012-08-10T00:00:00"/>
    <x v="2"/>
    <s v="2012"/>
    <n v="0"/>
    <s v="FREE DELIVERY"/>
    <x v="0"/>
    <n v="13"/>
    <n v="64.459999999999994"/>
    <n v="0.01"/>
    <s v="Regular Air"/>
    <n v="25.16"/>
    <n v="4.91"/>
    <n v="0.5"/>
    <s v="British Columbia"/>
    <s v="West"/>
    <s v="Consumer"/>
    <s v="Office Supplies"/>
    <x v="11"/>
    <n v="0.36"/>
  </r>
  <r>
    <s v="Mark Cousins"/>
    <n v="38784"/>
    <x v="634"/>
    <d v="2011-02-05T00:00:00"/>
    <x v="5"/>
    <s v="2011"/>
    <n v="2"/>
    <b v="0"/>
    <x v="4"/>
    <n v="50"/>
    <n v="298.12"/>
    <n v="0.09"/>
    <s v="Regular Air"/>
    <n v="137.66999999999999"/>
    <n v="6.3"/>
    <n v="0.5"/>
    <s v="British Columbia"/>
    <s v="West"/>
    <s v="Home Office"/>
    <s v="Office Supplies"/>
    <x v="11"/>
    <n v="0.39"/>
  </r>
  <r>
    <s v="Hunter Lopez"/>
    <n v="38882"/>
    <x v="327"/>
    <d v="2009-12-15T00:00:00"/>
    <x v="9"/>
    <s v="2009"/>
    <n v="1"/>
    <b v="0"/>
    <x v="5"/>
    <n v="37"/>
    <n v="4411.5"/>
    <n v="0.1"/>
    <s v="Delivery Truck"/>
    <n v="-1799.35"/>
    <n v="122.99"/>
    <n v="70.2"/>
    <s v="British Columbia"/>
    <s v="West"/>
    <s v="Consumer"/>
    <s v="Furniture"/>
    <x v="14"/>
    <n v="0.74"/>
  </r>
  <r>
    <s v="Nathan Mautz"/>
    <n v="39527"/>
    <x v="705"/>
    <d v="2011-04-26T00:00:00"/>
    <x v="8"/>
    <s v="2011"/>
    <n v="9"/>
    <b v="0"/>
    <x v="0"/>
    <n v="29"/>
    <n v="213.35"/>
    <n v="0.01"/>
    <s v="Regular Air"/>
    <n v="63.78"/>
    <n v="6.88"/>
    <n v="2"/>
    <s v="British Columbia"/>
    <s v="West"/>
    <s v="Corporate"/>
    <s v="Office Supplies"/>
    <x v="5"/>
    <n v="0.39"/>
  </r>
  <r>
    <s v="Shaun Weien"/>
    <n v="39845"/>
    <x v="706"/>
    <d v="2009-09-07T00:00:00"/>
    <x v="11"/>
    <s v="2009"/>
    <n v="1"/>
    <b v="0"/>
    <x v="5"/>
    <n v="44"/>
    <n v="447.42"/>
    <n v="0.05"/>
    <s v="Regular Air"/>
    <n v="41.3"/>
    <n v="9.99"/>
    <n v="4.78"/>
    <s v="British Columbia"/>
    <s v="West"/>
    <s v="Home Office"/>
    <s v="Office Supplies"/>
    <x v="5"/>
    <n v="0.4"/>
  </r>
  <r>
    <s v="Nathan Mautz"/>
    <n v="39877"/>
    <x v="707"/>
    <d v="2012-08-18T00:00:00"/>
    <x v="2"/>
    <s v="2012"/>
    <n v="2"/>
    <b v="0"/>
    <x v="5"/>
    <n v="41"/>
    <n v="90.88"/>
    <n v="0.04"/>
    <s v="Regular Air"/>
    <n v="8.06"/>
    <n v="2.1800000000000002"/>
    <n v="0.78"/>
    <s v="British Columbia"/>
    <s v="West"/>
    <s v="Home Office"/>
    <s v="Office Supplies"/>
    <x v="6"/>
    <n v="0.52"/>
  </r>
  <r>
    <s v="Theone Pippenger"/>
    <n v="40259"/>
    <x v="620"/>
    <d v="2010-10-13T00:00:00"/>
    <x v="0"/>
    <s v="2010"/>
    <n v="1"/>
    <b v="0"/>
    <x v="4"/>
    <n v="4"/>
    <n v="29.05"/>
    <n v="0.08"/>
    <s v="Express Air"/>
    <n v="-20.9"/>
    <n v="4.9800000000000004"/>
    <n v="4.32"/>
    <s v="British Columbia"/>
    <s v="West"/>
    <s v="Corporate"/>
    <s v="Technology"/>
    <x v="7"/>
    <n v="0.64"/>
  </r>
  <r>
    <s v="Nathan Cano"/>
    <n v="41217"/>
    <x v="708"/>
    <d v="2011-07-15T00:00:00"/>
    <x v="1"/>
    <s v="2011"/>
    <n v="2"/>
    <b v="0"/>
    <x v="1"/>
    <n v="23"/>
    <n v="1314.64"/>
    <n v="0.03"/>
    <s v="Express Air"/>
    <n v="575.38"/>
    <n v="55.48"/>
    <n v="6.79"/>
    <s v="British Columbia"/>
    <s v="West"/>
    <s v="Consumer"/>
    <s v="Office Supplies"/>
    <x v="5"/>
    <n v="0.37"/>
  </r>
  <r>
    <s v="Bart Watters"/>
    <n v="41671"/>
    <x v="350"/>
    <d v="2012-12-05T00:00:00"/>
    <x v="9"/>
    <s v="2012"/>
    <n v="2"/>
    <b v="0"/>
    <x v="5"/>
    <n v="49"/>
    <n v="638.91"/>
    <n v="0.02"/>
    <s v="Regular Air"/>
    <n v="77.48"/>
    <n v="12.98"/>
    <n v="3.14"/>
    <s v="British Columbia"/>
    <s v="West"/>
    <s v="Corporate"/>
    <s v="Office Supplies"/>
    <x v="15"/>
    <n v="0.6"/>
  </r>
  <r>
    <s v="Matt Abelman"/>
    <n v="41927"/>
    <x v="709"/>
    <d v="2012-07-16T00:00:00"/>
    <x v="1"/>
    <s v="2012"/>
    <n v="3"/>
    <b v="0"/>
    <x v="3"/>
    <n v="46"/>
    <n v="2332.23"/>
    <n v="0.02"/>
    <s v="Express Air"/>
    <n v="1085.93"/>
    <n v="48.04"/>
    <n v="7.23"/>
    <s v="British Columbia"/>
    <s v="West"/>
    <s v="Home Office"/>
    <s v="Office Supplies"/>
    <x v="5"/>
    <n v="0.37"/>
  </r>
  <r>
    <s v="Matt Abelman"/>
    <n v="41988"/>
    <x v="391"/>
    <d v="2009-02-04T00:00:00"/>
    <x v="5"/>
    <s v="2009"/>
    <n v="0"/>
    <s v="FREE DELIVERY"/>
    <x v="0"/>
    <n v="33"/>
    <n v="4610.3500000000004"/>
    <n v="0.08"/>
    <s v="Delivery Truck"/>
    <n v="751.58"/>
    <n v="145.44999999999999"/>
    <n v="17.850000000000001"/>
    <s v="British Columbia"/>
    <s v="West"/>
    <s v="Home Office"/>
    <s v="Technology"/>
    <x v="16"/>
    <n v="0.56000000000000005"/>
  </r>
  <r>
    <s v="Matt Abelman"/>
    <n v="41988"/>
    <x v="391"/>
    <d v="2009-02-08T00:00:00"/>
    <x v="5"/>
    <s v="2009"/>
    <n v="4"/>
    <b v="0"/>
    <x v="0"/>
    <n v="18"/>
    <n v="610.07000000000005"/>
    <n v="7.0000000000000007E-2"/>
    <s v="Delivery Truck"/>
    <n v="-157.56"/>
    <n v="33.94"/>
    <n v="19.190000000000001"/>
    <s v="British Columbia"/>
    <s v="West"/>
    <s v="Home Office"/>
    <s v="Furniture"/>
    <x v="14"/>
    <n v="0.57999999999999996"/>
  </r>
  <r>
    <s v="Matt Abelman"/>
    <n v="41988"/>
    <x v="391"/>
    <d v="2009-02-08T00:00:00"/>
    <x v="5"/>
    <s v="2009"/>
    <n v="4"/>
    <b v="0"/>
    <x v="0"/>
    <n v="14"/>
    <n v="181.49"/>
    <n v="0.1"/>
    <s v="Regular Air"/>
    <n v="-29.54"/>
    <n v="13.43"/>
    <n v="5.5"/>
    <s v="British Columbia"/>
    <s v="West"/>
    <s v="Home Office"/>
    <s v="Office Supplies"/>
    <x v="0"/>
    <n v="0.56999999999999995"/>
  </r>
  <r>
    <s v="Scott Williamson"/>
    <n v="42692"/>
    <x v="710"/>
    <d v="2011-12-22T00:00:00"/>
    <x v="9"/>
    <s v="2011"/>
    <n v="2"/>
    <b v="0"/>
    <x v="4"/>
    <n v="41"/>
    <n v="248.86"/>
    <n v="0.08"/>
    <s v="Regular Air"/>
    <n v="-168.67"/>
    <n v="5.98"/>
    <n v="7.5"/>
    <s v="British Columbia"/>
    <s v="West"/>
    <s v="Small Business"/>
    <s v="Office Supplies"/>
    <x v="5"/>
    <n v="0.4"/>
  </r>
  <r>
    <s v="Scott Williamson"/>
    <n v="42692"/>
    <x v="710"/>
    <d v="2011-12-21T00:00:00"/>
    <x v="9"/>
    <s v="2011"/>
    <n v="1"/>
    <b v="0"/>
    <x v="4"/>
    <n v="42"/>
    <n v="278.01"/>
    <n v="0.03"/>
    <s v="Regular Air"/>
    <n v="-202.31"/>
    <n v="6.48"/>
    <n v="8.73"/>
    <s v="British Columbia"/>
    <s v="West"/>
    <s v="Small Business"/>
    <s v="Office Supplies"/>
    <x v="5"/>
    <n v="0.37"/>
  </r>
  <r>
    <s v="Nathan Cano"/>
    <n v="44007"/>
    <x v="10"/>
    <d v="2011-05-30T00:00:00"/>
    <x v="7"/>
    <s v="2011"/>
    <n v="0"/>
    <s v="FREE DELIVERY"/>
    <x v="4"/>
    <n v="50"/>
    <n v="281.81"/>
    <n v="7.0000000000000007E-2"/>
    <s v="Regular Air"/>
    <n v="42.45"/>
    <n v="5.98"/>
    <n v="0.96"/>
    <s v="British Columbia"/>
    <s v="West"/>
    <s v="Consumer"/>
    <s v="Office Supplies"/>
    <x v="12"/>
    <n v="0.6"/>
  </r>
  <r>
    <s v="Sean Wendt"/>
    <n v="44450"/>
    <x v="639"/>
    <d v="2010-10-10T00:00:00"/>
    <x v="0"/>
    <s v="2010"/>
    <n v="1"/>
    <b v="0"/>
    <x v="5"/>
    <n v="14"/>
    <n v="243.23"/>
    <n v="7.0000000000000007E-2"/>
    <s v="Regular Air"/>
    <n v="35.33"/>
    <n v="17.48"/>
    <n v="1.99"/>
    <s v="British Columbia"/>
    <s v="West"/>
    <s v="Corporate"/>
    <s v="Technology"/>
    <x v="7"/>
    <n v="0.45"/>
  </r>
  <r>
    <s v="Sean Wendt"/>
    <n v="44450"/>
    <x v="639"/>
    <d v="2010-10-09T00:00:00"/>
    <x v="0"/>
    <s v="2010"/>
    <n v="0"/>
    <s v="FREE DELIVERY"/>
    <x v="5"/>
    <n v="24"/>
    <n v="1326.51"/>
    <n v="0.03"/>
    <s v="Regular Air"/>
    <n v="58.17"/>
    <n v="65.989999999999995"/>
    <n v="8.99"/>
    <s v="British Columbia"/>
    <s v="West"/>
    <s v="Corporate"/>
    <s v="Technology"/>
    <x v="3"/>
    <n v="0.6"/>
  </r>
  <r>
    <s v="Hunter Lopez"/>
    <n v="44610"/>
    <x v="396"/>
    <d v="2011-03-10T00:00:00"/>
    <x v="4"/>
    <s v="2011"/>
    <n v="0"/>
    <s v="FREE DELIVERY"/>
    <x v="1"/>
    <n v="31"/>
    <n v="127.9"/>
    <n v="7.0000000000000007E-2"/>
    <s v="Regular Air"/>
    <n v="54.21"/>
    <n v="4.13"/>
    <n v="0.5"/>
    <s v="British Columbia"/>
    <s v="West"/>
    <s v="Consumer"/>
    <s v="Office Supplies"/>
    <x v="11"/>
    <n v="0.39"/>
  </r>
  <r>
    <s v="Mike Kennedy"/>
    <n v="44999"/>
    <x v="529"/>
    <d v="2010-01-23T00:00:00"/>
    <x v="10"/>
    <s v="2010"/>
    <n v="1"/>
    <b v="0"/>
    <x v="4"/>
    <n v="17"/>
    <n v="110.74"/>
    <n v="0.09"/>
    <s v="Regular Air"/>
    <n v="-70.31"/>
    <n v="6.48"/>
    <n v="7.49"/>
    <s v="British Columbia"/>
    <s v="West"/>
    <s v="Small Business"/>
    <s v="Office Supplies"/>
    <x v="5"/>
    <n v="0.37"/>
  </r>
  <r>
    <s v="Mike Kennedy"/>
    <n v="45025"/>
    <x v="94"/>
    <d v="2011-04-14T00:00:00"/>
    <x v="8"/>
    <s v="2011"/>
    <n v="3"/>
    <b v="0"/>
    <x v="1"/>
    <n v="26"/>
    <n v="73.819999999999993"/>
    <n v="0.08"/>
    <s v="Regular Air"/>
    <n v="2.0099999999999998"/>
    <n v="2.88"/>
    <n v="1.49"/>
    <s v="Manitoba"/>
    <s v="Prarie"/>
    <s v="Corporate"/>
    <s v="Office Supplies"/>
    <x v="2"/>
    <n v="0.36"/>
  </r>
  <r>
    <s v="Mark Cousins"/>
    <n v="45248"/>
    <x v="480"/>
    <d v="2011-04-18T00:00:00"/>
    <x v="8"/>
    <s v="2011"/>
    <n v="2"/>
    <b v="0"/>
    <x v="4"/>
    <n v="38"/>
    <n v="154.85"/>
    <n v="0.05"/>
    <s v="Regular Air"/>
    <n v="-136.55000000000001"/>
    <n v="3.95"/>
    <n v="5.13"/>
    <s v="Manitoba"/>
    <s v="Prarie"/>
    <s v="Corporate"/>
    <s v="Office Supplies"/>
    <x v="1"/>
    <n v="0.59"/>
  </r>
  <r>
    <s v="Mark Cousins"/>
    <n v="45248"/>
    <x v="480"/>
    <d v="2011-04-18T00:00:00"/>
    <x v="8"/>
    <s v="2011"/>
    <n v="2"/>
    <b v="0"/>
    <x v="4"/>
    <n v="32"/>
    <n v="4941.7725"/>
    <n v="0.1"/>
    <s v="Regular Air"/>
    <n v="704.89"/>
    <n v="195.99"/>
    <n v="8.99"/>
    <s v="Manitoba"/>
    <s v="Prarie"/>
    <s v="Corporate"/>
    <s v="Technology"/>
    <x v="3"/>
    <n v="0.6"/>
  </r>
  <r>
    <s v="Roland Black"/>
    <n v="45249"/>
    <x v="711"/>
    <d v="2010-12-02T00:00:00"/>
    <x v="9"/>
    <s v="2010"/>
    <n v="5"/>
    <b v="0"/>
    <x v="0"/>
    <n v="24"/>
    <n v="1155.5835"/>
    <n v="0.04"/>
    <s v="Regular Air"/>
    <n v="-127"/>
    <n v="55.99"/>
    <n v="5"/>
    <s v="Manitoba"/>
    <s v="Prarie"/>
    <s v="Small Business"/>
    <s v="Technology"/>
    <x v="3"/>
    <n v="0.8"/>
  </r>
  <r>
    <s v="Bart Watters"/>
    <n v="45570"/>
    <x v="712"/>
    <d v="2010-08-10T00:00:00"/>
    <x v="2"/>
    <s v="2010"/>
    <n v="1"/>
    <b v="0"/>
    <x v="5"/>
    <n v="19"/>
    <n v="77.569999999999993"/>
    <n v="0"/>
    <s v="Regular Air"/>
    <n v="-67.489999999999995"/>
    <n v="3.58"/>
    <n v="5.47"/>
    <s v="Manitoba"/>
    <s v="Prarie"/>
    <s v="Corporate"/>
    <s v="Office Supplies"/>
    <x v="2"/>
    <n v="0.37"/>
  </r>
  <r>
    <s v="Matt Abelman"/>
    <n v="45731"/>
    <x v="124"/>
    <d v="2009-08-11T00:00:00"/>
    <x v="2"/>
    <s v="2009"/>
    <n v="1"/>
    <b v="0"/>
    <x v="5"/>
    <n v="44"/>
    <n v="12689.87"/>
    <n v="0.04"/>
    <s v="Delivery Truck"/>
    <n v="-169.23"/>
    <n v="296.18"/>
    <n v="154.12"/>
    <s v="Manitoba"/>
    <s v="Prarie"/>
    <s v="Consumer"/>
    <s v="Furniture"/>
    <x v="10"/>
    <n v="0.76"/>
  </r>
  <r>
    <s v="Parhena Norris"/>
    <n v="46375"/>
    <x v="134"/>
    <d v="2010-08-28T00:00:00"/>
    <x v="2"/>
    <s v="2010"/>
    <n v="2"/>
    <b v="0"/>
    <x v="4"/>
    <n v="24"/>
    <n v="905.32"/>
    <n v="0.02"/>
    <s v="Regular Air"/>
    <n v="389.07"/>
    <n v="35.44"/>
    <n v="5.09"/>
    <s v="Manitoba"/>
    <s v="Prarie"/>
    <s v="Home Office"/>
    <s v="Office Supplies"/>
    <x v="5"/>
    <n v="0.38"/>
  </r>
  <r>
    <s v="Parhena Norris"/>
    <n v="46375"/>
    <x v="134"/>
    <d v="2010-08-27T00:00:00"/>
    <x v="2"/>
    <s v="2010"/>
    <n v="1"/>
    <b v="0"/>
    <x v="4"/>
    <n v="16"/>
    <n v="1702.499"/>
    <n v="0.08"/>
    <s v="Regular Air"/>
    <n v="162.11000000000001"/>
    <n v="125.99"/>
    <n v="5.26"/>
    <s v="Manitoba"/>
    <s v="Prarie"/>
    <s v="Home Office"/>
    <s v="Technology"/>
    <x v="3"/>
    <n v="0.55000000000000004"/>
  </r>
  <r>
    <s v="Mike Kennedy"/>
    <n v="46885"/>
    <x v="111"/>
    <d v="2011-06-11T00:00:00"/>
    <x v="3"/>
    <s v="2011"/>
    <n v="4"/>
    <b v="0"/>
    <x v="0"/>
    <n v="27"/>
    <n v="632.54999999999995"/>
    <n v="0.05"/>
    <s v="Regular Air"/>
    <n v="165.35"/>
    <n v="22.72"/>
    <n v="8.99"/>
    <s v="Manitoba"/>
    <s v="Prarie"/>
    <s v="Corporate"/>
    <s v="Furniture"/>
    <x v="4"/>
    <n v="0.44"/>
  </r>
  <r>
    <s v="Mike Kennedy"/>
    <n v="46885"/>
    <x v="111"/>
    <d v="2011-06-11T00:00:00"/>
    <x v="3"/>
    <s v="2011"/>
    <n v="4"/>
    <b v="0"/>
    <x v="0"/>
    <n v="48"/>
    <n v="90.96"/>
    <n v="0.02"/>
    <s v="Regular Air"/>
    <n v="-30.11"/>
    <n v="1.81"/>
    <n v="1.56"/>
    <s v="Manitoba"/>
    <s v="Prarie"/>
    <s v="Corporate"/>
    <s v="Office Supplies"/>
    <x v="6"/>
    <n v="0.49"/>
  </r>
  <r>
    <s v="Mike Kennedy"/>
    <n v="46885"/>
    <x v="111"/>
    <d v="2011-06-12T00:00:00"/>
    <x v="3"/>
    <s v="2011"/>
    <n v="5"/>
    <b v="0"/>
    <x v="0"/>
    <n v="32"/>
    <n v="1997.13"/>
    <n v="0.05"/>
    <s v="Regular Air"/>
    <n v="720.45"/>
    <n v="63.94"/>
    <n v="14.48"/>
    <s v="Manitoba"/>
    <s v="Prarie"/>
    <s v="Corporate"/>
    <s v="Furniture"/>
    <x v="4"/>
    <n v="0.46"/>
  </r>
  <r>
    <s v="Mike Kennedy"/>
    <n v="46948"/>
    <x v="304"/>
    <d v="2010-05-24T00:00:00"/>
    <x v="7"/>
    <s v="2010"/>
    <n v="4"/>
    <b v="0"/>
    <x v="0"/>
    <n v="10"/>
    <n v="64.13"/>
    <n v="0.1"/>
    <s v="Regular Air"/>
    <n v="-28.97"/>
    <n v="6.54"/>
    <n v="5.27"/>
    <s v="Manitoba"/>
    <s v="Prarie"/>
    <s v="Corporate"/>
    <s v="Office Supplies"/>
    <x v="2"/>
    <n v="0.36"/>
  </r>
  <r>
    <s v="Theone Pippenger"/>
    <n v="47267"/>
    <x v="662"/>
    <d v="2010-12-30T00:00:00"/>
    <x v="9"/>
    <s v="2010"/>
    <n v="1"/>
    <b v="0"/>
    <x v="4"/>
    <n v="24"/>
    <n v="492.71"/>
    <n v="0.02"/>
    <s v="Regular Air"/>
    <n v="67.010000000000005"/>
    <n v="19.98"/>
    <n v="8.68"/>
    <s v="Manitoba"/>
    <s v="Prarie"/>
    <s v="Corporate"/>
    <s v="Office Supplies"/>
    <x v="5"/>
    <n v="0.37"/>
  </r>
  <r>
    <s v="Theone Pippenger"/>
    <n v="47267"/>
    <x v="662"/>
    <d v="2010-12-30T00:00:00"/>
    <x v="9"/>
    <s v="2010"/>
    <n v="1"/>
    <b v="0"/>
    <x v="4"/>
    <n v="14"/>
    <n v="1042.06"/>
    <n v="0.04"/>
    <s v="Delivery Truck"/>
    <n v="-931.25"/>
    <n v="70.89"/>
    <n v="89.3"/>
    <s v="Manitoba"/>
    <s v="Prarie"/>
    <s v="Corporate"/>
    <s v="Furniture"/>
    <x v="10"/>
    <n v="0.69"/>
  </r>
  <r>
    <s v="Sally Matthias"/>
    <n v="47333"/>
    <x v="713"/>
    <d v="2011-09-07T00:00:00"/>
    <x v="11"/>
    <s v="2011"/>
    <n v="0"/>
    <s v="FREE DELIVERY"/>
    <x v="5"/>
    <n v="16"/>
    <n v="760.24850000000004"/>
    <n v="0.04"/>
    <s v="Regular Air"/>
    <n v="29.8"/>
    <n v="55.99"/>
    <n v="3.3"/>
    <s v="Manitoba"/>
    <s v="Prarie"/>
    <s v="Home Office"/>
    <s v="Technology"/>
    <x v="3"/>
    <n v="0.59"/>
  </r>
  <r>
    <s v="Dana Kaydos"/>
    <n v="48167"/>
    <x v="706"/>
    <d v="2009-09-09T00:00:00"/>
    <x v="11"/>
    <s v="2009"/>
    <n v="3"/>
    <b v="0"/>
    <x v="5"/>
    <n v="43"/>
    <n v="5041.46"/>
    <n v="0.06"/>
    <s v="Delivery Truck"/>
    <n v="-2136.66"/>
    <n v="122.99"/>
    <n v="70.2"/>
    <s v="Manitoba"/>
    <s v="Prarie"/>
    <s v="Corporate"/>
    <s v="Furniture"/>
    <x v="14"/>
    <n v="0.74"/>
  </r>
  <r>
    <s v="Dana Kaydos"/>
    <n v="48167"/>
    <x v="706"/>
    <d v="2009-09-07T00:00:00"/>
    <x v="11"/>
    <s v="2009"/>
    <n v="1"/>
    <b v="0"/>
    <x v="5"/>
    <n v="45"/>
    <n v="282.98"/>
    <n v="0.06"/>
    <s v="Regular Air"/>
    <n v="-237.47"/>
    <n v="6.48"/>
    <n v="8.8800000000000008"/>
    <s v="Manitoba"/>
    <s v="Prarie"/>
    <s v="Corporate"/>
    <s v="Office Supplies"/>
    <x v="5"/>
    <n v="0.37"/>
  </r>
  <r>
    <s v="Dana Kaydos"/>
    <n v="48167"/>
    <x v="706"/>
    <d v="2009-09-07T00:00:00"/>
    <x v="11"/>
    <s v="2009"/>
    <n v="1"/>
    <b v="0"/>
    <x v="5"/>
    <n v="27"/>
    <n v="8817.7099999999991"/>
    <n v="0.09"/>
    <s v="Delivery Truck"/>
    <n v="-2946.05"/>
    <n v="349.45"/>
    <n v="60"/>
    <s v="Manitoba"/>
    <s v="Prarie"/>
    <s v="Corporate"/>
    <s v="Furniture"/>
    <x v="10"/>
    <m/>
  </r>
  <r>
    <s v="Dana Kaydos"/>
    <n v="48230"/>
    <x v="714"/>
    <d v="2009-02-27T00:00:00"/>
    <x v="5"/>
    <s v="2009"/>
    <n v="2"/>
    <b v="0"/>
    <x v="3"/>
    <n v="39"/>
    <n v="1140.26"/>
    <n v="0.04"/>
    <s v="Express Air"/>
    <n v="387.2"/>
    <n v="29.18"/>
    <n v="8.5500000000000007"/>
    <s v="Manitoba"/>
    <s v="Prarie"/>
    <s v="Corporate"/>
    <s v="Furniture"/>
    <x v="4"/>
    <n v="0.42"/>
  </r>
  <r>
    <s v="Dana Kaydos"/>
    <n v="48230"/>
    <x v="714"/>
    <d v="2009-02-27T00:00:00"/>
    <x v="5"/>
    <s v="2009"/>
    <n v="2"/>
    <b v="0"/>
    <x v="3"/>
    <n v="31"/>
    <n v="2645.8"/>
    <n v="0"/>
    <s v="Regular Air"/>
    <n v="-684.78"/>
    <n v="80.98"/>
    <n v="35"/>
    <s v="Manitoba"/>
    <s v="Prarie"/>
    <s v="Corporate"/>
    <s v="Office Supplies"/>
    <x v="0"/>
    <n v="0.83"/>
  </r>
  <r>
    <s v="Sean Wendt"/>
    <n v="48480"/>
    <x v="715"/>
    <d v="2010-01-05T00:00:00"/>
    <x v="10"/>
    <s v="2010"/>
    <n v="3"/>
    <b v="0"/>
    <x v="5"/>
    <n v="32"/>
    <n v="11103.75"/>
    <n v="0.1"/>
    <s v="Delivery Truck"/>
    <n v="-522.59"/>
    <n v="370.98"/>
    <n v="99"/>
    <s v="Manitoba"/>
    <s v="Prarie"/>
    <s v="Corporate"/>
    <s v="Office Supplies"/>
    <x v="0"/>
    <n v="0.65"/>
  </r>
  <r>
    <s v="Nathan Mautz"/>
    <n v="48614"/>
    <x v="660"/>
    <d v="2012-05-31T00:00:00"/>
    <x v="7"/>
    <s v="2012"/>
    <n v="0"/>
    <s v="FREE DELIVERY"/>
    <x v="5"/>
    <n v="46"/>
    <n v="7965.9025000000001"/>
    <n v="0.01"/>
    <s v="Regular Air"/>
    <n v="2311.96"/>
    <n v="195.99"/>
    <n v="8.99"/>
    <s v="Manitoba"/>
    <s v="Prarie"/>
    <s v="Corporate"/>
    <s v="Technology"/>
    <x v="3"/>
    <n v="0.6"/>
  </r>
  <r>
    <s v="Aaron Smayling"/>
    <n v="48772"/>
    <x v="429"/>
    <d v="2009-05-14T00:00:00"/>
    <x v="7"/>
    <s v="2009"/>
    <n v="2"/>
    <b v="0"/>
    <x v="4"/>
    <n v="44"/>
    <n v="3202.25"/>
    <n v="0.09"/>
    <s v="Regular Air"/>
    <n v="991.26"/>
    <n v="78.69"/>
    <n v="19.989999999999998"/>
    <s v="Manitoba"/>
    <s v="Prarie"/>
    <s v="Small Business"/>
    <s v="Furniture"/>
    <x v="4"/>
    <n v="0.43"/>
  </r>
  <r>
    <s v="Aaron Smayling"/>
    <n v="48772"/>
    <x v="429"/>
    <d v="2009-05-13T00:00:00"/>
    <x v="7"/>
    <s v="2009"/>
    <n v="1"/>
    <b v="0"/>
    <x v="4"/>
    <n v="11"/>
    <n v="81.25"/>
    <n v="0.01"/>
    <s v="Regular Air"/>
    <n v="-44.54"/>
    <n v="6.48"/>
    <n v="7.86"/>
    <s v="Manitoba"/>
    <s v="Prarie"/>
    <s v="Small Business"/>
    <s v="Office Supplies"/>
    <x v="5"/>
    <n v="0.37"/>
  </r>
  <r>
    <s v="Aaron Smayling"/>
    <n v="48772"/>
    <x v="429"/>
    <d v="2009-05-13T00:00:00"/>
    <x v="7"/>
    <s v="2009"/>
    <n v="1"/>
    <b v="0"/>
    <x v="4"/>
    <n v="18"/>
    <n v="57.17"/>
    <n v="0.08"/>
    <s v="Regular Air"/>
    <n v="-24.03"/>
    <n v="3.28"/>
    <n v="2.31"/>
    <s v="Manitoba"/>
    <s v="Prarie"/>
    <s v="Small Business"/>
    <s v="Office Supplies"/>
    <x v="12"/>
    <n v="0.56000000000000005"/>
  </r>
  <r>
    <s v="Aaron Smayling"/>
    <n v="48772"/>
    <x v="429"/>
    <d v="2009-05-13T00:00:00"/>
    <x v="7"/>
    <s v="2009"/>
    <n v="1"/>
    <b v="0"/>
    <x v="4"/>
    <n v="12"/>
    <n v="41.97"/>
    <n v="0.05"/>
    <s v="Regular Air"/>
    <n v="-37.03"/>
    <n v="3.28"/>
    <n v="4.2"/>
    <s v="Manitoba"/>
    <s v="Prarie"/>
    <s v="Small Business"/>
    <s v="Office Supplies"/>
    <x v="12"/>
    <n v="0.56000000000000005"/>
  </r>
  <r>
    <s v="Aaron Smayling"/>
    <n v="48772"/>
    <x v="429"/>
    <d v="2009-05-13T00:00:00"/>
    <x v="7"/>
    <s v="2009"/>
    <n v="1"/>
    <b v="0"/>
    <x v="4"/>
    <n v="10"/>
    <n v="35.64"/>
    <n v="0.05"/>
    <s v="Regular Air"/>
    <n v="-0.71"/>
    <n v="3.58"/>
    <n v="1.63"/>
    <s v="Manitoba"/>
    <s v="Prarie"/>
    <s v="Small Business"/>
    <s v="Office Supplies"/>
    <x v="6"/>
    <n v="0.36"/>
  </r>
  <r>
    <s v="Parhena Norris"/>
    <n v="48800"/>
    <x v="596"/>
    <d v="2010-10-23T00:00:00"/>
    <x v="0"/>
    <s v="2010"/>
    <n v="1"/>
    <b v="0"/>
    <x v="3"/>
    <n v="8"/>
    <n v="28761.52"/>
    <n v="0.04"/>
    <s v="Regular Air"/>
    <n v="285.11"/>
    <n v="3499.99"/>
    <n v="24.49"/>
    <s v="Manitoba"/>
    <s v="Prarie"/>
    <s v="Home Office"/>
    <s v="Technology"/>
    <x v="13"/>
    <n v="0.37"/>
  </r>
  <r>
    <s v="Charles Sheldon"/>
    <n v="48931"/>
    <x v="501"/>
    <d v="2009-06-24T00:00:00"/>
    <x v="3"/>
    <s v="2009"/>
    <n v="7"/>
    <b v="0"/>
    <x v="0"/>
    <n v="33"/>
    <n v="750.66"/>
    <n v="0"/>
    <s v="Regular Air"/>
    <n v="120.05"/>
    <n v="20.95"/>
    <n v="4"/>
    <s v="Manitoba"/>
    <s v="Prarie"/>
    <s v="Corporate"/>
    <s v="Technology"/>
    <x v="7"/>
    <n v="0.6"/>
  </r>
  <r>
    <s v="Charles Sheldon"/>
    <n v="48931"/>
    <x v="501"/>
    <d v="2009-06-19T00:00:00"/>
    <x v="3"/>
    <s v="2009"/>
    <n v="2"/>
    <b v="0"/>
    <x v="0"/>
    <n v="8"/>
    <n v="254.32"/>
    <n v="0.01"/>
    <s v="Regular Air"/>
    <n v="-117.39"/>
    <n v="30.98"/>
    <n v="6.5"/>
    <s v="Manitoba"/>
    <s v="Prarie"/>
    <s v="Corporate"/>
    <s v="Technology"/>
    <x v="7"/>
    <n v="0.79"/>
  </r>
  <r>
    <s v="Charles Sheldon"/>
    <n v="48931"/>
    <x v="501"/>
    <d v="2009-06-22T00:00:00"/>
    <x v="3"/>
    <s v="2009"/>
    <n v="5"/>
    <b v="0"/>
    <x v="0"/>
    <n v="42"/>
    <n v="2149.37"/>
    <n v="0.03"/>
    <s v="Regular Air"/>
    <n v="217.87"/>
    <n v="51.75"/>
    <n v="19.989999999999998"/>
    <s v="Manitoba"/>
    <s v="Prarie"/>
    <s v="Corporate"/>
    <s v="Furniture"/>
    <x v="4"/>
    <n v="0.55000000000000004"/>
  </r>
  <r>
    <s v="Mark Cousins"/>
    <n v="49126"/>
    <x v="2"/>
    <d v="2011-07-17T00:00:00"/>
    <x v="1"/>
    <s v="2011"/>
    <n v="7"/>
    <b v="0"/>
    <x v="0"/>
    <n v="33"/>
    <n v="5661.08"/>
    <n v="0"/>
    <s v="Delivery Truck"/>
    <n v="1055.47"/>
    <n v="160.97999999999999"/>
    <n v="30"/>
    <s v="Manitoba"/>
    <s v="Prarie"/>
    <s v="Corporate"/>
    <s v="Furniture"/>
    <x v="14"/>
    <n v="0.62"/>
  </r>
  <r>
    <s v="Shaun Weien"/>
    <n v="49283"/>
    <x v="716"/>
    <d v="2009-12-12T00:00:00"/>
    <x v="9"/>
    <s v="2009"/>
    <n v="1"/>
    <b v="0"/>
    <x v="1"/>
    <n v="25"/>
    <n v="334.71"/>
    <n v="0.01"/>
    <s v="Regular Air"/>
    <n v="31.74"/>
    <n v="12.28"/>
    <n v="6.47"/>
    <s v="Manitoba"/>
    <s v="Prarie"/>
    <s v="Home Office"/>
    <s v="Office Supplies"/>
    <x v="5"/>
    <n v="0.38"/>
  </r>
  <r>
    <s v="Mary O'Rourke"/>
    <n v="49441"/>
    <x v="717"/>
    <d v="2009-09-28T00:00:00"/>
    <x v="11"/>
    <s v="2009"/>
    <n v="1"/>
    <b v="0"/>
    <x v="4"/>
    <n v="49"/>
    <n v="1981.26"/>
    <n v="7.0000000000000007E-2"/>
    <s v="Express Air"/>
    <n v="100.8"/>
    <n v="41.32"/>
    <n v="8.66"/>
    <s v="Manitoba"/>
    <s v="Prarie"/>
    <s v="Home Office"/>
    <s v="Furniture"/>
    <x v="4"/>
    <n v="0.76"/>
  </r>
  <r>
    <s v="Mark Cousins"/>
    <n v="49601"/>
    <x v="349"/>
    <d v="2011-02-02T00:00:00"/>
    <x v="5"/>
    <s v="2011"/>
    <n v="7"/>
    <b v="0"/>
    <x v="0"/>
    <n v="15"/>
    <n v="1756.46"/>
    <n v="0.01"/>
    <s v="Delivery Truck"/>
    <n v="-101.19"/>
    <n v="113.98"/>
    <n v="30"/>
    <s v="Manitoba"/>
    <s v="Prarie"/>
    <s v="Home Office"/>
    <s v="Furniture"/>
    <x v="14"/>
    <n v="0.69"/>
  </r>
  <r>
    <s v="Brad Norvell"/>
    <n v="49763"/>
    <x v="296"/>
    <d v="2011-02-14T00:00:00"/>
    <x v="5"/>
    <s v="2011"/>
    <n v="1"/>
    <b v="0"/>
    <x v="5"/>
    <n v="8"/>
    <n v="49.04"/>
    <n v="0.02"/>
    <s v="Regular Air"/>
    <n v="9.2899999999999991"/>
    <n v="5.68"/>
    <n v="1.39"/>
    <s v="Manitoba"/>
    <s v="Prarie"/>
    <s v="Corporate"/>
    <s v="Office Supplies"/>
    <x v="8"/>
    <n v="0.38"/>
  </r>
  <r>
    <s v="Brad Norvell"/>
    <n v="49763"/>
    <x v="296"/>
    <d v="2011-02-13T00:00:00"/>
    <x v="5"/>
    <s v="2011"/>
    <n v="0"/>
    <s v="FREE DELIVERY"/>
    <x v="5"/>
    <n v="6"/>
    <n v="2320.35"/>
    <n v="0"/>
    <s v="Delivery Truck"/>
    <n v="-237.62"/>
    <n v="348.21"/>
    <n v="84.84"/>
    <s v="Manitoba"/>
    <s v="Prarie"/>
    <s v="Corporate"/>
    <s v="Furniture"/>
    <x v="10"/>
    <n v="0.66"/>
  </r>
  <r>
    <s v="Parhena Norris"/>
    <n v="49927"/>
    <x v="718"/>
    <d v="2012-07-20T00:00:00"/>
    <x v="1"/>
    <s v="2012"/>
    <n v="0"/>
    <s v="FREE DELIVERY"/>
    <x v="3"/>
    <n v="26"/>
    <n v="139.54"/>
    <n v="0.01"/>
    <s v="Regular Air"/>
    <n v="-54.08"/>
    <n v="4.9800000000000004"/>
    <n v="4.95"/>
    <s v="Manitoba"/>
    <s v="Prarie"/>
    <s v="Home Office"/>
    <s v="Office Supplies"/>
    <x v="2"/>
    <n v="0.37"/>
  </r>
  <r>
    <s v="Parhena Norris"/>
    <n v="49927"/>
    <x v="718"/>
    <d v="2012-07-22T00:00:00"/>
    <x v="1"/>
    <s v="2012"/>
    <n v="2"/>
    <b v="0"/>
    <x v="3"/>
    <n v="28"/>
    <n v="199.52"/>
    <n v="0.08"/>
    <s v="Regular Air"/>
    <n v="13.44"/>
    <n v="7.59"/>
    <n v="4"/>
    <s v="Manitoba"/>
    <s v="Prarie"/>
    <s v="Home Office"/>
    <s v="Furniture"/>
    <x v="4"/>
    <n v="0.42"/>
  </r>
  <r>
    <s v="Parhena Norris"/>
    <n v="49927"/>
    <x v="718"/>
    <d v="2012-07-21T00:00:00"/>
    <x v="1"/>
    <s v="2012"/>
    <n v="1"/>
    <b v="0"/>
    <x v="3"/>
    <n v="39"/>
    <n v="85.66"/>
    <n v="0.04"/>
    <s v="Regular Air"/>
    <n v="6.67"/>
    <n v="2.1800000000000002"/>
    <n v="0.78"/>
    <s v="Manitoba"/>
    <s v="Prarie"/>
    <s v="Home Office"/>
    <s v="Office Supplies"/>
    <x v="6"/>
    <n v="0.52"/>
  </r>
  <r>
    <s v="Chad Sievert"/>
    <n v="50048"/>
    <x v="528"/>
    <d v="2010-01-20T00:00:00"/>
    <x v="10"/>
    <s v="2010"/>
    <n v="2"/>
    <b v="0"/>
    <x v="1"/>
    <n v="14"/>
    <n v="35.479999999999997"/>
    <n v="0.09"/>
    <s v="Regular Air"/>
    <n v="-9.19"/>
    <n v="2.58"/>
    <n v="1.3"/>
    <s v="Manitoba"/>
    <s v="Prarie"/>
    <s v="Corporate"/>
    <s v="Office Supplies"/>
    <x v="12"/>
    <n v="0.59"/>
  </r>
  <r>
    <s v="Chad Sievert"/>
    <n v="50048"/>
    <x v="528"/>
    <d v="2010-01-20T00:00:00"/>
    <x v="10"/>
    <s v="2010"/>
    <n v="2"/>
    <b v="0"/>
    <x v="1"/>
    <n v="1"/>
    <n v="15"/>
    <n v="0.05"/>
    <s v="Regular Air"/>
    <n v="-11.02"/>
    <n v="6.84"/>
    <n v="8.3699999999999992"/>
    <s v="Manitoba"/>
    <s v="Prarie"/>
    <s v="Corporate"/>
    <s v="Office Supplies"/>
    <x v="15"/>
    <n v="0.57999999999999996"/>
  </r>
  <r>
    <s v="Brian Derr"/>
    <n v="50499"/>
    <x v="719"/>
    <d v="2011-10-13T00:00:00"/>
    <x v="0"/>
    <s v="2011"/>
    <n v="1"/>
    <b v="0"/>
    <x v="3"/>
    <n v="18"/>
    <n v="1758.41"/>
    <n v="0.06"/>
    <s v="Delivery Truck"/>
    <n v="238.52"/>
    <n v="100.98"/>
    <n v="15.66"/>
    <s v="Manitoba"/>
    <s v="Prarie"/>
    <s v="Small Business"/>
    <s v="Office Supplies"/>
    <x v="1"/>
    <n v="0.56999999999999995"/>
  </r>
  <r>
    <s v="Neil Ducich"/>
    <n v="51041"/>
    <x v="144"/>
    <d v="2010-07-30T00:00:00"/>
    <x v="1"/>
    <s v="2010"/>
    <n v="1"/>
    <b v="0"/>
    <x v="1"/>
    <n v="47"/>
    <n v="2766.8180000000002"/>
    <n v="0.03"/>
    <s v="Regular Air"/>
    <n v="846.95"/>
    <n v="65.989999999999995"/>
    <n v="5.92"/>
    <s v="Manitoba"/>
    <s v="Prarie"/>
    <s v="Home Office"/>
    <s v="Technology"/>
    <x v="3"/>
    <n v="0.55000000000000004"/>
  </r>
  <r>
    <s v="Sarah Jordon"/>
    <n v="51328"/>
    <x v="320"/>
    <d v="2010-10-31T00:00:00"/>
    <x v="0"/>
    <s v="2010"/>
    <n v="5"/>
    <b v="0"/>
    <x v="0"/>
    <n v="38"/>
    <n v="689.67"/>
    <n v="7.0000000000000007E-2"/>
    <s v="Regular Air"/>
    <n v="51.47"/>
    <n v="18.7"/>
    <n v="8.99"/>
    <s v="Manitoba"/>
    <s v="Prarie"/>
    <s v="Consumer"/>
    <s v="Furniture"/>
    <x v="4"/>
    <n v="0.47"/>
  </r>
  <r>
    <s v="Theone Pippenger"/>
    <n v="51333"/>
    <x v="720"/>
    <d v="2012-10-06T00:00:00"/>
    <x v="0"/>
    <s v="2012"/>
    <n v="2"/>
    <b v="0"/>
    <x v="3"/>
    <n v="30"/>
    <n v="2219.79"/>
    <n v="0.1"/>
    <s v="Delivery Truck"/>
    <n v="-9.4499999999999993"/>
    <n v="80.97"/>
    <n v="33.6"/>
    <s v="Manitoba"/>
    <s v="Prarie"/>
    <s v="Corporate"/>
    <s v="Technology"/>
    <x v="16"/>
    <n v="0.37"/>
  </r>
  <r>
    <s v="Theone Pippenger"/>
    <n v="51333"/>
    <x v="720"/>
    <d v="2012-10-06T00:00:00"/>
    <x v="0"/>
    <s v="2012"/>
    <n v="2"/>
    <b v="0"/>
    <x v="3"/>
    <n v="25"/>
    <n v="237.36"/>
    <n v="7.0000000000000007E-2"/>
    <s v="Regular Air"/>
    <n v="-117.86"/>
    <n v="9.06"/>
    <n v="9.86"/>
    <s v="Manitoba"/>
    <s v="Prarie"/>
    <s v="Corporate"/>
    <s v="Office Supplies"/>
    <x v="5"/>
    <n v="0.4"/>
  </r>
  <r>
    <s v="Theone Pippenger"/>
    <n v="51365"/>
    <x v="367"/>
    <d v="2012-08-09T00:00:00"/>
    <x v="2"/>
    <s v="2012"/>
    <n v="2"/>
    <b v="0"/>
    <x v="1"/>
    <n v="35"/>
    <n v="195.23"/>
    <n v="0.08"/>
    <s v="Regular Air"/>
    <n v="-72.459999999999994"/>
    <n v="5.89"/>
    <n v="5.57"/>
    <s v="Manitoba"/>
    <s v="Prarie"/>
    <s v="Corporate"/>
    <s v="Furniture"/>
    <x v="4"/>
    <n v="0.41"/>
  </r>
  <r>
    <s v="Theone Pippenger"/>
    <n v="51365"/>
    <x v="367"/>
    <d v="2012-08-08T00:00:00"/>
    <x v="2"/>
    <s v="2012"/>
    <n v="1"/>
    <b v="0"/>
    <x v="1"/>
    <n v="35"/>
    <n v="4051.8"/>
    <n v="0.1"/>
    <s v="Delivery Truck"/>
    <n v="-684.07"/>
    <n v="124.49"/>
    <n v="51.94"/>
    <s v="Manitoba"/>
    <s v="Prarie"/>
    <s v="Corporate"/>
    <s v="Furniture"/>
    <x v="10"/>
    <n v="0.63"/>
  </r>
  <r>
    <s v="Mike Kennedy"/>
    <n v="51777"/>
    <x v="721"/>
    <d v="2011-02-20T00:00:00"/>
    <x v="5"/>
    <s v="2011"/>
    <n v="1"/>
    <b v="0"/>
    <x v="4"/>
    <n v="4"/>
    <n v="3465.97"/>
    <n v="0.08"/>
    <s v="Regular Air"/>
    <n v="194.32"/>
    <n v="896.99"/>
    <n v="19.989999999999998"/>
    <s v="Manitoba"/>
    <s v="Prarie"/>
    <s v="Small Business"/>
    <s v="Office Supplies"/>
    <x v="2"/>
    <n v="0.38"/>
  </r>
  <r>
    <s v="Mike Kennedy"/>
    <n v="51777"/>
    <x v="721"/>
    <d v="2011-02-21T00:00:00"/>
    <x v="5"/>
    <s v="2011"/>
    <n v="2"/>
    <b v="0"/>
    <x v="4"/>
    <n v="13"/>
    <n v="1307.8800000000001"/>
    <n v="0.06"/>
    <s v="Regular Air"/>
    <n v="206.86"/>
    <n v="100.97"/>
    <n v="7.18"/>
    <s v="Manitoba"/>
    <s v="Prarie"/>
    <s v="Small Business"/>
    <s v="Technology"/>
    <x v="7"/>
    <n v="0.46"/>
  </r>
  <r>
    <s v="Michael Granlund"/>
    <n v="51814"/>
    <x v="287"/>
    <d v="2010-09-26T00:00:00"/>
    <x v="11"/>
    <s v="2010"/>
    <n v="2"/>
    <b v="0"/>
    <x v="5"/>
    <n v="13"/>
    <n v="104.51"/>
    <n v="0.04"/>
    <s v="Regular Air"/>
    <n v="-9.2799999999999994"/>
    <n v="7.84"/>
    <n v="4.71"/>
    <s v="Manitoba"/>
    <s v="Prarie"/>
    <s v="Home Office"/>
    <s v="Office Supplies"/>
    <x v="2"/>
    <n v="0.35"/>
  </r>
  <r>
    <s v="Michael Granlund"/>
    <n v="51975"/>
    <x v="684"/>
    <d v="2009-12-22T00:00:00"/>
    <x v="9"/>
    <s v="2009"/>
    <n v="4"/>
    <b v="0"/>
    <x v="0"/>
    <n v="12"/>
    <n v="1064.7864999999999"/>
    <n v="0.1"/>
    <s v="Regular Air"/>
    <n v="-181.01"/>
    <n v="115.99"/>
    <n v="2.5"/>
    <s v="Manitoba"/>
    <s v="Prarie"/>
    <s v="Home Office"/>
    <s v="Technology"/>
    <x v="3"/>
    <n v="0.57999999999999996"/>
  </r>
  <r>
    <s v="Dana Kaydos"/>
    <n v="52225"/>
    <x v="722"/>
    <d v="2012-04-13T00:00:00"/>
    <x v="8"/>
    <s v="2012"/>
    <n v="1"/>
    <b v="0"/>
    <x v="5"/>
    <n v="10"/>
    <n v="131.09"/>
    <n v="0.01"/>
    <s v="Regular Air"/>
    <n v="10.94"/>
    <n v="12.22"/>
    <n v="2.85"/>
    <s v="Manitoba"/>
    <s v="Prarie"/>
    <s v="Corporate"/>
    <s v="Furniture"/>
    <x v="4"/>
    <n v="0.55000000000000004"/>
  </r>
  <r>
    <s v="Dana Kaydos"/>
    <n v="52225"/>
    <x v="722"/>
    <d v="2012-04-13T00:00:00"/>
    <x v="8"/>
    <s v="2012"/>
    <n v="1"/>
    <b v="0"/>
    <x v="5"/>
    <n v="33"/>
    <n v="1817.9"/>
    <n v="0.06"/>
    <s v="Regular Air"/>
    <n v="700.31"/>
    <n v="54.96"/>
    <n v="10.75"/>
    <s v="Manitoba"/>
    <s v="Prarie"/>
    <s v="Corporate"/>
    <s v="Office Supplies"/>
    <x v="5"/>
    <n v="0.36"/>
  </r>
  <r>
    <s v="Nathan Mautz"/>
    <n v="52487"/>
    <x v="682"/>
    <d v="2009-06-02T00:00:00"/>
    <x v="3"/>
    <s v="2009"/>
    <n v="1"/>
    <b v="0"/>
    <x v="5"/>
    <n v="17"/>
    <n v="124.06"/>
    <n v="0.09"/>
    <s v="Regular Air"/>
    <n v="15.74"/>
    <n v="7.78"/>
    <n v="2.5"/>
    <s v="Manitoba"/>
    <s v="Prarie"/>
    <s v="Corporate"/>
    <s v="Office Supplies"/>
    <x v="8"/>
    <n v="0.38"/>
  </r>
  <r>
    <s v="Ken Heidel"/>
    <n v="52868"/>
    <x v="462"/>
    <d v="2011-02-18T00:00:00"/>
    <x v="5"/>
    <s v="2011"/>
    <n v="2"/>
    <b v="0"/>
    <x v="0"/>
    <n v="19"/>
    <n v="138.05000000000001"/>
    <n v="0.09"/>
    <s v="Regular Air"/>
    <n v="-100.49"/>
    <n v="7.37"/>
    <n v="5.53"/>
    <s v="Manitoba"/>
    <s v="Prarie"/>
    <s v="Corporate"/>
    <s v="Technology"/>
    <x v="7"/>
    <n v="0.69"/>
  </r>
  <r>
    <s v="Art Ferguson"/>
    <n v="53221"/>
    <x v="723"/>
    <d v="2012-02-27T00:00:00"/>
    <x v="5"/>
    <s v="2012"/>
    <n v="1"/>
    <b v="0"/>
    <x v="3"/>
    <n v="29"/>
    <n v="433.44"/>
    <n v="0.1"/>
    <s v="Regular Air"/>
    <n v="147.46"/>
    <n v="15.68"/>
    <n v="3.73"/>
    <s v="Manitoba"/>
    <s v="Prarie"/>
    <s v="Corporate"/>
    <s v="Furniture"/>
    <x v="4"/>
    <n v="0.46"/>
  </r>
  <r>
    <s v="Roland Black"/>
    <n v="53600"/>
    <x v="701"/>
    <d v="2012-07-11T00:00:00"/>
    <x v="1"/>
    <s v="2012"/>
    <n v="1"/>
    <b v="0"/>
    <x v="4"/>
    <n v="8"/>
    <n v="55.59"/>
    <n v="0.03"/>
    <s v="Express Air"/>
    <n v="-17.95"/>
    <n v="5.18"/>
    <n v="5.74"/>
    <s v="Manitoba"/>
    <s v="Prarie"/>
    <s v="Small Business"/>
    <s v="Office Supplies"/>
    <x v="2"/>
    <n v="0.36"/>
  </r>
  <r>
    <s v="Steve Carroll"/>
    <n v="53667"/>
    <x v="425"/>
    <d v="2012-05-19T00:00:00"/>
    <x v="7"/>
    <s v="2012"/>
    <n v="2"/>
    <b v="0"/>
    <x v="4"/>
    <n v="33"/>
    <n v="112.36"/>
    <n v="0.08"/>
    <s v="Regular Air"/>
    <n v="-159.74"/>
    <n v="3.36"/>
    <n v="6.27"/>
    <s v="Manitoba"/>
    <s v="Prarie"/>
    <s v="Consumer"/>
    <s v="Office Supplies"/>
    <x v="2"/>
    <n v="0.4"/>
  </r>
  <r>
    <s v="Steve Carroll"/>
    <n v="53667"/>
    <x v="425"/>
    <d v="2012-05-19T00:00:00"/>
    <x v="7"/>
    <s v="2012"/>
    <n v="2"/>
    <b v="0"/>
    <x v="4"/>
    <n v="16"/>
    <n v="481.04899999999998"/>
    <n v="0.09"/>
    <s v="Regular Air"/>
    <n v="46.51"/>
    <n v="35.99"/>
    <n v="1.1000000000000001"/>
    <s v="Manitoba"/>
    <s v="Prarie"/>
    <s v="Consumer"/>
    <s v="Technology"/>
    <x v="3"/>
    <n v="0.55000000000000004"/>
  </r>
  <r>
    <s v="Nathan Mautz"/>
    <n v="53891"/>
    <x v="605"/>
    <d v="2009-01-22T00:00:00"/>
    <x v="10"/>
    <s v="2009"/>
    <n v="0"/>
    <s v="FREE DELIVERY"/>
    <x v="1"/>
    <n v="36"/>
    <n v="562.79999999999995"/>
    <n v="0.02"/>
    <s v="Regular Air"/>
    <n v="-17.45"/>
    <n v="15.22"/>
    <n v="9.73"/>
    <s v="Manitoba"/>
    <s v="Prarie"/>
    <s v="Home Office"/>
    <s v="Office Supplies"/>
    <x v="2"/>
    <n v="0.36"/>
  </r>
  <r>
    <s v="Matt Abelman"/>
    <n v="53955"/>
    <x v="428"/>
    <d v="2011-03-06T00:00:00"/>
    <x v="4"/>
    <s v="2011"/>
    <n v="2"/>
    <b v="0"/>
    <x v="5"/>
    <n v="43"/>
    <n v="5544.99"/>
    <n v="0.04"/>
    <s v="Delivery Truck"/>
    <n v="-3404.24"/>
    <n v="130.97999999999999"/>
    <n v="130"/>
    <s v="Manitoba"/>
    <s v="Prarie"/>
    <s v="Home Office"/>
    <s v="Furniture"/>
    <x v="14"/>
    <n v="0.78"/>
  </r>
  <r>
    <s v="Bart Watters"/>
    <n v="54150"/>
    <x v="645"/>
    <d v="2011-06-22T00:00:00"/>
    <x v="3"/>
    <s v="2011"/>
    <n v="0"/>
    <s v="FREE DELIVERY"/>
    <x v="5"/>
    <n v="12"/>
    <n v="2011.6355000000001"/>
    <n v="0.01"/>
    <s v="Express Air"/>
    <n v="-53.69"/>
    <n v="195.99"/>
    <n v="3.99"/>
    <s v="Manitoba"/>
    <s v="Prarie"/>
    <s v="Corporate"/>
    <s v="Technology"/>
    <x v="3"/>
    <n v="0.59"/>
  </r>
  <r>
    <s v="Nathan Cano"/>
    <n v="55429"/>
    <x v="724"/>
    <d v="2009-07-01T00:00:00"/>
    <x v="1"/>
    <s v="2009"/>
    <n v="2"/>
    <b v="0"/>
    <x v="1"/>
    <n v="43"/>
    <n v="260.58999999999997"/>
    <n v="0.09"/>
    <s v="Regular Air"/>
    <n v="-157.76"/>
    <n v="6.48"/>
    <n v="7.03"/>
    <s v="Manitoba"/>
    <s v="Prarie"/>
    <s v="Consumer"/>
    <s v="Office Supplies"/>
    <x v="5"/>
    <n v="0.37"/>
  </r>
  <r>
    <s v="Shaun Weien"/>
    <n v="55462"/>
    <x v="725"/>
    <d v="2012-03-29T00:00:00"/>
    <x v="4"/>
    <s v="2012"/>
    <n v="2"/>
    <b v="0"/>
    <x v="4"/>
    <n v="13"/>
    <n v="75.27"/>
    <n v="0.06"/>
    <s v="Regular Air"/>
    <n v="-1.84"/>
    <n v="5.58"/>
    <n v="2.99"/>
    <s v="Manitoba"/>
    <s v="Prarie"/>
    <s v="Home Office"/>
    <s v="Office Supplies"/>
    <x v="2"/>
    <n v="0.37"/>
  </r>
  <r>
    <s v="Shaun Weien"/>
    <n v="55462"/>
    <x v="725"/>
    <d v="2012-03-28T00:00:00"/>
    <x v="4"/>
    <s v="2012"/>
    <n v="1"/>
    <b v="0"/>
    <x v="4"/>
    <n v="31"/>
    <n v="1184.53"/>
    <n v="0.05"/>
    <s v="Regular Air"/>
    <n v="-26.49"/>
    <n v="39.979999999999997"/>
    <n v="7.12"/>
    <s v="Manitoba"/>
    <s v="Prarie"/>
    <s v="Home Office"/>
    <s v="Technology"/>
    <x v="7"/>
    <n v="0.67"/>
  </r>
  <r>
    <s v="Shaun Weien"/>
    <n v="55462"/>
    <x v="725"/>
    <d v="2012-03-28T00:00:00"/>
    <x v="4"/>
    <s v="2012"/>
    <n v="1"/>
    <b v="0"/>
    <x v="4"/>
    <n v="35"/>
    <n v="3683.73"/>
    <n v="0.09"/>
    <s v="Regular Air"/>
    <n v="708.76"/>
    <n v="125.99"/>
    <n v="8.99"/>
    <s v="Manitoba"/>
    <s v="Prarie"/>
    <s v="Home Office"/>
    <s v="Technology"/>
    <x v="3"/>
    <n v="0.59"/>
  </r>
  <r>
    <s v="Brad Norvell"/>
    <n v="55749"/>
    <x v="726"/>
    <d v="2012-05-04T00:00:00"/>
    <x v="7"/>
    <s v="2012"/>
    <n v="1"/>
    <b v="0"/>
    <x v="5"/>
    <n v="42"/>
    <n v="364.8"/>
    <n v="0.01"/>
    <s v="Regular Air"/>
    <n v="149.44999999999999"/>
    <n v="8.74"/>
    <n v="1.39"/>
    <s v="Manitoba"/>
    <s v="Prarie"/>
    <s v="Corporate"/>
    <s v="Office Supplies"/>
    <x v="8"/>
    <n v="0.38"/>
  </r>
  <r>
    <s v="Bart Watters"/>
    <n v="55873"/>
    <x v="142"/>
    <d v="2011-11-26T00:00:00"/>
    <x v="6"/>
    <s v="2011"/>
    <n v="7"/>
    <b v="0"/>
    <x v="0"/>
    <n v="48"/>
    <n v="15602.93"/>
    <n v="0"/>
    <s v="Delivery Truck"/>
    <n v="4875.8900000000003"/>
    <n v="306.14"/>
    <n v="26.53"/>
    <s v="Manitoba"/>
    <s v="Prarie"/>
    <s v="Corporate"/>
    <s v="Technology"/>
    <x v="16"/>
    <n v="0.56000000000000005"/>
  </r>
  <r>
    <s v="Theone Pippenger"/>
    <n v="56135"/>
    <x v="255"/>
    <d v="2010-11-15T00:00:00"/>
    <x v="6"/>
    <s v="2010"/>
    <n v="2"/>
    <b v="0"/>
    <x v="4"/>
    <n v="8"/>
    <n v="1118.82"/>
    <n v="0.04"/>
    <s v="Delivery Truck"/>
    <n v="-320.3"/>
    <n v="140.97999999999999"/>
    <n v="36.090000000000003"/>
    <s v="Manitoba"/>
    <s v="Prarie"/>
    <s v="Corporate"/>
    <s v="Furniture"/>
    <x v="9"/>
    <n v="0.77"/>
  </r>
  <r>
    <s v="Theone Pippenger"/>
    <n v="56135"/>
    <x v="255"/>
    <d v="2010-11-14T00:00:00"/>
    <x v="6"/>
    <s v="2010"/>
    <n v="1"/>
    <b v="0"/>
    <x v="4"/>
    <n v="48"/>
    <n v="79.75"/>
    <n v="0.1"/>
    <s v="Regular Air"/>
    <n v="-41.32"/>
    <n v="1.81"/>
    <n v="1.56"/>
    <s v="Manitoba"/>
    <s v="Prarie"/>
    <s v="Corporate"/>
    <s v="Office Supplies"/>
    <x v="6"/>
    <n v="0.49"/>
  </r>
  <r>
    <s v="Art Ferguson"/>
    <n v="56708"/>
    <x v="727"/>
    <d v="2012-12-02T00:00:00"/>
    <x v="9"/>
    <s v="2012"/>
    <n v="0"/>
    <s v="FREE DELIVERY"/>
    <x v="3"/>
    <n v="36"/>
    <n v="10006.280000000001"/>
    <n v="0.1"/>
    <s v="Delivery Truck"/>
    <n v="-760.98"/>
    <n v="286.85000000000002"/>
    <n v="61.76"/>
    <s v="Manitoba"/>
    <s v="Prarie"/>
    <s v="Corporate"/>
    <s v="Furniture"/>
    <x v="10"/>
    <n v="0.78"/>
  </r>
  <r>
    <s v="Art Ferguson"/>
    <n v="56708"/>
    <x v="727"/>
    <d v="2012-12-05T00:00:00"/>
    <x v="9"/>
    <s v="2012"/>
    <n v="3"/>
    <b v="0"/>
    <x v="3"/>
    <n v="36"/>
    <n v="407.17"/>
    <n v="0.04"/>
    <s v="Regular Air"/>
    <n v="-12.82"/>
    <n v="11.58"/>
    <n v="6.97"/>
    <s v="Manitoba"/>
    <s v="Prarie"/>
    <s v="Corporate"/>
    <s v="Office Supplies"/>
    <x v="8"/>
    <n v="0.35"/>
  </r>
  <r>
    <s v="Dennis Bolton"/>
    <n v="57986"/>
    <x v="576"/>
    <d v="2010-10-29T00:00:00"/>
    <x v="0"/>
    <s v="2010"/>
    <n v="0"/>
    <s v="FREE DELIVERY"/>
    <x v="1"/>
    <n v="14"/>
    <n v="199.93"/>
    <n v="0.1"/>
    <s v="Regular Air"/>
    <n v="-105.33"/>
    <n v="14.81"/>
    <n v="13.32"/>
    <s v="Manitoba"/>
    <s v="Prarie"/>
    <s v="Small Business"/>
    <s v="Office Supplies"/>
    <x v="1"/>
    <n v="0.43"/>
  </r>
  <r>
    <s v="Mary O'Rourke"/>
    <n v="58310"/>
    <x v="728"/>
    <d v="2009-02-24T00:00:00"/>
    <x v="5"/>
    <s v="2009"/>
    <n v="1"/>
    <b v="0"/>
    <x v="5"/>
    <n v="22"/>
    <n v="834.81"/>
    <n v="0.03"/>
    <s v="Regular Air"/>
    <n v="1.98"/>
    <n v="37.76"/>
    <n v="12.9"/>
    <s v="Manitoba"/>
    <s v="Prarie"/>
    <s v="Home Office"/>
    <s v="Office Supplies"/>
    <x v="0"/>
    <n v="0.56999999999999995"/>
  </r>
  <r>
    <s v="Joel Jenkins"/>
    <n v="58725"/>
    <x v="304"/>
    <d v="2010-05-21T00:00:00"/>
    <x v="7"/>
    <s v="2010"/>
    <n v="1"/>
    <b v="0"/>
    <x v="3"/>
    <n v="39"/>
    <n v="335.35"/>
    <n v="0.05"/>
    <s v="Regular Air"/>
    <n v="-134.97"/>
    <n v="8.74"/>
    <n v="8.2899999999999991"/>
    <s v="Manitoba"/>
    <s v="Prarie"/>
    <s v="Corporate"/>
    <s v="Office Supplies"/>
    <x v="8"/>
    <n v="0.38"/>
  </r>
  <r>
    <s v="Meg O'Connel"/>
    <n v="902"/>
    <x v="442"/>
    <d v="2009-07-29T00:00:00"/>
    <x v="1"/>
    <s v="2009"/>
    <n v="3"/>
    <b v="0"/>
    <x v="3"/>
    <n v="10"/>
    <n v="1925.83"/>
    <n v="0.09"/>
    <s v="Regular Air"/>
    <n v="359.83"/>
    <n v="207.48"/>
    <n v="0.99"/>
    <s v="Manitoba"/>
    <s v="Prarie"/>
    <s v="Corporate"/>
    <s v="Office Supplies"/>
    <x v="1"/>
    <n v="0.55000000000000004"/>
  </r>
  <r>
    <s v="Hallie Redmond"/>
    <n v="2147"/>
    <x v="406"/>
    <d v="2012-09-07T00:00:00"/>
    <x v="11"/>
    <s v="2012"/>
    <n v="2"/>
    <b v="0"/>
    <x v="3"/>
    <n v="15"/>
    <n v="605.1"/>
    <n v="0.04"/>
    <s v="Express Air"/>
    <n v="92.81"/>
    <n v="40.98"/>
    <n v="5.33"/>
    <s v="Manitoba"/>
    <s v="Prarie"/>
    <s v="Home Office"/>
    <s v="Office Supplies"/>
    <x v="1"/>
    <n v="0.56999999999999995"/>
  </r>
  <r>
    <s v="Liz Thompson"/>
    <n v="2306"/>
    <x v="377"/>
    <d v="2011-07-27T00:00:00"/>
    <x v="1"/>
    <s v="2011"/>
    <n v="2"/>
    <b v="0"/>
    <x v="1"/>
    <n v="15"/>
    <n v="113.5"/>
    <n v="0.05"/>
    <s v="Regular Air"/>
    <n v="-46.35"/>
    <n v="7.45"/>
    <n v="6.28"/>
    <s v="Manitoba"/>
    <s v="Prarie"/>
    <s v="Corporate"/>
    <s v="Office Supplies"/>
    <x v="2"/>
    <n v="0.4"/>
  </r>
  <r>
    <s v="Robert Waldorf"/>
    <n v="2823"/>
    <x v="656"/>
    <d v="2011-09-09T00:00:00"/>
    <x v="11"/>
    <s v="2011"/>
    <n v="1"/>
    <b v="0"/>
    <x v="1"/>
    <n v="17"/>
    <n v="357.43"/>
    <n v="0.08"/>
    <s v="Regular Air"/>
    <n v="-135.97999999999999"/>
    <n v="20.97"/>
    <n v="6.5"/>
    <s v="Manitoba"/>
    <s v="Prarie"/>
    <s v="Home Office"/>
    <s v="Technology"/>
    <x v="7"/>
    <n v="0.78"/>
  </r>
  <r>
    <s v="Robert Waldorf"/>
    <n v="2823"/>
    <x v="656"/>
    <d v="2011-09-09T00:00:00"/>
    <x v="11"/>
    <s v="2011"/>
    <n v="1"/>
    <b v="0"/>
    <x v="1"/>
    <n v="21"/>
    <n v="4754.08"/>
    <n v="0"/>
    <s v="Delivery Truck"/>
    <n v="299.88"/>
    <n v="225.02"/>
    <n v="28.66"/>
    <s v="Manitoba"/>
    <s v="Prarie"/>
    <s v="Home Office"/>
    <s v="Office Supplies"/>
    <x v="0"/>
    <n v="0.72"/>
  </r>
  <r>
    <s v="Helen Andreada"/>
    <n v="3110"/>
    <x v="291"/>
    <d v="2009-12-18T00:00:00"/>
    <x v="9"/>
    <s v="2009"/>
    <n v="2"/>
    <b v="0"/>
    <x v="1"/>
    <n v="13"/>
    <n v="1601.32"/>
    <n v="0.04"/>
    <s v="Delivery Truck"/>
    <n v="377.81"/>
    <n v="119.99"/>
    <n v="14"/>
    <s v="Manitoba"/>
    <s v="Prarie"/>
    <s v="Corporate"/>
    <s v="Technology"/>
    <x v="16"/>
    <n v="0.36"/>
  </r>
  <r>
    <s v="Julia Dunbar"/>
    <n v="3463"/>
    <x v="107"/>
    <d v="2010-08-18T00:00:00"/>
    <x v="2"/>
    <s v="2010"/>
    <n v="1"/>
    <b v="0"/>
    <x v="5"/>
    <n v="43"/>
    <n v="264.75"/>
    <n v="0.08"/>
    <s v="Regular Air"/>
    <n v="-212.51"/>
    <n v="6.48"/>
    <n v="8.4"/>
    <s v="Manitoba"/>
    <s v="Prarie"/>
    <s v="Consumer"/>
    <s v="Office Supplies"/>
    <x v="5"/>
    <n v="0.37"/>
  </r>
  <r>
    <s v="Christine Sundaresam"/>
    <n v="4034"/>
    <x v="255"/>
    <d v="2010-11-14T00:00:00"/>
    <x v="6"/>
    <s v="2010"/>
    <n v="1"/>
    <b v="0"/>
    <x v="3"/>
    <n v="44"/>
    <n v="3367.24"/>
    <n v="7.0000000000000007E-2"/>
    <s v="Regular Air"/>
    <n v="-1183.69"/>
    <n v="79.52"/>
    <n v="48.2"/>
    <s v="Manitoba"/>
    <s v="Prarie"/>
    <s v="Small Business"/>
    <s v="Furniture"/>
    <x v="4"/>
    <n v="0.74"/>
  </r>
  <r>
    <s v="Christine Sundaresam"/>
    <n v="4034"/>
    <x v="255"/>
    <d v="2010-11-14T00:00:00"/>
    <x v="6"/>
    <s v="2010"/>
    <n v="1"/>
    <b v="0"/>
    <x v="3"/>
    <n v="37"/>
    <n v="5723.24"/>
    <n v="0"/>
    <s v="Delivery Truck"/>
    <n v="-194.97"/>
    <n v="145.97999999999999"/>
    <n v="51.92"/>
    <s v="Manitoba"/>
    <s v="Prarie"/>
    <s v="Small Business"/>
    <s v="Furniture"/>
    <x v="10"/>
    <n v="0.69"/>
  </r>
  <r>
    <s v="Bruce Stewart"/>
    <n v="4037"/>
    <x v="729"/>
    <d v="2010-03-24T00:00:00"/>
    <x v="4"/>
    <s v="2010"/>
    <n v="1"/>
    <b v="0"/>
    <x v="1"/>
    <n v="27"/>
    <n v="188.07"/>
    <n v="0"/>
    <s v="Regular Air"/>
    <n v="-101.85"/>
    <n v="6.48"/>
    <n v="7.86"/>
    <s v="Manitoba"/>
    <s v="Prarie"/>
    <s v="Corporate"/>
    <s v="Office Supplies"/>
    <x v="5"/>
    <n v="0.37"/>
  </r>
  <r>
    <s v="Julia Dunbar"/>
    <n v="5538"/>
    <x v="267"/>
    <d v="2010-12-26T00:00:00"/>
    <x v="9"/>
    <s v="2010"/>
    <n v="2"/>
    <b v="0"/>
    <x v="5"/>
    <n v="43"/>
    <n v="1281.28"/>
    <n v="0.05"/>
    <s v="Regular Air"/>
    <n v="415.85"/>
    <n v="29.17"/>
    <n v="6.27"/>
    <s v="Manitoba"/>
    <s v="Prarie"/>
    <s v="Consumer"/>
    <s v="Office Supplies"/>
    <x v="2"/>
    <n v="0.37"/>
  </r>
  <r>
    <s v="Julia Dunbar"/>
    <n v="5538"/>
    <x v="267"/>
    <d v="2010-12-25T00:00:00"/>
    <x v="9"/>
    <s v="2010"/>
    <n v="1"/>
    <b v="0"/>
    <x v="5"/>
    <n v="13"/>
    <n v="1940.31"/>
    <n v="0.03"/>
    <s v="Delivery Truck"/>
    <n v="-668.19"/>
    <n v="146.05000000000001"/>
    <n v="80.2"/>
    <s v="Manitoba"/>
    <s v="Prarie"/>
    <s v="Consumer"/>
    <s v="Furniture"/>
    <x v="10"/>
    <n v="0.71"/>
  </r>
  <r>
    <s v="Julia Dunbar"/>
    <n v="5538"/>
    <x v="267"/>
    <d v="2010-12-27T00:00:00"/>
    <x v="9"/>
    <s v="2010"/>
    <n v="3"/>
    <b v="0"/>
    <x v="5"/>
    <n v="4"/>
    <n v="430.84800000000001"/>
    <n v="0.06"/>
    <s v="Regular Air"/>
    <n v="-492.77"/>
    <n v="125.99"/>
    <n v="5.63"/>
    <s v="Manitoba"/>
    <s v="Prarie"/>
    <s v="Consumer"/>
    <s v="Technology"/>
    <x v="3"/>
    <n v="0.6"/>
  </r>
  <r>
    <s v="Guy Thornton"/>
    <n v="5863"/>
    <x v="435"/>
    <d v="2010-11-22T00:00:00"/>
    <x v="6"/>
    <s v="2010"/>
    <n v="1"/>
    <b v="0"/>
    <x v="4"/>
    <n v="40"/>
    <n v="933.21"/>
    <n v="0.05"/>
    <s v="Regular Air"/>
    <n v="207.18"/>
    <n v="22.98"/>
    <n v="7.58"/>
    <s v="Manitoba"/>
    <s v="Prarie"/>
    <s v="Corporate"/>
    <s v="Furniture"/>
    <x v="4"/>
    <n v="0.51"/>
  </r>
  <r>
    <s v="Helen Andreada"/>
    <n v="7175"/>
    <x v="730"/>
    <d v="2010-02-09T00:00:00"/>
    <x v="5"/>
    <s v="2010"/>
    <n v="2"/>
    <b v="0"/>
    <x v="5"/>
    <n v="10"/>
    <n v="748.25"/>
    <n v="0.05"/>
    <s v="Delivery Truck"/>
    <n v="-86.99"/>
    <n v="70.98"/>
    <n v="26.74"/>
    <s v="Manitoba"/>
    <s v="Prarie"/>
    <s v="Corporate"/>
    <s v="Furniture"/>
    <x v="9"/>
    <n v="0.6"/>
  </r>
  <r>
    <s v="Mary Zewe"/>
    <n v="7364"/>
    <x v="731"/>
    <d v="2009-05-10T00:00:00"/>
    <x v="7"/>
    <s v="2009"/>
    <n v="2"/>
    <b v="0"/>
    <x v="1"/>
    <n v="15"/>
    <n v="260.39"/>
    <n v="0.09"/>
    <s v="Regular Air"/>
    <n v="-48.57"/>
    <n v="16.98"/>
    <n v="12.39"/>
    <s v="Manitoba"/>
    <s v="Prarie"/>
    <s v="Corporate"/>
    <s v="Office Supplies"/>
    <x v="8"/>
    <n v="0.35"/>
  </r>
  <r>
    <s v="Meg O'Connel"/>
    <n v="7878"/>
    <x v="732"/>
    <d v="2011-05-06T00:00:00"/>
    <x v="7"/>
    <s v="2011"/>
    <n v="5"/>
    <b v="0"/>
    <x v="5"/>
    <n v="50"/>
    <n v="3904.12"/>
    <n v="7.0000000000000007E-2"/>
    <s v="Delivery Truck"/>
    <n v="-1508.46"/>
    <n v="81.94"/>
    <n v="55.81"/>
    <s v="Manitoba"/>
    <s v="Prarie"/>
    <s v="Corporate"/>
    <s v="Furniture"/>
    <x v="9"/>
    <n v="0.6"/>
  </r>
  <r>
    <s v="Meg O'Connel"/>
    <n v="7878"/>
    <x v="732"/>
    <d v="2011-05-03T00:00:00"/>
    <x v="7"/>
    <s v="2011"/>
    <n v="2"/>
    <b v="0"/>
    <x v="5"/>
    <n v="41"/>
    <n v="343.64"/>
    <n v="0.06"/>
    <s v="Regular Air"/>
    <n v="13.29"/>
    <n v="8.57"/>
    <n v="3.44"/>
    <s v="Manitoba"/>
    <s v="Prarie"/>
    <s v="Corporate"/>
    <s v="Furniture"/>
    <x v="4"/>
    <n v="0.49"/>
  </r>
  <r>
    <s v="Meg O'Connel"/>
    <n v="7878"/>
    <x v="732"/>
    <d v="2011-05-08T00:00:00"/>
    <x v="7"/>
    <s v="2011"/>
    <n v="7"/>
    <b v="0"/>
    <x v="0"/>
    <n v="42"/>
    <n v="256.64"/>
    <n v="0.03"/>
    <s v="Regular Air"/>
    <n v="-28.29"/>
    <n v="5.81"/>
    <n v="3.37"/>
    <s v="Manitoba"/>
    <s v="Prarie"/>
    <s v="Corporate"/>
    <s v="Office Supplies"/>
    <x v="6"/>
    <n v="0.54"/>
  </r>
  <r>
    <s v="Meg O'Connel"/>
    <n v="8551"/>
    <x v="733"/>
    <d v="2009-08-01T00:00:00"/>
    <x v="2"/>
    <s v="2009"/>
    <n v="3"/>
    <b v="0"/>
    <x v="5"/>
    <n v="25"/>
    <n v="185.64"/>
    <n v="0.1"/>
    <s v="Regular Air"/>
    <n v="-69.87"/>
    <n v="7.45"/>
    <n v="6.28"/>
    <s v="Manitoba"/>
    <s v="Prarie"/>
    <s v="Corporate"/>
    <s v="Office Supplies"/>
    <x v="2"/>
    <n v="0.4"/>
  </r>
  <r>
    <s v="Meg O'Connel"/>
    <n v="8551"/>
    <x v="733"/>
    <d v="2009-07-31T00:00:00"/>
    <x v="1"/>
    <s v="2009"/>
    <n v="2"/>
    <b v="0"/>
    <x v="5"/>
    <n v="34"/>
    <n v="225.98"/>
    <n v="0.01"/>
    <s v="Regular Air"/>
    <n v="-135.74"/>
    <n v="6.48"/>
    <n v="7.86"/>
    <s v="Manitoba"/>
    <s v="Prarie"/>
    <s v="Corporate"/>
    <s v="Office Supplies"/>
    <x v="5"/>
    <n v="0.37"/>
  </r>
  <r>
    <s v="Ken Lonsdale"/>
    <n v="8834"/>
    <x v="18"/>
    <d v="2010-11-09T00:00:00"/>
    <x v="6"/>
    <s v="2010"/>
    <n v="1"/>
    <b v="0"/>
    <x v="1"/>
    <n v="1"/>
    <n v="16.73"/>
    <n v="0.08"/>
    <s v="Regular Air"/>
    <n v="-6.96"/>
    <n v="12.64"/>
    <n v="4.9800000000000004"/>
    <s v="Manitoba"/>
    <s v="Prarie"/>
    <s v="Consumer"/>
    <s v="Furniture"/>
    <x v="4"/>
    <n v="0.48"/>
  </r>
  <r>
    <s v="Ken Lonsdale"/>
    <n v="9155"/>
    <x v="263"/>
    <d v="2012-08-31T00:00:00"/>
    <x v="2"/>
    <s v="2012"/>
    <n v="1"/>
    <b v="0"/>
    <x v="5"/>
    <n v="17"/>
    <n v="518.79999999999995"/>
    <n v="0.1"/>
    <s v="Regular Air"/>
    <n v="54.63"/>
    <n v="30.98"/>
    <n v="11.63"/>
    <s v="Manitoba"/>
    <s v="Prarie"/>
    <s v="Consumer"/>
    <s v="Office Supplies"/>
    <x v="2"/>
    <n v="0.37"/>
  </r>
  <r>
    <s v="Christine Sundaresam"/>
    <n v="9668"/>
    <x v="706"/>
    <d v="2009-09-08T00:00:00"/>
    <x v="11"/>
    <s v="2009"/>
    <n v="2"/>
    <b v="0"/>
    <x v="0"/>
    <n v="10"/>
    <n v="42.67"/>
    <n v="0.06"/>
    <s v="Regular Air"/>
    <n v="-12.72"/>
    <n v="4.18"/>
    <n v="2.99"/>
    <s v="Manitoba"/>
    <s v="Prarie"/>
    <s v="Small Business"/>
    <s v="Office Supplies"/>
    <x v="2"/>
    <n v="0.37"/>
  </r>
  <r>
    <s v="Maria Bertelson"/>
    <n v="10242"/>
    <x v="611"/>
    <d v="2010-12-13T00:00:00"/>
    <x v="9"/>
    <s v="2010"/>
    <n v="1"/>
    <b v="0"/>
    <x v="4"/>
    <n v="32"/>
    <n v="690.88"/>
    <n v="0.08"/>
    <s v="Regular Air"/>
    <n v="119.25"/>
    <n v="22.98"/>
    <n v="7.58"/>
    <s v="Manitoba"/>
    <s v="Prarie"/>
    <s v="Home Office"/>
    <s v="Furniture"/>
    <x v="4"/>
    <n v="0.51"/>
  </r>
  <r>
    <s v="Ken Lonsdale"/>
    <n v="12292"/>
    <x v="734"/>
    <d v="2012-06-02T00:00:00"/>
    <x v="3"/>
    <s v="2012"/>
    <n v="0"/>
    <s v="FREE DELIVERY"/>
    <x v="3"/>
    <n v="32"/>
    <n v="824.24"/>
    <n v="0.1"/>
    <s v="Regular Air"/>
    <n v="-127.23"/>
    <n v="26.31"/>
    <n v="5.89"/>
    <s v="Manitoba"/>
    <s v="Prarie"/>
    <s v="Consumer"/>
    <s v="Technology"/>
    <x v="7"/>
    <n v="0.75"/>
  </r>
  <r>
    <s v="Bruce Stewart"/>
    <n v="14503"/>
    <x v="735"/>
    <d v="2011-02-06T00:00:00"/>
    <x v="5"/>
    <s v="2011"/>
    <n v="1"/>
    <b v="0"/>
    <x v="3"/>
    <n v="14"/>
    <n v="438.47"/>
    <n v="0.02"/>
    <s v="Express Air"/>
    <n v="157.88999999999999"/>
    <n v="30.56"/>
    <n v="2.99"/>
    <s v="Manitoba"/>
    <s v="Prarie"/>
    <s v="Corporate"/>
    <s v="Office Supplies"/>
    <x v="2"/>
    <n v="0.35"/>
  </r>
  <r>
    <s v="Maria Bertelson"/>
    <n v="15109"/>
    <x v="309"/>
    <d v="2010-12-17T00:00:00"/>
    <x v="9"/>
    <s v="2010"/>
    <n v="3"/>
    <b v="0"/>
    <x v="3"/>
    <n v="11"/>
    <n v="230.72"/>
    <n v="0.08"/>
    <s v="Regular Air"/>
    <n v="-68.760000000000005"/>
    <n v="20.95"/>
    <n v="5.99"/>
    <s v="Manitoba"/>
    <s v="Prarie"/>
    <s v="Home Office"/>
    <s v="Technology"/>
    <x v="7"/>
    <n v="0.65"/>
  </r>
  <r>
    <s v="Maria Bertelson"/>
    <n v="15109"/>
    <x v="309"/>
    <d v="2010-12-16T00:00:00"/>
    <x v="9"/>
    <s v="2010"/>
    <n v="2"/>
    <b v="0"/>
    <x v="3"/>
    <n v="45"/>
    <n v="293.47000000000003"/>
    <n v="0.06"/>
    <s v="Regular Air"/>
    <n v="-205.38"/>
    <n v="6.48"/>
    <n v="8.4"/>
    <s v="Manitoba"/>
    <s v="Prarie"/>
    <s v="Home Office"/>
    <s v="Office Supplies"/>
    <x v="5"/>
    <n v="0.37"/>
  </r>
  <r>
    <s v="Maria Bertelson"/>
    <n v="15109"/>
    <x v="309"/>
    <d v="2010-12-16T00:00:00"/>
    <x v="9"/>
    <s v="2010"/>
    <n v="2"/>
    <b v="0"/>
    <x v="3"/>
    <n v="33"/>
    <n v="88.7"/>
    <n v="0.06"/>
    <s v="Regular Air"/>
    <n v="-89.13"/>
    <n v="2.52"/>
    <n v="4.28"/>
    <s v="Manitoba"/>
    <s v="Prarie"/>
    <s v="Home Office"/>
    <s v="Office Supplies"/>
    <x v="12"/>
    <n v="0.44"/>
  </r>
  <r>
    <s v="Maria Bertelson"/>
    <n v="15109"/>
    <x v="309"/>
    <d v="2010-12-15T00:00:00"/>
    <x v="9"/>
    <s v="2010"/>
    <n v="1"/>
    <b v="0"/>
    <x v="3"/>
    <n v="23"/>
    <n v="262.77999999999997"/>
    <n v="0.04"/>
    <s v="Regular Air"/>
    <n v="19.36"/>
    <n v="10.98"/>
    <n v="3.37"/>
    <s v="Manitoba"/>
    <s v="Prarie"/>
    <s v="Home Office"/>
    <s v="Office Supplies"/>
    <x v="15"/>
    <n v="0.56999999999999995"/>
  </r>
  <r>
    <s v="Maria Bertelson"/>
    <n v="15109"/>
    <x v="309"/>
    <d v="2010-12-16T00:00:00"/>
    <x v="9"/>
    <s v="2010"/>
    <n v="2"/>
    <b v="0"/>
    <x v="3"/>
    <n v="10"/>
    <n v="142.15"/>
    <n v="0.09"/>
    <s v="Regular Air"/>
    <n v="-58.18"/>
    <n v="14.03"/>
    <n v="9.3699999999999992"/>
    <s v="Manitoba"/>
    <s v="Prarie"/>
    <s v="Home Office"/>
    <s v="Office Supplies"/>
    <x v="0"/>
    <n v="0.56000000000000005"/>
  </r>
  <r>
    <s v="Meg O'Connel"/>
    <n v="15142"/>
    <x v="736"/>
    <d v="2012-04-06T00:00:00"/>
    <x v="8"/>
    <s v="2012"/>
    <n v="2"/>
    <b v="0"/>
    <x v="3"/>
    <n v="21"/>
    <n v="330.22"/>
    <n v="7.0000000000000007E-2"/>
    <s v="Regular Air"/>
    <n v="-51.72"/>
    <n v="15.28"/>
    <n v="10.91"/>
    <s v="Manitoba"/>
    <s v="Prarie"/>
    <s v="Corporate"/>
    <s v="Office Supplies"/>
    <x v="2"/>
    <n v="0.36"/>
  </r>
  <r>
    <s v="Maria Bertelson"/>
    <n v="15332"/>
    <x v="737"/>
    <d v="2010-06-01T00:00:00"/>
    <x v="3"/>
    <s v="2010"/>
    <n v="2"/>
    <b v="0"/>
    <x v="3"/>
    <n v="6"/>
    <n v="321.70999999999998"/>
    <n v="0.1"/>
    <s v="Regular Air"/>
    <n v="-2.73"/>
    <n v="52.4"/>
    <n v="16.11"/>
    <s v="Manitoba"/>
    <s v="Prarie"/>
    <s v="Home Office"/>
    <s v="Office Supplies"/>
    <x v="2"/>
    <n v="0.39"/>
  </r>
  <r>
    <s v="Helen Andreada"/>
    <n v="15872"/>
    <x v="365"/>
    <d v="2012-10-30T00:00:00"/>
    <x v="0"/>
    <s v="2012"/>
    <n v="0"/>
    <s v="FREE DELIVERY"/>
    <x v="3"/>
    <n v="48"/>
    <n v="5198.12"/>
    <n v="0.01"/>
    <s v="Delivery Truck"/>
    <n v="1481.67"/>
    <n v="100.98"/>
    <n v="15.66"/>
    <s v="Manitoba"/>
    <s v="Prarie"/>
    <s v="Corporate"/>
    <s v="Office Supplies"/>
    <x v="1"/>
    <n v="0.56999999999999995"/>
  </r>
  <r>
    <s v="Helen Andreada"/>
    <n v="15872"/>
    <x v="365"/>
    <d v="2012-11-01T00:00:00"/>
    <x v="6"/>
    <s v="2012"/>
    <n v="2"/>
    <b v="0"/>
    <x v="3"/>
    <n v="23"/>
    <n v="188.53"/>
    <n v="0"/>
    <s v="Regular Air"/>
    <n v="-27.49"/>
    <n v="7.35"/>
    <n v="5.96"/>
    <s v="Manitoba"/>
    <s v="Prarie"/>
    <s v="Corporate"/>
    <s v="Office Supplies"/>
    <x v="5"/>
    <n v="0.38"/>
  </r>
  <r>
    <s v="Helen Andreada"/>
    <n v="15872"/>
    <x v="365"/>
    <d v="2012-10-31T00:00:00"/>
    <x v="0"/>
    <s v="2012"/>
    <n v="1"/>
    <b v="0"/>
    <x v="3"/>
    <n v="19"/>
    <n v="718.41"/>
    <n v="0.1"/>
    <s v="Regular Air"/>
    <n v="23.94"/>
    <n v="40.99"/>
    <n v="17.48"/>
    <s v="Manitoba"/>
    <s v="Prarie"/>
    <s v="Corporate"/>
    <s v="Office Supplies"/>
    <x v="5"/>
    <n v="0.36"/>
  </r>
  <r>
    <s v="Brian Thompson"/>
    <n v="16032"/>
    <x v="738"/>
    <d v="2009-12-12T00:00:00"/>
    <x v="9"/>
    <s v="2009"/>
    <n v="7"/>
    <b v="0"/>
    <x v="0"/>
    <n v="35"/>
    <n v="436.98"/>
    <n v="7.0000000000000007E-2"/>
    <s v="Regular Air"/>
    <n v="75.61"/>
    <n v="12.64"/>
    <n v="4.9800000000000004"/>
    <s v="Manitoba"/>
    <s v="Prarie"/>
    <s v="Home Office"/>
    <s v="Furniture"/>
    <x v="4"/>
    <n v="0.48"/>
  </r>
  <r>
    <s v="Hallie Redmond"/>
    <n v="16165"/>
    <x v="517"/>
    <d v="2010-07-24T00:00:00"/>
    <x v="1"/>
    <s v="2010"/>
    <n v="2"/>
    <b v="0"/>
    <x v="3"/>
    <n v="4"/>
    <n v="136.68"/>
    <n v="0.01"/>
    <s v="Express Air"/>
    <n v="-125.16"/>
    <n v="30.73"/>
    <n v="4"/>
    <s v="Manitoba"/>
    <s v="Prarie"/>
    <s v="Small Business"/>
    <s v="Technology"/>
    <x v="7"/>
    <n v="0.75"/>
  </r>
  <r>
    <s v="Hallie Redmond"/>
    <n v="16165"/>
    <x v="517"/>
    <d v="2010-07-23T00:00:00"/>
    <x v="1"/>
    <s v="2010"/>
    <n v="1"/>
    <b v="0"/>
    <x v="3"/>
    <n v="24"/>
    <n v="1452.48"/>
    <n v="7.0000000000000007E-2"/>
    <s v="Express Air"/>
    <n v="376.52"/>
    <n v="62.18"/>
    <n v="10.84"/>
    <s v="Manitoba"/>
    <s v="Prarie"/>
    <s v="Small Business"/>
    <s v="Furniture"/>
    <x v="4"/>
    <n v="0.63"/>
  </r>
  <r>
    <s v="Hallie Redmond"/>
    <n v="16165"/>
    <x v="517"/>
    <d v="2010-07-22T00:00:00"/>
    <x v="1"/>
    <s v="2010"/>
    <n v="0"/>
    <s v="FREE DELIVERY"/>
    <x v="3"/>
    <n v="19"/>
    <n v="3555.29"/>
    <n v="0.09"/>
    <s v="Express Air"/>
    <n v="183.28"/>
    <n v="193.17"/>
    <n v="19.989999999999998"/>
    <s v="Manitoba"/>
    <s v="Prarie"/>
    <s v="Small Business"/>
    <s v="Office Supplies"/>
    <x v="0"/>
    <n v="0.71"/>
  </r>
  <r>
    <s v="Liz Thompson"/>
    <n v="17632"/>
    <x v="153"/>
    <d v="2010-02-22T00:00:00"/>
    <x v="5"/>
    <s v="2010"/>
    <n v="1"/>
    <b v="0"/>
    <x v="4"/>
    <n v="38"/>
    <n v="71.12"/>
    <n v="0.1"/>
    <s v="Regular Air"/>
    <n v="-21.89"/>
    <n v="1.98"/>
    <n v="0.7"/>
    <s v="Manitoba"/>
    <s v="Prarie"/>
    <s v="Corporate"/>
    <s v="Office Supplies"/>
    <x v="6"/>
    <n v="0.83"/>
  </r>
  <r>
    <s v="Jason Gross"/>
    <n v="19492"/>
    <x v="611"/>
    <d v="2010-12-14T00:00:00"/>
    <x v="9"/>
    <s v="2010"/>
    <n v="2"/>
    <b v="0"/>
    <x v="1"/>
    <n v="9"/>
    <n v="691.09"/>
    <n v="0.08"/>
    <s v="Regular Air"/>
    <n v="364.03"/>
    <n v="78.69"/>
    <n v="19.989999999999998"/>
    <s v="Manitoba"/>
    <s v="Prarie"/>
    <s v="Small Business"/>
    <s v="Furniture"/>
    <x v="4"/>
    <n v="0.43"/>
  </r>
  <r>
    <s v="Jason Gross"/>
    <n v="19492"/>
    <x v="611"/>
    <d v="2010-12-13T00:00:00"/>
    <x v="9"/>
    <s v="2010"/>
    <n v="1"/>
    <b v="0"/>
    <x v="1"/>
    <n v="33"/>
    <n v="713.7"/>
    <n v="0.02"/>
    <s v="Regular Air"/>
    <n v="176.09"/>
    <n v="21.98"/>
    <n v="2.87"/>
    <s v="Manitoba"/>
    <s v="Prarie"/>
    <s v="Small Business"/>
    <s v="Office Supplies"/>
    <x v="12"/>
    <n v="0.55000000000000004"/>
  </r>
  <r>
    <s v="Christine Sundaresam"/>
    <n v="20102"/>
    <x v="739"/>
    <d v="2011-06-06T00:00:00"/>
    <x v="3"/>
    <s v="2011"/>
    <n v="1"/>
    <b v="0"/>
    <x v="1"/>
    <n v="15"/>
    <n v="333.3"/>
    <n v="0.03"/>
    <s v="Regular Air"/>
    <n v="71.040000000000006"/>
    <n v="22.24"/>
    <n v="1.99"/>
    <s v="Manitoba"/>
    <s v="Prarie"/>
    <s v="Small Business"/>
    <s v="Technology"/>
    <x v="7"/>
    <n v="0.43"/>
  </r>
  <r>
    <s v="Christine Sundaresam"/>
    <n v="21863"/>
    <x v="435"/>
    <d v="2010-11-22T00:00:00"/>
    <x v="6"/>
    <s v="2010"/>
    <n v="1"/>
    <b v="0"/>
    <x v="3"/>
    <n v="27"/>
    <n v="85.77"/>
    <n v="0.03"/>
    <s v="Regular Air"/>
    <n v="-102.02"/>
    <n v="2.84"/>
    <n v="5.44"/>
    <s v="Manitoba"/>
    <s v="Prarie"/>
    <s v="Small Business"/>
    <s v="Office Supplies"/>
    <x v="2"/>
    <n v="0.36"/>
  </r>
  <r>
    <s v="Christine Sundaresam"/>
    <n v="21863"/>
    <x v="435"/>
    <d v="2010-11-22T00:00:00"/>
    <x v="6"/>
    <s v="2010"/>
    <n v="1"/>
    <b v="0"/>
    <x v="3"/>
    <n v="13"/>
    <n v="149.31"/>
    <n v="0"/>
    <s v="Regular Air"/>
    <n v="7.77"/>
    <n v="10.98"/>
    <n v="5.14"/>
    <s v="Manitoba"/>
    <s v="Prarie"/>
    <s v="Small Business"/>
    <s v="Office Supplies"/>
    <x v="2"/>
    <n v="0.36"/>
  </r>
  <r>
    <s v="Katrina Bavinger"/>
    <n v="21894"/>
    <x v="388"/>
    <d v="2011-12-20T00:00:00"/>
    <x v="9"/>
    <s v="2011"/>
    <n v="2"/>
    <b v="0"/>
    <x v="5"/>
    <n v="6"/>
    <n v="54.3"/>
    <n v="0.1"/>
    <s v="Regular Air"/>
    <n v="1.27"/>
    <n v="9.68"/>
    <n v="2.0299999999999998"/>
    <s v="Manitoba"/>
    <s v="Prarie"/>
    <s v="Consumer"/>
    <s v="Office Supplies"/>
    <x v="5"/>
    <n v="0.37"/>
  </r>
  <r>
    <s v="Hallie Redmond"/>
    <n v="22022"/>
    <x v="434"/>
    <d v="2010-04-04T00:00:00"/>
    <x v="8"/>
    <s v="2010"/>
    <n v="1"/>
    <b v="0"/>
    <x v="5"/>
    <n v="1"/>
    <n v="1409.86"/>
    <n v="7.0000000000000007E-2"/>
    <s v="Delivery Truck"/>
    <n v="-3461.12"/>
    <n v="1500.97"/>
    <n v="29.7"/>
    <s v="Manitoba"/>
    <s v="Prarie"/>
    <s v="Small Business"/>
    <s v="Technology"/>
    <x v="16"/>
    <n v="0.56999999999999995"/>
  </r>
  <r>
    <s v="Maria Bertelson"/>
    <n v="22663"/>
    <x v="268"/>
    <d v="2012-01-11T00:00:00"/>
    <x v="10"/>
    <s v="2012"/>
    <n v="0"/>
    <s v="FREE DELIVERY"/>
    <x v="0"/>
    <n v="35"/>
    <n v="9843.11"/>
    <n v="7.0000000000000007E-2"/>
    <s v="Delivery Truck"/>
    <n v="-384.6"/>
    <n v="280.98"/>
    <n v="57"/>
    <s v="Manitoba"/>
    <s v="Prarie"/>
    <s v="Corporate"/>
    <s v="Furniture"/>
    <x v="14"/>
    <n v="0.78"/>
  </r>
  <r>
    <s v="Maria Bertelson"/>
    <n v="22663"/>
    <x v="268"/>
    <d v="2012-01-16T00:00:00"/>
    <x v="10"/>
    <s v="2012"/>
    <n v="5"/>
    <b v="0"/>
    <x v="0"/>
    <n v="15"/>
    <n v="7190.06"/>
    <n v="0.08"/>
    <s v="Delivery Truck"/>
    <n v="1908.45"/>
    <n v="500.98"/>
    <n v="28.14"/>
    <s v="Manitoba"/>
    <s v="Prarie"/>
    <s v="Corporate"/>
    <s v="Technology"/>
    <x v="16"/>
    <n v="0.38"/>
  </r>
  <r>
    <s v="Katrina Bavinger"/>
    <n v="23713"/>
    <x v="740"/>
    <d v="2012-12-01T00:00:00"/>
    <x v="9"/>
    <s v="2012"/>
    <n v="3"/>
    <b v="0"/>
    <x v="3"/>
    <n v="38"/>
    <n v="3701.5205000000001"/>
    <n v="0.05"/>
    <s v="Regular Air"/>
    <n v="894.06"/>
    <n v="115.99"/>
    <n v="5.92"/>
    <s v="Manitoba"/>
    <s v="Prarie"/>
    <s v="Consumer"/>
    <s v="Technology"/>
    <x v="3"/>
    <n v="0.57999999999999996"/>
  </r>
  <r>
    <s v="Christine Sundaresam"/>
    <n v="24358"/>
    <x v="741"/>
    <d v="2009-05-16T00:00:00"/>
    <x v="7"/>
    <s v="2009"/>
    <n v="0"/>
    <s v="FREE DELIVERY"/>
    <x v="5"/>
    <n v="27"/>
    <n v="7333.45"/>
    <n v="7.0000000000000007E-2"/>
    <s v="Regular Air"/>
    <n v="-207.28"/>
    <n v="279.48"/>
    <n v="35"/>
    <s v="Manitoba"/>
    <s v="Prarie"/>
    <s v="Small Business"/>
    <s v="Office Supplies"/>
    <x v="0"/>
    <n v="0.8"/>
  </r>
  <r>
    <s v="Bruce Stewart"/>
    <n v="24386"/>
    <x v="253"/>
    <d v="2012-06-28T00:00:00"/>
    <x v="3"/>
    <s v="2012"/>
    <n v="2"/>
    <b v="0"/>
    <x v="1"/>
    <n v="41"/>
    <n v="4256.51"/>
    <n v="0.03"/>
    <s v="Regular Air"/>
    <n v="1653.96"/>
    <n v="100.97"/>
    <n v="7.18"/>
    <s v="Manitoba"/>
    <s v="Prarie"/>
    <s v="Corporate"/>
    <s v="Technology"/>
    <x v="7"/>
    <n v="0.46"/>
  </r>
  <r>
    <s v="Bruce Stewart"/>
    <n v="24386"/>
    <x v="253"/>
    <d v="2012-06-28T00:00:00"/>
    <x v="3"/>
    <s v="2012"/>
    <n v="2"/>
    <b v="0"/>
    <x v="1"/>
    <n v="12"/>
    <n v="503.08"/>
    <n v="0.01"/>
    <s v="Regular Air"/>
    <n v="-102.74"/>
    <n v="40.98"/>
    <n v="6.5"/>
    <s v="Manitoba"/>
    <s v="Prarie"/>
    <s v="Corporate"/>
    <s v="Technology"/>
    <x v="7"/>
    <n v="0.74"/>
  </r>
  <r>
    <s v="Bruce Stewart"/>
    <n v="24386"/>
    <x v="253"/>
    <d v="2012-06-27T00:00:00"/>
    <x v="3"/>
    <s v="2012"/>
    <n v="1"/>
    <b v="0"/>
    <x v="1"/>
    <n v="15"/>
    <n v="76.94"/>
    <n v="0"/>
    <s v="Express Air"/>
    <n v="29.67"/>
    <n v="4.13"/>
    <n v="0.99"/>
    <s v="Manitoba"/>
    <s v="Prarie"/>
    <s v="Corporate"/>
    <s v="Office Supplies"/>
    <x v="11"/>
    <n v="0.39"/>
  </r>
  <r>
    <s v="Maria Bertelson"/>
    <n v="24899"/>
    <x v="742"/>
    <d v="2011-08-22T00:00:00"/>
    <x v="2"/>
    <s v="2011"/>
    <n v="2"/>
    <b v="0"/>
    <x v="3"/>
    <n v="37"/>
    <n v="252.99"/>
    <n v="0.08"/>
    <s v="Regular Air"/>
    <n v="28.76"/>
    <n v="7.08"/>
    <n v="2.35"/>
    <s v="Manitoba"/>
    <s v="Prarie"/>
    <s v="Home Office"/>
    <s v="Office Supplies"/>
    <x v="12"/>
    <n v="0.47"/>
  </r>
  <r>
    <s v="Mary Zewe"/>
    <n v="25473"/>
    <x v="743"/>
    <d v="2012-10-16T00:00:00"/>
    <x v="0"/>
    <s v="2012"/>
    <n v="2"/>
    <b v="0"/>
    <x v="1"/>
    <n v="36"/>
    <n v="17304.849999999999"/>
    <n v="0.05"/>
    <s v="Delivery Truck"/>
    <n v="7434.48"/>
    <n v="500.98"/>
    <n v="28.14"/>
    <s v="Manitoba"/>
    <s v="Prarie"/>
    <s v="Corporate"/>
    <s v="Technology"/>
    <x v="16"/>
    <n v="0.38"/>
  </r>
  <r>
    <s v="Mary Zewe"/>
    <n v="25473"/>
    <x v="743"/>
    <d v="2012-10-17T00:00:00"/>
    <x v="0"/>
    <s v="2012"/>
    <n v="3"/>
    <b v="0"/>
    <x v="1"/>
    <n v="20"/>
    <n v="794.32"/>
    <n v="0.08"/>
    <s v="Regular Air"/>
    <n v="67.61"/>
    <n v="40.99"/>
    <n v="17.48"/>
    <s v="Manitoba"/>
    <s v="Prarie"/>
    <s v="Corporate"/>
    <s v="Office Supplies"/>
    <x v="5"/>
    <n v="0.36"/>
  </r>
  <r>
    <s v="Ivan Gibson"/>
    <n v="25638"/>
    <x v="465"/>
    <d v="2009-08-07T00:00:00"/>
    <x v="2"/>
    <s v="2009"/>
    <n v="1"/>
    <b v="0"/>
    <x v="1"/>
    <n v="31"/>
    <n v="163.89"/>
    <n v="0.02"/>
    <s v="Regular Air"/>
    <n v="-108.55"/>
    <n v="4.8899999999999997"/>
    <n v="4.93"/>
    <s v="Manitoba"/>
    <s v="Prarie"/>
    <s v="Corporate"/>
    <s v="Technology"/>
    <x v="7"/>
    <n v="0.66"/>
  </r>
  <r>
    <s v="Ivan Gibson"/>
    <n v="25638"/>
    <x v="465"/>
    <d v="2009-08-07T00:00:00"/>
    <x v="2"/>
    <s v="2009"/>
    <n v="1"/>
    <b v="0"/>
    <x v="1"/>
    <n v="12"/>
    <n v="115.45"/>
    <n v="7.0000000000000007E-2"/>
    <s v="Regular Air"/>
    <n v="23.53"/>
    <n v="10.06"/>
    <n v="2.06"/>
    <s v="Manitoba"/>
    <s v="Prarie"/>
    <s v="Corporate"/>
    <s v="Office Supplies"/>
    <x v="5"/>
    <n v="0.39"/>
  </r>
  <r>
    <s v="Ken Lonsdale"/>
    <n v="26016"/>
    <x v="637"/>
    <d v="2009-10-09T00:00:00"/>
    <x v="0"/>
    <s v="2009"/>
    <n v="2"/>
    <b v="0"/>
    <x v="1"/>
    <n v="2"/>
    <n v="154.94"/>
    <n v="0.09"/>
    <s v="Regular Air"/>
    <n v="-358.43"/>
    <n v="77.510000000000005"/>
    <n v="4"/>
    <s v="Manitoba"/>
    <s v="Prarie"/>
    <s v="Consumer"/>
    <s v="Technology"/>
    <x v="7"/>
    <n v="0.76"/>
  </r>
  <r>
    <s v="Ken Lonsdale"/>
    <n v="26016"/>
    <x v="637"/>
    <d v="2009-10-09T00:00:00"/>
    <x v="0"/>
    <s v="2009"/>
    <n v="2"/>
    <b v="0"/>
    <x v="1"/>
    <n v="44"/>
    <n v="1642.6420000000001"/>
    <n v="0.08"/>
    <s v="Express Air"/>
    <n v="314.83999999999997"/>
    <n v="45.99"/>
    <n v="4.99"/>
    <s v="Manitoba"/>
    <s v="Prarie"/>
    <s v="Consumer"/>
    <s v="Technology"/>
    <x v="3"/>
    <n v="0.56000000000000005"/>
  </r>
  <r>
    <s v="Doug Bickford"/>
    <n v="26182"/>
    <x v="150"/>
    <d v="2010-01-16T00:00:00"/>
    <x v="10"/>
    <s v="2010"/>
    <n v="0"/>
    <s v="FREE DELIVERY"/>
    <x v="3"/>
    <n v="4"/>
    <n v="770.76"/>
    <n v="0.08"/>
    <s v="Delivery Truck"/>
    <n v="-192.51"/>
    <n v="200.98"/>
    <n v="23.76"/>
    <s v="Ontario"/>
    <s v="Ontario"/>
    <s v="Corporate"/>
    <s v="Furniture"/>
    <x v="14"/>
    <n v="0.57999999999999996"/>
  </r>
  <r>
    <s v="Liz Thompson"/>
    <n v="26691"/>
    <x v="704"/>
    <d v="2012-08-04T00:00:00"/>
    <x v="2"/>
    <s v="2012"/>
    <n v="1"/>
    <b v="0"/>
    <x v="3"/>
    <n v="37"/>
    <n v="270.43"/>
    <n v="7.0000000000000007E-2"/>
    <s v="Regular Air"/>
    <n v="-83.16"/>
    <n v="7.68"/>
    <n v="6.16"/>
    <s v="Ontario"/>
    <s v="Ontario"/>
    <s v="Corporate"/>
    <s v="Office Supplies"/>
    <x v="2"/>
    <n v="0.35"/>
  </r>
  <r>
    <s v="Maria Bertelson"/>
    <n v="27015"/>
    <x v="37"/>
    <d v="2011-12-31T00:00:00"/>
    <x v="9"/>
    <s v="2011"/>
    <n v="0"/>
    <s v="FREE DELIVERY"/>
    <x v="0"/>
    <n v="24"/>
    <n v="1339.25"/>
    <n v="0.03"/>
    <s v="Regular Air"/>
    <n v="142.51"/>
    <n v="56.96"/>
    <n v="13.22"/>
    <s v="Ontario"/>
    <s v="Ontario"/>
    <s v="Home Office"/>
    <s v="Office Supplies"/>
    <x v="1"/>
    <n v="0.56000000000000005"/>
  </r>
  <r>
    <s v="Maria Bertelson"/>
    <n v="27840"/>
    <x v="346"/>
    <d v="2009-07-04T00:00:00"/>
    <x v="1"/>
    <s v="2009"/>
    <n v="1"/>
    <b v="0"/>
    <x v="1"/>
    <n v="8"/>
    <n v="1209.3699999999999"/>
    <n v="0.09"/>
    <s v="Delivery Truck"/>
    <n v="-407.85"/>
    <n v="150.97999999999999"/>
    <n v="66.27"/>
    <s v="Ontario"/>
    <s v="Ontario"/>
    <s v="Home Office"/>
    <s v="Furniture"/>
    <x v="9"/>
    <n v="0.65"/>
  </r>
  <r>
    <s v="Guy Thornton"/>
    <n v="28130"/>
    <x v="744"/>
    <d v="2009-08-03T00:00:00"/>
    <x v="2"/>
    <s v="2009"/>
    <n v="4"/>
    <b v="0"/>
    <x v="0"/>
    <n v="23"/>
    <n v="404.24"/>
    <n v="0.02"/>
    <s v="Express Air"/>
    <n v="-76.989999999999995"/>
    <n v="15.99"/>
    <n v="13.18"/>
    <s v="Ontario"/>
    <s v="Ontario"/>
    <s v="Corporate"/>
    <s v="Office Supplies"/>
    <x v="2"/>
    <n v="0.37"/>
  </r>
  <r>
    <s v="Guy Thornton"/>
    <n v="28130"/>
    <x v="744"/>
    <d v="2009-07-30T00:00:00"/>
    <x v="1"/>
    <s v="2009"/>
    <n v="0"/>
    <s v="FREE DELIVERY"/>
    <x v="0"/>
    <n v="32"/>
    <n v="1381.88"/>
    <n v="0.09"/>
    <s v="Express Air"/>
    <n v="598.20000000000005"/>
    <n v="46.94"/>
    <n v="6.77"/>
    <s v="Ontario"/>
    <s v="Ontario"/>
    <s v="Corporate"/>
    <s v="Furniture"/>
    <x v="4"/>
    <n v="0.44"/>
  </r>
  <r>
    <s v="Maria Bertelson"/>
    <n v="28290"/>
    <x v="651"/>
    <d v="2009-01-14T00:00:00"/>
    <x v="10"/>
    <s v="2009"/>
    <n v="4"/>
    <b v="0"/>
    <x v="0"/>
    <n v="43"/>
    <n v="1307.3499999999999"/>
    <n v="0.05"/>
    <s v="Express Air"/>
    <n v="-154.24"/>
    <n v="30.42"/>
    <n v="8.65"/>
    <s v="Ontario"/>
    <s v="Ontario"/>
    <s v="Home Office"/>
    <s v="Technology"/>
    <x v="7"/>
    <n v="0.74"/>
  </r>
  <r>
    <s v="Maria Bertelson"/>
    <n v="28290"/>
    <x v="651"/>
    <d v="2009-01-12T00:00:00"/>
    <x v="10"/>
    <s v="2009"/>
    <n v="2"/>
    <b v="0"/>
    <x v="0"/>
    <n v="3"/>
    <n v="523.58000000000004"/>
    <n v="0.01"/>
    <s v="Express Air"/>
    <n v="-179.36"/>
    <n v="161.55000000000001"/>
    <n v="19.989999999999998"/>
    <s v="Ontario"/>
    <s v="Ontario"/>
    <s v="Home Office"/>
    <s v="Office Supplies"/>
    <x v="0"/>
    <n v="0.66"/>
  </r>
  <r>
    <s v="Bruce Stewart"/>
    <n v="29927"/>
    <x v="655"/>
    <d v="2012-11-08T00:00:00"/>
    <x v="6"/>
    <s v="2012"/>
    <n v="1"/>
    <b v="0"/>
    <x v="1"/>
    <n v="19"/>
    <n v="257.97000000000003"/>
    <n v="0.03"/>
    <s v="Regular Air"/>
    <n v="33.18"/>
    <n v="12.95"/>
    <n v="4.9800000000000004"/>
    <s v="Ontario"/>
    <s v="Ontario"/>
    <s v="Corporate"/>
    <s v="Office Supplies"/>
    <x v="2"/>
    <n v="0.4"/>
  </r>
  <r>
    <s v="Brian Thompson"/>
    <n v="29953"/>
    <x v="745"/>
    <d v="2011-02-10T00:00:00"/>
    <x v="5"/>
    <s v="2011"/>
    <n v="3"/>
    <b v="0"/>
    <x v="5"/>
    <n v="42"/>
    <n v="619.77"/>
    <n v="0.02"/>
    <s v="Regular Air"/>
    <n v="50.24"/>
    <n v="14.45"/>
    <n v="7.17"/>
    <s v="Ontario"/>
    <s v="Ontario"/>
    <s v="Home Office"/>
    <s v="Office Supplies"/>
    <x v="2"/>
    <n v="0.38"/>
  </r>
  <r>
    <s v="Joseph Airdo"/>
    <n v="31238"/>
    <x v="618"/>
    <d v="2010-08-24T00:00:00"/>
    <x v="2"/>
    <s v="2010"/>
    <n v="2"/>
    <b v="0"/>
    <x v="4"/>
    <n v="21"/>
    <n v="7512.03"/>
    <n v="0.09"/>
    <s v="Express Air"/>
    <n v="2017.64"/>
    <n v="363.25"/>
    <n v="19.989999999999998"/>
    <s v="Ontario"/>
    <s v="Ontario"/>
    <s v="Corporate"/>
    <s v="Office Supplies"/>
    <x v="1"/>
    <n v="0.56999999999999995"/>
  </r>
  <r>
    <s v="Christina Vanderzanden"/>
    <n v="32067"/>
    <x v="133"/>
    <d v="2012-03-13T00:00:00"/>
    <x v="4"/>
    <s v="2012"/>
    <n v="1"/>
    <b v="0"/>
    <x v="1"/>
    <n v="27"/>
    <n v="2853.8834999999999"/>
    <n v="0.06"/>
    <s v="Regular Air"/>
    <n v="492.24"/>
    <n v="125.99"/>
    <n v="7.69"/>
    <s v="Ontario"/>
    <s v="Ontario"/>
    <s v="Small Business"/>
    <s v="Technology"/>
    <x v="3"/>
    <n v="0.57999999999999996"/>
  </r>
  <r>
    <s v="Joseph Airdo"/>
    <n v="32198"/>
    <x v="441"/>
    <d v="2011-11-09T00:00:00"/>
    <x v="6"/>
    <s v="2011"/>
    <n v="0"/>
    <s v="FREE DELIVERY"/>
    <x v="4"/>
    <n v="31"/>
    <n v="240.63"/>
    <n v="0.02"/>
    <s v="Regular Air"/>
    <n v="-117.92"/>
    <n v="7.37"/>
    <n v="5.53"/>
    <s v="Ontario"/>
    <s v="Ontario"/>
    <s v="Consumer"/>
    <s v="Technology"/>
    <x v="7"/>
    <n v="0.69"/>
  </r>
  <r>
    <s v="Ken Lonsdale"/>
    <n v="32231"/>
    <x v="279"/>
    <d v="2012-11-05T00:00:00"/>
    <x v="6"/>
    <s v="2012"/>
    <n v="4"/>
    <b v="0"/>
    <x v="0"/>
    <n v="44"/>
    <n v="192.33"/>
    <n v="0.01"/>
    <s v="Regular Air"/>
    <n v="48.54"/>
    <n v="4.26"/>
    <n v="1.2"/>
    <s v="Ontario"/>
    <s v="Ontario"/>
    <s v="Consumer"/>
    <s v="Office Supplies"/>
    <x v="12"/>
    <n v="0.44"/>
  </r>
  <r>
    <s v="Joseph Airdo"/>
    <n v="32452"/>
    <x v="514"/>
    <d v="2011-07-19T00:00:00"/>
    <x v="1"/>
    <s v="2011"/>
    <n v="1"/>
    <b v="0"/>
    <x v="4"/>
    <n v="3"/>
    <n v="8.6"/>
    <n v="0.09"/>
    <s v="Regular Air"/>
    <n v="-2.0299999999999998"/>
    <n v="2.88"/>
    <n v="0.5"/>
    <s v="Ontario"/>
    <s v="Ontario"/>
    <s v="Consumer"/>
    <s v="Office Supplies"/>
    <x v="11"/>
    <n v="0.39"/>
  </r>
  <r>
    <s v="Guy Thornton"/>
    <n v="32998"/>
    <x v="361"/>
    <d v="2010-09-30T00:00:00"/>
    <x v="11"/>
    <s v="2010"/>
    <n v="1"/>
    <b v="0"/>
    <x v="3"/>
    <n v="13"/>
    <n v="1663.83"/>
    <n v="0.1"/>
    <s v="Delivery Truck"/>
    <n v="-484.64"/>
    <n v="130.97999999999999"/>
    <n v="54.74"/>
    <s v="Ontario"/>
    <s v="Ontario"/>
    <s v="Corporate"/>
    <s v="Furniture"/>
    <x v="9"/>
    <n v="0.69"/>
  </r>
  <r>
    <s v="Robert Waldorf"/>
    <n v="33091"/>
    <x v="746"/>
    <d v="2011-01-27T00:00:00"/>
    <x v="10"/>
    <s v="2011"/>
    <n v="2"/>
    <b v="0"/>
    <x v="1"/>
    <n v="24"/>
    <n v="265.35000000000002"/>
    <n v="0.02"/>
    <s v="Regular Air"/>
    <n v="-128.69"/>
    <n v="9.99"/>
    <n v="11.59"/>
    <s v="Ontario"/>
    <s v="Ontario"/>
    <s v="Home Office"/>
    <s v="Office Supplies"/>
    <x v="5"/>
    <n v="0.4"/>
  </r>
  <r>
    <s v="Guy Thornton"/>
    <n v="33250"/>
    <x v="615"/>
    <d v="2009-06-27T00:00:00"/>
    <x v="3"/>
    <s v="2009"/>
    <n v="2"/>
    <b v="0"/>
    <x v="3"/>
    <n v="40"/>
    <n v="7381.19"/>
    <n v="0.04"/>
    <s v="Regular Air"/>
    <n v="2998.88"/>
    <n v="177.98"/>
    <n v="0.99"/>
    <s v="Ontario"/>
    <s v="Ontario"/>
    <s v="Corporate"/>
    <s v="Office Supplies"/>
    <x v="1"/>
    <n v="0.56000000000000005"/>
  </r>
  <r>
    <s v="Joseph Airdo"/>
    <n v="33378"/>
    <x v="196"/>
    <d v="2012-04-28T00:00:00"/>
    <x v="8"/>
    <s v="2012"/>
    <n v="1"/>
    <b v="0"/>
    <x v="1"/>
    <n v="25"/>
    <n v="945.36"/>
    <n v="0.1"/>
    <s v="Regular Air"/>
    <n v="219.85"/>
    <n v="39.979999999999997"/>
    <n v="9.83"/>
    <s v="Ontario"/>
    <s v="Ontario"/>
    <s v="Consumer"/>
    <s v="Office Supplies"/>
    <x v="8"/>
    <n v="0.4"/>
  </r>
  <r>
    <s v="Christina Vanderzanden"/>
    <n v="33889"/>
    <x v="747"/>
    <d v="2010-11-11T00:00:00"/>
    <x v="6"/>
    <s v="2010"/>
    <n v="5"/>
    <b v="0"/>
    <x v="0"/>
    <n v="46"/>
    <n v="9046.33"/>
    <n v="0"/>
    <s v="Delivery Truck"/>
    <n v="1398.03"/>
    <n v="180.98"/>
    <n v="55.24"/>
    <s v="Ontario"/>
    <s v="Ontario"/>
    <s v="Small Business"/>
    <s v="Office Supplies"/>
    <x v="1"/>
    <n v="0.56999999999999995"/>
  </r>
  <r>
    <s v="Christina Vanderzanden"/>
    <n v="33889"/>
    <x v="747"/>
    <d v="2010-11-13T00:00:00"/>
    <x v="6"/>
    <s v="2010"/>
    <n v="7"/>
    <b v="0"/>
    <x v="0"/>
    <n v="43"/>
    <n v="367.96"/>
    <n v="0.06"/>
    <s v="Regular Air"/>
    <n v="-16.11"/>
    <n v="8.67"/>
    <n v="3.5"/>
    <s v="Ontario"/>
    <s v="Ontario"/>
    <s v="Small Business"/>
    <s v="Office Supplies"/>
    <x v="1"/>
    <n v="0.57999999999999996"/>
  </r>
  <r>
    <s v="Christina Vanderzanden"/>
    <n v="33889"/>
    <x v="747"/>
    <d v="2010-11-10T00:00:00"/>
    <x v="6"/>
    <s v="2010"/>
    <n v="4"/>
    <b v="0"/>
    <x v="0"/>
    <n v="27"/>
    <n v="159.05000000000001"/>
    <n v="0.04"/>
    <s v="Regular Air"/>
    <n v="21.46"/>
    <n v="5.98"/>
    <n v="2.5"/>
    <s v="Ontario"/>
    <s v="Ontario"/>
    <s v="Small Business"/>
    <s v="Office Supplies"/>
    <x v="8"/>
    <n v="0.36"/>
  </r>
  <r>
    <s v="Christina Vanderzanden"/>
    <n v="33889"/>
    <x v="747"/>
    <d v="2010-11-08T00:00:00"/>
    <x v="6"/>
    <s v="2010"/>
    <n v="2"/>
    <b v="0"/>
    <x v="0"/>
    <n v="39"/>
    <n v="116.14"/>
    <n v="0.01"/>
    <s v="Regular Air"/>
    <n v="50.44"/>
    <n v="2.88"/>
    <n v="0.5"/>
    <s v="Ontario"/>
    <s v="Ontario"/>
    <s v="Small Business"/>
    <s v="Office Supplies"/>
    <x v="11"/>
    <n v="0.36"/>
  </r>
  <r>
    <s v="Katrina Bavinger"/>
    <n v="34567"/>
    <x v="577"/>
    <d v="2009-04-30T00:00:00"/>
    <x v="8"/>
    <s v="2009"/>
    <n v="4"/>
    <b v="0"/>
    <x v="0"/>
    <n v="18"/>
    <n v="3344.11"/>
    <n v="0.03"/>
    <s v="Delivery Truck"/>
    <n v="588.54"/>
    <n v="180.98"/>
    <n v="26.2"/>
    <s v="Ontario"/>
    <s v="Ontario"/>
    <s v="Consumer"/>
    <s v="Furniture"/>
    <x v="14"/>
    <n v="0.59"/>
  </r>
  <r>
    <s v="Meg O'Connel"/>
    <n v="36163"/>
    <x v="748"/>
    <d v="2012-11-05T00:00:00"/>
    <x v="6"/>
    <s v="2012"/>
    <n v="0"/>
    <s v="FREE DELIVERY"/>
    <x v="0"/>
    <n v="32"/>
    <n v="463"/>
    <n v="7.0000000000000007E-2"/>
    <s v="Regular Air"/>
    <n v="24.61"/>
    <n v="14.45"/>
    <n v="7.17"/>
    <s v="Ontario"/>
    <s v="Ontario"/>
    <s v="Small Business"/>
    <s v="Office Supplies"/>
    <x v="2"/>
    <n v="0.38"/>
  </r>
  <r>
    <s v="Bruce Stewart"/>
    <n v="36449"/>
    <x v="749"/>
    <d v="2010-09-05T00:00:00"/>
    <x v="11"/>
    <s v="2010"/>
    <n v="0"/>
    <s v="FREE DELIVERY"/>
    <x v="3"/>
    <n v="6"/>
    <n v="90.75"/>
    <n v="0.02"/>
    <s v="Regular Air"/>
    <n v="-26.39"/>
    <n v="12.99"/>
    <n v="14.37"/>
    <s v="Ontario"/>
    <s v="Ontario"/>
    <s v="Corporate"/>
    <s v="Furniture"/>
    <x v="4"/>
    <n v="0.73"/>
  </r>
  <r>
    <s v="Christine Sundaresam"/>
    <n v="36675"/>
    <x v="609"/>
    <d v="2011-07-06T00:00:00"/>
    <x v="1"/>
    <s v="2011"/>
    <n v="3"/>
    <b v="0"/>
    <x v="1"/>
    <n v="39"/>
    <n v="113.09"/>
    <n v="0.04"/>
    <s v="Regular Air"/>
    <n v="29.76"/>
    <n v="2.94"/>
    <n v="0.81"/>
    <s v="Ontario"/>
    <s v="Ontario"/>
    <s v="Small Business"/>
    <s v="Office Supplies"/>
    <x v="12"/>
    <n v="0.4"/>
  </r>
  <r>
    <s v="Guy Thornton"/>
    <n v="37862"/>
    <x v="750"/>
    <d v="2009-01-15T00:00:00"/>
    <x v="10"/>
    <s v="2009"/>
    <n v="3"/>
    <b v="0"/>
    <x v="3"/>
    <n v="27"/>
    <n v="1603.27"/>
    <n v="0.01"/>
    <s v="Regular Air"/>
    <n v="452.49"/>
    <n v="59.98"/>
    <n v="3.99"/>
    <s v="Ontario"/>
    <s v="Ontario"/>
    <s v="Corporate"/>
    <s v="Office Supplies"/>
    <x v="1"/>
    <n v="0.56999999999999995"/>
  </r>
  <r>
    <s v="Ken Lonsdale"/>
    <n v="38240"/>
    <x v="354"/>
    <d v="2009-12-19T00:00:00"/>
    <x v="9"/>
    <s v="2009"/>
    <n v="0"/>
    <s v="FREE DELIVERY"/>
    <x v="1"/>
    <n v="4"/>
    <n v="41.53"/>
    <n v="0.04"/>
    <s v="Regular Air"/>
    <n v="-15.53"/>
    <n v="8.6"/>
    <n v="6.19"/>
    <s v="Ontario"/>
    <s v="Ontario"/>
    <s v="Consumer"/>
    <s v="Office Supplies"/>
    <x v="2"/>
    <n v="0.38"/>
  </r>
  <r>
    <s v="Lycoris Saunders"/>
    <n v="38693"/>
    <x v="751"/>
    <d v="2011-06-21T00:00:00"/>
    <x v="3"/>
    <s v="2011"/>
    <n v="7"/>
    <b v="0"/>
    <x v="0"/>
    <n v="3"/>
    <n v="2222.61"/>
    <n v="0.02"/>
    <s v="Regular Air"/>
    <n v="196.08"/>
    <n v="699.99"/>
    <n v="24.49"/>
    <s v="Ontario"/>
    <s v="Ontario"/>
    <s v="Home Office"/>
    <s v="Technology"/>
    <x v="13"/>
    <n v="0.41"/>
  </r>
  <r>
    <s v="Joseph Airdo"/>
    <n v="38917"/>
    <x v="435"/>
    <d v="2010-11-28T00:00:00"/>
    <x v="6"/>
    <s v="2010"/>
    <n v="7"/>
    <b v="0"/>
    <x v="0"/>
    <n v="11"/>
    <n v="618.19650000000001"/>
    <n v="0.02"/>
    <s v="Regular Air"/>
    <n v="-132.53"/>
    <n v="65.989999999999995"/>
    <n v="8.8000000000000007"/>
    <s v="Ontario"/>
    <s v="Ontario"/>
    <s v="Consumer"/>
    <s v="Technology"/>
    <x v="3"/>
    <n v="0.57999999999999996"/>
  </r>
  <r>
    <s v="Lycoris Saunders"/>
    <n v="39015"/>
    <x v="516"/>
    <d v="2009-12-06T00:00:00"/>
    <x v="9"/>
    <s v="2009"/>
    <n v="0"/>
    <s v="FREE DELIVERY"/>
    <x v="4"/>
    <n v="13"/>
    <n v="5236.1400000000003"/>
    <n v="0.05"/>
    <s v="Delivery Truck"/>
    <n v="567.59"/>
    <n v="399.98"/>
    <n v="12.06"/>
    <s v="Ontario"/>
    <s v="Ontario"/>
    <s v="Corporate"/>
    <s v="Technology"/>
    <x v="16"/>
    <n v="0.56000000000000005"/>
  </r>
  <r>
    <s v="Lycoris Saunders"/>
    <n v="39015"/>
    <x v="516"/>
    <d v="2009-12-06T00:00:00"/>
    <x v="9"/>
    <s v="2009"/>
    <n v="0"/>
    <s v="FREE DELIVERY"/>
    <x v="4"/>
    <n v="11"/>
    <n v="74.02"/>
    <n v="7.0000000000000007E-2"/>
    <s v="Regular Air"/>
    <n v="-28.45"/>
    <n v="6.48"/>
    <n v="5.74"/>
    <s v="Ontario"/>
    <s v="Ontario"/>
    <s v="Corporate"/>
    <s v="Office Supplies"/>
    <x v="5"/>
    <n v="0.37"/>
  </r>
  <r>
    <s v="Dorothy Dickinson"/>
    <n v="39265"/>
    <x v="193"/>
    <d v="2010-05-08T00:00:00"/>
    <x v="7"/>
    <s v="2010"/>
    <n v="1"/>
    <b v="0"/>
    <x v="5"/>
    <n v="47"/>
    <n v="198.08"/>
    <n v="0.02"/>
    <s v="Regular Air"/>
    <n v="32.69"/>
    <n v="4.28"/>
    <n v="0.94"/>
    <s v="Ontario"/>
    <s v="Ontario"/>
    <s v="Corporate"/>
    <s v="Office Supplies"/>
    <x v="12"/>
    <n v="0.56000000000000005"/>
  </r>
  <r>
    <s v="Mary Zewe"/>
    <n v="40962"/>
    <x v="422"/>
    <d v="2011-02-21T00:00:00"/>
    <x v="5"/>
    <s v="2011"/>
    <n v="1"/>
    <b v="0"/>
    <x v="5"/>
    <n v="28"/>
    <n v="1553.66"/>
    <n v="0.03"/>
    <s v="Regular Air"/>
    <n v="547.48"/>
    <n v="54.48"/>
    <n v="0.99"/>
    <s v="Ontario"/>
    <s v="Ontario"/>
    <s v="Corporate"/>
    <s v="Office Supplies"/>
    <x v="1"/>
    <n v="0.56999999999999995"/>
  </r>
  <r>
    <s v="Mary Zewe"/>
    <n v="40962"/>
    <x v="422"/>
    <d v="2011-02-21T00:00:00"/>
    <x v="5"/>
    <s v="2011"/>
    <n v="1"/>
    <b v="0"/>
    <x v="5"/>
    <n v="30"/>
    <n v="3276.9965000000002"/>
    <n v="0"/>
    <s v="Regular Air"/>
    <n v="653.05999999999995"/>
    <n v="125.99"/>
    <n v="8.99"/>
    <s v="Ontario"/>
    <s v="Ontario"/>
    <s v="Corporate"/>
    <s v="Technology"/>
    <x v="3"/>
    <n v="0.59"/>
  </r>
  <r>
    <s v="Lycoris Saunders"/>
    <n v="41059"/>
    <x v="752"/>
    <d v="2010-09-14T00:00:00"/>
    <x v="11"/>
    <s v="2010"/>
    <n v="0"/>
    <s v="FREE DELIVERY"/>
    <x v="4"/>
    <n v="26"/>
    <n v="363.16"/>
    <n v="0.08"/>
    <s v="Express Air"/>
    <n v="3.92"/>
    <n v="14.27"/>
    <n v="7.27"/>
    <s v="Ontario"/>
    <s v="Ontario"/>
    <s v="Corporate"/>
    <s v="Office Supplies"/>
    <x v="2"/>
    <n v="0.38"/>
  </r>
  <r>
    <s v="Lycoris Saunders"/>
    <n v="41059"/>
    <x v="752"/>
    <d v="2010-09-15T00:00:00"/>
    <x v="11"/>
    <s v="2010"/>
    <n v="1"/>
    <b v="0"/>
    <x v="4"/>
    <n v="45"/>
    <n v="12571.63"/>
    <n v="0.09"/>
    <s v="Regular Air"/>
    <n v="5455.96"/>
    <n v="300.98"/>
    <n v="13.99"/>
    <s v="Ontario"/>
    <s v="Ontario"/>
    <s v="Corporate"/>
    <s v="Technology"/>
    <x v="16"/>
    <n v="0.39"/>
  </r>
  <r>
    <s v="Lycoris Saunders"/>
    <n v="41059"/>
    <x v="752"/>
    <d v="2010-09-16T00:00:00"/>
    <x v="11"/>
    <s v="2010"/>
    <n v="2"/>
    <b v="0"/>
    <x v="4"/>
    <n v="21"/>
    <n v="128.86000000000001"/>
    <n v="0"/>
    <s v="Express Air"/>
    <n v="24.53"/>
    <n v="5.84"/>
    <n v="1.2"/>
    <s v="Ontario"/>
    <s v="Ontario"/>
    <s v="Corporate"/>
    <s v="Office Supplies"/>
    <x v="12"/>
    <n v="0.55000000000000004"/>
  </r>
  <r>
    <s v="Lycoris Saunders"/>
    <n v="41059"/>
    <x v="752"/>
    <d v="2010-09-15T00:00:00"/>
    <x v="11"/>
    <s v="2010"/>
    <n v="1"/>
    <b v="0"/>
    <x v="4"/>
    <n v="45"/>
    <n v="17884.53"/>
    <n v="0.04"/>
    <s v="Delivery Truck"/>
    <n v="2357.86"/>
    <n v="400.98"/>
    <n v="42.52"/>
    <s v="Ontario"/>
    <s v="Ontario"/>
    <s v="Corporate"/>
    <s v="Furniture"/>
    <x v="10"/>
    <n v="0.71"/>
  </r>
  <r>
    <s v="Janet Molinari"/>
    <n v="41664"/>
    <x v="337"/>
    <d v="2011-12-04T00:00:00"/>
    <x v="9"/>
    <s v="2011"/>
    <n v="0"/>
    <s v="FREE DELIVERY"/>
    <x v="5"/>
    <n v="5"/>
    <n v="54.8"/>
    <n v="0"/>
    <s v="Regular Air"/>
    <n v="-15.3"/>
    <n v="9.7799999999999994"/>
    <n v="1.99"/>
    <s v="Ontario"/>
    <s v="Ontario"/>
    <s v="Corporate"/>
    <s v="Technology"/>
    <x v="7"/>
    <n v="0.43"/>
  </r>
  <r>
    <s v="Janet Molinari"/>
    <n v="41664"/>
    <x v="337"/>
    <d v="2011-12-06T00:00:00"/>
    <x v="9"/>
    <s v="2011"/>
    <n v="2"/>
    <b v="0"/>
    <x v="5"/>
    <n v="40"/>
    <n v="1038.19"/>
    <n v="7.0000000000000007E-2"/>
    <s v="Regular Air"/>
    <n v="230.69"/>
    <n v="25.98"/>
    <n v="4.08"/>
    <s v="Ontario"/>
    <s v="Ontario"/>
    <s v="Corporate"/>
    <s v="Office Supplies"/>
    <x v="12"/>
    <n v="0.56999999999999995"/>
  </r>
  <r>
    <s v="Liz Thompson"/>
    <n v="42596"/>
    <x v="556"/>
    <d v="2012-08-16T00:00:00"/>
    <x v="2"/>
    <s v="2012"/>
    <n v="2"/>
    <b v="0"/>
    <x v="4"/>
    <n v="9"/>
    <n v="51.75"/>
    <n v="0.05"/>
    <s v="Regular Air"/>
    <n v="4.16"/>
    <n v="5.58"/>
    <n v="0.7"/>
    <s v="Ontario"/>
    <s v="Ontario"/>
    <s v="Corporate"/>
    <s v="Office Supplies"/>
    <x v="12"/>
    <n v="0.6"/>
  </r>
  <r>
    <s v="Maria Bertelson"/>
    <n v="43424"/>
    <x v="753"/>
    <d v="2011-08-20T00:00:00"/>
    <x v="2"/>
    <s v="2011"/>
    <n v="2"/>
    <b v="0"/>
    <x v="3"/>
    <n v="34"/>
    <n v="772.56"/>
    <n v="0.04"/>
    <s v="Express Air"/>
    <n v="143.87"/>
    <n v="22.98"/>
    <n v="4.5"/>
    <s v="Ontario"/>
    <s v="Ontario"/>
    <s v="Home Office"/>
    <s v="Office Supplies"/>
    <x v="1"/>
    <n v="0.55000000000000004"/>
  </r>
  <r>
    <s v="Christine Sundaresam"/>
    <n v="43808"/>
    <x v="754"/>
    <d v="2011-01-13T00:00:00"/>
    <x v="10"/>
    <s v="2011"/>
    <n v="7"/>
    <b v="0"/>
    <x v="0"/>
    <n v="16"/>
    <n v="108.73"/>
    <n v="0.04"/>
    <s v="Regular Air"/>
    <n v="-22.21"/>
    <n v="6.24"/>
    <n v="5.22"/>
    <s v="Ontario"/>
    <s v="Ontario"/>
    <s v="Small Business"/>
    <s v="Furniture"/>
    <x v="4"/>
    <n v="0.6"/>
  </r>
  <r>
    <s v="Robert Waldorf"/>
    <n v="45218"/>
    <x v="755"/>
    <d v="2009-05-12T00:00:00"/>
    <x v="7"/>
    <s v="2009"/>
    <n v="2"/>
    <b v="0"/>
    <x v="0"/>
    <n v="49"/>
    <n v="309.45999999999998"/>
    <n v="0.08"/>
    <s v="Regular Air"/>
    <n v="-82.64"/>
    <n v="6.48"/>
    <n v="2.74"/>
    <s v="Ontario"/>
    <s v="Ontario"/>
    <s v="Home Office"/>
    <s v="Technology"/>
    <x v="7"/>
    <n v="0.71"/>
  </r>
  <r>
    <s v="Julie Prescott"/>
    <n v="46050"/>
    <x v="756"/>
    <d v="2010-01-07T00:00:00"/>
    <x v="10"/>
    <s v="2010"/>
    <n v="3"/>
    <b v="0"/>
    <x v="1"/>
    <n v="3"/>
    <n v="876.75"/>
    <n v="0.02"/>
    <s v="Regular Air"/>
    <n v="-248.69"/>
    <n v="289.52999999999997"/>
    <n v="19.989999999999998"/>
    <s v="Ontario"/>
    <s v="Ontario"/>
    <s v="Home Office"/>
    <s v="Office Supplies"/>
    <x v="1"/>
    <n v="0.56000000000000005"/>
  </r>
  <r>
    <s v="Maria Bertelson"/>
    <n v="46117"/>
    <x v="389"/>
    <d v="2011-05-26T00:00:00"/>
    <x v="7"/>
    <s v="2011"/>
    <n v="4"/>
    <b v="0"/>
    <x v="0"/>
    <n v="22"/>
    <n v="1168.28"/>
    <n v="0.02"/>
    <s v="Delivery Truck"/>
    <n v="126.07"/>
    <n v="50.98"/>
    <n v="14.19"/>
    <s v="Ontario"/>
    <s v="Ontario"/>
    <s v="Home Office"/>
    <s v="Furniture"/>
    <x v="14"/>
    <n v="0.56000000000000005"/>
  </r>
  <r>
    <s v="Maria Bertelson"/>
    <n v="46243"/>
    <x v="757"/>
    <d v="2012-01-26T00:00:00"/>
    <x v="10"/>
    <s v="2012"/>
    <n v="2"/>
    <b v="0"/>
    <x v="0"/>
    <n v="31"/>
    <n v="614.35"/>
    <n v="0.02"/>
    <s v="Express Air"/>
    <n v="78.89"/>
    <n v="18.97"/>
    <n v="9.0299999999999994"/>
    <s v="Ontario"/>
    <s v="Ontario"/>
    <s v="Corporate"/>
    <s v="Office Supplies"/>
    <x v="5"/>
    <n v="0.37"/>
  </r>
  <r>
    <s v="Maria Bertelson"/>
    <n v="46243"/>
    <x v="757"/>
    <d v="2012-01-29T00:00:00"/>
    <x v="10"/>
    <s v="2012"/>
    <n v="5"/>
    <b v="0"/>
    <x v="0"/>
    <n v="1"/>
    <n v="3.63"/>
    <n v="0.03"/>
    <s v="Regular Air"/>
    <n v="-1.56"/>
    <n v="2.88"/>
    <n v="0.7"/>
    <s v="Ontario"/>
    <s v="Ontario"/>
    <s v="Corporate"/>
    <s v="Office Supplies"/>
    <x v="12"/>
    <n v="0.56000000000000005"/>
  </r>
  <r>
    <s v="Maria Bertelson"/>
    <n v="46243"/>
    <x v="757"/>
    <d v="2012-01-31T00:00:00"/>
    <x v="10"/>
    <s v="2012"/>
    <n v="7"/>
    <b v="0"/>
    <x v="0"/>
    <n v="31"/>
    <n v="172.99"/>
    <n v="0.05"/>
    <s v="Regular Air"/>
    <n v="61.51"/>
    <n v="5.84"/>
    <n v="1"/>
    <s v="Ontario"/>
    <s v="Ontario"/>
    <s v="Corporate"/>
    <s v="Office Supplies"/>
    <x v="12"/>
    <n v="0.38"/>
  </r>
  <r>
    <s v="Annie Thurman"/>
    <n v="46310"/>
    <x v="569"/>
    <d v="2010-07-22T00:00:00"/>
    <x v="1"/>
    <s v="2010"/>
    <n v="1"/>
    <b v="0"/>
    <x v="1"/>
    <n v="29"/>
    <n v="1935.25"/>
    <n v="0.04"/>
    <s v="Regular Air"/>
    <n v="652.19000000000005"/>
    <n v="63.98"/>
    <n v="11.55"/>
    <s v="Ontario"/>
    <s v="Ontario"/>
    <s v="Home Office"/>
    <s v="Office Supplies"/>
    <x v="2"/>
    <n v="0.38"/>
  </r>
  <r>
    <s v="Annie Thurman"/>
    <n v="46310"/>
    <x v="569"/>
    <d v="2010-07-22T00:00:00"/>
    <x v="1"/>
    <s v="2010"/>
    <n v="1"/>
    <b v="0"/>
    <x v="1"/>
    <n v="13"/>
    <n v="278.5"/>
    <n v="0.1"/>
    <s v="Regular Air"/>
    <n v="-6.23"/>
    <n v="22.01"/>
    <n v="5.53"/>
    <s v="Ontario"/>
    <s v="Ontario"/>
    <s v="Home Office"/>
    <s v="Office Supplies"/>
    <x v="12"/>
    <n v="0.59"/>
  </r>
  <r>
    <s v="Annie Thurman"/>
    <n v="46310"/>
    <x v="569"/>
    <d v="2010-07-21T00:00:00"/>
    <x v="1"/>
    <s v="2010"/>
    <n v="0"/>
    <s v="FREE DELIVERY"/>
    <x v="1"/>
    <n v="42"/>
    <n v="5423.58"/>
    <n v="0.01"/>
    <s v="Regular Air"/>
    <n v="1361.56"/>
    <n v="120.33"/>
    <n v="19.989999999999998"/>
    <s v="Ontario"/>
    <s v="Ontario"/>
    <s v="Home Office"/>
    <s v="Office Supplies"/>
    <x v="0"/>
    <n v="0.59"/>
  </r>
  <r>
    <s v="Meg O'Connel"/>
    <n v="46503"/>
    <x v="758"/>
    <d v="2011-11-09T00:00:00"/>
    <x v="6"/>
    <s v="2011"/>
    <n v="3"/>
    <b v="0"/>
    <x v="3"/>
    <n v="26"/>
    <n v="1196.7915"/>
    <n v="7.0000000000000007E-2"/>
    <s v="Regular Air"/>
    <n v="265.39"/>
    <n v="55.99"/>
    <n v="1.25"/>
    <s v="Ontario"/>
    <s v="Ontario"/>
    <s v="Small Business"/>
    <s v="Technology"/>
    <x v="3"/>
    <n v="0.55000000000000004"/>
  </r>
  <r>
    <s v="Meg O'Connel"/>
    <n v="46726"/>
    <x v="759"/>
    <d v="2012-07-05T00:00:00"/>
    <x v="1"/>
    <s v="2012"/>
    <n v="0"/>
    <s v="FREE DELIVERY"/>
    <x v="3"/>
    <n v="46"/>
    <n v="325.97000000000003"/>
    <n v="0.02"/>
    <s v="Regular Air"/>
    <n v="-255.22"/>
    <n v="6.84"/>
    <n v="8.3699999999999992"/>
    <s v="Ontario"/>
    <s v="Ontario"/>
    <s v="Small Business"/>
    <s v="Office Supplies"/>
    <x v="15"/>
    <n v="0.57999999999999996"/>
  </r>
  <r>
    <s v="Meg O'Connel"/>
    <n v="46726"/>
    <x v="759"/>
    <d v="2012-07-07T00:00:00"/>
    <x v="1"/>
    <s v="2012"/>
    <n v="2"/>
    <b v="0"/>
    <x v="3"/>
    <n v="10"/>
    <n v="49.65"/>
    <n v="0.02"/>
    <s v="Regular Air"/>
    <n v="8.27"/>
    <n v="4.55"/>
    <n v="1.49"/>
    <s v="Ontario"/>
    <s v="Ontario"/>
    <s v="Small Business"/>
    <s v="Office Supplies"/>
    <x v="2"/>
    <n v="0.35"/>
  </r>
  <r>
    <s v="Maria Bertelson"/>
    <n v="47042"/>
    <x v="159"/>
    <d v="2012-03-03T00:00:00"/>
    <x v="4"/>
    <s v="2012"/>
    <n v="1"/>
    <b v="0"/>
    <x v="5"/>
    <n v="45"/>
    <n v="1375.3765000000001"/>
    <n v="0.03"/>
    <s v="Regular Air"/>
    <n v="592.22"/>
    <n v="35.99"/>
    <n v="3.3"/>
    <s v="Ontario"/>
    <s v="Ontario"/>
    <s v="Home Office"/>
    <s v="Technology"/>
    <x v="3"/>
    <n v="0.39"/>
  </r>
  <r>
    <s v="Maria Bertelson"/>
    <n v="47174"/>
    <x v="760"/>
    <d v="2011-09-16T00:00:00"/>
    <x v="11"/>
    <s v="2011"/>
    <n v="0"/>
    <s v="FREE DELIVERY"/>
    <x v="5"/>
    <n v="42"/>
    <n v="642.1"/>
    <n v="0"/>
    <s v="Regular Air"/>
    <n v="41.56"/>
    <n v="13.99"/>
    <n v="7.51"/>
    <s v="Ontario"/>
    <s v="Ontario"/>
    <s v="Corporate"/>
    <s v="Technology"/>
    <x v="16"/>
    <n v="0.39"/>
  </r>
  <r>
    <s v="Robert Waldorf"/>
    <n v="48034"/>
    <x v="761"/>
    <d v="2009-07-15T00:00:00"/>
    <x v="1"/>
    <s v="2009"/>
    <n v="1"/>
    <b v="0"/>
    <x v="3"/>
    <n v="47"/>
    <n v="945.86"/>
    <n v="0.1"/>
    <s v="Regular Air"/>
    <n v="31.59"/>
    <n v="22.01"/>
    <n v="5.53"/>
    <s v="Ontario"/>
    <s v="Ontario"/>
    <s v="Home Office"/>
    <s v="Office Supplies"/>
    <x v="12"/>
    <n v="0.59"/>
  </r>
  <r>
    <s v="Robert Waldorf"/>
    <n v="48034"/>
    <x v="761"/>
    <d v="2009-07-14T00:00:00"/>
    <x v="1"/>
    <s v="2009"/>
    <n v="0"/>
    <s v="FREE DELIVERY"/>
    <x v="3"/>
    <n v="12"/>
    <n v="2340.5039999999999"/>
    <n v="0.04"/>
    <s v="Delivery Truck"/>
    <n v="243.16"/>
    <n v="236.97"/>
    <n v="59.24"/>
    <s v="Ontario"/>
    <s v="Ontario"/>
    <s v="Home Office"/>
    <s v="Furniture"/>
    <x v="10"/>
    <n v="0.61"/>
  </r>
  <r>
    <s v="Christine Sundaresam"/>
    <n v="48164"/>
    <x v="595"/>
    <d v="2011-10-31T00:00:00"/>
    <x v="0"/>
    <s v="2011"/>
    <n v="2"/>
    <b v="0"/>
    <x v="1"/>
    <n v="33"/>
    <n v="94.39"/>
    <n v="7.0000000000000007E-2"/>
    <s v="Regular Air"/>
    <n v="12.31"/>
    <n v="2.88"/>
    <n v="0.7"/>
    <s v="Ontario"/>
    <s v="Ontario"/>
    <s v="Small Business"/>
    <s v="Office Supplies"/>
    <x v="12"/>
    <n v="0.56000000000000005"/>
  </r>
  <r>
    <s v="Brian Thompson"/>
    <n v="49189"/>
    <x v="762"/>
    <d v="2011-01-18T00:00:00"/>
    <x v="10"/>
    <s v="2011"/>
    <n v="3"/>
    <b v="0"/>
    <x v="5"/>
    <n v="32"/>
    <n v="249.59"/>
    <n v="0.06"/>
    <s v="Regular Air"/>
    <n v="101.82"/>
    <n v="7.64"/>
    <n v="1.39"/>
    <s v="Ontario"/>
    <s v="Ontario"/>
    <s v="Home Office"/>
    <s v="Office Supplies"/>
    <x v="8"/>
    <n v="0.36"/>
  </r>
  <r>
    <s v="Joseph Airdo"/>
    <n v="49986"/>
    <x v="763"/>
    <d v="2010-10-16T00:00:00"/>
    <x v="0"/>
    <s v="2010"/>
    <n v="2"/>
    <b v="0"/>
    <x v="5"/>
    <n v="39"/>
    <n v="110.36"/>
    <n v="0.05"/>
    <s v="Regular Air"/>
    <n v="8.6"/>
    <n v="2.84"/>
    <n v="0.93"/>
    <s v="Ontario"/>
    <s v="Ontario"/>
    <s v="Consumer"/>
    <s v="Office Supplies"/>
    <x v="12"/>
    <n v="0.54"/>
  </r>
  <r>
    <s v="Joseph Airdo"/>
    <n v="50336"/>
    <x v="669"/>
    <d v="2009-11-05T00:00:00"/>
    <x v="6"/>
    <s v="2009"/>
    <n v="1"/>
    <b v="0"/>
    <x v="3"/>
    <n v="9"/>
    <n v="58.98"/>
    <n v="0"/>
    <s v="Regular Air"/>
    <n v="-17.79"/>
    <n v="5.77"/>
    <n v="4.97"/>
    <s v="Ontario"/>
    <s v="Ontario"/>
    <s v="Consumer"/>
    <s v="Office Supplies"/>
    <x v="2"/>
    <n v="0.35"/>
  </r>
  <r>
    <s v="Christina Vanderzanden"/>
    <n v="50373"/>
    <x v="175"/>
    <d v="2009-07-03T00:00:00"/>
    <x v="1"/>
    <s v="2009"/>
    <n v="1"/>
    <b v="0"/>
    <x v="5"/>
    <n v="9"/>
    <n v="1455.04"/>
    <n v="0.06"/>
    <s v="Regular Air"/>
    <n v="-7.58"/>
    <n v="161.55000000000001"/>
    <n v="19.989999999999998"/>
    <s v="Ontario"/>
    <s v="Ontario"/>
    <s v="Small Business"/>
    <s v="Office Supplies"/>
    <x v="0"/>
    <n v="0.66"/>
  </r>
  <r>
    <s v="Julie Prescott"/>
    <n v="50564"/>
    <x v="159"/>
    <d v="2012-03-04T00:00:00"/>
    <x v="4"/>
    <s v="2012"/>
    <n v="2"/>
    <b v="0"/>
    <x v="1"/>
    <n v="30"/>
    <n v="11041.42"/>
    <n v="7.0000000000000007E-2"/>
    <s v="Regular Air"/>
    <n v="4456.25"/>
    <n v="387.99"/>
    <n v="19.989999999999998"/>
    <s v="Ontario"/>
    <s v="Ontario"/>
    <s v="Home Office"/>
    <s v="Office Supplies"/>
    <x v="2"/>
    <n v="0.38"/>
  </r>
  <r>
    <s v="Guy Thornton"/>
    <n v="50949"/>
    <x v="372"/>
    <d v="2011-02-05T00:00:00"/>
    <x v="5"/>
    <s v="2011"/>
    <n v="1"/>
    <b v="0"/>
    <x v="4"/>
    <n v="32"/>
    <n v="73.55"/>
    <n v="0.09"/>
    <s v="Express Air"/>
    <n v="7.95"/>
    <n v="2.1800000000000002"/>
    <n v="0.78"/>
    <s v="Ontario"/>
    <s v="Ontario"/>
    <s v="Corporate"/>
    <s v="Office Supplies"/>
    <x v="6"/>
    <n v="0.52"/>
  </r>
  <r>
    <s v="Guy Thornton"/>
    <n v="50949"/>
    <x v="372"/>
    <d v="2011-02-06T00:00:00"/>
    <x v="5"/>
    <s v="2011"/>
    <n v="2"/>
    <b v="0"/>
    <x v="4"/>
    <n v="46"/>
    <n v="4804.0384999999997"/>
    <n v="0.08"/>
    <s v="Regular Air"/>
    <n v="1077.92"/>
    <n v="125.99"/>
    <n v="8.8000000000000007"/>
    <s v="Ontario"/>
    <s v="Ontario"/>
    <s v="Corporate"/>
    <s v="Technology"/>
    <x v="3"/>
    <n v="0.59"/>
  </r>
  <r>
    <s v="Meg O'Connel"/>
    <n v="51361"/>
    <x v="764"/>
    <d v="2011-03-20T00:00:00"/>
    <x v="4"/>
    <s v="2011"/>
    <n v="2"/>
    <b v="0"/>
    <x v="0"/>
    <n v="14"/>
    <n v="76.06"/>
    <n v="0.02"/>
    <s v="Express Air"/>
    <n v="-35.99"/>
    <n v="4.28"/>
    <n v="5.68"/>
    <s v="Ontario"/>
    <s v="Ontario"/>
    <s v="Corporate"/>
    <s v="Office Supplies"/>
    <x v="5"/>
    <n v="0.4"/>
  </r>
  <r>
    <s v="Meg O'Connel"/>
    <n v="51361"/>
    <x v="764"/>
    <d v="2011-03-22T00:00:00"/>
    <x v="4"/>
    <s v="2011"/>
    <n v="4"/>
    <b v="0"/>
    <x v="5"/>
    <n v="50"/>
    <n v="18056.68"/>
    <n v="0"/>
    <s v="Delivery Truck"/>
    <n v="-6474.65"/>
    <n v="349.45"/>
    <n v="60"/>
    <s v="Ontario"/>
    <s v="Ontario"/>
    <s v="Corporate"/>
    <s v="Furniture"/>
    <x v="10"/>
    <m/>
  </r>
  <r>
    <s v="Rob Beeghly"/>
    <n v="51780"/>
    <x v="331"/>
    <d v="2010-07-31T00:00:00"/>
    <x v="1"/>
    <s v="2010"/>
    <n v="7"/>
    <b v="0"/>
    <x v="0"/>
    <n v="42"/>
    <n v="372.69"/>
    <n v="0.01"/>
    <s v="Express Air"/>
    <n v="-177.03"/>
    <n v="8.0399999999999991"/>
    <n v="8.94"/>
    <s v="Ontario"/>
    <s v="Ontario"/>
    <s v="Consumer"/>
    <s v="Office Supplies"/>
    <x v="2"/>
    <n v="0.4"/>
  </r>
  <r>
    <s v="Ivan Gibson"/>
    <n v="51940"/>
    <x v="765"/>
    <d v="2012-10-18T00:00:00"/>
    <x v="0"/>
    <s v="2012"/>
    <n v="1"/>
    <b v="0"/>
    <x v="1"/>
    <n v="11"/>
    <n v="65.5"/>
    <n v="0.08"/>
    <s v="Regular Air"/>
    <n v="-55.94"/>
    <n v="5.98"/>
    <n v="4.38"/>
    <s v="Ontario"/>
    <s v="Ontario"/>
    <s v="Corporate"/>
    <s v="Technology"/>
    <x v="7"/>
    <n v="0.75"/>
  </r>
  <r>
    <s v="Annie Thurman"/>
    <n v="52071"/>
    <x v="766"/>
    <d v="2011-11-29T00:00:00"/>
    <x v="6"/>
    <s v="2011"/>
    <n v="2"/>
    <b v="0"/>
    <x v="3"/>
    <n v="14"/>
    <n v="136.85"/>
    <n v="0.01"/>
    <s v="Regular Air"/>
    <n v="-4.43"/>
    <n v="8.85"/>
    <n v="5.6"/>
    <s v="Ontario"/>
    <s v="Ontario"/>
    <s v="Consumer"/>
    <s v="Office Supplies"/>
    <x v="2"/>
    <n v="0.36"/>
  </r>
  <r>
    <s v="Annie Thurman"/>
    <n v="52071"/>
    <x v="766"/>
    <d v="2011-11-29T00:00:00"/>
    <x v="6"/>
    <s v="2011"/>
    <n v="2"/>
    <b v="0"/>
    <x v="3"/>
    <n v="1"/>
    <n v="12.74"/>
    <n v="0.05"/>
    <s v="Regular Air"/>
    <n v="-11.39"/>
    <n v="7.96"/>
    <n v="4.95"/>
    <s v="Ontario"/>
    <s v="Ontario"/>
    <s v="Consumer"/>
    <s v="Furniture"/>
    <x v="4"/>
    <n v="0.41"/>
  </r>
  <r>
    <s v="Bill Eplett"/>
    <n v="53152"/>
    <x v="326"/>
    <d v="2009-03-07T00:00:00"/>
    <x v="4"/>
    <s v="2009"/>
    <n v="2"/>
    <b v="0"/>
    <x v="4"/>
    <n v="5"/>
    <n v="185.79"/>
    <n v="0.02"/>
    <s v="Regular Air"/>
    <n v="-159.68"/>
    <n v="34.979999999999997"/>
    <n v="7.53"/>
    <s v="Ontario"/>
    <s v="Ontario"/>
    <s v="Corporate"/>
    <s v="Technology"/>
    <x v="7"/>
    <n v="0.76"/>
  </r>
  <r>
    <s v="Bill Eplett"/>
    <n v="53152"/>
    <x v="326"/>
    <d v="2009-03-08T00:00:00"/>
    <x v="4"/>
    <s v="2009"/>
    <n v="3"/>
    <b v="0"/>
    <x v="4"/>
    <n v="9"/>
    <n v="196.41"/>
    <n v="0.01"/>
    <s v="Regular Air"/>
    <n v="27.91"/>
    <n v="19.989999999999998"/>
    <n v="11.17"/>
    <s v="Ontario"/>
    <s v="Ontario"/>
    <s v="Corporate"/>
    <s v="Furniture"/>
    <x v="4"/>
    <n v="0.6"/>
  </r>
  <r>
    <s v="Bill Eplett"/>
    <n v="53152"/>
    <x v="326"/>
    <d v="2009-03-07T00:00:00"/>
    <x v="4"/>
    <s v="2009"/>
    <n v="2"/>
    <b v="0"/>
    <x v="4"/>
    <n v="9"/>
    <n v="186.67"/>
    <n v="0.02"/>
    <s v="Regular Air"/>
    <n v="2.06"/>
    <n v="19.98"/>
    <n v="8.68"/>
    <s v="Ontario"/>
    <s v="Ontario"/>
    <s v="Corporate"/>
    <s v="Office Supplies"/>
    <x v="5"/>
    <n v="0.37"/>
  </r>
  <r>
    <s v="Maria Bertelson"/>
    <n v="54177"/>
    <x v="767"/>
    <d v="2012-01-25T00:00:00"/>
    <x v="10"/>
    <s v="2012"/>
    <n v="0"/>
    <s v="FREE DELIVERY"/>
    <x v="5"/>
    <n v="12"/>
    <n v="480.73"/>
    <n v="0.1"/>
    <s v="Regular Air"/>
    <n v="148.19999999999999"/>
    <n v="42.8"/>
    <n v="2.99"/>
    <s v="Ontario"/>
    <s v="Ontario"/>
    <s v="Home Office"/>
    <s v="Office Supplies"/>
    <x v="2"/>
    <n v="0.36"/>
  </r>
  <r>
    <s v="Maria Bertelson"/>
    <n v="54177"/>
    <x v="767"/>
    <d v="2012-01-27T00:00:00"/>
    <x v="10"/>
    <s v="2012"/>
    <n v="2"/>
    <b v="0"/>
    <x v="5"/>
    <n v="25"/>
    <n v="159"/>
    <n v="0.1"/>
    <s v="Regular Air"/>
    <n v="-98.15"/>
    <n v="6.48"/>
    <n v="7.37"/>
    <s v="Ontario"/>
    <s v="Ontario"/>
    <s v="Home Office"/>
    <s v="Office Supplies"/>
    <x v="5"/>
    <n v="0.37"/>
  </r>
  <r>
    <s v="Julie Prescott"/>
    <n v="55107"/>
    <x v="768"/>
    <d v="2010-05-13T00:00:00"/>
    <x v="7"/>
    <s v="2010"/>
    <n v="5"/>
    <b v="0"/>
    <x v="0"/>
    <n v="32"/>
    <n v="171.52"/>
    <n v="0.1"/>
    <s v="Regular Air"/>
    <n v="46.61"/>
    <n v="5.68"/>
    <n v="1.39"/>
    <s v="Ontario"/>
    <s v="Ontario"/>
    <s v="Home Office"/>
    <s v="Office Supplies"/>
    <x v="8"/>
    <n v="0.38"/>
  </r>
  <r>
    <s v="Meg O'Connel"/>
    <n v="55461"/>
    <x v="769"/>
    <d v="2009-09-29T00:00:00"/>
    <x v="11"/>
    <s v="2009"/>
    <n v="1"/>
    <b v="0"/>
    <x v="4"/>
    <n v="16"/>
    <n v="84.01"/>
    <n v="0.06"/>
    <s v="Regular Air"/>
    <n v="-34.119999999999997"/>
    <n v="4.82"/>
    <n v="5.72"/>
    <s v="Ontario"/>
    <s v="Ontario"/>
    <s v="Small Business"/>
    <s v="Furniture"/>
    <x v="4"/>
    <n v="0.47"/>
  </r>
  <r>
    <s v="Guy Thornton"/>
    <n v="55526"/>
    <x v="770"/>
    <d v="2012-07-03T00:00:00"/>
    <x v="1"/>
    <s v="2012"/>
    <n v="1"/>
    <b v="0"/>
    <x v="1"/>
    <n v="23"/>
    <n v="445.17"/>
    <n v="0.02"/>
    <s v="Regular Air"/>
    <n v="38.11"/>
    <n v="18.97"/>
    <n v="9.0299999999999994"/>
    <s v="Ontario"/>
    <s v="Ontario"/>
    <s v="Corporate"/>
    <s v="Office Supplies"/>
    <x v="5"/>
    <n v="0.37"/>
  </r>
  <r>
    <s v="Meg O'Connel"/>
    <n v="55969"/>
    <x v="771"/>
    <d v="2010-10-07T00:00:00"/>
    <x v="0"/>
    <s v="2010"/>
    <n v="3"/>
    <b v="0"/>
    <x v="4"/>
    <n v="37"/>
    <n v="2329.4"/>
    <n v="0.08"/>
    <s v="Regular Air"/>
    <n v="189.77"/>
    <n v="64.98"/>
    <n v="6.88"/>
    <s v="Ontario"/>
    <s v="Ontario"/>
    <s v="Small Business"/>
    <s v="Office Supplies"/>
    <x v="0"/>
    <n v="0.73"/>
  </r>
  <r>
    <s v="Meg O'Connel"/>
    <n v="57153"/>
    <x v="772"/>
    <d v="2009-05-28T00:00:00"/>
    <x v="7"/>
    <s v="2009"/>
    <n v="2"/>
    <b v="0"/>
    <x v="5"/>
    <n v="9"/>
    <n v="106.05"/>
    <n v="0.02"/>
    <s v="Regular Air"/>
    <n v="-14.52"/>
    <n v="11.33"/>
    <n v="6.12"/>
    <s v="Ontario"/>
    <s v="Ontario"/>
    <s v="Corporate"/>
    <s v="Office Supplies"/>
    <x v="1"/>
    <n v="0.42"/>
  </r>
  <r>
    <s v="Meg O'Connel"/>
    <n v="57153"/>
    <x v="772"/>
    <d v="2009-05-27T00:00:00"/>
    <x v="7"/>
    <s v="2009"/>
    <n v="1"/>
    <b v="0"/>
    <x v="5"/>
    <n v="45"/>
    <n v="698.1"/>
    <n v="0.01"/>
    <s v="Regular Air"/>
    <n v="336.25"/>
    <n v="15.67"/>
    <n v="1.39"/>
    <s v="Ontario"/>
    <s v="Ontario"/>
    <s v="Corporate"/>
    <s v="Office Supplies"/>
    <x v="8"/>
    <n v="0.38"/>
  </r>
  <r>
    <s v="Christina Vanderzanden"/>
    <n v="57538"/>
    <x v="773"/>
    <d v="2010-02-22T00:00:00"/>
    <x v="5"/>
    <s v="2010"/>
    <n v="2"/>
    <b v="0"/>
    <x v="5"/>
    <n v="40"/>
    <n v="1370.49"/>
    <n v="0.08"/>
    <s v="Regular Air"/>
    <n v="-244.63"/>
    <n v="33.979999999999997"/>
    <n v="19.989999999999998"/>
    <s v="Ontario"/>
    <s v="Ontario"/>
    <s v="Small Business"/>
    <s v="Furniture"/>
    <x v="4"/>
    <n v="0.55000000000000004"/>
  </r>
  <r>
    <s v="Doug O'Connell"/>
    <n v="58656"/>
    <x v="384"/>
    <d v="2010-12-06T00:00:00"/>
    <x v="9"/>
    <s v="2010"/>
    <n v="2"/>
    <b v="0"/>
    <x v="1"/>
    <n v="5"/>
    <n v="39.44"/>
    <n v="0"/>
    <s v="Regular Air"/>
    <n v="-0.94"/>
    <n v="6.75"/>
    <n v="2.99"/>
    <s v="Ontario"/>
    <s v="Ontario"/>
    <s v="Small Business"/>
    <s v="Office Supplies"/>
    <x v="2"/>
    <n v="0.35"/>
  </r>
  <r>
    <s v="Doug O'Connell"/>
    <n v="58656"/>
    <x v="384"/>
    <d v="2010-12-06T00:00:00"/>
    <x v="9"/>
    <s v="2010"/>
    <n v="2"/>
    <b v="0"/>
    <x v="1"/>
    <n v="3"/>
    <n v="11.01"/>
    <n v="0.09"/>
    <s v="Regular Air"/>
    <n v="-1.42"/>
    <n v="2.08"/>
    <n v="5.33"/>
    <s v="Ontario"/>
    <s v="Ontario"/>
    <s v="Small Business"/>
    <s v="Furniture"/>
    <x v="4"/>
    <n v="0.43"/>
  </r>
  <r>
    <s v="Christina Vanderzanden"/>
    <n v="58789"/>
    <x v="774"/>
    <d v="2010-08-09T00:00:00"/>
    <x v="2"/>
    <s v="2010"/>
    <n v="4"/>
    <b v="0"/>
    <x v="0"/>
    <n v="26"/>
    <n v="195.51"/>
    <n v="0.03"/>
    <s v="Regular Air"/>
    <n v="-105.72"/>
    <n v="7.3"/>
    <n v="7.72"/>
    <s v="Ontario"/>
    <s v="Ontario"/>
    <s v="Small Business"/>
    <s v="Office Supplies"/>
    <x v="2"/>
    <n v="0.38"/>
  </r>
  <r>
    <s v="Christina Vanderzanden"/>
    <n v="58789"/>
    <x v="774"/>
    <d v="2010-08-10T00:00:00"/>
    <x v="2"/>
    <s v="2010"/>
    <n v="5"/>
    <b v="0"/>
    <x v="0"/>
    <n v="38"/>
    <n v="377.13"/>
    <n v="0.02"/>
    <s v="Regular Air"/>
    <n v="-10.29"/>
    <n v="9.77"/>
    <n v="6.02"/>
    <s v="Ontario"/>
    <s v="Ontario"/>
    <s v="Small Business"/>
    <s v="Furniture"/>
    <x v="4"/>
    <n v="0.48"/>
  </r>
  <r>
    <s v="Maria Bertelson"/>
    <n v="59200"/>
    <x v="775"/>
    <d v="2011-12-09T00:00:00"/>
    <x v="9"/>
    <s v="2011"/>
    <n v="0"/>
    <s v="FREE DELIVERY"/>
    <x v="4"/>
    <n v="4"/>
    <n v="170.45"/>
    <n v="0.09"/>
    <s v="Regular Air"/>
    <n v="-30.27"/>
    <n v="42.98"/>
    <n v="4.62"/>
    <s v="Ontario"/>
    <s v="Ontario"/>
    <s v="Home Office"/>
    <s v="Office Supplies"/>
    <x v="1"/>
    <n v="0.56000000000000005"/>
  </r>
  <r>
    <s v="Maria Bertelson"/>
    <n v="59200"/>
    <x v="775"/>
    <d v="2011-12-11T00:00:00"/>
    <x v="9"/>
    <s v="2011"/>
    <n v="2"/>
    <b v="0"/>
    <x v="4"/>
    <n v="28"/>
    <n v="350.42"/>
    <n v="0.03"/>
    <s v="Regular Air"/>
    <n v="-37.299999999999997"/>
    <n v="11.97"/>
    <n v="5.81"/>
    <s v="Ontario"/>
    <s v="Ontario"/>
    <s v="Home Office"/>
    <s v="Office Supplies"/>
    <x v="12"/>
    <n v="0.6"/>
  </r>
  <r>
    <s v="Christine Sundaresam"/>
    <n v="59459"/>
    <x v="391"/>
    <d v="2009-02-05T00:00:00"/>
    <x v="5"/>
    <s v="2009"/>
    <n v="1"/>
    <b v="0"/>
    <x v="4"/>
    <n v="40"/>
    <n v="69.66"/>
    <n v="7.0000000000000007E-2"/>
    <s v="Regular Air"/>
    <n v="-51.42"/>
    <n v="1.7"/>
    <n v="1.99"/>
    <s v="Ontario"/>
    <s v="Ontario"/>
    <s v="Small Business"/>
    <s v="Technology"/>
    <x v="7"/>
    <n v="0.51"/>
  </r>
  <r>
    <s v="Ivan Gibson"/>
    <n v="59878"/>
    <x v="776"/>
    <d v="2012-05-29T00:00:00"/>
    <x v="7"/>
    <s v="2012"/>
    <n v="1"/>
    <b v="0"/>
    <x v="1"/>
    <n v="6"/>
    <n v="112.4"/>
    <n v="0.1"/>
    <s v="Regular Air"/>
    <n v="-46.75"/>
    <n v="17.98"/>
    <n v="8.51"/>
    <s v="Ontario"/>
    <s v="Ontario"/>
    <s v="Corporate"/>
    <s v="Technology"/>
    <x v="16"/>
    <n v="0.4"/>
  </r>
  <r>
    <s v="Ivan Gibson"/>
    <n v="59878"/>
    <x v="776"/>
    <d v="2012-05-29T00:00:00"/>
    <x v="7"/>
    <s v="2012"/>
    <n v="1"/>
    <b v="0"/>
    <x v="1"/>
    <n v="23"/>
    <n v="249.64"/>
    <n v="0.08"/>
    <s v="Regular Air"/>
    <n v="-91.65"/>
    <n v="10.9"/>
    <n v="7.46"/>
    <s v="Ontario"/>
    <s v="Ontario"/>
    <s v="Corporate"/>
    <s v="Office Supplies"/>
    <x v="0"/>
    <n v="0.59"/>
  </r>
  <r>
    <s v="Christina Vanderzanden"/>
    <n v="59909"/>
    <x v="98"/>
    <d v="2012-08-07T00:00:00"/>
    <x v="2"/>
    <s v="2012"/>
    <n v="2"/>
    <b v="0"/>
    <x v="0"/>
    <n v="11"/>
    <n v="1255.48"/>
    <n v="0.06"/>
    <s v="Delivery Truck"/>
    <n v="-292.64999999999998"/>
    <n v="115.99"/>
    <n v="56.14"/>
    <s v="Ontario"/>
    <s v="Ontario"/>
    <s v="Small Business"/>
    <s v="Technology"/>
    <x v="16"/>
    <n v="0.4"/>
  </r>
  <r>
    <s v="Christina Vanderzanden"/>
    <n v="59909"/>
    <x v="98"/>
    <d v="2012-08-12T00:00:00"/>
    <x v="2"/>
    <s v="2012"/>
    <n v="7"/>
    <b v="0"/>
    <x v="0"/>
    <n v="46"/>
    <n v="411.56"/>
    <n v="0.09"/>
    <s v="Express Air"/>
    <n v="-188.02"/>
    <n v="9.3800000000000008"/>
    <n v="7.28"/>
    <s v="Ontario"/>
    <s v="Ontario"/>
    <s v="Small Business"/>
    <s v="Office Supplies"/>
    <x v="0"/>
    <n v="0.56999999999999995"/>
  </r>
  <r>
    <s v="Craig Carroll"/>
    <n v="1218"/>
    <x v="777"/>
    <d v="2009-06-22T00:00:00"/>
    <x v="3"/>
    <s v="2009"/>
    <n v="3"/>
    <b v="0"/>
    <x v="3"/>
    <n v="3"/>
    <n v="46.46"/>
    <n v="0.1"/>
    <s v="Regular Air"/>
    <n v="-25.13"/>
    <n v="14.42"/>
    <n v="6.75"/>
    <s v="Ontario"/>
    <s v="Ontario"/>
    <s v="Corporate"/>
    <s v="Office Supplies"/>
    <x v="1"/>
    <n v="0.52"/>
  </r>
  <r>
    <s v="Liz MacKendrick"/>
    <n v="1600"/>
    <x v="374"/>
    <d v="2010-03-04T00:00:00"/>
    <x v="4"/>
    <s v="2010"/>
    <n v="2"/>
    <b v="0"/>
    <x v="4"/>
    <n v="32"/>
    <n v="303.58999999999997"/>
    <n v="0.1"/>
    <s v="Regular Air"/>
    <n v="-45.99"/>
    <n v="9.65"/>
    <n v="6.22"/>
    <s v="Ontario"/>
    <s v="Ontario"/>
    <s v="Corporate"/>
    <s v="Furniture"/>
    <x v="4"/>
    <n v="0.55000000000000004"/>
  </r>
  <r>
    <s v="Liz MacKendrick"/>
    <n v="1600"/>
    <x v="374"/>
    <d v="2010-03-03T00:00:00"/>
    <x v="4"/>
    <s v="2010"/>
    <n v="1"/>
    <b v="0"/>
    <x v="4"/>
    <n v="36"/>
    <n v="191.6"/>
    <n v="0.04"/>
    <s v="Regular Air"/>
    <n v="-150.74"/>
    <n v="4.9800000000000004"/>
    <n v="7.44"/>
    <s v="Ontario"/>
    <s v="Ontario"/>
    <s v="Corporate"/>
    <s v="Office Supplies"/>
    <x v="5"/>
    <n v="0.36"/>
  </r>
  <r>
    <s v="Craig Carroll"/>
    <n v="2373"/>
    <x v="157"/>
    <d v="2009-03-12T00:00:00"/>
    <x v="4"/>
    <s v="2009"/>
    <n v="1"/>
    <b v="0"/>
    <x v="3"/>
    <n v="36"/>
    <n v="317.58999999999997"/>
    <n v="0.06"/>
    <s v="Regular Air"/>
    <n v="-46.12"/>
    <n v="8.6"/>
    <n v="6.19"/>
    <s v="Ontario"/>
    <s v="Ontario"/>
    <s v="Corporate"/>
    <s v="Office Supplies"/>
    <x v="2"/>
    <n v="0.38"/>
  </r>
  <r>
    <s v="Christine Kargatis"/>
    <n v="2626"/>
    <x v="713"/>
    <d v="2011-09-09T00:00:00"/>
    <x v="11"/>
    <s v="2011"/>
    <n v="2"/>
    <b v="0"/>
    <x v="3"/>
    <n v="16"/>
    <n v="48.37"/>
    <n v="0.02"/>
    <s v="Regular Air"/>
    <n v="18.02"/>
    <n v="2.88"/>
    <n v="0.5"/>
    <s v="Ontario"/>
    <s v="Ontario"/>
    <s v="Small Business"/>
    <s v="Office Supplies"/>
    <x v="11"/>
    <n v="0.36"/>
  </r>
  <r>
    <s v="Liz MacKendrick"/>
    <n v="3109"/>
    <x v="778"/>
    <d v="2010-07-30T00:00:00"/>
    <x v="1"/>
    <s v="2010"/>
    <n v="7"/>
    <b v="0"/>
    <x v="0"/>
    <n v="47"/>
    <n v="1005.74"/>
    <n v="0.1"/>
    <s v="Regular Air"/>
    <n v="199.3"/>
    <n v="22.23"/>
    <n v="8.99"/>
    <s v="Ontario"/>
    <s v="Ontario"/>
    <s v="Corporate"/>
    <s v="Furniture"/>
    <x v="4"/>
    <n v="0.41"/>
  </r>
  <r>
    <s v="Liz MacKendrick"/>
    <n v="3109"/>
    <x v="778"/>
    <d v="2010-07-30T00:00:00"/>
    <x v="1"/>
    <s v="2010"/>
    <n v="7"/>
    <b v="0"/>
    <x v="0"/>
    <n v="37"/>
    <n v="6477.7394999999997"/>
    <n v="0.01"/>
    <s v="Regular Air"/>
    <n v="1653.97"/>
    <n v="205.99"/>
    <n v="8.99"/>
    <s v="Ontario"/>
    <s v="Ontario"/>
    <s v="Corporate"/>
    <s v="Technology"/>
    <x v="3"/>
    <n v="0.57999999999999996"/>
  </r>
  <r>
    <s v="Christine Kargatis"/>
    <n v="3777"/>
    <x v="315"/>
    <d v="2009-04-08T00:00:00"/>
    <x v="8"/>
    <s v="2009"/>
    <n v="1"/>
    <b v="0"/>
    <x v="4"/>
    <n v="14"/>
    <n v="244.85"/>
    <n v="0.06"/>
    <s v="Express Air"/>
    <n v="38.06"/>
    <n v="17.670000000000002"/>
    <n v="8.99"/>
    <s v="Ontario"/>
    <s v="Ontario"/>
    <s v="Small Business"/>
    <s v="Furniture"/>
    <x v="4"/>
    <n v="0.47"/>
  </r>
  <r>
    <s v="Bobby Odegard"/>
    <n v="3973"/>
    <x v="75"/>
    <d v="2012-03-25T00:00:00"/>
    <x v="4"/>
    <s v="2012"/>
    <n v="2"/>
    <b v="0"/>
    <x v="3"/>
    <n v="21"/>
    <n v="316.35000000000002"/>
    <n v="0.06"/>
    <s v="Regular Air"/>
    <n v="117.91"/>
    <n v="15.68"/>
    <n v="3.73"/>
    <s v="Ontario"/>
    <s v="Ontario"/>
    <s v="Corporate"/>
    <s v="Furniture"/>
    <x v="4"/>
    <n v="0.46"/>
  </r>
  <r>
    <s v="Bobby Odegard"/>
    <n v="4932"/>
    <x v="712"/>
    <d v="2010-08-11T00:00:00"/>
    <x v="2"/>
    <s v="2010"/>
    <n v="2"/>
    <b v="0"/>
    <x v="5"/>
    <n v="11"/>
    <n v="109.37"/>
    <n v="7.0000000000000007E-2"/>
    <s v="Regular Air"/>
    <n v="25.96"/>
    <n v="10.31"/>
    <n v="1.79"/>
    <s v="Ontario"/>
    <s v="Ontario"/>
    <s v="Corporate"/>
    <s v="Office Supplies"/>
    <x v="5"/>
    <n v="0.38"/>
  </r>
  <r>
    <s v="Craig Carroll"/>
    <n v="7239"/>
    <x v="779"/>
    <d v="2011-07-01T00:00:00"/>
    <x v="1"/>
    <s v="2011"/>
    <n v="2"/>
    <b v="0"/>
    <x v="4"/>
    <n v="50"/>
    <n v="6206.16"/>
    <n v="0.03"/>
    <s v="Regular Air"/>
    <n v="1416.27"/>
    <n v="120.33"/>
    <n v="19.989999999999998"/>
    <s v="Ontario"/>
    <s v="Ontario"/>
    <s v="Small Business"/>
    <s v="Office Supplies"/>
    <x v="0"/>
    <n v="0.59"/>
  </r>
  <r>
    <s v="Russell Applegate"/>
    <n v="9088"/>
    <x v="109"/>
    <d v="2009-06-24T00:00:00"/>
    <x v="3"/>
    <s v="2009"/>
    <n v="2"/>
    <b v="0"/>
    <x v="5"/>
    <n v="50"/>
    <n v="15383.7"/>
    <n v="0.03"/>
    <s v="Regular Air"/>
    <n v="6523.26"/>
    <n v="304.99"/>
    <n v="19.989999999999998"/>
    <s v="Ontario"/>
    <s v="Ontario"/>
    <s v="Home Office"/>
    <s v="Office Supplies"/>
    <x v="2"/>
    <n v="0.4"/>
  </r>
  <r>
    <s v="Russell Applegate"/>
    <n v="9088"/>
    <x v="109"/>
    <d v="2009-06-24T00:00:00"/>
    <x v="3"/>
    <s v="2009"/>
    <n v="2"/>
    <b v="0"/>
    <x v="5"/>
    <n v="31"/>
    <n v="1637.4570000000001"/>
    <n v="0.09"/>
    <s v="Regular Air"/>
    <n v="118.15"/>
    <n v="65.989999999999995"/>
    <n v="8.99"/>
    <s v="Ontario"/>
    <s v="Ontario"/>
    <s v="Home Office"/>
    <s v="Technology"/>
    <x v="3"/>
    <n v="0.57999999999999996"/>
  </r>
  <r>
    <s v="Bill Donatelli"/>
    <n v="11428"/>
    <x v="417"/>
    <d v="2012-01-21T00:00:00"/>
    <x v="10"/>
    <s v="2012"/>
    <n v="0"/>
    <s v="FREE DELIVERY"/>
    <x v="4"/>
    <n v="16"/>
    <n v="1554.53"/>
    <n v="0"/>
    <s v="Regular Air"/>
    <n v="474.66"/>
    <n v="90.48"/>
    <n v="19.989999999999998"/>
    <s v="Ontario"/>
    <s v="Ontario"/>
    <s v="Small Business"/>
    <s v="Office Supplies"/>
    <x v="8"/>
    <n v="0.4"/>
  </r>
  <r>
    <s v="Bill Donatelli"/>
    <n v="12452"/>
    <x v="131"/>
    <d v="2010-12-08T00:00:00"/>
    <x v="9"/>
    <s v="2010"/>
    <n v="1"/>
    <b v="0"/>
    <x v="4"/>
    <n v="1"/>
    <n v="356.95"/>
    <n v="0.08"/>
    <s v="Regular Air"/>
    <n v="-228.24"/>
    <n v="387.99"/>
    <n v="19.989999999999998"/>
    <s v="Ontario"/>
    <s v="Ontario"/>
    <s v="Corporate"/>
    <s v="Office Supplies"/>
    <x v="2"/>
    <n v="0.38"/>
  </r>
  <r>
    <s v="Bill Donatelli"/>
    <n v="12452"/>
    <x v="131"/>
    <d v="2010-12-09T00:00:00"/>
    <x v="9"/>
    <s v="2010"/>
    <n v="2"/>
    <b v="0"/>
    <x v="4"/>
    <n v="17"/>
    <n v="112.86"/>
    <n v="0.04"/>
    <s v="Regular Air"/>
    <n v="-56.78"/>
    <n v="6.6"/>
    <n v="4.07"/>
    <s v="Ontario"/>
    <s v="Ontario"/>
    <s v="Corporate"/>
    <s v="Technology"/>
    <x v="7"/>
    <n v="0.66"/>
  </r>
  <r>
    <s v="Bill Donatelli"/>
    <n v="12452"/>
    <x v="131"/>
    <d v="2010-12-09T00:00:00"/>
    <x v="9"/>
    <s v="2010"/>
    <n v="2"/>
    <b v="0"/>
    <x v="4"/>
    <n v="38"/>
    <n v="2063.42"/>
    <n v="0.03"/>
    <s v="Regular Air"/>
    <n v="989.95"/>
    <n v="55.98"/>
    <n v="5.15"/>
    <s v="Ontario"/>
    <s v="Ontario"/>
    <s v="Corporate"/>
    <s v="Office Supplies"/>
    <x v="5"/>
    <n v="0.36"/>
  </r>
  <r>
    <s v="Bill Donatelli"/>
    <n v="13345"/>
    <x v="780"/>
    <d v="2012-09-03T00:00:00"/>
    <x v="11"/>
    <s v="2012"/>
    <n v="1"/>
    <b v="0"/>
    <x v="3"/>
    <n v="24"/>
    <n v="116.82"/>
    <n v="0.02"/>
    <s v="Regular Air"/>
    <n v="-42.05"/>
    <n v="4.7699999999999996"/>
    <n v="2.39"/>
    <s v="Ontario"/>
    <s v="Ontario"/>
    <s v="Corporate"/>
    <s v="Technology"/>
    <x v="7"/>
    <n v="0.72"/>
  </r>
  <r>
    <s v="Bill Donatelli"/>
    <n v="13345"/>
    <x v="780"/>
    <d v="2012-09-02T00:00:00"/>
    <x v="11"/>
    <s v="2012"/>
    <n v="0"/>
    <s v="FREE DELIVERY"/>
    <x v="3"/>
    <n v="45"/>
    <n v="483.64"/>
    <n v="0.1"/>
    <s v="Regular Air"/>
    <n v="28.39"/>
    <n v="10.98"/>
    <n v="3.37"/>
    <s v="Ontario"/>
    <s v="Ontario"/>
    <s v="Corporate"/>
    <s v="Office Supplies"/>
    <x v="15"/>
    <n v="0.56999999999999995"/>
  </r>
  <r>
    <s v="Bobby Odegard"/>
    <n v="13410"/>
    <x v="781"/>
    <d v="2010-06-08T00:00:00"/>
    <x v="3"/>
    <s v="2010"/>
    <n v="2"/>
    <b v="0"/>
    <x v="3"/>
    <n v="4"/>
    <n v="33.64"/>
    <n v="7.0000000000000007E-2"/>
    <s v="Regular Air"/>
    <n v="-35.17"/>
    <n v="8.1199999999999992"/>
    <n v="2.83"/>
    <s v="Ontario"/>
    <s v="Ontario"/>
    <s v="Corporate"/>
    <s v="Technology"/>
    <x v="7"/>
    <n v="0.77"/>
  </r>
  <r>
    <s v="Bobby Odegard"/>
    <n v="13410"/>
    <x v="781"/>
    <d v="2010-06-07T00:00:00"/>
    <x v="3"/>
    <s v="2010"/>
    <n v="1"/>
    <b v="0"/>
    <x v="3"/>
    <n v="29"/>
    <n v="701.94"/>
    <n v="0.01"/>
    <s v="Regular Air"/>
    <n v="158.91"/>
    <n v="23.99"/>
    <n v="6.3"/>
    <s v="Ontario"/>
    <s v="Ontario"/>
    <s v="Corporate"/>
    <s v="Technology"/>
    <x v="16"/>
    <n v="0.38"/>
  </r>
  <r>
    <s v="Bill Donatelli"/>
    <n v="15808"/>
    <x v="309"/>
    <d v="2010-12-14T00:00:00"/>
    <x v="9"/>
    <s v="2010"/>
    <n v="0"/>
    <s v="FREE DELIVERY"/>
    <x v="5"/>
    <n v="33"/>
    <n v="126.88"/>
    <n v="0.05"/>
    <s v="Regular Air"/>
    <n v="12.63"/>
    <n v="3.7"/>
    <n v="1.61"/>
    <s v="Ontario"/>
    <s v="Ontario"/>
    <s v="Corporate"/>
    <s v="Furniture"/>
    <x v="4"/>
    <n v="0.44"/>
  </r>
  <r>
    <s v="Bill Donatelli"/>
    <n v="15808"/>
    <x v="309"/>
    <d v="2010-12-14T00:00:00"/>
    <x v="9"/>
    <s v="2010"/>
    <n v="0"/>
    <s v="FREE DELIVERY"/>
    <x v="5"/>
    <n v="42"/>
    <n v="906.64"/>
    <n v="7.0000000000000007E-2"/>
    <s v="Express Air"/>
    <n v="-148.93"/>
    <n v="22.38"/>
    <n v="15.1"/>
    <s v="Ontario"/>
    <s v="Ontario"/>
    <s v="Corporate"/>
    <s v="Office Supplies"/>
    <x v="2"/>
    <n v="0.38"/>
  </r>
  <r>
    <s v="Bill Donatelli"/>
    <n v="15808"/>
    <x v="309"/>
    <d v="2010-12-16T00:00:00"/>
    <x v="9"/>
    <s v="2010"/>
    <n v="2"/>
    <b v="0"/>
    <x v="5"/>
    <n v="45"/>
    <n v="882.96"/>
    <n v="0.06"/>
    <s v="Regular Air"/>
    <n v="11.65"/>
    <n v="19.98"/>
    <n v="4"/>
    <s v="Ontario"/>
    <s v="Ontario"/>
    <s v="Corporate"/>
    <s v="Technology"/>
    <x v="7"/>
    <n v="0.68"/>
  </r>
  <r>
    <s v="Bill Donatelli"/>
    <n v="15808"/>
    <x v="309"/>
    <d v="2010-12-15T00:00:00"/>
    <x v="9"/>
    <s v="2010"/>
    <n v="1"/>
    <b v="0"/>
    <x v="5"/>
    <n v="3"/>
    <n v="58.14"/>
    <n v="0.01"/>
    <s v="Regular Air"/>
    <n v="-96.25"/>
    <n v="20.99"/>
    <n v="4.8099999999999996"/>
    <s v="Ontario"/>
    <s v="Ontario"/>
    <s v="Corporate"/>
    <s v="Technology"/>
    <x v="3"/>
    <n v="0.57999999999999996"/>
  </r>
  <r>
    <s v="Bill Donatelli"/>
    <n v="16326"/>
    <x v="782"/>
    <d v="2010-05-12T00:00:00"/>
    <x v="7"/>
    <s v="2010"/>
    <n v="2"/>
    <b v="0"/>
    <x v="1"/>
    <n v="39"/>
    <n v="1538.33"/>
    <n v="0.03"/>
    <s v="Regular Air"/>
    <n v="471.35"/>
    <n v="39.479999999999997"/>
    <n v="1.99"/>
    <s v="Ontario"/>
    <s v="Ontario"/>
    <s v="Corporate"/>
    <s v="Technology"/>
    <x v="7"/>
    <n v="0.54"/>
  </r>
  <r>
    <s v="Bill Donatelli"/>
    <n v="16326"/>
    <x v="782"/>
    <d v="2010-05-10T00:00:00"/>
    <x v="7"/>
    <s v="2010"/>
    <n v="0"/>
    <s v="FREE DELIVERY"/>
    <x v="1"/>
    <n v="39"/>
    <n v="147.46"/>
    <n v="0.06"/>
    <s v="Regular Air"/>
    <n v="14.13"/>
    <n v="3.71"/>
    <n v="1.93"/>
    <s v="Ontario"/>
    <s v="Ontario"/>
    <s v="Corporate"/>
    <s v="Office Supplies"/>
    <x v="5"/>
    <n v="0.35"/>
  </r>
  <r>
    <s v="Duane Benoit"/>
    <n v="17985"/>
    <x v="783"/>
    <d v="2011-04-13T00:00:00"/>
    <x v="8"/>
    <s v="2011"/>
    <n v="1"/>
    <b v="0"/>
    <x v="4"/>
    <n v="4"/>
    <n v="473.88"/>
    <n v="0.01"/>
    <s v="Delivery Truck"/>
    <n v="-183.26"/>
    <n v="110.98"/>
    <n v="30"/>
    <s v="Ontario"/>
    <s v="Ontario"/>
    <s v="Home Office"/>
    <s v="Furniture"/>
    <x v="14"/>
    <n v="0.71"/>
  </r>
  <r>
    <s v="Duane Benoit"/>
    <n v="17985"/>
    <x v="783"/>
    <d v="2011-04-14T00:00:00"/>
    <x v="8"/>
    <s v="2011"/>
    <n v="2"/>
    <b v="0"/>
    <x v="4"/>
    <n v="50"/>
    <n v="849.03099999999995"/>
    <n v="7.0000000000000007E-2"/>
    <s v="Regular Air"/>
    <n v="-133.31"/>
    <n v="20.99"/>
    <n v="3.3"/>
    <s v="Ontario"/>
    <s v="Ontario"/>
    <s v="Home Office"/>
    <s v="Technology"/>
    <x v="3"/>
    <n v="0.81"/>
  </r>
  <r>
    <s v="Liz MacKendrick"/>
    <n v="20480"/>
    <x v="784"/>
    <d v="2009-01-31T00:00:00"/>
    <x v="10"/>
    <s v="2009"/>
    <n v="2"/>
    <b v="0"/>
    <x v="4"/>
    <n v="4"/>
    <n v="1042.6300000000001"/>
    <n v="0.02"/>
    <s v="Delivery Truck"/>
    <n v="-219.93"/>
    <n v="240.98"/>
    <n v="60.2"/>
    <s v="Ontario"/>
    <s v="Ontario"/>
    <s v="Corporate"/>
    <s v="Furniture"/>
    <x v="9"/>
    <n v="0.56000000000000005"/>
  </r>
  <r>
    <s v="Bill Donatelli"/>
    <n v="21091"/>
    <x v="521"/>
    <d v="2009-12-14T00:00:00"/>
    <x v="9"/>
    <s v="2009"/>
    <n v="2"/>
    <b v="0"/>
    <x v="1"/>
    <n v="32"/>
    <n v="270.73"/>
    <n v="0.1"/>
    <s v="Express Air"/>
    <n v="-54.57"/>
    <n v="8.8800000000000008"/>
    <n v="6.28"/>
    <s v="Ontario"/>
    <s v="Ontario"/>
    <s v="Corporate"/>
    <s v="Office Supplies"/>
    <x v="2"/>
    <n v="0.35"/>
  </r>
  <r>
    <s v="Bobby Odegard"/>
    <n v="26759"/>
    <x v="767"/>
    <d v="2012-01-27T00:00:00"/>
    <x v="10"/>
    <s v="2012"/>
    <n v="2"/>
    <b v="0"/>
    <x v="3"/>
    <n v="30"/>
    <n v="251.11"/>
    <n v="0.03"/>
    <s v="Regular Air"/>
    <n v="10.039999999999999"/>
    <n v="7.84"/>
    <n v="4.71"/>
    <s v="Ontario"/>
    <s v="Ontario"/>
    <s v="Consumer"/>
    <s v="Office Supplies"/>
    <x v="2"/>
    <n v="0.35"/>
  </r>
  <r>
    <s v="Russell Applegate"/>
    <n v="26853"/>
    <x v="43"/>
    <d v="2012-06-16T00:00:00"/>
    <x v="3"/>
    <s v="2012"/>
    <n v="4"/>
    <b v="0"/>
    <x v="0"/>
    <n v="21"/>
    <n v="64.44"/>
    <n v="0"/>
    <s v="Regular Air"/>
    <n v="-89.02"/>
    <n v="2.66"/>
    <n v="6.35"/>
    <s v="Ontario"/>
    <s v="Ontario"/>
    <s v="Small Business"/>
    <s v="Office Supplies"/>
    <x v="8"/>
    <n v="0.36"/>
  </r>
  <r>
    <s v="Russell Applegate"/>
    <n v="26918"/>
    <x v="319"/>
    <d v="2009-04-15T00:00:00"/>
    <x v="8"/>
    <s v="2009"/>
    <n v="9"/>
    <b v="0"/>
    <x v="0"/>
    <n v="16"/>
    <n v="77.959999999999994"/>
    <n v="0.05"/>
    <s v="Regular Air"/>
    <n v="16.649999999999999"/>
    <n v="4.84"/>
    <n v="0.71"/>
    <s v="Ontario"/>
    <s v="Ontario"/>
    <s v="Home Office"/>
    <s v="Office Supplies"/>
    <x v="12"/>
    <n v="0.52"/>
  </r>
  <r>
    <s v="Duane Benoit"/>
    <n v="27456"/>
    <x v="591"/>
    <d v="2009-04-11T00:00:00"/>
    <x v="8"/>
    <s v="2009"/>
    <n v="1"/>
    <b v="0"/>
    <x v="3"/>
    <n v="29"/>
    <n v="9492.92"/>
    <n v="0.05"/>
    <s v="Delivery Truck"/>
    <n v="772.04"/>
    <n v="328.14"/>
    <n v="91.05"/>
    <s v="Ontario"/>
    <s v="Ontario"/>
    <s v="Home Office"/>
    <s v="Office Supplies"/>
    <x v="1"/>
    <n v="0.56999999999999995"/>
  </r>
  <r>
    <s v="Bill Donatelli"/>
    <n v="28420"/>
    <x v="414"/>
    <d v="2009-09-24T00:00:00"/>
    <x v="11"/>
    <s v="2009"/>
    <n v="0"/>
    <s v="FREE DELIVERY"/>
    <x v="0"/>
    <n v="2"/>
    <n v="45.64"/>
    <n v="0.08"/>
    <s v="Express Air"/>
    <n v="-0.11"/>
    <n v="15.57"/>
    <n v="1.39"/>
    <s v="Ontario"/>
    <s v="Ontario"/>
    <s v="Corporate"/>
    <s v="Office Supplies"/>
    <x v="8"/>
    <n v="0.38"/>
  </r>
  <r>
    <s v="Bobby Odegard"/>
    <n v="29318"/>
    <x v="785"/>
    <d v="2011-07-01T00:00:00"/>
    <x v="1"/>
    <s v="2011"/>
    <n v="1"/>
    <b v="0"/>
    <x v="3"/>
    <n v="21"/>
    <n v="2954.14"/>
    <n v="0.04"/>
    <s v="Express Air"/>
    <n v="-522.94000000000005"/>
    <n v="138.13999999999999"/>
    <n v="35"/>
    <s v="Ontario"/>
    <s v="Ontario"/>
    <s v="Corporate"/>
    <s v="Office Supplies"/>
    <x v="0"/>
    <m/>
  </r>
  <r>
    <s v="Bobby Odegard"/>
    <n v="29318"/>
    <x v="785"/>
    <d v="2011-07-01T00:00:00"/>
    <x v="1"/>
    <s v="2011"/>
    <n v="1"/>
    <b v="0"/>
    <x v="3"/>
    <n v="34"/>
    <n v="3375.3074999999999"/>
    <n v="0.1"/>
    <s v="Regular Air"/>
    <n v="562.13"/>
    <n v="125.99"/>
    <n v="8.08"/>
    <s v="Ontario"/>
    <s v="Ontario"/>
    <s v="Corporate"/>
    <s v="Technology"/>
    <x v="3"/>
    <n v="0.56999999999999995"/>
  </r>
  <r>
    <s v="Bill Donatelli"/>
    <n v="30016"/>
    <x v="786"/>
    <d v="2009-01-05T00:00:00"/>
    <x v="10"/>
    <s v="2009"/>
    <n v="2"/>
    <b v="0"/>
    <x v="5"/>
    <n v="15"/>
    <n v="85.56"/>
    <n v="0.03"/>
    <s v="Regular Air"/>
    <n v="-41.58"/>
    <n v="5.28"/>
    <n v="5.66"/>
    <s v="Ontario"/>
    <s v="Ontario"/>
    <s v="Corporate"/>
    <s v="Office Supplies"/>
    <x v="5"/>
    <n v="0.4"/>
  </r>
  <r>
    <s v="Bill Donatelli"/>
    <n v="30016"/>
    <x v="786"/>
    <d v="2009-01-06T00:00:00"/>
    <x v="10"/>
    <s v="2009"/>
    <n v="3"/>
    <b v="0"/>
    <x v="5"/>
    <n v="8"/>
    <n v="754.65549999999996"/>
    <n v="0.01"/>
    <s v="Regular Air"/>
    <n v="-212.55"/>
    <n v="110.99"/>
    <n v="2.5"/>
    <s v="Ontario"/>
    <s v="Ontario"/>
    <s v="Corporate"/>
    <s v="Technology"/>
    <x v="3"/>
    <n v="0.56999999999999995"/>
  </r>
  <r>
    <s v="Russell Applegate"/>
    <n v="33255"/>
    <x v="72"/>
    <d v="2010-06-25T00:00:00"/>
    <x v="3"/>
    <s v="2010"/>
    <n v="1"/>
    <b v="0"/>
    <x v="5"/>
    <n v="19"/>
    <n v="108.21"/>
    <n v="0.08"/>
    <s v="Express Air"/>
    <n v="-50.02"/>
    <n v="5.28"/>
    <n v="5.66"/>
    <s v="Ontario"/>
    <s v="Ontario"/>
    <s v="Home Office"/>
    <s v="Office Supplies"/>
    <x v="5"/>
    <n v="0.4"/>
  </r>
  <r>
    <s v="Bill Donatelli"/>
    <n v="35104"/>
    <x v="301"/>
    <d v="2012-04-25T00:00:00"/>
    <x v="8"/>
    <s v="2012"/>
    <n v="3"/>
    <b v="0"/>
    <x v="1"/>
    <n v="1"/>
    <n v="36.31"/>
    <n v="0.04"/>
    <s v="Regular Air"/>
    <n v="-74.45"/>
    <n v="29.99"/>
    <n v="5.5"/>
    <s v="Ontario"/>
    <s v="Ontario"/>
    <s v="Small Business"/>
    <s v="Technology"/>
    <x v="7"/>
    <n v="0.51"/>
  </r>
  <r>
    <s v="Bill Donatelli"/>
    <n v="35104"/>
    <x v="301"/>
    <d v="2012-04-24T00:00:00"/>
    <x v="8"/>
    <s v="2012"/>
    <n v="2"/>
    <b v="0"/>
    <x v="1"/>
    <n v="18"/>
    <n v="388.15"/>
    <n v="0"/>
    <s v="Regular Air"/>
    <n v="-44.21"/>
    <n v="19.940000000000001"/>
    <n v="14.87"/>
    <s v="Ontario"/>
    <s v="Ontario"/>
    <s v="Small Business"/>
    <s v="Furniture"/>
    <x v="4"/>
    <n v="0.56999999999999995"/>
  </r>
  <r>
    <s v="Joel Jenkins"/>
    <n v="35142"/>
    <x v="787"/>
    <d v="2010-04-24T00:00:00"/>
    <x v="8"/>
    <s v="2010"/>
    <n v="2"/>
    <b v="0"/>
    <x v="0"/>
    <n v="11"/>
    <n v="231.27"/>
    <n v="0.03"/>
    <s v="Regular Air"/>
    <n v="89.29"/>
    <n v="20.239999999999998"/>
    <n v="6.67"/>
    <s v="Ontario"/>
    <s v="Ontario"/>
    <s v="Corporate"/>
    <s v="Furniture"/>
    <x v="4"/>
    <n v="0.49"/>
  </r>
  <r>
    <s v="Joel Jenkins"/>
    <n v="35584"/>
    <x v="788"/>
    <d v="2011-05-03T00:00:00"/>
    <x v="7"/>
    <s v="2011"/>
    <n v="0"/>
    <s v="FREE DELIVERY"/>
    <x v="4"/>
    <n v="15"/>
    <n v="150.33000000000001"/>
    <n v="0.08"/>
    <s v="Express Air"/>
    <n v="-98.23"/>
    <n v="9.7100000000000009"/>
    <n v="9.4499999999999993"/>
    <s v="Ontario"/>
    <s v="Ontario"/>
    <s v="Corporate"/>
    <s v="Office Supplies"/>
    <x v="0"/>
    <n v="0.6"/>
  </r>
  <r>
    <s v="Brad Eason"/>
    <n v="35908"/>
    <x v="611"/>
    <d v="2010-12-14T00:00:00"/>
    <x v="9"/>
    <s v="2010"/>
    <n v="2"/>
    <b v="0"/>
    <x v="3"/>
    <n v="40"/>
    <n v="240.18"/>
    <n v="0.06"/>
    <s v="Regular Air"/>
    <n v="-160.21"/>
    <n v="5.78"/>
    <n v="7.64"/>
    <s v="Ontario"/>
    <s v="Ontario"/>
    <s v="Small Business"/>
    <s v="Office Supplies"/>
    <x v="5"/>
    <n v="0.36"/>
  </r>
  <r>
    <s v="Brad Eason"/>
    <n v="35908"/>
    <x v="611"/>
    <d v="2010-12-13T00:00:00"/>
    <x v="9"/>
    <s v="2010"/>
    <n v="1"/>
    <b v="0"/>
    <x v="3"/>
    <n v="45"/>
    <n v="529.28"/>
    <n v="0.1"/>
    <s v="Express Air"/>
    <n v="-30.27"/>
    <n v="12.21"/>
    <n v="4.8099999999999996"/>
    <s v="Ontario"/>
    <s v="Ontario"/>
    <s v="Small Business"/>
    <s v="Office Supplies"/>
    <x v="0"/>
    <n v="0.57999999999999996"/>
  </r>
  <r>
    <s v="Brad Eason"/>
    <n v="36706"/>
    <x v="789"/>
    <d v="2009-04-13T00:00:00"/>
    <x v="8"/>
    <s v="2009"/>
    <n v="2"/>
    <b v="0"/>
    <x v="3"/>
    <n v="47"/>
    <n v="887.45"/>
    <n v="0.1"/>
    <s v="Regular Air"/>
    <n v="365.79"/>
    <n v="20.98"/>
    <n v="1.49"/>
    <s v="Ontario"/>
    <s v="Ontario"/>
    <s v="Small Business"/>
    <s v="Office Supplies"/>
    <x v="2"/>
    <n v="0.35"/>
  </r>
  <r>
    <s v="Brad Eason"/>
    <n v="36706"/>
    <x v="789"/>
    <d v="2009-04-13T00:00:00"/>
    <x v="8"/>
    <s v="2009"/>
    <n v="2"/>
    <b v="0"/>
    <x v="3"/>
    <n v="7"/>
    <n v="355.97"/>
    <n v="0.03"/>
    <s v="Regular Air"/>
    <n v="-4.46"/>
    <n v="48.04"/>
    <n v="19.989999999999998"/>
    <s v="Ontario"/>
    <s v="Ontario"/>
    <s v="Small Business"/>
    <s v="Office Supplies"/>
    <x v="5"/>
    <n v="0.37"/>
  </r>
  <r>
    <s v="Bill Donatelli"/>
    <n v="37121"/>
    <x v="515"/>
    <d v="2011-03-16T00:00:00"/>
    <x v="4"/>
    <s v="2011"/>
    <n v="1"/>
    <b v="0"/>
    <x v="3"/>
    <n v="44"/>
    <n v="9499.2999999999993"/>
    <n v="0.01"/>
    <s v="Delivery Truck"/>
    <n v="618.36"/>
    <n v="216.6"/>
    <n v="64.2"/>
    <s v="Ontario"/>
    <s v="Ontario"/>
    <s v="Corporate"/>
    <s v="Furniture"/>
    <x v="14"/>
    <n v="0.59"/>
  </r>
  <r>
    <s v="Russell Applegate"/>
    <n v="38528"/>
    <x v="710"/>
    <d v="2011-12-21T00:00:00"/>
    <x v="9"/>
    <s v="2011"/>
    <n v="1"/>
    <b v="0"/>
    <x v="5"/>
    <n v="36"/>
    <n v="2544.9850000000001"/>
    <n v="7.0000000000000007E-2"/>
    <s v="Regular Air"/>
    <n v="-113.06"/>
    <n v="85.99"/>
    <n v="0.99"/>
    <s v="Ontario"/>
    <s v="Ontario"/>
    <s v="Small Business"/>
    <s v="Technology"/>
    <x v="3"/>
    <n v="0.85"/>
  </r>
  <r>
    <s v="Duane Benoit"/>
    <n v="38853"/>
    <x v="75"/>
    <d v="2012-03-27T00:00:00"/>
    <x v="4"/>
    <s v="2012"/>
    <n v="4"/>
    <b v="0"/>
    <x v="0"/>
    <n v="13"/>
    <n v="728.02499999999998"/>
    <n v="0.04"/>
    <s v="Regular Air"/>
    <n v="20"/>
    <n v="65.989999999999995"/>
    <n v="2.5"/>
    <s v="Ontario"/>
    <s v="Ontario"/>
    <s v="Home Office"/>
    <s v="Technology"/>
    <x v="3"/>
    <n v="0.55000000000000004"/>
  </r>
  <r>
    <s v="Jason Gross"/>
    <n v="39590"/>
    <x v="205"/>
    <d v="2011-05-21T00:00:00"/>
    <x v="7"/>
    <s v="2011"/>
    <n v="7"/>
    <b v="0"/>
    <x v="0"/>
    <n v="9"/>
    <n v="79.25"/>
    <n v="0"/>
    <s v="Express Air"/>
    <n v="-13.25"/>
    <n v="7.64"/>
    <n v="5.83"/>
    <s v="Ontario"/>
    <s v="Ontario"/>
    <s v="Small Business"/>
    <s v="Office Supplies"/>
    <x v="5"/>
    <n v="0.36"/>
  </r>
  <r>
    <s v="Harold Pawlan"/>
    <n v="40707"/>
    <x v="790"/>
    <d v="2009-06-13T00:00:00"/>
    <x v="3"/>
    <s v="2009"/>
    <n v="2"/>
    <b v="0"/>
    <x v="1"/>
    <n v="26"/>
    <n v="1495.184"/>
    <n v="0"/>
    <s v="Regular Air"/>
    <n v="211.09"/>
    <n v="65.989999999999995"/>
    <n v="8.99"/>
    <s v="Ontario"/>
    <s v="Ontario"/>
    <s v="Small Business"/>
    <s v="Technology"/>
    <x v="3"/>
    <n v="0.56000000000000005"/>
  </r>
  <r>
    <s v="Bill Donatelli"/>
    <n v="40961"/>
    <x v="791"/>
    <d v="2011-03-31T00:00:00"/>
    <x v="4"/>
    <s v="2011"/>
    <n v="1"/>
    <b v="0"/>
    <x v="4"/>
    <n v="7"/>
    <n v="23.84"/>
    <n v="0.02"/>
    <s v="Regular Air"/>
    <n v="5.88"/>
    <n v="3.15"/>
    <n v="0.5"/>
    <s v="Ontario"/>
    <s v="Ontario"/>
    <s v="Corporate"/>
    <s v="Office Supplies"/>
    <x v="11"/>
    <n v="0.37"/>
  </r>
  <r>
    <s v="Duane Benoit"/>
    <n v="41026"/>
    <x v="792"/>
    <d v="2011-04-20T00:00:00"/>
    <x v="8"/>
    <s v="2011"/>
    <n v="1"/>
    <b v="0"/>
    <x v="4"/>
    <n v="8"/>
    <n v="709.37"/>
    <n v="0.1"/>
    <s v="Delivery Truck"/>
    <n v="-281.76"/>
    <n v="89.99"/>
    <n v="42"/>
    <s v="Ontario"/>
    <s v="Ontario"/>
    <s v="Home Office"/>
    <s v="Furniture"/>
    <x v="14"/>
    <n v="0.66"/>
  </r>
  <r>
    <s v="Duane Benoit"/>
    <n v="41026"/>
    <x v="792"/>
    <d v="2011-04-19T00:00:00"/>
    <x v="8"/>
    <s v="2011"/>
    <n v="0"/>
    <s v="FREE DELIVERY"/>
    <x v="4"/>
    <n v="19"/>
    <n v="59.76"/>
    <n v="0.1"/>
    <s v="Express Air"/>
    <n v="-33.11"/>
    <n v="3.14"/>
    <n v="1.92"/>
    <s v="Ontario"/>
    <s v="Ontario"/>
    <s v="Home Office"/>
    <s v="Office Supplies"/>
    <x v="15"/>
    <n v="0.84"/>
  </r>
  <r>
    <s v="Bill Donatelli"/>
    <n v="41543"/>
    <x v="793"/>
    <d v="2009-02-10T00:00:00"/>
    <x v="5"/>
    <s v="2009"/>
    <n v="4"/>
    <b v="0"/>
    <x v="0"/>
    <n v="45"/>
    <n v="7548.65"/>
    <n v="0.03"/>
    <s v="Delivery Truck"/>
    <n v="1385.35"/>
    <n v="160.97999999999999"/>
    <n v="30"/>
    <s v="Ontario"/>
    <s v="Ontario"/>
    <s v="Corporate"/>
    <s v="Furniture"/>
    <x v="14"/>
    <n v="0.62"/>
  </r>
  <r>
    <s v="Bill Donatelli"/>
    <n v="41543"/>
    <x v="793"/>
    <d v="2009-02-10T00:00:00"/>
    <x v="5"/>
    <s v="2009"/>
    <n v="4"/>
    <b v="0"/>
    <x v="0"/>
    <n v="24"/>
    <n v="1318.8685"/>
    <n v="0.03"/>
    <s v="Regular Air"/>
    <n v="172.33"/>
    <n v="65.989999999999995"/>
    <n v="3.99"/>
    <s v="Ontario"/>
    <s v="Ontario"/>
    <s v="Corporate"/>
    <s v="Technology"/>
    <x v="3"/>
    <n v="0.59"/>
  </r>
  <r>
    <s v="Brad Eason"/>
    <n v="41606"/>
    <x v="794"/>
    <d v="2009-06-24T00:00:00"/>
    <x v="3"/>
    <s v="2009"/>
    <n v="1"/>
    <b v="0"/>
    <x v="1"/>
    <n v="23"/>
    <n v="4514.8599999999997"/>
    <n v="0.09"/>
    <s v="Delivery Truck"/>
    <n v="-641.09"/>
    <n v="200.98"/>
    <n v="55.96"/>
    <s v="Ontario"/>
    <s v="Ontario"/>
    <s v="Small Business"/>
    <s v="Furniture"/>
    <x v="9"/>
    <n v="0.75"/>
  </r>
  <r>
    <s v="Brad Eason"/>
    <n v="41606"/>
    <x v="794"/>
    <d v="2009-06-24T00:00:00"/>
    <x v="3"/>
    <s v="2009"/>
    <n v="1"/>
    <b v="0"/>
    <x v="1"/>
    <n v="30"/>
    <n v="79.14"/>
    <n v="0.09"/>
    <s v="Regular Air"/>
    <n v="-4.7300000000000004"/>
    <n v="2.78"/>
    <n v="0.97"/>
    <s v="Ontario"/>
    <s v="Ontario"/>
    <s v="Small Business"/>
    <s v="Office Supplies"/>
    <x v="12"/>
    <n v="0.59"/>
  </r>
  <r>
    <s v="Harold Pawlan"/>
    <n v="41926"/>
    <x v="735"/>
    <d v="2011-02-06T00:00:00"/>
    <x v="5"/>
    <s v="2011"/>
    <n v="1"/>
    <b v="0"/>
    <x v="1"/>
    <n v="17"/>
    <n v="112.57"/>
    <n v="0.08"/>
    <s v="Regular Air"/>
    <n v="-28.53"/>
    <n v="6.48"/>
    <n v="5.14"/>
    <s v="Ontario"/>
    <s v="Ontario"/>
    <s v="Small Business"/>
    <s v="Office Supplies"/>
    <x v="5"/>
    <n v="0.37"/>
  </r>
  <r>
    <s v="Harold Pawlan"/>
    <n v="41926"/>
    <x v="735"/>
    <d v="2011-02-05T00:00:00"/>
    <x v="5"/>
    <s v="2011"/>
    <n v="0"/>
    <s v="FREE DELIVERY"/>
    <x v="1"/>
    <n v="43"/>
    <n v="1562.69"/>
    <n v="0"/>
    <s v="Regular Air"/>
    <n v="287.74"/>
    <n v="34.76"/>
    <n v="8.2200000000000006"/>
    <s v="Ontario"/>
    <s v="Ontario"/>
    <s v="Small Business"/>
    <s v="Office Supplies"/>
    <x v="0"/>
    <n v="0.56999999999999995"/>
  </r>
  <r>
    <s v="Adam Bellavance"/>
    <n v="50533"/>
    <x v="795"/>
    <d v="2011-06-02T00:00:00"/>
    <x v="3"/>
    <s v="2011"/>
    <n v="2"/>
    <b v="0"/>
    <x v="3"/>
    <n v="32"/>
    <n v="1974.66"/>
    <n v="0.06"/>
    <s v="Express Air"/>
    <n v="-929.68"/>
    <n v="64.650000000000006"/>
    <n v="35"/>
    <s v="Ontario"/>
    <s v="Ontario"/>
    <s v="Small Business"/>
    <s v="Office Supplies"/>
    <x v="0"/>
    <n v="0.8"/>
  </r>
  <r>
    <s v="Adam Bellavance"/>
    <n v="50533"/>
    <x v="795"/>
    <d v="2011-06-01T00:00:00"/>
    <x v="3"/>
    <s v="2011"/>
    <n v="1"/>
    <b v="0"/>
    <x v="3"/>
    <n v="3"/>
    <n v="73.44"/>
    <n v="0"/>
    <s v="Delivery Truck"/>
    <n v="-53.78"/>
    <n v="15.23"/>
    <n v="27.75"/>
    <s v="Ontario"/>
    <s v="Ontario"/>
    <s v="Small Business"/>
    <s v="Furniture"/>
    <x v="10"/>
    <n v="0.76"/>
  </r>
  <r>
    <s v="Harold Pawlan"/>
    <n v="51747"/>
    <x v="759"/>
    <d v="2012-07-06T00:00:00"/>
    <x v="1"/>
    <s v="2012"/>
    <n v="1"/>
    <b v="0"/>
    <x v="4"/>
    <n v="3"/>
    <n v="12.11"/>
    <n v="0.02"/>
    <s v="Regular Air"/>
    <n v="-0.98"/>
    <n v="3.69"/>
    <n v="0.5"/>
    <s v="Ontario"/>
    <s v="Ontario"/>
    <s v="Small Business"/>
    <s v="Office Supplies"/>
    <x v="11"/>
    <n v="0.38"/>
  </r>
  <r>
    <s v="Cari Sayre"/>
    <n v="53314"/>
    <x v="30"/>
    <d v="2010-09-19T00:00:00"/>
    <x v="11"/>
    <s v="2010"/>
    <n v="0"/>
    <s v="FREE DELIVERY"/>
    <x v="1"/>
    <n v="33"/>
    <n v="2667.92"/>
    <n v="0.01"/>
    <s v="Regular Air"/>
    <n v="1049.02"/>
    <n v="78.69"/>
    <n v="19.989999999999998"/>
    <s v="Ontario"/>
    <s v="Ontario"/>
    <s v="Home Office"/>
    <s v="Furniture"/>
    <x v="4"/>
    <n v="0.43"/>
  </r>
  <r>
    <s v="Cari Sayre"/>
    <n v="53314"/>
    <x v="30"/>
    <d v="2010-09-21T00:00:00"/>
    <x v="11"/>
    <s v="2010"/>
    <n v="2"/>
    <b v="0"/>
    <x v="1"/>
    <n v="15"/>
    <n v="2236.15"/>
    <n v="0.05"/>
    <s v="Delivery Truck"/>
    <n v="-310.95"/>
    <n v="145.97999999999999"/>
    <n v="51.92"/>
    <s v="Ontario"/>
    <s v="Ontario"/>
    <s v="Home Office"/>
    <s v="Furniture"/>
    <x v="10"/>
    <n v="0.69"/>
  </r>
  <r>
    <s v="Lisa DeCherney"/>
    <n v="54791"/>
    <x v="796"/>
    <d v="2012-12-22T00:00:00"/>
    <x v="9"/>
    <s v="2012"/>
    <n v="2"/>
    <b v="0"/>
    <x v="1"/>
    <n v="45"/>
    <n v="4165.04"/>
    <n v="0"/>
    <s v="Delivery Truck"/>
    <n v="135.68"/>
    <n v="90.98"/>
    <n v="30"/>
    <s v="Ontario"/>
    <s v="Ontario"/>
    <s v="Corporate"/>
    <s v="Furniture"/>
    <x v="14"/>
    <n v="0.61"/>
  </r>
  <r>
    <s v="Harold Pawlan"/>
    <n v="54912"/>
    <x v="231"/>
    <d v="2011-07-28T00:00:00"/>
    <x v="1"/>
    <s v="2011"/>
    <n v="7"/>
    <b v="0"/>
    <x v="0"/>
    <n v="17"/>
    <n v="117.33"/>
    <n v="7.0000000000000007E-2"/>
    <s v="Regular Air"/>
    <n v="10.31"/>
    <n v="6.69"/>
    <n v="3.1"/>
    <s v="Ontario"/>
    <s v="Ontario"/>
    <s v="Small Business"/>
    <s v="Office Supplies"/>
    <x v="5"/>
    <n v="0.36"/>
  </r>
  <r>
    <s v="Adam Bellavance"/>
    <n v="55269"/>
    <x v="239"/>
    <d v="2010-03-08T00:00:00"/>
    <x v="4"/>
    <s v="2010"/>
    <n v="1"/>
    <b v="0"/>
    <x v="4"/>
    <n v="1"/>
    <n v="49.61"/>
    <n v="0"/>
    <s v="Regular Air"/>
    <n v="-41.82"/>
    <n v="30.98"/>
    <n v="17.079999999999998"/>
    <s v="Ontario"/>
    <s v="Ontario"/>
    <s v="Small Business"/>
    <s v="Office Supplies"/>
    <x v="5"/>
    <n v="0.4"/>
  </r>
  <r>
    <s v="Bill Donatelli"/>
    <n v="56101"/>
    <x v="485"/>
    <d v="2010-07-21T00:00:00"/>
    <x v="1"/>
    <s v="2010"/>
    <n v="2"/>
    <b v="0"/>
    <x v="3"/>
    <n v="1"/>
    <n v="21.45"/>
    <n v="0.01"/>
    <s v="Regular Air"/>
    <n v="-7.22"/>
    <n v="14.42"/>
    <n v="6.75"/>
    <s v="Ontario"/>
    <s v="Ontario"/>
    <s v="Corporate"/>
    <s v="Office Supplies"/>
    <x v="1"/>
    <n v="0.52"/>
  </r>
  <r>
    <s v="Bill Donatelli"/>
    <n v="56101"/>
    <x v="485"/>
    <d v="2010-07-22T00:00:00"/>
    <x v="1"/>
    <s v="2010"/>
    <n v="3"/>
    <b v="0"/>
    <x v="3"/>
    <n v="44"/>
    <n v="5347.13"/>
    <n v="0.08"/>
    <s v="Regular Air"/>
    <n v="1886.41"/>
    <n v="122.99"/>
    <n v="19.989999999999998"/>
    <s v="Ontario"/>
    <s v="Ontario"/>
    <s v="Corporate"/>
    <s v="Office Supplies"/>
    <x v="2"/>
    <n v="0.37"/>
  </r>
  <r>
    <s v="Harold Pawlan"/>
    <n v="56582"/>
    <x v="686"/>
    <d v="2009-06-12T00:00:00"/>
    <x v="3"/>
    <s v="2009"/>
    <n v="0"/>
    <s v="FREE DELIVERY"/>
    <x v="0"/>
    <n v="36"/>
    <n v="4581.41"/>
    <n v="0.04"/>
    <s v="Delivery Truck"/>
    <n v="-904.73"/>
    <n v="130.97999999999999"/>
    <n v="54.74"/>
    <s v="Ontario"/>
    <s v="Ontario"/>
    <s v="Small Business"/>
    <s v="Furniture"/>
    <x v="9"/>
    <n v="0.69"/>
  </r>
  <r>
    <s v="Roy Skaria"/>
    <n v="56677"/>
    <x v="789"/>
    <d v="2009-04-12T00:00:00"/>
    <x v="8"/>
    <s v="2009"/>
    <n v="1"/>
    <b v="0"/>
    <x v="1"/>
    <n v="35"/>
    <n v="430.55"/>
    <n v="0"/>
    <s v="Regular Air"/>
    <n v="120.01"/>
    <n v="12.22"/>
    <n v="2.85"/>
    <s v="Ontario"/>
    <s v="Ontario"/>
    <s v="Corporate"/>
    <s v="Furniture"/>
    <x v="4"/>
    <n v="0.55000000000000004"/>
  </r>
  <r>
    <s v="Joel Jenkins"/>
    <n v="58725"/>
    <x v="304"/>
    <d v="2010-05-21T00:00:00"/>
    <x v="7"/>
    <s v="2010"/>
    <n v="1"/>
    <b v="0"/>
    <x v="3"/>
    <n v="20"/>
    <n v="148.31"/>
    <n v="0.03"/>
    <s v="Regular Air"/>
    <n v="37.33"/>
    <n v="7.04"/>
    <n v="2.17"/>
    <s v="Ontario"/>
    <s v="Ontario"/>
    <s v="Corporate"/>
    <s v="Office Supplies"/>
    <x v="5"/>
    <n v="0.38"/>
  </r>
  <r>
    <s v="Bill Donatelli"/>
    <n v="59683"/>
    <x v="797"/>
    <d v="2012-10-14T00:00:00"/>
    <x v="0"/>
    <s v="2012"/>
    <n v="1"/>
    <b v="0"/>
    <x v="3"/>
    <n v="37"/>
    <n v="191.36"/>
    <n v="0.05"/>
    <s v="Regular Air"/>
    <n v="-82.09"/>
    <n v="4.91"/>
    <n v="4.97"/>
    <s v="Ontario"/>
    <s v="Ontario"/>
    <s v="Small Business"/>
    <s v="Office Supplies"/>
    <x v="2"/>
    <n v="0.38"/>
  </r>
  <r>
    <s v="Sean O'Donnell"/>
    <n v="837"/>
    <x v="798"/>
    <d v="2009-06-16T00:00:00"/>
    <x v="3"/>
    <s v="2009"/>
    <n v="2"/>
    <b v="0"/>
    <x v="3"/>
    <n v="11"/>
    <n v="65.7"/>
    <n v="0.01"/>
    <s v="Regular Air"/>
    <n v="13.41"/>
    <n v="5.84"/>
    <n v="0.83"/>
    <s v="Ontario"/>
    <s v="Ontario"/>
    <s v="Corporate"/>
    <s v="Office Supplies"/>
    <x v="12"/>
    <n v="0.49"/>
  </r>
  <r>
    <s v="Sean O'Donnell"/>
    <n v="1059"/>
    <x v="799"/>
    <d v="2009-02-28T00:00:00"/>
    <x v="5"/>
    <s v="2009"/>
    <n v="2"/>
    <b v="0"/>
    <x v="5"/>
    <n v="22"/>
    <n v="127.33"/>
    <n v="0.02"/>
    <s v="Regular Air"/>
    <n v="5.3"/>
    <n v="5.34"/>
    <n v="2.99"/>
    <s v="Ontario"/>
    <s v="Ontario"/>
    <s v="Corporate"/>
    <s v="Office Supplies"/>
    <x v="2"/>
    <n v="0.38"/>
  </r>
  <r>
    <s v="Sean O'Donnell"/>
    <n v="1059"/>
    <x v="799"/>
    <d v="2009-02-27T00:00:00"/>
    <x v="5"/>
    <s v="2009"/>
    <n v="1"/>
    <b v="0"/>
    <x v="5"/>
    <n v="24"/>
    <n v="990.1"/>
    <n v="0.03"/>
    <s v="Regular Air"/>
    <n v="310.22000000000003"/>
    <n v="40.98"/>
    <n v="7.47"/>
    <s v="Ontario"/>
    <s v="Ontario"/>
    <s v="Corporate"/>
    <s v="Office Supplies"/>
    <x v="2"/>
    <n v="0.37"/>
  </r>
  <r>
    <s v="Susan Vittorini"/>
    <n v="1826"/>
    <x v="13"/>
    <d v="2012-04-16T00:00:00"/>
    <x v="8"/>
    <s v="2012"/>
    <n v="1"/>
    <b v="0"/>
    <x v="3"/>
    <n v="5"/>
    <n v="28.32"/>
    <n v="0.09"/>
    <s v="Regular Air"/>
    <n v="-14.35"/>
    <n v="4.9800000000000004"/>
    <n v="4.75"/>
    <s v="Ontario"/>
    <s v="Ontario"/>
    <s v="Corporate"/>
    <s v="Office Supplies"/>
    <x v="5"/>
    <n v="0.36"/>
  </r>
  <r>
    <s v="Sandra Glassco"/>
    <n v="2020"/>
    <x v="800"/>
    <d v="2010-06-22T00:00:00"/>
    <x v="3"/>
    <s v="2010"/>
    <n v="2"/>
    <b v="0"/>
    <x v="4"/>
    <n v="42"/>
    <n v="213.75"/>
    <n v="0.03"/>
    <s v="Regular Air"/>
    <n v="-188.77"/>
    <n v="5.0199999999999996"/>
    <n v="5.14"/>
    <s v="Ontario"/>
    <s v="Ontario"/>
    <s v="Home Office"/>
    <s v="Technology"/>
    <x v="7"/>
    <n v="0.79"/>
  </r>
  <r>
    <s v="Sandra Glassco"/>
    <n v="10340"/>
    <x v="645"/>
    <d v="2011-06-23T00:00:00"/>
    <x v="3"/>
    <s v="2011"/>
    <n v="1"/>
    <b v="0"/>
    <x v="1"/>
    <n v="24"/>
    <n v="7547.14"/>
    <n v="0.03"/>
    <s v="Regular Air"/>
    <n v="2080.48"/>
    <n v="320.98"/>
    <n v="24.49"/>
    <s v="Ontario"/>
    <s v="Ontario"/>
    <s v="Home Office"/>
    <s v="Furniture"/>
    <x v="14"/>
    <n v="0.55000000000000004"/>
  </r>
  <r>
    <s v="Sandra Glassco"/>
    <n v="10340"/>
    <x v="645"/>
    <d v="2011-06-23T00:00:00"/>
    <x v="3"/>
    <s v="2011"/>
    <n v="1"/>
    <b v="0"/>
    <x v="1"/>
    <n v="2"/>
    <n v="224.32"/>
    <n v="0.08"/>
    <s v="Regular Air"/>
    <n v="-178.77"/>
    <n v="110.98"/>
    <n v="13.99"/>
    <s v="Ontario"/>
    <s v="Ontario"/>
    <s v="Home Office"/>
    <s v="Furniture"/>
    <x v="4"/>
    <n v="0.69"/>
  </r>
  <r>
    <s v="Sandra Glassco"/>
    <n v="10340"/>
    <x v="645"/>
    <d v="2011-06-25T00:00:00"/>
    <x v="3"/>
    <s v="2011"/>
    <n v="3"/>
    <b v="0"/>
    <x v="1"/>
    <n v="15"/>
    <n v="311.98"/>
    <n v="0.09"/>
    <s v="Regular Air"/>
    <n v="-9.7799999999999994"/>
    <n v="22.01"/>
    <n v="5.53"/>
    <s v="Ontario"/>
    <s v="Ontario"/>
    <s v="Home Office"/>
    <s v="Office Supplies"/>
    <x v="12"/>
    <n v="0.59"/>
  </r>
  <r>
    <s v="Sandra Glassco"/>
    <n v="11044"/>
    <x v="801"/>
    <d v="2012-06-25T00:00:00"/>
    <x v="3"/>
    <s v="2012"/>
    <n v="1"/>
    <b v="0"/>
    <x v="4"/>
    <n v="3"/>
    <n v="14.49"/>
    <n v="0.09"/>
    <s v="Regular Air"/>
    <n v="-12.58"/>
    <n v="3.28"/>
    <n v="5"/>
    <s v="Ontario"/>
    <s v="Ontario"/>
    <s v="Home Office"/>
    <s v="Office Supplies"/>
    <x v="12"/>
    <n v="0.56000000000000005"/>
  </r>
  <r>
    <s v="Skye Norling"/>
    <n v="13313"/>
    <x v="83"/>
    <d v="2009-07-18T00:00:00"/>
    <x v="1"/>
    <s v="2009"/>
    <n v="2"/>
    <b v="0"/>
    <x v="3"/>
    <n v="18"/>
    <n v="243.51"/>
    <n v="0.02"/>
    <s v="Regular Air"/>
    <n v="-159.86000000000001"/>
    <n v="12.99"/>
    <n v="14.37"/>
    <s v="Ontario"/>
    <s v="Ontario"/>
    <s v="Home Office"/>
    <s v="Furniture"/>
    <x v="4"/>
    <n v="0.73"/>
  </r>
  <r>
    <s v="Skye Norling"/>
    <n v="13313"/>
    <x v="83"/>
    <d v="2009-07-18T00:00:00"/>
    <x v="1"/>
    <s v="2009"/>
    <n v="2"/>
    <b v="0"/>
    <x v="3"/>
    <n v="22"/>
    <n v="755.6"/>
    <n v="0.05"/>
    <s v="Regular Air"/>
    <n v="223.44"/>
    <n v="35.44"/>
    <n v="7.5"/>
    <s v="Ontario"/>
    <s v="Ontario"/>
    <s v="Home Office"/>
    <s v="Office Supplies"/>
    <x v="5"/>
    <n v="0.38"/>
  </r>
  <r>
    <s v="Skye Norling"/>
    <n v="13313"/>
    <x v="83"/>
    <d v="2009-07-19T00:00:00"/>
    <x v="1"/>
    <s v="2009"/>
    <n v="3"/>
    <b v="0"/>
    <x v="3"/>
    <n v="45"/>
    <n v="592.73"/>
    <n v="0.02"/>
    <s v="Regular Air"/>
    <n v="75.010000000000005"/>
    <n v="12.98"/>
    <n v="3.14"/>
    <s v="Ontario"/>
    <s v="Ontario"/>
    <s v="Home Office"/>
    <s v="Office Supplies"/>
    <x v="15"/>
    <n v="0.6"/>
  </r>
  <r>
    <s v="Sean O'Donnell"/>
    <n v="15718"/>
    <x v="802"/>
    <d v="2009-01-28T00:00:00"/>
    <x v="10"/>
    <s v="2009"/>
    <n v="1"/>
    <b v="0"/>
    <x v="5"/>
    <n v="36"/>
    <n v="100.87"/>
    <n v="0.09"/>
    <s v="Regular Air"/>
    <n v="8.4"/>
    <n v="2.94"/>
    <n v="0.7"/>
    <s v="Ontario"/>
    <s v="Ontario"/>
    <s v="Corporate"/>
    <s v="Office Supplies"/>
    <x v="12"/>
    <n v="0.57999999999999996"/>
  </r>
  <r>
    <s v="Susan Vittorini"/>
    <n v="17506"/>
    <x v="699"/>
    <d v="2010-03-04T00:00:00"/>
    <x v="4"/>
    <s v="2010"/>
    <n v="4"/>
    <b v="0"/>
    <x v="0"/>
    <n v="33"/>
    <n v="9473.31"/>
    <n v="0.03"/>
    <s v="Delivery Truck"/>
    <n v="1939.11"/>
    <n v="294.62"/>
    <n v="42.52"/>
    <s v="Ontario"/>
    <s v="Ontario"/>
    <s v="Home Office"/>
    <s v="Office Supplies"/>
    <x v="1"/>
    <n v="0.56999999999999995"/>
  </r>
  <r>
    <s v="Shirley Schmidt"/>
    <n v="20003"/>
    <x v="673"/>
    <d v="2012-01-31T00:00:00"/>
    <x v="10"/>
    <s v="2012"/>
    <n v="1"/>
    <b v="0"/>
    <x v="4"/>
    <n v="39"/>
    <n v="796.08"/>
    <n v="0.05"/>
    <s v="Regular Air"/>
    <n v="30.29"/>
    <n v="19.98"/>
    <n v="4"/>
    <s v="Ontario"/>
    <s v="Ontario"/>
    <s v="Corporate"/>
    <s v="Technology"/>
    <x v="7"/>
    <n v="0.68"/>
  </r>
  <r>
    <s v="Sandra Glassco"/>
    <n v="20805"/>
    <x v="209"/>
    <d v="2011-01-13T00:00:00"/>
    <x v="10"/>
    <s v="2011"/>
    <n v="3"/>
    <b v="0"/>
    <x v="1"/>
    <n v="12"/>
    <n v="69.98"/>
    <n v="0.06"/>
    <s v="Regular Air"/>
    <n v="-58.33"/>
    <n v="5.53"/>
    <n v="6.98"/>
    <s v="Ontario"/>
    <s v="Ontario"/>
    <s v="Home Office"/>
    <s v="Office Supplies"/>
    <x v="2"/>
    <n v="0.39"/>
  </r>
  <r>
    <s v="Sandra Glassco"/>
    <n v="20805"/>
    <x v="209"/>
    <d v="2011-01-12T00:00:00"/>
    <x v="10"/>
    <s v="2011"/>
    <n v="2"/>
    <b v="0"/>
    <x v="1"/>
    <n v="35"/>
    <n v="418.34"/>
    <n v="0.08"/>
    <s v="Regular Air"/>
    <n v="73.569999999999993"/>
    <n v="12.58"/>
    <n v="5.16"/>
    <s v="Ontario"/>
    <s v="Ontario"/>
    <s v="Home Office"/>
    <s v="Furniture"/>
    <x v="4"/>
    <n v="0.43"/>
  </r>
  <r>
    <s v="Sandra Glassco"/>
    <n v="20805"/>
    <x v="209"/>
    <d v="2011-01-11T00:00:00"/>
    <x v="10"/>
    <s v="2011"/>
    <n v="1"/>
    <b v="0"/>
    <x v="1"/>
    <n v="3"/>
    <n v="17.7"/>
    <n v="0.06"/>
    <s v="Regular Air"/>
    <n v="-10.37"/>
    <n v="4.28"/>
    <n v="4.79"/>
    <s v="Ontario"/>
    <s v="Ontario"/>
    <s v="Home Office"/>
    <s v="Office Supplies"/>
    <x v="5"/>
    <n v="0.4"/>
  </r>
  <r>
    <s v="Sandra Glassco"/>
    <n v="20805"/>
    <x v="209"/>
    <d v="2011-01-11T00:00:00"/>
    <x v="10"/>
    <s v="2011"/>
    <n v="1"/>
    <b v="0"/>
    <x v="1"/>
    <n v="12"/>
    <n v="45.61"/>
    <n v="0.1"/>
    <s v="Regular Air"/>
    <n v="9.18"/>
    <n v="3.85"/>
    <n v="0.7"/>
    <s v="Ontario"/>
    <s v="Ontario"/>
    <s v="Home Office"/>
    <s v="Office Supplies"/>
    <x v="12"/>
    <n v="0.44"/>
  </r>
  <r>
    <s v="Sandra Glassco"/>
    <n v="23524"/>
    <x v="464"/>
    <d v="2009-04-30T00:00:00"/>
    <x v="8"/>
    <s v="2009"/>
    <n v="2"/>
    <b v="0"/>
    <x v="1"/>
    <n v="28"/>
    <n v="129.33000000000001"/>
    <n v="0.04"/>
    <s v="Express Air"/>
    <n v="48.25"/>
    <n v="4.13"/>
    <n v="0.99"/>
    <s v="Ontario"/>
    <s v="Ontario"/>
    <s v="Home Office"/>
    <s v="Office Supplies"/>
    <x v="11"/>
    <n v="0.39"/>
  </r>
  <r>
    <s v="Sandra Glassco"/>
    <n v="23524"/>
    <x v="464"/>
    <d v="2009-04-30T00:00:00"/>
    <x v="8"/>
    <s v="2009"/>
    <n v="2"/>
    <b v="0"/>
    <x v="1"/>
    <n v="46"/>
    <n v="2461.23"/>
    <n v="0.06"/>
    <s v="Regular Air"/>
    <n v="748.2"/>
    <n v="55.48"/>
    <n v="14.3"/>
    <s v="Ontario"/>
    <s v="Ontario"/>
    <s v="Home Office"/>
    <s v="Office Supplies"/>
    <x v="5"/>
    <n v="0.37"/>
  </r>
  <r>
    <s v="Skye Norling"/>
    <n v="29860"/>
    <x v="803"/>
    <d v="2009-09-16T00:00:00"/>
    <x v="11"/>
    <s v="2009"/>
    <n v="3"/>
    <b v="0"/>
    <x v="5"/>
    <n v="48"/>
    <n v="8295.2900000000009"/>
    <n v="0.08"/>
    <s v="Regular Air"/>
    <n v="2267.2199999999998"/>
    <n v="178.47"/>
    <n v="19.989999999999998"/>
    <s v="Ontario"/>
    <s v="Ontario"/>
    <s v="Home Office"/>
    <s v="Office Supplies"/>
    <x v="0"/>
    <n v="0.55000000000000004"/>
  </r>
  <r>
    <s v="Sandra Glassco"/>
    <n v="30787"/>
    <x v="804"/>
    <d v="2011-09-28T00:00:00"/>
    <x v="11"/>
    <s v="2011"/>
    <n v="1"/>
    <b v="0"/>
    <x v="1"/>
    <n v="43"/>
    <n v="6477.4589999999998"/>
    <n v="0.05"/>
    <s v="Regular Air"/>
    <n v="1836.46"/>
    <n v="175.99"/>
    <n v="8.99"/>
    <s v="Ontario"/>
    <s v="Ontario"/>
    <s v="Home Office"/>
    <s v="Technology"/>
    <x v="3"/>
    <n v="0.56999999999999995"/>
  </r>
  <r>
    <s v="Rick Wilson"/>
    <n v="37440"/>
    <x v="539"/>
    <d v="2010-06-25T00:00:00"/>
    <x v="3"/>
    <s v="2010"/>
    <n v="2"/>
    <b v="0"/>
    <x v="3"/>
    <n v="31"/>
    <n v="295.45"/>
    <n v="0.03"/>
    <s v="Regular Air"/>
    <n v="-4.3600000000000003"/>
    <n v="9.3800000000000008"/>
    <n v="4.93"/>
    <s v="Ontario"/>
    <s v="Ontario"/>
    <s v="Corporate"/>
    <s v="Furniture"/>
    <x v="4"/>
    <n v="0.56999999999999995"/>
  </r>
  <r>
    <s v="Sandra Glassco"/>
    <n v="39872"/>
    <x v="430"/>
    <d v="2010-02-23T00:00:00"/>
    <x v="5"/>
    <s v="2010"/>
    <n v="1"/>
    <b v="0"/>
    <x v="5"/>
    <n v="5"/>
    <n v="16.239999999999998"/>
    <n v="0.01"/>
    <s v="Regular Air"/>
    <n v="0.35"/>
    <n v="2.88"/>
    <n v="0.99"/>
    <s v="Ontario"/>
    <s v="Ontario"/>
    <s v="Home Office"/>
    <s v="Office Supplies"/>
    <x v="11"/>
    <n v="0.36"/>
  </r>
  <r>
    <s v="Rick Wilson"/>
    <n v="39943"/>
    <x v="805"/>
    <d v="2012-06-08T00:00:00"/>
    <x v="3"/>
    <s v="2012"/>
    <n v="1"/>
    <b v="0"/>
    <x v="1"/>
    <n v="16"/>
    <n v="28.65"/>
    <n v="0.02"/>
    <s v="Regular Air"/>
    <n v="-23.86"/>
    <n v="1.7"/>
    <n v="1.99"/>
    <s v="Ontario"/>
    <s v="Ontario"/>
    <s v="Consumer"/>
    <s v="Technology"/>
    <x v="7"/>
    <n v="0.51"/>
  </r>
  <r>
    <s v="Rick Wilson"/>
    <n v="39943"/>
    <x v="805"/>
    <d v="2012-06-09T00:00:00"/>
    <x v="3"/>
    <s v="2012"/>
    <n v="2"/>
    <b v="0"/>
    <x v="1"/>
    <n v="12"/>
    <n v="201.535"/>
    <n v="0.09"/>
    <s v="Regular Air"/>
    <n v="-122.62"/>
    <n v="20.99"/>
    <n v="3.3"/>
    <s v="Ontario"/>
    <s v="Ontario"/>
    <s v="Consumer"/>
    <s v="Technology"/>
    <x v="3"/>
    <n v="0.81"/>
  </r>
  <r>
    <s v="Skye Norling"/>
    <n v="42405"/>
    <x v="806"/>
    <d v="2010-01-23T00:00:00"/>
    <x v="10"/>
    <s v="2010"/>
    <n v="2"/>
    <b v="0"/>
    <x v="1"/>
    <n v="13"/>
    <n v="81.680000000000007"/>
    <n v="0.08"/>
    <s v="Regular Air"/>
    <n v="-25.22"/>
    <n v="5.98"/>
    <n v="5.15"/>
    <s v="Ontario"/>
    <s v="Ontario"/>
    <s v="Home Office"/>
    <s v="Office Supplies"/>
    <x v="5"/>
    <n v="0.36"/>
  </r>
  <r>
    <s v="Sandra Glassco"/>
    <n v="47171"/>
    <x v="807"/>
    <d v="2010-01-08T00:00:00"/>
    <x v="10"/>
    <s v="2010"/>
    <n v="1"/>
    <b v="0"/>
    <x v="4"/>
    <n v="21"/>
    <n v="147.16"/>
    <n v="0.01"/>
    <s v="Regular Air"/>
    <n v="-92.55"/>
    <n v="6.48"/>
    <n v="8.4"/>
    <s v="Ontario"/>
    <s v="Ontario"/>
    <s v="Home Office"/>
    <s v="Office Supplies"/>
    <x v="5"/>
    <n v="0.37"/>
  </r>
  <r>
    <s v="Sandra Glassco"/>
    <n v="47171"/>
    <x v="807"/>
    <d v="2010-01-08T00:00:00"/>
    <x v="10"/>
    <s v="2010"/>
    <n v="1"/>
    <b v="0"/>
    <x v="4"/>
    <n v="19"/>
    <n v="50.07"/>
    <n v="0.03"/>
    <s v="Regular Air"/>
    <n v="-0.53"/>
    <n v="2.67"/>
    <n v="0.86"/>
    <s v="Ontario"/>
    <s v="Ontario"/>
    <s v="Home Office"/>
    <s v="Office Supplies"/>
    <x v="12"/>
    <n v="0.56999999999999995"/>
  </r>
  <r>
    <s v="Sandra Glassco"/>
    <n v="47171"/>
    <x v="807"/>
    <d v="2010-01-07T00:00:00"/>
    <x v="10"/>
    <s v="2010"/>
    <n v="0"/>
    <s v="FREE DELIVERY"/>
    <x v="4"/>
    <n v="32"/>
    <n v="6982.87"/>
    <n v="0.05"/>
    <s v="Delivery Truck"/>
    <n v="875.55"/>
    <n v="217.85"/>
    <n v="29.1"/>
    <s v="Ontario"/>
    <s v="Ontario"/>
    <s v="Home Office"/>
    <s v="Furniture"/>
    <x v="10"/>
    <n v="0.68"/>
  </r>
  <r>
    <s v="Sandra Glassco"/>
    <n v="48576"/>
    <x v="808"/>
    <d v="2012-12-02T00:00:00"/>
    <x v="9"/>
    <s v="2012"/>
    <n v="1"/>
    <b v="0"/>
    <x v="3"/>
    <n v="17"/>
    <n v="464.59"/>
    <n v="7.0000000000000007E-2"/>
    <s v="Regular Air"/>
    <n v="168.22"/>
    <n v="28.53"/>
    <n v="1.49"/>
    <s v="Ontario"/>
    <s v="Ontario"/>
    <s v="Home Office"/>
    <s v="Office Supplies"/>
    <x v="2"/>
    <n v="0.38"/>
  </r>
  <r>
    <s v="Sandra Glassco"/>
    <n v="48576"/>
    <x v="808"/>
    <d v="2012-12-03T00:00:00"/>
    <x v="9"/>
    <s v="2012"/>
    <n v="2"/>
    <b v="0"/>
    <x v="3"/>
    <n v="47"/>
    <n v="316.68"/>
    <n v="0.06"/>
    <s v="Regular Air"/>
    <n v="-161"/>
    <n v="6.48"/>
    <n v="7.49"/>
    <s v="Ontario"/>
    <s v="Ontario"/>
    <s v="Home Office"/>
    <s v="Office Supplies"/>
    <x v="5"/>
    <n v="0.37"/>
  </r>
  <r>
    <s v="Rick Wilson"/>
    <n v="53984"/>
    <x v="468"/>
    <d v="2012-12-11T00:00:00"/>
    <x v="9"/>
    <s v="2012"/>
    <n v="1"/>
    <b v="0"/>
    <x v="4"/>
    <n v="23"/>
    <n v="172.9"/>
    <n v="0"/>
    <s v="Regular Air"/>
    <n v="51.43"/>
    <n v="6.88"/>
    <n v="2"/>
    <s v="Ontario"/>
    <s v="Ontario"/>
    <s v="Corporate"/>
    <s v="Office Supplies"/>
    <x v="5"/>
    <n v="0.39"/>
  </r>
  <r>
    <s v="Pauline Chand"/>
    <n v="129"/>
    <x v="390"/>
    <d v="2012-11-27T00:00:00"/>
    <x v="6"/>
    <s v="2012"/>
    <n v="9"/>
    <b v="0"/>
    <x v="0"/>
    <n v="4"/>
    <n v="32.72"/>
    <n v="0.09"/>
    <s v="Regular Air"/>
    <n v="-22.59"/>
    <n v="6.48"/>
    <n v="8.19"/>
    <s v="Ontario"/>
    <s v="Ontario"/>
    <s v="Corporate"/>
    <s v="Office Supplies"/>
    <x v="5"/>
    <n v="0.37"/>
  </r>
  <r>
    <s v="Jennifer Halladay"/>
    <n v="388"/>
    <x v="564"/>
    <d v="2012-12-18T00:00:00"/>
    <x v="9"/>
    <s v="2012"/>
    <n v="3"/>
    <b v="0"/>
    <x v="3"/>
    <n v="46"/>
    <n v="517.92999999999995"/>
    <n v="0.06"/>
    <s v="Regular Air"/>
    <n v="-94.73"/>
    <n v="11.7"/>
    <n v="6.96"/>
    <s v="Ontario"/>
    <s v="Ontario"/>
    <s v="Home Office"/>
    <s v="Office Supplies"/>
    <x v="1"/>
    <n v="0.5"/>
  </r>
  <r>
    <s v="Ritsa Hightower"/>
    <n v="1345"/>
    <x v="809"/>
    <d v="2012-10-31T00:00:00"/>
    <x v="0"/>
    <s v="2012"/>
    <n v="4"/>
    <b v="0"/>
    <x v="0"/>
    <n v="24"/>
    <n v="2443.85"/>
    <n v="0.08"/>
    <s v="Delivery Truck"/>
    <n v="-120.85"/>
    <n v="100.98"/>
    <n v="35.840000000000003"/>
    <s v="Ontario"/>
    <s v="Ontario"/>
    <s v="Corporate"/>
    <s v="Furniture"/>
    <x v="9"/>
    <n v="0.62"/>
  </r>
  <r>
    <s v="Joni Blumstein"/>
    <n v="1793"/>
    <x v="608"/>
    <d v="2012-07-11T00:00:00"/>
    <x v="1"/>
    <s v="2012"/>
    <n v="0"/>
    <s v="FREE DELIVERY"/>
    <x v="3"/>
    <n v="36"/>
    <n v="233.43"/>
    <n v="0.03"/>
    <s v="Regular Air"/>
    <n v="-71.900000000000006"/>
    <n v="6.28"/>
    <n v="5.36"/>
    <s v="Ontario"/>
    <s v="Ontario"/>
    <s v="Home Office"/>
    <s v="Office Supplies"/>
    <x v="2"/>
    <n v="0.4"/>
  </r>
  <r>
    <s v="Pete Armstrong"/>
    <n v="2209"/>
    <x v="168"/>
    <d v="2012-07-11T00:00:00"/>
    <x v="1"/>
    <s v="2012"/>
    <n v="2"/>
    <b v="0"/>
    <x v="1"/>
    <n v="27"/>
    <n v="9418.73"/>
    <n v="0"/>
    <s v="Delivery Truck"/>
    <n v="2245.2399999999998"/>
    <n v="320.98"/>
    <n v="58.95"/>
    <s v="Ontario"/>
    <s v="Ontario"/>
    <s v="Consumer"/>
    <s v="Furniture"/>
    <x v="14"/>
    <n v="0.56999999999999995"/>
  </r>
  <r>
    <s v="Pete Armstrong"/>
    <n v="2209"/>
    <x v="168"/>
    <d v="2012-07-10T00:00:00"/>
    <x v="1"/>
    <s v="2012"/>
    <n v="1"/>
    <b v="0"/>
    <x v="1"/>
    <n v="1"/>
    <n v="5.68"/>
    <n v="0.02"/>
    <s v="Regular Air"/>
    <n v="-1.82"/>
    <n v="4.76"/>
    <n v="0.88"/>
    <s v="Ontario"/>
    <s v="Ontario"/>
    <s v="Consumer"/>
    <s v="Office Supplies"/>
    <x v="5"/>
    <n v="0.39"/>
  </r>
  <r>
    <s v="Pete Armstrong"/>
    <n v="2209"/>
    <x v="168"/>
    <d v="2012-07-09T00:00:00"/>
    <x v="1"/>
    <s v="2012"/>
    <n v="0"/>
    <s v="FREE DELIVERY"/>
    <x v="1"/>
    <n v="42"/>
    <n v="174.59"/>
    <n v="0.08"/>
    <s v="Regular Air"/>
    <n v="25.88"/>
    <n v="4.28"/>
    <n v="0.94"/>
    <s v="Ontario"/>
    <s v="Ontario"/>
    <s v="Consumer"/>
    <s v="Office Supplies"/>
    <x v="12"/>
    <n v="0.56000000000000005"/>
  </r>
  <r>
    <s v="Pete Armstrong"/>
    <n v="2209"/>
    <x v="168"/>
    <d v="2012-07-10T00:00:00"/>
    <x v="1"/>
    <s v="2012"/>
    <n v="1"/>
    <b v="0"/>
    <x v="1"/>
    <n v="13"/>
    <n v="1265.4970000000001"/>
    <n v="0.1"/>
    <s v="Regular Air"/>
    <n v="-161.12"/>
    <n v="125.99"/>
    <n v="3"/>
    <s v="Ontario"/>
    <s v="Ontario"/>
    <s v="Consumer"/>
    <s v="Technology"/>
    <x v="3"/>
    <n v="0.59"/>
  </r>
  <r>
    <s v="Pete Armstrong"/>
    <n v="2947"/>
    <x v="810"/>
    <d v="2011-04-27T00:00:00"/>
    <x v="8"/>
    <s v="2011"/>
    <n v="2"/>
    <b v="0"/>
    <x v="5"/>
    <n v="8"/>
    <n v="57.04"/>
    <n v="0.05"/>
    <s v="Regular Air"/>
    <n v="-29.06"/>
    <n v="6.48"/>
    <n v="6.81"/>
    <s v="Ontario"/>
    <s v="Ontario"/>
    <s v="Consumer"/>
    <s v="Office Supplies"/>
    <x v="5"/>
    <n v="0.36"/>
  </r>
  <r>
    <s v="Joni Blumstein"/>
    <n v="3271"/>
    <x v="37"/>
    <d v="2011-12-31T00:00:00"/>
    <x v="9"/>
    <s v="2011"/>
    <n v="0"/>
    <s v="FREE DELIVERY"/>
    <x v="5"/>
    <n v="45"/>
    <n v="11532.99"/>
    <n v="7.0000000000000007E-2"/>
    <s v="Delivery Truck"/>
    <n v="2753.39"/>
    <n v="264.98"/>
    <n v="17.86"/>
    <s v="Ontario"/>
    <s v="Ontario"/>
    <s v="Home Office"/>
    <s v="Technology"/>
    <x v="16"/>
    <n v="0.57999999999999996"/>
  </r>
  <r>
    <s v="Joni Blumstein"/>
    <n v="3271"/>
    <x v="37"/>
    <d v="2012-01-01T00:00:00"/>
    <x v="10"/>
    <s v="2012"/>
    <n v="1"/>
    <b v="0"/>
    <x v="5"/>
    <n v="18"/>
    <n v="146.1"/>
    <n v="0.06"/>
    <s v="Express Air"/>
    <n v="51.14"/>
    <n v="8.34"/>
    <n v="1.43"/>
    <s v="Ontario"/>
    <s v="Ontario"/>
    <s v="Home Office"/>
    <s v="Office Supplies"/>
    <x v="5"/>
    <n v="0.35"/>
  </r>
  <r>
    <s v="Pauline Chand"/>
    <n v="4321"/>
    <x v="811"/>
    <d v="2009-07-19T00:00:00"/>
    <x v="1"/>
    <s v="2009"/>
    <n v="2"/>
    <b v="0"/>
    <x v="4"/>
    <n v="47"/>
    <n v="1505.57"/>
    <n v="0.02"/>
    <s v="Express Air"/>
    <n v="-54.63"/>
    <n v="30.53"/>
    <n v="19.989999999999998"/>
    <s v="Ontario"/>
    <s v="Ontario"/>
    <s v="Corporate"/>
    <s v="Office Supplies"/>
    <x v="11"/>
    <n v="0.39"/>
  </r>
  <r>
    <s v="Pauline Chand"/>
    <n v="4545"/>
    <x v="150"/>
    <d v="2010-01-18T00:00:00"/>
    <x v="10"/>
    <s v="2010"/>
    <n v="2"/>
    <b v="0"/>
    <x v="3"/>
    <n v="33"/>
    <n v="126.38"/>
    <n v="0.08"/>
    <s v="Regular Air"/>
    <n v="26.64"/>
    <n v="4"/>
    <n v="1.3"/>
    <s v="Ontario"/>
    <s v="Ontario"/>
    <s v="Small Business"/>
    <s v="Office Supplies"/>
    <x v="5"/>
    <n v="0.37"/>
  </r>
  <r>
    <s v="Pauline Chand"/>
    <n v="4545"/>
    <x v="150"/>
    <d v="2010-01-17T00:00:00"/>
    <x v="10"/>
    <s v="2010"/>
    <n v="1"/>
    <b v="0"/>
    <x v="3"/>
    <n v="4"/>
    <n v="33.1"/>
    <n v="0.06"/>
    <s v="Regular Air"/>
    <n v="-24.15"/>
    <n v="6.48"/>
    <n v="8.74"/>
    <s v="Ontario"/>
    <s v="Ontario"/>
    <s v="Small Business"/>
    <s v="Office Supplies"/>
    <x v="5"/>
    <n v="0.36"/>
  </r>
  <r>
    <s v="Anna Gayman"/>
    <n v="5572"/>
    <x v="83"/>
    <d v="2009-07-18T00:00:00"/>
    <x v="1"/>
    <s v="2009"/>
    <n v="2"/>
    <b v="0"/>
    <x v="1"/>
    <n v="37"/>
    <n v="288.55"/>
    <n v="0.03"/>
    <s v="Regular Air"/>
    <n v="-133.69999999999999"/>
    <n v="7.37"/>
    <n v="5.53"/>
    <s v="Ontario"/>
    <s v="Ontario"/>
    <s v="Corporate"/>
    <s v="Technology"/>
    <x v="7"/>
    <n v="0.69"/>
  </r>
  <r>
    <s v="Joni Blumstein"/>
    <n v="5703"/>
    <x v="812"/>
    <d v="2010-05-16T00:00:00"/>
    <x v="7"/>
    <s v="2010"/>
    <n v="1"/>
    <b v="0"/>
    <x v="4"/>
    <n v="29"/>
    <n v="357.96"/>
    <n v="0.06"/>
    <s v="Regular Air"/>
    <n v="10.44"/>
    <n v="12.28"/>
    <n v="6.47"/>
    <s v="Ontario"/>
    <s v="Ontario"/>
    <s v="Consumer"/>
    <s v="Office Supplies"/>
    <x v="5"/>
    <n v="0.38"/>
  </r>
  <r>
    <s v="Nat Gilpin"/>
    <n v="5920"/>
    <x v="330"/>
    <d v="2009-11-19T00:00:00"/>
    <x v="6"/>
    <s v="2009"/>
    <n v="0"/>
    <s v="FREE DELIVERY"/>
    <x v="1"/>
    <n v="4"/>
    <n v="582.59"/>
    <n v="7.0000000000000007E-2"/>
    <s v="Regular Air"/>
    <n v="-121.75"/>
    <n v="155.06"/>
    <n v="7.07"/>
    <s v="Ontario"/>
    <s v="Ontario"/>
    <s v="Consumer"/>
    <s v="Office Supplies"/>
    <x v="0"/>
    <n v="0.59"/>
  </r>
  <r>
    <s v="Anna Gayman"/>
    <n v="6311"/>
    <x v="813"/>
    <d v="2010-02-13T00:00:00"/>
    <x v="5"/>
    <s v="2010"/>
    <n v="3"/>
    <b v="0"/>
    <x v="4"/>
    <n v="18"/>
    <n v="1297.4485"/>
    <n v="0.04"/>
    <s v="Regular Air"/>
    <n v="4.21"/>
    <n v="85.99"/>
    <n v="10.78"/>
    <s v="Ontario"/>
    <s v="Ontario"/>
    <s v="Corporate"/>
    <s v="Technology"/>
    <x v="3"/>
    <n v="0.57999999999999996"/>
  </r>
  <r>
    <s v="Pauline Chand"/>
    <n v="8231"/>
    <x v="814"/>
    <d v="2012-10-20T00:00:00"/>
    <x v="0"/>
    <s v="2012"/>
    <n v="2"/>
    <b v="0"/>
    <x v="5"/>
    <n v="27"/>
    <n v="79.44"/>
    <n v="0.06"/>
    <s v="Regular Air"/>
    <n v="29.85"/>
    <n v="2.88"/>
    <n v="0.5"/>
    <s v="Ontario"/>
    <s v="Ontario"/>
    <s v="Corporate"/>
    <s v="Office Supplies"/>
    <x v="11"/>
    <n v="0.39"/>
  </r>
  <r>
    <s v="Pauline Chand"/>
    <n v="8231"/>
    <x v="814"/>
    <d v="2012-10-19T00:00:00"/>
    <x v="0"/>
    <s v="2012"/>
    <n v="1"/>
    <b v="0"/>
    <x v="5"/>
    <n v="5"/>
    <n v="110.03"/>
    <n v="0.06"/>
    <s v="Regular Air"/>
    <n v="-31.33"/>
    <n v="19.98"/>
    <n v="10.49"/>
    <s v="Ontario"/>
    <s v="Ontario"/>
    <s v="Corporate"/>
    <s v="Furniture"/>
    <x v="4"/>
    <n v="0.49"/>
  </r>
  <r>
    <s v="Rose O'Brian"/>
    <n v="8709"/>
    <x v="815"/>
    <d v="2009-03-10T00:00:00"/>
    <x v="4"/>
    <s v="2009"/>
    <n v="2"/>
    <b v="0"/>
    <x v="1"/>
    <n v="50"/>
    <n v="2451.41"/>
    <n v="7.0000000000000007E-2"/>
    <s v="Regular Air"/>
    <n v="773.36"/>
    <n v="51.98"/>
    <n v="10.17"/>
    <s v="Ontario"/>
    <s v="Ontario"/>
    <s v="Home Office"/>
    <s v="Technology"/>
    <x v="16"/>
    <n v="0.37"/>
  </r>
  <r>
    <s v="Rose O'Brian"/>
    <n v="8709"/>
    <x v="815"/>
    <d v="2009-03-11T00:00:00"/>
    <x v="4"/>
    <s v="2009"/>
    <n v="3"/>
    <b v="0"/>
    <x v="1"/>
    <n v="11"/>
    <n v="851.24"/>
    <n v="0.1"/>
    <s v="Delivery Truck"/>
    <n v="-149.46"/>
    <n v="80.97"/>
    <n v="33.6"/>
    <s v="Ontario"/>
    <s v="Ontario"/>
    <s v="Home Office"/>
    <s v="Technology"/>
    <x v="16"/>
    <n v="0.37"/>
  </r>
  <r>
    <s v="Rose O'Brian"/>
    <n v="9765"/>
    <x v="816"/>
    <d v="2012-10-19T00:00:00"/>
    <x v="0"/>
    <s v="2012"/>
    <n v="7"/>
    <b v="0"/>
    <x v="0"/>
    <n v="26"/>
    <n v="3505.6"/>
    <n v="0.03"/>
    <s v="Regular Air"/>
    <n v="1019.7"/>
    <n v="128.24"/>
    <n v="12.65"/>
    <s v="Ontario"/>
    <s v="Ontario"/>
    <s v="Home Office"/>
    <s v="Furniture"/>
    <x v="14"/>
    <m/>
  </r>
  <r>
    <s v="Jennifer Halladay"/>
    <n v="10147"/>
    <x v="639"/>
    <d v="2010-10-10T00:00:00"/>
    <x v="0"/>
    <s v="2010"/>
    <n v="1"/>
    <b v="0"/>
    <x v="1"/>
    <n v="22"/>
    <n v="96.75"/>
    <n v="0.04"/>
    <s v="Regular Air"/>
    <n v="-72.91"/>
    <n v="4.24"/>
    <n v="5.41"/>
    <s v="Ontario"/>
    <s v="Ontario"/>
    <s v="Home Office"/>
    <s v="Office Supplies"/>
    <x v="2"/>
    <n v="0.35"/>
  </r>
  <r>
    <s v="Joni Blumstein"/>
    <n v="11876"/>
    <x v="609"/>
    <d v="2011-07-06T00:00:00"/>
    <x v="1"/>
    <s v="2011"/>
    <n v="3"/>
    <b v="0"/>
    <x v="1"/>
    <n v="47"/>
    <n v="5051.8900000000003"/>
    <n v="0.02"/>
    <s v="Regular Air"/>
    <n v="1708.84"/>
    <n v="107.53"/>
    <n v="5.81"/>
    <s v="Ontario"/>
    <s v="Ontario"/>
    <s v="Home Office"/>
    <s v="Furniture"/>
    <x v="4"/>
    <n v="0.65"/>
  </r>
  <r>
    <s v="Joni Blumstein"/>
    <n v="12224"/>
    <x v="521"/>
    <d v="2009-12-14T00:00:00"/>
    <x v="9"/>
    <s v="2009"/>
    <n v="2"/>
    <b v="0"/>
    <x v="1"/>
    <n v="2"/>
    <n v="302.91000000000003"/>
    <n v="0.04"/>
    <s v="Delivery Truck"/>
    <n v="-186.13"/>
    <n v="124.49"/>
    <n v="51.94"/>
    <s v="Ontario"/>
    <s v="Ontario"/>
    <s v="Consumer"/>
    <s v="Furniture"/>
    <x v="10"/>
    <n v="0.63"/>
  </r>
  <r>
    <s v="Joni Blumstein"/>
    <n v="12224"/>
    <x v="521"/>
    <d v="2009-12-12T00:00:00"/>
    <x v="9"/>
    <s v="2009"/>
    <n v="0"/>
    <s v="FREE DELIVERY"/>
    <x v="1"/>
    <n v="29"/>
    <n v="842.61350000000004"/>
    <n v="0.1"/>
    <s v="Regular Air"/>
    <n v="-208.43"/>
    <n v="35.99"/>
    <n v="5"/>
    <s v="Ontario"/>
    <s v="Ontario"/>
    <s v="Consumer"/>
    <s v="Technology"/>
    <x v="3"/>
    <n v="0.82"/>
  </r>
  <r>
    <s v="Joni Blumstein"/>
    <n v="12256"/>
    <x v="817"/>
    <d v="2012-12-20T00:00:00"/>
    <x v="9"/>
    <s v="2012"/>
    <n v="2"/>
    <b v="0"/>
    <x v="4"/>
    <n v="44"/>
    <n v="117.97"/>
    <n v="0.1"/>
    <s v="Regular Air"/>
    <n v="44.59"/>
    <n v="2.88"/>
    <n v="0.5"/>
    <s v="Ontario"/>
    <s v="Ontario"/>
    <s v="Home Office"/>
    <s v="Office Supplies"/>
    <x v="11"/>
    <n v="0.36"/>
  </r>
  <r>
    <s v="Ritsa Hightower"/>
    <n v="12261"/>
    <x v="181"/>
    <d v="2010-10-28T00:00:00"/>
    <x v="0"/>
    <s v="2010"/>
    <n v="5"/>
    <b v="0"/>
    <x v="0"/>
    <n v="12"/>
    <n v="2237.7600000000002"/>
    <n v="0.1"/>
    <s v="Delivery Truck"/>
    <n v="151.86000000000001"/>
    <n v="200.98"/>
    <n v="23.76"/>
    <s v="Ontario"/>
    <s v="Ontario"/>
    <s v="Corporate"/>
    <s v="Furniture"/>
    <x v="14"/>
    <n v="0.57999999999999996"/>
  </r>
  <r>
    <s v="Ritsa Hightower"/>
    <n v="12261"/>
    <x v="181"/>
    <d v="2010-10-27T00:00:00"/>
    <x v="0"/>
    <s v="2010"/>
    <n v="4"/>
    <b v="0"/>
    <x v="0"/>
    <n v="4"/>
    <n v="20.59"/>
    <n v="0.02"/>
    <s v="Express Air"/>
    <n v="1.19"/>
    <n v="3.98"/>
    <n v="0.83"/>
    <s v="Ontario"/>
    <s v="Ontario"/>
    <s v="Corporate"/>
    <s v="Office Supplies"/>
    <x v="12"/>
    <n v="0.51"/>
  </r>
  <r>
    <s v="Ritsa Hightower"/>
    <n v="12261"/>
    <x v="181"/>
    <d v="2010-10-28T00:00:00"/>
    <x v="0"/>
    <s v="2010"/>
    <n v="5"/>
    <b v="0"/>
    <x v="0"/>
    <n v="19"/>
    <n v="281.74"/>
    <n v="0.06"/>
    <s v="Regular Air"/>
    <n v="25.67"/>
    <n v="14.56"/>
    <n v="3.5"/>
    <s v="Ontario"/>
    <s v="Ontario"/>
    <s v="Corporate"/>
    <s v="Office Supplies"/>
    <x v="1"/>
    <n v="0.57999999999999996"/>
  </r>
  <r>
    <s v="Ritsa Hightower"/>
    <n v="12261"/>
    <x v="181"/>
    <d v="2010-10-30T00:00:00"/>
    <x v="0"/>
    <s v="2010"/>
    <n v="7"/>
    <b v="0"/>
    <x v="0"/>
    <n v="23"/>
    <n v="217.35"/>
    <n v="0"/>
    <s v="Regular Air"/>
    <n v="-67.19"/>
    <n v="8.74"/>
    <n v="8.2899999999999991"/>
    <s v="Ontario"/>
    <s v="Ontario"/>
    <s v="Corporate"/>
    <s v="Office Supplies"/>
    <x v="8"/>
    <n v="0.38"/>
  </r>
  <r>
    <s v="Ritsa Hightower"/>
    <n v="12261"/>
    <x v="181"/>
    <d v="2010-10-28T00:00:00"/>
    <x v="0"/>
    <s v="2010"/>
    <n v="5"/>
    <b v="0"/>
    <x v="0"/>
    <n v="15"/>
    <n v="2746.57"/>
    <n v="0.03"/>
    <s v="Regular Air"/>
    <n v="617.4"/>
    <n v="178.47"/>
    <n v="19.989999999999998"/>
    <s v="Ontario"/>
    <s v="Ontario"/>
    <s v="Corporate"/>
    <s v="Office Supplies"/>
    <x v="0"/>
    <n v="0.55000000000000004"/>
  </r>
  <r>
    <s v="Joni Blumstein"/>
    <n v="13408"/>
    <x v="818"/>
    <d v="2009-02-16T00:00:00"/>
    <x v="5"/>
    <s v="2009"/>
    <n v="2"/>
    <b v="0"/>
    <x v="0"/>
    <n v="4"/>
    <n v="256.77"/>
    <n v="0.04"/>
    <s v="Regular Air"/>
    <n v="173.89"/>
    <n v="60.65"/>
    <n v="12.23"/>
    <s v="Ontario"/>
    <s v="Ontario"/>
    <s v="Home Office"/>
    <s v="Furniture"/>
    <x v="4"/>
    <n v="0.64"/>
  </r>
  <r>
    <s v="Pete Armstrong"/>
    <n v="13444"/>
    <x v="505"/>
    <d v="2012-01-08T00:00:00"/>
    <x v="10"/>
    <s v="2012"/>
    <n v="3"/>
    <b v="0"/>
    <x v="1"/>
    <n v="33"/>
    <n v="154.44"/>
    <n v="0.06"/>
    <s v="Regular Air"/>
    <n v="54.62"/>
    <n v="4.76"/>
    <n v="0.88"/>
    <s v="Ontario"/>
    <s v="Ontario"/>
    <s v="Consumer"/>
    <s v="Office Supplies"/>
    <x v="5"/>
    <n v="0.39"/>
  </r>
  <r>
    <s v="Joni Blumstein"/>
    <n v="13601"/>
    <x v="707"/>
    <d v="2012-08-20T00:00:00"/>
    <x v="2"/>
    <s v="2012"/>
    <n v="4"/>
    <b v="0"/>
    <x v="0"/>
    <n v="17"/>
    <n v="822.91"/>
    <n v="0.09"/>
    <s v="Regular Air"/>
    <n v="-94.76"/>
    <n v="49.43"/>
    <n v="19.989999999999998"/>
    <s v="Ontario"/>
    <s v="Ontario"/>
    <s v="Consumer"/>
    <s v="Office Supplies"/>
    <x v="1"/>
    <n v="0.56999999999999995"/>
  </r>
  <r>
    <s v="Rose O'Brian"/>
    <n v="13894"/>
    <x v="819"/>
    <d v="2012-04-11T00:00:00"/>
    <x v="8"/>
    <s v="2012"/>
    <n v="1"/>
    <b v="0"/>
    <x v="4"/>
    <n v="31"/>
    <n v="89.18"/>
    <n v="0.04"/>
    <s v="Regular Air"/>
    <n v="21.73"/>
    <n v="2.94"/>
    <n v="0.81"/>
    <s v="Ontario"/>
    <s v="Ontario"/>
    <s v="Home Office"/>
    <s v="Office Supplies"/>
    <x v="12"/>
    <n v="0.4"/>
  </r>
  <r>
    <s v="Rose O'Brian"/>
    <n v="13894"/>
    <x v="819"/>
    <d v="2012-04-11T00:00:00"/>
    <x v="8"/>
    <s v="2012"/>
    <n v="1"/>
    <b v="0"/>
    <x v="4"/>
    <n v="50"/>
    <n v="1540.2850000000001"/>
    <n v="0.05"/>
    <s v="Regular Air"/>
    <n v="829.65"/>
    <n v="35.99"/>
    <n v="1.25"/>
    <s v="Ontario"/>
    <s v="Ontario"/>
    <s v="Home Office"/>
    <s v="Technology"/>
    <x v="3"/>
    <n v="0.36"/>
  </r>
  <r>
    <s v="Nat Gilpin"/>
    <n v="16480"/>
    <x v="516"/>
    <d v="2009-12-08T00:00:00"/>
    <x v="9"/>
    <s v="2009"/>
    <n v="2"/>
    <b v="0"/>
    <x v="3"/>
    <n v="14"/>
    <n v="87.23"/>
    <n v="0.09"/>
    <s v="Express Air"/>
    <n v="-69.53"/>
    <n v="5.4"/>
    <n v="7.78"/>
    <s v="Ontario"/>
    <s v="Ontario"/>
    <s v="Consumer"/>
    <s v="Office Supplies"/>
    <x v="2"/>
    <n v="0.37"/>
  </r>
  <r>
    <s v="Becky Castell"/>
    <n v="17858"/>
    <x v="307"/>
    <d v="2010-09-27T00:00:00"/>
    <x v="11"/>
    <s v="2010"/>
    <n v="2"/>
    <b v="0"/>
    <x v="4"/>
    <n v="21"/>
    <n v="187.14"/>
    <n v="0.02"/>
    <s v="Regular Air"/>
    <n v="21.07"/>
    <n v="8.33"/>
    <n v="1.99"/>
    <s v="Ontario"/>
    <s v="Ontario"/>
    <s v="Consumer"/>
    <s v="Technology"/>
    <x v="7"/>
    <n v="0.52"/>
  </r>
  <r>
    <s v="Becky Castell"/>
    <n v="17858"/>
    <x v="307"/>
    <d v="2010-09-26T00:00:00"/>
    <x v="11"/>
    <s v="2010"/>
    <n v="1"/>
    <b v="0"/>
    <x v="4"/>
    <n v="12"/>
    <n v="385.7"/>
    <n v="0"/>
    <s v="Regular Air"/>
    <n v="-109.91"/>
    <n v="30.98"/>
    <n v="6.5"/>
    <s v="Ontario"/>
    <s v="Ontario"/>
    <s v="Consumer"/>
    <s v="Technology"/>
    <x v="7"/>
    <n v="0.79"/>
  </r>
  <r>
    <s v="Becky Castell"/>
    <n v="17858"/>
    <x v="307"/>
    <d v="2010-09-26T00:00:00"/>
    <x v="11"/>
    <s v="2010"/>
    <n v="1"/>
    <b v="0"/>
    <x v="4"/>
    <n v="46"/>
    <n v="1048.3900000000001"/>
    <n v="0.06"/>
    <s v="Express Air"/>
    <n v="206.56"/>
    <n v="22.98"/>
    <n v="7.58"/>
    <s v="Ontario"/>
    <s v="Ontario"/>
    <s v="Consumer"/>
    <s v="Furniture"/>
    <x v="4"/>
    <n v="0.51"/>
  </r>
  <r>
    <s v="Joni Blumstein"/>
    <n v="18561"/>
    <x v="820"/>
    <d v="2009-01-10T00:00:00"/>
    <x v="10"/>
    <s v="2009"/>
    <n v="1"/>
    <b v="0"/>
    <x v="3"/>
    <n v="9"/>
    <n v="45.87"/>
    <n v="0.02"/>
    <s v="Regular Air"/>
    <n v="-38.9"/>
    <n v="4.13"/>
    <n v="6.89"/>
    <s v="Ontario"/>
    <s v="Ontario"/>
    <s v="Home Office"/>
    <s v="Office Supplies"/>
    <x v="11"/>
    <n v="0.39"/>
  </r>
  <r>
    <s v="Pauline Chand"/>
    <n v="19777"/>
    <x v="821"/>
    <d v="2012-10-19T00:00:00"/>
    <x v="0"/>
    <s v="2012"/>
    <n v="0"/>
    <s v="FREE DELIVERY"/>
    <x v="3"/>
    <n v="22"/>
    <n v="321.91000000000003"/>
    <n v="0.06"/>
    <s v="Regular Air"/>
    <n v="-24.96"/>
    <n v="15.01"/>
    <n v="8.4"/>
    <s v="Ontario"/>
    <s v="Ontario"/>
    <s v="Corporate"/>
    <s v="Office Supplies"/>
    <x v="2"/>
    <n v="0.39"/>
  </r>
  <r>
    <s v="Pauline Chand"/>
    <n v="19777"/>
    <x v="821"/>
    <d v="2012-10-21T00:00:00"/>
    <x v="0"/>
    <s v="2012"/>
    <n v="2"/>
    <b v="0"/>
    <x v="3"/>
    <n v="2"/>
    <n v="132.96"/>
    <n v="0.05"/>
    <s v="Regular Air"/>
    <n v="-61.88"/>
    <n v="59.78"/>
    <n v="10.29"/>
    <s v="Ontario"/>
    <s v="Ontario"/>
    <s v="Corporate"/>
    <s v="Office Supplies"/>
    <x v="2"/>
    <n v="0.39"/>
  </r>
  <r>
    <s v="Pauline Chand"/>
    <n v="19777"/>
    <x v="821"/>
    <d v="2012-10-21T00:00:00"/>
    <x v="0"/>
    <s v="2012"/>
    <n v="2"/>
    <b v="0"/>
    <x v="3"/>
    <n v="24"/>
    <n v="3268.7514999999999"/>
    <n v="0.04"/>
    <s v="Regular Air"/>
    <n v="562.91"/>
    <n v="155.99"/>
    <n v="8.08"/>
    <s v="Ontario"/>
    <s v="Ontario"/>
    <s v="Corporate"/>
    <s v="Technology"/>
    <x v="3"/>
    <n v="0.6"/>
  </r>
  <r>
    <s v="Nat Gilpin"/>
    <n v="21601"/>
    <x v="822"/>
    <d v="2011-04-06T00:00:00"/>
    <x v="8"/>
    <s v="2011"/>
    <n v="0"/>
    <s v="FREE DELIVERY"/>
    <x v="0"/>
    <n v="20"/>
    <n v="2227.34"/>
    <n v="0.09"/>
    <s v="Regular Air"/>
    <n v="-609.09"/>
    <n v="113.64"/>
    <n v="35"/>
    <s v="Ontario"/>
    <s v="Ontario"/>
    <s v="Consumer"/>
    <s v="Office Supplies"/>
    <x v="0"/>
    <m/>
  </r>
  <r>
    <s v="Joni Blumstein"/>
    <n v="21670"/>
    <x v="325"/>
    <d v="2011-01-12T00:00:00"/>
    <x v="10"/>
    <s v="2011"/>
    <n v="1"/>
    <b v="0"/>
    <x v="1"/>
    <n v="24"/>
    <n v="1965.21"/>
    <n v="0"/>
    <s v="Regular Air"/>
    <n v="830.75"/>
    <n v="78.69"/>
    <n v="19.989999999999998"/>
    <s v="Ontario"/>
    <s v="Ontario"/>
    <s v="Home Office"/>
    <s v="Furniture"/>
    <x v="4"/>
    <n v="0.43"/>
  </r>
  <r>
    <s v="Ritsa Hightower"/>
    <n v="23489"/>
    <x v="110"/>
    <d v="2012-08-28T00:00:00"/>
    <x v="2"/>
    <s v="2012"/>
    <n v="0"/>
    <s v="FREE DELIVERY"/>
    <x v="1"/>
    <n v="42"/>
    <n v="2004.6"/>
    <n v="0.02"/>
    <s v="Express Air"/>
    <n v="230.3"/>
    <n v="47.98"/>
    <n v="3.61"/>
    <s v="Ontario"/>
    <s v="Ontario"/>
    <s v="Corporate"/>
    <s v="Technology"/>
    <x v="7"/>
    <n v="0.71"/>
  </r>
  <r>
    <s v="Pete Armstrong"/>
    <n v="24486"/>
    <x v="617"/>
    <d v="2011-04-23T00:00:00"/>
    <x v="8"/>
    <s v="2011"/>
    <n v="1"/>
    <b v="0"/>
    <x v="4"/>
    <n v="3"/>
    <n v="28.11"/>
    <n v="0.03"/>
    <s v="Regular Air"/>
    <n v="-31.62"/>
    <n v="8.1199999999999992"/>
    <n v="2.83"/>
    <s v="Ontario"/>
    <s v="Ontario"/>
    <s v="Consumer"/>
    <s v="Technology"/>
    <x v="7"/>
    <n v="0.77"/>
  </r>
  <r>
    <s v="Pete Armstrong"/>
    <n v="24486"/>
    <x v="617"/>
    <d v="2011-04-23T00:00:00"/>
    <x v="8"/>
    <s v="2011"/>
    <n v="1"/>
    <b v="0"/>
    <x v="4"/>
    <n v="14"/>
    <n v="27.06"/>
    <n v="0"/>
    <s v="Regular Air"/>
    <n v="-0.06"/>
    <n v="1.76"/>
    <n v="0.7"/>
    <s v="Ontario"/>
    <s v="Ontario"/>
    <s v="Consumer"/>
    <s v="Office Supplies"/>
    <x v="12"/>
    <n v="0.56000000000000005"/>
  </r>
  <r>
    <s v="Nat Gilpin"/>
    <n v="24869"/>
    <x v="823"/>
    <d v="2009-06-11T00:00:00"/>
    <x v="3"/>
    <s v="2009"/>
    <n v="1"/>
    <b v="0"/>
    <x v="3"/>
    <n v="14"/>
    <n v="132.72"/>
    <n v="0.05"/>
    <s v="Regular Air"/>
    <n v="-9.18"/>
    <n v="8.85"/>
    <n v="5.6"/>
    <s v="Ontario"/>
    <s v="Ontario"/>
    <s v="Consumer"/>
    <s v="Office Supplies"/>
    <x v="2"/>
    <n v="0.36"/>
  </r>
  <r>
    <s v="Joni Blumstein"/>
    <n v="25697"/>
    <x v="824"/>
    <d v="2011-04-26T00:00:00"/>
    <x v="8"/>
    <s v="2011"/>
    <n v="0"/>
    <s v="FREE DELIVERY"/>
    <x v="0"/>
    <n v="46"/>
    <n v="400.25"/>
    <n v="0.02"/>
    <s v="Regular Air"/>
    <n v="-37.5"/>
    <n v="8.4600000000000009"/>
    <n v="3.62"/>
    <s v="Ontario"/>
    <s v="Ontario"/>
    <s v="Consumer"/>
    <s v="Technology"/>
    <x v="7"/>
    <n v="0.61"/>
  </r>
  <r>
    <s v="Daniel Raglin"/>
    <n v="27490"/>
    <x v="825"/>
    <d v="2012-03-16T00:00:00"/>
    <x v="4"/>
    <s v="2012"/>
    <n v="2"/>
    <b v="0"/>
    <x v="3"/>
    <n v="18"/>
    <n v="611.71"/>
    <n v="0.02"/>
    <s v="Regular Air"/>
    <n v="93.23"/>
    <n v="31.74"/>
    <n v="12.62"/>
    <s v="Ontario"/>
    <s v="Ontario"/>
    <s v="Corporate"/>
    <s v="Office Supplies"/>
    <x v="2"/>
    <n v="0.37"/>
  </r>
  <r>
    <s v="Rose O'Brian"/>
    <n v="27844"/>
    <x v="779"/>
    <d v="2011-07-01T00:00:00"/>
    <x v="1"/>
    <s v="2011"/>
    <n v="2"/>
    <b v="0"/>
    <x v="0"/>
    <n v="27"/>
    <n v="135.86000000000001"/>
    <n v="0.04"/>
    <s v="Regular Air"/>
    <n v="-73.42"/>
    <n v="4.9800000000000004"/>
    <n v="5.49"/>
    <s v="Ontario"/>
    <s v="Ontario"/>
    <s v="Home Office"/>
    <s v="Office Supplies"/>
    <x v="5"/>
    <n v="0.38"/>
  </r>
  <r>
    <s v="Pauline Chand"/>
    <n v="28451"/>
    <x v="272"/>
    <d v="2009-01-07T00:00:00"/>
    <x v="10"/>
    <s v="2009"/>
    <n v="2"/>
    <b v="0"/>
    <x v="5"/>
    <n v="21"/>
    <n v="4201.08"/>
    <n v="0.01"/>
    <s v="Regular Air"/>
    <n v="1162.76"/>
    <n v="194.3"/>
    <n v="11.54"/>
    <s v="Ontario"/>
    <s v="Ontario"/>
    <s v="Small Business"/>
    <s v="Furniture"/>
    <x v="4"/>
    <n v="0.59"/>
  </r>
  <r>
    <s v="Pauline Chand"/>
    <n v="28451"/>
    <x v="272"/>
    <d v="2009-01-06T00:00:00"/>
    <x v="10"/>
    <s v="2009"/>
    <n v="1"/>
    <b v="0"/>
    <x v="5"/>
    <n v="41"/>
    <n v="8958.4599999999991"/>
    <n v="0.02"/>
    <s v="Regular Air"/>
    <n v="2593.14"/>
    <n v="209.84"/>
    <n v="21.21"/>
    <s v="Ontario"/>
    <s v="Ontario"/>
    <s v="Small Business"/>
    <s v="Furniture"/>
    <x v="4"/>
    <n v="0.59"/>
  </r>
  <r>
    <s v="Pauline Chand"/>
    <n v="28451"/>
    <x v="272"/>
    <d v="2009-01-07T00:00:00"/>
    <x v="10"/>
    <s v="2009"/>
    <n v="2"/>
    <b v="0"/>
    <x v="5"/>
    <n v="33"/>
    <n v="4913.7"/>
    <n v="0"/>
    <s v="Delivery Truck"/>
    <n v="1054.93"/>
    <n v="145.44999999999999"/>
    <n v="17.850000000000001"/>
    <s v="Ontario"/>
    <s v="Ontario"/>
    <s v="Small Business"/>
    <s v="Technology"/>
    <x v="16"/>
    <n v="0.56000000000000005"/>
  </r>
  <r>
    <s v="Jennifer Halladay"/>
    <n v="28482"/>
    <x v="28"/>
    <d v="2010-03-10T00:00:00"/>
    <x v="4"/>
    <s v="2010"/>
    <n v="2"/>
    <b v="0"/>
    <x v="5"/>
    <n v="22"/>
    <n v="119.63"/>
    <n v="0.03"/>
    <s v="Regular Air"/>
    <n v="-27.39"/>
    <n v="5.08"/>
    <n v="3.63"/>
    <s v="Ontario"/>
    <s v="Ontario"/>
    <s v="Home Office"/>
    <s v="Furniture"/>
    <x v="4"/>
    <n v="0.51"/>
  </r>
  <r>
    <s v="Jennifer Halladay"/>
    <n v="28482"/>
    <x v="28"/>
    <d v="2010-03-08T00:00:00"/>
    <x v="4"/>
    <s v="2010"/>
    <n v="0"/>
    <s v="FREE DELIVERY"/>
    <x v="5"/>
    <n v="40"/>
    <n v="177.92"/>
    <n v="0"/>
    <s v="Regular Air"/>
    <n v="-167.92"/>
    <n v="4.28"/>
    <n v="6.72"/>
    <s v="Ontario"/>
    <s v="Ontario"/>
    <s v="Home Office"/>
    <s v="Office Supplies"/>
    <x v="5"/>
    <n v="0.4"/>
  </r>
  <r>
    <s v="Pauline Chand"/>
    <n v="28642"/>
    <x v="826"/>
    <d v="2011-01-20T00:00:00"/>
    <x v="10"/>
    <s v="2011"/>
    <n v="2"/>
    <b v="0"/>
    <x v="1"/>
    <n v="41"/>
    <n v="230.29"/>
    <n v="0"/>
    <s v="Regular Air"/>
    <n v="14.48"/>
    <n v="5.28"/>
    <n v="2.99"/>
    <s v="Ontario"/>
    <s v="Ontario"/>
    <s v="Corporate"/>
    <s v="Office Supplies"/>
    <x v="2"/>
    <n v="0.37"/>
  </r>
  <r>
    <s v="Pauline Chand"/>
    <n v="28642"/>
    <x v="826"/>
    <d v="2011-01-20T00:00:00"/>
    <x v="10"/>
    <s v="2011"/>
    <n v="2"/>
    <b v="0"/>
    <x v="1"/>
    <n v="27"/>
    <n v="1592.0415"/>
    <n v="0"/>
    <s v="Regular Air"/>
    <n v="-52.7"/>
    <n v="65.989999999999995"/>
    <n v="19.989999999999998"/>
    <s v="Ontario"/>
    <s v="Ontario"/>
    <s v="Corporate"/>
    <s v="Technology"/>
    <x v="3"/>
    <n v="0.59"/>
  </r>
  <r>
    <s v="Anna Gayman"/>
    <n v="29380"/>
    <x v="240"/>
    <d v="2009-04-28T00:00:00"/>
    <x v="8"/>
    <s v="2009"/>
    <n v="1"/>
    <b v="0"/>
    <x v="3"/>
    <n v="13"/>
    <n v="150.13"/>
    <n v="0.09"/>
    <s v="Regular Air"/>
    <n v="1.73"/>
    <n v="12.28"/>
    <n v="4.8600000000000003"/>
    <s v="Ontario"/>
    <s v="Ontario"/>
    <s v="Corporate"/>
    <s v="Office Supplies"/>
    <x v="5"/>
    <n v="0.38"/>
  </r>
  <r>
    <s v="Pauline Chand"/>
    <n v="32036"/>
    <x v="827"/>
    <d v="2011-10-07T00:00:00"/>
    <x v="0"/>
    <s v="2011"/>
    <n v="2"/>
    <b v="0"/>
    <x v="4"/>
    <n v="6"/>
    <n v="338.89"/>
    <n v="7.0000000000000007E-2"/>
    <s v="Regular Air"/>
    <n v="45.76"/>
    <n v="54.96"/>
    <n v="10.75"/>
    <s v="Ontario"/>
    <s v="Ontario"/>
    <s v="Corporate"/>
    <s v="Office Supplies"/>
    <x v="5"/>
    <n v="0.36"/>
  </r>
  <r>
    <s v="Pauline Chand"/>
    <n v="32036"/>
    <x v="827"/>
    <d v="2011-10-06T00:00:00"/>
    <x v="0"/>
    <s v="2011"/>
    <n v="1"/>
    <b v="0"/>
    <x v="4"/>
    <n v="25"/>
    <n v="362.52"/>
    <n v="7.0000000000000007E-2"/>
    <s v="Regular Air"/>
    <n v="-68.489999999999995"/>
    <n v="14.97"/>
    <n v="7.51"/>
    <s v="Ontario"/>
    <s v="Ontario"/>
    <s v="Corporate"/>
    <s v="Office Supplies"/>
    <x v="0"/>
    <n v="0.56999999999999995"/>
  </r>
  <r>
    <s v="Pauline Chand"/>
    <n v="32295"/>
    <x v="828"/>
    <d v="2009-01-08T00:00:00"/>
    <x v="10"/>
    <s v="2009"/>
    <n v="1"/>
    <b v="0"/>
    <x v="1"/>
    <n v="11"/>
    <n v="607.59699999999998"/>
    <n v="7.0000000000000007E-2"/>
    <s v="Regular Air"/>
    <n v="-112.24"/>
    <n v="65.989999999999995"/>
    <n v="5.99"/>
    <s v="Ontario"/>
    <s v="Ontario"/>
    <s v="Small Business"/>
    <s v="Technology"/>
    <x v="3"/>
    <n v="0.57999999999999996"/>
  </r>
  <r>
    <s v="Pete Armstrong"/>
    <n v="33505"/>
    <x v="307"/>
    <d v="2010-09-29T00:00:00"/>
    <x v="11"/>
    <s v="2010"/>
    <n v="4"/>
    <b v="0"/>
    <x v="0"/>
    <n v="32"/>
    <n v="117.78"/>
    <n v="0.09"/>
    <s v="Regular Air"/>
    <n v="20.82"/>
    <n v="4"/>
    <n v="1.3"/>
    <s v="Ontario"/>
    <s v="Ontario"/>
    <s v="Consumer"/>
    <s v="Office Supplies"/>
    <x v="5"/>
    <n v="0.37"/>
  </r>
  <r>
    <s v="Pete Armstrong"/>
    <n v="33505"/>
    <x v="307"/>
    <d v="2010-09-25T00:00:00"/>
    <x v="11"/>
    <s v="2010"/>
    <n v="0"/>
    <s v="FREE DELIVERY"/>
    <x v="0"/>
    <n v="35"/>
    <n v="2463.2404999999999"/>
    <n v="7.0000000000000007E-2"/>
    <s v="Express Air"/>
    <n v="310.57"/>
    <n v="85.99"/>
    <n v="10.78"/>
    <s v="Ontario"/>
    <s v="Ontario"/>
    <s v="Consumer"/>
    <s v="Technology"/>
    <x v="3"/>
    <n v="0.57999999999999996"/>
  </r>
  <r>
    <s v="Nat Gilpin"/>
    <n v="34086"/>
    <x v="829"/>
    <d v="2012-05-01T00:00:00"/>
    <x v="7"/>
    <s v="2012"/>
    <n v="2"/>
    <b v="0"/>
    <x v="1"/>
    <n v="41"/>
    <n v="2251.9135000000001"/>
    <n v="0.04"/>
    <s v="Regular Air"/>
    <n v="655.91"/>
    <n v="65.989999999999995"/>
    <n v="2.5"/>
    <s v="Ontario"/>
    <s v="Ontario"/>
    <s v="Consumer"/>
    <s v="Technology"/>
    <x v="3"/>
    <n v="0.55000000000000004"/>
  </r>
  <r>
    <s v="Ritsa Hightower"/>
    <n v="34209"/>
    <x v="69"/>
    <d v="2010-08-26T00:00:00"/>
    <x v="2"/>
    <s v="2010"/>
    <n v="2"/>
    <b v="0"/>
    <x v="1"/>
    <n v="48"/>
    <n v="705.44"/>
    <n v="0.04"/>
    <s v="Regular Air"/>
    <n v="165.9"/>
    <n v="14.2"/>
    <n v="5.3"/>
    <s v="Ontario"/>
    <s v="Ontario"/>
    <s v="Corporate"/>
    <s v="Furniture"/>
    <x v="4"/>
    <n v="0.46"/>
  </r>
  <r>
    <s v="Ritsa Hightower"/>
    <n v="34209"/>
    <x v="69"/>
    <d v="2010-08-26T00:00:00"/>
    <x v="2"/>
    <s v="2010"/>
    <n v="2"/>
    <b v="0"/>
    <x v="1"/>
    <n v="29"/>
    <n v="1041.72"/>
    <n v="0.03"/>
    <s v="Regular Air"/>
    <n v="437.61"/>
    <n v="35.44"/>
    <n v="4.92"/>
    <s v="Ontario"/>
    <s v="Ontario"/>
    <s v="Corporate"/>
    <s v="Office Supplies"/>
    <x v="5"/>
    <n v="0.38"/>
  </r>
  <r>
    <s v="Daniel Raglin"/>
    <n v="36807"/>
    <x v="830"/>
    <d v="2009-03-17T00:00:00"/>
    <x v="4"/>
    <s v="2009"/>
    <n v="1"/>
    <b v="0"/>
    <x v="4"/>
    <n v="14"/>
    <n v="211.88"/>
    <n v="0.1"/>
    <s v="Regular Air"/>
    <n v="78.45"/>
    <n v="15.57"/>
    <n v="1.39"/>
    <s v="Ontario"/>
    <s v="Ontario"/>
    <s v="Corporate"/>
    <s v="Office Supplies"/>
    <x v="8"/>
    <n v="0.38"/>
  </r>
  <r>
    <s v="Nat Gilpin"/>
    <n v="37318"/>
    <x v="104"/>
    <d v="2010-04-17T00:00:00"/>
    <x v="8"/>
    <s v="2010"/>
    <n v="2"/>
    <b v="0"/>
    <x v="4"/>
    <n v="32"/>
    <n v="1031.23"/>
    <n v="7.0000000000000007E-2"/>
    <s v="Regular Air"/>
    <n v="-138.54"/>
    <n v="33.979999999999997"/>
    <n v="19.989999999999998"/>
    <s v="Ontario"/>
    <s v="Ontario"/>
    <s v="Consumer"/>
    <s v="Furniture"/>
    <x v="4"/>
    <n v="0.55000000000000004"/>
  </r>
  <r>
    <s v="Pauline Chand"/>
    <n v="38496"/>
    <x v="773"/>
    <d v="2010-02-22T00:00:00"/>
    <x v="5"/>
    <s v="2010"/>
    <n v="2"/>
    <b v="0"/>
    <x v="5"/>
    <n v="23"/>
    <n v="116.57"/>
    <n v="7.0000000000000007E-2"/>
    <s v="Regular Air"/>
    <n v="-43.18"/>
    <n v="4.9800000000000004"/>
    <n v="4.72"/>
    <s v="Ontario"/>
    <s v="Ontario"/>
    <s v="Corporate"/>
    <s v="Office Supplies"/>
    <x v="5"/>
    <n v="0.36"/>
  </r>
  <r>
    <s v="Corinna Mitchell"/>
    <n v="41702"/>
    <x v="235"/>
    <d v="2010-12-23T00:00:00"/>
    <x v="9"/>
    <s v="2010"/>
    <n v="1"/>
    <b v="0"/>
    <x v="3"/>
    <n v="21"/>
    <n v="3323.44"/>
    <n v="0.03"/>
    <s v="Regular Air"/>
    <n v="99.88"/>
    <n v="152.47999999999999"/>
    <n v="4"/>
    <s v="Ontario"/>
    <s v="Ontario"/>
    <s v="Corporate"/>
    <s v="Technology"/>
    <x v="7"/>
    <n v="0.79"/>
  </r>
  <r>
    <s v="Corinna Mitchell"/>
    <n v="41702"/>
    <x v="235"/>
    <d v="2010-12-24T00:00:00"/>
    <x v="9"/>
    <s v="2010"/>
    <n v="2"/>
    <b v="0"/>
    <x v="3"/>
    <n v="5"/>
    <n v="27.9"/>
    <n v="0.02"/>
    <s v="Regular Air"/>
    <n v="-22.82"/>
    <n v="4.28"/>
    <n v="6.72"/>
    <s v="Ontario"/>
    <s v="Ontario"/>
    <s v="Corporate"/>
    <s v="Office Supplies"/>
    <x v="5"/>
    <n v="0.4"/>
  </r>
  <r>
    <s v="Ritsa Hightower"/>
    <n v="44706"/>
    <x v="831"/>
    <d v="2010-04-01T00:00:00"/>
    <x v="8"/>
    <s v="2010"/>
    <n v="2"/>
    <b v="0"/>
    <x v="0"/>
    <n v="18"/>
    <n v="7556.61"/>
    <n v="0.08"/>
    <s v="Delivery Truck"/>
    <n v="-352.24"/>
    <n v="424.21"/>
    <n v="110.2"/>
    <s v="Ontario"/>
    <s v="Ontario"/>
    <s v="Corporate"/>
    <s v="Furniture"/>
    <x v="10"/>
    <n v="0.67"/>
  </r>
  <r>
    <s v="Ritsa Hightower"/>
    <n v="44706"/>
    <x v="831"/>
    <d v="2010-04-04T00:00:00"/>
    <x v="8"/>
    <s v="2010"/>
    <n v="5"/>
    <b v="0"/>
    <x v="0"/>
    <n v="33"/>
    <n v="47.48"/>
    <n v="7.0000000000000007E-2"/>
    <s v="Regular Air"/>
    <n v="3.35"/>
    <n v="1.48"/>
    <n v="0.7"/>
    <s v="Ontario"/>
    <s v="Ontario"/>
    <s v="Corporate"/>
    <s v="Office Supplies"/>
    <x v="6"/>
    <n v="0.37"/>
  </r>
  <r>
    <s v="Ritsa Hightower"/>
    <n v="45347"/>
    <x v="361"/>
    <d v="2010-09-30T00:00:00"/>
    <x v="11"/>
    <s v="2010"/>
    <n v="1"/>
    <b v="0"/>
    <x v="4"/>
    <n v="10"/>
    <n v="8704.08"/>
    <n v="0.05"/>
    <s v="Delivery Truck"/>
    <n v="1034.54"/>
    <n v="880.98"/>
    <n v="44.55"/>
    <s v="Ontario"/>
    <s v="Ontario"/>
    <s v="Corporate"/>
    <s v="Furniture"/>
    <x v="9"/>
    <n v="0.62"/>
  </r>
  <r>
    <s v="Ritsa Hightower"/>
    <n v="45347"/>
    <x v="361"/>
    <d v="2010-10-01T00:00:00"/>
    <x v="0"/>
    <s v="2010"/>
    <n v="2"/>
    <b v="0"/>
    <x v="4"/>
    <n v="41"/>
    <n v="24051.49"/>
    <n v="7.0000000000000007E-2"/>
    <s v="Express Air"/>
    <n v="9791.0400000000009"/>
    <n v="599.99"/>
    <n v="24.49"/>
    <s v="Ontario"/>
    <s v="Ontario"/>
    <s v="Corporate"/>
    <s v="Technology"/>
    <x v="13"/>
    <n v="0.37"/>
  </r>
  <r>
    <s v="Eva Jacobs"/>
    <n v="46627"/>
    <x v="790"/>
    <d v="2009-06-12T00:00:00"/>
    <x v="3"/>
    <s v="2009"/>
    <n v="1"/>
    <b v="0"/>
    <x v="5"/>
    <n v="3"/>
    <n v="21.46"/>
    <n v="0.05"/>
    <s v="Regular Air"/>
    <n v="-14.22"/>
    <n v="5.28"/>
    <n v="6.26"/>
    <s v="Ontario"/>
    <s v="Ontario"/>
    <s v="Home Office"/>
    <s v="Office Supplies"/>
    <x v="5"/>
    <n v="0.4"/>
  </r>
  <r>
    <s v="Eva Jacobs"/>
    <n v="46627"/>
    <x v="790"/>
    <d v="2009-06-12T00:00:00"/>
    <x v="3"/>
    <s v="2009"/>
    <n v="1"/>
    <b v="0"/>
    <x v="5"/>
    <n v="24"/>
    <n v="1388.6279999999999"/>
    <n v="0.03"/>
    <s v="Regular Air"/>
    <n v="261.52"/>
    <n v="65.989999999999995"/>
    <n v="5.26"/>
    <s v="Ontario"/>
    <s v="Ontario"/>
    <s v="Home Office"/>
    <s v="Technology"/>
    <x v="3"/>
    <n v="0.56000000000000005"/>
  </r>
  <r>
    <s v="Corinna Mitchell"/>
    <n v="47168"/>
    <x v="155"/>
    <d v="2009-06-22T00:00:00"/>
    <x v="3"/>
    <s v="2009"/>
    <n v="1"/>
    <b v="0"/>
    <x v="3"/>
    <n v="24"/>
    <n v="2920.83"/>
    <n v="0.02"/>
    <s v="Delivery Truck"/>
    <n v="1068.1600000000001"/>
    <n v="119.99"/>
    <n v="14"/>
    <s v="Ontario"/>
    <s v="Ontario"/>
    <s v="Corporate"/>
    <s v="Technology"/>
    <x v="16"/>
    <n v="0.36"/>
  </r>
  <r>
    <s v="Corinna Mitchell"/>
    <n v="47168"/>
    <x v="155"/>
    <d v="2009-06-22T00:00:00"/>
    <x v="3"/>
    <s v="2009"/>
    <n v="1"/>
    <b v="0"/>
    <x v="3"/>
    <n v="42"/>
    <n v="262.3"/>
    <n v="0.09"/>
    <s v="Regular Air"/>
    <n v="-255.2"/>
    <n v="6.48"/>
    <n v="9.68"/>
    <s v="Ontario"/>
    <s v="Ontario"/>
    <s v="Corporate"/>
    <s v="Office Supplies"/>
    <x v="5"/>
    <n v="0.36"/>
  </r>
  <r>
    <s v="Jas O'Carroll"/>
    <n v="50051"/>
    <x v="832"/>
    <d v="2009-10-06T00:00:00"/>
    <x v="0"/>
    <s v="2009"/>
    <n v="2"/>
    <b v="0"/>
    <x v="4"/>
    <n v="17"/>
    <n v="103.72"/>
    <n v="0.02"/>
    <s v="Regular Air"/>
    <n v="-72.06"/>
    <n v="5.53"/>
    <n v="6.98"/>
    <s v="Ontario"/>
    <s v="Ontario"/>
    <s v="Corporate"/>
    <s v="Office Supplies"/>
    <x v="2"/>
    <n v="0.39"/>
  </r>
  <r>
    <s v="Jas O'Carroll"/>
    <n v="50051"/>
    <x v="832"/>
    <d v="2009-10-06T00:00:00"/>
    <x v="0"/>
    <s v="2009"/>
    <n v="2"/>
    <b v="0"/>
    <x v="4"/>
    <n v="4"/>
    <n v="185.15"/>
    <n v="0.09"/>
    <s v="Regular Air"/>
    <n v="10.199999999999999"/>
    <n v="41.47"/>
    <n v="34.200000000000003"/>
    <s v="Ontario"/>
    <s v="Ontario"/>
    <s v="Corporate"/>
    <s v="Furniture"/>
    <x v="4"/>
    <n v="0.73"/>
  </r>
  <r>
    <s v="Jennifer Halladay"/>
    <n v="50433"/>
    <x v="675"/>
    <d v="2012-01-21T00:00:00"/>
    <x v="10"/>
    <s v="2012"/>
    <n v="2"/>
    <b v="0"/>
    <x v="5"/>
    <n v="50"/>
    <n v="6628.55"/>
    <n v="0.1"/>
    <s v="Delivery Truck"/>
    <n v="1081.6500000000001"/>
    <n v="145.44999999999999"/>
    <n v="17.850000000000001"/>
    <s v="Ontario"/>
    <s v="Ontario"/>
    <s v="Home Office"/>
    <s v="Technology"/>
    <x v="16"/>
    <n v="0.56000000000000005"/>
  </r>
  <r>
    <s v="Jennifer Halladay"/>
    <n v="50721"/>
    <x v="496"/>
    <d v="2012-02-29T00:00:00"/>
    <x v="5"/>
    <s v="2012"/>
    <n v="2"/>
    <b v="0"/>
    <x v="1"/>
    <n v="33"/>
    <n v="9758.7000000000007"/>
    <n v="0.04"/>
    <s v="Regular Air"/>
    <n v="3793.7"/>
    <n v="304.99"/>
    <n v="19.989999999999998"/>
    <s v="Ontario"/>
    <s v="Ontario"/>
    <s v="Home Office"/>
    <s v="Office Supplies"/>
    <x v="2"/>
    <n v="0.4"/>
  </r>
  <r>
    <s v="Ritsa Hightower"/>
    <n v="50758"/>
    <x v="833"/>
    <d v="2012-07-14T00:00:00"/>
    <x v="1"/>
    <s v="2012"/>
    <n v="2"/>
    <b v="0"/>
    <x v="4"/>
    <n v="17"/>
    <n v="128.5"/>
    <n v="0.02"/>
    <s v="Express Air"/>
    <n v="-44.69"/>
    <n v="6.68"/>
    <n v="6.93"/>
    <s v="Ontario"/>
    <s v="Ontario"/>
    <s v="Corporate"/>
    <s v="Office Supplies"/>
    <x v="5"/>
    <n v="0.37"/>
  </r>
  <r>
    <s v="Pauline Chand"/>
    <n v="50883"/>
    <x v="834"/>
    <d v="2012-06-01T00:00:00"/>
    <x v="3"/>
    <s v="2012"/>
    <n v="0"/>
    <s v="FREE DELIVERY"/>
    <x v="0"/>
    <n v="35"/>
    <n v="6739.92"/>
    <n v="0.01"/>
    <s v="Delivery Truck"/>
    <n v="957.29"/>
    <n v="180.98"/>
    <n v="30"/>
    <s v="Ontario"/>
    <s v="Ontario"/>
    <s v="Corporate"/>
    <s v="Furniture"/>
    <x v="14"/>
    <n v="0.69"/>
  </r>
  <r>
    <s v="Pauline Chand"/>
    <n v="51524"/>
    <x v="835"/>
    <d v="2010-03-15T00:00:00"/>
    <x v="4"/>
    <s v="2010"/>
    <n v="1"/>
    <b v="0"/>
    <x v="4"/>
    <n v="16"/>
    <n v="2723.1"/>
    <n v="7.0000000000000007E-2"/>
    <s v="Regular Air"/>
    <n v="-446.31"/>
    <n v="167.27"/>
    <n v="35"/>
    <s v="Ontario"/>
    <s v="Ontario"/>
    <s v="Small Business"/>
    <s v="Office Supplies"/>
    <x v="0"/>
    <n v="0.85"/>
  </r>
  <r>
    <s v="Pauline Chand"/>
    <n v="51524"/>
    <x v="835"/>
    <d v="2010-03-16T00:00:00"/>
    <x v="4"/>
    <s v="2010"/>
    <n v="2"/>
    <b v="0"/>
    <x v="4"/>
    <n v="20"/>
    <n v="347.26749999999998"/>
    <n v="0.06"/>
    <s v="Express Air"/>
    <n v="-71.09"/>
    <n v="20.99"/>
    <n v="0.99"/>
    <s v="Ontario"/>
    <s v="Ontario"/>
    <s v="Small Business"/>
    <s v="Technology"/>
    <x v="3"/>
    <n v="0.83"/>
  </r>
  <r>
    <s v="Joni Blumstein"/>
    <n v="52322"/>
    <x v="243"/>
    <d v="2010-02-09T00:00:00"/>
    <x v="5"/>
    <s v="2010"/>
    <n v="7"/>
    <b v="0"/>
    <x v="0"/>
    <n v="1"/>
    <n v="5.7"/>
    <n v="0.1"/>
    <s v="Regular Air"/>
    <n v="-2.34"/>
    <n v="3.95"/>
    <n v="2"/>
    <s v="Ontario"/>
    <s v="Ontario"/>
    <s v="Consumer"/>
    <s v="Office Supplies"/>
    <x v="6"/>
    <n v="0.53"/>
  </r>
  <r>
    <s v="Joni Blumstein"/>
    <n v="52932"/>
    <x v="145"/>
    <d v="2012-05-17T00:00:00"/>
    <x v="7"/>
    <s v="2012"/>
    <n v="5"/>
    <b v="0"/>
    <x v="0"/>
    <n v="3"/>
    <n v="26.23"/>
    <n v="0"/>
    <s v="Regular Air"/>
    <n v="-13.72"/>
    <n v="6.48"/>
    <n v="6.6"/>
    <s v="Ontario"/>
    <s v="Ontario"/>
    <s v="Home Office"/>
    <s v="Office Supplies"/>
    <x v="5"/>
    <n v="0.37"/>
  </r>
  <r>
    <s v="Nat Gilpin"/>
    <n v="52995"/>
    <x v="123"/>
    <d v="2012-03-15T00:00:00"/>
    <x v="4"/>
    <s v="2012"/>
    <n v="0"/>
    <s v="FREE DELIVERY"/>
    <x v="3"/>
    <n v="8"/>
    <n v="33.39"/>
    <n v="0.03"/>
    <s v="Regular Air"/>
    <n v="-35.51"/>
    <n v="3.36"/>
    <n v="6.27"/>
    <s v="Ontario"/>
    <s v="Ontario"/>
    <s v="Consumer"/>
    <s v="Office Supplies"/>
    <x v="2"/>
    <n v="0.4"/>
  </r>
  <r>
    <s v="Ritsa Hightower"/>
    <n v="53024"/>
    <x v="145"/>
    <d v="2012-05-13T00:00:00"/>
    <x v="7"/>
    <s v="2012"/>
    <n v="1"/>
    <b v="0"/>
    <x v="3"/>
    <n v="9"/>
    <n v="187.13"/>
    <n v="0.09"/>
    <s v="Regular Air"/>
    <n v="12.4"/>
    <n v="20.28"/>
    <n v="14.39"/>
    <s v="Ontario"/>
    <s v="Ontario"/>
    <s v="Corporate"/>
    <s v="Furniture"/>
    <x v="4"/>
    <n v="0.47"/>
  </r>
  <r>
    <s v="Ritsa Hightower"/>
    <n v="53024"/>
    <x v="145"/>
    <d v="2012-05-13T00:00:00"/>
    <x v="7"/>
    <s v="2012"/>
    <n v="1"/>
    <b v="0"/>
    <x v="3"/>
    <n v="46"/>
    <n v="2255.1945000000001"/>
    <n v="0.03"/>
    <s v="Regular Air"/>
    <n v="74.510000000000005"/>
    <n v="55.99"/>
    <n v="5"/>
    <s v="Ontario"/>
    <s v="Ontario"/>
    <s v="Corporate"/>
    <s v="Technology"/>
    <x v="3"/>
    <n v="0.8"/>
  </r>
  <r>
    <s v="Joni Blumstein"/>
    <n v="54145"/>
    <x v="715"/>
    <d v="2010-01-02T00:00:00"/>
    <x v="10"/>
    <s v="2010"/>
    <n v="0"/>
    <s v="FREE DELIVERY"/>
    <x v="0"/>
    <n v="34"/>
    <n v="70.25"/>
    <n v="0.1"/>
    <s v="Regular Air"/>
    <n v="-133.06"/>
    <n v="2.08"/>
    <n v="5.33"/>
    <s v="Ontario"/>
    <s v="Ontario"/>
    <s v="Home Office"/>
    <s v="Furniture"/>
    <x v="4"/>
    <n v="0.43"/>
  </r>
  <r>
    <s v="Jas O'Carroll"/>
    <n v="55840"/>
    <x v="836"/>
    <d v="2009-08-17T00:00:00"/>
    <x v="2"/>
    <s v="2009"/>
    <n v="0"/>
    <s v="FREE DELIVERY"/>
    <x v="4"/>
    <n v="11"/>
    <n v="59.03"/>
    <n v="0.04"/>
    <s v="Regular Air"/>
    <n v="-25.21"/>
    <n v="4.9800000000000004"/>
    <n v="4.8600000000000003"/>
    <s v="Ontario"/>
    <s v="Ontario"/>
    <s v="Home Office"/>
    <s v="Office Supplies"/>
    <x v="5"/>
    <n v="0.38"/>
  </r>
  <r>
    <s v="Eva Jacobs"/>
    <n v="56930"/>
    <x v="218"/>
    <d v="2012-08-17T00:00:00"/>
    <x v="2"/>
    <s v="2012"/>
    <n v="0"/>
    <s v="FREE DELIVERY"/>
    <x v="0"/>
    <n v="10"/>
    <n v="987.54"/>
    <n v="7.0000000000000007E-2"/>
    <s v="Regular Air"/>
    <n v="-396.84"/>
    <n v="101.41"/>
    <n v="35"/>
    <s v="Ontario"/>
    <s v="Ontario"/>
    <s v="Home Office"/>
    <s v="Office Supplies"/>
    <x v="0"/>
    <n v="0.82"/>
  </r>
  <r>
    <s v="Daniel Raglin"/>
    <n v="57570"/>
    <x v="837"/>
    <d v="2012-09-30T00:00:00"/>
    <x v="11"/>
    <s v="2012"/>
    <n v="2"/>
    <b v="0"/>
    <x v="1"/>
    <n v="27"/>
    <n v="1823.04"/>
    <n v="0.09"/>
    <s v="Delivery Truck"/>
    <n v="-190.78"/>
    <n v="70.98"/>
    <n v="26.74"/>
    <s v="Ontario"/>
    <s v="Ontario"/>
    <s v="Corporate"/>
    <s v="Furniture"/>
    <x v="9"/>
    <n v="0.6"/>
  </r>
  <r>
    <s v="Pauline Chand"/>
    <n v="58051"/>
    <x v="484"/>
    <d v="2012-03-22T00:00:00"/>
    <x v="4"/>
    <s v="2012"/>
    <n v="2"/>
    <b v="0"/>
    <x v="1"/>
    <n v="6"/>
    <n v="256.60000000000002"/>
    <n v="0"/>
    <s v="Regular Air"/>
    <n v="-106.76"/>
    <n v="39.979999999999997"/>
    <n v="7.12"/>
    <s v="Ontario"/>
    <s v="Ontario"/>
    <s v="Corporate"/>
    <s v="Technology"/>
    <x v="7"/>
    <n v="0.67"/>
  </r>
  <r>
    <s v="Pauline Chand"/>
    <n v="59392"/>
    <x v="439"/>
    <d v="2010-06-27T00:00:00"/>
    <x v="3"/>
    <s v="2010"/>
    <n v="1"/>
    <b v="0"/>
    <x v="4"/>
    <n v="19"/>
    <n v="39.42"/>
    <n v="0.08"/>
    <s v="Regular Air"/>
    <n v="-29.02"/>
    <n v="2.12"/>
    <n v="1.99"/>
    <s v="Ontario"/>
    <s v="Ontario"/>
    <s v="Corporate"/>
    <s v="Technology"/>
    <x v="7"/>
    <n v="0.55000000000000004"/>
  </r>
  <r>
    <s v="Pauline Chand"/>
    <n v="59392"/>
    <x v="439"/>
    <d v="2010-06-28T00:00:00"/>
    <x v="3"/>
    <s v="2010"/>
    <n v="2"/>
    <b v="0"/>
    <x v="4"/>
    <n v="45"/>
    <n v="1305.31"/>
    <n v="0.03"/>
    <s v="Regular Air"/>
    <n v="589.20000000000005"/>
    <n v="28.48"/>
    <n v="1.99"/>
    <s v="Ontario"/>
    <s v="Ontario"/>
    <s v="Corporate"/>
    <s v="Technology"/>
    <x v="7"/>
    <n v="0.4"/>
  </r>
  <r>
    <s v="Paul Prost"/>
    <n v="3136"/>
    <x v="482"/>
    <d v="2009-08-11T00:00:00"/>
    <x v="2"/>
    <s v="2009"/>
    <n v="2"/>
    <b v="0"/>
    <x v="3"/>
    <n v="8"/>
    <n v="238.74"/>
    <n v="0.1"/>
    <s v="Regular Air"/>
    <n v="-38.89"/>
    <n v="30.98"/>
    <n v="8.99"/>
    <s v="Ontario"/>
    <s v="Ontario"/>
    <s v="Corporate"/>
    <s v="Office Supplies"/>
    <x v="12"/>
    <n v="0.57999999999999996"/>
  </r>
  <r>
    <s v="Philip Brown"/>
    <n v="3648"/>
    <x v="838"/>
    <d v="2010-06-18T00:00:00"/>
    <x v="3"/>
    <s v="2010"/>
    <n v="2"/>
    <b v="0"/>
    <x v="0"/>
    <n v="46"/>
    <n v="134.81"/>
    <n v="0.1"/>
    <s v="Regular Air"/>
    <n v="52.36"/>
    <n v="3.15"/>
    <n v="0.49"/>
    <s v="Ontario"/>
    <s v="Ontario"/>
    <s v="Home Office"/>
    <s v="Office Supplies"/>
    <x v="11"/>
    <n v="0.37"/>
  </r>
  <r>
    <s v="Philip Brown"/>
    <n v="3648"/>
    <x v="838"/>
    <d v="2010-06-23T00:00:00"/>
    <x v="3"/>
    <s v="2010"/>
    <n v="7"/>
    <b v="0"/>
    <x v="0"/>
    <n v="34"/>
    <n v="5488.5264999999999"/>
    <n v="0.05"/>
    <s v="Regular Air"/>
    <n v="1382.45"/>
    <n v="195.99"/>
    <n v="4.2"/>
    <s v="Ontario"/>
    <s v="Ontario"/>
    <s v="Home Office"/>
    <s v="Technology"/>
    <x v="3"/>
    <n v="0.56999999999999995"/>
  </r>
  <r>
    <s v="Philip Brown"/>
    <n v="6246"/>
    <x v="839"/>
    <d v="2009-10-23T00:00:00"/>
    <x v="0"/>
    <s v="2009"/>
    <n v="2"/>
    <b v="0"/>
    <x v="3"/>
    <n v="13"/>
    <n v="52.38"/>
    <n v="0.06"/>
    <s v="Regular Air"/>
    <n v="11.72"/>
    <n v="3.93"/>
    <n v="0.99"/>
    <s v="Ontario"/>
    <s v="Ontario"/>
    <s v="Home Office"/>
    <s v="Office Supplies"/>
    <x v="6"/>
    <n v="0.39"/>
  </r>
  <r>
    <s v="Michael Nguyen"/>
    <n v="9028"/>
    <x v="566"/>
    <d v="2010-12-25T00:00:00"/>
    <x v="9"/>
    <s v="2010"/>
    <n v="4"/>
    <b v="0"/>
    <x v="0"/>
    <n v="48"/>
    <n v="14556.67"/>
    <n v="0.04"/>
    <s v="Delivery Truck"/>
    <n v="3829.63"/>
    <n v="306.14"/>
    <n v="26.53"/>
    <s v="Ontario"/>
    <s v="Ontario"/>
    <s v="Small Business"/>
    <s v="Technology"/>
    <x v="16"/>
    <n v="0.56000000000000005"/>
  </r>
  <r>
    <s v="Philip Brown"/>
    <n v="9478"/>
    <x v="840"/>
    <d v="2009-03-29T00:00:00"/>
    <x v="4"/>
    <s v="2009"/>
    <n v="1"/>
    <b v="0"/>
    <x v="1"/>
    <n v="48"/>
    <n v="522.97"/>
    <n v="0.04"/>
    <s v="Regular Air"/>
    <n v="29.98"/>
    <n v="10.4"/>
    <n v="5.4"/>
    <s v="Ontario"/>
    <s v="Ontario"/>
    <s v="Corporate"/>
    <s v="Furniture"/>
    <x v="4"/>
    <n v="0.51"/>
  </r>
  <r>
    <s v="Philip Brown"/>
    <n v="9478"/>
    <x v="840"/>
    <d v="2009-03-30T00:00:00"/>
    <x v="4"/>
    <s v="2009"/>
    <n v="2"/>
    <b v="0"/>
    <x v="1"/>
    <n v="48"/>
    <n v="199.46"/>
    <n v="0.08"/>
    <s v="Regular Air"/>
    <n v="-121.2"/>
    <n v="4.28"/>
    <n v="4.79"/>
    <s v="Ontario"/>
    <s v="Ontario"/>
    <s v="Corporate"/>
    <s v="Office Supplies"/>
    <x v="5"/>
    <n v="0.4"/>
  </r>
  <r>
    <s v="Lisa DeCherney"/>
    <n v="12323"/>
    <x v="284"/>
    <d v="2011-04-03T00:00:00"/>
    <x v="8"/>
    <s v="2011"/>
    <n v="1"/>
    <b v="0"/>
    <x v="3"/>
    <n v="32"/>
    <n v="513.74"/>
    <n v="0.02"/>
    <s v="Regular Air"/>
    <n v="-28.68"/>
    <n v="15.15"/>
    <n v="10.130000000000001"/>
    <s v="Ontario"/>
    <s v="Ontario"/>
    <s v="Corporate"/>
    <s v="Office Supplies"/>
    <x v="2"/>
    <n v="0.38"/>
  </r>
  <r>
    <s v="Lisa DeCherney"/>
    <n v="12323"/>
    <x v="284"/>
    <d v="2011-04-04T00:00:00"/>
    <x v="8"/>
    <s v="2011"/>
    <n v="2"/>
    <b v="0"/>
    <x v="3"/>
    <n v="4"/>
    <n v="36.799999999999997"/>
    <n v="0"/>
    <s v="Regular Air"/>
    <n v="14.19"/>
    <n v="7.38"/>
    <n v="5.21"/>
    <s v="Ontario"/>
    <s v="Ontario"/>
    <s v="Corporate"/>
    <s v="Furniture"/>
    <x v="4"/>
    <n v="0.56000000000000005"/>
  </r>
  <r>
    <s v="Michael Nguyen"/>
    <n v="13830"/>
    <x v="841"/>
    <d v="2009-12-24T00:00:00"/>
    <x v="9"/>
    <s v="2009"/>
    <n v="3"/>
    <b v="0"/>
    <x v="1"/>
    <n v="27"/>
    <n v="2609.5300000000002"/>
    <n v="0"/>
    <s v="Regular Air"/>
    <n v="911.66"/>
    <n v="90.48"/>
    <n v="19.989999999999998"/>
    <s v="Ontario"/>
    <s v="Ontario"/>
    <s v="Small Business"/>
    <s v="Office Supplies"/>
    <x v="8"/>
    <n v="0.4"/>
  </r>
  <r>
    <s v="Lisa DeCherney"/>
    <n v="14791"/>
    <x v="842"/>
    <d v="2010-02-15T00:00:00"/>
    <x v="5"/>
    <s v="2010"/>
    <n v="1"/>
    <b v="0"/>
    <x v="4"/>
    <n v="29"/>
    <n v="1576.223"/>
    <n v="0.05"/>
    <s v="Regular Air"/>
    <n v="286.12"/>
    <n v="65.989999999999995"/>
    <n v="3.99"/>
    <s v="Ontario"/>
    <s v="Ontario"/>
    <s v="Consumer"/>
    <s v="Technology"/>
    <x v="3"/>
    <n v="0.56999999999999995"/>
  </r>
  <r>
    <s v="Lisa DeCherney"/>
    <n v="18085"/>
    <x v="843"/>
    <d v="2011-09-27T00:00:00"/>
    <x v="11"/>
    <s v="2011"/>
    <n v="2"/>
    <b v="0"/>
    <x v="1"/>
    <n v="23"/>
    <n v="8127.51"/>
    <n v="0.01"/>
    <s v="Delivery Truck"/>
    <n v="1541.25"/>
    <n v="348.21"/>
    <n v="40.19"/>
    <s v="Ontario"/>
    <s v="Ontario"/>
    <s v="Corporate"/>
    <s v="Furniture"/>
    <x v="10"/>
    <n v="0.62"/>
  </r>
  <r>
    <s v="Lisa DeCherney"/>
    <n v="18085"/>
    <x v="843"/>
    <d v="2011-09-26T00:00:00"/>
    <x v="11"/>
    <s v="2011"/>
    <n v="1"/>
    <b v="0"/>
    <x v="1"/>
    <n v="33"/>
    <n v="5352.9345000000003"/>
    <n v="0.09"/>
    <s v="Regular Air"/>
    <n v="1343.21"/>
    <n v="195.99"/>
    <n v="4.2"/>
    <s v="Ontario"/>
    <s v="Ontario"/>
    <s v="Corporate"/>
    <s v="Technology"/>
    <x v="3"/>
    <n v="0.56999999999999995"/>
  </r>
  <r>
    <s v="Philip Brown"/>
    <n v="20674"/>
    <x v="688"/>
    <d v="2010-12-09T00:00:00"/>
    <x v="9"/>
    <s v="2010"/>
    <n v="1"/>
    <b v="0"/>
    <x v="1"/>
    <n v="37"/>
    <n v="17717.34"/>
    <n v="0"/>
    <s v="Delivery Truck"/>
    <n v="8291.08"/>
    <n v="500.97"/>
    <n v="69.3"/>
    <s v="Ontario"/>
    <s v="Ontario"/>
    <s v="Corporate"/>
    <s v="Technology"/>
    <x v="16"/>
    <n v="0.37"/>
  </r>
  <r>
    <s v="Paul Prost"/>
    <n v="24903"/>
    <x v="844"/>
    <d v="2010-10-26T00:00:00"/>
    <x v="0"/>
    <s v="2010"/>
    <n v="7"/>
    <b v="0"/>
    <x v="0"/>
    <n v="33"/>
    <n v="1646.47"/>
    <n v="0.05"/>
    <s v="Regular Air"/>
    <n v="743.59"/>
    <n v="48.91"/>
    <n v="5.81"/>
    <s v="Ontario"/>
    <s v="Ontario"/>
    <s v="Corporate"/>
    <s v="Office Supplies"/>
    <x v="5"/>
    <n v="0.38"/>
  </r>
  <r>
    <s v="Lisa DeCherney"/>
    <n v="25735"/>
    <x v="376"/>
    <d v="2011-01-13T00:00:00"/>
    <x v="10"/>
    <s v="2011"/>
    <n v="14"/>
    <b v="0"/>
    <x v="3"/>
    <n v="45"/>
    <n v="260.37"/>
    <n v="0.02"/>
    <s v="Regular Air"/>
    <n v="44.15"/>
    <n v="5.58"/>
    <n v="1.99"/>
    <s v="Ontario"/>
    <s v="Ontario"/>
    <s v="Consumer"/>
    <s v="Office Supplies"/>
    <x v="12"/>
    <n v="0.46"/>
  </r>
  <r>
    <s v="Philip Brown"/>
    <n v="29762"/>
    <x v="362"/>
    <d v="2010-08-04T00:00:00"/>
    <x v="2"/>
    <s v="2010"/>
    <n v="1"/>
    <b v="0"/>
    <x v="5"/>
    <n v="33"/>
    <n v="3268.56"/>
    <n v="0.03"/>
    <s v="Delivery Truck"/>
    <n v="-1181.71"/>
    <n v="95.95"/>
    <n v="74.349999999999994"/>
    <s v="Ontario"/>
    <s v="Ontario"/>
    <s v="Home Office"/>
    <s v="Furniture"/>
    <x v="14"/>
    <n v="0.56999999999999995"/>
  </r>
  <r>
    <s v="Lisa DeCherney"/>
    <n v="29856"/>
    <x v="8"/>
    <d v="2012-06-11T00:00:00"/>
    <x v="3"/>
    <s v="2012"/>
    <n v="3"/>
    <b v="0"/>
    <x v="4"/>
    <n v="24"/>
    <n v="115.54"/>
    <n v="0.04"/>
    <s v="Regular Air"/>
    <n v="43.35"/>
    <n v="4.9800000000000004"/>
    <n v="0.8"/>
    <s v="Ontario"/>
    <s v="Ontario"/>
    <s v="Consumer"/>
    <s v="Office Supplies"/>
    <x v="5"/>
    <n v="0.36"/>
  </r>
  <r>
    <s v="Paul MacIntyre"/>
    <n v="32580"/>
    <x v="339"/>
    <d v="2011-09-15T00:00:00"/>
    <x v="11"/>
    <s v="2011"/>
    <n v="0"/>
    <s v="FREE DELIVERY"/>
    <x v="1"/>
    <n v="23"/>
    <n v="166.8"/>
    <n v="0.03"/>
    <s v="Regular Air"/>
    <n v="44.59"/>
    <n v="7.4"/>
    <n v="1.71"/>
    <s v="Ontario"/>
    <s v="Ontario"/>
    <s v="Corporate"/>
    <s v="Office Supplies"/>
    <x v="5"/>
    <n v="0.4"/>
  </r>
  <r>
    <s v="Paul MacIntyre"/>
    <n v="32580"/>
    <x v="339"/>
    <d v="2011-09-17T00:00:00"/>
    <x v="11"/>
    <s v="2011"/>
    <n v="2"/>
    <b v="0"/>
    <x v="1"/>
    <n v="38"/>
    <n v="261.38"/>
    <n v="0.05"/>
    <s v="Regular Air"/>
    <n v="-172.35"/>
    <n v="6.48"/>
    <n v="8.74"/>
    <s v="Ontario"/>
    <s v="Ontario"/>
    <s v="Corporate"/>
    <s v="Office Supplies"/>
    <x v="5"/>
    <n v="0.36"/>
  </r>
  <r>
    <s v="Paul Prost"/>
    <n v="34017"/>
    <x v="643"/>
    <d v="2009-03-23T00:00:00"/>
    <x v="4"/>
    <s v="2009"/>
    <n v="0"/>
    <s v="FREE DELIVERY"/>
    <x v="1"/>
    <n v="20"/>
    <n v="103.39"/>
    <n v="0.05"/>
    <s v="Express Air"/>
    <n v="29.17"/>
    <n v="4.84"/>
    <n v="0.71"/>
    <s v="Ontario"/>
    <s v="Ontario"/>
    <s v="Corporate"/>
    <s v="Office Supplies"/>
    <x v="12"/>
    <n v="0.52"/>
  </r>
  <r>
    <s v="Paul Prost"/>
    <n v="34017"/>
    <x v="643"/>
    <d v="2009-03-25T00:00:00"/>
    <x v="4"/>
    <s v="2009"/>
    <n v="2"/>
    <b v="0"/>
    <x v="1"/>
    <n v="28"/>
    <n v="435.39"/>
    <n v="0.01"/>
    <s v="Regular Air"/>
    <n v="-48.97"/>
    <n v="14.98"/>
    <n v="7.69"/>
    <s v="Ontario"/>
    <s v="Ontario"/>
    <s v="Corporate"/>
    <s v="Office Supplies"/>
    <x v="0"/>
    <n v="0.56999999999999995"/>
  </r>
  <r>
    <s v="Paul Prost"/>
    <n v="42597"/>
    <x v="845"/>
    <d v="2010-03-27T00:00:00"/>
    <x v="4"/>
    <s v="2010"/>
    <n v="2"/>
    <b v="0"/>
    <x v="4"/>
    <n v="5"/>
    <n v="29.66"/>
    <n v="0.04"/>
    <s v="Regular Air"/>
    <n v="-32.78"/>
    <n v="4.9800000000000004"/>
    <n v="4.32"/>
    <s v="Ontario"/>
    <s v="Ontario"/>
    <s v="Corporate"/>
    <s v="Technology"/>
    <x v="7"/>
    <n v="0.64"/>
  </r>
  <r>
    <s v="Paul Prost"/>
    <n v="46884"/>
    <x v="80"/>
    <d v="2009-01-18T00:00:00"/>
    <x v="10"/>
    <s v="2009"/>
    <n v="1"/>
    <b v="0"/>
    <x v="4"/>
    <n v="25"/>
    <n v="280.43"/>
    <n v="0.1"/>
    <s v="Regular Air"/>
    <n v="39.520000000000003"/>
    <n v="11.55"/>
    <n v="2.36"/>
    <s v="Ontario"/>
    <s v="Ontario"/>
    <s v="Corporate"/>
    <s v="Office Supplies"/>
    <x v="12"/>
    <n v="0.55000000000000004"/>
  </r>
  <r>
    <s v="Paul MacIntyre"/>
    <n v="52325"/>
    <x v="846"/>
    <d v="2012-07-14T00:00:00"/>
    <x v="1"/>
    <s v="2012"/>
    <n v="0"/>
    <s v="FREE DELIVERY"/>
    <x v="3"/>
    <n v="23"/>
    <n v="5126.3"/>
    <n v="7.0000000000000007E-2"/>
    <s v="Regular Air"/>
    <n v="2019.19"/>
    <n v="223.98"/>
    <n v="15.01"/>
    <s v="Ontario"/>
    <s v="Ontario"/>
    <s v="Corporate"/>
    <s v="Office Supplies"/>
    <x v="2"/>
    <n v="0.38"/>
  </r>
  <r>
    <s v="Paul MacIntyre"/>
    <n v="53382"/>
    <x v="847"/>
    <d v="2009-12-28T00:00:00"/>
    <x v="9"/>
    <s v="2009"/>
    <n v="1"/>
    <b v="0"/>
    <x v="3"/>
    <n v="13"/>
    <n v="88.17"/>
    <n v="0.1"/>
    <s v="Regular Air"/>
    <n v="-572.49"/>
    <n v="3.25"/>
    <n v="49"/>
    <s v="Ontario"/>
    <s v="Ontario"/>
    <s v="Corporate"/>
    <s v="Office Supplies"/>
    <x v="1"/>
    <n v="0.56000000000000005"/>
  </r>
  <r>
    <s v="Paul MacIntyre"/>
    <n v="53382"/>
    <x v="847"/>
    <d v="2009-12-28T00:00:00"/>
    <x v="9"/>
    <s v="2009"/>
    <n v="1"/>
    <b v="0"/>
    <x v="3"/>
    <n v="15"/>
    <n v="4760.0200000000004"/>
    <n v="0"/>
    <s v="Delivery Truck"/>
    <n v="658.88"/>
    <n v="300.98"/>
    <n v="64.73"/>
    <s v="Ontario"/>
    <s v="Ontario"/>
    <s v="Corporate"/>
    <s v="Furniture"/>
    <x v="14"/>
    <n v="0.56000000000000005"/>
  </r>
  <r>
    <s v="Paul MacIntyre"/>
    <n v="53728"/>
    <x v="120"/>
    <d v="2011-10-23T00:00:00"/>
    <x v="0"/>
    <s v="2011"/>
    <n v="1"/>
    <b v="0"/>
    <x v="1"/>
    <n v="27"/>
    <n v="1502.66"/>
    <n v="7.0000000000000007E-2"/>
    <s v="Regular Air"/>
    <n v="637.6"/>
    <n v="58.1"/>
    <n v="1.49"/>
    <s v="Ontario"/>
    <s v="Ontario"/>
    <s v="Corporate"/>
    <s v="Office Supplies"/>
    <x v="2"/>
    <n v="0.38"/>
  </r>
  <r>
    <s v="Tamara Dahlen"/>
    <n v="65"/>
    <x v="92"/>
    <d v="2011-03-18T00:00:00"/>
    <x v="4"/>
    <s v="2011"/>
    <n v="1"/>
    <b v="0"/>
    <x v="5"/>
    <n v="32"/>
    <n v="3812.73"/>
    <n v="0.02"/>
    <s v="Regular Air"/>
    <n v="1470.3"/>
    <n v="115.79"/>
    <n v="1.99"/>
    <s v="Ontario"/>
    <s v="Ontario"/>
    <s v="Corporate"/>
    <s v="Technology"/>
    <x v="7"/>
    <n v="0.49"/>
  </r>
  <r>
    <s v="Erin Creighton"/>
    <n v="230"/>
    <x v="320"/>
    <d v="2010-10-28T00:00:00"/>
    <x v="0"/>
    <s v="2010"/>
    <n v="2"/>
    <b v="0"/>
    <x v="5"/>
    <n v="47"/>
    <n v="2029.75"/>
    <n v="0.06"/>
    <s v="Regular Air"/>
    <n v="320.37"/>
    <n v="43.98"/>
    <n v="8.99"/>
    <s v="Ontario"/>
    <s v="Ontario"/>
    <s v="Corporate"/>
    <s v="Office Supplies"/>
    <x v="12"/>
    <n v="0.57999999999999996"/>
  </r>
  <r>
    <s v="Erin Creighton"/>
    <n v="230"/>
    <x v="320"/>
    <d v="2010-10-28T00:00:00"/>
    <x v="0"/>
    <s v="2010"/>
    <n v="2"/>
    <b v="0"/>
    <x v="5"/>
    <n v="11"/>
    <n v="1118.396"/>
    <n v="0.06"/>
    <s v="Regular Air"/>
    <n v="-212.33"/>
    <n v="125.99"/>
    <n v="8.08"/>
    <s v="Ontario"/>
    <s v="Ontario"/>
    <s v="Corporate"/>
    <s v="Technology"/>
    <x v="3"/>
    <n v="0.56999999999999995"/>
  </r>
  <r>
    <s v="Henry MacAllister"/>
    <n v="355"/>
    <x v="848"/>
    <d v="2009-06-18T00:00:00"/>
    <x v="3"/>
    <s v="2009"/>
    <n v="5"/>
    <b v="0"/>
    <x v="0"/>
    <n v="16"/>
    <n v="1239.6315"/>
    <n v="0"/>
    <s v="Regular Air"/>
    <n v="-172.55"/>
    <n v="85.99"/>
    <n v="0.99"/>
    <s v="Ontario"/>
    <s v="Ontario"/>
    <s v="Small Business"/>
    <s v="Technology"/>
    <x v="3"/>
    <n v="0.85"/>
  </r>
  <r>
    <s v="Candace McMahon"/>
    <n v="449"/>
    <x v="23"/>
    <d v="2011-07-21T00:00:00"/>
    <x v="1"/>
    <s v="2011"/>
    <n v="2"/>
    <b v="0"/>
    <x v="1"/>
    <n v="45"/>
    <n v="356.7"/>
    <n v="0.02"/>
    <s v="Regular Air"/>
    <n v="-48.97"/>
    <n v="7.38"/>
    <n v="5.21"/>
    <s v="Ontario"/>
    <s v="Ontario"/>
    <s v="Corporate"/>
    <s v="Furniture"/>
    <x v="4"/>
    <n v="0.56000000000000005"/>
  </r>
  <r>
    <s v="Tamara Chand"/>
    <n v="640"/>
    <x v="529"/>
    <d v="2010-01-23T00:00:00"/>
    <x v="10"/>
    <s v="2010"/>
    <n v="1"/>
    <b v="0"/>
    <x v="1"/>
    <n v="39"/>
    <n v="4913.6899999999996"/>
    <n v="0.02"/>
    <s v="Delivery Truck"/>
    <n v="-1153.9000000000001"/>
    <n v="120.98"/>
    <n v="58.64"/>
    <s v="Ontario"/>
    <s v="Ontario"/>
    <s v="Consumer"/>
    <s v="Furniture"/>
    <x v="9"/>
    <n v="0.75"/>
  </r>
  <r>
    <s v="Tamara Chand"/>
    <n v="640"/>
    <x v="529"/>
    <d v="2010-01-23T00:00:00"/>
    <x v="10"/>
    <s v="2010"/>
    <n v="1"/>
    <b v="0"/>
    <x v="1"/>
    <n v="24"/>
    <n v="464.77"/>
    <n v="0.01"/>
    <s v="Regular Air"/>
    <n v="29.42"/>
    <n v="18.97"/>
    <n v="9.5399999999999991"/>
    <s v="Ontario"/>
    <s v="Ontario"/>
    <s v="Consumer"/>
    <s v="Office Supplies"/>
    <x v="5"/>
    <n v="0.37"/>
  </r>
  <r>
    <s v="Duane Huffman"/>
    <n v="646"/>
    <x v="849"/>
    <d v="2009-11-22T00:00:00"/>
    <x v="6"/>
    <s v="2009"/>
    <n v="1"/>
    <b v="0"/>
    <x v="1"/>
    <n v="18"/>
    <n v="173.2"/>
    <n v="0.01"/>
    <s v="Regular Air"/>
    <n v="-10.9"/>
    <n v="9.31"/>
    <n v="3.98"/>
    <s v="Ontario"/>
    <s v="Ontario"/>
    <s v="Small Business"/>
    <s v="Office Supplies"/>
    <x v="15"/>
    <n v="0.56000000000000005"/>
  </r>
  <r>
    <s v="Duane Huffman"/>
    <n v="835"/>
    <x v="850"/>
    <d v="2011-10-08T00:00:00"/>
    <x v="0"/>
    <s v="2011"/>
    <n v="1"/>
    <b v="0"/>
    <x v="3"/>
    <n v="18"/>
    <n v="125.16"/>
    <n v="0.02"/>
    <s v="Regular Air"/>
    <n v="-23.48"/>
    <n v="6.48"/>
    <n v="5.14"/>
    <s v="Ontario"/>
    <s v="Ontario"/>
    <s v="Small Business"/>
    <s v="Office Supplies"/>
    <x v="5"/>
    <n v="0.37"/>
  </r>
  <r>
    <s v="Edward Nazzal"/>
    <n v="896"/>
    <x v="28"/>
    <d v="2010-03-08T00:00:00"/>
    <x v="4"/>
    <s v="2010"/>
    <n v="0"/>
    <s v="FREE DELIVERY"/>
    <x v="5"/>
    <n v="50"/>
    <n v="1246.52"/>
    <n v="0.01"/>
    <s v="Regular Air"/>
    <n v="52.48"/>
    <n v="24.92"/>
    <n v="12.98"/>
    <s v="Ontario"/>
    <s v="Ontario"/>
    <s v="Home Office"/>
    <s v="Office Supplies"/>
    <x v="2"/>
    <n v="0.39"/>
  </r>
  <r>
    <s v="Kelly Lampkin"/>
    <n v="994"/>
    <x v="851"/>
    <d v="2009-04-23T00:00:00"/>
    <x v="8"/>
    <s v="2009"/>
    <n v="4"/>
    <b v="0"/>
    <x v="0"/>
    <n v="38"/>
    <n v="132.07"/>
    <n v="0.06"/>
    <s v="Regular Air"/>
    <n v="14"/>
    <n v="3.58"/>
    <n v="1.63"/>
    <s v="Ontario"/>
    <s v="Ontario"/>
    <s v="Corporate"/>
    <s v="Office Supplies"/>
    <x v="6"/>
    <n v="0.36"/>
  </r>
  <r>
    <s v="Anthony Witt"/>
    <n v="1057"/>
    <x v="852"/>
    <d v="2012-02-21T00:00:00"/>
    <x v="5"/>
    <s v="2012"/>
    <n v="2"/>
    <b v="0"/>
    <x v="5"/>
    <n v="41"/>
    <n v="341.36"/>
    <n v="0.09"/>
    <s v="Regular Air"/>
    <n v="-52.48"/>
    <n v="8.4600000000000009"/>
    <n v="3.62"/>
    <s v="Ontario"/>
    <s v="Ontario"/>
    <s v="Corporate"/>
    <s v="Technology"/>
    <x v="7"/>
    <n v="0.61"/>
  </r>
  <r>
    <s v="Ted Trevino"/>
    <n v="1538"/>
    <x v="4"/>
    <d v="2011-06-18T00:00:00"/>
    <x v="3"/>
    <s v="2011"/>
    <n v="1"/>
    <b v="0"/>
    <x v="3"/>
    <n v="15"/>
    <n v="1297.3040000000001"/>
    <n v="0"/>
    <s v="Regular Air"/>
    <n v="149.82"/>
    <n v="95.99"/>
    <n v="4.9000000000000004"/>
    <s v="Ontario"/>
    <s v="Ontario"/>
    <s v="Corporate"/>
    <s v="Technology"/>
    <x v="3"/>
    <n v="0.56000000000000005"/>
  </r>
  <r>
    <s v="Ed Ludwig"/>
    <n v="1701"/>
    <x v="853"/>
    <d v="2012-05-20T00:00:00"/>
    <x v="7"/>
    <s v="2012"/>
    <n v="2"/>
    <b v="0"/>
    <x v="1"/>
    <n v="49"/>
    <n v="2047.58"/>
    <n v="0.01"/>
    <s v="Regular Air"/>
    <n v="902.62"/>
    <n v="40.98"/>
    <n v="1.99"/>
    <s v="Ontario"/>
    <s v="Ontario"/>
    <s v="Consumer"/>
    <s v="Technology"/>
    <x v="7"/>
    <n v="0.44"/>
  </r>
  <r>
    <s v="Ed Ludwig"/>
    <n v="1701"/>
    <x v="853"/>
    <d v="2012-05-20T00:00:00"/>
    <x v="7"/>
    <s v="2012"/>
    <n v="2"/>
    <b v="0"/>
    <x v="1"/>
    <n v="1"/>
    <n v="56.61"/>
    <n v="0.02"/>
    <s v="Regular Air"/>
    <n v="-22.16"/>
    <n v="40.97"/>
    <n v="14.45"/>
    <s v="Ontario"/>
    <s v="Ontario"/>
    <s v="Consumer"/>
    <s v="Furniture"/>
    <x v="4"/>
    <n v="0.56999999999999995"/>
  </r>
  <r>
    <s v="Jeremy Ellison"/>
    <n v="1891"/>
    <x v="327"/>
    <d v="2009-12-16T00:00:00"/>
    <x v="9"/>
    <s v="2009"/>
    <n v="2"/>
    <b v="0"/>
    <x v="0"/>
    <n v="3"/>
    <n v="302.36"/>
    <n v="0.09"/>
    <s v="Regular Air"/>
    <n v="290.31"/>
    <n v="107.53"/>
    <n v="5.81"/>
    <s v="Ontario"/>
    <s v="Ontario"/>
    <s v="Small Business"/>
    <s v="Furniture"/>
    <x v="4"/>
    <n v="0.65"/>
  </r>
  <r>
    <s v="Alan Hwang"/>
    <n v="2022"/>
    <x v="825"/>
    <d v="2012-03-15T00:00:00"/>
    <x v="4"/>
    <s v="2012"/>
    <n v="1"/>
    <b v="0"/>
    <x v="5"/>
    <n v="45"/>
    <n v="186.44"/>
    <n v="0"/>
    <s v="Regular Air"/>
    <n v="-157.18"/>
    <n v="3.95"/>
    <n v="5.13"/>
    <s v="Ontario"/>
    <s v="Ontario"/>
    <s v="Corporate"/>
    <s v="Office Supplies"/>
    <x v="1"/>
    <n v="0.59"/>
  </r>
  <r>
    <s v="Kelly Lampkin"/>
    <n v="2181"/>
    <x v="256"/>
    <d v="2011-09-12T00:00:00"/>
    <x v="11"/>
    <s v="2011"/>
    <n v="0"/>
    <s v="FREE DELIVERY"/>
    <x v="4"/>
    <n v="40"/>
    <n v="102.56"/>
    <n v="0.06"/>
    <s v="Regular Air"/>
    <n v="36.619999999999997"/>
    <n v="2.61"/>
    <n v="0.5"/>
    <s v="Ontario"/>
    <s v="Ontario"/>
    <s v="Home Office"/>
    <s v="Office Supplies"/>
    <x v="11"/>
    <n v="0.39"/>
  </r>
  <r>
    <s v="Kelly Lampkin"/>
    <n v="2181"/>
    <x v="256"/>
    <d v="2011-09-14T00:00:00"/>
    <x v="11"/>
    <s v="2011"/>
    <n v="2"/>
    <b v="0"/>
    <x v="4"/>
    <n v="3"/>
    <n v="15.87"/>
    <n v="0.01"/>
    <s v="Express Air"/>
    <n v="2.5299999999999998"/>
    <n v="3.49"/>
    <n v="0.76"/>
    <s v="Ontario"/>
    <s v="Ontario"/>
    <s v="Home Office"/>
    <s v="Office Supplies"/>
    <x v="6"/>
    <n v="0.39"/>
  </r>
  <r>
    <s v="Eileen Kiefer"/>
    <n v="2628"/>
    <x v="854"/>
    <d v="2010-10-26T00:00:00"/>
    <x v="0"/>
    <s v="2010"/>
    <n v="5"/>
    <b v="0"/>
    <x v="0"/>
    <n v="14"/>
    <n v="34.590000000000003"/>
    <n v="0.04"/>
    <s v="Regular Air"/>
    <n v="-60.13"/>
    <n v="2.1800000000000002"/>
    <n v="5"/>
    <s v="Ontario"/>
    <s v="Ontario"/>
    <s v="Consumer"/>
    <s v="Office Supplies"/>
    <x v="15"/>
    <n v="0.81"/>
  </r>
  <r>
    <s v="Eileen Kiefer"/>
    <n v="2628"/>
    <x v="854"/>
    <d v="2010-10-30T00:00:00"/>
    <x v="0"/>
    <s v="2010"/>
    <n v="9"/>
    <b v="0"/>
    <x v="0"/>
    <n v="29"/>
    <n v="5029.2160000000003"/>
    <n v="0.02"/>
    <s v="Delivery Truck"/>
    <n v="-752.83"/>
    <n v="218.75"/>
    <n v="69.64"/>
    <s v="Ontario"/>
    <s v="Ontario"/>
    <s v="Consumer"/>
    <s v="Furniture"/>
    <x v="10"/>
    <n v="0.77"/>
  </r>
  <r>
    <s v="Ted Trevino"/>
    <n v="2691"/>
    <x v="829"/>
    <d v="2012-05-08T00:00:00"/>
    <x v="7"/>
    <s v="2012"/>
    <n v="9"/>
    <b v="0"/>
    <x v="0"/>
    <n v="14"/>
    <n v="3363.14"/>
    <n v="0.1"/>
    <s v="Delivery Truck"/>
    <n v="98.75"/>
    <n v="260.98"/>
    <n v="41.91"/>
    <s v="Ontario"/>
    <s v="Ontario"/>
    <s v="Corporate"/>
    <s v="Furniture"/>
    <x v="9"/>
    <n v="0.59"/>
  </r>
  <r>
    <s v="Tamara Dahlen"/>
    <n v="2912"/>
    <x v="855"/>
    <d v="2012-03-13T00:00:00"/>
    <x v="4"/>
    <s v="2012"/>
    <n v="2"/>
    <b v="0"/>
    <x v="0"/>
    <n v="7"/>
    <n v="16587.13"/>
    <n v="0.08"/>
    <s v="Delivery Truck"/>
    <n v="-3476.86"/>
    <n v="2550.14"/>
    <n v="29.7"/>
    <s v="Ontario"/>
    <s v="Ontario"/>
    <s v="Corporate"/>
    <s v="Technology"/>
    <x v="16"/>
    <n v="0.56999999999999995"/>
  </r>
  <r>
    <s v="Tamara Dahlen"/>
    <n v="2912"/>
    <x v="855"/>
    <d v="2012-03-18T00:00:00"/>
    <x v="4"/>
    <s v="2012"/>
    <n v="7"/>
    <b v="0"/>
    <x v="0"/>
    <n v="9"/>
    <n v="507.98"/>
    <n v="0.05"/>
    <s v="Express Air"/>
    <n v="170.9"/>
    <n v="55.98"/>
    <n v="4.8600000000000003"/>
    <s v="Ontario"/>
    <s v="Ontario"/>
    <s v="Corporate"/>
    <s v="Office Supplies"/>
    <x v="5"/>
    <n v="0.36"/>
  </r>
  <r>
    <s v="James Lanier"/>
    <n v="3235"/>
    <x v="856"/>
    <d v="2011-11-16T00:00:00"/>
    <x v="6"/>
    <s v="2011"/>
    <n v="2"/>
    <b v="0"/>
    <x v="0"/>
    <n v="31"/>
    <n v="142.97"/>
    <n v="0.1"/>
    <s v="Express Air"/>
    <n v="-12.26"/>
    <n v="4.71"/>
    <n v="0.7"/>
    <s v="Ontario"/>
    <s v="Ontario"/>
    <s v="Corporate"/>
    <s v="Office Supplies"/>
    <x v="6"/>
    <n v="0.85"/>
  </r>
  <r>
    <s v="Edward Becker"/>
    <n v="3266"/>
    <x v="323"/>
    <d v="2011-03-20T00:00:00"/>
    <x v="4"/>
    <s v="2011"/>
    <n v="4"/>
    <b v="0"/>
    <x v="0"/>
    <n v="4"/>
    <n v="17.12"/>
    <n v="0.03"/>
    <s v="Regular Air"/>
    <n v="-2.5499999999999998"/>
    <n v="3.8"/>
    <n v="1.49"/>
    <s v="Ontario"/>
    <s v="Ontario"/>
    <s v="Corporate"/>
    <s v="Office Supplies"/>
    <x v="2"/>
    <n v="0.38"/>
  </r>
  <r>
    <s v="Gary Zandusky"/>
    <n v="3363"/>
    <x v="230"/>
    <d v="2011-09-22T00:00:00"/>
    <x v="11"/>
    <s v="2011"/>
    <n v="0"/>
    <s v="FREE DELIVERY"/>
    <x v="1"/>
    <n v="21"/>
    <n v="8185.89"/>
    <n v="0.09"/>
    <s v="Regular Air"/>
    <n v="2137.2800000000002"/>
    <n v="415.88"/>
    <n v="11.37"/>
    <s v="Ontario"/>
    <s v="Ontario"/>
    <s v="Home Office"/>
    <s v="Office Supplies"/>
    <x v="0"/>
    <n v="0.56999999999999995"/>
  </r>
  <r>
    <s v="Ann Blume"/>
    <n v="3585"/>
    <x v="857"/>
    <d v="2009-11-22T00:00:00"/>
    <x v="6"/>
    <s v="2009"/>
    <n v="0"/>
    <s v="FREE DELIVERY"/>
    <x v="1"/>
    <n v="27"/>
    <n v="259.72000000000003"/>
    <n v="7.0000000000000007E-2"/>
    <s v="Regular Air"/>
    <n v="78.05"/>
    <n v="10.06"/>
    <n v="2.06"/>
    <s v="Ontario"/>
    <s v="Ontario"/>
    <s v="Corporate"/>
    <s v="Office Supplies"/>
    <x v="5"/>
    <n v="0.39"/>
  </r>
  <r>
    <s v="Ann Blume"/>
    <n v="3585"/>
    <x v="857"/>
    <d v="2009-11-23T00:00:00"/>
    <x v="6"/>
    <s v="2009"/>
    <n v="1"/>
    <b v="0"/>
    <x v="1"/>
    <n v="34"/>
    <n v="54.69"/>
    <n v="7.0000000000000007E-2"/>
    <s v="Regular Air"/>
    <n v="-35.75"/>
    <n v="1.68"/>
    <n v="1.57"/>
    <s v="Ontario"/>
    <s v="Ontario"/>
    <s v="Corporate"/>
    <s v="Office Supplies"/>
    <x v="12"/>
    <n v="0.59"/>
  </r>
  <r>
    <s v="Erin Smith"/>
    <n v="3745"/>
    <x v="858"/>
    <d v="2010-09-30T00:00:00"/>
    <x v="11"/>
    <s v="2010"/>
    <n v="2"/>
    <b v="0"/>
    <x v="0"/>
    <n v="38"/>
    <n v="1143.3499999999999"/>
    <n v="0.04"/>
    <s v="Express Air"/>
    <n v="411.1"/>
    <n v="29.18"/>
    <n v="8.5500000000000007"/>
    <s v="Ontario"/>
    <s v="Ontario"/>
    <s v="Home Office"/>
    <s v="Furniture"/>
    <x v="4"/>
    <n v="0.42"/>
  </r>
  <r>
    <s v="Allen Golden"/>
    <n v="4128"/>
    <x v="859"/>
    <d v="2011-10-08T00:00:00"/>
    <x v="0"/>
    <s v="2011"/>
    <n v="2"/>
    <b v="0"/>
    <x v="3"/>
    <n v="38"/>
    <n v="391.42"/>
    <n v="0.04"/>
    <s v="Regular Air"/>
    <n v="25.03"/>
    <n v="9.99"/>
    <n v="5.12"/>
    <s v="Ontario"/>
    <s v="Ontario"/>
    <s v="Consumer"/>
    <s v="Office Supplies"/>
    <x v="5"/>
    <n v="0.4"/>
  </r>
  <r>
    <s v="Erin Creighton"/>
    <n v="4354"/>
    <x v="860"/>
    <d v="2009-09-30T00:00:00"/>
    <x v="11"/>
    <s v="2009"/>
    <n v="1"/>
    <b v="0"/>
    <x v="3"/>
    <n v="6"/>
    <n v="49.04"/>
    <n v="0.02"/>
    <s v="Regular Air"/>
    <n v="7.74"/>
    <n v="7.38"/>
    <n v="5.21"/>
    <s v="Ontario"/>
    <s v="Ontario"/>
    <s v="Corporate"/>
    <s v="Furniture"/>
    <x v="4"/>
    <n v="0.56000000000000005"/>
  </r>
  <r>
    <s v="Gary Zandusky"/>
    <n v="4550"/>
    <x v="861"/>
    <d v="2009-12-30T00:00:00"/>
    <x v="9"/>
    <s v="2009"/>
    <n v="2"/>
    <b v="0"/>
    <x v="1"/>
    <n v="32"/>
    <n v="3730.54"/>
    <n v="7.0000000000000007E-2"/>
    <s v="Delivery Truck"/>
    <n v="1369.09"/>
    <n v="119.99"/>
    <n v="16.8"/>
    <s v="Ontario"/>
    <s v="Ontario"/>
    <s v="Home Office"/>
    <s v="Technology"/>
    <x v="16"/>
    <n v="0.35"/>
  </r>
  <r>
    <s v="Gary Zandusky"/>
    <n v="4743"/>
    <x v="831"/>
    <d v="2010-04-03T00:00:00"/>
    <x v="8"/>
    <s v="2010"/>
    <n v="4"/>
    <b v="0"/>
    <x v="0"/>
    <n v="29"/>
    <n v="352.55"/>
    <n v="0.09"/>
    <s v="Regular Air"/>
    <n v="128.99"/>
    <n v="12.97"/>
    <n v="1.49"/>
    <s v="Ontario"/>
    <s v="Ontario"/>
    <s v="Home Office"/>
    <s v="Office Supplies"/>
    <x v="2"/>
    <n v="0.35"/>
  </r>
  <r>
    <s v="Gary Zandusky"/>
    <n v="4743"/>
    <x v="831"/>
    <d v="2010-04-06T00:00:00"/>
    <x v="8"/>
    <s v="2010"/>
    <n v="7"/>
    <b v="0"/>
    <x v="0"/>
    <n v="32"/>
    <n v="719.64"/>
    <n v="0.01"/>
    <s v="Regular Air"/>
    <n v="-245.62"/>
    <n v="20.89"/>
    <n v="11.52"/>
    <s v="Ontario"/>
    <s v="Ontario"/>
    <s v="Home Office"/>
    <s v="Office Supplies"/>
    <x v="0"/>
    <n v="0.83"/>
  </r>
  <r>
    <s v="Tamara Dahlen"/>
    <n v="5251"/>
    <x v="94"/>
    <d v="2011-04-13T00:00:00"/>
    <x v="8"/>
    <s v="2011"/>
    <n v="2"/>
    <b v="0"/>
    <x v="4"/>
    <n v="38"/>
    <n v="3821.0390000000002"/>
    <n v="0.05"/>
    <s v="Express Air"/>
    <n v="1057.8900000000001"/>
    <n v="115.99"/>
    <n v="5.99"/>
    <s v="Ontario"/>
    <s v="Ontario"/>
    <s v="Corporate"/>
    <s v="Technology"/>
    <x v="3"/>
    <n v="0.56999999999999995"/>
  </r>
  <r>
    <s v="Gary Zandusky"/>
    <n v="5283"/>
    <x v="862"/>
    <d v="2009-06-05T00:00:00"/>
    <x v="3"/>
    <s v="2009"/>
    <n v="2"/>
    <b v="0"/>
    <x v="4"/>
    <n v="23"/>
    <n v="2508.6729999999998"/>
    <n v="0.03"/>
    <s v="Regular Air"/>
    <n v="417.47"/>
    <n v="125.99"/>
    <n v="7.69"/>
    <s v="Ontario"/>
    <s v="Ontario"/>
    <s v="Home Office"/>
    <s v="Technology"/>
    <x v="3"/>
    <n v="0.57999999999999996"/>
  </r>
  <r>
    <s v="Edward Nazzal"/>
    <n v="5381"/>
    <x v="863"/>
    <d v="2010-02-04T00:00:00"/>
    <x v="5"/>
    <s v="2010"/>
    <n v="7"/>
    <b v="0"/>
    <x v="0"/>
    <n v="47"/>
    <n v="4888.1400000000003"/>
    <n v="7.0000000000000007E-2"/>
    <s v="Regular Air"/>
    <n v="1545.09"/>
    <n v="107.53"/>
    <n v="5.81"/>
    <s v="Ontario"/>
    <s v="Ontario"/>
    <s v="Home Office"/>
    <s v="Furniture"/>
    <x v="4"/>
    <n v="0.65"/>
  </r>
  <r>
    <s v="Edward Nazzal"/>
    <n v="5381"/>
    <x v="863"/>
    <d v="2010-02-04T00:00:00"/>
    <x v="5"/>
    <s v="2010"/>
    <n v="7"/>
    <b v="0"/>
    <x v="0"/>
    <n v="27"/>
    <n v="63.87"/>
    <n v="0.09"/>
    <s v="Regular Air"/>
    <n v="-149.93"/>
    <n v="2.1800000000000002"/>
    <n v="7.09"/>
    <s v="Ontario"/>
    <s v="Ontario"/>
    <s v="Home Office"/>
    <s v="Office Supplies"/>
    <x v="5"/>
    <n v="0.38"/>
  </r>
  <r>
    <s v="Frank Carlisle"/>
    <n v="5444"/>
    <x v="92"/>
    <d v="2011-03-19T00:00:00"/>
    <x v="4"/>
    <s v="2011"/>
    <n v="2"/>
    <b v="0"/>
    <x v="5"/>
    <n v="2"/>
    <n v="885.94"/>
    <n v="0.08"/>
    <s v="Regular Air"/>
    <n v="-2024.08"/>
    <n v="449.99"/>
    <n v="24.49"/>
    <s v="Ontario"/>
    <s v="Ontario"/>
    <s v="Small Business"/>
    <s v="Technology"/>
    <x v="13"/>
    <n v="0.52"/>
  </r>
  <r>
    <s v="Gary Hansen"/>
    <n v="5601"/>
    <x v="505"/>
    <d v="2012-01-06T00:00:00"/>
    <x v="10"/>
    <s v="2012"/>
    <n v="1"/>
    <b v="0"/>
    <x v="1"/>
    <n v="10"/>
    <n v="120.53"/>
    <n v="0.1"/>
    <s v="Regular Air"/>
    <n v="49.26"/>
    <n v="12.22"/>
    <n v="2.85"/>
    <s v="Ontario"/>
    <s v="Ontario"/>
    <s v="Consumer"/>
    <s v="Furniture"/>
    <x v="4"/>
    <n v="0.55000000000000004"/>
  </r>
  <r>
    <s v="Nancy Lomonaco"/>
    <n v="5760"/>
    <x v="864"/>
    <d v="2009-05-25T00:00:00"/>
    <x v="7"/>
    <s v="2009"/>
    <n v="1"/>
    <b v="0"/>
    <x v="3"/>
    <n v="34"/>
    <n v="5261.73"/>
    <n v="0.05"/>
    <s v="Delivery Truck"/>
    <n v="650.29999999999995"/>
    <n v="150.97999999999999"/>
    <n v="43.71"/>
    <s v="Ontario"/>
    <s v="Ontario"/>
    <s v="Home Office"/>
    <s v="Furniture"/>
    <x v="14"/>
    <n v="0.55000000000000004"/>
  </r>
  <r>
    <s v="Anna Haberlin"/>
    <n v="6438"/>
    <x v="865"/>
    <d v="2010-05-16T00:00:00"/>
    <x v="7"/>
    <s v="2010"/>
    <n v="0"/>
    <s v="FREE DELIVERY"/>
    <x v="3"/>
    <n v="7"/>
    <n v="75.72"/>
    <n v="0.02"/>
    <s v="Regular Air"/>
    <n v="20.29"/>
    <n v="9.77"/>
    <n v="6.02"/>
    <s v="Ontario"/>
    <s v="Ontario"/>
    <s v="Corporate"/>
    <s v="Furniture"/>
    <x v="4"/>
    <n v="0.48"/>
  </r>
  <r>
    <s v="Anna Haberlin"/>
    <n v="6438"/>
    <x v="865"/>
    <d v="2010-05-17T00:00:00"/>
    <x v="7"/>
    <s v="2010"/>
    <n v="1"/>
    <b v="0"/>
    <x v="3"/>
    <n v="38"/>
    <n v="225.21"/>
    <n v="0.06"/>
    <s v="Regular Air"/>
    <n v="-66.16"/>
    <n v="5.98"/>
    <n v="5.2"/>
    <s v="Ontario"/>
    <s v="Ontario"/>
    <s v="Corporate"/>
    <s v="Office Supplies"/>
    <x v="5"/>
    <n v="0.36"/>
  </r>
  <r>
    <s v="Tamara Chand"/>
    <n v="6592"/>
    <x v="866"/>
    <d v="2009-12-08T00:00:00"/>
    <x v="9"/>
    <s v="2009"/>
    <n v="7"/>
    <b v="0"/>
    <x v="0"/>
    <n v="29"/>
    <n v="194.29"/>
    <n v="0.09"/>
    <s v="Regular Air"/>
    <n v="-177.17"/>
    <n v="6.84"/>
    <n v="8.3699999999999992"/>
    <s v="Ontario"/>
    <s v="Ontario"/>
    <s v="Consumer"/>
    <s v="Office Supplies"/>
    <x v="15"/>
    <n v="0.57999999999999996"/>
  </r>
  <r>
    <s v="Tamara Chand"/>
    <n v="6592"/>
    <x v="866"/>
    <d v="2009-12-03T00:00:00"/>
    <x v="9"/>
    <s v="2009"/>
    <n v="2"/>
    <b v="0"/>
    <x v="0"/>
    <n v="33"/>
    <n v="1621.1"/>
    <n v="7.0000000000000007E-2"/>
    <s v="Express Air"/>
    <n v="-971.36"/>
    <n v="48.91"/>
    <n v="35"/>
    <s v="Ontario"/>
    <s v="Ontario"/>
    <s v="Consumer"/>
    <s v="Office Supplies"/>
    <x v="0"/>
    <n v="0.83"/>
  </r>
  <r>
    <s v="Kelly Lampkin"/>
    <n v="6755"/>
    <x v="732"/>
    <d v="2011-05-03T00:00:00"/>
    <x v="7"/>
    <s v="2011"/>
    <n v="2"/>
    <b v="0"/>
    <x v="1"/>
    <n v="20"/>
    <n v="156.47"/>
    <n v="0.01"/>
    <s v="Regular Air"/>
    <n v="-39.229999999999997"/>
    <n v="7.1"/>
    <n v="6.05"/>
    <s v="Ontario"/>
    <s v="Ontario"/>
    <s v="Home Office"/>
    <s v="Office Supplies"/>
    <x v="2"/>
    <n v="0.39"/>
  </r>
  <r>
    <s v="Erin Ashbrook"/>
    <n v="6918"/>
    <x v="867"/>
    <d v="2011-07-03T00:00:00"/>
    <x v="1"/>
    <s v="2011"/>
    <n v="2"/>
    <b v="0"/>
    <x v="5"/>
    <n v="38"/>
    <n v="1559.5"/>
    <n v="0.01"/>
    <s v="Regular Air"/>
    <n v="515.83000000000004"/>
    <n v="39.479999999999997"/>
    <n v="1.99"/>
    <s v="Ontario"/>
    <s v="Ontario"/>
    <s v="Consumer"/>
    <s v="Technology"/>
    <x v="7"/>
    <n v="0.54"/>
  </r>
  <r>
    <s v="Darren Budd"/>
    <n v="7841"/>
    <x v="399"/>
    <d v="2012-05-22T00:00:00"/>
    <x v="7"/>
    <s v="2012"/>
    <n v="2"/>
    <b v="0"/>
    <x v="3"/>
    <n v="21"/>
    <n v="1002.77"/>
    <n v="7.0000000000000007E-2"/>
    <s v="Regular Air"/>
    <n v="295.60000000000002"/>
    <n v="49.34"/>
    <n v="10.25"/>
    <s v="Ontario"/>
    <s v="Ontario"/>
    <s v="Consumer"/>
    <s v="Furniture"/>
    <x v="4"/>
    <n v="0.56999999999999995"/>
  </r>
  <r>
    <s v="Darren Budd"/>
    <n v="7841"/>
    <x v="399"/>
    <d v="2012-05-22T00:00:00"/>
    <x v="7"/>
    <s v="2012"/>
    <n v="2"/>
    <b v="0"/>
    <x v="3"/>
    <n v="17"/>
    <n v="178.14"/>
    <n v="0.01"/>
    <s v="Regular Air"/>
    <n v="56.3"/>
    <n v="10.06"/>
    <n v="2.06"/>
    <s v="Ontario"/>
    <s v="Ontario"/>
    <s v="Consumer"/>
    <s v="Furniture"/>
    <x v="4"/>
    <n v="0.46"/>
  </r>
  <r>
    <s v="Bill Stewart"/>
    <n v="8103"/>
    <x v="868"/>
    <d v="2009-11-06T00:00:00"/>
    <x v="6"/>
    <s v="2009"/>
    <n v="4"/>
    <b v="0"/>
    <x v="0"/>
    <n v="16"/>
    <n v="457.68"/>
    <n v="7.0000000000000007E-2"/>
    <s v="Regular Air"/>
    <n v="107.38"/>
    <n v="29.17"/>
    <n v="6.27"/>
    <s v="Ontario"/>
    <s v="Ontario"/>
    <s v="Corporate"/>
    <s v="Office Supplies"/>
    <x v="2"/>
    <n v="0.37"/>
  </r>
  <r>
    <s v="James Lanier"/>
    <n v="8258"/>
    <x v="341"/>
    <d v="2009-03-02T00:00:00"/>
    <x v="4"/>
    <s v="2009"/>
    <n v="1"/>
    <b v="0"/>
    <x v="1"/>
    <n v="37"/>
    <n v="434.77"/>
    <n v="0.02"/>
    <s v="Regular Air"/>
    <n v="-155.21"/>
    <n v="11.34"/>
    <n v="11.25"/>
    <s v="Ontario"/>
    <s v="Ontario"/>
    <s v="Corporate"/>
    <s v="Office Supplies"/>
    <x v="5"/>
    <n v="0.36"/>
  </r>
  <r>
    <s v="Christine Phan"/>
    <n v="8454"/>
    <x v="869"/>
    <d v="2012-08-18T00:00:00"/>
    <x v="2"/>
    <s v="2012"/>
    <n v="3"/>
    <b v="0"/>
    <x v="4"/>
    <n v="38"/>
    <n v="218.77"/>
    <n v="0.03"/>
    <s v="Regular Air"/>
    <n v="-188.13"/>
    <n v="5.4"/>
    <n v="7.78"/>
    <s v="Ontario"/>
    <s v="Ontario"/>
    <s v="Small Business"/>
    <s v="Office Supplies"/>
    <x v="2"/>
    <n v="0.37"/>
  </r>
  <r>
    <s v="Tamara Dahlen"/>
    <n v="8710"/>
    <x v="870"/>
    <d v="2009-01-05T00:00:00"/>
    <x v="10"/>
    <s v="2009"/>
    <n v="1"/>
    <b v="0"/>
    <x v="5"/>
    <n v="17"/>
    <n v="63.34"/>
    <n v="0.03"/>
    <s v="Regular Air"/>
    <n v="-76.02"/>
    <n v="3.36"/>
    <n v="6.27"/>
    <s v="Ontario"/>
    <s v="Ontario"/>
    <s v="Corporate"/>
    <s v="Office Supplies"/>
    <x v="2"/>
    <n v="0.4"/>
  </r>
  <r>
    <s v="Tamara Dahlen"/>
    <n v="8710"/>
    <x v="870"/>
    <d v="2009-01-06T00:00:00"/>
    <x v="10"/>
    <s v="2009"/>
    <n v="2"/>
    <b v="0"/>
    <x v="5"/>
    <n v="42"/>
    <n v="151.35"/>
    <n v="7.0000000000000007E-2"/>
    <s v="Express Air"/>
    <n v="8.33"/>
    <n v="3.71"/>
    <n v="1.93"/>
    <s v="Ontario"/>
    <s v="Ontario"/>
    <s v="Corporate"/>
    <s v="Office Supplies"/>
    <x v="5"/>
    <n v="0.35"/>
  </r>
  <r>
    <s v="James Lanier"/>
    <n v="8835"/>
    <x v="871"/>
    <d v="2009-10-14T00:00:00"/>
    <x v="0"/>
    <s v="2009"/>
    <n v="1"/>
    <b v="0"/>
    <x v="5"/>
    <n v="12"/>
    <n v="153.44"/>
    <n v="0.05"/>
    <s v="Regular Air"/>
    <n v="-6.15"/>
    <n v="12.2"/>
    <n v="6.02"/>
    <s v="Ontario"/>
    <s v="Ontario"/>
    <s v="Corporate"/>
    <s v="Furniture"/>
    <x v="4"/>
    <n v="0.43"/>
  </r>
  <r>
    <s v="Christine Phan"/>
    <n v="8960"/>
    <x v="281"/>
    <d v="2010-06-07T00:00:00"/>
    <x v="3"/>
    <s v="2010"/>
    <n v="2"/>
    <b v="0"/>
    <x v="4"/>
    <n v="46"/>
    <n v="4335.34"/>
    <n v="7.0000000000000007E-2"/>
    <s v="Express Air"/>
    <n v="524.09"/>
    <n v="99.99"/>
    <n v="19.989999999999998"/>
    <s v="Ontario"/>
    <s v="Ontario"/>
    <s v="Small Business"/>
    <s v="Technology"/>
    <x v="7"/>
    <n v="0.52"/>
  </r>
  <r>
    <s v="Christine Phan"/>
    <n v="8960"/>
    <x v="281"/>
    <d v="2010-06-07T00:00:00"/>
    <x v="3"/>
    <s v="2010"/>
    <n v="2"/>
    <b v="0"/>
    <x v="4"/>
    <n v="15"/>
    <n v="1150.5345"/>
    <n v="0.01"/>
    <s v="Regular Air"/>
    <n v="361.65"/>
    <n v="85.99"/>
    <n v="1.25"/>
    <s v="Ontario"/>
    <s v="Ontario"/>
    <s v="Small Business"/>
    <s v="Technology"/>
    <x v="3"/>
    <n v="0.39"/>
  </r>
  <r>
    <s v="Alan Hwang"/>
    <n v="9281"/>
    <x v="224"/>
    <d v="2012-02-25T00:00:00"/>
    <x v="5"/>
    <s v="2012"/>
    <n v="2"/>
    <b v="0"/>
    <x v="5"/>
    <n v="31"/>
    <n v="199.8"/>
    <n v="0.08"/>
    <s v="Express Air"/>
    <n v="-96.59"/>
    <n v="6.48"/>
    <n v="6.81"/>
    <s v="Ontario"/>
    <s v="Ontario"/>
    <s v="Small Business"/>
    <s v="Office Supplies"/>
    <x v="5"/>
    <n v="0.36"/>
  </r>
  <r>
    <s v="Alan Hwang"/>
    <n v="9281"/>
    <x v="224"/>
    <d v="2012-02-25T00:00:00"/>
    <x v="5"/>
    <s v="2012"/>
    <n v="2"/>
    <b v="0"/>
    <x v="5"/>
    <n v="24"/>
    <n v="68.97"/>
    <n v="0.02"/>
    <s v="Regular Air"/>
    <n v="0.77"/>
    <n v="2.78"/>
    <n v="0.97"/>
    <s v="Ontario"/>
    <s v="Ontario"/>
    <s v="Small Business"/>
    <s v="Office Supplies"/>
    <x v="12"/>
    <n v="0.59"/>
  </r>
  <r>
    <s v="Darren Budd"/>
    <n v="9350"/>
    <x v="379"/>
    <d v="2012-11-01T00:00:00"/>
    <x v="6"/>
    <s v="2012"/>
    <n v="1"/>
    <b v="0"/>
    <x v="5"/>
    <n v="13"/>
    <n v="1735.94"/>
    <n v="0.1"/>
    <s v="Delivery Truck"/>
    <n v="-432.54"/>
    <n v="140.97999999999999"/>
    <n v="53.48"/>
    <s v="Ontario"/>
    <s v="Ontario"/>
    <s v="Corporate"/>
    <s v="Furniture"/>
    <x v="9"/>
    <n v="0.65"/>
  </r>
  <r>
    <s v="Darren Budd"/>
    <n v="9350"/>
    <x v="379"/>
    <d v="2012-11-02T00:00:00"/>
    <x v="6"/>
    <s v="2012"/>
    <n v="2"/>
    <b v="0"/>
    <x v="5"/>
    <n v="2"/>
    <n v="337.6"/>
    <n v="0.1"/>
    <s v="Regular Air"/>
    <n v="-210.78"/>
    <n v="172.99"/>
    <n v="19.989999999999998"/>
    <s v="Ontario"/>
    <s v="Ontario"/>
    <s v="Corporate"/>
    <s v="Furniture"/>
    <x v="4"/>
    <n v="0.64"/>
  </r>
  <r>
    <s v="Eugene Hildebrand"/>
    <n v="9665"/>
    <x v="872"/>
    <d v="2009-04-23T00:00:00"/>
    <x v="8"/>
    <s v="2009"/>
    <n v="0"/>
    <s v="FREE DELIVERY"/>
    <x v="0"/>
    <n v="50"/>
    <n v="2348.66"/>
    <n v="0.02"/>
    <s v="Regular Air"/>
    <n v="921.41"/>
    <n v="46.89"/>
    <n v="5.0999999999999996"/>
    <s v="Ontario"/>
    <s v="Ontario"/>
    <s v="Home Office"/>
    <s v="Office Supplies"/>
    <x v="1"/>
    <n v="0.46"/>
  </r>
  <r>
    <s v="Eugene Hildebrand"/>
    <n v="9665"/>
    <x v="872"/>
    <d v="2009-04-25T00:00:00"/>
    <x v="8"/>
    <s v="2009"/>
    <n v="2"/>
    <b v="0"/>
    <x v="0"/>
    <n v="19"/>
    <n v="2657.12"/>
    <n v="0.05"/>
    <s v="Delivery Truck"/>
    <n v="-373.09"/>
    <n v="140.97999999999999"/>
    <n v="36.090000000000003"/>
    <s v="Ontario"/>
    <s v="Ontario"/>
    <s v="Home Office"/>
    <s v="Furniture"/>
    <x v="9"/>
    <n v="0.77"/>
  </r>
  <r>
    <s v="Eugene Hildebrand"/>
    <n v="9665"/>
    <x v="872"/>
    <d v="2009-04-25T00:00:00"/>
    <x v="8"/>
    <s v="2009"/>
    <n v="2"/>
    <b v="0"/>
    <x v="0"/>
    <n v="49"/>
    <n v="9579.6200000000008"/>
    <n v="0.1"/>
    <s v="Delivery Truck"/>
    <n v="-3465.07"/>
    <n v="212.6"/>
    <n v="110.2"/>
    <s v="Ontario"/>
    <s v="Ontario"/>
    <s v="Home Office"/>
    <s v="Furniture"/>
    <x v="10"/>
    <n v="0.73"/>
  </r>
  <r>
    <s v="Edward Nazzal"/>
    <n v="9893"/>
    <x v="873"/>
    <d v="2009-08-19T00:00:00"/>
    <x v="2"/>
    <s v="2009"/>
    <n v="3"/>
    <b v="0"/>
    <x v="4"/>
    <n v="1"/>
    <n v="192.49"/>
    <n v="0.02"/>
    <s v="Delivery Truck"/>
    <n v="-98.3"/>
    <n v="160.97999999999999"/>
    <n v="30"/>
    <s v="Ontario"/>
    <s v="Ontario"/>
    <s v="Home Office"/>
    <s v="Furniture"/>
    <x v="14"/>
    <n v="0.62"/>
  </r>
  <r>
    <s v="Darren Budd"/>
    <n v="10183"/>
    <x v="385"/>
    <d v="2009-11-25T00:00:00"/>
    <x v="6"/>
    <s v="2009"/>
    <n v="1"/>
    <b v="0"/>
    <x v="5"/>
    <n v="48"/>
    <n v="1210.02"/>
    <n v="0.06"/>
    <s v="Delivery Truck"/>
    <n v="-279.44"/>
    <n v="25.98"/>
    <n v="14.36"/>
    <s v="Ontario"/>
    <s v="Ontario"/>
    <s v="Corporate"/>
    <s v="Furniture"/>
    <x v="14"/>
    <n v="0.6"/>
  </r>
  <r>
    <s v="Edward Becker"/>
    <n v="10247"/>
    <x v="438"/>
    <d v="2010-01-11T00:00:00"/>
    <x v="10"/>
    <s v="2010"/>
    <n v="1"/>
    <b v="0"/>
    <x v="4"/>
    <n v="21"/>
    <n v="111.66"/>
    <n v="0.06"/>
    <s v="Regular Air"/>
    <n v="-53.33"/>
    <n v="4.9800000000000004"/>
    <n v="5.49"/>
    <s v="Ontario"/>
    <s v="Ontario"/>
    <s v="Home Office"/>
    <s v="Office Supplies"/>
    <x v="5"/>
    <n v="0.38"/>
  </r>
  <r>
    <s v="Edward Becker"/>
    <n v="10247"/>
    <x v="438"/>
    <d v="2010-01-12T00:00:00"/>
    <x v="10"/>
    <s v="2010"/>
    <n v="2"/>
    <b v="0"/>
    <x v="4"/>
    <n v="24"/>
    <n v="231.95"/>
    <n v="0.03"/>
    <s v="Regular Air"/>
    <n v="44.14"/>
    <n v="9.7799999999999994"/>
    <n v="1.99"/>
    <s v="Ontario"/>
    <s v="Ontario"/>
    <s v="Home Office"/>
    <s v="Technology"/>
    <x v="7"/>
    <n v="0.43"/>
  </r>
  <r>
    <s v="Melanie Page"/>
    <n v="10371"/>
    <x v="108"/>
    <d v="2009-09-18T00:00:00"/>
    <x v="11"/>
    <s v="2009"/>
    <n v="2"/>
    <b v="0"/>
    <x v="1"/>
    <n v="10"/>
    <n v="156.15"/>
    <n v="0.08"/>
    <s v="Express Air"/>
    <n v="-37.6"/>
    <n v="15.73"/>
    <n v="7.42"/>
    <s v="Ontario"/>
    <s v="Ontario"/>
    <s v="Corporate"/>
    <s v="Office Supplies"/>
    <x v="15"/>
    <n v="0.56000000000000005"/>
  </r>
  <r>
    <s v="Jesus Ocampo"/>
    <n v="10498"/>
    <x v="181"/>
    <d v="2010-10-30T00:00:00"/>
    <x v="0"/>
    <s v="2010"/>
    <n v="7"/>
    <b v="0"/>
    <x v="0"/>
    <n v="47"/>
    <n v="1968.47"/>
    <n v="0.04"/>
    <s v="Regular Air"/>
    <n v="327.9"/>
    <n v="40.97"/>
    <n v="8.99"/>
    <s v="Ontario"/>
    <s v="Ontario"/>
    <s v="Small Business"/>
    <s v="Office Supplies"/>
    <x v="12"/>
    <n v="0.59"/>
  </r>
  <r>
    <s v="Darren Powers"/>
    <n v="10624"/>
    <x v="874"/>
    <d v="2009-12-22T00:00:00"/>
    <x v="9"/>
    <s v="2009"/>
    <n v="2"/>
    <b v="0"/>
    <x v="5"/>
    <n v="23"/>
    <n v="1082.43"/>
    <n v="0.06"/>
    <s v="Regular Air"/>
    <n v="23.97"/>
    <n v="47.98"/>
    <n v="3.61"/>
    <s v="Ontario"/>
    <s v="Ontario"/>
    <s v="Corporate"/>
    <s v="Technology"/>
    <x v="7"/>
    <n v="0.71"/>
  </r>
  <r>
    <s v="Patrick Bzostek"/>
    <n v="11425"/>
    <x v="645"/>
    <d v="2011-06-23T00:00:00"/>
    <x v="3"/>
    <s v="2011"/>
    <n v="1"/>
    <b v="0"/>
    <x v="5"/>
    <n v="29"/>
    <n v="482.91"/>
    <n v="0.1"/>
    <s v="Regular Air"/>
    <n v="-16.59"/>
    <n v="16.91"/>
    <n v="6.25"/>
    <s v="Ontario"/>
    <s v="Ontario"/>
    <s v="Consumer"/>
    <s v="Office Supplies"/>
    <x v="0"/>
    <n v="0.57999999999999996"/>
  </r>
  <r>
    <s v="Patrick Bzostek"/>
    <n v="11425"/>
    <x v="645"/>
    <d v="2011-06-24T00:00:00"/>
    <x v="3"/>
    <s v="2011"/>
    <n v="2"/>
    <b v="0"/>
    <x v="5"/>
    <n v="23"/>
    <n v="2969.6365000000001"/>
    <n v="0.04"/>
    <s v="Express Air"/>
    <n v="383.45"/>
    <n v="155.99"/>
    <n v="8.99"/>
    <s v="Ontario"/>
    <s v="Ontario"/>
    <s v="Consumer"/>
    <s v="Technology"/>
    <x v="3"/>
    <n v="0.57999999999999996"/>
  </r>
  <r>
    <s v="Darren Budd"/>
    <n v="11491"/>
    <x v="107"/>
    <d v="2010-08-26T00:00:00"/>
    <x v="2"/>
    <s v="2010"/>
    <n v="9"/>
    <b v="0"/>
    <x v="0"/>
    <n v="26"/>
    <n v="165.37"/>
    <n v="0.06"/>
    <s v="Regular Air"/>
    <n v="-80.11"/>
    <n v="6.6"/>
    <n v="4.07"/>
    <s v="Ontario"/>
    <s v="Ontario"/>
    <s v="Home Office"/>
    <s v="Technology"/>
    <x v="7"/>
    <n v="0.66"/>
  </r>
  <r>
    <s v="Darren Budd"/>
    <n v="11491"/>
    <x v="107"/>
    <d v="2010-08-19T00:00:00"/>
    <x v="2"/>
    <s v="2010"/>
    <n v="2"/>
    <b v="0"/>
    <x v="0"/>
    <n v="38"/>
    <n v="1785.74"/>
    <n v="0.03"/>
    <s v="Express Air"/>
    <n v="739.48"/>
    <n v="48.04"/>
    <n v="7.23"/>
    <s v="Ontario"/>
    <s v="Ontario"/>
    <s v="Home Office"/>
    <s v="Furniture"/>
    <x v="4"/>
    <n v="0.41"/>
  </r>
  <r>
    <s v="Melanie Page"/>
    <n v="11841"/>
    <x v="875"/>
    <d v="2010-04-22T00:00:00"/>
    <x v="8"/>
    <s v="2010"/>
    <n v="2"/>
    <b v="0"/>
    <x v="4"/>
    <n v="44"/>
    <n v="2339.52"/>
    <n v="0.1"/>
    <s v="Regular Air"/>
    <n v="886.03"/>
    <n v="54.96"/>
    <n v="10.75"/>
    <s v="Ontario"/>
    <s v="Ontario"/>
    <s v="Corporate"/>
    <s v="Office Supplies"/>
    <x v="5"/>
    <n v="0.36"/>
  </r>
  <r>
    <s v="Melanie Page"/>
    <n v="11841"/>
    <x v="875"/>
    <d v="2010-04-20T00:00:00"/>
    <x v="8"/>
    <s v="2010"/>
    <n v="0"/>
    <s v="FREE DELIVERY"/>
    <x v="4"/>
    <n v="46"/>
    <n v="533.25"/>
    <n v="7.0000000000000007E-2"/>
    <s v="Regular Air"/>
    <n v="-88.32"/>
    <n v="11.97"/>
    <n v="5.81"/>
    <s v="Ontario"/>
    <s v="Ontario"/>
    <s v="Corporate"/>
    <s v="Office Supplies"/>
    <x v="12"/>
    <n v="0.6"/>
  </r>
  <r>
    <s v="Jesus Ocampo"/>
    <n v="11878"/>
    <x v="876"/>
    <d v="2010-02-25T00:00:00"/>
    <x v="5"/>
    <s v="2010"/>
    <n v="1"/>
    <b v="0"/>
    <x v="3"/>
    <n v="18"/>
    <n v="102.06"/>
    <n v="0.1"/>
    <s v="Regular Air"/>
    <n v="36.229999999999997"/>
    <n v="6.3"/>
    <n v="0.5"/>
    <s v="Ontario"/>
    <s v="Ontario"/>
    <s v="Small Business"/>
    <s v="Office Supplies"/>
    <x v="11"/>
    <n v="0.39"/>
  </r>
  <r>
    <s v="Jesus Ocampo"/>
    <n v="11878"/>
    <x v="876"/>
    <d v="2010-02-25T00:00:00"/>
    <x v="5"/>
    <s v="2010"/>
    <n v="1"/>
    <b v="0"/>
    <x v="3"/>
    <n v="15"/>
    <n v="101.82"/>
    <n v="0.08"/>
    <s v="Regular Air"/>
    <n v="-52.55"/>
    <n v="6.48"/>
    <n v="7.03"/>
    <s v="Ontario"/>
    <s v="Ontario"/>
    <s v="Small Business"/>
    <s v="Office Supplies"/>
    <x v="5"/>
    <n v="0.37"/>
  </r>
  <r>
    <s v="Grace Kelly"/>
    <n v="12130"/>
    <x v="775"/>
    <d v="2011-12-12T00:00:00"/>
    <x v="9"/>
    <s v="2011"/>
    <n v="3"/>
    <b v="0"/>
    <x v="3"/>
    <n v="37"/>
    <n v="686.2"/>
    <n v="0.04"/>
    <s v="Regular Air"/>
    <n v="290.2"/>
    <n v="18.84"/>
    <n v="3.62"/>
    <s v="Ontario"/>
    <s v="Ontario"/>
    <s v="Consumer"/>
    <s v="Furniture"/>
    <x v="4"/>
    <n v="0.43"/>
  </r>
  <r>
    <s v="Grace Kelly"/>
    <n v="12130"/>
    <x v="775"/>
    <d v="2011-12-12T00:00:00"/>
    <x v="9"/>
    <s v="2011"/>
    <n v="3"/>
    <b v="0"/>
    <x v="3"/>
    <n v="42"/>
    <n v="1274.5155"/>
    <n v="0.05"/>
    <s v="Regular Air"/>
    <n v="444.15"/>
    <n v="35.99"/>
    <n v="5.99"/>
    <s v="Ontario"/>
    <s v="Ontario"/>
    <s v="Consumer"/>
    <s v="Technology"/>
    <x v="3"/>
    <n v="0.38"/>
  </r>
  <r>
    <s v="Darren Budd"/>
    <n v="12160"/>
    <x v="611"/>
    <d v="2010-12-17T00:00:00"/>
    <x v="9"/>
    <s v="2010"/>
    <n v="5"/>
    <b v="0"/>
    <x v="0"/>
    <n v="48"/>
    <n v="10341.469999999999"/>
    <n v="0.03"/>
    <s v="Delivery Truck"/>
    <n v="865.02"/>
    <n v="208.16"/>
    <n v="68.02"/>
    <s v="Ontario"/>
    <s v="Ontario"/>
    <s v="Corporate"/>
    <s v="Furniture"/>
    <x v="14"/>
    <n v="0.56999999999999995"/>
  </r>
  <r>
    <s v="Darren Budd"/>
    <n v="12160"/>
    <x v="611"/>
    <d v="2010-12-16T00:00:00"/>
    <x v="9"/>
    <s v="2010"/>
    <n v="4"/>
    <b v="0"/>
    <x v="0"/>
    <n v="2"/>
    <n v="55.21"/>
    <n v="0.08"/>
    <s v="Regular Air"/>
    <n v="-45.3"/>
    <n v="24.98"/>
    <n v="8.7899999999999991"/>
    <s v="Ontario"/>
    <s v="Ontario"/>
    <s v="Corporate"/>
    <s v="Furniture"/>
    <x v="14"/>
    <n v="0.56000000000000005"/>
  </r>
  <r>
    <s v="Darren Budd"/>
    <n v="12160"/>
    <x v="611"/>
    <d v="2010-12-17T00:00:00"/>
    <x v="9"/>
    <s v="2010"/>
    <n v="5"/>
    <b v="0"/>
    <x v="0"/>
    <n v="9"/>
    <n v="38.299999999999997"/>
    <n v="0.01"/>
    <s v="Regular Air"/>
    <n v="-42.49"/>
    <n v="3.36"/>
    <n v="6.27"/>
    <s v="Ontario"/>
    <s v="Ontario"/>
    <s v="Corporate"/>
    <s v="Furniture"/>
    <x v="4"/>
    <n v="0.55000000000000004"/>
  </r>
  <r>
    <s v="Kelly Lampkin"/>
    <n v="12258"/>
    <x v="877"/>
    <d v="2009-11-30T00:00:00"/>
    <x v="6"/>
    <s v="2009"/>
    <n v="0"/>
    <s v="FREE DELIVERY"/>
    <x v="0"/>
    <n v="3"/>
    <n v="561.65"/>
    <n v="0.04"/>
    <s v="Delivery Truck"/>
    <n v="-264.94"/>
    <n v="180.98"/>
    <n v="30"/>
    <s v="Ontario"/>
    <s v="Ontario"/>
    <s v="Home Office"/>
    <s v="Furniture"/>
    <x v="14"/>
    <n v="0.69"/>
  </r>
  <r>
    <s v="Kelly Lampkin"/>
    <n v="12258"/>
    <x v="877"/>
    <d v="2009-12-05T00:00:00"/>
    <x v="9"/>
    <s v="2009"/>
    <n v="5"/>
    <b v="0"/>
    <x v="0"/>
    <n v="2"/>
    <n v="55.6"/>
    <n v="0.06"/>
    <s v="Regular Air"/>
    <n v="-52.54"/>
    <n v="3.25"/>
    <n v="49"/>
    <s v="Ontario"/>
    <s v="Ontario"/>
    <s v="Home Office"/>
    <s v="Office Supplies"/>
    <x v="1"/>
    <n v="0.56000000000000005"/>
  </r>
  <r>
    <s v="Kelly Lampkin"/>
    <n v="12258"/>
    <x v="877"/>
    <d v="2009-12-04T00:00:00"/>
    <x v="9"/>
    <s v="2009"/>
    <n v="4"/>
    <b v="0"/>
    <x v="0"/>
    <n v="22"/>
    <n v="2431.13"/>
    <n v="0.01"/>
    <s v="Regular Air"/>
    <n v="660.63"/>
    <n v="110.98"/>
    <n v="13.99"/>
    <s v="Ontario"/>
    <s v="Ontario"/>
    <s v="Home Office"/>
    <s v="Furniture"/>
    <x v="4"/>
    <n v="0.69"/>
  </r>
  <r>
    <s v="Kelly Lampkin"/>
    <n v="12258"/>
    <x v="877"/>
    <d v="2009-12-07T00:00:00"/>
    <x v="9"/>
    <s v="2009"/>
    <n v="7"/>
    <b v="0"/>
    <x v="0"/>
    <n v="27"/>
    <n v="113.4"/>
    <n v="0.05"/>
    <s v="Express Air"/>
    <n v="-5.0199999999999996"/>
    <n v="3.95"/>
    <n v="2"/>
    <s v="Ontario"/>
    <s v="Ontario"/>
    <s v="Home Office"/>
    <s v="Office Supplies"/>
    <x v="6"/>
    <n v="0.53"/>
  </r>
  <r>
    <s v="Dan Lawera"/>
    <n v="12263"/>
    <x v="878"/>
    <d v="2011-07-06T00:00:00"/>
    <x v="1"/>
    <s v="2011"/>
    <n v="0"/>
    <s v="FREE DELIVERY"/>
    <x v="1"/>
    <n v="12"/>
    <n v="515.65"/>
    <n v="0"/>
    <s v="Regular Air"/>
    <n v="123.5"/>
    <n v="39.479999999999997"/>
    <n v="3.99"/>
    <s v="Ontario"/>
    <s v="Ontario"/>
    <s v="Corporate"/>
    <s v="Office Supplies"/>
    <x v="1"/>
    <n v="0.56000000000000005"/>
  </r>
  <r>
    <s v="George Ashbrook"/>
    <n v="12551"/>
    <x v="246"/>
    <d v="2012-06-18T00:00:00"/>
    <x v="3"/>
    <s v="2012"/>
    <n v="7"/>
    <b v="0"/>
    <x v="0"/>
    <n v="46"/>
    <n v="5023.2534999999998"/>
    <n v="0.01"/>
    <s v="Regular Air"/>
    <n v="1665.23"/>
    <n v="125.99"/>
    <n v="5.26"/>
    <s v="Ontario"/>
    <s v="Ontario"/>
    <s v="Small Business"/>
    <s v="Technology"/>
    <x v="3"/>
    <n v="0.55000000000000004"/>
  </r>
  <r>
    <s v="Henry MacAllister"/>
    <n v="12736"/>
    <x v="28"/>
    <d v="2010-03-15T00:00:00"/>
    <x v="4"/>
    <s v="2010"/>
    <n v="7"/>
    <b v="0"/>
    <x v="0"/>
    <n v="2"/>
    <n v="25.52"/>
    <n v="0.01"/>
    <s v="Regular Air"/>
    <n v="21.77"/>
    <n v="9.65"/>
    <n v="6.22"/>
    <s v="Ontario"/>
    <s v="Ontario"/>
    <s v="Small Business"/>
    <s v="Furniture"/>
    <x v="4"/>
    <n v="0.55000000000000004"/>
  </r>
  <r>
    <s v="Kelly Lampkin"/>
    <n v="12768"/>
    <x v="693"/>
    <d v="2009-04-10T00:00:00"/>
    <x v="8"/>
    <s v="2009"/>
    <n v="2"/>
    <b v="0"/>
    <x v="5"/>
    <n v="34"/>
    <n v="1562.97"/>
    <n v="0.01"/>
    <s v="Express Air"/>
    <n v="501.59"/>
    <n v="42.98"/>
    <n v="4.62"/>
    <s v="Ontario"/>
    <s v="Ontario"/>
    <s v="Corporate"/>
    <s v="Office Supplies"/>
    <x v="1"/>
    <n v="0.56000000000000005"/>
  </r>
  <r>
    <s v="Dave Hallsten"/>
    <n v="12837"/>
    <x v="727"/>
    <d v="2012-12-03T00:00:00"/>
    <x v="9"/>
    <s v="2012"/>
    <n v="1"/>
    <b v="0"/>
    <x v="4"/>
    <n v="22"/>
    <n v="66.19"/>
    <n v="0.02"/>
    <s v="Regular Air"/>
    <n v="15.84"/>
    <n v="2.88"/>
    <n v="0.99"/>
    <s v="Ontario"/>
    <s v="Ontario"/>
    <s v="Home Office"/>
    <s v="Office Supplies"/>
    <x v="11"/>
    <n v="0.36"/>
  </r>
  <r>
    <s v="Edward Becker"/>
    <n v="12897"/>
    <x v="514"/>
    <d v="2011-07-19T00:00:00"/>
    <x v="1"/>
    <s v="2011"/>
    <n v="1"/>
    <b v="0"/>
    <x v="3"/>
    <n v="39"/>
    <n v="141.49"/>
    <n v="0.03"/>
    <s v="Regular Air"/>
    <n v="59.92"/>
    <n v="3.69"/>
    <n v="0.5"/>
    <s v="Ontario"/>
    <s v="Ontario"/>
    <s v="Corporate"/>
    <s v="Office Supplies"/>
    <x v="11"/>
    <n v="0.38"/>
  </r>
  <r>
    <s v="Edward Becker"/>
    <n v="12897"/>
    <x v="514"/>
    <d v="2011-07-19T00:00:00"/>
    <x v="1"/>
    <s v="2011"/>
    <n v="1"/>
    <b v="0"/>
    <x v="3"/>
    <n v="31"/>
    <n v="211.55"/>
    <n v="0.05"/>
    <s v="Express Air"/>
    <n v="-120.95"/>
    <n v="6.48"/>
    <n v="7.91"/>
    <s v="Ontario"/>
    <s v="Ontario"/>
    <s v="Corporate"/>
    <s v="Office Supplies"/>
    <x v="5"/>
    <n v="0.37"/>
  </r>
  <r>
    <s v="Nancy Lomonaco"/>
    <n v="13030"/>
    <x v="99"/>
    <d v="2009-07-24T00:00:00"/>
    <x v="1"/>
    <s v="2009"/>
    <n v="2"/>
    <b v="0"/>
    <x v="4"/>
    <n v="32"/>
    <n v="136.19999999999999"/>
    <n v="0.09"/>
    <s v="Express Air"/>
    <n v="-154.31"/>
    <n v="3.89"/>
    <n v="7.01"/>
    <s v="Ontario"/>
    <s v="Ontario"/>
    <s v="Home Office"/>
    <s v="Office Supplies"/>
    <x v="2"/>
    <n v="0.37"/>
  </r>
  <r>
    <s v="Arthur Wiediger"/>
    <n v="13091"/>
    <x v="879"/>
    <d v="2009-11-16T00:00:00"/>
    <x v="6"/>
    <s v="2009"/>
    <n v="1"/>
    <b v="0"/>
    <x v="4"/>
    <n v="12"/>
    <n v="81.430000000000007"/>
    <n v="0.08"/>
    <s v="Regular Air"/>
    <n v="-44.66"/>
    <n v="6.48"/>
    <n v="7.03"/>
    <s v="Ontario"/>
    <s v="Ontario"/>
    <s v="Corporate"/>
    <s v="Office Supplies"/>
    <x v="5"/>
    <n v="0.37"/>
  </r>
  <r>
    <s v="Arthur Wiediger"/>
    <n v="13091"/>
    <x v="879"/>
    <d v="2009-11-16T00:00:00"/>
    <x v="6"/>
    <s v="2009"/>
    <n v="1"/>
    <b v="0"/>
    <x v="4"/>
    <n v="39"/>
    <n v="883.15"/>
    <n v="0.01"/>
    <s v="Regular Air"/>
    <n v="-1148.19"/>
    <n v="20.34"/>
    <n v="35"/>
    <s v="Ontario"/>
    <s v="Ontario"/>
    <s v="Corporate"/>
    <s v="Office Supplies"/>
    <x v="0"/>
    <n v="0.84"/>
  </r>
  <r>
    <s v="Duane Huffman"/>
    <n v="13383"/>
    <x v="880"/>
    <d v="2012-06-17T00:00:00"/>
    <x v="3"/>
    <s v="2012"/>
    <n v="2"/>
    <b v="0"/>
    <x v="3"/>
    <n v="35"/>
    <n v="750.03"/>
    <n v="7.0000000000000007E-2"/>
    <s v="Regular Air"/>
    <n v="-1072.97"/>
    <n v="20.34"/>
    <n v="35"/>
    <s v="Ontario"/>
    <s v="Ontario"/>
    <s v="Consumer"/>
    <s v="Office Supplies"/>
    <x v="0"/>
    <n v="0.84"/>
  </r>
  <r>
    <s v="Jim Mitchum"/>
    <n v="13440"/>
    <x v="0"/>
    <d v="2010-10-15T00:00:00"/>
    <x v="0"/>
    <s v="2010"/>
    <n v="2"/>
    <b v="0"/>
    <x v="3"/>
    <n v="22"/>
    <n v="971.82"/>
    <n v="7.0000000000000007E-2"/>
    <s v="Regular Air"/>
    <n v="326.39"/>
    <n v="43.98"/>
    <n v="1.99"/>
    <s v="Ontario"/>
    <s v="Ontario"/>
    <s v="Consumer"/>
    <s v="Technology"/>
    <x v="7"/>
    <n v="0.44"/>
  </r>
  <r>
    <s v="Erin Ashbrook"/>
    <n v="13479"/>
    <x v="881"/>
    <d v="2009-12-06T00:00:00"/>
    <x v="9"/>
    <s v="2009"/>
    <n v="2"/>
    <b v="0"/>
    <x v="1"/>
    <n v="3"/>
    <n v="292.95999999999998"/>
    <n v="0.09"/>
    <s v="Regular Air"/>
    <n v="-322.95"/>
    <n v="99.99"/>
    <n v="19.989999999999998"/>
    <s v="Ontario"/>
    <s v="Ontario"/>
    <s v="Consumer"/>
    <s v="Technology"/>
    <x v="7"/>
    <n v="0.52"/>
  </r>
  <r>
    <s v="Erin Ashbrook"/>
    <n v="13479"/>
    <x v="881"/>
    <d v="2009-12-05T00:00:00"/>
    <x v="9"/>
    <s v="2009"/>
    <n v="1"/>
    <b v="0"/>
    <x v="1"/>
    <n v="13"/>
    <n v="2206.991"/>
    <n v="0.04"/>
    <s v="Regular Air"/>
    <n v="-1.63"/>
    <n v="205.99"/>
    <n v="5.26"/>
    <s v="Ontario"/>
    <s v="Ontario"/>
    <s v="Consumer"/>
    <s v="Technology"/>
    <x v="3"/>
    <n v="0.56000000000000005"/>
  </r>
  <r>
    <s v="Alan Hwang"/>
    <n v="13633"/>
    <x v="882"/>
    <d v="2012-04-04T00:00:00"/>
    <x v="8"/>
    <s v="2012"/>
    <n v="1"/>
    <b v="0"/>
    <x v="3"/>
    <n v="18"/>
    <n v="2703.37"/>
    <n v="0.09"/>
    <s v="Delivery Truck"/>
    <n v="-231.6"/>
    <n v="150.97999999999999"/>
    <n v="57.2"/>
    <s v="Ontario"/>
    <s v="Ontario"/>
    <s v="Corporate"/>
    <s v="Furniture"/>
    <x v="14"/>
    <n v="0.59"/>
  </r>
  <r>
    <s v="Alan Hwang"/>
    <n v="13633"/>
    <x v="882"/>
    <d v="2012-04-04T00:00:00"/>
    <x v="8"/>
    <s v="2012"/>
    <n v="1"/>
    <b v="0"/>
    <x v="3"/>
    <n v="39"/>
    <n v="1538.17"/>
    <n v="0.02"/>
    <s v="Regular Air"/>
    <n v="-1119.6400000000001"/>
    <n v="38.94"/>
    <n v="35"/>
    <s v="Ontario"/>
    <s v="Ontario"/>
    <s v="Corporate"/>
    <s v="Office Supplies"/>
    <x v="0"/>
    <n v="0.8"/>
  </r>
  <r>
    <s v="Edward Becker"/>
    <n v="13735"/>
    <x v="883"/>
    <d v="2009-05-23T00:00:00"/>
    <x v="7"/>
    <s v="2009"/>
    <n v="2"/>
    <b v="0"/>
    <x v="4"/>
    <n v="36"/>
    <n v="281.70999999999998"/>
    <n v="0.02"/>
    <s v="Regular Air"/>
    <n v="117.38"/>
    <n v="7.64"/>
    <n v="1.39"/>
    <s v="Ontario"/>
    <s v="Ontario"/>
    <s v="Home Office"/>
    <s v="Office Supplies"/>
    <x v="8"/>
    <n v="0.36"/>
  </r>
  <r>
    <s v="Andy Yotov"/>
    <n v="13861"/>
    <x v="884"/>
    <d v="2010-08-11T00:00:00"/>
    <x v="2"/>
    <s v="2010"/>
    <n v="0"/>
    <s v="FREE DELIVERY"/>
    <x v="1"/>
    <n v="7"/>
    <n v="37.299999999999997"/>
    <n v="0"/>
    <s v="Regular Air"/>
    <n v="5.03"/>
    <n v="4.84"/>
    <n v="0.71"/>
    <s v="Ontario"/>
    <s v="Ontario"/>
    <s v="Corporate"/>
    <s v="Office Supplies"/>
    <x v="12"/>
    <n v="0.52"/>
  </r>
  <r>
    <s v="Frank Hawley"/>
    <n v="13892"/>
    <x v="196"/>
    <d v="2012-04-28T00:00:00"/>
    <x v="8"/>
    <s v="2012"/>
    <n v="1"/>
    <b v="0"/>
    <x v="1"/>
    <n v="47"/>
    <n v="1446.97"/>
    <n v="0"/>
    <s v="Regular Air"/>
    <n v="531.47"/>
    <n v="29.89"/>
    <n v="1.99"/>
    <s v="Ontario"/>
    <s v="Ontario"/>
    <s v="Home Office"/>
    <s v="Technology"/>
    <x v="7"/>
    <n v="0.5"/>
  </r>
  <r>
    <s v="Edward Becker"/>
    <n v="14023"/>
    <x v="773"/>
    <d v="2010-02-22T00:00:00"/>
    <x v="5"/>
    <s v="2010"/>
    <n v="2"/>
    <b v="0"/>
    <x v="3"/>
    <n v="36"/>
    <n v="711.1"/>
    <n v="0.08"/>
    <s v="Regular Air"/>
    <n v="241.08"/>
    <n v="21.38"/>
    <n v="2.99"/>
    <s v="Ontario"/>
    <s v="Ontario"/>
    <s v="Corporate"/>
    <s v="Office Supplies"/>
    <x v="2"/>
    <n v="0.36"/>
  </r>
  <r>
    <s v="Edward Becker"/>
    <n v="14023"/>
    <x v="773"/>
    <d v="2010-02-21T00:00:00"/>
    <x v="5"/>
    <s v="2010"/>
    <n v="1"/>
    <b v="0"/>
    <x v="3"/>
    <n v="48"/>
    <n v="498.16"/>
    <n v="0.03"/>
    <s v="Regular Air"/>
    <n v="40.61"/>
    <n v="9.99"/>
    <n v="5.12"/>
    <s v="Ontario"/>
    <s v="Ontario"/>
    <s v="Corporate"/>
    <s v="Office Supplies"/>
    <x v="5"/>
    <n v="0.4"/>
  </r>
  <r>
    <s v="Jim Mitchum"/>
    <n v="14115"/>
    <x v="691"/>
    <d v="2009-08-16T00:00:00"/>
    <x v="2"/>
    <s v="2009"/>
    <n v="2"/>
    <b v="0"/>
    <x v="3"/>
    <n v="24"/>
    <n v="158.78"/>
    <n v="0.04"/>
    <s v="Regular Air"/>
    <n v="-38.380000000000003"/>
    <n v="6.28"/>
    <n v="5.41"/>
    <s v="Ontario"/>
    <s v="Ontario"/>
    <s v="Consumer"/>
    <s v="Furniture"/>
    <x v="4"/>
    <n v="0.53"/>
  </r>
  <r>
    <s v="Jim Mitchum"/>
    <n v="14115"/>
    <x v="691"/>
    <d v="2009-08-16T00:00:00"/>
    <x v="2"/>
    <s v="2009"/>
    <n v="2"/>
    <b v="0"/>
    <x v="3"/>
    <n v="46"/>
    <n v="3296.0619999999999"/>
    <n v="0.06"/>
    <s v="Regular Air"/>
    <n v="591.91"/>
    <n v="85.99"/>
    <n v="10.78"/>
    <s v="Ontario"/>
    <s v="Ontario"/>
    <s v="Consumer"/>
    <s v="Technology"/>
    <x v="3"/>
    <n v="0.57999999999999996"/>
  </r>
  <r>
    <s v="Theresa Coyne"/>
    <n v="14147"/>
    <x v="239"/>
    <d v="2010-03-10T00:00:00"/>
    <x v="4"/>
    <s v="2010"/>
    <n v="3"/>
    <b v="0"/>
    <x v="3"/>
    <n v="8"/>
    <n v="351.49"/>
    <n v="0.03"/>
    <s v="Regular Air"/>
    <n v="107.32"/>
    <n v="41.94"/>
    <n v="2.99"/>
    <s v="Ontario"/>
    <s v="Ontario"/>
    <s v="Home Office"/>
    <s v="Office Supplies"/>
    <x v="2"/>
    <n v="0.35"/>
  </r>
  <r>
    <s v="Theresa Coyne"/>
    <n v="14147"/>
    <x v="239"/>
    <d v="2010-03-08T00:00:00"/>
    <x v="4"/>
    <s v="2010"/>
    <n v="1"/>
    <b v="0"/>
    <x v="3"/>
    <n v="16"/>
    <n v="74.13"/>
    <n v="0.08"/>
    <s v="Regular Air"/>
    <n v="-69.34"/>
    <n v="4.28"/>
    <n v="6.72"/>
    <s v="Ontario"/>
    <s v="Ontario"/>
    <s v="Home Office"/>
    <s v="Office Supplies"/>
    <x v="5"/>
    <n v="0.4"/>
  </r>
  <r>
    <s v="Theresa Coyne"/>
    <n v="14147"/>
    <x v="239"/>
    <d v="2010-03-09T00:00:00"/>
    <x v="4"/>
    <s v="2010"/>
    <n v="2"/>
    <b v="0"/>
    <x v="3"/>
    <n v="45"/>
    <n v="195.03"/>
    <n v="0.09"/>
    <s v="Regular Air"/>
    <n v="-148.87"/>
    <n v="4.28"/>
    <n v="5.74"/>
    <s v="Ontario"/>
    <s v="Ontario"/>
    <s v="Home Office"/>
    <s v="Office Supplies"/>
    <x v="5"/>
    <n v="0.4"/>
  </r>
  <r>
    <s v="Frank Hawley"/>
    <n v="14211"/>
    <x v="630"/>
    <d v="2009-02-15T00:00:00"/>
    <x v="5"/>
    <s v="2009"/>
    <n v="3"/>
    <b v="0"/>
    <x v="3"/>
    <n v="22"/>
    <n v="3220.58"/>
    <n v="0.04"/>
    <s v="Regular Air"/>
    <n v="1046.69"/>
    <n v="150.97999999999999"/>
    <n v="13.99"/>
    <s v="Ontario"/>
    <s v="Ontario"/>
    <s v="Home Office"/>
    <s v="Technology"/>
    <x v="16"/>
    <n v="0.38"/>
  </r>
  <r>
    <s v="Frank Hawley"/>
    <n v="14211"/>
    <x v="630"/>
    <d v="2009-02-14T00:00:00"/>
    <x v="5"/>
    <s v="2009"/>
    <n v="2"/>
    <b v="0"/>
    <x v="3"/>
    <n v="14"/>
    <n v="2367.9899999999998"/>
    <n v="0.04"/>
    <s v="Regular Air"/>
    <n v="320.10000000000002"/>
    <n v="176.19"/>
    <n v="11.87"/>
    <s v="Ontario"/>
    <s v="Ontario"/>
    <s v="Home Office"/>
    <s v="Office Supplies"/>
    <x v="0"/>
    <n v="0.62"/>
  </r>
  <r>
    <s v="Ivan Liston"/>
    <n v="14368"/>
    <x v="85"/>
    <d v="2011-09-11T00:00:00"/>
    <x v="11"/>
    <s v="2011"/>
    <n v="1"/>
    <b v="0"/>
    <x v="1"/>
    <n v="5"/>
    <n v="522.05999999999995"/>
    <n v="0.06"/>
    <s v="Regular Air"/>
    <n v="319.64"/>
    <n v="105.98"/>
    <n v="13.99"/>
    <s v="Ontario"/>
    <s v="Ontario"/>
    <s v="Consumer"/>
    <s v="Furniture"/>
    <x v="4"/>
    <n v="0.65"/>
  </r>
  <r>
    <s v="Ivan Liston"/>
    <n v="14368"/>
    <x v="85"/>
    <d v="2011-09-12T00:00:00"/>
    <x v="11"/>
    <s v="2011"/>
    <n v="2"/>
    <b v="0"/>
    <x v="1"/>
    <n v="37"/>
    <n v="1218.08"/>
    <n v="0.1"/>
    <s v="Regular Air"/>
    <n v="99.79"/>
    <n v="34.58"/>
    <n v="8.99"/>
    <s v="Ontario"/>
    <s v="Ontario"/>
    <s v="Consumer"/>
    <s v="Office Supplies"/>
    <x v="12"/>
    <n v="0.56000000000000005"/>
  </r>
  <r>
    <s v="Darren Powers"/>
    <n v="14596"/>
    <x v="651"/>
    <d v="2009-01-12T00:00:00"/>
    <x v="10"/>
    <s v="2009"/>
    <n v="2"/>
    <b v="0"/>
    <x v="5"/>
    <n v="24"/>
    <n v="199.12"/>
    <n v="0.01"/>
    <s v="Regular Air"/>
    <n v="73.33"/>
    <n v="8.34"/>
    <n v="0.96"/>
    <s v="Ontario"/>
    <s v="Ontario"/>
    <s v="Corporate"/>
    <s v="Furniture"/>
    <x v="4"/>
    <n v="0.43"/>
  </r>
  <r>
    <s v="Darren Powers"/>
    <n v="14596"/>
    <x v="651"/>
    <d v="2009-01-11T00:00:00"/>
    <x v="10"/>
    <s v="2009"/>
    <n v="1"/>
    <b v="0"/>
    <x v="5"/>
    <n v="19"/>
    <n v="63.14"/>
    <n v="0.06"/>
    <s v="Regular Air"/>
    <n v="-53.75"/>
    <n v="3.28"/>
    <n v="3.97"/>
    <s v="Ontario"/>
    <s v="Ontario"/>
    <s v="Corporate"/>
    <s v="Office Supplies"/>
    <x v="12"/>
    <n v="0.56000000000000005"/>
  </r>
  <r>
    <s v="Darren Powers"/>
    <n v="14693"/>
    <x v="552"/>
    <d v="2011-01-11T00:00:00"/>
    <x v="10"/>
    <s v="2011"/>
    <n v="2"/>
    <b v="0"/>
    <x v="5"/>
    <n v="39"/>
    <n v="268.94"/>
    <n v="0.02"/>
    <s v="Regular Air"/>
    <n v="-87.52"/>
    <n v="6.48"/>
    <n v="6.41"/>
    <s v="Ontario"/>
    <s v="Ontario"/>
    <s v="Corporate"/>
    <s v="Office Supplies"/>
    <x v="5"/>
    <n v="0.37"/>
  </r>
  <r>
    <s v="Darren Powers"/>
    <n v="14693"/>
    <x v="552"/>
    <d v="2011-01-11T00:00:00"/>
    <x v="10"/>
    <s v="2011"/>
    <n v="2"/>
    <b v="0"/>
    <x v="5"/>
    <n v="38"/>
    <n v="847.82"/>
    <n v="0.05"/>
    <s v="Delivery Truck"/>
    <n v="-1348.5"/>
    <n v="20.98"/>
    <n v="45"/>
    <s v="Ontario"/>
    <s v="Ontario"/>
    <s v="Corporate"/>
    <s v="Office Supplies"/>
    <x v="0"/>
    <n v="0.61"/>
  </r>
  <r>
    <s v="Anthony Witt"/>
    <n v="14695"/>
    <x v="406"/>
    <d v="2012-09-06T00:00:00"/>
    <x v="11"/>
    <s v="2012"/>
    <n v="1"/>
    <b v="0"/>
    <x v="1"/>
    <n v="40"/>
    <n v="1992.45"/>
    <n v="0.05"/>
    <s v="Delivery Truck"/>
    <n v="-1609.92"/>
    <n v="48.58"/>
    <n v="54.11"/>
    <s v="Ontario"/>
    <s v="Ontario"/>
    <s v="Corporate"/>
    <s v="Furniture"/>
    <x v="9"/>
    <n v="0.69"/>
  </r>
  <r>
    <s v="David Smith"/>
    <n v="14823"/>
    <x v="630"/>
    <d v="2009-02-21T00:00:00"/>
    <x v="5"/>
    <s v="2009"/>
    <n v="9"/>
    <b v="0"/>
    <x v="0"/>
    <n v="15"/>
    <n v="103.62"/>
    <n v="0.1"/>
    <s v="Regular Air"/>
    <n v="39.979999999999997"/>
    <n v="7.31"/>
    <n v="0.49"/>
    <s v="Ontario"/>
    <s v="Ontario"/>
    <s v="Small Business"/>
    <s v="Office Supplies"/>
    <x v="11"/>
    <n v="0.38"/>
  </r>
  <r>
    <s v="David Smith"/>
    <n v="14823"/>
    <x v="630"/>
    <d v="2009-02-12T00:00:00"/>
    <x v="5"/>
    <s v="2009"/>
    <n v="0"/>
    <s v="FREE DELIVERY"/>
    <x v="0"/>
    <n v="20"/>
    <n v="124.84"/>
    <n v="0.08"/>
    <s v="Regular Air"/>
    <n v="10.56"/>
    <n v="6.7"/>
    <n v="1.56"/>
    <s v="Ontario"/>
    <s v="Ontario"/>
    <s v="Small Business"/>
    <s v="Office Supplies"/>
    <x v="12"/>
    <n v="0.52"/>
  </r>
  <r>
    <s v="Ted Trevino"/>
    <n v="15014"/>
    <x v="813"/>
    <d v="2010-02-13T00:00:00"/>
    <x v="5"/>
    <s v="2010"/>
    <n v="3"/>
    <b v="0"/>
    <x v="4"/>
    <n v="10"/>
    <n v="633.13"/>
    <n v="0.05"/>
    <s v="Delivery Truck"/>
    <n v="-203.9"/>
    <n v="58.14"/>
    <n v="36.61"/>
    <s v="Ontario"/>
    <s v="Ontario"/>
    <s v="Corporate"/>
    <s v="Furniture"/>
    <x v="9"/>
    <n v="0.61"/>
  </r>
  <r>
    <s v="Naresj Patel"/>
    <n v="15972"/>
    <x v="885"/>
    <d v="2011-08-09T00:00:00"/>
    <x v="2"/>
    <s v="2011"/>
    <n v="0"/>
    <s v="FREE DELIVERY"/>
    <x v="3"/>
    <n v="3"/>
    <n v="10.33"/>
    <n v="0.04"/>
    <s v="Regular Air"/>
    <n v="-3.86"/>
    <n v="2.98"/>
    <n v="1.58"/>
    <s v="Ontario"/>
    <s v="Ontario"/>
    <s v="Small Business"/>
    <s v="Office Supplies"/>
    <x v="6"/>
    <n v="0.39"/>
  </r>
  <r>
    <s v="Naresj Patel"/>
    <n v="15972"/>
    <x v="885"/>
    <d v="2011-08-10T00:00:00"/>
    <x v="2"/>
    <s v="2011"/>
    <n v="1"/>
    <b v="0"/>
    <x v="3"/>
    <n v="2"/>
    <n v="14.39"/>
    <n v="7.0000000000000007E-2"/>
    <s v="Regular Air"/>
    <n v="-10.24"/>
    <n v="5.81"/>
    <n v="3.37"/>
    <s v="Ontario"/>
    <s v="Ontario"/>
    <s v="Small Business"/>
    <s v="Office Supplies"/>
    <x v="6"/>
    <n v="0.54"/>
  </r>
  <r>
    <s v="Ruben Ausman"/>
    <n v="16065"/>
    <x v="533"/>
    <d v="2010-07-20T00:00:00"/>
    <x v="1"/>
    <s v="2010"/>
    <n v="0"/>
    <s v="FREE DELIVERY"/>
    <x v="1"/>
    <n v="15"/>
    <n v="6933.45"/>
    <n v="0.04"/>
    <s v="Delivery Truck"/>
    <n v="1200.21"/>
    <n v="449.99"/>
    <n v="49"/>
    <s v="Ontario"/>
    <s v="Ontario"/>
    <s v="Corporate"/>
    <s v="Technology"/>
    <x v="13"/>
    <n v="0.38"/>
  </r>
  <r>
    <s v="Ruben Ausman"/>
    <n v="16065"/>
    <x v="533"/>
    <d v="2010-07-21T00:00:00"/>
    <x v="1"/>
    <s v="2010"/>
    <n v="1"/>
    <b v="0"/>
    <x v="1"/>
    <n v="14"/>
    <n v="54.99"/>
    <n v="0.06"/>
    <s v="Regular Air"/>
    <n v="8.07"/>
    <n v="4"/>
    <n v="1.3"/>
    <s v="Ontario"/>
    <s v="Ontario"/>
    <s v="Corporate"/>
    <s v="Office Supplies"/>
    <x v="5"/>
    <n v="0.37"/>
  </r>
  <r>
    <s v="Roy French"/>
    <n v="16096"/>
    <x v="642"/>
    <d v="2011-01-20T00:00:00"/>
    <x v="10"/>
    <s v="2011"/>
    <n v="1"/>
    <b v="0"/>
    <x v="1"/>
    <n v="9"/>
    <n v="42.21"/>
    <n v="0"/>
    <s v="Express Air"/>
    <n v="18.21"/>
    <n v="2.88"/>
    <n v="0.99"/>
    <s v="Ontario"/>
    <s v="Ontario"/>
    <s v="Consumer"/>
    <s v="Office Supplies"/>
    <x v="11"/>
    <n v="0.36"/>
  </r>
  <r>
    <s v="Larry Hughes"/>
    <n v="16160"/>
    <x v="188"/>
    <d v="2011-07-24T00:00:00"/>
    <x v="1"/>
    <s v="2011"/>
    <n v="1"/>
    <b v="0"/>
    <x v="5"/>
    <n v="50"/>
    <n v="514.86"/>
    <n v="0.09"/>
    <s v="Regular Air"/>
    <n v="-53.18"/>
    <n v="10.89"/>
    <n v="4.5"/>
    <s v="Ontario"/>
    <s v="Ontario"/>
    <s v="Home Office"/>
    <s v="Office Supplies"/>
    <x v="1"/>
    <n v="0.59"/>
  </r>
  <r>
    <s v="Magdelene Morse"/>
    <n v="16196"/>
    <x v="886"/>
    <d v="2009-10-22T00:00:00"/>
    <x v="0"/>
    <s v="2009"/>
    <n v="2"/>
    <b v="0"/>
    <x v="1"/>
    <n v="44"/>
    <n v="14521.39"/>
    <n v="0.03"/>
    <s v="Regular Air"/>
    <n v="5034.1499999999996"/>
    <n v="320.98"/>
    <n v="24.49"/>
    <s v="Ontario"/>
    <s v="Ontario"/>
    <s v="Home Office"/>
    <s v="Furniture"/>
    <x v="14"/>
    <n v="0.55000000000000004"/>
  </r>
  <r>
    <s v="Magdelene Morse"/>
    <n v="16196"/>
    <x v="886"/>
    <d v="2009-10-21T00:00:00"/>
    <x v="0"/>
    <s v="2009"/>
    <n v="1"/>
    <b v="0"/>
    <x v="1"/>
    <n v="39"/>
    <n v="3925.9715000000001"/>
    <n v="0.06"/>
    <s v="Regular Air"/>
    <n v="671.95"/>
    <n v="125.99"/>
    <n v="8.8000000000000007"/>
    <s v="Ontario"/>
    <s v="Ontario"/>
    <s v="Home Office"/>
    <s v="Technology"/>
    <x v="3"/>
    <n v="0.59"/>
  </r>
  <r>
    <s v="Gary Hansen"/>
    <n v="16291"/>
    <x v="274"/>
    <d v="2011-04-09T00:00:00"/>
    <x v="8"/>
    <s v="2011"/>
    <n v="1"/>
    <b v="0"/>
    <x v="3"/>
    <n v="31"/>
    <n v="894.64"/>
    <n v="0.01"/>
    <s v="Regular Air"/>
    <n v="-27.79"/>
    <n v="27.42"/>
    <n v="19.46"/>
    <s v="Ontario"/>
    <s v="Ontario"/>
    <s v="Consumer"/>
    <s v="Furniture"/>
    <x v="4"/>
    <n v="0.44"/>
  </r>
  <r>
    <s v="Alan Hwang"/>
    <n v="16519"/>
    <x v="887"/>
    <d v="2011-06-12T00:00:00"/>
    <x v="3"/>
    <s v="2011"/>
    <n v="2"/>
    <b v="0"/>
    <x v="4"/>
    <n v="39"/>
    <n v="158.97"/>
    <n v="0.08"/>
    <s v="Regular Air"/>
    <n v="-30.27"/>
    <n v="4.18"/>
    <n v="2.99"/>
    <s v="Ontario"/>
    <s v="Ontario"/>
    <s v="Small Business"/>
    <s v="Office Supplies"/>
    <x v="2"/>
    <n v="0.37"/>
  </r>
  <r>
    <s v="Alan Hwang"/>
    <n v="16519"/>
    <x v="887"/>
    <d v="2011-06-12T00:00:00"/>
    <x v="3"/>
    <s v="2011"/>
    <n v="2"/>
    <b v="0"/>
    <x v="4"/>
    <n v="49"/>
    <n v="138.96"/>
    <n v="0.03"/>
    <s v="Regular Air"/>
    <n v="19.87"/>
    <n v="2.88"/>
    <n v="0.7"/>
    <s v="Ontario"/>
    <s v="Ontario"/>
    <s v="Small Business"/>
    <s v="Office Supplies"/>
    <x v="12"/>
    <n v="0.56000000000000005"/>
  </r>
  <r>
    <s v="Darren Budd"/>
    <n v="16548"/>
    <x v="888"/>
    <d v="2012-02-07T00:00:00"/>
    <x v="5"/>
    <s v="2012"/>
    <n v="2"/>
    <b v="0"/>
    <x v="3"/>
    <n v="22"/>
    <n v="75.19"/>
    <n v="0.06"/>
    <s v="Regular Air"/>
    <n v="-59.12"/>
    <n v="3.28"/>
    <n v="3.97"/>
    <s v="Ontario"/>
    <s v="Ontario"/>
    <s v="Consumer"/>
    <s v="Furniture"/>
    <x v="4"/>
    <n v="0.57999999999999996"/>
  </r>
  <r>
    <s v="Nancy Lomonaco"/>
    <n v="16613"/>
    <x v="267"/>
    <d v="2010-12-26T00:00:00"/>
    <x v="9"/>
    <s v="2010"/>
    <n v="2"/>
    <b v="0"/>
    <x v="1"/>
    <n v="28"/>
    <n v="51.14"/>
    <n v="0.08"/>
    <s v="Regular Air"/>
    <n v="-81.96"/>
    <n v="1.74"/>
    <n v="4.08"/>
    <s v="Ontario"/>
    <s v="Ontario"/>
    <s v="Home Office"/>
    <s v="Furniture"/>
    <x v="4"/>
    <n v="0.53"/>
  </r>
  <r>
    <s v="Dan Lawera"/>
    <n v="16771"/>
    <x v="769"/>
    <d v="2009-09-30T00:00:00"/>
    <x v="11"/>
    <s v="2009"/>
    <n v="2"/>
    <b v="0"/>
    <x v="1"/>
    <n v="42"/>
    <n v="1737.06"/>
    <n v="0.02"/>
    <s v="Regular Air"/>
    <n v="339.17"/>
    <n v="39.979999999999997"/>
    <n v="9.1999999999999993"/>
    <s v="Ontario"/>
    <s v="Ontario"/>
    <s v="Corporate"/>
    <s v="Furniture"/>
    <x v="4"/>
    <n v="0.65"/>
  </r>
  <r>
    <s v="Ed Ludwig"/>
    <n v="16804"/>
    <x v="276"/>
    <d v="2012-03-12T00:00:00"/>
    <x v="4"/>
    <s v="2012"/>
    <n v="2"/>
    <b v="0"/>
    <x v="1"/>
    <n v="46"/>
    <n v="2430.34"/>
    <n v="0.08"/>
    <s v="Regular Air"/>
    <n v="752.87"/>
    <n v="55.98"/>
    <n v="13.88"/>
    <s v="Ontario"/>
    <s v="Ontario"/>
    <s v="Consumer"/>
    <s v="Office Supplies"/>
    <x v="5"/>
    <n v="0.36"/>
  </r>
  <r>
    <s v="Ed Ludwig"/>
    <n v="16804"/>
    <x v="276"/>
    <d v="2012-03-11T00:00:00"/>
    <x v="4"/>
    <s v="2012"/>
    <n v="1"/>
    <b v="0"/>
    <x v="1"/>
    <n v="36"/>
    <n v="218.6"/>
    <n v="0.05"/>
    <s v="Express Air"/>
    <n v="-46.43"/>
    <n v="5.78"/>
    <n v="4.96"/>
    <s v="Ontario"/>
    <s v="Ontario"/>
    <s v="Consumer"/>
    <s v="Office Supplies"/>
    <x v="5"/>
    <n v="0.36"/>
  </r>
  <r>
    <s v="Tamara Dahlen"/>
    <n v="17024"/>
    <x v="871"/>
    <d v="2009-10-15T00:00:00"/>
    <x v="0"/>
    <s v="2009"/>
    <n v="2"/>
    <b v="0"/>
    <x v="4"/>
    <n v="31"/>
    <n v="1401.75"/>
    <n v="0.02"/>
    <s v="Regular Air"/>
    <n v="426.44"/>
    <n v="42.98"/>
    <n v="4.62"/>
    <s v="Ontario"/>
    <s v="Ontario"/>
    <s v="Corporate"/>
    <s v="Office Supplies"/>
    <x v="1"/>
    <n v="0.56000000000000005"/>
  </r>
  <r>
    <s v="Ivan Liston"/>
    <n v="17061"/>
    <x v="365"/>
    <d v="2012-11-01T00:00:00"/>
    <x v="6"/>
    <s v="2012"/>
    <n v="2"/>
    <b v="0"/>
    <x v="5"/>
    <n v="28"/>
    <n v="80.53"/>
    <n v="0.01"/>
    <s v="Regular Air"/>
    <n v="10.01"/>
    <n v="2.88"/>
    <n v="0.7"/>
    <s v="Ontario"/>
    <s v="Ontario"/>
    <s v="Consumer"/>
    <s v="Office Supplies"/>
    <x v="12"/>
    <n v="0.56000000000000005"/>
  </r>
  <r>
    <s v="Dave Hallsten"/>
    <n v="17152"/>
    <x v="133"/>
    <d v="2012-03-13T00:00:00"/>
    <x v="4"/>
    <s v="2012"/>
    <n v="1"/>
    <b v="0"/>
    <x v="1"/>
    <n v="32"/>
    <n v="236.45"/>
    <n v="0.06"/>
    <s v="Regular Air"/>
    <n v="-259.02"/>
    <n v="6.98"/>
    <n v="9.69"/>
    <s v="Ontario"/>
    <s v="Ontario"/>
    <s v="Home Office"/>
    <s v="Office Supplies"/>
    <x v="0"/>
    <n v="0.83"/>
  </r>
  <r>
    <s v="Bill Stewart"/>
    <n v="17187"/>
    <x v="889"/>
    <d v="2012-09-25T00:00:00"/>
    <x v="11"/>
    <s v="2012"/>
    <n v="2"/>
    <b v="0"/>
    <x v="1"/>
    <n v="4"/>
    <n v="2951.97"/>
    <n v="0.09"/>
    <s v="Delivery Truck"/>
    <n v="-1890.33"/>
    <n v="810.98"/>
    <n v="16.059999999999999"/>
    <s v="Ontario"/>
    <s v="Ontario"/>
    <s v="Corporate"/>
    <s v="Technology"/>
    <x v="16"/>
    <n v="0.56000000000000005"/>
  </r>
  <r>
    <s v="Ivan Liston"/>
    <n v="17252"/>
    <x v="355"/>
    <d v="2011-04-30T00:00:00"/>
    <x v="8"/>
    <s v="2011"/>
    <n v="1"/>
    <b v="0"/>
    <x v="3"/>
    <n v="48"/>
    <n v="2283.2199999999998"/>
    <n v="0.03"/>
    <s v="Regular Air"/>
    <n v="1006.72"/>
    <n v="48.91"/>
    <n v="5.97"/>
    <s v="Ontario"/>
    <s v="Ontario"/>
    <s v="Consumer"/>
    <s v="Office Supplies"/>
    <x v="5"/>
    <n v="0.38"/>
  </r>
  <r>
    <s v="Ivan Liston"/>
    <n v="17252"/>
    <x v="355"/>
    <d v="2011-05-01T00:00:00"/>
    <x v="7"/>
    <s v="2011"/>
    <n v="2"/>
    <b v="0"/>
    <x v="3"/>
    <n v="49"/>
    <n v="11365.616"/>
    <n v="0.08"/>
    <s v="Delivery Truck"/>
    <n v="229.22"/>
    <n v="296.18"/>
    <n v="54.12"/>
    <s v="Ontario"/>
    <s v="Ontario"/>
    <s v="Consumer"/>
    <s v="Furniture"/>
    <x v="10"/>
    <n v="0.76"/>
  </r>
  <r>
    <s v="Nancy Lomonaco"/>
    <n v="17312"/>
    <x v="890"/>
    <d v="2011-05-21T00:00:00"/>
    <x v="7"/>
    <s v="2011"/>
    <n v="1"/>
    <b v="0"/>
    <x v="3"/>
    <n v="37"/>
    <n v="258.54000000000002"/>
    <n v="0.05"/>
    <s v="Regular Air"/>
    <n v="-116.37"/>
    <n v="6.68"/>
    <n v="7.3"/>
    <s v="Ontario"/>
    <s v="Ontario"/>
    <s v="Home Office"/>
    <s v="Office Supplies"/>
    <x v="5"/>
    <n v="0.37"/>
  </r>
  <r>
    <s v="Nancy Lomonaco"/>
    <n v="17312"/>
    <x v="890"/>
    <d v="2011-05-21T00:00:00"/>
    <x v="7"/>
    <s v="2011"/>
    <n v="1"/>
    <b v="0"/>
    <x v="3"/>
    <n v="41"/>
    <n v="4610.2894999999999"/>
    <n v="0"/>
    <s v="Regular Air"/>
    <n v="1432.86"/>
    <n v="125.99"/>
    <n v="2.5"/>
    <s v="Ontario"/>
    <s v="Ontario"/>
    <s v="Home Office"/>
    <s v="Technology"/>
    <x v="3"/>
    <n v="0.6"/>
  </r>
  <r>
    <s v="Erin Creighton"/>
    <n v="17377"/>
    <x v="891"/>
    <d v="2011-10-30T00:00:00"/>
    <x v="0"/>
    <s v="2011"/>
    <n v="2"/>
    <b v="0"/>
    <x v="0"/>
    <n v="39"/>
    <n v="110.38"/>
    <n v="0.05"/>
    <s v="Regular Air"/>
    <n v="-4.8600000000000003"/>
    <n v="2.78"/>
    <n v="1.2"/>
    <s v="Ontario"/>
    <s v="Ontario"/>
    <s v="Corporate"/>
    <s v="Office Supplies"/>
    <x v="12"/>
    <n v="0.57999999999999996"/>
  </r>
  <r>
    <s v="Alan Hwang"/>
    <n v="17634"/>
    <x v="42"/>
    <d v="2012-07-21T00:00:00"/>
    <x v="1"/>
    <s v="2012"/>
    <n v="0"/>
    <s v="FREE DELIVERY"/>
    <x v="1"/>
    <n v="5"/>
    <n v="489.07"/>
    <n v="0.08"/>
    <s v="Delivery Truck"/>
    <n v="-197.88"/>
    <n v="89.99"/>
    <n v="42"/>
    <s v="Ontario"/>
    <s v="Ontario"/>
    <s v="Corporate"/>
    <s v="Furniture"/>
    <x v="14"/>
    <n v="0.66"/>
  </r>
  <r>
    <s v="Erin Creighton"/>
    <n v="17668"/>
    <x v="11"/>
    <d v="2009-11-27T00:00:00"/>
    <x v="6"/>
    <s v="2009"/>
    <n v="2"/>
    <b v="0"/>
    <x v="4"/>
    <n v="49"/>
    <n v="848.92"/>
    <n v="0.04"/>
    <s v="Regular Air"/>
    <n v="296.06"/>
    <n v="17.48"/>
    <n v="1.99"/>
    <s v="Ontario"/>
    <s v="Ontario"/>
    <s v="Corporate"/>
    <s v="Technology"/>
    <x v="7"/>
    <n v="0.45"/>
  </r>
  <r>
    <s v="Erin Creighton"/>
    <n v="17668"/>
    <x v="11"/>
    <d v="2009-11-26T00:00:00"/>
    <x v="6"/>
    <s v="2009"/>
    <n v="1"/>
    <b v="0"/>
    <x v="4"/>
    <n v="24"/>
    <n v="6930.97"/>
    <n v="0.05"/>
    <s v="Regular Air"/>
    <n v="2574.12"/>
    <n v="300.98"/>
    <n v="13.99"/>
    <s v="Ontario"/>
    <s v="Ontario"/>
    <s v="Corporate"/>
    <s v="Technology"/>
    <x v="16"/>
    <n v="0.39"/>
  </r>
  <r>
    <s v="Erin Creighton"/>
    <n v="17668"/>
    <x v="11"/>
    <d v="2009-11-26T00:00:00"/>
    <x v="6"/>
    <s v="2009"/>
    <n v="1"/>
    <b v="0"/>
    <x v="4"/>
    <n v="13"/>
    <n v="2219.7325000000001"/>
    <n v="0.04"/>
    <s v="Express Air"/>
    <n v="-69.78"/>
    <n v="205.99"/>
    <n v="5"/>
    <s v="Ontario"/>
    <s v="Ontario"/>
    <s v="Corporate"/>
    <s v="Technology"/>
    <x v="3"/>
    <n v="0.59"/>
  </r>
  <r>
    <s v="Ed Ludwig"/>
    <n v="17735"/>
    <x v="833"/>
    <d v="2012-07-17T00:00:00"/>
    <x v="1"/>
    <s v="2012"/>
    <n v="5"/>
    <b v="0"/>
    <x v="0"/>
    <n v="45"/>
    <n v="311.64999999999998"/>
    <n v="0.03"/>
    <s v="Regular Air"/>
    <n v="-71.25"/>
    <n v="6.81"/>
    <n v="5.48"/>
    <s v="Ontario"/>
    <s v="Ontario"/>
    <s v="Consumer"/>
    <s v="Office Supplies"/>
    <x v="2"/>
    <n v="0.37"/>
  </r>
  <r>
    <s v="Ed Ludwig"/>
    <n v="17735"/>
    <x v="833"/>
    <d v="2012-07-17T00:00:00"/>
    <x v="1"/>
    <s v="2012"/>
    <n v="5"/>
    <b v="0"/>
    <x v="0"/>
    <n v="28"/>
    <n v="101.19"/>
    <n v="0.06"/>
    <s v="Regular Air"/>
    <n v="32.47"/>
    <n v="3.78"/>
    <n v="0.71"/>
    <s v="Ontario"/>
    <s v="Ontario"/>
    <s v="Consumer"/>
    <s v="Office Supplies"/>
    <x v="6"/>
    <n v="0.39"/>
  </r>
  <r>
    <s v="Larry Hughes"/>
    <n v="17825"/>
    <x v="892"/>
    <d v="2010-01-16T00:00:00"/>
    <x v="10"/>
    <s v="2010"/>
    <n v="3"/>
    <b v="0"/>
    <x v="3"/>
    <n v="26"/>
    <n v="981.9"/>
    <n v="0.06"/>
    <s v="Regular Air"/>
    <n v="11.38"/>
    <n v="37.76"/>
    <n v="12.9"/>
    <s v="Ontario"/>
    <s v="Ontario"/>
    <s v="Home Office"/>
    <s v="Office Supplies"/>
    <x v="0"/>
    <n v="0.56999999999999995"/>
  </r>
  <r>
    <s v="Kelly Lampkin"/>
    <n v="17956"/>
    <x v="774"/>
    <d v="2010-08-08T00:00:00"/>
    <x v="2"/>
    <s v="2010"/>
    <n v="3"/>
    <b v="0"/>
    <x v="5"/>
    <n v="40"/>
    <n v="1567.51"/>
    <n v="0.01"/>
    <s v="Express Air"/>
    <n v="711.74"/>
    <n v="37.94"/>
    <n v="5.08"/>
    <s v="Ontario"/>
    <s v="Ontario"/>
    <s v="Corporate"/>
    <s v="Office Supplies"/>
    <x v="5"/>
    <n v="0.38"/>
  </r>
  <r>
    <s v="Kelly Lampkin"/>
    <n v="17956"/>
    <x v="774"/>
    <d v="2010-08-06T00:00:00"/>
    <x v="2"/>
    <s v="2010"/>
    <n v="1"/>
    <b v="0"/>
    <x v="5"/>
    <n v="17"/>
    <n v="1914.65"/>
    <n v="0.01"/>
    <s v="Regular Air"/>
    <n v="73.45"/>
    <n v="111.03"/>
    <n v="8.64"/>
    <s v="Ontario"/>
    <s v="Ontario"/>
    <s v="Corporate"/>
    <s v="Office Supplies"/>
    <x v="0"/>
    <n v="0.78"/>
  </r>
  <r>
    <s v="George Ashbrook"/>
    <n v="17986"/>
    <x v="512"/>
    <d v="2012-04-07T00:00:00"/>
    <x v="8"/>
    <s v="2012"/>
    <n v="2"/>
    <b v="0"/>
    <x v="3"/>
    <n v="43"/>
    <n v="87.31"/>
    <n v="0.05"/>
    <s v="Regular Air"/>
    <n v="-15.09"/>
    <n v="2.08"/>
    <n v="1.49"/>
    <s v="Ontario"/>
    <s v="Ontario"/>
    <s v="Small Business"/>
    <s v="Office Supplies"/>
    <x v="2"/>
    <n v="0.36"/>
  </r>
  <r>
    <s v="Henry MacAllister"/>
    <n v="18112"/>
    <x v="893"/>
    <d v="2012-03-17T00:00:00"/>
    <x v="4"/>
    <s v="2012"/>
    <n v="1"/>
    <b v="0"/>
    <x v="3"/>
    <n v="13"/>
    <n v="83.31"/>
    <n v="0.06"/>
    <s v="Regular Air"/>
    <n v="22.8"/>
    <n v="6.45"/>
    <n v="1.34"/>
    <s v="Ontario"/>
    <s v="Ontario"/>
    <s v="Small Business"/>
    <s v="Office Supplies"/>
    <x v="5"/>
    <n v="0.36"/>
  </r>
  <r>
    <s v="Naresj Patel"/>
    <n v="18178"/>
    <x v="868"/>
    <d v="2009-11-02T00:00:00"/>
    <x v="6"/>
    <s v="2009"/>
    <n v="0"/>
    <s v="FREE DELIVERY"/>
    <x v="0"/>
    <n v="43"/>
    <n v="235.09"/>
    <n v="0.08"/>
    <s v="Regular Air"/>
    <n v="-1987.49"/>
    <n v="4.4800000000000004"/>
    <n v="49"/>
    <s v="Ontario"/>
    <s v="Ontario"/>
    <s v="Small Business"/>
    <s v="Office Supplies"/>
    <x v="1"/>
    <n v="0.6"/>
  </r>
  <r>
    <s v="Naresj Patel"/>
    <n v="18178"/>
    <x v="868"/>
    <d v="2009-11-09T00:00:00"/>
    <x v="6"/>
    <s v="2009"/>
    <n v="7"/>
    <b v="0"/>
    <x v="0"/>
    <n v="10"/>
    <n v="187.46"/>
    <n v="0"/>
    <s v="Regular Air"/>
    <n v="49.85"/>
    <n v="17.670000000000002"/>
    <n v="8.99"/>
    <s v="Ontario"/>
    <s v="Ontario"/>
    <s v="Small Business"/>
    <s v="Furniture"/>
    <x v="4"/>
    <n v="0.47"/>
  </r>
  <r>
    <s v="Anna Haberlin"/>
    <n v="18182"/>
    <x v="86"/>
    <d v="2011-04-12T00:00:00"/>
    <x v="8"/>
    <s v="2011"/>
    <n v="2"/>
    <b v="0"/>
    <x v="4"/>
    <n v="45"/>
    <n v="4598.7299999999996"/>
    <n v="0.04"/>
    <s v="Regular Air"/>
    <n v="1049.45"/>
    <n v="99.99"/>
    <n v="19.989999999999998"/>
    <s v="Ontario"/>
    <s v="Ontario"/>
    <s v="Corporate"/>
    <s v="Technology"/>
    <x v="7"/>
    <n v="0.5"/>
  </r>
  <r>
    <s v="Anna Haberlin"/>
    <n v="18182"/>
    <x v="86"/>
    <d v="2011-04-11T00:00:00"/>
    <x v="8"/>
    <s v="2011"/>
    <n v="1"/>
    <b v="0"/>
    <x v="4"/>
    <n v="45"/>
    <n v="2673.08"/>
    <n v="0.01"/>
    <s v="Regular Air"/>
    <n v="-1363.12"/>
    <n v="55.5"/>
    <n v="52.2"/>
    <s v="Ontario"/>
    <s v="Ontario"/>
    <s v="Corporate"/>
    <s v="Furniture"/>
    <x v="4"/>
    <n v="0.72"/>
  </r>
  <r>
    <s v="Anna Haberlin"/>
    <n v="18182"/>
    <x v="86"/>
    <d v="2011-04-12T00:00:00"/>
    <x v="8"/>
    <s v="2011"/>
    <n v="2"/>
    <b v="0"/>
    <x v="4"/>
    <n v="12"/>
    <n v="396.69"/>
    <n v="0.09"/>
    <s v="Express Air"/>
    <n v="-18.45"/>
    <n v="33.29"/>
    <n v="8.74"/>
    <s v="Ontario"/>
    <s v="Ontario"/>
    <s v="Corporate"/>
    <s v="Office Supplies"/>
    <x v="0"/>
    <n v="0.61"/>
  </r>
  <r>
    <s v="George Ashbrook"/>
    <n v="18405"/>
    <x v="828"/>
    <d v="2009-01-09T00:00:00"/>
    <x v="10"/>
    <s v="2009"/>
    <n v="2"/>
    <b v="0"/>
    <x v="4"/>
    <n v="30"/>
    <n v="610.65"/>
    <n v="0.09"/>
    <s v="Express Air"/>
    <n v="60.27"/>
    <n v="20.98"/>
    <n v="8.83"/>
    <s v="Ontario"/>
    <s v="Ontario"/>
    <s v="Consumer"/>
    <s v="Office Supplies"/>
    <x v="2"/>
    <n v="0.37"/>
  </r>
  <r>
    <s v="George Ashbrook"/>
    <n v="18405"/>
    <x v="828"/>
    <d v="2009-01-10T00:00:00"/>
    <x v="10"/>
    <s v="2009"/>
    <n v="3"/>
    <b v="0"/>
    <x v="4"/>
    <n v="2"/>
    <n v="158.04"/>
    <n v="0.03"/>
    <s v="Regular Air"/>
    <n v="-263.08999999999997"/>
    <n v="73.98"/>
    <n v="14.52"/>
    <s v="Ontario"/>
    <s v="Ontario"/>
    <s v="Consumer"/>
    <s v="Technology"/>
    <x v="7"/>
    <n v="0.65"/>
  </r>
  <r>
    <s v="Jeremy Ellison"/>
    <n v="18531"/>
    <x v="149"/>
    <d v="2012-10-31T00:00:00"/>
    <x v="0"/>
    <s v="2012"/>
    <n v="2"/>
    <b v="0"/>
    <x v="5"/>
    <n v="50"/>
    <n v="1298.81"/>
    <n v="0.04"/>
    <s v="Delivery Truck"/>
    <n v="-250.55"/>
    <n v="25.98"/>
    <n v="14.36"/>
    <s v="Ontario"/>
    <s v="Ontario"/>
    <s v="Small Business"/>
    <s v="Furniture"/>
    <x v="14"/>
    <n v="0.6"/>
  </r>
  <r>
    <s v="Larry Hughes"/>
    <n v="18533"/>
    <x v="894"/>
    <d v="2009-11-07T00:00:00"/>
    <x v="6"/>
    <s v="2009"/>
    <n v="1"/>
    <b v="0"/>
    <x v="3"/>
    <n v="27"/>
    <n v="442.57"/>
    <n v="0.01"/>
    <s v="Regular Air"/>
    <n v="-60.73"/>
    <n v="15.31"/>
    <n v="8.7799999999999994"/>
    <s v="Ontario"/>
    <s v="Ontario"/>
    <s v="Home Office"/>
    <s v="Office Supplies"/>
    <x v="0"/>
    <n v="0.56999999999999995"/>
  </r>
  <r>
    <s v="Larry Hughes"/>
    <n v="18533"/>
    <x v="894"/>
    <d v="2009-11-08T00:00:00"/>
    <x v="6"/>
    <s v="2009"/>
    <n v="2"/>
    <b v="0"/>
    <x v="3"/>
    <n v="5"/>
    <n v="53.737000000000002"/>
    <n v="0.05"/>
    <s v="Express Air"/>
    <n v="-28.44"/>
    <n v="7.99"/>
    <n v="5.03"/>
    <s v="Ontario"/>
    <s v="Ontario"/>
    <s v="Home Office"/>
    <s v="Technology"/>
    <x v="3"/>
    <n v="0.6"/>
  </r>
  <r>
    <s v="Erin Creighton"/>
    <n v="18661"/>
    <x v="298"/>
    <d v="2012-09-12T00:00:00"/>
    <x v="11"/>
    <s v="2012"/>
    <n v="4"/>
    <b v="0"/>
    <x v="0"/>
    <n v="12"/>
    <n v="1207.08"/>
    <n v="0.05"/>
    <s v="Delivery Truck"/>
    <n v="-351.3"/>
    <n v="95.98"/>
    <n v="58.2"/>
    <s v="Ontario"/>
    <s v="Ontario"/>
    <s v="Corporate"/>
    <s v="Furniture"/>
    <x v="14"/>
    <n v="0.57999999999999996"/>
  </r>
  <r>
    <s v="Erin Creighton"/>
    <n v="18661"/>
    <x v="298"/>
    <d v="2012-09-10T00:00:00"/>
    <x v="11"/>
    <s v="2012"/>
    <n v="2"/>
    <b v="0"/>
    <x v="0"/>
    <n v="11"/>
    <n v="2618.1120000000001"/>
    <n v="0.04"/>
    <s v="Delivery Truck"/>
    <n v="-139.27000000000001"/>
    <n v="286.85000000000002"/>
    <n v="61.76"/>
    <s v="Ontario"/>
    <s v="Ontario"/>
    <s v="Corporate"/>
    <s v="Furniture"/>
    <x v="10"/>
    <n v="0.78"/>
  </r>
  <r>
    <s v="Jonathan Howell"/>
    <n v="18723"/>
    <x v="38"/>
    <d v="2009-08-14T00:00:00"/>
    <x v="2"/>
    <s v="2009"/>
    <n v="2"/>
    <b v="0"/>
    <x v="4"/>
    <n v="1"/>
    <n v="52.096499999999999"/>
    <n v="0"/>
    <s v="Regular Air"/>
    <n v="-232.8"/>
    <n v="55.99"/>
    <n v="2.5"/>
    <s v="Ontario"/>
    <s v="Ontario"/>
    <s v="Consumer"/>
    <s v="Technology"/>
    <x v="3"/>
    <n v="0.83"/>
  </r>
  <r>
    <s v="Erin Creighton"/>
    <n v="18753"/>
    <x v="895"/>
    <d v="2009-08-02T00:00:00"/>
    <x v="2"/>
    <s v="2009"/>
    <n v="2"/>
    <b v="0"/>
    <x v="4"/>
    <n v="31"/>
    <n v="3945.95"/>
    <n v="0.03"/>
    <s v="Regular Air"/>
    <n v="1031.32"/>
    <n v="128.24"/>
    <n v="12.65"/>
    <s v="Ontario"/>
    <s v="Ontario"/>
    <s v="Corporate"/>
    <s v="Furniture"/>
    <x v="14"/>
    <m/>
  </r>
  <r>
    <s v="Erin Creighton"/>
    <n v="18753"/>
    <x v="895"/>
    <d v="2009-08-02T00:00:00"/>
    <x v="2"/>
    <s v="2009"/>
    <n v="2"/>
    <b v="0"/>
    <x v="4"/>
    <n v="33"/>
    <n v="5394.4"/>
    <n v="0.01"/>
    <s v="Delivery Truck"/>
    <n v="788.79"/>
    <n v="160.97999999999999"/>
    <n v="30"/>
    <s v="Ontario"/>
    <s v="Ontario"/>
    <s v="Corporate"/>
    <s v="Furniture"/>
    <x v="14"/>
    <n v="0.62"/>
  </r>
  <r>
    <s v="Linda Cazamias"/>
    <n v="19204"/>
    <x v="896"/>
    <d v="2009-09-19T00:00:00"/>
    <x v="11"/>
    <s v="2009"/>
    <n v="1"/>
    <b v="0"/>
    <x v="4"/>
    <n v="27"/>
    <n v="233.92"/>
    <n v="0.1"/>
    <s v="Regular Air"/>
    <n v="-80.75"/>
    <n v="8.75"/>
    <n v="8.5399999999999991"/>
    <s v="Ontario"/>
    <s v="Ontario"/>
    <s v="Corporate"/>
    <s v="Furniture"/>
    <x v="4"/>
    <n v="0.43"/>
  </r>
  <r>
    <s v="Linda Cazamias"/>
    <n v="19204"/>
    <x v="896"/>
    <d v="2009-09-20T00:00:00"/>
    <x v="11"/>
    <s v="2009"/>
    <n v="2"/>
    <b v="0"/>
    <x v="4"/>
    <n v="28"/>
    <n v="1642.05"/>
    <n v="0.03"/>
    <s v="Regular Air"/>
    <n v="829.73"/>
    <n v="55.98"/>
    <n v="4.8600000000000003"/>
    <s v="Ontario"/>
    <s v="Ontario"/>
    <s v="Corporate"/>
    <s v="Office Supplies"/>
    <x v="5"/>
    <n v="0.36"/>
  </r>
  <r>
    <s v="Darren Powers"/>
    <n v="19394"/>
    <x v="574"/>
    <d v="2012-12-26T00:00:00"/>
    <x v="9"/>
    <s v="2012"/>
    <n v="1"/>
    <b v="0"/>
    <x v="4"/>
    <n v="16"/>
    <n v="279.327"/>
    <n v="0.05"/>
    <s v="Regular Air"/>
    <n v="75.209999999999994"/>
    <n v="20.99"/>
    <n v="0.99"/>
    <s v="Ontario"/>
    <s v="Ontario"/>
    <s v="Corporate"/>
    <s v="Technology"/>
    <x v="3"/>
    <n v="0.37"/>
  </r>
  <r>
    <s v="Darren Powers"/>
    <n v="19394"/>
    <x v="574"/>
    <d v="2012-12-28T00:00:00"/>
    <x v="9"/>
    <s v="2012"/>
    <n v="3"/>
    <b v="0"/>
    <x v="4"/>
    <n v="5"/>
    <n v="539.20600000000002"/>
    <n v="0.05"/>
    <s v="Regular Air"/>
    <n v="-452.39"/>
    <n v="125.99"/>
    <n v="8.8000000000000007"/>
    <s v="Ontario"/>
    <s v="Ontario"/>
    <s v="Corporate"/>
    <s v="Technology"/>
    <x v="3"/>
    <n v="0.59"/>
  </r>
  <r>
    <s v="Edward Nazzal"/>
    <n v="19653"/>
    <x v="897"/>
    <d v="2012-09-11T00:00:00"/>
    <x v="11"/>
    <s v="2012"/>
    <n v="0"/>
    <s v="FREE DELIVERY"/>
    <x v="3"/>
    <n v="34"/>
    <n v="125.46"/>
    <n v="7.0000000000000007E-2"/>
    <s v="Regular Air"/>
    <n v="-129.63"/>
    <n v="3.58"/>
    <n v="5.47"/>
    <s v="Ontario"/>
    <s v="Ontario"/>
    <s v="Home Office"/>
    <s v="Office Supplies"/>
    <x v="2"/>
    <n v="0.37"/>
  </r>
  <r>
    <s v="George Ashbrook"/>
    <n v="19687"/>
    <x v="665"/>
    <d v="2010-08-14T00:00:00"/>
    <x v="2"/>
    <s v="2010"/>
    <n v="1"/>
    <b v="0"/>
    <x v="4"/>
    <n v="33"/>
    <n v="47.99"/>
    <n v="0.06"/>
    <s v="Regular Air"/>
    <n v="3.86"/>
    <n v="1.48"/>
    <n v="0.7"/>
    <s v="Ontario"/>
    <s v="Ontario"/>
    <s v="Consumer"/>
    <s v="Office Supplies"/>
    <x v="6"/>
    <n v="0.37"/>
  </r>
  <r>
    <s v="George Ashbrook"/>
    <n v="19687"/>
    <x v="665"/>
    <d v="2010-08-15T00:00:00"/>
    <x v="2"/>
    <s v="2010"/>
    <n v="2"/>
    <b v="0"/>
    <x v="4"/>
    <n v="23"/>
    <n v="829.61699999999996"/>
    <n v="0.1"/>
    <s v="Regular Air"/>
    <n v="25.53"/>
    <n v="45.99"/>
    <n v="4.99"/>
    <s v="Ontario"/>
    <s v="Ontario"/>
    <s v="Consumer"/>
    <s v="Technology"/>
    <x v="3"/>
    <n v="0.56999999999999995"/>
  </r>
  <r>
    <s v="Nat Carroll"/>
    <n v="19716"/>
    <x v="860"/>
    <d v="2009-10-06T00:00:00"/>
    <x v="0"/>
    <s v="2009"/>
    <n v="7"/>
    <b v="0"/>
    <x v="0"/>
    <n v="5"/>
    <n v="616.10550000000001"/>
    <n v="0.03"/>
    <s v="Regular Air"/>
    <n v="-458.74"/>
    <n v="140.99"/>
    <n v="4.2"/>
    <s v="Ontario"/>
    <s v="Ontario"/>
    <s v="Home Office"/>
    <s v="Technology"/>
    <x v="3"/>
    <n v="0.59"/>
  </r>
  <r>
    <s v="Erin Ashbrook"/>
    <n v="19782"/>
    <x v="814"/>
    <d v="2012-10-22T00:00:00"/>
    <x v="0"/>
    <s v="2012"/>
    <n v="4"/>
    <b v="0"/>
    <x v="0"/>
    <n v="18"/>
    <n v="33.21"/>
    <n v="0.06"/>
    <s v="Regular Air"/>
    <n v="-0.85"/>
    <n v="1.81"/>
    <n v="0.75"/>
    <s v="Ontario"/>
    <s v="Ontario"/>
    <s v="Consumer"/>
    <s v="Office Supplies"/>
    <x v="6"/>
    <n v="0.52"/>
  </r>
  <r>
    <s v="James Lanier"/>
    <n v="20134"/>
    <x v="676"/>
    <d v="2011-03-16T00:00:00"/>
    <x v="4"/>
    <s v="2011"/>
    <n v="4"/>
    <b v="0"/>
    <x v="0"/>
    <n v="26"/>
    <n v="583.55999999999995"/>
    <n v="0.02"/>
    <s v="Regular Air"/>
    <n v="-94.59"/>
    <n v="20.97"/>
    <n v="6.5"/>
    <s v="Ontario"/>
    <s v="Ontario"/>
    <s v="Corporate"/>
    <s v="Technology"/>
    <x v="7"/>
    <n v="0.78"/>
  </r>
  <r>
    <s v="James Lanier"/>
    <n v="20134"/>
    <x v="676"/>
    <d v="2011-03-19T00:00:00"/>
    <x v="4"/>
    <s v="2011"/>
    <n v="7"/>
    <b v="0"/>
    <x v="0"/>
    <n v="47"/>
    <n v="281.47000000000003"/>
    <n v="0.1"/>
    <s v="Regular Air"/>
    <n v="-190.57"/>
    <n v="6.48"/>
    <n v="7.37"/>
    <s v="Ontario"/>
    <s v="Ontario"/>
    <s v="Corporate"/>
    <s v="Office Supplies"/>
    <x v="5"/>
    <n v="0.37"/>
  </r>
  <r>
    <s v="Anna Haberlin"/>
    <n v="20259"/>
    <x v="898"/>
    <d v="2011-05-25T00:00:00"/>
    <x v="7"/>
    <s v="2011"/>
    <n v="1"/>
    <b v="0"/>
    <x v="5"/>
    <n v="42"/>
    <n v="539.05999999999995"/>
    <n v="0.05"/>
    <s v="Regular Air"/>
    <n v="-123.07"/>
    <n v="12.88"/>
    <n v="4.59"/>
    <s v="Ontario"/>
    <s v="Ontario"/>
    <s v="Corporate"/>
    <s v="Office Supplies"/>
    <x v="15"/>
    <n v="0.82"/>
  </r>
  <r>
    <s v="Duane Huffman"/>
    <n v="20261"/>
    <x v="562"/>
    <d v="2009-05-20T00:00:00"/>
    <x v="7"/>
    <s v="2009"/>
    <n v="0"/>
    <s v="FREE DELIVERY"/>
    <x v="4"/>
    <n v="25"/>
    <n v="751.52"/>
    <n v="0.09"/>
    <s v="Express Air"/>
    <n v="67.11"/>
    <n v="31.74"/>
    <n v="12.62"/>
    <s v="Ontario"/>
    <s v="Ontario"/>
    <s v="Small Business"/>
    <s v="Office Supplies"/>
    <x v="2"/>
    <n v="0.37"/>
  </r>
  <r>
    <s v="Duane Huffman"/>
    <n v="20261"/>
    <x v="562"/>
    <d v="2009-05-23T00:00:00"/>
    <x v="7"/>
    <s v="2009"/>
    <n v="3"/>
    <b v="0"/>
    <x v="4"/>
    <n v="36"/>
    <n v="220.48"/>
    <n v="0.04"/>
    <s v="Regular Air"/>
    <n v="81.91"/>
    <n v="6.35"/>
    <n v="1.02"/>
    <s v="Ontario"/>
    <s v="Ontario"/>
    <s v="Small Business"/>
    <s v="Office Supplies"/>
    <x v="5"/>
    <n v="0.39"/>
  </r>
  <r>
    <s v="Duane Huffman"/>
    <n v="20261"/>
    <x v="562"/>
    <d v="2009-05-21T00:00:00"/>
    <x v="7"/>
    <s v="2009"/>
    <n v="1"/>
    <b v="0"/>
    <x v="4"/>
    <n v="21"/>
    <n v="1259.4535000000001"/>
    <n v="0.02"/>
    <s v="Express Air"/>
    <n v="168.24"/>
    <n v="65.989999999999995"/>
    <n v="8.99"/>
    <s v="Ontario"/>
    <s v="Ontario"/>
    <s v="Small Business"/>
    <s v="Technology"/>
    <x v="3"/>
    <n v="0.56000000000000005"/>
  </r>
  <r>
    <s v="Magdelene Morse"/>
    <n v="20453"/>
    <x v="396"/>
    <d v="2011-03-12T00:00:00"/>
    <x v="4"/>
    <s v="2011"/>
    <n v="2"/>
    <b v="0"/>
    <x v="4"/>
    <n v="23"/>
    <n v="450.39"/>
    <n v="7.0000000000000007E-2"/>
    <s v="Regular Air"/>
    <n v="152.79"/>
    <n v="19.23"/>
    <n v="6.15"/>
    <s v="Ontario"/>
    <s v="Ontario"/>
    <s v="Home Office"/>
    <s v="Furniture"/>
    <x v="4"/>
    <n v="0.44"/>
  </r>
  <r>
    <s v="Magdelene Morse"/>
    <n v="20453"/>
    <x v="396"/>
    <d v="2011-03-12T00:00:00"/>
    <x v="4"/>
    <s v="2011"/>
    <n v="2"/>
    <b v="0"/>
    <x v="4"/>
    <n v="17"/>
    <n v="1193.1195"/>
    <n v="0.08"/>
    <s v="Express Air"/>
    <n v="137.59"/>
    <n v="85.99"/>
    <n v="0.99"/>
    <s v="Ontario"/>
    <s v="Ontario"/>
    <s v="Home Office"/>
    <s v="Technology"/>
    <x v="3"/>
    <n v="0.55000000000000004"/>
  </r>
  <r>
    <s v="Arthur Wiediger"/>
    <n v="20614"/>
    <x v="299"/>
    <d v="2009-05-20T00:00:00"/>
    <x v="7"/>
    <s v="2009"/>
    <n v="2"/>
    <b v="0"/>
    <x v="3"/>
    <n v="47"/>
    <n v="3596.36"/>
    <n v="0"/>
    <s v="Express Air"/>
    <n v="326.25"/>
    <n v="73.98"/>
    <n v="12.14"/>
    <s v="Ontario"/>
    <s v="Ontario"/>
    <s v="Corporate"/>
    <s v="Technology"/>
    <x v="7"/>
    <n v="0.67"/>
  </r>
  <r>
    <s v="Gary Mitchum"/>
    <n v="20709"/>
    <x v="589"/>
    <d v="2009-08-11T00:00:00"/>
    <x v="2"/>
    <s v="2009"/>
    <n v="0"/>
    <s v="FREE DELIVERY"/>
    <x v="1"/>
    <n v="4"/>
    <n v="16.600000000000001"/>
    <n v="0.1"/>
    <s v="Regular Air"/>
    <n v="-2.06"/>
    <n v="4.13"/>
    <n v="0.99"/>
    <s v="Ontario"/>
    <s v="Ontario"/>
    <s v="Consumer"/>
    <s v="Office Supplies"/>
    <x v="11"/>
    <n v="0.39"/>
  </r>
  <r>
    <s v="Gary Mitchum"/>
    <n v="20709"/>
    <x v="589"/>
    <d v="2009-08-13T00:00:00"/>
    <x v="2"/>
    <s v="2009"/>
    <n v="2"/>
    <b v="0"/>
    <x v="1"/>
    <n v="5"/>
    <n v="25.1"/>
    <n v="0.04"/>
    <s v="Regular Air"/>
    <n v="2.98"/>
    <n v="4.9800000000000004"/>
    <n v="0.49"/>
    <s v="Ontario"/>
    <s v="Ontario"/>
    <s v="Consumer"/>
    <s v="Office Supplies"/>
    <x v="11"/>
    <n v="0.39"/>
  </r>
  <r>
    <s v="George Ashbrook"/>
    <n v="21025"/>
    <x v="373"/>
    <d v="2010-09-13T00:00:00"/>
    <x v="11"/>
    <s v="2010"/>
    <n v="2"/>
    <b v="0"/>
    <x v="3"/>
    <n v="38"/>
    <n v="553.02"/>
    <n v="0.1"/>
    <s v="Regular Air"/>
    <n v="-49.38"/>
    <n v="15.98"/>
    <n v="6.5"/>
    <s v="Ontario"/>
    <s v="Ontario"/>
    <s v="Small Business"/>
    <s v="Technology"/>
    <x v="7"/>
    <n v="0.48"/>
  </r>
  <r>
    <s v="Gary Mitchum"/>
    <n v="21028"/>
    <x v="805"/>
    <d v="2012-06-09T00:00:00"/>
    <x v="3"/>
    <s v="2012"/>
    <n v="2"/>
    <b v="0"/>
    <x v="5"/>
    <n v="38"/>
    <n v="437.86"/>
    <n v="0.04"/>
    <s v="Regular Air"/>
    <n v="-4.17"/>
    <n v="11.58"/>
    <n v="6.97"/>
    <s v="Ontario"/>
    <s v="Ontario"/>
    <s v="Consumer"/>
    <s v="Office Supplies"/>
    <x v="8"/>
    <n v="0.35"/>
  </r>
  <r>
    <s v="Matt Hagelstein"/>
    <n v="21125"/>
    <x v="557"/>
    <d v="2011-02-27T00:00:00"/>
    <x v="5"/>
    <s v="2011"/>
    <n v="1"/>
    <b v="0"/>
    <x v="3"/>
    <n v="17"/>
    <n v="155.16999999999999"/>
    <n v="0.08"/>
    <s v="Regular Air"/>
    <n v="2.12"/>
    <n v="9.27"/>
    <n v="4.3899999999999997"/>
    <s v="Ontario"/>
    <s v="Ontario"/>
    <s v="Home Office"/>
    <s v="Office Supplies"/>
    <x v="5"/>
    <n v="0.38"/>
  </r>
  <r>
    <s v="Andy Reiter"/>
    <n v="21382"/>
    <x v="899"/>
    <d v="2012-01-15T00:00:00"/>
    <x v="10"/>
    <s v="2012"/>
    <n v="3"/>
    <b v="0"/>
    <x v="5"/>
    <n v="27"/>
    <n v="145.93"/>
    <n v="0"/>
    <s v="Regular Air"/>
    <n v="-113.32"/>
    <n v="4.9800000000000004"/>
    <n v="7.44"/>
    <s v="Ontario"/>
    <s v="Ontario"/>
    <s v="Corporate"/>
    <s v="Office Supplies"/>
    <x v="5"/>
    <n v="0.36"/>
  </r>
  <r>
    <s v="Magdelene Morse"/>
    <n v="21604"/>
    <x v="900"/>
    <d v="2012-04-03T00:00:00"/>
    <x v="8"/>
    <s v="2012"/>
    <n v="2"/>
    <b v="0"/>
    <x v="4"/>
    <n v="6"/>
    <n v="2478.88"/>
    <n v="0.02"/>
    <s v="Express Air"/>
    <n v="593.59"/>
    <n v="387.99"/>
    <n v="19.989999999999998"/>
    <s v="Ontario"/>
    <s v="Ontario"/>
    <s v="Home Office"/>
    <s v="Office Supplies"/>
    <x v="2"/>
    <n v="0.38"/>
  </r>
  <r>
    <s v="Dave Hallsten"/>
    <n v="21824"/>
    <x v="745"/>
    <d v="2011-02-14T00:00:00"/>
    <x v="5"/>
    <s v="2011"/>
    <n v="7"/>
    <b v="0"/>
    <x v="0"/>
    <n v="37"/>
    <n v="3351.55"/>
    <n v="0.04"/>
    <s v="Express Air"/>
    <n v="-1036.92"/>
    <n v="90.98"/>
    <n v="56.2"/>
    <s v="Ontario"/>
    <s v="Ontario"/>
    <s v="Home Office"/>
    <s v="Furniture"/>
    <x v="4"/>
    <n v="0.74"/>
  </r>
  <r>
    <s v="Gary Zandusky"/>
    <n v="21893"/>
    <x v="901"/>
    <d v="2011-10-25T00:00:00"/>
    <x v="0"/>
    <s v="2011"/>
    <n v="1"/>
    <b v="0"/>
    <x v="5"/>
    <n v="30"/>
    <n v="532.11"/>
    <n v="0.01"/>
    <s v="Express Air"/>
    <n v="59.47"/>
    <n v="17.07"/>
    <n v="8.1300000000000008"/>
    <s v="Ontario"/>
    <s v="Ontario"/>
    <s v="Home Office"/>
    <s v="Office Supplies"/>
    <x v="8"/>
    <n v="0.38"/>
  </r>
  <r>
    <s v="Candace McMahon"/>
    <n v="22054"/>
    <x v="144"/>
    <d v="2010-07-31T00:00:00"/>
    <x v="1"/>
    <s v="2010"/>
    <n v="2"/>
    <b v="0"/>
    <x v="4"/>
    <n v="32"/>
    <n v="216.79"/>
    <n v="7.0000000000000007E-2"/>
    <s v="Regular Air"/>
    <n v="57.55"/>
    <n v="6.98"/>
    <n v="2.83"/>
    <s v="Ontario"/>
    <s v="Ontario"/>
    <s v="Corporate"/>
    <s v="Furniture"/>
    <x v="4"/>
    <n v="0.37"/>
  </r>
  <r>
    <s v="Alan Hwang"/>
    <n v="22181"/>
    <x v="850"/>
    <d v="2011-10-16T00:00:00"/>
    <x v="0"/>
    <s v="2011"/>
    <n v="9"/>
    <b v="0"/>
    <x v="0"/>
    <n v="41"/>
    <n v="258.13"/>
    <n v="0.03"/>
    <s v="Regular Air"/>
    <n v="84.1"/>
    <n v="6.08"/>
    <n v="1.82"/>
    <s v="Ontario"/>
    <s v="Ontario"/>
    <s v="Corporate"/>
    <s v="Office Supplies"/>
    <x v="6"/>
    <n v="0.35"/>
  </r>
  <r>
    <s v="Edward Nazzal"/>
    <n v="22272"/>
    <x v="902"/>
    <d v="2012-05-08T00:00:00"/>
    <x v="7"/>
    <s v="2012"/>
    <n v="2"/>
    <b v="0"/>
    <x v="1"/>
    <n v="37"/>
    <n v="5382.24"/>
    <n v="0.1"/>
    <s v="Regular Air"/>
    <n v="14.85"/>
    <n v="152.47999999999999"/>
    <n v="4"/>
    <s v="Ontario"/>
    <s v="Ontario"/>
    <s v="Home Office"/>
    <s v="Technology"/>
    <x v="7"/>
    <n v="0.79"/>
  </r>
  <r>
    <s v="Edward Nazzal"/>
    <n v="22272"/>
    <x v="902"/>
    <d v="2012-05-08T00:00:00"/>
    <x v="7"/>
    <s v="2012"/>
    <n v="2"/>
    <b v="0"/>
    <x v="1"/>
    <n v="30"/>
    <n v="1035.95"/>
    <n v="0.08"/>
    <s v="Regular Air"/>
    <n v="342.41"/>
    <n v="35.409999999999997"/>
    <n v="1.99"/>
    <s v="Ontario"/>
    <s v="Ontario"/>
    <s v="Home Office"/>
    <s v="Technology"/>
    <x v="7"/>
    <n v="0.43"/>
  </r>
  <r>
    <s v="Candace McMahon"/>
    <n v="22373"/>
    <x v="677"/>
    <d v="2012-03-29T00:00:00"/>
    <x v="4"/>
    <s v="2012"/>
    <n v="1"/>
    <b v="0"/>
    <x v="1"/>
    <n v="26"/>
    <n v="233.03"/>
    <n v="0.05"/>
    <s v="Express Air"/>
    <n v="-86.34"/>
    <n v="8.74"/>
    <n v="8.2899999999999991"/>
    <s v="Ontario"/>
    <s v="Ontario"/>
    <s v="Corporate"/>
    <s v="Office Supplies"/>
    <x v="8"/>
    <n v="0.38"/>
  </r>
  <r>
    <s v="Allen Golden"/>
    <n v="22434"/>
    <x v="903"/>
    <d v="2012-08-31T00:00:00"/>
    <x v="2"/>
    <s v="2012"/>
    <n v="2"/>
    <b v="0"/>
    <x v="5"/>
    <n v="3"/>
    <n v="18.7"/>
    <n v="0.1"/>
    <s v="Regular Air"/>
    <n v="-14.69"/>
    <n v="4.54"/>
    <n v="5.83"/>
    <s v="Ontario"/>
    <s v="Ontario"/>
    <s v="Consumer"/>
    <s v="Office Supplies"/>
    <x v="2"/>
    <n v="0.36"/>
  </r>
  <r>
    <s v="Allen Golden"/>
    <n v="22434"/>
    <x v="903"/>
    <d v="2012-08-31T00:00:00"/>
    <x v="2"/>
    <s v="2012"/>
    <n v="2"/>
    <b v="0"/>
    <x v="5"/>
    <n v="39"/>
    <n v="140.74"/>
    <n v="0.01"/>
    <s v="Regular Air"/>
    <n v="-92.29"/>
    <n v="3.28"/>
    <n v="3.97"/>
    <s v="Ontario"/>
    <s v="Ontario"/>
    <s v="Consumer"/>
    <s v="Office Supplies"/>
    <x v="12"/>
    <n v="0.56000000000000005"/>
  </r>
  <r>
    <s v="Erin Creighton"/>
    <n v="22849"/>
    <x v="492"/>
    <d v="2011-02-15T00:00:00"/>
    <x v="5"/>
    <s v="2011"/>
    <n v="1"/>
    <b v="0"/>
    <x v="3"/>
    <n v="27"/>
    <n v="304.98"/>
    <n v="0.08"/>
    <s v="Regular Air"/>
    <n v="2.73"/>
    <n v="11.7"/>
    <n v="5.63"/>
    <s v="Ontario"/>
    <s v="Ontario"/>
    <s v="Corporate"/>
    <s v="Office Supplies"/>
    <x v="2"/>
    <n v="0.4"/>
  </r>
  <r>
    <s v="Erin Creighton"/>
    <n v="22849"/>
    <x v="492"/>
    <d v="2011-02-16T00:00:00"/>
    <x v="5"/>
    <s v="2011"/>
    <n v="2"/>
    <b v="0"/>
    <x v="3"/>
    <n v="34"/>
    <n v="104.24"/>
    <n v="0"/>
    <s v="Express Air"/>
    <n v="10.59"/>
    <n v="2.78"/>
    <n v="1.34"/>
    <s v="Ontario"/>
    <s v="Ontario"/>
    <s v="Corporate"/>
    <s v="Office Supplies"/>
    <x v="12"/>
    <n v="0.45"/>
  </r>
  <r>
    <s v="Erin Creighton"/>
    <n v="22849"/>
    <x v="492"/>
    <d v="2011-02-16T00:00:00"/>
    <x v="5"/>
    <s v="2011"/>
    <n v="2"/>
    <b v="0"/>
    <x v="3"/>
    <n v="27"/>
    <n v="198.13"/>
    <n v="0.01"/>
    <s v="Regular Air"/>
    <n v="-219.92"/>
    <n v="6.98"/>
    <n v="9.69"/>
    <s v="Ontario"/>
    <s v="Ontario"/>
    <s v="Corporate"/>
    <s v="Office Supplies"/>
    <x v="0"/>
    <n v="0.83"/>
  </r>
  <r>
    <s v="Erin Creighton"/>
    <n v="22849"/>
    <x v="492"/>
    <d v="2011-02-16T00:00:00"/>
    <x v="5"/>
    <s v="2011"/>
    <n v="2"/>
    <b v="0"/>
    <x v="3"/>
    <n v="25"/>
    <n v="4366.348"/>
    <n v="0.05"/>
    <s v="Regular Air"/>
    <n v="940.57"/>
    <n v="205.99"/>
    <n v="3"/>
    <s v="Ontario"/>
    <s v="Ontario"/>
    <s v="Corporate"/>
    <s v="Technology"/>
    <x v="3"/>
    <n v="0.57999999999999996"/>
  </r>
  <r>
    <s v="Melanie Page"/>
    <n v="22881"/>
    <x v="904"/>
    <d v="2010-04-07T00:00:00"/>
    <x v="8"/>
    <s v="2010"/>
    <n v="1"/>
    <b v="0"/>
    <x v="4"/>
    <n v="33"/>
    <n v="476.06"/>
    <n v="0.04"/>
    <s v="Regular Air"/>
    <n v="-120.48"/>
    <n v="14.03"/>
    <n v="9.3699999999999992"/>
    <s v="Ontario"/>
    <s v="Ontario"/>
    <s v="Corporate"/>
    <s v="Office Supplies"/>
    <x v="0"/>
    <n v="0.56000000000000005"/>
  </r>
  <r>
    <s v="Mike Caudle"/>
    <n v="22950"/>
    <x v="905"/>
    <d v="2011-12-28T00:00:00"/>
    <x v="9"/>
    <s v="2011"/>
    <n v="7"/>
    <b v="0"/>
    <x v="0"/>
    <n v="29"/>
    <n v="1756.11"/>
    <n v="0.1"/>
    <s v="Regular Air"/>
    <n v="-888.07"/>
    <n v="64.650000000000006"/>
    <n v="35"/>
    <s v="Ontario"/>
    <s v="Ontario"/>
    <s v="Corporate"/>
    <s v="Office Supplies"/>
    <x v="0"/>
    <n v="0.8"/>
  </r>
  <r>
    <s v="Erin Ashbrook"/>
    <n v="23008"/>
    <x v="24"/>
    <d v="2009-10-11T00:00:00"/>
    <x v="0"/>
    <s v="2009"/>
    <n v="2"/>
    <b v="0"/>
    <x v="5"/>
    <n v="10"/>
    <n v="1136.47"/>
    <n v="0.1"/>
    <s v="Express Air"/>
    <n v="323.32"/>
    <n v="120.98"/>
    <n v="9.07"/>
    <s v="Ontario"/>
    <s v="Ontario"/>
    <s v="Consumer"/>
    <s v="Office Supplies"/>
    <x v="2"/>
    <n v="0.35"/>
  </r>
  <r>
    <s v="Erin Ashbrook"/>
    <n v="23008"/>
    <x v="24"/>
    <d v="2009-10-11T00:00:00"/>
    <x v="0"/>
    <s v="2009"/>
    <n v="2"/>
    <b v="0"/>
    <x v="5"/>
    <n v="2"/>
    <n v="325.81"/>
    <n v="0.02"/>
    <s v="Express Air"/>
    <n v="-522.78"/>
    <n v="152.47999999999999"/>
    <n v="6.5"/>
    <s v="Ontario"/>
    <s v="Ontario"/>
    <s v="Consumer"/>
    <s v="Technology"/>
    <x v="7"/>
    <n v="0.74"/>
  </r>
  <r>
    <s v="Naresj Patel"/>
    <n v="23202"/>
    <x v="317"/>
    <d v="2011-08-01T00:00:00"/>
    <x v="2"/>
    <s v="2011"/>
    <n v="2"/>
    <b v="0"/>
    <x v="1"/>
    <n v="39"/>
    <n v="307.42"/>
    <n v="0.05"/>
    <s v="Regular Air"/>
    <n v="104.09"/>
    <n v="8.17"/>
    <n v="1.69"/>
    <s v="Ontario"/>
    <s v="Ontario"/>
    <s v="Small Business"/>
    <s v="Office Supplies"/>
    <x v="5"/>
    <n v="0.38"/>
  </r>
  <r>
    <s v="Naresj Patel"/>
    <n v="23202"/>
    <x v="317"/>
    <d v="2011-08-01T00:00:00"/>
    <x v="2"/>
    <s v="2011"/>
    <n v="2"/>
    <b v="0"/>
    <x v="1"/>
    <n v="48"/>
    <n v="608.29"/>
    <n v="0.02"/>
    <s v="Regular Air"/>
    <n v="-39.270000000000003"/>
    <n v="11.97"/>
    <n v="5.81"/>
    <s v="Ontario"/>
    <s v="Ontario"/>
    <s v="Small Business"/>
    <s v="Office Supplies"/>
    <x v="12"/>
    <n v="0.6"/>
  </r>
  <r>
    <s v="Erin Ashbrook"/>
    <n v="23426"/>
    <x v="462"/>
    <d v="2011-02-18T00:00:00"/>
    <x v="5"/>
    <s v="2011"/>
    <n v="2"/>
    <b v="0"/>
    <x v="5"/>
    <n v="45"/>
    <n v="1009.8"/>
    <n v="7.0000000000000007E-2"/>
    <s v="Regular Air"/>
    <n v="352.64"/>
    <n v="22.98"/>
    <n v="1.99"/>
    <s v="Ontario"/>
    <s v="Ontario"/>
    <s v="Consumer"/>
    <s v="Technology"/>
    <x v="7"/>
    <n v="0.46"/>
  </r>
  <r>
    <s v="Erin Ashbrook"/>
    <n v="23426"/>
    <x v="462"/>
    <d v="2011-02-17T00:00:00"/>
    <x v="5"/>
    <s v="2011"/>
    <n v="1"/>
    <b v="0"/>
    <x v="5"/>
    <n v="12"/>
    <n v="29.71"/>
    <n v="0.09"/>
    <s v="Regular Air"/>
    <n v="-23.17"/>
    <n v="2.52"/>
    <n v="1.92"/>
    <s v="Ontario"/>
    <s v="Ontario"/>
    <s v="Consumer"/>
    <s v="Office Supplies"/>
    <x v="15"/>
    <n v="0.82"/>
  </r>
  <r>
    <s v="Arthur Wiediger"/>
    <n v="23649"/>
    <x v="406"/>
    <d v="2012-09-08T00:00:00"/>
    <x v="11"/>
    <s v="2012"/>
    <n v="3"/>
    <b v="0"/>
    <x v="3"/>
    <n v="30"/>
    <n v="4587.9260000000004"/>
    <n v="0.1"/>
    <s v="Regular Air"/>
    <n v="687.41"/>
    <n v="195.99"/>
    <n v="4.2"/>
    <s v="Ontario"/>
    <s v="Ontario"/>
    <s v="Corporate"/>
    <s v="Technology"/>
    <x v="3"/>
    <n v="0.6"/>
  </r>
  <r>
    <s v="Arthur Wiediger"/>
    <n v="23649"/>
    <x v="406"/>
    <d v="2012-09-06T00:00:00"/>
    <x v="11"/>
    <s v="2012"/>
    <n v="1"/>
    <b v="0"/>
    <x v="3"/>
    <n v="42"/>
    <n v="4541.924"/>
    <n v="0.01"/>
    <s v="Regular Air"/>
    <n v="1222.1400000000001"/>
    <n v="125.99"/>
    <n v="8.08"/>
    <s v="Ontario"/>
    <s v="Ontario"/>
    <s v="Corporate"/>
    <s v="Technology"/>
    <x v="3"/>
    <n v="0.56999999999999995"/>
  </r>
  <r>
    <s v="Naresj Patel"/>
    <n v="23748"/>
    <x v="567"/>
    <d v="2012-08-12T00:00:00"/>
    <x v="2"/>
    <s v="2012"/>
    <n v="2"/>
    <b v="0"/>
    <x v="1"/>
    <n v="26"/>
    <n v="6163.52"/>
    <n v="0.02"/>
    <s v="Delivery Truck"/>
    <n v="755.95"/>
    <n v="225.02"/>
    <n v="28.66"/>
    <s v="Ontario"/>
    <s v="Ontario"/>
    <s v="Small Business"/>
    <s v="Office Supplies"/>
    <x v="0"/>
    <n v="0.72"/>
  </r>
  <r>
    <s v="Darren Budd"/>
    <n v="23847"/>
    <x v="219"/>
    <d v="2012-11-11T00:00:00"/>
    <x v="6"/>
    <s v="2012"/>
    <n v="2"/>
    <b v="0"/>
    <x v="3"/>
    <n v="7"/>
    <n v="1278.6465000000001"/>
    <n v="0.01"/>
    <s v="Regular Air"/>
    <n v="-396.17"/>
    <n v="200.99"/>
    <n v="4.2"/>
    <s v="Ontario"/>
    <s v="Ontario"/>
    <s v="Home Office"/>
    <s v="Technology"/>
    <x v="3"/>
    <n v="0.59"/>
  </r>
  <r>
    <s v="Cynthia Arntzen"/>
    <n v="23971"/>
    <x v="849"/>
    <d v="2009-11-24T00:00:00"/>
    <x v="6"/>
    <s v="2009"/>
    <n v="3"/>
    <b v="0"/>
    <x v="5"/>
    <n v="5"/>
    <n v="66.63"/>
    <n v="0"/>
    <s v="Regular Air"/>
    <n v="-16.920000000000002"/>
    <n v="11.97"/>
    <n v="4.9800000000000004"/>
    <s v="Ontario"/>
    <s v="Ontario"/>
    <s v="Home Office"/>
    <s v="Office Supplies"/>
    <x v="1"/>
    <n v="0.57999999999999996"/>
  </r>
  <r>
    <s v="Ed Ludwig"/>
    <n v="24135"/>
    <x v="529"/>
    <d v="2010-01-24T00:00:00"/>
    <x v="10"/>
    <s v="2010"/>
    <n v="2"/>
    <b v="0"/>
    <x v="0"/>
    <n v="12"/>
    <n v="345.19"/>
    <n v="0.1"/>
    <s v="Regular Air"/>
    <n v="111.59"/>
    <n v="30.44"/>
    <n v="1.49"/>
    <s v="Ontario"/>
    <s v="Ontario"/>
    <s v="Consumer"/>
    <s v="Office Supplies"/>
    <x v="2"/>
    <n v="0.37"/>
  </r>
  <r>
    <s v="Nat Carroll"/>
    <n v="24196"/>
    <x v="906"/>
    <d v="2010-07-31T00:00:00"/>
    <x v="1"/>
    <s v="2010"/>
    <n v="1"/>
    <b v="0"/>
    <x v="1"/>
    <n v="2"/>
    <n v="13.44"/>
    <n v="0.08"/>
    <s v="Regular Air"/>
    <n v="-8.8800000000000008"/>
    <n v="4.28"/>
    <n v="5.17"/>
    <s v="Ontario"/>
    <s v="Ontario"/>
    <s v="Home Office"/>
    <s v="Office Supplies"/>
    <x v="5"/>
    <n v="0.4"/>
  </r>
  <r>
    <s v="Nat Carroll"/>
    <n v="24196"/>
    <x v="906"/>
    <d v="2010-08-01T00:00:00"/>
    <x v="2"/>
    <s v="2010"/>
    <n v="2"/>
    <b v="0"/>
    <x v="1"/>
    <n v="24"/>
    <n v="1049.49"/>
    <n v="0.05"/>
    <s v="Regular Air"/>
    <n v="-5.41"/>
    <n v="43.57"/>
    <n v="16.36"/>
    <s v="Ontario"/>
    <s v="Ontario"/>
    <s v="Home Office"/>
    <s v="Office Supplies"/>
    <x v="0"/>
    <n v="0.55000000000000004"/>
  </r>
  <r>
    <s v="David Smith"/>
    <n v="24197"/>
    <x v="907"/>
    <d v="2010-02-10T00:00:00"/>
    <x v="5"/>
    <s v="2010"/>
    <n v="7"/>
    <b v="0"/>
    <x v="0"/>
    <n v="41"/>
    <n v="2354.4"/>
    <n v="0"/>
    <s v="Express Air"/>
    <n v="246.54"/>
    <n v="55.94"/>
    <n v="6.55"/>
    <s v="Ontario"/>
    <s v="Ontario"/>
    <s v="Small Business"/>
    <s v="Technology"/>
    <x v="7"/>
    <n v="0.68"/>
  </r>
  <r>
    <s v="David Smith"/>
    <n v="24197"/>
    <x v="907"/>
    <d v="2010-02-10T00:00:00"/>
    <x v="5"/>
    <s v="2010"/>
    <n v="7"/>
    <b v="0"/>
    <x v="0"/>
    <n v="2"/>
    <n v="35.640500000000003"/>
    <n v="0.05"/>
    <s v="Regular Air"/>
    <n v="-110.4"/>
    <n v="20.99"/>
    <n v="1.25"/>
    <s v="Ontario"/>
    <s v="Ontario"/>
    <s v="Small Business"/>
    <s v="Technology"/>
    <x v="3"/>
    <n v="0.83"/>
  </r>
  <r>
    <s v="Duane Huffman"/>
    <n v="24519"/>
    <x v="908"/>
    <d v="2011-06-12T00:00:00"/>
    <x v="3"/>
    <s v="2011"/>
    <n v="1"/>
    <b v="0"/>
    <x v="5"/>
    <n v="22"/>
    <n v="127.56"/>
    <n v="0.03"/>
    <s v="Regular Air"/>
    <n v="-60.72"/>
    <n v="5.34"/>
    <n v="5.63"/>
    <s v="Ontario"/>
    <s v="Ontario"/>
    <s v="Consumer"/>
    <s v="Office Supplies"/>
    <x v="2"/>
    <n v="0.39"/>
  </r>
  <r>
    <s v="Edward Nazzal"/>
    <n v="24546"/>
    <x v="909"/>
    <d v="2012-03-27T00:00:00"/>
    <x v="4"/>
    <s v="2012"/>
    <n v="1"/>
    <b v="0"/>
    <x v="5"/>
    <n v="7"/>
    <n v="81.58"/>
    <n v="0.04"/>
    <s v="Regular Air"/>
    <n v="-7.78"/>
    <n v="10.98"/>
    <n v="3.37"/>
    <s v="Ontario"/>
    <s v="Ontario"/>
    <s v="Home Office"/>
    <s v="Office Supplies"/>
    <x v="15"/>
    <n v="0.56999999999999995"/>
  </r>
  <r>
    <s v="Edward Nazzal"/>
    <n v="24579"/>
    <x v="390"/>
    <d v="2012-11-19T00:00:00"/>
    <x v="6"/>
    <s v="2012"/>
    <n v="1"/>
    <b v="0"/>
    <x v="1"/>
    <n v="45"/>
    <n v="13921.6"/>
    <n v="0.02"/>
    <s v="Regular Air"/>
    <n v="5183.04"/>
    <n v="300.64999999999998"/>
    <n v="24.49"/>
    <s v="Ontario"/>
    <s v="Ontario"/>
    <s v="Small Business"/>
    <s v="Office Supplies"/>
    <x v="1"/>
    <n v="0.52"/>
  </r>
  <r>
    <s v="Edward Nazzal"/>
    <n v="24579"/>
    <x v="390"/>
    <d v="2012-11-20T00:00:00"/>
    <x v="6"/>
    <s v="2012"/>
    <n v="2"/>
    <b v="0"/>
    <x v="1"/>
    <n v="40"/>
    <n v="467.5"/>
    <n v="0.08"/>
    <s v="Regular Air"/>
    <n v="-33.340000000000003"/>
    <n v="11.97"/>
    <n v="4.9800000000000004"/>
    <s v="Ontario"/>
    <s v="Ontario"/>
    <s v="Small Business"/>
    <s v="Office Supplies"/>
    <x v="1"/>
    <n v="0.57999999999999996"/>
  </r>
  <r>
    <s v="George Ashbrook"/>
    <n v="24581"/>
    <x v="910"/>
    <d v="2010-04-10T00:00:00"/>
    <x v="8"/>
    <s v="2010"/>
    <n v="1"/>
    <b v="0"/>
    <x v="1"/>
    <n v="8"/>
    <n v="38.56"/>
    <n v="0.03"/>
    <s v="Regular Air"/>
    <n v="4.08"/>
    <n v="4.55"/>
    <n v="1.49"/>
    <s v="Ontario"/>
    <s v="Ontario"/>
    <s v="Consumer"/>
    <s v="Office Supplies"/>
    <x v="2"/>
    <n v="0.35"/>
  </r>
  <r>
    <s v="Jonathan Howell"/>
    <n v="24710"/>
    <x v="103"/>
    <d v="2010-10-04T00:00:00"/>
    <x v="0"/>
    <s v="2010"/>
    <n v="4"/>
    <b v="0"/>
    <x v="0"/>
    <n v="3"/>
    <n v="22.06"/>
    <n v="0.05"/>
    <s v="Regular Air"/>
    <n v="-15.6"/>
    <n v="4.9800000000000004"/>
    <n v="7.44"/>
    <s v="Ontario"/>
    <s v="Ontario"/>
    <s v="Consumer"/>
    <s v="Office Supplies"/>
    <x v="5"/>
    <n v="0.36"/>
  </r>
  <r>
    <s v="Cynthia Arntzen"/>
    <n v="24960"/>
    <x v="90"/>
    <d v="2011-01-28T00:00:00"/>
    <x v="10"/>
    <s v="2011"/>
    <n v="1"/>
    <b v="0"/>
    <x v="1"/>
    <n v="48"/>
    <n v="1760.35"/>
    <n v="0.01"/>
    <s v="Express Air"/>
    <n v="-17.079999999999998"/>
    <n v="34.979999999999997"/>
    <n v="7.53"/>
    <s v="Ontario"/>
    <s v="Ontario"/>
    <s v="Small Business"/>
    <s v="Technology"/>
    <x v="7"/>
    <n v="0.76"/>
  </r>
  <r>
    <s v="Cynthia Arntzen"/>
    <n v="24960"/>
    <x v="90"/>
    <d v="2011-01-28T00:00:00"/>
    <x v="10"/>
    <s v="2011"/>
    <n v="1"/>
    <b v="0"/>
    <x v="1"/>
    <n v="37"/>
    <n v="1436.94"/>
    <n v="0"/>
    <s v="Regular Air"/>
    <n v="639.66"/>
    <n v="37.94"/>
    <n v="5.08"/>
    <s v="Ontario"/>
    <s v="Ontario"/>
    <s v="Small Business"/>
    <s v="Office Supplies"/>
    <x v="5"/>
    <n v="0.38"/>
  </r>
  <r>
    <s v="Cynthia Arntzen"/>
    <n v="24960"/>
    <x v="90"/>
    <d v="2011-01-29T00:00:00"/>
    <x v="10"/>
    <s v="2011"/>
    <n v="2"/>
    <b v="0"/>
    <x v="1"/>
    <n v="18"/>
    <n v="125.8"/>
    <n v="0.03"/>
    <s v="Regular Air"/>
    <n v="-35.979999999999997"/>
    <n v="6.48"/>
    <n v="5.87"/>
    <s v="Ontario"/>
    <s v="Ontario"/>
    <s v="Small Business"/>
    <s v="Office Supplies"/>
    <x v="5"/>
    <n v="0.37"/>
  </r>
  <r>
    <s v="Cynthia Arntzen"/>
    <n v="24960"/>
    <x v="90"/>
    <d v="2011-01-28T00:00:00"/>
    <x v="10"/>
    <s v="2011"/>
    <n v="1"/>
    <b v="0"/>
    <x v="1"/>
    <n v="35"/>
    <n v="5797.68"/>
    <n v="0.04"/>
    <s v="Regular Air"/>
    <n v="1366.57"/>
    <n v="200.99"/>
    <n v="4.2"/>
    <s v="Ontario"/>
    <s v="Ontario"/>
    <s v="Small Business"/>
    <s v="Technology"/>
    <x v="3"/>
    <n v="0.59"/>
  </r>
  <r>
    <s v="Noah Childs"/>
    <n v="25061"/>
    <x v="388"/>
    <d v="2011-12-20T00:00:00"/>
    <x v="9"/>
    <s v="2011"/>
    <n v="2"/>
    <b v="0"/>
    <x v="4"/>
    <n v="20"/>
    <n v="941.13"/>
    <n v="0.1"/>
    <s v="Regular Air"/>
    <n v="344.95"/>
    <n v="48.04"/>
    <n v="7.23"/>
    <s v="Ontario"/>
    <s v="Ontario"/>
    <s v="Home Office"/>
    <s v="Office Supplies"/>
    <x v="5"/>
    <n v="0.37"/>
  </r>
  <r>
    <s v="Brian Stugart"/>
    <n v="25095"/>
    <x v="746"/>
    <d v="2011-01-30T00:00:00"/>
    <x v="10"/>
    <s v="2011"/>
    <n v="5"/>
    <b v="0"/>
    <x v="0"/>
    <n v="18"/>
    <n v="693.06"/>
    <n v="0.06"/>
    <s v="Regular Air"/>
    <n v="148.30000000000001"/>
    <n v="39.979999999999997"/>
    <n v="9.83"/>
    <s v="Ontario"/>
    <s v="Ontario"/>
    <s v="Consumer"/>
    <s v="Office Supplies"/>
    <x v="8"/>
    <n v="0.4"/>
  </r>
  <r>
    <s v="Brian Stugart"/>
    <n v="25095"/>
    <x v="746"/>
    <d v="2011-01-25T00:00:00"/>
    <x v="10"/>
    <s v="2011"/>
    <n v="0"/>
    <s v="FREE DELIVERY"/>
    <x v="0"/>
    <n v="41"/>
    <n v="4475.03"/>
    <n v="0.08"/>
    <s v="Delivery Truck"/>
    <n v="-167.83"/>
    <n v="115.99"/>
    <n v="56.14"/>
    <s v="Ontario"/>
    <s v="Ontario"/>
    <s v="Consumer"/>
    <s v="Technology"/>
    <x v="16"/>
    <n v="0.4"/>
  </r>
  <r>
    <s v="Christine Phan"/>
    <n v="25254"/>
    <x v="638"/>
    <d v="2010-09-19T00:00:00"/>
    <x v="11"/>
    <s v="2010"/>
    <n v="2"/>
    <b v="0"/>
    <x v="5"/>
    <n v="35"/>
    <n v="299.68"/>
    <n v="0.06"/>
    <s v="Regular Air"/>
    <n v="-29.36"/>
    <n v="8.85"/>
    <n v="5.6"/>
    <s v="Ontario"/>
    <s v="Ontario"/>
    <s v="Small Business"/>
    <s v="Office Supplies"/>
    <x v="2"/>
    <n v="0.36"/>
  </r>
  <r>
    <s v="Matt Hagelstein"/>
    <n v="25542"/>
    <x v="911"/>
    <d v="2012-12-30T00:00:00"/>
    <x v="9"/>
    <s v="2012"/>
    <n v="0"/>
    <s v="FREE DELIVERY"/>
    <x v="0"/>
    <n v="37"/>
    <n v="257.45999999999998"/>
    <n v="0.09"/>
    <s v="Express Air"/>
    <n v="-18.66"/>
    <n v="7.28"/>
    <n v="4.2300000000000004"/>
    <s v="Ontario"/>
    <s v="Ontario"/>
    <s v="Home Office"/>
    <s v="Office Supplies"/>
    <x v="5"/>
    <n v="0.39"/>
  </r>
  <r>
    <s v="Frank Carlisle"/>
    <n v="25569"/>
    <x v="168"/>
    <d v="2012-07-11T00:00:00"/>
    <x v="1"/>
    <s v="2012"/>
    <n v="2"/>
    <b v="0"/>
    <x v="1"/>
    <n v="27"/>
    <n v="311.20999999999998"/>
    <n v="0.09"/>
    <s v="Regular Air"/>
    <n v="-14.03"/>
    <n v="12.28"/>
    <n v="6.47"/>
    <s v="Ontario"/>
    <s v="Ontario"/>
    <s v="Small Business"/>
    <s v="Office Supplies"/>
    <x v="5"/>
    <n v="0.38"/>
  </r>
  <r>
    <s v="George Bell"/>
    <n v="25863"/>
    <x v="617"/>
    <d v="2011-04-24T00:00:00"/>
    <x v="8"/>
    <s v="2011"/>
    <n v="2"/>
    <b v="0"/>
    <x v="3"/>
    <n v="18"/>
    <n v="340.68849999999998"/>
    <n v="0"/>
    <s v="Express Air"/>
    <n v="-10.85"/>
    <n v="20.99"/>
    <n v="4.8099999999999996"/>
    <s v="Ontario"/>
    <s v="Ontario"/>
    <s v="Corporate"/>
    <s v="Technology"/>
    <x v="3"/>
    <n v="0.57999999999999996"/>
  </r>
  <r>
    <s v="Candace McMahon"/>
    <n v="25895"/>
    <x v="912"/>
    <d v="2012-04-20T00:00:00"/>
    <x v="8"/>
    <s v="2012"/>
    <n v="3"/>
    <b v="0"/>
    <x v="4"/>
    <n v="37"/>
    <n v="709.91"/>
    <n v="0.09"/>
    <s v="Regular Air"/>
    <n v="-93.43"/>
    <n v="19.350000000000001"/>
    <n v="12.79"/>
    <s v="Ontario"/>
    <s v="Ontario"/>
    <s v="Corporate"/>
    <s v="Office Supplies"/>
    <x v="2"/>
    <n v="0.39"/>
  </r>
  <r>
    <s v="Edward Nazzal"/>
    <n v="26050"/>
    <x v="575"/>
    <d v="2011-06-17T00:00:00"/>
    <x v="3"/>
    <s v="2011"/>
    <n v="1"/>
    <b v="0"/>
    <x v="1"/>
    <n v="44"/>
    <n v="365.24"/>
    <n v="0.09"/>
    <s v="Regular Air"/>
    <n v="-163.13"/>
    <n v="8.74"/>
    <n v="8.2899999999999991"/>
    <s v="Ontario"/>
    <s v="Ontario"/>
    <s v="Home Office"/>
    <s v="Office Supplies"/>
    <x v="8"/>
    <n v="0.38"/>
  </r>
  <r>
    <s v="George Bell"/>
    <n v="26145"/>
    <x v="70"/>
    <d v="2011-07-08T00:00:00"/>
    <x v="1"/>
    <s v="2011"/>
    <n v="4"/>
    <b v="0"/>
    <x v="0"/>
    <n v="18"/>
    <n v="99.36"/>
    <n v="0"/>
    <s v="Regular Air"/>
    <n v="-51.2"/>
    <n v="4.91"/>
    <n v="5.68"/>
    <s v="Ontario"/>
    <s v="Ontario"/>
    <s v="Corporate"/>
    <s v="Office Supplies"/>
    <x v="2"/>
    <n v="0.36"/>
  </r>
  <r>
    <s v="George Bell"/>
    <n v="26145"/>
    <x v="70"/>
    <d v="2011-07-04T00:00:00"/>
    <x v="1"/>
    <s v="2011"/>
    <n v="0"/>
    <s v="FREE DELIVERY"/>
    <x v="0"/>
    <n v="49"/>
    <n v="510.15"/>
    <n v="0.04"/>
    <s v="Regular Air"/>
    <n v="-362.11"/>
    <n v="9.98"/>
    <n v="12.52"/>
    <s v="Ontario"/>
    <s v="Ontario"/>
    <s v="Corporate"/>
    <s v="Furniture"/>
    <x v="4"/>
    <n v="0.56999999999999995"/>
  </r>
  <r>
    <s v="George Bell"/>
    <n v="26145"/>
    <x v="70"/>
    <d v="2011-07-06T00:00:00"/>
    <x v="1"/>
    <s v="2011"/>
    <n v="2"/>
    <b v="0"/>
    <x v="0"/>
    <n v="27"/>
    <n v="735.09"/>
    <n v="0.1"/>
    <s v="Regular Air"/>
    <n v="153.5"/>
    <n v="29.34"/>
    <n v="7.87"/>
    <s v="Ontario"/>
    <s v="Ontario"/>
    <s v="Corporate"/>
    <s v="Furniture"/>
    <x v="4"/>
    <n v="0.54"/>
  </r>
  <r>
    <s v="Edward Nazzal"/>
    <n v="26279"/>
    <x v="744"/>
    <d v="2009-08-01T00:00:00"/>
    <x v="2"/>
    <s v="2009"/>
    <n v="2"/>
    <b v="0"/>
    <x v="3"/>
    <n v="7"/>
    <n v="211.74350000000001"/>
    <n v="0.04"/>
    <s v="Regular Air"/>
    <n v="-33.31"/>
    <n v="35.99"/>
    <n v="1.25"/>
    <s v="Ontario"/>
    <s v="Ontario"/>
    <s v="Home Office"/>
    <s v="Technology"/>
    <x v="3"/>
    <n v="0.36"/>
  </r>
  <r>
    <s v="Edward Becker"/>
    <n v="26406"/>
    <x v="783"/>
    <d v="2011-04-15T00:00:00"/>
    <x v="8"/>
    <s v="2011"/>
    <n v="3"/>
    <b v="0"/>
    <x v="3"/>
    <n v="40"/>
    <n v="167.46"/>
    <n v="0.09"/>
    <s v="Regular Air"/>
    <n v="-134.30000000000001"/>
    <n v="4.24"/>
    <n v="5.41"/>
    <s v="Ontario"/>
    <s v="Ontario"/>
    <s v="Home Office"/>
    <s v="Office Supplies"/>
    <x v="2"/>
    <n v="0.35"/>
  </r>
  <r>
    <s v="Candace McMahon"/>
    <n v="26535"/>
    <x v="484"/>
    <d v="2012-03-22T00:00:00"/>
    <x v="4"/>
    <s v="2012"/>
    <n v="2"/>
    <b v="0"/>
    <x v="3"/>
    <n v="33"/>
    <n v="141.69999999999999"/>
    <n v="0.02"/>
    <s v="Regular Air"/>
    <n v="-103.21"/>
    <n v="3.98"/>
    <n v="5.26"/>
    <s v="Ontario"/>
    <s v="Ontario"/>
    <s v="Corporate"/>
    <s v="Office Supplies"/>
    <x v="2"/>
    <n v="0.38"/>
  </r>
  <r>
    <s v="Ruben Ausman"/>
    <n v="26661"/>
    <x v="913"/>
    <d v="2012-12-20T00:00:00"/>
    <x v="9"/>
    <s v="2012"/>
    <n v="1"/>
    <b v="0"/>
    <x v="4"/>
    <n v="31"/>
    <n v="1772.2245"/>
    <n v="0.02"/>
    <s v="Regular Air"/>
    <n v="390.86"/>
    <n v="65.989999999999995"/>
    <n v="4.99"/>
    <s v="Ontario"/>
    <s v="Ontario"/>
    <s v="Corporate"/>
    <s v="Technology"/>
    <x v="3"/>
    <n v="0.56999999999999995"/>
  </r>
  <r>
    <s v="Naresj Patel"/>
    <n v="26855"/>
    <x v="689"/>
    <d v="2009-03-16T00:00:00"/>
    <x v="4"/>
    <s v="2009"/>
    <n v="1"/>
    <b v="0"/>
    <x v="1"/>
    <n v="13"/>
    <n v="396.04"/>
    <n v="0.08"/>
    <s v="Regular Air"/>
    <n v="230.02"/>
    <n v="30.93"/>
    <n v="3.92"/>
    <s v="Ontario"/>
    <s v="Ontario"/>
    <s v="Small Business"/>
    <s v="Furniture"/>
    <x v="4"/>
    <n v="0.44"/>
  </r>
  <r>
    <s v="Patrick Bzostek"/>
    <n v="27047"/>
    <x v="211"/>
    <d v="2010-11-23T00:00:00"/>
    <x v="6"/>
    <s v="2010"/>
    <n v="1"/>
    <b v="0"/>
    <x v="1"/>
    <n v="25"/>
    <n v="14240.76"/>
    <n v="0.06"/>
    <s v="Regular Air"/>
    <n v="3128.69"/>
    <n v="599.99"/>
    <n v="24.49"/>
    <s v="Ontario"/>
    <s v="Ontario"/>
    <s v="Consumer"/>
    <s v="Technology"/>
    <x v="13"/>
    <n v="0.5"/>
  </r>
  <r>
    <s v="Patrick Bzostek"/>
    <n v="27047"/>
    <x v="211"/>
    <d v="2010-11-23T00:00:00"/>
    <x v="6"/>
    <s v="2010"/>
    <n v="1"/>
    <b v="0"/>
    <x v="1"/>
    <n v="38"/>
    <n v="167.41"/>
    <n v="0.05"/>
    <s v="Regular Air"/>
    <n v="-161.57"/>
    <n v="4.28"/>
    <n v="6.72"/>
    <s v="Ontario"/>
    <s v="Ontario"/>
    <s v="Consumer"/>
    <s v="Office Supplies"/>
    <x v="5"/>
    <n v="0.4"/>
  </r>
  <r>
    <s v="Frank Carlisle"/>
    <n v="27077"/>
    <x v="914"/>
    <d v="2010-03-17T00:00:00"/>
    <x v="4"/>
    <s v="2010"/>
    <n v="2"/>
    <b v="0"/>
    <x v="5"/>
    <n v="11"/>
    <n v="1612.93"/>
    <n v="0"/>
    <s v="Regular Air"/>
    <n v="321.25"/>
    <n v="140.99"/>
    <n v="13.99"/>
    <s v="Ontario"/>
    <s v="Ontario"/>
    <s v="Small Business"/>
    <s v="Technology"/>
    <x v="16"/>
    <n v="0.37"/>
  </r>
  <r>
    <s v="Alan Hwang"/>
    <n v="27236"/>
    <x v="374"/>
    <d v="2010-03-03T00:00:00"/>
    <x v="4"/>
    <s v="2010"/>
    <n v="1"/>
    <b v="0"/>
    <x v="1"/>
    <n v="20"/>
    <n v="393.31"/>
    <n v="0.04"/>
    <s v="Regular Air"/>
    <n v="84.3"/>
    <n v="19.98"/>
    <n v="5.86"/>
    <s v="Ontario"/>
    <s v="Ontario"/>
    <s v="Small Business"/>
    <s v="Office Supplies"/>
    <x v="5"/>
    <n v="0.38"/>
  </r>
  <r>
    <s v="Darren Budd"/>
    <n v="27589"/>
    <x v="339"/>
    <d v="2011-09-17T00:00:00"/>
    <x v="11"/>
    <s v="2011"/>
    <n v="2"/>
    <b v="0"/>
    <x v="4"/>
    <n v="20"/>
    <n v="845.7"/>
    <n v="0.02"/>
    <s v="Express Air"/>
    <n v="221.6"/>
    <n v="39.479999999999997"/>
    <n v="1.99"/>
    <s v="Ontario"/>
    <s v="Ontario"/>
    <s v="Corporate"/>
    <s v="Technology"/>
    <x v="7"/>
    <n v="0.54"/>
  </r>
  <r>
    <s v="Darren Budd"/>
    <n v="27589"/>
    <x v="339"/>
    <d v="2011-09-16T00:00:00"/>
    <x v="11"/>
    <s v="2011"/>
    <n v="1"/>
    <b v="0"/>
    <x v="4"/>
    <n v="25"/>
    <n v="467"/>
    <n v="0.04"/>
    <s v="Regular Air"/>
    <n v="69.97"/>
    <n v="17.670000000000002"/>
    <n v="8.99"/>
    <s v="Ontario"/>
    <s v="Ontario"/>
    <s v="Corporate"/>
    <s v="Furniture"/>
    <x v="4"/>
    <n v="0.47"/>
  </r>
  <r>
    <s v="Darren Budd"/>
    <n v="27589"/>
    <x v="339"/>
    <d v="2011-09-16T00:00:00"/>
    <x v="11"/>
    <s v="2011"/>
    <n v="1"/>
    <b v="0"/>
    <x v="4"/>
    <n v="36"/>
    <n v="64.430000000000007"/>
    <n v="7.0000000000000007E-2"/>
    <s v="Regular Air"/>
    <n v="-18.64"/>
    <n v="1.88"/>
    <n v="1.49"/>
    <s v="Ontario"/>
    <s v="Ontario"/>
    <s v="Corporate"/>
    <s v="Furniture"/>
    <x v="10"/>
    <n v="0.66"/>
  </r>
  <r>
    <s v="Dave Hallsten"/>
    <n v="27681"/>
    <x v="195"/>
    <d v="2010-11-25T00:00:00"/>
    <x v="6"/>
    <s v="2010"/>
    <n v="1"/>
    <b v="0"/>
    <x v="4"/>
    <n v="7"/>
    <n v="37.799999999999997"/>
    <n v="0.06"/>
    <s v="Regular Air"/>
    <n v="-18.309999999999999"/>
    <n v="4.9800000000000004"/>
    <n v="4.7"/>
    <s v="Ontario"/>
    <s v="Ontario"/>
    <s v="Home Office"/>
    <s v="Office Supplies"/>
    <x v="5"/>
    <n v="0.38"/>
  </r>
  <r>
    <s v="Dave Hallsten"/>
    <n v="27681"/>
    <x v="195"/>
    <d v="2010-11-26T00:00:00"/>
    <x v="6"/>
    <s v="2010"/>
    <n v="2"/>
    <b v="0"/>
    <x v="4"/>
    <n v="30"/>
    <n v="183.28"/>
    <n v="0.04"/>
    <s v="Regular Air"/>
    <n v="33.880000000000003"/>
    <n v="6.08"/>
    <n v="1.17"/>
    <s v="Ontario"/>
    <s v="Ontario"/>
    <s v="Home Office"/>
    <s v="Office Supplies"/>
    <x v="12"/>
    <n v="0.56000000000000005"/>
  </r>
  <r>
    <s v="Dan Lawera"/>
    <n v="28033"/>
    <x v="752"/>
    <d v="2010-09-16T00:00:00"/>
    <x v="11"/>
    <s v="2010"/>
    <n v="2"/>
    <b v="0"/>
    <x v="1"/>
    <n v="16"/>
    <n v="2826.9"/>
    <n v="7.0000000000000007E-2"/>
    <s v="Delivery Truck"/>
    <n v="337.29"/>
    <n v="180.98"/>
    <n v="26.2"/>
    <s v="Ontario"/>
    <s v="Ontario"/>
    <s v="Corporate"/>
    <s v="Furniture"/>
    <x v="14"/>
    <n v="0.59"/>
  </r>
  <r>
    <s v="Dan Lawera"/>
    <n v="28033"/>
    <x v="752"/>
    <d v="2010-09-16T00:00:00"/>
    <x v="11"/>
    <s v="2010"/>
    <n v="2"/>
    <b v="0"/>
    <x v="1"/>
    <n v="37"/>
    <n v="7834.77"/>
    <n v="0.04"/>
    <s v="Delivery Truck"/>
    <n v="297.79000000000002"/>
    <n v="216.6"/>
    <n v="64.2"/>
    <s v="Ontario"/>
    <s v="Ontario"/>
    <s v="Corporate"/>
    <s v="Furniture"/>
    <x v="14"/>
    <n v="0.59"/>
  </r>
  <r>
    <s v="Dan Lawera"/>
    <n v="28033"/>
    <x v="752"/>
    <d v="2010-09-17T00:00:00"/>
    <x v="11"/>
    <s v="2010"/>
    <n v="3"/>
    <b v="0"/>
    <x v="1"/>
    <n v="18"/>
    <n v="127.56"/>
    <n v="0.01"/>
    <s v="Regular Air"/>
    <n v="-57.11"/>
    <n v="6.6"/>
    <n v="4.07"/>
    <s v="Ontario"/>
    <s v="Ontario"/>
    <s v="Corporate"/>
    <s v="Technology"/>
    <x v="7"/>
    <n v="0.66"/>
  </r>
  <r>
    <s v="Edward Nazzal"/>
    <n v="28324"/>
    <x v="48"/>
    <d v="2011-08-09T00:00:00"/>
    <x v="2"/>
    <s v="2011"/>
    <n v="2"/>
    <b v="0"/>
    <x v="1"/>
    <n v="48"/>
    <n v="385.99"/>
    <n v="0.09"/>
    <s v="Regular Air"/>
    <n v="-40.72"/>
    <n v="8.67"/>
    <n v="3.5"/>
    <s v="Ontario"/>
    <s v="Ontario"/>
    <s v="Small Business"/>
    <s v="Office Supplies"/>
    <x v="1"/>
    <n v="0.57999999999999996"/>
  </r>
  <r>
    <s v="Bill Stewart"/>
    <n v="28805"/>
    <x v="284"/>
    <d v="2011-04-04T00:00:00"/>
    <x v="8"/>
    <s v="2011"/>
    <n v="2"/>
    <b v="0"/>
    <x v="4"/>
    <n v="14"/>
    <n v="97.93"/>
    <n v="7.0000000000000007E-2"/>
    <s v="Regular Air"/>
    <n v="-616.80999999999995"/>
    <n v="3.48"/>
    <n v="49"/>
    <s v="Ontario"/>
    <s v="Ontario"/>
    <s v="Corporate"/>
    <s v="Office Supplies"/>
    <x v="1"/>
    <n v="0.59"/>
  </r>
  <r>
    <s v="Bill Stewart"/>
    <n v="28805"/>
    <x v="284"/>
    <d v="2011-04-04T00:00:00"/>
    <x v="8"/>
    <s v="2011"/>
    <n v="2"/>
    <b v="0"/>
    <x v="4"/>
    <n v="4"/>
    <n v="25.52"/>
    <n v="7.0000000000000007E-2"/>
    <s v="Regular Air"/>
    <n v="-1.99"/>
    <n v="5.98"/>
    <n v="1.49"/>
    <s v="Ontario"/>
    <s v="Ontario"/>
    <s v="Corporate"/>
    <s v="Office Supplies"/>
    <x v="2"/>
    <n v="0.39"/>
  </r>
  <r>
    <s v="Bill Stewart"/>
    <n v="28805"/>
    <x v="284"/>
    <d v="2011-04-04T00:00:00"/>
    <x v="8"/>
    <s v="2011"/>
    <n v="2"/>
    <b v="0"/>
    <x v="4"/>
    <n v="46"/>
    <n v="487.5"/>
    <n v="0.05"/>
    <s v="Regular Air"/>
    <n v="-25.88"/>
    <n v="10.23"/>
    <n v="4.68"/>
    <s v="Ontario"/>
    <s v="Ontario"/>
    <s v="Corporate"/>
    <s v="Office Supplies"/>
    <x v="15"/>
    <n v="0.59"/>
  </r>
  <r>
    <s v="Ed Ludwig"/>
    <n v="28897"/>
    <x v="182"/>
    <d v="2009-08-26T00:00:00"/>
    <x v="2"/>
    <s v="2009"/>
    <n v="2"/>
    <b v="0"/>
    <x v="4"/>
    <n v="35"/>
    <n v="146.15"/>
    <n v="0.02"/>
    <s v="Regular Air"/>
    <n v="-180.26"/>
    <n v="4.0599999999999996"/>
    <n v="6.89"/>
    <s v="Ontario"/>
    <s v="Ontario"/>
    <s v="Consumer"/>
    <s v="Office Supplies"/>
    <x v="1"/>
    <n v="0.6"/>
  </r>
  <r>
    <s v="Ed Ludwig"/>
    <n v="28897"/>
    <x v="182"/>
    <d v="2009-08-26T00:00:00"/>
    <x v="2"/>
    <s v="2009"/>
    <n v="2"/>
    <b v="0"/>
    <x v="4"/>
    <n v="14"/>
    <n v="877.47"/>
    <n v="7.0000000000000007E-2"/>
    <s v="Regular Air"/>
    <n v="151.24"/>
    <n v="60.98"/>
    <n v="19.989999999999998"/>
    <s v="Ontario"/>
    <s v="Ontario"/>
    <s v="Consumer"/>
    <s v="Office Supplies"/>
    <x v="8"/>
    <n v="0.38"/>
  </r>
  <r>
    <s v="Gary Mitchum"/>
    <n v="28932"/>
    <x v="569"/>
    <d v="2010-07-21T00:00:00"/>
    <x v="1"/>
    <s v="2010"/>
    <n v="0"/>
    <s v="FREE DELIVERY"/>
    <x v="0"/>
    <n v="24"/>
    <n v="269.57"/>
    <n v="0"/>
    <s v="Express Air"/>
    <n v="33.47"/>
    <n v="10.4"/>
    <n v="5.4"/>
    <s v="Ontario"/>
    <s v="Ontario"/>
    <s v="Consumer"/>
    <s v="Furniture"/>
    <x v="4"/>
    <n v="0.51"/>
  </r>
  <r>
    <s v="Gary Mitchum"/>
    <n v="28932"/>
    <x v="569"/>
    <d v="2010-07-28T00:00:00"/>
    <x v="1"/>
    <s v="2010"/>
    <n v="7"/>
    <b v="0"/>
    <x v="0"/>
    <n v="18"/>
    <n v="98.94"/>
    <n v="0.1"/>
    <s v="Regular Air"/>
    <n v="-12.59"/>
    <n v="5.85"/>
    <n v="2.27"/>
    <s v="Ontario"/>
    <s v="Ontario"/>
    <s v="Consumer"/>
    <s v="Office Supplies"/>
    <x v="12"/>
    <n v="0.56000000000000005"/>
  </r>
  <r>
    <s v="Nat Carroll"/>
    <n v="29219"/>
    <x v="591"/>
    <d v="2009-04-11T00:00:00"/>
    <x v="8"/>
    <s v="2009"/>
    <n v="1"/>
    <b v="0"/>
    <x v="3"/>
    <n v="29"/>
    <n v="203.4"/>
    <n v="0.04"/>
    <s v="Regular Air"/>
    <n v="24.59"/>
    <n v="7.08"/>
    <n v="2.35"/>
    <s v="Ontario"/>
    <s v="Ontario"/>
    <s v="Home Office"/>
    <s v="Office Supplies"/>
    <x v="12"/>
    <n v="0.47"/>
  </r>
  <r>
    <s v="Linda Cazamias"/>
    <n v="29410"/>
    <x v="627"/>
    <d v="2009-09-17T00:00:00"/>
    <x v="11"/>
    <s v="2009"/>
    <n v="0"/>
    <s v="FREE DELIVERY"/>
    <x v="5"/>
    <n v="35"/>
    <n v="4186.53"/>
    <n v="0.04"/>
    <s v="Regular Air"/>
    <n v="1929.58"/>
    <n v="120.97"/>
    <n v="7.11"/>
    <s v="Ontario"/>
    <s v="Ontario"/>
    <s v="Corporate"/>
    <s v="Technology"/>
    <x v="16"/>
    <n v="0.36"/>
  </r>
  <r>
    <s v="Linda Cazamias"/>
    <n v="29410"/>
    <x v="627"/>
    <d v="2009-09-19T00:00:00"/>
    <x v="11"/>
    <s v="2009"/>
    <n v="2"/>
    <b v="0"/>
    <x v="5"/>
    <n v="36"/>
    <n v="6057.27"/>
    <n v="0"/>
    <s v="Regular Air"/>
    <n v="1585.5"/>
    <n v="195.99"/>
    <n v="4.2"/>
    <s v="Ontario"/>
    <s v="Ontario"/>
    <s v="Corporate"/>
    <s v="Technology"/>
    <x v="3"/>
    <n v="0.6"/>
  </r>
  <r>
    <s v="Naresj Patel"/>
    <n v="29411"/>
    <x v="915"/>
    <d v="2012-04-07T00:00:00"/>
    <x v="8"/>
    <s v="2012"/>
    <n v="1"/>
    <b v="0"/>
    <x v="1"/>
    <n v="29"/>
    <n v="67.87"/>
    <n v="7.0000000000000007E-2"/>
    <s v="Regular Air"/>
    <n v="-112.54"/>
    <n v="2.2200000000000002"/>
    <n v="5"/>
    <s v="Ontario"/>
    <s v="Ontario"/>
    <s v="Corporate"/>
    <s v="Office Supplies"/>
    <x v="1"/>
    <n v="0.55000000000000004"/>
  </r>
  <r>
    <s v="Naresj Patel"/>
    <n v="29411"/>
    <x v="915"/>
    <d v="2012-04-07T00:00:00"/>
    <x v="8"/>
    <s v="2012"/>
    <n v="1"/>
    <b v="0"/>
    <x v="1"/>
    <n v="33"/>
    <n v="542.24"/>
    <n v="0.02"/>
    <s v="Regular Air"/>
    <n v="268.52999999999997"/>
    <n v="15.67"/>
    <n v="1.39"/>
    <s v="Ontario"/>
    <s v="Ontario"/>
    <s v="Corporate"/>
    <s v="Office Supplies"/>
    <x v="8"/>
    <n v="0.38"/>
  </r>
  <r>
    <s v="Naresj Patel"/>
    <n v="29411"/>
    <x v="915"/>
    <d v="2012-04-06T00:00:00"/>
    <x v="8"/>
    <s v="2012"/>
    <n v="0"/>
    <s v="FREE DELIVERY"/>
    <x v="1"/>
    <n v="38"/>
    <n v="15174.95"/>
    <n v="0.02"/>
    <s v="Delivery Truck"/>
    <n v="7251.92"/>
    <n v="400.97"/>
    <n v="48.26"/>
    <s v="Ontario"/>
    <s v="Ontario"/>
    <s v="Corporate"/>
    <s v="Technology"/>
    <x v="16"/>
    <n v="0.36"/>
  </r>
  <r>
    <s v="Naresj Patel"/>
    <n v="29411"/>
    <x v="915"/>
    <d v="2012-04-06T00:00:00"/>
    <x v="8"/>
    <s v="2012"/>
    <n v="0"/>
    <s v="FREE DELIVERY"/>
    <x v="1"/>
    <n v="45"/>
    <n v="1084.1199999999999"/>
    <n v="0.04"/>
    <s v="Regular Air"/>
    <n v="294.43"/>
    <n v="23.99"/>
    <n v="6.3"/>
    <s v="Ontario"/>
    <s v="Ontario"/>
    <s v="Corporate"/>
    <s v="Technology"/>
    <x v="16"/>
    <n v="0.38"/>
  </r>
  <r>
    <s v="Gary Zandusky"/>
    <n v="29475"/>
    <x v="430"/>
    <d v="2010-02-24T00:00:00"/>
    <x v="5"/>
    <s v="2010"/>
    <n v="2"/>
    <b v="0"/>
    <x v="1"/>
    <n v="49"/>
    <n v="235.12"/>
    <n v="0.09"/>
    <s v="Regular Air"/>
    <n v="-29.62"/>
    <n v="4.91"/>
    <n v="3.05"/>
    <s v="Ontario"/>
    <s v="Ontario"/>
    <s v="Home Office"/>
    <s v="Furniture"/>
    <x v="4"/>
    <n v="0.52"/>
  </r>
  <r>
    <s v="Gary Zandusky"/>
    <n v="29475"/>
    <x v="430"/>
    <d v="2010-02-25T00:00:00"/>
    <x v="5"/>
    <s v="2010"/>
    <n v="3"/>
    <b v="0"/>
    <x v="1"/>
    <n v="2"/>
    <n v="1814.82"/>
    <n v="0"/>
    <s v="Delivery Truck"/>
    <n v="-1128.6600000000001"/>
    <n v="880.98"/>
    <n v="44.55"/>
    <s v="Ontario"/>
    <s v="Ontario"/>
    <s v="Home Office"/>
    <s v="Furniture"/>
    <x v="9"/>
    <n v="0.62"/>
  </r>
  <r>
    <s v="Joni Sundaresam"/>
    <n v="29537"/>
    <x v="73"/>
    <d v="2012-09-28T00:00:00"/>
    <x v="11"/>
    <s v="2012"/>
    <n v="9"/>
    <b v="0"/>
    <x v="0"/>
    <n v="30"/>
    <n v="318.56"/>
    <n v="0.08"/>
    <s v="Express Air"/>
    <n v="-30.97"/>
    <n v="10.89"/>
    <n v="4.5"/>
    <s v="Ontario"/>
    <s v="Ontario"/>
    <s v="Home Office"/>
    <s v="Office Supplies"/>
    <x v="1"/>
    <n v="0.59"/>
  </r>
  <r>
    <s v="Duane Huffman"/>
    <n v="29671"/>
    <x v="916"/>
    <d v="2010-03-23T00:00:00"/>
    <x v="4"/>
    <s v="2010"/>
    <n v="1"/>
    <b v="0"/>
    <x v="5"/>
    <n v="43"/>
    <n v="1511.7"/>
    <n v="0.02"/>
    <s v="Regular Air"/>
    <n v="221.63"/>
    <n v="34.99"/>
    <n v="7.73"/>
    <s v="Ontario"/>
    <s v="Ontario"/>
    <s v="Consumer"/>
    <s v="Office Supplies"/>
    <x v="12"/>
    <n v="0.59"/>
  </r>
  <r>
    <s v="Theresa Coyne"/>
    <n v="29895"/>
    <x v="192"/>
    <d v="2010-10-21T00:00:00"/>
    <x v="0"/>
    <s v="2010"/>
    <n v="1"/>
    <b v="0"/>
    <x v="4"/>
    <n v="43"/>
    <n v="7286.65"/>
    <n v="0.03"/>
    <s v="Delivery Truck"/>
    <n v="474.89"/>
    <n v="160.97999999999999"/>
    <n v="35.020000000000003"/>
    <s v="Ontario"/>
    <s v="Ontario"/>
    <s v="Home Office"/>
    <s v="Furniture"/>
    <x v="9"/>
    <n v="0.72"/>
  </r>
  <r>
    <s v="George Bell"/>
    <n v="30308"/>
    <x v="917"/>
    <d v="2010-03-22T00:00:00"/>
    <x v="4"/>
    <s v="2010"/>
    <n v="1"/>
    <b v="0"/>
    <x v="4"/>
    <n v="15"/>
    <n v="30.38"/>
    <n v="0.08"/>
    <s v="Regular Air"/>
    <n v="-59.18"/>
    <n v="1.8"/>
    <n v="4.79"/>
    <s v="Ontario"/>
    <s v="Ontario"/>
    <s v="Corporate"/>
    <s v="Office Supplies"/>
    <x v="2"/>
    <n v="0.37"/>
  </r>
  <r>
    <s v="Dave Hallsten"/>
    <n v="30436"/>
    <x v="368"/>
    <d v="2012-07-12T00:00:00"/>
    <x v="1"/>
    <s v="2012"/>
    <n v="5"/>
    <b v="0"/>
    <x v="0"/>
    <n v="30"/>
    <n v="121.19"/>
    <n v="0.09"/>
    <s v="Express Air"/>
    <n v="-152.13"/>
    <n v="3.89"/>
    <n v="7.01"/>
    <s v="Ontario"/>
    <s v="Ontario"/>
    <s v="Corporate"/>
    <s v="Office Supplies"/>
    <x v="2"/>
    <n v="0.37"/>
  </r>
  <r>
    <s v="Cynthia Arntzen"/>
    <n v="30820"/>
    <x v="488"/>
    <d v="2011-04-10T00:00:00"/>
    <x v="8"/>
    <s v="2011"/>
    <n v="1"/>
    <b v="0"/>
    <x v="5"/>
    <n v="21"/>
    <n v="48.01"/>
    <n v="0.1"/>
    <s v="Express Air"/>
    <n v="-6.85"/>
    <n v="2.21"/>
    <n v="1.1200000000000001"/>
    <s v="Ontario"/>
    <s v="Ontario"/>
    <s v="Small Business"/>
    <s v="Office Supplies"/>
    <x v="12"/>
    <n v="0.57999999999999996"/>
  </r>
  <r>
    <s v="Erin Creighton"/>
    <n v="31046"/>
    <x v="745"/>
    <d v="2011-02-08T00:00:00"/>
    <x v="5"/>
    <s v="2011"/>
    <n v="1"/>
    <b v="0"/>
    <x v="5"/>
    <n v="42"/>
    <n v="3900.5309999999999"/>
    <n v="0.08"/>
    <s v="Regular Air"/>
    <n v="1144.6300000000001"/>
    <n v="110.99"/>
    <n v="2.5"/>
    <s v="Ontario"/>
    <s v="Ontario"/>
    <s v="Corporate"/>
    <s v="Technology"/>
    <x v="3"/>
    <n v="0.56999999999999995"/>
  </r>
  <r>
    <s v="Erin Creighton"/>
    <n v="31046"/>
    <x v="745"/>
    <d v="2011-02-10T00:00:00"/>
    <x v="5"/>
    <s v="2011"/>
    <n v="3"/>
    <b v="0"/>
    <x v="5"/>
    <n v="35"/>
    <n v="248.42"/>
    <n v="0.02"/>
    <s v="Regular Air"/>
    <n v="-58.81"/>
    <n v="6.84"/>
    <n v="4.42"/>
    <s v="Ontario"/>
    <s v="Ontario"/>
    <s v="Corporate"/>
    <s v="Office Supplies"/>
    <x v="15"/>
    <n v="0.57999999999999996"/>
  </r>
  <r>
    <s v="Duane Huffman"/>
    <n v="31301"/>
    <x v="918"/>
    <d v="2010-10-20T00:00:00"/>
    <x v="0"/>
    <s v="2010"/>
    <n v="2"/>
    <b v="0"/>
    <x v="0"/>
    <n v="31"/>
    <n v="109.78"/>
    <n v="0.06"/>
    <s v="Regular Air"/>
    <n v="43.77"/>
    <n v="3.75"/>
    <n v="0.5"/>
    <s v="Ontario"/>
    <s v="Ontario"/>
    <s v="Consumer"/>
    <s v="Office Supplies"/>
    <x v="11"/>
    <n v="0.37"/>
  </r>
  <r>
    <s v="Gary Hansen"/>
    <n v="31495"/>
    <x v="136"/>
    <d v="2010-08-08T00:00:00"/>
    <x v="2"/>
    <s v="2010"/>
    <n v="4"/>
    <b v="0"/>
    <x v="0"/>
    <n v="20"/>
    <n v="191.43"/>
    <n v="0.06"/>
    <s v="Express Air"/>
    <n v="39.5"/>
    <n v="8.69"/>
    <n v="2.99"/>
    <s v="Ontario"/>
    <s v="Ontario"/>
    <s v="Consumer"/>
    <s v="Office Supplies"/>
    <x v="2"/>
    <n v="0.39"/>
  </r>
  <r>
    <s v="Gary Hansen"/>
    <n v="31495"/>
    <x v="136"/>
    <d v="2010-08-11T00:00:00"/>
    <x v="2"/>
    <s v="2010"/>
    <n v="7"/>
    <b v="0"/>
    <x v="0"/>
    <n v="34"/>
    <n v="1234.8499999999999"/>
    <n v="0.03"/>
    <s v="Regular Air"/>
    <n v="212.2"/>
    <n v="34.76"/>
    <n v="8.2200000000000006"/>
    <s v="Ontario"/>
    <s v="Ontario"/>
    <s v="Consumer"/>
    <s v="Office Supplies"/>
    <x v="0"/>
    <n v="0.56999999999999995"/>
  </r>
  <r>
    <s v="Joni Sundaresam"/>
    <n v="31523"/>
    <x v="919"/>
    <d v="2012-03-10T00:00:00"/>
    <x v="4"/>
    <s v="2012"/>
    <n v="2"/>
    <b v="0"/>
    <x v="0"/>
    <n v="17"/>
    <n v="105.85"/>
    <n v="0.1"/>
    <s v="Regular Air"/>
    <n v="-44.86"/>
    <n v="6.48"/>
    <n v="2.74"/>
    <s v="Ontario"/>
    <s v="Ontario"/>
    <s v="Home Office"/>
    <s v="Technology"/>
    <x v="7"/>
    <n v="0.71"/>
  </r>
  <r>
    <s v="Joni Sundaresam"/>
    <n v="31523"/>
    <x v="919"/>
    <d v="2012-03-13T00:00:00"/>
    <x v="4"/>
    <s v="2012"/>
    <n v="5"/>
    <b v="0"/>
    <x v="0"/>
    <n v="19"/>
    <n v="179.33"/>
    <n v="0"/>
    <s v="Regular Air"/>
    <n v="-58.76"/>
    <n v="8.74"/>
    <n v="8.2899999999999991"/>
    <s v="Ontario"/>
    <s v="Ontario"/>
    <s v="Home Office"/>
    <s v="Office Supplies"/>
    <x v="8"/>
    <n v="0.38"/>
  </r>
  <r>
    <s v="Alan Hwang"/>
    <n v="31552"/>
    <x v="289"/>
    <d v="2012-11-14T00:00:00"/>
    <x v="6"/>
    <s v="2012"/>
    <n v="3"/>
    <b v="0"/>
    <x v="1"/>
    <n v="17"/>
    <n v="378.08"/>
    <n v="0"/>
    <s v="Regular Air"/>
    <n v="70.48"/>
    <n v="22.24"/>
    <n v="1.99"/>
    <s v="Ontario"/>
    <s v="Ontario"/>
    <s v="Corporate"/>
    <s v="Technology"/>
    <x v="7"/>
    <n v="0.43"/>
  </r>
  <r>
    <s v="Alan Hwang"/>
    <n v="31552"/>
    <x v="289"/>
    <d v="2012-11-12T00:00:00"/>
    <x v="6"/>
    <s v="2012"/>
    <n v="1"/>
    <b v="0"/>
    <x v="1"/>
    <n v="24"/>
    <n v="731.71"/>
    <n v="0"/>
    <s v="Regular Air"/>
    <n v="175.82"/>
    <n v="29.89"/>
    <n v="1.99"/>
    <s v="Ontario"/>
    <s v="Ontario"/>
    <s v="Corporate"/>
    <s v="Technology"/>
    <x v="7"/>
    <n v="0.5"/>
  </r>
  <r>
    <s v="Duane Huffman"/>
    <n v="31877"/>
    <x v="724"/>
    <d v="2009-06-29T00:00:00"/>
    <x v="3"/>
    <s v="2009"/>
    <n v="0"/>
    <s v="FREE DELIVERY"/>
    <x v="4"/>
    <n v="34"/>
    <n v="285.06"/>
    <n v="0.08"/>
    <s v="Regular Air"/>
    <n v="-211.54"/>
    <n v="8.3699999999999992"/>
    <n v="10.16"/>
    <s v="Ontario"/>
    <s v="Ontario"/>
    <s v="Consumer"/>
    <s v="Furniture"/>
    <x v="4"/>
    <n v="0.59"/>
  </r>
  <r>
    <s v="Edward Becker"/>
    <n v="32037"/>
    <x v="920"/>
    <d v="2009-02-23T00:00:00"/>
    <x v="5"/>
    <s v="2009"/>
    <n v="7"/>
    <b v="0"/>
    <x v="0"/>
    <n v="37"/>
    <n v="311.66000000000003"/>
    <n v="0.04"/>
    <s v="Regular Air"/>
    <n v="-63.81"/>
    <n v="8.6"/>
    <n v="6.19"/>
    <s v="Ontario"/>
    <s v="Ontario"/>
    <s v="Home Office"/>
    <s v="Office Supplies"/>
    <x v="2"/>
    <n v="0.38"/>
  </r>
  <r>
    <s v="Edward Becker"/>
    <n v="32037"/>
    <x v="920"/>
    <d v="2009-02-20T00:00:00"/>
    <x v="5"/>
    <s v="2009"/>
    <n v="4"/>
    <b v="0"/>
    <x v="0"/>
    <n v="15"/>
    <n v="9862.51"/>
    <n v="7.0000000000000007E-2"/>
    <s v="Regular Air"/>
    <n v="325.29000000000002"/>
    <n v="699.99"/>
    <n v="24.49"/>
    <s v="Ontario"/>
    <s v="Ontario"/>
    <s v="Home Office"/>
    <s v="Technology"/>
    <x v="13"/>
    <n v="0.54"/>
  </r>
  <r>
    <s v="David Smith"/>
    <n v="32131"/>
    <x v="921"/>
    <d v="2010-12-29T00:00:00"/>
    <x v="9"/>
    <s v="2010"/>
    <n v="2"/>
    <b v="0"/>
    <x v="5"/>
    <n v="34"/>
    <n v="126.62"/>
    <n v="0.03"/>
    <s v="Regular Air"/>
    <n v="44.8"/>
    <n v="3.78"/>
    <n v="0.71"/>
    <s v="Ontario"/>
    <s v="Ontario"/>
    <s v="Small Business"/>
    <s v="Office Supplies"/>
    <x v="6"/>
    <n v="0.39"/>
  </r>
  <r>
    <s v="Magdelene Morse"/>
    <n v="32135"/>
    <x v="273"/>
    <d v="2010-11-27T00:00:00"/>
    <x v="6"/>
    <s v="2010"/>
    <n v="2"/>
    <b v="0"/>
    <x v="1"/>
    <n v="37"/>
    <n v="1575.14"/>
    <n v="0"/>
    <s v="Regular Air"/>
    <n v="160.68"/>
    <n v="39.979999999999997"/>
    <n v="7.12"/>
    <s v="Ontario"/>
    <s v="Ontario"/>
    <s v="Home Office"/>
    <s v="Technology"/>
    <x v="7"/>
    <n v="0.67"/>
  </r>
  <r>
    <s v="Magdelene Morse"/>
    <n v="32135"/>
    <x v="273"/>
    <d v="2010-11-27T00:00:00"/>
    <x v="6"/>
    <s v="2010"/>
    <n v="2"/>
    <b v="0"/>
    <x v="1"/>
    <n v="16"/>
    <n v="187.78"/>
    <n v="0.08"/>
    <s v="Regular Air"/>
    <n v="-21.82"/>
    <n v="11.99"/>
    <n v="5.99"/>
    <s v="Ontario"/>
    <s v="Ontario"/>
    <s v="Home Office"/>
    <s v="Technology"/>
    <x v="16"/>
    <n v="0.36"/>
  </r>
  <r>
    <s v="Michelle Huthwaite"/>
    <n v="32195"/>
    <x v="11"/>
    <d v="2009-11-28T00:00:00"/>
    <x v="6"/>
    <s v="2009"/>
    <n v="3"/>
    <b v="0"/>
    <x v="4"/>
    <n v="7"/>
    <n v="86.29"/>
    <n v="0.05"/>
    <s v="Regular Air"/>
    <n v="-14.03"/>
    <n v="11.58"/>
    <n v="6.97"/>
    <s v="Ontario"/>
    <s v="Ontario"/>
    <s v="Home Office"/>
    <s v="Office Supplies"/>
    <x v="8"/>
    <n v="0.35"/>
  </r>
  <r>
    <s v="David Philippe"/>
    <n v="32230"/>
    <x v="624"/>
    <d v="2012-08-20T00:00:00"/>
    <x v="2"/>
    <s v="2012"/>
    <n v="1"/>
    <b v="0"/>
    <x v="1"/>
    <n v="46"/>
    <n v="1753.75"/>
    <n v="7.0000000000000007E-2"/>
    <s v="Regular Air"/>
    <n v="215.11"/>
    <n v="39.979999999999997"/>
    <n v="9.1999999999999993"/>
    <s v="Ontario"/>
    <s v="Ontario"/>
    <s v="Consumer"/>
    <s v="Furniture"/>
    <x v="4"/>
    <n v="0.65"/>
  </r>
  <r>
    <s v="Nat Carroll"/>
    <n v="32451"/>
    <x v="922"/>
    <d v="2009-03-25T00:00:00"/>
    <x v="4"/>
    <s v="2009"/>
    <n v="1"/>
    <b v="0"/>
    <x v="3"/>
    <n v="42"/>
    <n v="580.55999999999995"/>
    <n v="0.1"/>
    <s v="Regular Air"/>
    <n v="163.63"/>
    <n v="14.28"/>
    <n v="2.99"/>
    <s v="Ontario"/>
    <s v="Ontario"/>
    <s v="Home Office"/>
    <s v="Office Supplies"/>
    <x v="2"/>
    <n v="0.39"/>
  </r>
  <r>
    <s v="Darren Budd"/>
    <n v="32642"/>
    <x v="923"/>
    <d v="2012-03-31T00:00:00"/>
    <x v="4"/>
    <s v="2012"/>
    <n v="2"/>
    <b v="0"/>
    <x v="4"/>
    <n v="50"/>
    <n v="1507.16"/>
    <n v="0.02"/>
    <s v="Regular Air"/>
    <n v="724.14"/>
    <n v="28.48"/>
    <n v="1.99"/>
    <s v="Ontario"/>
    <s v="Ontario"/>
    <s v="Corporate"/>
    <s v="Technology"/>
    <x v="7"/>
    <n v="0.4"/>
  </r>
  <r>
    <s v="James Lanier"/>
    <n v="32803"/>
    <x v="264"/>
    <d v="2011-12-17T00:00:00"/>
    <x v="9"/>
    <s v="2011"/>
    <n v="1"/>
    <b v="0"/>
    <x v="4"/>
    <n v="49"/>
    <n v="371.95"/>
    <n v="0.08"/>
    <s v="Express Air"/>
    <n v="-10.33"/>
    <n v="7.84"/>
    <n v="4.71"/>
    <s v="Ontario"/>
    <s v="Ontario"/>
    <s v="Corporate"/>
    <s v="Office Supplies"/>
    <x v="2"/>
    <n v="0.35"/>
  </r>
  <r>
    <s v="James Lanier"/>
    <n v="32803"/>
    <x v="264"/>
    <d v="2011-12-18T00:00:00"/>
    <x v="9"/>
    <s v="2011"/>
    <n v="2"/>
    <b v="0"/>
    <x v="4"/>
    <n v="22"/>
    <n v="96.07"/>
    <n v="0.06"/>
    <s v="Regular Air"/>
    <n v="-4.3600000000000003"/>
    <n v="4.4800000000000004"/>
    <n v="2.5"/>
    <s v="Ontario"/>
    <s v="Ontario"/>
    <s v="Corporate"/>
    <s v="Office Supplies"/>
    <x v="8"/>
    <n v="0.37"/>
  </r>
  <r>
    <s v="Noah Childs"/>
    <n v="32834"/>
    <x v="217"/>
    <d v="2010-08-28T00:00:00"/>
    <x v="2"/>
    <s v="2010"/>
    <n v="1"/>
    <b v="0"/>
    <x v="5"/>
    <n v="39"/>
    <n v="3460.5625"/>
    <n v="0.1"/>
    <s v="Regular Air"/>
    <n v="573.05999999999995"/>
    <n v="115.99"/>
    <n v="5.92"/>
    <s v="Ontario"/>
    <s v="Ontario"/>
    <s v="Home Office"/>
    <s v="Technology"/>
    <x v="3"/>
    <n v="0.57999999999999996"/>
  </r>
  <r>
    <s v="Duane Huffman"/>
    <n v="33219"/>
    <x v="924"/>
    <d v="2011-12-11T00:00:00"/>
    <x v="9"/>
    <s v="2011"/>
    <n v="1"/>
    <b v="0"/>
    <x v="1"/>
    <n v="32"/>
    <n v="7341.96"/>
    <n v="0"/>
    <s v="Delivery Truck"/>
    <n v="764.95"/>
    <n v="216.6"/>
    <n v="64.2"/>
    <s v="Ontario"/>
    <s v="Ontario"/>
    <s v="Consumer"/>
    <s v="Furniture"/>
    <x v="14"/>
    <n v="0.59"/>
  </r>
  <r>
    <s v="Duane Huffman"/>
    <n v="33477"/>
    <x v="821"/>
    <d v="2012-10-21T00:00:00"/>
    <x v="0"/>
    <s v="2012"/>
    <n v="2"/>
    <b v="0"/>
    <x v="1"/>
    <n v="28"/>
    <n v="269.27999999999997"/>
    <n v="0.08"/>
    <s v="Regular Air"/>
    <n v="113.63"/>
    <n v="10.35"/>
    <n v="0.99"/>
    <s v="Ontario"/>
    <s v="Ontario"/>
    <s v="Small Business"/>
    <s v="Office Supplies"/>
    <x v="11"/>
    <n v="0.37"/>
  </r>
  <r>
    <s v="Dan Lawera"/>
    <n v="34082"/>
    <x v="891"/>
    <d v="2011-10-29T00:00:00"/>
    <x v="0"/>
    <s v="2011"/>
    <n v="1"/>
    <b v="0"/>
    <x v="3"/>
    <n v="19"/>
    <n v="2536.1799999999998"/>
    <n v="0.1"/>
    <s v="Regular Air"/>
    <n v="350.62"/>
    <n v="142.86000000000001"/>
    <n v="19.989999999999998"/>
    <s v="Ontario"/>
    <s v="Ontario"/>
    <s v="Corporate"/>
    <s v="Office Supplies"/>
    <x v="0"/>
    <n v="0.56000000000000005"/>
  </r>
  <r>
    <s v="Dan Lawera"/>
    <n v="34082"/>
    <x v="891"/>
    <d v="2011-10-29T00:00:00"/>
    <x v="0"/>
    <s v="2011"/>
    <n v="1"/>
    <b v="0"/>
    <x v="3"/>
    <n v="20"/>
    <n v="38.56"/>
    <n v="7.0000000000000007E-2"/>
    <s v="Regular Air"/>
    <n v="-10.25"/>
    <n v="1.88"/>
    <n v="1.49"/>
    <s v="Ontario"/>
    <s v="Ontario"/>
    <s v="Corporate"/>
    <s v="Office Supplies"/>
    <x v="2"/>
    <n v="0.37"/>
  </r>
  <r>
    <s v="Dan Lawera"/>
    <n v="34082"/>
    <x v="891"/>
    <d v="2011-10-30T00:00:00"/>
    <x v="0"/>
    <s v="2011"/>
    <n v="2"/>
    <b v="0"/>
    <x v="3"/>
    <n v="35"/>
    <n v="764.32"/>
    <n v="0.02"/>
    <s v="Regular Air"/>
    <n v="-34.590000000000003"/>
    <n v="21.38"/>
    <n v="8.99"/>
    <s v="Ontario"/>
    <s v="Ontario"/>
    <s v="Corporate"/>
    <s v="Office Supplies"/>
    <x v="12"/>
    <n v="0.59"/>
  </r>
  <r>
    <s v="Alan Hwang"/>
    <n v="34211"/>
    <x v="925"/>
    <d v="2012-02-16T00:00:00"/>
    <x v="5"/>
    <s v="2012"/>
    <n v="3"/>
    <b v="0"/>
    <x v="3"/>
    <n v="15"/>
    <n v="136.49"/>
    <n v="0.1"/>
    <s v="Regular Air"/>
    <n v="36.229999999999997"/>
    <n v="9.93"/>
    <n v="1.0900000000000001"/>
    <s v="Ontario"/>
    <s v="Ontario"/>
    <s v="Small Business"/>
    <s v="Office Supplies"/>
    <x v="12"/>
    <n v="0.43"/>
  </r>
  <r>
    <s v="Duane Huffman"/>
    <n v="34244"/>
    <x v="361"/>
    <d v="2010-10-08T00:00:00"/>
    <x v="0"/>
    <s v="2010"/>
    <n v="9"/>
    <b v="0"/>
    <x v="0"/>
    <n v="25"/>
    <n v="205.3"/>
    <n v="0"/>
    <s v="Express Air"/>
    <n v="-89.56"/>
    <n v="7.37"/>
    <n v="5.53"/>
    <s v="Ontario"/>
    <s v="Ontario"/>
    <s v="Consumer"/>
    <s v="Technology"/>
    <x v="7"/>
    <n v="0.69"/>
  </r>
  <r>
    <s v="Duane Huffman"/>
    <n v="34244"/>
    <x v="361"/>
    <d v="2010-10-01T00:00:00"/>
    <x v="0"/>
    <s v="2010"/>
    <n v="2"/>
    <b v="0"/>
    <x v="0"/>
    <n v="4"/>
    <n v="125.7"/>
    <n v="0.04"/>
    <s v="Regular Air"/>
    <n v="-62.77"/>
    <n v="31.78"/>
    <n v="1.99"/>
    <s v="Ontario"/>
    <s v="Ontario"/>
    <s v="Consumer"/>
    <s v="Technology"/>
    <x v="7"/>
    <n v="0.42"/>
  </r>
  <r>
    <s v="Alan Hwang"/>
    <n v="34658"/>
    <x v="926"/>
    <d v="2010-11-18T00:00:00"/>
    <x v="6"/>
    <s v="2010"/>
    <n v="0"/>
    <s v="FREE DELIVERY"/>
    <x v="4"/>
    <n v="33"/>
    <n v="2701.69"/>
    <n v="0.05"/>
    <s v="Delivery Truck"/>
    <n v="-926.33"/>
    <n v="81.94"/>
    <n v="55.81"/>
    <s v="Ontario"/>
    <s v="Ontario"/>
    <s v="Small Business"/>
    <s v="Furniture"/>
    <x v="9"/>
    <n v="0.6"/>
  </r>
  <r>
    <s v="Alan Hwang"/>
    <n v="34788"/>
    <x v="927"/>
    <d v="2009-11-11T00:00:00"/>
    <x v="6"/>
    <s v="2009"/>
    <n v="2"/>
    <b v="0"/>
    <x v="1"/>
    <n v="4"/>
    <n v="30.47"/>
    <n v="0.02"/>
    <s v="Regular Air"/>
    <n v="-10.7"/>
    <n v="5.98"/>
    <n v="5.15"/>
    <s v="Ontario"/>
    <s v="Ontario"/>
    <s v="Corporate"/>
    <s v="Office Supplies"/>
    <x v="5"/>
    <n v="0.36"/>
  </r>
  <r>
    <s v="Amy Cox"/>
    <n v="34918"/>
    <x v="207"/>
    <d v="2009-10-24T00:00:00"/>
    <x v="0"/>
    <s v="2009"/>
    <n v="1"/>
    <b v="0"/>
    <x v="4"/>
    <n v="12"/>
    <n v="2230.9699999999998"/>
    <n v="0.06"/>
    <s v="Delivery Truck"/>
    <n v="273.27"/>
    <n v="180.98"/>
    <n v="26.2"/>
    <s v="Ontario"/>
    <s v="Ontario"/>
    <s v="Corporate"/>
    <s v="Furniture"/>
    <x v="14"/>
    <n v="0.59"/>
  </r>
  <r>
    <s v="Amy Cox"/>
    <n v="34918"/>
    <x v="207"/>
    <d v="2009-10-25T00:00:00"/>
    <x v="0"/>
    <s v="2009"/>
    <n v="2"/>
    <b v="0"/>
    <x v="4"/>
    <n v="25"/>
    <n v="200.77"/>
    <n v="0.01"/>
    <s v="Regular Air"/>
    <n v="-60.61"/>
    <n v="7.28"/>
    <n v="7.98"/>
    <s v="Ontario"/>
    <s v="Ontario"/>
    <s v="Corporate"/>
    <s v="Furniture"/>
    <x v="4"/>
    <n v="0.42"/>
  </r>
  <r>
    <s v="Darren Budd"/>
    <n v="35079"/>
    <x v="928"/>
    <d v="2010-08-16T00:00:00"/>
    <x v="2"/>
    <s v="2010"/>
    <n v="2"/>
    <b v="0"/>
    <x v="1"/>
    <n v="13"/>
    <n v="71.569999999999993"/>
    <n v="0.02"/>
    <s v="Regular Air"/>
    <n v="-30.69"/>
    <n v="4.9800000000000004"/>
    <n v="4.95"/>
    <s v="Ontario"/>
    <s v="Ontario"/>
    <s v="Consumer"/>
    <s v="Furniture"/>
    <x v="9"/>
    <n v="0.65"/>
  </r>
  <r>
    <s v="Darren Budd"/>
    <n v="35079"/>
    <x v="928"/>
    <d v="2010-08-16T00:00:00"/>
    <x v="2"/>
    <s v="2010"/>
    <n v="2"/>
    <b v="0"/>
    <x v="1"/>
    <n v="32"/>
    <n v="2062.75"/>
    <n v="0.01"/>
    <s v="Express Air"/>
    <n v="559.59"/>
    <n v="60.98"/>
    <n v="19.989999999999998"/>
    <s v="Ontario"/>
    <s v="Ontario"/>
    <s v="Consumer"/>
    <s v="Furniture"/>
    <x v="10"/>
    <n v="0.63"/>
  </r>
  <r>
    <s v="Mike Caudle"/>
    <n v="35110"/>
    <x v="929"/>
    <d v="2011-10-19T00:00:00"/>
    <x v="0"/>
    <s v="2011"/>
    <n v="1"/>
    <b v="0"/>
    <x v="1"/>
    <n v="14"/>
    <n v="12805.25"/>
    <n v="0.01"/>
    <s v="Regular Air"/>
    <n v="5065.51"/>
    <n v="896.99"/>
    <n v="19.989999999999998"/>
    <s v="Ontario"/>
    <s v="Ontario"/>
    <s v="Corporate"/>
    <s v="Office Supplies"/>
    <x v="2"/>
    <n v="0.38"/>
  </r>
  <r>
    <s v="Mike Caudle"/>
    <n v="35110"/>
    <x v="929"/>
    <d v="2011-10-20T00:00:00"/>
    <x v="0"/>
    <s v="2011"/>
    <n v="2"/>
    <b v="0"/>
    <x v="1"/>
    <n v="49"/>
    <n v="1435.32"/>
    <n v="0.02"/>
    <s v="Regular Air"/>
    <n v="485.95"/>
    <n v="29.89"/>
    <n v="1.99"/>
    <s v="Ontario"/>
    <s v="Ontario"/>
    <s v="Corporate"/>
    <s v="Technology"/>
    <x v="7"/>
    <n v="0.5"/>
  </r>
  <r>
    <s v="Darren Budd"/>
    <n v="35554"/>
    <x v="579"/>
    <d v="2012-09-26T00:00:00"/>
    <x v="11"/>
    <s v="2012"/>
    <n v="2"/>
    <b v="0"/>
    <x v="3"/>
    <n v="34"/>
    <n v="4581.54"/>
    <n v="0.05"/>
    <s v="Delivery Truck"/>
    <n v="-614.37"/>
    <n v="130.97999999999999"/>
    <n v="54.74"/>
    <s v="Ontario"/>
    <s v="Ontario"/>
    <s v="Consumer"/>
    <s v="Furniture"/>
    <x v="9"/>
    <n v="0.69"/>
  </r>
  <r>
    <s v="James Lanier"/>
    <n v="35555"/>
    <x v="428"/>
    <d v="2011-03-05T00:00:00"/>
    <x v="4"/>
    <s v="2011"/>
    <n v="1"/>
    <b v="0"/>
    <x v="4"/>
    <n v="50"/>
    <n v="11266.4"/>
    <n v="0.08"/>
    <s v="Delivery Truck"/>
    <n v="1902.99"/>
    <n v="243.98"/>
    <n v="43.32"/>
    <s v="Ontario"/>
    <s v="Ontario"/>
    <s v="Corporate"/>
    <s v="Furniture"/>
    <x v="14"/>
    <n v="0.55000000000000004"/>
  </r>
  <r>
    <s v="James Lanier"/>
    <n v="35555"/>
    <x v="428"/>
    <d v="2011-03-06T00:00:00"/>
    <x v="4"/>
    <s v="2011"/>
    <n v="2"/>
    <b v="0"/>
    <x v="4"/>
    <n v="15"/>
    <n v="71.61"/>
    <n v="0.1"/>
    <s v="Regular Air"/>
    <n v="-70.31"/>
    <n v="4.8899999999999997"/>
    <n v="4.93"/>
    <s v="Ontario"/>
    <s v="Ontario"/>
    <s v="Corporate"/>
    <s v="Technology"/>
    <x v="7"/>
    <n v="0.66"/>
  </r>
  <r>
    <s v="James Lanier"/>
    <n v="35555"/>
    <x v="428"/>
    <d v="2011-03-04T00:00:00"/>
    <x v="4"/>
    <s v="2011"/>
    <n v="0"/>
    <s v="FREE DELIVERY"/>
    <x v="4"/>
    <n v="2"/>
    <n v="10.43"/>
    <n v="7.0000000000000007E-2"/>
    <s v="Regular Air"/>
    <n v="-4.72"/>
    <n v="4.9800000000000004"/>
    <n v="0.8"/>
    <s v="Ontario"/>
    <s v="Ontario"/>
    <s v="Corporate"/>
    <s v="Office Supplies"/>
    <x v="5"/>
    <n v="0.36"/>
  </r>
  <r>
    <s v="Erin Creighton"/>
    <n v="35877"/>
    <x v="262"/>
    <d v="2010-05-28T00:00:00"/>
    <x v="7"/>
    <s v="2010"/>
    <n v="3"/>
    <b v="0"/>
    <x v="1"/>
    <n v="30"/>
    <n v="129.71"/>
    <n v="0.08"/>
    <s v="Regular Air"/>
    <n v="-100.61"/>
    <n v="4.28"/>
    <n v="5.68"/>
    <s v="Ontario"/>
    <s v="Ontario"/>
    <s v="Corporate"/>
    <s v="Office Supplies"/>
    <x v="5"/>
    <n v="0.4"/>
  </r>
  <r>
    <s v="Cari MacIntyre"/>
    <n v="35878"/>
    <x v="665"/>
    <d v="2010-08-15T00:00:00"/>
    <x v="2"/>
    <s v="2010"/>
    <n v="2"/>
    <b v="0"/>
    <x v="4"/>
    <n v="45"/>
    <n v="161.66999999999999"/>
    <n v="0.08"/>
    <s v="Regular Air"/>
    <n v="-7.71"/>
    <n v="3.6"/>
    <n v="2.2000000000000002"/>
    <s v="Ontario"/>
    <s v="Ontario"/>
    <s v="Corporate"/>
    <s v="Office Supplies"/>
    <x v="5"/>
    <n v="0.39"/>
  </r>
  <r>
    <s v="Allen Golden"/>
    <n v="36448"/>
    <x v="930"/>
    <d v="2010-09-10T00:00:00"/>
    <x v="11"/>
    <s v="2010"/>
    <n v="0"/>
    <s v="FREE DELIVERY"/>
    <x v="4"/>
    <n v="6"/>
    <n v="36.65"/>
    <n v="0.03"/>
    <s v="Regular Air"/>
    <n v="0.43"/>
    <n v="6.08"/>
    <n v="0.91"/>
    <s v="Ontario"/>
    <s v="Ontario"/>
    <s v="Consumer"/>
    <s v="Office Supplies"/>
    <x v="12"/>
    <n v="0.51"/>
  </r>
  <r>
    <s v="Allen Golden"/>
    <n v="36448"/>
    <x v="930"/>
    <d v="2010-09-11T00:00:00"/>
    <x v="11"/>
    <s v="2010"/>
    <n v="1"/>
    <b v="0"/>
    <x v="4"/>
    <n v="44"/>
    <n v="964.09"/>
    <n v="0.02"/>
    <s v="Regular Air"/>
    <n v="105.37"/>
    <n v="22.01"/>
    <n v="5.53"/>
    <s v="Ontario"/>
    <s v="Ontario"/>
    <s v="Consumer"/>
    <s v="Office Supplies"/>
    <x v="12"/>
    <n v="0.59"/>
  </r>
  <r>
    <s v="Eudokia Martin"/>
    <n v="36452"/>
    <x v="931"/>
    <d v="2009-04-06T00:00:00"/>
    <x v="8"/>
    <s v="2009"/>
    <n v="1"/>
    <b v="0"/>
    <x v="1"/>
    <n v="26"/>
    <n v="564.98"/>
    <n v="0.1"/>
    <s v="Regular Air"/>
    <n v="-107.51"/>
    <n v="22.38"/>
    <n v="15.1"/>
    <s v="Ontario"/>
    <s v="Ontario"/>
    <s v="Home Office"/>
    <s v="Office Supplies"/>
    <x v="2"/>
    <n v="0.38"/>
  </r>
  <r>
    <s v="Eudokia Martin"/>
    <n v="36452"/>
    <x v="931"/>
    <d v="2009-04-07T00:00:00"/>
    <x v="8"/>
    <s v="2009"/>
    <n v="2"/>
    <b v="0"/>
    <x v="1"/>
    <n v="18"/>
    <n v="129.47999999999999"/>
    <n v="0.04"/>
    <s v="Regular Air"/>
    <n v="46.01"/>
    <n v="6.98"/>
    <n v="2.83"/>
    <s v="Ontario"/>
    <s v="Ontario"/>
    <s v="Home Office"/>
    <s v="Furniture"/>
    <x v="4"/>
    <n v="0.37"/>
  </r>
  <r>
    <s v="Cari MacIntyre"/>
    <n v="36484"/>
    <x v="932"/>
    <d v="2012-01-29T00:00:00"/>
    <x v="10"/>
    <s v="2012"/>
    <n v="1"/>
    <b v="0"/>
    <x v="5"/>
    <n v="41"/>
    <n v="2380.5695000000001"/>
    <n v="0.01"/>
    <s v="Express Air"/>
    <n v="740.48"/>
    <n v="65.989999999999995"/>
    <n v="3.9"/>
    <s v="Ontario"/>
    <s v="Ontario"/>
    <s v="Corporate"/>
    <s v="Technology"/>
    <x v="3"/>
    <n v="0.55000000000000004"/>
  </r>
  <r>
    <s v="Ruben Ausman"/>
    <n v="36643"/>
    <x v="728"/>
    <d v="2009-02-25T00:00:00"/>
    <x v="5"/>
    <s v="2009"/>
    <n v="2"/>
    <b v="0"/>
    <x v="5"/>
    <n v="17"/>
    <n v="240.87"/>
    <n v="0.01"/>
    <s v="Regular Air"/>
    <n v="-36.770000000000003"/>
    <n v="13.79"/>
    <n v="8.7799999999999994"/>
    <s v="Ontario"/>
    <s v="Ontario"/>
    <s v="Corporate"/>
    <s v="Furniture"/>
    <x v="4"/>
    <n v="0.43"/>
  </r>
  <r>
    <s v="Ruben Ausman"/>
    <n v="36643"/>
    <x v="728"/>
    <d v="2009-02-24T00:00:00"/>
    <x v="5"/>
    <s v="2009"/>
    <n v="1"/>
    <b v="0"/>
    <x v="5"/>
    <n v="30"/>
    <n v="1025.02"/>
    <n v="0.04"/>
    <s v="Regular Air"/>
    <n v="87.03"/>
    <n v="33.29"/>
    <n v="8.74"/>
    <s v="Ontario"/>
    <s v="Ontario"/>
    <s v="Corporate"/>
    <s v="Office Supplies"/>
    <x v="0"/>
    <n v="0.61"/>
  </r>
  <r>
    <s v="Anna Haberlin"/>
    <n v="36679"/>
    <x v="933"/>
    <d v="2011-09-02T00:00:00"/>
    <x v="11"/>
    <s v="2011"/>
    <n v="3"/>
    <b v="0"/>
    <x v="5"/>
    <n v="28"/>
    <n v="1491.8264999999999"/>
    <n v="0.1"/>
    <s v="Regular Air"/>
    <n v="124.83"/>
    <n v="65.989999999999995"/>
    <n v="8.99"/>
    <s v="Ontario"/>
    <s v="Ontario"/>
    <s v="Corporate"/>
    <s v="Technology"/>
    <x v="3"/>
    <n v="0.56000000000000005"/>
  </r>
  <r>
    <s v="Fred Hopkins"/>
    <n v="36741"/>
    <x v="412"/>
    <d v="2010-12-22T00:00:00"/>
    <x v="9"/>
    <s v="2010"/>
    <n v="3"/>
    <b v="0"/>
    <x v="5"/>
    <n v="26"/>
    <n v="141.4"/>
    <n v="0.08"/>
    <s v="Regular Air"/>
    <n v="34.479999999999997"/>
    <n v="5.68"/>
    <n v="1.46"/>
    <s v="Ontario"/>
    <s v="Ontario"/>
    <s v="Home Office"/>
    <s v="Office Supplies"/>
    <x v="5"/>
    <n v="0.39"/>
  </r>
  <r>
    <s v="Fred Hopkins"/>
    <n v="36741"/>
    <x v="412"/>
    <d v="2010-12-21T00:00:00"/>
    <x v="9"/>
    <s v="2010"/>
    <n v="2"/>
    <b v="0"/>
    <x v="5"/>
    <n v="6"/>
    <n v="303.90899999999999"/>
    <n v="0.01"/>
    <s v="Regular Air"/>
    <n v="-254.36"/>
    <n v="55.99"/>
    <n v="5"/>
    <s v="Ontario"/>
    <s v="Ontario"/>
    <s v="Home Office"/>
    <s v="Technology"/>
    <x v="3"/>
    <n v="0.83"/>
  </r>
  <r>
    <s v="Brian Stugart"/>
    <n v="36866"/>
    <x v="934"/>
    <d v="2010-03-26T00:00:00"/>
    <x v="4"/>
    <s v="2010"/>
    <n v="2"/>
    <b v="0"/>
    <x v="0"/>
    <n v="32"/>
    <n v="6245.76"/>
    <n v="0.1"/>
    <s v="Regular Air"/>
    <n v="1462.42"/>
    <n v="210.55"/>
    <n v="9.99"/>
    <s v="Ontario"/>
    <s v="Ontario"/>
    <s v="Consumer"/>
    <s v="Office Supplies"/>
    <x v="0"/>
    <n v="0.6"/>
  </r>
  <r>
    <s v="Amy Cox"/>
    <n v="36929"/>
    <x v="935"/>
    <d v="2012-05-25T00:00:00"/>
    <x v="7"/>
    <s v="2012"/>
    <n v="0"/>
    <s v="FREE DELIVERY"/>
    <x v="0"/>
    <n v="45"/>
    <n v="3638.27"/>
    <n v="0.04"/>
    <s v="Regular Air"/>
    <n v="1123.79"/>
    <n v="80.98"/>
    <n v="4.5"/>
    <s v="Ontario"/>
    <s v="Ontario"/>
    <s v="Small Business"/>
    <s v="Office Supplies"/>
    <x v="1"/>
    <n v="0.59"/>
  </r>
  <r>
    <s v="Amy Cox"/>
    <n v="36929"/>
    <x v="935"/>
    <d v="2012-05-29T00:00:00"/>
    <x v="7"/>
    <s v="2012"/>
    <n v="4"/>
    <b v="0"/>
    <x v="0"/>
    <n v="37"/>
    <n v="1326.69"/>
    <n v="0"/>
    <s v="Regular Air"/>
    <n v="185.37"/>
    <n v="33.29"/>
    <n v="8.74"/>
    <s v="Ontario"/>
    <s v="Ontario"/>
    <s v="Small Business"/>
    <s v="Office Supplies"/>
    <x v="0"/>
    <n v="0.61"/>
  </r>
  <r>
    <s v="Cari MacIntyre"/>
    <n v="36999"/>
    <x v="521"/>
    <d v="2009-12-13T00:00:00"/>
    <x v="9"/>
    <s v="2009"/>
    <n v="1"/>
    <b v="0"/>
    <x v="4"/>
    <n v="28"/>
    <n v="14475.74"/>
    <n v="0.06"/>
    <s v="Delivery Truck"/>
    <n v="4963.8900000000003"/>
    <n v="549.99"/>
    <n v="49"/>
    <s v="Ontario"/>
    <s v="Ontario"/>
    <s v="Corporate"/>
    <s v="Technology"/>
    <x v="13"/>
    <n v="0.35"/>
  </r>
  <r>
    <s v="Cari MacIntyre"/>
    <n v="36999"/>
    <x v="521"/>
    <d v="2009-12-13T00:00:00"/>
    <x v="9"/>
    <s v="2009"/>
    <n v="1"/>
    <b v="0"/>
    <x v="4"/>
    <n v="3"/>
    <n v="306.62049999999999"/>
    <n v="0.08"/>
    <s v="Express Air"/>
    <n v="-479.08"/>
    <n v="115.99"/>
    <n v="5.99"/>
    <s v="Ontario"/>
    <s v="Ontario"/>
    <s v="Corporate"/>
    <s v="Technology"/>
    <x v="3"/>
    <n v="0.56999999999999995"/>
  </r>
  <r>
    <s v="Eudokia Martin"/>
    <n v="37216"/>
    <x v="936"/>
    <d v="2010-12-01T00:00:00"/>
    <x v="9"/>
    <s v="2010"/>
    <n v="1"/>
    <b v="0"/>
    <x v="1"/>
    <n v="24"/>
    <n v="527.25"/>
    <n v="0.01"/>
    <s v="Regular Air"/>
    <n v="74.010000000000005"/>
    <n v="20.98"/>
    <n v="8.83"/>
    <s v="Ontario"/>
    <s v="Ontario"/>
    <s v="Home Office"/>
    <s v="Office Supplies"/>
    <x v="2"/>
    <n v="0.37"/>
  </r>
  <r>
    <s v="Michelle Huthwaite"/>
    <n v="37314"/>
    <x v="622"/>
    <d v="2011-05-05T00:00:00"/>
    <x v="7"/>
    <s v="2011"/>
    <n v="1"/>
    <b v="0"/>
    <x v="4"/>
    <n v="21"/>
    <n v="210.86"/>
    <n v="0.04"/>
    <s v="Regular Air"/>
    <n v="5.5"/>
    <n v="9.77"/>
    <n v="6.02"/>
    <s v="Ontario"/>
    <s v="Ontario"/>
    <s v="Home Office"/>
    <s v="Furniture"/>
    <x v="4"/>
    <n v="0.48"/>
  </r>
  <r>
    <s v="Bill Stewart"/>
    <n v="37349"/>
    <x v="937"/>
    <d v="2010-02-17T00:00:00"/>
    <x v="5"/>
    <s v="2010"/>
    <n v="2"/>
    <b v="0"/>
    <x v="5"/>
    <n v="8"/>
    <n v="631.73"/>
    <n v="0.03"/>
    <s v="Express Air"/>
    <n v="122.43"/>
    <n v="78.69"/>
    <n v="19.989999999999998"/>
    <s v="Ontario"/>
    <s v="Ontario"/>
    <s v="Corporate"/>
    <s v="Furniture"/>
    <x v="4"/>
    <n v="0.43"/>
  </r>
  <r>
    <s v="Mike Caudle"/>
    <n v="37828"/>
    <x v="938"/>
    <d v="2011-04-25T00:00:00"/>
    <x v="8"/>
    <s v="2011"/>
    <n v="5"/>
    <b v="0"/>
    <x v="0"/>
    <n v="23"/>
    <n v="490.17"/>
    <n v="0.04"/>
    <s v="Regular Air"/>
    <n v="-57.09"/>
    <n v="20.97"/>
    <n v="4"/>
    <s v="Ontario"/>
    <s v="Ontario"/>
    <s v="Corporate"/>
    <s v="Technology"/>
    <x v="7"/>
    <n v="0.77"/>
  </r>
  <r>
    <s v="Mike Caudle"/>
    <n v="37828"/>
    <x v="938"/>
    <d v="2011-04-22T00:00:00"/>
    <x v="8"/>
    <s v="2011"/>
    <n v="2"/>
    <b v="0"/>
    <x v="0"/>
    <n v="42"/>
    <n v="206.2"/>
    <n v="0.01"/>
    <s v="Regular Air"/>
    <n v="101.14"/>
    <n v="4.91"/>
    <n v="0.5"/>
    <s v="Ontario"/>
    <s v="Ontario"/>
    <s v="Corporate"/>
    <s v="Office Supplies"/>
    <x v="11"/>
    <n v="0.36"/>
  </r>
  <r>
    <s v="Andy Reiter"/>
    <n v="37920"/>
    <x v="180"/>
    <d v="2010-07-16T00:00:00"/>
    <x v="1"/>
    <s v="2010"/>
    <n v="2"/>
    <b v="0"/>
    <x v="5"/>
    <n v="48"/>
    <n v="414.42"/>
    <n v="0.04"/>
    <s v="Regular Air"/>
    <n v="-380.2"/>
    <n v="8.4600000000000009"/>
    <n v="8.99"/>
    <s v="Ontario"/>
    <s v="Ontario"/>
    <s v="Corporate"/>
    <s v="Technology"/>
    <x v="7"/>
    <n v="0.79"/>
  </r>
  <r>
    <s v="Erin Ashbrook"/>
    <n v="38052"/>
    <x v="939"/>
    <d v="2012-02-15T00:00:00"/>
    <x v="5"/>
    <s v="2012"/>
    <n v="0"/>
    <s v="FREE DELIVERY"/>
    <x v="0"/>
    <n v="13"/>
    <n v="542.6"/>
    <n v="0.03"/>
    <s v="Regular Air"/>
    <n v="118.4"/>
    <n v="40.98"/>
    <n v="1.99"/>
    <s v="Ontario"/>
    <s v="Ontario"/>
    <s v="Consumer"/>
    <s v="Technology"/>
    <x v="7"/>
    <n v="0.44"/>
  </r>
  <r>
    <s v="Jim Mitchum"/>
    <n v="38080"/>
    <x v="940"/>
    <d v="2009-09-15T00:00:00"/>
    <x v="11"/>
    <s v="2009"/>
    <n v="1"/>
    <b v="0"/>
    <x v="3"/>
    <n v="26"/>
    <n v="125.01"/>
    <n v="0.08"/>
    <s v="Regular Air"/>
    <n v="-56.35"/>
    <n v="4.9800000000000004"/>
    <n v="4.7"/>
    <s v="Ontario"/>
    <s v="Ontario"/>
    <s v="Consumer"/>
    <s v="Office Supplies"/>
    <x v="5"/>
    <n v="0.38"/>
  </r>
  <r>
    <s v="Amy Cox"/>
    <n v="38145"/>
    <x v="661"/>
    <d v="2009-09-14T00:00:00"/>
    <x v="11"/>
    <s v="2009"/>
    <n v="2"/>
    <b v="0"/>
    <x v="3"/>
    <n v="33"/>
    <n v="60.92"/>
    <n v="7.0000000000000007E-2"/>
    <s v="Regular Air"/>
    <n v="-17.2"/>
    <n v="1.88"/>
    <n v="1.49"/>
    <s v="Ontario"/>
    <s v="Ontario"/>
    <s v="Small Business"/>
    <s v="Office Supplies"/>
    <x v="2"/>
    <n v="0.37"/>
  </r>
  <r>
    <s v="Amy Cox"/>
    <n v="38145"/>
    <x v="661"/>
    <d v="2009-09-13T00:00:00"/>
    <x v="11"/>
    <s v="2009"/>
    <n v="1"/>
    <b v="0"/>
    <x v="3"/>
    <n v="8"/>
    <n v="387.17"/>
    <n v="0.01"/>
    <s v="Regular Air"/>
    <n v="190.6"/>
    <n v="45.98"/>
    <n v="4.8"/>
    <s v="Ontario"/>
    <s v="Ontario"/>
    <s v="Small Business"/>
    <s v="Furniture"/>
    <x v="4"/>
    <n v="0.68"/>
  </r>
  <r>
    <s v="Cynthia Arntzen"/>
    <n v="38437"/>
    <x v="941"/>
    <d v="2012-05-09T00:00:00"/>
    <x v="7"/>
    <s v="2012"/>
    <n v="1"/>
    <b v="0"/>
    <x v="5"/>
    <n v="19"/>
    <n v="4201.47"/>
    <n v="0.04"/>
    <s v="Delivery Truck"/>
    <n v="199.25"/>
    <n v="212.6"/>
    <n v="52.2"/>
    <s v="Ontario"/>
    <s v="Ontario"/>
    <s v="Small Business"/>
    <s v="Furniture"/>
    <x v="10"/>
    <n v="0.64"/>
  </r>
  <r>
    <s v="Cynthia Arntzen"/>
    <n v="38437"/>
    <x v="941"/>
    <d v="2012-05-09T00:00:00"/>
    <x v="7"/>
    <s v="2012"/>
    <n v="1"/>
    <b v="0"/>
    <x v="5"/>
    <n v="17"/>
    <n v="55.66"/>
    <n v="0.08"/>
    <s v="Regular Air"/>
    <n v="-21.4"/>
    <n v="3.28"/>
    <n v="2.31"/>
    <s v="Ontario"/>
    <s v="Ontario"/>
    <s v="Small Business"/>
    <s v="Office Supplies"/>
    <x v="12"/>
    <n v="0.56000000000000005"/>
  </r>
  <r>
    <s v="Melanie Page"/>
    <n v="38503"/>
    <x v="550"/>
    <d v="2009-05-05T00:00:00"/>
    <x v="7"/>
    <s v="2009"/>
    <n v="0"/>
    <s v="FREE DELIVERY"/>
    <x v="0"/>
    <n v="47"/>
    <n v="5567.79"/>
    <n v="0.04"/>
    <s v="Regular Air"/>
    <n v="1726.66"/>
    <n v="120.98"/>
    <n v="3.99"/>
    <s v="Ontario"/>
    <s v="Ontario"/>
    <s v="Corporate"/>
    <s v="Office Supplies"/>
    <x v="1"/>
    <n v="0.6"/>
  </r>
  <r>
    <s v="Melanie Page"/>
    <n v="38503"/>
    <x v="550"/>
    <d v="2009-05-05T00:00:00"/>
    <x v="7"/>
    <s v="2009"/>
    <n v="0"/>
    <s v="FREE DELIVERY"/>
    <x v="0"/>
    <n v="10"/>
    <n v="503.29349999999999"/>
    <n v="0.02"/>
    <s v="Regular Air"/>
    <n v="-222.82"/>
    <n v="55.99"/>
    <n v="5"/>
    <s v="Ontario"/>
    <s v="Ontario"/>
    <s v="Corporate"/>
    <s v="Technology"/>
    <x v="3"/>
    <n v="0.83"/>
  </r>
  <r>
    <s v="Melanie Page"/>
    <n v="38503"/>
    <x v="550"/>
    <d v="2009-05-09T00:00:00"/>
    <x v="7"/>
    <s v="2009"/>
    <n v="4"/>
    <b v="0"/>
    <x v="0"/>
    <n v="32"/>
    <n v="796.03"/>
    <n v="0.05"/>
    <s v="Delivery Truck"/>
    <n v="-133.71"/>
    <n v="23.99"/>
    <n v="15.68"/>
    <s v="Ontario"/>
    <s v="Ontario"/>
    <s v="Corporate"/>
    <s v="Furniture"/>
    <x v="4"/>
    <n v="0.62"/>
  </r>
  <r>
    <s v="Dave Hallsten"/>
    <n v="38530"/>
    <x v="705"/>
    <d v="2011-04-17T00:00:00"/>
    <x v="8"/>
    <s v="2011"/>
    <n v="0"/>
    <s v="FREE DELIVERY"/>
    <x v="5"/>
    <n v="47"/>
    <n v="1980.37"/>
    <n v="0.03"/>
    <s v="Regular Air"/>
    <n v="904.83"/>
    <n v="40.98"/>
    <n v="2.99"/>
    <s v="Ontario"/>
    <s v="Ontario"/>
    <s v="Home Office"/>
    <s v="Office Supplies"/>
    <x v="2"/>
    <n v="0.36"/>
  </r>
  <r>
    <s v="Dave Hallsten"/>
    <n v="38530"/>
    <x v="705"/>
    <d v="2011-04-17T00:00:00"/>
    <x v="8"/>
    <s v="2011"/>
    <n v="0"/>
    <s v="FREE DELIVERY"/>
    <x v="5"/>
    <n v="13"/>
    <n v="642.66"/>
    <n v="0.05"/>
    <s v="Regular Air"/>
    <n v="-82.35"/>
    <n v="49.43"/>
    <n v="19.989999999999998"/>
    <s v="Ontario"/>
    <s v="Ontario"/>
    <s v="Home Office"/>
    <s v="Office Supplies"/>
    <x v="1"/>
    <n v="0.56999999999999995"/>
  </r>
  <r>
    <s v="Eugene Hildebrand"/>
    <n v="38726"/>
    <x v="883"/>
    <d v="2009-05-23T00:00:00"/>
    <x v="7"/>
    <s v="2009"/>
    <n v="2"/>
    <b v="0"/>
    <x v="4"/>
    <n v="44"/>
    <n v="92.86"/>
    <n v="0.04"/>
    <s v="Regular Air"/>
    <n v="-11.28"/>
    <n v="2.08"/>
    <n v="1.49"/>
    <s v="Ontario"/>
    <s v="Ontario"/>
    <s v="Home Office"/>
    <s v="Office Supplies"/>
    <x v="2"/>
    <n v="0.36"/>
  </r>
  <r>
    <s v="Nancy Lomonaco"/>
    <n v="39172"/>
    <x v="461"/>
    <d v="2010-07-02T00:00:00"/>
    <x v="1"/>
    <s v="2010"/>
    <n v="7"/>
    <b v="0"/>
    <x v="0"/>
    <n v="38"/>
    <n v="9013.58"/>
    <n v="0.04"/>
    <s v="Regular Air"/>
    <n v="2574.36"/>
    <n v="232.58"/>
    <n v="19.989999999999998"/>
    <s v="Ontario"/>
    <s v="Ontario"/>
    <s v="Home Office"/>
    <s v="Office Supplies"/>
    <x v="1"/>
    <n v="0.59"/>
  </r>
  <r>
    <s v="Nancy Lomonaco"/>
    <n v="39172"/>
    <x v="461"/>
    <d v="2010-07-02T00:00:00"/>
    <x v="1"/>
    <s v="2010"/>
    <n v="7"/>
    <b v="0"/>
    <x v="0"/>
    <n v="26"/>
    <n v="175.42"/>
    <n v="0"/>
    <s v="Regular Air"/>
    <n v="-93.73"/>
    <n v="5.98"/>
    <n v="7.5"/>
    <s v="Ontario"/>
    <s v="Ontario"/>
    <s v="Home Office"/>
    <s v="Office Supplies"/>
    <x v="5"/>
    <n v="0.4"/>
  </r>
  <r>
    <s v="Gary Zandusky"/>
    <n v="39269"/>
    <x v="523"/>
    <d v="2012-11-02T00:00:00"/>
    <x v="6"/>
    <s v="2012"/>
    <n v="7"/>
    <b v="0"/>
    <x v="0"/>
    <n v="16"/>
    <n v="464.69499999999999"/>
    <n v="0.06"/>
    <s v="Regular Air"/>
    <n v="107.51"/>
    <n v="35.99"/>
    <n v="2.5"/>
    <s v="Ontario"/>
    <s v="Ontario"/>
    <s v="Home Office"/>
    <s v="Technology"/>
    <x v="3"/>
    <n v="0.36"/>
  </r>
  <r>
    <s v="Andy Yotov"/>
    <n v="39330"/>
    <x v="942"/>
    <d v="2010-07-18T00:00:00"/>
    <x v="1"/>
    <s v="2010"/>
    <n v="1"/>
    <b v="0"/>
    <x v="5"/>
    <n v="29"/>
    <n v="184.77"/>
    <n v="0"/>
    <s v="Express Air"/>
    <n v="-71.959999999999994"/>
    <n v="5.74"/>
    <n v="5.3"/>
    <s v="Ontario"/>
    <s v="Ontario"/>
    <s v="Corporate"/>
    <s v="Office Supplies"/>
    <x v="15"/>
    <n v="0.55000000000000004"/>
  </r>
  <r>
    <s v="Cynthia Arntzen"/>
    <n v="39365"/>
    <x v="943"/>
    <d v="2012-05-17T00:00:00"/>
    <x v="7"/>
    <s v="2012"/>
    <n v="3"/>
    <b v="0"/>
    <x v="1"/>
    <n v="32"/>
    <n v="931.08"/>
    <n v="0.1"/>
    <s v="Express Air"/>
    <n v="269.60000000000002"/>
    <n v="29.89"/>
    <n v="1.99"/>
    <s v="Ontario"/>
    <s v="Ontario"/>
    <s v="Small Business"/>
    <s v="Technology"/>
    <x v="7"/>
    <n v="0.5"/>
  </r>
  <r>
    <s v="Edward Becker"/>
    <n v="39430"/>
    <x v="848"/>
    <d v="2009-06-17T00:00:00"/>
    <x v="3"/>
    <s v="2009"/>
    <n v="4"/>
    <b v="0"/>
    <x v="0"/>
    <n v="29"/>
    <n v="877.97"/>
    <n v="0.03"/>
    <s v="Regular Air"/>
    <n v="-144.19999999999999"/>
    <n v="30.98"/>
    <n v="6.5"/>
    <s v="Ontario"/>
    <s v="Ontario"/>
    <s v="Corporate"/>
    <s v="Technology"/>
    <x v="7"/>
    <n v="0.79"/>
  </r>
  <r>
    <s v="Naresj Patel"/>
    <n v="39555"/>
    <x v="944"/>
    <d v="2012-09-09T00:00:00"/>
    <x v="11"/>
    <s v="2012"/>
    <n v="5"/>
    <b v="0"/>
    <x v="0"/>
    <n v="38"/>
    <n v="1112.54"/>
    <n v="0.01"/>
    <s v="Regular Air"/>
    <n v="352.96"/>
    <n v="27.18"/>
    <n v="8.23"/>
    <s v="Ontario"/>
    <s v="Ontario"/>
    <s v="Corporate"/>
    <s v="Office Supplies"/>
    <x v="8"/>
    <n v="0.38"/>
  </r>
  <r>
    <s v="Ed Ludwig"/>
    <n v="39749"/>
    <x v="148"/>
    <d v="2010-06-29T00:00:00"/>
    <x v="3"/>
    <s v="2010"/>
    <n v="2"/>
    <b v="0"/>
    <x v="1"/>
    <n v="14"/>
    <n v="125.31"/>
    <n v="0"/>
    <s v="Regular Air"/>
    <n v="26.24"/>
    <n v="7.96"/>
    <n v="4.95"/>
    <s v="Ontario"/>
    <s v="Ontario"/>
    <s v="Consumer"/>
    <s v="Furniture"/>
    <x v="4"/>
    <n v="0.41"/>
  </r>
  <r>
    <s v="Ed Ludwig"/>
    <n v="39749"/>
    <x v="148"/>
    <d v="2010-06-29T00:00:00"/>
    <x v="3"/>
    <s v="2010"/>
    <n v="2"/>
    <b v="0"/>
    <x v="1"/>
    <n v="45"/>
    <n v="11277.05"/>
    <n v="0.01"/>
    <s v="Delivery Truck"/>
    <n v="3497.45"/>
    <n v="264.98"/>
    <n v="17.86"/>
    <s v="Ontario"/>
    <s v="Ontario"/>
    <s v="Consumer"/>
    <s v="Technology"/>
    <x v="16"/>
    <n v="0.57999999999999996"/>
  </r>
  <r>
    <s v="Ed Ludwig"/>
    <n v="39749"/>
    <x v="148"/>
    <d v="2010-06-29T00:00:00"/>
    <x v="3"/>
    <s v="2010"/>
    <n v="2"/>
    <b v="0"/>
    <x v="1"/>
    <n v="43"/>
    <n v="110.64"/>
    <n v="0.06"/>
    <s v="Regular Air"/>
    <n v="-62.6"/>
    <n v="2.6"/>
    <n v="2.4"/>
    <s v="Ontario"/>
    <s v="Ontario"/>
    <s v="Consumer"/>
    <s v="Office Supplies"/>
    <x v="12"/>
    <n v="0.57999999999999996"/>
  </r>
  <r>
    <s v="Roy French"/>
    <n v="39815"/>
    <x v="945"/>
    <d v="2009-04-13T00:00:00"/>
    <x v="8"/>
    <s v="2009"/>
    <n v="4"/>
    <b v="0"/>
    <x v="0"/>
    <n v="43"/>
    <n v="4075.3760000000002"/>
    <n v="0.05"/>
    <s v="Regular Air"/>
    <n v="841.73"/>
    <n v="115.99"/>
    <n v="8.99"/>
    <s v="Ontario"/>
    <s v="Ontario"/>
    <s v="Consumer"/>
    <s v="Technology"/>
    <x v="3"/>
    <n v="0.57999999999999996"/>
  </r>
  <r>
    <s v="Aimee Bixby"/>
    <n v="40001"/>
    <x v="593"/>
    <d v="2011-02-26T00:00:00"/>
    <x v="5"/>
    <s v="2011"/>
    <n v="2"/>
    <b v="0"/>
    <x v="4"/>
    <n v="46"/>
    <n v="1736.53"/>
    <n v="0.1"/>
    <s v="Regular Air"/>
    <n v="457.03"/>
    <n v="39.479999999999997"/>
    <n v="3.99"/>
    <s v="Ontario"/>
    <s v="Ontario"/>
    <s v="Home Office"/>
    <s v="Office Supplies"/>
    <x v="1"/>
    <n v="0.56000000000000005"/>
  </r>
  <r>
    <s v="Jesus Ocampo"/>
    <n v="40386"/>
    <x v="946"/>
    <d v="2011-02-20T00:00:00"/>
    <x v="5"/>
    <s v="2011"/>
    <n v="2"/>
    <b v="0"/>
    <x v="1"/>
    <n v="28"/>
    <n v="2905.3"/>
    <n v="0"/>
    <s v="Express Air"/>
    <n v="1704"/>
    <n v="98.31"/>
    <n v="0.49"/>
    <s v="Ontario"/>
    <s v="Ontario"/>
    <s v="Small Business"/>
    <s v="Office Supplies"/>
    <x v="11"/>
    <n v="0.36"/>
  </r>
  <r>
    <s v="Naresj Patel"/>
    <n v="40647"/>
    <x v="836"/>
    <d v="2009-08-18T00:00:00"/>
    <x v="2"/>
    <s v="2009"/>
    <n v="1"/>
    <b v="0"/>
    <x v="1"/>
    <n v="47"/>
    <n v="1982.16"/>
    <n v="0.03"/>
    <s v="Regular Air"/>
    <n v="267.10000000000002"/>
    <n v="40.99"/>
    <n v="19.989999999999998"/>
    <s v="Ontario"/>
    <s v="Ontario"/>
    <s v="Corporate"/>
    <s v="Office Supplies"/>
    <x v="5"/>
    <n v="0.36"/>
  </r>
  <r>
    <s v="Darren Budd"/>
    <n v="41120"/>
    <x v="368"/>
    <d v="2012-07-09T00:00:00"/>
    <x v="1"/>
    <s v="2012"/>
    <n v="2"/>
    <b v="0"/>
    <x v="0"/>
    <n v="35"/>
    <n v="870.75"/>
    <n v="0.09"/>
    <s v="Regular Air"/>
    <n v="100.5"/>
    <n v="26.64"/>
    <n v="5.3"/>
    <s v="Ontario"/>
    <s v="Ontario"/>
    <s v="Consumer"/>
    <s v="Furniture"/>
    <x v="14"/>
    <m/>
  </r>
  <r>
    <s v="Darren Budd"/>
    <n v="41120"/>
    <x v="368"/>
    <d v="2012-07-09T00:00:00"/>
    <x v="1"/>
    <s v="2012"/>
    <n v="2"/>
    <b v="0"/>
    <x v="0"/>
    <n v="13"/>
    <n v="43.37"/>
    <n v="0.02"/>
    <s v="Regular Air"/>
    <n v="9.5299999999999994"/>
    <n v="3.08"/>
    <n v="0.99"/>
    <s v="Ontario"/>
    <s v="Ontario"/>
    <s v="Consumer"/>
    <s v="Furniture"/>
    <x v="4"/>
    <n v="0.48"/>
  </r>
  <r>
    <s v="Darren Budd"/>
    <n v="41122"/>
    <x v="153"/>
    <d v="2010-02-23T00:00:00"/>
    <x v="5"/>
    <s v="2010"/>
    <n v="2"/>
    <b v="0"/>
    <x v="3"/>
    <n v="29"/>
    <n v="61.22"/>
    <n v="0.06"/>
    <s v="Express Air"/>
    <n v="-76.88"/>
    <n v="1.74"/>
    <n v="4.08"/>
    <s v="Ontario"/>
    <s v="Ontario"/>
    <s v="Home Office"/>
    <s v="Furniture"/>
    <x v="4"/>
    <n v="0.53"/>
  </r>
  <r>
    <s v="Edward Nazzal"/>
    <n v="41187"/>
    <x v="103"/>
    <d v="2010-09-30T00:00:00"/>
    <x v="11"/>
    <s v="2010"/>
    <n v="0"/>
    <s v="FREE DELIVERY"/>
    <x v="0"/>
    <n v="9"/>
    <n v="52.93"/>
    <n v="0"/>
    <s v="Regular Air"/>
    <n v="5.34"/>
    <n v="5.58"/>
    <n v="0.7"/>
    <s v="Ontario"/>
    <s v="Ontario"/>
    <s v="Small Business"/>
    <s v="Office Supplies"/>
    <x v="12"/>
    <n v="0.6"/>
  </r>
  <r>
    <s v="Edward Nazzal"/>
    <n v="41187"/>
    <x v="103"/>
    <d v="2010-10-04T00:00:00"/>
    <x v="0"/>
    <s v="2010"/>
    <n v="4"/>
    <b v="0"/>
    <x v="0"/>
    <n v="25"/>
    <n v="145.13"/>
    <n v="0.03"/>
    <s v="Regular Air"/>
    <n v="-42.45"/>
    <n v="5.78"/>
    <n v="4.96"/>
    <s v="Ontario"/>
    <s v="Ontario"/>
    <s v="Small Business"/>
    <s v="Office Supplies"/>
    <x v="5"/>
    <n v="0.36"/>
  </r>
  <r>
    <s v="Eugene Hildebrand"/>
    <n v="41221"/>
    <x v="661"/>
    <d v="2009-09-13T00:00:00"/>
    <x v="11"/>
    <s v="2009"/>
    <n v="1"/>
    <b v="0"/>
    <x v="5"/>
    <n v="4"/>
    <n v="345.57"/>
    <n v="0.06"/>
    <s v="Regular Air"/>
    <n v="-218.77"/>
    <n v="80.98"/>
    <n v="35"/>
    <s v="Ontario"/>
    <s v="Ontario"/>
    <s v="Home Office"/>
    <s v="Office Supplies"/>
    <x v="0"/>
    <n v="0.81"/>
  </r>
  <r>
    <s v="Eileen Kiefer"/>
    <n v="41282"/>
    <x v="694"/>
    <d v="2009-07-06T00:00:00"/>
    <x v="1"/>
    <s v="2009"/>
    <n v="2"/>
    <b v="0"/>
    <x v="4"/>
    <n v="39"/>
    <n v="916.05"/>
    <n v="0.08"/>
    <s v="Regular Air"/>
    <n v="-21.9"/>
    <n v="24.92"/>
    <n v="12.98"/>
    <s v="Ontario"/>
    <s v="Ontario"/>
    <s v="Consumer"/>
    <s v="Office Supplies"/>
    <x v="2"/>
    <n v="0.39"/>
  </r>
  <r>
    <s v="Jonathan Howell"/>
    <n v="41312"/>
    <x v="679"/>
    <d v="2012-02-01T00:00:00"/>
    <x v="5"/>
    <s v="2012"/>
    <n v="1"/>
    <b v="0"/>
    <x v="3"/>
    <n v="21"/>
    <n v="787.63"/>
    <n v="0.05"/>
    <s v="Regular Air"/>
    <n v="140.22"/>
    <n v="39.479999999999997"/>
    <n v="1.99"/>
    <s v="Ontario"/>
    <s v="Ontario"/>
    <s v="Consumer"/>
    <s v="Technology"/>
    <x v="7"/>
    <n v="0.54"/>
  </r>
  <r>
    <s v="Brian Stugart"/>
    <n v="41318"/>
    <x v="87"/>
    <d v="2011-10-18T00:00:00"/>
    <x v="0"/>
    <s v="2011"/>
    <n v="9"/>
    <b v="0"/>
    <x v="0"/>
    <n v="21"/>
    <n v="1223.1099999999999"/>
    <n v="0"/>
    <s v="Express Air"/>
    <n v="161.72"/>
    <n v="56.96"/>
    <n v="13.22"/>
    <s v="Ontario"/>
    <s v="Ontario"/>
    <s v="Consumer"/>
    <s v="Office Supplies"/>
    <x v="1"/>
    <n v="0.56000000000000005"/>
  </r>
  <r>
    <s v="Magdelene Morse"/>
    <n v="41345"/>
    <x v="947"/>
    <d v="2012-02-02T00:00:00"/>
    <x v="5"/>
    <s v="2012"/>
    <n v="0"/>
    <s v="FREE DELIVERY"/>
    <x v="4"/>
    <n v="36"/>
    <n v="66.41"/>
    <n v="0.04"/>
    <s v="Regular Air"/>
    <n v="0.37"/>
    <n v="1.88"/>
    <n v="0.79"/>
    <s v="Ontario"/>
    <s v="Ontario"/>
    <s v="Home Office"/>
    <s v="Office Supplies"/>
    <x v="6"/>
    <n v="0.5"/>
  </r>
  <r>
    <s v="Edward Becker"/>
    <n v="41604"/>
    <x v="948"/>
    <d v="2009-02-11T00:00:00"/>
    <x v="5"/>
    <s v="2009"/>
    <n v="1"/>
    <b v="0"/>
    <x v="4"/>
    <n v="22"/>
    <n v="138.24"/>
    <n v="0.06"/>
    <s v="Regular Air"/>
    <n v="-48.22"/>
    <n v="6.37"/>
    <n v="5.19"/>
    <s v="Ontario"/>
    <s v="Ontario"/>
    <s v="Corporate"/>
    <s v="Office Supplies"/>
    <x v="2"/>
    <n v="0.38"/>
  </r>
  <r>
    <s v="Tamara Dahlen"/>
    <n v="41891"/>
    <x v="389"/>
    <d v="2011-05-23T00:00:00"/>
    <x v="7"/>
    <s v="2011"/>
    <n v="1"/>
    <b v="0"/>
    <x v="1"/>
    <n v="22"/>
    <n v="846.59"/>
    <n v="0.08"/>
    <s v="Regular Air"/>
    <n v="-1.95"/>
    <n v="40.89"/>
    <n v="18.98"/>
    <s v="Ontario"/>
    <s v="Ontario"/>
    <s v="Corporate"/>
    <s v="Furniture"/>
    <x v="4"/>
    <n v="0.56999999999999995"/>
  </r>
  <r>
    <s v="Eugene Hildebrand"/>
    <n v="42022"/>
    <x v="414"/>
    <d v="2009-09-25T00:00:00"/>
    <x v="11"/>
    <s v="2009"/>
    <n v="1"/>
    <b v="0"/>
    <x v="4"/>
    <n v="45"/>
    <n v="338.85"/>
    <n v="0.04"/>
    <s v="Regular Air"/>
    <n v="-170.18"/>
    <n v="7.3"/>
    <n v="7.72"/>
    <s v="Ontario"/>
    <s v="Ontario"/>
    <s v="Home Office"/>
    <s v="Office Supplies"/>
    <x v="2"/>
    <n v="0.38"/>
  </r>
  <r>
    <s v="Eugene Hildebrand"/>
    <n v="42022"/>
    <x v="414"/>
    <d v="2009-09-25T00:00:00"/>
    <x v="11"/>
    <s v="2009"/>
    <n v="1"/>
    <b v="0"/>
    <x v="4"/>
    <n v="11"/>
    <n v="43.25"/>
    <n v="0.06"/>
    <s v="Regular Air"/>
    <n v="-9.68"/>
    <n v="3.95"/>
    <n v="2"/>
    <s v="Ontario"/>
    <s v="Ontario"/>
    <s v="Home Office"/>
    <s v="Office Supplies"/>
    <x v="6"/>
    <n v="0.53"/>
  </r>
  <r>
    <s v="Christine Phan"/>
    <n v="42081"/>
    <x v="209"/>
    <d v="2011-01-15T00:00:00"/>
    <x v="10"/>
    <s v="2011"/>
    <n v="5"/>
    <b v="0"/>
    <x v="0"/>
    <n v="36"/>
    <n v="188.34"/>
    <n v="0.04"/>
    <s v="Regular Air"/>
    <n v="-110.16"/>
    <n v="5.18"/>
    <n v="5.74"/>
    <s v="Ontario"/>
    <s v="Ontario"/>
    <s v="Small Business"/>
    <s v="Office Supplies"/>
    <x v="2"/>
    <n v="0.36"/>
  </r>
  <r>
    <s v="Christine Phan"/>
    <n v="42081"/>
    <x v="209"/>
    <d v="2011-01-12T00:00:00"/>
    <x v="10"/>
    <s v="2011"/>
    <n v="2"/>
    <b v="0"/>
    <x v="0"/>
    <n v="3"/>
    <n v="32.49"/>
    <n v="0.08"/>
    <s v="Regular Air"/>
    <n v="-5.05"/>
    <n v="10.94"/>
    <n v="1.39"/>
    <s v="Ontario"/>
    <s v="Ontario"/>
    <s v="Small Business"/>
    <s v="Office Supplies"/>
    <x v="8"/>
    <n v="0.35"/>
  </r>
  <r>
    <s v="Christine Phan"/>
    <n v="42081"/>
    <x v="209"/>
    <d v="2011-01-15T00:00:00"/>
    <x v="10"/>
    <s v="2011"/>
    <n v="5"/>
    <b v="0"/>
    <x v="0"/>
    <n v="26"/>
    <n v="1493.8579999999999"/>
    <n v="0.02"/>
    <s v="Regular Air"/>
    <n v="183.24"/>
    <n v="65.989999999999995"/>
    <n v="8.8000000000000007"/>
    <s v="Ontario"/>
    <s v="Ontario"/>
    <s v="Small Business"/>
    <s v="Technology"/>
    <x v="3"/>
    <n v="0.57999999999999996"/>
  </r>
  <r>
    <s v="Erin Smith"/>
    <n v="42086"/>
    <x v="517"/>
    <d v="2010-07-23T00:00:00"/>
    <x v="1"/>
    <s v="2010"/>
    <n v="1"/>
    <b v="0"/>
    <x v="1"/>
    <n v="18"/>
    <n v="50.15"/>
    <n v="0.09"/>
    <s v="Regular Air"/>
    <n v="-2.39"/>
    <n v="2.78"/>
    <n v="0.97"/>
    <s v="Ontario"/>
    <s v="Ontario"/>
    <s v="Home Office"/>
    <s v="Office Supplies"/>
    <x v="12"/>
    <n v="0.59"/>
  </r>
  <r>
    <s v="Ted Trevino"/>
    <n v="42246"/>
    <x v="612"/>
    <d v="2012-04-27T00:00:00"/>
    <x v="8"/>
    <s v="2012"/>
    <n v="1"/>
    <b v="0"/>
    <x v="3"/>
    <n v="40"/>
    <n v="3060.37"/>
    <n v="7.0000000000000007E-2"/>
    <s v="Regular Air"/>
    <n v="234.03"/>
    <n v="77.510000000000005"/>
    <n v="4"/>
    <s v="Ontario"/>
    <s v="Ontario"/>
    <s v="Corporate"/>
    <s v="Technology"/>
    <x v="7"/>
    <n v="0.76"/>
  </r>
  <r>
    <s v="Ted Trevino"/>
    <n v="42246"/>
    <x v="612"/>
    <d v="2012-04-28T00:00:00"/>
    <x v="8"/>
    <s v="2012"/>
    <n v="2"/>
    <b v="0"/>
    <x v="3"/>
    <n v="5"/>
    <n v="25.31"/>
    <n v="0.05"/>
    <s v="Regular Air"/>
    <n v="-0.5"/>
    <n v="4.84"/>
    <n v="0.71"/>
    <s v="Ontario"/>
    <s v="Ontario"/>
    <s v="Corporate"/>
    <s v="Office Supplies"/>
    <x v="12"/>
    <n v="0.52"/>
  </r>
  <r>
    <s v="Tamara Dahlen"/>
    <n v="42465"/>
    <x v="566"/>
    <d v="2010-12-22T00:00:00"/>
    <x v="9"/>
    <s v="2010"/>
    <n v="1"/>
    <b v="0"/>
    <x v="4"/>
    <n v="15"/>
    <n v="102.32"/>
    <n v="0.08"/>
    <s v="Regular Air"/>
    <n v="-32.700000000000003"/>
    <n v="6.48"/>
    <n v="5.74"/>
    <s v="Ontario"/>
    <s v="Ontario"/>
    <s v="Corporate"/>
    <s v="Office Supplies"/>
    <x v="5"/>
    <n v="0.37"/>
  </r>
  <r>
    <s v="Eileen Kiefer"/>
    <n v="42657"/>
    <x v="269"/>
    <d v="2011-10-05T00:00:00"/>
    <x v="0"/>
    <s v="2011"/>
    <n v="2"/>
    <b v="0"/>
    <x v="0"/>
    <n v="48"/>
    <n v="945.54"/>
    <n v="0.03"/>
    <s v="Regular Air"/>
    <n v="254.58"/>
    <n v="19.98"/>
    <n v="5.97"/>
    <s v="Ontario"/>
    <s v="Ontario"/>
    <s v="Consumer"/>
    <s v="Office Supplies"/>
    <x v="5"/>
    <n v="0.38"/>
  </r>
  <r>
    <s v="Ted Trevino"/>
    <n v="42820"/>
    <x v="286"/>
    <d v="2010-02-23T00:00:00"/>
    <x v="5"/>
    <s v="2010"/>
    <n v="7"/>
    <b v="0"/>
    <x v="0"/>
    <n v="27"/>
    <n v="141.56"/>
    <n v="0.1"/>
    <s v="Regular Air"/>
    <n v="-2.85"/>
    <n v="5.28"/>
    <n v="2.99"/>
    <s v="Ontario"/>
    <s v="Ontario"/>
    <s v="Corporate"/>
    <s v="Office Supplies"/>
    <x v="2"/>
    <n v="0.37"/>
  </r>
  <r>
    <s v="David Philippe"/>
    <n v="42848"/>
    <x v="198"/>
    <d v="2012-10-08T00:00:00"/>
    <x v="0"/>
    <s v="2012"/>
    <n v="2"/>
    <b v="0"/>
    <x v="3"/>
    <n v="50"/>
    <n v="387.79"/>
    <n v="0.01"/>
    <s v="Regular Air"/>
    <n v="-56.51"/>
    <n v="7.64"/>
    <n v="5.83"/>
    <s v="Ontario"/>
    <s v="Ontario"/>
    <s v="Consumer"/>
    <s v="Office Supplies"/>
    <x v="5"/>
    <n v="0.36"/>
  </r>
  <r>
    <s v="James Lanier"/>
    <n v="43269"/>
    <x v="591"/>
    <d v="2009-04-12T00:00:00"/>
    <x v="8"/>
    <s v="2009"/>
    <n v="2"/>
    <b v="0"/>
    <x v="5"/>
    <n v="16"/>
    <n v="843.15"/>
    <n v="0"/>
    <s v="Regular Air"/>
    <n v="355"/>
    <n v="48.91"/>
    <n v="5.81"/>
    <s v="Ontario"/>
    <s v="Ontario"/>
    <s v="Corporate"/>
    <s v="Office Supplies"/>
    <x v="5"/>
    <n v="0.38"/>
  </r>
  <r>
    <s v="James Lanier"/>
    <n v="43269"/>
    <x v="591"/>
    <d v="2009-04-12T00:00:00"/>
    <x v="8"/>
    <s v="2009"/>
    <n v="2"/>
    <b v="0"/>
    <x v="5"/>
    <n v="24"/>
    <n v="3978.02"/>
    <n v="0.08"/>
    <s v="Regular Air"/>
    <n v="1336.96"/>
    <n v="165.98"/>
    <n v="19.989999999999998"/>
    <s v="Ontario"/>
    <s v="Ontario"/>
    <s v="Corporate"/>
    <s v="Office Supplies"/>
    <x v="2"/>
    <n v="0.4"/>
  </r>
  <r>
    <s v="Anemone Ratner"/>
    <n v="43367"/>
    <x v="949"/>
    <d v="2010-03-12T00:00:00"/>
    <x v="4"/>
    <s v="2010"/>
    <n v="3"/>
    <b v="0"/>
    <x v="5"/>
    <n v="3"/>
    <n v="23.38"/>
    <n v="0.08"/>
    <s v="Regular Air"/>
    <n v="-12.19"/>
    <n v="6.48"/>
    <n v="5.14"/>
    <s v="Ontario"/>
    <s v="Ontario"/>
    <s v="Small Business"/>
    <s v="Office Supplies"/>
    <x v="5"/>
    <n v="0.37"/>
  </r>
  <r>
    <s v="Anemone Ratner"/>
    <n v="43367"/>
    <x v="949"/>
    <d v="2010-03-10T00:00:00"/>
    <x v="4"/>
    <s v="2010"/>
    <n v="1"/>
    <b v="0"/>
    <x v="5"/>
    <n v="16"/>
    <n v="139.37"/>
    <n v="0.04"/>
    <s v="Express Air"/>
    <n v="1.72"/>
    <n v="8.34"/>
    <n v="2.64"/>
    <s v="Ontario"/>
    <s v="Ontario"/>
    <s v="Small Business"/>
    <s v="Office Supplies"/>
    <x v="15"/>
    <n v="0.59"/>
  </r>
  <r>
    <s v="Anemone Ratner"/>
    <n v="43367"/>
    <x v="949"/>
    <d v="2010-03-09T00:00:00"/>
    <x v="4"/>
    <s v="2010"/>
    <n v="0"/>
    <s v="FREE DELIVERY"/>
    <x v="5"/>
    <n v="18"/>
    <n v="1221.6199999999999"/>
    <n v="0.01"/>
    <s v="Regular Air"/>
    <n v="-468.64"/>
    <n v="64.650000000000006"/>
    <n v="35"/>
    <s v="Ontario"/>
    <s v="Ontario"/>
    <s v="Small Business"/>
    <s v="Office Supplies"/>
    <x v="0"/>
    <n v="0.8"/>
  </r>
  <r>
    <s v="Cari MacIntyre"/>
    <n v="43399"/>
    <x v="744"/>
    <d v="2009-07-31T00:00:00"/>
    <x v="1"/>
    <s v="2009"/>
    <n v="1"/>
    <b v="0"/>
    <x v="1"/>
    <n v="35"/>
    <n v="59.66"/>
    <n v="0.05"/>
    <s v="Regular Air"/>
    <n v="-33.340000000000003"/>
    <n v="1.68"/>
    <n v="1.57"/>
    <s v="Ontario"/>
    <s v="Ontario"/>
    <s v="Corporate"/>
    <s v="Office Supplies"/>
    <x v="12"/>
    <n v="0.59"/>
  </r>
  <r>
    <s v="Cari MacIntyre"/>
    <n v="43399"/>
    <x v="744"/>
    <d v="2009-08-01T00:00:00"/>
    <x v="2"/>
    <s v="2009"/>
    <n v="2"/>
    <b v="0"/>
    <x v="1"/>
    <n v="2"/>
    <n v="377.01600000000002"/>
    <n v="0.1"/>
    <s v="Delivery Truck"/>
    <n v="-201.28"/>
    <n v="218.75"/>
    <n v="69.64"/>
    <s v="Ontario"/>
    <s v="Ontario"/>
    <s v="Corporate"/>
    <s v="Furniture"/>
    <x v="10"/>
    <n v="0.77"/>
  </r>
  <r>
    <s v="Cari MacIntyre"/>
    <n v="43399"/>
    <x v="744"/>
    <d v="2009-08-01T00:00:00"/>
    <x v="2"/>
    <s v="2009"/>
    <n v="2"/>
    <b v="0"/>
    <x v="1"/>
    <n v="8"/>
    <n v="124.7"/>
    <n v="0"/>
    <s v="Regular Air"/>
    <n v="31.94"/>
    <n v="15.04"/>
    <n v="1.97"/>
    <s v="Ontario"/>
    <s v="Ontario"/>
    <s v="Corporate"/>
    <s v="Office Supplies"/>
    <x v="5"/>
    <n v="0.39"/>
  </r>
  <r>
    <s v="Melanie Page"/>
    <n v="43875"/>
    <x v="383"/>
    <d v="2011-12-10T00:00:00"/>
    <x v="9"/>
    <s v="2011"/>
    <n v="3"/>
    <b v="0"/>
    <x v="5"/>
    <n v="24"/>
    <n v="382.19"/>
    <n v="0.03"/>
    <s v="Express Air"/>
    <n v="11.39"/>
    <n v="14.42"/>
    <n v="6.75"/>
    <s v="Ontario"/>
    <s v="Ontario"/>
    <s v="Corporate"/>
    <s v="Office Supplies"/>
    <x v="1"/>
    <n v="0.52"/>
  </r>
  <r>
    <s v="Melanie Page"/>
    <n v="43875"/>
    <x v="383"/>
    <d v="2011-12-09T00:00:00"/>
    <x v="9"/>
    <s v="2011"/>
    <n v="2"/>
    <b v="0"/>
    <x v="5"/>
    <n v="17"/>
    <n v="2573.92"/>
    <n v="7.0000000000000007E-2"/>
    <s v="Delivery Truck"/>
    <n v="117.23"/>
    <n v="150.97999999999999"/>
    <n v="143.71"/>
    <s v="Ontario"/>
    <s v="Ontario"/>
    <s v="Corporate"/>
    <s v="Furniture"/>
    <x v="14"/>
    <n v="0.55000000000000004"/>
  </r>
  <r>
    <s v="Melanie Page"/>
    <n v="43875"/>
    <x v="383"/>
    <d v="2011-12-09T00:00:00"/>
    <x v="9"/>
    <s v="2011"/>
    <n v="2"/>
    <b v="0"/>
    <x v="5"/>
    <n v="40"/>
    <n v="727.64"/>
    <n v="0.01"/>
    <s v="Regular Air"/>
    <n v="27.64"/>
    <n v="17.98"/>
    <n v="8.51"/>
    <s v="Ontario"/>
    <s v="Ontario"/>
    <s v="Corporate"/>
    <s v="Technology"/>
    <x v="16"/>
    <n v="0.4"/>
  </r>
  <r>
    <s v="Melanie Page"/>
    <n v="43875"/>
    <x v="383"/>
    <d v="2011-12-08T00:00:00"/>
    <x v="9"/>
    <s v="2011"/>
    <n v="1"/>
    <b v="0"/>
    <x v="5"/>
    <n v="16"/>
    <n v="2795.0039999999999"/>
    <n v="0.02"/>
    <s v="Regular Air"/>
    <n v="311.08999999999997"/>
    <n v="195.99"/>
    <n v="8.99"/>
    <s v="Ontario"/>
    <s v="Ontario"/>
    <s v="Corporate"/>
    <s v="Technology"/>
    <x v="3"/>
    <n v="0.57999999999999996"/>
  </r>
  <r>
    <s v="Melanie Page"/>
    <n v="43875"/>
    <x v="383"/>
    <d v="2011-12-09T00:00:00"/>
    <x v="9"/>
    <s v="2011"/>
    <n v="2"/>
    <b v="0"/>
    <x v="5"/>
    <n v="25"/>
    <n v="2564.5774999999999"/>
    <n v="7.0000000000000007E-2"/>
    <s v="Regular Air"/>
    <n v="331.29"/>
    <n v="125.99"/>
    <n v="7.69"/>
    <s v="Ontario"/>
    <s v="Ontario"/>
    <s v="Corporate"/>
    <s v="Technology"/>
    <x v="3"/>
    <n v="0.57999999999999996"/>
  </r>
  <r>
    <s v="Cynthia Arntzen"/>
    <n v="44197"/>
    <x v="950"/>
    <d v="2009-01-23T00:00:00"/>
    <x v="10"/>
    <s v="2009"/>
    <n v="3"/>
    <b v="0"/>
    <x v="1"/>
    <n v="27"/>
    <n v="3970.33"/>
    <n v="0.02"/>
    <s v="Delivery Truck"/>
    <n v="-229.79"/>
    <n v="140.97999999999999"/>
    <n v="53.48"/>
    <s v="Ontario"/>
    <s v="Ontario"/>
    <s v="Small Business"/>
    <s v="Furniture"/>
    <x v="9"/>
    <n v="0.65"/>
  </r>
  <r>
    <s v="Erin Smith"/>
    <n v="44229"/>
    <x v="486"/>
    <d v="2010-05-14T00:00:00"/>
    <x v="7"/>
    <s v="2010"/>
    <n v="0"/>
    <s v="FREE DELIVERY"/>
    <x v="4"/>
    <n v="39"/>
    <n v="185.69"/>
    <n v="0.02"/>
    <s v="Regular Air"/>
    <n v="50.16"/>
    <n v="4.84"/>
    <n v="0.71"/>
    <s v="Ontario"/>
    <s v="Ontario"/>
    <s v="Home Office"/>
    <s v="Office Supplies"/>
    <x v="12"/>
    <n v="0.52"/>
  </r>
  <r>
    <s v="Chris Selesnick"/>
    <n v="44386"/>
    <x v="97"/>
    <d v="2012-04-11T00:00:00"/>
    <x v="8"/>
    <s v="2012"/>
    <n v="2"/>
    <b v="0"/>
    <x v="4"/>
    <n v="27"/>
    <n v="129.06"/>
    <n v="0.1"/>
    <s v="Regular Air"/>
    <n v="-75.13"/>
    <n v="4.91"/>
    <n v="4.97"/>
    <s v="Ontario"/>
    <s v="Ontario"/>
    <s v="Home Office"/>
    <s v="Office Supplies"/>
    <x v="2"/>
    <n v="0.38"/>
  </r>
  <r>
    <s v="Chris Selesnick"/>
    <n v="44386"/>
    <x v="97"/>
    <d v="2012-04-11T00:00:00"/>
    <x v="8"/>
    <s v="2012"/>
    <n v="2"/>
    <b v="0"/>
    <x v="4"/>
    <n v="43"/>
    <n v="1236.6400000000001"/>
    <n v="0.01"/>
    <s v="Regular Air"/>
    <n v="518.80999999999995"/>
    <n v="28.48"/>
    <n v="1.99"/>
    <s v="Ontario"/>
    <s v="Ontario"/>
    <s v="Home Office"/>
    <s v="Technology"/>
    <x v="7"/>
    <n v="0.4"/>
  </r>
  <r>
    <s v="Noel Staavos"/>
    <n v="44390"/>
    <x v="387"/>
    <d v="2010-12-05T00:00:00"/>
    <x v="9"/>
    <s v="2010"/>
    <n v="2"/>
    <b v="0"/>
    <x v="3"/>
    <n v="32"/>
    <n v="3234.1"/>
    <n v="0.03"/>
    <s v="Regular Air"/>
    <n v="2033.5"/>
    <n v="99.23"/>
    <n v="8.99"/>
    <s v="Ontario"/>
    <s v="Ontario"/>
    <s v="Home Office"/>
    <s v="Furniture"/>
    <x v="4"/>
    <n v="0.35"/>
  </r>
  <r>
    <s v="Dean Braden"/>
    <n v="44612"/>
    <x v="951"/>
    <d v="2011-03-15T00:00:00"/>
    <x v="4"/>
    <s v="2011"/>
    <n v="2"/>
    <b v="0"/>
    <x v="1"/>
    <n v="6"/>
    <n v="428.72300000000001"/>
    <n v="0.06"/>
    <s v="Regular Air"/>
    <n v="-147.72"/>
    <n v="85.99"/>
    <n v="1.25"/>
    <s v="Ontario"/>
    <s v="Ontario"/>
    <s v="Corporate"/>
    <s v="Technology"/>
    <x v="3"/>
    <n v="0.39"/>
  </r>
  <r>
    <s v="George Bell"/>
    <n v="44614"/>
    <x v="202"/>
    <d v="2010-06-18T00:00:00"/>
    <x v="3"/>
    <s v="2010"/>
    <n v="4"/>
    <b v="0"/>
    <x v="0"/>
    <n v="18"/>
    <n v="55.35"/>
    <n v="0"/>
    <s v="Express Air"/>
    <n v="-56.63"/>
    <n v="2.2200000000000002"/>
    <n v="5"/>
    <s v="Ontario"/>
    <s v="Ontario"/>
    <s v="Corporate"/>
    <s v="Office Supplies"/>
    <x v="1"/>
    <n v="0.55000000000000004"/>
  </r>
  <r>
    <s v="George Bell"/>
    <n v="44614"/>
    <x v="202"/>
    <d v="2010-06-23T00:00:00"/>
    <x v="3"/>
    <s v="2010"/>
    <n v="9"/>
    <b v="0"/>
    <x v="0"/>
    <n v="27"/>
    <n v="700.35"/>
    <n v="0.06"/>
    <s v="Regular Air"/>
    <n v="-123.01"/>
    <n v="26.31"/>
    <n v="5.89"/>
    <s v="Ontario"/>
    <s v="Ontario"/>
    <s v="Corporate"/>
    <s v="Technology"/>
    <x v="7"/>
    <n v="0.75"/>
  </r>
  <r>
    <s v="Edward Becker"/>
    <n v="44615"/>
    <x v="100"/>
    <d v="2010-05-10T00:00:00"/>
    <x v="7"/>
    <s v="2010"/>
    <n v="1"/>
    <b v="0"/>
    <x v="4"/>
    <n v="19"/>
    <n v="36.369999999999997"/>
    <n v="7.0000000000000007E-2"/>
    <s v="Regular Air"/>
    <n v="-10.26"/>
    <n v="1.88"/>
    <n v="1.49"/>
    <s v="Ontario"/>
    <s v="Ontario"/>
    <s v="Home Office"/>
    <s v="Office Supplies"/>
    <x v="2"/>
    <n v="0.37"/>
  </r>
  <r>
    <s v="Lena Creighton"/>
    <n v="44864"/>
    <x v="311"/>
    <d v="2010-06-24T00:00:00"/>
    <x v="3"/>
    <s v="2010"/>
    <n v="7"/>
    <b v="0"/>
    <x v="0"/>
    <n v="25"/>
    <n v="187.55"/>
    <n v="0.1"/>
    <s v="Regular Air"/>
    <n v="-171.41"/>
    <n v="7.77"/>
    <n v="9.23"/>
    <s v="Ontario"/>
    <s v="Ontario"/>
    <s v="Corporate"/>
    <s v="Office Supplies"/>
    <x v="1"/>
    <n v="0.57999999999999996"/>
  </r>
  <r>
    <s v="Joni Sundaresam"/>
    <n v="44900"/>
    <x v="79"/>
    <d v="2010-02-10T00:00:00"/>
    <x v="5"/>
    <s v="2010"/>
    <n v="1"/>
    <b v="0"/>
    <x v="4"/>
    <n v="4"/>
    <n v="47.03"/>
    <n v="0.08"/>
    <s v="Regular Air"/>
    <n v="-12.03"/>
    <n v="11.19"/>
    <n v="5.03"/>
    <s v="Ontario"/>
    <s v="Ontario"/>
    <s v="Home Office"/>
    <s v="Office Supplies"/>
    <x v="5"/>
    <n v="0.37"/>
  </r>
  <r>
    <s v="Tamara Chand"/>
    <n v="44960"/>
    <x v="788"/>
    <d v="2011-05-05T00:00:00"/>
    <x v="7"/>
    <s v="2011"/>
    <n v="2"/>
    <b v="0"/>
    <x v="0"/>
    <n v="16"/>
    <n v="112.91"/>
    <n v="0.04"/>
    <s v="Regular Air"/>
    <n v="-72.81"/>
    <n v="6.48"/>
    <n v="8.4"/>
    <s v="Ontario"/>
    <s v="Ontario"/>
    <s v="Consumer"/>
    <s v="Office Supplies"/>
    <x v="5"/>
    <n v="0.37"/>
  </r>
  <r>
    <s v="Tamara Chand"/>
    <n v="44960"/>
    <x v="788"/>
    <d v="2011-05-03T00:00:00"/>
    <x v="7"/>
    <s v="2011"/>
    <n v="0"/>
    <s v="FREE DELIVERY"/>
    <x v="0"/>
    <n v="22"/>
    <n v="180.92"/>
    <n v="0.1"/>
    <s v="Regular Air"/>
    <n v="-82.54"/>
    <n v="8.57"/>
    <n v="6.14"/>
    <s v="Ontario"/>
    <s v="Ontario"/>
    <s v="Consumer"/>
    <s v="Office Supplies"/>
    <x v="15"/>
    <n v="0.59"/>
  </r>
  <r>
    <s v="Tamara Chand"/>
    <n v="44960"/>
    <x v="788"/>
    <d v="2011-05-07T00:00:00"/>
    <x v="7"/>
    <s v="2011"/>
    <n v="4"/>
    <b v="0"/>
    <x v="0"/>
    <n v="17"/>
    <n v="31.68"/>
    <n v="0.04"/>
    <s v="Regular Air"/>
    <n v="-23.69"/>
    <n v="1.7"/>
    <n v="1.99"/>
    <s v="Ontario"/>
    <s v="Ontario"/>
    <s v="Consumer"/>
    <s v="Technology"/>
    <x v="7"/>
    <n v="0.51"/>
  </r>
  <r>
    <s v="Anthony Witt"/>
    <n v="44992"/>
    <x v="952"/>
    <d v="2012-12-26T00:00:00"/>
    <x v="9"/>
    <s v="2012"/>
    <n v="2"/>
    <b v="0"/>
    <x v="5"/>
    <n v="32"/>
    <n v="1673.53"/>
    <n v="0"/>
    <s v="Regular Air"/>
    <n v="524.73"/>
    <n v="51.98"/>
    <n v="10.17"/>
    <s v="Ontario"/>
    <s v="Ontario"/>
    <s v="Corporate"/>
    <s v="Technology"/>
    <x v="16"/>
    <n v="0.37"/>
  </r>
  <r>
    <s v="Anthony Witt"/>
    <n v="44992"/>
    <x v="952"/>
    <d v="2012-12-26T00:00:00"/>
    <x v="9"/>
    <s v="2012"/>
    <n v="2"/>
    <b v="0"/>
    <x v="5"/>
    <n v="32"/>
    <n v="7110.24"/>
    <n v="0.06"/>
    <s v="Delivery Truck"/>
    <n v="-536.16999999999996"/>
    <n v="218.75"/>
    <n v="69.64"/>
    <s v="Ontario"/>
    <s v="Ontario"/>
    <s v="Corporate"/>
    <s v="Furniture"/>
    <x v="10"/>
    <n v="0.72"/>
  </r>
  <r>
    <s v="Erin Smith"/>
    <n v="45125"/>
    <x v="776"/>
    <d v="2012-05-29T00:00:00"/>
    <x v="7"/>
    <s v="2012"/>
    <n v="1"/>
    <b v="0"/>
    <x v="5"/>
    <n v="6"/>
    <n v="975.5"/>
    <n v="0.09"/>
    <s v="Delivery Truck"/>
    <n v="-252.01"/>
    <n v="160.97999999999999"/>
    <n v="35.020000000000003"/>
    <s v="Ontario"/>
    <s v="Ontario"/>
    <s v="Home Office"/>
    <s v="Furniture"/>
    <x v="9"/>
    <n v="0.72"/>
  </r>
  <r>
    <s v="Erin Smith"/>
    <n v="45125"/>
    <x v="776"/>
    <d v="2012-05-29T00:00:00"/>
    <x v="7"/>
    <s v="2012"/>
    <n v="1"/>
    <b v="0"/>
    <x v="5"/>
    <n v="32"/>
    <n v="4834.8"/>
    <n v="0"/>
    <s v="Regular Air"/>
    <n v="1193.1099999999999"/>
    <n v="175.99"/>
    <n v="4.99"/>
    <s v="Ontario"/>
    <s v="Ontario"/>
    <s v="Home Office"/>
    <s v="Technology"/>
    <x v="3"/>
    <n v="0.59"/>
  </r>
  <r>
    <s v="George Ashbrook"/>
    <n v="45190"/>
    <x v="953"/>
    <d v="2010-11-19T00:00:00"/>
    <x v="6"/>
    <s v="2010"/>
    <n v="0"/>
    <s v="FREE DELIVERY"/>
    <x v="1"/>
    <n v="13"/>
    <n v="2084.96"/>
    <n v="0"/>
    <s v="Delivery Truck"/>
    <n v="135.26"/>
    <n v="150.97999999999999"/>
    <n v="43.71"/>
    <s v="Ontario"/>
    <s v="Ontario"/>
    <s v="Small Business"/>
    <s v="Furniture"/>
    <x v="14"/>
    <n v="0.55000000000000004"/>
  </r>
  <r>
    <s v="George Ashbrook"/>
    <n v="45414"/>
    <x v="954"/>
    <d v="2009-02-12T00:00:00"/>
    <x v="5"/>
    <s v="2009"/>
    <n v="1"/>
    <b v="0"/>
    <x v="5"/>
    <n v="17"/>
    <n v="1002.73"/>
    <n v="0.08"/>
    <s v="Regular Air"/>
    <n v="-563.86"/>
    <n v="60.98"/>
    <n v="49"/>
    <s v="Ontario"/>
    <s v="Ontario"/>
    <s v="Consumer"/>
    <s v="Office Supplies"/>
    <x v="1"/>
    <n v="0.59"/>
  </r>
  <r>
    <s v="Nat Carroll"/>
    <n v="45700"/>
    <x v="587"/>
    <d v="2012-11-13T00:00:00"/>
    <x v="6"/>
    <s v="2012"/>
    <n v="0"/>
    <s v="FREE DELIVERY"/>
    <x v="1"/>
    <n v="43"/>
    <n v="1704.58"/>
    <n v="0.02"/>
    <s v="Regular Air"/>
    <n v="518.48"/>
    <n v="38.06"/>
    <n v="4.5"/>
    <s v="Ontario"/>
    <s v="Ontario"/>
    <s v="Home Office"/>
    <s v="Office Supplies"/>
    <x v="1"/>
    <n v="0.56000000000000005"/>
  </r>
  <r>
    <s v="Duane Huffman"/>
    <n v="45824"/>
    <x v="516"/>
    <d v="2009-12-08T00:00:00"/>
    <x v="9"/>
    <s v="2009"/>
    <n v="2"/>
    <b v="0"/>
    <x v="3"/>
    <n v="44"/>
    <n v="6123.48"/>
    <n v="0.08"/>
    <s v="Regular Air"/>
    <n v="1232.79"/>
    <n v="140.81"/>
    <n v="24.49"/>
    <s v="Ontario"/>
    <s v="Ontario"/>
    <s v="Consumer"/>
    <s v="Furniture"/>
    <x v="14"/>
    <n v="0.56999999999999995"/>
  </r>
  <r>
    <s v="George Ashbrook"/>
    <n v="45991"/>
    <x v="492"/>
    <d v="2011-02-16T00:00:00"/>
    <x v="5"/>
    <s v="2011"/>
    <n v="2"/>
    <b v="0"/>
    <x v="0"/>
    <n v="1"/>
    <n v="131.27000000000001"/>
    <n v="0.1"/>
    <s v="Delivery Truck"/>
    <n v="-68.16"/>
    <n v="100.98"/>
    <n v="35.840000000000003"/>
    <s v="Ontario"/>
    <s v="Ontario"/>
    <s v="Consumer"/>
    <s v="Furniture"/>
    <x v="9"/>
    <n v="0.62"/>
  </r>
  <r>
    <s v="George Ashbrook"/>
    <n v="45991"/>
    <x v="492"/>
    <d v="2011-02-18T00:00:00"/>
    <x v="5"/>
    <s v="2011"/>
    <n v="4"/>
    <b v="0"/>
    <x v="0"/>
    <n v="50"/>
    <n v="196.39"/>
    <n v="7.0000000000000007E-2"/>
    <s v="Regular Air"/>
    <n v="82.6"/>
    <n v="4.13"/>
    <n v="0.5"/>
    <s v="Ontario"/>
    <s v="Ontario"/>
    <s v="Consumer"/>
    <s v="Office Supplies"/>
    <x v="11"/>
    <n v="0.39"/>
  </r>
  <r>
    <s v="Jonathan Howell"/>
    <n v="46307"/>
    <x v="955"/>
    <d v="2011-02-06T00:00:00"/>
    <x v="5"/>
    <s v="2011"/>
    <n v="0"/>
    <s v="FREE DELIVERY"/>
    <x v="4"/>
    <n v="32"/>
    <n v="643.53"/>
    <n v="0.05"/>
    <s v="Regular Air"/>
    <n v="175.97"/>
    <n v="19.98"/>
    <n v="5.77"/>
    <s v="Ontario"/>
    <s v="Ontario"/>
    <s v="Consumer"/>
    <s v="Office Supplies"/>
    <x v="5"/>
    <n v="0.38"/>
  </r>
  <r>
    <s v="Jonathan Howell"/>
    <n v="46307"/>
    <x v="955"/>
    <d v="2011-02-09T00:00:00"/>
    <x v="5"/>
    <s v="2011"/>
    <n v="3"/>
    <b v="0"/>
    <x v="4"/>
    <n v="27"/>
    <n v="1217.77"/>
    <n v="0.01"/>
    <s v="Regular Air"/>
    <n v="283.14"/>
    <n v="42.76"/>
    <n v="6.22"/>
    <s v="Ontario"/>
    <s v="Ontario"/>
    <s v="Consumer"/>
    <s v="Office Supplies"/>
    <x v="0"/>
    <m/>
  </r>
  <r>
    <s v="David Philippe"/>
    <n v="46434"/>
    <x v="125"/>
    <d v="2010-04-02T00:00:00"/>
    <x v="8"/>
    <s v="2010"/>
    <n v="1"/>
    <b v="0"/>
    <x v="5"/>
    <n v="34"/>
    <n v="800.39"/>
    <n v="0.06"/>
    <s v="Regular Air"/>
    <n v="270.29000000000002"/>
    <n v="24.95"/>
    <n v="2.99"/>
    <s v="Ontario"/>
    <s v="Ontario"/>
    <s v="Consumer"/>
    <s v="Office Supplies"/>
    <x v="2"/>
    <n v="0.39"/>
  </r>
  <r>
    <s v="Matt Hagelstein"/>
    <n v="46466"/>
    <x v="956"/>
    <d v="2012-02-22T00:00:00"/>
    <x v="5"/>
    <s v="2012"/>
    <n v="1"/>
    <b v="0"/>
    <x v="4"/>
    <n v="7"/>
    <n v="271.27"/>
    <n v="0.05"/>
    <s v="Regular Air"/>
    <n v="71.31"/>
    <n v="37.93"/>
    <n v="13.99"/>
    <s v="Ontario"/>
    <s v="Ontario"/>
    <s v="Home Office"/>
    <s v="Furniture"/>
    <x v="4"/>
    <n v="0.67"/>
  </r>
  <r>
    <s v="Edward Nazzal"/>
    <n v="46528"/>
    <x v="516"/>
    <d v="2009-12-08T00:00:00"/>
    <x v="9"/>
    <s v="2009"/>
    <n v="2"/>
    <b v="0"/>
    <x v="4"/>
    <n v="43"/>
    <n v="2980.15"/>
    <n v="0.05"/>
    <s v="Express Air"/>
    <n v="-865.98"/>
    <n v="70.709999999999994"/>
    <n v="37.58"/>
    <s v="Ontario"/>
    <s v="Ontario"/>
    <s v="Home Office"/>
    <s v="Furniture"/>
    <x v="4"/>
    <n v="0.78"/>
  </r>
  <r>
    <s v="Edward Nazzal"/>
    <n v="46528"/>
    <x v="516"/>
    <d v="2009-12-09T00:00:00"/>
    <x v="9"/>
    <s v="2009"/>
    <n v="3"/>
    <b v="0"/>
    <x v="4"/>
    <n v="23"/>
    <n v="476.04"/>
    <n v="0.01"/>
    <s v="Regular Air"/>
    <n v="57.25"/>
    <n v="18.97"/>
    <n v="9.5399999999999991"/>
    <s v="Ontario"/>
    <s v="Ontario"/>
    <s v="Home Office"/>
    <s v="Office Supplies"/>
    <x v="5"/>
    <n v="0.37"/>
  </r>
  <r>
    <s v="Magdelene Morse"/>
    <n v="46626"/>
    <x v="102"/>
    <d v="2012-07-01T00:00:00"/>
    <x v="1"/>
    <s v="2012"/>
    <n v="4"/>
    <b v="0"/>
    <x v="0"/>
    <n v="8"/>
    <n v="825.96"/>
    <n v="0.01"/>
    <s v="Delivery Truck"/>
    <n v="-276.95"/>
    <n v="95.98"/>
    <n v="58.2"/>
    <s v="Ontario"/>
    <s v="Ontario"/>
    <s v="Home Office"/>
    <s v="Furniture"/>
    <x v="14"/>
    <n v="0.57999999999999996"/>
  </r>
  <r>
    <s v="Eudokia Martin"/>
    <n v="46853"/>
    <x v="957"/>
    <d v="2009-05-22T00:00:00"/>
    <x v="7"/>
    <s v="2009"/>
    <n v="0"/>
    <s v="FREE DELIVERY"/>
    <x v="0"/>
    <n v="22"/>
    <n v="5648.69"/>
    <n v="0.03"/>
    <s v="Regular Air"/>
    <n v="1489.8"/>
    <n v="256.99"/>
    <n v="11.25"/>
    <s v="Ontario"/>
    <s v="Ontario"/>
    <s v="Home Office"/>
    <s v="Technology"/>
    <x v="7"/>
    <n v="0.51"/>
  </r>
  <r>
    <s v="Darren Budd"/>
    <n v="46855"/>
    <x v="270"/>
    <d v="2010-03-06T00:00:00"/>
    <x v="4"/>
    <s v="2010"/>
    <n v="1"/>
    <b v="0"/>
    <x v="1"/>
    <n v="32"/>
    <n v="53.34"/>
    <n v="0.04"/>
    <s v="Regular Air"/>
    <n v="-4.68"/>
    <n v="1.68"/>
    <n v="0.7"/>
    <s v="Ontario"/>
    <s v="Ontario"/>
    <s v="Corporate"/>
    <s v="Furniture"/>
    <x v="4"/>
    <n v="0.68"/>
  </r>
  <r>
    <s v="Jesus Ocampo"/>
    <n v="46919"/>
    <x v="581"/>
    <d v="2009-06-20T00:00:00"/>
    <x v="3"/>
    <s v="2009"/>
    <n v="2"/>
    <b v="0"/>
    <x v="0"/>
    <n v="31"/>
    <n v="4483.92"/>
    <n v="7.0000000000000007E-2"/>
    <s v="Regular Air"/>
    <n v="174.61"/>
    <n v="152.47999999999999"/>
    <n v="6.5"/>
    <s v="Ontario"/>
    <s v="Ontario"/>
    <s v="Small Business"/>
    <s v="Technology"/>
    <x v="7"/>
    <n v="0.74"/>
  </r>
  <r>
    <s v="Allen Golden"/>
    <n v="46977"/>
    <x v="958"/>
    <d v="2012-05-09T00:00:00"/>
    <x v="7"/>
    <s v="2012"/>
    <n v="2"/>
    <b v="0"/>
    <x v="4"/>
    <n v="10"/>
    <n v="50.42"/>
    <n v="0.06"/>
    <s v="Regular Air"/>
    <n v="7.25"/>
    <n v="4.82"/>
    <n v="1.49"/>
    <s v="Ontario"/>
    <s v="Ontario"/>
    <s v="Consumer"/>
    <s v="Office Supplies"/>
    <x v="2"/>
    <n v="0.36"/>
  </r>
  <r>
    <s v="Allen Golden"/>
    <n v="46977"/>
    <x v="958"/>
    <d v="2012-05-09T00:00:00"/>
    <x v="7"/>
    <s v="2012"/>
    <n v="2"/>
    <b v="0"/>
    <x v="4"/>
    <n v="19"/>
    <n v="2980.3719999999998"/>
    <n v="0.02"/>
    <s v="Regular Air"/>
    <n v="494.63"/>
    <n v="175.99"/>
    <n v="8.99"/>
    <s v="Ontario"/>
    <s v="Ontario"/>
    <s v="Consumer"/>
    <s v="Technology"/>
    <x v="3"/>
    <n v="0.56999999999999995"/>
  </r>
  <r>
    <s v="Cynthia Arntzen"/>
    <n v="47041"/>
    <x v="900"/>
    <d v="2012-04-03T00:00:00"/>
    <x v="8"/>
    <s v="2012"/>
    <n v="2"/>
    <b v="0"/>
    <x v="3"/>
    <n v="35"/>
    <n v="154"/>
    <n v="0.08"/>
    <s v="Regular Air"/>
    <n v="-7.08"/>
    <n v="4.63"/>
    <n v="1.93"/>
    <s v="Ontario"/>
    <s v="Ontario"/>
    <s v="Home Office"/>
    <s v="Office Supplies"/>
    <x v="12"/>
    <n v="0.52"/>
  </r>
  <r>
    <s v="Eileen Kiefer"/>
    <n v="47301"/>
    <x v="959"/>
    <d v="2011-07-22T00:00:00"/>
    <x v="1"/>
    <s v="2011"/>
    <n v="5"/>
    <b v="0"/>
    <x v="0"/>
    <n v="6"/>
    <n v="460.71"/>
    <n v="0.02"/>
    <s v="Regular Air"/>
    <n v="-231.95"/>
    <n v="70.98"/>
    <n v="35"/>
    <s v="Ontario"/>
    <s v="Ontario"/>
    <s v="Consumer"/>
    <s v="Office Supplies"/>
    <x v="0"/>
    <n v="0.8"/>
  </r>
  <r>
    <s v="Philip Brown"/>
    <n v="47714"/>
    <x v="396"/>
    <d v="2011-03-11T00:00:00"/>
    <x v="4"/>
    <s v="2011"/>
    <n v="1"/>
    <b v="0"/>
    <x v="4"/>
    <n v="29"/>
    <n v="2946.05"/>
    <n v="0.06"/>
    <s v="Delivery Truck"/>
    <n v="-690.21"/>
    <n v="105.49"/>
    <n v="41.64"/>
    <s v="Ontario"/>
    <s v="Ontario"/>
    <s v="Corporate"/>
    <s v="Furniture"/>
    <x v="10"/>
    <n v="0.75"/>
  </r>
  <r>
    <s v="Darren Budd"/>
    <n v="48003"/>
    <x v="960"/>
    <d v="2012-01-28T00:00:00"/>
    <x v="10"/>
    <s v="2012"/>
    <n v="2"/>
    <b v="0"/>
    <x v="4"/>
    <n v="30"/>
    <n v="183.33"/>
    <n v="0.05"/>
    <s v="Regular Air"/>
    <n v="-106.54"/>
    <n v="5.98"/>
    <n v="4.38"/>
    <s v="Ontario"/>
    <s v="Ontario"/>
    <s v="Consumer"/>
    <s v="Technology"/>
    <x v="7"/>
    <n v="0.75"/>
  </r>
  <r>
    <s v="Darren Budd"/>
    <n v="48003"/>
    <x v="960"/>
    <d v="2012-01-28T00:00:00"/>
    <x v="10"/>
    <s v="2012"/>
    <n v="2"/>
    <b v="0"/>
    <x v="4"/>
    <n v="12"/>
    <n v="88.06"/>
    <n v="0.04"/>
    <s v="Regular Air"/>
    <n v="-69.05"/>
    <n v="6.48"/>
    <n v="9.68"/>
    <s v="Ontario"/>
    <s v="Ontario"/>
    <s v="Consumer"/>
    <s v="Furniture"/>
    <x v="4"/>
    <n v="0.44"/>
  </r>
  <r>
    <s v="Ruben Ausman"/>
    <n v="48195"/>
    <x v="711"/>
    <d v="2010-11-28T00:00:00"/>
    <x v="6"/>
    <s v="2010"/>
    <n v="1"/>
    <b v="0"/>
    <x v="3"/>
    <n v="35"/>
    <n v="3337.5165000000002"/>
    <n v="7.0000000000000007E-2"/>
    <s v="Regular Air"/>
    <n v="850.54"/>
    <n v="115.99"/>
    <n v="2.5"/>
    <s v="Ontario"/>
    <s v="Ontario"/>
    <s v="Corporate"/>
    <s v="Technology"/>
    <x v="3"/>
    <n v="0.56999999999999995"/>
  </r>
  <r>
    <s v="Ruben Ausman"/>
    <n v="48195"/>
    <x v="711"/>
    <d v="2010-11-27T00:00:00"/>
    <x v="6"/>
    <s v="2010"/>
    <n v="0"/>
    <s v="FREE DELIVERY"/>
    <x v="3"/>
    <n v="35"/>
    <n v="1018.402"/>
    <n v="0.09"/>
    <s v="Regular Air"/>
    <n v="296.87"/>
    <n v="35.99"/>
    <n v="5.99"/>
    <s v="Ontario"/>
    <s v="Ontario"/>
    <s v="Corporate"/>
    <s v="Technology"/>
    <x v="3"/>
    <n v="0.38"/>
  </r>
  <r>
    <s v="Ruben Ausman"/>
    <n v="48195"/>
    <x v="711"/>
    <d v="2010-11-28T00:00:00"/>
    <x v="6"/>
    <s v="2010"/>
    <n v="1"/>
    <b v="0"/>
    <x v="3"/>
    <n v="47"/>
    <n v="2679.1235000000001"/>
    <n v="0.01"/>
    <s v="Regular Air"/>
    <n v="47.28"/>
    <n v="65.989999999999995"/>
    <n v="19.989999999999998"/>
    <s v="Ontario"/>
    <s v="Ontario"/>
    <s v="Corporate"/>
    <s v="Technology"/>
    <x v="3"/>
    <n v="0.59"/>
  </r>
  <r>
    <s v="Eileen Kiefer"/>
    <n v="48357"/>
    <x v="840"/>
    <d v="2009-03-28T00:00:00"/>
    <x v="4"/>
    <s v="2009"/>
    <n v="0"/>
    <s v="FREE DELIVERY"/>
    <x v="3"/>
    <n v="16"/>
    <n v="2365.4299999999998"/>
    <n v="0.04"/>
    <s v="Regular Air"/>
    <n v="619.71"/>
    <n v="150.97999999999999"/>
    <n v="13.99"/>
    <s v="Ontario"/>
    <s v="Ontario"/>
    <s v="Consumer"/>
    <s v="Technology"/>
    <x v="16"/>
    <n v="0.38"/>
  </r>
  <r>
    <s v="George Bell"/>
    <n v="48615"/>
    <x v="350"/>
    <d v="2012-12-07T00:00:00"/>
    <x v="9"/>
    <s v="2012"/>
    <n v="4"/>
    <b v="0"/>
    <x v="0"/>
    <n v="4"/>
    <n v="16.91"/>
    <n v="0.08"/>
    <s v="Regular Air"/>
    <n v="0.21"/>
    <n v="4.13"/>
    <n v="0.5"/>
    <s v="Ontario"/>
    <s v="Ontario"/>
    <s v="Corporate"/>
    <s v="Office Supplies"/>
    <x v="11"/>
    <n v="0.39"/>
  </r>
  <r>
    <s v="George Bell"/>
    <n v="48615"/>
    <x v="350"/>
    <d v="2012-12-08T00:00:00"/>
    <x v="9"/>
    <s v="2012"/>
    <n v="5"/>
    <b v="0"/>
    <x v="0"/>
    <n v="8"/>
    <n v="464.66"/>
    <n v="0.04"/>
    <s v="Regular Air"/>
    <n v="219.02"/>
    <n v="54.74"/>
    <n v="14.83"/>
    <s v="Ontario"/>
    <s v="Ontario"/>
    <s v="Corporate"/>
    <s v="Furniture"/>
    <x v="4"/>
    <n v="0.54"/>
  </r>
  <r>
    <s v="Matt Collister"/>
    <n v="48642"/>
    <x v="423"/>
    <d v="2010-02-03T00:00:00"/>
    <x v="5"/>
    <s v="2010"/>
    <n v="2"/>
    <b v="0"/>
    <x v="1"/>
    <n v="4"/>
    <n v="37.729999999999997"/>
    <n v="0.06"/>
    <s v="Regular Air"/>
    <n v="-13.72"/>
    <n v="8.67"/>
    <n v="3.5"/>
    <s v="Ontario"/>
    <s v="Ontario"/>
    <s v="Home Office"/>
    <s v="Office Supplies"/>
    <x v="1"/>
    <n v="0.57999999999999996"/>
  </r>
  <r>
    <s v="Matt Collister"/>
    <n v="48642"/>
    <x v="423"/>
    <d v="2010-02-02T00:00:00"/>
    <x v="5"/>
    <s v="2010"/>
    <n v="1"/>
    <b v="0"/>
    <x v="1"/>
    <n v="5"/>
    <n v="519.69000000000005"/>
    <n v="0.02"/>
    <s v="Express Air"/>
    <n v="-122.09"/>
    <n v="100.98"/>
    <n v="7.18"/>
    <s v="Ontario"/>
    <s v="Ontario"/>
    <s v="Home Office"/>
    <s v="Technology"/>
    <x v="7"/>
    <n v="0.4"/>
  </r>
  <r>
    <s v="Cynthia Arntzen"/>
    <n v="48710"/>
    <x v="11"/>
    <d v="2009-11-26T00:00:00"/>
    <x v="6"/>
    <s v="2009"/>
    <n v="1"/>
    <b v="0"/>
    <x v="4"/>
    <n v="4"/>
    <n v="29.24"/>
    <n v="0.01"/>
    <s v="Regular Air"/>
    <n v="-1.73"/>
    <n v="6.98"/>
    <n v="1.6"/>
    <s v="Ontario"/>
    <s v="Ontario"/>
    <s v="Home Office"/>
    <s v="Office Supplies"/>
    <x v="5"/>
    <n v="0.38"/>
  </r>
  <r>
    <s v="Brian Stugart"/>
    <n v="49094"/>
    <x v="961"/>
    <d v="2012-09-05T00:00:00"/>
    <x v="11"/>
    <s v="2012"/>
    <n v="2"/>
    <b v="0"/>
    <x v="5"/>
    <n v="31"/>
    <n v="846.85"/>
    <n v="0.03"/>
    <s v="Regular Air"/>
    <n v="-25.98"/>
    <n v="27.48"/>
    <n v="4"/>
    <s v="Ontario"/>
    <s v="Ontario"/>
    <s v="Consumer"/>
    <s v="Technology"/>
    <x v="7"/>
    <n v="0.75"/>
  </r>
  <r>
    <s v="Edward Becker"/>
    <n v="49125"/>
    <x v="295"/>
    <d v="2009-03-31T00:00:00"/>
    <x v="4"/>
    <s v="2009"/>
    <n v="2"/>
    <b v="0"/>
    <x v="3"/>
    <n v="29"/>
    <n v="177.41"/>
    <n v="0.05"/>
    <s v="Express Air"/>
    <n v="-116.05"/>
    <n v="5.78"/>
    <n v="7.64"/>
    <s v="Ontario"/>
    <s v="Ontario"/>
    <s v="Corporate"/>
    <s v="Office Supplies"/>
    <x v="5"/>
    <n v="0.36"/>
  </r>
  <r>
    <s v="Noah Childs"/>
    <n v="49216"/>
    <x v="400"/>
    <d v="2009-03-19T00:00:00"/>
    <x v="4"/>
    <s v="2009"/>
    <n v="0"/>
    <s v="FREE DELIVERY"/>
    <x v="1"/>
    <n v="28"/>
    <n v="96.71"/>
    <n v="0.01"/>
    <s v="Regular Air"/>
    <n v="-72.44"/>
    <n v="3.28"/>
    <n v="3.97"/>
    <s v="Ontario"/>
    <s v="Ontario"/>
    <s v="Home Office"/>
    <s v="Office Supplies"/>
    <x v="12"/>
    <n v="0.56000000000000005"/>
  </r>
  <r>
    <s v="Darren Budd"/>
    <n v="49538"/>
    <x v="648"/>
    <d v="2010-03-21T00:00:00"/>
    <x v="4"/>
    <s v="2010"/>
    <n v="4"/>
    <b v="0"/>
    <x v="0"/>
    <n v="29"/>
    <n v="730.51"/>
    <n v="0.08"/>
    <s v="Regular Air"/>
    <n v="217.57"/>
    <n v="26.38"/>
    <n v="5.58"/>
    <s v="Ontario"/>
    <s v="Ontario"/>
    <s v="Consumer"/>
    <s v="Furniture"/>
    <x v="4"/>
    <n v="0.62"/>
  </r>
  <r>
    <s v="Dave Hallsten"/>
    <n v="49730"/>
    <x v="870"/>
    <d v="2009-01-05T00:00:00"/>
    <x v="10"/>
    <s v="2009"/>
    <n v="1"/>
    <b v="0"/>
    <x v="1"/>
    <n v="3"/>
    <n v="1039.56"/>
    <n v="0.06"/>
    <s v="Delivery Truck"/>
    <n v="-394.69"/>
    <n v="350.98"/>
    <n v="30"/>
    <s v="Ontario"/>
    <s v="Ontario"/>
    <s v="Home Office"/>
    <s v="Furniture"/>
    <x v="14"/>
    <n v="0.61"/>
  </r>
  <r>
    <s v="Edward Nazzal"/>
    <n v="49924"/>
    <x v="526"/>
    <d v="2011-05-27T00:00:00"/>
    <x v="7"/>
    <s v="2011"/>
    <n v="2"/>
    <b v="0"/>
    <x v="5"/>
    <n v="48"/>
    <n v="204.15"/>
    <n v="7.0000000000000007E-2"/>
    <s v="Regular Air"/>
    <n v="-155.53"/>
    <n v="4.24"/>
    <n v="5.41"/>
    <s v="Ontario"/>
    <s v="Ontario"/>
    <s v="Home Office"/>
    <s v="Office Supplies"/>
    <x v="2"/>
    <n v="0.35"/>
  </r>
  <r>
    <s v="Edward Nazzal"/>
    <n v="49924"/>
    <x v="526"/>
    <d v="2011-05-27T00:00:00"/>
    <x v="7"/>
    <s v="2011"/>
    <n v="2"/>
    <b v="0"/>
    <x v="5"/>
    <n v="13"/>
    <n v="33.11"/>
    <n v="0.08"/>
    <s v="Regular Air"/>
    <n v="-35.96"/>
    <n v="2.23"/>
    <n v="4.57"/>
    <s v="Ontario"/>
    <s v="Ontario"/>
    <s v="Home Office"/>
    <s v="Furniture"/>
    <x v="4"/>
    <n v="0.41"/>
  </r>
  <r>
    <s v="Anemone Ratner"/>
    <n v="50306"/>
    <x v="890"/>
    <d v="2011-05-22T00:00:00"/>
    <x v="7"/>
    <s v="2011"/>
    <n v="2"/>
    <b v="0"/>
    <x v="4"/>
    <n v="34"/>
    <n v="2010.89"/>
    <n v="0.09"/>
    <s v="Regular Air"/>
    <n v="564.07000000000005"/>
    <n v="63.98"/>
    <n v="11.55"/>
    <s v="Ontario"/>
    <s v="Ontario"/>
    <s v="Small Business"/>
    <s v="Office Supplies"/>
    <x v="2"/>
    <n v="0.38"/>
  </r>
  <r>
    <s v="Dan Lawera"/>
    <n v="50566"/>
    <x v="713"/>
    <d v="2011-09-09T00:00:00"/>
    <x v="11"/>
    <s v="2011"/>
    <n v="2"/>
    <b v="0"/>
    <x v="3"/>
    <n v="48"/>
    <n v="389.28"/>
    <n v="0.1"/>
    <s v="Regular Air"/>
    <n v="-37.43"/>
    <n v="8.67"/>
    <n v="3.5"/>
    <s v="Ontario"/>
    <s v="Ontario"/>
    <s v="Corporate"/>
    <s v="Office Supplies"/>
    <x v="1"/>
    <n v="0.57999999999999996"/>
  </r>
  <r>
    <s v="Nancy Lomonaco"/>
    <n v="50823"/>
    <x v="631"/>
    <d v="2009-07-26T00:00:00"/>
    <x v="1"/>
    <s v="2009"/>
    <n v="5"/>
    <b v="0"/>
    <x v="0"/>
    <n v="12"/>
    <n v="1244.72"/>
    <n v="0.04"/>
    <s v="Regular Air"/>
    <n v="269.94"/>
    <n v="100.98"/>
    <n v="7.18"/>
    <s v="Ontario"/>
    <s v="Ontario"/>
    <s v="Home Office"/>
    <s v="Technology"/>
    <x v="7"/>
    <n v="0.4"/>
  </r>
  <r>
    <s v="Dan Lawera"/>
    <n v="50854"/>
    <x v="962"/>
    <d v="2011-12-17T00:00:00"/>
    <x v="9"/>
    <s v="2011"/>
    <n v="0"/>
    <s v="FREE DELIVERY"/>
    <x v="5"/>
    <n v="27"/>
    <n v="137.5"/>
    <n v="7.0000000000000007E-2"/>
    <s v="Regular Air"/>
    <n v="-64.239999999999995"/>
    <n v="4.9800000000000004"/>
    <n v="4.95"/>
    <s v="Ontario"/>
    <s v="Ontario"/>
    <s v="Corporate"/>
    <s v="Office Supplies"/>
    <x v="2"/>
    <n v="0.37"/>
  </r>
  <r>
    <s v="Dan Lawera"/>
    <n v="50854"/>
    <x v="962"/>
    <d v="2011-12-19T00:00:00"/>
    <x v="9"/>
    <s v="2011"/>
    <n v="2"/>
    <b v="0"/>
    <x v="5"/>
    <n v="12"/>
    <n v="5744.24"/>
    <n v="0.09"/>
    <s v="Delivery Truck"/>
    <n v="1118.17"/>
    <n v="500.98"/>
    <n v="28.14"/>
    <s v="Ontario"/>
    <s v="Ontario"/>
    <s v="Corporate"/>
    <s v="Technology"/>
    <x v="16"/>
    <n v="0.38"/>
  </r>
  <r>
    <s v="Dan Lawera"/>
    <n v="50854"/>
    <x v="962"/>
    <d v="2011-12-17T00:00:00"/>
    <x v="9"/>
    <s v="2011"/>
    <n v="0"/>
    <s v="FREE DELIVERY"/>
    <x v="5"/>
    <n v="42"/>
    <n v="452.15"/>
    <n v="0.06"/>
    <s v="Express Air"/>
    <n v="25.79"/>
    <n v="10.98"/>
    <n v="3.37"/>
    <s v="Ontario"/>
    <s v="Ontario"/>
    <s v="Corporate"/>
    <s v="Office Supplies"/>
    <x v="15"/>
    <n v="0.56999999999999995"/>
  </r>
  <r>
    <s v="Theresa Coyne"/>
    <n v="51109"/>
    <x v="963"/>
    <d v="2012-11-10T00:00:00"/>
    <x v="6"/>
    <s v="2012"/>
    <n v="2"/>
    <b v="0"/>
    <x v="1"/>
    <n v="28"/>
    <n v="112.05"/>
    <n v="0.04"/>
    <s v="Regular Air"/>
    <n v="26.21"/>
    <n v="4"/>
    <n v="1.3"/>
    <s v="Ontario"/>
    <s v="Ontario"/>
    <s v="Home Office"/>
    <s v="Office Supplies"/>
    <x v="5"/>
    <n v="0.37"/>
  </r>
  <r>
    <s v="Lena Creighton"/>
    <n v="51395"/>
    <x v="208"/>
    <d v="2010-06-14T00:00:00"/>
    <x v="3"/>
    <s v="2010"/>
    <n v="5"/>
    <b v="0"/>
    <x v="0"/>
    <n v="26"/>
    <n v="78.22"/>
    <n v="0.03"/>
    <s v="Regular Air"/>
    <n v="32.5"/>
    <n v="2.88"/>
    <n v="0.5"/>
    <s v="Ontario"/>
    <s v="Ontario"/>
    <s v="Corporate"/>
    <s v="Office Supplies"/>
    <x v="11"/>
    <n v="0.36"/>
  </r>
  <r>
    <s v="Lena Creighton"/>
    <n v="51395"/>
    <x v="208"/>
    <d v="2010-06-13T00:00:00"/>
    <x v="3"/>
    <s v="2010"/>
    <n v="4"/>
    <b v="0"/>
    <x v="0"/>
    <n v="10"/>
    <n v="51.65"/>
    <n v="0.1"/>
    <s v="Regular Air"/>
    <n v="-32.130000000000003"/>
    <n v="4.9800000000000004"/>
    <n v="5.49"/>
    <s v="Ontario"/>
    <s v="Ontario"/>
    <s v="Corporate"/>
    <s v="Office Supplies"/>
    <x v="5"/>
    <n v="0.38"/>
  </r>
  <r>
    <s v="David Philippe"/>
    <n v="51559"/>
    <x v="498"/>
    <d v="2012-03-13T00:00:00"/>
    <x v="4"/>
    <s v="2012"/>
    <n v="9"/>
    <b v="0"/>
    <x v="0"/>
    <n v="34"/>
    <n v="823.98"/>
    <n v="0.09"/>
    <s v="Regular Air"/>
    <n v="129.81"/>
    <n v="25.98"/>
    <n v="4.08"/>
    <s v="Ontario"/>
    <s v="Ontario"/>
    <s v="Consumer"/>
    <s v="Office Supplies"/>
    <x v="12"/>
    <n v="0.56999999999999995"/>
  </r>
  <r>
    <s v="Lena Creighton"/>
    <n v="51813"/>
    <x v="237"/>
    <d v="2012-12-23T00:00:00"/>
    <x v="9"/>
    <s v="2012"/>
    <n v="2"/>
    <b v="0"/>
    <x v="3"/>
    <n v="13"/>
    <n v="1390.17"/>
    <n v="7.0000000000000007E-2"/>
    <s v="Regular Air"/>
    <n v="-469.84"/>
    <n v="110.98"/>
    <n v="35"/>
    <s v="Ontario"/>
    <s v="Ontario"/>
    <s v="Corporate"/>
    <s v="Office Supplies"/>
    <x v="0"/>
    <n v="0.82"/>
  </r>
  <r>
    <s v="James Lanier"/>
    <n v="51937"/>
    <x v="221"/>
    <d v="2009-02-27T00:00:00"/>
    <x v="5"/>
    <s v="2009"/>
    <n v="0"/>
    <s v="FREE DELIVERY"/>
    <x v="1"/>
    <n v="39"/>
    <n v="11613.13"/>
    <n v="0.05"/>
    <s v="Delivery Truck"/>
    <n v="2816.21"/>
    <n v="294.62"/>
    <n v="42.52"/>
    <s v="Ontario"/>
    <s v="Ontario"/>
    <s v="Corporate"/>
    <s v="Office Supplies"/>
    <x v="1"/>
    <n v="0.56999999999999995"/>
  </r>
  <r>
    <s v="Darren Budd"/>
    <n v="52098"/>
    <x v="964"/>
    <d v="2010-03-10T00:00:00"/>
    <x v="4"/>
    <s v="2010"/>
    <n v="0"/>
    <s v="FREE DELIVERY"/>
    <x v="4"/>
    <n v="19"/>
    <n v="812.06"/>
    <n v="0"/>
    <s v="Regular Air"/>
    <n v="220.07"/>
    <n v="39.06"/>
    <n v="10.55"/>
    <s v="Ontario"/>
    <s v="Ontario"/>
    <s v="Corporate"/>
    <s v="Furniture"/>
    <x v="14"/>
    <n v="0.61"/>
  </r>
  <r>
    <s v="Philip Brown"/>
    <n v="52102"/>
    <x v="965"/>
    <d v="2010-09-12T00:00:00"/>
    <x v="11"/>
    <s v="2010"/>
    <n v="0"/>
    <s v="FREE DELIVERY"/>
    <x v="4"/>
    <n v="8"/>
    <n v="104.27"/>
    <n v="0.03"/>
    <s v="Regular Air"/>
    <n v="-23.61"/>
    <n v="11.97"/>
    <n v="5.81"/>
    <s v="Ontario"/>
    <s v="Ontario"/>
    <s v="Corporate"/>
    <s v="Office Supplies"/>
    <x v="12"/>
    <n v="0.6"/>
  </r>
  <r>
    <s v="Jeremy Ellison"/>
    <n v="52135"/>
    <x v="934"/>
    <d v="2010-03-26T00:00:00"/>
    <x v="4"/>
    <s v="2010"/>
    <n v="2"/>
    <b v="0"/>
    <x v="0"/>
    <n v="38"/>
    <n v="3922.96"/>
    <n v="0.04"/>
    <s v="Regular Air"/>
    <n v="863.57"/>
    <n v="99.99"/>
    <n v="19.989999999999998"/>
    <s v="Ontario"/>
    <s v="Ontario"/>
    <s v="Small Business"/>
    <s v="Technology"/>
    <x v="7"/>
    <n v="0.5"/>
  </r>
  <r>
    <s v="Darren Budd"/>
    <n v="52162"/>
    <x v="966"/>
    <d v="2011-11-01T00:00:00"/>
    <x v="6"/>
    <s v="2011"/>
    <n v="0"/>
    <s v="FREE DELIVERY"/>
    <x v="3"/>
    <n v="39"/>
    <n v="261.16000000000003"/>
    <n v="7.0000000000000007E-2"/>
    <s v="Regular Air"/>
    <n v="-220.3"/>
    <n v="6.48"/>
    <n v="9.68"/>
    <s v="Ontario"/>
    <s v="Ontario"/>
    <s v="Home Office"/>
    <s v="Furniture"/>
    <x v="9"/>
    <n v="0.56000000000000005"/>
  </r>
  <r>
    <s v="Darren Budd"/>
    <n v="52162"/>
    <x v="966"/>
    <d v="2011-11-02T00:00:00"/>
    <x v="6"/>
    <s v="2011"/>
    <n v="1"/>
    <b v="0"/>
    <x v="3"/>
    <n v="47"/>
    <n v="155.22"/>
    <n v="7.0000000000000007E-2"/>
    <s v="Regular Air"/>
    <n v="23.34"/>
    <n v="3.29"/>
    <n v="1.35"/>
    <s v="Ontario"/>
    <s v="Ontario"/>
    <s v="Home Office"/>
    <s v="Furniture"/>
    <x v="14"/>
    <n v="0.55000000000000004"/>
  </r>
  <r>
    <s v="Cari MacIntyre"/>
    <n v="52256"/>
    <x v="463"/>
    <d v="2010-11-06T00:00:00"/>
    <x v="6"/>
    <s v="2010"/>
    <n v="2"/>
    <b v="0"/>
    <x v="3"/>
    <n v="23"/>
    <n v="1236.954"/>
    <n v="0.06"/>
    <s v="Regular Air"/>
    <n v="119.89"/>
    <n v="65.989999999999995"/>
    <n v="4.2"/>
    <s v="Ontario"/>
    <s v="Ontario"/>
    <s v="Corporate"/>
    <s v="Technology"/>
    <x v="3"/>
    <n v="0.59"/>
  </r>
  <r>
    <s v="Alan Hwang"/>
    <n v="52391"/>
    <x v="521"/>
    <d v="2009-12-14T00:00:00"/>
    <x v="9"/>
    <s v="2009"/>
    <n v="2"/>
    <b v="0"/>
    <x v="1"/>
    <n v="36"/>
    <n v="1072.3599999999999"/>
    <n v="0.04"/>
    <s v="Regular Air"/>
    <n v="440.48"/>
    <n v="29.14"/>
    <n v="4.8600000000000003"/>
    <s v="Ontario"/>
    <s v="Ontario"/>
    <s v="Corporate"/>
    <s v="Office Supplies"/>
    <x v="5"/>
    <n v="0.38"/>
  </r>
  <r>
    <s v="Alan Hwang"/>
    <n v="52391"/>
    <x v="521"/>
    <d v="2009-12-14T00:00:00"/>
    <x v="9"/>
    <s v="2009"/>
    <n v="2"/>
    <b v="0"/>
    <x v="1"/>
    <n v="39"/>
    <n v="857.84"/>
    <n v="0.02"/>
    <s v="Regular Air"/>
    <n v="-309.43"/>
    <n v="20.89"/>
    <n v="11.52"/>
    <s v="Ontario"/>
    <s v="Ontario"/>
    <s v="Corporate"/>
    <s v="Office Supplies"/>
    <x v="0"/>
    <n v="0.83"/>
  </r>
  <r>
    <s v="Magdelene Morse"/>
    <n v="52642"/>
    <x v="751"/>
    <d v="2011-06-18T00:00:00"/>
    <x v="3"/>
    <s v="2011"/>
    <n v="4"/>
    <b v="0"/>
    <x v="0"/>
    <n v="9"/>
    <n v="742.84"/>
    <n v="0.01"/>
    <s v="Delivery Truck"/>
    <n v="-320.7"/>
    <n v="70.98"/>
    <n v="59.81"/>
    <s v="Ontario"/>
    <s v="Ontario"/>
    <s v="Home Office"/>
    <s v="Furniture"/>
    <x v="14"/>
    <n v="0.6"/>
  </r>
  <r>
    <s v="Magdelene Morse"/>
    <n v="52642"/>
    <x v="751"/>
    <d v="2011-06-21T00:00:00"/>
    <x v="3"/>
    <s v="2011"/>
    <n v="7"/>
    <b v="0"/>
    <x v="0"/>
    <n v="14"/>
    <n v="2070.6799999999998"/>
    <n v="0.03"/>
    <s v="Regular Air"/>
    <n v="-281.67"/>
    <n v="152.47999999999999"/>
    <n v="4"/>
    <s v="Ontario"/>
    <s v="Ontario"/>
    <s v="Home Office"/>
    <s v="Technology"/>
    <x v="7"/>
    <n v="0.79"/>
  </r>
  <r>
    <s v="Magdelene Morse"/>
    <n v="52642"/>
    <x v="751"/>
    <d v="2011-06-21T00:00:00"/>
    <x v="3"/>
    <s v="2011"/>
    <n v="7"/>
    <b v="0"/>
    <x v="0"/>
    <n v="15"/>
    <n v="764.13"/>
    <n v="0.09"/>
    <s v="Regular Air"/>
    <n v="276.98"/>
    <n v="55.98"/>
    <n v="4.8600000000000003"/>
    <s v="Ontario"/>
    <s v="Ontario"/>
    <s v="Home Office"/>
    <s v="Office Supplies"/>
    <x v="5"/>
    <n v="0.36"/>
  </r>
  <r>
    <s v="Alan Hwang"/>
    <n v="52645"/>
    <x v="967"/>
    <d v="2012-03-12T00:00:00"/>
    <x v="4"/>
    <s v="2012"/>
    <n v="5"/>
    <b v="0"/>
    <x v="0"/>
    <n v="11"/>
    <n v="64.34"/>
    <n v="0.09"/>
    <s v="Regular Air"/>
    <n v="-8.3699999999999992"/>
    <n v="5.85"/>
    <n v="2.27"/>
    <s v="Ontario"/>
    <s v="Ontario"/>
    <s v="Corporate"/>
    <s v="Office Supplies"/>
    <x v="12"/>
    <n v="0.56000000000000005"/>
  </r>
  <r>
    <s v="Alan Hwang"/>
    <n v="52645"/>
    <x v="967"/>
    <d v="2012-03-16T00:00:00"/>
    <x v="4"/>
    <s v="2012"/>
    <n v="9"/>
    <b v="0"/>
    <x v="0"/>
    <n v="10"/>
    <n v="693.02"/>
    <n v="7.0000000000000007E-2"/>
    <s v="Regular Air"/>
    <n v="97.36"/>
    <n v="70.97"/>
    <n v="3.5"/>
    <s v="Ontario"/>
    <s v="Ontario"/>
    <s v="Corporate"/>
    <s v="Office Supplies"/>
    <x v="1"/>
    <n v="0.59"/>
  </r>
  <r>
    <s v="Aimee Bixby"/>
    <n v="52711"/>
    <x v="968"/>
    <d v="2011-09-23T00:00:00"/>
    <x v="11"/>
    <s v="2011"/>
    <n v="0"/>
    <s v="FREE DELIVERY"/>
    <x v="3"/>
    <n v="37"/>
    <n v="201.14"/>
    <n v="0.08"/>
    <s v="Regular Air"/>
    <n v="-51.25"/>
    <n v="5.81"/>
    <n v="3.37"/>
    <s v="Ontario"/>
    <s v="Ontario"/>
    <s v="Home Office"/>
    <s v="Office Supplies"/>
    <x v="6"/>
    <n v="0.54"/>
  </r>
  <r>
    <s v="Lena Creighton"/>
    <n v="52896"/>
    <x v="596"/>
    <d v="2010-10-24T00:00:00"/>
    <x v="0"/>
    <s v="2010"/>
    <n v="2"/>
    <b v="0"/>
    <x v="1"/>
    <n v="9"/>
    <n v="48.26"/>
    <n v="0.09"/>
    <s v="Express Air"/>
    <n v="2.76"/>
    <n v="5.18"/>
    <n v="2.04"/>
    <s v="Ontario"/>
    <s v="Ontario"/>
    <s v="Home Office"/>
    <s v="Office Supplies"/>
    <x v="5"/>
    <n v="0.36"/>
  </r>
  <r>
    <s v="Lena Creighton"/>
    <n v="52896"/>
    <x v="596"/>
    <d v="2010-10-23T00:00:00"/>
    <x v="0"/>
    <s v="2010"/>
    <n v="1"/>
    <b v="0"/>
    <x v="1"/>
    <n v="6"/>
    <n v="1718.43"/>
    <n v="0"/>
    <s v="Delivery Truck"/>
    <n v="-192.49"/>
    <n v="259.70999999999998"/>
    <n v="66.67"/>
    <s v="Ontario"/>
    <s v="Ontario"/>
    <s v="Home Office"/>
    <s v="Furniture"/>
    <x v="10"/>
    <n v="0.65"/>
  </r>
  <r>
    <s v="Eugene Hildebrand"/>
    <n v="52999"/>
    <x v="178"/>
    <d v="2012-04-27T00:00:00"/>
    <x v="8"/>
    <s v="2012"/>
    <n v="2"/>
    <b v="0"/>
    <x v="3"/>
    <n v="5"/>
    <n v="43.61"/>
    <n v="0.04"/>
    <s v="Express Air"/>
    <n v="22.85"/>
    <n v="7.59"/>
    <n v="4"/>
    <s v="Ontario"/>
    <s v="Ontario"/>
    <s v="Home Office"/>
    <s v="Furniture"/>
    <x v="4"/>
    <n v="0.42"/>
  </r>
  <r>
    <s v="Eugene Hildebrand"/>
    <n v="52999"/>
    <x v="178"/>
    <d v="2012-04-27T00:00:00"/>
    <x v="8"/>
    <s v="2012"/>
    <n v="2"/>
    <b v="0"/>
    <x v="3"/>
    <n v="39"/>
    <n v="343.05"/>
    <n v="0.05"/>
    <s v="Regular Air"/>
    <n v="98.86"/>
    <n v="9.11"/>
    <n v="2.15"/>
    <s v="Ontario"/>
    <s v="Ontario"/>
    <s v="Home Office"/>
    <s v="Office Supplies"/>
    <x v="5"/>
    <n v="0.4"/>
  </r>
  <r>
    <s v="Eugene Hildebrand"/>
    <n v="52999"/>
    <x v="178"/>
    <d v="2012-04-25T00:00:00"/>
    <x v="8"/>
    <s v="2012"/>
    <n v="0"/>
    <s v="FREE DELIVERY"/>
    <x v="3"/>
    <n v="7"/>
    <n v="44.63"/>
    <n v="0.1"/>
    <s v="Regular Air"/>
    <n v="-21.19"/>
    <n v="5.78"/>
    <n v="5.67"/>
    <s v="Ontario"/>
    <s v="Ontario"/>
    <s v="Home Office"/>
    <s v="Office Supplies"/>
    <x v="5"/>
    <n v="0.36"/>
  </r>
  <r>
    <s v="Noel Staavos"/>
    <n v="53254"/>
    <x v="60"/>
    <d v="2009-08-21T00:00:00"/>
    <x v="2"/>
    <s v="2009"/>
    <n v="3"/>
    <b v="0"/>
    <x v="4"/>
    <n v="34"/>
    <n v="5442.1419999999998"/>
    <n v="0"/>
    <s v="Regular Air"/>
    <n v="1640.3"/>
    <n v="175.99"/>
    <n v="4.99"/>
    <s v="Ontario"/>
    <s v="Ontario"/>
    <s v="Home Office"/>
    <s v="Technology"/>
    <x v="3"/>
    <n v="0.59"/>
  </r>
  <r>
    <s v="Philip Brown"/>
    <n v="53281"/>
    <x v="969"/>
    <d v="2009-04-04T00:00:00"/>
    <x v="8"/>
    <s v="2009"/>
    <n v="2"/>
    <b v="0"/>
    <x v="5"/>
    <n v="40"/>
    <n v="14075.99"/>
    <n v="0.08"/>
    <s v="Delivery Truck"/>
    <n v="1894.14"/>
    <n v="355.98"/>
    <n v="58.92"/>
    <s v="Ontario"/>
    <s v="Ontario"/>
    <s v="Corporate"/>
    <s v="Furniture"/>
    <x v="14"/>
    <n v="0.64"/>
  </r>
  <r>
    <s v="Eudokia Martin"/>
    <n v="53285"/>
    <x v="970"/>
    <d v="2012-05-26T00:00:00"/>
    <x v="7"/>
    <s v="2012"/>
    <n v="2"/>
    <b v="0"/>
    <x v="5"/>
    <n v="6"/>
    <n v="1042.96"/>
    <n v="0.04"/>
    <s v="Regular Air"/>
    <n v="163.80000000000001"/>
    <n v="165.98"/>
    <n v="19.989999999999998"/>
    <s v="Ontario"/>
    <s v="Ontario"/>
    <s v="Home Office"/>
    <s v="Office Supplies"/>
    <x v="2"/>
    <n v="0.4"/>
  </r>
  <r>
    <s v="Edward Nazzal"/>
    <n v="53312"/>
    <x v="694"/>
    <d v="2009-07-06T00:00:00"/>
    <x v="1"/>
    <s v="2009"/>
    <n v="2"/>
    <b v="0"/>
    <x v="4"/>
    <n v="23"/>
    <n v="8413.23"/>
    <n v="0.05"/>
    <s v="Regular Air"/>
    <n v="2464.75"/>
    <n v="363.25"/>
    <n v="19.989999999999998"/>
    <s v="Ontario"/>
    <s v="Ontario"/>
    <s v="Home Office"/>
    <s v="Office Supplies"/>
    <x v="1"/>
    <n v="0.56999999999999995"/>
  </r>
  <r>
    <s v="Edward Nazzal"/>
    <n v="53312"/>
    <x v="694"/>
    <d v="2009-07-05T00:00:00"/>
    <x v="1"/>
    <s v="2009"/>
    <n v="1"/>
    <b v="0"/>
    <x v="4"/>
    <n v="30"/>
    <n v="105.45"/>
    <n v="0.06"/>
    <s v="Regular Air"/>
    <n v="-173.36"/>
    <n v="3.34"/>
    <n v="7.49"/>
    <s v="Ontario"/>
    <s v="Ontario"/>
    <s v="Home Office"/>
    <s v="Office Supplies"/>
    <x v="12"/>
    <n v="0.54"/>
  </r>
  <r>
    <s v="Erin Ashbrook"/>
    <n v="53637"/>
    <x v="92"/>
    <d v="2011-03-18T00:00:00"/>
    <x v="4"/>
    <s v="2011"/>
    <n v="1"/>
    <b v="0"/>
    <x v="1"/>
    <n v="12"/>
    <n v="451.09"/>
    <n v="0.1"/>
    <s v="Express Air"/>
    <n v="61.27"/>
    <n v="39.979999999999997"/>
    <n v="9.83"/>
    <s v="Ontario"/>
    <s v="Ontario"/>
    <s v="Consumer"/>
    <s v="Office Supplies"/>
    <x v="8"/>
    <n v="0.4"/>
  </r>
  <r>
    <s v="Tamara Chand"/>
    <n v="53698"/>
    <x v="588"/>
    <d v="2012-06-17T00:00:00"/>
    <x v="3"/>
    <s v="2012"/>
    <n v="1"/>
    <b v="0"/>
    <x v="4"/>
    <n v="10"/>
    <n v="55.33"/>
    <n v="0"/>
    <s v="Express Air"/>
    <n v="13.38"/>
    <n v="4.84"/>
    <n v="0.71"/>
    <s v="Ontario"/>
    <s v="Ontario"/>
    <s v="Consumer"/>
    <s v="Office Supplies"/>
    <x v="12"/>
    <n v="0.52"/>
  </r>
  <r>
    <s v="Mike Caudle"/>
    <n v="54183"/>
    <x v="13"/>
    <d v="2012-04-17T00:00:00"/>
    <x v="8"/>
    <s v="2012"/>
    <n v="2"/>
    <b v="0"/>
    <x v="5"/>
    <n v="32"/>
    <n v="2773.71"/>
    <n v="0.02"/>
    <s v="Express Air"/>
    <n v="1097.25"/>
    <n v="82.99"/>
    <n v="5.5"/>
    <s v="Ontario"/>
    <s v="Ontario"/>
    <s v="Corporate"/>
    <s v="Technology"/>
    <x v="7"/>
    <n v="0.44"/>
  </r>
  <r>
    <s v="Mike Caudle"/>
    <n v="54183"/>
    <x v="13"/>
    <d v="2012-04-16T00:00:00"/>
    <x v="8"/>
    <s v="2012"/>
    <n v="1"/>
    <b v="0"/>
    <x v="5"/>
    <n v="9"/>
    <n v="113.89"/>
    <n v="0.02"/>
    <s v="Regular Air"/>
    <n v="-52.25"/>
    <n v="11.66"/>
    <n v="8.99"/>
    <s v="Ontario"/>
    <s v="Ontario"/>
    <s v="Corporate"/>
    <s v="Office Supplies"/>
    <x v="12"/>
    <n v="0.59"/>
  </r>
  <r>
    <s v="Cari MacIntyre"/>
    <n v="54245"/>
    <x v="5"/>
    <d v="2011-03-25T00:00:00"/>
    <x v="4"/>
    <s v="2011"/>
    <n v="1"/>
    <b v="0"/>
    <x v="4"/>
    <n v="5"/>
    <n v="83.3"/>
    <n v="0.09"/>
    <s v="Regular Air"/>
    <n v="-114.91"/>
    <n v="20.99"/>
    <n v="2.5"/>
    <s v="Ontario"/>
    <s v="Ontario"/>
    <s v="Corporate"/>
    <s v="Technology"/>
    <x v="3"/>
    <n v="0.81"/>
  </r>
  <r>
    <s v="Alan Hwang"/>
    <n v="54339"/>
    <x v="27"/>
    <d v="2012-05-09T00:00:00"/>
    <x v="7"/>
    <s v="2012"/>
    <n v="7"/>
    <b v="0"/>
    <x v="0"/>
    <n v="48"/>
    <n v="3005.74"/>
    <n v="0.02"/>
    <s v="Express Air"/>
    <n v="1053.21"/>
    <n v="59.98"/>
    <n v="3.99"/>
    <s v="Ontario"/>
    <s v="Ontario"/>
    <s v="Corporate"/>
    <s v="Office Supplies"/>
    <x v="1"/>
    <n v="0.56999999999999995"/>
  </r>
  <r>
    <s v="Alan Hwang"/>
    <n v="54339"/>
    <x v="27"/>
    <d v="2012-05-07T00:00:00"/>
    <x v="7"/>
    <s v="2012"/>
    <n v="5"/>
    <b v="0"/>
    <x v="0"/>
    <n v="41"/>
    <n v="2209.5155"/>
    <n v="0.06"/>
    <s v="Regular Air"/>
    <n v="458.62"/>
    <n v="65.989999999999995"/>
    <n v="5.31"/>
    <s v="Ontario"/>
    <s v="Ontario"/>
    <s v="Corporate"/>
    <s v="Technology"/>
    <x v="3"/>
    <n v="0.56999999999999995"/>
  </r>
  <r>
    <s v="Dave Hallsten"/>
    <n v="54401"/>
    <x v="337"/>
    <d v="2011-12-06T00:00:00"/>
    <x v="9"/>
    <s v="2011"/>
    <n v="2"/>
    <b v="0"/>
    <x v="1"/>
    <n v="34"/>
    <n v="670.02"/>
    <n v="7.0000000000000007E-2"/>
    <s v="Regular Air"/>
    <n v="278.58"/>
    <n v="20.98"/>
    <n v="1.49"/>
    <s v="Ontario"/>
    <s v="Ontario"/>
    <s v="Home Office"/>
    <s v="Office Supplies"/>
    <x v="2"/>
    <n v="0.35"/>
  </r>
  <r>
    <s v="Fred Hopkins"/>
    <n v="54563"/>
    <x v="771"/>
    <d v="2010-10-06T00:00:00"/>
    <x v="0"/>
    <s v="2010"/>
    <n v="2"/>
    <b v="0"/>
    <x v="5"/>
    <n v="24"/>
    <n v="523.55999999999995"/>
    <n v="0.01"/>
    <s v="Regular Air"/>
    <n v="43.87"/>
    <n v="20.239999999999998"/>
    <n v="8.99"/>
    <s v="Ontario"/>
    <s v="Ontario"/>
    <s v="Home Office"/>
    <s v="Furniture"/>
    <x v="4"/>
    <n v="0.46"/>
  </r>
  <r>
    <s v="Jonathan Howell"/>
    <n v="54694"/>
    <x v="971"/>
    <d v="2009-09-19T00:00:00"/>
    <x v="11"/>
    <s v="2009"/>
    <n v="0"/>
    <s v="FREE DELIVERY"/>
    <x v="5"/>
    <n v="43"/>
    <n v="112.63"/>
    <n v="0.08"/>
    <s v="Regular Air"/>
    <n v="-201.6"/>
    <n v="2.66"/>
    <n v="6.35"/>
    <s v="Ontario"/>
    <s v="Ontario"/>
    <s v="Consumer"/>
    <s v="Office Supplies"/>
    <x v="8"/>
    <n v="0.36"/>
  </r>
  <r>
    <s v="Matt Collister"/>
    <n v="54755"/>
    <x v="565"/>
    <d v="2009-12-10T00:00:00"/>
    <x v="9"/>
    <s v="2009"/>
    <n v="3"/>
    <b v="0"/>
    <x v="5"/>
    <n v="44"/>
    <n v="3421.88"/>
    <n v="0"/>
    <s v="Regular Air"/>
    <n v="443.52"/>
    <n v="73.98"/>
    <n v="4"/>
    <s v="Ontario"/>
    <s v="Ontario"/>
    <s v="Home Office"/>
    <s v="Technology"/>
    <x v="7"/>
    <n v="0.77"/>
  </r>
  <r>
    <s v="Duane Huffman"/>
    <n v="54914"/>
    <x v="51"/>
    <d v="2011-08-29T00:00:00"/>
    <x v="2"/>
    <s v="2011"/>
    <n v="1"/>
    <b v="0"/>
    <x v="5"/>
    <n v="32"/>
    <n v="197.93"/>
    <n v="0.06"/>
    <s v="Regular Air"/>
    <n v="-57.64"/>
    <n v="5.98"/>
    <n v="5.46"/>
    <s v="Ontario"/>
    <s v="Ontario"/>
    <s v="Small Business"/>
    <s v="Office Supplies"/>
    <x v="5"/>
    <n v="0.36"/>
  </r>
  <r>
    <s v="Duane Huffman"/>
    <n v="54914"/>
    <x v="51"/>
    <d v="2011-08-30T00:00:00"/>
    <x v="2"/>
    <s v="2011"/>
    <n v="2"/>
    <b v="0"/>
    <x v="5"/>
    <n v="7"/>
    <n v="90.58"/>
    <n v="0.06"/>
    <s v="Regular Air"/>
    <n v="-27.83"/>
    <n v="12.44"/>
    <n v="6.27"/>
    <s v="Ontario"/>
    <s v="Ontario"/>
    <s v="Small Business"/>
    <s v="Office Supplies"/>
    <x v="0"/>
    <n v="0.56999999999999995"/>
  </r>
  <r>
    <s v="Kelly Lampkin"/>
    <n v="55073"/>
    <x v="484"/>
    <d v="2012-03-20T00:00:00"/>
    <x v="4"/>
    <s v="2012"/>
    <n v="0"/>
    <s v="FREE DELIVERY"/>
    <x v="0"/>
    <n v="40"/>
    <n v="2376.7105000000001"/>
    <n v="0.01"/>
    <s v="Regular Air"/>
    <n v="721.81"/>
    <n v="65.989999999999995"/>
    <n v="3.99"/>
    <s v="Ontario"/>
    <s v="Ontario"/>
    <s v="Corporate"/>
    <s v="Technology"/>
    <x v="3"/>
    <n v="0.56999999999999995"/>
  </r>
  <r>
    <s v="Edward Nazzal"/>
    <n v="55270"/>
    <x v="529"/>
    <d v="2010-01-23T00:00:00"/>
    <x v="10"/>
    <s v="2010"/>
    <n v="1"/>
    <b v="0"/>
    <x v="4"/>
    <n v="1"/>
    <n v="35.14"/>
    <n v="0.02"/>
    <s v="Regular Air"/>
    <n v="-12.75"/>
    <n v="29.17"/>
    <n v="6.27"/>
    <s v="Ontario"/>
    <s v="Ontario"/>
    <s v="Home Office"/>
    <s v="Office Supplies"/>
    <x v="2"/>
    <n v="0.37"/>
  </r>
  <r>
    <s v="Philip Brown"/>
    <n v="55716"/>
    <x v="972"/>
    <d v="2012-10-23T00:00:00"/>
    <x v="0"/>
    <s v="2012"/>
    <n v="1"/>
    <b v="0"/>
    <x v="1"/>
    <n v="9"/>
    <n v="14665.55"/>
    <n v="7.0000000000000007E-2"/>
    <s v="Regular Air"/>
    <n v="-767.51"/>
    <n v="1637.53"/>
    <n v="24.49"/>
    <s v="Ontario"/>
    <s v="Ontario"/>
    <s v="Home Office"/>
    <s v="Office Supplies"/>
    <x v="15"/>
    <n v="0.81"/>
  </r>
  <r>
    <s v="Dean Braden"/>
    <n v="55776"/>
    <x v="436"/>
    <d v="2009-03-23T00:00:00"/>
    <x v="4"/>
    <s v="2009"/>
    <n v="1"/>
    <b v="0"/>
    <x v="3"/>
    <n v="32"/>
    <n v="4856.1000000000004"/>
    <n v="0.01"/>
    <s v="Delivery Truck"/>
    <n v="1096.6400000000001"/>
    <n v="145.44999999999999"/>
    <n v="17.850000000000001"/>
    <s v="Ontario"/>
    <s v="Ontario"/>
    <s v="Corporate"/>
    <s v="Technology"/>
    <x v="16"/>
    <n v="0.56000000000000005"/>
  </r>
  <r>
    <s v="Erica Smith"/>
    <n v="55874"/>
    <x v="920"/>
    <d v="2009-02-17T00:00:00"/>
    <x v="5"/>
    <s v="2009"/>
    <n v="1"/>
    <b v="0"/>
    <x v="4"/>
    <n v="28"/>
    <n v="208.83"/>
    <n v="0"/>
    <s v="Regular Air"/>
    <n v="-60.15"/>
    <n v="7.1"/>
    <n v="6.05"/>
    <s v="Ontario"/>
    <s v="Ontario"/>
    <s v="Small Business"/>
    <s v="Office Supplies"/>
    <x v="2"/>
    <n v="0.39"/>
  </r>
  <r>
    <s v="Erica Smith"/>
    <n v="55874"/>
    <x v="920"/>
    <d v="2009-02-18T00:00:00"/>
    <x v="5"/>
    <s v="2009"/>
    <n v="2"/>
    <b v="0"/>
    <x v="4"/>
    <n v="41"/>
    <n v="228.3"/>
    <n v="0.01"/>
    <s v="Express Air"/>
    <n v="-111.72"/>
    <n v="4.9800000000000004"/>
    <n v="4.62"/>
    <s v="Ontario"/>
    <s v="Ontario"/>
    <s v="Small Business"/>
    <s v="Technology"/>
    <x v="7"/>
    <n v="0.64"/>
  </r>
  <r>
    <s v="Dave Hallsten"/>
    <n v="56002"/>
    <x v="694"/>
    <d v="2009-07-06T00:00:00"/>
    <x v="1"/>
    <s v="2009"/>
    <n v="2"/>
    <b v="0"/>
    <x v="0"/>
    <n v="21"/>
    <n v="514.53"/>
    <n v="0.04"/>
    <s v="Regular Air"/>
    <n v="149.31"/>
    <n v="23.99"/>
    <n v="6.71"/>
    <s v="Ontario"/>
    <s v="Ontario"/>
    <s v="Corporate"/>
    <s v="Office Supplies"/>
    <x v="8"/>
    <n v="0.35"/>
  </r>
  <r>
    <s v="Dave Hallsten"/>
    <n v="56002"/>
    <x v="694"/>
    <d v="2009-07-08T00:00:00"/>
    <x v="1"/>
    <s v="2009"/>
    <n v="4"/>
    <b v="0"/>
    <x v="0"/>
    <n v="14"/>
    <n v="748.84"/>
    <n v="0.09"/>
    <s v="Regular Air"/>
    <n v="286.7"/>
    <n v="55.98"/>
    <n v="4.8600000000000003"/>
    <s v="Ontario"/>
    <s v="Ontario"/>
    <s v="Corporate"/>
    <s v="Office Supplies"/>
    <x v="5"/>
    <n v="0.36"/>
  </r>
  <r>
    <s v="Dave Hallsten"/>
    <n v="56002"/>
    <x v="694"/>
    <d v="2009-07-11T00:00:00"/>
    <x v="1"/>
    <s v="2009"/>
    <n v="7"/>
    <b v="0"/>
    <x v="0"/>
    <n v="9"/>
    <n v="1497.93"/>
    <n v="0.05"/>
    <s v="Regular Air"/>
    <n v="35.31"/>
    <n v="161.55000000000001"/>
    <n v="19.989999999999998"/>
    <s v="Ontario"/>
    <s v="Ontario"/>
    <s v="Corporate"/>
    <s v="Office Supplies"/>
    <x v="0"/>
    <n v="0.66"/>
  </r>
  <r>
    <s v="Dave Hallsten"/>
    <n v="56002"/>
    <x v="694"/>
    <d v="2009-07-06T00:00:00"/>
    <x v="1"/>
    <s v="2009"/>
    <n v="2"/>
    <b v="0"/>
    <x v="0"/>
    <n v="14"/>
    <n v="3857.56"/>
    <n v="7.0000000000000007E-2"/>
    <s v="Regular Air"/>
    <n v="-377.81"/>
    <n v="290.98"/>
    <n v="69"/>
    <s v="Ontario"/>
    <s v="Ontario"/>
    <s v="Corporate"/>
    <s v="Furniture"/>
    <x v="10"/>
    <n v="0.67"/>
  </r>
  <r>
    <s v="Erica Smith"/>
    <n v="56039"/>
    <x v="177"/>
    <d v="2011-11-30T00:00:00"/>
    <x v="6"/>
    <s v="2011"/>
    <n v="5"/>
    <b v="0"/>
    <x v="0"/>
    <n v="23"/>
    <n v="156.66"/>
    <n v="7.0000000000000007E-2"/>
    <s v="Regular Air"/>
    <n v="-33.15"/>
    <n v="6.68"/>
    <n v="5.2"/>
    <s v="Ontario"/>
    <s v="Ontario"/>
    <s v="Small Business"/>
    <s v="Office Supplies"/>
    <x v="5"/>
    <n v="0.37"/>
  </r>
  <r>
    <s v="Jim Mitchum"/>
    <n v="56710"/>
    <x v="658"/>
    <d v="2010-05-12T00:00:00"/>
    <x v="7"/>
    <s v="2010"/>
    <n v="1"/>
    <b v="0"/>
    <x v="3"/>
    <n v="34"/>
    <n v="479.84"/>
    <n v="0.02"/>
    <s v="Regular Air"/>
    <n v="5.71"/>
    <n v="13.43"/>
    <n v="5.5"/>
    <s v="Ontario"/>
    <s v="Ontario"/>
    <s v="Consumer"/>
    <s v="Office Supplies"/>
    <x v="0"/>
    <n v="0.56999999999999995"/>
  </r>
  <r>
    <s v="Jim Mitchum"/>
    <n v="56710"/>
    <x v="658"/>
    <d v="2010-05-12T00:00:00"/>
    <x v="7"/>
    <s v="2010"/>
    <n v="1"/>
    <b v="0"/>
    <x v="3"/>
    <n v="16"/>
    <n v="833.92650000000003"/>
    <n v="0.08"/>
    <s v="Regular Air"/>
    <n v="-39.22"/>
    <n v="65.989999999999995"/>
    <n v="3.99"/>
    <s v="Ontario"/>
    <s v="Ontario"/>
    <s v="Consumer"/>
    <s v="Technology"/>
    <x v="3"/>
    <n v="0.59"/>
  </r>
  <r>
    <s v="Jim Mitchum"/>
    <n v="56710"/>
    <x v="658"/>
    <d v="2010-05-13T00:00:00"/>
    <x v="7"/>
    <s v="2010"/>
    <n v="2"/>
    <b v="0"/>
    <x v="3"/>
    <n v="6"/>
    <n v="182.64"/>
    <n v="0.08"/>
    <s v="Regular Air"/>
    <n v="-99.24"/>
    <n v="30.98"/>
    <n v="6.5"/>
    <s v="Ontario"/>
    <s v="Ontario"/>
    <s v="Consumer"/>
    <s v="Technology"/>
    <x v="7"/>
    <n v="0.64"/>
  </r>
  <r>
    <s v="Jim Mitchum"/>
    <n v="56710"/>
    <x v="658"/>
    <d v="2010-05-13T00:00:00"/>
    <x v="7"/>
    <s v="2010"/>
    <n v="2"/>
    <b v="0"/>
    <x v="3"/>
    <n v="21"/>
    <n v="736.17"/>
    <n v="0.01"/>
    <s v="Regular Air"/>
    <n v="232.99"/>
    <n v="35.409999999999997"/>
    <n v="1.99"/>
    <s v="Ontario"/>
    <s v="Ontario"/>
    <s v="Consumer"/>
    <s v="Technology"/>
    <x v="7"/>
    <n v="0.43"/>
  </r>
  <r>
    <s v="David Philippe"/>
    <n v="57092"/>
    <x v="973"/>
    <d v="2010-05-02T00:00:00"/>
    <x v="7"/>
    <s v="2010"/>
    <n v="1"/>
    <b v="0"/>
    <x v="5"/>
    <n v="29"/>
    <n v="2820.6995000000002"/>
    <n v="0.03"/>
    <s v="Regular Air"/>
    <n v="601.34"/>
    <n v="110.99"/>
    <n v="8.99"/>
    <s v="Ontario"/>
    <s v="Ontario"/>
    <s v="Consumer"/>
    <s v="Technology"/>
    <x v="3"/>
    <n v="0.56999999999999995"/>
  </r>
  <r>
    <s v="Darren Budd"/>
    <n v="57253"/>
    <x v="272"/>
    <d v="2009-01-06T00:00:00"/>
    <x v="10"/>
    <s v="2009"/>
    <n v="1"/>
    <b v="0"/>
    <x v="5"/>
    <n v="43"/>
    <n v="78.08"/>
    <n v="0.08"/>
    <s v="Regular Air"/>
    <n v="1.74"/>
    <n v="1.81"/>
    <n v="0.75"/>
    <s v="Ontario"/>
    <s v="Ontario"/>
    <s v="Consumer"/>
    <s v="Furniture"/>
    <x v="14"/>
    <n v="0.57999999999999996"/>
  </r>
  <r>
    <s v="Darren Budd"/>
    <n v="57253"/>
    <x v="272"/>
    <d v="2009-01-07T00:00:00"/>
    <x v="10"/>
    <s v="2009"/>
    <n v="2"/>
    <b v="0"/>
    <x v="5"/>
    <n v="29"/>
    <n v="653.54"/>
    <n v="0.06"/>
    <s v="Delivery Truck"/>
    <n v="-1358.9"/>
    <n v="20.98"/>
    <n v="53.03"/>
    <s v="Ontario"/>
    <s v="Ontario"/>
    <s v="Consumer"/>
    <s v="Furniture"/>
    <x v="14"/>
    <n v="0.64"/>
  </r>
  <r>
    <s v="Darren Budd"/>
    <n v="57253"/>
    <x v="272"/>
    <d v="2009-01-05T00:00:00"/>
    <x v="10"/>
    <s v="2009"/>
    <n v="0"/>
    <s v="FREE DELIVERY"/>
    <x v="5"/>
    <n v="48"/>
    <n v="12635.75"/>
    <n v="7.0000000000000007E-2"/>
    <s v="Regular Air"/>
    <n v="-335.24"/>
    <n v="279.48"/>
    <n v="35"/>
    <s v="Ontario"/>
    <s v="Ontario"/>
    <s v="Consumer"/>
    <s v="Furniture"/>
    <x v="4"/>
    <n v="0.6"/>
  </r>
  <r>
    <s v="Darren Budd"/>
    <n v="57253"/>
    <x v="272"/>
    <d v="2009-01-06T00:00:00"/>
    <x v="10"/>
    <s v="2009"/>
    <n v="1"/>
    <b v="0"/>
    <x v="5"/>
    <n v="49"/>
    <n v="240.3"/>
    <n v="0.08"/>
    <s v="Regular Air"/>
    <n v="-139.16"/>
    <n v="4.91"/>
    <n v="5.68"/>
    <s v="Ontario"/>
    <s v="Ontario"/>
    <s v="Consumer"/>
    <s v="Furniture"/>
    <x v="10"/>
    <n v="0.7"/>
  </r>
  <r>
    <s v="Darren Budd"/>
    <n v="57253"/>
    <x v="272"/>
    <d v="2009-01-05T00:00:00"/>
    <x v="10"/>
    <s v="2009"/>
    <n v="0"/>
    <s v="FREE DELIVERY"/>
    <x v="5"/>
    <n v="25"/>
    <n v="2750.107"/>
    <n v="0.04"/>
    <s v="Regular Air"/>
    <n v="667.45"/>
    <n v="125.99"/>
    <n v="5.26"/>
    <s v="Ontario"/>
    <s v="Ontario"/>
    <s v="Consumer"/>
    <s v="Technology"/>
    <x v="3"/>
    <n v="0.55000000000000004"/>
  </r>
  <r>
    <s v="George Ashbrook"/>
    <n v="57382"/>
    <x v="643"/>
    <d v="2009-03-25T00:00:00"/>
    <x v="4"/>
    <s v="2009"/>
    <n v="2"/>
    <b v="0"/>
    <x v="4"/>
    <n v="25"/>
    <n v="106.04"/>
    <n v="0.09"/>
    <s v="Regular Air"/>
    <n v="16.899999999999999"/>
    <n v="4.55"/>
    <n v="1.49"/>
    <s v="Ontario"/>
    <s v="Ontario"/>
    <s v="Consumer"/>
    <s v="Office Supplies"/>
    <x v="2"/>
    <n v="0.35"/>
  </r>
  <r>
    <s v="George Ashbrook"/>
    <n v="57382"/>
    <x v="643"/>
    <d v="2009-03-25T00:00:00"/>
    <x v="4"/>
    <s v="2009"/>
    <n v="2"/>
    <b v="0"/>
    <x v="4"/>
    <n v="45"/>
    <n v="452.93"/>
    <n v="7.0000000000000007E-2"/>
    <s v="Express Air"/>
    <n v="20.14"/>
    <n v="9.7799999999999994"/>
    <n v="5.76"/>
    <s v="Ontario"/>
    <s v="Ontario"/>
    <s v="Consumer"/>
    <s v="Office Supplies"/>
    <x v="8"/>
    <n v="0.35"/>
  </r>
  <r>
    <s v="Tamara Chand"/>
    <n v="57415"/>
    <x v="922"/>
    <d v="2009-03-25T00:00:00"/>
    <x v="4"/>
    <s v="2009"/>
    <n v="1"/>
    <b v="0"/>
    <x v="4"/>
    <n v="6"/>
    <n v="101.52"/>
    <n v="0.02"/>
    <s v="Regular Air"/>
    <n v="-16.37"/>
    <n v="15.42"/>
    <n v="5.41"/>
    <s v="Ontario"/>
    <s v="Ontario"/>
    <s v="Consumer"/>
    <s v="Office Supplies"/>
    <x v="0"/>
    <n v="0.59"/>
  </r>
  <r>
    <s v="Darren Budd"/>
    <n v="57606"/>
    <x v="974"/>
    <d v="2010-01-04T00:00:00"/>
    <x v="10"/>
    <s v="2010"/>
    <n v="1"/>
    <b v="0"/>
    <x v="3"/>
    <n v="37"/>
    <n v="294.48"/>
    <n v="0.08"/>
    <s v="Regular Air"/>
    <n v="-64.239999999999995"/>
    <n v="8.4600000000000009"/>
    <n v="3.62"/>
    <s v="Ontario"/>
    <s v="Ontario"/>
    <s v="Consumer"/>
    <s v="Technology"/>
    <x v="7"/>
    <n v="0.61"/>
  </r>
  <r>
    <s v="Edward Becker"/>
    <n v="57794"/>
    <x v="442"/>
    <d v="2009-07-28T00:00:00"/>
    <x v="1"/>
    <s v="2009"/>
    <n v="2"/>
    <b v="0"/>
    <x v="0"/>
    <n v="16"/>
    <n v="88.84"/>
    <n v="0.02"/>
    <s v="Regular Air"/>
    <n v="-46.92"/>
    <n v="4.9800000000000004"/>
    <n v="6.07"/>
    <s v="Ontario"/>
    <s v="Ontario"/>
    <s v="Home Office"/>
    <s v="Office Supplies"/>
    <x v="5"/>
    <n v="0.36"/>
  </r>
  <r>
    <s v="David Philippe"/>
    <n v="58054"/>
    <x v="280"/>
    <d v="2011-01-04T00:00:00"/>
    <x v="10"/>
    <s v="2011"/>
    <n v="0"/>
    <s v="FREE DELIVERY"/>
    <x v="1"/>
    <n v="26"/>
    <n v="61.4"/>
    <n v="0.04"/>
    <s v="Regular Air"/>
    <n v="-92.11"/>
    <n v="2.08"/>
    <n v="5.33"/>
    <s v="Ontario"/>
    <s v="Ontario"/>
    <s v="Consumer"/>
    <s v="Furniture"/>
    <x v="4"/>
    <n v="0.43"/>
  </r>
  <r>
    <s v="Anemone Ratner"/>
    <n v="58113"/>
    <x v="975"/>
    <d v="2012-02-03T00:00:00"/>
    <x v="5"/>
    <s v="2012"/>
    <n v="2"/>
    <b v="0"/>
    <x v="1"/>
    <n v="48"/>
    <n v="362.71"/>
    <n v="7.0000000000000007E-2"/>
    <s v="Regular Air"/>
    <n v="-88.95"/>
    <n v="7.68"/>
    <n v="6.16"/>
    <s v="Ontario"/>
    <s v="Ontario"/>
    <s v="Small Business"/>
    <s v="Office Supplies"/>
    <x v="2"/>
    <n v="0.35"/>
  </r>
  <r>
    <s v="Anemone Ratner"/>
    <n v="58113"/>
    <x v="975"/>
    <d v="2012-02-03T00:00:00"/>
    <x v="5"/>
    <s v="2012"/>
    <n v="2"/>
    <b v="0"/>
    <x v="1"/>
    <n v="12"/>
    <n v="2077.1875"/>
    <n v="0.05"/>
    <s v="Express Air"/>
    <n v="-38.07"/>
    <n v="200.99"/>
    <n v="4.2"/>
    <s v="Ontario"/>
    <s v="Ontario"/>
    <s v="Small Business"/>
    <s v="Technology"/>
    <x v="3"/>
    <n v="0.59"/>
  </r>
  <r>
    <s v="Janet Martin"/>
    <n v="58528"/>
    <x v="976"/>
    <d v="2010-10-28T00:00:00"/>
    <x v="0"/>
    <s v="2010"/>
    <n v="1"/>
    <b v="0"/>
    <x v="4"/>
    <n v="14"/>
    <n v="700.95"/>
    <n v="0"/>
    <s v="Regular Air"/>
    <n v="233.8"/>
    <n v="46.89"/>
    <n v="5.0999999999999996"/>
    <s v="Ontario"/>
    <s v="Ontario"/>
    <s v="Corporate"/>
    <s v="Office Supplies"/>
    <x v="1"/>
    <n v="0.46"/>
  </r>
  <r>
    <s v="Janet Martin"/>
    <n v="58528"/>
    <x v="976"/>
    <d v="2010-10-28T00:00:00"/>
    <x v="0"/>
    <s v="2010"/>
    <n v="1"/>
    <b v="0"/>
    <x v="4"/>
    <n v="41"/>
    <n v="159.74"/>
    <n v="0.08"/>
    <s v="Express Air"/>
    <n v="-9.14"/>
    <n v="3.69"/>
    <n v="2.5"/>
    <s v="Ontario"/>
    <s v="Ontario"/>
    <s v="Corporate"/>
    <s v="Office Supplies"/>
    <x v="8"/>
    <n v="0.39"/>
  </r>
  <r>
    <s v="Edward Nazzal"/>
    <n v="58598"/>
    <x v="977"/>
    <d v="2011-08-23T00:00:00"/>
    <x v="2"/>
    <s v="2011"/>
    <n v="1"/>
    <b v="0"/>
    <x v="4"/>
    <n v="50"/>
    <n v="13608.83"/>
    <n v="0.1"/>
    <s v="Delivery Truck"/>
    <n v="1342.93"/>
    <n v="300.98"/>
    <n v="64.73"/>
    <s v="Ontario"/>
    <s v="Ontario"/>
    <s v="Home Office"/>
    <s v="Furniture"/>
    <x v="14"/>
    <n v="0.56000000000000005"/>
  </r>
  <r>
    <s v="Edward Nazzal"/>
    <n v="58598"/>
    <x v="977"/>
    <d v="2011-08-23T00:00:00"/>
    <x v="2"/>
    <s v="2011"/>
    <n v="1"/>
    <b v="0"/>
    <x v="4"/>
    <n v="25"/>
    <n v="89.32"/>
    <n v="0.01"/>
    <s v="Regular Air"/>
    <n v="33.46"/>
    <n v="3.41"/>
    <n v="0.7"/>
    <s v="Ontario"/>
    <s v="Ontario"/>
    <s v="Home Office"/>
    <s v="Office Supplies"/>
    <x v="6"/>
    <n v="0.37"/>
  </r>
  <r>
    <s v="Alan Hwang"/>
    <n v="58851"/>
    <x v="222"/>
    <d v="2010-06-11T00:00:00"/>
    <x v="3"/>
    <s v="2010"/>
    <n v="4"/>
    <b v="0"/>
    <x v="0"/>
    <n v="3"/>
    <n v="23.93"/>
    <n v="0.1"/>
    <s v="Regular Air"/>
    <n v="-6.39"/>
    <n v="8.34"/>
    <n v="0.96"/>
    <s v="Ontario"/>
    <s v="Ontario"/>
    <s v="Corporate"/>
    <s v="Furniture"/>
    <x v="4"/>
    <n v="0.43"/>
  </r>
  <r>
    <s v="Alan Hwang"/>
    <n v="58851"/>
    <x v="222"/>
    <d v="2010-06-14T00:00:00"/>
    <x v="3"/>
    <s v="2010"/>
    <n v="7"/>
    <b v="0"/>
    <x v="0"/>
    <n v="14"/>
    <n v="2027.55"/>
    <n v="0.04"/>
    <s v="Regular Air"/>
    <n v="537.4"/>
    <n v="140.99"/>
    <n v="13.99"/>
    <s v="Ontario"/>
    <s v="Ontario"/>
    <s v="Corporate"/>
    <s v="Technology"/>
    <x v="16"/>
    <n v="0.37"/>
  </r>
  <r>
    <s v="Eugene Hildebrand"/>
    <n v="58853"/>
    <x v="212"/>
    <d v="2012-05-14T00:00:00"/>
    <x v="7"/>
    <s v="2012"/>
    <n v="1"/>
    <b v="0"/>
    <x v="5"/>
    <n v="27"/>
    <n v="5307.5"/>
    <n v="0.09"/>
    <s v="Delivery Truck"/>
    <n v="1116.67"/>
    <n v="200.98"/>
    <n v="23.76"/>
    <s v="Ontario"/>
    <s v="Ontario"/>
    <s v="Home Office"/>
    <s v="Furniture"/>
    <x v="14"/>
    <n v="0.57999999999999996"/>
  </r>
  <r>
    <s v="Andrew Roberts"/>
    <n v="59015"/>
    <x v="321"/>
    <d v="2012-05-27T00:00:00"/>
    <x v="7"/>
    <s v="2012"/>
    <n v="1"/>
    <b v="0"/>
    <x v="4"/>
    <n v="32"/>
    <n v="254.46"/>
    <n v="0.09"/>
    <s v="Regular Air"/>
    <n v="23.5"/>
    <n v="8.5"/>
    <n v="1.99"/>
    <s v="Ontario"/>
    <s v="Ontario"/>
    <s v="Small Business"/>
    <s v="Technology"/>
    <x v="7"/>
    <n v="0.49"/>
  </r>
  <r>
    <s v="Andrew Roberts"/>
    <n v="59015"/>
    <x v="321"/>
    <d v="2012-05-27T00:00:00"/>
    <x v="7"/>
    <s v="2012"/>
    <n v="1"/>
    <b v="0"/>
    <x v="4"/>
    <n v="32"/>
    <n v="278.19"/>
    <n v="0.02"/>
    <s v="Regular Air"/>
    <n v="149.38999999999999"/>
    <n v="8.34"/>
    <n v="0.96"/>
    <s v="Ontario"/>
    <s v="Ontario"/>
    <s v="Small Business"/>
    <s v="Furniture"/>
    <x v="4"/>
    <n v="0.43"/>
  </r>
  <r>
    <s v="Andrew Roberts"/>
    <n v="59015"/>
    <x v="321"/>
    <d v="2012-05-28T00:00:00"/>
    <x v="7"/>
    <s v="2012"/>
    <n v="2"/>
    <b v="0"/>
    <x v="4"/>
    <n v="32"/>
    <n v="1662.33"/>
    <n v="0.02"/>
    <s v="Regular Air"/>
    <n v="783.84"/>
    <n v="48.91"/>
    <n v="5.81"/>
    <s v="Ontario"/>
    <s v="Ontario"/>
    <s v="Small Business"/>
    <s v="Office Supplies"/>
    <x v="5"/>
    <n v="0.38"/>
  </r>
  <r>
    <s v="David Smith"/>
    <n v="59075"/>
    <x v="723"/>
    <d v="2012-02-29T00:00:00"/>
    <x v="5"/>
    <s v="2012"/>
    <n v="3"/>
    <b v="0"/>
    <x v="0"/>
    <n v="38"/>
    <n v="425.91"/>
    <n v="0.02"/>
    <s v="Regular Air"/>
    <n v="55.06"/>
    <n v="11.19"/>
    <n v="5.03"/>
    <s v="Ontario"/>
    <s v="Ontario"/>
    <s v="Small Business"/>
    <s v="Office Supplies"/>
    <x v="5"/>
    <n v="0.37"/>
  </r>
  <r>
    <s v="Edward Becker"/>
    <n v="59108"/>
    <x v="850"/>
    <d v="2011-10-12T00:00:00"/>
    <x v="0"/>
    <s v="2011"/>
    <n v="5"/>
    <b v="0"/>
    <x v="0"/>
    <n v="21"/>
    <n v="68.53"/>
    <n v="0.09"/>
    <s v="Regular Air"/>
    <n v="-59.97"/>
    <n v="3.28"/>
    <n v="3.97"/>
    <s v="Ontario"/>
    <s v="Ontario"/>
    <s v="Corporate"/>
    <s v="Office Supplies"/>
    <x v="12"/>
    <n v="0.56000000000000005"/>
  </r>
  <r>
    <s v="Edward Becker"/>
    <n v="59108"/>
    <x v="850"/>
    <d v="2011-10-16T00:00:00"/>
    <x v="0"/>
    <s v="2011"/>
    <n v="9"/>
    <b v="0"/>
    <x v="0"/>
    <n v="39"/>
    <n v="4215.83"/>
    <n v="0.02"/>
    <s v="Regular Air"/>
    <n v="972.19"/>
    <n v="125.99"/>
    <n v="8.99"/>
    <s v="Ontario"/>
    <s v="Ontario"/>
    <s v="Corporate"/>
    <s v="Technology"/>
    <x v="3"/>
    <n v="0.59"/>
  </r>
  <r>
    <s v="Magdelene Morse"/>
    <n v="59589"/>
    <x v="285"/>
    <d v="2012-04-11T00:00:00"/>
    <x v="8"/>
    <s v="2012"/>
    <n v="0"/>
    <s v="FREE DELIVERY"/>
    <x v="4"/>
    <n v="25"/>
    <n v="1610.26"/>
    <n v="0.06"/>
    <s v="Regular Air"/>
    <n v="122.42"/>
    <n v="64.98"/>
    <n v="6.88"/>
    <s v="Ontario"/>
    <s v="Ontario"/>
    <s v="Home Office"/>
    <s v="Office Supplies"/>
    <x v="0"/>
    <n v="0.73"/>
  </r>
  <r>
    <s v="Jim Mitchum"/>
    <n v="59685"/>
    <x v="468"/>
    <d v="2012-12-12T00:00:00"/>
    <x v="9"/>
    <s v="2012"/>
    <n v="2"/>
    <b v="0"/>
    <x v="5"/>
    <n v="12"/>
    <n v="505.2"/>
    <n v="0.05"/>
    <s v="Regular Air"/>
    <n v="78.98"/>
    <n v="40.98"/>
    <n v="5.33"/>
    <s v="Ontario"/>
    <s v="Ontario"/>
    <s v="Consumer"/>
    <s v="Office Supplies"/>
    <x v="1"/>
    <n v="0.56999999999999995"/>
  </r>
  <r>
    <s v="Jim Mitchum"/>
    <n v="59685"/>
    <x v="468"/>
    <d v="2012-12-11T00:00:00"/>
    <x v="9"/>
    <s v="2012"/>
    <n v="1"/>
    <b v="0"/>
    <x v="5"/>
    <n v="46"/>
    <n v="562.91"/>
    <n v="0.1"/>
    <s v="Regular Air"/>
    <n v="-560.29"/>
    <n v="12.99"/>
    <n v="14.37"/>
    <s v="Ontario"/>
    <s v="Ontario"/>
    <s v="Consumer"/>
    <s v="Furniture"/>
    <x v="4"/>
    <n v="0.73"/>
  </r>
  <r>
    <s v="Ed Ludwig"/>
    <n v="59845"/>
    <x v="380"/>
    <d v="2009-12-26T00:00:00"/>
    <x v="9"/>
    <s v="2009"/>
    <n v="4"/>
    <b v="0"/>
    <x v="0"/>
    <n v="42"/>
    <n v="200.1"/>
    <n v="0.04"/>
    <s v="Regular Air"/>
    <n v="3.02"/>
    <n v="4.71"/>
    <n v="0.7"/>
    <s v="Ontario"/>
    <s v="Ontario"/>
    <s v="Consumer"/>
    <s v="Office Supplies"/>
    <x v="6"/>
    <n v="0.8"/>
  </r>
  <r>
    <s v="Ed Ludwig"/>
    <n v="59845"/>
    <x v="380"/>
    <d v="2009-12-27T00:00:00"/>
    <x v="9"/>
    <s v="2009"/>
    <n v="5"/>
    <b v="0"/>
    <x v="0"/>
    <n v="28"/>
    <n v="120.54"/>
    <n v="0.06"/>
    <s v="Regular Air"/>
    <n v="6.52"/>
    <n v="4.2"/>
    <n v="2.2599999999999998"/>
    <s v="Ontario"/>
    <s v="Ontario"/>
    <s v="Consumer"/>
    <s v="Office Supplies"/>
    <x v="5"/>
    <n v="0.36"/>
  </r>
  <r>
    <s v="Michael Dominguez"/>
    <n v="134"/>
    <x v="978"/>
    <d v="2012-05-02T00:00:00"/>
    <x v="7"/>
    <s v="2012"/>
    <n v="2"/>
    <b v="0"/>
    <x v="3"/>
    <n v="11"/>
    <n v="1132.5999999999999"/>
    <n v="0.01"/>
    <s v="Regular Air"/>
    <n v="-310.20999999999998"/>
    <n v="95.99"/>
    <n v="35"/>
    <s v="Ontario"/>
    <s v="Ontario"/>
    <s v="Home Office"/>
    <s v="Office Supplies"/>
    <x v="0"/>
    <m/>
  </r>
  <r>
    <s v="Thomas Boland"/>
    <n v="740"/>
    <x v="979"/>
    <d v="2011-07-15T00:00:00"/>
    <x v="1"/>
    <s v="2011"/>
    <n v="0"/>
    <s v="FREE DELIVERY"/>
    <x v="4"/>
    <n v="6"/>
    <n v="28.01"/>
    <n v="0.09"/>
    <s v="Regular Air"/>
    <n v="3.46"/>
    <n v="4.9800000000000004"/>
    <n v="0.49"/>
    <s v="Ontario"/>
    <s v="Ontario"/>
    <s v="Corporate"/>
    <s v="Office Supplies"/>
    <x v="11"/>
    <n v="0.39"/>
  </r>
  <r>
    <s v="Olvera Toch"/>
    <n v="833"/>
    <x v="630"/>
    <d v="2009-02-13T00:00:00"/>
    <x v="5"/>
    <s v="2009"/>
    <n v="1"/>
    <b v="0"/>
    <x v="4"/>
    <n v="1"/>
    <n v="19.32"/>
    <n v="0.03"/>
    <s v="Regular Air"/>
    <n v="-20.32"/>
    <n v="12.53"/>
    <n v="7.17"/>
    <s v="Ontario"/>
    <s v="Ontario"/>
    <s v="Home Office"/>
    <s v="Office Supplies"/>
    <x v="2"/>
    <n v="0.38"/>
  </r>
  <r>
    <s v="Lena Radford"/>
    <n v="1573"/>
    <x v="687"/>
    <d v="2012-12-29T00:00:00"/>
    <x v="9"/>
    <s v="2012"/>
    <n v="2"/>
    <b v="0"/>
    <x v="1"/>
    <n v="13"/>
    <n v="759.94"/>
    <n v="0.09"/>
    <s v="Delivery Truck"/>
    <n v="-226.45"/>
    <n v="60.89"/>
    <n v="32.409999999999997"/>
    <s v="Ontario"/>
    <s v="Ontario"/>
    <s v="Small Business"/>
    <s v="Furniture"/>
    <x v="14"/>
    <n v="0.56000000000000005"/>
  </r>
  <r>
    <s v="Sean Christensen"/>
    <n v="1639"/>
    <x v="64"/>
    <d v="2011-08-20T00:00:00"/>
    <x v="2"/>
    <s v="2011"/>
    <n v="1"/>
    <b v="0"/>
    <x v="3"/>
    <n v="24"/>
    <n v="163.13999999999999"/>
    <n v="0.09"/>
    <s v="Regular Air"/>
    <n v="-62.2"/>
    <n v="6.78"/>
    <n v="6.18"/>
    <s v="Ontario"/>
    <s v="Ontario"/>
    <s v="Home Office"/>
    <s v="Office Supplies"/>
    <x v="5"/>
    <n v="0.39"/>
  </r>
  <r>
    <s v="Todd Boyes"/>
    <n v="2053"/>
    <x v="955"/>
    <d v="2011-02-07T00:00:00"/>
    <x v="5"/>
    <s v="2011"/>
    <n v="1"/>
    <b v="0"/>
    <x v="5"/>
    <n v="39"/>
    <n v="19342.84"/>
    <n v="0.01"/>
    <s v="Delivery Truck"/>
    <n v="5603.95"/>
    <n v="500.98"/>
    <n v="126"/>
    <s v="Ontario"/>
    <s v="Ontario"/>
    <s v="Consumer"/>
    <s v="Furniture"/>
    <x v="14"/>
    <n v="0.6"/>
  </r>
  <r>
    <s v="Todd Boyes"/>
    <n v="2053"/>
    <x v="955"/>
    <d v="2011-02-08T00:00:00"/>
    <x v="5"/>
    <s v="2011"/>
    <n v="2"/>
    <b v="0"/>
    <x v="5"/>
    <n v="7"/>
    <n v="771.78300000000002"/>
    <n v="0.08"/>
    <s v="Regular Air"/>
    <n v="-449.53"/>
    <n v="140.99"/>
    <n v="4.2"/>
    <s v="Ontario"/>
    <s v="Ontario"/>
    <s v="Consumer"/>
    <s v="Technology"/>
    <x v="3"/>
    <n v="0.59"/>
  </r>
  <r>
    <s v="Todd Boyes"/>
    <n v="2146"/>
    <x v="558"/>
    <d v="2012-09-14T00:00:00"/>
    <x v="11"/>
    <s v="2012"/>
    <n v="1"/>
    <b v="0"/>
    <x v="3"/>
    <n v="41"/>
    <n v="6111.1684999999998"/>
    <n v="0.06"/>
    <s v="Regular Air"/>
    <n v="1663.08"/>
    <n v="175.99"/>
    <n v="4.99"/>
    <s v="Ontario"/>
    <s v="Ontario"/>
    <s v="Small Business"/>
    <s v="Technology"/>
    <x v="3"/>
    <n v="0.59"/>
  </r>
  <r>
    <s v="Todd Boyes"/>
    <n v="2146"/>
    <x v="558"/>
    <d v="2012-09-15T00:00:00"/>
    <x v="11"/>
    <s v="2012"/>
    <n v="2"/>
    <b v="0"/>
    <x v="3"/>
    <n v="44"/>
    <n v="113.71"/>
    <n v="7.0000000000000007E-2"/>
    <s v="Regular Air"/>
    <n v="41.7"/>
    <n v="2.61"/>
    <n v="0.5"/>
    <s v="Ontario"/>
    <s v="Ontario"/>
    <s v="Small Business"/>
    <s v="Office Supplies"/>
    <x v="11"/>
    <n v="0.39"/>
  </r>
  <r>
    <s v="Todd Boyes"/>
    <n v="2752"/>
    <x v="926"/>
    <d v="2010-11-20T00:00:00"/>
    <x v="6"/>
    <s v="2010"/>
    <n v="2"/>
    <b v="0"/>
    <x v="1"/>
    <n v="30"/>
    <n v="695.47"/>
    <n v="0.03"/>
    <s v="Regular Air"/>
    <n v="226.73"/>
    <n v="22.98"/>
    <n v="1.99"/>
    <s v="Ontario"/>
    <s v="Ontario"/>
    <s v="Small Business"/>
    <s v="Technology"/>
    <x v="7"/>
    <n v="0.46"/>
  </r>
  <r>
    <s v="Todd Boyes"/>
    <n v="2752"/>
    <x v="926"/>
    <d v="2010-11-20T00:00:00"/>
    <x v="6"/>
    <s v="2010"/>
    <n v="2"/>
    <b v="0"/>
    <x v="1"/>
    <n v="41"/>
    <n v="152.59"/>
    <n v="0.02"/>
    <s v="Regular Air"/>
    <n v="55.48"/>
    <n v="3.78"/>
    <n v="0.71"/>
    <s v="Ontario"/>
    <s v="Ontario"/>
    <s v="Small Business"/>
    <s v="Office Supplies"/>
    <x v="6"/>
    <n v="0.39"/>
  </r>
  <r>
    <s v="Todd Boyes"/>
    <n v="2752"/>
    <x v="926"/>
    <d v="2010-11-18T00:00:00"/>
    <x v="6"/>
    <s v="2010"/>
    <n v="0"/>
    <s v="FREE DELIVERY"/>
    <x v="1"/>
    <n v="10"/>
    <n v="365.62"/>
    <n v="0.03"/>
    <s v="Regular Air"/>
    <n v="15.77"/>
    <n v="34.76"/>
    <n v="8.2200000000000006"/>
    <s v="Ontario"/>
    <s v="Ontario"/>
    <s v="Small Business"/>
    <s v="Office Supplies"/>
    <x v="0"/>
    <n v="0.56999999999999995"/>
  </r>
  <r>
    <s v="Todd Boyes"/>
    <n v="2752"/>
    <x v="926"/>
    <d v="2010-11-20T00:00:00"/>
    <x v="6"/>
    <s v="2010"/>
    <n v="2"/>
    <b v="0"/>
    <x v="1"/>
    <n v="10"/>
    <n v="575.56899999999996"/>
    <n v="0.04"/>
    <s v="Regular Air"/>
    <n v="-86.52"/>
    <n v="65.989999999999995"/>
    <n v="5.63"/>
    <s v="Ontario"/>
    <s v="Ontario"/>
    <s v="Small Business"/>
    <s v="Technology"/>
    <x v="3"/>
    <n v="0.56000000000000005"/>
  </r>
  <r>
    <s v="Michael Dominguez"/>
    <n v="5445"/>
    <x v="456"/>
    <d v="2010-07-30T00:00:00"/>
    <x v="1"/>
    <s v="2010"/>
    <n v="5"/>
    <b v="0"/>
    <x v="0"/>
    <n v="4"/>
    <n v="29.42"/>
    <n v="0.06"/>
    <s v="Express Air"/>
    <n v="14.43"/>
    <n v="3.69"/>
    <n v="0.5"/>
    <s v="Ontario"/>
    <s v="Ontario"/>
    <s v="Home Office"/>
    <s v="Office Supplies"/>
    <x v="11"/>
    <n v="0.38"/>
  </r>
  <r>
    <s v="Michael Dominguez"/>
    <n v="5445"/>
    <x v="456"/>
    <d v="2010-08-01T00:00:00"/>
    <x v="2"/>
    <s v="2010"/>
    <n v="7"/>
    <b v="0"/>
    <x v="0"/>
    <n v="9"/>
    <n v="46.48"/>
    <n v="0.01"/>
    <s v="Regular Air"/>
    <n v="-1.82"/>
    <n v="4.63"/>
    <n v="1.93"/>
    <s v="Ontario"/>
    <s v="Ontario"/>
    <s v="Home Office"/>
    <s v="Office Supplies"/>
    <x v="12"/>
    <n v="0.52"/>
  </r>
  <r>
    <s v="Sean Miller"/>
    <n v="5699"/>
    <x v="300"/>
    <d v="2012-08-03T00:00:00"/>
    <x v="2"/>
    <s v="2012"/>
    <n v="5"/>
    <b v="0"/>
    <x v="0"/>
    <n v="2"/>
    <n v="9.25"/>
    <n v="0.01"/>
    <s v="Regular Air"/>
    <n v="-4.21"/>
    <n v="4.13"/>
    <n v="0.99"/>
    <s v="Ontario"/>
    <s v="Ontario"/>
    <s v="Small Business"/>
    <s v="Office Supplies"/>
    <x v="11"/>
    <n v="0.39"/>
  </r>
  <r>
    <s v="Sean Miller"/>
    <n v="5699"/>
    <x v="300"/>
    <d v="2012-08-03T00:00:00"/>
    <x v="2"/>
    <s v="2012"/>
    <n v="5"/>
    <b v="0"/>
    <x v="0"/>
    <n v="41"/>
    <n v="573.89"/>
    <n v="0.09"/>
    <s v="Express Air"/>
    <n v="-121.44"/>
    <n v="14.98"/>
    <n v="7.69"/>
    <s v="Ontario"/>
    <s v="Ontario"/>
    <s v="Small Business"/>
    <s v="Office Supplies"/>
    <x v="0"/>
    <n v="0.56999999999999995"/>
  </r>
  <r>
    <s v="Todd Boyes"/>
    <n v="6823"/>
    <x v="631"/>
    <d v="2009-07-22T00:00:00"/>
    <x v="1"/>
    <s v="2009"/>
    <n v="1"/>
    <b v="0"/>
    <x v="3"/>
    <n v="50"/>
    <n v="1262.72"/>
    <n v="0.01"/>
    <s v="Regular Air"/>
    <n v="490.28"/>
    <n v="24.95"/>
    <n v="2.99"/>
    <s v="Ontario"/>
    <s v="Ontario"/>
    <s v="Small Business"/>
    <s v="Office Supplies"/>
    <x v="2"/>
    <n v="0.39"/>
  </r>
  <r>
    <s v="Todd Boyes"/>
    <n v="6823"/>
    <x v="631"/>
    <d v="2009-07-23T00:00:00"/>
    <x v="1"/>
    <s v="2009"/>
    <n v="2"/>
    <b v="0"/>
    <x v="3"/>
    <n v="31"/>
    <n v="524.19000000000005"/>
    <n v="0"/>
    <s v="Regular Air"/>
    <n v="-135.46"/>
    <n v="15.98"/>
    <n v="8.99"/>
    <s v="Ontario"/>
    <s v="Ontario"/>
    <s v="Small Business"/>
    <s v="Technology"/>
    <x v="7"/>
    <n v="0.64"/>
  </r>
  <r>
    <s v="Phillip Breyer"/>
    <n v="6948"/>
    <x v="25"/>
    <d v="2010-12-10T00:00:00"/>
    <x v="9"/>
    <s v="2010"/>
    <n v="1"/>
    <b v="0"/>
    <x v="3"/>
    <n v="15"/>
    <n v="1143.8800000000001"/>
    <n v="0.04"/>
    <s v="Regular Air"/>
    <n v="-88.7"/>
    <n v="73.98"/>
    <n v="4"/>
    <s v="Ontario"/>
    <s v="Ontario"/>
    <s v="Corporate"/>
    <s v="Technology"/>
    <x v="7"/>
    <n v="0.79"/>
  </r>
  <r>
    <s v="Lena Radford"/>
    <n v="7462"/>
    <x v="422"/>
    <d v="2011-02-21T00:00:00"/>
    <x v="5"/>
    <s v="2011"/>
    <n v="1"/>
    <b v="0"/>
    <x v="1"/>
    <n v="3"/>
    <n v="72.63"/>
    <n v="7.0000000000000007E-2"/>
    <s v="Express Air"/>
    <n v="-26.94"/>
    <n v="22.01"/>
    <n v="5.53"/>
    <s v="Ontario"/>
    <s v="Ontario"/>
    <s v="Small Business"/>
    <s v="Office Supplies"/>
    <x v="12"/>
    <n v="0.59"/>
  </r>
  <r>
    <s v="Todd Boyes"/>
    <n v="7845"/>
    <x v="980"/>
    <d v="2009-12-13T00:00:00"/>
    <x v="9"/>
    <s v="2009"/>
    <n v="0"/>
    <s v="FREE DELIVERY"/>
    <x v="5"/>
    <n v="22"/>
    <n v="118.56"/>
    <n v="0.06"/>
    <s v="Express Air"/>
    <n v="-63.38"/>
    <n v="4.91"/>
    <n v="5.68"/>
    <s v="Ontario"/>
    <s v="Ontario"/>
    <s v="Small Business"/>
    <s v="Office Supplies"/>
    <x v="2"/>
    <n v="0.36"/>
  </r>
  <r>
    <s v="Todd Boyes"/>
    <n v="7845"/>
    <x v="980"/>
    <d v="2009-12-14T00:00:00"/>
    <x v="9"/>
    <s v="2009"/>
    <n v="1"/>
    <b v="0"/>
    <x v="5"/>
    <n v="45"/>
    <n v="2145.0500000000002"/>
    <n v="7.0000000000000007E-2"/>
    <s v="Express Air"/>
    <n v="1012.67"/>
    <n v="48.94"/>
    <n v="5.86"/>
    <s v="Ontario"/>
    <s v="Ontario"/>
    <s v="Small Business"/>
    <s v="Office Supplies"/>
    <x v="5"/>
    <n v="0.35"/>
  </r>
  <r>
    <s v="Michelle Ellison"/>
    <n v="8033"/>
    <x v="981"/>
    <d v="2012-04-25T00:00:00"/>
    <x v="8"/>
    <s v="2012"/>
    <n v="1"/>
    <b v="0"/>
    <x v="1"/>
    <n v="27"/>
    <n v="118.18"/>
    <n v="0.06"/>
    <s v="Regular Air"/>
    <n v="-133.62"/>
    <n v="4.0599999999999996"/>
    <n v="6.89"/>
    <s v="Ontario"/>
    <s v="Ontario"/>
    <s v="Small Business"/>
    <s v="Office Supplies"/>
    <x v="1"/>
    <n v="0.6"/>
  </r>
  <r>
    <s v="Olvera Toch"/>
    <n v="8388"/>
    <x v="224"/>
    <d v="2012-02-25T00:00:00"/>
    <x v="5"/>
    <s v="2012"/>
    <n v="2"/>
    <b v="0"/>
    <x v="0"/>
    <n v="39"/>
    <n v="290.3"/>
    <n v="7.0000000000000007E-2"/>
    <s v="Regular Air"/>
    <n v="25.16"/>
    <n v="7.59"/>
    <n v="4"/>
    <s v="Ontario"/>
    <s v="Ontario"/>
    <s v="Home Office"/>
    <s v="Furniture"/>
    <x v="4"/>
    <n v="0.42"/>
  </r>
  <r>
    <s v="Olvera Toch"/>
    <n v="8388"/>
    <x v="224"/>
    <d v="2012-02-25T00:00:00"/>
    <x v="5"/>
    <s v="2012"/>
    <n v="2"/>
    <b v="0"/>
    <x v="0"/>
    <n v="37"/>
    <n v="434.11"/>
    <n v="0.02"/>
    <s v="Regular Air"/>
    <n v="24.85"/>
    <n v="11.7"/>
    <n v="5.63"/>
    <s v="Ontario"/>
    <s v="Ontario"/>
    <s v="Home Office"/>
    <s v="Office Supplies"/>
    <x v="2"/>
    <n v="0.4"/>
  </r>
  <r>
    <s v="Olvera Toch"/>
    <n v="8388"/>
    <x v="224"/>
    <d v="2012-02-25T00:00:00"/>
    <x v="5"/>
    <s v="2012"/>
    <n v="2"/>
    <b v="0"/>
    <x v="0"/>
    <n v="42"/>
    <n v="288.89999999999998"/>
    <n v="0.02"/>
    <s v="Regular Air"/>
    <n v="96.34"/>
    <n v="6.98"/>
    <n v="1.6"/>
    <s v="Ontario"/>
    <s v="Ontario"/>
    <s v="Home Office"/>
    <s v="Office Supplies"/>
    <x v="5"/>
    <n v="0.38"/>
  </r>
  <r>
    <s v="Todd Boyes"/>
    <n v="9761"/>
    <x v="520"/>
    <d v="2012-01-23T00:00:00"/>
    <x v="10"/>
    <s v="2012"/>
    <n v="1"/>
    <b v="0"/>
    <x v="3"/>
    <n v="2"/>
    <n v="202.64"/>
    <n v="0.04"/>
    <s v="Delivery Truck"/>
    <n v="-221.62"/>
    <n v="90.97"/>
    <n v="14"/>
    <s v="Ontario"/>
    <s v="Ontario"/>
    <s v="Small Business"/>
    <s v="Technology"/>
    <x v="16"/>
    <n v="0.36"/>
  </r>
  <r>
    <s v="Todd Boyes"/>
    <n v="9761"/>
    <x v="520"/>
    <d v="2012-01-24T00:00:00"/>
    <x v="10"/>
    <s v="2012"/>
    <n v="2"/>
    <b v="0"/>
    <x v="3"/>
    <n v="23"/>
    <n v="133.69"/>
    <n v="0.08"/>
    <s v="Regular Air"/>
    <n v="-92.23"/>
    <n v="5.98"/>
    <n v="7.15"/>
    <s v="Ontario"/>
    <s v="Ontario"/>
    <s v="Small Business"/>
    <s v="Office Supplies"/>
    <x v="5"/>
    <n v="0.36"/>
  </r>
  <r>
    <s v="Sean Christensen"/>
    <n v="9863"/>
    <x v="578"/>
    <d v="2011-09-06T00:00:00"/>
    <x v="11"/>
    <s v="2011"/>
    <n v="2"/>
    <b v="0"/>
    <x v="5"/>
    <n v="18"/>
    <n v="33.96"/>
    <n v="0"/>
    <s v="Regular Air"/>
    <n v="0.1"/>
    <n v="1.76"/>
    <n v="0.7"/>
    <s v="Ontario"/>
    <s v="Ontario"/>
    <s v="Home Office"/>
    <s v="Office Supplies"/>
    <x v="12"/>
    <n v="0.56000000000000005"/>
  </r>
  <r>
    <s v="Michelle Ellison"/>
    <n v="10342"/>
    <x v="982"/>
    <d v="2011-11-24T00:00:00"/>
    <x v="6"/>
    <s v="2011"/>
    <n v="2"/>
    <b v="0"/>
    <x v="4"/>
    <n v="45"/>
    <n v="5181.08"/>
    <n v="0.01"/>
    <s v="Delivery Truck"/>
    <n v="-1623.6"/>
    <n v="114.98"/>
    <n v="58.72"/>
    <s v="Ontario"/>
    <s v="Ontario"/>
    <s v="Consumer"/>
    <s v="Furniture"/>
    <x v="9"/>
    <n v="0.76"/>
  </r>
  <r>
    <s v="Michelle Ellison"/>
    <n v="10342"/>
    <x v="982"/>
    <d v="2011-11-23T00:00:00"/>
    <x v="6"/>
    <s v="2011"/>
    <n v="1"/>
    <b v="0"/>
    <x v="4"/>
    <n v="38"/>
    <n v="10567.45"/>
    <n v="0.1"/>
    <s v="Regular Air"/>
    <n v="2925.37"/>
    <n v="299.99"/>
    <n v="11.64"/>
    <s v="Ontario"/>
    <s v="Ontario"/>
    <s v="Consumer"/>
    <s v="Technology"/>
    <x v="13"/>
    <n v="0.5"/>
  </r>
  <r>
    <s v="Michelle Ellison"/>
    <n v="10342"/>
    <x v="982"/>
    <d v="2011-11-24T00:00:00"/>
    <x v="6"/>
    <s v="2011"/>
    <n v="2"/>
    <b v="0"/>
    <x v="4"/>
    <n v="38"/>
    <n v="1679.04"/>
    <n v="0.01"/>
    <s v="Regular Air"/>
    <n v="324.47000000000003"/>
    <n v="40.97"/>
    <n v="14.45"/>
    <s v="Ontario"/>
    <s v="Ontario"/>
    <s v="Consumer"/>
    <s v="Furniture"/>
    <x v="4"/>
    <n v="0.56999999999999995"/>
  </r>
  <r>
    <s v="Michelle Ellison"/>
    <n v="10342"/>
    <x v="982"/>
    <d v="2011-11-24T00:00:00"/>
    <x v="6"/>
    <s v="2011"/>
    <n v="2"/>
    <b v="0"/>
    <x v="4"/>
    <n v="2"/>
    <n v="2055.9699999999998"/>
    <n v="0.05"/>
    <s v="Express Air"/>
    <n v="-2342.0100000000002"/>
    <n v="999.99"/>
    <n v="13.99"/>
    <s v="Ontario"/>
    <s v="Ontario"/>
    <s v="Consumer"/>
    <s v="Technology"/>
    <x v="16"/>
    <n v="0.36"/>
  </r>
  <r>
    <s v="Michelle Ellison"/>
    <n v="10434"/>
    <x v="378"/>
    <d v="2009-12-24T00:00:00"/>
    <x v="9"/>
    <s v="2009"/>
    <n v="1"/>
    <b v="0"/>
    <x v="1"/>
    <n v="2"/>
    <n v="383.45"/>
    <n v="0.06"/>
    <s v="Delivery Truck"/>
    <n v="-244.47"/>
    <n v="180.98"/>
    <n v="26.2"/>
    <s v="Ontario"/>
    <s v="Ontario"/>
    <s v="Small Business"/>
    <s v="Furniture"/>
    <x v="14"/>
    <n v="0.59"/>
  </r>
  <r>
    <s v="Scot Coram"/>
    <n v="11040"/>
    <x v="983"/>
    <d v="2011-10-23T00:00:00"/>
    <x v="0"/>
    <s v="2011"/>
    <n v="0"/>
    <s v="FREE DELIVERY"/>
    <x v="3"/>
    <n v="44"/>
    <n v="1102.28"/>
    <n v="0.03"/>
    <s v="Regular Air"/>
    <n v="389.61"/>
    <n v="23.99"/>
    <n v="6.71"/>
    <s v="Ontario"/>
    <s v="Ontario"/>
    <s v="Corporate"/>
    <s v="Office Supplies"/>
    <x v="8"/>
    <n v="0.35"/>
  </r>
  <r>
    <s v="Natalie Fritzler"/>
    <n v="11302"/>
    <x v="341"/>
    <d v="2009-03-03T00:00:00"/>
    <x v="4"/>
    <s v="2009"/>
    <n v="2"/>
    <b v="0"/>
    <x v="0"/>
    <n v="10"/>
    <n v="866.66"/>
    <n v="0.09"/>
    <s v="Delivery Truck"/>
    <n v="35.29"/>
    <n v="90.97"/>
    <n v="14"/>
    <s v="Ontario"/>
    <s v="Ontario"/>
    <s v="Home Office"/>
    <s v="Technology"/>
    <x v="16"/>
    <n v="0.36"/>
  </r>
  <r>
    <s v="Nathan Gelder"/>
    <n v="11398"/>
    <x v="984"/>
    <d v="2012-08-07T00:00:00"/>
    <x v="2"/>
    <s v="2012"/>
    <n v="1"/>
    <b v="0"/>
    <x v="1"/>
    <n v="16"/>
    <n v="109.7"/>
    <n v="0.03"/>
    <s v="Regular Air"/>
    <n v="-106.77"/>
    <n v="5.98"/>
    <n v="10.39"/>
    <s v="Ontario"/>
    <s v="Ontario"/>
    <s v="Home Office"/>
    <s v="Office Supplies"/>
    <x v="5"/>
    <n v="0.4"/>
  </r>
  <r>
    <s v="Nathan Gelder"/>
    <n v="11398"/>
    <x v="984"/>
    <d v="2012-08-08T00:00:00"/>
    <x v="2"/>
    <s v="2012"/>
    <n v="2"/>
    <b v="0"/>
    <x v="1"/>
    <n v="26"/>
    <n v="80.89"/>
    <n v="0.03"/>
    <s v="Regular Air"/>
    <n v="23.37"/>
    <n v="2.94"/>
    <n v="0.81"/>
    <s v="Ontario"/>
    <s v="Ontario"/>
    <s v="Home Office"/>
    <s v="Office Supplies"/>
    <x v="12"/>
    <n v="0.4"/>
  </r>
  <r>
    <s v="Sean Miller"/>
    <n v="11584"/>
    <x v="857"/>
    <d v="2009-11-23T00:00:00"/>
    <x v="6"/>
    <s v="2009"/>
    <n v="1"/>
    <b v="0"/>
    <x v="4"/>
    <n v="48"/>
    <n v="1497.3175000000001"/>
    <n v="0.01"/>
    <s v="Regular Air"/>
    <n v="836.51"/>
    <n v="35.99"/>
    <n v="0.99"/>
    <s v="Ontario"/>
    <s v="Ontario"/>
    <s v="Small Business"/>
    <s v="Technology"/>
    <x v="3"/>
    <n v="0.35"/>
  </r>
  <r>
    <s v="Olvera Toch"/>
    <n v="11652"/>
    <x v="172"/>
    <d v="2011-11-11T00:00:00"/>
    <x v="6"/>
    <s v="2011"/>
    <n v="1"/>
    <b v="0"/>
    <x v="3"/>
    <n v="35"/>
    <n v="1154.1400000000001"/>
    <n v="7.0000000000000007E-2"/>
    <s v="Regular Air"/>
    <n v="-36"/>
    <n v="32.979999999999997"/>
    <n v="5.5"/>
    <s v="Ontario"/>
    <s v="Ontario"/>
    <s v="Home Office"/>
    <s v="Technology"/>
    <x v="7"/>
    <n v="0.75"/>
  </r>
  <r>
    <s v="Olvera Toch"/>
    <n v="11652"/>
    <x v="172"/>
    <d v="2011-11-11T00:00:00"/>
    <x v="6"/>
    <s v="2011"/>
    <n v="1"/>
    <b v="0"/>
    <x v="3"/>
    <n v="37"/>
    <n v="223.82"/>
    <n v="0.09"/>
    <s v="Regular Air"/>
    <n v="-249.11"/>
    <n v="5.98"/>
    <n v="10.39"/>
    <s v="Ontario"/>
    <s v="Ontario"/>
    <s v="Home Office"/>
    <s v="Office Supplies"/>
    <x v="5"/>
    <n v="0.4"/>
  </r>
  <r>
    <s v="Olvera Toch"/>
    <n v="11652"/>
    <x v="172"/>
    <d v="2011-11-12T00:00:00"/>
    <x v="6"/>
    <s v="2011"/>
    <n v="2"/>
    <b v="0"/>
    <x v="3"/>
    <n v="1"/>
    <n v="61.463500000000003"/>
    <n v="0.05"/>
    <s v="Regular Air"/>
    <n v="-261.35000000000002"/>
    <n v="65.989999999999995"/>
    <n v="8.99"/>
    <s v="Ontario"/>
    <s v="Ontario"/>
    <s v="Home Office"/>
    <s v="Technology"/>
    <x v="3"/>
    <n v="0.56000000000000005"/>
  </r>
  <r>
    <s v="Olvera Toch"/>
    <n v="11652"/>
    <x v="172"/>
    <d v="2011-11-12T00:00:00"/>
    <x v="6"/>
    <s v="2011"/>
    <n v="2"/>
    <b v="0"/>
    <x v="3"/>
    <n v="25"/>
    <n v="122.09"/>
    <n v="0.1"/>
    <s v="Regular Air"/>
    <n v="14.11"/>
    <n v="5.18"/>
    <n v="2.04"/>
    <s v="Ontario"/>
    <s v="Ontario"/>
    <s v="Home Office"/>
    <s v="Office Supplies"/>
    <x v="5"/>
    <n v="0.36"/>
  </r>
  <r>
    <s v="Michael Dominguez"/>
    <n v="11686"/>
    <x v="802"/>
    <d v="2009-01-28T00:00:00"/>
    <x v="10"/>
    <s v="2009"/>
    <n v="1"/>
    <b v="0"/>
    <x v="3"/>
    <n v="38"/>
    <n v="6121.1985000000004"/>
    <n v="0.08"/>
    <s v="Regular Air"/>
    <n v="1312.34"/>
    <n v="205.99"/>
    <n v="2.5"/>
    <s v="Ontario"/>
    <s v="Ontario"/>
    <s v="Home Office"/>
    <s v="Technology"/>
    <x v="3"/>
    <n v="0.59"/>
  </r>
  <r>
    <s v="Michelle Ellison"/>
    <n v="13895"/>
    <x v="548"/>
    <d v="2010-11-20T00:00:00"/>
    <x v="6"/>
    <s v="2010"/>
    <n v="0"/>
    <s v="FREE DELIVERY"/>
    <x v="1"/>
    <n v="44"/>
    <n v="614.34"/>
    <n v="0.02"/>
    <s v="Regular Air"/>
    <n v="-171.7"/>
    <n v="14.03"/>
    <n v="9.3699999999999992"/>
    <s v="Ontario"/>
    <s v="Ontario"/>
    <s v="Small Business"/>
    <s v="Office Supplies"/>
    <x v="0"/>
    <n v="0.56000000000000005"/>
  </r>
  <r>
    <s v="Michael Dominguez"/>
    <n v="14820"/>
    <x v="985"/>
    <d v="2012-01-11T00:00:00"/>
    <x v="10"/>
    <s v="2012"/>
    <n v="2"/>
    <b v="0"/>
    <x v="1"/>
    <n v="39"/>
    <n v="278.90199999999999"/>
    <n v="0.04"/>
    <s v="Express Air"/>
    <n v="-104.47"/>
    <n v="7.99"/>
    <n v="5.03"/>
    <s v="Ontario"/>
    <s v="Ontario"/>
    <s v="Home Office"/>
    <s v="Technology"/>
    <x v="3"/>
    <n v="0.6"/>
  </r>
  <r>
    <s v="Thomas Boland"/>
    <n v="15170"/>
    <x v="466"/>
    <d v="2009-03-18T00:00:00"/>
    <x v="4"/>
    <s v="2009"/>
    <n v="0"/>
    <s v="FREE DELIVERY"/>
    <x v="5"/>
    <n v="19"/>
    <n v="356.46449999999999"/>
    <n v="0.01"/>
    <s v="Regular Air"/>
    <n v="-9.11"/>
    <n v="20.99"/>
    <n v="4.8099999999999996"/>
    <s v="Ontario"/>
    <s v="Ontario"/>
    <s v="Corporate"/>
    <s v="Technology"/>
    <x v="3"/>
    <n v="0.57999999999999996"/>
  </r>
  <r>
    <s v="Thomas Boland"/>
    <n v="15780"/>
    <x v="535"/>
    <d v="2011-04-15T00:00:00"/>
    <x v="8"/>
    <s v="2011"/>
    <n v="2"/>
    <b v="0"/>
    <x v="5"/>
    <n v="19"/>
    <n v="71.77"/>
    <n v="0.03"/>
    <s v="Regular Air"/>
    <n v="22.71"/>
    <n v="3.78"/>
    <n v="0.71"/>
    <s v="Ontario"/>
    <s v="Ontario"/>
    <s v="Corporate"/>
    <s v="Office Supplies"/>
    <x v="6"/>
    <n v="0.39"/>
  </r>
  <r>
    <s v="Patricia Hirasaki"/>
    <n v="16098"/>
    <x v="42"/>
    <d v="2012-07-25T00:00:00"/>
    <x v="1"/>
    <s v="2012"/>
    <n v="4"/>
    <b v="0"/>
    <x v="0"/>
    <n v="31"/>
    <n v="480.43"/>
    <n v="0.06"/>
    <s v="Regular Air"/>
    <n v="50.59"/>
    <n v="14.98"/>
    <n v="8.99"/>
    <s v="Ontario"/>
    <s v="Ontario"/>
    <s v="Home Office"/>
    <s v="Furniture"/>
    <x v="4"/>
    <n v="0.39"/>
  </r>
  <r>
    <s v="Maria Zettner"/>
    <n v="16103"/>
    <x v="986"/>
    <d v="2012-07-17T00:00:00"/>
    <x v="1"/>
    <s v="2012"/>
    <n v="2"/>
    <b v="0"/>
    <x v="3"/>
    <n v="31"/>
    <n v="217.14"/>
    <n v="0"/>
    <s v="Regular Air"/>
    <n v="-62.97"/>
    <n v="6.48"/>
    <n v="6.22"/>
    <s v="Ontario"/>
    <s v="Ontario"/>
    <s v="Corporate"/>
    <s v="Office Supplies"/>
    <x v="5"/>
    <n v="0.37"/>
  </r>
  <r>
    <s v="Thomas Boland"/>
    <n v="16610"/>
    <x v="987"/>
    <d v="2009-10-12T00:00:00"/>
    <x v="0"/>
    <s v="2009"/>
    <n v="2"/>
    <b v="0"/>
    <x v="1"/>
    <n v="19"/>
    <n v="659.13"/>
    <n v="0.09"/>
    <s v="Regular Air"/>
    <n v="187.57"/>
    <n v="35.94"/>
    <n v="6.66"/>
    <s v="Ontario"/>
    <s v="Ontario"/>
    <s v="Corporate"/>
    <s v="Office Supplies"/>
    <x v="8"/>
    <n v="0.4"/>
  </r>
  <r>
    <s v="Matthew Clasen"/>
    <n v="18757"/>
    <x v="988"/>
    <d v="2012-05-24T00:00:00"/>
    <x v="7"/>
    <s v="2012"/>
    <n v="2"/>
    <b v="0"/>
    <x v="0"/>
    <n v="9"/>
    <n v="222.2"/>
    <n v="0.03"/>
    <s v="Regular Air"/>
    <n v="-40.25"/>
    <n v="22.38"/>
    <n v="15.1"/>
    <s v="Ontario"/>
    <s v="Ontario"/>
    <s v="Consumer"/>
    <s v="Office Supplies"/>
    <x v="2"/>
    <n v="0.38"/>
  </r>
  <r>
    <s v="Matthew Clasen"/>
    <n v="18757"/>
    <x v="988"/>
    <d v="2012-05-27T00:00:00"/>
    <x v="7"/>
    <s v="2012"/>
    <n v="5"/>
    <b v="0"/>
    <x v="0"/>
    <n v="5"/>
    <n v="39.9"/>
    <n v="0.02"/>
    <s v="Regular Air"/>
    <n v="-37.799999999999997"/>
    <n v="5.94"/>
    <n v="9.92"/>
    <s v="Ontario"/>
    <s v="Ontario"/>
    <s v="Consumer"/>
    <s v="Office Supplies"/>
    <x v="2"/>
    <n v="0.38"/>
  </r>
  <r>
    <s v="Nathan Gelder"/>
    <n v="19431"/>
    <x v="989"/>
    <d v="2009-05-25T00:00:00"/>
    <x v="7"/>
    <s v="2009"/>
    <n v="2"/>
    <b v="0"/>
    <x v="3"/>
    <n v="4"/>
    <n v="16.82"/>
    <n v="0.08"/>
    <s v="Regular Air"/>
    <n v="-5.54"/>
    <n v="4.13"/>
    <n v="1.17"/>
    <s v="Ontario"/>
    <s v="Ontario"/>
    <s v="Home Office"/>
    <s v="Office Supplies"/>
    <x v="12"/>
    <n v="0.56999999999999995"/>
  </r>
  <r>
    <s v="Maria Zettner"/>
    <n v="19584"/>
    <x v="990"/>
    <d v="2009-04-17T00:00:00"/>
    <x v="8"/>
    <s v="2009"/>
    <n v="1"/>
    <b v="0"/>
    <x v="5"/>
    <n v="6"/>
    <n v="14535.8"/>
    <n v="0.05"/>
    <s v="Delivery Truck"/>
    <n v="-3971.06"/>
    <n v="2550.14"/>
    <n v="29.7"/>
    <s v="Ontario"/>
    <s v="Ontario"/>
    <s v="Corporate"/>
    <s v="Technology"/>
    <x v="16"/>
    <n v="0.56999999999999995"/>
  </r>
  <r>
    <s v="Patrick O'Donnell"/>
    <n v="20262"/>
    <x v="991"/>
    <d v="2009-12-26T00:00:00"/>
    <x v="9"/>
    <s v="2009"/>
    <n v="0"/>
    <s v="FREE DELIVERY"/>
    <x v="3"/>
    <n v="27"/>
    <n v="652.24"/>
    <n v="0.02"/>
    <s v="Regular Air"/>
    <n v="185.04"/>
    <n v="22.72"/>
    <n v="8.99"/>
    <s v="Ontario"/>
    <s v="Ontario"/>
    <s v="Home Office"/>
    <s v="Furniture"/>
    <x v="4"/>
    <n v="0.44"/>
  </r>
  <r>
    <s v="Sean Miller"/>
    <n v="20545"/>
    <x v="639"/>
    <d v="2010-10-10T00:00:00"/>
    <x v="0"/>
    <s v="2010"/>
    <n v="1"/>
    <b v="0"/>
    <x v="3"/>
    <n v="1"/>
    <n v="361.94"/>
    <n v="0.05"/>
    <s v="Delivery Truck"/>
    <n v="-163.58000000000001"/>
    <n v="284.98"/>
    <n v="69.55"/>
    <s v="Ontario"/>
    <s v="Ontario"/>
    <s v="Small Business"/>
    <s v="Furniture"/>
    <x v="14"/>
    <n v="0.6"/>
  </r>
  <r>
    <s v="Sean Miller"/>
    <n v="20545"/>
    <x v="639"/>
    <d v="2010-10-11T00:00:00"/>
    <x v="0"/>
    <s v="2010"/>
    <n v="2"/>
    <b v="0"/>
    <x v="3"/>
    <n v="31"/>
    <n v="1276.04"/>
    <n v="0.02"/>
    <s v="Regular Air"/>
    <n v="554.95000000000005"/>
    <n v="40.99"/>
    <n v="5.86"/>
    <s v="Ontario"/>
    <s v="Ontario"/>
    <s v="Small Business"/>
    <s v="Office Supplies"/>
    <x v="5"/>
    <n v="0.36"/>
  </r>
  <r>
    <s v="Sean Miller"/>
    <n v="20545"/>
    <x v="639"/>
    <d v="2010-10-11T00:00:00"/>
    <x v="0"/>
    <s v="2010"/>
    <n v="2"/>
    <b v="0"/>
    <x v="3"/>
    <n v="40"/>
    <n v="2894.68"/>
    <n v="0.02"/>
    <s v="Regular Air"/>
    <n v="-1754.39"/>
    <n v="71.37"/>
    <n v="69"/>
    <s v="Ontario"/>
    <s v="Ontario"/>
    <s v="Small Business"/>
    <s v="Furniture"/>
    <x v="10"/>
    <n v="0.68"/>
  </r>
  <r>
    <s v="Patrick O'Donnell"/>
    <n v="20577"/>
    <x v="79"/>
    <d v="2010-02-11T00:00:00"/>
    <x v="5"/>
    <s v="2010"/>
    <n v="2"/>
    <b v="0"/>
    <x v="5"/>
    <n v="15"/>
    <n v="611.67999999999995"/>
    <n v="0.05"/>
    <s v="Regular Air"/>
    <n v="134.75"/>
    <n v="39.06"/>
    <n v="10.55"/>
    <s v="Ontario"/>
    <s v="Ontario"/>
    <s v="Home Office"/>
    <s v="Office Supplies"/>
    <x v="2"/>
    <n v="0.37"/>
  </r>
  <r>
    <s v="Sean Miller"/>
    <n v="20804"/>
    <x v="992"/>
    <d v="2011-12-03T00:00:00"/>
    <x v="9"/>
    <s v="2011"/>
    <n v="7"/>
    <b v="0"/>
    <x v="0"/>
    <n v="13"/>
    <n v="4393.75"/>
    <n v="0.08"/>
    <s v="Delivery Truck"/>
    <n v="215.31"/>
    <n v="442.14"/>
    <n v="14.7"/>
    <s v="Ontario"/>
    <s v="Ontario"/>
    <s v="Small Business"/>
    <s v="Technology"/>
    <x v="16"/>
    <n v="0.56000000000000005"/>
  </r>
  <r>
    <s v="Harry Marie"/>
    <n v="21414"/>
    <x v="622"/>
    <d v="2011-05-06T00:00:00"/>
    <x v="7"/>
    <s v="2011"/>
    <n v="2"/>
    <b v="0"/>
    <x v="5"/>
    <n v="34"/>
    <n v="117.91"/>
    <n v="0.05"/>
    <s v="Regular Air"/>
    <n v="29.27"/>
    <n v="3.38"/>
    <n v="1.0900000000000001"/>
    <s v="Ontario"/>
    <s v="Ontario"/>
    <s v="Consumer"/>
    <s v="Office Supplies"/>
    <x v="5"/>
    <n v="0.39"/>
  </r>
  <r>
    <s v="Harry Marie"/>
    <n v="21414"/>
    <x v="622"/>
    <d v="2011-05-06T00:00:00"/>
    <x v="7"/>
    <s v="2011"/>
    <n v="2"/>
    <b v="0"/>
    <x v="5"/>
    <n v="46"/>
    <n v="3644.6"/>
    <n v="0.05"/>
    <s v="Regular Air"/>
    <n v="-1144.67"/>
    <n v="80.98"/>
    <n v="35"/>
    <s v="Ontario"/>
    <s v="Ontario"/>
    <s v="Consumer"/>
    <s v="Office Supplies"/>
    <x v="0"/>
    <n v="0.81"/>
  </r>
  <r>
    <s v="Harry Marie"/>
    <n v="21414"/>
    <x v="622"/>
    <d v="2011-05-05T00:00:00"/>
    <x v="7"/>
    <s v="2011"/>
    <n v="1"/>
    <b v="0"/>
    <x v="5"/>
    <n v="33"/>
    <n v="3491.6129999999998"/>
    <n v="0.05"/>
    <s v="Regular Air"/>
    <n v="717.7"/>
    <n v="125.99"/>
    <n v="5.63"/>
    <s v="Ontario"/>
    <s v="Ontario"/>
    <s v="Consumer"/>
    <s v="Technology"/>
    <x v="3"/>
    <n v="0.6"/>
  </r>
  <r>
    <s v="Sean Christensen"/>
    <n v="21447"/>
    <x v="489"/>
    <d v="2010-06-05T00:00:00"/>
    <x v="3"/>
    <s v="2010"/>
    <n v="2"/>
    <b v="0"/>
    <x v="3"/>
    <n v="15"/>
    <n v="176.24"/>
    <n v="0.02"/>
    <s v="Express Air"/>
    <n v="9.85"/>
    <n v="10.98"/>
    <n v="3.37"/>
    <s v="Ontario"/>
    <s v="Ontario"/>
    <s v="Home Office"/>
    <s v="Office Supplies"/>
    <x v="15"/>
    <n v="0.56999999999999995"/>
  </r>
  <r>
    <s v="Patrick O'Donnell"/>
    <n v="21479"/>
    <x v="531"/>
    <d v="2009-08-29T00:00:00"/>
    <x v="2"/>
    <s v="2009"/>
    <n v="1"/>
    <b v="0"/>
    <x v="4"/>
    <n v="41"/>
    <n v="291.16000000000003"/>
    <n v="0.01"/>
    <s v="Express Air"/>
    <n v="-89.47"/>
    <n v="6.48"/>
    <n v="6.57"/>
    <s v="Ontario"/>
    <s v="Ontario"/>
    <s v="Home Office"/>
    <s v="Office Supplies"/>
    <x v="5"/>
    <n v="0.37"/>
  </r>
  <r>
    <s v="Sean Christensen"/>
    <n v="22208"/>
    <x v="871"/>
    <d v="2009-10-15T00:00:00"/>
    <x v="0"/>
    <s v="2009"/>
    <n v="2"/>
    <b v="0"/>
    <x v="1"/>
    <n v="37"/>
    <n v="1138.43"/>
    <n v="0.01"/>
    <s v="Regular Air"/>
    <n v="18.59"/>
    <n v="30.97"/>
    <n v="4"/>
    <s v="Ontario"/>
    <s v="Ontario"/>
    <s v="Home Office"/>
    <s v="Technology"/>
    <x v="7"/>
    <n v="0.74"/>
  </r>
  <r>
    <s v="Sean Christensen"/>
    <n v="22208"/>
    <x v="871"/>
    <d v="2009-10-15T00:00:00"/>
    <x v="0"/>
    <s v="2009"/>
    <n v="2"/>
    <b v="0"/>
    <x v="1"/>
    <n v="50"/>
    <n v="5271.0455000000002"/>
    <n v="0.08"/>
    <s v="Regular Air"/>
    <n v="1379.76"/>
    <n v="125.99"/>
    <n v="7.69"/>
    <s v="Ontario"/>
    <s v="Ontario"/>
    <s v="Home Office"/>
    <s v="Technology"/>
    <x v="3"/>
    <n v="0.57999999999999996"/>
  </r>
  <r>
    <s v="Lena Radford"/>
    <n v="22279"/>
    <x v="380"/>
    <d v="2009-12-25T00:00:00"/>
    <x v="9"/>
    <s v="2009"/>
    <n v="3"/>
    <b v="0"/>
    <x v="3"/>
    <n v="43"/>
    <n v="2463.6"/>
    <n v="0.03"/>
    <s v="Regular Air"/>
    <n v="1040.6500000000001"/>
    <n v="54.96"/>
    <n v="10.75"/>
    <s v="Ontario"/>
    <s v="Ontario"/>
    <s v="Small Business"/>
    <s v="Office Supplies"/>
    <x v="5"/>
    <n v="0.36"/>
  </r>
  <r>
    <s v="Harry Marie"/>
    <n v="23174"/>
    <x v="993"/>
    <d v="2012-07-28T00:00:00"/>
    <x v="1"/>
    <s v="2012"/>
    <n v="2"/>
    <b v="0"/>
    <x v="0"/>
    <n v="16"/>
    <n v="3549.9"/>
    <n v="0.06"/>
    <s v="Delivery Truck"/>
    <n v="44.8"/>
    <n v="216.6"/>
    <n v="64.2"/>
    <s v="Ontario"/>
    <s v="Ontario"/>
    <s v="Consumer"/>
    <s v="Furniture"/>
    <x v="14"/>
    <n v="0.59"/>
  </r>
  <r>
    <s v="Harry Marie"/>
    <n v="23174"/>
    <x v="993"/>
    <d v="2012-08-02T00:00:00"/>
    <x v="2"/>
    <s v="2012"/>
    <n v="7"/>
    <b v="0"/>
    <x v="0"/>
    <n v="8"/>
    <n v="138.24"/>
    <n v="0.03"/>
    <s v="Regular Air"/>
    <n v="-60.04"/>
    <n v="16.739999999999998"/>
    <n v="7.04"/>
    <s v="Ontario"/>
    <s v="Ontario"/>
    <s v="Consumer"/>
    <s v="Office Supplies"/>
    <x v="0"/>
    <n v="0.81"/>
  </r>
  <r>
    <s v="Michael Dominguez"/>
    <n v="23333"/>
    <x v="118"/>
    <d v="2009-08-06T00:00:00"/>
    <x v="2"/>
    <s v="2009"/>
    <n v="1"/>
    <b v="0"/>
    <x v="4"/>
    <n v="44"/>
    <n v="634.12"/>
    <n v="0.04"/>
    <s v="Regular Air"/>
    <n v="-21.65"/>
    <n v="14.42"/>
    <n v="6.75"/>
    <s v="Ontario"/>
    <s v="Ontario"/>
    <s v="Home Office"/>
    <s v="Office Supplies"/>
    <x v="1"/>
    <n v="0.52"/>
  </r>
  <r>
    <s v="Michael Dominguez"/>
    <n v="23333"/>
    <x v="118"/>
    <d v="2009-08-07T00:00:00"/>
    <x v="2"/>
    <s v="2009"/>
    <n v="2"/>
    <b v="0"/>
    <x v="4"/>
    <n v="32"/>
    <n v="196.84"/>
    <n v="0.04"/>
    <s v="Regular Air"/>
    <n v="-69.290000000000006"/>
    <n v="5.98"/>
    <n v="5.79"/>
    <s v="Ontario"/>
    <s v="Ontario"/>
    <s v="Home Office"/>
    <s v="Office Supplies"/>
    <x v="5"/>
    <n v="0.36"/>
  </r>
  <r>
    <s v="Michael Dominguez"/>
    <n v="23333"/>
    <x v="118"/>
    <d v="2009-08-06T00:00:00"/>
    <x v="2"/>
    <s v="2009"/>
    <n v="1"/>
    <b v="0"/>
    <x v="4"/>
    <n v="16"/>
    <n v="886.89"/>
    <n v="0.03"/>
    <s v="Regular Air"/>
    <n v="-23.83"/>
    <n v="65.989999999999995"/>
    <n v="8.99"/>
    <s v="Ontario"/>
    <s v="Ontario"/>
    <s v="Home Office"/>
    <s v="Technology"/>
    <x v="3"/>
    <n v="0.56000000000000005"/>
  </r>
  <r>
    <s v="Patrick O'Donnell"/>
    <n v="24640"/>
    <x v="994"/>
    <d v="2011-01-30T00:00:00"/>
    <x v="10"/>
    <s v="2011"/>
    <n v="1"/>
    <b v="0"/>
    <x v="4"/>
    <n v="12"/>
    <n v="1379.98"/>
    <n v="0.06"/>
    <s v="Delivery Truck"/>
    <n v="-151.72999999999999"/>
    <n v="113.98"/>
    <n v="30"/>
    <s v="Ontario"/>
    <s v="Ontario"/>
    <s v="Home Office"/>
    <s v="Furniture"/>
    <x v="14"/>
    <n v="0.69"/>
  </r>
  <r>
    <s v="Phillip Breyer"/>
    <n v="25056"/>
    <x v="106"/>
    <d v="2010-09-23T00:00:00"/>
    <x v="11"/>
    <s v="2010"/>
    <n v="2"/>
    <b v="0"/>
    <x v="3"/>
    <n v="41"/>
    <n v="295.12"/>
    <n v="0"/>
    <s v="Regular Air"/>
    <n v="-151.93"/>
    <n v="6.48"/>
    <n v="8.19"/>
    <s v="Ontario"/>
    <s v="Ontario"/>
    <s v="Corporate"/>
    <s v="Office Supplies"/>
    <x v="5"/>
    <n v="0.37"/>
  </r>
  <r>
    <s v="Michael Dominguez"/>
    <n v="26244"/>
    <x v="362"/>
    <d v="2010-08-05T00:00:00"/>
    <x v="2"/>
    <s v="2010"/>
    <n v="2"/>
    <b v="0"/>
    <x v="1"/>
    <n v="16"/>
    <n v="131.72"/>
    <n v="0.09"/>
    <s v="Regular Air"/>
    <n v="-42.61"/>
    <n v="8.4600000000000009"/>
    <n v="3.62"/>
    <s v="Ontario"/>
    <s v="Ontario"/>
    <s v="Home Office"/>
    <s v="Technology"/>
    <x v="7"/>
    <n v="0.61"/>
  </r>
  <r>
    <s v="Scot Coram"/>
    <n v="27201"/>
    <x v="995"/>
    <d v="2012-07-25T00:00:00"/>
    <x v="1"/>
    <s v="2012"/>
    <n v="0"/>
    <s v="FREE DELIVERY"/>
    <x v="1"/>
    <n v="10"/>
    <n v="5056.8900000000003"/>
    <n v="0.02"/>
    <s v="Delivery Truck"/>
    <n v="789.05"/>
    <n v="500.98"/>
    <n v="26"/>
    <s v="Ontario"/>
    <s v="Ontario"/>
    <s v="Corporate"/>
    <s v="Furniture"/>
    <x v="14"/>
    <n v="0.6"/>
  </r>
  <r>
    <s v="Scot Coram"/>
    <n v="27201"/>
    <x v="995"/>
    <d v="2012-07-25T00:00:00"/>
    <x v="1"/>
    <s v="2012"/>
    <n v="0"/>
    <s v="FREE DELIVERY"/>
    <x v="1"/>
    <n v="45"/>
    <n v="3500.1"/>
    <n v="0.01"/>
    <s v="Delivery Truck"/>
    <n v="-2661.32"/>
    <n v="70.89"/>
    <n v="89.3"/>
    <s v="Ontario"/>
    <s v="Ontario"/>
    <s v="Corporate"/>
    <s v="Furniture"/>
    <x v="10"/>
    <n v="0.72"/>
  </r>
  <r>
    <s v="Michelle Ellison"/>
    <n v="27808"/>
    <x v="162"/>
    <d v="2010-02-02T00:00:00"/>
    <x v="5"/>
    <s v="2010"/>
    <n v="7"/>
    <b v="0"/>
    <x v="0"/>
    <n v="9"/>
    <n v="196.12"/>
    <n v="0.01"/>
    <s v="Express Air"/>
    <n v="4.41"/>
    <n v="20.89"/>
    <n v="1.99"/>
    <s v="Ontario"/>
    <s v="Ontario"/>
    <s v="Consumer"/>
    <s v="Technology"/>
    <x v="7"/>
    <n v="0.48"/>
  </r>
  <r>
    <s v="Michael Dominguez"/>
    <n v="29573"/>
    <x v="553"/>
    <d v="2012-01-18T00:00:00"/>
    <x v="10"/>
    <s v="2012"/>
    <n v="2"/>
    <b v="0"/>
    <x v="5"/>
    <n v="43"/>
    <n v="792.21"/>
    <n v="0.05"/>
    <s v="Regular Air"/>
    <n v="42.24"/>
    <n v="18.97"/>
    <n v="9.5399999999999991"/>
    <s v="Ontario"/>
    <s v="Ontario"/>
    <s v="Home Office"/>
    <s v="Office Supplies"/>
    <x v="5"/>
    <n v="0.37"/>
  </r>
  <r>
    <s v="Maria Zettner"/>
    <n v="29862"/>
    <x v="654"/>
    <d v="2011-06-21T00:00:00"/>
    <x v="3"/>
    <s v="2011"/>
    <n v="2"/>
    <b v="0"/>
    <x v="4"/>
    <n v="34"/>
    <n v="214.64"/>
    <n v="0.08"/>
    <s v="Regular Air"/>
    <n v="-76.88"/>
    <n v="6.48"/>
    <n v="5.86"/>
    <s v="Ontario"/>
    <s v="Ontario"/>
    <s v="Corporate"/>
    <s v="Office Supplies"/>
    <x v="5"/>
    <n v="0.36"/>
  </r>
  <r>
    <s v="Nathan Gelder"/>
    <n v="30433"/>
    <x v="208"/>
    <d v="2010-06-09T00:00:00"/>
    <x v="3"/>
    <s v="2010"/>
    <n v="0"/>
    <s v="FREE DELIVERY"/>
    <x v="4"/>
    <n v="17"/>
    <n v="253.38"/>
    <n v="0"/>
    <s v="Express Air"/>
    <n v="-35.78"/>
    <n v="13.9"/>
    <n v="7.59"/>
    <s v="Ontario"/>
    <s v="Ontario"/>
    <s v="Home Office"/>
    <s v="Office Supplies"/>
    <x v="15"/>
    <n v="0.56000000000000005"/>
  </r>
  <r>
    <s v="Victoria Wilson"/>
    <n v="30532"/>
    <x v="992"/>
    <d v="2011-11-27T00:00:00"/>
    <x v="6"/>
    <s v="2011"/>
    <n v="1"/>
    <b v="0"/>
    <x v="1"/>
    <n v="28"/>
    <n v="431.37"/>
    <n v="0.03"/>
    <s v="Regular Air"/>
    <n v="-28.67"/>
    <n v="15.22"/>
    <n v="9.73"/>
    <s v="Ontario"/>
    <s v="Ontario"/>
    <s v="Home Office"/>
    <s v="Office Supplies"/>
    <x v="2"/>
    <n v="0.36"/>
  </r>
  <r>
    <s v="Victoria Wilson"/>
    <n v="30532"/>
    <x v="992"/>
    <d v="2011-11-27T00:00:00"/>
    <x v="6"/>
    <s v="2011"/>
    <n v="1"/>
    <b v="0"/>
    <x v="1"/>
    <n v="23"/>
    <n v="262.31"/>
    <n v="0.04"/>
    <s v="Express Air"/>
    <n v="27.55"/>
    <n v="11.09"/>
    <n v="5.25"/>
    <s v="Ontario"/>
    <s v="Ontario"/>
    <s v="Home Office"/>
    <s v="Office Supplies"/>
    <x v="8"/>
    <n v="0.36"/>
  </r>
  <r>
    <s v="Victoria Wilson"/>
    <n v="30532"/>
    <x v="992"/>
    <d v="2011-11-28T00:00:00"/>
    <x v="6"/>
    <s v="2011"/>
    <n v="2"/>
    <b v="0"/>
    <x v="1"/>
    <n v="45"/>
    <n v="514.03"/>
    <n v="0.05"/>
    <s v="Regular Air"/>
    <n v="82.19"/>
    <n v="11.34"/>
    <n v="5.01"/>
    <s v="Ontario"/>
    <s v="Ontario"/>
    <s v="Home Office"/>
    <s v="Office Supplies"/>
    <x v="5"/>
    <n v="0.36"/>
  </r>
  <r>
    <s v="Victoria Wilson"/>
    <n v="30532"/>
    <x v="992"/>
    <d v="2011-11-28T00:00:00"/>
    <x v="6"/>
    <s v="2011"/>
    <n v="2"/>
    <b v="0"/>
    <x v="1"/>
    <n v="9"/>
    <n v="1696.7"/>
    <n v="0.04"/>
    <s v="Delivery Truck"/>
    <n v="-82.81"/>
    <n v="180.98"/>
    <n v="23.58"/>
    <s v="Ontario"/>
    <s v="Ontario"/>
    <s v="Home Office"/>
    <s v="Furniture"/>
    <x v="9"/>
    <n v="0.74"/>
  </r>
  <r>
    <s v="Michelle Ellison"/>
    <n v="30597"/>
    <x v="98"/>
    <d v="2012-08-07T00:00:00"/>
    <x v="2"/>
    <s v="2012"/>
    <n v="2"/>
    <b v="0"/>
    <x v="1"/>
    <n v="18"/>
    <n v="93.02"/>
    <n v="7.0000000000000007E-2"/>
    <s v="Regular Air"/>
    <n v="20.010000000000002"/>
    <n v="5.08"/>
    <n v="2.0299999999999998"/>
    <s v="Ontario"/>
    <s v="Ontario"/>
    <s v="Consumer"/>
    <s v="Furniture"/>
    <x v="4"/>
    <n v="0.51"/>
  </r>
  <r>
    <s v="Michelle Ellison"/>
    <n v="30597"/>
    <x v="98"/>
    <d v="2012-08-06T00:00:00"/>
    <x v="2"/>
    <s v="2012"/>
    <n v="1"/>
    <b v="0"/>
    <x v="1"/>
    <n v="42"/>
    <n v="639.84"/>
    <n v="0.03"/>
    <s v="Regular Air"/>
    <n v="-95.76"/>
    <n v="15.14"/>
    <n v="4.53"/>
    <s v="Ontario"/>
    <s v="Ontario"/>
    <s v="Consumer"/>
    <s v="Office Supplies"/>
    <x v="0"/>
    <n v="0.81"/>
  </r>
  <r>
    <s v="Nathan Gelder"/>
    <n v="30981"/>
    <x v="635"/>
    <d v="2011-02-19T00:00:00"/>
    <x v="5"/>
    <s v="2011"/>
    <n v="4"/>
    <b v="0"/>
    <x v="0"/>
    <n v="29"/>
    <n v="7837.44"/>
    <n v="0.1"/>
    <s v="Delivery Truck"/>
    <n v="1817.76"/>
    <n v="279.81"/>
    <n v="23.19"/>
    <s v="Ontario"/>
    <s v="Ontario"/>
    <s v="Home Office"/>
    <s v="Office Supplies"/>
    <x v="1"/>
    <n v="0.59"/>
  </r>
  <r>
    <s v="Nathan Gelder"/>
    <n v="30981"/>
    <x v="635"/>
    <d v="2011-02-17T00:00:00"/>
    <x v="5"/>
    <s v="2011"/>
    <n v="2"/>
    <b v="0"/>
    <x v="0"/>
    <n v="22"/>
    <n v="3653.22"/>
    <n v="0.09"/>
    <s v="Delivery Truck"/>
    <n v="-116.02"/>
    <n v="180.98"/>
    <n v="30"/>
    <s v="Ontario"/>
    <s v="Ontario"/>
    <s v="Home Office"/>
    <s v="Furniture"/>
    <x v="14"/>
    <n v="0.69"/>
  </r>
  <r>
    <s v="Todd Boyes"/>
    <n v="31751"/>
    <x v="582"/>
    <d v="2011-05-28T00:00:00"/>
    <x v="7"/>
    <s v="2011"/>
    <n v="2"/>
    <b v="0"/>
    <x v="1"/>
    <n v="31"/>
    <n v="413.12"/>
    <n v="0.1"/>
    <s v="Express Air"/>
    <n v="-10.220000000000001"/>
    <n v="14.27"/>
    <n v="7.27"/>
    <s v="Ontario"/>
    <s v="Ontario"/>
    <s v="Small Business"/>
    <s v="Office Supplies"/>
    <x v="2"/>
    <n v="0.38"/>
  </r>
  <r>
    <s v="Shahid Collister"/>
    <n v="31873"/>
    <x v="216"/>
    <d v="2009-11-13T00:00:00"/>
    <x v="6"/>
    <s v="2009"/>
    <n v="5"/>
    <b v="0"/>
    <x v="0"/>
    <n v="2"/>
    <n v="141.59"/>
    <n v="0.05"/>
    <s v="Regular Air"/>
    <n v="-91.09"/>
    <n v="70.97"/>
    <n v="3.5"/>
    <s v="Ontario"/>
    <s v="Ontario"/>
    <s v="Home Office"/>
    <s v="Office Supplies"/>
    <x v="1"/>
    <n v="0.59"/>
  </r>
  <r>
    <s v="Shahid Collister"/>
    <n v="31873"/>
    <x v="216"/>
    <d v="2009-11-15T00:00:00"/>
    <x v="6"/>
    <s v="2009"/>
    <n v="7"/>
    <b v="0"/>
    <x v="0"/>
    <n v="14"/>
    <n v="2465.5014999999999"/>
    <n v="0.06"/>
    <s v="Regular Air"/>
    <n v="13.01"/>
    <n v="205.99"/>
    <n v="8.99"/>
    <s v="Ontario"/>
    <s v="Ontario"/>
    <s v="Home Office"/>
    <s v="Technology"/>
    <x v="3"/>
    <n v="0.6"/>
  </r>
  <r>
    <s v="Shahid Collister"/>
    <n v="31873"/>
    <x v="216"/>
    <d v="2009-11-15T00:00:00"/>
    <x v="6"/>
    <s v="2009"/>
    <n v="7"/>
    <b v="0"/>
    <x v="0"/>
    <n v="50"/>
    <n v="8558.4714999999997"/>
    <n v="0.06"/>
    <s v="Regular Air"/>
    <n v="2539.46"/>
    <n v="205.99"/>
    <n v="8.99"/>
    <s v="Ontario"/>
    <s v="Ontario"/>
    <s v="Home Office"/>
    <s v="Technology"/>
    <x v="3"/>
    <n v="0.56000000000000005"/>
  </r>
  <r>
    <s v="Shahid Collister"/>
    <n v="31873"/>
    <x v="216"/>
    <d v="2009-11-15T00:00:00"/>
    <x v="6"/>
    <s v="2009"/>
    <n v="7"/>
    <b v="0"/>
    <x v="0"/>
    <n v="42"/>
    <n v="236.89"/>
    <n v="0"/>
    <s v="Regular Air"/>
    <n v="-125.29"/>
    <n v="5.28"/>
    <n v="6.26"/>
    <s v="Ontario"/>
    <s v="Ontario"/>
    <s v="Home Office"/>
    <s v="Office Supplies"/>
    <x v="5"/>
    <n v="0.4"/>
  </r>
  <r>
    <s v="Victoria Wilson"/>
    <n v="32000"/>
    <x v="558"/>
    <d v="2012-09-15T00:00:00"/>
    <x v="11"/>
    <s v="2012"/>
    <n v="2"/>
    <b v="0"/>
    <x v="0"/>
    <n v="49"/>
    <n v="162.16"/>
    <n v="0.05"/>
    <s v="Regular Air"/>
    <n v="24.95"/>
    <n v="3.29"/>
    <n v="1.35"/>
    <s v="Ontario"/>
    <s v="Ontario"/>
    <s v="Home Office"/>
    <s v="Office Supplies"/>
    <x v="6"/>
    <n v="0.4"/>
  </r>
  <r>
    <s v="Victoria Wilson"/>
    <n v="32000"/>
    <x v="558"/>
    <d v="2012-09-20T00:00:00"/>
    <x v="11"/>
    <s v="2012"/>
    <n v="7"/>
    <b v="0"/>
    <x v="0"/>
    <n v="26"/>
    <n v="15168.82"/>
    <n v="0.02"/>
    <s v="Delivery Truck"/>
    <n v="-1096.78"/>
    <n v="550.98"/>
    <n v="147.12"/>
    <s v="Ontario"/>
    <s v="Ontario"/>
    <s v="Home Office"/>
    <s v="Furniture"/>
    <x v="10"/>
    <n v="0.8"/>
  </r>
  <r>
    <s v="Victoria Wilson"/>
    <n v="32737"/>
    <x v="996"/>
    <d v="2009-10-30T00:00:00"/>
    <x v="0"/>
    <s v="2009"/>
    <n v="2"/>
    <b v="0"/>
    <x v="1"/>
    <n v="14"/>
    <n v="367.11"/>
    <n v="0.09"/>
    <s v="Regular Air"/>
    <n v="116.8"/>
    <n v="28.53"/>
    <n v="1.49"/>
    <s v="Ontario"/>
    <s v="Ontario"/>
    <s v="Home Office"/>
    <s v="Office Supplies"/>
    <x v="2"/>
    <n v="0.38"/>
  </r>
  <r>
    <s v="Thomas Boland"/>
    <n v="35012"/>
    <x v="8"/>
    <d v="2012-06-08T00:00:00"/>
    <x v="3"/>
    <s v="2012"/>
    <n v="0"/>
    <s v="FREE DELIVERY"/>
    <x v="4"/>
    <n v="10"/>
    <n v="126.79"/>
    <n v="0.04"/>
    <s v="Regular Air"/>
    <n v="-16.38"/>
    <n v="11.97"/>
    <n v="4.9800000000000004"/>
    <s v="Ontario"/>
    <s v="Ontario"/>
    <s v="Corporate"/>
    <s v="Office Supplies"/>
    <x v="1"/>
    <n v="0.57999999999999996"/>
  </r>
  <r>
    <s v="Thomas Boland"/>
    <n v="35012"/>
    <x v="8"/>
    <d v="2012-06-09T00:00:00"/>
    <x v="3"/>
    <s v="2012"/>
    <n v="1"/>
    <b v="0"/>
    <x v="4"/>
    <n v="11"/>
    <n v="1770.2014999999999"/>
    <n v="0.08"/>
    <s v="Regular Air"/>
    <n v="-165.95"/>
    <n v="195.99"/>
    <n v="4.2"/>
    <s v="Ontario"/>
    <s v="Ontario"/>
    <s v="Corporate"/>
    <s v="Technology"/>
    <x v="3"/>
    <n v="0.56000000000000005"/>
  </r>
  <r>
    <s v="Michael Dominguez"/>
    <n v="35042"/>
    <x v="353"/>
    <d v="2010-12-03T00:00:00"/>
    <x v="9"/>
    <s v="2010"/>
    <n v="1"/>
    <b v="0"/>
    <x v="3"/>
    <n v="23"/>
    <n v="1196.8599999999999"/>
    <n v="0.06"/>
    <s v="Regular Air"/>
    <n v="-12.51"/>
    <n v="50.98"/>
    <n v="6.5"/>
    <s v="Ontario"/>
    <s v="Ontario"/>
    <s v="Home Office"/>
    <s v="Technology"/>
    <x v="7"/>
    <n v="0.73"/>
  </r>
  <r>
    <s v="Phillip Breyer"/>
    <n v="35713"/>
    <x v="765"/>
    <d v="2012-10-17T00:00:00"/>
    <x v="0"/>
    <s v="2012"/>
    <n v="0"/>
    <s v="FREE DELIVERY"/>
    <x v="4"/>
    <n v="49"/>
    <n v="1355.47"/>
    <n v="0.04"/>
    <s v="Regular Air"/>
    <n v="590.04"/>
    <n v="28.53"/>
    <n v="1.49"/>
    <s v="Ontario"/>
    <s v="Ontario"/>
    <s v="Corporate"/>
    <s v="Office Supplies"/>
    <x v="2"/>
    <n v="0.38"/>
  </r>
  <r>
    <s v="Patrick O'Donnell"/>
    <n v="36229"/>
    <x v="546"/>
    <d v="2012-09-24T00:00:00"/>
    <x v="11"/>
    <s v="2012"/>
    <n v="3"/>
    <b v="0"/>
    <x v="3"/>
    <n v="12"/>
    <n v="1465.29"/>
    <n v="0.02"/>
    <s v="Regular Air"/>
    <n v="373.5"/>
    <n v="120.97"/>
    <n v="7.11"/>
    <s v="Ontario"/>
    <s v="Ontario"/>
    <s v="Home Office"/>
    <s v="Technology"/>
    <x v="16"/>
    <n v="0.36"/>
  </r>
  <r>
    <s v="Patrick O'Donnell"/>
    <n v="36229"/>
    <x v="546"/>
    <d v="2012-09-23T00:00:00"/>
    <x v="11"/>
    <s v="2012"/>
    <n v="2"/>
    <b v="0"/>
    <x v="3"/>
    <n v="24"/>
    <n v="3590.33"/>
    <n v="0.01"/>
    <s v="Delivery Truck"/>
    <n v="-31.73"/>
    <n v="146.34"/>
    <n v="43.75"/>
    <s v="Ontario"/>
    <s v="Ontario"/>
    <s v="Home Office"/>
    <s v="Furniture"/>
    <x v="10"/>
    <n v="0.65"/>
  </r>
  <r>
    <s v="Todd Boyes"/>
    <n v="36933"/>
    <x v="997"/>
    <d v="2011-07-13T00:00:00"/>
    <x v="1"/>
    <s v="2011"/>
    <n v="1"/>
    <b v="0"/>
    <x v="1"/>
    <n v="32"/>
    <n v="115.81"/>
    <n v="7.0000000000000007E-2"/>
    <s v="Regular Air"/>
    <n v="47.56"/>
    <n v="3.69"/>
    <n v="0.5"/>
    <s v="Ontario"/>
    <s v="Ontario"/>
    <s v="Small Business"/>
    <s v="Office Supplies"/>
    <x v="11"/>
    <n v="0.38"/>
  </r>
  <r>
    <s v="Thomas Boland"/>
    <n v="37152"/>
    <x v="389"/>
    <d v="2011-05-24T00:00:00"/>
    <x v="7"/>
    <s v="2011"/>
    <n v="2"/>
    <b v="0"/>
    <x v="4"/>
    <n v="39"/>
    <n v="4647.6899999999996"/>
    <n v="0.02"/>
    <s v="Delivery Truck"/>
    <n v="182.53"/>
    <n v="113.98"/>
    <n v="30"/>
    <s v="Ontario"/>
    <s v="Ontario"/>
    <s v="Corporate"/>
    <s v="Furniture"/>
    <x v="14"/>
    <n v="0.69"/>
  </r>
  <r>
    <s v="Thomas Boland"/>
    <n v="37152"/>
    <x v="389"/>
    <d v="2011-05-24T00:00:00"/>
    <x v="7"/>
    <s v="2011"/>
    <n v="2"/>
    <b v="0"/>
    <x v="4"/>
    <n v="45"/>
    <n v="2503.3265000000001"/>
    <n v="0.04"/>
    <s v="Regular Air"/>
    <n v="447.12"/>
    <n v="65.989999999999995"/>
    <n v="8.8000000000000007"/>
    <s v="Ontario"/>
    <s v="Ontario"/>
    <s v="Corporate"/>
    <s v="Technology"/>
    <x v="3"/>
    <n v="0.57999999999999996"/>
  </r>
  <r>
    <s v="Victoria Wilson"/>
    <n v="37223"/>
    <x v="172"/>
    <d v="2011-11-14T00:00:00"/>
    <x v="6"/>
    <s v="2011"/>
    <n v="4"/>
    <b v="0"/>
    <x v="0"/>
    <n v="21"/>
    <n v="2731.73"/>
    <n v="7.0000000000000007E-2"/>
    <s v="Express Air"/>
    <n v="310.58999999999997"/>
    <n v="155.99"/>
    <n v="8.99"/>
    <s v="Ontario"/>
    <s v="Ontario"/>
    <s v="Home Office"/>
    <s v="Technology"/>
    <x v="3"/>
    <n v="0.57999999999999996"/>
  </r>
  <r>
    <s v="Victoria Wilson"/>
    <n v="37223"/>
    <x v="172"/>
    <d v="2011-11-17T00:00:00"/>
    <x v="6"/>
    <s v="2011"/>
    <n v="7"/>
    <b v="0"/>
    <x v="0"/>
    <n v="40"/>
    <n v="679.52"/>
    <n v="0.09"/>
    <s v="Regular Air"/>
    <n v="-152.4"/>
    <n v="17.7"/>
    <n v="9.4700000000000006"/>
    <s v="Ontario"/>
    <s v="Ontario"/>
    <s v="Home Office"/>
    <s v="Office Supplies"/>
    <x v="0"/>
    <n v="0.59"/>
  </r>
  <r>
    <s v="Victoria Wilson"/>
    <n v="37223"/>
    <x v="172"/>
    <d v="2011-11-15T00:00:00"/>
    <x v="6"/>
    <s v="2011"/>
    <n v="5"/>
    <b v="0"/>
    <x v="0"/>
    <n v="38"/>
    <n v="5176.2700000000004"/>
    <n v="0.01"/>
    <s v="Regular Air"/>
    <n v="-743.45"/>
    <n v="135.31"/>
    <n v="35"/>
    <s v="Ontario"/>
    <s v="Ontario"/>
    <s v="Home Office"/>
    <s v="Office Supplies"/>
    <x v="0"/>
    <n v="0.84"/>
  </r>
  <r>
    <s v="Katrina Bavinger"/>
    <n v="37254"/>
    <x v="896"/>
    <d v="2009-09-19T00:00:00"/>
    <x v="11"/>
    <s v="2009"/>
    <n v="1"/>
    <b v="0"/>
    <x v="1"/>
    <n v="28"/>
    <n v="739.94"/>
    <n v="0.01"/>
    <s v="Regular Air"/>
    <n v="370.23"/>
    <n v="26.17"/>
    <n v="1.39"/>
    <s v="Ontario"/>
    <s v="Ontario"/>
    <s v="Consumer"/>
    <s v="Office Supplies"/>
    <x v="8"/>
    <n v="0.38"/>
  </r>
  <r>
    <s v="Katrina Bavinger"/>
    <n v="37441"/>
    <x v="998"/>
    <d v="2009-02-25T00:00:00"/>
    <x v="5"/>
    <s v="2009"/>
    <n v="1"/>
    <b v="0"/>
    <x v="5"/>
    <n v="46"/>
    <n v="14740.51"/>
    <n v="0"/>
    <s v="Delivery Truck"/>
    <n v="3407.73"/>
    <n v="300.98"/>
    <n v="164.73"/>
    <s v="Ontario"/>
    <s v="Ontario"/>
    <s v="Home Office"/>
    <s v="Furniture"/>
    <x v="14"/>
    <n v="0.56000000000000005"/>
  </r>
  <r>
    <s v="Katrina Bavinger"/>
    <n v="37441"/>
    <x v="998"/>
    <d v="2009-02-26T00:00:00"/>
    <x v="5"/>
    <s v="2009"/>
    <n v="2"/>
    <b v="0"/>
    <x v="5"/>
    <n v="1"/>
    <n v="3.77"/>
    <n v="0.09"/>
    <s v="Regular Air"/>
    <n v="-1.84"/>
    <n v="2.94"/>
    <n v="0.96"/>
    <s v="Ontario"/>
    <s v="Ontario"/>
    <s v="Home Office"/>
    <s v="Office Supplies"/>
    <x v="12"/>
    <n v="0.57999999999999996"/>
  </r>
  <r>
    <s v="Victoria Wilson"/>
    <n v="38084"/>
    <x v="41"/>
    <d v="2009-03-22T00:00:00"/>
    <x v="4"/>
    <s v="2009"/>
    <n v="2"/>
    <b v="0"/>
    <x v="3"/>
    <n v="11"/>
    <n v="100.36"/>
    <n v="0.02"/>
    <s v="Regular Air"/>
    <n v="18.41"/>
    <n v="9.11"/>
    <n v="2.15"/>
    <s v="Ontario"/>
    <s v="Ontario"/>
    <s v="Home Office"/>
    <s v="Office Supplies"/>
    <x v="5"/>
    <n v="0.4"/>
  </r>
  <r>
    <s v="Victoria Wilson"/>
    <n v="38084"/>
    <x v="41"/>
    <d v="2009-03-22T00:00:00"/>
    <x v="4"/>
    <s v="2009"/>
    <n v="2"/>
    <b v="0"/>
    <x v="3"/>
    <n v="33"/>
    <n v="404.91"/>
    <n v="0.06"/>
    <s v="Regular Air"/>
    <n v="65.63"/>
    <n v="12.64"/>
    <n v="4.9800000000000004"/>
    <s v="Ontario"/>
    <s v="Ontario"/>
    <s v="Home Office"/>
    <s v="Furniture"/>
    <x v="4"/>
    <n v="0.48"/>
  </r>
  <r>
    <s v="Natalie Fritzler"/>
    <n v="39168"/>
    <x v="425"/>
    <d v="2012-05-20T00:00:00"/>
    <x v="7"/>
    <s v="2012"/>
    <n v="3"/>
    <b v="0"/>
    <x v="1"/>
    <n v="22"/>
    <n v="809.91"/>
    <n v="7.0000000000000007E-2"/>
    <s v="Regular Air"/>
    <n v="321.67"/>
    <n v="37.700000000000003"/>
    <n v="2.99"/>
    <s v="Ontario"/>
    <s v="Ontario"/>
    <s v="Home Office"/>
    <s v="Office Supplies"/>
    <x v="2"/>
    <n v="0.35"/>
  </r>
  <r>
    <s v="Natalie Fritzler"/>
    <n v="39168"/>
    <x v="425"/>
    <d v="2012-05-19T00:00:00"/>
    <x v="7"/>
    <s v="2012"/>
    <n v="2"/>
    <b v="0"/>
    <x v="1"/>
    <n v="50"/>
    <n v="1027.6600000000001"/>
    <n v="0"/>
    <s v="Regular Air"/>
    <n v="184.07"/>
    <n v="19.98"/>
    <n v="8.68"/>
    <s v="Ontario"/>
    <s v="Ontario"/>
    <s v="Home Office"/>
    <s v="Office Supplies"/>
    <x v="5"/>
    <n v="0.37"/>
  </r>
  <r>
    <s v="Natalie Fritzler"/>
    <n v="39168"/>
    <x v="425"/>
    <d v="2012-05-19T00:00:00"/>
    <x v="7"/>
    <s v="2012"/>
    <n v="2"/>
    <b v="0"/>
    <x v="1"/>
    <n v="30"/>
    <n v="301.38"/>
    <n v="0.06"/>
    <s v="Regular Air"/>
    <n v="5.08"/>
    <n v="10.48"/>
    <n v="2.89"/>
    <s v="Ontario"/>
    <s v="Ontario"/>
    <s v="Home Office"/>
    <s v="Office Supplies"/>
    <x v="12"/>
    <n v="0.6"/>
  </r>
  <r>
    <s v="Michelle Ellison"/>
    <n v="39333"/>
    <x v="649"/>
    <d v="2010-02-19T00:00:00"/>
    <x v="5"/>
    <s v="2010"/>
    <n v="2"/>
    <b v="0"/>
    <x v="5"/>
    <n v="31"/>
    <n v="8955.34"/>
    <n v="0.1"/>
    <s v="Regular Air"/>
    <n v="2081.48"/>
    <n v="320.98"/>
    <n v="24.49"/>
    <s v="Ontario"/>
    <s v="Ontario"/>
    <s v="Consumer"/>
    <s v="Furniture"/>
    <x v="14"/>
    <n v="0.55000000000000004"/>
  </r>
  <r>
    <s v="Michelle Ellison"/>
    <n v="39333"/>
    <x v="649"/>
    <d v="2010-02-17T00:00:00"/>
    <x v="5"/>
    <s v="2010"/>
    <n v="0"/>
    <s v="FREE DELIVERY"/>
    <x v="5"/>
    <n v="18"/>
    <n v="95.22"/>
    <n v="0.01"/>
    <s v="Regular Air"/>
    <n v="-33.4"/>
    <n v="4.9800000000000004"/>
    <n v="4.7"/>
    <s v="Ontario"/>
    <s v="Ontario"/>
    <s v="Consumer"/>
    <s v="Office Supplies"/>
    <x v="5"/>
    <n v="0.38"/>
  </r>
  <r>
    <s v="Olvera Toch"/>
    <n v="39589"/>
    <x v="137"/>
    <d v="2009-08-03T00:00:00"/>
    <x v="2"/>
    <s v="2009"/>
    <n v="1"/>
    <b v="0"/>
    <x v="5"/>
    <n v="42"/>
    <n v="577.41999999999996"/>
    <n v="0"/>
    <s v="Regular Air"/>
    <n v="253.5"/>
    <n v="12.97"/>
    <n v="1.49"/>
    <s v="Ontario"/>
    <s v="Ontario"/>
    <s v="Home Office"/>
    <s v="Office Supplies"/>
    <x v="2"/>
    <n v="0.35"/>
  </r>
  <r>
    <s v="Olvera Toch"/>
    <n v="39589"/>
    <x v="137"/>
    <d v="2009-08-02T00:00:00"/>
    <x v="2"/>
    <s v="2009"/>
    <n v="0"/>
    <s v="FREE DELIVERY"/>
    <x v="5"/>
    <n v="20"/>
    <n v="95.08"/>
    <n v="0.06"/>
    <s v="Regular Air"/>
    <n v="39.909999999999997"/>
    <n v="4.91"/>
    <n v="0.5"/>
    <s v="Ontario"/>
    <s v="Ontario"/>
    <s v="Home Office"/>
    <s v="Office Supplies"/>
    <x v="11"/>
    <n v="0.36"/>
  </r>
  <r>
    <s v="Sean Christensen"/>
    <n v="39906"/>
    <x v="999"/>
    <d v="2009-03-19T00:00:00"/>
    <x v="4"/>
    <s v="2009"/>
    <n v="2"/>
    <b v="0"/>
    <x v="4"/>
    <n v="25"/>
    <n v="82.21"/>
    <n v="0.04"/>
    <s v="Regular Air"/>
    <n v="15.25"/>
    <n v="3.38"/>
    <n v="1.0900000000000001"/>
    <s v="Ontario"/>
    <s v="Ontario"/>
    <s v="Home Office"/>
    <s v="Office Supplies"/>
    <x v="5"/>
    <n v="0.39"/>
  </r>
  <r>
    <s v="Olvera Toch"/>
    <n v="40097"/>
    <x v="820"/>
    <d v="2009-01-14T00:00:00"/>
    <x v="10"/>
    <s v="2009"/>
    <n v="5"/>
    <b v="0"/>
    <x v="0"/>
    <n v="47"/>
    <n v="117.88"/>
    <n v="0.1"/>
    <s v="Regular Air"/>
    <n v="-71"/>
    <n v="2.6"/>
    <n v="2.4"/>
    <s v="Ontario"/>
    <s v="Ontario"/>
    <s v="Home Office"/>
    <s v="Office Supplies"/>
    <x v="12"/>
    <n v="0.57999999999999996"/>
  </r>
  <r>
    <s v="Maria Zettner"/>
    <n v="40193"/>
    <x v="780"/>
    <d v="2012-09-02T00:00:00"/>
    <x v="11"/>
    <s v="2012"/>
    <n v="0"/>
    <s v="FREE DELIVERY"/>
    <x v="1"/>
    <n v="34"/>
    <n v="3130.2015000000001"/>
    <n v="7.0000000000000007E-2"/>
    <s v="Express Air"/>
    <n v="692.78"/>
    <n v="115.99"/>
    <n v="2.5"/>
    <s v="Ontario"/>
    <s v="Ontario"/>
    <s v="Corporate"/>
    <s v="Technology"/>
    <x v="3"/>
    <n v="0.56999999999999995"/>
  </r>
  <r>
    <s v="Michelle Ellison"/>
    <n v="40258"/>
    <x v="945"/>
    <d v="2009-04-11T00:00:00"/>
    <x v="8"/>
    <s v="2009"/>
    <n v="2"/>
    <b v="0"/>
    <x v="3"/>
    <n v="31"/>
    <n v="449.47"/>
    <n v="0.05"/>
    <s v="Regular Air"/>
    <n v="-190.49"/>
    <n v="14.81"/>
    <n v="13.32"/>
    <s v="Ontario"/>
    <s v="Ontario"/>
    <s v="Small Business"/>
    <s v="Office Supplies"/>
    <x v="1"/>
    <n v="0.43"/>
  </r>
  <r>
    <s v="Michelle Ellison"/>
    <n v="40258"/>
    <x v="945"/>
    <d v="2009-04-10T00:00:00"/>
    <x v="8"/>
    <s v="2009"/>
    <n v="1"/>
    <b v="0"/>
    <x v="3"/>
    <n v="29"/>
    <n v="80.61"/>
    <n v="0.08"/>
    <s v="Regular Air"/>
    <n v="-8.77"/>
    <n v="2.78"/>
    <n v="1.25"/>
    <s v="Ontario"/>
    <s v="Ontario"/>
    <s v="Small Business"/>
    <s v="Office Supplies"/>
    <x v="12"/>
    <n v="0.59"/>
  </r>
  <r>
    <s v="Michelle Ellison"/>
    <n v="40544"/>
    <x v="319"/>
    <d v="2009-04-08T00:00:00"/>
    <x v="8"/>
    <s v="2009"/>
    <n v="2"/>
    <b v="0"/>
    <x v="0"/>
    <n v="39"/>
    <n v="2413.5300000000002"/>
    <n v="0.06"/>
    <s v="Regular Air"/>
    <n v="544.04"/>
    <n v="60.65"/>
    <n v="12.23"/>
    <s v="Ontario"/>
    <s v="Ontario"/>
    <s v="Consumer"/>
    <s v="Furniture"/>
    <x v="4"/>
    <n v="0.64"/>
  </r>
  <r>
    <s v="Victoria Wilson"/>
    <n v="41765"/>
    <x v="265"/>
    <d v="2009-12-11T00:00:00"/>
    <x v="9"/>
    <s v="2009"/>
    <n v="2"/>
    <b v="0"/>
    <x v="4"/>
    <n v="41"/>
    <n v="204.99"/>
    <n v="0.03"/>
    <s v="Regular Air"/>
    <n v="-95.99"/>
    <n v="4.9800000000000004"/>
    <n v="4.95"/>
    <s v="Ontario"/>
    <s v="Ontario"/>
    <s v="Home Office"/>
    <s v="Office Supplies"/>
    <x v="2"/>
    <n v="0.37"/>
  </r>
  <r>
    <s v="Thomas Boland"/>
    <n v="42242"/>
    <x v="1000"/>
    <d v="2009-04-02T00:00:00"/>
    <x v="8"/>
    <s v="2009"/>
    <n v="1"/>
    <b v="0"/>
    <x v="3"/>
    <n v="23"/>
    <n v="265.31"/>
    <n v="0.09"/>
    <s v="Express Air"/>
    <n v="-33.19"/>
    <n v="11.5"/>
    <n v="7.19"/>
    <s v="Ontario"/>
    <s v="Ontario"/>
    <s v="Corporate"/>
    <s v="Office Supplies"/>
    <x v="2"/>
    <n v="0.4"/>
  </r>
  <r>
    <s v="Thomas Boland"/>
    <n v="42242"/>
    <x v="1000"/>
    <d v="2009-04-02T00:00:00"/>
    <x v="8"/>
    <s v="2009"/>
    <n v="1"/>
    <b v="0"/>
    <x v="3"/>
    <n v="15"/>
    <n v="1444.88"/>
    <n v="0.1"/>
    <s v="Regular Air"/>
    <n v="236.61"/>
    <n v="100.97"/>
    <n v="7.18"/>
    <s v="Ontario"/>
    <s v="Ontario"/>
    <s v="Corporate"/>
    <s v="Technology"/>
    <x v="7"/>
    <n v="0.46"/>
  </r>
  <r>
    <s v="Thomas Boland"/>
    <n v="42242"/>
    <x v="1000"/>
    <d v="2009-04-02T00:00:00"/>
    <x v="8"/>
    <s v="2009"/>
    <n v="1"/>
    <b v="0"/>
    <x v="3"/>
    <n v="23"/>
    <n v="2287.1"/>
    <n v="7.0000000000000007E-2"/>
    <s v="Regular Air"/>
    <n v="231.49"/>
    <n v="99.99"/>
    <n v="19.989999999999998"/>
    <s v="Ontario"/>
    <s v="Ontario"/>
    <s v="Corporate"/>
    <s v="Technology"/>
    <x v="16"/>
    <n v="0.52"/>
  </r>
  <r>
    <s v="Patricia Hirasaki"/>
    <n v="42369"/>
    <x v="774"/>
    <d v="2010-08-06T00:00:00"/>
    <x v="2"/>
    <s v="2010"/>
    <n v="1"/>
    <b v="0"/>
    <x v="5"/>
    <n v="44"/>
    <n v="786.26"/>
    <n v="0.01"/>
    <s v="Regular Air"/>
    <n v="274.98"/>
    <n v="17.48"/>
    <n v="1.99"/>
    <s v="Ontario"/>
    <s v="Ontario"/>
    <s v="Home Office"/>
    <s v="Technology"/>
    <x v="7"/>
    <n v="0.46"/>
  </r>
  <r>
    <s v="Olvera Toch"/>
    <n v="42690"/>
    <x v="858"/>
    <d v="2010-10-02T00:00:00"/>
    <x v="0"/>
    <s v="2010"/>
    <n v="4"/>
    <b v="0"/>
    <x v="0"/>
    <n v="44"/>
    <n v="18697.240000000002"/>
    <n v="0.02"/>
    <s v="Regular Air"/>
    <n v="8918.74"/>
    <n v="420.98"/>
    <n v="19.989999999999998"/>
    <s v="Ontario"/>
    <s v="Ontario"/>
    <s v="Home Office"/>
    <s v="Office Supplies"/>
    <x v="2"/>
    <n v="0.35"/>
  </r>
  <r>
    <s v="Olvera Toch"/>
    <n v="42690"/>
    <x v="858"/>
    <d v="2010-10-02T00:00:00"/>
    <x v="0"/>
    <s v="2010"/>
    <n v="4"/>
    <b v="0"/>
    <x v="0"/>
    <n v="48"/>
    <n v="786.13"/>
    <n v="0.04"/>
    <s v="Regular Air"/>
    <n v="-236.12"/>
    <n v="16.739999999999998"/>
    <n v="7.04"/>
    <s v="Ontario"/>
    <s v="Ontario"/>
    <s v="Home Office"/>
    <s v="Office Supplies"/>
    <x v="0"/>
    <n v="0.81"/>
  </r>
  <r>
    <s v="Victoria Wilson"/>
    <n v="45184"/>
    <x v="311"/>
    <d v="2010-06-26T00:00:00"/>
    <x v="3"/>
    <s v="2010"/>
    <n v="9"/>
    <b v="0"/>
    <x v="0"/>
    <n v="25"/>
    <n v="14647.26"/>
    <n v="7.0000000000000007E-2"/>
    <s v="Regular Air"/>
    <n v="5485.15"/>
    <n v="599.99"/>
    <n v="24.49"/>
    <s v="Ontario"/>
    <s v="Ontario"/>
    <s v="Home Office"/>
    <s v="Technology"/>
    <x v="13"/>
    <n v="0.37"/>
  </r>
  <r>
    <s v="Victoria Wilson"/>
    <n v="45184"/>
    <x v="311"/>
    <d v="2010-06-24T00:00:00"/>
    <x v="3"/>
    <s v="2010"/>
    <n v="7"/>
    <b v="0"/>
    <x v="0"/>
    <n v="10"/>
    <n v="26.11"/>
    <n v="0.08"/>
    <s v="Regular Air"/>
    <n v="2.65"/>
    <n v="2.62"/>
    <n v="0.8"/>
    <s v="Ontario"/>
    <s v="Ontario"/>
    <s v="Home Office"/>
    <s v="Office Supplies"/>
    <x v="6"/>
    <n v="0.39"/>
  </r>
  <r>
    <s v="Michelle Ellison"/>
    <n v="45632"/>
    <x v="782"/>
    <d v="2010-05-11T00:00:00"/>
    <x v="7"/>
    <s v="2010"/>
    <n v="1"/>
    <b v="0"/>
    <x v="3"/>
    <n v="50"/>
    <n v="442.31"/>
    <n v="0.02"/>
    <s v="Regular Air"/>
    <n v="231.68"/>
    <n v="8.34"/>
    <n v="0.96"/>
    <s v="Ontario"/>
    <s v="Ontario"/>
    <s v="Small Business"/>
    <s v="Furniture"/>
    <x v="4"/>
    <n v="0.43"/>
  </r>
  <r>
    <s v="Sean Miller"/>
    <n v="46276"/>
    <x v="530"/>
    <d v="2012-12-10T00:00:00"/>
    <x v="9"/>
    <s v="2012"/>
    <n v="1"/>
    <b v="0"/>
    <x v="5"/>
    <n v="4"/>
    <n v="114.83"/>
    <n v="0.04"/>
    <s v="Regular Air"/>
    <n v="-52.62"/>
    <n v="28.48"/>
    <n v="1.99"/>
    <s v="Ontario"/>
    <s v="Ontario"/>
    <s v="Small Business"/>
    <s v="Technology"/>
    <x v="7"/>
    <n v="0.4"/>
  </r>
  <r>
    <s v="Sean Miller"/>
    <n v="46276"/>
    <x v="530"/>
    <d v="2012-12-11T00:00:00"/>
    <x v="9"/>
    <s v="2012"/>
    <n v="2"/>
    <b v="0"/>
    <x v="5"/>
    <n v="23"/>
    <n v="16743.759999999998"/>
    <n v="0"/>
    <s v="Regular Air"/>
    <n v="6079.63"/>
    <n v="699.99"/>
    <n v="24.49"/>
    <s v="Ontario"/>
    <s v="Ontario"/>
    <s v="Small Business"/>
    <s v="Technology"/>
    <x v="13"/>
    <n v="0.41"/>
  </r>
  <r>
    <s v="Patrick O'Donnell"/>
    <n v="46566"/>
    <x v="97"/>
    <d v="2012-04-10T00:00:00"/>
    <x v="8"/>
    <s v="2012"/>
    <n v="1"/>
    <b v="0"/>
    <x v="4"/>
    <n v="49"/>
    <n v="1534.7"/>
    <n v="7.0000000000000007E-2"/>
    <s v="Regular Air"/>
    <n v="258.25"/>
    <n v="31.11"/>
    <n v="3.6"/>
    <s v="Ontario"/>
    <s v="Ontario"/>
    <s v="Home Office"/>
    <s v="Technology"/>
    <x v="7"/>
    <n v="0.64"/>
  </r>
  <r>
    <s v="Sean Christensen"/>
    <n v="48198"/>
    <x v="626"/>
    <d v="2009-11-21T00:00:00"/>
    <x v="6"/>
    <s v="2009"/>
    <n v="1"/>
    <b v="0"/>
    <x v="5"/>
    <n v="7"/>
    <n v="2813.34"/>
    <n v="0.1"/>
    <s v="Delivery Truck"/>
    <n v="-688.44"/>
    <n v="442.14"/>
    <n v="14.7"/>
    <s v="Ontario"/>
    <s v="Ontario"/>
    <s v="Home Office"/>
    <s v="Technology"/>
    <x v="16"/>
    <n v="0.56000000000000005"/>
  </r>
  <r>
    <s v="Sean Christensen"/>
    <n v="48198"/>
    <x v="626"/>
    <d v="2009-11-22T00:00:00"/>
    <x v="6"/>
    <s v="2009"/>
    <n v="2"/>
    <b v="0"/>
    <x v="5"/>
    <n v="45"/>
    <n v="2682.8"/>
    <n v="0.01"/>
    <s v="Regular Air"/>
    <n v="860.22"/>
    <n v="60.22"/>
    <n v="3.5"/>
    <s v="Ontario"/>
    <s v="Ontario"/>
    <s v="Home Office"/>
    <s v="Office Supplies"/>
    <x v="1"/>
    <n v="0.56999999999999995"/>
  </r>
  <r>
    <s v="Victoria Wilson"/>
    <n v="48453"/>
    <x v="442"/>
    <d v="2009-07-26T00:00:00"/>
    <x v="1"/>
    <s v="2009"/>
    <n v="0"/>
    <s v="FREE DELIVERY"/>
    <x v="4"/>
    <n v="50"/>
    <n v="387.03"/>
    <n v="0.04"/>
    <s v="Regular Air"/>
    <n v="-7.73"/>
    <n v="7.96"/>
    <n v="4.95"/>
    <s v="Ontario"/>
    <s v="Ontario"/>
    <s v="Home Office"/>
    <s v="Furniture"/>
    <x v="4"/>
    <n v="0.41"/>
  </r>
  <r>
    <s v="Scot Coram"/>
    <n v="48518"/>
    <x v="969"/>
    <d v="2009-04-04T00:00:00"/>
    <x v="8"/>
    <s v="2009"/>
    <n v="2"/>
    <b v="0"/>
    <x v="4"/>
    <n v="17"/>
    <n v="585.47"/>
    <n v="0.1"/>
    <s v="Express Air"/>
    <n v="178.14"/>
    <n v="37.94"/>
    <n v="5.08"/>
    <s v="Ontario"/>
    <s v="Ontario"/>
    <s v="Corporate"/>
    <s v="Office Supplies"/>
    <x v="5"/>
    <n v="0.38"/>
  </r>
  <r>
    <s v="Olvera Toch"/>
    <n v="49349"/>
    <x v="1001"/>
    <d v="2011-06-01T00:00:00"/>
    <x v="3"/>
    <s v="2011"/>
    <n v="0"/>
    <s v="FREE DELIVERY"/>
    <x v="1"/>
    <n v="11"/>
    <n v="123.34"/>
    <n v="7.0000000000000007E-2"/>
    <s v="Regular Air"/>
    <n v="0.64"/>
    <n v="11.34"/>
    <n v="5.01"/>
    <s v="Ontario"/>
    <s v="Ontario"/>
    <s v="Home Office"/>
    <s v="Office Supplies"/>
    <x v="5"/>
    <n v="0.36"/>
  </r>
  <r>
    <s v="Olvera Toch"/>
    <n v="49349"/>
    <x v="1001"/>
    <d v="2011-06-03T00:00:00"/>
    <x v="3"/>
    <s v="2011"/>
    <n v="2"/>
    <b v="0"/>
    <x v="1"/>
    <n v="23"/>
    <n v="1642.47"/>
    <n v="0.01"/>
    <s v="Delivery Truck"/>
    <n v="-524.03"/>
    <n v="68.81"/>
    <n v="60"/>
    <s v="Ontario"/>
    <s v="Ontario"/>
    <s v="Home Office"/>
    <s v="Office Supplies"/>
    <x v="1"/>
    <n v="0.41"/>
  </r>
  <r>
    <s v="Michelle Ellison"/>
    <n v="49668"/>
    <x v="305"/>
    <d v="2009-12-09T00:00:00"/>
    <x v="9"/>
    <s v="2009"/>
    <n v="7"/>
    <b v="0"/>
    <x v="0"/>
    <n v="25"/>
    <n v="93.22"/>
    <n v="0.06"/>
    <s v="Regular Air"/>
    <n v="-15.37"/>
    <n v="3.74"/>
    <n v="0.94"/>
    <s v="Ontario"/>
    <s v="Ontario"/>
    <s v="Home Office"/>
    <s v="Office Supplies"/>
    <x v="6"/>
    <n v="0.83"/>
  </r>
  <r>
    <s v="Michael Nguyen"/>
    <n v="50309"/>
    <x v="515"/>
    <d v="2011-03-22T00:00:00"/>
    <x v="4"/>
    <s v="2011"/>
    <n v="7"/>
    <b v="0"/>
    <x v="0"/>
    <n v="36"/>
    <n v="243.18"/>
    <n v="0.08"/>
    <s v="Regular Air"/>
    <n v="-314.22000000000003"/>
    <n v="6.98"/>
    <n v="9.69"/>
    <s v="Ontario"/>
    <s v="Ontario"/>
    <s v="Small Business"/>
    <s v="Office Supplies"/>
    <x v="0"/>
    <n v="0.83"/>
  </r>
  <r>
    <s v="Patrick O'Donnell"/>
    <n v="52327"/>
    <x v="710"/>
    <d v="2011-12-21T00:00:00"/>
    <x v="9"/>
    <s v="2011"/>
    <n v="1"/>
    <b v="0"/>
    <x v="4"/>
    <n v="27"/>
    <n v="3853.47"/>
    <n v="0.1"/>
    <s v="Regular Air"/>
    <n v="21.5"/>
    <n v="152.47999999999999"/>
    <n v="6.5"/>
    <s v="Ontario"/>
    <s v="Ontario"/>
    <s v="Home Office"/>
    <s v="Technology"/>
    <x v="7"/>
    <n v="0.74"/>
  </r>
  <r>
    <s v="Patrick O'Donnell"/>
    <n v="52327"/>
    <x v="710"/>
    <d v="2011-12-22T00:00:00"/>
    <x v="9"/>
    <s v="2011"/>
    <n v="2"/>
    <b v="0"/>
    <x v="4"/>
    <n v="5"/>
    <n v="28.23"/>
    <n v="0.1"/>
    <s v="Regular Air"/>
    <n v="-14.69"/>
    <n v="4.9800000000000004"/>
    <n v="4.7"/>
    <s v="Ontario"/>
    <s v="Ontario"/>
    <s v="Home Office"/>
    <s v="Office Supplies"/>
    <x v="5"/>
    <n v="0.38"/>
  </r>
  <r>
    <s v="Scot Coram"/>
    <n v="52516"/>
    <x v="505"/>
    <d v="2012-01-05T00:00:00"/>
    <x v="10"/>
    <s v="2012"/>
    <n v="0"/>
    <s v="FREE DELIVERY"/>
    <x v="1"/>
    <n v="50"/>
    <n v="4962.05"/>
    <n v="0.08"/>
    <s v="Delivery Truck"/>
    <n v="335.29"/>
    <n v="119.99"/>
    <n v="56.14"/>
    <s v="Ontario"/>
    <s v="Ontario"/>
    <s v="Corporate"/>
    <s v="Technology"/>
    <x v="16"/>
    <n v="0.39"/>
  </r>
  <r>
    <s v="Scot Coram"/>
    <n v="52516"/>
    <x v="505"/>
    <d v="2012-01-08T00:00:00"/>
    <x v="10"/>
    <s v="2012"/>
    <n v="3"/>
    <b v="0"/>
    <x v="1"/>
    <n v="19"/>
    <n v="192.39"/>
    <n v="0.08"/>
    <s v="Express Air"/>
    <n v="-31.67"/>
    <n v="10.23"/>
    <n v="4.68"/>
    <s v="Ontario"/>
    <s v="Ontario"/>
    <s v="Corporate"/>
    <s v="Office Supplies"/>
    <x v="15"/>
    <n v="0.59"/>
  </r>
  <r>
    <s v="Todd Boyes"/>
    <n v="52800"/>
    <x v="252"/>
    <d v="2010-10-11T00:00:00"/>
    <x v="0"/>
    <s v="2010"/>
    <n v="1"/>
    <b v="0"/>
    <x v="3"/>
    <n v="13"/>
    <n v="26.08"/>
    <n v="0.1"/>
    <s v="Regular Air"/>
    <n v="-27.29"/>
    <n v="1.86"/>
    <n v="2.58"/>
    <s v="Ontario"/>
    <s v="Ontario"/>
    <s v="Small Business"/>
    <s v="Office Supplies"/>
    <x v="6"/>
    <n v="0.82"/>
  </r>
  <r>
    <s v="Scot Coram"/>
    <n v="53574"/>
    <x v="97"/>
    <d v="2012-04-10T00:00:00"/>
    <x v="8"/>
    <s v="2012"/>
    <n v="1"/>
    <b v="0"/>
    <x v="4"/>
    <n v="8"/>
    <n v="669.69"/>
    <n v="0.03"/>
    <s v="Regular Air"/>
    <n v="-297.02"/>
    <n v="80.98"/>
    <n v="35"/>
    <s v="Ontario"/>
    <s v="Ontario"/>
    <s v="Corporate"/>
    <s v="Office Supplies"/>
    <x v="0"/>
    <n v="0.81"/>
  </r>
  <r>
    <s v="Sean Miller"/>
    <n v="54023"/>
    <x v="1002"/>
    <d v="2012-07-23T00:00:00"/>
    <x v="1"/>
    <s v="2012"/>
    <n v="1"/>
    <b v="0"/>
    <x v="3"/>
    <n v="45"/>
    <n v="405.6"/>
    <n v="7.0000000000000007E-2"/>
    <s v="Regular Air"/>
    <n v="-8.59"/>
    <n v="8.85"/>
    <n v="5.6"/>
    <s v="Ontario"/>
    <s v="Ontario"/>
    <s v="Small Business"/>
    <s v="Office Supplies"/>
    <x v="2"/>
    <n v="0.36"/>
  </r>
  <r>
    <s v="Scot Coram"/>
    <n v="55265"/>
    <x v="640"/>
    <d v="2009-09-28T00:00:00"/>
    <x v="11"/>
    <s v="2009"/>
    <n v="5"/>
    <b v="0"/>
    <x v="0"/>
    <n v="39"/>
    <n v="706.39250000000004"/>
    <n v="0.06"/>
    <s v="Regular Air"/>
    <n v="346.14"/>
    <n v="20.99"/>
    <n v="0.99"/>
    <s v="Ontario"/>
    <s v="Ontario"/>
    <s v="Corporate"/>
    <s v="Technology"/>
    <x v="3"/>
    <n v="0.37"/>
  </r>
  <r>
    <s v="Lena Radford"/>
    <n v="55398"/>
    <x v="606"/>
    <d v="2010-01-22T00:00:00"/>
    <x v="10"/>
    <s v="2010"/>
    <n v="2"/>
    <b v="0"/>
    <x v="4"/>
    <n v="24"/>
    <n v="154.99"/>
    <n v="7.0000000000000007E-2"/>
    <s v="Regular Air"/>
    <n v="-1085.52"/>
    <n v="4.4800000000000004"/>
    <n v="49"/>
    <s v="Ontario"/>
    <s v="Ontario"/>
    <s v="Small Business"/>
    <s v="Office Supplies"/>
    <x v="1"/>
    <n v="0.6"/>
  </r>
  <r>
    <s v="Shahid Collister"/>
    <n v="55458"/>
    <x v="893"/>
    <d v="2012-03-18T00:00:00"/>
    <x v="4"/>
    <s v="2012"/>
    <n v="2"/>
    <b v="0"/>
    <x v="1"/>
    <n v="32"/>
    <n v="115.78"/>
    <n v="7.0000000000000007E-2"/>
    <s v="Regular Air"/>
    <n v="-167.42"/>
    <n v="3.52"/>
    <n v="6.83"/>
    <s v="Ontario"/>
    <s v="Ontario"/>
    <s v="Home Office"/>
    <s v="Office Supplies"/>
    <x v="2"/>
    <n v="0.38"/>
  </r>
  <r>
    <s v="Shahid Collister"/>
    <n v="55458"/>
    <x v="893"/>
    <d v="2012-03-18T00:00:00"/>
    <x v="4"/>
    <s v="2012"/>
    <n v="2"/>
    <b v="0"/>
    <x v="1"/>
    <n v="13"/>
    <n v="210.22"/>
    <n v="0"/>
    <s v="Regular Air"/>
    <n v="-30.71"/>
    <n v="14.98"/>
    <n v="7.69"/>
    <s v="Ontario"/>
    <s v="Ontario"/>
    <s v="Home Office"/>
    <s v="Office Supplies"/>
    <x v="0"/>
    <n v="0.56999999999999995"/>
  </r>
  <r>
    <s v="Michelle Ellison"/>
    <n v="55809"/>
    <x v="85"/>
    <d v="2011-09-12T00:00:00"/>
    <x v="11"/>
    <s v="2011"/>
    <n v="2"/>
    <b v="0"/>
    <x v="5"/>
    <n v="2"/>
    <n v="250.7"/>
    <n v="0.03"/>
    <s v="Delivery Truck"/>
    <n v="-180.61"/>
    <n v="100.98"/>
    <n v="45"/>
    <s v="Ontario"/>
    <s v="Ontario"/>
    <s v="Consumer"/>
    <s v="Furniture"/>
    <x v="14"/>
    <n v="0.69"/>
  </r>
  <r>
    <s v="Maria Zettner"/>
    <n v="56992"/>
    <x v="1003"/>
    <d v="2010-04-18T00:00:00"/>
    <x v="8"/>
    <s v="2010"/>
    <n v="0"/>
    <s v="FREE DELIVERY"/>
    <x v="3"/>
    <n v="10"/>
    <n v="315.42"/>
    <n v="0.1"/>
    <s v="Regular Air"/>
    <n v="-41.26"/>
    <n v="30.98"/>
    <n v="17.079999999999998"/>
    <s v="Ontario"/>
    <s v="Ontario"/>
    <s v="Corporate"/>
    <s v="Office Supplies"/>
    <x v="5"/>
    <n v="0.4"/>
  </r>
  <r>
    <s v="Patrick O'Donnell"/>
    <n v="58210"/>
    <x v="1004"/>
    <d v="2012-12-07T00:00:00"/>
    <x v="9"/>
    <s v="2012"/>
    <n v="1"/>
    <b v="0"/>
    <x v="4"/>
    <n v="38"/>
    <n v="144.03"/>
    <n v="0.03"/>
    <s v="Regular Air"/>
    <n v="-139.52000000000001"/>
    <n v="3.58"/>
    <n v="5.47"/>
    <s v="Ontario"/>
    <s v="Ontario"/>
    <s v="Home Office"/>
    <s v="Office Supplies"/>
    <x v="2"/>
    <n v="0.37"/>
  </r>
  <r>
    <s v="Michael Dominguez"/>
    <n v="58277"/>
    <x v="359"/>
    <d v="2009-01-26T00:00:00"/>
    <x v="10"/>
    <s v="2009"/>
    <n v="2"/>
    <b v="0"/>
    <x v="4"/>
    <n v="23"/>
    <n v="294.68"/>
    <n v="0.01"/>
    <s v="Regular Air"/>
    <n v="-23.35"/>
    <n v="11.7"/>
    <n v="6.96"/>
    <s v="Ontario"/>
    <s v="Ontario"/>
    <s v="Home Office"/>
    <s v="Office Supplies"/>
    <x v="1"/>
    <n v="0.5"/>
  </r>
  <r>
    <s v="Nathan Gelder"/>
    <n v="58720"/>
    <x v="239"/>
    <d v="2010-03-07T00:00:00"/>
    <x v="4"/>
    <s v="2010"/>
    <n v="0"/>
    <s v="FREE DELIVERY"/>
    <x v="3"/>
    <n v="43"/>
    <n v="2378.8200000000002"/>
    <n v="0.02"/>
    <s v="Regular Air"/>
    <n v="597.16"/>
    <n v="52.4"/>
    <n v="16.11"/>
    <s v="Ontario"/>
    <s v="Ontario"/>
    <s v="Home Office"/>
    <s v="Office Supplies"/>
    <x v="2"/>
    <n v="0.39"/>
  </r>
  <r>
    <s v="Nathan Gelder"/>
    <n v="58720"/>
    <x v="239"/>
    <d v="2010-03-08T00:00:00"/>
    <x v="4"/>
    <s v="2010"/>
    <n v="1"/>
    <b v="0"/>
    <x v="3"/>
    <n v="6"/>
    <n v="202.62"/>
    <n v="0.02"/>
    <s v="Express Air"/>
    <n v="13.87"/>
    <n v="30.98"/>
    <n v="8.74"/>
    <s v="Ontario"/>
    <s v="Ontario"/>
    <s v="Home Office"/>
    <s v="Office Supplies"/>
    <x v="5"/>
    <n v="0.4"/>
  </r>
  <r>
    <s v="Patricia Hirasaki"/>
    <n v="58820"/>
    <x v="203"/>
    <d v="2010-03-04T00:00:00"/>
    <x v="4"/>
    <s v="2010"/>
    <n v="5"/>
    <b v="0"/>
    <x v="0"/>
    <n v="24"/>
    <n v="307.49"/>
    <n v="0.01"/>
    <s v="Regular Air"/>
    <n v="61.51"/>
    <n v="12.2"/>
    <n v="6.02"/>
    <s v="Ontario"/>
    <s v="Ontario"/>
    <s v="Home Office"/>
    <s v="Furniture"/>
    <x v="4"/>
    <n v="0.43"/>
  </r>
  <r>
    <s v="Thea Hendricks"/>
    <n v="1154"/>
    <x v="12"/>
    <d v="2012-02-15T00:00:00"/>
    <x v="5"/>
    <s v="2012"/>
    <n v="1"/>
    <b v="0"/>
    <x v="5"/>
    <n v="7"/>
    <n v="516.65"/>
    <n v="0.01"/>
    <s v="Express Air"/>
    <n v="57.1"/>
    <n v="70.97"/>
    <n v="3.5"/>
    <s v="Newfoundland"/>
    <s v="Atlantic"/>
    <s v="Home Office"/>
    <s v="Office Supplies"/>
    <x v="1"/>
    <n v="0.59"/>
  </r>
  <r>
    <s v="Corey Catlett"/>
    <n v="1382"/>
    <x v="1005"/>
    <d v="2010-08-20T00:00:00"/>
    <x v="2"/>
    <s v="2010"/>
    <n v="4"/>
    <b v="0"/>
    <x v="0"/>
    <n v="5"/>
    <n v="89.334999999999994"/>
    <n v="0.06"/>
    <s v="Regular Air"/>
    <n v="-107.1"/>
    <n v="20.99"/>
    <n v="2.5"/>
    <s v="Newfoundland"/>
    <s v="Atlantic"/>
    <s v="Home Office"/>
    <s v="Technology"/>
    <x v="3"/>
    <n v="0.81"/>
  </r>
  <r>
    <s v="Corey Catlett"/>
    <n v="1382"/>
    <x v="1005"/>
    <d v="2010-08-23T00:00:00"/>
    <x v="2"/>
    <s v="2010"/>
    <n v="7"/>
    <b v="0"/>
    <x v="0"/>
    <n v="39"/>
    <n v="158.46"/>
    <n v="0.06"/>
    <s v="Regular Air"/>
    <n v="-130.66"/>
    <n v="3.98"/>
    <n v="5.26"/>
    <s v="Newfoundland"/>
    <s v="Atlantic"/>
    <s v="Home Office"/>
    <s v="Office Supplies"/>
    <x v="2"/>
    <n v="0.38"/>
  </r>
  <r>
    <s v="Corey Catlett"/>
    <n v="1382"/>
    <x v="1005"/>
    <d v="2010-08-23T00:00:00"/>
    <x v="2"/>
    <s v="2010"/>
    <n v="7"/>
    <b v="0"/>
    <x v="0"/>
    <n v="31"/>
    <n v="7180.83"/>
    <n v="0.02"/>
    <s v="Delivery Truck"/>
    <n v="487.17"/>
    <n v="220.98"/>
    <n v="64.66"/>
    <s v="Newfoundland"/>
    <s v="Atlantic"/>
    <s v="Home Office"/>
    <s v="Furniture"/>
    <x v="9"/>
    <n v="0.62"/>
  </r>
  <r>
    <s v="Ed Jacobs"/>
    <n v="1411"/>
    <x v="874"/>
    <d v="2009-12-21T00:00:00"/>
    <x v="9"/>
    <s v="2009"/>
    <n v="1"/>
    <b v="0"/>
    <x v="1"/>
    <n v="39"/>
    <n v="5748.2"/>
    <n v="0.09"/>
    <s v="Delivery Truck"/>
    <n v="-459.86"/>
    <n v="160.97999999999999"/>
    <n v="35.020000000000003"/>
    <s v="Newfoundland"/>
    <s v="Atlantic"/>
    <s v="Small Business"/>
    <s v="Furniture"/>
    <x v="9"/>
    <n v="0.72"/>
  </r>
  <r>
    <s v="Noel Staavos"/>
    <n v="1444"/>
    <x v="738"/>
    <d v="2009-12-07T00:00:00"/>
    <x v="9"/>
    <s v="2009"/>
    <n v="2"/>
    <b v="0"/>
    <x v="4"/>
    <n v="2"/>
    <n v="21.44"/>
    <n v="0.02"/>
    <s v="Regular Air"/>
    <n v="-13.67"/>
    <n v="6.48"/>
    <n v="8.74"/>
    <s v="Newfoundland"/>
    <s v="Atlantic"/>
    <s v="Home Office"/>
    <s v="Office Supplies"/>
    <x v="5"/>
    <n v="0.36"/>
  </r>
  <r>
    <s v="Keith Herrera"/>
    <n v="3942"/>
    <x v="148"/>
    <d v="2010-06-28T00:00:00"/>
    <x v="3"/>
    <s v="2010"/>
    <n v="1"/>
    <b v="0"/>
    <x v="3"/>
    <n v="22"/>
    <n v="1559.7755"/>
    <n v="0.03"/>
    <s v="Regular Air"/>
    <n v="-247.18"/>
    <n v="85.99"/>
    <n v="0.99"/>
    <s v="Newfoundland"/>
    <s v="Atlantic"/>
    <s v="Small Business"/>
    <s v="Technology"/>
    <x v="3"/>
    <n v="0.85"/>
  </r>
  <r>
    <s v="Carlos Meador"/>
    <n v="4647"/>
    <x v="1006"/>
    <d v="2009-05-14T00:00:00"/>
    <x v="7"/>
    <s v="2009"/>
    <n v="1"/>
    <b v="0"/>
    <x v="4"/>
    <n v="7"/>
    <n v="1203.73"/>
    <n v="0.03"/>
    <s v="Regular Air"/>
    <n v="293.14"/>
    <n v="162.93"/>
    <n v="19.989999999999998"/>
    <s v="Newfoundland"/>
    <s v="Atlantic"/>
    <s v="Corporate"/>
    <s v="Office Supplies"/>
    <x v="8"/>
    <n v="0.39"/>
  </r>
  <r>
    <s v="Carlos Meador"/>
    <n v="4647"/>
    <x v="1006"/>
    <d v="2009-05-15T00:00:00"/>
    <x v="7"/>
    <s v="2009"/>
    <n v="2"/>
    <b v="0"/>
    <x v="4"/>
    <n v="6"/>
    <n v="75.19"/>
    <n v="0.01"/>
    <s v="Regular Air"/>
    <n v="-6.61"/>
    <n v="11.58"/>
    <n v="5.72"/>
    <s v="Newfoundland"/>
    <s v="Atlantic"/>
    <s v="Corporate"/>
    <s v="Office Supplies"/>
    <x v="8"/>
    <n v="0.35"/>
  </r>
  <r>
    <s v="Corinna Mitchell"/>
    <n v="4960"/>
    <x v="1007"/>
    <d v="2011-03-01T00:00:00"/>
    <x v="4"/>
    <s v="2011"/>
    <n v="4"/>
    <b v="0"/>
    <x v="0"/>
    <n v="30"/>
    <n v="8363.65"/>
    <n v="0.09"/>
    <s v="Delivery Truck"/>
    <n v="763.33"/>
    <n v="300.98"/>
    <n v="64.73"/>
    <s v="Newfoundland"/>
    <s v="Atlantic"/>
    <s v="Corporate"/>
    <s v="Furniture"/>
    <x v="14"/>
    <n v="0.56000000000000005"/>
  </r>
  <r>
    <s v="Raymond Fair"/>
    <n v="7367"/>
    <x v="739"/>
    <d v="2011-06-12T00:00:00"/>
    <x v="3"/>
    <s v="2011"/>
    <n v="7"/>
    <b v="0"/>
    <x v="0"/>
    <n v="46"/>
    <n v="303.62"/>
    <n v="0.02"/>
    <s v="Regular Air"/>
    <n v="-59.98"/>
    <n v="6.48"/>
    <n v="2.74"/>
    <s v="Newfoundland"/>
    <s v="Atlantic"/>
    <s v="Small Business"/>
    <s v="Technology"/>
    <x v="7"/>
    <n v="0.71"/>
  </r>
  <r>
    <s v="Carlos Meador"/>
    <n v="7938"/>
    <x v="525"/>
    <d v="2010-03-14T00:00:00"/>
    <x v="4"/>
    <s v="2010"/>
    <n v="1"/>
    <b v="0"/>
    <x v="4"/>
    <n v="34"/>
    <n v="334.66"/>
    <n v="0.05"/>
    <s v="Regular Air"/>
    <n v="132.56"/>
    <n v="9.93"/>
    <n v="1.0900000000000001"/>
    <s v="Newfoundland"/>
    <s v="Atlantic"/>
    <s v="Corporate"/>
    <s v="Office Supplies"/>
    <x v="12"/>
    <n v="0.43"/>
  </r>
  <r>
    <s v="Karl Brown"/>
    <n v="8320"/>
    <x v="971"/>
    <d v="2009-09-22T00:00:00"/>
    <x v="11"/>
    <s v="2009"/>
    <n v="3"/>
    <b v="0"/>
    <x v="3"/>
    <n v="35"/>
    <n v="1142.3599999999999"/>
    <n v="0.02"/>
    <s v="Regular Air"/>
    <n v="72.78"/>
    <n v="30.73"/>
    <n v="4"/>
    <s v="Newfoundland"/>
    <s v="Atlantic"/>
    <s v="Home Office"/>
    <s v="Technology"/>
    <x v="7"/>
    <n v="0.75"/>
  </r>
  <r>
    <s v="Natalie Webber"/>
    <n v="8807"/>
    <x v="1008"/>
    <d v="2010-03-04T00:00:00"/>
    <x v="4"/>
    <s v="2010"/>
    <n v="7"/>
    <b v="0"/>
    <x v="0"/>
    <n v="14"/>
    <n v="1379.3375000000001"/>
    <n v="0.08"/>
    <s v="Regular Air"/>
    <n v="-78.540000000000006"/>
    <n v="125.99"/>
    <n v="4.2"/>
    <s v="Newfoundland"/>
    <s v="Atlantic"/>
    <s v="Consumer"/>
    <s v="Technology"/>
    <x v="3"/>
    <n v="0.56999999999999995"/>
  </r>
  <r>
    <s v="Eric Barreto"/>
    <n v="9062"/>
    <x v="1009"/>
    <d v="2011-03-23T00:00:00"/>
    <x v="4"/>
    <s v="2011"/>
    <n v="3"/>
    <b v="0"/>
    <x v="1"/>
    <n v="19"/>
    <n v="1825.42"/>
    <n v="0.06"/>
    <s v="Regular Air"/>
    <n v="1193.19"/>
    <n v="99.23"/>
    <n v="8.99"/>
    <s v="Newfoundland"/>
    <s v="Atlantic"/>
    <s v="Consumer"/>
    <s v="Furniture"/>
    <x v="4"/>
    <n v="0.35"/>
  </r>
  <r>
    <s v="Hunter Lopez"/>
    <n v="9602"/>
    <x v="547"/>
    <d v="2012-11-12T00:00:00"/>
    <x v="6"/>
    <s v="2012"/>
    <n v="2"/>
    <b v="0"/>
    <x v="5"/>
    <n v="27"/>
    <n v="2654.16"/>
    <n v="0.01"/>
    <s v="Delivery Truck"/>
    <n v="600.92999999999995"/>
    <n v="90.97"/>
    <n v="28"/>
    <s v="Newfoundland"/>
    <s v="Atlantic"/>
    <s v="Consumer"/>
    <s v="Technology"/>
    <x v="16"/>
    <n v="0.38"/>
  </r>
  <r>
    <s v="Hunter Lopez"/>
    <n v="9602"/>
    <x v="547"/>
    <d v="2012-11-11T00:00:00"/>
    <x v="6"/>
    <s v="2012"/>
    <n v="1"/>
    <b v="0"/>
    <x v="5"/>
    <n v="15"/>
    <n v="1722.65"/>
    <n v="0.05"/>
    <s v="Delivery Truck"/>
    <n v="-399.67"/>
    <n v="114.98"/>
    <n v="51.42"/>
    <s v="Newfoundland"/>
    <s v="Atlantic"/>
    <s v="Consumer"/>
    <s v="Furniture"/>
    <x v="9"/>
    <n v="0.65"/>
  </r>
  <r>
    <s v="Barry Franz"/>
    <n v="10209"/>
    <x v="1010"/>
    <d v="2010-11-29T00:00:00"/>
    <x v="6"/>
    <s v="2010"/>
    <n v="0"/>
    <s v="FREE DELIVERY"/>
    <x v="4"/>
    <n v="14"/>
    <n v="461.55"/>
    <n v="0.09"/>
    <s v="Regular Air"/>
    <n v="-12"/>
    <n v="33.979999999999997"/>
    <n v="19.989999999999998"/>
    <s v="Newfoundland"/>
    <s v="Atlantic"/>
    <s v="Corporate"/>
    <s v="Furniture"/>
    <x v="4"/>
    <n v="0.55000000000000004"/>
  </r>
  <r>
    <s v="Barry Franz"/>
    <n v="10338"/>
    <x v="455"/>
    <d v="2011-07-16T00:00:00"/>
    <x v="1"/>
    <s v="2011"/>
    <n v="2"/>
    <b v="0"/>
    <x v="3"/>
    <n v="9"/>
    <n v="799.98"/>
    <n v="0.04"/>
    <s v="Delivery Truck"/>
    <n v="15.36"/>
    <n v="90.97"/>
    <n v="14"/>
    <s v="Newfoundland"/>
    <s v="Atlantic"/>
    <s v="Corporate"/>
    <s v="Technology"/>
    <x v="16"/>
    <n v="0.36"/>
  </r>
  <r>
    <s v="Craig Yedwab"/>
    <n v="10688"/>
    <x v="145"/>
    <d v="2012-05-13T00:00:00"/>
    <x v="7"/>
    <s v="2012"/>
    <n v="1"/>
    <b v="0"/>
    <x v="4"/>
    <n v="14"/>
    <n v="618.84"/>
    <n v="0.05"/>
    <s v="Regular Air"/>
    <n v="-200.84"/>
    <n v="41.47"/>
    <n v="34.200000000000003"/>
    <s v="Newfoundland"/>
    <s v="Atlantic"/>
    <s v="Corporate"/>
    <s v="Furniture"/>
    <x v="4"/>
    <n v="0.73"/>
  </r>
  <r>
    <s v="Eric Barreto"/>
    <n v="11206"/>
    <x v="861"/>
    <d v="2010-01-01T00:00:00"/>
    <x v="10"/>
    <s v="2010"/>
    <n v="4"/>
    <b v="0"/>
    <x v="0"/>
    <n v="6"/>
    <n v="177.67"/>
    <n v="0.03"/>
    <s v="Regular Air"/>
    <n v="39.630000000000003"/>
    <n v="28.53"/>
    <n v="1.49"/>
    <s v="Newfoundland"/>
    <s v="Atlantic"/>
    <s v="Small Business"/>
    <s v="Office Supplies"/>
    <x v="2"/>
    <n v="0.38"/>
  </r>
  <r>
    <s v="Chuck Sachs"/>
    <n v="11585"/>
    <x v="689"/>
    <d v="2009-03-16T00:00:00"/>
    <x v="4"/>
    <s v="2009"/>
    <n v="1"/>
    <b v="0"/>
    <x v="4"/>
    <n v="2"/>
    <n v="200.75299999999999"/>
    <n v="0.09"/>
    <s v="Regular Air"/>
    <n v="-605.37"/>
    <n v="125.99"/>
    <n v="8.99"/>
    <s v="Newfoundland"/>
    <s v="Atlantic"/>
    <s v="Consumer"/>
    <s v="Technology"/>
    <x v="3"/>
    <n v="0.55000000000000004"/>
  </r>
  <r>
    <s v="Muhammed Lee"/>
    <n v="12868"/>
    <x v="495"/>
    <d v="2011-03-03T00:00:00"/>
    <x v="4"/>
    <s v="2011"/>
    <n v="2"/>
    <b v="0"/>
    <x v="5"/>
    <n v="2"/>
    <n v="9.3699999999999992"/>
    <n v="0.09"/>
    <s v="Regular Air"/>
    <n v="-5.26"/>
    <n v="4.4800000000000004"/>
    <n v="1.22"/>
    <s v="Newfoundland"/>
    <s v="Atlantic"/>
    <s v="Consumer"/>
    <s v="Office Supplies"/>
    <x v="5"/>
    <n v="0.36"/>
  </r>
  <r>
    <s v="Karl Brown"/>
    <n v="14215"/>
    <x v="709"/>
    <d v="2012-07-14T00:00:00"/>
    <x v="1"/>
    <s v="2012"/>
    <n v="1"/>
    <b v="0"/>
    <x v="4"/>
    <n v="44"/>
    <n v="2277.0300000000002"/>
    <n v="7.0000000000000007E-2"/>
    <s v="Regular Air"/>
    <n v="964.1"/>
    <n v="55.48"/>
    <n v="6.79"/>
    <s v="Newfoundland"/>
    <s v="Atlantic"/>
    <s v="Home Office"/>
    <s v="Office Supplies"/>
    <x v="5"/>
    <n v="0.37"/>
  </r>
  <r>
    <s v="Karl Brown"/>
    <n v="14662"/>
    <x v="47"/>
    <d v="2011-11-17T00:00:00"/>
    <x v="6"/>
    <s v="2011"/>
    <n v="1"/>
    <b v="0"/>
    <x v="1"/>
    <n v="24"/>
    <n v="39.69"/>
    <n v="0.05"/>
    <s v="Regular Air"/>
    <n v="-1.78"/>
    <n v="1.68"/>
    <n v="1"/>
    <s v="Newfoundland"/>
    <s v="Atlantic"/>
    <s v="Corporate"/>
    <s v="Office Supplies"/>
    <x v="12"/>
    <n v="0.35"/>
  </r>
  <r>
    <s v="Bobby Trafton"/>
    <n v="14727"/>
    <x v="572"/>
    <d v="2012-07-22T00:00:00"/>
    <x v="1"/>
    <s v="2012"/>
    <n v="3"/>
    <b v="0"/>
    <x v="4"/>
    <n v="50"/>
    <n v="8532.152"/>
    <n v="0.04"/>
    <s v="Delivery Truck"/>
    <n v="-513.79"/>
    <n v="212.6"/>
    <n v="52.2"/>
    <s v="Newfoundland"/>
    <s v="Atlantic"/>
    <s v="Small Business"/>
    <s v="Furniture"/>
    <x v="10"/>
    <n v="0.64"/>
  </r>
  <r>
    <s v="David Flashing"/>
    <n v="15781"/>
    <x v="961"/>
    <d v="2012-09-04T00:00:00"/>
    <x v="11"/>
    <s v="2012"/>
    <n v="1"/>
    <b v="0"/>
    <x v="1"/>
    <n v="29"/>
    <n v="824.51"/>
    <n v="0.01"/>
    <s v="Regular Air"/>
    <n v="0.9"/>
    <n v="27.48"/>
    <n v="4"/>
    <s v="Newfoundland"/>
    <s v="Atlantic"/>
    <s v="Home Office"/>
    <s v="Technology"/>
    <x v="7"/>
    <n v="0.75"/>
  </r>
  <r>
    <s v="Rick Duston"/>
    <n v="17157"/>
    <x v="73"/>
    <d v="2012-09-23T00:00:00"/>
    <x v="11"/>
    <s v="2012"/>
    <n v="4"/>
    <b v="0"/>
    <x v="0"/>
    <n v="31"/>
    <n v="3081.471"/>
    <n v="0.09"/>
    <s v="Regular Air"/>
    <n v="574.98"/>
    <n v="125.99"/>
    <n v="4.2"/>
    <s v="Newfoundland"/>
    <s v="Atlantic"/>
    <s v="Corporate"/>
    <s v="Technology"/>
    <x v="3"/>
    <n v="0.56999999999999995"/>
  </r>
  <r>
    <s v="Troy Staebel"/>
    <n v="17795"/>
    <x v="1000"/>
    <d v="2009-04-03T00:00:00"/>
    <x v="8"/>
    <s v="2009"/>
    <n v="2"/>
    <b v="0"/>
    <x v="4"/>
    <n v="1"/>
    <n v="17.62"/>
    <n v="0.06"/>
    <s v="Regular Air"/>
    <n v="-15.92"/>
    <n v="11.33"/>
    <n v="6.12"/>
    <s v="Newfoundland"/>
    <s v="Atlantic"/>
    <s v="Small Business"/>
    <s v="Office Supplies"/>
    <x v="1"/>
    <n v="0.42"/>
  </r>
  <r>
    <s v="Nora Paige"/>
    <n v="20449"/>
    <x v="974"/>
    <d v="2010-01-04T00:00:00"/>
    <x v="10"/>
    <s v="2010"/>
    <n v="1"/>
    <b v="0"/>
    <x v="4"/>
    <n v="19"/>
    <n v="1216.5"/>
    <n v="0.1"/>
    <s v="Regular Air"/>
    <n v="162.18"/>
    <n v="67.28"/>
    <n v="19.989999999999998"/>
    <s v="Newfoundland"/>
    <s v="Atlantic"/>
    <s v="Small Business"/>
    <s v="Office Supplies"/>
    <x v="2"/>
    <n v="0.4"/>
  </r>
  <r>
    <s v="Amy Cox"/>
    <n v="21890"/>
    <x v="541"/>
    <d v="2011-01-26T00:00:00"/>
    <x v="10"/>
    <s v="2011"/>
    <n v="2"/>
    <b v="0"/>
    <x v="3"/>
    <n v="27"/>
    <n v="81.900000000000006"/>
    <n v="0.01"/>
    <s v="Regular Air"/>
    <n v="4.0599999999999996"/>
    <n v="2.94"/>
    <n v="0.96"/>
    <s v="Newfoundland"/>
    <s v="Atlantic"/>
    <s v="Small Business"/>
    <s v="Office Supplies"/>
    <x v="12"/>
    <n v="0.57999999999999996"/>
  </r>
  <r>
    <s v="Harold Dahlen"/>
    <n v="22020"/>
    <x v="1011"/>
    <d v="2010-05-18T00:00:00"/>
    <x v="7"/>
    <s v="2010"/>
    <n v="1"/>
    <b v="0"/>
    <x v="5"/>
    <n v="37"/>
    <n v="498.28"/>
    <n v="0.01"/>
    <s v="Regular Air"/>
    <n v="10.18"/>
    <n v="13.48"/>
    <n v="4.51"/>
    <s v="Newfoundland"/>
    <s v="Atlantic"/>
    <s v="Corporate"/>
    <s v="Office Supplies"/>
    <x v="0"/>
    <n v="0.59"/>
  </r>
  <r>
    <s v="Bobby Trafton"/>
    <n v="22149"/>
    <x v="968"/>
    <d v="2011-09-25T00:00:00"/>
    <x v="11"/>
    <s v="2011"/>
    <n v="2"/>
    <b v="0"/>
    <x v="0"/>
    <n v="47"/>
    <n v="191.13"/>
    <n v="7.0000000000000007E-2"/>
    <s v="Regular Air"/>
    <n v="38.11"/>
    <n v="4.26"/>
    <n v="1.2"/>
    <s v="Newfoundland"/>
    <s v="Atlantic"/>
    <s v="Small Business"/>
    <s v="Office Supplies"/>
    <x v="12"/>
    <n v="0.44"/>
  </r>
  <r>
    <s v="Jay Fine"/>
    <n v="23078"/>
    <x v="339"/>
    <d v="2011-09-15T00:00:00"/>
    <x v="11"/>
    <s v="2011"/>
    <n v="0"/>
    <s v="FREE DELIVERY"/>
    <x v="4"/>
    <n v="18"/>
    <n v="168.95"/>
    <n v="0.1"/>
    <s v="Regular Air"/>
    <n v="-15.9"/>
    <n v="9.7799999999999994"/>
    <n v="5.76"/>
    <s v="Newfoundland"/>
    <s v="Atlantic"/>
    <s v="Consumer"/>
    <s v="Office Supplies"/>
    <x v="8"/>
    <n v="0.35"/>
  </r>
  <r>
    <s v="Nora Paige"/>
    <n v="23619"/>
    <x v="237"/>
    <d v="2012-12-22T00:00:00"/>
    <x v="9"/>
    <s v="2012"/>
    <n v="1"/>
    <b v="0"/>
    <x v="4"/>
    <n v="7"/>
    <n v="1043.1199999999999"/>
    <n v="0.06"/>
    <s v="Regular Air"/>
    <n v="-52.5"/>
    <n v="150.97999999999999"/>
    <n v="13.99"/>
    <s v="Newfoundland"/>
    <s v="Atlantic"/>
    <s v="Small Business"/>
    <s v="Technology"/>
    <x v="16"/>
    <n v="0.38"/>
  </r>
  <r>
    <s v="Dan Campbell"/>
    <n v="24003"/>
    <x v="1012"/>
    <d v="2009-11-02T00:00:00"/>
    <x v="6"/>
    <s v="2009"/>
    <n v="2"/>
    <b v="0"/>
    <x v="5"/>
    <n v="49"/>
    <n v="87.44"/>
    <n v="0.06"/>
    <s v="Regular Air"/>
    <n v="1.33"/>
    <n v="1.76"/>
    <n v="0.7"/>
    <s v="Newfoundland"/>
    <s v="Atlantic"/>
    <s v="Corporate"/>
    <s v="Office Supplies"/>
    <x v="12"/>
    <n v="0.56000000000000005"/>
  </r>
  <r>
    <s v="Dan Campbell"/>
    <n v="24003"/>
    <x v="1012"/>
    <d v="2009-11-01T00:00:00"/>
    <x v="6"/>
    <s v="2009"/>
    <n v="1"/>
    <b v="0"/>
    <x v="5"/>
    <n v="50"/>
    <n v="1318.49"/>
    <n v="0.02"/>
    <s v="Regular Air"/>
    <n v="4.6900000000000004"/>
    <n v="24.98"/>
    <n v="8.7899999999999991"/>
    <s v="Newfoundland"/>
    <s v="Atlantic"/>
    <s v="Corporate"/>
    <s v="Office Supplies"/>
    <x v="0"/>
    <n v="0.66"/>
  </r>
  <r>
    <s v="George Zrebassa"/>
    <n v="25442"/>
    <x v="505"/>
    <d v="2012-01-07T00:00:00"/>
    <x v="10"/>
    <s v="2012"/>
    <n v="2"/>
    <b v="0"/>
    <x v="1"/>
    <n v="32"/>
    <n v="1666"/>
    <n v="0.08"/>
    <s v="Regular Air"/>
    <n v="742.96"/>
    <n v="55.48"/>
    <n v="4.8499999999999996"/>
    <s v="Newfoundland"/>
    <s v="Atlantic"/>
    <s v="Home Office"/>
    <s v="Office Supplies"/>
    <x v="5"/>
    <n v="0.37"/>
  </r>
  <r>
    <s v="Rick Duston"/>
    <n v="25927"/>
    <x v="336"/>
    <d v="2009-04-24T00:00:00"/>
    <x v="8"/>
    <s v="2009"/>
    <n v="2"/>
    <b v="0"/>
    <x v="4"/>
    <n v="43"/>
    <n v="945.9"/>
    <n v="0.08"/>
    <s v="Regular Air"/>
    <n v="105.7"/>
    <n v="22.01"/>
    <n v="5.53"/>
    <s v="Newfoundland"/>
    <s v="Atlantic"/>
    <s v="Corporate"/>
    <s v="Office Supplies"/>
    <x v="12"/>
    <n v="0.59"/>
  </r>
  <r>
    <s v="Eleni McCrary"/>
    <n v="26243"/>
    <x v="1013"/>
    <d v="2011-07-20T00:00:00"/>
    <x v="1"/>
    <s v="2011"/>
    <n v="4"/>
    <b v="0"/>
    <x v="0"/>
    <n v="42"/>
    <n v="71.319999999999993"/>
    <n v="0.08"/>
    <s v="Regular Air"/>
    <n v="-4.9000000000000004"/>
    <n v="1.82"/>
    <n v="1"/>
    <s v="Newfoundland"/>
    <s v="Atlantic"/>
    <s v="Corporate"/>
    <s v="Office Supplies"/>
    <x v="12"/>
    <n v="0.4"/>
  </r>
  <r>
    <s v="Frank Atkinson"/>
    <n v="28515"/>
    <x v="1014"/>
    <d v="2010-07-01T00:00:00"/>
    <x v="1"/>
    <s v="2010"/>
    <n v="1"/>
    <b v="0"/>
    <x v="1"/>
    <n v="33"/>
    <n v="750.86"/>
    <n v="0"/>
    <s v="Regular Air"/>
    <n v="302.12"/>
    <n v="21.38"/>
    <n v="2.99"/>
    <s v="Newfoundland"/>
    <s v="Atlantic"/>
    <s v="Corporate"/>
    <s v="Office Supplies"/>
    <x v="2"/>
    <n v="0.36"/>
  </r>
  <r>
    <s v="Astrea Jones"/>
    <n v="29667"/>
    <x v="513"/>
    <d v="2009-07-25T00:00:00"/>
    <x v="1"/>
    <s v="2009"/>
    <n v="1"/>
    <b v="0"/>
    <x v="3"/>
    <n v="14"/>
    <n v="215.31"/>
    <n v="0.09"/>
    <s v="Regular Air"/>
    <n v="-51.75"/>
    <n v="15.28"/>
    <n v="10.91"/>
    <s v="Newfoundland"/>
    <s v="Atlantic"/>
    <s v="Corporate"/>
    <s v="Office Supplies"/>
    <x v="2"/>
    <n v="0.36"/>
  </r>
  <r>
    <s v="Giulietta Dortch"/>
    <n v="30023"/>
    <x v="187"/>
    <d v="2010-10-24T00:00:00"/>
    <x v="0"/>
    <s v="2010"/>
    <n v="9"/>
    <b v="0"/>
    <x v="0"/>
    <n v="14"/>
    <n v="157.33000000000001"/>
    <n v="0.1"/>
    <s v="Regular Air"/>
    <n v="-76.34"/>
    <n v="11.35"/>
    <n v="8.6"/>
    <s v="Newfoundland"/>
    <s v="Atlantic"/>
    <s v="Consumer"/>
    <s v="Office Supplies"/>
    <x v="0"/>
    <n v="0.56999999999999995"/>
  </r>
  <r>
    <s v="Cathy Hwang"/>
    <n v="30215"/>
    <x v="799"/>
    <d v="2009-02-27T00:00:00"/>
    <x v="5"/>
    <s v="2009"/>
    <n v="1"/>
    <b v="0"/>
    <x v="4"/>
    <n v="20"/>
    <n v="125.84"/>
    <n v="0.1"/>
    <s v="Regular Air"/>
    <n v="18.420000000000002"/>
    <n v="6.88"/>
    <n v="2"/>
    <s v="Newfoundland"/>
    <s v="Atlantic"/>
    <s v="Home Office"/>
    <s v="Office Supplies"/>
    <x v="5"/>
    <n v="0.39"/>
  </r>
  <r>
    <s v="Damala Kotsonis"/>
    <n v="31845"/>
    <x v="972"/>
    <d v="2012-10-29T00:00:00"/>
    <x v="0"/>
    <s v="2012"/>
    <n v="7"/>
    <b v="0"/>
    <x v="0"/>
    <n v="11"/>
    <n v="114.55"/>
    <n v="0.05"/>
    <s v="Regular Air"/>
    <n v="28.61"/>
    <n v="10.06"/>
    <n v="2.06"/>
    <s v="Newfoundland"/>
    <s v="Atlantic"/>
    <s v="Corporate"/>
    <s v="Office Supplies"/>
    <x v="5"/>
    <n v="0.39"/>
  </r>
  <r>
    <s v="David Flashing"/>
    <n v="32999"/>
    <x v="1015"/>
    <d v="2009-04-19T00:00:00"/>
    <x v="8"/>
    <s v="2009"/>
    <n v="5"/>
    <b v="0"/>
    <x v="0"/>
    <n v="14"/>
    <n v="1386.65"/>
    <n v="0.09"/>
    <s v="Delivery Truck"/>
    <n v="-193.58"/>
    <n v="100.98"/>
    <n v="35.840000000000003"/>
    <s v="Newfoundland"/>
    <s v="Atlantic"/>
    <s v="Home Office"/>
    <s v="Furniture"/>
    <x v="9"/>
    <n v="0.62"/>
  </r>
  <r>
    <s v="Dianna Arnett"/>
    <n v="35777"/>
    <x v="1016"/>
    <d v="2010-09-10T00:00:00"/>
    <x v="11"/>
    <s v="2010"/>
    <n v="2"/>
    <b v="0"/>
    <x v="5"/>
    <n v="35"/>
    <n v="136.72"/>
    <n v="0.09"/>
    <s v="Regular Air"/>
    <n v="5.91"/>
    <n v="4.13"/>
    <n v="1.23"/>
    <s v="Newfoundland"/>
    <s v="Atlantic"/>
    <s v="Home Office"/>
    <s v="Office Supplies"/>
    <x v="12"/>
    <n v="0.55000000000000004"/>
  </r>
  <r>
    <s v="Fred McMath"/>
    <n v="36005"/>
    <x v="638"/>
    <d v="2010-09-21T00:00:00"/>
    <x v="11"/>
    <s v="2010"/>
    <n v="4"/>
    <b v="0"/>
    <x v="0"/>
    <n v="1"/>
    <n v="29.65"/>
    <n v="0.05"/>
    <s v="Express Air"/>
    <n v="-16.54"/>
    <n v="14.98"/>
    <n v="7.69"/>
    <s v="Newfoundland"/>
    <s v="Atlantic"/>
    <s v="Small Business"/>
    <s v="Office Supplies"/>
    <x v="0"/>
    <n v="0.56999999999999995"/>
  </r>
  <r>
    <s v="Christy Brittain"/>
    <n v="36196"/>
    <x v="1017"/>
    <d v="2011-08-07T00:00:00"/>
    <x v="2"/>
    <s v="2011"/>
    <n v="1"/>
    <b v="0"/>
    <x v="3"/>
    <n v="6"/>
    <n v="62.03"/>
    <n v="0.09"/>
    <s v="Regular Air"/>
    <n v="17.309999999999999"/>
    <n v="9.77"/>
    <n v="6.02"/>
    <s v="Newfoundland"/>
    <s v="Atlantic"/>
    <s v="Consumer"/>
    <s v="Furniture"/>
    <x v="4"/>
    <n v="0.48"/>
  </r>
  <r>
    <s v="Tom Prescott"/>
    <n v="36230"/>
    <x v="823"/>
    <d v="2009-06-10T00:00:00"/>
    <x v="3"/>
    <s v="2009"/>
    <n v="0"/>
    <s v="FREE DELIVERY"/>
    <x v="1"/>
    <n v="7"/>
    <n v="57.03"/>
    <n v="0"/>
    <s v="Regular Air"/>
    <n v="-31.38"/>
    <n v="7.28"/>
    <n v="3.52"/>
    <s v="Newfoundland"/>
    <s v="Atlantic"/>
    <s v="Small Business"/>
    <s v="Technology"/>
    <x v="7"/>
    <n v="0.68"/>
  </r>
  <r>
    <s v="Yana Sorensen"/>
    <n v="36294"/>
    <x v="573"/>
    <d v="2012-08-22T00:00:00"/>
    <x v="2"/>
    <s v="2012"/>
    <n v="2"/>
    <b v="0"/>
    <x v="4"/>
    <n v="46"/>
    <n v="611.16"/>
    <n v="0.04"/>
    <s v="Regular Air"/>
    <n v="100.22"/>
    <n v="12.95"/>
    <n v="4.9800000000000004"/>
    <s v="Newfoundland"/>
    <s v="Atlantic"/>
    <s v="Corporate"/>
    <s v="Office Supplies"/>
    <x v="2"/>
    <n v="0.4"/>
  </r>
  <r>
    <s v="Harold Dahlen"/>
    <n v="36737"/>
    <x v="914"/>
    <d v="2010-03-16T00:00:00"/>
    <x v="4"/>
    <s v="2010"/>
    <n v="1"/>
    <b v="0"/>
    <x v="3"/>
    <n v="26"/>
    <n v="1462.1614999999999"/>
    <n v="0.03"/>
    <s v="Regular Air"/>
    <n v="215.43"/>
    <n v="65.989999999999995"/>
    <n v="5.99"/>
    <s v="Newfoundland"/>
    <s v="Atlantic"/>
    <s v="Consumer"/>
    <s v="Technology"/>
    <x v="3"/>
    <n v="0.57999999999999996"/>
  </r>
  <r>
    <s v="Brad Thomas"/>
    <n v="37287"/>
    <x v="279"/>
    <d v="2012-11-06T00:00:00"/>
    <x v="6"/>
    <s v="2012"/>
    <n v="5"/>
    <b v="0"/>
    <x v="0"/>
    <n v="45"/>
    <n v="130.25"/>
    <n v="0.05"/>
    <s v="Regular Air"/>
    <n v="0.89"/>
    <n v="2.98"/>
    <n v="1.58"/>
    <s v="Newfoundland"/>
    <s v="Atlantic"/>
    <s v="Corporate"/>
    <s v="Office Supplies"/>
    <x v="6"/>
    <n v="0.39"/>
  </r>
  <r>
    <s v="Cynthia Voltz"/>
    <n v="37831"/>
    <x v="993"/>
    <d v="2012-07-28T00:00:00"/>
    <x v="1"/>
    <s v="2012"/>
    <n v="2"/>
    <b v="0"/>
    <x v="3"/>
    <n v="30"/>
    <n v="453.87"/>
    <n v="0.08"/>
    <s v="Regular Air"/>
    <n v="76.59"/>
    <n v="15.98"/>
    <n v="4"/>
    <s v="Newfoundland"/>
    <s v="Atlantic"/>
    <s v="Corporate"/>
    <s v="Technology"/>
    <x v="7"/>
    <n v="0.37"/>
  </r>
  <r>
    <s v="Dean Percer"/>
    <n v="38372"/>
    <x v="812"/>
    <d v="2010-05-16T00:00:00"/>
    <x v="7"/>
    <s v="2010"/>
    <n v="1"/>
    <b v="0"/>
    <x v="1"/>
    <n v="33"/>
    <n v="310.99"/>
    <n v="7.0000000000000007E-2"/>
    <s v="Regular Air"/>
    <n v="106.45"/>
    <n v="9.68"/>
    <n v="2.0299999999999998"/>
    <s v="Newfoundland"/>
    <s v="Atlantic"/>
    <s v="Consumer"/>
    <s v="Office Supplies"/>
    <x v="5"/>
    <n v="0.37"/>
  </r>
  <r>
    <s v="Ben Peterman"/>
    <n v="38912"/>
    <x v="671"/>
    <d v="2012-11-04T00:00:00"/>
    <x v="6"/>
    <s v="2012"/>
    <n v="7"/>
    <b v="0"/>
    <x v="0"/>
    <n v="26"/>
    <n v="1514.9635000000001"/>
    <n v="0.02"/>
    <s v="Regular Air"/>
    <n v="310.19"/>
    <n v="65.989999999999995"/>
    <n v="4.99"/>
    <s v="Newfoundland"/>
    <s v="Atlantic"/>
    <s v="Corporate"/>
    <s v="Technology"/>
    <x v="3"/>
    <n v="0.56999999999999995"/>
  </r>
  <r>
    <s v="Astrea Jones"/>
    <n v="39040"/>
    <x v="883"/>
    <d v="2009-05-22T00:00:00"/>
    <x v="7"/>
    <s v="2009"/>
    <n v="1"/>
    <b v="0"/>
    <x v="5"/>
    <n v="7"/>
    <n v="19.36"/>
    <n v="0.04"/>
    <s v="Express Air"/>
    <n v="-1"/>
    <n v="1.98"/>
    <n v="0.7"/>
    <s v="Newfoundland"/>
    <s v="Atlantic"/>
    <s v="Corporate"/>
    <s v="Office Supplies"/>
    <x v="6"/>
    <n v="0.83"/>
  </r>
  <r>
    <s v="Tracy Poddar"/>
    <n v="40896"/>
    <x v="163"/>
    <d v="2011-09-03T00:00:00"/>
    <x v="11"/>
    <s v="2011"/>
    <n v="1"/>
    <b v="0"/>
    <x v="3"/>
    <n v="21"/>
    <n v="155.72999999999999"/>
    <n v="0.03"/>
    <s v="Express Air"/>
    <n v="42.86"/>
    <n v="7.4"/>
    <n v="1.71"/>
    <s v="Newfoundland"/>
    <s v="Atlantic"/>
    <s v="Corporate"/>
    <s v="Office Supplies"/>
    <x v="5"/>
    <n v="0.4"/>
  </r>
  <r>
    <s v="Michael Paige"/>
    <n v="40994"/>
    <x v="1018"/>
    <d v="2012-10-11T00:00:00"/>
    <x v="0"/>
    <s v="2012"/>
    <n v="2"/>
    <b v="0"/>
    <x v="1"/>
    <n v="42"/>
    <n v="793.04"/>
    <n v="0.1"/>
    <s v="Regular Air"/>
    <n v="323.08"/>
    <n v="20.98"/>
    <n v="1.49"/>
    <s v="Newfoundland"/>
    <s v="Atlantic"/>
    <s v="Small Business"/>
    <s v="Office Supplies"/>
    <x v="2"/>
    <n v="0.35"/>
  </r>
  <r>
    <s v="Barry Franz"/>
    <n v="41607"/>
    <x v="354"/>
    <d v="2009-12-21T00:00:00"/>
    <x v="9"/>
    <s v="2009"/>
    <n v="2"/>
    <b v="0"/>
    <x v="4"/>
    <n v="36"/>
    <n v="4115.74"/>
    <n v="0.1"/>
    <s v="Regular Air"/>
    <n v="1719.47"/>
    <n v="120.98"/>
    <n v="9.07"/>
    <s v="Newfoundland"/>
    <s v="Atlantic"/>
    <s v="Corporate"/>
    <s v="Office Supplies"/>
    <x v="2"/>
    <n v="0.35"/>
  </r>
  <r>
    <s v="Corey Roper"/>
    <n v="41666"/>
    <x v="146"/>
    <d v="2012-03-04T00:00:00"/>
    <x v="4"/>
    <s v="2012"/>
    <n v="1"/>
    <b v="0"/>
    <x v="4"/>
    <n v="26"/>
    <n v="596.15599999999995"/>
    <n v="0.1"/>
    <s v="Express Air"/>
    <n v="-97.92"/>
    <n v="28.99"/>
    <n v="8.59"/>
    <s v="Newfoundland"/>
    <s v="Atlantic"/>
    <s v="Small Business"/>
    <s v="Technology"/>
    <x v="3"/>
    <n v="0.56000000000000005"/>
  </r>
  <r>
    <s v="Maureen Gastineau"/>
    <n v="42306"/>
    <x v="1019"/>
    <d v="2012-09-16T00:00:00"/>
    <x v="11"/>
    <s v="2012"/>
    <n v="2"/>
    <b v="0"/>
    <x v="1"/>
    <n v="18"/>
    <n v="47.4"/>
    <n v="0.03"/>
    <s v="Regular Air"/>
    <n v="-63.03"/>
    <n v="2.2799999999999998"/>
    <n v="5.2"/>
    <s v="Newfoundland"/>
    <s v="Atlantic"/>
    <s v="Consumer"/>
    <s v="Office Supplies"/>
    <x v="12"/>
    <n v="0.41"/>
  </r>
  <r>
    <s v="Muhammed Yedwab"/>
    <n v="42469"/>
    <x v="963"/>
    <d v="2012-11-09T00:00:00"/>
    <x v="6"/>
    <s v="2012"/>
    <n v="1"/>
    <b v="0"/>
    <x v="3"/>
    <n v="31"/>
    <n v="934.87"/>
    <n v="0.09"/>
    <s v="Regular Air"/>
    <n v="98.69"/>
    <n v="31.74"/>
    <n v="12.62"/>
    <s v="Newfoundland"/>
    <s v="Atlantic"/>
    <s v="Consumer"/>
    <s v="Office Supplies"/>
    <x v="2"/>
    <n v="0.37"/>
  </r>
  <r>
    <s v="Alex Grayson"/>
    <n v="42528"/>
    <x v="1020"/>
    <d v="2010-02-25T00:00:00"/>
    <x v="5"/>
    <s v="2010"/>
    <n v="2"/>
    <b v="0"/>
    <x v="4"/>
    <n v="46"/>
    <n v="161.28"/>
    <n v="0.01"/>
    <s v="Regular Air"/>
    <n v="56.73"/>
    <n v="3.49"/>
    <n v="0.76"/>
    <s v="Newfoundland"/>
    <s v="Atlantic"/>
    <s v="Consumer"/>
    <s v="Office Supplies"/>
    <x v="6"/>
    <n v="0.39"/>
  </r>
  <r>
    <s v="Muhammed Yedwab"/>
    <n v="42884"/>
    <x v="14"/>
    <d v="2010-03-12T00:00:00"/>
    <x v="4"/>
    <s v="2010"/>
    <n v="0"/>
    <s v="FREE DELIVERY"/>
    <x v="3"/>
    <n v="29"/>
    <n v="12098.87"/>
    <n v="0.04"/>
    <s v="Delivery Truck"/>
    <n v="-969.05"/>
    <n v="400.98"/>
    <n v="42.52"/>
    <s v="Newfoundland"/>
    <s v="Atlantic"/>
    <s v="Consumer"/>
    <s v="Furniture"/>
    <x v="10"/>
    <n v="0.71"/>
  </r>
  <r>
    <s v="Damala Kotsonis"/>
    <n v="43302"/>
    <x v="1021"/>
    <d v="2011-09-01T00:00:00"/>
    <x v="11"/>
    <s v="2011"/>
    <n v="9"/>
    <b v="0"/>
    <x v="0"/>
    <n v="4"/>
    <n v="8.8699999999999992"/>
    <n v="0.09"/>
    <s v="Regular Air"/>
    <n v="-5.14"/>
    <n v="1.95"/>
    <n v="1.63"/>
    <s v="Newfoundland"/>
    <s v="Atlantic"/>
    <s v="Corporate"/>
    <s v="Office Supplies"/>
    <x v="12"/>
    <n v="0.46"/>
  </r>
  <r>
    <s v="Astrea Jones"/>
    <n v="43460"/>
    <x v="246"/>
    <d v="2012-06-12T00:00:00"/>
    <x v="3"/>
    <s v="2012"/>
    <n v="1"/>
    <b v="0"/>
    <x v="4"/>
    <n v="2"/>
    <n v="25.09"/>
    <n v="7.0000000000000007E-2"/>
    <s v="Regular Air"/>
    <n v="-17.600000000000001"/>
    <n v="8.0399999999999991"/>
    <n v="8.94"/>
    <s v="Newfoundland"/>
    <s v="Atlantic"/>
    <s v="Corporate"/>
    <s v="Office Supplies"/>
    <x v="2"/>
    <n v="0.4"/>
  </r>
  <r>
    <s v="Chris Cortes"/>
    <n v="43972"/>
    <x v="254"/>
    <d v="2010-03-18T00:00:00"/>
    <x v="4"/>
    <s v="2010"/>
    <n v="2"/>
    <b v="0"/>
    <x v="0"/>
    <n v="12"/>
    <n v="714.39099999999996"/>
    <n v="0"/>
    <s v="Regular Air"/>
    <n v="-62.33"/>
    <n v="65.989999999999995"/>
    <n v="8.99"/>
    <s v="Newfoundland"/>
    <s v="Atlantic"/>
    <s v="Consumer"/>
    <s v="Technology"/>
    <x v="3"/>
    <n v="0.57999999999999996"/>
  </r>
  <r>
    <s v="Dan Campbell"/>
    <n v="44000"/>
    <x v="720"/>
    <d v="2012-10-04T00:00:00"/>
    <x v="0"/>
    <s v="2012"/>
    <n v="0"/>
    <s v="FREE DELIVERY"/>
    <x v="3"/>
    <n v="15"/>
    <n v="502.8"/>
    <n v="0"/>
    <s v="Regular Air"/>
    <n v="-19.100000000000001"/>
    <n v="30.98"/>
    <n v="19.510000000000002"/>
    <s v="Newfoundland"/>
    <s v="Atlantic"/>
    <s v="Small Business"/>
    <s v="Office Supplies"/>
    <x v="8"/>
    <n v="0.36"/>
  </r>
  <r>
    <s v="Rick Duston"/>
    <n v="46177"/>
    <x v="112"/>
    <d v="2010-12-05T00:00:00"/>
    <x v="9"/>
    <s v="2010"/>
    <n v="0"/>
    <s v="FREE DELIVERY"/>
    <x v="0"/>
    <n v="33"/>
    <n v="468.46"/>
    <n v="0.01"/>
    <s v="Regular Air"/>
    <n v="-292.7"/>
    <n v="12.99"/>
    <n v="14.37"/>
    <s v="Newfoundland"/>
    <s v="Atlantic"/>
    <s v="Corporate"/>
    <s v="Furniture"/>
    <x v="4"/>
    <n v="0.73"/>
  </r>
  <r>
    <s v="Corey Roper"/>
    <n v="48226"/>
    <x v="132"/>
    <d v="2009-01-06T00:00:00"/>
    <x v="10"/>
    <s v="2009"/>
    <n v="0"/>
    <s v="FREE DELIVERY"/>
    <x v="0"/>
    <n v="23"/>
    <n v="2357.4499999999998"/>
    <n v="0.02"/>
    <s v="Delivery Truck"/>
    <n v="-108.8"/>
    <n v="100.98"/>
    <n v="35.840000000000003"/>
    <s v="Newfoundland"/>
    <s v="Atlantic"/>
    <s v="Small Business"/>
    <s v="Furniture"/>
    <x v="9"/>
    <n v="0.62"/>
  </r>
  <r>
    <s v="Amy Cox"/>
    <n v="48455"/>
    <x v="1022"/>
    <d v="2009-06-03T00:00:00"/>
    <x v="3"/>
    <s v="2009"/>
    <n v="1"/>
    <b v="0"/>
    <x v="5"/>
    <n v="34"/>
    <n v="817.53"/>
    <n v="0.03"/>
    <s v="Regular Air"/>
    <n v="76.63"/>
    <n v="22.84"/>
    <n v="11.54"/>
    <s v="Newfoundland"/>
    <s v="Atlantic"/>
    <s v="Small Business"/>
    <s v="Office Supplies"/>
    <x v="5"/>
    <n v="0.39"/>
  </r>
  <r>
    <s v="Sara Luxemburg"/>
    <n v="48929"/>
    <x v="1023"/>
    <d v="2009-10-23T00:00:00"/>
    <x v="0"/>
    <s v="2009"/>
    <n v="1"/>
    <b v="0"/>
    <x v="1"/>
    <n v="1"/>
    <n v="55.43"/>
    <n v="0.01"/>
    <s v="Regular Air"/>
    <n v="-48.91"/>
    <n v="35.44"/>
    <n v="19.989999999999998"/>
    <s v="Newfoundland"/>
    <s v="Atlantic"/>
    <s v="Small Business"/>
    <s v="Office Supplies"/>
    <x v="5"/>
    <n v="0.38"/>
  </r>
  <r>
    <s v="Christy Brittain"/>
    <n v="48994"/>
    <x v="596"/>
    <d v="2010-10-24T00:00:00"/>
    <x v="0"/>
    <s v="2010"/>
    <n v="2"/>
    <b v="0"/>
    <x v="3"/>
    <n v="6"/>
    <n v="1086.3900000000001"/>
    <n v="0.03"/>
    <s v="Regular Air"/>
    <n v="-311.23"/>
    <n v="167.27"/>
    <n v="35"/>
    <s v="Newfoundland"/>
    <s v="Atlantic"/>
    <s v="Consumer"/>
    <s v="Office Supplies"/>
    <x v="0"/>
    <n v="0.85"/>
  </r>
  <r>
    <s v="Eric Murdock"/>
    <n v="51111"/>
    <x v="1024"/>
    <d v="2012-02-11T00:00:00"/>
    <x v="5"/>
    <s v="2012"/>
    <n v="2"/>
    <b v="0"/>
    <x v="3"/>
    <n v="1"/>
    <n v="61.097999999999999"/>
    <n v="0.02"/>
    <s v="Regular Air"/>
    <n v="-257.72000000000003"/>
    <n v="65.989999999999995"/>
    <n v="5.92"/>
    <s v="Newfoundland"/>
    <s v="Atlantic"/>
    <s v="Home Office"/>
    <s v="Technology"/>
    <x v="3"/>
    <n v="0.55000000000000004"/>
  </r>
  <r>
    <s v="Paul Knutson"/>
    <n v="55425"/>
    <x v="966"/>
    <d v="2011-11-02T00:00:00"/>
    <x v="6"/>
    <s v="2011"/>
    <n v="1"/>
    <b v="0"/>
    <x v="5"/>
    <n v="42"/>
    <n v="4373.8535000000002"/>
    <n v="0.04"/>
    <s v="Express Air"/>
    <n v="963.68"/>
    <n v="125.99"/>
    <n v="7.69"/>
    <s v="Newfoundland"/>
    <s v="Atlantic"/>
    <s v="Corporate"/>
    <s v="Technology"/>
    <x v="3"/>
    <n v="0.59"/>
  </r>
  <r>
    <s v="Cynthia Voltz"/>
    <n v="55815"/>
    <x v="690"/>
    <d v="2011-01-14T00:00:00"/>
    <x v="10"/>
    <s v="2011"/>
    <n v="1"/>
    <b v="0"/>
    <x v="1"/>
    <n v="28"/>
    <n v="2860.19"/>
    <n v="0.04"/>
    <s v="Express Air"/>
    <n v="458.4"/>
    <n v="105.29"/>
    <n v="10.119999999999999"/>
    <s v="Newfoundland"/>
    <s v="Atlantic"/>
    <s v="Corporate"/>
    <s v="Furniture"/>
    <x v="4"/>
    <n v="0.79"/>
  </r>
  <r>
    <s v="Janet Martin"/>
    <n v="55940"/>
    <x v="478"/>
    <d v="2009-04-30T00:00:00"/>
    <x v="8"/>
    <s v="2009"/>
    <n v="1"/>
    <b v="0"/>
    <x v="3"/>
    <n v="29"/>
    <n v="2925.78"/>
    <n v="0.03"/>
    <s v="Regular Air"/>
    <n v="1041.29"/>
    <n v="100.98"/>
    <n v="7.18"/>
    <s v="Newfoundland"/>
    <s v="Atlantic"/>
    <s v="Corporate"/>
    <s v="Technology"/>
    <x v="7"/>
    <n v="0.4"/>
  </r>
  <r>
    <s v="Nicole Brennan"/>
    <n v="56166"/>
    <x v="136"/>
    <d v="2010-08-05T00:00:00"/>
    <x v="2"/>
    <s v="2010"/>
    <n v="1"/>
    <b v="0"/>
    <x v="5"/>
    <n v="1"/>
    <n v="142.24"/>
    <n v="0.08"/>
    <s v="Delivery Truck"/>
    <n v="-62.19"/>
    <n v="100.89"/>
    <n v="42"/>
    <s v="Newfoundland"/>
    <s v="Atlantic"/>
    <s v="Consumer"/>
    <s v="Furniture"/>
    <x v="14"/>
    <n v="0.61"/>
  </r>
  <r>
    <s v="Christy Brittain"/>
    <n v="57638"/>
    <x v="301"/>
    <d v="2012-04-24T00:00:00"/>
    <x v="8"/>
    <s v="2012"/>
    <n v="2"/>
    <b v="0"/>
    <x v="0"/>
    <n v="49"/>
    <n v="570.42999999999995"/>
    <n v="7.0000000000000007E-2"/>
    <s v="Regular Air"/>
    <n v="78.89"/>
    <n v="11.48"/>
    <n v="5.43"/>
    <s v="Newfoundland"/>
    <s v="Atlantic"/>
    <s v="Consumer"/>
    <s v="Office Supplies"/>
    <x v="5"/>
    <n v="0.36"/>
  </r>
  <r>
    <s v="Christy Brittain"/>
    <n v="57638"/>
    <x v="301"/>
    <d v="2012-04-24T00:00:00"/>
    <x v="8"/>
    <s v="2012"/>
    <n v="2"/>
    <b v="0"/>
    <x v="0"/>
    <n v="49"/>
    <n v="100.08"/>
    <n v="0.08"/>
    <s v="Regular Air"/>
    <n v="-85.58"/>
    <n v="2.08"/>
    <n v="2.56"/>
    <s v="Newfoundland"/>
    <s v="Atlantic"/>
    <s v="Consumer"/>
    <s v="Office Supplies"/>
    <x v="15"/>
    <n v="0.55000000000000004"/>
  </r>
  <r>
    <s v="Jennifer Patt"/>
    <n v="57890"/>
    <x v="799"/>
    <d v="2009-02-28T00:00:00"/>
    <x v="5"/>
    <s v="2009"/>
    <n v="2"/>
    <b v="0"/>
    <x v="5"/>
    <n v="15"/>
    <n v="803.04"/>
    <n v="0.08"/>
    <s v="Regular Air"/>
    <n v="282.32"/>
    <n v="55.48"/>
    <n v="6.79"/>
    <s v="Newfoundland"/>
    <s v="Atlantic"/>
    <s v="Home Office"/>
    <s v="Office Supplies"/>
    <x v="5"/>
    <n v="0.37"/>
  </r>
  <r>
    <s v="Elpida Rittenbach"/>
    <n v="2244"/>
    <x v="1025"/>
    <d v="2010-01-10T00:00:00"/>
    <x v="10"/>
    <s v="2010"/>
    <n v="2"/>
    <b v="0"/>
    <x v="5"/>
    <n v="19"/>
    <n v="88.61"/>
    <n v="0.01"/>
    <s v="Express Air"/>
    <n v="21.47"/>
    <n v="3.8"/>
    <n v="1.49"/>
    <s v="Nova Scotia"/>
    <s v="Atlantic"/>
    <s v="Consumer"/>
    <s v="Office Supplies"/>
    <x v="2"/>
    <n v="0.38"/>
  </r>
  <r>
    <s v="David Wiener"/>
    <n v="3104"/>
    <x v="437"/>
    <d v="2010-09-17T00:00:00"/>
    <x v="11"/>
    <s v="2010"/>
    <n v="2"/>
    <b v="0"/>
    <x v="4"/>
    <n v="50"/>
    <n v="336.06"/>
    <n v="0.01"/>
    <s v="Regular Air"/>
    <n v="-240.78"/>
    <n v="6.48"/>
    <n v="8.8800000000000008"/>
    <s v="Nova Scotia"/>
    <s v="Atlantic"/>
    <s v="Consumer"/>
    <s v="Office Supplies"/>
    <x v="5"/>
    <n v="0.37"/>
  </r>
  <r>
    <s v="David Wiener"/>
    <n v="3104"/>
    <x v="437"/>
    <d v="2010-09-15T00:00:00"/>
    <x v="11"/>
    <s v="2010"/>
    <n v="0"/>
    <s v="FREE DELIVERY"/>
    <x v="4"/>
    <n v="24"/>
    <n v="380.38"/>
    <n v="0.06"/>
    <s v="Express Air"/>
    <n v="7.29"/>
    <n v="15.94"/>
    <n v="5.45"/>
    <s v="Nova Scotia"/>
    <s v="Atlantic"/>
    <s v="Consumer"/>
    <s v="Office Supplies"/>
    <x v="12"/>
    <n v="0.55000000000000004"/>
  </r>
  <r>
    <s v="Elpida Rittenbach"/>
    <n v="6179"/>
    <x v="1022"/>
    <d v="2009-06-03T00:00:00"/>
    <x v="3"/>
    <s v="2009"/>
    <n v="1"/>
    <b v="0"/>
    <x v="3"/>
    <n v="50"/>
    <n v="477.53"/>
    <n v="0.09"/>
    <s v="Regular Air"/>
    <n v="197.76"/>
    <n v="9.7799999999999994"/>
    <n v="1.39"/>
    <s v="Nova Scotia"/>
    <s v="Atlantic"/>
    <s v="Consumer"/>
    <s v="Office Supplies"/>
    <x v="8"/>
    <n v="0.39"/>
  </r>
  <r>
    <s v="Elpida Rittenbach"/>
    <n v="6179"/>
    <x v="1022"/>
    <d v="2009-06-04T00:00:00"/>
    <x v="3"/>
    <s v="2009"/>
    <n v="2"/>
    <b v="0"/>
    <x v="3"/>
    <n v="15"/>
    <n v="2690.7514999999999"/>
    <n v="0"/>
    <s v="Regular Air"/>
    <n v="234.61"/>
    <n v="200.99"/>
    <n v="8.08"/>
    <s v="Nova Scotia"/>
    <s v="Atlantic"/>
    <s v="Consumer"/>
    <s v="Technology"/>
    <x v="3"/>
    <n v="0.59"/>
  </r>
  <r>
    <s v="David Wiener"/>
    <n v="11747"/>
    <x v="1008"/>
    <d v="2010-02-25T00:00:00"/>
    <x v="5"/>
    <s v="2010"/>
    <n v="0"/>
    <s v="FREE DELIVERY"/>
    <x v="4"/>
    <n v="3"/>
    <n v="315.27999999999997"/>
    <n v="0.08"/>
    <s v="Regular Air"/>
    <n v="-261.55"/>
    <n v="99.99"/>
    <n v="19.989999999999998"/>
    <s v="Nova Scotia"/>
    <s v="Atlantic"/>
    <s v="Consumer"/>
    <s v="Technology"/>
    <x v="16"/>
    <n v="0.52"/>
  </r>
  <r>
    <s v="David Wiener"/>
    <n v="11877"/>
    <x v="1026"/>
    <d v="2010-05-24T00:00:00"/>
    <x v="7"/>
    <s v="2010"/>
    <n v="1"/>
    <b v="0"/>
    <x v="3"/>
    <n v="19"/>
    <n v="796.14"/>
    <n v="0.03"/>
    <s v="Regular Air"/>
    <n v="320.07"/>
    <n v="41.94"/>
    <n v="2.99"/>
    <s v="Nova Scotia"/>
    <s v="Atlantic"/>
    <s v="Consumer"/>
    <s v="Office Supplies"/>
    <x v="2"/>
    <n v="0.35"/>
  </r>
  <r>
    <s v="David Wiener"/>
    <n v="11877"/>
    <x v="1026"/>
    <d v="2010-05-25T00:00:00"/>
    <x v="7"/>
    <s v="2010"/>
    <n v="2"/>
    <b v="0"/>
    <x v="3"/>
    <n v="31"/>
    <n v="142.96"/>
    <n v="0.09"/>
    <s v="Regular Air"/>
    <n v="33.590000000000003"/>
    <n v="4.7300000000000004"/>
    <n v="1.52"/>
    <s v="Nova Scotia"/>
    <s v="Atlantic"/>
    <s v="Consumer"/>
    <s v="Office Supplies"/>
    <x v="5"/>
    <n v="0.36"/>
  </r>
  <r>
    <s v="Elpida Rittenbach"/>
    <n v="15271"/>
    <x v="456"/>
    <d v="2010-07-25T00:00:00"/>
    <x v="1"/>
    <s v="2010"/>
    <n v="0"/>
    <s v="FREE DELIVERY"/>
    <x v="5"/>
    <n v="18"/>
    <n v="2389.3000000000002"/>
    <n v="0.01"/>
    <s v="Regular Air"/>
    <n v="589.38"/>
    <n v="128.24"/>
    <n v="12.65"/>
    <s v="Nova Scotia"/>
    <s v="Atlantic"/>
    <s v="Consumer"/>
    <s v="Furniture"/>
    <x v="14"/>
    <m/>
  </r>
  <r>
    <s v="Elpida Rittenbach"/>
    <n v="15271"/>
    <x v="456"/>
    <d v="2010-07-25T00:00:00"/>
    <x v="1"/>
    <s v="2010"/>
    <n v="0"/>
    <s v="FREE DELIVERY"/>
    <x v="5"/>
    <n v="7"/>
    <n v="222.25800000000001"/>
    <n v="0.03"/>
    <s v="Regular Air"/>
    <n v="-77.900000000000006"/>
    <n v="35.99"/>
    <n v="1.25"/>
    <s v="Nova Scotia"/>
    <s v="Atlantic"/>
    <s v="Consumer"/>
    <s v="Technology"/>
    <x v="3"/>
    <n v="0.56999999999999995"/>
  </r>
  <r>
    <s v="David Wiener"/>
    <n v="22561"/>
    <x v="1027"/>
    <d v="2011-01-22T00:00:00"/>
    <x v="10"/>
    <s v="2011"/>
    <n v="2"/>
    <b v="0"/>
    <x v="5"/>
    <n v="7"/>
    <n v="128.62"/>
    <n v="7.0000000000000007E-2"/>
    <s v="Regular Air"/>
    <n v="-27.78"/>
    <n v="17.670000000000002"/>
    <n v="8.99"/>
    <s v="Nova Scotia"/>
    <s v="Atlantic"/>
    <s v="Consumer"/>
    <s v="Furniture"/>
    <x v="4"/>
    <n v="0.47"/>
  </r>
  <r>
    <s v="David Wiener"/>
    <n v="22561"/>
    <x v="1027"/>
    <d v="2011-01-22T00:00:00"/>
    <x v="10"/>
    <s v="2011"/>
    <n v="2"/>
    <b v="0"/>
    <x v="5"/>
    <n v="50"/>
    <n v="424"/>
    <n v="0.03"/>
    <s v="Regular Air"/>
    <n v="-19.77"/>
    <n v="8.67"/>
    <n v="3.5"/>
    <s v="Nova Scotia"/>
    <s v="Atlantic"/>
    <s v="Consumer"/>
    <s v="Office Supplies"/>
    <x v="1"/>
    <n v="0.57999999999999996"/>
  </r>
  <r>
    <s v="David Wiener"/>
    <n v="22561"/>
    <x v="1027"/>
    <d v="2011-01-22T00:00:00"/>
    <x v="10"/>
    <s v="2011"/>
    <n v="2"/>
    <b v="0"/>
    <x v="5"/>
    <n v="5"/>
    <n v="504.79"/>
    <n v="0.03"/>
    <s v="Express Air"/>
    <n v="-245.09"/>
    <n v="99.99"/>
    <n v="19.989999999999998"/>
    <s v="Nova Scotia"/>
    <s v="Atlantic"/>
    <s v="Consumer"/>
    <s v="Technology"/>
    <x v="7"/>
    <n v="0.5"/>
  </r>
  <r>
    <s v="Elpida Rittenbach"/>
    <n v="25860"/>
    <x v="715"/>
    <d v="2010-01-04T00:00:00"/>
    <x v="10"/>
    <s v="2010"/>
    <n v="2"/>
    <b v="0"/>
    <x v="0"/>
    <n v="9"/>
    <n v="740.2"/>
    <n v="0.05"/>
    <s v="Express Air"/>
    <n v="239.94"/>
    <n v="83.98"/>
    <n v="5.01"/>
    <s v="Nova Scotia"/>
    <s v="Atlantic"/>
    <s v="Consumer"/>
    <s v="Office Supplies"/>
    <x v="8"/>
    <n v="0.38"/>
  </r>
  <r>
    <s v="Elpida Rittenbach"/>
    <n v="25860"/>
    <x v="715"/>
    <d v="2010-01-11T00:00:00"/>
    <x v="10"/>
    <s v="2010"/>
    <n v="9"/>
    <b v="0"/>
    <x v="0"/>
    <n v="23"/>
    <n v="1288.7784999999999"/>
    <n v="7.0000000000000007E-2"/>
    <s v="Regular Air"/>
    <n v="-185.89"/>
    <n v="65.989999999999995"/>
    <n v="19.989999999999998"/>
    <s v="Nova Scotia"/>
    <s v="Atlantic"/>
    <s v="Consumer"/>
    <s v="Technology"/>
    <x v="3"/>
    <n v="0.59"/>
  </r>
  <r>
    <s v="Peter McVee"/>
    <n v="775"/>
    <x v="92"/>
    <d v="2011-03-18T00:00:00"/>
    <x v="4"/>
    <s v="2011"/>
    <n v="1"/>
    <b v="0"/>
    <x v="5"/>
    <n v="35"/>
    <n v="43.57"/>
    <n v="0.1"/>
    <s v="Regular Air"/>
    <n v="-19.170000000000002"/>
    <n v="1.26"/>
    <n v="0.7"/>
    <s v="Nova Scotia"/>
    <s v="Atlantic"/>
    <s v="Small Business"/>
    <s v="Office Supplies"/>
    <x v="6"/>
    <n v="0.81"/>
  </r>
  <r>
    <s v="Peter McVee"/>
    <n v="775"/>
    <x v="92"/>
    <d v="2011-03-19T00:00:00"/>
    <x v="4"/>
    <s v="2011"/>
    <n v="2"/>
    <b v="0"/>
    <x v="5"/>
    <n v="8"/>
    <n v="31.87"/>
    <n v="0.1"/>
    <s v="Regular Air"/>
    <n v="-1.25"/>
    <n v="4.26"/>
    <n v="1.2"/>
    <s v="Nova Scotia"/>
    <s v="Atlantic"/>
    <s v="Small Business"/>
    <s v="Office Supplies"/>
    <x v="12"/>
    <n v="0.44"/>
  </r>
  <r>
    <s v="Karen Carlisle"/>
    <n v="900"/>
    <x v="1028"/>
    <d v="2009-10-01T00:00:00"/>
    <x v="0"/>
    <s v="2009"/>
    <n v="1"/>
    <b v="0"/>
    <x v="3"/>
    <n v="29"/>
    <n v="1193.6500000000001"/>
    <n v="7.0000000000000007E-2"/>
    <s v="Regular Air"/>
    <n v="507.58"/>
    <n v="40.98"/>
    <n v="2.99"/>
    <s v="Nova Scotia"/>
    <s v="Atlantic"/>
    <s v="Home Office"/>
    <s v="Office Supplies"/>
    <x v="2"/>
    <n v="0.36"/>
  </r>
  <r>
    <s v="Stefania Perrino"/>
    <n v="964"/>
    <x v="1029"/>
    <d v="2011-05-21T00:00:00"/>
    <x v="7"/>
    <s v="2011"/>
    <n v="2"/>
    <b v="0"/>
    <x v="4"/>
    <n v="4"/>
    <n v="40.020000000000003"/>
    <n v="0.02"/>
    <s v="Regular Air"/>
    <n v="-1.28"/>
    <n v="9.93"/>
    <n v="1.0900000000000001"/>
    <s v="Nova Scotia"/>
    <s v="Atlantic"/>
    <s v="Corporate"/>
    <s v="Office Supplies"/>
    <x v="12"/>
    <n v="0.43"/>
  </r>
  <r>
    <s v="Jay Fine"/>
    <n v="2722"/>
    <x v="693"/>
    <d v="2009-04-12T00:00:00"/>
    <x v="8"/>
    <s v="2009"/>
    <n v="4"/>
    <b v="0"/>
    <x v="0"/>
    <n v="46"/>
    <n v="1895.55"/>
    <n v="0.06"/>
    <s v="Regular Air"/>
    <n v="807.62"/>
    <n v="40.97"/>
    <n v="1.99"/>
    <s v="Nova Scotia"/>
    <s v="Atlantic"/>
    <s v="Consumer"/>
    <s v="Technology"/>
    <x v="7"/>
    <n v="0.42"/>
  </r>
  <r>
    <s v="Paul Lucas"/>
    <n v="3078"/>
    <x v="1030"/>
    <d v="2010-02-13T00:00:00"/>
    <x v="5"/>
    <s v="2010"/>
    <n v="2"/>
    <b v="0"/>
    <x v="1"/>
    <n v="1"/>
    <n v="316.61"/>
    <n v="0.1"/>
    <s v="Delivery Truck"/>
    <n v="-187.29"/>
    <n v="291.73"/>
    <n v="48.8"/>
    <s v="Nova Scotia"/>
    <s v="Atlantic"/>
    <s v="Corporate"/>
    <s v="Furniture"/>
    <x v="14"/>
    <n v="0.56000000000000005"/>
  </r>
  <r>
    <s v="George Zrebassa"/>
    <n v="3456"/>
    <x v="1031"/>
    <d v="2010-06-04T00:00:00"/>
    <x v="3"/>
    <s v="2010"/>
    <n v="4"/>
    <b v="0"/>
    <x v="0"/>
    <n v="20"/>
    <n v="5418.68"/>
    <n v="7.0000000000000007E-2"/>
    <s v="Delivery Truck"/>
    <n v="332.3"/>
    <n v="280.98"/>
    <n v="35.67"/>
    <s v="Nova Scotia"/>
    <s v="Atlantic"/>
    <s v="Small Business"/>
    <s v="Furniture"/>
    <x v="10"/>
    <n v="0.66"/>
  </r>
  <r>
    <s v="George Zrebassa"/>
    <n v="3556"/>
    <x v="303"/>
    <d v="2012-09-25T00:00:00"/>
    <x v="11"/>
    <s v="2012"/>
    <n v="3"/>
    <b v="0"/>
    <x v="3"/>
    <n v="48"/>
    <n v="269.37"/>
    <n v="0.05"/>
    <s v="Regular Air"/>
    <n v="-103.55"/>
    <n v="5.74"/>
    <n v="5.01"/>
    <s v="Nova Scotia"/>
    <s v="Atlantic"/>
    <s v="Home Office"/>
    <s v="Office Supplies"/>
    <x v="2"/>
    <n v="0.39"/>
  </r>
  <r>
    <s v="Karl Brown"/>
    <n v="3654"/>
    <x v="734"/>
    <d v="2012-06-07T00:00:00"/>
    <x v="3"/>
    <s v="2012"/>
    <n v="5"/>
    <b v="0"/>
    <x v="0"/>
    <n v="39"/>
    <n v="7338.79"/>
    <n v="0.03"/>
    <s v="Regular Air"/>
    <n v="4031.62"/>
    <n v="204.1"/>
    <n v="13.99"/>
    <s v="Nova Scotia"/>
    <s v="Atlantic"/>
    <s v="Corporate"/>
    <s v="Technology"/>
    <x v="16"/>
    <n v="0.37"/>
  </r>
  <r>
    <s v="Karl Brown"/>
    <n v="3654"/>
    <x v="734"/>
    <d v="2012-06-02T00:00:00"/>
    <x v="3"/>
    <s v="2012"/>
    <n v="0"/>
    <s v="FREE DELIVERY"/>
    <x v="0"/>
    <n v="47"/>
    <n v="12569.31"/>
    <n v="0.1"/>
    <s v="Delivery Truck"/>
    <n v="3160.63"/>
    <n v="279.81"/>
    <n v="23.19"/>
    <s v="Nova Scotia"/>
    <s v="Atlantic"/>
    <s v="Corporate"/>
    <s v="Office Supplies"/>
    <x v="1"/>
    <n v="0.59"/>
  </r>
  <r>
    <s v="Evan Henry"/>
    <n v="3680"/>
    <x v="530"/>
    <d v="2012-12-11T00:00:00"/>
    <x v="9"/>
    <s v="2012"/>
    <n v="2"/>
    <b v="0"/>
    <x v="3"/>
    <n v="27"/>
    <n v="177.95"/>
    <n v="0.09"/>
    <s v="Regular Air"/>
    <n v="-61.75"/>
    <n v="6.48"/>
    <n v="6"/>
    <s v="Nova Scotia"/>
    <s v="Atlantic"/>
    <s v="Corporate"/>
    <s v="Office Supplies"/>
    <x v="5"/>
    <n v="0.37"/>
  </r>
  <r>
    <s v="Keith Herrera"/>
    <n v="3942"/>
    <x v="148"/>
    <d v="2010-06-28T00:00:00"/>
    <x v="3"/>
    <s v="2010"/>
    <n v="1"/>
    <b v="0"/>
    <x v="3"/>
    <n v="11"/>
    <n v="225.14"/>
    <n v="0.08"/>
    <s v="Regular Air"/>
    <n v="-42.61"/>
    <n v="20.149999999999999"/>
    <n v="8.99"/>
    <s v="Nova Scotia"/>
    <s v="Atlantic"/>
    <s v="Small Business"/>
    <s v="Office Supplies"/>
    <x v="12"/>
    <n v="0.57999999999999996"/>
  </r>
  <r>
    <s v="Alyssa Tate"/>
    <n v="4162"/>
    <x v="1024"/>
    <d v="2012-02-13T00:00:00"/>
    <x v="5"/>
    <s v="2012"/>
    <n v="4"/>
    <b v="0"/>
    <x v="0"/>
    <n v="2"/>
    <n v="381.6"/>
    <n v="0.1"/>
    <s v="Regular Air"/>
    <n v="-319.02"/>
    <n v="193.17"/>
    <n v="19.989999999999998"/>
    <s v="Nova Scotia"/>
    <s v="Atlantic"/>
    <s v="Small Business"/>
    <s v="Office Supplies"/>
    <x v="0"/>
    <n v="0.71"/>
  </r>
  <r>
    <s v="Michael Stewart"/>
    <n v="4896"/>
    <x v="1032"/>
    <d v="2012-08-21T00:00:00"/>
    <x v="2"/>
    <s v="2012"/>
    <n v="0"/>
    <s v="FREE DELIVERY"/>
    <x v="5"/>
    <n v="25"/>
    <n v="831.52"/>
    <n v="7.0000000000000007E-2"/>
    <s v="Regular Air"/>
    <n v="259.47000000000003"/>
    <n v="35.409999999999997"/>
    <n v="1.99"/>
    <s v="Nova Scotia"/>
    <s v="Atlantic"/>
    <s v="Small Business"/>
    <s v="Technology"/>
    <x v="7"/>
    <n v="0.43"/>
  </r>
  <r>
    <s v="Michael Stewart"/>
    <n v="4896"/>
    <x v="1032"/>
    <d v="2012-08-23T00:00:00"/>
    <x v="2"/>
    <s v="2012"/>
    <n v="2"/>
    <b v="0"/>
    <x v="5"/>
    <n v="10"/>
    <n v="1089.8699999999999"/>
    <n v="0.06"/>
    <s v="Express Air"/>
    <n v="-124.51"/>
    <n v="125.99"/>
    <n v="5.99"/>
    <s v="Nova Scotia"/>
    <s v="Atlantic"/>
    <s v="Small Business"/>
    <s v="Technology"/>
    <x v="3"/>
    <n v="0.56000000000000005"/>
  </r>
  <r>
    <s v="Paul Lucas"/>
    <n v="4965"/>
    <x v="192"/>
    <d v="2010-10-20T00:00:00"/>
    <x v="0"/>
    <s v="2010"/>
    <n v="0"/>
    <s v="FREE DELIVERY"/>
    <x v="0"/>
    <n v="14"/>
    <n v="1068.79"/>
    <n v="7.0000000000000007E-2"/>
    <s v="Regular Air"/>
    <n v="56.05"/>
    <n v="76.72"/>
    <n v="19.95"/>
    <s v="Nova Scotia"/>
    <s v="Atlantic"/>
    <s v="Corporate"/>
    <s v="Office Supplies"/>
    <x v="1"/>
    <n v="0.54"/>
  </r>
  <r>
    <s v="Shirley Jackson"/>
    <n v="5830"/>
    <x v="934"/>
    <d v="2010-03-25T00:00:00"/>
    <x v="4"/>
    <s v="2010"/>
    <n v="1"/>
    <b v="0"/>
    <x v="4"/>
    <n v="49"/>
    <n v="2012.14"/>
    <n v="7.0000000000000007E-2"/>
    <s v="Regular Air"/>
    <n v="241.74"/>
    <n v="40.97"/>
    <n v="14.45"/>
    <s v="Nova Scotia"/>
    <s v="Atlantic"/>
    <s v="Corporate"/>
    <s v="Furniture"/>
    <x v="4"/>
    <n v="0.56999999999999995"/>
  </r>
  <r>
    <s v="Barry Weirich"/>
    <n v="6116"/>
    <x v="41"/>
    <d v="2009-03-20T00:00:00"/>
    <x v="4"/>
    <s v="2009"/>
    <n v="0"/>
    <s v="FREE DELIVERY"/>
    <x v="4"/>
    <n v="7"/>
    <n v="150.77000000000001"/>
    <n v="0.01"/>
    <s v="Regular Air"/>
    <n v="-72.23"/>
    <n v="19.98"/>
    <n v="4"/>
    <s v="Nova Scotia"/>
    <s v="Atlantic"/>
    <s v="Corporate"/>
    <s v="Technology"/>
    <x v="7"/>
    <n v="0.68"/>
  </r>
  <r>
    <s v="Natalie Webber"/>
    <n v="6695"/>
    <x v="102"/>
    <d v="2012-06-27T00:00:00"/>
    <x v="3"/>
    <s v="2012"/>
    <n v="0"/>
    <s v="FREE DELIVERY"/>
    <x v="0"/>
    <n v="49"/>
    <n v="295.24"/>
    <n v="0.08"/>
    <s v="Express Air"/>
    <n v="-279.93"/>
    <n v="5.81"/>
    <n v="8.49"/>
    <s v="Nova Scotia"/>
    <s v="Atlantic"/>
    <s v="Corporate"/>
    <s v="Office Supplies"/>
    <x v="2"/>
    <n v="0.39"/>
  </r>
  <r>
    <s v="Damala Kotsonis"/>
    <n v="6885"/>
    <x v="1033"/>
    <d v="2012-06-21T00:00:00"/>
    <x v="3"/>
    <s v="2012"/>
    <n v="2"/>
    <b v="0"/>
    <x v="0"/>
    <n v="4"/>
    <n v="481.27"/>
    <n v="0.02"/>
    <s v="Delivery Truck"/>
    <n v="-181.27"/>
    <n v="113.98"/>
    <n v="30"/>
    <s v="Nova Scotia"/>
    <s v="Atlantic"/>
    <s v="Corporate"/>
    <s v="Furniture"/>
    <x v="14"/>
    <n v="0.69"/>
  </r>
  <r>
    <s v="Karen Carlisle"/>
    <n v="7458"/>
    <x v="736"/>
    <d v="2012-04-06T00:00:00"/>
    <x v="8"/>
    <s v="2012"/>
    <n v="2"/>
    <b v="0"/>
    <x v="5"/>
    <n v="16"/>
    <n v="226.81"/>
    <n v="0.05"/>
    <s v="Regular Air"/>
    <n v="-5.37"/>
    <n v="14.45"/>
    <n v="7.17"/>
    <s v="Nova Scotia"/>
    <s v="Atlantic"/>
    <s v="Corporate"/>
    <s v="Office Supplies"/>
    <x v="2"/>
    <n v="0.38"/>
  </r>
  <r>
    <s v="Karen Carlisle"/>
    <n v="7458"/>
    <x v="736"/>
    <d v="2012-04-05T00:00:00"/>
    <x v="8"/>
    <s v="2012"/>
    <n v="1"/>
    <b v="0"/>
    <x v="5"/>
    <n v="46"/>
    <n v="511.07"/>
    <n v="0.01"/>
    <s v="Regular Air"/>
    <n v="-165.74"/>
    <n v="10.97"/>
    <n v="6.5"/>
    <s v="Nova Scotia"/>
    <s v="Atlantic"/>
    <s v="Corporate"/>
    <s v="Technology"/>
    <x v="7"/>
    <n v="0.64"/>
  </r>
  <r>
    <s v="Natalie Webber"/>
    <n v="8807"/>
    <x v="1008"/>
    <d v="2010-02-27T00:00:00"/>
    <x v="5"/>
    <s v="2010"/>
    <n v="2"/>
    <b v="0"/>
    <x v="0"/>
    <n v="19"/>
    <n v="428.14"/>
    <n v="0.04"/>
    <s v="Regular Air"/>
    <n v="-6.04"/>
    <n v="22.84"/>
    <n v="11.54"/>
    <s v="Nova Scotia"/>
    <s v="Atlantic"/>
    <s v="Consumer"/>
    <s v="Office Supplies"/>
    <x v="5"/>
    <n v="0.39"/>
  </r>
  <r>
    <s v="Katherine Murray"/>
    <n v="9024"/>
    <x v="734"/>
    <d v="2012-06-02T00:00:00"/>
    <x v="3"/>
    <s v="2012"/>
    <n v="0"/>
    <s v="FREE DELIVERY"/>
    <x v="4"/>
    <n v="44"/>
    <n v="2318.2134999999998"/>
    <n v="7.0000000000000007E-2"/>
    <s v="Regular Air"/>
    <n v="583.75"/>
    <n v="65.989999999999995"/>
    <n v="2.79"/>
    <s v="Nova Scotia"/>
    <s v="Atlantic"/>
    <s v="Home Office"/>
    <s v="Technology"/>
    <x v="3"/>
    <n v="0.56000000000000005"/>
  </r>
  <r>
    <s v="Hunter Lopez"/>
    <n v="9602"/>
    <x v="547"/>
    <d v="2012-11-12T00:00:00"/>
    <x v="6"/>
    <s v="2012"/>
    <n v="2"/>
    <b v="0"/>
    <x v="5"/>
    <n v="16"/>
    <n v="36.229999999999997"/>
    <n v="0.02"/>
    <s v="Regular Air"/>
    <n v="-24.87"/>
    <n v="2.12"/>
    <n v="1.99"/>
    <s v="Nova Scotia"/>
    <s v="Atlantic"/>
    <s v="Consumer"/>
    <s v="Technology"/>
    <x v="7"/>
    <n v="0.55000000000000004"/>
  </r>
  <r>
    <s v="Eric Barreto"/>
    <n v="9894"/>
    <x v="466"/>
    <d v="2009-03-20T00:00:00"/>
    <x v="4"/>
    <s v="2009"/>
    <n v="2"/>
    <b v="0"/>
    <x v="1"/>
    <n v="16"/>
    <n v="5403.75"/>
    <n v="0.08"/>
    <s v="Delivery Truck"/>
    <n v="103.83"/>
    <n v="355.98"/>
    <n v="58.92"/>
    <s v="Nova Scotia"/>
    <s v="Atlantic"/>
    <s v="Small Business"/>
    <s v="Furniture"/>
    <x v="14"/>
    <n v="0.64"/>
  </r>
  <r>
    <s v="Barry Franz"/>
    <n v="10338"/>
    <x v="455"/>
    <d v="2011-07-16T00:00:00"/>
    <x v="1"/>
    <s v="2011"/>
    <n v="2"/>
    <b v="0"/>
    <x v="3"/>
    <n v="7"/>
    <n v="363.57"/>
    <n v="0.02"/>
    <s v="Delivery Truck"/>
    <n v="33.99"/>
    <n v="44.43"/>
    <n v="46.59"/>
    <s v="Nova Scotia"/>
    <s v="Atlantic"/>
    <s v="Corporate"/>
    <s v="Furniture"/>
    <x v="10"/>
    <n v="0.67"/>
  </r>
  <r>
    <s v="Fred McMath"/>
    <n v="11011"/>
    <x v="212"/>
    <d v="2012-05-14T00:00:00"/>
    <x v="7"/>
    <s v="2012"/>
    <n v="1"/>
    <b v="0"/>
    <x v="1"/>
    <n v="36"/>
    <n v="305.62"/>
    <n v="0.1"/>
    <s v="Regular Air"/>
    <n v="-129.86000000000001"/>
    <n v="8.74"/>
    <n v="8.2899999999999991"/>
    <s v="Nova Scotia"/>
    <s v="Atlantic"/>
    <s v="Small Business"/>
    <s v="Office Supplies"/>
    <x v="8"/>
    <n v="0.38"/>
  </r>
  <r>
    <s v="Berenike Kampe"/>
    <n v="11271"/>
    <x v="929"/>
    <d v="2011-10-20T00:00:00"/>
    <x v="0"/>
    <s v="2011"/>
    <n v="2"/>
    <b v="0"/>
    <x v="1"/>
    <n v="46"/>
    <n v="157.87"/>
    <n v="0"/>
    <s v="Regular Air"/>
    <n v="-115.8"/>
    <n v="3.28"/>
    <n v="3.97"/>
    <s v="Nova Scotia"/>
    <s v="Atlantic"/>
    <s v="Corporate"/>
    <s v="Office Supplies"/>
    <x v="12"/>
    <n v="0.56000000000000005"/>
  </r>
  <r>
    <s v="Dean Percer"/>
    <n v="12005"/>
    <x v="801"/>
    <d v="2012-06-26T00:00:00"/>
    <x v="3"/>
    <s v="2012"/>
    <n v="2"/>
    <b v="0"/>
    <x v="3"/>
    <n v="4"/>
    <n v="1660.86"/>
    <n v="0.04"/>
    <s v="Regular Air"/>
    <n v="-164.59"/>
    <n v="415.88"/>
    <n v="11.37"/>
    <s v="Nova Scotia"/>
    <s v="Atlantic"/>
    <s v="Home Office"/>
    <s v="Office Supplies"/>
    <x v="0"/>
    <n v="0.56999999999999995"/>
  </r>
  <r>
    <s v="Muhammed Lee"/>
    <n v="13284"/>
    <x v="678"/>
    <d v="2012-08-13T00:00:00"/>
    <x v="2"/>
    <s v="2012"/>
    <n v="1"/>
    <b v="0"/>
    <x v="1"/>
    <n v="22"/>
    <n v="9062.44"/>
    <n v="0.05"/>
    <s v="Regular Air"/>
    <n v="3858.28"/>
    <n v="420.98"/>
    <n v="19.989999999999998"/>
    <s v="Nova Scotia"/>
    <s v="Atlantic"/>
    <s v="Consumer"/>
    <s v="Office Supplies"/>
    <x v="2"/>
    <n v="0.35"/>
  </r>
  <r>
    <s v="Muhammed Lee"/>
    <n v="13284"/>
    <x v="678"/>
    <d v="2012-08-13T00:00:00"/>
    <x v="2"/>
    <s v="2012"/>
    <n v="1"/>
    <b v="0"/>
    <x v="1"/>
    <n v="49"/>
    <n v="1662.57"/>
    <n v="0.1"/>
    <s v="Regular Air"/>
    <n v="674.99"/>
    <n v="37.700000000000003"/>
    <n v="2.99"/>
    <s v="Nova Scotia"/>
    <s v="Atlantic"/>
    <s v="Consumer"/>
    <s v="Office Supplies"/>
    <x v="2"/>
    <n v="0.35"/>
  </r>
  <r>
    <s v="Noel Staavos"/>
    <n v="13476"/>
    <x v="1034"/>
    <d v="2010-10-17T00:00:00"/>
    <x v="0"/>
    <s v="2010"/>
    <n v="1"/>
    <b v="0"/>
    <x v="3"/>
    <n v="3"/>
    <n v="173.33"/>
    <n v="0.09"/>
    <s v="Regular Air"/>
    <n v="-121.39"/>
    <n v="52.99"/>
    <n v="19.989999999999998"/>
    <s v="Nova Scotia"/>
    <s v="Atlantic"/>
    <s v="Home Office"/>
    <s v="Office Supplies"/>
    <x v="0"/>
    <n v="0.81"/>
  </r>
  <r>
    <s v="Bobby Trafton"/>
    <n v="14182"/>
    <x v="109"/>
    <d v="2009-06-27T00:00:00"/>
    <x v="3"/>
    <s v="2009"/>
    <n v="5"/>
    <b v="0"/>
    <x v="0"/>
    <n v="23"/>
    <n v="2433.5500000000002"/>
    <n v="0.05"/>
    <s v="Regular Air"/>
    <n v="355.93"/>
    <n v="125.99"/>
    <n v="8.08"/>
    <s v="Nova Scotia"/>
    <s v="Atlantic"/>
    <s v="Small Business"/>
    <s v="Technology"/>
    <x v="3"/>
    <n v="0.56999999999999995"/>
  </r>
  <r>
    <s v="Rick Duston"/>
    <n v="14375"/>
    <x v="509"/>
    <d v="2010-02-01T00:00:00"/>
    <x v="5"/>
    <s v="2010"/>
    <n v="1"/>
    <b v="0"/>
    <x v="4"/>
    <n v="50"/>
    <n v="3872.38"/>
    <n v="0.1"/>
    <s v="Regular Air"/>
    <n v="1110.3499999999999"/>
    <n v="83.93"/>
    <n v="19.989999999999998"/>
    <s v="Nova Scotia"/>
    <s v="Atlantic"/>
    <s v="Corporate"/>
    <s v="Office Supplies"/>
    <x v="8"/>
    <n v="0.38"/>
  </r>
  <r>
    <s v="Karl Brown"/>
    <n v="14528"/>
    <x v="1035"/>
    <d v="2009-06-17T00:00:00"/>
    <x v="3"/>
    <s v="2009"/>
    <n v="2"/>
    <b v="0"/>
    <x v="5"/>
    <n v="14"/>
    <n v="78.44"/>
    <n v="0.09"/>
    <s v="Regular Air"/>
    <n v="11.02"/>
    <n v="5.98"/>
    <n v="1.49"/>
    <s v="Nova Scotia"/>
    <s v="Atlantic"/>
    <s v="Home Office"/>
    <s v="Office Supplies"/>
    <x v="2"/>
    <n v="0.39"/>
  </r>
  <r>
    <s v="Karl Brown"/>
    <n v="14662"/>
    <x v="47"/>
    <d v="2011-11-17T00:00:00"/>
    <x v="6"/>
    <s v="2011"/>
    <n v="1"/>
    <b v="0"/>
    <x v="1"/>
    <n v="48"/>
    <n v="257.75"/>
    <n v="0.02"/>
    <s v="Regular Air"/>
    <n v="-66.260000000000005"/>
    <n v="4.9800000000000004"/>
    <n v="4.75"/>
    <s v="Nova Scotia"/>
    <s v="Atlantic"/>
    <s v="Corporate"/>
    <s v="Office Supplies"/>
    <x v="5"/>
    <n v="0.36"/>
  </r>
  <r>
    <s v="Karl Brown"/>
    <n v="14662"/>
    <x v="47"/>
    <d v="2011-11-17T00:00:00"/>
    <x v="6"/>
    <s v="2011"/>
    <n v="1"/>
    <b v="0"/>
    <x v="1"/>
    <n v="48"/>
    <n v="5139.8819999999996"/>
    <n v="0.01"/>
    <s v="Regular Air"/>
    <n v="1275.67"/>
    <n v="125.99"/>
    <n v="8.99"/>
    <s v="Nova Scotia"/>
    <s v="Atlantic"/>
    <s v="Corporate"/>
    <s v="Technology"/>
    <x v="3"/>
    <n v="0.59"/>
  </r>
  <r>
    <s v="Erica Hernandez"/>
    <n v="15009"/>
    <x v="905"/>
    <d v="2011-12-22T00:00:00"/>
    <x v="9"/>
    <s v="2011"/>
    <n v="1"/>
    <b v="0"/>
    <x v="3"/>
    <n v="28"/>
    <n v="229.43"/>
    <n v="0.08"/>
    <s v="Express Air"/>
    <n v="61.09"/>
    <n v="7.78"/>
    <n v="2.5"/>
    <s v="Nova Scotia"/>
    <s v="Atlantic"/>
    <s v="Small Business"/>
    <s v="Office Supplies"/>
    <x v="8"/>
    <n v="0.38"/>
  </r>
  <r>
    <s v="Tony Molinari"/>
    <n v="15619"/>
    <x v="1036"/>
    <d v="2011-07-02T00:00:00"/>
    <x v="1"/>
    <s v="2011"/>
    <n v="4"/>
    <b v="0"/>
    <x v="0"/>
    <n v="36"/>
    <n v="123.13"/>
    <n v="0.05"/>
    <s v="Express Air"/>
    <n v="20.57"/>
    <n v="3.29"/>
    <n v="1.35"/>
    <s v="Nova Scotia"/>
    <s v="Atlantic"/>
    <s v="Corporate"/>
    <s v="Office Supplies"/>
    <x v="6"/>
    <n v="0.4"/>
  </r>
  <r>
    <s v="Elizabeth Moffitt"/>
    <n v="15971"/>
    <x v="691"/>
    <d v="2009-08-15T00:00:00"/>
    <x v="2"/>
    <s v="2009"/>
    <n v="1"/>
    <b v="0"/>
    <x v="1"/>
    <n v="15"/>
    <n v="2172.5149999999999"/>
    <n v="0.06"/>
    <s v="Regular Air"/>
    <n v="32.75"/>
    <n v="175.99"/>
    <n v="8.99"/>
    <s v="Nova Scotia"/>
    <s v="Atlantic"/>
    <s v="Consumer"/>
    <s v="Technology"/>
    <x v="3"/>
    <n v="0.56999999999999995"/>
  </r>
  <r>
    <s v="Harold Dahlen"/>
    <n v="16036"/>
    <x v="505"/>
    <d v="2012-01-06T00:00:00"/>
    <x v="10"/>
    <s v="2012"/>
    <n v="1"/>
    <b v="0"/>
    <x v="4"/>
    <n v="28"/>
    <n v="2160.27"/>
    <n v="0.09"/>
    <s v="Regular Air"/>
    <n v="-818.32"/>
    <n v="80.98"/>
    <n v="35"/>
    <s v="Nova Scotia"/>
    <s v="Atlantic"/>
    <s v="Corporate"/>
    <s v="Office Supplies"/>
    <x v="0"/>
    <n v="0.81"/>
  </r>
  <r>
    <s v="David Flashing"/>
    <n v="16452"/>
    <x v="1037"/>
    <d v="2012-08-24T00:00:00"/>
    <x v="2"/>
    <s v="2012"/>
    <n v="1"/>
    <b v="0"/>
    <x v="4"/>
    <n v="46"/>
    <n v="134.41999999999999"/>
    <n v="0.05"/>
    <s v="Regular Air"/>
    <n v="9.34"/>
    <n v="2.88"/>
    <n v="1.01"/>
    <s v="Nova Scotia"/>
    <s v="Atlantic"/>
    <s v="Home Office"/>
    <s v="Office Supplies"/>
    <x v="12"/>
    <n v="0.55000000000000004"/>
  </r>
  <r>
    <s v="David Flashing"/>
    <n v="16548"/>
    <x v="888"/>
    <d v="2012-02-07T00:00:00"/>
    <x v="5"/>
    <s v="2012"/>
    <n v="2"/>
    <b v="0"/>
    <x v="3"/>
    <n v="40"/>
    <n v="3028.86"/>
    <n v="0.04"/>
    <s v="Regular Air"/>
    <n v="-2595.65"/>
    <n v="71.37"/>
    <n v="69"/>
    <s v="Nova Scotia"/>
    <s v="Atlantic"/>
    <s v="Consumer"/>
    <s v="Furniture"/>
    <x v="10"/>
    <n v="0.68"/>
  </r>
  <r>
    <s v="Berenike Kampe"/>
    <n v="17408"/>
    <x v="347"/>
    <d v="2009-05-29T00:00:00"/>
    <x v="7"/>
    <s v="2009"/>
    <n v="2"/>
    <b v="0"/>
    <x v="3"/>
    <n v="26"/>
    <n v="149.69999999999999"/>
    <n v="0.05"/>
    <s v="Express Air"/>
    <n v="-132.63"/>
    <n v="5.4"/>
    <n v="7.78"/>
    <s v="Nova Scotia"/>
    <s v="Atlantic"/>
    <s v="Corporate"/>
    <s v="Office Supplies"/>
    <x v="2"/>
    <n v="0.37"/>
  </r>
  <r>
    <s v="Noel Staavos"/>
    <n v="17410"/>
    <x v="247"/>
    <d v="2010-09-06T00:00:00"/>
    <x v="11"/>
    <s v="2010"/>
    <n v="5"/>
    <b v="0"/>
    <x v="0"/>
    <n v="5"/>
    <n v="284.67349999999999"/>
    <n v="0.04"/>
    <s v="Express Air"/>
    <n v="-247.24"/>
    <n v="65.989999999999995"/>
    <n v="8.99"/>
    <s v="Nova Scotia"/>
    <s v="Atlantic"/>
    <s v="Home Office"/>
    <s v="Technology"/>
    <x v="3"/>
    <n v="0.56000000000000005"/>
  </r>
  <r>
    <s v="Deanra Eno"/>
    <n v="18849"/>
    <x v="98"/>
    <d v="2012-08-05T00:00:00"/>
    <x v="2"/>
    <s v="2012"/>
    <n v="0"/>
    <s v="FREE DELIVERY"/>
    <x v="1"/>
    <n v="6"/>
    <n v="751.71"/>
    <n v="0.09"/>
    <s v="Regular Air"/>
    <n v="50.83"/>
    <n v="131.12"/>
    <n v="0.99"/>
    <s v="Nova Scotia"/>
    <s v="Atlantic"/>
    <s v="Corporate"/>
    <s v="Office Supplies"/>
    <x v="1"/>
    <n v="0.55000000000000004"/>
  </r>
  <r>
    <s v="Fred McMath"/>
    <n v="19174"/>
    <x v="598"/>
    <d v="2010-07-18T00:00:00"/>
    <x v="1"/>
    <s v="2010"/>
    <n v="2"/>
    <b v="0"/>
    <x v="4"/>
    <n v="35"/>
    <n v="5311.973"/>
    <n v="0.02"/>
    <s v="Regular Air"/>
    <n v="1142.08"/>
    <n v="179.99"/>
    <n v="13.99"/>
    <s v="Nova Scotia"/>
    <s v="Atlantic"/>
    <s v="Small Business"/>
    <s v="Technology"/>
    <x v="3"/>
    <n v="0.56999999999999995"/>
  </r>
  <r>
    <s v="Fred McMath"/>
    <n v="19174"/>
    <x v="598"/>
    <d v="2010-07-17T00:00:00"/>
    <x v="1"/>
    <s v="2010"/>
    <n v="1"/>
    <b v="0"/>
    <x v="4"/>
    <n v="19"/>
    <n v="1061.905"/>
    <n v="0.06"/>
    <s v="Regular Air"/>
    <n v="152.75"/>
    <n v="65.989999999999995"/>
    <n v="2.5"/>
    <s v="Nova Scotia"/>
    <s v="Atlantic"/>
    <s v="Small Business"/>
    <s v="Technology"/>
    <x v="3"/>
    <n v="0.56000000000000005"/>
  </r>
  <r>
    <s v="Fred McMath"/>
    <n v="19174"/>
    <x v="598"/>
    <d v="2010-07-18T00:00:00"/>
    <x v="1"/>
    <s v="2010"/>
    <n v="2"/>
    <b v="0"/>
    <x v="4"/>
    <n v="48"/>
    <n v="1631.04"/>
    <n v="0"/>
    <s v="Regular Air"/>
    <n v="665.63"/>
    <n v="33.979999999999997"/>
    <n v="1.99"/>
    <s v="Nova Scotia"/>
    <s v="Atlantic"/>
    <s v="Small Business"/>
    <s v="Technology"/>
    <x v="7"/>
    <n v="0.45"/>
  </r>
  <r>
    <s v="Chuck Sachs"/>
    <n v="20098"/>
    <x v="1038"/>
    <d v="2011-12-10T00:00:00"/>
    <x v="9"/>
    <s v="2011"/>
    <n v="2"/>
    <b v="0"/>
    <x v="4"/>
    <n v="11"/>
    <n v="183.32"/>
    <n v="0.04"/>
    <s v="Regular Air"/>
    <n v="-61.1"/>
    <n v="15.99"/>
    <n v="9.4"/>
    <s v="Nova Scotia"/>
    <s v="Atlantic"/>
    <s v="Consumer"/>
    <s v="Technology"/>
    <x v="16"/>
    <n v="0.49"/>
  </r>
  <r>
    <s v="Chris Cortes"/>
    <n v="20711"/>
    <x v="1039"/>
    <d v="2009-01-21T00:00:00"/>
    <x v="10"/>
    <s v="2009"/>
    <n v="2"/>
    <b v="0"/>
    <x v="5"/>
    <n v="5"/>
    <n v="98.66"/>
    <n v="0.1"/>
    <s v="Regular Air"/>
    <n v="-19.52"/>
    <n v="18.97"/>
    <n v="9.0299999999999994"/>
    <s v="Nova Scotia"/>
    <s v="Atlantic"/>
    <s v="Consumer"/>
    <s v="Office Supplies"/>
    <x v="5"/>
    <n v="0.37"/>
  </r>
  <r>
    <s v="Raymond Fair"/>
    <n v="20932"/>
    <x v="300"/>
    <d v="2012-07-31T00:00:00"/>
    <x v="1"/>
    <s v="2012"/>
    <n v="2"/>
    <b v="0"/>
    <x v="1"/>
    <n v="38"/>
    <n v="123.26"/>
    <n v="0.02"/>
    <s v="Regular Air"/>
    <n v="-4.7300000000000004"/>
    <n v="3.26"/>
    <n v="1.86"/>
    <s v="Nova Scotia"/>
    <s v="Atlantic"/>
    <s v="Small Business"/>
    <s v="Office Supplies"/>
    <x v="12"/>
    <n v="0.41"/>
  </r>
  <r>
    <s v="Chuck Sachs"/>
    <n v="21319"/>
    <x v="36"/>
    <d v="2010-04-30T00:00:00"/>
    <x v="8"/>
    <s v="2010"/>
    <n v="1"/>
    <b v="0"/>
    <x v="4"/>
    <n v="5"/>
    <n v="2361.1"/>
    <n v="0.01"/>
    <s v="Delivery Truck"/>
    <n v="-1042.71"/>
    <n v="449.99"/>
    <n v="49"/>
    <s v="Nova Scotia"/>
    <s v="Atlantic"/>
    <s v="Consumer"/>
    <s v="Technology"/>
    <x v="13"/>
    <n v="0.38"/>
  </r>
  <r>
    <s v="Bobby Trafton"/>
    <n v="21344"/>
    <x v="530"/>
    <d v="2012-12-16T00:00:00"/>
    <x v="9"/>
    <s v="2012"/>
    <n v="7"/>
    <b v="0"/>
    <x v="0"/>
    <n v="48"/>
    <n v="2011.46"/>
    <n v="0.01"/>
    <s v="Regular Air"/>
    <n v="171.07"/>
    <n v="41.32"/>
    <n v="8.66"/>
    <s v="Nova Scotia"/>
    <s v="Atlantic"/>
    <s v="Corporate"/>
    <s v="Furniture"/>
    <x v="4"/>
    <n v="0.76"/>
  </r>
  <r>
    <s v="Mark Packer"/>
    <n v="21538"/>
    <x v="114"/>
    <d v="2009-07-29T00:00:00"/>
    <x v="1"/>
    <s v="2009"/>
    <n v="2"/>
    <b v="0"/>
    <x v="4"/>
    <n v="31"/>
    <n v="87.32"/>
    <n v="0.08"/>
    <s v="Regular Air"/>
    <n v="-1.18"/>
    <n v="2.94"/>
    <n v="0.96"/>
    <s v="Nova Scotia"/>
    <s v="Atlantic"/>
    <s v="Small Business"/>
    <s v="Office Supplies"/>
    <x v="12"/>
    <n v="0.57999999999999996"/>
  </r>
  <r>
    <s v="Eric Barreto"/>
    <n v="21574"/>
    <x v="1040"/>
    <d v="2010-01-16T00:00:00"/>
    <x v="10"/>
    <s v="2010"/>
    <n v="1"/>
    <b v="0"/>
    <x v="5"/>
    <n v="33"/>
    <n v="77.55"/>
    <n v="0"/>
    <s v="Regular Air"/>
    <n v="-37.200000000000003"/>
    <n v="2.12"/>
    <n v="1.99"/>
    <s v="Nova Scotia"/>
    <s v="Atlantic"/>
    <s v="Small Business"/>
    <s v="Technology"/>
    <x v="7"/>
    <n v="0.55000000000000004"/>
  </r>
  <r>
    <s v="Noel Staavos"/>
    <n v="22242"/>
    <x v="1035"/>
    <d v="2009-06-17T00:00:00"/>
    <x v="3"/>
    <s v="2009"/>
    <n v="2"/>
    <b v="0"/>
    <x v="3"/>
    <n v="50"/>
    <n v="329.91"/>
    <n v="0.04"/>
    <s v="Regular Air"/>
    <n v="-279.93"/>
    <n v="6.48"/>
    <n v="9.5399999999999991"/>
    <s v="Nova Scotia"/>
    <s v="Atlantic"/>
    <s v="Home Office"/>
    <s v="Office Supplies"/>
    <x v="5"/>
    <n v="0.37"/>
  </r>
  <r>
    <s v="Jay Fine"/>
    <n v="23078"/>
    <x v="339"/>
    <d v="2011-09-17T00:00:00"/>
    <x v="11"/>
    <s v="2011"/>
    <n v="2"/>
    <b v="0"/>
    <x v="4"/>
    <n v="8"/>
    <n v="342.27"/>
    <n v="0.09"/>
    <s v="Regular Air"/>
    <n v="-17.68"/>
    <n v="40.99"/>
    <n v="19.989999999999998"/>
    <s v="Nova Scotia"/>
    <s v="Atlantic"/>
    <s v="Consumer"/>
    <s v="Office Supplies"/>
    <x v="5"/>
    <n v="0.36"/>
  </r>
  <r>
    <s v="Ann Blume"/>
    <n v="23271"/>
    <x v="1041"/>
    <d v="2010-11-04T00:00:00"/>
    <x v="6"/>
    <s v="2010"/>
    <n v="1"/>
    <b v="0"/>
    <x v="1"/>
    <n v="1"/>
    <n v="794.58"/>
    <n v="0.09"/>
    <s v="Delivery Truck"/>
    <n v="-1748.34"/>
    <n v="808.49"/>
    <n v="55.3"/>
    <s v="Nova Scotia"/>
    <s v="Atlantic"/>
    <s v="Small Business"/>
    <s v="Technology"/>
    <x v="16"/>
    <n v="0.4"/>
  </r>
  <r>
    <s v="Alan Shonely"/>
    <n v="23428"/>
    <x v="671"/>
    <d v="2012-10-30T00:00:00"/>
    <x v="0"/>
    <s v="2012"/>
    <n v="2"/>
    <b v="0"/>
    <x v="1"/>
    <n v="41"/>
    <n v="980.95"/>
    <n v="0.02"/>
    <s v="Regular Air"/>
    <n v="234.68"/>
    <n v="22.84"/>
    <n v="8.18"/>
    <s v="Nova Scotia"/>
    <s v="Atlantic"/>
    <s v="Small Business"/>
    <s v="Office Supplies"/>
    <x v="5"/>
    <n v="0.39"/>
  </r>
  <r>
    <s v="Nora Paige"/>
    <n v="23619"/>
    <x v="237"/>
    <d v="2012-12-23T00:00:00"/>
    <x v="9"/>
    <s v="2012"/>
    <n v="2"/>
    <b v="0"/>
    <x v="4"/>
    <n v="45"/>
    <n v="285.91000000000003"/>
    <n v="0.02"/>
    <s v="Regular Air"/>
    <n v="-104.99"/>
    <n v="6.24"/>
    <n v="5.22"/>
    <s v="Nova Scotia"/>
    <s v="Atlantic"/>
    <s v="Small Business"/>
    <s v="Furniture"/>
    <x v="4"/>
    <n v="0.6"/>
  </r>
  <r>
    <s v="Nora Paige"/>
    <n v="23619"/>
    <x v="237"/>
    <d v="2012-12-24T00:00:00"/>
    <x v="9"/>
    <s v="2012"/>
    <n v="3"/>
    <b v="0"/>
    <x v="4"/>
    <n v="48"/>
    <n v="2611.8035"/>
    <n v="0.06"/>
    <s v="Regular Air"/>
    <n v="644.80999999999995"/>
    <n v="65.989999999999995"/>
    <n v="5.92"/>
    <s v="Nova Scotia"/>
    <s v="Atlantic"/>
    <s v="Small Business"/>
    <s v="Technology"/>
    <x v="3"/>
    <n v="0.55000000000000004"/>
  </r>
  <r>
    <s v="Frank Atkinson"/>
    <n v="24067"/>
    <x v="348"/>
    <d v="2012-08-24T00:00:00"/>
    <x v="2"/>
    <s v="2012"/>
    <n v="2"/>
    <b v="0"/>
    <x v="1"/>
    <n v="30"/>
    <n v="128.25"/>
    <n v="7.0000000000000007E-2"/>
    <s v="Express Air"/>
    <n v="-95.31"/>
    <n v="3.98"/>
    <n v="5.26"/>
    <s v="Nova Scotia"/>
    <s v="Atlantic"/>
    <s v="Corporate"/>
    <s v="Office Supplies"/>
    <x v="2"/>
    <n v="0.38"/>
  </r>
  <r>
    <s v="Katrina Willman"/>
    <n v="25092"/>
    <x v="1042"/>
    <d v="2010-12-03T00:00:00"/>
    <x v="9"/>
    <s v="2010"/>
    <n v="2"/>
    <b v="0"/>
    <x v="1"/>
    <n v="6"/>
    <n v="141.27000000000001"/>
    <n v="0.08"/>
    <s v="Express Air"/>
    <n v="28.14"/>
    <n v="21.38"/>
    <n v="2.99"/>
    <s v="Nova Scotia"/>
    <s v="Atlantic"/>
    <s v="Consumer"/>
    <s v="Office Supplies"/>
    <x v="2"/>
    <n v="0.37"/>
  </r>
  <r>
    <s v="Katrina Willman"/>
    <n v="25092"/>
    <x v="1042"/>
    <d v="2010-12-03T00:00:00"/>
    <x v="9"/>
    <s v="2010"/>
    <n v="2"/>
    <b v="0"/>
    <x v="1"/>
    <n v="9"/>
    <n v="16.02"/>
    <n v="0.09"/>
    <s v="Regular Air"/>
    <n v="-2.82"/>
    <n v="1.81"/>
    <n v="0.75"/>
    <s v="Nova Scotia"/>
    <s v="Atlantic"/>
    <s v="Consumer"/>
    <s v="Office Supplies"/>
    <x v="6"/>
    <n v="0.52"/>
  </r>
  <r>
    <s v="Stefania Perrino"/>
    <n v="25280"/>
    <x v="345"/>
    <d v="2011-05-22T00:00:00"/>
    <x v="7"/>
    <s v="2011"/>
    <n v="1"/>
    <b v="0"/>
    <x v="3"/>
    <n v="47"/>
    <n v="202.64"/>
    <n v="0.03"/>
    <s v="Regular Air"/>
    <n v="28.75"/>
    <n v="4.13"/>
    <n v="1.17"/>
    <s v="Nova Scotia"/>
    <s v="Atlantic"/>
    <s v="Corporate"/>
    <s v="Office Supplies"/>
    <x v="12"/>
    <n v="0.56999999999999995"/>
  </r>
  <r>
    <s v="George Zrebassa"/>
    <n v="25442"/>
    <x v="505"/>
    <d v="2012-01-07T00:00:00"/>
    <x v="10"/>
    <s v="2012"/>
    <n v="2"/>
    <b v="0"/>
    <x v="1"/>
    <n v="40"/>
    <n v="453.98"/>
    <n v="0.02"/>
    <s v="Regular Air"/>
    <n v="67.599999999999994"/>
    <n v="11.34"/>
    <n v="5.01"/>
    <s v="Nova Scotia"/>
    <s v="Atlantic"/>
    <s v="Home Office"/>
    <s v="Office Supplies"/>
    <x v="5"/>
    <n v="0.36"/>
  </r>
  <r>
    <s v="Hunter Lopez"/>
    <n v="25666"/>
    <x v="780"/>
    <d v="2012-09-03T00:00:00"/>
    <x v="11"/>
    <s v="2012"/>
    <n v="1"/>
    <b v="0"/>
    <x v="5"/>
    <n v="36"/>
    <n v="5072.34"/>
    <n v="0.06"/>
    <s v="Regular Air"/>
    <n v="369.46"/>
    <n v="140.85"/>
    <n v="19.989999999999998"/>
    <s v="Nova Scotia"/>
    <s v="Atlantic"/>
    <s v="Consumer"/>
    <s v="Office Supplies"/>
    <x v="0"/>
    <n v="0.73"/>
  </r>
  <r>
    <s v="Ann Blume"/>
    <n v="25669"/>
    <x v="343"/>
    <d v="2011-01-16T00:00:00"/>
    <x v="10"/>
    <s v="2011"/>
    <n v="0"/>
    <s v="FREE DELIVERY"/>
    <x v="5"/>
    <n v="12"/>
    <n v="45.63"/>
    <n v="0.02"/>
    <s v="Regular Air"/>
    <n v="15.42"/>
    <n v="3.69"/>
    <n v="0.5"/>
    <s v="Nova Scotia"/>
    <s v="Atlantic"/>
    <s v="Small Business"/>
    <s v="Office Supplies"/>
    <x v="11"/>
    <n v="0.38"/>
  </r>
  <r>
    <s v="Janet Martin"/>
    <n v="26276"/>
    <x v="965"/>
    <d v="2010-09-19T00:00:00"/>
    <x v="11"/>
    <s v="2010"/>
    <n v="7"/>
    <b v="0"/>
    <x v="0"/>
    <n v="21"/>
    <n v="3685.38"/>
    <n v="0"/>
    <s v="Express Air"/>
    <n v="1040.6199999999999"/>
    <n v="170.98"/>
    <n v="13.99"/>
    <s v="Nova Scotia"/>
    <s v="Atlantic"/>
    <s v="Corporate"/>
    <s v="Furniture"/>
    <x v="4"/>
    <n v="0.75"/>
  </r>
  <r>
    <s v="Noel Staavos"/>
    <n v="26912"/>
    <x v="196"/>
    <d v="2012-05-06T00:00:00"/>
    <x v="7"/>
    <s v="2012"/>
    <n v="9"/>
    <b v="0"/>
    <x v="0"/>
    <n v="21"/>
    <n v="1090.1099999999999"/>
    <n v="0.08"/>
    <s v="Regular Air"/>
    <n v="55.87"/>
    <n v="53.98"/>
    <n v="5.5"/>
    <s v="Nova Scotia"/>
    <s v="Atlantic"/>
    <s v="Home Office"/>
    <s v="Technology"/>
    <x v="7"/>
    <n v="0.62"/>
  </r>
  <r>
    <s v="Alyssa Tate"/>
    <n v="27137"/>
    <x v="37"/>
    <d v="2012-01-02T00:00:00"/>
    <x v="10"/>
    <s v="2012"/>
    <n v="2"/>
    <b v="0"/>
    <x v="1"/>
    <n v="2"/>
    <n v="60.5625"/>
    <n v="0.02"/>
    <s v="Regular Air"/>
    <n v="-165.54"/>
    <n v="35.99"/>
    <n v="1.1000000000000001"/>
    <s v="Nova Scotia"/>
    <s v="Atlantic"/>
    <s v="Small Business"/>
    <s v="Technology"/>
    <x v="3"/>
    <n v="0.55000000000000004"/>
  </r>
  <r>
    <s v="Karl Brown"/>
    <n v="27335"/>
    <x v="747"/>
    <d v="2010-11-06T00:00:00"/>
    <x v="6"/>
    <s v="2010"/>
    <n v="0"/>
    <s v="FREE DELIVERY"/>
    <x v="0"/>
    <n v="23"/>
    <n v="67.47"/>
    <n v="0.03"/>
    <s v="Regular Air"/>
    <n v="-100.6"/>
    <n v="2.66"/>
    <n v="6.35"/>
    <s v="Nova Scotia"/>
    <s v="Atlantic"/>
    <s v="Corporate"/>
    <s v="Office Supplies"/>
    <x v="8"/>
    <n v="0.36"/>
  </r>
  <r>
    <s v="Anthony Garverick"/>
    <n v="27430"/>
    <x v="407"/>
    <d v="2011-02-01T00:00:00"/>
    <x v="5"/>
    <s v="2011"/>
    <n v="1"/>
    <b v="0"/>
    <x v="1"/>
    <n v="3"/>
    <n v="315.27"/>
    <n v="0.08"/>
    <s v="Regular Air"/>
    <n v="278.60000000000002"/>
    <n v="105.98"/>
    <n v="13.99"/>
    <s v="Nova Scotia"/>
    <s v="Atlantic"/>
    <s v="Small Business"/>
    <s v="Furniture"/>
    <x v="4"/>
    <n v="0.65"/>
  </r>
  <r>
    <s v="Aaron Hawkins"/>
    <n v="27559"/>
    <x v="1043"/>
    <d v="2011-10-31T00:00:00"/>
    <x v="0"/>
    <s v="2011"/>
    <n v="1"/>
    <b v="0"/>
    <x v="1"/>
    <n v="38"/>
    <n v="465.9"/>
    <n v="0.05"/>
    <s v="Regular Air"/>
    <n v="79.34"/>
    <n v="12.28"/>
    <n v="4.8600000000000003"/>
    <s v="Nova Scotia"/>
    <s v="Atlantic"/>
    <s v="Home Office"/>
    <s v="Office Supplies"/>
    <x v="5"/>
    <n v="0.38"/>
  </r>
  <r>
    <s v="Mark Packer"/>
    <n v="29797"/>
    <x v="439"/>
    <d v="2010-06-28T00:00:00"/>
    <x v="3"/>
    <s v="2010"/>
    <n v="2"/>
    <b v="0"/>
    <x v="1"/>
    <n v="50"/>
    <n v="742.05"/>
    <n v="0.05"/>
    <s v="Regular Air"/>
    <n v="-337.98"/>
    <n v="14.89"/>
    <n v="13.56"/>
    <s v="Nova Scotia"/>
    <s v="Atlantic"/>
    <s v="Small Business"/>
    <s v="Furniture"/>
    <x v="4"/>
    <n v="0.57999999999999996"/>
  </r>
  <r>
    <s v="Giulietta Dortch"/>
    <n v="30023"/>
    <x v="187"/>
    <d v="2010-10-17T00:00:00"/>
    <x v="0"/>
    <s v="2010"/>
    <n v="2"/>
    <b v="0"/>
    <x v="0"/>
    <n v="28"/>
    <n v="10253.75"/>
    <n v="0.1"/>
    <s v="Delivery Truck"/>
    <n v="3256.81"/>
    <n v="400.97"/>
    <n v="48.26"/>
    <s v="Nova Scotia"/>
    <s v="Atlantic"/>
    <s v="Consumer"/>
    <s v="Technology"/>
    <x v="16"/>
    <n v="0.36"/>
  </r>
  <r>
    <s v="Carlos Meador"/>
    <n v="31682"/>
    <x v="949"/>
    <d v="2010-03-18T00:00:00"/>
    <x v="4"/>
    <s v="2010"/>
    <n v="9"/>
    <b v="0"/>
    <x v="0"/>
    <n v="42"/>
    <n v="3186.77"/>
    <n v="0.09"/>
    <s v="Regular Air"/>
    <n v="455.42"/>
    <n v="76.72"/>
    <n v="19.95"/>
    <s v="Nova Scotia"/>
    <s v="Atlantic"/>
    <s v="Corporate"/>
    <s v="Office Supplies"/>
    <x v="1"/>
    <n v="0.54"/>
  </r>
  <r>
    <s v="Damala Kotsonis"/>
    <n v="31845"/>
    <x v="972"/>
    <d v="2012-10-22T00:00:00"/>
    <x v="0"/>
    <s v="2012"/>
    <n v="0"/>
    <s v="FREE DELIVERY"/>
    <x v="0"/>
    <n v="36"/>
    <n v="3645.12"/>
    <n v="0.04"/>
    <s v="Delivery Truck"/>
    <n v="807.29"/>
    <n v="100.98"/>
    <n v="15.66"/>
    <s v="Nova Scotia"/>
    <s v="Atlantic"/>
    <s v="Corporate"/>
    <s v="Office Supplies"/>
    <x v="1"/>
    <n v="0.56999999999999995"/>
  </r>
  <r>
    <s v="Dave Poirier"/>
    <n v="32389"/>
    <x v="1044"/>
    <d v="2010-11-02T00:00:00"/>
    <x v="6"/>
    <s v="2010"/>
    <n v="2"/>
    <b v="0"/>
    <x v="4"/>
    <n v="23"/>
    <n v="934.07"/>
    <n v="7.0000000000000007E-2"/>
    <s v="Regular Air"/>
    <n v="-7.5"/>
    <n v="39.99"/>
    <n v="10.25"/>
    <s v="Nova Scotia"/>
    <s v="Atlantic"/>
    <s v="Small Business"/>
    <s v="Technology"/>
    <x v="7"/>
    <n v="0.55000000000000004"/>
  </r>
  <r>
    <s v="Christy Brittain"/>
    <n v="32420"/>
    <x v="733"/>
    <d v="2009-07-31T00:00:00"/>
    <x v="1"/>
    <s v="2009"/>
    <n v="2"/>
    <b v="0"/>
    <x v="4"/>
    <n v="35"/>
    <n v="175.08"/>
    <n v="7.0000000000000007E-2"/>
    <s v="Regular Air"/>
    <n v="-168.72"/>
    <n v="5.0199999999999996"/>
    <n v="5.14"/>
    <s v="Nova Scotia"/>
    <s v="Atlantic"/>
    <s v="Consumer"/>
    <s v="Technology"/>
    <x v="7"/>
    <n v="0.79"/>
  </r>
  <r>
    <s v="Troy Staebel"/>
    <n v="33699"/>
    <x v="442"/>
    <d v="2009-08-02T00:00:00"/>
    <x v="2"/>
    <s v="2009"/>
    <n v="7"/>
    <b v="0"/>
    <x v="0"/>
    <n v="18"/>
    <n v="290.07"/>
    <n v="7.0000000000000007E-2"/>
    <s v="Regular Air"/>
    <n v="-114.2"/>
    <n v="16.739999999999998"/>
    <n v="7.04"/>
    <s v="Nova Scotia"/>
    <s v="Atlantic"/>
    <s v="Small Business"/>
    <s v="Office Supplies"/>
    <x v="0"/>
    <n v="0.81"/>
  </r>
  <r>
    <s v="Troy Staebel"/>
    <n v="33699"/>
    <x v="442"/>
    <d v="2009-07-31T00:00:00"/>
    <x v="1"/>
    <s v="2009"/>
    <n v="5"/>
    <b v="0"/>
    <x v="0"/>
    <n v="31"/>
    <n v="196.81"/>
    <n v="0.06"/>
    <s v="Regular Air"/>
    <n v="70.39"/>
    <n v="6.45"/>
    <n v="1.34"/>
    <s v="Nova Scotia"/>
    <s v="Atlantic"/>
    <s v="Small Business"/>
    <s v="Office Supplies"/>
    <x v="5"/>
    <n v="0.36"/>
  </r>
  <r>
    <s v="Bradley Drucker"/>
    <n v="33797"/>
    <x v="116"/>
    <d v="2009-01-11T00:00:00"/>
    <x v="10"/>
    <s v="2009"/>
    <n v="0"/>
    <s v="FREE DELIVERY"/>
    <x v="3"/>
    <n v="20"/>
    <n v="4531.34"/>
    <n v="0.08"/>
    <s v="Delivery Truck"/>
    <n v="653.67999999999995"/>
    <n v="297.64"/>
    <n v="14.7"/>
    <s v="Nova Scotia"/>
    <s v="Atlantic"/>
    <s v="Small Business"/>
    <s v="Technology"/>
    <x v="16"/>
    <n v="0.56999999999999995"/>
  </r>
  <r>
    <s v="Bradley Drucker"/>
    <n v="33797"/>
    <x v="116"/>
    <d v="2009-01-12T00:00:00"/>
    <x v="10"/>
    <s v="2009"/>
    <n v="1"/>
    <b v="0"/>
    <x v="3"/>
    <n v="44"/>
    <n v="574.5"/>
    <n v="0.02"/>
    <s v="Regular Air"/>
    <n v="-449.04"/>
    <n v="12.99"/>
    <n v="14.37"/>
    <s v="Nova Scotia"/>
    <s v="Atlantic"/>
    <s v="Small Business"/>
    <s v="Furniture"/>
    <x v="4"/>
    <n v="0.73"/>
  </r>
  <r>
    <s v="Bradley Drucker"/>
    <n v="33797"/>
    <x v="116"/>
    <d v="2009-01-12T00:00:00"/>
    <x v="10"/>
    <s v="2009"/>
    <n v="1"/>
    <b v="0"/>
    <x v="3"/>
    <n v="18"/>
    <n v="262.94"/>
    <n v="0.06"/>
    <s v="Regular Air"/>
    <n v="-22.37"/>
    <n v="14.42"/>
    <n v="6.75"/>
    <s v="Nova Scotia"/>
    <s v="Atlantic"/>
    <s v="Small Business"/>
    <s v="Office Supplies"/>
    <x v="1"/>
    <n v="0.52"/>
  </r>
  <r>
    <s v="Mark Haberlin"/>
    <n v="33958"/>
    <x v="1045"/>
    <d v="2011-02-04T00:00:00"/>
    <x v="5"/>
    <s v="2011"/>
    <n v="2"/>
    <b v="0"/>
    <x v="5"/>
    <n v="27"/>
    <n v="462.36599999999999"/>
    <n v="0.1"/>
    <s v="Regular Air"/>
    <n v="-120.05"/>
    <n v="20.99"/>
    <n v="3.3"/>
    <s v="Nova Scotia"/>
    <s v="Atlantic"/>
    <s v="Small Business"/>
    <s v="Technology"/>
    <x v="3"/>
    <n v="0.81"/>
  </r>
  <r>
    <s v="Mark Haberlin"/>
    <n v="33958"/>
    <x v="1045"/>
    <d v="2011-02-04T00:00:00"/>
    <x v="5"/>
    <s v="2011"/>
    <n v="2"/>
    <b v="0"/>
    <x v="5"/>
    <n v="14"/>
    <n v="336.48"/>
    <n v="0.09"/>
    <s v="Regular Air"/>
    <n v="5.56"/>
    <n v="25.99"/>
    <n v="5.37"/>
    <s v="Nova Scotia"/>
    <s v="Atlantic"/>
    <s v="Small Business"/>
    <s v="Office Supplies"/>
    <x v="12"/>
    <n v="0.56000000000000005"/>
  </r>
  <r>
    <s v="Anthony Garverick"/>
    <n v="36454"/>
    <x v="946"/>
    <d v="2011-02-21T00:00:00"/>
    <x v="5"/>
    <s v="2011"/>
    <n v="3"/>
    <b v="0"/>
    <x v="5"/>
    <n v="8"/>
    <n v="69.569999999999993"/>
    <n v="0.05"/>
    <s v="Regular Air"/>
    <n v="-36.06"/>
    <n v="7.98"/>
    <n v="6.5"/>
    <s v="Nova Scotia"/>
    <s v="Atlantic"/>
    <s v="Small Business"/>
    <s v="Office Supplies"/>
    <x v="0"/>
    <n v="0.59"/>
  </r>
  <r>
    <s v="Brad Thomas"/>
    <n v="36609"/>
    <x v="1046"/>
    <d v="2009-05-16T00:00:00"/>
    <x v="7"/>
    <s v="2009"/>
    <n v="2"/>
    <b v="0"/>
    <x v="3"/>
    <n v="8"/>
    <n v="45.73"/>
    <n v="0"/>
    <s v="Regular Air"/>
    <n v="-23.29"/>
    <n v="4.9800000000000004"/>
    <n v="5.49"/>
    <s v="Nova Scotia"/>
    <s v="Atlantic"/>
    <s v="Home Office"/>
    <s v="Office Supplies"/>
    <x v="5"/>
    <n v="0.38"/>
  </r>
  <r>
    <s v="Barry Franz"/>
    <n v="36800"/>
    <x v="930"/>
    <d v="2010-09-11T00:00:00"/>
    <x v="11"/>
    <s v="2010"/>
    <n v="1"/>
    <b v="0"/>
    <x v="1"/>
    <n v="4"/>
    <n v="58.44"/>
    <n v="0.05"/>
    <s v="Express Air"/>
    <n v="-7.04"/>
    <n v="10.89"/>
    <n v="4.5"/>
    <s v="Nova Scotia"/>
    <s v="Atlantic"/>
    <s v="Corporate"/>
    <s v="Office Supplies"/>
    <x v="1"/>
    <n v="0.59"/>
  </r>
  <r>
    <s v="Brad Thomas"/>
    <n v="37287"/>
    <x v="279"/>
    <d v="2012-11-05T00:00:00"/>
    <x v="6"/>
    <s v="2012"/>
    <n v="4"/>
    <b v="0"/>
    <x v="0"/>
    <n v="18"/>
    <n v="122.41"/>
    <n v="0.09"/>
    <s v="Regular Air"/>
    <n v="2.37"/>
    <n v="6.64"/>
    <n v="4.95"/>
    <s v="Nova Scotia"/>
    <s v="Atlantic"/>
    <s v="Corporate"/>
    <s v="Furniture"/>
    <x v="4"/>
    <n v="0.37"/>
  </r>
  <r>
    <s v="Mark Packer"/>
    <n v="37443"/>
    <x v="104"/>
    <d v="2010-04-15T00:00:00"/>
    <x v="8"/>
    <s v="2010"/>
    <n v="0"/>
    <s v="FREE DELIVERY"/>
    <x v="3"/>
    <n v="50"/>
    <n v="2869.44"/>
    <n v="0.08"/>
    <s v="Regular Air"/>
    <n v="840.55"/>
    <n v="59.98"/>
    <n v="3.99"/>
    <s v="Nova Scotia"/>
    <s v="Atlantic"/>
    <s v="Small Business"/>
    <s v="Office Supplies"/>
    <x v="1"/>
    <n v="0.56999999999999995"/>
  </r>
  <r>
    <s v="Eleni McCrary"/>
    <n v="37792"/>
    <x v="1047"/>
    <d v="2011-12-31T00:00:00"/>
    <x v="9"/>
    <s v="2011"/>
    <n v="2"/>
    <b v="0"/>
    <x v="1"/>
    <n v="49"/>
    <n v="183.08"/>
    <n v="0.01"/>
    <s v="Regular Air"/>
    <n v="82.49"/>
    <n v="3.69"/>
    <n v="0.5"/>
    <s v="Nova Scotia"/>
    <s v="Atlantic"/>
    <s v="Corporate"/>
    <s v="Office Supplies"/>
    <x v="11"/>
    <n v="0.38"/>
  </r>
  <r>
    <s v="Eleni McCrary"/>
    <n v="37829"/>
    <x v="361"/>
    <d v="2010-10-01T00:00:00"/>
    <x v="0"/>
    <s v="2010"/>
    <n v="2"/>
    <b v="0"/>
    <x v="3"/>
    <n v="28"/>
    <n v="257.89999999999998"/>
    <n v="0"/>
    <s v="Regular Air"/>
    <n v="-84.69"/>
    <n v="8.74"/>
    <n v="8.2899999999999991"/>
    <s v="Nova Scotia"/>
    <s v="Atlantic"/>
    <s v="Corporate"/>
    <s v="Office Supplies"/>
    <x v="8"/>
    <n v="0.38"/>
  </r>
  <r>
    <s v="Ann Blume"/>
    <n v="38087"/>
    <x v="288"/>
    <d v="2009-02-21T00:00:00"/>
    <x v="5"/>
    <s v="2009"/>
    <n v="0"/>
    <s v="FREE DELIVERY"/>
    <x v="5"/>
    <n v="18"/>
    <n v="901.81"/>
    <n v="0.02"/>
    <s v="Regular Air"/>
    <n v="-76.89"/>
    <n v="49.99"/>
    <n v="19.989999999999998"/>
    <s v="Nova Scotia"/>
    <s v="Atlantic"/>
    <s v="Small Business"/>
    <s v="Technology"/>
    <x v="7"/>
    <n v="0.41"/>
  </r>
  <r>
    <s v="Brendan Murry"/>
    <n v="38341"/>
    <x v="299"/>
    <d v="2009-05-18T00:00:00"/>
    <x v="7"/>
    <s v="2009"/>
    <n v="0"/>
    <s v="FREE DELIVERY"/>
    <x v="4"/>
    <n v="38"/>
    <n v="623.12649999999996"/>
    <n v="0.09"/>
    <s v="Regular Air"/>
    <n v="122.29"/>
    <n v="20.99"/>
    <n v="0.99"/>
    <s v="Nova Scotia"/>
    <s v="Atlantic"/>
    <s v="Corporate"/>
    <s v="Technology"/>
    <x v="3"/>
    <n v="0.56999999999999995"/>
  </r>
  <r>
    <s v="Chuck Sachs"/>
    <n v="38599"/>
    <x v="1048"/>
    <d v="2009-10-27T00:00:00"/>
    <x v="0"/>
    <s v="2009"/>
    <n v="1"/>
    <b v="0"/>
    <x v="1"/>
    <n v="27"/>
    <n v="2651.23"/>
    <n v="0.09"/>
    <s v="Regular Air"/>
    <n v="-741.81"/>
    <n v="101.41"/>
    <n v="35"/>
    <s v="Nova Scotia"/>
    <s v="Atlantic"/>
    <s v="Consumer"/>
    <s v="Office Supplies"/>
    <x v="0"/>
    <n v="0.82"/>
  </r>
  <r>
    <s v="Troy Staebel"/>
    <n v="38721"/>
    <x v="922"/>
    <d v="2009-03-26T00:00:00"/>
    <x v="4"/>
    <s v="2009"/>
    <n v="2"/>
    <b v="0"/>
    <x v="5"/>
    <n v="17"/>
    <n v="107.56"/>
    <n v="0.1"/>
    <s v="Regular Air"/>
    <n v="-25"/>
    <n v="6.64"/>
    <n v="54.95"/>
    <s v="Nova Scotia"/>
    <s v="Atlantic"/>
    <s v="Small Business"/>
    <s v="Furniture"/>
    <x v="4"/>
    <n v="0.37"/>
  </r>
  <r>
    <s v="Troy Staebel"/>
    <n v="38721"/>
    <x v="922"/>
    <d v="2009-03-25T00:00:00"/>
    <x v="4"/>
    <s v="2009"/>
    <n v="1"/>
    <b v="0"/>
    <x v="5"/>
    <n v="15"/>
    <n v="1386.69"/>
    <n v="0.05"/>
    <s v="Regular Air"/>
    <n v="363"/>
    <n v="90.48"/>
    <n v="19.989999999999998"/>
    <s v="Nova Scotia"/>
    <s v="Atlantic"/>
    <s v="Small Business"/>
    <s v="Office Supplies"/>
    <x v="8"/>
    <n v="0.4"/>
  </r>
  <r>
    <s v="Paul Knutson"/>
    <n v="38976"/>
    <x v="560"/>
    <d v="2010-12-26T00:00:00"/>
    <x v="9"/>
    <s v="2010"/>
    <n v="1"/>
    <b v="0"/>
    <x v="5"/>
    <n v="16"/>
    <n v="6813.93"/>
    <n v="0.09"/>
    <s v="Delivery Truck"/>
    <n v="358.19"/>
    <n v="449.99"/>
    <n v="49"/>
    <s v="Nova Scotia"/>
    <s v="Atlantic"/>
    <s v="Corporate"/>
    <s v="Technology"/>
    <x v="13"/>
    <n v="0.38"/>
  </r>
  <r>
    <s v="Emily Burns"/>
    <n v="39300"/>
    <x v="301"/>
    <d v="2012-04-24T00:00:00"/>
    <x v="8"/>
    <s v="2012"/>
    <n v="2"/>
    <b v="0"/>
    <x v="1"/>
    <n v="9"/>
    <n v="44.51"/>
    <n v="0.01"/>
    <s v="Regular Air"/>
    <n v="-43.48"/>
    <n v="4.0599999999999996"/>
    <n v="6.89"/>
    <s v="Nova Scotia"/>
    <s v="Atlantic"/>
    <s v="Home Office"/>
    <s v="Office Supplies"/>
    <x v="1"/>
    <n v="0.6"/>
  </r>
  <r>
    <s v="Troy Staebel"/>
    <n v="39393"/>
    <x v="360"/>
    <d v="2010-11-19T00:00:00"/>
    <x v="6"/>
    <s v="2010"/>
    <n v="2"/>
    <b v="0"/>
    <x v="3"/>
    <n v="23"/>
    <n v="218.29"/>
    <n v="0.09"/>
    <s v="Regular Air"/>
    <n v="-32.43"/>
    <n v="9.49"/>
    <n v="5.76"/>
    <s v="Nova Scotia"/>
    <s v="Atlantic"/>
    <s v="Small Business"/>
    <s v="Technology"/>
    <x v="16"/>
    <n v="0.39"/>
  </r>
  <r>
    <s v="Chris Cortes"/>
    <n v="39842"/>
    <x v="412"/>
    <d v="2010-12-19T00:00:00"/>
    <x v="9"/>
    <s v="2010"/>
    <n v="0"/>
    <s v="FREE DELIVERY"/>
    <x v="4"/>
    <n v="38"/>
    <n v="1554.21"/>
    <n v="0.08"/>
    <s v="Express Air"/>
    <n v="114.45"/>
    <n v="41.32"/>
    <n v="8.66"/>
    <s v="Nova Scotia"/>
    <s v="Atlantic"/>
    <s v="Consumer"/>
    <s v="Furniture"/>
    <x v="4"/>
    <n v="0.76"/>
  </r>
  <r>
    <s v="Stefania Perrino"/>
    <n v="41766"/>
    <x v="897"/>
    <d v="2012-09-12T00:00:00"/>
    <x v="11"/>
    <s v="2012"/>
    <n v="1"/>
    <b v="0"/>
    <x v="5"/>
    <n v="7"/>
    <n v="273.42"/>
    <n v="0"/>
    <s v="Regular Air"/>
    <n v="10.06"/>
    <n v="34.54"/>
    <n v="14.72"/>
    <s v="Nova Scotia"/>
    <s v="Atlantic"/>
    <s v="Corporate"/>
    <s v="Office Supplies"/>
    <x v="2"/>
    <n v="0.37"/>
  </r>
  <r>
    <s v="Maureen Gastineau"/>
    <n v="42306"/>
    <x v="1019"/>
    <d v="2012-09-16T00:00:00"/>
    <x v="11"/>
    <s v="2012"/>
    <n v="2"/>
    <b v="0"/>
    <x v="1"/>
    <n v="19"/>
    <n v="773.83"/>
    <n v="0.06"/>
    <s v="Regular Air"/>
    <n v="146.79"/>
    <n v="40.98"/>
    <n v="5.33"/>
    <s v="Nova Scotia"/>
    <s v="Atlantic"/>
    <s v="Consumer"/>
    <s v="Office Supplies"/>
    <x v="1"/>
    <n v="0.56999999999999995"/>
  </r>
  <r>
    <s v="Alex Grayson"/>
    <n v="42528"/>
    <x v="1020"/>
    <d v="2010-02-25T00:00:00"/>
    <x v="5"/>
    <s v="2010"/>
    <n v="2"/>
    <b v="0"/>
    <x v="4"/>
    <n v="37"/>
    <n v="1356.45"/>
    <n v="0.02"/>
    <s v="Regular Air"/>
    <n v="47.65"/>
    <n v="35.44"/>
    <n v="19.989999999999998"/>
    <s v="Nova Scotia"/>
    <s v="Atlantic"/>
    <s v="Consumer"/>
    <s v="Office Supplies"/>
    <x v="5"/>
    <n v="0.38"/>
  </r>
  <r>
    <s v="Alex Grayson"/>
    <n v="42528"/>
    <x v="1020"/>
    <d v="2010-02-24T00:00:00"/>
    <x v="5"/>
    <s v="2010"/>
    <n v="1"/>
    <b v="0"/>
    <x v="4"/>
    <n v="13"/>
    <n v="250.75"/>
    <n v="0.02"/>
    <s v="Regular Air"/>
    <n v="-43.52"/>
    <n v="17.7"/>
    <n v="9.4700000000000006"/>
    <s v="Nova Scotia"/>
    <s v="Atlantic"/>
    <s v="Consumer"/>
    <s v="Office Supplies"/>
    <x v="0"/>
    <n v="0.59"/>
  </r>
  <r>
    <s v="Alex Grayson"/>
    <n v="42528"/>
    <x v="1020"/>
    <d v="2010-02-24T00:00:00"/>
    <x v="5"/>
    <s v="2010"/>
    <n v="1"/>
    <b v="0"/>
    <x v="4"/>
    <n v="31"/>
    <n v="313.05"/>
    <n v="0.02"/>
    <s v="Express Air"/>
    <n v="81.87"/>
    <n v="9.7799999999999994"/>
    <n v="1.99"/>
    <s v="Nova Scotia"/>
    <s v="Atlantic"/>
    <s v="Consumer"/>
    <s v="Technology"/>
    <x v="7"/>
    <n v="0.43"/>
  </r>
  <r>
    <s v="Damala Kotsonis"/>
    <n v="43302"/>
    <x v="1021"/>
    <d v="2011-08-30T00:00:00"/>
    <x v="2"/>
    <s v="2011"/>
    <n v="7"/>
    <b v="0"/>
    <x v="0"/>
    <n v="39"/>
    <n v="6888.6634999999997"/>
    <n v="0.03"/>
    <s v="Regular Air"/>
    <n v="1925.58"/>
    <n v="205.99"/>
    <n v="5"/>
    <s v="Nova Scotia"/>
    <s v="Atlantic"/>
    <s v="Corporate"/>
    <s v="Technology"/>
    <x v="3"/>
    <n v="0.59"/>
  </r>
  <r>
    <s v="Carlos Meador"/>
    <n v="43813"/>
    <x v="631"/>
    <d v="2009-07-23T00:00:00"/>
    <x v="1"/>
    <s v="2009"/>
    <n v="2"/>
    <b v="0"/>
    <x v="3"/>
    <n v="23"/>
    <n v="384.21"/>
    <n v="0.04"/>
    <s v="Regular Air"/>
    <n v="-266.22000000000003"/>
    <n v="15.51"/>
    <n v="17.78"/>
    <s v="Nova Scotia"/>
    <s v="Atlantic"/>
    <s v="Corporate"/>
    <s v="Office Supplies"/>
    <x v="0"/>
    <n v="0.59"/>
  </r>
  <r>
    <s v="Frank Atkinson"/>
    <n v="44292"/>
    <x v="751"/>
    <d v="2011-06-15T00:00:00"/>
    <x v="3"/>
    <s v="2011"/>
    <n v="1"/>
    <b v="0"/>
    <x v="3"/>
    <n v="1"/>
    <n v="10.48"/>
    <n v="0"/>
    <s v="Express Air"/>
    <n v="-3.78"/>
    <n v="5.18"/>
    <n v="2.04"/>
    <s v="Nova Scotia"/>
    <s v="Atlantic"/>
    <s v="Corporate"/>
    <s v="Office Supplies"/>
    <x v="5"/>
    <n v="0.36"/>
  </r>
  <r>
    <s v="Deanra Eno"/>
    <n v="44583"/>
    <x v="832"/>
    <d v="2009-10-09T00:00:00"/>
    <x v="0"/>
    <s v="2009"/>
    <n v="5"/>
    <b v="0"/>
    <x v="0"/>
    <n v="6"/>
    <n v="17.59"/>
    <n v="0.1"/>
    <s v="Regular Air"/>
    <n v="-19.739999999999998"/>
    <n v="2.2200000000000002"/>
    <n v="5"/>
    <s v="Nova Scotia"/>
    <s v="Atlantic"/>
    <s v="Corporate"/>
    <s v="Office Supplies"/>
    <x v="1"/>
    <n v="0.55000000000000004"/>
  </r>
  <r>
    <s v="Michael Oakman"/>
    <n v="45381"/>
    <x v="1049"/>
    <d v="2011-08-23T00:00:00"/>
    <x v="2"/>
    <s v="2011"/>
    <n v="2"/>
    <b v="0"/>
    <x v="4"/>
    <n v="1"/>
    <n v="11.81"/>
    <n v="0.01"/>
    <s v="Regular Air"/>
    <n v="-7.95"/>
    <n v="5.89"/>
    <n v="5.57"/>
    <s v="Nova Scotia"/>
    <s v="Atlantic"/>
    <s v="Small Business"/>
    <s v="Furniture"/>
    <x v="4"/>
    <n v="0.41"/>
  </r>
  <r>
    <s v="Chuck Sachs"/>
    <n v="46531"/>
    <x v="1049"/>
    <d v="2011-08-28T00:00:00"/>
    <x v="2"/>
    <s v="2011"/>
    <n v="7"/>
    <b v="0"/>
    <x v="0"/>
    <n v="39"/>
    <n v="4211"/>
    <n v="7.0000000000000007E-2"/>
    <s v="Regular Air"/>
    <n v="-270.57"/>
    <n v="111.96"/>
    <n v="69"/>
    <s v="Nova Scotia"/>
    <s v="Atlantic"/>
    <s v="Consumer"/>
    <s v="Furniture"/>
    <x v="10"/>
    <n v="0.63"/>
  </r>
  <r>
    <s v="Deborah Brumfield"/>
    <n v="47136"/>
    <x v="541"/>
    <d v="2011-01-26T00:00:00"/>
    <x v="10"/>
    <s v="2011"/>
    <n v="2"/>
    <b v="0"/>
    <x v="4"/>
    <n v="18"/>
    <n v="89.99"/>
    <n v="0"/>
    <s v="Regular Air"/>
    <n v="18.96"/>
    <n v="4.82"/>
    <n v="1.49"/>
    <s v="Nova Scotia"/>
    <s v="Atlantic"/>
    <s v="Small Business"/>
    <s v="Office Supplies"/>
    <x v="2"/>
    <n v="0.36"/>
  </r>
  <r>
    <s v="Dianna Arnett"/>
    <n v="47813"/>
    <x v="91"/>
    <d v="2009-08-29T00:00:00"/>
    <x v="2"/>
    <s v="2009"/>
    <n v="2"/>
    <b v="0"/>
    <x v="1"/>
    <n v="50"/>
    <n v="343"/>
    <n v="0"/>
    <s v="Regular Air"/>
    <n v="-76.94"/>
    <n v="6.68"/>
    <n v="5.66"/>
    <s v="Nova Scotia"/>
    <s v="Atlantic"/>
    <s v="Home Office"/>
    <s v="Office Supplies"/>
    <x v="5"/>
    <n v="0.37"/>
  </r>
  <r>
    <s v="Alex Grayson"/>
    <n v="48263"/>
    <x v="949"/>
    <d v="2010-03-10T00:00:00"/>
    <x v="4"/>
    <s v="2010"/>
    <n v="1"/>
    <b v="0"/>
    <x v="4"/>
    <n v="28"/>
    <n v="164.22"/>
    <n v="0.1"/>
    <s v="Regular Air"/>
    <n v="-124.72"/>
    <n v="5.98"/>
    <n v="7.5"/>
    <s v="Nova Scotia"/>
    <s v="Atlantic"/>
    <s v="Consumer"/>
    <s v="Office Supplies"/>
    <x v="5"/>
    <n v="0.4"/>
  </r>
  <r>
    <s v="Amy Cox"/>
    <n v="48455"/>
    <x v="1022"/>
    <d v="2009-06-03T00:00:00"/>
    <x v="3"/>
    <s v="2009"/>
    <n v="1"/>
    <b v="0"/>
    <x v="5"/>
    <n v="17"/>
    <n v="182.47"/>
    <n v="0.05"/>
    <s v="Regular Air"/>
    <n v="-3.18"/>
    <n v="10.98"/>
    <n v="3.37"/>
    <s v="Nova Scotia"/>
    <s v="Atlantic"/>
    <s v="Small Business"/>
    <s v="Office Supplies"/>
    <x v="15"/>
    <n v="0.56999999999999995"/>
  </r>
  <r>
    <s v="Erica Hernandez"/>
    <n v="48706"/>
    <x v="365"/>
    <d v="2012-11-06T00:00:00"/>
    <x v="6"/>
    <s v="2012"/>
    <n v="7"/>
    <b v="0"/>
    <x v="0"/>
    <n v="18"/>
    <n v="132.78"/>
    <n v="0.09"/>
    <s v="Regular Air"/>
    <n v="-130.96"/>
    <n v="7.28"/>
    <n v="11.15"/>
    <s v="Nova Scotia"/>
    <s v="Atlantic"/>
    <s v="Small Business"/>
    <s v="Office Supplies"/>
    <x v="5"/>
    <n v="0.37"/>
  </r>
  <r>
    <s v="Sara Luxemburg"/>
    <n v="48929"/>
    <x v="1023"/>
    <d v="2009-10-25T00:00:00"/>
    <x v="0"/>
    <s v="2009"/>
    <n v="3"/>
    <b v="0"/>
    <x v="1"/>
    <n v="45"/>
    <n v="2096.6999999999998"/>
    <n v="0.03"/>
    <s v="Regular Air"/>
    <n v="939.67"/>
    <n v="47.9"/>
    <n v="5.86"/>
    <s v="Nova Scotia"/>
    <s v="Atlantic"/>
    <s v="Small Business"/>
    <s v="Office Supplies"/>
    <x v="5"/>
    <n v="0.37"/>
  </r>
  <r>
    <s v="David Flashing"/>
    <n v="48963"/>
    <x v="844"/>
    <d v="2010-10-21T00:00:00"/>
    <x v="0"/>
    <s v="2010"/>
    <n v="2"/>
    <b v="0"/>
    <x v="3"/>
    <n v="12"/>
    <n v="81.87"/>
    <n v="7.0000000000000007E-2"/>
    <s v="Regular Air"/>
    <n v="-31.14"/>
    <n v="6.48"/>
    <n v="5.94"/>
    <s v="Nova Scotia"/>
    <s v="Atlantic"/>
    <s v="Home Office"/>
    <s v="Office Supplies"/>
    <x v="5"/>
    <n v="0.37"/>
  </r>
  <r>
    <s v="Deanra Eno"/>
    <n v="49312"/>
    <x v="1050"/>
    <d v="2011-02-22T00:00:00"/>
    <x v="5"/>
    <s v="2011"/>
    <n v="1"/>
    <b v="0"/>
    <x v="5"/>
    <n v="30"/>
    <n v="164.41"/>
    <n v="0"/>
    <s v="Regular Air"/>
    <n v="-128.52000000000001"/>
    <n v="4.9800000000000004"/>
    <n v="7.54"/>
    <s v="Nova Scotia"/>
    <s v="Atlantic"/>
    <s v="Corporate"/>
    <s v="Office Supplies"/>
    <x v="5"/>
    <n v="0.38"/>
  </r>
  <r>
    <s v="Robert Barroso"/>
    <n v="49472"/>
    <x v="598"/>
    <d v="2010-07-21T00:00:00"/>
    <x v="1"/>
    <s v="2010"/>
    <n v="5"/>
    <b v="0"/>
    <x v="0"/>
    <n v="15"/>
    <n v="144.13999999999999"/>
    <n v="0.05"/>
    <s v="Regular Air"/>
    <n v="12.09"/>
    <n v="9.7799999999999994"/>
    <n v="1.99"/>
    <s v="Nova Scotia"/>
    <s v="Atlantic"/>
    <s v="Small Business"/>
    <s v="Technology"/>
    <x v="7"/>
    <n v="0.43"/>
  </r>
  <r>
    <s v="Robert Barroso"/>
    <n v="49472"/>
    <x v="598"/>
    <d v="2010-07-20T00:00:00"/>
    <x v="1"/>
    <s v="2010"/>
    <n v="4"/>
    <b v="0"/>
    <x v="0"/>
    <n v="9"/>
    <n v="30.65"/>
    <n v="0.03"/>
    <s v="Regular Air"/>
    <n v="0.08"/>
    <n v="3.29"/>
    <n v="1.35"/>
    <s v="Nova Scotia"/>
    <s v="Atlantic"/>
    <s v="Small Business"/>
    <s v="Office Supplies"/>
    <x v="6"/>
    <n v="0.4"/>
  </r>
  <r>
    <s v="Darrin Sayre"/>
    <n v="49891"/>
    <x v="661"/>
    <d v="2009-09-14T00:00:00"/>
    <x v="11"/>
    <s v="2009"/>
    <n v="2"/>
    <b v="0"/>
    <x v="3"/>
    <n v="40"/>
    <n v="259.83"/>
    <n v="0"/>
    <s v="Regular Air"/>
    <n v="80.73"/>
    <n v="5.98"/>
    <n v="1.49"/>
    <s v="Nova Scotia"/>
    <s v="Atlantic"/>
    <s v="Consumer"/>
    <s v="Office Supplies"/>
    <x v="2"/>
    <n v="0.39"/>
  </r>
  <r>
    <s v="Sara Luxemburg"/>
    <n v="49984"/>
    <x v="1051"/>
    <d v="2009-05-15T00:00:00"/>
    <x v="7"/>
    <s v="2009"/>
    <n v="4"/>
    <b v="0"/>
    <x v="0"/>
    <n v="14"/>
    <n v="57.28"/>
    <n v="0.02"/>
    <s v="Regular Air"/>
    <n v="7.31"/>
    <n v="3.8"/>
    <n v="1.49"/>
    <s v="Nova Scotia"/>
    <s v="Atlantic"/>
    <s v="Small Business"/>
    <s v="Office Supplies"/>
    <x v="2"/>
    <n v="0.38"/>
  </r>
  <r>
    <s v="Sara Luxemburg"/>
    <n v="49984"/>
    <x v="1051"/>
    <d v="2009-05-11T00:00:00"/>
    <x v="7"/>
    <s v="2009"/>
    <n v="0"/>
    <s v="FREE DELIVERY"/>
    <x v="0"/>
    <n v="32"/>
    <n v="227.87"/>
    <n v="0.02"/>
    <s v="Regular Air"/>
    <n v="-130.61000000000001"/>
    <n v="6.48"/>
    <n v="8.4"/>
    <s v="Nova Scotia"/>
    <s v="Atlantic"/>
    <s v="Small Business"/>
    <s v="Office Supplies"/>
    <x v="5"/>
    <n v="0.37"/>
  </r>
  <r>
    <s v="Deborah Brumfield"/>
    <n v="50471"/>
    <x v="65"/>
    <d v="2012-01-05T00:00:00"/>
    <x v="10"/>
    <s v="2012"/>
    <n v="2"/>
    <b v="0"/>
    <x v="0"/>
    <n v="25"/>
    <n v="5859.25"/>
    <n v="0.02"/>
    <s v="Delivery Truck"/>
    <n v="1358.53"/>
    <n v="226.67"/>
    <n v="28.16"/>
    <s v="Nova Scotia"/>
    <s v="Atlantic"/>
    <s v="Corporate"/>
    <s v="Furniture"/>
    <x v="14"/>
    <n v="0.59"/>
  </r>
  <r>
    <s v="Eleni McCrary"/>
    <n v="51203"/>
    <x v="905"/>
    <d v="2011-12-22T00:00:00"/>
    <x v="9"/>
    <s v="2011"/>
    <n v="1"/>
    <b v="0"/>
    <x v="1"/>
    <n v="49"/>
    <n v="26622.55"/>
    <n v="0.08"/>
    <s v="Delivery Truck"/>
    <n v="3146.22"/>
    <n v="550.98"/>
    <n v="45.7"/>
    <s v="Nova Scotia"/>
    <s v="Atlantic"/>
    <s v="Home Office"/>
    <s v="Furniture"/>
    <x v="10"/>
    <n v="0.71"/>
  </r>
  <r>
    <s v="Eleni McCrary"/>
    <n v="51233"/>
    <x v="265"/>
    <d v="2009-12-09T00:00:00"/>
    <x v="9"/>
    <s v="2009"/>
    <n v="0"/>
    <s v="FREE DELIVERY"/>
    <x v="0"/>
    <n v="3"/>
    <n v="26.5"/>
    <n v="0.05"/>
    <s v="Regular Air"/>
    <n v="20.12"/>
    <n v="7.59"/>
    <n v="4"/>
    <s v="Nova Scotia"/>
    <s v="Atlantic"/>
    <s v="Corporate"/>
    <s v="Furniture"/>
    <x v="4"/>
    <n v="0.42"/>
  </r>
  <r>
    <s v="Alyssa Tate"/>
    <n v="52195"/>
    <x v="1052"/>
    <d v="2011-10-27T00:00:00"/>
    <x v="0"/>
    <s v="2011"/>
    <n v="1"/>
    <b v="0"/>
    <x v="3"/>
    <n v="19"/>
    <n v="267"/>
    <n v="0.09"/>
    <s v="Regular Air"/>
    <n v="-2.83"/>
    <n v="14.45"/>
    <n v="7.17"/>
    <s v="Nova Scotia"/>
    <s v="Atlantic"/>
    <s v="Small Business"/>
    <s v="Office Supplies"/>
    <x v="2"/>
    <n v="0.38"/>
  </r>
  <r>
    <s v="Michael Kennedy"/>
    <n v="53123"/>
    <x v="1053"/>
    <d v="2009-09-02T00:00:00"/>
    <x v="11"/>
    <s v="2009"/>
    <n v="2"/>
    <b v="0"/>
    <x v="3"/>
    <n v="25"/>
    <n v="265.75"/>
    <n v="0.06"/>
    <s v="Regular Air"/>
    <n v="14"/>
    <n v="10.98"/>
    <n v="5.14"/>
    <s v="Nova Scotia"/>
    <s v="Atlantic"/>
    <s v="Corporate"/>
    <s v="Office Supplies"/>
    <x v="2"/>
    <n v="0.36"/>
  </r>
  <r>
    <s v="Marc Crier"/>
    <n v="54533"/>
    <x v="388"/>
    <d v="2011-12-19T00:00:00"/>
    <x v="9"/>
    <s v="2011"/>
    <n v="1"/>
    <b v="0"/>
    <x v="4"/>
    <n v="21"/>
    <n v="162.25"/>
    <n v="0.03"/>
    <s v="Regular Air"/>
    <n v="-42.72"/>
    <n v="7.1"/>
    <n v="6.05"/>
    <s v="Nova Scotia"/>
    <s v="Atlantic"/>
    <s v="Corporate"/>
    <s v="Office Supplies"/>
    <x v="2"/>
    <n v="0.39"/>
  </r>
  <r>
    <s v="Bobby Elias"/>
    <n v="55139"/>
    <x v="1054"/>
    <d v="2010-01-18T00:00:00"/>
    <x v="10"/>
    <s v="2010"/>
    <n v="1"/>
    <b v="0"/>
    <x v="3"/>
    <n v="26"/>
    <n v="85.71"/>
    <n v="0.08"/>
    <s v="Regular Air"/>
    <n v="9.32"/>
    <n v="3.28"/>
    <n v="0.98"/>
    <s v="Nova Scotia"/>
    <s v="Atlantic"/>
    <s v="Small Business"/>
    <s v="Office Supplies"/>
    <x v="12"/>
    <n v="0.52"/>
  </r>
  <r>
    <s v="Christy Brittain"/>
    <n v="55392"/>
    <x v="1055"/>
    <d v="2009-06-08T00:00:00"/>
    <x v="3"/>
    <s v="2009"/>
    <n v="2"/>
    <b v="0"/>
    <x v="5"/>
    <n v="39"/>
    <n v="104.97"/>
    <n v="7.0000000000000007E-2"/>
    <s v="Regular Air"/>
    <n v="3.21"/>
    <n v="2.84"/>
    <n v="0.93"/>
    <s v="Nova Scotia"/>
    <s v="Atlantic"/>
    <s v="Consumer"/>
    <s v="Office Supplies"/>
    <x v="12"/>
    <n v="0.54"/>
  </r>
  <r>
    <s v="Joni Wasserman"/>
    <n v="55616"/>
    <x v="166"/>
    <d v="2011-05-09T00:00:00"/>
    <x v="7"/>
    <s v="2011"/>
    <n v="1"/>
    <b v="0"/>
    <x v="1"/>
    <n v="29"/>
    <n v="184.74"/>
    <n v="0"/>
    <s v="Regular Air"/>
    <n v="-102.25"/>
    <n v="5.98"/>
    <n v="4.38"/>
    <s v="Nova Scotia"/>
    <s v="Atlantic"/>
    <s v="Consumer"/>
    <s v="Technology"/>
    <x v="7"/>
    <n v="0.75"/>
  </r>
  <r>
    <s v="Karen Ferguson"/>
    <n v="55909"/>
    <x v="1056"/>
    <d v="2009-05-23T00:00:00"/>
    <x v="7"/>
    <s v="2009"/>
    <n v="4"/>
    <b v="0"/>
    <x v="0"/>
    <n v="3"/>
    <n v="526.76"/>
    <n v="7.0000000000000007E-2"/>
    <s v="Regular Air"/>
    <n v="-93.83"/>
    <n v="172.99"/>
    <n v="19.989999999999998"/>
    <s v="Nova Scotia"/>
    <s v="Atlantic"/>
    <s v="Home Office"/>
    <s v="Office Supplies"/>
    <x v="2"/>
    <n v="0.39"/>
  </r>
  <r>
    <s v="Mark Haberlin"/>
    <n v="55938"/>
    <x v="770"/>
    <d v="2012-07-03T00:00:00"/>
    <x v="1"/>
    <s v="2012"/>
    <n v="1"/>
    <b v="0"/>
    <x v="3"/>
    <n v="18"/>
    <n v="1769.9"/>
    <n v="0.05"/>
    <s v="Express Air"/>
    <n v="-468.89"/>
    <n v="95.99"/>
    <n v="35"/>
    <s v="Nova Scotia"/>
    <s v="Atlantic"/>
    <s v="Small Business"/>
    <s v="Office Supplies"/>
    <x v="0"/>
    <m/>
  </r>
  <r>
    <s v="Nicole Brennan"/>
    <n v="56166"/>
    <x v="136"/>
    <d v="2010-08-06T00:00:00"/>
    <x v="2"/>
    <s v="2010"/>
    <n v="2"/>
    <b v="0"/>
    <x v="5"/>
    <n v="45"/>
    <n v="615.67999999999995"/>
    <n v="0.08"/>
    <s v="Regular Air"/>
    <n v="-54.34"/>
    <n v="14.42"/>
    <n v="6.75"/>
    <s v="Nova Scotia"/>
    <s v="Atlantic"/>
    <s v="Consumer"/>
    <s v="Office Supplies"/>
    <x v="1"/>
    <n v="0.52"/>
  </r>
  <r>
    <s v="Sara Luxemburg"/>
    <n v="56515"/>
    <x v="62"/>
    <d v="2011-05-28T00:00:00"/>
    <x v="7"/>
    <s v="2011"/>
    <n v="1"/>
    <b v="0"/>
    <x v="4"/>
    <n v="18"/>
    <n v="126.62"/>
    <n v="0.08"/>
    <s v="Express Air"/>
    <n v="60.79"/>
    <n v="6.3"/>
    <n v="0.5"/>
    <s v="Nova Scotia"/>
    <s v="Atlantic"/>
    <s v="Small Business"/>
    <s v="Office Supplies"/>
    <x v="11"/>
    <n v="0.39"/>
  </r>
  <r>
    <s v="Giulietta Dortch"/>
    <n v="56768"/>
    <x v="614"/>
    <d v="2011-07-29T00:00:00"/>
    <x v="1"/>
    <s v="2011"/>
    <n v="2"/>
    <b v="0"/>
    <x v="5"/>
    <n v="37"/>
    <n v="111.39"/>
    <n v="0.02"/>
    <s v="Regular Air"/>
    <n v="20.059999999999999"/>
    <n v="2.88"/>
    <n v="0.7"/>
    <s v="Nova Scotia"/>
    <s v="Atlantic"/>
    <s v="Corporate"/>
    <s v="Office Supplies"/>
    <x v="12"/>
    <n v="0.56000000000000005"/>
  </r>
  <r>
    <s v="Bradley Talbott"/>
    <n v="56900"/>
    <x v="992"/>
    <d v="2011-11-28T00:00:00"/>
    <x v="6"/>
    <s v="2011"/>
    <n v="2"/>
    <b v="0"/>
    <x v="3"/>
    <n v="16"/>
    <n v="54.32"/>
    <n v="0.09"/>
    <s v="Regular Air"/>
    <n v="16.11"/>
    <n v="3.41"/>
    <n v="0.7"/>
    <s v="Nova Scotia"/>
    <s v="Atlantic"/>
    <s v="Small Business"/>
    <s v="Office Supplies"/>
    <x v="6"/>
    <n v="0.37"/>
  </r>
  <r>
    <s v="Bradley Talbott"/>
    <n v="57056"/>
    <x v="963"/>
    <d v="2012-11-15T00:00:00"/>
    <x v="6"/>
    <s v="2012"/>
    <n v="7"/>
    <b v="0"/>
    <x v="0"/>
    <n v="29"/>
    <n v="2185.61"/>
    <n v="0.01"/>
    <s v="Delivery Truck"/>
    <n v="-2897.25"/>
    <n v="70.89"/>
    <n v="89.3"/>
    <s v="Nova Scotia"/>
    <s v="Atlantic"/>
    <s v="Corporate"/>
    <s v="Furniture"/>
    <x v="10"/>
    <n v="0.72"/>
  </r>
  <r>
    <s v="Brian Stugart"/>
    <n v="58372"/>
    <x v="284"/>
    <d v="2011-04-07T00:00:00"/>
    <x v="8"/>
    <s v="2011"/>
    <n v="5"/>
    <b v="0"/>
    <x v="0"/>
    <n v="48"/>
    <n v="184.1"/>
    <n v="0.04"/>
    <s v="Regular Air"/>
    <n v="43.2"/>
    <n v="3.98"/>
    <n v="0.7"/>
    <s v="Nova Scotia"/>
    <s v="Atlantic"/>
    <s v="Corporate"/>
    <s v="Office Supplies"/>
    <x v="12"/>
    <n v="0.52"/>
  </r>
  <r>
    <s v="Deborah Brumfield"/>
    <n v="59270"/>
    <x v="1057"/>
    <d v="2010-01-13T00:00:00"/>
    <x v="10"/>
    <s v="2010"/>
    <n v="2"/>
    <b v="0"/>
    <x v="1"/>
    <n v="48"/>
    <n v="25312"/>
    <n v="0.01"/>
    <s v="Delivery Truck"/>
    <n v="8788.81"/>
    <n v="517.48"/>
    <n v="16.63"/>
    <s v="Nova Scotia"/>
    <s v="Atlantic"/>
    <s v="Small Business"/>
    <s v="Technology"/>
    <x v="16"/>
    <n v="0.59"/>
  </r>
  <r>
    <s v="Deborah Brumfield"/>
    <n v="59270"/>
    <x v="1057"/>
    <d v="2010-01-12T00:00:00"/>
    <x v="10"/>
    <s v="2010"/>
    <n v="1"/>
    <b v="0"/>
    <x v="1"/>
    <n v="14"/>
    <n v="2138.63"/>
    <n v="0.01"/>
    <s v="Regular Air"/>
    <n v="453.03"/>
    <n v="142.86000000000001"/>
    <n v="19.989999999999998"/>
    <s v="Nova Scotia"/>
    <s v="Atlantic"/>
    <s v="Small Business"/>
    <s v="Office Supplies"/>
    <x v="0"/>
    <n v="0.56000000000000005"/>
  </r>
  <r>
    <s v="Maureen Gastineau"/>
    <n v="59619"/>
    <x v="1058"/>
    <d v="2010-02-15T00:00:00"/>
    <x v="5"/>
    <s v="2010"/>
    <n v="2"/>
    <b v="0"/>
    <x v="3"/>
    <n v="12"/>
    <n v="76.040000000000006"/>
    <n v="0.04"/>
    <s v="Regular Air"/>
    <n v="-47.55"/>
    <n v="5.98"/>
    <n v="7.15"/>
    <s v="Nova Scotia"/>
    <s v="Atlantic"/>
    <s v="Consumer"/>
    <s v="Office Supplies"/>
    <x v="5"/>
    <n v="0.36"/>
  </r>
  <r>
    <s v="Julia Barnett"/>
    <n v="59781"/>
    <x v="1059"/>
    <d v="2012-12-13T00:00:00"/>
    <x v="9"/>
    <s v="2012"/>
    <n v="1"/>
    <b v="0"/>
    <x v="3"/>
    <n v="24"/>
    <n v="4408.2700000000004"/>
    <n v="0.04"/>
    <s v="Delivery Truck"/>
    <n v="329.28"/>
    <n v="180.98"/>
    <n v="30"/>
    <s v="Nova Scotia"/>
    <s v="Atlantic"/>
    <s v="Corporate"/>
    <s v="Furniture"/>
    <x v="14"/>
    <n v="0.69"/>
  </r>
  <r>
    <s v="Emily Phan"/>
    <n v="132"/>
    <x v="1060"/>
    <d v="2010-06-13T00:00:00"/>
    <x v="3"/>
    <s v="2010"/>
    <n v="3"/>
    <b v="0"/>
    <x v="4"/>
    <n v="30"/>
    <n v="4011.65"/>
    <n v="0.05"/>
    <s v="Delivery Truck"/>
    <n v="-603.79999999999995"/>
    <n v="130.97999999999999"/>
    <n v="54.74"/>
    <s v="Nova Scotia"/>
    <s v="Atlantic"/>
    <s v="Consumer"/>
    <s v="Furniture"/>
    <x v="9"/>
    <n v="0.69"/>
  </r>
  <r>
    <s v="Liz Willingham"/>
    <n v="258"/>
    <x v="282"/>
    <d v="2010-12-30T00:00:00"/>
    <x v="9"/>
    <s v="2010"/>
    <n v="2"/>
    <b v="0"/>
    <x v="5"/>
    <n v="21"/>
    <n v="154.35"/>
    <n v="0"/>
    <s v="Regular Air"/>
    <n v="-91.14"/>
    <n v="6.48"/>
    <n v="8.74"/>
    <s v="Nova Scotia"/>
    <s v="Atlantic"/>
    <s v="Home Office"/>
    <s v="Office Supplies"/>
    <x v="5"/>
    <n v="0.36"/>
  </r>
  <r>
    <s v="Liz Willingham"/>
    <n v="258"/>
    <x v="282"/>
    <d v="2010-12-29T00:00:00"/>
    <x v="9"/>
    <s v="2010"/>
    <n v="1"/>
    <b v="0"/>
    <x v="5"/>
    <n v="7"/>
    <n v="201.36"/>
    <n v="0"/>
    <s v="Delivery Truck"/>
    <n v="-284.39999999999998"/>
    <n v="20.98"/>
    <n v="53.03"/>
    <s v="Nova Scotia"/>
    <s v="Atlantic"/>
    <s v="Home Office"/>
    <s v="Office Supplies"/>
    <x v="0"/>
    <n v="0.78"/>
  </r>
  <r>
    <s v="Craig Yedwab"/>
    <n v="325"/>
    <x v="1034"/>
    <d v="2010-10-20T00:00:00"/>
    <x v="0"/>
    <s v="2010"/>
    <n v="4"/>
    <b v="0"/>
    <x v="0"/>
    <n v="9"/>
    <n v="884.12750000000005"/>
    <n v="0.06"/>
    <s v="Regular Air"/>
    <n v="-178.71"/>
    <n v="115.99"/>
    <n v="4.2300000000000004"/>
    <s v="Nova Scotia"/>
    <s v="Atlantic"/>
    <s v="Corporate"/>
    <s v="Technology"/>
    <x v="3"/>
    <n v="0.56000000000000005"/>
  </r>
  <r>
    <s v="Noel Staavos"/>
    <n v="1444"/>
    <x v="738"/>
    <d v="2009-12-07T00:00:00"/>
    <x v="9"/>
    <s v="2009"/>
    <n v="2"/>
    <b v="0"/>
    <x v="4"/>
    <n v="32"/>
    <n v="21717.360000000001"/>
    <n v="0.06"/>
    <s v="Express Air"/>
    <n v="8249.86"/>
    <n v="699.99"/>
    <n v="24.49"/>
    <s v="Nova Scotia"/>
    <s v="Atlantic"/>
    <s v="Home Office"/>
    <s v="Technology"/>
    <x v="13"/>
    <n v="0.41"/>
  </r>
  <r>
    <s v="Andy Reiter"/>
    <n v="2084"/>
    <x v="254"/>
    <d v="2010-03-18T00:00:00"/>
    <x v="4"/>
    <s v="2010"/>
    <n v="2"/>
    <b v="0"/>
    <x v="1"/>
    <n v="16"/>
    <n v="692.73"/>
    <n v="0.01"/>
    <s v="Regular Air"/>
    <n v="94.97"/>
    <n v="40.99"/>
    <n v="17.48"/>
    <s v="Nova Scotia"/>
    <s v="Atlantic"/>
    <s v="Corporate"/>
    <s v="Office Supplies"/>
    <x v="5"/>
    <n v="0.36"/>
  </r>
  <r>
    <s v="Ben Peterman"/>
    <n v="3332"/>
    <x v="669"/>
    <d v="2009-11-06T00:00:00"/>
    <x v="6"/>
    <s v="2009"/>
    <n v="2"/>
    <b v="0"/>
    <x v="5"/>
    <n v="6"/>
    <n v="22.19"/>
    <n v="0.01"/>
    <s v="Regular Air"/>
    <n v="-3.51"/>
    <n v="3.26"/>
    <n v="1.86"/>
    <s v="Nova Scotia"/>
    <s v="Atlantic"/>
    <s v="Corporate"/>
    <s v="Office Supplies"/>
    <x v="12"/>
    <n v="0.41"/>
  </r>
  <r>
    <s v="Alex Grayson"/>
    <n v="3397"/>
    <x v="109"/>
    <d v="2009-06-24T00:00:00"/>
    <x v="3"/>
    <s v="2009"/>
    <n v="2"/>
    <b v="0"/>
    <x v="4"/>
    <n v="43"/>
    <n v="815.89"/>
    <n v="0.1"/>
    <s v="Regular Air"/>
    <n v="-20.25"/>
    <n v="19.98"/>
    <n v="4"/>
    <s v="Nova Scotia"/>
    <s v="Atlantic"/>
    <s v="Consumer"/>
    <s v="Technology"/>
    <x v="7"/>
    <n v="0.68"/>
  </r>
  <r>
    <s v="George Zrebassa"/>
    <n v="3556"/>
    <x v="303"/>
    <d v="2012-09-22T00:00:00"/>
    <x v="11"/>
    <s v="2012"/>
    <n v="0"/>
    <s v="FREE DELIVERY"/>
    <x v="3"/>
    <n v="41"/>
    <n v="4933.99"/>
    <n v="0.1"/>
    <s v="Regular Air"/>
    <n v="1161.8900000000001"/>
    <n v="128.24"/>
    <n v="12.65"/>
    <s v="Nova Scotia"/>
    <s v="Atlantic"/>
    <s v="Home Office"/>
    <s v="Furniture"/>
    <x v="14"/>
    <m/>
  </r>
  <r>
    <s v="Denise Leinenbach"/>
    <n v="3589"/>
    <x v="1061"/>
    <d v="2009-05-27T00:00:00"/>
    <x v="7"/>
    <s v="2009"/>
    <n v="2"/>
    <b v="0"/>
    <x v="1"/>
    <n v="23"/>
    <n v="72.930000000000007"/>
    <n v="0.01"/>
    <s v="Regular Air"/>
    <n v="28.55"/>
    <n v="3.15"/>
    <n v="0.49"/>
    <s v="Nova Scotia"/>
    <s v="Atlantic"/>
    <s v="Home Office"/>
    <s v="Office Supplies"/>
    <x v="11"/>
    <n v="0.37"/>
  </r>
  <r>
    <s v="Muhammed Lee"/>
    <n v="3905"/>
    <x v="1062"/>
    <d v="2010-12-21T00:00:00"/>
    <x v="9"/>
    <s v="2010"/>
    <n v="1"/>
    <b v="0"/>
    <x v="3"/>
    <n v="42"/>
    <n v="2537.88"/>
    <n v="0.03"/>
    <s v="Delivery Truck"/>
    <n v="-377.25"/>
    <n v="60.89"/>
    <n v="32.409999999999997"/>
    <s v="Nova Scotia"/>
    <s v="Atlantic"/>
    <s v="Consumer"/>
    <s v="Furniture"/>
    <x v="14"/>
    <n v="0.56000000000000005"/>
  </r>
  <r>
    <s v="Bill Tyler"/>
    <n v="4033"/>
    <x v="306"/>
    <d v="2010-06-08T00:00:00"/>
    <x v="3"/>
    <s v="2010"/>
    <n v="7"/>
    <b v="0"/>
    <x v="0"/>
    <n v="38"/>
    <n v="19269.05"/>
    <n v="0"/>
    <s v="Delivery Truck"/>
    <n v="4127.79"/>
    <n v="500.98"/>
    <n v="41.44"/>
    <s v="Nova Scotia"/>
    <s v="Atlantic"/>
    <s v="Consumer"/>
    <s v="Furniture"/>
    <x v="9"/>
    <n v="0.66"/>
  </r>
  <r>
    <s v="Carlos Meador"/>
    <n v="4647"/>
    <x v="1006"/>
    <d v="2009-05-14T00:00:00"/>
    <x v="7"/>
    <s v="2009"/>
    <n v="1"/>
    <b v="0"/>
    <x v="4"/>
    <n v="33"/>
    <n v="1590.163"/>
    <n v="0.01"/>
    <s v="Regular Air"/>
    <n v="-57.54"/>
    <n v="55.99"/>
    <n v="5"/>
    <s v="Nova Scotia"/>
    <s v="Atlantic"/>
    <s v="Corporate"/>
    <s v="Technology"/>
    <x v="3"/>
    <n v="0.8"/>
  </r>
  <r>
    <s v="Liz Willingham"/>
    <n v="4773"/>
    <x v="1063"/>
    <d v="2011-12-23T00:00:00"/>
    <x v="9"/>
    <s v="2011"/>
    <n v="1"/>
    <b v="0"/>
    <x v="5"/>
    <n v="26"/>
    <n v="311.38"/>
    <n v="0.06"/>
    <s v="Regular Air"/>
    <n v="34.119999999999997"/>
    <n v="11.58"/>
    <n v="5.72"/>
    <s v="Nova Scotia"/>
    <s v="Atlantic"/>
    <s v="Home Office"/>
    <s v="Office Supplies"/>
    <x v="8"/>
    <n v="0.35"/>
  </r>
  <r>
    <s v="Evan Henry"/>
    <n v="5189"/>
    <x v="273"/>
    <d v="2010-11-27T00:00:00"/>
    <x v="6"/>
    <s v="2010"/>
    <n v="2"/>
    <b v="0"/>
    <x v="0"/>
    <n v="8"/>
    <n v="24.72"/>
    <n v="0.06"/>
    <s v="Regular Air"/>
    <n v="-21.47"/>
    <n v="2.74"/>
    <n v="3.5"/>
    <s v="Nova Scotia"/>
    <s v="Atlantic"/>
    <s v="Corporate"/>
    <s v="Office Supplies"/>
    <x v="12"/>
    <n v="0.57999999999999996"/>
  </r>
  <r>
    <s v="Denise Leinenbach"/>
    <n v="5510"/>
    <x v="807"/>
    <d v="2010-01-10T00:00:00"/>
    <x v="10"/>
    <s v="2010"/>
    <n v="3"/>
    <b v="0"/>
    <x v="4"/>
    <n v="12"/>
    <n v="116.38"/>
    <n v="0.08"/>
    <s v="Regular Air"/>
    <n v="29.68"/>
    <n v="9.68"/>
    <n v="2.0299999999999998"/>
    <s v="Nova Scotia"/>
    <s v="Atlantic"/>
    <s v="Home Office"/>
    <s v="Office Supplies"/>
    <x v="5"/>
    <n v="0.37"/>
  </r>
  <r>
    <s v="Denise Leinenbach"/>
    <n v="6369"/>
    <x v="354"/>
    <d v="2009-12-21T00:00:00"/>
    <x v="9"/>
    <s v="2009"/>
    <n v="2"/>
    <b v="0"/>
    <x v="1"/>
    <n v="30"/>
    <n v="14922.16"/>
    <n v="0.1"/>
    <s v="Delivery Truck"/>
    <n v="545.70000000000005"/>
    <n v="550.98"/>
    <n v="45.7"/>
    <s v="Nova Scotia"/>
    <s v="Atlantic"/>
    <s v="Corporate"/>
    <s v="Furniture"/>
    <x v="10"/>
    <n v="0.71"/>
  </r>
  <r>
    <s v="Denise Leinenbach"/>
    <n v="6373"/>
    <x v="1064"/>
    <d v="2012-01-24T00:00:00"/>
    <x v="10"/>
    <s v="2012"/>
    <n v="1"/>
    <b v="0"/>
    <x v="3"/>
    <n v="1"/>
    <n v="62.77"/>
    <n v="0.01"/>
    <s v="Regular Air"/>
    <n v="-36.840000000000003"/>
    <n v="60.97"/>
    <n v="4.5"/>
    <s v="Nova Scotia"/>
    <s v="Atlantic"/>
    <s v="Home Office"/>
    <s v="Office Supplies"/>
    <x v="1"/>
    <n v="0.56000000000000005"/>
  </r>
  <r>
    <s v="Alan Shonely"/>
    <n v="6465"/>
    <x v="160"/>
    <d v="2011-08-19T00:00:00"/>
    <x v="2"/>
    <s v="2011"/>
    <n v="7"/>
    <b v="0"/>
    <x v="0"/>
    <n v="36"/>
    <n v="240.14"/>
    <n v="0.06"/>
    <s v="Express Air"/>
    <n v="57.78"/>
    <n v="6.88"/>
    <n v="2"/>
    <s v="Nova Scotia"/>
    <s v="Atlantic"/>
    <s v="Small Business"/>
    <s v="Office Supplies"/>
    <x v="5"/>
    <n v="0.39"/>
  </r>
  <r>
    <s v="Damala Kotsonis"/>
    <n v="6885"/>
    <x v="1033"/>
    <d v="2012-06-19T00:00:00"/>
    <x v="3"/>
    <s v="2012"/>
    <n v="0"/>
    <s v="FREE DELIVERY"/>
    <x v="0"/>
    <n v="40"/>
    <n v="879.54"/>
    <n v="0.09"/>
    <s v="Regular Air"/>
    <n v="166.93"/>
    <n v="23.99"/>
    <n v="6.3"/>
    <s v="Nova Scotia"/>
    <s v="Atlantic"/>
    <s v="Corporate"/>
    <s v="Technology"/>
    <x v="16"/>
    <n v="0.38"/>
  </r>
  <r>
    <s v="Debra Catini"/>
    <n v="7297"/>
    <x v="940"/>
    <d v="2009-09-15T00:00:00"/>
    <x v="11"/>
    <s v="2009"/>
    <n v="1"/>
    <b v="0"/>
    <x v="1"/>
    <n v="4"/>
    <n v="1620.94"/>
    <n v="0.1"/>
    <s v="Delivery Truck"/>
    <n v="-969.05"/>
    <n v="400.98"/>
    <n v="76.37"/>
    <s v="Nova Scotia"/>
    <s v="Atlantic"/>
    <s v="Small Business"/>
    <s v="Furniture"/>
    <x v="10"/>
    <n v="0.6"/>
  </r>
  <r>
    <s v="Raymond Fair"/>
    <n v="7367"/>
    <x v="739"/>
    <d v="2011-06-10T00:00:00"/>
    <x v="3"/>
    <s v="2011"/>
    <n v="5"/>
    <b v="0"/>
    <x v="0"/>
    <n v="48"/>
    <n v="269.93"/>
    <n v="0.05"/>
    <s v="Express Air"/>
    <n v="119.64"/>
    <n v="5.43"/>
    <n v="0.95"/>
    <s v="Nova Scotia"/>
    <s v="Atlantic"/>
    <s v="Small Business"/>
    <s v="Office Supplies"/>
    <x v="5"/>
    <n v="0.36"/>
  </r>
  <r>
    <s v="Ann Blume"/>
    <n v="7751"/>
    <x v="1065"/>
    <d v="2012-12-24T00:00:00"/>
    <x v="9"/>
    <s v="2012"/>
    <n v="1"/>
    <b v="0"/>
    <x v="3"/>
    <n v="45"/>
    <n v="4547.8999999999996"/>
    <n v="0.01"/>
    <s v="Delivery Truck"/>
    <n v="-768.14"/>
    <n v="95.98"/>
    <n v="58.2"/>
    <s v="Nova Scotia"/>
    <s v="Atlantic"/>
    <s v="Corporate"/>
    <s v="Furniture"/>
    <x v="14"/>
    <n v="0.57999999999999996"/>
  </r>
  <r>
    <s v="Becky Martin"/>
    <n v="8422"/>
    <x v="1015"/>
    <d v="2009-04-15T00:00:00"/>
    <x v="8"/>
    <s v="2009"/>
    <n v="1"/>
    <b v="0"/>
    <x v="4"/>
    <n v="18"/>
    <n v="4212.7520000000004"/>
    <n v="0.06"/>
    <s v="Delivery Truck"/>
    <n v="-715.78"/>
    <n v="296.18"/>
    <n v="54.12"/>
    <s v="Nova Scotia"/>
    <s v="Atlantic"/>
    <s v="Home Office"/>
    <s v="Furniture"/>
    <x v="10"/>
    <n v="0.76"/>
  </r>
  <r>
    <s v="Eric Barreto"/>
    <n v="9062"/>
    <x v="1009"/>
    <d v="2011-03-21T00:00:00"/>
    <x v="4"/>
    <s v="2011"/>
    <n v="1"/>
    <b v="0"/>
    <x v="1"/>
    <n v="32"/>
    <n v="119.2"/>
    <n v="0.06"/>
    <s v="Regular Air"/>
    <n v="30.61"/>
    <n v="3.93"/>
    <n v="0.99"/>
    <s v="Nova Scotia"/>
    <s v="Atlantic"/>
    <s v="Consumer"/>
    <s v="Office Supplies"/>
    <x v="6"/>
    <n v="0.39"/>
  </r>
  <r>
    <s v="Barry Franz"/>
    <n v="10209"/>
    <x v="1010"/>
    <d v="2010-12-01T00:00:00"/>
    <x v="9"/>
    <s v="2010"/>
    <n v="2"/>
    <b v="0"/>
    <x v="4"/>
    <n v="48"/>
    <n v="418.82"/>
    <n v="0.02"/>
    <s v="Regular Air"/>
    <n v="-60.21"/>
    <n v="8.6"/>
    <n v="6.19"/>
    <s v="Nova Scotia"/>
    <s v="Atlantic"/>
    <s v="Corporate"/>
    <s v="Office Supplies"/>
    <x v="2"/>
    <n v="0.38"/>
  </r>
  <r>
    <s v="Astrea Jones"/>
    <n v="10245"/>
    <x v="296"/>
    <d v="2011-02-15T00:00:00"/>
    <x v="5"/>
    <s v="2011"/>
    <n v="2"/>
    <b v="0"/>
    <x v="4"/>
    <n v="23"/>
    <n v="127.17"/>
    <n v="0.1"/>
    <s v="Regular Air"/>
    <n v="-108.13"/>
    <n v="5.53"/>
    <n v="6.98"/>
    <s v="Nova Scotia"/>
    <s v="Atlantic"/>
    <s v="Corporate"/>
    <s v="Office Supplies"/>
    <x v="2"/>
    <n v="0.39"/>
  </r>
  <r>
    <s v="Peter McVee"/>
    <n v="11008"/>
    <x v="998"/>
    <d v="2009-02-26T00:00:00"/>
    <x v="5"/>
    <s v="2009"/>
    <n v="2"/>
    <b v="0"/>
    <x v="5"/>
    <n v="17"/>
    <n v="2545.89"/>
    <n v="0.01"/>
    <s v="Regular Air"/>
    <n v="-321.51"/>
    <n v="138.13999999999999"/>
    <n v="35"/>
    <s v="Nova Scotia"/>
    <s v="Atlantic"/>
    <s v="Small Business"/>
    <s v="Office Supplies"/>
    <x v="0"/>
    <m/>
  </r>
  <r>
    <s v="Chuck Sachs"/>
    <n v="11585"/>
    <x v="689"/>
    <d v="2009-03-16T00:00:00"/>
    <x v="4"/>
    <s v="2009"/>
    <n v="1"/>
    <b v="0"/>
    <x v="4"/>
    <n v="17"/>
    <n v="281.83999999999997"/>
    <n v="0.1"/>
    <s v="Regular Air"/>
    <n v="-99.55"/>
    <n v="17.98"/>
    <n v="4"/>
    <s v="Nova Scotia"/>
    <s v="Atlantic"/>
    <s v="Consumer"/>
    <s v="Technology"/>
    <x v="7"/>
    <n v="0.79"/>
  </r>
  <r>
    <s v="Corey Catlett"/>
    <n v="13472"/>
    <x v="1052"/>
    <d v="2011-10-27T00:00:00"/>
    <x v="0"/>
    <s v="2011"/>
    <n v="1"/>
    <b v="0"/>
    <x v="5"/>
    <n v="26"/>
    <n v="106.03"/>
    <n v="0.09"/>
    <s v="Regular Air"/>
    <n v="42.89"/>
    <n v="4.13"/>
    <n v="0.5"/>
    <s v="Nova Scotia"/>
    <s v="Atlantic"/>
    <s v="Home Office"/>
    <s v="Office Supplies"/>
    <x v="11"/>
    <n v="0.39"/>
  </r>
  <r>
    <s v="Dave Poirier"/>
    <n v="14114"/>
    <x v="319"/>
    <d v="2009-04-06T00:00:00"/>
    <x v="8"/>
    <s v="2009"/>
    <n v="0"/>
    <s v="FREE DELIVERY"/>
    <x v="5"/>
    <n v="29"/>
    <n v="65.16"/>
    <n v="0.03"/>
    <s v="Regular Air"/>
    <n v="-7.04"/>
    <n v="2.1800000000000002"/>
    <n v="1.38"/>
    <s v="Nova Scotia"/>
    <s v="Atlantic"/>
    <s v="Small Business"/>
    <s v="Office Supplies"/>
    <x v="6"/>
    <n v="0.44"/>
  </r>
  <r>
    <s v="Bobby Trafton"/>
    <n v="14727"/>
    <x v="572"/>
    <d v="2012-07-20T00:00:00"/>
    <x v="1"/>
    <s v="2012"/>
    <n v="1"/>
    <b v="0"/>
    <x v="4"/>
    <n v="33"/>
    <n v="2269.41"/>
    <n v="0.05"/>
    <s v="Regular Air"/>
    <n v="630.17999999999995"/>
    <n v="70.97"/>
    <n v="3.5"/>
    <s v="Nova Scotia"/>
    <s v="Atlantic"/>
    <s v="Small Business"/>
    <s v="Office Supplies"/>
    <x v="1"/>
    <n v="0.59"/>
  </r>
  <r>
    <s v="Benjamin Venier"/>
    <n v="15399"/>
    <x v="212"/>
    <d v="2012-05-14T00:00:00"/>
    <x v="7"/>
    <s v="2012"/>
    <n v="1"/>
    <b v="0"/>
    <x v="5"/>
    <n v="46"/>
    <n v="2514.5124999999998"/>
    <n v="0.04"/>
    <s v="Express Air"/>
    <n v="601.65"/>
    <n v="65.989999999999995"/>
    <n v="4.99"/>
    <s v="Nova Scotia"/>
    <s v="Atlantic"/>
    <s v="Small Business"/>
    <s v="Technology"/>
    <x v="3"/>
    <n v="0.56999999999999995"/>
  </r>
  <r>
    <s v="Tony Molinari"/>
    <n v="15619"/>
    <x v="1036"/>
    <d v="2011-07-05T00:00:00"/>
    <x v="1"/>
    <s v="2011"/>
    <n v="7"/>
    <b v="0"/>
    <x v="0"/>
    <n v="9"/>
    <n v="1425.21"/>
    <n v="0.1"/>
    <s v="Delivery Truck"/>
    <n v="-65.02"/>
    <n v="160.97999999999999"/>
    <n v="30"/>
    <s v="Nova Scotia"/>
    <s v="Atlantic"/>
    <s v="Corporate"/>
    <s v="Furniture"/>
    <x v="14"/>
    <n v="0.62"/>
  </r>
  <r>
    <s v="Benjamin Venier"/>
    <n v="16194"/>
    <x v="206"/>
    <d v="2010-10-09T00:00:00"/>
    <x v="0"/>
    <s v="2010"/>
    <n v="2"/>
    <b v="0"/>
    <x v="3"/>
    <n v="24"/>
    <n v="2435.5135"/>
    <n v="0.08"/>
    <s v="Regular Air"/>
    <n v="315.49"/>
    <n v="125.99"/>
    <n v="4.2"/>
    <s v="Nova Scotia"/>
    <s v="Atlantic"/>
    <s v="Small Business"/>
    <s v="Technology"/>
    <x v="3"/>
    <n v="0.59"/>
  </r>
  <r>
    <s v="Nora Paige"/>
    <n v="16229"/>
    <x v="295"/>
    <d v="2009-03-31T00:00:00"/>
    <x v="4"/>
    <s v="2009"/>
    <n v="2"/>
    <b v="0"/>
    <x v="1"/>
    <n v="19"/>
    <n v="568.74350000000004"/>
    <n v="0.05"/>
    <s v="Regular Air"/>
    <n v="143.79"/>
    <n v="35.99"/>
    <n v="3.3"/>
    <s v="Nova Scotia"/>
    <s v="Atlantic"/>
    <s v="Small Business"/>
    <s v="Technology"/>
    <x v="3"/>
    <n v="0.39"/>
  </r>
  <r>
    <s v="Nora Paige"/>
    <n v="16231"/>
    <x v="944"/>
    <d v="2012-09-09T00:00:00"/>
    <x v="11"/>
    <s v="2012"/>
    <n v="5"/>
    <b v="0"/>
    <x v="0"/>
    <n v="20"/>
    <n v="2506.38"/>
    <n v="7.0000000000000007E-2"/>
    <s v="Delivery Truck"/>
    <n v="-500.46"/>
    <n v="124.49"/>
    <n v="51.94"/>
    <s v="Nova Scotia"/>
    <s v="Atlantic"/>
    <s v="Consumer"/>
    <s v="Furniture"/>
    <x v="10"/>
    <n v="0.63"/>
  </r>
  <r>
    <s v="Robert Barroso"/>
    <n v="16674"/>
    <x v="355"/>
    <d v="2011-05-06T00:00:00"/>
    <x v="7"/>
    <s v="2011"/>
    <n v="7"/>
    <b v="0"/>
    <x v="0"/>
    <n v="49"/>
    <n v="1959.43"/>
    <n v="0.09"/>
    <s v="Regular Air"/>
    <n v="467.72"/>
    <n v="42.98"/>
    <n v="4.62"/>
    <s v="Nova Scotia"/>
    <s v="Atlantic"/>
    <s v="Small Business"/>
    <s v="Office Supplies"/>
    <x v="1"/>
    <n v="0.56000000000000005"/>
  </r>
  <r>
    <s v="Robert Barroso"/>
    <n v="16674"/>
    <x v="355"/>
    <d v="2011-05-08T00:00:00"/>
    <x v="7"/>
    <s v="2011"/>
    <n v="9"/>
    <b v="0"/>
    <x v="0"/>
    <n v="39"/>
    <n v="14072.64"/>
    <n v="0.02"/>
    <s v="Delivery Truck"/>
    <n v="2177.54"/>
    <n v="355.98"/>
    <n v="58.92"/>
    <s v="Nova Scotia"/>
    <s v="Atlantic"/>
    <s v="Small Business"/>
    <s v="Furniture"/>
    <x v="14"/>
    <n v="0.64"/>
  </r>
  <r>
    <s v="Alex Grayson"/>
    <n v="16710"/>
    <x v="1066"/>
    <d v="2011-04-26T00:00:00"/>
    <x v="8"/>
    <s v="2011"/>
    <n v="2"/>
    <b v="0"/>
    <x v="1"/>
    <n v="47"/>
    <n v="5549.79"/>
    <n v="0.09"/>
    <s v="Delivery Truck"/>
    <n v="1300.8"/>
    <n v="145.44999999999999"/>
    <n v="17.850000000000001"/>
    <s v="Nova Scotia"/>
    <s v="Atlantic"/>
    <s v="Consumer"/>
    <s v="Technology"/>
    <x v="16"/>
    <n v="0.56000000000000005"/>
  </r>
  <r>
    <s v="Berenike Kampe"/>
    <n v="17408"/>
    <x v="347"/>
    <d v="2009-05-29T00:00:00"/>
    <x v="7"/>
    <s v="2009"/>
    <n v="2"/>
    <b v="0"/>
    <x v="3"/>
    <n v="41"/>
    <n v="728.12699999999995"/>
    <n v="0.02"/>
    <s v="Regular Air"/>
    <n v="49.79"/>
    <n v="20.99"/>
    <n v="4.8099999999999996"/>
    <s v="Nova Scotia"/>
    <s v="Atlantic"/>
    <s v="Corporate"/>
    <s v="Technology"/>
    <x v="3"/>
    <n v="0.57999999999999996"/>
  </r>
  <r>
    <s v="Michael Kennedy"/>
    <n v="17698"/>
    <x v="212"/>
    <d v="2012-05-15T00:00:00"/>
    <x v="7"/>
    <s v="2012"/>
    <n v="2"/>
    <b v="0"/>
    <x v="1"/>
    <n v="22"/>
    <n v="1118.2515000000001"/>
    <n v="0.1"/>
    <s v="Regular Air"/>
    <n v="-59.59"/>
    <n v="65.989999999999995"/>
    <n v="8.99"/>
    <s v="Nova Scotia"/>
    <s v="Atlantic"/>
    <s v="Corporate"/>
    <s v="Technology"/>
    <x v="3"/>
    <n v="0.57999999999999996"/>
  </r>
  <r>
    <s v="Michael Kennedy"/>
    <n v="17698"/>
    <x v="212"/>
    <d v="2012-05-14T00:00:00"/>
    <x v="7"/>
    <s v="2012"/>
    <n v="1"/>
    <b v="0"/>
    <x v="1"/>
    <n v="40"/>
    <n v="609.4"/>
    <n v="0.04"/>
    <s v="Regular Air"/>
    <n v="-89.23"/>
    <n v="15.28"/>
    <n v="10.91"/>
    <s v="Nova Scotia"/>
    <s v="Atlantic"/>
    <s v="Corporate"/>
    <s v="Office Supplies"/>
    <x v="2"/>
    <n v="0.36"/>
  </r>
  <r>
    <s v="Tracy Poddar"/>
    <n v="18534"/>
    <x v="294"/>
    <d v="2011-12-30T00:00:00"/>
    <x v="9"/>
    <s v="2011"/>
    <n v="0"/>
    <s v="FREE DELIVERY"/>
    <x v="0"/>
    <n v="36"/>
    <n v="282.58"/>
    <n v="0.1"/>
    <s v="Express Air"/>
    <n v="21.68"/>
    <n v="8.33"/>
    <n v="1.99"/>
    <s v="Nova Scotia"/>
    <s v="Atlantic"/>
    <s v="Corporate"/>
    <s v="Technology"/>
    <x v="7"/>
    <n v="0.52"/>
  </r>
  <r>
    <s v="Astrea Jones"/>
    <n v="18951"/>
    <x v="779"/>
    <d v="2011-06-30T00:00:00"/>
    <x v="3"/>
    <s v="2011"/>
    <n v="1"/>
    <b v="0"/>
    <x v="5"/>
    <n v="16"/>
    <n v="61.5"/>
    <n v="0.09"/>
    <s v="Regular Air"/>
    <n v="-16.27"/>
    <n v="3.98"/>
    <n v="2.97"/>
    <s v="Nova Scotia"/>
    <s v="Atlantic"/>
    <s v="Corporate"/>
    <s v="Office Supplies"/>
    <x v="5"/>
    <n v="0.35"/>
  </r>
  <r>
    <s v="Astrea Jones"/>
    <n v="18951"/>
    <x v="779"/>
    <d v="2011-07-01T00:00:00"/>
    <x v="1"/>
    <s v="2011"/>
    <n v="2"/>
    <b v="0"/>
    <x v="5"/>
    <n v="10"/>
    <n v="324.3175"/>
    <n v="0.03"/>
    <s v="Express Air"/>
    <n v="-169.74"/>
    <n v="35.99"/>
    <n v="5"/>
    <s v="Nova Scotia"/>
    <s v="Atlantic"/>
    <s v="Corporate"/>
    <s v="Technology"/>
    <x v="3"/>
    <n v="0.85"/>
  </r>
  <r>
    <s v="Fred McMath"/>
    <n v="19174"/>
    <x v="598"/>
    <d v="2010-07-18T00:00:00"/>
    <x v="1"/>
    <s v="2010"/>
    <n v="2"/>
    <b v="0"/>
    <x v="4"/>
    <n v="49"/>
    <n v="214.62"/>
    <n v="0.05"/>
    <s v="Regular Air"/>
    <n v="-151.41999999999999"/>
    <n v="4.24"/>
    <n v="5.41"/>
    <s v="Nova Scotia"/>
    <s v="Atlantic"/>
    <s v="Small Business"/>
    <s v="Office Supplies"/>
    <x v="2"/>
    <n v="0.35"/>
  </r>
  <r>
    <s v="Chuck Sachs"/>
    <n v="20098"/>
    <x v="1038"/>
    <d v="2011-12-08T00:00:00"/>
    <x v="9"/>
    <s v="2011"/>
    <n v="0"/>
    <s v="FREE DELIVERY"/>
    <x v="4"/>
    <n v="8"/>
    <n v="194.11"/>
    <n v="0.03"/>
    <s v="Regular Air"/>
    <n v="87.66"/>
    <n v="22.72"/>
    <n v="8.99"/>
    <s v="Nova Scotia"/>
    <s v="Atlantic"/>
    <s v="Consumer"/>
    <s v="Furniture"/>
    <x v="4"/>
    <n v="0.44"/>
  </r>
  <r>
    <s v="Chuck Sachs"/>
    <n v="21319"/>
    <x v="36"/>
    <d v="2010-05-02T00:00:00"/>
    <x v="7"/>
    <s v="2010"/>
    <n v="3"/>
    <b v="0"/>
    <x v="4"/>
    <n v="11"/>
    <n v="167.53"/>
    <n v="0.03"/>
    <s v="Regular Air"/>
    <n v="-40.94"/>
    <n v="14.98"/>
    <n v="7.69"/>
    <s v="Nova Scotia"/>
    <s v="Atlantic"/>
    <s v="Consumer"/>
    <s v="Office Supplies"/>
    <x v="0"/>
    <n v="0.56999999999999995"/>
  </r>
  <r>
    <s v="Chuck Sachs"/>
    <n v="21319"/>
    <x v="36"/>
    <d v="2010-04-30T00:00:00"/>
    <x v="8"/>
    <s v="2010"/>
    <n v="1"/>
    <b v="0"/>
    <x v="4"/>
    <n v="42"/>
    <n v="1060.3399999999999"/>
    <n v="0.04"/>
    <s v="Delivery Truck"/>
    <n v="-174.94"/>
    <n v="23.99"/>
    <n v="15.68"/>
    <s v="Nova Scotia"/>
    <s v="Atlantic"/>
    <s v="Consumer"/>
    <s v="Furniture"/>
    <x v="4"/>
    <n v="0.62"/>
  </r>
  <r>
    <s v="Eric Barreto"/>
    <n v="22115"/>
    <x v="481"/>
    <d v="2010-06-15T00:00:00"/>
    <x v="3"/>
    <s v="2010"/>
    <n v="0"/>
    <s v="FREE DELIVERY"/>
    <x v="0"/>
    <n v="5"/>
    <n v="751.94"/>
    <n v="0.02"/>
    <s v="Delivery Truck"/>
    <n v="-283.94"/>
    <n v="145.44999999999999"/>
    <n v="17.850000000000001"/>
    <s v="Nova Scotia"/>
    <s v="Atlantic"/>
    <s v="Consumer"/>
    <s v="Technology"/>
    <x v="16"/>
    <n v="0.56000000000000005"/>
  </r>
  <r>
    <s v="Bobby Trafton"/>
    <n v="22149"/>
    <x v="968"/>
    <d v="2011-09-28T00:00:00"/>
    <x v="11"/>
    <s v="2011"/>
    <n v="5"/>
    <b v="0"/>
    <x v="0"/>
    <n v="17"/>
    <n v="48.24"/>
    <n v="0.09"/>
    <s v="Regular Air"/>
    <n v="-1.62"/>
    <n v="2.88"/>
    <n v="1.01"/>
    <s v="Nova Scotia"/>
    <s v="Atlantic"/>
    <s v="Small Business"/>
    <s v="Office Supplies"/>
    <x v="12"/>
    <n v="0.55000000000000004"/>
  </r>
  <r>
    <s v="Bill Tyler"/>
    <n v="22338"/>
    <x v="486"/>
    <d v="2010-05-15T00:00:00"/>
    <x v="7"/>
    <s v="2010"/>
    <n v="1"/>
    <b v="0"/>
    <x v="4"/>
    <n v="36"/>
    <n v="200.08"/>
    <n v="0.05"/>
    <s v="Regular Air"/>
    <n v="-62.97"/>
    <n v="5.28"/>
    <n v="5.0599999999999996"/>
    <s v="Nova Scotia"/>
    <s v="Atlantic"/>
    <s v="Consumer"/>
    <s v="Office Supplies"/>
    <x v="5"/>
    <n v="0.37"/>
  </r>
  <r>
    <s v="Bill Shonely"/>
    <n v="22627"/>
    <x v="434"/>
    <d v="2010-04-08T00:00:00"/>
    <x v="8"/>
    <s v="2010"/>
    <n v="5"/>
    <b v="0"/>
    <x v="0"/>
    <n v="33"/>
    <n v="1934.6"/>
    <n v="0.09"/>
    <s v="Regular Air"/>
    <n v="614.03"/>
    <n v="63.94"/>
    <n v="14.48"/>
    <s v="Nova Scotia"/>
    <s v="Atlantic"/>
    <s v="Small Business"/>
    <s v="Furniture"/>
    <x v="4"/>
    <n v="0.46"/>
  </r>
  <r>
    <s v="Craig Yedwab"/>
    <n v="22820"/>
    <x v="107"/>
    <d v="2010-08-20T00:00:00"/>
    <x v="2"/>
    <s v="2010"/>
    <n v="3"/>
    <b v="0"/>
    <x v="1"/>
    <n v="18"/>
    <n v="144.84"/>
    <n v="0"/>
    <s v="Regular Air"/>
    <n v="21.49"/>
    <n v="7.89"/>
    <n v="2.82"/>
    <s v="Nova Scotia"/>
    <s v="Atlantic"/>
    <s v="Consumer"/>
    <s v="Office Supplies"/>
    <x v="6"/>
    <n v="0.4"/>
  </r>
  <r>
    <s v="Bradley Talbott"/>
    <n v="22880"/>
    <x v="737"/>
    <d v="2010-06-02T00:00:00"/>
    <x v="3"/>
    <s v="2010"/>
    <n v="3"/>
    <b v="0"/>
    <x v="4"/>
    <n v="13"/>
    <n v="24.96"/>
    <n v="0.01"/>
    <s v="Regular Air"/>
    <n v="-20.68"/>
    <n v="1.7"/>
    <n v="1.99"/>
    <s v="Nova Scotia"/>
    <s v="Atlantic"/>
    <s v="Small Business"/>
    <s v="Technology"/>
    <x v="7"/>
    <n v="0.51"/>
  </r>
  <r>
    <s v="Jay Fine"/>
    <n v="23078"/>
    <x v="339"/>
    <d v="2011-09-17T00:00:00"/>
    <x v="11"/>
    <s v="2011"/>
    <n v="2"/>
    <b v="0"/>
    <x v="4"/>
    <n v="39"/>
    <n v="577.95000000000005"/>
    <n v="7.0000000000000007E-2"/>
    <s v="Regular Air"/>
    <n v="-86.43"/>
    <n v="15.73"/>
    <n v="7.42"/>
    <s v="Nova Scotia"/>
    <s v="Atlantic"/>
    <s v="Consumer"/>
    <s v="Office Supplies"/>
    <x v="15"/>
    <n v="0.56000000000000005"/>
  </r>
  <r>
    <s v="Pierre Wener"/>
    <n v="23268"/>
    <x v="553"/>
    <d v="2012-01-18T00:00:00"/>
    <x v="10"/>
    <s v="2012"/>
    <n v="2"/>
    <b v="0"/>
    <x v="1"/>
    <n v="5"/>
    <n v="255.31"/>
    <n v="0.02"/>
    <s v="Regular Air"/>
    <n v="41.41"/>
    <n v="48.04"/>
    <n v="5.79"/>
    <s v="Nova Scotia"/>
    <s v="Atlantic"/>
    <s v="Home Office"/>
    <s v="Office Supplies"/>
    <x v="5"/>
    <n v="0.37"/>
  </r>
  <r>
    <s v="Dan Campbell"/>
    <n v="24003"/>
    <x v="1012"/>
    <d v="2009-11-02T00:00:00"/>
    <x v="6"/>
    <s v="2009"/>
    <n v="2"/>
    <b v="0"/>
    <x v="5"/>
    <n v="4"/>
    <n v="129.78649999999999"/>
    <n v="0.05"/>
    <s v="Express Air"/>
    <n v="-116.51"/>
    <n v="35.99"/>
    <n v="5.99"/>
    <s v="Nova Scotia"/>
    <s v="Atlantic"/>
    <s v="Corporate"/>
    <s v="Technology"/>
    <x v="3"/>
    <n v="0.38"/>
  </r>
  <r>
    <s v="Fred McMath"/>
    <n v="24102"/>
    <x v="936"/>
    <d v="2010-12-01T00:00:00"/>
    <x v="9"/>
    <s v="2010"/>
    <n v="1"/>
    <b v="0"/>
    <x v="5"/>
    <n v="50"/>
    <n v="1844.26"/>
    <n v="0.03"/>
    <s v="Regular Air"/>
    <n v="47.58"/>
    <n v="37.76"/>
    <n v="12.9"/>
    <s v="Nova Scotia"/>
    <s v="Atlantic"/>
    <s v="Small Business"/>
    <s v="Office Supplies"/>
    <x v="0"/>
    <n v="0.56999999999999995"/>
  </r>
  <r>
    <s v="Craig Yedwab"/>
    <n v="24422"/>
    <x v="1047"/>
    <d v="2011-12-31T00:00:00"/>
    <x v="9"/>
    <s v="2011"/>
    <n v="2"/>
    <b v="0"/>
    <x v="5"/>
    <n v="20"/>
    <n v="3467.28"/>
    <n v="0.06"/>
    <s v="Delivery Truck"/>
    <n v="-433.29"/>
    <n v="179.29"/>
    <n v="29.21"/>
    <s v="Nova Scotia"/>
    <s v="Atlantic"/>
    <s v="Corporate"/>
    <s v="Furniture"/>
    <x v="10"/>
    <n v="0.76"/>
  </r>
  <r>
    <s v="Tony Molinari"/>
    <n v="24644"/>
    <x v="1067"/>
    <d v="2009-07-29T00:00:00"/>
    <x v="1"/>
    <s v="2009"/>
    <n v="1"/>
    <b v="0"/>
    <x v="5"/>
    <n v="46"/>
    <n v="5897.47"/>
    <n v="0"/>
    <s v="Delivery Truck"/>
    <n v="-1764.29"/>
    <n v="122.99"/>
    <n v="70.2"/>
    <s v="Nova Scotia"/>
    <s v="Atlantic"/>
    <s v="Corporate"/>
    <s v="Furniture"/>
    <x v="14"/>
    <n v="0.74"/>
  </r>
  <r>
    <s v="Dave Poirier"/>
    <n v="26401"/>
    <x v="0"/>
    <d v="2010-10-15T00:00:00"/>
    <x v="0"/>
    <s v="2010"/>
    <n v="2"/>
    <b v="0"/>
    <x v="4"/>
    <n v="1"/>
    <n v="415"/>
    <n v="7.0000000000000007E-2"/>
    <s v="Regular Air"/>
    <n v="-199.31"/>
    <n v="420.98"/>
    <n v="19.989999999999998"/>
    <s v="Nova Scotia"/>
    <s v="Atlantic"/>
    <s v="Small Business"/>
    <s v="Office Supplies"/>
    <x v="2"/>
    <n v="0.35"/>
  </r>
  <r>
    <s v="Noel Staavos"/>
    <n v="27938"/>
    <x v="550"/>
    <d v="2009-05-05T00:00:00"/>
    <x v="7"/>
    <s v="2009"/>
    <n v="0"/>
    <s v="FREE DELIVERY"/>
    <x v="4"/>
    <n v="40"/>
    <n v="1233.51"/>
    <n v="0.05"/>
    <s v="Regular Air"/>
    <n v="308.67"/>
    <n v="30.98"/>
    <n v="9.18"/>
    <s v="Nova Scotia"/>
    <s v="Atlantic"/>
    <s v="Home Office"/>
    <s v="Office Supplies"/>
    <x v="5"/>
    <n v="0.4"/>
  </r>
  <r>
    <s v="Frank Atkinson"/>
    <n v="28515"/>
    <x v="1014"/>
    <d v="2010-07-02T00:00:00"/>
    <x v="1"/>
    <s v="2010"/>
    <n v="2"/>
    <b v="0"/>
    <x v="1"/>
    <n v="48"/>
    <n v="379.78"/>
    <n v="0.1"/>
    <s v="Regular Air"/>
    <n v="-71.59"/>
    <n v="8.32"/>
    <n v="2.38"/>
    <s v="Nova Scotia"/>
    <s v="Atlantic"/>
    <s v="Corporate"/>
    <s v="Technology"/>
    <x v="7"/>
    <n v="0.74"/>
  </r>
  <r>
    <s v="Bill Shonely"/>
    <n v="29280"/>
    <x v="677"/>
    <d v="2012-03-29T00:00:00"/>
    <x v="4"/>
    <s v="2012"/>
    <n v="1"/>
    <b v="0"/>
    <x v="4"/>
    <n v="30"/>
    <n v="856.34"/>
    <n v="0.06"/>
    <s v="Regular Air"/>
    <n v="248.91"/>
    <n v="28.38"/>
    <n v="1.99"/>
    <s v="Nova Scotia"/>
    <s v="Atlantic"/>
    <s v="Small Business"/>
    <s v="Technology"/>
    <x v="7"/>
    <n v="0.51"/>
  </r>
  <r>
    <s v="Janet Martin"/>
    <n v="29346"/>
    <x v="873"/>
    <d v="2009-08-20T00:00:00"/>
    <x v="2"/>
    <s v="2009"/>
    <n v="4"/>
    <b v="0"/>
    <x v="0"/>
    <n v="2"/>
    <n v="29.06"/>
    <n v="0.1"/>
    <s v="Regular Air"/>
    <n v="-16.149999999999999"/>
    <n v="11.58"/>
    <n v="6.97"/>
    <s v="Nova Scotia"/>
    <s v="Atlantic"/>
    <s v="Corporate"/>
    <s v="Office Supplies"/>
    <x v="8"/>
    <n v="0.35"/>
  </r>
  <r>
    <s v="Bobby Trafton"/>
    <n v="29349"/>
    <x v="1060"/>
    <d v="2010-06-12T00:00:00"/>
    <x v="3"/>
    <s v="2010"/>
    <n v="2"/>
    <b v="0"/>
    <x v="1"/>
    <n v="46"/>
    <n v="2526.54"/>
    <n v="0.04"/>
    <s v="Regular Air"/>
    <n v="772.11"/>
    <n v="65.989999999999995"/>
    <n v="2.5"/>
    <s v="Nova Scotia"/>
    <s v="Atlantic"/>
    <s v="Small Business"/>
    <s v="Technology"/>
    <x v="3"/>
    <n v="0.55000000000000004"/>
  </r>
  <r>
    <s v="Katrina Willman"/>
    <n v="29473"/>
    <x v="939"/>
    <d v="2012-02-17T00:00:00"/>
    <x v="5"/>
    <s v="2012"/>
    <n v="2"/>
    <b v="0"/>
    <x v="4"/>
    <n v="31"/>
    <n v="206.28649999999999"/>
    <n v="0.05"/>
    <s v="Regular Air"/>
    <n v="-111.98"/>
    <n v="7.99"/>
    <n v="5.03"/>
    <s v="Nova Scotia"/>
    <s v="Atlantic"/>
    <s v="Consumer"/>
    <s v="Technology"/>
    <x v="3"/>
    <n v="0.6"/>
  </r>
  <r>
    <s v="Michael Paige"/>
    <n v="29893"/>
    <x v="588"/>
    <d v="2012-06-17T00:00:00"/>
    <x v="3"/>
    <s v="2012"/>
    <n v="1"/>
    <b v="0"/>
    <x v="4"/>
    <n v="24"/>
    <n v="5452.9"/>
    <n v="7.0000000000000007E-2"/>
    <s v="Delivery Truck"/>
    <n v="426.67"/>
    <n v="225.02"/>
    <n v="28.66"/>
    <s v="Nova Scotia"/>
    <s v="Atlantic"/>
    <s v="Small Business"/>
    <s v="Office Supplies"/>
    <x v="0"/>
    <n v="0.72"/>
  </r>
  <r>
    <s v="Giulietta Dortch"/>
    <n v="30023"/>
    <x v="187"/>
    <d v="2010-10-15T00:00:00"/>
    <x v="0"/>
    <s v="2010"/>
    <n v="0"/>
    <s v="FREE DELIVERY"/>
    <x v="0"/>
    <n v="36"/>
    <n v="840.24"/>
    <n v="0"/>
    <s v="Regular Air"/>
    <n v="19.73"/>
    <n v="21.38"/>
    <n v="8.99"/>
    <s v="Nova Scotia"/>
    <s v="Atlantic"/>
    <s v="Consumer"/>
    <s v="Office Supplies"/>
    <x v="12"/>
    <n v="0.59"/>
  </r>
  <r>
    <s v="Cathy Hwang"/>
    <n v="30215"/>
    <x v="799"/>
    <d v="2009-02-28T00:00:00"/>
    <x v="5"/>
    <s v="2009"/>
    <n v="2"/>
    <b v="0"/>
    <x v="4"/>
    <n v="23"/>
    <n v="3637.7280000000001"/>
    <n v="0.06"/>
    <s v="Regular Air"/>
    <n v="349.47"/>
    <n v="195.99"/>
    <n v="8.99"/>
    <s v="Nova Scotia"/>
    <s v="Atlantic"/>
    <s v="Home Office"/>
    <s v="Technology"/>
    <x v="3"/>
    <n v="0.6"/>
  </r>
  <r>
    <s v="Bill Shonely"/>
    <n v="30720"/>
    <x v="1068"/>
    <d v="2012-10-02T00:00:00"/>
    <x v="0"/>
    <s v="2012"/>
    <n v="5"/>
    <b v="0"/>
    <x v="0"/>
    <n v="27"/>
    <n v="2398.9"/>
    <n v="0.09"/>
    <s v="Express Air"/>
    <n v="656.95"/>
    <n v="95.46"/>
    <n v="18.13"/>
    <s v="Nova Scotia"/>
    <s v="Atlantic"/>
    <s v="Small Business"/>
    <s v="Furniture"/>
    <x v="4"/>
    <n v="0.56000000000000005"/>
  </r>
  <r>
    <s v="Carlos Meador"/>
    <n v="30884"/>
    <x v="471"/>
    <d v="2010-10-01T00:00:00"/>
    <x v="0"/>
    <s v="2010"/>
    <n v="5"/>
    <b v="0"/>
    <x v="0"/>
    <n v="6"/>
    <n v="763.44799999999998"/>
    <n v="0.05"/>
    <s v="Delivery Truck"/>
    <n v="-352.96"/>
    <n v="146.05000000000001"/>
    <n v="80.2"/>
    <s v="Nova Scotia"/>
    <s v="Atlantic"/>
    <s v="Corporate"/>
    <s v="Furniture"/>
    <x v="10"/>
    <n v="0.71"/>
  </r>
  <r>
    <s v="Dianna Arnett"/>
    <n v="31303"/>
    <x v="1009"/>
    <d v="2011-03-22T00:00:00"/>
    <x v="4"/>
    <s v="2011"/>
    <n v="2"/>
    <b v="0"/>
    <x v="0"/>
    <n v="50"/>
    <n v="306.13"/>
    <n v="0.09"/>
    <s v="Express Air"/>
    <n v="87.6"/>
    <n v="5.98"/>
    <n v="1.49"/>
    <s v="Nova Scotia"/>
    <s v="Atlantic"/>
    <s v="Home Office"/>
    <s v="Office Supplies"/>
    <x v="2"/>
    <n v="0.39"/>
  </r>
  <r>
    <s v="George Zrebassa"/>
    <n v="31392"/>
    <x v="139"/>
    <d v="2010-05-13T00:00:00"/>
    <x v="7"/>
    <s v="2010"/>
    <n v="7"/>
    <b v="0"/>
    <x v="0"/>
    <n v="21"/>
    <n v="128.86000000000001"/>
    <n v="0.1"/>
    <s v="Regular Air"/>
    <n v="-42.81"/>
    <n v="6.48"/>
    <n v="5.16"/>
    <s v="Nova Scotia"/>
    <s v="Atlantic"/>
    <s v="Home Office"/>
    <s v="Office Supplies"/>
    <x v="5"/>
    <n v="0.37"/>
  </r>
  <r>
    <s v="Mark Haberlin"/>
    <n v="31715"/>
    <x v="820"/>
    <d v="2009-01-11T00:00:00"/>
    <x v="10"/>
    <s v="2009"/>
    <n v="2"/>
    <b v="0"/>
    <x v="3"/>
    <n v="24"/>
    <n v="64.11"/>
    <n v="0.09"/>
    <s v="Regular Air"/>
    <n v="-4.09"/>
    <n v="2.78"/>
    <n v="0.97"/>
    <s v="Nova Scotia"/>
    <s v="Atlantic"/>
    <s v="Small Business"/>
    <s v="Office Supplies"/>
    <x v="12"/>
    <n v="0.59"/>
  </r>
  <r>
    <s v="Christy Brittain"/>
    <n v="32420"/>
    <x v="733"/>
    <d v="2009-07-31T00:00:00"/>
    <x v="1"/>
    <s v="2009"/>
    <n v="2"/>
    <b v="0"/>
    <x v="4"/>
    <n v="19"/>
    <n v="5369.46"/>
    <n v="7.0000000000000007E-2"/>
    <s v="Delivery Truck"/>
    <n v="-439.62"/>
    <n v="280.98"/>
    <n v="57"/>
    <s v="Nova Scotia"/>
    <s v="Atlantic"/>
    <s v="Consumer"/>
    <s v="Furniture"/>
    <x v="14"/>
    <n v="0.78"/>
  </r>
  <r>
    <s v="Michael Paige"/>
    <n v="32965"/>
    <x v="593"/>
    <d v="2011-02-25T00:00:00"/>
    <x v="5"/>
    <s v="2011"/>
    <n v="1"/>
    <b v="0"/>
    <x v="1"/>
    <n v="2"/>
    <n v="11.15"/>
    <n v="0.04"/>
    <s v="Regular Air"/>
    <n v="-5.54"/>
    <n v="3.98"/>
    <n v="2.97"/>
    <s v="Nova Scotia"/>
    <s v="Atlantic"/>
    <s v="Small Business"/>
    <s v="Office Supplies"/>
    <x v="5"/>
    <n v="0.35"/>
  </r>
  <r>
    <s v="Katherine Murray"/>
    <n v="33253"/>
    <x v="664"/>
    <d v="2011-12-02T00:00:00"/>
    <x v="9"/>
    <s v="2011"/>
    <n v="2"/>
    <b v="0"/>
    <x v="3"/>
    <n v="17"/>
    <n v="524.21199999999999"/>
    <n v="0.04"/>
    <s v="Regular Air"/>
    <n v="127.85"/>
    <n v="35.99"/>
    <n v="3.3"/>
    <s v="Nova Scotia"/>
    <s v="Atlantic"/>
    <s v="Home Office"/>
    <s v="Technology"/>
    <x v="3"/>
    <n v="0.39"/>
  </r>
  <r>
    <s v="Ben Peterman"/>
    <n v="33959"/>
    <x v="895"/>
    <d v="2009-08-01T00:00:00"/>
    <x v="2"/>
    <s v="2009"/>
    <n v="1"/>
    <b v="0"/>
    <x v="5"/>
    <n v="23"/>
    <n v="367.53"/>
    <n v="0.03"/>
    <s v="Delivery Truck"/>
    <n v="11.65"/>
    <n v="15.23"/>
    <n v="27.75"/>
    <s v="Nova Scotia"/>
    <s v="Atlantic"/>
    <s v="Corporate"/>
    <s v="Furniture"/>
    <x v="10"/>
    <n v="0.76"/>
  </r>
  <r>
    <s v="Dean Percer"/>
    <n v="35271"/>
    <x v="1069"/>
    <d v="2010-07-27T00:00:00"/>
    <x v="1"/>
    <s v="2010"/>
    <n v="1"/>
    <b v="0"/>
    <x v="1"/>
    <n v="19"/>
    <n v="1083.4014999999999"/>
    <n v="0.02"/>
    <s v="Regular Air"/>
    <n v="64.53"/>
    <n v="65.989999999999995"/>
    <n v="8.99"/>
    <s v="Nova Scotia"/>
    <s v="Atlantic"/>
    <s v="Home Office"/>
    <s v="Technology"/>
    <x v="3"/>
    <n v="0.56000000000000005"/>
  </r>
  <r>
    <s v="Sylvia Foulston"/>
    <n v="36390"/>
    <x v="816"/>
    <d v="2012-10-14T00:00:00"/>
    <x v="0"/>
    <s v="2012"/>
    <n v="2"/>
    <b v="0"/>
    <x v="1"/>
    <n v="3"/>
    <n v="329.63"/>
    <n v="0.05"/>
    <s v="Regular Air"/>
    <n v="-541.33000000000004"/>
    <n v="125.99"/>
    <n v="8.99"/>
    <s v="Nova Scotia"/>
    <s v="Atlantic"/>
    <s v="Corporate"/>
    <s v="Technology"/>
    <x v="3"/>
    <n v="0.59"/>
  </r>
  <r>
    <s v="Noel Staavos"/>
    <n v="37447"/>
    <x v="1070"/>
    <d v="2009-07-12T00:00:00"/>
    <x v="1"/>
    <s v="2009"/>
    <n v="4"/>
    <b v="0"/>
    <x v="0"/>
    <n v="23"/>
    <n v="139.44999999999999"/>
    <n v="0.02"/>
    <s v="Regular Air"/>
    <n v="-137.49"/>
    <n v="5.81"/>
    <n v="8.49"/>
    <s v="Nova Scotia"/>
    <s v="Atlantic"/>
    <s v="Home Office"/>
    <s v="Office Supplies"/>
    <x v="2"/>
    <n v="0.39"/>
  </r>
  <r>
    <s v="Brendan Murry"/>
    <n v="38341"/>
    <x v="299"/>
    <d v="2009-05-19T00:00:00"/>
    <x v="7"/>
    <s v="2009"/>
    <n v="1"/>
    <b v="0"/>
    <x v="4"/>
    <n v="15"/>
    <n v="62.62"/>
    <n v="0.1"/>
    <s v="Express Air"/>
    <n v="-67.06"/>
    <n v="3.36"/>
    <n v="6.27"/>
    <s v="Nova Scotia"/>
    <s v="Atlantic"/>
    <s v="Corporate"/>
    <s v="Office Supplies"/>
    <x v="2"/>
    <n v="0.4"/>
  </r>
  <r>
    <s v="Brendan Murry"/>
    <n v="38341"/>
    <x v="299"/>
    <d v="2009-05-20T00:00:00"/>
    <x v="7"/>
    <s v="2009"/>
    <n v="2"/>
    <b v="0"/>
    <x v="4"/>
    <n v="5"/>
    <n v="64.25"/>
    <n v="7.0000000000000007E-2"/>
    <s v="Regular Air"/>
    <n v="-7.94"/>
    <n v="12.28"/>
    <n v="4.8600000000000003"/>
    <s v="Nova Scotia"/>
    <s v="Atlantic"/>
    <s v="Corporate"/>
    <s v="Office Supplies"/>
    <x v="5"/>
    <n v="0.38"/>
  </r>
  <r>
    <s v="Pierre Wener"/>
    <n v="38723"/>
    <x v="475"/>
    <d v="2012-09-22T00:00:00"/>
    <x v="11"/>
    <s v="2012"/>
    <n v="2"/>
    <b v="0"/>
    <x v="5"/>
    <n v="39"/>
    <n v="2617.13"/>
    <n v="0"/>
    <s v="Regular Air"/>
    <n v="368.87"/>
    <n v="64.98"/>
    <n v="6.88"/>
    <s v="Nova Scotia"/>
    <s v="Atlantic"/>
    <s v="Home Office"/>
    <s v="Office Supplies"/>
    <x v="0"/>
    <n v="0.73"/>
  </r>
  <r>
    <s v="Brad Thomas"/>
    <n v="38851"/>
    <x v="1071"/>
    <d v="2012-06-11T00:00:00"/>
    <x v="3"/>
    <s v="2012"/>
    <n v="1"/>
    <b v="0"/>
    <x v="5"/>
    <n v="1"/>
    <n v="8.49"/>
    <n v="0.06"/>
    <s v="Regular Air"/>
    <n v="-5.74"/>
    <n v="3.74"/>
    <n v="4.6900000000000004"/>
    <s v="Nova Scotia"/>
    <s v="Atlantic"/>
    <s v="Corporate"/>
    <s v="Office Supplies"/>
    <x v="2"/>
    <n v="0.35"/>
  </r>
  <r>
    <s v="Hunter Lopez"/>
    <n v="38882"/>
    <x v="327"/>
    <d v="2009-12-14T00:00:00"/>
    <x v="9"/>
    <s v="2009"/>
    <n v="0"/>
    <s v="FREE DELIVERY"/>
    <x v="5"/>
    <n v="40"/>
    <n v="2169.4899999999998"/>
    <n v="0.06"/>
    <s v="Regular Air"/>
    <n v="1043.43"/>
    <n v="55.48"/>
    <n v="4.8499999999999996"/>
    <s v="Nova Scotia"/>
    <s v="Atlantic"/>
    <s v="Consumer"/>
    <s v="Office Supplies"/>
    <x v="5"/>
    <n v="0.37"/>
  </r>
  <r>
    <s v="Dan Campbell"/>
    <n v="39266"/>
    <x v="1072"/>
    <d v="2012-08-28T00:00:00"/>
    <x v="2"/>
    <s v="2012"/>
    <n v="1"/>
    <b v="0"/>
    <x v="1"/>
    <n v="4"/>
    <n v="64.09"/>
    <n v="0.02"/>
    <s v="Regular Air"/>
    <n v="3.72"/>
    <n v="15.57"/>
    <n v="1.39"/>
    <s v="Nova Scotia"/>
    <s v="Atlantic"/>
    <s v="Small Business"/>
    <s v="Office Supplies"/>
    <x v="8"/>
    <n v="0.38"/>
  </r>
  <r>
    <s v="Chuck Sachs"/>
    <n v="39780"/>
    <x v="113"/>
    <d v="2009-06-09T00:00:00"/>
    <x v="3"/>
    <s v="2009"/>
    <n v="2"/>
    <b v="0"/>
    <x v="0"/>
    <n v="48"/>
    <n v="2208.31"/>
    <n v="0.04"/>
    <s v="Regular Air"/>
    <n v="569.08000000000004"/>
    <n v="45.98"/>
    <n v="4.8"/>
    <s v="Nova Scotia"/>
    <s v="Atlantic"/>
    <s v="Consumer"/>
    <s v="Furniture"/>
    <x v="4"/>
    <n v="0.68"/>
  </r>
  <r>
    <s v="Chris Cortes"/>
    <n v="39842"/>
    <x v="412"/>
    <d v="2010-12-20T00:00:00"/>
    <x v="9"/>
    <s v="2010"/>
    <n v="1"/>
    <b v="0"/>
    <x v="4"/>
    <n v="22"/>
    <n v="1295.502"/>
    <n v="0.01"/>
    <s v="Express Air"/>
    <n v="224.86"/>
    <n v="65.989999999999995"/>
    <n v="3.99"/>
    <s v="Nova Scotia"/>
    <s v="Atlantic"/>
    <s v="Consumer"/>
    <s v="Technology"/>
    <x v="3"/>
    <n v="0.59"/>
  </r>
  <r>
    <s v="Mark Packer"/>
    <n v="40005"/>
    <x v="456"/>
    <d v="2010-07-28T00:00:00"/>
    <x v="1"/>
    <s v="2010"/>
    <n v="3"/>
    <b v="0"/>
    <x v="1"/>
    <n v="20"/>
    <n v="873.82"/>
    <n v="0.1"/>
    <s v="Regular Air"/>
    <n v="244.45"/>
    <n v="45.98"/>
    <n v="4.8"/>
    <s v="Nova Scotia"/>
    <s v="Atlantic"/>
    <s v="Small Business"/>
    <s v="Furniture"/>
    <x v="4"/>
    <n v="0.68"/>
  </r>
  <r>
    <s v="Julie Kriz"/>
    <n v="40704"/>
    <x v="828"/>
    <d v="2009-01-12T00:00:00"/>
    <x v="10"/>
    <s v="2009"/>
    <n v="5"/>
    <b v="0"/>
    <x v="0"/>
    <n v="6"/>
    <n v="11.57"/>
    <n v="0.01"/>
    <s v="Regular Air"/>
    <n v="-2.06"/>
    <n v="1.76"/>
    <n v="0.7"/>
    <s v="Nova Scotia"/>
    <s v="Atlantic"/>
    <s v="Corporate"/>
    <s v="Office Supplies"/>
    <x v="12"/>
    <n v="0.56000000000000005"/>
  </r>
  <r>
    <s v="Fred McMath"/>
    <n v="41383"/>
    <x v="357"/>
    <d v="2010-05-19T00:00:00"/>
    <x v="7"/>
    <s v="2010"/>
    <n v="7"/>
    <b v="0"/>
    <x v="0"/>
    <n v="36"/>
    <n v="1449.45"/>
    <n v="0.04"/>
    <s v="Regular Air"/>
    <n v="620.07000000000005"/>
    <n v="41.94"/>
    <n v="2.99"/>
    <s v="Nova Scotia"/>
    <s v="Atlantic"/>
    <s v="Small Business"/>
    <s v="Office Supplies"/>
    <x v="2"/>
    <n v="0.35"/>
  </r>
  <r>
    <s v="Debra Catini"/>
    <n v="41415"/>
    <x v="410"/>
    <d v="2009-11-15T00:00:00"/>
    <x v="6"/>
    <s v="2009"/>
    <n v="5"/>
    <b v="0"/>
    <x v="0"/>
    <n v="10"/>
    <n v="80.92"/>
    <n v="0.09"/>
    <s v="Regular Air"/>
    <n v="-20.16"/>
    <n v="7.64"/>
    <n v="5.83"/>
    <s v="Nova Scotia"/>
    <s v="Atlantic"/>
    <s v="Small Business"/>
    <s v="Office Supplies"/>
    <x v="5"/>
    <n v="0.36"/>
  </r>
  <r>
    <s v="Sylvia Foulston"/>
    <n v="41825"/>
    <x v="1073"/>
    <d v="2009-08-22T00:00:00"/>
    <x v="2"/>
    <s v="2009"/>
    <n v="0"/>
    <s v="FREE DELIVERY"/>
    <x v="5"/>
    <n v="50"/>
    <n v="7817.45"/>
    <n v="0.03"/>
    <s v="Delivery Truck"/>
    <n v="-1303.5999999999999"/>
    <n v="150.88999999999999"/>
    <n v="60.2"/>
    <s v="Nova Scotia"/>
    <s v="Atlantic"/>
    <s v="Consumer"/>
    <s v="Furniture"/>
    <x v="14"/>
    <n v="0.77"/>
  </r>
  <r>
    <s v="Chuck Sachs"/>
    <n v="41826"/>
    <x v="1034"/>
    <d v="2010-10-18T00:00:00"/>
    <x v="0"/>
    <s v="2010"/>
    <n v="2"/>
    <b v="0"/>
    <x v="4"/>
    <n v="4"/>
    <n v="63.93"/>
    <n v="0.03"/>
    <s v="Express Air"/>
    <n v="40.630000000000003"/>
    <n v="9.77"/>
    <n v="6.02"/>
    <s v="Nova Scotia"/>
    <s v="Atlantic"/>
    <s v="Consumer"/>
    <s v="Furniture"/>
    <x v="4"/>
    <n v="0.48"/>
  </r>
  <r>
    <s v="Ann Blume"/>
    <n v="42213"/>
    <x v="657"/>
    <d v="2011-03-23T00:00:00"/>
    <x v="4"/>
    <s v="2011"/>
    <n v="2"/>
    <b v="0"/>
    <x v="5"/>
    <n v="46"/>
    <n v="110.96"/>
    <n v="0.08"/>
    <s v="Regular Air"/>
    <n v="35.92"/>
    <n v="2.61"/>
    <n v="0.5"/>
    <s v="Nova Scotia"/>
    <s v="Atlantic"/>
    <s v="Small Business"/>
    <s v="Office Supplies"/>
    <x v="11"/>
    <n v="0.39"/>
  </r>
  <r>
    <s v="Muhammed Yedwab"/>
    <n v="42469"/>
    <x v="963"/>
    <d v="2012-11-09T00:00:00"/>
    <x v="6"/>
    <s v="2012"/>
    <n v="1"/>
    <b v="0"/>
    <x v="3"/>
    <n v="18"/>
    <n v="2130.8200000000002"/>
    <n v="0.05"/>
    <s v="Regular Air"/>
    <n v="818.92"/>
    <n v="120.98"/>
    <n v="9.07"/>
    <s v="Nova Scotia"/>
    <s v="Atlantic"/>
    <s v="Consumer"/>
    <s v="Office Supplies"/>
    <x v="2"/>
    <n v="0.35"/>
  </r>
  <r>
    <s v="Damala Kotsonis"/>
    <n v="43302"/>
    <x v="1021"/>
    <d v="2011-09-01T00:00:00"/>
    <x v="11"/>
    <s v="2011"/>
    <n v="9"/>
    <b v="0"/>
    <x v="0"/>
    <n v="43"/>
    <n v="720.61300000000006"/>
    <n v="7.0000000000000007E-2"/>
    <s v="Regular Air"/>
    <n v="329.68"/>
    <n v="20.99"/>
    <n v="0.99"/>
    <s v="Nova Scotia"/>
    <s v="Atlantic"/>
    <s v="Corporate"/>
    <s v="Technology"/>
    <x v="3"/>
    <n v="0.37"/>
  </r>
  <r>
    <s v="Jennifer Patt"/>
    <n v="43588"/>
    <x v="214"/>
    <d v="2012-09-04T00:00:00"/>
    <x v="11"/>
    <s v="2012"/>
    <n v="3"/>
    <b v="0"/>
    <x v="4"/>
    <n v="16"/>
    <n v="3075.752"/>
    <n v="0.04"/>
    <s v="Delivery Truck"/>
    <n v="-572.69000000000005"/>
    <n v="236.97"/>
    <n v="59.24"/>
    <s v="Nova Scotia"/>
    <s v="Atlantic"/>
    <s v="Home Office"/>
    <s v="Furniture"/>
    <x v="10"/>
    <n v="0.61"/>
  </r>
  <r>
    <s v="Dan Campbell"/>
    <n v="44000"/>
    <x v="720"/>
    <d v="2012-10-04T00:00:00"/>
    <x v="0"/>
    <s v="2012"/>
    <n v="0"/>
    <s v="FREE DELIVERY"/>
    <x v="3"/>
    <n v="18"/>
    <n v="85.03"/>
    <n v="0.05"/>
    <s v="Regular Air"/>
    <n v="-75.31"/>
    <n v="4.28"/>
    <n v="6.72"/>
    <s v="Nova Scotia"/>
    <s v="Atlantic"/>
    <s v="Small Business"/>
    <s v="Office Supplies"/>
    <x v="5"/>
    <n v="0.4"/>
  </r>
  <r>
    <s v="Michael Oakman"/>
    <n v="45381"/>
    <x v="1049"/>
    <d v="2011-08-22T00:00:00"/>
    <x v="2"/>
    <s v="2011"/>
    <n v="1"/>
    <b v="0"/>
    <x v="4"/>
    <n v="26"/>
    <n v="164.1"/>
    <n v="0.03"/>
    <s v="Express Air"/>
    <n v="-41.22"/>
    <n v="5.74"/>
    <n v="5.01"/>
    <s v="Nova Scotia"/>
    <s v="Atlantic"/>
    <s v="Small Business"/>
    <s v="Office Supplies"/>
    <x v="2"/>
    <n v="0.39"/>
  </r>
  <r>
    <s v="Michael Oakman"/>
    <n v="45381"/>
    <x v="1049"/>
    <d v="2011-08-23T00:00:00"/>
    <x v="2"/>
    <s v="2011"/>
    <n v="2"/>
    <b v="0"/>
    <x v="4"/>
    <n v="23"/>
    <n v="1316.87"/>
    <n v="0.02"/>
    <s v="Express Air"/>
    <n v="204.7"/>
    <n v="53.98"/>
    <n v="5.5"/>
    <s v="Nova Scotia"/>
    <s v="Atlantic"/>
    <s v="Small Business"/>
    <s v="Technology"/>
    <x v="7"/>
    <n v="0.62"/>
  </r>
  <r>
    <s v="Keith Herrera"/>
    <n v="45728"/>
    <x v="1074"/>
    <d v="2010-06-22T00:00:00"/>
    <x v="3"/>
    <s v="2010"/>
    <n v="1"/>
    <b v="0"/>
    <x v="1"/>
    <n v="11"/>
    <n v="38.24"/>
    <n v="0.02"/>
    <s v="Regular Air"/>
    <n v="-37.549999999999997"/>
    <n v="2.88"/>
    <n v="5.33"/>
    <s v="Nova Scotia"/>
    <s v="Atlantic"/>
    <s v="Small Business"/>
    <s v="Office Supplies"/>
    <x v="11"/>
    <n v="0.36"/>
  </r>
  <r>
    <s v="Janet Martin"/>
    <n v="45984"/>
    <x v="1075"/>
    <d v="2012-01-29T00:00:00"/>
    <x v="10"/>
    <s v="2012"/>
    <n v="2"/>
    <b v="0"/>
    <x v="4"/>
    <n v="27"/>
    <n v="80.33"/>
    <n v="0.01"/>
    <s v="Regular Air"/>
    <n v="2.4900000000000002"/>
    <n v="2.94"/>
    <n v="0.96"/>
    <s v="Nova Scotia"/>
    <s v="Atlantic"/>
    <s v="Corporate"/>
    <s v="Office Supplies"/>
    <x v="12"/>
    <n v="0.57999999999999996"/>
  </r>
  <r>
    <s v="David Kendrick"/>
    <n v="45988"/>
    <x v="161"/>
    <d v="2009-09-02T00:00:00"/>
    <x v="11"/>
    <s v="2009"/>
    <n v="1"/>
    <b v="0"/>
    <x v="5"/>
    <n v="43"/>
    <n v="3832.24"/>
    <n v="0.09"/>
    <s v="Express Air"/>
    <n v="-1570.32"/>
    <n v="90.98"/>
    <n v="56.2"/>
    <s v="Nova Scotia"/>
    <s v="Atlantic"/>
    <s v="Home Office"/>
    <s v="Furniture"/>
    <x v="4"/>
    <n v="0.74"/>
  </r>
  <r>
    <s v="Rick Duston"/>
    <n v="46177"/>
    <x v="112"/>
    <d v="2010-12-07T00:00:00"/>
    <x v="9"/>
    <s v="2010"/>
    <n v="2"/>
    <b v="0"/>
    <x v="0"/>
    <n v="48"/>
    <n v="9708.64"/>
    <n v="0.1"/>
    <s v="Delivery Truck"/>
    <n v="-528.65"/>
    <n v="218.75"/>
    <n v="69.64"/>
    <s v="Nova Scotia"/>
    <s v="Atlantic"/>
    <s v="Corporate"/>
    <s v="Furniture"/>
    <x v="10"/>
    <n v="0.77"/>
  </r>
  <r>
    <s v="Becky Martin"/>
    <n v="47106"/>
    <x v="1076"/>
    <d v="2011-10-27T00:00:00"/>
    <x v="0"/>
    <s v="2011"/>
    <n v="2"/>
    <b v="0"/>
    <x v="4"/>
    <n v="40"/>
    <n v="6618.4570000000003"/>
    <n v="0.1"/>
    <s v="Regular Air"/>
    <n v="1489.96"/>
    <n v="205.99"/>
    <n v="5.99"/>
    <s v="Nova Scotia"/>
    <s v="Atlantic"/>
    <s v="Home Office"/>
    <s v="Technology"/>
    <x v="3"/>
    <n v="0.59"/>
  </r>
  <r>
    <s v="Doug Jacobs"/>
    <n v="47169"/>
    <x v="697"/>
    <d v="2010-03-04T00:00:00"/>
    <x v="4"/>
    <s v="2010"/>
    <n v="1"/>
    <b v="0"/>
    <x v="4"/>
    <n v="15"/>
    <n v="803.26700000000005"/>
    <n v="0.06"/>
    <s v="Regular Air"/>
    <n v="-19.97"/>
    <n v="65.989999999999995"/>
    <n v="5.26"/>
    <s v="Nova Scotia"/>
    <s v="Atlantic"/>
    <s v="Home Office"/>
    <s v="Technology"/>
    <x v="3"/>
    <n v="0.56000000000000005"/>
  </r>
  <r>
    <s v="Emily Burns"/>
    <n v="48071"/>
    <x v="1077"/>
    <d v="2011-03-12T00:00:00"/>
    <x v="4"/>
    <s v="2011"/>
    <n v="9"/>
    <b v="0"/>
    <x v="0"/>
    <n v="1"/>
    <n v="22.74"/>
    <n v="0.03"/>
    <s v="Express Air"/>
    <n v="-13.59"/>
    <n v="12.64"/>
    <n v="4.9800000000000004"/>
    <s v="Nova Scotia"/>
    <s v="Atlantic"/>
    <s v="Home Office"/>
    <s v="Furniture"/>
    <x v="4"/>
    <n v="0.48"/>
  </r>
  <r>
    <s v="Deanra Eno"/>
    <n v="49312"/>
    <x v="1050"/>
    <d v="2011-02-23T00:00:00"/>
    <x v="5"/>
    <s v="2011"/>
    <n v="2"/>
    <b v="0"/>
    <x v="5"/>
    <n v="19"/>
    <n v="1882.18"/>
    <n v="0.09"/>
    <s v="Express Air"/>
    <n v="336.26"/>
    <n v="107.53"/>
    <n v="5.81"/>
    <s v="Nova Scotia"/>
    <s v="Atlantic"/>
    <s v="Corporate"/>
    <s v="Furniture"/>
    <x v="4"/>
    <n v="0.65"/>
  </r>
  <r>
    <s v="Robert Barroso"/>
    <n v="49472"/>
    <x v="598"/>
    <d v="2010-07-21T00:00:00"/>
    <x v="1"/>
    <s v="2010"/>
    <n v="5"/>
    <b v="0"/>
    <x v="0"/>
    <n v="23"/>
    <n v="103.2"/>
    <n v="0.02"/>
    <s v="Regular Air"/>
    <n v="17.89"/>
    <n v="4.28"/>
    <n v="0.94"/>
    <s v="Nova Scotia"/>
    <s v="Atlantic"/>
    <s v="Small Business"/>
    <s v="Office Supplies"/>
    <x v="12"/>
    <n v="0.56000000000000005"/>
  </r>
  <r>
    <s v="Darrin Sayre"/>
    <n v="49891"/>
    <x v="661"/>
    <d v="2009-09-12T00:00:00"/>
    <x v="11"/>
    <s v="2009"/>
    <n v="0"/>
    <s v="FREE DELIVERY"/>
    <x v="3"/>
    <n v="19"/>
    <n v="88.4"/>
    <n v="0.08"/>
    <s v="Regular Air"/>
    <n v="35.5"/>
    <n v="4.91"/>
    <n v="0.5"/>
    <s v="Nova Scotia"/>
    <s v="Atlantic"/>
    <s v="Consumer"/>
    <s v="Office Supplies"/>
    <x v="11"/>
    <n v="0.36"/>
  </r>
  <r>
    <s v="Bradley Talbott"/>
    <n v="50276"/>
    <x v="492"/>
    <d v="2011-02-15T00:00:00"/>
    <x v="5"/>
    <s v="2011"/>
    <n v="1"/>
    <b v="0"/>
    <x v="3"/>
    <n v="34"/>
    <n v="390.35"/>
    <n v="0.05"/>
    <s v="Regular Air"/>
    <n v="71.03"/>
    <n v="11.55"/>
    <n v="2.36"/>
    <s v="Nova Scotia"/>
    <s v="Atlantic"/>
    <s v="Small Business"/>
    <s v="Office Supplies"/>
    <x v="12"/>
    <n v="0.55000000000000004"/>
  </r>
  <r>
    <s v="Luke Foster"/>
    <n v="51107"/>
    <x v="1078"/>
    <d v="2012-09-26T00:00:00"/>
    <x v="11"/>
    <s v="2012"/>
    <n v="1"/>
    <b v="0"/>
    <x v="3"/>
    <n v="36"/>
    <n v="772.67"/>
    <n v="0"/>
    <s v="Regular Air"/>
    <n v="286.87"/>
    <n v="21.38"/>
    <n v="2.99"/>
    <s v="Nova Scotia"/>
    <s v="Atlantic"/>
    <s v="Corporate"/>
    <s v="Office Supplies"/>
    <x v="2"/>
    <n v="0.37"/>
  </r>
  <r>
    <s v="Brian Stugart"/>
    <n v="51783"/>
    <x v="1079"/>
    <d v="2011-11-13T00:00:00"/>
    <x v="6"/>
    <s v="2011"/>
    <n v="2"/>
    <b v="0"/>
    <x v="4"/>
    <n v="10"/>
    <n v="1875.18"/>
    <n v="0.01"/>
    <s v="Delivery Truck"/>
    <n v="-433.29"/>
    <n v="179.29"/>
    <n v="29.21"/>
    <s v="Nova Scotia"/>
    <s v="Atlantic"/>
    <s v="Consumer"/>
    <s v="Furniture"/>
    <x v="10"/>
    <n v="0.74"/>
  </r>
  <r>
    <s v="Carlos Meador"/>
    <n v="52006"/>
    <x v="342"/>
    <d v="2009-06-26T00:00:00"/>
    <x v="3"/>
    <s v="2009"/>
    <n v="2"/>
    <b v="0"/>
    <x v="4"/>
    <n v="42"/>
    <n v="375.76"/>
    <n v="0"/>
    <s v="Regular Air"/>
    <n v="-241.63"/>
    <n v="8.3699999999999992"/>
    <n v="10.16"/>
    <s v="Nova Scotia"/>
    <s v="Atlantic"/>
    <s v="Corporate"/>
    <s v="Furniture"/>
    <x v="4"/>
    <n v="0.59"/>
  </r>
  <r>
    <s v="Sara Luxemburg"/>
    <n v="52934"/>
    <x v="614"/>
    <d v="2011-07-28T00:00:00"/>
    <x v="1"/>
    <s v="2011"/>
    <n v="1"/>
    <b v="0"/>
    <x v="5"/>
    <n v="20"/>
    <n v="92.15"/>
    <n v="0.08"/>
    <s v="Regular Air"/>
    <n v="36.979999999999997"/>
    <n v="4.91"/>
    <n v="0.5"/>
    <s v="Nova Scotia"/>
    <s v="Atlantic"/>
    <s v="Corporate"/>
    <s v="Office Supplies"/>
    <x v="11"/>
    <n v="0.36"/>
  </r>
  <r>
    <s v="Alex Grayson"/>
    <n v="54053"/>
    <x v="12"/>
    <d v="2012-02-15T00:00:00"/>
    <x v="5"/>
    <s v="2012"/>
    <n v="1"/>
    <b v="0"/>
    <x v="1"/>
    <n v="18"/>
    <n v="821.7885"/>
    <n v="0.06"/>
    <s v="Express Air"/>
    <n v="-230.34"/>
    <n v="55.99"/>
    <n v="5"/>
    <s v="Nova Scotia"/>
    <s v="Atlantic"/>
    <s v="Consumer"/>
    <s v="Technology"/>
    <x v="3"/>
    <n v="0.8"/>
  </r>
  <r>
    <s v="Joni Wasserman"/>
    <n v="55239"/>
    <x v="350"/>
    <d v="2012-12-04T00:00:00"/>
    <x v="9"/>
    <s v="2012"/>
    <n v="1"/>
    <b v="0"/>
    <x v="5"/>
    <n v="13"/>
    <n v="95.68"/>
    <n v="7.0000000000000007E-2"/>
    <s v="Express Air"/>
    <n v="-15.27"/>
    <n v="6.48"/>
    <n v="5.14"/>
    <s v="Nova Scotia"/>
    <s v="Atlantic"/>
    <s v="Consumer"/>
    <s v="Office Supplies"/>
    <x v="5"/>
    <n v="0.37"/>
  </r>
  <r>
    <s v="Paul Knutson"/>
    <n v="55425"/>
    <x v="966"/>
    <d v="2011-11-02T00:00:00"/>
    <x v="6"/>
    <s v="2011"/>
    <n v="1"/>
    <b v="0"/>
    <x v="5"/>
    <n v="7"/>
    <n v="73.86"/>
    <n v="0.08"/>
    <s v="Regular Air"/>
    <n v="-52.49"/>
    <n v="9.7100000000000009"/>
    <n v="9.4499999999999993"/>
    <s v="Nova Scotia"/>
    <s v="Atlantic"/>
    <s v="Corporate"/>
    <s v="Office Supplies"/>
    <x v="0"/>
    <n v="0.6"/>
  </r>
  <r>
    <s v="Sara Luxemburg"/>
    <n v="56515"/>
    <x v="62"/>
    <d v="2011-05-29T00:00:00"/>
    <x v="7"/>
    <s v="2011"/>
    <n v="2"/>
    <b v="0"/>
    <x v="4"/>
    <n v="17"/>
    <n v="979.52"/>
    <n v="0.1"/>
    <s v="Delivery Truck"/>
    <n v="-362.04"/>
    <n v="58.14"/>
    <n v="36.61"/>
    <s v="Nova Scotia"/>
    <s v="Atlantic"/>
    <s v="Small Business"/>
    <s v="Furniture"/>
    <x v="9"/>
    <n v="0.61"/>
  </r>
  <r>
    <s v="Christy Brittain"/>
    <n v="57638"/>
    <x v="301"/>
    <d v="2012-04-27T00:00:00"/>
    <x v="8"/>
    <s v="2012"/>
    <n v="5"/>
    <b v="0"/>
    <x v="0"/>
    <n v="35"/>
    <n v="5740.6239999999998"/>
    <n v="0.09"/>
    <s v="Delivery Truck"/>
    <n v="-526.48"/>
    <n v="217.85"/>
    <n v="29.1"/>
    <s v="Nova Scotia"/>
    <s v="Atlantic"/>
    <s v="Consumer"/>
    <s v="Furniture"/>
    <x v="10"/>
    <n v="0.68"/>
  </r>
  <r>
    <s v="Dianna Wilson"/>
    <n v="58599"/>
    <x v="169"/>
    <d v="2010-01-15T00:00:00"/>
    <x v="10"/>
    <s v="2010"/>
    <n v="1"/>
    <b v="0"/>
    <x v="5"/>
    <n v="49"/>
    <n v="5332.42"/>
    <n v="0.06"/>
    <s v="Delivery Truck"/>
    <n v="-219.2"/>
    <n v="113.98"/>
    <n v="30"/>
    <s v="Nova Scotia"/>
    <s v="Atlantic"/>
    <s v="Small Business"/>
    <s v="Furniture"/>
    <x v="14"/>
    <n v="0.69"/>
  </r>
  <r>
    <s v="David Smith"/>
    <n v="59075"/>
    <x v="723"/>
    <d v="2012-03-05T00:00:00"/>
    <x v="4"/>
    <s v="2012"/>
    <n v="8"/>
    <b v="0"/>
    <x v="0"/>
    <n v="4"/>
    <n v="21.84"/>
    <n v="0.02"/>
    <s v="Regular Air"/>
    <n v="-25.31"/>
    <n v="4.7699999999999996"/>
    <n v="2.39"/>
    <s v="Nova Scotia"/>
    <s v="Atlantic"/>
    <s v="Small Business"/>
    <s v="Technology"/>
    <x v="7"/>
    <n v="0.72"/>
  </r>
  <r>
    <s v="Deborah Brumfield"/>
    <n v="59270"/>
    <x v="1057"/>
    <d v="2010-01-13T00:00:00"/>
    <x v="10"/>
    <s v="2010"/>
    <n v="2"/>
    <b v="0"/>
    <x v="1"/>
    <n v="47"/>
    <n v="1597.02"/>
    <n v="0.01"/>
    <s v="Regular Air"/>
    <n v="749.03"/>
    <n v="31.78"/>
    <n v="1.99"/>
    <s v="Nova Scotia"/>
    <s v="Atlantic"/>
    <s v="Small Business"/>
    <s v="Technology"/>
    <x v="7"/>
    <n v="0.42"/>
  </r>
  <r>
    <s v="Michelle Tran"/>
    <n v="326"/>
    <x v="261"/>
    <d v="2011-06-04T00:00:00"/>
    <x v="3"/>
    <s v="2011"/>
    <n v="1"/>
    <b v="0"/>
    <x v="1"/>
    <n v="34"/>
    <n v="218.27"/>
    <n v="0.03"/>
    <s v="Regular Air"/>
    <n v="-44.14"/>
    <n v="5.99"/>
    <n v="4.92"/>
    <s v="Quebec"/>
    <s v="Quebec"/>
    <s v="Consumer"/>
    <s v="Office Supplies"/>
    <x v="2"/>
    <n v="0.38"/>
  </r>
  <r>
    <s v="Michelle Tran"/>
    <n v="326"/>
    <x v="261"/>
    <d v="2011-06-04T00:00:00"/>
    <x v="3"/>
    <s v="2011"/>
    <n v="1"/>
    <b v="0"/>
    <x v="1"/>
    <n v="17"/>
    <n v="100.95"/>
    <n v="0.05"/>
    <s v="Regular Air"/>
    <n v="-21.3"/>
    <n v="5.81"/>
    <n v="3.37"/>
    <s v="Quebec"/>
    <s v="Quebec"/>
    <s v="Consumer"/>
    <s v="Office Supplies"/>
    <x v="6"/>
    <n v="0.54"/>
  </r>
  <r>
    <s v="Dave Hallsten"/>
    <n v="614"/>
    <x v="1080"/>
    <d v="2012-12-02T00:00:00"/>
    <x v="9"/>
    <s v="2012"/>
    <n v="2"/>
    <b v="0"/>
    <x v="1"/>
    <n v="41"/>
    <n v="628.22"/>
    <n v="0"/>
    <s v="Regular Air"/>
    <n v="163.81"/>
    <n v="14.34"/>
    <n v="5"/>
    <s v="Quebec"/>
    <s v="Quebec"/>
    <s v="Corporate"/>
    <s v="Furniture"/>
    <x v="4"/>
    <n v="0.49"/>
  </r>
  <r>
    <s v="Dave Hallsten"/>
    <n v="614"/>
    <x v="1080"/>
    <d v="2012-12-01T00:00:00"/>
    <x v="9"/>
    <s v="2012"/>
    <n v="1"/>
    <b v="0"/>
    <x v="1"/>
    <n v="24"/>
    <n v="3366.1"/>
    <n v="7.0000000000000007E-2"/>
    <s v="Delivery Truck"/>
    <n v="-335.32"/>
    <n v="138.75"/>
    <n v="52.42"/>
    <s v="Quebec"/>
    <s v="Quebec"/>
    <s v="Corporate"/>
    <s v="Furniture"/>
    <x v="10"/>
    <n v="0.74"/>
  </r>
  <r>
    <s v="Sanjit Jacobs"/>
    <n v="898"/>
    <x v="1081"/>
    <d v="2010-06-04T00:00:00"/>
    <x v="3"/>
    <s v="2010"/>
    <n v="2"/>
    <b v="0"/>
    <x v="1"/>
    <n v="40"/>
    <n v="676.13"/>
    <n v="0.03"/>
    <s v="Regular Air"/>
    <n v="45.39"/>
    <n v="15.98"/>
    <n v="6.5"/>
    <s v="Quebec"/>
    <s v="Quebec"/>
    <s v="Consumer"/>
    <s v="Technology"/>
    <x v="7"/>
    <n v="0.48"/>
  </r>
  <r>
    <s v="Sanjit Jacobs"/>
    <n v="898"/>
    <x v="1081"/>
    <d v="2010-06-02T00:00:00"/>
    <x v="3"/>
    <s v="2010"/>
    <n v="0"/>
    <s v="FREE DELIVERY"/>
    <x v="1"/>
    <n v="26"/>
    <n v="7668.55"/>
    <n v="0.04"/>
    <s v="Delivery Truck"/>
    <n v="-715.78"/>
    <n v="296.18"/>
    <n v="54.12"/>
    <s v="Quebec"/>
    <s v="Quebec"/>
    <s v="Consumer"/>
    <s v="Furniture"/>
    <x v="10"/>
    <n v="0.76"/>
  </r>
  <r>
    <s v="Sanjit Jacobs"/>
    <n v="1031"/>
    <x v="1053"/>
    <d v="2009-09-02T00:00:00"/>
    <x v="11"/>
    <s v="2009"/>
    <n v="2"/>
    <b v="0"/>
    <x v="4"/>
    <n v="34"/>
    <n v="226.1"/>
    <n v="0"/>
    <s v="Regular Air"/>
    <n v="-52.21"/>
    <n v="6.37"/>
    <n v="5.19"/>
    <s v="Quebec"/>
    <s v="Quebec"/>
    <s v="Consumer"/>
    <s v="Office Supplies"/>
    <x v="2"/>
    <n v="0.38"/>
  </r>
  <r>
    <s v="Barry Gonzalez"/>
    <n v="1447"/>
    <x v="743"/>
    <d v="2012-10-17T00:00:00"/>
    <x v="0"/>
    <s v="2012"/>
    <n v="3"/>
    <b v="0"/>
    <x v="1"/>
    <n v="40"/>
    <n v="2135.9735000000001"/>
    <n v="7.0000000000000007E-2"/>
    <s v="Regular Air"/>
    <n v="239.4"/>
    <n v="65.989999999999995"/>
    <n v="8.99"/>
    <s v="Quebec"/>
    <s v="Quebec"/>
    <s v="Consumer"/>
    <s v="Technology"/>
    <x v="3"/>
    <n v="0.59"/>
  </r>
  <r>
    <s v="Vivian Mathis"/>
    <n v="2150"/>
    <x v="1022"/>
    <d v="2009-06-04T00:00:00"/>
    <x v="3"/>
    <s v="2009"/>
    <n v="2"/>
    <b v="0"/>
    <x v="4"/>
    <n v="21"/>
    <n v="3905.75"/>
    <n v="0.01"/>
    <s v="Delivery Truck"/>
    <n v="55.3"/>
    <n v="179.29"/>
    <n v="29.21"/>
    <s v="Quebec"/>
    <s v="Quebec"/>
    <s v="Corporate"/>
    <s v="Furniture"/>
    <x v="10"/>
    <n v="0.76"/>
  </r>
  <r>
    <s v="Vivian Mathis"/>
    <n v="2211"/>
    <x v="724"/>
    <d v="2009-06-30T00:00:00"/>
    <x v="3"/>
    <s v="2009"/>
    <n v="1"/>
    <b v="0"/>
    <x v="1"/>
    <n v="22"/>
    <n v="1651.09"/>
    <n v="0.05"/>
    <s v="Regular Air"/>
    <n v="-2.38"/>
    <n v="73.98"/>
    <n v="12.14"/>
    <s v="Quebec"/>
    <s v="Quebec"/>
    <s v="Home Office"/>
    <s v="Technology"/>
    <x v="7"/>
    <n v="0.67"/>
  </r>
  <r>
    <s v="Vivian Mathis"/>
    <n v="2211"/>
    <x v="724"/>
    <d v="2009-07-01T00:00:00"/>
    <x v="1"/>
    <s v="2009"/>
    <n v="2"/>
    <b v="0"/>
    <x v="1"/>
    <n v="14"/>
    <n v="95.89"/>
    <n v="0"/>
    <s v="Regular Air"/>
    <n v="-46.31"/>
    <n v="5.98"/>
    <n v="7.15"/>
    <s v="Quebec"/>
    <s v="Quebec"/>
    <s v="Home Office"/>
    <s v="Office Supplies"/>
    <x v="5"/>
    <n v="0.36"/>
  </r>
  <r>
    <s v="Vivian Mathis"/>
    <n v="2211"/>
    <x v="724"/>
    <d v="2009-07-01T00:00:00"/>
    <x v="1"/>
    <s v="2009"/>
    <n v="2"/>
    <b v="0"/>
    <x v="1"/>
    <n v="23"/>
    <n v="80.38"/>
    <n v="0.09"/>
    <s v="Regular Air"/>
    <n v="-71.11"/>
    <n v="3.57"/>
    <n v="4.17"/>
    <s v="Quebec"/>
    <s v="Quebec"/>
    <s v="Home Office"/>
    <s v="Office Supplies"/>
    <x v="12"/>
    <n v="0.59"/>
  </r>
  <r>
    <s v="Carol Adams"/>
    <n v="2307"/>
    <x v="494"/>
    <d v="2010-06-28T00:00:00"/>
    <x v="3"/>
    <s v="2010"/>
    <n v="0"/>
    <s v="FREE DELIVERY"/>
    <x v="0"/>
    <n v="32"/>
    <n v="182.33"/>
    <n v="0.1"/>
    <s v="Regular Air"/>
    <n v="40.85"/>
    <n v="5.98"/>
    <n v="1.49"/>
    <s v="Quebec"/>
    <s v="Quebec"/>
    <s v="Corporate"/>
    <s v="Office Supplies"/>
    <x v="2"/>
    <n v="0.39"/>
  </r>
  <r>
    <s v="Sanjit Jacobs"/>
    <n v="2370"/>
    <x v="191"/>
    <d v="2009-01-18T00:00:00"/>
    <x v="10"/>
    <s v="2009"/>
    <n v="2"/>
    <b v="0"/>
    <x v="5"/>
    <n v="6"/>
    <n v="679.6"/>
    <n v="0.02"/>
    <s v="Regular Air"/>
    <n v="-85.76"/>
    <n v="110.98"/>
    <n v="13.99"/>
    <s v="Quebec"/>
    <s v="Quebec"/>
    <s v="Consumer"/>
    <s v="Furniture"/>
    <x v="4"/>
    <n v="0.69"/>
  </r>
  <r>
    <s v="Sanjit Jacobs"/>
    <n v="2370"/>
    <x v="191"/>
    <d v="2009-01-18T00:00:00"/>
    <x v="10"/>
    <s v="2009"/>
    <n v="2"/>
    <b v="0"/>
    <x v="5"/>
    <n v="30"/>
    <n v="257.42"/>
    <n v="0.01"/>
    <s v="Regular Air"/>
    <n v="59.18"/>
    <n v="8.01"/>
    <n v="2.87"/>
    <s v="Quebec"/>
    <s v="Quebec"/>
    <s v="Consumer"/>
    <s v="Office Supplies"/>
    <x v="5"/>
    <n v="0.4"/>
  </r>
  <r>
    <s v="Vivek Gonzalez"/>
    <n v="2374"/>
    <x v="1082"/>
    <d v="2010-10-30T00:00:00"/>
    <x v="0"/>
    <s v="2010"/>
    <n v="2"/>
    <b v="0"/>
    <x v="3"/>
    <n v="21"/>
    <n v="78.17"/>
    <n v="0.01"/>
    <s v="Express Air"/>
    <n v="-72.7"/>
    <n v="2.84"/>
    <n v="5.44"/>
    <s v="Quebec"/>
    <s v="Quebec"/>
    <s v="Consumer"/>
    <s v="Office Supplies"/>
    <x v="2"/>
    <n v="0.36"/>
  </r>
  <r>
    <s v="Bradley Nguyen"/>
    <n v="3138"/>
    <x v="1083"/>
    <d v="2009-02-08T00:00:00"/>
    <x v="5"/>
    <s v="2009"/>
    <n v="0"/>
    <s v="FREE DELIVERY"/>
    <x v="3"/>
    <n v="4"/>
    <n v="718.03"/>
    <n v="7.0000000000000007E-2"/>
    <s v="Express Air"/>
    <n v="-427.47"/>
    <n v="179.99"/>
    <n v="19.989999999999998"/>
    <s v="Quebec"/>
    <s v="Quebec"/>
    <s v="Consumer"/>
    <s v="Technology"/>
    <x v="7"/>
    <n v="0.48"/>
  </r>
  <r>
    <s v="Matt Collister"/>
    <n v="3141"/>
    <x v="441"/>
    <d v="2011-11-11T00:00:00"/>
    <x v="6"/>
    <s v="2011"/>
    <n v="2"/>
    <b v="0"/>
    <x v="5"/>
    <n v="30"/>
    <n v="534.96"/>
    <n v="0.08"/>
    <s v="Regular Air"/>
    <n v="-26.72"/>
    <n v="18.89"/>
    <n v="3.17"/>
    <s v="Quebec"/>
    <s v="Quebec"/>
    <s v="Home Office"/>
    <s v="Technology"/>
    <x v="7"/>
    <n v="0.69"/>
  </r>
  <r>
    <s v="Vivian Mathis"/>
    <n v="4515"/>
    <x v="893"/>
    <d v="2012-03-17T00:00:00"/>
    <x v="4"/>
    <s v="2012"/>
    <n v="1"/>
    <b v="0"/>
    <x v="5"/>
    <n v="7"/>
    <n v="887.94"/>
    <n v="0.02"/>
    <s v="Regular Air"/>
    <n v="49.45"/>
    <n v="120.97"/>
    <n v="7.11"/>
    <s v="Quebec"/>
    <s v="Quebec"/>
    <s v="Consumer"/>
    <s v="Technology"/>
    <x v="16"/>
    <n v="0.36"/>
  </r>
  <r>
    <s v="Michelle Tran"/>
    <n v="4708"/>
    <x v="1028"/>
    <d v="2009-10-02T00:00:00"/>
    <x v="0"/>
    <s v="2009"/>
    <n v="2"/>
    <b v="0"/>
    <x v="5"/>
    <n v="29"/>
    <n v="180.38"/>
    <n v="0.08"/>
    <s v="Regular Air"/>
    <n v="-119.32"/>
    <n v="6.48"/>
    <n v="7.49"/>
    <s v="Quebec"/>
    <s v="Quebec"/>
    <s v="Corporate"/>
    <s v="Office Supplies"/>
    <x v="5"/>
    <n v="0.37"/>
  </r>
  <r>
    <s v="Pete Takahito"/>
    <n v="5155"/>
    <x v="790"/>
    <d v="2009-06-12T00:00:00"/>
    <x v="3"/>
    <s v="2009"/>
    <n v="1"/>
    <b v="0"/>
    <x v="1"/>
    <n v="14"/>
    <n v="569.21"/>
    <n v="0.01"/>
    <s v="Regular Air"/>
    <n v="-38.51"/>
    <n v="39.979999999999997"/>
    <n v="4"/>
    <s v="Quebec"/>
    <s v="Quebec"/>
    <s v="Corporate"/>
    <s v="Technology"/>
    <x v="7"/>
    <n v="0.7"/>
  </r>
  <r>
    <s v="Michelle Tran"/>
    <n v="5382"/>
    <x v="899"/>
    <d v="2012-01-19T00:00:00"/>
    <x v="10"/>
    <s v="2012"/>
    <n v="7"/>
    <b v="0"/>
    <x v="0"/>
    <n v="30"/>
    <n v="260.12"/>
    <n v="0.05"/>
    <s v="Regular Air"/>
    <n v="36.54"/>
    <n v="8.98"/>
    <n v="4.1900000000000004"/>
    <s v="Quebec"/>
    <s v="Quebec"/>
    <s v="Consumer"/>
    <s v="Furniture"/>
    <x v="4"/>
    <n v="0.43"/>
  </r>
  <r>
    <s v="Michelle Tran"/>
    <n v="5414"/>
    <x v="934"/>
    <d v="2010-03-25T00:00:00"/>
    <x v="4"/>
    <s v="2010"/>
    <n v="1"/>
    <b v="0"/>
    <x v="3"/>
    <n v="14"/>
    <n v="284.62"/>
    <n v="0.1"/>
    <s v="Express Air"/>
    <n v="-27.08"/>
    <n v="20.98"/>
    <n v="5.42"/>
    <s v="Quebec"/>
    <s v="Quebec"/>
    <s v="Corporate"/>
    <s v="Office Supplies"/>
    <x v="0"/>
    <n v="0.66"/>
  </r>
  <r>
    <s v="Matt Collister"/>
    <n v="6433"/>
    <x v="982"/>
    <d v="2011-11-23T00:00:00"/>
    <x v="6"/>
    <s v="2011"/>
    <n v="1"/>
    <b v="0"/>
    <x v="4"/>
    <n v="41"/>
    <n v="159.26"/>
    <n v="0.01"/>
    <s v="Regular Air"/>
    <n v="73.89"/>
    <n v="3.69"/>
    <n v="0.5"/>
    <s v="Quebec"/>
    <s v="Quebec"/>
    <s v="Home Office"/>
    <s v="Office Supplies"/>
    <x v="11"/>
    <n v="0.38"/>
  </r>
  <r>
    <s v="Ralph Arnett"/>
    <n v="6464"/>
    <x v="1084"/>
    <d v="2009-05-30T00:00:00"/>
    <x v="7"/>
    <s v="2009"/>
    <n v="2"/>
    <b v="0"/>
    <x v="4"/>
    <n v="1"/>
    <n v="57.84"/>
    <n v="7.0000000000000007E-2"/>
    <s v="Regular Air"/>
    <n v="-41.77"/>
    <n v="60.97"/>
    <n v="4.5"/>
    <s v="Quebec"/>
    <s v="Quebec"/>
    <s v="Consumer"/>
    <s v="Office Supplies"/>
    <x v="1"/>
    <n v="0.56000000000000005"/>
  </r>
  <r>
    <s v="Ralph Arnett"/>
    <n v="6464"/>
    <x v="1084"/>
    <d v="2009-05-30T00:00:00"/>
    <x v="7"/>
    <s v="2009"/>
    <n v="2"/>
    <b v="0"/>
    <x v="4"/>
    <n v="42"/>
    <n v="3991.99"/>
    <n v="0"/>
    <s v="Regular Air"/>
    <n v="-1014.11"/>
    <n v="90.98"/>
    <n v="56.2"/>
    <s v="Quebec"/>
    <s v="Quebec"/>
    <s v="Consumer"/>
    <s v="Furniture"/>
    <x v="4"/>
    <n v="0.74"/>
  </r>
  <r>
    <s v="Dave Hallsten"/>
    <n v="7846"/>
    <x v="1085"/>
    <d v="2011-06-30T00:00:00"/>
    <x v="3"/>
    <s v="2011"/>
    <n v="5"/>
    <b v="0"/>
    <x v="0"/>
    <n v="47"/>
    <n v="2926.33"/>
    <n v="0.09"/>
    <s v="Regular Air"/>
    <n v="499.27"/>
    <n v="67.28"/>
    <n v="19.989999999999998"/>
    <s v="Quebec"/>
    <s v="Quebec"/>
    <s v="Corporate"/>
    <s v="Office Supplies"/>
    <x v="2"/>
    <n v="0.4"/>
  </r>
  <r>
    <s v="Dave Hallsten"/>
    <n v="7846"/>
    <x v="1085"/>
    <d v="2011-06-30T00:00:00"/>
    <x v="3"/>
    <s v="2011"/>
    <n v="5"/>
    <b v="0"/>
    <x v="0"/>
    <n v="20"/>
    <n v="40.049999999999997"/>
    <n v="0.1"/>
    <s v="Regular Air"/>
    <n v="-10.220000000000001"/>
    <n v="2.08"/>
    <n v="1.49"/>
    <s v="Quebec"/>
    <s v="Quebec"/>
    <s v="Corporate"/>
    <s v="Office Supplies"/>
    <x v="2"/>
    <n v="0.36"/>
  </r>
  <r>
    <s v="Dave Hallsten"/>
    <n v="7846"/>
    <x v="1085"/>
    <d v="2011-07-02T00:00:00"/>
    <x v="1"/>
    <s v="2011"/>
    <n v="7"/>
    <b v="0"/>
    <x v="0"/>
    <n v="20"/>
    <n v="552.87"/>
    <n v="0.01"/>
    <s v="Regular Air"/>
    <n v="-64.819999999999993"/>
    <n v="26.31"/>
    <n v="5.89"/>
    <s v="Quebec"/>
    <s v="Quebec"/>
    <s v="Corporate"/>
    <s v="Technology"/>
    <x v="7"/>
    <n v="0.75"/>
  </r>
  <r>
    <s v="Dave Hallsten"/>
    <n v="7846"/>
    <x v="1085"/>
    <d v="2011-06-25T00:00:00"/>
    <x v="3"/>
    <s v="2011"/>
    <n v="0"/>
    <s v="FREE DELIVERY"/>
    <x v="0"/>
    <n v="12"/>
    <n v="26.33"/>
    <n v="0.05"/>
    <s v="Regular Air"/>
    <n v="-33.61"/>
    <n v="1.76"/>
    <n v="4.8600000000000003"/>
    <s v="Quebec"/>
    <s v="Quebec"/>
    <s v="Corporate"/>
    <s v="Furniture"/>
    <x v="4"/>
    <n v="0.41"/>
  </r>
  <r>
    <s v="Pete Takahito"/>
    <n v="7936"/>
    <x v="1086"/>
    <d v="2010-04-05T00:00:00"/>
    <x v="8"/>
    <s v="2010"/>
    <n v="0"/>
    <s v="FREE DELIVERY"/>
    <x v="0"/>
    <n v="50"/>
    <n v="2851.17"/>
    <n v="0.06"/>
    <s v="Delivery Truck"/>
    <n v="-868.88"/>
    <n v="58.14"/>
    <n v="36.61"/>
    <s v="Quebec"/>
    <s v="Quebec"/>
    <s v="Corporate"/>
    <s v="Furniture"/>
    <x v="9"/>
    <n v="0.61"/>
  </r>
  <r>
    <s v="Pete Takahito"/>
    <n v="7936"/>
    <x v="1086"/>
    <d v="2010-04-10T00:00:00"/>
    <x v="8"/>
    <s v="2010"/>
    <n v="5"/>
    <b v="0"/>
    <x v="0"/>
    <n v="15"/>
    <n v="183.43"/>
    <n v="0.06"/>
    <s v="Regular Air"/>
    <n v="-41.86"/>
    <n v="12.44"/>
    <n v="6.27"/>
    <s v="Quebec"/>
    <s v="Quebec"/>
    <s v="Corporate"/>
    <s v="Office Supplies"/>
    <x v="0"/>
    <n v="0.56999999999999995"/>
  </r>
  <r>
    <s v="Ralph Arnett"/>
    <n v="8195"/>
    <x v="754"/>
    <d v="2011-01-07T00:00:00"/>
    <x v="10"/>
    <s v="2011"/>
    <n v="1"/>
    <b v="0"/>
    <x v="4"/>
    <n v="5"/>
    <n v="51.3"/>
    <n v="0.05"/>
    <s v="Express Air"/>
    <n v="-32.479999999999997"/>
    <n v="7.28"/>
    <n v="11.15"/>
    <s v="Quebec"/>
    <s v="Quebec"/>
    <s v="Consumer"/>
    <s v="Office Supplies"/>
    <x v="5"/>
    <n v="0.37"/>
  </r>
  <r>
    <s v="Ralph Arnett"/>
    <n v="8195"/>
    <x v="754"/>
    <d v="2011-01-08T00:00:00"/>
    <x v="10"/>
    <s v="2011"/>
    <n v="2"/>
    <b v="0"/>
    <x v="4"/>
    <n v="1"/>
    <n v="8.48"/>
    <n v="0.1"/>
    <s v="Regular Air"/>
    <n v="-7.9"/>
    <n v="5.08"/>
    <n v="3.63"/>
    <s v="Quebec"/>
    <s v="Quebec"/>
    <s v="Consumer"/>
    <s v="Furniture"/>
    <x v="4"/>
    <n v="0.51"/>
  </r>
  <r>
    <s v="Ralph Arnett"/>
    <n v="8195"/>
    <x v="754"/>
    <d v="2011-01-07T00:00:00"/>
    <x v="10"/>
    <s v="2011"/>
    <n v="1"/>
    <b v="0"/>
    <x v="4"/>
    <n v="26"/>
    <n v="87.52"/>
    <n v="0.03"/>
    <s v="Regular Air"/>
    <n v="-70.02"/>
    <n v="3.28"/>
    <n v="3.97"/>
    <s v="Quebec"/>
    <s v="Quebec"/>
    <s v="Consumer"/>
    <s v="Office Supplies"/>
    <x v="12"/>
    <n v="0.56000000000000005"/>
  </r>
  <r>
    <s v="Jason Klamczynski"/>
    <n v="8293"/>
    <x v="567"/>
    <d v="2012-08-15T00:00:00"/>
    <x v="2"/>
    <s v="2012"/>
    <n v="5"/>
    <b v="0"/>
    <x v="0"/>
    <n v="50"/>
    <n v="1497.7594999999999"/>
    <n v="0.04"/>
    <s v="Regular Air"/>
    <n v="483.66"/>
    <n v="35.99"/>
    <n v="1.1000000000000001"/>
    <s v="Quebec"/>
    <s v="Quebec"/>
    <s v="Small Business"/>
    <s v="Technology"/>
    <x v="3"/>
    <n v="0.55000000000000004"/>
  </r>
  <r>
    <s v="Michelle Tran"/>
    <n v="9248"/>
    <x v="378"/>
    <d v="2009-12-24T00:00:00"/>
    <x v="9"/>
    <s v="2009"/>
    <n v="1"/>
    <b v="0"/>
    <x v="3"/>
    <n v="41"/>
    <n v="2811.7"/>
    <n v="0.09"/>
    <s v="Regular Air"/>
    <n v="-3074.27"/>
    <n v="71.37"/>
    <n v="69"/>
    <s v="Quebec"/>
    <s v="Quebec"/>
    <s v="Home Office"/>
    <s v="Furniture"/>
    <x v="10"/>
    <n v="0.68"/>
  </r>
  <r>
    <s v="Michelle Tran"/>
    <n v="9347"/>
    <x v="248"/>
    <d v="2012-08-18T00:00:00"/>
    <x v="2"/>
    <s v="2012"/>
    <n v="9"/>
    <b v="0"/>
    <x v="0"/>
    <n v="31"/>
    <n v="131.19999999999999"/>
    <n v="0.01"/>
    <s v="Regular Air"/>
    <n v="-107.98"/>
    <n v="3.95"/>
    <n v="5.13"/>
    <s v="Quebec"/>
    <s v="Quebec"/>
    <s v="Corporate"/>
    <s v="Office Supplies"/>
    <x v="1"/>
    <n v="0.59"/>
  </r>
  <r>
    <s v="Greg Tran"/>
    <n v="9472"/>
    <x v="575"/>
    <d v="2011-06-19T00:00:00"/>
    <x v="3"/>
    <s v="2011"/>
    <n v="3"/>
    <b v="0"/>
    <x v="5"/>
    <n v="17"/>
    <n v="53.91"/>
    <n v="0.05"/>
    <s v="Regular Air"/>
    <n v="19.47"/>
    <n v="3.15"/>
    <n v="0.49"/>
    <s v="Quebec"/>
    <s v="Quebec"/>
    <s v="Home Office"/>
    <s v="Office Supplies"/>
    <x v="11"/>
    <n v="0.37"/>
  </r>
  <r>
    <s v="Gene McClure"/>
    <n v="9733"/>
    <x v="999"/>
    <d v="2009-03-17T00:00:00"/>
    <x v="4"/>
    <s v="2009"/>
    <n v="0"/>
    <s v="FREE DELIVERY"/>
    <x v="3"/>
    <n v="39"/>
    <n v="223.64"/>
    <n v="0.1"/>
    <s v="Regular Air"/>
    <n v="-90.26"/>
    <n v="5.98"/>
    <n v="5.35"/>
    <s v="Quebec"/>
    <s v="Quebec"/>
    <s v="Home Office"/>
    <s v="Office Supplies"/>
    <x v="5"/>
    <n v="0.4"/>
  </r>
  <r>
    <s v="Helen Wasserman"/>
    <n v="10054"/>
    <x v="1087"/>
    <d v="2011-04-30T00:00:00"/>
    <x v="8"/>
    <s v="2011"/>
    <n v="2"/>
    <b v="0"/>
    <x v="1"/>
    <n v="2"/>
    <n v="203.3"/>
    <n v="0.08"/>
    <s v="Regular Air"/>
    <n v="148.25"/>
    <n v="79.52"/>
    <n v="48.2"/>
    <s v="Quebec"/>
    <s v="Quebec"/>
    <s v="Home Office"/>
    <s v="Furniture"/>
    <x v="4"/>
    <n v="0.74"/>
  </r>
  <r>
    <s v="Helen Wasserman"/>
    <n v="10054"/>
    <x v="1087"/>
    <d v="2011-04-28T00:00:00"/>
    <x v="8"/>
    <s v="2011"/>
    <n v="0"/>
    <s v="FREE DELIVERY"/>
    <x v="1"/>
    <n v="2"/>
    <n v="196.85149999999999"/>
    <n v="0.09"/>
    <s v="Regular Air"/>
    <n v="-606.6"/>
    <n v="125.99"/>
    <n v="5.99"/>
    <s v="Quebec"/>
    <s v="Quebec"/>
    <s v="Home Office"/>
    <s v="Technology"/>
    <x v="3"/>
    <n v="0.56000000000000005"/>
  </r>
  <r>
    <s v="Matt Collister"/>
    <n v="10627"/>
    <x v="876"/>
    <d v="2010-03-01T00:00:00"/>
    <x v="4"/>
    <s v="2010"/>
    <n v="5"/>
    <b v="0"/>
    <x v="0"/>
    <n v="4"/>
    <n v="40.229999999999997"/>
    <n v="0.05"/>
    <s v="Regular Air"/>
    <n v="-30.26"/>
    <n v="7.77"/>
    <n v="9.23"/>
    <s v="Quebec"/>
    <s v="Quebec"/>
    <s v="Home Office"/>
    <s v="Office Supplies"/>
    <x v="1"/>
    <n v="0.57999999999999996"/>
  </r>
  <r>
    <s v="Helen Wasserman"/>
    <n v="10629"/>
    <x v="82"/>
    <d v="2009-09-13T00:00:00"/>
    <x v="11"/>
    <s v="2009"/>
    <n v="2"/>
    <b v="0"/>
    <x v="5"/>
    <n v="39"/>
    <n v="341.55"/>
    <n v="0.06"/>
    <s v="Regular Air"/>
    <n v="-255.65"/>
    <n v="8.3699999999999992"/>
    <n v="10.16"/>
    <s v="Quebec"/>
    <s v="Quebec"/>
    <s v="Corporate"/>
    <s v="Furniture"/>
    <x v="4"/>
    <n v="0.59"/>
  </r>
  <r>
    <s v="Helen Wasserman"/>
    <n v="10629"/>
    <x v="82"/>
    <d v="2009-09-13T00:00:00"/>
    <x v="11"/>
    <s v="2009"/>
    <n v="2"/>
    <b v="0"/>
    <x v="5"/>
    <n v="14"/>
    <n v="98.37"/>
    <n v="0.09"/>
    <s v="Express Air"/>
    <n v="-76.540000000000006"/>
    <n v="6.48"/>
    <n v="9.17"/>
    <s v="Quebec"/>
    <s v="Quebec"/>
    <s v="Corporate"/>
    <s v="Office Supplies"/>
    <x v="5"/>
    <n v="0.37"/>
  </r>
  <r>
    <s v="Vivian Mathis"/>
    <n v="10784"/>
    <x v="1088"/>
    <d v="2010-07-06T00:00:00"/>
    <x v="1"/>
    <s v="2010"/>
    <n v="1"/>
    <b v="0"/>
    <x v="3"/>
    <n v="2"/>
    <n v="19.36"/>
    <n v="0.1"/>
    <s v="Regular Air"/>
    <n v="-11.85"/>
    <n v="6.78"/>
    <n v="6.18"/>
    <s v="Quebec"/>
    <s v="Quebec"/>
    <s v="Home Office"/>
    <s v="Office Supplies"/>
    <x v="5"/>
    <n v="0.39"/>
  </r>
  <r>
    <s v="Vivian Mathis"/>
    <n v="10784"/>
    <x v="1088"/>
    <d v="2010-07-07T00:00:00"/>
    <x v="1"/>
    <s v="2010"/>
    <n v="2"/>
    <b v="0"/>
    <x v="3"/>
    <n v="30"/>
    <n v="206.27"/>
    <n v="0.09"/>
    <s v="Regular Air"/>
    <n v="-54.44"/>
    <n v="6.81"/>
    <n v="5.48"/>
    <s v="Quebec"/>
    <s v="Quebec"/>
    <s v="Home Office"/>
    <s v="Office Supplies"/>
    <x v="2"/>
    <n v="0.37"/>
  </r>
  <r>
    <s v="Helen Wasserman"/>
    <n v="10823"/>
    <x v="43"/>
    <d v="2012-06-12T00:00:00"/>
    <x v="3"/>
    <s v="2012"/>
    <n v="0"/>
    <s v="FREE DELIVERY"/>
    <x v="0"/>
    <n v="3"/>
    <n v="133.9"/>
    <n v="0.03"/>
    <s v="Regular Air"/>
    <n v="-14.58"/>
    <n v="43.41"/>
    <n v="2.99"/>
    <s v="Quebec"/>
    <s v="Quebec"/>
    <s v="Home Office"/>
    <s v="Office Supplies"/>
    <x v="2"/>
    <n v="0.39"/>
  </r>
  <r>
    <s v="Ross DeVincentis"/>
    <n v="10919"/>
    <x v="1089"/>
    <d v="2010-03-27T00:00:00"/>
    <x v="4"/>
    <s v="2010"/>
    <n v="0"/>
    <s v="FREE DELIVERY"/>
    <x v="1"/>
    <n v="42"/>
    <n v="2040.95"/>
    <n v="7.0000000000000007E-2"/>
    <s v="Regular Air"/>
    <n v="-1231.8699999999999"/>
    <n v="48.91"/>
    <n v="35"/>
    <s v="Quebec"/>
    <s v="Quebec"/>
    <s v="Corporate"/>
    <s v="Office Supplies"/>
    <x v="0"/>
    <n v="0.83"/>
  </r>
  <r>
    <s v="Jason Klamczynski"/>
    <n v="11429"/>
    <x v="697"/>
    <d v="2010-03-07T00:00:00"/>
    <x v="4"/>
    <s v="2010"/>
    <n v="4"/>
    <b v="0"/>
    <x v="0"/>
    <n v="39"/>
    <n v="446.04"/>
    <n v="0.01"/>
    <s v="Regular Air"/>
    <n v="59.04"/>
    <n v="10.98"/>
    <n v="5.14"/>
    <s v="Quebec"/>
    <s v="Quebec"/>
    <s v="Home Office"/>
    <s v="Office Supplies"/>
    <x v="2"/>
    <n v="0.36"/>
  </r>
  <r>
    <s v="Jason Klamczynski"/>
    <n v="11429"/>
    <x v="697"/>
    <d v="2010-03-05T00:00:00"/>
    <x v="4"/>
    <s v="2010"/>
    <n v="2"/>
    <b v="0"/>
    <x v="0"/>
    <n v="46"/>
    <n v="18421.2"/>
    <n v="0.06"/>
    <s v="Delivery Truck"/>
    <n v="-969.05"/>
    <n v="400.98"/>
    <n v="42.52"/>
    <s v="Quebec"/>
    <s v="Quebec"/>
    <s v="Home Office"/>
    <s v="Furniture"/>
    <x v="10"/>
    <n v="0.71"/>
  </r>
  <r>
    <s v="Valerie Mitchum"/>
    <n v="11650"/>
    <x v="579"/>
    <d v="2012-09-26T00:00:00"/>
    <x v="11"/>
    <s v="2012"/>
    <n v="2"/>
    <b v="0"/>
    <x v="3"/>
    <n v="26"/>
    <n v="1090.4000000000001"/>
    <n v="0.06"/>
    <s v="Regular Air"/>
    <n v="146.24"/>
    <n v="40.97"/>
    <n v="8.99"/>
    <s v="Quebec"/>
    <s v="Quebec"/>
    <s v="Home Office"/>
    <s v="Office Supplies"/>
    <x v="12"/>
    <n v="0.59"/>
  </r>
  <r>
    <s v="Dave Hallsten"/>
    <n v="12837"/>
    <x v="727"/>
    <d v="2012-12-02T00:00:00"/>
    <x v="9"/>
    <s v="2012"/>
    <n v="0"/>
    <s v="FREE DELIVERY"/>
    <x v="4"/>
    <n v="50"/>
    <n v="1100.21"/>
    <n v="0.03"/>
    <s v="Regular Air"/>
    <n v="433.59"/>
    <n v="22.24"/>
    <n v="1.99"/>
    <s v="Quebec"/>
    <s v="Quebec"/>
    <s v="Home Office"/>
    <s v="Technology"/>
    <x v="7"/>
    <n v="0.43"/>
  </r>
  <r>
    <s v="Vivek Gonzalez"/>
    <n v="13347"/>
    <x v="1090"/>
    <d v="2010-04-24T00:00:00"/>
    <x v="8"/>
    <s v="2010"/>
    <n v="1"/>
    <b v="0"/>
    <x v="3"/>
    <n v="24"/>
    <n v="104.89"/>
    <n v="7.0000000000000007E-2"/>
    <s v="Express Air"/>
    <n v="22.84"/>
    <n v="3.8"/>
    <n v="1.49"/>
    <s v="Quebec"/>
    <s v="Quebec"/>
    <s v="Consumer"/>
    <s v="Office Supplies"/>
    <x v="2"/>
    <n v="0.38"/>
  </r>
  <r>
    <s v="Vivian Mathis"/>
    <n v="13381"/>
    <x v="1091"/>
    <d v="2011-08-17T00:00:00"/>
    <x v="2"/>
    <s v="2011"/>
    <n v="0"/>
    <s v="FREE DELIVERY"/>
    <x v="4"/>
    <n v="41"/>
    <n v="10714.78"/>
    <n v="0"/>
    <s v="Delivery Truck"/>
    <n v="-627.64"/>
    <n v="259.70999999999998"/>
    <n v="66.67"/>
    <s v="Quebec"/>
    <s v="Quebec"/>
    <s v="Consumer"/>
    <s v="Furniture"/>
    <x v="10"/>
    <n v="0.65"/>
  </r>
  <r>
    <s v="Bradley Nguyen"/>
    <n v="13634"/>
    <x v="1092"/>
    <d v="2011-04-18T00:00:00"/>
    <x v="8"/>
    <s v="2011"/>
    <n v="0"/>
    <s v="FREE DELIVERY"/>
    <x v="1"/>
    <n v="46"/>
    <n v="1824.13"/>
    <n v="0.05"/>
    <s v="Regular Air"/>
    <n v="104.51"/>
    <n v="39.979999999999997"/>
    <n v="7.12"/>
    <s v="Quebec"/>
    <s v="Quebec"/>
    <s v="Consumer"/>
    <s v="Technology"/>
    <x v="7"/>
    <n v="0.67"/>
  </r>
  <r>
    <s v="Bradley Nguyen"/>
    <n v="13634"/>
    <x v="1092"/>
    <d v="2011-04-19T00:00:00"/>
    <x v="8"/>
    <s v="2011"/>
    <n v="1"/>
    <b v="0"/>
    <x v="1"/>
    <n v="27"/>
    <n v="151.38"/>
    <n v="0.04"/>
    <s v="Regular Air"/>
    <n v="-55.61"/>
    <n v="5.58"/>
    <n v="5.3"/>
    <s v="Quebec"/>
    <s v="Quebec"/>
    <s v="Consumer"/>
    <s v="Office Supplies"/>
    <x v="8"/>
    <n v="0.35"/>
  </r>
  <r>
    <s v="Matt Collister"/>
    <n v="13729"/>
    <x v="1093"/>
    <d v="2009-01-03T00:00:00"/>
    <x v="10"/>
    <s v="2009"/>
    <n v="2"/>
    <b v="0"/>
    <x v="3"/>
    <n v="9"/>
    <n v="872.48"/>
    <n v="0.08"/>
    <s v="Express Air"/>
    <n v="-342.91"/>
    <n v="95.99"/>
    <n v="35"/>
    <s v="Quebec"/>
    <s v="Quebec"/>
    <s v="Home Office"/>
    <s v="Office Supplies"/>
    <x v="0"/>
    <m/>
  </r>
  <r>
    <s v="Bradley Nguyen"/>
    <n v="13730"/>
    <x v="527"/>
    <d v="2011-05-11T00:00:00"/>
    <x v="7"/>
    <s v="2011"/>
    <n v="2"/>
    <b v="0"/>
    <x v="1"/>
    <n v="26"/>
    <n v="3617.64"/>
    <n v="7.0000000000000007E-2"/>
    <s v="Delivery Truck"/>
    <n v="-354.13"/>
    <n v="146.34"/>
    <n v="43.75"/>
    <s v="Quebec"/>
    <s v="Quebec"/>
    <s v="Corporate"/>
    <s v="Furniture"/>
    <x v="10"/>
    <n v="0.64"/>
  </r>
  <r>
    <s v="Helen Wasserman"/>
    <n v="14113"/>
    <x v="1094"/>
    <d v="2011-08-06T00:00:00"/>
    <x v="2"/>
    <s v="2011"/>
    <n v="2"/>
    <b v="0"/>
    <x v="1"/>
    <n v="22"/>
    <n v="8218.16"/>
    <n v="0.09"/>
    <s v="Delivery Truck"/>
    <n v="-774.14"/>
    <n v="376.13"/>
    <n v="85.63"/>
    <s v="Quebec"/>
    <s v="Quebec"/>
    <s v="Home Office"/>
    <s v="Furniture"/>
    <x v="10"/>
    <n v="0.74"/>
  </r>
  <r>
    <s v="Helen Wasserman"/>
    <n v="14210"/>
    <x v="253"/>
    <d v="2012-06-28T00:00:00"/>
    <x v="3"/>
    <s v="2012"/>
    <n v="2"/>
    <b v="0"/>
    <x v="3"/>
    <n v="19"/>
    <n v="676.79"/>
    <n v="0"/>
    <s v="Regular Air"/>
    <n v="213.2"/>
    <n v="33.29"/>
    <n v="1.99"/>
    <s v="Quebec"/>
    <s v="Quebec"/>
    <s v="Home Office"/>
    <s v="Technology"/>
    <x v="7"/>
    <n v="0.41"/>
  </r>
  <r>
    <s v="Vivian Mathis"/>
    <n v="14272"/>
    <x v="674"/>
    <d v="2012-02-14T00:00:00"/>
    <x v="5"/>
    <s v="2012"/>
    <n v="2"/>
    <b v="0"/>
    <x v="4"/>
    <n v="32"/>
    <n v="2409.96"/>
    <n v="7.0000000000000007E-2"/>
    <s v="Regular Air"/>
    <n v="575.1"/>
    <n v="80.98"/>
    <n v="4.5"/>
    <s v="Quebec"/>
    <s v="Quebec"/>
    <s v="Home Office"/>
    <s v="Office Supplies"/>
    <x v="1"/>
    <n v="0.59"/>
  </r>
  <r>
    <s v="Jason Klamczynski"/>
    <n v="14401"/>
    <x v="1094"/>
    <d v="2011-08-06T00:00:00"/>
    <x v="2"/>
    <s v="2011"/>
    <n v="2"/>
    <b v="0"/>
    <x v="3"/>
    <n v="10"/>
    <n v="931.14949999999999"/>
    <n v="0.06"/>
    <s v="Regular Air"/>
    <n v="-128.83000000000001"/>
    <n v="110.99"/>
    <n v="2.5"/>
    <s v="Quebec"/>
    <s v="Quebec"/>
    <s v="Small Business"/>
    <s v="Technology"/>
    <x v="3"/>
    <n v="0.56999999999999995"/>
  </r>
  <r>
    <s v="Michelle Tran"/>
    <n v="15941"/>
    <x v="924"/>
    <d v="2011-12-12T00:00:00"/>
    <x v="9"/>
    <s v="2011"/>
    <n v="2"/>
    <b v="0"/>
    <x v="3"/>
    <n v="15"/>
    <n v="951.09"/>
    <n v="0.02"/>
    <s v="Delivery Truck"/>
    <n v="-246.32"/>
    <n v="58.14"/>
    <n v="36.61"/>
    <s v="Quebec"/>
    <s v="Quebec"/>
    <s v="Consumer"/>
    <s v="Furniture"/>
    <x v="9"/>
    <n v="0.61"/>
  </r>
  <r>
    <s v="Valerie Mitchum"/>
    <n v="18023"/>
    <x v="593"/>
    <d v="2011-02-25T00:00:00"/>
    <x v="5"/>
    <s v="2011"/>
    <n v="1"/>
    <b v="0"/>
    <x v="4"/>
    <n v="38"/>
    <n v="4502.26"/>
    <n v="0.09"/>
    <s v="Delivery Truck"/>
    <n v="1272.17"/>
    <n v="120.97"/>
    <n v="26.3"/>
    <s v="Quebec"/>
    <s v="Quebec"/>
    <s v="Home Office"/>
    <s v="Technology"/>
    <x v="16"/>
    <n v="0.38"/>
  </r>
  <r>
    <s v="Valerie Mitchum"/>
    <n v="18023"/>
    <x v="593"/>
    <d v="2011-02-25T00:00:00"/>
    <x v="5"/>
    <s v="2011"/>
    <n v="1"/>
    <b v="0"/>
    <x v="4"/>
    <n v="34"/>
    <n v="192.23"/>
    <n v="7.0000000000000007E-2"/>
    <s v="Regular Air"/>
    <n v="-149.84"/>
    <n v="5.78"/>
    <n v="7.64"/>
    <s v="Quebec"/>
    <s v="Quebec"/>
    <s v="Home Office"/>
    <s v="Office Supplies"/>
    <x v="5"/>
    <n v="0.36"/>
  </r>
  <r>
    <s v="Bradley Nguyen"/>
    <n v="18341"/>
    <x v="1095"/>
    <d v="2010-07-18T00:00:00"/>
    <x v="1"/>
    <s v="2010"/>
    <n v="0"/>
    <s v="FREE DELIVERY"/>
    <x v="5"/>
    <n v="39"/>
    <n v="237.89"/>
    <n v="0"/>
    <s v="Regular Air"/>
    <n v="-165.26"/>
    <n v="5.78"/>
    <n v="7.96"/>
    <s v="Quebec"/>
    <s v="Quebec"/>
    <s v="Consumer"/>
    <s v="Office Supplies"/>
    <x v="5"/>
    <n v="0.36"/>
  </r>
  <r>
    <s v="Ralph Arnett"/>
    <n v="18400"/>
    <x v="1096"/>
    <d v="2011-12-07T00:00:00"/>
    <x v="9"/>
    <s v="2011"/>
    <n v="1"/>
    <b v="0"/>
    <x v="3"/>
    <n v="29"/>
    <n v="598.49"/>
    <n v="0.05"/>
    <s v="Regular Air"/>
    <n v="34.159999999999997"/>
    <n v="20.95"/>
    <n v="4"/>
    <s v="Quebec"/>
    <s v="Quebec"/>
    <s v="Consumer"/>
    <s v="Technology"/>
    <x v="7"/>
    <n v="0.6"/>
  </r>
  <r>
    <s v="Barry Gonzalez"/>
    <n v="18950"/>
    <x v="496"/>
    <d v="2012-03-04T00:00:00"/>
    <x v="4"/>
    <s v="2012"/>
    <n v="6"/>
    <b v="0"/>
    <x v="0"/>
    <n v="33"/>
    <n v="3008.5"/>
    <n v="0.05"/>
    <s v="Delivery Truck"/>
    <n v="1101.9000000000001"/>
    <n v="90.97"/>
    <n v="14"/>
    <s v="Quebec"/>
    <s v="Quebec"/>
    <s v="Small Business"/>
    <s v="Technology"/>
    <x v="16"/>
    <n v="0.36"/>
  </r>
  <r>
    <s v="Bart Pistole"/>
    <n v="19111"/>
    <x v="832"/>
    <d v="2009-10-09T00:00:00"/>
    <x v="0"/>
    <s v="2009"/>
    <n v="5"/>
    <b v="0"/>
    <x v="0"/>
    <n v="24"/>
    <n v="195.83"/>
    <n v="0.04"/>
    <s v="Regular Air"/>
    <n v="10.79"/>
    <n v="8.33"/>
    <n v="1.99"/>
    <s v="Quebec"/>
    <s v="Quebec"/>
    <s v="Consumer"/>
    <s v="Technology"/>
    <x v="7"/>
    <n v="0.52"/>
  </r>
  <r>
    <s v="Helen Wasserman"/>
    <n v="19139"/>
    <x v="387"/>
    <d v="2010-12-04T00:00:00"/>
    <x v="9"/>
    <s v="2010"/>
    <n v="1"/>
    <b v="0"/>
    <x v="3"/>
    <n v="15"/>
    <n v="94.84"/>
    <n v="0.01"/>
    <s v="Regular Air"/>
    <n v="-26.66"/>
    <n v="5.98"/>
    <n v="5.15"/>
    <s v="Quebec"/>
    <s v="Quebec"/>
    <s v="Corporate"/>
    <s v="Office Supplies"/>
    <x v="5"/>
    <n v="0.36"/>
  </r>
  <r>
    <s v="Barry Gonzalez"/>
    <n v="19332"/>
    <x v="496"/>
    <d v="2012-02-29T00:00:00"/>
    <x v="5"/>
    <s v="2012"/>
    <n v="2"/>
    <b v="0"/>
    <x v="1"/>
    <n v="46"/>
    <n v="8246.86"/>
    <n v="0.06"/>
    <s v="Delivery Truck"/>
    <n v="-433.29"/>
    <n v="179.29"/>
    <n v="29.21"/>
    <s v="Quebec"/>
    <s v="Quebec"/>
    <s v="Consumer"/>
    <s v="Furniture"/>
    <x v="10"/>
    <n v="0.74"/>
  </r>
  <r>
    <s v="Michelle Tran"/>
    <n v="20965"/>
    <x v="874"/>
    <d v="2009-12-23T00:00:00"/>
    <x v="9"/>
    <s v="2009"/>
    <n v="3"/>
    <b v="0"/>
    <x v="5"/>
    <n v="38"/>
    <n v="2315.11"/>
    <n v="0.06"/>
    <s v="Regular Air"/>
    <n v="532.21"/>
    <n v="59.76"/>
    <n v="9.7100000000000009"/>
    <s v="Quebec"/>
    <s v="Quebec"/>
    <s v="Consumer"/>
    <s v="Office Supplies"/>
    <x v="0"/>
    <n v="0.56999999999999995"/>
  </r>
  <r>
    <s v="Michelle Tran"/>
    <n v="20965"/>
    <x v="874"/>
    <d v="2009-12-23T00:00:00"/>
    <x v="9"/>
    <s v="2009"/>
    <n v="3"/>
    <b v="0"/>
    <x v="5"/>
    <n v="8"/>
    <n v="1264.2304999999999"/>
    <n v="7.0000000000000007E-2"/>
    <s v="Regular Air"/>
    <n v="-444.69"/>
    <n v="195.99"/>
    <n v="4.2"/>
    <s v="Quebec"/>
    <s v="Quebec"/>
    <s v="Consumer"/>
    <s v="Technology"/>
    <x v="3"/>
    <n v="0.56000000000000005"/>
  </r>
  <r>
    <s v="Barry Gonzalez"/>
    <n v="21249"/>
    <x v="30"/>
    <d v="2010-09-21T00:00:00"/>
    <x v="11"/>
    <s v="2010"/>
    <n v="2"/>
    <b v="0"/>
    <x v="0"/>
    <n v="22"/>
    <n v="1082.8"/>
    <n v="0.02"/>
    <s v="Regular Air"/>
    <n v="299.35000000000002"/>
    <n v="48.58"/>
    <n v="3.99"/>
    <s v="Quebec"/>
    <s v="Quebec"/>
    <s v="Small Business"/>
    <s v="Office Supplies"/>
    <x v="1"/>
    <n v="0.56000000000000005"/>
  </r>
  <r>
    <s v="Barry Gonzalez"/>
    <n v="21249"/>
    <x v="30"/>
    <d v="2010-09-21T00:00:00"/>
    <x v="11"/>
    <s v="2010"/>
    <n v="2"/>
    <b v="0"/>
    <x v="0"/>
    <n v="7"/>
    <n v="1260.2014999999999"/>
    <n v="0.03"/>
    <s v="Regular Air"/>
    <n v="-523"/>
    <n v="205.99"/>
    <n v="8.99"/>
    <s v="Quebec"/>
    <s v="Quebec"/>
    <s v="Small Business"/>
    <s v="Technology"/>
    <x v="3"/>
    <n v="0.6"/>
  </r>
  <r>
    <s v="Vivian Mathis"/>
    <n v="22529"/>
    <x v="193"/>
    <d v="2010-05-07T00:00:00"/>
    <x v="7"/>
    <s v="2010"/>
    <n v="0"/>
    <s v="FREE DELIVERY"/>
    <x v="4"/>
    <n v="28"/>
    <n v="1623.09"/>
    <n v="0.02"/>
    <s v="Regular Air"/>
    <n v="245.88"/>
    <n v="56.96"/>
    <n v="13.22"/>
    <s v="Quebec"/>
    <s v="Quebec"/>
    <s v="Home Office"/>
    <s v="Office Supplies"/>
    <x v="1"/>
    <n v="0.56000000000000005"/>
  </r>
  <r>
    <s v="Ralph Arnett"/>
    <n v="23303"/>
    <x v="313"/>
    <d v="2009-06-22T00:00:00"/>
    <x v="3"/>
    <s v="2009"/>
    <n v="2"/>
    <b v="0"/>
    <x v="3"/>
    <n v="39"/>
    <n v="238.49"/>
    <n v="0.09"/>
    <s v="Regular Air"/>
    <n v="-110.56"/>
    <n v="6.48"/>
    <n v="6.22"/>
    <s v="Quebec"/>
    <s v="Quebec"/>
    <s v="Consumer"/>
    <s v="Office Supplies"/>
    <x v="5"/>
    <n v="0.37"/>
  </r>
  <r>
    <s v="Carol Adams"/>
    <n v="23398"/>
    <x v="226"/>
    <d v="2009-03-14T00:00:00"/>
    <x v="4"/>
    <s v="2009"/>
    <n v="1"/>
    <b v="0"/>
    <x v="4"/>
    <n v="19"/>
    <n v="123.1"/>
    <n v="0.06"/>
    <s v="Regular Air"/>
    <n v="-75.44"/>
    <n v="6.48"/>
    <n v="7.37"/>
    <s v="Quebec"/>
    <s v="Quebec"/>
    <s v="Corporate"/>
    <s v="Office Supplies"/>
    <x v="5"/>
    <n v="0.37"/>
  </r>
  <r>
    <s v="Barry Gonzalez"/>
    <n v="24356"/>
    <x v="658"/>
    <d v="2010-05-13T00:00:00"/>
    <x v="7"/>
    <s v="2010"/>
    <n v="2"/>
    <b v="0"/>
    <x v="4"/>
    <n v="37"/>
    <n v="12612.66"/>
    <n v="0.06"/>
    <s v="Delivery Truck"/>
    <n v="3325.03"/>
    <n v="350.99"/>
    <n v="39"/>
    <s v="Quebec"/>
    <s v="Quebec"/>
    <s v="Consumer"/>
    <s v="Furniture"/>
    <x v="14"/>
    <n v="0.55000000000000004"/>
  </r>
  <r>
    <s v="Valerie Mitchum"/>
    <n v="25188"/>
    <x v="1097"/>
    <d v="2011-01-05T00:00:00"/>
    <x v="10"/>
    <s v="2011"/>
    <n v="2"/>
    <b v="0"/>
    <x v="4"/>
    <n v="20"/>
    <n v="1564.1614999999999"/>
    <n v="0"/>
    <s v="Regular Air"/>
    <n v="682.48"/>
    <n v="85.99"/>
    <n v="2.5"/>
    <s v="Quebec"/>
    <s v="Quebec"/>
    <s v="Home Office"/>
    <s v="Technology"/>
    <x v="3"/>
    <n v="0.35"/>
  </r>
  <r>
    <s v="Vivian Mathis"/>
    <n v="25249"/>
    <x v="95"/>
    <d v="2012-11-08T00:00:00"/>
    <x v="6"/>
    <s v="2012"/>
    <n v="2"/>
    <b v="0"/>
    <x v="4"/>
    <n v="34"/>
    <n v="926.85"/>
    <n v="0.09"/>
    <s v="Regular Air"/>
    <n v="382.94"/>
    <n v="28.53"/>
    <n v="1.49"/>
    <s v="Quebec"/>
    <s v="Quebec"/>
    <s v="Consumer"/>
    <s v="Office Supplies"/>
    <x v="2"/>
    <n v="0.38"/>
  </r>
  <r>
    <s v="Matt Collister"/>
    <n v="26948"/>
    <x v="982"/>
    <d v="2011-11-23T00:00:00"/>
    <x v="6"/>
    <s v="2011"/>
    <n v="1"/>
    <b v="0"/>
    <x v="1"/>
    <n v="21"/>
    <n v="203.55"/>
    <n v="0.03"/>
    <s v="Express Air"/>
    <n v="38.6"/>
    <n v="9.11"/>
    <n v="2.25"/>
    <s v="Quebec"/>
    <s v="Quebec"/>
    <s v="Home Office"/>
    <s v="Office Supplies"/>
    <x v="12"/>
    <n v="0.52"/>
  </r>
  <r>
    <s v="Ralph Arnett"/>
    <n v="27232"/>
    <x v="1098"/>
    <d v="2010-08-20T00:00:00"/>
    <x v="2"/>
    <s v="2010"/>
    <n v="2"/>
    <b v="0"/>
    <x v="3"/>
    <n v="19"/>
    <n v="639.29999999999995"/>
    <n v="0.05"/>
    <s v="Regular Air"/>
    <n v="30.21"/>
    <n v="34.99"/>
    <n v="7.73"/>
    <s v="Quebec"/>
    <s v="Quebec"/>
    <s v="Consumer"/>
    <s v="Office Supplies"/>
    <x v="12"/>
    <n v="0.59"/>
  </r>
  <r>
    <s v="Michelle Tran"/>
    <n v="27622"/>
    <x v="955"/>
    <d v="2011-02-07T00:00:00"/>
    <x v="5"/>
    <s v="2011"/>
    <n v="1"/>
    <b v="0"/>
    <x v="4"/>
    <n v="4"/>
    <n v="1280.73"/>
    <n v="0.09"/>
    <s v="Delivery Truck"/>
    <n v="-774.89"/>
    <n v="320.64"/>
    <n v="43.57"/>
    <s v="Quebec"/>
    <s v="Quebec"/>
    <s v="Consumer"/>
    <s v="Furniture"/>
    <x v="10"/>
    <n v="0.63"/>
  </r>
  <r>
    <s v="Jason Klamczynski"/>
    <n v="28002"/>
    <x v="987"/>
    <d v="2009-10-12T00:00:00"/>
    <x v="0"/>
    <s v="2009"/>
    <n v="2"/>
    <b v="0"/>
    <x v="5"/>
    <n v="5"/>
    <n v="43.55"/>
    <n v="0.1"/>
    <s v="Regular Air"/>
    <n v="-3.64"/>
    <n v="9.11"/>
    <n v="2.15"/>
    <s v="Quebec"/>
    <s v="Quebec"/>
    <s v="Home Office"/>
    <s v="Office Supplies"/>
    <x v="5"/>
    <n v="0.4"/>
  </r>
  <r>
    <s v="Chad McGuire"/>
    <n v="28390"/>
    <x v="164"/>
    <d v="2012-02-09T00:00:00"/>
    <x v="5"/>
    <s v="2012"/>
    <n v="2"/>
    <b v="0"/>
    <x v="1"/>
    <n v="44"/>
    <n v="809.77"/>
    <n v="0.1"/>
    <s v="Regular Air"/>
    <n v="83.48"/>
    <n v="20.28"/>
    <n v="6.68"/>
    <s v="Quebec"/>
    <s v="Quebec"/>
    <s v="Small Business"/>
    <s v="Furniture"/>
    <x v="4"/>
    <n v="0.53"/>
  </r>
  <r>
    <s v="Greg Tran"/>
    <n v="29223"/>
    <x v="40"/>
    <d v="2012-01-22T00:00:00"/>
    <x v="10"/>
    <s v="2012"/>
    <n v="2"/>
    <b v="0"/>
    <x v="1"/>
    <n v="48"/>
    <n v="24701.119999999999"/>
    <n v="0.04"/>
    <s v="Delivery Truck"/>
    <n v="8022.94"/>
    <n v="500.98"/>
    <n v="26"/>
    <s v="Quebec"/>
    <s v="Quebec"/>
    <s v="Home Office"/>
    <s v="Furniture"/>
    <x v="14"/>
    <n v="0.6"/>
  </r>
  <r>
    <s v="Sanjit Jacobs"/>
    <n v="29351"/>
    <x v="269"/>
    <d v="2011-10-05T00:00:00"/>
    <x v="0"/>
    <s v="2011"/>
    <n v="2"/>
    <b v="0"/>
    <x v="4"/>
    <n v="17"/>
    <n v="5122.6099999999997"/>
    <n v="0.05"/>
    <s v="Regular Air"/>
    <n v="1784.04"/>
    <n v="304.99"/>
    <n v="19.989999999999998"/>
    <s v="Quebec"/>
    <s v="Quebec"/>
    <s v="Consumer"/>
    <s v="Office Supplies"/>
    <x v="2"/>
    <n v="0.4"/>
  </r>
  <r>
    <s v="Scott Cohen"/>
    <n v="29506"/>
    <x v="751"/>
    <d v="2011-06-16T00:00:00"/>
    <x v="3"/>
    <s v="2011"/>
    <n v="2"/>
    <b v="0"/>
    <x v="5"/>
    <n v="46"/>
    <n v="221.13"/>
    <n v="0.01"/>
    <s v="Regular Air"/>
    <n v="59.7"/>
    <n v="4.55"/>
    <n v="1.49"/>
    <s v="Quebec"/>
    <s v="Quebec"/>
    <s v="Consumer"/>
    <s v="Office Supplies"/>
    <x v="2"/>
    <n v="0.35"/>
  </r>
  <r>
    <s v="Scott Cohen"/>
    <n v="29506"/>
    <x v="751"/>
    <d v="2011-06-15T00:00:00"/>
    <x v="3"/>
    <s v="2011"/>
    <n v="1"/>
    <b v="0"/>
    <x v="5"/>
    <n v="8"/>
    <n v="16.350000000000001"/>
    <n v="0.05"/>
    <s v="Regular Air"/>
    <n v="-5.62"/>
    <n v="1.88"/>
    <n v="1.49"/>
    <s v="Quebec"/>
    <s v="Quebec"/>
    <s v="Consumer"/>
    <s v="Office Supplies"/>
    <x v="2"/>
    <n v="0.37"/>
  </r>
  <r>
    <s v="Scott Cohen"/>
    <n v="29633"/>
    <x v="109"/>
    <d v="2009-06-23T00:00:00"/>
    <x v="3"/>
    <s v="2009"/>
    <n v="1"/>
    <b v="0"/>
    <x v="5"/>
    <n v="11"/>
    <n v="96.01"/>
    <n v="0.01"/>
    <s v="Regular Air"/>
    <n v="-43.24"/>
    <n v="7.98"/>
    <n v="6.5"/>
    <s v="Quebec"/>
    <s v="Quebec"/>
    <s v="Consumer"/>
    <s v="Office Supplies"/>
    <x v="0"/>
    <n v="0.59"/>
  </r>
  <r>
    <s v="Barry Gonzalez"/>
    <n v="29764"/>
    <x v="1002"/>
    <d v="2012-07-23T00:00:00"/>
    <x v="1"/>
    <s v="2012"/>
    <n v="1"/>
    <b v="0"/>
    <x v="5"/>
    <n v="10"/>
    <n v="165.09"/>
    <n v="0"/>
    <s v="Express Air"/>
    <n v="-8.59"/>
    <n v="15.01"/>
    <n v="8.4"/>
    <s v="Quebec"/>
    <s v="Quebec"/>
    <s v="Small Business"/>
    <s v="Office Supplies"/>
    <x v="2"/>
    <n v="0.39"/>
  </r>
  <r>
    <s v="Barry Gonzalez"/>
    <n v="29958"/>
    <x v="754"/>
    <d v="2011-01-07T00:00:00"/>
    <x v="10"/>
    <s v="2011"/>
    <n v="1"/>
    <b v="0"/>
    <x v="1"/>
    <n v="47"/>
    <n v="307.57"/>
    <n v="0"/>
    <s v="Regular Air"/>
    <n v="-72.3"/>
    <n v="6.37"/>
    <n v="5.19"/>
    <s v="Quebec"/>
    <s v="Quebec"/>
    <s v="Consumer"/>
    <s v="Office Supplies"/>
    <x v="2"/>
    <n v="0.38"/>
  </r>
  <r>
    <s v="Barry Gonzalez"/>
    <n v="29958"/>
    <x v="754"/>
    <d v="2011-01-08T00:00:00"/>
    <x v="10"/>
    <s v="2011"/>
    <n v="2"/>
    <b v="0"/>
    <x v="1"/>
    <n v="32"/>
    <n v="14861.07"/>
    <n v="0.1"/>
    <s v="Delivery Truck"/>
    <n v="3408.29"/>
    <n v="500.98"/>
    <n v="26"/>
    <s v="Quebec"/>
    <s v="Quebec"/>
    <s v="Consumer"/>
    <s v="Furniture"/>
    <x v="14"/>
    <n v="0.6"/>
  </r>
  <r>
    <s v="Sanjit Jacobs"/>
    <n v="31616"/>
    <x v="3"/>
    <d v="2010-08-29T00:00:00"/>
    <x v="2"/>
    <s v="2010"/>
    <n v="1"/>
    <b v="0"/>
    <x v="5"/>
    <n v="45"/>
    <n v="182.7"/>
    <n v="0.08"/>
    <s v="Regular Air"/>
    <n v="-156.41"/>
    <n v="4.24"/>
    <n v="5.41"/>
    <s v="Quebec"/>
    <s v="Quebec"/>
    <s v="Consumer"/>
    <s v="Office Supplies"/>
    <x v="2"/>
    <n v="0.35"/>
  </r>
  <r>
    <s v="Sanjit Jacobs"/>
    <n v="31616"/>
    <x v="3"/>
    <d v="2010-08-29T00:00:00"/>
    <x v="2"/>
    <s v="2010"/>
    <n v="1"/>
    <b v="0"/>
    <x v="5"/>
    <n v="46"/>
    <n v="141.08000000000001"/>
    <n v="0.04"/>
    <s v="Regular Air"/>
    <n v="36.96"/>
    <n v="3.08"/>
    <n v="0.99"/>
    <s v="Quebec"/>
    <s v="Quebec"/>
    <s v="Consumer"/>
    <s v="Office Supplies"/>
    <x v="11"/>
    <n v="0.37"/>
  </r>
  <r>
    <s v="Sanjit Jacobs"/>
    <n v="31907"/>
    <x v="129"/>
    <d v="2010-05-23T00:00:00"/>
    <x v="7"/>
    <s v="2010"/>
    <n v="5"/>
    <b v="0"/>
    <x v="0"/>
    <n v="38"/>
    <n v="331.53"/>
    <n v="0"/>
    <s v="Regular Air"/>
    <n v="-35.97"/>
    <n v="8.4600000000000009"/>
    <n v="3.62"/>
    <s v="Quebec"/>
    <s v="Quebec"/>
    <s v="Consumer"/>
    <s v="Technology"/>
    <x v="7"/>
    <n v="0.61"/>
  </r>
  <r>
    <s v="Chad McGuire"/>
    <n v="32001"/>
    <x v="891"/>
    <d v="2011-11-02T00:00:00"/>
    <x v="6"/>
    <s v="2011"/>
    <n v="5"/>
    <b v="0"/>
    <x v="0"/>
    <n v="22"/>
    <n v="494.84"/>
    <n v="7.0000000000000007E-2"/>
    <s v="Regular Air"/>
    <n v="205.13"/>
    <n v="22.23"/>
    <n v="3.63"/>
    <s v="Quebec"/>
    <s v="Quebec"/>
    <s v="Small Business"/>
    <s v="Furniture"/>
    <x v="4"/>
    <n v="0.52"/>
  </r>
  <r>
    <s v="Chad McGuire"/>
    <n v="32001"/>
    <x v="891"/>
    <d v="2011-10-30T00:00:00"/>
    <x v="0"/>
    <s v="2011"/>
    <n v="2"/>
    <b v="0"/>
    <x v="0"/>
    <n v="11"/>
    <n v="3443.21"/>
    <n v="0"/>
    <s v="Regular Air"/>
    <n v="794.2"/>
    <n v="300.98"/>
    <n v="13.99"/>
    <s v="Quebec"/>
    <s v="Quebec"/>
    <s v="Small Business"/>
    <s v="Technology"/>
    <x v="16"/>
    <n v="0.39"/>
  </r>
  <r>
    <s v="Gene McClure"/>
    <n v="32069"/>
    <x v="142"/>
    <d v="2011-11-19T00:00:00"/>
    <x v="6"/>
    <s v="2011"/>
    <n v="0"/>
    <s v="FREE DELIVERY"/>
    <x v="3"/>
    <n v="8"/>
    <n v="1100"/>
    <n v="7.0000000000000007E-2"/>
    <s v="Delivery Truck"/>
    <n v="-240.31"/>
    <n v="145.44999999999999"/>
    <n v="17.850000000000001"/>
    <s v="Quebec"/>
    <s v="Quebec"/>
    <s v="Consumer"/>
    <s v="Technology"/>
    <x v="16"/>
    <n v="0.56000000000000005"/>
  </r>
  <r>
    <s v="Vivek Sundaresam"/>
    <n v="32102"/>
    <x v="1099"/>
    <d v="2012-12-16T00:00:00"/>
    <x v="9"/>
    <s v="2012"/>
    <n v="2"/>
    <b v="0"/>
    <x v="4"/>
    <n v="2"/>
    <n v="19.809999999999999"/>
    <n v="0.02"/>
    <s v="Regular Air"/>
    <n v="-10.39"/>
    <n v="6.48"/>
    <n v="6.22"/>
    <s v="Quebec"/>
    <s v="Quebec"/>
    <s v="Home Office"/>
    <s v="Office Supplies"/>
    <x v="5"/>
    <n v="0.37"/>
  </r>
  <r>
    <s v="Barry Gonzalez"/>
    <n v="32450"/>
    <x v="1100"/>
    <d v="2011-12-19T00:00:00"/>
    <x v="9"/>
    <s v="2011"/>
    <n v="0"/>
    <s v="FREE DELIVERY"/>
    <x v="4"/>
    <n v="37"/>
    <n v="2638.79"/>
    <n v="0.1"/>
    <s v="Delivery Truck"/>
    <n v="54.23"/>
    <n v="70.89"/>
    <n v="89.3"/>
    <s v="Quebec"/>
    <s v="Quebec"/>
    <s v="Small Business"/>
    <s v="Furniture"/>
    <x v="10"/>
    <n v="0.69"/>
  </r>
  <r>
    <s v="Greg Tran"/>
    <n v="32546"/>
    <x v="764"/>
    <d v="2011-03-20T00:00:00"/>
    <x v="4"/>
    <s v="2011"/>
    <n v="2"/>
    <b v="0"/>
    <x v="5"/>
    <n v="6"/>
    <n v="156.09"/>
    <n v="0"/>
    <s v="Regular Air"/>
    <n v="-34.85"/>
    <n v="22.38"/>
    <n v="15.1"/>
    <s v="Quebec"/>
    <s v="Quebec"/>
    <s v="Home Office"/>
    <s v="Office Supplies"/>
    <x v="2"/>
    <n v="0.38"/>
  </r>
  <r>
    <s v="Greg Tran"/>
    <n v="32546"/>
    <x v="764"/>
    <d v="2011-03-19T00:00:00"/>
    <x v="4"/>
    <s v="2011"/>
    <n v="1"/>
    <b v="0"/>
    <x v="5"/>
    <n v="47"/>
    <n v="1294.0229999999999"/>
    <n v="0.1"/>
    <s v="Regular Air"/>
    <n v="607.26"/>
    <n v="35.99"/>
    <n v="1.25"/>
    <s v="Quebec"/>
    <s v="Quebec"/>
    <s v="Home Office"/>
    <s v="Technology"/>
    <x v="3"/>
    <n v="0.36"/>
  </r>
  <r>
    <s v="Scott Cohen"/>
    <n v="33029"/>
    <x v="660"/>
    <d v="2012-06-02T00:00:00"/>
    <x v="3"/>
    <s v="2012"/>
    <n v="2"/>
    <b v="0"/>
    <x v="1"/>
    <n v="39"/>
    <n v="16028.26"/>
    <n v="0.02"/>
    <s v="Delivery Truck"/>
    <n v="-1008.73"/>
    <n v="417.4"/>
    <n v="75.23"/>
    <s v="Quebec"/>
    <s v="Quebec"/>
    <s v="Consumer"/>
    <s v="Furniture"/>
    <x v="10"/>
    <n v="0.79"/>
  </r>
  <r>
    <s v="Scott Cohen"/>
    <n v="33029"/>
    <x v="660"/>
    <d v="2012-06-01T00:00:00"/>
    <x v="3"/>
    <s v="2012"/>
    <n v="1"/>
    <b v="0"/>
    <x v="1"/>
    <n v="8"/>
    <n v="738.25049999999999"/>
    <n v="0.1"/>
    <s v="Regular Air"/>
    <n v="-286.36"/>
    <n v="115.99"/>
    <n v="2.5"/>
    <s v="Quebec"/>
    <s v="Quebec"/>
    <s v="Consumer"/>
    <s v="Technology"/>
    <x v="3"/>
    <n v="0.56999999999999995"/>
  </r>
  <r>
    <s v="Valerie Mitchum"/>
    <n v="33061"/>
    <x v="979"/>
    <d v="2011-07-17T00:00:00"/>
    <x v="1"/>
    <s v="2011"/>
    <n v="2"/>
    <b v="0"/>
    <x v="1"/>
    <n v="48"/>
    <n v="5318.89"/>
    <n v="0.06"/>
    <s v="Regular Air"/>
    <n v="525.15"/>
    <n v="111.03"/>
    <n v="8.64"/>
    <s v="Quebec"/>
    <s v="Quebec"/>
    <s v="Home Office"/>
    <s v="Office Supplies"/>
    <x v="0"/>
    <n v="0.78"/>
  </r>
  <r>
    <s v="Natalie DeCherney"/>
    <n v="33478"/>
    <x v="202"/>
    <d v="2010-06-16T00:00:00"/>
    <x v="3"/>
    <s v="2010"/>
    <n v="2"/>
    <b v="0"/>
    <x v="1"/>
    <n v="21"/>
    <n v="125.9"/>
    <n v="0.04"/>
    <s v="Express Air"/>
    <n v="5.85"/>
    <n v="5.88"/>
    <n v="3.04"/>
    <s v="Quebec"/>
    <s v="Quebec"/>
    <s v="Consumer"/>
    <s v="Office Supplies"/>
    <x v="5"/>
    <n v="0.36"/>
  </r>
  <r>
    <s v="Barry Gonzalez"/>
    <n v="33540"/>
    <x v="1101"/>
    <d v="2011-06-10T00:00:00"/>
    <x v="3"/>
    <s v="2011"/>
    <n v="4"/>
    <b v="0"/>
    <x v="0"/>
    <n v="21"/>
    <n v="190.99"/>
    <n v="0.1"/>
    <s v="Regular Air"/>
    <n v="-27.15"/>
    <n v="9.85"/>
    <n v="4.82"/>
    <s v="Quebec"/>
    <s v="Quebec"/>
    <s v="Consumer"/>
    <s v="Office Supplies"/>
    <x v="12"/>
    <n v="0.47"/>
  </r>
  <r>
    <s v="Vivek Gonzalez"/>
    <n v="33862"/>
    <x v="1102"/>
    <d v="2010-06-23T00:00:00"/>
    <x v="3"/>
    <s v="2010"/>
    <n v="1"/>
    <b v="0"/>
    <x v="3"/>
    <n v="22"/>
    <n v="125.57"/>
    <n v="0.03"/>
    <s v="Regular Air"/>
    <n v="-45.16"/>
    <n v="5.58"/>
    <n v="5.3"/>
    <s v="Quebec"/>
    <s v="Quebec"/>
    <s v="Consumer"/>
    <s v="Office Supplies"/>
    <x v="8"/>
    <n v="0.35"/>
  </r>
  <r>
    <s v="Vivek Sundaresam"/>
    <n v="34470"/>
    <x v="975"/>
    <d v="2012-02-02T00:00:00"/>
    <x v="5"/>
    <s v="2012"/>
    <n v="1"/>
    <b v="0"/>
    <x v="5"/>
    <n v="31"/>
    <n v="2966.13"/>
    <n v="0.08"/>
    <s v="Delivery Truck"/>
    <n v="-1456.31"/>
    <n v="100.98"/>
    <n v="57.38"/>
    <s v="Quebec"/>
    <s v="Quebec"/>
    <s v="Home Office"/>
    <s v="Furniture"/>
    <x v="9"/>
    <n v="0.78"/>
  </r>
  <r>
    <s v="Chad McGuire"/>
    <n v="36161"/>
    <x v="150"/>
    <d v="2010-01-17T00:00:00"/>
    <x v="10"/>
    <s v="2010"/>
    <n v="1"/>
    <b v="0"/>
    <x v="5"/>
    <n v="6"/>
    <n v="29.19"/>
    <n v="0.03"/>
    <s v="Regular Air"/>
    <n v="0.65"/>
    <n v="4.49"/>
    <n v="1.49"/>
    <s v="Quebec"/>
    <s v="Quebec"/>
    <s v="Small Business"/>
    <s v="Office Supplies"/>
    <x v="2"/>
    <n v="0.39"/>
  </r>
  <r>
    <s v="Barry Gonzalez"/>
    <n v="37760"/>
    <x v="691"/>
    <d v="2009-08-15T00:00:00"/>
    <x v="2"/>
    <s v="2009"/>
    <n v="1"/>
    <b v="0"/>
    <x v="1"/>
    <n v="18"/>
    <n v="157.85"/>
    <n v="0.01"/>
    <s v="Regular Air"/>
    <n v="10.74"/>
    <n v="8.33"/>
    <n v="1.99"/>
    <s v="Quebec"/>
    <s v="Quebec"/>
    <s v="Small Business"/>
    <s v="Technology"/>
    <x v="7"/>
    <n v="0.52"/>
  </r>
  <r>
    <s v="Barry Gonzalez"/>
    <n v="37760"/>
    <x v="691"/>
    <d v="2009-08-16T00:00:00"/>
    <x v="2"/>
    <s v="2009"/>
    <n v="2"/>
    <b v="0"/>
    <x v="1"/>
    <n v="38"/>
    <n v="2773.0315000000001"/>
    <n v="0.04"/>
    <s v="Regular Air"/>
    <n v="897.87"/>
    <n v="85.99"/>
    <n v="0.99"/>
    <s v="Quebec"/>
    <s v="Quebec"/>
    <s v="Small Business"/>
    <s v="Technology"/>
    <x v="3"/>
    <n v="0.55000000000000004"/>
  </r>
  <r>
    <s v="Barry Gonzalez"/>
    <n v="37895"/>
    <x v="1103"/>
    <d v="2012-04-02T00:00:00"/>
    <x v="8"/>
    <s v="2012"/>
    <n v="3"/>
    <b v="0"/>
    <x v="5"/>
    <n v="14"/>
    <n v="304.64999999999998"/>
    <n v="0.1"/>
    <s v="Regular Air"/>
    <n v="24.2"/>
    <n v="21.98"/>
    <n v="8.32"/>
    <s v="Quebec"/>
    <s v="Quebec"/>
    <s v="Small Business"/>
    <s v="Office Supplies"/>
    <x v="5"/>
    <n v="0.39"/>
  </r>
  <r>
    <s v="Michelle Huthwaite"/>
    <n v="38403"/>
    <x v="345"/>
    <d v="2011-05-25T00:00:00"/>
    <x v="7"/>
    <s v="2011"/>
    <n v="4"/>
    <b v="0"/>
    <x v="0"/>
    <n v="49"/>
    <n v="142.1"/>
    <n v="0.01"/>
    <s v="Regular Air"/>
    <n v="37.03"/>
    <n v="2.88"/>
    <n v="0.99"/>
    <s v="Quebec"/>
    <s v="Quebec"/>
    <s v="Home Office"/>
    <s v="Office Supplies"/>
    <x v="11"/>
    <n v="0.36"/>
  </r>
  <r>
    <s v="Vivek Sundaresam"/>
    <n v="38630"/>
    <x v="1104"/>
    <d v="2010-04-18T00:00:00"/>
    <x v="8"/>
    <s v="2010"/>
    <n v="1"/>
    <b v="0"/>
    <x v="4"/>
    <n v="13"/>
    <n v="2175.2179999999998"/>
    <n v="7.0000000000000007E-2"/>
    <s v="Regular Air"/>
    <n v="44.55"/>
    <n v="195.99"/>
    <n v="3.99"/>
    <s v="Quebec"/>
    <s v="Quebec"/>
    <s v="Home Office"/>
    <s v="Technology"/>
    <x v="3"/>
    <n v="0.57999999999999996"/>
  </r>
  <r>
    <s v="Bradley Nguyen"/>
    <n v="40165"/>
    <x v="1105"/>
    <d v="2011-03-05T00:00:00"/>
    <x v="4"/>
    <s v="2011"/>
    <n v="3"/>
    <b v="0"/>
    <x v="1"/>
    <n v="50"/>
    <n v="421.36"/>
    <n v="7.0000000000000007E-2"/>
    <s v="Regular Air"/>
    <n v="-75.17"/>
    <n v="8.6199999999999992"/>
    <n v="4.5"/>
    <s v="Quebec"/>
    <s v="Quebec"/>
    <s v="Consumer"/>
    <s v="Office Supplies"/>
    <x v="1"/>
    <n v="0.59"/>
  </r>
  <r>
    <s v="Barry Gonzalez"/>
    <n v="40194"/>
    <x v="524"/>
    <d v="2010-10-07T00:00:00"/>
    <x v="0"/>
    <s v="2010"/>
    <n v="1"/>
    <b v="0"/>
    <x v="3"/>
    <n v="30"/>
    <n v="4506.8500000000004"/>
    <n v="0.1"/>
    <s v="Delivery Truck"/>
    <n v="290.66000000000003"/>
    <n v="160.97999999999999"/>
    <n v="30"/>
    <s v="Quebec"/>
    <s v="Quebec"/>
    <s v="Consumer"/>
    <s v="Furniture"/>
    <x v="14"/>
    <n v="0.62"/>
  </r>
  <r>
    <s v="Barry Gonzalez"/>
    <n v="40194"/>
    <x v="524"/>
    <d v="2010-10-08T00:00:00"/>
    <x v="0"/>
    <s v="2010"/>
    <n v="2"/>
    <b v="0"/>
    <x v="3"/>
    <n v="16"/>
    <n v="2110.37"/>
    <n v="0"/>
    <s v="Delivery Truck"/>
    <n v="-14.42"/>
    <n v="119.99"/>
    <n v="56.14"/>
    <s v="Quebec"/>
    <s v="Quebec"/>
    <s v="Consumer"/>
    <s v="Technology"/>
    <x v="16"/>
    <n v="0.39"/>
  </r>
  <r>
    <s v="Barry Gonzalez"/>
    <n v="40194"/>
    <x v="524"/>
    <d v="2010-10-08T00:00:00"/>
    <x v="0"/>
    <s v="2010"/>
    <n v="2"/>
    <b v="0"/>
    <x v="3"/>
    <n v="34"/>
    <n v="1094.9105"/>
    <n v="0.02"/>
    <s v="Regular Air"/>
    <n v="-112.12"/>
    <n v="35.99"/>
    <n v="5"/>
    <s v="Quebec"/>
    <s v="Quebec"/>
    <s v="Consumer"/>
    <s v="Technology"/>
    <x v="3"/>
    <n v="0.85"/>
  </r>
  <r>
    <s v="Cynthia Delaney"/>
    <n v="40454"/>
    <x v="1106"/>
    <d v="2011-04-24T00:00:00"/>
    <x v="8"/>
    <s v="2011"/>
    <n v="3"/>
    <b v="0"/>
    <x v="3"/>
    <n v="43"/>
    <n v="1243.8800000000001"/>
    <n v="0.1"/>
    <s v="Regular Air"/>
    <n v="22.71"/>
    <n v="30.98"/>
    <n v="8.99"/>
    <s v="Quebec"/>
    <s v="Quebec"/>
    <s v="Corporate"/>
    <s v="Office Supplies"/>
    <x v="12"/>
    <n v="0.57999999999999996"/>
  </r>
  <r>
    <s v="Barry Gonzalez"/>
    <n v="40672"/>
    <x v="149"/>
    <d v="2012-10-31T00:00:00"/>
    <x v="0"/>
    <s v="2012"/>
    <n v="2"/>
    <b v="0"/>
    <x v="0"/>
    <n v="16"/>
    <n v="1617.91"/>
    <n v="0.04"/>
    <s v="Delivery Truck"/>
    <n v="-159.21"/>
    <n v="100.98"/>
    <n v="35.840000000000003"/>
    <s v="Quebec"/>
    <s v="Quebec"/>
    <s v="Consumer"/>
    <s v="Furniture"/>
    <x v="9"/>
    <n v="0.62"/>
  </r>
  <r>
    <s v="Michelle Huthwaite"/>
    <n v="40833"/>
    <x v="427"/>
    <d v="2010-07-24T00:00:00"/>
    <x v="1"/>
    <s v="2010"/>
    <n v="9"/>
    <b v="0"/>
    <x v="0"/>
    <n v="48"/>
    <n v="2688.0825"/>
    <n v="0.04"/>
    <s v="Regular Air"/>
    <n v="844.82"/>
    <n v="65.989999999999995"/>
    <n v="2.5"/>
    <s v="Quebec"/>
    <s v="Quebec"/>
    <s v="Home Office"/>
    <s v="Technology"/>
    <x v="3"/>
    <n v="0.56000000000000005"/>
  </r>
  <r>
    <s v="Tom Stivers"/>
    <n v="41441"/>
    <x v="1064"/>
    <d v="2012-01-24T00:00:00"/>
    <x v="10"/>
    <s v="2012"/>
    <n v="1"/>
    <b v="0"/>
    <x v="4"/>
    <n v="41"/>
    <n v="221.08"/>
    <n v="0"/>
    <s v="Regular Air"/>
    <n v="-108.2"/>
    <n v="4.91"/>
    <n v="5.68"/>
    <s v="Quebec"/>
    <s v="Quebec"/>
    <s v="Corporate"/>
    <s v="Office Supplies"/>
    <x v="2"/>
    <n v="0.36"/>
  </r>
  <r>
    <s v="Vivek Sundaresam"/>
    <n v="43076"/>
    <x v="838"/>
    <d v="2010-06-16T00:00:00"/>
    <x v="3"/>
    <s v="2010"/>
    <n v="0"/>
    <s v="FREE DELIVERY"/>
    <x v="3"/>
    <n v="33"/>
    <n v="3636.37"/>
    <n v="0.06"/>
    <s v="Delivery Truck"/>
    <n v="-176.91"/>
    <n v="113.98"/>
    <n v="30"/>
    <s v="Quebec"/>
    <s v="Quebec"/>
    <s v="Home Office"/>
    <s v="Furniture"/>
    <x v="14"/>
    <n v="0.69"/>
  </r>
  <r>
    <s v="Vivian Mathis"/>
    <n v="43233"/>
    <x v="695"/>
    <d v="2010-06-21T00:00:00"/>
    <x v="3"/>
    <s v="2010"/>
    <n v="2"/>
    <b v="0"/>
    <x v="5"/>
    <n v="30"/>
    <n v="203.48"/>
    <n v="0.04"/>
    <s v="Express Air"/>
    <n v="-71.91"/>
    <n v="6.48"/>
    <n v="6.35"/>
    <s v="Quebec"/>
    <s v="Quebec"/>
    <s v="Home Office"/>
    <s v="Office Supplies"/>
    <x v="5"/>
    <n v="0.37"/>
  </r>
  <r>
    <s v="Greg Tran"/>
    <n v="43332"/>
    <x v="322"/>
    <d v="2012-09-10T00:00:00"/>
    <x v="11"/>
    <s v="2012"/>
    <n v="0"/>
    <s v="FREE DELIVERY"/>
    <x v="1"/>
    <n v="31"/>
    <n v="1750"/>
    <n v="0.03"/>
    <s v="Express Air"/>
    <n v="559.38"/>
    <n v="55.48"/>
    <n v="14.3"/>
    <s v="Quebec"/>
    <s v="Quebec"/>
    <s v="Home Office"/>
    <s v="Office Supplies"/>
    <x v="5"/>
    <n v="0.37"/>
  </r>
  <r>
    <s v="Rick Reed"/>
    <n v="43362"/>
    <x v="750"/>
    <d v="2009-01-15T00:00:00"/>
    <x v="10"/>
    <s v="2009"/>
    <n v="3"/>
    <b v="0"/>
    <x v="5"/>
    <n v="45"/>
    <n v="15963.09"/>
    <n v="0.03"/>
    <s v="Delivery Truck"/>
    <n v="4276.7299999999996"/>
    <n v="350.98"/>
    <n v="30"/>
    <s v="Quebec"/>
    <s v="Quebec"/>
    <s v="Consumer"/>
    <s v="Furniture"/>
    <x v="14"/>
    <n v="0.61"/>
  </r>
  <r>
    <s v="Rick Reed"/>
    <n v="43362"/>
    <x v="750"/>
    <d v="2009-01-14T00:00:00"/>
    <x v="10"/>
    <s v="2009"/>
    <n v="2"/>
    <b v="0"/>
    <x v="5"/>
    <n v="33"/>
    <n v="58.48"/>
    <n v="0.04"/>
    <s v="Regular Air"/>
    <n v="2.72"/>
    <n v="1.68"/>
    <n v="1"/>
    <s v="Quebec"/>
    <s v="Quebec"/>
    <s v="Consumer"/>
    <s v="Office Supplies"/>
    <x v="12"/>
    <n v="0.35"/>
  </r>
  <r>
    <s v="Michelle Huthwaite"/>
    <n v="43488"/>
    <x v="1107"/>
    <d v="2012-06-19T00:00:00"/>
    <x v="3"/>
    <s v="2012"/>
    <n v="1"/>
    <b v="0"/>
    <x v="5"/>
    <n v="46"/>
    <n v="2116.1999999999998"/>
    <n v="0.08"/>
    <s v="Regular Air"/>
    <n v="483.67"/>
    <n v="48.92"/>
    <n v="4.5"/>
    <s v="Quebec"/>
    <s v="Quebec"/>
    <s v="Home Office"/>
    <s v="Office Supplies"/>
    <x v="1"/>
    <n v="0.59"/>
  </r>
  <r>
    <s v="Michelle Huthwaite"/>
    <n v="43488"/>
    <x v="1107"/>
    <d v="2012-06-19T00:00:00"/>
    <x v="3"/>
    <s v="2012"/>
    <n v="1"/>
    <b v="0"/>
    <x v="5"/>
    <n v="46"/>
    <n v="766.36"/>
    <n v="0"/>
    <s v="Regular Air"/>
    <n v="399.12"/>
    <n v="15.57"/>
    <n v="1.39"/>
    <s v="Quebec"/>
    <s v="Quebec"/>
    <s v="Home Office"/>
    <s v="Office Supplies"/>
    <x v="8"/>
    <n v="0.38"/>
  </r>
  <r>
    <s v="Michelle Huthwaite"/>
    <n v="43488"/>
    <x v="1107"/>
    <d v="2012-06-19T00:00:00"/>
    <x v="3"/>
    <s v="2012"/>
    <n v="1"/>
    <b v="0"/>
    <x v="5"/>
    <n v="28"/>
    <n v="547.32000000000005"/>
    <n v="0.1"/>
    <s v="Regular Air"/>
    <n v="42.39"/>
    <n v="20.239999999999998"/>
    <n v="6.67"/>
    <s v="Quebec"/>
    <s v="Quebec"/>
    <s v="Home Office"/>
    <s v="Furniture"/>
    <x v="4"/>
    <n v="0.49"/>
  </r>
  <r>
    <s v="Michelle Huthwaite"/>
    <n v="43488"/>
    <x v="1107"/>
    <d v="2012-06-20T00:00:00"/>
    <x v="3"/>
    <s v="2012"/>
    <n v="2"/>
    <b v="0"/>
    <x v="5"/>
    <n v="13"/>
    <n v="192.44"/>
    <n v="0.05"/>
    <s v="Regular Air"/>
    <n v="6.77"/>
    <n v="14.48"/>
    <n v="6.46"/>
    <s v="Quebec"/>
    <s v="Quebec"/>
    <s v="Home Office"/>
    <s v="Office Supplies"/>
    <x v="2"/>
    <n v="0.38"/>
  </r>
  <r>
    <s v="Michelle Huthwaite"/>
    <n v="43488"/>
    <x v="1107"/>
    <d v="2012-06-20T00:00:00"/>
    <x v="3"/>
    <s v="2012"/>
    <n v="2"/>
    <b v="0"/>
    <x v="5"/>
    <n v="3"/>
    <n v="1294.3499999999999"/>
    <n v="0.06"/>
    <s v="Regular Air"/>
    <n v="-1569.06"/>
    <n v="449.99"/>
    <n v="24.49"/>
    <s v="Quebec"/>
    <s v="Quebec"/>
    <s v="Home Office"/>
    <s v="Technology"/>
    <x v="13"/>
    <n v="0.4"/>
  </r>
  <r>
    <s v="Barry Gonzalez"/>
    <n v="43526"/>
    <x v="1108"/>
    <d v="2010-05-26T00:00:00"/>
    <x v="7"/>
    <s v="2010"/>
    <n v="0"/>
    <s v="FREE DELIVERY"/>
    <x v="1"/>
    <n v="49"/>
    <n v="561.05999999999995"/>
    <n v="7.0000000000000007E-2"/>
    <s v="Regular Air"/>
    <n v="-2.23"/>
    <n v="11.58"/>
    <n v="6.97"/>
    <s v="Quebec"/>
    <s v="Quebec"/>
    <s v="Consumer"/>
    <s v="Office Supplies"/>
    <x v="8"/>
    <n v="0.35"/>
  </r>
  <r>
    <s v="Barry Gonzalez"/>
    <n v="43526"/>
    <x v="1108"/>
    <d v="2010-05-27T00:00:00"/>
    <x v="7"/>
    <s v="2010"/>
    <n v="1"/>
    <b v="0"/>
    <x v="1"/>
    <n v="19"/>
    <n v="320.02999999999997"/>
    <n v="0"/>
    <s v="Regular Air"/>
    <n v="-43.22"/>
    <n v="15.31"/>
    <n v="8.7799999999999994"/>
    <s v="Quebec"/>
    <s v="Quebec"/>
    <s v="Consumer"/>
    <s v="Office Supplies"/>
    <x v="0"/>
    <n v="0.56999999999999995"/>
  </r>
  <r>
    <s v="Gary McGarr"/>
    <n v="44134"/>
    <x v="1109"/>
    <d v="2009-11-01T00:00:00"/>
    <x v="6"/>
    <s v="2009"/>
    <n v="2"/>
    <b v="0"/>
    <x v="1"/>
    <n v="35"/>
    <n v="620.02"/>
    <n v="0.05"/>
    <s v="Regular Air"/>
    <n v="50.04"/>
    <n v="17.670000000000002"/>
    <n v="8.99"/>
    <s v="Quebec"/>
    <s v="Quebec"/>
    <s v="Home Office"/>
    <s v="Furniture"/>
    <x v="4"/>
    <n v="0.47"/>
  </r>
  <r>
    <s v="Cynthia Delaney"/>
    <n v="44196"/>
    <x v="1073"/>
    <d v="2009-08-23T00:00:00"/>
    <x v="2"/>
    <s v="2009"/>
    <n v="1"/>
    <b v="0"/>
    <x v="3"/>
    <n v="12"/>
    <n v="653.78599999999994"/>
    <n v="0.09"/>
    <s v="Regular Air"/>
    <n v="-83.47"/>
    <n v="65.989999999999995"/>
    <n v="5.31"/>
    <s v="Quebec"/>
    <s v="Quebec"/>
    <s v="Corporate"/>
    <s v="Technology"/>
    <x v="3"/>
    <n v="0.56999999999999995"/>
  </r>
  <r>
    <s v="Cynthia Delaney"/>
    <n v="44358"/>
    <x v="125"/>
    <d v="2010-04-03T00:00:00"/>
    <x v="8"/>
    <s v="2010"/>
    <n v="2"/>
    <b v="0"/>
    <x v="1"/>
    <n v="22"/>
    <n v="5288.89"/>
    <n v="0"/>
    <s v="Delivery Truck"/>
    <n v="547.04"/>
    <n v="227.55"/>
    <n v="32.479999999999997"/>
    <s v="Quebec"/>
    <s v="Quebec"/>
    <s v="Home Office"/>
    <s v="Furniture"/>
    <x v="10"/>
    <n v="0.68"/>
  </r>
  <r>
    <s v="Vivek Sundaresam"/>
    <n v="44480"/>
    <x v="357"/>
    <d v="2010-05-14T00:00:00"/>
    <x v="7"/>
    <s v="2010"/>
    <n v="2"/>
    <b v="0"/>
    <x v="4"/>
    <n v="25"/>
    <n v="1321.55"/>
    <n v="0.1"/>
    <s v="Regular Air"/>
    <n v="448.24"/>
    <n v="54.96"/>
    <n v="10.75"/>
    <s v="Quebec"/>
    <s v="Quebec"/>
    <s v="Home Office"/>
    <s v="Office Supplies"/>
    <x v="5"/>
    <n v="0.36"/>
  </r>
  <r>
    <s v="Vivek Sundaresam"/>
    <n v="44546"/>
    <x v="934"/>
    <d v="2010-03-25T00:00:00"/>
    <x v="4"/>
    <s v="2010"/>
    <n v="1"/>
    <b v="0"/>
    <x v="5"/>
    <n v="15"/>
    <n v="55.2"/>
    <n v="0.05"/>
    <s v="Regular Air"/>
    <n v="4.26"/>
    <n v="3.58"/>
    <n v="1.63"/>
    <s v="Quebec"/>
    <s v="Quebec"/>
    <s v="Home Office"/>
    <s v="Office Supplies"/>
    <x v="6"/>
    <n v="0.36"/>
  </r>
  <r>
    <s v="Ross DeVincentis"/>
    <n v="44647"/>
    <x v="757"/>
    <d v="2012-01-24T00:00:00"/>
    <x v="10"/>
    <s v="2012"/>
    <n v="0"/>
    <s v="FREE DELIVERY"/>
    <x v="0"/>
    <n v="47"/>
    <n v="23239.96"/>
    <n v="0.06"/>
    <s v="Delivery Truck"/>
    <n v="6888.36"/>
    <n v="500.98"/>
    <n v="26"/>
    <s v="Quebec"/>
    <s v="Quebec"/>
    <s v="Corporate"/>
    <s v="Furniture"/>
    <x v="14"/>
    <n v="0.6"/>
  </r>
  <r>
    <s v="Ross DeVincentis"/>
    <n v="44647"/>
    <x v="757"/>
    <d v="2012-01-28T00:00:00"/>
    <x v="10"/>
    <s v="2012"/>
    <n v="4"/>
    <b v="0"/>
    <x v="0"/>
    <n v="24"/>
    <n v="302.91000000000003"/>
    <n v="0.05"/>
    <s v="Regular Air"/>
    <n v="-36.76"/>
    <n v="12.28"/>
    <n v="6.13"/>
    <s v="Quebec"/>
    <s v="Quebec"/>
    <s v="Corporate"/>
    <s v="Office Supplies"/>
    <x v="0"/>
    <n v="0.56999999999999995"/>
  </r>
  <r>
    <s v="Vivek Gonzalez"/>
    <n v="45376"/>
    <x v="1110"/>
    <d v="2011-12-03T00:00:00"/>
    <x v="9"/>
    <s v="2011"/>
    <n v="1"/>
    <b v="0"/>
    <x v="5"/>
    <n v="19"/>
    <n v="6648.58"/>
    <n v="0.08"/>
    <s v="Delivery Truck"/>
    <n v="-555.98"/>
    <n v="370.98"/>
    <n v="99"/>
    <s v="Quebec"/>
    <s v="Quebec"/>
    <s v="Consumer"/>
    <s v="Office Supplies"/>
    <x v="0"/>
    <n v="0.65"/>
  </r>
  <r>
    <s v="Tom Stivers"/>
    <n v="46115"/>
    <x v="1105"/>
    <d v="2011-03-04T00:00:00"/>
    <x v="4"/>
    <s v="2011"/>
    <n v="2"/>
    <b v="0"/>
    <x v="5"/>
    <n v="35"/>
    <n v="677.43"/>
    <n v="0.1"/>
    <s v="Regular Air"/>
    <n v="-37.99"/>
    <n v="19.98"/>
    <n v="4"/>
    <s v="Quebec"/>
    <s v="Quebec"/>
    <s v="Small Business"/>
    <s v="Technology"/>
    <x v="7"/>
    <n v="0.68"/>
  </r>
  <r>
    <s v="Tom Stivers"/>
    <n v="46115"/>
    <x v="1105"/>
    <d v="2011-03-02T00:00:00"/>
    <x v="4"/>
    <s v="2011"/>
    <n v="0"/>
    <s v="FREE DELIVERY"/>
    <x v="5"/>
    <n v="38"/>
    <n v="491.78"/>
    <n v="0"/>
    <s v="Regular Air"/>
    <n v="44.04"/>
    <n v="12.28"/>
    <n v="6.47"/>
    <s v="Quebec"/>
    <s v="Quebec"/>
    <s v="Small Business"/>
    <s v="Office Supplies"/>
    <x v="5"/>
    <n v="0.38"/>
  </r>
  <r>
    <s v="Tom Stivers"/>
    <n v="47109"/>
    <x v="633"/>
    <d v="2011-09-13T00:00:00"/>
    <x v="11"/>
    <s v="2011"/>
    <n v="2"/>
    <b v="0"/>
    <x v="1"/>
    <n v="47"/>
    <n v="6131.54"/>
    <n v="0.06"/>
    <s v="Regular Air"/>
    <n v="1844.96"/>
    <n v="128.24"/>
    <n v="12.65"/>
    <s v="Quebec"/>
    <s v="Quebec"/>
    <s v="Small Business"/>
    <s v="Furniture"/>
    <x v="14"/>
    <m/>
  </r>
  <r>
    <s v="Vivek Sundaresam"/>
    <n v="47556"/>
    <x v="456"/>
    <d v="2010-07-27T00:00:00"/>
    <x v="1"/>
    <s v="2010"/>
    <n v="2"/>
    <b v="0"/>
    <x v="0"/>
    <n v="29"/>
    <n v="475.58"/>
    <n v="0.04"/>
    <s v="Regular Air"/>
    <n v="108.21"/>
    <n v="15.98"/>
    <n v="4"/>
    <s v="Quebec"/>
    <s v="Quebec"/>
    <s v="Home Office"/>
    <s v="Technology"/>
    <x v="7"/>
    <n v="0.37"/>
  </r>
  <r>
    <s v="Gary McGarr"/>
    <n v="47712"/>
    <x v="1111"/>
    <d v="2010-07-18T00:00:00"/>
    <x v="1"/>
    <s v="2010"/>
    <n v="5"/>
    <b v="0"/>
    <x v="0"/>
    <n v="50"/>
    <n v="274.04000000000002"/>
    <n v="0.1"/>
    <s v="Express Air"/>
    <n v="-243.87"/>
    <n v="5.38"/>
    <n v="7.57"/>
    <s v="Quebec"/>
    <s v="Quebec"/>
    <s v="Home Office"/>
    <s v="Office Supplies"/>
    <x v="2"/>
    <n v="0.36"/>
  </r>
  <r>
    <s v="Matt Collister"/>
    <n v="48135"/>
    <x v="851"/>
    <d v="2009-04-21T00:00:00"/>
    <x v="8"/>
    <s v="2009"/>
    <n v="2"/>
    <b v="0"/>
    <x v="1"/>
    <n v="20"/>
    <n v="3960.99"/>
    <n v="0.09"/>
    <s v="Express Air"/>
    <n v="631.33000000000004"/>
    <n v="199.99"/>
    <n v="24.49"/>
    <s v="Quebec"/>
    <s v="Quebec"/>
    <s v="Home Office"/>
    <s v="Technology"/>
    <x v="13"/>
    <n v="0.46"/>
  </r>
  <r>
    <s v="Vivian Mathis"/>
    <n v="48161"/>
    <x v="1112"/>
    <d v="2011-05-25T00:00:00"/>
    <x v="7"/>
    <s v="2011"/>
    <n v="2"/>
    <b v="0"/>
    <x v="3"/>
    <n v="16"/>
    <n v="139.69"/>
    <n v="0.01"/>
    <s v="Regular Air"/>
    <n v="-95.64"/>
    <n v="7.77"/>
    <n v="9.23"/>
    <s v="Quebec"/>
    <s v="Quebec"/>
    <s v="Home Office"/>
    <s v="Office Supplies"/>
    <x v="1"/>
    <n v="0.57999999999999996"/>
  </r>
  <r>
    <s v="Vivian Mathis"/>
    <n v="48161"/>
    <x v="1112"/>
    <d v="2011-05-24T00:00:00"/>
    <x v="7"/>
    <s v="2011"/>
    <n v="1"/>
    <b v="0"/>
    <x v="3"/>
    <n v="39"/>
    <n v="6030.58"/>
    <n v="0.09"/>
    <s v="Regular Air"/>
    <n v="1197.8599999999999"/>
    <n v="195.99"/>
    <n v="8.99"/>
    <s v="Quebec"/>
    <s v="Quebec"/>
    <s v="Home Office"/>
    <s v="Technology"/>
    <x v="3"/>
    <n v="0.57999999999999996"/>
  </r>
  <r>
    <s v="Barry Gonzalez"/>
    <n v="48515"/>
    <x v="710"/>
    <d v="2011-12-20T00:00:00"/>
    <x v="9"/>
    <s v="2011"/>
    <n v="0"/>
    <s v="FREE DELIVERY"/>
    <x v="5"/>
    <n v="47"/>
    <n v="725.8"/>
    <n v="0.01"/>
    <s v="Express Air"/>
    <n v="327.45"/>
    <n v="15.04"/>
    <n v="1.97"/>
    <s v="Quebec"/>
    <s v="Quebec"/>
    <s v="Consumer"/>
    <s v="Office Supplies"/>
    <x v="5"/>
    <n v="0.39"/>
  </r>
  <r>
    <s v="Matt Collister"/>
    <n v="48642"/>
    <x v="423"/>
    <d v="2010-02-01T00:00:00"/>
    <x v="5"/>
    <s v="2010"/>
    <n v="0"/>
    <s v="FREE DELIVERY"/>
    <x v="1"/>
    <n v="36"/>
    <n v="111.83"/>
    <n v="0"/>
    <s v="Regular Air"/>
    <n v="19.36"/>
    <n v="2.94"/>
    <n v="0.7"/>
    <s v="Quebec"/>
    <s v="Quebec"/>
    <s v="Home Office"/>
    <s v="Office Supplies"/>
    <x v="12"/>
    <n v="0.57999999999999996"/>
  </r>
  <r>
    <s v="Matt Collister"/>
    <n v="48642"/>
    <x v="423"/>
    <d v="2010-02-01T00:00:00"/>
    <x v="5"/>
    <s v="2010"/>
    <n v="0"/>
    <s v="FREE DELIVERY"/>
    <x v="1"/>
    <n v="50"/>
    <n v="4159.6279999999997"/>
    <n v="0.05"/>
    <s v="Express Air"/>
    <n v="1332.91"/>
    <n v="95.99"/>
    <n v="4.9000000000000004"/>
    <s v="Quebec"/>
    <s v="Quebec"/>
    <s v="Home Office"/>
    <s v="Technology"/>
    <x v="3"/>
    <n v="0.56000000000000005"/>
  </r>
  <r>
    <s v="Vivek Sundaresam"/>
    <n v="50567"/>
    <x v="888"/>
    <d v="2012-02-06T00:00:00"/>
    <x v="5"/>
    <s v="2012"/>
    <n v="1"/>
    <b v="0"/>
    <x v="4"/>
    <n v="22"/>
    <n v="1505.67"/>
    <n v="0.1"/>
    <s v="Delivery Truck"/>
    <n v="-436.23"/>
    <n v="70.98"/>
    <n v="30"/>
    <s v="Quebec"/>
    <s v="Quebec"/>
    <s v="Home Office"/>
    <s v="Furniture"/>
    <x v="14"/>
    <n v="0.73"/>
  </r>
  <r>
    <s v="Michelle Huthwaite"/>
    <n v="51623"/>
    <x v="1113"/>
    <d v="2009-01-13T00:00:00"/>
    <x v="10"/>
    <s v="2009"/>
    <n v="0"/>
    <s v="FREE DELIVERY"/>
    <x v="5"/>
    <n v="17"/>
    <n v="39.229999999999997"/>
    <n v="0.06"/>
    <s v="Regular Air"/>
    <n v="-66.58"/>
    <n v="2.08"/>
    <n v="5.33"/>
    <s v="Quebec"/>
    <s v="Quebec"/>
    <s v="Home Office"/>
    <s v="Furniture"/>
    <x v="4"/>
    <n v="0.43"/>
  </r>
  <r>
    <s v="Greg Tran"/>
    <n v="52194"/>
    <x v="371"/>
    <d v="2010-12-12T00:00:00"/>
    <x v="9"/>
    <s v="2010"/>
    <n v="1"/>
    <b v="0"/>
    <x v="5"/>
    <n v="25"/>
    <n v="612.92999999999995"/>
    <n v="0.1"/>
    <s v="Regular Air"/>
    <n v="-5.04"/>
    <n v="24.92"/>
    <n v="12.98"/>
    <s v="Quebec"/>
    <s v="Quebec"/>
    <s v="Home Office"/>
    <s v="Office Supplies"/>
    <x v="2"/>
    <n v="0.39"/>
  </r>
  <r>
    <s v="Greg Tran"/>
    <n v="52194"/>
    <x v="371"/>
    <d v="2010-12-12T00:00:00"/>
    <x v="9"/>
    <s v="2010"/>
    <n v="1"/>
    <b v="0"/>
    <x v="5"/>
    <n v="12"/>
    <n v="1551.34"/>
    <n v="0.03"/>
    <s v="Delivery Truck"/>
    <n v="-483.12"/>
    <n v="120.98"/>
    <n v="78.64"/>
    <s v="Quebec"/>
    <s v="Quebec"/>
    <s v="Home Office"/>
    <s v="Furniture"/>
    <x v="9"/>
    <n v="0.75"/>
  </r>
  <r>
    <s v="Michelle Tran"/>
    <n v="52291"/>
    <x v="1114"/>
    <d v="2009-10-31T00:00:00"/>
    <x v="0"/>
    <s v="2009"/>
    <n v="2"/>
    <b v="0"/>
    <x v="5"/>
    <n v="48"/>
    <n v="287.54000000000002"/>
    <n v="0.04"/>
    <s v="Regular Air"/>
    <n v="57.28"/>
    <n v="5.98"/>
    <n v="0.96"/>
    <s v="Quebec"/>
    <s v="Quebec"/>
    <s v="Corporate"/>
    <s v="Office Supplies"/>
    <x v="12"/>
    <n v="0.6"/>
  </r>
  <r>
    <s v="Michelle Tran"/>
    <n v="52291"/>
    <x v="1114"/>
    <d v="2009-10-30T00:00:00"/>
    <x v="0"/>
    <s v="2009"/>
    <n v="1"/>
    <b v="0"/>
    <x v="5"/>
    <n v="5"/>
    <n v="88.314999999999998"/>
    <n v="0.01"/>
    <s v="Regular Air"/>
    <n v="-72.400000000000006"/>
    <n v="20.99"/>
    <n v="0.99"/>
    <s v="Quebec"/>
    <s v="Quebec"/>
    <s v="Corporate"/>
    <s v="Technology"/>
    <x v="3"/>
    <n v="0.56999999999999995"/>
  </r>
  <r>
    <s v="Carol Adams"/>
    <n v="54370"/>
    <x v="1115"/>
    <d v="2012-04-08T00:00:00"/>
    <x v="8"/>
    <s v="2012"/>
    <n v="0"/>
    <s v="FREE DELIVERY"/>
    <x v="3"/>
    <n v="49"/>
    <n v="4968.5"/>
    <n v="0"/>
    <s v="Regular Air"/>
    <n v="1041.28"/>
    <n v="99.99"/>
    <n v="19.989999999999998"/>
    <s v="Quebec"/>
    <s v="Quebec"/>
    <s v="Corporate"/>
    <s v="Technology"/>
    <x v="7"/>
    <n v="0.52"/>
  </r>
  <r>
    <s v="Ralph Arnett"/>
    <n v="54528"/>
    <x v="280"/>
    <d v="2011-01-05T00:00:00"/>
    <x v="10"/>
    <s v="2011"/>
    <n v="1"/>
    <b v="0"/>
    <x v="4"/>
    <n v="15"/>
    <n v="92.03"/>
    <n v="0.03"/>
    <s v="Regular Air"/>
    <n v="19.71"/>
    <n v="6.08"/>
    <n v="0.91"/>
    <s v="Quebec"/>
    <s v="Quebec"/>
    <s v="Consumer"/>
    <s v="Office Supplies"/>
    <x v="12"/>
    <n v="0.51"/>
  </r>
  <r>
    <s v="Carol Adams"/>
    <n v="54659"/>
    <x v="1116"/>
    <d v="2011-08-15T00:00:00"/>
    <x v="2"/>
    <s v="2011"/>
    <n v="0"/>
    <s v="FREE DELIVERY"/>
    <x v="1"/>
    <n v="38"/>
    <n v="262.89999999999998"/>
    <n v="0.06"/>
    <s v="Regular Air"/>
    <n v="-41.98"/>
    <n v="6.68"/>
    <n v="5.2"/>
    <s v="Quebec"/>
    <s v="Quebec"/>
    <s v="Corporate"/>
    <s v="Office Supplies"/>
    <x v="5"/>
    <n v="0.37"/>
  </r>
  <r>
    <s v="Bart Pistole"/>
    <n v="54981"/>
    <x v="668"/>
    <d v="2012-02-12T00:00:00"/>
    <x v="5"/>
    <s v="2012"/>
    <n v="1"/>
    <b v="0"/>
    <x v="1"/>
    <n v="31"/>
    <n v="1024.31"/>
    <n v="0.03"/>
    <s v="Regular Air"/>
    <n v="174.72"/>
    <n v="31.74"/>
    <n v="12.62"/>
    <s v="Quebec"/>
    <s v="Quebec"/>
    <s v="Home Office"/>
    <s v="Office Supplies"/>
    <x v="2"/>
    <n v="0.37"/>
  </r>
  <r>
    <s v="Chad McGuire"/>
    <n v="55361"/>
    <x v="141"/>
    <d v="2011-03-24T00:00:00"/>
    <x v="4"/>
    <s v="2011"/>
    <n v="1"/>
    <b v="0"/>
    <x v="3"/>
    <n v="22"/>
    <n v="51.39"/>
    <n v="0.06"/>
    <s v="Express Air"/>
    <n v="-64.37"/>
    <n v="1.76"/>
    <n v="4.8600000000000003"/>
    <s v="Quebec"/>
    <s v="Quebec"/>
    <s v="Small Business"/>
    <s v="Furniture"/>
    <x v="4"/>
    <n v="0.41"/>
  </r>
  <r>
    <s v="Chad McGuire"/>
    <n v="55361"/>
    <x v="141"/>
    <d v="2011-03-24T00:00:00"/>
    <x v="4"/>
    <s v="2011"/>
    <n v="1"/>
    <b v="0"/>
    <x v="3"/>
    <n v="31"/>
    <n v="293.52"/>
    <n v="0.08"/>
    <s v="Regular Air"/>
    <n v="-116.66"/>
    <n v="9.3800000000000008"/>
    <n v="7.28"/>
    <s v="Quebec"/>
    <s v="Quebec"/>
    <s v="Small Business"/>
    <s v="Office Supplies"/>
    <x v="0"/>
    <n v="0.56999999999999995"/>
  </r>
  <r>
    <s v="Tom Stivers"/>
    <n v="55908"/>
    <x v="989"/>
    <d v="2009-05-24T00:00:00"/>
    <x v="7"/>
    <s v="2009"/>
    <n v="1"/>
    <b v="0"/>
    <x v="1"/>
    <n v="44"/>
    <n v="1844.97"/>
    <n v="0.03"/>
    <s v="Regular Air"/>
    <n v="807.38"/>
    <n v="42.8"/>
    <n v="2.99"/>
    <s v="Quebec"/>
    <s v="Quebec"/>
    <s v="Corporate"/>
    <s v="Office Supplies"/>
    <x v="2"/>
    <n v="0.36"/>
  </r>
  <r>
    <s v="Gary McGarr"/>
    <n v="56257"/>
    <x v="1117"/>
    <d v="2011-09-10T00:00:00"/>
    <x v="11"/>
    <s v="2011"/>
    <n v="1"/>
    <b v="0"/>
    <x v="4"/>
    <n v="49"/>
    <n v="266.3"/>
    <n v="0.03"/>
    <s v="Express Air"/>
    <n v="-135.06"/>
    <n v="4.97"/>
    <n v="5.71"/>
    <s v="Quebec"/>
    <s v="Quebec"/>
    <s v="Home Office"/>
    <s v="Furniture"/>
    <x v="4"/>
    <n v="0.54"/>
  </r>
  <r>
    <s v="Vivek Gonzalez"/>
    <n v="57029"/>
    <x v="174"/>
    <d v="2011-03-09T00:00:00"/>
    <x v="4"/>
    <s v="2011"/>
    <n v="1"/>
    <b v="0"/>
    <x v="5"/>
    <n v="17"/>
    <n v="74.25"/>
    <n v="0.01"/>
    <s v="Regular Air"/>
    <n v="-56.17"/>
    <n v="3.98"/>
    <n v="5.26"/>
    <s v="Quebec"/>
    <s v="Quebec"/>
    <s v="Consumer"/>
    <s v="Office Supplies"/>
    <x v="2"/>
    <n v="0.38"/>
  </r>
  <r>
    <s v="Vivek Gonzalez"/>
    <n v="57029"/>
    <x v="174"/>
    <d v="2011-03-09T00:00:00"/>
    <x v="4"/>
    <s v="2011"/>
    <n v="1"/>
    <b v="0"/>
    <x v="5"/>
    <n v="4"/>
    <n v="23.23"/>
    <n v="0.09"/>
    <s v="Regular Air"/>
    <n v="-19.059999999999999"/>
    <n v="4.28"/>
    <n v="6.72"/>
    <s v="Quebec"/>
    <s v="Quebec"/>
    <s v="Consumer"/>
    <s v="Office Supplies"/>
    <x v="5"/>
    <n v="0.4"/>
  </r>
  <r>
    <s v="Darren Budd"/>
    <n v="58145"/>
    <x v="96"/>
    <d v="2012-05-16T00:00:00"/>
    <x v="7"/>
    <s v="2012"/>
    <n v="0"/>
    <s v="FREE DELIVERY"/>
    <x v="4"/>
    <n v="33"/>
    <n v="203.49"/>
    <n v="0"/>
    <s v="Express Air"/>
    <n v="46.21"/>
    <n v="5.84"/>
    <n v="1.2"/>
    <s v="Quebec"/>
    <s v="Quebec"/>
    <s v="Corporate"/>
    <s v="Furniture"/>
    <x v="4"/>
    <n v="0.74"/>
  </r>
  <r>
    <s v="Michelle Huthwaite"/>
    <n v="58151"/>
    <x v="860"/>
    <d v="2009-09-29T00:00:00"/>
    <x v="11"/>
    <s v="2009"/>
    <n v="0"/>
    <s v="FREE DELIVERY"/>
    <x v="1"/>
    <n v="33"/>
    <n v="211.48"/>
    <n v="0.1"/>
    <s v="Regular Air"/>
    <n v="18.149999999999999"/>
    <n v="6.75"/>
    <n v="2.99"/>
    <s v="Quebec"/>
    <s v="Quebec"/>
    <s v="Home Office"/>
    <s v="Office Supplies"/>
    <x v="2"/>
    <n v="0.35"/>
  </r>
  <r>
    <s v="Michelle Huthwaite"/>
    <n v="58151"/>
    <x v="860"/>
    <d v="2009-09-29T00:00:00"/>
    <x v="11"/>
    <s v="2009"/>
    <n v="0"/>
    <s v="FREE DELIVERY"/>
    <x v="1"/>
    <n v="38"/>
    <n v="5601.1"/>
    <n v="0.02"/>
    <s v="Express Air"/>
    <n v="1515.7"/>
    <n v="142.86000000000001"/>
    <n v="19.989999999999998"/>
    <s v="Quebec"/>
    <s v="Quebec"/>
    <s v="Home Office"/>
    <s v="Office Supplies"/>
    <x v="0"/>
    <n v="0.56000000000000005"/>
  </r>
  <r>
    <s v="Tom Stivers"/>
    <n v="58659"/>
    <x v="356"/>
    <d v="2010-10-26T00:00:00"/>
    <x v="0"/>
    <s v="2010"/>
    <n v="2"/>
    <b v="0"/>
    <x v="1"/>
    <n v="2"/>
    <n v="21.01"/>
    <n v="0.03"/>
    <s v="Regular Air"/>
    <n v="-13.13"/>
    <n v="6.48"/>
    <n v="8.19"/>
    <s v="Quebec"/>
    <s v="Quebec"/>
    <s v="Small Business"/>
    <s v="Office Supplies"/>
    <x v="5"/>
    <n v="0.37"/>
  </r>
  <r>
    <s v="Vivian Mathis"/>
    <n v="58727"/>
    <x v="457"/>
    <d v="2009-07-07T00:00:00"/>
    <x v="1"/>
    <s v="2009"/>
    <n v="1"/>
    <b v="0"/>
    <x v="4"/>
    <n v="20"/>
    <n v="525.78"/>
    <n v="0.03"/>
    <s v="Regular Air"/>
    <n v="180.64"/>
    <n v="26.48"/>
    <n v="6.93"/>
    <s v="Quebec"/>
    <s v="Quebec"/>
    <s v="Home Office"/>
    <s v="Furniture"/>
    <x v="4"/>
    <n v="0.49"/>
  </r>
  <r>
    <s v="Liz Willingham"/>
    <n v="258"/>
    <x v="282"/>
    <d v="2010-12-30T00:00:00"/>
    <x v="9"/>
    <s v="2010"/>
    <n v="2"/>
    <b v="0"/>
    <x v="5"/>
    <n v="33"/>
    <n v="216.77"/>
    <n v="0.02"/>
    <s v="Regular Air"/>
    <n v="-55.11"/>
    <n v="6.54"/>
    <n v="5.27"/>
    <s v="Quebec"/>
    <s v="Quebec"/>
    <s v="Home Office"/>
    <s v="Office Supplies"/>
    <x v="2"/>
    <n v="0.36"/>
  </r>
  <r>
    <s v="Stefania Perrino"/>
    <n v="964"/>
    <x v="1029"/>
    <d v="2011-05-21T00:00:00"/>
    <x v="7"/>
    <s v="2011"/>
    <n v="2"/>
    <b v="0"/>
    <x v="4"/>
    <n v="50"/>
    <n v="315.02"/>
    <n v="0.02"/>
    <s v="Regular Air"/>
    <n v="95.16"/>
    <n v="5.98"/>
    <n v="1.49"/>
    <s v="Quebec"/>
    <s v="Quebec"/>
    <s v="Corporate"/>
    <s v="Office Supplies"/>
    <x v="2"/>
    <n v="0.39"/>
  </r>
  <r>
    <s v="Thea Hendricks"/>
    <n v="1154"/>
    <x v="12"/>
    <d v="2012-02-16T00:00:00"/>
    <x v="5"/>
    <s v="2012"/>
    <n v="2"/>
    <b v="0"/>
    <x v="5"/>
    <n v="23"/>
    <n v="115.1"/>
    <n v="0.02"/>
    <s v="Regular Air"/>
    <n v="53.13"/>
    <n v="4.91"/>
    <n v="0.5"/>
    <s v="Quebec"/>
    <s v="Quebec"/>
    <s v="Home Office"/>
    <s v="Office Supplies"/>
    <x v="11"/>
    <n v="0.36"/>
  </r>
  <r>
    <s v="Grant Thornton"/>
    <n v="1537"/>
    <x v="12"/>
    <d v="2012-02-14T00:00:00"/>
    <x v="5"/>
    <s v="2012"/>
    <n v="0"/>
    <s v="FREE DELIVERY"/>
    <x v="3"/>
    <n v="5"/>
    <n v="16.600000000000001"/>
    <n v="7.0000000000000007E-2"/>
    <s v="Regular Air"/>
    <n v="-20.3"/>
    <n v="2.16"/>
    <n v="6.05"/>
    <s v="Quebec"/>
    <s v="Quebec"/>
    <s v="Corporate"/>
    <s v="Office Supplies"/>
    <x v="2"/>
    <n v="0.37"/>
  </r>
  <r>
    <s v="Carlos Meador"/>
    <n v="4580"/>
    <x v="1118"/>
    <d v="2010-11-15T00:00:00"/>
    <x v="6"/>
    <s v="2010"/>
    <n v="1"/>
    <b v="0"/>
    <x v="3"/>
    <n v="28"/>
    <n v="7384.54"/>
    <n v="0.09"/>
    <s v="Delivery Truck"/>
    <n v="-2301.5300000000002"/>
    <n v="280.98"/>
    <n v="81.98"/>
    <s v="Quebec"/>
    <s v="Quebec"/>
    <s v="Consumer"/>
    <s v="Furniture"/>
    <x v="10"/>
    <n v="0.78"/>
  </r>
  <r>
    <s v="Carlos Meador"/>
    <n v="4647"/>
    <x v="1006"/>
    <d v="2009-05-14T00:00:00"/>
    <x v="7"/>
    <s v="2009"/>
    <n v="1"/>
    <b v="0"/>
    <x v="4"/>
    <n v="34"/>
    <n v="482.93"/>
    <n v="0.06"/>
    <s v="Regular Air"/>
    <n v="-67.59"/>
    <n v="13.9"/>
    <n v="7.59"/>
    <s v="Quebec"/>
    <s v="Quebec"/>
    <s v="Corporate"/>
    <s v="Office Supplies"/>
    <x v="15"/>
    <n v="0.56000000000000005"/>
  </r>
  <r>
    <s v="Doug Jacobs"/>
    <n v="8097"/>
    <x v="25"/>
    <d v="2010-12-11T00:00:00"/>
    <x v="9"/>
    <s v="2010"/>
    <n v="2"/>
    <b v="0"/>
    <x v="4"/>
    <n v="48"/>
    <n v="7522.8"/>
    <n v="0.04"/>
    <s v="Express Air"/>
    <n v="3187.37"/>
    <n v="162.93"/>
    <n v="19.989999999999998"/>
    <s v="Quebec"/>
    <s v="Quebec"/>
    <s v="Home Office"/>
    <s v="Office Supplies"/>
    <x v="8"/>
    <n v="0.39"/>
  </r>
  <r>
    <s v="Becky Martin"/>
    <n v="8422"/>
    <x v="1015"/>
    <d v="2009-04-16T00:00:00"/>
    <x v="8"/>
    <s v="2009"/>
    <n v="2"/>
    <b v="0"/>
    <x v="4"/>
    <n v="33"/>
    <n v="1003.71"/>
    <n v="0.01"/>
    <s v="Express Air"/>
    <n v="-22.82"/>
    <n v="29.1"/>
    <n v="4"/>
    <s v="Quebec"/>
    <s v="Quebec"/>
    <s v="Home Office"/>
    <s v="Technology"/>
    <x v="7"/>
    <n v="0.78"/>
  </r>
  <r>
    <s v="Speros Goranitis"/>
    <n v="8677"/>
    <x v="56"/>
    <d v="2012-10-09T00:00:00"/>
    <x v="0"/>
    <s v="2012"/>
    <n v="2"/>
    <b v="0"/>
    <x v="1"/>
    <n v="38"/>
    <n v="1610.76"/>
    <n v="0.1"/>
    <s v="Regular Air"/>
    <n v="-8.67"/>
    <n v="43.57"/>
    <n v="16.36"/>
    <s v="Quebec"/>
    <s v="Quebec"/>
    <s v="Corporate"/>
    <s v="Office Supplies"/>
    <x v="0"/>
    <n v="0.55000000000000004"/>
  </r>
  <r>
    <s v="Katherine Murray"/>
    <n v="9024"/>
    <x v="734"/>
    <d v="2012-06-03T00:00:00"/>
    <x v="3"/>
    <s v="2012"/>
    <n v="1"/>
    <b v="0"/>
    <x v="4"/>
    <n v="2"/>
    <n v="12.12"/>
    <n v="0.03"/>
    <s v="Regular Air"/>
    <n v="-4.55"/>
    <n v="5.43"/>
    <n v="0.95"/>
    <s v="Quebec"/>
    <s v="Quebec"/>
    <s v="Home Office"/>
    <s v="Office Supplies"/>
    <x v="5"/>
    <n v="0.36"/>
  </r>
  <r>
    <s v="Michael Paige"/>
    <n v="10114"/>
    <x v="1119"/>
    <d v="2010-02-10T00:00:00"/>
    <x v="5"/>
    <s v="2010"/>
    <n v="2"/>
    <b v="0"/>
    <x v="5"/>
    <n v="39"/>
    <n v="147.88"/>
    <n v="0"/>
    <s v="Regular Air"/>
    <n v="-142.91"/>
    <n v="3.58"/>
    <n v="5.47"/>
    <s v="Quebec"/>
    <s v="Quebec"/>
    <s v="Small Business"/>
    <s v="Office Supplies"/>
    <x v="2"/>
    <n v="0.37"/>
  </r>
  <r>
    <s v="Robert Barroso"/>
    <n v="11236"/>
    <x v="1120"/>
    <d v="2010-11-01T00:00:00"/>
    <x v="6"/>
    <s v="2010"/>
    <n v="2"/>
    <b v="0"/>
    <x v="1"/>
    <n v="4"/>
    <n v="1629.75"/>
    <n v="0.03"/>
    <s v="Regular Air"/>
    <n v="-195.7"/>
    <n v="415.88"/>
    <n v="11.37"/>
    <s v="Quebec"/>
    <s v="Quebec"/>
    <s v="Small Business"/>
    <s v="Office Supplies"/>
    <x v="0"/>
    <n v="0.56999999999999995"/>
  </r>
  <r>
    <s v="Dean Percer"/>
    <n v="11687"/>
    <x v="1121"/>
    <d v="2011-12-25T00:00:00"/>
    <x v="9"/>
    <s v="2011"/>
    <n v="0"/>
    <s v="FREE DELIVERY"/>
    <x v="1"/>
    <n v="26"/>
    <n v="188.93"/>
    <n v="0.04"/>
    <s v="Regular Air"/>
    <n v="58.32"/>
    <n v="7.28"/>
    <n v="1.77"/>
    <s v="Quebec"/>
    <s v="Quebec"/>
    <s v="Home Office"/>
    <s v="Office Supplies"/>
    <x v="5"/>
    <n v="0.37"/>
  </r>
  <r>
    <s v="Ann Blume"/>
    <n v="12643"/>
    <x v="477"/>
    <d v="2010-03-21T00:00:00"/>
    <x v="4"/>
    <s v="2010"/>
    <n v="2"/>
    <b v="0"/>
    <x v="0"/>
    <n v="22"/>
    <n v="345.69"/>
    <n v="0.02"/>
    <s v="Regular Air"/>
    <n v="143.22999999999999"/>
    <n v="15.04"/>
    <n v="1.97"/>
    <s v="Quebec"/>
    <s v="Quebec"/>
    <s v="Small Business"/>
    <s v="Office Supplies"/>
    <x v="5"/>
    <n v="0.39"/>
  </r>
  <r>
    <s v="Damala Kotsonis"/>
    <n v="13089"/>
    <x v="445"/>
    <d v="2011-12-17T00:00:00"/>
    <x v="9"/>
    <s v="2011"/>
    <n v="3"/>
    <b v="0"/>
    <x v="3"/>
    <n v="34"/>
    <n v="3577.11"/>
    <n v="0.1"/>
    <s v="Delivery Truck"/>
    <n v="-1620.41"/>
    <n v="114.98"/>
    <n v="58.72"/>
    <s v="Quebec"/>
    <s v="Quebec"/>
    <s v="Corporate"/>
    <s v="Furniture"/>
    <x v="9"/>
    <n v="0.76"/>
  </r>
  <r>
    <s v="Paul Knutson"/>
    <n v="13378"/>
    <x v="1122"/>
    <d v="2009-09-26T00:00:00"/>
    <x v="11"/>
    <s v="2009"/>
    <n v="5"/>
    <b v="0"/>
    <x v="0"/>
    <n v="16"/>
    <n v="96.04"/>
    <n v="0.05"/>
    <s v="Regular Air"/>
    <n v="-50.75"/>
    <n v="5.74"/>
    <n v="5.3"/>
    <s v="Quebec"/>
    <s v="Quebec"/>
    <s v="Corporate"/>
    <s v="Office Supplies"/>
    <x v="15"/>
    <n v="0.55000000000000004"/>
  </r>
  <r>
    <s v="George Zrebassa"/>
    <n v="13824"/>
    <x v="847"/>
    <d v="2010-01-03T00:00:00"/>
    <x v="10"/>
    <s v="2010"/>
    <n v="7"/>
    <b v="0"/>
    <x v="0"/>
    <n v="19"/>
    <n v="55.27"/>
    <n v="0.05"/>
    <s v="Regular Air"/>
    <n v="19.12"/>
    <n v="2.89"/>
    <n v="0.5"/>
    <s v="Quebec"/>
    <s v="Quebec"/>
    <s v="Home Office"/>
    <s v="Office Supplies"/>
    <x v="11"/>
    <n v="0.38"/>
  </r>
  <r>
    <s v="Noel Staavos"/>
    <n v="18562"/>
    <x v="710"/>
    <d v="2011-12-22T00:00:00"/>
    <x v="9"/>
    <s v="2011"/>
    <n v="2"/>
    <b v="0"/>
    <x v="5"/>
    <n v="41"/>
    <n v="160.11000000000001"/>
    <n v="0.1"/>
    <s v="Regular Air"/>
    <n v="-26.73"/>
    <n v="3.98"/>
    <n v="2.97"/>
    <s v="Quebec"/>
    <s v="Quebec"/>
    <s v="Home Office"/>
    <s v="Office Supplies"/>
    <x v="5"/>
    <n v="0.35"/>
  </r>
  <r>
    <s v="Aaron Hawkins"/>
    <n v="20737"/>
    <x v="1121"/>
    <d v="2011-12-26T00:00:00"/>
    <x v="9"/>
    <s v="2011"/>
    <n v="1"/>
    <b v="0"/>
    <x v="4"/>
    <n v="10"/>
    <n v="1410.93"/>
    <n v="0.08"/>
    <s v="Delivery Truck"/>
    <n v="-317.48"/>
    <n v="140.97999999999999"/>
    <n v="36.090000000000003"/>
    <s v="Quebec"/>
    <s v="Quebec"/>
    <s v="Home Office"/>
    <s v="Furniture"/>
    <x v="9"/>
    <n v="0.77"/>
  </r>
  <r>
    <s v="Ellis Ballard"/>
    <n v="20900"/>
    <x v="195"/>
    <d v="2010-11-26T00:00:00"/>
    <x v="6"/>
    <s v="2010"/>
    <n v="2"/>
    <b v="0"/>
    <x v="0"/>
    <n v="50"/>
    <n v="1978.3665000000001"/>
    <n v="0"/>
    <s v="Regular Air"/>
    <n v="483.6"/>
    <n v="45.99"/>
    <n v="4.99"/>
    <s v="Quebec"/>
    <s v="Quebec"/>
    <s v="Corporate"/>
    <s v="Technology"/>
    <x v="3"/>
    <n v="0.56999999999999995"/>
  </r>
  <r>
    <s v="Tom Prescott"/>
    <n v="26658"/>
    <x v="1063"/>
    <d v="2011-12-22T00:00:00"/>
    <x v="9"/>
    <s v="2011"/>
    <n v="0"/>
    <s v="FREE DELIVERY"/>
    <x v="1"/>
    <n v="17"/>
    <n v="72.75"/>
    <n v="0.05"/>
    <s v="Regular Air"/>
    <n v="-57.89"/>
    <n v="3.98"/>
    <n v="5.26"/>
    <s v="Quebec"/>
    <s v="Quebec"/>
    <s v="Small Business"/>
    <s v="Office Supplies"/>
    <x v="2"/>
    <n v="0.38"/>
  </r>
  <r>
    <s v="Speros Goranitis"/>
    <n v="27271"/>
    <x v="105"/>
    <d v="2011-09-15T00:00:00"/>
    <x v="11"/>
    <s v="2011"/>
    <n v="1"/>
    <b v="0"/>
    <x v="3"/>
    <n v="8"/>
    <n v="301.57"/>
    <n v="0"/>
    <s v="Delivery Truck"/>
    <n v="-77.31"/>
    <n v="33.94"/>
    <n v="19.190000000000001"/>
    <s v="Quebec"/>
    <s v="Quebec"/>
    <s v="Corporate"/>
    <s v="Furniture"/>
    <x v="14"/>
    <n v="0.57999999999999996"/>
  </r>
  <r>
    <s v="Dianna Arnett"/>
    <n v="28001"/>
    <x v="798"/>
    <d v="2009-06-16T00:00:00"/>
    <x v="3"/>
    <s v="2009"/>
    <n v="2"/>
    <b v="0"/>
    <x v="5"/>
    <n v="21"/>
    <n v="4201.08"/>
    <n v="0.01"/>
    <s v="Regular Air"/>
    <n v="1162.76"/>
    <n v="194.3"/>
    <n v="11.54"/>
    <s v="Quebec"/>
    <s v="Quebec"/>
    <s v="Home Office"/>
    <s v="Furniture"/>
    <x v="4"/>
    <n v="0.59"/>
  </r>
  <r>
    <s v="Chuck Sachs"/>
    <n v="28161"/>
    <x v="1035"/>
    <d v="2009-06-17T00:00:00"/>
    <x v="3"/>
    <s v="2009"/>
    <n v="2"/>
    <b v="0"/>
    <x v="3"/>
    <n v="15"/>
    <n v="5028.3100000000004"/>
    <n v="0.06"/>
    <s v="Delivery Truck"/>
    <n v="664.88"/>
    <n v="350.98"/>
    <n v="30"/>
    <s v="Quebec"/>
    <s v="Quebec"/>
    <s v="Consumer"/>
    <s v="Furniture"/>
    <x v="14"/>
    <n v="0.61"/>
  </r>
  <r>
    <s v="Bill Shonely"/>
    <n v="29280"/>
    <x v="677"/>
    <d v="2012-03-29T00:00:00"/>
    <x v="4"/>
    <s v="2012"/>
    <n v="1"/>
    <b v="0"/>
    <x v="4"/>
    <n v="19"/>
    <n v="238.35"/>
    <n v="0"/>
    <s v="Regular Air"/>
    <n v="-64.510000000000005"/>
    <n v="11.66"/>
    <n v="7.95"/>
    <s v="Quebec"/>
    <s v="Quebec"/>
    <s v="Small Business"/>
    <s v="Office Supplies"/>
    <x v="12"/>
    <n v="0.57999999999999996"/>
  </r>
  <r>
    <s v="Eric Barreto"/>
    <n v="29350"/>
    <x v="1123"/>
    <d v="2009-08-28T00:00:00"/>
    <x v="2"/>
    <s v="2009"/>
    <n v="3"/>
    <b v="0"/>
    <x v="1"/>
    <n v="10"/>
    <n v="150.33000000000001"/>
    <n v="0.1"/>
    <s v="Regular Air"/>
    <n v="-47.88"/>
    <n v="15.14"/>
    <n v="4.53"/>
    <s v="Quebec"/>
    <s v="Quebec"/>
    <s v="Consumer"/>
    <s v="Office Supplies"/>
    <x v="0"/>
    <n v="0.81"/>
  </r>
  <r>
    <s v="Dave Poirier"/>
    <n v="29666"/>
    <x v="294"/>
    <d v="2011-12-31T00:00:00"/>
    <x v="9"/>
    <s v="2011"/>
    <n v="1"/>
    <b v="0"/>
    <x v="3"/>
    <n v="29"/>
    <n v="155.86000000000001"/>
    <n v="0.09"/>
    <s v="Regular Air"/>
    <n v="-152.59"/>
    <n v="5.28"/>
    <n v="8.16"/>
    <s v="Quebec"/>
    <s v="Quebec"/>
    <s v="Small Business"/>
    <s v="Office Supplies"/>
    <x v="5"/>
    <n v="0.4"/>
  </r>
  <r>
    <s v="Eric Barreto"/>
    <n v="29700"/>
    <x v="904"/>
    <d v="2010-04-07T00:00:00"/>
    <x v="8"/>
    <s v="2010"/>
    <n v="1"/>
    <b v="0"/>
    <x v="4"/>
    <n v="9"/>
    <n v="30.35"/>
    <n v="0.01"/>
    <s v="Regular Air"/>
    <n v="5.0199999999999996"/>
    <n v="3.08"/>
    <n v="0.99"/>
    <s v="Quebec"/>
    <s v="Quebec"/>
    <s v="Consumer"/>
    <s v="Office Supplies"/>
    <x v="11"/>
    <n v="0.37"/>
  </r>
  <r>
    <s v="David Flashing"/>
    <n v="30754"/>
    <x v="273"/>
    <d v="2010-11-29T00:00:00"/>
    <x v="6"/>
    <s v="2010"/>
    <n v="4"/>
    <b v="0"/>
    <x v="0"/>
    <n v="20"/>
    <n v="4108.17"/>
    <n v="0.09"/>
    <s v="Regular Air"/>
    <n v="-505.98"/>
    <n v="209.37"/>
    <n v="69"/>
    <s v="Quebec"/>
    <s v="Quebec"/>
    <s v="Home Office"/>
    <s v="Furniture"/>
    <x v="10"/>
    <n v="0.79"/>
  </r>
  <r>
    <s v="Elizabeth Moffitt"/>
    <n v="31650"/>
    <x v="884"/>
    <d v="2010-08-12T00:00:00"/>
    <x v="2"/>
    <s v="2010"/>
    <n v="1"/>
    <b v="0"/>
    <x v="3"/>
    <n v="19"/>
    <n v="1504.97"/>
    <n v="0.02"/>
    <s v="Regular Air"/>
    <n v="-0.31"/>
    <n v="77.510000000000005"/>
    <n v="4"/>
    <s v="Quebec"/>
    <s v="Quebec"/>
    <s v="Consumer"/>
    <s v="Technology"/>
    <x v="7"/>
    <n v="0.76"/>
  </r>
  <r>
    <s v="Ben Peterman"/>
    <n v="32292"/>
    <x v="939"/>
    <d v="2012-02-22T00:00:00"/>
    <x v="5"/>
    <s v="2012"/>
    <n v="7"/>
    <b v="0"/>
    <x v="0"/>
    <n v="49"/>
    <n v="5008.7610000000004"/>
    <n v="0.04"/>
    <s v="Regular Air"/>
    <n v="1601.64"/>
    <n v="115.99"/>
    <n v="5.99"/>
    <s v="Quebec"/>
    <s v="Quebec"/>
    <s v="Corporate"/>
    <s v="Technology"/>
    <x v="3"/>
    <n v="0.56999999999999995"/>
  </r>
  <r>
    <s v="Brad Thomas"/>
    <n v="35201"/>
    <x v="45"/>
    <d v="2010-06-11T00:00:00"/>
    <x v="3"/>
    <s v="2010"/>
    <n v="7"/>
    <b v="0"/>
    <x v="0"/>
    <n v="18"/>
    <n v="211.44"/>
    <n v="0.03"/>
    <s v="Regular Air"/>
    <n v="-75.81"/>
    <n v="10.97"/>
    <n v="6.5"/>
    <s v="Quebec"/>
    <s v="Quebec"/>
    <s v="Home Office"/>
    <s v="Technology"/>
    <x v="7"/>
    <n v="0.64"/>
  </r>
  <r>
    <s v="Yana Sorensen"/>
    <n v="35360"/>
    <x v="1092"/>
    <d v="2011-04-20T00:00:00"/>
    <x v="8"/>
    <s v="2011"/>
    <n v="2"/>
    <b v="0"/>
    <x v="5"/>
    <n v="4"/>
    <n v="41.06"/>
    <n v="0.04"/>
    <s v="Regular Air"/>
    <n v="-16.39"/>
    <n v="8.8800000000000008"/>
    <n v="6.28"/>
    <s v="Quebec"/>
    <s v="Quebec"/>
    <s v="Corporate"/>
    <s v="Office Supplies"/>
    <x v="2"/>
    <n v="0.35"/>
  </r>
  <r>
    <s v="Janet Martin"/>
    <n v="35492"/>
    <x v="403"/>
    <d v="2012-02-12T00:00:00"/>
    <x v="5"/>
    <s v="2012"/>
    <n v="2"/>
    <b v="0"/>
    <x v="4"/>
    <n v="36"/>
    <n v="455.93"/>
    <n v="0.02"/>
    <s v="Express Air"/>
    <n v="83.51"/>
    <n v="12.64"/>
    <n v="4.9800000000000004"/>
    <s v="Quebec"/>
    <s v="Quebec"/>
    <s v="Corporate"/>
    <s v="Furniture"/>
    <x v="4"/>
    <n v="0.48"/>
  </r>
  <r>
    <s v="Tom Prescott"/>
    <n v="37473"/>
    <x v="278"/>
    <d v="2009-10-01T00:00:00"/>
    <x v="0"/>
    <s v="2009"/>
    <n v="0"/>
    <s v="FREE DELIVERY"/>
    <x v="0"/>
    <n v="8"/>
    <n v="43.72"/>
    <n v="0.06"/>
    <s v="Regular Air"/>
    <n v="2.12"/>
    <n v="5.18"/>
    <n v="2.04"/>
    <s v="Quebec"/>
    <s v="Quebec"/>
    <s v="Small Business"/>
    <s v="Office Supplies"/>
    <x v="5"/>
    <n v="0.36"/>
  </r>
  <r>
    <s v="Debra Catini"/>
    <n v="39079"/>
    <x v="713"/>
    <d v="2011-09-07T00:00:00"/>
    <x v="11"/>
    <s v="2011"/>
    <n v="0"/>
    <s v="FREE DELIVERY"/>
    <x v="1"/>
    <n v="46"/>
    <n v="75.599999999999994"/>
    <n v="0.09"/>
    <s v="Regular Air"/>
    <n v="-225.25"/>
    <n v="1.68"/>
    <n v="5.28"/>
    <s v="Quebec"/>
    <s v="Quebec"/>
    <s v="Small Business"/>
    <s v="Office Supplies"/>
    <x v="2"/>
    <n v="0.37"/>
  </r>
  <r>
    <s v="Dan Campbell"/>
    <n v="39266"/>
    <x v="1072"/>
    <d v="2012-08-29T00:00:00"/>
    <x v="2"/>
    <s v="2012"/>
    <n v="2"/>
    <b v="0"/>
    <x v="1"/>
    <n v="14"/>
    <n v="36.409999999999997"/>
    <n v="0.09"/>
    <s v="Regular Air"/>
    <n v="9.94"/>
    <n v="2.61"/>
    <n v="0.5"/>
    <s v="Quebec"/>
    <s v="Quebec"/>
    <s v="Small Business"/>
    <s v="Office Supplies"/>
    <x v="11"/>
    <n v="0.39"/>
  </r>
  <r>
    <s v="Sylvia Foulston"/>
    <n v="40356"/>
    <x v="354"/>
    <d v="2009-12-21T00:00:00"/>
    <x v="9"/>
    <s v="2009"/>
    <n v="2"/>
    <b v="0"/>
    <x v="3"/>
    <n v="48"/>
    <n v="201.98"/>
    <n v="0.05"/>
    <s v="Express Air"/>
    <n v="-245.67"/>
    <n v="4.0599999999999996"/>
    <n v="6.89"/>
    <s v="Quebec"/>
    <s v="Quebec"/>
    <s v="Corporate"/>
    <s v="Office Supplies"/>
    <x v="1"/>
    <n v="0.6"/>
  </r>
  <r>
    <s v="Alex Grayson"/>
    <n v="42599"/>
    <x v="319"/>
    <d v="2009-04-07T00:00:00"/>
    <x v="8"/>
    <s v="2009"/>
    <n v="1"/>
    <b v="0"/>
    <x v="4"/>
    <n v="31"/>
    <n v="9459.94"/>
    <n v="0.04"/>
    <s v="Delivery Truck"/>
    <n v="2023.75"/>
    <n v="300.98"/>
    <n v="54.92"/>
    <s v="Quebec"/>
    <s v="Quebec"/>
    <s v="Consumer"/>
    <s v="Furniture"/>
    <x v="9"/>
    <n v="0.55000000000000004"/>
  </r>
  <r>
    <s v="Barry Franz"/>
    <n v="45670"/>
    <x v="367"/>
    <d v="2012-08-11T00:00:00"/>
    <x v="2"/>
    <s v="2012"/>
    <n v="4"/>
    <b v="0"/>
    <x v="0"/>
    <n v="2"/>
    <n v="20.16"/>
    <n v="0.06"/>
    <s v="Regular Air"/>
    <n v="-13.32"/>
    <n v="6.48"/>
    <n v="7.86"/>
    <s v="Quebec"/>
    <s v="Quebec"/>
    <s v="Corporate"/>
    <s v="Office Supplies"/>
    <x v="5"/>
    <n v="0.37"/>
  </r>
  <r>
    <s v="Chuck Sachs"/>
    <n v="46531"/>
    <x v="1049"/>
    <d v="2011-08-21T00:00:00"/>
    <x v="2"/>
    <s v="2011"/>
    <n v="0"/>
    <s v="FREE DELIVERY"/>
    <x v="0"/>
    <n v="23"/>
    <n v="84.47"/>
    <n v="0.06"/>
    <s v="Regular Air"/>
    <n v="7.98"/>
    <n v="3.8"/>
    <n v="1.49"/>
    <s v="Quebec"/>
    <s v="Quebec"/>
    <s v="Consumer"/>
    <s v="Office Supplies"/>
    <x v="2"/>
    <n v="0.38"/>
  </r>
  <r>
    <s v="Sylvia Foulston"/>
    <n v="47617"/>
    <x v="1124"/>
    <d v="2009-12-09T00:00:00"/>
    <x v="9"/>
    <s v="2009"/>
    <n v="1"/>
    <b v="0"/>
    <x v="3"/>
    <n v="17"/>
    <n v="5001.29"/>
    <n v="0.09"/>
    <s v="Regular Air"/>
    <n v="1680.92"/>
    <n v="304.99"/>
    <n v="19.989999999999998"/>
    <s v="Quebec"/>
    <s v="Quebec"/>
    <s v="Corporate"/>
    <s v="Office Supplies"/>
    <x v="2"/>
    <n v="0.4"/>
  </r>
  <r>
    <s v="Anthony Garverick"/>
    <n v="47842"/>
    <x v="357"/>
    <d v="2010-05-12T00:00:00"/>
    <x v="7"/>
    <s v="2010"/>
    <n v="0"/>
    <s v="FREE DELIVERY"/>
    <x v="4"/>
    <n v="50"/>
    <n v="230.23"/>
    <n v="0.06"/>
    <s v="Express Air"/>
    <n v="-150.93"/>
    <n v="4.28"/>
    <n v="5.74"/>
    <s v="Quebec"/>
    <s v="Quebec"/>
    <s v="Small Business"/>
    <s v="Office Supplies"/>
    <x v="5"/>
    <n v="0.4"/>
  </r>
  <r>
    <s v="Astrea Jones"/>
    <n v="48548"/>
    <x v="179"/>
    <d v="2011-03-27T00:00:00"/>
    <x v="4"/>
    <s v="2011"/>
    <n v="1"/>
    <b v="0"/>
    <x v="5"/>
    <n v="3"/>
    <n v="13.71"/>
    <n v="0.03"/>
    <s v="Regular Air"/>
    <n v="-10.27"/>
    <n v="3.28"/>
    <n v="3.97"/>
    <s v="Quebec"/>
    <s v="Quebec"/>
    <s v="Corporate"/>
    <s v="Office Supplies"/>
    <x v="12"/>
    <n v="0.56000000000000005"/>
  </r>
  <r>
    <s v="Cathy Hwang"/>
    <n v="49056"/>
    <x v="278"/>
    <d v="2009-10-03T00:00:00"/>
    <x v="0"/>
    <s v="2009"/>
    <n v="2"/>
    <b v="0"/>
    <x v="1"/>
    <n v="46"/>
    <n v="300.07"/>
    <n v="0.05"/>
    <s v="Regular Air"/>
    <n v="-209.58"/>
    <n v="6.48"/>
    <n v="8.4"/>
    <s v="Quebec"/>
    <s v="Quebec"/>
    <s v="Home Office"/>
    <s v="Office Supplies"/>
    <x v="5"/>
    <n v="0.37"/>
  </r>
  <r>
    <s v="Deborah Brumfield"/>
    <n v="50759"/>
    <x v="477"/>
    <d v="2010-03-24T00:00:00"/>
    <x v="4"/>
    <s v="2010"/>
    <n v="5"/>
    <b v="0"/>
    <x v="0"/>
    <n v="46"/>
    <n v="2422.721"/>
    <n v="0.1"/>
    <s v="Regular Air"/>
    <n v="366.18"/>
    <n v="65.989999999999995"/>
    <n v="8.99"/>
    <s v="Quebec"/>
    <s v="Quebec"/>
    <s v="Corporate"/>
    <s v="Technology"/>
    <x v="3"/>
    <n v="0.56000000000000005"/>
  </r>
  <r>
    <s v="Frank Atkinson"/>
    <n v="51556"/>
    <x v="809"/>
    <d v="2012-10-29T00:00:00"/>
    <x v="0"/>
    <s v="2012"/>
    <n v="2"/>
    <b v="0"/>
    <x v="1"/>
    <n v="10"/>
    <n v="45.69"/>
    <n v="0.01"/>
    <s v="Express Air"/>
    <n v="-24.21"/>
    <n v="3.57"/>
    <n v="4.17"/>
    <s v="Quebec"/>
    <s v="Quebec"/>
    <s v="Corporate"/>
    <s v="Office Supplies"/>
    <x v="12"/>
    <n v="0.59"/>
  </r>
  <r>
    <s v="Ben Peterman"/>
    <n v="51620"/>
    <x v="919"/>
    <d v="2012-03-09T00:00:00"/>
    <x v="4"/>
    <s v="2012"/>
    <n v="1"/>
    <b v="0"/>
    <x v="4"/>
    <n v="12"/>
    <n v="173.97"/>
    <n v="0.03"/>
    <s v="Regular Air"/>
    <n v="-2.5499999999999998"/>
    <n v="13.48"/>
    <n v="4.51"/>
    <s v="Quebec"/>
    <s v="Quebec"/>
    <s v="Corporate"/>
    <s v="Office Supplies"/>
    <x v="0"/>
    <n v="0.59"/>
  </r>
  <r>
    <s v="Julie Kriz"/>
    <n v="52837"/>
    <x v="1125"/>
    <d v="2012-01-20T00:00:00"/>
    <x v="10"/>
    <s v="2012"/>
    <n v="2"/>
    <b v="0"/>
    <x v="5"/>
    <n v="32"/>
    <n v="5934.39"/>
    <n v="0.08"/>
    <s v="Regular Air"/>
    <n v="519.54999999999995"/>
    <n v="193.17"/>
    <n v="19.989999999999998"/>
    <s v="Quebec"/>
    <s v="Quebec"/>
    <s v="Corporate"/>
    <s v="Office Supplies"/>
    <x v="0"/>
    <n v="0.71"/>
  </r>
  <r>
    <s v="Erica Hernandez"/>
    <n v="54592"/>
    <x v="1126"/>
    <d v="2011-06-16T00:00:00"/>
    <x v="3"/>
    <s v="2011"/>
    <n v="4"/>
    <b v="0"/>
    <x v="0"/>
    <n v="28"/>
    <n v="1971.56"/>
    <n v="0.05"/>
    <s v="Delivery Truck"/>
    <n v="-15.29"/>
    <n v="70.98"/>
    <n v="26.85"/>
    <s v="Quebec"/>
    <s v="Quebec"/>
    <s v="Small Business"/>
    <s v="Furniture"/>
    <x v="9"/>
    <m/>
  </r>
  <r>
    <s v="Bobby Elias"/>
    <n v="55202"/>
    <x v="1127"/>
    <d v="2011-08-26T00:00:00"/>
    <x v="2"/>
    <s v="2011"/>
    <n v="2"/>
    <b v="0"/>
    <x v="0"/>
    <n v="33"/>
    <n v="3093.76"/>
    <n v="7.0000000000000007E-2"/>
    <s v="Express Air"/>
    <n v="-850.71"/>
    <n v="95.99"/>
    <n v="35"/>
    <s v="Quebec"/>
    <s v="Quebec"/>
    <s v="Small Business"/>
    <s v="Office Supplies"/>
    <x v="0"/>
    <m/>
  </r>
  <r>
    <s v="Joni Wasserman"/>
    <n v="55239"/>
    <x v="350"/>
    <d v="2012-12-03T00:00:00"/>
    <x v="9"/>
    <s v="2012"/>
    <n v="0"/>
    <s v="FREE DELIVERY"/>
    <x v="5"/>
    <n v="6"/>
    <n v="1008.872"/>
    <n v="0.02"/>
    <s v="Express Air"/>
    <n v="-505.98"/>
    <n v="209.37"/>
    <n v="69"/>
    <s v="Quebec"/>
    <s v="Quebec"/>
    <s v="Consumer"/>
    <s v="Furniture"/>
    <x v="10"/>
    <n v="0.79"/>
  </r>
  <r>
    <s v="Jennifer Patt"/>
    <n v="57894"/>
    <x v="882"/>
    <d v="2012-04-05T00:00:00"/>
    <x v="8"/>
    <s v="2012"/>
    <n v="2"/>
    <b v="0"/>
    <x v="0"/>
    <n v="47"/>
    <n v="13382.01"/>
    <n v="0.09"/>
    <s v="Delivery Truck"/>
    <n v="2852.94"/>
    <n v="306.14"/>
    <n v="26.53"/>
    <s v="Quebec"/>
    <s v="Quebec"/>
    <s v="Home Office"/>
    <s v="Technology"/>
    <x v="16"/>
    <n v="0.56000000000000005"/>
  </r>
  <r>
    <s v="Dianna Wilson"/>
    <n v="58599"/>
    <x v="169"/>
    <d v="2010-01-15T00:00:00"/>
    <x v="10"/>
    <s v="2010"/>
    <n v="1"/>
    <b v="0"/>
    <x v="5"/>
    <n v="19"/>
    <n v="2328.62"/>
    <n v="0"/>
    <s v="Delivery Truck"/>
    <n v="45.54"/>
    <n v="120.98"/>
    <n v="30"/>
    <s v="Quebec"/>
    <s v="Quebec"/>
    <s v="Small Business"/>
    <s v="Furniture"/>
    <x v="14"/>
    <n v="0.64"/>
  </r>
  <r>
    <s v="Emily Phan"/>
    <n v="132"/>
    <x v="1060"/>
    <d v="2010-06-11T00:00:00"/>
    <x v="3"/>
    <s v="2010"/>
    <n v="1"/>
    <b v="0"/>
    <x v="4"/>
    <n v="27"/>
    <n v="192.81399999999999"/>
    <n v="0.03"/>
    <s v="Regular Air"/>
    <n v="-86.2"/>
    <n v="7.99"/>
    <n v="5.03"/>
    <s v="Quebec"/>
    <s v="Quebec"/>
    <s v="Consumer"/>
    <s v="Technology"/>
    <x v="3"/>
    <n v="0.6"/>
  </r>
  <r>
    <s v="Karl Brown"/>
    <n v="1191"/>
    <x v="758"/>
    <d v="2011-11-07T00:00:00"/>
    <x v="6"/>
    <s v="2011"/>
    <n v="1"/>
    <b v="0"/>
    <x v="4"/>
    <n v="35"/>
    <n v="3532.96"/>
    <n v="0.08"/>
    <s v="Delivery Truck"/>
    <n v="-243.6"/>
    <n v="100.8"/>
    <n v="60"/>
    <s v="Quebec"/>
    <s v="Quebec"/>
    <s v="Home Office"/>
    <s v="Furniture"/>
    <x v="10"/>
    <n v="0.59"/>
  </r>
  <r>
    <s v="Noel Staavos"/>
    <n v="1444"/>
    <x v="738"/>
    <d v="2009-12-07T00:00:00"/>
    <x v="9"/>
    <s v="2009"/>
    <n v="2"/>
    <b v="0"/>
    <x v="4"/>
    <n v="24"/>
    <n v="416.4"/>
    <n v="0.02"/>
    <s v="Regular Air"/>
    <n v="24.33"/>
    <n v="17.149999999999999"/>
    <n v="4.96"/>
    <s v="Quebec"/>
    <s v="Quebec"/>
    <s v="Home Office"/>
    <s v="Office Supplies"/>
    <x v="0"/>
    <n v="0.57999999999999996"/>
  </r>
  <r>
    <s v="Katherine Murray"/>
    <n v="1985"/>
    <x v="161"/>
    <d v="2009-09-03T00:00:00"/>
    <x v="11"/>
    <s v="2009"/>
    <n v="2"/>
    <b v="0"/>
    <x v="3"/>
    <n v="1"/>
    <n v="11.35"/>
    <n v="0.09"/>
    <s v="Regular Air"/>
    <n v="-7.96"/>
    <n v="5.78"/>
    <n v="5.67"/>
    <s v="Quebec"/>
    <s v="Quebec"/>
    <s v="Home Office"/>
    <s v="Office Supplies"/>
    <x v="5"/>
    <n v="0.36"/>
  </r>
  <r>
    <s v="Paul Knutson"/>
    <n v="1988"/>
    <x v="827"/>
    <d v="2011-10-07T00:00:00"/>
    <x v="0"/>
    <s v="2011"/>
    <n v="2"/>
    <b v="0"/>
    <x v="3"/>
    <n v="9"/>
    <n v="122.14"/>
    <n v="0.04"/>
    <s v="Regular Air"/>
    <n v="-16.989999999999998"/>
    <n v="13.48"/>
    <n v="4.51"/>
    <s v="Quebec"/>
    <s v="Quebec"/>
    <s v="Corporate"/>
    <s v="Office Supplies"/>
    <x v="0"/>
    <n v="0.59"/>
  </r>
  <r>
    <s v="Maribeth Dona"/>
    <n v="2305"/>
    <x v="89"/>
    <d v="2010-01-25T00:00:00"/>
    <x v="10"/>
    <s v="2010"/>
    <n v="0"/>
    <s v="FREE DELIVERY"/>
    <x v="1"/>
    <n v="11"/>
    <n v="1382.8"/>
    <n v="0.01"/>
    <s v="Regular Air"/>
    <n v="141.31"/>
    <n v="120.33"/>
    <n v="19.989999999999998"/>
    <s v="Quebec"/>
    <s v="Quebec"/>
    <s v="Home Office"/>
    <s v="Office Supplies"/>
    <x v="0"/>
    <n v="0.59"/>
  </r>
  <r>
    <s v="Alex Grayson"/>
    <n v="3397"/>
    <x v="109"/>
    <d v="2009-06-23T00:00:00"/>
    <x v="3"/>
    <s v="2009"/>
    <n v="1"/>
    <b v="0"/>
    <x v="4"/>
    <n v="11"/>
    <n v="30.61"/>
    <n v="0.09"/>
    <s v="Regular Air"/>
    <n v="-3.38"/>
    <n v="2.88"/>
    <n v="1.49"/>
    <s v="Quebec"/>
    <s v="Quebec"/>
    <s v="Consumer"/>
    <s v="Office Supplies"/>
    <x v="2"/>
    <n v="0.36"/>
  </r>
  <r>
    <s v="Evan Henry"/>
    <n v="3680"/>
    <x v="530"/>
    <d v="2012-12-11T00:00:00"/>
    <x v="9"/>
    <s v="2012"/>
    <n v="2"/>
    <b v="0"/>
    <x v="3"/>
    <n v="24"/>
    <n v="99.53"/>
    <n v="0.1"/>
    <s v="Express Air"/>
    <n v="18.28"/>
    <n v="3.8"/>
    <n v="1.49"/>
    <s v="Quebec"/>
    <s v="Quebec"/>
    <s v="Corporate"/>
    <s v="Office Supplies"/>
    <x v="2"/>
    <n v="0.38"/>
  </r>
  <r>
    <s v="Paul Knutson"/>
    <n v="3877"/>
    <x v="304"/>
    <d v="2010-05-20T00:00:00"/>
    <x v="7"/>
    <s v="2010"/>
    <n v="0"/>
    <s v="FREE DELIVERY"/>
    <x v="0"/>
    <n v="14"/>
    <n v="700.46"/>
    <n v="0.02"/>
    <s v="Express Air"/>
    <n v="254.31"/>
    <n v="48.04"/>
    <n v="7.23"/>
    <s v="Quebec"/>
    <s v="Quebec"/>
    <s v="Corporate"/>
    <s v="Office Supplies"/>
    <x v="5"/>
    <n v="0.37"/>
  </r>
  <r>
    <s v="Bill Tyler"/>
    <n v="4033"/>
    <x v="306"/>
    <d v="2010-06-03T00:00:00"/>
    <x v="3"/>
    <s v="2010"/>
    <n v="2"/>
    <b v="0"/>
    <x v="0"/>
    <n v="21"/>
    <n v="763.12"/>
    <n v="0.03"/>
    <s v="Regular Air"/>
    <n v="140.33000000000001"/>
    <n v="34.76"/>
    <n v="5.49"/>
    <s v="Quebec"/>
    <s v="Quebec"/>
    <s v="Consumer"/>
    <s v="Office Supplies"/>
    <x v="0"/>
    <n v="0.6"/>
  </r>
  <r>
    <s v="Denise Leinenbach"/>
    <n v="4103"/>
    <x v="770"/>
    <d v="2012-07-06T00:00:00"/>
    <x v="1"/>
    <s v="2012"/>
    <n v="4"/>
    <b v="0"/>
    <x v="0"/>
    <n v="3"/>
    <n v="42.5"/>
    <n v="7.0000000000000007E-2"/>
    <s v="Regular Air"/>
    <n v="-28.43"/>
    <n v="11.66"/>
    <n v="8.99"/>
    <s v="Quebec"/>
    <s v="Quebec"/>
    <s v="Home Office"/>
    <s v="Office Supplies"/>
    <x v="12"/>
    <n v="0.59"/>
  </r>
  <r>
    <s v="Michael Paige"/>
    <n v="4455"/>
    <x v="252"/>
    <d v="2010-10-12T00:00:00"/>
    <x v="0"/>
    <s v="2010"/>
    <n v="2"/>
    <b v="0"/>
    <x v="4"/>
    <n v="39"/>
    <n v="279.29000000000002"/>
    <n v="7.0000000000000007E-2"/>
    <s v="Regular Air"/>
    <n v="14.15"/>
    <n v="7.59"/>
    <n v="4"/>
    <s v="Quebec"/>
    <s v="Quebec"/>
    <s v="Small Business"/>
    <s v="Furniture"/>
    <x v="4"/>
    <n v="0.42"/>
  </r>
  <r>
    <s v="Michael Stewart"/>
    <n v="4896"/>
    <x v="1032"/>
    <d v="2012-08-23T00:00:00"/>
    <x v="2"/>
    <s v="2012"/>
    <n v="2"/>
    <b v="0"/>
    <x v="5"/>
    <n v="21"/>
    <n v="121.3"/>
    <n v="0.05"/>
    <s v="Regular Air"/>
    <n v="-64.87"/>
    <n v="5.8"/>
    <n v="5.59"/>
    <s v="Quebec"/>
    <s v="Quebec"/>
    <s v="Small Business"/>
    <s v="Office Supplies"/>
    <x v="2"/>
    <n v="0.4"/>
  </r>
  <r>
    <s v="Corinna Mitchell"/>
    <n v="4960"/>
    <x v="1007"/>
    <d v="2011-02-27T00:00:00"/>
    <x v="5"/>
    <s v="2011"/>
    <n v="2"/>
    <b v="0"/>
    <x v="0"/>
    <n v="4"/>
    <n v="40.869999999999997"/>
    <n v="0.04"/>
    <s v="Express Air"/>
    <n v="-16.38"/>
    <n v="6.48"/>
    <n v="8.74"/>
    <s v="Quebec"/>
    <s v="Quebec"/>
    <s v="Corporate"/>
    <s v="Office Supplies"/>
    <x v="5"/>
    <n v="0.36"/>
  </r>
  <r>
    <s v="Evan Henry"/>
    <n v="5189"/>
    <x v="273"/>
    <d v="2010-11-27T00:00:00"/>
    <x v="6"/>
    <s v="2010"/>
    <n v="2"/>
    <b v="0"/>
    <x v="0"/>
    <n v="14"/>
    <n v="2066.63"/>
    <n v="0.03"/>
    <s v="Regular Air"/>
    <n v="65.58"/>
    <n v="140.85"/>
    <n v="19.989999999999998"/>
    <s v="Quebec"/>
    <s v="Quebec"/>
    <s v="Corporate"/>
    <s v="Office Supplies"/>
    <x v="0"/>
    <n v="0.73"/>
  </r>
  <r>
    <s v="Michael Kennedy"/>
    <n v="6086"/>
    <x v="230"/>
    <d v="2011-09-24T00:00:00"/>
    <x v="11"/>
    <s v="2011"/>
    <n v="2"/>
    <b v="0"/>
    <x v="5"/>
    <n v="48"/>
    <n v="1734.72"/>
    <n v="0.04"/>
    <s v="Regular Air"/>
    <n v="57.89"/>
    <n v="35.44"/>
    <n v="19.989999999999998"/>
    <s v="Quebec"/>
    <s v="Quebec"/>
    <s v="Corporate"/>
    <s v="Office Supplies"/>
    <x v="5"/>
    <n v="0.38"/>
  </r>
  <r>
    <s v="Alan Shonely"/>
    <n v="6912"/>
    <x v="924"/>
    <d v="2011-12-12T00:00:00"/>
    <x v="9"/>
    <s v="2011"/>
    <n v="2"/>
    <b v="0"/>
    <x v="3"/>
    <n v="14"/>
    <n v="294.52"/>
    <n v="0.09"/>
    <s v="Regular Air"/>
    <n v="15.34"/>
    <n v="21.78"/>
    <n v="5.94"/>
    <s v="Quebec"/>
    <s v="Quebec"/>
    <s v="Small Business"/>
    <s v="Office Supplies"/>
    <x v="1"/>
    <n v="0.5"/>
  </r>
  <r>
    <s v="Dianna Arnett"/>
    <n v="6950"/>
    <x v="909"/>
    <d v="2012-03-28T00:00:00"/>
    <x v="4"/>
    <s v="2012"/>
    <n v="2"/>
    <b v="0"/>
    <x v="0"/>
    <n v="4"/>
    <n v="187.39949999999999"/>
    <n v="0.08"/>
    <s v="Regular Air"/>
    <n v="-225.3"/>
    <n v="55.99"/>
    <n v="3.3"/>
    <s v="Quebec"/>
    <s v="Quebec"/>
    <s v="Home Office"/>
    <s v="Technology"/>
    <x v="3"/>
    <n v="0.59"/>
  </r>
  <r>
    <s v="Shirley Jackson"/>
    <n v="7075"/>
    <x v="21"/>
    <d v="2011-10-12T00:00:00"/>
    <x v="0"/>
    <s v="2011"/>
    <n v="2"/>
    <b v="0"/>
    <x v="0"/>
    <n v="15"/>
    <n v="241.89"/>
    <n v="0.02"/>
    <s v="Regular Air"/>
    <n v="-83.3"/>
    <n v="15.42"/>
    <n v="10.68"/>
    <s v="Quebec"/>
    <s v="Quebec"/>
    <s v="Corporate"/>
    <s v="Office Supplies"/>
    <x v="0"/>
    <n v="0.57999999999999996"/>
  </r>
  <r>
    <s v="Shirley Jackson"/>
    <n v="7075"/>
    <x v="21"/>
    <d v="2011-10-14T00:00:00"/>
    <x v="0"/>
    <s v="2011"/>
    <n v="4"/>
    <b v="0"/>
    <x v="0"/>
    <n v="43"/>
    <n v="83.34"/>
    <n v="0.01"/>
    <s v="Regular Air"/>
    <n v="-93.18"/>
    <n v="1.86"/>
    <n v="2.58"/>
    <s v="Quebec"/>
    <s v="Quebec"/>
    <s v="Corporate"/>
    <s v="Office Supplies"/>
    <x v="6"/>
    <n v="0.82"/>
  </r>
  <r>
    <s v="Debra Catini"/>
    <n v="7297"/>
    <x v="940"/>
    <d v="2009-09-15T00:00:00"/>
    <x v="11"/>
    <s v="2009"/>
    <n v="1"/>
    <b v="0"/>
    <x v="1"/>
    <n v="7"/>
    <n v="296.83999999999997"/>
    <n v="0.08"/>
    <s v="Regular Air"/>
    <n v="-71.83"/>
    <n v="45.19"/>
    <n v="1.99"/>
    <s v="Quebec"/>
    <s v="Quebec"/>
    <s v="Small Business"/>
    <s v="Technology"/>
    <x v="7"/>
    <n v="0.55000000000000004"/>
  </r>
  <r>
    <s v="Carlos Meador"/>
    <n v="7938"/>
    <x v="525"/>
    <d v="2010-03-15T00:00:00"/>
    <x v="4"/>
    <s v="2010"/>
    <n v="2"/>
    <b v="0"/>
    <x v="4"/>
    <n v="23"/>
    <n v="139.19"/>
    <n v="0.04"/>
    <s v="Regular Air"/>
    <n v="-86.73"/>
    <n v="5.98"/>
    <n v="7.15"/>
    <s v="Quebec"/>
    <s v="Quebec"/>
    <s v="Corporate"/>
    <s v="Office Supplies"/>
    <x v="5"/>
    <n v="0.36"/>
  </r>
  <r>
    <s v="Debra Catini"/>
    <n v="8065"/>
    <x v="19"/>
    <d v="2012-10-23T00:00:00"/>
    <x v="0"/>
    <s v="2012"/>
    <n v="2"/>
    <b v="0"/>
    <x v="4"/>
    <n v="17"/>
    <n v="1125.76"/>
    <n v="0"/>
    <s v="Regular Air"/>
    <n v="379.28"/>
    <n v="60.65"/>
    <n v="12.23"/>
    <s v="Quebec"/>
    <s v="Quebec"/>
    <s v="Small Business"/>
    <s v="Furniture"/>
    <x v="4"/>
    <n v="0.64"/>
  </r>
  <r>
    <s v="Ellis Ballard"/>
    <n v="8292"/>
    <x v="423"/>
    <d v="2010-02-02T00:00:00"/>
    <x v="5"/>
    <s v="2010"/>
    <n v="1"/>
    <b v="0"/>
    <x v="3"/>
    <n v="18"/>
    <n v="299.87"/>
    <n v="0.02"/>
    <s v="Regular Air"/>
    <n v="130.04"/>
    <n v="15.74"/>
    <n v="1.39"/>
    <s v="Quebec"/>
    <s v="Quebec"/>
    <s v="Corporate"/>
    <s v="Office Supplies"/>
    <x v="8"/>
    <n v="0.4"/>
  </r>
  <r>
    <s v="Fred McMath"/>
    <n v="8513"/>
    <x v="979"/>
    <d v="2011-07-22T00:00:00"/>
    <x v="1"/>
    <s v="2011"/>
    <n v="7"/>
    <b v="0"/>
    <x v="0"/>
    <n v="8"/>
    <n v="84.64"/>
    <n v="0"/>
    <s v="Express Air"/>
    <n v="-9.2899999999999991"/>
    <n v="8.6199999999999992"/>
    <n v="4.5"/>
    <s v="Quebec"/>
    <s v="Quebec"/>
    <s v="Small Business"/>
    <s v="Office Supplies"/>
    <x v="1"/>
    <n v="0.59"/>
  </r>
  <r>
    <s v="Katherine Murray"/>
    <n v="9024"/>
    <x v="734"/>
    <d v="2012-06-04T00:00:00"/>
    <x v="3"/>
    <s v="2012"/>
    <n v="2"/>
    <b v="0"/>
    <x v="4"/>
    <n v="30"/>
    <n v="1136.44"/>
    <n v="0.09"/>
    <s v="Regular Air"/>
    <n v="-9.3000000000000007"/>
    <n v="40.98"/>
    <n v="6.5"/>
    <s v="Quebec"/>
    <s v="Quebec"/>
    <s v="Home Office"/>
    <s v="Technology"/>
    <x v="7"/>
    <n v="0.64"/>
  </r>
  <r>
    <s v="Andy Reiter"/>
    <n v="9635"/>
    <x v="1128"/>
    <d v="2009-04-15T00:00:00"/>
    <x v="8"/>
    <s v="2009"/>
    <n v="2"/>
    <b v="0"/>
    <x v="5"/>
    <n v="1"/>
    <n v="3.42"/>
    <n v="0.05"/>
    <s v="Regular Air"/>
    <n v="-2.91"/>
    <n v="1.88"/>
    <n v="1.49"/>
    <s v="Quebec"/>
    <s v="Quebec"/>
    <s v="Corporate"/>
    <s v="Office Supplies"/>
    <x v="2"/>
    <n v="0.37"/>
  </r>
  <r>
    <s v="Karl Brown"/>
    <n v="10436"/>
    <x v="504"/>
    <d v="2011-01-09T00:00:00"/>
    <x v="10"/>
    <s v="2011"/>
    <n v="7"/>
    <b v="0"/>
    <x v="0"/>
    <n v="24"/>
    <n v="138.75"/>
    <n v="0.09"/>
    <s v="Regular Air"/>
    <n v="49.81"/>
    <n v="5.84"/>
    <n v="1"/>
    <s v="Quebec"/>
    <s v="Quebec"/>
    <s v="Corporate"/>
    <s v="Office Supplies"/>
    <x v="12"/>
    <n v="0.38"/>
  </r>
  <r>
    <s v="Dianna Wilson"/>
    <n v="10752"/>
    <x v="85"/>
    <d v="2011-09-11T00:00:00"/>
    <x v="11"/>
    <s v="2011"/>
    <n v="1"/>
    <b v="0"/>
    <x v="5"/>
    <n v="5"/>
    <n v="95.38"/>
    <n v="0.03"/>
    <s v="Regular Air"/>
    <n v="-36.89"/>
    <n v="15.99"/>
    <n v="13.18"/>
    <s v="Quebec"/>
    <s v="Quebec"/>
    <s v="Small Business"/>
    <s v="Office Supplies"/>
    <x v="2"/>
    <n v="0.37"/>
  </r>
  <r>
    <s v="Fred McMath"/>
    <n v="11011"/>
    <x v="212"/>
    <d v="2012-05-14T00:00:00"/>
    <x v="7"/>
    <s v="2012"/>
    <n v="1"/>
    <b v="0"/>
    <x v="1"/>
    <n v="36"/>
    <n v="251.05"/>
    <n v="0.1"/>
    <s v="Regular Air"/>
    <n v="118.79"/>
    <n v="7.31"/>
    <n v="0.49"/>
    <s v="Quebec"/>
    <s v="Quebec"/>
    <s v="Small Business"/>
    <s v="Office Supplies"/>
    <x v="11"/>
    <n v="0.38"/>
  </r>
  <r>
    <s v="Robert Barroso"/>
    <n v="11236"/>
    <x v="1120"/>
    <d v="2010-10-31T00:00:00"/>
    <x v="0"/>
    <s v="2010"/>
    <n v="1"/>
    <b v="0"/>
    <x v="1"/>
    <n v="49"/>
    <n v="261.02"/>
    <n v="0.01"/>
    <s v="Regular Air"/>
    <n v="-94.05"/>
    <n v="4.9800000000000004"/>
    <n v="4.95"/>
    <s v="Quebec"/>
    <s v="Quebec"/>
    <s v="Small Business"/>
    <s v="Office Supplies"/>
    <x v="2"/>
    <n v="0.37"/>
  </r>
  <r>
    <s v="Valerie Mitchum"/>
    <n v="11650"/>
    <x v="579"/>
    <d v="2012-09-25T00:00:00"/>
    <x v="11"/>
    <s v="2012"/>
    <n v="1"/>
    <b v="0"/>
    <x v="3"/>
    <n v="30"/>
    <n v="243.49"/>
    <n v="0.08"/>
    <s v="Regular Air"/>
    <n v="-45.89"/>
    <n v="8.32"/>
    <n v="2.38"/>
    <s v="Quebec"/>
    <s v="Quebec"/>
    <s v="Home Office"/>
    <s v="Technology"/>
    <x v="7"/>
    <n v="0.74"/>
  </r>
  <r>
    <s v="Alex Grayson"/>
    <n v="11779"/>
    <x v="1129"/>
    <d v="2010-07-01T00:00:00"/>
    <x v="1"/>
    <s v="2010"/>
    <n v="2"/>
    <b v="0"/>
    <x v="3"/>
    <n v="45"/>
    <n v="311.10000000000002"/>
    <n v="0.04"/>
    <s v="Regular Air"/>
    <n v="86.6"/>
    <n v="6.88"/>
    <n v="2"/>
    <s v="Quebec"/>
    <s v="Quebec"/>
    <s v="Consumer"/>
    <s v="Office Supplies"/>
    <x v="5"/>
    <n v="0.39"/>
  </r>
  <r>
    <s v="Alex Grayson"/>
    <n v="11779"/>
    <x v="1129"/>
    <d v="2010-06-30T00:00:00"/>
    <x v="3"/>
    <s v="2010"/>
    <n v="1"/>
    <b v="0"/>
    <x v="3"/>
    <n v="43"/>
    <n v="452.93"/>
    <n v="0.09"/>
    <s v="Regular Air"/>
    <n v="-172.34"/>
    <n v="10.97"/>
    <n v="6.5"/>
    <s v="Quebec"/>
    <s v="Quebec"/>
    <s v="Consumer"/>
    <s v="Technology"/>
    <x v="7"/>
    <n v="0.64"/>
  </r>
  <r>
    <s v="Michael Stewart"/>
    <n v="12515"/>
    <x v="1130"/>
    <d v="2010-05-16T00:00:00"/>
    <x v="7"/>
    <s v="2010"/>
    <n v="3"/>
    <b v="0"/>
    <x v="4"/>
    <n v="16"/>
    <n v="1702.499"/>
    <n v="0.08"/>
    <s v="Regular Air"/>
    <n v="133.44999999999999"/>
    <n v="125.99"/>
    <n v="5.99"/>
    <s v="Quebec"/>
    <s v="Quebec"/>
    <s v="Small Business"/>
    <s v="Technology"/>
    <x v="3"/>
    <n v="0.56000000000000005"/>
  </r>
  <r>
    <s v="Dave Poirier"/>
    <n v="12580"/>
    <x v="892"/>
    <d v="2010-01-15T00:00:00"/>
    <x v="10"/>
    <s v="2010"/>
    <n v="2"/>
    <b v="0"/>
    <x v="0"/>
    <n v="43"/>
    <n v="140.72"/>
    <n v="0.04"/>
    <s v="Regular Air"/>
    <n v="-115.53"/>
    <n v="3.28"/>
    <n v="3.97"/>
    <s v="Quebec"/>
    <s v="Quebec"/>
    <s v="Small Business"/>
    <s v="Office Supplies"/>
    <x v="12"/>
    <n v="0.56000000000000005"/>
  </r>
  <r>
    <s v="Muhammed Lee"/>
    <n v="12868"/>
    <x v="495"/>
    <d v="2011-03-02T00:00:00"/>
    <x v="4"/>
    <s v="2011"/>
    <n v="1"/>
    <b v="0"/>
    <x v="5"/>
    <n v="31"/>
    <n v="53.33"/>
    <n v="0.09"/>
    <s v="Regular Air"/>
    <n v="-2.44"/>
    <n v="1.76"/>
    <n v="0.7"/>
    <s v="Quebec"/>
    <s v="Quebec"/>
    <s v="Consumer"/>
    <s v="Office Supplies"/>
    <x v="12"/>
    <n v="0.56000000000000005"/>
  </r>
  <r>
    <s v="Doug Jacobs"/>
    <n v="12931"/>
    <x v="981"/>
    <d v="2012-04-25T00:00:00"/>
    <x v="8"/>
    <s v="2012"/>
    <n v="1"/>
    <b v="0"/>
    <x v="4"/>
    <n v="11"/>
    <n v="653.91999999999996"/>
    <n v="0.02"/>
    <s v="Regular Air"/>
    <n v="52.89"/>
    <n v="59.76"/>
    <n v="9.7100000000000009"/>
    <s v="Quebec"/>
    <s v="Quebec"/>
    <s v="Home Office"/>
    <s v="Office Supplies"/>
    <x v="0"/>
    <n v="0.56999999999999995"/>
  </r>
  <r>
    <s v="Fred McMath"/>
    <n v="13027"/>
    <x v="1131"/>
    <d v="2012-01-17T00:00:00"/>
    <x v="10"/>
    <s v="2012"/>
    <n v="2"/>
    <b v="0"/>
    <x v="5"/>
    <n v="42"/>
    <n v="290.68"/>
    <n v="0.03"/>
    <s v="Regular Air"/>
    <n v="-93.5"/>
    <n v="6.78"/>
    <n v="6.18"/>
    <s v="Quebec"/>
    <s v="Quebec"/>
    <s v="Small Business"/>
    <s v="Office Supplies"/>
    <x v="5"/>
    <n v="0.39"/>
  </r>
  <r>
    <s v="Noel Staavos"/>
    <n v="13476"/>
    <x v="1034"/>
    <d v="2010-10-18T00:00:00"/>
    <x v="0"/>
    <s v="2010"/>
    <n v="2"/>
    <b v="0"/>
    <x v="3"/>
    <n v="47"/>
    <n v="231.29"/>
    <n v="0.09"/>
    <s v="Express Air"/>
    <n v="-147.86000000000001"/>
    <n v="4.91"/>
    <n v="5.68"/>
    <s v="Quebec"/>
    <s v="Quebec"/>
    <s v="Home Office"/>
    <s v="Office Supplies"/>
    <x v="2"/>
    <n v="0.36"/>
  </r>
  <r>
    <s v="Pierre Wener"/>
    <n v="13572"/>
    <x v="425"/>
    <d v="2012-05-18T00:00:00"/>
    <x v="7"/>
    <s v="2012"/>
    <n v="1"/>
    <b v="0"/>
    <x v="5"/>
    <n v="7"/>
    <n v="40.11"/>
    <n v="7.0000000000000007E-2"/>
    <s v="Regular Air"/>
    <n v="-43.71"/>
    <n v="5.0199999999999996"/>
    <n v="5.14"/>
    <s v="Quebec"/>
    <s v="Quebec"/>
    <s v="Home Office"/>
    <s v="Technology"/>
    <x v="7"/>
    <n v="0.79"/>
  </r>
  <r>
    <s v="Tom Prescott"/>
    <n v="13731"/>
    <x v="100"/>
    <d v="2010-05-12T00:00:00"/>
    <x v="7"/>
    <s v="2010"/>
    <n v="3"/>
    <b v="0"/>
    <x v="3"/>
    <n v="10"/>
    <n v="44.08"/>
    <n v="0.08"/>
    <s v="Regular Air"/>
    <n v="6.79"/>
    <n v="4.4800000000000004"/>
    <n v="1.22"/>
    <s v="Quebec"/>
    <s v="Quebec"/>
    <s v="Small Business"/>
    <s v="Office Supplies"/>
    <x v="5"/>
    <n v="0.36"/>
  </r>
  <r>
    <s v="Paul Lucas"/>
    <n v="14112"/>
    <x v="513"/>
    <d v="2009-07-24T00:00:00"/>
    <x v="1"/>
    <s v="2009"/>
    <n v="0"/>
    <s v="FREE DELIVERY"/>
    <x v="0"/>
    <n v="1"/>
    <n v="68.45"/>
    <n v="0.02"/>
    <s v="Express Air"/>
    <n v="-25.76"/>
    <n v="50.98"/>
    <n v="13.66"/>
    <s v="Quebec"/>
    <s v="Quebec"/>
    <s v="Corporate"/>
    <s v="Office Supplies"/>
    <x v="1"/>
    <n v="0.57999999999999996"/>
  </r>
  <r>
    <s v="Dave Poirier"/>
    <n v="14114"/>
    <x v="319"/>
    <d v="2009-04-08T00:00:00"/>
    <x v="8"/>
    <s v="2009"/>
    <n v="2"/>
    <b v="0"/>
    <x v="5"/>
    <n v="38"/>
    <n v="6532.48"/>
    <n v="0.01"/>
    <s v="Delivery Truck"/>
    <n v="538.52"/>
    <n v="170.98"/>
    <n v="35.89"/>
    <s v="Quebec"/>
    <s v="Quebec"/>
    <s v="Small Business"/>
    <s v="Furniture"/>
    <x v="9"/>
    <n v="0.66"/>
  </r>
  <r>
    <s v="Dave Poirier"/>
    <n v="14114"/>
    <x v="319"/>
    <d v="2009-04-06T00:00:00"/>
    <x v="8"/>
    <s v="2009"/>
    <n v="0"/>
    <s v="FREE DELIVERY"/>
    <x v="5"/>
    <n v="41"/>
    <n v="241.9"/>
    <n v="0.05"/>
    <s v="Regular Air"/>
    <n v="-136.69999999999999"/>
    <n v="5.77"/>
    <n v="5.92"/>
    <s v="Quebec"/>
    <s v="Quebec"/>
    <s v="Small Business"/>
    <s v="Furniture"/>
    <x v="4"/>
    <n v="0.55000000000000004"/>
  </r>
  <r>
    <s v="Erica Hernandez"/>
    <n v="15009"/>
    <x v="905"/>
    <d v="2011-12-23T00:00:00"/>
    <x v="9"/>
    <s v="2011"/>
    <n v="2"/>
    <b v="0"/>
    <x v="3"/>
    <n v="46"/>
    <n v="1200.1300000000001"/>
    <n v="0.09"/>
    <s v="Express Air"/>
    <n v="-7.8"/>
    <n v="28.15"/>
    <n v="8.99"/>
    <s v="Quebec"/>
    <s v="Quebec"/>
    <s v="Small Business"/>
    <s v="Office Supplies"/>
    <x v="12"/>
    <n v="0.56999999999999995"/>
  </r>
  <r>
    <s v="Benjamin Venier"/>
    <n v="15399"/>
    <x v="212"/>
    <d v="2012-05-15T00:00:00"/>
    <x v="7"/>
    <s v="2012"/>
    <n v="2"/>
    <b v="0"/>
    <x v="5"/>
    <n v="7"/>
    <n v="2202.4499999999998"/>
    <n v="0.01"/>
    <s v="Delivery Truck"/>
    <n v="-51.28"/>
    <n v="284.98"/>
    <n v="69.55"/>
    <s v="Quebec"/>
    <s v="Quebec"/>
    <s v="Small Business"/>
    <s v="Furniture"/>
    <x v="14"/>
    <n v="0.6"/>
  </r>
  <r>
    <s v="Harold Dahlen"/>
    <n v="16036"/>
    <x v="505"/>
    <d v="2012-01-07T00:00:00"/>
    <x v="10"/>
    <s v="2012"/>
    <n v="2"/>
    <b v="0"/>
    <x v="4"/>
    <n v="28"/>
    <n v="169.22"/>
    <n v="0.05"/>
    <s v="Regular Air"/>
    <n v="-165.11"/>
    <n v="5.81"/>
    <n v="8.49"/>
    <s v="Quebec"/>
    <s v="Quebec"/>
    <s v="Corporate"/>
    <s v="Office Supplies"/>
    <x v="2"/>
    <n v="0.39"/>
  </r>
  <r>
    <s v="Harold Dahlen"/>
    <n v="16036"/>
    <x v="505"/>
    <d v="2012-01-06T00:00:00"/>
    <x v="10"/>
    <s v="2012"/>
    <n v="1"/>
    <b v="0"/>
    <x v="4"/>
    <n v="10"/>
    <n v="1319.421"/>
    <n v="7.0000000000000007E-2"/>
    <s v="Regular Air"/>
    <n v="-268.87"/>
    <n v="155.99"/>
    <n v="8.08"/>
    <s v="Quebec"/>
    <s v="Quebec"/>
    <s v="Corporate"/>
    <s v="Technology"/>
    <x v="3"/>
    <n v="0.6"/>
  </r>
  <r>
    <s v="Harold Dahlen"/>
    <n v="16036"/>
    <x v="505"/>
    <d v="2012-01-06T00:00:00"/>
    <x v="10"/>
    <s v="2012"/>
    <n v="1"/>
    <b v="0"/>
    <x v="4"/>
    <n v="33"/>
    <n v="550.92999999999995"/>
    <n v="0.1"/>
    <s v="Regular Air"/>
    <n v="-141.6"/>
    <n v="17.7"/>
    <n v="9.4700000000000006"/>
    <s v="Quebec"/>
    <s v="Quebec"/>
    <s v="Corporate"/>
    <s v="Office Supplies"/>
    <x v="0"/>
    <n v="0.59"/>
  </r>
  <r>
    <s v="Eric Barreto"/>
    <n v="17216"/>
    <x v="1132"/>
    <d v="2012-05-28T00:00:00"/>
    <x v="7"/>
    <s v="2012"/>
    <n v="1"/>
    <b v="0"/>
    <x v="4"/>
    <n v="7"/>
    <n v="2236.16"/>
    <n v="0.05"/>
    <s v="Delivery Truck"/>
    <n v="-99.16"/>
    <n v="320.98"/>
    <n v="58.95"/>
    <s v="Quebec"/>
    <s v="Quebec"/>
    <s v="Small Business"/>
    <s v="Furniture"/>
    <x v="14"/>
    <n v="0.56999999999999995"/>
  </r>
  <r>
    <s v="Michael Kennedy"/>
    <n v="17698"/>
    <x v="212"/>
    <d v="2012-05-15T00:00:00"/>
    <x v="7"/>
    <s v="2012"/>
    <n v="2"/>
    <b v="0"/>
    <x v="1"/>
    <n v="43"/>
    <n v="1883.82"/>
    <n v="0.08"/>
    <s v="Regular Air"/>
    <n v="528.77"/>
    <n v="44.01"/>
    <n v="3.5"/>
    <s v="Quebec"/>
    <s v="Quebec"/>
    <s v="Corporate"/>
    <s v="Office Supplies"/>
    <x v="1"/>
    <n v="0.59"/>
  </r>
  <r>
    <s v="Troy Staebel"/>
    <n v="17953"/>
    <x v="573"/>
    <d v="2012-08-22T00:00:00"/>
    <x v="2"/>
    <s v="2012"/>
    <n v="2"/>
    <b v="0"/>
    <x v="1"/>
    <n v="21"/>
    <n v="1490.56"/>
    <n v="0.01"/>
    <s v="Delivery Truck"/>
    <n v="-499.51"/>
    <n v="68.81"/>
    <n v="60"/>
    <s v="Quebec"/>
    <s v="Quebec"/>
    <s v="Small Business"/>
    <s v="Office Supplies"/>
    <x v="1"/>
    <n v="0.41"/>
  </r>
  <r>
    <s v="Troy Staebel"/>
    <n v="17953"/>
    <x v="573"/>
    <d v="2012-08-22T00:00:00"/>
    <x v="2"/>
    <s v="2012"/>
    <n v="2"/>
    <b v="0"/>
    <x v="1"/>
    <n v="17"/>
    <n v="105.44"/>
    <n v="0"/>
    <s v="Regular Air"/>
    <n v="18.760000000000002"/>
    <n v="5.84"/>
    <n v="1.2"/>
    <s v="Quebec"/>
    <s v="Quebec"/>
    <s v="Small Business"/>
    <s v="Office Supplies"/>
    <x v="12"/>
    <n v="0.55000000000000004"/>
  </r>
  <r>
    <s v="Doug Jacobs"/>
    <n v="17959"/>
    <x v="1133"/>
    <d v="2012-09-12T00:00:00"/>
    <x v="11"/>
    <s v="2012"/>
    <n v="3"/>
    <b v="0"/>
    <x v="4"/>
    <n v="28"/>
    <n v="1201.68"/>
    <n v="0.01"/>
    <s v="Regular Air"/>
    <n v="146.80000000000001"/>
    <n v="40.99"/>
    <n v="19.989999999999998"/>
    <s v="Quebec"/>
    <s v="Quebec"/>
    <s v="Home Office"/>
    <s v="Office Supplies"/>
    <x v="5"/>
    <n v="0.36"/>
  </r>
  <r>
    <s v="Doug Jacobs"/>
    <n v="17959"/>
    <x v="1133"/>
    <d v="2012-09-12T00:00:00"/>
    <x v="11"/>
    <s v="2012"/>
    <n v="3"/>
    <b v="0"/>
    <x v="4"/>
    <n v="21"/>
    <n v="2784.57"/>
    <n v="0.05"/>
    <s v="Regular Air"/>
    <n v="847.06"/>
    <n v="136.97999999999999"/>
    <n v="24.49"/>
    <s v="Quebec"/>
    <s v="Quebec"/>
    <s v="Home Office"/>
    <s v="Furniture"/>
    <x v="4"/>
    <n v="0.59"/>
  </r>
  <r>
    <s v="Benjamin Venier"/>
    <n v="18017"/>
    <x v="845"/>
    <d v="2010-03-27T00:00:00"/>
    <x v="4"/>
    <s v="2010"/>
    <n v="2"/>
    <b v="0"/>
    <x v="5"/>
    <n v="22"/>
    <n v="5202.8959999999997"/>
    <n v="0.02"/>
    <s v="Delivery Truck"/>
    <n v="-715.78"/>
    <n v="296.18"/>
    <n v="54.12"/>
    <s v="Quebec"/>
    <s v="Quebec"/>
    <s v="Small Business"/>
    <s v="Furniture"/>
    <x v="10"/>
    <n v="0.76"/>
  </r>
  <r>
    <s v="Tracy Poddar"/>
    <n v="18373"/>
    <x v="722"/>
    <d v="2012-04-12T00:00:00"/>
    <x v="8"/>
    <s v="2012"/>
    <n v="0"/>
    <s v="FREE DELIVERY"/>
    <x v="5"/>
    <n v="35"/>
    <n v="6608.24"/>
    <n v="0.09"/>
    <s v="Regular Air"/>
    <n v="2164.64"/>
    <n v="207.48"/>
    <n v="0.99"/>
    <s v="Quebec"/>
    <s v="Quebec"/>
    <s v="Corporate"/>
    <s v="Office Supplies"/>
    <x v="1"/>
    <n v="0.55000000000000004"/>
  </r>
  <r>
    <s v="Ellis Ballard"/>
    <n v="19558"/>
    <x v="1007"/>
    <d v="2011-02-28T00:00:00"/>
    <x v="5"/>
    <s v="2011"/>
    <n v="3"/>
    <b v="0"/>
    <x v="0"/>
    <n v="2"/>
    <n v="7.98"/>
    <n v="0.04"/>
    <s v="Regular Air"/>
    <n v="-3.93"/>
    <n v="3.29"/>
    <n v="1.35"/>
    <s v="Quebec"/>
    <s v="Quebec"/>
    <s v="Corporate"/>
    <s v="Office Supplies"/>
    <x v="6"/>
    <n v="0.4"/>
  </r>
  <r>
    <s v="Paul Knutson"/>
    <n v="20518"/>
    <x v="672"/>
    <d v="2009-10-06T00:00:00"/>
    <x v="0"/>
    <s v="2009"/>
    <n v="1"/>
    <b v="0"/>
    <x v="5"/>
    <n v="49"/>
    <n v="8252.3610000000008"/>
    <n v="7.0000000000000007E-2"/>
    <s v="Regular Air"/>
    <n v="2418.56"/>
    <n v="200.99"/>
    <n v="4.2"/>
    <s v="Quebec"/>
    <s v="Quebec"/>
    <s v="Corporate"/>
    <s v="Technology"/>
    <x v="3"/>
    <n v="0.59"/>
  </r>
  <r>
    <s v="Paul Knutson"/>
    <n v="20518"/>
    <x v="672"/>
    <d v="2009-10-06T00:00:00"/>
    <x v="0"/>
    <s v="2009"/>
    <n v="1"/>
    <b v="0"/>
    <x v="5"/>
    <n v="7"/>
    <n v="2205.84"/>
    <n v="0.01"/>
    <s v="Delivery Truck"/>
    <n v="-313.13"/>
    <n v="297.48"/>
    <n v="18.059999999999999"/>
    <s v="Quebec"/>
    <s v="Quebec"/>
    <s v="Corporate"/>
    <s v="Technology"/>
    <x v="16"/>
    <n v="0.6"/>
  </r>
  <r>
    <s v="Aaron Hawkins"/>
    <n v="20737"/>
    <x v="1121"/>
    <d v="2011-12-27T00:00:00"/>
    <x v="9"/>
    <s v="2011"/>
    <n v="2"/>
    <b v="0"/>
    <x v="4"/>
    <n v="15"/>
    <n v="3364.248"/>
    <n v="0.1"/>
    <s v="Delivery Truck"/>
    <n v="-693.23"/>
    <n v="286.85000000000002"/>
    <n v="61.76"/>
    <s v="Quebec"/>
    <s v="Quebec"/>
    <s v="Home Office"/>
    <s v="Furniture"/>
    <x v="10"/>
    <n v="0.78"/>
  </r>
  <r>
    <s v="Elizabeth Moffitt"/>
    <n v="20903"/>
    <x v="562"/>
    <d v="2009-05-21T00:00:00"/>
    <x v="7"/>
    <s v="2009"/>
    <n v="1"/>
    <b v="0"/>
    <x v="1"/>
    <n v="4"/>
    <n v="442.99"/>
    <n v="0.04"/>
    <s v="Delivery Truck"/>
    <n v="-152.76"/>
    <n v="100.98"/>
    <n v="35.840000000000003"/>
    <s v="Quebec"/>
    <s v="Quebec"/>
    <s v="Consumer"/>
    <s v="Furniture"/>
    <x v="9"/>
    <n v="0.62"/>
  </r>
  <r>
    <s v="Bobby Trafton"/>
    <n v="21344"/>
    <x v="530"/>
    <d v="2012-12-13T00:00:00"/>
    <x v="9"/>
    <s v="2012"/>
    <n v="4"/>
    <b v="0"/>
    <x v="0"/>
    <n v="29"/>
    <n v="587.20000000000005"/>
    <n v="0.08"/>
    <s v="Regular Air"/>
    <n v="134.25"/>
    <n v="20.89"/>
    <n v="1.99"/>
    <s v="Quebec"/>
    <s v="Quebec"/>
    <s v="Corporate"/>
    <s v="Technology"/>
    <x v="7"/>
    <n v="0.48"/>
  </r>
  <r>
    <s v="Bobby Trafton"/>
    <n v="21344"/>
    <x v="530"/>
    <d v="2012-12-18T00:00:00"/>
    <x v="9"/>
    <s v="2012"/>
    <n v="9"/>
    <b v="0"/>
    <x v="0"/>
    <n v="39"/>
    <n v="110.79"/>
    <n v="0.05"/>
    <s v="Regular Air"/>
    <n v="42.68"/>
    <n v="2.89"/>
    <n v="0.5"/>
    <s v="Quebec"/>
    <s v="Quebec"/>
    <s v="Corporate"/>
    <s v="Office Supplies"/>
    <x v="11"/>
    <n v="0.38"/>
  </r>
  <r>
    <s v="Troy Staebel"/>
    <n v="21606"/>
    <x v="432"/>
    <d v="2011-01-23T00:00:00"/>
    <x v="10"/>
    <s v="2011"/>
    <n v="1"/>
    <b v="0"/>
    <x v="3"/>
    <n v="29"/>
    <n v="516.62"/>
    <n v="0.06"/>
    <s v="Regular Air"/>
    <n v="138.33000000000001"/>
    <n v="17.48"/>
    <n v="1.99"/>
    <s v="Quebec"/>
    <s v="Quebec"/>
    <s v="Small Business"/>
    <s v="Technology"/>
    <x v="7"/>
    <n v="0.46"/>
  </r>
  <r>
    <s v="Speros Goranitis"/>
    <n v="22183"/>
    <x v="1134"/>
    <d v="2012-04-24T00:00:00"/>
    <x v="8"/>
    <s v="2012"/>
    <n v="1"/>
    <b v="0"/>
    <x v="4"/>
    <n v="30"/>
    <n v="177.22"/>
    <n v="0.06"/>
    <s v="Regular Air"/>
    <n v="68.959999999999994"/>
    <n v="5.84"/>
    <n v="1"/>
    <s v="Quebec"/>
    <s v="Quebec"/>
    <s v="Corporate"/>
    <s v="Office Supplies"/>
    <x v="12"/>
    <n v="0.38"/>
  </r>
  <r>
    <s v="Bill Tyler"/>
    <n v="22338"/>
    <x v="486"/>
    <d v="2010-05-15T00:00:00"/>
    <x v="7"/>
    <s v="2010"/>
    <n v="1"/>
    <b v="0"/>
    <x v="4"/>
    <n v="24"/>
    <n v="790.24"/>
    <n v="0.09"/>
    <s v="Regular Air"/>
    <n v="-213.18"/>
    <n v="35.770000000000003"/>
    <n v="9.02"/>
    <s v="Quebec"/>
    <s v="Quebec"/>
    <s v="Consumer"/>
    <s v="Technology"/>
    <x v="7"/>
    <n v="0.75"/>
  </r>
  <r>
    <s v="Pierre Wener"/>
    <n v="23268"/>
    <x v="553"/>
    <d v="2012-01-18T00:00:00"/>
    <x v="10"/>
    <s v="2012"/>
    <n v="2"/>
    <b v="0"/>
    <x v="1"/>
    <n v="14"/>
    <n v="50.85"/>
    <n v="0.09"/>
    <s v="Express Air"/>
    <n v="-6.81"/>
    <n v="3.6"/>
    <n v="2.2000000000000002"/>
    <s v="Quebec"/>
    <s v="Quebec"/>
    <s v="Home Office"/>
    <s v="Office Supplies"/>
    <x v="5"/>
    <n v="0.39"/>
  </r>
  <r>
    <s v="Alan Shonely"/>
    <n v="23522"/>
    <x v="94"/>
    <d v="2011-04-13T00:00:00"/>
    <x v="8"/>
    <s v="2011"/>
    <n v="2"/>
    <b v="0"/>
    <x v="5"/>
    <n v="20"/>
    <n v="1077.8085000000001"/>
    <n v="0.06"/>
    <s v="Express Air"/>
    <n v="17.25"/>
    <n v="65.989999999999995"/>
    <n v="8.99"/>
    <s v="Quebec"/>
    <s v="Quebec"/>
    <s v="Small Business"/>
    <s v="Technology"/>
    <x v="3"/>
    <n v="0.56000000000000005"/>
  </r>
  <r>
    <s v="Alan Shonely"/>
    <n v="23522"/>
    <x v="94"/>
    <d v="2011-04-12T00:00:00"/>
    <x v="8"/>
    <s v="2011"/>
    <n v="1"/>
    <b v="0"/>
    <x v="5"/>
    <n v="19"/>
    <n v="2899.98"/>
    <n v="0.1"/>
    <s v="Regular Air"/>
    <n v="666.01"/>
    <n v="159.99"/>
    <n v="5.5"/>
    <s v="Quebec"/>
    <s v="Quebec"/>
    <s v="Small Business"/>
    <s v="Technology"/>
    <x v="7"/>
    <n v="0.49"/>
  </r>
  <r>
    <s v="Alan Shonely"/>
    <n v="23522"/>
    <x v="94"/>
    <d v="2011-04-13T00:00:00"/>
    <x v="8"/>
    <s v="2011"/>
    <n v="2"/>
    <b v="0"/>
    <x v="5"/>
    <n v="36"/>
    <n v="233.38"/>
    <n v="0.1"/>
    <s v="Regular Air"/>
    <n v="-180.17"/>
    <n v="6.48"/>
    <n v="8.73"/>
    <s v="Quebec"/>
    <s v="Quebec"/>
    <s v="Small Business"/>
    <s v="Office Supplies"/>
    <x v="5"/>
    <n v="0.37"/>
  </r>
  <r>
    <s v="Tracy Poddar"/>
    <n v="23968"/>
    <x v="428"/>
    <d v="2011-03-07T00:00:00"/>
    <x v="4"/>
    <s v="2011"/>
    <n v="3"/>
    <b v="0"/>
    <x v="5"/>
    <n v="19"/>
    <n v="127.48"/>
    <n v="0.05"/>
    <s v="Regular Air"/>
    <n v="-41.99"/>
    <n v="6.48"/>
    <n v="5.84"/>
    <s v="Quebec"/>
    <s v="Quebec"/>
    <s v="Corporate"/>
    <s v="Office Supplies"/>
    <x v="5"/>
    <n v="0.37"/>
  </r>
  <r>
    <s v="Tony Molinari"/>
    <n v="24644"/>
    <x v="1067"/>
    <d v="2009-07-30T00:00:00"/>
    <x v="1"/>
    <s v="2009"/>
    <n v="2"/>
    <b v="0"/>
    <x v="5"/>
    <n v="40"/>
    <n v="2550.12"/>
    <n v="0.01"/>
    <s v="Express Air"/>
    <n v="882.45"/>
    <n v="60.97"/>
    <n v="4.5"/>
    <s v="Quebec"/>
    <s v="Quebec"/>
    <s v="Corporate"/>
    <s v="Office Supplies"/>
    <x v="1"/>
    <n v="0.56000000000000005"/>
  </r>
  <r>
    <s v="Bill Shonely"/>
    <n v="25472"/>
    <x v="883"/>
    <d v="2009-05-22T00:00:00"/>
    <x v="7"/>
    <s v="2009"/>
    <n v="1"/>
    <b v="0"/>
    <x v="1"/>
    <n v="40"/>
    <n v="194.02"/>
    <n v="0.03"/>
    <s v="Regular Air"/>
    <n v="80.349999999999994"/>
    <n v="4.9800000000000004"/>
    <n v="0.8"/>
    <s v="Quebec"/>
    <s v="Quebec"/>
    <s v="Small Business"/>
    <s v="Office Supplies"/>
    <x v="5"/>
    <n v="0.36"/>
  </r>
  <r>
    <s v="Rick Duston"/>
    <n v="25927"/>
    <x v="336"/>
    <d v="2009-04-22T00:00:00"/>
    <x v="8"/>
    <s v="2009"/>
    <n v="0"/>
    <s v="FREE DELIVERY"/>
    <x v="4"/>
    <n v="14"/>
    <n v="422.83"/>
    <n v="0.02"/>
    <s v="Regular Air"/>
    <n v="-21.06"/>
    <n v="29.74"/>
    <n v="6.64"/>
    <s v="Quebec"/>
    <s v="Quebec"/>
    <s v="Corporate"/>
    <s v="Office Supplies"/>
    <x v="0"/>
    <n v="0.7"/>
  </r>
  <r>
    <s v="Janet Martin"/>
    <n v="25955"/>
    <x v="622"/>
    <d v="2011-05-06T00:00:00"/>
    <x v="7"/>
    <s v="2011"/>
    <n v="2"/>
    <b v="0"/>
    <x v="3"/>
    <n v="10"/>
    <n v="170.35"/>
    <n v="0.03"/>
    <s v="Regular Air"/>
    <n v="-39.92"/>
    <n v="16.059999999999999"/>
    <n v="8.34"/>
    <s v="Quebec"/>
    <s v="Quebec"/>
    <s v="Corporate"/>
    <s v="Office Supplies"/>
    <x v="0"/>
    <n v="0.59"/>
  </r>
  <r>
    <s v="Janet Martin"/>
    <n v="26276"/>
    <x v="965"/>
    <d v="2010-09-16T00:00:00"/>
    <x v="11"/>
    <s v="2010"/>
    <n v="4"/>
    <b v="0"/>
    <x v="0"/>
    <n v="19"/>
    <n v="20329.8"/>
    <n v="0"/>
    <s v="Regular Air"/>
    <n v="9224.1"/>
    <n v="999.99"/>
    <n v="13.99"/>
    <s v="Quebec"/>
    <s v="Quebec"/>
    <s v="Corporate"/>
    <s v="Technology"/>
    <x v="16"/>
    <n v="0.36"/>
  </r>
  <r>
    <s v="Brendan Murry"/>
    <n v="26306"/>
    <x v="365"/>
    <d v="2012-11-04T00:00:00"/>
    <x v="6"/>
    <s v="2012"/>
    <n v="5"/>
    <b v="0"/>
    <x v="0"/>
    <n v="15"/>
    <n v="2567.64"/>
    <n v="0"/>
    <s v="Regular Air"/>
    <n v="-505.98"/>
    <n v="209.37"/>
    <n v="69"/>
    <s v="Quebec"/>
    <s v="Quebec"/>
    <s v="Corporate"/>
    <s v="Furniture"/>
    <x v="10"/>
    <n v="0.79"/>
  </r>
  <r>
    <s v="Bobby Elias"/>
    <n v="26724"/>
    <x v="793"/>
    <d v="2009-02-08T00:00:00"/>
    <x v="5"/>
    <s v="2009"/>
    <n v="2"/>
    <b v="0"/>
    <x v="5"/>
    <n v="2"/>
    <n v="1838.18"/>
    <n v="0.09"/>
    <s v="Regular Air"/>
    <n v="-2531.48"/>
    <n v="999.99"/>
    <n v="13.99"/>
    <s v="Quebec"/>
    <s v="Quebec"/>
    <s v="Small Business"/>
    <s v="Technology"/>
    <x v="16"/>
    <n v="0.36"/>
  </r>
  <r>
    <s v="Christy Brittain"/>
    <n v="26784"/>
    <x v="778"/>
    <d v="2010-07-24T00:00:00"/>
    <x v="1"/>
    <s v="2010"/>
    <n v="1"/>
    <b v="0"/>
    <x v="5"/>
    <n v="12"/>
    <n v="1466.95"/>
    <n v="0.02"/>
    <s v="Delivery Truck"/>
    <n v="-64.14"/>
    <n v="120.98"/>
    <n v="30"/>
    <s v="Quebec"/>
    <s v="Quebec"/>
    <s v="Consumer"/>
    <s v="Furniture"/>
    <x v="14"/>
    <n v="0.64"/>
  </r>
  <r>
    <s v="Christy Brittain"/>
    <n v="26784"/>
    <x v="778"/>
    <d v="2010-07-24T00:00:00"/>
    <x v="1"/>
    <s v="2010"/>
    <n v="1"/>
    <b v="0"/>
    <x v="5"/>
    <n v="33"/>
    <n v="440.23"/>
    <n v="0.09"/>
    <s v="Regular Air"/>
    <n v="-37.94"/>
    <n v="13.99"/>
    <n v="7.51"/>
    <s v="Quebec"/>
    <s v="Quebec"/>
    <s v="Consumer"/>
    <s v="Technology"/>
    <x v="16"/>
    <n v="0.39"/>
  </r>
  <r>
    <s v="Noel Staavos"/>
    <n v="26912"/>
    <x v="196"/>
    <d v="2012-05-01T00:00:00"/>
    <x v="7"/>
    <s v="2012"/>
    <n v="4"/>
    <b v="0"/>
    <x v="0"/>
    <n v="18"/>
    <n v="3136.2024999999999"/>
    <n v="7.0000000000000007E-2"/>
    <s v="Regular Air"/>
    <n v="439.78"/>
    <n v="205.99"/>
    <n v="5.26"/>
    <s v="Quebec"/>
    <s v="Quebec"/>
    <s v="Home Office"/>
    <s v="Technology"/>
    <x v="3"/>
    <n v="0.56000000000000005"/>
  </r>
  <r>
    <s v="Aaron Hawkins"/>
    <n v="26949"/>
    <x v="204"/>
    <d v="2009-08-17T00:00:00"/>
    <x v="2"/>
    <s v="2009"/>
    <n v="2"/>
    <b v="0"/>
    <x v="5"/>
    <n v="48"/>
    <n v="460.69"/>
    <n v="0.06"/>
    <s v="Regular Air"/>
    <n v="-103.48"/>
    <n v="9.48"/>
    <n v="7.29"/>
    <s v="Quebec"/>
    <s v="Quebec"/>
    <s v="Home Office"/>
    <s v="Furniture"/>
    <x v="4"/>
    <n v="0.45"/>
  </r>
  <r>
    <s v="Anthony Garverick"/>
    <n v="27430"/>
    <x v="407"/>
    <d v="2011-02-01T00:00:00"/>
    <x v="5"/>
    <s v="2011"/>
    <n v="1"/>
    <b v="0"/>
    <x v="1"/>
    <n v="12"/>
    <n v="82.64"/>
    <n v="0.1"/>
    <s v="Regular Air"/>
    <n v="0.35"/>
    <n v="7.08"/>
    <n v="2.35"/>
    <s v="Quebec"/>
    <s v="Quebec"/>
    <s v="Small Business"/>
    <s v="Office Supplies"/>
    <x v="12"/>
    <n v="0.47"/>
  </r>
  <r>
    <s v="Chuck Sachs"/>
    <n v="28161"/>
    <x v="1035"/>
    <d v="2009-06-16T00:00:00"/>
    <x v="3"/>
    <s v="2009"/>
    <n v="1"/>
    <b v="0"/>
    <x v="3"/>
    <n v="10"/>
    <n v="784.08"/>
    <n v="0.02"/>
    <s v="Delivery Truck"/>
    <n v="-222.77"/>
    <n v="70.98"/>
    <n v="46.74"/>
    <s v="Quebec"/>
    <s v="Quebec"/>
    <s v="Consumer"/>
    <s v="Furniture"/>
    <x v="9"/>
    <n v="0.56000000000000005"/>
  </r>
  <r>
    <s v="Chuck Sachs"/>
    <n v="28161"/>
    <x v="1035"/>
    <d v="2009-06-17T00:00:00"/>
    <x v="3"/>
    <s v="2009"/>
    <n v="2"/>
    <b v="0"/>
    <x v="3"/>
    <n v="41"/>
    <n v="1085.6099999999999"/>
    <n v="0.04"/>
    <s v="Regular Air"/>
    <n v="-33.32"/>
    <n v="27.48"/>
    <n v="4"/>
    <s v="Quebec"/>
    <s v="Quebec"/>
    <s v="Consumer"/>
    <s v="Technology"/>
    <x v="7"/>
    <n v="0.75"/>
  </r>
  <r>
    <s v="Craig Yedwab"/>
    <n v="28992"/>
    <x v="1135"/>
    <d v="2011-09-20T00:00:00"/>
    <x v="11"/>
    <s v="2011"/>
    <n v="1"/>
    <b v="0"/>
    <x v="5"/>
    <n v="41"/>
    <n v="6863.95"/>
    <n v="0.1"/>
    <s v="Express Air"/>
    <n v="1662.92"/>
    <n v="178.47"/>
    <n v="19.989999999999998"/>
    <s v="Quebec"/>
    <s v="Quebec"/>
    <s v="Consumer"/>
    <s v="Office Supplies"/>
    <x v="0"/>
    <n v="0.55000000000000004"/>
  </r>
  <r>
    <s v="Bobby Trafton"/>
    <n v="29349"/>
    <x v="1060"/>
    <d v="2010-06-12T00:00:00"/>
    <x v="3"/>
    <s v="2010"/>
    <n v="2"/>
    <b v="0"/>
    <x v="1"/>
    <n v="33"/>
    <n v="162.38999999999999"/>
    <n v="0.1"/>
    <s v="Regular Air"/>
    <n v="-101.68"/>
    <n v="5.28"/>
    <n v="5.57"/>
    <s v="Quebec"/>
    <s v="Quebec"/>
    <s v="Small Business"/>
    <s v="Office Supplies"/>
    <x v="5"/>
    <n v="0.4"/>
  </r>
  <r>
    <s v="Eric Barreto"/>
    <n v="29350"/>
    <x v="1123"/>
    <d v="2009-08-27T00:00:00"/>
    <x v="2"/>
    <s v="2009"/>
    <n v="2"/>
    <b v="0"/>
    <x v="1"/>
    <n v="47"/>
    <n v="2519.5500000000002"/>
    <n v="0.05"/>
    <s v="Regular Air"/>
    <n v="592.53"/>
    <n v="52.4"/>
    <n v="16.11"/>
    <s v="Quebec"/>
    <s v="Quebec"/>
    <s v="Consumer"/>
    <s v="Office Supplies"/>
    <x v="2"/>
    <n v="0.39"/>
  </r>
  <r>
    <s v="Eric Barreto"/>
    <n v="29350"/>
    <x v="1123"/>
    <d v="2009-08-26T00:00:00"/>
    <x v="2"/>
    <s v="2009"/>
    <n v="1"/>
    <b v="0"/>
    <x v="1"/>
    <n v="46"/>
    <n v="1634.17"/>
    <n v="0.05"/>
    <s v="Express Air"/>
    <n v="232.8"/>
    <n v="36.549999999999997"/>
    <n v="13.89"/>
    <s v="Quebec"/>
    <s v="Quebec"/>
    <s v="Consumer"/>
    <s v="Office Supplies"/>
    <x v="12"/>
    <n v="0.41"/>
  </r>
  <r>
    <s v="Katrina Willman"/>
    <n v="29473"/>
    <x v="939"/>
    <d v="2012-02-16T00:00:00"/>
    <x v="5"/>
    <s v="2012"/>
    <n v="1"/>
    <b v="0"/>
    <x v="4"/>
    <n v="40"/>
    <n v="13367.82"/>
    <n v="0"/>
    <s v="Delivery Truck"/>
    <n v="-774.89"/>
    <n v="320.64"/>
    <n v="29.2"/>
    <s v="Quebec"/>
    <s v="Quebec"/>
    <s v="Consumer"/>
    <s v="Furniture"/>
    <x v="10"/>
    <n v="0.66"/>
  </r>
  <r>
    <s v="Giulietta Dortch"/>
    <n v="30023"/>
    <x v="187"/>
    <d v="2010-10-19T00:00:00"/>
    <x v="0"/>
    <s v="2010"/>
    <n v="4"/>
    <b v="0"/>
    <x v="0"/>
    <n v="34"/>
    <n v="16193.16"/>
    <n v="0.02"/>
    <s v="Delivery Truck"/>
    <n v="6463.34"/>
    <n v="449.99"/>
    <n v="49"/>
    <s v="Quebec"/>
    <s v="Quebec"/>
    <s v="Consumer"/>
    <s v="Technology"/>
    <x v="13"/>
    <n v="0.38"/>
  </r>
  <r>
    <s v="Aaron Hawkins"/>
    <n v="30150"/>
    <x v="771"/>
    <d v="2010-10-05T00:00:00"/>
    <x v="0"/>
    <s v="2010"/>
    <n v="1"/>
    <b v="0"/>
    <x v="5"/>
    <n v="30"/>
    <n v="443.46"/>
    <n v="0.06"/>
    <s v="Regular Air"/>
    <n v="193.12"/>
    <n v="15.57"/>
    <n v="1.39"/>
    <s v="Quebec"/>
    <s v="Quebec"/>
    <s v="Home Office"/>
    <s v="Office Supplies"/>
    <x v="8"/>
    <n v="0.38"/>
  </r>
  <r>
    <s v="Karl Brown"/>
    <n v="30151"/>
    <x v="994"/>
    <d v="2011-01-31T00:00:00"/>
    <x v="10"/>
    <s v="2011"/>
    <n v="2"/>
    <b v="0"/>
    <x v="3"/>
    <n v="31"/>
    <n v="792.76"/>
    <n v="0.02"/>
    <s v="Regular Air"/>
    <n v="33.369999999999997"/>
    <n v="24.92"/>
    <n v="12.98"/>
    <s v="Quebec"/>
    <s v="Quebec"/>
    <s v="Home Office"/>
    <s v="Office Supplies"/>
    <x v="2"/>
    <n v="0.39"/>
  </r>
  <r>
    <s v="Carlos Meador"/>
    <n v="30276"/>
    <x v="1136"/>
    <d v="2011-08-30T00:00:00"/>
    <x v="2"/>
    <s v="2011"/>
    <n v="4"/>
    <b v="0"/>
    <x v="0"/>
    <n v="44"/>
    <n v="1453.704"/>
    <n v="0"/>
    <s v="Regular Air"/>
    <n v="549.84"/>
    <n v="35.99"/>
    <n v="1.1000000000000001"/>
    <s v="Quebec"/>
    <s v="Quebec"/>
    <s v="Corporate"/>
    <s v="Technology"/>
    <x v="3"/>
    <n v="0.55000000000000004"/>
  </r>
  <r>
    <s v="Carlos Meador"/>
    <n v="30276"/>
    <x v="1136"/>
    <d v="2011-08-30T00:00:00"/>
    <x v="2"/>
    <s v="2011"/>
    <n v="4"/>
    <b v="0"/>
    <x v="0"/>
    <n v="34"/>
    <n v="7656.3040000000001"/>
    <n v="0.1"/>
    <s v="Delivery Truck"/>
    <n v="-715.78"/>
    <n v="296.18"/>
    <n v="54.12"/>
    <s v="Quebec"/>
    <s v="Quebec"/>
    <s v="Corporate"/>
    <s v="Furniture"/>
    <x v="10"/>
    <n v="0.76"/>
  </r>
  <r>
    <s v="Ellis Ballard"/>
    <n v="30279"/>
    <x v="383"/>
    <d v="2011-12-07T00:00:00"/>
    <x v="9"/>
    <s v="2011"/>
    <n v="0"/>
    <s v="FREE DELIVERY"/>
    <x v="5"/>
    <n v="25"/>
    <n v="1412.98"/>
    <n v="0.1"/>
    <s v="Regular Air"/>
    <n v="324.95999999999998"/>
    <n v="60.97"/>
    <n v="4.5"/>
    <s v="Quebec"/>
    <s v="Quebec"/>
    <s v="Corporate"/>
    <s v="Office Supplies"/>
    <x v="1"/>
    <n v="0.56000000000000005"/>
  </r>
  <r>
    <s v="Ellis Ballard"/>
    <n v="30279"/>
    <x v="383"/>
    <d v="2011-12-08T00:00:00"/>
    <x v="9"/>
    <s v="2011"/>
    <n v="1"/>
    <b v="0"/>
    <x v="5"/>
    <n v="39"/>
    <n v="19539.939999999999"/>
    <n v="0.06"/>
    <s v="Delivery Truck"/>
    <n v="4914.24"/>
    <n v="517.48"/>
    <n v="16.63"/>
    <s v="Quebec"/>
    <s v="Quebec"/>
    <s v="Corporate"/>
    <s v="Technology"/>
    <x v="16"/>
    <n v="0.59"/>
  </r>
  <r>
    <s v="Peter McVee"/>
    <n v="32640"/>
    <x v="613"/>
    <d v="2012-09-17T00:00:00"/>
    <x v="11"/>
    <s v="2012"/>
    <n v="2"/>
    <b v="0"/>
    <x v="1"/>
    <n v="18"/>
    <n v="126.69"/>
    <n v="0.04"/>
    <s v="Regular Air"/>
    <n v="-35.56"/>
    <n v="6.81"/>
    <n v="5.48"/>
    <s v="Quebec"/>
    <s v="Quebec"/>
    <s v="Small Business"/>
    <s v="Office Supplies"/>
    <x v="2"/>
    <n v="0.37"/>
  </r>
  <r>
    <s v="Peter McVee"/>
    <n v="32640"/>
    <x v="613"/>
    <d v="2012-09-17T00:00:00"/>
    <x v="11"/>
    <s v="2012"/>
    <n v="2"/>
    <b v="0"/>
    <x v="1"/>
    <n v="12"/>
    <n v="162.11000000000001"/>
    <n v="0.04"/>
    <s v="Express Air"/>
    <n v="3.91"/>
    <n v="12.28"/>
    <n v="6.47"/>
    <s v="Quebec"/>
    <s v="Quebec"/>
    <s v="Small Business"/>
    <s v="Office Supplies"/>
    <x v="5"/>
    <n v="0.38"/>
  </r>
  <r>
    <s v="Corey Lock"/>
    <n v="32902"/>
    <x v="146"/>
    <d v="2012-03-04T00:00:00"/>
    <x v="4"/>
    <s v="2012"/>
    <n v="1"/>
    <b v="0"/>
    <x v="1"/>
    <n v="34"/>
    <n v="145.47999999999999"/>
    <n v="0.03"/>
    <s v="Express Air"/>
    <n v="32.43"/>
    <n v="4.26"/>
    <n v="1.2"/>
    <s v="Quebec"/>
    <s v="Quebec"/>
    <s v="Home Office"/>
    <s v="Office Supplies"/>
    <x v="12"/>
    <n v="0.44"/>
  </r>
  <r>
    <s v="Michael Paige"/>
    <n v="32965"/>
    <x v="593"/>
    <d v="2011-02-25T00:00:00"/>
    <x v="5"/>
    <s v="2011"/>
    <n v="1"/>
    <b v="0"/>
    <x v="1"/>
    <n v="25"/>
    <n v="2427.25"/>
    <n v="0.1"/>
    <s v="Regular Air"/>
    <n v="227.67"/>
    <n v="99.99"/>
    <n v="19.989999999999998"/>
    <s v="Quebec"/>
    <s v="Quebec"/>
    <s v="Small Business"/>
    <s v="Technology"/>
    <x v="7"/>
    <n v="0.52"/>
  </r>
  <r>
    <s v="Debra Catini"/>
    <n v="33025"/>
    <x v="359"/>
    <d v="2009-01-29T00:00:00"/>
    <x v="10"/>
    <s v="2009"/>
    <n v="5"/>
    <b v="0"/>
    <x v="0"/>
    <n v="5"/>
    <n v="318.31"/>
    <n v="0.08"/>
    <s v="Regular Air"/>
    <n v="-19.059999999999999"/>
    <n v="67.84"/>
    <n v="0.99"/>
    <s v="Quebec"/>
    <s v="Quebec"/>
    <s v="Small Business"/>
    <s v="Office Supplies"/>
    <x v="1"/>
    <n v="0.57999999999999996"/>
  </r>
  <r>
    <s v="Harold Dahlen"/>
    <n v="33154"/>
    <x v="362"/>
    <d v="2010-08-06T00:00:00"/>
    <x v="2"/>
    <s v="2010"/>
    <n v="3"/>
    <b v="0"/>
    <x v="5"/>
    <n v="7"/>
    <n v="368.02449999999999"/>
    <n v="0.09"/>
    <s v="Regular Air"/>
    <n v="-218.81"/>
    <n v="65.989999999999995"/>
    <n v="4.2"/>
    <s v="Quebec"/>
    <s v="Quebec"/>
    <s v="Corporate"/>
    <s v="Technology"/>
    <x v="3"/>
    <n v="0.59"/>
  </r>
  <r>
    <s v="Katherine Murray"/>
    <n v="33253"/>
    <x v="664"/>
    <d v="2011-12-02T00:00:00"/>
    <x v="9"/>
    <s v="2011"/>
    <n v="2"/>
    <b v="0"/>
    <x v="3"/>
    <n v="6"/>
    <n v="24.2"/>
    <n v="0.08"/>
    <s v="Regular Air"/>
    <n v="-5.2"/>
    <n v="4.13"/>
    <n v="1.17"/>
    <s v="Quebec"/>
    <s v="Quebec"/>
    <s v="Home Office"/>
    <s v="Office Supplies"/>
    <x v="12"/>
    <n v="0.56999999999999995"/>
  </r>
  <r>
    <s v="Troy Staebel"/>
    <n v="33699"/>
    <x v="442"/>
    <d v="2009-07-30T00:00:00"/>
    <x v="1"/>
    <s v="2009"/>
    <n v="4"/>
    <b v="0"/>
    <x v="0"/>
    <n v="13"/>
    <n v="1619.51"/>
    <n v="0.05"/>
    <s v="Delivery Truck"/>
    <n v="-722.23"/>
    <n v="122.99"/>
    <n v="70.2"/>
    <s v="Quebec"/>
    <s v="Quebec"/>
    <s v="Small Business"/>
    <s v="Furniture"/>
    <x v="14"/>
    <n v="0.74"/>
  </r>
  <r>
    <s v="Pierre Wener"/>
    <n v="33761"/>
    <x v="9"/>
    <d v="2012-08-05T00:00:00"/>
    <x v="2"/>
    <s v="2012"/>
    <n v="1"/>
    <b v="0"/>
    <x v="1"/>
    <n v="45"/>
    <n v="463.93"/>
    <n v="0.06"/>
    <s v="Regular Air"/>
    <n v="29.96"/>
    <n v="10.48"/>
    <n v="2.89"/>
    <s v="Quebec"/>
    <s v="Quebec"/>
    <s v="Home Office"/>
    <s v="Office Supplies"/>
    <x v="12"/>
    <n v="0.6"/>
  </r>
  <r>
    <s v="Bradley Drucker"/>
    <n v="33797"/>
    <x v="116"/>
    <d v="2009-01-13T00:00:00"/>
    <x v="10"/>
    <s v="2009"/>
    <n v="2"/>
    <b v="0"/>
    <x v="3"/>
    <n v="29"/>
    <n v="138.16999999999999"/>
    <n v="0.05"/>
    <s v="Express Air"/>
    <n v="-103.78"/>
    <n v="4.1399999999999997"/>
    <n v="6.6"/>
    <s v="Quebec"/>
    <s v="Quebec"/>
    <s v="Small Business"/>
    <s v="Furniture"/>
    <x v="4"/>
    <n v="0.49"/>
  </r>
  <r>
    <s v="Bradley Drucker"/>
    <n v="33797"/>
    <x v="116"/>
    <d v="2009-01-11T00:00:00"/>
    <x v="10"/>
    <s v="2009"/>
    <n v="0"/>
    <s v="FREE DELIVERY"/>
    <x v="3"/>
    <n v="18"/>
    <n v="216.87"/>
    <n v="0.03"/>
    <s v="Regular Air"/>
    <n v="30.53"/>
    <n v="11.34"/>
    <n v="5.01"/>
    <s v="Quebec"/>
    <s v="Quebec"/>
    <s v="Small Business"/>
    <s v="Office Supplies"/>
    <x v="5"/>
    <n v="0.36"/>
  </r>
  <r>
    <s v="Fred McMath"/>
    <n v="34309"/>
    <x v="1137"/>
    <d v="2012-09-08T00:00:00"/>
    <x v="11"/>
    <s v="2012"/>
    <n v="2"/>
    <b v="0"/>
    <x v="1"/>
    <n v="16"/>
    <n v="75.77"/>
    <n v="0"/>
    <s v="Regular Air"/>
    <n v="-56.62"/>
    <n v="4.37"/>
    <n v="5.15"/>
    <s v="Quebec"/>
    <s v="Quebec"/>
    <s v="Small Business"/>
    <s v="Office Supplies"/>
    <x v="1"/>
    <n v="0.59"/>
  </r>
  <r>
    <s v="Dave Poirier"/>
    <n v="34595"/>
    <x v="572"/>
    <d v="2012-07-20T00:00:00"/>
    <x v="1"/>
    <s v="2012"/>
    <n v="1"/>
    <b v="0"/>
    <x v="4"/>
    <n v="12"/>
    <n v="488.65"/>
    <n v="7.0000000000000007E-2"/>
    <s v="Regular Air"/>
    <n v="19.829999999999998"/>
    <n v="40.99"/>
    <n v="17.48"/>
    <s v="Quebec"/>
    <s v="Quebec"/>
    <s v="Small Business"/>
    <s v="Office Supplies"/>
    <x v="5"/>
    <n v="0.36"/>
  </r>
  <r>
    <s v="Darrin Sayre"/>
    <n v="34662"/>
    <x v="1138"/>
    <d v="2012-01-12T00:00:00"/>
    <x v="10"/>
    <s v="2012"/>
    <n v="2"/>
    <b v="0"/>
    <x v="5"/>
    <n v="35"/>
    <n v="12741.81"/>
    <n v="0.09"/>
    <s v="Delivery Truck"/>
    <n v="95.06"/>
    <n v="370.98"/>
    <n v="99"/>
    <s v="Quebec"/>
    <s v="Quebec"/>
    <s v="Consumer"/>
    <s v="Office Supplies"/>
    <x v="0"/>
    <n v="0.65"/>
  </r>
  <r>
    <s v="Brad Thomas"/>
    <n v="34689"/>
    <x v="257"/>
    <d v="2009-11-30T00:00:00"/>
    <x v="6"/>
    <s v="2009"/>
    <n v="7"/>
    <b v="0"/>
    <x v="0"/>
    <n v="36"/>
    <n v="572.4"/>
    <n v="7.0000000000000007E-2"/>
    <s v="Regular Air"/>
    <n v="-39.5"/>
    <n v="16.91"/>
    <n v="6.25"/>
    <s v="Quebec"/>
    <s v="Quebec"/>
    <s v="Home Office"/>
    <s v="Office Supplies"/>
    <x v="0"/>
    <n v="0.57999999999999996"/>
  </r>
  <r>
    <s v="Elizabeth Moffitt"/>
    <n v="34694"/>
    <x v="1087"/>
    <d v="2011-04-28T00:00:00"/>
    <x v="8"/>
    <s v="2011"/>
    <n v="0"/>
    <s v="FREE DELIVERY"/>
    <x v="0"/>
    <n v="11"/>
    <n v="55.49"/>
    <n v="0.04"/>
    <s v="Regular Air"/>
    <n v="-37.32"/>
    <n v="4.4800000000000004"/>
    <n v="7.24"/>
    <s v="Quebec"/>
    <s v="Quebec"/>
    <s v="Consumer"/>
    <s v="Furniture"/>
    <x v="4"/>
    <n v="0.54"/>
  </r>
  <r>
    <s v="Fred McMath"/>
    <n v="34725"/>
    <x v="614"/>
    <d v="2011-07-29T00:00:00"/>
    <x v="1"/>
    <s v="2011"/>
    <n v="2"/>
    <b v="0"/>
    <x v="0"/>
    <n v="14"/>
    <n v="1885.41"/>
    <n v="0.08"/>
    <s v="Regular Air"/>
    <n v="-524.74"/>
    <n v="138.13999999999999"/>
    <n v="35"/>
    <s v="Quebec"/>
    <s v="Quebec"/>
    <s v="Small Business"/>
    <s v="Office Supplies"/>
    <x v="0"/>
    <m/>
  </r>
  <r>
    <s v="Evan Henry"/>
    <n v="35296"/>
    <x v="657"/>
    <d v="2011-03-23T00:00:00"/>
    <x v="4"/>
    <s v="2011"/>
    <n v="2"/>
    <b v="0"/>
    <x v="0"/>
    <n v="7"/>
    <n v="407.8725"/>
    <n v="0.02"/>
    <s v="Regular Air"/>
    <n v="-165.63"/>
    <n v="65.989999999999995"/>
    <n v="3.99"/>
    <s v="Quebec"/>
    <s v="Quebec"/>
    <s v="Corporate"/>
    <s v="Technology"/>
    <x v="3"/>
    <n v="0.59"/>
  </r>
  <r>
    <s v="Joni Wasserman"/>
    <n v="35494"/>
    <x v="492"/>
    <d v="2011-02-15T00:00:00"/>
    <x v="5"/>
    <s v="2011"/>
    <n v="1"/>
    <b v="0"/>
    <x v="4"/>
    <n v="18"/>
    <n v="1731.104"/>
    <n v="0.01"/>
    <s v="Regular Air"/>
    <n v="-270.57"/>
    <n v="111.96"/>
    <n v="69"/>
    <s v="Quebec"/>
    <s v="Quebec"/>
    <s v="Consumer"/>
    <s v="Furniture"/>
    <x v="10"/>
    <n v="0.63"/>
  </r>
  <r>
    <s v="Deanra Eno"/>
    <n v="35845"/>
    <x v="754"/>
    <d v="2011-01-08T00:00:00"/>
    <x v="10"/>
    <s v="2011"/>
    <n v="2"/>
    <b v="0"/>
    <x v="1"/>
    <n v="15"/>
    <n v="5713.48"/>
    <n v="0.05"/>
    <s v="Delivery Truck"/>
    <n v="-712.53"/>
    <n v="376.13"/>
    <n v="85.63"/>
    <s v="Quebec"/>
    <s v="Quebec"/>
    <s v="Corporate"/>
    <s v="Furniture"/>
    <x v="10"/>
    <n v="0.74"/>
  </r>
  <r>
    <s v="Deanra Eno"/>
    <n v="35905"/>
    <x v="852"/>
    <d v="2012-02-24T00:00:00"/>
    <x v="5"/>
    <s v="2012"/>
    <n v="5"/>
    <b v="0"/>
    <x v="0"/>
    <n v="20"/>
    <n v="37.4"/>
    <n v="0.09"/>
    <s v="Express Air"/>
    <n v="-17.18"/>
    <n v="1.68"/>
    <n v="1.57"/>
    <s v="Quebec"/>
    <s v="Quebec"/>
    <s v="Corporate"/>
    <s v="Office Supplies"/>
    <x v="12"/>
    <n v="0.59"/>
  </r>
  <r>
    <s v="Brad Thomas"/>
    <n v="37287"/>
    <x v="279"/>
    <d v="2012-11-05T00:00:00"/>
    <x v="6"/>
    <s v="2012"/>
    <n v="4"/>
    <b v="0"/>
    <x v="0"/>
    <n v="22"/>
    <n v="2052.2655"/>
    <n v="0.04"/>
    <s v="Regular Air"/>
    <n v="371.4"/>
    <n v="110.99"/>
    <n v="2.5"/>
    <s v="Quebec"/>
    <s v="Quebec"/>
    <s v="Corporate"/>
    <s v="Technology"/>
    <x v="3"/>
    <n v="0.56999999999999995"/>
  </r>
  <r>
    <s v="Mark Packer"/>
    <n v="37443"/>
    <x v="104"/>
    <d v="2010-04-17T00:00:00"/>
    <x v="8"/>
    <s v="2010"/>
    <n v="2"/>
    <b v="0"/>
    <x v="3"/>
    <n v="21"/>
    <n v="2172.7020000000002"/>
    <n v="0.01"/>
    <s v="Regular Air"/>
    <n v="481.74"/>
    <n v="115.99"/>
    <n v="2.5"/>
    <s v="Quebec"/>
    <s v="Quebec"/>
    <s v="Small Business"/>
    <s v="Technology"/>
    <x v="3"/>
    <n v="0.56999999999999995"/>
  </r>
  <r>
    <s v="Pierre Wener"/>
    <n v="37731"/>
    <x v="669"/>
    <d v="2009-11-06T00:00:00"/>
    <x v="6"/>
    <s v="2009"/>
    <n v="2"/>
    <b v="0"/>
    <x v="5"/>
    <n v="25"/>
    <n v="88.37"/>
    <n v="0.09"/>
    <s v="Regular Air"/>
    <n v="33.68"/>
    <n v="3.75"/>
    <n v="0.5"/>
    <s v="Quebec"/>
    <s v="Quebec"/>
    <s v="Home Office"/>
    <s v="Office Supplies"/>
    <x v="11"/>
    <n v="0.37"/>
  </r>
  <r>
    <s v="Eleni McCrary"/>
    <n v="37792"/>
    <x v="1047"/>
    <d v="2011-12-30T00:00:00"/>
    <x v="9"/>
    <s v="2011"/>
    <n v="1"/>
    <b v="0"/>
    <x v="1"/>
    <n v="14"/>
    <n v="36.74"/>
    <n v="0.09"/>
    <s v="Regular Air"/>
    <n v="-5.36"/>
    <n v="2.78"/>
    <n v="0.97"/>
    <s v="Quebec"/>
    <s v="Quebec"/>
    <s v="Corporate"/>
    <s v="Office Supplies"/>
    <x v="12"/>
    <n v="0.59"/>
  </r>
  <r>
    <s v="Bart Folk"/>
    <n v="37893"/>
    <x v="1139"/>
    <d v="2011-11-25T00:00:00"/>
    <x v="6"/>
    <s v="2011"/>
    <n v="1"/>
    <b v="0"/>
    <x v="3"/>
    <n v="14"/>
    <n v="436.78"/>
    <n v="0.04"/>
    <s v="Regular Air"/>
    <n v="25.69"/>
    <n v="29.99"/>
    <n v="5.5"/>
    <s v="Quebec"/>
    <s v="Quebec"/>
    <s v="Corporate"/>
    <s v="Technology"/>
    <x v="7"/>
    <n v="0.51"/>
  </r>
  <r>
    <s v="Dean Percer"/>
    <n v="38372"/>
    <x v="812"/>
    <d v="2010-05-15T00:00:00"/>
    <x v="7"/>
    <s v="2010"/>
    <n v="0"/>
    <s v="FREE DELIVERY"/>
    <x v="1"/>
    <n v="46"/>
    <n v="1053.8399999999999"/>
    <n v="0"/>
    <s v="Regular Air"/>
    <n v="-632.16"/>
    <n v="20.98"/>
    <n v="21.2"/>
    <s v="Quebec"/>
    <s v="Quebec"/>
    <s v="Consumer"/>
    <s v="Furniture"/>
    <x v="4"/>
    <n v="0.78"/>
  </r>
  <r>
    <s v="Sylvia Foulston"/>
    <n v="38564"/>
    <x v="868"/>
    <d v="2009-11-05T00:00:00"/>
    <x v="6"/>
    <s v="2009"/>
    <n v="3"/>
    <b v="0"/>
    <x v="5"/>
    <n v="37"/>
    <n v="9517.6"/>
    <n v="0.09"/>
    <s v="Delivery Truck"/>
    <n v="-1262.44"/>
    <n v="280.98"/>
    <n v="57"/>
    <s v="Quebec"/>
    <s v="Quebec"/>
    <s v="Home Office"/>
    <s v="Furniture"/>
    <x v="14"/>
    <n v="0.78"/>
  </r>
  <r>
    <s v="Ben Peterman"/>
    <n v="38912"/>
    <x v="671"/>
    <d v="2012-10-30T00:00:00"/>
    <x v="0"/>
    <s v="2012"/>
    <n v="2"/>
    <b v="0"/>
    <x v="0"/>
    <n v="46"/>
    <n v="6943.94"/>
    <n v="0.01"/>
    <s v="Regular Air"/>
    <n v="608.9"/>
    <n v="152.47999999999999"/>
    <n v="4"/>
    <s v="Quebec"/>
    <s v="Quebec"/>
    <s v="Corporate"/>
    <s v="Technology"/>
    <x v="7"/>
    <n v="0.79"/>
  </r>
  <r>
    <s v="Paul Knutson"/>
    <n v="38976"/>
    <x v="560"/>
    <d v="2010-12-27T00:00:00"/>
    <x v="9"/>
    <s v="2010"/>
    <n v="2"/>
    <b v="0"/>
    <x v="5"/>
    <n v="46"/>
    <n v="944.76"/>
    <n v="0.03"/>
    <s v="Regular Air"/>
    <n v="165.46"/>
    <n v="19.98"/>
    <n v="8.68"/>
    <s v="Quebec"/>
    <s v="Quebec"/>
    <s v="Corporate"/>
    <s v="Office Supplies"/>
    <x v="5"/>
    <n v="0.37"/>
  </r>
  <r>
    <s v="Astrea Jones"/>
    <n v="39040"/>
    <x v="883"/>
    <d v="2009-05-22T00:00:00"/>
    <x v="7"/>
    <s v="2009"/>
    <n v="1"/>
    <b v="0"/>
    <x v="5"/>
    <n v="26"/>
    <n v="1204.5094999999999"/>
    <n v="0.03"/>
    <s v="Regular Air"/>
    <n v="-221.25"/>
    <n v="55.99"/>
    <n v="5"/>
    <s v="Quebec"/>
    <s v="Quebec"/>
    <s v="Corporate"/>
    <s v="Technology"/>
    <x v="3"/>
    <n v="0.83"/>
  </r>
  <r>
    <s v="Noel Staavos"/>
    <n v="39169"/>
    <x v="1136"/>
    <d v="2011-08-27T00:00:00"/>
    <x v="2"/>
    <s v="2011"/>
    <n v="1"/>
    <b v="0"/>
    <x v="4"/>
    <n v="5"/>
    <n v="24.91"/>
    <n v="0"/>
    <s v="Regular Air"/>
    <n v="-0.9"/>
    <n v="4.84"/>
    <n v="0.71"/>
    <s v="Quebec"/>
    <s v="Quebec"/>
    <s v="Home Office"/>
    <s v="Office Supplies"/>
    <x v="12"/>
    <n v="0.52"/>
  </r>
  <r>
    <s v="Tracy Poddar"/>
    <n v="39238"/>
    <x v="471"/>
    <d v="2010-09-27T00:00:00"/>
    <x v="11"/>
    <s v="2010"/>
    <n v="1"/>
    <b v="0"/>
    <x v="5"/>
    <n v="9"/>
    <n v="373.48"/>
    <n v="0.1"/>
    <s v="Express Air"/>
    <n v="112.06"/>
    <n v="40.98"/>
    <n v="2.99"/>
    <s v="Quebec"/>
    <s v="Quebec"/>
    <s v="Corporate"/>
    <s v="Office Supplies"/>
    <x v="2"/>
    <n v="0.36"/>
  </r>
  <r>
    <s v="Sara Luxemburg"/>
    <n v="39426"/>
    <x v="772"/>
    <d v="2009-05-27T00:00:00"/>
    <x v="7"/>
    <s v="2009"/>
    <n v="1"/>
    <b v="0"/>
    <x v="5"/>
    <n v="21"/>
    <n v="56.21"/>
    <n v="0.05"/>
    <s v="Regular Air"/>
    <n v="12.71"/>
    <n v="2.62"/>
    <n v="0.8"/>
    <s v="Quebec"/>
    <s v="Quebec"/>
    <s v="Small Business"/>
    <s v="Office Supplies"/>
    <x v="6"/>
    <n v="0.39"/>
  </r>
  <r>
    <s v="Chuck Sachs"/>
    <n v="39780"/>
    <x v="113"/>
    <d v="2009-06-14T00:00:00"/>
    <x v="3"/>
    <s v="2009"/>
    <n v="7"/>
    <b v="0"/>
    <x v="0"/>
    <n v="33"/>
    <n v="1683.69"/>
    <n v="0.02"/>
    <s v="Regular Air"/>
    <n v="809.97"/>
    <n v="48.04"/>
    <n v="5.79"/>
    <s v="Quebec"/>
    <s v="Quebec"/>
    <s v="Consumer"/>
    <s v="Office Supplies"/>
    <x v="5"/>
    <n v="0.37"/>
  </r>
  <r>
    <s v="Mark Packer"/>
    <n v="40005"/>
    <x v="456"/>
    <d v="2010-07-25T00:00:00"/>
    <x v="1"/>
    <s v="2010"/>
    <n v="0"/>
    <s v="FREE DELIVERY"/>
    <x v="1"/>
    <n v="9"/>
    <n v="130.43"/>
    <n v="0.03"/>
    <s v="Regular Air"/>
    <n v="-8.6999999999999993"/>
    <n v="13.48"/>
    <n v="4.51"/>
    <s v="Quebec"/>
    <s v="Quebec"/>
    <s v="Small Business"/>
    <s v="Office Supplies"/>
    <x v="0"/>
    <n v="0.59"/>
  </r>
  <r>
    <s v="Erica Hernandez"/>
    <n v="41350"/>
    <x v="768"/>
    <d v="2010-05-09T00:00:00"/>
    <x v="7"/>
    <s v="2010"/>
    <n v="1"/>
    <b v="0"/>
    <x v="4"/>
    <n v="1"/>
    <n v="423.3"/>
    <n v="0.01"/>
    <s v="Regular Air"/>
    <n v="-259.01"/>
    <n v="419.19"/>
    <n v="19.989999999999998"/>
    <s v="Quebec"/>
    <s v="Quebec"/>
    <s v="Small Business"/>
    <s v="Office Supplies"/>
    <x v="0"/>
    <n v="0.57999999999999996"/>
  </r>
  <r>
    <s v="Fred McMath"/>
    <n v="41383"/>
    <x v="357"/>
    <d v="2010-05-16T00:00:00"/>
    <x v="7"/>
    <s v="2010"/>
    <n v="4"/>
    <b v="0"/>
    <x v="0"/>
    <n v="38"/>
    <n v="2702.3"/>
    <n v="0.03"/>
    <s v="Delivery Truck"/>
    <n v="-1330.78"/>
    <n v="70.98"/>
    <n v="59.81"/>
    <s v="Quebec"/>
    <s v="Quebec"/>
    <s v="Small Business"/>
    <s v="Furniture"/>
    <x v="14"/>
    <n v="0.6"/>
  </r>
  <r>
    <s v="Chuck Sachs"/>
    <n v="41826"/>
    <x v="1034"/>
    <d v="2010-10-18T00:00:00"/>
    <x v="0"/>
    <s v="2010"/>
    <n v="2"/>
    <b v="0"/>
    <x v="4"/>
    <n v="2"/>
    <n v="570.98"/>
    <n v="0.05"/>
    <s v="Delivery Truck"/>
    <n v="-340.48"/>
    <n v="258.98"/>
    <n v="54.31"/>
    <s v="Quebec"/>
    <s v="Quebec"/>
    <s v="Consumer"/>
    <s v="Furniture"/>
    <x v="14"/>
    <n v="0.55000000000000004"/>
  </r>
  <r>
    <s v="Darrin Sayre"/>
    <n v="42471"/>
    <x v="499"/>
    <d v="2012-03-11T00:00:00"/>
    <x v="4"/>
    <s v="2012"/>
    <n v="2"/>
    <b v="0"/>
    <x v="0"/>
    <n v="23"/>
    <n v="44.89"/>
    <n v="0.09"/>
    <s v="Regular Air"/>
    <n v="-17.13"/>
    <n v="1.95"/>
    <n v="1.63"/>
    <s v="Quebec"/>
    <s v="Quebec"/>
    <s v="Consumer"/>
    <s v="Office Supplies"/>
    <x v="12"/>
    <n v="0.46"/>
  </r>
  <r>
    <s v="Alex Grayson"/>
    <n v="42528"/>
    <x v="1020"/>
    <d v="2010-02-24T00:00:00"/>
    <x v="5"/>
    <s v="2010"/>
    <n v="1"/>
    <b v="0"/>
    <x v="4"/>
    <n v="29"/>
    <n v="200.7"/>
    <n v="0.02"/>
    <s v="Regular Air"/>
    <n v="-147.72"/>
    <n v="6.48"/>
    <n v="9.17"/>
    <s v="Quebec"/>
    <s v="Quebec"/>
    <s v="Consumer"/>
    <s v="Office Supplies"/>
    <x v="5"/>
    <n v="0.37"/>
  </r>
  <r>
    <s v="Bobby Elias"/>
    <n v="42529"/>
    <x v="252"/>
    <d v="2010-10-14T00:00:00"/>
    <x v="0"/>
    <s v="2010"/>
    <n v="4"/>
    <b v="0"/>
    <x v="0"/>
    <n v="2"/>
    <n v="6.34"/>
    <n v="0.08"/>
    <s v="Regular Air"/>
    <n v="-4.4400000000000004"/>
    <n v="2.78"/>
    <n v="0.97"/>
    <s v="Quebec"/>
    <s v="Quebec"/>
    <s v="Small Business"/>
    <s v="Office Supplies"/>
    <x v="12"/>
    <n v="0.59"/>
  </r>
  <r>
    <s v="Bobby Elias"/>
    <n v="42529"/>
    <x v="252"/>
    <d v="2010-10-14T00:00:00"/>
    <x v="0"/>
    <s v="2010"/>
    <n v="4"/>
    <b v="0"/>
    <x v="0"/>
    <n v="48"/>
    <n v="2996.93"/>
    <n v="0.04"/>
    <s v="Regular Air"/>
    <n v="1060.8699999999999"/>
    <n v="60.22"/>
    <n v="3.5"/>
    <s v="Quebec"/>
    <s v="Quebec"/>
    <s v="Small Business"/>
    <s v="Office Supplies"/>
    <x v="1"/>
    <n v="0.56999999999999995"/>
  </r>
  <r>
    <s v="Sara Luxemburg"/>
    <n v="43200"/>
    <x v="126"/>
    <d v="2010-08-01T00:00:00"/>
    <x v="2"/>
    <s v="2010"/>
    <n v="1"/>
    <b v="0"/>
    <x v="3"/>
    <n v="3"/>
    <n v="554.32000000000005"/>
    <n v="0.01"/>
    <s v="Regular Air"/>
    <n v="-62.13"/>
    <n v="172.99"/>
    <n v="19.989999999999998"/>
    <s v="Quebec"/>
    <s v="Quebec"/>
    <s v="Small Business"/>
    <s v="Office Supplies"/>
    <x v="2"/>
    <n v="0.39"/>
  </r>
  <r>
    <s v="Sara Luxemburg"/>
    <n v="43200"/>
    <x v="126"/>
    <d v="2010-08-01T00:00:00"/>
    <x v="2"/>
    <s v="2010"/>
    <n v="1"/>
    <b v="0"/>
    <x v="3"/>
    <n v="15"/>
    <n v="1073.567"/>
    <n v="0.04"/>
    <s v="Regular Air"/>
    <n v="-305.97000000000003"/>
    <n v="85.99"/>
    <n v="0.99"/>
    <s v="Quebec"/>
    <s v="Quebec"/>
    <s v="Small Business"/>
    <s v="Technology"/>
    <x v="3"/>
    <n v="0.85"/>
  </r>
  <r>
    <s v="Bart Folk"/>
    <n v="43553"/>
    <x v="1046"/>
    <d v="2009-05-15T00:00:00"/>
    <x v="7"/>
    <s v="2009"/>
    <n v="1"/>
    <b v="0"/>
    <x v="3"/>
    <n v="29"/>
    <n v="143.29"/>
    <n v="0.05"/>
    <s v="Regular Air"/>
    <n v="-55.54"/>
    <n v="4.9800000000000004"/>
    <n v="4.72"/>
    <s v="Quebec"/>
    <s v="Quebec"/>
    <s v="Corporate"/>
    <s v="Office Supplies"/>
    <x v="5"/>
    <n v="0.36"/>
  </r>
  <r>
    <s v="Keith Herrera"/>
    <n v="44033"/>
    <x v="1138"/>
    <d v="2012-01-12T00:00:00"/>
    <x v="10"/>
    <s v="2012"/>
    <n v="2"/>
    <b v="0"/>
    <x v="5"/>
    <n v="45"/>
    <n v="5811.97"/>
    <n v="0.03"/>
    <s v="Delivery Truck"/>
    <n v="-434.15"/>
    <n v="124.49"/>
    <n v="51.94"/>
    <s v="Quebec"/>
    <s v="Quebec"/>
    <s v="Corporate"/>
    <s v="Furniture"/>
    <x v="10"/>
    <n v="0.63"/>
  </r>
  <r>
    <s v="Keith Herrera"/>
    <n v="44065"/>
    <x v="122"/>
    <d v="2010-07-10T00:00:00"/>
    <x v="1"/>
    <s v="2010"/>
    <n v="7"/>
    <b v="0"/>
    <x v="0"/>
    <n v="23"/>
    <n v="1914.16"/>
    <n v="0.01"/>
    <s v="Delivery Truck"/>
    <n v="128.43"/>
    <n v="80.97"/>
    <n v="33.6"/>
    <s v="Quebec"/>
    <s v="Quebec"/>
    <s v="Small Business"/>
    <s v="Technology"/>
    <x v="16"/>
    <n v="0.37"/>
  </r>
  <r>
    <s v="Deanra Eno"/>
    <n v="44583"/>
    <x v="832"/>
    <d v="2009-10-06T00:00:00"/>
    <x v="0"/>
    <s v="2009"/>
    <n v="2"/>
    <b v="0"/>
    <x v="0"/>
    <n v="21"/>
    <n v="315.07"/>
    <n v="0.02"/>
    <s v="Regular Air"/>
    <n v="95"/>
    <n v="14.2"/>
    <n v="5.3"/>
    <s v="Quebec"/>
    <s v="Quebec"/>
    <s v="Corporate"/>
    <s v="Furniture"/>
    <x v="4"/>
    <n v="0.46"/>
  </r>
  <r>
    <s v="Giulietta Dortch"/>
    <n v="45030"/>
    <x v="331"/>
    <d v="2010-07-26T00:00:00"/>
    <x v="1"/>
    <s v="2010"/>
    <n v="2"/>
    <b v="0"/>
    <x v="1"/>
    <n v="1"/>
    <n v="18.16"/>
    <n v="0.03"/>
    <s v="Regular Air"/>
    <n v="-7.25"/>
    <n v="12.28"/>
    <n v="6.13"/>
    <s v="Quebec"/>
    <s v="Quebec"/>
    <s v="Consumer"/>
    <s v="Office Supplies"/>
    <x v="0"/>
    <n v="0.56999999999999995"/>
  </r>
  <r>
    <s v="Rick Duston"/>
    <n v="46177"/>
    <x v="112"/>
    <d v="2010-12-05T00:00:00"/>
    <x v="9"/>
    <s v="2010"/>
    <n v="0"/>
    <s v="FREE DELIVERY"/>
    <x v="0"/>
    <n v="13"/>
    <n v="11169.95"/>
    <n v="7.0000000000000007E-2"/>
    <s v="Regular Air"/>
    <n v="3982.22"/>
    <n v="896.99"/>
    <n v="19.989999999999998"/>
    <s v="Quebec"/>
    <s v="Quebec"/>
    <s v="Corporate"/>
    <s v="Office Supplies"/>
    <x v="2"/>
    <n v="0.38"/>
  </r>
  <r>
    <s v="Astrea Jones"/>
    <n v="46341"/>
    <x v="1140"/>
    <d v="2009-12-18T00:00:00"/>
    <x v="9"/>
    <s v="2009"/>
    <n v="1"/>
    <b v="0"/>
    <x v="1"/>
    <n v="23"/>
    <n v="39.130000000000003"/>
    <n v="0.1"/>
    <s v="Regular Air"/>
    <n v="-23.14"/>
    <n v="1.68"/>
    <n v="1.57"/>
    <s v="Quebec"/>
    <s v="Quebec"/>
    <s v="Corporate"/>
    <s v="Office Supplies"/>
    <x v="12"/>
    <n v="0.59"/>
  </r>
  <r>
    <s v="Cynthia Voltz"/>
    <n v="46368"/>
    <x v="981"/>
    <d v="2012-04-26T00:00:00"/>
    <x v="8"/>
    <s v="2012"/>
    <n v="2"/>
    <b v="0"/>
    <x v="1"/>
    <n v="48"/>
    <n v="166.13"/>
    <n v="0"/>
    <s v="Regular Air"/>
    <n v="-119.16"/>
    <n v="3.28"/>
    <n v="3.97"/>
    <s v="Quebec"/>
    <s v="Quebec"/>
    <s v="Corporate"/>
    <s v="Office Supplies"/>
    <x v="12"/>
    <n v="0.56000000000000005"/>
  </r>
  <r>
    <s v="Chuck Sachs"/>
    <n v="46531"/>
    <x v="1049"/>
    <d v="2011-08-26T00:00:00"/>
    <x v="2"/>
    <s v="2011"/>
    <n v="5"/>
    <b v="0"/>
    <x v="0"/>
    <n v="17"/>
    <n v="3064.6579999999999"/>
    <n v="0.01"/>
    <s v="Regular Air"/>
    <n v="447.34"/>
    <n v="205.99"/>
    <n v="2.79"/>
    <s v="Quebec"/>
    <s v="Quebec"/>
    <s v="Consumer"/>
    <s v="Technology"/>
    <x v="3"/>
    <n v="0.57999999999999996"/>
  </r>
  <r>
    <s v="Michael Oakman"/>
    <n v="47012"/>
    <x v="1130"/>
    <d v="2010-05-17T00:00:00"/>
    <x v="7"/>
    <s v="2010"/>
    <n v="4"/>
    <b v="0"/>
    <x v="0"/>
    <n v="35"/>
    <n v="584.41999999999996"/>
    <n v="0.08"/>
    <s v="Express Air"/>
    <n v="-97.21"/>
    <n v="16.989999999999998"/>
    <n v="8.99"/>
    <s v="Quebec"/>
    <s v="Quebec"/>
    <s v="Small Business"/>
    <s v="Office Supplies"/>
    <x v="12"/>
    <n v="0.56000000000000005"/>
  </r>
  <r>
    <s v="Becky Martin"/>
    <n v="47106"/>
    <x v="1076"/>
    <d v="2011-10-27T00:00:00"/>
    <x v="0"/>
    <s v="2011"/>
    <n v="2"/>
    <b v="0"/>
    <x v="4"/>
    <n v="37"/>
    <n v="2192.63"/>
    <n v="0.05"/>
    <s v="Regular Air"/>
    <n v="660.06"/>
    <n v="59.98"/>
    <n v="3.99"/>
    <s v="Quebec"/>
    <s v="Quebec"/>
    <s v="Home Office"/>
    <s v="Office Supplies"/>
    <x v="1"/>
    <n v="0.56999999999999995"/>
  </r>
  <r>
    <s v="David Kendrick"/>
    <n v="47621"/>
    <x v="1141"/>
    <d v="2009-07-13T00:00:00"/>
    <x v="1"/>
    <s v="2009"/>
    <n v="2"/>
    <b v="0"/>
    <x v="5"/>
    <n v="16"/>
    <n v="230.74"/>
    <n v="0.08"/>
    <s v="Express Air"/>
    <n v="27.23"/>
    <n v="14.2"/>
    <n v="5.3"/>
    <s v="Quebec"/>
    <s v="Quebec"/>
    <s v="Home Office"/>
    <s v="Furniture"/>
    <x v="4"/>
    <n v="0.46"/>
  </r>
  <r>
    <s v="Erica Hernandez"/>
    <n v="48706"/>
    <x v="365"/>
    <d v="2012-11-03T00:00:00"/>
    <x v="6"/>
    <s v="2012"/>
    <n v="4"/>
    <b v="0"/>
    <x v="0"/>
    <n v="28"/>
    <n v="31.2"/>
    <n v="0.09"/>
    <s v="Regular Air"/>
    <n v="-2.81"/>
    <n v="1.1399999999999999"/>
    <n v="0.7"/>
    <s v="Quebec"/>
    <s v="Quebec"/>
    <s v="Small Business"/>
    <s v="Office Supplies"/>
    <x v="6"/>
    <n v="0.38"/>
  </r>
  <r>
    <s v="Nicole Brennan"/>
    <n v="49443"/>
    <x v="1142"/>
    <d v="2011-01-24T00:00:00"/>
    <x v="10"/>
    <s v="2011"/>
    <n v="1"/>
    <b v="0"/>
    <x v="1"/>
    <n v="41"/>
    <n v="396.15"/>
    <n v="0.05"/>
    <s v="Regular Air"/>
    <n v="-10.98"/>
    <n v="9.85"/>
    <n v="4.82"/>
    <s v="Quebec"/>
    <s v="Quebec"/>
    <s v="Home Office"/>
    <s v="Office Supplies"/>
    <x v="12"/>
    <n v="0.47"/>
  </r>
  <r>
    <s v="Erica Hernandez"/>
    <n v="49824"/>
    <x v="1143"/>
    <d v="2011-03-23T00:00:00"/>
    <x v="4"/>
    <s v="2011"/>
    <n v="1"/>
    <b v="0"/>
    <x v="1"/>
    <n v="33"/>
    <n v="1900.2260000000001"/>
    <n v="0.01"/>
    <s v="Express Air"/>
    <n v="440.2"/>
    <n v="65.989999999999995"/>
    <n v="5.31"/>
    <s v="Quebec"/>
    <s v="Quebec"/>
    <s v="Small Business"/>
    <s v="Technology"/>
    <x v="3"/>
    <n v="0.56999999999999995"/>
  </r>
  <r>
    <s v="Ellis Ballard"/>
    <n v="51047"/>
    <x v="591"/>
    <d v="2009-04-11T00:00:00"/>
    <x v="8"/>
    <s v="2009"/>
    <n v="1"/>
    <b v="0"/>
    <x v="4"/>
    <n v="28"/>
    <n v="65.7"/>
    <n v="0.02"/>
    <s v="Express Air"/>
    <n v="-83.54"/>
    <n v="1.76"/>
    <n v="4.8600000000000003"/>
    <s v="Quebec"/>
    <s v="Quebec"/>
    <s v="Corporate"/>
    <s v="Furniture"/>
    <x v="4"/>
    <n v="0.41"/>
  </r>
  <r>
    <s v="Ellis Ballard"/>
    <n v="51047"/>
    <x v="591"/>
    <d v="2009-04-11T00:00:00"/>
    <x v="8"/>
    <s v="2009"/>
    <n v="1"/>
    <b v="0"/>
    <x v="4"/>
    <n v="38"/>
    <n v="1685.07"/>
    <n v="0.03"/>
    <s v="Regular Air"/>
    <n v="-681.97"/>
    <n v="41.47"/>
    <n v="34.200000000000003"/>
    <s v="Quebec"/>
    <s v="Quebec"/>
    <s v="Corporate"/>
    <s v="Furniture"/>
    <x v="4"/>
    <n v="0.73"/>
  </r>
  <r>
    <s v="Brian Stugart"/>
    <n v="51783"/>
    <x v="1079"/>
    <d v="2011-11-13T00:00:00"/>
    <x v="6"/>
    <s v="2011"/>
    <n v="2"/>
    <b v="0"/>
    <x v="4"/>
    <n v="47"/>
    <n v="3587.72"/>
    <n v="0"/>
    <s v="Delivery Truck"/>
    <n v="54.23"/>
    <n v="70.89"/>
    <n v="89.3"/>
    <s v="Quebec"/>
    <s v="Quebec"/>
    <s v="Consumer"/>
    <s v="Furniture"/>
    <x v="10"/>
    <n v="0.69"/>
  </r>
  <r>
    <s v="Alex Grayson"/>
    <n v="54053"/>
    <x v="12"/>
    <d v="2012-02-15T00:00:00"/>
    <x v="5"/>
    <s v="2012"/>
    <n v="1"/>
    <b v="0"/>
    <x v="1"/>
    <n v="34"/>
    <n v="5634.3525"/>
    <n v="0.03"/>
    <s v="Regular Air"/>
    <n v="1185.4100000000001"/>
    <n v="200.99"/>
    <n v="8.08"/>
    <s v="Quebec"/>
    <s v="Quebec"/>
    <s v="Consumer"/>
    <s v="Technology"/>
    <x v="3"/>
    <n v="0.59"/>
  </r>
  <r>
    <s v="Erica Hernandez"/>
    <n v="54592"/>
    <x v="1126"/>
    <d v="2011-06-14T00:00:00"/>
    <x v="3"/>
    <s v="2011"/>
    <n v="2"/>
    <b v="0"/>
    <x v="0"/>
    <n v="34"/>
    <n v="154.43"/>
    <n v="0.03"/>
    <s v="Regular Air"/>
    <n v="-133.77000000000001"/>
    <n v="4.18"/>
    <n v="6.92"/>
    <s v="Quebec"/>
    <s v="Quebec"/>
    <s v="Small Business"/>
    <s v="Furniture"/>
    <x v="4"/>
    <n v="0.49"/>
  </r>
  <r>
    <s v="Paul Knutson"/>
    <n v="55425"/>
    <x v="966"/>
    <d v="2011-11-03T00:00:00"/>
    <x v="6"/>
    <s v="2011"/>
    <n v="2"/>
    <b v="0"/>
    <x v="5"/>
    <n v="8"/>
    <n v="2302.36"/>
    <n v="0.05"/>
    <s v="Express Air"/>
    <n v="-114.68"/>
    <n v="300.97000000000003"/>
    <n v="7.18"/>
    <s v="Quebec"/>
    <s v="Quebec"/>
    <s v="Corporate"/>
    <s v="Technology"/>
    <x v="7"/>
    <n v="0.48"/>
  </r>
  <r>
    <s v="Joni Wasserman"/>
    <n v="55616"/>
    <x v="166"/>
    <d v="2011-05-09T00:00:00"/>
    <x v="7"/>
    <s v="2011"/>
    <n v="1"/>
    <b v="0"/>
    <x v="1"/>
    <n v="24"/>
    <n v="437.47800000000001"/>
    <n v="0.02"/>
    <s v="Regular Air"/>
    <n v="-42.23"/>
    <n v="20.99"/>
    <n v="1.25"/>
    <s v="Quebec"/>
    <s v="Quebec"/>
    <s v="Consumer"/>
    <s v="Technology"/>
    <x v="3"/>
    <n v="0.83"/>
  </r>
  <r>
    <s v="Karen Ferguson"/>
    <n v="55909"/>
    <x v="1056"/>
    <d v="2009-05-26T00:00:00"/>
    <x v="7"/>
    <s v="2009"/>
    <n v="7"/>
    <b v="0"/>
    <x v="0"/>
    <n v="2"/>
    <n v="32.6"/>
    <n v="0.03"/>
    <s v="Regular Air"/>
    <n v="-20.57"/>
    <n v="13.43"/>
    <n v="5.5"/>
    <s v="Quebec"/>
    <s v="Quebec"/>
    <s v="Home Office"/>
    <s v="Office Supplies"/>
    <x v="0"/>
    <n v="0.56999999999999995"/>
  </r>
  <r>
    <s v="Mark Haberlin"/>
    <n v="55938"/>
    <x v="770"/>
    <d v="2012-07-03T00:00:00"/>
    <x v="1"/>
    <s v="2012"/>
    <n v="1"/>
    <b v="0"/>
    <x v="3"/>
    <n v="42"/>
    <n v="802.46"/>
    <n v="0.08"/>
    <s v="Express Air"/>
    <n v="192.88"/>
    <n v="19.98"/>
    <n v="5.97"/>
    <s v="Quebec"/>
    <s v="Quebec"/>
    <s v="Small Business"/>
    <s v="Office Supplies"/>
    <x v="5"/>
    <n v="0.38"/>
  </r>
  <r>
    <s v="Julie Kriz"/>
    <n v="56260"/>
    <x v="204"/>
    <d v="2009-08-16T00:00:00"/>
    <x v="2"/>
    <s v="2009"/>
    <n v="1"/>
    <b v="0"/>
    <x v="3"/>
    <n v="34"/>
    <n v="223.76"/>
    <n v="0.03"/>
    <s v="Regular Air"/>
    <n v="-139.66"/>
    <n v="6.48"/>
    <n v="7.91"/>
    <s v="Quebec"/>
    <s v="Quebec"/>
    <s v="Corporate"/>
    <s v="Office Supplies"/>
    <x v="5"/>
    <n v="0.37"/>
  </r>
  <r>
    <s v="Giulietta Dortch"/>
    <n v="56768"/>
    <x v="614"/>
    <d v="2011-07-28T00:00:00"/>
    <x v="1"/>
    <s v="2011"/>
    <n v="1"/>
    <b v="0"/>
    <x v="5"/>
    <n v="13"/>
    <n v="1207.02"/>
    <n v="0.03"/>
    <s v="Delivery Truck"/>
    <n v="235.4"/>
    <n v="90.97"/>
    <n v="14"/>
    <s v="Quebec"/>
    <s v="Quebec"/>
    <s v="Corporate"/>
    <s v="Technology"/>
    <x v="16"/>
    <n v="0.36"/>
  </r>
  <r>
    <s v="Rick Duston"/>
    <n v="58337"/>
    <x v="1084"/>
    <d v="2009-05-30T00:00:00"/>
    <x v="7"/>
    <s v="2009"/>
    <n v="2"/>
    <b v="0"/>
    <x v="0"/>
    <n v="18"/>
    <n v="106.45"/>
    <n v="0.03"/>
    <s v="Regular Air"/>
    <n v="-5.08"/>
    <n v="5.85"/>
    <n v="2.27"/>
    <s v="Quebec"/>
    <s v="Quebec"/>
    <s v="Corporate"/>
    <s v="Office Supplies"/>
    <x v="12"/>
    <n v="0.56000000000000005"/>
  </r>
  <r>
    <s v="Yana Sorensen"/>
    <n v="58343"/>
    <x v="820"/>
    <d v="2009-01-11T00:00:00"/>
    <x v="10"/>
    <s v="2009"/>
    <n v="2"/>
    <b v="0"/>
    <x v="3"/>
    <n v="39"/>
    <n v="121.87"/>
    <n v="7.0000000000000007E-2"/>
    <s v="Regular Air"/>
    <n v="11.32"/>
    <n v="3.29"/>
    <n v="1.35"/>
    <s v="Quebec"/>
    <s v="Quebec"/>
    <s v="Corporate"/>
    <s v="Office Supplies"/>
    <x v="6"/>
    <n v="0.4"/>
  </r>
  <r>
    <s v="Deborah Brumfield"/>
    <n v="59270"/>
    <x v="1057"/>
    <d v="2010-01-11T00:00:00"/>
    <x v="10"/>
    <s v="2010"/>
    <n v="0"/>
    <s v="FREE DELIVERY"/>
    <x v="1"/>
    <n v="5"/>
    <n v="647.27"/>
    <n v="0.08"/>
    <s v="Delivery Truck"/>
    <n v="-404.77"/>
    <n v="122.99"/>
    <n v="70.2"/>
    <s v="Quebec"/>
    <s v="Quebec"/>
    <s v="Small Business"/>
    <s v="Furniture"/>
    <x v="14"/>
    <n v="0.74"/>
  </r>
  <r>
    <s v="Maureen Gastineau"/>
    <n v="59619"/>
    <x v="1058"/>
    <d v="2010-02-15T00:00:00"/>
    <x v="5"/>
    <s v="2010"/>
    <n v="2"/>
    <b v="0"/>
    <x v="3"/>
    <n v="35"/>
    <n v="225.4"/>
    <n v="0.08"/>
    <s v="Regular Air"/>
    <n v="-165.48"/>
    <n v="6.48"/>
    <n v="8.4"/>
    <s v="Quebec"/>
    <s v="Quebec"/>
    <s v="Consumer"/>
    <s v="Office Supplies"/>
    <x v="5"/>
    <n v="0.37"/>
  </r>
  <r>
    <s v="Julia Barnett"/>
    <n v="59714"/>
    <x v="416"/>
    <d v="2010-12-15T00:00:00"/>
    <x v="9"/>
    <s v="2010"/>
    <n v="2"/>
    <b v="0"/>
    <x v="5"/>
    <n v="26"/>
    <n v="9225.65"/>
    <n v="0.03"/>
    <s v="Delivery Truck"/>
    <n v="1656.46"/>
    <n v="349.45"/>
    <n v="60"/>
    <s v="Quebec"/>
    <s v="Quebec"/>
    <s v="Corporate"/>
    <s v="Furniture"/>
    <x v="10"/>
    <m/>
  </r>
  <r>
    <s v="Julia Barnett"/>
    <n v="59781"/>
    <x v="1059"/>
    <d v="2012-12-14T00:00:00"/>
    <x v="9"/>
    <s v="2012"/>
    <n v="2"/>
    <b v="0"/>
    <x v="3"/>
    <n v="18"/>
    <n v="1837.94"/>
    <n v="0.02"/>
    <s v="Regular Air"/>
    <n v="1249.43"/>
    <n v="99.23"/>
    <n v="8.99"/>
    <s v="Quebec"/>
    <s v="Quebec"/>
    <s v="Corporate"/>
    <s v="Furniture"/>
    <x v="4"/>
    <n v="0.35"/>
  </r>
  <r>
    <s v="Julia Barnett"/>
    <n v="59781"/>
    <x v="1059"/>
    <d v="2012-12-13T00:00:00"/>
    <x v="9"/>
    <s v="2012"/>
    <n v="1"/>
    <b v="0"/>
    <x v="3"/>
    <n v="28"/>
    <n v="24391.16"/>
    <n v="0.04"/>
    <s v="Delivery Truck"/>
    <n v="-9611.91"/>
    <n v="880.98"/>
    <n v="44.55"/>
    <s v="Quebec"/>
    <s v="Quebec"/>
    <s v="Corporate"/>
    <s v="Furniture"/>
    <x v="9"/>
    <n v="0.62"/>
  </r>
  <r>
    <s v="Helen Wasserman"/>
    <n v="70"/>
    <x v="1144"/>
    <d v="2010-12-22T00:00:00"/>
    <x v="9"/>
    <s v="2010"/>
    <n v="5"/>
    <b v="0"/>
    <x v="0"/>
    <n v="48"/>
    <n v="90.05"/>
    <n v="0.03"/>
    <s v="Regular Air"/>
    <n v="-107"/>
    <n v="1.86"/>
    <n v="2.58"/>
    <s v="Quebec"/>
    <s v="Quebec"/>
    <s v="Home Office"/>
    <s v="Office Supplies"/>
    <x v="6"/>
    <n v="0.82"/>
  </r>
  <r>
    <s v="Helen Wasserman"/>
    <n v="70"/>
    <x v="1144"/>
    <d v="2010-12-22T00:00:00"/>
    <x v="9"/>
    <s v="2010"/>
    <n v="5"/>
    <b v="0"/>
    <x v="0"/>
    <n v="46"/>
    <n v="7804.53"/>
    <n v="0.05"/>
    <s v="Regular Air"/>
    <n v="2057.17"/>
    <n v="205.99"/>
    <n v="5.99"/>
    <s v="Quebec"/>
    <s v="Quebec"/>
    <s v="Home Office"/>
    <s v="Technology"/>
    <x v="3"/>
    <n v="0.59"/>
  </r>
  <r>
    <s v="Anne Pryor"/>
    <n v="135"/>
    <x v="333"/>
    <d v="2011-10-22T00:00:00"/>
    <x v="0"/>
    <s v="2011"/>
    <n v="2"/>
    <b v="0"/>
    <x v="3"/>
    <n v="25"/>
    <n v="125.85"/>
    <n v="0.09"/>
    <s v="Regular Air"/>
    <n v="-89.25"/>
    <n v="4.9800000000000004"/>
    <n v="4.62"/>
    <s v="Quebec"/>
    <s v="Quebec"/>
    <s v="Consumer"/>
    <s v="Technology"/>
    <x v="7"/>
    <n v="0.64"/>
  </r>
  <r>
    <s v="Justin Hirsh"/>
    <n v="193"/>
    <x v="77"/>
    <d v="2010-08-09T00:00:00"/>
    <x v="2"/>
    <s v="2010"/>
    <n v="2"/>
    <b v="0"/>
    <x v="5"/>
    <n v="14"/>
    <n v="174.89"/>
    <n v="0.06"/>
    <s v="Regular Air"/>
    <n v="-37.04"/>
    <n v="12.44"/>
    <n v="6.27"/>
    <s v="Quebec"/>
    <s v="Quebec"/>
    <s v="Consumer"/>
    <s v="Office Supplies"/>
    <x v="0"/>
    <n v="0.56999999999999995"/>
  </r>
  <r>
    <s v="Karen Ferguson"/>
    <n v="225"/>
    <x v="898"/>
    <d v="2011-05-25T00:00:00"/>
    <x v="7"/>
    <s v="2011"/>
    <n v="1"/>
    <b v="0"/>
    <x v="5"/>
    <n v="24"/>
    <n v="126.58"/>
    <n v="0.06"/>
    <s v="Regular Air"/>
    <n v="18.27"/>
    <n v="5.58"/>
    <n v="0.7"/>
    <s v="Quebec"/>
    <s v="Quebec"/>
    <s v="Home Office"/>
    <s v="Office Supplies"/>
    <x v="12"/>
    <n v="0.6"/>
  </r>
  <r>
    <s v="Karen Ferguson"/>
    <n v="225"/>
    <x v="898"/>
    <d v="2011-05-26T00:00:00"/>
    <x v="7"/>
    <s v="2011"/>
    <n v="2"/>
    <b v="0"/>
    <x v="5"/>
    <n v="1"/>
    <n v="23.7"/>
    <n v="0.05"/>
    <s v="Regular Air"/>
    <n v="-8.9700000000000006"/>
    <n v="19.84"/>
    <n v="4.0999999999999996"/>
    <s v="Quebec"/>
    <s v="Quebec"/>
    <s v="Home Office"/>
    <s v="Office Supplies"/>
    <x v="12"/>
    <n v="0.44"/>
  </r>
  <r>
    <s v="Dorris Love"/>
    <n v="290"/>
    <x v="272"/>
    <d v="2009-01-06T00:00:00"/>
    <x v="10"/>
    <s v="2009"/>
    <n v="1"/>
    <b v="0"/>
    <x v="3"/>
    <n v="24"/>
    <n v="188.73"/>
    <n v="0.05"/>
    <s v="Regular Air"/>
    <n v="-32.479999999999997"/>
    <n v="7.64"/>
    <n v="5.83"/>
    <s v="Quebec"/>
    <s v="Quebec"/>
    <s v="Home Office"/>
    <s v="Office Supplies"/>
    <x v="5"/>
    <n v="0.36"/>
  </r>
  <r>
    <s v="Bill Eplett"/>
    <n v="644"/>
    <x v="978"/>
    <d v="2012-05-01T00:00:00"/>
    <x v="7"/>
    <s v="2012"/>
    <n v="1"/>
    <b v="0"/>
    <x v="5"/>
    <n v="5"/>
    <n v="1679.58"/>
    <n v="0.01"/>
    <s v="Delivery Truck"/>
    <n v="-171.92"/>
    <n v="320.98"/>
    <n v="58.95"/>
    <s v="Quebec"/>
    <s v="Quebec"/>
    <s v="Corporate"/>
    <s v="Furniture"/>
    <x v="14"/>
    <n v="0.56999999999999995"/>
  </r>
  <r>
    <s v="Caroline Jumper"/>
    <n v="738"/>
    <x v="1145"/>
    <d v="2010-03-03T00:00:00"/>
    <x v="4"/>
    <s v="2010"/>
    <n v="2"/>
    <b v="0"/>
    <x v="3"/>
    <n v="7"/>
    <n v="560.51"/>
    <n v="0.04"/>
    <s v="Regular Air"/>
    <n v="32.6"/>
    <n v="80.98"/>
    <n v="4.5"/>
    <s v="Quebec"/>
    <s v="Quebec"/>
    <s v="Corporate"/>
    <s v="Office Supplies"/>
    <x v="1"/>
    <n v="0.59"/>
  </r>
  <r>
    <s v="Caroline Jumper"/>
    <n v="738"/>
    <x v="1145"/>
    <d v="2010-03-02T00:00:00"/>
    <x v="4"/>
    <s v="2010"/>
    <n v="1"/>
    <b v="0"/>
    <x v="3"/>
    <n v="31"/>
    <n v="189.95"/>
    <n v="0.08"/>
    <s v="Regular Air"/>
    <n v="-56.68"/>
    <n v="6.48"/>
    <n v="5.14"/>
    <s v="Quebec"/>
    <s v="Quebec"/>
    <s v="Corporate"/>
    <s v="Office Supplies"/>
    <x v="5"/>
    <n v="0.37"/>
  </r>
  <r>
    <s v="Pamela Stobb"/>
    <n v="772"/>
    <x v="652"/>
    <d v="2010-04-18T00:00:00"/>
    <x v="8"/>
    <s v="2010"/>
    <n v="2"/>
    <b v="0"/>
    <x v="1"/>
    <n v="35"/>
    <n v="589.24"/>
    <n v="0.08"/>
    <s v="Regular Air"/>
    <n v="-38.35"/>
    <n v="17.52"/>
    <n v="8.17"/>
    <s v="Quebec"/>
    <s v="Quebec"/>
    <s v="Consumer"/>
    <s v="Office Supplies"/>
    <x v="1"/>
    <n v="0.5"/>
  </r>
  <r>
    <s v="Pamela Stobb"/>
    <n v="772"/>
    <x v="652"/>
    <d v="2010-04-18T00:00:00"/>
    <x v="8"/>
    <s v="2010"/>
    <n v="2"/>
    <b v="0"/>
    <x v="1"/>
    <n v="25"/>
    <n v="233.05"/>
    <n v="0.1"/>
    <s v="Regular Air"/>
    <n v="86.93"/>
    <n v="9.9"/>
    <n v="1.39"/>
    <s v="Quebec"/>
    <s v="Quebec"/>
    <s v="Consumer"/>
    <s v="Office Supplies"/>
    <x v="8"/>
    <n v="0.37"/>
  </r>
  <r>
    <s v="Aaron Smayling"/>
    <n v="1189"/>
    <x v="693"/>
    <d v="2009-04-09T00:00:00"/>
    <x v="8"/>
    <s v="2009"/>
    <n v="1"/>
    <b v="0"/>
    <x v="5"/>
    <n v="27"/>
    <n v="129.1"/>
    <n v="0"/>
    <s v="Regular Air"/>
    <n v="-59.82"/>
    <n v="4.42"/>
    <n v="4.99"/>
    <s v="Quebec"/>
    <s v="Quebec"/>
    <s v="Small Business"/>
    <s v="Office Supplies"/>
    <x v="8"/>
    <n v="0.38"/>
  </r>
  <r>
    <s v="Aaron Smayling"/>
    <n v="1825"/>
    <x v="384"/>
    <d v="2010-12-06T00:00:00"/>
    <x v="9"/>
    <s v="2010"/>
    <n v="2"/>
    <b v="0"/>
    <x v="4"/>
    <n v="22"/>
    <n v="38.26"/>
    <n v="0.03"/>
    <s v="Regular Air"/>
    <n v="-2.34"/>
    <n v="1.76"/>
    <n v="0.7"/>
    <s v="Quebec"/>
    <s v="Quebec"/>
    <s v="Small Business"/>
    <s v="Office Supplies"/>
    <x v="12"/>
    <n v="0.56000000000000005"/>
  </r>
  <r>
    <s v="Caroline Jumper"/>
    <n v="2467"/>
    <x v="979"/>
    <d v="2011-07-16T00:00:00"/>
    <x v="1"/>
    <s v="2011"/>
    <n v="1"/>
    <b v="0"/>
    <x v="3"/>
    <n v="30"/>
    <n v="4147.47"/>
    <n v="0.09"/>
    <s v="Delivery Truck"/>
    <n v="586.61"/>
    <n v="145.44999999999999"/>
    <n v="17.850000000000001"/>
    <s v="Quebec"/>
    <s v="Quebec"/>
    <s v="Corporate"/>
    <s v="Technology"/>
    <x v="16"/>
    <n v="0.56000000000000005"/>
  </r>
  <r>
    <s v="Pamela Stobb"/>
    <n v="3014"/>
    <x v="149"/>
    <d v="2012-10-31T00:00:00"/>
    <x v="0"/>
    <s v="2012"/>
    <n v="2"/>
    <b v="0"/>
    <x v="3"/>
    <n v="13"/>
    <n v="4002.14"/>
    <n v="0.02"/>
    <s v="Regular Air"/>
    <n v="1314.39"/>
    <n v="304.99"/>
    <n v="19.989999999999998"/>
    <s v="Quebec"/>
    <s v="Quebec"/>
    <s v="Consumer"/>
    <s v="Office Supplies"/>
    <x v="2"/>
    <n v="0.4"/>
  </r>
  <r>
    <s v="Jasper Cacioppo"/>
    <n v="3073"/>
    <x v="828"/>
    <d v="2009-01-08T00:00:00"/>
    <x v="10"/>
    <s v="2009"/>
    <n v="1"/>
    <b v="0"/>
    <x v="4"/>
    <n v="3"/>
    <n v="10.58"/>
    <n v="0.05"/>
    <s v="Regular Air"/>
    <n v="-11.58"/>
    <n v="1.98"/>
    <n v="4.7699999999999996"/>
    <s v="Quebec"/>
    <s v="Quebec"/>
    <s v="Home Office"/>
    <s v="Office Supplies"/>
    <x v="2"/>
    <n v="0.4"/>
  </r>
  <r>
    <s v="Jasper Cacioppo"/>
    <n v="3073"/>
    <x v="828"/>
    <d v="2009-01-08T00:00:00"/>
    <x v="10"/>
    <s v="2009"/>
    <n v="1"/>
    <b v="0"/>
    <x v="4"/>
    <n v="3"/>
    <n v="2119.67"/>
    <n v="7.0000000000000007E-2"/>
    <s v="Express Air"/>
    <n v="-2314.7399999999998"/>
    <n v="699.99"/>
    <n v="24.49"/>
    <s v="Quebec"/>
    <s v="Quebec"/>
    <s v="Home Office"/>
    <s v="Technology"/>
    <x v="13"/>
    <n v="0.41"/>
  </r>
  <r>
    <s v="Jasper Cacioppo"/>
    <n v="3073"/>
    <x v="828"/>
    <d v="2009-01-08T00:00:00"/>
    <x v="10"/>
    <s v="2009"/>
    <n v="1"/>
    <b v="0"/>
    <x v="4"/>
    <n v="7"/>
    <n v="45923.76"/>
    <n v="7.0000000000000007E-2"/>
    <s v="Regular Air"/>
    <n v="102.61"/>
    <n v="6783.02"/>
    <n v="24.49"/>
    <s v="Quebec"/>
    <s v="Quebec"/>
    <s v="Home Office"/>
    <s v="Technology"/>
    <x v="16"/>
    <n v="0.39"/>
  </r>
  <r>
    <s v="Jasper Cacioppo"/>
    <n v="3168"/>
    <x v="1146"/>
    <d v="2012-02-03T00:00:00"/>
    <x v="5"/>
    <s v="2012"/>
    <n v="5"/>
    <b v="0"/>
    <x v="0"/>
    <n v="14"/>
    <n v="80.599999999999994"/>
    <n v="0.04"/>
    <s v="Regular Air"/>
    <n v="-4.2"/>
    <n v="5.28"/>
    <n v="3.96"/>
    <s v="Quebec"/>
    <s v="Quebec"/>
    <s v="Home Office"/>
    <s v="Furniture"/>
    <x v="4"/>
    <n v="0.54"/>
  </r>
  <r>
    <s v="Alan Haines"/>
    <n v="3205"/>
    <x v="819"/>
    <d v="2012-04-10T00:00:00"/>
    <x v="8"/>
    <s v="2012"/>
    <n v="0"/>
    <s v="FREE DELIVERY"/>
    <x v="0"/>
    <n v="8"/>
    <n v="136.61000000000001"/>
    <n v="0.01"/>
    <s v="Regular Air"/>
    <n v="80.430000000000007"/>
    <n v="15.68"/>
    <n v="3.73"/>
    <s v="Quebec"/>
    <s v="Quebec"/>
    <s v="Consumer"/>
    <s v="Furniture"/>
    <x v="4"/>
    <n v="0.46"/>
  </r>
  <r>
    <s v="Alan Haines"/>
    <n v="3205"/>
    <x v="819"/>
    <d v="2012-04-14T00:00:00"/>
    <x v="8"/>
    <s v="2012"/>
    <n v="4"/>
    <b v="0"/>
    <x v="0"/>
    <n v="42"/>
    <n v="2907.63"/>
    <n v="0.04"/>
    <s v="Express Air"/>
    <n v="54.6"/>
    <n v="71.37"/>
    <n v="69"/>
    <s v="Quebec"/>
    <s v="Quebec"/>
    <s v="Consumer"/>
    <s v="Furniture"/>
    <x v="10"/>
    <n v="0.68"/>
  </r>
  <r>
    <s v="Logan Haushalter"/>
    <n v="3559"/>
    <x v="88"/>
    <d v="2012-10-24T00:00:00"/>
    <x v="0"/>
    <s v="2012"/>
    <n v="1"/>
    <b v="0"/>
    <x v="4"/>
    <n v="34"/>
    <n v="136.66999999999999"/>
    <n v="7.0000000000000007E-2"/>
    <s v="Express Air"/>
    <n v="-117.92"/>
    <n v="3.81"/>
    <n v="5.44"/>
    <s v="Quebec"/>
    <s v="Quebec"/>
    <s v="Corporate"/>
    <s v="Office Supplies"/>
    <x v="2"/>
    <n v="0.36"/>
  </r>
  <r>
    <s v="Lena Cacioppo"/>
    <n v="3586"/>
    <x v="384"/>
    <d v="2010-12-05T00:00:00"/>
    <x v="9"/>
    <s v="2010"/>
    <n v="1"/>
    <b v="0"/>
    <x v="1"/>
    <n v="32"/>
    <n v="383.57"/>
    <n v="0.06"/>
    <s v="Regular Air"/>
    <n v="70.510000000000005"/>
    <n v="12.58"/>
    <n v="5.16"/>
    <s v="Quebec"/>
    <s v="Quebec"/>
    <s v="Home Office"/>
    <s v="Furniture"/>
    <x v="4"/>
    <n v="0.43"/>
  </r>
  <r>
    <s v="Lena Cacioppo"/>
    <n v="3586"/>
    <x v="384"/>
    <d v="2010-12-06T00:00:00"/>
    <x v="9"/>
    <s v="2010"/>
    <n v="2"/>
    <b v="0"/>
    <x v="1"/>
    <n v="31"/>
    <n v="461.1"/>
    <n v="0.05"/>
    <s v="Regular Air"/>
    <n v="116.96"/>
    <n v="14.34"/>
    <n v="5"/>
    <s v="Quebec"/>
    <s v="Quebec"/>
    <s v="Home Office"/>
    <s v="Furniture"/>
    <x v="4"/>
    <n v="0.49"/>
  </r>
  <r>
    <s v="Aaron Smayling"/>
    <n v="3750"/>
    <x v="355"/>
    <d v="2011-05-01T00:00:00"/>
    <x v="7"/>
    <s v="2011"/>
    <n v="2"/>
    <b v="0"/>
    <x v="4"/>
    <n v="12"/>
    <n v="76.16"/>
    <n v="0.04"/>
    <s v="Regular Air"/>
    <n v="-24.03"/>
    <n v="5.98"/>
    <n v="5.2"/>
    <s v="Quebec"/>
    <s v="Quebec"/>
    <s v="Small Business"/>
    <s v="Office Supplies"/>
    <x v="5"/>
    <n v="0.36"/>
  </r>
  <r>
    <s v="Deirdre Greer"/>
    <n v="3778"/>
    <x v="262"/>
    <d v="2010-05-27T00:00:00"/>
    <x v="7"/>
    <s v="2010"/>
    <n v="2"/>
    <b v="0"/>
    <x v="5"/>
    <n v="34"/>
    <n v="268.08999999999997"/>
    <n v="7.0000000000000007E-2"/>
    <s v="Regular Air"/>
    <n v="-63.76"/>
    <n v="8.32"/>
    <n v="2.38"/>
    <s v="Quebec"/>
    <s v="Quebec"/>
    <s v="Home Office"/>
    <s v="Technology"/>
    <x v="7"/>
    <n v="0.74"/>
  </r>
  <r>
    <s v="Deirdre Greer"/>
    <n v="3778"/>
    <x v="262"/>
    <d v="2010-05-26T00:00:00"/>
    <x v="7"/>
    <s v="2010"/>
    <n v="1"/>
    <b v="0"/>
    <x v="5"/>
    <n v="12"/>
    <n v="557.03"/>
    <n v="0.04"/>
    <s v="Regular Air"/>
    <n v="8.9499999999999993"/>
    <n v="45.19"/>
    <n v="1.99"/>
    <s v="Quebec"/>
    <s v="Quebec"/>
    <s v="Home Office"/>
    <s v="Technology"/>
    <x v="7"/>
    <n v="0.55000000000000004"/>
  </r>
  <r>
    <s v="Deirdre Greer"/>
    <n v="3778"/>
    <x v="262"/>
    <d v="2010-05-26T00:00:00"/>
    <x v="7"/>
    <s v="2010"/>
    <n v="1"/>
    <b v="0"/>
    <x v="5"/>
    <n v="3"/>
    <n v="26.53"/>
    <n v="0.05"/>
    <s v="Regular Air"/>
    <n v="-15"/>
    <n v="6.68"/>
    <n v="6.92"/>
    <s v="Quebec"/>
    <s v="Quebec"/>
    <s v="Home Office"/>
    <s v="Office Supplies"/>
    <x v="5"/>
    <n v="0.37"/>
  </r>
  <r>
    <s v="Deirdre Greer"/>
    <n v="3778"/>
    <x v="262"/>
    <d v="2010-05-26T00:00:00"/>
    <x v="7"/>
    <s v="2010"/>
    <n v="1"/>
    <b v="0"/>
    <x v="5"/>
    <n v="34"/>
    <n v="5133.9234999999999"/>
    <n v="0.02"/>
    <s v="Regular Air"/>
    <n v="1313.95"/>
    <n v="175.99"/>
    <n v="4.99"/>
    <s v="Quebec"/>
    <s v="Quebec"/>
    <s v="Home Office"/>
    <s v="Technology"/>
    <x v="3"/>
    <n v="0.59"/>
  </r>
  <r>
    <s v="John Stevenson"/>
    <n v="3841"/>
    <x v="832"/>
    <d v="2009-10-06T00:00:00"/>
    <x v="0"/>
    <s v="2009"/>
    <n v="2"/>
    <b v="0"/>
    <x v="3"/>
    <n v="19"/>
    <n v="1184.45"/>
    <n v="0.02"/>
    <s v="Regular Air"/>
    <n v="-552.1"/>
    <n v="60.98"/>
    <n v="49"/>
    <s v="Quebec"/>
    <s v="Quebec"/>
    <s v="Small Business"/>
    <s v="Office Supplies"/>
    <x v="1"/>
    <n v="0.59"/>
  </r>
  <r>
    <s v="John Stevenson"/>
    <n v="3841"/>
    <x v="832"/>
    <d v="2009-10-06T00:00:00"/>
    <x v="0"/>
    <s v="2009"/>
    <n v="2"/>
    <b v="0"/>
    <x v="3"/>
    <n v="20"/>
    <n v="25409.63"/>
    <n v="0.02"/>
    <s v="Regular Air"/>
    <n v="11535.28"/>
    <n v="1270.99"/>
    <n v="19.989999999999998"/>
    <s v="Quebec"/>
    <s v="Quebec"/>
    <s v="Small Business"/>
    <s v="Office Supplies"/>
    <x v="2"/>
    <n v="0.35"/>
  </r>
  <r>
    <s v="John Stevenson"/>
    <n v="3841"/>
    <x v="832"/>
    <d v="2009-10-06T00:00:00"/>
    <x v="0"/>
    <s v="2009"/>
    <n v="2"/>
    <b v="0"/>
    <x v="3"/>
    <n v="43"/>
    <n v="7308.2830000000004"/>
    <n v="0.05"/>
    <s v="Express Air"/>
    <n v="1680.23"/>
    <n v="205.99"/>
    <n v="8.99"/>
    <s v="Quebec"/>
    <s v="Quebec"/>
    <s v="Small Business"/>
    <s v="Technology"/>
    <x v="3"/>
    <n v="0.6"/>
  </r>
  <r>
    <s v="Sheri Gordon"/>
    <n v="4004"/>
    <x v="139"/>
    <d v="2010-05-09T00:00:00"/>
    <x v="7"/>
    <s v="2010"/>
    <n v="3"/>
    <b v="0"/>
    <x v="4"/>
    <n v="14"/>
    <n v="63.52"/>
    <n v="0.1"/>
    <s v="Regular Air"/>
    <n v="8.66"/>
    <n v="4.84"/>
    <n v="0.71"/>
    <s v="Quebec"/>
    <s v="Quebec"/>
    <s v="Corporate"/>
    <s v="Office Supplies"/>
    <x v="12"/>
    <n v="0.52"/>
  </r>
  <r>
    <s v="Sheri Gordon"/>
    <n v="4004"/>
    <x v="139"/>
    <d v="2010-05-07T00:00:00"/>
    <x v="7"/>
    <s v="2010"/>
    <n v="1"/>
    <b v="0"/>
    <x v="4"/>
    <n v="44"/>
    <n v="1512.25"/>
    <n v="0.05"/>
    <s v="Regular Air"/>
    <n v="195.48"/>
    <n v="34.58"/>
    <n v="8.99"/>
    <s v="Quebec"/>
    <s v="Quebec"/>
    <s v="Corporate"/>
    <s v="Office Supplies"/>
    <x v="12"/>
    <n v="0.56000000000000005"/>
  </r>
  <r>
    <s v="Bill Eplett"/>
    <n v="4096"/>
    <x v="770"/>
    <d v="2012-07-03T00:00:00"/>
    <x v="1"/>
    <s v="2012"/>
    <n v="1"/>
    <b v="0"/>
    <x v="3"/>
    <n v="21"/>
    <n v="128.28"/>
    <n v="0.04"/>
    <s v="Regular Air"/>
    <n v="53.58"/>
    <n v="6.3"/>
    <n v="0.5"/>
    <s v="Quebec"/>
    <s v="Quebec"/>
    <s v="Corporate"/>
    <s v="Office Supplies"/>
    <x v="11"/>
    <n v="0.39"/>
  </r>
  <r>
    <s v="Ben Wallace"/>
    <n v="4769"/>
    <x v="535"/>
    <d v="2011-04-14T00:00:00"/>
    <x v="8"/>
    <s v="2011"/>
    <n v="1"/>
    <b v="0"/>
    <x v="3"/>
    <n v="41"/>
    <n v="117.4"/>
    <n v="0.01"/>
    <s v="Regular Air"/>
    <n v="48.63"/>
    <n v="2.88"/>
    <n v="0.5"/>
    <s v="Quebec"/>
    <s v="Quebec"/>
    <s v="Home Office"/>
    <s v="Office Supplies"/>
    <x v="11"/>
    <n v="0.36"/>
  </r>
  <r>
    <s v="Max Engle"/>
    <n v="4800"/>
    <x v="505"/>
    <d v="2012-01-12T00:00:00"/>
    <x v="10"/>
    <s v="2012"/>
    <n v="7"/>
    <b v="0"/>
    <x v="0"/>
    <n v="4"/>
    <n v="41.94"/>
    <n v="0.05"/>
    <s v="Regular Air"/>
    <n v="-26.17"/>
    <n v="8.0399999999999991"/>
    <n v="8.94"/>
    <s v="Quebec"/>
    <s v="Quebec"/>
    <s v="Corporate"/>
    <s v="Office Supplies"/>
    <x v="2"/>
    <n v="0.4"/>
  </r>
  <r>
    <s v="Max Engle"/>
    <n v="4800"/>
    <x v="505"/>
    <d v="2012-01-12T00:00:00"/>
    <x v="10"/>
    <s v="2012"/>
    <n v="7"/>
    <b v="0"/>
    <x v="0"/>
    <n v="17"/>
    <n v="89.25"/>
    <n v="0.01"/>
    <s v="Regular Air"/>
    <n v="40.880000000000003"/>
    <n v="4.91"/>
    <n v="0.5"/>
    <s v="Quebec"/>
    <s v="Quebec"/>
    <s v="Corporate"/>
    <s v="Office Supplies"/>
    <x v="11"/>
    <n v="0.36"/>
  </r>
  <r>
    <s v="Max Engle"/>
    <n v="4800"/>
    <x v="505"/>
    <d v="2012-01-10T00:00:00"/>
    <x v="10"/>
    <s v="2012"/>
    <n v="5"/>
    <b v="0"/>
    <x v="0"/>
    <n v="7"/>
    <n v="79.81"/>
    <n v="7.0000000000000007E-2"/>
    <s v="Regular Air"/>
    <n v="-4.28"/>
    <n v="11.55"/>
    <n v="2.36"/>
    <s v="Quebec"/>
    <s v="Quebec"/>
    <s v="Corporate"/>
    <s v="Office Supplies"/>
    <x v="12"/>
    <n v="0.55000000000000004"/>
  </r>
  <r>
    <s v="Fred Chung"/>
    <n v="5543"/>
    <x v="287"/>
    <d v="2010-09-26T00:00:00"/>
    <x v="11"/>
    <s v="2010"/>
    <n v="2"/>
    <b v="0"/>
    <x v="4"/>
    <n v="15"/>
    <n v="703.54"/>
    <n v="0.04"/>
    <s v="Regular Air"/>
    <n v="138.46"/>
    <n v="48.58"/>
    <n v="3.99"/>
    <s v="Quebec"/>
    <s v="Quebec"/>
    <s v="Corporate"/>
    <s v="Office Supplies"/>
    <x v="1"/>
    <n v="0.56000000000000005"/>
  </r>
  <r>
    <s v="Fred Chung"/>
    <n v="5543"/>
    <x v="287"/>
    <d v="2010-09-27T00:00:00"/>
    <x v="11"/>
    <s v="2010"/>
    <n v="3"/>
    <b v="0"/>
    <x v="4"/>
    <n v="6"/>
    <n v="65.930000000000007"/>
    <n v="0.04"/>
    <s v="Regular Air"/>
    <n v="11.06"/>
    <n v="10.31"/>
    <n v="1.79"/>
    <s v="Quebec"/>
    <s v="Quebec"/>
    <s v="Corporate"/>
    <s v="Office Supplies"/>
    <x v="5"/>
    <n v="0.38"/>
  </r>
  <r>
    <s v="Fred Chung"/>
    <n v="5543"/>
    <x v="287"/>
    <d v="2010-09-26T00:00:00"/>
    <x v="11"/>
    <s v="2010"/>
    <n v="2"/>
    <b v="0"/>
    <x v="4"/>
    <n v="27"/>
    <n v="67.3"/>
    <n v="0.02"/>
    <s v="Regular Air"/>
    <n v="-115.38"/>
    <n v="2.1800000000000002"/>
    <n v="5"/>
    <s v="Quebec"/>
    <s v="Quebec"/>
    <s v="Corporate"/>
    <s v="Office Supplies"/>
    <x v="15"/>
    <n v="0.81"/>
  </r>
  <r>
    <s v="Dennis Kane"/>
    <n v="5636"/>
    <x v="635"/>
    <d v="2011-02-17T00:00:00"/>
    <x v="5"/>
    <s v="2011"/>
    <n v="2"/>
    <b v="0"/>
    <x v="4"/>
    <n v="23"/>
    <n v="138.16999999999999"/>
    <n v="0"/>
    <s v="Regular Air"/>
    <n v="-1.0900000000000001"/>
    <n v="5.85"/>
    <n v="2.27"/>
    <s v="Quebec"/>
    <s v="Quebec"/>
    <s v="Small Business"/>
    <s v="Office Supplies"/>
    <x v="12"/>
    <n v="0.56000000000000005"/>
  </r>
  <r>
    <s v="Phillip Flathmann"/>
    <n v="6050"/>
    <x v="1147"/>
    <d v="2010-04-04T00:00:00"/>
    <x v="8"/>
    <s v="2010"/>
    <n v="7"/>
    <b v="0"/>
    <x v="0"/>
    <n v="3"/>
    <n v="261.94"/>
    <n v="0.06"/>
    <s v="Delivery Truck"/>
    <n v="-219.78"/>
    <n v="80.97"/>
    <n v="33.6"/>
    <s v="Quebec"/>
    <s v="Quebec"/>
    <s v="Small Business"/>
    <s v="Technology"/>
    <x v="16"/>
    <n v="0.37"/>
  </r>
  <r>
    <s v="Phillip Flathmann"/>
    <n v="6050"/>
    <x v="1147"/>
    <d v="2010-04-02T00:00:00"/>
    <x v="8"/>
    <s v="2010"/>
    <n v="5"/>
    <b v="0"/>
    <x v="0"/>
    <n v="47"/>
    <n v="9574.82"/>
    <n v="0.08"/>
    <s v="Regular Air"/>
    <n v="-505.98"/>
    <n v="209.37"/>
    <n v="69"/>
    <s v="Quebec"/>
    <s v="Quebec"/>
    <s v="Small Business"/>
    <s v="Furniture"/>
    <x v="10"/>
    <n v="0.79"/>
  </r>
  <r>
    <s v="Mathew Reese"/>
    <n v="6148"/>
    <x v="74"/>
    <d v="2011-12-25T00:00:00"/>
    <x v="9"/>
    <s v="2011"/>
    <n v="1"/>
    <b v="0"/>
    <x v="4"/>
    <n v="50"/>
    <n v="510.56"/>
    <n v="0.05"/>
    <s v="Regular Air"/>
    <n v="-29.4"/>
    <n v="10.64"/>
    <n v="5.16"/>
    <s v="Quebec"/>
    <s v="Quebec"/>
    <s v="Small Business"/>
    <s v="Furniture"/>
    <x v="4"/>
    <n v="0.56999999999999995"/>
  </r>
  <r>
    <s v="Mathew Reese"/>
    <n v="6148"/>
    <x v="74"/>
    <d v="2011-12-25T00:00:00"/>
    <x v="9"/>
    <s v="2011"/>
    <n v="1"/>
    <b v="0"/>
    <x v="4"/>
    <n v="18"/>
    <n v="389.52"/>
    <n v="0.05"/>
    <s v="Express Air"/>
    <n v="116.37"/>
    <n v="20.28"/>
    <n v="6.68"/>
    <s v="Quebec"/>
    <s v="Quebec"/>
    <s v="Small Business"/>
    <s v="Furniture"/>
    <x v="4"/>
    <n v="0.53"/>
  </r>
  <r>
    <s v="Stuart Van"/>
    <n v="6727"/>
    <x v="1148"/>
    <d v="2009-08-29T00:00:00"/>
    <x v="2"/>
    <s v="2009"/>
    <n v="0"/>
    <s v="FREE DELIVERY"/>
    <x v="0"/>
    <n v="12"/>
    <n v="33.43"/>
    <n v="0.06"/>
    <s v="Regular Air"/>
    <n v="8.4700000000000006"/>
    <n v="2.89"/>
    <n v="0.5"/>
    <s v="Quebec"/>
    <s v="Quebec"/>
    <s v="Consumer"/>
    <s v="Office Supplies"/>
    <x v="11"/>
    <n v="0.38"/>
  </r>
  <r>
    <s v="Brenda Bowman"/>
    <n v="7079"/>
    <x v="1119"/>
    <d v="2010-02-09T00:00:00"/>
    <x v="5"/>
    <s v="2010"/>
    <n v="1"/>
    <b v="0"/>
    <x v="4"/>
    <n v="44"/>
    <n v="12296.49"/>
    <n v="0.01"/>
    <s v="Delivery Truck"/>
    <n v="-416.7"/>
    <n v="280.98"/>
    <n v="57"/>
    <s v="Quebec"/>
    <s v="Quebec"/>
    <s v="Small Business"/>
    <s v="Furniture"/>
    <x v="14"/>
    <n v="0.78"/>
  </r>
  <r>
    <s v="Brenda Bowman"/>
    <n v="7079"/>
    <x v="1119"/>
    <d v="2010-02-10T00:00:00"/>
    <x v="5"/>
    <s v="2010"/>
    <n v="2"/>
    <b v="0"/>
    <x v="4"/>
    <n v="18"/>
    <n v="128.13"/>
    <n v="0.03"/>
    <s v="Regular Air"/>
    <n v="-34.909999999999997"/>
    <n v="6.48"/>
    <n v="5.94"/>
    <s v="Quebec"/>
    <s v="Quebec"/>
    <s v="Small Business"/>
    <s v="Office Supplies"/>
    <x v="5"/>
    <n v="0.37"/>
  </r>
  <r>
    <s v="Logan Haushalter"/>
    <n v="7301"/>
    <x v="282"/>
    <d v="2011-01-14T00:00:00"/>
    <x v="10"/>
    <s v="2011"/>
    <n v="17"/>
    <b v="0"/>
    <x v="0"/>
    <n v="17"/>
    <n v="959.08900000000006"/>
    <n v="0.06"/>
    <s v="Regular Air"/>
    <n v="124.99"/>
    <n v="65.989999999999995"/>
    <n v="2.5"/>
    <s v="Quebec"/>
    <s v="Quebec"/>
    <s v="Corporate"/>
    <s v="Technology"/>
    <x v="3"/>
    <n v="0.55000000000000004"/>
  </r>
  <r>
    <s v="Sheri Gordon"/>
    <n v="7623"/>
    <x v="996"/>
    <d v="2009-10-30T00:00:00"/>
    <x v="0"/>
    <s v="2009"/>
    <n v="2"/>
    <b v="0"/>
    <x v="5"/>
    <n v="18"/>
    <n v="5459.32"/>
    <n v="0.03"/>
    <s v="Regular Air"/>
    <n v="1603.12"/>
    <n v="300.64999999999998"/>
    <n v="24.49"/>
    <s v="Quebec"/>
    <s v="Quebec"/>
    <s v="Corporate"/>
    <s v="Office Supplies"/>
    <x v="1"/>
    <n v="0.52"/>
  </r>
  <r>
    <s v="Sheri Gordon"/>
    <n v="7623"/>
    <x v="996"/>
    <d v="2009-10-30T00:00:00"/>
    <x v="0"/>
    <s v="2009"/>
    <n v="2"/>
    <b v="0"/>
    <x v="5"/>
    <n v="37"/>
    <n v="1793.42"/>
    <n v="0.06"/>
    <s v="Regular Air"/>
    <n v="21.5"/>
    <n v="49.99"/>
    <n v="19.989999999999998"/>
    <s v="Quebec"/>
    <s v="Quebec"/>
    <s v="Corporate"/>
    <s v="Technology"/>
    <x v="7"/>
    <n v="0.45"/>
  </r>
  <r>
    <s v="Sheri Gordon"/>
    <n v="7623"/>
    <x v="996"/>
    <d v="2009-10-29T00:00:00"/>
    <x v="0"/>
    <s v="2009"/>
    <n v="1"/>
    <b v="0"/>
    <x v="5"/>
    <n v="32"/>
    <n v="3080.07"/>
    <n v="0.1"/>
    <s v="Regular Air"/>
    <n v="1480.15"/>
    <n v="104.85"/>
    <n v="4.6500000000000004"/>
    <s v="Quebec"/>
    <s v="Quebec"/>
    <s v="Corporate"/>
    <s v="Office Supplies"/>
    <x v="5"/>
    <n v="0.37"/>
  </r>
  <r>
    <s v="John Stevenson"/>
    <n v="8000"/>
    <x v="30"/>
    <d v="2010-09-21T00:00:00"/>
    <x v="11"/>
    <s v="2010"/>
    <n v="2"/>
    <b v="0"/>
    <x v="0"/>
    <n v="10"/>
    <n v="149.25"/>
    <n v="0.08"/>
    <s v="Regular Air"/>
    <n v="-26.81"/>
    <n v="15.01"/>
    <n v="8.4"/>
    <s v="Quebec"/>
    <s v="Quebec"/>
    <s v="Small Business"/>
    <s v="Office Supplies"/>
    <x v="2"/>
    <n v="0.39"/>
  </r>
  <r>
    <s v="John Stevenson"/>
    <n v="8000"/>
    <x v="30"/>
    <d v="2010-09-21T00:00:00"/>
    <x v="11"/>
    <s v="2010"/>
    <n v="2"/>
    <b v="0"/>
    <x v="0"/>
    <n v="1"/>
    <n v="10.14"/>
    <n v="0.04"/>
    <s v="Regular Air"/>
    <n v="-7.61"/>
    <n v="4.82"/>
    <n v="5.24"/>
    <s v="Quebec"/>
    <s v="Quebec"/>
    <s v="Small Business"/>
    <s v="Office Supplies"/>
    <x v="2"/>
    <n v="0.39"/>
  </r>
  <r>
    <s v="Phillip Flathmann"/>
    <n v="8039"/>
    <x v="1037"/>
    <d v="2012-08-24T00:00:00"/>
    <x v="2"/>
    <s v="2012"/>
    <n v="1"/>
    <b v="0"/>
    <x v="4"/>
    <n v="37"/>
    <n v="1199.7"/>
    <n v="0.01"/>
    <s v="Regular Air"/>
    <n v="3.22"/>
    <n v="30.98"/>
    <n v="19.510000000000002"/>
    <s v="Quebec"/>
    <s v="Quebec"/>
    <s v="Small Business"/>
    <s v="Office Supplies"/>
    <x v="8"/>
    <n v="0.36"/>
  </r>
  <r>
    <s v="Mathew Reese"/>
    <n v="8162"/>
    <x v="637"/>
    <d v="2009-10-08T00:00:00"/>
    <x v="0"/>
    <s v="2009"/>
    <n v="1"/>
    <b v="0"/>
    <x v="4"/>
    <n v="25"/>
    <n v="670.39"/>
    <n v="0.03"/>
    <s v="Regular Air"/>
    <n v="-82.26"/>
    <n v="27.48"/>
    <n v="4"/>
    <s v="Quebec"/>
    <s v="Quebec"/>
    <s v="Small Business"/>
    <s v="Technology"/>
    <x v="7"/>
    <n v="0.75"/>
  </r>
  <r>
    <s v="Mathew Reese"/>
    <n v="8162"/>
    <x v="637"/>
    <d v="2009-10-08T00:00:00"/>
    <x v="0"/>
    <s v="2009"/>
    <n v="1"/>
    <b v="0"/>
    <x v="4"/>
    <n v="32"/>
    <n v="5618.4"/>
    <n v="0.1"/>
    <s v="Regular Air"/>
    <n v="1314.12"/>
    <n v="179.99"/>
    <n v="19.989999999999998"/>
    <s v="Quebec"/>
    <s v="Quebec"/>
    <s v="Small Business"/>
    <s v="Technology"/>
    <x v="7"/>
    <n v="0.48"/>
  </r>
  <r>
    <s v="Mathew Reese"/>
    <n v="8162"/>
    <x v="637"/>
    <d v="2009-10-09T00:00:00"/>
    <x v="0"/>
    <s v="2009"/>
    <n v="2"/>
    <b v="0"/>
    <x v="4"/>
    <n v="42"/>
    <n v="5450.6"/>
    <n v="0.1"/>
    <s v="Regular Air"/>
    <n v="10.86"/>
    <n v="140.85"/>
    <n v="19.989999999999998"/>
    <s v="Quebec"/>
    <s v="Quebec"/>
    <s v="Small Business"/>
    <s v="Office Supplies"/>
    <x v="0"/>
    <n v="0.73"/>
  </r>
  <r>
    <s v="Mathew Reese"/>
    <n v="8870"/>
    <x v="270"/>
    <d v="2010-03-06T00:00:00"/>
    <x v="4"/>
    <s v="2010"/>
    <n v="1"/>
    <b v="0"/>
    <x v="3"/>
    <n v="15"/>
    <n v="441.58"/>
    <n v="7.0000000000000007E-2"/>
    <s v="Regular Air"/>
    <n v="117.39"/>
    <n v="30.98"/>
    <n v="5.09"/>
    <s v="Quebec"/>
    <s v="Quebec"/>
    <s v="Small Business"/>
    <s v="Office Supplies"/>
    <x v="5"/>
    <n v="0.4"/>
  </r>
  <r>
    <s v="Daniel Lacy"/>
    <n v="9253"/>
    <x v="673"/>
    <d v="2012-02-01T00:00:00"/>
    <x v="5"/>
    <s v="2012"/>
    <n v="2"/>
    <b v="0"/>
    <x v="5"/>
    <n v="36"/>
    <n v="1644.22"/>
    <n v="0.05"/>
    <s v="Regular Air"/>
    <n v="563.09"/>
    <n v="46.94"/>
    <n v="6.77"/>
    <s v="Quebec"/>
    <s v="Quebec"/>
    <s v="Small Business"/>
    <s v="Furniture"/>
    <x v="4"/>
    <n v="0.44"/>
  </r>
  <r>
    <s v="Dorris Love"/>
    <n v="10722"/>
    <x v="642"/>
    <d v="2011-01-21T00:00:00"/>
    <x v="10"/>
    <s v="2011"/>
    <n v="2"/>
    <b v="0"/>
    <x v="3"/>
    <n v="8"/>
    <n v="40.26"/>
    <n v="0.01"/>
    <s v="Regular Air"/>
    <n v="-27.44"/>
    <n v="4.28"/>
    <n v="5.68"/>
    <s v="Quebec"/>
    <s v="Quebec"/>
    <s v="Home Office"/>
    <s v="Office Supplies"/>
    <x v="5"/>
    <n v="0.4"/>
  </r>
  <r>
    <s v="Ben Wallace"/>
    <n v="11527"/>
    <x v="175"/>
    <d v="2009-07-04T00:00:00"/>
    <x v="1"/>
    <s v="2009"/>
    <n v="2"/>
    <b v="0"/>
    <x v="4"/>
    <n v="45"/>
    <n v="4629.67"/>
    <n v="0.04"/>
    <s v="Regular Air"/>
    <n v="2860.71"/>
    <n v="99.23"/>
    <n v="8.99"/>
    <s v="Quebec"/>
    <s v="Quebec"/>
    <s v="Home Office"/>
    <s v="Furniture"/>
    <x v="4"/>
    <n v="0.35"/>
  </r>
  <r>
    <s v="Fred Chung"/>
    <n v="11683"/>
    <x v="164"/>
    <d v="2012-02-07T00:00:00"/>
    <x v="5"/>
    <s v="2012"/>
    <n v="0"/>
    <s v="FREE DELIVERY"/>
    <x v="3"/>
    <n v="28"/>
    <n v="1650.4110000000001"/>
    <n v="0.03"/>
    <s v="Regular Air"/>
    <n v="335.08"/>
    <n v="65.989999999999995"/>
    <n v="5.99"/>
    <s v="Quebec"/>
    <s v="Quebec"/>
    <s v="Corporate"/>
    <s v="Technology"/>
    <x v="3"/>
    <n v="0.57999999999999996"/>
  </r>
  <r>
    <s v="Dennis Kane"/>
    <n v="12448"/>
    <x v="1149"/>
    <d v="2011-11-11T00:00:00"/>
    <x v="6"/>
    <s v="2011"/>
    <n v="3"/>
    <b v="0"/>
    <x v="5"/>
    <n v="33"/>
    <n v="240.27"/>
    <n v="7.0000000000000007E-2"/>
    <s v="Regular Air"/>
    <n v="-269.8"/>
    <n v="7.38"/>
    <n v="11.51"/>
    <s v="Quebec"/>
    <s v="Quebec"/>
    <s v="Small Business"/>
    <s v="Office Supplies"/>
    <x v="2"/>
    <n v="0.36"/>
  </r>
  <r>
    <s v="Dennis Kane"/>
    <n v="12448"/>
    <x v="1149"/>
    <d v="2011-11-09T00:00:00"/>
    <x v="6"/>
    <s v="2011"/>
    <n v="1"/>
    <b v="0"/>
    <x v="5"/>
    <n v="24"/>
    <n v="6802.37"/>
    <n v="0.08"/>
    <s v="Delivery Truck"/>
    <n v="459.5"/>
    <n v="284.98"/>
    <n v="69.55"/>
    <s v="Quebec"/>
    <s v="Quebec"/>
    <s v="Small Business"/>
    <s v="Furniture"/>
    <x v="14"/>
    <n v="0.6"/>
  </r>
  <r>
    <s v="Stuart Van"/>
    <n v="13028"/>
    <x v="693"/>
    <d v="2009-04-09T00:00:00"/>
    <x v="8"/>
    <s v="2009"/>
    <n v="1"/>
    <b v="0"/>
    <x v="5"/>
    <n v="39"/>
    <n v="1357.53"/>
    <n v="0.05"/>
    <s v="Regular Air"/>
    <n v="562.91999999999996"/>
    <n v="35.44"/>
    <n v="5.09"/>
    <s v="Quebec"/>
    <s v="Quebec"/>
    <s v="Consumer"/>
    <s v="Office Supplies"/>
    <x v="5"/>
    <n v="0.38"/>
  </r>
  <r>
    <s v="Jennifer Ferguson"/>
    <n v="13156"/>
    <x v="827"/>
    <d v="2011-10-10T00:00:00"/>
    <x v="0"/>
    <s v="2011"/>
    <n v="5"/>
    <b v="0"/>
    <x v="0"/>
    <n v="12"/>
    <n v="502.01"/>
    <n v="0.04"/>
    <s v="Regular Air"/>
    <n v="159.72999999999999"/>
    <n v="39.979999999999997"/>
    <n v="9.1999999999999993"/>
    <s v="Quebec"/>
    <s v="Quebec"/>
    <s v="Corporate"/>
    <s v="Furniture"/>
    <x v="4"/>
    <n v="0.65"/>
  </r>
  <r>
    <s v="Pamela Stobb"/>
    <n v="13252"/>
    <x v="436"/>
    <d v="2009-03-25T00:00:00"/>
    <x v="4"/>
    <s v="2009"/>
    <n v="3"/>
    <b v="0"/>
    <x v="3"/>
    <n v="44"/>
    <n v="7312.86"/>
    <n v="0.03"/>
    <s v="Delivery Truck"/>
    <n v="1279.3699999999999"/>
    <n v="160.97999999999999"/>
    <n v="30"/>
    <s v="Quebec"/>
    <s v="Quebec"/>
    <s v="Consumer"/>
    <s v="Furniture"/>
    <x v="14"/>
    <n v="0.62"/>
  </r>
  <r>
    <s v="Pamela Stobb"/>
    <n v="13252"/>
    <x v="436"/>
    <d v="2009-03-24T00:00:00"/>
    <x v="4"/>
    <s v="2009"/>
    <n v="2"/>
    <b v="0"/>
    <x v="3"/>
    <n v="39"/>
    <n v="605.16"/>
    <n v="0.09"/>
    <s v="Regular Air"/>
    <n v="154.65"/>
    <n v="15.98"/>
    <n v="4"/>
    <s v="Quebec"/>
    <s v="Quebec"/>
    <s v="Consumer"/>
    <s v="Technology"/>
    <x v="7"/>
    <n v="0.37"/>
  </r>
  <r>
    <s v="Theresa Swint"/>
    <n v="13540"/>
    <x v="1026"/>
    <d v="2010-05-25T00:00:00"/>
    <x v="7"/>
    <s v="2010"/>
    <n v="2"/>
    <b v="0"/>
    <x v="1"/>
    <n v="33"/>
    <n v="121"/>
    <n v="0.09"/>
    <s v="Regular Air"/>
    <n v="51.21"/>
    <n v="3.75"/>
    <n v="0.5"/>
    <s v="Quebec"/>
    <s v="Quebec"/>
    <s v="Consumer"/>
    <s v="Office Supplies"/>
    <x v="11"/>
    <n v="0.37"/>
  </r>
  <r>
    <s v="Theresa Swint"/>
    <n v="13540"/>
    <x v="1026"/>
    <d v="2010-05-25T00:00:00"/>
    <x v="7"/>
    <s v="2010"/>
    <n v="2"/>
    <b v="0"/>
    <x v="1"/>
    <n v="27"/>
    <n v="1484.1849999999999"/>
    <n v="0.02"/>
    <s v="Regular Air"/>
    <n v="239.25"/>
    <n v="65.989999999999995"/>
    <n v="4.99"/>
    <s v="Quebec"/>
    <s v="Quebec"/>
    <s v="Consumer"/>
    <s v="Technology"/>
    <x v="3"/>
    <n v="0.56999999999999995"/>
  </r>
  <r>
    <s v="Alan Haines"/>
    <n v="14081"/>
    <x v="524"/>
    <d v="2010-10-07T00:00:00"/>
    <x v="0"/>
    <s v="2010"/>
    <n v="1"/>
    <b v="0"/>
    <x v="1"/>
    <n v="31"/>
    <n v="1476.12"/>
    <n v="0.03"/>
    <s v="Delivery Truck"/>
    <n v="-1401.17"/>
    <n v="44.43"/>
    <n v="46.59"/>
    <s v="Quebec"/>
    <s v="Quebec"/>
    <s v="Home Office"/>
    <s v="Furniture"/>
    <x v="10"/>
    <n v="0.67"/>
  </r>
  <r>
    <s v="Alan Haines"/>
    <n v="14086"/>
    <x v="192"/>
    <d v="2010-10-25T00:00:00"/>
    <x v="0"/>
    <s v="2010"/>
    <n v="5"/>
    <b v="0"/>
    <x v="0"/>
    <n v="13"/>
    <n v="1764.97"/>
    <n v="7.0000000000000007E-2"/>
    <s v="Delivery Truck"/>
    <n v="-383.5"/>
    <n v="130.97999999999999"/>
    <n v="54.74"/>
    <s v="Quebec"/>
    <s v="Quebec"/>
    <s v="Consumer"/>
    <s v="Furniture"/>
    <x v="9"/>
    <n v="0.69"/>
  </r>
  <r>
    <s v="Alan Haines"/>
    <n v="14086"/>
    <x v="192"/>
    <d v="2010-10-27T00:00:00"/>
    <x v="0"/>
    <s v="2010"/>
    <n v="7"/>
    <b v="0"/>
    <x v="0"/>
    <n v="50"/>
    <n v="238.34"/>
    <n v="0.04"/>
    <s v="Regular Air"/>
    <n v="-7.36"/>
    <n v="4.76"/>
    <n v="3.01"/>
    <s v="Quebec"/>
    <s v="Quebec"/>
    <s v="Consumer"/>
    <s v="Office Supplies"/>
    <x v="5"/>
    <n v="0.36"/>
  </r>
  <r>
    <s v="Dennis Kane"/>
    <n v="14435"/>
    <x v="808"/>
    <d v="2012-12-02T00:00:00"/>
    <x v="9"/>
    <s v="2012"/>
    <n v="1"/>
    <b v="0"/>
    <x v="3"/>
    <n v="41"/>
    <n v="3731.59"/>
    <n v="0"/>
    <s v="Delivery Truck"/>
    <n v="-605.52"/>
    <n v="89.99"/>
    <n v="42"/>
    <s v="Quebec"/>
    <s v="Quebec"/>
    <s v="Small Business"/>
    <s v="Furniture"/>
    <x v="14"/>
    <n v="0.66"/>
  </r>
  <r>
    <s v="Dennis Kane"/>
    <n v="14435"/>
    <x v="808"/>
    <d v="2012-12-04T00:00:00"/>
    <x v="9"/>
    <s v="2012"/>
    <n v="3"/>
    <b v="0"/>
    <x v="3"/>
    <n v="9"/>
    <n v="33367.85"/>
    <n v="0.01"/>
    <s v="Regular Air"/>
    <n v="3992.52"/>
    <n v="3499.99"/>
    <n v="24.49"/>
    <s v="Quebec"/>
    <s v="Quebec"/>
    <s v="Small Business"/>
    <s v="Technology"/>
    <x v="13"/>
    <n v="0.37"/>
  </r>
  <r>
    <s v="Dennis Kane"/>
    <n v="14435"/>
    <x v="808"/>
    <d v="2012-12-01T00:00:00"/>
    <x v="9"/>
    <s v="2012"/>
    <n v="0"/>
    <s v="FREE DELIVERY"/>
    <x v="3"/>
    <n v="44"/>
    <n v="1299.9100000000001"/>
    <n v="0.06"/>
    <s v="Regular Air"/>
    <n v="439.26"/>
    <n v="30.98"/>
    <n v="5.76"/>
    <s v="Quebec"/>
    <s v="Quebec"/>
    <s v="Small Business"/>
    <s v="Office Supplies"/>
    <x v="5"/>
    <n v="0.4"/>
  </r>
  <r>
    <s v="Brenda Bowman"/>
    <n v="14784"/>
    <x v="825"/>
    <d v="2012-03-15T00:00:00"/>
    <x v="4"/>
    <s v="2012"/>
    <n v="1"/>
    <b v="0"/>
    <x v="4"/>
    <n v="43"/>
    <n v="2009.05"/>
    <n v="0.04"/>
    <s v="Delivery Truck"/>
    <n v="33.99"/>
    <n v="44.43"/>
    <n v="46.59"/>
    <s v="Quebec"/>
    <s v="Quebec"/>
    <s v="Small Business"/>
    <s v="Furniture"/>
    <x v="10"/>
    <n v="0.67"/>
  </r>
  <r>
    <s v="Ben Wallace"/>
    <n v="15264"/>
    <x v="1150"/>
    <d v="2011-11-19T00:00:00"/>
    <x v="6"/>
    <s v="2011"/>
    <n v="2"/>
    <b v="0"/>
    <x v="4"/>
    <n v="3"/>
    <n v="3581.52"/>
    <n v="7.0000000000000007E-2"/>
    <s v="Regular Air"/>
    <n v="-408.22"/>
    <n v="1270.99"/>
    <n v="19.989999999999998"/>
    <s v="Quebec"/>
    <s v="Quebec"/>
    <s v="Home Office"/>
    <s v="Office Supplies"/>
    <x v="2"/>
    <n v="0.35"/>
  </r>
  <r>
    <s v="Ben Wallace"/>
    <n v="15264"/>
    <x v="1150"/>
    <d v="2011-11-17T00:00:00"/>
    <x v="6"/>
    <s v="2011"/>
    <n v="0"/>
    <s v="FREE DELIVERY"/>
    <x v="4"/>
    <n v="13"/>
    <n v="90.15"/>
    <n v="7.0000000000000007E-2"/>
    <s v="Regular Air"/>
    <n v="33.049999999999997"/>
    <n v="7.31"/>
    <n v="0.49"/>
    <s v="Quebec"/>
    <s v="Quebec"/>
    <s v="Home Office"/>
    <s v="Office Supplies"/>
    <x v="11"/>
    <n v="0.38"/>
  </r>
  <r>
    <s v="Logan Haushalter"/>
    <n v="16352"/>
    <x v="1151"/>
    <d v="2012-08-01T00:00:00"/>
    <x v="2"/>
    <s v="2012"/>
    <n v="2"/>
    <b v="0"/>
    <x v="4"/>
    <n v="16"/>
    <n v="113.25"/>
    <n v="0.03"/>
    <s v="Regular Air"/>
    <n v="-43.43"/>
    <n v="6.48"/>
    <n v="6.65"/>
    <s v="Quebec"/>
    <s v="Quebec"/>
    <s v="Corporate"/>
    <s v="Office Supplies"/>
    <x v="5"/>
    <n v="0.36"/>
  </r>
  <r>
    <s v="Dennis Kane"/>
    <n v="16513"/>
    <x v="1152"/>
    <d v="2010-09-04T00:00:00"/>
    <x v="11"/>
    <s v="2010"/>
    <n v="1"/>
    <b v="0"/>
    <x v="5"/>
    <n v="10"/>
    <n v="1642.43"/>
    <n v="0.02"/>
    <s v="Delivery Truck"/>
    <n v="-423.2"/>
    <n v="150.88999999999999"/>
    <n v="60.2"/>
    <s v="Quebec"/>
    <s v="Quebec"/>
    <s v="Small Business"/>
    <s v="Furniture"/>
    <x v="14"/>
    <n v="0.77"/>
  </r>
  <r>
    <s v="Katherine Nockton"/>
    <n v="16582"/>
    <x v="1153"/>
    <d v="2011-10-03T00:00:00"/>
    <x v="0"/>
    <s v="2011"/>
    <n v="2"/>
    <b v="0"/>
    <x v="5"/>
    <n v="26"/>
    <n v="6766.8559999999998"/>
    <n v="0.02"/>
    <s v="Delivery Truck"/>
    <n v="-774.89"/>
    <n v="320.64"/>
    <n v="43.57"/>
    <s v="Quebec"/>
    <s v="Quebec"/>
    <s v="Home Office"/>
    <s v="Furniture"/>
    <x v="10"/>
    <n v="0.63"/>
  </r>
  <r>
    <s v="Stewart Visinsky"/>
    <n v="16640"/>
    <x v="1154"/>
    <d v="2010-07-29T00:00:00"/>
    <x v="1"/>
    <s v="2010"/>
    <n v="2"/>
    <b v="0"/>
    <x v="0"/>
    <n v="6"/>
    <n v="652.33000000000004"/>
    <n v="0.09"/>
    <s v="Delivery Truck"/>
    <n v="-227.51"/>
    <n v="113.98"/>
    <n v="30"/>
    <s v="Quebec"/>
    <s v="Quebec"/>
    <s v="Corporate"/>
    <s v="Furniture"/>
    <x v="14"/>
    <n v="0.69"/>
  </r>
  <r>
    <s v="Jeremy Farry"/>
    <n v="16711"/>
    <x v="178"/>
    <d v="2012-04-27T00:00:00"/>
    <x v="8"/>
    <s v="2012"/>
    <n v="2"/>
    <b v="0"/>
    <x v="3"/>
    <n v="3"/>
    <n v="3.96"/>
    <n v="0.1"/>
    <s v="Regular Air"/>
    <n v="-1.72"/>
    <n v="1.1399999999999999"/>
    <n v="0.7"/>
    <s v="Quebec"/>
    <s v="Quebec"/>
    <s v="Small Business"/>
    <s v="Office Supplies"/>
    <x v="6"/>
    <n v="0.38"/>
  </r>
  <r>
    <s v="Clay Ludtke"/>
    <n v="17218"/>
    <x v="1155"/>
    <d v="2012-07-25T00:00:00"/>
    <x v="1"/>
    <s v="2012"/>
    <n v="2"/>
    <b v="0"/>
    <x v="5"/>
    <n v="32"/>
    <n v="157.85"/>
    <n v="0.06"/>
    <s v="Regular Air"/>
    <n v="22.54"/>
    <n v="5.18"/>
    <n v="2.04"/>
    <s v="Quebec"/>
    <s v="Quebec"/>
    <s v="Consumer"/>
    <s v="Office Supplies"/>
    <x v="5"/>
    <n v="0.36"/>
  </r>
  <r>
    <s v="Dorris Love"/>
    <n v="17255"/>
    <x v="180"/>
    <d v="2010-07-15T00:00:00"/>
    <x v="1"/>
    <s v="2010"/>
    <n v="1"/>
    <b v="0"/>
    <x v="3"/>
    <n v="17"/>
    <n v="158.19"/>
    <n v="0.09"/>
    <s v="Regular Air"/>
    <n v="-75.22"/>
    <n v="9.3800000000000008"/>
    <n v="7.28"/>
    <s v="Quebec"/>
    <s v="Quebec"/>
    <s v="Home Office"/>
    <s v="Office Supplies"/>
    <x v="0"/>
    <n v="0.56999999999999995"/>
  </r>
  <r>
    <s v="Laurel Elliston"/>
    <n v="17317"/>
    <x v="1156"/>
    <d v="2009-12-05T00:00:00"/>
    <x v="9"/>
    <s v="2009"/>
    <n v="2"/>
    <b v="0"/>
    <x v="3"/>
    <n v="7"/>
    <n v="34.659999999999997"/>
    <n v="0.06"/>
    <s v="Regular Air"/>
    <n v="-20.87"/>
    <n v="4.42"/>
    <n v="4.99"/>
    <s v="Quebec"/>
    <s v="Quebec"/>
    <s v="Corporate"/>
    <s v="Office Supplies"/>
    <x v="8"/>
    <n v="0.38"/>
  </r>
  <r>
    <s v="Katherine Nockton"/>
    <n v="17414"/>
    <x v="151"/>
    <d v="2012-07-01T00:00:00"/>
    <x v="1"/>
    <s v="2012"/>
    <n v="2"/>
    <b v="0"/>
    <x v="1"/>
    <n v="39"/>
    <n v="3755.43"/>
    <n v="7.0000000000000007E-2"/>
    <s v="Regular Air"/>
    <n v="448.07"/>
    <n v="99.99"/>
    <n v="19.989999999999998"/>
    <s v="Quebec"/>
    <s v="Quebec"/>
    <s v="Corporate"/>
    <s v="Technology"/>
    <x v="7"/>
    <n v="0.52"/>
  </r>
  <r>
    <s v="Katherine Nockton"/>
    <n v="17414"/>
    <x v="151"/>
    <d v="2012-07-01T00:00:00"/>
    <x v="1"/>
    <s v="2012"/>
    <n v="2"/>
    <b v="0"/>
    <x v="1"/>
    <n v="32"/>
    <n v="347.93"/>
    <n v="0.1"/>
    <s v="Regular Air"/>
    <n v="34.29"/>
    <n v="11.34"/>
    <n v="5.01"/>
    <s v="Quebec"/>
    <s v="Quebec"/>
    <s v="Corporate"/>
    <s v="Office Supplies"/>
    <x v="5"/>
    <n v="0.36"/>
  </r>
  <r>
    <s v="Ben Wallace"/>
    <n v="17446"/>
    <x v="1157"/>
    <d v="2009-06-11T00:00:00"/>
    <x v="3"/>
    <s v="2009"/>
    <n v="2"/>
    <b v="0"/>
    <x v="5"/>
    <n v="15"/>
    <n v="138.84"/>
    <n v="0"/>
    <s v="Express Air"/>
    <n v="8.75"/>
    <n v="8.34"/>
    <n v="2.64"/>
    <s v="Quebec"/>
    <s v="Quebec"/>
    <s v="Home Office"/>
    <s v="Office Supplies"/>
    <x v="15"/>
    <n v="0.59"/>
  </r>
  <r>
    <s v="Dennis Kane"/>
    <n v="17765"/>
    <x v="339"/>
    <d v="2011-09-15T00:00:00"/>
    <x v="11"/>
    <s v="2011"/>
    <n v="0"/>
    <s v="FREE DELIVERY"/>
    <x v="3"/>
    <n v="36"/>
    <n v="79.02"/>
    <n v="0.08"/>
    <s v="Regular Air"/>
    <n v="-192.68"/>
    <n v="2.16"/>
    <n v="6.05"/>
    <s v="Quebec"/>
    <s v="Quebec"/>
    <s v="Small Business"/>
    <s v="Office Supplies"/>
    <x v="2"/>
    <n v="0.37"/>
  </r>
  <r>
    <s v="Jasper Cacioppo"/>
    <n v="17958"/>
    <x v="1158"/>
    <d v="2011-08-15T00:00:00"/>
    <x v="2"/>
    <s v="2011"/>
    <n v="4"/>
    <b v="0"/>
    <x v="0"/>
    <n v="33"/>
    <n v="1053.74"/>
    <n v="7.0000000000000007E-2"/>
    <s v="Regular Air"/>
    <n v="359.53"/>
    <n v="32.479999999999997"/>
    <n v="7.09"/>
    <s v="Quebec"/>
    <s v="Quebec"/>
    <s v="Home Office"/>
    <s v="Furniture"/>
    <x v="4"/>
    <n v="0.49"/>
  </r>
  <r>
    <s v="Theresa Swint"/>
    <n v="18375"/>
    <x v="230"/>
    <d v="2011-09-26T00:00:00"/>
    <x v="11"/>
    <s v="2011"/>
    <n v="4"/>
    <b v="0"/>
    <x v="0"/>
    <n v="20"/>
    <n v="76.89"/>
    <n v="0.03"/>
    <s v="Regular Air"/>
    <n v="31.64"/>
    <n v="3.75"/>
    <n v="0.5"/>
    <s v="Quebec"/>
    <s v="Quebec"/>
    <s v="Small Business"/>
    <s v="Office Supplies"/>
    <x v="11"/>
    <n v="0.37"/>
  </r>
  <r>
    <s v="Jasper Cacioppo"/>
    <n v="18532"/>
    <x v="333"/>
    <d v="2011-10-21T00:00:00"/>
    <x v="0"/>
    <s v="2011"/>
    <n v="1"/>
    <b v="0"/>
    <x v="3"/>
    <n v="29"/>
    <n v="230.77"/>
    <n v="0.09"/>
    <s v="Regular Air"/>
    <n v="-146.24"/>
    <n v="8.4499999999999993"/>
    <n v="7.77"/>
    <s v="Quebec"/>
    <s v="Quebec"/>
    <s v="Home Office"/>
    <s v="Office Supplies"/>
    <x v="15"/>
    <n v="0.55000000000000004"/>
  </r>
  <r>
    <s v="Jasper Cacioppo"/>
    <n v="18532"/>
    <x v="333"/>
    <d v="2011-10-22T00:00:00"/>
    <x v="0"/>
    <s v="2011"/>
    <n v="2"/>
    <b v="0"/>
    <x v="3"/>
    <n v="31"/>
    <n v="507.58"/>
    <n v="0.01"/>
    <s v="Regular Air"/>
    <n v="-131.59"/>
    <n v="15.42"/>
    <n v="10.68"/>
    <s v="Quebec"/>
    <s v="Quebec"/>
    <s v="Home Office"/>
    <s v="Office Supplies"/>
    <x v="0"/>
    <n v="0.57999999999999996"/>
  </r>
  <r>
    <s v="Phillip Flathmann"/>
    <n v="18627"/>
    <x v="1062"/>
    <d v="2010-12-21T00:00:00"/>
    <x v="9"/>
    <s v="2010"/>
    <n v="1"/>
    <b v="0"/>
    <x v="4"/>
    <n v="4"/>
    <n v="15.7"/>
    <n v="0.01"/>
    <s v="Regular Air"/>
    <n v="0.71"/>
    <n v="3.69"/>
    <n v="0.5"/>
    <s v="Quebec"/>
    <s v="Quebec"/>
    <s v="Small Business"/>
    <s v="Office Supplies"/>
    <x v="11"/>
    <n v="0.38"/>
  </r>
  <r>
    <s v="Jeremy Lonsdale"/>
    <n v="18816"/>
    <x v="998"/>
    <d v="2009-02-26T00:00:00"/>
    <x v="5"/>
    <s v="2009"/>
    <n v="2"/>
    <b v="0"/>
    <x v="5"/>
    <n v="12"/>
    <n v="580.46"/>
    <n v="0.03"/>
    <s v="Express Air"/>
    <n v="108.96"/>
    <n v="48.58"/>
    <n v="3.99"/>
    <s v="Quebec"/>
    <s v="Quebec"/>
    <s v="Corporate"/>
    <s v="Office Supplies"/>
    <x v="1"/>
    <n v="0.56000000000000005"/>
  </r>
  <r>
    <s v="Theresa Swint"/>
    <n v="18852"/>
    <x v="1135"/>
    <d v="2011-09-21T00:00:00"/>
    <x v="11"/>
    <s v="2011"/>
    <n v="2"/>
    <b v="0"/>
    <x v="1"/>
    <n v="17"/>
    <n v="351.25"/>
    <n v="0.01"/>
    <s v="Express Air"/>
    <n v="80.73"/>
    <n v="19.98"/>
    <n v="5.97"/>
    <s v="Quebec"/>
    <s v="Quebec"/>
    <s v="Small Business"/>
    <s v="Office Supplies"/>
    <x v="5"/>
    <n v="0.38"/>
  </r>
  <r>
    <s v="Max Engle"/>
    <n v="19329"/>
    <x v="239"/>
    <d v="2010-03-09T00:00:00"/>
    <x v="4"/>
    <s v="2010"/>
    <n v="2"/>
    <b v="0"/>
    <x v="3"/>
    <n v="37"/>
    <n v="281.58999999999997"/>
    <n v="7.0000000000000007E-2"/>
    <s v="Regular Air"/>
    <n v="-6.39"/>
    <n v="7.96"/>
    <n v="4.95"/>
    <s v="Quebec"/>
    <s v="Quebec"/>
    <s v="Corporate"/>
    <s v="Furniture"/>
    <x v="4"/>
    <n v="0.41"/>
  </r>
  <r>
    <s v="Max Engle"/>
    <n v="19329"/>
    <x v="239"/>
    <d v="2010-03-08T00:00:00"/>
    <x v="4"/>
    <s v="2010"/>
    <n v="1"/>
    <b v="0"/>
    <x v="3"/>
    <n v="6"/>
    <n v="231.7525"/>
    <n v="0.03"/>
    <s v="Regular Air"/>
    <n v="-155.94999999999999"/>
    <n v="45.99"/>
    <n v="4.99"/>
    <s v="Quebec"/>
    <s v="Quebec"/>
    <s v="Corporate"/>
    <s v="Technology"/>
    <x v="3"/>
    <n v="0.56000000000000005"/>
  </r>
  <r>
    <s v="Alan Haines"/>
    <n v="19522"/>
    <x v="886"/>
    <d v="2009-10-21T00:00:00"/>
    <x v="0"/>
    <s v="2009"/>
    <n v="1"/>
    <b v="0"/>
    <x v="4"/>
    <n v="44"/>
    <n v="161.80000000000001"/>
    <n v="0.06"/>
    <s v="Regular Air"/>
    <n v="21.34"/>
    <n v="3.8"/>
    <n v="1.49"/>
    <s v="Quebec"/>
    <s v="Quebec"/>
    <s v="Consumer"/>
    <s v="Office Supplies"/>
    <x v="2"/>
    <n v="0.38"/>
  </r>
  <r>
    <s v="Alan Haines"/>
    <n v="19522"/>
    <x v="886"/>
    <d v="2009-10-21T00:00:00"/>
    <x v="0"/>
    <s v="2009"/>
    <n v="1"/>
    <b v="0"/>
    <x v="4"/>
    <n v="37"/>
    <n v="64.36"/>
    <n v="0.06"/>
    <s v="Regular Air"/>
    <n v="-1.53"/>
    <n v="1.76"/>
    <n v="0.7"/>
    <s v="Quebec"/>
    <s v="Quebec"/>
    <s v="Consumer"/>
    <s v="Office Supplies"/>
    <x v="12"/>
    <n v="0.56000000000000005"/>
  </r>
  <r>
    <s v="Mitch Webber"/>
    <n v="19811"/>
    <x v="152"/>
    <d v="2011-08-13T00:00:00"/>
    <x v="2"/>
    <s v="2011"/>
    <n v="5"/>
    <b v="0"/>
    <x v="0"/>
    <n v="49"/>
    <n v="450.66"/>
    <n v="0.01"/>
    <s v="Express Air"/>
    <n v="-115.1"/>
    <n v="8.57"/>
    <n v="6.14"/>
    <s v="Quebec"/>
    <s v="Quebec"/>
    <s v="Corporate"/>
    <s v="Office Supplies"/>
    <x v="15"/>
    <n v="0.59"/>
  </r>
  <r>
    <s v="Tom Stivers"/>
    <n v="19841"/>
    <x v="1159"/>
    <d v="2011-01-22T00:00:00"/>
    <x v="10"/>
    <s v="2011"/>
    <n v="27"/>
    <b v="0"/>
    <x v="0"/>
    <n v="17"/>
    <n v="213.06"/>
    <n v="0.03"/>
    <s v="Regular Air"/>
    <n v="-31.74"/>
    <n v="11.97"/>
    <n v="5.81"/>
    <s v="Quebec"/>
    <s v="Quebec"/>
    <s v="Corporate"/>
    <s v="Office Supplies"/>
    <x v="12"/>
    <n v="0.6"/>
  </r>
  <r>
    <s v="Tom Stivers"/>
    <n v="19841"/>
    <x v="1159"/>
    <d v="2011-01-26T00:00:00"/>
    <x v="10"/>
    <s v="2011"/>
    <n v="31"/>
    <b v="0"/>
    <x v="0"/>
    <n v="7"/>
    <n v="1126.4880000000001"/>
    <n v="0.08"/>
    <s v="Regular Air"/>
    <n v="-557.95000000000005"/>
    <n v="195.99"/>
    <n v="4.2"/>
    <s v="Quebec"/>
    <s v="Quebec"/>
    <s v="Corporate"/>
    <s v="Technology"/>
    <x v="3"/>
    <n v="0.6"/>
  </r>
  <r>
    <s v="Mathew Reese"/>
    <n v="19874"/>
    <x v="8"/>
    <d v="2012-06-09T00:00:00"/>
    <x v="3"/>
    <s v="2012"/>
    <n v="1"/>
    <b v="0"/>
    <x v="1"/>
    <n v="31"/>
    <n v="310.45999999999998"/>
    <n v="0"/>
    <s v="Regular Air"/>
    <n v="-182.52"/>
    <n v="9.7100000000000009"/>
    <n v="9.4499999999999993"/>
    <s v="Quebec"/>
    <s v="Quebec"/>
    <s v="Small Business"/>
    <s v="Office Supplies"/>
    <x v="0"/>
    <n v="0.6"/>
  </r>
  <r>
    <s v="Shirley Schmidt"/>
    <n v="20003"/>
    <x v="673"/>
    <d v="2012-02-01T00:00:00"/>
    <x v="5"/>
    <s v="2012"/>
    <n v="2"/>
    <b v="0"/>
    <x v="4"/>
    <n v="5"/>
    <n v="141.97550000000001"/>
    <n v="0.09"/>
    <s v="Regular Air"/>
    <n v="-88.94"/>
    <n v="35.99"/>
    <n v="0.99"/>
    <s v="Quebec"/>
    <s v="Quebec"/>
    <s v="Corporate"/>
    <s v="Technology"/>
    <x v="3"/>
    <n v="0.35"/>
  </r>
  <r>
    <s v="Carol Triggs"/>
    <n v="20068"/>
    <x v="1160"/>
    <d v="2011-03-01T00:00:00"/>
    <x v="4"/>
    <s v="2011"/>
    <n v="1"/>
    <b v="0"/>
    <x v="5"/>
    <n v="9"/>
    <n v="53.18"/>
    <n v="0.09"/>
    <s v="Regular Air"/>
    <n v="-46.13"/>
    <n v="5.53"/>
    <n v="6.98"/>
    <s v="Quebec"/>
    <s v="Quebec"/>
    <s v="Home Office"/>
    <s v="Office Supplies"/>
    <x v="2"/>
    <n v="0.39"/>
  </r>
  <r>
    <s v="Helen Wasserman"/>
    <n v="20162"/>
    <x v="1083"/>
    <d v="2009-02-09T00:00:00"/>
    <x v="5"/>
    <s v="2009"/>
    <n v="1"/>
    <b v="0"/>
    <x v="4"/>
    <n v="38"/>
    <n v="607.41999999999996"/>
    <n v="0.03"/>
    <s v="Regular Air"/>
    <n v="-254.14"/>
    <n v="15.16"/>
    <n v="15.09"/>
    <s v="Quebec"/>
    <s v="Quebec"/>
    <s v="Home Office"/>
    <s v="Office Supplies"/>
    <x v="2"/>
    <n v="0.39"/>
  </r>
  <r>
    <s v="Logan Haushalter"/>
    <n v="20354"/>
    <x v="73"/>
    <d v="2012-09-21T00:00:00"/>
    <x v="11"/>
    <s v="2012"/>
    <n v="2"/>
    <b v="0"/>
    <x v="5"/>
    <n v="24"/>
    <n v="76.06"/>
    <n v="0.02"/>
    <s v="Regular Air"/>
    <n v="30.03"/>
    <n v="3.15"/>
    <n v="0.49"/>
    <s v="Quebec"/>
    <s v="Quebec"/>
    <s v="Corporate"/>
    <s v="Office Supplies"/>
    <x v="11"/>
    <n v="0.37"/>
  </r>
  <r>
    <s v="Mitch Webber"/>
    <n v="20384"/>
    <x v="1076"/>
    <d v="2011-11-01T00:00:00"/>
    <x v="6"/>
    <s v="2011"/>
    <n v="7"/>
    <b v="0"/>
    <x v="0"/>
    <n v="30"/>
    <n v="396.6"/>
    <n v="0.08"/>
    <s v="Regular Air"/>
    <n v="-148.26"/>
    <n v="14.03"/>
    <n v="9.3699999999999992"/>
    <s v="Quebec"/>
    <s v="Quebec"/>
    <s v="Corporate"/>
    <s v="Office Supplies"/>
    <x v="0"/>
    <n v="0.56000000000000005"/>
  </r>
  <r>
    <s v="Mitch Webber"/>
    <n v="20384"/>
    <x v="1076"/>
    <d v="2011-10-29T00:00:00"/>
    <x v="0"/>
    <s v="2011"/>
    <n v="4"/>
    <b v="0"/>
    <x v="0"/>
    <n v="32"/>
    <n v="6902.51"/>
    <n v="0.04"/>
    <s v="Delivery Truck"/>
    <n v="-513.79"/>
    <n v="212.6"/>
    <n v="110.2"/>
    <s v="Quebec"/>
    <s v="Quebec"/>
    <s v="Corporate"/>
    <s v="Furniture"/>
    <x v="10"/>
    <n v="0.73"/>
  </r>
  <r>
    <s v="Dennis Kane"/>
    <n v="20710"/>
    <x v="213"/>
    <d v="2009-11-30T00:00:00"/>
    <x v="6"/>
    <s v="2009"/>
    <n v="1"/>
    <b v="0"/>
    <x v="1"/>
    <n v="31"/>
    <n v="180.7"/>
    <n v="0.1"/>
    <s v="Regular Air"/>
    <n v="-94.61"/>
    <n v="5.98"/>
    <n v="3.85"/>
    <s v="Quebec"/>
    <s v="Quebec"/>
    <s v="Small Business"/>
    <s v="Technology"/>
    <x v="7"/>
    <n v="0.68"/>
  </r>
  <r>
    <s v="Dennis Kane"/>
    <n v="20710"/>
    <x v="213"/>
    <d v="2009-12-01T00:00:00"/>
    <x v="9"/>
    <s v="2009"/>
    <n v="2"/>
    <b v="0"/>
    <x v="1"/>
    <n v="26"/>
    <n v="67.400000000000006"/>
    <n v="7.0000000000000007E-2"/>
    <s v="Regular Air"/>
    <n v="22.71"/>
    <n v="2.61"/>
    <n v="0.5"/>
    <s v="Quebec"/>
    <s v="Quebec"/>
    <s v="Small Business"/>
    <s v="Office Supplies"/>
    <x v="11"/>
    <n v="0.39"/>
  </r>
  <r>
    <s v="Justin Hirsh"/>
    <n v="20807"/>
    <x v="42"/>
    <d v="2012-07-22T00:00:00"/>
    <x v="1"/>
    <s v="2012"/>
    <n v="1"/>
    <b v="0"/>
    <x v="3"/>
    <n v="16"/>
    <n v="466.94749999999999"/>
    <n v="0.1"/>
    <s v="Regular Air"/>
    <n v="82.82"/>
    <n v="35.99"/>
    <n v="3.3"/>
    <s v="Quebec"/>
    <s v="Quebec"/>
    <s v="Consumer"/>
    <s v="Technology"/>
    <x v="3"/>
    <n v="0.39"/>
  </r>
  <r>
    <s v="Bill Eplett"/>
    <n v="20934"/>
    <x v="606"/>
    <d v="2010-01-21T00:00:00"/>
    <x v="10"/>
    <s v="2010"/>
    <n v="1"/>
    <b v="0"/>
    <x v="5"/>
    <n v="5"/>
    <n v="1253.8900000000001"/>
    <n v="0.09"/>
    <s v="Delivery Truck"/>
    <n v="-577.48"/>
    <n v="264.98"/>
    <n v="17.86"/>
    <s v="Quebec"/>
    <s v="Quebec"/>
    <s v="Corporate"/>
    <s v="Technology"/>
    <x v="16"/>
    <n v="0.57999999999999996"/>
  </r>
  <r>
    <s v="Justin MacKendrick"/>
    <n v="21057"/>
    <x v="634"/>
    <d v="2011-02-10T00:00:00"/>
    <x v="5"/>
    <s v="2011"/>
    <n v="7"/>
    <b v="0"/>
    <x v="0"/>
    <n v="28"/>
    <n v="1103.67"/>
    <n v="0.04"/>
    <s v="Regular Air"/>
    <n v="253.61"/>
    <n v="39.479999999999997"/>
    <n v="1.99"/>
    <s v="Quebec"/>
    <s v="Quebec"/>
    <s v="Corporate"/>
    <s v="Technology"/>
    <x v="7"/>
    <n v="0.54"/>
  </r>
  <r>
    <s v="Aaron Smayling"/>
    <n v="21190"/>
    <x v="1084"/>
    <d v="2009-05-28T00:00:00"/>
    <x v="7"/>
    <s v="2009"/>
    <n v="0"/>
    <s v="FREE DELIVERY"/>
    <x v="4"/>
    <n v="28"/>
    <n v="1062.69"/>
    <n v="0.01"/>
    <s v="Regular Air"/>
    <n v="401.8"/>
    <n v="35.94"/>
    <n v="6.66"/>
    <s v="Quebec"/>
    <s v="Quebec"/>
    <s v="Small Business"/>
    <s v="Office Supplies"/>
    <x v="8"/>
    <n v="0.4"/>
  </r>
  <r>
    <s v="Jennifer Ferguson"/>
    <n v="21505"/>
    <x v="350"/>
    <d v="2012-12-03T00:00:00"/>
    <x v="9"/>
    <s v="2012"/>
    <n v="0"/>
    <s v="FREE DELIVERY"/>
    <x v="0"/>
    <n v="3"/>
    <n v="912.35"/>
    <n v="7.0000000000000007E-2"/>
    <s v="Delivery Truck"/>
    <n v="-379.22"/>
    <n v="284.98"/>
    <n v="69.55"/>
    <s v="Quebec"/>
    <s v="Quebec"/>
    <s v="Home Office"/>
    <s v="Furniture"/>
    <x v="14"/>
    <n v="0.6"/>
  </r>
  <r>
    <s v="Stewart Visinsky"/>
    <n v="22055"/>
    <x v="889"/>
    <d v="2012-09-25T00:00:00"/>
    <x v="11"/>
    <s v="2012"/>
    <n v="2"/>
    <b v="0"/>
    <x v="4"/>
    <n v="40"/>
    <n v="6147.24"/>
    <n v="0.05"/>
    <s v="Delivery Truck"/>
    <n v="632.98"/>
    <n v="160.97999999999999"/>
    <n v="30"/>
    <s v="Quebec"/>
    <s v="Quebec"/>
    <s v="Corporate"/>
    <s v="Furniture"/>
    <x v="14"/>
    <n v="0.62"/>
  </r>
  <r>
    <s v="Phillip Flathmann"/>
    <n v="22371"/>
    <x v="460"/>
    <d v="2009-04-05T00:00:00"/>
    <x v="8"/>
    <s v="2009"/>
    <n v="1"/>
    <b v="0"/>
    <x v="1"/>
    <n v="8"/>
    <n v="70.55"/>
    <n v="0"/>
    <s v="Regular Air"/>
    <n v="-66.17"/>
    <n v="7.38"/>
    <n v="11.51"/>
    <s v="Quebec"/>
    <s v="Quebec"/>
    <s v="Small Business"/>
    <s v="Office Supplies"/>
    <x v="2"/>
    <n v="0.36"/>
  </r>
  <r>
    <s v="Sarah Brown"/>
    <n v="22498"/>
    <x v="628"/>
    <d v="2010-11-10T00:00:00"/>
    <x v="6"/>
    <s v="2010"/>
    <n v="1"/>
    <b v="0"/>
    <x v="5"/>
    <n v="20"/>
    <n v="34.94"/>
    <n v="0.05"/>
    <s v="Regular Air"/>
    <n v="-30.7"/>
    <n v="1.7"/>
    <n v="1.99"/>
    <s v="Quebec"/>
    <s v="Quebec"/>
    <s v="Consumer"/>
    <s v="Technology"/>
    <x v="7"/>
    <n v="0.51"/>
  </r>
  <r>
    <s v="Jennifer Ferguson"/>
    <n v="22562"/>
    <x v="369"/>
    <d v="2009-03-29T00:00:00"/>
    <x v="4"/>
    <s v="2009"/>
    <n v="2"/>
    <b v="0"/>
    <x v="4"/>
    <n v="46"/>
    <n v="9304.2000000000007"/>
    <n v="0.08"/>
    <s v="Delivery Truck"/>
    <n v="1981.17"/>
    <n v="213.45"/>
    <n v="14.7"/>
    <s v="Quebec"/>
    <s v="Quebec"/>
    <s v="Home Office"/>
    <s v="Technology"/>
    <x v="16"/>
    <n v="0.59"/>
  </r>
  <r>
    <s v="Jennifer Ferguson"/>
    <n v="22562"/>
    <x v="369"/>
    <d v="2009-03-29T00:00:00"/>
    <x v="4"/>
    <s v="2009"/>
    <n v="2"/>
    <b v="0"/>
    <x v="4"/>
    <n v="31"/>
    <n v="1685.05"/>
    <n v="0.1"/>
    <s v="Regular Air"/>
    <n v="518.07000000000005"/>
    <n v="55.98"/>
    <n v="13.88"/>
    <s v="Quebec"/>
    <s v="Quebec"/>
    <s v="Home Office"/>
    <s v="Office Supplies"/>
    <x v="5"/>
    <n v="0.36"/>
  </r>
  <r>
    <s v="Jennifer Ferguson"/>
    <n v="22562"/>
    <x v="369"/>
    <d v="2009-03-28T00:00:00"/>
    <x v="4"/>
    <s v="2009"/>
    <n v="1"/>
    <b v="0"/>
    <x v="4"/>
    <n v="3"/>
    <n v="57.48"/>
    <n v="0"/>
    <s v="Regular Air"/>
    <n v="-28.09"/>
    <n v="16.059999999999999"/>
    <n v="8.34"/>
    <s v="Quebec"/>
    <s v="Quebec"/>
    <s v="Home Office"/>
    <s v="Office Supplies"/>
    <x v="0"/>
    <n v="0.59"/>
  </r>
  <r>
    <s v="Jennifer Ferguson"/>
    <n v="23392"/>
    <x v="873"/>
    <d v="2009-08-18T00:00:00"/>
    <x v="2"/>
    <s v="2009"/>
    <n v="2"/>
    <b v="0"/>
    <x v="4"/>
    <n v="24"/>
    <n v="4276.0959999999995"/>
    <n v="0"/>
    <s v="Regular Air"/>
    <n v="-505.98"/>
    <n v="209.37"/>
    <n v="69"/>
    <s v="Quebec"/>
    <s v="Quebec"/>
    <s v="Home Office"/>
    <s v="Furniture"/>
    <x v="10"/>
    <n v="0.79"/>
  </r>
  <r>
    <s v="Justin MacKendrick"/>
    <n v="23782"/>
    <x v="438"/>
    <d v="2010-01-10T00:00:00"/>
    <x v="10"/>
    <s v="2010"/>
    <n v="0"/>
    <s v="FREE DELIVERY"/>
    <x v="0"/>
    <n v="46"/>
    <n v="21390.44"/>
    <n v="0.09"/>
    <s v="Delivery Truck"/>
    <n v="5365.43"/>
    <n v="500.98"/>
    <n v="26"/>
    <s v="Quebec"/>
    <s v="Quebec"/>
    <s v="Corporate"/>
    <s v="Furniture"/>
    <x v="14"/>
    <n v="0.6"/>
  </r>
  <r>
    <s v="Justin MacKendrick"/>
    <n v="23782"/>
    <x v="438"/>
    <d v="2010-01-15T00:00:00"/>
    <x v="10"/>
    <s v="2010"/>
    <n v="5"/>
    <b v="0"/>
    <x v="0"/>
    <n v="7"/>
    <n v="169.75"/>
    <n v="0.09"/>
    <s v="Regular Air"/>
    <n v="-194.85"/>
    <n v="20.34"/>
    <n v="35"/>
    <s v="Quebec"/>
    <s v="Quebec"/>
    <s v="Corporate"/>
    <s v="Office Supplies"/>
    <x v="0"/>
    <n v="0.84"/>
  </r>
  <r>
    <s v="Anne Pryor"/>
    <n v="24069"/>
    <x v="598"/>
    <d v="2010-07-23T00:00:00"/>
    <x v="1"/>
    <s v="2010"/>
    <n v="7"/>
    <b v="0"/>
    <x v="0"/>
    <n v="21"/>
    <n v="7981.2"/>
    <n v="0.02"/>
    <s v="Delivery Truck"/>
    <n v="-592.52"/>
    <n v="376.13"/>
    <n v="85.63"/>
    <s v="Quebec"/>
    <s v="Quebec"/>
    <s v="Home Office"/>
    <s v="Furniture"/>
    <x v="10"/>
    <n v="0.74"/>
  </r>
  <r>
    <s v="Max Engle"/>
    <n v="24099"/>
    <x v="890"/>
    <d v="2011-05-21T00:00:00"/>
    <x v="7"/>
    <s v="2011"/>
    <n v="1"/>
    <b v="0"/>
    <x v="3"/>
    <n v="6"/>
    <n v="205.24"/>
    <n v="0.01"/>
    <s v="Regular Air"/>
    <n v="-135.51"/>
    <n v="30.98"/>
    <n v="6.5"/>
    <s v="Quebec"/>
    <s v="Quebec"/>
    <s v="Corporate"/>
    <s v="Technology"/>
    <x v="7"/>
    <n v="0.79"/>
  </r>
  <r>
    <s v="Max Engle"/>
    <n v="24099"/>
    <x v="890"/>
    <d v="2011-05-21T00:00:00"/>
    <x v="7"/>
    <s v="2011"/>
    <n v="1"/>
    <b v="0"/>
    <x v="3"/>
    <n v="36"/>
    <n v="825.82"/>
    <n v="0"/>
    <s v="Regular Air"/>
    <n v="-1049.26"/>
    <n v="20.34"/>
    <n v="35"/>
    <s v="Quebec"/>
    <s v="Quebec"/>
    <s v="Corporate"/>
    <s v="Office Supplies"/>
    <x v="0"/>
    <n v="0.84"/>
  </r>
  <r>
    <s v="Anne Pryor"/>
    <n v="24228"/>
    <x v="811"/>
    <d v="2009-07-21T00:00:00"/>
    <x v="1"/>
    <s v="2009"/>
    <n v="4"/>
    <b v="0"/>
    <x v="0"/>
    <n v="31"/>
    <n v="60.64"/>
    <n v="0.05"/>
    <s v="Regular Air"/>
    <n v="-66.62"/>
    <n v="1.86"/>
    <n v="2.58"/>
    <s v="Quebec"/>
    <s v="Quebec"/>
    <s v="Home Office"/>
    <s v="Office Supplies"/>
    <x v="6"/>
    <n v="0.82"/>
  </r>
  <r>
    <s v="Dennis Kane"/>
    <n v="24231"/>
    <x v="408"/>
    <d v="2009-08-07T00:00:00"/>
    <x v="2"/>
    <s v="2009"/>
    <n v="0"/>
    <s v="FREE DELIVERY"/>
    <x v="3"/>
    <n v="48"/>
    <n v="2482.0340000000001"/>
    <n v="0.08"/>
    <s v="Regular Air"/>
    <n v="421.89"/>
    <n v="65.989999999999995"/>
    <n v="5.92"/>
    <s v="Quebec"/>
    <s v="Quebec"/>
    <s v="Small Business"/>
    <s v="Technology"/>
    <x v="3"/>
    <n v="0.57999999999999996"/>
  </r>
  <r>
    <s v="Jasper Cacioppo"/>
    <n v="24613"/>
    <x v="302"/>
    <d v="2012-07-25T00:00:00"/>
    <x v="1"/>
    <s v="2012"/>
    <n v="9"/>
    <b v="0"/>
    <x v="0"/>
    <n v="16"/>
    <n v="9695.84"/>
    <n v="0"/>
    <s v="Regular Air"/>
    <n v="2752.11"/>
    <n v="599.99"/>
    <n v="24.49"/>
    <s v="Quebec"/>
    <s v="Quebec"/>
    <s v="Home Office"/>
    <s v="Technology"/>
    <x v="13"/>
    <n v="0.37"/>
  </r>
  <r>
    <s v="Jasper Cacioppo"/>
    <n v="24613"/>
    <x v="302"/>
    <d v="2012-07-25T00:00:00"/>
    <x v="1"/>
    <s v="2012"/>
    <n v="9"/>
    <b v="0"/>
    <x v="0"/>
    <n v="36"/>
    <n v="246.79"/>
    <n v="0.01"/>
    <s v="Regular Air"/>
    <n v="-90.08"/>
    <n v="6.48"/>
    <n v="6.6"/>
    <s v="Quebec"/>
    <s v="Quebec"/>
    <s v="Home Office"/>
    <s v="Office Supplies"/>
    <x v="5"/>
    <n v="0.37"/>
  </r>
  <r>
    <s v="Jasper Cacioppo"/>
    <n v="24613"/>
    <x v="302"/>
    <d v="2012-07-25T00:00:00"/>
    <x v="1"/>
    <s v="2012"/>
    <n v="9"/>
    <b v="0"/>
    <x v="0"/>
    <n v="39"/>
    <n v="777.78"/>
    <n v="0.01"/>
    <s v="Regular Air"/>
    <n v="237.75"/>
    <n v="19.84"/>
    <n v="4.0999999999999996"/>
    <s v="Quebec"/>
    <s v="Quebec"/>
    <s v="Home Office"/>
    <s v="Office Supplies"/>
    <x v="12"/>
    <n v="0.44"/>
  </r>
  <r>
    <s v="Mitch Webber"/>
    <n v="24647"/>
    <x v="1161"/>
    <d v="2009-06-06T00:00:00"/>
    <x v="3"/>
    <s v="2009"/>
    <n v="2"/>
    <b v="0"/>
    <x v="3"/>
    <n v="3"/>
    <n v="3029.97"/>
    <n v="0"/>
    <s v="Regular Air"/>
    <n v="-1820"/>
    <n v="999.99"/>
    <n v="13.99"/>
    <s v="Quebec"/>
    <s v="Quebec"/>
    <s v="Corporate"/>
    <s v="Technology"/>
    <x v="16"/>
    <n v="0.36"/>
  </r>
  <r>
    <s v="Mitch Webber"/>
    <n v="24647"/>
    <x v="1161"/>
    <d v="2009-06-05T00:00:00"/>
    <x v="3"/>
    <s v="2009"/>
    <n v="1"/>
    <b v="0"/>
    <x v="3"/>
    <n v="34"/>
    <n v="241.04"/>
    <n v="0.05"/>
    <s v="Express Air"/>
    <n v="-28.2"/>
    <n v="6.48"/>
    <n v="5.14"/>
    <s v="Quebec"/>
    <s v="Quebec"/>
    <s v="Corporate"/>
    <s v="Office Supplies"/>
    <x v="5"/>
    <n v="0.37"/>
  </r>
  <r>
    <s v="Stuart Van"/>
    <n v="24672"/>
    <x v="67"/>
    <d v="2012-03-20T00:00:00"/>
    <x v="4"/>
    <s v="2012"/>
    <n v="3"/>
    <b v="0"/>
    <x v="4"/>
    <n v="5"/>
    <n v="44.17"/>
    <n v="0.02"/>
    <s v="Regular Air"/>
    <n v="23.41"/>
    <n v="7.59"/>
    <n v="4"/>
    <s v="Quebec"/>
    <s v="Quebec"/>
    <s v="Consumer"/>
    <s v="Furniture"/>
    <x v="4"/>
    <n v="0.42"/>
  </r>
  <r>
    <s v="Stuart Van"/>
    <n v="24672"/>
    <x v="67"/>
    <d v="2012-03-19T00:00:00"/>
    <x v="4"/>
    <s v="2012"/>
    <n v="2"/>
    <b v="0"/>
    <x v="4"/>
    <n v="37"/>
    <n v="192.92"/>
    <n v="0.09"/>
    <s v="Regular Air"/>
    <n v="74.58"/>
    <n v="5.43"/>
    <n v="0.95"/>
    <s v="Quebec"/>
    <s v="Quebec"/>
    <s v="Consumer"/>
    <s v="Office Supplies"/>
    <x v="5"/>
    <n v="0.36"/>
  </r>
  <r>
    <s v="Stuart Van"/>
    <n v="24672"/>
    <x v="67"/>
    <d v="2012-03-19T00:00:00"/>
    <x v="4"/>
    <s v="2012"/>
    <n v="2"/>
    <b v="0"/>
    <x v="4"/>
    <n v="37"/>
    <n v="10532.94"/>
    <n v="0.06"/>
    <s v="Regular Air"/>
    <n v="406.37"/>
    <n v="279.48"/>
    <n v="35"/>
    <s v="Quebec"/>
    <s v="Quebec"/>
    <s v="Consumer"/>
    <s v="Office Supplies"/>
    <x v="0"/>
    <n v="0.8"/>
  </r>
  <r>
    <s v="Logan Haushalter"/>
    <n v="24740"/>
    <x v="438"/>
    <d v="2010-01-11T00:00:00"/>
    <x v="10"/>
    <s v="2010"/>
    <n v="1"/>
    <b v="0"/>
    <x v="4"/>
    <n v="11"/>
    <n v="1091.47"/>
    <n v="0.04"/>
    <s v="Regular Air"/>
    <n v="160.47999999999999"/>
    <n v="92.23"/>
    <n v="39.61"/>
    <s v="Quebec"/>
    <s v="Quebec"/>
    <s v="Corporate"/>
    <s v="Furniture"/>
    <x v="4"/>
    <n v="0.67"/>
  </r>
  <r>
    <s v="Logan Haushalter"/>
    <n v="24740"/>
    <x v="438"/>
    <d v="2010-01-10T00:00:00"/>
    <x v="10"/>
    <s v="2010"/>
    <n v="0"/>
    <s v="FREE DELIVERY"/>
    <x v="4"/>
    <n v="35"/>
    <n v="112.59"/>
    <n v="0.09"/>
    <s v="Express Air"/>
    <n v="-126.7"/>
    <n v="3.28"/>
    <n v="5"/>
    <s v="Quebec"/>
    <s v="Quebec"/>
    <s v="Corporate"/>
    <s v="Office Supplies"/>
    <x v="12"/>
    <n v="0.56000000000000005"/>
  </r>
  <r>
    <s v="Bill Eplett"/>
    <n v="25479"/>
    <x v="1087"/>
    <d v="2011-04-28T00:00:00"/>
    <x v="8"/>
    <s v="2011"/>
    <n v="0"/>
    <s v="FREE DELIVERY"/>
    <x v="5"/>
    <n v="3"/>
    <n v="210.5025"/>
    <n v="0.04"/>
    <s v="Regular Air"/>
    <n v="-315.33"/>
    <n v="85.99"/>
    <n v="1.25"/>
    <s v="Quebec"/>
    <s v="Quebec"/>
    <s v="Corporate"/>
    <s v="Technology"/>
    <x v="3"/>
    <n v="0.39"/>
  </r>
  <r>
    <s v="Tony Sayre"/>
    <n v="25985"/>
    <x v="780"/>
    <d v="2012-09-04T00:00:00"/>
    <x v="11"/>
    <s v="2012"/>
    <n v="2"/>
    <b v="0"/>
    <x v="0"/>
    <n v="50"/>
    <n v="230.63"/>
    <n v="0.1"/>
    <s v="Regular Air"/>
    <n v="-39.71"/>
    <n v="4.91"/>
    <n v="3.05"/>
    <s v="Quebec"/>
    <s v="Quebec"/>
    <s v="Small Business"/>
    <s v="Furniture"/>
    <x v="4"/>
    <n v="0.52"/>
  </r>
  <r>
    <s v="Tony Sayre"/>
    <n v="25985"/>
    <x v="780"/>
    <d v="2012-09-06T00:00:00"/>
    <x v="11"/>
    <s v="2012"/>
    <n v="4"/>
    <b v="0"/>
    <x v="0"/>
    <n v="22"/>
    <n v="80.790000000000006"/>
    <n v="0.1"/>
    <s v="Regular Air"/>
    <n v="25.18"/>
    <n v="3.78"/>
    <n v="0.71"/>
    <s v="Quebec"/>
    <s v="Quebec"/>
    <s v="Small Business"/>
    <s v="Office Supplies"/>
    <x v="6"/>
    <n v="0.39"/>
  </r>
  <r>
    <s v="Karen Ferguson"/>
    <n v="26341"/>
    <x v="1162"/>
    <d v="2010-07-30T00:00:00"/>
    <x v="1"/>
    <s v="2010"/>
    <n v="2"/>
    <b v="0"/>
    <x v="5"/>
    <n v="8"/>
    <n v="1095.27"/>
    <n v="0.03"/>
    <s v="Delivery Truck"/>
    <n v="-281.22000000000003"/>
    <n v="124.49"/>
    <n v="51.94"/>
    <s v="Quebec"/>
    <s v="Quebec"/>
    <s v="Corporate"/>
    <s v="Furniture"/>
    <x v="10"/>
    <n v="0.63"/>
  </r>
  <r>
    <s v="Karen Ferguson"/>
    <n v="26407"/>
    <x v="1033"/>
    <d v="2012-06-21T00:00:00"/>
    <x v="3"/>
    <s v="2012"/>
    <n v="2"/>
    <b v="0"/>
    <x v="5"/>
    <n v="34"/>
    <n v="9522.1200000000008"/>
    <n v="0.04"/>
    <s v="Regular Air"/>
    <n v="171.3"/>
    <n v="279.48"/>
    <n v="35"/>
    <s v="Quebec"/>
    <s v="Quebec"/>
    <s v="Home Office"/>
    <s v="Office Supplies"/>
    <x v="0"/>
    <n v="0.8"/>
  </r>
  <r>
    <s v="Karen Ferguson"/>
    <n v="26407"/>
    <x v="1033"/>
    <d v="2012-06-20T00:00:00"/>
    <x v="3"/>
    <s v="2012"/>
    <n v="1"/>
    <b v="0"/>
    <x v="5"/>
    <n v="16"/>
    <n v="1985.6935000000001"/>
    <n v="0.1"/>
    <s v="Regular Air"/>
    <n v="35.65"/>
    <n v="155.99"/>
    <n v="8.99"/>
    <s v="Quebec"/>
    <s v="Quebec"/>
    <s v="Home Office"/>
    <s v="Technology"/>
    <x v="3"/>
    <n v="0.55000000000000004"/>
  </r>
  <r>
    <s v="Logan Haushalter"/>
    <n v="26432"/>
    <x v="1163"/>
    <d v="2010-01-06T00:00:00"/>
    <x v="10"/>
    <s v="2010"/>
    <n v="7"/>
    <b v="0"/>
    <x v="0"/>
    <n v="37"/>
    <n v="1420.89"/>
    <n v="0.06"/>
    <s v="Regular Air"/>
    <n v="389.67"/>
    <n v="38.06"/>
    <n v="4.5"/>
    <s v="Quebec"/>
    <s v="Quebec"/>
    <s v="Corporate"/>
    <s v="Office Supplies"/>
    <x v="1"/>
    <n v="0.56000000000000005"/>
  </r>
  <r>
    <s v="Logan Haushalter"/>
    <n v="26432"/>
    <x v="1163"/>
    <d v="2010-01-08T00:00:00"/>
    <x v="10"/>
    <s v="2010"/>
    <n v="9"/>
    <b v="0"/>
    <x v="0"/>
    <n v="48"/>
    <n v="27820.34"/>
    <n v="0.08"/>
    <s v="Regular Air"/>
    <n v="11630.15"/>
    <n v="599.99"/>
    <n v="24.49"/>
    <s v="Quebec"/>
    <s v="Quebec"/>
    <s v="Corporate"/>
    <s v="Technology"/>
    <x v="13"/>
    <n v="0.37"/>
  </r>
  <r>
    <s v="Logan Haushalter"/>
    <n v="26432"/>
    <x v="1163"/>
    <d v="2010-01-04T00:00:00"/>
    <x v="10"/>
    <s v="2010"/>
    <n v="5"/>
    <b v="0"/>
    <x v="0"/>
    <n v="11"/>
    <n v="45.18"/>
    <n v="0.1"/>
    <s v="Express Air"/>
    <n v="-10.77"/>
    <n v="3.98"/>
    <n v="2.97"/>
    <s v="Quebec"/>
    <s v="Quebec"/>
    <s v="Corporate"/>
    <s v="Office Supplies"/>
    <x v="5"/>
    <n v="0.35"/>
  </r>
  <r>
    <s v="Logan Haushalter"/>
    <n v="26630"/>
    <x v="711"/>
    <d v="2010-11-29T00:00:00"/>
    <x v="6"/>
    <s v="2010"/>
    <n v="2"/>
    <b v="0"/>
    <x v="1"/>
    <n v="9"/>
    <n v="65.67"/>
    <n v="0.02"/>
    <s v="Regular Air"/>
    <n v="-35.200000000000003"/>
    <n v="6.48"/>
    <n v="7.37"/>
    <s v="Quebec"/>
    <s v="Quebec"/>
    <s v="Corporate"/>
    <s v="Office Supplies"/>
    <x v="5"/>
    <n v="0.37"/>
  </r>
  <r>
    <s v="Carol Triggs"/>
    <n v="26660"/>
    <x v="549"/>
    <d v="2012-03-18T00:00:00"/>
    <x v="4"/>
    <s v="2012"/>
    <n v="0"/>
    <s v="FREE DELIVERY"/>
    <x v="4"/>
    <n v="1"/>
    <n v="10.23"/>
    <n v="0.1"/>
    <s v="Regular Air"/>
    <n v="-4.22"/>
    <n v="8.9499999999999993"/>
    <n v="2.0099999999999998"/>
    <s v="Quebec"/>
    <s v="Quebec"/>
    <s v="Home Office"/>
    <s v="Office Supplies"/>
    <x v="5"/>
    <n v="0.39"/>
  </r>
  <r>
    <s v="Dionis Lloyd"/>
    <n v="26818"/>
    <x v="34"/>
    <d v="2012-01-09T00:00:00"/>
    <x v="10"/>
    <s v="2012"/>
    <n v="1"/>
    <b v="0"/>
    <x v="3"/>
    <n v="23"/>
    <n v="202.84"/>
    <n v="0.05"/>
    <s v="Regular Air"/>
    <n v="-19.48"/>
    <n v="8.85"/>
    <n v="5.6"/>
    <s v="Quebec"/>
    <s v="Quebec"/>
    <s v="Small Business"/>
    <s v="Office Supplies"/>
    <x v="2"/>
    <n v="0.36"/>
  </r>
  <r>
    <s v="Dionis Lloyd"/>
    <n v="26818"/>
    <x v="34"/>
    <d v="2012-01-10T00:00:00"/>
    <x v="10"/>
    <s v="2012"/>
    <n v="2"/>
    <b v="0"/>
    <x v="3"/>
    <n v="5"/>
    <n v="78.39"/>
    <n v="0.01"/>
    <s v="Express Air"/>
    <n v="-5.16"/>
    <n v="11.97"/>
    <n v="4.9800000000000004"/>
    <s v="Quebec"/>
    <s v="Quebec"/>
    <s v="Small Business"/>
    <s v="Office Supplies"/>
    <x v="1"/>
    <n v="0.57999999999999996"/>
  </r>
  <r>
    <s v="Dionis Lloyd"/>
    <n v="26818"/>
    <x v="34"/>
    <d v="2012-01-09T00:00:00"/>
    <x v="10"/>
    <s v="2012"/>
    <n v="1"/>
    <b v="0"/>
    <x v="3"/>
    <n v="36"/>
    <n v="251.34"/>
    <n v="0.1"/>
    <s v="Regular Air"/>
    <n v="-162.19999999999999"/>
    <n v="7.3"/>
    <n v="7.72"/>
    <s v="Quebec"/>
    <s v="Quebec"/>
    <s v="Small Business"/>
    <s v="Office Supplies"/>
    <x v="2"/>
    <n v="0.38"/>
  </r>
  <r>
    <s v="Anne Pryor"/>
    <n v="27011"/>
    <x v="376"/>
    <d v="2010-12-30T00:00:00"/>
    <x v="9"/>
    <s v="2010"/>
    <n v="0"/>
    <s v="FREE DELIVERY"/>
    <x v="4"/>
    <n v="5"/>
    <n v="53.66"/>
    <n v="0.09"/>
    <s v="Regular Air"/>
    <n v="5.69"/>
    <n v="10.94"/>
    <n v="1.39"/>
    <s v="Quebec"/>
    <s v="Quebec"/>
    <s v="Home Office"/>
    <s v="Office Supplies"/>
    <x v="8"/>
    <n v="0.35"/>
  </r>
  <r>
    <s v="Caroline Jumper"/>
    <n v="27841"/>
    <x v="190"/>
    <d v="2012-09-18T00:00:00"/>
    <x v="11"/>
    <s v="2012"/>
    <n v="2"/>
    <b v="0"/>
    <x v="1"/>
    <n v="33"/>
    <n v="67.849999999999994"/>
    <n v="0.05"/>
    <s v="Regular Air"/>
    <n v="1.05"/>
    <n v="2.1"/>
    <n v="0.7"/>
    <s v="Quebec"/>
    <s v="Quebec"/>
    <s v="Corporate"/>
    <s v="Office Supplies"/>
    <x v="12"/>
    <n v="0.56999999999999995"/>
  </r>
  <r>
    <s v="Carol Triggs"/>
    <n v="28581"/>
    <x v="383"/>
    <d v="2011-12-09T00:00:00"/>
    <x v="9"/>
    <s v="2011"/>
    <n v="2"/>
    <b v="0"/>
    <x v="4"/>
    <n v="1"/>
    <n v="36.4"/>
    <n v="0.06"/>
    <s v="Regular Air"/>
    <n v="-41.56"/>
    <n v="24.92"/>
    <n v="12.98"/>
    <s v="Quebec"/>
    <s v="Quebec"/>
    <s v="Home Office"/>
    <s v="Office Supplies"/>
    <x v="2"/>
    <n v="0.39"/>
  </r>
  <r>
    <s v="Carol Triggs"/>
    <n v="28581"/>
    <x v="383"/>
    <d v="2011-12-09T00:00:00"/>
    <x v="9"/>
    <s v="2011"/>
    <n v="2"/>
    <b v="0"/>
    <x v="4"/>
    <n v="36"/>
    <n v="176.35"/>
    <n v="0.04"/>
    <s v="Regular Air"/>
    <n v="73.05"/>
    <n v="4.9800000000000004"/>
    <n v="0.8"/>
    <s v="Quebec"/>
    <s v="Quebec"/>
    <s v="Home Office"/>
    <s v="Office Supplies"/>
    <x v="5"/>
    <n v="0.36"/>
  </r>
  <r>
    <s v="Alan Haines"/>
    <n v="28611"/>
    <x v="687"/>
    <d v="2012-12-30T00:00:00"/>
    <x v="9"/>
    <s v="2012"/>
    <n v="3"/>
    <b v="0"/>
    <x v="0"/>
    <n v="30"/>
    <n v="15337.58"/>
    <n v="0.1"/>
    <s v="Regular Air"/>
    <n v="6670.41"/>
    <n v="525.98"/>
    <n v="19.989999999999998"/>
    <s v="Quebec"/>
    <s v="Quebec"/>
    <s v="Consumer"/>
    <s v="Office Supplies"/>
    <x v="2"/>
    <n v="0.37"/>
  </r>
  <r>
    <s v="Alan Haines"/>
    <n v="28611"/>
    <x v="687"/>
    <d v="2012-12-29T00:00:00"/>
    <x v="9"/>
    <s v="2012"/>
    <n v="2"/>
    <b v="0"/>
    <x v="0"/>
    <n v="42"/>
    <n v="3883.4715000000001"/>
    <n v="0.1"/>
    <s v="Regular Air"/>
    <n v="707.17"/>
    <n v="115.99"/>
    <n v="8.99"/>
    <s v="Quebec"/>
    <s v="Quebec"/>
    <s v="Consumer"/>
    <s v="Technology"/>
    <x v="3"/>
    <n v="0.57999999999999996"/>
  </r>
  <r>
    <s v="Carol Triggs"/>
    <n v="28647"/>
    <x v="1164"/>
    <d v="2009-03-15T00:00:00"/>
    <x v="4"/>
    <s v="2009"/>
    <n v="1"/>
    <b v="0"/>
    <x v="5"/>
    <n v="38"/>
    <n v="5679.59"/>
    <n v="0.09"/>
    <s v="Express Air"/>
    <n v="-1763.75"/>
    <n v="154.13"/>
    <n v="69"/>
    <s v="Quebec"/>
    <s v="Quebec"/>
    <s v="Corporate"/>
    <s v="Furniture"/>
    <x v="10"/>
    <n v="0.68"/>
  </r>
  <r>
    <s v="Lindsay Castell"/>
    <n v="28736"/>
    <x v="1165"/>
    <d v="2009-04-21T00:00:00"/>
    <x v="8"/>
    <s v="2009"/>
    <n v="0"/>
    <s v="FREE DELIVERY"/>
    <x v="1"/>
    <n v="26"/>
    <n v="1029.29"/>
    <n v="0.06"/>
    <s v="Regular Air"/>
    <n v="109.16"/>
    <n v="40.99"/>
    <n v="17.48"/>
    <s v="Quebec"/>
    <s v="Quebec"/>
    <s v="Small Business"/>
    <s v="Office Supplies"/>
    <x v="5"/>
    <n v="0.36"/>
  </r>
  <r>
    <s v="Phillip Flathmann"/>
    <n v="28835"/>
    <x v="616"/>
    <d v="2012-04-02T00:00:00"/>
    <x v="8"/>
    <s v="2012"/>
    <n v="2"/>
    <b v="0"/>
    <x v="3"/>
    <n v="1"/>
    <n v="184.18"/>
    <n v="0.08"/>
    <s v="Regular Air"/>
    <n v="-112.44"/>
    <n v="178.47"/>
    <n v="19.989999999999998"/>
    <s v="Quebec"/>
    <s v="Quebec"/>
    <s v="Small Business"/>
    <s v="Office Supplies"/>
    <x v="0"/>
    <n v="0.55000000000000004"/>
  </r>
  <r>
    <s v="Logan Haushalter"/>
    <n v="29220"/>
    <x v="508"/>
    <d v="2012-12-29T00:00:00"/>
    <x v="9"/>
    <s v="2012"/>
    <n v="0"/>
    <s v="FREE DELIVERY"/>
    <x v="4"/>
    <n v="36"/>
    <n v="12690.33"/>
    <n v="0.08"/>
    <s v="Express Air"/>
    <n v="5045.3"/>
    <n v="367.99"/>
    <n v="19.989999999999998"/>
    <s v="Quebec"/>
    <s v="Quebec"/>
    <s v="Corporate"/>
    <s v="Office Supplies"/>
    <x v="2"/>
    <n v="0.4"/>
  </r>
  <r>
    <s v="Caroline Jumper"/>
    <n v="30114"/>
    <x v="1005"/>
    <d v="2010-08-23T00:00:00"/>
    <x v="2"/>
    <s v="2010"/>
    <n v="7"/>
    <b v="0"/>
    <x v="0"/>
    <n v="7"/>
    <n v="4667.28"/>
    <n v="0.09"/>
    <s v="Express Air"/>
    <n v="-362.88"/>
    <n v="699.99"/>
    <n v="24.49"/>
    <s v="Quebec"/>
    <s v="Quebec"/>
    <s v="Corporate"/>
    <s v="Technology"/>
    <x v="13"/>
    <n v="0.41"/>
  </r>
  <r>
    <s v="Caroline Jumper"/>
    <n v="30336"/>
    <x v="1166"/>
    <d v="2010-01-31T00:00:00"/>
    <x v="10"/>
    <s v="2010"/>
    <n v="2"/>
    <b v="0"/>
    <x v="4"/>
    <n v="28"/>
    <n v="5155.07"/>
    <n v="0.06"/>
    <s v="Regular Air"/>
    <n v="368.79"/>
    <n v="193.17"/>
    <n v="19.989999999999998"/>
    <s v="Quebec"/>
    <s v="Quebec"/>
    <s v="Corporate"/>
    <s v="Office Supplies"/>
    <x v="0"/>
    <n v="0.71"/>
  </r>
  <r>
    <s v="Dennis Kane"/>
    <n v="30725"/>
    <x v="861"/>
    <d v="2009-12-29T00:00:00"/>
    <x v="9"/>
    <s v="2009"/>
    <n v="1"/>
    <b v="0"/>
    <x v="4"/>
    <n v="39"/>
    <n v="16468.55"/>
    <n v="0.08"/>
    <s v="Delivery Truck"/>
    <n v="5638.75"/>
    <n v="449.99"/>
    <n v="49"/>
    <s v="Quebec"/>
    <s v="Quebec"/>
    <s v="Small Business"/>
    <s v="Technology"/>
    <x v="13"/>
    <n v="0.38"/>
  </r>
  <r>
    <s v="Tom Stivers"/>
    <n v="30784"/>
    <x v="958"/>
    <d v="2012-05-09T00:00:00"/>
    <x v="7"/>
    <s v="2012"/>
    <n v="2"/>
    <b v="0"/>
    <x v="4"/>
    <n v="10"/>
    <n v="707.3"/>
    <n v="0.06"/>
    <s v="Delivery Truck"/>
    <n v="-127.94"/>
    <n v="70.98"/>
    <n v="26.74"/>
    <s v="Quebec"/>
    <s v="Quebec"/>
    <s v="Small Business"/>
    <s v="Furniture"/>
    <x v="9"/>
    <n v="0.6"/>
  </r>
  <r>
    <s v="Tom Stivers"/>
    <n v="30784"/>
    <x v="958"/>
    <d v="2012-05-08T00:00:00"/>
    <x v="7"/>
    <s v="2012"/>
    <n v="1"/>
    <b v="0"/>
    <x v="4"/>
    <n v="48"/>
    <n v="335.64"/>
    <n v="0.02"/>
    <s v="Regular Air"/>
    <n v="80.13"/>
    <n v="6.7"/>
    <n v="1.56"/>
    <s v="Quebec"/>
    <s v="Quebec"/>
    <s v="Small Business"/>
    <s v="Office Supplies"/>
    <x v="12"/>
    <n v="0.52"/>
  </r>
  <r>
    <s v="Caroline Jumper"/>
    <n v="31040"/>
    <x v="752"/>
    <d v="2010-09-16T00:00:00"/>
    <x v="11"/>
    <s v="2010"/>
    <n v="2"/>
    <b v="0"/>
    <x v="3"/>
    <n v="23"/>
    <n v="872.97"/>
    <n v="0.1"/>
    <s v="Regular Air"/>
    <n v="-22.63"/>
    <n v="39.979999999999997"/>
    <n v="4"/>
    <s v="Quebec"/>
    <s v="Quebec"/>
    <s v="Corporate"/>
    <s v="Technology"/>
    <x v="7"/>
    <n v="0.7"/>
  </r>
  <r>
    <s v="Caroline Jumper"/>
    <n v="31040"/>
    <x v="752"/>
    <d v="2010-09-16T00:00:00"/>
    <x v="11"/>
    <s v="2010"/>
    <n v="2"/>
    <b v="0"/>
    <x v="3"/>
    <n v="19"/>
    <n v="545.71"/>
    <n v="0.1"/>
    <s v="Regular Air"/>
    <n v="-35.47"/>
    <n v="29.74"/>
    <n v="6.64"/>
    <s v="Quebec"/>
    <s v="Quebec"/>
    <s v="Corporate"/>
    <s v="Office Supplies"/>
    <x v="0"/>
    <n v="0.7"/>
  </r>
  <r>
    <s v="Jennifer Ferguson"/>
    <n v="31846"/>
    <x v="57"/>
    <d v="2011-08-15T00:00:00"/>
    <x v="2"/>
    <s v="2011"/>
    <n v="2"/>
    <b v="0"/>
    <x v="5"/>
    <n v="7"/>
    <n v="261.17"/>
    <n v="0.03"/>
    <s v="Delivery Truck"/>
    <n v="-78.84"/>
    <n v="33.94"/>
    <n v="19.190000000000001"/>
    <s v="Quebec"/>
    <s v="Quebec"/>
    <s v="Home Office"/>
    <s v="Furniture"/>
    <x v="14"/>
    <n v="0.57999999999999996"/>
  </r>
  <r>
    <s v="Stuart Van"/>
    <n v="32038"/>
    <x v="501"/>
    <d v="2009-06-19T00:00:00"/>
    <x v="3"/>
    <s v="2009"/>
    <n v="2"/>
    <b v="0"/>
    <x v="0"/>
    <n v="26"/>
    <n v="342.4"/>
    <n v="0"/>
    <s v="Express Air"/>
    <n v="-14.06"/>
    <n v="11.7"/>
    <n v="6.96"/>
    <s v="Quebec"/>
    <s v="Quebec"/>
    <s v="Consumer"/>
    <s v="Office Supplies"/>
    <x v="1"/>
    <n v="0.5"/>
  </r>
  <r>
    <s v="Laurel Elliston"/>
    <n v="32065"/>
    <x v="1110"/>
    <d v="2011-12-03T00:00:00"/>
    <x v="9"/>
    <s v="2011"/>
    <n v="1"/>
    <b v="0"/>
    <x v="4"/>
    <n v="25"/>
    <n v="450.28"/>
    <n v="0.09"/>
    <s v="Regular Air"/>
    <n v="-12.35"/>
    <n v="17.98"/>
    <n v="8.51"/>
    <s v="Quebec"/>
    <s v="Quebec"/>
    <s v="Corporate"/>
    <s v="Technology"/>
    <x v="16"/>
    <n v="0.4"/>
  </r>
  <r>
    <s v="Jason Klamczynski"/>
    <n v="32326"/>
    <x v="1044"/>
    <d v="2010-11-01T00:00:00"/>
    <x v="6"/>
    <s v="2010"/>
    <n v="1"/>
    <b v="0"/>
    <x v="1"/>
    <n v="50"/>
    <n v="929.81"/>
    <n v="0.09"/>
    <s v="Regular Air"/>
    <n v="-188.41"/>
    <n v="19.989999999999998"/>
    <n v="11.17"/>
    <s v="Quebec"/>
    <s v="Quebec"/>
    <s v="Small Business"/>
    <s v="Furniture"/>
    <x v="4"/>
    <n v="0.6"/>
  </r>
  <r>
    <s v="Michael Chen"/>
    <n v="32613"/>
    <x v="264"/>
    <d v="2011-12-23T00:00:00"/>
    <x v="9"/>
    <s v="2011"/>
    <n v="7"/>
    <b v="0"/>
    <x v="0"/>
    <n v="31"/>
    <n v="1359.74"/>
    <n v="0.01"/>
    <s v="Express Air"/>
    <n v="202.33"/>
    <n v="43.98"/>
    <n v="8.99"/>
    <s v="Quebec"/>
    <s v="Quebec"/>
    <s v="Consumer"/>
    <s v="Office Supplies"/>
    <x v="12"/>
    <n v="0.57999999999999996"/>
  </r>
  <r>
    <s v="Michael Chen"/>
    <n v="32613"/>
    <x v="264"/>
    <d v="2011-12-18T00:00:00"/>
    <x v="9"/>
    <s v="2011"/>
    <n v="2"/>
    <b v="0"/>
    <x v="0"/>
    <n v="38"/>
    <n v="5228.2"/>
    <n v="0"/>
    <s v="Regular Air"/>
    <n v="-691.52"/>
    <n v="135.31"/>
    <n v="35"/>
    <s v="Quebec"/>
    <s v="Quebec"/>
    <s v="Consumer"/>
    <s v="Office Supplies"/>
    <x v="0"/>
    <n v="0.84"/>
  </r>
  <r>
    <s v="Michael Chen"/>
    <n v="32613"/>
    <x v="264"/>
    <d v="2011-12-18T00:00:00"/>
    <x v="9"/>
    <s v="2011"/>
    <n v="2"/>
    <b v="0"/>
    <x v="0"/>
    <n v="41"/>
    <n v="7174.9435000000003"/>
    <n v="0.02"/>
    <s v="Express Air"/>
    <n v="2373.2399999999998"/>
    <n v="195.99"/>
    <n v="3.99"/>
    <s v="Quebec"/>
    <s v="Quebec"/>
    <s v="Consumer"/>
    <s v="Technology"/>
    <x v="3"/>
    <n v="0.57999999999999996"/>
  </r>
  <r>
    <s v="Bill Eplett"/>
    <n v="32741"/>
    <x v="394"/>
    <d v="2009-02-22T00:00:00"/>
    <x v="5"/>
    <s v="2009"/>
    <n v="7"/>
    <b v="0"/>
    <x v="0"/>
    <n v="13"/>
    <n v="136.24"/>
    <n v="7.0000000000000007E-2"/>
    <s v="Regular Air"/>
    <n v="-81.77"/>
    <n v="9.7100000000000009"/>
    <n v="9.4499999999999993"/>
    <s v="Quebec"/>
    <s v="Quebec"/>
    <s v="Corporate"/>
    <s v="Office Supplies"/>
    <x v="0"/>
    <n v="0.6"/>
  </r>
  <r>
    <s v="Daniel Lacy"/>
    <n v="32903"/>
    <x v="993"/>
    <d v="2012-08-02T00:00:00"/>
    <x v="2"/>
    <s v="2012"/>
    <n v="7"/>
    <b v="0"/>
    <x v="0"/>
    <n v="31"/>
    <n v="454.58"/>
    <n v="7.0000000000000007E-2"/>
    <s v="Regular Air"/>
    <n v="-118.75"/>
    <n v="15.31"/>
    <n v="8.7799999999999994"/>
    <s v="Quebec"/>
    <s v="Quebec"/>
    <s v="Small Business"/>
    <s v="Office Supplies"/>
    <x v="0"/>
    <n v="0.56999999999999995"/>
  </r>
  <r>
    <s v="Tony Sayre"/>
    <n v="33031"/>
    <x v="1167"/>
    <d v="2012-08-26T00:00:00"/>
    <x v="2"/>
    <s v="2012"/>
    <n v="2"/>
    <b v="0"/>
    <x v="1"/>
    <n v="24"/>
    <n v="550.67999999999995"/>
    <n v="0.08"/>
    <s v="Delivery Truck"/>
    <n v="-134.63"/>
    <n v="23.99"/>
    <n v="15.68"/>
    <s v="Quebec"/>
    <s v="Quebec"/>
    <s v="Home Office"/>
    <s v="Furniture"/>
    <x v="4"/>
    <n v="0.62"/>
  </r>
  <r>
    <s v="Tony Sayre"/>
    <n v="33031"/>
    <x v="1167"/>
    <d v="2012-08-25T00:00:00"/>
    <x v="2"/>
    <s v="2012"/>
    <n v="1"/>
    <b v="0"/>
    <x v="1"/>
    <n v="18"/>
    <n v="120.96"/>
    <n v="0.02"/>
    <s v="Regular Air"/>
    <n v="-53.69"/>
    <n v="6.48"/>
    <n v="6.65"/>
    <s v="Quebec"/>
    <s v="Quebec"/>
    <s v="Home Office"/>
    <s v="Office Supplies"/>
    <x v="5"/>
    <n v="0.36"/>
  </r>
  <r>
    <s v="Caroline Jumper"/>
    <n v="33152"/>
    <x v="435"/>
    <d v="2010-11-23T00:00:00"/>
    <x v="6"/>
    <s v="2010"/>
    <n v="2"/>
    <b v="0"/>
    <x v="5"/>
    <n v="19"/>
    <n v="2569.6264999999999"/>
    <n v="0"/>
    <s v="Regular Air"/>
    <n v="398.01"/>
    <n v="155.99"/>
    <n v="8.99"/>
    <s v="Quebec"/>
    <s v="Quebec"/>
    <s v="Corporate"/>
    <s v="Technology"/>
    <x v="3"/>
    <n v="0.55000000000000004"/>
  </r>
  <r>
    <s v="Dennis Kane"/>
    <n v="33217"/>
    <x v="1168"/>
    <d v="2009-03-13T00:00:00"/>
    <x v="4"/>
    <s v="2009"/>
    <n v="1"/>
    <b v="0"/>
    <x v="1"/>
    <n v="20"/>
    <n v="1388.91"/>
    <n v="0.1"/>
    <s v="Regular Air"/>
    <n v="-229.87"/>
    <n v="73.98"/>
    <n v="4"/>
    <s v="Quebec"/>
    <s v="Quebec"/>
    <s v="Small Business"/>
    <s v="Technology"/>
    <x v="7"/>
    <n v="0.79"/>
  </r>
  <r>
    <s v="Dennis Kane"/>
    <n v="33217"/>
    <x v="1168"/>
    <d v="2009-03-13T00:00:00"/>
    <x v="4"/>
    <s v="2009"/>
    <n v="1"/>
    <b v="0"/>
    <x v="1"/>
    <n v="34"/>
    <n v="1806.65"/>
    <n v="0.05"/>
    <s v="Regular Air"/>
    <n v="599.04"/>
    <n v="51.98"/>
    <n v="10.17"/>
    <s v="Quebec"/>
    <s v="Quebec"/>
    <s v="Small Business"/>
    <s v="Technology"/>
    <x v="16"/>
    <n v="0.37"/>
  </r>
  <r>
    <s v="Theresa Swint"/>
    <n v="33606"/>
    <x v="636"/>
    <d v="2012-03-03T00:00:00"/>
    <x v="4"/>
    <s v="2012"/>
    <n v="2"/>
    <b v="0"/>
    <x v="1"/>
    <n v="46"/>
    <n v="410.03"/>
    <n v="0.05"/>
    <s v="Regular Air"/>
    <n v="-138.38999999999999"/>
    <n v="8.75"/>
    <n v="8.5399999999999991"/>
    <s v="Quebec"/>
    <s v="Quebec"/>
    <s v="Small Business"/>
    <s v="Furniture"/>
    <x v="4"/>
    <n v="0.43"/>
  </r>
  <r>
    <s v="Theresa Swint"/>
    <n v="33666"/>
    <x v="302"/>
    <d v="2012-07-18T00:00:00"/>
    <x v="1"/>
    <s v="2012"/>
    <n v="2"/>
    <b v="0"/>
    <x v="3"/>
    <n v="17"/>
    <n v="3801.27"/>
    <n v="0.02"/>
    <s v="Regular Air"/>
    <n v="-861.3"/>
    <n v="209.37"/>
    <n v="69"/>
    <s v="Quebec"/>
    <s v="Quebec"/>
    <s v="Home Office"/>
    <s v="Furniture"/>
    <x v="10"/>
    <n v="0.79"/>
  </r>
  <r>
    <s v="Tony Sayre"/>
    <n v="33764"/>
    <x v="405"/>
    <d v="2011-02-11T00:00:00"/>
    <x v="5"/>
    <s v="2011"/>
    <n v="1"/>
    <b v="0"/>
    <x v="5"/>
    <n v="31"/>
    <n v="226.15"/>
    <n v="0.01"/>
    <s v="Regular Air"/>
    <n v="35.979999999999997"/>
    <n v="7.08"/>
    <n v="2.35"/>
    <s v="Quebec"/>
    <s v="Quebec"/>
    <s v="Small Business"/>
    <s v="Office Supplies"/>
    <x v="12"/>
    <n v="0.47"/>
  </r>
  <r>
    <s v="Daniel Lacy"/>
    <n v="33921"/>
    <x v="831"/>
    <d v="2010-04-08T00:00:00"/>
    <x v="8"/>
    <s v="2010"/>
    <n v="9"/>
    <b v="0"/>
    <x v="0"/>
    <n v="35"/>
    <n v="1794.03"/>
    <n v="0.05"/>
    <s v="Delivery Truck"/>
    <n v="196.21"/>
    <n v="50.98"/>
    <n v="14.19"/>
    <s v="Quebec"/>
    <s v="Quebec"/>
    <s v="Small Business"/>
    <s v="Furniture"/>
    <x v="14"/>
    <n v="0.56000000000000005"/>
  </r>
  <r>
    <s v="Aaron Smayling"/>
    <n v="33956"/>
    <x v="675"/>
    <d v="2012-01-21T00:00:00"/>
    <x v="10"/>
    <s v="2012"/>
    <n v="2"/>
    <b v="0"/>
    <x v="0"/>
    <n v="13"/>
    <n v="109.58"/>
    <n v="0"/>
    <s v="Regular Air"/>
    <n v="31.32"/>
    <n v="7.59"/>
    <n v="4"/>
    <s v="Quebec"/>
    <s v="Quebec"/>
    <s v="Small Business"/>
    <s v="Furniture"/>
    <x v="4"/>
    <n v="0.42"/>
  </r>
  <r>
    <s v="Jason Klamczynski"/>
    <n v="34022"/>
    <x v="667"/>
    <d v="2012-11-05T00:00:00"/>
    <x v="6"/>
    <s v="2012"/>
    <n v="2"/>
    <b v="0"/>
    <x v="3"/>
    <n v="6"/>
    <n v="43.9"/>
    <n v="0.06"/>
    <s v="Regular Air"/>
    <n v="12.74"/>
    <n v="6.64"/>
    <n v="4.95"/>
    <s v="Quebec"/>
    <s v="Quebec"/>
    <s v="Small Business"/>
    <s v="Furniture"/>
    <x v="4"/>
    <n v="0.37"/>
  </r>
  <r>
    <s v="Jason Klamczynski"/>
    <n v="34022"/>
    <x v="667"/>
    <d v="2012-11-03T00:00:00"/>
    <x v="6"/>
    <s v="2012"/>
    <n v="0"/>
    <s v="FREE DELIVERY"/>
    <x v="3"/>
    <n v="50"/>
    <n v="236.28"/>
    <n v="0.05"/>
    <s v="Regular Air"/>
    <n v="-34.06"/>
    <n v="4.91"/>
    <n v="3.05"/>
    <s v="Quebec"/>
    <s v="Quebec"/>
    <s v="Small Business"/>
    <s v="Furniture"/>
    <x v="4"/>
    <n v="0.52"/>
  </r>
  <r>
    <s v="Theresa Swint"/>
    <n v="34148"/>
    <x v="1032"/>
    <d v="2012-08-22T00:00:00"/>
    <x v="2"/>
    <s v="2012"/>
    <n v="1"/>
    <b v="0"/>
    <x v="5"/>
    <n v="33"/>
    <n v="136.79"/>
    <n v="0.06"/>
    <s v="Regular Air"/>
    <n v="42.71"/>
    <n v="4.13"/>
    <n v="0.99"/>
    <s v="Quebec"/>
    <s v="Quebec"/>
    <s v="Small Business"/>
    <s v="Office Supplies"/>
    <x v="11"/>
    <n v="0.39"/>
  </r>
  <r>
    <s v="Karen Ferguson"/>
    <n v="34182"/>
    <x v="765"/>
    <d v="2012-10-19T00:00:00"/>
    <x v="0"/>
    <s v="2012"/>
    <n v="2"/>
    <b v="0"/>
    <x v="5"/>
    <n v="31"/>
    <n v="336.34"/>
    <n v="0.05"/>
    <s v="Regular Air"/>
    <n v="-89.9"/>
    <n v="10.52"/>
    <n v="7.94"/>
    <s v="Quebec"/>
    <s v="Quebec"/>
    <s v="Home Office"/>
    <s v="Furniture"/>
    <x v="4"/>
    <n v="0.52"/>
  </r>
  <r>
    <s v="Bill Eplett"/>
    <n v="34337"/>
    <x v="486"/>
    <d v="2010-05-15T00:00:00"/>
    <x v="7"/>
    <s v="2010"/>
    <n v="1"/>
    <b v="0"/>
    <x v="4"/>
    <n v="36"/>
    <n v="3610.85"/>
    <n v="0.04"/>
    <s v="Express Air"/>
    <n v="2235.37"/>
    <n v="99.23"/>
    <n v="8.99"/>
    <s v="Quebec"/>
    <s v="Quebec"/>
    <s v="Corporate"/>
    <s v="Furniture"/>
    <x v="4"/>
    <n v="0.35"/>
  </r>
  <r>
    <s v="Fred Chung"/>
    <n v="34657"/>
    <x v="364"/>
    <d v="2010-05-14T00:00:00"/>
    <x v="7"/>
    <s v="2010"/>
    <n v="9"/>
    <b v="0"/>
    <x v="0"/>
    <n v="46"/>
    <n v="1396.75"/>
    <n v="0.04"/>
    <s v="Express Air"/>
    <n v="-75.7"/>
    <n v="30.98"/>
    <n v="19.510000000000002"/>
    <s v="Quebec"/>
    <s v="Quebec"/>
    <s v="Corporate"/>
    <s v="Office Supplies"/>
    <x v="8"/>
    <n v="0.36"/>
  </r>
  <r>
    <s v="Dorris Love"/>
    <n v="34727"/>
    <x v="951"/>
    <d v="2011-03-17T00:00:00"/>
    <x v="4"/>
    <s v="2011"/>
    <n v="4"/>
    <b v="0"/>
    <x v="0"/>
    <n v="20"/>
    <n v="159.71"/>
    <n v="0.1"/>
    <s v="Express Air"/>
    <n v="-114.41"/>
    <n v="8.0399999999999991"/>
    <n v="8.94"/>
    <s v="Quebec"/>
    <s v="Quebec"/>
    <s v="Corporate"/>
    <s v="Office Supplies"/>
    <x v="2"/>
    <n v="0.4"/>
  </r>
  <r>
    <s v="Caroline Jumper"/>
    <n v="34881"/>
    <x v="745"/>
    <d v="2011-02-09T00:00:00"/>
    <x v="5"/>
    <s v="2011"/>
    <n v="2"/>
    <b v="0"/>
    <x v="4"/>
    <n v="37"/>
    <n v="187.37"/>
    <n v="0.01"/>
    <s v="Regular Air"/>
    <n v="-85.01"/>
    <n v="4.9800000000000004"/>
    <n v="4.95"/>
    <s v="Quebec"/>
    <s v="Quebec"/>
    <s v="Corporate"/>
    <s v="Office Supplies"/>
    <x v="2"/>
    <n v="0.37"/>
  </r>
  <r>
    <s v="Carol Triggs"/>
    <n v="34882"/>
    <x v="513"/>
    <d v="2009-07-25T00:00:00"/>
    <x v="1"/>
    <s v="2009"/>
    <n v="1"/>
    <b v="0"/>
    <x v="5"/>
    <n v="43"/>
    <n v="84.61"/>
    <n v="0.03"/>
    <s v="Regular Air"/>
    <n v="-15.1"/>
    <n v="1.88"/>
    <n v="1.49"/>
    <s v="Quebec"/>
    <s v="Quebec"/>
    <s v="Home Office"/>
    <s v="Office Supplies"/>
    <x v="2"/>
    <n v="0.37"/>
  </r>
  <r>
    <s v="Theresa Swint"/>
    <n v="34916"/>
    <x v="712"/>
    <d v="2010-08-11T00:00:00"/>
    <x v="2"/>
    <s v="2010"/>
    <n v="2"/>
    <b v="0"/>
    <x v="1"/>
    <n v="3"/>
    <n v="24.36"/>
    <n v="0.08"/>
    <s v="Express Air"/>
    <n v="10.039999999999999"/>
    <n v="4.82"/>
    <n v="5.72"/>
    <s v="Quebec"/>
    <s v="Quebec"/>
    <s v="Consumer"/>
    <s v="Furniture"/>
    <x v="4"/>
    <n v="0.47"/>
  </r>
  <r>
    <s v="Jasper Cacioppo"/>
    <n v="35041"/>
    <x v="1169"/>
    <d v="2009-04-15T00:00:00"/>
    <x v="8"/>
    <s v="2009"/>
    <n v="0"/>
    <s v="FREE DELIVERY"/>
    <x v="3"/>
    <n v="28"/>
    <n v="443.73"/>
    <n v="0.01"/>
    <s v="Regular Air"/>
    <n v="-200.86"/>
    <n v="15.16"/>
    <n v="15.09"/>
    <s v="Quebec"/>
    <s v="Quebec"/>
    <s v="Home Office"/>
    <s v="Office Supplies"/>
    <x v="2"/>
    <n v="0.39"/>
  </r>
  <r>
    <s v="Dennis Kane"/>
    <n v="35302"/>
    <x v="222"/>
    <d v="2010-06-07T00:00:00"/>
    <x v="3"/>
    <s v="2010"/>
    <n v="0"/>
    <s v="FREE DELIVERY"/>
    <x v="4"/>
    <n v="6"/>
    <n v="188.44"/>
    <n v="0.09"/>
    <s v="Regular Air"/>
    <n v="17.57"/>
    <n v="30.98"/>
    <n v="5.76"/>
    <s v="Quebec"/>
    <s v="Quebec"/>
    <s v="Small Business"/>
    <s v="Office Supplies"/>
    <x v="5"/>
    <n v="0.4"/>
  </r>
  <r>
    <s v="Dennis Kane"/>
    <n v="35302"/>
    <x v="222"/>
    <d v="2010-06-08T00:00:00"/>
    <x v="3"/>
    <s v="2010"/>
    <n v="1"/>
    <b v="0"/>
    <x v="4"/>
    <n v="13"/>
    <n v="1265.4970000000001"/>
    <n v="0.1"/>
    <s v="Regular Air"/>
    <n v="-228.18"/>
    <n v="125.99"/>
    <n v="7.69"/>
    <s v="Quebec"/>
    <s v="Quebec"/>
    <s v="Small Business"/>
    <s v="Technology"/>
    <x v="3"/>
    <n v="0.59"/>
  </r>
  <r>
    <s v="Mathew Reese"/>
    <n v="35841"/>
    <x v="166"/>
    <d v="2011-05-09T00:00:00"/>
    <x v="7"/>
    <s v="2011"/>
    <n v="1"/>
    <b v="0"/>
    <x v="4"/>
    <n v="23"/>
    <n v="230.41"/>
    <n v="0.06"/>
    <s v="Regular Air"/>
    <n v="94.39"/>
    <n v="9.9"/>
    <n v="1.39"/>
    <s v="Quebec"/>
    <s v="Quebec"/>
    <s v="Small Business"/>
    <s v="Office Supplies"/>
    <x v="8"/>
    <n v="0.37"/>
  </r>
  <r>
    <s v="Mathew Reese"/>
    <n v="35841"/>
    <x v="166"/>
    <d v="2011-05-09T00:00:00"/>
    <x v="7"/>
    <s v="2011"/>
    <n v="1"/>
    <b v="0"/>
    <x v="4"/>
    <n v="48"/>
    <n v="5163.0105000000003"/>
    <n v="7.0000000000000007E-2"/>
    <s v="Regular Air"/>
    <n v="1448.33"/>
    <n v="125.99"/>
    <n v="8.08"/>
    <s v="Quebec"/>
    <s v="Quebec"/>
    <s v="Small Business"/>
    <s v="Technology"/>
    <x v="3"/>
    <n v="0.56999999999999995"/>
  </r>
  <r>
    <s v="Clay Ludtke"/>
    <n v="36034"/>
    <x v="653"/>
    <d v="2012-10-18T00:00:00"/>
    <x v="0"/>
    <s v="2012"/>
    <n v="2"/>
    <b v="0"/>
    <x v="1"/>
    <n v="10"/>
    <n v="19.36"/>
    <n v="0"/>
    <s v="Regular Air"/>
    <n v="-1.02"/>
    <n v="1.76"/>
    <n v="0.7"/>
    <s v="Quebec"/>
    <s v="Quebec"/>
    <s v="Consumer"/>
    <s v="Office Supplies"/>
    <x v="12"/>
    <n v="0.56000000000000005"/>
  </r>
  <r>
    <s v="Dionis Lloyd"/>
    <n v="36065"/>
    <x v="649"/>
    <d v="2010-02-17T00:00:00"/>
    <x v="5"/>
    <s v="2010"/>
    <n v="0"/>
    <s v="FREE DELIVERY"/>
    <x v="1"/>
    <n v="31"/>
    <n v="538.29999999999995"/>
    <n v="0.03"/>
    <s v="Regular Air"/>
    <n v="-63.98"/>
    <n v="16.98"/>
    <n v="12.39"/>
    <s v="Quebec"/>
    <s v="Quebec"/>
    <s v="Small Business"/>
    <s v="Office Supplies"/>
    <x v="8"/>
    <n v="0.35"/>
  </r>
  <r>
    <s v="Anne Pryor"/>
    <n v="36355"/>
    <x v="305"/>
    <d v="2009-12-02T00:00:00"/>
    <x v="9"/>
    <s v="2009"/>
    <n v="0"/>
    <s v="FREE DELIVERY"/>
    <x v="4"/>
    <n v="9"/>
    <n v="61.43"/>
    <n v="0.09"/>
    <s v="Express Air"/>
    <n v="-42.98"/>
    <n v="5.4"/>
    <n v="7.78"/>
    <s v="Quebec"/>
    <s v="Quebec"/>
    <s v="Home Office"/>
    <s v="Office Supplies"/>
    <x v="2"/>
    <n v="0.37"/>
  </r>
  <r>
    <s v="Anne Pryor"/>
    <n v="36355"/>
    <x v="305"/>
    <d v="2009-12-02T00:00:00"/>
    <x v="9"/>
    <s v="2009"/>
    <n v="0"/>
    <s v="FREE DELIVERY"/>
    <x v="4"/>
    <n v="6"/>
    <n v="129.5"/>
    <n v="0.02"/>
    <s v="Regular Air"/>
    <n v="65.489999999999995"/>
    <n v="20.28"/>
    <n v="6.68"/>
    <s v="Quebec"/>
    <s v="Quebec"/>
    <s v="Home Office"/>
    <s v="Furniture"/>
    <x v="4"/>
    <n v="0.53"/>
  </r>
  <r>
    <s v="Anne Pryor"/>
    <n v="36355"/>
    <x v="305"/>
    <d v="2009-12-03T00:00:00"/>
    <x v="9"/>
    <s v="2009"/>
    <n v="1"/>
    <b v="0"/>
    <x v="4"/>
    <n v="10"/>
    <n v="125.95"/>
    <n v="0"/>
    <s v="Regular Air"/>
    <n v="15.73"/>
    <n v="11.55"/>
    <n v="2.36"/>
    <s v="Quebec"/>
    <s v="Quebec"/>
    <s v="Home Office"/>
    <s v="Office Supplies"/>
    <x v="12"/>
    <n v="0.55000000000000004"/>
  </r>
  <r>
    <s v="Anne Pryor"/>
    <n v="36355"/>
    <x v="305"/>
    <d v="2009-12-03T00:00:00"/>
    <x v="9"/>
    <s v="2009"/>
    <n v="1"/>
    <b v="0"/>
    <x v="4"/>
    <n v="43"/>
    <n v="90.93"/>
    <n v="0.05"/>
    <s v="Regular Air"/>
    <n v="-72.5"/>
    <n v="2.08"/>
    <n v="2.56"/>
    <s v="Quebec"/>
    <s v="Quebec"/>
    <s v="Home Office"/>
    <s v="Office Supplies"/>
    <x v="15"/>
    <n v="0.55000000000000004"/>
  </r>
  <r>
    <s v="Dorris Love"/>
    <n v="36358"/>
    <x v="1006"/>
    <d v="2009-05-15T00:00:00"/>
    <x v="7"/>
    <s v="2009"/>
    <n v="2"/>
    <b v="0"/>
    <x v="3"/>
    <n v="28"/>
    <n v="865.35"/>
    <n v="0.06"/>
    <s v="Regular Air"/>
    <n v="-159.25"/>
    <n v="30.42"/>
    <n v="8.65"/>
    <s v="Quebec"/>
    <s v="Quebec"/>
    <s v="Corporate"/>
    <s v="Technology"/>
    <x v="7"/>
    <n v="0.74"/>
  </r>
  <r>
    <s v="Dorris Love"/>
    <n v="36358"/>
    <x v="1006"/>
    <d v="2009-05-14T00:00:00"/>
    <x v="7"/>
    <s v="2009"/>
    <n v="1"/>
    <b v="0"/>
    <x v="3"/>
    <n v="22"/>
    <n v="823.07"/>
    <n v="0.02"/>
    <s v="Regular Air"/>
    <n v="318.25"/>
    <n v="37.94"/>
    <n v="5.08"/>
    <s v="Quebec"/>
    <s v="Quebec"/>
    <s v="Corporate"/>
    <s v="Office Supplies"/>
    <x v="5"/>
    <n v="0.38"/>
  </r>
  <r>
    <s v="Pamela Stobb"/>
    <n v="36739"/>
    <x v="171"/>
    <d v="2009-10-10T00:00:00"/>
    <x v="0"/>
    <s v="2009"/>
    <n v="2"/>
    <b v="0"/>
    <x v="3"/>
    <n v="16"/>
    <n v="68.040000000000006"/>
    <n v="7.0000000000000007E-2"/>
    <s v="Regular Air"/>
    <n v="-55.52"/>
    <n v="3.98"/>
    <n v="5.26"/>
    <s v="Quebec"/>
    <s v="Quebec"/>
    <s v="Consumer"/>
    <s v="Office Supplies"/>
    <x v="2"/>
    <n v="0.38"/>
  </r>
  <r>
    <s v="Pamela Stobb"/>
    <n v="36739"/>
    <x v="171"/>
    <d v="2009-10-08T00:00:00"/>
    <x v="0"/>
    <s v="2009"/>
    <n v="0"/>
    <s v="FREE DELIVERY"/>
    <x v="3"/>
    <n v="27"/>
    <n v="331.17"/>
    <n v="7.0000000000000007E-2"/>
    <s v="Regular Air"/>
    <n v="97.19"/>
    <n v="12.22"/>
    <n v="2.85"/>
    <s v="Quebec"/>
    <s v="Quebec"/>
    <s v="Consumer"/>
    <s v="Furniture"/>
    <x v="4"/>
    <n v="0.55000000000000004"/>
  </r>
  <r>
    <s v="Laurel Elliston"/>
    <n v="36743"/>
    <x v="298"/>
    <d v="2012-09-09T00:00:00"/>
    <x v="11"/>
    <s v="2012"/>
    <n v="1"/>
    <b v="0"/>
    <x v="5"/>
    <n v="3"/>
    <n v="26.13"/>
    <n v="0.1"/>
    <s v="Regular Air"/>
    <n v="-10.61"/>
    <n v="7.59"/>
    <n v="4"/>
    <s v="Quebec"/>
    <s v="Quebec"/>
    <s v="Home Office"/>
    <s v="Furniture"/>
    <x v="4"/>
    <n v="0.42"/>
  </r>
  <r>
    <s v="Toby Carlisle"/>
    <n v="36864"/>
    <x v="300"/>
    <d v="2012-07-31T00:00:00"/>
    <x v="1"/>
    <s v="2012"/>
    <n v="2"/>
    <b v="0"/>
    <x v="0"/>
    <n v="9"/>
    <n v="55.49"/>
    <n v="0.05"/>
    <s v="Regular Air"/>
    <n v="7.23"/>
    <n v="6.08"/>
    <n v="0.91"/>
    <s v="Quebec"/>
    <s v="Quebec"/>
    <s v="Home Office"/>
    <s v="Office Supplies"/>
    <x v="12"/>
    <n v="0.51"/>
  </r>
  <r>
    <s v="Carol Triggs"/>
    <n v="37188"/>
    <x v="498"/>
    <d v="2012-03-05T00:00:00"/>
    <x v="4"/>
    <s v="2012"/>
    <n v="1"/>
    <b v="0"/>
    <x v="5"/>
    <n v="24"/>
    <n v="132.02000000000001"/>
    <n v="0.04"/>
    <s v="Express Air"/>
    <n v="-123.28"/>
    <n v="4.9800000000000004"/>
    <n v="8.33"/>
    <s v="Quebec"/>
    <s v="Quebec"/>
    <s v="Home Office"/>
    <s v="Office Supplies"/>
    <x v="5"/>
    <n v="0.38"/>
  </r>
  <r>
    <s v="Ben Wallace"/>
    <n v="37414"/>
    <x v="1117"/>
    <d v="2011-09-11T00:00:00"/>
    <x v="11"/>
    <s v="2011"/>
    <n v="2"/>
    <b v="0"/>
    <x v="0"/>
    <n v="39"/>
    <n v="20596.580000000002"/>
    <n v="0.09"/>
    <s v="Delivery Truck"/>
    <n v="-1331.55"/>
    <n v="550.98"/>
    <n v="64.59"/>
    <s v="Quebec"/>
    <s v="Quebec"/>
    <s v="Home Office"/>
    <s v="Furniture"/>
    <x v="10"/>
    <n v="0.66"/>
  </r>
  <r>
    <s v="Aaron Smayling"/>
    <n v="37638"/>
    <x v="472"/>
    <d v="2009-01-23T00:00:00"/>
    <x v="10"/>
    <s v="2009"/>
    <n v="2"/>
    <b v="0"/>
    <x v="0"/>
    <n v="33"/>
    <n v="139.97999999999999"/>
    <n v="7.0000000000000007E-2"/>
    <s v="Regular Air"/>
    <n v="-140.54"/>
    <n v="4.13"/>
    <n v="6.89"/>
    <s v="Quebec"/>
    <s v="Quebec"/>
    <s v="Small Business"/>
    <s v="Office Supplies"/>
    <x v="11"/>
    <n v="0.39"/>
  </r>
  <r>
    <s v="Mathew Reese"/>
    <n v="37734"/>
    <x v="991"/>
    <d v="2009-12-27T00:00:00"/>
    <x v="9"/>
    <s v="2009"/>
    <n v="1"/>
    <b v="0"/>
    <x v="5"/>
    <n v="15"/>
    <n v="1393.39"/>
    <n v="0.08"/>
    <s v="Regular Air"/>
    <n v="84.15"/>
    <n v="100.97"/>
    <n v="7.18"/>
    <s v="Quebec"/>
    <s v="Quebec"/>
    <s v="Small Business"/>
    <s v="Technology"/>
    <x v="7"/>
    <n v="0.46"/>
  </r>
  <r>
    <s v="Mathew Reese"/>
    <n v="37734"/>
    <x v="991"/>
    <d v="2009-12-27T00:00:00"/>
    <x v="9"/>
    <s v="2009"/>
    <n v="1"/>
    <b v="0"/>
    <x v="5"/>
    <n v="42"/>
    <n v="601.52"/>
    <n v="0"/>
    <s v="Regular Air"/>
    <n v="171.98"/>
    <n v="13.4"/>
    <n v="4.95"/>
    <s v="Quebec"/>
    <s v="Quebec"/>
    <s v="Small Business"/>
    <s v="Furniture"/>
    <x v="4"/>
    <n v="0.37"/>
  </r>
  <r>
    <s v="Alan Haines"/>
    <n v="37763"/>
    <x v="156"/>
    <d v="2012-02-09T00:00:00"/>
    <x v="5"/>
    <s v="2012"/>
    <n v="1"/>
    <b v="0"/>
    <x v="3"/>
    <n v="29"/>
    <n v="169.61"/>
    <n v="0.1"/>
    <s v="Regular Air"/>
    <n v="-211.06"/>
    <n v="5.94"/>
    <n v="9.92"/>
    <s v="Quebec"/>
    <s v="Quebec"/>
    <s v="Consumer"/>
    <s v="Office Supplies"/>
    <x v="2"/>
    <n v="0.38"/>
  </r>
  <r>
    <s v="Alan Haines"/>
    <n v="37763"/>
    <x v="156"/>
    <d v="2012-02-09T00:00:00"/>
    <x v="5"/>
    <s v="2012"/>
    <n v="1"/>
    <b v="0"/>
    <x v="3"/>
    <n v="24"/>
    <n v="1247.9275"/>
    <n v="0.1"/>
    <s v="Regular Air"/>
    <n v="186.42"/>
    <n v="65.989999999999995"/>
    <n v="2.5"/>
    <s v="Quebec"/>
    <s v="Quebec"/>
    <s v="Consumer"/>
    <s v="Technology"/>
    <x v="3"/>
    <n v="0.55000000000000004"/>
  </r>
  <r>
    <s v="Tom Stivers"/>
    <n v="37859"/>
    <x v="1170"/>
    <d v="2009-04-01T00:00:00"/>
    <x v="8"/>
    <s v="2009"/>
    <n v="2"/>
    <b v="0"/>
    <x v="5"/>
    <n v="2"/>
    <n v="29.03"/>
    <n v="0.01"/>
    <s v="Regular Air"/>
    <n v="-11.83"/>
    <n v="11.34"/>
    <n v="5.01"/>
    <s v="Quebec"/>
    <s v="Quebec"/>
    <s v="Small Business"/>
    <s v="Office Supplies"/>
    <x v="5"/>
    <n v="0.36"/>
  </r>
  <r>
    <s v="Ted Butterfield"/>
    <n v="38048"/>
    <x v="1171"/>
    <d v="2010-01-24T00:00:00"/>
    <x v="10"/>
    <s v="2010"/>
    <n v="0"/>
    <s v="FREE DELIVERY"/>
    <x v="1"/>
    <n v="42"/>
    <n v="2252.2620000000002"/>
    <n v="0.1"/>
    <s v="Regular Air"/>
    <n v="478.11"/>
    <n v="65.989999999999995"/>
    <n v="5.63"/>
    <s v="Quebec"/>
    <s v="Quebec"/>
    <s v="Corporate"/>
    <s v="Technology"/>
    <x v="3"/>
    <n v="0.56000000000000005"/>
  </r>
  <r>
    <s v="Ted Butterfield"/>
    <n v="38048"/>
    <x v="1171"/>
    <d v="2010-01-25T00:00:00"/>
    <x v="10"/>
    <s v="2010"/>
    <n v="1"/>
    <b v="0"/>
    <x v="1"/>
    <n v="47"/>
    <n v="279.01"/>
    <n v="0.05"/>
    <s v="Regular Air"/>
    <n v="-136.84"/>
    <n v="5.77"/>
    <n v="5.92"/>
    <s v="Quebec"/>
    <s v="Quebec"/>
    <s v="Corporate"/>
    <s v="Furniture"/>
    <x v="4"/>
    <n v="0.55000000000000004"/>
  </r>
  <r>
    <s v="Michael Chen"/>
    <n v="38305"/>
    <x v="663"/>
    <d v="2011-05-02T00:00:00"/>
    <x v="7"/>
    <s v="2011"/>
    <n v="2"/>
    <b v="0"/>
    <x v="5"/>
    <n v="21"/>
    <n v="2561.6705000000002"/>
    <n v="0.08"/>
    <s v="Regular Air"/>
    <n v="88.77"/>
    <n v="155.99"/>
    <n v="8.08"/>
    <s v="Quebec"/>
    <s v="Quebec"/>
    <s v="Consumer"/>
    <s v="Technology"/>
    <x v="3"/>
    <n v="0.6"/>
  </r>
  <r>
    <s v="Dennis Kane"/>
    <n v="38371"/>
    <x v="216"/>
    <d v="2009-11-09T00:00:00"/>
    <x v="6"/>
    <s v="2009"/>
    <n v="1"/>
    <b v="0"/>
    <x v="3"/>
    <n v="24"/>
    <n v="2004.4"/>
    <n v="0.05"/>
    <s v="Express Air"/>
    <n v="544.29999999999995"/>
    <n v="83.1"/>
    <n v="6.13"/>
    <s v="Quebec"/>
    <s v="Quebec"/>
    <s v="Small Business"/>
    <s v="Technology"/>
    <x v="7"/>
    <n v="0.45"/>
  </r>
  <r>
    <s v="Mathew Reese"/>
    <n v="38789"/>
    <x v="1118"/>
    <d v="2010-11-15T00:00:00"/>
    <x v="6"/>
    <s v="2010"/>
    <n v="1"/>
    <b v="0"/>
    <x v="1"/>
    <n v="9"/>
    <n v="96.52"/>
    <n v="0.1"/>
    <s v="Regular Air"/>
    <n v="16.78"/>
    <n v="10.64"/>
    <n v="5.16"/>
    <s v="Quebec"/>
    <s v="Quebec"/>
    <s v="Small Business"/>
    <s v="Furniture"/>
    <x v="4"/>
    <n v="0.56999999999999995"/>
  </r>
  <r>
    <s v="Mathew Reese"/>
    <n v="38789"/>
    <x v="1118"/>
    <d v="2010-11-15T00:00:00"/>
    <x v="6"/>
    <s v="2010"/>
    <n v="1"/>
    <b v="0"/>
    <x v="1"/>
    <n v="4"/>
    <n v="115.17"/>
    <n v="0.04"/>
    <s v="Delivery Truck"/>
    <n v="40.93"/>
    <n v="23.99"/>
    <n v="15.68"/>
    <s v="Quebec"/>
    <s v="Quebec"/>
    <s v="Small Business"/>
    <s v="Furniture"/>
    <x v="4"/>
    <n v="0.62"/>
  </r>
  <r>
    <s v="Tom Stivers"/>
    <n v="39076"/>
    <x v="716"/>
    <d v="2009-12-12T00:00:00"/>
    <x v="9"/>
    <s v="2009"/>
    <n v="1"/>
    <b v="0"/>
    <x v="5"/>
    <n v="41"/>
    <n v="222.65"/>
    <n v="0.02"/>
    <s v="Regular Air"/>
    <n v="-131.16"/>
    <n v="5.28"/>
    <n v="6.26"/>
    <s v="Quebec"/>
    <s v="Quebec"/>
    <s v="Corporate"/>
    <s v="Office Supplies"/>
    <x v="5"/>
    <n v="0.4"/>
  </r>
  <r>
    <s v="Jason Klamczynski"/>
    <n v="39173"/>
    <x v="191"/>
    <d v="2009-01-18T00:00:00"/>
    <x v="10"/>
    <s v="2009"/>
    <n v="2"/>
    <b v="0"/>
    <x v="5"/>
    <n v="36"/>
    <n v="76.48"/>
    <n v="0.09"/>
    <s v="Regular Air"/>
    <n v="3.23"/>
    <n v="2.1800000000000002"/>
    <n v="0.78"/>
    <s v="Quebec"/>
    <s v="Quebec"/>
    <s v="Small Business"/>
    <s v="Office Supplies"/>
    <x v="6"/>
    <n v="0.52"/>
  </r>
  <r>
    <s v="Jason Klamczynski"/>
    <n v="39173"/>
    <x v="191"/>
    <d v="2009-01-18T00:00:00"/>
    <x v="10"/>
    <s v="2009"/>
    <n v="2"/>
    <b v="0"/>
    <x v="5"/>
    <n v="2"/>
    <n v="373.27"/>
    <n v="0.05"/>
    <s v="Delivery Truck"/>
    <n v="-433.29"/>
    <n v="179.29"/>
    <n v="29.21"/>
    <s v="Quebec"/>
    <s v="Quebec"/>
    <s v="Small Business"/>
    <s v="Furniture"/>
    <x v="10"/>
    <n v="0.76"/>
  </r>
  <r>
    <s v="Mitch Webber"/>
    <n v="39335"/>
    <x v="1061"/>
    <d v="2009-05-26T00:00:00"/>
    <x v="7"/>
    <s v="2009"/>
    <n v="1"/>
    <b v="0"/>
    <x v="3"/>
    <n v="24"/>
    <n v="113.23"/>
    <n v="0.06"/>
    <s v="Regular Air"/>
    <n v="-45.64"/>
    <n v="4.7699999999999996"/>
    <n v="2.39"/>
    <s v="Quebec"/>
    <s v="Quebec"/>
    <s v="Corporate"/>
    <s v="Technology"/>
    <x v="7"/>
    <n v="0.72"/>
  </r>
  <r>
    <s v="Mitch Webber"/>
    <n v="39335"/>
    <x v="1061"/>
    <d v="2009-05-27T00:00:00"/>
    <x v="7"/>
    <s v="2009"/>
    <n v="2"/>
    <b v="0"/>
    <x v="3"/>
    <n v="34"/>
    <n v="889.84"/>
    <n v="0.1"/>
    <s v="Regular Air"/>
    <n v="204.49"/>
    <n v="27.18"/>
    <n v="8.23"/>
    <s v="Quebec"/>
    <s v="Quebec"/>
    <s v="Corporate"/>
    <s v="Office Supplies"/>
    <x v="8"/>
    <n v="0.38"/>
  </r>
  <r>
    <s v="Anne Pryor"/>
    <n v="39744"/>
    <x v="457"/>
    <d v="2009-07-08T00:00:00"/>
    <x v="1"/>
    <s v="2009"/>
    <n v="2"/>
    <b v="0"/>
    <x v="4"/>
    <n v="6"/>
    <n v="63.61"/>
    <n v="0.01"/>
    <s v="Regular Air"/>
    <n v="7.59"/>
    <n v="10.06"/>
    <n v="2.06"/>
    <s v="Quebec"/>
    <s v="Quebec"/>
    <s v="Consumer"/>
    <s v="Office Supplies"/>
    <x v="5"/>
    <n v="0.39"/>
  </r>
  <r>
    <s v="Anne Pryor"/>
    <n v="39744"/>
    <x v="457"/>
    <d v="2009-07-08T00:00:00"/>
    <x v="1"/>
    <s v="2009"/>
    <n v="2"/>
    <b v="0"/>
    <x v="4"/>
    <n v="9"/>
    <n v="519.95349999999996"/>
    <n v="0"/>
    <s v="Regular Air"/>
    <n v="-107.99"/>
    <n v="65.989999999999995"/>
    <n v="5.92"/>
    <s v="Quebec"/>
    <s v="Quebec"/>
    <s v="Consumer"/>
    <s v="Technology"/>
    <x v="3"/>
    <n v="0.55000000000000004"/>
  </r>
  <r>
    <s v="Anne Pryor"/>
    <n v="39744"/>
    <x v="457"/>
    <d v="2009-07-07T00:00:00"/>
    <x v="1"/>
    <s v="2009"/>
    <n v="1"/>
    <b v="0"/>
    <x v="4"/>
    <n v="41"/>
    <n v="5636.3074999999999"/>
    <n v="0.04"/>
    <s v="Regular Air"/>
    <n v="1595.67"/>
    <n v="155.99"/>
    <n v="8.99"/>
    <s v="Quebec"/>
    <s v="Quebec"/>
    <s v="Consumer"/>
    <s v="Technology"/>
    <x v="3"/>
    <n v="0.57999999999999996"/>
  </r>
  <r>
    <s v="Sheri Gordon"/>
    <n v="39878"/>
    <x v="1172"/>
    <d v="2011-03-07T00:00:00"/>
    <x v="4"/>
    <s v="2011"/>
    <n v="2"/>
    <b v="0"/>
    <x v="3"/>
    <n v="50"/>
    <n v="7663.74"/>
    <n v="0"/>
    <s v="Delivery Truck"/>
    <n v="-375.33"/>
    <n v="150.97999999999999"/>
    <n v="39.25"/>
    <s v="Quebec"/>
    <s v="Quebec"/>
    <s v="Corporate"/>
    <s v="Furniture"/>
    <x v="10"/>
    <n v="0.75"/>
  </r>
  <r>
    <s v="Sheri Gordon"/>
    <n v="39972"/>
    <x v="1078"/>
    <d v="2012-09-26T00:00:00"/>
    <x v="11"/>
    <s v="2012"/>
    <n v="1"/>
    <b v="0"/>
    <x v="3"/>
    <n v="35"/>
    <n v="224.58"/>
    <n v="0.03"/>
    <s v="Regular Air"/>
    <n v="108.49"/>
    <n v="6.3"/>
    <n v="0.5"/>
    <s v="Quebec"/>
    <s v="Quebec"/>
    <s v="Corporate"/>
    <s v="Office Supplies"/>
    <x v="11"/>
    <n v="0.39"/>
  </r>
  <r>
    <s v="Sheri Gordon"/>
    <n v="39972"/>
    <x v="1078"/>
    <d v="2012-09-27T00:00:00"/>
    <x v="11"/>
    <s v="2012"/>
    <n v="2"/>
    <b v="0"/>
    <x v="3"/>
    <n v="36"/>
    <n v="138.59"/>
    <n v="0.01"/>
    <s v="Regular Air"/>
    <n v="62.73"/>
    <n v="3.69"/>
    <n v="0.5"/>
    <s v="Quebec"/>
    <s v="Quebec"/>
    <s v="Corporate"/>
    <s v="Office Supplies"/>
    <x v="11"/>
    <n v="0.38"/>
  </r>
  <r>
    <s v="Sheri Gordon"/>
    <n v="39972"/>
    <x v="1078"/>
    <d v="2012-09-28T00:00:00"/>
    <x v="11"/>
    <s v="2012"/>
    <n v="3"/>
    <b v="0"/>
    <x v="3"/>
    <n v="19"/>
    <n v="97.06"/>
    <n v="0.05"/>
    <s v="Regular Air"/>
    <n v="-7.36"/>
    <n v="5.0599999999999996"/>
    <n v="2.99"/>
    <s v="Quebec"/>
    <s v="Quebec"/>
    <s v="Corporate"/>
    <s v="Office Supplies"/>
    <x v="2"/>
    <n v="0.38"/>
  </r>
  <r>
    <s v="Ben Wallace"/>
    <n v="40643"/>
    <x v="621"/>
    <d v="2011-04-07T00:00:00"/>
    <x v="8"/>
    <s v="2011"/>
    <n v="2"/>
    <b v="0"/>
    <x v="5"/>
    <n v="23"/>
    <n v="258.74"/>
    <n v="0.05"/>
    <s v="Regular Air"/>
    <n v="10.8"/>
    <n v="11.58"/>
    <n v="5.72"/>
    <s v="Quebec"/>
    <s v="Quebec"/>
    <s v="Home Office"/>
    <s v="Office Supplies"/>
    <x v="8"/>
    <n v="0.35"/>
  </r>
  <r>
    <s v="Justin MacKendrick"/>
    <n v="40870"/>
    <x v="1173"/>
    <d v="2011-12-11T00:00:00"/>
    <x v="9"/>
    <s v="2011"/>
    <n v="0"/>
    <s v="FREE DELIVERY"/>
    <x v="5"/>
    <n v="43"/>
    <n v="12858.88"/>
    <n v="0.08"/>
    <s v="Regular Air"/>
    <n v="4833.2700000000004"/>
    <n v="300.97000000000003"/>
    <n v="7.18"/>
    <s v="Quebec"/>
    <s v="Quebec"/>
    <s v="Corporate"/>
    <s v="Technology"/>
    <x v="7"/>
    <n v="0.48"/>
  </r>
  <r>
    <s v="Justin MacKendrick"/>
    <n v="40870"/>
    <x v="1173"/>
    <d v="2011-12-13T00:00:00"/>
    <x v="9"/>
    <s v="2011"/>
    <n v="2"/>
    <b v="0"/>
    <x v="5"/>
    <n v="28"/>
    <n v="146.69"/>
    <n v="0"/>
    <s v="Regular Air"/>
    <n v="-64.05"/>
    <n v="4.95"/>
    <n v="5.32"/>
    <s v="Quebec"/>
    <s v="Quebec"/>
    <s v="Corporate"/>
    <s v="Furniture"/>
    <x v="4"/>
    <n v="0.41"/>
  </r>
  <r>
    <s v="Carol Triggs"/>
    <n v="40934"/>
    <x v="1174"/>
    <d v="2011-11-14T00:00:00"/>
    <x v="6"/>
    <s v="2011"/>
    <n v="1"/>
    <b v="0"/>
    <x v="3"/>
    <n v="28"/>
    <n v="49.49"/>
    <n v="0.01"/>
    <s v="Regular Air"/>
    <n v="-1.23"/>
    <n v="1.76"/>
    <n v="0.7"/>
    <s v="Quebec"/>
    <s v="Quebec"/>
    <s v="Home Office"/>
    <s v="Office Supplies"/>
    <x v="12"/>
    <n v="0.56000000000000005"/>
  </r>
  <r>
    <s v="Carol Triggs"/>
    <n v="40934"/>
    <x v="1174"/>
    <d v="2011-11-15T00:00:00"/>
    <x v="6"/>
    <s v="2011"/>
    <n v="2"/>
    <b v="0"/>
    <x v="3"/>
    <n v="11"/>
    <n v="404.14949999999999"/>
    <n v="7.0000000000000007E-2"/>
    <s v="Regular Air"/>
    <n v="-107.5"/>
    <n v="45.99"/>
    <n v="4.99"/>
    <s v="Quebec"/>
    <s v="Quebec"/>
    <s v="Home Office"/>
    <s v="Technology"/>
    <x v="3"/>
    <n v="0.56999999999999995"/>
  </r>
  <r>
    <s v="Mitch Webber"/>
    <n v="41254"/>
    <x v="209"/>
    <d v="2011-01-12T00:00:00"/>
    <x v="10"/>
    <s v="2011"/>
    <n v="2"/>
    <b v="0"/>
    <x v="5"/>
    <n v="17"/>
    <n v="1782.68"/>
    <n v="0.08"/>
    <s v="Regular Air"/>
    <n v="280.64"/>
    <n v="107.53"/>
    <n v="5.81"/>
    <s v="Quebec"/>
    <s v="Quebec"/>
    <s v="Corporate"/>
    <s v="Furniture"/>
    <x v="4"/>
    <n v="0.65"/>
  </r>
  <r>
    <s v="Helen Wasserman"/>
    <n v="41472"/>
    <x v="1175"/>
    <d v="2010-01-30T00:00:00"/>
    <x v="10"/>
    <s v="2010"/>
    <n v="7"/>
    <b v="0"/>
    <x v="0"/>
    <n v="48"/>
    <n v="280.87"/>
    <n v="0.01"/>
    <s v="Express Air"/>
    <n v="-214.15"/>
    <n v="5.38"/>
    <n v="7.57"/>
    <s v="Quebec"/>
    <s v="Quebec"/>
    <s v="Home Office"/>
    <s v="Office Supplies"/>
    <x v="2"/>
    <n v="0.36"/>
  </r>
  <r>
    <s v="Deirdre Greer"/>
    <n v="41830"/>
    <x v="223"/>
    <d v="2012-02-24T00:00:00"/>
    <x v="5"/>
    <s v="2012"/>
    <n v="7"/>
    <b v="0"/>
    <x v="0"/>
    <n v="42"/>
    <n v="5361.08"/>
    <n v="0"/>
    <s v="Delivery Truck"/>
    <n v="1841.92"/>
    <n v="120.97"/>
    <n v="26.3"/>
    <s v="Quebec"/>
    <s v="Quebec"/>
    <s v="Home Office"/>
    <s v="Technology"/>
    <x v="16"/>
    <n v="0.38"/>
  </r>
  <r>
    <s v="Anne Pryor"/>
    <n v="42144"/>
    <x v="1176"/>
    <d v="2009-11-14T00:00:00"/>
    <x v="6"/>
    <s v="2009"/>
    <n v="2"/>
    <b v="0"/>
    <x v="4"/>
    <n v="10"/>
    <n v="670.03"/>
    <n v="0.01"/>
    <s v="Express Air"/>
    <n v="-326.47000000000003"/>
    <n v="64.650000000000006"/>
    <n v="35"/>
    <s v="Quebec"/>
    <s v="Quebec"/>
    <s v="Consumer"/>
    <s v="Office Supplies"/>
    <x v="0"/>
    <n v="0.8"/>
  </r>
  <r>
    <s v="Pamela Stobb"/>
    <n v="42439"/>
    <x v="695"/>
    <d v="2010-06-20T00:00:00"/>
    <x v="3"/>
    <s v="2010"/>
    <n v="1"/>
    <b v="0"/>
    <x v="3"/>
    <n v="28"/>
    <n v="164.5"/>
    <n v="0.01"/>
    <s v="Regular Air"/>
    <n v="62.68"/>
    <n v="5.84"/>
    <n v="1"/>
    <s v="Quebec"/>
    <s v="Quebec"/>
    <s v="Consumer"/>
    <s v="Office Supplies"/>
    <x v="12"/>
    <n v="0.38"/>
  </r>
  <r>
    <s v="Nora Price"/>
    <n v="42758"/>
    <x v="547"/>
    <d v="2012-11-12T00:00:00"/>
    <x v="6"/>
    <s v="2012"/>
    <n v="2"/>
    <b v="0"/>
    <x v="5"/>
    <n v="12"/>
    <n v="1769.74"/>
    <n v="7.0000000000000007E-2"/>
    <s v="Regular Air"/>
    <n v="-333.69"/>
    <n v="152.47999999999999"/>
    <n v="4"/>
    <s v="Quebec"/>
    <s v="Quebec"/>
    <s v="Home Office"/>
    <s v="Technology"/>
    <x v="7"/>
    <n v="0.79"/>
  </r>
  <r>
    <s v="Nora Price"/>
    <n v="42758"/>
    <x v="547"/>
    <d v="2012-11-11T00:00:00"/>
    <x v="6"/>
    <s v="2012"/>
    <n v="1"/>
    <b v="0"/>
    <x v="5"/>
    <n v="42"/>
    <n v="638.07000000000005"/>
    <n v="0.05"/>
    <s v="Regular Air"/>
    <n v="278.89"/>
    <n v="15.04"/>
    <n v="1.97"/>
    <s v="Quebec"/>
    <s v="Quebec"/>
    <s v="Home Office"/>
    <s v="Office Supplies"/>
    <x v="5"/>
    <n v="0.39"/>
  </r>
  <r>
    <s v="Logan Haushalter"/>
    <n v="42918"/>
    <x v="389"/>
    <d v="2011-05-24T00:00:00"/>
    <x v="7"/>
    <s v="2011"/>
    <n v="2"/>
    <b v="0"/>
    <x v="1"/>
    <n v="38"/>
    <n v="468.95"/>
    <n v="0.02"/>
    <s v="Express Air"/>
    <n v="-2.38"/>
    <n v="11.5"/>
    <n v="7.19"/>
    <s v="Quebec"/>
    <s v="Quebec"/>
    <s v="Corporate"/>
    <s v="Office Supplies"/>
    <x v="2"/>
    <n v="0.4"/>
  </r>
  <r>
    <s v="Theresa Swint"/>
    <n v="42950"/>
    <x v="618"/>
    <d v="2010-08-23T00:00:00"/>
    <x v="2"/>
    <s v="2010"/>
    <n v="1"/>
    <b v="0"/>
    <x v="1"/>
    <n v="38"/>
    <n v="1142.4849999999999"/>
    <n v="0.09"/>
    <s v="Regular Air"/>
    <n v="303.39999999999998"/>
    <n v="35.99"/>
    <n v="1.25"/>
    <s v="Quebec"/>
    <s v="Quebec"/>
    <s v="Small Business"/>
    <s v="Technology"/>
    <x v="3"/>
    <n v="0.56999999999999995"/>
  </r>
  <r>
    <s v="Toby Carlisle"/>
    <n v="42951"/>
    <x v="190"/>
    <d v="2012-09-18T00:00:00"/>
    <x v="11"/>
    <s v="2012"/>
    <n v="2"/>
    <b v="0"/>
    <x v="5"/>
    <n v="20"/>
    <n v="2104.991"/>
    <n v="0.09"/>
    <s v="Regular Air"/>
    <n v="165.45"/>
    <n v="125.99"/>
    <n v="8.8000000000000007"/>
    <s v="Quebec"/>
    <s v="Quebec"/>
    <s v="Home Office"/>
    <s v="Technology"/>
    <x v="3"/>
    <n v="0.59"/>
  </r>
  <r>
    <s v="Liz Willingham"/>
    <n v="43172"/>
    <x v="346"/>
    <d v="2009-07-05T00:00:00"/>
    <x v="1"/>
    <s v="2009"/>
    <n v="2"/>
    <b v="0"/>
    <x v="0"/>
    <n v="19"/>
    <n v="28.34"/>
    <n v="0.09"/>
    <s v="Regular Air"/>
    <n v="1.68"/>
    <n v="1.48"/>
    <n v="0.7"/>
    <s v="Quebec"/>
    <s v="Quebec"/>
    <s v="Corporate"/>
    <s v="Office Supplies"/>
    <x v="6"/>
    <n v="0.37"/>
  </r>
  <r>
    <s v="Sarah Brown"/>
    <n v="43270"/>
    <x v="214"/>
    <d v="2012-09-03T00:00:00"/>
    <x v="11"/>
    <s v="2012"/>
    <n v="2"/>
    <b v="0"/>
    <x v="5"/>
    <n v="35"/>
    <n v="343.92"/>
    <n v="0.06"/>
    <s v="Regular Air"/>
    <n v="154.54"/>
    <n v="10.35"/>
    <n v="0.99"/>
    <s v="Quebec"/>
    <s v="Quebec"/>
    <s v="Consumer"/>
    <s v="Office Supplies"/>
    <x v="11"/>
    <n v="0.37"/>
  </r>
  <r>
    <s v="Brenda Bowman"/>
    <n v="43271"/>
    <x v="697"/>
    <d v="2010-03-04T00:00:00"/>
    <x v="4"/>
    <s v="2010"/>
    <n v="1"/>
    <b v="0"/>
    <x v="4"/>
    <n v="2"/>
    <n v="7.75"/>
    <n v="0.03"/>
    <s v="Regular Air"/>
    <n v="-5.27"/>
    <n v="2.6"/>
    <n v="2.4"/>
    <s v="Quebec"/>
    <s v="Quebec"/>
    <s v="Small Business"/>
    <s v="Office Supplies"/>
    <x v="12"/>
    <n v="0.57999999999999996"/>
  </r>
  <r>
    <s v="Laurel Elliston"/>
    <n v="43745"/>
    <x v="698"/>
    <d v="2010-11-01T00:00:00"/>
    <x v="6"/>
    <s v="2010"/>
    <n v="0"/>
    <s v="FREE DELIVERY"/>
    <x v="0"/>
    <n v="43"/>
    <n v="2433.5300000000002"/>
    <n v="0.02"/>
    <s v="Regular Air"/>
    <n v="946.7"/>
    <n v="54.48"/>
    <n v="0.99"/>
    <s v="Quebec"/>
    <s v="Quebec"/>
    <s v="Corporate"/>
    <s v="Office Supplies"/>
    <x v="1"/>
    <n v="0.56999999999999995"/>
  </r>
  <r>
    <s v="Laurel Elliston"/>
    <n v="43745"/>
    <x v="698"/>
    <d v="2010-11-03T00:00:00"/>
    <x v="6"/>
    <s v="2010"/>
    <n v="2"/>
    <b v="0"/>
    <x v="0"/>
    <n v="26"/>
    <n v="1368.03"/>
    <n v="0.04"/>
    <s v="Regular Air"/>
    <n v="27.51"/>
    <n v="50.98"/>
    <n v="6.5"/>
    <s v="Quebec"/>
    <s v="Quebec"/>
    <s v="Corporate"/>
    <s v="Technology"/>
    <x v="7"/>
    <n v="0.73"/>
  </r>
  <r>
    <s v="Laurel Elliston"/>
    <n v="43745"/>
    <x v="698"/>
    <d v="2010-11-03T00:00:00"/>
    <x v="6"/>
    <s v="2010"/>
    <n v="2"/>
    <b v="0"/>
    <x v="0"/>
    <n v="41"/>
    <n v="260.64"/>
    <n v="0.08"/>
    <s v="Regular Air"/>
    <n v="-106.21"/>
    <n v="6.68"/>
    <n v="6.15"/>
    <s v="Quebec"/>
    <s v="Quebec"/>
    <s v="Corporate"/>
    <s v="Office Supplies"/>
    <x v="5"/>
    <n v="0.37"/>
  </r>
  <r>
    <s v="Laurel Elliston"/>
    <n v="43745"/>
    <x v="698"/>
    <d v="2010-11-01T00:00:00"/>
    <x v="6"/>
    <s v="2010"/>
    <n v="0"/>
    <s v="FREE DELIVERY"/>
    <x v="0"/>
    <n v="32"/>
    <n v="1250.4265"/>
    <n v="0.02"/>
    <s v="Regular Air"/>
    <n v="303.3"/>
    <n v="45.99"/>
    <n v="2.5"/>
    <s v="Quebec"/>
    <s v="Quebec"/>
    <s v="Corporate"/>
    <s v="Technology"/>
    <x v="3"/>
    <n v="0.56000000000000005"/>
  </r>
  <r>
    <s v="Lindsay Castell"/>
    <n v="43779"/>
    <x v="1177"/>
    <d v="2009-08-24T00:00:00"/>
    <x v="2"/>
    <s v="2009"/>
    <n v="3"/>
    <b v="0"/>
    <x v="1"/>
    <n v="20"/>
    <n v="3878.49"/>
    <n v="0.09"/>
    <s v="Regular Air"/>
    <n v="1397.86"/>
    <n v="209.84"/>
    <n v="21.21"/>
    <s v="Quebec"/>
    <s v="Quebec"/>
    <s v="Corporate"/>
    <s v="Furniture"/>
    <x v="4"/>
    <n v="0.59"/>
  </r>
  <r>
    <s v="Dorris Love"/>
    <n v="43877"/>
    <x v="914"/>
    <d v="2010-03-15T00:00:00"/>
    <x v="4"/>
    <s v="2010"/>
    <n v="0"/>
    <s v="FREE DELIVERY"/>
    <x v="0"/>
    <n v="36"/>
    <n v="580.04"/>
    <n v="0.09"/>
    <s v="Express Air"/>
    <n v="-31.86"/>
    <n v="16.91"/>
    <n v="6.25"/>
    <s v="Quebec"/>
    <s v="Quebec"/>
    <s v="Corporate"/>
    <s v="Office Supplies"/>
    <x v="0"/>
    <n v="0.57999999999999996"/>
  </r>
  <r>
    <s v="Anne Pryor"/>
    <n v="43907"/>
    <x v="1178"/>
    <d v="2012-07-20T00:00:00"/>
    <x v="1"/>
    <s v="2012"/>
    <n v="2"/>
    <b v="0"/>
    <x v="5"/>
    <n v="42"/>
    <n v="1392.77"/>
    <n v="0"/>
    <s v="Delivery Truck"/>
    <n v="-1981.55"/>
    <n v="31.76"/>
    <n v="45.51"/>
    <s v="Quebec"/>
    <s v="Quebec"/>
    <s v="Corporate"/>
    <s v="Furniture"/>
    <x v="10"/>
    <n v="0.65"/>
  </r>
  <r>
    <s v="Anne Pryor"/>
    <n v="43940"/>
    <x v="153"/>
    <d v="2010-02-22T00:00:00"/>
    <x v="5"/>
    <s v="2010"/>
    <n v="1"/>
    <b v="0"/>
    <x v="5"/>
    <n v="12"/>
    <n v="1940.21"/>
    <n v="0.09"/>
    <s v="Regular Air"/>
    <n v="-215.34"/>
    <n v="200.99"/>
    <n v="4.2"/>
    <s v="Quebec"/>
    <s v="Quebec"/>
    <s v="Consumer"/>
    <s v="Technology"/>
    <x v="3"/>
    <n v="0.59"/>
  </r>
  <r>
    <s v="Anne Pryor"/>
    <n v="43940"/>
    <x v="153"/>
    <d v="2010-02-22T00:00:00"/>
    <x v="5"/>
    <s v="2010"/>
    <n v="1"/>
    <b v="0"/>
    <x v="5"/>
    <n v="44"/>
    <n v="1717.21"/>
    <n v="0.08"/>
    <s v="Regular Air"/>
    <n v="176.13"/>
    <n v="40.97"/>
    <n v="8.99"/>
    <s v="Quebec"/>
    <s v="Quebec"/>
    <s v="Consumer"/>
    <s v="Office Supplies"/>
    <x v="12"/>
    <n v="0.59"/>
  </r>
  <r>
    <s v="Alan Haines"/>
    <n v="44036"/>
    <x v="268"/>
    <d v="2012-01-13T00:00:00"/>
    <x v="10"/>
    <s v="2012"/>
    <n v="2"/>
    <b v="0"/>
    <x v="1"/>
    <n v="40"/>
    <n v="250.13"/>
    <n v="0.01"/>
    <s v="Express Air"/>
    <n v="61.97"/>
    <n v="5.84"/>
    <n v="1.2"/>
    <s v="Quebec"/>
    <s v="Quebec"/>
    <s v="Consumer"/>
    <s v="Office Supplies"/>
    <x v="12"/>
    <n v="0.55000000000000004"/>
  </r>
  <r>
    <s v="Nora Price"/>
    <n v="44225"/>
    <x v="1179"/>
    <d v="2009-04-05T00:00:00"/>
    <x v="8"/>
    <s v="2009"/>
    <n v="2"/>
    <b v="0"/>
    <x v="1"/>
    <n v="29"/>
    <n v="1958.32"/>
    <n v="0"/>
    <s v="Regular Air"/>
    <n v="632.29"/>
    <n v="62.18"/>
    <n v="10.84"/>
    <s v="Quebec"/>
    <s v="Quebec"/>
    <s v="Small Business"/>
    <s v="Furniture"/>
    <x v="4"/>
    <n v="0.63"/>
  </r>
  <r>
    <s v="Jeremy Farry"/>
    <n v="44352"/>
    <x v="375"/>
    <d v="2009-09-17T00:00:00"/>
    <x v="11"/>
    <s v="2009"/>
    <n v="2"/>
    <b v="0"/>
    <x v="3"/>
    <n v="25"/>
    <n v="81.760000000000005"/>
    <n v="0.06"/>
    <s v="Regular Air"/>
    <n v="8.5299999999999994"/>
    <n v="3.29"/>
    <n v="1.35"/>
    <s v="Quebec"/>
    <s v="Quebec"/>
    <s v="Small Business"/>
    <s v="Office Supplies"/>
    <x v="6"/>
    <n v="0.4"/>
  </r>
  <r>
    <s v="Helen Wasserman"/>
    <n v="44487"/>
    <x v="82"/>
    <d v="2009-09-12T00:00:00"/>
    <x v="11"/>
    <s v="2009"/>
    <n v="1"/>
    <b v="0"/>
    <x v="5"/>
    <n v="4"/>
    <n v="28.15"/>
    <n v="0.09"/>
    <s v="Regular Air"/>
    <n v="-10.09"/>
    <n v="6.28"/>
    <n v="5.29"/>
    <s v="Quebec"/>
    <s v="Quebec"/>
    <s v="Corporate"/>
    <s v="Furniture"/>
    <x v="4"/>
    <n v="0.43"/>
  </r>
  <r>
    <s v="Helen Wasserman"/>
    <n v="44487"/>
    <x v="82"/>
    <d v="2009-09-13T00:00:00"/>
    <x v="11"/>
    <s v="2009"/>
    <n v="2"/>
    <b v="0"/>
    <x v="5"/>
    <n v="37"/>
    <n v="558.77"/>
    <n v="0.03"/>
    <s v="Regular Air"/>
    <n v="-92.87"/>
    <n v="15.14"/>
    <n v="4.53"/>
    <s v="Quebec"/>
    <s v="Quebec"/>
    <s v="Corporate"/>
    <s v="Office Supplies"/>
    <x v="0"/>
    <n v="0.81"/>
  </r>
  <r>
    <s v="Dennis Kane"/>
    <n v="44775"/>
    <x v="860"/>
    <d v="2009-09-30T00:00:00"/>
    <x v="11"/>
    <s v="2009"/>
    <n v="1"/>
    <b v="0"/>
    <x v="4"/>
    <n v="29"/>
    <n v="209.3"/>
    <n v="7.0000000000000007E-2"/>
    <s v="Express Air"/>
    <n v="30.49"/>
    <n v="7.08"/>
    <n v="2.35"/>
    <s v="Quebec"/>
    <s v="Quebec"/>
    <s v="Small Business"/>
    <s v="Office Supplies"/>
    <x v="12"/>
    <n v="0.47"/>
  </r>
  <r>
    <s v="Liz Willingham"/>
    <n v="46337"/>
    <x v="196"/>
    <d v="2012-05-02T00:00:00"/>
    <x v="7"/>
    <s v="2012"/>
    <n v="5"/>
    <b v="0"/>
    <x v="0"/>
    <n v="34"/>
    <n v="61.45"/>
    <n v="0.06"/>
    <s v="Regular Air"/>
    <n v="0.62"/>
    <n v="1.76"/>
    <n v="0.7"/>
    <s v="Quebec"/>
    <s v="Quebec"/>
    <s v="Corporate"/>
    <s v="Office Supplies"/>
    <x v="12"/>
    <n v="0.56000000000000005"/>
  </r>
  <r>
    <s v="Anne Pryor"/>
    <n v="46562"/>
    <x v="1180"/>
    <d v="2011-02-14T00:00:00"/>
    <x v="5"/>
    <s v="2011"/>
    <n v="2"/>
    <b v="0"/>
    <x v="3"/>
    <n v="35"/>
    <n v="5407.9"/>
    <n v="0.01"/>
    <s v="Delivery Truck"/>
    <n v="-352.79"/>
    <n v="145.97999999999999"/>
    <n v="46.2"/>
    <s v="Quebec"/>
    <s v="Quebec"/>
    <s v="Home Office"/>
    <s v="Furniture"/>
    <x v="10"/>
    <n v="0.69"/>
  </r>
  <r>
    <s v="Michael Chen"/>
    <n v="46597"/>
    <x v="1181"/>
    <d v="2009-12-31T00:00:00"/>
    <x v="9"/>
    <s v="2009"/>
    <n v="0"/>
    <s v="FREE DELIVERY"/>
    <x v="3"/>
    <n v="47"/>
    <n v="8216.5930000000008"/>
    <n v="0.01"/>
    <s v="Regular Air"/>
    <n v="2463.46"/>
    <n v="195.99"/>
    <n v="8.99"/>
    <s v="Quebec"/>
    <s v="Quebec"/>
    <s v="Consumer"/>
    <s v="Technology"/>
    <x v="3"/>
    <n v="0.6"/>
  </r>
  <r>
    <s v="Michael Chen"/>
    <n v="46597"/>
    <x v="1181"/>
    <d v="2010-01-02T00:00:00"/>
    <x v="10"/>
    <s v="2010"/>
    <n v="2"/>
    <b v="0"/>
    <x v="3"/>
    <n v="10"/>
    <n v="130.36000000000001"/>
    <n v="0.06"/>
    <s v="Regular Air"/>
    <n v="2.4300000000000002"/>
    <n v="12.95"/>
    <n v="4.9800000000000004"/>
    <s v="Quebec"/>
    <s v="Quebec"/>
    <s v="Consumer"/>
    <s v="Office Supplies"/>
    <x v="2"/>
    <n v="0.4"/>
  </r>
  <r>
    <s v="Michael Chen"/>
    <n v="46597"/>
    <x v="1181"/>
    <d v="2010-01-02T00:00:00"/>
    <x v="10"/>
    <s v="2010"/>
    <n v="2"/>
    <b v="0"/>
    <x v="3"/>
    <n v="1"/>
    <n v="200.57"/>
    <n v="0"/>
    <s v="Delivery Truck"/>
    <n v="-83.63"/>
    <n v="122.99"/>
    <n v="70.2"/>
    <s v="Quebec"/>
    <s v="Quebec"/>
    <s v="Consumer"/>
    <s v="Furniture"/>
    <x v="14"/>
    <n v="0.74"/>
  </r>
  <r>
    <s v="Anne Pryor"/>
    <n v="46725"/>
    <x v="583"/>
    <d v="2010-09-22T00:00:00"/>
    <x v="11"/>
    <s v="2010"/>
    <n v="2"/>
    <b v="0"/>
    <x v="3"/>
    <n v="13"/>
    <n v="80"/>
    <n v="0.03"/>
    <s v="Regular Air"/>
    <n v="10.96"/>
    <n v="5.84"/>
    <n v="1.2"/>
    <s v="Quebec"/>
    <s v="Quebec"/>
    <s v="Consumer"/>
    <s v="Office Supplies"/>
    <x v="12"/>
    <n v="0.55000000000000004"/>
  </r>
  <r>
    <s v="Anne Pryor"/>
    <n v="46725"/>
    <x v="583"/>
    <d v="2010-09-21T00:00:00"/>
    <x v="11"/>
    <s v="2010"/>
    <n v="1"/>
    <b v="0"/>
    <x v="3"/>
    <n v="8"/>
    <n v="137.41999999999999"/>
    <n v="0.04"/>
    <s v="Regular Air"/>
    <n v="-24.86"/>
    <n v="16.91"/>
    <n v="6.25"/>
    <s v="Quebec"/>
    <s v="Quebec"/>
    <s v="Consumer"/>
    <s v="Office Supplies"/>
    <x v="0"/>
    <n v="0.57999999999999996"/>
  </r>
  <r>
    <s v="Caroline Jumper"/>
    <n v="46787"/>
    <x v="923"/>
    <d v="2012-03-31T00:00:00"/>
    <x v="4"/>
    <s v="2012"/>
    <n v="2"/>
    <b v="0"/>
    <x v="4"/>
    <n v="28"/>
    <n v="174.1"/>
    <n v="0.1"/>
    <s v="Regular Air"/>
    <n v="-162.75"/>
    <n v="6.48"/>
    <n v="9.17"/>
    <s v="Quebec"/>
    <s v="Quebec"/>
    <s v="Corporate"/>
    <s v="Office Supplies"/>
    <x v="5"/>
    <n v="0.37"/>
  </r>
  <r>
    <s v="Caroline Jumper"/>
    <n v="46787"/>
    <x v="923"/>
    <d v="2012-03-31T00:00:00"/>
    <x v="4"/>
    <s v="2012"/>
    <n v="2"/>
    <b v="0"/>
    <x v="4"/>
    <n v="32"/>
    <n v="693.17"/>
    <n v="7.0000000000000007E-2"/>
    <s v="Regular Air"/>
    <n v="-59.83"/>
    <n v="22.99"/>
    <n v="8.99"/>
    <s v="Quebec"/>
    <s v="Quebec"/>
    <s v="Corporate"/>
    <s v="Office Supplies"/>
    <x v="12"/>
    <n v="0.56999999999999995"/>
  </r>
  <r>
    <s v="Nora Price"/>
    <n v="46916"/>
    <x v="269"/>
    <d v="2011-10-05T00:00:00"/>
    <x v="0"/>
    <s v="2011"/>
    <n v="2"/>
    <b v="0"/>
    <x v="1"/>
    <n v="40"/>
    <n v="115.51"/>
    <n v="0"/>
    <s v="Regular Air"/>
    <n v="5.54"/>
    <n v="2.78"/>
    <n v="0.97"/>
    <s v="Quebec"/>
    <s v="Quebec"/>
    <s v="Home Office"/>
    <s v="Office Supplies"/>
    <x v="12"/>
    <n v="0.59"/>
  </r>
  <r>
    <s v="Ben Wallace"/>
    <n v="47265"/>
    <x v="924"/>
    <d v="2011-12-11T00:00:00"/>
    <x v="9"/>
    <s v="2011"/>
    <n v="1"/>
    <b v="0"/>
    <x v="5"/>
    <n v="31"/>
    <n v="187.13"/>
    <n v="0.02"/>
    <s v="Regular Air"/>
    <n v="-60.83"/>
    <n v="5.98"/>
    <n v="5.46"/>
    <s v="Quebec"/>
    <s v="Quebec"/>
    <s v="Home Office"/>
    <s v="Office Supplies"/>
    <x v="5"/>
    <n v="0.36"/>
  </r>
  <r>
    <s v="Carol Triggs"/>
    <n v="48487"/>
    <x v="1057"/>
    <d v="2010-01-13T00:00:00"/>
    <x v="10"/>
    <s v="2010"/>
    <n v="2"/>
    <b v="0"/>
    <x v="0"/>
    <n v="27"/>
    <n v="360.7"/>
    <n v="0"/>
    <s v="Regular Air"/>
    <n v="146.16999999999999"/>
    <n v="12.97"/>
    <n v="1.49"/>
    <s v="Quebec"/>
    <s v="Quebec"/>
    <s v="Home Office"/>
    <s v="Office Supplies"/>
    <x v="2"/>
    <n v="0.35"/>
  </r>
  <r>
    <s v="Dionis Lloyd"/>
    <n v="48774"/>
    <x v="248"/>
    <d v="2012-08-11T00:00:00"/>
    <x v="2"/>
    <s v="2012"/>
    <n v="2"/>
    <b v="0"/>
    <x v="1"/>
    <n v="31"/>
    <n v="7323.78"/>
    <n v="0.04"/>
    <s v="Delivery Truck"/>
    <n v="573.54999999999995"/>
    <n v="243.98"/>
    <n v="62.94"/>
    <s v="Quebec"/>
    <s v="Quebec"/>
    <s v="Small Business"/>
    <s v="Furniture"/>
    <x v="14"/>
    <n v="0.56999999999999995"/>
  </r>
  <r>
    <s v="Stuart Van"/>
    <n v="49381"/>
    <x v="1182"/>
    <d v="2012-12-14T00:00:00"/>
    <x v="9"/>
    <s v="2012"/>
    <n v="1"/>
    <b v="0"/>
    <x v="3"/>
    <n v="21"/>
    <n v="1537.5"/>
    <n v="0.04"/>
    <s v="Regular Air"/>
    <n v="-531.91999999999996"/>
    <n v="70.98"/>
    <n v="35"/>
    <s v="Quebec"/>
    <s v="Quebec"/>
    <s v="Consumer"/>
    <s v="Office Supplies"/>
    <x v="0"/>
    <n v="0.8"/>
  </r>
  <r>
    <s v="Jasper Cacioppo"/>
    <n v="49666"/>
    <x v="465"/>
    <d v="2009-08-10T00:00:00"/>
    <x v="2"/>
    <s v="2009"/>
    <n v="4"/>
    <b v="0"/>
    <x v="0"/>
    <n v="46"/>
    <n v="259.25"/>
    <n v="0.1"/>
    <s v="Express Air"/>
    <n v="-64.03"/>
    <n v="5.68"/>
    <n v="3.6"/>
    <s v="Quebec"/>
    <s v="Quebec"/>
    <s v="Home Office"/>
    <s v="Office Supplies"/>
    <x v="15"/>
    <n v="0.56000000000000005"/>
  </r>
  <r>
    <s v="Fred Chung"/>
    <n v="49762"/>
    <x v="1183"/>
    <d v="2011-06-17T00:00:00"/>
    <x v="3"/>
    <s v="2011"/>
    <n v="2"/>
    <b v="0"/>
    <x v="1"/>
    <n v="35"/>
    <n v="99.13"/>
    <n v="0.09"/>
    <s v="Regular Air"/>
    <n v="23.74"/>
    <n v="2.94"/>
    <n v="0.81"/>
    <s v="Quebec"/>
    <s v="Quebec"/>
    <s v="Corporate"/>
    <s v="Office Supplies"/>
    <x v="12"/>
    <n v="0.4"/>
  </r>
  <r>
    <s v="Brenda Bowman"/>
    <n v="49831"/>
    <x v="63"/>
    <d v="2010-08-25T00:00:00"/>
    <x v="2"/>
    <s v="2010"/>
    <n v="2"/>
    <b v="0"/>
    <x v="5"/>
    <n v="18"/>
    <n v="274.32"/>
    <n v="0.01"/>
    <s v="Regular Air"/>
    <n v="-58.24"/>
    <n v="15.14"/>
    <n v="4.53"/>
    <s v="Quebec"/>
    <s v="Quebec"/>
    <s v="Small Business"/>
    <s v="Office Supplies"/>
    <x v="0"/>
    <n v="0.81"/>
  </r>
  <r>
    <s v="Bill Eplett"/>
    <n v="49892"/>
    <x v="405"/>
    <d v="2011-02-10T00:00:00"/>
    <x v="5"/>
    <s v="2011"/>
    <n v="0"/>
    <s v="FREE DELIVERY"/>
    <x v="0"/>
    <n v="26"/>
    <n v="171.14"/>
    <n v="0.02"/>
    <s v="Regular Air"/>
    <n v="-1172.75"/>
    <n v="4.4800000000000004"/>
    <n v="49"/>
    <s v="Quebec"/>
    <s v="Quebec"/>
    <s v="Corporate"/>
    <s v="Office Supplies"/>
    <x v="1"/>
    <n v="0.6"/>
  </r>
  <r>
    <s v="Helen Wasserman"/>
    <n v="49988"/>
    <x v="1062"/>
    <d v="2010-12-23T00:00:00"/>
    <x v="9"/>
    <s v="2010"/>
    <n v="3"/>
    <b v="0"/>
    <x v="1"/>
    <n v="43"/>
    <n v="7731.09"/>
    <n v="0"/>
    <s v="Regular Air"/>
    <n v="-222.17"/>
    <n v="167.27"/>
    <n v="35"/>
    <s v="Quebec"/>
    <s v="Quebec"/>
    <s v="Home Office"/>
    <s v="Office Supplies"/>
    <x v="0"/>
    <n v="0.85"/>
  </r>
  <r>
    <s v="Helen Wasserman"/>
    <n v="49988"/>
    <x v="1062"/>
    <d v="2010-12-22T00:00:00"/>
    <x v="9"/>
    <s v="2010"/>
    <n v="2"/>
    <b v="0"/>
    <x v="1"/>
    <n v="33"/>
    <n v="10162.575999999999"/>
    <n v="0.08"/>
    <s v="Delivery Truck"/>
    <n v="-969.05"/>
    <n v="400.98"/>
    <n v="42.52"/>
    <s v="Quebec"/>
    <s v="Quebec"/>
    <s v="Home Office"/>
    <s v="Furniture"/>
    <x v="10"/>
    <n v="0.71"/>
  </r>
  <r>
    <s v="Helen Wasserman"/>
    <n v="49988"/>
    <x v="1062"/>
    <d v="2010-12-23T00:00:00"/>
    <x v="9"/>
    <s v="2010"/>
    <n v="3"/>
    <b v="0"/>
    <x v="1"/>
    <n v="33"/>
    <n v="5834.6464999999998"/>
    <n v="0.01"/>
    <s v="Regular Air"/>
    <n v="1619.66"/>
    <n v="205.99"/>
    <n v="2.79"/>
    <s v="Quebec"/>
    <s v="Quebec"/>
    <s v="Home Office"/>
    <s v="Technology"/>
    <x v="3"/>
    <n v="0.57999999999999996"/>
  </r>
  <r>
    <s v="Liz Willingham"/>
    <n v="50308"/>
    <x v="814"/>
    <d v="2012-10-25T00:00:00"/>
    <x v="0"/>
    <s v="2012"/>
    <n v="7"/>
    <b v="0"/>
    <x v="0"/>
    <n v="19"/>
    <n v="86.48"/>
    <n v="0.1"/>
    <s v="Regular Air"/>
    <n v="33.58"/>
    <n v="4.91"/>
    <n v="0.5"/>
    <s v="Quebec"/>
    <s v="Quebec"/>
    <s v="Home Office"/>
    <s v="Office Supplies"/>
    <x v="11"/>
    <n v="0.36"/>
  </r>
  <r>
    <s v="Shirley Schmidt"/>
    <n v="50692"/>
    <x v="638"/>
    <d v="2010-09-19T00:00:00"/>
    <x v="11"/>
    <s v="2010"/>
    <n v="2"/>
    <b v="0"/>
    <x v="1"/>
    <n v="28"/>
    <n v="327.95"/>
    <n v="0"/>
    <s v="Regular Air"/>
    <n v="43.68"/>
    <n v="10.98"/>
    <n v="5.14"/>
    <s v="Quebec"/>
    <s v="Quebec"/>
    <s v="Corporate"/>
    <s v="Office Supplies"/>
    <x v="2"/>
    <n v="0.36"/>
  </r>
  <r>
    <s v="Shirley Schmidt"/>
    <n v="50692"/>
    <x v="638"/>
    <d v="2010-09-19T00:00:00"/>
    <x v="11"/>
    <s v="2010"/>
    <n v="2"/>
    <b v="0"/>
    <x v="1"/>
    <n v="47"/>
    <n v="5606.91"/>
    <n v="0.06"/>
    <s v="Delivery Truck"/>
    <n v="-300.85000000000002"/>
    <n v="124.49"/>
    <n v="51.94"/>
    <s v="Quebec"/>
    <s v="Quebec"/>
    <s v="Corporate"/>
    <s v="Furniture"/>
    <x v="10"/>
    <n v="0.63"/>
  </r>
  <r>
    <s v="Muhammed Yedwab"/>
    <n v="50725"/>
    <x v="7"/>
    <d v="2010-11-24T00:00:00"/>
    <x v="6"/>
    <s v="2010"/>
    <n v="1"/>
    <b v="0"/>
    <x v="4"/>
    <n v="1"/>
    <n v="129.88"/>
    <n v="0.1"/>
    <s v="Delivery Truck"/>
    <n v="-89.9"/>
    <n v="110.98"/>
    <n v="30"/>
    <s v="Quebec"/>
    <s v="Quebec"/>
    <s v="Consumer"/>
    <s v="Furniture"/>
    <x v="14"/>
    <n v="0.71"/>
  </r>
  <r>
    <s v="Clay Ludtke"/>
    <n v="50982"/>
    <x v="1184"/>
    <d v="2012-04-17T00:00:00"/>
    <x v="8"/>
    <s v="2012"/>
    <n v="1"/>
    <b v="0"/>
    <x v="1"/>
    <n v="23"/>
    <n v="86.53"/>
    <n v="0.05"/>
    <s v="Regular Air"/>
    <n v="35.619999999999997"/>
    <n v="3.75"/>
    <n v="0.5"/>
    <s v="Quebec"/>
    <s v="Quebec"/>
    <s v="Consumer"/>
    <s v="Office Supplies"/>
    <x v="11"/>
    <n v="0.37"/>
  </r>
  <r>
    <s v="Michael Chen"/>
    <n v="51008"/>
    <x v="742"/>
    <d v="2011-08-22T00:00:00"/>
    <x v="2"/>
    <s v="2011"/>
    <n v="2"/>
    <b v="0"/>
    <x v="1"/>
    <n v="20"/>
    <n v="269.66000000000003"/>
    <n v="0.02"/>
    <s v="Regular Air"/>
    <n v="-59.13"/>
    <n v="12.88"/>
    <n v="4.59"/>
    <s v="Quebec"/>
    <s v="Quebec"/>
    <s v="Consumer"/>
    <s v="Office Supplies"/>
    <x v="15"/>
    <n v="0.82"/>
  </r>
  <r>
    <s v="Liz Willingham"/>
    <n v="51463"/>
    <x v="962"/>
    <d v="2011-12-26T00:00:00"/>
    <x v="9"/>
    <s v="2011"/>
    <n v="9"/>
    <b v="0"/>
    <x v="0"/>
    <n v="4"/>
    <n v="28.34"/>
    <n v="0.01"/>
    <s v="Regular Air"/>
    <n v="-18.55"/>
    <n v="4.9800000000000004"/>
    <n v="7.44"/>
    <s v="Quebec"/>
    <s v="Quebec"/>
    <s v="Corporate"/>
    <s v="Office Supplies"/>
    <x v="5"/>
    <n v="0.36"/>
  </r>
  <r>
    <s v="Liz Willingham"/>
    <n v="51463"/>
    <x v="962"/>
    <d v="2011-12-17T00:00:00"/>
    <x v="9"/>
    <s v="2011"/>
    <n v="0"/>
    <s v="FREE DELIVERY"/>
    <x v="0"/>
    <n v="7"/>
    <n v="405.33949999999999"/>
    <n v="0.01"/>
    <s v="Express Air"/>
    <n v="-147.88"/>
    <n v="65.989999999999995"/>
    <n v="3.9"/>
    <s v="Quebec"/>
    <s v="Quebec"/>
    <s v="Corporate"/>
    <s v="Technology"/>
    <x v="3"/>
    <n v="0.55000000000000004"/>
  </r>
  <r>
    <s v="Dorris Love"/>
    <n v="51943"/>
    <x v="1185"/>
    <d v="2009-04-25T00:00:00"/>
    <x v="8"/>
    <s v="2009"/>
    <n v="1"/>
    <b v="0"/>
    <x v="1"/>
    <n v="11"/>
    <n v="113.19"/>
    <n v="0.04"/>
    <s v="Regular Air"/>
    <n v="-53.25"/>
    <n v="9.06"/>
    <n v="9.86"/>
    <s v="Quebec"/>
    <s v="Quebec"/>
    <s v="Home Office"/>
    <s v="Office Supplies"/>
    <x v="5"/>
    <n v="0.4"/>
  </r>
  <r>
    <s v="Dorris Love"/>
    <n v="51943"/>
    <x v="1185"/>
    <d v="2009-04-25T00:00:00"/>
    <x v="8"/>
    <s v="2009"/>
    <n v="1"/>
    <b v="0"/>
    <x v="1"/>
    <n v="13"/>
    <n v="196.04"/>
    <n v="0.04"/>
    <s v="Regular Air"/>
    <n v="2.13"/>
    <n v="14.27"/>
    <n v="7.27"/>
    <s v="Quebec"/>
    <s v="Quebec"/>
    <s v="Home Office"/>
    <s v="Office Supplies"/>
    <x v="2"/>
    <n v="0.38"/>
  </r>
  <r>
    <s v="Dorris Love"/>
    <n v="51943"/>
    <x v="1185"/>
    <d v="2009-04-27T00:00:00"/>
    <x v="8"/>
    <s v="2009"/>
    <n v="3"/>
    <b v="0"/>
    <x v="1"/>
    <n v="28"/>
    <n v="140.02000000000001"/>
    <n v="0.03"/>
    <s v="Regular Air"/>
    <n v="66.709999999999994"/>
    <n v="4.91"/>
    <n v="0.5"/>
    <s v="Quebec"/>
    <s v="Quebec"/>
    <s v="Home Office"/>
    <s v="Office Supplies"/>
    <x v="11"/>
    <n v="0.36"/>
  </r>
  <r>
    <s v="Justin MacKendrick"/>
    <n v="52039"/>
    <x v="1186"/>
    <d v="2012-08-04T00:00:00"/>
    <x v="2"/>
    <s v="2012"/>
    <n v="2"/>
    <b v="0"/>
    <x v="5"/>
    <n v="48"/>
    <n v="2006.38"/>
    <n v="0"/>
    <s v="Regular Air"/>
    <n v="840.46"/>
    <n v="40.98"/>
    <n v="1.99"/>
    <s v="Quebec"/>
    <s v="Quebec"/>
    <s v="Corporate"/>
    <s v="Technology"/>
    <x v="7"/>
    <n v="0.44"/>
  </r>
  <r>
    <s v="Dennis Kane"/>
    <n v="52290"/>
    <x v="215"/>
    <d v="2012-05-25T00:00:00"/>
    <x v="7"/>
    <s v="2012"/>
    <n v="4"/>
    <b v="0"/>
    <x v="0"/>
    <n v="7"/>
    <n v="1134.05"/>
    <n v="0.08"/>
    <s v="Regular Air"/>
    <n v="149.5"/>
    <n v="172.99"/>
    <n v="19.989999999999998"/>
    <s v="Quebec"/>
    <s v="Quebec"/>
    <s v="Small Business"/>
    <s v="Office Supplies"/>
    <x v="2"/>
    <n v="0.39"/>
  </r>
  <r>
    <s v="Dennis Kane"/>
    <n v="52290"/>
    <x v="215"/>
    <d v="2012-05-30T00:00:00"/>
    <x v="7"/>
    <s v="2012"/>
    <n v="9"/>
    <b v="0"/>
    <x v="0"/>
    <n v="28"/>
    <n v="1470.0495000000001"/>
    <n v="0.1"/>
    <s v="Regular Air"/>
    <n v="185.94"/>
    <n v="65.989999999999995"/>
    <n v="4.99"/>
    <s v="Quebec"/>
    <s v="Quebec"/>
    <s v="Small Business"/>
    <s v="Technology"/>
    <x v="3"/>
    <n v="0.56999999999999995"/>
  </r>
  <r>
    <s v="Anne Pryor"/>
    <n v="52480"/>
    <x v="1154"/>
    <d v="2010-07-29T00:00:00"/>
    <x v="1"/>
    <s v="2010"/>
    <n v="2"/>
    <b v="0"/>
    <x v="3"/>
    <n v="47"/>
    <n v="1020.88"/>
    <n v="0.08"/>
    <s v="Regular Air"/>
    <n v="173.94"/>
    <n v="22.72"/>
    <n v="8.99"/>
    <s v="Quebec"/>
    <s v="Quebec"/>
    <s v="Home Office"/>
    <s v="Furniture"/>
    <x v="4"/>
    <n v="0.44"/>
  </r>
  <r>
    <s v="Dorris Love"/>
    <n v="52486"/>
    <x v="280"/>
    <d v="2011-01-05T00:00:00"/>
    <x v="10"/>
    <s v="2011"/>
    <n v="1"/>
    <b v="0"/>
    <x v="3"/>
    <n v="41"/>
    <n v="11883.2"/>
    <n v="0.1"/>
    <s v="Regular Air"/>
    <n v="4160.88"/>
    <n v="300.97000000000003"/>
    <n v="7.18"/>
    <s v="Quebec"/>
    <s v="Quebec"/>
    <s v="Home Office"/>
    <s v="Technology"/>
    <x v="7"/>
    <n v="0.48"/>
  </r>
  <r>
    <s v="Bill Eplett"/>
    <n v="52519"/>
    <x v="829"/>
    <d v="2012-05-01T00:00:00"/>
    <x v="7"/>
    <s v="2012"/>
    <n v="2"/>
    <b v="0"/>
    <x v="1"/>
    <n v="6"/>
    <n v="120.38"/>
    <n v="0.09"/>
    <s v="Regular Air"/>
    <n v="-29.77"/>
    <n v="20.48"/>
    <n v="6.32"/>
    <s v="Quebec"/>
    <s v="Quebec"/>
    <s v="Corporate"/>
    <s v="Office Supplies"/>
    <x v="1"/>
    <n v="0.57999999999999996"/>
  </r>
  <r>
    <s v="Bill Eplett"/>
    <n v="53152"/>
    <x v="326"/>
    <d v="2009-03-05T00:00:00"/>
    <x v="4"/>
    <s v="2009"/>
    <n v="0"/>
    <s v="FREE DELIVERY"/>
    <x v="4"/>
    <n v="36"/>
    <n v="2051.8235"/>
    <n v="0.01"/>
    <s v="Express Air"/>
    <n v="350.36"/>
    <n v="65.989999999999995"/>
    <n v="8.8000000000000007"/>
    <s v="Quebec"/>
    <s v="Quebec"/>
    <s v="Corporate"/>
    <s v="Technology"/>
    <x v="3"/>
    <n v="0.57999999999999996"/>
  </r>
  <r>
    <s v="Dorris Love"/>
    <n v="53188"/>
    <x v="748"/>
    <d v="2012-11-06T00:00:00"/>
    <x v="6"/>
    <s v="2012"/>
    <n v="1"/>
    <b v="0"/>
    <x v="1"/>
    <n v="22"/>
    <n v="621.21"/>
    <n v="7.0000000000000007E-2"/>
    <s v="Regular Air"/>
    <n v="-42.35"/>
    <n v="29.74"/>
    <n v="6.64"/>
    <s v="Quebec"/>
    <s v="Quebec"/>
    <s v="Home Office"/>
    <s v="Office Supplies"/>
    <x v="0"/>
    <n v="0.7"/>
  </r>
  <r>
    <s v="Stewart Visinsky"/>
    <n v="53223"/>
    <x v="846"/>
    <d v="2012-07-21T00:00:00"/>
    <x v="1"/>
    <s v="2012"/>
    <n v="7"/>
    <b v="0"/>
    <x v="0"/>
    <n v="2"/>
    <n v="13.29"/>
    <n v="0.08"/>
    <s v="Regular Air"/>
    <n v="-10.33"/>
    <n v="4.24"/>
    <n v="5.41"/>
    <s v="Quebec"/>
    <s v="Quebec"/>
    <s v="Corporate"/>
    <s v="Office Supplies"/>
    <x v="2"/>
    <n v="0.35"/>
  </r>
  <r>
    <s v="Brenda Bowman"/>
    <n v="53248"/>
    <x v="576"/>
    <d v="2010-10-30T00:00:00"/>
    <x v="0"/>
    <s v="2010"/>
    <n v="1"/>
    <b v="0"/>
    <x v="5"/>
    <n v="7"/>
    <n v="2423.06"/>
    <n v="0.06"/>
    <s v="Delivery Truck"/>
    <n v="-94.27"/>
    <n v="348.21"/>
    <n v="40.19"/>
    <s v="Quebec"/>
    <s v="Quebec"/>
    <s v="Home Office"/>
    <s v="Furniture"/>
    <x v="10"/>
    <n v="0.62"/>
  </r>
  <r>
    <s v="Brenda Bowman"/>
    <n v="53411"/>
    <x v="1187"/>
    <d v="2011-11-30T00:00:00"/>
    <x v="6"/>
    <s v="2011"/>
    <n v="1"/>
    <b v="0"/>
    <x v="5"/>
    <n v="25"/>
    <n v="667.64"/>
    <n v="0.08"/>
    <s v="Regular Air"/>
    <n v="-57.53"/>
    <n v="27.48"/>
    <n v="4"/>
    <s v="Quebec"/>
    <s v="Quebec"/>
    <s v="Small Business"/>
    <s v="Technology"/>
    <x v="7"/>
    <n v="0.75"/>
  </r>
  <r>
    <s v="Dorris Love"/>
    <n v="53668"/>
    <x v="275"/>
    <d v="2010-04-01T00:00:00"/>
    <x v="8"/>
    <s v="2010"/>
    <n v="1"/>
    <b v="0"/>
    <x v="3"/>
    <n v="9"/>
    <n v="98.24"/>
    <n v="0.04"/>
    <s v="Regular Air"/>
    <n v="-10.38"/>
    <n v="10.98"/>
    <n v="3.37"/>
    <s v="Quebec"/>
    <s v="Quebec"/>
    <s v="Corporate"/>
    <s v="Office Supplies"/>
    <x v="15"/>
    <n v="0.56999999999999995"/>
  </r>
  <r>
    <s v="Shirley Schmidt"/>
    <n v="53730"/>
    <x v="508"/>
    <d v="2012-12-30T00:00:00"/>
    <x v="9"/>
    <s v="2012"/>
    <n v="1"/>
    <b v="0"/>
    <x v="1"/>
    <n v="40"/>
    <n v="181.8"/>
    <n v="0.05"/>
    <s v="Regular Air"/>
    <n v="-144.74"/>
    <n v="4.54"/>
    <n v="5.83"/>
    <s v="Quebec"/>
    <s v="Quebec"/>
    <s v="Corporate"/>
    <s v="Office Supplies"/>
    <x v="2"/>
    <n v="0.36"/>
  </r>
  <r>
    <s v="Jennifer Ferguson"/>
    <n v="54020"/>
    <x v="679"/>
    <d v="2012-02-04T00:00:00"/>
    <x v="5"/>
    <s v="2012"/>
    <n v="4"/>
    <b v="0"/>
    <x v="0"/>
    <n v="35"/>
    <n v="648.58000000000004"/>
    <n v="0.05"/>
    <s v="Regular Air"/>
    <n v="182.63"/>
    <n v="18.97"/>
    <n v="5.21"/>
    <s v="Quebec"/>
    <s v="Quebec"/>
    <s v="Corporate"/>
    <s v="Office Supplies"/>
    <x v="5"/>
    <n v="0.37"/>
  </r>
  <r>
    <s v="Jennifer Ferguson"/>
    <n v="54020"/>
    <x v="679"/>
    <d v="2012-02-05T00:00:00"/>
    <x v="5"/>
    <s v="2012"/>
    <n v="5"/>
    <b v="0"/>
    <x v="0"/>
    <n v="43"/>
    <n v="270.56"/>
    <n v="0.09"/>
    <s v="Regular Air"/>
    <n v="-140.47999999999999"/>
    <n v="6.48"/>
    <n v="6.86"/>
    <s v="Quebec"/>
    <s v="Quebec"/>
    <s v="Corporate"/>
    <s v="Office Supplies"/>
    <x v="5"/>
    <n v="0.37"/>
  </r>
  <r>
    <s v="Kimberly Carter"/>
    <n v="54368"/>
    <x v="966"/>
    <d v="2011-11-03T00:00:00"/>
    <x v="6"/>
    <s v="2011"/>
    <n v="2"/>
    <b v="0"/>
    <x v="3"/>
    <n v="31"/>
    <n v="233.2"/>
    <n v="0.04"/>
    <s v="Regular Air"/>
    <n v="-48.07"/>
    <n v="7.64"/>
    <n v="5.83"/>
    <s v="Quebec"/>
    <s v="Quebec"/>
    <s v="Small Business"/>
    <s v="Office Supplies"/>
    <x v="5"/>
    <n v="0.36"/>
  </r>
  <r>
    <s v="Kimberly Carter"/>
    <n v="54368"/>
    <x v="966"/>
    <d v="2011-11-02T00:00:00"/>
    <x v="6"/>
    <s v="2011"/>
    <n v="1"/>
    <b v="0"/>
    <x v="3"/>
    <n v="16"/>
    <n v="79.53"/>
    <n v="0.08"/>
    <s v="Regular Air"/>
    <n v="-48.55"/>
    <n v="4.9800000000000004"/>
    <n v="5.49"/>
    <s v="Quebec"/>
    <s v="Quebec"/>
    <s v="Small Business"/>
    <s v="Office Supplies"/>
    <x v="5"/>
    <n v="0.38"/>
  </r>
  <r>
    <s v="Kimberly Carter"/>
    <n v="54368"/>
    <x v="966"/>
    <d v="2011-11-02T00:00:00"/>
    <x v="6"/>
    <s v="2011"/>
    <n v="1"/>
    <b v="0"/>
    <x v="3"/>
    <n v="43"/>
    <n v="1680.9770000000001"/>
    <n v="0.05"/>
    <s v="Regular Air"/>
    <n v="383.09"/>
    <n v="45.99"/>
    <n v="4.99"/>
    <s v="Quebec"/>
    <s v="Quebec"/>
    <s v="Small Business"/>
    <s v="Technology"/>
    <x v="3"/>
    <n v="0.56000000000000005"/>
  </r>
  <r>
    <s v="Liz Willingham"/>
    <n v="54721"/>
    <x v="814"/>
    <d v="2012-10-19T00:00:00"/>
    <x v="0"/>
    <s v="2012"/>
    <n v="1"/>
    <b v="0"/>
    <x v="3"/>
    <n v="19"/>
    <n v="2002.4"/>
    <n v="0"/>
    <s v="Delivery Truck"/>
    <n v="151.09"/>
    <n v="100.98"/>
    <n v="26.22"/>
    <s v="Quebec"/>
    <s v="Quebec"/>
    <s v="Corporate"/>
    <s v="Furniture"/>
    <x v="9"/>
    <n v="0.6"/>
  </r>
  <r>
    <s v="Brian Thompson"/>
    <n v="55013"/>
    <x v="997"/>
    <d v="2011-07-19T00:00:00"/>
    <x v="1"/>
    <s v="2011"/>
    <n v="7"/>
    <b v="0"/>
    <x v="0"/>
    <n v="5"/>
    <n v="24.3"/>
    <n v="0.02"/>
    <s v="Regular Air"/>
    <n v="3.14"/>
    <n v="4.91"/>
    <n v="0.5"/>
    <s v="Quebec"/>
    <s v="Quebec"/>
    <s v="Home Office"/>
    <s v="Office Supplies"/>
    <x v="11"/>
    <n v="0.36"/>
  </r>
  <r>
    <s v="Brian Thompson"/>
    <n v="55013"/>
    <x v="997"/>
    <d v="2011-07-17T00:00:00"/>
    <x v="1"/>
    <s v="2011"/>
    <n v="5"/>
    <b v="0"/>
    <x v="0"/>
    <n v="14"/>
    <n v="322.61"/>
    <n v="0.02"/>
    <s v="Regular Air"/>
    <n v="19.37"/>
    <n v="22.01"/>
    <n v="5.53"/>
    <s v="Quebec"/>
    <s v="Quebec"/>
    <s v="Home Office"/>
    <s v="Office Supplies"/>
    <x v="12"/>
    <n v="0.59"/>
  </r>
  <r>
    <s v="Stewart Visinsky"/>
    <n v="55077"/>
    <x v="1188"/>
    <d v="2011-10-06T00:00:00"/>
    <x v="0"/>
    <s v="2011"/>
    <n v="2"/>
    <b v="0"/>
    <x v="5"/>
    <n v="2"/>
    <n v="31.7"/>
    <n v="0.05"/>
    <s v="Regular Air"/>
    <n v="-44.39"/>
    <n v="14.48"/>
    <n v="1.99"/>
    <s v="Quebec"/>
    <s v="Quebec"/>
    <s v="Corporate"/>
    <s v="Technology"/>
    <x v="7"/>
    <n v="0.49"/>
  </r>
  <r>
    <s v="Stewart Visinsky"/>
    <n v="55077"/>
    <x v="1188"/>
    <d v="2011-10-06T00:00:00"/>
    <x v="0"/>
    <s v="2011"/>
    <n v="2"/>
    <b v="0"/>
    <x v="5"/>
    <n v="3"/>
    <n v="143.98150000000001"/>
    <n v="0.08"/>
    <s v="Regular Air"/>
    <n v="-283.23"/>
    <n v="55.99"/>
    <n v="2.5"/>
    <s v="Quebec"/>
    <s v="Quebec"/>
    <s v="Corporate"/>
    <s v="Technology"/>
    <x v="3"/>
    <n v="0.83"/>
  </r>
  <r>
    <s v="Kimberly Carter"/>
    <n v="55206"/>
    <x v="1189"/>
    <d v="2011-11-03T00:00:00"/>
    <x v="6"/>
    <s v="2011"/>
    <n v="1"/>
    <b v="0"/>
    <x v="4"/>
    <n v="20"/>
    <n v="52.7"/>
    <n v="0.03"/>
    <s v="Express Air"/>
    <n v="-64.88"/>
    <n v="1.8"/>
    <n v="4.79"/>
    <s v="Quebec"/>
    <s v="Quebec"/>
    <s v="Home Office"/>
    <s v="Office Supplies"/>
    <x v="2"/>
    <n v="0.37"/>
  </r>
  <r>
    <s v="Stewart Visinsky"/>
    <n v="55492"/>
    <x v="1135"/>
    <d v="2011-09-21T00:00:00"/>
    <x v="11"/>
    <s v="2011"/>
    <n v="2"/>
    <b v="0"/>
    <x v="5"/>
    <n v="10"/>
    <n v="1124.2439999999999"/>
    <n v="0.03"/>
    <s v="Express Air"/>
    <n v="-126.45"/>
    <n v="125.99"/>
    <n v="7.69"/>
    <s v="Quebec"/>
    <s v="Quebec"/>
    <s v="Corporate"/>
    <s v="Technology"/>
    <x v="3"/>
    <n v="0.57999999999999996"/>
  </r>
  <r>
    <s v="Sarah Brown"/>
    <n v="55744"/>
    <x v="333"/>
    <d v="2011-10-21T00:00:00"/>
    <x v="0"/>
    <s v="2011"/>
    <n v="1"/>
    <b v="0"/>
    <x v="5"/>
    <n v="23"/>
    <n v="415.05500000000001"/>
    <n v="0.02"/>
    <s v="Regular Air"/>
    <n v="-44.13"/>
    <n v="20.99"/>
    <n v="0.99"/>
    <s v="Quebec"/>
    <s v="Quebec"/>
    <s v="Consumer"/>
    <s v="Technology"/>
    <x v="3"/>
    <n v="0.83"/>
  </r>
  <r>
    <s v="Carol Triggs"/>
    <n v="55968"/>
    <x v="1190"/>
    <d v="2012-10-02T00:00:00"/>
    <x v="0"/>
    <s v="2012"/>
    <n v="2"/>
    <b v="0"/>
    <x v="0"/>
    <n v="40"/>
    <n v="73.62"/>
    <n v="0.05"/>
    <s v="Regular Air"/>
    <n v="0.86"/>
    <n v="1.82"/>
    <n v="1"/>
    <s v="Quebec"/>
    <s v="Quebec"/>
    <s v="Home Office"/>
    <s v="Office Supplies"/>
    <x v="12"/>
    <n v="0.4"/>
  </r>
  <r>
    <s v="Mathew Reese"/>
    <n v="56288"/>
    <x v="1014"/>
    <d v="2010-06-30T00:00:00"/>
    <x v="3"/>
    <s v="2010"/>
    <n v="0"/>
    <s v="FREE DELIVERY"/>
    <x v="3"/>
    <n v="37"/>
    <n v="1287.94"/>
    <n v="0.06"/>
    <s v="Regular Air"/>
    <n v="140.35"/>
    <n v="35.89"/>
    <n v="14.72"/>
    <s v="Quebec"/>
    <s v="Quebec"/>
    <s v="Small Business"/>
    <s v="Office Supplies"/>
    <x v="8"/>
    <n v="0.4"/>
  </r>
  <r>
    <s v="Mathew Reese"/>
    <n v="56288"/>
    <x v="1014"/>
    <d v="2010-07-02T00:00:00"/>
    <x v="1"/>
    <s v="2010"/>
    <n v="2"/>
    <b v="0"/>
    <x v="3"/>
    <n v="39"/>
    <n v="585.36"/>
    <n v="7.0000000000000007E-2"/>
    <s v="Express Air"/>
    <n v="269.26"/>
    <n v="15.57"/>
    <n v="1.39"/>
    <s v="Quebec"/>
    <s v="Quebec"/>
    <s v="Small Business"/>
    <s v="Office Supplies"/>
    <x v="8"/>
    <n v="0.38"/>
  </r>
  <r>
    <s v="Shirley Daniels"/>
    <n v="56291"/>
    <x v="1191"/>
    <d v="2012-09-19T00:00:00"/>
    <x v="11"/>
    <s v="2012"/>
    <n v="2"/>
    <b v="0"/>
    <x v="3"/>
    <n v="22"/>
    <n v="11022.53"/>
    <n v="0.06"/>
    <s v="Delivery Truck"/>
    <n v="1869.86"/>
    <n v="517.48"/>
    <n v="16.63"/>
    <s v="Quebec"/>
    <s v="Quebec"/>
    <s v="Corporate"/>
    <s v="Technology"/>
    <x v="16"/>
    <n v="0.59"/>
  </r>
  <r>
    <s v="Shirley Daniels"/>
    <n v="56291"/>
    <x v="1191"/>
    <d v="2012-09-17T00:00:00"/>
    <x v="11"/>
    <s v="2012"/>
    <n v="0"/>
    <s v="FREE DELIVERY"/>
    <x v="3"/>
    <n v="25"/>
    <n v="377.37"/>
    <n v="0.04"/>
    <s v="Regular Air"/>
    <n v="151.4"/>
    <n v="15.04"/>
    <n v="1.97"/>
    <s v="Quebec"/>
    <s v="Quebec"/>
    <s v="Corporate"/>
    <s v="Office Supplies"/>
    <x v="5"/>
    <n v="0.39"/>
  </r>
  <r>
    <s v="Shirley Daniels"/>
    <n v="56291"/>
    <x v="1191"/>
    <d v="2012-09-18T00:00:00"/>
    <x v="11"/>
    <s v="2012"/>
    <n v="1"/>
    <b v="0"/>
    <x v="3"/>
    <n v="47"/>
    <n v="1200.7"/>
    <n v="0.06"/>
    <s v="Regular Air"/>
    <n v="-37.270000000000003"/>
    <n v="24.98"/>
    <n v="8.7899999999999991"/>
    <s v="Quebec"/>
    <s v="Quebec"/>
    <s v="Corporate"/>
    <s v="Office Supplies"/>
    <x v="0"/>
    <n v="0.66"/>
  </r>
  <r>
    <s v="Sheri Gordon"/>
    <n v="56486"/>
    <x v="1084"/>
    <d v="2009-05-29T00:00:00"/>
    <x v="7"/>
    <s v="2009"/>
    <n v="1"/>
    <b v="0"/>
    <x v="5"/>
    <n v="11"/>
    <n v="73.62"/>
    <n v="0.03"/>
    <s v="Regular Air"/>
    <n v="-23.5"/>
    <n v="5.98"/>
    <n v="5.35"/>
    <s v="Quebec"/>
    <s v="Quebec"/>
    <s v="Corporate"/>
    <s v="Office Supplies"/>
    <x v="5"/>
    <n v="0.4"/>
  </r>
  <r>
    <s v="Shirley Daniels"/>
    <n v="56514"/>
    <x v="668"/>
    <d v="2012-02-18T00:00:00"/>
    <x v="5"/>
    <s v="2012"/>
    <n v="7"/>
    <b v="0"/>
    <x v="0"/>
    <n v="3"/>
    <n v="110"/>
    <n v="0.02"/>
    <s v="Regular Air"/>
    <n v="-24.43"/>
    <n v="30.98"/>
    <n v="11.63"/>
    <s v="Quebec"/>
    <s v="Quebec"/>
    <s v="Corporate"/>
    <s v="Office Supplies"/>
    <x v="2"/>
    <n v="0.37"/>
  </r>
  <r>
    <s v="Shirley Daniels"/>
    <n v="56514"/>
    <x v="668"/>
    <d v="2012-02-18T00:00:00"/>
    <x v="5"/>
    <s v="2012"/>
    <n v="7"/>
    <b v="0"/>
    <x v="0"/>
    <n v="35"/>
    <n v="186.89"/>
    <n v="0.02"/>
    <s v="Regular Air"/>
    <n v="-153.19999999999999"/>
    <n v="4.9800000000000004"/>
    <n v="7.54"/>
    <s v="Quebec"/>
    <s v="Quebec"/>
    <s v="Corporate"/>
    <s v="Office Supplies"/>
    <x v="5"/>
    <n v="0.38"/>
  </r>
  <r>
    <s v="Clay Ludtke"/>
    <n v="56672"/>
    <x v="145"/>
    <d v="2012-05-13T00:00:00"/>
    <x v="7"/>
    <s v="2012"/>
    <n v="1"/>
    <b v="0"/>
    <x v="1"/>
    <n v="34"/>
    <n v="1132.32"/>
    <n v="0.1"/>
    <s v="Regular Air"/>
    <n v="77.45"/>
    <n v="36.549999999999997"/>
    <n v="13.89"/>
    <s v="Quebec"/>
    <s v="Quebec"/>
    <s v="Consumer"/>
    <s v="Office Supplies"/>
    <x v="12"/>
    <n v="0.41"/>
  </r>
  <r>
    <s v="Clay Ludtke"/>
    <n v="56672"/>
    <x v="145"/>
    <d v="2012-05-14T00:00:00"/>
    <x v="7"/>
    <s v="2012"/>
    <n v="2"/>
    <b v="0"/>
    <x v="1"/>
    <n v="8"/>
    <n v="593.64"/>
    <n v="0.02"/>
    <s v="Delivery Truck"/>
    <n v="65.25"/>
    <n v="85.29"/>
    <n v="60"/>
    <s v="Quebec"/>
    <s v="Quebec"/>
    <s v="Consumer"/>
    <s v="Furniture"/>
    <x v="10"/>
    <n v="0.56000000000000005"/>
  </r>
  <r>
    <s v="Clay Ludtke"/>
    <n v="56672"/>
    <x v="145"/>
    <d v="2012-05-14T00:00:00"/>
    <x v="7"/>
    <s v="2012"/>
    <n v="2"/>
    <b v="0"/>
    <x v="1"/>
    <n v="45"/>
    <n v="2438.3694999999998"/>
    <n v="0.1"/>
    <s v="Regular Air"/>
    <n v="317.2"/>
    <n v="65.989999999999995"/>
    <n v="8.99"/>
    <s v="Quebec"/>
    <s v="Quebec"/>
    <s v="Consumer"/>
    <s v="Technology"/>
    <x v="3"/>
    <n v="0.6"/>
  </r>
  <r>
    <s v="Dionis Lloyd"/>
    <n v="56931"/>
    <x v="907"/>
    <d v="2010-02-05T00:00:00"/>
    <x v="5"/>
    <s v="2010"/>
    <n v="2"/>
    <b v="0"/>
    <x v="1"/>
    <n v="34"/>
    <n v="232.41550000000001"/>
    <n v="0.05"/>
    <s v="Regular Air"/>
    <n v="-110.59"/>
    <n v="7.99"/>
    <n v="5.03"/>
    <s v="Quebec"/>
    <s v="Quebec"/>
    <s v="Small Business"/>
    <s v="Technology"/>
    <x v="3"/>
    <n v="0.6"/>
  </r>
  <r>
    <s v="Fred Chung"/>
    <n v="57025"/>
    <x v="253"/>
    <d v="2012-06-28T00:00:00"/>
    <x v="3"/>
    <s v="2012"/>
    <n v="2"/>
    <b v="0"/>
    <x v="4"/>
    <n v="8"/>
    <n v="71.099999999999994"/>
    <n v="0.03"/>
    <s v="Regular Air"/>
    <n v="2.29"/>
    <n v="8.69"/>
    <n v="2.99"/>
    <s v="Quebec"/>
    <s v="Quebec"/>
    <s v="Corporate"/>
    <s v="Office Supplies"/>
    <x v="2"/>
    <n v="0.39"/>
  </r>
  <r>
    <s v="Dionis Lloyd"/>
    <n v="57061"/>
    <x v="877"/>
    <d v="2009-12-07T00:00:00"/>
    <x v="9"/>
    <s v="2009"/>
    <n v="7"/>
    <b v="0"/>
    <x v="0"/>
    <n v="21"/>
    <n v="470.79"/>
    <n v="0.04"/>
    <s v="Regular Air"/>
    <n v="-80.11"/>
    <n v="22.38"/>
    <n v="15.1"/>
    <s v="Quebec"/>
    <s v="Quebec"/>
    <s v="Small Business"/>
    <s v="Office Supplies"/>
    <x v="2"/>
    <n v="0.38"/>
  </r>
  <r>
    <s v="Dionis Lloyd"/>
    <n v="57061"/>
    <x v="877"/>
    <d v="2009-11-30T00:00:00"/>
    <x v="6"/>
    <s v="2009"/>
    <n v="0"/>
    <s v="FREE DELIVERY"/>
    <x v="0"/>
    <n v="6"/>
    <n v="36.56"/>
    <n v="7.0000000000000007E-2"/>
    <s v="Regular Air"/>
    <n v="6.22"/>
    <n v="6.3"/>
    <n v="0.5"/>
    <s v="Quebec"/>
    <s v="Quebec"/>
    <s v="Small Business"/>
    <s v="Office Supplies"/>
    <x v="11"/>
    <n v="0.39"/>
  </r>
  <r>
    <s v="Dionis Lloyd"/>
    <n v="57061"/>
    <x v="877"/>
    <d v="2009-12-02T00:00:00"/>
    <x v="9"/>
    <s v="2009"/>
    <n v="2"/>
    <b v="0"/>
    <x v="0"/>
    <n v="3"/>
    <n v="55.17"/>
    <n v="0.06"/>
    <s v="Regular Air"/>
    <n v="46.84"/>
    <n v="17.78"/>
    <n v="5.03"/>
    <s v="Quebec"/>
    <s v="Quebec"/>
    <s v="Small Business"/>
    <s v="Furniture"/>
    <x v="4"/>
    <n v="0.54"/>
  </r>
  <r>
    <s v="Alan Haines"/>
    <n v="57217"/>
    <x v="1192"/>
    <d v="2011-01-23T00:00:00"/>
    <x v="10"/>
    <s v="2011"/>
    <n v="2"/>
    <b v="0"/>
    <x v="4"/>
    <n v="35"/>
    <n v="422.25"/>
    <n v="0.06"/>
    <s v="Regular Air"/>
    <n v="-116.02"/>
    <n v="11.66"/>
    <n v="7.95"/>
    <s v="Quebec"/>
    <s v="Quebec"/>
    <s v="Consumer"/>
    <s v="Office Supplies"/>
    <x v="12"/>
    <n v="0.57999999999999996"/>
  </r>
  <r>
    <s v="Sarah Brown"/>
    <n v="57504"/>
    <x v="334"/>
    <d v="2009-08-07T00:00:00"/>
    <x v="2"/>
    <s v="2009"/>
    <n v="3"/>
    <b v="0"/>
    <x v="3"/>
    <n v="44"/>
    <n v="357.48"/>
    <n v="0.01"/>
    <s v="Regular Air"/>
    <n v="160.02000000000001"/>
    <n v="7.64"/>
    <n v="1.39"/>
    <s v="Quebec"/>
    <s v="Quebec"/>
    <s v="Consumer"/>
    <s v="Office Supplies"/>
    <x v="8"/>
    <n v="0.36"/>
  </r>
  <r>
    <s v="Mathew Reese"/>
    <n v="57666"/>
    <x v="957"/>
    <d v="2009-05-25T00:00:00"/>
    <x v="7"/>
    <s v="2009"/>
    <n v="3"/>
    <b v="0"/>
    <x v="3"/>
    <n v="45"/>
    <n v="1206.1500000000001"/>
    <n v="0.03"/>
    <s v="Regular Air"/>
    <n v="304.2"/>
    <n v="25.98"/>
    <n v="4.08"/>
    <s v="Quebec"/>
    <s v="Quebec"/>
    <s v="Small Business"/>
    <s v="Office Supplies"/>
    <x v="12"/>
    <n v="0.56999999999999995"/>
  </r>
  <r>
    <s v="Mathew Reese"/>
    <n v="57666"/>
    <x v="957"/>
    <d v="2009-05-22T00:00:00"/>
    <x v="7"/>
    <s v="2009"/>
    <n v="0"/>
    <s v="FREE DELIVERY"/>
    <x v="3"/>
    <n v="44"/>
    <n v="941.99"/>
    <n v="0.1"/>
    <s v="Delivery Truck"/>
    <n v="-2111.36"/>
    <n v="20.98"/>
    <n v="53.03"/>
    <s v="Quebec"/>
    <s v="Quebec"/>
    <s v="Small Business"/>
    <s v="Office Supplies"/>
    <x v="0"/>
    <n v="0.78"/>
  </r>
  <r>
    <s v="Dionis Lloyd"/>
    <n v="58496"/>
    <x v="908"/>
    <d v="2011-06-13T00:00:00"/>
    <x v="3"/>
    <s v="2011"/>
    <n v="2"/>
    <b v="0"/>
    <x v="3"/>
    <n v="20"/>
    <n v="137.97"/>
    <n v="0.06"/>
    <s v="Regular Air"/>
    <n v="-123.94"/>
    <n v="6.48"/>
    <n v="10.050000000000001"/>
    <s v="Quebec"/>
    <s v="Quebec"/>
    <s v="Small Business"/>
    <s v="Office Supplies"/>
    <x v="5"/>
    <n v="0.37"/>
  </r>
  <r>
    <s v="Dionis Lloyd"/>
    <n v="58628"/>
    <x v="922"/>
    <d v="2009-03-25T00:00:00"/>
    <x v="4"/>
    <s v="2009"/>
    <n v="1"/>
    <b v="0"/>
    <x v="4"/>
    <n v="23"/>
    <n v="2527.7919999999999"/>
    <n v="0.09"/>
    <s v="Delivery Truck"/>
    <n v="-335.32"/>
    <n v="138.75"/>
    <n v="52.42"/>
    <s v="Quebec"/>
    <s v="Quebec"/>
    <s v="Small Business"/>
    <s v="Furniture"/>
    <x v="10"/>
    <n v="0.74"/>
  </r>
  <r>
    <s v="Arthur Gainer"/>
    <n v="58854"/>
    <x v="1193"/>
    <d v="2010-04-25T00:00:00"/>
    <x v="8"/>
    <s v="2010"/>
    <n v="1"/>
    <b v="0"/>
    <x v="5"/>
    <n v="35"/>
    <n v="6130.9"/>
    <n v="0.03"/>
    <s v="Delivery Truck"/>
    <n v="583.15"/>
    <n v="170.98"/>
    <n v="35.89"/>
    <s v="Quebec"/>
    <s v="Quebec"/>
    <s v="Corporate"/>
    <s v="Furniture"/>
    <x v="9"/>
    <n v="0.66"/>
  </r>
  <r>
    <s v="Arthur Gainer"/>
    <n v="58854"/>
    <x v="1193"/>
    <d v="2010-04-26T00:00:00"/>
    <x v="8"/>
    <s v="2010"/>
    <n v="2"/>
    <b v="0"/>
    <x v="5"/>
    <n v="10"/>
    <n v="193.20500000000001"/>
    <n v="0"/>
    <s v="Regular Air"/>
    <n v="-52.24"/>
    <n v="20.99"/>
    <n v="4.8099999999999996"/>
    <s v="Quebec"/>
    <s v="Quebec"/>
    <s v="Corporate"/>
    <s v="Technology"/>
    <x v="3"/>
    <n v="0.57999999999999996"/>
  </r>
  <r>
    <s v="John Stevenson"/>
    <n v="58917"/>
    <x v="159"/>
    <d v="2012-03-03T00:00:00"/>
    <x v="4"/>
    <s v="2012"/>
    <n v="1"/>
    <b v="0"/>
    <x v="1"/>
    <n v="27"/>
    <n v="14300.26"/>
    <n v="0.01"/>
    <s v="Regular Air"/>
    <n v="6279.18"/>
    <n v="499.99"/>
    <n v="24.49"/>
    <s v="Quebec"/>
    <s v="Quebec"/>
    <s v="Small Business"/>
    <s v="Technology"/>
    <x v="13"/>
    <n v="0.36"/>
  </r>
  <r>
    <s v="John Stevenson"/>
    <n v="58917"/>
    <x v="159"/>
    <d v="2012-03-02T00:00:00"/>
    <x v="4"/>
    <s v="2012"/>
    <n v="0"/>
    <s v="FREE DELIVERY"/>
    <x v="1"/>
    <n v="3"/>
    <n v="62.88"/>
    <n v="0.09"/>
    <s v="Regular Air"/>
    <n v="-25.96"/>
    <n v="21.98"/>
    <n v="2.87"/>
    <s v="Quebec"/>
    <s v="Quebec"/>
    <s v="Small Business"/>
    <s v="Office Supplies"/>
    <x v="12"/>
    <n v="0.55000000000000004"/>
  </r>
  <r>
    <s v="Aaron Smayling"/>
    <n v="59104"/>
    <x v="630"/>
    <d v="2009-02-15T00:00:00"/>
    <x v="5"/>
    <s v="2009"/>
    <n v="3"/>
    <b v="0"/>
    <x v="1"/>
    <n v="13"/>
    <n v="197.61"/>
    <n v="0.08"/>
    <s v="Express Air"/>
    <n v="3.46"/>
    <n v="14.27"/>
    <n v="7.27"/>
    <s v="Quebec"/>
    <s v="Quebec"/>
    <s v="Small Business"/>
    <s v="Office Supplies"/>
    <x v="2"/>
    <n v="0.38"/>
  </r>
  <r>
    <s v="Aaron Smayling"/>
    <n v="59104"/>
    <x v="630"/>
    <d v="2009-02-15T00:00:00"/>
    <x v="5"/>
    <s v="2009"/>
    <n v="3"/>
    <b v="0"/>
    <x v="1"/>
    <n v="22"/>
    <n v="68.92"/>
    <n v="0.04"/>
    <s v="Regular Air"/>
    <n v="2.63"/>
    <n v="2.98"/>
    <n v="1.58"/>
    <s v="Quebec"/>
    <s v="Quebec"/>
    <s v="Small Business"/>
    <s v="Office Supplies"/>
    <x v="6"/>
    <n v="0.39"/>
  </r>
  <r>
    <s v="Aaron Smayling"/>
    <n v="59104"/>
    <x v="630"/>
    <d v="2009-02-14T00:00:00"/>
    <x v="5"/>
    <s v="2009"/>
    <n v="2"/>
    <b v="0"/>
    <x v="1"/>
    <n v="38"/>
    <n v="3594.7435"/>
    <n v="0.05"/>
    <s v="Regular Air"/>
    <n v="1016.97"/>
    <n v="115.99"/>
    <n v="2.5"/>
    <s v="Quebec"/>
    <s v="Quebec"/>
    <s v="Small Business"/>
    <s v="Technology"/>
    <x v="3"/>
    <n v="0.55000000000000004"/>
  </r>
  <r>
    <s v="John Stevenson"/>
    <n v="59937"/>
    <x v="861"/>
    <d v="2009-12-29T00:00:00"/>
    <x v="9"/>
    <s v="2009"/>
    <n v="1"/>
    <b v="0"/>
    <x v="1"/>
    <n v="7"/>
    <n v="235.98"/>
    <n v="0.02"/>
    <s v="Regular Air"/>
    <n v="-32.28"/>
    <n v="30.98"/>
    <n v="17.079999999999998"/>
    <s v="Quebec"/>
    <s v="Quebec"/>
    <s v="Small Business"/>
    <s v="Office Supplies"/>
    <x v="5"/>
    <n v="0.4"/>
  </r>
  <r>
    <s v="Tracy Poddar"/>
    <n v="386"/>
    <x v="541"/>
    <d v="2011-01-26T00:00:00"/>
    <x v="10"/>
    <s v="2011"/>
    <n v="2"/>
    <b v="0"/>
    <x v="1"/>
    <n v="4"/>
    <n v="14.96"/>
    <n v="0.02"/>
    <s v="Regular Air"/>
    <n v="-0.03"/>
    <n v="3.69"/>
    <n v="0.5"/>
    <s v="Ontario"/>
    <s v="Ontario"/>
    <s v="Corporate"/>
    <s v="Office Supplies"/>
    <x v="11"/>
    <n v="0.38"/>
  </r>
  <r>
    <s v="Tracy Poddar"/>
    <n v="386"/>
    <x v="541"/>
    <d v="2011-01-26T00:00:00"/>
    <x v="10"/>
    <s v="2011"/>
    <n v="2"/>
    <b v="0"/>
    <x v="1"/>
    <n v="4"/>
    <n v="15.69"/>
    <n v="0.09"/>
    <s v="Regular Air"/>
    <n v="-1.59"/>
    <n v="3.85"/>
    <n v="0.7"/>
    <s v="Ontario"/>
    <s v="Ontario"/>
    <s v="Corporate"/>
    <s v="Office Supplies"/>
    <x v="12"/>
    <n v="0.44"/>
  </r>
  <r>
    <s v="Stuart Calhoun"/>
    <n v="416"/>
    <x v="471"/>
    <d v="2010-10-01T00:00:00"/>
    <x v="0"/>
    <s v="2010"/>
    <n v="5"/>
    <b v="0"/>
    <x v="0"/>
    <n v="20"/>
    <n v="1156.6714999999999"/>
    <n v="0.01"/>
    <s v="Express Air"/>
    <n v="88.52"/>
    <n v="65.989999999999995"/>
    <n v="7.69"/>
    <s v="Ontario"/>
    <s v="Ontario"/>
    <s v="Consumer"/>
    <s v="Technology"/>
    <x v="3"/>
    <n v="0.59"/>
  </r>
  <r>
    <s v="Arthur Prichep"/>
    <n v="513"/>
    <x v="663"/>
    <d v="2011-04-30T00:00:00"/>
    <x v="8"/>
    <s v="2011"/>
    <n v="0"/>
    <s v="FREE DELIVERY"/>
    <x v="1"/>
    <n v="33"/>
    <n v="5437.92"/>
    <n v="0"/>
    <s v="Delivery Truck"/>
    <n v="-684.57"/>
    <n v="150.88999999999999"/>
    <n v="60.2"/>
    <s v="Ontario"/>
    <s v="Ontario"/>
    <s v="Home Office"/>
    <s v="Furniture"/>
    <x v="14"/>
    <n v="0.77"/>
  </r>
  <r>
    <s v="Arthur Prichep"/>
    <n v="611"/>
    <x v="162"/>
    <d v="2010-01-28T00:00:00"/>
    <x v="10"/>
    <s v="2010"/>
    <n v="2"/>
    <b v="0"/>
    <x v="5"/>
    <n v="47"/>
    <n v="840.04"/>
    <n v="0.04"/>
    <s v="Regular Air"/>
    <n v="-131.27000000000001"/>
    <n v="17.7"/>
    <n v="9.4700000000000006"/>
    <s v="Ontario"/>
    <s v="Ontario"/>
    <s v="Home Office"/>
    <s v="Office Supplies"/>
    <x v="0"/>
    <n v="0.59"/>
  </r>
  <r>
    <s v="Kean Nguyen"/>
    <n v="802"/>
    <x v="280"/>
    <d v="2011-01-06T00:00:00"/>
    <x v="10"/>
    <s v="2011"/>
    <n v="2"/>
    <b v="0"/>
    <x v="5"/>
    <n v="33"/>
    <n v="378.6"/>
    <n v="0.08"/>
    <s v="Regular Air"/>
    <n v="12.72"/>
    <n v="11.7"/>
    <n v="5.63"/>
    <s v="Ontario"/>
    <s v="Ontario"/>
    <s v="Corporate"/>
    <s v="Office Supplies"/>
    <x v="2"/>
    <n v="0.4"/>
  </r>
  <r>
    <s v="Kean Nguyen"/>
    <n v="802"/>
    <x v="280"/>
    <d v="2011-01-04T00:00:00"/>
    <x v="10"/>
    <s v="2011"/>
    <n v="0"/>
    <s v="FREE DELIVERY"/>
    <x v="5"/>
    <n v="2"/>
    <n v="38.5"/>
    <n v="0.09"/>
    <s v="Regular Air"/>
    <n v="-52.14"/>
    <n v="15.99"/>
    <n v="9.4"/>
    <s v="Ontario"/>
    <s v="Ontario"/>
    <s v="Corporate"/>
    <s v="Technology"/>
    <x v="16"/>
    <n v="0.49"/>
  </r>
  <r>
    <s v="Jim Kriz"/>
    <n v="960"/>
    <x v="483"/>
    <d v="2009-09-21T00:00:00"/>
    <x v="11"/>
    <s v="2009"/>
    <n v="1"/>
    <b v="0"/>
    <x v="4"/>
    <n v="46"/>
    <n v="605.97"/>
    <n v="7.0000000000000007E-2"/>
    <s v="Regular Air"/>
    <n v="-22.72"/>
    <n v="13.73"/>
    <n v="6.85"/>
    <s v="Ontario"/>
    <s v="Ontario"/>
    <s v="Consumer"/>
    <s v="Furniture"/>
    <x v="4"/>
    <n v="0.54"/>
  </r>
  <r>
    <s v="Jas O'Carroll"/>
    <n v="965"/>
    <x v="205"/>
    <d v="2011-05-21T00:00:00"/>
    <x v="7"/>
    <s v="2011"/>
    <n v="7"/>
    <b v="0"/>
    <x v="0"/>
    <n v="42"/>
    <n v="11230.25"/>
    <n v="7.0000000000000007E-2"/>
    <s v="Delivery Truck"/>
    <n v="-679.04"/>
    <n v="280.98"/>
    <n v="35.67"/>
    <s v="Ontario"/>
    <s v="Ontario"/>
    <s v="Corporate"/>
    <s v="Furniture"/>
    <x v="10"/>
    <n v="0.66"/>
  </r>
  <r>
    <s v="Stuart Calhoun"/>
    <n v="1127"/>
    <x v="1194"/>
    <d v="2011-09-19T00:00:00"/>
    <x v="11"/>
    <s v="2011"/>
    <n v="1"/>
    <b v="0"/>
    <x v="3"/>
    <n v="48"/>
    <n v="5340.5"/>
    <n v="0.01"/>
    <s v="Regular Air"/>
    <n v="1215.28"/>
    <n v="110.98"/>
    <n v="13.99"/>
    <s v="Ontario"/>
    <s v="Ontario"/>
    <s v="Consumer"/>
    <s v="Furniture"/>
    <x v="4"/>
    <n v="0.69"/>
  </r>
  <r>
    <s v="Harold Ryan"/>
    <n v="1507"/>
    <x v="0"/>
    <d v="2010-10-15T00:00:00"/>
    <x v="0"/>
    <s v="2010"/>
    <n v="2"/>
    <b v="0"/>
    <x v="4"/>
    <n v="29"/>
    <n v="4345.8599999999997"/>
    <n v="0.09"/>
    <s v="Regular Air"/>
    <n v="126.62"/>
    <n v="152.47999999999999"/>
    <n v="4"/>
    <s v="Ontario"/>
    <s v="Ontario"/>
    <s v="Home Office"/>
    <s v="Technology"/>
    <x v="7"/>
    <n v="0.79"/>
  </r>
  <r>
    <s v="John Lucas"/>
    <n v="1665"/>
    <x v="1195"/>
    <d v="2009-05-09T00:00:00"/>
    <x v="7"/>
    <s v="2009"/>
    <n v="2"/>
    <b v="0"/>
    <x v="1"/>
    <n v="26"/>
    <n v="755.60749999999996"/>
    <n v="0.05"/>
    <s v="Regular Air"/>
    <n v="149.16999999999999"/>
    <n v="35.99"/>
    <n v="1.1000000000000001"/>
    <s v="Ontario"/>
    <s v="Ontario"/>
    <s v="Corporate"/>
    <s v="Technology"/>
    <x v="3"/>
    <n v="0.55000000000000004"/>
  </r>
  <r>
    <s v="Alejandro Grove"/>
    <n v="1952"/>
    <x v="689"/>
    <d v="2009-03-15T00:00:00"/>
    <x v="4"/>
    <s v="2009"/>
    <n v="0"/>
    <s v="FREE DELIVERY"/>
    <x v="1"/>
    <n v="24"/>
    <n v="7287.55"/>
    <n v="0.04"/>
    <s v="Delivery Truck"/>
    <n v="-715.78"/>
    <n v="296.18"/>
    <n v="54.12"/>
    <s v="Ontario"/>
    <s v="Ontario"/>
    <s v="Corporate"/>
    <s v="Furniture"/>
    <x v="10"/>
    <n v="0.76"/>
  </r>
  <r>
    <s v="Sam Zeldin"/>
    <n v="1953"/>
    <x v="1010"/>
    <d v="2010-11-29T00:00:00"/>
    <x v="6"/>
    <s v="2010"/>
    <n v="0"/>
    <s v="FREE DELIVERY"/>
    <x v="4"/>
    <n v="13"/>
    <n v="137.63999999999999"/>
    <n v="0.06"/>
    <s v="Regular Air"/>
    <n v="19.59"/>
    <n v="10.91"/>
    <n v="2.99"/>
    <s v="Ontario"/>
    <s v="Ontario"/>
    <s v="Small Business"/>
    <s v="Office Supplies"/>
    <x v="2"/>
    <n v="0.38"/>
  </r>
  <r>
    <s v="Sam Zeldin"/>
    <n v="2213"/>
    <x v="169"/>
    <d v="2010-01-15T00:00:00"/>
    <x v="10"/>
    <s v="2010"/>
    <n v="1"/>
    <b v="0"/>
    <x v="3"/>
    <n v="6"/>
    <n v="40.31"/>
    <n v="0.08"/>
    <s v="Regular Air"/>
    <n v="-32.270000000000003"/>
    <n v="5.78"/>
    <n v="8.09"/>
    <s v="Ontario"/>
    <s v="Ontario"/>
    <s v="Small Business"/>
    <s v="Office Supplies"/>
    <x v="5"/>
    <n v="0.36"/>
  </r>
  <r>
    <s v="Sally Hughsby"/>
    <n v="2368"/>
    <x v="1196"/>
    <d v="2010-08-21T00:00:00"/>
    <x v="2"/>
    <s v="2010"/>
    <n v="2"/>
    <b v="0"/>
    <x v="5"/>
    <n v="36"/>
    <n v="508.73"/>
    <n v="0.08"/>
    <s v="Regular Air"/>
    <n v="-229.67"/>
    <n v="14.81"/>
    <n v="13.32"/>
    <s v="Ontario"/>
    <s v="Ontario"/>
    <s v="Consumer"/>
    <s v="Office Supplies"/>
    <x v="1"/>
    <n v="0.43"/>
  </r>
  <r>
    <s v="Harold Ryan"/>
    <n v="2560"/>
    <x v="944"/>
    <d v="2012-09-05T00:00:00"/>
    <x v="11"/>
    <s v="2012"/>
    <n v="1"/>
    <b v="0"/>
    <x v="5"/>
    <n v="32"/>
    <n v="731.22"/>
    <n v="0"/>
    <s v="Regular Air"/>
    <n v="-84.07"/>
    <n v="20.97"/>
    <n v="6.5"/>
    <s v="Ontario"/>
    <s v="Ontario"/>
    <s v="Home Office"/>
    <s v="Technology"/>
    <x v="7"/>
    <n v="0.78"/>
  </r>
  <r>
    <s v="Harold Ryan"/>
    <n v="2560"/>
    <x v="944"/>
    <d v="2012-09-06T00:00:00"/>
    <x v="11"/>
    <s v="2012"/>
    <n v="2"/>
    <b v="0"/>
    <x v="5"/>
    <n v="23"/>
    <n v="114.14"/>
    <n v="7.0000000000000007E-2"/>
    <s v="Regular Air"/>
    <n v="-65.62"/>
    <n v="4.9800000000000004"/>
    <n v="5.49"/>
    <s v="Ontario"/>
    <s v="Ontario"/>
    <s v="Home Office"/>
    <s v="Office Supplies"/>
    <x v="5"/>
    <n v="0.38"/>
  </r>
  <r>
    <s v="Philip Brown"/>
    <n v="2754"/>
    <x v="969"/>
    <d v="2009-04-04T00:00:00"/>
    <x v="8"/>
    <s v="2009"/>
    <n v="2"/>
    <b v="0"/>
    <x v="1"/>
    <n v="16"/>
    <n v="1427.67"/>
    <n v="0.04"/>
    <s v="Regular Air"/>
    <n v="422.8"/>
    <n v="90.24"/>
    <n v="0.99"/>
    <s v="Ontario"/>
    <s v="Ontario"/>
    <s v="Home Office"/>
    <s v="Office Supplies"/>
    <x v="1"/>
    <n v="0.56000000000000005"/>
  </r>
  <r>
    <s v="Philip Brown"/>
    <n v="2754"/>
    <x v="969"/>
    <d v="2009-04-04T00:00:00"/>
    <x v="8"/>
    <s v="2009"/>
    <n v="2"/>
    <b v="0"/>
    <x v="1"/>
    <n v="11"/>
    <n v="499.26"/>
    <n v="0.09"/>
    <s v="Express Air"/>
    <n v="144.05000000000001"/>
    <n v="47.9"/>
    <n v="5.86"/>
    <s v="Ontario"/>
    <s v="Ontario"/>
    <s v="Home Office"/>
    <s v="Office Supplies"/>
    <x v="5"/>
    <n v="0.37"/>
  </r>
  <r>
    <s v="Jane Waco"/>
    <n v="2755"/>
    <x v="659"/>
    <d v="2012-02-06T00:00:00"/>
    <x v="5"/>
    <s v="2012"/>
    <n v="0"/>
    <s v="FREE DELIVERY"/>
    <x v="3"/>
    <n v="30"/>
    <n v="736.3"/>
    <n v="0.03"/>
    <s v="Regular Air"/>
    <n v="259.07"/>
    <n v="24.95"/>
    <n v="2.99"/>
    <s v="Ontario"/>
    <s v="Ontario"/>
    <s v="Corporate"/>
    <s v="Office Supplies"/>
    <x v="2"/>
    <n v="0.39"/>
  </r>
  <r>
    <s v="Jane Waco"/>
    <n v="2755"/>
    <x v="659"/>
    <d v="2012-02-06T00:00:00"/>
    <x v="5"/>
    <s v="2012"/>
    <n v="0"/>
    <s v="FREE DELIVERY"/>
    <x v="3"/>
    <n v="50"/>
    <n v="346.06"/>
    <n v="0"/>
    <s v="Regular Air"/>
    <n v="-76.540000000000006"/>
    <n v="6.48"/>
    <n v="5.86"/>
    <s v="Ontario"/>
    <s v="Ontario"/>
    <s v="Corporate"/>
    <s v="Office Supplies"/>
    <x v="5"/>
    <n v="0.36"/>
  </r>
  <r>
    <s v="Sandra Flanagan"/>
    <n v="3333"/>
    <x v="613"/>
    <d v="2012-09-17T00:00:00"/>
    <x v="11"/>
    <s v="2012"/>
    <n v="2"/>
    <b v="0"/>
    <x v="3"/>
    <n v="42"/>
    <n v="927.97"/>
    <n v="0.08"/>
    <s v="Regular Air"/>
    <n v="162.16999999999999"/>
    <n v="22.98"/>
    <n v="4.5"/>
    <s v="Ontario"/>
    <s v="Ontario"/>
    <s v="Home Office"/>
    <s v="Office Supplies"/>
    <x v="1"/>
    <n v="0.55000000000000004"/>
  </r>
  <r>
    <s v="Sandra Flanagan"/>
    <n v="3333"/>
    <x v="613"/>
    <d v="2012-09-15T00:00:00"/>
    <x v="11"/>
    <s v="2012"/>
    <n v="0"/>
    <s v="FREE DELIVERY"/>
    <x v="3"/>
    <n v="9"/>
    <n v="59.05"/>
    <n v="0.08"/>
    <s v="Regular Air"/>
    <n v="-24.09"/>
    <n v="6.48"/>
    <n v="5.4"/>
    <s v="Ontario"/>
    <s v="Ontario"/>
    <s v="Home Office"/>
    <s v="Office Supplies"/>
    <x v="5"/>
    <n v="0.37"/>
  </r>
  <r>
    <s v="Steve Nguyen"/>
    <n v="3460"/>
    <x v="641"/>
    <d v="2011-10-04T00:00:00"/>
    <x v="0"/>
    <s v="2011"/>
    <n v="2"/>
    <b v="0"/>
    <x v="1"/>
    <n v="27"/>
    <n v="153.22999999999999"/>
    <n v="0.08"/>
    <s v="Regular Air"/>
    <n v="-95.15"/>
    <n v="5.98"/>
    <n v="4.6900000000000004"/>
    <s v="Ontario"/>
    <s v="Ontario"/>
    <s v="Consumer"/>
    <s v="Office Supplies"/>
    <x v="0"/>
    <n v="0.68"/>
  </r>
  <r>
    <s v="Herbert Flentye"/>
    <n v="3591"/>
    <x v="131"/>
    <d v="2010-12-09T00:00:00"/>
    <x v="9"/>
    <s v="2010"/>
    <n v="2"/>
    <b v="0"/>
    <x v="4"/>
    <n v="3"/>
    <n v="321.57"/>
    <n v="0.01"/>
    <s v="Delivery Truck"/>
    <n v="-100.05"/>
    <n v="100.98"/>
    <n v="15.66"/>
    <s v="Ontario"/>
    <s v="Ontario"/>
    <s v="Small Business"/>
    <s v="Office Supplies"/>
    <x v="1"/>
    <n v="0.56999999999999995"/>
  </r>
  <r>
    <s v="Herbert Flentye"/>
    <n v="3591"/>
    <x v="131"/>
    <d v="2010-12-08T00:00:00"/>
    <x v="9"/>
    <s v="2010"/>
    <n v="1"/>
    <b v="0"/>
    <x v="4"/>
    <n v="12"/>
    <n v="1085.1600000000001"/>
    <n v="0.08"/>
    <s v="Delivery Truck"/>
    <n v="-311.54000000000002"/>
    <n v="89.99"/>
    <n v="42"/>
    <s v="Ontario"/>
    <s v="Ontario"/>
    <s v="Small Business"/>
    <s v="Furniture"/>
    <x v="14"/>
    <n v="0.66"/>
  </r>
  <r>
    <s v="Jas O'Carroll"/>
    <n v="4006"/>
    <x v="1097"/>
    <d v="2011-01-04T00:00:00"/>
    <x v="10"/>
    <s v="2011"/>
    <n v="1"/>
    <b v="0"/>
    <x v="4"/>
    <n v="38"/>
    <n v="1441.61"/>
    <n v="0.06"/>
    <s v="Regular Air"/>
    <n v="624.84"/>
    <n v="37.94"/>
    <n v="5.08"/>
    <s v="Ontario"/>
    <s v="Ontario"/>
    <s v="Corporate"/>
    <s v="Office Supplies"/>
    <x v="5"/>
    <n v="0.38"/>
  </r>
  <r>
    <s v="Sandra Flanagan"/>
    <n v="4193"/>
    <x v="1197"/>
    <d v="2009-01-08T00:00:00"/>
    <x v="10"/>
    <s v="2009"/>
    <n v="0"/>
    <s v="FREE DELIVERY"/>
    <x v="1"/>
    <n v="16"/>
    <n v="64.290000000000006"/>
    <n v="7.0000000000000007E-2"/>
    <s v="Regular Air"/>
    <n v="14.42"/>
    <n v="4.13"/>
    <n v="0.99"/>
    <s v="Ontario"/>
    <s v="Ontario"/>
    <s v="Home Office"/>
    <s v="Office Supplies"/>
    <x v="11"/>
    <n v="0.39"/>
  </r>
  <r>
    <s v="Sandra Flanagan"/>
    <n v="4193"/>
    <x v="1197"/>
    <d v="2009-01-08T00:00:00"/>
    <x v="10"/>
    <s v="2009"/>
    <n v="0"/>
    <s v="FREE DELIVERY"/>
    <x v="1"/>
    <n v="3"/>
    <n v="75.77"/>
    <n v="0.03"/>
    <s v="Regular Air"/>
    <n v="64.25"/>
    <n v="22.72"/>
    <n v="8.99"/>
    <s v="Ontario"/>
    <s v="Ontario"/>
    <s v="Home Office"/>
    <s v="Furniture"/>
    <x v="4"/>
    <n v="0.44"/>
  </r>
  <r>
    <s v="Sandra Flanagan"/>
    <n v="4387"/>
    <x v="120"/>
    <d v="2011-10-23T00:00:00"/>
    <x v="0"/>
    <s v="2011"/>
    <n v="1"/>
    <b v="0"/>
    <x v="5"/>
    <n v="4"/>
    <n v="640.21"/>
    <n v="7.0000000000000007E-2"/>
    <s v="Delivery Truck"/>
    <n v="-388.52"/>
    <n v="150.97999999999999"/>
    <n v="39.25"/>
    <s v="Ontario"/>
    <s v="Ontario"/>
    <s v="Corporate"/>
    <s v="Furniture"/>
    <x v="10"/>
    <n v="0.75"/>
  </r>
  <r>
    <s v="Sandra Flanagan"/>
    <n v="4512"/>
    <x v="901"/>
    <d v="2011-10-29T00:00:00"/>
    <x v="0"/>
    <s v="2011"/>
    <n v="5"/>
    <b v="0"/>
    <x v="0"/>
    <n v="43"/>
    <n v="6077.11"/>
    <n v="0.06"/>
    <s v="Delivery Truck"/>
    <n v="-353.66"/>
    <n v="146.34"/>
    <n v="43.75"/>
    <s v="Ontario"/>
    <s v="Ontario"/>
    <s v="Home Office"/>
    <s v="Furniture"/>
    <x v="10"/>
    <n v="0.64"/>
  </r>
  <r>
    <s v="Liz Willingham"/>
    <n v="4773"/>
    <x v="1063"/>
    <d v="2011-12-24T00:00:00"/>
    <x v="9"/>
    <s v="2011"/>
    <n v="2"/>
    <b v="0"/>
    <x v="5"/>
    <n v="48"/>
    <n v="6746.3119999999999"/>
    <n v="7.0000000000000007E-2"/>
    <s v="Delivery Truck"/>
    <n v="-433.29"/>
    <n v="179.29"/>
    <n v="29.21"/>
    <s v="Ontario"/>
    <s v="Ontario"/>
    <s v="Home Office"/>
    <s v="Furniture"/>
    <x v="10"/>
    <n v="0.76"/>
  </r>
  <r>
    <s v="Sally Hughsby"/>
    <n v="4839"/>
    <x v="1198"/>
    <d v="2009-05-09T00:00:00"/>
    <x v="7"/>
    <s v="2009"/>
    <n v="0"/>
    <s v="FREE DELIVERY"/>
    <x v="5"/>
    <n v="24"/>
    <n v="159.43"/>
    <n v="0.05"/>
    <s v="Regular Air"/>
    <n v="-120.59"/>
    <n v="6.48"/>
    <n v="8.73"/>
    <s v="Ontario"/>
    <s v="Ontario"/>
    <s v="Consumer"/>
    <s v="Office Supplies"/>
    <x v="5"/>
    <n v="0.37"/>
  </r>
  <r>
    <s v="Xylona Price"/>
    <n v="4935"/>
    <x v="1199"/>
    <d v="2010-05-27T00:00:00"/>
    <x v="7"/>
    <s v="2010"/>
    <n v="3"/>
    <b v="0"/>
    <x v="3"/>
    <n v="30"/>
    <n v="106.64"/>
    <n v="0.1"/>
    <s v="Regular Air"/>
    <n v="-31.95"/>
    <n v="3.68"/>
    <n v="1.32"/>
    <s v="Ontario"/>
    <s v="Ontario"/>
    <s v="Corporate"/>
    <s v="Office Supplies"/>
    <x v="15"/>
    <n v="0.83"/>
  </r>
  <r>
    <s v="John Lucas"/>
    <n v="6403"/>
    <x v="1200"/>
    <d v="2011-02-13T00:00:00"/>
    <x v="5"/>
    <s v="2011"/>
    <n v="2"/>
    <b v="0"/>
    <x v="0"/>
    <n v="41"/>
    <n v="17874.259999999998"/>
    <n v="0"/>
    <s v="Regular Air"/>
    <n v="6247.95"/>
    <n v="419.19"/>
    <n v="19.989999999999998"/>
    <s v="Ontario"/>
    <s v="Ontario"/>
    <s v="Small Business"/>
    <s v="Office Supplies"/>
    <x v="0"/>
    <n v="0.57999999999999996"/>
  </r>
  <r>
    <s v="Bill Overfelt"/>
    <n v="6754"/>
    <x v="1158"/>
    <d v="2011-08-13T00:00:00"/>
    <x v="2"/>
    <s v="2011"/>
    <n v="2"/>
    <b v="0"/>
    <x v="1"/>
    <n v="13"/>
    <n v="2388.636"/>
    <n v="0.01"/>
    <s v="Regular Air"/>
    <n v="191"/>
    <n v="205.99"/>
    <n v="5.26"/>
    <s v="Ontario"/>
    <s v="Ontario"/>
    <s v="Corporate"/>
    <s v="Technology"/>
    <x v="3"/>
    <n v="0.56000000000000005"/>
  </r>
  <r>
    <s v="Sally Hughsby"/>
    <n v="7619"/>
    <x v="1201"/>
    <d v="2010-10-09T00:00:00"/>
    <x v="0"/>
    <s v="2010"/>
    <n v="1"/>
    <b v="0"/>
    <x v="3"/>
    <n v="8"/>
    <n v="141.77000000000001"/>
    <n v="0.02"/>
    <s v="Regular Air"/>
    <n v="-24.48"/>
    <n v="17.48"/>
    <n v="1.99"/>
    <s v="Ontario"/>
    <s v="Ontario"/>
    <s v="Consumer"/>
    <s v="Technology"/>
    <x v="7"/>
    <n v="0.45"/>
  </r>
  <r>
    <s v="Kean Nguyen"/>
    <n v="7744"/>
    <x v="55"/>
    <d v="2009-11-17T00:00:00"/>
    <x v="6"/>
    <s v="2009"/>
    <n v="0"/>
    <s v="FREE DELIVERY"/>
    <x v="0"/>
    <n v="26"/>
    <n v="4286.55"/>
    <n v="7.0000000000000007E-2"/>
    <s v="Regular Air"/>
    <n v="1416.7"/>
    <n v="172.99"/>
    <n v="19.989999999999998"/>
    <s v="Ontario"/>
    <s v="Ontario"/>
    <s v="Corporate"/>
    <s v="Office Supplies"/>
    <x v="2"/>
    <n v="0.39"/>
  </r>
  <r>
    <s v="Kean Nguyen"/>
    <n v="7744"/>
    <x v="55"/>
    <d v="2009-11-26T00:00:00"/>
    <x v="6"/>
    <s v="2009"/>
    <n v="9"/>
    <b v="0"/>
    <x v="0"/>
    <n v="1"/>
    <n v="8.34"/>
    <n v="0.09"/>
    <s v="Regular Air"/>
    <n v="-3.44"/>
    <n v="7.64"/>
    <n v="1.39"/>
    <s v="Ontario"/>
    <s v="Ontario"/>
    <s v="Corporate"/>
    <s v="Office Supplies"/>
    <x v="8"/>
    <n v="0.36"/>
  </r>
  <r>
    <s v="Stuart Calhoun"/>
    <n v="8006"/>
    <x v="261"/>
    <d v="2011-06-05T00:00:00"/>
    <x v="3"/>
    <s v="2011"/>
    <n v="2"/>
    <b v="0"/>
    <x v="4"/>
    <n v="27"/>
    <n v="197.15"/>
    <n v="0"/>
    <s v="Express Air"/>
    <n v="-23.34"/>
    <n v="6.68"/>
    <n v="5.2"/>
    <s v="Ontario"/>
    <s v="Ontario"/>
    <s v="Consumer"/>
    <s v="Office Supplies"/>
    <x v="5"/>
    <n v="0.37"/>
  </r>
  <r>
    <s v="John Grady"/>
    <n v="8224"/>
    <x v="164"/>
    <d v="2012-02-09T00:00:00"/>
    <x v="5"/>
    <s v="2012"/>
    <n v="2"/>
    <b v="0"/>
    <x v="3"/>
    <n v="41"/>
    <n v="89.77"/>
    <n v="0.03"/>
    <s v="Regular Air"/>
    <n v="9.92"/>
    <n v="2.21"/>
    <n v="1"/>
    <s v="Ontario"/>
    <s v="Ontario"/>
    <s v="Corporate"/>
    <s v="Office Supplies"/>
    <x v="12"/>
    <n v="0.38"/>
  </r>
  <r>
    <s v="Jas O'Carroll"/>
    <n v="8323"/>
    <x v="536"/>
    <d v="2011-09-07T00:00:00"/>
    <x v="11"/>
    <s v="2011"/>
    <n v="1"/>
    <b v="0"/>
    <x v="1"/>
    <n v="45"/>
    <n v="766.96349999999995"/>
    <n v="0.05"/>
    <s v="Express Air"/>
    <n v="-88.25"/>
    <n v="20.99"/>
    <n v="2.5"/>
    <s v="Ontario"/>
    <s v="Ontario"/>
    <s v="Home Office"/>
    <s v="Technology"/>
    <x v="3"/>
    <n v="0.81"/>
  </r>
  <r>
    <s v="Robert Marley"/>
    <n v="8480"/>
    <x v="994"/>
    <d v="2011-01-31T00:00:00"/>
    <x v="10"/>
    <s v="2011"/>
    <n v="2"/>
    <b v="0"/>
    <x v="1"/>
    <n v="11"/>
    <n v="76.36"/>
    <n v="7.0000000000000007E-2"/>
    <s v="Regular Air"/>
    <n v="-58.4"/>
    <n v="6.48"/>
    <n v="8.74"/>
    <s v="Ontario"/>
    <s v="Ontario"/>
    <s v="Corporate"/>
    <s v="Office Supplies"/>
    <x v="5"/>
    <n v="0.36"/>
  </r>
  <r>
    <s v="Robert Marley"/>
    <n v="8480"/>
    <x v="994"/>
    <d v="2011-01-31T00:00:00"/>
    <x v="10"/>
    <s v="2011"/>
    <n v="2"/>
    <b v="0"/>
    <x v="1"/>
    <n v="3"/>
    <n v="309.9015"/>
    <n v="0.09"/>
    <s v="Regular Air"/>
    <n v="-558.41999999999996"/>
    <n v="125.99"/>
    <n v="7.69"/>
    <s v="Ontario"/>
    <s v="Ontario"/>
    <s v="Corporate"/>
    <s v="Technology"/>
    <x v="3"/>
    <n v="0.57999999999999996"/>
  </r>
  <r>
    <s v="John Lucas"/>
    <n v="9568"/>
    <x v="239"/>
    <d v="2010-03-09T00:00:00"/>
    <x v="4"/>
    <s v="2010"/>
    <n v="2"/>
    <b v="0"/>
    <x v="3"/>
    <n v="46"/>
    <n v="3725.53"/>
    <n v="0"/>
    <s v="Regular Air"/>
    <n v="748.67"/>
    <n v="76.72"/>
    <n v="19.95"/>
    <s v="Ontario"/>
    <s v="Ontario"/>
    <s v="Corporate"/>
    <s v="Office Supplies"/>
    <x v="1"/>
    <n v="0.54"/>
  </r>
  <r>
    <s v="Herbert Flentye"/>
    <n v="9701"/>
    <x v="203"/>
    <d v="2010-03-04T00:00:00"/>
    <x v="4"/>
    <s v="2010"/>
    <n v="5"/>
    <b v="0"/>
    <x v="0"/>
    <n v="8"/>
    <n v="103.75"/>
    <n v="0.01"/>
    <s v="Regular Air"/>
    <n v="25.13"/>
    <n v="12.97"/>
    <n v="1.49"/>
    <s v="Ontario"/>
    <s v="Ontario"/>
    <s v="Small Business"/>
    <s v="Office Supplies"/>
    <x v="2"/>
    <n v="0.35"/>
  </r>
  <r>
    <s v="Herbert Flentye"/>
    <n v="9701"/>
    <x v="203"/>
    <d v="2010-03-03T00:00:00"/>
    <x v="4"/>
    <s v="2010"/>
    <n v="4"/>
    <b v="0"/>
    <x v="0"/>
    <n v="9"/>
    <n v="855.86500000000001"/>
    <n v="0.04"/>
    <s v="Regular Air"/>
    <n v="-153.91999999999999"/>
    <n v="110.99"/>
    <n v="2.5"/>
    <s v="Ontario"/>
    <s v="Ontario"/>
    <s v="Small Business"/>
    <s v="Technology"/>
    <x v="3"/>
    <n v="0.56999999999999995"/>
  </r>
  <r>
    <s v="Mick Hernandez"/>
    <n v="9926"/>
    <x v="395"/>
    <d v="2009-10-13T00:00:00"/>
    <x v="0"/>
    <s v="2009"/>
    <n v="2"/>
    <b v="0"/>
    <x v="1"/>
    <n v="25"/>
    <n v="158.83000000000001"/>
    <n v="0"/>
    <s v="Regular Air"/>
    <n v="-56.97"/>
    <n v="5.77"/>
    <n v="5.92"/>
    <s v="Ontario"/>
    <s v="Ontario"/>
    <s v="Home Office"/>
    <s v="Furniture"/>
    <x v="4"/>
    <n v="0.55000000000000004"/>
  </r>
  <r>
    <s v="Sally Hughsby"/>
    <n v="10373"/>
    <x v="461"/>
    <d v="2010-06-27T00:00:00"/>
    <x v="3"/>
    <s v="2010"/>
    <n v="2"/>
    <b v="0"/>
    <x v="5"/>
    <n v="28"/>
    <n v="193.16"/>
    <n v="0.03"/>
    <s v="Regular Air"/>
    <n v="-71.73"/>
    <n v="6.48"/>
    <n v="6.6"/>
    <s v="Ontario"/>
    <s v="Ontario"/>
    <s v="Consumer"/>
    <s v="Office Supplies"/>
    <x v="5"/>
    <n v="0.37"/>
  </r>
  <r>
    <s v="Guy Phonely"/>
    <n v="10470"/>
    <x v="53"/>
    <d v="2012-05-06T00:00:00"/>
    <x v="7"/>
    <s v="2012"/>
    <n v="2"/>
    <b v="0"/>
    <x v="0"/>
    <n v="40"/>
    <n v="1757.43"/>
    <n v="0.02"/>
    <s v="Express Air"/>
    <n v="490.77"/>
    <n v="44.01"/>
    <n v="3.5"/>
    <s v="Ontario"/>
    <s v="Ontario"/>
    <s v="Corporate"/>
    <s v="Office Supplies"/>
    <x v="1"/>
    <n v="0.59"/>
  </r>
  <r>
    <s v="Guy Phonely"/>
    <n v="10470"/>
    <x v="53"/>
    <d v="2012-05-11T00:00:00"/>
    <x v="7"/>
    <s v="2012"/>
    <n v="7"/>
    <b v="0"/>
    <x v="0"/>
    <n v="8"/>
    <n v="137.26"/>
    <n v="0.03"/>
    <s v="Regular Air"/>
    <n v="-54.61"/>
    <n v="15.99"/>
    <n v="13.18"/>
    <s v="Ontario"/>
    <s v="Ontario"/>
    <s v="Corporate"/>
    <s v="Office Supplies"/>
    <x v="2"/>
    <n v="0.37"/>
  </r>
  <r>
    <s v="Guy Phonely"/>
    <n v="10470"/>
    <x v="53"/>
    <d v="2012-05-06T00:00:00"/>
    <x v="7"/>
    <s v="2012"/>
    <n v="2"/>
    <b v="0"/>
    <x v="0"/>
    <n v="20"/>
    <n v="2913.1455000000001"/>
    <n v="0.09"/>
    <s v="Regular Air"/>
    <n v="333.72"/>
    <n v="175.99"/>
    <n v="4.99"/>
    <s v="Ontario"/>
    <s v="Ontario"/>
    <s v="Corporate"/>
    <s v="Technology"/>
    <x v="3"/>
    <n v="0.59"/>
  </r>
  <r>
    <s v="Guy Phonely"/>
    <n v="11111"/>
    <x v="251"/>
    <d v="2011-01-19T00:00:00"/>
    <x v="10"/>
    <s v="2011"/>
    <n v="2"/>
    <b v="0"/>
    <x v="4"/>
    <n v="7"/>
    <n v="308.52"/>
    <n v="0.1"/>
    <s v="Regular Air"/>
    <n v="-59.85"/>
    <n v="41.47"/>
    <n v="34.200000000000003"/>
    <s v="Ontario"/>
    <s v="Ontario"/>
    <s v="Corporate"/>
    <s v="Furniture"/>
    <x v="4"/>
    <n v="0.73"/>
  </r>
  <r>
    <s v="Guy Phonely"/>
    <n v="11111"/>
    <x v="251"/>
    <d v="2011-01-19T00:00:00"/>
    <x v="10"/>
    <s v="2011"/>
    <n v="2"/>
    <b v="0"/>
    <x v="4"/>
    <n v="29"/>
    <n v="176.5"/>
    <n v="0.1"/>
    <s v="Regular Air"/>
    <n v="-119.72"/>
    <n v="6.48"/>
    <n v="7.37"/>
    <s v="Ontario"/>
    <s v="Ontario"/>
    <s v="Corporate"/>
    <s v="Office Supplies"/>
    <x v="5"/>
    <n v="0.37"/>
  </r>
  <r>
    <s v="Janet Molinari"/>
    <n v="11173"/>
    <x v="1103"/>
    <d v="2012-04-01T00:00:00"/>
    <x v="8"/>
    <s v="2012"/>
    <n v="2"/>
    <b v="0"/>
    <x v="5"/>
    <n v="37"/>
    <n v="221.66"/>
    <n v="0.08"/>
    <s v="Regular Air"/>
    <n v="-95.17"/>
    <n v="5.98"/>
    <n v="3.85"/>
    <s v="Ontario"/>
    <s v="Ontario"/>
    <s v="Corporate"/>
    <s v="Technology"/>
    <x v="7"/>
    <n v="0.68"/>
  </r>
  <r>
    <s v="Jay Kimmel"/>
    <n v="11239"/>
    <x v="1024"/>
    <d v="2012-02-11T00:00:00"/>
    <x v="5"/>
    <s v="2012"/>
    <n v="2"/>
    <b v="0"/>
    <x v="5"/>
    <n v="33"/>
    <n v="6170.02"/>
    <n v="0.03"/>
    <s v="Delivery Truck"/>
    <n v="-433.29"/>
    <n v="179.29"/>
    <n v="29.21"/>
    <s v="Ontario"/>
    <s v="Ontario"/>
    <s v="Small Business"/>
    <s v="Furniture"/>
    <x v="10"/>
    <n v="0.74"/>
  </r>
  <r>
    <s v="Matt Connell"/>
    <n v="11396"/>
    <x v="42"/>
    <d v="2012-07-22T00:00:00"/>
    <x v="1"/>
    <s v="2012"/>
    <n v="1"/>
    <b v="0"/>
    <x v="5"/>
    <n v="42"/>
    <n v="12270.3"/>
    <n v="7.0000000000000007E-2"/>
    <s v="Regular Air"/>
    <n v="4842.37"/>
    <n v="304.99"/>
    <n v="19.989999999999998"/>
    <s v="Ontario"/>
    <s v="Ontario"/>
    <s v="Corporate"/>
    <s v="Office Supplies"/>
    <x v="2"/>
    <n v="0.4"/>
  </r>
  <r>
    <s v="Tracy Poddar"/>
    <n v="11808"/>
    <x v="1202"/>
    <d v="2012-08-01T00:00:00"/>
    <x v="2"/>
    <s v="2012"/>
    <n v="1"/>
    <b v="0"/>
    <x v="3"/>
    <n v="1"/>
    <n v="148.34399999999999"/>
    <n v="0.06"/>
    <s v="Delivery Truck"/>
    <n v="25.21"/>
    <n v="150.97999999999999"/>
    <n v="39.25"/>
    <s v="Ontario"/>
    <s v="Ontario"/>
    <s v="Corporate"/>
    <s v="Furniture"/>
    <x v="10"/>
    <n v="0.75"/>
  </r>
  <r>
    <s v="Tracy Poddar"/>
    <n v="11874"/>
    <x v="1133"/>
    <d v="2012-09-11T00:00:00"/>
    <x v="11"/>
    <s v="2012"/>
    <n v="2"/>
    <b v="0"/>
    <x v="4"/>
    <n v="1"/>
    <n v="40.29"/>
    <n v="0"/>
    <s v="Regular Air"/>
    <n v="-82.13"/>
    <n v="30.42"/>
    <n v="8.65"/>
    <s v="Ontario"/>
    <s v="Ontario"/>
    <s v="Corporate"/>
    <s v="Technology"/>
    <x v="7"/>
    <n v="0.74"/>
  </r>
  <r>
    <s v="Tracy Poddar"/>
    <n v="11874"/>
    <x v="1133"/>
    <d v="2012-09-09T00:00:00"/>
    <x v="11"/>
    <s v="2012"/>
    <n v="0"/>
    <s v="FREE DELIVERY"/>
    <x v="4"/>
    <n v="20"/>
    <n v="775.77"/>
    <n v="7.0000000000000007E-2"/>
    <s v="Regular Air"/>
    <n v="179.37"/>
    <n v="39.979999999999997"/>
    <n v="9.83"/>
    <s v="Ontario"/>
    <s v="Ontario"/>
    <s v="Corporate"/>
    <s v="Office Supplies"/>
    <x v="8"/>
    <n v="0.4"/>
  </r>
  <r>
    <s v="Jay Kimmel"/>
    <n v="12322"/>
    <x v="1203"/>
    <d v="2011-05-13T00:00:00"/>
    <x v="7"/>
    <s v="2011"/>
    <n v="2"/>
    <b v="0"/>
    <x v="5"/>
    <n v="36"/>
    <n v="3436.9"/>
    <n v="0.03"/>
    <s v="Express Air"/>
    <n v="-398.11"/>
    <n v="92.23"/>
    <n v="39.61"/>
    <s v="Ontario"/>
    <s v="Ontario"/>
    <s v="Small Business"/>
    <s v="Furniture"/>
    <x v="4"/>
    <n v="0.67"/>
  </r>
  <r>
    <s v="Steve Nguyen"/>
    <n v="12480"/>
    <x v="227"/>
    <d v="2009-07-08T00:00:00"/>
    <x v="1"/>
    <s v="2009"/>
    <n v="1"/>
    <b v="0"/>
    <x v="4"/>
    <n v="8"/>
    <n v="1187.01"/>
    <n v="0"/>
    <s v="Delivery Truck"/>
    <n v="-203.27"/>
    <n v="137.47999999999999"/>
    <n v="32.18"/>
    <s v="Ontario"/>
    <s v="Ontario"/>
    <s v="Small Business"/>
    <s v="Furniture"/>
    <x v="9"/>
    <n v="0.78"/>
  </r>
  <r>
    <s v="Vivek Grady"/>
    <n v="12516"/>
    <x v="864"/>
    <d v="2009-05-29T00:00:00"/>
    <x v="7"/>
    <s v="2009"/>
    <n v="5"/>
    <b v="0"/>
    <x v="0"/>
    <n v="31"/>
    <n v="2360.4299999999998"/>
    <n v="0.1"/>
    <s v="Delivery Truck"/>
    <n v="66.22"/>
    <n v="80.97"/>
    <n v="33.6"/>
    <s v="Ontario"/>
    <s v="Ontario"/>
    <s v="Home Office"/>
    <s v="Technology"/>
    <x v="16"/>
    <n v="0.37"/>
  </r>
  <r>
    <s v="Vivek Grady"/>
    <n v="12516"/>
    <x v="864"/>
    <d v="2009-05-28T00:00:00"/>
    <x v="7"/>
    <s v="2009"/>
    <n v="4"/>
    <b v="0"/>
    <x v="0"/>
    <n v="22"/>
    <n v="154.6"/>
    <n v="0.02"/>
    <s v="Regular Air"/>
    <n v="-23.53"/>
    <n v="6.48"/>
    <n v="5.1100000000000003"/>
    <s v="Ontario"/>
    <s v="Ontario"/>
    <s v="Home Office"/>
    <s v="Office Supplies"/>
    <x v="5"/>
    <n v="0.37"/>
  </r>
  <r>
    <s v="Ben Ferrer"/>
    <n v="13088"/>
    <x v="787"/>
    <d v="2010-04-24T00:00:00"/>
    <x v="8"/>
    <s v="2010"/>
    <n v="2"/>
    <b v="0"/>
    <x v="3"/>
    <n v="46"/>
    <n v="187.92"/>
    <n v="0.08"/>
    <s v="Regular Air"/>
    <n v="-2149.8000000000002"/>
    <n v="3.25"/>
    <n v="49"/>
    <s v="Ontario"/>
    <s v="Ontario"/>
    <s v="Corporate"/>
    <s v="Office Supplies"/>
    <x v="1"/>
    <n v="0.56000000000000005"/>
  </r>
  <r>
    <s v="Xylona Price"/>
    <n v="13121"/>
    <x v="239"/>
    <d v="2010-03-08T00:00:00"/>
    <x v="4"/>
    <s v="2010"/>
    <n v="1"/>
    <b v="0"/>
    <x v="1"/>
    <n v="36"/>
    <n v="1211"/>
    <n v="0"/>
    <s v="Regular Air"/>
    <n v="-27.99"/>
    <n v="30.98"/>
    <n v="6.5"/>
    <s v="Ontario"/>
    <s v="Ontario"/>
    <s v="Corporate"/>
    <s v="Technology"/>
    <x v="7"/>
    <n v="0.79"/>
  </r>
  <r>
    <s v="Xylona Price"/>
    <n v="13121"/>
    <x v="239"/>
    <d v="2010-03-10T00:00:00"/>
    <x v="4"/>
    <s v="2010"/>
    <n v="3"/>
    <b v="0"/>
    <x v="1"/>
    <n v="28"/>
    <n v="4924.1350000000002"/>
    <n v="7.0000000000000007E-2"/>
    <s v="Regular Air"/>
    <n v="1049.54"/>
    <n v="205.99"/>
    <n v="8.99"/>
    <s v="Ontario"/>
    <s v="Ontario"/>
    <s v="Corporate"/>
    <s v="Technology"/>
    <x v="3"/>
    <n v="0.57999999999999996"/>
  </r>
  <r>
    <s v="Jim Kriz"/>
    <n v="13348"/>
    <x v="35"/>
    <d v="2010-11-08T00:00:00"/>
    <x v="6"/>
    <s v="2010"/>
    <n v="1"/>
    <b v="0"/>
    <x v="4"/>
    <n v="35"/>
    <n v="4890.58"/>
    <n v="0.05"/>
    <s v="Regular Air"/>
    <n v="310.51"/>
    <n v="140.85"/>
    <n v="19.989999999999998"/>
    <s v="Ontario"/>
    <s v="Ontario"/>
    <s v="Consumer"/>
    <s v="Office Supplies"/>
    <x v="0"/>
    <n v="0.73"/>
  </r>
  <r>
    <s v="Karen Daniels"/>
    <n v="13413"/>
    <x v="1166"/>
    <d v="2010-01-31T00:00:00"/>
    <x v="10"/>
    <s v="2010"/>
    <n v="2"/>
    <b v="0"/>
    <x v="5"/>
    <n v="29"/>
    <n v="150.28"/>
    <n v="0.04"/>
    <s v="Regular Air"/>
    <n v="-50.86"/>
    <n v="4.9800000000000004"/>
    <n v="4.7"/>
    <s v="Ontario"/>
    <s v="Ontario"/>
    <s v="Consumer"/>
    <s v="Office Supplies"/>
    <x v="5"/>
    <n v="0.38"/>
  </r>
  <r>
    <s v="Pamela Coakley"/>
    <n v="13447"/>
    <x v="1025"/>
    <d v="2010-01-10T00:00:00"/>
    <x v="10"/>
    <s v="2010"/>
    <n v="2"/>
    <b v="0"/>
    <x v="1"/>
    <n v="24"/>
    <n v="436.48349999999999"/>
    <n v="0.01"/>
    <s v="Regular Air"/>
    <n v="0.85"/>
    <n v="20.99"/>
    <n v="4.8099999999999996"/>
    <s v="Ontario"/>
    <s v="Ontario"/>
    <s v="Corporate"/>
    <s v="Technology"/>
    <x v="3"/>
    <n v="0.57999999999999996"/>
  </r>
  <r>
    <s v="Steve Nguyen"/>
    <n v="13638"/>
    <x v="1204"/>
    <d v="2011-10-02T00:00:00"/>
    <x v="0"/>
    <s v="2011"/>
    <n v="2"/>
    <b v="0"/>
    <x v="1"/>
    <n v="49"/>
    <n v="682.77"/>
    <n v="0.05"/>
    <s v="Regular Air"/>
    <n v="165.2"/>
    <n v="14.48"/>
    <n v="1.99"/>
    <s v="Ontario"/>
    <s v="Ontario"/>
    <s v="Consumer"/>
    <s v="Technology"/>
    <x v="7"/>
    <n v="0.49"/>
  </r>
  <r>
    <s v="Katherine Nockton"/>
    <n v="13761"/>
    <x v="50"/>
    <d v="2009-10-21T00:00:00"/>
    <x v="0"/>
    <s v="2009"/>
    <n v="4"/>
    <b v="0"/>
    <x v="0"/>
    <n v="32"/>
    <n v="2421.44"/>
    <n v="0.09"/>
    <s v="Regular Air"/>
    <n v="-949.09"/>
    <n v="78.8"/>
    <n v="35"/>
    <s v="Ontario"/>
    <s v="Ontario"/>
    <s v="Home Office"/>
    <s v="Office Supplies"/>
    <x v="0"/>
    <n v="0.83"/>
  </r>
  <r>
    <s v="Denny Blanton"/>
    <n v="14247"/>
    <x v="58"/>
    <d v="2011-08-18T00:00:00"/>
    <x v="2"/>
    <s v="2011"/>
    <n v="2"/>
    <b v="0"/>
    <x v="5"/>
    <n v="4"/>
    <n v="14.75"/>
    <n v="0.03"/>
    <s v="Regular Air"/>
    <n v="-2.4900000000000002"/>
    <n v="3.29"/>
    <n v="1.35"/>
    <s v="Ontario"/>
    <s v="Ontario"/>
    <s v="Home Office"/>
    <s v="Office Supplies"/>
    <x v="6"/>
    <n v="0.4"/>
  </r>
  <r>
    <s v="Steve Nguyen"/>
    <n v="14755"/>
    <x v="491"/>
    <d v="2010-01-05T00:00:00"/>
    <x v="10"/>
    <s v="2010"/>
    <n v="0"/>
    <s v="FREE DELIVERY"/>
    <x v="1"/>
    <n v="31"/>
    <n v="111.48"/>
    <n v="0.09"/>
    <s v="Regular Air"/>
    <n v="29.57"/>
    <n v="3.85"/>
    <n v="0.7"/>
    <s v="Ontario"/>
    <s v="Ontario"/>
    <s v="Consumer"/>
    <s v="Office Supplies"/>
    <x v="12"/>
    <n v="0.44"/>
  </r>
  <r>
    <s v="Steve Nguyen"/>
    <n v="14755"/>
    <x v="491"/>
    <d v="2010-01-07T00:00:00"/>
    <x v="10"/>
    <s v="2010"/>
    <n v="2"/>
    <b v="0"/>
    <x v="1"/>
    <n v="44"/>
    <n v="2322.8119999999999"/>
    <n v="0.1"/>
    <s v="Express Air"/>
    <n v="454.38"/>
    <n v="65.989999999999995"/>
    <n v="4.2"/>
    <s v="Ontario"/>
    <s v="Ontario"/>
    <s v="Consumer"/>
    <s v="Technology"/>
    <x v="3"/>
    <n v="0.59"/>
  </r>
  <r>
    <s v="Robert Marley"/>
    <n v="14854"/>
    <x v="335"/>
    <d v="2010-05-02T00:00:00"/>
    <x v="7"/>
    <s v="2010"/>
    <n v="4"/>
    <b v="0"/>
    <x v="0"/>
    <n v="24"/>
    <n v="391.23"/>
    <n v="7.0000000000000007E-2"/>
    <s v="Regular Air"/>
    <n v="-27.98"/>
    <n v="16.91"/>
    <n v="6.25"/>
    <s v="Ontario"/>
    <s v="Ontario"/>
    <s v="Corporate"/>
    <s v="Office Supplies"/>
    <x v="0"/>
    <n v="0.57999999999999996"/>
  </r>
  <r>
    <s v="Katherine Nockton"/>
    <n v="15078"/>
    <x v="628"/>
    <d v="2010-11-10T00:00:00"/>
    <x v="6"/>
    <s v="2010"/>
    <n v="1"/>
    <b v="0"/>
    <x v="1"/>
    <n v="33"/>
    <n v="207.01"/>
    <n v="0.01"/>
    <s v="Regular Air"/>
    <n v="-36.9"/>
    <n v="5.78"/>
    <n v="4.96"/>
    <s v="Ontario"/>
    <s v="Ontario"/>
    <s v="Corporate"/>
    <s v="Office Supplies"/>
    <x v="5"/>
    <n v="0.36"/>
  </r>
  <r>
    <s v="Sean O'Donnell"/>
    <n v="15718"/>
    <x v="802"/>
    <d v="2009-01-29T00:00:00"/>
    <x v="10"/>
    <s v="2009"/>
    <n v="2"/>
    <b v="0"/>
    <x v="5"/>
    <n v="41"/>
    <n v="1863.02"/>
    <n v="0.03"/>
    <s v="Regular Air"/>
    <n v="360.63"/>
    <n v="43.98"/>
    <n v="8.99"/>
    <s v="Ontario"/>
    <s v="Ontario"/>
    <s v="Corporate"/>
    <s v="Office Supplies"/>
    <x v="12"/>
    <n v="0.57999999999999996"/>
  </r>
  <r>
    <s v="Sean O'Donnell"/>
    <n v="15718"/>
    <x v="802"/>
    <d v="2009-01-30T00:00:00"/>
    <x v="10"/>
    <s v="2009"/>
    <n v="3"/>
    <b v="0"/>
    <x v="5"/>
    <n v="50"/>
    <n v="55.89"/>
    <n v="0.06"/>
    <s v="Regular Air"/>
    <n v="-3.05"/>
    <n v="1.1399999999999999"/>
    <n v="0.7"/>
    <s v="Ontario"/>
    <s v="Ontario"/>
    <s v="Corporate"/>
    <s v="Office Supplies"/>
    <x v="6"/>
    <n v="0.38"/>
  </r>
  <r>
    <s v="Jas O'Carroll"/>
    <n v="15744"/>
    <x v="917"/>
    <d v="2010-03-22T00:00:00"/>
    <x v="4"/>
    <s v="2010"/>
    <n v="1"/>
    <b v="0"/>
    <x v="5"/>
    <n v="16"/>
    <n v="838.81"/>
    <n v="0.09"/>
    <s v="Regular Air"/>
    <n v="290.77"/>
    <n v="55.48"/>
    <n v="6.79"/>
    <s v="Ontario"/>
    <s v="Ontario"/>
    <s v="Corporate"/>
    <s v="Office Supplies"/>
    <x v="5"/>
    <n v="0.37"/>
  </r>
  <r>
    <s v="Chris Selesnick"/>
    <n v="16454"/>
    <x v="186"/>
    <d v="2012-05-11T00:00:00"/>
    <x v="7"/>
    <s v="2012"/>
    <n v="0"/>
    <s v="FREE DELIVERY"/>
    <x v="4"/>
    <n v="12"/>
    <n v="94.39"/>
    <n v="0.04"/>
    <s v="Regular Air"/>
    <n v="-29.49"/>
    <n v="7.1"/>
    <n v="6.05"/>
    <s v="Ontario"/>
    <s v="Ontario"/>
    <s v="Home Office"/>
    <s v="Office Supplies"/>
    <x v="2"/>
    <n v="0.39"/>
  </r>
  <r>
    <s v="Sally Hughsby"/>
    <n v="16676"/>
    <x v="400"/>
    <d v="2009-03-19T00:00:00"/>
    <x v="4"/>
    <s v="2009"/>
    <n v="0"/>
    <s v="FREE DELIVERY"/>
    <x v="1"/>
    <n v="39"/>
    <n v="936.80200000000002"/>
    <n v="7.0000000000000007E-2"/>
    <s v="Regular Air"/>
    <n v="-12.08"/>
    <n v="28.99"/>
    <n v="8.59"/>
    <s v="Ontario"/>
    <s v="Ontario"/>
    <s v="Consumer"/>
    <s v="Technology"/>
    <x v="3"/>
    <n v="0.56000000000000005"/>
  </r>
  <r>
    <s v="Sally Hughsby"/>
    <n v="16897"/>
    <x v="880"/>
    <d v="2012-06-17T00:00:00"/>
    <x v="3"/>
    <s v="2012"/>
    <n v="2"/>
    <b v="0"/>
    <x v="3"/>
    <n v="1"/>
    <n v="379.8"/>
    <n v="0.02"/>
    <s v="Delivery Truck"/>
    <n v="-183.09"/>
    <n v="320.98"/>
    <n v="58.95"/>
    <s v="Ontario"/>
    <s v="Ontario"/>
    <s v="Consumer"/>
    <s v="Furniture"/>
    <x v="14"/>
    <n v="0.56999999999999995"/>
  </r>
  <r>
    <s v="Sally Hughsby"/>
    <n v="16897"/>
    <x v="880"/>
    <d v="2012-06-17T00:00:00"/>
    <x v="3"/>
    <s v="2012"/>
    <n v="2"/>
    <b v="0"/>
    <x v="3"/>
    <n v="48"/>
    <n v="107.7"/>
    <n v="0.06"/>
    <s v="Regular Air"/>
    <n v="14.97"/>
    <n v="2.21"/>
    <n v="1"/>
    <s v="Ontario"/>
    <s v="Ontario"/>
    <s v="Consumer"/>
    <s v="Office Supplies"/>
    <x v="12"/>
    <n v="0.38"/>
  </r>
  <r>
    <s v="Stuart Calhoun"/>
    <n v="16999"/>
    <x v="1039"/>
    <d v="2009-01-21T00:00:00"/>
    <x v="10"/>
    <s v="2009"/>
    <n v="2"/>
    <b v="0"/>
    <x v="5"/>
    <n v="18"/>
    <n v="3568.45"/>
    <n v="0.09"/>
    <s v="Regular Air"/>
    <n v="1081.6199999999999"/>
    <n v="207.48"/>
    <n v="0.99"/>
    <s v="Ontario"/>
    <s v="Ontario"/>
    <s v="Consumer"/>
    <s v="Office Supplies"/>
    <x v="1"/>
    <n v="0.55000000000000004"/>
  </r>
  <r>
    <s v="Kean Nguyen"/>
    <n v="17091"/>
    <x v="42"/>
    <d v="2012-07-22T00:00:00"/>
    <x v="1"/>
    <s v="2012"/>
    <n v="1"/>
    <b v="0"/>
    <x v="4"/>
    <n v="45"/>
    <n v="2604.3150000000001"/>
    <n v="0"/>
    <s v="Regular Air"/>
    <n v="750.87"/>
    <n v="65.989999999999995"/>
    <n v="5.26"/>
    <s v="Ontario"/>
    <s v="Ontario"/>
    <s v="Small Business"/>
    <s v="Technology"/>
    <x v="3"/>
    <n v="0.56000000000000005"/>
  </r>
  <r>
    <s v="Matt Connell"/>
    <n v="17249"/>
    <x v="307"/>
    <d v="2010-09-27T00:00:00"/>
    <x v="11"/>
    <s v="2010"/>
    <n v="2"/>
    <b v="0"/>
    <x v="0"/>
    <n v="37"/>
    <n v="2911.64"/>
    <n v="0.02"/>
    <s v="Regular Air"/>
    <n v="225.28"/>
    <n v="73.98"/>
    <n v="14.52"/>
    <s v="Ontario"/>
    <s v="Ontario"/>
    <s v="Corporate"/>
    <s v="Technology"/>
    <x v="7"/>
    <n v="0.65"/>
  </r>
  <r>
    <s v="Sean O'Donnell"/>
    <n v="17670"/>
    <x v="1123"/>
    <d v="2009-08-27T00:00:00"/>
    <x v="2"/>
    <s v="2009"/>
    <n v="2"/>
    <b v="0"/>
    <x v="4"/>
    <n v="14"/>
    <n v="36.520000000000003"/>
    <n v="7.0000000000000007E-2"/>
    <s v="Regular Air"/>
    <n v="10.050000000000001"/>
    <n v="2.61"/>
    <n v="0.5"/>
    <s v="Ontario"/>
    <s v="Ontario"/>
    <s v="Corporate"/>
    <s v="Office Supplies"/>
    <x v="11"/>
    <n v="0.39"/>
  </r>
  <r>
    <s v="Vivek Grady"/>
    <n v="17797"/>
    <x v="701"/>
    <d v="2012-07-12T00:00:00"/>
    <x v="1"/>
    <s v="2012"/>
    <n v="2"/>
    <b v="0"/>
    <x v="0"/>
    <n v="10"/>
    <n v="1077.28"/>
    <n v="0"/>
    <s v="Delivery Truck"/>
    <n v="-486.12"/>
    <n v="100.98"/>
    <n v="57.38"/>
    <s v="Ontario"/>
    <s v="Ontario"/>
    <s v="Home Office"/>
    <s v="Furniture"/>
    <x v="9"/>
    <n v="0.78"/>
  </r>
  <r>
    <s v="Vivek Grady"/>
    <n v="17797"/>
    <x v="701"/>
    <d v="2012-07-14T00:00:00"/>
    <x v="1"/>
    <s v="2012"/>
    <n v="4"/>
    <b v="0"/>
    <x v="0"/>
    <n v="16"/>
    <n v="61.52"/>
    <n v="0.02"/>
    <s v="Regular Air"/>
    <n v="-8.89"/>
    <n v="3.69"/>
    <n v="2.5"/>
    <s v="Ontario"/>
    <s v="Ontario"/>
    <s v="Home Office"/>
    <s v="Office Supplies"/>
    <x v="8"/>
    <n v="0.39"/>
  </r>
  <r>
    <s v="Guy Phonely"/>
    <n v="18213"/>
    <x v="930"/>
    <d v="2010-09-12T00:00:00"/>
    <x v="11"/>
    <s v="2010"/>
    <n v="2"/>
    <b v="0"/>
    <x v="4"/>
    <n v="29"/>
    <n v="1111.23"/>
    <n v="0.1"/>
    <s v="Regular Air"/>
    <n v="21.6"/>
    <n v="40.99"/>
    <n v="19.989999999999998"/>
    <s v="Ontario"/>
    <s v="Ontario"/>
    <s v="Corporate"/>
    <s v="Office Supplies"/>
    <x v="5"/>
    <n v="0.36"/>
  </r>
  <r>
    <s v="Denny Blanton"/>
    <n v="18241"/>
    <x v="1154"/>
    <d v="2010-07-29T00:00:00"/>
    <x v="1"/>
    <s v="2010"/>
    <n v="2"/>
    <b v="0"/>
    <x v="0"/>
    <n v="3"/>
    <n v="64.5"/>
    <n v="0.05"/>
    <s v="Regular Air"/>
    <n v="-55.11"/>
    <n v="20.89"/>
    <n v="1.99"/>
    <s v="Ontario"/>
    <s v="Ontario"/>
    <s v="Home Office"/>
    <s v="Technology"/>
    <x v="7"/>
    <n v="0.48"/>
  </r>
  <r>
    <s v="Denny Blanton"/>
    <n v="18241"/>
    <x v="1154"/>
    <d v="2010-07-29T00:00:00"/>
    <x v="1"/>
    <s v="2010"/>
    <n v="2"/>
    <b v="0"/>
    <x v="0"/>
    <n v="25"/>
    <n v="9944.49"/>
    <n v="0.08"/>
    <s v="Delivery Truck"/>
    <n v="-969.05"/>
    <n v="400.98"/>
    <n v="76.37"/>
    <s v="Ontario"/>
    <s v="Ontario"/>
    <s v="Home Office"/>
    <s v="Furniture"/>
    <x v="10"/>
    <n v="0.6"/>
  </r>
  <r>
    <s v="Chris Selesnick"/>
    <n v="18244"/>
    <x v="1200"/>
    <d v="2011-02-13T00:00:00"/>
    <x v="5"/>
    <s v="2011"/>
    <n v="2"/>
    <b v="0"/>
    <x v="5"/>
    <n v="1"/>
    <n v="172.34"/>
    <n v="0"/>
    <s v="Regular Air"/>
    <n v="-73.22"/>
    <n v="140.81"/>
    <n v="24.49"/>
    <s v="Ontario"/>
    <s v="Ontario"/>
    <s v="Home Office"/>
    <s v="Furniture"/>
    <x v="14"/>
    <n v="0.56999999999999995"/>
  </r>
  <r>
    <s v="Laura Armstrong"/>
    <n v="18465"/>
    <x v="104"/>
    <d v="2010-04-17T00:00:00"/>
    <x v="8"/>
    <s v="2010"/>
    <n v="2"/>
    <b v="0"/>
    <x v="1"/>
    <n v="12"/>
    <n v="816.23"/>
    <n v="0.05"/>
    <s v="Regular Air"/>
    <n v="-353.71"/>
    <n v="64.650000000000006"/>
    <n v="35"/>
    <s v="Ontario"/>
    <s v="Ontario"/>
    <s v="Small Business"/>
    <s v="Office Supplies"/>
    <x v="0"/>
    <n v="0.8"/>
  </r>
  <r>
    <s v="Jas O'Carroll"/>
    <n v="18528"/>
    <x v="663"/>
    <d v="2011-05-01T00:00:00"/>
    <x v="7"/>
    <s v="2011"/>
    <n v="1"/>
    <b v="0"/>
    <x v="5"/>
    <n v="33"/>
    <n v="340.97"/>
    <n v="7.0000000000000007E-2"/>
    <s v="Regular Air"/>
    <n v="-22.82"/>
    <n v="10.98"/>
    <n v="3.99"/>
    <s v="Ontario"/>
    <s v="Ontario"/>
    <s v="Corporate"/>
    <s v="Office Supplies"/>
    <x v="1"/>
    <n v="0.57999999999999996"/>
  </r>
  <r>
    <s v="Jas O'Carroll"/>
    <n v="18528"/>
    <x v="663"/>
    <d v="2011-05-02T00:00:00"/>
    <x v="7"/>
    <s v="2011"/>
    <n v="2"/>
    <b v="0"/>
    <x v="5"/>
    <n v="22"/>
    <n v="136.24"/>
    <n v="0.03"/>
    <s v="Regular Air"/>
    <n v="-96.22"/>
    <n v="5.78"/>
    <n v="7.96"/>
    <s v="Ontario"/>
    <s v="Ontario"/>
    <s v="Corporate"/>
    <s v="Office Supplies"/>
    <x v="5"/>
    <n v="0.36"/>
  </r>
  <r>
    <s v="Steve Nguyen"/>
    <n v="18917"/>
    <x v="726"/>
    <d v="2012-05-05T00:00:00"/>
    <x v="7"/>
    <s v="2012"/>
    <n v="2"/>
    <b v="0"/>
    <x v="5"/>
    <n v="14"/>
    <n v="28.82"/>
    <n v="0.08"/>
    <s v="Regular Air"/>
    <n v="-8.36"/>
    <n v="2.08"/>
    <n v="1.49"/>
    <s v="Ontario"/>
    <s v="Ontario"/>
    <s v="Small Business"/>
    <s v="Office Supplies"/>
    <x v="2"/>
    <n v="0.38"/>
  </r>
  <r>
    <s v="Bill Overfelt"/>
    <n v="19493"/>
    <x v="328"/>
    <d v="2009-02-03T00:00:00"/>
    <x v="5"/>
    <s v="2009"/>
    <n v="1"/>
    <b v="0"/>
    <x v="5"/>
    <n v="31"/>
    <n v="4713.25"/>
    <n v="0.1"/>
    <s v="Regular Air"/>
    <n v="-372.49"/>
    <n v="154.13"/>
    <n v="69"/>
    <s v="Ontario"/>
    <s v="Ontario"/>
    <s v="Corporate"/>
    <s v="Furniture"/>
    <x v="10"/>
    <n v="0.68"/>
  </r>
  <r>
    <s v="Katherine Nockton"/>
    <n v="19616"/>
    <x v="1063"/>
    <d v="2011-12-23T00:00:00"/>
    <x v="9"/>
    <s v="2011"/>
    <n v="1"/>
    <b v="0"/>
    <x v="1"/>
    <n v="3"/>
    <n v="92.31"/>
    <n v="0"/>
    <s v="Regular Air"/>
    <n v="-28.95"/>
    <n v="28.15"/>
    <n v="6.17"/>
    <s v="Ontario"/>
    <s v="Ontario"/>
    <s v="Corporate"/>
    <s v="Office Supplies"/>
    <x v="12"/>
    <n v="0.55000000000000004"/>
  </r>
  <r>
    <s v="Katherine Nockton"/>
    <n v="19616"/>
    <x v="1063"/>
    <d v="2011-12-23T00:00:00"/>
    <x v="9"/>
    <s v="2011"/>
    <n v="1"/>
    <b v="0"/>
    <x v="1"/>
    <n v="42"/>
    <n v="116.94"/>
    <n v="0.06"/>
    <s v="Express Air"/>
    <n v="-10.01"/>
    <n v="2.78"/>
    <n v="1.25"/>
    <s v="Ontario"/>
    <s v="Ontario"/>
    <s v="Corporate"/>
    <s v="Office Supplies"/>
    <x v="12"/>
    <n v="0.59"/>
  </r>
  <r>
    <s v="Sandra Flanagan"/>
    <n v="20390"/>
    <x v="1053"/>
    <d v="2009-09-03T00:00:00"/>
    <x v="11"/>
    <s v="2009"/>
    <n v="3"/>
    <b v="0"/>
    <x v="3"/>
    <n v="35"/>
    <n v="1271.1199999999999"/>
    <n v="0.05"/>
    <s v="Express Air"/>
    <n v="-62.82"/>
    <n v="34.979999999999997"/>
    <n v="7.53"/>
    <s v="Ontario"/>
    <s v="Ontario"/>
    <s v="Home Office"/>
    <s v="Technology"/>
    <x v="7"/>
    <n v="0.76"/>
  </r>
  <r>
    <s v="Sandra Flanagan"/>
    <n v="20390"/>
    <x v="1053"/>
    <d v="2009-09-02T00:00:00"/>
    <x v="11"/>
    <s v="2009"/>
    <n v="2"/>
    <b v="0"/>
    <x v="3"/>
    <n v="17"/>
    <n v="58.5"/>
    <n v="0"/>
    <s v="Regular Air"/>
    <n v="-25.26"/>
    <n v="3.14"/>
    <n v="1.92"/>
    <s v="Ontario"/>
    <s v="Ontario"/>
    <s v="Home Office"/>
    <s v="Office Supplies"/>
    <x v="15"/>
    <n v="0.84"/>
  </r>
  <r>
    <s v="Bill Overfelt"/>
    <n v="20451"/>
    <x v="935"/>
    <d v="2012-05-27T00:00:00"/>
    <x v="7"/>
    <s v="2012"/>
    <n v="2"/>
    <b v="0"/>
    <x v="5"/>
    <n v="6"/>
    <n v="53.72"/>
    <n v="0.1"/>
    <s v="Regular Air"/>
    <n v="2.82"/>
    <n v="8.9499999999999993"/>
    <n v="2.0099999999999998"/>
    <s v="Ontario"/>
    <s v="Ontario"/>
    <s v="Corporate"/>
    <s v="Office Supplies"/>
    <x v="5"/>
    <n v="0.39"/>
  </r>
  <r>
    <s v="Bill Overfelt"/>
    <n v="20451"/>
    <x v="935"/>
    <d v="2012-05-27T00:00:00"/>
    <x v="7"/>
    <s v="2012"/>
    <n v="2"/>
    <b v="0"/>
    <x v="5"/>
    <n v="33"/>
    <n v="1809.21"/>
    <n v="0.04"/>
    <s v="Regular Air"/>
    <n v="454.49"/>
    <n v="55.29"/>
    <n v="5.08"/>
    <s v="Ontario"/>
    <s v="Ontario"/>
    <s v="Corporate"/>
    <s v="Office Supplies"/>
    <x v="0"/>
    <n v="0.59"/>
  </r>
  <r>
    <s v="Bill Overfelt"/>
    <n v="20451"/>
    <x v="935"/>
    <d v="2012-05-27T00:00:00"/>
    <x v="7"/>
    <s v="2012"/>
    <n v="2"/>
    <b v="0"/>
    <x v="5"/>
    <n v="17"/>
    <n v="9150.09"/>
    <n v="0.1"/>
    <s v="Delivery Truck"/>
    <n v="-1331.55"/>
    <n v="550.98"/>
    <n v="45.7"/>
    <s v="Ontario"/>
    <s v="Ontario"/>
    <s v="Corporate"/>
    <s v="Furniture"/>
    <x v="10"/>
    <n v="0.71"/>
  </r>
  <r>
    <s v="Alejandro Grove"/>
    <n v="20486"/>
    <x v="1172"/>
    <d v="2011-03-06T00:00:00"/>
    <x v="4"/>
    <s v="2011"/>
    <n v="1"/>
    <b v="0"/>
    <x v="1"/>
    <n v="34"/>
    <n v="306.3"/>
    <n v="7.0000000000000007E-2"/>
    <s v="Regular Air"/>
    <n v="18.73"/>
    <n v="9.27"/>
    <n v="4.3899999999999997"/>
    <s v="Ontario"/>
    <s v="Ontario"/>
    <s v="Corporate"/>
    <s v="Office Supplies"/>
    <x v="5"/>
    <n v="0.38"/>
  </r>
  <r>
    <s v="Alejandro Grove"/>
    <n v="20486"/>
    <x v="1172"/>
    <d v="2011-03-06T00:00:00"/>
    <x v="4"/>
    <s v="2011"/>
    <n v="1"/>
    <b v="0"/>
    <x v="1"/>
    <n v="42"/>
    <n v="163.98"/>
    <n v="0.01"/>
    <s v="Regular Air"/>
    <n v="55.73"/>
    <n v="3.85"/>
    <n v="0.7"/>
    <s v="Ontario"/>
    <s v="Ontario"/>
    <s v="Corporate"/>
    <s v="Office Supplies"/>
    <x v="12"/>
    <n v="0.44"/>
  </r>
  <r>
    <s v="Arthur Prichep"/>
    <n v="20899"/>
    <x v="68"/>
    <d v="2010-04-21T00:00:00"/>
    <x v="8"/>
    <s v="2010"/>
    <n v="9"/>
    <b v="0"/>
    <x v="0"/>
    <n v="9"/>
    <n v="495.1"/>
    <n v="0.04"/>
    <s v="Regular Air"/>
    <n v="110.36"/>
    <n v="54.96"/>
    <n v="10.75"/>
    <s v="Ontario"/>
    <s v="Ontario"/>
    <s v="Home Office"/>
    <s v="Office Supplies"/>
    <x v="5"/>
    <n v="0.36"/>
  </r>
  <r>
    <s v="Vivek Grady"/>
    <n v="21089"/>
    <x v="433"/>
    <d v="2011-07-30T00:00:00"/>
    <x v="1"/>
    <s v="2011"/>
    <n v="2"/>
    <b v="0"/>
    <x v="4"/>
    <n v="4"/>
    <n v="559.75"/>
    <n v="7.0000000000000007E-2"/>
    <s v="Delivery Truck"/>
    <n v="-331.08"/>
    <n v="122.99"/>
    <n v="70.2"/>
    <s v="Ontario"/>
    <s v="Ontario"/>
    <s v="Corporate"/>
    <s v="Furniture"/>
    <x v="14"/>
    <n v="0.74"/>
  </r>
  <r>
    <s v="Lindsay Shagiari"/>
    <n v="21634"/>
    <x v="671"/>
    <d v="2012-10-29T00:00:00"/>
    <x v="0"/>
    <s v="2012"/>
    <n v="1"/>
    <b v="0"/>
    <x v="3"/>
    <n v="8"/>
    <n v="1611.73"/>
    <n v="0.1"/>
    <s v="Delivery Truck"/>
    <n v="-314.61"/>
    <n v="208.16"/>
    <n v="68.02"/>
    <s v="Ontario"/>
    <s v="Ontario"/>
    <s v="Home Office"/>
    <s v="Office Supplies"/>
    <x v="1"/>
    <n v="0.57999999999999996"/>
  </r>
  <r>
    <s v="Lindsay Shagiari"/>
    <n v="21634"/>
    <x v="671"/>
    <d v="2012-10-31T00:00:00"/>
    <x v="0"/>
    <s v="2012"/>
    <n v="3"/>
    <b v="0"/>
    <x v="3"/>
    <n v="1"/>
    <n v="1946.55"/>
    <n v="7.0000000000000007E-2"/>
    <s v="Regular Air"/>
    <n v="-4017.62"/>
    <n v="1938.02"/>
    <n v="13.99"/>
    <s v="Ontario"/>
    <s v="Ontario"/>
    <s v="Home Office"/>
    <s v="Technology"/>
    <x v="16"/>
    <n v="0.38"/>
  </r>
  <r>
    <s v="Arthur Prichep"/>
    <n v="21665"/>
    <x v="1205"/>
    <d v="2012-10-16T00:00:00"/>
    <x v="0"/>
    <s v="2012"/>
    <n v="1"/>
    <b v="0"/>
    <x v="1"/>
    <n v="5"/>
    <n v="474.79300000000001"/>
    <n v="0.09"/>
    <s v="Express Air"/>
    <n v="-407.26"/>
    <n v="115.99"/>
    <n v="2.5"/>
    <s v="Ontario"/>
    <s v="Ontario"/>
    <s v="Home Office"/>
    <s v="Technology"/>
    <x v="3"/>
    <n v="0.57999999999999996"/>
  </r>
  <r>
    <s v="Xylona Price"/>
    <n v="21729"/>
    <x v="1004"/>
    <d v="2012-12-10T00:00:00"/>
    <x v="9"/>
    <s v="2012"/>
    <n v="4"/>
    <b v="0"/>
    <x v="0"/>
    <n v="28"/>
    <n v="120.98"/>
    <n v="0"/>
    <s v="Regular Air"/>
    <n v="-92.85"/>
    <n v="4.13"/>
    <n v="5.34"/>
    <s v="Ontario"/>
    <s v="Ontario"/>
    <s v="Corporate"/>
    <s v="Office Supplies"/>
    <x v="2"/>
    <n v="0.38"/>
  </r>
  <r>
    <s v="Xylona Price"/>
    <n v="21729"/>
    <x v="1004"/>
    <d v="2012-12-13T00:00:00"/>
    <x v="9"/>
    <s v="2012"/>
    <n v="7"/>
    <b v="0"/>
    <x v="0"/>
    <n v="14"/>
    <n v="1082.6600000000001"/>
    <n v="0.08"/>
    <s v="Regular Air"/>
    <n v="-256.93"/>
    <n v="79.52"/>
    <n v="48.2"/>
    <s v="Ontario"/>
    <s v="Ontario"/>
    <s v="Corporate"/>
    <s v="Furniture"/>
    <x v="4"/>
    <n v="0.74"/>
  </r>
  <r>
    <s v="Vivek Grady"/>
    <n v="21796"/>
    <x v="902"/>
    <d v="2012-05-10T00:00:00"/>
    <x v="7"/>
    <s v="2012"/>
    <n v="4"/>
    <b v="0"/>
    <x v="0"/>
    <n v="46"/>
    <n v="4744.6400000000003"/>
    <n v="0.04"/>
    <s v="Regular Air"/>
    <n v="1033.3800000000001"/>
    <n v="99.99"/>
    <n v="19.989999999999998"/>
    <s v="Ontario"/>
    <s v="Ontario"/>
    <s v="Home Office"/>
    <s v="Technology"/>
    <x v="7"/>
    <n v="0.52"/>
  </r>
  <r>
    <s v="Vivek Grady"/>
    <n v="21796"/>
    <x v="902"/>
    <d v="2012-05-06T00:00:00"/>
    <x v="7"/>
    <s v="2012"/>
    <n v="0"/>
    <s v="FREE DELIVERY"/>
    <x v="0"/>
    <n v="2"/>
    <n v="40.825499999999998"/>
    <n v="0.01"/>
    <s v="Regular Air"/>
    <n v="-99.98"/>
    <n v="20.99"/>
    <n v="4.8099999999999996"/>
    <s v="Ontario"/>
    <s v="Ontario"/>
    <s v="Home Office"/>
    <s v="Technology"/>
    <x v="3"/>
    <n v="0.57999999999999996"/>
  </r>
  <r>
    <s v="Vivek Grady"/>
    <n v="21796"/>
    <x v="902"/>
    <d v="2012-05-13T00:00:00"/>
    <x v="7"/>
    <s v="2012"/>
    <n v="7"/>
    <b v="0"/>
    <x v="0"/>
    <n v="41"/>
    <n v="607.13"/>
    <n v="0.1"/>
    <s v="Regular Air"/>
    <n v="274.66000000000003"/>
    <n v="15.67"/>
    <n v="1.39"/>
    <s v="Ontario"/>
    <s v="Ontario"/>
    <s v="Home Office"/>
    <s v="Office Supplies"/>
    <x v="8"/>
    <n v="0.38"/>
  </r>
  <r>
    <s v="Vivek Grady"/>
    <n v="21796"/>
    <x v="902"/>
    <d v="2012-05-11T00:00:00"/>
    <x v="7"/>
    <s v="2012"/>
    <n v="5"/>
    <b v="0"/>
    <x v="0"/>
    <n v="31"/>
    <n v="34.22"/>
    <n v="7.0000000000000007E-2"/>
    <s v="Regular Air"/>
    <n v="-3.19"/>
    <n v="1.1399999999999999"/>
    <n v="0.7"/>
    <s v="Ontario"/>
    <s v="Ontario"/>
    <s v="Home Office"/>
    <s v="Office Supplies"/>
    <x v="6"/>
    <n v="0.38"/>
  </r>
  <r>
    <s v="Sally Hughsby"/>
    <n v="21958"/>
    <x v="1206"/>
    <d v="2009-06-06T00:00:00"/>
    <x v="3"/>
    <s v="2009"/>
    <n v="1"/>
    <b v="0"/>
    <x v="1"/>
    <n v="14"/>
    <n v="4998.03"/>
    <n v="0.09"/>
    <s v="Regular Air"/>
    <n v="1092.94"/>
    <n v="363.25"/>
    <n v="19.989999999999998"/>
    <s v="Ontario"/>
    <s v="Ontario"/>
    <s v="Consumer"/>
    <s v="Office Supplies"/>
    <x v="1"/>
    <n v="0.56999999999999995"/>
  </r>
  <r>
    <s v="Steve Nguyen"/>
    <n v="22468"/>
    <x v="1060"/>
    <d v="2010-06-10T00:00:00"/>
    <x v="3"/>
    <s v="2010"/>
    <n v="0"/>
    <s v="FREE DELIVERY"/>
    <x v="3"/>
    <n v="14"/>
    <n v="323.11"/>
    <n v="0"/>
    <s v="Regular Air"/>
    <n v="41.52"/>
    <n v="20.98"/>
    <n v="8.83"/>
    <s v="Ontario"/>
    <s v="Ontario"/>
    <s v="Small Business"/>
    <s v="Office Supplies"/>
    <x v="2"/>
    <n v="0.37"/>
  </r>
  <r>
    <s v="Steve Nguyen"/>
    <n v="22468"/>
    <x v="1060"/>
    <d v="2010-06-11T00:00:00"/>
    <x v="3"/>
    <s v="2010"/>
    <n v="1"/>
    <b v="0"/>
    <x v="3"/>
    <n v="11"/>
    <n v="65.099999999999994"/>
    <n v="0.03"/>
    <s v="Regular Air"/>
    <n v="13.31"/>
    <n v="5.68"/>
    <n v="1.46"/>
    <s v="Ontario"/>
    <s v="Ontario"/>
    <s v="Small Business"/>
    <s v="Office Supplies"/>
    <x v="5"/>
    <n v="0.39"/>
  </r>
  <r>
    <s v="Steve Nguyen"/>
    <n v="22468"/>
    <x v="1060"/>
    <d v="2010-06-12T00:00:00"/>
    <x v="3"/>
    <s v="2010"/>
    <n v="2"/>
    <b v="0"/>
    <x v="3"/>
    <n v="19"/>
    <n v="163.75"/>
    <n v="0"/>
    <s v="Regular Air"/>
    <n v="23.61"/>
    <n v="7.96"/>
    <n v="4.95"/>
    <s v="Ontario"/>
    <s v="Ontario"/>
    <s v="Small Business"/>
    <s v="Furniture"/>
    <x v="4"/>
    <n v="0.41"/>
  </r>
  <r>
    <s v="John Lucas"/>
    <n v="22626"/>
    <x v="1129"/>
    <d v="2010-07-01T00:00:00"/>
    <x v="1"/>
    <s v="2010"/>
    <n v="2"/>
    <b v="0"/>
    <x v="5"/>
    <n v="17"/>
    <n v="90.93"/>
    <n v="0.02"/>
    <s v="Regular Air"/>
    <n v="14.19"/>
    <n v="5.18"/>
    <n v="2.04"/>
    <s v="Ontario"/>
    <s v="Ontario"/>
    <s v="Small Business"/>
    <s v="Office Supplies"/>
    <x v="5"/>
    <n v="0.36"/>
  </r>
  <r>
    <s v="John Lucas"/>
    <n v="22626"/>
    <x v="1129"/>
    <d v="2010-07-01T00:00:00"/>
    <x v="1"/>
    <s v="2010"/>
    <n v="2"/>
    <b v="0"/>
    <x v="5"/>
    <n v="35"/>
    <n v="6170.9120000000003"/>
    <n v="0.04"/>
    <s v="Delivery Truck"/>
    <n v="-528.65"/>
    <n v="218.75"/>
    <n v="69.64"/>
    <s v="Ontario"/>
    <s v="Ontario"/>
    <s v="Small Business"/>
    <s v="Furniture"/>
    <x v="10"/>
    <n v="0.77"/>
  </r>
  <r>
    <s v="Stuart Calhoun"/>
    <n v="23205"/>
    <x v="864"/>
    <d v="2009-05-25T00:00:00"/>
    <x v="7"/>
    <s v="2009"/>
    <n v="1"/>
    <b v="0"/>
    <x v="1"/>
    <n v="8"/>
    <n v="319.62"/>
    <n v="0.08"/>
    <s v="Express Air"/>
    <n v="-16.64"/>
    <n v="40.98"/>
    <n v="7.2"/>
    <s v="Ontario"/>
    <s v="Ontario"/>
    <s v="Consumer"/>
    <s v="Office Supplies"/>
    <x v="1"/>
    <n v="0.6"/>
  </r>
  <r>
    <s v="Stuart Calhoun"/>
    <n v="23205"/>
    <x v="864"/>
    <d v="2009-05-25T00:00:00"/>
    <x v="7"/>
    <s v="2009"/>
    <n v="1"/>
    <b v="0"/>
    <x v="1"/>
    <n v="32"/>
    <n v="263.39"/>
    <n v="0.08"/>
    <s v="Express Air"/>
    <n v="-59.73"/>
    <n v="8.1199999999999992"/>
    <n v="2.83"/>
    <s v="Ontario"/>
    <s v="Ontario"/>
    <s v="Consumer"/>
    <s v="Technology"/>
    <x v="7"/>
    <n v="0.77"/>
  </r>
  <r>
    <s v="Stuart Calhoun"/>
    <n v="23205"/>
    <x v="864"/>
    <d v="2009-05-25T00:00:00"/>
    <x v="7"/>
    <s v="2009"/>
    <n v="1"/>
    <b v="0"/>
    <x v="1"/>
    <n v="26"/>
    <n v="7208.8"/>
    <n v="0.02"/>
    <s v="Delivery Truck"/>
    <n v="-633.44000000000005"/>
    <n v="262.11"/>
    <n v="62.74"/>
    <s v="Ontario"/>
    <s v="Ontario"/>
    <s v="Consumer"/>
    <s v="Furniture"/>
    <x v="10"/>
    <n v="0.75"/>
  </r>
  <r>
    <s v="Kean Nguyen"/>
    <n v="23394"/>
    <x v="36"/>
    <d v="2010-04-30T00:00:00"/>
    <x v="8"/>
    <s v="2010"/>
    <n v="1"/>
    <b v="0"/>
    <x v="1"/>
    <n v="45"/>
    <n v="101.57"/>
    <n v="0.01"/>
    <s v="Regular Air"/>
    <n v="-5.99"/>
    <n v="2.08"/>
    <n v="1.49"/>
    <s v="Ontario"/>
    <s v="Ontario"/>
    <s v="Small Business"/>
    <s v="Office Supplies"/>
    <x v="2"/>
    <n v="0.38"/>
  </r>
  <r>
    <s v="Katherine Nockton"/>
    <n v="24390"/>
    <x v="93"/>
    <d v="2012-06-08T00:00:00"/>
    <x v="3"/>
    <s v="2012"/>
    <n v="2"/>
    <b v="0"/>
    <x v="0"/>
    <n v="2"/>
    <n v="107.67"/>
    <n v="0.1"/>
    <s v="Express Air"/>
    <n v="-234.66"/>
    <n v="50.98"/>
    <n v="6.5"/>
    <s v="Ontario"/>
    <s v="Ontario"/>
    <s v="Home Office"/>
    <s v="Technology"/>
    <x v="7"/>
    <n v="0.73"/>
  </r>
  <r>
    <s v="Ben Ferrer"/>
    <n v="24643"/>
    <x v="829"/>
    <d v="2012-05-01T00:00:00"/>
    <x v="7"/>
    <s v="2012"/>
    <n v="2"/>
    <b v="0"/>
    <x v="4"/>
    <n v="30"/>
    <n v="2368.1680000000001"/>
    <n v="0"/>
    <s v="Regular Air"/>
    <n v="1181.3"/>
    <n v="85.99"/>
    <n v="1.25"/>
    <s v="Ontario"/>
    <s v="Ontario"/>
    <s v="Corporate"/>
    <s v="Technology"/>
    <x v="3"/>
    <n v="0.39"/>
  </r>
  <r>
    <s v="Janet Molinari"/>
    <n v="24679"/>
    <x v="700"/>
    <d v="2011-05-08T00:00:00"/>
    <x v="7"/>
    <s v="2011"/>
    <n v="1"/>
    <b v="0"/>
    <x v="3"/>
    <n v="7"/>
    <n v="33.99"/>
    <n v="0.09"/>
    <s v="Regular Air"/>
    <n v="-25.86"/>
    <n v="4.7699999999999996"/>
    <n v="2.39"/>
    <s v="Ontario"/>
    <s v="Ontario"/>
    <s v="Corporate"/>
    <s v="Technology"/>
    <x v="7"/>
    <n v="0.72"/>
  </r>
  <r>
    <s v="Sally Hughsby"/>
    <n v="25062"/>
    <x v="1120"/>
    <d v="2010-11-01T00:00:00"/>
    <x v="6"/>
    <s v="2010"/>
    <n v="2"/>
    <b v="0"/>
    <x v="5"/>
    <n v="5"/>
    <n v="78.790000000000006"/>
    <n v="0.03"/>
    <s v="Regular Air"/>
    <n v="-21.29"/>
    <n v="14.42"/>
    <n v="6.75"/>
    <s v="Ontario"/>
    <s v="Ontario"/>
    <s v="Consumer"/>
    <s v="Office Supplies"/>
    <x v="1"/>
    <n v="0.52"/>
  </r>
  <r>
    <s v="Sally Hughsby"/>
    <n v="25062"/>
    <x v="1120"/>
    <d v="2010-11-01T00:00:00"/>
    <x v="6"/>
    <s v="2010"/>
    <n v="2"/>
    <b v="0"/>
    <x v="5"/>
    <n v="9"/>
    <n v="3928.25"/>
    <n v="0.04"/>
    <s v="Regular Air"/>
    <n v="1343.25"/>
    <n v="420.98"/>
    <n v="19.989999999999998"/>
    <s v="Ontario"/>
    <s v="Ontario"/>
    <s v="Consumer"/>
    <s v="Office Supplies"/>
    <x v="2"/>
    <n v="0.35"/>
  </r>
  <r>
    <s v="Matt Connell"/>
    <n v="25152"/>
    <x v="1205"/>
    <d v="2012-10-17T00:00:00"/>
    <x v="0"/>
    <s v="2012"/>
    <n v="2"/>
    <b v="0"/>
    <x v="5"/>
    <n v="29"/>
    <n v="195.21"/>
    <n v="7.0000000000000007E-2"/>
    <s v="Regular Air"/>
    <n v="16.399999999999999"/>
    <n v="7.08"/>
    <n v="2.35"/>
    <s v="Ontario"/>
    <s v="Ontario"/>
    <s v="Corporate"/>
    <s v="Office Supplies"/>
    <x v="12"/>
    <n v="0.47"/>
  </r>
  <r>
    <s v="Jim Kriz"/>
    <n v="25478"/>
    <x v="981"/>
    <d v="2012-04-24T00:00:00"/>
    <x v="8"/>
    <s v="2012"/>
    <n v="0"/>
    <s v="FREE DELIVERY"/>
    <x v="5"/>
    <n v="47"/>
    <n v="4725.0905000000002"/>
    <n v="0.01"/>
    <s v="Regular Air"/>
    <n v="1578.7"/>
    <n v="115.99"/>
    <n v="2.5"/>
    <s v="Ontario"/>
    <s v="Ontario"/>
    <s v="Consumer"/>
    <s v="Technology"/>
    <x v="3"/>
    <n v="0.56999999999999995"/>
  </r>
  <r>
    <s v="Jim Kriz"/>
    <n v="25478"/>
    <x v="981"/>
    <d v="2012-04-26T00:00:00"/>
    <x v="8"/>
    <s v="2012"/>
    <n v="2"/>
    <b v="0"/>
    <x v="5"/>
    <n v="50"/>
    <n v="286.76"/>
    <n v="0.09"/>
    <s v="Regular Air"/>
    <n v="77.2"/>
    <n v="6.08"/>
    <n v="1.82"/>
    <s v="Ontario"/>
    <s v="Ontario"/>
    <s v="Consumer"/>
    <s v="Office Supplies"/>
    <x v="6"/>
    <n v="0.35"/>
  </r>
  <r>
    <s v="Arthur Prichep"/>
    <n v="26469"/>
    <x v="1151"/>
    <d v="2012-08-01T00:00:00"/>
    <x v="2"/>
    <s v="2012"/>
    <n v="2"/>
    <b v="0"/>
    <x v="4"/>
    <n v="4"/>
    <n v="7406.49"/>
    <n v="0.03"/>
    <s v="Regular Air"/>
    <n v="701.22"/>
    <n v="1889.99"/>
    <n v="19.989999999999998"/>
    <s v="Ontario"/>
    <s v="Ontario"/>
    <s v="Home Office"/>
    <s v="Office Supplies"/>
    <x v="2"/>
    <n v="0.36"/>
  </r>
  <r>
    <s v="Arthur Prichep"/>
    <n v="26469"/>
    <x v="1151"/>
    <d v="2012-07-31T00:00:00"/>
    <x v="1"/>
    <s v="2012"/>
    <n v="1"/>
    <b v="0"/>
    <x v="4"/>
    <n v="50"/>
    <n v="350.01"/>
    <n v="0.04"/>
    <s v="Regular Air"/>
    <n v="-133.43"/>
    <n v="6.68"/>
    <n v="6.93"/>
    <s v="Ontario"/>
    <s v="Ontario"/>
    <s v="Home Office"/>
    <s v="Office Supplies"/>
    <x v="5"/>
    <n v="0.37"/>
  </r>
  <r>
    <s v="Harold Ryan"/>
    <n v="26470"/>
    <x v="1207"/>
    <d v="2009-03-22T00:00:00"/>
    <x v="4"/>
    <s v="2009"/>
    <n v="1"/>
    <b v="0"/>
    <x v="1"/>
    <n v="41"/>
    <n v="18081.759999999998"/>
    <n v="0.03"/>
    <s v="Regular Air"/>
    <n v="8822.2800000000007"/>
    <n v="420.98"/>
    <n v="19.989999999999998"/>
    <s v="Ontario"/>
    <s v="Ontario"/>
    <s v="Home Office"/>
    <s v="Office Supplies"/>
    <x v="2"/>
    <n v="0.35"/>
  </r>
  <r>
    <s v="Cathy Prescott"/>
    <n v="26565"/>
    <x v="839"/>
    <d v="2009-10-22T00:00:00"/>
    <x v="0"/>
    <s v="2009"/>
    <n v="1"/>
    <b v="0"/>
    <x v="4"/>
    <n v="49"/>
    <n v="21337.27"/>
    <n v="0.02"/>
    <s v="Regular Air"/>
    <n v="7606"/>
    <n v="419.19"/>
    <n v="19.989999999999998"/>
    <s v="Ontario"/>
    <s v="Ontario"/>
    <s v="Corporate"/>
    <s v="Office Supplies"/>
    <x v="0"/>
    <n v="0.57999999999999996"/>
  </r>
  <r>
    <s v="Jim Kriz"/>
    <n v="26852"/>
    <x v="1208"/>
    <d v="2010-03-08T00:00:00"/>
    <x v="4"/>
    <s v="2010"/>
    <n v="2"/>
    <b v="0"/>
    <x v="5"/>
    <n v="2"/>
    <n v="15.81"/>
    <n v="0.06"/>
    <s v="Regular Air"/>
    <n v="-9.8800000000000008"/>
    <n v="4.9800000000000004"/>
    <n v="6.07"/>
    <s v="Ontario"/>
    <s v="Ontario"/>
    <s v="Consumer"/>
    <s v="Office Supplies"/>
    <x v="5"/>
    <n v="0.36"/>
  </r>
  <r>
    <s v="Liz Willingham"/>
    <n v="27299"/>
    <x v="98"/>
    <d v="2012-08-07T00:00:00"/>
    <x v="2"/>
    <s v="2012"/>
    <n v="2"/>
    <b v="0"/>
    <x v="5"/>
    <n v="41"/>
    <n v="802.16"/>
    <n v="0.1"/>
    <s v="Regular Air"/>
    <n v="-293.45"/>
    <n v="19.940000000000001"/>
    <n v="14.87"/>
    <s v="Ontario"/>
    <s v="Ontario"/>
    <s v="Corporate"/>
    <s v="Furniture"/>
    <x v="4"/>
    <n v="0.56999999999999995"/>
  </r>
  <r>
    <s v="Stephanie Ulpright"/>
    <n v="27300"/>
    <x v="1190"/>
    <d v="2012-10-01T00:00:00"/>
    <x v="0"/>
    <s v="2012"/>
    <n v="1"/>
    <b v="0"/>
    <x v="3"/>
    <n v="50"/>
    <n v="3333.1"/>
    <n v="0.1"/>
    <s v="Regular Air"/>
    <n v="-85.03"/>
    <n v="73.98"/>
    <n v="4"/>
    <s v="Ontario"/>
    <s v="Ontario"/>
    <s v="Consumer"/>
    <s v="Technology"/>
    <x v="7"/>
    <n v="0.79"/>
  </r>
  <r>
    <s v="Stephanie Ulpright"/>
    <n v="27300"/>
    <x v="1190"/>
    <d v="2012-09-30T00:00:00"/>
    <x v="11"/>
    <s v="2012"/>
    <n v="0"/>
    <s v="FREE DELIVERY"/>
    <x v="3"/>
    <n v="27"/>
    <n v="55.68"/>
    <n v="0.04"/>
    <s v="Regular Air"/>
    <n v="0.26"/>
    <n v="2.1"/>
    <n v="0.7"/>
    <s v="Ontario"/>
    <s v="Ontario"/>
    <s v="Consumer"/>
    <s v="Office Supplies"/>
    <x v="12"/>
    <n v="0.56999999999999995"/>
  </r>
  <r>
    <s v="Robert Marley"/>
    <n v="27557"/>
    <x v="156"/>
    <d v="2012-02-13T00:00:00"/>
    <x v="5"/>
    <s v="2012"/>
    <n v="5"/>
    <b v="0"/>
    <x v="0"/>
    <n v="18"/>
    <n v="56.13"/>
    <n v="0.02"/>
    <s v="Regular Air"/>
    <n v="-58.47"/>
    <n v="2.88"/>
    <n v="5.33"/>
    <s v="Ontario"/>
    <s v="Ontario"/>
    <s v="Corporate"/>
    <s v="Office Supplies"/>
    <x v="11"/>
    <n v="0.36"/>
  </r>
  <r>
    <s v="Lindsay Shagiari"/>
    <n v="27654"/>
    <x v="287"/>
    <d v="2010-09-26T00:00:00"/>
    <x v="11"/>
    <s v="2010"/>
    <n v="2"/>
    <b v="0"/>
    <x v="1"/>
    <n v="12"/>
    <n v="94.83"/>
    <n v="0.02"/>
    <s v="Regular Air"/>
    <n v="29.87"/>
    <n v="7.64"/>
    <n v="1.39"/>
    <s v="Ontario"/>
    <s v="Ontario"/>
    <s v="Home Office"/>
    <s v="Office Supplies"/>
    <x v="8"/>
    <n v="0.36"/>
  </r>
  <r>
    <s v="John Lucas"/>
    <n v="27684"/>
    <x v="115"/>
    <d v="2011-09-07T00:00:00"/>
    <x v="11"/>
    <s v="2011"/>
    <n v="2"/>
    <b v="0"/>
    <x v="0"/>
    <n v="1"/>
    <n v="13.04"/>
    <n v="0.06"/>
    <s v="Regular Air"/>
    <n v="-6.62"/>
    <n v="10.48"/>
    <n v="2.89"/>
    <s v="Ontario"/>
    <s v="Ontario"/>
    <s v="Corporate"/>
    <s v="Office Supplies"/>
    <x v="12"/>
    <n v="0.6"/>
  </r>
  <r>
    <s v="Odella Nelson"/>
    <n v="27811"/>
    <x v="428"/>
    <d v="2011-03-06T00:00:00"/>
    <x v="4"/>
    <s v="2011"/>
    <n v="2"/>
    <b v="0"/>
    <x v="3"/>
    <n v="31"/>
    <n v="197.59"/>
    <n v="0.09"/>
    <s v="Regular Air"/>
    <n v="-73.62"/>
    <n v="6.81"/>
    <n v="5.48"/>
    <s v="Ontario"/>
    <s v="Ontario"/>
    <s v="Small Business"/>
    <s v="Office Supplies"/>
    <x v="2"/>
    <n v="0.37"/>
  </r>
  <r>
    <s v="Arthur Prichep"/>
    <n v="28064"/>
    <x v="1209"/>
    <d v="2010-09-02T00:00:00"/>
    <x v="11"/>
    <s v="2010"/>
    <n v="0"/>
    <s v="FREE DELIVERY"/>
    <x v="4"/>
    <n v="43"/>
    <n v="856.45"/>
    <n v="0.03"/>
    <s v="Regular Air"/>
    <n v="265.10000000000002"/>
    <n v="19.84"/>
    <n v="4.0999999999999996"/>
    <s v="Ontario"/>
    <s v="Ontario"/>
    <s v="Home Office"/>
    <s v="Office Supplies"/>
    <x v="12"/>
    <n v="0.44"/>
  </r>
  <r>
    <s v="Arthur Prichep"/>
    <n v="28064"/>
    <x v="1209"/>
    <d v="2010-09-02T00:00:00"/>
    <x v="11"/>
    <s v="2010"/>
    <n v="0"/>
    <s v="FREE DELIVERY"/>
    <x v="4"/>
    <n v="1"/>
    <n v="6.75"/>
    <n v="0.08"/>
    <s v="Regular Air"/>
    <n v="-2.31"/>
    <n v="5.84"/>
    <n v="1"/>
    <s v="Ontario"/>
    <s v="Ontario"/>
    <s v="Home Office"/>
    <s v="Office Supplies"/>
    <x v="12"/>
    <n v="0.38"/>
  </r>
  <r>
    <s v="Guy Phonely"/>
    <n v="28225"/>
    <x v="605"/>
    <d v="2009-01-24T00:00:00"/>
    <x v="10"/>
    <s v="2009"/>
    <n v="2"/>
    <b v="0"/>
    <x v="5"/>
    <n v="13"/>
    <n v="1160.5899999999999"/>
    <n v="0.01"/>
    <s v="Regular Air"/>
    <n v="-330.14"/>
    <n v="80.98"/>
    <n v="35"/>
    <s v="Ontario"/>
    <s v="Ontario"/>
    <s v="Corporate"/>
    <s v="Office Supplies"/>
    <x v="0"/>
    <n v="0.83"/>
  </r>
  <r>
    <s v="Denny Blanton"/>
    <n v="28258"/>
    <x v="226"/>
    <d v="2009-03-13T00:00:00"/>
    <x v="4"/>
    <s v="2009"/>
    <n v="0"/>
    <s v="FREE DELIVERY"/>
    <x v="5"/>
    <n v="2"/>
    <n v="201.178"/>
    <n v="7.0000000000000007E-2"/>
    <s v="Regular Air"/>
    <n v="-604.41"/>
    <n v="125.99"/>
    <n v="2.5"/>
    <s v="Ontario"/>
    <s v="Ontario"/>
    <s v="Home Office"/>
    <s v="Technology"/>
    <x v="3"/>
    <n v="0.6"/>
  </r>
  <r>
    <s v="Denny Blanton"/>
    <n v="28258"/>
    <x v="226"/>
    <d v="2009-03-14T00:00:00"/>
    <x v="4"/>
    <s v="2009"/>
    <n v="1"/>
    <b v="0"/>
    <x v="5"/>
    <n v="25"/>
    <n v="2493.2399999999998"/>
    <n v="0.03"/>
    <s v="Regular Air"/>
    <n v="293.66000000000003"/>
    <n v="99.99"/>
    <n v="19.989999999999998"/>
    <s v="Ontario"/>
    <s v="Ontario"/>
    <s v="Home Office"/>
    <s v="Technology"/>
    <x v="7"/>
    <n v="0.52"/>
  </r>
  <r>
    <s v="Steve Nguyen"/>
    <n v="28321"/>
    <x v="1210"/>
    <d v="2010-08-01T00:00:00"/>
    <x v="2"/>
    <s v="2010"/>
    <n v="0"/>
    <s v="FREE DELIVERY"/>
    <x v="4"/>
    <n v="28"/>
    <n v="90.5"/>
    <n v="0.03"/>
    <s v="Regular Air"/>
    <n v="24.71"/>
    <n v="3.08"/>
    <n v="0.99"/>
    <s v="Ontario"/>
    <s v="Ontario"/>
    <s v="Consumer"/>
    <s v="Office Supplies"/>
    <x v="11"/>
    <n v="0.37"/>
  </r>
  <r>
    <s v="Sean O'Donnell"/>
    <n v="28454"/>
    <x v="984"/>
    <d v="2012-08-07T00:00:00"/>
    <x v="2"/>
    <s v="2012"/>
    <n v="1"/>
    <b v="0"/>
    <x v="4"/>
    <n v="25"/>
    <n v="157.4"/>
    <n v="7.0000000000000007E-2"/>
    <s v="Regular Air"/>
    <n v="-84"/>
    <n v="6.48"/>
    <n v="6.74"/>
    <s v="Ontario"/>
    <s v="Ontario"/>
    <s v="Corporate"/>
    <s v="Office Supplies"/>
    <x v="5"/>
    <n v="0.37"/>
  </r>
  <r>
    <s v="Sally Hughsby"/>
    <n v="29255"/>
    <x v="1211"/>
    <d v="2011-12-07T00:00:00"/>
    <x v="9"/>
    <s v="2011"/>
    <n v="4"/>
    <b v="0"/>
    <x v="0"/>
    <n v="11"/>
    <n v="617.21900000000005"/>
    <n v="0.03"/>
    <s v="Express Air"/>
    <n v="-136.09"/>
    <n v="65.989999999999995"/>
    <n v="8.99"/>
    <s v="Ontario"/>
    <s v="Ontario"/>
    <s v="Consumer"/>
    <s v="Technology"/>
    <x v="3"/>
    <n v="0.57999999999999996"/>
  </r>
  <r>
    <s v="Jas O'Carroll"/>
    <n v="29383"/>
    <x v="592"/>
    <d v="2011-11-20T00:00:00"/>
    <x v="6"/>
    <s v="2011"/>
    <n v="2"/>
    <b v="0"/>
    <x v="4"/>
    <n v="20"/>
    <n v="157.13"/>
    <n v="7.0000000000000007E-2"/>
    <s v="Regular Air"/>
    <n v="-46.89"/>
    <n v="8.32"/>
    <n v="2.38"/>
    <s v="Ontario"/>
    <s v="Ontario"/>
    <s v="Corporate"/>
    <s v="Technology"/>
    <x v="7"/>
    <n v="0.74"/>
  </r>
  <r>
    <s v="Jas O'Carroll"/>
    <n v="29383"/>
    <x v="592"/>
    <d v="2011-11-19T00:00:00"/>
    <x v="6"/>
    <s v="2011"/>
    <n v="1"/>
    <b v="0"/>
    <x v="4"/>
    <n v="28"/>
    <n v="195.11"/>
    <n v="0.04"/>
    <s v="Regular Air"/>
    <n v="-129.41999999999999"/>
    <n v="6.48"/>
    <n v="8.73"/>
    <s v="Ontario"/>
    <s v="Ontario"/>
    <s v="Corporate"/>
    <s v="Office Supplies"/>
    <x v="5"/>
    <n v="0.37"/>
  </r>
  <r>
    <s v="Jas O'Carroll"/>
    <n v="29383"/>
    <x v="592"/>
    <d v="2011-11-20T00:00:00"/>
    <x v="6"/>
    <s v="2011"/>
    <n v="2"/>
    <b v="0"/>
    <x v="4"/>
    <n v="29"/>
    <n v="2738.7849999999999"/>
    <n v="7.0000000000000007E-2"/>
    <s v="Regular Air"/>
    <n v="556.83000000000004"/>
    <n v="115.99"/>
    <n v="2.5"/>
    <s v="Ontario"/>
    <s v="Ontario"/>
    <s v="Corporate"/>
    <s v="Technology"/>
    <x v="3"/>
    <n v="0.57999999999999996"/>
  </r>
  <r>
    <s v="Jas O'Carroll"/>
    <n v="29383"/>
    <x v="592"/>
    <d v="2011-11-19T00:00:00"/>
    <x v="6"/>
    <s v="2011"/>
    <n v="1"/>
    <b v="0"/>
    <x v="4"/>
    <n v="30"/>
    <n v="217.42"/>
    <n v="0.09"/>
    <s v="Regular Air"/>
    <n v="16.97"/>
    <n v="7.59"/>
    <n v="4"/>
    <s v="Ontario"/>
    <s v="Ontario"/>
    <s v="Corporate"/>
    <s v="Furniture"/>
    <x v="4"/>
    <n v="0.42"/>
  </r>
  <r>
    <s v="Sally Hughsby"/>
    <n v="29507"/>
    <x v="1024"/>
    <d v="2012-02-11T00:00:00"/>
    <x v="5"/>
    <s v="2012"/>
    <n v="2"/>
    <b v="0"/>
    <x v="0"/>
    <n v="14"/>
    <n v="3049.6320000000001"/>
    <n v="0.04"/>
    <s v="Delivery Truck"/>
    <n v="-679.04"/>
    <n v="280.98"/>
    <n v="35.67"/>
    <s v="Ontario"/>
    <s v="Ontario"/>
    <s v="Consumer"/>
    <s v="Furniture"/>
    <x v="10"/>
    <n v="0.66"/>
  </r>
  <r>
    <s v="Sally Hughsby"/>
    <n v="29507"/>
    <x v="1024"/>
    <d v="2012-02-14T00:00:00"/>
    <x v="5"/>
    <s v="2012"/>
    <n v="5"/>
    <b v="0"/>
    <x v="0"/>
    <n v="41"/>
    <n v="1274.9490000000001"/>
    <n v="0.05"/>
    <s v="Regular Air"/>
    <n v="416.99"/>
    <n v="35.99"/>
    <n v="1.1000000000000001"/>
    <s v="Ontario"/>
    <s v="Ontario"/>
    <s v="Consumer"/>
    <s v="Technology"/>
    <x v="3"/>
    <n v="0.55000000000000004"/>
  </r>
  <r>
    <s v="Sally Hughsby"/>
    <n v="29572"/>
    <x v="489"/>
    <d v="2010-06-04T00:00:00"/>
    <x v="3"/>
    <s v="2010"/>
    <n v="1"/>
    <b v="0"/>
    <x v="3"/>
    <n v="18"/>
    <n v="2657.56"/>
    <n v="0.1"/>
    <s v="Delivery Truck"/>
    <n v="126.28"/>
    <n v="150.97999999999999"/>
    <n v="16.010000000000002"/>
    <s v="Ontario"/>
    <s v="Ontario"/>
    <s v="Home Office"/>
    <s v="Furniture"/>
    <x v="10"/>
    <n v="0.7"/>
  </r>
  <r>
    <s v="Odella Nelson"/>
    <n v="29889"/>
    <x v="881"/>
    <d v="2009-12-07T00:00:00"/>
    <x v="9"/>
    <s v="2009"/>
    <n v="3"/>
    <b v="0"/>
    <x v="3"/>
    <n v="44"/>
    <n v="243.5"/>
    <n v="0.09"/>
    <s v="Regular Air"/>
    <n v="23.87"/>
    <n v="5.98"/>
    <n v="1.67"/>
    <s v="Ontario"/>
    <s v="Ontario"/>
    <s v="Small Business"/>
    <s v="Office Supplies"/>
    <x v="12"/>
    <n v="0.51"/>
  </r>
  <r>
    <s v="Matt Connell"/>
    <n v="29894"/>
    <x v="519"/>
    <d v="2010-09-16T00:00:00"/>
    <x v="11"/>
    <s v="2010"/>
    <n v="9"/>
    <b v="0"/>
    <x v="0"/>
    <n v="43"/>
    <n v="606.98"/>
    <n v="0.05"/>
    <s v="Regular Air"/>
    <n v="21.08"/>
    <n v="13.73"/>
    <n v="6.85"/>
    <s v="Ontario"/>
    <s v="Ontario"/>
    <s v="Corporate"/>
    <s v="Furniture"/>
    <x v="4"/>
    <n v="0.54"/>
  </r>
  <r>
    <s v="Matt Connell"/>
    <n v="29894"/>
    <x v="519"/>
    <d v="2010-09-16T00:00:00"/>
    <x v="11"/>
    <s v="2010"/>
    <n v="9"/>
    <b v="0"/>
    <x v="0"/>
    <n v="48"/>
    <n v="301.62"/>
    <n v="0.09"/>
    <s v="Regular Air"/>
    <n v="-162.54"/>
    <n v="6.68"/>
    <n v="6.92"/>
    <s v="Ontario"/>
    <s v="Ontario"/>
    <s v="Corporate"/>
    <s v="Office Supplies"/>
    <x v="5"/>
    <n v="0.37"/>
  </r>
  <r>
    <s v="Guy Phonely"/>
    <n v="29985"/>
    <x v="608"/>
    <d v="2012-07-13T00:00:00"/>
    <x v="1"/>
    <s v="2012"/>
    <n v="2"/>
    <b v="0"/>
    <x v="5"/>
    <n v="2"/>
    <n v="24.51"/>
    <n v="0.06"/>
    <s v="Regular Air"/>
    <n v="-18.260000000000002"/>
    <n v="8.0399999999999991"/>
    <n v="8.94"/>
    <s v="Ontario"/>
    <s v="Ontario"/>
    <s v="Corporate"/>
    <s v="Office Supplies"/>
    <x v="2"/>
    <n v="0.4"/>
  </r>
  <r>
    <s v="Alejandro Grove"/>
    <n v="30054"/>
    <x v="214"/>
    <d v="2012-09-03T00:00:00"/>
    <x v="11"/>
    <s v="2012"/>
    <n v="2"/>
    <b v="0"/>
    <x v="3"/>
    <n v="33"/>
    <n v="311.19"/>
    <n v="0.03"/>
    <s v="Regular Air"/>
    <n v="-9.18"/>
    <n v="9.3800000000000008"/>
    <n v="4.93"/>
    <s v="Ontario"/>
    <s v="Ontario"/>
    <s v="Corporate"/>
    <s v="Furniture"/>
    <x v="4"/>
    <n v="0.56999999999999995"/>
  </r>
  <r>
    <s v="Lindsay Shagiari"/>
    <n v="30208"/>
    <x v="302"/>
    <d v="2012-07-16T00:00:00"/>
    <x v="1"/>
    <s v="2012"/>
    <n v="0"/>
    <s v="FREE DELIVERY"/>
    <x v="0"/>
    <n v="46"/>
    <n v="1752.0965000000001"/>
    <n v="0.1"/>
    <s v="Regular Air"/>
    <n v="356.35"/>
    <n v="45.99"/>
    <n v="4.99"/>
    <s v="Ontario"/>
    <s v="Ontario"/>
    <s v="Home Office"/>
    <s v="Technology"/>
    <x v="3"/>
    <n v="0.56999999999999995"/>
  </r>
  <r>
    <s v="Denny Blanton"/>
    <n v="30369"/>
    <x v="5"/>
    <d v="2011-03-25T00:00:00"/>
    <x v="4"/>
    <s v="2011"/>
    <n v="1"/>
    <b v="0"/>
    <x v="5"/>
    <n v="13"/>
    <n v="76.81"/>
    <n v="0"/>
    <s v="Regular Air"/>
    <n v="-55.77"/>
    <n v="4.9800000000000004"/>
    <n v="7.54"/>
    <s v="Ontario"/>
    <s v="Ontario"/>
    <s v="Home Office"/>
    <s v="Office Supplies"/>
    <x v="5"/>
    <n v="0.38"/>
  </r>
  <r>
    <s v="Denny Blanton"/>
    <n v="30369"/>
    <x v="5"/>
    <d v="2011-03-25T00:00:00"/>
    <x v="4"/>
    <s v="2011"/>
    <n v="1"/>
    <b v="0"/>
    <x v="5"/>
    <n v="21"/>
    <n v="174.22"/>
    <n v="0.03"/>
    <s v="Regular Air"/>
    <n v="-1.23"/>
    <n v="8.34"/>
    <n v="2.64"/>
    <s v="Ontario"/>
    <s v="Ontario"/>
    <s v="Home Office"/>
    <s v="Office Supplies"/>
    <x v="15"/>
    <n v="0.59"/>
  </r>
  <r>
    <s v="Harold Ryan"/>
    <n v="30726"/>
    <x v="11"/>
    <d v="2009-11-26T00:00:00"/>
    <x v="6"/>
    <s v="2009"/>
    <n v="1"/>
    <b v="0"/>
    <x v="4"/>
    <n v="35"/>
    <n v="725.15"/>
    <n v="0.05"/>
    <s v="Regular Air"/>
    <n v="140.57"/>
    <n v="20.27"/>
    <n v="3.99"/>
    <s v="Ontario"/>
    <s v="Ontario"/>
    <s v="Home Office"/>
    <s v="Office Supplies"/>
    <x v="1"/>
    <n v="0.56999999999999995"/>
  </r>
  <r>
    <s v="Kean Nguyen"/>
    <n v="30727"/>
    <x v="995"/>
    <d v="2012-07-27T00:00:00"/>
    <x v="1"/>
    <s v="2012"/>
    <n v="2"/>
    <b v="0"/>
    <x v="4"/>
    <n v="28"/>
    <n v="1166.29"/>
    <n v="7.0000000000000007E-2"/>
    <s v="Express Air"/>
    <n v="302.86"/>
    <n v="41.71"/>
    <n v="4.5"/>
    <s v="Ontario"/>
    <s v="Ontario"/>
    <s v="Small Business"/>
    <s v="Office Supplies"/>
    <x v="1"/>
    <n v="0.56000000000000005"/>
  </r>
  <r>
    <s v="Xylona Price"/>
    <n v="30915"/>
    <x v="191"/>
    <d v="2009-01-16T00:00:00"/>
    <x v="10"/>
    <s v="2009"/>
    <n v="0"/>
    <s v="FREE DELIVERY"/>
    <x v="0"/>
    <n v="20"/>
    <n v="62.78"/>
    <n v="0.04"/>
    <s v="Express Air"/>
    <n v="-17.75"/>
    <n v="2.98"/>
    <n v="2.0299999999999998"/>
    <s v="Ontario"/>
    <s v="Ontario"/>
    <s v="Corporate"/>
    <s v="Office Supplies"/>
    <x v="12"/>
    <n v="0.56999999999999995"/>
  </r>
  <r>
    <s v="Xylona Price"/>
    <n v="30915"/>
    <x v="191"/>
    <d v="2009-01-21T00:00:00"/>
    <x v="10"/>
    <s v="2009"/>
    <n v="5"/>
    <b v="0"/>
    <x v="0"/>
    <n v="25"/>
    <n v="2836.0504999999998"/>
    <n v="0.01"/>
    <s v="Regular Air"/>
    <n v="561.13"/>
    <n v="125.99"/>
    <n v="8.99"/>
    <s v="Ontario"/>
    <s v="Ontario"/>
    <s v="Corporate"/>
    <s v="Technology"/>
    <x v="3"/>
    <n v="0.59"/>
  </r>
  <r>
    <s v="Sean O'Donnell"/>
    <n v="31072"/>
    <x v="1010"/>
    <d v="2010-12-04T00:00:00"/>
    <x v="9"/>
    <s v="2010"/>
    <n v="5"/>
    <b v="0"/>
    <x v="0"/>
    <n v="4"/>
    <n v="701.16"/>
    <n v="0.08"/>
    <s v="Regular Air"/>
    <n v="4.5599999999999996"/>
    <n v="172.99"/>
    <n v="19.989999999999998"/>
    <s v="Ontario"/>
    <s v="Ontario"/>
    <s v="Corporate"/>
    <s v="Office Supplies"/>
    <x v="2"/>
    <n v="0.39"/>
  </r>
  <r>
    <s v="Arthur Prichep"/>
    <n v="31073"/>
    <x v="456"/>
    <d v="2010-07-28T00:00:00"/>
    <x v="1"/>
    <s v="2010"/>
    <n v="3"/>
    <b v="0"/>
    <x v="4"/>
    <n v="39"/>
    <n v="1818.76"/>
    <n v="0.02"/>
    <s v="Regular Air"/>
    <n v="843.12"/>
    <n v="46.94"/>
    <n v="6.77"/>
    <s v="Ontario"/>
    <s v="Ontario"/>
    <s v="Home Office"/>
    <s v="Furniture"/>
    <x v="4"/>
    <n v="0.44"/>
  </r>
  <r>
    <s v="Arthur Prichep"/>
    <n v="31073"/>
    <x v="456"/>
    <d v="2010-07-25T00:00:00"/>
    <x v="1"/>
    <s v="2010"/>
    <n v="0"/>
    <s v="FREE DELIVERY"/>
    <x v="4"/>
    <n v="26"/>
    <n v="4322.26"/>
    <n v="7.0000000000000007E-2"/>
    <s v="Regular Air"/>
    <n v="-618.95000000000005"/>
    <n v="167.27"/>
    <n v="35"/>
    <s v="Ontario"/>
    <s v="Ontario"/>
    <s v="Home Office"/>
    <s v="Office Supplies"/>
    <x v="0"/>
    <n v="0.85"/>
  </r>
  <r>
    <s v="Arthur Prichep"/>
    <n v="31138"/>
    <x v="472"/>
    <d v="2009-01-23T00:00:00"/>
    <x v="10"/>
    <s v="2009"/>
    <n v="2"/>
    <b v="0"/>
    <x v="1"/>
    <n v="37"/>
    <n v="1251.18"/>
    <n v="0.05"/>
    <s v="Delivery Truck"/>
    <n v="-1756.44"/>
    <n v="31.76"/>
    <n v="45.51"/>
    <s v="Ontario"/>
    <s v="Ontario"/>
    <s v="Small Business"/>
    <s v="Furniture"/>
    <x v="10"/>
    <n v="0.65"/>
  </r>
  <r>
    <s v="Sally Hughsby"/>
    <n v="31173"/>
    <x v="554"/>
    <d v="2012-08-25T00:00:00"/>
    <x v="2"/>
    <s v="2012"/>
    <n v="7"/>
    <b v="0"/>
    <x v="0"/>
    <n v="24"/>
    <n v="169.35400000000001"/>
    <n v="0.09"/>
    <s v="Express Air"/>
    <n v="-84.14"/>
    <n v="7.99"/>
    <n v="5.03"/>
    <s v="Ontario"/>
    <s v="Ontario"/>
    <s v="Consumer"/>
    <s v="Technology"/>
    <x v="3"/>
    <n v="0.6"/>
  </r>
  <r>
    <s v="Laura Armstrong"/>
    <n v="31812"/>
    <x v="197"/>
    <d v="2011-08-02T00:00:00"/>
    <x v="2"/>
    <s v="2011"/>
    <n v="2"/>
    <b v="0"/>
    <x v="1"/>
    <n v="14"/>
    <n v="593.62"/>
    <n v="0.02"/>
    <s v="Regular Air"/>
    <n v="25.19"/>
    <n v="40.99"/>
    <n v="19.989999999999998"/>
    <s v="Ontario"/>
    <s v="Ontario"/>
    <s v="Small Business"/>
    <s v="Office Supplies"/>
    <x v="5"/>
    <n v="0.36"/>
  </r>
  <r>
    <s v="Laura Armstrong"/>
    <n v="31812"/>
    <x v="197"/>
    <d v="2011-08-02T00:00:00"/>
    <x v="2"/>
    <s v="2011"/>
    <n v="2"/>
    <b v="0"/>
    <x v="1"/>
    <n v="31"/>
    <n v="38.520000000000003"/>
    <n v="0.06"/>
    <s v="Regular Air"/>
    <n v="-17.34"/>
    <n v="1.26"/>
    <n v="0.7"/>
    <s v="Ontario"/>
    <s v="Ontario"/>
    <s v="Small Business"/>
    <s v="Office Supplies"/>
    <x v="6"/>
    <n v="0.81"/>
  </r>
  <r>
    <s v="Jim Kriz"/>
    <n v="32002"/>
    <x v="533"/>
    <d v="2010-07-24T00:00:00"/>
    <x v="1"/>
    <s v="2010"/>
    <n v="4"/>
    <b v="0"/>
    <x v="0"/>
    <n v="37"/>
    <n v="1196.2"/>
    <n v="0.03"/>
    <s v="Regular Air"/>
    <n v="-73.77"/>
    <n v="30.98"/>
    <n v="6.5"/>
    <s v="Ontario"/>
    <s v="Ontario"/>
    <s v="Consumer"/>
    <s v="Technology"/>
    <x v="7"/>
    <n v="0.79"/>
  </r>
  <r>
    <s v="Jim Kriz"/>
    <n v="32002"/>
    <x v="533"/>
    <d v="2010-07-20T00:00:00"/>
    <x v="1"/>
    <s v="2010"/>
    <n v="0"/>
    <s v="FREE DELIVERY"/>
    <x v="0"/>
    <n v="7"/>
    <n v="98.55"/>
    <n v="7.0000000000000007E-2"/>
    <s v="Regular Air"/>
    <n v="23.16"/>
    <n v="13.79"/>
    <n v="8.7799999999999994"/>
    <s v="Ontario"/>
    <s v="Ontario"/>
    <s v="Consumer"/>
    <s v="Furniture"/>
    <x v="4"/>
    <n v="0.43"/>
  </r>
  <r>
    <s v="Lena Radford"/>
    <n v="32323"/>
    <x v="778"/>
    <d v="2010-07-24T00:00:00"/>
    <x v="1"/>
    <s v="2010"/>
    <n v="1"/>
    <b v="0"/>
    <x v="1"/>
    <n v="3"/>
    <n v="28.75"/>
    <n v="0.01"/>
    <s v="Regular Air"/>
    <n v="-31.43"/>
    <n v="8.4600000000000009"/>
    <n v="3.62"/>
    <s v="Ontario"/>
    <s v="Ontario"/>
    <s v="Small Business"/>
    <s v="Technology"/>
    <x v="7"/>
    <n v="0.61"/>
  </r>
  <r>
    <s v="Lena Radford"/>
    <n v="32323"/>
    <x v="778"/>
    <d v="2010-07-23T00:00:00"/>
    <x v="1"/>
    <s v="2010"/>
    <n v="0"/>
    <s v="FREE DELIVERY"/>
    <x v="1"/>
    <n v="3"/>
    <n v="75.81"/>
    <n v="0.06"/>
    <s v="Regular Air"/>
    <n v="-21.13"/>
    <n v="22.84"/>
    <n v="8.18"/>
    <s v="Ontario"/>
    <s v="Ontario"/>
    <s v="Small Business"/>
    <s v="Office Supplies"/>
    <x v="5"/>
    <n v="0.39"/>
  </r>
  <r>
    <s v="Lena Radford"/>
    <n v="32323"/>
    <x v="778"/>
    <d v="2010-07-25T00:00:00"/>
    <x v="1"/>
    <s v="2010"/>
    <n v="2"/>
    <b v="0"/>
    <x v="1"/>
    <n v="38"/>
    <n v="259.71749999999997"/>
    <n v="0.02"/>
    <s v="Regular Air"/>
    <n v="-118.48"/>
    <n v="7.99"/>
    <n v="5.03"/>
    <s v="Ontario"/>
    <s v="Ontario"/>
    <s v="Small Business"/>
    <s v="Technology"/>
    <x v="3"/>
    <n v="0.6"/>
  </r>
  <r>
    <s v="Ryan Akin"/>
    <n v="32454"/>
    <x v="1212"/>
    <d v="2011-04-01T00:00:00"/>
    <x v="8"/>
    <s v="2011"/>
    <n v="1"/>
    <b v="0"/>
    <x v="5"/>
    <n v="12"/>
    <n v="83.89"/>
    <n v="0.05"/>
    <s v="Regular Air"/>
    <n v="-29.59"/>
    <n v="6.81"/>
    <n v="5.48"/>
    <s v="Ontario"/>
    <s v="Ontario"/>
    <s v="Consumer"/>
    <s v="Office Supplies"/>
    <x v="2"/>
    <n v="0.37"/>
  </r>
  <r>
    <s v="Robert Marley"/>
    <n v="32516"/>
    <x v="356"/>
    <d v="2010-10-26T00:00:00"/>
    <x v="0"/>
    <s v="2010"/>
    <n v="2"/>
    <b v="0"/>
    <x v="5"/>
    <n v="15"/>
    <n v="43.96"/>
    <n v="0.03"/>
    <s v="Regular Air"/>
    <n v="-0.24"/>
    <n v="2.78"/>
    <n v="1.49"/>
    <s v="Ontario"/>
    <s v="Ontario"/>
    <s v="Corporate"/>
    <s v="Office Supplies"/>
    <x v="2"/>
    <n v="0.39"/>
  </r>
  <r>
    <s v="Robert Marley"/>
    <n v="32516"/>
    <x v="356"/>
    <d v="2010-10-26T00:00:00"/>
    <x v="0"/>
    <s v="2010"/>
    <n v="2"/>
    <b v="0"/>
    <x v="5"/>
    <n v="7"/>
    <n v="60.19"/>
    <n v="0.01"/>
    <s v="Regular Air"/>
    <n v="6.44"/>
    <n v="7.78"/>
    <n v="2.5"/>
    <s v="Ontario"/>
    <s v="Ontario"/>
    <s v="Corporate"/>
    <s v="Office Supplies"/>
    <x v="8"/>
    <n v="0.38"/>
  </r>
  <r>
    <s v="Xylona Price"/>
    <n v="32608"/>
    <x v="988"/>
    <d v="2012-05-24T00:00:00"/>
    <x v="7"/>
    <s v="2012"/>
    <n v="2"/>
    <b v="0"/>
    <x v="1"/>
    <n v="20"/>
    <n v="1361.91"/>
    <n v="0.05"/>
    <s v="Regular Air"/>
    <n v="312.52"/>
    <n v="70.97"/>
    <n v="3.5"/>
    <s v="Ontario"/>
    <s v="Ontario"/>
    <s v="Corporate"/>
    <s v="Office Supplies"/>
    <x v="1"/>
    <n v="0.59"/>
  </r>
  <r>
    <s v="Vivek Grady"/>
    <n v="33510"/>
    <x v="1110"/>
    <d v="2011-12-03T00:00:00"/>
    <x v="9"/>
    <s v="2011"/>
    <n v="1"/>
    <b v="0"/>
    <x v="1"/>
    <n v="42"/>
    <n v="267.06"/>
    <n v="0.03"/>
    <s v="Regular Air"/>
    <n v="-96.95"/>
    <n v="6.24"/>
    <n v="5.22"/>
    <s v="Ontario"/>
    <s v="Ontario"/>
    <s v="Corporate"/>
    <s v="Furniture"/>
    <x v="4"/>
    <n v="0.6"/>
  </r>
  <r>
    <s v="Vivek Grady"/>
    <n v="33510"/>
    <x v="1110"/>
    <d v="2011-12-02T00:00:00"/>
    <x v="9"/>
    <s v="2011"/>
    <n v="0"/>
    <s v="FREE DELIVERY"/>
    <x v="1"/>
    <n v="11"/>
    <n v="449.79"/>
    <n v="0.06"/>
    <s v="Regular Air"/>
    <n v="13.21"/>
    <n v="40.99"/>
    <n v="17.48"/>
    <s v="Ontario"/>
    <s v="Ontario"/>
    <s v="Corporate"/>
    <s v="Office Supplies"/>
    <x v="5"/>
    <n v="0.36"/>
  </r>
  <r>
    <s v="John Lucas"/>
    <n v="33541"/>
    <x v="1033"/>
    <d v="2012-06-19T00:00:00"/>
    <x v="3"/>
    <s v="2012"/>
    <n v="0"/>
    <s v="FREE DELIVERY"/>
    <x v="5"/>
    <n v="43"/>
    <n v="512.78"/>
    <n v="0.08"/>
    <s v="Regular Air"/>
    <n v="16.14"/>
    <n v="12.2"/>
    <n v="6.02"/>
    <s v="Ontario"/>
    <s v="Ontario"/>
    <s v="Small Business"/>
    <s v="Furniture"/>
    <x v="4"/>
    <n v="0.43"/>
  </r>
  <r>
    <s v="Vivek Grady"/>
    <n v="33573"/>
    <x v="771"/>
    <d v="2010-10-04T00:00:00"/>
    <x v="0"/>
    <s v="2010"/>
    <n v="0"/>
    <s v="FREE DELIVERY"/>
    <x v="5"/>
    <n v="15"/>
    <n v="2272.56"/>
    <n v="0.06"/>
    <s v="Delivery Truck"/>
    <n v="111.05"/>
    <n v="150.97999999999999"/>
    <n v="16.010000000000002"/>
    <s v="Ontario"/>
    <s v="Ontario"/>
    <s v="Corporate"/>
    <s v="Furniture"/>
    <x v="10"/>
    <n v="0.7"/>
  </r>
  <r>
    <s v="Scott Cohen"/>
    <n v="34371"/>
    <x v="125"/>
    <d v="2010-04-03T00:00:00"/>
    <x v="8"/>
    <s v="2010"/>
    <n v="2"/>
    <b v="0"/>
    <x v="4"/>
    <n v="18"/>
    <n v="8334.0300000000007"/>
    <n v="0.05"/>
    <s v="Delivery Truck"/>
    <n v="1886.66"/>
    <n v="510.14"/>
    <n v="14.7"/>
    <s v="Ontario"/>
    <s v="Ontario"/>
    <s v="Consumer"/>
    <s v="Technology"/>
    <x v="16"/>
    <n v="0.56000000000000005"/>
  </r>
  <r>
    <s v="Karen Daniels"/>
    <n v="34530"/>
    <x v="81"/>
    <d v="2010-09-01T00:00:00"/>
    <x v="11"/>
    <s v="2010"/>
    <n v="2"/>
    <b v="0"/>
    <x v="0"/>
    <n v="22"/>
    <n v="1516.13"/>
    <n v="0.06"/>
    <s v="Express Air"/>
    <n v="493.03"/>
    <n v="67.84"/>
    <n v="0.99"/>
    <s v="Ontario"/>
    <s v="Ontario"/>
    <s v="Consumer"/>
    <s v="Office Supplies"/>
    <x v="1"/>
    <n v="0.57999999999999996"/>
  </r>
  <r>
    <s v="Karen Daniels"/>
    <n v="34530"/>
    <x v="81"/>
    <d v="2010-09-04T00:00:00"/>
    <x v="11"/>
    <s v="2010"/>
    <n v="5"/>
    <b v="0"/>
    <x v="0"/>
    <n v="38"/>
    <n v="612.49"/>
    <n v="0.09"/>
    <s v="Regular Air"/>
    <n v="168.04"/>
    <n v="17.48"/>
    <n v="1.99"/>
    <s v="Ontario"/>
    <s v="Ontario"/>
    <s v="Consumer"/>
    <s v="Technology"/>
    <x v="7"/>
    <n v="0.45"/>
  </r>
  <r>
    <s v="Karen Daniels"/>
    <n v="34530"/>
    <x v="81"/>
    <d v="2010-09-04T00:00:00"/>
    <x v="11"/>
    <s v="2010"/>
    <n v="5"/>
    <b v="0"/>
    <x v="0"/>
    <n v="7"/>
    <n v="1092.42"/>
    <n v="0.03"/>
    <s v="Delivery Truck"/>
    <n v="-364.87"/>
    <n v="150.97999999999999"/>
    <n v="16.010000000000002"/>
    <s v="Ontario"/>
    <s v="Ontario"/>
    <s v="Consumer"/>
    <s v="Furniture"/>
    <x v="10"/>
    <n v="0.7"/>
  </r>
  <r>
    <s v="John Lucas"/>
    <n v="34562"/>
    <x v="69"/>
    <d v="2010-08-26T00:00:00"/>
    <x v="2"/>
    <s v="2010"/>
    <n v="2"/>
    <b v="0"/>
    <x v="0"/>
    <n v="22"/>
    <n v="561.91999999999996"/>
    <n v="0.1"/>
    <s v="Regular Air"/>
    <n v="57.82"/>
    <n v="28.38"/>
    <n v="1.99"/>
    <s v="Ontario"/>
    <s v="Ontario"/>
    <s v="Small Business"/>
    <s v="Technology"/>
    <x v="7"/>
    <n v="0.51"/>
  </r>
  <r>
    <s v="John Lucas"/>
    <n v="34562"/>
    <x v="69"/>
    <d v="2010-08-28T00:00:00"/>
    <x v="2"/>
    <s v="2010"/>
    <n v="4"/>
    <b v="0"/>
    <x v="0"/>
    <n v="19"/>
    <n v="365.64"/>
    <n v="0.03"/>
    <s v="Regular Air"/>
    <n v="22.77"/>
    <n v="18.97"/>
    <n v="9.0299999999999994"/>
    <s v="Ontario"/>
    <s v="Ontario"/>
    <s v="Small Business"/>
    <s v="Office Supplies"/>
    <x v="5"/>
    <n v="0.37"/>
  </r>
  <r>
    <s v="Liz Willingham"/>
    <n v="35430"/>
    <x v="845"/>
    <d v="2010-04-01T00:00:00"/>
    <x v="8"/>
    <s v="2010"/>
    <n v="7"/>
    <b v="0"/>
    <x v="0"/>
    <n v="16"/>
    <n v="1835.84"/>
    <n v="0.05"/>
    <s v="Regular Air"/>
    <n v="608.74"/>
    <n v="110.98"/>
    <n v="13.99"/>
    <s v="Ontario"/>
    <s v="Ontario"/>
    <s v="Home Office"/>
    <s v="Furniture"/>
    <x v="4"/>
    <n v="0.69"/>
  </r>
  <r>
    <s v="Liz Willingham"/>
    <n v="35430"/>
    <x v="845"/>
    <d v="2010-03-29T00:00:00"/>
    <x v="4"/>
    <s v="2010"/>
    <n v="4"/>
    <b v="0"/>
    <x v="0"/>
    <n v="48"/>
    <n v="133.43"/>
    <n v="0.1"/>
    <s v="Regular Air"/>
    <n v="9.5"/>
    <n v="2.84"/>
    <n v="0.93"/>
    <s v="Ontario"/>
    <s v="Ontario"/>
    <s v="Home Office"/>
    <s v="Office Supplies"/>
    <x v="12"/>
    <n v="0.54"/>
  </r>
  <r>
    <s v="Liz Willingham"/>
    <n v="35430"/>
    <x v="845"/>
    <d v="2010-03-27T00:00:00"/>
    <x v="4"/>
    <s v="2010"/>
    <n v="2"/>
    <b v="0"/>
    <x v="0"/>
    <n v="31"/>
    <n v="1655.3665000000001"/>
    <n v="0.08"/>
    <s v="Regular Air"/>
    <n v="173.93"/>
    <n v="65.989999999999995"/>
    <n v="8.99"/>
    <s v="Ontario"/>
    <s v="Ontario"/>
    <s v="Home Office"/>
    <s v="Technology"/>
    <x v="3"/>
    <n v="0.56000000000000005"/>
  </r>
  <r>
    <s v="Cathy Prescott"/>
    <n v="35588"/>
    <x v="446"/>
    <d v="2010-06-15T00:00:00"/>
    <x v="3"/>
    <s v="2010"/>
    <n v="2"/>
    <b v="0"/>
    <x v="0"/>
    <n v="32"/>
    <n v="1727.79"/>
    <n v="0.1"/>
    <s v="Delivery Truck"/>
    <n v="-694.9"/>
    <n v="58.14"/>
    <n v="36.61"/>
    <s v="Ontario"/>
    <s v="Ontario"/>
    <s v="Corporate"/>
    <s v="Furniture"/>
    <x v="9"/>
    <n v="0.61"/>
  </r>
  <r>
    <s v="Steve Nguyen"/>
    <n v="35712"/>
    <x v="88"/>
    <d v="2012-10-24T00:00:00"/>
    <x v="0"/>
    <s v="2012"/>
    <n v="1"/>
    <b v="0"/>
    <x v="1"/>
    <n v="42"/>
    <n v="3931.17"/>
    <n v="0.1"/>
    <s v="Regular Air"/>
    <n v="1174.02"/>
    <n v="100.97"/>
    <n v="7.18"/>
    <s v="Ontario"/>
    <s v="Ontario"/>
    <s v="Consumer"/>
    <s v="Technology"/>
    <x v="7"/>
    <n v="0.46"/>
  </r>
  <r>
    <s v="Steve Nguyen"/>
    <n v="35712"/>
    <x v="88"/>
    <d v="2012-10-23T00:00:00"/>
    <x v="0"/>
    <s v="2012"/>
    <n v="0"/>
    <s v="FREE DELIVERY"/>
    <x v="1"/>
    <n v="24"/>
    <n v="134.88"/>
    <n v="0"/>
    <s v="Regular Air"/>
    <n v="-122.21"/>
    <n v="5.28"/>
    <n v="8.16"/>
    <s v="Ontario"/>
    <s v="Ontario"/>
    <s v="Consumer"/>
    <s v="Office Supplies"/>
    <x v="5"/>
    <n v="0.4"/>
  </r>
  <r>
    <s v="Lindsay Shagiari"/>
    <n v="36130"/>
    <x v="558"/>
    <d v="2012-09-14T00:00:00"/>
    <x v="11"/>
    <s v="2012"/>
    <n v="1"/>
    <b v="0"/>
    <x v="5"/>
    <n v="23"/>
    <n v="394.8"/>
    <n v="0.1"/>
    <s v="Regular Air"/>
    <n v="-113.8"/>
    <n v="17.98"/>
    <n v="4"/>
    <s v="Ontario"/>
    <s v="Ontario"/>
    <s v="Home Office"/>
    <s v="Technology"/>
    <x v="7"/>
    <n v="0.79"/>
  </r>
  <r>
    <s v="Sean O'Donnell"/>
    <n v="36416"/>
    <x v="877"/>
    <d v="2009-12-04T00:00:00"/>
    <x v="9"/>
    <s v="2009"/>
    <n v="4"/>
    <b v="0"/>
    <x v="0"/>
    <n v="44"/>
    <n v="276"/>
    <n v="0.08"/>
    <s v="Regular Air"/>
    <n v="-98.53"/>
    <n v="6.48"/>
    <n v="5.82"/>
    <s v="Ontario"/>
    <s v="Ontario"/>
    <s v="Corporate"/>
    <s v="Office Supplies"/>
    <x v="5"/>
    <n v="0.37"/>
  </r>
  <r>
    <s v="Sean O'Donnell"/>
    <n v="36416"/>
    <x v="877"/>
    <d v="2009-12-04T00:00:00"/>
    <x v="9"/>
    <s v="2009"/>
    <n v="4"/>
    <b v="0"/>
    <x v="0"/>
    <n v="46"/>
    <n v="132.01"/>
    <n v="0.04"/>
    <s v="Regular Air"/>
    <n v="6.93"/>
    <n v="2.88"/>
    <n v="1.01"/>
    <s v="Ontario"/>
    <s v="Ontario"/>
    <s v="Corporate"/>
    <s v="Office Supplies"/>
    <x v="12"/>
    <n v="0.55000000000000004"/>
  </r>
  <r>
    <s v="Robert Marley"/>
    <n v="36418"/>
    <x v="1075"/>
    <d v="2012-01-28T00:00:00"/>
    <x v="10"/>
    <s v="2012"/>
    <n v="1"/>
    <b v="0"/>
    <x v="3"/>
    <n v="33"/>
    <n v="207.92"/>
    <n v="0.08"/>
    <s v="Express Air"/>
    <n v="-124.84"/>
    <n v="6.23"/>
    <n v="6.97"/>
    <s v="Ontario"/>
    <s v="Ontario"/>
    <s v="Corporate"/>
    <s v="Office Supplies"/>
    <x v="2"/>
    <n v="0.36"/>
  </r>
  <r>
    <s v="Katherine Nockton"/>
    <n v="36517"/>
    <x v="1145"/>
    <d v="2010-03-02T00:00:00"/>
    <x v="4"/>
    <s v="2010"/>
    <n v="1"/>
    <b v="0"/>
    <x v="3"/>
    <n v="18"/>
    <n v="877.64"/>
    <n v="0.03"/>
    <s v="Regular Air"/>
    <n v="218.97"/>
    <n v="48.58"/>
    <n v="3.99"/>
    <s v="Ontario"/>
    <s v="Ontario"/>
    <s v="Corporate"/>
    <s v="Office Supplies"/>
    <x v="1"/>
    <n v="0.56000000000000005"/>
  </r>
  <r>
    <s v="Katherine Nockton"/>
    <n v="36517"/>
    <x v="1145"/>
    <d v="2010-03-03T00:00:00"/>
    <x v="4"/>
    <s v="2010"/>
    <n v="2"/>
    <b v="0"/>
    <x v="3"/>
    <n v="9"/>
    <n v="190.1"/>
    <n v="0.06"/>
    <s v="Regular Air"/>
    <n v="-63.78"/>
    <n v="20.95"/>
    <n v="4"/>
    <s v="Ontario"/>
    <s v="Ontario"/>
    <s v="Corporate"/>
    <s v="Technology"/>
    <x v="7"/>
    <n v="0.6"/>
  </r>
  <r>
    <s v="Sam Zeldin"/>
    <n v="36705"/>
    <x v="615"/>
    <d v="2009-06-25T00:00:00"/>
    <x v="3"/>
    <s v="2009"/>
    <n v="0"/>
    <s v="FREE DELIVERY"/>
    <x v="3"/>
    <n v="17"/>
    <n v="1032.0719999999999"/>
    <n v="0.06"/>
    <s v="Delivery Truck"/>
    <n v="54.23"/>
    <n v="70.89"/>
    <n v="89.3"/>
    <s v="Ontario"/>
    <s v="Ontario"/>
    <s v="Small Business"/>
    <s v="Furniture"/>
    <x v="10"/>
    <n v="0.72"/>
  </r>
  <r>
    <s v="Harold Ryan"/>
    <n v="36833"/>
    <x v="608"/>
    <d v="2012-07-18T00:00:00"/>
    <x v="1"/>
    <s v="2012"/>
    <n v="7"/>
    <b v="0"/>
    <x v="0"/>
    <n v="25"/>
    <n v="184.32"/>
    <n v="0"/>
    <s v="Regular Air"/>
    <n v="-73.33"/>
    <n v="6.68"/>
    <n v="7.3"/>
    <s v="Ontario"/>
    <s v="Ontario"/>
    <s v="Home Office"/>
    <s v="Office Supplies"/>
    <x v="5"/>
    <n v="0.37"/>
  </r>
  <r>
    <s v="Xylona Price"/>
    <n v="36896"/>
    <x v="402"/>
    <d v="2009-11-05T00:00:00"/>
    <x v="6"/>
    <s v="2009"/>
    <n v="2"/>
    <b v="0"/>
    <x v="5"/>
    <n v="12"/>
    <n v="34.01"/>
    <n v="0"/>
    <s v="Regular Air"/>
    <n v="10.58"/>
    <n v="2.61"/>
    <n v="0.5"/>
    <s v="Ontario"/>
    <s v="Ontario"/>
    <s v="Corporate"/>
    <s v="Office Supplies"/>
    <x v="11"/>
    <n v="0.39"/>
  </r>
  <r>
    <s v="Xylona Price"/>
    <n v="36896"/>
    <x v="402"/>
    <d v="2009-11-06T00:00:00"/>
    <x v="6"/>
    <s v="2009"/>
    <n v="3"/>
    <b v="0"/>
    <x v="5"/>
    <n v="41"/>
    <n v="1008.95"/>
    <n v="0.04"/>
    <s v="Express Air"/>
    <n v="69.31"/>
    <n v="25.38"/>
    <n v="8.99"/>
    <s v="Ontario"/>
    <s v="Ontario"/>
    <s v="Corporate"/>
    <s v="Furniture"/>
    <x v="4"/>
    <n v="0.5"/>
  </r>
  <r>
    <s v="Xylona Price"/>
    <n v="36896"/>
    <x v="402"/>
    <d v="2009-11-03T00:00:00"/>
    <x v="6"/>
    <s v="2009"/>
    <n v="0"/>
    <s v="FREE DELIVERY"/>
    <x v="5"/>
    <n v="21"/>
    <n v="3508.33"/>
    <n v="0.04"/>
    <s v="Regular Air"/>
    <n v="-546.98"/>
    <n v="167.27"/>
    <n v="35"/>
    <s v="Ontario"/>
    <s v="Ontario"/>
    <s v="Corporate"/>
    <s v="Office Supplies"/>
    <x v="0"/>
    <n v="0.85"/>
  </r>
  <r>
    <s v="Lena Radford"/>
    <n v="37123"/>
    <x v="1213"/>
    <d v="2012-02-19T00:00:00"/>
    <x v="5"/>
    <s v="2012"/>
    <n v="1"/>
    <b v="0"/>
    <x v="1"/>
    <n v="50"/>
    <n v="794.58"/>
    <n v="0.05"/>
    <s v="Delivery Truck"/>
    <n v="11.65"/>
    <n v="15.23"/>
    <n v="27.75"/>
    <s v="Ontario"/>
    <s v="Ontario"/>
    <s v="Small Business"/>
    <s v="Furniture"/>
    <x v="10"/>
    <n v="0.76"/>
  </r>
  <r>
    <s v="Jas O'Carroll"/>
    <n v="37572"/>
    <x v="362"/>
    <d v="2010-08-05T00:00:00"/>
    <x v="2"/>
    <s v="2010"/>
    <n v="2"/>
    <b v="0"/>
    <x v="1"/>
    <n v="22"/>
    <n v="123.95"/>
    <n v="0.01"/>
    <s v="Regular Air"/>
    <n v="2.42"/>
    <n v="5.34"/>
    <n v="2.99"/>
    <s v="Ontario"/>
    <s v="Ontario"/>
    <s v="Corporate"/>
    <s v="Office Supplies"/>
    <x v="2"/>
    <n v="0.38"/>
  </r>
  <r>
    <s v="Alejandro Grove"/>
    <n v="37669"/>
    <x v="576"/>
    <d v="2010-10-31T00:00:00"/>
    <x v="0"/>
    <s v="2010"/>
    <n v="2"/>
    <b v="0"/>
    <x v="3"/>
    <n v="39"/>
    <n v="9081.98"/>
    <n v="0.02"/>
    <s v="Express Air"/>
    <n v="2485.54"/>
    <n v="232.58"/>
    <n v="19.989999999999998"/>
    <s v="Ontario"/>
    <s v="Ontario"/>
    <s v="Corporate"/>
    <s v="Office Supplies"/>
    <x v="1"/>
    <n v="0.59"/>
  </r>
  <r>
    <s v="Alejandro Grove"/>
    <n v="37669"/>
    <x v="576"/>
    <d v="2010-10-31T00:00:00"/>
    <x v="0"/>
    <s v="2010"/>
    <n v="2"/>
    <b v="0"/>
    <x v="3"/>
    <n v="31"/>
    <n v="806.08"/>
    <n v="0.08"/>
    <s v="Regular Air"/>
    <n v="402.37"/>
    <n v="26.17"/>
    <n v="1.39"/>
    <s v="Ontario"/>
    <s v="Ontario"/>
    <s v="Corporate"/>
    <s v="Office Supplies"/>
    <x v="8"/>
    <n v="0.38"/>
  </r>
  <r>
    <s v="Alejandro Grove"/>
    <n v="37669"/>
    <x v="576"/>
    <d v="2010-11-01T00:00:00"/>
    <x v="6"/>
    <s v="2010"/>
    <n v="3"/>
    <b v="0"/>
    <x v="3"/>
    <n v="4"/>
    <n v="70.02"/>
    <n v="0"/>
    <s v="Regular Air"/>
    <n v="-30.63"/>
    <n v="15.31"/>
    <n v="8.7799999999999994"/>
    <s v="Ontario"/>
    <s v="Ontario"/>
    <s v="Corporate"/>
    <s v="Office Supplies"/>
    <x v="0"/>
    <n v="0.56999999999999995"/>
  </r>
  <r>
    <s v="Mick Hernandez"/>
    <n v="38117"/>
    <x v="875"/>
    <d v="2010-04-25T00:00:00"/>
    <x v="8"/>
    <s v="2010"/>
    <n v="5"/>
    <b v="0"/>
    <x v="0"/>
    <n v="28"/>
    <n v="481.27"/>
    <n v="0.01"/>
    <s v="Regular Air"/>
    <n v="-128.88999999999999"/>
    <n v="15.7"/>
    <n v="11.25"/>
    <s v="Ontario"/>
    <s v="Ontario"/>
    <s v="Home Office"/>
    <s v="Office Supplies"/>
    <x v="0"/>
    <n v="0.6"/>
  </r>
  <r>
    <s v="Ben Ferrer"/>
    <n v="38210"/>
    <x v="611"/>
    <d v="2010-12-12T00:00:00"/>
    <x v="9"/>
    <s v="2010"/>
    <n v="0"/>
    <s v="FREE DELIVERY"/>
    <x v="0"/>
    <n v="10"/>
    <n v="52.76"/>
    <n v="0.09"/>
    <s v="Regular Air"/>
    <n v="-49.53"/>
    <n v="4.9800000000000004"/>
    <n v="7.44"/>
    <s v="Ontario"/>
    <s v="Ontario"/>
    <s v="Corporate"/>
    <s v="Office Supplies"/>
    <x v="5"/>
    <n v="0.36"/>
  </r>
  <r>
    <s v="Todd Sumrall"/>
    <n v="38274"/>
    <x v="887"/>
    <d v="2011-06-12T00:00:00"/>
    <x v="3"/>
    <s v="2011"/>
    <n v="2"/>
    <b v="0"/>
    <x v="1"/>
    <n v="9"/>
    <n v="1225.3699999999999"/>
    <n v="0.08"/>
    <s v="Regular Air"/>
    <n v="0.98"/>
    <n v="140.81"/>
    <n v="24.49"/>
    <s v="Ontario"/>
    <s v="Ontario"/>
    <s v="Consumer"/>
    <s v="Furniture"/>
    <x v="14"/>
    <n v="0.56999999999999995"/>
  </r>
  <r>
    <s v="Todd Sumrall"/>
    <n v="38274"/>
    <x v="887"/>
    <d v="2011-06-12T00:00:00"/>
    <x v="3"/>
    <s v="2011"/>
    <n v="2"/>
    <b v="0"/>
    <x v="1"/>
    <n v="27"/>
    <n v="1199.57"/>
    <n v="0.06"/>
    <s v="Regular Air"/>
    <n v="23.7"/>
    <n v="43.57"/>
    <n v="16.36"/>
    <s v="Ontario"/>
    <s v="Ontario"/>
    <s v="Consumer"/>
    <s v="Office Supplies"/>
    <x v="0"/>
    <n v="0.55000000000000004"/>
  </r>
  <r>
    <s v="Todd Sumrall"/>
    <n v="38274"/>
    <x v="887"/>
    <d v="2011-06-11T00:00:00"/>
    <x v="3"/>
    <s v="2011"/>
    <n v="1"/>
    <b v="0"/>
    <x v="1"/>
    <n v="10"/>
    <n v="484.21949999999998"/>
    <n v="0.02"/>
    <s v="Express Air"/>
    <n v="-33.79"/>
    <n v="55.99"/>
    <n v="1.25"/>
    <s v="Ontario"/>
    <s v="Ontario"/>
    <s v="Consumer"/>
    <s v="Technology"/>
    <x v="3"/>
    <n v="0.55000000000000004"/>
  </r>
  <r>
    <s v="Sean O'Donnell"/>
    <n v="38370"/>
    <x v="479"/>
    <d v="2011-04-05T00:00:00"/>
    <x v="8"/>
    <s v="2011"/>
    <n v="2"/>
    <b v="0"/>
    <x v="1"/>
    <n v="50"/>
    <n v="169.13"/>
    <n v="0"/>
    <s v="Regular Air"/>
    <n v="43.05"/>
    <n v="3.14"/>
    <n v="1.1399999999999999"/>
    <s v="Ontario"/>
    <s v="Ontario"/>
    <s v="Corporate"/>
    <s v="Office Supplies"/>
    <x v="5"/>
    <n v="0.4"/>
  </r>
  <r>
    <s v="Laura Armstrong"/>
    <n v="38405"/>
    <x v="427"/>
    <d v="2010-07-18T00:00:00"/>
    <x v="1"/>
    <s v="2010"/>
    <n v="3"/>
    <b v="0"/>
    <x v="4"/>
    <n v="29"/>
    <n v="208.04"/>
    <n v="0.1"/>
    <s v="Regular Air"/>
    <n v="14.77"/>
    <n v="7.59"/>
    <n v="4"/>
    <s v="Ontario"/>
    <s v="Ontario"/>
    <s v="Small Business"/>
    <s v="Furniture"/>
    <x v="4"/>
    <n v="0.42"/>
  </r>
  <r>
    <s v="Jane Waco"/>
    <n v="38466"/>
    <x v="1091"/>
    <d v="2011-08-18T00:00:00"/>
    <x v="2"/>
    <s v="2011"/>
    <n v="1"/>
    <b v="0"/>
    <x v="5"/>
    <n v="22"/>
    <n v="136.18"/>
    <n v="0.08"/>
    <s v="Regular Air"/>
    <n v="-43.26"/>
    <n v="5.98"/>
    <n v="5.46"/>
    <s v="Ontario"/>
    <s v="Ontario"/>
    <s v="Corporate"/>
    <s v="Office Supplies"/>
    <x v="5"/>
    <n v="0.36"/>
  </r>
  <r>
    <s v="Jane Waco"/>
    <n v="38466"/>
    <x v="1091"/>
    <d v="2011-08-19T00:00:00"/>
    <x v="2"/>
    <s v="2011"/>
    <n v="2"/>
    <b v="0"/>
    <x v="5"/>
    <n v="37"/>
    <n v="111.37"/>
    <n v="0.04"/>
    <s v="Regular Air"/>
    <n v="46.46"/>
    <n v="2.89"/>
    <n v="0.5"/>
    <s v="Ontario"/>
    <s v="Ontario"/>
    <s v="Corporate"/>
    <s v="Office Supplies"/>
    <x v="11"/>
    <n v="0.38"/>
  </r>
  <r>
    <s v="Jane Waco"/>
    <n v="38466"/>
    <x v="1091"/>
    <d v="2011-08-18T00:00:00"/>
    <x v="2"/>
    <s v="2011"/>
    <n v="1"/>
    <b v="0"/>
    <x v="5"/>
    <n v="15"/>
    <n v="105.48"/>
    <n v="0.02"/>
    <s v="Regular Air"/>
    <n v="-53.99"/>
    <n v="6.48"/>
    <n v="7.37"/>
    <s v="Ontario"/>
    <s v="Ontario"/>
    <s v="Corporate"/>
    <s v="Office Supplies"/>
    <x v="5"/>
    <n v="0.37"/>
  </r>
  <r>
    <s v="Guy Phonely"/>
    <n v="38501"/>
    <x v="464"/>
    <d v="2009-04-29T00:00:00"/>
    <x v="8"/>
    <s v="2009"/>
    <n v="1"/>
    <b v="0"/>
    <x v="5"/>
    <n v="11"/>
    <n v="78.680000000000007"/>
    <n v="0.05"/>
    <s v="Regular Air"/>
    <n v="-29.07"/>
    <n v="6.48"/>
    <n v="6.22"/>
    <s v="Ontario"/>
    <s v="Ontario"/>
    <s v="Corporate"/>
    <s v="Office Supplies"/>
    <x v="5"/>
    <n v="0.37"/>
  </r>
  <r>
    <s v="Pamela Coakley"/>
    <n v="38532"/>
    <x v="685"/>
    <d v="2012-07-19T00:00:00"/>
    <x v="1"/>
    <s v="2012"/>
    <n v="2"/>
    <b v="0"/>
    <x v="1"/>
    <n v="44"/>
    <n v="128.22"/>
    <n v="7.0000000000000007E-2"/>
    <s v="Regular Air"/>
    <n v="16.510000000000002"/>
    <n v="2.94"/>
    <n v="0.7"/>
    <s v="Ontario"/>
    <s v="Ontario"/>
    <s v="Corporate"/>
    <s v="Office Supplies"/>
    <x v="12"/>
    <n v="0.57999999999999996"/>
  </r>
  <r>
    <s v="Vivek Grady"/>
    <n v="38564"/>
    <x v="868"/>
    <d v="2009-11-03T00:00:00"/>
    <x v="6"/>
    <s v="2009"/>
    <n v="1"/>
    <b v="0"/>
    <x v="5"/>
    <n v="31"/>
    <n v="904.93"/>
    <n v="0.08"/>
    <s v="Regular Air"/>
    <n v="-53.4"/>
    <n v="30.97"/>
    <n v="4"/>
    <s v="Ontario"/>
    <s v="Ontario"/>
    <s v="Home Office"/>
    <s v="Technology"/>
    <x v="7"/>
    <n v="0.74"/>
  </r>
  <r>
    <s v="Vivek Grady"/>
    <n v="38564"/>
    <x v="868"/>
    <d v="2009-11-04T00:00:00"/>
    <x v="6"/>
    <s v="2009"/>
    <n v="2"/>
    <b v="0"/>
    <x v="5"/>
    <n v="21"/>
    <n v="98.51"/>
    <n v="0.1"/>
    <s v="Express Air"/>
    <n v="45.93"/>
    <n v="4.13"/>
    <n v="0.5"/>
    <s v="Ontario"/>
    <s v="Ontario"/>
    <s v="Home Office"/>
    <s v="Office Supplies"/>
    <x v="11"/>
    <n v="0.39"/>
  </r>
  <r>
    <s v="Ben Ferrer"/>
    <n v="38915"/>
    <x v="627"/>
    <d v="2009-09-18T00:00:00"/>
    <x v="11"/>
    <s v="2009"/>
    <n v="1"/>
    <b v="0"/>
    <x v="4"/>
    <n v="12"/>
    <n v="96.73"/>
    <n v="0.08"/>
    <s v="Regular Air"/>
    <n v="-83.65"/>
    <n v="7.77"/>
    <n v="9.23"/>
    <s v="Ontario"/>
    <s v="Ontario"/>
    <s v="Corporate"/>
    <s v="Office Supplies"/>
    <x v="1"/>
    <n v="0.57999999999999996"/>
  </r>
  <r>
    <s v="Ben Ferrer"/>
    <n v="38915"/>
    <x v="627"/>
    <d v="2009-09-19T00:00:00"/>
    <x v="11"/>
    <s v="2009"/>
    <n v="2"/>
    <b v="0"/>
    <x v="4"/>
    <n v="34"/>
    <n v="253.6"/>
    <n v="7.0000000000000007E-2"/>
    <s v="Regular Air"/>
    <n v="24.39"/>
    <n v="7.59"/>
    <n v="4"/>
    <s v="Ontario"/>
    <s v="Ontario"/>
    <s v="Corporate"/>
    <s v="Furniture"/>
    <x v="4"/>
    <n v="0.42"/>
  </r>
  <r>
    <s v="Chris Selesnick"/>
    <n v="38947"/>
    <x v="213"/>
    <d v="2009-12-01T00:00:00"/>
    <x v="9"/>
    <s v="2009"/>
    <n v="2"/>
    <b v="0"/>
    <x v="5"/>
    <n v="20"/>
    <n v="307.45999999999998"/>
    <n v="0.02"/>
    <s v="Regular Air"/>
    <n v="4.91"/>
    <n v="14.58"/>
    <n v="7.4"/>
    <s v="Ontario"/>
    <s v="Ontario"/>
    <s v="Home Office"/>
    <s v="Furniture"/>
    <x v="4"/>
    <n v="0.48"/>
  </r>
  <r>
    <s v="Matt Connell"/>
    <n v="39078"/>
    <x v="794"/>
    <d v="2009-06-23T00:00:00"/>
    <x v="3"/>
    <s v="2009"/>
    <n v="0"/>
    <s v="FREE DELIVERY"/>
    <x v="0"/>
    <n v="10"/>
    <n v="36.909999999999997"/>
    <n v="7.0000000000000007E-2"/>
    <s v="Regular Air"/>
    <n v="-27.72"/>
    <n v="3.28"/>
    <n v="3.97"/>
    <s v="Ontario"/>
    <s v="Ontario"/>
    <s v="Corporate"/>
    <s v="Office Supplies"/>
    <x v="12"/>
    <n v="0.56000000000000005"/>
  </r>
  <r>
    <s v="Matt Connell"/>
    <n v="39078"/>
    <x v="794"/>
    <d v="2009-06-30T00:00:00"/>
    <x v="3"/>
    <s v="2009"/>
    <n v="7"/>
    <b v="0"/>
    <x v="0"/>
    <n v="8"/>
    <n v="2155.84"/>
    <n v="0.02"/>
    <s v="Regular Air"/>
    <n v="-267.63"/>
    <n v="256.99"/>
    <n v="11.25"/>
    <s v="Ontario"/>
    <s v="Ontario"/>
    <s v="Corporate"/>
    <s v="Technology"/>
    <x v="7"/>
    <n v="0.51"/>
  </r>
  <r>
    <s v="Matt Connell"/>
    <n v="39078"/>
    <x v="794"/>
    <d v="2009-06-25T00:00:00"/>
    <x v="3"/>
    <s v="2009"/>
    <n v="2"/>
    <b v="0"/>
    <x v="0"/>
    <n v="26"/>
    <n v="175.27"/>
    <n v="0.01"/>
    <s v="Regular Air"/>
    <n v="-33.67"/>
    <n v="6.48"/>
    <n v="5.14"/>
    <s v="Ontario"/>
    <s v="Ontario"/>
    <s v="Corporate"/>
    <s v="Office Supplies"/>
    <x v="5"/>
    <n v="0.37"/>
  </r>
  <r>
    <s v="Jim Kriz"/>
    <n v="39141"/>
    <x v="1214"/>
    <d v="2009-05-05T00:00:00"/>
    <x v="7"/>
    <s v="2009"/>
    <n v="2"/>
    <b v="0"/>
    <x v="0"/>
    <n v="49"/>
    <n v="1400.91"/>
    <n v="0.09"/>
    <s v="Regular Air"/>
    <n v="-163.53"/>
    <n v="30.98"/>
    <n v="19.510000000000002"/>
    <s v="Ontario"/>
    <s v="Ontario"/>
    <s v="Consumer"/>
    <s v="Office Supplies"/>
    <x v="8"/>
    <n v="0.36"/>
  </r>
  <r>
    <s v="Jim Kriz"/>
    <n v="39141"/>
    <x v="1214"/>
    <d v="2009-05-05T00:00:00"/>
    <x v="7"/>
    <s v="2009"/>
    <n v="2"/>
    <b v="0"/>
    <x v="0"/>
    <n v="47"/>
    <n v="2259.66"/>
    <n v="0.03"/>
    <s v="Regular Air"/>
    <n v="554.77"/>
    <n v="49.34"/>
    <n v="10.25"/>
    <s v="Ontario"/>
    <s v="Ontario"/>
    <s v="Consumer"/>
    <s v="Furniture"/>
    <x v="4"/>
    <n v="0.56999999999999995"/>
  </r>
  <r>
    <s v="Stephanie Ulpright"/>
    <n v="39460"/>
    <x v="1215"/>
    <d v="2009-05-04T00:00:00"/>
    <x v="7"/>
    <s v="2009"/>
    <n v="2"/>
    <b v="0"/>
    <x v="3"/>
    <n v="25"/>
    <n v="172.42"/>
    <n v="0.09"/>
    <s v="Regular Air"/>
    <n v="-71.599999999999994"/>
    <n v="7.1"/>
    <n v="6.05"/>
    <s v="Ontario"/>
    <s v="Ontario"/>
    <s v="Consumer"/>
    <s v="Office Supplies"/>
    <x v="2"/>
    <n v="0.39"/>
  </r>
  <r>
    <s v="Stephanie Ulpright"/>
    <n v="39460"/>
    <x v="1215"/>
    <d v="2009-05-03T00:00:00"/>
    <x v="7"/>
    <s v="2009"/>
    <n v="1"/>
    <b v="0"/>
    <x v="3"/>
    <n v="19"/>
    <n v="2033.9224999999999"/>
    <n v="0.02"/>
    <s v="Regular Air"/>
    <n v="251.2"/>
    <n v="125.99"/>
    <n v="2.5"/>
    <s v="Ontario"/>
    <s v="Ontario"/>
    <s v="Consumer"/>
    <s v="Technology"/>
    <x v="3"/>
    <n v="0.6"/>
  </r>
  <r>
    <s v="Alejandro Grove"/>
    <n v="39904"/>
    <x v="328"/>
    <d v="2009-02-03T00:00:00"/>
    <x v="5"/>
    <s v="2009"/>
    <n v="1"/>
    <b v="0"/>
    <x v="3"/>
    <n v="44"/>
    <n v="363.92"/>
    <n v="0"/>
    <s v="Regular Air"/>
    <n v="-144.56"/>
    <n v="8.09"/>
    <n v="7.96"/>
    <s v="Ontario"/>
    <s v="Ontario"/>
    <s v="Consumer"/>
    <s v="Furniture"/>
    <x v="4"/>
    <n v="0.49"/>
  </r>
  <r>
    <s v="Chris Selesnick"/>
    <n v="39909"/>
    <x v="593"/>
    <d v="2011-03-04T00:00:00"/>
    <x v="4"/>
    <s v="2011"/>
    <n v="8"/>
    <b v="0"/>
    <x v="0"/>
    <n v="50"/>
    <n v="7778.7579999999998"/>
    <n v="0"/>
    <s v="Regular Air"/>
    <n v="2547.3000000000002"/>
    <n v="175.99"/>
    <n v="4.99"/>
    <s v="Ontario"/>
    <s v="Ontario"/>
    <s v="Home Office"/>
    <s v="Technology"/>
    <x v="3"/>
    <n v="0.59"/>
  </r>
  <r>
    <s v="Sandra Flanagan"/>
    <n v="40100"/>
    <x v="1216"/>
    <d v="2012-02-08T00:00:00"/>
    <x v="5"/>
    <s v="2012"/>
    <n v="4"/>
    <b v="0"/>
    <x v="0"/>
    <n v="47"/>
    <n v="1001.17"/>
    <n v="0"/>
    <s v="Regular Air"/>
    <n v="333.18"/>
    <n v="19.98"/>
    <n v="5.77"/>
    <s v="Ontario"/>
    <s v="Ontario"/>
    <s v="Home Office"/>
    <s v="Office Supplies"/>
    <x v="5"/>
    <n v="0.38"/>
  </r>
  <r>
    <s v="Sally Hughsby"/>
    <n v="40224"/>
    <x v="1217"/>
    <d v="2009-07-07T00:00:00"/>
    <x v="1"/>
    <s v="2009"/>
    <n v="7"/>
    <b v="0"/>
    <x v="0"/>
    <n v="14"/>
    <n v="890.9"/>
    <n v="0.05"/>
    <s v="Express Air"/>
    <n v="404.29"/>
    <n v="63.94"/>
    <n v="14.48"/>
    <s v="Ontario"/>
    <s v="Ontario"/>
    <s v="Consumer"/>
    <s v="Furniture"/>
    <x v="4"/>
    <n v="0.46"/>
  </r>
  <r>
    <s v="Jim Kriz"/>
    <n v="40422"/>
    <x v="514"/>
    <d v="2011-07-20T00:00:00"/>
    <x v="1"/>
    <s v="2011"/>
    <n v="2"/>
    <b v="0"/>
    <x v="5"/>
    <n v="39"/>
    <n v="2192.4389999999999"/>
    <n v="0.06"/>
    <s v="Express Air"/>
    <n v="517.82000000000005"/>
    <n v="65.989999999999995"/>
    <n v="3.99"/>
    <s v="Ontario"/>
    <s v="Ontario"/>
    <s v="Consumer"/>
    <s v="Technology"/>
    <x v="3"/>
    <n v="0.59"/>
  </r>
  <r>
    <s v="Scott Cohen"/>
    <n v="40802"/>
    <x v="961"/>
    <d v="2012-09-04T00:00:00"/>
    <x v="11"/>
    <s v="2012"/>
    <n v="1"/>
    <b v="0"/>
    <x v="1"/>
    <n v="28"/>
    <n v="3361.02"/>
    <n v="0.04"/>
    <s v="Delivery Truck"/>
    <n v="26.05"/>
    <n v="115.99"/>
    <n v="56.14"/>
    <s v="Ontario"/>
    <s v="Ontario"/>
    <s v="Consumer"/>
    <s v="Technology"/>
    <x v="16"/>
    <n v="0.4"/>
  </r>
  <r>
    <s v="Guy Phonely"/>
    <n v="40839"/>
    <x v="616"/>
    <d v="2012-04-01T00:00:00"/>
    <x v="8"/>
    <s v="2012"/>
    <n v="1"/>
    <b v="0"/>
    <x v="4"/>
    <n v="23"/>
    <n v="2732.01"/>
    <n v="0.04"/>
    <s v="Delivery Truck"/>
    <n v="-100.47"/>
    <n v="119.99"/>
    <n v="56.14"/>
    <s v="Ontario"/>
    <s v="Ontario"/>
    <s v="Corporate"/>
    <s v="Technology"/>
    <x v="16"/>
    <n v="0.39"/>
  </r>
  <r>
    <s v="Odella Nelson"/>
    <n v="40997"/>
    <x v="1165"/>
    <d v="2009-04-21T00:00:00"/>
    <x v="8"/>
    <s v="2009"/>
    <n v="0"/>
    <s v="FREE DELIVERY"/>
    <x v="0"/>
    <n v="12"/>
    <n v="382.29"/>
    <n v="0.05"/>
    <s v="Express Air"/>
    <n v="61.47"/>
    <n v="30.98"/>
    <n v="9.18"/>
    <s v="Ontario"/>
    <s v="Ontario"/>
    <s v="Small Business"/>
    <s v="Office Supplies"/>
    <x v="5"/>
    <n v="0.4"/>
  </r>
  <r>
    <s v="Odella Nelson"/>
    <n v="40997"/>
    <x v="1165"/>
    <d v="2009-04-28T00:00:00"/>
    <x v="8"/>
    <s v="2009"/>
    <n v="7"/>
    <b v="0"/>
    <x v="0"/>
    <n v="37"/>
    <n v="881.74"/>
    <n v="0.05"/>
    <s v="Regular Air"/>
    <n v="18.27"/>
    <n v="22.99"/>
    <n v="8.99"/>
    <s v="Ontario"/>
    <s v="Ontario"/>
    <s v="Small Business"/>
    <s v="Office Supplies"/>
    <x v="12"/>
    <n v="0.56999999999999995"/>
  </r>
  <r>
    <s v="Odella Nelson"/>
    <n v="40997"/>
    <x v="1165"/>
    <d v="2009-04-23T00:00:00"/>
    <x v="8"/>
    <s v="2009"/>
    <n v="2"/>
    <b v="0"/>
    <x v="0"/>
    <n v="1"/>
    <n v="22.61"/>
    <n v="0.03"/>
    <s v="Regular Air"/>
    <n v="-8.4"/>
    <n v="14.97"/>
    <n v="7.51"/>
    <s v="Ontario"/>
    <s v="Ontario"/>
    <s v="Small Business"/>
    <s v="Office Supplies"/>
    <x v="0"/>
    <n v="0.56999999999999995"/>
  </r>
  <r>
    <s v="Odella Nelson"/>
    <n v="40997"/>
    <x v="1165"/>
    <d v="2009-04-25T00:00:00"/>
    <x v="8"/>
    <s v="2009"/>
    <n v="4"/>
    <b v="0"/>
    <x v="0"/>
    <n v="33"/>
    <n v="7384.18"/>
    <n v="0.04"/>
    <s v="Delivery Truck"/>
    <n v="-513.79"/>
    <n v="212.6"/>
    <n v="110.2"/>
    <s v="Ontario"/>
    <s v="Ontario"/>
    <s v="Small Business"/>
    <s v="Furniture"/>
    <x v="10"/>
    <n v="0.73"/>
  </r>
  <r>
    <s v="Ben Ferrer"/>
    <n v="41185"/>
    <x v="516"/>
    <d v="2009-12-07T00:00:00"/>
    <x v="9"/>
    <s v="2009"/>
    <n v="1"/>
    <b v="0"/>
    <x v="5"/>
    <n v="2"/>
    <n v="18.809999999999999"/>
    <n v="0.08"/>
    <s v="Regular Air"/>
    <n v="-12.83"/>
    <n v="5.78"/>
    <n v="7.96"/>
    <s v="Ontario"/>
    <s v="Ontario"/>
    <s v="Corporate"/>
    <s v="Office Supplies"/>
    <x v="5"/>
    <n v="0.36"/>
  </r>
  <r>
    <s v="Steve Nguyen"/>
    <n v="41253"/>
    <x v="1195"/>
    <d v="2009-05-09T00:00:00"/>
    <x v="7"/>
    <s v="2009"/>
    <n v="2"/>
    <b v="0"/>
    <x v="4"/>
    <n v="5"/>
    <n v="1455.49"/>
    <n v="7.0000000000000007E-2"/>
    <s v="Regular Air"/>
    <n v="-807.59"/>
    <n v="300.97000000000003"/>
    <n v="7.18"/>
    <s v="Ontario"/>
    <s v="Ontario"/>
    <s v="Small Business"/>
    <s v="Technology"/>
    <x v="7"/>
    <n v="0.48"/>
  </r>
  <r>
    <s v="Harold Ryan"/>
    <n v="41378"/>
    <x v="149"/>
    <d v="2012-11-01T00:00:00"/>
    <x v="6"/>
    <s v="2012"/>
    <n v="3"/>
    <b v="0"/>
    <x v="3"/>
    <n v="30"/>
    <n v="5454.51"/>
    <n v="0.03"/>
    <s v="Delivery Truck"/>
    <n v="446.26"/>
    <n v="180.98"/>
    <n v="30"/>
    <s v="Ontario"/>
    <s v="Ontario"/>
    <s v="Home Office"/>
    <s v="Furniture"/>
    <x v="14"/>
    <n v="0.69"/>
  </r>
  <r>
    <s v="Harold Ryan"/>
    <n v="41378"/>
    <x v="149"/>
    <d v="2012-10-31T00:00:00"/>
    <x v="0"/>
    <s v="2012"/>
    <n v="2"/>
    <b v="0"/>
    <x v="3"/>
    <n v="42"/>
    <n v="1264.17"/>
    <n v="0.05"/>
    <s v="Regular Air"/>
    <n v="433.34"/>
    <n v="29.89"/>
    <n v="1.99"/>
    <s v="Ontario"/>
    <s v="Ontario"/>
    <s v="Home Office"/>
    <s v="Technology"/>
    <x v="7"/>
    <n v="0.5"/>
  </r>
  <r>
    <s v="Matt Connell"/>
    <n v="41474"/>
    <x v="1218"/>
    <d v="2009-04-22T00:00:00"/>
    <x v="8"/>
    <s v="2009"/>
    <n v="2"/>
    <b v="0"/>
    <x v="3"/>
    <n v="35"/>
    <n v="3640.83"/>
    <n v="0"/>
    <s v="Delivery Truck"/>
    <n v="-6.8"/>
    <n v="100.98"/>
    <n v="35.840000000000003"/>
    <s v="Ontario"/>
    <s v="Ontario"/>
    <s v="Corporate"/>
    <s v="Furniture"/>
    <x v="9"/>
    <n v="0.62"/>
  </r>
  <r>
    <s v="Matt Connell"/>
    <n v="41474"/>
    <x v="1218"/>
    <d v="2009-04-22T00:00:00"/>
    <x v="8"/>
    <s v="2009"/>
    <n v="2"/>
    <b v="0"/>
    <x v="3"/>
    <n v="50"/>
    <n v="225.94"/>
    <n v="0.09"/>
    <s v="Regular Air"/>
    <n v="-89.13"/>
    <n v="4.7699999999999996"/>
    <n v="2.39"/>
    <s v="Ontario"/>
    <s v="Ontario"/>
    <s v="Corporate"/>
    <s v="Technology"/>
    <x v="7"/>
    <n v="0.72"/>
  </r>
  <r>
    <s v="Liz Willingham"/>
    <n v="41508"/>
    <x v="287"/>
    <d v="2010-09-26T00:00:00"/>
    <x v="11"/>
    <s v="2010"/>
    <n v="2"/>
    <b v="0"/>
    <x v="1"/>
    <n v="39"/>
    <n v="18561.310000000001"/>
    <n v="0.05"/>
    <s v="Delivery Truck"/>
    <n v="4822.42"/>
    <n v="500.98"/>
    <n v="26"/>
    <s v="Ontario"/>
    <s v="Ontario"/>
    <s v="Home Office"/>
    <s v="Furniture"/>
    <x v="14"/>
    <n v="0.6"/>
  </r>
  <r>
    <s v="Kean Nguyen"/>
    <n v="41569"/>
    <x v="569"/>
    <d v="2010-07-22T00:00:00"/>
    <x v="1"/>
    <s v="2010"/>
    <n v="1"/>
    <b v="0"/>
    <x v="5"/>
    <n v="49"/>
    <n v="617.34"/>
    <n v="0.06"/>
    <s v="Regular Air"/>
    <n v="47.1"/>
    <n v="12.28"/>
    <n v="6.47"/>
    <s v="Ontario"/>
    <s v="Ontario"/>
    <s v="Corporate"/>
    <s v="Office Supplies"/>
    <x v="5"/>
    <n v="0.38"/>
  </r>
  <r>
    <s v="Katherine Nockton"/>
    <n v="41571"/>
    <x v="1101"/>
    <d v="2011-06-15T00:00:00"/>
    <x v="3"/>
    <s v="2011"/>
    <n v="9"/>
    <b v="0"/>
    <x v="0"/>
    <n v="42"/>
    <n v="906.07"/>
    <n v="0"/>
    <s v="Regular Air"/>
    <n v="-2.66"/>
    <n v="20.149999999999999"/>
    <n v="8.99"/>
    <s v="Ontario"/>
    <s v="Ontario"/>
    <s v="Corporate"/>
    <s v="Office Supplies"/>
    <x v="12"/>
    <n v="0.57999999999999996"/>
  </r>
  <r>
    <s v="Alejandro Grove"/>
    <n v="41728"/>
    <x v="1028"/>
    <d v="2009-10-02T00:00:00"/>
    <x v="0"/>
    <s v="2009"/>
    <n v="2"/>
    <b v="0"/>
    <x v="1"/>
    <n v="28"/>
    <n v="23106.46"/>
    <n v="0.08"/>
    <s v="Regular Air"/>
    <n v="9527.4699999999993"/>
    <n v="896.99"/>
    <n v="19.989999999999998"/>
    <s v="Ontario"/>
    <s v="Ontario"/>
    <s v="Corporate"/>
    <s v="Office Supplies"/>
    <x v="2"/>
    <n v="0.38"/>
  </r>
  <r>
    <s v="Alejandro Grove"/>
    <n v="41728"/>
    <x v="1028"/>
    <d v="2009-10-01T00:00:00"/>
    <x v="0"/>
    <s v="2009"/>
    <n v="1"/>
    <b v="0"/>
    <x v="1"/>
    <n v="10"/>
    <n v="2549.58"/>
    <n v="0.02"/>
    <s v="Delivery Truck"/>
    <n v="41.53"/>
    <n v="243.98"/>
    <n v="62.94"/>
    <s v="Ontario"/>
    <s v="Ontario"/>
    <s v="Corporate"/>
    <s v="Furniture"/>
    <x v="14"/>
    <n v="0.56999999999999995"/>
  </r>
  <r>
    <s v="Katherine Nockton"/>
    <n v="41764"/>
    <x v="672"/>
    <d v="2009-10-07T00:00:00"/>
    <x v="0"/>
    <s v="2009"/>
    <n v="2"/>
    <b v="0"/>
    <x v="3"/>
    <n v="16"/>
    <n v="5105.0600000000004"/>
    <n v="0.03"/>
    <s v="Delivery Truck"/>
    <n v="467.12"/>
    <n v="320.64"/>
    <n v="29.2"/>
    <s v="Ontario"/>
    <s v="Ontario"/>
    <s v="Home Office"/>
    <s v="Furniture"/>
    <x v="10"/>
    <n v="0.66"/>
  </r>
  <r>
    <s v="Kean Nguyen"/>
    <n v="42082"/>
    <x v="388"/>
    <d v="2011-12-20T00:00:00"/>
    <x v="9"/>
    <s v="2011"/>
    <n v="2"/>
    <b v="0"/>
    <x v="5"/>
    <n v="15"/>
    <n v="76.42"/>
    <n v="0.03"/>
    <s v="Regular Air"/>
    <n v="-3.95"/>
    <n v="4.76"/>
    <n v="3.01"/>
    <s v="Ontario"/>
    <s v="Ontario"/>
    <s v="Small Business"/>
    <s v="Office Supplies"/>
    <x v="5"/>
    <n v="0.36"/>
  </r>
  <r>
    <s v="Harold Ryan"/>
    <n v="42279"/>
    <x v="1217"/>
    <d v="2009-07-01T00:00:00"/>
    <x v="1"/>
    <s v="2009"/>
    <n v="1"/>
    <b v="0"/>
    <x v="3"/>
    <n v="44"/>
    <n v="1431"/>
    <n v="0.02"/>
    <s v="Express Air"/>
    <n v="-55.78"/>
    <n v="30.98"/>
    <n v="6.5"/>
    <s v="Ontario"/>
    <s v="Ontario"/>
    <s v="Home Office"/>
    <s v="Technology"/>
    <x v="7"/>
    <n v="0.79"/>
  </r>
  <r>
    <s v="Sam Zeldin"/>
    <n v="42308"/>
    <x v="686"/>
    <d v="2009-06-15T00:00:00"/>
    <x v="3"/>
    <s v="2009"/>
    <n v="3"/>
    <b v="0"/>
    <x v="4"/>
    <n v="16"/>
    <n v="79.98"/>
    <n v="0.09"/>
    <s v="Regular Air"/>
    <n v="-56.56"/>
    <n v="4.8600000000000003"/>
    <n v="7.1"/>
    <s v="Ontario"/>
    <s v="Ontario"/>
    <s v="Small Business"/>
    <s v="Furniture"/>
    <x v="4"/>
    <n v="0.42"/>
  </r>
  <r>
    <s v="Jas O'Carroll"/>
    <n v="42375"/>
    <x v="447"/>
    <d v="2010-10-02T00:00:00"/>
    <x v="0"/>
    <s v="2010"/>
    <n v="1"/>
    <b v="0"/>
    <x v="1"/>
    <n v="45"/>
    <n v="138.44999999999999"/>
    <n v="0.03"/>
    <s v="Express Air"/>
    <n v="24.34"/>
    <n v="2.94"/>
    <n v="0.7"/>
    <s v="Ontario"/>
    <s v="Ontario"/>
    <s v="Home Office"/>
    <s v="Office Supplies"/>
    <x v="12"/>
    <n v="0.57999999999999996"/>
  </r>
  <r>
    <s v="Robert Marley"/>
    <n v="42851"/>
    <x v="682"/>
    <d v="2009-06-02T00:00:00"/>
    <x v="3"/>
    <s v="2009"/>
    <n v="1"/>
    <b v="0"/>
    <x v="1"/>
    <n v="4"/>
    <n v="24.32"/>
    <n v="0.05"/>
    <s v="Express Air"/>
    <n v="-2.97"/>
    <n v="4.71"/>
    <n v="0.7"/>
    <s v="Ontario"/>
    <s v="Ontario"/>
    <s v="Corporate"/>
    <s v="Office Supplies"/>
    <x v="6"/>
    <n v="0.8"/>
  </r>
  <r>
    <s v="Robert Marley"/>
    <n v="42851"/>
    <x v="682"/>
    <d v="2009-06-02T00:00:00"/>
    <x v="3"/>
    <s v="2009"/>
    <n v="1"/>
    <b v="0"/>
    <x v="1"/>
    <n v="7"/>
    <n v="344.30099999999999"/>
    <n v="0.04"/>
    <s v="Express Air"/>
    <n v="-22.9"/>
    <n v="55.99"/>
    <n v="1.25"/>
    <s v="Ontario"/>
    <s v="Ontario"/>
    <s v="Corporate"/>
    <s v="Technology"/>
    <x v="3"/>
    <n v="0.35"/>
  </r>
  <r>
    <s v="Stephanie Ulpright"/>
    <n v="43585"/>
    <x v="71"/>
    <d v="2010-11-12T00:00:00"/>
    <x v="6"/>
    <s v="2010"/>
    <n v="2"/>
    <b v="0"/>
    <x v="5"/>
    <n v="19"/>
    <n v="1004.18"/>
    <n v="0.08"/>
    <s v="Express Air"/>
    <n v="374.19"/>
    <n v="55.48"/>
    <n v="6.79"/>
    <s v="Ontario"/>
    <s v="Ontario"/>
    <s v="Consumer"/>
    <s v="Office Supplies"/>
    <x v="5"/>
    <n v="0.37"/>
  </r>
  <r>
    <s v="Harold Ryan"/>
    <n v="43590"/>
    <x v="1219"/>
    <d v="2009-09-12T00:00:00"/>
    <x v="11"/>
    <s v="2009"/>
    <n v="2"/>
    <b v="0"/>
    <x v="5"/>
    <n v="24"/>
    <n v="3118.6"/>
    <n v="0.06"/>
    <s v="Express Air"/>
    <n v="804.2"/>
    <n v="128.24"/>
    <n v="12.65"/>
    <s v="Ontario"/>
    <s v="Ontario"/>
    <s v="Home Office"/>
    <s v="Furniture"/>
    <x v="14"/>
    <m/>
  </r>
  <r>
    <s v="Mick Hernandez"/>
    <n v="43874"/>
    <x v="1071"/>
    <d v="2012-06-11T00:00:00"/>
    <x v="3"/>
    <s v="2012"/>
    <n v="1"/>
    <b v="0"/>
    <x v="1"/>
    <n v="46"/>
    <n v="153.28"/>
    <n v="0.09"/>
    <s v="Regular Air"/>
    <n v="-161.21"/>
    <n v="3.28"/>
    <n v="5"/>
    <s v="Ontario"/>
    <s v="Ontario"/>
    <s v="Home Office"/>
    <s v="Office Supplies"/>
    <x v="12"/>
    <n v="0.56000000000000005"/>
  </r>
  <r>
    <s v="Tony Chapman"/>
    <n v="45059"/>
    <x v="634"/>
    <d v="2011-02-05T00:00:00"/>
    <x v="5"/>
    <s v="2011"/>
    <n v="2"/>
    <b v="0"/>
    <x v="3"/>
    <n v="4"/>
    <n v="130.13999999999999"/>
    <n v="0.04"/>
    <s v="Regular Air"/>
    <n v="-116.18"/>
    <n v="30.42"/>
    <n v="8.65"/>
    <s v="Ontario"/>
    <s v="Ontario"/>
    <s v="Consumer"/>
    <s v="Technology"/>
    <x v="7"/>
    <n v="0.74"/>
  </r>
  <r>
    <s v="Robert Marley"/>
    <n v="45542"/>
    <x v="730"/>
    <d v="2010-02-10T00:00:00"/>
    <x v="5"/>
    <s v="2010"/>
    <n v="3"/>
    <b v="0"/>
    <x v="1"/>
    <n v="37"/>
    <n v="281.79000000000002"/>
    <n v="0.04"/>
    <s v="Express Air"/>
    <n v="-50.96"/>
    <n v="7.64"/>
    <n v="5.83"/>
    <s v="Ontario"/>
    <s v="Ontario"/>
    <s v="Corporate"/>
    <s v="Office Supplies"/>
    <x v="5"/>
    <n v="0.36"/>
  </r>
  <r>
    <s v="Robert Marley"/>
    <n v="45542"/>
    <x v="730"/>
    <d v="2010-02-08T00:00:00"/>
    <x v="5"/>
    <s v="2010"/>
    <n v="1"/>
    <b v="0"/>
    <x v="1"/>
    <n v="40"/>
    <n v="4064.2719999999999"/>
    <n v="0.01"/>
    <s v="Delivery Truck"/>
    <n v="-300.85000000000002"/>
    <n v="124.49"/>
    <n v="51.94"/>
    <s v="Ontario"/>
    <s v="Ontario"/>
    <s v="Corporate"/>
    <s v="Furniture"/>
    <x v="10"/>
    <n v="0.63"/>
  </r>
  <r>
    <s v="Jay Kimmel"/>
    <n v="45698"/>
    <x v="1134"/>
    <d v="2012-04-25T00:00:00"/>
    <x v="8"/>
    <s v="2012"/>
    <n v="2"/>
    <b v="0"/>
    <x v="1"/>
    <n v="40"/>
    <n v="6559.01"/>
    <n v="0.1"/>
    <s v="Regular Air"/>
    <n v="2307.5700000000002"/>
    <n v="172.99"/>
    <n v="19.989999999999998"/>
    <s v="Ontario"/>
    <s v="Ontario"/>
    <s v="Small Business"/>
    <s v="Office Supplies"/>
    <x v="2"/>
    <n v="0.39"/>
  </r>
  <r>
    <s v="Jay Kimmel"/>
    <n v="45698"/>
    <x v="1134"/>
    <d v="2012-04-26T00:00:00"/>
    <x v="8"/>
    <s v="2012"/>
    <n v="3"/>
    <b v="0"/>
    <x v="1"/>
    <n v="36"/>
    <n v="263.37"/>
    <n v="0.04"/>
    <s v="Regular Air"/>
    <n v="-5.68"/>
    <n v="7.28"/>
    <n v="4.2300000000000004"/>
    <s v="Ontario"/>
    <s v="Ontario"/>
    <s v="Small Business"/>
    <s v="Office Supplies"/>
    <x v="5"/>
    <n v="0.39"/>
  </r>
  <r>
    <s v="Laura Armstrong"/>
    <n v="45987"/>
    <x v="1168"/>
    <d v="2009-03-14T00:00:00"/>
    <x v="4"/>
    <s v="2009"/>
    <n v="2"/>
    <b v="0"/>
    <x v="3"/>
    <n v="31"/>
    <n v="131.43"/>
    <n v="0.01"/>
    <s v="Regular Air"/>
    <n v="37.25"/>
    <n v="4"/>
    <n v="1.3"/>
    <s v="Ontario"/>
    <s v="Ontario"/>
    <s v="Small Business"/>
    <s v="Office Supplies"/>
    <x v="5"/>
    <n v="0.37"/>
  </r>
  <r>
    <s v="Bill Overfelt"/>
    <n v="46052"/>
    <x v="257"/>
    <d v="2009-11-25T00:00:00"/>
    <x v="6"/>
    <s v="2009"/>
    <n v="2"/>
    <b v="0"/>
    <x v="4"/>
    <n v="37"/>
    <n v="2374.35"/>
    <n v="0.05"/>
    <s v="Regular Air"/>
    <n v="878.21"/>
    <n v="63.94"/>
    <n v="14.48"/>
    <s v="Ontario"/>
    <s v="Ontario"/>
    <s v="Corporate"/>
    <s v="Furniture"/>
    <x v="4"/>
    <n v="0.46"/>
  </r>
  <r>
    <s v="Bill Overfelt"/>
    <n v="46052"/>
    <x v="257"/>
    <d v="2009-11-25T00:00:00"/>
    <x v="6"/>
    <s v="2009"/>
    <n v="2"/>
    <b v="0"/>
    <x v="4"/>
    <n v="39"/>
    <n v="729.21"/>
    <n v="0"/>
    <s v="Express Air"/>
    <n v="194.15"/>
    <n v="17.78"/>
    <n v="5.03"/>
    <s v="Ontario"/>
    <s v="Ontario"/>
    <s v="Corporate"/>
    <s v="Furniture"/>
    <x v="4"/>
    <n v="0.54"/>
  </r>
  <r>
    <s v="Herbert Flentye"/>
    <n v="46374"/>
    <x v="538"/>
    <d v="2010-07-09T00:00:00"/>
    <x v="1"/>
    <s v="2010"/>
    <n v="2"/>
    <b v="0"/>
    <x v="1"/>
    <n v="7"/>
    <n v="1822.83"/>
    <n v="0.08"/>
    <s v="Delivery Truck"/>
    <n v="-627.64"/>
    <n v="259.70999999999998"/>
    <n v="66.67"/>
    <s v="Ontario"/>
    <s v="Ontario"/>
    <s v="Small Business"/>
    <s v="Furniture"/>
    <x v="10"/>
    <n v="0.65"/>
  </r>
  <r>
    <s v="Ryan Akin"/>
    <n v="46402"/>
    <x v="292"/>
    <d v="2011-01-10T00:00:00"/>
    <x v="10"/>
    <s v="2011"/>
    <n v="2"/>
    <b v="0"/>
    <x v="4"/>
    <n v="27"/>
    <n v="826.27"/>
    <n v="0.03"/>
    <s v="Regular Air"/>
    <n v="322.88"/>
    <n v="29.18"/>
    <n v="8.5500000000000007"/>
    <s v="Ontario"/>
    <s v="Ontario"/>
    <s v="Consumer"/>
    <s v="Furniture"/>
    <x v="4"/>
    <n v="0.42"/>
  </r>
  <r>
    <s v="Ryan Akin"/>
    <n v="46402"/>
    <x v="292"/>
    <d v="2011-01-09T00:00:00"/>
    <x v="10"/>
    <s v="2011"/>
    <n v="1"/>
    <b v="0"/>
    <x v="4"/>
    <n v="29"/>
    <n v="1777.4690000000001"/>
    <n v="0.01"/>
    <s v="Regular Air"/>
    <n v="166.37"/>
    <n v="66.989999999999995"/>
    <n v="13.99"/>
    <s v="Ontario"/>
    <s v="Ontario"/>
    <s v="Consumer"/>
    <s v="Technology"/>
    <x v="3"/>
    <n v="0.6"/>
  </r>
  <r>
    <s v="Ryan Akin"/>
    <n v="46402"/>
    <x v="292"/>
    <d v="2011-01-09T00:00:00"/>
    <x v="10"/>
    <s v="2011"/>
    <n v="1"/>
    <b v="0"/>
    <x v="4"/>
    <n v="12"/>
    <n v="1219.1465000000001"/>
    <n v="0.01"/>
    <s v="Express Air"/>
    <n v="52.93"/>
    <n v="115.99"/>
    <n v="2.5"/>
    <s v="Ontario"/>
    <s v="Ontario"/>
    <s v="Consumer"/>
    <s v="Technology"/>
    <x v="3"/>
    <n v="0.55000000000000004"/>
  </r>
  <r>
    <s v="John Lucas"/>
    <n v="46404"/>
    <x v="498"/>
    <d v="2012-03-05T00:00:00"/>
    <x v="4"/>
    <s v="2012"/>
    <n v="1"/>
    <b v="0"/>
    <x v="5"/>
    <n v="50"/>
    <n v="1875.4145000000001"/>
    <n v="0.05"/>
    <s v="Regular Air"/>
    <n v="507.33"/>
    <n v="45.99"/>
    <n v="2.5"/>
    <s v="Ontario"/>
    <s v="Ontario"/>
    <s v="Small Business"/>
    <s v="Technology"/>
    <x v="3"/>
    <n v="0.56000000000000005"/>
  </r>
  <r>
    <s v="Vivek Grady"/>
    <n v="46468"/>
    <x v="325"/>
    <d v="2011-01-12T00:00:00"/>
    <x v="10"/>
    <s v="2011"/>
    <n v="1"/>
    <b v="0"/>
    <x v="5"/>
    <n v="46"/>
    <n v="7535.96"/>
    <n v="0.08"/>
    <s v="Regular Air"/>
    <n v="2745.87"/>
    <n v="165.98"/>
    <n v="19.989999999999998"/>
    <s v="Ontario"/>
    <s v="Ontario"/>
    <s v="Home Office"/>
    <s v="Office Supplies"/>
    <x v="2"/>
    <n v="0.4"/>
  </r>
  <r>
    <s v="Vivek Grady"/>
    <n v="46468"/>
    <x v="325"/>
    <d v="2011-01-13T00:00:00"/>
    <x v="10"/>
    <s v="2011"/>
    <n v="2"/>
    <b v="0"/>
    <x v="5"/>
    <n v="41"/>
    <n v="1618.31"/>
    <n v="0.08"/>
    <s v="Express Air"/>
    <n v="504.71"/>
    <n v="39.479999999999997"/>
    <n v="1.99"/>
    <s v="Ontario"/>
    <s v="Ontario"/>
    <s v="Home Office"/>
    <s v="Technology"/>
    <x v="7"/>
    <n v="0.54"/>
  </r>
  <r>
    <s v="Vivek Grady"/>
    <n v="46468"/>
    <x v="325"/>
    <d v="2011-01-13T00:00:00"/>
    <x v="10"/>
    <s v="2011"/>
    <n v="2"/>
    <b v="0"/>
    <x v="5"/>
    <n v="1"/>
    <n v="11.87"/>
    <n v="0.04"/>
    <s v="Regular Air"/>
    <n v="-8.89"/>
    <n v="6.48"/>
    <n v="5.4"/>
    <s v="Ontario"/>
    <s v="Ontario"/>
    <s v="Home Office"/>
    <s v="Office Supplies"/>
    <x v="5"/>
    <n v="0.37"/>
  </r>
  <r>
    <s v="Jane Waco"/>
    <n v="46497"/>
    <x v="1033"/>
    <d v="2012-06-20T00:00:00"/>
    <x v="3"/>
    <s v="2012"/>
    <n v="1"/>
    <b v="0"/>
    <x v="1"/>
    <n v="30"/>
    <n v="630.54"/>
    <n v="0.03"/>
    <s v="Regular Air"/>
    <n v="-30.07"/>
    <n v="20.149999999999999"/>
    <n v="8.99"/>
    <s v="Ontario"/>
    <s v="Ontario"/>
    <s v="Corporate"/>
    <s v="Office Supplies"/>
    <x v="12"/>
    <n v="0.57999999999999996"/>
  </r>
  <r>
    <s v="Xylona Price"/>
    <n v="47303"/>
    <x v="1220"/>
    <d v="2011-12-06T00:00:00"/>
    <x v="9"/>
    <s v="2011"/>
    <n v="1"/>
    <b v="0"/>
    <x v="4"/>
    <n v="47"/>
    <n v="1413.82"/>
    <n v="0.1"/>
    <s v="Regular Air"/>
    <n v="226.53"/>
    <n v="30.98"/>
    <n v="11.63"/>
    <s v="Ontario"/>
    <s v="Ontario"/>
    <s v="Corporate"/>
    <s v="Office Supplies"/>
    <x v="2"/>
    <n v="0.37"/>
  </r>
  <r>
    <s v="Xylona Price"/>
    <n v="47303"/>
    <x v="1220"/>
    <d v="2011-12-06T00:00:00"/>
    <x v="9"/>
    <s v="2011"/>
    <n v="1"/>
    <b v="0"/>
    <x v="4"/>
    <n v="7"/>
    <n v="56.9"/>
    <n v="0.03"/>
    <s v="Regular Air"/>
    <n v="12.64"/>
    <n v="7.64"/>
    <n v="1.39"/>
    <s v="Ontario"/>
    <s v="Ontario"/>
    <s v="Corporate"/>
    <s v="Office Supplies"/>
    <x v="8"/>
    <n v="0.36"/>
  </r>
  <r>
    <s v="Xylona Price"/>
    <n v="47303"/>
    <x v="1220"/>
    <d v="2011-12-07T00:00:00"/>
    <x v="9"/>
    <s v="2011"/>
    <n v="2"/>
    <b v="0"/>
    <x v="4"/>
    <n v="45"/>
    <n v="308.92"/>
    <n v="0.04"/>
    <s v="Express Air"/>
    <n v="-143.58000000000001"/>
    <n v="6.48"/>
    <n v="7.37"/>
    <s v="Ontario"/>
    <s v="Ontario"/>
    <s v="Corporate"/>
    <s v="Office Supplies"/>
    <x v="5"/>
    <n v="0.37"/>
  </r>
  <r>
    <s v="Bill Overfelt"/>
    <n v="47492"/>
    <x v="188"/>
    <d v="2011-07-25T00:00:00"/>
    <x v="1"/>
    <s v="2011"/>
    <n v="2"/>
    <b v="0"/>
    <x v="1"/>
    <n v="22"/>
    <n v="649.71"/>
    <n v="7.0000000000000007E-2"/>
    <s v="Regular Air"/>
    <n v="-157.51"/>
    <n v="30.42"/>
    <n v="8.65"/>
    <s v="Ontario"/>
    <s v="Ontario"/>
    <s v="Corporate"/>
    <s v="Technology"/>
    <x v="7"/>
    <n v="0.74"/>
  </r>
  <r>
    <s v="Steve Nguyen"/>
    <n v="47682"/>
    <x v="1221"/>
    <d v="2012-11-17T00:00:00"/>
    <x v="6"/>
    <s v="2012"/>
    <n v="1"/>
    <b v="0"/>
    <x v="3"/>
    <n v="38"/>
    <n v="3191.24"/>
    <n v="0"/>
    <s v="Regular Air"/>
    <n v="1620.23"/>
    <n v="83.98"/>
    <n v="5.01"/>
    <s v="Ontario"/>
    <s v="Ontario"/>
    <s v="Small Business"/>
    <s v="Office Supplies"/>
    <x v="8"/>
    <n v="0.38"/>
  </r>
  <r>
    <s v="Steve Nguyen"/>
    <n v="48483"/>
    <x v="419"/>
    <d v="2009-12-11T00:00:00"/>
    <x v="9"/>
    <s v="2009"/>
    <n v="1"/>
    <b v="0"/>
    <x v="5"/>
    <n v="18"/>
    <n v="47.55"/>
    <n v="0"/>
    <s v="Express Air"/>
    <n v="10.01"/>
    <n v="2.21"/>
    <n v="1"/>
    <s v="Ontario"/>
    <s v="Ontario"/>
    <s v="Small Business"/>
    <s v="Office Supplies"/>
    <x v="12"/>
    <n v="0.38"/>
  </r>
  <r>
    <s v="John Lucas"/>
    <n v="48961"/>
    <x v="631"/>
    <d v="2009-07-23T00:00:00"/>
    <x v="1"/>
    <s v="2009"/>
    <n v="2"/>
    <b v="0"/>
    <x v="3"/>
    <n v="24"/>
    <n v="520.67999999999995"/>
    <n v="0.09"/>
    <s v="Regular Air"/>
    <n v="-143.66"/>
    <n v="22.84"/>
    <n v="16.87"/>
    <s v="Ontario"/>
    <s v="Ontario"/>
    <s v="Small Business"/>
    <s v="Office Supplies"/>
    <x v="5"/>
    <n v="0.39"/>
  </r>
  <r>
    <s v="John Lucas"/>
    <n v="48961"/>
    <x v="631"/>
    <d v="2009-07-23T00:00:00"/>
    <x v="1"/>
    <s v="2009"/>
    <n v="2"/>
    <b v="0"/>
    <x v="3"/>
    <n v="25"/>
    <n v="358.78"/>
    <n v="0.1"/>
    <s v="Express Air"/>
    <n v="-76.900000000000006"/>
    <n v="14.98"/>
    <n v="7.69"/>
    <s v="Ontario"/>
    <s v="Ontario"/>
    <s v="Small Business"/>
    <s v="Office Supplies"/>
    <x v="0"/>
    <n v="0.56999999999999995"/>
  </r>
  <r>
    <s v="Laura Armstrong"/>
    <n v="49350"/>
    <x v="348"/>
    <d v="2012-08-24T00:00:00"/>
    <x v="2"/>
    <s v="2012"/>
    <n v="2"/>
    <b v="0"/>
    <x v="1"/>
    <n v="50"/>
    <n v="375.11"/>
    <n v="0.01"/>
    <s v="Regular Air"/>
    <n v="-331.63"/>
    <n v="7.28"/>
    <n v="11.15"/>
    <s v="Ontario"/>
    <s v="Ontario"/>
    <s v="Small Business"/>
    <s v="Office Supplies"/>
    <x v="5"/>
    <n v="0.37"/>
  </r>
  <r>
    <s v="Harold Ryan"/>
    <n v="49505"/>
    <x v="472"/>
    <d v="2009-01-23T00:00:00"/>
    <x v="10"/>
    <s v="2009"/>
    <n v="2"/>
    <b v="0"/>
    <x v="5"/>
    <n v="12"/>
    <n v="97.74"/>
    <n v="0.04"/>
    <s v="Regular Air"/>
    <n v="-8.5"/>
    <n v="7.84"/>
    <n v="4.71"/>
    <s v="Ontario"/>
    <s v="Ontario"/>
    <s v="Home Office"/>
    <s v="Office Supplies"/>
    <x v="2"/>
    <n v="0.35"/>
  </r>
  <r>
    <s v="Harold Ryan"/>
    <n v="49505"/>
    <x v="472"/>
    <d v="2009-01-22T00:00:00"/>
    <x v="10"/>
    <s v="2009"/>
    <n v="1"/>
    <b v="0"/>
    <x v="5"/>
    <n v="34"/>
    <n v="335.59"/>
    <n v="0.04"/>
    <s v="Express Air"/>
    <n v="85.83"/>
    <n v="9.7799999999999994"/>
    <n v="1.99"/>
    <s v="Ontario"/>
    <s v="Ontario"/>
    <s v="Home Office"/>
    <s v="Technology"/>
    <x v="7"/>
    <n v="0.43"/>
  </r>
  <r>
    <s v="Lena Radford"/>
    <n v="49797"/>
    <x v="174"/>
    <d v="2011-03-09T00:00:00"/>
    <x v="4"/>
    <s v="2011"/>
    <n v="1"/>
    <b v="0"/>
    <x v="3"/>
    <n v="27"/>
    <n v="341.1"/>
    <n v="0"/>
    <s v="Regular Air"/>
    <n v="-4.75"/>
    <n v="11.97"/>
    <n v="4.9800000000000004"/>
    <s v="Ontario"/>
    <s v="Ontario"/>
    <s v="Small Business"/>
    <s v="Office Supplies"/>
    <x v="1"/>
    <n v="0.57999999999999996"/>
  </r>
  <r>
    <s v="Lena Radford"/>
    <n v="49797"/>
    <x v="174"/>
    <d v="2011-03-09T00:00:00"/>
    <x v="4"/>
    <s v="2011"/>
    <n v="1"/>
    <b v="0"/>
    <x v="3"/>
    <n v="26"/>
    <n v="171.68"/>
    <n v="7.0000000000000007E-2"/>
    <s v="Express Air"/>
    <n v="-116.56"/>
    <n v="6.48"/>
    <n v="8.19"/>
    <s v="Ontario"/>
    <s v="Ontario"/>
    <s v="Small Business"/>
    <s v="Office Supplies"/>
    <x v="5"/>
    <n v="0.37"/>
  </r>
  <r>
    <s v="Vivek Grady"/>
    <n v="50017"/>
    <x v="507"/>
    <d v="2012-11-22T00:00:00"/>
    <x v="6"/>
    <s v="2012"/>
    <n v="2"/>
    <b v="0"/>
    <x v="0"/>
    <n v="43"/>
    <n v="1502.47"/>
    <n v="7.0000000000000007E-2"/>
    <s v="Regular Air"/>
    <n v="214.05"/>
    <n v="34.58"/>
    <n v="8.99"/>
    <s v="Ontario"/>
    <s v="Ontario"/>
    <s v="Home Office"/>
    <s v="Office Supplies"/>
    <x v="12"/>
    <n v="0.56000000000000005"/>
  </r>
  <r>
    <s v="Vivek Grady"/>
    <n v="50017"/>
    <x v="507"/>
    <d v="2012-11-20T00:00:00"/>
    <x v="6"/>
    <s v="2012"/>
    <n v="0"/>
    <s v="FREE DELIVERY"/>
    <x v="0"/>
    <n v="24"/>
    <n v="2014.13"/>
    <n v="0.1"/>
    <s v="Regular Air"/>
    <n v="-794.94"/>
    <n v="89.83"/>
    <n v="35"/>
    <s v="Ontario"/>
    <s v="Ontario"/>
    <s v="Home Office"/>
    <s v="Office Supplies"/>
    <x v="0"/>
    <n v="0.83"/>
  </r>
  <r>
    <s v="Jas O'Carroll"/>
    <n v="50051"/>
    <x v="832"/>
    <d v="2009-10-04T00:00:00"/>
    <x v="0"/>
    <s v="2009"/>
    <n v="0"/>
    <s v="FREE DELIVERY"/>
    <x v="4"/>
    <n v="15"/>
    <n v="308.64"/>
    <n v="0.03"/>
    <s v="Express Air"/>
    <n v="91.08"/>
    <n v="19.04"/>
    <n v="6.38"/>
    <s v="Ontario"/>
    <s v="Ontario"/>
    <s v="Corporate"/>
    <s v="Furniture"/>
    <x v="4"/>
    <n v="0.56000000000000005"/>
  </r>
  <r>
    <s v="John Castell"/>
    <n v="50083"/>
    <x v="274"/>
    <d v="2011-04-10T00:00:00"/>
    <x v="8"/>
    <s v="2011"/>
    <n v="2"/>
    <b v="0"/>
    <x v="3"/>
    <n v="33"/>
    <n v="13671.94"/>
    <n v="0.01"/>
    <s v="Delivery Truck"/>
    <n v="5711.96"/>
    <n v="400.97"/>
    <n v="48.26"/>
    <s v="Ontario"/>
    <s v="Ontario"/>
    <s v="Small Business"/>
    <s v="Technology"/>
    <x v="16"/>
    <n v="0.36"/>
  </r>
  <r>
    <s v="Bill Overfelt"/>
    <n v="50307"/>
    <x v="187"/>
    <d v="2010-10-15T00:00:00"/>
    <x v="0"/>
    <s v="2010"/>
    <n v="0"/>
    <s v="FREE DELIVERY"/>
    <x v="0"/>
    <n v="31"/>
    <n v="536.83000000000004"/>
    <n v="0.06"/>
    <s v="Regular Air"/>
    <n v="161.37"/>
    <n v="17.48"/>
    <n v="1.99"/>
    <s v="Ontario"/>
    <s v="Ontario"/>
    <s v="Corporate"/>
    <s v="Technology"/>
    <x v="7"/>
    <n v="0.45"/>
  </r>
  <r>
    <s v="Bill Overfelt"/>
    <n v="50307"/>
    <x v="187"/>
    <d v="2010-10-17T00:00:00"/>
    <x v="0"/>
    <s v="2010"/>
    <n v="2"/>
    <b v="0"/>
    <x v="0"/>
    <n v="32"/>
    <n v="1734.31"/>
    <n v="0.06"/>
    <s v="Express Air"/>
    <n v="647.25"/>
    <n v="54.96"/>
    <n v="10.75"/>
    <s v="Ontario"/>
    <s v="Ontario"/>
    <s v="Corporate"/>
    <s v="Office Supplies"/>
    <x v="5"/>
    <n v="0.36"/>
  </r>
  <r>
    <s v="Jim Kriz"/>
    <n v="50663"/>
    <x v="628"/>
    <d v="2010-11-10T00:00:00"/>
    <x v="6"/>
    <s v="2010"/>
    <n v="1"/>
    <b v="0"/>
    <x v="5"/>
    <n v="26"/>
    <n v="1614.84"/>
    <n v="0.02"/>
    <s v="Express Air"/>
    <n v="-716.55"/>
    <n v="60.98"/>
    <n v="49"/>
    <s v="Ontario"/>
    <s v="Ontario"/>
    <s v="Consumer"/>
    <s v="Office Supplies"/>
    <x v="1"/>
    <n v="0.59"/>
  </r>
  <r>
    <s v="Sally Hughsby"/>
    <n v="50917"/>
    <x v="631"/>
    <d v="2009-07-25T00:00:00"/>
    <x v="1"/>
    <s v="2009"/>
    <n v="4"/>
    <b v="0"/>
    <x v="0"/>
    <n v="33"/>
    <n v="1422.31"/>
    <n v="0.02"/>
    <s v="Regular Air"/>
    <n v="498.15"/>
    <n v="43.98"/>
    <n v="1.99"/>
    <s v="Ontario"/>
    <s v="Ontario"/>
    <s v="Consumer"/>
    <s v="Technology"/>
    <x v="7"/>
    <n v="0.44"/>
  </r>
  <r>
    <s v="Sean O'Donnell"/>
    <n v="50981"/>
    <x v="334"/>
    <d v="2009-08-04T00:00:00"/>
    <x v="2"/>
    <s v="2009"/>
    <n v="0"/>
    <s v="FREE DELIVERY"/>
    <x v="5"/>
    <n v="42"/>
    <n v="5678.5524999999998"/>
    <n v="0.01"/>
    <s v="Regular Air"/>
    <n v="1550.88"/>
    <n v="155.99"/>
    <n v="8.99"/>
    <s v="Ontario"/>
    <s v="Ontario"/>
    <s v="Corporate"/>
    <s v="Technology"/>
    <x v="3"/>
    <n v="0.57999999999999996"/>
  </r>
  <r>
    <s v="Sean O'Donnell"/>
    <n v="51140"/>
    <x v="1019"/>
    <d v="2012-09-14T00:00:00"/>
    <x v="11"/>
    <s v="2012"/>
    <n v="0"/>
    <s v="FREE DELIVERY"/>
    <x v="0"/>
    <n v="28"/>
    <n v="132.01"/>
    <n v="0.04"/>
    <s v="Regular Air"/>
    <n v="-93.12"/>
    <n v="4.37"/>
    <n v="5.15"/>
    <s v="Ontario"/>
    <s v="Ontario"/>
    <s v="Corporate"/>
    <s v="Office Supplies"/>
    <x v="1"/>
    <n v="0.59"/>
  </r>
  <r>
    <s v="Sean O'Donnell"/>
    <n v="51140"/>
    <x v="1019"/>
    <d v="2012-09-18T00:00:00"/>
    <x v="11"/>
    <s v="2012"/>
    <n v="4"/>
    <b v="0"/>
    <x v="0"/>
    <n v="14"/>
    <n v="626.33000000000004"/>
    <n v="0.01"/>
    <s v="Regular Air"/>
    <n v="24.56"/>
    <n v="45.19"/>
    <n v="1.99"/>
    <s v="Ontario"/>
    <s v="Ontario"/>
    <s v="Corporate"/>
    <s v="Technology"/>
    <x v="7"/>
    <n v="0.55000000000000004"/>
  </r>
  <r>
    <s v="Sean O'Donnell"/>
    <n v="51140"/>
    <x v="1019"/>
    <d v="2012-09-21T00:00:00"/>
    <x v="11"/>
    <s v="2012"/>
    <n v="7"/>
    <b v="0"/>
    <x v="0"/>
    <n v="3"/>
    <n v="394.34"/>
    <n v="0.1"/>
    <s v="Regular Air"/>
    <n v="352.38"/>
    <n v="136.97999999999999"/>
    <n v="24.49"/>
    <s v="Ontario"/>
    <s v="Ontario"/>
    <s v="Corporate"/>
    <s v="Furniture"/>
    <x v="4"/>
    <n v="0.59"/>
  </r>
  <r>
    <s v="Nat Carroll"/>
    <n v="51205"/>
    <x v="468"/>
    <d v="2012-12-11T00:00:00"/>
    <x v="9"/>
    <s v="2012"/>
    <n v="1"/>
    <b v="0"/>
    <x v="1"/>
    <n v="17"/>
    <n v="233.01"/>
    <n v="0.04"/>
    <s v="Express Air"/>
    <n v="88.88"/>
    <n v="12.97"/>
    <n v="1.49"/>
    <s v="Ontario"/>
    <s v="Ontario"/>
    <s v="Home Office"/>
    <s v="Office Supplies"/>
    <x v="2"/>
    <n v="0.35"/>
  </r>
  <r>
    <s v="Nat Carroll"/>
    <n v="51205"/>
    <x v="468"/>
    <d v="2012-12-11T00:00:00"/>
    <x v="9"/>
    <s v="2012"/>
    <n v="1"/>
    <b v="0"/>
    <x v="1"/>
    <n v="5"/>
    <n v="225.72"/>
    <n v="0"/>
    <s v="Regular Air"/>
    <n v="16.649999999999999"/>
    <n v="39.979999999999997"/>
    <n v="9.83"/>
    <s v="Ontario"/>
    <s v="Ontario"/>
    <s v="Home Office"/>
    <s v="Office Supplies"/>
    <x v="8"/>
    <n v="0.4"/>
  </r>
  <r>
    <s v="John Lucas"/>
    <n v="51237"/>
    <x v="276"/>
    <d v="2012-03-12T00:00:00"/>
    <x v="4"/>
    <s v="2012"/>
    <n v="2"/>
    <b v="0"/>
    <x v="4"/>
    <n v="26"/>
    <n v="4769.0694999999996"/>
    <n v="0.03"/>
    <s v="Regular Air"/>
    <n v="1138.58"/>
    <n v="205.99"/>
    <n v="5.99"/>
    <s v="Ontario"/>
    <s v="Ontario"/>
    <s v="Small Business"/>
    <s v="Technology"/>
    <x v="3"/>
    <n v="0.59"/>
  </r>
  <r>
    <s v="Stephanie Ulpright"/>
    <n v="51619"/>
    <x v="1222"/>
    <d v="2009-09-03T00:00:00"/>
    <x v="11"/>
    <s v="2009"/>
    <n v="1"/>
    <b v="0"/>
    <x v="3"/>
    <n v="46"/>
    <n v="100.6"/>
    <n v="0.03"/>
    <s v="Regular Air"/>
    <n v="11.55"/>
    <n v="2.21"/>
    <n v="1"/>
    <s v="Ontario"/>
    <s v="Ontario"/>
    <s v="Consumer"/>
    <s v="Office Supplies"/>
    <x v="12"/>
    <n v="0.38"/>
  </r>
  <r>
    <s v="Stephanie Ulpright"/>
    <n v="51619"/>
    <x v="1222"/>
    <d v="2009-09-03T00:00:00"/>
    <x v="11"/>
    <s v="2009"/>
    <n v="1"/>
    <b v="0"/>
    <x v="3"/>
    <n v="6"/>
    <n v="958.06"/>
    <n v="0.09"/>
    <s v="Regular Air"/>
    <n v="-77.09"/>
    <n v="165.2"/>
    <n v="19.989999999999998"/>
    <s v="Ontario"/>
    <s v="Ontario"/>
    <s v="Consumer"/>
    <s v="Office Supplies"/>
    <x v="0"/>
    <n v="0.59"/>
  </r>
  <r>
    <s v="Stephanie Ulpright"/>
    <n v="51619"/>
    <x v="1222"/>
    <d v="2009-09-04T00:00:00"/>
    <x v="11"/>
    <s v="2009"/>
    <n v="2"/>
    <b v="0"/>
    <x v="3"/>
    <n v="2"/>
    <n v="14.75"/>
    <n v="7.0000000000000007E-2"/>
    <s v="Regular Air"/>
    <n v="-11.42"/>
    <n v="3.89"/>
    <n v="7.01"/>
    <s v="Ontario"/>
    <s v="Ontario"/>
    <s v="Consumer"/>
    <s v="Office Supplies"/>
    <x v="2"/>
    <n v="0.37"/>
  </r>
  <r>
    <s v="Stephanie Ulpright"/>
    <n v="51619"/>
    <x v="1222"/>
    <d v="2009-09-03T00:00:00"/>
    <x v="11"/>
    <s v="2009"/>
    <n v="1"/>
    <b v="0"/>
    <x v="3"/>
    <n v="31"/>
    <n v="11262.04"/>
    <n v="0.06"/>
    <s v="Delivery Truck"/>
    <n v="1660.92"/>
    <n v="355.98"/>
    <n v="58.92"/>
    <s v="Ontario"/>
    <s v="Ontario"/>
    <s v="Consumer"/>
    <s v="Furniture"/>
    <x v="14"/>
    <n v="0.64"/>
  </r>
  <r>
    <s v="Bill Overfelt"/>
    <n v="51713"/>
    <x v="165"/>
    <d v="2011-03-20T00:00:00"/>
    <x v="4"/>
    <s v="2011"/>
    <n v="1"/>
    <b v="0"/>
    <x v="3"/>
    <n v="35"/>
    <n v="133.07"/>
    <n v="0.02"/>
    <s v="Regular Air"/>
    <n v="-15.96"/>
    <n v="3.74"/>
    <n v="0.94"/>
    <s v="Ontario"/>
    <s v="Ontario"/>
    <s v="Corporate"/>
    <s v="Office Supplies"/>
    <x v="6"/>
    <n v="0.83"/>
  </r>
  <r>
    <s v="Alejandro Grove"/>
    <n v="52007"/>
    <x v="381"/>
    <d v="2012-04-14T00:00:00"/>
    <x v="8"/>
    <s v="2012"/>
    <n v="0"/>
    <s v="FREE DELIVERY"/>
    <x v="4"/>
    <n v="25"/>
    <n v="68.540000000000006"/>
    <n v="0.1"/>
    <s v="Regular Air"/>
    <n v="22.2"/>
    <n v="2.88"/>
    <n v="0.5"/>
    <s v="Ontario"/>
    <s v="Ontario"/>
    <s v="Consumer"/>
    <s v="Office Supplies"/>
    <x v="11"/>
    <n v="0.39"/>
  </r>
  <r>
    <s v="Alejandro Grove"/>
    <n v="52007"/>
    <x v="381"/>
    <d v="2012-04-15T00:00:00"/>
    <x v="8"/>
    <s v="2012"/>
    <n v="1"/>
    <b v="0"/>
    <x v="4"/>
    <n v="19"/>
    <n v="10351.01"/>
    <n v="0.08"/>
    <s v="Delivery Truck"/>
    <n v="-1331.55"/>
    <n v="550.98"/>
    <n v="45.7"/>
    <s v="Ontario"/>
    <s v="Ontario"/>
    <s v="Consumer"/>
    <s v="Furniture"/>
    <x v="10"/>
    <n v="0.71"/>
  </r>
  <r>
    <s v="John Lucas"/>
    <n v="52164"/>
    <x v="584"/>
    <d v="2012-04-15T00:00:00"/>
    <x v="8"/>
    <s v="2012"/>
    <n v="2"/>
    <b v="0"/>
    <x v="3"/>
    <n v="30"/>
    <n v="1824.848"/>
    <n v="0"/>
    <s v="Regular Air"/>
    <n v="364.23"/>
    <n v="65.989999999999995"/>
    <n v="8.8000000000000007"/>
    <s v="Ontario"/>
    <s v="Ontario"/>
    <s v="Small Business"/>
    <s v="Technology"/>
    <x v="3"/>
    <n v="0.57999999999999996"/>
  </r>
  <r>
    <s v="Jim Kriz"/>
    <n v="52512"/>
    <x v="1223"/>
    <d v="2011-07-09T00:00:00"/>
    <x v="1"/>
    <s v="2011"/>
    <n v="2"/>
    <b v="0"/>
    <x v="1"/>
    <n v="4"/>
    <n v="49.86"/>
    <n v="0.09"/>
    <s v="Regular Air"/>
    <n v="-21.77"/>
    <n v="11.97"/>
    <n v="4.9800000000000004"/>
    <s v="Ontario"/>
    <s v="Ontario"/>
    <s v="Consumer"/>
    <s v="Office Supplies"/>
    <x v="1"/>
    <n v="0.57999999999999996"/>
  </r>
  <r>
    <s v="Jim Kriz"/>
    <n v="52512"/>
    <x v="1223"/>
    <d v="2011-07-09T00:00:00"/>
    <x v="1"/>
    <s v="2011"/>
    <n v="2"/>
    <b v="0"/>
    <x v="1"/>
    <n v="32"/>
    <n v="197.49"/>
    <n v="0.08"/>
    <s v="Express Air"/>
    <n v="-52.84"/>
    <n v="5.74"/>
    <n v="5.01"/>
    <s v="Ontario"/>
    <s v="Ontario"/>
    <s v="Consumer"/>
    <s v="Office Supplies"/>
    <x v="2"/>
    <n v="0.39"/>
  </r>
  <r>
    <s v="Cathy Prescott"/>
    <n v="52611"/>
    <x v="810"/>
    <d v="2011-04-25T00:00:00"/>
    <x v="8"/>
    <s v="2011"/>
    <n v="0"/>
    <s v="FREE DELIVERY"/>
    <x v="4"/>
    <n v="11"/>
    <n v="24.95"/>
    <n v="0.09"/>
    <s v="Regular Air"/>
    <n v="-5.14"/>
    <n v="2.1800000000000002"/>
    <n v="1.38"/>
    <s v="Ontario"/>
    <s v="Ontario"/>
    <s v="Corporate"/>
    <s v="Office Supplies"/>
    <x v="6"/>
    <n v="0.44"/>
  </r>
  <r>
    <s v="Vivek Grady"/>
    <n v="52805"/>
    <x v="469"/>
    <d v="2011-09-28T00:00:00"/>
    <x v="11"/>
    <s v="2011"/>
    <n v="0"/>
    <s v="FREE DELIVERY"/>
    <x v="1"/>
    <n v="20"/>
    <n v="596.55999999999995"/>
    <n v="0.04"/>
    <s v="Express Air"/>
    <n v="60.7"/>
    <n v="29.99"/>
    <n v="5.5"/>
    <s v="Ontario"/>
    <s v="Ontario"/>
    <s v="Corporate"/>
    <s v="Technology"/>
    <x v="7"/>
    <n v="0.51"/>
  </r>
  <r>
    <s v="Todd Sumrall"/>
    <n v="52833"/>
    <x v="74"/>
    <d v="2011-12-25T00:00:00"/>
    <x v="9"/>
    <s v="2011"/>
    <n v="1"/>
    <b v="0"/>
    <x v="4"/>
    <n v="8"/>
    <n v="317.82"/>
    <n v="0.02"/>
    <s v="Regular Air"/>
    <n v="-33.090000000000003"/>
    <n v="37.76"/>
    <n v="12.9"/>
    <s v="Ontario"/>
    <s v="Ontario"/>
    <s v="Consumer"/>
    <s v="Office Supplies"/>
    <x v="0"/>
    <n v="0.56999999999999995"/>
  </r>
  <r>
    <s v="Sarah Foster"/>
    <n v="52930"/>
    <x v="1149"/>
    <d v="2011-11-12T00:00:00"/>
    <x v="6"/>
    <s v="2011"/>
    <n v="4"/>
    <b v="0"/>
    <x v="0"/>
    <n v="16"/>
    <n v="136.97999999999999"/>
    <n v="0.04"/>
    <s v="Regular Air"/>
    <n v="44.12"/>
    <n v="8.74"/>
    <n v="1.39"/>
    <s v="Ontario"/>
    <s v="Ontario"/>
    <s v="Corporate"/>
    <s v="Office Supplies"/>
    <x v="8"/>
    <n v="0.38"/>
  </r>
  <r>
    <s v="Sarah Foster"/>
    <n v="52930"/>
    <x v="1149"/>
    <d v="2011-11-13T00:00:00"/>
    <x v="6"/>
    <s v="2011"/>
    <n v="5"/>
    <b v="0"/>
    <x v="0"/>
    <n v="39"/>
    <n v="225.17"/>
    <n v="0.1"/>
    <s v="Regular Air"/>
    <n v="-183.05"/>
    <n v="5.78"/>
    <n v="8.09"/>
    <s v="Ontario"/>
    <s v="Ontario"/>
    <s v="Corporate"/>
    <s v="Office Supplies"/>
    <x v="5"/>
    <n v="0.36"/>
  </r>
  <r>
    <s v="Sarah Foster"/>
    <n v="52930"/>
    <x v="1149"/>
    <d v="2011-11-08T00:00:00"/>
    <x v="6"/>
    <s v="2011"/>
    <n v="0"/>
    <s v="FREE DELIVERY"/>
    <x v="0"/>
    <n v="24"/>
    <n v="1112.1569999999999"/>
    <n v="0.09"/>
    <s v="Regular Air"/>
    <n v="140.81"/>
    <n v="55.99"/>
    <n v="3.3"/>
    <s v="Ontario"/>
    <s v="Ontario"/>
    <s v="Corporate"/>
    <s v="Technology"/>
    <x v="3"/>
    <n v="0.59"/>
  </r>
  <r>
    <s v="Sarah Foster"/>
    <n v="52930"/>
    <x v="1149"/>
    <d v="2011-11-08T00:00:00"/>
    <x v="6"/>
    <s v="2011"/>
    <n v="0"/>
    <s v="FREE DELIVERY"/>
    <x v="0"/>
    <n v="40"/>
    <n v="1865.5885000000001"/>
    <n v="0.02"/>
    <s v="Regular Air"/>
    <n v="972.9"/>
    <n v="55.99"/>
    <n v="1.25"/>
    <s v="Ontario"/>
    <s v="Ontario"/>
    <s v="Corporate"/>
    <s v="Technology"/>
    <x v="3"/>
    <n v="0.35"/>
  </r>
  <r>
    <s v="Tony Chapman"/>
    <n v="53127"/>
    <x v="1203"/>
    <d v="2011-05-12T00:00:00"/>
    <x v="7"/>
    <s v="2011"/>
    <n v="1"/>
    <b v="0"/>
    <x v="1"/>
    <n v="50"/>
    <n v="1893.29"/>
    <n v="7.0000000000000007E-2"/>
    <s v="Regular Air"/>
    <n v="857.34"/>
    <n v="37.700000000000003"/>
    <n v="2.99"/>
    <s v="Ontario"/>
    <s v="Ontario"/>
    <s v="Consumer"/>
    <s v="Office Supplies"/>
    <x v="2"/>
    <n v="0.35"/>
  </r>
  <r>
    <s v="Tony Chapman"/>
    <n v="53127"/>
    <x v="1203"/>
    <d v="2011-05-13T00:00:00"/>
    <x v="7"/>
    <s v="2011"/>
    <n v="2"/>
    <b v="0"/>
    <x v="1"/>
    <n v="49"/>
    <n v="2628.047"/>
    <n v="0.05"/>
    <s v="Regular Air"/>
    <n v="-137.94999999999999"/>
    <n v="65.989999999999995"/>
    <n v="19.989999999999998"/>
    <s v="Ontario"/>
    <s v="Ontario"/>
    <s v="Consumer"/>
    <s v="Technology"/>
    <x v="3"/>
    <n v="0.59"/>
  </r>
  <r>
    <s v="Alejandro Grove"/>
    <n v="53349"/>
    <x v="623"/>
    <d v="2010-04-19T00:00:00"/>
    <x v="8"/>
    <s v="2010"/>
    <n v="9"/>
    <b v="0"/>
    <x v="0"/>
    <n v="46"/>
    <n v="11002.66"/>
    <n v="7.0000000000000007E-2"/>
    <s v="Delivery Truck"/>
    <n v="2349.29"/>
    <n v="243.98"/>
    <n v="43.32"/>
    <s v="Ontario"/>
    <s v="Ontario"/>
    <s v="Corporate"/>
    <s v="Furniture"/>
    <x v="14"/>
    <n v="0.55000000000000004"/>
  </r>
  <r>
    <s v="Steve Nguyen"/>
    <n v="53476"/>
    <x v="790"/>
    <d v="2009-06-11T00:00:00"/>
    <x v="3"/>
    <s v="2009"/>
    <n v="0"/>
    <s v="FREE DELIVERY"/>
    <x v="3"/>
    <n v="14"/>
    <n v="481.4"/>
    <n v="0.04"/>
    <s v="Regular Air"/>
    <n v="150.72"/>
    <n v="35.44"/>
    <n v="5.09"/>
    <s v="Ontario"/>
    <s v="Ontario"/>
    <s v="Small Business"/>
    <s v="Office Supplies"/>
    <x v="5"/>
    <n v="0.38"/>
  </r>
  <r>
    <s v="Steve Nguyen"/>
    <n v="53476"/>
    <x v="790"/>
    <d v="2009-06-14T00:00:00"/>
    <x v="3"/>
    <s v="2009"/>
    <n v="3"/>
    <b v="0"/>
    <x v="3"/>
    <n v="24"/>
    <n v="93.85"/>
    <n v="0.08"/>
    <s v="Regular Air"/>
    <n v="19.420000000000002"/>
    <n v="3.98"/>
    <n v="0.7"/>
    <s v="Ontario"/>
    <s v="Ontario"/>
    <s v="Small Business"/>
    <s v="Office Supplies"/>
    <x v="12"/>
    <n v="0.52"/>
  </r>
  <r>
    <s v="Steve Nguyen"/>
    <n v="53476"/>
    <x v="790"/>
    <d v="2009-06-12T00:00:00"/>
    <x v="3"/>
    <s v="2009"/>
    <n v="1"/>
    <b v="0"/>
    <x v="3"/>
    <n v="47"/>
    <n v="85.87"/>
    <n v="0.01"/>
    <s v="Regular Air"/>
    <n v="3.13"/>
    <n v="1.76"/>
    <n v="0.7"/>
    <s v="Ontario"/>
    <s v="Ontario"/>
    <s v="Small Business"/>
    <s v="Office Supplies"/>
    <x v="12"/>
    <n v="0.56000000000000005"/>
  </r>
  <r>
    <s v="Steve Nguyen"/>
    <n v="53476"/>
    <x v="790"/>
    <d v="2009-06-11T00:00:00"/>
    <x v="3"/>
    <s v="2009"/>
    <n v="0"/>
    <s v="FREE DELIVERY"/>
    <x v="3"/>
    <n v="42"/>
    <n v="8127.32"/>
    <n v="0.01"/>
    <s v="Express Air"/>
    <n v="1141.07"/>
    <n v="193.17"/>
    <n v="19.989999999999998"/>
    <s v="Ontario"/>
    <s v="Ontario"/>
    <s v="Small Business"/>
    <s v="Office Supplies"/>
    <x v="0"/>
    <n v="0.71"/>
  </r>
  <r>
    <s v="Laura Armstrong"/>
    <n v="53671"/>
    <x v="887"/>
    <d v="2011-06-11T00:00:00"/>
    <x v="3"/>
    <s v="2011"/>
    <n v="1"/>
    <b v="0"/>
    <x v="4"/>
    <n v="41"/>
    <n v="236.68"/>
    <n v="0.08"/>
    <s v="Regular Air"/>
    <n v="-82.79"/>
    <n v="5.74"/>
    <n v="5.01"/>
    <s v="Ontario"/>
    <s v="Ontario"/>
    <s v="Small Business"/>
    <s v="Office Supplies"/>
    <x v="2"/>
    <n v="0.39"/>
  </r>
  <r>
    <s v="Laura Armstrong"/>
    <n v="53671"/>
    <x v="887"/>
    <d v="2011-06-11T00:00:00"/>
    <x v="3"/>
    <s v="2011"/>
    <n v="1"/>
    <b v="0"/>
    <x v="4"/>
    <n v="43"/>
    <n v="6255.81"/>
    <n v="0.01"/>
    <s v="Regular Air"/>
    <n v="693.26"/>
    <n v="140.85"/>
    <n v="19.989999999999998"/>
    <s v="Ontario"/>
    <s v="Ontario"/>
    <s v="Small Business"/>
    <s v="Office Supplies"/>
    <x v="0"/>
    <n v="0.73"/>
  </r>
  <r>
    <s v="Laura Armstrong"/>
    <n v="53671"/>
    <x v="887"/>
    <d v="2011-06-11T00:00:00"/>
    <x v="3"/>
    <s v="2011"/>
    <n v="1"/>
    <b v="0"/>
    <x v="4"/>
    <n v="39"/>
    <n v="616.5"/>
    <n v="0.02"/>
    <s v="Regular Air"/>
    <n v="25.99"/>
    <n v="15.01"/>
    <n v="8.4"/>
    <s v="Ontario"/>
    <s v="Ontario"/>
    <s v="Small Business"/>
    <s v="Office Supplies"/>
    <x v="2"/>
    <n v="0.39"/>
  </r>
  <r>
    <s v="Laura Armstrong"/>
    <n v="53766"/>
    <x v="871"/>
    <d v="2009-10-14T00:00:00"/>
    <x v="0"/>
    <s v="2009"/>
    <n v="1"/>
    <b v="0"/>
    <x v="3"/>
    <n v="22"/>
    <n v="3122.55"/>
    <n v="7.0000000000000007E-2"/>
    <s v="Delivery Truck"/>
    <n v="-574.55999999999995"/>
    <n v="145.97999999999999"/>
    <n v="46.2"/>
    <s v="Ontario"/>
    <s v="Ontario"/>
    <s v="Corporate"/>
    <s v="Furniture"/>
    <x v="10"/>
    <n v="0.69"/>
  </r>
  <r>
    <s v="Sandra Flanagan"/>
    <n v="53795"/>
    <x v="673"/>
    <d v="2012-01-31T00:00:00"/>
    <x v="10"/>
    <s v="2012"/>
    <n v="1"/>
    <b v="0"/>
    <x v="1"/>
    <n v="40"/>
    <n v="264.60000000000002"/>
    <n v="0.1"/>
    <s v="Express Air"/>
    <n v="-93.06"/>
    <n v="6.48"/>
    <n v="6.22"/>
    <s v="Ontario"/>
    <s v="Ontario"/>
    <s v="Home Office"/>
    <s v="Office Supplies"/>
    <x v="5"/>
    <n v="0.37"/>
  </r>
  <r>
    <s v="Sandra Flanagan"/>
    <n v="53795"/>
    <x v="673"/>
    <d v="2012-02-01T00:00:00"/>
    <x v="5"/>
    <s v="2012"/>
    <n v="2"/>
    <b v="0"/>
    <x v="1"/>
    <n v="21"/>
    <n v="3356.7350000000001"/>
    <n v="0.05"/>
    <s v="Regular Air"/>
    <n v="370.33"/>
    <n v="195.99"/>
    <n v="4.2"/>
    <s v="Ontario"/>
    <s v="Ontario"/>
    <s v="Home Office"/>
    <s v="Technology"/>
    <x v="3"/>
    <n v="0.6"/>
  </r>
  <r>
    <s v="Arthur Prichep"/>
    <n v="54209"/>
    <x v="869"/>
    <d v="2012-08-17T00:00:00"/>
    <x v="2"/>
    <s v="2012"/>
    <n v="2"/>
    <b v="0"/>
    <x v="4"/>
    <n v="21"/>
    <n v="664.98900000000003"/>
    <n v="0.04"/>
    <s v="Regular Air"/>
    <n v="170.46"/>
    <n v="35.99"/>
    <n v="5.99"/>
    <s v="Ontario"/>
    <s v="Ontario"/>
    <s v="Home Office"/>
    <s v="Technology"/>
    <x v="3"/>
    <n v="0.38"/>
  </r>
  <r>
    <s v="Ryan Akin"/>
    <n v="54369"/>
    <x v="229"/>
    <d v="2009-03-04T00:00:00"/>
    <x v="4"/>
    <s v="2009"/>
    <n v="2"/>
    <b v="0"/>
    <x v="3"/>
    <n v="47"/>
    <n v="421.08"/>
    <n v="0"/>
    <s v="Express Air"/>
    <n v="82.31"/>
    <n v="8.33"/>
    <n v="1.99"/>
    <s v="Ontario"/>
    <s v="Ontario"/>
    <s v="Consumer"/>
    <s v="Technology"/>
    <x v="7"/>
    <n v="0.52"/>
  </r>
  <r>
    <s v="Nat Carroll"/>
    <n v="54850"/>
    <x v="267"/>
    <d v="2010-12-24T00:00:00"/>
    <x v="9"/>
    <s v="2010"/>
    <n v="0"/>
    <s v="FREE DELIVERY"/>
    <x v="3"/>
    <n v="16"/>
    <n v="2834.96"/>
    <n v="7.0000000000000007E-2"/>
    <s v="Regular Air"/>
    <n v="587.64"/>
    <n v="178.47"/>
    <n v="19.989999999999998"/>
    <s v="Ontario"/>
    <s v="Ontario"/>
    <s v="Home Office"/>
    <s v="Office Supplies"/>
    <x v="0"/>
    <n v="0.55000000000000004"/>
  </r>
  <r>
    <s v="Nat Carroll"/>
    <n v="54850"/>
    <x v="267"/>
    <d v="2010-12-25T00:00:00"/>
    <x v="9"/>
    <s v="2010"/>
    <n v="1"/>
    <b v="0"/>
    <x v="3"/>
    <n v="9"/>
    <n v="953.98900000000003"/>
    <n v="0.02"/>
    <s v="Regular Air"/>
    <n v="-249.33"/>
    <n v="125.99"/>
    <n v="8.08"/>
    <s v="Ontario"/>
    <s v="Ontario"/>
    <s v="Home Office"/>
    <s v="Technology"/>
    <x v="3"/>
    <n v="0.56999999999999995"/>
  </r>
  <r>
    <s v="Stephanie Ulpright"/>
    <n v="54950"/>
    <x v="112"/>
    <d v="2010-12-06T00:00:00"/>
    <x v="9"/>
    <s v="2010"/>
    <n v="1"/>
    <b v="0"/>
    <x v="1"/>
    <n v="26"/>
    <n v="174.58"/>
    <n v="0.08"/>
    <s v="Regular Air"/>
    <n v="-57.17"/>
    <n v="6.84"/>
    <n v="4.42"/>
    <s v="Ontario"/>
    <s v="Ontario"/>
    <s v="Consumer"/>
    <s v="Office Supplies"/>
    <x v="15"/>
    <n v="0.57999999999999996"/>
  </r>
  <r>
    <s v="Stephanie Ulpright"/>
    <n v="54950"/>
    <x v="112"/>
    <d v="2010-12-06T00:00:00"/>
    <x v="9"/>
    <s v="2010"/>
    <n v="1"/>
    <b v="0"/>
    <x v="1"/>
    <n v="22"/>
    <n v="8789.5400000000009"/>
    <n v="7.0000000000000007E-2"/>
    <s v="Delivery Truck"/>
    <n v="-1025.19"/>
    <n v="424.21"/>
    <n v="110.2"/>
    <s v="Ontario"/>
    <s v="Ontario"/>
    <s v="Consumer"/>
    <s v="Furniture"/>
    <x v="10"/>
    <n v="0.67"/>
  </r>
  <r>
    <s v="Katherine Nockton"/>
    <n v="55172"/>
    <x v="387"/>
    <d v="2010-12-04T00:00:00"/>
    <x v="9"/>
    <s v="2010"/>
    <n v="1"/>
    <b v="0"/>
    <x v="3"/>
    <n v="1"/>
    <n v="37.89"/>
    <n v="0"/>
    <s v="Regular Air"/>
    <n v="-120.97"/>
    <n v="35.409999999999997"/>
    <n v="1.99"/>
    <s v="Ontario"/>
    <s v="Ontario"/>
    <s v="Corporate"/>
    <s v="Technology"/>
    <x v="7"/>
    <n v="0.43"/>
  </r>
  <r>
    <s v="Jane Waco"/>
    <n v="55235"/>
    <x v="524"/>
    <d v="2010-10-08T00:00:00"/>
    <x v="0"/>
    <s v="2010"/>
    <n v="2"/>
    <b v="0"/>
    <x v="0"/>
    <n v="33"/>
    <n v="2532.6174999999998"/>
    <n v="0"/>
    <s v="Regular Air"/>
    <n v="730.51"/>
    <n v="85.99"/>
    <n v="2.79"/>
    <s v="Ontario"/>
    <s v="Ontario"/>
    <s v="Corporate"/>
    <s v="Technology"/>
    <x v="3"/>
    <n v="0.57999999999999996"/>
  </r>
  <r>
    <s v="Sally Hughsby"/>
    <n v="55300"/>
    <x v="277"/>
    <d v="2009-02-22T00:00:00"/>
    <x v="5"/>
    <s v="2009"/>
    <n v="2"/>
    <b v="0"/>
    <x v="1"/>
    <n v="37"/>
    <n v="159.88999999999999"/>
    <n v="0.03"/>
    <s v="Regular Air"/>
    <n v="-185.17"/>
    <n v="4.0599999999999996"/>
    <n v="6.89"/>
    <s v="Ontario"/>
    <s v="Ontario"/>
    <s v="Consumer"/>
    <s v="Office Supplies"/>
    <x v="1"/>
    <n v="0.6"/>
  </r>
  <r>
    <s v="Sally Hughsby"/>
    <n v="55300"/>
    <x v="277"/>
    <d v="2009-02-21T00:00:00"/>
    <x v="5"/>
    <s v="2009"/>
    <n v="1"/>
    <b v="0"/>
    <x v="1"/>
    <n v="48"/>
    <n v="180.48"/>
    <n v="0.01"/>
    <s v="Regular Air"/>
    <n v="82.38"/>
    <n v="3.75"/>
    <n v="0.5"/>
    <s v="Ontario"/>
    <s v="Ontario"/>
    <s v="Consumer"/>
    <s v="Office Supplies"/>
    <x v="11"/>
    <n v="0.37"/>
  </r>
  <r>
    <s v="Sally Hughsby"/>
    <n v="55300"/>
    <x v="277"/>
    <d v="2009-02-22T00:00:00"/>
    <x v="5"/>
    <s v="2009"/>
    <n v="2"/>
    <b v="0"/>
    <x v="1"/>
    <n v="31"/>
    <n v="350.48"/>
    <n v="0.02"/>
    <s v="Regular Air"/>
    <n v="-231.05"/>
    <n v="10.68"/>
    <n v="13.04"/>
    <s v="Ontario"/>
    <s v="Ontario"/>
    <s v="Consumer"/>
    <s v="Furniture"/>
    <x v="4"/>
    <n v="0.6"/>
  </r>
  <r>
    <s v="Lena Radford"/>
    <n v="55398"/>
    <x v="606"/>
    <d v="2010-01-21T00:00:00"/>
    <x v="10"/>
    <s v="2010"/>
    <n v="1"/>
    <b v="0"/>
    <x v="4"/>
    <n v="21"/>
    <n v="46.42"/>
    <n v="0.04"/>
    <s v="Regular Air"/>
    <n v="2.38"/>
    <n v="2.1"/>
    <n v="0.7"/>
    <s v="Ontario"/>
    <s v="Ontario"/>
    <s v="Small Business"/>
    <s v="Office Supplies"/>
    <x v="12"/>
    <n v="0.56999999999999995"/>
  </r>
  <r>
    <s v="John Castell"/>
    <n v="55553"/>
    <x v="811"/>
    <d v="2009-07-18T00:00:00"/>
    <x v="1"/>
    <s v="2009"/>
    <n v="1"/>
    <b v="0"/>
    <x v="4"/>
    <n v="32"/>
    <n v="177.52"/>
    <n v="0.05"/>
    <s v="Regular Air"/>
    <n v="52.61"/>
    <n v="5.68"/>
    <n v="1.39"/>
    <s v="Ontario"/>
    <s v="Ontario"/>
    <s v="Small Business"/>
    <s v="Office Supplies"/>
    <x v="8"/>
    <n v="0.38"/>
  </r>
  <r>
    <s v="John Lucas"/>
    <n v="55747"/>
    <x v="727"/>
    <d v="2012-12-03T00:00:00"/>
    <x v="9"/>
    <s v="2012"/>
    <n v="1"/>
    <b v="0"/>
    <x v="1"/>
    <n v="36"/>
    <n v="17560.95"/>
    <n v="0.09"/>
    <s v="Delivery Truck"/>
    <n v="4801.82"/>
    <n v="500.98"/>
    <n v="26"/>
    <s v="Ontario"/>
    <s v="Ontario"/>
    <s v="Small Business"/>
    <s v="Furniture"/>
    <x v="14"/>
    <n v="0.6"/>
  </r>
  <r>
    <s v="John Lucas"/>
    <n v="55747"/>
    <x v="727"/>
    <d v="2012-12-04T00:00:00"/>
    <x v="9"/>
    <s v="2012"/>
    <n v="2"/>
    <b v="0"/>
    <x v="1"/>
    <n v="42"/>
    <n v="19845.696"/>
    <n v="0.01"/>
    <s v="Delivery Truck"/>
    <n v="-1331.55"/>
    <n v="550.98"/>
    <n v="64.59"/>
    <s v="Ontario"/>
    <s v="Ontario"/>
    <s v="Small Business"/>
    <s v="Furniture"/>
    <x v="10"/>
    <n v="0.66"/>
  </r>
  <r>
    <s v="Katherine Nockton"/>
    <n v="55779"/>
    <x v="276"/>
    <d v="2012-03-11T00:00:00"/>
    <x v="4"/>
    <s v="2012"/>
    <n v="1"/>
    <b v="0"/>
    <x v="5"/>
    <n v="26"/>
    <n v="4073.17"/>
    <n v="0.08"/>
    <s v="Delivery Truck"/>
    <n v="376.21"/>
    <n v="160.97999999999999"/>
    <n v="30"/>
    <s v="Ontario"/>
    <s v="Ontario"/>
    <s v="Home Office"/>
    <s v="Furniture"/>
    <x v="14"/>
    <n v="0.62"/>
  </r>
  <r>
    <s v="John Lucas"/>
    <n v="56418"/>
    <x v="722"/>
    <d v="2012-04-13T00:00:00"/>
    <x v="8"/>
    <s v="2012"/>
    <n v="1"/>
    <b v="0"/>
    <x v="5"/>
    <n v="47"/>
    <n v="1613.84"/>
    <n v="0.09"/>
    <s v="Regular Air"/>
    <n v="226.76"/>
    <n v="34.76"/>
    <n v="8.2200000000000006"/>
    <s v="Ontario"/>
    <s v="Ontario"/>
    <s v="Corporate"/>
    <s v="Office Supplies"/>
    <x v="0"/>
    <n v="0.56999999999999995"/>
  </r>
  <r>
    <s v="Karen Daniels"/>
    <n v="56580"/>
    <x v="1224"/>
    <d v="2011-08-14T00:00:00"/>
    <x v="2"/>
    <s v="2011"/>
    <n v="0"/>
    <s v="FREE DELIVERY"/>
    <x v="3"/>
    <n v="9"/>
    <n v="73.05"/>
    <n v="0.1"/>
    <s v="Regular Air"/>
    <n v="-17.03"/>
    <n v="8.34"/>
    <n v="4.82"/>
    <s v="Ontario"/>
    <s v="Ontario"/>
    <s v="Consumer"/>
    <s v="Office Supplies"/>
    <x v="5"/>
    <n v="0.4"/>
  </r>
  <r>
    <s v="Karen Daniels"/>
    <n v="56580"/>
    <x v="1224"/>
    <d v="2011-08-16T00:00:00"/>
    <x v="2"/>
    <s v="2011"/>
    <n v="2"/>
    <b v="0"/>
    <x v="3"/>
    <n v="44"/>
    <n v="950.3"/>
    <n v="0.1"/>
    <s v="Delivery Truck"/>
    <n v="-2103.0500000000002"/>
    <n v="20.98"/>
    <n v="53.03"/>
    <s v="Ontario"/>
    <s v="Ontario"/>
    <s v="Consumer"/>
    <s v="Office Supplies"/>
    <x v="0"/>
    <n v="0.78"/>
  </r>
  <r>
    <s v="Karen Daniels"/>
    <n v="56580"/>
    <x v="1224"/>
    <d v="2011-08-16T00:00:00"/>
    <x v="2"/>
    <s v="2011"/>
    <n v="2"/>
    <b v="0"/>
    <x v="3"/>
    <n v="29"/>
    <n v="8122.53"/>
    <n v="0.05"/>
    <s v="Delivery Truck"/>
    <n v="-693.23"/>
    <n v="286.85000000000002"/>
    <n v="61.76"/>
    <s v="Ontario"/>
    <s v="Ontario"/>
    <s v="Consumer"/>
    <s v="Furniture"/>
    <x v="10"/>
    <n v="0.78"/>
  </r>
  <r>
    <s v="Scott Cohen"/>
    <n v="56807"/>
    <x v="1165"/>
    <d v="2009-04-23T00:00:00"/>
    <x v="8"/>
    <s v="2009"/>
    <n v="2"/>
    <b v="0"/>
    <x v="1"/>
    <n v="1"/>
    <n v="47.04"/>
    <n v="0.06"/>
    <s v="Regular Air"/>
    <n v="-24.63"/>
    <n v="42.98"/>
    <n v="4.62"/>
    <s v="Ontario"/>
    <s v="Ontario"/>
    <s v="Consumer"/>
    <s v="Office Supplies"/>
    <x v="1"/>
    <n v="0.56000000000000005"/>
  </r>
  <r>
    <s v="Steve Nguyen"/>
    <n v="56837"/>
    <x v="309"/>
    <d v="2010-12-18T00:00:00"/>
    <x v="9"/>
    <s v="2010"/>
    <n v="4"/>
    <b v="0"/>
    <x v="0"/>
    <n v="10"/>
    <n v="965.46"/>
    <n v="0.03"/>
    <s v="Delivery Truck"/>
    <n v="-71.48"/>
    <n v="90.98"/>
    <n v="30"/>
    <s v="Ontario"/>
    <s v="Ontario"/>
    <s v="Consumer"/>
    <s v="Furniture"/>
    <x v="14"/>
    <n v="0.61"/>
  </r>
  <r>
    <s v="Sarah Foster"/>
    <n v="56995"/>
    <x v="225"/>
    <d v="2009-10-17T00:00:00"/>
    <x v="0"/>
    <s v="2009"/>
    <n v="2"/>
    <b v="0"/>
    <x v="4"/>
    <n v="27"/>
    <n v="157.57"/>
    <n v="0.08"/>
    <s v="Express Air"/>
    <n v="-57.06"/>
    <n v="5.74"/>
    <n v="5.01"/>
    <s v="Ontario"/>
    <s v="Ontario"/>
    <s v="Corporate"/>
    <s v="Office Supplies"/>
    <x v="2"/>
    <n v="0.39"/>
  </r>
  <r>
    <s v="Vivek Grady"/>
    <n v="57091"/>
    <x v="1225"/>
    <d v="2011-11-01T00:00:00"/>
    <x v="6"/>
    <s v="2011"/>
    <n v="1"/>
    <b v="0"/>
    <x v="4"/>
    <n v="6"/>
    <n v="14.85"/>
    <n v="0.05"/>
    <s v="Express Air"/>
    <n v="-2.79"/>
    <n v="1.68"/>
    <n v="1.02"/>
    <s v="Ontario"/>
    <s v="Ontario"/>
    <s v="Home Office"/>
    <s v="Office Supplies"/>
    <x v="6"/>
    <n v="0.81"/>
  </r>
  <r>
    <s v="Stuart Calhoun"/>
    <n v="57155"/>
    <x v="501"/>
    <d v="2009-06-18T00:00:00"/>
    <x v="3"/>
    <s v="2009"/>
    <n v="1"/>
    <b v="0"/>
    <x v="5"/>
    <n v="23"/>
    <n v="155.52000000000001"/>
    <n v="0.05"/>
    <s v="Regular Air"/>
    <n v="-133.72999999999999"/>
    <n v="6.48"/>
    <n v="9.68"/>
    <s v="Ontario"/>
    <s v="Ontario"/>
    <s v="Consumer"/>
    <s v="Office Supplies"/>
    <x v="5"/>
    <n v="0.36"/>
  </r>
  <r>
    <s v="Stuart Calhoun"/>
    <n v="57155"/>
    <x v="501"/>
    <d v="2009-06-18T00:00:00"/>
    <x v="3"/>
    <s v="2009"/>
    <n v="1"/>
    <b v="0"/>
    <x v="5"/>
    <n v="16"/>
    <n v="535.54"/>
    <n v="0.04"/>
    <s v="Express Air"/>
    <n v="60.82"/>
    <n v="33.89"/>
    <n v="5.0999999999999996"/>
    <s v="Ontario"/>
    <s v="Ontario"/>
    <s v="Consumer"/>
    <s v="Office Supplies"/>
    <x v="0"/>
    <n v="0.6"/>
  </r>
  <r>
    <s v="Matt Connell"/>
    <n v="57185"/>
    <x v="1112"/>
    <d v="2011-05-25T00:00:00"/>
    <x v="7"/>
    <s v="2011"/>
    <n v="2"/>
    <b v="0"/>
    <x v="4"/>
    <n v="28"/>
    <n v="1360.82"/>
    <n v="0.06"/>
    <s v="Regular Air"/>
    <n v="385.03"/>
    <n v="49.34"/>
    <n v="10.25"/>
    <s v="Ontario"/>
    <s v="Ontario"/>
    <s v="Corporate"/>
    <s v="Furniture"/>
    <x v="4"/>
    <n v="0.56999999999999995"/>
  </r>
  <r>
    <s v="John Castell"/>
    <n v="57409"/>
    <x v="626"/>
    <d v="2009-11-21T00:00:00"/>
    <x v="6"/>
    <s v="2009"/>
    <n v="1"/>
    <b v="0"/>
    <x v="3"/>
    <n v="1"/>
    <n v="90.88"/>
    <n v="0.1"/>
    <s v="Regular Air"/>
    <n v="-259.63"/>
    <n v="100.98"/>
    <n v="7.18"/>
    <s v="Ontario"/>
    <s v="Ontario"/>
    <s v="Small Business"/>
    <s v="Technology"/>
    <x v="7"/>
    <n v="0.4"/>
  </r>
  <r>
    <s v="John Castell"/>
    <n v="57409"/>
    <x v="626"/>
    <d v="2009-11-21T00:00:00"/>
    <x v="6"/>
    <s v="2009"/>
    <n v="1"/>
    <b v="0"/>
    <x v="3"/>
    <n v="34"/>
    <n v="6236.4754999999996"/>
    <n v="0.03"/>
    <s v="Regular Air"/>
    <n v="1928.66"/>
    <n v="205.99"/>
    <n v="3"/>
    <s v="Ontario"/>
    <s v="Ontario"/>
    <s v="Small Business"/>
    <s v="Technology"/>
    <x v="3"/>
    <n v="0.57999999999999996"/>
  </r>
  <r>
    <s v="John Lucas"/>
    <n v="57542"/>
    <x v="1073"/>
    <d v="2009-08-24T00:00:00"/>
    <x v="2"/>
    <s v="2009"/>
    <n v="2"/>
    <b v="0"/>
    <x v="1"/>
    <n v="23"/>
    <n v="1256.29"/>
    <n v="0.04"/>
    <s v="Regular Air"/>
    <n v="517.03"/>
    <n v="55.48"/>
    <n v="6.79"/>
    <s v="Ontario"/>
    <s v="Ontario"/>
    <s v="Corporate"/>
    <s v="Office Supplies"/>
    <x v="5"/>
    <n v="0.37"/>
  </r>
  <r>
    <s v="John Castell"/>
    <n v="57639"/>
    <x v="569"/>
    <d v="2010-07-21T00:00:00"/>
    <x v="1"/>
    <s v="2010"/>
    <n v="0"/>
    <s v="FREE DELIVERY"/>
    <x v="5"/>
    <n v="24"/>
    <n v="2239.52"/>
    <n v="0.04"/>
    <s v="Regular Air"/>
    <n v="330.5"/>
    <n v="95.46"/>
    <n v="18.13"/>
    <s v="Ontario"/>
    <s v="Ontario"/>
    <s v="Consumer"/>
    <s v="Furniture"/>
    <x v="4"/>
    <n v="0.56000000000000005"/>
  </r>
  <r>
    <s v="Vivek Grady"/>
    <n v="57856"/>
    <x v="630"/>
    <d v="2009-02-13T00:00:00"/>
    <x v="5"/>
    <s v="2009"/>
    <n v="1"/>
    <b v="0"/>
    <x v="4"/>
    <n v="17"/>
    <n v="127.45"/>
    <n v="0.06"/>
    <s v="Regular Air"/>
    <n v="-42.17"/>
    <n v="7.1"/>
    <n v="6.05"/>
    <s v="Ontario"/>
    <s v="Ontario"/>
    <s v="Home Office"/>
    <s v="Office Supplies"/>
    <x v="2"/>
    <n v="0.39"/>
  </r>
  <r>
    <s v="Vivek Grady"/>
    <n v="57856"/>
    <x v="630"/>
    <d v="2009-02-13T00:00:00"/>
    <x v="5"/>
    <s v="2009"/>
    <n v="1"/>
    <b v="0"/>
    <x v="4"/>
    <n v="31"/>
    <n v="92.18"/>
    <n v="0.02"/>
    <s v="Regular Air"/>
    <n v="5.7"/>
    <n v="2.78"/>
    <n v="0.97"/>
    <s v="Ontario"/>
    <s v="Ontario"/>
    <s v="Home Office"/>
    <s v="Office Supplies"/>
    <x v="12"/>
    <n v="0.59"/>
  </r>
  <r>
    <s v="Arthur Prichep"/>
    <n v="58435"/>
    <x v="958"/>
    <d v="2012-05-09T00:00:00"/>
    <x v="7"/>
    <s v="2012"/>
    <n v="2"/>
    <b v="0"/>
    <x v="0"/>
    <n v="11"/>
    <n v="273.44"/>
    <n v="0.01"/>
    <s v="Regular Air"/>
    <n v="-35.619999999999997"/>
    <n v="22.38"/>
    <n v="15.1"/>
    <s v="Ontario"/>
    <s v="Ontario"/>
    <s v="Home Office"/>
    <s v="Office Supplies"/>
    <x v="2"/>
    <n v="0.38"/>
  </r>
  <r>
    <s v="Sally Hughsby"/>
    <n v="59009"/>
    <x v="592"/>
    <d v="2011-11-20T00:00:00"/>
    <x v="6"/>
    <s v="2011"/>
    <n v="2"/>
    <b v="0"/>
    <x v="5"/>
    <n v="19"/>
    <n v="614.91"/>
    <n v="0.02"/>
    <s v="Express Air"/>
    <n v="-7.02"/>
    <n v="30.98"/>
    <n v="17.079999999999998"/>
    <s v="Ontario"/>
    <s v="Ontario"/>
    <s v="Consumer"/>
    <s v="Office Supplies"/>
    <x v="5"/>
    <n v="0.4"/>
  </r>
  <r>
    <s v="Greg Hansen"/>
    <n v="59491"/>
    <x v="561"/>
    <d v="2012-03-27T00:00:00"/>
    <x v="4"/>
    <s v="2012"/>
    <n v="3"/>
    <b v="0"/>
    <x v="1"/>
    <n v="31"/>
    <n v="12470.31"/>
    <n v="0.04"/>
    <s v="Regular Air"/>
    <n v="5528.5"/>
    <n v="387.99"/>
    <n v="19.989999999999998"/>
    <s v="Ontario"/>
    <s v="Ontario"/>
    <s v="Home Office"/>
    <s v="Office Supplies"/>
    <x v="2"/>
    <n v="0.38"/>
  </r>
  <r>
    <s v="Karen Daniels"/>
    <n v="59554"/>
    <x v="534"/>
    <d v="2011-11-16T00:00:00"/>
    <x v="6"/>
    <s v="2011"/>
    <n v="1"/>
    <b v="0"/>
    <x v="5"/>
    <n v="40"/>
    <n v="718.6"/>
    <n v="0.08"/>
    <s v="Regular Air"/>
    <n v="-81.489999999999995"/>
    <n v="17.98"/>
    <n v="4"/>
    <s v="Ontario"/>
    <s v="Ontario"/>
    <s v="Consumer"/>
    <s v="Technology"/>
    <x v="7"/>
    <n v="0.79"/>
  </r>
  <r>
    <s v="Greg Hansen"/>
    <n v="59559"/>
    <x v="638"/>
    <d v="2010-09-17T00:00:00"/>
    <x v="11"/>
    <s v="2010"/>
    <n v="0"/>
    <s v="FREE DELIVERY"/>
    <x v="5"/>
    <n v="30"/>
    <n v="397.17"/>
    <n v="0.1"/>
    <s v="Express Air"/>
    <n v="7.69"/>
    <n v="14.34"/>
    <n v="5"/>
    <s v="Ontario"/>
    <s v="Ontario"/>
    <s v="Home Office"/>
    <s v="Furniture"/>
    <x v="4"/>
    <n v="0.49"/>
  </r>
  <r>
    <s v="Alejandro Grove"/>
    <n v="59745"/>
    <x v="851"/>
    <d v="2009-04-21T00:00:00"/>
    <x v="8"/>
    <s v="2009"/>
    <n v="2"/>
    <b v="0"/>
    <x v="3"/>
    <n v="36"/>
    <n v="18092.66"/>
    <n v="0.09"/>
    <s v="Regular Air"/>
    <n v="7917.76"/>
    <n v="525.98"/>
    <n v="19.989999999999998"/>
    <s v="Ontario"/>
    <s v="Ontario"/>
    <s v="Consumer"/>
    <s v="Office Supplies"/>
    <x v="2"/>
    <n v="0.37"/>
  </r>
  <r>
    <s v="Lindsay Shagiari"/>
    <n v="59906"/>
    <x v="304"/>
    <d v="2010-05-22T00:00:00"/>
    <x v="7"/>
    <s v="2010"/>
    <n v="2"/>
    <b v="0"/>
    <x v="1"/>
    <n v="32"/>
    <n v="284.92"/>
    <n v="0.03"/>
    <s v="Regular Air"/>
    <n v="81.290000000000006"/>
    <n v="9.11"/>
    <n v="2.15"/>
    <s v="Ontario"/>
    <s v="Ontario"/>
    <s v="Home Office"/>
    <s v="Office Supplies"/>
    <x v="5"/>
    <n v="0.4"/>
  </r>
  <r>
    <s v="Darrin Martin"/>
    <n v="454"/>
    <x v="1226"/>
    <d v="2011-12-28T00:00:00"/>
    <x v="9"/>
    <s v="2011"/>
    <n v="2"/>
    <b v="0"/>
    <x v="0"/>
    <n v="42"/>
    <n v="234.2"/>
    <n v="0.09"/>
    <s v="Regular Air"/>
    <n v="56.22"/>
    <n v="6.08"/>
    <n v="1.82"/>
    <s v="Ontario"/>
    <s v="Ontario"/>
    <s v="Small Business"/>
    <s v="Office Supplies"/>
    <x v="6"/>
    <n v="0.35"/>
  </r>
  <r>
    <s v="Ken Brennan"/>
    <n v="549"/>
    <x v="833"/>
    <d v="2012-07-13T00:00:00"/>
    <x v="1"/>
    <s v="2012"/>
    <n v="1"/>
    <b v="0"/>
    <x v="5"/>
    <n v="13"/>
    <n v="70.239999999999995"/>
    <n v="0.03"/>
    <s v="Regular Air"/>
    <n v="-59.75"/>
    <n v="4.9800000000000004"/>
    <n v="7.44"/>
    <s v="Ontario"/>
    <s v="Ontario"/>
    <s v="Consumer"/>
    <s v="Office Supplies"/>
    <x v="5"/>
    <n v="0.36"/>
  </r>
  <r>
    <s v="Ken Brennan"/>
    <n v="549"/>
    <x v="833"/>
    <d v="2012-07-13T00:00:00"/>
    <x v="1"/>
    <s v="2012"/>
    <n v="1"/>
    <b v="0"/>
    <x v="5"/>
    <n v="5"/>
    <n v="40.75"/>
    <n v="0.05"/>
    <s v="Regular Air"/>
    <n v="-27.57"/>
    <n v="6.48"/>
    <n v="8.74"/>
    <s v="Ontario"/>
    <s v="Ontario"/>
    <s v="Consumer"/>
    <s v="Office Supplies"/>
    <x v="5"/>
    <n v="0.36"/>
  </r>
  <r>
    <s v="Ken Brennan"/>
    <n v="549"/>
    <x v="833"/>
    <d v="2012-07-12T00:00:00"/>
    <x v="1"/>
    <s v="2012"/>
    <n v="0"/>
    <s v="FREE DELIVERY"/>
    <x v="5"/>
    <n v="30"/>
    <n v="1150.8800000000001"/>
    <n v="0.05"/>
    <s v="Express Air"/>
    <n v="-911.56"/>
    <n v="38.94"/>
    <n v="35"/>
    <s v="Ontario"/>
    <s v="Ontario"/>
    <s v="Consumer"/>
    <s v="Office Supplies"/>
    <x v="0"/>
    <n v="0.8"/>
  </r>
  <r>
    <s v="Max Jones"/>
    <n v="999"/>
    <x v="1227"/>
    <d v="2010-09-11T00:00:00"/>
    <x v="11"/>
    <s v="2010"/>
    <n v="7"/>
    <b v="0"/>
    <x v="0"/>
    <n v="6"/>
    <n v="583.64"/>
    <n v="0.08"/>
    <s v="Regular Air"/>
    <n v="-179.5"/>
    <n v="95.43"/>
    <n v="19.989999999999998"/>
    <s v="Ontario"/>
    <s v="Ontario"/>
    <s v="Home Office"/>
    <s v="Office Supplies"/>
    <x v="0"/>
    <n v="0.79"/>
  </r>
  <r>
    <s v="Lena Creighton"/>
    <n v="1286"/>
    <x v="1130"/>
    <d v="2010-05-14T00:00:00"/>
    <x v="7"/>
    <s v="2010"/>
    <n v="1"/>
    <b v="0"/>
    <x v="3"/>
    <n v="46"/>
    <n v="234.37"/>
    <n v="0.05"/>
    <s v="Regular Air"/>
    <n v="-144.68"/>
    <n v="5.18"/>
    <n v="5.74"/>
    <s v="Ontario"/>
    <s v="Ontario"/>
    <s v="Home Office"/>
    <s v="Office Supplies"/>
    <x v="2"/>
    <n v="0.36"/>
  </r>
  <r>
    <s v="Lena Creighton"/>
    <n v="1286"/>
    <x v="1130"/>
    <d v="2010-05-15T00:00:00"/>
    <x v="7"/>
    <s v="2010"/>
    <n v="2"/>
    <b v="0"/>
    <x v="3"/>
    <n v="14"/>
    <n v="1000.3565"/>
    <n v="0.06"/>
    <s v="Regular Air"/>
    <n v="229.78"/>
    <n v="85.99"/>
    <n v="3.3"/>
    <s v="Ontario"/>
    <s v="Ontario"/>
    <s v="Home Office"/>
    <s v="Technology"/>
    <x v="3"/>
    <n v="0.37"/>
  </r>
  <r>
    <s v="Ken Brennan"/>
    <n v="1831"/>
    <x v="1042"/>
    <d v="2010-12-02T00:00:00"/>
    <x v="9"/>
    <s v="2010"/>
    <n v="1"/>
    <b v="0"/>
    <x v="5"/>
    <n v="33"/>
    <n v="12586.19"/>
    <n v="0"/>
    <s v="Delivery Truck"/>
    <n v="619.71"/>
    <n v="370.98"/>
    <n v="99"/>
    <s v="Ontario"/>
    <s v="Ontario"/>
    <s v="Home Office"/>
    <s v="Office Supplies"/>
    <x v="0"/>
    <n v="0.65"/>
  </r>
  <r>
    <s v="Joe Kamberova"/>
    <n v="1892"/>
    <x v="474"/>
    <d v="2009-03-29T00:00:00"/>
    <x v="4"/>
    <s v="2009"/>
    <n v="4"/>
    <b v="0"/>
    <x v="0"/>
    <n v="47"/>
    <n v="193.63"/>
    <n v="0.05"/>
    <s v="Regular Air"/>
    <n v="-152.52000000000001"/>
    <n v="3.98"/>
    <n v="5.26"/>
    <s v="Ontario"/>
    <s v="Ontario"/>
    <s v="Small Business"/>
    <s v="Office Supplies"/>
    <x v="2"/>
    <n v="0.38"/>
  </r>
  <r>
    <s v="Joe Kamberova"/>
    <n v="1892"/>
    <x v="474"/>
    <d v="2009-03-25T00:00:00"/>
    <x v="4"/>
    <s v="2009"/>
    <n v="0"/>
    <s v="FREE DELIVERY"/>
    <x v="0"/>
    <n v="9"/>
    <n v="64.290000000000006"/>
    <n v="0.01"/>
    <s v="Regular Air"/>
    <n v="-18.850000000000001"/>
    <n v="6.48"/>
    <n v="5.4"/>
    <s v="Ontario"/>
    <s v="Ontario"/>
    <s v="Small Business"/>
    <s v="Office Supplies"/>
    <x v="5"/>
    <n v="0.37"/>
  </r>
  <r>
    <s v="Barry Franz"/>
    <n v="1991"/>
    <x v="1137"/>
    <d v="2012-09-06T00:00:00"/>
    <x v="11"/>
    <s v="2012"/>
    <n v="0"/>
    <s v="FREE DELIVERY"/>
    <x v="3"/>
    <n v="27"/>
    <n v="3491.06"/>
    <n v="0.09"/>
    <s v="Regular Air"/>
    <n v="921.7"/>
    <n v="136.97999999999999"/>
    <n v="24.49"/>
    <s v="Ontario"/>
    <s v="Ontario"/>
    <s v="Corporate"/>
    <s v="Furniture"/>
    <x v="4"/>
    <n v="0.59"/>
  </r>
  <r>
    <s v="Barry Franz"/>
    <n v="1991"/>
    <x v="1137"/>
    <d v="2012-09-07T00:00:00"/>
    <x v="11"/>
    <s v="2012"/>
    <n v="1"/>
    <b v="0"/>
    <x v="3"/>
    <n v="37"/>
    <n v="14383.83"/>
    <n v="0.01"/>
    <s v="Delivery Truck"/>
    <n v="5050.1000000000004"/>
    <n v="399.98"/>
    <n v="12.06"/>
    <s v="Ontario"/>
    <s v="Ontario"/>
    <s v="Corporate"/>
    <s v="Technology"/>
    <x v="16"/>
    <n v="0.56000000000000005"/>
  </r>
  <r>
    <s v="Odella Nelson"/>
    <n v="4610"/>
    <x v="311"/>
    <d v="2010-06-19T00:00:00"/>
    <x v="3"/>
    <s v="2010"/>
    <n v="2"/>
    <b v="0"/>
    <x v="0"/>
    <n v="8"/>
    <n v="66.88"/>
    <n v="0.09"/>
    <s v="Regular Air"/>
    <n v="-17.010000000000002"/>
    <n v="8.33"/>
    <n v="1.99"/>
    <s v="Ontario"/>
    <s v="Ontario"/>
    <s v="Small Business"/>
    <s v="Technology"/>
    <x v="7"/>
    <n v="0.52"/>
  </r>
  <r>
    <s v="Odella Nelson"/>
    <n v="4610"/>
    <x v="311"/>
    <d v="2010-06-21T00:00:00"/>
    <x v="3"/>
    <s v="2010"/>
    <n v="4"/>
    <b v="0"/>
    <x v="0"/>
    <n v="29"/>
    <n v="447.34"/>
    <n v="0.08"/>
    <s v="Regular Air"/>
    <n v="203.01"/>
    <n v="15.67"/>
    <n v="1.39"/>
    <s v="Ontario"/>
    <s v="Ontario"/>
    <s v="Small Business"/>
    <s v="Office Supplies"/>
    <x v="8"/>
    <n v="0.38"/>
  </r>
  <r>
    <s v="Max Jones"/>
    <n v="5697"/>
    <x v="720"/>
    <d v="2012-10-06T00:00:00"/>
    <x v="0"/>
    <s v="2012"/>
    <n v="2"/>
    <b v="0"/>
    <x v="5"/>
    <n v="31"/>
    <n v="371.68"/>
    <n v="0.03"/>
    <s v="Regular Air"/>
    <n v="-13.32"/>
    <n v="11.29"/>
    <n v="5.03"/>
    <s v="Ontario"/>
    <s v="Ontario"/>
    <s v="Home Office"/>
    <s v="Office Supplies"/>
    <x v="0"/>
    <n v="0.59"/>
  </r>
  <r>
    <s v="Filia McAdams"/>
    <n v="5986"/>
    <x v="500"/>
    <d v="2012-04-21T00:00:00"/>
    <x v="8"/>
    <s v="2012"/>
    <n v="0"/>
    <s v="FREE DELIVERY"/>
    <x v="1"/>
    <n v="48"/>
    <n v="5556.18"/>
    <n v="0.08"/>
    <s v="Regular Air"/>
    <n v="1638.48"/>
    <n v="120.98"/>
    <n v="3.99"/>
    <s v="Ontario"/>
    <s v="Ontario"/>
    <s v="Small Business"/>
    <s v="Office Supplies"/>
    <x v="1"/>
    <n v="0.6"/>
  </r>
  <r>
    <s v="Filia McAdams"/>
    <n v="5986"/>
    <x v="500"/>
    <d v="2012-04-22T00:00:00"/>
    <x v="8"/>
    <s v="2012"/>
    <n v="1"/>
    <b v="0"/>
    <x v="1"/>
    <n v="20"/>
    <n v="1021.55"/>
    <n v="0.05"/>
    <s v="Delivery Truck"/>
    <n v="64.81"/>
    <n v="50.98"/>
    <n v="14.19"/>
    <s v="Ontario"/>
    <s v="Ontario"/>
    <s v="Small Business"/>
    <s v="Furniture"/>
    <x v="14"/>
    <n v="0.56000000000000005"/>
  </r>
  <r>
    <s v="Filia McAdams"/>
    <n v="5986"/>
    <x v="500"/>
    <d v="2012-04-22T00:00:00"/>
    <x v="8"/>
    <s v="2012"/>
    <n v="1"/>
    <b v="0"/>
    <x v="1"/>
    <n v="41"/>
    <n v="205.24"/>
    <n v="0.03"/>
    <s v="Regular Air"/>
    <n v="-148.77000000000001"/>
    <n v="4.8899999999999997"/>
    <n v="4.93"/>
    <s v="Ontario"/>
    <s v="Ontario"/>
    <s v="Small Business"/>
    <s v="Technology"/>
    <x v="7"/>
    <n v="0.66"/>
  </r>
  <r>
    <s v="Maureen Fritzler"/>
    <n v="6053"/>
    <x v="371"/>
    <d v="2010-12-13T00:00:00"/>
    <x v="9"/>
    <s v="2010"/>
    <n v="2"/>
    <b v="0"/>
    <x v="4"/>
    <n v="4"/>
    <n v="16.079999999999998"/>
    <n v="0.04"/>
    <s v="Regular Air"/>
    <n v="-3.75"/>
    <n v="3.8"/>
    <n v="1.49"/>
    <s v="Ontario"/>
    <s v="Ontario"/>
    <s v="Corporate"/>
    <s v="Office Supplies"/>
    <x v="2"/>
    <n v="0.38"/>
  </r>
  <r>
    <s v="Lena Creighton"/>
    <n v="6432"/>
    <x v="172"/>
    <d v="2011-11-12T00:00:00"/>
    <x v="6"/>
    <s v="2011"/>
    <n v="2"/>
    <b v="0"/>
    <x v="5"/>
    <n v="30"/>
    <n v="311.08"/>
    <n v="0.08"/>
    <s v="Regular Air"/>
    <n v="-38.450000000000003"/>
    <n v="10.89"/>
    <n v="4.5"/>
    <s v="Ontario"/>
    <s v="Ontario"/>
    <s v="Corporate"/>
    <s v="Office Supplies"/>
    <x v="1"/>
    <n v="0.59"/>
  </r>
  <r>
    <s v="Max Jones"/>
    <n v="6502"/>
    <x v="742"/>
    <d v="2011-08-20T00:00:00"/>
    <x v="2"/>
    <s v="2011"/>
    <n v="0"/>
    <s v="FREE DELIVERY"/>
    <x v="4"/>
    <n v="16"/>
    <n v="116.11"/>
    <n v="0.1"/>
    <s v="Express Air"/>
    <n v="-36.46"/>
    <n v="7.64"/>
    <n v="5.83"/>
    <s v="Ontario"/>
    <s v="Ontario"/>
    <s v="Home Office"/>
    <s v="Office Supplies"/>
    <x v="5"/>
    <n v="0.36"/>
  </r>
  <r>
    <s v="Max Jones"/>
    <n v="6502"/>
    <x v="742"/>
    <d v="2011-08-23T00:00:00"/>
    <x v="2"/>
    <s v="2011"/>
    <n v="3"/>
    <b v="0"/>
    <x v="4"/>
    <n v="30"/>
    <n v="306.92"/>
    <n v="0.05"/>
    <s v="Regular Air"/>
    <n v="13.46"/>
    <n v="9.99"/>
    <n v="5.12"/>
    <s v="Ontario"/>
    <s v="Ontario"/>
    <s v="Home Office"/>
    <s v="Office Supplies"/>
    <x v="5"/>
    <n v="0.4"/>
  </r>
  <r>
    <s v="Dennis Bolton"/>
    <n v="6656"/>
    <x v="503"/>
    <d v="2009-05-15T00:00:00"/>
    <x v="7"/>
    <s v="2009"/>
    <n v="0"/>
    <s v="FREE DELIVERY"/>
    <x v="5"/>
    <n v="45"/>
    <n v="1802"/>
    <n v="0.02"/>
    <s v="Regular Air"/>
    <n v="508.96"/>
    <n v="39.06"/>
    <n v="10.55"/>
    <s v="Ontario"/>
    <s v="Ontario"/>
    <s v="Small Business"/>
    <s v="Office Supplies"/>
    <x v="2"/>
    <n v="0.37"/>
  </r>
  <r>
    <s v="Dennis Bolton"/>
    <n v="6656"/>
    <x v="503"/>
    <d v="2009-05-16T00:00:00"/>
    <x v="7"/>
    <s v="2009"/>
    <n v="1"/>
    <b v="0"/>
    <x v="5"/>
    <n v="50"/>
    <n v="1832.22"/>
    <n v="0.1"/>
    <s v="Regular Air"/>
    <n v="805.43"/>
    <n v="37.700000000000003"/>
    <n v="2.99"/>
    <s v="Ontario"/>
    <s v="Ontario"/>
    <s v="Small Business"/>
    <s v="Office Supplies"/>
    <x v="2"/>
    <n v="0.35"/>
  </r>
  <r>
    <s v="Maureen Fritzler"/>
    <n v="7072"/>
    <x v="1216"/>
    <d v="2012-02-04T00:00:00"/>
    <x v="5"/>
    <s v="2012"/>
    <n v="0"/>
    <s v="FREE DELIVERY"/>
    <x v="5"/>
    <n v="29"/>
    <n v="258.61"/>
    <n v="7.0000000000000007E-2"/>
    <s v="Regular Air"/>
    <n v="-15.96"/>
    <n v="8.85"/>
    <n v="5.6"/>
    <s v="Ontario"/>
    <s v="Ontario"/>
    <s v="Corporate"/>
    <s v="Office Supplies"/>
    <x v="2"/>
    <n v="0.36"/>
  </r>
  <r>
    <s v="Art Foster"/>
    <n v="7429"/>
    <x v="1108"/>
    <d v="2010-05-27T00:00:00"/>
    <x v="7"/>
    <s v="2010"/>
    <n v="1"/>
    <b v="0"/>
    <x v="3"/>
    <n v="33"/>
    <n v="1379.34"/>
    <n v="0.04"/>
    <s v="Regular Air"/>
    <n v="-470.85"/>
    <n v="40.479999999999997"/>
    <n v="19.989999999999998"/>
    <s v="Ontario"/>
    <s v="Ontario"/>
    <s v="Home Office"/>
    <s v="Technology"/>
    <x v="7"/>
    <n v="0.77"/>
  </r>
  <r>
    <s v="Art Foster"/>
    <n v="7429"/>
    <x v="1108"/>
    <d v="2010-05-27T00:00:00"/>
    <x v="7"/>
    <s v="2010"/>
    <n v="1"/>
    <b v="0"/>
    <x v="3"/>
    <n v="6"/>
    <n v="168.25"/>
    <n v="0.09"/>
    <s v="Express Air"/>
    <n v="101.78"/>
    <n v="26.48"/>
    <n v="6.93"/>
    <s v="Ontario"/>
    <s v="Ontario"/>
    <s v="Home Office"/>
    <s v="Furniture"/>
    <x v="4"/>
    <n v="0.49"/>
  </r>
  <r>
    <s v="Erica Hackney"/>
    <n v="7910"/>
    <x v="875"/>
    <d v="2010-04-23T00:00:00"/>
    <x v="8"/>
    <s v="2010"/>
    <n v="3"/>
    <b v="0"/>
    <x v="5"/>
    <n v="41"/>
    <n v="1871.13"/>
    <n v="0.01"/>
    <s v="Regular Air"/>
    <n v="346.43"/>
    <n v="45.98"/>
    <n v="4.8"/>
    <s v="Ontario"/>
    <s v="Ontario"/>
    <s v="Small Business"/>
    <s v="Furniture"/>
    <x v="4"/>
    <n v="0.68"/>
  </r>
  <r>
    <s v="Erica Hackney"/>
    <n v="7910"/>
    <x v="875"/>
    <d v="2010-04-20T00:00:00"/>
    <x v="8"/>
    <s v="2010"/>
    <n v="0"/>
    <s v="FREE DELIVERY"/>
    <x v="5"/>
    <n v="22"/>
    <n v="729.57"/>
    <n v="0.08"/>
    <s v="Regular Air"/>
    <n v="250.43"/>
    <n v="35.44"/>
    <n v="5.09"/>
    <s v="Ontario"/>
    <s v="Ontario"/>
    <s v="Small Business"/>
    <s v="Office Supplies"/>
    <x v="5"/>
    <n v="0.38"/>
  </r>
  <r>
    <s v="Don Weiss"/>
    <n v="8035"/>
    <x v="636"/>
    <d v="2012-03-03T00:00:00"/>
    <x v="4"/>
    <s v="2012"/>
    <n v="2"/>
    <b v="0"/>
    <x v="4"/>
    <n v="7"/>
    <n v="104.38"/>
    <n v="7.0000000000000007E-2"/>
    <s v="Regular Air"/>
    <n v="-24.2"/>
    <n v="14.42"/>
    <n v="6.75"/>
    <s v="Ontario"/>
    <s v="Ontario"/>
    <s v="Corporate"/>
    <s v="Office Supplies"/>
    <x v="1"/>
    <n v="0.52"/>
  </r>
  <r>
    <s v="Jessica Myrick"/>
    <n v="8961"/>
    <x v="1036"/>
    <d v="2011-07-03T00:00:00"/>
    <x v="1"/>
    <s v="2011"/>
    <n v="5"/>
    <b v="0"/>
    <x v="0"/>
    <n v="15"/>
    <n v="627.69000000000005"/>
    <n v="0"/>
    <s v="Regular Air"/>
    <n v="-12.02"/>
    <n v="39.979999999999997"/>
    <n v="4"/>
    <s v="Ontario"/>
    <s v="Ontario"/>
    <s v="Small Business"/>
    <s v="Technology"/>
    <x v="7"/>
    <n v="0.7"/>
  </r>
  <r>
    <s v="Darrin Martin"/>
    <n v="9606"/>
    <x v="114"/>
    <d v="2009-07-27T00:00:00"/>
    <x v="1"/>
    <s v="2009"/>
    <n v="0"/>
    <s v="FREE DELIVERY"/>
    <x v="3"/>
    <n v="39"/>
    <n v="493.26"/>
    <n v="0.02"/>
    <s v="Regular Air"/>
    <n v="263.39999999999998"/>
    <n v="12.53"/>
    <n v="0.49"/>
    <s v="Ontario"/>
    <s v="Ontario"/>
    <s v="Small Business"/>
    <s v="Office Supplies"/>
    <x v="11"/>
    <n v="0.38"/>
  </r>
  <r>
    <s v="Darrin Martin"/>
    <n v="9606"/>
    <x v="114"/>
    <d v="2009-07-29T00:00:00"/>
    <x v="1"/>
    <s v="2009"/>
    <n v="2"/>
    <b v="0"/>
    <x v="3"/>
    <n v="37"/>
    <n v="192.15"/>
    <n v="7.0000000000000007E-2"/>
    <s v="Express Air"/>
    <n v="37.31"/>
    <n v="5.18"/>
    <n v="2.04"/>
    <s v="Ontario"/>
    <s v="Ontario"/>
    <s v="Small Business"/>
    <s v="Office Supplies"/>
    <x v="5"/>
    <n v="0.36"/>
  </r>
  <r>
    <s v="Bruce Degenhardt"/>
    <n v="9857"/>
    <x v="658"/>
    <d v="2010-05-13T00:00:00"/>
    <x v="7"/>
    <s v="2010"/>
    <n v="2"/>
    <b v="0"/>
    <x v="1"/>
    <n v="16"/>
    <n v="2366.1799999999998"/>
    <n v="0.1"/>
    <s v="Regular Air"/>
    <n v="703.8"/>
    <n v="162.93"/>
    <n v="19.989999999999998"/>
    <s v="Ontario"/>
    <s v="Ontario"/>
    <s v="Home Office"/>
    <s v="Office Supplies"/>
    <x v="8"/>
    <n v="0.39"/>
  </r>
  <r>
    <s v="Bruce Degenhardt"/>
    <n v="9857"/>
    <x v="658"/>
    <d v="2010-05-11T00:00:00"/>
    <x v="7"/>
    <s v="2010"/>
    <n v="0"/>
    <s v="FREE DELIVERY"/>
    <x v="1"/>
    <n v="49"/>
    <n v="675.71"/>
    <n v="0.06"/>
    <s v="Regular Air"/>
    <n v="-17.489999999999998"/>
    <n v="13.79"/>
    <n v="8.7799999999999994"/>
    <s v="Ontario"/>
    <s v="Ontario"/>
    <s v="Home Office"/>
    <s v="Furniture"/>
    <x v="4"/>
    <n v="0.43"/>
  </r>
  <r>
    <s v="Bruce Degenhardt"/>
    <n v="9857"/>
    <x v="658"/>
    <d v="2010-05-13T00:00:00"/>
    <x v="7"/>
    <s v="2010"/>
    <n v="2"/>
    <b v="0"/>
    <x v="1"/>
    <n v="16"/>
    <n v="292.97800000000001"/>
    <n v="0.05"/>
    <s v="Regular Air"/>
    <n v="-93.61"/>
    <n v="20.99"/>
    <n v="3.3"/>
    <s v="Ontario"/>
    <s v="Ontario"/>
    <s v="Home Office"/>
    <s v="Technology"/>
    <x v="3"/>
    <n v="0.81"/>
  </r>
  <r>
    <s v="Jenna Caffey"/>
    <n v="10851"/>
    <x v="319"/>
    <d v="2009-04-07T00:00:00"/>
    <x v="8"/>
    <s v="2009"/>
    <n v="1"/>
    <b v="0"/>
    <x v="1"/>
    <n v="14"/>
    <n v="570.52850000000001"/>
    <n v="0.02"/>
    <s v="Express Air"/>
    <n v="3.96"/>
    <n v="45.99"/>
    <n v="4.99"/>
    <s v="Ontario"/>
    <s v="Ontario"/>
    <s v="Consumer"/>
    <s v="Technology"/>
    <x v="3"/>
    <n v="0.56999999999999995"/>
  </r>
  <r>
    <s v="Kalyca Meade"/>
    <n v="11233"/>
    <x v="933"/>
    <d v="2011-09-01T00:00:00"/>
    <x v="11"/>
    <s v="2011"/>
    <n v="2"/>
    <b v="0"/>
    <x v="3"/>
    <n v="25"/>
    <n v="276.5"/>
    <n v="0.02"/>
    <s v="Regular Air"/>
    <n v="35.72"/>
    <n v="10.98"/>
    <n v="4.8"/>
    <s v="Ontario"/>
    <s v="Ontario"/>
    <s v="Corporate"/>
    <s v="Office Supplies"/>
    <x v="8"/>
    <n v="0.36"/>
  </r>
  <r>
    <s v="Dennis Bolton"/>
    <n v="11493"/>
    <x v="333"/>
    <d v="2011-10-22T00:00:00"/>
    <x v="0"/>
    <s v="2011"/>
    <n v="2"/>
    <b v="0"/>
    <x v="5"/>
    <n v="16"/>
    <n v="111.9"/>
    <n v="0.01"/>
    <s v="Regular Air"/>
    <n v="38.03"/>
    <n v="6.47"/>
    <n v="1.22"/>
    <s v="Ontario"/>
    <s v="Ontario"/>
    <s v="Small Business"/>
    <s v="Office Supplies"/>
    <x v="12"/>
    <n v="0.4"/>
  </r>
  <r>
    <s v="Jenna Caffey"/>
    <n v="11684"/>
    <x v="1228"/>
    <d v="2012-07-29T00:00:00"/>
    <x v="1"/>
    <s v="2012"/>
    <n v="2"/>
    <b v="0"/>
    <x v="1"/>
    <n v="8"/>
    <n v="1173.5"/>
    <n v="0"/>
    <s v="Regular Air"/>
    <n v="53.87"/>
    <n v="140.81"/>
    <n v="24.49"/>
    <s v="Ontario"/>
    <s v="Ontario"/>
    <s v="Consumer"/>
    <s v="Furniture"/>
    <x v="14"/>
    <n v="0.56999999999999995"/>
  </r>
  <r>
    <s v="Max Jones"/>
    <n v="11975"/>
    <x v="535"/>
    <d v="2011-04-15T00:00:00"/>
    <x v="8"/>
    <s v="2011"/>
    <n v="2"/>
    <b v="0"/>
    <x v="5"/>
    <n v="43"/>
    <n v="210.66"/>
    <n v="0.08"/>
    <s v="Regular Air"/>
    <n v="-145.72"/>
    <n v="5.18"/>
    <n v="5.74"/>
    <s v="Ontario"/>
    <s v="Ontario"/>
    <s v="Home Office"/>
    <s v="Office Supplies"/>
    <x v="2"/>
    <n v="0.36"/>
  </r>
  <r>
    <s v="Lena Creighton"/>
    <n v="13537"/>
    <x v="737"/>
    <d v="2010-06-01T00:00:00"/>
    <x v="3"/>
    <s v="2010"/>
    <n v="2"/>
    <b v="0"/>
    <x v="0"/>
    <n v="41"/>
    <n v="316.61"/>
    <n v="0.03"/>
    <s v="Regular Air"/>
    <n v="110.34"/>
    <n v="7.4"/>
    <n v="1.71"/>
    <s v="Ontario"/>
    <s v="Ontario"/>
    <s v="Home Office"/>
    <s v="Office Supplies"/>
    <x v="5"/>
    <n v="0.4"/>
  </r>
  <r>
    <s v="Art Foster"/>
    <n v="13670"/>
    <x v="537"/>
    <d v="2012-05-26T00:00:00"/>
    <x v="7"/>
    <s v="2012"/>
    <n v="3"/>
    <b v="0"/>
    <x v="5"/>
    <n v="27"/>
    <n v="116.37"/>
    <n v="0.04"/>
    <s v="Express Air"/>
    <n v="57.63"/>
    <n v="3.69"/>
    <n v="0.5"/>
    <s v="Ontario"/>
    <s v="Ontario"/>
    <s v="Home Office"/>
    <s v="Office Supplies"/>
    <x v="11"/>
    <n v="0.38"/>
  </r>
  <r>
    <s v="Ken Brennan"/>
    <n v="13764"/>
    <x v="708"/>
    <d v="2011-07-14T00:00:00"/>
    <x v="1"/>
    <s v="2011"/>
    <n v="1"/>
    <b v="0"/>
    <x v="4"/>
    <n v="31"/>
    <n v="123.93"/>
    <n v="0.1"/>
    <s v="Regular Air"/>
    <n v="11.93"/>
    <n v="4.28"/>
    <n v="0.94"/>
    <s v="Ontario"/>
    <s v="Ontario"/>
    <s v="Home Office"/>
    <s v="Office Supplies"/>
    <x v="12"/>
    <n v="0.56000000000000005"/>
  </r>
  <r>
    <s v="Jenna Caffey"/>
    <n v="13953"/>
    <x v="795"/>
    <d v="2011-06-02T00:00:00"/>
    <x v="3"/>
    <s v="2011"/>
    <n v="2"/>
    <b v="0"/>
    <x v="5"/>
    <n v="32"/>
    <n v="381.24"/>
    <n v="0.04"/>
    <s v="Regular Air"/>
    <n v="67.599999999999994"/>
    <n v="11.34"/>
    <n v="5.01"/>
    <s v="Ontario"/>
    <s v="Ontario"/>
    <s v="Consumer"/>
    <s v="Office Supplies"/>
    <x v="5"/>
    <n v="0.36"/>
  </r>
  <r>
    <s v="Troy Blackwell"/>
    <n v="14119"/>
    <x v="1031"/>
    <d v="2010-06-04T00:00:00"/>
    <x v="3"/>
    <s v="2010"/>
    <n v="4"/>
    <b v="0"/>
    <x v="0"/>
    <n v="24"/>
    <n v="103.11"/>
    <n v="0.06"/>
    <s v="Regular Air"/>
    <n v="-95.41"/>
    <n v="4.18"/>
    <n v="6.92"/>
    <s v="Ontario"/>
    <s v="Ontario"/>
    <s v="Home Office"/>
    <s v="Furniture"/>
    <x v="4"/>
    <n v="0.49"/>
  </r>
  <r>
    <s v="Troy Blackwell"/>
    <n v="14119"/>
    <x v="1031"/>
    <d v="2010-06-05T00:00:00"/>
    <x v="3"/>
    <s v="2010"/>
    <n v="5"/>
    <b v="0"/>
    <x v="0"/>
    <n v="35"/>
    <n v="1599.0709999999999"/>
    <n v="0.04"/>
    <s v="Regular Air"/>
    <n v="296.66000000000003"/>
    <n v="55.99"/>
    <n v="3.3"/>
    <s v="Ontario"/>
    <s v="Ontario"/>
    <s v="Home Office"/>
    <s v="Technology"/>
    <x v="3"/>
    <n v="0.59"/>
  </r>
  <r>
    <s v="Troy Blackwell"/>
    <n v="14119"/>
    <x v="1031"/>
    <d v="2010-06-02T00:00:00"/>
    <x v="3"/>
    <s v="2010"/>
    <n v="2"/>
    <b v="0"/>
    <x v="0"/>
    <n v="31"/>
    <n v="968.23500000000001"/>
    <n v="0.05"/>
    <s v="Regular Air"/>
    <n v="-158.61000000000001"/>
    <n v="35.99"/>
    <n v="5"/>
    <s v="Ontario"/>
    <s v="Ontario"/>
    <s v="Home Office"/>
    <s v="Technology"/>
    <x v="3"/>
    <n v="0.85"/>
  </r>
  <r>
    <s v="Jessica Myrick"/>
    <n v="14402"/>
    <x v="763"/>
    <d v="2010-10-16T00:00:00"/>
    <x v="0"/>
    <s v="2010"/>
    <n v="2"/>
    <b v="0"/>
    <x v="4"/>
    <n v="1"/>
    <n v="184.46"/>
    <n v="0.05"/>
    <s v="Delivery Truck"/>
    <n v="-106.33"/>
    <n v="160.97999999999999"/>
    <n v="30"/>
    <s v="Ontario"/>
    <s v="Ontario"/>
    <s v="Small Business"/>
    <s v="Furniture"/>
    <x v="14"/>
    <n v="0.62"/>
  </r>
  <r>
    <s v="Harry Marie"/>
    <n v="14499"/>
    <x v="1118"/>
    <d v="2010-11-19T00:00:00"/>
    <x v="6"/>
    <s v="2010"/>
    <n v="5"/>
    <b v="0"/>
    <x v="0"/>
    <n v="28"/>
    <n v="574.99"/>
    <n v="0.06"/>
    <s v="Regular Air"/>
    <n v="-148.87"/>
    <n v="20.97"/>
    <n v="6.5"/>
    <s v="Ontario"/>
    <s v="Ontario"/>
    <s v="Consumer"/>
    <s v="Technology"/>
    <x v="7"/>
    <n v="0.78"/>
  </r>
  <r>
    <s v="Erica Hackney"/>
    <n v="15079"/>
    <x v="1040"/>
    <d v="2010-01-18T00:00:00"/>
    <x v="10"/>
    <s v="2010"/>
    <n v="3"/>
    <b v="0"/>
    <x v="4"/>
    <n v="45"/>
    <n v="3753.42"/>
    <n v="0"/>
    <s v="Regular Air"/>
    <n v="1276.25"/>
    <n v="80.98"/>
    <n v="7.18"/>
    <s v="Ontario"/>
    <s v="Ontario"/>
    <s v="Small Business"/>
    <s v="Technology"/>
    <x v="7"/>
    <n v="0.48"/>
  </r>
  <r>
    <s v="Erica Hackney"/>
    <n v="15079"/>
    <x v="1040"/>
    <d v="2010-01-16T00:00:00"/>
    <x v="10"/>
    <s v="2010"/>
    <n v="1"/>
    <b v="0"/>
    <x v="4"/>
    <n v="23"/>
    <n v="1130.79"/>
    <n v="0.01"/>
    <s v="Regular Air"/>
    <n v="468.19"/>
    <n v="48.91"/>
    <n v="5.97"/>
    <s v="Ontario"/>
    <s v="Ontario"/>
    <s v="Small Business"/>
    <s v="Office Supplies"/>
    <x v="5"/>
    <n v="0.38"/>
  </r>
  <r>
    <s v="Lena Creighton"/>
    <n v="15236"/>
    <x v="97"/>
    <d v="2012-04-10T00:00:00"/>
    <x v="8"/>
    <s v="2012"/>
    <n v="1"/>
    <b v="0"/>
    <x v="3"/>
    <n v="33"/>
    <n v="341.42"/>
    <n v="0.06"/>
    <s v="Regular Air"/>
    <n v="71.5"/>
    <n v="10.91"/>
    <n v="2.99"/>
    <s v="Ontario"/>
    <s v="Ontario"/>
    <s v="Home Office"/>
    <s v="Office Supplies"/>
    <x v="2"/>
    <n v="0.38"/>
  </r>
  <r>
    <s v="Lena Creighton"/>
    <n v="15236"/>
    <x v="97"/>
    <d v="2012-04-11T00:00:00"/>
    <x v="8"/>
    <s v="2012"/>
    <n v="2"/>
    <b v="0"/>
    <x v="3"/>
    <n v="30"/>
    <n v="381.39"/>
    <n v="0.01"/>
    <s v="Express Air"/>
    <n v="31.24"/>
    <n v="12.07"/>
    <n v="6.2"/>
    <s v="Ontario"/>
    <s v="Ontario"/>
    <s v="Home Office"/>
    <s v="Furniture"/>
    <x v="4"/>
    <n v="0.52"/>
  </r>
  <r>
    <s v="Troy Blackwell"/>
    <n v="15397"/>
    <x v="199"/>
    <d v="2010-02-08T00:00:00"/>
    <x v="5"/>
    <s v="2010"/>
    <n v="2"/>
    <b v="0"/>
    <x v="5"/>
    <n v="42"/>
    <n v="223.33"/>
    <n v="0"/>
    <s v="Express Air"/>
    <n v="-111.89"/>
    <n v="4.9800000000000004"/>
    <n v="4.32"/>
    <s v="Ontario"/>
    <s v="Ontario"/>
    <s v="Home Office"/>
    <s v="Technology"/>
    <x v="7"/>
    <n v="0.64"/>
  </r>
  <r>
    <s v="Troy Blackwell"/>
    <n v="15397"/>
    <x v="199"/>
    <d v="2010-02-06T00:00:00"/>
    <x v="5"/>
    <s v="2010"/>
    <n v="0"/>
    <s v="FREE DELIVERY"/>
    <x v="5"/>
    <n v="29"/>
    <n v="1178.04"/>
    <n v="7.0000000000000007E-2"/>
    <s v="Regular Air"/>
    <n v="-53.81"/>
    <n v="40.98"/>
    <n v="6.5"/>
    <s v="Ontario"/>
    <s v="Ontario"/>
    <s v="Home Office"/>
    <s v="Technology"/>
    <x v="7"/>
    <n v="0.74"/>
  </r>
  <r>
    <s v="Troy Blackwell"/>
    <n v="15397"/>
    <x v="199"/>
    <d v="2010-02-07T00:00:00"/>
    <x v="5"/>
    <s v="2010"/>
    <n v="1"/>
    <b v="0"/>
    <x v="5"/>
    <n v="43"/>
    <n v="121.94"/>
    <n v="0.01"/>
    <s v="Regular Air"/>
    <n v="-51.3"/>
    <n v="2.6"/>
    <n v="2.4"/>
    <s v="Ontario"/>
    <s v="Ontario"/>
    <s v="Home Office"/>
    <s v="Office Supplies"/>
    <x v="12"/>
    <n v="0.57999999999999996"/>
  </r>
  <r>
    <s v="Troy Blackwell"/>
    <n v="15719"/>
    <x v="826"/>
    <d v="2011-01-19T00:00:00"/>
    <x v="10"/>
    <s v="2011"/>
    <n v="1"/>
    <b v="0"/>
    <x v="5"/>
    <n v="18"/>
    <n v="5405.44"/>
    <n v="7.0000000000000007E-2"/>
    <s v="Delivery Truck"/>
    <n v="604.46"/>
    <n v="300.98"/>
    <n v="64.73"/>
    <s v="Ontario"/>
    <s v="Ontario"/>
    <s v="Home Office"/>
    <s v="Furniture"/>
    <x v="14"/>
    <n v="0.56000000000000005"/>
  </r>
  <r>
    <s v="Patricia Hirasaki"/>
    <n v="16098"/>
    <x v="42"/>
    <d v="2012-07-23T00:00:00"/>
    <x v="1"/>
    <s v="2012"/>
    <n v="2"/>
    <b v="0"/>
    <x v="0"/>
    <n v="44"/>
    <n v="1001.99"/>
    <n v="0.09"/>
    <s v="Regular Air"/>
    <n v="333.53"/>
    <n v="24.95"/>
    <n v="2.99"/>
    <s v="Ontario"/>
    <s v="Ontario"/>
    <s v="Home Office"/>
    <s v="Office Supplies"/>
    <x v="2"/>
    <n v="0.39"/>
  </r>
  <r>
    <s v="Dennis Bolton"/>
    <n v="16450"/>
    <x v="1229"/>
    <d v="2011-05-15T00:00:00"/>
    <x v="7"/>
    <s v="2011"/>
    <n v="0"/>
    <s v="FREE DELIVERY"/>
    <x v="4"/>
    <n v="12"/>
    <n v="73.5"/>
    <n v="0.03"/>
    <s v="Regular Air"/>
    <n v="5.71"/>
    <n v="5.98"/>
    <n v="2.5"/>
    <s v="Ontario"/>
    <s v="Ontario"/>
    <s v="Small Business"/>
    <s v="Office Supplies"/>
    <x v="8"/>
    <n v="0.36"/>
  </r>
  <r>
    <s v="Ken Brennan"/>
    <n v="17186"/>
    <x v="452"/>
    <d v="2009-01-28T00:00:00"/>
    <x v="10"/>
    <s v="2009"/>
    <n v="2"/>
    <b v="0"/>
    <x v="4"/>
    <n v="49"/>
    <n v="4321.63"/>
    <n v="0.08"/>
    <s v="Regular Air"/>
    <n v="-1549.14"/>
    <n v="90.98"/>
    <n v="56.2"/>
    <s v="Ontario"/>
    <s v="Ontario"/>
    <s v="Consumer"/>
    <s v="Furniture"/>
    <x v="4"/>
    <n v="0.74"/>
  </r>
  <r>
    <s v="Ken Brennan"/>
    <n v="17186"/>
    <x v="452"/>
    <d v="2009-01-28T00:00:00"/>
    <x v="10"/>
    <s v="2009"/>
    <n v="2"/>
    <b v="0"/>
    <x v="4"/>
    <n v="11"/>
    <n v="67.14"/>
    <n v="7.0000000000000007E-2"/>
    <s v="Regular Air"/>
    <n v="-29.98"/>
    <n v="5.98"/>
    <n v="5.35"/>
    <s v="Ontario"/>
    <s v="Ontario"/>
    <s v="Consumer"/>
    <s v="Office Supplies"/>
    <x v="5"/>
    <n v="0.4"/>
  </r>
  <r>
    <s v="Harry Marie"/>
    <n v="17379"/>
    <x v="1224"/>
    <d v="2011-08-16T00:00:00"/>
    <x v="2"/>
    <s v="2011"/>
    <n v="2"/>
    <b v="0"/>
    <x v="5"/>
    <n v="29"/>
    <n v="3218.42"/>
    <n v="0.08"/>
    <s v="Delivery Truck"/>
    <n v="-1248.58"/>
    <n v="114.98"/>
    <n v="58.72"/>
    <s v="Ontario"/>
    <s v="Ontario"/>
    <s v="Consumer"/>
    <s v="Furniture"/>
    <x v="9"/>
    <n v="0.76"/>
  </r>
  <r>
    <s v="Clytie Kelty"/>
    <n v="17573"/>
    <x v="578"/>
    <d v="2011-09-08T00:00:00"/>
    <x v="11"/>
    <s v="2011"/>
    <n v="4"/>
    <b v="0"/>
    <x v="0"/>
    <n v="23"/>
    <n v="220.97"/>
    <n v="0.02"/>
    <s v="Regular Air"/>
    <n v="-25.86"/>
    <n v="9.48"/>
    <n v="7.29"/>
    <s v="Ontario"/>
    <s v="Ontario"/>
    <s v="Small Business"/>
    <s v="Furniture"/>
    <x v="4"/>
    <n v="0.45"/>
  </r>
  <r>
    <s v="Mark Cousins"/>
    <n v="17702"/>
    <x v="584"/>
    <d v="2012-04-14T00:00:00"/>
    <x v="8"/>
    <s v="2012"/>
    <n v="1"/>
    <b v="0"/>
    <x v="1"/>
    <n v="48"/>
    <n v="368.99"/>
    <n v="0.09"/>
    <s v="Regular Air"/>
    <n v="-305.91000000000003"/>
    <n v="7.77"/>
    <n v="9.23"/>
    <s v="Ontario"/>
    <s v="Ontario"/>
    <s v="Home Office"/>
    <s v="Office Supplies"/>
    <x v="1"/>
    <n v="0.57999999999999996"/>
  </r>
  <r>
    <s v="Art Foster"/>
    <n v="18595"/>
    <x v="692"/>
    <d v="2009-02-02T00:00:00"/>
    <x v="5"/>
    <s v="2009"/>
    <n v="2"/>
    <b v="0"/>
    <x v="5"/>
    <n v="6"/>
    <n v="451.44"/>
    <n v="0.1"/>
    <s v="Regular Air"/>
    <n v="-35.19"/>
    <n v="78.650000000000006"/>
    <n v="13.99"/>
    <s v="Ontario"/>
    <s v="Ontario"/>
    <s v="Home Office"/>
    <s v="Office Supplies"/>
    <x v="1"/>
    <n v="0.52"/>
  </r>
  <r>
    <s v="Art Foster"/>
    <n v="18595"/>
    <x v="692"/>
    <d v="2009-02-02T00:00:00"/>
    <x v="5"/>
    <s v="2009"/>
    <n v="2"/>
    <b v="0"/>
    <x v="5"/>
    <n v="16"/>
    <n v="138.55000000000001"/>
    <n v="0.03"/>
    <s v="Regular Air"/>
    <n v="0.9"/>
    <n v="8.34"/>
    <n v="2.64"/>
    <s v="Ontario"/>
    <s v="Ontario"/>
    <s v="Home Office"/>
    <s v="Office Supplies"/>
    <x v="15"/>
    <n v="0.59"/>
  </r>
  <r>
    <s v="Odella Nelson"/>
    <n v="19205"/>
    <x v="1069"/>
    <d v="2010-07-27T00:00:00"/>
    <x v="1"/>
    <s v="2010"/>
    <n v="1"/>
    <b v="0"/>
    <x v="4"/>
    <n v="47"/>
    <n v="1291.3499999999999"/>
    <n v="0.04"/>
    <s v="Regular Air"/>
    <n v="479.62"/>
    <n v="26.38"/>
    <n v="5.86"/>
    <s v="Ontario"/>
    <s v="Ontario"/>
    <s v="Small Business"/>
    <s v="Office Supplies"/>
    <x v="5"/>
    <n v="0.39"/>
  </r>
  <r>
    <s v="Odella Nelson"/>
    <n v="19205"/>
    <x v="1069"/>
    <d v="2010-07-28T00:00:00"/>
    <x v="1"/>
    <s v="2010"/>
    <n v="2"/>
    <b v="0"/>
    <x v="4"/>
    <n v="31"/>
    <n v="107.97"/>
    <n v="0"/>
    <s v="Regular Air"/>
    <n v="2.36"/>
    <n v="3.26"/>
    <n v="1.86"/>
    <s v="Ontario"/>
    <s v="Ontario"/>
    <s v="Small Business"/>
    <s v="Office Supplies"/>
    <x v="12"/>
    <n v="0.41"/>
  </r>
  <r>
    <s v="Clytie Kelty"/>
    <n v="19494"/>
    <x v="1230"/>
    <d v="2010-01-14T00:00:00"/>
    <x v="10"/>
    <s v="2010"/>
    <n v="2"/>
    <b v="0"/>
    <x v="1"/>
    <n v="39"/>
    <n v="857.32"/>
    <n v="0.05"/>
    <s v="Regular Air"/>
    <n v="195.71"/>
    <n v="22.23"/>
    <n v="8.99"/>
    <s v="Ontario"/>
    <s v="Ontario"/>
    <s v="Small Business"/>
    <s v="Furniture"/>
    <x v="4"/>
    <n v="0.41"/>
  </r>
  <r>
    <s v="Clytie Kelty"/>
    <n v="19494"/>
    <x v="1230"/>
    <d v="2010-01-15T00:00:00"/>
    <x v="10"/>
    <s v="2010"/>
    <n v="3"/>
    <b v="0"/>
    <x v="1"/>
    <n v="2"/>
    <n v="8.8699999999999992"/>
    <n v="0.03"/>
    <s v="Regular Air"/>
    <n v="-6.79"/>
    <n v="2.74"/>
    <n v="3.5"/>
    <s v="Ontario"/>
    <s v="Ontario"/>
    <s v="Small Business"/>
    <s v="Office Supplies"/>
    <x v="12"/>
    <n v="0.57999999999999996"/>
  </r>
  <r>
    <s v="Jim Sink"/>
    <n v="19523"/>
    <x v="664"/>
    <d v="2011-12-01T00:00:00"/>
    <x v="9"/>
    <s v="2011"/>
    <n v="1"/>
    <b v="0"/>
    <x v="1"/>
    <n v="44"/>
    <n v="155.78"/>
    <n v="0.04"/>
    <s v="Regular Air"/>
    <n v="-10"/>
    <n v="3.6"/>
    <n v="2.2000000000000002"/>
    <s v="Ontario"/>
    <s v="Ontario"/>
    <s v="Corporate"/>
    <s v="Office Supplies"/>
    <x v="5"/>
    <n v="0.39"/>
  </r>
  <r>
    <s v="Steven Roelle"/>
    <n v="20482"/>
    <x v="514"/>
    <d v="2011-07-18T00:00:00"/>
    <x v="1"/>
    <s v="2011"/>
    <n v="0"/>
    <s v="FREE DELIVERY"/>
    <x v="4"/>
    <n v="38"/>
    <n v="4650.07"/>
    <n v="0.04"/>
    <s v="Delivery Truck"/>
    <n v="-1143.1500000000001"/>
    <n v="120.98"/>
    <n v="60.19"/>
    <s v="Ontario"/>
    <s v="Ontario"/>
    <s v="Small Business"/>
    <s v="Furniture"/>
    <x v="9"/>
    <n v="0.71"/>
  </r>
  <r>
    <s v="Steven Roelle"/>
    <n v="20482"/>
    <x v="514"/>
    <d v="2011-07-20T00:00:00"/>
    <x v="1"/>
    <s v="2011"/>
    <n v="2"/>
    <b v="0"/>
    <x v="4"/>
    <n v="39"/>
    <n v="497.52"/>
    <n v="0.03"/>
    <s v="Regular Air"/>
    <n v="92.46"/>
    <n v="12.28"/>
    <n v="5.09"/>
    <s v="Ontario"/>
    <s v="Ontario"/>
    <s v="Small Business"/>
    <s v="Office Supplies"/>
    <x v="5"/>
    <n v="0.38"/>
  </r>
  <r>
    <s v="Harry Marie"/>
    <n v="21414"/>
    <x v="622"/>
    <d v="2011-05-04T00:00:00"/>
    <x v="7"/>
    <s v="2011"/>
    <n v="0"/>
    <s v="FREE DELIVERY"/>
    <x v="5"/>
    <n v="43"/>
    <n v="103.6"/>
    <n v="0.09"/>
    <s v="Express Air"/>
    <n v="-72.86"/>
    <n v="2.52"/>
    <n v="1.92"/>
    <s v="Ontario"/>
    <s v="Ontario"/>
    <s v="Consumer"/>
    <s v="Office Supplies"/>
    <x v="15"/>
    <n v="0.82"/>
  </r>
  <r>
    <s v="Clytie Kelty"/>
    <n v="21445"/>
    <x v="55"/>
    <d v="2009-11-21T00:00:00"/>
    <x v="6"/>
    <s v="2009"/>
    <n v="4"/>
    <b v="0"/>
    <x v="0"/>
    <n v="14"/>
    <n v="75.150000000000006"/>
    <n v="0.02"/>
    <s v="Express Air"/>
    <n v="-63.53"/>
    <n v="4.0599999999999996"/>
    <n v="6.89"/>
    <s v="Ontario"/>
    <s v="Ontario"/>
    <s v="Small Business"/>
    <s v="Office Supplies"/>
    <x v="1"/>
    <n v="0.6"/>
  </r>
  <r>
    <s v="Clytie Kelty"/>
    <n v="21445"/>
    <x v="55"/>
    <d v="2009-11-21T00:00:00"/>
    <x v="6"/>
    <s v="2009"/>
    <n v="4"/>
    <b v="0"/>
    <x v="0"/>
    <n v="43"/>
    <n v="400.45"/>
    <n v="7.0000000000000007E-2"/>
    <s v="Regular Air"/>
    <n v="-38.58"/>
    <n v="9.49"/>
    <n v="5.76"/>
    <s v="Ontario"/>
    <s v="Ontario"/>
    <s v="Small Business"/>
    <s v="Technology"/>
    <x v="16"/>
    <n v="0.39"/>
  </r>
  <r>
    <s v="Don Weiss"/>
    <n v="21573"/>
    <x v="178"/>
    <d v="2012-04-27T00:00:00"/>
    <x v="8"/>
    <s v="2012"/>
    <n v="2"/>
    <b v="0"/>
    <x v="5"/>
    <n v="31"/>
    <n v="96.23"/>
    <n v="0.05"/>
    <s v="Regular Air"/>
    <n v="24.05"/>
    <n v="3.08"/>
    <n v="0.99"/>
    <s v="Ontario"/>
    <s v="Ontario"/>
    <s v="Corporate"/>
    <s v="Office Supplies"/>
    <x v="11"/>
    <n v="0.37"/>
  </r>
  <r>
    <s v="Don Weiss"/>
    <n v="21573"/>
    <x v="178"/>
    <d v="2012-04-27T00:00:00"/>
    <x v="8"/>
    <s v="2012"/>
    <n v="2"/>
    <b v="0"/>
    <x v="5"/>
    <n v="7"/>
    <n v="70.08"/>
    <n v="0"/>
    <s v="Regular Air"/>
    <n v="8.02"/>
    <n v="9.48"/>
    <n v="3.72"/>
    <s v="Ontario"/>
    <s v="Ontario"/>
    <s v="Corporate"/>
    <s v="Furniture"/>
    <x v="4"/>
    <n v="0.4"/>
  </r>
  <r>
    <s v="Don Weiss"/>
    <n v="21573"/>
    <x v="178"/>
    <d v="2012-04-27T00:00:00"/>
    <x v="8"/>
    <s v="2012"/>
    <n v="2"/>
    <b v="0"/>
    <x v="5"/>
    <n v="3"/>
    <n v="234.768"/>
    <n v="0.04"/>
    <s v="Delivery Truck"/>
    <n v="54.23"/>
    <n v="70.89"/>
    <n v="89.3"/>
    <s v="Ontario"/>
    <s v="Ontario"/>
    <s v="Corporate"/>
    <s v="Furniture"/>
    <x v="10"/>
    <n v="0.69"/>
  </r>
  <r>
    <s v="Fred Wasserman"/>
    <n v="21636"/>
    <x v="124"/>
    <d v="2009-08-17T00:00:00"/>
    <x v="2"/>
    <s v="2009"/>
    <n v="7"/>
    <b v="0"/>
    <x v="0"/>
    <n v="16"/>
    <n v="376.65"/>
    <n v="0"/>
    <s v="Express Air"/>
    <n v="-52.65"/>
    <n v="22.38"/>
    <n v="15.1"/>
    <s v="Ontario"/>
    <s v="Ontario"/>
    <s v="Home Office"/>
    <s v="Office Supplies"/>
    <x v="2"/>
    <n v="0.38"/>
  </r>
  <r>
    <s v="Fred Wasserman"/>
    <n v="21636"/>
    <x v="124"/>
    <d v="2009-08-15T00:00:00"/>
    <x v="2"/>
    <s v="2009"/>
    <n v="5"/>
    <b v="0"/>
    <x v="0"/>
    <n v="6"/>
    <n v="40.06"/>
    <n v="7.0000000000000007E-2"/>
    <s v="Regular Air"/>
    <n v="-24.44"/>
    <n v="5.98"/>
    <n v="4.6900000000000004"/>
    <s v="Ontario"/>
    <s v="Ontario"/>
    <s v="Home Office"/>
    <s v="Office Supplies"/>
    <x v="0"/>
    <n v="0.68"/>
  </r>
  <r>
    <s v="Jessica Myrick"/>
    <n v="21795"/>
    <x v="446"/>
    <d v="2010-06-14T00:00:00"/>
    <x v="3"/>
    <s v="2010"/>
    <n v="1"/>
    <b v="0"/>
    <x v="3"/>
    <n v="10"/>
    <n v="278.66000000000003"/>
    <n v="0.05"/>
    <s v="Express Air"/>
    <n v="-77.36"/>
    <n v="27.48"/>
    <n v="4"/>
    <s v="Ontario"/>
    <s v="Ontario"/>
    <s v="Small Business"/>
    <s v="Technology"/>
    <x v="7"/>
    <n v="0.75"/>
  </r>
  <r>
    <s v="Jessica Myrick"/>
    <n v="21795"/>
    <x v="446"/>
    <d v="2010-06-15T00:00:00"/>
    <x v="3"/>
    <s v="2010"/>
    <n v="2"/>
    <b v="0"/>
    <x v="3"/>
    <n v="28"/>
    <n v="491.85"/>
    <n v="0.1"/>
    <s v="Regular Air"/>
    <n v="4.54"/>
    <n v="18.97"/>
    <n v="9.0299999999999994"/>
    <s v="Ontario"/>
    <s v="Ontario"/>
    <s v="Small Business"/>
    <s v="Office Supplies"/>
    <x v="5"/>
    <n v="0.37"/>
  </r>
  <r>
    <s v="Kalyca Meade"/>
    <n v="21859"/>
    <x v="592"/>
    <d v="2011-11-19T00:00:00"/>
    <x v="6"/>
    <s v="2011"/>
    <n v="1"/>
    <b v="0"/>
    <x v="1"/>
    <n v="42"/>
    <n v="401.37"/>
    <n v="7.0000000000000007E-2"/>
    <s v="Regular Air"/>
    <n v="13.31"/>
    <n v="9.74"/>
    <n v="5.71"/>
    <s v="Ontario"/>
    <s v="Ontario"/>
    <s v="Corporate"/>
    <s v="Furniture"/>
    <x v="4"/>
    <n v="0.41"/>
  </r>
  <r>
    <s v="Lena Creighton"/>
    <n v="21989"/>
    <x v="405"/>
    <d v="2011-02-10T00:00:00"/>
    <x v="5"/>
    <s v="2011"/>
    <n v="0"/>
    <s v="FREE DELIVERY"/>
    <x v="0"/>
    <n v="9"/>
    <n v="118.95"/>
    <n v="0.03"/>
    <s v="Regular Air"/>
    <n v="30.8"/>
    <n v="12.07"/>
    <n v="6.2"/>
    <s v="Ontario"/>
    <s v="Ontario"/>
    <s v="Home Office"/>
    <s v="Furniture"/>
    <x v="4"/>
    <n v="0.52"/>
  </r>
  <r>
    <s v="Lena Creighton"/>
    <n v="21989"/>
    <x v="405"/>
    <d v="2011-02-10T00:00:00"/>
    <x v="5"/>
    <s v="2011"/>
    <n v="0"/>
    <s v="FREE DELIVERY"/>
    <x v="0"/>
    <n v="35"/>
    <n v="3814.1709999999998"/>
    <n v="0.04"/>
    <s v="Regular Air"/>
    <n v="1077.1300000000001"/>
    <n v="125.99"/>
    <n v="4.2"/>
    <s v="Ontario"/>
    <s v="Ontario"/>
    <s v="Home Office"/>
    <s v="Technology"/>
    <x v="3"/>
    <n v="0.56999999999999995"/>
  </r>
  <r>
    <s v="Beth Thompson"/>
    <n v="22151"/>
    <x v="126"/>
    <d v="2010-08-01T00:00:00"/>
    <x v="2"/>
    <s v="2010"/>
    <n v="1"/>
    <b v="0"/>
    <x v="1"/>
    <n v="20"/>
    <n v="515.37"/>
    <n v="0.04"/>
    <s v="Regular Air"/>
    <n v="9.82"/>
    <n v="24.92"/>
    <n v="12.98"/>
    <s v="Ontario"/>
    <s v="Ontario"/>
    <s v="Corporate"/>
    <s v="Office Supplies"/>
    <x v="2"/>
    <n v="0.39"/>
  </r>
  <r>
    <s v="Maureen Fritzler"/>
    <n v="22688"/>
    <x v="912"/>
    <d v="2012-04-18T00:00:00"/>
    <x v="8"/>
    <s v="2012"/>
    <n v="1"/>
    <b v="0"/>
    <x v="4"/>
    <n v="40"/>
    <n v="2044.2755"/>
    <n v="0.1"/>
    <s v="Regular Air"/>
    <n v="334.53"/>
    <n v="65.989999999999995"/>
    <n v="5.63"/>
    <s v="Ontario"/>
    <s v="Ontario"/>
    <s v="Corporate"/>
    <s v="Technology"/>
    <x v="3"/>
    <n v="0.56000000000000005"/>
  </r>
  <r>
    <s v="Pete Takahito"/>
    <n v="22916"/>
    <x v="947"/>
    <d v="2012-02-03T00:00:00"/>
    <x v="5"/>
    <s v="2012"/>
    <n v="1"/>
    <b v="0"/>
    <x v="4"/>
    <n v="18"/>
    <n v="122.02"/>
    <n v="0.04"/>
    <s v="Regular Air"/>
    <n v="-115"/>
    <n v="6.48"/>
    <n v="10.050000000000001"/>
    <s v="Ontario"/>
    <s v="Ontario"/>
    <s v="Corporate"/>
    <s v="Office Supplies"/>
    <x v="5"/>
    <n v="0.37"/>
  </r>
  <r>
    <s v="Lena Creighton"/>
    <n v="22951"/>
    <x v="726"/>
    <d v="2012-05-03T00:00:00"/>
    <x v="7"/>
    <s v="2012"/>
    <n v="0"/>
    <s v="FREE DELIVERY"/>
    <x v="4"/>
    <n v="24"/>
    <n v="1304.0274999999999"/>
    <n v="0.1"/>
    <s v="Regular Air"/>
    <n v="34.36"/>
    <n v="65.989999999999995"/>
    <n v="8.99"/>
    <s v="Ontario"/>
    <s v="Ontario"/>
    <s v="Corporate"/>
    <s v="Technology"/>
    <x v="3"/>
    <n v="0.6"/>
  </r>
  <r>
    <s v="Rob Haberlin"/>
    <n v="22980"/>
    <x v="1"/>
    <d v="2012-10-02T00:00:00"/>
    <x v="0"/>
    <s v="2012"/>
    <n v="1"/>
    <b v="0"/>
    <x v="3"/>
    <n v="10"/>
    <n v="56.05"/>
    <n v="0.06"/>
    <s v="Regular Air"/>
    <n v="-27.73"/>
    <n v="4.9800000000000004"/>
    <n v="5.49"/>
    <s v="Ontario"/>
    <s v="Ontario"/>
    <s v="Consumer"/>
    <s v="Office Supplies"/>
    <x v="5"/>
    <n v="0.38"/>
  </r>
  <r>
    <s v="Beth Thompson"/>
    <n v="23429"/>
    <x v="400"/>
    <d v="2009-03-19T00:00:00"/>
    <x v="4"/>
    <s v="2009"/>
    <n v="0"/>
    <s v="FREE DELIVERY"/>
    <x v="5"/>
    <n v="28"/>
    <n v="154.61000000000001"/>
    <n v="0.06"/>
    <s v="Regular Air"/>
    <n v="-82.82"/>
    <n v="5.34"/>
    <n v="5.63"/>
    <s v="Ontario"/>
    <s v="Ontario"/>
    <s v="Corporate"/>
    <s v="Office Supplies"/>
    <x v="2"/>
    <n v="0.39"/>
  </r>
  <r>
    <s v="Beth Thompson"/>
    <n v="23429"/>
    <x v="400"/>
    <d v="2009-03-21T00:00:00"/>
    <x v="4"/>
    <s v="2009"/>
    <n v="2"/>
    <b v="0"/>
    <x v="5"/>
    <n v="19"/>
    <n v="1063.3499999999999"/>
    <n v="7.0000000000000007E-2"/>
    <s v="Express Air"/>
    <n v="107.08"/>
    <n v="65.989999999999995"/>
    <n v="5.26"/>
    <s v="Ontario"/>
    <s v="Ontario"/>
    <s v="Corporate"/>
    <s v="Technology"/>
    <x v="3"/>
    <n v="0.56000000000000005"/>
  </r>
  <r>
    <s v="Jenna Caffey"/>
    <n v="23681"/>
    <x v="680"/>
    <d v="2012-05-21T00:00:00"/>
    <x v="7"/>
    <s v="2012"/>
    <n v="2"/>
    <b v="0"/>
    <x v="1"/>
    <n v="42"/>
    <n v="4182.5200000000004"/>
    <n v="0"/>
    <s v="Express Air"/>
    <n v="-785.36"/>
    <n v="95.99"/>
    <n v="35"/>
    <s v="Ontario"/>
    <s v="Ontario"/>
    <s v="Consumer"/>
    <s v="Office Supplies"/>
    <x v="0"/>
    <m/>
  </r>
  <r>
    <s v="Rob Haberlin"/>
    <n v="24263"/>
    <x v="613"/>
    <d v="2012-09-22T00:00:00"/>
    <x v="11"/>
    <s v="2012"/>
    <n v="7"/>
    <b v="0"/>
    <x v="0"/>
    <n v="16"/>
    <n v="512.80999999999995"/>
    <n v="0.1"/>
    <s v="Delivery Truck"/>
    <n v="-177.07"/>
    <n v="33.94"/>
    <n v="19.190000000000001"/>
    <s v="Ontario"/>
    <s v="Ontario"/>
    <s v="Consumer"/>
    <s v="Furniture"/>
    <x v="14"/>
    <n v="0.57999999999999996"/>
  </r>
  <r>
    <s v="Fred Wasserman"/>
    <n v="24455"/>
    <x v="516"/>
    <d v="2009-12-08T00:00:00"/>
    <x v="9"/>
    <s v="2009"/>
    <n v="2"/>
    <b v="0"/>
    <x v="3"/>
    <n v="8"/>
    <n v="169.11"/>
    <n v="0"/>
    <s v="Regular Air"/>
    <n v="-10.59"/>
    <n v="20.89"/>
    <n v="1.99"/>
    <s v="Ontario"/>
    <s v="Ontario"/>
    <s v="Home Office"/>
    <s v="Technology"/>
    <x v="7"/>
    <n v="0.48"/>
  </r>
  <r>
    <s v="Fred Wasserman"/>
    <n v="24455"/>
    <x v="516"/>
    <d v="2009-12-09T00:00:00"/>
    <x v="9"/>
    <s v="2009"/>
    <n v="3"/>
    <b v="0"/>
    <x v="3"/>
    <n v="41"/>
    <n v="152.59"/>
    <n v="7.0000000000000007E-2"/>
    <s v="Regular Air"/>
    <n v="27.38"/>
    <n v="3.98"/>
    <n v="0.83"/>
    <s v="Ontario"/>
    <s v="Ontario"/>
    <s v="Home Office"/>
    <s v="Office Supplies"/>
    <x v="12"/>
    <n v="0.51"/>
  </r>
  <r>
    <s v="Don Weiss"/>
    <n v="24707"/>
    <x v="276"/>
    <d v="2012-03-11T00:00:00"/>
    <x v="4"/>
    <s v="2012"/>
    <n v="1"/>
    <b v="0"/>
    <x v="4"/>
    <n v="14"/>
    <n v="1961.39"/>
    <n v="0"/>
    <s v="Regular Air"/>
    <n v="761.04"/>
    <n v="136.97999999999999"/>
    <n v="24.49"/>
    <s v="Ontario"/>
    <s v="Ontario"/>
    <s v="Corporate"/>
    <s v="Furniture"/>
    <x v="4"/>
    <n v="0.59"/>
  </r>
  <r>
    <s v="Don Weiss"/>
    <n v="24707"/>
    <x v="276"/>
    <d v="2012-03-12T00:00:00"/>
    <x v="4"/>
    <s v="2012"/>
    <n v="2"/>
    <b v="0"/>
    <x v="4"/>
    <n v="3"/>
    <n v="4.9400000000000004"/>
    <n v="0.1"/>
    <s v="Regular Air"/>
    <n v="-1.76"/>
    <n v="1.48"/>
    <n v="0.7"/>
    <s v="Ontario"/>
    <s v="Ontario"/>
    <s v="Corporate"/>
    <s v="Office Supplies"/>
    <x v="6"/>
    <n v="0.37"/>
  </r>
  <r>
    <s v="Lena Creighton"/>
    <n v="25091"/>
    <x v="683"/>
    <d v="2010-02-22T00:00:00"/>
    <x v="5"/>
    <s v="2010"/>
    <n v="3"/>
    <b v="0"/>
    <x v="4"/>
    <n v="4"/>
    <n v="156.97"/>
    <n v="0.01"/>
    <s v="Regular Air"/>
    <n v="-25.43"/>
    <n v="34.54"/>
    <n v="14.72"/>
    <s v="Ontario"/>
    <s v="Ontario"/>
    <s v="Corporate"/>
    <s v="Office Supplies"/>
    <x v="2"/>
    <n v="0.37"/>
  </r>
  <r>
    <s v="Max Jones"/>
    <n v="26305"/>
    <x v="353"/>
    <d v="2010-12-04T00:00:00"/>
    <x v="9"/>
    <s v="2010"/>
    <n v="2"/>
    <b v="0"/>
    <x v="4"/>
    <n v="50"/>
    <n v="1118.21"/>
    <n v="7.0000000000000007E-2"/>
    <s v="Regular Air"/>
    <n v="-122.79"/>
    <n v="22.38"/>
    <n v="15.1"/>
    <s v="Ontario"/>
    <s v="Ontario"/>
    <s v="Home Office"/>
    <s v="Office Supplies"/>
    <x v="2"/>
    <n v="0.38"/>
  </r>
  <r>
    <s v="Max Jones"/>
    <n v="26305"/>
    <x v="353"/>
    <d v="2010-12-03T00:00:00"/>
    <x v="9"/>
    <s v="2010"/>
    <n v="1"/>
    <b v="0"/>
    <x v="4"/>
    <n v="13"/>
    <n v="3503.56"/>
    <n v="0.01"/>
    <s v="Delivery Truck"/>
    <n v="-633.44000000000005"/>
    <n v="262.11"/>
    <n v="62.74"/>
    <s v="Ontario"/>
    <s v="Ontario"/>
    <s v="Home Office"/>
    <s v="Furniture"/>
    <x v="10"/>
    <n v="0.75"/>
  </r>
  <r>
    <s v="Clytie Kelty"/>
    <n v="26982"/>
    <x v="1231"/>
    <d v="2012-04-29T00:00:00"/>
    <x v="8"/>
    <s v="2012"/>
    <n v="1"/>
    <b v="0"/>
    <x v="3"/>
    <n v="37"/>
    <n v="1984.61"/>
    <n v="0.05"/>
    <s v="Express Air"/>
    <n v="585.03"/>
    <n v="55.48"/>
    <n v="14.3"/>
    <s v="Ontario"/>
    <s v="Ontario"/>
    <s v="Small Business"/>
    <s v="Office Supplies"/>
    <x v="5"/>
    <n v="0.37"/>
  </r>
  <r>
    <s v="Lena Creighton"/>
    <n v="27106"/>
    <x v="459"/>
    <d v="2011-12-03T00:00:00"/>
    <x v="9"/>
    <s v="2011"/>
    <n v="2"/>
    <b v="0"/>
    <x v="1"/>
    <n v="1"/>
    <n v="13.96"/>
    <n v="0.06"/>
    <s v="Regular Air"/>
    <n v="-4.7"/>
    <n v="10.91"/>
    <n v="2.99"/>
    <s v="Ontario"/>
    <s v="Ontario"/>
    <s v="Home Office"/>
    <s v="Office Supplies"/>
    <x v="2"/>
    <n v="0.38"/>
  </r>
  <r>
    <s v="Lena Creighton"/>
    <n v="27106"/>
    <x v="459"/>
    <d v="2011-12-01T00:00:00"/>
    <x v="9"/>
    <s v="2011"/>
    <n v="0"/>
    <s v="FREE DELIVERY"/>
    <x v="1"/>
    <n v="50"/>
    <n v="531.48"/>
    <n v="0.08"/>
    <s v="Regular Air"/>
    <n v="232.58"/>
    <n v="10.67"/>
    <n v="1.39"/>
    <s v="Ontario"/>
    <s v="Ontario"/>
    <s v="Home Office"/>
    <s v="Office Supplies"/>
    <x v="8"/>
    <n v="0.39"/>
  </r>
  <r>
    <s v="Lena Creighton"/>
    <n v="27106"/>
    <x v="459"/>
    <d v="2011-12-03T00:00:00"/>
    <x v="9"/>
    <s v="2011"/>
    <n v="2"/>
    <b v="0"/>
    <x v="1"/>
    <n v="29"/>
    <n v="3524.55"/>
    <n v="0.08"/>
    <s v="Delivery Truck"/>
    <n v="-570.17999999999995"/>
    <n v="130.97999999999999"/>
    <n v="30"/>
    <s v="Ontario"/>
    <s v="Ontario"/>
    <s v="Home Office"/>
    <s v="Furniture"/>
    <x v="14"/>
    <n v="0.78"/>
  </r>
  <r>
    <s v="Lena Creighton"/>
    <n v="27106"/>
    <x v="459"/>
    <d v="2011-12-03T00:00:00"/>
    <x v="9"/>
    <s v="2011"/>
    <n v="2"/>
    <b v="0"/>
    <x v="1"/>
    <n v="42"/>
    <n v="890.61"/>
    <n v="0.05"/>
    <s v="Regular Air"/>
    <n v="297.11"/>
    <n v="22.23"/>
    <n v="3.63"/>
    <s v="Ontario"/>
    <s v="Ontario"/>
    <s v="Home Office"/>
    <s v="Furniture"/>
    <x v="4"/>
    <n v="0.52"/>
  </r>
  <r>
    <s v="Lena Creighton"/>
    <n v="27106"/>
    <x v="459"/>
    <d v="2011-12-03T00:00:00"/>
    <x v="9"/>
    <s v="2011"/>
    <n v="2"/>
    <b v="0"/>
    <x v="1"/>
    <n v="10"/>
    <n v="64.19"/>
    <n v="0.08"/>
    <s v="Regular Air"/>
    <n v="3.77"/>
    <n v="6.68"/>
    <n v="1.5"/>
    <s v="Ontario"/>
    <s v="Ontario"/>
    <s v="Home Office"/>
    <s v="Office Supplies"/>
    <x v="12"/>
    <n v="0.48"/>
  </r>
  <r>
    <s v="Rob Haberlin"/>
    <n v="27527"/>
    <x v="936"/>
    <d v="2010-12-03T00:00:00"/>
    <x v="9"/>
    <s v="2010"/>
    <n v="3"/>
    <b v="0"/>
    <x v="4"/>
    <n v="37"/>
    <n v="376.58"/>
    <n v="0.09"/>
    <s v="Regular Air"/>
    <n v="1.33"/>
    <n v="10.4"/>
    <n v="5.4"/>
    <s v="Ontario"/>
    <s v="Ontario"/>
    <s v="Consumer"/>
    <s v="Furniture"/>
    <x v="4"/>
    <n v="0.51"/>
  </r>
  <r>
    <s v="Jenna Caffey"/>
    <n v="27746"/>
    <x v="384"/>
    <d v="2010-12-04T00:00:00"/>
    <x v="9"/>
    <s v="2010"/>
    <n v="0"/>
    <s v="FREE DELIVERY"/>
    <x v="5"/>
    <n v="3"/>
    <n v="1540.77"/>
    <n v="0.04"/>
    <s v="Regular Air"/>
    <n v="-1572.64"/>
    <n v="499.99"/>
    <n v="24.49"/>
    <s v="Ontario"/>
    <s v="Ontario"/>
    <s v="Consumer"/>
    <s v="Technology"/>
    <x v="13"/>
    <n v="0.36"/>
  </r>
  <r>
    <s v="Odella Nelson"/>
    <n v="27811"/>
    <x v="428"/>
    <d v="2011-03-05T00:00:00"/>
    <x v="4"/>
    <s v="2011"/>
    <n v="1"/>
    <b v="0"/>
    <x v="3"/>
    <n v="4"/>
    <n v="73.900000000000006"/>
    <n v="0.06"/>
    <s v="Regular Air"/>
    <n v="-39.64"/>
    <n v="15.99"/>
    <n v="13.18"/>
    <s v="Ontario"/>
    <s v="Ontario"/>
    <s v="Small Business"/>
    <s v="Office Supplies"/>
    <x v="2"/>
    <n v="0.37"/>
  </r>
  <r>
    <s v="Art Foster"/>
    <n v="27974"/>
    <x v="206"/>
    <d v="2010-10-08T00:00:00"/>
    <x v="0"/>
    <s v="2010"/>
    <n v="1"/>
    <b v="0"/>
    <x v="1"/>
    <n v="35"/>
    <n v="897.42"/>
    <n v="0.08"/>
    <s v="Regular Air"/>
    <n v="127.17"/>
    <n v="26.64"/>
    <n v="5.3"/>
    <s v="Ontario"/>
    <s v="Ontario"/>
    <s v="Home Office"/>
    <s v="Furniture"/>
    <x v="14"/>
    <m/>
  </r>
  <r>
    <s v="Art Foster"/>
    <n v="27974"/>
    <x v="206"/>
    <d v="2010-10-08T00:00:00"/>
    <x v="0"/>
    <s v="2010"/>
    <n v="1"/>
    <b v="0"/>
    <x v="1"/>
    <n v="27"/>
    <n v="306.02"/>
    <n v="0.08"/>
    <s v="Regular Air"/>
    <n v="-6.7"/>
    <n v="12.07"/>
    <n v="6.2"/>
    <s v="Ontario"/>
    <s v="Ontario"/>
    <s v="Home Office"/>
    <s v="Furniture"/>
    <x v="4"/>
    <n v="0.52"/>
  </r>
  <r>
    <s v="Jessica Myrick"/>
    <n v="28774"/>
    <x v="1093"/>
    <d v="2009-01-02T00:00:00"/>
    <x v="10"/>
    <s v="2009"/>
    <n v="1"/>
    <b v="0"/>
    <x v="1"/>
    <n v="32"/>
    <n v="180.36"/>
    <n v="0.1"/>
    <s v="Regular Air"/>
    <n v="-111.8"/>
    <n v="5.98"/>
    <n v="4.6900000000000004"/>
    <s v="Ontario"/>
    <s v="Ontario"/>
    <s v="Small Business"/>
    <s v="Office Supplies"/>
    <x v="0"/>
    <n v="0.68"/>
  </r>
  <r>
    <s v="Ken Brennan"/>
    <n v="29607"/>
    <x v="511"/>
    <d v="2012-03-15T00:00:00"/>
    <x v="4"/>
    <s v="2012"/>
    <n v="2"/>
    <b v="0"/>
    <x v="4"/>
    <n v="20"/>
    <n v="240.74"/>
    <n v="0.05"/>
    <s v="Regular Air"/>
    <n v="21.05"/>
    <n v="12.28"/>
    <n v="5.09"/>
    <s v="Ontario"/>
    <s v="Ontario"/>
    <s v="Home Office"/>
    <s v="Office Supplies"/>
    <x v="5"/>
    <n v="0.38"/>
  </r>
  <r>
    <s v="Ken Brennan"/>
    <n v="29730"/>
    <x v="838"/>
    <d v="2010-06-18T00:00:00"/>
    <x v="3"/>
    <s v="2010"/>
    <n v="2"/>
    <b v="0"/>
    <x v="5"/>
    <n v="21"/>
    <n v="3072.86"/>
    <n v="0.08"/>
    <s v="Delivery Truck"/>
    <n v="-364.87"/>
    <n v="150.97999999999999"/>
    <n v="39.25"/>
    <s v="Ontario"/>
    <s v="Ontario"/>
    <s v="Consumer"/>
    <s v="Furniture"/>
    <x v="10"/>
    <n v="0.75"/>
  </r>
  <r>
    <s v="Joe Kamberova"/>
    <n v="30144"/>
    <x v="1017"/>
    <d v="2011-08-11T00:00:00"/>
    <x v="2"/>
    <s v="2011"/>
    <n v="5"/>
    <b v="0"/>
    <x v="0"/>
    <n v="25"/>
    <n v="5503.39"/>
    <n v="0.08"/>
    <s v="Delivery Truck"/>
    <n v="-528.65"/>
    <n v="218.75"/>
    <n v="69.64"/>
    <s v="Ontario"/>
    <s v="Ontario"/>
    <s v="Small Business"/>
    <s v="Furniture"/>
    <x v="10"/>
    <n v="0.77"/>
  </r>
  <r>
    <s v="Rob Haberlin"/>
    <n v="31266"/>
    <x v="1232"/>
    <d v="2012-10-04T00:00:00"/>
    <x v="0"/>
    <s v="2012"/>
    <n v="1"/>
    <b v="0"/>
    <x v="1"/>
    <n v="16"/>
    <n v="6573.75"/>
    <n v="0.04"/>
    <s v="Delivery Truck"/>
    <n v="1197.05"/>
    <n v="399.98"/>
    <n v="12.06"/>
    <s v="Ontario"/>
    <s v="Ontario"/>
    <s v="Corporate"/>
    <s v="Technology"/>
    <x v="16"/>
    <n v="0.56000000000000005"/>
  </r>
  <r>
    <s v="Lena Creighton"/>
    <n v="31456"/>
    <x v="84"/>
    <d v="2012-11-17T00:00:00"/>
    <x v="6"/>
    <s v="2012"/>
    <n v="2"/>
    <b v="0"/>
    <x v="1"/>
    <n v="10"/>
    <n v="225.09"/>
    <n v="0.02"/>
    <s v="Regular Air"/>
    <n v="64.14"/>
    <n v="21.38"/>
    <n v="2.99"/>
    <s v="Ontario"/>
    <s v="Ontario"/>
    <s v="Home Office"/>
    <s v="Office Supplies"/>
    <x v="2"/>
    <n v="0.36"/>
  </r>
  <r>
    <s v="Max Jones"/>
    <n v="31522"/>
    <x v="262"/>
    <d v="2010-05-27T00:00:00"/>
    <x v="7"/>
    <s v="2010"/>
    <n v="2"/>
    <b v="0"/>
    <x v="4"/>
    <n v="14"/>
    <n v="302.39999999999998"/>
    <n v="0.04"/>
    <s v="Regular Air"/>
    <n v="134.21"/>
    <n v="22.23"/>
    <n v="3.63"/>
    <s v="Ontario"/>
    <s v="Ontario"/>
    <s v="Home Office"/>
    <s v="Furniture"/>
    <x v="4"/>
    <n v="0.52"/>
  </r>
  <r>
    <s v="Max Jones"/>
    <n v="31522"/>
    <x v="262"/>
    <d v="2010-05-27T00:00:00"/>
    <x v="7"/>
    <s v="2010"/>
    <n v="2"/>
    <b v="0"/>
    <x v="4"/>
    <n v="42"/>
    <n v="1083.3699999999999"/>
    <n v="0.03"/>
    <s v="Delivery Truck"/>
    <n v="-226.41"/>
    <n v="25.98"/>
    <n v="14.36"/>
    <s v="Ontario"/>
    <s v="Ontario"/>
    <s v="Home Office"/>
    <s v="Furniture"/>
    <x v="14"/>
    <n v="0.6"/>
  </r>
  <r>
    <s v="Don Weiss"/>
    <n v="33319"/>
    <x v="369"/>
    <d v="2009-03-30T00:00:00"/>
    <x v="4"/>
    <s v="2009"/>
    <n v="3"/>
    <b v="0"/>
    <x v="3"/>
    <n v="11"/>
    <n v="1736.26"/>
    <n v="0.01"/>
    <s v="Delivery Truck"/>
    <n v="-505.76"/>
    <n v="150.88999999999999"/>
    <n v="60.2"/>
    <s v="Ontario"/>
    <s v="Ontario"/>
    <s v="Corporate"/>
    <s v="Furniture"/>
    <x v="14"/>
    <n v="0.77"/>
  </r>
  <r>
    <s v="Darrin Martin"/>
    <n v="33635"/>
    <x v="603"/>
    <d v="2009-07-13T00:00:00"/>
    <x v="1"/>
    <s v="2009"/>
    <n v="1"/>
    <b v="0"/>
    <x v="1"/>
    <n v="5"/>
    <n v="477.76"/>
    <n v="0.04"/>
    <s v="Delivery Truck"/>
    <n v="-173.1"/>
    <n v="90.97"/>
    <n v="28"/>
    <s v="Ontario"/>
    <s v="Ontario"/>
    <s v="Small Business"/>
    <s v="Technology"/>
    <x v="16"/>
    <n v="0.38"/>
  </r>
  <r>
    <s v="Darrin Martin"/>
    <n v="33635"/>
    <x v="603"/>
    <d v="2009-07-13T00:00:00"/>
    <x v="1"/>
    <s v="2009"/>
    <n v="1"/>
    <b v="0"/>
    <x v="1"/>
    <n v="4"/>
    <n v="112.18"/>
    <n v="7.0000000000000007E-2"/>
    <s v="Regular Air"/>
    <n v="-96.16"/>
    <n v="20.34"/>
    <n v="35"/>
    <s v="Ontario"/>
    <s v="Ontario"/>
    <s v="Small Business"/>
    <s v="Office Supplies"/>
    <x v="0"/>
    <n v="0.84"/>
  </r>
  <r>
    <s v="Rob Haberlin"/>
    <n v="33988"/>
    <x v="651"/>
    <d v="2009-01-11T00:00:00"/>
    <x v="10"/>
    <s v="2009"/>
    <n v="1"/>
    <b v="0"/>
    <x v="4"/>
    <n v="30"/>
    <n v="164.78"/>
    <n v="0"/>
    <s v="Regular Air"/>
    <n v="-128.47"/>
    <n v="5.0199999999999996"/>
    <n v="5.14"/>
    <s v="Ontario"/>
    <s v="Ontario"/>
    <s v="Consumer"/>
    <s v="Technology"/>
    <x v="7"/>
    <n v="0.79"/>
  </r>
  <r>
    <s v="Jim Sink"/>
    <n v="34087"/>
    <x v="513"/>
    <d v="2009-07-28T00:00:00"/>
    <x v="1"/>
    <s v="2009"/>
    <n v="4"/>
    <b v="0"/>
    <x v="0"/>
    <n v="31"/>
    <n v="3077.7310000000002"/>
    <n v="0.05"/>
    <s v="Regular Air"/>
    <n v="745.48"/>
    <n v="115.99"/>
    <n v="5.26"/>
    <s v="Ontario"/>
    <s v="Ontario"/>
    <s v="Corporate"/>
    <s v="Technology"/>
    <x v="3"/>
    <n v="0.56999999999999995"/>
  </r>
  <r>
    <s v="Clytie Kelty"/>
    <n v="34691"/>
    <x v="1233"/>
    <d v="2009-01-16T00:00:00"/>
    <x v="10"/>
    <s v="2009"/>
    <n v="2"/>
    <b v="0"/>
    <x v="5"/>
    <n v="27"/>
    <n v="217.68"/>
    <n v="0.08"/>
    <s v="Regular Air"/>
    <n v="-168.75"/>
    <n v="7.77"/>
    <n v="9.23"/>
    <s v="Ontario"/>
    <s v="Ontario"/>
    <s v="Small Business"/>
    <s v="Office Supplies"/>
    <x v="1"/>
    <n v="0.57999999999999996"/>
  </r>
  <r>
    <s v="Clytie Kelty"/>
    <n v="34691"/>
    <x v="1233"/>
    <d v="2009-01-14T00:00:00"/>
    <x v="10"/>
    <s v="2009"/>
    <n v="0"/>
    <s v="FREE DELIVERY"/>
    <x v="5"/>
    <n v="23"/>
    <n v="7202.94"/>
    <n v="0.02"/>
    <s v="Delivery Truck"/>
    <n v="1425.11"/>
    <n v="306.14"/>
    <n v="26.53"/>
    <s v="Ontario"/>
    <s v="Ontario"/>
    <s v="Small Business"/>
    <s v="Technology"/>
    <x v="16"/>
    <n v="0.56000000000000005"/>
  </r>
  <r>
    <s v="Clytie Kelty"/>
    <n v="34691"/>
    <x v="1233"/>
    <d v="2009-01-16T00:00:00"/>
    <x v="10"/>
    <s v="2009"/>
    <n v="2"/>
    <b v="0"/>
    <x v="5"/>
    <n v="13"/>
    <n v="245.82"/>
    <n v="0.1"/>
    <s v="Express Air"/>
    <n v="-7.39"/>
    <n v="18.97"/>
    <n v="9.5399999999999991"/>
    <s v="Ontario"/>
    <s v="Ontario"/>
    <s v="Small Business"/>
    <s v="Office Supplies"/>
    <x v="5"/>
    <n v="0.37"/>
  </r>
  <r>
    <s v="Jim Sink"/>
    <n v="34785"/>
    <x v="89"/>
    <d v="2010-01-28T00:00:00"/>
    <x v="10"/>
    <s v="2010"/>
    <n v="3"/>
    <b v="0"/>
    <x v="5"/>
    <n v="45"/>
    <n v="15468.216"/>
    <n v="0.01"/>
    <s v="Delivery Truck"/>
    <n v="-969.05"/>
    <n v="400.98"/>
    <n v="42.52"/>
    <s v="Ontario"/>
    <s v="Ontario"/>
    <s v="Corporate"/>
    <s v="Furniture"/>
    <x v="10"/>
    <n v="0.71"/>
  </r>
  <r>
    <s v="Pete Takahito"/>
    <n v="34883"/>
    <x v="669"/>
    <d v="2009-11-05T00:00:00"/>
    <x v="6"/>
    <s v="2009"/>
    <n v="1"/>
    <b v="0"/>
    <x v="5"/>
    <n v="31"/>
    <n v="906.01499999999999"/>
    <n v="0.05"/>
    <s v="Regular Air"/>
    <n v="248.67"/>
    <n v="35.99"/>
    <n v="5.99"/>
    <s v="Ontario"/>
    <s v="Ontario"/>
    <s v="Corporate"/>
    <s v="Technology"/>
    <x v="3"/>
    <n v="0.38"/>
  </r>
  <r>
    <s v="Michael Dominguez"/>
    <n v="35077"/>
    <x v="850"/>
    <d v="2011-10-08T00:00:00"/>
    <x v="0"/>
    <s v="2011"/>
    <n v="1"/>
    <b v="0"/>
    <x v="1"/>
    <n v="29"/>
    <n v="81.099999999999994"/>
    <n v="0.06"/>
    <s v="Regular Air"/>
    <n v="-2.0699999999999998"/>
    <n v="2.94"/>
    <n v="0.96"/>
    <s v="Ontario"/>
    <s v="Ontario"/>
    <s v="Home Office"/>
    <s v="Office Supplies"/>
    <x v="12"/>
    <n v="0.57999999999999996"/>
  </r>
  <r>
    <s v="Hallie Redmond"/>
    <n v="36132"/>
    <x v="97"/>
    <d v="2012-04-14T00:00:00"/>
    <x v="8"/>
    <s v="2012"/>
    <n v="5"/>
    <b v="0"/>
    <x v="0"/>
    <n v="3"/>
    <n v="604.57600000000002"/>
    <n v="0.03"/>
    <s v="Delivery Truck"/>
    <n v="-572.69000000000005"/>
    <n v="236.97"/>
    <n v="59.24"/>
    <s v="Ontario"/>
    <s v="Ontario"/>
    <s v="Home Office"/>
    <s v="Furniture"/>
    <x v="10"/>
    <n v="0.61"/>
  </r>
  <r>
    <s v="Katrina Willman"/>
    <n v="36133"/>
    <x v="742"/>
    <d v="2011-08-21T00:00:00"/>
    <x v="2"/>
    <s v="2011"/>
    <n v="1"/>
    <b v="0"/>
    <x v="4"/>
    <n v="6"/>
    <n v="128.56"/>
    <n v="0"/>
    <s v="Regular Air"/>
    <n v="-7.84"/>
    <n v="19.98"/>
    <n v="8.68"/>
    <s v="Ontario"/>
    <s v="Ontario"/>
    <s v="Consumer"/>
    <s v="Office Supplies"/>
    <x v="5"/>
    <n v="0.37"/>
  </r>
  <r>
    <s v="Steven Roelle"/>
    <n v="37891"/>
    <x v="333"/>
    <d v="2011-10-22T00:00:00"/>
    <x v="0"/>
    <s v="2011"/>
    <n v="2"/>
    <b v="0"/>
    <x v="1"/>
    <n v="24"/>
    <n v="163.36000000000001"/>
    <n v="0.04"/>
    <s v="Regular Air"/>
    <n v="-65.540000000000006"/>
    <n v="6.48"/>
    <n v="6.6"/>
    <s v="Ontario"/>
    <s v="Ontario"/>
    <s v="Small Business"/>
    <s v="Office Supplies"/>
    <x v="5"/>
    <n v="0.37"/>
  </r>
  <r>
    <s v="Steven Roelle"/>
    <n v="37891"/>
    <x v="333"/>
    <d v="2011-10-22T00:00:00"/>
    <x v="0"/>
    <s v="2011"/>
    <n v="2"/>
    <b v="0"/>
    <x v="1"/>
    <n v="21"/>
    <n v="44.08"/>
    <n v="0.06"/>
    <s v="Express Air"/>
    <n v="-9.09"/>
    <n v="1.98"/>
    <n v="0.7"/>
    <s v="Ontario"/>
    <s v="Ontario"/>
    <s v="Small Business"/>
    <s v="Office Supplies"/>
    <x v="6"/>
    <n v="0.83"/>
  </r>
  <r>
    <s v="Steven Roelle"/>
    <n v="37891"/>
    <x v="333"/>
    <d v="2011-10-20T00:00:00"/>
    <x v="0"/>
    <s v="2011"/>
    <n v="0"/>
    <s v="FREE DELIVERY"/>
    <x v="1"/>
    <n v="4"/>
    <n v="1135.6400000000001"/>
    <n v="0.02"/>
    <s v="Delivery Truck"/>
    <n v="-627.64"/>
    <n v="259.70999999999998"/>
    <n v="66.67"/>
    <s v="Ontario"/>
    <s v="Ontario"/>
    <s v="Small Business"/>
    <s v="Furniture"/>
    <x v="10"/>
    <n v="0.61"/>
  </r>
  <r>
    <s v="Steven Roelle"/>
    <n v="37891"/>
    <x v="333"/>
    <d v="2011-10-22T00:00:00"/>
    <x v="0"/>
    <s v="2011"/>
    <n v="2"/>
    <b v="0"/>
    <x v="1"/>
    <n v="33"/>
    <n v="5154.009"/>
    <n v="0.03"/>
    <s v="Regular Air"/>
    <n v="1184.68"/>
    <n v="179.99"/>
    <n v="13.99"/>
    <s v="Ontario"/>
    <s v="Ontario"/>
    <s v="Small Business"/>
    <s v="Technology"/>
    <x v="3"/>
    <n v="0.56999999999999995"/>
  </r>
  <r>
    <s v="Rob Haberlin"/>
    <n v="38021"/>
    <x v="472"/>
    <d v="2009-01-22T00:00:00"/>
    <x v="10"/>
    <s v="2009"/>
    <n v="1"/>
    <b v="0"/>
    <x v="4"/>
    <n v="16"/>
    <n v="4407.03"/>
    <n v="0.04"/>
    <s v="Delivery Truck"/>
    <n v="834.96"/>
    <n v="279.81"/>
    <n v="23.19"/>
    <s v="Ontario"/>
    <s v="Ontario"/>
    <s v="Corporate"/>
    <s v="Office Supplies"/>
    <x v="1"/>
    <n v="0.59"/>
  </r>
  <r>
    <s v="Rob Haberlin"/>
    <n v="38021"/>
    <x v="472"/>
    <d v="2009-01-22T00:00:00"/>
    <x v="10"/>
    <s v="2009"/>
    <n v="1"/>
    <b v="0"/>
    <x v="4"/>
    <n v="36"/>
    <n v="173.22"/>
    <n v="0.02"/>
    <s v="Regular Air"/>
    <n v="81.77"/>
    <n v="4.91"/>
    <n v="0.5"/>
    <s v="Ontario"/>
    <s v="Ontario"/>
    <s v="Corporate"/>
    <s v="Office Supplies"/>
    <x v="11"/>
    <n v="0.36"/>
  </r>
  <r>
    <s v="Erica Hackney"/>
    <n v="38146"/>
    <x v="383"/>
    <d v="2011-12-07T00:00:00"/>
    <x v="9"/>
    <s v="2011"/>
    <n v="0"/>
    <s v="FREE DELIVERY"/>
    <x v="0"/>
    <n v="41"/>
    <n v="782.05"/>
    <n v="0.08"/>
    <s v="Regular Air"/>
    <n v="-253.74"/>
    <n v="19.940000000000001"/>
    <n v="14.87"/>
    <s v="Ontario"/>
    <s v="Ontario"/>
    <s v="Small Business"/>
    <s v="Furniture"/>
    <x v="4"/>
    <n v="0.56999999999999995"/>
  </r>
  <r>
    <s v="John Castell"/>
    <n v="38656"/>
    <x v="567"/>
    <d v="2012-08-17T00:00:00"/>
    <x v="2"/>
    <s v="2012"/>
    <n v="7"/>
    <b v="0"/>
    <x v="0"/>
    <n v="41"/>
    <n v="162.51"/>
    <n v="0.09"/>
    <s v="Regular Air"/>
    <n v="-148.4"/>
    <n v="4.13"/>
    <n v="5.34"/>
    <s v="Ontario"/>
    <s v="Ontario"/>
    <s v="Consumer"/>
    <s v="Office Supplies"/>
    <x v="2"/>
    <n v="0.38"/>
  </r>
  <r>
    <s v="John Castell"/>
    <n v="38656"/>
    <x v="567"/>
    <d v="2012-08-15T00:00:00"/>
    <x v="2"/>
    <s v="2012"/>
    <n v="5"/>
    <b v="0"/>
    <x v="0"/>
    <n v="3"/>
    <n v="561.42999999999995"/>
    <n v="7.0000000000000007E-2"/>
    <s v="Delivery Truck"/>
    <n v="-199.46"/>
    <n v="180.98"/>
    <n v="26.2"/>
    <s v="Ontario"/>
    <s v="Ontario"/>
    <s v="Consumer"/>
    <s v="Furniture"/>
    <x v="14"/>
    <n v="0.59"/>
  </r>
  <r>
    <s v="Benjamin Patterson"/>
    <n v="38756"/>
    <x v="1195"/>
    <d v="2009-05-09T00:00:00"/>
    <x v="7"/>
    <s v="2009"/>
    <n v="2"/>
    <b v="0"/>
    <x v="5"/>
    <n v="43"/>
    <n v="2251.4969999999998"/>
    <n v="0.09"/>
    <s v="Express Air"/>
    <n v="308.93"/>
    <n v="65.989999999999995"/>
    <n v="8.99"/>
    <s v="Ontario"/>
    <s v="Ontario"/>
    <s v="Corporate"/>
    <s v="Technology"/>
    <x v="3"/>
    <n v="0.56000000000000005"/>
  </r>
  <r>
    <s v="Maureen Fritzler"/>
    <n v="39268"/>
    <x v="617"/>
    <d v="2011-04-24T00:00:00"/>
    <x v="8"/>
    <s v="2011"/>
    <n v="2"/>
    <b v="0"/>
    <x v="3"/>
    <n v="44"/>
    <n v="324.2"/>
    <n v="0.02"/>
    <s v="Express Air"/>
    <n v="-89.75"/>
    <n v="7.1"/>
    <n v="6.05"/>
    <s v="Ontario"/>
    <s v="Ontario"/>
    <s v="Corporate"/>
    <s v="Office Supplies"/>
    <x v="2"/>
    <n v="0.39"/>
  </r>
  <r>
    <s v="Maureen Fritzler"/>
    <n v="39268"/>
    <x v="617"/>
    <d v="2011-04-25T00:00:00"/>
    <x v="8"/>
    <s v="2011"/>
    <n v="3"/>
    <b v="0"/>
    <x v="3"/>
    <n v="45"/>
    <n v="156.94999999999999"/>
    <n v="0.1"/>
    <s v="Regular Air"/>
    <n v="-32.520000000000003"/>
    <n v="3.74"/>
    <n v="0.94"/>
    <s v="Ontario"/>
    <s v="Ontario"/>
    <s v="Corporate"/>
    <s v="Office Supplies"/>
    <x v="6"/>
    <n v="0.83"/>
  </r>
  <r>
    <s v="Michael Dominguez"/>
    <n v="39488"/>
    <x v="109"/>
    <d v="2009-06-26T00:00:00"/>
    <x v="3"/>
    <s v="2009"/>
    <n v="4"/>
    <b v="0"/>
    <x v="0"/>
    <n v="18"/>
    <n v="92.4"/>
    <n v="0.04"/>
    <s v="Express Air"/>
    <n v="8.6"/>
    <n v="4.4800000000000004"/>
    <n v="2.5"/>
    <s v="Ontario"/>
    <s v="Ontario"/>
    <s v="Home Office"/>
    <s v="Office Supplies"/>
    <x v="8"/>
    <n v="0.37"/>
  </r>
  <r>
    <s v="Jessica Myrick"/>
    <n v="39650"/>
    <x v="906"/>
    <d v="2010-08-02T00:00:00"/>
    <x v="2"/>
    <s v="2010"/>
    <n v="3"/>
    <b v="0"/>
    <x v="3"/>
    <n v="10"/>
    <n v="1004.89"/>
    <n v="0"/>
    <s v="Delivery Truck"/>
    <n v="-189.02"/>
    <n v="89.99"/>
    <n v="42"/>
    <s v="Ontario"/>
    <s v="Ontario"/>
    <s v="Small Business"/>
    <s v="Furniture"/>
    <x v="14"/>
    <n v="0.66"/>
  </r>
  <r>
    <s v="Jessica Myrick"/>
    <n v="39650"/>
    <x v="906"/>
    <d v="2010-07-31T00:00:00"/>
    <x v="1"/>
    <s v="2010"/>
    <n v="1"/>
    <b v="0"/>
    <x v="3"/>
    <n v="47"/>
    <n v="329.06"/>
    <n v="0.08"/>
    <s v="Regular Air"/>
    <n v="-175.15"/>
    <n v="7.28"/>
    <n v="7.98"/>
    <s v="Ontario"/>
    <s v="Ontario"/>
    <s v="Small Business"/>
    <s v="Furniture"/>
    <x v="4"/>
    <n v="0.42"/>
  </r>
  <r>
    <s v="Jim Sink"/>
    <n v="39844"/>
    <x v="866"/>
    <d v="2009-12-02T00:00:00"/>
    <x v="9"/>
    <s v="2009"/>
    <n v="1"/>
    <b v="0"/>
    <x v="3"/>
    <n v="47"/>
    <n v="4387.24"/>
    <n v="0.09"/>
    <s v="Regular Air"/>
    <n v="-286.47000000000003"/>
    <n v="95.43"/>
    <n v="19.989999999999998"/>
    <s v="Ontario"/>
    <s v="Ontario"/>
    <s v="Corporate"/>
    <s v="Office Supplies"/>
    <x v="0"/>
    <n v="0.79"/>
  </r>
  <r>
    <s v="Jim Sink"/>
    <n v="40800"/>
    <x v="384"/>
    <d v="2010-12-04T00:00:00"/>
    <x v="9"/>
    <s v="2010"/>
    <n v="0"/>
    <s v="FREE DELIVERY"/>
    <x v="3"/>
    <n v="41"/>
    <n v="260.31"/>
    <n v="0.05"/>
    <s v="Regular Air"/>
    <n v="-175.26"/>
    <n v="6.48"/>
    <n v="7.91"/>
    <s v="Ontario"/>
    <s v="Ontario"/>
    <s v="Corporate"/>
    <s v="Office Supplies"/>
    <x v="5"/>
    <n v="0.37"/>
  </r>
  <r>
    <s v="Mark Cousins"/>
    <n v="40965"/>
    <x v="626"/>
    <d v="2009-11-22T00:00:00"/>
    <x v="6"/>
    <s v="2009"/>
    <n v="2"/>
    <b v="0"/>
    <x v="4"/>
    <n v="48"/>
    <n v="7227.42"/>
    <n v="0.09"/>
    <s v="Delivery Truck"/>
    <n v="-385"/>
    <n v="159.31"/>
    <n v="60"/>
    <s v="Ontario"/>
    <s v="Ontario"/>
    <s v="Corporate"/>
    <s v="Furniture"/>
    <x v="10"/>
    <n v="0.55000000000000004"/>
  </r>
  <r>
    <s v="Mark Cousins"/>
    <n v="40965"/>
    <x v="626"/>
    <d v="2009-11-22T00:00:00"/>
    <x v="6"/>
    <s v="2009"/>
    <n v="2"/>
    <b v="0"/>
    <x v="4"/>
    <n v="39"/>
    <n v="1836.1869999999999"/>
    <n v="0.06"/>
    <s v="Regular Air"/>
    <n v="-139.84"/>
    <n v="55.99"/>
    <n v="5"/>
    <s v="Ontario"/>
    <s v="Ontario"/>
    <s v="Corporate"/>
    <s v="Technology"/>
    <x v="3"/>
    <n v="0.83"/>
  </r>
  <r>
    <s v="John Castell"/>
    <n v="41316"/>
    <x v="631"/>
    <d v="2009-07-22T00:00:00"/>
    <x v="1"/>
    <s v="2009"/>
    <n v="1"/>
    <b v="0"/>
    <x v="3"/>
    <n v="8"/>
    <n v="121.74"/>
    <n v="0.01"/>
    <s v="Regular Air"/>
    <n v="21"/>
    <n v="14.28"/>
    <n v="2.99"/>
    <s v="Ontario"/>
    <s v="Ontario"/>
    <s v="Consumer"/>
    <s v="Office Supplies"/>
    <x v="2"/>
    <n v="0.39"/>
  </r>
  <r>
    <s v="John Castell"/>
    <n v="41316"/>
    <x v="631"/>
    <d v="2009-07-24T00:00:00"/>
    <x v="1"/>
    <s v="2009"/>
    <n v="3"/>
    <b v="0"/>
    <x v="3"/>
    <n v="4"/>
    <n v="700.36599999999999"/>
    <n v="0"/>
    <s v="Regular Air"/>
    <n v="-787.7"/>
    <n v="205.99"/>
    <n v="5.99"/>
    <s v="Ontario"/>
    <s v="Ontario"/>
    <s v="Consumer"/>
    <s v="Technology"/>
    <x v="3"/>
    <n v="0.59"/>
  </r>
  <r>
    <s v="Mark Cousins"/>
    <n v="41476"/>
    <x v="1031"/>
    <d v="2010-06-01T00:00:00"/>
    <x v="3"/>
    <s v="2010"/>
    <n v="1"/>
    <b v="0"/>
    <x v="1"/>
    <n v="48"/>
    <n v="92.25"/>
    <n v="7.0000000000000007E-2"/>
    <s v="Regular Air"/>
    <n v="-104.8"/>
    <n v="1.86"/>
    <n v="2.58"/>
    <s v="Ontario"/>
    <s v="Ontario"/>
    <s v="Corporate"/>
    <s v="Office Supplies"/>
    <x v="6"/>
    <n v="0.82"/>
  </r>
  <r>
    <s v="Kalyca Meade"/>
    <n v="41861"/>
    <x v="1234"/>
    <d v="2010-11-28T00:00:00"/>
    <x v="6"/>
    <s v="2010"/>
    <n v="2"/>
    <b v="0"/>
    <x v="0"/>
    <n v="24"/>
    <n v="475.9"/>
    <n v="0.02"/>
    <s v="Regular Air"/>
    <n v="110.44"/>
    <n v="19.98"/>
    <n v="5.97"/>
    <s v="Ontario"/>
    <s v="Ontario"/>
    <s v="Corporate"/>
    <s v="Office Supplies"/>
    <x v="5"/>
    <n v="0.38"/>
  </r>
  <r>
    <s v="Lena Creighton"/>
    <n v="42274"/>
    <x v="1235"/>
    <d v="2011-09-05T00:00:00"/>
    <x v="11"/>
    <s v="2011"/>
    <n v="2"/>
    <b v="0"/>
    <x v="1"/>
    <n v="23"/>
    <n v="2296.7600000000002"/>
    <n v="0.01"/>
    <s v="Regular Air"/>
    <n v="241.15"/>
    <n v="99.99"/>
    <n v="19.989999999999998"/>
    <s v="Ontario"/>
    <s v="Ontario"/>
    <s v="Home Office"/>
    <s v="Technology"/>
    <x v="7"/>
    <n v="0.52"/>
  </r>
  <r>
    <s v="Lena Creighton"/>
    <n v="42274"/>
    <x v="1235"/>
    <d v="2011-09-05T00:00:00"/>
    <x v="11"/>
    <s v="2011"/>
    <n v="2"/>
    <b v="0"/>
    <x v="1"/>
    <n v="45"/>
    <n v="508.49"/>
    <n v="0.1"/>
    <s v="Express Air"/>
    <n v="-28.81"/>
    <n v="12.07"/>
    <n v="6.2"/>
    <s v="Ontario"/>
    <s v="Ontario"/>
    <s v="Home Office"/>
    <s v="Furniture"/>
    <x v="4"/>
    <n v="0.52"/>
  </r>
  <r>
    <s v="Michael Dominguez"/>
    <n v="42882"/>
    <x v="976"/>
    <d v="2010-10-29T00:00:00"/>
    <x v="0"/>
    <s v="2010"/>
    <n v="2"/>
    <b v="0"/>
    <x v="0"/>
    <n v="17"/>
    <n v="204.07"/>
    <n v="0.08"/>
    <s v="Express Air"/>
    <n v="-22.55"/>
    <n v="11.97"/>
    <n v="4.9800000000000004"/>
    <s v="Ontario"/>
    <s v="Ontario"/>
    <s v="Home Office"/>
    <s v="Office Supplies"/>
    <x v="1"/>
    <n v="0.57999999999999996"/>
  </r>
  <r>
    <s v="Max Jones"/>
    <n v="43360"/>
    <x v="871"/>
    <d v="2009-10-20T00:00:00"/>
    <x v="0"/>
    <s v="2009"/>
    <n v="7"/>
    <b v="0"/>
    <x v="0"/>
    <n v="48"/>
    <n v="112.16"/>
    <n v="0"/>
    <s v="Regular Air"/>
    <n v="-178.29"/>
    <n v="2.08"/>
    <n v="5.33"/>
    <s v="Ontario"/>
    <s v="Ontario"/>
    <s v="Home Office"/>
    <s v="Furniture"/>
    <x v="4"/>
    <n v="0.43"/>
  </r>
  <r>
    <s v="Odella Nelson"/>
    <n v="43713"/>
    <x v="1236"/>
    <d v="2012-09-09T00:00:00"/>
    <x v="11"/>
    <s v="2012"/>
    <n v="2"/>
    <b v="0"/>
    <x v="4"/>
    <n v="12"/>
    <n v="34.409999999999997"/>
    <n v="0.05"/>
    <s v="Regular Air"/>
    <n v="-17.690000000000001"/>
    <n v="2.6"/>
    <n v="2.4"/>
    <s v="Ontario"/>
    <s v="Ontario"/>
    <s v="Small Business"/>
    <s v="Office Supplies"/>
    <x v="12"/>
    <n v="0.57999999999999996"/>
  </r>
  <r>
    <s v="Max Jones"/>
    <n v="44322"/>
    <x v="719"/>
    <d v="2011-10-14T00:00:00"/>
    <x v="0"/>
    <s v="2011"/>
    <n v="2"/>
    <b v="0"/>
    <x v="3"/>
    <n v="15"/>
    <n v="600.79999999999995"/>
    <n v="0.1"/>
    <s v="Regular Air"/>
    <n v="43.55"/>
    <n v="42.76"/>
    <n v="6.22"/>
    <s v="Ontario"/>
    <s v="Ontario"/>
    <s v="Home Office"/>
    <s v="Office Supplies"/>
    <x v="0"/>
    <m/>
  </r>
  <r>
    <s v="Clytie Kelty"/>
    <n v="44579"/>
    <x v="261"/>
    <d v="2011-06-04T00:00:00"/>
    <x v="3"/>
    <s v="2011"/>
    <n v="1"/>
    <b v="0"/>
    <x v="3"/>
    <n v="19"/>
    <n v="3896.39"/>
    <n v="0.1"/>
    <s v="Regular Air"/>
    <n v="755.28"/>
    <n v="218.08"/>
    <n v="18.059999999999999"/>
    <s v="Ontario"/>
    <s v="Ontario"/>
    <s v="Small Business"/>
    <s v="Furniture"/>
    <x v="14"/>
    <n v="0.56999999999999995"/>
  </r>
  <r>
    <s v="Duane Benoit"/>
    <n v="44737"/>
    <x v="308"/>
    <d v="2012-11-20T00:00:00"/>
    <x v="6"/>
    <s v="2012"/>
    <n v="1"/>
    <b v="0"/>
    <x v="4"/>
    <n v="11"/>
    <n v="773.74"/>
    <n v="0.02"/>
    <s v="Regular Air"/>
    <n v="-309.48"/>
    <n v="64.650000000000006"/>
    <n v="35"/>
    <s v="Ontario"/>
    <s v="Ontario"/>
    <s v="Home Office"/>
    <s v="Office Supplies"/>
    <x v="0"/>
    <n v="0.8"/>
  </r>
  <r>
    <s v="Duane Benoit"/>
    <n v="44737"/>
    <x v="308"/>
    <d v="2012-11-21T00:00:00"/>
    <x v="6"/>
    <s v="2012"/>
    <n v="2"/>
    <b v="0"/>
    <x v="4"/>
    <n v="16"/>
    <n v="302.13249999999999"/>
    <n v="0.02"/>
    <s v="Regular Air"/>
    <n v="38.909999999999997"/>
    <n v="20.99"/>
    <n v="0.99"/>
    <s v="Ontario"/>
    <s v="Ontario"/>
    <s v="Home Office"/>
    <s v="Technology"/>
    <x v="3"/>
    <n v="0.56999999999999995"/>
  </r>
  <r>
    <s v="Max Jones"/>
    <n v="44738"/>
    <x v="112"/>
    <d v="2010-12-07T00:00:00"/>
    <x v="9"/>
    <s v="2010"/>
    <n v="2"/>
    <b v="0"/>
    <x v="3"/>
    <n v="34"/>
    <n v="75.569999999999993"/>
    <n v="0.02"/>
    <s v="Regular Air"/>
    <n v="6.87"/>
    <n v="2.1"/>
    <n v="0.7"/>
    <s v="Ontario"/>
    <s v="Ontario"/>
    <s v="Home Office"/>
    <s v="Office Supplies"/>
    <x v="12"/>
    <n v="0.56999999999999995"/>
  </r>
  <r>
    <s v="Mark Cousins"/>
    <n v="44768"/>
    <x v="321"/>
    <d v="2012-05-27T00:00:00"/>
    <x v="7"/>
    <s v="2012"/>
    <n v="1"/>
    <b v="0"/>
    <x v="3"/>
    <n v="45"/>
    <n v="16699.560000000001"/>
    <n v="0.02"/>
    <s v="Delivery Truck"/>
    <n v="3083.98"/>
    <n v="355.98"/>
    <n v="58.92"/>
    <s v="Ontario"/>
    <s v="Ontario"/>
    <s v="Corporate"/>
    <s v="Furniture"/>
    <x v="14"/>
    <n v="0.64"/>
  </r>
  <r>
    <s v="Max Jones"/>
    <n v="44867"/>
    <x v="442"/>
    <d v="2009-07-28T00:00:00"/>
    <x v="1"/>
    <s v="2009"/>
    <n v="2"/>
    <b v="0"/>
    <x v="1"/>
    <n v="40"/>
    <n v="21425.91"/>
    <n v="0.01"/>
    <s v="Delivery Truck"/>
    <n v="7360.43"/>
    <n v="500.98"/>
    <n v="26"/>
    <s v="Ontario"/>
    <s v="Ontario"/>
    <s v="Home Office"/>
    <s v="Furniture"/>
    <x v="14"/>
    <n v="0.6"/>
  </r>
  <r>
    <s v="Gene McClure"/>
    <n v="45029"/>
    <x v="122"/>
    <d v="2010-07-03T00:00:00"/>
    <x v="1"/>
    <s v="2010"/>
    <n v="0"/>
    <s v="FREE DELIVERY"/>
    <x v="1"/>
    <n v="20"/>
    <n v="5304.42"/>
    <n v="0.01"/>
    <s v="Delivery Truck"/>
    <n v="-633.44000000000005"/>
    <n v="262.11"/>
    <n v="62.74"/>
    <s v="Ontario"/>
    <s v="Ontario"/>
    <s v="Consumer"/>
    <s v="Furniture"/>
    <x v="10"/>
    <n v="0.75"/>
  </r>
  <r>
    <s v="Denny Joy"/>
    <n v="45543"/>
    <x v="1045"/>
    <d v="2011-02-06T00:00:00"/>
    <x v="5"/>
    <s v="2011"/>
    <n v="4"/>
    <b v="0"/>
    <x v="0"/>
    <n v="16"/>
    <n v="1223.43"/>
    <n v="0.01"/>
    <s v="Delivery Truck"/>
    <n v="-1615.59"/>
    <n v="70.89"/>
    <n v="89.3"/>
    <s v="Ontario"/>
    <s v="Ontario"/>
    <s v="Corporate"/>
    <s v="Furniture"/>
    <x v="10"/>
    <n v="0.69"/>
  </r>
  <r>
    <s v="Denny Joy"/>
    <n v="45635"/>
    <x v="241"/>
    <d v="2012-04-16T00:00:00"/>
    <x v="8"/>
    <s v="2012"/>
    <n v="9"/>
    <b v="0"/>
    <x v="0"/>
    <n v="50"/>
    <n v="2018.68"/>
    <n v="0.1"/>
    <s v="Regular Air"/>
    <n v="731.72"/>
    <n v="43.98"/>
    <n v="1.99"/>
    <s v="Ontario"/>
    <s v="Ontario"/>
    <s v="Corporate"/>
    <s v="Technology"/>
    <x v="7"/>
    <n v="0.44"/>
  </r>
  <r>
    <s v="Odella Nelson"/>
    <n v="46436"/>
    <x v="460"/>
    <d v="2009-04-11T00:00:00"/>
    <x v="8"/>
    <s v="2009"/>
    <n v="7"/>
    <b v="0"/>
    <x v="0"/>
    <n v="46"/>
    <n v="1477.5719999999999"/>
    <n v="0"/>
    <s v="Regular Air"/>
    <n v="840.05"/>
    <n v="35.99"/>
    <n v="0.99"/>
    <s v="Ontario"/>
    <s v="Ontario"/>
    <s v="Small Business"/>
    <s v="Technology"/>
    <x v="3"/>
    <n v="0.35"/>
  </r>
  <r>
    <s v="John Castell"/>
    <n v="46848"/>
    <x v="410"/>
    <d v="2009-11-12T00:00:00"/>
    <x v="6"/>
    <s v="2009"/>
    <n v="2"/>
    <b v="0"/>
    <x v="4"/>
    <n v="39"/>
    <n v="3842.99"/>
    <n v="0.04"/>
    <s v="Regular Air"/>
    <n v="-67.680000000000007"/>
    <n v="95.43"/>
    <n v="19.989999999999998"/>
    <s v="Ontario"/>
    <s v="Ontario"/>
    <s v="Small Business"/>
    <s v="Office Supplies"/>
    <x v="0"/>
    <n v="0.79"/>
  </r>
  <r>
    <s v="Clytie Kelty"/>
    <n v="47009"/>
    <x v="1161"/>
    <d v="2009-06-06T00:00:00"/>
    <x v="3"/>
    <s v="2009"/>
    <n v="2"/>
    <b v="0"/>
    <x v="5"/>
    <n v="32"/>
    <n v="1587.16"/>
    <n v="0.09"/>
    <s v="Express Air"/>
    <n v="-22.33"/>
    <n v="49.99"/>
    <n v="19.989999999999998"/>
    <s v="Ontario"/>
    <s v="Ontario"/>
    <s v="Small Business"/>
    <s v="Technology"/>
    <x v="7"/>
    <n v="0.45"/>
  </r>
  <r>
    <s v="Benjamin Patterson"/>
    <n v="47138"/>
    <x v="820"/>
    <d v="2009-01-16T00:00:00"/>
    <x v="10"/>
    <s v="2009"/>
    <n v="7"/>
    <b v="0"/>
    <x v="0"/>
    <n v="1"/>
    <n v="107.95"/>
    <n v="0.04"/>
    <s v="Regular Air"/>
    <n v="-506.31"/>
    <n v="125.99"/>
    <n v="8.99"/>
    <s v="Ontario"/>
    <s v="Ontario"/>
    <s v="Corporate"/>
    <s v="Technology"/>
    <x v="3"/>
    <n v="0.59"/>
  </r>
  <r>
    <s v="Michael Dominguez"/>
    <n v="47236"/>
    <x v="641"/>
    <d v="2011-10-04T00:00:00"/>
    <x v="0"/>
    <s v="2011"/>
    <n v="2"/>
    <b v="0"/>
    <x v="1"/>
    <n v="1"/>
    <n v="70.91"/>
    <n v="0.03"/>
    <s v="Regular Air"/>
    <n v="-45.43"/>
    <n v="70.97"/>
    <n v="3.5"/>
    <s v="Ontario"/>
    <s v="Ontario"/>
    <s v="Home Office"/>
    <s v="Office Supplies"/>
    <x v="1"/>
    <n v="0.59"/>
  </r>
  <r>
    <s v="Michael Dominguez"/>
    <n v="47686"/>
    <x v="1237"/>
    <d v="2012-10-13T00:00:00"/>
    <x v="0"/>
    <s v="2012"/>
    <n v="2"/>
    <b v="0"/>
    <x v="3"/>
    <n v="48"/>
    <n v="179.65"/>
    <n v="0.1"/>
    <s v="Regular Air"/>
    <n v="3.32"/>
    <n v="4.13"/>
    <n v="1.23"/>
    <s v="Ontario"/>
    <s v="Ontario"/>
    <s v="Home Office"/>
    <s v="Office Supplies"/>
    <x v="12"/>
    <n v="0.55000000000000004"/>
  </r>
  <r>
    <s v="Duane Benoit"/>
    <n v="47971"/>
    <x v="149"/>
    <d v="2012-10-30T00:00:00"/>
    <x v="0"/>
    <s v="2012"/>
    <n v="1"/>
    <b v="0"/>
    <x v="1"/>
    <n v="24"/>
    <n v="113.43"/>
    <n v="0.09"/>
    <s v="Regular Air"/>
    <n v="-53.06"/>
    <n v="4.95"/>
    <n v="5.32"/>
    <s v="Ontario"/>
    <s v="Ontario"/>
    <s v="Home Office"/>
    <s v="Furniture"/>
    <x v="4"/>
    <n v="0.41"/>
  </r>
  <r>
    <s v="Michael Dominguez"/>
    <n v="48261"/>
    <x v="764"/>
    <d v="2011-03-19T00:00:00"/>
    <x v="4"/>
    <s v="2011"/>
    <n v="1"/>
    <b v="0"/>
    <x v="4"/>
    <n v="15"/>
    <n v="2130.66"/>
    <n v="0.01"/>
    <s v="Delivery Truck"/>
    <n v="-113.77"/>
    <n v="130.97999999999999"/>
    <n v="30"/>
    <s v="Ontario"/>
    <s v="Ontario"/>
    <s v="Home Office"/>
    <s v="Furniture"/>
    <x v="14"/>
    <n v="0.78"/>
  </r>
  <r>
    <s v="Amy Cox"/>
    <n v="48773"/>
    <x v="44"/>
    <d v="2009-01-17T00:00:00"/>
    <x v="10"/>
    <s v="2009"/>
    <n v="2"/>
    <b v="0"/>
    <x v="4"/>
    <n v="7"/>
    <n v="51.27"/>
    <n v="0.06"/>
    <s v="Regular Air"/>
    <n v="3.27"/>
    <n v="7.04"/>
    <n v="2.17"/>
    <s v="Ontario"/>
    <s v="Ontario"/>
    <s v="Small Business"/>
    <s v="Office Supplies"/>
    <x v="5"/>
    <n v="0.38"/>
  </r>
  <r>
    <s v="Benjamin Patterson"/>
    <n v="48902"/>
    <x v="88"/>
    <d v="2012-10-25T00:00:00"/>
    <x v="0"/>
    <s v="2012"/>
    <n v="2"/>
    <b v="0"/>
    <x v="4"/>
    <n v="7"/>
    <n v="53.29"/>
    <n v="0.01"/>
    <s v="Regular Air"/>
    <n v="-28.88"/>
    <n v="6.48"/>
    <n v="7.49"/>
    <s v="Ontario"/>
    <s v="Ontario"/>
    <s v="Corporate"/>
    <s v="Office Supplies"/>
    <x v="5"/>
    <n v="0.37"/>
  </r>
  <r>
    <s v="Maureen Fritzler"/>
    <n v="49221"/>
    <x v="122"/>
    <d v="2010-07-04T00:00:00"/>
    <x v="1"/>
    <s v="2010"/>
    <n v="1"/>
    <b v="0"/>
    <x v="3"/>
    <n v="22"/>
    <n v="399.64"/>
    <n v="0.04"/>
    <s v="Regular Air"/>
    <n v="-15.42"/>
    <n v="17.98"/>
    <n v="8.51"/>
    <s v="Ontario"/>
    <s v="Ontario"/>
    <s v="Corporate"/>
    <s v="Technology"/>
    <x v="16"/>
    <n v="0.4"/>
  </r>
  <r>
    <s v="Maureen Fritzler"/>
    <n v="49221"/>
    <x v="122"/>
    <d v="2010-07-04T00:00:00"/>
    <x v="1"/>
    <s v="2010"/>
    <n v="1"/>
    <b v="0"/>
    <x v="3"/>
    <n v="41"/>
    <n v="277.35000000000002"/>
    <n v="0.02"/>
    <s v="Regular Air"/>
    <n v="-103.28"/>
    <n v="6.48"/>
    <n v="6.57"/>
    <s v="Ontario"/>
    <s v="Ontario"/>
    <s v="Corporate"/>
    <s v="Office Supplies"/>
    <x v="5"/>
    <n v="0.37"/>
  </r>
  <r>
    <s v="Mark Cousins"/>
    <n v="49255"/>
    <x v="1238"/>
    <d v="2012-06-23T00:00:00"/>
    <x v="3"/>
    <s v="2012"/>
    <n v="1"/>
    <b v="0"/>
    <x v="1"/>
    <n v="20"/>
    <n v="1357.44"/>
    <n v="0.09"/>
    <s v="Delivery Truck"/>
    <n v="-102.3"/>
    <n v="70.98"/>
    <n v="26.85"/>
    <s v="Ontario"/>
    <s v="Ontario"/>
    <s v="Corporate"/>
    <s v="Furniture"/>
    <x v="9"/>
    <m/>
  </r>
  <r>
    <s v="Kalyca Meade"/>
    <n v="49575"/>
    <x v="1239"/>
    <d v="2010-12-17T00:00:00"/>
    <x v="9"/>
    <s v="2010"/>
    <n v="1"/>
    <b v="0"/>
    <x v="1"/>
    <n v="12"/>
    <n v="507.44"/>
    <n v="0.05"/>
    <s v="Regular Air"/>
    <n v="170.9"/>
    <n v="42.8"/>
    <n v="2.99"/>
    <s v="Ontario"/>
    <s v="Ontario"/>
    <s v="Corporate"/>
    <s v="Office Supplies"/>
    <x v="2"/>
    <n v="0.36"/>
  </r>
  <r>
    <s v="Michael Dominguez"/>
    <n v="50144"/>
    <x v="805"/>
    <d v="2012-06-07T00:00:00"/>
    <x v="3"/>
    <s v="2012"/>
    <n v="0"/>
    <s v="FREE DELIVERY"/>
    <x v="5"/>
    <n v="36"/>
    <n v="4169.93"/>
    <n v="0.1"/>
    <s v="Express Air"/>
    <n v="1765.54"/>
    <n v="120.98"/>
    <n v="9.07"/>
    <s v="Ontario"/>
    <s v="Ontario"/>
    <s v="Home Office"/>
    <s v="Office Supplies"/>
    <x v="2"/>
    <n v="0.35"/>
  </r>
  <r>
    <s v="Odella Nelson"/>
    <n v="50181"/>
    <x v="629"/>
    <d v="2012-05-31T00:00:00"/>
    <x v="7"/>
    <s v="2012"/>
    <n v="1"/>
    <b v="0"/>
    <x v="1"/>
    <n v="2"/>
    <n v="289.73"/>
    <n v="0.04"/>
    <s v="Delivery Truck"/>
    <n v="-246.21"/>
    <n v="135.99"/>
    <n v="28.63"/>
    <s v="Ontario"/>
    <s v="Ontario"/>
    <s v="Small Business"/>
    <s v="Furniture"/>
    <x v="14"/>
    <n v="0.76"/>
  </r>
  <r>
    <s v="Hallie Redmond"/>
    <n v="52324"/>
    <x v="151"/>
    <d v="2012-06-30T00:00:00"/>
    <x v="3"/>
    <s v="2012"/>
    <n v="1"/>
    <b v="0"/>
    <x v="3"/>
    <n v="4"/>
    <n v="757.11"/>
    <n v="7.0000000000000007E-2"/>
    <s v="Delivery Truck"/>
    <n v="-224.35"/>
    <n v="180.98"/>
    <n v="30"/>
    <s v="Ontario"/>
    <s v="Ontario"/>
    <s v="Small Business"/>
    <s v="Furniture"/>
    <x v="14"/>
    <n v="0.69"/>
  </r>
  <r>
    <s v="Lena Creighton"/>
    <n v="52896"/>
    <x v="596"/>
    <d v="2010-10-25T00:00:00"/>
    <x v="0"/>
    <s v="2010"/>
    <n v="3"/>
    <b v="0"/>
    <x v="1"/>
    <n v="24"/>
    <n v="8920.08"/>
    <n v="0"/>
    <s v="Regular Air"/>
    <n v="3545.89"/>
    <n v="367.99"/>
    <n v="19.989999999999998"/>
    <s v="Ontario"/>
    <s v="Ontario"/>
    <s v="Home Office"/>
    <s v="Office Supplies"/>
    <x v="2"/>
    <n v="0.4"/>
  </r>
  <r>
    <s v="Lena Creighton"/>
    <n v="52896"/>
    <x v="596"/>
    <d v="2010-10-25T00:00:00"/>
    <x v="0"/>
    <s v="2010"/>
    <n v="3"/>
    <b v="0"/>
    <x v="1"/>
    <n v="49"/>
    <n v="188.7"/>
    <n v="7.0000000000000007E-2"/>
    <s v="Regular Air"/>
    <n v="77.02"/>
    <n v="4.13"/>
    <n v="0.5"/>
    <s v="Ontario"/>
    <s v="Ontario"/>
    <s v="Home Office"/>
    <s v="Office Supplies"/>
    <x v="11"/>
    <n v="0.39"/>
  </r>
  <r>
    <s v="Lena Creighton"/>
    <n v="52896"/>
    <x v="596"/>
    <d v="2010-10-24T00:00:00"/>
    <x v="0"/>
    <s v="2010"/>
    <n v="2"/>
    <b v="0"/>
    <x v="1"/>
    <n v="36"/>
    <n v="14358.64"/>
    <n v="0.03"/>
    <s v="Delivery Truck"/>
    <n v="-969.05"/>
    <n v="400.98"/>
    <n v="76.37"/>
    <s v="Ontario"/>
    <s v="Ontario"/>
    <s v="Home Office"/>
    <s v="Furniture"/>
    <x v="10"/>
    <n v="0.6"/>
  </r>
  <r>
    <s v="Clytie Kelty"/>
    <n v="53441"/>
    <x v="182"/>
    <d v="2009-08-25T00:00:00"/>
    <x v="2"/>
    <s v="2009"/>
    <n v="1"/>
    <b v="0"/>
    <x v="4"/>
    <n v="7"/>
    <n v="345.37"/>
    <n v="0.01"/>
    <s v="Regular Air"/>
    <n v="84.34"/>
    <n v="48.04"/>
    <n v="5.79"/>
    <s v="Ontario"/>
    <s v="Ontario"/>
    <s v="Small Business"/>
    <s v="Office Supplies"/>
    <x v="5"/>
    <n v="0.37"/>
  </r>
  <r>
    <s v="Odella Nelson"/>
    <n v="53445"/>
    <x v="1240"/>
    <d v="2012-10-26T00:00:00"/>
    <x v="0"/>
    <s v="2012"/>
    <n v="2"/>
    <b v="0"/>
    <x v="1"/>
    <n v="8"/>
    <n v="105.95"/>
    <n v="0.01"/>
    <s v="Regular Air"/>
    <n v="-44.33"/>
    <n v="11.66"/>
    <n v="8.99"/>
    <s v="Ontario"/>
    <s v="Ontario"/>
    <s v="Small Business"/>
    <s v="Office Supplies"/>
    <x v="12"/>
    <n v="0.59"/>
  </r>
  <r>
    <s v="Odella Nelson"/>
    <n v="53445"/>
    <x v="1240"/>
    <d v="2012-10-26T00:00:00"/>
    <x v="0"/>
    <s v="2012"/>
    <n v="2"/>
    <b v="0"/>
    <x v="1"/>
    <n v="21"/>
    <n v="73.8"/>
    <n v="0.02"/>
    <s v="Regular Air"/>
    <n v="11.23"/>
    <n v="3.29"/>
    <n v="1.35"/>
    <s v="Ontario"/>
    <s v="Ontario"/>
    <s v="Small Business"/>
    <s v="Office Supplies"/>
    <x v="6"/>
    <n v="0.4"/>
  </r>
  <r>
    <s v="Lena Creighton"/>
    <n v="54055"/>
    <x v="594"/>
    <d v="2009-02-15T00:00:00"/>
    <x v="5"/>
    <s v="2009"/>
    <n v="2"/>
    <b v="0"/>
    <x v="5"/>
    <n v="44"/>
    <n v="5483.96"/>
    <n v="0.02"/>
    <s v="Delivery Truck"/>
    <n v="-1330.5"/>
    <n v="120.98"/>
    <n v="58.64"/>
    <s v="Ontario"/>
    <s v="Ontario"/>
    <s v="Home Office"/>
    <s v="Furniture"/>
    <x v="9"/>
    <n v="0.75"/>
  </r>
  <r>
    <s v="Amy Cox"/>
    <n v="54151"/>
    <x v="1222"/>
    <d v="2009-09-03T00:00:00"/>
    <x v="11"/>
    <s v="2009"/>
    <n v="1"/>
    <b v="0"/>
    <x v="5"/>
    <n v="35"/>
    <n v="205.87"/>
    <n v="0.03"/>
    <s v="Regular Air"/>
    <n v="65.88"/>
    <n v="5.68"/>
    <n v="1.46"/>
    <s v="Ontario"/>
    <s v="Ontario"/>
    <s v="Small Business"/>
    <s v="Office Supplies"/>
    <x v="5"/>
    <n v="0.39"/>
  </r>
  <r>
    <s v="Amy Cox"/>
    <n v="54151"/>
    <x v="1222"/>
    <d v="2009-09-03T00:00:00"/>
    <x v="11"/>
    <s v="2009"/>
    <n v="1"/>
    <b v="0"/>
    <x v="5"/>
    <n v="38"/>
    <n v="65.12"/>
    <n v="7.0000000000000007E-2"/>
    <s v="Regular Air"/>
    <n v="1.42"/>
    <n v="1.68"/>
    <n v="1"/>
    <s v="Ontario"/>
    <s v="Ontario"/>
    <s v="Small Business"/>
    <s v="Office Supplies"/>
    <x v="12"/>
    <n v="0.35"/>
  </r>
  <r>
    <s v="Duane Benoit"/>
    <n v="54181"/>
    <x v="853"/>
    <d v="2012-05-20T00:00:00"/>
    <x v="7"/>
    <s v="2012"/>
    <n v="2"/>
    <b v="0"/>
    <x v="1"/>
    <n v="12"/>
    <n v="2608.79"/>
    <n v="0.03"/>
    <s v="Delivery Truck"/>
    <n v="67.36"/>
    <n v="213.45"/>
    <n v="14.7"/>
    <s v="Ontario"/>
    <s v="Ontario"/>
    <s v="Home Office"/>
    <s v="Technology"/>
    <x v="16"/>
    <n v="0.59"/>
  </r>
  <r>
    <s v="Amy Cox"/>
    <n v="54243"/>
    <x v="108"/>
    <d v="2009-09-16T00:00:00"/>
    <x v="11"/>
    <s v="2009"/>
    <n v="0"/>
    <s v="FREE DELIVERY"/>
    <x v="0"/>
    <n v="6"/>
    <n v="907.24"/>
    <n v="7.0000000000000007E-2"/>
    <s v="Express Air"/>
    <n v="-634.73"/>
    <n v="154.13"/>
    <n v="69"/>
    <s v="Ontario"/>
    <s v="Ontario"/>
    <s v="Home Office"/>
    <s v="Furniture"/>
    <x v="10"/>
    <n v="0.68"/>
  </r>
  <r>
    <s v="Maureen Fritzler"/>
    <n v="54407"/>
    <x v="838"/>
    <d v="2010-06-17T00:00:00"/>
    <x v="3"/>
    <s v="2010"/>
    <n v="1"/>
    <b v="0"/>
    <x v="4"/>
    <n v="24"/>
    <n v="9396.27"/>
    <n v="7.0000000000000007E-2"/>
    <s v="Regular Air"/>
    <n v="3857.57"/>
    <n v="420.98"/>
    <n v="19.989999999999998"/>
    <s v="Ontario"/>
    <s v="Ontario"/>
    <s v="Corporate"/>
    <s v="Office Supplies"/>
    <x v="2"/>
    <n v="0.35"/>
  </r>
  <r>
    <s v="Benjamin Patterson"/>
    <n v="55394"/>
    <x v="6"/>
    <d v="2010-02-28T00:00:00"/>
    <x v="5"/>
    <s v="2010"/>
    <n v="2"/>
    <b v="0"/>
    <x v="5"/>
    <n v="21"/>
    <n v="340.7"/>
    <n v="0.05"/>
    <s v="Delivery Truck"/>
    <n v="11.65"/>
    <n v="15.23"/>
    <n v="27.75"/>
    <s v="Ontario"/>
    <s v="Ontario"/>
    <s v="Corporate"/>
    <s v="Furniture"/>
    <x v="10"/>
    <n v="0.76"/>
  </r>
  <r>
    <s v="Katrina Willman"/>
    <n v="56003"/>
    <x v="904"/>
    <d v="2010-04-07T00:00:00"/>
    <x v="8"/>
    <s v="2010"/>
    <n v="1"/>
    <b v="0"/>
    <x v="5"/>
    <n v="13"/>
    <n v="1835.47"/>
    <n v="0.1"/>
    <s v="Delivery Truck"/>
    <n v="-364.87"/>
    <n v="150.97999999999999"/>
    <n v="16.010000000000002"/>
    <s v="Ontario"/>
    <s v="Ontario"/>
    <s v="Consumer"/>
    <s v="Furniture"/>
    <x v="10"/>
    <n v="0.7"/>
  </r>
  <r>
    <s v="Hallie Redmond"/>
    <n v="56128"/>
    <x v="906"/>
    <d v="2010-07-30T00:00:00"/>
    <x v="1"/>
    <s v="2010"/>
    <n v="0"/>
    <s v="FREE DELIVERY"/>
    <x v="4"/>
    <n v="41"/>
    <n v="902.19"/>
    <n v="0.08"/>
    <s v="Regular Air"/>
    <n v="-49.66"/>
    <n v="22.99"/>
    <n v="8.99"/>
    <s v="Ontario"/>
    <s v="Ontario"/>
    <s v="Small Business"/>
    <s v="Office Supplies"/>
    <x v="12"/>
    <n v="0.56999999999999995"/>
  </r>
  <r>
    <s v="Hallie Redmond"/>
    <n v="56128"/>
    <x v="906"/>
    <d v="2010-07-31T00:00:00"/>
    <x v="1"/>
    <s v="2010"/>
    <n v="1"/>
    <b v="0"/>
    <x v="4"/>
    <n v="19"/>
    <n v="657.23199999999997"/>
    <n v="0.1"/>
    <s v="Delivery Truck"/>
    <n v="33.99"/>
    <n v="44.43"/>
    <n v="46.59"/>
    <s v="Ontario"/>
    <s v="Ontario"/>
    <s v="Small Business"/>
    <s v="Furniture"/>
    <x v="10"/>
    <n v="0.67"/>
  </r>
  <r>
    <s v="Steven Roelle"/>
    <n v="56384"/>
    <x v="1202"/>
    <d v="2012-08-01T00:00:00"/>
    <x v="2"/>
    <s v="2012"/>
    <n v="1"/>
    <b v="0"/>
    <x v="5"/>
    <n v="47"/>
    <n v="257.2"/>
    <n v="0.04"/>
    <s v="Regular Air"/>
    <n v="-2172.14"/>
    <n v="4.4800000000000004"/>
    <n v="49"/>
    <s v="Ontario"/>
    <s v="Ontario"/>
    <s v="Small Business"/>
    <s v="Office Supplies"/>
    <x v="1"/>
    <n v="0.6"/>
  </r>
  <r>
    <s v="Steven Roelle"/>
    <n v="56384"/>
    <x v="1202"/>
    <d v="2012-08-02T00:00:00"/>
    <x v="2"/>
    <s v="2012"/>
    <n v="2"/>
    <b v="0"/>
    <x v="5"/>
    <n v="29"/>
    <n v="6139.34"/>
    <n v="0.08"/>
    <s v="Delivery Truck"/>
    <n v="-528.65"/>
    <n v="218.75"/>
    <n v="69.64"/>
    <s v="Ontario"/>
    <s v="Ontario"/>
    <s v="Small Business"/>
    <s v="Furniture"/>
    <x v="10"/>
    <n v="0.77"/>
  </r>
  <r>
    <s v="Duane Benoit"/>
    <n v="56646"/>
    <x v="244"/>
    <d v="2010-05-20T00:00:00"/>
    <x v="7"/>
    <s v="2010"/>
    <n v="1"/>
    <b v="0"/>
    <x v="5"/>
    <n v="41"/>
    <n v="4257.2759999999998"/>
    <n v="0.04"/>
    <s v="Regular Air"/>
    <n v="1059.08"/>
    <n v="125.99"/>
    <n v="2.5"/>
    <s v="Ontario"/>
    <s v="Ontario"/>
    <s v="Home Office"/>
    <s v="Technology"/>
    <x v="3"/>
    <n v="0.6"/>
  </r>
  <r>
    <s v="Ken Brennan"/>
    <n v="56967"/>
    <x v="159"/>
    <d v="2012-03-09T00:00:00"/>
    <x v="4"/>
    <s v="2012"/>
    <n v="7"/>
    <b v="0"/>
    <x v="0"/>
    <n v="17"/>
    <n v="1383.9"/>
    <n v="0.05"/>
    <s v="Express Air"/>
    <n v="311.58"/>
    <n v="83.1"/>
    <n v="6.13"/>
    <s v="Ontario"/>
    <s v="Ontario"/>
    <s v="Home Office"/>
    <s v="Technology"/>
    <x v="7"/>
    <n v="0.45"/>
  </r>
  <r>
    <s v="Amy Cox"/>
    <n v="57479"/>
    <x v="515"/>
    <d v="2011-03-16T00:00:00"/>
    <x v="4"/>
    <s v="2011"/>
    <n v="1"/>
    <b v="0"/>
    <x v="1"/>
    <n v="37"/>
    <n v="132.12"/>
    <n v="7.0000000000000007E-2"/>
    <s v="Regular Air"/>
    <n v="54.78"/>
    <n v="3.75"/>
    <n v="0.5"/>
    <s v="Ontario"/>
    <s v="Ontario"/>
    <s v="Corporate"/>
    <s v="Office Supplies"/>
    <x v="11"/>
    <n v="0.37"/>
  </r>
  <r>
    <s v="Pete Takahito"/>
    <n v="57699"/>
    <x v="547"/>
    <d v="2012-11-15T00:00:00"/>
    <x v="6"/>
    <s v="2012"/>
    <n v="5"/>
    <b v="0"/>
    <x v="0"/>
    <n v="47"/>
    <n v="1857.88"/>
    <n v="0.09"/>
    <s v="Regular Air"/>
    <n v="752.96"/>
    <n v="40.98"/>
    <n v="1.99"/>
    <s v="Ontario"/>
    <s v="Ontario"/>
    <s v="Corporate"/>
    <s v="Technology"/>
    <x v="7"/>
    <n v="0.44"/>
  </r>
  <r>
    <s v="Pete Takahito"/>
    <n v="57699"/>
    <x v="547"/>
    <d v="2012-11-14T00:00:00"/>
    <x v="6"/>
    <s v="2012"/>
    <n v="4"/>
    <b v="0"/>
    <x v="0"/>
    <n v="36"/>
    <n v="2160.83"/>
    <n v="0.08"/>
    <s v="Regular Air"/>
    <n v="485.02"/>
    <n v="60.98"/>
    <n v="19.989999999999998"/>
    <s v="Ontario"/>
    <s v="Ontario"/>
    <s v="Corporate"/>
    <s v="Office Supplies"/>
    <x v="8"/>
    <n v="0.38"/>
  </r>
  <r>
    <s v="Pete Takahito"/>
    <n v="57699"/>
    <x v="547"/>
    <d v="2012-11-12T00:00:00"/>
    <x v="6"/>
    <s v="2012"/>
    <n v="2"/>
    <b v="0"/>
    <x v="0"/>
    <n v="20"/>
    <n v="43.94"/>
    <n v="0.09"/>
    <s v="Regular Air"/>
    <n v="-72.23"/>
    <n v="2.08"/>
    <n v="5.33"/>
    <s v="Ontario"/>
    <s v="Ontario"/>
    <s v="Corporate"/>
    <s v="Furniture"/>
    <x v="4"/>
    <n v="0.43"/>
  </r>
  <r>
    <s v="Kristen Hastings"/>
    <n v="58690"/>
    <x v="271"/>
    <d v="2011-11-06T00:00:00"/>
    <x v="6"/>
    <s v="2011"/>
    <n v="1"/>
    <b v="0"/>
    <x v="1"/>
    <n v="14"/>
    <n v="3023.73"/>
    <n v="0.09"/>
    <s v="Delivery Truck"/>
    <n v="-1068.01"/>
    <n v="218.75"/>
    <n v="69.64"/>
    <s v="Ontario"/>
    <s v="Ontario"/>
    <s v="Small Business"/>
    <s v="Furniture"/>
    <x v="10"/>
    <n v="0.77"/>
  </r>
  <r>
    <s v="Kristen Hastings"/>
    <n v="58784"/>
    <x v="398"/>
    <d v="2009-01-20T00:00:00"/>
    <x v="10"/>
    <s v="2009"/>
    <n v="2"/>
    <b v="0"/>
    <x v="4"/>
    <n v="25"/>
    <n v="8875.17"/>
    <n v="0.05"/>
    <s v="Delivery Truck"/>
    <n v="2372.08"/>
    <n v="350.99"/>
    <n v="39"/>
    <s v="Ontario"/>
    <s v="Ontario"/>
    <s v="Corporate"/>
    <s v="Furniture"/>
    <x v="14"/>
    <n v="0.55000000000000004"/>
  </r>
  <r>
    <s v="Kristen Hastings"/>
    <n v="58784"/>
    <x v="398"/>
    <d v="2009-01-20T00:00:00"/>
    <x v="10"/>
    <s v="2009"/>
    <n v="2"/>
    <b v="0"/>
    <x v="4"/>
    <n v="20"/>
    <n v="331.21"/>
    <n v="0.04"/>
    <s v="Express Air"/>
    <n v="-67.38"/>
    <n v="15.99"/>
    <n v="9.4"/>
    <s v="Ontario"/>
    <s v="Ontario"/>
    <s v="Corporate"/>
    <s v="Technology"/>
    <x v="16"/>
    <n v="0.49"/>
  </r>
  <r>
    <s v="Katrina Willman"/>
    <n v="59428"/>
    <x v="1241"/>
    <d v="2010-09-10T00:00:00"/>
    <x v="11"/>
    <s v="2010"/>
    <n v="1"/>
    <b v="0"/>
    <x v="1"/>
    <n v="36"/>
    <n v="3602.12"/>
    <n v="0.05"/>
    <s v="Delivery Truck"/>
    <n v="-728.18"/>
    <n v="100.98"/>
    <n v="45"/>
    <s v="Ontario"/>
    <s v="Ontario"/>
    <s v="Consumer"/>
    <s v="Furniture"/>
    <x v="14"/>
    <n v="0.69"/>
  </r>
  <r>
    <s v="Katrina Willman"/>
    <n v="59428"/>
    <x v="1241"/>
    <d v="2010-09-09T00:00:00"/>
    <x v="11"/>
    <s v="2010"/>
    <n v="0"/>
    <s v="FREE DELIVERY"/>
    <x v="1"/>
    <n v="43"/>
    <n v="1174.94"/>
    <n v="0.02"/>
    <s v="Regular Air"/>
    <n v="-125.79"/>
    <n v="27.42"/>
    <n v="19.46"/>
    <s v="Ontario"/>
    <s v="Ontario"/>
    <s v="Consumer"/>
    <s v="Furniture"/>
    <x v="4"/>
    <n v="0.44"/>
  </r>
  <r>
    <s v="Noel Staavos"/>
    <n v="1444"/>
    <x v="738"/>
    <d v="2009-12-06T00:00:00"/>
    <x v="9"/>
    <s v="2009"/>
    <n v="1"/>
    <b v="0"/>
    <x v="4"/>
    <n v="25"/>
    <n v="772.24"/>
    <n v="7.0000000000000007E-2"/>
    <s v="Regular Air"/>
    <n v="181.98"/>
    <n v="30.98"/>
    <n v="8.74"/>
    <s v="Ontario"/>
    <s v="Ontario"/>
    <s v="Home Office"/>
    <s v="Office Supplies"/>
    <x v="5"/>
    <n v="0.4"/>
  </r>
  <r>
    <s v="Benjamin Venier"/>
    <n v="1921"/>
    <x v="80"/>
    <d v="2009-01-19T00:00:00"/>
    <x v="10"/>
    <s v="2009"/>
    <n v="2"/>
    <b v="0"/>
    <x v="4"/>
    <n v="24"/>
    <n v="7871.91"/>
    <n v="0.05"/>
    <s v="Delivery Truck"/>
    <n v="541.47"/>
    <n v="328.14"/>
    <n v="91.05"/>
    <s v="Ontario"/>
    <s v="Ontario"/>
    <s v="Small Business"/>
    <s v="Office Supplies"/>
    <x v="1"/>
    <n v="0.56999999999999995"/>
  </r>
  <r>
    <s v="Katherine Murray"/>
    <n v="1985"/>
    <x v="161"/>
    <d v="2009-09-03T00:00:00"/>
    <x v="11"/>
    <s v="2009"/>
    <n v="2"/>
    <b v="0"/>
    <x v="3"/>
    <n v="33"/>
    <n v="15464.01"/>
    <n v="0.05"/>
    <s v="Delivery Truck"/>
    <n v="4407.4399999999996"/>
    <n v="535.64"/>
    <n v="14.7"/>
    <s v="Ontario"/>
    <s v="Ontario"/>
    <s v="Home Office"/>
    <s v="Technology"/>
    <x v="16"/>
    <n v="0.59"/>
  </r>
  <r>
    <s v="Alan Schoenberger"/>
    <n v="2978"/>
    <x v="1242"/>
    <d v="2011-05-03T00:00:00"/>
    <x v="7"/>
    <s v="2011"/>
    <n v="1"/>
    <b v="0"/>
    <x v="5"/>
    <n v="28"/>
    <n v="4671.1495000000004"/>
    <n v="7.0000000000000007E-2"/>
    <s v="Regular Air"/>
    <n v="947.31"/>
    <n v="200.99"/>
    <n v="4.2"/>
    <s v="Ontario"/>
    <s v="Ontario"/>
    <s v="Corporate"/>
    <s v="Technology"/>
    <x v="3"/>
    <n v="0.59"/>
  </r>
  <r>
    <s v="Mark Packer"/>
    <n v="7521"/>
    <x v="1243"/>
    <d v="2011-03-05T00:00:00"/>
    <x v="4"/>
    <s v="2011"/>
    <n v="6"/>
    <b v="0"/>
    <x v="0"/>
    <n v="19"/>
    <n v="1942.1735000000001"/>
    <n v="0"/>
    <s v="Express Air"/>
    <n v="400.82"/>
    <n v="115.99"/>
    <n v="2.5"/>
    <s v="Ontario"/>
    <s v="Ontario"/>
    <s v="Small Business"/>
    <s v="Technology"/>
    <x v="3"/>
    <n v="0.55000000000000004"/>
  </r>
  <r>
    <s v="Eric Barreto"/>
    <n v="11206"/>
    <x v="861"/>
    <d v="2009-12-30T00:00:00"/>
    <x v="9"/>
    <s v="2009"/>
    <n v="2"/>
    <b v="0"/>
    <x v="0"/>
    <n v="26"/>
    <n v="1285.55"/>
    <n v="0.09"/>
    <s v="Regular Air"/>
    <n v="-17.03"/>
    <n v="49.99"/>
    <n v="19.989999999999998"/>
    <s v="Ontario"/>
    <s v="Ontario"/>
    <s v="Small Business"/>
    <s v="Technology"/>
    <x v="7"/>
    <n v="0.41"/>
  </r>
  <r>
    <s v="Karl Brown"/>
    <n v="13351"/>
    <x v="139"/>
    <d v="2010-05-07T00:00:00"/>
    <x v="7"/>
    <s v="2010"/>
    <n v="1"/>
    <b v="0"/>
    <x v="4"/>
    <n v="20"/>
    <n v="3331.81"/>
    <n v="0.08"/>
    <s v="Regular Air"/>
    <n v="484.15"/>
    <n v="179.99"/>
    <n v="19.989999999999998"/>
    <s v="Ontario"/>
    <s v="Ontario"/>
    <s v="Corporate"/>
    <s v="Technology"/>
    <x v="7"/>
    <n v="0.48"/>
  </r>
  <r>
    <s v="Noel Staavos"/>
    <n v="13476"/>
    <x v="1034"/>
    <d v="2010-10-16T00:00:00"/>
    <x v="0"/>
    <s v="2010"/>
    <n v="0"/>
    <s v="FREE DELIVERY"/>
    <x v="3"/>
    <n v="31"/>
    <n v="972.35"/>
    <n v="0.05"/>
    <s v="Regular Air"/>
    <n v="10.96"/>
    <n v="30.73"/>
    <n v="4"/>
    <s v="Ontario"/>
    <s v="Ontario"/>
    <s v="Home Office"/>
    <s v="Technology"/>
    <x v="7"/>
    <n v="0.75"/>
  </r>
  <r>
    <s v="Benjamin Venier"/>
    <n v="15399"/>
    <x v="212"/>
    <d v="2012-05-15T00:00:00"/>
    <x v="7"/>
    <s v="2012"/>
    <n v="2"/>
    <b v="0"/>
    <x v="5"/>
    <n v="38"/>
    <n v="3988.0895"/>
    <n v="0.02"/>
    <s v="Regular Air"/>
    <n v="969.86"/>
    <n v="125.99"/>
    <n v="4.2"/>
    <s v="Ontario"/>
    <s v="Ontario"/>
    <s v="Small Business"/>
    <s v="Technology"/>
    <x v="3"/>
    <n v="0.59"/>
  </r>
  <r>
    <s v="Benjamin Venier"/>
    <n v="15687"/>
    <x v="97"/>
    <d v="2012-04-12T00:00:00"/>
    <x v="8"/>
    <s v="2012"/>
    <n v="3"/>
    <b v="0"/>
    <x v="5"/>
    <n v="48"/>
    <n v="3400.63"/>
    <n v="0.08"/>
    <s v="Delivery Truck"/>
    <n v="-892.79"/>
    <n v="70.98"/>
    <n v="46.74"/>
    <s v="Ontario"/>
    <s v="Ontario"/>
    <s v="Small Business"/>
    <s v="Furniture"/>
    <x v="9"/>
    <n v="0.56000000000000005"/>
  </r>
  <r>
    <s v="Karl Brown"/>
    <n v="23169"/>
    <x v="431"/>
    <d v="2011-06-25T00:00:00"/>
    <x v="3"/>
    <s v="2011"/>
    <n v="2"/>
    <b v="0"/>
    <x v="5"/>
    <n v="22"/>
    <n v="1683.57"/>
    <n v="0.1"/>
    <s v="Regular Air"/>
    <n v="346.54"/>
    <n v="80.98"/>
    <n v="7.18"/>
    <s v="Ontario"/>
    <s v="Ontario"/>
    <s v="Home Office"/>
    <s v="Technology"/>
    <x v="7"/>
    <n v="0.48"/>
  </r>
  <r>
    <s v="Ben Peterman"/>
    <n v="32292"/>
    <x v="939"/>
    <d v="2012-02-17T00:00:00"/>
    <x v="5"/>
    <s v="2012"/>
    <n v="2"/>
    <b v="0"/>
    <x v="0"/>
    <n v="1"/>
    <n v="13.53"/>
    <n v="7.0000000000000007E-2"/>
    <s v="Regular Air"/>
    <n v="-6.73"/>
    <n v="11.55"/>
    <n v="2.36"/>
    <s v="Ontario"/>
    <s v="Ontario"/>
    <s v="Corporate"/>
    <s v="Office Supplies"/>
    <x v="12"/>
    <n v="0.55000000000000004"/>
  </r>
  <r>
    <s v="Dave Poirier"/>
    <n v="32389"/>
    <x v="1044"/>
    <d v="2010-11-01T00:00:00"/>
    <x v="6"/>
    <s v="2010"/>
    <n v="1"/>
    <b v="0"/>
    <x v="4"/>
    <n v="1"/>
    <n v="65.466999999999999"/>
    <n v="0.06"/>
    <s v="Express Air"/>
    <n v="-257.41000000000003"/>
    <n v="65.989999999999995"/>
    <n v="8.8000000000000007"/>
    <s v="Ontario"/>
    <s v="Ontario"/>
    <s v="Small Business"/>
    <s v="Technology"/>
    <x v="3"/>
    <n v="0.57999999999999996"/>
  </r>
  <r>
    <s v="Aaron Hawkins"/>
    <n v="37863"/>
    <x v="593"/>
    <d v="2011-02-26T00:00:00"/>
    <x v="5"/>
    <s v="2011"/>
    <n v="2"/>
    <b v="0"/>
    <x v="1"/>
    <n v="27"/>
    <n v="305.05"/>
    <n v="0.04"/>
    <s v="Regular Air"/>
    <n v="23.12"/>
    <n v="10.98"/>
    <n v="3.37"/>
    <s v="Ontario"/>
    <s v="Ontario"/>
    <s v="Home Office"/>
    <s v="Office Supplies"/>
    <x v="15"/>
    <n v="0.56999999999999995"/>
  </r>
  <r>
    <s v="Rick Duston"/>
    <n v="40866"/>
    <x v="1026"/>
    <d v="2010-05-24T00:00:00"/>
    <x v="7"/>
    <s v="2010"/>
    <n v="1"/>
    <b v="0"/>
    <x v="1"/>
    <n v="3"/>
    <n v="907.18"/>
    <n v="0.06"/>
    <s v="Regular Air"/>
    <n v="-236.6"/>
    <n v="300.64999999999998"/>
    <n v="24.49"/>
    <s v="Ontario"/>
    <s v="Ontario"/>
    <s v="Corporate"/>
    <s v="Office Supplies"/>
    <x v="1"/>
    <n v="0.52"/>
  </r>
  <r>
    <s v="Alex Grayson"/>
    <n v="48263"/>
    <x v="949"/>
    <d v="2010-03-10T00:00:00"/>
    <x v="4"/>
    <s v="2010"/>
    <n v="1"/>
    <b v="0"/>
    <x v="4"/>
    <n v="25"/>
    <n v="135.91"/>
    <n v="7.0000000000000007E-2"/>
    <s v="Regular Air"/>
    <n v="37.5"/>
    <n v="5.68"/>
    <n v="1.21"/>
    <s v="Ontario"/>
    <s v="Ontario"/>
    <s v="Consumer"/>
    <s v="Office Supplies"/>
    <x v="5"/>
    <n v="0.4"/>
  </r>
  <r>
    <s v="Dianna Wilson"/>
    <n v="49989"/>
    <x v="1244"/>
    <d v="2010-04-27T00:00:00"/>
    <x v="8"/>
    <s v="2010"/>
    <n v="1"/>
    <b v="0"/>
    <x v="3"/>
    <n v="6"/>
    <n v="1854.94"/>
    <n v="0.04"/>
    <s v="Regular Air"/>
    <n v="-559.78"/>
    <n v="300.97000000000003"/>
    <n v="7.18"/>
    <s v="Ontario"/>
    <s v="Ontario"/>
    <s v="Small Business"/>
    <s v="Technology"/>
    <x v="7"/>
    <n v="0.48"/>
  </r>
  <r>
    <s v="Erica Hernandez"/>
    <n v="54595"/>
    <x v="464"/>
    <d v="2009-04-30T00:00:00"/>
    <x v="8"/>
    <s v="2009"/>
    <n v="2"/>
    <b v="0"/>
    <x v="4"/>
    <n v="30"/>
    <n v="250.29"/>
    <n v="0.02"/>
    <s v="Regular Air"/>
    <n v="6.79"/>
    <n v="8.34"/>
    <n v="2.64"/>
    <s v="Ontario"/>
    <s v="Ontario"/>
    <s v="Small Business"/>
    <s v="Office Supplies"/>
    <x v="15"/>
    <n v="0.59"/>
  </r>
  <r>
    <s v="Christy Brittain"/>
    <n v="55392"/>
    <x v="1055"/>
    <d v="2009-06-07T00:00:00"/>
    <x v="3"/>
    <s v="2009"/>
    <n v="1"/>
    <b v="0"/>
    <x v="5"/>
    <n v="20"/>
    <n v="129.30000000000001"/>
    <n v="0.02"/>
    <s v="Regular Air"/>
    <n v="40.200000000000003"/>
    <n v="6.47"/>
    <n v="1.22"/>
    <s v="Ontario"/>
    <s v="Ontario"/>
    <s v="Consumer"/>
    <s v="Office Supplies"/>
    <x v="12"/>
    <n v="0.4"/>
  </r>
  <r>
    <s v="David Kendrick"/>
    <n v="57249"/>
    <x v="533"/>
    <d v="2010-07-21T00:00:00"/>
    <x v="1"/>
    <s v="2010"/>
    <n v="1"/>
    <b v="0"/>
    <x v="1"/>
    <n v="30"/>
    <n v="1775.33"/>
    <n v="0.05"/>
    <s v="Regular Air"/>
    <n v="365.25"/>
    <n v="60.65"/>
    <n v="12.23"/>
    <s v="Ontario"/>
    <s v="Ontario"/>
    <s v="Home Office"/>
    <s v="Furniture"/>
    <x v="4"/>
    <n v="0.64"/>
  </r>
  <r>
    <s v="Noel Staavos"/>
    <n v="1444"/>
    <x v="738"/>
    <d v="2009-12-08T00:00:00"/>
    <x v="9"/>
    <s v="2009"/>
    <n v="3"/>
    <b v="0"/>
    <x v="4"/>
    <n v="13"/>
    <n v="15823.27"/>
    <n v="0.04"/>
    <s v="Delivery Truck"/>
    <n v="1759.34"/>
    <n v="1360.14"/>
    <n v="14.7"/>
    <s v="Ontario"/>
    <s v="Ontario"/>
    <s v="Home Office"/>
    <s v="Technology"/>
    <x v="16"/>
    <n v="0.59"/>
  </r>
  <r>
    <s v="Paul Lucas"/>
    <n v="4965"/>
    <x v="192"/>
    <d v="2010-10-25T00:00:00"/>
    <x v="0"/>
    <s v="2010"/>
    <n v="5"/>
    <b v="0"/>
    <x v="0"/>
    <n v="46"/>
    <n v="287.13"/>
    <n v="0"/>
    <s v="Regular Air"/>
    <n v="-186.31"/>
    <n v="5.78"/>
    <n v="7.96"/>
    <s v="Ontario"/>
    <s v="Ontario"/>
    <s v="Corporate"/>
    <s v="Office Supplies"/>
    <x v="5"/>
    <n v="0.36"/>
  </r>
  <r>
    <s v="Raymond Fair"/>
    <n v="5639"/>
    <x v="682"/>
    <d v="2009-06-02T00:00:00"/>
    <x v="3"/>
    <s v="2009"/>
    <n v="1"/>
    <b v="0"/>
    <x v="4"/>
    <n v="31"/>
    <n v="501.38"/>
    <n v="0.03"/>
    <s v="Regular Air"/>
    <n v="-71.95"/>
    <n v="15.31"/>
    <n v="8.7799999999999994"/>
    <s v="Ontario"/>
    <s v="Ontario"/>
    <s v="Small Business"/>
    <s v="Office Supplies"/>
    <x v="0"/>
    <n v="0.56999999999999995"/>
  </r>
  <r>
    <s v="Debra Catini"/>
    <n v="7297"/>
    <x v="940"/>
    <d v="2009-09-15T00:00:00"/>
    <x v="11"/>
    <s v="2009"/>
    <n v="1"/>
    <b v="0"/>
    <x v="1"/>
    <n v="26"/>
    <n v="936.95"/>
    <n v="0.03"/>
    <s v="Regular Air"/>
    <n v="-0.74"/>
    <n v="33.979999999999997"/>
    <n v="19.989999999999998"/>
    <s v="Ontario"/>
    <s v="Ontario"/>
    <s v="Small Business"/>
    <s v="Furniture"/>
    <x v="4"/>
    <n v="0.55000000000000004"/>
  </r>
  <r>
    <s v="Fred McMath"/>
    <n v="8513"/>
    <x v="979"/>
    <d v="2011-07-17T00:00:00"/>
    <x v="1"/>
    <s v="2011"/>
    <n v="2"/>
    <b v="0"/>
    <x v="0"/>
    <n v="9"/>
    <n v="163.78"/>
    <n v="0.05"/>
    <s v="Regular Air"/>
    <n v="-43.03"/>
    <n v="17.98"/>
    <n v="8.51"/>
    <s v="Ontario"/>
    <s v="Ontario"/>
    <s v="Small Business"/>
    <s v="Technology"/>
    <x v="16"/>
    <n v="0.4"/>
  </r>
  <r>
    <s v="Astrea Jones"/>
    <n v="10245"/>
    <x v="296"/>
    <d v="2011-02-14T00:00:00"/>
    <x v="5"/>
    <s v="2011"/>
    <n v="1"/>
    <b v="0"/>
    <x v="4"/>
    <n v="20"/>
    <n v="2573.29"/>
    <n v="0.04"/>
    <s v="Delivery Truck"/>
    <n v="-896.94"/>
    <n v="122.99"/>
    <n v="70.2"/>
    <s v="Ontario"/>
    <s v="Ontario"/>
    <s v="Corporate"/>
    <s v="Furniture"/>
    <x v="14"/>
    <n v="0.74"/>
  </r>
  <r>
    <s v="Fred McMath"/>
    <n v="11011"/>
    <x v="212"/>
    <d v="2012-05-15T00:00:00"/>
    <x v="7"/>
    <s v="2012"/>
    <n v="2"/>
    <b v="0"/>
    <x v="1"/>
    <n v="33"/>
    <n v="8305.19"/>
    <n v="0.04"/>
    <s v="Delivery Truck"/>
    <n v="1383.32"/>
    <n v="240.98"/>
    <n v="60.2"/>
    <s v="Ontario"/>
    <s v="Ontario"/>
    <s v="Small Business"/>
    <s v="Furniture"/>
    <x v="9"/>
    <n v="0.56000000000000005"/>
  </r>
  <r>
    <s v="Tracy Poddar"/>
    <n v="12320"/>
    <x v="710"/>
    <d v="2011-12-22T00:00:00"/>
    <x v="9"/>
    <s v="2011"/>
    <n v="2"/>
    <b v="0"/>
    <x v="5"/>
    <n v="35"/>
    <n v="539.21"/>
    <n v="0.05"/>
    <s v="Delivery Truck"/>
    <n v="11.65"/>
    <n v="15.23"/>
    <n v="27.75"/>
    <s v="Ontario"/>
    <s v="Ontario"/>
    <s v="Corporate"/>
    <s v="Furniture"/>
    <x v="10"/>
    <n v="0.76"/>
  </r>
  <r>
    <s v="Troy Staebel"/>
    <n v="12326"/>
    <x v="1045"/>
    <d v="2011-02-04T00:00:00"/>
    <x v="5"/>
    <s v="2011"/>
    <n v="2"/>
    <b v="0"/>
    <x v="5"/>
    <n v="4"/>
    <n v="123.82"/>
    <n v="0.05"/>
    <s v="Regular Air"/>
    <n v="-0.37"/>
    <n v="29.34"/>
    <n v="57.87"/>
    <s v="Ontario"/>
    <s v="Ontario"/>
    <s v="Small Business"/>
    <s v="Furniture"/>
    <x v="4"/>
    <n v="0.54"/>
  </r>
  <r>
    <s v="Raymond Fair"/>
    <n v="13056"/>
    <x v="336"/>
    <d v="2009-04-24T00:00:00"/>
    <x v="8"/>
    <s v="2009"/>
    <n v="2"/>
    <b v="0"/>
    <x v="3"/>
    <n v="33"/>
    <n v="3387.32"/>
    <n v="0.05"/>
    <s v="Regular Air"/>
    <n v="1413.52"/>
    <n v="100.98"/>
    <n v="7.18"/>
    <s v="Ontario"/>
    <s v="Ontario"/>
    <s v="Small Business"/>
    <s v="Technology"/>
    <x v="7"/>
    <n v="0.4"/>
  </r>
  <r>
    <s v="Alejandro Savely"/>
    <n v="13125"/>
    <x v="416"/>
    <d v="2010-12-15T00:00:00"/>
    <x v="9"/>
    <s v="2010"/>
    <n v="2"/>
    <b v="0"/>
    <x v="3"/>
    <n v="30"/>
    <n v="990.73"/>
    <n v="0.02"/>
    <s v="Express Air"/>
    <n v="56.39"/>
    <n v="30.73"/>
    <n v="4"/>
    <s v="Ontario"/>
    <s v="Ontario"/>
    <s v="Corporate"/>
    <s v="Technology"/>
    <x v="7"/>
    <n v="0.75"/>
  </r>
  <r>
    <s v="Noel Staavos"/>
    <n v="17410"/>
    <x v="247"/>
    <d v="2010-09-06T00:00:00"/>
    <x v="11"/>
    <s v="2010"/>
    <n v="5"/>
    <b v="0"/>
    <x v="0"/>
    <n v="45"/>
    <n v="372.01"/>
    <n v="7.0000000000000007E-2"/>
    <s v="Regular Air"/>
    <n v="-203.68"/>
    <n v="8.4499999999999993"/>
    <n v="7.77"/>
    <s v="Ontario"/>
    <s v="Ontario"/>
    <s v="Home Office"/>
    <s v="Office Supplies"/>
    <x v="15"/>
    <n v="0.55000000000000004"/>
  </r>
  <r>
    <s v="Troy Staebel"/>
    <n v="17953"/>
    <x v="573"/>
    <d v="2012-08-22T00:00:00"/>
    <x v="2"/>
    <s v="2012"/>
    <n v="2"/>
    <b v="0"/>
    <x v="1"/>
    <n v="30"/>
    <n v="975.12"/>
    <n v="0.03"/>
    <s v="Regular Air"/>
    <n v="-6.72"/>
    <n v="30.98"/>
    <n v="19.510000000000002"/>
    <s v="Ontario"/>
    <s v="Ontario"/>
    <s v="Small Business"/>
    <s v="Office Supplies"/>
    <x v="8"/>
    <n v="0.36"/>
  </r>
  <r>
    <s v="Chris Cortes"/>
    <n v="20711"/>
    <x v="1039"/>
    <d v="2009-01-20T00:00:00"/>
    <x v="10"/>
    <s v="2009"/>
    <n v="1"/>
    <b v="0"/>
    <x v="5"/>
    <n v="18"/>
    <n v="2215.96"/>
    <n v="0"/>
    <s v="Delivery Truck"/>
    <n v="-101.66"/>
    <n v="119.99"/>
    <n v="56.14"/>
    <s v="Ontario"/>
    <s v="Ontario"/>
    <s v="Consumer"/>
    <s v="Technology"/>
    <x v="16"/>
    <n v="0.39"/>
  </r>
  <r>
    <s v="Troy Staebel"/>
    <n v="21606"/>
    <x v="432"/>
    <d v="2011-01-23T00:00:00"/>
    <x v="10"/>
    <s v="2011"/>
    <n v="1"/>
    <b v="0"/>
    <x v="3"/>
    <n v="43"/>
    <n v="1374.7"/>
    <n v="0.06"/>
    <s v="Express Air"/>
    <n v="-90.3"/>
    <n v="32.979999999999997"/>
    <n v="5.5"/>
    <s v="Ontario"/>
    <s v="Ontario"/>
    <s v="Small Business"/>
    <s v="Technology"/>
    <x v="7"/>
    <n v="0.75"/>
  </r>
  <r>
    <s v="Craig Yedwab"/>
    <n v="22820"/>
    <x v="107"/>
    <d v="2010-08-19T00:00:00"/>
    <x v="2"/>
    <s v="2010"/>
    <n v="2"/>
    <b v="0"/>
    <x v="1"/>
    <n v="34"/>
    <n v="209.12"/>
    <n v="0.05"/>
    <s v="Regular Air"/>
    <n v="-116.21"/>
    <n v="5.98"/>
    <n v="4.38"/>
    <s v="Ontario"/>
    <s v="Ontario"/>
    <s v="Consumer"/>
    <s v="Technology"/>
    <x v="7"/>
    <n v="0.75"/>
  </r>
  <r>
    <s v="Karl Brown"/>
    <n v="23169"/>
    <x v="431"/>
    <d v="2011-06-25T00:00:00"/>
    <x v="3"/>
    <s v="2011"/>
    <n v="2"/>
    <b v="0"/>
    <x v="5"/>
    <n v="27"/>
    <n v="172.7"/>
    <n v="7.0000000000000007E-2"/>
    <s v="Regular Air"/>
    <n v="-42.97"/>
    <n v="6.48"/>
    <n v="5.1100000000000003"/>
    <s v="Ontario"/>
    <s v="Ontario"/>
    <s v="Home Office"/>
    <s v="Office Supplies"/>
    <x v="5"/>
    <n v="0.37"/>
  </r>
  <r>
    <s v="Alan Shonely"/>
    <n v="23522"/>
    <x v="94"/>
    <d v="2011-04-12T00:00:00"/>
    <x v="8"/>
    <s v="2011"/>
    <n v="1"/>
    <b v="0"/>
    <x v="5"/>
    <n v="8"/>
    <n v="180.43"/>
    <n v="0.02"/>
    <s v="Regular Air"/>
    <n v="-44.86"/>
    <n v="19.989999999999998"/>
    <n v="11.17"/>
    <s v="Ontario"/>
    <s v="Ontario"/>
    <s v="Small Business"/>
    <s v="Furniture"/>
    <x v="4"/>
    <n v="0.6"/>
  </r>
  <r>
    <s v="Becky Martin"/>
    <n v="23616"/>
    <x v="110"/>
    <d v="2012-08-28T00:00:00"/>
    <x v="2"/>
    <s v="2012"/>
    <n v="0"/>
    <s v="FREE DELIVERY"/>
    <x v="3"/>
    <n v="47"/>
    <n v="9262.35"/>
    <n v="0.09"/>
    <s v="Regular Air"/>
    <n v="2787.59"/>
    <n v="199.99"/>
    <n v="24.49"/>
    <s v="Ontario"/>
    <s v="Ontario"/>
    <s v="Home Office"/>
    <s v="Technology"/>
    <x v="13"/>
    <n v="0.46"/>
  </r>
  <r>
    <s v="Katrina Willman"/>
    <n v="25092"/>
    <x v="1042"/>
    <d v="2010-12-03T00:00:00"/>
    <x v="9"/>
    <s v="2010"/>
    <n v="2"/>
    <b v="0"/>
    <x v="1"/>
    <n v="42"/>
    <n v="242.8"/>
    <n v="7.0000000000000007E-2"/>
    <s v="Regular Air"/>
    <n v="95.91"/>
    <n v="5.84"/>
    <n v="1"/>
    <s v="Ontario"/>
    <s v="Ontario"/>
    <s v="Consumer"/>
    <s v="Office Supplies"/>
    <x v="12"/>
    <n v="0.38"/>
  </r>
  <r>
    <s v="Tony Molinari"/>
    <n v="25157"/>
    <x v="262"/>
    <d v="2010-05-26T00:00:00"/>
    <x v="7"/>
    <s v="2010"/>
    <n v="1"/>
    <b v="0"/>
    <x v="3"/>
    <n v="47"/>
    <n v="271.77999999999997"/>
    <n v="7.0000000000000007E-2"/>
    <s v="Regular Air"/>
    <n v="52.74"/>
    <n v="5.84"/>
    <n v="1.2"/>
    <s v="Ontario"/>
    <s v="Ontario"/>
    <s v="Corporate"/>
    <s v="Office Supplies"/>
    <x v="12"/>
    <n v="0.55000000000000004"/>
  </r>
  <r>
    <s v="Stefania Perrino"/>
    <n v="25280"/>
    <x v="345"/>
    <d v="2011-05-23T00:00:00"/>
    <x v="7"/>
    <s v="2011"/>
    <n v="2"/>
    <b v="0"/>
    <x v="3"/>
    <n v="16"/>
    <n v="179.26"/>
    <n v="0.01"/>
    <s v="Regular Air"/>
    <n v="36.78"/>
    <n v="10.91"/>
    <n v="2.99"/>
    <s v="Ontario"/>
    <s v="Ontario"/>
    <s v="Corporate"/>
    <s v="Office Supplies"/>
    <x v="2"/>
    <n v="0.38"/>
  </r>
  <r>
    <s v="Karl Brown"/>
    <n v="25313"/>
    <x v="1032"/>
    <d v="2012-08-23T00:00:00"/>
    <x v="2"/>
    <s v="2012"/>
    <n v="2"/>
    <b v="0"/>
    <x v="5"/>
    <n v="19"/>
    <n v="418.7"/>
    <n v="0.05"/>
    <s v="Regular Air"/>
    <n v="22.88"/>
    <n v="22.01"/>
    <n v="5.53"/>
    <s v="Ontario"/>
    <s v="Ontario"/>
    <s v="Corporate"/>
    <s v="Office Supplies"/>
    <x v="12"/>
    <n v="0.59"/>
  </r>
  <r>
    <s v="Amy Cox"/>
    <n v="25536"/>
    <x v="1245"/>
    <d v="2011-07-22T00:00:00"/>
    <x v="1"/>
    <s v="2011"/>
    <n v="0"/>
    <s v="FREE DELIVERY"/>
    <x v="0"/>
    <n v="19"/>
    <n v="193.25"/>
    <n v="0.03"/>
    <s v="Regular Air"/>
    <n v="71.55"/>
    <n v="9.93"/>
    <n v="1.0900000000000001"/>
    <s v="Ontario"/>
    <s v="Ontario"/>
    <s v="Small Business"/>
    <s v="Office Supplies"/>
    <x v="12"/>
    <n v="0.43"/>
  </r>
  <r>
    <s v="Hunter Lopez"/>
    <n v="25666"/>
    <x v="780"/>
    <d v="2012-09-02T00:00:00"/>
    <x v="11"/>
    <s v="2012"/>
    <n v="0"/>
    <s v="FREE DELIVERY"/>
    <x v="5"/>
    <n v="23"/>
    <n v="260.08"/>
    <n v="0.1"/>
    <s v="Regular Air"/>
    <n v="-37.85"/>
    <n v="12.21"/>
    <n v="4.8099999999999996"/>
    <s v="Ontario"/>
    <s v="Ontario"/>
    <s v="Consumer"/>
    <s v="Office Supplies"/>
    <x v="0"/>
    <n v="0.57999999999999996"/>
  </r>
  <r>
    <s v="Dianna Arnett"/>
    <n v="28001"/>
    <x v="798"/>
    <d v="2009-06-14T00:00:00"/>
    <x v="3"/>
    <s v="2009"/>
    <n v="0"/>
    <s v="FREE DELIVERY"/>
    <x v="5"/>
    <n v="41"/>
    <n v="8958.4599999999991"/>
    <n v="0.02"/>
    <s v="Regular Air"/>
    <n v="2593.14"/>
    <n v="209.84"/>
    <n v="21.21"/>
    <s v="Ontario"/>
    <s v="Ontario"/>
    <s v="Home Office"/>
    <s v="Furniture"/>
    <x v="4"/>
    <n v="0.59"/>
  </r>
  <r>
    <s v="Giulietta Dortch"/>
    <n v="28999"/>
    <x v="651"/>
    <d v="2009-01-11T00:00:00"/>
    <x v="10"/>
    <s v="2009"/>
    <n v="1"/>
    <b v="0"/>
    <x v="1"/>
    <n v="34"/>
    <n v="1177.5"/>
    <n v="0.02"/>
    <s v="Regular Air"/>
    <n v="420.05"/>
    <n v="33.979999999999997"/>
    <n v="1.99"/>
    <s v="Ontario"/>
    <s v="Ontario"/>
    <s v="Corporate"/>
    <s v="Technology"/>
    <x v="7"/>
    <n v="0.45"/>
  </r>
  <r>
    <s v="Dave Poirier"/>
    <n v="29666"/>
    <x v="294"/>
    <d v="2012-01-01T00:00:00"/>
    <x v="10"/>
    <s v="2012"/>
    <n v="2"/>
    <b v="0"/>
    <x v="3"/>
    <n v="44"/>
    <n v="362.75"/>
    <n v="0.08"/>
    <s v="Regular Air"/>
    <n v="-54.47"/>
    <n v="8.32"/>
    <n v="2.38"/>
    <s v="Ontario"/>
    <s v="Ontario"/>
    <s v="Small Business"/>
    <s v="Technology"/>
    <x v="7"/>
    <n v="0.74"/>
  </r>
  <r>
    <s v="Michael Kennedy"/>
    <n v="30599"/>
    <x v="403"/>
    <d v="2012-02-12T00:00:00"/>
    <x v="5"/>
    <s v="2012"/>
    <n v="2"/>
    <b v="0"/>
    <x v="3"/>
    <n v="23"/>
    <n v="105.93"/>
    <n v="0.05"/>
    <s v="Regular Air"/>
    <n v="33.47"/>
    <n v="4.76"/>
    <n v="0.88"/>
    <s v="Ontario"/>
    <s v="Ontario"/>
    <s v="Corporate"/>
    <s v="Office Supplies"/>
    <x v="5"/>
    <n v="0.39"/>
  </r>
  <r>
    <s v="Eleni McCrary"/>
    <n v="31232"/>
    <x v="903"/>
    <d v="2012-09-01T00:00:00"/>
    <x v="11"/>
    <s v="2012"/>
    <n v="3"/>
    <b v="0"/>
    <x v="1"/>
    <n v="9"/>
    <n v="2643.15"/>
    <n v="0.01"/>
    <s v="Delivery Truck"/>
    <n v="-715.11"/>
    <n v="286.85000000000002"/>
    <n v="61.76"/>
    <s v="Ontario"/>
    <s v="Ontario"/>
    <s v="Home Office"/>
    <s v="Furniture"/>
    <x v="10"/>
    <n v="0.78"/>
  </r>
  <r>
    <s v="Eleni McCrary"/>
    <n v="31239"/>
    <x v="3"/>
    <d v="2010-09-02T00:00:00"/>
    <x v="11"/>
    <s v="2010"/>
    <n v="5"/>
    <b v="0"/>
    <x v="0"/>
    <n v="20"/>
    <n v="677.9"/>
    <n v="0.05"/>
    <s v="Regular Air"/>
    <n v="196.36"/>
    <n v="33.979999999999997"/>
    <n v="1.99"/>
    <s v="Ontario"/>
    <s v="Ontario"/>
    <s v="Corporate"/>
    <s v="Technology"/>
    <x v="7"/>
    <n v="0.45"/>
  </r>
  <r>
    <s v="George Zrebassa"/>
    <n v="31392"/>
    <x v="139"/>
    <d v="2010-05-10T00:00:00"/>
    <x v="7"/>
    <s v="2010"/>
    <n v="4"/>
    <b v="0"/>
    <x v="0"/>
    <n v="44"/>
    <n v="3249.09"/>
    <n v="0.1"/>
    <s v="Regular Air"/>
    <n v="-1326.29"/>
    <n v="78.8"/>
    <n v="35"/>
    <s v="Ontario"/>
    <s v="Ontario"/>
    <s v="Home Office"/>
    <s v="Office Supplies"/>
    <x v="0"/>
    <n v="0.83"/>
  </r>
  <r>
    <s v="Dave Poirier"/>
    <n v="32389"/>
    <x v="1044"/>
    <d v="2010-11-01T00:00:00"/>
    <x v="6"/>
    <s v="2010"/>
    <n v="1"/>
    <b v="0"/>
    <x v="4"/>
    <n v="8"/>
    <n v="121.624"/>
    <n v="0"/>
    <s v="Delivery Truck"/>
    <n v="11.65"/>
    <n v="15.23"/>
    <n v="27.75"/>
    <s v="Ontario"/>
    <s v="Ontario"/>
    <s v="Small Business"/>
    <s v="Furniture"/>
    <x v="10"/>
    <n v="0.76"/>
  </r>
  <r>
    <s v="Deanra Eno"/>
    <n v="33090"/>
    <x v="118"/>
    <d v="2009-08-06T00:00:00"/>
    <x v="2"/>
    <s v="2009"/>
    <n v="1"/>
    <b v="0"/>
    <x v="4"/>
    <n v="26"/>
    <n v="1033.93"/>
    <n v="0"/>
    <s v="Regular Air"/>
    <n v="63.41"/>
    <n v="37.76"/>
    <n v="12.9"/>
    <s v="Ontario"/>
    <s v="Ontario"/>
    <s v="Corporate"/>
    <s v="Office Supplies"/>
    <x v="0"/>
    <n v="0.56999999999999995"/>
  </r>
  <r>
    <s v="Sara Luxemburg"/>
    <n v="33987"/>
    <x v="1076"/>
    <d v="2011-10-26T00:00:00"/>
    <x v="0"/>
    <s v="2011"/>
    <n v="1"/>
    <b v="0"/>
    <x v="1"/>
    <n v="19"/>
    <n v="1616.87"/>
    <n v="0.1"/>
    <s v="Delivery Truck"/>
    <n v="-189.55"/>
    <n v="90.98"/>
    <n v="30"/>
    <s v="Ontario"/>
    <s v="Ontario"/>
    <s v="Small Business"/>
    <s v="Furniture"/>
    <x v="14"/>
    <n v="0.61"/>
  </r>
  <r>
    <s v="Pierre Wener"/>
    <n v="37731"/>
    <x v="669"/>
    <d v="2009-11-04T00:00:00"/>
    <x v="6"/>
    <s v="2009"/>
    <n v="0"/>
    <s v="FREE DELIVERY"/>
    <x v="5"/>
    <n v="24"/>
    <n v="752.63"/>
    <n v="0.01"/>
    <s v="Regular Air"/>
    <n v="172.94"/>
    <n v="30.98"/>
    <n v="9.18"/>
    <s v="Ontario"/>
    <s v="Ontario"/>
    <s v="Home Office"/>
    <s v="Office Supplies"/>
    <x v="5"/>
    <n v="0.4"/>
  </r>
  <r>
    <s v="Tracy Poddar"/>
    <n v="38337"/>
    <x v="1044"/>
    <d v="2010-11-02T00:00:00"/>
    <x v="6"/>
    <s v="2010"/>
    <n v="2"/>
    <b v="0"/>
    <x v="4"/>
    <n v="46"/>
    <n v="130.9"/>
    <n v="0.09"/>
    <s v="Regular Air"/>
    <n v="18.75"/>
    <n v="2.88"/>
    <n v="0.7"/>
    <s v="Ontario"/>
    <s v="Ontario"/>
    <s v="Corporate"/>
    <s v="Office Supplies"/>
    <x v="12"/>
    <n v="0.56000000000000005"/>
  </r>
  <r>
    <s v="Eric Barreto"/>
    <n v="38369"/>
    <x v="1230"/>
    <d v="2010-01-13T00:00:00"/>
    <x v="10"/>
    <s v="2010"/>
    <n v="1"/>
    <b v="0"/>
    <x v="3"/>
    <n v="3"/>
    <n v="224.744"/>
    <n v="0.02"/>
    <s v="Regular Air"/>
    <n v="54.6"/>
    <n v="71.37"/>
    <n v="69"/>
    <s v="Ontario"/>
    <s v="Ontario"/>
    <s v="Consumer"/>
    <s v="Furniture"/>
    <x v="10"/>
    <n v="0.68"/>
  </r>
  <r>
    <s v="Pierre Wener"/>
    <n v="38723"/>
    <x v="475"/>
    <d v="2012-09-21T00:00:00"/>
    <x v="11"/>
    <s v="2012"/>
    <n v="1"/>
    <b v="0"/>
    <x v="5"/>
    <n v="9"/>
    <n v="169.27"/>
    <n v="0.09"/>
    <s v="Regular Air"/>
    <n v="-68.930000000000007"/>
    <n v="19.98"/>
    <n v="4"/>
    <s v="Ontario"/>
    <s v="Ontario"/>
    <s v="Home Office"/>
    <s v="Technology"/>
    <x v="7"/>
    <n v="0.68"/>
  </r>
  <r>
    <s v="Dan Campbell"/>
    <n v="39266"/>
    <x v="1072"/>
    <d v="2012-08-29T00:00:00"/>
    <x v="2"/>
    <s v="2012"/>
    <n v="2"/>
    <b v="0"/>
    <x v="1"/>
    <n v="16"/>
    <n v="981.26"/>
    <n v="0.09"/>
    <s v="Regular Air"/>
    <n v="-500.35"/>
    <n v="60.98"/>
    <n v="49"/>
    <s v="Ontario"/>
    <s v="Ontario"/>
    <s v="Small Business"/>
    <s v="Office Supplies"/>
    <x v="1"/>
    <n v="0.59"/>
  </r>
  <r>
    <s v="Amy Cox"/>
    <n v="40103"/>
    <x v="287"/>
    <d v="2010-09-27T00:00:00"/>
    <x v="11"/>
    <s v="2010"/>
    <n v="3"/>
    <b v="0"/>
    <x v="3"/>
    <n v="7"/>
    <n v="353.02"/>
    <n v="0"/>
    <s v="Regular Air"/>
    <n v="72.55"/>
    <n v="46.89"/>
    <n v="5.0999999999999996"/>
    <s v="Ontario"/>
    <s v="Ontario"/>
    <s v="Small Business"/>
    <s v="Office Supplies"/>
    <x v="1"/>
    <n v="0.46"/>
  </r>
  <r>
    <s v="Katherine Murray"/>
    <n v="40131"/>
    <x v="27"/>
    <d v="2012-05-02T00:00:00"/>
    <x v="7"/>
    <s v="2012"/>
    <n v="0"/>
    <s v="FREE DELIVERY"/>
    <x v="0"/>
    <n v="24"/>
    <n v="222.43"/>
    <n v="0.06"/>
    <s v="Regular Air"/>
    <n v="-119.31"/>
    <n v="9.06"/>
    <n v="9.86"/>
    <s v="Ontario"/>
    <s v="Ontario"/>
    <s v="Home Office"/>
    <s v="Office Supplies"/>
    <x v="5"/>
    <n v="0.4"/>
  </r>
  <r>
    <s v="Paul Knutson"/>
    <n v="41504"/>
    <x v="671"/>
    <d v="2012-10-30T00:00:00"/>
    <x v="0"/>
    <s v="2012"/>
    <n v="2"/>
    <b v="0"/>
    <x v="5"/>
    <n v="20"/>
    <n v="302.94"/>
    <n v="7.0000000000000007E-2"/>
    <s v="Regular Air"/>
    <n v="-30.2"/>
    <n v="15.51"/>
    <n v="5.8"/>
    <s v="Ontario"/>
    <s v="Ontario"/>
    <s v="Corporate"/>
    <s v="Office Supplies"/>
    <x v="0"/>
    <n v="0.6"/>
  </r>
  <r>
    <s v="Jennifer Patt"/>
    <n v="43588"/>
    <x v="214"/>
    <d v="2012-09-02T00:00:00"/>
    <x v="11"/>
    <s v="2012"/>
    <n v="1"/>
    <b v="0"/>
    <x v="4"/>
    <n v="6"/>
    <n v="20.47"/>
    <n v="0.09"/>
    <s v="Regular Air"/>
    <n v="-0.74"/>
    <n v="3.38"/>
    <n v="1.0900000000000001"/>
    <s v="Ontario"/>
    <s v="Ontario"/>
    <s v="Home Office"/>
    <s v="Office Supplies"/>
    <x v="5"/>
    <n v="0.39"/>
  </r>
  <r>
    <s v="Michael Kennedy"/>
    <n v="43751"/>
    <x v="102"/>
    <d v="2012-06-29T00:00:00"/>
    <x v="3"/>
    <s v="2012"/>
    <n v="2"/>
    <b v="0"/>
    <x v="1"/>
    <n v="43"/>
    <n v="621.44000000000005"/>
    <n v="0.08"/>
    <s v="Regular Air"/>
    <n v="-130.96"/>
    <n v="15.14"/>
    <n v="4.53"/>
    <s v="Ontario"/>
    <s v="Ontario"/>
    <s v="Corporate"/>
    <s v="Office Supplies"/>
    <x v="0"/>
    <n v="0.81"/>
  </r>
  <r>
    <s v="Raymond Fair"/>
    <n v="44448"/>
    <x v="1128"/>
    <d v="2009-04-15T00:00:00"/>
    <x v="8"/>
    <s v="2009"/>
    <n v="2"/>
    <b v="0"/>
    <x v="5"/>
    <n v="28"/>
    <n v="951.06"/>
    <n v="0.02"/>
    <s v="Regular Air"/>
    <n v="331.27"/>
    <n v="33.979999999999997"/>
    <n v="1.99"/>
    <s v="Ontario"/>
    <s v="Ontario"/>
    <s v="Small Business"/>
    <s v="Technology"/>
    <x v="7"/>
    <n v="0.45"/>
  </r>
  <r>
    <s v="Chuck Sachs"/>
    <n v="46531"/>
    <x v="1049"/>
    <d v="2011-08-30T00:00:00"/>
    <x v="2"/>
    <s v="2011"/>
    <n v="9"/>
    <b v="0"/>
    <x v="0"/>
    <n v="2"/>
    <n v="19.34"/>
    <n v="0.1"/>
    <s v="Regular Air"/>
    <n v="-14.38"/>
    <n v="7.1"/>
    <n v="6.05"/>
    <s v="Ontario"/>
    <s v="Ontario"/>
    <s v="Consumer"/>
    <s v="Office Supplies"/>
    <x v="2"/>
    <n v="0.39"/>
  </r>
  <r>
    <s v="Chris Cortes"/>
    <n v="46534"/>
    <x v="1232"/>
    <d v="2012-10-05T00:00:00"/>
    <x v="0"/>
    <s v="2012"/>
    <n v="2"/>
    <b v="0"/>
    <x v="1"/>
    <n v="13"/>
    <n v="1341.31"/>
    <n v="0.05"/>
    <s v="Regular Air"/>
    <n v="5.55"/>
    <n v="99.99"/>
    <n v="19.989999999999998"/>
    <s v="Ontario"/>
    <s v="Ontario"/>
    <s v="Consumer"/>
    <s v="Technology"/>
    <x v="16"/>
    <n v="0.52"/>
  </r>
  <r>
    <s v="Denise Leinenbach"/>
    <n v="47459"/>
    <x v="1091"/>
    <d v="2011-08-18T00:00:00"/>
    <x v="2"/>
    <s v="2011"/>
    <n v="1"/>
    <b v="0"/>
    <x v="3"/>
    <n v="10"/>
    <n v="197.21"/>
    <n v="0.06"/>
    <s v="Regular Air"/>
    <n v="56.88"/>
    <n v="20.98"/>
    <n v="1.49"/>
    <s v="Ontario"/>
    <s v="Ontario"/>
    <s v="Home Office"/>
    <s v="Office Supplies"/>
    <x v="2"/>
    <n v="0.35"/>
  </r>
  <r>
    <s v="Amy Cox"/>
    <n v="48455"/>
    <x v="1022"/>
    <d v="2009-06-03T00:00:00"/>
    <x v="3"/>
    <s v="2009"/>
    <n v="1"/>
    <b v="0"/>
    <x v="5"/>
    <n v="2"/>
    <n v="25.96"/>
    <n v="0.06"/>
    <s v="Regular Air"/>
    <n v="-29.29"/>
    <n v="9.99"/>
    <n v="6.24"/>
    <s v="Ontario"/>
    <s v="Ontario"/>
    <s v="Small Business"/>
    <s v="Technology"/>
    <x v="16"/>
    <n v="0.36"/>
  </r>
  <r>
    <s v="Cathy Hwang"/>
    <n v="49056"/>
    <x v="278"/>
    <d v="2009-10-01T00:00:00"/>
    <x v="0"/>
    <s v="2009"/>
    <n v="0"/>
    <s v="FREE DELIVERY"/>
    <x v="1"/>
    <n v="5"/>
    <n v="248.3955"/>
    <n v="0.05"/>
    <s v="Regular Air"/>
    <n v="-260.35000000000002"/>
    <n v="55.99"/>
    <n v="5"/>
    <s v="Ontario"/>
    <s v="Ontario"/>
    <s v="Home Office"/>
    <s v="Technology"/>
    <x v="3"/>
    <n v="0.8"/>
  </r>
  <r>
    <s v="Evan Henry"/>
    <n v="49190"/>
    <x v="458"/>
    <d v="2012-12-12T00:00:00"/>
    <x v="9"/>
    <s v="2012"/>
    <n v="1"/>
    <b v="0"/>
    <x v="1"/>
    <n v="4"/>
    <n v="28.04"/>
    <n v="0.09"/>
    <s v="Regular Air"/>
    <n v="-4.45"/>
    <n v="6.88"/>
    <n v="2"/>
    <s v="Ontario"/>
    <s v="Ontario"/>
    <s v="Corporate"/>
    <s v="Office Supplies"/>
    <x v="5"/>
    <n v="0.39"/>
  </r>
  <r>
    <s v="Brian Stugart"/>
    <n v="51783"/>
    <x v="1079"/>
    <d v="2011-11-13T00:00:00"/>
    <x v="6"/>
    <s v="2011"/>
    <n v="2"/>
    <b v="0"/>
    <x v="4"/>
    <n v="13"/>
    <n v="646.54999999999995"/>
    <n v="0.05"/>
    <s v="Regular Air"/>
    <n v="244.13"/>
    <n v="48.04"/>
    <n v="5.79"/>
    <s v="Ontario"/>
    <s v="Ontario"/>
    <s v="Consumer"/>
    <s v="Office Supplies"/>
    <x v="5"/>
    <n v="0.37"/>
  </r>
  <r>
    <s v="Carlos Meador"/>
    <n v="52006"/>
    <x v="342"/>
    <d v="2009-06-25T00:00:00"/>
    <x v="3"/>
    <s v="2009"/>
    <n v="1"/>
    <b v="0"/>
    <x v="4"/>
    <n v="39"/>
    <n v="392.81"/>
    <n v="0.1"/>
    <s v="Regular Air"/>
    <n v="13.91"/>
    <n v="10.48"/>
    <n v="2.89"/>
    <s v="Ontario"/>
    <s v="Ontario"/>
    <s v="Corporate"/>
    <s v="Office Supplies"/>
    <x v="12"/>
    <n v="0.6"/>
  </r>
  <r>
    <s v="Erica Hernandez"/>
    <n v="54595"/>
    <x v="464"/>
    <d v="2009-05-01T00:00:00"/>
    <x v="7"/>
    <s v="2009"/>
    <n v="3"/>
    <b v="0"/>
    <x v="4"/>
    <n v="41"/>
    <n v="5258.94"/>
    <n v="0.09"/>
    <s v="Delivery Truck"/>
    <n v="-421.76"/>
    <n v="130.97999999999999"/>
    <n v="30"/>
    <s v="Ontario"/>
    <s v="Ontario"/>
    <s v="Small Business"/>
    <s v="Furniture"/>
    <x v="14"/>
    <n v="0.78"/>
  </r>
  <r>
    <s v="Bobby Elias"/>
    <n v="55202"/>
    <x v="1127"/>
    <d v="2011-08-31T00:00:00"/>
    <x v="2"/>
    <s v="2011"/>
    <n v="7"/>
    <b v="0"/>
    <x v="0"/>
    <n v="49"/>
    <n v="6335.8575000000001"/>
    <n v="0.08"/>
    <s v="Regular Air"/>
    <n v="1620.23"/>
    <n v="155.99"/>
    <n v="8.99"/>
    <s v="Ontario"/>
    <s v="Ontario"/>
    <s v="Small Business"/>
    <s v="Technology"/>
    <x v="3"/>
    <n v="0.57999999999999996"/>
  </r>
  <r>
    <s v="Kean Thornton"/>
    <n v="55431"/>
    <x v="8"/>
    <d v="2012-06-09T00:00:00"/>
    <x v="3"/>
    <s v="2012"/>
    <n v="1"/>
    <b v="0"/>
    <x v="3"/>
    <n v="13"/>
    <n v="3723.99"/>
    <n v="0.03"/>
    <s v="Regular Air"/>
    <n v="777.28"/>
    <n v="289.52999999999997"/>
    <n v="19.989999999999998"/>
    <s v="Ontario"/>
    <s v="Ontario"/>
    <s v="Corporate"/>
    <s v="Office Supplies"/>
    <x v="1"/>
    <n v="0.56000000000000005"/>
  </r>
  <r>
    <s v="Alan Schoenberger"/>
    <n v="55713"/>
    <x v="328"/>
    <d v="2009-02-04T00:00:00"/>
    <x v="5"/>
    <s v="2009"/>
    <n v="2"/>
    <b v="0"/>
    <x v="1"/>
    <n v="49"/>
    <n v="5718.85"/>
    <n v="0.09"/>
    <s v="Delivery Truck"/>
    <n v="-2426.5500000000002"/>
    <n v="122.99"/>
    <n v="70.2"/>
    <s v="Ontario"/>
    <s v="Ontario"/>
    <s v="Corporate"/>
    <s v="Furniture"/>
    <x v="14"/>
    <n v="0.74"/>
  </r>
  <r>
    <s v="Daniel Raglin"/>
    <n v="57570"/>
    <x v="837"/>
    <d v="2012-09-30T00:00:00"/>
    <x v="11"/>
    <s v="2012"/>
    <n v="2"/>
    <b v="0"/>
    <x v="1"/>
    <n v="15"/>
    <n v="675.23"/>
    <n v="0.1"/>
    <s v="Regular Air"/>
    <n v="204.08"/>
    <n v="48.04"/>
    <n v="7.23"/>
    <s v="Ontario"/>
    <s v="Ontario"/>
    <s v="Corporate"/>
    <s v="Office Supplies"/>
    <x v="5"/>
    <n v="0.37"/>
  </r>
  <r>
    <s v="Brian Stugart"/>
    <n v="58372"/>
    <x v="284"/>
    <d v="2011-04-06T00:00:00"/>
    <x v="8"/>
    <s v="2011"/>
    <n v="4"/>
    <b v="0"/>
    <x v="0"/>
    <n v="16"/>
    <n v="38.200000000000003"/>
    <n v="7.0000000000000007E-2"/>
    <s v="Express Air"/>
    <n v="4.34"/>
    <n v="2.21"/>
    <n v="1"/>
    <s v="Ontario"/>
    <s v="Ontario"/>
    <s v="Corporate"/>
    <s v="Office Supplies"/>
    <x v="12"/>
    <n v="0.38"/>
  </r>
  <r>
    <s v="Pierre Wener"/>
    <n v="59552"/>
    <x v="892"/>
    <d v="2010-01-14T00:00:00"/>
    <x v="10"/>
    <s v="2010"/>
    <n v="1"/>
    <b v="0"/>
    <x v="3"/>
    <n v="39"/>
    <n v="314.26"/>
    <n v="0"/>
    <s v="Regular Air"/>
    <n v="-71.05"/>
    <n v="7.45"/>
    <n v="6.28"/>
    <s v="Ontario"/>
    <s v="Ontario"/>
    <s v="Home Office"/>
    <s v="Office Supplies"/>
    <x v="2"/>
    <n v="0.4"/>
  </r>
  <r>
    <s v="Grant Donatelli"/>
    <n v="2272"/>
    <x v="68"/>
    <d v="2010-04-12T00:00:00"/>
    <x v="8"/>
    <s v="2010"/>
    <n v="0"/>
    <s v="FREE DELIVERY"/>
    <x v="1"/>
    <n v="39"/>
    <n v="7680.29"/>
    <n v="0.08"/>
    <s v="Delivery Truck"/>
    <n v="-513.79"/>
    <n v="212.6"/>
    <n v="52.2"/>
    <s v="Ontario"/>
    <s v="Ontario"/>
    <s v="Consumer"/>
    <s v="Furniture"/>
    <x v="10"/>
    <n v="0.64"/>
  </r>
  <r>
    <s v="Julie Prescott"/>
    <n v="6498"/>
    <x v="999"/>
    <d v="2009-03-18T00:00:00"/>
    <x v="4"/>
    <s v="2009"/>
    <n v="1"/>
    <b v="0"/>
    <x v="4"/>
    <n v="38"/>
    <n v="336.85"/>
    <n v="0.01"/>
    <s v="Express Air"/>
    <n v="-40.76"/>
    <n v="8.1199999999999992"/>
    <n v="2.83"/>
    <s v="Ontario"/>
    <s v="Ontario"/>
    <s v="Home Office"/>
    <s v="Technology"/>
    <x v="7"/>
    <n v="0.77"/>
  </r>
  <r>
    <s v="Cari MacIntyre"/>
    <n v="16260"/>
    <x v="1174"/>
    <d v="2011-11-14T00:00:00"/>
    <x v="6"/>
    <s v="2011"/>
    <n v="1"/>
    <b v="0"/>
    <x v="1"/>
    <n v="47"/>
    <n v="14960.096"/>
    <n v="0.01"/>
    <s v="Delivery Truck"/>
    <n v="-969.05"/>
    <n v="400.98"/>
    <n v="42.52"/>
    <s v="Ontario"/>
    <s v="Ontario"/>
    <s v="Corporate"/>
    <s v="Furniture"/>
    <x v="10"/>
    <n v="0.71"/>
  </r>
  <r>
    <s v="Grant Donatelli"/>
    <n v="16359"/>
    <x v="943"/>
    <d v="2012-05-15T00:00:00"/>
    <x v="7"/>
    <s v="2012"/>
    <n v="1"/>
    <b v="0"/>
    <x v="5"/>
    <n v="39"/>
    <n v="1343.6"/>
    <n v="0.06"/>
    <s v="Regular Air"/>
    <n v="137.86000000000001"/>
    <n v="35.89"/>
    <n v="14.72"/>
    <s v="Ontario"/>
    <s v="Ontario"/>
    <s v="Consumer"/>
    <s v="Office Supplies"/>
    <x v="8"/>
    <n v="0.4"/>
  </r>
  <r>
    <s v="Grant Donatelli"/>
    <n v="16359"/>
    <x v="943"/>
    <d v="2012-05-14T00:00:00"/>
    <x v="7"/>
    <s v="2012"/>
    <n v="0"/>
    <s v="FREE DELIVERY"/>
    <x v="5"/>
    <n v="8"/>
    <n v="35.28"/>
    <n v="0"/>
    <s v="Regular Air"/>
    <n v="-39.07"/>
    <n v="3.34"/>
    <n v="7.49"/>
    <s v="Ontario"/>
    <s v="Ontario"/>
    <s v="Consumer"/>
    <s v="Office Supplies"/>
    <x v="12"/>
    <n v="0.54"/>
  </r>
  <r>
    <s v="Jason Fortune"/>
    <n v="21922"/>
    <x v="1246"/>
    <d v="2009-11-12T00:00:00"/>
    <x v="6"/>
    <s v="2009"/>
    <n v="1"/>
    <b v="0"/>
    <x v="1"/>
    <n v="17"/>
    <n v="8937.3799999999992"/>
    <n v="0.01"/>
    <s v="Delivery Truck"/>
    <n v="2383.42"/>
    <n v="500.98"/>
    <n v="26"/>
    <s v="Ontario"/>
    <s v="Ontario"/>
    <s v="Corporate"/>
    <s v="Furniture"/>
    <x v="14"/>
    <n v="0.6"/>
  </r>
  <r>
    <s v="Jason Fortune"/>
    <n v="21922"/>
    <x v="1246"/>
    <d v="2009-11-12T00:00:00"/>
    <x v="6"/>
    <s v="2009"/>
    <n v="1"/>
    <b v="0"/>
    <x v="1"/>
    <n v="11"/>
    <n v="108.85"/>
    <n v="0.08"/>
    <s v="Regular Air"/>
    <n v="10.58"/>
    <n v="9.77"/>
    <n v="6.02"/>
    <s v="Ontario"/>
    <s v="Ontario"/>
    <s v="Corporate"/>
    <s v="Furniture"/>
    <x v="4"/>
    <n v="0.48"/>
  </r>
  <r>
    <s v="Jason Fortune"/>
    <n v="21922"/>
    <x v="1246"/>
    <d v="2009-11-13T00:00:00"/>
    <x v="6"/>
    <s v="2009"/>
    <n v="2"/>
    <b v="0"/>
    <x v="1"/>
    <n v="49"/>
    <n v="157.47"/>
    <n v="0.09"/>
    <s v="Regular Air"/>
    <n v="8.07"/>
    <n v="3.28"/>
    <n v="0.98"/>
    <s v="Ontario"/>
    <s v="Ontario"/>
    <s v="Corporate"/>
    <s v="Office Supplies"/>
    <x v="12"/>
    <n v="0.59"/>
  </r>
  <r>
    <s v="Julie Prescott"/>
    <n v="23558"/>
    <x v="885"/>
    <d v="2011-08-11T00:00:00"/>
    <x v="2"/>
    <s v="2011"/>
    <n v="2"/>
    <b v="0"/>
    <x v="0"/>
    <n v="4"/>
    <n v="25.82"/>
    <n v="0.01"/>
    <s v="Regular Air"/>
    <n v="-10.19"/>
    <n v="4.9800000000000004"/>
    <n v="4.72"/>
    <s v="Ontario"/>
    <s v="Ontario"/>
    <s v="Home Office"/>
    <s v="Office Supplies"/>
    <x v="5"/>
    <n v="0.36"/>
  </r>
  <r>
    <s v="Julie Prescott"/>
    <n v="23558"/>
    <x v="885"/>
    <d v="2011-08-14T00:00:00"/>
    <x v="2"/>
    <s v="2011"/>
    <n v="5"/>
    <b v="0"/>
    <x v="0"/>
    <n v="17"/>
    <n v="579.71"/>
    <n v="0.03"/>
    <s v="Delivery Truck"/>
    <n v="24.3"/>
    <n v="31.76"/>
    <n v="45.51"/>
    <s v="Ontario"/>
    <s v="Ontario"/>
    <s v="Home Office"/>
    <s v="Furniture"/>
    <x v="10"/>
    <n v="0.65"/>
  </r>
  <r>
    <s v="Jason Fortune"/>
    <n v="27205"/>
    <x v="344"/>
    <d v="2010-05-23T00:00:00"/>
    <x v="7"/>
    <s v="2010"/>
    <n v="2"/>
    <b v="0"/>
    <x v="3"/>
    <n v="12"/>
    <n v="87.11"/>
    <n v="0.08"/>
    <s v="Regular Air"/>
    <n v="-43.65"/>
    <n v="7.28"/>
    <n v="3.52"/>
    <s v="Ontario"/>
    <s v="Ontario"/>
    <s v="Corporate"/>
    <s v="Technology"/>
    <x v="7"/>
    <n v="0.68"/>
  </r>
  <r>
    <s v="Candace McMahon"/>
    <n v="27461"/>
    <x v="6"/>
    <d v="2010-02-26T00:00:00"/>
    <x v="5"/>
    <s v="2010"/>
    <n v="0"/>
    <s v="FREE DELIVERY"/>
    <x v="5"/>
    <n v="40"/>
    <n v="121.92"/>
    <n v="0.09"/>
    <s v="Express Air"/>
    <n v="51.23"/>
    <n v="2.88"/>
    <n v="0.5"/>
    <s v="Ontario"/>
    <s v="Ontario"/>
    <s v="Corporate"/>
    <s v="Office Supplies"/>
    <x v="11"/>
    <n v="0.39"/>
  </r>
  <r>
    <s v="Candace McMahon"/>
    <n v="27461"/>
    <x v="6"/>
    <d v="2010-02-26T00:00:00"/>
    <x v="5"/>
    <s v="2010"/>
    <n v="0"/>
    <s v="FREE DELIVERY"/>
    <x v="5"/>
    <n v="26"/>
    <n v="1096.17"/>
    <n v="0.01"/>
    <s v="Regular Air"/>
    <n v="110.78"/>
    <n v="40.99"/>
    <n v="19.989999999999998"/>
    <s v="Ontario"/>
    <s v="Ontario"/>
    <s v="Corporate"/>
    <s v="Office Supplies"/>
    <x v="5"/>
    <n v="0.36"/>
  </r>
  <r>
    <s v="Dave Brooks"/>
    <n v="29957"/>
    <x v="525"/>
    <d v="2010-03-14T00:00:00"/>
    <x v="4"/>
    <s v="2010"/>
    <n v="1"/>
    <b v="0"/>
    <x v="5"/>
    <n v="31"/>
    <n v="1447.62"/>
    <n v="7.0000000000000007E-2"/>
    <s v="Regular Air"/>
    <n v="576.39"/>
    <n v="48.04"/>
    <n v="7.23"/>
    <s v="Ontario"/>
    <s v="Ontario"/>
    <s v="Corporate"/>
    <s v="Office Supplies"/>
    <x v="5"/>
    <n v="0.37"/>
  </r>
  <r>
    <s v="Jim Karlsson"/>
    <n v="30593"/>
    <x v="377"/>
    <d v="2011-07-27T00:00:00"/>
    <x v="1"/>
    <s v="2011"/>
    <n v="2"/>
    <b v="0"/>
    <x v="5"/>
    <n v="20"/>
    <n v="97.65"/>
    <n v="0.04"/>
    <s v="Express Air"/>
    <n v="-90.07"/>
    <n v="4.18"/>
    <n v="6.92"/>
    <s v="Ontario"/>
    <s v="Ontario"/>
    <s v="Small Business"/>
    <s v="Furniture"/>
    <x v="4"/>
    <n v="0.49"/>
  </r>
  <r>
    <s v="Jim Karlsson"/>
    <n v="30593"/>
    <x v="377"/>
    <d v="2011-07-28T00:00:00"/>
    <x v="1"/>
    <s v="2011"/>
    <n v="3"/>
    <b v="0"/>
    <x v="5"/>
    <n v="41"/>
    <n v="1408.34"/>
    <n v="0.06"/>
    <s v="Regular Air"/>
    <n v="176.63"/>
    <n v="34.58"/>
    <n v="8.99"/>
    <s v="Ontario"/>
    <s v="Ontario"/>
    <s v="Small Business"/>
    <s v="Office Supplies"/>
    <x v="12"/>
    <n v="0.56000000000000005"/>
  </r>
  <r>
    <s v="Jim Karlsson"/>
    <n v="32871"/>
    <x v="523"/>
    <d v="2012-10-28T00:00:00"/>
    <x v="0"/>
    <s v="2012"/>
    <n v="2"/>
    <b v="0"/>
    <x v="1"/>
    <n v="9"/>
    <n v="107.92"/>
    <n v="0.04"/>
    <s v="Regular Air"/>
    <n v="-57.65"/>
    <n v="10.97"/>
    <n v="6.5"/>
    <s v="Ontario"/>
    <s v="Ontario"/>
    <s v="Small Business"/>
    <s v="Technology"/>
    <x v="7"/>
    <n v="0.64"/>
  </r>
  <r>
    <s v="Jim Karlsson"/>
    <n v="32871"/>
    <x v="523"/>
    <d v="2012-10-28T00:00:00"/>
    <x v="0"/>
    <s v="2012"/>
    <n v="2"/>
    <b v="0"/>
    <x v="1"/>
    <n v="14"/>
    <n v="2151.08"/>
    <n v="0.03"/>
    <s v="Delivery Truck"/>
    <n v="179.05"/>
    <n v="145.44999999999999"/>
    <n v="17.850000000000001"/>
    <s v="Ontario"/>
    <s v="Ontario"/>
    <s v="Small Business"/>
    <s v="Technology"/>
    <x v="16"/>
    <n v="0.56000000000000005"/>
  </r>
  <r>
    <s v="Cari MacIntyre"/>
    <n v="35878"/>
    <x v="665"/>
    <d v="2010-08-14T00:00:00"/>
    <x v="2"/>
    <s v="2010"/>
    <n v="1"/>
    <b v="0"/>
    <x v="4"/>
    <n v="11"/>
    <n v="485.46"/>
    <n v="0.03"/>
    <s v="Regular Air"/>
    <n v="48.88"/>
    <n v="40.99"/>
    <n v="17.48"/>
    <s v="Ontario"/>
    <s v="Ontario"/>
    <s v="Corporate"/>
    <s v="Office Supplies"/>
    <x v="5"/>
    <n v="0.36"/>
  </r>
  <r>
    <s v="Philip Fox"/>
    <n v="37924"/>
    <x v="213"/>
    <d v="2009-11-29T00:00:00"/>
    <x v="6"/>
    <s v="2009"/>
    <n v="0"/>
    <s v="FREE DELIVERY"/>
    <x v="1"/>
    <n v="21"/>
    <n v="352.44"/>
    <n v="0.09"/>
    <s v="Regular Air"/>
    <n v="-80.53"/>
    <n v="17.989999999999998"/>
    <n v="8.65"/>
    <s v="Ontario"/>
    <s v="Ontario"/>
    <s v="Home Office"/>
    <s v="Office Supplies"/>
    <x v="12"/>
    <n v="0.56999999999999995"/>
  </r>
  <r>
    <s v="Candace McMahon"/>
    <n v="38400"/>
    <x v="327"/>
    <d v="2009-12-15T00:00:00"/>
    <x v="9"/>
    <s v="2009"/>
    <n v="1"/>
    <b v="0"/>
    <x v="3"/>
    <n v="8"/>
    <n v="114.73"/>
    <n v="0.03"/>
    <s v="Express Air"/>
    <n v="28.08"/>
    <n v="13.73"/>
    <n v="6.85"/>
    <s v="Ontario"/>
    <s v="Ontario"/>
    <s v="Corporate"/>
    <s v="Furniture"/>
    <x v="4"/>
    <n v="0.54"/>
  </r>
  <r>
    <s v="Grant Carroll"/>
    <n v="38498"/>
    <x v="196"/>
    <d v="2012-04-29T00:00:00"/>
    <x v="8"/>
    <s v="2012"/>
    <n v="2"/>
    <b v="0"/>
    <x v="5"/>
    <n v="30"/>
    <n v="3295.15"/>
    <n v="7.0000000000000007E-2"/>
    <s v="Regular Air"/>
    <n v="1070.18"/>
    <n v="115.79"/>
    <n v="1.99"/>
    <s v="Ontario"/>
    <s v="Ontario"/>
    <s v="Corporate"/>
    <s v="Technology"/>
    <x v="7"/>
    <n v="0.49"/>
  </r>
  <r>
    <s v="Grant Carroll"/>
    <n v="38498"/>
    <x v="196"/>
    <d v="2012-04-30T00:00:00"/>
    <x v="8"/>
    <s v="2012"/>
    <n v="3"/>
    <b v="0"/>
    <x v="5"/>
    <n v="1"/>
    <n v="43.9"/>
    <n v="0.02"/>
    <s v="Regular Air"/>
    <n v="-15.03"/>
    <n v="37.44"/>
    <n v="4.2699999999999996"/>
    <s v="Ontario"/>
    <s v="Ontario"/>
    <s v="Corporate"/>
    <s v="Office Supplies"/>
    <x v="12"/>
    <n v="0.46"/>
  </r>
  <r>
    <s v="Jason Fortune"/>
    <n v="39492"/>
    <x v="705"/>
    <d v="2011-04-19T00:00:00"/>
    <x v="8"/>
    <s v="2011"/>
    <n v="2"/>
    <b v="0"/>
    <x v="3"/>
    <n v="38"/>
    <n v="1541.92"/>
    <n v="0.03"/>
    <s v="Regular Air"/>
    <n v="-564.05999999999995"/>
    <n v="40.479999999999997"/>
    <n v="19.989999999999998"/>
    <s v="Ontario"/>
    <s v="Ontario"/>
    <s v="Corporate"/>
    <s v="Technology"/>
    <x v="7"/>
    <n v="0.77"/>
  </r>
  <r>
    <s v="Jason Fortune"/>
    <n v="39492"/>
    <x v="705"/>
    <d v="2011-04-19T00:00:00"/>
    <x v="8"/>
    <s v="2011"/>
    <n v="2"/>
    <b v="0"/>
    <x v="3"/>
    <n v="40"/>
    <n v="169.48"/>
    <n v="0.08"/>
    <s v="Regular Air"/>
    <n v="-134.76"/>
    <n v="4.28"/>
    <n v="5.68"/>
    <s v="Ontario"/>
    <s v="Ontario"/>
    <s v="Corporate"/>
    <s v="Office Supplies"/>
    <x v="5"/>
    <n v="0.4"/>
  </r>
  <r>
    <s v="Philip Fox"/>
    <n v="39686"/>
    <x v="8"/>
    <d v="2012-06-09T00:00:00"/>
    <x v="3"/>
    <s v="2012"/>
    <n v="1"/>
    <b v="0"/>
    <x v="3"/>
    <n v="2"/>
    <n v="738.8"/>
    <n v="0.06"/>
    <s v="Delivery Truck"/>
    <n v="-473.66"/>
    <n v="328.14"/>
    <n v="91.05"/>
    <s v="Ontario"/>
    <s v="Ontario"/>
    <s v="Home Office"/>
    <s v="Office Supplies"/>
    <x v="1"/>
    <n v="0.56999999999999995"/>
  </r>
  <r>
    <s v="Philip Fox"/>
    <n v="39686"/>
    <x v="8"/>
    <d v="2012-06-09T00:00:00"/>
    <x v="3"/>
    <s v="2012"/>
    <n v="1"/>
    <b v="0"/>
    <x v="3"/>
    <n v="48"/>
    <n v="2750.7105000000001"/>
    <n v="0"/>
    <s v="Regular Air"/>
    <n v="791.9"/>
    <n v="65.989999999999995"/>
    <n v="5.26"/>
    <s v="Ontario"/>
    <s v="Ontario"/>
    <s v="Home Office"/>
    <s v="Technology"/>
    <x v="3"/>
    <n v="0.56000000000000005"/>
  </r>
  <r>
    <s v="Dave Brooks"/>
    <n v="42693"/>
    <x v="460"/>
    <d v="2009-04-06T00:00:00"/>
    <x v="8"/>
    <s v="2009"/>
    <n v="2"/>
    <b v="0"/>
    <x v="1"/>
    <n v="33"/>
    <n v="2118.2600000000002"/>
    <n v="0.01"/>
    <s v="Regular Air"/>
    <n v="554.22"/>
    <n v="59.76"/>
    <n v="9.7100000000000009"/>
    <s v="Ontario"/>
    <s v="Ontario"/>
    <s v="Corporate"/>
    <s v="Office Supplies"/>
    <x v="0"/>
    <n v="0.56999999999999995"/>
  </r>
  <r>
    <s v="Julie Prescott"/>
    <n v="42850"/>
    <x v="194"/>
    <d v="2011-06-22T00:00:00"/>
    <x v="3"/>
    <s v="2011"/>
    <n v="1"/>
    <b v="0"/>
    <x v="4"/>
    <n v="27"/>
    <n v="822.7"/>
    <n v="0.05"/>
    <s v="Express Air"/>
    <n v="141.28"/>
    <n v="29.99"/>
    <n v="5.5"/>
    <s v="Ontario"/>
    <s v="Ontario"/>
    <s v="Home Office"/>
    <s v="Technology"/>
    <x v="7"/>
    <n v="0.51"/>
  </r>
  <r>
    <s v="Julie Prescott"/>
    <n v="46050"/>
    <x v="756"/>
    <d v="2010-01-05T00:00:00"/>
    <x v="10"/>
    <s v="2010"/>
    <n v="1"/>
    <b v="0"/>
    <x v="1"/>
    <n v="5"/>
    <n v="2249.0500000000002"/>
    <n v="0.02"/>
    <s v="Regular Air"/>
    <n v="-571.24"/>
    <n v="449.99"/>
    <n v="24.49"/>
    <s v="Ontario"/>
    <s v="Ontario"/>
    <s v="Home Office"/>
    <s v="Technology"/>
    <x v="13"/>
    <n v="0.52"/>
  </r>
  <r>
    <s v="Julie Prescott"/>
    <n v="46050"/>
    <x v="756"/>
    <d v="2010-01-07T00:00:00"/>
    <x v="10"/>
    <s v="2010"/>
    <n v="3"/>
    <b v="0"/>
    <x v="1"/>
    <n v="48"/>
    <n v="4813.67"/>
    <n v="0.03"/>
    <s v="Express Air"/>
    <n v="44.58"/>
    <n v="95.43"/>
    <n v="19.989999999999998"/>
    <s v="Ontario"/>
    <s v="Ontario"/>
    <s v="Home Office"/>
    <s v="Office Supplies"/>
    <x v="0"/>
    <n v="0.79"/>
  </r>
  <r>
    <s v="Grant Donatelli"/>
    <n v="46212"/>
    <x v="234"/>
    <d v="2012-09-14T00:00:00"/>
    <x v="11"/>
    <s v="2012"/>
    <n v="2"/>
    <b v="0"/>
    <x v="3"/>
    <n v="7"/>
    <n v="3877.88"/>
    <n v="0.08"/>
    <s v="Delivery Truck"/>
    <n v="-1331.55"/>
    <n v="550.98"/>
    <n v="45.7"/>
    <s v="Ontario"/>
    <s v="Ontario"/>
    <s v="Consumer"/>
    <s v="Furniture"/>
    <x v="10"/>
    <n v="0.71"/>
  </r>
  <r>
    <s v="Grant Carroll"/>
    <n v="49313"/>
    <x v="832"/>
    <d v="2009-10-04T00:00:00"/>
    <x v="0"/>
    <s v="2009"/>
    <n v="0"/>
    <s v="FREE DELIVERY"/>
    <x v="4"/>
    <n v="34"/>
    <n v="307.76"/>
    <n v="0.1"/>
    <s v="Express Air"/>
    <n v="-22.88"/>
    <n v="9.3800000000000008"/>
    <n v="4.93"/>
    <s v="Ontario"/>
    <s v="Ontario"/>
    <s v="Small Business"/>
    <s v="Furniture"/>
    <x v="4"/>
    <n v="0.56999999999999995"/>
  </r>
  <r>
    <s v="Grant Carroll"/>
    <n v="49313"/>
    <x v="832"/>
    <d v="2009-10-05T00:00:00"/>
    <x v="0"/>
    <s v="2009"/>
    <n v="1"/>
    <b v="0"/>
    <x v="4"/>
    <n v="36"/>
    <n v="1129.9304999999999"/>
    <n v="0.05"/>
    <s v="Regular Air"/>
    <n v="574.16"/>
    <n v="35.99"/>
    <n v="1.25"/>
    <s v="Ontario"/>
    <s v="Ontario"/>
    <s v="Small Business"/>
    <s v="Technology"/>
    <x v="3"/>
    <n v="0.36"/>
  </r>
  <r>
    <s v="Grant Carroll"/>
    <n v="49477"/>
    <x v="1187"/>
    <d v="2011-11-29T00:00:00"/>
    <x v="6"/>
    <s v="2011"/>
    <n v="0"/>
    <s v="FREE DELIVERY"/>
    <x v="4"/>
    <n v="9"/>
    <n v="75.94"/>
    <n v="0.01"/>
    <s v="Regular Air"/>
    <n v="-16.559999999999999"/>
    <n v="7.64"/>
    <n v="5.83"/>
    <s v="Ontario"/>
    <s v="Ontario"/>
    <s v="Corporate"/>
    <s v="Office Supplies"/>
    <x v="5"/>
    <n v="0.36"/>
  </r>
  <r>
    <s v="Philip Fox"/>
    <n v="49889"/>
    <x v="1059"/>
    <d v="2012-12-14T00:00:00"/>
    <x v="9"/>
    <s v="2012"/>
    <n v="2"/>
    <b v="0"/>
    <x v="5"/>
    <n v="47"/>
    <n v="533.47"/>
    <n v="0.09"/>
    <s v="Regular Air"/>
    <n v="-50.21"/>
    <n v="11.5"/>
    <n v="7.19"/>
    <s v="Ontario"/>
    <s v="Ontario"/>
    <s v="Home Office"/>
    <s v="Office Supplies"/>
    <x v="2"/>
    <n v="0.4"/>
  </r>
  <r>
    <s v="Philip Fox"/>
    <n v="49889"/>
    <x v="1059"/>
    <d v="2012-12-14T00:00:00"/>
    <x v="9"/>
    <s v="2012"/>
    <n v="2"/>
    <b v="0"/>
    <x v="5"/>
    <n v="21"/>
    <n v="61.94"/>
    <n v="0.09"/>
    <s v="Express Air"/>
    <n v="-22.32"/>
    <n v="2.98"/>
    <n v="2.0299999999999998"/>
    <s v="Ontario"/>
    <s v="Ontario"/>
    <s v="Home Office"/>
    <s v="Office Supplies"/>
    <x v="12"/>
    <n v="0.56999999999999995"/>
  </r>
  <r>
    <s v="Dave Brooks"/>
    <n v="52416"/>
    <x v="692"/>
    <d v="2009-02-02T00:00:00"/>
    <x v="5"/>
    <s v="2009"/>
    <n v="2"/>
    <b v="0"/>
    <x v="3"/>
    <n v="6"/>
    <n v="49.81"/>
    <n v="0.05"/>
    <s v="Regular Air"/>
    <n v="-16.95"/>
    <n v="7.64"/>
    <n v="5.83"/>
    <s v="Ontario"/>
    <s v="Ontario"/>
    <s v="Corporate"/>
    <s v="Office Supplies"/>
    <x v="5"/>
    <n v="0.36"/>
  </r>
  <r>
    <s v="Dave Brooks"/>
    <n v="52416"/>
    <x v="692"/>
    <d v="2009-02-01T00:00:00"/>
    <x v="5"/>
    <s v="2009"/>
    <n v="1"/>
    <b v="0"/>
    <x v="3"/>
    <n v="40"/>
    <n v="9141.64"/>
    <n v="0.04"/>
    <s v="Delivery Truck"/>
    <n v="-528.65"/>
    <n v="218.75"/>
    <n v="69.64"/>
    <s v="Ontario"/>
    <s v="Ontario"/>
    <s v="Corporate"/>
    <s v="Furniture"/>
    <x v="10"/>
    <n v="0.72"/>
  </r>
  <r>
    <s v="Candace McMahon"/>
    <n v="55140"/>
    <x v="454"/>
    <d v="2010-07-06T00:00:00"/>
    <x v="1"/>
    <s v="2010"/>
    <n v="2"/>
    <b v="0"/>
    <x v="5"/>
    <n v="39"/>
    <n v="438.8"/>
    <n v="0.09"/>
    <s v="Regular Air"/>
    <n v="-84.19"/>
    <n v="11.7"/>
    <n v="6.96"/>
    <s v="Ontario"/>
    <s v="Ontario"/>
    <s v="Corporate"/>
    <s v="Office Supplies"/>
    <x v="1"/>
    <n v="0.5"/>
  </r>
  <r>
    <s v="Frank Hawley"/>
    <n v="56550"/>
    <x v="274"/>
    <d v="2011-04-11T00:00:00"/>
    <x v="8"/>
    <s v="2011"/>
    <n v="3"/>
    <b v="0"/>
    <x v="3"/>
    <n v="33"/>
    <n v="647.77"/>
    <n v="0.09"/>
    <s v="Regular Air"/>
    <n v="166.85"/>
    <n v="19.98"/>
    <n v="5.77"/>
    <s v="Ontario"/>
    <s v="Ontario"/>
    <s v="Home Office"/>
    <s v="Office Supplies"/>
    <x v="5"/>
    <n v="0.38"/>
  </r>
  <r>
    <s v="Grant Carroll"/>
    <n v="57447"/>
    <x v="70"/>
    <d v="2011-07-04T00:00:00"/>
    <x v="1"/>
    <s v="2011"/>
    <n v="0"/>
    <s v="FREE DELIVERY"/>
    <x v="3"/>
    <n v="39"/>
    <n v="315.88"/>
    <n v="0.09"/>
    <s v="Regular Air"/>
    <n v="-60.4"/>
    <n v="8.4600000000000009"/>
    <n v="3.62"/>
    <s v="Ontario"/>
    <s v="Ontario"/>
    <s v="Corporate"/>
    <s v="Technology"/>
    <x v="7"/>
    <n v="0.61"/>
  </r>
  <r>
    <s v="Grant Carroll"/>
    <n v="57447"/>
    <x v="70"/>
    <d v="2011-07-07T00:00:00"/>
    <x v="1"/>
    <s v="2011"/>
    <n v="3"/>
    <b v="0"/>
    <x v="3"/>
    <n v="8"/>
    <n v="258.11"/>
    <n v="0.06"/>
    <s v="Regular Air"/>
    <n v="-113.6"/>
    <n v="30.98"/>
    <n v="6.5"/>
    <s v="Ontario"/>
    <s v="Ontario"/>
    <s v="Corporate"/>
    <s v="Technology"/>
    <x v="7"/>
    <n v="0.79"/>
  </r>
  <r>
    <s v="Ionia McGrath"/>
    <n v="1185"/>
    <x v="1037"/>
    <d v="2012-08-27T00:00:00"/>
    <x v="2"/>
    <s v="2012"/>
    <n v="4"/>
    <b v="0"/>
    <x v="0"/>
    <n v="7"/>
    <n v="374.78"/>
    <n v="0.09"/>
    <s v="Regular Air"/>
    <n v="20.03"/>
    <n v="55.48"/>
    <n v="14.3"/>
    <s v="New Brunswick"/>
    <s v="Atlantic"/>
    <s v="Home Office"/>
    <s v="Office Supplies"/>
    <x v="5"/>
    <n v="0.37"/>
  </r>
  <r>
    <s v="Lori Olson"/>
    <n v="2149"/>
    <x v="14"/>
    <d v="2010-03-16T00:00:00"/>
    <x v="4"/>
    <s v="2010"/>
    <n v="4"/>
    <b v="0"/>
    <x v="0"/>
    <n v="4"/>
    <n v="43.56"/>
    <n v="0.01"/>
    <s v="Regular Air"/>
    <n v="21.21"/>
    <n v="9.3800000000000008"/>
    <n v="4.93"/>
    <s v="New Brunswick"/>
    <s v="Atlantic"/>
    <s v="Consumer"/>
    <s v="Furniture"/>
    <x v="4"/>
    <n v="0.56999999999999995"/>
  </r>
  <r>
    <s v="Quincy Jones"/>
    <n v="2466"/>
    <x v="326"/>
    <d v="2009-03-06T00:00:00"/>
    <x v="4"/>
    <s v="2009"/>
    <n v="1"/>
    <b v="0"/>
    <x v="5"/>
    <n v="25"/>
    <n v="2553.84"/>
    <n v="0.05"/>
    <s v="Regular Air"/>
    <n v="553.70000000000005"/>
    <n v="107.53"/>
    <n v="5.81"/>
    <s v="New Brunswick"/>
    <s v="Atlantic"/>
    <s v="Home Office"/>
    <s v="Furniture"/>
    <x v="4"/>
    <n v="0.65"/>
  </r>
  <r>
    <s v="Patrick Jones"/>
    <n v="3493"/>
    <x v="63"/>
    <d v="2010-08-25T00:00:00"/>
    <x v="2"/>
    <s v="2010"/>
    <n v="2"/>
    <b v="0"/>
    <x v="1"/>
    <n v="48"/>
    <n v="7518.12"/>
    <n v="0.04"/>
    <s v="Regular Air"/>
    <n v="1027.6300000000001"/>
    <n v="152.47999999999999"/>
    <n v="6.5"/>
    <s v="New Brunswick"/>
    <s v="Atlantic"/>
    <s v="Home Office"/>
    <s v="Technology"/>
    <x v="7"/>
    <n v="0.74"/>
  </r>
  <r>
    <s v="Patrick Jones"/>
    <n v="3588"/>
    <x v="764"/>
    <d v="2011-03-19T00:00:00"/>
    <x v="4"/>
    <s v="2011"/>
    <n v="1"/>
    <b v="0"/>
    <x v="3"/>
    <n v="42"/>
    <n v="374.38"/>
    <n v="0.03"/>
    <s v="Regular Air"/>
    <n v="-1.1599999999999999"/>
    <n v="8.67"/>
    <n v="3.5"/>
    <s v="New Brunswick"/>
    <s v="Atlantic"/>
    <s v="Home Office"/>
    <s v="Office Supplies"/>
    <x v="1"/>
    <n v="0.57999999999999996"/>
  </r>
  <r>
    <s v="Patrick Jones"/>
    <n v="3588"/>
    <x v="764"/>
    <d v="2011-03-20T00:00:00"/>
    <x v="4"/>
    <s v="2011"/>
    <n v="2"/>
    <b v="0"/>
    <x v="3"/>
    <n v="21"/>
    <n v="1557.42"/>
    <n v="0.01"/>
    <s v="Regular Air"/>
    <n v="-123.81"/>
    <n v="73.98"/>
    <n v="4"/>
    <s v="New Brunswick"/>
    <s v="Atlantic"/>
    <s v="Home Office"/>
    <s v="Technology"/>
    <x v="7"/>
    <n v="0.79"/>
  </r>
  <r>
    <s v="Patrick Jones"/>
    <n v="3588"/>
    <x v="764"/>
    <d v="2011-03-20T00:00:00"/>
    <x v="4"/>
    <s v="2011"/>
    <n v="2"/>
    <b v="0"/>
    <x v="3"/>
    <n v="14"/>
    <n v="410.27"/>
    <n v="0.08"/>
    <s v="Regular Air"/>
    <n v="226.72"/>
    <n v="30.93"/>
    <n v="3.92"/>
    <s v="New Brunswick"/>
    <s v="Atlantic"/>
    <s v="Home Office"/>
    <s v="Furniture"/>
    <x v="4"/>
    <n v="0.44"/>
  </r>
  <r>
    <s v="Patrick Jones"/>
    <n v="3588"/>
    <x v="764"/>
    <d v="2011-03-18T00:00:00"/>
    <x v="4"/>
    <s v="2011"/>
    <n v="0"/>
    <s v="FREE DELIVERY"/>
    <x v="3"/>
    <n v="18"/>
    <n v="1531.93"/>
    <n v="0.1"/>
    <s v="Delivery Truck"/>
    <n v="326.56"/>
    <n v="90.97"/>
    <n v="14"/>
    <s v="New Brunswick"/>
    <s v="Atlantic"/>
    <s v="Home Office"/>
    <s v="Technology"/>
    <x v="16"/>
    <n v="0.36"/>
  </r>
  <r>
    <s v="Ionia McGrath"/>
    <n v="5957"/>
    <x v="1159"/>
    <d v="2010-12-27T00:00:00"/>
    <x v="9"/>
    <s v="2010"/>
    <n v="1"/>
    <b v="0"/>
    <x v="1"/>
    <n v="15"/>
    <n v="68.319999999999993"/>
    <n v="0.05"/>
    <s v="Regular Air"/>
    <n v="-66.72"/>
    <n v="4.28"/>
    <n v="6.72"/>
    <s v="New Brunswick"/>
    <s v="Atlantic"/>
    <s v="Small Business"/>
    <s v="Office Supplies"/>
    <x v="5"/>
    <n v="0.4"/>
  </r>
  <r>
    <s v="Ionia McGrath"/>
    <n v="5957"/>
    <x v="1159"/>
    <d v="2010-12-28T00:00:00"/>
    <x v="9"/>
    <s v="2010"/>
    <n v="2"/>
    <b v="0"/>
    <x v="1"/>
    <n v="3"/>
    <n v="536.38"/>
    <n v="0.03"/>
    <s v="Delivery Truck"/>
    <n v="-258.8"/>
    <n v="150.97999999999999"/>
    <n v="66.27"/>
    <s v="New Brunswick"/>
    <s v="Atlantic"/>
    <s v="Small Business"/>
    <s v="Furniture"/>
    <x v="9"/>
    <n v="0.65"/>
  </r>
  <r>
    <s v="Ionia McGrath"/>
    <n v="5957"/>
    <x v="1159"/>
    <d v="2010-12-29T00:00:00"/>
    <x v="9"/>
    <s v="2010"/>
    <n v="3"/>
    <b v="0"/>
    <x v="1"/>
    <n v="23"/>
    <n v="391.87549999999999"/>
    <n v="0.1"/>
    <s v="Regular Air"/>
    <n v="-38.020000000000003"/>
    <n v="20.99"/>
    <n v="4.8099999999999996"/>
    <s v="New Brunswick"/>
    <s v="Atlantic"/>
    <s v="Small Business"/>
    <s v="Technology"/>
    <x v="3"/>
    <n v="0.57999999999999996"/>
  </r>
  <r>
    <s v="Ionia McGrath"/>
    <n v="6183"/>
    <x v="880"/>
    <d v="2012-06-16T00:00:00"/>
    <x v="3"/>
    <s v="2012"/>
    <n v="1"/>
    <b v="0"/>
    <x v="4"/>
    <n v="41"/>
    <n v="1991.93"/>
    <n v="0.02"/>
    <s v="Regular Air"/>
    <n v="951.5"/>
    <n v="48.94"/>
    <n v="5.86"/>
    <s v="New Brunswick"/>
    <s v="Atlantic"/>
    <s v="Small Business"/>
    <s v="Office Supplies"/>
    <x v="5"/>
    <n v="0.35"/>
  </r>
  <r>
    <s v="Nathan Mautz"/>
    <n v="6402"/>
    <x v="1247"/>
    <d v="2011-04-28T00:00:00"/>
    <x v="8"/>
    <s v="2011"/>
    <n v="5"/>
    <b v="0"/>
    <x v="0"/>
    <n v="35"/>
    <n v="373.33"/>
    <n v="0.01"/>
    <s v="Regular Air"/>
    <n v="-22.18"/>
    <n v="10.23"/>
    <n v="4.68"/>
    <s v="New Brunswick"/>
    <s v="Atlantic"/>
    <s v="Corporate"/>
    <s v="Office Supplies"/>
    <x v="15"/>
    <n v="0.59"/>
  </r>
  <r>
    <s v="Patrick Jones"/>
    <n v="6720"/>
    <x v="1241"/>
    <d v="2010-09-10T00:00:00"/>
    <x v="11"/>
    <s v="2010"/>
    <n v="1"/>
    <b v="0"/>
    <x v="3"/>
    <n v="31"/>
    <n v="164.62"/>
    <n v="0.03"/>
    <s v="Regular Air"/>
    <n v="-93.71"/>
    <n v="5.18"/>
    <n v="5.74"/>
    <s v="New Brunswick"/>
    <s v="Atlantic"/>
    <s v="Home Office"/>
    <s v="Office Supplies"/>
    <x v="2"/>
    <n v="0.36"/>
  </r>
  <r>
    <s v="Patrick Jones"/>
    <n v="6720"/>
    <x v="1241"/>
    <d v="2010-09-12T00:00:00"/>
    <x v="11"/>
    <s v="2010"/>
    <n v="3"/>
    <b v="0"/>
    <x v="3"/>
    <n v="36"/>
    <n v="4225.7700000000004"/>
    <n v="0.08"/>
    <s v="Delivery Truck"/>
    <n v="-1393.69"/>
    <n v="120.98"/>
    <n v="58.64"/>
    <s v="New Brunswick"/>
    <s v="Atlantic"/>
    <s v="Home Office"/>
    <s v="Furniture"/>
    <x v="9"/>
    <n v="0.75"/>
  </r>
  <r>
    <s v="Patrick Jones"/>
    <n v="6720"/>
    <x v="1241"/>
    <d v="2010-09-11T00:00:00"/>
    <x v="11"/>
    <s v="2010"/>
    <n v="2"/>
    <b v="0"/>
    <x v="3"/>
    <n v="8"/>
    <n v="53.89"/>
    <n v="0.01"/>
    <s v="Regular Air"/>
    <n v="17.63"/>
    <n v="6.3"/>
    <n v="0.5"/>
    <s v="New Brunswick"/>
    <s v="Atlantic"/>
    <s v="Home Office"/>
    <s v="Office Supplies"/>
    <x v="11"/>
    <n v="0.39"/>
  </r>
  <r>
    <s v="Nathan Mautz"/>
    <n v="6785"/>
    <x v="902"/>
    <d v="2012-05-08T00:00:00"/>
    <x v="7"/>
    <s v="2012"/>
    <n v="2"/>
    <b v="0"/>
    <x v="4"/>
    <n v="7"/>
    <n v="181.32"/>
    <n v="0.03"/>
    <s v="Regular Air"/>
    <n v="80.319999999999993"/>
    <n v="25.38"/>
    <n v="8.99"/>
    <s v="New Brunswick"/>
    <s v="Atlantic"/>
    <s v="Home Office"/>
    <s v="Furniture"/>
    <x v="4"/>
    <n v="0.5"/>
  </r>
  <r>
    <s v="Karen Seio"/>
    <n v="8295"/>
    <x v="1000"/>
    <d v="2009-04-03T00:00:00"/>
    <x v="8"/>
    <s v="2009"/>
    <n v="2"/>
    <b v="0"/>
    <x v="1"/>
    <n v="30"/>
    <n v="835.15049999999997"/>
    <n v="0.09"/>
    <s v="Regular Air"/>
    <n v="158.18"/>
    <n v="35.99"/>
    <n v="1.1000000000000001"/>
    <s v="New Brunswick"/>
    <s v="Atlantic"/>
    <s v="Consumer"/>
    <s v="Technology"/>
    <x v="3"/>
    <n v="0.55000000000000004"/>
  </r>
  <r>
    <s v="Karen Seio"/>
    <n v="8295"/>
    <x v="1000"/>
    <d v="2009-04-02T00:00:00"/>
    <x v="8"/>
    <s v="2009"/>
    <n v="1"/>
    <b v="0"/>
    <x v="1"/>
    <n v="7"/>
    <n v="771.83399999999995"/>
    <n v="0.01"/>
    <s v="Regular Air"/>
    <n v="-295.43"/>
    <n v="125.99"/>
    <n v="2.5"/>
    <s v="New Brunswick"/>
    <s v="Atlantic"/>
    <s v="Consumer"/>
    <s v="Technology"/>
    <x v="3"/>
    <n v="0.6"/>
  </r>
  <r>
    <s v="Quincy Jones"/>
    <n v="8704"/>
    <x v="785"/>
    <d v="2011-07-01T00:00:00"/>
    <x v="1"/>
    <s v="2011"/>
    <n v="1"/>
    <b v="0"/>
    <x v="4"/>
    <n v="43"/>
    <n v="449.17"/>
    <n v="0.01"/>
    <s v="Regular Air"/>
    <n v="198.83"/>
    <n v="9.93"/>
    <n v="1.0900000000000001"/>
    <s v="New Brunswick"/>
    <s v="Atlantic"/>
    <s v="Home Office"/>
    <s v="Office Supplies"/>
    <x v="12"/>
    <n v="0.43"/>
  </r>
  <r>
    <s v="Quincy Jones"/>
    <n v="8704"/>
    <x v="785"/>
    <d v="2011-07-01T00:00:00"/>
    <x v="1"/>
    <s v="2011"/>
    <n v="1"/>
    <b v="0"/>
    <x v="4"/>
    <n v="38"/>
    <n v="79.81"/>
    <n v="0.08"/>
    <s v="Regular Air"/>
    <n v="5.48"/>
    <n v="2.21"/>
    <n v="1"/>
    <s v="New Brunswick"/>
    <s v="Atlantic"/>
    <s v="Home Office"/>
    <s v="Office Supplies"/>
    <x v="12"/>
    <n v="0.38"/>
  </r>
  <r>
    <s v="Ken Lonsdale"/>
    <n v="8834"/>
    <x v="18"/>
    <d v="2010-11-09T00:00:00"/>
    <x v="6"/>
    <s v="2010"/>
    <n v="1"/>
    <b v="0"/>
    <x v="1"/>
    <n v="45"/>
    <n v="6688.11"/>
    <n v="0.08"/>
    <s v="Regular Air"/>
    <n v="2872.88"/>
    <n v="150.97999999999999"/>
    <n v="13.99"/>
    <s v="New Brunswick"/>
    <s v="Atlantic"/>
    <s v="Consumer"/>
    <s v="Technology"/>
    <x v="16"/>
    <n v="0.38"/>
  </r>
  <r>
    <s v="Lori Olson"/>
    <n v="8933"/>
    <x v="206"/>
    <d v="2010-10-08T00:00:00"/>
    <x v="0"/>
    <s v="2010"/>
    <n v="1"/>
    <b v="0"/>
    <x v="1"/>
    <n v="37"/>
    <n v="1520.26"/>
    <n v="0.04"/>
    <s v="Regular Air"/>
    <n v="640.84"/>
    <n v="42.8"/>
    <n v="2.99"/>
    <s v="New Brunswick"/>
    <s v="Atlantic"/>
    <s v="Consumer"/>
    <s v="Office Supplies"/>
    <x v="2"/>
    <n v="0.36"/>
  </r>
  <r>
    <s v="Lori Olson"/>
    <n v="8933"/>
    <x v="206"/>
    <d v="2010-10-09T00:00:00"/>
    <x v="0"/>
    <s v="2010"/>
    <n v="2"/>
    <b v="0"/>
    <x v="1"/>
    <n v="30"/>
    <n v="688.02"/>
    <n v="0.06"/>
    <s v="Regular Air"/>
    <n v="154.99"/>
    <n v="22.98"/>
    <n v="7.58"/>
    <s v="New Brunswick"/>
    <s v="Atlantic"/>
    <s v="Consumer"/>
    <s v="Furniture"/>
    <x v="4"/>
    <n v="0.51"/>
  </r>
  <r>
    <s v="Ionia McGrath"/>
    <n v="9222"/>
    <x v="948"/>
    <d v="2009-02-11T00:00:00"/>
    <x v="5"/>
    <s v="2009"/>
    <n v="1"/>
    <b v="0"/>
    <x v="1"/>
    <n v="41"/>
    <n v="473.67"/>
    <n v="0.04"/>
    <s v="Regular Air"/>
    <n v="78.2"/>
    <n v="11.34"/>
    <n v="5.01"/>
    <s v="New Brunswick"/>
    <s v="Atlantic"/>
    <s v="Home Office"/>
    <s v="Office Supplies"/>
    <x v="5"/>
    <n v="0.36"/>
  </r>
  <r>
    <s v="Patrick Gardner"/>
    <n v="10243"/>
    <x v="74"/>
    <d v="2011-12-25T00:00:00"/>
    <x v="9"/>
    <s v="2011"/>
    <n v="1"/>
    <b v="0"/>
    <x v="1"/>
    <n v="12"/>
    <n v="28.41"/>
    <n v="7.0000000000000007E-2"/>
    <s v="Regular Air"/>
    <n v="-44.08"/>
    <n v="1.98"/>
    <n v="4.7699999999999996"/>
    <s v="New Brunswick"/>
    <s v="Atlantic"/>
    <s v="Consumer"/>
    <s v="Office Supplies"/>
    <x v="2"/>
    <n v="0.4"/>
  </r>
  <r>
    <s v="Karen Seio"/>
    <n v="10502"/>
    <x v="486"/>
    <d v="2010-05-15T00:00:00"/>
    <x v="7"/>
    <s v="2010"/>
    <n v="1"/>
    <b v="0"/>
    <x v="3"/>
    <n v="33"/>
    <n v="7869.22"/>
    <n v="0.1"/>
    <s v="Delivery Truck"/>
    <n v="1523.46"/>
    <n v="243.98"/>
    <n v="43.32"/>
    <s v="New Brunswick"/>
    <s v="Atlantic"/>
    <s v="Consumer"/>
    <s v="Furniture"/>
    <x v="14"/>
    <n v="0.55000000000000004"/>
  </r>
  <r>
    <s v="Karen Seio"/>
    <n v="10502"/>
    <x v="486"/>
    <d v="2010-05-16T00:00:00"/>
    <x v="7"/>
    <s v="2010"/>
    <n v="2"/>
    <b v="0"/>
    <x v="3"/>
    <n v="36"/>
    <n v="912.44"/>
    <n v="0.04"/>
    <s v="Regular Air"/>
    <n v="182.72"/>
    <n v="25.38"/>
    <n v="8.99"/>
    <s v="New Brunswick"/>
    <s v="Atlantic"/>
    <s v="Consumer"/>
    <s v="Furniture"/>
    <x v="4"/>
    <n v="0.5"/>
  </r>
  <r>
    <s v="Quincy Jones"/>
    <n v="10886"/>
    <x v="599"/>
    <d v="2009-08-25T00:00:00"/>
    <x v="2"/>
    <s v="2009"/>
    <n v="2"/>
    <b v="0"/>
    <x v="5"/>
    <n v="36"/>
    <n v="65.42"/>
    <n v="0.04"/>
    <s v="Regular Air"/>
    <n v="-112.92"/>
    <n v="1.74"/>
    <n v="4.08"/>
    <s v="New Brunswick"/>
    <s v="Atlantic"/>
    <s v="Corporate"/>
    <s v="Furniture"/>
    <x v="4"/>
    <n v="0.53"/>
  </r>
  <r>
    <s v="Quincy Jones"/>
    <n v="10886"/>
    <x v="599"/>
    <d v="2009-08-24T00:00:00"/>
    <x v="2"/>
    <s v="2009"/>
    <n v="1"/>
    <b v="0"/>
    <x v="5"/>
    <n v="47"/>
    <n v="5750.94"/>
    <n v="0.01"/>
    <s v="Delivery Truck"/>
    <n v="432.98"/>
    <n v="119.99"/>
    <n v="56.14"/>
    <s v="New Brunswick"/>
    <s v="Atlantic"/>
    <s v="Corporate"/>
    <s v="Technology"/>
    <x v="16"/>
    <n v="0.39"/>
  </r>
  <r>
    <s v="Ionia McGrath"/>
    <n v="11047"/>
    <x v="1248"/>
    <d v="2010-12-17T00:00:00"/>
    <x v="9"/>
    <s v="2010"/>
    <n v="7"/>
    <b v="0"/>
    <x v="0"/>
    <n v="27"/>
    <n v="1991.26"/>
    <n v="0.01"/>
    <s v="Delivery Truck"/>
    <n v="-528.09"/>
    <n v="68.81"/>
    <n v="60"/>
    <s v="New Brunswick"/>
    <s v="Atlantic"/>
    <s v="Home Office"/>
    <s v="Office Supplies"/>
    <x v="1"/>
    <n v="0.41"/>
  </r>
  <r>
    <s v="Ionia McGrath"/>
    <n v="11047"/>
    <x v="1248"/>
    <d v="2010-12-12T00:00:00"/>
    <x v="9"/>
    <s v="2010"/>
    <n v="2"/>
    <b v="0"/>
    <x v="0"/>
    <n v="24"/>
    <n v="10480.272000000001"/>
    <n v="7.0000000000000007E-2"/>
    <s v="Delivery Truck"/>
    <n v="2271.6799999999998"/>
    <n v="550.98"/>
    <n v="64.59"/>
    <s v="New Brunswick"/>
    <s v="Atlantic"/>
    <s v="Home Office"/>
    <s v="Furniture"/>
    <x v="10"/>
    <n v="0.66"/>
  </r>
  <r>
    <s v="Patrick Jones"/>
    <n v="12803"/>
    <x v="1008"/>
    <d v="2010-02-27T00:00:00"/>
    <x v="5"/>
    <s v="2010"/>
    <n v="2"/>
    <b v="0"/>
    <x v="3"/>
    <n v="32"/>
    <n v="383.81"/>
    <n v="0.03"/>
    <s v="Regular Air"/>
    <n v="-21.15"/>
    <n v="12.21"/>
    <n v="4.8099999999999996"/>
    <s v="New Brunswick"/>
    <s v="Atlantic"/>
    <s v="Home Office"/>
    <s v="Office Supplies"/>
    <x v="0"/>
    <n v="0.57999999999999996"/>
  </r>
  <r>
    <s v="Nona Balk"/>
    <n v="13767"/>
    <x v="134"/>
    <d v="2010-08-28T00:00:00"/>
    <x v="2"/>
    <s v="2010"/>
    <n v="2"/>
    <b v="0"/>
    <x v="1"/>
    <n v="12"/>
    <n v="2050.712"/>
    <n v="0.05"/>
    <s v="Delivery Truck"/>
    <n v="-381.04"/>
    <n v="218.75"/>
    <n v="69.64"/>
    <s v="New Brunswick"/>
    <s v="Atlantic"/>
    <s v="Corporate"/>
    <s v="Furniture"/>
    <x v="10"/>
    <n v="0.72"/>
  </r>
  <r>
    <s v="Nathan Mautz"/>
    <n v="14117"/>
    <x v="1249"/>
    <d v="2010-08-27T00:00:00"/>
    <x v="2"/>
    <s v="2010"/>
    <n v="2"/>
    <b v="0"/>
    <x v="3"/>
    <n v="4"/>
    <n v="5.31"/>
    <n v="0"/>
    <s v="Regular Air"/>
    <n v="-1.5"/>
    <n v="1.1399999999999999"/>
    <n v="0.7"/>
    <s v="New Brunswick"/>
    <s v="Atlantic"/>
    <s v="Corporate"/>
    <s v="Office Supplies"/>
    <x v="6"/>
    <n v="0.38"/>
  </r>
  <r>
    <s v="Quincy Jones"/>
    <n v="14976"/>
    <x v="1245"/>
    <d v="2011-07-24T00:00:00"/>
    <x v="1"/>
    <s v="2011"/>
    <n v="2"/>
    <b v="0"/>
    <x v="1"/>
    <n v="46"/>
    <n v="231.35"/>
    <n v="0.03"/>
    <s v="Regular Air"/>
    <n v="-81.86"/>
    <n v="4.9800000000000004"/>
    <n v="4.7"/>
    <s v="New Brunswick"/>
    <s v="Atlantic"/>
    <s v="Corporate"/>
    <s v="Office Supplies"/>
    <x v="5"/>
    <n v="0.38"/>
  </r>
  <r>
    <s v="Lori Olson"/>
    <n v="14980"/>
    <x v="846"/>
    <d v="2012-07-15T00:00:00"/>
    <x v="1"/>
    <s v="2012"/>
    <n v="1"/>
    <b v="0"/>
    <x v="5"/>
    <n v="27"/>
    <n v="898.9"/>
    <n v="0.03"/>
    <s v="Regular Air"/>
    <n v="325.88"/>
    <n v="31.78"/>
    <n v="1.99"/>
    <s v="New Brunswick"/>
    <s v="Atlantic"/>
    <s v="Consumer"/>
    <s v="Technology"/>
    <x v="7"/>
    <n v="0.42"/>
  </r>
  <r>
    <s v="Erin Mull"/>
    <n v="16133"/>
    <x v="167"/>
    <d v="2009-09-25T00:00:00"/>
    <x v="11"/>
    <s v="2009"/>
    <n v="0"/>
    <s v="FREE DELIVERY"/>
    <x v="5"/>
    <n v="16"/>
    <n v="3083.04"/>
    <n v="0.06"/>
    <s v="Delivery Truck"/>
    <n v="872.13"/>
    <n v="200.97"/>
    <n v="15.59"/>
    <s v="New Brunswick"/>
    <s v="Atlantic"/>
    <s v="Small Business"/>
    <s v="Technology"/>
    <x v="16"/>
    <n v="0.36"/>
  </r>
  <r>
    <s v="Nathan Mautz"/>
    <n v="16134"/>
    <x v="308"/>
    <d v="2012-11-21T00:00:00"/>
    <x v="6"/>
    <s v="2012"/>
    <n v="2"/>
    <b v="0"/>
    <x v="1"/>
    <n v="43"/>
    <n v="21921.279999999999"/>
    <n v="0.04"/>
    <s v="Delivery Truck"/>
    <n v="10521.33"/>
    <n v="500.98"/>
    <n v="28.14"/>
    <s v="New Brunswick"/>
    <s v="Atlantic"/>
    <s v="Home Office"/>
    <s v="Technology"/>
    <x v="16"/>
    <n v="0.38"/>
  </r>
  <r>
    <s v="Nona Balk"/>
    <n v="16258"/>
    <x v="878"/>
    <d v="2011-07-07T00:00:00"/>
    <x v="1"/>
    <s v="2011"/>
    <n v="1"/>
    <b v="0"/>
    <x v="4"/>
    <n v="1"/>
    <n v="9.69"/>
    <n v="0.05"/>
    <s v="Regular Air"/>
    <n v="-6.78"/>
    <n v="4.9800000000000004"/>
    <n v="4.72"/>
    <s v="New Brunswick"/>
    <s v="Atlantic"/>
    <s v="Corporate"/>
    <s v="Office Supplies"/>
    <x v="5"/>
    <n v="0.36"/>
  </r>
  <r>
    <s v="Nona Balk"/>
    <n v="16258"/>
    <x v="878"/>
    <d v="2011-07-08T00:00:00"/>
    <x v="1"/>
    <s v="2011"/>
    <n v="2"/>
    <b v="0"/>
    <x v="4"/>
    <n v="48"/>
    <n v="331.99"/>
    <n v="0.03"/>
    <s v="Regular Air"/>
    <n v="45.31"/>
    <n v="7.08"/>
    <n v="2.35"/>
    <s v="New Brunswick"/>
    <s v="Atlantic"/>
    <s v="Corporate"/>
    <s v="Office Supplies"/>
    <x v="12"/>
    <n v="0.47"/>
  </r>
  <r>
    <s v="John Lee"/>
    <n v="16289"/>
    <x v="942"/>
    <d v="2010-07-19T00:00:00"/>
    <x v="1"/>
    <s v="2010"/>
    <n v="2"/>
    <b v="0"/>
    <x v="1"/>
    <n v="37"/>
    <n v="426.64"/>
    <n v="0.09"/>
    <s v="Regular Air"/>
    <n v="96.95"/>
    <n v="12.22"/>
    <n v="2.85"/>
    <s v="New Brunswick"/>
    <s v="Atlantic"/>
    <s v="Corporate"/>
    <s v="Furniture"/>
    <x v="4"/>
    <n v="0.55000000000000004"/>
  </r>
  <r>
    <s v="Erin Mull"/>
    <n v="16993"/>
    <x v="47"/>
    <d v="2011-11-16T00:00:00"/>
    <x v="6"/>
    <s v="2011"/>
    <n v="0"/>
    <s v="FREE DELIVERY"/>
    <x v="4"/>
    <n v="8"/>
    <n v="1383.9190000000001"/>
    <n v="0.05"/>
    <s v="Regular Air"/>
    <n v="-433.49"/>
    <n v="205.99"/>
    <n v="2.5"/>
    <s v="New Brunswick"/>
    <s v="Atlantic"/>
    <s v="Small Business"/>
    <s v="Technology"/>
    <x v="3"/>
    <n v="0.59"/>
  </r>
  <r>
    <s v="John Lee"/>
    <n v="18945"/>
    <x v="80"/>
    <d v="2009-01-19T00:00:00"/>
    <x v="10"/>
    <s v="2009"/>
    <n v="2"/>
    <b v="0"/>
    <x v="4"/>
    <n v="33"/>
    <n v="528.54"/>
    <n v="0.06"/>
    <s v="Regular Air"/>
    <n v="168.54"/>
    <n v="16.48"/>
    <n v="1.99"/>
    <s v="New Brunswick"/>
    <s v="Atlantic"/>
    <s v="Corporate"/>
    <s v="Technology"/>
    <x v="7"/>
    <n v="0.42"/>
  </r>
  <r>
    <s v="Emily Phan"/>
    <n v="19975"/>
    <x v="591"/>
    <d v="2009-04-13T00:00:00"/>
    <x v="8"/>
    <s v="2009"/>
    <n v="3"/>
    <b v="0"/>
    <x v="3"/>
    <n v="33"/>
    <n v="362.17"/>
    <n v="0.08"/>
    <s v="Regular Air"/>
    <n v="-83.96"/>
    <n v="11.7"/>
    <n v="6.96"/>
    <s v="New Brunswick"/>
    <s v="Atlantic"/>
    <s v="Consumer"/>
    <s v="Office Supplies"/>
    <x v="1"/>
    <n v="0.5"/>
  </r>
  <r>
    <s v="John Lee"/>
    <n v="20036"/>
    <x v="112"/>
    <d v="2010-12-05T00:00:00"/>
    <x v="9"/>
    <s v="2010"/>
    <n v="0"/>
    <s v="FREE DELIVERY"/>
    <x v="3"/>
    <n v="25"/>
    <n v="290.45999999999998"/>
    <n v="0.1"/>
    <s v="Regular Air"/>
    <n v="-31.55"/>
    <n v="11.97"/>
    <n v="4.9800000000000004"/>
    <s v="New Brunswick"/>
    <s v="Atlantic"/>
    <s v="Corporate"/>
    <s v="Office Supplies"/>
    <x v="1"/>
    <n v="0.57999999999999996"/>
  </r>
  <r>
    <s v="John Lee"/>
    <n v="20036"/>
    <x v="112"/>
    <d v="2010-12-07T00:00:00"/>
    <x v="9"/>
    <s v="2010"/>
    <n v="2"/>
    <b v="0"/>
    <x v="3"/>
    <n v="44"/>
    <n v="1207.4000000000001"/>
    <n v="0.03"/>
    <s v="Regular Air"/>
    <n v="-25.23"/>
    <n v="26.31"/>
    <n v="5.89"/>
    <s v="New Brunswick"/>
    <s v="Atlantic"/>
    <s v="Corporate"/>
    <s v="Technology"/>
    <x v="7"/>
    <n v="0.75"/>
  </r>
  <r>
    <s v="Patrick Gardner"/>
    <n v="20964"/>
    <x v="1103"/>
    <d v="2012-04-01T00:00:00"/>
    <x v="8"/>
    <s v="2012"/>
    <n v="2"/>
    <b v="0"/>
    <x v="5"/>
    <n v="11"/>
    <n v="629.5865"/>
    <n v="0.04"/>
    <s v="Regular Air"/>
    <n v="-120.09"/>
    <n v="65.989999999999995"/>
    <n v="8.99"/>
    <s v="New Brunswick"/>
    <s v="Atlantic"/>
    <s v="Consumer"/>
    <s v="Technology"/>
    <x v="3"/>
    <n v="0.57999999999999996"/>
  </r>
  <r>
    <s v="Erin Mull"/>
    <n v="21121"/>
    <x v="108"/>
    <d v="2009-09-17T00:00:00"/>
    <x v="11"/>
    <s v="2009"/>
    <n v="1"/>
    <b v="0"/>
    <x v="3"/>
    <n v="50"/>
    <n v="20175.48"/>
    <n v="0"/>
    <s v="Regular Air"/>
    <n v="9373.9599999999991"/>
    <n v="387.99"/>
    <n v="19.989999999999998"/>
    <s v="New Brunswick"/>
    <s v="Atlantic"/>
    <s v="Corporate"/>
    <s v="Office Supplies"/>
    <x v="2"/>
    <n v="0.38"/>
  </r>
  <r>
    <s v="Patrick Jones"/>
    <n v="21314"/>
    <x v="868"/>
    <d v="2009-11-04T00:00:00"/>
    <x v="6"/>
    <s v="2009"/>
    <n v="2"/>
    <b v="0"/>
    <x v="0"/>
    <n v="6"/>
    <n v="56.22"/>
    <n v="0.04"/>
    <s v="Regular Air"/>
    <n v="-20.39"/>
    <n v="8.6"/>
    <n v="6.19"/>
    <s v="New Brunswick"/>
    <s v="Atlantic"/>
    <s v="Home Office"/>
    <s v="Office Supplies"/>
    <x v="2"/>
    <n v="0.38"/>
  </r>
  <r>
    <s v="Patrick Jones"/>
    <n v="21314"/>
    <x v="868"/>
    <d v="2009-11-06T00:00:00"/>
    <x v="6"/>
    <s v="2009"/>
    <n v="4"/>
    <b v="0"/>
    <x v="0"/>
    <n v="30"/>
    <n v="107.96"/>
    <n v="0.01"/>
    <s v="Regular Air"/>
    <n v="13.24"/>
    <n v="3.58"/>
    <n v="1.63"/>
    <s v="New Brunswick"/>
    <s v="Atlantic"/>
    <s v="Home Office"/>
    <s v="Office Supplies"/>
    <x v="6"/>
    <n v="0.36"/>
  </r>
  <r>
    <s v="Patrick Jones"/>
    <n v="21314"/>
    <x v="868"/>
    <d v="2009-11-09T00:00:00"/>
    <x v="6"/>
    <s v="2009"/>
    <n v="7"/>
    <b v="0"/>
    <x v="0"/>
    <n v="40"/>
    <n v="3169.9920000000002"/>
    <n v="0.08"/>
    <s v="Delivery Truck"/>
    <n v="-973.3"/>
    <n v="105.49"/>
    <n v="41.64"/>
    <s v="New Brunswick"/>
    <s v="Atlantic"/>
    <s v="Home Office"/>
    <s v="Furniture"/>
    <x v="10"/>
    <n v="0.75"/>
  </r>
  <r>
    <s v="Nathan Mautz"/>
    <n v="21702"/>
    <x v="1144"/>
    <d v="2010-12-18T00:00:00"/>
    <x v="9"/>
    <s v="2010"/>
    <n v="1"/>
    <b v="0"/>
    <x v="3"/>
    <n v="40"/>
    <n v="5232.83"/>
    <n v="0.01"/>
    <s v="Delivery Truck"/>
    <n v="-1461.65"/>
    <n v="122.99"/>
    <n v="70.2"/>
    <s v="New Brunswick"/>
    <s v="Atlantic"/>
    <s v="Home Office"/>
    <s v="Furniture"/>
    <x v="14"/>
    <n v="0.74"/>
  </r>
  <r>
    <s v="Patrick Jones"/>
    <n v="21925"/>
    <x v="833"/>
    <d v="2012-07-14T00:00:00"/>
    <x v="1"/>
    <s v="2012"/>
    <n v="2"/>
    <b v="0"/>
    <x v="3"/>
    <n v="3"/>
    <n v="236.32"/>
    <n v="0.03"/>
    <s v="Regular Air"/>
    <n v="-339.95"/>
    <n v="77.510000000000005"/>
    <n v="4"/>
    <s v="New Brunswick"/>
    <s v="Atlantic"/>
    <s v="Home Office"/>
    <s v="Technology"/>
    <x v="7"/>
    <n v="0.76"/>
  </r>
  <r>
    <s v="Ionia McGrath"/>
    <n v="22432"/>
    <x v="740"/>
    <d v="2012-11-29T00:00:00"/>
    <x v="6"/>
    <s v="2012"/>
    <n v="1"/>
    <b v="0"/>
    <x v="3"/>
    <n v="45"/>
    <n v="2728.42"/>
    <n v="0.06"/>
    <s v="Regular Air"/>
    <n v="664.15"/>
    <n v="60.98"/>
    <n v="19.989999999999998"/>
    <s v="New Brunswick"/>
    <s v="Atlantic"/>
    <s v="Small Business"/>
    <s v="Office Supplies"/>
    <x v="8"/>
    <n v="0.38"/>
  </r>
  <r>
    <s v="Patrick Jones"/>
    <n v="22819"/>
    <x v="547"/>
    <d v="2012-11-12T00:00:00"/>
    <x v="6"/>
    <s v="2012"/>
    <n v="2"/>
    <b v="0"/>
    <x v="1"/>
    <n v="1"/>
    <n v="6.77"/>
    <n v="0.06"/>
    <s v="Regular Air"/>
    <n v="-3.66"/>
    <n v="2.52"/>
    <n v="4.28"/>
    <s v="New Brunswick"/>
    <s v="Atlantic"/>
    <s v="Home Office"/>
    <s v="Office Supplies"/>
    <x v="12"/>
    <n v="0.44"/>
  </r>
  <r>
    <s v="Nathan Mautz"/>
    <n v="22917"/>
    <x v="341"/>
    <d v="2009-03-04T00:00:00"/>
    <x v="4"/>
    <s v="2009"/>
    <n v="3"/>
    <b v="0"/>
    <x v="4"/>
    <n v="1"/>
    <n v="3550.28"/>
    <n v="0.06"/>
    <s v="Express Air"/>
    <n v="-11769.17"/>
    <n v="3499.99"/>
    <n v="24.49"/>
    <s v="New Brunswick"/>
    <s v="Atlantic"/>
    <s v="Corporate"/>
    <s v="Technology"/>
    <x v="13"/>
    <n v="0.37"/>
  </r>
  <r>
    <s v="Lori Olson"/>
    <n v="23107"/>
    <x v="908"/>
    <d v="2011-06-14T00:00:00"/>
    <x v="3"/>
    <s v="2011"/>
    <n v="3"/>
    <b v="0"/>
    <x v="4"/>
    <n v="7"/>
    <n v="43.29"/>
    <n v="7.0000000000000007E-2"/>
    <s v="Regular Air"/>
    <n v="-39.119999999999997"/>
    <n v="5.38"/>
    <n v="7.57"/>
    <s v="New Brunswick"/>
    <s v="Atlantic"/>
    <s v="Consumer"/>
    <s v="Office Supplies"/>
    <x v="2"/>
    <n v="0.36"/>
  </r>
  <r>
    <s v="Patrick Gardner"/>
    <n v="23556"/>
    <x v="552"/>
    <d v="2011-01-10T00:00:00"/>
    <x v="10"/>
    <s v="2011"/>
    <n v="1"/>
    <b v="0"/>
    <x v="4"/>
    <n v="34"/>
    <n v="11747.97"/>
    <n v="0.05"/>
    <s v="Express Air"/>
    <n v="3302.03"/>
    <n v="363.25"/>
    <n v="19.989999999999998"/>
    <s v="New Brunswick"/>
    <s v="Atlantic"/>
    <s v="Consumer"/>
    <s v="Office Supplies"/>
    <x v="1"/>
    <n v="0.56999999999999995"/>
  </r>
  <r>
    <s v="Emily Phan"/>
    <n v="23777"/>
    <x v="143"/>
    <d v="2012-11-27T00:00:00"/>
    <x v="6"/>
    <s v="2012"/>
    <n v="1"/>
    <b v="0"/>
    <x v="3"/>
    <n v="16"/>
    <n v="487.7"/>
    <n v="0.06"/>
    <s v="Regular Air"/>
    <n v="-67.540000000000006"/>
    <n v="31.98"/>
    <n v="6.72"/>
    <s v="New Brunswick"/>
    <s v="Atlantic"/>
    <s v="Consumer"/>
    <s v="Office Supplies"/>
    <x v="0"/>
    <n v="0.75"/>
  </r>
  <r>
    <s v="Erin Mull"/>
    <n v="24098"/>
    <x v="912"/>
    <d v="2012-04-18T00:00:00"/>
    <x v="8"/>
    <s v="2012"/>
    <n v="1"/>
    <b v="0"/>
    <x v="5"/>
    <n v="42"/>
    <n v="199.58"/>
    <n v="0.05"/>
    <s v="Regular Air"/>
    <n v="46.31"/>
    <n v="4.82"/>
    <n v="1.49"/>
    <s v="New Brunswick"/>
    <s v="Atlantic"/>
    <s v="Small Business"/>
    <s v="Office Supplies"/>
    <x v="2"/>
    <n v="0.36"/>
  </r>
  <r>
    <s v="Erin Mull"/>
    <n v="24098"/>
    <x v="912"/>
    <d v="2012-04-19T00:00:00"/>
    <x v="8"/>
    <s v="2012"/>
    <n v="2"/>
    <b v="0"/>
    <x v="5"/>
    <n v="10"/>
    <n v="80.59"/>
    <n v="0.05"/>
    <s v="Regular Air"/>
    <n v="-20.49"/>
    <n v="7.64"/>
    <n v="5.83"/>
    <s v="New Brunswick"/>
    <s v="Atlantic"/>
    <s v="Small Business"/>
    <s v="Office Supplies"/>
    <x v="5"/>
    <n v="0.36"/>
  </r>
  <r>
    <s v="Erin Mull"/>
    <n v="24098"/>
    <x v="912"/>
    <d v="2012-04-18T00:00:00"/>
    <x v="8"/>
    <s v="2012"/>
    <n v="1"/>
    <b v="0"/>
    <x v="5"/>
    <n v="32"/>
    <n v="4158.0725000000002"/>
    <n v="0.02"/>
    <s v="Regular Air"/>
    <n v="836.15"/>
    <n v="155.99"/>
    <n v="8.99"/>
    <s v="New Brunswick"/>
    <s v="Atlantic"/>
    <s v="Small Business"/>
    <s v="Technology"/>
    <x v="3"/>
    <n v="0.57999999999999996"/>
  </r>
  <r>
    <s v="Karen Seio"/>
    <n v="24227"/>
    <x v="1005"/>
    <d v="2010-08-18T00:00:00"/>
    <x v="2"/>
    <s v="2010"/>
    <n v="2"/>
    <b v="0"/>
    <x v="4"/>
    <n v="24"/>
    <n v="1840.8534999999999"/>
    <n v="0.01"/>
    <s v="Regular Air"/>
    <n v="424.64"/>
    <n v="85.99"/>
    <n v="2.79"/>
    <s v="New Brunswick"/>
    <s v="Atlantic"/>
    <s v="Consumer"/>
    <s v="Technology"/>
    <x v="3"/>
    <n v="0.57999999999999996"/>
  </r>
  <r>
    <s v="Ionia McGrath"/>
    <n v="24614"/>
    <x v="849"/>
    <d v="2009-11-28T00:00:00"/>
    <x v="6"/>
    <s v="2009"/>
    <n v="7"/>
    <b v="0"/>
    <x v="0"/>
    <n v="33"/>
    <n v="1644.59"/>
    <n v="0.09"/>
    <s v="Regular Air"/>
    <n v="-52.92"/>
    <n v="50.98"/>
    <n v="6.5"/>
    <s v="New Brunswick"/>
    <s v="Atlantic"/>
    <s v="Home Office"/>
    <s v="Technology"/>
    <x v="7"/>
    <n v="0.73"/>
  </r>
  <r>
    <s v="Erin Mull"/>
    <n v="25637"/>
    <x v="1250"/>
    <d v="2012-02-27T00:00:00"/>
    <x v="5"/>
    <s v="2012"/>
    <n v="2"/>
    <b v="0"/>
    <x v="3"/>
    <n v="12"/>
    <n v="2409.424"/>
    <n v="0.1"/>
    <s v="Delivery Truck"/>
    <n v="50.95"/>
    <n v="259.70999999999998"/>
    <n v="66.67"/>
    <s v="New Brunswick"/>
    <s v="Atlantic"/>
    <s v="Small Business"/>
    <s v="Furniture"/>
    <x v="10"/>
    <n v="0.61"/>
  </r>
  <r>
    <s v="Justin Deggeller"/>
    <n v="26695"/>
    <x v="781"/>
    <d v="2010-06-08T00:00:00"/>
    <x v="3"/>
    <s v="2010"/>
    <n v="2"/>
    <b v="0"/>
    <x v="3"/>
    <n v="43"/>
    <n v="367.11"/>
    <n v="0.01"/>
    <s v="Regular Air"/>
    <n v="163.41999999999999"/>
    <n v="8.34"/>
    <n v="1.43"/>
    <s v="New Brunswick"/>
    <s v="Atlantic"/>
    <s v="Corporate"/>
    <s v="Office Supplies"/>
    <x v="5"/>
    <n v="0.35"/>
  </r>
  <r>
    <s v="Nathan Mautz"/>
    <n v="27078"/>
    <x v="678"/>
    <d v="2012-08-13T00:00:00"/>
    <x v="2"/>
    <s v="2012"/>
    <n v="1"/>
    <b v="0"/>
    <x v="3"/>
    <n v="22"/>
    <n v="152.44"/>
    <n v="0.03"/>
    <s v="Regular Air"/>
    <n v="-40.76"/>
    <n v="6.48"/>
    <n v="5.86"/>
    <s v="New Brunswick"/>
    <s v="Atlantic"/>
    <s v="Corporate"/>
    <s v="Office Supplies"/>
    <x v="5"/>
    <n v="0.36"/>
  </r>
  <r>
    <s v="Karen Seio"/>
    <n v="29376"/>
    <x v="397"/>
    <d v="2012-08-13T00:00:00"/>
    <x v="2"/>
    <s v="2012"/>
    <n v="2"/>
    <b v="0"/>
    <x v="5"/>
    <n v="20"/>
    <n v="2850.31"/>
    <n v="0.09"/>
    <s v="Regular Air"/>
    <n v="569.08000000000004"/>
    <n v="155.06"/>
    <n v="7.07"/>
    <s v="New Brunswick"/>
    <s v="Atlantic"/>
    <s v="Consumer"/>
    <s v="Office Supplies"/>
    <x v="0"/>
    <n v="0.59"/>
  </r>
  <r>
    <s v="Emily Phan"/>
    <n v="29766"/>
    <x v="1207"/>
    <d v="2009-03-22T00:00:00"/>
    <x v="4"/>
    <s v="2009"/>
    <n v="1"/>
    <b v="0"/>
    <x v="4"/>
    <n v="13"/>
    <n v="89061.05"/>
    <n v="0"/>
    <s v="Regular Air"/>
    <n v="27220.69"/>
    <n v="6783.02"/>
    <n v="24.49"/>
    <s v="New Brunswick"/>
    <s v="Atlantic"/>
    <s v="Consumer"/>
    <s v="Technology"/>
    <x v="16"/>
    <n v="0.39"/>
  </r>
  <r>
    <s v="Emily Phan"/>
    <n v="29766"/>
    <x v="1207"/>
    <d v="2009-03-21T00:00:00"/>
    <x v="4"/>
    <s v="2009"/>
    <n v="0"/>
    <s v="FREE DELIVERY"/>
    <x v="4"/>
    <n v="40"/>
    <n v="6636.6639999999998"/>
    <n v="0.08"/>
    <s v="Regular Air"/>
    <n v="1623.7"/>
    <n v="205.99"/>
    <n v="8.99"/>
    <s v="New Brunswick"/>
    <s v="Atlantic"/>
    <s v="Consumer"/>
    <s v="Technology"/>
    <x v="3"/>
    <n v="0.56000000000000005"/>
  </r>
  <r>
    <s v="Ionia McGrath"/>
    <n v="30278"/>
    <x v="1028"/>
    <d v="2009-10-09T00:00:00"/>
    <x v="0"/>
    <s v="2009"/>
    <n v="9"/>
    <b v="0"/>
    <x v="0"/>
    <n v="50"/>
    <n v="2860.93"/>
    <n v="0.03"/>
    <s v="Regular Air"/>
    <n v="832.62"/>
    <n v="65.989999999999995"/>
    <n v="5.26"/>
    <s v="New Brunswick"/>
    <s v="Atlantic"/>
    <s v="Home Office"/>
    <s v="Technology"/>
    <x v="3"/>
    <n v="0.56000000000000005"/>
  </r>
  <r>
    <s v="Nathan Mautz"/>
    <n v="30626"/>
    <x v="810"/>
    <d v="2011-04-26T00:00:00"/>
    <x v="8"/>
    <s v="2011"/>
    <n v="1"/>
    <b v="0"/>
    <x v="5"/>
    <n v="23"/>
    <n v="220.82"/>
    <n v="0.1"/>
    <s v="Express Air"/>
    <n v="77.680000000000007"/>
    <n v="9.93"/>
    <n v="1.0900000000000001"/>
    <s v="New Brunswick"/>
    <s v="Atlantic"/>
    <s v="Corporate"/>
    <s v="Office Supplies"/>
    <x v="12"/>
    <n v="0.43"/>
  </r>
  <r>
    <s v="Emily Phan"/>
    <n v="30851"/>
    <x v="106"/>
    <d v="2010-09-25T00:00:00"/>
    <x v="11"/>
    <s v="2010"/>
    <n v="4"/>
    <b v="0"/>
    <x v="0"/>
    <n v="16"/>
    <n v="336.29"/>
    <n v="0.08"/>
    <s v="Regular Air"/>
    <n v="-52.14"/>
    <n v="21.38"/>
    <n v="8.99"/>
    <s v="New Brunswick"/>
    <s v="Atlantic"/>
    <s v="Consumer"/>
    <s v="Office Supplies"/>
    <x v="12"/>
    <n v="0.59"/>
  </r>
  <r>
    <s v="Nona Balk"/>
    <n v="31718"/>
    <x v="711"/>
    <d v="2010-12-01T00:00:00"/>
    <x v="9"/>
    <s v="2010"/>
    <n v="4"/>
    <b v="0"/>
    <x v="0"/>
    <n v="24"/>
    <n v="1390.6935000000001"/>
    <n v="0.03"/>
    <s v="Regular Air"/>
    <n v="168.46"/>
    <n v="65.989999999999995"/>
    <n v="7.69"/>
    <s v="New Brunswick"/>
    <s v="Atlantic"/>
    <s v="Corporate"/>
    <s v="Technology"/>
    <x v="3"/>
    <n v="0.59"/>
  </r>
  <r>
    <s v="Nona Balk"/>
    <n v="31718"/>
    <x v="711"/>
    <d v="2010-12-04T00:00:00"/>
    <x v="9"/>
    <s v="2010"/>
    <n v="7"/>
    <b v="0"/>
    <x v="0"/>
    <n v="20"/>
    <n v="1017.2885"/>
    <n v="0.1"/>
    <s v="Regular Air"/>
    <n v="-115.3"/>
    <n v="65.989999999999995"/>
    <n v="8.99"/>
    <s v="New Brunswick"/>
    <s v="Atlantic"/>
    <s v="Corporate"/>
    <s v="Technology"/>
    <x v="3"/>
    <n v="0.6"/>
  </r>
  <r>
    <s v="Patrick Jones"/>
    <n v="32070"/>
    <x v="811"/>
    <d v="2009-07-17T00:00:00"/>
    <x v="1"/>
    <s v="2009"/>
    <n v="0"/>
    <s v="FREE DELIVERY"/>
    <x v="4"/>
    <n v="50"/>
    <n v="86.7"/>
    <n v="7.0000000000000007E-2"/>
    <s v="Regular Air"/>
    <n v="-185.34"/>
    <n v="1.76"/>
    <n v="4.8600000000000003"/>
    <s v="New Brunswick"/>
    <s v="Atlantic"/>
    <s v="Home Office"/>
    <s v="Furniture"/>
    <x v="4"/>
    <n v="0.41"/>
  </r>
  <r>
    <s v="Nathan Mautz"/>
    <n v="34661"/>
    <x v="606"/>
    <d v="2010-01-22T00:00:00"/>
    <x v="10"/>
    <s v="2010"/>
    <n v="2"/>
    <b v="0"/>
    <x v="5"/>
    <n v="26"/>
    <n v="864.16"/>
    <n v="0.09"/>
    <s v="Regular Air"/>
    <n v="-175.47"/>
    <n v="33.979999999999997"/>
    <n v="19.989999999999998"/>
    <s v="New Brunswick"/>
    <s v="Atlantic"/>
    <s v="Corporate"/>
    <s v="Furniture"/>
    <x v="4"/>
    <n v="0.55000000000000004"/>
  </r>
  <r>
    <s v="Patrick Jones"/>
    <n v="34754"/>
    <x v="1251"/>
    <d v="2012-06-06T00:00:00"/>
    <x v="3"/>
    <s v="2012"/>
    <n v="2"/>
    <b v="0"/>
    <x v="5"/>
    <n v="16"/>
    <n v="623.35"/>
    <n v="0.03"/>
    <s v="Regular Air"/>
    <n v="235.51"/>
    <n v="37.94"/>
    <n v="5.08"/>
    <s v="New Brunswick"/>
    <s v="Atlantic"/>
    <s v="Home Office"/>
    <s v="Office Supplies"/>
    <x v="5"/>
    <n v="0.38"/>
  </r>
  <r>
    <s v="Erin Mull"/>
    <n v="35392"/>
    <x v="224"/>
    <d v="2012-02-23T00:00:00"/>
    <x v="5"/>
    <s v="2012"/>
    <n v="0"/>
    <s v="FREE DELIVERY"/>
    <x v="1"/>
    <n v="9"/>
    <n v="70.88"/>
    <n v="0.01"/>
    <s v="Regular Air"/>
    <n v="-50.2"/>
    <n v="6.48"/>
    <n v="9.68"/>
    <s v="New Brunswick"/>
    <s v="Atlantic"/>
    <s v="Small Business"/>
    <s v="Office Supplies"/>
    <x v="5"/>
    <n v="0.36"/>
  </r>
  <r>
    <s v="Nathan Mautz"/>
    <n v="36103"/>
    <x v="829"/>
    <d v="2012-05-01T00:00:00"/>
    <x v="7"/>
    <s v="2012"/>
    <n v="2"/>
    <b v="0"/>
    <x v="5"/>
    <n v="10"/>
    <n v="55.82"/>
    <n v="0.01"/>
    <s v="Regular Air"/>
    <n v="-28.85"/>
    <n v="4.82"/>
    <n v="5.72"/>
    <s v="New Brunswick"/>
    <s v="Atlantic"/>
    <s v="Home Office"/>
    <s v="Furniture"/>
    <x v="4"/>
    <n v="0.47"/>
  </r>
  <r>
    <s v="Nathan Mautz"/>
    <n v="36103"/>
    <x v="829"/>
    <d v="2012-05-01T00:00:00"/>
    <x v="7"/>
    <s v="2012"/>
    <n v="2"/>
    <b v="0"/>
    <x v="5"/>
    <n v="45"/>
    <n v="1335.316"/>
    <n v="0.03"/>
    <s v="Regular Air"/>
    <n v="701.66"/>
    <n v="35.99"/>
    <n v="0.99"/>
    <s v="New Brunswick"/>
    <s v="Atlantic"/>
    <s v="Home Office"/>
    <s v="Technology"/>
    <x v="3"/>
    <n v="0.35"/>
  </r>
  <r>
    <s v="Nathan Mautz"/>
    <n v="37157"/>
    <x v="773"/>
    <d v="2010-02-22T00:00:00"/>
    <x v="5"/>
    <s v="2010"/>
    <n v="2"/>
    <b v="0"/>
    <x v="1"/>
    <n v="39"/>
    <n v="213"/>
    <n v="0.01"/>
    <s v="Regular Air"/>
    <n v="-71.09"/>
    <n v="5.28"/>
    <n v="5.0599999999999996"/>
    <s v="New Brunswick"/>
    <s v="Atlantic"/>
    <s v="Home Office"/>
    <s v="Office Supplies"/>
    <x v="5"/>
    <n v="0.37"/>
  </r>
  <r>
    <s v="Nathan Mautz"/>
    <n v="38176"/>
    <x v="117"/>
    <d v="2010-08-16T00:00:00"/>
    <x v="2"/>
    <s v="2010"/>
    <n v="1"/>
    <b v="0"/>
    <x v="1"/>
    <n v="39"/>
    <n v="231.08"/>
    <n v="0.01"/>
    <s v="Express Air"/>
    <n v="-79.08"/>
    <n v="5.28"/>
    <n v="5.57"/>
    <s v="New Brunswick"/>
    <s v="Atlantic"/>
    <s v="Corporate"/>
    <s v="Office Supplies"/>
    <x v="5"/>
    <n v="0.4"/>
  </r>
  <r>
    <s v="Nathan Mautz"/>
    <n v="38176"/>
    <x v="117"/>
    <d v="2010-08-17T00:00:00"/>
    <x v="2"/>
    <s v="2010"/>
    <n v="2"/>
    <b v="0"/>
    <x v="1"/>
    <n v="48"/>
    <n v="428.36"/>
    <n v="0.06"/>
    <s v="Express Air"/>
    <n v="74.75"/>
    <n v="9.11"/>
    <n v="2.25"/>
    <s v="New Brunswick"/>
    <s v="Atlantic"/>
    <s v="Corporate"/>
    <s v="Office Supplies"/>
    <x v="12"/>
    <n v="0.52"/>
  </r>
  <r>
    <s v="Ionia McGrath"/>
    <n v="38531"/>
    <x v="1220"/>
    <d v="2011-12-12T00:00:00"/>
    <x v="9"/>
    <s v="2011"/>
    <n v="7"/>
    <b v="0"/>
    <x v="0"/>
    <n v="26"/>
    <n v="118.43"/>
    <n v="0.02"/>
    <s v="Express Air"/>
    <n v="11.96"/>
    <n v="4.2"/>
    <n v="2.2599999999999998"/>
    <s v="New Brunswick"/>
    <s v="Atlantic"/>
    <s v="Home Office"/>
    <s v="Office Supplies"/>
    <x v="5"/>
    <n v="0.36"/>
  </r>
  <r>
    <s v="Patrick Jones"/>
    <n v="40354"/>
    <x v="786"/>
    <d v="2009-01-04T00:00:00"/>
    <x v="10"/>
    <s v="2009"/>
    <n v="1"/>
    <b v="0"/>
    <x v="1"/>
    <n v="29"/>
    <n v="172.51"/>
    <n v="0.03"/>
    <s v="Regular Air"/>
    <n v="12.55"/>
    <n v="5.58"/>
    <n v="2.99"/>
    <s v="New Brunswick"/>
    <s v="Atlantic"/>
    <s v="Home Office"/>
    <s v="Office Supplies"/>
    <x v="2"/>
    <n v="0.37"/>
  </r>
  <r>
    <s v="Patrick Jones"/>
    <n v="40354"/>
    <x v="786"/>
    <d v="2009-01-04T00:00:00"/>
    <x v="10"/>
    <s v="2009"/>
    <n v="1"/>
    <b v="0"/>
    <x v="1"/>
    <n v="4"/>
    <n v="698"/>
    <n v="0.09"/>
    <s v="Delivery Truck"/>
    <n v="-93.16"/>
    <n v="212.6"/>
    <n v="52.2"/>
    <s v="New Brunswick"/>
    <s v="Atlantic"/>
    <s v="Home Office"/>
    <s v="Furniture"/>
    <x v="10"/>
    <n v="0.64"/>
  </r>
  <r>
    <s v="Erin Mull"/>
    <n v="40832"/>
    <x v="233"/>
    <d v="2010-03-30T00:00:00"/>
    <x v="4"/>
    <s v="2010"/>
    <n v="1"/>
    <b v="0"/>
    <x v="1"/>
    <n v="22"/>
    <n v="447.23"/>
    <n v="0.03"/>
    <s v="Regular Air"/>
    <n v="122.78"/>
    <n v="20.239999999999998"/>
    <n v="6.67"/>
    <s v="New Brunswick"/>
    <s v="Atlantic"/>
    <s v="Small Business"/>
    <s v="Furniture"/>
    <x v="4"/>
    <n v="0.49"/>
  </r>
  <r>
    <s v="Patrick Jones"/>
    <n v="41632"/>
    <x v="1042"/>
    <d v="2010-12-08T00:00:00"/>
    <x v="9"/>
    <s v="2010"/>
    <n v="7"/>
    <b v="0"/>
    <x v="0"/>
    <n v="34"/>
    <n v="1541.4580000000001"/>
    <n v="0.05"/>
    <s v="Regular Air"/>
    <n v="-238.16"/>
    <n v="55.99"/>
    <n v="5"/>
    <s v="New Brunswick"/>
    <s v="Atlantic"/>
    <s v="Home Office"/>
    <s v="Technology"/>
    <x v="3"/>
    <n v="0.83"/>
  </r>
  <r>
    <s v="Patrick Gardner"/>
    <n v="41825"/>
    <x v="1073"/>
    <d v="2009-08-23T00:00:00"/>
    <x v="2"/>
    <s v="2009"/>
    <n v="1"/>
    <b v="0"/>
    <x v="5"/>
    <n v="43"/>
    <n v="3277.39"/>
    <n v="0.02"/>
    <s v="Regular Air"/>
    <n v="286.01"/>
    <n v="73.98"/>
    <n v="4"/>
    <s v="New Brunswick"/>
    <s v="Atlantic"/>
    <s v="Consumer"/>
    <s v="Technology"/>
    <x v="7"/>
    <n v="0.77"/>
  </r>
  <r>
    <s v="Emily Phan"/>
    <n v="42373"/>
    <x v="1091"/>
    <d v="2011-08-18T00:00:00"/>
    <x v="2"/>
    <s v="2011"/>
    <n v="1"/>
    <b v="0"/>
    <x v="3"/>
    <n v="11"/>
    <n v="127.32"/>
    <n v="0.1"/>
    <s v="Express Air"/>
    <n v="22.96"/>
    <n v="10.91"/>
    <n v="2.99"/>
    <s v="New Brunswick"/>
    <s v="Atlantic"/>
    <s v="Consumer"/>
    <s v="Office Supplies"/>
    <x v="2"/>
    <n v="0.38"/>
  </r>
  <r>
    <s v="Nona Balk"/>
    <n v="44423"/>
    <x v="300"/>
    <d v="2012-07-30T00:00:00"/>
    <x v="1"/>
    <s v="2012"/>
    <n v="1"/>
    <b v="0"/>
    <x v="5"/>
    <n v="39"/>
    <n v="248.64"/>
    <n v="0.08"/>
    <s v="Regular Air"/>
    <n v="-69.27"/>
    <n v="6.28"/>
    <n v="5.29"/>
    <s v="New Brunswick"/>
    <s v="Atlantic"/>
    <s v="Corporate"/>
    <s v="Furniture"/>
    <x v="4"/>
    <n v="0.43"/>
  </r>
  <r>
    <s v="Patrick Jones"/>
    <n v="45863"/>
    <x v="30"/>
    <d v="2010-09-23T00:00:00"/>
    <x v="11"/>
    <s v="2010"/>
    <n v="4"/>
    <b v="0"/>
    <x v="0"/>
    <n v="5"/>
    <n v="845.61400000000003"/>
    <n v="0.01"/>
    <s v="Express Air"/>
    <n v="-653.49"/>
    <n v="195.99"/>
    <n v="4.2"/>
    <s v="New Brunswick"/>
    <s v="Atlantic"/>
    <s v="Home Office"/>
    <s v="Technology"/>
    <x v="3"/>
    <n v="0.6"/>
  </r>
  <r>
    <s v="Karen Seio"/>
    <n v="47078"/>
    <x v="1252"/>
    <d v="2010-04-19T00:00:00"/>
    <x v="8"/>
    <s v="2010"/>
    <n v="0"/>
    <s v="FREE DELIVERY"/>
    <x v="4"/>
    <n v="18"/>
    <n v="84.74"/>
    <n v="0.06"/>
    <s v="Regular Air"/>
    <n v="34.1"/>
    <n v="4.91"/>
    <n v="0.5"/>
    <s v="New Brunswick"/>
    <s v="Atlantic"/>
    <s v="Consumer"/>
    <s v="Office Supplies"/>
    <x v="11"/>
    <n v="0.36"/>
  </r>
  <r>
    <s v="Karen Seio"/>
    <n v="47078"/>
    <x v="1252"/>
    <d v="2010-04-20T00:00:00"/>
    <x v="8"/>
    <s v="2010"/>
    <n v="1"/>
    <b v="0"/>
    <x v="4"/>
    <n v="43"/>
    <n v="279.83"/>
    <n v="0.01"/>
    <s v="Regular Air"/>
    <n v="77.040000000000006"/>
    <n v="6.04"/>
    <n v="2.14"/>
    <s v="New Brunswick"/>
    <s v="Atlantic"/>
    <s v="Consumer"/>
    <s v="Office Supplies"/>
    <x v="5"/>
    <n v="0.38"/>
  </r>
  <r>
    <s v="Karen Seio"/>
    <n v="47078"/>
    <x v="1252"/>
    <d v="2010-04-20T00:00:00"/>
    <x v="8"/>
    <s v="2010"/>
    <n v="1"/>
    <b v="0"/>
    <x v="4"/>
    <n v="20"/>
    <n v="98.57"/>
    <n v="7.0000000000000007E-2"/>
    <s v="Regular Air"/>
    <n v="-49.64"/>
    <n v="4.9800000000000004"/>
    <n v="5.0199999999999996"/>
    <s v="New Brunswick"/>
    <s v="Atlantic"/>
    <s v="Consumer"/>
    <s v="Office Supplies"/>
    <x v="5"/>
    <n v="0.38"/>
  </r>
  <r>
    <s v="Patrick Gardner"/>
    <n v="47747"/>
    <x v="1253"/>
    <d v="2011-11-23T00:00:00"/>
    <x v="6"/>
    <s v="2011"/>
    <n v="2"/>
    <b v="0"/>
    <x v="1"/>
    <n v="40"/>
    <n v="102.15"/>
    <n v="0.03"/>
    <s v="Express Air"/>
    <n v="-138.51"/>
    <n v="2.08"/>
    <n v="5.33"/>
    <s v="New Brunswick"/>
    <s v="Atlantic"/>
    <s v="Consumer"/>
    <s v="Furniture"/>
    <x v="4"/>
    <n v="0.43"/>
  </r>
  <r>
    <s v="Ionia McGrath"/>
    <n v="47810"/>
    <x v="1224"/>
    <d v="2011-08-15T00:00:00"/>
    <x v="2"/>
    <s v="2011"/>
    <n v="1"/>
    <b v="0"/>
    <x v="5"/>
    <n v="3"/>
    <n v="19.57"/>
    <n v="0.02"/>
    <s v="Regular Air"/>
    <n v="-5.35"/>
    <n v="5.84"/>
    <n v="1.2"/>
    <s v="New Brunswick"/>
    <s v="Atlantic"/>
    <s v="Home Office"/>
    <s v="Office Supplies"/>
    <x v="12"/>
    <n v="0.55000000000000004"/>
  </r>
  <r>
    <s v="Patrick Jones"/>
    <n v="48896"/>
    <x v="996"/>
    <d v="2009-10-30T00:00:00"/>
    <x v="0"/>
    <s v="2009"/>
    <n v="2"/>
    <b v="0"/>
    <x v="5"/>
    <n v="43"/>
    <n v="856.9"/>
    <n v="0.02"/>
    <s v="Regular Air"/>
    <n v="106.93"/>
    <n v="18.97"/>
    <n v="9.5399999999999991"/>
    <s v="New Brunswick"/>
    <s v="Atlantic"/>
    <s v="Home Office"/>
    <s v="Office Supplies"/>
    <x v="5"/>
    <n v="0.37"/>
  </r>
  <r>
    <s v="Ionia McGrath"/>
    <n v="49830"/>
    <x v="1254"/>
    <d v="2009-07-11T00:00:00"/>
    <x v="1"/>
    <s v="2009"/>
    <n v="2"/>
    <b v="0"/>
    <x v="5"/>
    <n v="16"/>
    <n v="519.65"/>
    <n v="0.03"/>
    <s v="Express Air"/>
    <n v="26.36"/>
    <n v="30.98"/>
    <n v="8.99"/>
    <s v="New Brunswick"/>
    <s v="Atlantic"/>
    <s v="Small Business"/>
    <s v="Office Supplies"/>
    <x v="12"/>
    <n v="0.57999999999999996"/>
  </r>
  <r>
    <s v="Justin Deggeller"/>
    <n v="52389"/>
    <x v="1255"/>
    <d v="2011-10-21T00:00:00"/>
    <x v="0"/>
    <s v="2011"/>
    <n v="0"/>
    <s v="FREE DELIVERY"/>
    <x v="5"/>
    <n v="31"/>
    <n v="655.33000000000004"/>
    <n v="0.08"/>
    <s v="Regular Air"/>
    <n v="-57.16"/>
    <n v="21.38"/>
    <n v="8.99"/>
    <s v="New Brunswick"/>
    <s v="Atlantic"/>
    <s v="Corporate"/>
    <s v="Office Supplies"/>
    <x v="12"/>
    <n v="0.59"/>
  </r>
  <r>
    <s v="Tony Sayre"/>
    <n v="52576"/>
    <x v="840"/>
    <d v="2009-03-28T00:00:00"/>
    <x v="4"/>
    <s v="2009"/>
    <n v="0"/>
    <s v="FREE DELIVERY"/>
    <x v="0"/>
    <n v="10"/>
    <n v="958.18"/>
    <n v="0.03"/>
    <s v="Delivery Truck"/>
    <n v="126.81"/>
    <n v="90.97"/>
    <n v="14"/>
    <s v="New Brunswick"/>
    <s v="Atlantic"/>
    <s v="Home Office"/>
    <s v="Technology"/>
    <x v="16"/>
    <n v="0.36"/>
  </r>
  <r>
    <s v="Karen Seio"/>
    <n v="53605"/>
    <x v="362"/>
    <d v="2010-08-05T00:00:00"/>
    <x v="2"/>
    <s v="2010"/>
    <n v="2"/>
    <b v="0"/>
    <x v="4"/>
    <n v="19"/>
    <n v="506.49"/>
    <n v="0.06"/>
    <s v="Regular Air"/>
    <n v="105.69"/>
    <n v="25.98"/>
    <n v="5.37"/>
    <s v="New Brunswick"/>
    <s v="Atlantic"/>
    <s v="Consumer"/>
    <s v="Office Supplies"/>
    <x v="1"/>
    <n v="0.5"/>
  </r>
  <r>
    <s v="Karen Seio"/>
    <n v="53605"/>
    <x v="362"/>
    <d v="2010-08-05T00:00:00"/>
    <x v="2"/>
    <s v="2010"/>
    <n v="2"/>
    <b v="0"/>
    <x v="4"/>
    <n v="48"/>
    <n v="8367.68"/>
    <n v="0.06"/>
    <s v="Delivery Truck"/>
    <n v="886.35"/>
    <n v="170.98"/>
    <n v="35.89"/>
    <s v="New Brunswick"/>
    <s v="Atlantic"/>
    <s v="Consumer"/>
    <s v="Furniture"/>
    <x v="9"/>
    <n v="0.66"/>
  </r>
  <r>
    <s v="Karen Seio"/>
    <n v="53605"/>
    <x v="362"/>
    <d v="2010-08-05T00:00:00"/>
    <x v="2"/>
    <s v="2010"/>
    <n v="2"/>
    <b v="0"/>
    <x v="4"/>
    <n v="1"/>
    <n v="74.31"/>
    <n v="7.0000000000000007E-2"/>
    <s v="Regular Air"/>
    <n v="-73.099999999999994"/>
    <n v="41.47"/>
    <n v="34.200000000000003"/>
    <s v="New Brunswick"/>
    <s v="Atlantic"/>
    <s v="Consumer"/>
    <s v="Furniture"/>
    <x v="4"/>
    <n v="0.73"/>
  </r>
  <r>
    <s v="Nathan Mautz"/>
    <n v="53891"/>
    <x v="605"/>
    <d v="2009-01-23T00:00:00"/>
    <x v="10"/>
    <s v="2009"/>
    <n v="1"/>
    <b v="0"/>
    <x v="1"/>
    <n v="27"/>
    <n v="4584.7299999999996"/>
    <n v="7.0000000000000007E-2"/>
    <s v="Regular Air"/>
    <n v="812.38"/>
    <n v="179.99"/>
    <n v="19.989999999999998"/>
    <s v="New Brunswick"/>
    <s v="Atlantic"/>
    <s v="Home Office"/>
    <s v="Technology"/>
    <x v="7"/>
    <n v="0.48"/>
  </r>
  <r>
    <s v="Nathan Mautz"/>
    <n v="53891"/>
    <x v="605"/>
    <d v="2009-01-23T00:00:00"/>
    <x v="10"/>
    <s v="2009"/>
    <n v="1"/>
    <b v="0"/>
    <x v="1"/>
    <n v="44"/>
    <n v="4039.72"/>
    <n v="0.02"/>
    <s v="Express Air"/>
    <n v="-237.6"/>
    <n v="92.23"/>
    <n v="39.61"/>
    <s v="New Brunswick"/>
    <s v="Atlantic"/>
    <s v="Home Office"/>
    <s v="Furniture"/>
    <x v="4"/>
    <n v="0.67"/>
  </r>
  <r>
    <s v="Nathan Mautz"/>
    <n v="53891"/>
    <x v="605"/>
    <d v="2009-01-23T00:00:00"/>
    <x v="10"/>
    <s v="2009"/>
    <n v="1"/>
    <b v="0"/>
    <x v="1"/>
    <n v="25"/>
    <n v="2570.944"/>
    <n v="0.03"/>
    <s v="Express Air"/>
    <n v="553.36"/>
    <n v="115.99"/>
    <n v="5.92"/>
    <s v="New Brunswick"/>
    <s v="Atlantic"/>
    <s v="Home Office"/>
    <s v="Technology"/>
    <x v="3"/>
    <n v="0.57999999999999996"/>
  </r>
  <r>
    <s v="Patrick Jones"/>
    <n v="55460"/>
    <x v="321"/>
    <d v="2012-05-28T00:00:00"/>
    <x v="7"/>
    <s v="2012"/>
    <n v="2"/>
    <b v="0"/>
    <x v="1"/>
    <n v="49"/>
    <n v="1944.87"/>
    <n v="0.06"/>
    <s v="Regular Air"/>
    <n v="496.43"/>
    <n v="41.71"/>
    <n v="4.5"/>
    <s v="New Brunswick"/>
    <s v="Atlantic"/>
    <s v="Home Office"/>
    <s v="Office Supplies"/>
    <x v="1"/>
    <n v="0.56000000000000005"/>
  </r>
  <r>
    <s v="Patrick Jones"/>
    <n v="55460"/>
    <x v="321"/>
    <d v="2012-05-27T00:00:00"/>
    <x v="7"/>
    <s v="2012"/>
    <n v="1"/>
    <b v="0"/>
    <x v="1"/>
    <n v="12"/>
    <n v="61.82"/>
    <n v="0.1"/>
    <s v="Regular Air"/>
    <n v="-10.45"/>
    <n v="5.34"/>
    <n v="2.99"/>
    <s v="New Brunswick"/>
    <s v="Atlantic"/>
    <s v="Home Office"/>
    <s v="Office Supplies"/>
    <x v="2"/>
    <n v="0.38"/>
  </r>
  <r>
    <s v="Erin Mull"/>
    <n v="55877"/>
    <x v="243"/>
    <d v="2010-02-04T00:00:00"/>
    <x v="5"/>
    <s v="2010"/>
    <n v="2"/>
    <b v="0"/>
    <x v="3"/>
    <n v="40"/>
    <n v="144.28"/>
    <n v="0.01"/>
    <s v="Express Air"/>
    <n v="52.94"/>
    <n v="3.08"/>
    <n v="0.99"/>
    <s v="New Brunswick"/>
    <s v="Atlantic"/>
    <s v="Corporate"/>
    <s v="Office Supplies"/>
    <x v="11"/>
    <n v="0.37"/>
  </r>
  <r>
    <s v="Erin Mull"/>
    <n v="55877"/>
    <x v="243"/>
    <d v="2010-02-03T00:00:00"/>
    <x v="5"/>
    <s v="2010"/>
    <n v="1"/>
    <b v="0"/>
    <x v="3"/>
    <n v="19"/>
    <n v="126.53"/>
    <n v="0.03"/>
    <s v="Regular Air"/>
    <n v="-73.38"/>
    <n v="5.98"/>
    <n v="7.5"/>
    <s v="New Brunswick"/>
    <s v="Atlantic"/>
    <s v="Corporate"/>
    <s v="Office Supplies"/>
    <x v="5"/>
    <n v="0.4"/>
  </r>
  <r>
    <s v="Tony Sayre"/>
    <n v="56647"/>
    <x v="646"/>
    <d v="2011-08-04T00:00:00"/>
    <x v="2"/>
    <s v="2011"/>
    <n v="1"/>
    <b v="0"/>
    <x v="4"/>
    <n v="41"/>
    <n v="417.53"/>
    <n v="0.02"/>
    <s v="Regular Air"/>
    <n v="-309.06"/>
    <n v="9.98"/>
    <n v="12.52"/>
    <s v="New Brunswick"/>
    <s v="Atlantic"/>
    <s v="Home Office"/>
    <s v="Furniture"/>
    <x v="4"/>
    <n v="0.56999999999999995"/>
  </r>
  <r>
    <s v="Tony Sayre"/>
    <n v="57475"/>
    <x v="771"/>
    <d v="2010-10-11T00:00:00"/>
    <x v="0"/>
    <s v="2010"/>
    <n v="7"/>
    <b v="0"/>
    <x v="0"/>
    <n v="32"/>
    <n v="167.07"/>
    <n v="0.04"/>
    <s v="Regular Air"/>
    <n v="-93.23"/>
    <n v="4.91"/>
    <n v="5.68"/>
    <s v="New Brunswick"/>
    <s v="Atlantic"/>
    <s v="Home Office"/>
    <s v="Office Supplies"/>
    <x v="2"/>
    <n v="0.36"/>
  </r>
  <r>
    <s v="Tony Sayre"/>
    <n v="57475"/>
    <x v="771"/>
    <d v="2010-10-04T00:00:00"/>
    <x v="0"/>
    <s v="2010"/>
    <n v="0"/>
    <s v="FREE DELIVERY"/>
    <x v="0"/>
    <n v="34"/>
    <n v="554.88"/>
    <n v="0.06"/>
    <s v="Regular Air"/>
    <n v="-145.33000000000001"/>
    <n v="15.99"/>
    <n v="13.18"/>
    <s v="New Brunswick"/>
    <s v="Atlantic"/>
    <s v="Home Office"/>
    <s v="Office Supplies"/>
    <x v="2"/>
    <n v="0.37"/>
  </r>
  <r>
    <s v="Tony Sayre"/>
    <n v="57475"/>
    <x v="771"/>
    <d v="2010-10-04T00:00:00"/>
    <x v="0"/>
    <s v="2010"/>
    <n v="0"/>
    <s v="FREE DELIVERY"/>
    <x v="0"/>
    <n v="48"/>
    <n v="309.64999999999998"/>
    <n v="0.04"/>
    <s v="Regular Air"/>
    <n v="-79.81"/>
    <n v="6.54"/>
    <n v="5.27"/>
    <s v="New Brunswick"/>
    <s v="Atlantic"/>
    <s v="Home Office"/>
    <s v="Office Supplies"/>
    <x v="2"/>
    <n v="0.36"/>
  </r>
  <r>
    <s v="Tony Sayre"/>
    <n v="57475"/>
    <x v="771"/>
    <d v="2010-10-06T00:00:00"/>
    <x v="0"/>
    <s v="2010"/>
    <n v="2"/>
    <b v="0"/>
    <x v="0"/>
    <n v="24"/>
    <n v="152.37"/>
    <n v="0.09"/>
    <s v="Regular Air"/>
    <n v="-76.53"/>
    <n v="6.48"/>
    <n v="6.6"/>
    <s v="New Brunswick"/>
    <s v="Atlantic"/>
    <s v="Home Office"/>
    <s v="Office Supplies"/>
    <x v="5"/>
    <n v="0.37"/>
  </r>
  <r>
    <s v="Patrick Jones"/>
    <n v="57537"/>
    <x v="1256"/>
    <d v="2012-09-19T00:00:00"/>
    <x v="11"/>
    <s v="2012"/>
    <n v="1"/>
    <b v="0"/>
    <x v="4"/>
    <n v="13"/>
    <n v="76.38"/>
    <n v="0.03"/>
    <s v="Express Air"/>
    <n v="-29.69"/>
    <n v="4.82"/>
    <n v="5.24"/>
    <s v="New Brunswick"/>
    <s v="Atlantic"/>
    <s v="Home Office"/>
    <s v="Office Supplies"/>
    <x v="2"/>
    <n v="0.39"/>
  </r>
  <r>
    <s v="Patrick Jones"/>
    <n v="57537"/>
    <x v="1256"/>
    <d v="2012-09-19T00:00:00"/>
    <x v="11"/>
    <s v="2012"/>
    <n v="1"/>
    <b v="0"/>
    <x v="4"/>
    <n v="29"/>
    <n v="2948.63"/>
    <n v="0.05"/>
    <s v="Regular Air"/>
    <n v="888.62"/>
    <n v="100.97"/>
    <n v="7.18"/>
    <s v="New Brunswick"/>
    <s v="Atlantic"/>
    <s v="Home Office"/>
    <s v="Technology"/>
    <x v="7"/>
    <n v="0.46"/>
  </r>
  <r>
    <s v="Patrick Jones"/>
    <n v="57537"/>
    <x v="1256"/>
    <d v="2012-09-18T00:00:00"/>
    <x v="11"/>
    <s v="2012"/>
    <n v="0"/>
    <s v="FREE DELIVERY"/>
    <x v="4"/>
    <n v="4"/>
    <n v="18.329999999999998"/>
    <n v="0.09"/>
    <s v="Regular Air"/>
    <n v="-7.08"/>
    <n v="3.98"/>
    <n v="2.97"/>
    <s v="New Brunswick"/>
    <s v="Atlantic"/>
    <s v="Home Office"/>
    <s v="Office Supplies"/>
    <x v="5"/>
    <n v="0.35"/>
  </r>
  <r>
    <s v="Patrick Jones"/>
    <n v="57698"/>
    <x v="418"/>
    <d v="2012-01-07T00:00:00"/>
    <x v="10"/>
    <s v="2012"/>
    <n v="1"/>
    <b v="0"/>
    <x v="5"/>
    <n v="10"/>
    <n v="86"/>
    <n v="0.05"/>
    <s v="Regular Air"/>
    <n v="-66.91"/>
    <n v="7.77"/>
    <n v="9.23"/>
    <s v="New Brunswick"/>
    <s v="Atlantic"/>
    <s v="Home Office"/>
    <s v="Office Supplies"/>
    <x v="1"/>
    <n v="0.57999999999999996"/>
  </r>
  <r>
    <s v="Patrick Jones"/>
    <n v="57698"/>
    <x v="418"/>
    <d v="2012-01-08T00:00:00"/>
    <x v="10"/>
    <s v="2012"/>
    <n v="2"/>
    <b v="0"/>
    <x v="5"/>
    <n v="13"/>
    <n v="4805.3599999999997"/>
    <n v="0.04"/>
    <s v="Regular Air"/>
    <n v="1127.31"/>
    <n v="363.25"/>
    <n v="19.989999999999998"/>
    <s v="New Brunswick"/>
    <s v="Atlantic"/>
    <s v="Home Office"/>
    <s v="Office Supplies"/>
    <x v="1"/>
    <n v="0.56999999999999995"/>
  </r>
  <r>
    <s v="Patrick Jones"/>
    <n v="58241"/>
    <x v="519"/>
    <d v="2010-09-08T00:00:00"/>
    <x v="11"/>
    <s v="2010"/>
    <n v="1"/>
    <b v="0"/>
    <x v="5"/>
    <n v="36"/>
    <n v="146.71"/>
    <n v="0.01"/>
    <s v="Regular Air"/>
    <n v="38.630000000000003"/>
    <n v="4"/>
    <n v="1.3"/>
    <s v="New Brunswick"/>
    <s v="Atlantic"/>
    <s v="Home Office"/>
    <s v="Office Supplies"/>
    <x v="5"/>
    <n v="0.37"/>
  </r>
  <r>
    <s v="Patrick Jones"/>
    <n v="58241"/>
    <x v="519"/>
    <d v="2010-09-08T00:00:00"/>
    <x v="11"/>
    <s v="2010"/>
    <n v="1"/>
    <b v="0"/>
    <x v="5"/>
    <n v="36"/>
    <n v="475.92"/>
    <n v="0.05"/>
    <s v="Regular Air"/>
    <n v="-95.3"/>
    <n v="12.88"/>
    <n v="4.59"/>
    <s v="New Brunswick"/>
    <s v="Atlantic"/>
    <s v="Home Office"/>
    <s v="Office Supplies"/>
    <x v="15"/>
    <n v="0.82"/>
  </r>
  <r>
    <s v="Keith Dawkins"/>
    <n v="96"/>
    <x v="990"/>
    <d v="2009-04-18T00:00:00"/>
    <x v="8"/>
    <s v="2009"/>
    <n v="2"/>
    <b v="0"/>
    <x v="1"/>
    <n v="37"/>
    <n v="4158.1234999999997"/>
    <n v="0.01"/>
    <s v="Regular Air"/>
    <n v="1228.8900000000001"/>
    <n v="125.99"/>
    <n v="8.99"/>
    <s v="Manitoba"/>
    <s v="Prarie"/>
    <s v="Home Office"/>
    <s v="Technology"/>
    <x v="3"/>
    <n v="0.55000000000000004"/>
  </r>
  <r>
    <s v="Joe Elijah"/>
    <n v="610"/>
    <x v="600"/>
    <d v="2011-08-03T00:00:00"/>
    <x v="2"/>
    <s v="2011"/>
    <n v="2"/>
    <b v="0"/>
    <x v="5"/>
    <n v="38"/>
    <n v="283.64999999999998"/>
    <n v="0.02"/>
    <s v="Express Air"/>
    <n v="-29.21"/>
    <n v="6.68"/>
    <n v="5.41"/>
    <s v="Manitoba"/>
    <s v="Prarie"/>
    <s v="Home Office"/>
    <s v="Office Supplies"/>
    <x v="5"/>
    <n v="0.37"/>
  </r>
  <r>
    <s v="Sheri Gordon"/>
    <n v="612"/>
    <x v="1257"/>
    <d v="2012-10-22T00:00:00"/>
    <x v="0"/>
    <s v="2012"/>
    <n v="2"/>
    <b v="0"/>
    <x v="4"/>
    <n v="50"/>
    <n v="262.87"/>
    <n v="0.1"/>
    <s v="Regular Air"/>
    <n v="-166.29"/>
    <n v="5.28"/>
    <n v="6.26"/>
    <s v="Manitoba"/>
    <s v="Prarie"/>
    <s v="Corporate"/>
    <s v="Office Supplies"/>
    <x v="5"/>
    <n v="0.4"/>
  </r>
  <r>
    <s v="Sheri Gordon"/>
    <n v="612"/>
    <x v="1257"/>
    <d v="2012-10-22T00:00:00"/>
    <x v="0"/>
    <s v="2012"/>
    <n v="2"/>
    <b v="0"/>
    <x v="4"/>
    <n v="43"/>
    <n v="2531.0875000000001"/>
    <n v="0.01"/>
    <s v="Regular Air"/>
    <n v="881.68"/>
    <n v="65.989999999999995"/>
    <n v="2.5"/>
    <s v="Manitoba"/>
    <s v="Prarie"/>
    <s v="Corporate"/>
    <s v="Technology"/>
    <x v="3"/>
    <n v="0.55000000000000004"/>
  </r>
  <r>
    <s v="Stefanie Holloman"/>
    <n v="1440"/>
    <x v="885"/>
    <d v="2011-08-11T00:00:00"/>
    <x v="2"/>
    <s v="2011"/>
    <n v="2"/>
    <b v="0"/>
    <x v="0"/>
    <n v="41"/>
    <n v="726.22"/>
    <n v="0.01"/>
    <s v="Regular Air"/>
    <n v="52.47"/>
    <n v="17.670000000000002"/>
    <n v="8.99"/>
    <s v="Manitoba"/>
    <s v="Prarie"/>
    <s v="Small Business"/>
    <s v="Furniture"/>
    <x v="4"/>
    <n v="0.47"/>
  </r>
  <r>
    <s v="Ken Black"/>
    <n v="3749"/>
    <x v="1258"/>
    <d v="2011-02-25T00:00:00"/>
    <x v="5"/>
    <s v="2011"/>
    <n v="2"/>
    <b v="0"/>
    <x v="4"/>
    <n v="27"/>
    <n v="353.62"/>
    <n v="0.01"/>
    <s v="Regular Air"/>
    <n v="140.15"/>
    <n v="12.97"/>
    <n v="1.49"/>
    <s v="Manitoba"/>
    <s v="Prarie"/>
    <s v="Consumer"/>
    <s v="Office Supplies"/>
    <x v="2"/>
    <n v="0.35"/>
  </r>
  <r>
    <s v="Joe Elijah"/>
    <n v="4070"/>
    <x v="908"/>
    <d v="2011-06-11T00:00:00"/>
    <x v="3"/>
    <s v="2011"/>
    <n v="0"/>
    <s v="FREE DELIVERY"/>
    <x v="1"/>
    <n v="22"/>
    <n v="646.07000000000005"/>
    <n v="0.06"/>
    <s v="Express Air"/>
    <n v="237.75"/>
    <n v="28.48"/>
    <n v="1.99"/>
    <s v="Manitoba"/>
    <s v="Prarie"/>
    <s v="Home Office"/>
    <s v="Technology"/>
    <x v="7"/>
    <n v="0.4"/>
  </r>
  <r>
    <s v="Lindsay Williams"/>
    <n v="4774"/>
    <x v="1252"/>
    <d v="2010-04-20T00:00:00"/>
    <x v="8"/>
    <s v="2010"/>
    <n v="1"/>
    <b v="0"/>
    <x v="4"/>
    <n v="4"/>
    <n v="126.87"/>
    <n v="0.08"/>
    <s v="Regular Air"/>
    <n v="-125.99"/>
    <n v="32.979999999999997"/>
    <n v="5.5"/>
    <s v="Manitoba"/>
    <s v="Prarie"/>
    <s v="Corporate"/>
    <s v="Technology"/>
    <x v="7"/>
    <n v="0.75"/>
  </r>
  <r>
    <s v="Logan Currie"/>
    <n v="6947"/>
    <x v="23"/>
    <d v="2011-07-21T00:00:00"/>
    <x v="1"/>
    <s v="2011"/>
    <n v="2"/>
    <b v="0"/>
    <x v="5"/>
    <n v="9"/>
    <n v="520.49"/>
    <n v="0"/>
    <s v="Regular Air"/>
    <n v="-51.01"/>
    <n v="51.65"/>
    <n v="18.45"/>
    <s v="Manitoba"/>
    <s v="Prarie"/>
    <s v="Small Business"/>
    <s v="Furniture"/>
    <x v="4"/>
    <n v="0.65"/>
  </r>
  <r>
    <s v="Keith Dawkins"/>
    <n v="6979"/>
    <x v="221"/>
    <d v="2009-02-28T00:00:00"/>
    <x v="5"/>
    <s v="2009"/>
    <n v="1"/>
    <b v="0"/>
    <x v="5"/>
    <n v="28"/>
    <n v="334.89"/>
    <n v="0.03"/>
    <s v="Regular Air"/>
    <n v="-1.44"/>
    <n v="11.99"/>
    <n v="5.99"/>
    <s v="Manitoba"/>
    <s v="Prarie"/>
    <s v="Home Office"/>
    <s v="Technology"/>
    <x v="16"/>
    <n v="0.36"/>
  </r>
  <r>
    <s v="Steve Chapman"/>
    <n v="7107"/>
    <x v="1259"/>
    <d v="2012-01-04T00:00:00"/>
    <x v="10"/>
    <s v="2012"/>
    <n v="0"/>
    <s v="FREE DELIVERY"/>
    <x v="3"/>
    <n v="3"/>
    <n v="172.04"/>
    <n v="0.02"/>
    <s v="Regular Air"/>
    <n v="143.08000000000001"/>
    <n v="54.2"/>
    <n v="11.1"/>
    <s v="Manitoba"/>
    <s v="Prarie"/>
    <s v="Corporate"/>
    <s v="Furniture"/>
    <x v="4"/>
    <n v="0.64"/>
  </r>
  <r>
    <s v="Steve Chapman"/>
    <n v="7107"/>
    <x v="1259"/>
    <d v="2012-01-06T00:00:00"/>
    <x v="10"/>
    <s v="2012"/>
    <n v="2"/>
    <b v="0"/>
    <x v="3"/>
    <n v="3"/>
    <n v="113.14"/>
    <n v="0.06"/>
    <s v="Regular Air"/>
    <n v="-21.23"/>
    <n v="37.94"/>
    <n v="5.08"/>
    <s v="Manitoba"/>
    <s v="Prarie"/>
    <s v="Corporate"/>
    <s v="Office Supplies"/>
    <x v="5"/>
    <n v="0.38"/>
  </r>
  <r>
    <s v="Steve Chapman"/>
    <n v="7107"/>
    <x v="1259"/>
    <d v="2012-01-05T00:00:00"/>
    <x v="10"/>
    <s v="2012"/>
    <n v="1"/>
    <b v="0"/>
    <x v="3"/>
    <n v="32"/>
    <n v="1724.82"/>
    <n v="0.1"/>
    <s v="Regular Air"/>
    <n v="407.8"/>
    <n v="55.29"/>
    <n v="5.08"/>
    <s v="Manitoba"/>
    <s v="Prarie"/>
    <s v="Corporate"/>
    <s v="Office Supplies"/>
    <x v="0"/>
    <n v="0.59"/>
  </r>
  <r>
    <s v="Marc Crier"/>
    <n v="8288"/>
    <x v="527"/>
    <d v="2011-05-10T00:00:00"/>
    <x v="7"/>
    <s v="2011"/>
    <n v="1"/>
    <b v="0"/>
    <x v="5"/>
    <n v="22"/>
    <n v="1337.81"/>
    <n v="0.02"/>
    <s v="Regular Air"/>
    <n v="407.12"/>
    <n v="59.78"/>
    <n v="10.29"/>
    <s v="Manitoba"/>
    <s v="Prarie"/>
    <s v="Corporate"/>
    <s v="Office Supplies"/>
    <x v="2"/>
    <n v="0.39"/>
  </r>
  <r>
    <s v="Ken Black"/>
    <n v="8678"/>
    <x v="1190"/>
    <d v="2012-10-05T00:00:00"/>
    <x v="0"/>
    <s v="2012"/>
    <n v="5"/>
    <b v="0"/>
    <x v="0"/>
    <n v="31"/>
    <n v="937.8"/>
    <n v="0"/>
    <s v="Regular Air"/>
    <n v="27.12"/>
    <n v="29.74"/>
    <n v="6.64"/>
    <s v="Manitoba"/>
    <s v="Prarie"/>
    <s v="Consumer"/>
    <s v="Office Supplies"/>
    <x v="0"/>
    <n v="0.7"/>
  </r>
  <r>
    <s v="Dave Brooks"/>
    <n v="10659"/>
    <x v="1046"/>
    <d v="2009-05-14T00:00:00"/>
    <x v="7"/>
    <s v="2009"/>
    <n v="0"/>
    <s v="FREE DELIVERY"/>
    <x v="5"/>
    <n v="40"/>
    <n v="227.37"/>
    <n v="0"/>
    <s v="Regular Air"/>
    <n v="-92.07"/>
    <n v="5.28"/>
    <n v="5.61"/>
    <s v="Manitoba"/>
    <s v="Prarie"/>
    <s v="Corporate"/>
    <s v="Office Supplies"/>
    <x v="5"/>
    <n v="0.4"/>
  </r>
  <r>
    <s v="Deborah Brumfield"/>
    <n v="10695"/>
    <x v="1242"/>
    <d v="2011-05-03T00:00:00"/>
    <x v="7"/>
    <s v="2011"/>
    <n v="1"/>
    <b v="0"/>
    <x v="1"/>
    <n v="39"/>
    <n v="6330.0860000000002"/>
    <n v="0.1"/>
    <s v="Regular Air"/>
    <n v="1421.89"/>
    <n v="205.99"/>
    <n v="2.5"/>
    <s v="Manitoba"/>
    <s v="Prarie"/>
    <s v="Corporate"/>
    <s v="Technology"/>
    <x v="3"/>
    <n v="0.59"/>
  </r>
  <r>
    <s v="Keith Dawkins"/>
    <n v="11719"/>
    <x v="735"/>
    <d v="2011-02-06T00:00:00"/>
    <x v="5"/>
    <s v="2011"/>
    <n v="1"/>
    <b v="0"/>
    <x v="3"/>
    <n v="3"/>
    <n v="1566.8"/>
    <n v="0.06"/>
    <s v="Delivery Truck"/>
    <n v="-1044.92"/>
    <n v="500.97"/>
    <n v="69.3"/>
    <s v="Manitoba"/>
    <s v="Prarie"/>
    <s v="Home Office"/>
    <s v="Technology"/>
    <x v="16"/>
    <n v="0.37"/>
  </r>
  <r>
    <s v="Keith Dawkins"/>
    <n v="11719"/>
    <x v="735"/>
    <d v="2011-02-05T00:00:00"/>
    <x v="5"/>
    <s v="2011"/>
    <n v="0"/>
    <s v="FREE DELIVERY"/>
    <x v="3"/>
    <n v="30"/>
    <n v="616.01"/>
    <n v="0.09"/>
    <s v="Regular Air"/>
    <n v="-74.88"/>
    <n v="21.38"/>
    <n v="8.99"/>
    <s v="Manitoba"/>
    <s v="Prarie"/>
    <s v="Home Office"/>
    <s v="Office Supplies"/>
    <x v="12"/>
    <n v="0.59"/>
  </r>
  <r>
    <s v="Keith Dawkins"/>
    <n v="11719"/>
    <x v="735"/>
    <d v="2011-02-05T00:00:00"/>
    <x v="5"/>
    <s v="2011"/>
    <n v="0"/>
    <s v="FREE DELIVERY"/>
    <x v="3"/>
    <n v="17"/>
    <n v="438.60849999999999"/>
    <n v="0.01"/>
    <s v="Regular Air"/>
    <n v="-56.05"/>
    <n v="28.99"/>
    <n v="8.59"/>
    <s v="Manitoba"/>
    <s v="Prarie"/>
    <s v="Home Office"/>
    <s v="Technology"/>
    <x v="3"/>
    <n v="0.56000000000000005"/>
  </r>
  <r>
    <s v="Marc Crier"/>
    <n v="11908"/>
    <x v="262"/>
    <d v="2010-05-27T00:00:00"/>
    <x v="7"/>
    <s v="2010"/>
    <n v="2"/>
    <b v="0"/>
    <x v="3"/>
    <n v="5"/>
    <n v="1386.6"/>
    <n v="0.09"/>
    <s v="Delivery Truck"/>
    <n v="-556.17999999999995"/>
    <n v="280.98"/>
    <n v="57"/>
    <s v="Manitoba"/>
    <s v="Prarie"/>
    <s v="Corporate"/>
    <s v="Furniture"/>
    <x v="14"/>
    <n v="0.78"/>
  </r>
  <r>
    <s v="Scot Wooten"/>
    <n v="13765"/>
    <x v="931"/>
    <d v="2009-04-07T00:00:00"/>
    <x v="8"/>
    <s v="2009"/>
    <n v="2"/>
    <b v="0"/>
    <x v="3"/>
    <n v="45"/>
    <n v="1553.38"/>
    <n v="0.1"/>
    <s v="Regular Air"/>
    <n v="180.88"/>
    <n v="36.549999999999997"/>
    <n v="13.89"/>
    <s v="Manitoba"/>
    <s v="Prarie"/>
    <s v="Corporate"/>
    <s v="Office Supplies"/>
    <x v="12"/>
    <n v="0.41"/>
  </r>
  <r>
    <s v="Keith Dawkins"/>
    <n v="14055"/>
    <x v="161"/>
    <d v="2009-09-03T00:00:00"/>
    <x v="11"/>
    <s v="2009"/>
    <n v="2"/>
    <b v="0"/>
    <x v="1"/>
    <n v="21"/>
    <n v="441.7"/>
    <n v="0.08"/>
    <s v="Regular Air"/>
    <n v="167.18"/>
    <n v="22.23"/>
    <n v="3.63"/>
    <s v="Manitoba"/>
    <s v="Prarie"/>
    <s v="Home Office"/>
    <s v="Furniture"/>
    <x v="4"/>
    <n v="0.52"/>
  </r>
  <r>
    <s v="Deborah Brumfield"/>
    <n v="14342"/>
    <x v="240"/>
    <d v="2009-04-27T00:00:00"/>
    <x v="8"/>
    <s v="2009"/>
    <n v="0"/>
    <s v="FREE DELIVERY"/>
    <x v="0"/>
    <n v="38"/>
    <n v="10823.84"/>
    <n v="0.09"/>
    <s v="Regular Air"/>
    <n v="3857.43"/>
    <n v="300.97000000000003"/>
    <n v="7.18"/>
    <s v="Manitoba"/>
    <s v="Prarie"/>
    <s v="Corporate"/>
    <s v="Technology"/>
    <x v="7"/>
    <n v="0.48"/>
  </r>
  <r>
    <s v="Steve Chapman"/>
    <n v="14756"/>
    <x v="1053"/>
    <d v="2009-08-31T00:00:00"/>
    <x v="2"/>
    <s v="2009"/>
    <n v="0"/>
    <s v="FREE DELIVERY"/>
    <x v="0"/>
    <n v="2"/>
    <n v="42.3"/>
    <n v="0.06"/>
    <s v="Regular Air"/>
    <n v="-25.38"/>
    <n v="19.23"/>
    <n v="6.15"/>
    <s v="Manitoba"/>
    <s v="Prarie"/>
    <s v="Corporate"/>
    <s v="Furniture"/>
    <x v="4"/>
    <n v="0.44"/>
  </r>
  <r>
    <s v="Nicole Brennan"/>
    <n v="14785"/>
    <x v="24"/>
    <d v="2009-10-09T00:00:00"/>
    <x v="0"/>
    <s v="2009"/>
    <n v="0"/>
    <s v="FREE DELIVERY"/>
    <x v="1"/>
    <n v="20"/>
    <n v="94.86"/>
    <n v="0.08"/>
    <s v="Regular Air"/>
    <n v="39.69"/>
    <n v="4.91"/>
    <n v="0.5"/>
    <s v="Manitoba"/>
    <s v="Prarie"/>
    <s v="Consumer"/>
    <s v="Office Supplies"/>
    <x v="11"/>
    <n v="0.36"/>
  </r>
  <r>
    <s v="Nicole Brennan"/>
    <n v="14785"/>
    <x v="24"/>
    <d v="2009-10-10T00:00:00"/>
    <x v="0"/>
    <s v="2009"/>
    <n v="1"/>
    <b v="0"/>
    <x v="1"/>
    <n v="25"/>
    <n v="744.12"/>
    <n v="0.02"/>
    <s v="Regular Air"/>
    <n v="146.51"/>
    <n v="28.15"/>
    <n v="6.17"/>
    <s v="Manitoba"/>
    <s v="Prarie"/>
    <s v="Consumer"/>
    <s v="Office Supplies"/>
    <x v="12"/>
    <n v="0.55000000000000004"/>
  </r>
  <r>
    <s v="John Lee"/>
    <n v="14855"/>
    <x v="1260"/>
    <d v="2010-05-02T00:00:00"/>
    <x v="7"/>
    <s v="2010"/>
    <n v="2"/>
    <b v="0"/>
    <x v="3"/>
    <n v="44"/>
    <n v="174.9"/>
    <n v="0.06"/>
    <s v="Express Air"/>
    <n v="-150.9"/>
    <n v="3.58"/>
    <n v="5.47"/>
    <s v="Manitoba"/>
    <s v="Prarie"/>
    <s v="Corporate"/>
    <s v="Office Supplies"/>
    <x v="2"/>
    <n v="0.37"/>
  </r>
  <r>
    <s v="John Lee"/>
    <n v="14855"/>
    <x v="1260"/>
    <d v="2010-05-02T00:00:00"/>
    <x v="7"/>
    <s v="2010"/>
    <n v="2"/>
    <b v="0"/>
    <x v="3"/>
    <n v="48"/>
    <n v="103.8"/>
    <n v="0.1"/>
    <s v="Regular Air"/>
    <n v="-150.53"/>
    <n v="2.23"/>
    <n v="4.57"/>
    <s v="Manitoba"/>
    <s v="Prarie"/>
    <s v="Corporate"/>
    <s v="Furniture"/>
    <x v="4"/>
    <n v="0.41"/>
  </r>
  <r>
    <s v="John Lee"/>
    <n v="14855"/>
    <x v="1260"/>
    <d v="2010-05-02T00:00:00"/>
    <x v="7"/>
    <s v="2010"/>
    <n v="2"/>
    <b v="0"/>
    <x v="3"/>
    <n v="19"/>
    <n v="2557.5100000000002"/>
    <n v="0.01"/>
    <s v="Delivery Truck"/>
    <n v="-168.48"/>
    <n v="124.49"/>
    <n v="51.94"/>
    <s v="Manitoba"/>
    <s v="Prarie"/>
    <s v="Corporate"/>
    <s v="Furniture"/>
    <x v="10"/>
    <n v="0.63"/>
  </r>
  <r>
    <s v="Logan Currie"/>
    <n v="15045"/>
    <x v="147"/>
    <d v="2010-08-22T00:00:00"/>
    <x v="2"/>
    <s v="2010"/>
    <n v="2"/>
    <b v="0"/>
    <x v="3"/>
    <n v="11"/>
    <n v="1378.72"/>
    <n v="7.0000000000000007E-2"/>
    <s v="Delivery Truck"/>
    <n v="-640.6"/>
    <n v="122.99"/>
    <n v="70.2"/>
    <s v="Manitoba"/>
    <s v="Prarie"/>
    <s v="Small Business"/>
    <s v="Furniture"/>
    <x v="14"/>
    <n v="0.74"/>
  </r>
  <r>
    <s v="John Lee"/>
    <n v="16289"/>
    <x v="942"/>
    <d v="2010-07-19T00:00:00"/>
    <x v="1"/>
    <s v="2010"/>
    <n v="2"/>
    <b v="0"/>
    <x v="1"/>
    <n v="49"/>
    <n v="5610.6120000000001"/>
    <n v="0.01"/>
    <s v="Regular Air"/>
    <n v="2040.87"/>
    <n v="125.99"/>
    <n v="2.5"/>
    <s v="Manitoba"/>
    <s v="Prarie"/>
    <s v="Corporate"/>
    <s v="Technology"/>
    <x v="3"/>
    <n v="0.57999999999999996"/>
  </r>
  <r>
    <s v="Marc Crier"/>
    <n v="19621"/>
    <x v="713"/>
    <d v="2011-09-08T00:00:00"/>
    <x v="11"/>
    <s v="2011"/>
    <n v="1"/>
    <b v="0"/>
    <x v="5"/>
    <n v="20"/>
    <n v="67.03"/>
    <n v="0.04"/>
    <s v="Regular Air"/>
    <n v="-30.4"/>
    <n v="3.14"/>
    <n v="1.92"/>
    <s v="Manitoba"/>
    <s v="Prarie"/>
    <s v="Corporate"/>
    <s v="Office Supplies"/>
    <x v="15"/>
    <n v="0.84"/>
  </r>
  <r>
    <s v="Marc Crier"/>
    <n v="19621"/>
    <x v="713"/>
    <d v="2011-09-08T00:00:00"/>
    <x v="11"/>
    <s v="2011"/>
    <n v="1"/>
    <b v="0"/>
    <x v="5"/>
    <n v="15"/>
    <n v="140.82"/>
    <n v="0.08"/>
    <s v="Express Air"/>
    <n v="-43.26"/>
    <n v="7.98"/>
    <n v="6.5"/>
    <s v="Manitoba"/>
    <s v="Prarie"/>
    <s v="Corporate"/>
    <s v="Office Supplies"/>
    <x v="0"/>
    <n v="0.59"/>
  </r>
  <r>
    <s v="John Lee"/>
    <n v="20036"/>
    <x v="112"/>
    <d v="2010-12-08T00:00:00"/>
    <x v="9"/>
    <s v="2010"/>
    <n v="3"/>
    <b v="0"/>
    <x v="3"/>
    <n v="28"/>
    <n v="4371.92"/>
    <n v="0.03"/>
    <s v="Delivery Truck"/>
    <n v="-533.44000000000005"/>
    <n v="150.97999999999999"/>
    <n v="66.27"/>
    <s v="Manitoba"/>
    <s v="Prarie"/>
    <s v="Corporate"/>
    <s v="Furniture"/>
    <x v="9"/>
    <n v="0.65"/>
  </r>
  <r>
    <s v="John Lee"/>
    <n v="20036"/>
    <x v="112"/>
    <d v="2010-12-07T00:00:00"/>
    <x v="9"/>
    <s v="2010"/>
    <n v="2"/>
    <b v="0"/>
    <x v="3"/>
    <n v="21"/>
    <n v="1745.1179999999999"/>
    <n v="0.03"/>
    <s v="Regular Air"/>
    <n v="307.25"/>
    <n v="95.99"/>
    <n v="4.9000000000000004"/>
    <s v="Manitoba"/>
    <s v="Prarie"/>
    <s v="Corporate"/>
    <s v="Technology"/>
    <x v="3"/>
    <n v="0.56000000000000005"/>
  </r>
  <r>
    <s v="Denise Monton"/>
    <n v="20773"/>
    <x v="326"/>
    <d v="2009-03-06T00:00:00"/>
    <x v="4"/>
    <s v="2009"/>
    <n v="1"/>
    <b v="0"/>
    <x v="3"/>
    <n v="44"/>
    <n v="479.96"/>
    <n v="0.08"/>
    <s v="Regular Air"/>
    <n v="122.54"/>
    <n v="10.91"/>
    <n v="2.99"/>
    <s v="Manitoba"/>
    <s v="Prarie"/>
    <s v="Home Office"/>
    <s v="Office Supplies"/>
    <x v="2"/>
    <n v="0.38"/>
  </r>
  <r>
    <s v="Deborah Brumfield"/>
    <n v="20967"/>
    <x v="515"/>
    <d v="2011-03-15T00:00:00"/>
    <x v="4"/>
    <s v="2011"/>
    <n v="0"/>
    <s v="FREE DELIVERY"/>
    <x v="1"/>
    <n v="50"/>
    <n v="28664.52"/>
    <n v="0.09"/>
    <s v="Regular Air"/>
    <n v="13340.26"/>
    <n v="599.99"/>
    <n v="24.49"/>
    <s v="Manitoba"/>
    <s v="Prarie"/>
    <s v="Small Business"/>
    <s v="Technology"/>
    <x v="13"/>
    <n v="0.37"/>
  </r>
  <r>
    <s v="Deborah Brumfield"/>
    <n v="20967"/>
    <x v="515"/>
    <d v="2011-03-16T00:00:00"/>
    <x v="4"/>
    <s v="2011"/>
    <n v="1"/>
    <b v="0"/>
    <x v="1"/>
    <n v="6"/>
    <n v="635.7405"/>
    <n v="0.03"/>
    <s v="Regular Air"/>
    <n v="-397.53"/>
    <n v="125.99"/>
    <n v="8.08"/>
    <s v="Manitoba"/>
    <s v="Prarie"/>
    <s v="Small Business"/>
    <s v="Technology"/>
    <x v="3"/>
    <n v="0.56999999999999995"/>
  </r>
  <r>
    <s v="Keith Dawkins"/>
    <n v="21478"/>
    <x v="159"/>
    <d v="2012-03-04T00:00:00"/>
    <x v="4"/>
    <s v="2012"/>
    <n v="2"/>
    <b v="0"/>
    <x v="0"/>
    <n v="16"/>
    <n v="423.07"/>
    <n v="0.01"/>
    <s v="Regular Air"/>
    <n v="126.95"/>
    <n v="25.38"/>
    <n v="8.99"/>
    <s v="Manitoba"/>
    <s v="Prarie"/>
    <s v="Home Office"/>
    <s v="Furniture"/>
    <x v="4"/>
    <n v="0.5"/>
  </r>
  <r>
    <s v="Keith Dawkins"/>
    <n v="21478"/>
    <x v="159"/>
    <d v="2012-03-06T00:00:00"/>
    <x v="4"/>
    <s v="2012"/>
    <n v="4"/>
    <b v="0"/>
    <x v="0"/>
    <n v="33"/>
    <n v="1602.21"/>
    <n v="0.05"/>
    <s v="Regular Air"/>
    <n v="728.49"/>
    <n v="48.04"/>
    <n v="5.79"/>
    <s v="Manitoba"/>
    <s v="Prarie"/>
    <s v="Home Office"/>
    <s v="Office Supplies"/>
    <x v="5"/>
    <n v="0.37"/>
  </r>
  <r>
    <s v="Keith Dawkins"/>
    <n v="21633"/>
    <x v="369"/>
    <d v="2009-03-28T00:00:00"/>
    <x v="4"/>
    <s v="2009"/>
    <n v="1"/>
    <b v="0"/>
    <x v="4"/>
    <n v="29"/>
    <n v="547.82000000000005"/>
    <n v="0.08"/>
    <s v="Regular Air"/>
    <n v="69.63"/>
    <n v="18.7"/>
    <n v="8.99"/>
    <s v="Manitoba"/>
    <s v="Prarie"/>
    <s v="Home Office"/>
    <s v="Furniture"/>
    <x v="4"/>
    <n v="0.47"/>
  </r>
  <r>
    <s v="Marc Crier"/>
    <n v="21696"/>
    <x v="854"/>
    <d v="2010-10-22T00:00:00"/>
    <x v="0"/>
    <s v="2010"/>
    <n v="1"/>
    <b v="0"/>
    <x v="4"/>
    <n v="14"/>
    <n v="278.27"/>
    <n v="0.02"/>
    <s v="Regular Air"/>
    <n v="-51.91"/>
    <n v="19.350000000000001"/>
    <n v="12.79"/>
    <s v="Manitoba"/>
    <s v="Prarie"/>
    <s v="Consumer"/>
    <s v="Office Supplies"/>
    <x v="2"/>
    <n v="0.39"/>
  </r>
  <r>
    <s v="Denise Monton"/>
    <n v="22851"/>
    <x v="341"/>
    <d v="2009-03-02T00:00:00"/>
    <x v="4"/>
    <s v="2009"/>
    <n v="1"/>
    <b v="0"/>
    <x v="5"/>
    <n v="25"/>
    <n v="667.36"/>
    <n v="0.09"/>
    <s v="Regular Air"/>
    <n v="218.89"/>
    <n v="28.48"/>
    <n v="1.99"/>
    <s v="Manitoba"/>
    <s v="Prarie"/>
    <s v="Home Office"/>
    <s v="Technology"/>
    <x v="7"/>
    <n v="0.4"/>
  </r>
  <r>
    <s v="Denise Monton"/>
    <n v="22851"/>
    <x v="341"/>
    <d v="2009-03-03T00:00:00"/>
    <x v="4"/>
    <s v="2009"/>
    <n v="2"/>
    <b v="0"/>
    <x v="5"/>
    <n v="13"/>
    <n v="32.369999999999997"/>
    <n v="0"/>
    <s v="Regular Air"/>
    <n v="-48.55"/>
    <n v="2.08"/>
    <n v="5.33"/>
    <s v="Manitoba"/>
    <s v="Prarie"/>
    <s v="Home Office"/>
    <s v="Furniture"/>
    <x v="4"/>
    <n v="0.43"/>
  </r>
  <r>
    <s v="Denise Monton"/>
    <n v="22851"/>
    <x v="341"/>
    <d v="2009-03-02T00:00:00"/>
    <x v="4"/>
    <s v="2009"/>
    <n v="1"/>
    <b v="0"/>
    <x v="5"/>
    <n v="38"/>
    <n v="1409.0875000000001"/>
    <n v="0.06"/>
    <s v="Express Air"/>
    <n v="233.56"/>
    <n v="45.99"/>
    <n v="4.99"/>
    <s v="Manitoba"/>
    <s v="Prarie"/>
    <s v="Home Office"/>
    <s v="Technology"/>
    <x v="3"/>
    <n v="0.56000000000000005"/>
  </r>
  <r>
    <s v="Keith Dawkins"/>
    <n v="23557"/>
    <x v="795"/>
    <d v="2011-06-01T00:00:00"/>
    <x v="3"/>
    <s v="2011"/>
    <n v="1"/>
    <b v="0"/>
    <x v="3"/>
    <n v="7"/>
    <n v="1011.16"/>
    <n v="0.02"/>
    <s v="Regular Air"/>
    <n v="547.96"/>
    <n v="136.97999999999999"/>
    <n v="24.49"/>
    <s v="Manitoba"/>
    <s v="Prarie"/>
    <s v="Home Office"/>
    <s v="Furniture"/>
    <x v="4"/>
    <n v="0.59"/>
  </r>
  <r>
    <s v="Steve Chapman"/>
    <n v="24577"/>
    <x v="1145"/>
    <d v="2010-03-02T00:00:00"/>
    <x v="4"/>
    <s v="2010"/>
    <n v="1"/>
    <b v="0"/>
    <x v="4"/>
    <n v="8"/>
    <n v="180.79"/>
    <n v="0.05"/>
    <s v="Regular Air"/>
    <n v="20.09"/>
    <n v="22.84"/>
    <n v="5.47"/>
    <s v="Manitoba"/>
    <s v="Prarie"/>
    <s v="Corporate"/>
    <s v="Office Supplies"/>
    <x v="5"/>
    <n v="0.39"/>
  </r>
  <r>
    <s v="Ken Black"/>
    <n v="24961"/>
    <x v="162"/>
    <d v="2010-02-02T00:00:00"/>
    <x v="5"/>
    <s v="2010"/>
    <n v="7"/>
    <b v="0"/>
    <x v="0"/>
    <n v="8"/>
    <n v="487.59"/>
    <n v="0.04"/>
    <s v="Delivery Truck"/>
    <n v="-205.29"/>
    <n v="58.14"/>
    <n v="36.61"/>
    <s v="Manitoba"/>
    <s v="Prarie"/>
    <s v="Consumer"/>
    <s v="Furniture"/>
    <x v="9"/>
    <n v="0.61"/>
  </r>
  <r>
    <s v="Deborah Brumfield"/>
    <n v="24966"/>
    <x v="962"/>
    <d v="2011-12-18T00:00:00"/>
    <x v="9"/>
    <s v="2011"/>
    <n v="1"/>
    <b v="0"/>
    <x v="4"/>
    <n v="34"/>
    <n v="4152.12"/>
    <n v="0"/>
    <s v="Regular Air"/>
    <n v="817.98"/>
    <n v="120.33"/>
    <n v="19.989999999999998"/>
    <s v="Manitoba"/>
    <s v="Prarie"/>
    <s v="Corporate"/>
    <s v="Office Supplies"/>
    <x v="0"/>
    <n v="0.59"/>
  </r>
  <r>
    <s v="Deborah Brumfield"/>
    <n v="27363"/>
    <x v="929"/>
    <d v="2011-10-19T00:00:00"/>
    <x v="0"/>
    <s v="2011"/>
    <n v="1"/>
    <b v="0"/>
    <x v="4"/>
    <n v="16"/>
    <n v="323.26"/>
    <n v="0.06"/>
    <s v="Regular Air"/>
    <n v="98.34"/>
    <n v="20.239999999999998"/>
    <n v="6.67"/>
    <s v="Manitoba"/>
    <s v="Prarie"/>
    <s v="Small Business"/>
    <s v="Furniture"/>
    <x v="4"/>
    <n v="0.49"/>
  </r>
  <r>
    <s v="Marc Crier"/>
    <n v="29028"/>
    <x v="735"/>
    <d v="2011-02-07T00:00:00"/>
    <x v="5"/>
    <s v="2011"/>
    <n v="2"/>
    <b v="0"/>
    <x v="5"/>
    <n v="43"/>
    <n v="17131.36"/>
    <n v="0.08"/>
    <s v="Delivery Truck"/>
    <n v="4722.7700000000004"/>
    <n v="400.97"/>
    <n v="14.7"/>
    <s v="Manitoba"/>
    <s v="Prarie"/>
    <s v="Corporate"/>
    <s v="Technology"/>
    <x v="16"/>
    <n v="0.59"/>
  </r>
  <r>
    <s v="Denise Monton"/>
    <n v="29156"/>
    <x v="876"/>
    <d v="2010-03-01T00:00:00"/>
    <x v="4"/>
    <s v="2010"/>
    <n v="5"/>
    <b v="0"/>
    <x v="0"/>
    <n v="10"/>
    <n v="208.77"/>
    <n v="7.0000000000000007E-2"/>
    <s v="Regular Air"/>
    <n v="-76.58"/>
    <n v="20.97"/>
    <n v="4"/>
    <s v="Manitoba"/>
    <s v="Prarie"/>
    <s v="Home Office"/>
    <s v="Technology"/>
    <x v="7"/>
    <n v="0.77"/>
  </r>
  <r>
    <s v="Scot Wooten"/>
    <n v="29282"/>
    <x v="740"/>
    <d v="2012-11-30T00:00:00"/>
    <x v="6"/>
    <s v="2012"/>
    <n v="2"/>
    <b v="0"/>
    <x v="4"/>
    <n v="4"/>
    <n v="34.270000000000003"/>
    <n v="0.1"/>
    <s v="Regular Air"/>
    <n v="-26.44"/>
    <n v="6.48"/>
    <n v="9.5399999999999991"/>
    <s v="Manitoba"/>
    <s v="Prarie"/>
    <s v="Corporate"/>
    <s v="Office Supplies"/>
    <x v="5"/>
    <n v="0.37"/>
  </r>
  <r>
    <s v="Dave Brooks"/>
    <n v="29957"/>
    <x v="525"/>
    <d v="2010-03-14T00:00:00"/>
    <x v="4"/>
    <s v="2010"/>
    <n v="1"/>
    <b v="0"/>
    <x v="5"/>
    <n v="28"/>
    <n v="2555.37"/>
    <n v="0.08"/>
    <s v="Delivery Truck"/>
    <n v="-824.91"/>
    <n v="95.98"/>
    <n v="58.2"/>
    <s v="Manitoba"/>
    <s v="Prarie"/>
    <s v="Corporate"/>
    <s v="Furniture"/>
    <x v="14"/>
    <n v="0.57999999999999996"/>
  </r>
  <r>
    <s v="Marc Crier"/>
    <n v="30053"/>
    <x v="312"/>
    <d v="2009-02-03T00:00:00"/>
    <x v="5"/>
    <s v="2009"/>
    <n v="2"/>
    <b v="0"/>
    <x v="5"/>
    <n v="41"/>
    <n v="3279.01"/>
    <n v="0.06"/>
    <s v="Delivery Truck"/>
    <n v="349.22"/>
    <n v="80.97"/>
    <n v="33.6"/>
    <s v="Manitoba"/>
    <s v="Prarie"/>
    <s v="Consumer"/>
    <s v="Technology"/>
    <x v="16"/>
    <n v="0.37"/>
  </r>
  <r>
    <s v="Denise Monton"/>
    <n v="30081"/>
    <x v="962"/>
    <d v="2011-12-19T00:00:00"/>
    <x v="9"/>
    <s v="2011"/>
    <n v="2"/>
    <b v="0"/>
    <x v="1"/>
    <n v="26"/>
    <n v="213.49"/>
    <n v="0.05"/>
    <s v="Regular Air"/>
    <n v="-136.44999999999999"/>
    <n v="8.0399999999999991"/>
    <n v="8.94"/>
    <s v="Manitoba"/>
    <s v="Prarie"/>
    <s v="Home Office"/>
    <s v="Office Supplies"/>
    <x v="2"/>
    <n v="0.4"/>
  </r>
  <r>
    <s v="Keith Dawkins"/>
    <n v="30214"/>
    <x v="832"/>
    <d v="2009-10-11T00:00:00"/>
    <x v="0"/>
    <s v="2009"/>
    <n v="7"/>
    <b v="0"/>
    <x v="0"/>
    <n v="38"/>
    <n v="375.61"/>
    <n v="0.1"/>
    <s v="Express Air"/>
    <n v="-21.26"/>
    <n v="10.44"/>
    <n v="5.75"/>
    <s v="Manitoba"/>
    <s v="Prarie"/>
    <s v="Home Office"/>
    <s v="Office Supplies"/>
    <x v="2"/>
    <n v="0.39"/>
  </r>
  <r>
    <s v="Steve Chapman"/>
    <n v="30497"/>
    <x v="955"/>
    <d v="2011-02-08T00:00:00"/>
    <x v="5"/>
    <s v="2011"/>
    <n v="2"/>
    <b v="0"/>
    <x v="5"/>
    <n v="34"/>
    <n v="706.91"/>
    <n v="0.03"/>
    <s v="Express Air"/>
    <n v="85.68"/>
    <n v="20.98"/>
    <n v="8.83"/>
    <s v="Manitoba"/>
    <s v="Prarie"/>
    <s v="Corporate"/>
    <s v="Office Supplies"/>
    <x v="2"/>
    <n v="0.37"/>
  </r>
  <r>
    <s v="Steve Chapman"/>
    <n v="30497"/>
    <x v="955"/>
    <d v="2011-02-08T00:00:00"/>
    <x v="5"/>
    <s v="2011"/>
    <n v="2"/>
    <b v="0"/>
    <x v="5"/>
    <n v="31"/>
    <n v="190.06"/>
    <n v="0.06"/>
    <s v="Regular Air"/>
    <n v="-61.9"/>
    <n v="5.98"/>
    <n v="5.35"/>
    <s v="Manitoba"/>
    <s v="Prarie"/>
    <s v="Corporate"/>
    <s v="Office Supplies"/>
    <x v="5"/>
    <n v="0.4"/>
  </r>
  <r>
    <s v="Marc Crier"/>
    <n v="30917"/>
    <x v="698"/>
    <d v="2010-11-03T00:00:00"/>
    <x v="6"/>
    <s v="2010"/>
    <n v="2"/>
    <b v="0"/>
    <x v="0"/>
    <n v="11"/>
    <n v="86.79"/>
    <n v="0.06"/>
    <s v="Regular Air"/>
    <n v="-45.6"/>
    <n v="8.1199999999999992"/>
    <n v="2.83"/>
    <s v="Manitoba"/>
    <s v="Prarie"/>
    <s v="Corporate"/>
    <s v="Technology"/>
    <x v="7"/>
    <n v="0.77"/>
  </r>
  <r>
    <s v="Marc Crier"/>
    <n v="30917"/>
    <x v="698"/>
    <d v="2010-11-05T00:00:00"/>
    <x v="6"/>
    <s v="2010"/>
    <n v="4"/>
    <b v="0"/>
    <x v="0"/>
    <n v="8"/>
    <n v="753.8"/>
    <n v="0.06"/>
    <s v="Regular Air"/>
    <n v="-32.299999999999997"/>
    <n v="96.45"/>
    <n v="13.99"/>
    <s v="Manitoba"/>
    <s v="Prarie"/>
    <s v="Corporate"/>
    <s v="Technology"/>
    <x v="16"/>
    <n v="0.38"/>
  </r>
  <r>
    <s v="Steve Chapman"/>
    <n v="31681"/>
    <x v="655"/>
    <d v="2012-11-08T00:00:00"/>
    <x v="6"/>
    <s v="2012"/>
    <n v="1"/>
    <b v="0"/>
    <x v="3"/>
    <n v="38"/>
    <n v="212.12"/>
    <n v="0.02"/>
    <s v="Regular Air"/>
    <n v="-93.78"/>
    <n v="5.28"/>
    <n v="5.66"/>
    <s v="Manitoba"/>
    <s v="Prarie"/>
    <s v="Corporate"/>
    <s v="Office Supplies"/>
    <x v="5"/>
    <n v="0.4"/>
  </r>
  <r>
    <s v="Logan Currie"/>
    <n v="31777"/>
    <x v="1261"/>
    <d v="2011-10-21T00:00:00"/>
    <x v="0"/>
    <s v="2011"/>
    <n v="2"/>
    <b v="0"/>
    <x v="3"/>
    <n v="32"/>
    <n v="6483.42"/>
    <n v="7.0000000000000007E-2"/>
    <s v="Delivery Truck"/>
    <n v="1590.95"/>
    <n v="200.98"/>
    <n v="23.76"/>
    <s v="Manitoba"/>
    <s v="Prarie"/>
    <s v="Small Business"/>
    <s v="Furniture"/>
    <x v="14"/>
    <n v="0.57999999999999996"/>
  </r>
  <r>
    <s v="Logan Currie"/>
    <n v="31777"/>
    <x v="1261"/>
    <d v="2011-10-19T00:00:00"/>
    <x v="0"/>
    <s v="2011"/>
    <n v="0"/>
    <s v="FREE DELIVERY"/>
    <x v="3"/>
    <n v="10"/>
    <n v="137.77000000000001"/>
    <n v="0.01"/>
    <s v="Regular Air"/>
    <n v="1.85"/>
    <n v="12.28"/>
    <n v="6.47"/>
    <s v="Manitoba"/>
    <s v="Prarie"/>
    <s v="Small Business"/>
    <s v="Office Supplies"/>
    <x v="5"/>
    <n v="0.38"/>
  </r>
  <r>
    <s v="John Lee"/>
    <n v="32710"/>
    <x v="571"/>
    <d v="2009-11-17T00:00:00"/>
    <x v="6"/>
    <s v="2009"/>
    <n v="1"/>
    <b v="0"/>
    <x v="1"/>
    <n v="43"/>
    <n v="540.33000000000004"/>
    <n v="0.04"/>
    <s v="Regular Air"/>
    <n v="-59.06"/>
    <n v="12.44"/>
    <n v="6.27"/>
    <s v="Manitoba"/>
    <s v="Prarie"/>
    <s v="Corporate"/>
    <s v="Office Supplies"/>
    <x v="0"/>
    <n v="0.56999999999999995"/>
  </r>
  <r>
    <s v="Keith Dawkins"/>
    <n v="33060"/>
    <x v="683"/>
    <d v="2010-02-20T00:00:00"/>
    <x v="5"/>
    <s v="2010"/>
    <n v="1"/>
    <b v="0"/>
    <x v="1"/>
    <n v="3"/>
    <n v="15.88"/>
    <n v="0.05"/>
    <s v="Regular Air"/>
    <n v="-11.04"/>
    <n v="3.74"/>
    <n v="4.6900000000000004"/>
    <s v="Manitoba"/>
    <s v="Prarie"/>
    <s v="Home Office"/>
    <s v="Office Supplies"/>
    <x v="2"/>
    <n v="0.35"/>
  </r>
  <r>
    <s v="Keith Dawkins"/>
    <n v="33254"/>
    <x v="1262"/>
    <d v="2011-11-05T00:00:00"/>
    <x v="6"/>
    <s v="2011"/>
    <n v="2"/>
    <b v="0"/>
    <x v="3"/>
    <n v="11"/>
    <n v="466.35"/>
    <n v="0.01"/>
    <s v="Regular Air"/>
    <n v="159.25"/>
    <n v="39.979999999999997"/>
    <n v="9.1999999999999993"/>
    <s v="Manitoba"/>
    <s v="Prarie"/>
    <s v="Home Office"/>
    <s v="Furniture"/>
    <x v="4"/>
    <n v="0.65"/>
  </r>
  <r>
    <s v="John Lee"/>
    <n v="33605"/>
    <x v="882"/>
    <d v="2012-04-05T00:00:00"/>
    <x v="8"/>
    <s v="2012"/>
    <n v="2"/>
    <b v="0"/>
    <x v="5"/>
    <n v="42"/>
    <n v="153.01"/>
    <n v="0.04"/>
    <s v="Regular Air"/>
    <n v="-218.53"/>
    <n v="3.52"/>
    <n v="6.83"/>
    <s v="Manitoba"/>
    <s v="Prarie"/>
    <s v="Corporate"/>
    <s v="Office Supplies"/>
    <x v="2"/>
    <n v="0.38"/>
  </r>
  <r>
    <s v="Marc Crier"/>
    <n v="34180"/>
    <x v="1235"/>
    <d v="2011-09-03T00:00:00"/>
    <x v="11"/>
    <s v="2011"/>
    <n v="0"/>
    <s v="FREE DELIVERY"/>
    <x v="1"/>
    <n v="2"/>
    <n v="27"/>
    <n v="0.02"/>
    <s v="Express Air"/>
    <n v="-4.9000000000000004"/>
    <n v="5.78"/>
    <n v="8.09"/>
    <s v="Manitoba"/>
    <s v="Prarie"/>
    <s v="Corporate"/>
    <s v="Office Supplies"/>
    <x v="5"/>
    <n v="0.36"/>
  </r>
  <r>
    <s v="Joe Elijah"/>
    <n v="35137"/>
    <x v="942"/>
    <d v="2010-07-19T00:00:00"/>
    <x v="1"/>
    <s v="2010"/>
    <n v="2"/>
    <b v="0"/>
    <x v="1"/>
    <n v="41"/>
    <n v="225.06"/>
    <n v="0.05"/>
    <s v="Express Air"/>
    <n v="7.3"/>
    <n v="5.34"/>
    <n v="2.99"/>
    <s v="Manitoba"/>
    <s v="Prarie"/>
    <s v="Home Office"/>
    <s v="Office Supplies"/>
    <x v="2"/>
    <n v="0.38"/>
  </r>
  <r>
    <s v="Joe Elijah"/>
    <n v="35137"/>
    <x v="942"/>
    <d v="2010-07-20T00:00:00"/>
    <x v="1"/>
    <s v="2010"/>
    <n v="3"/>
    <b v="0"/>
    <x v="1"/>
    <n v="47"/>
    <n v="1041.78"/>
    <n v="0.1"/>
    <s v="Regular Air"/>
    <n v="283.79000000000002"/>
    <n v="23.99"/>
    <n v="6.71"/>
    <s v="Manitoba"/>
    <s v="Prarie"/>
    <s v="Home Office"/>
    <s v="Office Supplies"/>
    <x v="8"/>
    <n v="0.35"/>
  </r>
  <r>
    <s v="Marc Crier"/>
    <n v="36838"/>
    <x v="693"/>
    <d v="2009-04-17T00:00:00"/>
    <x v="8"/>
    <s v="2009"/>
    <n v="9"/>
    <b v="0"/>
    <x v="0"/>
    <n v="3"/>
    <n v="32.76"/>
    <n v="0.06"/>
    <s v="Express Air"/>
    <n v="11.29"/>
    <n v="6.3"/>
    <n v="0.5"/>
    <s v="Manitoba"/>
    <s v="Prarie"/>
    <s v="Corporate"/>
    <s v="Office Supplies"/>
    <x v="11"/>
    <n v="0.39"/>
  </r>
  <r>
    <s v="Steve Chapman"/>
    <n v="37252"/>
    <x v="142"/>
    <d v="2011-11-21T00:00:00"/>
    <x v="6"/>
    <s v="2011"/>
    <n v="2"/>
    <b v="0"/>
    <x v="0"/>
    <n v="21"/>
    <n v="1503.49"/>
    <n v="0.03"/>
    <s v="Regular Air"/>
    <n v="408.73"/>
    <n v="70.97"/>
    <n v="3.5"/>
    <s v="Manitoba"/>
    <s v="Prarie"/>
    <s v="Corporate"/>
    <s v="Office Supplies"/>
    <x v="1"/>
    <n v="0.59"/>
  </r>
  <r>
    <s v="Steve Chapman"/>
    <n v="37252"/>
    <x v="142"/>
    <d v="2011-11-23T00:00:00"/>
    <x v="6"/>
    <s v="2011"/>
    <n v="4"/>
    <b v="0"/>
    <x v="0"/>
    <n v="1"/>
    <n v="10.62"/>
    <n v="0.02"/>
    <s v="Regular Air"/>
    <n v="-31.2"/>
    <n v="8.32"/>
    <n v="2.38"/>
    <s v="Manitoba"/>
    <s v="Prarie"/>
    <s v="Corporate"/>
    <s v="Technology"/>
    <x v="7"/>
    <n v="0.74"/>
  </r>
  <r>
    <s v="Steve Chapman"/>
    <n v="37252"/>
    <x v="142"/>
    <d v="2011-11-21T00:00:00"/>
    <x v="6"/>
    <s v="2011"/>
    <n v="2"/>
    <b v="0"/>
    <x v="0"/>
    <n v="50"/>
    <n v="2337.0300000000002"/>
    <n v="0.1"/>
    <s v="Regular Air"/>
    <n v="-37.19"/>
    <n v="49.99"/>
    <n v="19.989999999999998"/>
    <s v="Manitoba"/>
    <s v="Prarie"/>
    <s v="Corporate"/>
    <s v="Technology"/>
    <x v="7"/>
    <n v="0.45"/>
  </r>
  <r>
    <s v="Steve Chapman"/>
    <n v="37252"/>
    <x v="142"/>
    <d v="2011-11-24T00:00:00"/>
    <x v="6"/>
    <s v="2011"/>
    <n v="5"/>
    <b v="0"/>
    <x v="0"/>
    <n v="34"/>
    <n v="29345.27"/>
    <n v="0.03"/>
    <s v="Delivery Truck"/>
    <n v="7497.55"/>
    <n v="880.98"/>
    <n v="44.55"/>
    <s v="Manitoba"/>
    <s v="Prarie"/>
    <s v="Corporate"/>
    <s v="Furniture"/>
    <x v="9"/>
    <n v="0.62"/>
  </r>
  <r>
    <s v="Steve Chapman"/>
    <n v="38979"/>
    <x v="6"/>
    <d v="2010-02-26T00:00:00"/>
    <x v="5"/>
    <s v="2010"/>
    <n v="0"/>
    <s v="FREE DELIVERY"/>
    <x v="0"/>
    <n v="48"/>
    <n v="3355.1"/>
    <n v="7.0000000000000007E-2"/>
    <s v="Delivery Truck"/>
    <n v="-1701.96"/>
    <n v="70.98"/>
    <n v="59.81"/>
    <s v="Manitoba"/>
    <s v="Prarie"/>
    <s v="Corporate"/>
    <s v="Furniture"/>
    <x v="14"/>
    <n v="0.6"/>
  </r>
  <r>
    <s v="Steve Chapman"/>
    <n v="38979"/>
    <x v="6"/>
    <d v="2010-03-03T00:00:00"/>
    <x v="4"/>
    <s v="2010"/>
    <n v="5"/>
    <b v="0"/>
    <x v="0"/>
    <n v="34"/>
    <n v="2864.55"/>
    <n v="0.06"/>
    <s v="Regular Air"/>
    <n v="1021.07"/>
    <n v="82.99"/>
    <n v="5.5"/>
    <s v="Manitoba"/>
    <s v="Prarie"/>
    <s v="Corporate"/>
    <s v="Technology"/>
    <x v="7"/>
    <n v="0.44"/>
  </r>
  <r>
    <s v="Steve Chapman"/>
    <n v="38979"/>
    <x v="6"/>
    <d v="2010-03-03T00:00:00"/>
    <x v="4"/>
    <s v="2010"/>
    <n v="5"/>
    <b v="0"/>
    <x v="0"/>
    <n v="31"/>
    <n v="65.61"/>
    <n v="0.02"/>
    <s v="Regular Air"/>
    <n v="-16.63"/>
    <n v="1.95"/>
    <n v="1.63"/>
    <s v="Manitoba"/>
    <s v="Prarie"/>
    <s v="Corporate"/>
    <s v="Office Supplies"/>
    <x v="12"/>
    <n v="0.46"/>
  </r>
  <r>
    <s v="Ken Black"/>
    <n v="39619"/>
    <x v="1259"/>
    <d v="2012-01-08T00:00:00"/>
    <x v="10"/>
    <s v="2012"/>
    <n v="4"/>
    <b v="0"/>
    <x v="0"/>
    <n v="15"/>
    <n v="742.8"/>
    <n v="0.02"/>
    <s v="Regular Air"/>
    <n v="265.87"/>
    <n v="49.34"/>
    <n v="10.25"/>
    <s v="Manitoba"/>
    <s v="Prarie"/>
    <s v="Consumer"/>
    <s v="Furniture"/>
    <x v="4"/>
    <n v="0.56999999999999995"/>
  </r>
  <r>
    <s v="John Lee"/>
    <n v="40101"/>
    <x v="692"/>
    <d v="2009-02-05T00:00:00"/>
    <x v="5"/>
    <s v="2009"/>
    <n v="5"/>
    <b v="0"/>
    <x v="0"/>
    <n v="46"/>
    <n v="2188.06"/>
    <n v="0.1"/>
    <s v="Express Air"/>
    <n v="33.770000000000003"/>
    <n v="49.99"/>
    <n v="19.989999999999998"/>
    <s v="Manitoba"/>
    <s v="Prarie"/>
    <s v="Corporate"/>
    <s v="Technology"/>
    <x v="7"/>
    <n v="0.45"/>
  </r>
  <r>
    <s v="Marc Crier"/>
    <n v="41542"/>
    <x v="1263"/>
    <d v="2009-09-27T00:00:00"/>
    <x v="11"/>
    <s v="2009"/>
    <n v="1"/>
    <b v="0"/>
    <x v="1"/>
    <n v="47"/>
    <n v="6181.48"/>
    <n v="0.03"/>
    <s v="Delivery Truck"/>
    <n v="-194.83"/>
    <n v="124.49"/>
    <n v="51.94"/>
    <s v="Manitoba"/>
    <s v="Prarie"/>
    <s v="Corporate"/>
    <s v="Furniture"/>
    <x v="10"/>
    <n v="0.63"/>
  </r>
  <r>
    <s v="Joe Elijah"/>
    <n v="42565"/>
    <x v="1264"/>
    <d v="2010-09-29T00:00:00"/>
    <x v="11"/>
    <s v="2010"/>
    <n v="7"/>
    <b v="0"/>
    <x v="0"/>
    <n v="33"/>
    <n v="283.8"/>
    <n v="0.04"/>
    <s v="Regular Air"/>
    <n v="47.52"/>
    <n v="8.69"/>
    <n v="2.99"/>
    <s v="Manitoba"/>
    <s v="Prarie"/>
    <s v="Home Office"/>
    <s v="Office Supplies"/>
    <x v="2"/>
    <n v="0.39"/>
  </r>
  <r>
    <s v="Steve Chapman"/>
    <n v="42823"/>
    <x v="461"/>
    <d v="2010-06-27T00:00:00"/>
    <x v="3"/>
    <s v="2010"/>
    <n v="2"/>
    <b v="0"/>
    <x v="4"/>
    <n v="8"/>
    <n v="49.14"/>
    <n v="0.05"/>
    <s v="Express Air"/>
    <n v="-22.56"/>
    <n v="4.28"/>
    <n v="6.18"/>
    <s v="Manitoba"/>
    <s v="Prarie"/>
    <s v="Corporate"/>
    <s v="Office Supplies"/>
    <x v="5"/>
    <n v="0.4"/>
  </r>
  <r>
    <s v="John Lee"/>
    <n v="43398"/>
    <x v="1066"/>
    <d v="2011-04-25T00:00:00"/>
    <x v="8"/>
    <s v="2011"/>
    <n v="1"/>
    <b v="0"/>
    <x v="3"/>
    <n v="10"/>
    <n v="1600.85"/>
    <n v="7.0000000000000007E-2"/>
    <s v="Delivery Truck"/>
    <n v="-193.97"/>
    <n v="159.31"/>
    <n v="60"/>
    <s v="Manitoba"/>
    <s v="Prarie"/>
    <s v="Corporate"/>
    <s v="Furniture"/>
    <x v="10"/>
    <n v="0.55000000000000004"/>
  </r>
  <r>
    <s v="John Lee"/>
    <n v="44002"/>
    <x v="1265"/>
    <d v="2009-02-09T00:00:00"/>
    <x v="5"/>
    <s v="2009"/>
    <n v="2"/>
    <b v="0"/>
    <x v="4"/>
    <n v="46"/>
    <n v="320.93"/>
    <n v="0.05"/>
    <s v="Regular Air"/>
    <n v="-66.48"/>
    <n v="6.68"/>
    <n v="5.66"/>
    <s v="Manitoba"/>
    <s v="Prarie"/>
    <s v="Corporate"/>
    <s v="Office Supplies"/>
    <x v="5"/>
    <n v="0.37"/>
  </r>
  <r>
    <s v="John Lee"/>
    <n v="44002"/>
    <x v="1265"/>
    <d v="2009-02-07T00:00:00"/>
    <x v="5"/>
    <s v="2009"/>
    <n v="0"/>
    <s v="FREE DELIVERY"/>
    <x v="4"/>
    <n v="14"/>
    <n v="261.85000000000002"/>
    <n v="0.03"/>
    <s v="Regular Air"/>
    <n v="-52.33"/>
    <n v="17.7"/>
    <n v="9.4700000000000006"/>
    <s v="Manitoba"/>
    <s v="Prarie"/>
    <s v="Corporate"/>
    <s v="Office Supplies"/>
    <x v="0"/>
    <n v="0.59"/>
  </r>
  <r>
    <s v="Cynthia Delaney"/>
    <n v="44196"/>
    <x v="1073"/>
    <d v="2009-08-24T00:00:00"/>
    <x v="2"/>
    <s v="2009"/>
    <n v="2"/>
    <b v="0"/>
    <x v="3"/>
    <n v="10"/>
    <n v="56.91"/>
    <n v="0.01"/>
    <s v="Regular Air"/>
    <n v="7.5"/>
    <n v="5.18"/>
    <n v="2.04"/>
    <s v="Manitoba"/>
    <s v="Prarie"/>
    <s v="Corporate"/>
    <s v="Office Supplies"/>
    <x v="5"/>
    <n v="0.36"/>
  </r>
  <r>
    <s v="Keith Dawkins"/>
    <n v="44359"/>
    <x v="1010"/>
    <d v="2010-12-01T00:00:00"/>
    <x v="9"/>
    <s v="2010"/>
    <n v="2"/>
    <b v="0"/>
    <x v="1"/>
    <n v="19"/>
    <n v="113.2"/>
    <n v="0.1"/>
    <s v="Regular Air"/>
    <n v="24.83"/>
    <n v="6.08"/>
    <n v="0.91"/>
    <s v="Manitoba"/>
    <s v="Prarie"/>
    <s v="Home Office"/>
    <s v="Office Supplies"/>
    <x v="12"/>
    <n v="0.51"/>
  </r>
  <r>
    <s v="Denise Monton"/>
    <n v="44871"/>
    <x v="788"/>
    <d v="2011-05-05T00:00:00"/>
    <x v="7"/>
    <s v="2011"/>
    <n v="2"/>
    <b v="0"/>
    <x v="5"/>
    <n v="27"/>
    <n v="94.46"/>
    <n v="0.02"/>
    <s v="Regular Air"/>
    <n v="-75.09"/>
    <n v="3.28"/>
    <n v="4.2"/>
    <s v="Manitoba"/>
    <s v="Prarie"/>
    <s v="Home Office"/>
    <s v="Office Supplies"/>
    <x v="12"/>
    <n v="0.56000000000000005"/>
  </r>
  <r>
    <s v="Marc Crier"/>
    <n v="46055"/>
    <x v="734"/>
    <d v="2012-06-04T00:00:00"/>
    <x v="3"/>
    <s v="2012"/>
    <n v="2"/>
    <b v="0"/>
    <x v="4"/>
    <n v="25"/>
    <n v="1291.2"/>
    <n v="0.04"/>
    <s v="Regular Air"/>
    <n v="-5.6"/>
    <n v="50.98"/>
    <n v="6.5"/>
    <s v="Manitoba"/>
    <s v="Prarie"/>
    <s v="Consumer"/>
    <s v="Technology"/>
    <x v="7"/>
    <n v="0.73"/>
  </r>
  <r>
    <s v="Keith Dawkins"/>
    <n v="46624"/>
    <x v="1244"/>
    <d v="2010-04-27T00:00:00"/>
    <x v="8"/>
    <s v="2010"/>
    <n v="1"/>
    <b v="0"/>
    <x v="3"/>
    <n v="28"/>
    <n v="110.2"/>
    <n v="7.0000000000000007E-2"/>
    <s v="Regular Air"/>
    <n v="42.84"/>
    <n v="4.13"/>
    <n v="0.5"/>
    <s v="Manitoba"/>
    <s v="Prarie"/>
    <s v="Home Office"/>
    <s v="Office Supplies"/>
    <x v="11"/>
    <n v="0.39"/>
  </r>
  <r>
    <s v="Keith Dawkins"/>
    <n v="46624"/>
    <x v="1244"/>
    <d v="2010-04-28T00:00:00"/>
    <x v="8"/>
    <s v="2010"/>
    <n v="2"/>
    <b v="0"/>
    <x v="3"/>
    <n v="12"/>
    <n v="54.86"/>
    <n v="0.09"/>
    <s v="Regular Air"/>
    <n v="-50.6"/>
    <n v="4.28"/>
    <n v="6.72"/>
    <s v="Manitoba"/>
    <s v="Prarie"/>
    <s v="Home Office"/>
    <s v="Office Supplies"/>
    <x v="5"/>
    <n v="0.4"/>
  </r>
  <r>
    <s v="Ed Braxton"/>
    <n v="47079"/>
    <x v="264"/>
    <d v="2011-12-18T00:00:00"/>
    <x v="9"/>
    <s v="2011"/>
    <n v="2"/>
    <b v="0"/>
    <x v="5"/>
    <n v="34"/>
    <n v="1069.8499999999999"/>
    <n v="7.0000000000000007E-2"/>
    <s v="Delivery Truck"/>
    <n v="-1179.3900000000001"/>
    <n v="31.76"/>
    <n v="45.51"/>
    <s v="Manitoba"/>
    <s v="Prarie"/>
    <s v="Home Office"/>
    <s v="Furniture"/>
    <x v="10"/>
    <n v="0.65"/>
  </r>
  <r>
    <s v="Marc Crier"/>
    <n v="47494"/>
    <x v="370"/>
    <d v="2009-07-02T00:00:00"/>
    <x v="1"/>
    <s v="2009"/>
    <n v="1"/>
    <b v="0"/>
    <x v="1"/>
    <n v="42"/>
    <n v="1967.83"/>
    <n v="0.04"/>
    <s v="Regular Air"/>
    <n v="659.6"/>
    <n v="45.19"/>
    <n v="1.99"/>
    <s v="Manitoba"/>
    <s v="Prarie"/>
    <s v="Consumer"/>
    <s v="Technology"/>
    <x v="7"/>
    <n v="0.55000000000000004"/>
  </r>
  <r>
    <s v="Marc Crier"/>
    <n v="47494"/>
    <x v="370"/>
    <d v="2009-07-01T00:00:00"/>
    <x v="1"/>
    <s v="2009"/>
    <n v="0"/>
    <s v="FREE DELIVERY"/>
    <x v="1"/>
    <n v="9"/>
    <n v="52.59"/>
    <n v="0.03"/>
    <s v="Regular Air"/>
    <n v="-28.14"/>
    <n v="4.9800000000000004"/>
    <n v="6.07"/>
    <s v="Manitoba"/>
    <s v="Prarie"/>
    <s v="Consumer"/>
    <s v="Office Supplies"/>
    <x v="5"/>
    <n v="0.36"/>
  </r>
  <r>
    <s v="Lindsay Williams"/>
    <n v="47622"/>
    <x v="234"/>
    <d v="2012-09-13T00:00:00"/>
    <x v="11"/>
    <s v="2012"/>
    <n v="1"/>
    <b v="0"/>
    <x v="3"/>
    <n v="41"/>
    <n v="8188.19"/>
    <n v="0.05"/>
    <s v="Regular Air"/>
    <n v="3702"/>
    <n v="204.1"/>
    <n v="13.99"/>
    <s v="Manitoba"/>
    <s v="Prarie"/>
    <s v="Corporate"/>
    <s v="Technology"/>
    <x v="16"/>
    <n v="0.37"/>
  </r>
  <r>
    <s v="Lindsay Williams"/>
    <n v="47938"/>
    <x v="342"/>
    <d v="2009-07-01T00:00:00"/>
    <x v="1"/>
    <s v="2009"/>
    <n v="7"/>
    <b v="0"/>
    <x v="0"/>
    <n v="17"/>
    <n v="283.65350000000001"/>
    <n v="0.09"/>
    <s v="Regular Air"/>
    <n v="-113.05"/>
    <n v="20.99"/>
    <n v="2.5"/>
    <s v="Manitoba"/>
    <s v="Prarie"/>
    <s v="Corporate"/>
    <s v="Technology"/>
    <x v="3"/>
    <n v="0.81"/>
  </r>
  <r>
    <s v="John Lee"/>
    <n v="48032"/>
    <x v="134"/>
    <d v="2010-08-27T00:00:00"/>
    <x v="2"/>
    <s v="2010"/>
    <n v="1"/>
    <b v="0"/>
    <x v="1"/>
    <n v="42"/>
    <n v="309.17"/>
    <n v="0.09"/>
    <s v="Regular Air"/>
    <n v="-283.31"/>
    <n v="7.77"/>
    <n v="9.23"/>
    <s v="Manitoba"/>
    <s v="Prarie"/>
    <s v="Corporate"/>
    <s v="Office Supplies"/>
    <x v="1"/>
    <n v="0.57999999999999996"/>
  </r>
  <r>
    <s v="John Lee"/>
    <n v="48032"/>
    <x v="134"/>
    <d v="2010-08-27T00:00:00"/>
    <x v="2"/>
    <s v="2010"/>
    <n v="1"/>
    <b v="0"/>
    <x v="1"/>
    <n v="29"/>
    <n v="412.86"/>
    <n v="7.0000000000000007E-2"/>
    <s v="Regular Air"/>
    <n v="-104.43"/>
    <n v="15.14"/>
    <n v="4.53"/>
    <s v="Manitoba"/>
    <s v="Prarie"/>
    <s v="Corporate"/>
    <s v="Office Supplies"/>
    <x v="0"/>
    <n v="0.81"/>
  </r>
  <r>
    <s v="Ed Braxton"/>
    <n v="49062"/>
    <x v="285"/>
    <d v="2012-04-18T00:00:00"/>
    <x v="8"/>
    <s v="2012"/>
    <n v="7"/>
    <b v="0"/>
    <x v="0"/>
    <n v="33"/>
    <n v="103.32"/>
    <n v="0"/>
    <s v="Regular Air"/>
    <n v="-25.68"/>
    <n v="2.98"/>
    <n v="2.0299999999999998"/>
    <s v="Manitoba"/>
    <s v="Prarie"/>
    <s v="Home Office"/>
    <s v="Office Supplies"/>
    <x v="12"/>
    <n v="0.56999999999999995"/>
  </r>
  <r>
    <s v="Joe Elijah"/>
    <n v="49541"/>
    <x v="191"/>
    <d v="2009-01-17T00:00:00"/>
    <x v="10"/>
    <s v="2009"/>
    <n v="1"/>
    <b v="0"/>
    <x v="4"/>
    <n v="35"/>
    <n v="503.75"/>
    <n v="0"/>
    <s v="Regular Air"/>
    <n v="16.46"/>
    <n v="13.43"/>
    <n v="5.5"/>
    <s v="Manitoba"/>
    <s v="Prarie"/>
    <s v="Home Office"/>
    <s v="Office Supplies"/>
    <x v="0"/>
    <n v="0.56999999999999995"/>
  </r>
  <r>
    <s v="Keith Dawkins"/>
    <n v="49799"/>
    <x v="182"/>
    <d v="2009-08-26T00:00:00"/>
    <x v="2"/>
    <s v="2009"/>
    <n v="2"/>
    <b v="0"/>
    <x v="1"/>
    <n v="4"/>
    <n v="1614.97"/>
    <n v="0.05"/>
    <s v="Delivery Truck"/>
    <n v="-593.15"/>
    <n v="376.13"/>
    <n v="85.63"/>
    <s v="Manitoba"/>
    <s v="Prarie"/>
    <s v="Home Office"/>
    <s v="Furniture"/>
    <x v="10"/>
    <n v="0.74"/>
  </r>
  <r>
    <s v="Keith Dawkins"/>
    <n v="49799"/>
    <x v="182"/>
    <d v="2009-08-25T00:00:00"/>
    <x v="2"/>
    <s v="2009"/>
    <n v="1"/>
    <b v="0"/>
    <x v="1"/>
    <n v="12"/>
    <n v="2119.0414999999998"/>
    <n v="0"/>
    <s v="Regular Air"/>
    <n v="-6.57"/>
    <n v="195.99"/>
    <n v="8.99"/>
    <s v="Manitoba"/>
    <s v="Prarie"/>
    <s v="Home Office"/>
    <s v="Technology"/>
    <x v="3"/>
    <n v="0.6"/>
  </r>
  <r>
    <s v="Ed Braxton"/>
    <n v="49828"/>
    <x v="933"/>
    <d v="2011-08-31T00:00:00"/>
    <x v="2"/>
    <s v="2011"/>
    <n v="1"/>
    <b v="0"/>
    <x v="4"/>
    <n v="39"/>
    <n v="272.39"/>
    <n v="0.03"/>
    <s v="Express Air"/>
    <n v="-91.48"/>
    <n v="6.48"/>
    <n v="6.6"/>
    <s v="Manitoba"/>
    <s v="Prarie"/>
    <s v="Consumer"/>
    <s v="Office Supplies"/>
    <x v="5"/>
    <n v="0.37"/>
  </r>
  <r>
    <s v="Cynthia Delaney"/>
    <n v="50054"/>
    <x v="351"/>
    <d v="2010-09-08T00:00:00"/>
    <x v="11"/>
    <s v="2010"/>
    <n v="2"/>
    <b v="0"/>
    <x v="3"/>
    <n v="50"/>
    <n v="5369.46"/>
    <n v="0"/>
    <s v="Regular Air"/>
    <n v="1370.26"/>
    <n v="99.99"/>
    <n v="19.989999999999998"/>
    <s v="Manitoba"/>
    <s v="Prarie"/>
    <s v="Corporate"/>
    <s v="Technology"/>
    <x v="16"/>
    <n v="0.52"/>
  </r>
  <r>
    <s v="Cynthia Delaney"/>
    <n v="50054"/>
    <x v="351"/>
    <d v="2010-09-08T00:00:00"/>
    <x v="11"/>
    <s v="2010"/>
    <n v="2"/>
    <b v="0"/>
    <x v="3"/>
    <n v="41"/>
    <n v="1439.96"/>
    <n v="0.02"/>
    <s v="Regular Air"/>
    <n v="182.46"/>
    <n v="33.29"/>
    <n v="8.74"/>
    <s v="Manitoba"/>
    <s v="Prarie"/>
    <s v="Corporate"/>
    <s v="Office Supplies"/>
    <x v="0"/>
    <n v="0.61"/>
  </r>
  <r>
    <s v="Marc Crier"/>
    <n v="50370"/>
    <x v="95"/>
    <d v="2012-11-07T00:00:00"/>
    <x v="6"/>
    <s v="2012"/>
    <n v="1"/>
    <b v="0"/>
    <x v="5"/>
    <n v="25"/>
    <n v="122.05"/>
    <n v="0"/>
    <s v="Express Air"/>
    <n v="-67.599999999999994"/>
    <n v="4.24"/>
    <n v="5.41"/>
    <s v="Manitoba"/>
    <s v="Prarie"/>
    <s v="Corporate"/>
    <s v="Office Supplies"/>
    <x v="2"/>
    <n v="0.35"/>
  </r>
  <r>
    <s v="Scot Wooten"/>
    <n v="51009"/>
    <x v="271"/>
    <d v="2011-11-07T00:00:00"/>
    <x v="6"/>
    <s v="2011"/>
    <n v="2"/>
    <b v="0"/>
    <x v="3"/>
    <n v="10"/>
    <n v="48"/>
    <n v="0.09"/>
    <s v="Regular Air"/>
    <n v="-29.14"/>
    <n v="4.18"/>
    <n v="6.92"/>
    <s v="Manitoba"/>
    <s v="Prarie"/>
    <s v="Corporate"/>
    <s v="Furniture"/>
    <x v="4"/>
    <n v="0.49"/>
  </r>
  <r>
    <s v="Joe Elijah"/>
    <n v="55200"/>
    <x v="3"/>
    <d v="2010-08-30T00:00:00"/>
    <x v="2"/>
    <s v="2010"/>
    <n v="2"/>
    <b v="0"/>
    <x v="4"/>
    <n v="33"/>
    <n v="505.08"/>
    <n v="0.01"/>
    <s v="Regular Air"/>
    <n v="-56.91"/>
    <n v="15.15"/>
    <n v="10.130000000000001"/>
    <s v="Manitoba"/>
    <s v="Prarie"/>
    <s v="Home Office"/>
    <s v="Office Supplies"/>
    <x v="2"/>
    <n v="0.38"/>
  </r>
  <r>
    <s v="Joe Elijah"/>
    <n v="55200"/>
    <x v="3"/>
    <d v="2010-08-30T00:00:00"/>
    <x v="2"/>
    <s v="2010"/>
    <n v="2"/>
    <b v="0"/>
    <x v="4"/>
    <n v="4"/>
    <n v="649.23850000000004"/>
    <n v="0.1"/>
    <s v="Regular Air"/>
    <n v="-830.72"/>
    <n v="205.99"/>
    <n v="2.79"/>
    <s v="Manitoba"/>
    <s v="Prarie"/>
    <s v="Home Office"/>
    <s v="Technology"/>
    <x v="3"/>
    <n v="0.57999999999999996"/>
  </r>
  <r>
    <s v="Ed Braxton"/>
    <n v="55808"/>
    <x v="492"/>
    <d v="2011-02-16T00:00:00"/>
    <x v="5"/>
    <s v="2011"/>
    <n v="2"/>
    <b v="0"/>
    <x v="3"/>
    <n v="6"/>
    <n v="830.28"/>
    <n v="0"/>
    <s v="Delivery Truck"/>
    <n v="-382.98"/>
    <n v="122.99"/>
    <n v="70.2"/>
    <s v="Manitoba"/>
    <s v="Prarie"/>
    <s v="Home Office"/>
    <s v="Furniture"/>
    <x v="14"/>
    <n v="0.74"/>
  </r>
  <r>
    <s v="Ed Braxton"/>
    <n v="55808"/>
    <x v="492"/>
    <d v="2011-02-16T00:00:00"/>
    <x v="5"/>
    <s v="2011"/>
    <n v="2"/>
    <b v="0"/>
    <x v="3"/>
    <n v="45"/>
    <n v="837.38599999999997"/>
    <n v="0.03"/>
    <s v="Regular Air"/>
    <n v="104.33"/>
    <n v="20.99"/>
    <n v="4.8099999999999996"/>
    <s v="Manitoba"/>
    <s v="Prarie"/>
    <s v="Home Office"/>
    <s v="Technology"/>
    <x v="3"/>
    <n v="0.57999999999999996"/>
  </r>
  <r>
    <s v="Stefanie Holloman"/>
    <n v="55937"/>
    <x v="452"/>
    <d v="2009-01-28T00:00:00"/>
    <x v="10"/>
    <s v="2009"/>
    <n v="2"/>
    <b v="0"/>
    <x v="4"/>
    <n v="10"/>
    <n v="392.77"/>
    <n v="0.09"/>
    <s v="Regular Air"/>
    <n v="-146.19999999999999"/>
    <n v="39.979999999999997"/>
    <n v="7.12"/>
    <s v="Manitoba"/>
    <s v="Prarie"/>
    <s v="Small Business"/>
    <s v="Technology"/>
    <x v="7"/>
    <n v="0.67"/>
  </r>
  <r>
    <s v="Stefanie Holloman"/>
    <n v="55937"/>
    <x v="452"/>
    <d v="2009-01-28T00:00:00"/>
    <x v="10"/>
    <s v="2009"/>
    <n v="2"/>
    <b v="0"/>
    <x v="4"/>
    <n v="24"/>
    <n v="7332.0879999999997"/>
    <n v="0.06"/>
    <s v="Delivery Truck"/>
    <n v="53.79"/>
    <n v="376.13"/>
    <n v="85.63"/>
    <s v="Manitoba"/>
    <s v="Prarie"/>
    <s v="Small Business"/>
    <s v="Furniture"/>
    <x v="10"/>
    <n v="0.74"/>
  </r>
  <r>
    <s v="Ed Braxton"/>
    <n v="56161"/>
    <x v="381"/>
    <d v="2012-04-16T00:00:00"/>
    <x v="8"/>
    <s v="2012"/>
    <n v="2"/>
    <b v="0"/>
    <x v="1"/>
    <n v="38"/>
    <n v="1504.22"/>
    <n v="0.02"/>
    <s v="Express Air"/>
    <n v="118.97"/>
    <n v="39.99"/>
    <n v="10.25"/>
    <s v="Manitoba"/>
    <s v="Prarie"/>
    <s v="Home Office"/>
    <s v="Technology"/>
    <x v="7"/>
    <n v="0.55000000000000004"/>
  </r>
  <r>
    <s v="Ed Braxton"/>
    <n v="57477"/>
    <x v="471"/>
    <d v="2010-09-28T00:00:00"/>
    <x v="11"/>
    <s v="2010"/>
    <n v="2"/>
    <b v="0"/>
    <x v="1"/>
    <n v="50"/>
    <n v="745.48"/>
    <n v="0.02"/>
    <s v="Regular Air"/>
    <n v="119.12"/>
    <n v="14.56"/>
    <n v="3.5"/>
    <s v="Manitoba"/>
    <s v="Prarie"/>
    <s v="Home Office"/>
    <s v="Office Supplies"/>
    <x v="1"/>
    <n v="0.57999999999999996"/>
  </r>
  <r>
    <s v="Ed Braxton"/>
    <n v="57477"/>
    <x v="471"/>
    <d v="2010-09-27T00:00:00"/>
    <x v="11"/>
    <s v="2010"/>
    <n v="1"/>
    <b v="0"/>
    <x v="1"/>
    <n v="45"/>
    <n v="3086.5115000000001"/>
    <n v="0.08"/>
    <s v="Regular Air"/>
    <n v="1560.96"/>
    <n v="85.99"/>
    <n v="2.5"/>
    <s v="Manitoba"/>
    <s v="Prarie"/>
    <s v="Home Office"/>
    <s v="Technology"/>
    <x v="3"/>
    <n v="0.35"/>
  </r>
  <r>
    <s v="Phillip Flathmann"/>
    <n v="59044"/>
    <x v="1266"/>
    <d v="2011-07-22T00:00:00"/>
    <x v="1"/>
    <s v="2011"/>
    <n v="2"/>
    <b v="0"/>
    <x v="5"/>
    <n v="6"/>
    <n v="20.190000000000001"/>
    <n v="0.02"/>
    <s v="Regular Air"/>
    <n v="1.25"/>
    <n v="3.08"/>
    <n v="0.99"/>
    <s v="Manitoba"/>
    <s v="Prarie"/>
    <s v="Small Business"/>
    <s v="Office Supplies"/>
    <x v="11"/>
    <n v="0.37"/>
  </r>
  <r>
    <s v="Corey Catlett"/>
    <n v="59204"/>
    <x v="1267"/>
    <d v="2012-03-01T00:00:00"/>
    <x v="4"/>
    <s v="2012"/>
    <n v="1"/>
    <b v="0"/>
    <x v="4"/>
    <n v="25"/>
    <n v="151.75"/>
    <n v="0.04"/>
    <s v="Regular Air"/>
    <n v="-66.239999999999995"/>
    <n v="5.8"/>
    <n v="5.59"/>
    <s v="Manitoba"/>
    <s v="Prarie"/>
    <s v="Home Office"/>
    <s v="Office Supplies"/>
    <x v="2"/>
    <n v="0.4"/>
  </r>
  <r>
    <s v="Ed Braxton"/>
    <n v="59969"/>
    <x v="268"/>
    <d v="2012-01-13T00:00:00"/>
    <x v="10"/>
    <s v="2012"/>
    <n v="2"/>
    <b v="0"/>
    <x v="1"/>
    <n v="42"/>
    <n v="437.73"/>
    <n v="0.01"/>
    <s v="Regular Air"/>
    <n v="205.7"/>
    <n v="9.9"/>
    <n v="1.39"/>
    <s v="Manitoba"/>
    <s v="Prarie"/>
    <s v="Home Office"/>
    <s v="Office Supplies"/>
    <x v="8"/>
    <n v="0.37"/>
  </r>
  <r>
    <s v="Ed Braxton"/>
    <n v="59969"/>
    <x v="268"/>
    <d v="2012-01-12T00:00:00"/>
    <x v="10"/>
    <s v="2012"/>
    <n v="1"/>
    <b v="0"/>
    <x v="1"/>
    <n v="16"/>
    <n v="275.01"/>
    <n v="0"/>
    <s v="Regular Air"/>
    <n v="-87.11"/>
    <n v="15.7"/>
    <n v="11.25"/>
    <s v="Manitoba"/>
    <s v="Prarie"/>
    <s v="Home Office"/>
    <s v="Office Supplies"/>
    <x v="0"/>
    <n v="0.6"/>
  </r>
  <r>
    <s v="Valerie Takahito"/>
    <n v="166"/>
    <x v="633"/>
    <d v="2011-09-13T00:00:00"/>
    <x v="11"/>
    <s v="2011"/>
    <n v="2"/>
    <b v="0"/>
    <x v="1"/>
    <n v="10"/>
    <n v="567.93600000000004"/>
    <n v="0.02"/>
    <s v="Express Air"/>
    <n v="-126.09"/>
    <n v="65.989999999999995"/>
    <n v="8.99"/>
    <s v="Manitoba"/>
    <s v="Prarie"/>
    <s v="Consumer"/>
    <s v="Technology"/>
    <x v="3"/>
    <n v="0.55000000000000004"/>
  </r>
  <r>
    <s v="Penelope Sewall"/>
    <n v="197"/>
    <x v="822"/>
    <d v="2011-04-08T00:00:00"/>
    <x v="8"/>
    <s v="2011"/>
    <n v="2"/>
    <b v="0"/>
    <x v="1"/>
    <n v="23"/>
    <n v="310.52"/>
    <n v="0.01"/>
    <s v="Regular Air"/>
    <n v="33.22"/>
    <n v="12.98"/>
    <n v="3.14"/>
    <s v="Manitoba"/>
    <s v="Prarie"/>
    <s v="Home Office"/>
    <s v="Office Supplies"/>
    <x v="15"/>
    <n v="0.6"/>
  </r>
  <r>
    <s v="Sean Braxton"/>
    <n v="231"/>
    <x v="769"/>
    <d v="2009-09-30T00:00:00"/>
    <x v="11"/>
    <s v="2009"/>
    <n v="2"/>
    <b v="0"/>
    <x v="1"/>
    <n v="2"/>
    <n v="689.74"/>
    <n v="0.06"/>
    <s v="Regular Air"/>
    <n v="-490.84"/>
    <n v="363.25"/>
    <n v="19.989999999999998"/>
    <s v="Manitoba"/>
    <s v="Prarie"/>
    <s v="Small Business"/>
    <s v="Office Supplies"/>
    <x v="1"/>
    <n v="0.56999999999999995"/>
  </r>
  <r>
    <s v="Valerie Dominguez"/>
    <n v="487"/>
    <x v="218"/>
    <d v="2012-08-18T00:00:00"/>
    <x v="2"/>
    <s v="2012"/>
    <n v="1"/>
    <b v="0"/>
    <x v="5"/>
    <n v="19"/>
    <n v="210.4"/>
    <n v="7.0000000000000007E-2"/>
    <s v="Regular Air"/>
    <n v="-18.96"/>
    <n v="10.89"/>
    <n v="4.5"/>
    <s v="Manitoba"/>
    <s v="Prarie"/>
    <s v="Corporate"/>
    <s v="Office Supplies"/>
    <x v="1"/>
    <n v="0.59"/>
  </r>
  <r>
    <s v="Susan MacKendrick"/>
    <n v="710"/>
    <x v="1268"/>
    <d v="2010-01-05T00:00:00"/>
    <x v="10"/>
    <s v="2010"/>
    <n v="4"/>
    <b v="0"/>
    <x v="0"/>
    <n v="42"/>
    <n v="161.77000000000001"/>
    <n v="0.01"/>
    <s v="Regular Air"/>
    <n v="-150.37"/>
    <n v="3.58"/>
    <n v="5.47"/>
    <s v="Manitoba"/>
    <s v="Prarie"/>
    <s v="Corporate"/>
    <s v="Office Supplies"/>
    <x v="2"/>
    <n v="0.37"/>
  </r>
  <r>
    <s v="Susan MacKendrick"/>
    <n v="710"/>
    <x v="1268"/>
    <d v="2010-01-03T00:00:00"/>
    <x v="10"/>
    <s v="2010"/>
    <n v="2"/>
    <b v="0"/>
    <x v="0"/>
    <n v="11"/>
    <n v="447.09"/>
    <n v="0.09"/>
    <s v="Regular Air"/>
    <n v="89.03"/>
    <n v="41.32"/>
    <n v="8.66"/>
    <s v="Manitoba"/>
    <s v="Prarie"/>
    <s v="Corporate"/>
    <s v="Furniture"/>
    <x v="4"/>
    <n v="0.76"/>
  </r>
  <r>
    <s v="Susan MacKendrick"/>
    <n v="710"/>
    <x v="1268"/>
    <d v="2010-01-05T00:00:00"/>
    <x v="10"/>
    <s v="2010"/>
    <n v="4"/>
    <b v="0"/>
    <x v="0"/>
    <n v="29"/>
    <n v="4192.88"/>
    <n v="0.02"/>
    <s v="Delivery Truck"/>
    <n v="731.32"/>
    <n v="145.44999999999999"/>
    <n v="17.850000000000001"/>
    <s v="Manitoba"/>
    <s v="Prarie"/>
    <s v="Corporate"/>
    <s v="Technology"/>
    <x v="16"/>
    <n v="0.56000000000000005"/>
  </r>
  <r>
    <s v="Thais Sissman"/>
    <n v="801"/>
    <x v="223"/>
    <d v="2012-02-20T00:00:00"/>
    <x v="5"/>
    <s v="2012"/>
    <n v="3"/>
    <b v="0"/>
    <x v="5"/>
    <n v="20"/>
    <n v="59.85"/>
    <n v="0.03"/>
    <s v="Regular Air"/>
    <n v="-47.41"/>
    <n v="2.74"/>
    <n v="3.5"/>
    <s v="Manitoba"/>
    <s v="Prarie"/>
    <s v="Corporate"/>
    <s v="Office Supplies"/>
    <x v="12"/>
    <n v="0.57999999999999996"/>
  </r>
  <r>
    <s v="Valerie Dominguez"/>
    <n v="870"/>
    <x v="695"/>
    <d v="2010-06-19T00:00:00"/>
    <x v="3"/>
    <s v="2010"/>
    <n v="0"/>
    <s v="FREE DELIVERY"/>
    <x v="3"/>
    <n v="23"/>
    <n v="1661.04"/>
    <n v="0.04"/>
    <s v="Regular Air"/>
    <n v="475.54"/>
    <n v="70.97"/>
    <n v="3.5"/>
    <s v="Manitoba"/>
    <s v="Prarie"/>
    <s v="Corporate"/>
    <s v="Office Supplies"/>
    <x v="1"/>
    <n v="0.59"/>
  </r>
  <r>
    <s v="Tanja Norvell"/>
    <n v="1253"/>
    <x v="89"/>
    <d v="2010-01-25T00:00:00"/>
    <x v="10"/>
    <s v="2010"/>
    <n v="0"/>
    <s v="FREE DELIVERY"/>
    <x v="5"/>
    <n v="15"/>
    <n v="494.34"/>
    <n v="0.05"/>
    <s v="Regular Air"/>
    <n v="-30.19"/>
    <n v="31.98"/>
    <n v="6.72"/>
    <s v="Manitoba"/>
    <s v="Prarie"/>
    <s v="Consumer"/>
    <s v="Office Supplies"/>
    <x v="0"/>
    <n v="0.75"/>
  </r>
  <r>
    <s v="Linda Southworth"/>
    <n v="1542"/>
    <x v="752"/>
    <d v="2010-09-16T00:00:00"/>
    <x v="11"/>
    <s v="2010"/>
    <n v="2"/>
    <b v="0"/>
    <x v="4"/>
    <n v="47"/>
    <n v="2150.25"/>
    <n v="0.06"/>
    <s v="Regular Air"/>
    <n v="586.92999999999995"/>
    <n v="48.58"/>
    <n v="3.99"/>
    <s v="Manitoba"/>
    <s v="Prarie"/>
    <s v="Consumer"/>
    <s v="Office Supplies"/>
    <x v="1"/>
    <n v="0.56000000000000005"/>
  </r>
  <r>
    <s v="Linda Southworth"/>
    <n v="1542"/>
    <x v="752"/>
    <d v="2010-09-16T00:00:00"/>
    <x v="11"/>
    <s v="2010"/>
    <n v="2"/>
    <b v="0"/>
    <x v="4"/>
    <n v="13"/>
    <n v="448"/>
    <n v="0.08"/>
    <s v="Regular Air"/>
    <n v="27.2"/>
    <n v="35.51"/>
    <n v="6.31"/>
    <s v="Manitoba"/>
    <s v="Prarie"/>
    <s v="Consumer"/>
    <s v="Office Supplies"/>
    <x v="0"/>
    <n v="0.57999999999999996"/>
  </r>
  <r>
    <s v="Michael Moore"/>
    <n v="2497"/>
    <x v="1269"/>
    <d v="2012-08-28T00:00:00"/>
    <x v="2"/>
    <s v="2012"/>
    <n v="2"/>
    <b v="0"/>
    <x v="5"/>
    <n v="21"/>
    <n v="3629.1174999999998"/>
    <n v="0.06"/>
    <s v="Regular Air"/>
    <n v="636.03"/>
    <n v="205.99"/>
    <n v="5.26"/>
    <s v="Manitoba"/>
    <s v="Prarie"/>
    <s v="Corporate"/>
    <s v="Technology"/>
    <x v="3"/>
    <n v="0.56000000000000005"/>
  </r>
  <r>
    <s v="Patrick Ryan"/>
    <n v="2630"/>
    <x v="88"/>
    <d v="2012-10-23T00:00:00"/>
    <x v="0"/>
    <s v="2012"/>
    <n v="0"/>
    <s v="FREE DELIVERY"/>
    <x v="0"/>
    <n v="31"/>
    <n v="146.51"/>
    <n v="0.04"/>
    <s v="Regular Air"/>
    <n v="37.14"/>
    <n v="4.7300000000000004"/>
    <n v="1.52"/>
    <s v="Manitoba"/>
    <s v="Prarie"/>
    <s v="Corporate"/>
    <s v="Office Supplies"/>
    <x v="5"/>
    <n v="0.36"/>
  </r>
  <r>
    <s v="Troy Blackwell"/>
    <n v="2657"/>
    <x v="1270"/>
    <d v="2011-10-18T00:00:00"/>
    <x v="0"/>
    <s v="2011"/>
    <n v="2"/>
    <b v="0"/>
    <x v="1"/>
    <n v="30"/>
    <n v="8316.76"/>
    <n v="0.05"/>
    <s v="Delivery Truck"/>
    <n v="2108.8000000000002"/>
    <n v="279.81"/>
    <n v="23.19"/>
    <s v="Manitoba"/>
    <s v="Prarie"/>
    <s v="Home Office"/>
    <s v="Office Supplies"/>
    <x v="1"/>
    <n v="0.59"/>
  </r>
  <r>
    <s v="Troy Blackwell"/>
    <n v="2657"/>
    <x v="1270"/>
    <d v="2011-10-17T00:00:00"/>
    <x v="0"/>
    <s v="2011"/>
    <n v="1"/>
    <b v="0"/>
    <x v="1"/>
    <n v="37"/>
    <n v="2143.2154999999998"/>
    <n v="0.02"/>
    <s v="Regular Air"/>
    <n v="464.36"/>
    <n v="65.989999999999995"/>
    <n v="8.99"/>
    <s v="Manitoba"/>
    <s v="Prarie"/>
    <s v="Home Office"/>
    <s v="Technology"/>
    <x v="3"/>
    <n v="0.55000000000000004"/>
  </r>
  <r>
    <s v="Thais Sissman"/>
    <n v="2688"/>
    <x v="1064"/>
    <d v="2012-01-24T00:00:00"/>
    <x v="10"/>
    <s v="2012"/>
    <n v="1"/>
    <b v="0"/>
    <x v="1"/>
    <n v="31"/>
    <n v="2080.0349999999999"/>
    <n v="0.1"/>
    <s v="Regular Air"/>
    <n v="844.9"/>
    <n v="85.99"/>
    <n v="1.25"/>
    <s v="Manitoba"/>
    <s v="Prarie"/>
    <s v="Small Business"/>
    <s v="Technology"/>
    <x v="3"/>
    <n v="0.39"/>
  </r>
  <r>
    <s v="Thais Sissman"/>
    <n v="2688"/>
    <x v="1064"/>
    <d v="2012-01-24T00:00:00"/>
    <x v="10"/>
    <s v="2012"/>
    <n v="1"/>
    <b v="0"/>
    <x v="1"/>
    <n v="7"/>
    <n v="145.41999999999999"/>
    <n v="0.09"/>
    <s v="Regular Air"/>
    <n v="-98.46"/>
    <n v="20.97"/>
    <n v="6.5"/>
    <s v="Manitoba"/>
    <s v="Prarie"/>
    <s v="Small Business"/>
    <s v="Technology"/>
    <x v="7"/>
    <n v="0.78"/>
  </r>
  <r>
    <s v="Thais Sissman"/>
    <n v="2688"/>
    <x v="1064"/>
    <d v="2012-01-25T00:00:00"/>
    <x v="10"/>
    <s v="2012"/>
    <n v="2"/>
    <b v="0"/>
    <x v="1"/>
    <n v="11"/>
    <n v="1559.4355"/>
    <n v="0.01"/>
    <s v="Regular Air"/>
    <n v="61.24"/>
    <n v="155.99"/>
    <n v="3.9"/>
    <s v="Manitoba"/>
    <s v="Prarie"/>
    <s v="Small Business"/>
    <s v="Technology"/>
    <x v="3"/>
    <n v="0.55000000000000004"/>
  </r>
  <r>
    <s v="Ross Baird"/>
    <n v="2816"/>
    <x v="971"/>
    <d v="2009-09-20T00:00:00"/>
    <x v="11"/>
    <s v="2009"/>
    <n v="1"/>
    <b v="0"/>
    <x v="1"/>
    <n v="35"/>
    <n v="787.56"/>
    <n v="0"/>
    <s v="Regular Air"/>
    <n v="220.04"/>
    <n v="21.98"/>
    <n v="2.87"/>
    <s v="Manitoba"/>
    <s v="Prarie"/>
    <s v="Corporate"/>
    <s v="Office Supplies"/>
    <x v="12"/>
    <n v="0.55000000000000004"/>
  </r>
  <r>
    <s v="Ross Baird"/>
    <n v="2818"/>
    <x v="716"/>
    <d v="2009-12-13T00:00:00"/>
    <x v="9"/>
    <s v="2009"/>
    <n v="2"/>
    <b v="0"/>
    <x v="4"/>
    <n v="37"/>
    <n v="565.91"/>
    <n v="0.05"/>
    <s v="Regular Air"/>
    <n v="192.39"/>
    <n v="15.68"/>
    <n v="3.73"/>
    <s v="Manitoba"/>
    <s v="Prarie"/>
    <s v="Corporate"/>
    <s v="Furniture"/>
    <x v="4"/>
    <n v="0.46"/>
  </r>
  <r>
    <s v="Ross Baird"/>
    <n v="2818"/>
    <x v="716"/>
    <d v="2009-12-12T00:00:00"/>
    <x v="9"/>
    <s v="2009"/>
    <n v="1"/>
    <b v="0"/>
    <x v="4"/>
    <n v="39"/>
    <n v="593.21"/>
    <n v="0"/>
    <s v="Regular Air"/>
    <n v="44.71"/>
    <n v="14.98"/>
    <n v="8.99"/>
    <s v="Manitoba"/>
    <s v="Prarie"/>
    <s v="Corporate"/>
    <s v="Furniture"/>
    <x v="4"/>
    <n v="0.39"/>
  </r>
  <r>
    <s v="Ross Baird"/>
    <n v="2818"/>
    <x v="716"/>
    <d v="2009-12-12T00:00:00"/>
    <x v="9"/>
    <s v="2009"/>
    <n v="1"/>
    <b v="0"/>
    <x v="4"/>
    <n v="2"/>
    <n v="89.23"/>
    <n v="0.02"/>
    <s v="Regular Air"/>
    <n v="-42.72"/>
    <n v="38.76"/>
    <n v="13.26"/>
    <s v="Manitoba"/>
    <s v="Prarie"/>
    <s v="Corporate"/>
    <s v="Office Supplies"/>
    <x v="5"/>
    <n v="0.36"/>
  </r>
  <r>
    <s v="Tracy Zic"/>
    <n v="3040"/>
    <x v="358"/>
    <d v="2010-04-12T00:00:00"/>
    <x v="8"/>
    <s v="2010"/>
    <n v="1"/>
    <b v="0"/>
    <x v="4"/>
    <n v="13"/>
    <n v="98.39"/>
    <n v="0.01"/>
    <s v="Express Air"/>
    <n v="-31.54"/>
    <n v="6.48"/>
    <n v="6.6"/>
    <s v="Manitoba"/>
    <s v="Prarie"/>
    <s v="Consumer"/>
    <s v="Office Supplies"/>
    <x v="5"/>
    <n v="0.37"/>
  </r>
  <r>
    <s v="Jack Garza"/>
    <n v="3108"/>
    <x v="136"/>
    <d v="2010-08-05T00:00:00"/>
    <x v="2"/>
    <s v="2010"/>
    <n v="1"/>
    <b v="0"/>
    <x v="5"/>
    <n v="36"/>
    <n v="65.39"/>
    <n v="0.09"/>
    <s v="Regular Air"/>
    <n v="-0.46"/>
    <n v="1.82"/>
    <n v="1"/>
    <s v="Manitoba"/>
    <s v="Prarie"/>
    <s v="Corporate"/>
    <s v="Office Supplies"/>
    <x v="12"/>
    <n v="0.4"/>
  </r>
  <r>
    <s v="Gary McGarr"/>
    <n v="3459"/>
    <x v="114"/>
    <d v="2009-07-29T00:00:00"/>
    <x v="1"/>
    <s v="2009"/>
    <n v="2"/>
    <b v="0"/>
    <x v="3"/>
    <n v="24"/>
    <n v="2152.404"/>
    <n v="0.1"/>
    <s v="Express Air"/>
    <n v="218.87"/>
    <n v="110.99"/>
    <n v="8.99"/>
    <s v="Manitoba"/>
    <s v="Prarie"/>
    <s v="Home Office"/>
    <s v="Technology"/>
    <x v="3"/>
    <n v="0.56999999999999995"/>
  </r>
  <r>
    <s v="Mick Crebagga"/>
    <n v="3488"/>
    <x v="644"/>
    <d v="2011-01-10T00:00:00"/>
    <x v="10"/>
    <s v="2011"/>
    <n v="3"/>
    <b v="0"/>
    <x v="4"/>
    <n v="39"/>
    <n v="4669.1899999999996"/>
    <n v="0.06"/>
    <s v="Delivery Truck"/>
    <n v="-1864.08"/>
    <n v="122.99"/>
    <n v="70.2"/>
    <s v="Manitoba"/>
    <s v="Prarie"/>
    <s v="Home Office"/>
    <s v="Furniture"/>
    <x v="14"/>
    <n v="0.74"/>
  </r>
  <r>
    <s v="Mick Crebagga"/>
    <n v="3488"/>
    <x v="644"/>
    <d v="2011-01-08T00:00:00"/>
    <x v="10"/>
    <s v="2011"/>
    <n v="1"/>
    <b v="0"/>
    <x v="4"/>
    <n v="6"/>
    <n v="133.4"/>
    <n v="0.02"/>
    <s v="Regular Air"/>
    <n v="-0.31"/>
    <n v="21.98"/>
    <n v="2.87"/>
    <s v="Manitoba"/>
    <s v="Prarie"/>
    <s v="Home Office"/>
    <s v="Office Supplies"/>
    <x v="12"/>
    <n v="0.55000000000000004"/>
  </r>
  <r>
    <s v="Roy Skaria"/>
    <n v="3492"/>
    <x v="257"/>
    <d v="2009-11-28T00:00:00"/>
    <x v="6"/>
    <s v="2009"/>
    <n v="5"/>
    <b v="0"/>
    <x v="0"/>
    <n v="35"/>
    <n v="2393.63"/>
    <n v="0.04"/>
    <s v="Regular Air"/>
    <n v="524.88"/>
    <n v="67.28"/>
    <n v="19.989999999999998"/>
    <s v="Manitoba"/>
    <s v="Prarie"/>
    <s v="Corporate"/>
    <s v="Office Supplies"/>
    <x v="2"/>
    <n v="0.4"/>
  </r>
  <r>
    <s v="Roy Skaria"/>
    <n v="3492"/>
    <x v="257"/>
    <d v="2009-11-23T00:00:00"/>
    <x v="6"/>
    <s v="2009"/>
    <n v="0"/>
    <s v="FREE DELIVERY"/>
    <x v="0"/>
    <n v="49"/>
    <n v="6177.53"/>
    <n v="0.1"/>
    <s v="Delivery Truck"/>
    <n v="-1195.1199999999999"/>
    <n v="130.97999999999999"/>
    <n v="54.74"/>
    <s v="Manitoba"/>
    <s v="Prarie"/>
    <s v="Corporate"/>
    <s v="Furniture"/>
    <x v="9"/>
    <n v="0.69"/>
  </r>
  <r>
    <s v="Roy Skaria"/>
    <n v="3492"/>
    <x v="257"/>
    <d v="2009-11-23T00:00:00"/>
    <x v="6"/>
    <s v="2009"/>
    <n v="0"/>
    <s v="FREE DELIVERY"/>
    <x v="0"/>
    <n v="33"/>
    <n v="94.6"/>
    <n v="0.04"/>
    <s v="Regular Air"/>
    <n v="-6.34"/>
    <n v="2.78"/>
    <n v="1.25"/>
    <s v="Manitoba"/>
    <s v="Prarie"/>
    <s v="Corporate"/>
    <s v="Office Supplies"/>
    <x v="12"/>
    <n v="0.59"/>
  </r>
  <r>
    <s v="Roy Skaria"/>
    <n v="3553"/>
    <x v="1271"/>
    <d v="2009-05-18T00:00:00"/>
    <x v="7"/>
    <s v="2009"/>
    <n v="1"/>
    <b v="0"/>
    <x v="4"/>
    <n v="7"/>
    <n v="20.5"/>
    <n v="0.06"/>
    <s v="Regular Air"/>
    <n v="-4.04"/>
    <n v="2.94"/>
    <n v="0.96"/>
    <s v="Manitoba"/>
    <s v="Prarie"/>
    <s v="Corporate"/>
    <s v="Office Supplies"/>
    <x v="12"/>
    <n v="0.57999999999999996"/>
  </r>
  <r>
    <s v="Steven Ward"/>
    <n v="3622"/>
    <x v="992"/>
    <d v="2011-12-01T00:00:00"/>
    <x v="9"/>
    <s v="2011"/>
    <n v="5"/>
    <b v="0"/>
    <x v="0"/>
    <n v="16"/>
    <n v="76.599999999999994"/>
    <n v="0.01"/>
    <s v="Regular Air"/>
    <n v="-48.51"/>
    <n v="4.24"/>
    <n v="5.41"/>
    <s v="Manitoba"/>
    <s v="Prarie"/>
    <s v="Consumer"/>
    <s v="Office Supplies"/>
    <x v="2"/>
    <n v="0.35"/>
  </r>
  <r>
    <s v="Tanja Norvell"/>
    <n v="3810"/>
    <x v="190"/>
    <d v="2012-09-18T00:00:00"/>
    <x v="11"/>
    <s v="2012"/>
    <n v="2"/>
    <b v="0"/>
    <x v="5"/>
    <n v="40"/>
    <n v="221.86"/>
    <n v="0.09"/>
    <s v="Regular Air"/>
    <n v="-1845.66"/>
    <n v="4.4800000000000004"/>
    <n v="49"/>
    <s v="Manitoba"/>
    <s v="Prarie"/>
    <s v="Corporate"/>
    <s v="Office Supplies"/>
    <x v="1"/>
    <n v="0.6"/>
  </r>
  <r>
    <s v="Tanja Norvell"/>
    <n v="3810"/>
    <x v="190"/>
    <d v="2012-09-18T00:00:00"/>
    <x v="11"/>
    <s v="2012"/>
    <n v="2"/>
    <b v="0"/>
    <x v="5"/>
    <n v="25"/>
    <n v="78.260000000000005"/>
    <n v="0.04"/>
    <s v="Express Air"/>
    <n v="35.090000000000003"/>
    <n v="2.61"/>
    <n v="0.5"/>
    <s v="Manitoba"/>
    <s v="Prarie"/>
    <s v="Corporate"/>
    <s v="Office Supplies"/>
    <x v="11"/>
    <n v="0.39"/>
  </r>
  <r>
    <s v="Tanja Norvell"/>
    <n v="4451"/>
    <x v="1028"/>
    <d v="2009-09-30T00:00:00"/>
    <x v="11"/>
    <s v="2009"/>
    <n v="0"/>
    <s v="FREE DELIVERY"/>
    <x v="5"/>
    <n v="47"/>
    <n v="992.95"/>
    <n v="0.04"/>
    <s v="Regular Air"/>
    <n v="-65.209999999999994"/>
    <n v="21.38"/>
    <n v="8.99"/>
    <s v="Manitoba"/>
    <s v="Prarie"/>
    <s v="Corporate"/>
    <s v="Office Supplies"/>
    <x v="12"/>
    <n v="0.59"/>
  </r>
  <r>
    <s v="Ryan Crowe"/>
    <n v="4516"/>
    <x v="840"/>
    <d v="2009-03-29T00:00:00"/>
    <x v="4"/>
    <s v="2009"/>
    <n v="1"/>
    <b v="0"/>
    <x v="4"/>
    <n v="42"/>
    <n v="294.77999999999997"/>
    <n v="0.05"/>
    <s v="Regular Air"/>
    <n v="-113.45"/>
    <n v="6.68"/>
    <n v="6.93"/>
    <s v="Manitoba"/>
    <s v="Prarie"/>
    <s v="Small Business"/>
    <s v="Office Supplies"/>
    <x v="5"/>
    <n v="0.37"/>
  </r>
  <r>
    <s v="Roy Skaria"/>
    <n v="4578"/>
    <x v="234"/>
    <d v="2012-09-17T00:00:00"/>
    <x v="11"/>
    <s v="2012"/>
    <n v="5"/>
    <b v="0"/>
    <x v="0"/>
    <n v="45"/>
    <n v="282.70999999999998"/>
    <n v="0.09"/>
    <s v="Regular Air"/>
    <n v="-141.44"/>
    <n v="6.48"/>
    <n v="6.74"/>
    <s v="Manitoba"/>
    <s v="Prarie"/>
    <s v="Corporate"/>
    <s v="Office Supplies"/>
    <x v="5"/>
    <n v="0.37"/>
  </r>
  <r>
    <s v="Roy Skaria"/>
    <n v="4578"/>
    <x v="234"/>
    <d v="2012-09-19T00:00:00"/>
    <x v="11"/>
    <s v="2012"/>
    <n v="7"/>
    <b v="0"/>
    <x v="0"/>
    <n v="48"/>
    <n v="724.13"/>
    <n v="0.01"/>
    <s v="Regular Air"/>
    <n v="-250.53"/>
    <n v="14.81"/>
    <n v="13.32"/>
    <s v="Manitoba"/>
    <s v="Prarie"/>
    <s v="Corporate"/>
    <s v="Office Supplies"/>
    <x v="1"/>
    <n v="0.43"/>
  </r>
  <r>
    <s v="Roy Skaria"/>
    <n v="4578"/>
    <x v="234"/>
    <d v="2012-09-19T00:00:00"/>
    <x v="11"/>
    <s v="2012"/>
    <n v="7"/>
    <b v="0"/>
    <x v="0"/>
    <n v="15"/>
    <n v="294.66000000000003"/>
    <n v="7.0000000000000007E-2"/>
    <s v="Regular Air"/>
    <n v="86.33"/>
    <n v="20.239999999999998"/>
    <n v="6.67"/>
    <s v="Manitoba"/>
    <s v="Prarie"/>
    <s v="Corporate"/>
    <s v="Furniture"/>
    <x v="4"/>
    <n v="0.49"/>
  </r>
  <r>
    <s v="Steven Ward"/>
    <n v="4611"/>
    <x v="1272"/>
    <d v="2010-01-09T00:00:00"/>
    <x v="10"/>
    <s v="2010"/>
    <n v="0"/>
    <s v="FREE DELIVERY"/>
    <x v="1"/>
    <n v="32"/>
    <n v="16172.44"/>
    <n v="0.03"/>
    <s v="Delivery Truck"/>
    <n v="7176.12"/>
    <n v="500.98"/>
    <n v="28.14"/>
    <s v="Manitoba"/>
    <s v="Prarie"/>
    <s v="Consumer"/>
    <s v="Technology"/>
    <x v="16"/>
    <n v="0.38"/>
  </r>
  <r>
    <s v="Irene Maddox"/>
    <n v="5281"/>
    <x v="966"/>
    <d v="2011-11-02T00:00:00"/>
    <x v="6"/>
    <s v="2011"/>
    <n v="1"/>
    <b v="0"/>
    <x v="1"/>
    <n v="36"/>
    <n v="4733.7"/>
    <n v="0"/>
    <s v="Delivery Truck"/>
    <n v="624.36"/>
    <n v="120.98"/>
    <n v="30"/>
    <s v="Manitoba"/>
    <s v="Prarie"/>
    <s v="Consumer"/>
    <s v="Furniture"/>
    <x v="14"/>
    <n v="0.64"/>
  </r>
  <r>
    <s v="Irene Maddox"/>
    <n v="5281"/>
    <x v="966"/>
    <d v="2011-11-02T00:00:00"/>
    <x v="6"/>
    <s v="2011"/>
    <n v="1"/>
    <b v="0"/>
    <x v="1"/>
    <n v="14"/>
    <n v="2718.07"/>
    <n v="0.1"/>
    <s v="Regular Air"/>
    <n v="1107.53"/>
    <n v="209.84"/>
    <n v="21.21"/>
    <s v="Manitoba"/>
    <s v="Prarie"/>
    <s v="Consumer"/>
    <s v="Furniture"/>
    <x v="4"/>
    <n v="0.59"/>
  </r>
  <r>
    <s v="Nick Radford"/>
    <n v="5635"/>
    <x v="869"/>
    <d v="2012-08-17T00:00:00"/>
    <x v="2"/>
    <s v="2012"/>
    <n v="2"/>
    <b v="0"/>
    <x v="4"/>
    <n v="17"/>
    <n v="198.78"/>
    <n v="0.02"/>
    <s v="Regular Air"/>
    <n v="-28.35"/>
    <n v="11.5"/>
    <n v="7.19"/>
    <s v="Manitoba"/>
    <s v="Prarie"/>
    <s v="Corporate"/>
    <s v="Office Supplies"/>
    <x v="2"/>
    <n v="0.4"/>
  </r>
  <r>
    <s v="Nick Radford"/>
    <n v="5635"/>
    <x v="869"/>
    <d v="2012-08-17T00:00:00"/>
    <x v="2"/>
    <s v="2012"/>
    <n v="2"/>
    <b v="0"/>
    <x v="4"/>
    <n v="50"/>
    <n v="281.58"/>
    <n v="0.09"/>
    <s v="Regular Air"/>
    <n v="-161.56"/>
    <n v="5.77"/>
    <n v="5.92"/>
    <s v="Manitoba"/>
    <s v="Prarie"/>
    <s v="Corporate"/>
    <s v="Furniture"/>
    <x v="4"/>
    <n v="0.55000000000000004"/>
  </r>
  <r>
    <s v="Theresa Swint"/>
    <n v="5696"/>
    <x v="788"/>
    <d v="2011-05-05T00:00:00"/>
    <x v="7"/>
    <s v="2011"/>
    <n v="2"/>
    <b v="0"/>
    <x v="5"/>
    <n v="4"/>
    <n v="2206.17"/>
    <n v="0.02"/>
    <s v="Regular Air"/>
    <n v="251.43"/>
    <n v="525.98"/>
    <n v="19.989999999999998"/>
    <s v="Manitoba"/>
    <s v="Prarie"/>
    <s v="Consumer"/>
    <s v="Office Supplies"/>
    <x v="2"/>
    <n v="0.37"/>
  </r>
  <r>
    <s v="Theresa Swint"/>
    <n v="5696"/>
    <x v="788"/>
    <d v="2011-05-05T00:00:00"/>
    <x v="7"/>
    <s v="2011"/>
    <n v="2"/>
    <b v="0"/>
    <x v="5"/>
    <n v="40"/>
    <n v="621.12"/>
    <n v="0.1"/>
    <s v="Regular Air"/>
    <n v="190.53"/>
    <n v="16.510000000000002"/>
    <n v="2.99"/>
    <s v="Manitoba"/>
    <s v="Prarie"/>
    <s v="Consumer"/>
    <s v="Office Supplies"/>
    <x v="2"/>
    <n v="0.37"/>
  </r>
  <r>
    <s v="Theresa Swint"/>
    <n v="5696"/>
    <x v="788"/>
    <d v="2011-05-05T00:00:00"/>
    <x v="7"/>
    <s v="2011"/>
    <n v="2"/>
    <b v="0"/>
    <x v="5"/>
    <n v="31"/>
    <n v="175.92"/>
    <n v="0.09"/>
    <s v="Regular Air"/>
    <n v="-93.41"/>
    <n v="5.98"/>
    <n v="3.85"/>
    <s v="Manitoba"/>
    <s v="Prarie"/>
    <s v="Consumer"/>
    <s v="Technology"/>
    <x v="7"/>
    <n v="0.68"/>
  </r>
  <r>
    <s v="Maurice Satty"/>
    <n v="5921"/>
    <x v="319"/>
    <d v="2009-04-13T00:00:00"/>
    <x v="8"/>
    <s v="2009"/>
    <n v="7"/>
    <b v="0"/>
    <x v="0"/>
    <n v="27"/>
    <n v="384.74"/>
    <n v="0.01"/>
    <s v="Express Air"/>
    <n v="2.69"/>
    <n v="13.43"/>
    <n v="5.5"/>
    <s v="Manitoba"/>
    <s v="Prarie"/>
    <s v="Corporate"/>
    <s v="Office Supplies"/>
    <x v="0"/>
    <n v="0.56999999999999995"/>
  </r>
  <r>
    <s v="Henry Goldwyn"/>
    <n v="6241"/>
    <x v="1273"/>
    <d v="2010-01-03T00:00:00"/>
    <x v="10"/>
    <s v="2010"/>
    <n v="5"/>
    <b v="0"/>
    <x v="0"/>
    <n v="24"/>
    <n v="133.94"/>
    <n v="0.08"/>
    <s v="Express Air"/>
    <n v="45"/>
    <n v="5.84"/>
    <n v="1"/>
    <s v="Manitoba"/>
    <s v="Prarie"/>
    <s v="Small Business"/>
    <s v="Office Supplies"/>
    <x v="12"/>
    <n v="0.38"/>
  </r>
  <r>
    <s v="Henry Goldwyn"/>
    <n v="6241"/>
    <x v="1273"/>
    <d v="2010-01-02T00:00:00"/>
    <x v="10"/>
    <s v="2010"/>
    <n v="4"/>
    <b v="0"/>
    <x v="0"/>
    <n v="29"/>
    <n v="5433.0895"/>
    <n v="0"/>
    <s v="Regular Air"/>
    <n v="1365.28"/>
    <n v="205.99"/>
    <n v="8.99"/>
    <s v="Manitoba"/>
    <s v="Prarie"/>
    <s v="Small Business"/>
    <s v="Technology"/>
    <x v="3"/>
    <n v="0.6"/>
  </r>
  <r>
    <s v="Mick Crebagga"/>
    <n v="6406"/>
    <x v="691"/>
    <d v="2009-08-16T00:00:00"/>
    <x v="2"/>
    <s v="2009"/>
    <n v="2"/>
    <b v="0"/>
    <x v="5"/>
    <n v="43"/>
    <n v="92.63"/>
    <n v="0.05"/>
    <s v="Regular Air"/>
    <n v="-70.8"/>
    <n v="2.08"/>
    <n v="2.56"/>
    <s v="Manitoba"/>
    <s v="Prarie"/>
    <s v="Home Office"/>
    <s v="Office Supplies"/>
    <x v="15"/>
    <n v="0.55000000000000004"/>
  </r>
  <r>
    <s v="Roy Skaria"/>
    <n v="6625"/>
    <x v="117"/>
    <d v="2010-08-17T00:00:00"/>
    <x v="2"/>
    <s v="2010"/>
    <n v="2"/>
    <b v="0"/>
    <x v="1"/>
    <n v="23"/>
    <n v="21062.91"/>
    <n v="0.01"/>
    <s v="Delivery Truck"/>
    <n v="5713.53"/>
    <n v="880.98"/>
    <n v="44.55"/>
    <s v="Manitoba"/>
    <s v="Prarie"/>
    <s v="Corporate"/>
    <s v="Furniture"/>
    <x v="9"/>
    <n v="0.62"/>
  </r>
  <r>
    <s v="Victor Price"/>
    <n v="6854"/>
    <x v="132"/>
    <d v="2009-01-08T00:00:00"/>
    <x v="10"/>
    <s v="2009"/>
    <n v="2"/>
    <b v="0"/>
    <x v="4"/>
    <n v="1"/>
    <n v="22.13"/>
    <n v="7.0000000000000007E-2"/>
    <s v="Express Air"/>
    <n v="-2.39"/>
    <n v="7.68"/>
    <n v="6.16"/>
    <s v="Manitoba"/>
    <s v="Prarie"/>
    <s v="Consumer"/>
    <s v="Office Supplies"/>
    <x v="2"/>
    <n v="0.35"/>
  </r>
  <r>
    <s v="Victor Price"/>
    <n v="6854"/>
    <x v="132"/>
    <d v="2009-01-08T00:00:00"/>
    <x v="10"/>
    <s v="2009"/>
    <n v="2"/>
    <b v="0"/>
    <x v="4"/>
    <n v="19"/>
    <n v="129.84"/>
    <n v="0.05"/>
    <s v="Express Air"/>
    <n v="2.39"/>
    <n v="6.64"/>
    <n v="4.95"/>
    <s v="Manitoba"/>
    <s v="Prarie"/>
    <s v="Consumer"/>
    <s v="Furniture"/>
    <x v="4"/>
    <n v="0.37"/>
  </r>
  <r>
    <s v="Maureen Grace"/>
    <n v="7335"/>
    <x v="1274"/>
    <d v="2010-06-03T00:00:00"/>
    <x v="3"/>
    <s v="2010"/>
    <n v="5"/>
    <b v="0"/>
    <x v="0"/>
    <n v="43"/>
    <n v="3681.7494999999999"/>
    <n v="0.01"/>
    <s v="Regular Air"/>
    <n v="1196.44"/>
    <n v="95.99"/>
    <n v="4.9000000000000004"/>
    <s v="Manitoba"/>
    <s v="Prarie"/>
    <s v="Corporate"/>
    <s v="Technology"/>
    <x v="3"/>
    <n v="0.56000000000000005"/>
  </r>
  <r>
    <s v="Eric Hoffmann"/>
    <n v="7457"/>
    <x v="103"/>
    <d v="2010-10-03T00:00:00"/>
    <x v="0"/>
    <s v="2010"/>
    <n v="3"/>
    <b v="0"/>
    <x v="3"/>
    <n v="36"/>
    <n v="2300.4499999999998"/>
    <n v="0.02"/>
    <s v="Regular Air"/>
    <n v="624.64"/>
    <n v="60.98"/>
    <n v="19.989999999999998"/>
    <s v="Manitoba"/>
    <s v="Prarie"/>
    <s v="Small Business"/>
    <s v="Office Supplies"/>
    <x v="8"/>
    <n v="0.38"/>
  </r>
  <r>
    <s v="Eric Hoffmann"/>
    <n v="7457"/>
    <x v="103"/>
    <d v="2010-10-02T00:00:00"/>
    <x v="0"/>
    <s v="2010"/>
    <n v="2"/>
    <b v="0"/>
    <x v="3"/>
    <n v="46"/>
    <n v="548.11"/>
    <n v="0.04"/>
    <s v="Regular Air"/>
    <n v="124.24"/>
    <n v="11.55"/>
    <n v="2.36"/>
    <s v="Manitoba"/>
    <s v="Prarie"/>
    <s v="Small Business"/>
    <s v="Office Supplies"/>
    <x v="12"/>
    <n v="0.55000000000000004"/>
  </r>
  <r>
    <s v="Jill Stevenson"/>
    <n v="7653"/>
    <x v="496"/>
    <d v="2012-03-01T00:00:00"/>
    <x v="4"/>
    <s v="2012"/>
    <n v="3"/>
    <b v="0"/>
    <x v="4"/>
    <n v="32"/>
    <n v="1425.06"/>
    <n v="0.1"/>
    <s v="Regular Air"/>
    <n v="597.30999999999995"/>
    <n v="48.04"/>
    <n v="5.09"/>
    <s v="Manitoba"/>
    <s v="Prarie"/>
    <s v="Consumer"/>
    <s v="Office Supplies"/>
    <x v="5"/>
    <n v="0.37"/>
  </r>
  <r>
    <s v="Evan Bailliet"/>
    <n v="7783"/>
    <x v="899"/>
    <d v="2012-01-13T00:00:00"/>
    <x v="10"/>
    <s v="2012"/>
    <n v="1"/>
    <b v="0"/>
    <x v="4"/>
    <n v="3"/>
    <n v="31.35"/>
    <n v="0.03"/>
    <s v="Regular Air"/>
    <n v="-14.62"/>
    <n v="8.85"/>
    <n v="5.6"/>
    <s v="Manitoba"/>
    <s v="Prarie"/>
    <s v="Corporate"/>
    <s v="Office Supplies"/>
    <x v="2"/>
    <n v="0.36"/>
  </r>
  <r>
    <s v="Meg Tillman"/>
    <n v="7905"/>
    <x v="862"/>
    <d v="2009-06-07T00:00:00"/>
    <x v="3"/>
    <s v="2009"/>
    <n v="4"/>
    <b v="0"/>
    <x v="0"/>
    <n v="46"/>
    <n v="11057.6"/>
    <n v="0.08"/>
    <s v="Delivery Truck"/>
    <n v="183.9"/>
    <n v="259.70999999999998"/>
    <n v="66.67"/>
    <s v="Manitoba"/>
    <s v="Prarie"/>
    <s v="Small Business"/>
    <s v="Furniture"/>
    <x v="10"/>
    <n v="0.61"/>
  </r>
  <r>
    <s v="Gary McGarr"/>
    <n v="8064"/>
    <x v="1275"/>
    <d v="2011-05-13T00:00:00"/>
    <x v="7"/>
    <s v="2011"/>
    <n v="1"/>
    <b v="0"/>
    <x v="1"/>
    <n v="44"/>
    <n v="10445.950000000001"/>
    <n v="7.0000000000000007E-2"/>
    <s v="Delivery Truck"/>
    <n v="1069.6099999999999"/>
    <n v="243.98"/>
    <n v="62.94"/>
    <s v="Manitoba"/>
    <s v="Prarie"/>
    <s v="Home Office"/>
    <s v="Furniture"/>
    <x v="14"/>
    <n v="0.56999999999999995"/>
  </r>
  <r>
    <s v="Russell D'Ascenzo"/>
    <n v="8130"/>
    <x v="212"/>
    <d v="2012-05-15T00:00:00"/>
    <x v="7"/>
    <s v="2012"/>
    <n v="2"/>
    <b v="0"/>
    <x v="5"/>
    <n v="15"/>
    <n v="66.33"/>
    <n v="0.03"/>
    <s v="Regular Air"/>
    <n v="-47.23"/>
    <n v="4.13"/>
    <n v="5.04"/>
    <s v="Manitoba"/>
    <s v="Prarie"/>
    <s v="Consumer"/>
    <s v="Office Supplies"/>
    <x v="2"/>
    <n v="0.38"/>
  </r>
  <r>
    <s v="Gary Hwang"/>
    <n v="8294"/>
    <x v="1276"/>
    <d v="2012-06-21T00:00:00"/>
    <x v="3"/>
    <s v="2012"/>
    <n v="1"/>
    <b v="0"/>
    <x v="4"/>
    <n v="28"/>
    <n v="197.57400000000001"/>
    <n v="0.05"/>
    <s v="Regular Air"/>
    <n v="-90.84"/>
    <n v="7.99"/>
    <n v="5.03"/>
    <s v="Manitoba"/>
    <s v="Prarie"/>
    <s v="Home Office"/>
    <s v="Technology"/>
    <x v="3"/>
    <n v="0.6"/>
  </r>
  <r>
    <s v="Meg Tillman"/>
    <n v="8384"/>
    <x v="364"/>
    <d v="2010-05-06T00:00:00"/>
    <x v="7"/>
    <s v="2010"/>
    <n v="1"/>
    <b v="0"/>
    <x v="1"/>
    <n v="37"/>
    <n v="4935.72"/>
    <n v="7.0000000000000007E-2"/>
    <s v="Delivery Truck"/>
    <n v="-698.09"/>
    <n v="140.97999999999999"/>
    <n v="36.090000000000003"/>
    <s v="Manitoba"/>
    <s v="Prarie"/>
    <s v="Small Business"/>
    <s v="Furniture"/>
    <x v="9"/>
    <n v="0.77"/>
  </r>
  <r>
    <s v="Joseph Airdo"/>
    <n v="8580"/>
    <x v="1143"/>
    <d v="2011-03-22T00:00:00"/>
    <x v="4"/>
    <s v="2011"/>
    <n v="0"/>
    <s v="FREE DELIVERY"/>
    <x v="1"/>
    <n v="12"/>
    <n v="151.49"/>
    <n v="0"/>
    <s v="Regular Air"/>
    <n v="-3.95"/>
    <n v="11.58"/>
    <n v="6.97"/>
    <s v="Manitoba"/>
    <s v="Prarie"/>
    <s v="Consumer"/>
    <s v="Office Supplies"/>
    <x v="8"/>
    <n v="0.35"/>
  </r>
  <r>
    <s v="Joseph Airdo"/>
    <n v="8580"/>
    <x v="1143"/>
    <d v="2011-03-23T00:00:00"/>
    <x v="4"/>
    <s v="2011"/>
    <n v="1"/>
    <b v="0"/>
    <x v="1"/>
    <n v="37"/>
    <n v="308.22000000000003"/>
    <n v="0"/>
    <s v="Regular Air"/>
    <n v="-215.57"/>
    <n v="7.77"/>
    <n v="9.23"/>
    <s v="Manitoba"/>
    <s v="Prarie"/>
    <s v="Consumer"/>
    <s v="Office Supplies"/>
    <x v="1"/>
    <n v="0.57999999999999996"/>
  </r>
  <r>
    <s v="Emily Ducich"/>
    <n v="8646"/>
    <x v="945"/>
    <d v="2009-04-11T00:00:00"/>
    <x v="8"/>
    <s v="2009"/>
    <n v="2"/>
    <b v="0"/>
    <x v="1"/>
    <n v="8"/>
    <n v="85.85"/>
    <n v="0.03"/>
    <s v="Regular Air"/>
    <n v="-327.64999999999998"/>
    <n v="4.4800000000000004"/>
    <n v="49"/>
    <s v="Manitoba"/>
    <s v="Prarie"/>
    <s v="Consumer"/>
    <s v="Office Supplies"/>
    <x v="1"/>
    <n v="0.6"/>
  </r>
  <r>
    <s v="Emily Ducich"/>
    <n v="8646"/>
    <x v="945"/>
    <d v="2009-04-11T00:00:00"/>
    <x v="8"/>
    <s v="2009"/>
    <n v="2"/>
    <b v="0"/>
    <x v="1"/>
    <n v="41"/>
    <n v="14377.78"/>
    <n v="0.06"/>
    <s v="Delivery Truck"/>
    <n v="4161.9799999999996"/>
    <n v="350.99"/>
    <n v="39"/>
    <s v="Manitoba"/>
    <s v="Prarie"/>
    <s v="Consumer"/>
    <s v="Furniture"/>
    <x v="14"/>
    <n v="0.55000000000000004"/>
  </r>
  <r>
    <s v="Emily Ducich"/>
    <n v="8646"/>
    <x v="945"/>
    <d v="2009-04-11T00:00:00"/>
    <x v="8"/>
    <s v="2009"/>
    <n v="2"/>
    <b v="0"/>
    <x v="1"/>
    <n v="26"/>
    <n v="994.27"/>
    <n v="0.09"/>
    <s v="Express Air"/>
    <n v="-127.11"/>
    <n v="40.98"/>
    <n v="6.5"/>
    <s v="Manitoba"/>
    <s v="Prarie"/>
    <s v="Consumer"/>
    <s v="Technology"/>
    <x v="7"/>
    <n v="0.74"/>
  </r>
  <r>
    <s v="Emily Ducich"/>
    <n v="8646"/>
    <x v="945"/>
    <d v="2009-04-10T00:00:00"/>
    <x v="8"/>
    <s v="2009"/>
    <n v="1"/>
    <b v="0"/>
    <x v="1"/>
    <n v="29"/>
    <n v="9558.65"/>
    <n v="0.09"/>
    <s v="Delivery Truck"/>
    <n v="2154.0700000000002"/>
    <n v="349.45"/>
    <n v="60"/>
    <s v="Manitoba"/>
    <s v="Prarie"/>
    <s v="Consumer"/>
    <s v="Furniture"/>
    <x v="10"/>
    <m/>
  </r>
  <r>
    <s v="Stewart Visinsky"/>
    <n v="8993"/>
    <x v="29"/>
    <d v="2011-05-30T00:00:00"/>
    <x v="7"/>
    <s v="2011"/>
    <n v="2"/>
    <b v="0"/>
    <x v="4"/>
    <n v="41"/>
    <n v="172.15"/>
    <n v="0.02"/>
    <s v="Express Air"/>
    <n v="86.78"/>
    <n v="3.69"/>
    <n v="0.5"/>
    <s v="Manitoba"/>
    <s v="Prarie"/>
    <s v="Corporate"/>
    <s v="Office Supplies"/>
    <x v="11"/>
    <n v="0.38"/>
  </r>
  <r>
    <s v="Tanja Norvell"/>
    <n v="8996"/>
    <x v="220"/>
    <d v="2011-06-06T00:00:00"/>
    <x v="3"/>
    <s v="2011"/>
    <n v="4"/>
    <b v="0"/>
    <x v="0"/>
    <n v="13"/>
    <n v="772.26750000000004"/>
    <n v="0.02"/>
    <s v="Regular Air"/>
    <n v="-48.85"/>
    <n v="65.989999999999995"/>
    <n v="8.99"/>
    <s v="Manitoba"/>
    <s v="Prarie"/>
    <s v="Corporate"/>
    <s v="Technology"/>
    <x v="3"/>
    <n v="0.59"/>
  </r>
  <r>
    <s v="Linda Southworth"/>
    <n v="8998"/>
    <x v="974"/>
    <d v="2010-01-07T00:00:00"/>
    <x v="10"/>
    <s v="2010"/>
    <n v="4"/>
    <b v="0"/>
    <x v="0"/>
    <n v="37"/>
    <n v="1767.88"/>
    <n v="7.0000000000000007E-2"/>
    <s v="Regular Air"/>
    <n v="66.47"/>
    <n v="50.98"/>
    <n v="13.66"/>
    <s v="Manitoba"/>
    <s v="Prarie"/>
    <s v="Consumer"/>
    <s v="Office Supplies"/>
    <x v="1"/>
    <n v="0.57999999999999996"/>
  </r>
  <r>
    <s v="Linda Southworth"/>
    <n v="8998"/>
    <x v="974"/>
    <d v="2010-01-05T00:00:00"/>
    <x v="10"/>
    <s v="2010"/>
    <n v="2"/>
    <b v="0"/>
    <x v="0"/>
    <n v="12"/>
    <n v="277.42"/>
    <n v="0.01"/>
    <s v="Regular Air"/>
    <n v="49.82"/>
    <n v="22.24"/>
    <n v="1.99"/>
    <s v="Manitoba"/>
    <s v="Prarie"/>
    <s v="Consumer"/>
    <s v="Technology"/>
    <x v="7"/>
    <n v="0.43"/>
  </r>
  <r>
    <s v="Linda Southworth"/>
    <n v="8998"/>
    <x v="974"/>
    <d v="2010-01-08T00:00:00"/>
    <x v="10"/>
    <s v="2010"/>
    <n v="5"/>
    <b v="0"/>
    <x v="0"/>
    <n v="13"/>
    <n v="178.13"/>
    <n v="0.04"/>
    <s v="Regular Air"/>
    <n v="-19.75"/>
    <n v="13.43"/>
    <n v="5.5"/>
    <s v="Manitoba"/>
    <s v="Prarie"/>
    <s v="Consumer"/>
    <s v="Office Supplies"/>
    <x v="0"/>
    <n v="0.56999999999999995"/>
  </r>
  <r>
    <s v="Henry Goldwyn"/>
    <n v="9124"/>
    <x v="1270"/>
    <d v="2011-10-16T00:00:00"/>
    <x v="0"/>
    <s v="2011"/>
    <n v="0"/>
    <s v="FREE DELIVERY"/>
    <x v="0"/>
    <n v="17"/>
    <n v="2637.78"/>
    <n v="0.04"/>
    <s v="Regular Air"/>
    <n v="-0.84"/>
    <n v="152.47999999999999"/>
    <n v="6.5"/>
    <s v="Manitoba"/>
    <s v="Prarie"/>
    <s v="Small Business"/>
    <s v="Technology"/>
    <x v="7"/>
    <n v="0.74"/>
  </r>
  <r>
    <s v="Henry Goldwyn"/>
    <n v="9124"/>
    <x v="1270"/>
    <d v="2011-10-21T00:00:00"/>
    <x v="0"/>
    <s v="2011"/>
    <n v="5"/>
    <b v="0"/>
    <x v="0"/>
    <n v="29"/>
    <n v="157.4"/>
    <n v="0.01"/>
    <s v="Regular Air"/>
    <n v="-118.56"/>
    <n v="4.9800000000000004"/>
    <n v="7.28"/>
    <s v="Manitoba"/>
    <s v="Prarie"/>
    <s v="Small Business"/>
    <s v="Office Supplies"/>
    <x v="5"/>
    <n v="0.38"/>
  </r>
  <r>
    <s v="Steven Cartwright"/>
    <n v="9152"/>
    <x v="147"/>
    <d v="2010-08-20T00:00:00"/>
    <x v="2"/>
    <s v="2010"/>
    <n v="0"/>
    <s v="FREE DELIVERY"/>
    <x v="3"/>
    <n v="43"/>
    <n v="292.80799999999999"/>
    <n v="0.05"/>
    <s v="Regular Air"/>
    <n v="-129.69"/>
    <n v="7.99"/>
    <n v="5.03"/>
    <s v="Manitoba"/>
    <s v="Prarie"/>
    <s v="Home Office"/>
    <s v="Technology"/>
    <x v="3"/>
    <n v="0.6"/>
  </r>
  <r>
    <s v="Steven Cartwright"/>
    <n v="9312"/>
    <x v="853"/>
    <d v="2012-05-19T00:00:00"/>
    <x v="7"/>
    <s v="2012"/>
    <n v="1"/>
    <b v="0"/>
    <x v="3"/>
    <n v="43"/>
    <n v="1160.55"/>
    <n v="0.05"/>
    <s v="Delivery Truck"/>
    <n v="-179.17"/>
    <n v="25.98"/>
    <n v="14.36"/>
    <s v="Manitoba"/>
    <s v="Prarie"/>
    <s v="Home Office"/>
    <s v="Furniture"/>
    <x v="14"/>
    <n v="0.6"/>
  </r>
  <r>
    <s v="Sue Ann Reed"/>
    <n v="9700"/>
    <x v="152"/>
    <d v="2011-08-09T00:00:00"/>
    <x v="2"/>
    <s v="2011"/>
    <n v="1"/>
    <b v="0"/>
    <x v="5"/>
    <n v="35"/>
    <n v="106.06"/>
    <n v="0.08"/>
    <s v="Regular Air"/>
    <n v="-59.74"/>
    <n v="3.14"/>
    <n v="1.92"/>
    <s v="Manitoba"/>
    <s v="Prarie"/>
    <s v="Consumer"/>
    <s v="Office Supplies"/>
    <x v="15"/>
    <n v="0.84"/>
  </r>
  <r>
    <s v="Irene Maddox"/>
    <n v="9826"/>
    <x v="570"/>
    <d v="2012-03-24T00:00:00"/>
    <x v="4"/>
    <s v="2012"/>
    <n v="2"/>
    <b v="0"/>
    <x v="4"/>
    <n v="7"/>
    <n v="131.61000000000001"/>
    <n v="0.01"/>
    <s v="Regular Air"/>
    <n v="-7.3"/>
    <n v="17.48"/>
    <n v="1.99"/>
    <s v="Manitoba"/>
    <s v="Prarie"/>
    <s v="Consumer"/>
    <s v="Technology"/>
    <x v="7"/>
    <n v="0.45"/>
  </r>
  <r>
    <s v="Thais Sissman"/>
    <n v="9954"/>
    <x v="777"/>
    <d v="2009-06-20T00:00:00"/>
    <x v="3"/>
    <s v="2009"/>
    <n v="1"/>
    <b v="0"/>
    <x v="3"/>
    <n v="36"/>
    <n v="10122.719999999999"/>
    <n v="7.0000000000000007E-2"/>
    <s v="Delivery Truck"/>
    <n v="-381.16"/>
    <n v="280.98"/>
    <n v="57"/>
    <s v="Manitoba"/>
    <s v="Prarie"/>
    <s v="Corporate"/>
    <s v="Furniture"/>
    <x v="14"/>
    <n v="0.78"/>
  </r>
  <r>
    <s v="Thais Sissman"/>
    <n v="9954"/>
    <x v="777"/>
    <d v="2009-06-21T00:00:00"/>
    <x v="3"/>
    <s v="2009"/>
    <n v="2"/>
    <b v="0"/>
    <x v="3"/>
    <n v="39"/>
    <n v="203.6"/>
    <n v="0"/>
    <s v="Regular Air"/>
    <n v="-166.44"/>
    <n v="4.9800000000000004"/>
    <n v="7.44"/>
    <s v="Manitoba"/>
    <s v="Prarie"/>
    <s v="Corporate"/>
    <s v="Office Supplies"/>
    <x v="5"/>
    <n v="0.36"/>
  </r>
  <r>
    <s v="Thais Sissman"/>
    <n v="9954"/>
    <x v="777"/>
    <d v="2009-06-21T00:00:00"/>
    <x v="3"/>
    <s v="2009"/>
    <n v="2"/>
    <b v="0"/>
    <x v="3"/>
    <n v="30"/>
    <n v="115.81"/>
    <n v="0.1"/>
    <s v="Regular Air"/>
    <n v="22.06"/>
    <n v="3.98"/>
    <n v="0.83"/>
    <s v="Manitoba"/>
    <s v="Prarie"/>
    <s v="Corporate"/>
    <s v="Office Supplies"/>
    <x v="12"/>
    <n v="0.51"/>
  </r>
  <r>
    <s v="Sanjit Engle"/>
    <n v="10081"/>
    <x v="77"/>
    <d v="2010-08-08T00:00:00"/>
    <x v="2"/>
    <s v="2010"/>
    <n v="1"/>
    <b v="0"/>
    <x v="3"/>
    <n v="49"/>
    <n v="1058.43"/>
    <n v="0.02"/>
    <s v="Regular Air"/>
    <n v="245"/>
    <n v="20.28"/>
    <n v="6.68"/>
    <s v="Manitoba"/>
    <s v="Prarie"/>
    <s v="Home Office"/>
    <s v="Furniture"/>
    <x v="4"/>
    <n v="0.53"/>
  </r>
  <r>
    <s v="Katherine Ducich"/>
    <n v="10272"/>
    <x v="80"/>
    <d v="2009-01-19T00:00:00"/>
    <x v="10"/>
    <s v="2009"/>
    <n v="2"/>
    <b v="0"/>
    <x v="4"/>
    <n v="3"/>
    <n v="299.08"/>
    <n v="0.03"/>
    <s v="Regular Air"/>
    <n v="-50.43"/>
    <n v="90.48"/>
    <n v="19.989999999999998"/>
    <s v="Manitoba"/>
    <s v="Prarie"/>
    <s v="Corporate"/>
    <s v="Office Supplies"/>
    <x v="8"/>
    <n v="0.4"/>
  </r>
  <r>
    <s v="Katherine Ducich"/>
    <n v="10272"/>
    <x v="80"/>
    <d v="2009-01-17T00:00:00"/>
    <x v="10"/>
    <s v="2009"/>
    <n v="0"/>
    <s v="FREE DELIVERY"/>
    <x v="4"/>
    <n v="26"/>
    <n v="566.39"/>
    <n v="0.06"/>
    <s v="Regular Air"/>
    <n v="76.430000000000007"/>
    <n v="22.84"/>
    <n v="8.18"/>
    <s v="Manitoba"/>
    <s v="Prarie"/>
    <s v="Corporate"/>
    <s v="Office Supplies"/>
    <x v="5"/>
    <n v="0.39"/>
  </r>
  <r>
    <s v="Victor Price"/>
    <n v="10530"/>
    <x v="802"/>
    <d v="2009-01-29T00:00:00"/>
    <x v="10"/>
    <s v="2009"/>
    <n v="2"/>
    <b v="0"/>
    <x v="4"/>
    <n v="4"/>
    <n v="377.21300000000002"/>
    <n v="0.02"/>
    <s v="Regular Air"/>
    <n v="-411.65"/>
    <n v="110.99"/>
    <n v="2.5"/>
    <s v="Manitoba"/>
    <s v="Prarie"/>
    <s v="Consumer"/>
    <s v="Technology"/>
    <x v="3"/>
    <n v="0.56999999999999995"/>
  </r>
  <r>
    <s v="Tanja Norvell"/>
    <n v="11270"/>
    <x v="785"/>
    <d v="2011-07-01T00:00:00"/>
    <x v="1"/>
    <s v="2011"/>
    <n v="1"/>
    <b v="0"/>
    <x v="1"/>
    <n v="15"/>
    <n v="140.07"/>
    <n v="0.04"/>
    <s v="Express Air"/>
    <n v="-21.85"/>
    <n v="8.6"/>
    <n v="6.19"/>
    <s v="Manitoba"/>
    <s v="Prarie"/>
    <s v="Corporate"/>
    <s v="Office Supplies"/>
    <x v="2"/>
    <n v="0.38"/>
  </r>
  <r>
    <s v="Eric Hoffmann"/>
    <n v="11431"/>
    <x v="1277"/>
    <d v="2012-08-03T00:00:00"/>
    <x v="2"/>
    <s v="2012"/>
    <n v="2"/>
    <b v="0"/>
    <x v="1"/>
    <n v="5"/>
    <n v="39.68"/>
    <n v="0.09"/>
    <s v="Regular Air"/>
    <n v="-6.71"/>
    <n v="8.01"/>
    <n v="2.87"/>
    <s v="Manitoba"/>
    <s v="Prarie"/>
    <s v="Small Business"/>
    <s v="Office Supplies"/>
    <x v="5"/>
    <n v="0.4"/>
  </r>
  <r>
    <s v="Eric Hoffmann"/>
    <n v="11431"/>
    <x v="1277"/>
    <d v="2012-08-02T00:00:00"/>
    <x v="2"/>
    <s v="2012"/>
    <n v="1"/>
    <b v="0"/>
    <x v="1"/>
    <n v="8"/>
    <n v="1273.2660000000001"/>
    <n v="0.1"/>
    <s v="Regular Air"/>
    <n v="-615.66999999999996"/>
    <n v="205.99"/>
    <n v="8.99"/>
    <s v="Manitoba"/>
    <s v="Prarie"/>
    <s v="Small Business"/>
    <s v="Technology"/>
    <x v="3"/>
    <n v="0.57999999999999996"/>
  </r>
  <r>
    <s v="Mike Gockenbach"/>
    <n v="11815"/>
    <x v="256"/>
    <d v="2011-09-14T00:00:00"/>
    <x v="11"/>
    <s v="2011"/>
    <n v="2"/>
    <b v="0"/>
    <x v="0"/>
    <n v="22"/>
    <n v="351.27"/>
    <n v="0.08"/>
    <s v="Regular Air"/>
    <n v="-37.22"/>
    <n v="15.73"/>
    <n v="7.42"/>
    <s v="Manitoba"/>
    <s v="Prarie"/>
    <s v="Consumer"/>
    <s v="Office Supplies"/>
    <x v="15"/>
    <n v="0.56000000000000005"/>
  </r>
  <r>
    <s v="Tanja Norvell"/>
    <n v="12097"/>
    <x v="628"/>
    <d v="2010-11-11T00:00:00"/>
    <x v="6"/>
    <s v="2010"/>
    <n v="2"/>
    <b v="0"/>
    <x v="5"/>
    <n v="9"/>
    <n v="49.89"/>
    <n v="0.06"/>
    <s v="Regular Air"/>
    <n v="-30.84"/>
    <n v="4.9800000000000004"/>
    <n v="6.07"/>
    <s v="Manitoba"/>
    <s v="Prarie"/>
    <s v="Consumer"/>
    <s v="Office Supplies"/>
    <x v="5"/>
    <n v="0.36"/>
  </r>
  <r>
    <s v="Tanja Norvell"/>
    <n v="12097"/>
    <x v="628"/>
    <d v="2010-11-09T00:00:00"/>
    <x v="6"/>
    <s v="2010"/>
    <n v="0"/>
    <s v="FREE DELIVERY"/>
    <x v="5"/>
    <n v="25"/>
    <n v="1831.529"/>
    <n v="0"/>
    <s v="Express Air"/>
    <n v="-139.97999999999999"/>
    <n v="85.99"/>
    <n v="0.99"/>
    <s v="Manitoba"/>
    <s v="Prarie"/>
    <s v="Consumer"/>
    <s v="Technology"/>
    <x v="3"/>
    <n v="0.85"/>
  </r>
  <r>
    <s v="Tracy Zic"/>
    <n v="12196"/>
    <x v="1081"/>
    <d v="2010-06-03T00:00:00"/>
    <x v="3"/>
    <s v="2010"/>
    <n v="1"/>
    <b v="0"/>
    <x v="3"/>
    <n v="32"/>
    <n v="599.52"/>
    <n v="0.04"/>
    <s v="Regular Air"/>
    <n v="25.14"/>
    <n v="17.98"/>
    <n v="8.51"/>
    <s v="Manitoba"/>
    <s v="Prarie"/>
    <s v="Consumer"/>
    <s v="Technology"/>
    <x v="16"/>
    <n v="0.4"/>
  </r>
  <r>
    <s v="Tracy Zic"/>
    <n v="12196"/>
    <x v="1081"/>
    <d v="2010-06-02T00:00:00"/>
    <x v="3"/>
    <s v="2010"/>
    <n v="0"/>
    <s v="FREE DELIVERY"/>
    <x v="3"/>
    <n v="25"/>
    <n v="10330.94"/>
    <n v="7.0000000000000007E-2"/>
    <s v="Regular Air"/>
    <n v="2914.56"/>
    <n v="419.19"/>
    <n v="19.989999999999998"/>
    <s v="Manitoba"/>
    <s v="Prarie"/>
    <s v="Consumer"/>
    <s v="Office Supplies"/>
    <x v="0"/>
    <n v="0.57999999999999996"/>
  </r>
  <r>
    <s v="Thais Sissman"/>
    <n v="12451"/>
    <x v="1252"/>
    <d v="2010-04-21T00:00:00"/>
    <x v="8"/>
    <s v="2010"/>
    <n v="2"/>
    <b v="0"/>
    <x v="0"/>
    <n v="26"/>
    <n v="3662.16"/>
    <n v="0.01"/>
    <s v="Delivery Truck"/>
    <n v="-372.82"/>
    <n v="130.97999999999999"/>
    <n v="54.74"/>
    <s v="Manitoba"/>
    <s v="Prarie"/>
    <s v="Small Business"/>
    <s v="Furniture"/>
    <x v="9"/>
    <n v="0.69"/>
  </r>
  <r>
    <s v="Thais Sissman"/>
    <n v="12451"/>
    <x v="1252"/>
    <d v="2010-04-21T00:00:00"/>
    <x v="8"/>
    <s v="2010"/>
    <n v="2"/>
    <b v="0"/>
    <x v="0"/>
    <n v="21"/>
    <n v="329.37"/>
    <n v="0.04"/>
    <s v="Express Air"/>
    <n v="-53.57"/>
    <n v="15.14"/>
    <n v="4.53"/>
    <s v="Manitoba"/>
    <s v="Prarie"/>
    <s v="Small Business"/>
    <s v="Office Supplies"/>
    <x v="0"/>
    <n v="0.81"/>
  </r>
  <r>
    <s v="Tom Zandusky"/>
    <n v="12483"/>
    <x v="136"/>
    <d v="2010-08-04T00:00:00"/>
    <x v="2"/>
    <s v="2010"/>
    <n v="0"/>
    <s v="FREE DELIVERY"/>
    <x v="5"/>
    <n v="14"/>
    <n v="1676.44"/>
    <n v="0.02"/>
    <s v="Regular Air"/>
    <n v="607.5"/>
    <n v="120.98"/>
    <n v="9.07"/>
    <s v="Manitoba"/>
    <s v="Prarie"/>
    <s v="Home Office"/>
    <s v="Office Supplies"/>
    <x v="2"/>
    <n v="0.35"/>
  </r>
  <r>
    <s v="Tom Zandusky"/>
    <n v="12483"/>
    <x v="136"/>
    <d v="2010-08-06T00:00:00"/>
    <x v="2"/>
    <s v="2010"/>
    <n v="2"/>
    <b v="0"/>
    <x v="5"/>
    <n v="14"/>
    <n v="1406.07"/>
    <n v="0.1"/>
    <s v="Delivery Truck"/>
    <n v="-701.91"/>
    <n v="100.98"/>
    <n v="57.38"/>
    <s v="Manitoba"/>
    <s v="Prarie"/>
    <s v="Home Office"/>
    <s v="Furniture"/>
    <x v="9"/>
    <n v="0.78"/>
  </r>
  <r>
    <s v="Tom Zandusky"/>
    <n v="12483"/>
    <x v="136"/>
    <d v="2010-08-05T00:00:00"/>
    <x v="2"/>
    <s v="2010"/>
    <n v="1"/>
    <b v="0"/>
    <x v="5"/>
    <n v="30"/>
    <n v="1771.67"/>
    <n v="0.09"/>
    <s v="Regular Air"/>
    <n v="338.95"/>
    <n v="59.76"/>
    <n v="9.7100000000000009"/>
    <s v="Manitoba"/>
    <s v="Prarie"/>
    <s v="Home Office"/>
    <s v="Office Supplies"/>
    <x v="0"/>
    <n v="0.56999999999999995"/>
  </r>
  <r>
    <s v="Thais Sissman"/>
    <n v="12867"/>
    <x v="415"/>
    <d v="2011-03-11T00:00:00"/>
    <x v="4"/>
    <s v="2011"/>
    <n v="0"/>
    <s v="FREE DELIVERY"/>
    <x v="3"/>
    <n v="6"/>
    <n v="127.49"/>
    <n v="0.08"/>
    <s v="Express Air"/>
    <n v="-57.95"/>
    <n v="19.98"/>
    <n v="4"/>
    <s v="Manitoba"/>
    <s v="Prarie"/>
    <s v="Corporate"/>
    <s v="Technology"/>
    <x v="7"/>
    <n v="0.68"/>
  </r>
  <r>
    <s v="Sue Ann Reed"/>
    <n v="12903"/>
    <x v="167"/>
    <d v="2009-09-27T00:00:00"/>
    <x v="11"/>
    <s v="2009"/>
    <n v="2"/>
    <b v="0"/>
    <x v="5"/>
    <n v="2"/>
    <n v="63.427"/>
    <n v="7.0000000000000007E-2"/>
    <s v="Regular Air"/>
    <n v="-191.79"/>
    <n v="35.99"/>
    <n v="5"/>
    <s v="Manitoba"/>
    <s v="Prarie"/>
    <s v="Consumer"/>
    <s v="Technology"/>
    <x v="3"/>
    <n v="0.82"/>
  </r>
  <r>
    <s v="Theresa Swint"/>
    <n v="13540"/>
    <x v="1026"/>
    <d v="2010-05-23T00:00:00"/>
    <x v="7"/>
    <s v="2010"/>
    <n v="0"/>
    <s v="FREE DELIVERY"/>
    <x v="1"/>
    <n v="31"/>
    <n v="259.58999999999997"/>
    <n v="0.06"/>
    <s v="Regular Air"/>
    <n v="34.79"/>
    <n v="8.5"/>
    <n v="1.99"/>
    <s v="Manitoba"/>
    <s v="Prarie"/>
    <s v="Consumer"/>
    <s v="Technology"/>
    <x v="7"/>
    <n v="0.49"/>
  </r>
  <r>
    <s v="Theresa Swint"/>
    <n v="13540"/>
    <x v="1026"/>
    <d v="2010-05-23T00:00:00"/>
    <x v="7"/>
    <s v="2010"/>
    <n v="0"/>
    <s v="FREE DELIVERY"/>
    <x v="1"/>
    <n v="16"/>
    <n v="34.93"/>
    <n v="0.04"/>
    <s v="Regular Air"/>
    <n v="-0.05"/>
    <n v="2.1800000000000002"/>
    <n v="0.78"/>
    <s v="Manitoba"/>
    <s v="Prarie"/>
    <s v="Consumer"/>
    <s v="Office Supplies"/>
    <x v="6"/>
    <n v="0.52"/>
  </r>
  <r>
    <s v="Theresa Swint"/>
    <n v="13540"/>
    <x v="1026"/>
    <d v="2010-05-23T00:00:00"/>
    <x v="7"/>
    <s v="2010"/>
    <n v="0"/>
    <s v="FREE DELIVERY"/>
    <x v="1"/>
    <n v="33"/>
    <n v="431.06"/>
    <n v="0.02"/>
    <s v="Regular Air"/>
    <n v="-26.78"/>
    <n v="12.28"/>
    <n v="6.13"/>
    <s v="Manitoba"/>
    <s v="Prarie"/>
    <s v="Consumer"/>
    <s v="Office Supplies"/>
    <x v="0"/>
    <n v="0.56999999999999995"/>
  </r>
  <r>
    <s v="Denny Joy"/>
    <n v="13762"/>
    <x v="1074"/>
    <d v="2010-06-24T00:00:00"/>
    <x v="3"/>
    <s v="2010"/>
    <n v="3"/>
    <b v="0"/>
    <x v="4"/>
    <n v="8"/>
    <n v="55"/>
    <n v="0.05"/>
    <s v="Regular Air"/>
    <n v="-23.62"/>
    <n v="6.28"/>
    <n v="5.36"/>
    <s v="Manitoba"/>
    <s v="Prarie"/>
    <s v="Corporate"/>
    <s v="Office Supplies"/>
    <x v="2"/>
    <n v="0.4"/>
  </r>
  <r>
    <s v="Denny Joy"/>
    <n v="13762"/>
    <x v="1074"/>
    <d v="2010-06-23T00:00:00"/>
    <x v="3"/>
    <s v="2010"/>
    <n v="2"/>
    <b v="0"/>
    <x v="4"/>
    <n v="7"/>
    <n v="51.66"/>
    <n v="0.06"/>
    <s v="Regular Air"/>
    <n v="7.4"/>
    <n v="7.64"/>
    <n v="1.39"/>
    <s v="Manitoba"/>
    <s v="Prarie"/>
    <s v="Corporate"/>
    <s v="Office Supplies"/>
    <x v="8"/>
    <n v="0.36"/>
  </r>
  <r>
    <s v="Denny Joy"/>
    <n v="13762"/>
    <x v="1074"/>
    <d v="2010-06-23T00:00:00"/>
    <x v="3"/>
    <s v="2010"/>
    <n v="2"/>
    <b v="0"/>
    <x v="4"/>
    <n v="37"/>
    <n v="107.73"/>
    <n v="0.08"/>
    <s v="Regular Air"/>
    <n v="39.81"/>
    <n v="3.15"/>
    <n v="0.5"/>
    <s v="Manitoba"/>
    <s v="Prarie"/>
    <s v="Corporate"/>
    <s v="Office Supplies"/>
    <x v="11"/>
    <n v="0.37"/>
  </r>
  <r>
    <s v="Steven Ward"/>
    <n v="14336"/>
    <x v="1278"/>
    <d v="2009-11-19T00:00:00"/>
    <x v="6"/>
    <s v="2009"/>
    <n v="1"/>
    <b v="0"/>
    <x v="1"/>
    <n v="4"/>
    <n v="174.55"/>
    <n v="0.05"/>
    <s v="Express Air"/>
    <n v="-114.39"/>
    <n v="39.99"/>
    <n v="10.25"/>
    <s v="Manitoba"/>
    <s v="Prarie"/>
    <s v="Consumer"/>
    <s v="Technology"/>
    <x v="7"/>
    <n v="0.55000000000000004"/>
  </r>
  <r>
    <s v="Henia Zydlo"/>
    <n v="14400"/>
    <x v="391"/>
    <d v="2009-02-05T00:00:00"/>
    <x v="5"/>
    <s v="2009"/>
    <n v="1"/>
    <b v="0"/>
    <x v="4"/>
    <n v="32"/>
    <n v="74.34"/>
    <n v="0.05"/>
    <s v="Regular Air"/>
    <n v="-166.55"/>
    <n v="2.16"/>
    <n v="6.05"/>
    <s v="Manitoba"/>
    <s v="Prarie"/>
    <s v="Home Office"/>
    <s v="Office Supplies"/>
    <x v="2"/>
    <n v="0.37"/>
  </r>
  <r>
    <s v="Henia Zydlo"/>
    <n v="14400"/>
    <x v="391"/>
    <d v="2009-02-05T00:00:00"/>
    <x v="5"/>
    <s v="2009"/>
    <n v="1"/>
    <b v="0"/>
    <x v="4"/>
    <n v="35"/>
    <n v="228.8"/>
    <n v="0.03"/>
    <s v="Regular Air"/>
    <n v="-99.08"/>
    <n v="6.48"/>
    <n v="6.6"/>
    <s v="Manitoba"/>
    <s v="Prarie"/>
    <s v="Home Office"/>
    <s v="Office Supplies"/>
    <x v="5"/>
    <n v="0.37"/>
  </r>
  <r>
    <s v="Henia Zydlo"/>
    <n v="14400"/>
    <x v="391"/>
    <d v="2009-02-05T00:00:00"/>
    <x v="5"/>
    <s v="2009"/>
    <n v="1"/>
    <b v="0"/>
    <x v="4"/>
    <n v="43"/>
    <n v="6089.05"/>
    <n v="0.08"/>
    <s v="Delivery Truck"/>
    <n v="-2110.56"/>
    <n v="146.05000000000001"/>
    <n v="80.2"/>
    <s v="Manitoba"/>
    <s v="Prarie"/>
    <s v="Home Office"/>
    <s v="Furniture"/>
    <x v="10"/>
    <n v="0.71"/>
  </r>
  <r>
    <s v="Tracy Collins"/>
    <n v="14500"/>
    <x v="1279"/>
    <d v="2011-06-26T00:00:00"/>
    <x v="3"/>
    <s v="2011"/>
    <n v="2"/>
    <b v="0"/>
    <x v="3"/>
    <n v="44"/>
    <n v="839.7"/>
    <n v="7.0000000000000007E-2"/>
    <s v="Regular Air"/>
    <n v="211.79"/>
    <n v="19.98"/>
    <n v="5.77"/>
    <s v="Manitoba"/>
    <s v="Prarie"/>
    <s v="Consumer"/>
    <s v="Office Supplies"/>
    <x v="5"/>
    <n v="0.38"/>
  </r>
  <r>
    <s v="Tracy Collins"/>
    <n v="14500"/>
    <x v="1279"/>
    <d v="2011-06-25T00:00:00"/>
    <x v="3"/>
    <s v="2011"/>
    <n v="1"/>
    <b v="0"/>
    <x v="3"/>
    <n v="46"/>
    <n v="1662.5"/>
    <n v="0.01"/>
    <s v="Regular Air"/>
    <n v="289.02"/>
    <n v="34.58"/>
    <n v="8.99"/>
    <s v="Manitoba"/>
    <s v="Prarie"/>
    <s v="Consumer"/>
    <s v="Office Supplies"/>
    <x v="12"/>
    <n v="0.56000000000000005"/>
  </r>
  <r>
    <s v="Valerie Dominguez"/>
    <n v="14534"/>
    <x v="1095"/>
    <d v="2010-07-18T00:00:00"/>
    <x v="1"/>
    <s v="2010"/>
    <n v="0"/>
    <s v="FREE DELIVERY"/>
    <x v="4"/>
    <n v="46"/>
    <n v="745.99"/>
    <n v="0.02"/>
    <s v="Regular Air"/>
    <n v="226.09"/>
    <n v="15.98"/>
    <n v="4"/>
    <s v="Manitoba"/>
    <s v="Prarie"/>
    <s v="Corporate"/>
    <s v="Technology"/>
    <x v="7"/>
    <n v="0.37"/>
  </r>
  <r>
    <s v="Michael Moore"/>
    <n v="14884"/>
    <x v="804"/>
    <d v="2011-09-29T00:00:00"/>
    <x v="11"/>
    <s v="2011"/>
    <n v="2"/>
    <b v="0"/>
    <x v="1"/>
    <n v="6"/>
    <n v="473.9855"/>
    <n v="0.06"/>
    <s v="Regular Air"/>
    <n v="-301.68"/>
    <n v="95.99"/>
    <n v="4.9000000000000004"/>
    <s v="Manitoba"/>
    <s v="Prarie"/>
    <s v="Corporate"/>
    <s v="Technology"/>
    <x v="3"/>
    <n v="0.56000000000000005"/>
  </r>
  <r>
    <s v="Natalie Webber"/>
    <n v="15075"/>
    <x v="832"/>
    <d v="2009-10-04T00:00:00"/>
    <x v="0"/>
    <s v="2009"/>
    <n v="0"/>
    <s v="FREE DELIVERY"/>
    <x v="4"/>
    <n v="24"/>
    <n v="1548.43"/>
    <n v="0.02"/>
    <s v="Regular Air"/>
    <n v="622.89"/>
    <n v="63.94"/>
    <n v="14.48"/>
    <s v="Manitoba"/>
    <s v="Prarie"/>
    <s v="Consumer"/>
    <s v="Furniture"/>
    <x v="4"/>
    <n v="0.46"/>
  </r>
  <r>
    <s v="Natalie Webber"/>
    <n v="15075"/>
    <x v="832"/>
    <d v="2009-10-06T00:00:00"/>
    <x v="0"/>
    <s v="2009"/>
    <n v="2"/>
    <b v="0"/>
    <x v="4"/>
    <n v="10"/>
    <n v="54.84"/>
    <n v="0.01"/>
    <s v="Regular Air"/>
    <n v="-56.3"/>
    <n v="5.0199999999999996"/>
    <n v="5.14"/>
    <s v="Manitoba"/>
    <s v="Prarie"/>
    <s v="Consumer"/>
    <s v="Technology"/>
    <x v="7"/>
    <n v="0.79"/>
  </r>
  <r>
    <s v="Toby Knight"/>
    <n v="15234"/>
    <x v="14"/>
    <d v="2010-03-13T00:00:00"/>
    <x v="4"/>
    <s v="2010"/>
    <n v="1"/>
    <b v="0"/>
    <x v="3"/>
    <n v="21"/>
    <n v="2185.9535000000001"/>
    <n v="0.1"/>
    <s v="Regular Air"/>
    <n v="268.01"/>
    <n v="125.99"/>
    <n v="8.99"/>
    <s v="Manitoba"/>
    <s v="Prarie"/>
    <s v="Consumer"/>
    <s v="Technology"/>
    <x v="3"/>
    <n v="0.55000000000000004"/>
  </r>
  <r>
    <s v="Toby Knight"/>
    <n v="15234"/>
    <x v="14"/>
    <d v="2010-03-13T00:00:00"/>
    <x v="4"/>
    <s v="2010"/>
    <n v="1"/>
    <b v="0"/>
    <x v="3"/>
    <n v="12"/>
    <n v="1323.5435"/>
    <n v="0"/>
    <s v="Express Air"/>
    <n v="-34.729999999999997"/>
    <n v="125.99"/>
    <n v="8.08"/>
    <s v="Manitoba"/>
    <s v="Prarie"/>
    <s v="Consumer"/>
    <s v="Technology"/>
    <x v="3"/>
    <n v="0.56999999999999995"/>
  </r>
  <r>
    <s v="Maria Zettner"/>
    <n v="15270"/>
    <x v="692"/>
    <d v="2009-02-02T00:00:00"/>
    <x v="5"/>
    <s v="2009"/>
    <n v="2"/>
    <b v="0"/>
    <x v="3"/>
    <n v="36"/>
    <n v="257.91000000000003"/>
    <n v="0"/>
    <s v="Regular Air"/>
    <n v="90.86"/>
    <n v="6.98"/>
    <n v="1.6"/>
    <s v="Manitoba"/>
    <s v="Prarie"/>
    <s v="Corporate"/>
    <s v="Office Supplies"/>
    <x v="5"/>
    <n v="0.38"/>
  </r>
  <r>
    <s v="Nick Radford"/>
    <n v="15296"/>
    <x v="367"/>
    <d v="2012-08-09T00:00:00"/>
    <x v="2"/>
    <s v="2012"/>
    <n v="2"/>
    <b v="0"/>
    <x v="3"/>
    <n v="38"/>
    <n v="6216.6"/>
    <n v="0.02"/>
    <s v="Regular Air"/>
    <n v="1082.21"/>
    <n v="161.55000000000001"/>
    <n v="19.989999999999998"/>
    <s v="Manitoba"/>
    <s v="Prarie"/>
    <s v="Corporate"/>
    <s v="Office Supplies"/>
    <x v="0"/>
    <n v="0.66"/>
  </r>
  <r>
    <s v="Thea Hudgings"/>
    <n v="15335"/>
    <x v="638"/>
    <d v="2010-09-19T00:00:00"/>
    <x v="11"/>
    <s v="2010"/>
    <n v="2"/>
    <b v="0"/>
    <x v="4"/>
    <n v="26"/>
    <n v="765.96"/>
    <n v="0.1"/>
    <s v="Regular Air"/>
    <n v="240.06"/>
    <n v="31.78"/>
    <n v="1.99"/>
    <s v="Manitoba"/>
    <s v="Prarie"/>
    <s v="Consumer"/>
    <s v="Technology"/>
    <x v="7"/>
    <n v="0.42"/>
  </r>
  <r>
    <s v="Natalie Webber"/>
    <n v="15712"/>
    <x v="544"/>
    <d v="2012-12-06T00:00:00"/>
    <x v="9"/>
    <s v="2012"/>
    <n v="2"/>
    <b v="0"/>
    <x v="1"/>
    <n v="1"/>
    <n v="102.9"/>
    <n v="7.0000000000000007E-2"/>
    <s v="Delivery Truck"/>
    <n v="-81.89"/>
    <n v="48.58"/>
    <n v="54.11"/>
    <s v="Manitoba"/>
    <s v="Prarie"/>
    <s v="Corporate"/>
    <s v="Furniture"/>
    <x v="9"/>
    <n v="0.69"/>
  </r>
  <r>
    <s v="Ross Baird"/>
    <n v="15906"/>
    <x v="1280"/>
    <d v="2010-09-29T00:00:00"/>
    <x v="11"/>
    <s v="2010"/>
    <n v="2"/>
    <b v="0"/>
    <x v="0"/>
    <n v="8"/>
    <n v="2174.96"/>
    <n v="0.05"/>
    <s v="Delivery Truck"/>
    <n v="-223.89"/>
    <n v="264.98"/>
    <n v="17.86"/>
    <s v="Manitoba"/>
    <s v="Prarie"/>
    <s v="Corporate"/>
    <s v="Technology"/>
    <x v="16"/>
    <n v="0.57999999999999996"/>
  </r>
  <r>
    <s v="Maurice Satty"/>
    <n v="16005"/>
    <x v="952"/>
    <d v="2012-12-26T00:00:00"/>
    <x v="9"/>
    <s v="2012"/>
    <n v="2"/>
    <b v="0"/>
    <x v="3"/>
    <n v="7"/>
    <n v="51.03"/>
    <n v="0.09"/>
    <s v="Regular Air"/>
    <n v="-21.38"/>
    <n v="6.81"/>
    <n v="5.48"/>
    <s v="Manitoba"/>
    <s v="Prarie"/>
    <s v="Corporate"/>
    <s v="Office Supplies"/>
    <x v="2"/>
    <n v="0.37"/>
  </r>
  <r>
    <s v="Maria Zettner"/>
    <n v="16103"/>
    <x v="986"/>
    <d v="2012-07-17T00:00:00"/>
    <x v="1"/>
    <s v="2012"/>
    <n v="2"/>
    <b v="0"/>
    <x v="3"/>
    <n v="22"/>
    <n v="426.7"/>
    <n v="0.06"/>
    <s v="Regular Air"/>
    <n v="104.77"/>
    <n v="19.84"/>
    <n v="4.0999999999999996"/>
    <s v="Manitoba"/>
    <s v="Prarie"/>
    <s v="Corporate"/>
    <s v="Office Supplies"/>
    <x v="12"/>
    <n v="0.44"/>
  </r>
  <r>
    <s v="Tanja Norvell"/>
    <n v="16225"/>
    <x v="1084"/>
    <d v="2009-05-30T00:00:00"/>
    <x v="7"/>
    <s v="2009"/>
    <n v="2"/>
    <b v="0"/>
    <x v="5"/>
    <n v="30"/>
    <n v="550.29"/>
    <n v="0.03"/>
    <s v="Regular Air"/>
    <n v="-82.5"/>
    <n v="17.7"/>
    <n v="9.4700000000000006"/>
    <s v="Manitoba"/>
    <s v="Prarie"/>
    <s v="Consumer"/>
    <s v="Office Supplies"/>
    <x v="0"/>
    <n v="0.59"/>
  </r>
  <r>
    <s v="Linda Southworth"/>
    <n v="16262"/>
    <x v="20"/>
    <d v="2011-01-08T00:00:00"/>
    <x v="10"/>
    <s v="2011"/>
    <n v="7"/>
    <b v="0"/>
    <x v="0"/>
    <n v="11"/>
    <n v="62.84"/>
    <n v="0.06"/>
    <s v="Express Air"/>
    <n v="9.5299999999999994"/>
    <n v="5.18"/>
    <n v="2.04"/>
    <s v="Manitoba"/>
    <s v="Prarie"/>
    <s v="Consumer"/>
    <s v="Office Supplies"/>
    <x v="5"/>
    <n v="0.36"/>
  </r>
  <r>
    <s v="Roy Skaria"/>
    <n v="16321"/>
    <x v="278"/>
    <d v="2009-10-03T00:00:00"/>
    <x v="0"/>
    <s v="2009"/>
    <n v="2"/>
    <b v="0"/>
    <x v="3"/>
    <n v="50"/>
    <n v="7156.56"/>
    <n v="0.03"/>
    <s v="Regular Air"/>
    <n v="1871.26"/>
    <n v="142.86000000000001"/>
    <n v="19.989999999999998"/>
    <s v="Manitoba"/>
    <s v="Prarie"/>
    <s v="Corporate"/>
    <s v="Office Supplies"/>
    <x v="0"/>
    <n v="0.56000000000000005"/>
  </r>
  <r>
    <s v="Ryan Crowe"/>
    <n v="16679"/>
    <x v="216"/>
    <d v="2009-11-13T00:00:00"/>
    <x v="6"/>
    <s v="2009"/>
    <n v="5"/>
    <b v="0"/>
    <x v="0"/>
    <n v="29"/>
    <n v="6481.95"/>
    <n v="0.09"/>
    <s v="Delivery Truck"/>
    <n v="846.23"/>
    <n v="243.98"/>
    <n v="43.32"/>
    <s v="Manitoba"/>
    <s v="Prarie"/>
    <s v="Small Business"/>
    <s v="Furniture"/>
    <x v="14"/>
    <n v="0.55000000000000004"/>
  </r>
  <r>
    <s v="Natalie Webber"/>
    <n v="16775"/>
    <x v="590"/>
    <d v="2012-11-26T00:00:00"/>
    <x v="6"/>
    <s v="2012"/>
    <n v="4"/>
    <b v="0"/>
    <x v="0"/>
    <n v="49"/>
    <n v="2469.15"/>
    <n v="0.04"/>
    <s v="Regular Air"/>
    <n v="1244.81"/>
    <n v="48.94"/>
    <n v="5.86"/>
    <s v="Manitoba"/>
    <s v="Prarie"/>
    <s v="Corporate"/>
    <s v="Office Supplies"/>
    <x v="5"/>
    <n v="0.35"/>
  </r>
  <r>
    <s v="Sue Ann Reed"/>
    <n v="16834"/>
    <x v="181"/>
    <d v="2010-10-25T00:00:00"/>
    <x v="0"/>
    <s v="2010"/>
    <n v="2"/>
    <b v="0"/>
    <x v="0"/>
    <n v="33"/>
    <n v="463.42"/>
    <n v="0.08"/>
    <s v="Regular Air"/>
    <n v="14.2"/>
    <n v="14.45"/>
    <n v="7.17"/>
    <s v="Manitoba"/>
    <s v="Prarie"/>
    <s v="Consumer"/>
    <s v="Office Supplies"/>
    <x v="2"/>
    <n v="0.38"/>
  </r>
  <r>
    <s v="Jill Stevenson"/>
    <n v="16837"/>
    <x v="1192"/>
    <d v="2011-01-22T00:00:00"/>
    <x v="10"/>
    <s v="2011"/>
    <n v="1"/>
    <b v="0"/>
    <x v="3"/>
    <n v="4"/>
    <n v="997"/>
    <n v="0.09"/>
    <s v="Delivery Truck"/>
    <n v="-307.95999999999998"/>
    <n v="258.98"/>
    <n v="54.31"/>
    <s v="Manitoba"/>
    <s v="Prarie"/>
    <s v="Consumer"/>
    <s v="Furniture"/>
    <x v="14"/>
    <n v="0.55000000000000004"/>
  </r>
  <r>
    <s v="Penelope Sewall"/>
    <n v="16866"/>
    <x v="659"/>
    <d v="2012-02-07T00:00:00"/>
    <x v="5"/>
    <s v="2012"/>
    <n v="1"/>
    <b v="0"/>
    <x v="3"/>
    <n v="43"/>
    <n v="2357.9085"/>
    <n v="0.06"/>
    <s v="Regular Air"/>
    <n v="538.49"/>
    <n v="65.989999999999995"/>
    <n v="3.99"/>
    <s v="Manitoba"/>
    <s v="Prarie"/>
    <s v="Home Office"/>
    <s v="Technology"/>
    <x v="3"/>
    <n v="0.59"/>
  </r>
  <r>
    <s v="Gary Hwang"/>
    <n v="17058"/>
    <x v="20"/>
    <d v="2011-01-02T00:00:00"/>
    <x v="10"/>
    <s v="2011"/>
    <n v="1"/>
    <b v="0"/>
    <x v="1"/>
    <n v="15"/>
    <n v="72.67"/>
    <n v="0.04"/>
    <s v="Regular Air"/>
    <n v="-62.37"/>
    <n v="4.28"/>
    <n v="6.72"/>
    <s v="Manitoba"/>
    <s v="Prarie"/>
    <s v="Home Office"/>
    <s v="Office Supplies"/>
    <x v="5"/>
    <n v="0.4"/>
  </r>
  <r>
    <s v="Roy Skaria"/>
    <n v="17508"/>
    <x v="102"/>
    <d v="2012-06-29T00:00:00"/>
    <x v="3"/>
    <s v="2012"/>
    <n v="2"/>
    <b v="0"/>
    <x v="0"/>
    <n v="50"/>
    <n v="99.08"/>
    <n v="0.01"/>
    <s v="Express Air"/>
    <n v="11.28"/>
    <n v="1.76"/>
    <n v="0.7"/>
    <s v="Manitoba"/>
    <s v="Prarie"/>
    <s v="Corporate"/>
    <s v="Office Supplies"/>
    <x v="12"/>
    <n v="0.56000000000000005"/>
  </r>
  <r>
    <s v="Nora Pelletier"/>
    <n v="18592"/>
    <x v="1190"/>
    <d v="2012-10-01T00:00:00"/>
    <x v="0"/>
    <s v="2012"/>
    <n v="1"/>
    <b v="0"/>
    <x v="5"/>
    <n v="2"/>
    <n v="25.72"/>
    <n v="0.04"/>
    <s v="Regular Air"/>
    <n v="-15.5"/>
    <n v="10.98"/>
    <n v="3.37"/>
    <s v="Manitoba"/>
    <s v="Prarie"/>
    <s v="Corporate"/>
    <s v="Office Supplies"/>
    <x v="15"/>
    <n v="0.56999999999999995"/>
  </r>
  <r>
    <s v="Matthew Clasen"/>
    <n v="18757"/>
    <x v="988"/>
    <d v="2012-05-29T00:00:00"/>
    <x v="7"/>
    <s v="2012"/>
    <n v="7"/>
    <b v="0"/>
    <x v="0"/>
    <n v="43"/>
    <n v="319.95999999999998"/>
    <n v="0.01"/>
    <s v="Express Air"/>
    <n v="123.15"/>
    <n v="6.98"/>
    <n v="1.6"/>
    <s v="Manitoba"/>
    <s v="Prarie"/>
    <s v="Consumer"/>
    <s v="Office Supplies"/>
    <x v="5"/>
    <n v="0.38"/>
  </r>
  <r>
    <s v="Thea Hudgings"/>
    <n v="18851"/>
    <x v="696"/>
    <d v="2012-12-17T00:00:00"/>
    <x v="9"/>
    <s v="2012"/>
    <n v="1"/>
    <b v="0"/>
    <x v="5"/>
    <n v="32"/>
    <n v="204.21"/>
    <n v="0.04"/>
    <s v="Express Air"/>
    <n v="-204.81"/>
    <n v="5.98"/>
    <n v="10.39"/>
    <s v="Manitoba"/>
    <s v="Prarie"/>
    <s v="Consumer"/>
    <s v="Office Supplies"/>
    <x v="5"/>
    <n v="0.4"/>
  </r>
  <r>
    <s v="Gary Hwang"/>
    <n v="18853"/>
    <x v="1054"/>
    <d v="2010-01-19T00:00:00"/>
    <x v="10"/>
    <s v="2010"/>
    <n v="2"/>
    <b v="0"/>
    <x v="5"/>
    <n v="33"/>
    <n v="223.88"/>
    <n v="0.03"/>
    <s v="Regular Air"/>
    <n v="55.21"/>
    <n v="6.68"/>
    <n v="1.5"/>
    <s v="Manitoba"/>
    <s v="Prarie"/>
    <s v="Home Office"/>
    <s v="Office Supplies"/>
    <x v="12"/>
    <n v="0.48"/>
  </r>
  <r>
    <s v="Nora Pelletier"/>
    <n v="18884"/>
    <x v="1279"/>
    <d v="2011-06-25T00:00:00"/>
    <x v="3"/>
    <s v="2011"/>
    <n v="1"/>
    <b v="0"/>
    <x v="3"/>
    <n v="5"/>
    <n v="131.27000000000001"/>
    <n v="0.1"/>
    <s v="Delivery Truck"/>
    <n v="-70.430000000000007"/>
    <n v="25.98"/>
    <n v="14.36"/>
    <s v="Manitoba"/>
    <s v="Prarie"/>
    <s v="Home Office"/>
    <s v="Furniture"/>
    <x v="14"/>
    <n v="0.6"/>
  </r>
  <r>
    <s v="Nora Pelletier"/>
    <n v="18884"/>
    <x v="1279"/>
    <d v="2011-06-26T00:00:00"/>
    <x v="3"/>
    <s v="2011"/>
    <n v="2"/>
    <b v="0"/>
    <x v="3"/>
    <n v="29"/>
    <n v="13571.7"/>
    <n v="0"/>
    <s v="Regular Air"/>
    <n v="3825.69"/>
    <n v="449.99"/>
    <n v="24.49"/>
    <s v="Manitoba"/>
    <s v="Prarie"/>
    <s v="Home Office"/>
    <s v="Technology"/>
    <x v="13"/>
    <n v="0.52"/>
  </r>
  <r>
    <s v="Denny Joy"/>
    <n v="19300"/>
    <x v="291"/>
    <d v="2009-12-17T00:00:00"/>
    <x v="9"/>
    <s v="2009"/>
    <n v="1"/>
    <b v="0"/>
    <x v="5"/>
    <n v="10"/>
    <n v="78.72"/>
    <n v="0.1"/>
    <s v="Regular Air"/>
    <n v="-22.36"/>
    <n v="7.64"/>
    <n v="5.83"/>
    <s v="Manitoba"/>
    <s v="Prarie"/>
    <s v="Corporate"/>
    <s v="Office Supplies"/>
    <x v="5"/>
    <n v="0.36"/>
  </r>
  <r>
    <s v="Valerie Takahito"/>
    <n v="19361"/>
    <x v="889"/>
    <d v="2012-10-02T00:00:00"/>
    <x v="0"/>
    <s v="2012"/>
    <n v="9"/>
    <b v="0"/>
    <x v="0"/>
    <n v="21"/>
    <n v="788.85"/>
    <n v="0.06"/>
    <s v="Regular Air"/>
    <n v="317.52999999999997"/>
    <n v="37.700000000000003"/>
    <n v="2.99"/>
    <s v="Manitoba"/>
    <s v="Prarie"/>
    <s v="Consumer"/>
    <s v="Office Supplies"/>
    <x v="2"/>
    <n v="0.35"/>
  </r>
  <r>
    <s v="Valerie Takahito"/>
    <n v="19361"/>
    <x v="889"/>
    <d v="2012-09-30T00:00:00"/>
    <x v="11"/>
    <s v="2012"/>
    <n v="7"/>
    <b v="0"/>
    <x v="0"/>
    <n v="43"/>
    <n v="364.59"/>
    <n v="7.0000000000000007E-2"/>
    <s v="Regular Air"/>
    <n v="-14.28"/>
    <n v="8.56"/>
    <n v="5.16"/>
    <s v="Manitoba"/>
    <s v="Prarie"/>
    <s v="Consumer"/>
    <s v="Office Supplies"/>
    <x v="5"/>
    <n v="0.38"/>
  </r>
  <r>
    <s v="Valerie Dominguez"/>
    <n v="19557"/>
    <x v="1043"/>
    <d v="2011-11-03T00:00:00"/>
    <x v="6"/>
    <s v="2011"/>
    <n v="4"/>
    <b v="0"/>
    <x v="0"/>
    <n v="26"/>
    <n v="66.599999999999994"/>
    <n v="0.08"/>
    <s v="Regular Air"/>
    <n v="13.99"/>
    <n v="2.62"/>
    <n v="0.8"/>
    <s v="Manitoba"/>
    <s v="Prarie"/>
    <s v="Corporate"/>
    <s v="Office Supplies"/>
    <x v="6"/>
    <n v="0.39"/>
  </r>
  <r>
    <s v="Valerie Dominguez"/>
    <n v="19557"/>
    <x v="1043"/>
    <d v="2011-10-30T00:00:00"/>
    <x v="0"/>
    <s v="2011"/>
    <n v="0"/>
    <s v="FREE DELIVERY"/>
    <x v="0"/>
    <n v="9"/>
    <n v="312.25"/>
    <n v="0.05"/>
    <s v="Regular Air"/>
    <n v="15.56"/>
    <n v="33.89"/>
    <n v="5.0999999999999996"/>
    <s v="Manitoba"/>
    <s v="Prarie"/>
    <s v="Corporate"/>
    <s v="Office Supplies"/>
    <x v="0"/>
    <n v="0.6"/>
  </r>
  <r>
    <s v="Gary Hwang"/>
    <n v="19586"/>
    <x v="279"/>
    <d v="2012-11-03T00:00:00"/>
    <x v="6"/>
    <s v="2012"/>
    <n v="2"/>
    <b v="0"/>
    <x v="3"/>
    <n v="36"/>
    <n v="70.63"/>
    <n v="0.1"/>
    <s v="Regular Air"/>
    <n v="-66.87"/>
    <n v="2.08"/>
    <n v="2.56"/>
    <s v="Manitoba"/>
    <s v="Prarie"/>
    <s v="Home Office"/>
    <s v="Office Supplies"/>
    <x v="15"/>
    <n v="0.55000000000000004"/>
  </r>
  <r>
    <s v="Victor Price"/>
    <n v="19718"/>
    <x v="801"/>
    <d v="2012-06-29T00:00:00"/>
    <x v="3"/>
    <s v="2012"/>
    <n v="5"/>
    <b v="0"/>
    <x v="0"/>
    <n v="6"/>
    <n v="89.75"/>
    <n v="0.03"/>
    <s v="Regular Air"/>
    <n v="-38.29"/>
    <n v="13.99"/>
    <n v="7.51"/>
    <s v="Manitoba"/>
    <s v="Prarie"/>
    <s v="Consumer"/>
    <s v="Technology"/>
    <x v="16"/>
    <n v="0.39"/>
  </r>
  <r>
    <s v="Natalie Webber"/>
    <n v="19744"/>
    <x v="835"/>
    <d v="2010-03-16T00:00:00"/>
    <x v="4"/>
    <s v="2010"/>
    <n v="2"/>
    <b v="0"/>
    <x v="4"/>
    <n v="41"/>
    <n v="478.38"/>
    <n v="0.09"/>
    <s v="Regular Air"/>
    <n v="-34.39"/>
    <n v="11.97"/>
    <n v="4.9800000000000004"/>
    <s v="Manitoba"/>
    <s v="Prarie"/>
    <s v="Consumer"/>
    <s v="Office Supplies"/>
    <x v="1"/>
    <n v="0.57999999999999996"/>
  </r>
  <r>
    <s v="Jack Garza"/>
    <n v="20069"/>
    <x v="1263"/>
    <d v="2009-09-28T00:00:00"/>
    <x v="11"/>
    <s v="2009"/>
    <n v="2"/>
    <b v="0"/>
    <x v="5"/>
    <n v="6"/>
    <n v="247.15"/>
    <n v="7.0000000000000007E-2"/>
    <s v="Regular Air"/>
    <n v="-88.35"/>
    <n v="40.89"/>
    <n v="18.98"/>
    <s v="Manitoba"/>
    <s v="Prarie"/>
    <s v="Corporate"/>
    <s v="Furniture"/>
    <x v="4"/>
    <n v="0.56999999999999995"/>
  </r>
  <r>
    <s v="Thais Sissman"/>
    <n v="20103"/>
    <x v="1030"/>
    <d v="2010-02-12T00:00:00"/>
    <x v="5"/>
    <s v="2010"/>
    <n v="1"/>
    <b v="0"/>
    <x v="4"/>
    <n v="30"/>
    <n v="314.93"/>
    <n v="0"/>
    <s v="Regular Air"/>
    <n v="-17.5"/>
    <n v="9.99"/>
    <n v="6.24"/>
    <s v="Manitoba"/>
    <s v="Prarie"/>
    <s v="Small Business"/>
    <s v="Technology"/>
    <x v="16"/>
    <n v="0.36"/>
  </r>
  <r>
    <s v="Thais Sissman"/>
    <n v="20103"/>
    <x v="1030"/>
    <d v="2010-02-13T00:00:00"/>
    <x v="5"/>
    <s v="2010"/>
    <n v="2"/>
    <b v="0"/>
    <x v="4"/>
    <n v="25"/>
    <n v="726.82"/>
    <n v="0.1"/>
    <s v="Express Air"/>
    <n v="-173.88"/>
    <n v="30.42"/>
    <n v="8.65"/>
    <s v="Manitoba"/>
    <s v="Prarie"/>
    <s v="Small Business"/>
    <s v="Technology"/>
    <x v="7"/>
    <n v="0.74"/>
  </r>
  <r>
    <s v="Susan MacKendrick"/>
    <n v="20135"/>
    <x v="1217"/>
    <d v="2009-06-30T00:00:00"/>
    <x v="3"/>
    <s v="2009"/>
    <n v="0"/>
    <s v="FREE DELIVERY"/>
    <x v="5"/>
    <n v="44"/>
    <n v="115.24"/>
    <n v="0.03"/>
    <s v="Regular Air"/>
    <n v="43.23"/>
    <n v="2.61"/>
    <n v="0.5"/>
    <s v="Manitoba"/>
    <s v="Prarie"/>
    <s v="Corporate"/>
    <s v="Office Supplies"/>
    <x v="11"/>
    <n v="0.39"/>
  </r>
  <r>
    <s v="Susan MacKendrick"/>
    <n v="20135"/>
    <x v="1217"/>
    <d v="2009-07-02T00:00:00"/>
    <x v="1"/>
    <s v="2009"/>
    <n v="2"/>
    <b v="0"/>
    <x v="5"/>
    <n v="28"/>
    <n v="9601.94"/>
    <n v="0.08"/>
    <s v="Delivery Truck"/>
    <n v="2428.59"/>
    <n v="349.45"/>
    <n v="60"/>
    <s v="Manitoba"/>
    <s v="Prarie"/>
    <s v="Corporate"/>
    <s v="Furniture"/>
    <x v="10"/>
    <m/>
  </r>
  <r>
    <s v="Mick Crebagga"/>
    <n v="20166"/>
    <x v="59"/>
    <d v="2009-03-08T00:00:00"/>
    <x v="4"/>
    <s v="2009"/>
    <n v="4"/>
    <b v="0"/>
    <x v="0"/>
    <n v="6"/>
    <n v="973.86199999999997"/>
    <n v="0.1"/>
    <s v="Regular Air"/>
    <n v="-693.33"/>
    <n v="205.99"/>
    <n v="8.99"/>
    <s v="Manitoba"/>
    <s v="Prarie"/>
    <s v="Corporate"/>
    <s v="Technology"/>
    <x v="3"/>
    <n v="0.56000000000000005"/>
  </r>
  <r>
    <s v="Henia Zydlo"/>
    <n v="20192"/>
    <x v="524"/>
    <d v="2010-10-13T00:00:00"/>
    <x v="0"/>
    <s v="2010"/>
    <n v="7"/>
    <b v="0"/>
    <x v="0"/>
    <n v="35"/>
    <n v="1624.67"/>
    <n v="0.04"/>
    <s v="Regular Air"/>
    <n v="504.35"/>
    <n v="45.19"/>
    <n v="1.99"/>
    <s v="Manitoba"/>
    <s v="Prarie"/>
    <s v="Home Office"/>
    <s v="Technology"/>
    <x v="7"/>
    <n v="0.55000000000000004"/>
  </r>
  <r>
    <s v="Gary Hwang"/>
    <n v="20229"/>
    <x v="1109"/>
    <d v="2009-11-06T00:00:00"/>
    <x v="6"/>
    <s v="2009"/>
    <n v="7"/>
    <b v="0"/>
    <x v="0"/>
    <n v="47"/>
    <n v="116.06"/>
    <n v="0.1"/>
    <s v="Regular Air"/>
    <n v="25.2"/>
    <n v="2.62"/>
    <n v="0.8"/>
    <s v="Manitoba"/>
    <s v="Prarie"/>
    <s v="Home Office"/>
    <s v="Office Supplies"/>
    <x v="6"/>
    <n v="0.39"/>
  </r>
  <r>
    <s v="Mike Gockenbach"/>
    <n v="20966"/>
    <x v="1281"/>
    <d v="2010-09-22T00:00:00"/>
    <x v="11"/>
    <s v="2010"/>
    <n v="4"/>
    <b v="0"/>
    <x v="0"/>
    <n v="10"/>
    <n v="39.42"/>
    <n v="0.06"/>
    <s v="Regular Air"/>
    <n v="7.78"/>
    <n v="3.85"/>
    <n v="0.7"/>
    <s v="Manitoba"/>
    <s v="Prarie"/>
    <s v="Consumer"/>
    <s v="Office Supplies"/>
    <x v="12"/>
    <n v="0.44"/>
  </r>
  <r>
    <s v="Mike Gockenbach"/>
    <n v="20966"/>
    <x v="1281"/>
    <d v="2010-09-22T00:00:00"/>
    <x v="11"/>
    <s v="2010"/>
    <n v="4"/>
    <b v="0"/>
    <x v="0"/>
    <n v="35"/>
    <n v="801.44"/>
    <n v="0.01"/>
    <s v="Regular Air"/>
    <n v="308.12"/>
    <n v="22.24"/>
    <n v="1.99"/>
    <s v="Manitoba"/>
    <s v="Prarie"/>
    <s v="Consumer"/>
    <s v="Technology"/>
    <x v="7"/>
    <n v="0.43"/>
  </r>
  <r>
    <s v="Mike Gockenbach"/>
    <n v="20966"/>
    <x v="1281"/>
    <d v="2010-09-25T00:00:00"/>
    <x v="11"/>
    <s v="2010"/>
    <n v="7"/>
    <b v="0"/>
    <x v="0"/>
    <n v="22"/>
    <n v="1194.06"/>
    <n v="0.04"/>
    <s v="Regular Air"/>
    <n v="326.97000000000003"/>
    <n v="54.74"/>
    <n v="14.83"/>
    <s v="Manitoba"/>
    <s v="Prarie"/>
    <s v="Consumer"/>
    <s v="Furniture"/>
    <x v="4"/>
    <n v="0.54"/>
  </r>
  <r>
    <s v="Mike Gockenbach"/>
    <n v="21063"/>
    <x v="176"/>
    <d v="2011-04-19T00:00:00"/>
    <x v="8"/>
    <s v="2011"/>
    <n v="4"/>
    <b v="0"/>
    <x v="0"/>
    <n v="49"/>
    <n v="377.02"/>
    <n v="0"/>
    <s v="Regular Air"/>
    <n v="84.66"/>
    <n v="7.08"/>
    <n v="2.35"/>
    <s v="Manitoba"/>
    <s v="Prarie"/>
    <s v="Consumer"/>
    <s v="Office Supplies"/>
    <x v="12"/>
    <n v="0.47"/>
  </r>
  <r>
    <s v="Mike Gockenbach"/>
    <n v="21063"/>
    <x v="176"/>
    <d v="2011-04-15T00:00:00"/>
    <x v="8"/>
    <s v="2011"/>
    <n v="0"/>
    <s v="FREE DELIVERY"/>
    <x v="0"/>
    <n v="48"/>
    <n v="7339.24"/>
    <n v="0"/>
    <s v="Delivery Truck"/>
    <n v="-279.74"/>
    <n v="145.97999999999999"/>
    <n v="51.92"/>
    <s v="Manitoba"/>
    <s v="Prarie"/>
    <s v="Consumer"/>
    <s v="Furniture"/>
    <x v="10"/>
    <n v="0.69"/>
  </r>
  <r>
    <s v="Nora Pelletier"/>
    <n v="21412"/>
    <x v="708"/>
    <d v="2011-07-15T00:00:00"/>
    <x v="1"/>
    <s v="2011"/>
    <n v="2"/>
    <b v="0"/>
    <x v="3"/>
    <n v="38"/>
    <n v="137.07"/>
    <n v="0.09"/>
    <s v="Regular Air"/>
    <n v="-199.3"/>
    <n v="3.52"/>
    <n v="6.83"/>
    <s v="Manitoba"/>
    <s v="Prarie"/>
    <s v="Home Office"/>
    <s v="Office Supplies"/>
    <x v="2"/>
    <n v="0.38"/>
  </r>
  <r>
    <s v="Nora Pelletier"/>
    <n v="21412"/>
    <x v="708"/>
    <d v="2011-07-14T00:00:00"/>
    <x v="1"/>
    <s v="2011"/>
    <n v="1"/>
    <b v="0"/>
    <x v="3"/>
    <n v="28"/>
    <n v="203.99"/>
    <n v="0.02"/>
    <s v="Regular Air"/>
    <n v="-8.51"/>
    <n v="7.28"/>
    <n v="4.2300000000000004"/>
    <s v="Manitoba"/>
    <s v="Prarie"/>
    <s v="Home Office"/>
    <s v="Office Supplies"/>
    <x v="5"/>
    <n v="0.39"/>
  </r>
  <r>
    <s v="Thea Hudgings"/>
    <n v="21442"/>
    <x v="392"/>
    <d v="2010-01-01T00:00:00"/>
    <x v="10"/>
    <s v="2010"/>
    <n v="7"/>
    <b v="0"/>
    <x v="0"/>
    <n v="48"/>
    <n v="2962.96"/>
    <n v="0.02"/>
    <s v="Delivery Truck"/>
    <n v="-612.94000000000005"/>
    <n v="58.14"/>
    <n v="36.61"/>
    <s v="Manitoba"/>
    <s v="Prarie"/>
    <s v="Consumer"/>
    <s v="Furniture"/>
    <x v="9"/>
    <n v="0.61"/>
  </r>
  <r>
    <s v="Thea Hudgings"/>
    <n v="21442"/>
    <x v="392"/>
    <d v="2010-01-01T00:00:00"/>
    <x v="10"/>
    <s v="2010"/>
    <n v="7"/>
    <b v="0"/>
    <x v="0"/>
    <n v="48"/>
    <n v="782.93"/>
    <n v="0.03"/>
    <s v="Regular Air"/>
    <n v="401.07"/>
    <n v="15.57"/>
    <n v="1.39"/>
    <s v="Manitoba"/>
    <s v="Prarie"/>
    <s v="Consumer"/>
    <s v="Office Supplies"/>
    <x v="8"/>
    <n v="0.38"/>
  </r>
  <r>
    <s v="Maurice Satty"/>
    <n v="21444"/>
    <x v="176"/>
    <d v="2011-04-16T00:00:00"/>
    <x v="8"/>
    <s v="2011"/>
    <n v="1"/>
    <b v="0"/>
    <x v="4"/>
    <n v="17"/>
    <n v="34.159999999999997"/>
    <n v="0.09"/>
    <s v="Regular Air"/>
    <n v="-2.29"/>
    <n v="2.1"/>
    <n v="0.7"/>
    <s v="Manitoba"/>
    <s v="Prarie"/>
    <s v="Corporate"/>
    <s v="Office Supplies"/>
    <x v="12"/>
    <n v="0.56999999999999995"/>
  </r>
  <r>
    <s v="Tom Zandusky"/>
    <n v="21861"/>
    <x v="60"/>
    <d v="2009-08-20T00:00:00"/>
    <x v="2"/>
    <s v="2009"/>
    <n v="2"/>
    <b v="0"/>
    <x v="5"/>
    <n v="5"/>
    <n v="244.9"/>
    <n v="0.06"/>
    <s v="Regular Air"/>
    <n v="-135.4"/>
    <n v="47.98"/>
    <n v="3.61"/>
    <s v="Manitoba"/>
    <s v="Prarie"/>
    <s v="Home Office"/>
    <s v="Technology"/>
    <x v="7"/>
    <n v="0.71"/>
  </r>
  <r>
    <s v="Natalie Webber"/>
    <n v="21956"/>
    <x v="650"/>
    <d v="2011-02-03T00:00:00"/>
    <x v="5"/>
    <s v="2011"/>
    <n v="2"/>
    <b v="0"/>
    <x v="1"/>
    <n v="2"/>
    <n v="125.273"/>
    <n v="0.02"/>
    <s v="Regular Air"/>
    <n v="-301.91000000000003"/>
    <n v="65.989999999999995"/>
    <n v="8.99"/>
    <s v="Manitoba"/>
    <s v="Prarie"/>
    <s v="Consumer"/>
    <s v="Technology"/>
    <x v="3"/>
    <n v="0.56000000000000005"/>
  </r>
  <r>
    <s v="Michael Moore"/>
    <n v="22051"/>
    <x v="294"/>
    <d v="2012-01-01T00:00:00"/>
    <x v="10"/>
    <s v="2012"/>
    <n v="2"/>
    <b v="0"/>
    <x v="3"/>
    <n v="39"/>
    <n v="209.33"/>
    <n v="0.01"/>
    <s v="Regular Air"/>
    <n v="-160.71"/>
    <n v="4.9800000000000004"/>
    <n v="7.44"/>
    <s v="Manitoba"/>
    <s v="Prarie"/>
    <s v="Corporate"/>
    <s v="Office Supplies"/>
    <x v="5"/>
    <n v="0.36"/>
  </r>
  <r>
    <s v="Gary Hwang"/>
    <n v="22085"/>
    <x v="499"/>
    <d v="2012-03-11T00:00:00"/>
    <x v="4"/>
    <s v="2012"/>
    <n v="2"/>
    <b v="0"/>
    <x v="0"/>
    <n v="41"/>
    <n v="265.61"/>
    <n v="0.1"/>
    <s v="Regular Air"/>
    <n v="-147.82"/>
    <n v="6.48"/>
    <n v="7.37"/>
    <s v="Manitoba"/>
    <s v="Prarie"/>
    <s v="Home Office"/>
    <s v="Office Supplies"/>
    <x v="5"/>
    <n v="0.37"/>
  </r>
  <r>
    <s v="Gary Hwang"/>
    <n v="22085"/>
    <x v="499"/>
    <d v="2012-03-09T00:00:00"/>
    <x v="4"/>
    <s v="2012"/>
    <n v="0"/>
    <s v="FREE DELIVERY"/>
    <x v="0"/>
    <n v="27"/>
    <n v="485.03"/>
    <n v="7.0000000000000007E-2"/>
    <s v="Regular Air"/>
    <n v="-88.02"/>
    <n v="17.7"/>
    <n v="9.4700000000000006"/>
    <s v="Manitoba"/>
    <s v="Prarie"/>
    <s v="Home Office"/>
    <s v="Office Supplies"/>
    <x v="0"/>
    <n v="0.59"/>
  </r>
  <r>
    <s v="Jamie Frazer"/>
    <n v="22086"/>
    <x v="1282"/>
    <d v="2011-12-16T00:00:00"/>
    <x v="9"/>
    <s v="2011"/>
    <n v="1"/>
    <b v="0"/>
    <x v="4"/>
    <n v="21"/>
    <n v="2039.33"/>
    <n v="0.08"/>
    <s v="Delivery Truck"/>
    <n v="-862.44"/>
    <n v="95.95"/>
    <n v="74.349999999999994"/>
    <s v="Manitoba"/>
    <s v="Prarie"/>
    <s v="Small Business"/>
    <s v="Furniture"/>
    <x v="14"/>
    <n v="0.56999999999999995"/>
  </r>
  <r>
    <s v="Natalie Webber"/>
    <n v="22118"/>
    <x v="398"/>
    <d v="2009-01-18T00:00:00"/>
    <x v="10"/>
    <s v="2009"/>
    <n v="0"/>
    <s v="FREE DELIVERY"/>
    <x v="1"/>
    <n v="50"/>
    <n v="2842.54"/>
    <n v="0.05"/>
    <s v="Regular Air"/>
    <n v="1315.75"/>
    <n v="58.1"/>
    <n v="1.49"/>
    <s v="Manitoba"/>
    <s v="Prarie"/>
    <s v="Corporate"/>
    <s v="Office Supplies"/>
    <x v="2"/>
    <n v="0.38"/>
  </r>
  <r>
    <s v="Joseph Airdo"/>
    <n v="22304"/>
    <x v="177"/>
    <d v="2011-11-29T00:00:00"/>
    <x v="6"/>
    <s v="2011"/>
    <n v="4"/>
    <b v="0"/>
    <x v="0"/>
    <n v="24"/>
    <n v="40.24"/>
    <n v="0.1"/>
    <s v="Regular Air"/>
    <n v="-3.73"/>
    <n v="1.76"/>
    <n v="0.7"/>
    <s v="Manitoba"/>
    <s v="Prarie"/>
    <s v="Consumer"/>
    <s v="Office Supplies"/>
    <x v="12"/>
    <n v="0.56000000000000005"/>
  </r>
  <r>
    <s v="Irene Maddox"/>
    <n v="22919"/>
    <x v="811"/>
    <d v="2009-07-18T00:00:00"/>
    <x v="1"/>
    <s v="2009"/>
    <n v="1"/>
    <b v="0"/>
    <x v="5"/>
    <n v="21"/>
    <n v="98.77"/>
    <n v="7.0000000000000007E-2"/>
    <s v="Regular Air"/>
    <n v="41.33"/>
    <n v="4.91"/>
    <n v="0.5"/>
    <s v="Manitoba"/>
    <s v="Prarie"/>
    <s v="Consumer"/>
    <s v="Office Supplies"/>
    <x v="11"/>
    <n v="0.36"/>
  </r>
  <r>
    <s v="Tracy Zic"/>
    <n v="23041"/>
    <x v="533"/>
    <d v="2010-07-27T00:00:00"/>
    <x v="1"/>
    <s v="2010"/>
    <n v="7"/>
    <b v="0"/>
    <x v="0"/>
    <n v="21"/>
    <n v="173.7"/>
    <n v="0.02"/>
    <s v="Regular Air"/>
    <n v="-31.59"/>
    <n v="7.68"/>
    <n v="6.16"/>
    <s v="Manitoba"/>
    <s v="Prarie"/>
    <s v="Consumer"/>
    <s v="Office Supplies"/>
    <x v="2"/>
    <n v="0.35"/>
  </r>
  <r>
    <s v="Tracy Zic"/>
    <n v="23041"/>
    <x v="533"/>
    <d v="2010-07-22T00:00:00"/>
    <x v="1"/>
    <s v="2010"/>
    <n v="2"/>
    <b v="0"/>
    <x v="0"/>
    <n v="5"/>
    <n v="1811.25"/>
    <n v="0.08"/>
    <s v="Regular Air"/>
    <n v="203.44"/>
    <n v="367.99"/>
    <n v="19.989999999999998"/>
    <s v="Manitoba"/>
    <s v="Prarie"/>
    <s v="Consumer"/>
    <s v="Office Supplies"/>
    <x v="2"/>
    <n v="0.4"/>
  </r>
  <r>
    <s v="Tracy Zic"/>
    <n v="23041"/>
    <x v="533"/>
    <d v="2010-07-27T00:00:00"/>
    <x v="1"/>
    <s v="2010"/>
    <n v="7"/>
    <b v="0"/>
    <x v="0"/>
    <n v="10"/>
    <n v="2642.95"/>
    <n v="0.08"/>
    <s v="Delivery Truck"/>
    <n v="-474.49"/>
    <n v="262.11"/>
    <n v="62.74"/>
    <s v="Manitoba"/>
    <s v="Prarie"/>
    <s v="Consumer"/>
    <s v="Furniture"/>
    <x v="10"/>
    <n v="0.75"/>
  </r>
  <r>
    <s v="Penelope Sewall"/>
    <n v="23232"/>
    <x v="652"/>
    <d v="2010-04-17T00:00:00"/>
    <x v="8"/>
    <s v="2010"/>
    <n v="1"/>
    <b v="0"/>
    <x v="1"/>
    <n v="15"/>
    <n v="614.15"/>
    <n v="0.03"/>
    <s v="Express Air"/>
    <n v="-54.37"/>
    <n v="39.979999999999997"/>
    <n v="7.12"/>
    <s v="Manitoba"/>
    <s v="Prarie"/>
    <s v="Home Office"/>
    <s v="Technology"/>
    <x v="7"/>
    <n v="0.67"/>
  </r>
  <r>
    <s v="Penelope Sewall"/>
    <n v="23232"/>
    <x v="652"/>
    <d v="2010-04-17T00:00:00"/>
    <x v="8"/>
    <s v="2010"/>
    <n v="1"/>
    <b v="0"/>
    <x v="1"/>
    <n v="31"/>
    <n v="154.24"/>
    <n v="0.03"/>
    <s v="Regular Air"/>
    <n v="68.88"/>
    <n v="4.9800000000000004"/>
    <n v="0.49"/>
    <s v="Manitoba"/>
    <s v="Prarie"/>
    <s v="Home Office"/>
    <s v="Office Supplies"/>
    <x v="11"/>
    <n v="0.39"/>
  </r>
  <r>
    <s v="Penelope Sewall"/>
    <n v="23232"/>
    <x v="652"/>
    <d v="2010-04-16T00:00:00"/>
    <x v="8"/>
    <s v="2010"/>
    <n v="0"/>
    <s v="FREE DELIVERY"/>
    <x v="1"/>
    <n v="20"/>
    <n v="140.31"/>
    <n v="0.06"/>
    <s v="Regular Air"/>
    <n v="-94.11"/>
    <n v="6.48"/>
    <n v="8.74"/>
    <s v="Manitoba"/>
    <s v="Prarie"/>
    <s v="Home Office"/>
    <s v="Office Supplies"/>
    <x v="5"/>
    <n v="0.36"/>
  </r>
  <r>
    <s v="Mick Crebagga"/>
    <n v="23270"/>
    <x v="951"/>
    <d v="2011-03-17T00:00:00"/>
    <x v="4"/>
    <s v="2011"/>
    <n v="4"/>
    <b v="0"/>
    <x v="0"/>
    <n v="20"/>
    <n v="1460.42"/>
    <n v="0.04"/>
    <s v="Delivery Truck"/>
    <n v="-441.44"/>
    <n v="68.81"/>
    <n v="60"/>
    <s v="Manitoba"/>
    <s v="Prarie"/>
    <s v="Home Office"/>
    <s v="Office Supplies"/>
    <x v="1"/>
    <n v="0.41"/>
  </r>
  <r>
    <s v="Mick Crebagga"/>
    <n v="23270"/>
    <x v="951"/>
    <d v="2011-03-18T00:00:00"/>
    <x v="4"/>
    <s v="2011"/>
    <n v="5"/>
    <b v="0"/>
    <x v="0"/>
    <n v="42"/>
    <n v="6659.7415000000001"/>
    <n v="0.05"/>
    <s v="Express Air"/>
    <n v="1647.75"/>
    <n v="195.99"/>
    <n v="3.99"/>
    <s v="Manitoba"/>
    <s v="Prarie"/>
    <s v="Home Office"/>
    <s v="Technology"/>
    <x v="3"/>
    <n v="0.59"/>
  </r>
  <r>
    <s v="Jill Stevenson"/>
    <n v="23618"/>
    <x v="1283"/>
    <d v="2012-11-29T00:00:00"/>
    <x v="6"/>
    <s v="2012"/>
    <n v="2"/>
    <b v="0"/>
    <x v="4"/>
    <n v="45"/>
    <n v="2601.7905000000001"/>
    <n v="0.02"/>
    <s v="Regular Air"/>
    <n v="748.2"/>
    <n v="65.989999999999995"/>
    <n v="5.26"/>
    <s v="Manitoba"/>
    <s v="Prarie"/>
    <s v="Consumer"/>
    <s v="Technology"/>
    <x v="3"/>
    <n v="0.56000000000000005"/>
  </r>
  <r>
    <s v="Steven Ward"/>
    <n v="24033"/>
    <x v="504"/>
    <d v="2011-01-04T00:00:00"/>
    <x v="10"/>
    <s v="2011"/>
    <n v="2"/>
    <b v="0"/>
    <x v="1"/>
    <n v="50"/>
    <n v="1227.18"/>
    <n v="0"/>
    <s v="Delivery Truck"/>
    <n v="-252.53"/>
    <n v="23.99"/>
    <n v="15.68"/>
    <s v="Manitoba"/>
    <s v="Prarie"/>
    <s v="Consumer"/>
    <s v="Furniture"/>
    <x v="4"/>
    <n v="0.62"/>
  </r>
  <r>
    <s v="Gary Hwang"/>
    <n v="24066"/>
    <x v="584"/>
    <d v="2012-04-15T00:00:00"/>
    <x v="8"/>
    <s v="2012"/>
    <n v="2"/>
    <b v="0"/>
    <x v="1"/>
    <n v="30"/>
    <n v="4278.6099999999997"/>
    <n v="7.0000000000000007E-2"/>
    <s v="Delivery Truck"/>
    <n v="-955.56"/>
    <n v="150.97999999999999"/>
    <n v="66.27"/>
    <s v="Manitoba"/>
    <s v="Prarie"/>
    <s v="Home Office"/>
    <s v="Furniture"/>
    <x v="9"/>
    <n v="0.65"/>
  </r>
  <r>
    <s v="Sean Braxton"/>
    <n v="24162"/>
    <x v="1073"/>
    <d v="2009-08-24T00:00:00"/>
    <x v="2"/>
    <s v="2009"/>
    <n v="2"/>
    <b v="0"/>
    <x v="3"/>
    <n v="1"/>
    <n v="10.94"/>
    <n v="0.08"/>
    <s v="Regular Air"/>
    <n v="-4.3499999999999996"/>
    <n v="9.68"/>
    <n v="2.0299999999999998"/>
    <s v="Manitoba"/>
    <s v="Prarie"/>
    <s v="Small Business"/>
    <s v="Office Supplies"/>
    <x v="5"/>
    <n v="0.37"/>
  </r>
  <r>
    <s v="Sean Braxton"/>
    <n v="24162"/>
    <x v="1073"/>
    <d v="2009-08-23T00:00:00"/>
    <x v="2"/>
    <s v="2009"/>
    <n v="1"/>
    <b v="0"/>
    <x v="3"/>
    <n v="12"/>
    <n v="1755.3"/>
    <n v="0.04"/>
    <s v="Delivery Truck"/>
    <n v="-7.01"/>
    <n v="150.97999999999999"/>
    <n v="16.010000000000002"/>
    <s v="Manitoba"/>
    <s v="Prarie"/>
    <s v="Small Business"/>
    <s v="Furniture"/>
    <x v="10"/>
    <n v="0.7"/>
  </r>
  <r>
    <s v="Linda Southworth"/>
    <n v="24384"/>
    <x v="179"/>
    <d v="2011-03-28T00:00:00"/>
    <x v="4"/>
    <s v="2011"/>
    <n v="2"/>
    <b v="0"/>
    <x v="4"/>
    <n v="44"/>
    <n v="205.11"/>
    <n v="0.06"/>
    <s v="Regular Air"/>
    <n v="95.52"/>
    <n v="4.91"/>
    <n v="0.5"/>
    <s v="Manitoba"/>
    <s v="Prarie"/>
    <s v="Consumer"/>
    <s v="Office Supplies"/>
    <x v="11"/>
    <n v="0.36"/>
  </r>
  <r>
    <s v="Linda Southworth"/>
    <n v="24384"/>
    <x v="179"/>
    <d v="2011-03-28T00:00:00"/>
    <x v="4"/>
    <s v="2011"/>
    <n v="2"/>
    <b v="0"/>
    <x v="4"/>
    <n v="21"/>
    <n v="3981.23"/>
    <n v="7.0000000000000007E-2"/>
    <s v="Regular Air"/>
    <n v="294.94"/>
    <n v="193.17"/>
    <n v="19.989999999999998"/>
    <s v="Manitoba"/>
    <s v="Prarie"/>
    <s v="Consumer"/>
    <s v="Office Supplies"/>
    <x v="0"/>
    <n v="0.71"/>
  </r>
  <r>
    <s v="Linda Southworth"/>
    <n v="24384"/>
    <x v="179"/>
    <d v="2011-03-28T00:00:00"/>
    <x v="4"/>
    <s v="2011"/>
    <n v="2"/>
    <b v="0"/>
    <x v="4"/>
    <n v="20"/>
    <n v="2458.2424999999998"/>
    <n v="0.1"/>
    <s v="Regular Air"/>
    <n v="110.54"/>
    <n v="155.99"/>
    <n v="8.99"/>
    <s v="Manitoba"/>
    <s v="Prarie"/>
    <s v="Consumer"/>
    <s v="Technology"/>
    <x v="3"/>
    <n v="0.57999999999999996"/>
  </r>
  <r>
    <s v="Roy Skaria"/>
    <n v="24448"/>
    <x v="659"/>
    <d v="2012-02-08T00:00:00"/>
    <x v="5"/>
    <s v="2012"/>
    <n v="2"/>
    <b v="0"/>
    <x v="1"/>
    <n v="46"/>
    <n v="11036.16"/>
    <n v="0.05"/>
    <s v="Delivery Truck"/>
    <n v="1187.8"/>
    <n v="236.97"/>
    <n v="59.24"/>
    <s v="Manitoba"/>
    <s v="Prarie"/>
    <s v="Corporate"/>
    <s v="Furniture"/>
    <x v="10"/>
    <n v="0.61"/>
  </r>
  <r>
    <s v="Valerie Takahito"/>
    <n v="24452"/>
    <x v="1195"/>
    <d v="2009-05-07T00:00:00"/>
    <x v="7"/>
    <s v="2009"/>
    <n v="0"/>
    <s v="FREE DELIVERY"/>
    <x v="1"/>
    <n v="18"/>
    <n v="115.71"/>
    <n v="0.08"/>
    <s v="Regular Air"/>
    <n v="-91.61"/>
    <n v="6.48"/>
    <n v="8.4"/>
    <s v="Manitoba"/>
    <s v="Prarie"/>
    <s v="Consumer"/>
    <s v="Office Supplies"/>
    <x v="5"/>
    <n v="0.37"/>
  </r>
  <r>
    <s v="Tanja Norvell"/>
    <n v="24544"/>
    <x v="452"/>
    <d v="2009-01-27T00:00:00"/>
    <x v="10"/>
    <s v="2009"/>
    <n v="1"/>
    <b v="0"/>
    <x v="1"/>
    <n v="31"/>
    <n v="4587.3"/>
    <n v="0.08"/>
    <s v="Express Air"/>
    <n v="1771.15"/>
    <n v="150.97999999999999"/>
    <n v="13.99"/>
    <s v="Manitoba"/>
    <s v="Prarie"/>
    <s v="Corporate"/>
    <s v="Technology"/>
    <x v="16"/>
    <n v="0.38"/>
  </r>
  <r>
    <s v="Tanja Norvell"/>
    <n v="24544"/>
    <x v="452"/>
    <d v="2009-01-27T00:00:00"/>
    <x v="10"/>
    <s v="2009"/>
    <n v="1"/>
    <b v="0"/>
    <x v="1"/>
    <n v="15"/>
    <n v="403.71"/>
    <n v="0.03"/>
    <s v="Delivery Truck"/>
    <n v="-97.47"/>
    <n v="25.98"/>
    <n v="14.36"/>
    <s v="Manitoba"/>
    <s v="Prarie"/>
    <s v="Corporate"/>
    <s v="Furniture"/>
    <x v="14"/>
    <n v="0.6"/>
  </r>
  <r>
    <s v="Tanja Norvell"/>
    <n v="24544"/>
    <x v="452"/>
    <d v="2009-01-27T00:00:00"/>
    <x v="10"/>
    <s v="2009"/>
    <n v="1"/>
    <b v="0"/>
    <x v="1"/>
    <n v="39"/>
    <n v="1243.45"/>
    <n v="0.1"/>
    <s v="Regular Air"/>
    <n v="-1212.55"/>
    <n v="32.479999999999997"/>
    <n v="35"/>
    <s v="Manitoba"/>
    <s v="Prarie"/>
    <s v="Corporate"/>
    <s v="Office Supplies"/>
    <x v="0"/>
    <n v="0.81"/>
  </r>
  <r>
    <s v="Valerie Takahito"/>
    <n v="24865"/>
    <x v="497"/>
    <d v="2012-03-20T00:00:00"/>
    <x v="4"/>
    <s v="2012"/>
    <n v="1"/>
    <b v="0"/>
    <x v="1"/>
    <n v="46"/>
    <n v="175.23"/>
    <n v="0.04"/>
    <s v="Regular Air"/>
    <n v="-13.35"/>
    <n v="3.69"/>
    <n v="2.5"/>
    <s v="Manitoba"/>
    <s v="Prarie"/>
    <s v="Consumer"/>
    <s v="Office Supplies"/>
    <x v="8"/>
    <n v="0.39"/>
  </r>
  <r>
    <s v="Mike Gockenbach"/>
    <n v="24902"/>
    <x v="1108"/>
    <d v="2010-05-28T00:00:00"/>
    <x v="7"/>
    <s v="2010"/>
    <n v="2"/>
    <b v="0"/>
    <x v="1"/>
    <n v="43"/>
    <n v="224.58"/>
    <n v="0.03"/>
    <s v="Regular Air"/>
    <n v="46.31"/>
    <n v="5.18"/>
    <n v="2.04"/>
    <s v="Manitoba"/>
    <s v="Prarie"/>
    <s v="Consumer"/>
    <s v="Office Supplies"/>
    <x v="5"/>
    <n v="0.36"/>
  </r>
  <r>
    <s v="Ryan Crowe"/>
    <n v="25348"/>
    <x v="1284"/>
    <d v="2012-05-11T00:00:00"/>
    <x v="7"/>
    <s v="2012"/>
    <n v="2"/>
    <b v="0"/>
    <x v="5"/>
    <n v="6"/>
    <n v="343.36"/>
    <n v="0.08"/>
    <s v="Regular Air"/>
    <n v="-41.27"/>
    <n v="56.96"/>
    <n v="13.22"/>
    <s v="Manitoba"/>
    <s v="Prarie"/>
    <s v="Small Business"/>
    <s v="Office Supplies"/>
    <x v="1"/>
    <n v="0.56000000000000005"/>
  </r>
  <r>
    <s v="Ryan Crowe"/>
    <n v="25348"/>
    <x v="1284"/>
    <d v="2012-05-11T00:00:00"/>
    <x v="7"/>
    <s v="2012"/>
    <n v="2"/>
    <b v="0"/>
    <x v="5"/>
    <n v="7"/>
    <n v="309.22149999999999"/>
    <n v="0.09"/>
    <s v="Regular Air"/>
    <n v="-68.3"/>
    <n v="55.99"/>
    <n v="1.25"/>
    <s v="Manitoba"/>
    <s v="Prarie"/>
    <s v="Small Business"/>
    <s v="Technology"/>
    <x v="3"/>
    <n v="0.35"/>
  </r>
  <r>
    <s v="Troy Blackwell"/>
    <n v="25350"/>
    <x v="387"/>
    <d v="2010-12-05T00:00:00"/>
    <x v="9"/>
    <s v="2010"/>
    <n v="2"/>
    <b v="0"/>
    <x v="3"/>
    <n v="30"/>
    <n v="2477.9899999999998"/>
    <n v="0"/>
    <s v="Regular Air"/>
    <n v="747.68"/>
    <n v="80.98"/>
    <n v="4.5"/>
    <s v="Manitoba"/>
    <s v="Prarie"/>
    <s v="Home Office"/>
    <s v="Office Supplies"/>
    <x v="1"/>
    <n v="0.59"/>
  </r>
  <r>
    <s v="Troy Blackwell"/>
    <n v="25350"/>
    <x v="387"/>
    <d v="2010-12-05T00:00:00"/>
    <x v="9"/>
    <s v="2010"/>
    <n v="2"/>
    <b v="0"/>
    <x v="3"/>
    <n v="23"/>
    <n v="48.83"/>
    <n v="0.06"/>
    <s v="Regular Air"/>
    <n v="1"/>
    <n v="2.1"/>
    <n v="0.7"/>
    <s v="Manitoba"/>
    <s v="Prarie"/>
    <s v="Home Office"/>
    <s v="Office Supplies"/>
    <x v="12"/>
    <n v="0.56999999999999995"/>
  </r>
  <r>
    <s v="Mike Gockenbach"/>
    <n v="25541"/>
    <x v="1113"/>
    <d v="2009-01-15T00:00:00"/>
    <x v="10"/>
    <s v="2009"/>
    <n v="2"/>
    <b v="0"/>
    <x v="0"/>
    <n v="50"/>
    <n v="297.76"/>
    <n v="7.0000000000000007E-2"/>
    <s v="Regular Air"/>
    <n v="-111.34"/>
    <n v="5.98"/>
    <n v="5.79"/>
    <s v="Manitoba"/>
    <s v="Prarie"/>
    <s v="Consumer"/>
    <s v="Office Supplies"/>
    <x v="5"/>
    <n v="0.36"/>
  </r>
  <r>
    <s v="Valerie Dominguez"/>
    <n v="25601"/>
    <x v="272"/>
    <d v="2009-01-06T00:00:00"/>
    <x v="10"/>
    <s v="2009"/>
    <n v="1"/>
    <b v="0"/>
    <x v="4"/>
    <n v="43"/>
    <n v="257.41000000000003"/>
    <n v="0.09"/>
    <s v="Regular Air"/>
    <n v="-131.08000000000001"/>
    <n v="5.98"/>
    <n v="4.6900000000000004"/>
    <s v="Manitoba"/>
    <s v="Prarie"/>
    <s v="Corporate"/>
    <s v="Office Supplies"/>
    <x v="0"/>
    <n v="0.68"/>
  </r>
  <r>
    <s v="Michael Oakman"/>
    <n v="25828"/>
    <x v="7"/>
    <d v="2010-11-25T00:00:00"/>
    <x v="6"/>
    <s v="2010"/>
    <n v="2"/>
    <b v="0"/>
    <x v="3"/>
    <n v="35"/>
    <n v="241.43"/>
    <n v="0.01"/>
    <s v="Regular Air"/>
    <n v="-65.8"/>
    <n v="6.84"/>
    <n v="4.42"/>
    <s v="Manitoba"/>
    <s v="Prarie"/>
    <s v="Small Business"/>
    <s v="Office Supplies"/>
    <x v="15"/>
    <n v="0.57999999999999996"/>
  </r>
  <r>
    <s v="Gary McGarr"/>
    <n v="26176"/>
    <x v="142"/>
    <d v="2011-11-21T00:00:00"/>
    <x v="6"/>
    <s v="2011"/>
    <n v="2"/>
    <b v="0"/>
    <x v="1"/>
    <n v="14"/>
    <n v="94.32"/>
    <n v="0.06"/>
    <s v="Regular Air"/>
    <n v="-66.87"/>
    <n v="6.48"/>
    <n v="8.19"/>
    <s v="Manitoba"/>
    <s v="Prarie"/>
    <s v="Home Office"/>
    <s v="Office Supplies"/>
    <x v="5"/>
    <n v="0.37"/>
  </r>
  <r>
    <s v="Gary McGarr"/>
    <n v="26176"/>
    <x v="142"/>
    <d v="2011-11-20T00:00:00"/>
    <x v="6"/>
    <s v="2011"/>
    <n v="1"/>
    <b v="0"/>
    <x v="1"/>
    <n v="30"/>
    <n v="554.42949999999996"/>
    <n v="0.03"/>
    <s v="Regular Air"/>
    <n v="34.01"/>
    <n v="20.99"/>
    <n v="4.8099999999999996"/>
    <s v="Manitoba"/>
    <s v="Prarie"/>
    <s v="Home Office"/>
    <s v="Technology"/>
    <x v="3"/>
    <n v="0.57999999999999996"/>
  </r>
  <r>
    <s v="Henry Goldwyn"/>
    <n v="26337"/>
    <x v="1285"/>
    <d v="2009-11-10T00:00:00"/>
    <x v="6"/>
    <s v="2009"/>
    <n v="3"/>
    <b v="0"/>
    <x v="5"/>
    <n v="45"/>
    <n v="153.27000000000001"/>
    <n v="0.08"/>
    <s v="Regular Air"/>
    <n v="60.29"/>
    <n v="3.69"/>
    <n v="0.5"/>
    <s v="Manitoba"/>
    <s v="Prarie"/>
    <s v="Small Business"/>
    <s v="Office Supplies"/>
    <x v="11"/>
    <n v="0.38"/>
  </r>
  <r>
    <s v="Thais Sissman"/>
    <n v="26503"/>
    <x v="1106"/>
    <d v="2011-04-23T00:00:00"/>
    <x v="8"/>
    <s v="2011"/>
    <n v="2"/>
    <b v="0"/>
    <x v="4"/>
    <n v="47"/>
    <n v="671.78"/>
    <n v="0.1"/>
    <s v="Regular Air"/>
    <n v="297.23"/>
    <n v="15.57"/>
    <n v="1.39"/>
    <s v="Manitoba"/>
    <s v="Prarie"/>
    <s v="Small Business"/>
    <s v="Office Supplies"/>
    <x v="8"/>
    <n v="0.38"/>
  </r>
  <r>
    <s v="Thais Sissman"/>
    <n v="26503"/>
    <x v="1106"/>
    <d v="2011-04-22T00:00:00"/>
    <x v="8"/>
    <s v="2011"/>
    <n v="1"/>
    <b v="0"/>
    <x v="4"/>
    <n v="12"/>
    <n v="262.08999999999997"/>
    <n v="0.01"/>
    <s v="Regular Air"/>
    <n v="58.69"/>
    <n v="19.98"/>
    <n v="10.49"/>
    <s v="Manitoba"/>
    <s v="Prarie"/>
    <s v="Small Business"/>
    <s v="Furniture"/>
    <x v="4"/>
    <n v="0.49"/>
  </r>
  <r>
    <s v="Troy Blackwell"/>
    <n v="26657"/>
    <x v="1286"/>
    <d v="2012-10-01T00:00:00"/>
    <x v="0"/>
    <s v="2012"/>
    <n v="2"/>
    <b v="0"/>
    <x v="4"/>
    <n v="28"/>
    <n v="1107.6400000000001"/>
    <n v="0.06"/>
    <s v="Regular Air"/>
    <n v="333.17"/>
    <n v="40.98"/>
    <n v="7.47"/>
    <s v="Manitoba"/>
    <s v="Prarie"/>
    <s v="Home Office"/>
    <s v="Office Supplies"/>
    <x v="2"/>
    <n v="0.37"/>
  </r>
  <r>
    <s v="Jamie Frazer"/>
    <n v="26787"/>
    <x v="1135"/>
    <d v="2011-09-21T00:00:00"/>
    <x v="11"/>
    <s v="2011"/>
    <n v="2"/>
    <b v="0"/>
    <x v="1"/>
    <n v="25"/>
    <n v="1119.9100000000001"/>
    <n v="0.08"/>
    <s v="Express Air"/>
    <n v="434.71"/>
    <n v="48.04"/>
    <n v="5.79"/>
    <s v="Manitoba"/>
    <s v="Prarie"/>
    <s v="Small Business"/>
    <s v="Office Supplies"/>
    <x v="5"/>
    <n v="0.37"/>
  </r>
  <r>
    <s v="Mick Crebagga"/>
    <n v="26919"/>
    <x v="468"/>
    <d v="2012-12-12T00:00:00"/>
    <x v="9"/>
    <s v="2012"/>
    <n v="2"/>
    <b v="0"/>
    <x v="0"/>
    <n v="12"/>
    <n v="3534.56"/>
    <n v="0.03"/>
    <s v="Regular Air"/>
    <n v="763.32"/>
    <n v="300.64999999999998"/>
    <n v="24.49"/>
    <s v="Manitoba"/>
    <s v="Prarie"/>
    <s v="Home Office"/>
    <s v="Office Supplies"/>
    <x v="1"/>
    <n v="0.52"/>
  </r>
  <r>
    <s v="Mick Crebagga"/>
    <n v="26919"/>
    <x v="468"/>
    <d v="2012-12-12T00:00:00"/>
    <x v="9"/>
    <s v="2012"/>
    <n v="2"/>
    <b v="0"/>
    <x v="0"/>
    <n v="32"/>
    <n v="155.27000000000001"/>
    <n v="0.1"/>
    <s v="Regular Air"/>
    <n v="-151.55000000000001"/>
    <n v="4.9800000000000004"/>
    <n v="7.54"/>
    <s v="Manitoba"/>
    <s v="Prarie"/>
    <s v="Home Office"/>
    <s v="Office Supplies"/>
    <x v="5"/>
    <n v="0.38"/>
  </r>
  <r>
    <s v="Mick Crebagga"/>
    <n v="26945"/>
    <x v="440"/>
    <d v="2009-02-05T00:00:00"/>
    <x v="5"/>
    <s v="2009"/>
    <n v="0"/>
    <s v="FREE DELIVERY"/>
    <x v="5"/>
    <n v="29"/>
    <n v="221.33"/>
    <n v="0"/>
    <s v="Regular Air"/>
    <n v="77.33"/>
    <n v="7.28"/>
    <n v="1.77"/>
    <s v="Manitoba"/>
    <s v="Prarie"/>
    <s v="Home Office"/>
    <s v="Office Supplies"/>
    <x v="5"/>
    <n v="0.37"/>
  </r>
  <r>
    <s v="Joseph Airdo"/>
    <n v="27364"/>
    <x v="890"/>
    <d v="2011-05-22T00:00:00"/>
    <x v="7"/>
    <s v="2011"/>
    <n v="2"/>
    <b v="0"/>
    <x v="4"/>
    <n v="25"/>
    <n v="74.069999999999993"/>
    <n v="0.04"/>
    <s v="Regular Air"/>
    <n v="4.37"/>
    <n v="2.88"/>
    <n v="1.49"/>
    <s v="Manitoba"/>
    <s v="Prarie"/>
    <s v="Corporate"/>
    <s v="Office Supplies"/>
    <x v="2"/>
    <n v="0.36"/>
  </r>
  <r>
    <s v="Joseph Airdo"/>
    <n v="27364"/>
    <x v="890"/>
    <d v="2011-05-22T00:00:00"/>
    <x v="7"/>
    <s v="2011"/>
    <n v="2"/>
    <b v="0"/>
    <x v="4"/>
    <n v="29"/>
    <n v="1529.0564999999999"/>
    <n v="0.06"/>
    <s v="Regular Air"/>
    <n v="201.73"/>
    <n v="65.989999999999995"/>
    <n v="3.99"/>
    <s v="Manitoba"/>
    <s v="Prarie"/>
    <s v="Corporate"/>
    <s v="Technology"/>
    <x v="3"/>
    <n v="0.59"/>
  </r>
  <r>
    <s v="Evan Bailliet"/>
    <n v="27460"/>
    <x v="429"/>
    <d v="2009-05-13T00:00:00"/>
    <x v="7"/>
    <s v="2009"/>
    <n v="1"/>
    <b v="0"/>
    <x v="3"/>
    <n v="7"/>
    <n v="855.03"/>
    <n v="0.08"/>
    <s v="Regular Air"/>
    <n v="-1.68"/>
    <n v="128.24"/>
    <n v="12.65"/>
    <s v="Manitoba"/>
    <s v="Prarie"/>
    <s v="Corporate"/>
    <s v="Furniture"/>
    <x v="14"/>
    <m/>
  </r>
  <r>
    <s v="Evan Bailliet"/>
    <n v="27460"/>
    <x v="429"/>
    <d v="2009-05-14T00:00:00"/>
    <x v="7"/>
    <s v="2009"/>
    <n v="2"/>
    <b v="0"/>
    <x v="3"/>
    <n v="31"/>
    <n v="196.58"/>
    <n v="0.04"/>
    <s v="Regular Air"/>
    <n v="-102.16"/>
    <n v="5.98"/>
    <n v="4.38"/>
    <s v="Manitoba"/>
    <s v="Prarie"/>
    <s v="Corporate"/>
    <s v="Technology"/>
    <x v="7"/>
    <n v="0.75"/>
  </r>
  <r>
    <s v="Tracy Collins"/>
    <n v="27717"/>
    <x v="1052"/>
    <d v="2011-10-29T00:00:00"/>
    <x v="0"/>
    <s v="2011"/>
    <n v="3"/>
    <b v="0"/>
    <x v="5"/>
    <n v="19"/>
    <n v="75.19"/>
    <n v="0.05"/>
    <s v="Regular Air"/>
    <n v="-93.67"/>
    <n v="3.75"/>
    <n v="7.5"/>
    <s v="Manitoba"/>
    <s v="Prarie"/>
    <s v="Corporate"/>
    <s v="Office Supplies"/>
    <x v="11"/>
    <n v="0.37"/>
  </r>
  <r>
    <s v="Roy Skaria"/>
    <n v="27778"/>
    <x v="163"/>
    <d v="2011-09-04T00:00:00"/>
    <x v="11"/>
    <s v="2011"/>
    <n v="2"/>
    <b v="0"/>
    <x v="5"/>
    <n v="10"/>
    <n v="6350.29"/>
    <n v="0.02"/>
    <s v="Regular Air"/>
    <n v="-735.97"/>
    <n v="599.99"/>
    <n v="24.49"/>
    <s v="Manitoba"/>
    <s v="Prarie"/>
    <s v="Corporate"/>
    <s v="Technology"/>
    <x v="13"/>
    <n v="0.5"/>
  </r>
  <r>
    <s v="Irene Maddox"/>
    <n v="27936"/>
    <x v="1223"/>
    <d v="2011-07-09T00:00:00"/>
    <x v="1"/>
    <s v="2011"/>
    <n v="2"/>
    <b v="0"/>
    <x v="1"/>
    <n v="23"/>
    <n v="1028.1600000000001"/>
    <n v="7.0000000000000007E-2"/>
    <s v="Regular Air"/>
    <n v="405.16"/>
    <n v="55.99"/>
    <n v="1.25"/>
    <s v="Manitoba"/>
    <s v="Prarie"/>
    <s v="Consumer"/>
    <s v="Technology"/>
    <x v="3"/>
    <n v="0.35"/>
  </r>
  <r>
    <s v="Meg Tillman"/>
    <n v="28228"/>
    <x v="608"/>
    <d v="2012-07-12T00:00:00"/>
    <x v="1"/>
    <s v="2012"/>
    <n v="1"/>
    <b v="0"/>
    <x v="3"/>
    <n v="5"/>
    <n v="346.23"/>
    <n v="0"/>
    <s v="Regular Air"/>
    <n v="8.4600000000000009"/>
    <n v="60.98"/>
    <n v="19.989999999999998"/>
    <s v="Manitoba"/>
    <s v="Prarie"/>
    <s v="Small Business"/>
    <s v="Office Supplies"/>
    <x v="8"/>
    <n v="0.38"/>
  </r>
  <r>
    <s v="Thea Hudgings"/>
    <n v="28259"/>
    <x v="669"/>
    <d v="2009-11-06T00:00:00"/>
    <x v="6"/>
    <s v="2009"/>
    <n v="2"/>
    <b v="0"/>
    <x v="1"/>
    <n v="22"/>
    <n v="249.24"/>
    <n v="0.06"/>
    <s v="Regular Air"/>
    <n v="-92.1"/>
    <n v="10.97"/>
    <n v="6.5"/>
    <s v="Manitoba"/>
    <s v="Prarie"/>
    <s v="Consumer"/>
    <s v="Technology"/>
    <x v="7"/>
    <n v="0.64"/>
  </r>
  <r>
    <s v="Rachel Payne"/>
    <n v="28419"/>
    <x v="1012"/>
    <d v="2009-11-04T00:00:00"/>
    <x v="6"/>
    <s v="2009"/>
    <n v="4"/>
    <b v="0"/>
    <x v="0"/>
    <n v="9"/>
    <n v="133.85"/>
    <n v="0.03"/>
    <s v="Express Air"/>
    <n v="-5.28"/>
    <n v="13.48"/>
    <n v="4.51"/>
    <s v="Manitoba"/>
    <s v="Prarie"/>
    <s v="Consumer"/>
    <s v="Office Supplies"/>
    <x v="0"/>
    <n v="0.59"/>
  </r>
  <r>
    <s v="Tanja Norvell"/>
    <n v="28614"/>
    <x v="1287"/>
    <d v="2009-10-21T00:00:00"/>
    <x v="0"/>
    <s v="2009"/>
    <n v="2"/>
    <b v="0"/>
    <x v="5"/>
    <n v="50"/>
    <n v="7827.51"/>
    <n v="0.05"/>
    <s v="Regular Air"/>
    <n v="2992.8"/>
    <n v="159.99"/>
    <n v="5.5"/>
    <s v="Manitoba"/>
    <s v="Prarie"/>
    <s v="Consumer"/>
    <s v="Technology"/>
    <x v="7"/>
    <n v="0.49"/>
  </r>
  <r>
    <s v="Craig Molinari"/>
    <n v="28741"/>
    <x v="1160"/>
    <d v="2011-03-01T00:00:00"/>
    <x v="4"/>
    <s v="2011"/>
    <n v="1"/>
    <b v="0"/>
    <x v="3"/>
    <n v="13"/>
    <n v="70.13"/>
    <n v="0.02"/>
    <s v="Regular Air"/>
    <n v="21.51"/>
    <n v="5.43"/>
    <n v="0.95"/>
    <s v="Manitoba"/>
    <s v="Prarie"/>
    <s v="Small Business"/>
    <s v="Office Supplies"/>
    <x v="5"/>
    <n v="0.36"/>
  </r>
  <r>
    <s v="Craig Molinari"/>
    <n v="28741"/>
    <x v="1160"/>
    <d v="2011-03-01T00:00:00"/>
    <x v="4"/>
    <s v="2011"/>
    <n v="1"/>
    <b v="0"/>
    <x v="3"/>
    <n v="5"/>
    <n v="59.76"/>
    <n v="0.04"/>
    <s v="Regular Air"/>
    <n v="-10.34"/>
    <n v="10.98"/>
    <n v="3.37"/>
    <s v="Manitoba"/>
    <s v="Prarie"/>
    <s v="Small Business"/>
    <s v="Office Supplies"/>
    <x v="15"/>
    <n v="0.56999999999999995"/>
  </r>
  <r>
    <s v="Mike Gockenbach"/>
    <n v="28769"/>
    <x v="3"/>
    <d v="2010-08-28T00:00:00"/>
    <x v="2"/>
    <s v="2010"/>
    <n v="0"/>
    <s v="FREE DELIVERY"/>
    <x v="0"/>
    <n v="6"/>
    <n v="195.75"/>
    <n v="0.02"/>
    <s v="Regular Air"/>
    <n v="-31.24"/>
    <n v="33.29"/>
    <n v="1.99"/>
    <s v="Manitoba"/>
    <s v="Prarie"/>
    <s v="Consumer"/>
    <s v="Technology"/>
    <x v="7"/>
    <n v="0.41"/>
  </r>
  <r>
    <s v="Nora Pelletier"/>
    <n v="28928"/>
    <x v="1260"/>
    <d v="2010-05-02T00:00:00"/>
    <x v="7"/>
    <s v="2010"/>
    <n v="2"/>
    <b v="0"/>
    <x v="0"/>
    <n v="3"/>
    <n v="185.16"/>
    <n v="0.02"/>
    <s v="Regular Air"/>
    <n v="-49.34"/>
    <n v="59.98"/>
    <n v="3.99"/>
    <s v="Manitoba"/>
    <s v="Prarie"/>
    <s v="Corporate"/>
    <s v="Office Supplies"/>
    <x v="1"/>
    <n v="0.56999999999999995"/>
  </r>
  <r>
    <s v="Nora Pelletier"/>
    <n v="28928"/>
    <x v="1260"/>
    <d v="2010-04-30T00:00:00"/>
    <x v="8"/>
    <s v="2010"/>
    <n v="0"/>
    <s v="FREE DELIVERY"/>
    <x v="0"/>
    <n v="22"/>
    <n v="5144.9399999999996"/>
    <n v="0.09"/>
    <s v="Regular Air"/>
    <n v="729.06"/>
    <n v="256.99"/>
    <n v="11.25"/>
    <s v="Manitoba"/>
    <s v="Prarie"/>
    <s v="Corporate"/>
    <s v="Technology"/>
    <x v="7"/>
    <n v="0.51"/>
  </r>
  <r>
    <s v="Nora Pelletier"/>
    <n v="28928"/>
    <x v="1260"/>
    <d v="2010-05-02T00:00:00"/>
    <x v="7"/>
    <s v="2010"/>
    <n v="2"/>
    <b v="0"/>
    <x v="0"/>
    <n v="46"/>
    <n v="1397.383"/>
    <n v="0.01"/>
    <s v="Regular Air"/>
    <n v="-135.86000000000001"/>
    <n v="35.99"/>
    <n v="5"/>
    <s v="Manitoba"/>
    <s v="Prarie"/>
    <s v="Corporate"/>
    <s v="Technology"/>
    <x v="3"/>
    <n v="0.82"/>
  </r>
  <r>
    <s v="Valerie Takahito"/>
    <n v="29058"/>
    <x v="974"/>
    <d v="2010-01-05T00:00:00"/>
    <x v="10"/>
    <s v="2010"/>
    <n v="2"/>
    <b v="0"/>
    <x v="1"/>
    <n v="43"/>
    <n v="287.61"/>
    <n v="0.02"/>
    <s v="Regular Air"/>
    <n v="-101.5"/>
    <n v="6.48"/>
    <n v="6.35"/>
    <s v="Manitoba"/>
    <s v="Prarie"/>
    <s v="Consumer"/>
    <s v="Office Supplies"/>
    <x v="5"/>
    <n v="0.37"/>
  </r>
  <r>
    <s v="Valerie Takahito"/>
    <n v="29058"/>
    <x v="974"/>
    <d v="2010-01-04T00:00:00"/>
    <x v="10"/>
    <s v="2010"/>
    <n v="1"/>
    <b v="0"/>
    <x v="1"/>
    <n v="23"/>
    <n v="128.52000000000001"/>
    <n v="0.06"/>
    <s v="Regular Air"/>
    <n v="42.8"/>
    <n v="5.84"/>
    <n v="1"/>
    <s v="Manitoba"/>
    <s v="Prarie"/>
    <s v="Consumer"/>
    <s v="Office Supplies"/>
    <x v="12"/>
    <n v="0.38"/>
  </r>
  <r>
    <s v="Valerie Takahito"/>
    <n v="29058"/>
    <x v="974"/>
    <d v="2010-01-03T00:00:00"/>
    <x v="10"/>
    <s v="2010"/>
    <n v="0"/>
    <s v="FREE DELIVERY"/>
    <x v="1"/>
    <n v="41"/>
    <n v="1011.67"/>
    <n v="0.04"/>
    <s v="Regular Air"/>
    <n v="-74.64"/>
    <n v="24.98"/>
    <n v="8.7899999999999991"/>
    <s v="Manitoba"/>
    <s v="Prarie"/>
    <s v="Consumer"/>
    <s v="Office Supplies"/>
    <x v="0"/>
    <n v="0.66"/>
  </r>
  <r>
    <s v="Thea Hudgings"/>
    <n v="29127"/>
    <x v="245"/>
    <d v="2009-04-02T00:00:00"/>
    <x v="8"/>
    <s v="2009"/>
    <n v="2"/>
    <b v="0"/>
    <x v="5"/>
    <n v="18"/>
    <n v="31.13"/>
    <n v="0.06"/>
    <s v="Regular Air"/>
    <n v="-0.81"/>
    <n v="1.68"/>
    <n v="1"/>
    <s v="Manitoba"/>
    <s v="Prarie"/>
    <s v="Consumer"/>
    <s v="Office Supplies"/>
    <x v="12"/>
    <n v="0.35"/>
  </r>
  <r>
    <s v="Penelope Sewall"/>
    <n v="29191"/>
    <x v="140"/>
    <d v="2012-06-29T00:00:00"/>
    <x v="3"/>
    <s v="2012"/>
    <n v="1"/>
    <b v="0"/>
    <x v="4"/>
    <n v="26"/>
    <n v="7201.89"/>
    <n v="0.09"/>
    <s v="Delivery Truck"/>
    <n v="-650.11"/>
    <n v="296.18"/>
    <n v="54.12"/>
    <s v="Manitoba"/>
    <s v="Prarie"/>
    <s v="Home Office"/>
    <s v="Furniture"/>
    <x v="10"/>
    <n v="0.76"/>
  </r>
  <r>
    <s v="Joy Daniels"/>
    <n v="29249"/>
    <x v="363"/>
    <d v="2011-06-17T00:00:00"/>
    <x v="3"/>
    <s v="2011"/>
    <n v="4"/>
    <b v="0"/>
    <x v="0"/>
    <n v="12"/>
    <n v="3156.6"/>
    <n v="0.1"/>
    <s v="Regular Air"/>
    <n v="454.26"/>
    <n v="276.2"/>
    <n v="24.49"/>
    <s v="Manitoba"/>
    <s v="Prarie"/>
    <s v="Corporate"/>
    <s v="Furniture"/>
    <x v="14"/>
    <m/>
  </r>
  <r>
    <s v="Joy Daniels"/>
    <n v="29249"/>
    <x v="363"/>
    <d v="2011-06-18T00:00:00"/>
    <x v="3"/>
    <s v="2011"/>
    <n v="5"/>
    <b v="0"/>
    <x v="0"/>
    <n v="47"/>
    <n v="302.69"/>
    <n v="0.05"/>
    <s v="Express Air"/>
    <n v="125.65"/>
    <n v="6.35"/>
    <n v="1.02"/>
    <s v="Manitoba"/>
    <s v="Prarie"/>
    <s v="Corporate"/>
    <s v="Office Supplies"/>
    <x v="5"/>
    <n v="0.39"/>
  </r>
  <r>
    <s v="Tanja Norvell"/>
    <n v="29347"/>
    <x v="678"/>
    <d v="2012-08-14T00:00:00"/>
    <x v="2"/>
    <s v="2012"/>
    <n v="2"/>
    <b v="0"/>
    <x v="4"/>
    <n v="50"/>
    <n v="2040.39"/>
    <n v="7.0000000000000007E-2"/>
    <s v="Regular Air"/>
    <n v="221.09"/>
    <n v="40.99"/>
    <n v="19.989999999999998"/>
    <s v="Manitoba"/>
    <s v="Prarie"/>
    <s v="Corporate"/>
    <s v="Office Supplies"/>
    <x v="5"/>
    <n v="0.36"/>
  </r>
  <r>
    <s v="Russell D'Ascenzo"/>
    <n v="29478"/>
    <x v="910"/>
    <d v="2010-04-12T00:00:00"/>
    <x v="8"/>
    <s v="2010"/>
    <n v="3"/>
    <b v="0"/>
    <x v="1"/>
    <n v="15"/>
    <n v="272.89249999999998"/>
    <n v="0.01"/>
    <s v="Regular Air"/>
    <n v="19.61"/>
    <n v="20.99"/>
    <n v="0.99"/>
    <s v="Manitoba"/>
    <s v="Prarie"/>
    <s v="Consumer"/>
    <s v="Technology"/>
    <x v="3"/>
    <n v="0.56999999999999995"/>
  </r>
  <r>
    <s v="Ryan Crowe"/>
    <n v="29991"/>
    <x v="473"/>
    <d v="2012-10-07T00:00:00"/>
    <x v="0"/>
    <s v="2012"/>
    <n v="2"/>
    <b v="0"/>
    <x v="0"/>
    <n v="41"/>
    <n v="123.11"/>
    <n v="0.06"/>
    <s v="Regular Air"/>
    <n v="48.93"/>
    <n v="3.15"/>
    <n v="0.49"/>
    <s v="Manitoba"/>
    <s v="Prarie"/>
    <s v="Small Business"/>
    <s v="Office Supplies"/>
    <x v="11"/>
    <n v="0.37"/>
  </r>
  <r>
    <s v="Meg Tillman"/>
    <n v="30853"/>
    <x v="614"/>
    <d v="2011-07-30T00:00:00"/>
    <x v="1"/>
    <s v="2011"/>
    <n v="3"/>
    <b v="0"/>
    <x v="4"/>
    <n v="16"/>
    <n v="41.52"/>
    <n v="0.06"/>
    <s v="Regular Air"/>
    <n v="-85.17"/>
    <n v="2.1800000000000002"/>
    <n v="7.09"/>
    <s v="Manitoba"/>
    <s v="Prarie"/>
    <s v="Small Business"/>
    <s v="Office Supplies"/>
    <x v="5"/>
    <n v="0.38"/>
  </r>
  <r>
    <s v="Linda Southworth"/>
    <n v="30886"/>
    <x v="145"/>
    <d v="2012-05-17T00:00:00"/>
    <x v="7"/>
    <s v="2012"/>
    <n v="5"/>
    <b v="0"/>
    <x v="0"/>
    <n v="28"/>
    <n v="5320.57"/>
    <n v="0.02"/>
    <s v="Regular Air"/>
    <n v="534.29"/>
    <n v="193.17"/>
    <n v="19.989999999999998"/>
    <s v="Manitoba"/>
    <s v="Prarie"/>
    <s v="Consumer"/>
    <s v="Office Supplies"/>
    <x v="0"/>
    <n v="0.71"/>
  </r>
  <r>
    <s v="Tracy Zic"/>
    <n v="31042"/>
    <x v="308"/>
    <d v="2012-11-20T00:00:00"/>
    <x v="6"/>
    <s v="2012"/>
    <n v="1"/>
    <b v="0"/>
    <x v="4"/>
    <n v="26"/>
    <n v="3227.38"/>
    <n v="0.05"/>
    <s v="Delivery Truck"/>
    <n v="192.31"/>
    <n v="120.98"/>
    <n v="30"/>
    <s v="Manitoba"/>
    <s v="Prarie"/>
    <s v="Consumer"/>
    <s v="Furniture"/>
    <x v="14"/>
    <n v="0.64"/>
  </r>
  <r>
    <s v="Tracy Zic"/>
    <n v="31042"/>
    <x v="308"/>
    <d v="2012-11-20T00:00:00"/>
    <x v="6"/>
    <s v="2012"/>
    <n v="1"/>
    <b v="0"/>
    <x v="4"/>
    <n v="48"/>
    <n v="134.52000000000001"/>
    <n v="0.03"/>
    <s v="Regular Air"/>
    <n v="-6.04"/>
    <n v="2.78"/>
    <n v="1.2"/>
    <s v="Manitoba"/>
    <s v="Prarie"/>
    <s v="Consumer"/>
    <s v="Office Supplies"/>
    <x v="12"/>
    <n v="0.57999999999999996"/>
  </r>
  <r>
    <s v="Evan Bailliet"/>
    <n v="31078"/>
    <x v="948"/>
    <d v="2009-02-11T00:00:00"/>
    <x v="5"/>
    <s v="2009"/>
    <n v="1"/>
    <b v="0"/>
    <x v="5"/>
    <n v="7"/>
    <n v="104.46"/>
    <n v="0.01"/>
    <s v="Regular Air"/>
    <n v="-36.770000000000003"/>
    <n v="13.99"/>
    <n v="7.51"/>
    <s v="Manitoba"/>
    <s v="Prarie"/>
    <s v="Corporate"/>
    <s v="Technology"/>
    <x v="16"/>
    <n v="0.39"/>
  </r>
  <r>
    <s v="Gary McGarr"/>
    <n v="31493"/>
    <x v="50"/>
    <d v="2009-10-18T00:00:00"/>
    <x v="0"/>
    <s v="2009"/>
    <n v="1"/>
    <b v="0"/>
    <x v="1"/>
    <n v="8"/>
    <n v="112.47"/>
    <n v="0"/>
    <s v="Express Air"/>
    <n v="46.74"/>
    <n v="12.2"/>
    <n v="6.02"/>
    <s v="Manitoba"/>
    <s v="Prarie"/>
    <s v="Home Office"/>
    <s v="Furniture"/>
    <x v="4"/>
    <n v="0.43"/>
  </r>
  <r>
    <s v="Jill Fjeld"/>
    <n v="31555"/>
    <x v="1259"/>
    <d v="2012-01-04T00:00:00"/>
    <x v="10"/>
    <s v="2012"/>
    <n v="0"/>
    <s v="FREE DELIVERY"/>
    <x v="5"/>
    <n v="38"/>
    <n v="3531.75"/>
    <n v="0"/>
    <s v="Regular Air"/>
    <n v="572.26"/>
    <n v="88.84"/>
    <n v="20.79"/>
    <s v="Manitoba"/>
    <s v="Prarie"/>
    <s v="Home Office"/>
    <s v="Furniture"/>
    <x v="4"/>
    <n v="0.59"/>
  </r>
  <r>
    <s v="Jill Fjeld"/>
    <n v="31555"/>
    <x v="1259"/>
    <d v="2012-01-07T00:00:00"/>
    <x v="10"/>
    <s v="2012"/>
    <n v="3"/>
    <b v="0"/>
    <x v="5"/>
    <n v="5"/>
    <n v="500.5"/>
    <n v="0.02"/>
    <s v="Delivery Truck"/>
    <n v="-153.31"/>
    <n v="90.97"/>
    <n v="28"/>
    <s v="Manitoba"/>
    <s v="Prarie"/>
    <s v="Home Office"/>
    <s v="Technology"/>
    <x v="16"/>
    <n v="0.38"/>
  </r>
  <r>
    <s v="Rachel Payne"/>
    <n v="31744"/>
    <x v="1133"/>
    <d v="2012-09-10T00:00:00"/>
    <x v="11"/>
    <s v="2012"/>
    <n v="1"/>
    <b v="0"/>
    <x v="4"/>
    <n v="12"/>
    <n v="86.69"/>
    <n v="0"/>
    <s v="Regular Air"/>
    <n v="-43.48"/>
    <n v="6.48"/>
    <n v="7.37"/>
    <s v="Manitoba"/>
    <s v="Prarie"/>
    <s v="Consumer"/>
    <s v="Office Supplies"/>
    <x v="5"/>
    <n v="0.37"/>
  </r>
  <r>
    <s v="Joy Daniels"/>
    <n v="31842"/>
    <x v="598"/>
    <d v="2010-07-17T00:00:00"/>
    <x v="1"/>
    <s v="2010"/>
    <n v="1"/>
    <b v="0"/>
    <x v="4"/>
    <n v="9"/>
    <n v="157.26"/>
    <n v="0.06"/>
    <s v="Regular Air"/>
    <n v="-18.84"/>
    <n v="17.48"/>
    <n v="1.99"/>
    <s v="Manitoba"/>
    <s v="Prarie"/>
    <s v="Corporate"/>
    <s v="Technology"/>
    <x v="7"/>
    <n v="0.45"/>
  </r>
  <r>
    <s v="Craig Molinari"/>
    <n v="31910"/>
    <x v="1114"/>
    <d v="2009-10-30T00:00:00"/>
    <x v="0"/>
    <s v="2009"/>
    <n v="1"/>
    <b v="0"/>
    <x v="4"/>
    <n v="6"/>
    <n v="187.63749999999999"/>
    <n v="0.03"/>
    <s v="Regular Air"/>
    <n v="-190.03"/>
    <n v="35.99"/>
    <n v="5"/>
    <s v="Manitoba"/>
    <s v="Prarie"/>
    <s v="Small Business"/>
    <s v="Technology"/>
    <x v="3"/>
    <n v="0.85"/>
  </r>
  <r>
    <s v="Gene McClure"/>
    <n v="32069"/>
    <x v="142"/>
    <d v="2011-11-21T00:00:00"/>
    <x v="6"/>
    <s v="2011"/>
    <n v="2"/>
    <b v="0"/>
    <x v="3"/>
    <n v="17"/>
    <n v="114.94"/>
    <n v="0.09"/>
    <s v="Regular Air"/>
    <n v="-102.24"/>
    <n v="6.48"/>
    <n v="9.68"/>
    <s v="Manitoba"/>
    <s v="Prarie"/>
    <s v="Consumer"/>
    <s v="Office Supplies"/>
    <x v="5"/>
    <n v="0.36"/>
  </r>
  <r>
    <s v="Jill Stevenson"/>
    <n v="32519"/>
    <x v="1201"/>
    <d v="2010-10-13T00:00:00"/>
    <x v="0"/>
    <s v="2010"/>
    <n v="5"/>
    <b v="0"/>
    <x v="0"/>
    <n v="8"/>
    <n v="85.36"/>
    <n v="0.09"/>
    <s v="Regular Air"/>
    <n v="-23.82"/>
    <n v="10.89"/>
    <n v="4.5"/>
    <s v="Manitoba"/>
    <s v="Prarie"/>
    <s v="Consumer"/>
    <s v="Office Supplies"/>
    <x v="1"/>
    <n v="0.59"/>
  </r>
  <r>
    <s v="Rick Bensley"/>
    <n v="32647"/>
    <x v="592"/>
    <d v="2011-11-20T00:00:00"/>
    <x v="6"/>
    <s v="2011"/>
    <n v="2"/>
    <b v="0"/>
    <x v="1"/>
    <n v="32"/>
    <n v="671.75"/>
    <n v="7.0000000000000007E-2"/>
    <s v="Regular Air"/>
    <n v="-56.83"/>
    <n v="20.97"/>
    <n v="4"/>
    <s v="Manitoba"/>
    <s v="Prarie"/>
    <s v="Consumer"/>
    <s v="Technology"/>
    <x v="7"/>
    <n v="0.77"/>
  </r>
  <r>
    <s v="Rick Bensley"/>
    <n v="32647"/>
    <x v="592"/>
    <d v="2011-11-20T00:00:00"/>
    <x v="6"/>
    <s v="2011"/>
    <n v="2"/>
    <b v="0"/>
    <x v="1"/>
    <n v="27"/>
    <n v="9541.0400000000009"/>
    <n v="0.06"/>
    <s v="Delivery Truck"/>
    <n v="348.84"/>
    <n v="348.21"/>
    <n v="84.84"/>
    <s v="Manitoba"/>
    <s v="Prarie"/>
    <s v="Consumer"/>
    <s v="Furniture"/>
    <x v="10"/>
    <n v="0.66"/>
  </r>
  <r>
    <s v="Steven Cartwright"/>
    <n v="32966"/>
    <x v="960"/>
    <d v="2012-02-02T00:00:00"/>
    <x v="5"/>
    <s v="2012"/>
    <n v="7"/>
    <b v="0"/>
    <x v="0"/>
    <n v="4"/>
    <n v="1035.2"/>
    <n v="0.08"/>
    <s v="Delivery Truck"/>
    <n v="-668.06"/>
    <n v="270.97000000000003"/>
    <n v="28.06"/>
    <s v="Manitoba"/>
    <s v="Prarie"/>
    <s v="Home Office"/>
    <s v="Technology"/>
    <x v="16"/>
    <n v="0.56000000000000005"/>
  </r>
  <r>
    <s v="Steven Cartwright"/>
    <n v="32966"/>
    <x v="960"/>
    <d v="2012-01-30T00:00:00"/>
    <x v="10"/>
    <s v="2012"/>
    <n v="4"/>
    <b v="0"/>
    <x v="0"/>
    <n v="43"/>
    <n v="74.17"/>
    <n v="0.01"/>
    <s v="Regular Air"/>
    <n v="-13.4"/>
    <n v="1.6"/>
    <n v="1.29"/>
    <s v="Manitoba"/>
    <s v="Prarie"/>
    <s v="Home Office"/>
    <s v="Office Supplies"/>
    <x v="12"/>
    <n v="0.42"/>
  </r>
  <r>
    <s v="Eric Hoffmann"/>
    <n v="33218"/>
    <x v="1288"/>
    <d v="2010-01-08T00:00:00"/>
    <x v="10"/>
    <s v="2010"/>
    <n v="2"/>
    <b v="0"/>
    <x v="3"/>
    <n v="25"/>
    <n v="113.8"/>
    <n v="7.0000000000000007E-2"/>
    <s v="Regular Air"/>
    <n v="-84.08"/>
    <n v="4.57"/>
    <n v="5.42"/>
    <s v="Manitoba"/>
    <s v="Prarie"/>
    <s v="Small Business"/>
    <s v="Office Supplies"/>
    <x v="2"/>
    <n v="0.37"/>
  </r>
  <r>
    <s v="Eric Hoffmann"/>
    <n v="33218"/>
    <x v="1288"/>
    <d v="2010-01-07T00:00:00"/>
    <x v="10"/>
    <s v="2010"/>
    <n v="1"/>
    <b v="0"/>
    <x v="3"/>
    <n v="29"/>
    <n v="480.13"/>
    <n v="0.04"/>
    <s v="Regular Air"/>
    <n v="53.67"/>
    <n v="16.16"/>
    <n v="7.74"/>
    <s v="Manitoba"/>
    <s v="Prarie"/>
    <s v="Small Business"/>
    <s v="Furniture"/>
    <x v="4"/>
    <n v="0.5"/>
  </r>
  <r>
    <s v="Michael Oakman"/>
    <n v="33285"/>
    <x v="675"/>
    <d v="2012-01-20T00:00:00"/>
    <x v="10"/>
    <s v="2012"/>
    <n v="1"/>
    <b v="0"/>
    <x v="1"/>
    <n v="5"/>
    <n v="66.92"/>
    <n v="0.01"/>
    <s v="Regular Air"/>
    <n v="-23.29"/>
    <n v="12.28"/>
    <n v="6.13"/>
    <s v="Manitoba"/>
    <s v="Prarie"/>
    <s v="Small Business"/>
    <s v="Office Supplies"/>
    <x v="0"/>
    <n v="0.56999999999999995"/>
  </r>
  <r>
    <s v="Penelope Sewall"/>
    <n v="33479"/>
    <x v="1256"/>
    <d v="2012-09-20T00:00:00"/>
    <x v="11"/>
    <s v="2012"/>
    <n v="2"/>
    <b v="0"/>
    <x v="5"/>
    <n v="24"/>
    <n v="161.87"/>
    <n v="0.04"/>
    <s v="Regular Air"/>
    <n v="-31.27"/>
    <n v="6.48"/>
    <n v="5.1100000000000003"/>
    <s v="Manitoba"/>
    <s v="Prarie"/>
    <s v="Home Office"/>
    <s v="Office Supplies"/>
    <x v="5"/>
    <n v="0.37"/>
  </r>
  <r>
    <s v="Mick Crebagga"/>
    <n v="33537"/>
    <x v="665"/>
    <d v="2010-08-15T00:00:00"/>
    <x v="2"/>
    <s v="2010"/>
    <n v="2"/>
    <b v="0"/>
    <x v="4"/>
    <n v="26"/>
    <n v="45.38"/>
    <n v="7.0000000000000007E-2"/>
    <s v="Regular Air"/>
    <n v="-1.97"/>
    <n v="1.76"/>
    <n v="0.7"/>
    <s v="Manitoba"/>
    <s v="Prarie"/>
    <s v="Corporate"/>
    <s v="Office Supplies"/>
    <x v="12"/>
    <n v="0.56000000000000005"/>
  </r>
  <r>
    <s v="Mick Crebagga"/>
    <n v="33537"/>
    <x v="665"/>
    <d v="2010-08-14T00:00:00"/>
    <x v="2"/>
    <s v="2010"/>
    <n v="1"/>
    <b v="0"/>
    <x v="4"/>
    <n v="9"/>
    <n v="163.31049999999999"/>
    <n v="0.02"/>
    <s v="Regular Air"/>
    <n v="-105.09"/>
    <n v="20.99"/>
    <n v="3.3"/>
    <s v="Manitoba"/>
    <s v="Prarie"/>
    <s v="Corporate"/>
    <s v="Technology"/>
    <x v="3"/>
    <n v="0.81"/>
  </r>
  <r>
    <s v="Matthew Clasen"/>
    <n v="33569"/>
    <x v="531"/>
    <d v="2009-09-01T00:00:00"/>
    <x v="11"/>
    <s v="2009"/>
    <n v="4"/>
    <b v="0"/>
    <x v="0"/>
    <n v="9"/>
    <n v="123.92"/>
    <n v="0.09"/>
    <s v="Regular Air"/>
    <n v="45.83"/>
    <n v="14.2"/>
    <n v="5.3"/>
    <s v="Manitoba"/>
    <s v="Prarie"/>
    <s v="Consumer"/>
    <s v="Furniture"/>
    <x v="4"/>
    <n v="0.46"/>
  </r>
  <r>
    <s v="Steven Ward"/>
    <n v="33571"/>
    <x v="580"/>
    <d v="2011-10-14T00:00:00"/>
    <x v="0"/>
    <s v="2011"/>
    <n v="3"/>
    <b v="0"/>
    <x v="4"/>
    <n v="1"/>
    <n v="7.15"/>
    <n v="0.03"/>
    <s v="Regular Air"/>
    <n v="-2.5499999999999998"/>
    <n v="5.08"/>
    <n v="2.0299999999999998"/>
    <s v="Manitoba"/>
    <s v="Prarie"/>
    <s v="Consumer"/>
    <s v="Furniture"/>
    <x v="4"/>
    <n v="0.51"/>
  </r>
  <r>
    <s v="Michael Oakman"/>
    <n v="33637"/>
    <x v="1289"/>
    <d v="2012-11-26T00:00:00"/>
    <x v="6"/>
    <s v="2012"/>
    <n v="2"/>
    <b v="0"/>
    <x v="0"/>
    <n v="35"/>
    <n v="192.21"/>
    <n v="7.0000000000000007E-2"/>
    <s v="Regular Air"/>
    <n v="-61.36"/>
    <n v="5.47"/>
    <n v="5.26"/>
    <s v="Manitoba"/>
    <s v="Prarie"/>
    <s v="Small Business"/>
    <s v="Furniture"/>
    <x v="4"/>
    <n v="0.42"/>
  </r>
  <r>
    <s v="Mick Crebagga"/>
    <n v="33670"/>
    <x v="196"/>
    <d v="2012-04-29T00:00:00"/>
    <x v="8"/>
    <s v="2012"/>
    <n v="2"/>
    <b v="0"/>
    <x v="1"/>
    <n v="50"/>
    <n v="207.54"/>
    <n v="0.03"/>
    <s v="Regular Air"/>
    <n v="24.21"/>
    <n v="4.13"/>
    <n v="1.23"/>
    <s v="Manitoba"/>
    <s v="Prarie"/>
    <s v="Home Office"/>
    <s v="Office Supplies"/>
    <x v="12"/>
    <n v="0.55000000000000004"/>
  </r>
  <r>
    <s v="Mick Crebagga"/>
    <n v="33670"/>
    <x v="196"/>
    <d v="2012-04-28T00:00:00"/>
    <x v="8"/>
    <s v="2012"/>
    <n v="1"/>
    <b v="0"/>
    <x v="1"/>
    <n v="4"/>
    <n v="17.329999999999998"/>
    <n v="0.06"/>
    <s v="Regular Air"/>
    <n v="-16.579999999999998"/>
    <n v="3.28"/>
    <n v="5"/>
    <s v="Manitoba"/>
    <s v="Prarie"/>
    <s v="Home Office"/>
    <s v="Office Supplies"/>
    <x v="12"/>
    <n v="0.56000000000000005"/>
  </r>
  <r>
    <s v="Ryan Crowe"/>
    <n v="33794"/>
    <x v="1290"/>
    <d v="2011-02-24T00:00:00"/>
    <x v="5"/>
    <s v="2011"/>
    <n v="2"/>
    <b v="0"/>
    <x v="5"/>
    <n v="18"/>
    <n v="92.77"/>
    <n v="0.06"/>
    <s v="Regular Air"/>
    <n v="-17.91"/>
    <n v="4.91"/>
    <n v="3.05"/>
    <s v="Manitoba"/>
    <s v="Prarie"/>
    <s v="Small Business"/>
    <s v="Furniture"/>
    <x v="4"/>
    <n v="0.52"/>
  </r>
  <r>
    <s v="Troy Blackwell"/>
    <n v="33857"/>
    <x v="36"/>
    <d v="2010-04-30T00:00:00"/>
    <x v="8"/>
    <s v="2010"/>
    <n v="1"/>
    <b v="0"/>
    <x v="5"/>
    <n v="18"/>
    <n v="130.16"/>
    <n v="0"/>
    <s v="Regular Air"/>
    <n v="28.87"/>
    <n v="7.04"/>
    <n v="2.17"/>
    <s v="Manitoba"/>
    <s v="Prarie"/>
    <s v="Home Office"/>
    <s v="Office Supplies"/>
    <x v="5"/>
    <n v="0.38"/>
  </r>
  <r>
    <s v="Joy Daniels"/>
    <n v="34400"/>
    <x v="952"/>
    <d v="2012-12-28T00:00:00"/>
    <x v="9"/>
    <s v="2012"/>
    <n v="4"/>
    <b v="0"/>
    <x v="0"/>
    <n v="25"/>
    <n v="92.53"/>
    <n v="0.01"/>
    <s v="Regular Air"/>
    <n v="-71.52"/>
    <n v="3.57"/>
    <n v="4.17"/>
    <s v="Manitoba"/>
    <s v="Prarie"/>
    <s v="Corporate"/>
    <s v="Office Supplies"/>
    <x v="12"/>
    <n v="0.59"/>
  </r>
  <r>
    <s v="Joy Daniels"/>
    <n v="34400"/>
    <x v="952"/>
    <d v="2012-12-29T00:00:00"/>
    <x v="9"/>
    <s v="2012"/>
    <n v="5"/>
    <b v="0"/>
    <x v="0"/>
    <n v="17"/>
    <n v="988.64350000000002"/>
    <n v="0.04"/>
    <s v="Regular Air"/>
    <n v="89.89"/>
    <n v="65.989999999999995"/>
    <n v="4.2"/>
    <s v="Manitoba"/>
    <s v="Prarie"/>
    <s v="Corporate"/>
    <s v="Technology"/>
    <x v="3"/>
    <n v="0.59"/>
  </r>
  <r>
    <s v="Rachel Payne"/>
    <n v="34407"/>
    <x v="126"/>
    <d v="2010-07-31T00:00:00"/>
    <x v="1"/>
    <s v="2010"/>
    <n v="0"/>
    <s v="FREE DELIVERY"/>
    <x v="0"/>
    <n v="41"/>
    <n v="1484.89"/>
    <n v="0.03"/>
    <s v="Regular Air"/>
    <n v="220.99"/>
    <n v="35.89"/>
    <n v="14.72"/>
    <s v="Manitoba"/>
    <s v="Prarie"/>
    <s v="Consumer"/>
    <s v="Office Supplies"/>
    <x v="8"/>
    <n v="0.4"/>
  </r>
  <r>
    <s v="Nora Pelletier"/>
    <n v="34432"/>
    <x v="315"/>
    <d v="2009-04-08T00:00:00"/>
    <x v="8"/>
    <s v="2009"/>
    <n v="1"/>
    <b v="0"/>
    <x v="3"/>
    <n v="20"/>
    <n v="244.39"/>
    <n v="0.08"/>
    <s v="Regular Air"/>
    <n v="114.1"/>
    <n v="12.53"/>
    <n v="0.5"/>
    <s v="Manitoba"/>
    <s v="Prarie"/>
    <s v="Home Office"/>
    <s v="Office Supplies"/>
    <x v="11"/>
    <n v="0.38"/>
  </r>
  <r>
    <s v="Nora Pelletier"/>
    <n v="34432"/>
    <x v="315"/>
    <d v="2009-04-08T00:00:00"/>
    <x v="8"/>
    <s v="2009"/>
    <n v="1"/>
    <b v="0"/>
    <x v="3"/>
    <n v="3"/>
    <n v="581.41999999999996"/>
    <n v="0.02"/>
    <s v="Regular Air"/>
    <n v="-129.97"/>
    <n v="178.47"/>
    <n v="19.989999999999998"/>
    <s v="Manitoba"/>
    <s v="Prarie"/>
    <s v="Home Office"/>
    <s v="Office Supplies"/>
    <x v="0"/>
    <n v="0.55000000000000004"/>
  </r>
  <r>
    <s v="Thomas Brumley"/>
    <n v="34497"/>
    <x v="1291"/>
    <d v="2009-03-11T00:00:00"/>
    <x v="4"/>
    <s v="2009"/>
    <n v="1"/>
    <b v="0"/>
    <x v="4"/>
    <n v="36"/>
    <n v="175.35"/>
    <n v="0.1"/>
    <s v="Regular Air"/>
    <n v="-174.18"/>
    <n v="4.9800000000000004"/>
    <n v="7.54"/>
    <s v="Manitoba"/>
    <s v="Prarie"/>
    <s v="Consumer"/>
    <s v="Office Supplies"/>
    <x v="5"/>
    <n v="0.38"/>
  </r>
  <r>
    <s v="Thomas Brumley"/>
    <n v="34497"/>
    <x v="1291"/>
    <d v="2009-03-12T00:00:00"/>
    <x v="4"/>
    <s v="2009"/>
    <n v="2"/>
    <b v="0"/>
    <x v="4"/>
    <n v="25"/>
    <n v="590.6"/>
    <n v="0"/>
    <s v="Regular Air"/>
    <n v="117.73"/>
    <n v="22.84"/>
    <n v="8.18"/>
    <s v="Manitoba"/>
    <s v="Prarie"/>
    <s v="Consumer"/>
    <s v="Office Supplies"/>
    <x v="5"/>
    <n v="0.39"/>
  </r>
  <r>
    <s v="Phillip Flathmann"/>
    <n v="34498"/>
    <x v="394"/>
    <d v="2009-02-20T00:00:00"/>
    <x v="5"/>
    <s v="2009"/>
    <n v="5"/>
    <b v="0"/>
    <x v="0"/>
    <n v="4"/>
    <n v="47.12"/>
    <n v="0.09"/>
    <s v="Express Air"/>
    <n v="10.8"/>
    <n v="8.74"/>
    <n v="1.39"/>
    <s v="Manitoba"/>
    <s v="Prarie"/>
    <s v="Small Business"/>
    <s v="Office Supplies"/>
    <x v="8"/>
    <n v="0.38"/>
  </r>
  <r>
    <s v="Phillip Flathmann"/>
    <n v="34498"/>
    <x v="394"/>
    <d v="2009-02-20T00:00:00"/>
    <x v="5"/>
    <s v="2009"/>
    <n v="5"/>
    <b v="0"/>
    <x v="0"/>
    <n v="3"/>
    <n v="62.89"/>
    <n v="0.09"/>
    <s v="Regular Air"/>
    <n v="-23.2"/>
    <n v="18.97"/>
    <n v="9.0299999999999994"/>
    <s v="Manitoba"/>
    <s v="Prarie"/>
    <s v="Small Business"/>
    <s v="Office Supplies"/>
    <x v="5"/>
    <n v="0.37"/>
  </r>
  <r>
    <s v="Darrin Martin"/>
    <n v="35045"/>
    <x v="1292"/>
    <d v="2012-04-04T00:00:00"/>
    <x v="8"/>
    <s v="2012"/>
    <n v="2"/>
    <b v="0"/>
    <x v="4"/>
    <n v="44"/>
    <n v="565.01"/>
    <n v="0.1"/>
    <s v="Regular Air"/>
    <n v="-10.33"/>
    <n v="13.48"/>
    <n v="4.51"/>
    <s v="Manitoba"/>
    <s v="Prarie"/>
    <s v="Small Business"/>
    <s v="Office Supplies"/>
    <x v="0"/>
    <n v="0.59"/>
  </r>
  <r>
    <s v="Sean Braxton"/>
    <n v="35265"/>
    <x v="1010"/>
    <d v="2010-11-30T00:00:00"/>
    <x v="6"/>
    <s v="2010"/>
    <n v="1"/>
    <b v="0"/>
    <x v="3"/>
    <n v="4"/>
    <n v="125.78"/>
    <n v="0.02"/>
    <s v="Regular Air"/>
    <n v="8.43"/>
    <n v="30.56"/>
    <n v="2.99"/>
    <s v="Manitoba"/>
    <s v="Prarie"/>
    <s v="Small Business"/>
    <s v="Office Supplies"/>
    <x v="2"/>
    <n v="0.35"/>
  </r>
  <r>
    <s v="Sean Braxton"/>
    <n v="35265"/>
    <x v="1010"/>
    <d v="2010-11-30T00:00:00"/>
    <x v="6"/>
    <s v="2010"/>
    <n v="1"/>
    <b v="0"/>
    <x v="3"/>
    <n v="16"/>
    <n v="577"/>
    <n v="0.04"/>
    <s v="Delivery Truck"/>
    <n v="-112.88"/>
    <n v="33.94"/>
    <n v="19.190000000000001"/>
    <s v="Manitoba"/>
    <s v="Prarie"/>
    <s v="Small Business"/>
    <s v="Furniture"/>
    <x v="14"/>
    <n v="0.57999999999999996"/>
  </r>
  <r>
    <s v="Sean Braxton"/>
    <n v="35265"/>
    <x v="1010"/>
    <d v="2010-12-01T00:00:00"/>
    <x v="9"/>
    <s v="2010"/>
    <n v="2"/>
    <b v="0"/>
    <x v="3"/>
    <n v="2"/>
    <n v="24.53"/>
    <n v="0.04"/>
    <s v="Regular Air"/>
    <n v="-28.14"/>
    <n v="9.49"/>
    <n v="5.76"/>
    <s v="Manitoba"/>
    <s v="Prarie"/>
    <s v="Small Business"/>
    <s v="Technology"/>
    <x v="16"/>
    <n v="0.39"/>
  </r>
  <r>
    <s v="Julie Kriz"/>
    <n v="35461"/>
    <x v="682"/>
    <d v="2009-06-01T00:00:00"/>
    <x v="3"/>
    <s v="2009"/>
    <n v="0"/>
    <s v="FREE DELIVERY"/>
    <x v="5"/>
    <n v="11"/>
    <n v="48.75"/>
    <n v="0.08"/>
    <s v="Regular Air"/>
    <n v="3.5"/>
    <n v="4.49"/>
    <n v="1.49"/>
    <s v="Manitoba"/>
    <s v="Prarie"/>
    <s v="Corporate"/>
    <s v="Office Supplies"/>
    <x v="2"/>
    <n v="0.39"/>
  </r>
  <r>
    <s v="Julie Kriz"/>
    <n v="35461"/>
    <x v="682"/>
    <d v="2009-06-02T00:00:00"/>
    <x v="3"/>
    <s v="2009"/>
    <n v="1"/>
    <b v="0"/>
    <x v="5"/>
    <n v="30"/>
    <n v="112.6"/>
    <n v="0.04"/>
    <s v="Regular Air"/>
    <n v="-25.99"/>
    <n v="3.68"/>
    <n v="1.32"/>
    <s v="Manitoba"/>
    <s v="Prarie"/>
    <s v="Corporate"/>
    <s v="Office Supplies"/>
    <x v="15"/>
    <n v="0.83"/>
  </r>
  <r>
    <s v="Ryan Crowe"/>
    <n v="35590"/>
    <x v="727"/>
    <d v="2012-12-03T00:00:00"/>
    <x v="9"/>
    <s v="2012"/>
    <n v="1"/>
    <b v="0"/>
    <x v="5"/>
    <n v="4"/>
    <n v="423.95"/>
    <n v="0"/>
    <s v="Regular Air"/>
    <n v="-263.95"/>
    <n v="99.99"/>
    <n v="19.989999999999998"/>
    <s v="Manitoba"/>
    <s v="Prarie"/>
    <s v="Small Business"/>
    <s v="Technology"/>
    <x v="7"/>
    <n v="0.52"/>
  </r>
  <r>
    <s v="Gary Hwang"/>
    <n v="35687"/>
    <x v="592"/>
    <d v="2011-11-19T00:00:00"/>
    <x v="6"/>
    <s v="2011"/>
    <n v="1"/>
    <b v="0"/>
    <x v="3"/>
    <n v="48"/>
    <n v="620.23"/>
    <n v="0.06"/>
    <s v="Express Air"/>
    <n v="115.24"/>
    <n v="12.64"/>
    <n v="4.9800000000000004"/>
    <s v="Manitoba"/>
    <s v="Prarie"/>
    <s v="Home Office"/>
    <s v="Furniture"/>
    <x v="4"/>
    <n v="0.48"/>
  </r>
  <r>
    <s v="Gene McClure"/>
    <n v="35776"/>
    <x v="391"/>
    <d v="2009-02-06T00:00:00"/>
    <x v="5"/>
    <s v="2009"/>
    <n v="2"/>
    <b v="0"/>
    <x v="4"/>
    <n v="9"/>
    <n v="118.66"/>
    <n v="0.05"/>
    <s v="Regular Air"/>
    <n v="32.68"/>
    <n v="12.97"/>
    <n v="1.49"/>
    <s v="Manitoba"/>
    <s v="Prarie"/>
    <s v="Consumer"/>
    <s v="Office Supplies"/>
    <x v="2"/>
    <n v="0.35"/>
  </r>
  <r>
    <s v="Gene McClure"/>
    <n v="35776"/>
    <x v="391"/>
    <d v="2009-02-06T00:00:00"/>
    <x v="5"/>
    <s v="2009"/>
    <n v="2"/>
    <b v="0"/>
    <x v="4"/>
    <n v="36"/>
    <n v="213.74"/>
    <n v="0.06"/>
    <s v="Regular Air"/>
    <n v="-32.15"/>
    <n v="5.81"/>
    <n v="3.37"/>
    <s v="Manitoba"/>
    <s v="Prarie"/>
    <s v="Consumer"/>
    <s v="Office Supplies"/>
    <x v="6"/>
    <n v="0.54"/>
  </r>
  <r>
    <s v="Julie Kriz"/>
    <n v="35782"/>
    <x v="1293"/>
    <d v="2011-08-12T00:00:00"/>
    <x v="2"/>
    <s v="2011"/>
    <n v="7"/>
    <b v="0"/>
    <x v="0"/>
    <n v="42"/>
    <n v="6427.18"/>
    <n v="0.09"/>
    <s v="Regular Air"/>
    <n v="2097.1"/>
    <n v="165.98"/>
    <n v="19.989999999999998"/>
    <s v="Manitoba"/>
    <s v="Prarie"/>
    <s v="Corporate"/>
    <s v="Office Supplies"/>
    <x v="2"/>
    <n v="0.4"/>
  </r>
  <r>
    <s v="Julie Kriz"/>
    <n v="35782"/>
    <x v="1293"/>
    <d v="2011-08-10T00:00:00"/>
    <x v="2"/>
    <s v="2011"/>
    <n v="5"/>
    <b v="0"/>
    <x v="0"/>
    <n v="13"/>
    <n v="1330.73"/>
    <n v="0.06"/>
    <s v="Delivery Truck"/>
    <n v="-450.1"/>
    <n v="105.49"/>
    <n v="41.64"/>
    <s v="Manitoba"/>
    <s v="Prarie"/>
    <s v="Corporate"/>
    <s v="Furniture"/>
    <x v="10"/>
    <n v="0.75"/>
  </r>
  <r>
    <s v="Tracy Collins"/>
    <n v="35813"/>
    <x v="1165"/>
    <d v="2009-04-21T00:00:00"/>
    <x v="8"/>
    <s v="2009"/>
    <n v="0"/>
    <s v="FREE DELIVERY"/>
    <x v="5"/>
    <n v="21"/>
    <n v="7841.57"/>
    <n v="0.05"/>
    <s v="Express Air"/>
    <n v="2347.1799999999998"/>
    <n v="363.25"/>
    <n v="19.989999999999998"/>
    <s v="Manitoba"/>
    <s v="Prarie"/>
    <s v="Corporate"/>
    <s v="Office Supplies"/>
    <x v="1"/>
    <n v="0.56999999999999995"/>
  </r>
  <r>
    <s v="Tracy Collins"/>
    <n v="35813"/>
    <x v="1165"/>
    <d v="2009-04-21T00:00:00"/>
    <x v="8"/>
    <s v="2009"/>
    <n v="0"/>
    <s v="FREE DELIVERY"/>
    <x v="5"/>
    <n v="21"/>
    <n v="156.31"/>
    <n v="0.06"/>
    <s v="Express Air"/>
    <n v="-9.81"/>
    <n v="7.59"/>
    <n v="4"/>
    <s v="Manitoba"/>
    <s v="Prarie"/>
    <s v="Corporate"/>
    <s v="Furniture"/>
    <x v="4"/>
    <n v="0.42"/>
  </r>
  <r>
    <s v="Linda Southworth"/>
    <n v="36003"/>
    <x v="1044"/>
    <d v="2010-11-02T00:00:00"/>
    <x v="6"/>
    <s v="2010"/>
    <n v="2"/>
    <b v="0"/>
    <x v="4"/>
    <n v="40"/>
    <n v="207.42"/>
    <n v="0.04"/>
    <s v="Regular Air"/>
    <n v="-115.35"/>
    <n v="4.91"/>
    <n v="5.68"/>
    <s v="Manitoba"/>
    <s v="Prarie"/>
    <s v="Consumer"/>
    <s v="Office Supplies"/>
    <x v="2"/>
    <n v="0.36"/>
  </r>
  <r>
    <s v="Linda Southworth"/>
    <n v="36003"/>
    <x v="1044"/>
    <d v="2010-11-02T00:00:00"/>
    <x v="6"/>
    <s v="2010"/>
    <n v="2"/>
    <b v="0"/>
    <x v="4"/>
    <n v="48"/>
    <n v="1031.18"/>
    <n v="0.01"/>
    <s v="Regular Air"/>
    <n v="349.82"/>
    <n v="19.98"/>
    <n v="5.77"/>
    <s v="Manitoba"/>
    <s v="Prarie"/>
    <s v="Consumer"/>
    <s v="Office Supplies"/>
    <x v="5"/>
    <n v="0.38"/>
  </r>
  <r>
    <s v="Gene McClure"/>
    <n v="36102"/>
    <x v="304"/>
    <d v="2010-05-21T00:00:00"/>
    <x v="7"/>
    <s v="2010"/>
    <n v="1"/>
    <b v="0"/>
    <x v="3"/>
    <n v="36"/>
    <n v="461.4"/>
    <n v="0.03"/>
    <s v="Regular Air"/>
    <n v="36.39"/>
    <n v="12.07"/>
    <n v="6.2"/>
    <s v="Manitoba"/>
    <s v="Prarie"/>
    <s v="Consumer"/>
    <s v="Furniture"/>
    <x v="4"/>
    <n v="0.52"/>
  </r>
  <r>
    <s v="Nora Pelletier"/>
    <n v="36295"/>
    <x v="1227"/>
    <d v="2010-09-06T00:00:00"/>
    <x v="11"/>
    <s v="2010"/>
    <n v="2"/>
    <b v="0"/>
    <x v="4"/>
    <n v="10"/>
    <n v="278.10000000000002"/>
    <n v="0.09"/>
    <s v="Regular Air"/>
    <n v="68.099999999999994"/>
    <n v="30.56"/>
    <n v="2.99"/>
    <s v="Manitoba"/>
    <s v="Prarie"/>
    <s v="Corporate"/>
    <s v="Office Supplies"/>
    <x v="2"/>
    <n v="0.35"/>
  </r>
  <r>
    <s v="Maurice Satty"/>
    <n v="36323"/>
    <x v="918"/>
    <d v="2010-10-20T00:00:00"/>
    <x v="0"/>
    <s v="2010"/>
    <n v="2"/>
    <b v="0"/>
    <x v="1"/>
    <n v="5"/>
    <n v="85.89"/>
    <n v="0.08"/>
    <s v="Regular Air"/>
    <n v="-48.88"/>
    <n v="15.98"/>
    <n v="6.5"/>
    <s v="Manitoba"/>
    <s v="Prarie"/>
    <s v="Corporate"/>
    <s v="Technology"/>
    <x v="7"/>
    <n v="0.48"/>
  </r>
  <r>
    <s v="Henia Zydlo"/>
    <n v="36354"/>
    <x v="470"/>
    <d v="2012-06-07T00:00:00"/>
    <x v="3"/>
    <s v="2012"/>
    <n v="2"/>
    <b v="0"/>
    <x v="4"/>
    <n v="13"/>
    <n v="4567.3599999999997"/>
    <n v="7.0000000000000007E-2"/>
    <s v="Regular Air"/>
    <n v="889.31"/>
    <n v="363.25"/>
    <n v="19.989999999999998"/>
    <s v="Manitoba"/>
    <s v="Prarie"/>
    <s v="Home Office"/>
    <s v="Office Supplies"/>
    <x v="1"/>
    <n v="0.56999999999999995"/>
  </r>
  <r>
    <s v="Sean Braxton"/>
    <n v="36512"/>
    <x v="677"/>
    <d v="2012-03-29T00:00:00"/>
    <x v="4"/>
    <s v="2012"/>
    <n v="1"/>
    <b v="0"/>
    <x v="3"/>
    <n v="30"/>
    <n v="10413.67"/>
    <n v="0.04"/>
    <s v="Delivery Truck"/>
    <n v="1099.29"/>
    <n v="355.98"/>
    <n v="58.92"/>
    <s v="Manitoba"/>
    <s v="Prarie"/>
    <s v="Small Business"/>
    <s v="Furniture"/>
    <x v="14"/>
    <n v="0.64"/>
  </r>
  <r>
    <s v="Sean Braxton"/>
    <n v="36512"/>
    <x v="677"/>
    <d v="2012-03-31T00:00:00"/>
    <x v="4"/>
    <s v="2012"/>
    <n v="3"/>
    <b v="0"/>
    <x v="3"/>
    <n v="3"/>
    <n v="71.489999999999995"/>
    <n v="0.06"/>
    <s v="Regular Air"/>
    <n v="41.98"/>
    <n v="19.989999999999998"/>
    <n v="11.17"/>
    <s v="Manitoba"/>
    <s v="Prarie"/>
    <s v="Small Business"/>
    <s v="Furniture"/>
    <x v="4"/>
    <n v="0.6"/>
  </r>
  <r>
    <s v="Troy Blackwell"/>
    <n v="36932"/>
    <x v="227"/>
    <d v="2009-07-12T00:00:00"/>
    <x v="1"/>
    <s v="2009"/>
    <n v="5"/>
    <b v="0"/>
    <x v="0"/>
    <n v="20"/>
    <n v="668.8"/>
    <n v="0.04"/>
    <s v="Regular Air"/>
    <n v="92.34"/>
    <n v="33.89"/>
    <n v="5.0999999999999996"/>
    <s v="Manitoba"/>
    <s v="Prarie"/>
    <s v="Home Office"/>
    <s v="Office Supplies"/>
    <x v="0"/>
    <n v="0.6"/>
  </r>
  <r>
    <s v="Tracy Collins"/>
    <n v="37025"/>
    <x v="410"/>
    <d v="2009-11-11T00:00:00"/>
    <x v="6"/>
    <s v="2009"/>
    <n v="1"/>
    <b v="0"/>
    <x v="1"/>
    <n v="37"/>
    <n v="641.89"/>
    <n v="0.03"/>
    <s v="Regular Air"/>
    <n v="207.3"/>
    <n v="17.48"/>
    <n v="1.99"/>
    <s v="Manitoba"/>
    <s v="Prarie"/>
    <s v="Corporate"/>
    <s v="Technology"/>
    <x v="7"/>
    <n v="0.45"/>
  </r>
  <r>
    <s v="Julie Kriz"/>
    <n v="37124"/>
    <x v="1103"/>
    <d v="2012-04-01T00:00:00"/>
    <x v="8"/>
    <s v="2012"/>
    <n v="2"/>
    <b v="0"/>
    <x v="0"/>
    <n v="33"/>
    <n v="21205.5"/>
    <n v="0.1"/>
    <s v="Regular Air"/>
    <n v="241.3"/>
    <n v="699.99"/>
    <n v="24.49"/>
    <s v="Manitoba"/>
    <s v="Prarie"/>
    <s v="Corporate"/>
    <s v="Technology"/>
    <x v="13"/>
    <n v="0.41"/>
  </r>
  <r>
    <s v="Valerie Dominguez"/>
    <n v="37696"/>
    <x v="1254"/>
    <d v="2009-07-11T00:00:00"/>
    <x v="1"/>
    <s v="2009"/>
    <n v="2"/>
    <b v="0"/>
    <x v="3"/>
    <n v="5"/>
    <n v="24.09"/>
    <n v="0.04"/>
    <s v="Regular Air"/>
    <n v="-20.23"/>
    <n v="3.81"/>
    <n v="5.44"/>
    <s v="Manitoba"/>
    <s v="Prarie"/>
    <s v="Corporate"/>
    <s v="Office Supplies"/>
    <x v="2"/>
    <n v="0.36"/>
  </r>
  <r>
    <s v="Valerie Dominguez"/>
    <n v="37696"/>
    <x v="1254"/>
    <d v="2009-07-09T00:00:00"/>
    <x v="1"/>
    <s v="2009"/>
    <n v="0"/>
    <s v="FREE DELIVERY"/>
    <x v="3"/>
    <n v="41"/>
    <n v="173.27"/>
    <n v="0.02"/>
    <s v="Regular Air"/>
    <n v="51.29"/>
    <n v="4"/>
    <n v="1.3"/>
    <s v="Manitoba"/>
    <s v="Prarie"/>
    <s v="Corporate"/>
    <s v="Office Supplies"/>
    <x v="5"/>
    <n v="0.37"/>
  </r>
  <r>
    <s v="Linda Southworth"/>
    <n v="37702"/>
    <x v="887"/>
    <d v="2011-06-12T00:00:00"/>
    <x v="3"/>
    <s v="2011"/>
    <n v="2"/>
    <b v="0"/>
    <x v="3"/>
    <n v="44"/>
    <n v="601.78"/>
    <n v="0.05"/>
    <s v="Regular Air"/>
    <n v="26.44"/>
    <n v="13.48"/>
    <n v="4.51"/>
    <s v="Manitoba"/>
    <s v="Prarie"/>
    <s v="Consumer"/>
    <s v="Office Supplies"/>
    <x v="0"/>
    <n v="0.59"/>
  </r>
  <r>
    <s v="Michael Oakman"/>
    <n v="37794"/>
    <x v="922"/>
    <d v="2009-03-26T00:00:00"/>
    <x v="4"/>
    <s v="2009"/>
    <n v="2"/>
    <b v="0"/>
    <x v="0"/>
    <n v="6"/>
    <n v="60.67"/>
    <n v="0.08"/>
    <s v="Regular Air"/>
    <n v="10.29"/>
    <n v="9.48"/>
    <n v="7.29"/>
    <s v="Manitoba"/>
    <s v="Prarie"/>
    <s v="Small Business"/>
    <s v="Furniture"/>
    <x v="4"/>
    <n v="0.45"/>
  </r>
  <r>
    <s v="Michael Oakman"/>
    <n v="37794"/>
    <x v="922"/>
    <d v="2009-03-28T00:00:00"/>
    <x v="4"/>
    <s v="2009"/>
    <n v="4"/>
    <b v="0"/>
    <x v="0"/>
    <n v="32"/>
    <n v="6195.87"/>
    <n v="0.03"/>
    <s v="Regular Air"/>
    <n v="781.03"/>
    <n v="193.17"/>
    <n v="19.989999999999998"/>
    <s v="Manitoba"/>
    <s v="Prarie"/>
    <s v="Small Business"/>
    <s v="Office Supplies"/>
    <x v="0"/>
    <n v="0.71"/>
  </r>
  <r>
    <s v="Michael Moore"/>
    <n v="37987"/>
    <x v="346"/>
    <d v="2009-07-04T00:00:00"/>
    <x v="1"/>
    <s v="2009"/>
    <n v="1"/>
    <b v="0"/>
    <x v="1"/>
    <n v="26"/>
    <n v="299.07"/>
    <n v="0.1"/>
    <s v="Regular Air"/>
    <n v="137.47"/>
    <n v="12.53"/>
    <n v="0.49"/>
    <s v="Manitoba"/>
    <s v="Prarie"/>
    <s v="Corporate"/>
    <s v="Office Supplies"/>
    <x v="11"/>
    <n v="0.38"/>
  </r>
  <r>
    <s v="Michael Moore"/>
    <n v="37987"/>
    <x v="346"/>
    <d v="2009-07-04T00:00:00"/>
    <x v="1"/>
    <s v="2009"/>
    <n v="1"/>
    <b v="0"/>
    <x v="1"/>
    <n v="5"/>
    <n v="708.87"/>
    <n v="0.1"/>
    <s v="Delivery Truck"/>
    <n v="-270.85000000000002"/>
    <n v="146.34"/>
    <n v="43.75"/>
    <s v="Manitoba"/>
    <s v="Prarie"/>
    <s v="Corporate"/>
    <s v="Furniture"/>
    <x v="10"/>
    <n v="0.64"/>
  </r>
  <r>
    <s v="Tanja Norvell"/>
    <n v="38340"/>
    <x v="950"/>
    <d v="2009-01-21T00:00:00"/>
    <x v="10"/>
    <s v="2009"/>
    <n v="1"/>
    <b v="0"/>
    <x v="5"/>
    <n v="36"/>
    <n v="2167.0500000000002"/>
    <n v="0.02"/>
    <s v="Regular Air"/>
    <n v="684.9"/>
    <n v="60.22"/>
    <n v="3.5"/>
    <s v="Manitoba"/>
    <s v="Prarie"/>
    <s v="Corporate"/>
    <s v="Office Supplies"/>
    <x v="1"/>
    <n v="0.56999999999999995"/>
  </r>
  <r>
    <s v="Russell Applegate"/>
    <n v="38528"/>
    <x v="710"/>
    <d v="2011-12-22T00:00:00"/>
    <x v="9"/>
    <s v="2011"/>
    <n v="2"/>
    <b v="0"/>
    <x v="5"/>
    <n v="10"/>
    <n v="70.02"/>
    <n v="7.0000000000000007E-2"/>
    <s v="Regular Air"/>
    <n v="22.62"/>
    <n v="7.31"/>
    <n v="0.5"/>
    <s v="Manitoba"/>
    <s v="Prarie"/>
    <s v="Small Business"/>
    <s v="Office Supplies"/>
    <x v="11"/>
    <n v="0.38"/>
  </r>
  <r>
    <s v="Thomas Brumley"/>
    <n v="38786"/>
    <x v="324"/>
    <d v="2011-06-20T00:00:00"/>
    <x v="3"/>
    <s v="2011"/>
    <n v="2"/>
    <b v="0"/>
    <x v="4"/>
    <n v="10"/>
    <n v="236.17"/>
    <n v="0.09"/>
    <s v="Delivery Truck"/>
    <n v="-21.39"/>
    <n v="23.99"/>
    <n v="15.68"/>
    <s v="Manitoba"/>
    <s v="Prarie"/>
    <s v="Consumer"/>
    <s v="Furniture"/>
    <x v="4"/>
    <n v="0.62"/>
  </r>
  <r>
    <s v="Eric Barreto"/>
    <n v="38852"/>
    <x v="1294"/>
    <d v="2009-11-03T00:00:00"/>
    <x v="6"/>
    <s v="2009"/>
    <n v="2"/>
    <b v="0"/>
    <x v="3"/>
    <n v="25"/>
    <n v="152.31"/>
    <n v="0.03"/>
    <s v="Regular Air"/>
    <n v="38.08"/>
    <n v="5.98"/>
    <n v="1.49"/>
    <s v="Manitoba"/>
    <s v="Prarie"/>
    <s v="Small Business"/>
    <s v="Office Supplies"/>
    <x v="2"/>
    <n v="0.39"/>
  </r>
  <r>
    <s v="Nick Radford"/>
    <n v="39008"/>
    <x v="1087"/>
    <d v="2011-04-30T00:00:00"/>
    <x v="8"/>
    <s v="2011"/>
    <n v="2"/>
    <b v="0"/>
    <x v="3"/>
    <n v="28"/>
    <n v="3582.79"/>
    <n v="0"/>
    <s v="Delivery Truck"/>
    <n v="-1177.1400000000001"/>
    <n v="122.99"/>
    <n v="70.2"/>
    <s v="Manitoba"/>
    <s v="Prarie"/>
    <s v="Corporate"/>
    <s v="Furniture"/>
    <x v="14"/>
    <n v="0.74"/>
  </r>
  <r>
    <s v="Gene McClure"/>
    <n v="39331"/>
    <x v="386"/>
    <d v="2011-09-14T00:00:00"/>
    <x v="11"/>
    <s v="2011"/>
    <n v="1"/>
    <b v="0"/>
    <x v="1"/>
    <n v="23"/>
    <n v="149.4"/>
    <n v="0.06"/>
    <s v="Express Air"/>
    <n v="-126.05"/>
    <n v="5.81"/>
    <n v="8.49"/>
    <s v="Manitoba"/>
    <s v="Prarie"/>
    <s v="Home Office"/>
    <s v="Office Supplies"/>
    <x v="2"/>
    <n v="0.39"/>
  </r>
  <r>
    <s v="Sanjit Engle"/>
    <n v="39399"/>
    <x v="1295"/>
    <d v="2012-12-19T00:00:00"/>
    <x v="9"/>
    <s v="2012"/>
    <n v="2"/>
    <b v="0"/>
    <x v="4"/>
    <n v="28"/>
    <n v="303.97000000000003"/>
    <n v="0.1"/>
    <s v="Regular Air"/>
    <n v="23.3"/>
    <n v="10.98"/>
    <n v="5.14"/>
    <s v="Manitoba"/>
    <s v="Prarie"/>
    <s v="Home Office"/>
    <s v="Office Supplies"/>
    <x v="2"/>
    <n v="0.36"/>
  </r>
  <r>
    <s v="Jill Stevenson"/>
    <n v="39876"/>
    <x v="584"/>
    <d v="2012-04-15T00:00:00"/>
    <x v="8"/>
    <s v="2012"/>
    <n v="2"/>
    <b v="0"/>
    <x v="1"/>
    <n v="43"/>
    <n v="16269.82"/>
    <n v="0.08"/>
    <s v="Regular Air"/>
    <n v="7050.33"/>
    <n v="387.99"/>
    <n v="19.989999999999998"/>
    <s v="Manitoba"/>
    <s v="Prarie"/>
    <s v="Consumer"/>
    <s v="Office Supplies"/>
    <x v="2"/>
    <n v="0.38"/>
  </r>
  <r>
    <s v="Jill Stevenson"/>
    <n v="39876"/>
    <x v="584"/>
    <d v="2012-04-15T00:00:00"/>
    <x v="8"/>
    <s v="2012"/>
    <n v="2"/>
    <b v="0"/>
    <x v="1"/>
    <n v="46"/>
    <n v="876.59"/>
    <n v="0.05"/>
    <s v="Regular Air"/>
    <n v="233.6"/>
    <n v="18.989999999999998"/>
    <n v="5.23"/>
    <s v="Manitoba"/>
    <s v="Prarie"/>
    <s v="Consumer"/>
    <s v="Office Supplies"/>
    <x v="2"/>
    <n v="0.37"/>
  </r>
  <r>
    <s v="Jill Stevenson"/>
    <n v="39876"/>
    <x v="584"/>
    <d v="2012-04-15T00:00:00"/>
    <x v="8"/>
    <s v="2012"/>
    <n v="2"/>
    <b v="0"/>
    <x v="1"/>
    <n v="41"/>
    <n v="5000.87"/>
    <n v="0.04"/>
    <s v="Delivery Truck"/>
    <n v="-593.23"/>
    <n v="124.49"/>
    <n v="51.94"/>
    <s v="Manitoba"/>
    <s v="Prarie"/>
    <s v="Consumer"/>
    <s v="Furniture"/>
    <x v="10"/>
    <n v="0.63"/>
  </r>
  <r>
    <s v="Michael Oakman"/>
    <n v="40032"/>
    <x v="1080"/>
    <d v="2012-12-07T00:00:00"/>
    <x v="9"/>
    <s v="2012"/>
    <n v="7"/>
    <b v="0"/>
    <x v="0"/>
    <n v="9"/>
    <n v="23300.12"/>
    <n v="0.06"/>
    <s v="Delivery Truck"/>
    <n v="-217.47"/>
    <n v="2550.14"/>
    <n v="29.7"/>
    <s v="Manitoba"/>
    <s v="Prarie"/>
    <s v="Small Business"/>
    <s v="Technology"/>
    <x v="16"/>
    <n v="0.56999999999999995"/>
  </r>
  <r>
    <s v="Evan Bailliet"/>
    <n v="40261"/>
    <x v="669"/>
    <d v="2009-11-06T00:00:00"/>
    <x v="6"/>
    <s v="2009"/>
    <n v="2"/>
    <b v="0"/>
    <x v="5"/>
    <n v="36"/>
    <n v="331.37"/>
    <n v="0.03"/>
    <s v="Express Air"/>
    <n v="-172.17"/>
    <n v="9.06"/>
    <n v="9.86"/>
    <s v="Manitoba"/>
    <s v="Prarie"/>
    <s v="Corporate"/>
    <s v="Office Supplies"/>
    <x v="5"/>
    <n v="0.4"/>
  </r>
  <r>
    <s v="Evan Bailliet"/>
    <n v="40261"/>
    <x v="669"/>
    <d v="2009-11-06T00:00:00"/>
    <x v="6"/>
    <s v="2009"/>
    <n v="2"/>
    <b v="0"/>
    <x v="5"/>
    <n v="26"/>
    <n v="78.03"/>
    <n v="0.05"/>
    <s v="Regular Air"/>
    <n v="0.51"/>
    <n v="2.94"/>
    <n v="1.05"/>
    <s v="Manitoba"/>
    <s v="Prarie"/>
    <s v="Corporate"/>
    <s v="Office Supplies"/>
    <x v="12"/>
    <n v="0.57999999999999996"/>
  </r>
  <r>
    <s v="Nora Pelletier"/>
    <n v="40706"/>
    <x v="417"/>
    <d v="2012-01-22T00:00:00"/>
    <x v="10"/>
    <s v="2012"/>
    <n v="1"/>
    <b v="0"/>
    <x v="4"/>
    <n v="40"/>
    <n v="111.04"/>
    <n v="0.08"/>
    <s v="Express Air"/>
    <n v="45.1"/>
    <n v="2.61"/>
    <n v="0.5"/>
    <s v="Manitoba"/>
    <s v="Prarie"/>
    <s v="Home Office"/>
    <s v="Office Supplies"/>
    <x v="11"/>
    <n v="0.39"/>
  </r>
  <r>
    <s v="Toby Knight"/>
    <n v="40708"/>
    <x v="1296"/>
    <d v="2009-10-13T00:00:00"/>
    <x v="0"/>
    <s v="2009"/>
    <n v="1"/>
    <b v="0"/>
    <x v="3"/>
    <n v="15"/>
    <n v="103.55"/>
    <n v="0.03"/>
    <s v="Regular Air"/>
    <n v="19.59"/>
    <n v="6.68"/>
    <n v="1.5"/>
    <s v="Manitoba"/>
    <s v="Prarie"/>
    <s v="Corporate"/>
    <s v="Office Supplies"/>
    <x v="12"/>
    <n v="0.48"/>
  </r>
  <r>
    <s v="Nick Radford"/>
    <n v="40964"/>
    <x v="1112"/>
    <d v="2011-05-26T00:00:00"/>
    <x v="7"/>
    <s v="2011"/>
    <n v="3"/>
    <b v="0"/>
    <x v="5"/>
    <n v="40"/>
    <n v="301.12"/>
    <n v="0"/>
    <s v="Regular Air"/>
    <n v="-206.05"/>
    <n v="6.84"/>
    <n v="8.3699999999999992"/>
    <s v="Manitoba"/>
    <s v="Prarie"/>
    <s v="Corporate"/>
    <s v="Office Supplies"/>
    <x v="15"/>
    <n v="0.57999999999999996"/>
  </r>
  <r>
    <s v="Phillip Flathmann"/>
    <n v="42243"/>
    <x v="855"/>
    <d v="2012-03-13T00:00:00"/>
    <x v="4"/>
    <s v="2012"/>
    <n v="2"/>
    <b v="0"/>
    <x v="4"/>
    <n v="42"/>
    <n v="1876.09"/>
    <n v="0.02"/>
    <s v="Regular Air"/>
    <n v="809.74"/>
    <n v="43.41"/>
    <n v="2.99"/>
    <s v="Manitoba"/>
    <s v="Prarie"/>
    <s v="Small Business"/>
    <s v="Office Supplies"/>
    <x v="2"/>
    <n v="0.39"/>
  </r>
  <r>
    <s v="Phillip Flathmann"/>
    <n v="42243"/>
    <x v="855"/>
    <d v="2012-03-13T00:00:00"/>
    <x v="4"/>
    <s v="2012"/>
    <n v="2"/>
    <b v="0"/>
    <x v="4"/>
    <n v="19"/>
    <n v="145.26"/>
    <n v="0.05"/>
    <s v="Regular Air"/>
    <n v="-35.75"/>
    <n v="7.35"/>
    <n v="5.96"/>
    <s v="Manitoba"/>
    <s v="Prarie"/>
    <s v="Small Business"/>
    <s v="Office Supplies"/>
    <x v="5"/>
    <n v="0.38"/>
  </r>
  <r>
    <s v="Denny Joy"/>
    <n v="42437"/>
    <x v="1297"/>
    <d v="2012-03-07T00:00:00"/>
    <x v="4"/>
    <s v="2012"/>
    <n v="2"/>
    <b v="0"/>
    <x v="5"/>
    <n v="43"/>
    <n v="19461.8"/>
    <n v="0.06"/>
    <s v="Delivery Truck"/>
    <n v="7752.01"/>
    <n v="449.99"/>
    <n v="49"/>
    <s v="Manitoba"/>
    <s v="Prarie"/>
    <s v="Corporate"/>
    <s v="Technology"/>
    <x v="13"/>
    <n v="0.38"/>
  </r>
  <r>
    <s v="Denny Joy"/>
    <n v="42437"/>
    <x v="1297"/>
    <d v="2012-03-06T00:00:00"/>
    <x v="4"/>
    <s v="2012"/>
    <n v="1"/>
    <b v="0"/>
    <x v="5"/>
    <n v="14"/>
    <n v="313.85000000000002"/>
    <n v="0.03"/>
    <s v="Regular Air"/>
    <n v="-31.37"/>
    <n v="21.38"/>
    <n v="8.99"/>
    <s v="Manitoba"/>
    <s v="Prarie"/>
    <s v="Corporate"/>
    <s v="Office Supplies"/>
    <x v="12"/>
    <n v="0.59"/>
  </r>
  <r>
    <s v="Tracy Collins"/>
    <n v="42887"/>
    <x v="1071"/>
    <d v="2012-06-11T00:00:00"/>
    <x v="3"/>
    <s v="2012"/>
    <n v="1"/>
    <b v="0"/>
    <x v="4"/>
    <n v="3"/>
    <n v="35.68"/>
    <n v="0.01"/>
    <s v="Regular Air"/>
    <n v="-11.43"/>
    <n v="9.7799999999999994"/>
    <n v="5.76"/>
    <s v="Manitoba"/>
    <s v="Prarie"/>
    <s v="Consumer"/>
    <s v="Office Supplies"/>
    <x v="8"/>
    <n v="0.35"/>
  </r>
  <r>
    <s v="Tracy Collins"/>
    <n v="42887"/>
    <x v="1071"/>
    <d v="2012-06-12T00:00:00"/>
    <x v="3"/>
    <s v="2012"/>
    <n v="2"/>
    <b v="0"/>
    <x v="4"/>
    <n v="11"/>
    <n v="234.76"/>
    <n v="0.04"/>
    <s v="Regular Air"/>
    <n v="-45.65"/>
    <n v="21.38"/>
    <n v="8.99"/>
    <s v="Manitoba"/>
    <s v="Prarie"/>
    <s v="Consumer"/>
    <s v="Office Supplies"/>
    <x v="12"/>
    <n v="0.59"/>
  </r>
  <r>
    <s v="Tracy Collins"/>
    <n v="42887"/>
    <x v="1071"/>
    <d v="2012-06-12T00:00:00"/>
    <x v="3"/>
    <s v="2012"/>
    <n v="2"/>
    <b v="0"/>
    <x v="4"/>
    <n v="3"/>
    <n v="498.49"/>
    <n v="0.01"/>
    <s v="Delivery Truck"/>
    <n v="-251.41"/>
    <n v="145.97999999999999"/>
    <n v="51.92"/>
    <s v="Manitoba"/>
    <s v="Prarie"/>
    <s v="Consumer"/>
    <s v="Furniture"/>
    <x v="10"/>
    <n v="0.69"/>
  </r>
  <r>
    <s v="Linda Southworth"/>
    <n v="43137"/>
    <x v="557"/>
    <d v="2011-02-27T00:00:00"/>
    <x v="5"/>
    <s v="2011"/>
    <n v="1"/>
    <b v="0"/>
    <x v="1"/>
    <n v="40"/>
    <n v="6069.05"/>
    <n v="0.05"/>
    <s v="Regular Air"/>
    <n v="1816.71"/>
    <n v="155.06"/>
    <n v="7.07"/>
    <s v="Manitoba"/>
    <s v="Prarie"/>
    <s v="Consumer"/>
    <s v="Office Supplies"/>
    <x v="0"/>
    <n v="0.59"/>
  </r>
  <r>
    <s v="Rachel Payne"/>
    <n v="43554"/>
    <x v="1109"/>
    <d v="2009-11-02T00:00:00"/>
    <x v="6"/>
    <s v="2009"/>
    <n v="3"/>
    <b v="0"/>
    <x v="5"/>
    <n v="9"/>
    <n v="34.18"/>
    <n v="0.06"/>
    <s v="Regular Air"/>
    <n v="-5.46"/>
    <n v="3.6"/>
    <n v="2.2000000000000002"/>
    <s v="Manitoba"/>
    <s v="Prarie"/>
    <s v="Consumer"/>
    <s v="Office Supplies"/>
    <x v="5"/>
    <n v="0.39"/>
  </r>
  <r>
    <s v="Rick Bensley"/>
    <n v="43782"/>
    <x v="255"/>
    <d v="2010-11-15T00:00:00"/>
    <x v="6"/>
    <s v="2010"/>
    <n v="2"/>
    <b v="0"/>
    <x v="4"/>
    <n v="27"/>
    <n v="194.35"/>
    <n v="0"/>
    <s v="Regular Air"/>
    <n v="30.88"/>
    <n v="6.75"/>
    <n v="2.99"/>
    <s v="Manitoba"/>
    <s v="Prarie"/>
    <s v="Consumer"/>
    <s v="Office Supplies"/>
    <x v="2"/>
    <n v="0.35"/>
  </r>
  <r>
    <s v="Michael Oakman"/>
    <n v="43904"/>
    <x v="973"/>
    <d v="2010-05-03T00:00:00"/>
    <x v="7"/>
    <s v="2010"/>
    <n v="2"/>
    <b v="0"/>
    <x v="3"/>
    <n v="43"/>
    <n v="413.83"/>
    <n v="0.08"/>
    <s v="Regular Air"/>
    <n v="111.74"/>
    <n v="10.01"/>
    <n v="1.99"/>
    <s v="Manitoba"/>
    <s v="Prarie"/>
    <s v="Small Business"/>
    <s v="Technology"/>
    <x v="7"/>
    <n v="0.41"/>
  </r>
  <r>
    <s v="Michael Oakman"/>
    <n v="43904"/>
    <x v="973"/>
    <d v="2010-05-02T00:00:00"/>
    <x v="7"/>
    <s v="2010"/>
    <n v="1"/>
    <b v="0"/>
    <x v="3"/>
    <n v="30"/>
    <n v="3339.65"/>
    <n v="0.01"/>
    <s v="Regular Air"/>
    <n v="788.51"/>
    <n v="125.99"/>
    <n v="7.69"/>
    <s v="Manitoba"/>
    <s v="Prarie"/>
    <s v="Small Business"/>
    <s v="Technology"/>
    <x v="3"/>
    <n v="0.57999999999999996"/>
  </r>
  <r>
    <s v="Valerie Dominguez"/>
    <n v="43906"/>
    <x v="156"/>
    <d v="2012-02-09T00:00:00"/>
    <x v="5"/>
    <s v="2012"/>
    <n v="1"/>
    <b v="0"/>
    <x v="1"/>
    <n v="50"/>
    <n v="3601.07"/>
    <n v="0.04"/>
    <s v="Regular Air"/>
    <n v="174.8"/>
    <n v="73.98"/>
    <n v="14.52"/>
    <s v="Manitoba"/>
    <s v="Prarie"/>
    <s v="Corporate"/>
    <s v="Technology"/>
    <x v="7"/>
    <n v="0.65"/>
  </r>
  <r>
    <s v="Theresa Swint"/>
    <n v="44064"/>
    <x v="697"/>
    <d v="2010-03-05T00:00:00"/>
    <x v="4"/>
    <s v="2010"/>
    <n v="2"/>
    <b v="0"/>
    <x v="4"/>
    <n v="43"/>
    <n v="468.48"/>
    <n v="7.0000000000000007E-2"/>
    <s v="Express Air"/>
    <n v="-213.49"/>
    <n v="11.34"/>
    <n v="11.25"/>
    <s v="Manitoba"/>
    <s v="Prarie"/>
    <s v="Consumer"/>
    <s v="Office Supplies"/>
    <x v="5"/>
    <n v="0.36"/>
  </r>
  <r>
    <s v="Theresa Swint"/>
    <n v="44064"/>
    <x v="697"/>
    <d v="2010-03-06T00:00:00"/>
    <x v="4"/>
    <s v="2010"/>
    <n v="3"/>
    <b v="0"/>
    <x v="4"/>
    <n v="23"/>
    <n v="284.14"/>
    <n v="0.05"/>
    <s v="Regular Air"/>
    <n v="-104.18"/>
    <n v="11.66"/>
    <n v="8.99"/>
    <s v="Manitoba"/>
    <s v="Prarie"/>
    <s v="Consumer"/>
    <s v="Office Supplies"/>
    <x v="12"/>
    <n v="0.59"/>
  </r>
  <r>
    <s v="Natalie Webber"/>
    <n v="44224"/>
    <x v="712"/>
    <d v="2010-08-10T00:00:00"/>
    <x v="2"/>
    <s v="2010"/>
    <n v="1"/>
    <b v="0"/>
    <x v="1"/>
    <n v="32"/>
    <n v="198.7"/>
    <n v="0.1"/>
    <s v="Regular Air"/>
    <n v="-62.13"/>
    <n v="6.48"/>
    <n v="2.74"/>
    <s v="Manitoba"/>
    <s v="Prarie"/>
    <s v="Corporate"/>
    <s v="Technology"/>
    <x v="7"/>
    <n v="0.71"/>
  </r>
  <r>
    <s v="Maribeth Schnelling"/>
    <n v="44325"/>
    <x v="948"/>
    <d v="2009-02-12T00:00:00"/>
    <x v="5"/>
    <s v="2009"/>
    <n v="2"/>
    <b v="0"/>
    <x v="4"/>
    <n v="44"/>
    <n v="951.33"/>
    <n v="0"/>
    <s v="Regular Air"/>
    <n v="-60.66"/>
    <n v="20.28"/>
    <n v="14.39"/>
    <s v="Manitoba"/>
    <s v="Prarie"/>
    <s v="Corporate"/>
    <s v="Furniture"/>
    <x v="4"/>
    <n v="0.47"/>
  </r>
  <r>
    <s v="Thais Sissman"/>
    <n v="44422"/>
    <x v="584"/>
    <d v="2012-04-15T00:00:00"/>
    <x v="8"/>
    <s v="2012"/>
    <n v="2"/>
    <b v="0"/>
    <x v="4"/>
    <n v="1"/>
    <n v="15.72"/>
    <n v="0"/>
    <s v="Regular Air"/>
    <n v="-6.1"/>
    <n v="10.89"/>
    <n v="4.5"/>
    <s v="Manitoba"/>
    <s v="Prarie"/>
    <s v="Corporate"/>
    <s v="Office Supplies"/>
    <x v="1"/>
    <n v="0.59"/>
  </r>
  <r>
    <s v="Thais Sissman"/>
    <n v="44422"/>
    <x v="584"/>
    <d v="2012-04-15T00:00:00"/>
    <x v="8"/>
    <s v="2012"/>
    <n v="2"/>
    <b v="0"/>
    <x v="4"/>
    <n v="36"/>
    <n v="313.83"/>
    <n v="0.08"/>
    <s v="Regular Air"/>
    <n v="56.78"/>
    <n v="8.69"/>
    <n v="2.99"/>
    <s v="Manitoba"/>
    <s v="Prarie"/>
    <s v="Corporate"/>
    <s v="Office Supplies"/>
    <x v="2"/>
    <n v="0.39"/>
  </r>
  <r>
    <s v="Thais Sissman"/>
    <n v="44422"/>
    <x v="584"/>
    <d v="2012-04-15T00:00:00"/>
    <x v="8"/>
    <s v="2012"/>
    <n v="2"/>
    <b v="0"/>
    <x v="4"/>
    <n v="11"/>
    <n v="201.59450000000001"/>
    <n v="0.04"/>
    <s v="Regular Air"/>
    <n v="32.31"/>
    <n v="20.99"/>
    <n v="0.99"/>
    <s v="Manitoba"/>
    <s v="Prarie"/>
    <s v="Corporate"/>
    <s v="Technology"/>
    <x v="3"/>
    <n v="0.37"/>
  </r>
  <r>
    <s v="Michael Oakman"/>
    <n v="44609"/>
    <x v="324"/>
    <d v="2011-06-23T00:00:00"/>
    <x v="3"/>
    <s v="2011"/>
    <n v="5"/>
    <b v="0"/>
    <x v="0"/>
    <n v="28"/>
    <n v="525.4"/>
    <n v="0.08"/>
    <s v="Regular Air"/>
    <n v="126.49"/>
    <n v="19.84"/>
    <n v="4.0999999999999996"/>
    <s v="Manitoba"/>
    <s v="Prarie"/>
    <s v="Small Business"/>
    <s v="Office Supplies"/>
    <x v="12"/>
    <n v="0.44"/>
  </r>
  <r>
    <s v="Michael Oakman"/>
    <n v="44609"/>
    <x v="324"/>
    <d v="2011-06-22T00:00:00"/>
    <x v="3"/>
    <s v="2011"/>
    <n v="4"/>
    <b v="0"/>
    <x v="0"/>
    <n v="37"/>
    <n v="61.77"/>
    <n v="0.04"/>
    <s v="Express Air"/>
    <n v="12.65"/>
    <n v="1.48"/>
    <n v="0.7"/>
    <s v="Manitoba"/>
    <s v="Prarie"/>
    <s v="Small Business"/>
    <s v="Office Supplies"/>
    <x v="6"/>
    <n v="0.37"/>
  </r>
  <r>
    <s v="Arthur Gainer"/>
    <n v="44935"/>
    <x v="360"/>
    <d v="2010-11-20T00:00:00"/>
    <x v="6"/>
    <s v="2010"/>
    <n v="3"/>
    <b v="0"/>
    <x v="1"/>
    <n v="37"/>
    <n v="99.65"/>
    <n v="0.01"/>
    <s v="Regular Air"/>
    <n v="27"/>
    <n v="2.62"/>
    <n v="0.8"/>
    <s v="Manitoba"/>
    <s v="Prarie"/>
    <s v="Consumer"/>
    <s v="Office Supplies"/>
    <x v="6"/>
    <n v="0.39"/>
  </r>
  <r>
    <s v="Theresa Swint"/>
    <n v="45127"/>
    <x v="911"/>
    <d v="2012-12-30T00:00:00"/>
    <x v="9"/>
    <s v="2012"/>
    <n v="0"/>
    <s v="FREE DELIVERY"/>
    <x v="4"/>
    <n v="10"/>
    <n v="14.15"/>
    <n v="0.1"/>
    <s v="Regular Air"/>
    <n v="-1.29"/>
    <n v="1.48"/>
    <n v="0.7"/>
    <s v="Manitoba"/>
    <s v="Prarie"/>
    <s v="Consumer"/>
    <s v="Office Supplies"/>
    <x v="6"/>
    <n v="0.37"/>
  </r>
  <r>
    <s v="Eric Barreto"/>
    <n v="45413"/>
    <x v="49"/>
    <d v="2010-06-09T00:00:00"/>
    <x v="3"/>
    <s v="2010"/>
    <n v="1"/>
    <b v="0"/>
    <x v="1"/>
    <n v="18"/>
    <n v="85.74"/>
    <n v="0.03"/>
    <s v="Regular Air"/>
    <n v="-73.569999999999993"/>
    <n v="4.38"/>
    <n v="6.21"/>
    <s v="Manitoba"/>
    <s v="Prarie"/>
    <s v="Small Business"/>
    <s v="Office Supplies"/>
    <x v="2"/>
    <n v="0.37"/>
  </r>
  <r>
    <s v="Eric Barreto"/>
    <n v="45413"/>
    <x v="49"/>
    <d v="2010-06-09T00:00:00"/>
    <x v="3"/>
    <s v="2010"/>
    <n v="1"/>
    <b v="0"/>
    <x v="1"/>
    <n v="17"/>
    <n v="2031.98"/>
    <n v="0.05"/>
    <s v="Regular Air"/>
    <n v="778.6"/>
    <n v="120.98"/>
    <n v="9.07"/>
    <s v="Manitoba"/>
    <s v="Prarie"/>
    <s v="Small Business"/>
    <s v="Office Supplies"/>
    <x v="2"/>
    <n v="0.35"/>
  </r>
  <r>
    <s v="Eric Barreto"/>
    <n v="45413"/>
    <x v="49"/>
    <d v="2010-06-08T00:00:00"/>
    <x v="3"/>
    <s v="2010"/>
    <n v="0"/>
    <s v="FREE DELIVERY"/>
    <x v="1"/>
    <n v="24"/>
    <n v="131.94"/>
    <n v="0.04"/>
    <s v="Regular Air"/>
    <n v="2.3199999999999998"/>
    <n v="5.28"/>
    <n v="2.99"/>
    <s v="Manitoba"/>
    <s v="Prarie"/>
    <s v="Small Business"/>
    <s v="Office Supplies"/>
    <x v="2"/>
    <n v="0.37"/>
  </r>
  <r>
    <s v="Rick Bensley"/>
    <n v="45571"/>
    <x v="889"/>
    <d v="2012-09-24T00:00:00"/>
    <x v="11"/>
    <s v="2012"/>
    <n v="1"/>
    <b v="0"/>
    <x v="4"/>
    <n v="43"/>
    <n v="528.53"/>
    <n v="0.05"/>
    <s v="Regular Air"/>
    <n v="-7.24"/>
    <n v="12.21"/>
    <n v="4.8099999999999996"/>
    <s v="Manitoba"/>
    <s v="Prarie"/>
    <s v="Consumer"/>
    <s v="Office Supplies"/>
    <x v="0"/>
    <n v="0.57999999999999996"/>
  </r>
  <r>
    <s v="Rick Bensley"/>
    <n v="45571"/>
    <x v="889"/>
    <d v="2012-09-25T00:00:00"/>
    <x v="11"/>
    <s v="2012"/>
    <n v="2"/>
    <b v="0"/>
    <x v="4"/>
    <n v="47"/>
    <n v="5975.0495000000001"/>
    <n v="0.06"/>
    <s v="Regular Air"/>
    <n v="1417.23"/>
    <n v="155.99"/>
    <n v="8.99"/>
    <s v="Manitoba"/>
    <s v="Prarie"/>
    <s v="Consumer"/>
    <s v="Technology"/>
    <x v="3"/>
    <n v="0.57999999999999996"/>
  </r>
  <r>
    <s v="Rick Bensley"/>
    <n v="45571"/>
    <x v="889"/>
    <d v="2012-09-25T00:00:00"/>
    <x v="11"/>
    <s v="2012"/>
    <n v="2"/>
    <b v="0"/>
    <x v="4"/>
    <n v="44"/>
    <n v="720.52"/>
    <n v="0.1"/>
    <s v="Regular Air"/>
    <n v="-36.79"/>
    <n v="17.98"/>
    <n v="8.51"/>
    <s v="Manitoba"/>
    <s v="Prarie"/>
    <s v="Consumer"/>
    <s v="Technology"/>
    <x v="16"/>
    <n v="0.4"/>
  </r>
  <r>
    <s v="Eric Barreto"/>
    <n v="45575"/>
    <x v="722"/>
    <d v="2012-04-12T00:00:00"/>
    <x v="8"/>
    <s v="2012"/>
    <n v="0"/>
    <s v="FREE DELIVERY"/>
    <x v="5"/>
    <n v="46"/>
    <n v="3849.17"/>
    <n v="0.06"/>
    <s v="Regular Air"/>
    <n v="1982.78"/>
    <n v="83.98"/>
    <n v="5.01"/>
    <s v="Manitoba"/>
    <s v="Prarie"/>
    <s v="Small Business"/>
    <s v="Office Supplies"/>
    <x v="8"/>
    <n v="0.38"/>
  </r>
  <r>
    <s v="Rick Bensley"/>
    <n v="45794"/>
    <x v="448"/>
    <d v="2011-09-26T00:00:00"/>
    <x v="11"/>
    <s v="2011"/>
    <n v="2"/>
    <b v="0"/>
    <x v="5"/>
    <n v="28"/>
    <n v="1208.3499999999999"/>
    <n v="0"/>
    <s v="Regular Air"/>
    <n v="145.54"/>
    <n v="39.99"/>
    <n v="10.25"/>
    <s v="Manitoba"/>
    <s v="Prarie"/>
    <s v="Consumer"/>
    <s v="Technology"/>
    <x v="7"/>
    <n v="0.55000000000000004"/>
  </r>
  <r>
    <s v="Matthew Clasen"/>
    <n v="45860"/>
    <x v="678"/>
    <d v="2012-08-12T00:00:00"/>
    <x v="2"/>
    <s v="2012"/>
    <n v="0"/>
    <s v="FREE DELIVERY"/>
    <x v="0"/>
    <n v="12"/>
    <n v="69.97"/>
    <n v="0.01"/>
    <s v="Regular Air"/>
    <n v="24.25"/>
    <n v="5.43"/>
    <n v="0.95"/>
    <s v="Manitoba"/>
    <s v="Prarie"/>
    <s v="Consumer"/>
    <s v="Office Supplies"/>
    <x v="5"/>
    <n v="0.36"/>
  </r>
  <r>
    <s v="Theresa Swint"/>
    <n v="46021"/>
    <x v="229"/>
    <d v="2009-03-04T00:00:00"/>
    <x v="4"/>
    <s v="2009"/>
    <n v="2"/>
    <b v="0"/>
    <x v="1"/>
    <n v="1"/>
    <n v="199.48"/>
    <n v="0.08"/>
    <s v="Delivery Truck"/>
    <n v="-120.24"/>
    <n v="170.98"/>
    <n v="35.89"/>
    <s v="Manitoba"/>
    <s v="Prarie"/>
    <s v="Small Business"/>
    <s v="Furniture"/>
    <x v="9"/>
    <n v="0.66"/>
  </r>
  <r>
    <s v="Mick Crebagga"/>
    <n v="46147"/>
    <x v="762"/>
    <d v="2011-01-17T00:00:00"/>
    <x v="10"/>
    <s v="2011"/>
    <n v="2"/>
    <b v="0"/>
    <x v="5"/>
    <n v="37"/>
    <n v="925.8"/>
    <n v="0.01"/>
    <s v="Regular Air"/>
    <n v="30.69"/>
    <n v="24.92"/>
    <n v="12.98"/>
    <s v="Manitoba"/>
    <s v="Prarie"/>
    <s v="Corporate"/>
    <s v="Office Supplies"/>
    <x v="2"/>
    <n v="0.39"/>
  </r>
  <r>
    <s v="Mick Crebagga"/>
    <n v="46147"/>
    <x v="762"/>
    <d v="2011-01-17T00:00:00"/>
    <x v="10"/>
    <s v="2011"/>
    <n v="2"/>
    <b v="0"/>
    <x v="5"/>
    <n v="39"/>
    <n v="282.48"/>
    <n v="0.08"/>
    <s v="Express Air"/>
    <n v="-87.01"/>
    <n v="7.1"/>
    <n v="6.05"/>
    <s v="Manitoba"/>
    <s v="Prarie"/>
    <s v="Corporate"/>
    <s v="Office Supplies"/>
    <x v="2"/>
    <n v="0.39"/>
  </r>
  <r>
    <s v="Mick Crebagga"/>
    <n v="46147"/>
    <x v="762"/>
    <d v="2011-01-17T00:00:00"/>
    <x v="10"/>
    <s v="2011"/>
    <n v="2"/>
    <b v="0"/>
    <x v="5"/>
    <n v="12"/>
    <n v="6502.46"/>
    <n v="0.09"/>
    <s v="Delivery Truck"/>
    <n v="261.66000000000003"/>
    <n v="550.98"/>
    <n v="64.59"/>
    <s v="Manitoba"/>
    <s v="Prarie"/>
    <s v="Corporate"/>
    <s v="Furniture"/>
    <x v="10"/>
    <n v="0.66"/>
  </r>
  <r>
    <s v="Gary Hwang"/>
    <n v="46211"/>
    <x v="1298"/>
    <d v="2010-06-18T00:00:00"/>
    <x v="3"/>
    <s v="2010"/>
    <n v="7"/>
    <b v="0"/>
    <x v="0"/>
    <n v="47"/>
    <n v="1243.52"/>
    <n v="0.08"/>
    <s v="Regular Air"/>
    <n v="360.94"/>
    <n v="26.48"/>
    <n v="6.93"/>
    <s v="Manitoba"/>
    <s v="Prarie"/>
    <s v="Home Office"/>
    <s v="Furniture"/>
    <x v="4"/>
    <n v="0.49"/>
  </r>
  <r>
    <s v="Thea Hudgings"/>
    <n v="46241"/>
    <x v="1164"/>
    <d v="2009-03-16T00:00:00"/>
    <x v="4"/>
    <s v="2009"/>
    <n v="2"/>
    <b v="0"/>
    <x v="3"/>
    <n v="34"/>
    <n v="1932.58"/>
    <n v="0.1"/>
    <s v="Regular Air"/>
    <n v="356.48"/>
    <n v="62.18"/>
    <n v="10.84"/>
    <s v="Manitoba"/>
    <s v="Prarie"/>
    <s v="Consumer"/>
    <s v="Furniture"/>
    <x v="4"/>
    <n v="0.63"/>
  </r>
  <r>
    <s v="Arthur Gainer"/>
    <n v="46244"/>
    <x v="175"/>
    <d v="2009-07-03T00:00:00"/>
    <x v="1"/>
    <s v="2009"/>
    <n v="1"/>
    <b v="0"/>
    <x v="4"/>
    <n v="10"/>
    <n v="601.57000000000005"/>
    <n v="0.09"/>
    <s v="Delivery Truck"/>
    <n v="-247.25"/>
    <n v="60.98"/>
    <n v="30"/>
    <s v="Manitoba"/>
    <s v="Prarie"/>
    <s v="Consumer"/>
    <s v="Furniture"/>
    <x v="14"/>
    <n v="0.7"/>
  </r>
  <r>
    <s v="Arthur Gainer"/>
    <n v="46244"/>
    <x v="175"/>
    <d v="2009-07-04T00:00:00"/>
    <x v="1"/>
    <s v="2009"/>
    <n v="2"/>
    <b v="0"/>
    <x v="4"/>
    <n v="9"/>
    <n v="157.41999999999999"/>
    <n v="0.05"/>
    <s v="Regular Air"/>
    <n v="-18.68"/>
    <n v="17.48"/>
    <n v="1.99"/>
    <s v="Manitoba"/>
    <s v="Prarie"/>
    <s v="Consumer"/>
    <s v="Technology"/>
    <x v="7"/>
    <n v="0.45"/>
  </r>
  <r>
    <s v="Sue Ann Reed"/>
    <n v="46305"/>
    <x v="317"/>
    <d v="2011-08-03T00:00:00"/>
    <x v="2"/>
    <s v="2011"/>
    <n v="4"/>
    <b v="0"/>
    <x v="0"/>
    <n v="30"/>
    <n v="299.66000000000003"/>
    <n v="0.08"/>
    <s v="Regular Air"/>
    <n v="-18.25"/>
    <n v="10.44"/>
    <n v="5.75"/>
    <s v="Manitoba"/>
    <s v="Prarie"/>
    <s v="Consumer"/>
    <s v="Office Supplies"/>
    <x v="2"/>
    <n v="0.39"/>
  </r>
  <r>
    <s v="Tanja Norvell"/>
    <n v="46372"/>
    <x v="557"/>
    <d v="2011-02-26T00:00:00"/>
    <x v="5"/>
    <s v="2011"/>
    <n v="0"/>
    <s v="FREE DELIVERY"/>
    <x v="1"/>
    <n v="7"/>
    <n v="375.57"/>
    <n v="0.02"/>
    <s v="Regular Air"/>
    <n v="12.71"/>
    <n v="52.4"/>
    <n v="16.11"/>
    <s v="Manitoba"/>
    <s v="Prarie"/>
    <s v="Consumer"/>
    <s v="Office Supplies"/>
    <x v="2"/>
    <n v="0.39"/>
  </r>
  <r>
    <s v="Tanja Norvell"/>
    <n v="46372"/>
    <x v="557"/>
    <d v="2011-02-27T00:00:00"/>
    <x v="5"/>
    <s v="2011"/>
    <n v="1"/>
    <b v="0"/>
    <x v="1"/>
    <n v="15"/>
    <n v="81.97"/>
    <n v="7.0000000000000007E-2"/>
    <s v="Regular Air"/>
    <n v="-81.33"/>
    <n v="4.9800000000000004"/>
    <n v="8.33"/>
    <s v="Manitoba"/>
    <s v="Prarie"/>
    <s v="Consumer"/>
    <s v="Office Supplies"/>
    <x v="5"/>
    <n v="0.38"/>
  </r>
  <r>
    <s v="Nora Pelletier"/>
    <n v="46656"/>
    <x v="83"/>
    <d v="2009-07-17T00:00:00"/>
    <x v="1"/>
    <s v="2009"/>
    <n v="1"/>
    <b v="0"/>
    <x v="1"/>
    <n v="27"/>
    <n v="636.70000000000005"/>
    <n v="0.1"/>
    <s v="Regular Air"/>
    <n v="-29.91"/>
    <n v="24.92"/>
    <n v="12.98"/>
    <s v="Manitoba"/>
    <s v="Prarie"/>
    <s v="Corporate"/>
    <s v="Office Supplies"/>
    <x v="2"/>
    <n v="0.39"/>
  </r>
  <r>
    <s v="Nick Radford"/>
    <n v="46721"/>
    <x v="803"/>
    <d v="2009-09-14T00:00:00"/>
    <x v="11"/>
    <s v="2009"/>
    <n v="1"/>
    <b v="0"/>
    <x v="4"/>
    <n v="17"/>
    <n v="142.94"/>
    <n v="0.03"/>
    <s v="Regular Air"/>
    <n v="-129.56"/>
    <n v="7.38"/>
    <n v="11.51"/>
    <s v="Manitoba"/>
    <s v="Prarie"/>
    <s v="Corporate"/>
    <s v="Office Supplies"/>
    <x v="2"/>
    <n v="0.36"/>
  </r>
  <r>
    <s v="Nick Radford"/>
    <n v="46721"/>
    <x v="803"/>
    <d v="2009-09-14T00:00:00"/>
    <x v="11"/>
    <s v="2009"/>
    <n v="1"/>
    <b v="0"/>
    <x v="4"/>
    <n v="35"/>
    <n v="240.61"/>
    <n v="0.05"/>
    <s v="Regular Air"/>
    <n v="-133.12"/>
    <n v="6.48"/>
    <n v="7.91"/>
    <s v="Manitoba"/>
    <s v="Prarie"/>
    <s v="Corporate"/>
    <s v="Office Supplies"/>
    <x v="5"/>
    <n v="0.37"/>
  </r>
  <r>
    <s v="Nick Radford"/>
    <n v="46721"/>
    <x v="803"/>
    <d v="2009-09-14T00:00:00"/>
    <x v="11"/>
    <s v="2009"/>
    <n v="1"/>
    <b v="0"/>
    <x v="4"/>
    <n v="17"/>
    <n v="1912.76"/>
    <n v="0.03"/>
    <s v="Regular Air"/>
    <n v="71.56"/>
    <n v="111.03"/>
    <n v="8.64"/>
    <s v="Manitoba"/>
    <s v="Prarie"/>
    <s v="Corporate"/>
    <s v="Office Supplies"/>
    <x v="0"/>
    <n v="0.78"/>
  </r>
  <r>
    <s v="Sean Braxton"/>
    <n v="46852"/>
    <x v="932"/>
    <d v="2012-01-30T00:00:00"/>
    <x v="10"/>
    <s v="2012"/>
    <n v="2"/>
    <b v="0"/>
    <x v="3"/>
    <n v="46"/>
    <n v="1591.89"/>
    <n v="0.02"/>
    <s v="Express Air"/>
    <n v="-117.31"/>
    <n v="34.979999999999997"/>
    <n v="7.53"/>
    <s v="Manitoba"/>
    <s v="Prarie"/>
    <s v="Small Business"/>
    <s v="Technology"/>
    <x v="7"/>
    <n v="0.76"/>
  </r>
  <r>
    <s v="Sean Braxton"/>
    <n v="46852"/>
    <x v="932"/>
    <d v="2012-01-29T00:00:00"/>
    <x v="10"/>
    <s v="2012"/>
    <n v="1"/>
    <b v="0"/>
    <x v="3"/>
    <n v="44"/>
    <n v="220.07"/>
    <n v="0.01"/>
    <s v="Regular Air"/>
    <n v="-158.41999999999999"/>
    <n v="4.8899999999999997"/>
    <n v="4.93"/>
    <s v="Manitoba"/>
    <s v="Prarie"/>
    <s v="Small Business"/>
    <s v="Technology"/>
    <x v="7"/>
    <n v="0.66"/>
  </r>
  <r>
    <s v="Mick Crebagga"/>
    <n v="46949"/>
    <x v="239"/>
    <d v="2010-03-08T00:00:00"/>
    <x v="4"/>
    <s v="2010"/>
    <n v="1"/>
    <b v="0"/>
    <x v="1"/>
    <n v="37"/>
    <n v="319.39"/>
    <n v="0.03"/>
    <s v="Regular Air"/>
    <n v="-39.33"/>
    <n v="8.4600000000000009"/>
    <n v="3.62"/>
    <s v="Manitoba"/>
    <s v="Prarie"/>
    <s v="Home Office"/>
    <s v="Technology"/>
    <x v="7"/>
    <n v="0.61"/>
  </r>
  <r>
    <s v="Katherine Ducich"/>
    <n v="46951"/>
    <x v="1150"/>
    <d v="2011-11-18T00:00:00"/>
    <x v="6"/>
    <s v="2011"/>
    <n v="1"/>
    <b v="0"/>
    <x v="5"/>
    <n v="26"/>
    <n v="2379.3285000000001"/>
    <n v="0.09"/>
    <s v="Regular Air"/>
    <n v="284.58999999999997"/>
    <n v="115.99"/>
    <n v="5.92"/>
    <s v="Manitoba"/>
    <s v="Prarie"/>
    <s v="Corporate"/>
    <s v="Technology"/>
    <x v="3"/>
    <n v="0.57999999999999996"/>
  </r>
  <r>
    <s v="Mick Crebagga"/>
    <n v="47075"/>
    <x v="200"/>
    <d v="2011-10-19T00:00:00"/>
    <x v="0"/>
    <s v="2011"/>
    <n v="2"/>
    <b v="0"/>
    <x v="4"/>
    <n v="42"/>
    <n v="4346.9799999999996"/>
    <n v="0.05"/>
    <s v="Delivery Truck"/>
    <n v="10.220000000000001"/>
    <n v="100.98"/>
    <n v="35.840000000000003"/>
    <s v="Manitoba"/>
    <s v="Prarie"/>
    <s v="Home Office"/>
    <s v="Furniture"/>
    <x v="9"/>
    <n v="0.62"/>
  </r>
  <r>
    <s v="Rick Bensley"/>
    <n v="47399"/>
    <x v="1277"/>
    <d v="2012-08-01T00:00:00"/>
    <x v="2"/>
    <s v="2012"/>
    <n v="0"/>
    <s v="FREE DELIVERY"/>
    <x v="0"/>
    <n v="26"/>
    <n v="145.76"/>
    <n v="0"/>
    <s v="Regular Air"/>
    <n v="5.67"/>
    <n v="5.28"/>
    <n v="2.99"/>
    <s v="Manitoba"/>
    <s v="Prarie"/>
    <s v="Consumer"/>
    <s v="Office Supplies"/>
    <x v="2"/>
    <n v="0.37"/>
  </r>
  <r>
    <s v="Michael Moore"/>
    <n v="47493"/>
    <x v="954"/>
    <d v="2009-02-13T00:00:00"/>
    <x v="5"/>
    <s v="2009"/>
    <n v="2"/>
    <b v="0"/>
    <x v="5"/>
    <n v="36"/>
    <n v="9757.48"/>
    <n v="7.0000000000000007E-2"/>
    <s v="Delivery Truck"/>
    <n v="-96.05"/>
    <n v="270.98"/>
    <n v="50"/>
    <s v="Manitoba"/>
    <s v="Prarie"/>
    <s v="Corporate"/>
    <s v="Furniture"/>
    <x v="14"/>
    <n v="0.77"/>
  </r>
  <r>
    <s v="Tom Zandusky"/>
    <n v="47777"/>
    <x v="1299"/>
    <d v="2012-11-27T00:00:00"/>
    <x v="6"/>
    <s v="2012"/>
    <n v="2"/>
    <b v="0"/>
    <x v="0"/>
    <n v="13"/>
    <n v="87.91"/>
    <n v="0.05"/>
    <s v="Regular Air"/>
    <n v="-27.91"/>
    <n v="6.68"/>
    <n v="5.41"/>
    <s v="Manitoba"/>
    <s v="Prarie"/>
    <s v="Home Office"/>
    <s v="Office Supplies"/>
    <x v="5"/>
    <n v="0.37"/>
  </r>
  <r>
    <s v="Tanja Norvell"/>
    <n v="47844"/>
    <x v="611"/>
    <d v="2010-12-14T00:00:00"/>
    <x v="9"/>
    <s v="2010"/>
    <n v="2"/>
    <b v="0"/>
    <x v="5"/>
    <n v="41"/>
    <n v="5824.01"/>
    <n v="0.1"/>
    <s v="Delivery Truck"/>
    <n v="-288.68"/>
    <n v="150.97999999999999"/>
    <n v="30"/>
    <s v="Manitoba"/>
    <s v="Prarie"/>
    <s v="Consumer"/>
    <s v="Furniture"/>
    <x v="14"/>
    <n v="0.74"/>
  </r>
  <r>
    <s v="Evan Bailliet"/>
    <n v="47941"/>
    <x v="1300"/>
    <d v="2009-08-08T00:00:00"/>
    <x v="2"/>
    <s v="2009"/>
    <n v="0"/>
    <s v="FREE DELIVERY"/>
    <x v="1"/>
    <n v="15"/>
    <n v="1187.1524999999999"/>
    <n v="0.03"/>
    <s v="Regular Air"/>
    <n v="33.19"/>
    <n v="95.99"/>
    <n v="4.9000000000000004"/>
    <s v="Manitoba"/>
    <s v="Prarie"/>
    <s v="Corporate"/>
    <s v="Technology"/>
    <x v="3"/>
    <n v="0.56000000000000005"/>
  </r>
  <r>
    <s v="Henia Zydlo"/>
    <n v="48423"/>
    <x v="379"/>
    <d v="2012-10-31T00:00:00"/>
    <x v="0"/>
    <s v="2012"/>
    <n v="0"/>
    <s v="FREE DELIVERY"/>
    <x v="1"/>
    <n v="49"/>
    <n v="414.11"/>
    <n v="0.08"/>
    <s v="Regular Air"/>
    <n v="-172.32"/>
    <n v="8.74"/>
    <n v="8.2899999999999991"/>
    <s v="Manitoba"/>
    <s v="Prarie"/>
    <s v="Home Office"/>
    <s v="Office Supplies"/>
    <x v="8"/>
    <n v="0.38"/>
  </r>
  <r>
    <s v="Tanja Norvell"/>
    <n v="48837"/>
    <x v="514"/>
    <d v="2011-07-20T00:00:00"/>
    <x v="1"/>
    <s v="2011"/>
    <n v="2"/>
    <b v="0"/>
    <x v="3"/>
    <n v="39"/>
    <n v="4799.7884999999997"/>
    <n v="0.09"/>
    <s v="Regular Air"/>
    <n v="1231.8900000000001"/>
    <n v="155.99"/>
    <n v="3.9"/>
    <s v="Manitoba"/>
    <s v="Prarie"/>
    <s v="Corporate"/>
    <s v="Technology"/>
    <x v="3"/>
    <n v="0.55000000000000004"/>
  </r>
  <r>
    <s v="Russell D'Ascenzo"/>
    <n v="48993"/>
    <x v="660"/>
    <d v="2012-05-31T00:00:00"/>
    <x v="7"/>
    <s v="2012"/>
    <n v="0"/>
    <s v="FREE DELIVERY"/>
    <x v="0"/>
    <n v="17"/>
    <n v="122.42"/>
    <n v="0.08"/>
    <s v="Express Air"/>
    <n v="-37.04"/>
    <n v="6.48"/>
    <n v="6.22"/>
    <s v="Manitoba"/>
    <s v="Prarie"/>
    <s v="Consumer"/>
    <s v="Office Supplies"/>
    <x v="5"/>
    <n v="0.37"/>
  </r>
  <r>
    <s v="Mick Crebagga"/>
    <n v="49123"/>
    <x v="714"/>
    <d v="2009-02-26T00:00:00"/>
    <x v="5"/>
    <s v="2009"/>
    <n v="1"/>
    <b v="0"/>
    <x v="1"/>
    <n v="31"/>
    <n v="305.76"/>
    <n v="0.1"/>
    <s v="Regular Air"/>
    <n v="-22.53"/>
    <n v="10.44"/>
    <n v="5.75"/>
    <s v="Manitoba"/>
    <s v="Prarie"/>
    <s v="Corporate"/>
    <s v="Office Supplies"/>
    <x v="2"/>
    <n v="0.39"/>
  </r>
  <r>
    <s v="Mick Crebagga"/>
    <n v="49123"/>
    <x v="714"/>
    <d v="2009-02-26T00:00:00"/>
    <x v="5"/>
    <s v="2009"/>
    <n v="1"/>
    <b v="0"/>
    <x v="1"/>
    <n v="3"/>
    <n v="25.48"/>
    <n v="0.06"/>
    <s v="Regular Air"/>
    <n v="-26.8"/>
    <n v="8.33"/>
    <n v="1.99"/>
    <s v="Manitoba"/>
    <s v="Prarie"/>
    <s v="Corporate"/>
    <s v="Technology"/>
    <x v="7"/>
    <n v="0.52"/>
  </r>
  <r>
    <s v="Evan Bailliet"/>
    <n v="49220"/>
    <x v="57"/>
    <d v="2011-08-14T00:00:00"/>
    <x v="2"/>
    <s v="2011"/>
    <n v="1"/>
    <b v="0"/>
    <x v="5"/>
    <n v="13"/>
    <n v="409.97"/>
    <n v="7.0000000000000007E-2"/>
    <s v="Regular Air"/>
    <n v="39.36"/>
    <n v="33.619999999999997"/>
    <n v="3.5"/>
    <s v="Manitoba"/>
    <s v="Prarie"/>
    <s v="Corporate"/>
    <s v="Office Supplies"/>
    <x v="1"/>
    <n v="0.59"/>
  </r>
  <r>
    <s v="Natalie Webber"/>
    <n v="49409"/>
    <x v="58"/>
    <d v="2011-08-17T00:00:00"/>
    <x v="2"/>
    <s v="2011"/>
    <n v="1"/>
    <b v="0"/>
    <x v="1"/>
    <n v="28"/>
    <n v="1457.78"/>
    <n v="0.04"/>
    <s v="Regular Air"/>
    <n v="68.23"/>
    <n v="49.99"/>
    <n v="19.989999999999998"/>
    <s v="Manitoba"/>
    <s v="Prarie"/>
    <s v="Consumer"/>
    <s v="Technology"/>
    <x v="7"/>
    <n v="0.45"/>
  </r>
  <r>
    <s v="Victor Price"/>
    <n v="49479"/>
    <x v="614"/>
    <d v="2011-07-29T00:00:00"/>
    <x v="1"/>
    <s v="2011"/>
    <n v="2"/>
    <b v="0"/>
    <x v="4"/>
    <n v="46"/>
    <n v="5615.4"/>
    <n v="7.0000000000000007E-2"/>
    <s v="Delivery Truck"/>
    <n v="1807.16"/>
    <n v="120.97"/>
    <n v="26.3"/>
    <s v="Manitoba"/>
    <s v="Prarie"/>
    <s v="Consumer"/>
    <s v="Technology"/>
    <x v="16"/>
    <n v="0.38"/>
  </r>
  <r>
    <s v="Troy Blackwell"/>
    <n v="49600"/>
    <x v="332"/>
    <d v="2011-03-12T00:00:00"/>
    <x v="4"/>
    <s v="2011"/>
    <n v="5"/>
    <b v="0"/>
    <x v="0"/>
    <n v="33"/>
    <n v="1692.03"/>
    <n v="0.1"/>
    <s v="Regular Air"/>
    <n v="574.44000000000005"/>
    <n v="54.96"/>
    <n v="10.75"/>
    <s v="Manitoba"/>
    <s v="Prarie"/>
    <s v="Home Office"/>
    <s v="Office Supplies"/>
    <x v="5"/>
    <n v="0.36"/>
  </r>
  <r>
    <s v="Tanja Norvell"/>
    <n v="49987"/>
    <x v="642"/>
    <d v="2011-01-21T00:00:00"/>
    <x v="10"/>
    <s v="2011"/>
    <n v="2"/>
    <b v="0"/>
    <x v="1"/>
    <n v="14"/>
    <n v="242.28399999999999"/>
    <n v="0.03"/>
    <s v="Regular Air"/>
    <n v="51.75"/>
    <n v="20.99"/>
    <n v="0.99"/>
    <s v="Manitoba"/>
    <s v="Prarie"/>
    <s v="Consumer"/>
    <s v="Technology"/>
    <x v="3"/>
    <n v="0.37"/>
  </r>
  <r>
    <s v="Ross Baird"/>
    <n v="50242"/>
    <x v="485"/>
    <d v="2010-07-21T00:00:00"/>
    <x v="1"/>
    <s v="2010"/>
    <n v="2"/>
    <b v="0"/>
    <x v="3"/>
    <n v="8"/>
    <n v="1391.7645"/>
    <n v="0.08"/>
    <s v="Regular Air"/>
    <n v="-426.07"/>
    <n v="205.99"/>
    <n v="8.99"/>
    <s v="Manitoba"/>
    <s v="Prarie"/>
    <s v="Corporate"/>
    <s v="Technology"/>
    <x v="3"/>
    <n v="0.56000000000000005"/>
  </r>
  <r>
    <s v="Gary Hwang"/>
    <n v="50275"/>
    <x v="738"/>
    <d v="2009-12-06T00:00:00"/>
    <x v="9"/>
    <s v="2009"/>
    <n v="1"/>
    <b v="0"/>
    <x v="4"/>
    <n v="5"/>
    <n v="9704.3700000000008"/>
    <n v="0.03"/>
    <s v="Express Air"/>
    <n v="-1565.91"/>
    <n v="1938.02"/>
    <n v="13.99"/>
    <s v="Manitoba"/>
    <s v="Prarie"/>
    <s v="Home Office"/>
    <s v="Technology"/>
    <x v="16"/>
    <n v="0.38"/>
  </r>
  <r>
    <s v="Gary Hwang"/>
    <n v="50275"/>
    <x v="738"/>
    <d v="2009-12-06T00:00:00"/>
    <x v="9"/>
    <s v="2009"/>
    <n v="1"/>
    <b v="0"/>
    <x v="4"/>
    <n v="31"/>
    <n v="211.94"/>
    <n v="0.05"/>
    <s v="Regular Air"/>
    <n v="-56.39"/>
    <n v="6.48"/>
    <n v="5.84"/>
    <s v="Manitoba"/>
    <s v="Prarie"/>
    <s v="Home Office"/>
    <s v="Office Supplies"/>
    <x v="5"/>
    <n v="0.37"/>
  </r>
  <r>
    <s v="Katherine Ducich"/>
    <n v="50403"/>
    <x v="145"/>
    <d v="2012-05-13T00:00:00"/>
    <x v="7"/>
    <s v="2012"/>
    <n v="1"/>
    <b v="0"/>
    <x v="3"/>
    <n v="22"/>
    <n v="142.88"/>
    <n v="0.08"/>
    <s v="Regular Air"/>
    <n v="35.369999999999997"/>
    <n v="6.98"/>
    <n v="1.6"/>
    <s v="Manitoba"/>
    <s v="Prarie"/>
    <s v="Corporate"/>
    <s v="Office Supplies"/>
    <x v="5"/>
    <n v="0.38"/>
  </r>
  <r>
    <s v="Theresa Swint"/>
    <n v="50405"/>
    <x v="1301"/>
    <d v="2011-07-02T00:00:00"/>
    <x v="1"/>
    <s v="2011"/>
    <n v="0"/>
    <s v="FREE DELIVERY"/>
    <x v="4"/>
    <n v="8"/>
    <n v="876.01"/>
    <n v="7.0000000000000007E-2"/>
    <s v="Regular Air"/>
    <n v="-108"/>
    <n v="111.03"/>
    <n v="8.64"/>
    <s v="Manitoba"/>
    <s v="Prarie"/>
    <s v="Small Business"/>
    <s v="Office Supplies"/>
    <x v="0"/>
    <n v="0.78"/>
  </r>
  <r>
    <s v="Natalie Webber"/>
    <n v="50464"/>
    <x v="804"/>
    <d v="2011-09-30T00:00:00"/>
    <x v="11"/>
    <s v="2011"/>
    <n v="3"/>
    <b v="0"/>
    <x v="5"/>
    <n v="7"/>
    <n v="105.94"/>
    <n v="7.0000000000000007E-2"/>
    <s v="Regular Air"/>
    <n v="-13.33"/>
    <n v="14.45"/>
    <n v="7.17"/>
    <s v="Manitoba"/>
    <s v="Prarie"/>
    <s v="Corporate"/>
    <s v="Office Supplies"/>
    <x v="2"/>
    <n v="0.38"/>
  </r>
  <r>
    <s v="Thais Sissman"/>
    <n v="50465"/>
    <x v="415"/>
    <d v="2011-03-13T00:00:00"/>
    <x v="4"/>
    <s v="2011"/>
    <n v="2"/>
    <b v="0"/>
    <x v="4"/>
    <n v="29"/>
    <n v="1337.08"/>
    <n v="0.1"/>
    <s v="Regular Air"/>
    <n v="-953"/>
    <n v="48.91"/>
    <n v="35"/>
    <s v="Manitoba"/>
    <s v="Prarie"/>
    <s v="Small Business"/>
    <s v="Office Supplies"/>
    <x v="0"/>
    <n v="0.83"/>
  </r>
  <r>
    <s v="Harry Marie"/>
    <n v="50469"/>
    <x v="695"/>
    <d v="2010-06-20T00:00:00"/>
    <x v="3"/>
    <s v="2010"/>
    <n v="1"/>
    <b v="0"/>
    <x v="3"/>
    <n v="44"/>
    <n v="839.19"/>
    <n v="0"/>
    <s v="Regular Air"/>
    <n v="76.38"/>
    <n v="17.98"/>
    <n v="8.51"/>
    <s v="Manitoba"/>
    <s v="Prarie"/>
    <s v="Consumer"/>
    <s v="Technology"/>
    <x v="16"/>
    <n v="0.4"/>
  </r>
  <r>
    <s v="Tracy Collins"/>
    <n v="50789"/>
    <x v="676"/>
    <d v="2011-03-14T00:00:00"/>
    <x v="4"/>
    <s v="2011"/>
    <n v="2"/>
    <b v="0"/>
    <x v="3"/>
    <n v="23"/>
    <n v="8673.9"/>
    <n v="0.1"/>
    <s v="Regular Air"/>
    <n v="3440.05"/>
    <n v="387.99"/>
    <n v="19.989999999999998"/>
    <s v="Manitoba"/>
    <s v="Prarie"/>
    <s v="Consumer"/>
    <s v="Office Supplies"/>
    <x v="2"/>
    <n v="0.38"/>
  </r>
  <r>
    <s v="Linda Southworth"/>
    <n v="51044"/>
    <x v="1125"/>
    <d v="2012-01-18T00:00:00"/>
    <x v="10"/>
    <s v="2012"/>
    <n v="0"/>
    <s v="FREE DELIVERY"/>
    <x v="0"/>
    <n v="17"/>
    <n v="155.88999999999999"/>
    <n v="0.1"/>
    <s v="Regular Air"/>
    <n v="50.19"/>
    <n v="9.9"/>
    <n v="1.39"/>
    <s v="Manitoba"/>
    <s v="Prarie"/>
    <s v="Consumer"/>
    <s v="Office Supplies"/>
    <x v="8"/>
    <n v="0.37"/>
  </r>
  <r>
    <s v="Linda Southworth"/>
    <n v="51044"/>
    <x v="1125"/>
    <d v="2012-01-22T00:00:00"/>
    <x v="10"/>
    <s v="2012"/>
    <n v="4"/>
    <b v="0"/>
    <x v="0"/>
    <n v="26"/>
    <n v="1333.18"/>
    <n v="7.0000000000000007E-2"/>
    <s v="Delivery Truck"/>
    <n v="120.01"/>
    <n v="50.98"/>
    <n v="14.19"/>
    <s v="Manitoba"/>
    <s v="Prarie"/>
    <s v="Consumer"/>
    <s v="Furniture"/>
    <x v="14"/>
    <n v="0.56000000000000005"/>
  </r>
  <r>
    <s v="Linda Southworth"/>
    <n v="51044"/>
    <x v="1125"/>
    <d v="2012-01-25T00:00:00"/>
    <x v="10"/>
    <s v="2012"/>
    <n v="7"/>
    <b v="0"/>
    <x v="0"/>
    <n v="19"/>
    <n v="117.27"/>
    <n v="0.01"/>
    <s v="Regular Air"/>
    <n v="35.450000000000003"/>
    <n v="5.84"/>
    <n v="0.83"/>
    <s v="Manitoba"/>
    <s v="Prarie"/>
    <s v="Consumer"/>
    <s v="Office Supplies"/>
    <x v="12"/>
    <n v="0.49"/>
  </r>
  <r>
    <s v="Tracy Collins"/>
    <n v="51302"/>
    <x v="1127"/>
    <d v="2011-08-26T00:00:00"/>
    <x v="2"/>
    <s v="2011"/>
    <n v="2"/>
    <b v="0"/>
    <x v="3"/>
    <n v="44"/>
    <n v="167.55"/>
    <n v="0.03"/>
    <s v="Regular Air"/>
    <n v="-223.5"/>
    <n v="3.75"/>
    <n v="7.5"/>
    <s v="Manitoba"/>
    <s v="Prarie"/>
    <s v="Consumer"/>
    <s v="Office Supplies"/>
    <x v="11"/>
    <n v="0.37"/>
  </r>
  <r>
    <s v="Jamie Frazer"/>
    <n v="51392"/>
    <x v="1176"/>
    <d v="2009-11-13T00:00:00"/>
    <x v="6"/>
    <s v="2009"/>
    <n v="1"/>
    <b v="0"/>
    <x v="4"/>
    <n v="10"/>
    <n v="254.89"/>
    <n v="0.09"/>
    <s v="Regular Air"/>
    <n v="-106.58"/>
    <n v="26.31"/>
    <n v="5.89"/>
    <s v="Manitoba"/>
    <s v="Prarie"/>
    <s v="Small Business"/>
    <s v="Technology"/>
    <x v="7"/>
    <n v="0.75"/>
  </r>
  <r>
    <s v="Rachel Payne"/>
    <n v="51650"/>
    <x v="1001"/>
    <d v="2011-06-03T00:00:00"/>
    <x v="3"/>
    <s v="2011"/>
    <n v="2"/>
    <b v="0"/>
    <x v="1"/>
    <n v="25"/>
    <n v="470.11"/>
    <n v="0.08"/>
    <s v="Regular Air"/>
    <n v="91.09"/>
    <n v="19.98"/>
    <n v="5.97"/>
    <s v="Manitoba"/>
    <s v="Prarie"/>
    <s v="Consumer"/>
    <s v="Office Supplies"/>
    <x v="5"/>
    <n v="0.38"/>
  </r>
  <r>
    <s v="Rachel Payne"/>
    <n v="51650"/>
    <x v="1001"/>
    <d v="2011-06-03T00:00:00"/>
    <x v="3"/>
    <s v="2011"/>
    <n v="2"/>
    <b v="0"/>
    <x v="1"/>
    <n v="43"/>
    <n v="10854.83"/>
    <n v="0.08"/>
    <s v="Delivery Truck"/>
    <n v="2039.41"/>
    <n v="270.97000000000003"/>
    <n v="28.06"/>
    <s v="Manitoba"/>
    <s v="Prarie"/>
    <s v="Consumer"/>
    <s v="Technology"/>
    <x v="16"/>
    <n v="0.56000000000000005"/>
  </r>
  <r>
    <s v="Rachel Payne"/>
    <n v="51650"/>
    <x v="1001"/>
    <d v="2011-06-03T00:00:00"/>
    <x v="3"/>
    <s v="2011"/>
    <n v="2"/>
    <b v="0"/>
    <x v="1"/>
    <n v="19"/>
    <n v="51.23"/>
    <n v="0.1"/>
    <s v="Regular Air"/>
    <n v="-5.29"/>
    <n v="2.94"/>
    <n v="0.96"/>
    <s v="Manitoba"/>
    <s v="Prarie"/>
    <s v="Consumer"/>
    <s v="Office Supplies"/>
    <x v="12"/>
    <n v="0.57999999999999996"/>
  </r>
  <r>
    <s v="Rachel Payne"/>
    <n v="51652"/>
    <x v="488"/>
    <d v="2011-04-11T00:00:00"/>
    <x v="8"/>
    <s v="2011"/>
    <n v="2"/>
    <b v="0"/>
    <x v="3"/>
    <n v="37"/>
    <n v="195.51"/>
    <n v="0.03"/>
    <s v="Express Air"/>
    <n v="95.56"/>
    <n v="4.9800000000000004"/>
    <n v="0.49"/>
    <s v="Manitoba"/>
    <s v="Prarie"/>
    <s v="Home Office"/>
    <s v="Office Supplies"/>
    <x v="11"/>
    <n v="0.39"/>
  </r>
  <r>
    <s v="Rachel Payne"/>
    <n v="51652"/>
    <x v="488"/>
    <d v="2011-04-10T00:00:00"/>
    <x v="8"/>
    <s v="2011"/>
    <n v="1"/>
    <b v="0"/>
    <x v="3"/>
    <n v="38"/>
    <n v="4992.63"/>
    <n v="7.0000000000000007E-2"/>
    <s v="Express Air"/>
    <n v="44.13"/>
    <n v="140.85"/>
    <n v="19.989999999999998"/>
    <s v="Manitoba"/>
    <s v="Prarie"/>
    <s v="Home Office"/>
    <s v="Office Supplies"/>
    <x v="0"/>
    <n v="0.73"/>
  </r>
  <r>
    <s v="Victor Price"/>
    <n v="51876"/>
    <x v="329"/>
    <d v="2012-03-07T00:00:00"/>
    <x v="4"/>
    <s v="2012"/>
    <n v="1"/>
    <b v="0"/>
    <x v="5"/>
    <n v="2"/>
    <n v="95.055499999999995"/>
    <n v="0.1"/>
    <s v="Regular Air"/>
    <n v="-298.17"/>
    <n v="55.99"/>
    <n v="5"/>
    <s v="Manitoba"/>
    <s v="Prarie"/>
    <s v="Consumer"/>
    <s v="Technology"/>
    <x v="3"/>
    <n v="0.83"/>
  </r>
  <r>
    <s v="Natalie Webber"/>
    <n v="52070"/>
    <x v="866"/>
    <d v="2009-12-03T00:00:00"/>
    <x v="9"/>
    <s v="2009"/>
    <n v="2"/>
    <b v="0"/>
    <x v="3"/>
    <n v="29"/>
    <n v="67.97"/>
    <n v="0.06"/>
    <s v="Regular Air"/>
    <n v="-109.94"/>
    <n v="2.2799999999999998"/>
    <n v="5.2"/>
    <s v="Manitoba"/>
    <s v="Prarie"/>
    <s v="Corporate"/>
    <s v="Office Supplies"/>
    <x v="12"/>
    <n v="0.41"/>
  </r>
  <r>
    <s v="Jack Garza"/>
    <n v="52160"/>
    <x v="609"/>
    <d v="2011-07-06T00:00:00"/>
    <x v="1"/>
    <s v="2011"/>
    <n v="3"/>
    <b v="0"/>
    <x v="5"/>
    <n v="5"/>
    <n v="15.6"/>
    <n v="0.09"/>
    <s v="Express Air"/>
    <n v="1.67"/>
    <n v="2.1800000000000002"/>
    <n v="0.78"/>
    <s v="Manitoba"/>
    <s v="Prarie"/>
    <s v="Corporate"/>
    <s v="Office Supplies"/>
    <x v="6"/>
    <n v="0.52"/>
  </r>
  <r>
    <s v="Jack Garza"/>
    <n v="52160"/>
    <x v="609"/>
    <d v="2011-07-05T00:00:00"/>
    <x v="1"/>
    <s v="2011"/>
    <n v="2"/>
    <b v="0"/>
    <x v="5"/>
    <n v="6"/>
    <n v="631.49900000000002"/>
    <n v="0.09"/>
    <s v="Regular Air"/>
    <n v="-403.02"/>
    <n v="125.99"/>
    <n v="8.08"/>
    <s v="Manitoba"/>
    <s v="Prarie"/>
    <s v="Corporate"/>
    <s v="Technology"/>
    <x v="3"/>
    <n v="0.56999999999999995"/>
  </r>
  <r>
    <s v="Thais Sissman"/>
    <n v="52258"/>
    <x v="948"/>
    <d v="2009-02-17T00:00:00"/>
    <x v="5"/>
    <s v="2009"/>
    <n v="7"/>
    <b v="0"/>
    <x v="0"/>
    <n v="5"/>
    <n v="63.85"/>
    <n v="0.04"/>
    <s v="Regular Air"/>
    <n v="40.44"/>
    <n v="12.22"/>
    <n v="2.85"/>
    <s v="Manitoba"/>
    <s v="Prarie"/>
    <s v="Small Business"/>
    <s v="Furniture"/>
    <x v="4"/>
    <n v="0.55000000000000004"/>
  </r>
  <r>
    <s v="Thea Hudgings"/>
    <n v="52608"/>
    <x v="472"/>
    <d v="2009-01-25T00:00:00"/>
    <x v="10"/>
    <s v="2009"/>
    <n v="4"/>
    <b v="0"/>
    <x v="0"/>
    <n v="36"/>
    <n v="147.71"/>
    <n v="0.05"/>
    <s v="Regular Air"/>
    <n v="40.04"/>
    <n v="3.98"/>
    <n v="0.7"/>
    <s v="Manitoba"/>
    <s v="Prarie"/>
    <s v="Consumer"/>
    <s v="Office Supplies"/>
    <x v="12"/>
    <n v="0.52"/>
  </r>
  <r>
    <s v="Steven Ward"/>
    <n v="52640"/>
    <x v="20"/>
    <d v="2011-01-04T00:00:00"/>
    <x v="10"/>
    <s v="2011"/>
    <n v="3"/>
    <b v="0"/>
    <x v="4"/>
    <n v="18"/>
    <n v="1163.75"/>
    <n v="0.05"/>
    <s v="Express Air"/>
    <n v="222.17"/>
    <n v="63.98"/>
    <n v="19.989999999999998"/>
    <s v="Manitoba"/>
    <s v="Prarie"/>
    <s v="Consumer"/>
    <s v="Office Supplies"/>
    <x v="2"/>
    <n v="0.36"/>
  </r>
  <r>
    <s v="Eric Hoffmann"/>
    <n v="53412"/>
    <x v="375"/>
    <d v="2009-09-16T00:00:00"/>
    <x v="11"/>
    <s v="2009"/>
    <n v="1"/>
    <b v="0"/>
    <x v="5"/>
    <n v="45"/>
    <n v="2544.73"/>
    <n v="0.02"/>
    <s v="Regular Air"/>
    <n v="375.87"/>
    <n v="54.2"/>
    <n v="11.1"/>
    <s v="Manitoba"/>
    <s v="Prarie"/>
    <s v="Small Business"/>
    <s v="Furniture"/>
    <x v="4"/>
    <n v="0.64"/>
  </r>
  <r>
    <s v="Gary Hwang"/>
    <n v="53568"/>
    <x v="494"/>
    <d v="2010-06-29T00:00:00"/>
    <x v="3"/>
    <s v="2010"/>
    <n v="1"/>
    <b v="0"/>
    <x v="4"/>
    <n v="34"/>
    <n v="4281.13"/>
    <n v="0.05"/>
    <s v="Delivery Truck"/>
    <n v="-1446.08"/>
    <n v="122.99"/>
    <n v="70.2"/>
    <s v="Manitoba"/>
    <s v="Prarie"/>
    <s v="Home Office"/>
    <s v="Furniture"/>
    <x v="14"/>
    <n v="0.74"/>
  </r>
  <r>
    <s v="Elpida Rittenbach"/>
    <n v="53956"/>
    <x v="152"/>
    <d v="2011-08-09T00:00:00"/>
    <x v="2"/>
    <s v="2011"/>
    <n v="1"/>
    <b v="0"/>
    <x v="1"/>
    <n v="43"/>
    <n v="1779.87"/>
    <n v="0.01"/>
    <s v="Regular Air"/>
    <n v="311.72000000000003"/>
    <n v="40.99"/>
    <n v="17.48"/>
    <s v="Manitoba"/>
    <s v="Prarie"/>
    <s v="Consumer"/>
    <s v="Office Supplies"/>
    <x v="5"/>
    <n v="0.36"/>
  </r>
  <r>
    <s v="Toby Knight"/>
    <n v="54371"/>
    <x v="939"/>
    <d v="2012-02-15T00:00:00"/>
    <x v="5"/>
    <s v="2012"/>
    <n v="0"/>
    <s v="FREE DELIVERY"/>
    <x v="3"/>
    <n v="28"/>
    <n v="115.02"/>
    <n v="0"/>
    <s v="Regular Air"/>
    <n v="46.3"/>
    <n v="3.78"/>
    <n v="0.71"/>
    <s v="Manitoba"/>
    <s v="Prarie"/>
    <s v="Corporate"/>
    <s v="Office Supplies"/>
    <x v="6"/>
    <n v="0.39"/>
  </r>
  <r>
    <s v="Toby Knight"/>
    <n v="54371"/>
    <x v="939"/>
    <d v="2012-02-17T00:00:00"/>
    <x v="5"/>
    <s v="2012"/>
    <n v="2"/>
    <b v="0"/>
    <x v="3"/>
    <n v="7"/>
    <n v="118.63"/>
    <n v="0.05"/>
    <s v="Regular Air"/>
    <n v="6.3"/>
    <n v="16.739999999999998"/>
    <n v="5.08"/>
    <s v="Manitoba"/>
    <s v="Prarie"/>
    <s v="Corporate"/>
    <s v="Office Supplies"/>
    <x v="2"/>
    <n v="0.36"/>
  </r>
  <r>
    <s v="Toby Knight"/>
    <n v="54436"/>
    <x v="971"/>
    <d v="2009-09-19T00:00:00"/>
    <x v="11"/>
    <s v="2009"/>
    <n v="0"/>
    <s v="FREE DELIVERY"/>
    <x v="1"/>
    <n v="17"/>
    <n v="705.85"/>
    <n v="0.04"/>
    <s v="Express Air"/>
    <n v="151.66999999999999"/>
    <n v="39.479999999999997"/>
    <n v="1.99"/>
    <s v="Manitoba"/>
    <s v="Prarie"/>
    <s v="Corporate"/>
    <s v="Technology"/>
    <x v="7"/>
    <n v="0.54"/>
  </r>
  <r>
    <s v="Toby Knight"/>
    <n v="54436"/>
    <x v="971"/>
    <d v="2009-09-20T00:00:00"/>
    <x v="11"/>
    <s v="2009"/>
    <n v="1"/>
    <b v="0"/>
    <x v="1"/>
    <n v="37"/>
    <n v="321.3"/>
    <n v="0"/>
    <s v="Regular Air"/>
    <n v="-47.23"/>
    <n v="8.1199999999999992"/>
    <n v="2.83"/>
    <s v="Manitoba"/>
    <s v="Prarie"/>
    <s v="Corporate"/>
    <s v="Technology"/>
    <x v="7"/>
    <n v="0.77"/>
  </r>
  <r>
    <s v="Joseph Airdo"/>
    <n v="54464"/>
    <x v="161"/>
    <d v="2009-09-03T00:00:00"/>
    <x v="11"/>
    <s v="2009"/>
    <n v="2"/>
    <b v="0"/>
    <x v="1"/>
    <n v="11"/>
    <n v="227.41"/>
    <n v="0.06"/>
    <s v="Regular Air"/>
    <n v="44.29"/>
    <n v="19.98"/>
    <n v="10.49"/>
    <s v="Manitoba"/>
    <s v="Prarie"/>
    <s v="Consumer"/>
    <s v="Furniture"/>
    <x v="4"/>
    <n v="0.49"/>
  </r>
  <r>
    <s v="Joseph Airdo"/>
    <n v="54464"/>
    <x v="161"/>
    <d v="2009-09-02T00:00:00"/>
    <x v="11"/>
    <s v="2009"/>
    <n v="1"/>
    <b v="0"/>
    <x v="1"/>
    <n v="50"/>
    <n v="87.44"/>
    <n v="0.08"/>
    <s v="Regular Air"/>
    <n v="-184.6"/>
    <n v="1.76"/>
    <n v="4.8600000000000003"/>
    <s v="Manitoba"/>
    <s v="Prarie"/>
    <s v="Consumer"/>
    <s v="Furniture"/>
    <x v="4"/>
    <n v="0.41"/>
  </r>
  <r>
    <s v="Valerie Takahito"/>
    <n v="54468"/>
    <x v="327"/>
    <d v="2009-12-15T00:00:00"/>
    <x v="9"/>
    <s v="2009"/>
    <n v="1"/>
    <b v="0"/>
    <x v="1"/>
    <n v="15"/>
    <n v="40.75"/>
    <n v="0.03"/>
    <s v="Regular Air"/>
    <n v="12.76"/>
    <n v="2.61"/>
    <n v="0.5"/>
    <s v="Manitoba"/>
    <s v="Prarie"/>
    <s v="Consumer"/>
    <s v="Office Supplies"/>
    <x v="11"/>
    <n v="0.39"/>
  </r>
  <r>
    <s v="Valerie Takahito"/>
    <n v="54468"/>
    <x v="327"/>
    <d v="2009-12-15T00:00:00"/>
    <x v="9"/>
    <s v="2009"/>
    <n v="1"/>
    <b v="0"/>
    <x v="1"/>
    <n v="35"/>
    <n v="424.09"/>
    <n v="0.01"/>
    <s v="Regular Air"/>
    <n v="-114.18"/>
    <n v="11.66"/>
    <n v="7.95"/>
    <s v="Manitoba"/>
    <s v="Prarie"/>
    <s v="Consumer"/>
    <s v="Office Supplies"/>
    <x v="12"/>
    <n v="0.57999999999999996"/>
  </r>
  <r>
    <s v="Phillip Flathmann"/>
    <n v="54819"/>
    <x v="987"/>
    <d v="2009-10-15T00:00:00"/>
    <x v="0"/>
    <s v="2009"/>
    <n v="5"/>
    <b v="0"/>
    <x v="0"/>
    <n v="10"/>
    <n v="53.32"/>
    <n v="7.0000000000000007E-2"/>
    <s v="Regular Air"/>
    <n v="-20.68"/>
    <n v="4.97"/>
    <n v="5.71"/>
    <s v="Manitoba"/>
    <s v="Prarie"/>
    <s v="Small Business"/>
    <s v="Furniture"/>
    <x v="4"/>
    <n v="0.54"/>
  </r>
  <r>
    <s v="Phillip Flathmann"/>
    <n v="54819"/>
    <x v="987"/>
    <d v="2009-10-12T00:00:00"/>
    <x v="0"/>
    <s v="2009"/>
    <n v="2"/>
    <b v="0"/>
    <x v="0"/>
    <n v="26"/>
    <n v="64.03"/>
    <n v="0.09"/>
    <s v="Regular Air"/>
    <n v="11.42"/>
    <n v="2.62"/>
    <n v="0.8"/>
    <s v="Manitoba"/>
    <s v="Prarie"/>
    <s v="Small Business"/>
    <s v="Office Supplies"/>
    <x v="6"/>
    <n v="0.39"/>
  </r>
  <r>
    <s v="Phillip Flathmann"/>
    <n v="54819"/>
    <x v="987"/>
    <d v="2009-10-10T00:00:00"/>
    <x v="0"/>
    <s v="2009"/>
    <n v="0"/>
    <s v="FREE DELIVERY"/>
    <x v="0"/>
    <n v="46"/>
    <n v="2710.5055000000002"/>
    <n v="0.03"/>
    <s v="Regular Air"/>
    <n v="624.12"/>
    <n v="65.989999999999995"/>
    <n v="8.8000000000000007"/>
    <s v="Manitoba"/>
    <s v="Prarie"/>
    <s v="Small Business"/>
    <s v="Technology"/>
    <x v="3"/>
    <n v="0.57999999999999996"/>
  </r>
  <r>
    <s v="Natalie Webber"/>
    <n v="54882"/>
    <x v="955"/>
    <d v="2011-02-09T00:00:00"/>
    <x v="5"/>
    <s v="2011"/>
    <n v="3"/>
    <b v="0"/>
    <x v="5"/>
    <n v="17"/>
    <n v="86.29"/>
    <n v="0.02"/>
    <s v="Regular Air"/>
    <n v="34.979999999999997"/>
    <n v="4.9800000000000004"/>
    <n v="0.49"/>
    <s v="Manitoba"/>
    <s v="Prarie"/>
    <s v="Consumer"/>
    <s v="Office Supplies"/>
    <x v="11"/>
    <n v="0.39"/>
  </r>
  <r>
    <s v="Natalie Webber"/>
    <n v="54882"/>
    <x v="955"/>
    <d v="2011-02-08T00:00:00"/>
    <x v="5"/>
    <s v="2011"/>
    <n v="2"/>
    <b v="0"/>
    <x v="5"/>
    <n v="2"/>
    <n v="86.92"/>
    <n v="0.03"/>
    <s v="Regular Air"/>
    <n v="-43.93"/>
    <n v="36.549999999999997"/>
    <n v="13.89"/>
    <s v="Manitoba"/>
    <s v="Prarie"/>
    <s v="Consumer"/>
    <s v="Office Supplies"/>
    <x v="12"/>
    <n v="0.41"/>
  </r>
  <r>
    <s v="Russell Applegate"/>
    <n v="55042"/>
    <x v="1038"/>
    <d v="2011-12-10T00:00:00"/>
    <x v="9"/>
    <s v="2011"/>
    <n v="2"/>
    <b v="0"/>
    <x v="1"/>
    <n v="28"/>
    <n v="1717.88"/>
    <n v="0.05"/>
    <s v="Express Air"/>
    <n v="513.92999999999995"/>
    <n v="60.97"/>
    <n v="4.5"/>
    <s v="Manitoba"/>
    <s v="Prarie"/>
    <s v="Home Office"/>
    <s v="Office Supplies"/>
    <x v="1"/>
    <n v="0.56000000000000005"/>
  </r>
  <r>
    <s v="Russell Applegate"/>
    <n v="55042"/>
    <x v="1038"/>
    <d v="2011-12-09T00:00:00"/>
    <x v="9"/>
    <s v="2011"/>
    <n v="1"/>
    <b v="0"/>
    <x v="1"/>
    <n v="38"/>
    <n v="1978.4345000000001"/>
    <n v="0.09"/>
    <s v="Regular Air"/>
    <n v="471.09"/>
    <n v="65.989999999999995"/>
    <n v="2.5"/>
    <s v="Manitoba"/>
    <s v="Prarie"/>
    <s v="Home Office"/>
    <s v="Technology"/>
    <x v="3"/>
    <n v="0.55000000000000004"/>
  </r>
  <r>
    <s v="Thais Sissman"/>
    <n v="55046"/>
    <x v="1128"/>
    <d v="2009-04-14T00:00:00"/>
    <x v="8"/>
    <s v="2009"/>
    <n v="1"/>
    <b v="0"/>
    <x v="5"/>
    <n v="2"/>
    <n v="29.32"/>
    <n v="0.08"/>
    <s v="Express Air"/>
    <n v="-12.93"/>
    <n v="7.28"/>
    <n v="11.15"/>
    <s v="Manitoba"/>
    <s v="Prarie"/>
    <s v="Small Business"/>
    <s v="Office Supplies"/>
    <x v="5"/>
    <n v="0.37"/>
  </r>
  <r>
    <s v="Jamie Frazer"/>
    <n v="55297"/>
    <x v="844"/>
    <d v="2010-10-21T00:00:00"/>
    <x v="0"/>
    <s v="2010"/>
    <n v="2"/>
    <b v="0"/>
    <x v="4"/>
    <n v="29"/>
    <n v="566.66"/>
    <n v="0.1"/>
    <s v="Regular Air"/>
    <n v="60.59"/>
    <n v="19.98"/>
    <n v="8.68"/>
    <s v="Manitoba"/>
    <s v="Prarie"/>
    <s v="Small Business"/>
    <s v="Office Supplies"/>
    <x v="5"/>
    <n v="0.37"/>
  </r>
  <r>
    <s v="Russell Applegate"/>
    <n v="55360"/>
    <x v="605"/>
    <d v="2009-01-24T00:00:00"/>
    <x v="10"/>
    <s v="2009"/>
    <n v="2"/>
    <b v="0"/>
    <x v="4"/>
    <n v="49"/>
    <n v="134.83000000000001"/>
    <n v="7.0000000000000007E-2"/>
    <s v="Regular Air"/>
    <n v="50.74"/>
    <n v="2.89"/>
    <n v="0.5"/>
    <s v="Manitoba"/>
    <s v="Prarie"/>
    <s v="Small Business"/>
    <s v="Office Supplies"/>
    <x v="11"/>
    <n v="0.38"/>
  </r>
  <r>
    <s v="Russell Applegate"/>
    <n v="55360"/>
    <x v="605"/>
    <d v="2009-01-23T00:00:00"/>
    <x v="10"/>
    <s v="2009"/>
    <n v="1"/>
    <b v="0"/>
    <x v="4"/>
    <n v="39"/>
    <n v="8865.1"/>
    <n v="0"/>
    <s v="Delivery Truck"/>
    <n v="1517.12"/>
    <n v="217.85"/>
    <n v="29.1"/>
    <s v="Manitoba"/>
    <s v="Prarie"/>
    <s v="Small Business"/>
    <s v="Furniture"/>
    <x v="10"/>
    <n v="0.68"/>
  </r>
  <r>
    <s v="Jack Garza"/>
    <n v="55623"/>
    <x v="473"/>
    <d v="2012-10-06T00:00:00"/>
    <x v="0"/>
    <s v="2012"/>
    <n v="1"/>
    <b v="0"/>
    <x v="5"/>
    <n v="47"/>
    <n v="10348.73"/>
    <n v="0.09"/>
    <s v="Delivery Truck"/>
    <n v="1094.57"/>
    <n v="227.55"/>
    <n v="32.479999999999997"/>
    <s v="Manitoba"/>
    <s v="Prarie"/>
    <s v="Corporate"/>
    <s v="Furniture"/>
    <x v="10"/>
    <n v="0.68"/>
  </r>
  <r>
    <s v="Steven Cartwright"/>
    <n v="55650"/>
    <x v="1255"/>
    <d v="2011-10-23T00:00:00"/>
    <x v="0"/>
    <s v="2011"/>
    <n v="2"/>
    <b v="0"/>
    <x v="0"/>
    <n v="41"/>
    <n v="1258.97"/>
    <n v="0.1"/>
    <s v="Regular Air"/>
    <n v="-112.58"/>
    <n v="32.979999999999997"/>
    <n v="5.5"/>
    <s v="Manitoba"/>
    <s v="Prarie"/>
    <s v="Home Office"/>
    <s v="Technology"/>
    <x v="7"/>
    <n v="0.75"/>
  </r>
  <r>
    <s v="Helen Andreada"/>
    <n v="55651"/>
    <x v="967"/>
    <d v="2012-03-10T00:00:00"/>
    <x v="4"/>
    <s v="2012"/>
    <n v="3"/>
    <b v="0"/>
    <x v="4"/>
    <n v="41"/>
    <n v="830.53"/>
    <n v="0.01"/>
    <s v="Regular Air"/>
    <n v="120.69"/>
    <n v="20.239999999999998"/>
    <n v="8.99"/>
    <s v="Manitoba"/>
    <s v="Prarie"/>
    <s v="Corporate"/>
    <s v="Furniture"/>
    <x v="4"/>
    <n v="0.46"/>
  </r>
  <r>
    <s v="Helen Andreada"/>
    <n v="55651"/>
    <x v="967"/>
    <d v="2012-03-08T00:00:00"/>
    <x v="4"/>
    <s v="2012"/>
    <n v="1"/>
    <b v="0"/>
    <x v="4"/>
    <n v="2"/>
    <n v="79.930000000000007"/>
    <n v="0"/>
    <s v="Regular Air"/>
    <n v="-52.73"/>
    <n v="27.75"/>
    <n v="19.989999999999998"/>
    <s v="Manitoba"/>
    <s v="Prarie"/>
    <s v="Corporate"/>
    <s v="Office Supplies"/>
    <x v="0"/>
    <n v="0.67"/>
  </r>
  <r>
    <s v="Sean Braxton"/>
    <n v="56322"/>
    <x v="1204"/>
    <d v="2011-10-02T00:00:00"/>
    <x v="0"/>
    <s v="2011"/>
    <n v="2"/>
    <b v="0"/>
    <x v="4"/>
    <n v="26"/>
    <n v="799.84"/>
    <n v="0.08"/>
    <s v="Regular Air"/>
    <n v="64.13"/>
    <n v="31.11"/>
    <n v="3.6"/>
    <s v="Manitoba"/>
    <s v="Prarie"/>
    <s v="Small Business"/>
    <s v="Technology"/>
    <x v="7"/>
    <n v="0.64"/>
  </r>
  <r>
    <s v="Sean Braxton"/>
    <n v="56322"/>
    <x v="1204"/>
    <d v="2011-10-02T00:00:00"/>
    <x v="0"/>
    <s v="2011"/>
    <n v="2"/>
    <b v="0"/>
    <x v="4"/>
    <n v="16"/>
    <n v="1689.1369999999999"/>
    <n v="7.0000000000000007E-2"/>
    <s v="Regular Air"/>
    <n v="71.06"/>
    <n v="125.99"/>
    <n v="8.08"/>
    <s v="Manitoba"/>
    <s v="Prarie"/>
    <s v="Small Business"/>
    <s v="Technology"/>
    <x v="3"/>
    <n v="0.56999999999999995"/>
  </r>
  <r>
    <s v="Linda Southworth"/>
    <n v="56608"/>
    <x v="1278"/>
    <d v="2009-11-20T00:00:00"/>
    <x v="6"/>
    <s v="2009"/>
    <n v="2"/>
    <b v="0"/>
    <x v="5"/>
    <n v="23"/>
    <n v="42.23"/>
    <n v="0.1"/>
    <s v="Regular Air"/>
    <n v="-15.11"/>
    <n v="1.89"/>
    <n v="0.76"/>
    <s v="Manitoba"/>
    <s v="Prarie"/>
    <s v="Consumer"/>
    <s v="Office Supplies"/>
    <x v="6"/>
    <n v="0.83"/>
  </r>
  <r>
    <s v="Joseph Airdo"/>
    <n v="56612"/>
    <x v="99"/>
    <d v="2009-07-22T00:00:00"/>
    <x v="1"/>
    <s v="2009"/>
    <n v="0"/>
    <s v="FREE DELIVERY"/>
    <x v="1"/>
    <n v="38"/>
    <n v="4008.7275"/>
    <n v="0"/>
    <s v="Regular Air"/>
    <n v="1219.3399999999999"/>
    <n v="115.99"/>
    <n v="5.92"/>
    <s v="Manitoba"/>
    <s v="Prarie"/>
    <s v="Consumer"/>
    <s v="Technology"/>
    <x v="3"/>
    <n v="0.57999999999999996"/>
  </r>
  <r>
    <s v="Roland Murray"/>
    <n v="56835"/>
    <x v="773"/>
    <d v="2010-02-20T00:00:00"/>
    <x v="5"/>
    <s v="2010"/>
    <n v="0"/>
    <s v="FREE DELIVERY"/>
    <x v="3"/>
    <n v="1"/>
    <n v="10.94"/>
    <n v="0.1"/>
    <s v="Regular Air"/>
    <n v="-5.16"/>
    <n v="9.11"/>
    <n v="2.25"/>
    <s v="Manitoba"/>
    <s v="Prarie"/>
    <s v="Home Office"/>
    <s v="Office Supplies"/>
    <x v="12"/>
    <n v="0.52"/>
  </r>
  <r>
    <s v="Jack Garza"/>
    <n v="57058"/>
    <x v="1284"/>
    <d v="2012-05-09T00:00:00"/>
    <x v="7"/>
    <s v="2012"/>
    <n v="0"/>
    <s v="FREE DELIVERY"/>
    <x v="4"/>
    <n v="28"/>
    <n v="205.43"/>
    <n v="0"/>
    <s v="Express Air"/>
    <n v="-24.3"/>
    <n v="6.54"/>
    <n v="5.27"/>
    <s v="Manitoba"/>
    <s v="Prarie"/>
    <s v="Corporate"/>
    <s v="Office Supplies"/>
    <x v="2"/>
    <n v="0.36"/>
  </r>
  <r>
    <s v="Jack Garza"/>
    <n v="57058"/>
    <x v="1284"/>
    <d v="2012-05-10T00:00:00"/>
    <x v="7"/>
    <s v="2012"/>
    <n v="1"/>
    <b v="0"/>
    <x v="4"/>
    <n v="27"/>
    <n v="979.06"/>
    <n v="7.0000000000000007E-2"/>
    <s v="Regular Air"/>
    <n v="-131.9"/>
    <n v="35.770000000000003"/>
    <n v="9.02"/>
    <s v="Manitoba"/>
    <s v="Prarie"/>
    <s v="Corporate"/>
    <s v="Technology"/>
    <x v="7"/>
    <n v="0.75"/>
  </r>
  <r>
    <s v="Thais Sissman"/>
    <n v="57506"/>
    <x v="594"/>
    <d v="2009-02-13T00:00:00"/>
    <x v="5"/>
    <s v="2009"/>
    <n v="0"/>
    <s v="FREE DELIVERY"/>
    <x v="4"/>
    <n v="48"/>
    <n v="332.55"/>
    <n v="0.1"/>
    <s v="Regular Air"/>
    <n v="-66.87"/>
    <n v="7.28"/>
    <n v="5.47"/>
    <s v="Manitoba"/>
    <s v="Prarie"/>
    <s v="Corporate"/>
    <s v="Office Supplies"/>
    <x v="5"/>
    <n v="0.35"/>
  </r>
  <r>
    <s v="Russell D'Ascenzo"/>
    <n v="57574"/>
    <x v="1155"/>
    <d v="2012-07-24T00:00:00"/>
    <x v="1"/>
    <s v="2012"/>
    <n v="1"/>
    <b v="0"/>
    <x v="5"/>
    <n v="20"/>
    <n v="466.36"/>
    <n v="7.0000000000000007E-2"/>
    <s v="Delivery Truck"/>
    <n v="-192.7"/>
    <n v="23.99"/>
    <n v="15.68"/>
    <s v="Manitoba"/>
    <s v="Prarie"/>
    <s v="Consumer"/>
    <s v="Furniture"/>
    <x v="4"/>
    <n v="0.62"/>
  </r>
  <r>
    <s v="Rachel Payne"/>
    <n v="57602"/>
    <x v="425"/>
    <d v="2012-05-26T00:00:00"/>
    <x v="7"/>
    <s v="2012"/>
    <n v="9"/>
    <b v="0"/>
    <x v="0"/>
    <n v="43"/>
    <n v="130.36000000000001"/>
    <n v="0.02"/>
    <s v="Regular Air"/>
    <n v="58.52"/>
    <n v="2.88"/>
    <n v="0.5"/>
    <s v="Manitoba"/>
    <s v="Prarie"/>
    <s v="Consumer"/>
    <s v="Office Supplies"/>
    <x v="11"/>
    <n v="0.36"/>
  </r>
  <r>
    <s v="Arthur Gainer"/>
    <n v="57921"/>
    <x v="1098"/>
    <d v="2010-08-18T00:00:00"/>
    <x v="2"/>
    <s v="2010"/>
    <n v="0"/>
    <s v="FREE DELIVERY"/>
    <x v="4"/>
    <n v="8"/>
    <n v="45.24"/>
    <n v="0.01"/>
    <s v="Regular Air"/>
    <n v="-42.12"/>
    <n v="4.9800000000000004"/>
    <n v="4.62"/>
    <s v="Manitoba"/>
    <s v="Prarie"/>
    <s v="Consumer"/>
    <s v="Technology"/>
    <x v="7"/>
    <n v="0.64"/>
  </r>
  <r>
    <s v="Arthur Gainer"/>
    <n v="57921"/>
    <x v="1098"/>
    <d v="2010-08-20T00:00:00"/>
    <x v="2"/>
    <s v="2010"/>
    <n v="2"/>
    <b v="0"/>
    <x v="4"/>
    <n v="7"/>
    <n v="148.05000000000001"/>
    <n v="0.08"/>
    <s v="Regular Air"/>
    <n v="-45.94"/>
    <n v="21.38"/>
    <n v="8.99"/>
    <s v="Manitoba"/>
    <s v="Prarie"/>
    <s v="Consumer"/>
    <s v="Office Supplies"/>
    <x v="12"/>
    <n v="0.59"/>
  </r>
  <r>
    <s v="Steven Ward"/>
    <n v="57958"/>
    <x v="1302"/>
    <d v="2009-03-01T00:00:00"/>
    <x v="4"/>
    <s v="2009"/>
    <n v="1"/>
    <b v="0"/>
    <x v="5"/>
    <n v="46"/>
    <n v="1419.83"/>
    <n v="7.0000000000000007E-2"/>
    <s v="Express Air"/>
    <n v="385.8"/>
    <n v="30.98"/>
    <n v="8.74"/>
    <s v="Manitoba"/>
    <s v="Prarie"/>
    <s v="Consumer"/>
    <s v="Office Supplies"/>
    <x v="5"/>
    <n v="0.4"/>
  </r>
  <r>
    <s v="Arthur Gainer"/>
    <n v="58086"/>
    <x v="396"/>
    <d v="2011-03-11T00:00:00"/>
    <x v="4"/>
    <s v="2011"/>
    <n v="1"/>
    <b v="0"/>
    <x v="4"/>
    <n v="27"/>
    <n v="154.62"/>
    <n v="0.04"/>
    <s v="Regular Air"/>
    <n v="-118.6"/>
    <n v="5.53"/>
    <n v="6.98"/>
    <s v="Manitoba"/>
    <s v="Prarie"/>
    <s v="Corporate"/>
    <s v="Office Supplies"/>
    <x v="2"/>
    <n v="0.39"/>
  </r>
  <r>
    <s v="Arthur Gainer"/>
    <n v="58086"/>
    <x v="396"/>
    <d v="2011-03-11T00:00:00"/>
    <x v="4"/>
    <s v="2011"/>
    <n v="1"/>
    <b v="0"/>
    <x v="4"/>
    <n v="31"/>
    <n v="1638.2"/>
    <n v="0.1"/>
    <s v="Regular Air"/>
    <n v="471.22"/>
    <n v="55.98"/>
    <n v="13.88"/>
    <s v="Manitoba"/>
    <s v="Prarie"/>
    <s v="Corporate"/>
    <s v="Office Supplies"/>
    <x v="5"/>
    <n v="0.36"/>
  </r>
  <r>
    <s v="Tracy Collins"/>
    <n v="58182"/>
    <x v="277"/>
    <d v="2009-02-22T00:00:00"/>
    <x v="5"/>
    <s v="2009"/>
    <n v="2"/>
    <b v="0"/>
    <x v="1"/>
    <n v="24"/>
    <n v="479.13"/>
    <n v="0.05"/>
    <s v="Express Air"/>
    <n v="166.92"/>
    <n v="19.23"/>
    <n v="6.15"/>
    <s v="Manitoba"/>
    <s v="Prarie"/>
    <s v="Corporate"/>
    <s v="Furniture"/>
    <x v="4"/>
    <n v="0.44"/>
  </r>
  <r>
    <s v="Rick Bensley"/>
    <n v="58342"/>
    <x v="1303"/>
    <d v="2011-04-01T00:00:00"/>
    <x v="8"/>
    <s v="2011"/>
    <n v="0"/>
    <s v="FREE DELIVERY"/>
    <x v="1"/>
    <n v="40"/>
    <n v="1718.87"/>
    <n v="0.02"/>
    <s v="Regular Air"/>
    <n v="754.1"/>
    <n v="40.98"/>
    <n v="1.99"/>
    <s v="Manitoba"/>
    <s v="Prarie"/>
    <s v="Consumer"/>
    <s v="Technology"/>
    <x v="7"/>
    <n v="0.44"/>
  </r>
  <r>
    <s v="Emily Ducich"/>
    <n v="59174"/>
    <x v="1268"/>
    <d v="2010-01-03T00:00:00"/>
    <x v="10"/>
    <s v="2010"/>
    <n v="2"/>
    <b v="0"/>
    <x v="4"/>
    <n v="6"/>
    <n v="1193.0999999999999"/>
    <n v="0.09"/>
    <s v="Express Air"/>
    <n v="-139.5"/>
    <n v="204.1"/>
    <n v="13.99"/>
    <s v="Manitoba"/>
    <s v="Prarie"/>
    <s v="Consumer"/>
    <s v="Technology"/>
    <x v="16"/>
    <n v="0.37"/>
  </r>
  <r>
    <s v="Thea Hudgings"/>
    <n v="59361"/>
    <x v="903"/>
    <d v="2012-08-31T00:00:00"/>
    <x v="2"/>
    <s v="2012"/>
    <n v="2"/>
    <b v="0"/>
    <x v="1"/>
    <n v="45"/>
    <n v="1008.34"/>
    <n v="0.09"/>
    <s v="Regular Air"/>
    <n v="218.65"/>
    <n v="23.99"/>
    <n v="6.3"/>
    <s v="Manitoba"/>
    <s v="Prarie"/>
    <s v="Consumer"/>
    <s v="Technology"/>
    <x v="16"/>
    <n v="0.38"/>
  </r>
  <r>
    <s v="Sanjit Engle"/>
    <n v="59365"/>
    <x v="565"/>
    <d v="2009-12-09T00:00:00"/>
    <x v="9"/>
    <s v="2009"/>
    <n v="2"/>
    <b v="0"/>
    <x v="4"/>
    <n v="1"/>
    <n v="534.29999999999995"/>
    <n v="0.05"/>
    <s v="Delivery Truck"/>
    <n v="-1220.9100000000001"/>
    <n v="535.64"/>
    <n v="14.7"/>
    <s v="Manitoba"/>
    <s v="Prarie"/>
    <s v="Home Office"/>
    <s v="Technology"/>
    <x v="16"/>
    <n v="0.59"/>
  </r>
  <r>
    <s v="Jill Fjeld"/>
    <n v="59492"/>
    <x v="379"/>
    <d v="2012-11-01T00:00:00"/>
    <x v="6"/>
    <s v="2012"/>
    <n v="1"/>
    <b v="0"/>
    <x v="3"/>
    <n v="25"/>
    <n v="170.4"/>
    <n v="0.02"/>
    <s v="Regular Air"/>
    <n v="-153.75"/>
    <n v="6.48"/>
    <n v="10.050000000000001"/>
    <s v="Manitoba"/>
    <s v="Prarie"/>
    <s v="Home Office"/>
    <s v="Office Supplies"/>
    <x v="5"/>
    <n v="0.37"/>
  </r>
  <r>
    <s v="Susan MacKendrick"/>
    <n v="59684"/>
    <x v="662"/>
    <d v="2011-01-15T00:00:00"/>
    <x v="10"/>
    <s v="2011"/>
    <n v="17"/>
    <b v="0"/>
    <x v="4"/>
    <n v="50"/>
    <n v="9059.9"/>
    <n v="7.0000000000000007E-2"/>
    <s v="Delivery Truck"/>
    <n v="778.01"/>
    <n v="180.98"/>
    <n v="55.24"/>
    <s v="Manitoba"/>
    <s v="Prarie"/>
    <s v="Corporate"/>
    <s v="Office Supplies"/>
    <x v="1"/>
    <n v="0.56999999999999995"/>
  </r>
  <r>
    <s v="Susan MacKendrick"/>
    <n v="59684"/>
    <x v="662"/>
    <d v="2011-01-16T00:00:00"/>
    <x v="10"/>
    <s v="2011"/>
    <n v="18"/>
    <b v="0"/>
    <x v="4"/>
    <n v="41"/>
    <n v="368.17"/>
    <n v="0"/>
    <s v="Express Air"/>
    <n v="-15.12"/>
    <n v="8.32"/>
    <n v="2.38"/>
    <s v="Manitoba"/>
    <s v="Prarie"/>
    <s v="Corporate"/>
    <s v="Technology"/>
    <x v="7"/>
    <n v="0.74"/>
  </r>
  <r>
    <s v="Susan MacKendrick"/>
    <n v="59684"/>
    <x v="662"/>
    <d v="2011-01-17T00:00:00"/>
    <x v="10"/>
    <s v="2011"/>
    <n v="19"/>
    <b v="0"/>
    <x v="4"/>
    <n v="3"/>
    <n v="14.46"/>
    <n v="0.06"/>
    <s v="Regular Air"/>
    <n v="-5.26"/>
    <n v="4.2"/>
    <n v="2.2599999999999998"/>
    <s v="Manitoba"/>
    <s v="Prarie"/>
    <s v="Corporate"/>
    <s v="Office Supplies"/>
    <x v="5"/>
    <n v="0.36"/>
  </r>
  <r>
    <s v="Susan MacKendrick"/>
    <n v="59684"/>
    <x v="662"/>
    <d v="2010-12-30T00:00:00"/>
    <x v="9"/>
    <s v="2010"/>
    <n v="1"/>
    <b v="0"/>
    <x v="4"/>
    <n v="25"/>
    <n v="168.39"/>
    <n v="0.03"/>
    <s v="Regular Air"/>
    <n v="-144.88999999999999"/>
    <n v="6.48"/>
    <n v="9.68"/>
    <s v="Manitoba"/>
    <s v="Prarie"/>
    <s v="Corporate"/>
    <s v="Office Supplies"/>
    <x v="5"/>
    <n v="0.36"/>
  </r>
  <r>
    <s v="Peter Fuller"/>
    <n v="229"/>
    <x v="282"/>
    <d v="2010-12-29T00:00:00"/>
    <x v="9"/>
    <s v="2010"/>
    <n v="1"/>
    <b v="0"/>
    <x v="5"/>
    <n v="24"/>
    <n v="599.1"/>
    <n v="0.02"/>
    <s v="Regular Air"/>
    <n v="3.82"/>
    <n v="24.92"/>
    <n v="12.98"/>
    <s v="Saskachewan"/>
    <s v="Prarie"/>
    <s v="Consumer"/>
    <s v="Office Supplies"/>
    <x v="2"/>
    <n v="0.39"/>
  </r>
  <r>
    <s v="Sam Craven"/>
    <n v="512"/>
    <x v="1029"/>
    <d v="2011-05-19T00:00:00"/>
    <x v="7"/>
    <s v="2011"/>
    <n v="0"/>
    <s v="FREE DELIVERY"/>
    <x v="0"/>
    <n v="6"/>
    <n v="1309.53"/>
    <n v="0.06"/>
    <s v="Regular Air"/>
    <n v="19.18"/>
    <n v="218.08"/>
    <n v="18.059999999999999"/>
    <s v="Saskachewan"/>
    <s v="Prarie"/>
    <s v="Home Office"/>
    <s v="Furniture"/>
    <x v="14"/>
    <n v="0.56999999999999995"/>
  </r>
  <r>
    <s v="Sam Craven"/>
    <n v="512"/>
    <x v="1029"/>
    <d v="2011-05-21T00:00:00"/>
    <x v="7"/>
    <s v="2011"/>
    <n v="2"/>
    <b v="0"/>
    <x v="0"/>
    <n v="48"/>
    <n v="806.37"/>
    <n v="0.01"/>
    <s v="Express Air"/>
    <n v="-166.4"/>
    <n v="15.42"/>
    <n v="10.68"/>
    <s v="Saskachewan"/>
    <s v="Prarie"/>
    <s v="Home Office"/>
    <s v="Office Supplies"/>
    <x v="0"/>
    <n v="0.57999999999999996"/>
  </r>
  <r>
    <s v="Mitch Willingham"/>
    <n v="1287"/>
    <x v="694"/>
    <d v="2009-07-06T00:00:00"/>
    <x v="1"/>
    <s v="2009"/>
    <n v="2"/>
    <b v="0"/>
    <x v="1"/>
    <n v="39"/>
    <n v="3908.65"/>
    <n v="0.06"/>
    <s v="Regular Air"/>
    <n v="480.57"/>
    <n v="105.29"/>
    <n v="10.119999999999999"/>
    <s v="Saskachewan"/>
    <s v="Prarie"/>
    <s v="Corporate"/>
    <s v="Furniture"/>
    <x v="4"/>
    <n v="0.79"/>
  </r>
  <r>
    <s v="Mitch Willingham"/>
    <n v="1895"/>
    <x v="127"/>
    <d v="2009-05-31T00:00:00"/>
    <x v="7"/>
    <s v="2009"/>
    <n v="2"/>
    <b v="0"/>
    <x v="4"/>
    <n v="5"/>
    <n v="41.25"/>
    <n v="0.02"/>
    <s v="Regular Air"/>
    <n v="-23.25"/>
    <n v="6.48"/>
    <n v="7.91"/>
    <s v="Saskachewan"/>
    <s v="Prarie"/>
    <s v="Corporate"/>
    <s v="Office Supplies"/>
    <x v="5"/>
    <n v="0.37"/>
  </r>
  <r>
    <s v="Sam Craven"/>
    <n v="2023"/>
    <x v="409"/>
    <d v="2012-05-05T00:00:00"/>
    <x v="7"/>
    <s v="2012"/>
    <n v="0"/>
    <s v="FREE DELIVERY"/>
    <x v="0"/>
    <n v="4"/>
    <n v="294.89"/>
    <n v="0.09"/>
    <s v="Regular Air"/>
    <n v="-321.83999999999997"/>
    <n v="73.98"/>
    <n v="12.14"/>
    <s v="Saskachewan"/>
    <s v="Prarie"/>
    <s v="Home Office"/>
    <s v="Technology"/>
    <x v="7"/>
    <n v="0.67"/>
  </r>
  <r>
    <s v="Sam Craven"/>
    <n v="2023"/>
    <x v="409"/>
    <d v="2012-05-07T00:00:00"/>
    <x v="7"/>
    <s v="2012"/>
    <n v="2"/>
    <b v="0"/>
    <x v="0"/>
    <n v="50"/>
    <n v="246.57"/>
    <n v="0.06"/>
    <s v="Regular Air"/>
    <n v="-132.51"/>
    <n v="4.9800000000000004"/>
    <n v="5.49"/>
    <s v="Saskachewan"/>
    <s v="Prarie"/>
    <s v="Home Office"/>
    <s v="Office Supplies"/>
    <x v="5"/>
    <n v="0.38"/>
  </r>
  <r>
    <s v="John Dryer"/>
    <n v="2593"/>
    <x v="1152"/>
    <d v="2010-09-05T00:00:00"/>
    <x v="11"/>
    <s v="2010"/>
    <n v="2"/>
    <b v="0"/>
    <x v="1"/>
    <n v="5"/>
    <n v="2004.12"/>
    <n v="0.1"/>
    <s v="Express Air"/>
    <n v="276.68"/>
    <n v="420.98"/>
    <n v="19.989999999999998"/>
    <s v="Saskachewan"/>
    <s v="Prarie"/>
    <s v="Corporate"/>
    <s v="Office Supplies"/>
    <x v="2"/>
    <n v="0.35"/>
  </r>
  <r>
    <s v="John Dryer"/>
    <n v="2593"/>
    <x v="1152"/>
    <d v="2010-09-04T00:00:00"/>
    <x v="11"/>
    <s v="2010"/>
    <n v="1"/>
    <b v="0"/>
    <x v="1"/>
    <n v="15"/>
    <n v="3841.72"/>
    <n v="0.03"/>
    <s v="Delivery Truck"/>
    <n v="691.13"/>
    <n v="243.98"/>
    <n v="43.32"/>
    <s v="Saskachewan"/>
    <s v="Prarie"/>
    <s v="Corporate"/>
    <s v="Furniture"/>
    <x v="14"/>
    <n v="0.55000000000000004"/>
  </r>
  <r>
    <s v="Susan Gilcrest"/>
    <n v="3461"/>
    <x v="1304"/>
    <d v="2010-02-01T00:00:00"/>
    <x v="5"/>
    <s v="2010"/>
    <n v="2"/>
    <b v="0"/>
    <x v="5"/>
    <n v="47"/>
    <n v="2053.3789999999999"/>
    <n v="0.1"/>
    <s v="Regular Air"/>
    <n v="1040.4000000000001"/>
    <n v="55.99"/>
    <n v="1.25"/>
    <s v="Saskachewan"/>
    <s v="Prarie"/>
    <s v="Home Office"/>
    <s v="Technology"/>
    <x v="3"/>
    <n v="0.35"/>
  </r>
  <r>
    <s v="Susan Gilcrest"/>
    <n v="3461"/>
    <x v="1304"/>
    <d v="2010-02-01T00:00:00"/>
    <x v="5"/>
    <s v="2010"/>
    <n v="2"/>
    <b v="0"/>
    <x v="5"/>
    <n v="35"/>
    <n v="3206.3955000000001"/>
    <n v="0.08"/>
    <s v="Regular Air"/>
    <n v="784.77"/>
    <n v="115.99"/>
    <n v="2.5"/>
    <s v="Saskachewan"/>
    <s v="Prarie"/>
    <s v="Home Office"/>
    <s v="Technology"/>
    <x v="3"/>
    <n v="0.55000000000000004"/>
  </r>
  <r>
    <s v="Ken Heidel"/>
    <n v="3554"/>
    <x v="575"/>
    <d v="2011-06-25T00:00:00"/>
    <x v="3"/>
    <s v="2011"/>
    <n v="9"/>
    <b v="0"/>
    <x v="0"/>
    <n v="25"/>
    <n v="288.91000000000003"/>
    <n v="0.08"/>
    <s v="Regular Air"/>
    <n v="-14.06"/>
    <n v="12.28"/>
    <n v="6.47"/>
    <s v="Saskachewan"/>
    <s v="Prarie"/>
    <s v="Corporate"/>
    <s v="Office Supplies"/>
    <x v="5"/>
    <n v="0.38"/>
  </r>
  <r>
    <s v="Patrick Ryan"/>
    <n v="4166"/>
    <x v="203"/>
    <d v="2010-02-27T00:00:00"/>
    <x v="5"/>
    <s v="2010"/>
    <n v="0"/>
    <s v="FREE DELIVERY"/>
    <x v="0"/>
    <n v="19"/>
    <n v="138.85"/>
    <n v="0.08"/>
    <s v="Regular Air"/>
    <n v="-49.35"/>
    <n v="7.1"/>
    <n v="6.05"/>
    <s v="Saskachewan"/>
    <s v="Prarie"/>
    <s v="Corporate"/>
    <s v="Office Supplies"/>
    <x v="2"/>
    <n v="0.39"/>
  </r>
  <r>
    <s v="Randy Bradley"/>
    <n v="5059"/>
    <x v="628"/>
    <d v="2010-11-11T00:00:00"/>
    <x v="6"/>
    <s v="2010"/>
    <n v="2"/>
    <b v="0"/>
    <x v="1"/>
    <n v="5"/>
    <n v="41.18"/>
    <n v="0.1"/>
    <s v="Express Air"/>
    <n v="-19.309999999999999"/>
    <n v="5.44"/>
    <n v="7.46"/>
    <s v="Saskachewan"/>
    <s v="Prarie"/>
    <s v="Small Business"/>
    <s v="Office Supplies"/>
    <x v="2"/>
    <n v="0.36"/>
  </r>
  <r>
    <s v="William Brown"/>
    <n v="5254"/>
    <x v="995"/>
    <d v="2012-07-27T00:00:00"/>
    <x v="1"/>
    <s v="2012"/>
    <n v="2"/>
    <b v="0"/>
    <x v="3"/>
    <n v="31"/>
    <n v="1735.3515"/>
    <n v="0.08"/>
    <s v="Regular Air"/>
    <n v="258.62"/>
    <n v="65.989999999999995"/>
    <n v="8.99"/>
    <s v="Saskachewan"/>
    <s v="Prarie"/>
    <s v="Corporate"/>
    <s v="Technology"/>
    <x v="3"/>
    <n v="0.56000000000000005"/>
  </r>
  <r>
    <s v="Rick Hansen"/>
    <n v="5575"/>
    <x v="188"/>
    <d v="2011-07-23T00:00:00"/>
    <x v="1"/>
    <s v="2011"/>
    <n v="0"/>
    <s v="FREE DELIVERY"/>
    <x v="0"/>
    <n v="41"/>
    <n v="254.69"/>
    <n v="0.06"/>
    <s v="Regular Air"/>
    <n v="-269.37"/>
    <n v="5.98"/>
    <n v="10.39"/>
    <s v="Saskachewan"/>
    <s v="Prarie"/>
    <s v="Corporate"/>
    <s v="Office Supplies"/>
    <x v="5"/>
    <n v="0.4"/>
  </r>
  <r>
    <s v="Ken Heidel"/>
    <n v="5954"/>
    <x v="727"/>
    <d v="2012-12-04T00:00:00"/>
    <x v="9"/>
    <s v="2012"/>
    <n v="2"/>
    <b v="0"/>
    <x v="5"/>
    <n v="32"/>
    <n v="18316.3"/>
    <n v="0.06"/>
    <s v="Delivery Truck"/>
    <n v="4569.0600000000004"/>
    <n v="596.98"/>
    <n v="14.7"/>
    <s v="Saskachewan"/>
    <s v="Prarie"/>
    <s v="Corporate"/>
    <s v="Technology"/>
    <x v="16"/>
    <n v="0.56999999999999995"/>
  </r>
  <r>
    <s v="Toby Grace"/>
    <n v="6018"/>
    <x v="554"/>
    <d v="2012-08-20T00:00:00"/>
    <x v="2"/>
    <s v="2012"/>
    <n v="2"/>
    <b v="0"/>
    <x v="0"/>
    <n v="39"/>
    <n v="206.09"/>
    <n v="0"/>
    <s v="Regular Air"/>
    <n v="36.04"/>
    <n v="5.08"/>
    <n v="2.0299999999999998"/>
    <s v="Saskachewan"/>
    <s v="Prarie"/>
    <s v="Home Office"/>
    <s v="Furniture"/>
    <x v="4"/>
    <n v="0.51"/>
  </r>
  <r>
    <s v="Toby Grace"/>
    <n v="6018"/>
    <x v="554"/>
    <d v="2012-08-23T00:00:00"/>
    <x v="2"/>
    <s v="2012"/>
    <n v="5"/>
    <b v="0"/>
    <x v="0"/>
    <n v="2"/>
    <n v="124.25"/>
    <n v="7.0000000000000007E-2"/>
    <s v="Regular Air"/>
    <n v="-55.78"/>
    <n v="55.98"/>
    <n v="13.88"/>
    <s v="Saskachewan"/>
    <s v="Prarie"/>
    <s v="Home Office"/>
    <s v="Office Supplies"/>
    <x v="5"/>
    <n v="0.36"/>
  </r>
  <r>
    <s v="Joseph Holt"/>
    <n v="6336"/>
    <x v="51"/>
    <d v="2011-08-30T00:00:00"/>
    <x v="2"/>
    <s v="2011"/>
    <n v="2"/>
    <b v="0"/>
    <x v="1"/>
    <n v="43"/>
    <n v="320.26"/>
    <n v="0.01"/>
    <s v="Express Air"/>
    <n v="-84.13"/>
    <n v="7.1"/>
    <n v="6.05"/>
    <s v="Saskachewan"/>
    <s v="Prarie"/>
    <s v="Home Office"/>
    <s v="Office Supplies"/>
    <x v="2"/>
    <n v="0.39"/>
  </r>
  <r>
    <s v="Patrick Ryan"/>
    <n v="7559"/>
    <x v="620"/>
    <d v="2010-10-14T00:00:00"/>
    <x v="0"/>
    <s v="2010"/>
    <n v="2"/>
    <b v="0"/>
    <x v="5"/>
    <n v="9"/>
    <n v="90.37"/>
    <n v="0.05"/>
    <s v="Regular Air"/>
    <n v="-374.82"/>
    <n v="4.4800000000000004"/>
    <n v="49"/>
    <s v="Saskachewan"/>
    <s v="Prarie"/>
    <s v="Corporate"/>
    <s v="Office Supplies"/>
    <x v="1"/>
    <n v="0.6"/>
  </r>
  <r>
    <s v="Patrick Ryan"/>
    <n v="7559"/>
    <x v="620"/>
    <d v="2010-10-13T00:00:00"/>
    <x v="0"/>
    <s v="2010"/>
    <n v="1"/>
    <b v="0"/>
    <x v="5"/>
    <n v="39"/>
    <n v="806.05"/>
    <n v="0.04"/>
    <s v="Regular Air"/>
    <n v="-63.39"/>
    <n v="20.95"/>
    <n v="5.99"/>
    <s v="Saskachewan"/>
    <s v="Prarie"/>
    <s v="Corporate"/>
    <s v="Technology"/>
    <x v="7"/>
    <n v="0.65"/>
  </r>
  <r>
    <s v="Maya Herman"/>
    <n v="8007"/>
    <x v="668"/>
    <d v="2012-02-11T00:00:00"/>
    <x v="5"/>
    <s v="2012"/>
    <n v="0"/>
    <s v="FREE DELIVERY"/>
    <x v="0"/>
    <n v="35"/>
    <n v="3332.06"/>
    <n v="0.09"/>
    <s v="Regular Air"/>
    <n v="412.63"/>
    <n v="99.99"/>
    <n v="19.989999999999998"/>
    <s v="Saskachewan"/>
    <s v="Prarie"/>
    <s v="Corporate"/>
    <s v="Technology"/>
    <x v="16"/>
    <n v="0.52"/>
  </r>
  <r>
    <s v="Rick Hansen"/>
    <n v="8070"/>
    <x v="932"/>
    <d v="2012-01-29T00:00:00"/>
    <x v="10"/>
    <s v="2012"/>
    <n v="1"/>
    <b v="0"/>
    <x v="4"/>
    <n v="14"/>
    <n v="622.72"/>
    <n v="0"/>
    <s v="Regular Air"/>
    <n v="76.510000000000005"/>
    <n v="40.97"/>
    <n v="8.99"/>
    <s v="Saskachewan"/>
    <s v="Prarie"/>
    <s v="Home Office"/>
    <s v="Office Supplies"/>
    <x v="12"/>
    <n v="0.59"/>
  </r>
  <r>
    <s v="Peter Fuller"/>
    <n v="8259"/>
    <x v="413"/>
    <d v="2009-04-18T00:00:00"/>
    <x v="8"/>
    <s v="2009"/>
    <n v="0"/>
    <s v="FREE DELIVERY"/>
    <x v="4"/>
    <n v="25"/>
    <n v="2130.2199999999998"/>
    <n v="0.09"/>
    <s v="Delivery Truck"/>
    <n v="-584.6"/>
    <n v="89.99"/>
    <n v="42"/>
    <s v="Saskachewan"/>
    <s v="Prarie"/>
    <s v="Consumer"/>
    <s v="Furniture"/>
    <x v="14"/>
    <n v="0.66"/>
  </r>
  <r>
    <s v="Patrick Ryan"/>
    <n v="8642"/>
    <x v="150"/>
    <d v="2010-01-17T00:00:00"/>
    <x v="10"/>
    <s v="2010"/>
    <n v="1"/>
    <b v="0"/>
    <x v="1"/>
    <n v="26"/>
    <n v="151.05000000000001"/>
    <n v="0.09"/>
    <s v="Regular Air"/>
    <n v="-76.14"/>
    <n v="5.8"/>
    <n v="5.59"/>
    <s v="Saskachewan"/>
    <s v="Prarie"/>
    <s v="Corporate"/>
    <s v="Office Supplies"/>
    <x v="2"/>
    <n v="0.4"/>
  </r>
  <r>
    <s v="Patrick Ryan"/>
    <n v="8642"/>
    <x v="150"/>
    <d v="2010-01-17T00:00:00"/>
    <x v="10"/>
    <s v="2010"/>
    <n v="1"/>
    <b v="0"/>
    <x v="1"/>
    <n v="13"/>
    <n v="133.04"/>
    <n v="0.04"/>
    <s v="Regular Air"/>
    <n v="49.69"/>
    <n v="10.35"/>
    <n v="0.99"/>
    <s v="Saskachewan"/>
    <s v="Prarie"/>
    <s v="Corporate"/>
    <s v="Office Supplies"/>
    <x v="11"/>
    <n v="0.37"/>
  </r>
  <r>
    <s v="William Brown"/>
    <n v="8803"/>
    <x v="796"/>
    <d v="2012-12-21T00:00:00"/>
    <x v="9"/>
    <s v="2012"/>
    <n v="1"/>
    <b v="0"/>
    <x v="3"/>
    <n v="6"/>
    <n v="1184.1099999999999"/>
    <n v="7.0000000000000007E-2"/>
    <s v="Regular Air"/>
    <n v="-145.07"/>
    <n v="193.17"/>
    <n v="19.989999999999998"/>
    <s v="Saskachewan"/>
    <s v="Prarie"/>
    <s v="Corporate"/>
    <s v="Office Supplies"/>
    <x v="0"/>
    <n v="0.71"/>
  </r>
  <r>
    <s v="William Brown"/>
    <n v="8803"/>
    <x v="796"/>
    <d v="2012-12-23T00:00:00"/>
    <x v="9"/>
    <s v="2012"/>
    <n v="3"/>
    <b v="0"/>
    <x v="3"/>
    <n v="17"/>
    <n v="514.22"/>
    <n v="0.02"/>
    <s v="Regular Air"/>
    <n v="187.37"/>
    <n v="30.56"/>
    <n v="2.99"/>
    <s v="Saskachewan"/>
    <s v="Prarie"/>
    <s v="Corporate"/>
    <s v="Office Supplies"/>
    <x v="2"/>
    <n v="0.35"/>
  </r>
  <r>
    <s v="John Dryer"/>
    <n v="9383"/>
    <x v="830"/>
    <d v="2009-03-18T00:00:00"/>
    <x v="4"/>
    <s v="2009"/>
    <n v="2"/>
    <b v="0"/>
    <x v="3"/>
    <n v="11"/>
    <n v="82.42"/>
    <n v="7.0000000000000007E-2"/>
    <s v="Regular Air"/>
    <n v="18.53"/>
    <n v="7.59"/>
    <n v="4"/>
    <s v="Saskachewan"/>
    <s v="Prarie"/>
    <s v="Corporate"/>
    <s v="Furniture"/>
    <x v="4"/>
    <n v="0.42"/>
  </r>
  <r>
    <s v="Rick Hansen"/>
    <n v="10278"/>
    <x v="256"/>
    <d v="2011-09-19T00:00:00"/>
    <x v="11"/>
    <s v="2011"/>
    <n v="7"/>
    <b v="0"/>
    <x v="0"/>
    <n v="25"/>
    <n v="1907.71"/>
    <n v="0"/>
    <s v="Delivery Truck"/>
    <n v="32.549999999999997"/>
    <n v="70.98"/>
    <n v="26.74"/>
    <s v="Saskachewan"/>
    <s v="Prarie"/>
    <s v="Home Office"/>
    <s v="Furniture"/>
    <x v="9"/>
    <n v="0.6"/>
  </r>
  <r>
    <s v="Ashley Jarboe"/>
    <n v="10949"/>
    <x v="1170"/>
    <d v="2009-03-31T00:00:00"/>
    <x v="4"/>
    <s v="2009"/>
    <n v="1"/>
    <b v="0"/>
    <x v="4"/>
    <n v="46"/>
    <n v="3449.26"/>
    <n v="0.1"/>
    <s v="Delivery Truck"/>
    <n v="252.77"/>
    <n v="80.97"/>
    <n v="30.06"/>
    <s v="Saskachewan"/>
    <s v="Prarie"/>
    <s v="Small Business"/>
    <s v="Technology"/>
    <x v="16"/>
    <n v="0.4"/>
  </r>
  <r>
    <s v="Maya Herman"/>
    <n v="11335"/>
    <x v="839"/>
    <d v="2009-10-22T00:00:00"/>
    <x v="0"/>
    <s v="2009"/>
    <n v="1"/>
    <b v="0"/>
    <x v="1"/>
    <n v="3"/>
    <n v="14.84"/>
    <n v="0.08"/>
    <s v="Regular Air"/>
    <n v="-2.42"/>
    <n v="4.9800000000000004"/>
    <n v="0.49"/>
    <s v="Saskachewan"/>
    <s v="Prarie"/>
    <s v="Corporate"/>
    <s v="Office Supplies"/>
    <x v="11"/>
    <n v="0.39"/>
  </r>
  <r>
    <s v="Maya Herman"/>
    <n v="11335"/>
    <x v="839"/>
    <d v="2009-10-23T00:00:00"/>
    <x v="0"/>
    <s v="2009"/>
    <n v="2"/>
    <b v="0"/>
    <x v="1"/>
    <n v="8"/>
    <n v="922.47"/>
    <n v="0.09"/>
    <s v="Delivery Truck"/>
    <n v="-13.1"/>
    <n v="119.99"/>
    <n v="14"/>
    <s v="Saskachewan"/>
    <s v="Prarie"/>
    <s v="Corporate"/>
    <s v="Technology"/>
    <x v="16"/>
    <n v="0.36"/>
  </r>
  <r>
    <s v="Ken Heidel"/>
    <n v="12355"/>
    <x v="29"/>
    <d v="2011-05-29T00:00:00"/>
    <x v="7"/>
    <s v="2011"/>
    <n v="1"/>
    <b v="0"/>
    <x v="3"/>
    <n v="36"/>
    <n v="209.53"/>
    <n v="0.03"/>
    <s v="Regular Air"/>
    <n v="-81.06"/>
    <n v="5.78"/>
    <n v="5.67"/>
    <s v="Saskachewan"/>
    <s v="Prarie"/>
    <s v="Corporate"/>
    <s v="Office Supplies"/>
    <x v="5"/>
    <n v="0.36"/>
  </r>
  <r>
    <s v="Ken Heidel"/>
    <n v="12355"/>
    <x v="29"/>
    <d v="2011-05-29T00:00:00"/>
    <x v="7"/>
    <s v="2011"/>
    <n v="1"/>
    <b v="0"/>
    <x v="3"/>
    <n v="14"/>
    <n v="225.47"/>
    <n v="0"/>
    <s v="Regular Air"/>
    <n v="-29.07"/>
    <n v="14.97"/>
    <n v="7.51"/>
    <s v="Saskachewan"/>
    <s v="Prarie"/>
    <s v="Corporate"/>
    <s v="Office Supplies"/>
    <x v="0"/>
    <n v="0.56999999999999995"/>
  </r>
  <r>
    <s v="Sam Craven"/>
    <n v="13127"/>
    <x v="126"/>
    <d v="2010-08-03T00:00:00"/>
    <x v="2"/>
    <s v="2010"/>
    <n v="3"/>
    <b v="0"/>
    <x v="4"/>
    <n v="13"/>
    <n v="951.31"/>
    <n v="0.06"/>
    <s v="Delivery Truck"/>
    <n v="-333.07"/>
    <n v="68.81"/>
    <n v="60"/>
    <s v="Saskachewan"/>
    <s v="Prarie"/>
    <s v="Home Office"/>
    <s v="Office Supplies"/>
    <x v="1"/>
    <n v="0.41"/>
  </r>
  <r>
    <s v="Randy Bradley"/>
    <n v="14978"/>
    <x v="1305"/>
    <d v="2010-05-28T00:00:00"/>
    <x v="7"/>
    <s v="2010"/>
    <n v="1"/>
    <b v="0"/>
    <x v="5"/>
    <n v="14"/>
    <n v="12043.88"/>
    <n v="7.0000000000000007E-2"/>
    <s v="Delivery Truck"/>
    <n v="2011.31"/>
    <n v="880.98"/>
    <n v="44.55"/>
    <s v="Saskachewan"/>
    <s v="Prarie"/>
    <s v="Corporate"/>
    <s v="Furniture"/>
    <x v="9"/>
    <n v="0.62"/>
  </r>
  <r>
    <s v="Randy Bradley"/>
    <n v="14978"/>
    <x v="1305"/>
    <d v="2010-05-28T00:00:00"/>
    <x v="7"/>
    <s v="2010"/>
    <n v="1"/>
    <b v="0"/>
    <x v="5"/>
    <n v="14"/>
    <n v="195.12"/>
    <n v="0"/>
    <s v="Regular Air"/>
    <n v="-6.32"/>
    <n v="13.48"/>
    <n v="4.51"/>
    <s v="Saskachewan"/>
    <s v="Prarie"/>
    <s v="Corporate"/>
    <s v="Office Supplies"/>
    <x v="0"/>
    <n v="0.59"/>
  </r>
  <r>
    <s v="Maya Herman"/>
    <n v="15751"/>
    <x v="204"/>
    <d v="2009-08-16T00:00:00"/>
    <x v="2"/>
    <s v="2009"/>
    <n v="1"/>
    <b v="0"/>
    <x v="5"/>
    <n v="37"/>
    <n v="189.6"/>
    <n v="0.02"/>
    <s v="Regular Air"/>
    <n v="89.65"/>
    <n v="4.9800000000000004"/>
    <n v="0.49"/>
    <s v="Saskachewan"/>
    <s v="Prarie"/>
    <s v="Corporate"/>
    <s v="Office Supplies"/>
    <x v="11"/>
    <n v="0.39"/>
  </r>
  <r>
    <s v="Maya Herman"/>
    <n v="15751"/>
    <x v="204"/>
    <d v="2009-08-16T00:00:00"/>
    <x v="2"/>
    <s v="2009"/>
    <n v="1"/>
    <b v="0"/>
    <x v="5"/>
    <n v="21"/>
    <n v="397.73200000000003"/>
    <n v="0.01"/>
    <s v="Regular Air"/>
    <n v="-26.05"/>
    <n v="20.99"/>
    <n v="0.99"/>
    <s v="Saskachewan"/>
    <s v="Prarie"/>
    <s v="Corporate"/>
    <s v="Technology"/>
    <x v="3"/>
    <n v="0.83"/>
  </r>
  <r>
    <s v="Mitch Willingham"/>
    <n v="15815"/>
    <x v="185"/>
    <d v="2009-05-03T00:00:00"/>
    <x v="7"/>
    <s v="2009"/>
    <n v="2"/>
    <b v="0"/>
    <x v="5"/>
    <n v="43"/>
    <n v="528.6"/>
    <n v="0.01"/>
    <s v="Regular Air"/>
    <n v="52.59"/>
    <n v="11.7"/>
    <n v="5.63"/>
    <s v="Saskachewan"/>
    <s v="Prarie"/>
    <s v="Corporate"/>
    <s v="Office Supplies"/>
    <x v="2"/>
    <n v="0.4"/>
  </r>
  <r>
    <s v="Mitch Willingham"/>
    <n v="15815"/>
    <x v="185"/>
    <d v="2009-05-01T00:00:00"/>
    <x v="7"/>
    <s v="2009"/>
    <n v="0"/>
    <s v="FREE DELIVERY"/>
    <x v="5"/>
    <n v="24"/>
    <n v="107.41"/>
    <n v="0.03"/>
    <s v="Regular Air"/>
    <n v="20.68"/>
    <n v="4.55"/>
    <n v="1.49"/>
    <s v="Saskachewan"/>
    <s v="Prarie"/>
    <s v="Corporate"/>
    <s v="Office Supplies"/>
    <x v="2"/>
    <n v="0.35"/>
  </r>
  <r>
    <s v="Toby Grace"/>
    <n v="16737"/>
    <x v="135"/>
    <d v="2011-06-21T00:00:00"/>
    <x v="3"/>
    <s v="2011"/>
    <n v="1"/>
    <b v="0"/>
    <x v="3"/>
    <n v="15"/>
    <n v="1390.49"/>
    <n v="0.01"/>
    <s v="Regular Air"/>
    <n v="366.8"/>
    <n v="90.48"/>
    <n v="19.989999999999998"/>
    <s v="Saskachewan"/>
    <s v="Prarie"/>
    <s v="Home Office"/>
    <s v="Office Supplies"/>
    <x v="8"/>
    <n v="0.4"/>
  </r>
  <r>
    <s v="William Brown"/>
    <n v="17124"/>
    <x v="1306"/>
    <d v="2009-10-26T00:00:00"/>
    <x v="0"/>
    <s v="2009"/>
    <n v="1"/>
    <b v="0"/>
    <x v="5"/>
    <n v="39"/>
    <n v="128.31"/>
    <n v="0.05"/>
    <s v="Express Air"/>
    <n v="-55.72"/>
    <n v="3.14"/>
    <n v="1.92"/>
    <s v="Saskachewan"/>
    <s v="Prarie"/>
    <s v="Home Office"/>
    <s v="Office Supplies"/>
    <x v="15"/>
    <n v="0.84"/>
  </r>
  <r>
    <s v="Sam Craven"/>
    <n v="17666"/>
    <x v="1016"/>
    <d v="2010-09-10T00:00:00"/>
    <x v="11"/>
    <s v="2010"/>
    <n v="2"/>
    <b v="0"/>
    <x v="4"/>
    <n v="19"/>
    <n v="82.56"/>
    <n v="0.01"/>
    <s v="Regular Air"/>
    <n v="21.74"/>
    <n v="4"/>
    <n v="1.3"/>
    <s v="Saskachewan"/>
    <s v="Prarie"/>
    <s v="Home Office"/>
    <s v="Office Supplies"/>
    <x v="5"/>
    <n v="0.37"/>
  </r>
  <r>
    <s v="Sam Craven"/>
    <n v="17666"/>
    <x v="1016"/>
    <d v="2010-09-08T00:00:00"/>
    <x v="11"/>
    <s v="2010"/>
    <n v="0"/>
    <s v="FREE DELIVERY"/>
    <x v="4"/>
    <n v="11"/>
    <n v="141.07"/>
    <n v="0.08"/>
    <s v="Regular Air"/>
    <n v="-5.0999999999999996"/>
    <n v="12.98"/>
    <n v="3.14"/>
    <s v="Saskachewan"/>
    <s v="Prarie"/>
    <s v="Home Office"/>
    <s v="Office Supplies"/>
    <x v="15"/>
    <n v="0.6"/>
  </r>
  <r>
    <s v="Joseph Holt"/>
    <n v="19075"/>
    <x v="1263"/>
    <d v="2009-09-27T00:00:00"/>
    <x v="11"/>
    <s v="2009"/>
    <n v="1"/>
    <b v="0"/>
    <x v="5"/>
    <n v="36"/>
    <n v="1841.6"/>
    <n v="0.01"/>
    <s v="Regular Air"/>
    <n v="12.95"/>
    <n v="50.98"/>
    <n v="6.5"/>
    <s v="Saskachewan"/>
    <s v="Prarie"/>
    <s v="Home Office"/>
    <s v="Technology"/>
    <x v="7"/>
    <n v="0.73"/>
  </r>
  <r>
    <s v="Rick Hansen"/>
    <n v="21220"/>
    <x v="1307"/>
    <d v="2012-12-25T00:00:00"/>
    <x v="9"/>
    <s v="2012"/>
    <n v="3"/>
    <b v="0"/>
    <x v="3"/>
    <n v="4"/>
    <n v="476.31"/>
    <n v="7.0000000000000007E-2"/>
    <s v="Delivery Truck"/>
    <n v="-258.08"/>
    <n v="120.97"/>
    <n v="26.3"/>
    <s v="Saskachewan"/>
    <s v="Prarie"/>
    <s v="Home Office"/>
    <s v="Technology"/>
    <x v="16"/>
    <n v="0.38"/>
  </r>
  <r>
    <s v="Ashley Jarboe"/>
    <n v="21600"/>
    <x v="1308"/>
    <d v="2010-04-11T00:00:00"/>
    <x v="8"/>
    <s v="2010"/>
    <n v="7"/>
    <b v="0"/>
    <x v="0"/>
    <n v="17"/>
    <n v="169.48"/>
    <n v="0.03"/>
    <s v="Regular Air"/>
    <n v="48.55"/>
    <n v="10.14"/>
    <n v="2.27"/>
    <s v="Saskachewan"/>
    <s v="Prarie"/>
    <s v="Home Office"/>
    <s v="Office Supplies"/>
    <x v="5"/>
    <n v="0.36"/>
  </r>
  <r>
    <s v="Rick Hansen"/>
    <n v="22117"/>
    <x v="424"/>
    <d v="2010-08-13T00:00:00"/>
    <x v="2"/>
    <s v="2010"/>
    <n v="1"/>
    <b v="0"/>
    <x v="5"/>
    <n v="16"/>
    <n v="581.52"/>
    <n v="0.03"/>
    <s v="Express Air"/>
    <n v="175.16"/>
    <n v="35.44"/>
    <n v="7.5"/>
    <s v="Saskachewan"/>
    <s v="Prarie"/>
    <s v="Home Office"/>
    <s v="Office Supplies"/>
    <x v="5"/>
    <n v="0.38"/>
  </r>
  <r>
    <s v="Rick Hansen"/>
    <n v="22117"/>
    <x v="424"/>
    <d v="2010-08-15T00:00:00"/>
    <x v="2"/>
    <s v="2010"/>
    <n v="3"/>
    <b v="0"/>
    <x v="5"/>
    <n v="5"/>
    <n v="19.170000000000002"/>
    <n v="0.1"/>
    <s v="Regular Air"/>
    <n v="-16.420000000000002"/>
    <n v="3.28"/>
    <n v="3.97"/>
    <s v="Saskachewan"/>
    <s v="Prarie"/>
    <s v="Home Office"/>
    <s v="Office Supplies"/>
    <x v="12"/>
    <n v="0.56000000000000005"/>
  </r>
  <r>
    <s v="Peter Fuller"/>
    <n v="22211"/>
    <x v="269"/>
    <d v="2011-10-05T00:00:00"/>
    <x v="0"/>
    <s v="2011"/>
    <n v="2"/>
    <b v="0"/>
    <x v="3"/>
    <n v="30"/>
    <n v="943.44"/>
    <n v="0.08"/>
    <s v="Regular Air"/>
    <n v="-89.98"/>
    <n v="30.98"/>
    <n v="19.989999999999998"/>
    <s v="Saskachewan"/>
    <s v="Prarie"/>
    <s v="Consumer"/>
    <s v="Office Supplies"/>
    <x v="5"/>
    <n v="0.4"/>
  </r>
  <r>
    <s v="Peter Fuller"/>
    <n v="22211"/>
    <x v="269"/>
    <d v="2011-10-04T00:00:00"/>
    <x v="0"/>
    <s v="2011"/>
    <n v="1"/>
    <b v="0"/>
    <x v="3"/>
    <n v="47"/>
    <n v="14493.84"/>
    <n v="0"/>
    <s v="Delivery Truck"/>
    <n v="634.76"/>
    <n v="376.13"/>
    <n v="85.63"/>
    <s v="Saskachewan"/>
    <s v="Prarie"/>
    <s v="Consumer"/>
    <s v="Furniture"/>
    <x v="10"/>
    <n v="0.74"/>
  </r>
  <r>
    <s v="Joseph Holt"/>
    <n v="22404"/>
    <x v="61"/>
    <d v="2010-11-23T00:00:00"/>
    <x v="6"/>
    <s v="2010"/>
    <n v="7"/>
    <b v="0"/>
    <x v="0"/>
    <n v="35"/>
    <n v="7264.64"/>
    <n v="0.06"/>
    <s v="Regular Air"/>
    <n v="1845.68"/>
    <n v="218.08"/>
    <n v="18.059999999999999"/>
    <s v="Saskachewan"/>
    <s v="Prarie"/>
    <s v="Home Office"/>
    <s v="Furniture"/>
    <x v="14"/>
    <n v="0.56999999999999995"/>
  </r>
  <r>
    <s v="Randy Bradley"/>
    <n v="23362"/>
    <x v="217"/>
    <d v="2010-08-29T00:00:00"/>
    <x v="2"/>
    <s v="2010"/>
    <n v="2"/>
    <b v="0"/>
    <x v="4"/>
    <n v="45"/>
    <n v="852.05"/>
    <n v="0.1"/>
    <s v="Regular Air"/>
    <n v="-20.6"/>
    <n v="19.98"/>
    <n v="10.49"/>
    <s v="Saskachewan"/>
    <s v="Prarie"/>
    <s v="Small Business"/>
    <s v="Furniture"/>
    <x v="4"/>
    <n v="0.49"/>
  </r>
  <r>
    <s v="Randy Bradley"/>
    <n v="23399"/>
    <x v="662"/>
    <d v="2010-12-29T00:00:00"/>
    <x v="9"/>
    <s v="2010"/>
    <n v="0"/>
    <s v="FREE DELIVERY"/>
    <x v="1"/>
    <n v="14"/>
    <n v="209.3"/>
    <n v="0.01"/>
    <s v="Express Air"/>
    <n v="7.86"/>
    <n v="13.48"/>
    <n v="4.51"/>
    <s v="Saskachewan"/>
    <s v="Prarie"/>
    <s v="Small Business"/>
    <s v="Office Supplies"/>
    <x v="0"/>
    <n v="0.59"/>
  </r>
  <r>
    <s v="Ashley Jarboe"/>
    <n v="23781"/>
    <x v="1225"/>
    <d v="2011-11-02T00:00:00"/>
    <x v="6"/>
    <s v="2011"/>
    <n v="2"/>
    <b v="0"/>
    <x v="5"/>
    <n v="30"/>
    <n v="200.24"/>
    <n v="0"/>
    <s v="Regular Air"/>
    <n v="-59.85"/>
    <n v="6.48"/>
    <n v="5.84"/>
    <s v="Saskachewan"/>
    <s v="Prarie"/>
    <s v="Home Office"/>
    <s v="Office Supplies"/>
    <x v="5"/>
    <n v="0.37"/>
  </r>
  <r>
    <s v="Toby Grace"/>
    <n v="23812"/>
    <x v="1228"/>
    <d v="2012-07-27T00:00:00"/>
    <x v="1"/>
    <s v="2012"/>
    <n v="0"/>
    <s v="FREE DELIVERY"/>
    <x v="5"/>
    <n v="32"/>
    <n v="5845.82"/>
    <n v="0.1"/>
    <s v="Delivery Truck"/>
    <n v="2227.89"/>
    <n v="200.97"/>
    <n v="15.59"/>
    <s v="Saskachewan"/>
    <s v="Prarie"/>
    <s v="Home Office"/>
    <s v="Technology"/>
    <x v="16"/>
    <n v="0.36"/>
  </r>
  <r>
    <s v="Randy Bradley"/>
    <n v="24199"/>
    <x v="1309"/>
    <d v="2009-06-17T00:00:00"/>
    <x v="3"/>
    <s v="2009"/>
    <n v="1"/>
    <b v="0"/>
    <x v="5"/>
    <n v="16"/>
    <n v="706.53"/>
    <n v="0"/>
    <s v="Regular Air"/>
    <n v="-314.42"/>
    <n v="40.479999999999997"/>
    <n v="19.989999999999998"/>
    <s v="Saskachewan"/>
    <s v="Prarie"/>
    <s v="Small Business"/>
    <s v="Technology"/>
    <x v="7"/>
    <n v="0.77"/>
  </r>
  <r>
    <s v="John Dryer"/>
    <n v="25155"/>
    <x v="606"/>
    <d v="2010-01-27T00:00:00"/>
    <x v="10"/>
    <s v="2010"/>
    <n v="7"/>
    <b v="0"/>
    <x v="0"/>
    <n v="48"/>
    <n v="1038.99"/>
    <n v="0"/>
    <s v="Regular Air"/>
    <n v="-180.45"/>
    <n v="19.940000000000001"/>
    <n v="14.87"/>
    <s v="Saskachewan"/>
    <s v="Prarie"/>
    <s v="Corporate"/>
    <s v="Furniture"/>
    <x v="4"/>
    <n v="0.56999999999999995"/>
  </r>
  <r>
    <s v="John Dryer"/>
    <n v="25155"/>
    <x v="606"/>
    <d v="2010-01-27T00:00:00"/>
    <x v="10"/>
    <s v="2010"/>
    <n v="7"/>
    <b v="0"/>
    <x v="0"/>
    <n v="17"/>
    <n v="114.01"/>
    <n v="0.08"/>
    <s v="Regular Air"/>
    <n v="6.99"/>
    <n v="6.69"/>
    <n v="3.1"/>
    <s v="Saskachewan"/>
    <s v="Prarie"/>
    <s v="Corporate"/>
    <s v="Office Supplies"/>
    <x v="5"/>
    <n v="0.36"/>
  </r>
  <r>
    <s v="John Dryer"/>
    <n v="25155"/>
    <x v="606"/>
    <d v="2010-01-25T00:00:00"/>
    <x v="10"/>
    <s v="2010"/>
    <n v="5"/>
    <b v="0"/>
    <x v="0"/>
    <n v="3"/>
    <n v="30.37"/>
    <n v="0.01"/>
    <s v="Express Air"/>
    <n v="-1.74"/>
    <n v="4.9800000000000004"/>
    <n v="5.49"/>
    <s v="Saskachewan"/>
    <s v="Prarie"/>
    <s v="Corporate"/>
    <s v="Office Supplies"/>
    <x v="5"/>
    <n v="0.38"/>
  </r>
  <r>
    <s v="Patrick Ryan"/>
    <n v="26084"/>
    <x v="653"/>
    <d v="2012-10-21T00:00:00"/>
    <x v="0"/>
    <s v="2012"/>
    <n v="5"/>
    <b v="0"/>
    <x v="0"/>
    <n v="33"/>
    <n v="228.82"/>
    <n v="0.03"/>
    <s v="Express Air"/>
    <n v="-107"/>
    <n v="6.68"/>
    <n v="7.3"/>
    <s v="Saskachewan"/>
    <s v="Prarie"/>
    <s v="Corporate"/>
    <s v="Office Supplies"/>
    <x v="5"/>
    <n v="0.37"/>
  </r>
  <r>
    <s v="John Dryer"/>
    <n v="26146"/>
    <x v="395"/>
    <d v="2009-10-18T00:00:00"/>
    <x v="0"/>
    <s v="2009"/>
    <n v="7"/>
    <b v="0"/>
    <x v="0"/>
    <n v="13"/>
    <n v="1351.76"/>
    <n v="0.03"/>
    <s v="Regular Air"/>
    <n v="107.31"/>
    <n v="104.65"/>
    <n v="18.93"/>
    <s v="Saskachewan"/>
    <s v="Prarie"/>
    <s v="Corporate"/>
    <s v="Office Supplies"/>
    <x v="1"/>
    <n v="0.57999999999999996"/>
  </r>
  <r>
    <s v="John Dryer"/>
    <n v="26146"/>
    <x v="395"/>
    <d v="2009-10-20T00:00:00"/>
    <x v="0"/>
    <s v="2009"/>
    <n v="9"/>
    <b v="0"/>
    <x v="0"/>
    <n v="49"/>
    <n v="595.4"/>
    <n v="0.03"/>
    <s v="Regular Air"/>
    <n v="-148.85"/>
    <n v="11.66"/>
    <n v="7.95"/>
    <s v="Saskachewan"/>
    <s v="Prarie"/>
    <s v="Corporate"/>
    <s v="Office Supplies"/>
    <x v="12"/>
    <n v="0.57999999999999996"/>
  </r>
  <r>
    <s v="Pauline Webber"/>
    <n v="26529"/>
    <x v="297"/>
    <d v="2011-02-01T00:00:00"/>
    <x v="5"/>
    <s v="2011"/>
    <n v="4"/>
    <b v="0"/>
    <x v="0"/>
    <n v="41"/>
    <n v="12125.14"/>
    <n v="0.08"/>
    <s v="Delivery Truck"/>
    <n v="3376.03"/>
    <n v="297.64"/>
    <n v="14.7"/>
    <s v="Saskachewan"/>
    <s v="Prarie"/>
    <s v="Consumer"/>
    <s v="Technology"/>
    <x v="16"/>
    <n v="0.56999999999999995"/>
  </r>
  <r>
    <s v="William Brown"/>
    <n v="26693"/>
    <x v="522"/>
    <d v="2010-08-23T00:00:00"/>
    <x v="2"/>
    <s v="2010"/>
    <n v="2"/>
    <b v="0"/>
    <x v="4"/>
    <n v="44"/>
    <n v="2094.9780000000001"/>
    <n v="0.06"/>
    <s v="Express Air"/>
    <n v="697.29"/>
    <n v="55.99"/>
    <n v="1.25"/>
    <s v="Saskachewan"/>
    <s v="Prarie"/>
    <s v="Corporate"/>
    <s v="Technology"/>
    <x v="3"/>
    <n v="0.55000000000000004"/>
  </r>
  <r>
    <s v="Matt Collister"/>
    <n v="26948"/>
    <x v="982"/>
    <d v="2011-11-23T00:00:00"/>
    <x v="6"/>
    <s v="2011"/>
    <n v="1"/>
    <b v="0"/>
    <x v="1"/>
    <n v="38"/>
    <n v="273.89"/>
    <n v="0.05"/>
    <s v="Regular Air"/>
    <n v="-160.4"/>
    <n v="7.3"/>
    <n v="7.72"/>
    <s v="Saskachewan"/>
    <s v="Prarie"/>
    <s v="Home Office"/>
    <s v="Office Supplies"/>
    <x v="2"/>
    <n v="0.38"/>
  </r>
  <r>
    <s v="Kean Takahito"/>
    <n v="26951"/>
    <x v="1310"/>
    <d v="2010-04-09T00:00:00"/>
    <x v="8"/>
    <s v="2010"/>
    <n v="1"/>
    <b v="0"/>
    <x v="3"/>
    <n v="3"/>
    <n v="451.81"/>
    <n v="0.05"/>
    <s v="Regular Air"/>
    <n v="-318.58999999999997"/>
    <n v="150.97999999999999"/>
    <n v="13.99"/>
    <s v="Saskachewan"/>
    <s v="Prarie"/>
    <s v="Home Office"/>
    <s v="Technology"/>
    <x v="16"/>
    <n v="0.38"/>
  </r>
  <r>
    <s v="Patrick Ryan"/>
    <n v="27141"/>
    <x v="1311"/>
    <d v="2010-02-05T00:00:00"/>
    <x v="5"/>
    <s v="2010"/>
    <n v="1"/>
    <b v="0"/>
    <x v="3"/>
    <n v="25"/>
    <n v="495.8"/>
    <n v="0.03"/>
    <s v="Regular Air"/>
    <n v="107.82"/>
    <n v="19.04"/>
    <n v="6.38"/>
    <s v="Saskachewan"/>
    <s v="Prarie"/>
    <s v="Corporate"/>
    <s v="Furniture"/>
    <x v="4"/>
    <n v="0.56000000000000005"/>
  </r>
  <r>
    <s v="Patrick Ryan"/>
    <n v="27141"/>
    <x v="1311"/>
    <d v="2010-02-05T00:00:00"/>
    <x v="5"/>
    <s v="2010"/>
    <n v="1"/>
    <b v="0"/>
    <x v="3"/>
    <n v="28"/>
    <n v="1645.51"/>
    <n v="0.06"/>
    <s v="Regular Air"/>
    <n v="300.33999999999997"/>
    <n v="59.76"/>
    <n v="9.7100000000000009"/>
    <s v="Saskachewan"/>
    <s v="Prarie"/>
    <s v="Corporate"/>
    <s v="Office Supplies"/>
    <x v="0"/>
    <n v="0.56999999999999995"/>
  </r>
  <r>
    <s v="Maya Herman"/>
    <n v="27302"/>
    <x v="234"/>
    <d v="2012-09-12T00:00:00"/>
    <x v="11"/>
    <s v="2012"/>
    <n v="0"/>
    <s v="FREE DELIVERY"/>
    <x v="0"/>
    <n v="16"/>
    <n v="237.54"/>
    <n v="0.04"/>
    <s v="Regular Air"/>
    <n v="29.76"/>
    <n v="13.79"/>
    <n v="8.7799999999999994"/>
    <s v="Saskachewan"/>
    <s v="Prarie"/>
    <s v="Corporate"/>
    <s v="Furniture"/>
    <x v="4"/>
    <n v="0.43"/>
  </r>
  <r>
    <s v="Maya Herman"/>
    <n v="27302"/>
    <x v="234"/>
    <d v="2012-09-12T00:00:00"/>
    <x v="11"/>
    <s v="2012"/>
    <n v="0"/>
    <s v="FREE DELIVERY"/>
    <x v="0"/>
    <n v="3"/>
    <n v="143.5"/>
    <n v="0.08"/>
    <s v="Regular Air"/>
    <n v="-27.51"/>
    <n v="48.91"/>
    <n v="5.81"/>
    <s v="Saskachewan"/>
    <s v="Prarie"/>
    <s v="Corporate"/>
    <s v="Office Supplies"/>
    <x v="5"/>
    <n v="0.38"/>
  </r>
  <r>
    <s v="William Brown"/>
    <n v="27426"/>
    <x v="1020"/>
    <d v="2010-02-25T00:00:00"/>
    <x v="5"/>
    <s v="2010"/>
    <n v="2"/>
    <b v="0"/>
    <x v="0"/>
    <n v="41"/>
    <n v="438.66"/>
    <n v="0.01"/>
    <s v="Regular Air"/>
    <n v="58.86"/>
    <n v="9.99"/>
    <n v="4.78"/>
    <s v="Saskachewan"/>
    <s v="Prarie"/>
    <s v="Home Office"/>
    <s v="Office Supplies"/>
    <x v="5"/>
    <n v="0.4"/>
  </r>
  <r>
    <s v="William Brown"/>
    <n v="27426"/>
    <x v="1020"/>
    <d v="2010-03-02T00:00:00"/>
    <x v="4"/>
    <s v="2010"/>
    <n v="7"/>
    <b v="0"/>
    <x v="0"/>
    <n v="32"/>
    <n v="416.99"/>
    <n v="0.02"/>
    <s v="Express Air"/>
    <n v="-93.62"/>
    <n v="12.88"/>
    <n v="4.59"/>
    <s v="Saskachewan"/>
    <s v="Prarie"/>
    <s v="Home Office"/>
    <s v="Office Supplies"/>
    <x v="15"/>
    <n v="0.82"/>
  </r>
  <r>
    <s v="Julia Dunbar"/>
    <n v="27810"/>
    <x v="863"/>
    <d v="2010-01-30T00:00:00"/>
    <x v="10"/>
    <s v="2010"/>
    <n v="2"/>
    <b v="0"/>
    <x v="1"/>
    <n v="32"/>
    <n v="216.51"/>
    <n v="0.02"/>
    <s v="Express Air"/>
    <n v="109.29"/>
    <n v="6.3"/>
    <n v="0.5"/>
    <s v="Saskachewan"/>
    <s v="Prarie"/>
    <s v="Consumer"/>
    <s v="Office Supplies"/>
    <x v="11"/>
    <n v="0.39"/>
  </r>
  <r>
    <s v="Susan Gilcrest"/>
    <n v="28674"/>
    <x v="1116"/>
    <d v="2011-08-16T00:00:00"/>
    <x v="2"/>
    <s v="2011"/>
    <n v="1"/>
    <b v="0"/>
    <x v="1"/>
    <n v="26"/>
    <n v="161.96"/>
    <n v="0"/>
    <s v="Regular Air"/>
    <n v="-51.12"/>
    <n v="5.78"/>
    <n v="5.67"/>
    <s v="Saskachewan"/>
    <s v="Prarie"/>
    <s v="Home Office"/>
    <s v="Office Supplies"/>
    <x v="5"/>
    <n v="0.36"/>
  </r>
  <r>
    <s v="Rick Hansen"/>
    <n v="28742"/>
    <x v="829"/>
    <d v="2012-04-29T00:00:00"/>
    <x v="8"/>
    <s v="2012"/>
    <n v="0"/>
    <s v="FREE DELIVERY"/>
    <x v="0"/>
    <n v="35"/>
    <n v="587.91999999999996"/>
    <n v="0.09"/>
    <s v="Regular Air"/>
    <n v="-7.92"/>
    <n v="16.91"/>
    <n v="6.25"/>
    <s v="Saskachewan"/>
    <s v="Prarie"/>
    <s v="Corporate"/>
    <s v="Office Supplies"/>
    <x v="0"/>
    <n v="0.57999999999999996"/>
  </r>
  <r>
    <s v="Rick Hansen"/>
    <n v="28742"/>
    <x v="829"/>
    <d v="2012-05-06T00:00:00"/>
    <x v="7"/>
    <s v="2012"/>
    <n v="7"/>
    <b v="0"/>
    <x v="0"/>
    <n v="7"/>
    <n v="2171.4639999999999"/>
    <n v="0.04"/>
    <s v="Delivery Truck"/>
    <n v="-209.56"/>
    <n v="376.13"/>
    <n v="85.63"/>
    <s v="Saskachewan"/>
    <s v="Prarie"/>
    <s v="Corporate"/>
    <s v="Furniture"/>
    <x v="10"/>
    <n v="0.74"/>
  </r>
  <r>
    <s v="Nick Zandusky"/>
    <n v="28772"/>
    <x v="793"/>
    <d v="2009-02-07T00:00:00"/>
    <x v="5"/>
    <s v="2009"/>
    <n v="1"/>
    <b v="0"/>
    <x v="1"/>
    <n v="16"/>
    <n v="950.46400000000006"/>
    <n v="0.02"/>
    <s v="Regular Air"/>
    <n v="-763.8"/>
    <n v="71.37"/>
    <n v="69"/>
    <s v="Saskachewan"/>
    <s v="Prarie"/>
    <s v="Small Business"/>
    <s v="Furniture"/>
    <x v="10"/>
    <n v="0.68"/>
  </r>
  <r>
    <s v="Nick Zandusky"/>
    <n v="28772"/>
    <x v="793"/>
    <d v="2009-02-08T00:00:00"/>
    <x v="5"/>
    <s v="2009"/>
    <n v="2"/>
    <b v="0"/>
    <x v="1"/>
    <n v="4"/>
    <n v="705.68700000000001"/>
    <n v="0.03"/>
    <s v="Express Air"/>
    <n v="-803.08"/>
    <n v="205.99"/>
    <n v="8.99"/>
    <s v="Saskachewan"/>
    <s v="Prarie"/>
    <s v="Small Business"/>
    <s v="Technology"/>
    <x v="3"/>
    <n v="0.6"/>
  </r>
  <r>
    <s v="Ashley Jarboe"/>
    <n v="29152"/>
    <x v="188"/>
    <d v="2011-07-27T00:00:00"/>
    <x v="1"/>
    <s v="2011"/>
    <n v="4"/>
    <b v="0"/>
    <x v="0"/>
    <n v="3"/>
    <n v="58.63"/>
    <n v="0"/>
    <s v="Regular Air"/>
    <n v="-40.86"/>
    <n v="17.48"/>
    <n v="1.99"/>
    <s v="Saskachewan"/>
    <s v="Prarie"/>
    <s v="Small Business"/>
    <s v="Technology"/>
    <x v="7"/>
    <n v="0.45"/>
  </r>
  <r>
    <s v="Ashley Jarboe"/>
    <n v="29152"/>
    <x v="188"/>
    <d v="2011-07-23T00:00:00"/>
    <x v="1"/>
    <s v="2011"/>
    <n v="0"/>
    <s v="FREE DELIVERY"/>
    <x v="0"/>
    <n v="13"/>
    <n v="94.99"/>
    <n v="0.06"/>
    <s v="Regular Air"/>
    <n v="-106.29"/>
    <n v="6.98"/>
    <n v="9.69"/>
    <s v="Saskachewan"/>
    <s v="Prarie"/>
    <s v="Small Business"/>
    <s v="Office Supplies"/>
    <x v="0"/>
    <n v="0.83"/>
  </r>
  <r>
    <s v="Patrick Ryan"/>
    <n v="29639"/>
    <x v="705"/>
    <d v="2011-04-19T00:00:00"/>
    <x v="8"/>
    <s v="2011"/>
    <n v="2"/>
    <b v="0"/>
    <x v="5"/>
    <n v="8"/>
    <n v="22.37"/>
    <n v="0.04"/>
    <s v="Regular Air"/>
    <n v="-14.09"/>
    <n v="2.6"/>
    <n v="2.4"/>
    <s v="Saskachewan"/>
    <s v="Prarie"/>
    <s v="Corporate"/>
    <s v="Office Supplies"/>
    <x v="12"/>
    <n v="0.57999999999999996"/>
  </r>
  <r>
    <s v="Patrick Ryan"/>
    <n v="30407"/>
    <x v="1312"/>
    <d v="2009-04-17T00:00:00"/>
    <x v="8"/>
    <s v="2009"/>
    <n v="0"/>
    <s v="FREE DELIVERY"/>
    <x v="0"/>
    <n v="41"/>
    <n v="17853.64"/>
    <n v="0.02"/>
    <s v="Regular Air"/>
    <n v="6227.33"/>
    <n v="419.19"/>
    <n v="19.989999999999998"/>
    <s v="Saskachewan"/>
    <s v="Prarie"/>
    <s v="Corporate"/>
    <s v="Office Supplies"/>
    <x v="0"/>
    <n v="0.57999999999999996"/>
  </r>
  <r>
    <s v="William Brown"/>
    <n v="31175"/>
    <x v="1263"/>
    <d v="2009-09-29T00:00:00"/>
    <x v="11"/>
    <s v="2009"/>
    <n v="3"/>
    <b v="0"/>
    <x v="5"/>
    <n v="26"/>
    <n v="539.66"/>
    <n v="0"/>
    <s v="Express Air"/>
    <n v="147.08000000000001"/>
    <n v="19.98"/>
    <n v="5.97"/>
    <s v="Saskachewan"/>
    <s v="Prarie"/>
    <s v="Corporate"/>
    <s v="Office Supplies"/>
    <x v="5"/>
    <n v="0.38"/>
  </r>
  <r>
    <s v="Peter Fuller"/>
    <n v="32455"/>
    <x v="22"/>
    <d v="2010-09-24T00:00:00"/>
    <x v="11"/>
    <s v="2010"/>
    <n v="1"/>
    <b v="0"/>
    <x v="1"/>
    <n v="43"/>
    <n v="4620.53"/>
    <n v="0"/>
    <s v="Regular Air"/>
    <n v="1025.23"/>
    <n v="99.99"/>
    <n v="19.989999999999998"/>
    <s v="Saskachewan"/>
    <s v="Prarie"/>
    <s v="Corporate"/>
    <s v="Technology"/>
    <x v="7"/>
    <n v="0.52"/>
  </r>
  <r>
    <s v="William Brown"/>
    <n v="32484"/>
    <x v="372"/>
    <d v="2011-02-05T00:00:00"/>
    <x v="5"/>
    <s v="2011"/>
    <n v="1"/>
    <b v="0"/>
    <x v="3"/>
    <n v="9"/>
    <n v="2502.67"/>
    <n v="0.1"/>
    <s v="Delivery Truck"/>
    <n v="-198.8"/>
    <n v="300.98"/>
    <n v="64.73"/>
    <s v="Saskachewan"/>
    <s v="Prarie"/>
    <s v="Corporate"/>
    <s v="Furniture"/>
    <x v="14"/>
    <n v="0.56000000000000005"/>
  </r>
  <r>
    <s v="Mitch Willingham"/>
    <n v="34402"/>
    <x v="607"/>
    <d v="2010-05-04T00:00:00"/>
    <x v="7"/>
    <s v="2010"/>
    <n v="2"/>
    <b v="0"/>
    <x v="1"/>
    <n v="38"/>
    <n v="3016.85"/>
    <n v="0.05"/>
    <s v="Regular Air"/>
    <n v="-967.67"/>
    <n v="80.98"/>
    <n v="35"/>
    <s v="Saskachewan"/>
    <s v="Prarie"/>
    <s v="Corporate"/>
    <s v="Office Supplies"/>
    <x v="0"/>
    <n v="0.81"/>
  </r>
  <r>
    <s v="Mitch Willingham"/>
    <n v="34402"/>
    <x v="607"/>
    <d v="2010-05-05T00:00:00"/>
    <x v="7"/>
    <s v="2010"/>
    <n v="3"/>
    <b v="0"/>
    <x v="1"/>
    <n v="11"/>
    <n v="48.5"/>
    <n v="7.0000000000000007E-2"/>
    <s v="Express Air"/>
    <n v="23.88"/>
    <n v="3.15"/>
    <n v="0.5"/>
    <s v="Saskachewan"/>
    <s v="Prarie"/>
    <s v="Corporate"/>
    <s v="Office Supplies"/>
    <x v="11"/>
    <n v="0.37"/>
  </r>
  <r>
    <s v="Neoma Murray"/>
    <n v="34723"/>
    <x v="530"/>
    <d v="2012-12-11T00:00:00"/>
    <x v="9"/>
    <s v="2012"/>
    <n v="2"/>
    <b v="0"/>
    <x v="4"/>
    <n v="4"/>
    <n v="6095.14"/>
    <n v="0.06"/>
    <s v="Delivery Truck"/>
    <n v="-3001.28"/>
    <n v="1500.97"/>
    <n v="29.7"/>
    <s v="Saskachewan"/>
    <s v="Prarie"/>
    <s v="Small Business"/>
    <s v="Technology"/>
    <x v="16"/>
    <n v="0.56999999999999995"/>
  </r>
  <r>
    <s v="Neoma Murray"/>
    <n v="34723"/>
    <x v="530"/>
    <d v="2012-12-12T00:00:00"/>
    <x v="9"/>
    <s v="2012"/>
    <n v="3"/>
    <b v="0"/>
    <x v="4"/>
    <n v="46"/>
    <n v="3776.28"/>
    <n v="0.06"/>
    <s v="Delivery Truck"/>
    <n v="579.79"/>
    <n v="80.97"/>
    <n v="30.06"/>
    <s v="Saskachewan"/>
    <s v="Prarie"/>
    <s v="Small Business"/>
    <s v="Technology"/>
    <x v="16"/>
    <n v="0.4"/>
  </r>
  <r>
    <s v="Neoma Murray"/>
    <n v="34723"/>
    <x v="530"/>
    <d v="2012-12-11T00:00:00"/>
    <x v="9"/>
    <s v="2012"/>
    <n v="2"/>
    <b v="0"/>
    <x v="4"/>
    <n v="29"/>
    <n v="1487.8995"/>
    <n v="0.09"/>
    <s v="Regular Air"/>
    <n v="79.319999999999993"/>
    <n v="65.989999999999995"/>
    <n v="8.99"/>
    <s v="Saskachewan"/>
    <s v="Prarie"/>
    <s v="Small Business"/>
    <s v="Technology"/>
    <x v="3"/>
    <n v="0.56000000000000005"/>
  </r>
  <r>
    <s v="Neoma Murray"/>
    <n v="34757"/>
    <x v="776"/>
    <d v="2012-05-30T00:00:00"/>
    <x v="7"/>
    <s v="2012"/>
    <n v="2"/>
    <b v="0"/>
    <x v="1"/>
    <n v="40"/>
    <n v="250.6"/>
    <n v="0.1"/>
    <s v="Express Air"/>
    <n v="-107.06"/>
    <n v="6.48"/>
    <n v="6.22"/>
    <s v="Saskachewan"/>
    <s v="Prarie"/>
    <s v="Small Business"/>
    <s v="Office Supplies"/>
    <x v="5"/>
    <n v="0.37"/>
  </r>
  <r>
    <s v="William Brown"/>
    <n v="34913"/>
    <x v="982"/>
    <d v="2011-11-24T00:00:00"/>
    <x v="6"/>
    <s v="2011"/>
    <n v="2"/>
    <b v="0"/>
    <x v="4"/>
    <n v="15"/>
    <n v="107.63"/>
    <n v="0"/>
    <s v="Regular Air"/>
    <n v="-29.89"/>
    <n v="6.81"/>
    <n v="5.48"/>
    <s v="Saskachewan"/>
    <s v="Prarie"/>
    <s v="Home Office"/>
    <s v="Office Supplies"/>
    <x v="2"/>
    <n v="0.37"/>
  </r>
  <r>
    <s v="Peter Fuller"/>
    <n v="35136"/>
    <x v="171"/>
    <d v="2009-10-09T00:00:00"/>
    <x v="0"/>
    <s v="2009"/>
    <n v="1"/>
    <b v="0"/>
    <x v="5"/>
    <n v="23"/>
    <n v="68.73"/>
    <n v="7.0000000000000007E-2"/>
    <s v="Regular Air"/>
    <n v="17.170000000000002"/>
    <n v="2.94"/>
    <n v="0.81"/>
    <s v="Saskachewan"/>
    <s v="Prarie"/>
    <s v="Corporate"/>
    <s v="Office Supplies"/>
    <x v="12"/>
    <n v="0.4"/>
  </r>
  <r>
    <s v="Randy Bradley"/>
    <n v="35299"/>
    <x v="567"/>
    <d v="2012-08-12T00:00:00"/>
    <x v="2"/>
    <s v="2012"/>
    <n v="2"/>
    <b v="0"/>
    <x v="3"/>
    <n v="41"/>
    <n v="4359"/>
    <n v="0.02"/>
    <s v="Regular Air"/>
    <n v="907.67"/>
    <n v="99.99"/>
    <n v="19.989999999999998"/>
    <s v="Saskachewan"/>
    <s v="Prarie"/>
    <s v="Corporate"/>
    <s v="Technology"/>
    <x v="7"/>
    <n v="0.52"/>
  </r>
  <r>
    <s v="Mitch Willingham"/>
    <n v="36676"/>
    <x v="249"/>
    <d v="2011-08-27T00:00:00"/>
    <x v="2"/>
    <s v="2011"/>
    <n v="2"/>
    <b v="0"/>
    <x v="3"/>
    <n v="32"/>
    <n v="3046.01"/>
    <n v="0.08"/>
    <s v="Delivery Truck"/>
    <n v="998.65"/>
    <n v="100.97"/>
    <n v="14"/>
    <s v="Saskachewan"/>
    <s v="Prarie"/>
    <s v="Corporate"/>
    <s v="Technology"/>
    <x v="16"/>
    <n v="0.37"/>
  </r>
  <r>
    <s v="Mitch Willingham"/>
    <n v="36676"/>
    <x v="249"/>
    <d v="2011-08-26T00:00:00"/>
    <x v="2"/>
    <s v="2011"/>
    <n v="1"/>
    <b v="0"/>
    <x v="3"/>
    <n v="15"/>
    <n v="353.52"/>
    <n v="0.04"/>
    <s v="Regular Air"/>
    <n v="51.53"/>
    <n v="22.84"/>
    <n v="8.18"/>
    <s v="Saskachewan"/>
    <s v="Prarie"/>
    <s v="Corporate"/>
    <s v="Office Supplies"/>
    <x v="5"/>
    <n v="0.39"/>
  </r>
  <r>
    <s v="William Brown"/>
    <n v="36708"/>
    <x v="1135"/>
    <d v="2011-09-21T00:00:00"/>
    <x v="11"/>
    <s v="2011"/>
    <n v="2"/>
    <b v="0"/>
    <x v="3"/>
    <n v="46"/>
    <n v="636.5"/>
    <n v="0.01"/>
    <s v="Regular Air"/>
    <n v="-71.98"/>
    <n v="12.99"/>
    <n v="9.44"/>
    <s v="Saskachewan"/>
    <s v="Prarie"/>
    <s v="Corporate"/>
    <s v="Technology"/>
    <x v="16"/>
    <n v="0.39"/>
  </r>
  <r>
    <s v="William Brown"/>
    <n v="36708"/>
    <x v="1135"/>
    <d v="2011-09-21T00:00:00"/>
    <x v="11"/>
    <s v="2011"/>
    <n v="2"/>
    <b v="0"/>
    <x v="3"/>
    <n v="25"/>
    <n v="2614.3705"/>
    <n v="7.0000000000000007E-2"/>
    <s v="Regular Air"/>
    <n v="384.01"/>
    <n v="125.99"/>
    <n v="7.69"/>
    <s v="Saskachewan"/>
    <s v="Prarie"/>
    <s v="Corporate"/>
    <s v="Technology"/>
    <x v="3"/>
    <n v="0.57999999999999996"/>
  </r>
  <r>
    <s v="William Brown"/>
    <n v="36835"/>
    <x v="886"/>
    <d v="2009-10-22T00:00:00"/>
    <x v="0"/>
    <s v="2009"/>
    <n v="2"/>
    <b v="0"/>
    <x v="5"/>
    <n v="39"/>
    <n v="12073.06"/>
    <n v="0.03"/>
    <s v="Regular Air"/>
    <n v="5081.87"/>
    <n v="315.98"/>
    <n v="19.989999999999998"/>
    <s v="Saskachewan"/>
    <s v="Prarie"/>
    <s v="Home Office"/>
    <s v="Office Supplies"/>
    <x v="2"/>
    <n v="0.38"/>
  </r>
  <r>
    <s v="William Brown"/>
    <n v="36835"/>
    <x v="886"/>
    <d v="2009-10-21T00:00:00"/>
    <x v="0"/>
    <s v="2009"/>
    <n v="1"/>
    <b v="0"/>
    <x v="5"/>
    <n v="25"/>
    <n v="6685.05"/>
    <n v="0.09"/>
    <s v="Regular Air"/>
    <n v="1653.6"/>
    <n v="276.2"/>
    <n v="24.49"/>
    <s v="Saskachewan"/>
    <s v="Prarie"/>
    <s v="Home Office"/>
    <s v="Furniture"/>
    <x v="14"/>
    <m/>
  </r>
  <r>
    <s v="William Brown"/>
    <n v="36835"/>
    <x v="886"/>
    <d v="2009-10-21T00:00:00"/>
    <x v="0"/>
    <s v="2009"/>
    <n v="1"/>
    <b v="0"/>
    <x v="5"/>
    <n v="18"/>
    <n v="1175.53"/>
    <n v="0.03"/>
    <s v="Regular Air"/>
    <n v="257.58999999999997"/>
    <n v="63.94"/>
    <n v="14.48"/>
    <s v="Saskachewan"/>
    <s v="Prarie"/>
    <s v="Home Office"/>
    <s v="Furniture"/>
    <x v="4"/>
    <n v="0.46"/>
  </r>
  <r>
    <s v="John Dryer"/>
    <n v="37127"/>
    <x v="1313"/>
    <d v="2010-10-03T00:00:00"/>
    <x v="0"/>
    <s v="2010"/>
    <n v="1"/>
    <b v="0"/>
    <x v="1"/>
    <n v="19"/>
    <n v="178.44"/>
    <n v="0.03"/>
    <s v="Regular Air"/>
    <n v="50.13"/>
    <n v="9.11"/>
    <n v="2.15"/>
    <s v="Saskachewan"/>
    <s v="Prarie"/>
    <s v="Corporate"/>
    <s v="Office Supplies"/>
    <x v="5"/>
    <n v="0.4"/>
  </r>
  <r>
    <s v="Peter Fuller"/>
    <n v="37667"/>
    <x v="1110"/>
    <d v="2011-12-03T00:00:00"/>
    <x v="9"/>
    <s v="2011"/>
    <n v="1"/>
    <b v="0"/>
    <x v="1"/>
    <n v="31"/>
    <n v="472.35"/>
    <n v="0.03"/>
    <s v="Regular Air"/>
    <n v="61.68"/>
    <n v="14.48"/>
    <n v="6.46"/>
    <s v="Saskachewan"/>
    <s v="Prarie"/>
    <s v="Consumer"/>
    <s v="Office Supplies"/>
    <x v="2"/>
    <n v="0.38"/>
  </r>
  <r>
    <s v="Matt Collister"/>
    <n v="37825"/>
    <x v="99"/>
    <d v="2009-07-24T00:00:00"/>
    <x v="1"/>
    <s v="2009"/>
    <n v="2"/>
    <b v="0"/>
    <x v="0"/>
    <n v="44"/>
    <n v="505.01"/>
    <n v="0.06"/>
    <s v="Regular Air"/>
    <n v="-43.52"/>
    <n v="11.97"/>
    <n v="4.9800000000000004"/>
    <s v="Saskachewan"/>
    <s v="Prarie"/>
    <s v="Home Office"/>
    <s v="Office Supplies"/>
    <x v="1"/>
    <n v="0.57999999999999996"/>
  </r>
  <r>
    <s v="Matt Collister"/>
    <n v="37825"/>
    <x v="99"/>
    <d v="2009-07-29T00:00:00"/>
    <x v="1"/>
    <s v="2009"/>
    <n v="7"/>
    <b v="0"/>
    <x v="0"/>
    <n v="41"/>
    <n v="286.75"/>
    <n v="0.06"/>
    <s v="Regular Air"/>
    <n v="98.44"/>
    <n v="6.98"/>
    <n v="1.6"/>
    <s v="Saskachewan"/>
    <s v="Prarie"/>
    <s v="Home Office"/>
    <s v="Office Supplies"/>
    <x v="5"/>
    <n v="0.38"/>
  </r>
  <r>
    <s v="Patrick Ryan"/>
    <n v="37861"/>
    <x v="1314"/>
    <d v="2011-12-30T00:00:00"/>
    <x v="9"/>
    <s v="2011"/>
    <n v="2"/>
    <b v="0"/>
    <x v="3"/>
    <n v="32"/>
    <n v="980.07"/>
    <n v="0.09"/>
    <s v="Regular Air"/>
    <n v="337.25"/>
    <n v="30.98"/>
    <n v="5.76"/>
    <s v="Saskachewan"/>
    <s v="Prarie"/>
    <s v="Corporate"/>
    <s v="Office Supplies"/>
    <x v="5"/>
    <n v="0.4"/>
  </r>
  <r>
    <s v="Rick Hansen"/>
    <n v="37926"/>
    <x v="1315"/>
    <d v="2009-09-10T00:00:00"/>
    <x v="11"/>
    <s v="2009"/>
    <n v="2"/>
    <b v="0"/>
    <x v="5"/>
    <n v="31"/>
    <n v="353.25"/>
    <n v="0.02"/>
    <s v="Regular Air"/>
    <n v="60.06"/>
    <n v="11.55"/>
    <n v="2.36"/>
    <s v="Saskachewan"/>
    <s v="Prarie"/>
    <s v="Corporate"/>
    <s v="Office Supplies"/>
    <x v="12"/>
    <n v="0.55000000000000004"/>
  </r>
  <r>
    <s v="Pauline Webber"/>
    <n v="38304"/>
    <x v="1143"/>
    <d v="2011-03-24T00:00:00"/>
    <x v="4"/>
    <s v="2011"/>
    <n v="2"/>
    <b v="0"/>
    <x v="1"/>
    <n v="7"/>
    <n v="30.1"/>
    <n v="0.09"/>
    <s v="Regular Air"/>
    <n v="-28.31"/>
    <n v="3.58"/>
    <n v="5.47"/>
    <s v="Saskachewan"/>
    <s v="Prarie"/>
    <s v="Consumer"/>
    <s v="Office Supplies"/>
    <x v="2"/>
    <n v="0.37"/>
  </r>
  <r>
    <s v="Nick Zandusky"/>
    <n v="38978"/>
    <x v="1316"/>
    <d v="2009-08-05T00:00:00"/>
    <x v="2"/>
    <s v="2009"/>
    <n v="2"/>
    <b v="0"/>
    <x v="0"/>
    <n v="24"/>
    <n v="4547.26"/>
    <n v="0"/>
    <s v="Delivery Truck"/>
    <n v="468.27"/>
    <n v="180.98"/>
    <n v="30"/>
    <s v="Saskachewan"/>
    <s v="Prarie"/>
    <s v="Small Business"/>
    <s v="Furniture"/>
    <x v="14"/>
    <n v="0.69"/>
  </r>
  <r>
    <s v="Sam Craven"/>
    <n v="39267"/>
    <x v="528"/>
    <d v="2010-01-20T00:00:00"/>
    <x v="10"/>
    <s v="2010"/>
    <n v="2"/>
    <b v="0"/>
    <x v="1"/>
    <n v="26"/>
    <n v="430.33"/>
    <n v="0.08"/>
    <s v="Regular Air"/>
    <n v="85.48"/>
    <n v="17.78"/>
    <n v="5.03"/>
    <s v="Saskachewan"/>
    <s v="Prarie"/>
    <s v="Home Office"/>
    <s v="Furniture"/>
    <x v="4"/>
    <n v="0.54"/>
  </r>
  <r>
    <s v="Sam Craven"/>
    <n v="39267"/>
    <x v="528"/>
    <d v="2010-01-19T00:00:00"/>
    <x v="10"/>
    <s v="2010"/>
    <n v="1"/>
    <b v="0"/>
    <x v="1"/>
    <n v="46"/>
    <n v="1221.47"/>
    <n v="0.09"/>
    <s v="Regular Air"/>
    <n v="-233.14"/>
    <n v="28.28"/>
    <n v="13.99"/>
    <s v="Saskachewan"/>
    <s v="Prarie"/>
    <s v="Home Office"/>
    <s v="Office Supplies"/>
    <x v="0"/>
    <n v="0.57999999999999996"/>
  </r>
  <r>
    <s v="Pauline Webber"/>
    <n v="40772"/>
    <x v="925"/>
    <d v="2012-02-14T00:00:00"/>
    <x v="5"/>
    <s v="2012"/>
    <n v="1"/>
    <b v="0"/>
    <x v="5"/>
    <n v="15"/>
    <n v="128.27000000000001"/>
    <n v="0"/>
    <s v="Regular Air"/>
    <n v="22.85"/>
    <n v="7.89"/>
    <n v="2.82"/>
    <s v="Saskachewan"/>
    <s v="Prarie"/>
    <s v="Consumer"/>
    <s v="Office Supplies"/>
    <x v="6"/>
    <n v="0.4"/>
  </r>
  <r>
    <s v="Patrick Ryan"/>
    <n v="40928"/>
    <x v="661"/>
    <d v="2009-09-17T00:00:00"/>
    <x v="11"/>
    <s v="2009"/>
    <n v="5"/>
    <b v="0"/>
    <x v="0"/>
    <n v="4"/>
    <n v="292.34050000000002"/>
    <n v="0.01"/>
    <s v="Regular Air"/>
    <n v="-420.59"/>
    <n v="85.99"/>
    <n v="0.99"/>
    <s v="Saskachewan"/>
    <s v="Prarie"/>
    <s v="Corporate"/>
    <s v="Technology"/>
    <x v="3"/>
    <n v="0.85"/>
  </r>
  <r>
    <s v="Kean Takahito"/>
    <n v="41216"/>
    <x v="370"/>
    <d v="2009-07-02T00:00:00"/>
    <x v="1"/>
    <s v="2009"/>
    <n v="1"/>
    <b v="0"/>
    <x v="3"/>
    <n v="8"/>
    <n v="253.26"/>
    <n v="0.02"/>
    <s v="Regular Air"/>
    <n v="49.66"/>
    <n v="29.17"/>
    <n v="6.27"/>
    <s v="Saskachewan"/>
    <s v="Prarie"/>
    <s v="Home Office"/>
    <s v="Office Supplies"/>
    <x v="2"/>
    <n v="0.37"/>
  </r>
  <r>
    <s v="Kean Takahito"/>
    <n v="41216"/>
    <x v="370"/>
    <d v="2009-07-03T00:00:00"/>
    <x v="1"/>
    <s v="2009"/>
    <n v="2"/>
    <b v="0"/>
    <x v="3"/>
    <n v="45"/>
    <n v="6865.0720000000001"/>
    <n v="0"/>
    <s v="Delivery Truck"/>
    <n v="1117.24"/>
    <n v="179.29"/>
    <n v="29.21"/>
    <s v="Saskachewan"/>
    <s v="Prarie"/>
    <s v="Home Office"/>
    <s v="Furniture"/>
    <x v="10"/>
    <n v="0.74"/>
  </r>
  <r>
    <s v="Julia Dunbar"/>
    <n v="42310"/>
    <x v="631"/>
    <d v="2009-07-22T00:00:00"/>
    <x v="1"/>
    <s v="2009"/>
    <n v="1"/>
    <b v="0"/>
    <x v="5"/>
    <n v="20"/>
    <n v="3361.7584999999999"/>
    <n v="0.04"/>
    <s v="Regular Air"/>
    <n v="394.35"/>
    <n v="205.99"/>
    <n v="8.99"/>
    <s v="Saskachewan"/>
    <s v="Prarie"/>
    <s v="Consumer"/>
    <s v="Technology"/>
    <x v="3"/>
    <n v="0.56000000000000005"/>
  </r>
  <r>
    <s v="Nick Zandusky"/>
    <n v="42403"/>
    <x v="313"/>
    <d v="2009-06-21T00:00:00"/>
    <x v="3"/>
    <s v="2009"/>
    <n v="1"/>
    <b v="0"/>
    <x v="3"/>
    <n v="38"/>
    <n v="117.84"/>
    <n v="0.04"/>
    <s v="Regular Air"/>
    <n v="30.76"/>
    <n v="3.08"/>
    <n v="0.99"/>
    <s v="Saskachewan"/>
    <s v="Prarie"/>
    <s v="Small Business"/>
    <s v="Office Supplies"/>
    <x v="11"/>
    <n v="0.37"/>
  </r>
  <r>
    <s v="Nick Zandusky"/>
    <n v="42403"/>
    <x v="313"/>
    <d v="2009-06-21T00:00:00"/>
    <x v="3"/>
    <s v="2009"/>
    <n v="1"/>
    <b v="0"/>
    <x v="3"/>
    <n v="47"/>
    <n v="121.2"/>
    <n v="0.1"/>
    <s v="Regular Air"/>
    <n v="-20.2"/>
    <n v="2.78"/>
    <n v="1.25"/>
    <s v="Saskachewan"/>
    <s v="Prarie"/>
    <s v="Small Business"/>
    <s v="Office Supplies"/>
    <x v="12"/>
    <n v="0.59"/>
  </r>
  <r>
    <s v="Matt Collister"/>
    <n v="43138"/>
    <x v="825"/>
    <d v="2012-03-18T00:00:00"/>
    <x v="4"/>
    <s v="2012"/>
    <n v="4"/>
    <b v="0"/>
    <x v="0"/>
    <n v="43"/>
    <n v="1334.05"/>
    <n v="0.06"/>
    <s v="Regular Air"/>
    <n v="581.77"/>
    <n v="30.56"/>
    <n v="2.99"/>
    <s v="Saskachewan"/>
    <s v="Prarie"/>
    <s v="Home Office"/>
    <s v="Office Supplies"/>
    <x v="2"/>
    <n v="0.35"/>
  </r>
  <r>
    <s v="Matt Collister"/>
    <n v="43138"/>
    <x v="825"/>
    <d v="2012-03-16T00:00:00"/>
    <x v="4"/>
    <s v="2012"/>
    <n v="2"/>
    <b v="0"/>
    <x v="0"/>
    <n v="50"/>
    <n v="6552.86"/>
    <n v="7.0000000000000007E-2"/>
    <s v="Delivery Truck"/>
    <n v="-692.82"/>
    <n v="137.47999999999999"/>
    <n v="32.18"/>
    <s v="Saskachewan"/>
    <s v="Prarie"/>
    <s v="Home Office"/>
    <s v="Furniture"/>
    <x v="9"/>
    <n v="0.78"/>
  </r>
  <r>
    <s v="John Dryer"/>
    <n v="43206"/>
    <x v="599"/>
    <d v="2009-08-24T00:00:00"/>
    <x v="2"/>
    <s v="2009"/>
    <n v="1"/>
    <b v="0"/>
    <x v="4"/>
    <n v="16"/>
    <n v="587.88"/>
    <n v="0"/>
    <s v="Express Air"/>
    <n v="135.37"/>
    <n v="35.409999999999997"/>
    <n v="1.99"/>
    <s v="Saskachewan"/>
    <s v="Prarie"/>
    <s v="Corporate"/>
    <s v="Technology"/>
    <x v="7"/>
    <n v="0.43"/>
  </r>
  <r>
    <s v="Julia Dunbar"/>
    <n v="43207"/>
    <x v="208"/>
    <d v="2010-06-13T00:00:00"/>
    <x v="3"/>
    <s v="2010"/>
    <n v="4"/>
    <b v="0"/>
    <x v="0"/>
    <n v="45"/>
    <n v="2207.9"/>
    <n v="0.02"/>
    <s v="Regular Air"/>
    <n v="579.76"/>
    <n v="49.34"/>
    <n v="10.25"/>
    <s v="Saskachewan"/>
    <s v="Prarie"/>
    <s v="Consumer"/>
    <s v="Furniture"/>
    <x v="4"/>
    <n v="0.56999999999999995"/>
  </r>
  <r>
    <s v="Julia Dunbar"/>
    <n v="43207"/>
    <x v="208"/>
    <d v="2010-06-16T00:00:00"/>
    <x v="3"/>
    <s v="2010"/>
    <n v="7"/>
    <b v="0"/>
    <x v="0"/>
    <n v="41"/>
    <n v="139.93"/>
    <n v="0.05"/>
    <s v="Regular Air"/>
    <n v="-3.06"/>
    <n v="3.28"/>
    <n v="1.95"/>
    <s v="Saskachewan"/>
    <s v="Prarie"/>
    <s v="Consumer"/>
    <s v="Office Supplies"/>
    <x v="12"/>
    <n v="0.42"/>
  </r>
  <r>
    <s v="Julia Dunbar"/>
    <n v="43207"/>
    <x v="208"/>
    <d v="2010-06-11T00:00:00"/>
    <x v="3"/>
    <s v="2010"/>
    <n v="2"/>
    <b v="0"/>
    <x v="0"/>
    <n v="8"/>
    <n v="15.45"/>
    <n v="0.05"/>
    <s v="Regular Air"/>
    <n v="-7.75"/>
    <n v="1.81"/>
    <n v="1.56"/>
    <s v="Saskachewan"/>
    <s v="Prarie"/>
    <s v="Consumer"/>
    <s v="Office Supplies"/>
    <x v="6"/>
    <n v="0.49"/>
  </r>
  <r>
    <s v="William Brown"/>
    <n v="43650"/>
    <x v="643"/>
    <d v="2009-03-24T00:00:00"/>
    <x v="4"/>
    <s v="2009"/>
    <n v="1"/>
    <b v="0"/>
    <x v="3"/>
    <n v="3"/>
    <n v="1759.65"/>
    <n v="0.06"/>
    <s v="Regular Air"/>
    <n v="-2213.75"/>
    <n v="599.99"/>
    <n v="24.49"/>
    <s v="Saskachewan"/>
    <s v="Prarie"/>
    <s v="Corporate"/>
    <s v="Technology"/>
    <x v="13"/>
    <n v="0.5"/>
  </r>
  <r>
    <s v="William Brown"/>
    <n v="43650"/>
    <x v="643"/>
    <d v="2009-03-25T00:00:00"/>
    <x v="4"/>
    <s v="2009"/>
    <n v="2"/>
    <b v="0"/>
    <x v="3"/>
    <n v="7"/>
    <n v="88.59"/>
    <n v="0.05"/>
    <s v="Regular Air"/>
    <n v="-26.29"/>
    <n v="11.97"/>
    <n v="5.81"/>
    <s v="Saskachewan"/>
    <s v="Prarie"/>
    <s v="Corporate"/>
    <s v="Office Supplies"/>
    <x v="12"/>
    <n v="0.6"/>
  </r>
  <r>
    <s v="Peter Fuller"/>
    <n v="44290"/>
    <x v="917"/>
    <d v="2010-03-23T00:00:00"/>
    <x v="4"/>
    <s v="2010"/>
    <n v="2"/>
    <b v="0"/>
    <x v="4"/>
    <n v="49"/>
    <n v="508.38"/>
    <n v="0.06"/>
    <s v="Regular Air"/>
    <n v="4.68"/>
    <n v="10.4"/>
    <n v="5.4"/>
    <s v="Saskachewan"/>
    <s v="Prarie"/>
    <s v="Corporate"/>
    <s v="Furniture"/>
    <x v="4"/>
    <n v="0.51"/>
  </r>
  <r>
    <s v="Peter Fuller"/>
    <n v="44290"/>
    <x v="917"/>
    <d v="2010-03-23T00:00:00"/>
    <x v="4"/>
    <s v="2010"/>
    <n v="2"/>
    <b v="0"/>
    <x v="4"/>
    <n v="28"/>
    <n v="281.08999999999997"/>
    <n v="0.01"/>
    <s v="Regular Air"/>
    <n v="-114.58"/>
    <n v="9.06"/>
    <n v="9.86"/>
    <s v="Saskachewan"/>
    <s v="Prarie"/>
    <s v="Corporate"/>
    <s v="Office Supplies"/>
    <x v="5"/>
    <n v="0.4"/>
  </r>
  <r>
    <s v="Peter Fuller"/>
    <n v="44290"/>
    <x v="917"/>
    <d v="2010-03-23T00:00:00"/>
    <x v="4"/>
    <s v="2010"/>
    <n v="2"/>
    <b v="0"/>
    <x v="4"/>
    <n v="41"/>
    <n v="276.64999999999998"/>
    <n v="0.02"/>
    <s v="Regular Air"/>
    <n v="-75.28"/>
    <n v="6.48"/>
    <n v="5.87"/>
    <s v="Saskachewan"/>
    <s v="Prarie"/>
    <s v="Corporate"/>
    <s v="Office Supplies"/>
    <x v="5"/>
    <n v="0.37"/>
  </r>
  <r>
    <s v="Neoma Murray"/>
    <n v="44613"/>
    <x v="81"/>
    <d v="2010-08-31T00:00:00"/>
    <x v="2"/>
    <s v="2010"/>
    <n v="1"/>
    <b v="0"/>
    <x v="1"/>
    <n v="34"/>
    <n v="1911.69"/>
    <n v="7.0000000000000007E-2"/>
    <s v="Regular Air"/>
    <n v="939.43"/>
    <n v="55.98"/>
    <n v="5.15"/>
    <s v="Saskachewan"/>
    <s v="Prarie"/>
    <s v="Small Business"/>
    <s v="Office Supplies"/>
    <x v="5"/>
    <n v="0.36"/>
  </r>
  <r>
    <s v="Neoma Murray"/>
    <n v="44613"/>
    <x v="81"/>
    <d v="2010-08-31T00:00:00"/>
    <x v="2"/>
    <s v="2010"/>
    <n v="1"/>
    <b v="0"/>
    <x v="1"/>
    <n v="17"/>
    <n v="120.751"/>
    <n v="0.03"/>
    <s v="Regular Air"/>
    <n v="-71.39"/>
    <n v="7.99"/>
    <n v="5.03"/>
    <s v="Saskachewan"/>
    <s v="Prarie"/>
    <s v="Small Business"/>
    <s v="Technology"/>
    <x v="3"/>
    <n v="0.6"/>
  </r>
  <r>
    <s v="Neoma Murray"/>
    <n v="44613"/>
    <x v="81"/>
    <d v="2010-08-31T00:00:00"/>
    <x v="2"/>
    <s v="2010"/>
    <n v="1"/>
    <b v="0"/>
    <x v="1"/>
    <n v="45"/>
    <n v="245.55"/>
    <n v="0.03"/>
    <s v="Regular Air"/>
    <n v="-227.25"/>
    <n v="5.28"/>
    <n v="8.16"/>
    <s v="Saskachewan"/>
    <s v="Prarie"/>
    <s v="Small Business"/>
    <s v="Office Supplies"/>
    <x v="5"/>
    <n v="0.4"/>
  </r>
  <r>
    <s v="Peter Fuller"/>
    <n v="44965"/>
    <x v="641"/>
    <d v="2011-10-06T00:00:00"/>
    <x v="0"/>
    <s v="2011"/>
    <n v="4"/>
    <b v="0"/>
    <x v="0"/>
    <n v="19"/>
    <n v="28.82"/>
    <n v="0"/>
    <s v="Regular Air"/>
    <n v="2.16"/>
    <n v="1.48"/>
    <n v="0.7"/>
    <s v="Saskachewan"/>
    <s v="Prarie"/>
    <s v="Corporate"/>
    <s v="Office Supplies"/>
    <x v="6"/>
    <n v="0.37"/>
  </r>
  <r>
    <s v="Peter Fuller"/>
    <n v="44965"/>
    <x v="641"/>
    <d v="2011-10-06T00:00:00"/>
    <x v="0"/>
    <s v="2011"/>
    <n v="4"/>
    <b v="0"/>
    <x v="0"/>
    <n v="45"/>
    <n v="75.39"/>
    <n v="0.05"/>
    <s v="Regular Air"/>
    <n v="-4.83"/>
    <n v="1.68"/>
    <n v="0.7"/>
    <s v="Saskachewan"/>
    <s v="Prarie"/>
    <s v="Corporate"/>
    <s v="Office Supplies"/>
    <x v="12"/>
    <n v="0.6"/>
  </r>
  <r>
    <s v="Maya Herman"/>
    <n v="45733"/>
    <x v="1317"/>
    <d v="2010-12-07T00:00:00"/>
    <x v="9"/>
    <s v="2010"/>
    <n v="1"/>
    <b v="0"/>
    <x v="5"/>
    <n v="39"/>
    <n v="851.17"/>
    <n v="7.0000000000000007E-2"/>
    <s v="Regular Air"/>
    <n v="-131.28"/>
    <n v="22.38"/>
    <n v="15.1"/>
    <s v="Saskachewan"/>
    <s v="Prarie"/>
    <s v="Corporate"/>
    <s v="Office Supplies"/>
    <x v="2"/>
    <n v="0.38"/>
  </r>
  <r>
    <s v="Patrick Ryan"/>
    <n v="45893"/>
    <x v="582"/>
    <d v="2011-05-27T00:00:00"/>
    <x v="7"/>
    <s v="2011"/>
    <n v="1"/>
    <b v="0"/>
    <x v="1"/>
    <n v="15"/>
    <n v="68.03"/>
    <n v="0.05"/>
    <s v="Regular Air"/>
    <n v="8.8699999999999992"/>
    <n v="4.49"/>
    <n v="1.49"/>
    <s v="Saskachewan"/>
    <s v="Prarie"/>
    <s v="Corporate"/>
    <s v="Office Supplies"/>
    <x v="2"/>
    <n v="0.39"/>
  </r>
  <r>
    <s v="Nick Zandusky"/>
    <n v="46113"/>
    <x v="305"/>
    <d v="2009-12-03T00:00:00"/>
    <x v="9"/>
    <s v="2009"/>
    <n v="1"/>
    <b v="0"/>
    <x v="3"/>
    <n v="18"/>
    <n v="2567.13"/>
    <n v="0.02"/>
    <s v="Express Air"/>
    <n v="945.54"/>
    <n v="136.97999999999999"/>
    <n v="24.49"/>
    <s v="Saskachewan"/>
    <s v="Prarie"/>
    <s v="Small Business"/>
    <s v="Furniture"/>
    <x v="4"/>
    <n v="0.59"/>
  </r>
  <r>
    <s v="Peter Fuller"/>
    <n v="46311"/>
    <x v="377"/>
    <d v="2011-07-25T00:00:00"/>
    <x v="1"/>
    <s v="2011"/>
    <n v="0"/>
    <s v="FREE DELIVERY"/>
    <x v="1"/>
    <n v="42"/>
    <n v="1244.01"/>
    <n v="0"/>
    <s v="Regular Air"/>
    <n v="539.57000000000005"/>
    <n v="28.48"/>
    <n v="1.99"/>
    <s v="Saskachewan"/>
    <s v="Prarie"/>
    <s v="Consumer"/>
    <s v="Technology"/>
    <x v="7"/>
    <n v="0.4"/>
  </r>
  <r>
    <s v="Peter Fuller"/>
    <n v="46311"/>
    <x v="377"/>
    <d v="2011-07-26T00:00:00"/>
    <x v="1"/>
    <s v="2011"/>
    <n v="1"/>
    <b v="0"/>
    <x v="1"/>
    <n v="42"/>
    <n v="981.73"/>
    <n v="0.03"/>
    <s v="Regular Air"/>
    <n v="388.23"/>
    <n v="22.23"/>
    <n v="3.63"/>
    <s v="Saskachewan"/>
    <s v="Prarie"/>
    <s v="Consumer"/>
    <s v="Furniture"/>
    <x v="4"/>
    <n v="0.52"/>
  </r>
  <r>
    <s v="Peter Fuller"/>
    <n v="46311"/>
    <x v="377"/>
    <d v="2011-07-27T00:00:00"/>
    <x v="1"/>
    <s v="2011"/>
    <n v="2"/>
    <b v="0"/>
    <x v="1"/>
    <n v="44"/>
    <n v="302.07"/>
    <n v="0"/>
    <s v="Regular Air"/>
    <n v="-185.98"/>
    <n v="6.48"/>
    <n v="8.4"/>
    <s v="Saskachewan"/>
    <s v="Prarie"/>
    <s v="Consumer"/>
    <s v="Office Supplies"/>
    <x v="5"/>
    <n v="0.37"/>
  </r>
  <r>
    <s v="Peter Fuller"/>
    <n v="47398"/>
    <x v="4"/>
    <d v="2011-06-19T00:00:00"/>
    <x v="3"/>
    <s v="2011"/>
    <n v="2"/>
    <b v="0"/>
    <x v="4"/>
    <n v="6"/>
    <n v="1307.184"/>
    <n v="0.03"/>
    <s v="Delivery Truck"/>
    <n v="-184.06"/>
    <n v="262.11"/>
    <n v="62.74"/>
    <s v="Saskachewan"/>
    <s v="Prarie"/>
    <s v="Corporate"/>
    <s v="Furniture"/>
    <x v="10"/>
    <n v="0.75"/>
  </r>
  <r>
    <s v="John Dryer"/>
    <n v="47554"/>
    <x v="525"/>
    <d v="2010-03-13T00:00:00"/>
    <x v="4"/>
    <s v="2010"/>
    <n v="0"/>
    <s v="FREE DELIVERY"/>
    <x v="0"/>
    <n v="9"/>
    <n v="436.3"/>
    <n v="0.08"/>
    <s v="Delivery Truck"/>
    <n v="-50.31"/>
    <n v="50.98"/>
    <n v="14.19"/>
    <s v="Saskachewan"/>
    <s v="Prarie"/>
    <s v="Corporate"/>
    <s v="Furniture"/>
    <x v="14"/>
    <n v="0.56000000000000005"/>
  </r>
  <r>
    <s v="John Dryer"/>
    <n v="47554"/>
    <x v="525"/>
    <d v="2010-03-20T00:00:00"/>
    <x v="4"/>
    <s v="2010"/>
    <n v="7"/>
    <b v="0"/>
    <x v="0"/>
    <n v="47"/>
    <n v="364.23"/>
    <n v="0.01"/>
    <s v="Regular Air"/>
    <n v="41.58"/>
    <n v="7.59"/>
    <n v="4"/>
    <s v="Saskachewan"/>
    <s v="Prarie"/>
    <s v="Corporate"/>
    <s v="Furniture"/>
    <x v="4"/>
    <n v="0.42"/>
  </r>
  <r>
    <s v="Matt Collister"/>
    <n v="48135"/>
    <x v="851"/>
    <d v="2009-04-19T00:00:00"/>
    <x v="8"/>
    <s v="2009"/>
    <n v="0"/>
    <s v="FREE DELIVERY"/>
    <x v="1"/>
    <n v="40"/>
    <n v="750.14"/>
    <n v="0.02"/>
    <s v="Regular Air"/>
    <n v="93.68"/>
    <n v="17.670000000000002"/>
    <n v="8.99"/>
    <s v="Saskachewan"/>
    <s v="Prarie"/>
    <s v="Home Office"/>
    <s v="Furniture"/>
    <x v="4"/>
    <n v="0.47"/>
  </r>
  <r>
    <s v="Rick Hansen"/>
    <n v="49346"/>
    <x v="1318"/>
    <d v="2011-05-08T00:00:00"/>
    <x v="7"/>
    <s v="2011"/>
    <n v="3"/>
    <b v="0"/>
    <x v="3"/>
    <n v="8"/>
    <n v="94.35"/>
    <n v="0.1"/>
    <s v="Regular Air"/>
    <n v="42.22"/>
    <n v="12.22"/>
    <n v="2.85"/>
    <s v="Saskachewan"/>
    <s v="Prarie"/>
    <s v="Corporate"/>
    <s v="Furniture"/>
    <x v="4"/>
    <n v="0.55000000000000004"/>
  </r>
  <r>
    <s v="Rick Hansen"/>
    <n v="49346"/>
    <x v="1318"/>
    <d v="2011-05-06T00:00:00"/>
    <x v="7"/>
    <s v="2011"/>
    <n v="1"/>
    <b v="0"/>
    <x v="3"/>
    <n v="50"/>
    <n v="276.75"/>
    <n v="0.04"/>
    <s v="Regular Air"/>
    <n v="-117.91"/>
    <n v="5.28"/>
    <n v="5.57"/>
    <s v="Saskachewan"/>
    <s v="Prarie"/>
    <s v="Corporate"/>
    <s v="Office Supplies"/>
    <x v="5"/>
    <n v="0.4"/>
  </r>
  <r>
    <s v="Mitch Willingham"/>
    <n v="49735"/>
    <x v="640"/>
    <d v="2009-09-24T00:00:00"/>
    <x v="11"/>
    <s v="2009"/>
    <n v="1"/>
    <b v="0"/>
    <x v="3"/>
    <n v="32"/>
    <n v="1929.19"/>
    <n v="0.04"/>
    <s v="Regular Air"/>
    <n v="570.66999999999996"/>
    <n v="60.97"/>
    <n v="4.5"/>
    <s v="Saskachewan"/>
    <s v="Prarie"/>
    <s v="Corporate"/>
    <s v="Office Supplies"/>
    <x v="1"/>
    <n v="0.56000000000000005"/>
  </r>
  <r>
    <s v="Patrick Ryan"/>
    <n v="50087"/>
    <x v="812"/>
    <d v="2010-05-17T00:00:00"/>
    <x v="7"/>
    <s v="2010"/>
    <n v="2"/>
    <b v="0"/>
    <x v="3"/>
    <n v="17"/>
    <n v="58.86"/>
    <n v="0.03"/>
    <s v="Regular Air"/>
    <n v="6.96"/>
    <n v="3.29"/>
    <n v="1.35"/>
    <s v="Saskachewan"/>
    <s v="Prarie"/>
    <s v="Corporate"/>
    <s v="Office Supplies"/>
    <x v="6"/>
    <n v="0.4"/>
  </r>
  <r>
    <s v="Toby Grace"/>
    <n v="50466"/>
    <x v="140"/>
    <d v="2012-06-30T00:00:00"/>
    <x v="3"/>
    <s v="2012"/>
    <n v="2"/>
    <b v="0"/>
    <x v="5"/>
    <n v="32"/>
    <n v="6892.07"/>
    <n v="0.05"/>
    <s v="Express Air"/>
    <n v="2754.16"/>
    <n v="223.98"/>
    <n v="15.01"/>
    <s v="Saskachewan"/>
    <s v="Prarie"/>
    <s v="Home Office"/>
    <s v="Office Supplies"/>
    <x v="2"/>
    <n v="0.38"/>
  </r>
  <r>
    <s v="John Dryer"/>
    <n v="50501"/>
    <x v="127"/>
    <d v="2009-05-31T00:00:00"/>
    <x v="7"/>
    <s v="2009"/>
    <n v="2"/>
    <b v="0"/>
    <x v="1"/>
    <n v="31"/>
    <n v="801.45"/>
    <n v="0.01"/>
    <s v="Regular Air"/>
    <n v="227.59"/>
    <n v="23.99"/>
    <n v="6.3"/>
    <s v="Saskachewan"/>
    <s v="Prarie"/>
    <s v="Corporate"/>
    <s v="Technology"/>
    <x v="16"/>
    <n v="0.38"/>
  </r>
  <r>
    <s v="Neoma Murray"/>
    <n v="50818"/>
    <x v="198"/>
    <d v="2012-10-08T00:00:00"/>
    <x v="0"/>
    <s v="2012"/>
    <n v="2"/>
    <b v="0"/>
    <x v="4"/>
    <n v="34"/>
    <n v="5518.5315000000001"/>
    <n v="0.1"/>
    <s v="Regular Air"/>
    <n v="1111.26"/>
    <n v="205.99"/>
    <n v="8.99"/>
    <s v="Saskachewan"/>
    <s v="Prarie"/>
    <s v="Small Business"/>
    <s v="Technology"/>
    <x v="3"/>
    <n v="0.56000000000000005"/>
  </r>
  <r>
    <s v="Nick Zandusky"/>
    <n v="50852"/>
    <x v="1126"/>
    <d v="2011-06-13T00:00:00"/>
    <x v="3"/>
    <s v="2011"/>
    <n v="1"/>
    <b v="0"/>
    <x v="4"/>
    <n v="24"/>
    <n v="188.47"/>
    <n v="0.03"/>
    <s v="Regular Air"/>
    <n v="-191.23"/>
    <n v="7.38"/>
    <n v="11.51"/>
    <s v="Saskachewan"/>
    <s v="Prarie"/>
    <s v="Small Business"/>
    <s v="Office Supplies"/>
    <x v="2"/>
    <n v="0.36"/>
  </r>
  <r>
    <s v="Peter Fuller"/>
    <n v="52068"/>
    <x v="1319"/>
    <d v="2012-01-13T00:00:00"/>
    <x v="10"/>
    <s v="2012"/>
    <n v="0"/>
    <s v="FREE DELIVERY"/>
    <x v="3"/>
    <n v="31"/>
    <n v="163.27000000000001"/>
    <n v="0.04"/>
    <s v="Regular Air"/>
    <n v="-0.62"/>
    <n v="5.28"/>
    <n v="2.99"/>
    <s v="Saskachewan"/>
    <s v="Prarie"/>
    <s v="Corporate"/>
    <s v="Office Supplies"/>
    <x v="2"/>
    <n v="0.37"/>
  </r>
  <r>
    <s v="Peter Fuller"/>
    <n v="52068"/>
    <x v="1319"/>
    <d v="2012-01-13T00:00:00"/>
    <x v="10"/>
    <s v="2012"/>
    <n v="0"/>
    <s v="FREE DELIVERY"/>
    <x v="3"/>
    <n v="47"/>
    <n v="24559.91"/>
    <n v="0.01"/>
    <s v="Delivery Truck"/>
    <n v="7358.66"/>
    <n v="517.48"/>
    <n v="16.63"/>
    <s v="Saskachewan"/>
    <s v="Prarie"/>
    <s v="Corporate"/>
    <s v="Technology"/>
    <x v="16"/>
    <n v="0.59"/>
  </r>
  <r>
    <s v="Peter Fuller"/>
    <n v="52068"/>
    <x v="1319"/>
    <d v="2012-01-14T00:00:00"/>
    <x v="10"/>
    <s v="2012"/>
    <n v="1"/>
    <b v="0"/>
    <x v="3"/>
    <n v="21"/>
    <n v="1217.5"/>
    <n v="7.0000000000000007E-2"/>
    <s v="Delivery Truck"/>
    <n v="-412.36"/>
    <n v="58.14"/>
    <n v="36.61"/>
    <s v="Saskachewan"/>
    <s v="Prarie"/>
    <s v="Corporate"/>
    <s v="Furniture"/>
    <x v="9"/>
    <n v="0.61"/>
  </r>
  <r>
    <s v="Peter Fuller"/>
    <n v="52068"/>
    <x v="1319"/>
    <d v="2012-01-15T00:00:00"/>
    <x v="10"/>
    <s v="2012"/>
    <n v="2"/>
    <b v="0"/>
    <x v="3"/>
    <n v="17"/>
    <n v="441.53"/>
    <n v="7.0000000000000007E-2"/>
    <s v="Delivery Truck"/>
    <n v="-119.55"/>
    <n v="25.98"/>
    <n v="14.36"/>
    <s v="Saskachewan"/>
    <s v="Prarie"/>
    <s v="Corporate"/>
    <s v="Furniture"/>
    <x v="14"/>
    <n v="0.6"/>
  </r>
  <r>
    <s v="Julia Dunbar"/>
    <n v="52641"/>
    <x v="1201"/>
    <d v="2010-10-10T00:00:00"/>
    <x v="0"/>
    <s v="2010"/>
    <n v="2"/>
    <b v="0"/>
    <x v="3"/>
    <n v="6"/>
    <n v="834.21550000000002"/>
    <n v="0.02"/>
    <s v="Regular Air"/>
    <n v="-449.42"/>
    <n v="155.99"/>
    <n v="8.08"/>
    <s v="Saskachewan"/>
    <s v="Prarie"/>
    <s v="Consumer"/>
    <s v="Technology"/>
    <x v="3"/>
    <n v="0.6"/>
  </r>
  <r>
    <s v="Mitch Willingham"/>
    <n v="53378"/>
    <x v="709"/>
    <d v="2012-07-14T00:00:00"/>
    <x v="1"/>
    <s v="2012"/>
    <n v="1"/>
    <b v="0"/>
    <x v="4"/>
    <n v="50"/>
    <n v="13934.53"/>
    <n v="0.1"/>
    <s v="Express Air"/>
    <n v="4352.83"/>
    <n v="299.99"/>
    <n v="11.64"/>
    <s v="Saskachewan"/>
    <s v="Prarie"/>
    <s v="Corporate"/>
    <s v="Technology"/>
    <x v="13"/>
    <n v="0.5"/>
  </r>
  <r>
    <s v="Mitch Willingham"/>
    <n v="53378"/>
    <x v="709"/>
    <d v="2012-07-14T00:00:00"/>
    <x v="1"/>
    <s v="2012"/>
    <n v="1"/>
    <b v="0"/>
    <x v="4"/>
    <n v="38"/>
    <n v="1233.76"/>
    <n v="0.06"/>
    <s v="Regular Air"/>
    <n v="-168.08"/>
    <n v="33.979999999999997"/>
    <n v="19.989999999999998"/>
    <s v="Saskachewan"/>
    <s v="Prarie"/>
    <s v="Corporate"/>
    <s v="Furniture"/>
    <x v="4"/>
    <n v="0.55000000000000004"/>
  </r>
  <r>
    <s v="Mitch Willingham"/>
    <n v="53378"/>
    <x v="709"/>
    <d v="2012-07-14T00:00:00"/>
    <x v="1"/>
    <s v="2012"/>
    <n v="1"/>
    <b v="0"/>
    <x v="4"/>
    <n v="49"/>
    <n v="2377.2800000000002"/>
    <n v="0.04"/>
    <s v="Regular Air"/>
    <n v="-5.79"/>
    <n v="55.99"/>
    <n v="5"/>
    <s v="Saskachewan"/>
    <s v="Prarie"/>
    <s v="Corporate"/>
    <s v="Technology"/>
    <x v="3"/>
    <n v="0.83"/>
  </r>
  <r>
    <s v="William Brown"/>
    <n v="55136"/>
    <x v="639"/>
    <d v="2010-10-11T00:00:00"/>
    <x v="0"/>
    <s v="2010"/>
    <n v="2"/>
    <b v="0"/>
    <x v="5"/>
    <n v="29"/>
    <n v="134.68"/>
    <n v="0.1"/>
    <s v="Regular Air"/>
    <n v="-66.459999999999994"/>
    <n v="4.9800000000000004"/>
    <n v="4.7"/>
    <s v="Saskachewan"/>
    <s v="Prarie"/>
    <s v="Home Office"/>
    <s v="Office Supplies"/>
    <x v="5"/>
    <n v="0.38"/>
  </r>
  <r>
    <s v="Toby Grace"/>
    <n v="55655"/>
    <x v="579"/>
    <d v="2012-09-26T00:00:00"/>
    <x v="11"/>
    <s v="2012"/>
    <n v="2"/>
    <b v="0"/>
    <x v="0"/>
    <n v="33"/>
    <n v="3671.1415000000002"/>
    <n v="0.02"/>
    <s v="Regular Air"/>
    <n v="995.09"/>
    <n v="125.99"/>
    <n v="8.99"/>
    <s v="Saskachewan"/>
    <s v="Prarie"/>
    <s v="Home Office"/>
    <s v="Technology"/>
    <x v="3"/>
    <n v="0.55000000000000004"/>
  </r>
  <r>
    <s v="Nick Zandusky"/>
    <n v="55750"/>
    <x v="217"/>
    <d v="2010-08-29T00:00:00"/>
    <x v="2"/>
    <s v="2010"/>
    <n v="2"/>
    <b v="0"/>
    <x v="5"/>
    <n v="31"/>
    <n v="5445.9920000000002"/>
    <n v="0.08"/>
    <s v="Delivery Truck"/>
    <n v="-791.66"/>
    <n v="218.75"/>
    <n v="69.64"/>
    <s v="Saskachewan"/>
    <s v="Prarie"/>
    <s v="Small Business"/>
    <s v="Furniture"/>
    <x v="10"/>
    <n v="0.77"/>
  </r>
  <r>
    <s v="William Brown"/>
    <n v="56064"/>
    <x v="1114"/>
    <d v="2009-10-29T00:00:00"/>
    <x v="0"/>
    <s v="2009"/>
    <n v="0"/>
    <s v="FREE DELIVERY"/>
    <x v="4"/>
    <n v="41"/>
    <n v="1169.26"/>
    <n v="0.02"/>
    <s v="Regular Air"/>
    <n v="515.62"/>
    <n v="28.53"/>
    <n v="1.49"/>
    <s v="Saskachewan"/>
    <s v="Prarie"/>
    <s v="Home Office"/>
    <s v="Office Supplies"/>
    <x v="2"/>
    <n v="0.38"/>
  </r>
  <r>
    <s v="Rick Hansen"/>
    <n v="56804"/>
    <x v="1320"/>
    <d v="2011-03-29T00:00:00"/>
    <x v="4"/>
    <s v="2011"/>
    <n v="2"/>
    <b v="0"/>
    <x v="5"/>
    <n v="41"/>
    <n v="136.44999999999999"/>
    <n v="0.1"/>
    <s v="Regular Air"/>
    <n v="-202.08"/>
    <n v="3.36"/>
    <n v="6.27"/>
    <s v="Saskachewan"/>
    <s v="Prarie"/>
    <s v="Home Office"/>
    <s v="Office Supplies"/>
    <x v="2"/>
    <n v="0.4"/>
  </r>
  <r>
    <s v="Rick Hansen"/>
    <n v="56804"/>
    <x v="1320"/>
    <d v="2011-03-28T00:00:00"/>
    <x v="4"/>
    <s v="2011"/>
    <n v="1"/>
    <b v="0"/>
    <x v="5"/>
    <n v="24"/>
    <n v="121.81"/>
    <n v="0.05"/>
    <s v="Regular Air"/>
    <n v="-50.21"/>
    <n v="4.9800000000000004"/>
    <n v="4.8600000000000003"/>
    <s v="Saskachewan"/>
    <s v="Prarie"/>
    <s v="Home Office"/>
    <s v="Office Supplies"/>
    <x v="5"/>
    <n v="0.38"/>
  </r>
  <r>
    <s v="Maya Herman"/>
    <n v="57157"/>
    <x v="723"/>
    <d v="2012-02-29T00:00:00"/>
    <x v="5"/>
    <s v="2012"/>
    <n v="3"/>
    <b v="0"/>
    <x v="5"/>
    <n v="18"/>
    <n v="203.57"/>
    <n v="0.01"/>
    <s v="Regular Air"/>
    <n v="-4.84"/>
    <n v="10.98"/>
    <n v="3.99"/>
    <s v="Saskachewan"/>
    <s v="Prarie"/>
    <s v="Corporate"/>
    <s v="Office Supplies"/>
    <x v="1"/>
    <n v="0.57999999999999996"/>
  </r>
  <r>
    <s v="Susan Gilcrest"/>
    <n v="58053"/>
    <x v="1025"/>
    <d v="2010-01-10T00:00:00"/>
    <x v="10"/>
    <s v="2010"/>
    <n v="2"/>
    <b v="0"/>
    <x v="4"/>
    <n v="42"/>
    <n v="287.75"/>
    <n v="0.02"/>
    <s v="Regular Air"/>
    <n v="-136.02000000000001"/>
    <n v="6.68"/>
    <n v="7.3"/>
    <s v="Saskachewan"/>
    <s v="Prarie"/>
    <s v="Home Office"/>
    <s v="Office Supplies"/>
    <x v="5"/>
    <n v="0.37"/>
  </r>
  <r>
    <s v="Nick Zandusky"/>
    <n v="58116"/>
    <x v="840"/>
    <d v="2009-03-29T00:00:00"/>
    <x v="4"/>
    <s v="2009"/>
    <n v="1"/>
    <b v="0"/>
    <x v="5"/>
    <n v="6"/>
    <n v="171.77"/>
    <n v="0.01"/>
    <s v="Delivery Truck"/>
    <n v="-59.88"/>
    <n v="25.98"/>
    <n v="14.36"/>
    <s v="Saskachewan"/>
    <s v="Prarie"/>
    <s v="Small Business"/>
    <s v="Furniture"/>
    <x v="14"/>
    <n v="0.6"/>
  </r>
  <r>
    <s v="William Brown"/>
    <n v="58181"/>
    <x v="56"/>
    <d v="2012-10-09T00:00:00"/>
    <x v="0"/>
    <s v="2012"/>
    <n v="2"/>
    <b v="0"/>
    <x v="3"/>
    <n v="5"/>
    <n v="36.43"/>
    <n v="0.04"/>
    <s v="Regular Air"/>
    <n v="-22.04"/>
    <n v="5.98"/>
    <n v="7.15"/>
    <s v="Saskachewan"/>
    <s v="Prarie"/>
    <s v="Corporate"/>
    <s v="Office Supplies"/>
    <x v="5"/>
    <n v="0.36"/>
  </r>
  <r>
    <s v="William Brown"/>
    <n v="58308"/>
    <x v="344"/>
    <d v="2010-05-21T00:00:00"/>
    <x v="7"/>
    <s v="2010"/>
    <n v="0"/>
    <s v="FREE DELIVERY"/>
    <x v="3"/>
    <n v="35"/>
    <n v="2173.2600000000002"/>
    <n v="0"/>
    <s v="Delivery Truck"/>
    <n v="-465.66"/>
    <n v="58.14"/>
    <n v="36.61"/>
    <s v="Saskachewan"/>
    <s v="Prarie"/>
    <s v="Corporate"/>
    <s v="Furniture"/>
    <x v="9"/>
    <n v="0.61"/>
  </r>
  <r>
    <s v="William Brown"/>
    <n v="58308"/>
    <x v="344"/>
    <d v="2010-05-22T00:00:00"/>
    <x v="7"/>
    <s v="2010"/>
    <n v="1"/>
    <b v="0"/>
    <x v="3"/>
    <n v="20"/>
    <n v="623.29"/>
    <n v="0"/>
    <s v="Regular Air"/>
    <n v="57.44"/>
    <n v="29.99"/>
    <n v="5.5"/>
    <s v="Saskachewan"/>
    <s v="Prarie"/>
    <s v="Corporate"/>
    <s v="Technology"/>
    <x v="7"/>
    <n v="0.51"/>
  </r>
  <r>
    <s v="William Brown"/>
    <n v="58308"/>
    <x v="344"/>
    <d v="2010-05-23T00:00:00"/>
    <x v="7"/>
    <s v="2010"/>
    <n v="2"/>
    <b v="0"/>
    <x v="3"/>
    <n v="2"/>
    <n v="40.340000000000003"/>
    <n v="0.03"/>
    <s v="Regular Air"/>
    <n v="-23.62"/>
    <n v="16.16"/>
    <n v="7.74"/>
    <s v="Saskachewan"/>
    <s v="Prarie"/>
    <s v="Corporate"/>
    <s v="Furniture"/>
    <x v="4"/>
    <n v="0.5"/>
  </r>
  <r>
    <s v="Rick Hansen"/>
    <n v="58339"/>
    <x v="848"/>
    <d v="2009-06-13T00:00:00"/>
    <x v="3"/>
    <s v="2009"/>
    <n v="0"/>
    <s v="FREE DELIVERY"/>
    <x v="1"/>
    <n v="9"/>
    <n v="1608.87"/>
    <n v="7.0000000000000007E-2"/>
    <s v="Regular Air"/>
    <n v="346.98"/>
    <n v="177.98"/>
    <n v="0.99"/>
    <s v="Saskachewan"/>
    <s v="Prarie"/>
    <s v="Corporate"/>
    <s v="Office Supplies"/>
    <x v="1"/>
    <n v="0.56000000000000005"/>
  </r>
  <r>
    <s v="Rick Hansen"/>
    <n v="58339"/>
    <x v="848"/>
    <d v="2009-06-14T00:00:00"/>
    <x v="3"/>
    <s v="2009"/>
    <n v="1"/>
    <b v="0"/>
    <x v="1"/>
    <n v="11"/>
    <n v="37.64"/>
    <n v="0.01"/>
    <s v="Express Air"/>
    <n v="7.52"/>
    <n v="2.08"/>
    <n v="1.49"/>
    <s v="Saskachewan"/>
    <s v="Prarie"/>
    <s v="Corporate"/>
    <s v="Office Supplies"/>
    <x v="2"/>
    <n v="0.36"/>
  </r>
  <r>
    <s v="Maya Herman"/>
    <n v="58883"/>
    <x v="678"/>
    <d v="2012-08-17T00:00:00"/>
    <x v="2"/>
    <s v="2012"/>
    <n v="5"/>
    <b v="0"/>
    <x v="0"/>
    <n v="36"/>
    <n v="161.56"/>
    <n v="0"/>
    <s v="Regular Air"/>
    <n v="59.67"/>
    <n v="4.13"/>
    <n v="0.99"/>
    <s v="Saskachewan"/>
    <s v="Prarie"/>
    <s v="Corporate"/>
    <s v="Office Supplies"/>
    <x v="11"/>
    <n v="0.39"/>
  </r>
  <r>
    <s v="Sam Craven"/>
    <n v="59777"/>
    <x v="611"/>
    <d v="2010-12-13T00:00:00"/>
    <x v="9"/>
    <s v="2010"/>
    <n v="1"/>
    <b v="0"/>
    <x v="1"/>
    <n v="19"/>
    <n v="917.31"/>
    <n v="0.05"/>
    <s v="Express Air"/>
    <n v="-139.86000000000001"/>
    <n v="49.99"/>
    <n v="19.989999999999998"/>
    <s v="Saskachewan"/>
    <s v="Prarie"/>
    <s v="Home Office"/>
    <s v="Technology"/>
    <x v="7"/>
    <n v="0.45"/>
  </r>
  <r>
    <s v="Sung Chung"/>
    <n v="548"/>
    <x v="483"/>
    <d v="2009-09-21T00:00:00"/>
    <x v="11"/>
    <s v="2009"/>
    <n v="1"/>
    <b v="0"/>
    <x v="5"/>
    <n v="41"/>
    <n v="129.49"/>
    <n v="0.04"/>
    <s v="Regular Air"/>
    <n v="36.020000000000003"/>
    <n v="3.08"/>
    <n v="0.99"/>
    <s v="Saskachewan"/>
    <s v="Prarie"/>
    <s v="Home Office"/>
    <s v="Office Supplies"/>
    <x v="11"/>
    <n v="0.37"/>
  </r>
  <r>
    <s v="Sung Chung"/>
    <n v="548"/>
    <x v="483"/>
    <d v="2009-09-21T00:00:00"/>
    <x v="11"/>
    <s v="2009"/>
    <n v="1"/>
    <b v="0"/>
    <x v="5"/>
    <n v="29"/>
    <n v="202.95"/>
    <n v="0.02"/>
    <s v="Regular Air"/>
    <n v="-50.64"/>
    <n v="6.48"/>
    <n v="5.9"/>
    <s v="Saskachewan"/>
    <s v="Prarie"/>
    <s v="Home Office"/>
    <s v="Office Supplies"/>
    <x v="5"/>
    <n v="0.37"/>
  </r>
  <r>
    <s v="Sung Chung"/>
    <n v="548"/>
    <x v="483"/>
    <d v="2009-09-22T00:00:00"/>
    <x v="11"/>
    <s v="2009"/>
    <n v="2"/>
    <b v="0"/>
    <x v="5"/>
    <n v="26"/>
    <n v="2753.1925000000001"/>
    <n v="0.04"/>
    <s v="Regular Air"/>
    <n v="510.49"/>
    <n v="125.99"/>
    <n v="4.2"/>
    <s v="Saskachewan"/>
    <s v="Prarie"/>
    <s v="Home Office"/>
    <s v="Technology"/>
    <x v="3"/>
    <n v="0.59"/>
  </r>
  <r>
    <s v="Darrin Van Huff"/>
    <n v="771"/>
    <x v="575"/>
    <d v="2011-06-17T00:00:00"/>
    <x v="3"/>
    <s v="2011"/>
    <n v="1"/>
    <b v="0"/>
    <x v="5"/>
    <n v="18"/>
    <n v="88.84"/>
    <n v="0.08"/>
    <s v="Regular Air"/>
    <n v="-38.35"/>
    <n v="4.9800000000000004"/>
    <n v="4.72"/>
    <s v="Saskachewan"/>
    <s v="Prarie"/>
    <s v="Home Office"/>
    <s v="Office Supplies"/>
    <x v="5"/>
    <n v="0.36"/>
  </r>
  <r>
    <s v="Brian Moss"/>
    <n v="1925"/>
    <x v="498"/>
    <d v="2012-03-06T00:00:00"/>
    <x v="4"/>
    <s v="2012"/>
    <n v="2"/>
    <b v="0"/>
    <x v="5"/>
    <n v="40"/>
    <n v="909.82"/>
    <n v="0.02"/>
    <s v="Regular Air"/>
    <n v="292.49"/>
    <n v="22.98"/>
    <n v="1.99"/>
    <s v="Saskachewan"/>
    <s v="Prarie"/>
    <s v="Corporate"/>
    <s v="Technology"/>
    <x v="7"/>
    <n v="0.46"/>
  </r>
  <r>
    <s v="Brian Moss"/>
    <n v="2086"/>
    <x v="602"/>
    <d v="2009-10-20T00:00:00"/>
    <x v="0"/>
    <s v="2009"/>
    <n v="2"/>
    <b v="0"/>
    <x v="5"/>
    <n v="24"/>
    <n v="1411.58"/>
    <n v="0.01"/>
    <s v="Express Air"/>
    <n v="699.31"/>
    <n v="55.98"/>
    <n v="4.8600000000000003"/>
    <s v="Saskachewan"/>
    <s v="Prarie"/>
    <s v="Corporate"/>
    <s v="Office Supplies"/>
    <x v="5"/>
    <n v="0.36"/>
  </r>
  <r>
    <s v="Brian Moss"/>
    <n v="2086"/>
    <x v="602"/>
    <d v="2009-10-19T00:00:00"/>
    <x v="0"/>
    <s v="2009"/>
    <n v="1"/>
    <b v="0"/>
    <x v="5"/>
    <n v="38"/>
    <n v="2115.2420000000002"/>
    <n v="0.04"/>
    <s v="Regular Air"/>
    <n v="371.41"/>
    <n v="65.989999999999995"/>
    <n v="8.99"/>
    <s v="Saskachewan"/>
    <s v="Prarie"/>
    <s v="Corporate"/>
    <s v="Technology"/>
    <x v="3"/>
    <n v="0.56000000000000005"/>
  </r>
  <r>
    <s v="Brian Moss"/>
    <n v="2086"/>
    <x v="602"/>
    <d v="2009-10-21T00:00:00"/>
    <x v="0"/>
    <s v="2009"/>
    <n v="3"/>
    <b v="0"/>
    <x v="5"/>
    <n v="9"/>
    <n v="1246.68"/>
    <n v="0.01"/>
    <s v="Regular Air"/>
    <n v="218.48"/>
    <n v="128.24"/>
    <n v="12.65"/>
    <s v="Saskachewan"/>
    <s v="Prarie"/>
    <s v="Corporate"/>
    <s v="Furniture"/>
    <x v="14"/>
    <m/>
  </r>
  <r>
    <s v="Max Ludwig"/>
    <n v="6560"/>
    <x v="280"/>
    <d v="2011-01-08T00:00:00"/>
    <x v="10"/>
    <s v="2011"/>
    <n v="4"/>
    <b v="0"/>
    <x v="0"/>
    <n v="20"/>
    <n v="169.18"/>
    <n v="0.09"/>
    <s v="Regular Air"/>
    <n v="-18.73"/>
    <n v="8.67"/>
    <n v="3.5"/>
    <s v="Saskachewan"/>
    <s v="Prarie"/>
    <s v="Corporate"/>
    <s v="Office Supplies"/>
    <x v="1"/>
    <n v="0.57999999999999996"/>
  </r>
  <r>
    <s v="Max Ludwig"/>
    <n v="6560"/>
    <x v="280"/>
    <d v="2011-01-09T00:00:00"/>
    <x v="10"/>
    <s v="2011"/>
    <n v="5"/>
    <b v="0"/>
    <x v="0"/>
    <n v="37"/>
    <n v="8252.3919999999998"/>
    <n v="0.04"/>
    <s v="Delivery Truck"/>
    <n v="1853.19"/>
    <n v="280.98"/>
    <n v="35.67"/>
    <s v="Saskachewan"/>
    <s v="Prarie"/>
    <s v="Corporate"/>
    <s v="Furniture"/>
    <x v="10"/>
    <n v="0.66"/>
  </r>
  <r>
    <s v="Brian Moss"/>
    <n v="7105"/>
    <x v="1074"/>
    <d v="2010-06-28T00:00:00"/>
    <x v="3"/>
    <s v="2010"/>
    <n v="7"/>
    <b v="0"/>
    <x v="0"/>
    <n v="17"/>
    <n v="77.19"/>
    <n v="0.03"/>
    <s v="Regular Air"/>
    <n v="-81.349999999999994"/>
    <n v="4.0599999999999996"/>
    <n v="6.89"/>
    <s v="Saskachewan"/>
    <s v="Prarie"/>
    <s v="Corporate"/>
    <s v="Office Supplies"/>
    <x v="1"/>
    <n v="0.6"/>
  </r>
  <r>
    <s v="Michelle Moray"/>
    <n v="7776"/>
    <x v="1164"/>
    <d v="2009-03-15T00:00:00"/>
    <x v="4"/>
    <s v="2009"/>
    <n v="1"/>
    <b v="0"/>
    <x v="4"/>
    <n v="36"/>
    <n v="7223.59"/>
    <n v="7.0000000000000007E-2"/>
    <s v="Delivery Truck"/>
    <n v="1769.81"/>
    <n v="200.98"/>
    <n v="23.76"/>
    <s v="Saskachewan"/>
    <s v="Prarie"/>
    <s v="Corporate"/>
    <s v="Furniture"/>
    <x v="14"/>
    <n v="0.57999999999999996"/>
  </r>
  <r>
    <s v="Michelle Moray"/>
    <n v="7776"/>
    <x v="1164"/>
    <d v="2009-03-14T00:00:00"/>
    <x v="4"/>
    <s v="2009"/>
    <n v="0"/>
    <s v="FREE DELIVERY"/>
    <x v="4"/>
    <n v="6"/>
    <n v="934.21600000000001"/>
    <n v="0.02"/>
    <s v="Delivery Truck"/>
    <n v="-4.34"/>
    <n v="179.29"/>
    <n v="29.21"/>
    <s v="Saskachewan"/>
    <s v="Prarie"/>
    <s v="Corporate"/>
    <s v="Furniture"/>
    <x v="10"/>
    <n v="0.76"/>
  </r>
  <r>
    <s v="Eva Jacobs"/>
    <n v="8450"/>
    <x v="584"/>
    <d v="2012-04-15T00:00:00"/>
    <x v="8"/>
    <s v="2012"/>
    <n v="2"/>
    <b v="0"/>
    <x v="3"/>
    <n v="24"/>
    <n v="1307"/>
    <n v="0.02"/>
    <s v="Regular Air"/>
    <n v="428.99"/>
    <n v="54.48"/>
    <n v="0.99"/>
    <s v="Saskachewan"/>
    <s v="Prarie"/>
    <s v="Home Office"/>
    <s v="Office Supplies"/>
    <x v="1"/>
    <n v="0.56999999999999995"/>
  </r>
  <r>
    <s v="Eva Jacobs"/>
    <n v="8450"/>
    <x v="584"/>
    <d v="2012-04-14T00:00:00"/>
    <x v="8"/>
    <s v="2012"/>
    <n v="1"/>
    <b v="0"/>
    <x v="3"/>
    <n v="22"/>
    <n v="41.39"/>
    <n v="0.09"/>
    <s v="Regular Air"/>
    <n v="-12.02"/>
    <n v="1.88"/>
    <n v="1.49"/>
    <s v="Saskachewan"/>
    <s v="Prarie"/>
    <s v="Home Office"/>
    <s v="Office Supplies"/>
    <x v="2"/>
    <n v="0.37"/>
  </r>
  <r>
    <s v="Eva Jacobs"/>
    <n v="16164"/>
    <x v="65"/>
    <d v="2012-01-07T00:00:00"/>
    <x v="10"/>
    <s v="2012"/>
    <n v="4"/>
    <b v="0"/>
    <x v="0"/>
    <n v="26"/>
    <n v="2354.15"/>
    <n v="0.03"/>
    <s v="Delivery Truck"/>
    <n v="774.79"/>
    <n v="90.97"/>
    <n v="14"/>
    <s v="Saskachewan"/>
    <s v="Prarie"/>
    <s v="Home Office"/>
    <s v="Technology"/>
    <x v="16"/>
    <n v="0.36"/>
  </r>
  <r>
    <s v="Craig Rider"/>
    <n v="18789"/>
    <x v="323"/>
    <d v="2011-03-18T00:00:00"/>
    <x v="4"/>
    <s v="2011"/>
    <n v="2"/>
    <b v="0"/>
    <x v="1"/>
    <n v="50"/>
    <n v="1558.18"/>
    <n v="0"/>
    <s v="Regular Air"/>
    <n v="417.62"/>
    <n v="30.98"/>
    <n v="9.18"/>
    <s v="Saskachewan"/>
    <s v="Prarie"/>
    <s v="Small Business"/>
    <s v="Office Supplies"/>
    <x v="5"/>
    <n v="0.4"/>
  </r>
  <r>
    <s v="Max Ludwig"/>
    <n v="19105"/>
    <x v="996"/>
    <d v="2009-10-30T00:00:00"/>
    <x v="0"/>
    <s v="2009"/>
    <n v="2"/>
    <b v="0"/>
    <x v="1"/>
    <n v="31"/>
    <n v="1370.56"/>
    <n v="0.1"/>
    <s v="Regular Air"/>
    <n v="511.51"/>
    <n v="48.91"/>
    <n v="5.97"/>
    <s v="Saskachewan"/>
    <s v="Prarie"/>
    <s v="Corporate"/>
    <s v="Office Supplies"/>
    <x v="5"/>
    <n v="0.38"/>
  </r>
  <r>
    <s v="Max Ludwig"/>
    <n v="19105"/>
    <x v="996"/>
    <d v="2009-10-28T00:00:00"/>
    <x v="0"/>
    <s v="2009"/>
    <n v="0"/>
    <s v="FREE DELIVERY"/>
    <x v="1"/>
    <n v="29"/>
    <n v="172.98"/>
    <n v="0.08"/>
    <s v="Regular Air"/>
    <n v="-59.75"/>
    <n v="5.98"/>
    <n v="5.46"/>
    <s v="Saskachewan"/>
    <s v="Prarie"/>
    <s v="Corporate"/>
    <s v="Office Supplies"/>
    <x v="5"/>
    <n v="0.36"/>
  </r>
  <r>
    <s v="Michelle Moray"/>
    <n v="19136"/>
    <x v="136"/>
    <d v="2010-08-06T00:00:00"/>
    <x v="2"/>
    <s v="2010"/>
    <n v="2"/>
    <b v="0"/>
    <x v="3"/>
    <n v="44"/>
    <n v="1372.9455"/>
    <n v="0"/>
    <s v="Regular Air"/>
    <n v="429.89"/>
    <n v="35.99"/>
    <n v="1.25"/>
    <s v="Saskachewan"/>
    <s v="Prarie"/>
    <s v="Corporate"/>
    <s v="Technology"/>
    <x v="3"/>
    <n v="0.56999999999999995"/>
  </r>
  <r>
    <s v="Michelle Moray"/>
    <n v="19206"/>
    <x v="831"/>
    <d v="2010-04-03T00:00:00"/>
    <x v="8"/>
    <s v="2010"/>
    <n v="4"/>
    <b v="0"/>
    <x v="0"/>
    <n v="40"/>
    <n v="88.02"/>
    <n v="0"/>
    <s v="Regular Air"/>
    <n v="-6.54"/>
    <n v="2.08"/>
    <n v="1.49"/>
    <s v="Saskachewan"/>
    <s v="Prarie"/>
    <s v="Corporate"/>
    <s v="Office Supplies"/>
    <x v="2"/>
    <n v="0.36"/>
  </r>
  <r>
    <s v="Michelle Moray"/>
    <n v="19206"/>
    <x v="831"/>
    <d v="2010-04-01T00:00:00"/>
    <x v="8"/>
    <s v="2010"/>
    <n v="2"/>
    <b v="0"/>
    <x v="0"/>
    <n v="32"/>
    <n v="800"/>
    <n v="0.1"/>
    <s v="Delivery Truck"/>
    <n v="-210.3"/>
    <n v="25.98"/>
    <n v="14.36"/>
    <s v="Saskachewan"/>
    <s v="Prarie"/>
    <s v="Corporate"/>
    <s v="Furniture"/>
    <x v="14"/>
    <n v="0.6"/>
  </r>
  <r>
    <s v="Maribeth Yedwab"/>
    <n v="19654"/>
    <x v="552"/>
    <d v="2011-01-09T00:00:00"/>
    <x v="10"/>
    <s v="2011"/>
    <n v="0"/>
    <s v="FREE DELIVERY"/>
    <x v="1"/>
    <n v="8"/>
    <n v="381.69"/>
    <n v="0.04"/>
    <s v="Regular Air"/>
    <n v="256.18"/>
    <n v="46.94"/>
    <n v="6.77"/>
    <s v="Saskachewan"/>
    <s v="Prarie"/>
    <s v="Home Office"/>
    <s v="Furniture"/>
    <x v="4"/>
    <n v="0.44"/>
  </r>
  <r>
    <s v="Michelle Moray"/>
    <n v="20037"/>
    <x v="651"/>
    <d v="2009-01-15T00:00:00"/>
    <x v="10"/>
    <s v="2009"/>
    <n v="5"/>
    <b v="0"/>
    <x v="0"/>
    <n v="35"/>
    <n v="1009.42"/>
    <n v="0.02"/>
    <s v="Regular Air"/>
    <n v="339.58"/>
    <n v="29.18"/>
    <n v="8.5500000000000007"/>
    <s v="Saskachewan"/>
    <s v="Prarie"/>
    <s v="Corporate"/>
    <s v="Furniture"/>
    <x v="4"/>
    <n v="0.42"/>
  </r>
  <r>
    <s v="Michelle Moray"/>
    <n v="20037"/>
    <x v="651"/>
    <d v="2009-01-15T00:00:00"/>
    <x v="10"/>
    <s v="2009"/>
    <n v="5"/>
    <b v="0"/>
    <x v="0"/>
    <n v="49"/>
    <n v="15137.11"/>
    <n v="0.03"/>
    <s v="Delivery Truck"/>
    <n v="4913.16"/>
    <n v="297.64"/>
    <n v="14.7"/>
    <s v="Saskachewan"/>
    <s v="Prarie"/>
    <s v="Corporate"/>
    <s v="Technology"/>
    <x v="16"/>
    <n v="0.56999999999999995"/>
  </r>
  <r>
    <s v="Cindy Schnelling"/>
    <n v="20549"/>
    <x v="750"/>
    <d v="2009-01-13T00:00:00"/>
    <x v="10"/>
    <s v="2009"/>
    <n v="1"/>
    <b v="0"/>
    <x v="3"/>
    <n v="40"/>
    <n v="1030.0899999999999"/>
    <n v="0.09"/>
    <s v="Regular Air"/>
    <n v="-568.71"/>
    <n v="27.75"/>
    <n v="19.989999999999998"/>
    <s v="Saskachewan"/>
    <s v="Prarie"/>
    <s v="Corporate"/>
    <s v="Office Supplies"/>
    <x v="0"/>
    <n v="0.67"/>
  </r>
  <r>
    <s v="Eugene Moren"/>
    <n v="20832"/>
    <x v="906"/>
    <d v="2010-07-30T00:00:00"/>
    <x v="1"/>
    <s v="2010"/>
    <n v="0"/>
    <s v="FREE DELIVERY"/>
    <x v="3"/>
    <n v="47"/>
    <n v="88.7"/>
    <n v="0.06"/>
    <s v="Regular Air"/>
    <n v="-20.45"/>
    <n v="1.88"/>
    <n v="1.49"/>
    <s v="Saskachewan"/>
    <s v="Prarie"/>
    <s v="Home Office"/>
    <s v="Office Supplies"/>
    <x v="2"/>
    <n v="0.37"/>
  </r>
  <r>
    <s v="Eugene Moren"/>
    <n v="20832"/>
    <x v="906"/>
    <d v="2010-08-01T00:00:00"/>
    <x v="2"/>
    <s v="2010"/>
    <n v="2"/>
    <b v="0"/>
    <x v="3"/>
    <n v="39"/>
    <n v="105.89"/>
    <n v="0.08"/>
    <s v="Regular Air"/>
    <n v="4.13"/>
    <n v="2.84"/>
    <n v="0.93"/>
    <s v="Saskachewan"/>
    <s v="Prarie"/>
    <s v="Home Office"/>
    <s v="Office Supplies"/>
    <x v="12"/>
    <n v="0.54"/>
  </r>
  <r>
    <s v="Eugene Moren"/>
    <n v="22887"/>
    <x v="926"/>
    <d v="2010-11-19T00:00:00"/>
    <x v="6"/>
    <s v="2010"/>
    <n v="1"/>
    <b v="0"/>
    <x v="3"/>
    <n v="34"/>
    <n v="9107.27"/>
    <n v="7.0000000000000007E-2"/>
    <s v="Regular Air"/>
    <n v="2463.36"/>
    <n v="276.2"/>
    <n v="24.49"/>
    <s v="Saskachewan"/>
    <s v="Prarie"/>
    <s v="Home Office"/>
    <s v="Furniture"/>
    <x v="14"/>
    <m/>
  </r>
  <r>
    <s v="Darrin Van Huff"/>
    <n v="23936"/>
    <x v="1140"/>
    <d v="2009-12-19T00:00:00"/>
    <x v="9"/>
    <s v="2009"/>
    <n v="2"/>
    <b v="0"/>
    <x v="4"/>
    <n v="27"/>
    <n v="71.39"/>
    <n v="0.09"/>
    <s v="Regular Air"/>
    <n v="-39.33"/>
    <n v="2.6"/>
    <n v="2.4"/>
    <s v="Saskachewan"/>
    <s v="Prarie"/>
    <s v="Home Office"/>
    <s v="Office Supplies"/>
    <x v="12"/>
    <n v="0.57999999999999996"/>
  </r>
  <r>
    <s v="Cindy Schnelling"/>
    <n v="24326"/>
    <x v="52"/>
    <d v="2011-10-01T00:00:00"/>
    <x v="0"/>
    <s v="2011"/>
    <n v="2"/>
    <b v="0"/>
    <x v="5"/>
    <n v="37"/>
    <n v="1596.86"/>
    <n v="0.05"/>
    <s v="Regular Air"/>
    <n v="418.6"/>
    <n v="44.01"/>
    <n v="3.5"/>
    <s v="Saskachewan"/>
    <s v="Prarie"/>
    <s v="Corporate"/>
    <s v="Office Supplies"/>
    <x v="1"/>
    <n v="0.59"/>
  </r>
  <r>
    <s v="Cindy Schnelling"/>
    <n v="24326"/>
    <x v="52"/>
    <d v="2011-09-30T00:00:00"/>
    <x v="11"/>
    <s v="2011"/>
    <n v="1"/>
    <b v="0"/>
    <x v="5"/>
    <n v="12"/>
    <n v="78.36"/>
    <n v="0.06"/>
    <s v="Regular Air"/>
    <n v="8.52"/>
    <n v="6.68"/>
    <n v="1.5"/>
    <s v="Saskachewan"/>
    <s v="Prarie"/>
    <s v="Corporate"/>
    <s v="Office Supplies"/>
    <x v="12"/>
    <n v="0.48"/>
  </r>
  <r>
    <s v="Michelle Moray"/>
    <n v="25926"/>
    <x v="626"/>
    <d v="2009-11-21T00:00:00"/>
    <x v="6"/>
    <s v="2009"/>
    <n v="1"/>
    <b v="0"/>
    <x v="1"/>
    <n v="20"/>
    <n v="3300.2159999999999"/>
    <n v="0.1"/>
    <s v="Delivery Truck"/>
    <n v="-855.03"/>
    <n v="218.75"/>
    <n v="69.64"/>
    <s v="Saskachewan"/>
    <s v="Prarie"/>
    <s v="Corporate"/>
    <s v="Furniture"/>
    <x v="10"/>
    <n v="0.77"/>
  </r>
  <r>
    <s v="Michelle Moray"/>
    <n v="25926"/>
    <x v="626"/>
    <d v="2009-11-22T00:00:00"/>
    <x v="6"/>
    <s v="2009"/>
    <n v="2"/>
    <b v="0"/>
    <x v="1"/>
    <n v="23"/>
    <n v="331.54"/>
    <n v="0.05"/>
    <s v="Regular Air"/>
    <n v="9.41"/>
    <n v="14.27"/>
    <n v="7.27"/>
    <s v="Saskachewan"/>
    <s v="Prarie"/>
    <s v="Corporate"/>
    <s v="Office Supplies"/>
    <x v="2"/>
    <n v="0.38"/>
  </r>
  <r>
    <s v="Maribeth Yedwab"/>
    <n v="27687"/>
    <x v="787"/>
    <d v="2010-04-24T00:00:00"/>
    <x v="8"/>
    <s v="2010"/>
    <n v="2"/>
    <b v="0"/>
    <x v="4"/>
    <n v="38"/>
    <n v="251.3"/>
    <n v="0.1"/>
    <s v="Regular Air"/>
    <n v="-112.72"/>
    <n v="7.1"/>
    <n v="6.05"/>
    <s v="Saskachewan"/>
    <s v="Prarie"/>
    <s v="Home Office"/>
    <s v="Office Supplies"/>
    <x v="2"/>
    <n v="0.39"/>
  </r>
  <r>
    <s v="Liz Price"/>
    <n v="27776"/>
    <x v="1321"/>
    <d v="2010-05-08T00:00:00"/>
    <x v="7"/>
    <s v="2010"/>
    <n v="4"/>
    <b v="0"/>
    <x v="0"/>
    <n v="41"/>
    <n v="226.68"/>
    <n v="0.04"/>
    <s v="Express Air"/>
    <n v="-159.35"/>
    <n v="4.9800000000000004"/>
    <n v="7.28"/>
    <s v="Saskachewan"/>
    <s v="Prarie"/>
    <s v="Corporate"/>
    <s v="Office Supplies"/>
    <x v="5"/>
    <n v="0.38"/>
  </r>
  <r>
    <s v="Liz Price"/>
    <n v="27813"/>
    <x v="750"/>
    <d v="2009-01-14T00:00:00"/>
    <x v="10"/>
    <s v="2009"/>
    <n v="2"/>
    <b v="0"/>
    <x v="4"/>
    <n v="10"/>
    <n v="401.14"/>
    <n v="0.1"/>
    <s v="Regular Air"/>
    <n v="-131.03"/>
    <n v="40.98"/>
    <n v="6.5"/>
    <s v="Saskachewan"/>
    <s v="Prarie"/>
    <s v="Consumer"/>
    <s v="Technology"/>
    <x v="7"/>
    <n v="0.74"/>
  </r>
  <r>
    <s v="Brian Moss"/>
    <n v="28256"/>
    <x v="728"/>
    <d v="2009-02-23T00:00:00"/>
    <x v="5"/>
    <s v="2009"/>
    <n v="0"/>
    <s v="FREE DELIVERY"/>
    <x v="1"/>
    <n v="19"/>
    <n v="467.4"/>
    <n v="0.01"/>
    <s v="Delivery Truck"/>
    <n v="-851.09"/>
    <n v="20.98"/>
    <n v="53.03"/>
    <s v="Saskachewan"/>
    <s v="Prarie"/>
    <s v="Corporate"/>
    <s v="Office Supplies"/>
    <x v="0"/>
    <n v="0.78"/>
  </r>
  <r>
    <s v="Cindy Schnelling"/>
    <n v="28550"/>
    <x v="1009"/>
    <d v="2011-03-23T00:00:00"/>
    <x v="4"/>
    <s v="2011"/>
    <n v="3"/>
    <b v="0"/>
    <x v="3"/>
    <n v="44"/>
    <n v="21532.26"/>
    <n v="0.09"/>
    <s v="Delivery Truck"/>
    <n v="8323.39"/>
    <n v="500.97"/>
    <n v="69.3"/>
    <s v="Saskachewan"/>
    <s v="Prarie"/>
    <s v="Corporate"/>
    <s v="Technology"/>
    <x v="16"/>
    <n v="0.37"/>
  </r>
  <r>
    <s v="Cindy Schnelling"/>
    <n v="28550"/>
    <x v="1009"/>
    <d v="2011-03-21T00:00:00"/>
    <x v="4"/>
    <s v="2011"/>
    <n v="1"/>
    <b v="0"/>
    <x v="3"/>
    <n v="1"/>
    <n v="7.64"/>
    <n v="0.1"/>
    <s v="Regular Air"/>
    <n v="-6.6"/>
    <n v="4.76"/>
    <n v="3.01"/>
    <s v="Saskachewan"/>
    <s v="Prarie"/>
    <s v="Corporate"/>
    <s v="Office Supplies"/>
    <x v="5"/>
    <n v="0.36"/>
  </r>
  <r>
    <s v="Cindy Schnelling"/>
    <n v="28870"/>
    <x v="172"/>
    <d v="2011-11-11T00:00:00"/>
    <x v="6"/>
    <s v="2011"/>
    <n v="1"/>
    <b v="0"/>
    <x v="1"/>
    <n v="27"/>
    <n v="1154.8900000000001"/>
    <n v="0.03"/>
    <s v="Regular Air"/>
    <n v="66.36"/>
    <n v="40.98"/>
    <n v="6.5"/>
    <s v="Saskachewan"/>
    <s v="Prarie"/>
    <s v="Corporate"/>
    <s v="Technology"/>
    <x v="7"/>
    <n v="0.64"/>
  </r>
  <r>
    <s v="Michelle Moray"/>
    <n v="30374"/>
    <x v="917"/>
    <d v="2010-03-22T00:00:00"/>
    <x v="4"/>
    <s v="2010"/>
    <n v="1"/>
    <b v="0"/>
    <x v="5"/>
    <n v="12"/>
    <n v="709.54"/>
    <n v="7.0000000000000007E-2"/>
    <s v="Regular Air"/>
    <n v="131.44"/>
    <n v="59.98"/>
    <n v="3.99"/>
    <s v="Saskachewan"/>
    <s v="Prarie"/>
    <s v="Corporate"/>
    <s v="Office Supplies"/>
    <x v="1"/>
    <n v="0.56999999999999995"/>
  </r>
  <r>
    <s v="Michelle Moray"/>
    <n v="30374"/>
    <x v="917"/>
    <d v="2010-03-22T00:00:00"/>
    <x v="4"/>
    <s v="2010"/>
    <n v="1"/>
    <b v="0"/>
    <x v="5"/>
    <n v="42"/>
    <n v="1220.08"/>
    <n v="0"/>
    <s v="Regular Air"/>
    <n v="515.64"/>
    <n v="28.48"/>
    <n v="1.99"/>
    <s v="Saskachewan"/>
    <s v="Prarie"/>
    <s v="Corporate"/>
    <s v="Technology"/>
    <x v="7"/>
    <n v="0.4"/>
  </r>
  <r>
    <s v="Darrin Van Huff"/>
    <n v="30564"/>
    <x v="799"/>
    <d v="2009-02-27T00:00:00"/>
    <x v="5"/>
    <s v="2009"/>
    <n v="1"/>
    <b v="0"/>
    <x v="5"/>
    <n v="20"/>
    <n v="606.39850000000001"/>
    <n v="0.09"/>
    <s v="Regular Air"/>
    <n v="126.13"/>
    <n v="35.99"/>
    <n v="5.99"/>
    <s v="Saskachewan"/>
    <s v="Prarie"/>
    <s v="Home Office"/>
    <s v="Technology"/>
    <x v="3"/>
    <n v="0.38"/>
  </r>
  <r>
    <s v="Maribeth Yedwab"/>
    <n v="31620"/>
    <x v="1158"/>
    <d v="2011-08-13T00:00:00"/>
    <x v="2"/>
    <s v="2011"/>
    <n v="2"/>
    <b v="0"/>
    <x v="5"/>
    <n v="20"/>
    <n v="1108.366"/>
    <n v="0.05"/>
    <s v="Regular Air"/>
    <n v="178.31"/>
    <n v="65.989999999999995"/>
    <n v="2.5"/>
    <s v="Saskachewan"/>
    <s v="Prarie"/>
    <s v="Home Office"/>
    <s v="Technology"/>
    <x v="3"/>
    <n v="0.55000000000000004"/>
  </r>
  <r>
    <s v="Max Ludwig"/>
    <n v="31780"/>
    <x v="1166"/>
    <d v="2010-01-31T00:00:00"/>
    <x v="10"/>
    <s v="2010"/>
    <n v="2"/>
    <b v="0"/>
    <x v="4"/>
    <n v="17"/>
    <n v="734.25"/>
    <n v="0.08"/>
    <s v="Express Air"/>
    <n v="160.58000000000001"/>
    <n v="42.98"/>
    <n v="4.62"/>
    <s v="Saskachewan"/>
    <s v="Prarie"/>
    <s v="Corporate"/>
    <s v="Office Supplies"/>
    <x v="1"/>
    <n v="0.56000000000000005"/>
  </r>
  <r>
    <s v="Brian Moss"/>
    <n v="31876"/>
    <x v="700"/>
    <d v="2011-05-08T00:00:00"/>
    <x v="7"/>
    <s v="2011"/>
    <n v="1"/>
    <b v="0"/>
    <x v="1"/>
    <n v="8"/>
    <n v="741.49"/>
    <n v="0.08"/>
    <s v="Regular Air"/>
    <n v="-360.18"/>
    <n v="95.99"/>
    <n v="35"/>
    <s v="Saskachewan"/>
    <s v="Prarie"/>
    <s v="Corporate"/>
    <s v="Office Supplies"/>
    <x v="0"/>
    <m/>
  </r>
  <r>
    <s v="Maribeth Yedwab"/>
    <n v="32356"/>
    <x v="283"/>
    <d v="2012-10-11T00:00:00"/>
    <x v="0"/>
    <s v="2012"/>
    <n v="1"/>
    <b v="0"/>
    <x v="3"/>
    <n v="12"/>
    <n v="768.41"/>
    <n v="0.1"/>
    <s v="Regular Air"/>
    <n v="60.38"/>
    <n v="67.28"/>
    <n v="19.989999999999998"/>
    <s v="Saskachewan"/>
    <s v="Prarie"/>
    <s v="Home Office"/>
    <s v="Office Supplies"/>
    <x v="2"/>
    <n v="0.4"/>
  </r>
  <r>
    <s v="Maribeth Yedwab"/>
    <n v="32356"/>
    <x v="283"/>
    <d v="2012-10-12T00:00:00"/>
    <x v="0"/>
    <s v="2012"/>
    <n v="2"/>
    <b v="0"/>
    <x v="3"/>
    <n v="47"/>
    <n v="5238.192"/>
    <n v="0.08"/>
    <s v="Delivery Truck"/>
    <n v="-503.77"/>
    <n v="145.97999999999999"/>
    <n v="46.2"/>
    <s v="Saskachewan"/>
    <s v="Prarie"/>
    <s v="Home Office"/>
    <s v="Furniture"/>
    <x v="10"/>
    <n v="0.69"/>
  </r>
  <r>
    <s v="Michelle Moray"/>
    <n v="33473"/>
    <x v="280"/>
    <d v="2011-01-04T00:00:00"/>
    <x v="10"/>
    <s v="2011"/>
    <n v="0"/>
    <s v="FREE DELIVERY"/>
    <x v="0"/>
    <n v="50"/>
    <n v="600.22"/>
    <n v="0.08"/>
    <s v="Regular Air"/>
    <n v="27.86"/>
    <n v="12.98"/>
    <n v="3.14"/>
    <s v="Saskachewan"/>
    <s v="Prarie"/>
    <s v="Corporate"/>
    <s v="Office Supplies"/>
    <x v="15"/>
    <n v="0.6"/>
  </r>
  <r>
    <s v="Maribeth Yedwab"/>
    <n v="35043"/>
    <x v="485"/>
    <d v="2010-07-20T00:00:00"/>
    <x v="1"/>
    <s v="2010"/>
    <n v="1"/>
    <b v="0"/>
    <x v="3"/>
    <n v="45"/>
    <n v="125.21"/>
    <n v="0.01"/>
    <s v="Express Air"/>
    <n v="37.99"/>
    <n v="2.62"/>
    <n v="0.8"/>
    <s v="Saskachewan"/>
    <s v="Prarie"/>
    <s v="Home Office"/>
    <s v="Office Supplies"/>
    <x v="6"/>
    <n v="0.39"/>
  </r>
  <r>
    <s v="Maribeth Yedwab"/>
    <n v="35043"/>
    <x v="485"/>
    <d v="2010-07-20T00:00:00"/>
    <x v="1"/>
    <s v="2010"/>
    <n v="1"/>
    <b v="0"/>
    <x v="3"/>
    <n v="9"/>
    <n v="924.11149999999998"/>
    <n v="0.06"/>
    <s v="Regular Air"/>
    <n v="-287.99"/>
    <n v="125.99"/>
    <n v="8.08"/>
    <s v="Saskachewan"/>
    <s v="Prarie"/>
    <s v="Home Office"/>
    <s v="Technology"/>
    <x v="3"/>
    <n v="0.56999999999999995"/>
  </r>
  <r>
    <s v="Liz Price"/>
    <n v="37603"/>
    <x v="195"/>
    <d v="2010-11-26T00:00:00"/>
    <x v="6"/>
    <s v="2010"/>
    <n v="2"/>
    <b v="0"/>
    <x v="4"/>
    <n v="50"/>
    <n v="2440.2600000000002"/>
    <n v="0"/>
    <s v="Regular Air"/>
    <n v="917.28"/>
    <n v="45.19"/>
    <n v="1.99"/>
    <s v="Saskachewan"/>
    <s v="Prarie"/>
    <s v="Consumer"/>
    <s v="Technology"/>
    <x v="7"/>
    <n v="0.55000000000000004"/>
  </r>
  <r>
    <s v="Liz Price"/>
    <n v="37603"/>
    <x v="195"/>
    <d v="2010-11-26T00:00:00"/>
    <x v="6"/>
    <s v="2010"/>
    <n v="2"/>
    <b v="0"/>
    <x v="4"/>
    <n v="23"/>
    <n v="1008.19"/>
    <n v="0.03"/>
    <s v="Regular Air"/>
    <n v="210.01"/>
    <n v="45.19"/>
    <n v="1.99"/>
    <s v="Saskachewan"/>
    <s v="Prarie"/>
    <s v="Consumer"/>
    <s v="Technology"/>
    <x v="7"/>
    <n v="0.55000000000000004"/>
  </r>
  <r>
    <s v="Mark Van Huff"/>
    <n v="38561"/>
    <x v="933"/>
    <d v="2011-09-01T00:00:00"/>
    <x v="11"/>
    <s v="2011"/>
    <n v="2"/>
    <b v="0"/>
    <x v="5"/>
    <n v="19"/>
    <n v="169.4"/>
    <n v="0.1"/>
    <s v="Regular Air"/>
    <n v="-59.64"/>
    <n v="9.48"/>
    <n v="7.29"/>
    <s v="Saskachewan"/>
    <s v="Prarie"/>
    <s v="Home Office"/>
    <s v="Furniture"/>
    <x v="4"/>
    <n v="0.45"/>
  </r>
  <r>
    <s v="Cindy Schnelling"/>
    <n v="39846"/>
    <x v="221"/>
    <d v="2009-03-06T00:00:00"/>
    <x v="4"/>
    <s v="2009"/>
    <n v="7"/>
    <b v="0"/>
    <x v="0"/>
    <n v="10"/>
    <n v="1372.14"/>
    <n v="0.06"/>
    <s v="Delivery Truck"/>
    <n v="-340.98"/>
    <n v="130.97999999999999"/>
    <n v="54.74"/>
    <s v="Saskachewan"/>
    <s v="Prarie"/>
    <s v="Corporate"/>
    <s v="Furniture"/>
    <x v="9"/>
    <n v="0.69"/>
  </r>
  <r>
    <s v="Craig Rider"/>
    <n v="40547"/>
    <x v="1254"/>
    <d v="2009-07-11T00:00:00"/>
    <x v="1"/>
    <s v="2009"/>
    <n v="2"/>
    <b v="0"/>
    <x v="5"/>
    <n v="45"/>
    <n v="6944.0919999999996"/>
    <n v="0.06"/>
    <s v="Express Air"/>
    <n v="1820.95"/>
    <n v="179.99"/>
    <n v="13.99"/>
    <s v="Saskachewan"/>
    <s v="Prarie"/>
    <s v="Small Business"/>
    <s v="Technology"/>
    <x v="3"/>
    <n v="0.56999999999999995"/>
  </r>
  <r>
    <s v="Darrin Van Huff"/>
    <n v="40611"/>
    <x v="677"/>
    <d v="2012-03-30T00:00:00"/>
    <x v="4"/>
    <s v="2012"/>
    <n v="2"/>
    <b v="0"/>
    <x v="3"/>
    <n v="12"/>
    <n v="66.83"/>
    <n v="0.02"/>
    <s v="Express Air"/>
    <n v="-24.31"/>
    <n v="4.28"/>
    <n v="5.17"/>
    <s v="Saskachewan"/>
    <s v="Prarie"/>
    <s v="Home Office"/>
    <s v="Office Supplies"/>
    <x v="5"/>
    <n v="0.4"/>
  </r>
  <r>
    <s v="Darrin Van Huff"/>
    <n v="40611"/>
    <x v="677"/>
    <d v="2012-03-30T00:00:00"/>
    <x v="4"/>
    <s v="2012"/>
    <n v="2"/>
    <b v="0"/>
    <x v="3"/>
    <n v="43"/>
    <n v="1407.5150000000001"/>
    <n v="0"/>
    <s v="Regular Air"/>
    <n v="657.45"/>
    <n v="35.99"/>
    <n v="3.3"/>
    <s v="Saskachewan"/>
    <s v="Prarie"/>
    <s v="Home Office"/>
    <s v="Technology"/>
    <x v="3"/>
    <n v="0.39"/>
  </r>
  <r>
    <s v="Darrin Van Huff"/>
    <n v="40901"/>
    <x v="300"/>
    <d v="2012-07-31T00:00:00"/>
    <x v="1"/>
    <s v="2012"/>
    <n v="2"/>
    <b v="0"/>
    <x v="4"/>
    <n v="40"/>
    <n v="273.14"/>
    <n v="0.02"/>
    <s v="Regular Air"/>
    <n v="-96.9"/>
    <n v="6.6"/>
    <n v="4.07"/>
    <s v="Saskachewan"/>
    <s v="Prarie"/>
    <s v="Home Office"/>
    <s v="Technology"/>
    <x v="7"/>
    <n v="0.66"/>
  </r>
  <r>
    <s v="Darrin Van Huff"/>
    <n v="40901"/>
    <x v="300"/>
    <d v="2012-07-31T00:00:00"/>
    <x v="1"/>
    <s v="2012"/>
    <n v="2"/>
    <b v="0"/>
    <x v="4"/>
    <n v="22"/>
    <n v="3100.1115"/>
    <n v="0.02"/>
    <s v="Express Air"/>
    <n v="567.37"/>
    <n v="155.99"/>
    <n v="8.08"/>
    <s v="Saskachewan"/>
    <s v="Prarie"/>
    <s v="Home Office"/>
    <s v="Technology"/>
    <x v="3"/>
    <n v="0.6"/>
  </r>
  <r>
    <s v="Darrin Van Huff"/>
    <n v="41634"/>
    <x v="1322"/>
    <d v="2012-12-09T00:00:00"/>
    <x v="9"/>
    <s v="2012"/>
    <n v="1"/>
    <b v="0"/>
    <x v="3"/>
    <n v="7"/>
    <n v="57.35"/>
    <n v="0.06"/>
    <s v="Regular Air"/>
    <n v="-28.55"/>
    <n v="8.33"/>
    <n v="1.99"/>
    <s v="Saskachewan"/>
    <s v="Prarie"/>
    <s v="Home Office"/>
    <s v="Technology"/>
    <x v="7"/>
    <n v="0.52"/>
  </r>
  <r>
    <s v="Darrin Van Huff"/>
    <n v="41634"/>
    <x v="1322"/>
    <d v="2012-12-10T00:00:00"/>
    <x v="9"/>
    <s v="2012"/>
    <n v="2"/>
    <b v="0"/>
    <x v="3"/>
    <n v="10"/>
    <n v="371.45"/>
    <n v="0.01"/>
    <s v="Regular Air"/>
    <n v="17.73"/>
    <n v="34.99"/>
    <n v="7.73"/>
    <s v="Saskachewan"/>
    <s v="Prarie"/>
    <s v="Home Office"/>
    <s v="Office Supplies"/>
    <x v="12"/>
    <n v="0.59"/>
  </r>
  <r>
    <s v="Stefania Perrino"/>
    <n v="41766"/>
    <x v="897"/>
    <d v="2012-09-12T00:00:00"/>
    <x v="11"/>
    <s v="2012"/>
    <n v="1"/>
    <b v="0"/>
    <x v="5"/>
    <n v="10"/>
    <n v="5158.09"/>
    <n v="0.01"/>
    <s v="Delivery Truck"/>
    <n v="969.05"/>
    <n v="500.98"/>
    <n v="28.14"/>
    <s v="Saskachewan"/>
    <s v="Prarie"/>
    <s v="Corporate"/>
    <s v="Technology"/>
    <x v="16"/>
    <n v="0.38"/>
  </r>
  <r>
    <s v="Mark Hamilton"/>
    <n v="41956"/>
    <x v="1323"/>
    <d v="2011-12-13T00:00:00"/>
    <x v="9"/>
    <s v="2011"/>
    <n v="1"/>
    <b v="0"/>
    <x v="4"/>
    <n v="22"/>
    <n v="364.69"/>
    <n v="0.06"/>
    <s v="Express Air"/>
    <n v="-22.4"/>
    <n v="16.91"/>
    <n v="6.25"/>
    <s v="Saskachewan"/>
    <s v="Prarie"/>
    <s v="Home Office"/>
    <s v="Office Supplies"/>
    <x v="0"/>
    <n v="0.57999999999999996"/>
  </r>
  <r>
    <s v="Mark Hamilton"/>
    <n v="41956"/>
    <x v="1323"/>
    <d v="2011-12-14T00:00:00"/>
    <x v="9"/>
    <s v="2011"/>
    <n v="2"/>
    <b v="0"/>
    <x v="4"/>
    <n v="16"/>
    <n v="86.3"/>
    <n v="0"/>
    <s v="Regular Air"/>
    <n v="-68.67"/>
    <n v="4.8899999999999997"/>
    <n v="4.93"/>
    <s v="Saskachewan"/>
    <s v="Prarie"/>
    <s v="Home Office"/>
    <s v="Technology"/>
    <x v="7"/>
    <n v="0.66"/>
  </r>
  <r>
    <s v="Mark Van Huff"/>
    <n v="44646"/>
    <x v="1259"/>
    <d v="2012-01-08T00:00:00"/>
    <x v="10"/>
    <s v="2012"/>
    <n v="4"/>
    <b v="0"/>
    <x v="0"/>
    <n v="47"/>
    <n v="12723.95"/>
    <n v="0.08"/>
    <s v="Regular Air"/>
    <n v="11.54"/>
    <n v="279.48"/>
    <n v="35"/>
    <s v="Saskachewan"/>
    <s v="Prarie"/>
    <s v="Home Office"/>
    <s v="Office Supplies"/>
    <x v="0"/>
    <n v="0.8"/>
  </r>
  <r>
    <s v="Liz Price"/>
    <n v="45825"/>
    <x v="56"/>
    <d v="2012-10-07T00:00:00"/>
    <x v="0"/>
    <s v="2012"/>
    <n v="0"/>
    <s v="FREE DELIVERY"/>
    <x v="4"/>
    <n v="43"/>
    <n v="272.63"/>
    <n v="0.04"/>
    <s v="Regular Air"/>
    <n v="-64.45"/>
    <n v="6.48"/>
    <n v="5.14"/>
    <s v="Saskachewan"/>
    <s v="Prarie"/>
    <s v="Corporate"/>
    <s v="Office Supplies"/>
    <x v="5"/>
    <n v="0.37"/>
  </r>
  <r>
    <s v="Brian Moss"/>
    <n v="47232"/>
    <x v="107"/>
    <d v="2010-08-19T00:00:00"/>
    <x v="2"/>
    <s v="2010"/>
    <n v="2"/>
    <b v="0"/>
    <x v="3"/>
    <n v="39"/>
    <n v="546.4"/>
    <n v="0.1"/>
    <s v="Express Air"/>
    <n v="-138.82"/>
    <n v="15.14"/>
    <n v="4.53"/>
    <s v="Saskachewan"/>
    <s v="Prarie"/>
    <s v="Corporate"/>
    <s v="Office Supplies"/>
    <x v="0"/>
    <n v="0.81"/>
  </r>
  <r>
    <s v="Maribeth Yedwab"/>
    <n v="49344"/>
    <x v="911"/>
    <d v="2012-12-30T00:00:00"/>
    <x v="9"/>
    <s v="2012"/>
    <n v="0"/>
    <s v="FREE DELIVERY"/>
    <x v="0"/>
    <n v="31"/>
    <n v="672.93"/>
    <n v="0"/>
    <s v="Regular Air"/>
    <n v="27.85"/>
    <n v="19.98"/>
    <n v="4"/>
    <s v="Saskachewan"/>
    <s v="Prarie"/>
    <s v="Home Office"/>
    <s v="Technology"/>
    <x v="7"/>
    <n v="0.68"/>
  </r>
  <r>
    <s v="Maribeth Yedwab"/>
    <n v="49344"/>
    <x v="911"/>
    <d v="2012-12-30T00:00:00"/>
    <x v="9"/>
    <s v="2012"/>
    <n v="0"/>
    <s v="FREE DELIVERY"/>
    <x v="0"/>
    <n v="1"/>
    <n v="803.33"/>
    <n v="0.09"/>
    <s v="Regular Air"/>
    <n v="-745.2"/>
    <n v="832.81"/>
    <n v="24.49"/>
    <s v="Saskachewan"/>
    <s v="Prarie"/>
    <s v="Home Office"/>
    <s v="Office Supplies"/>
    <x v="15"/>
    <n v="0.83"/>
  </r>
  <r>
    <s v="Michelle Moray"/>
    <n v="49351"/>
    <x v="1103"/>
    <d v="2012-04-03T00:00:00"/>
    <x v="8"/>
    <s v="2012"/>
    <n v="4"/>
    <b v="0"/>
    <x v="0"/>
    <n v="27"/>
    <n v="109.92"/>
    <n v="0.06"/>
    <s v="Regular Air"/>
    <n v="24.75"/>
    <n v="3.98"/>
    <n v="0.83"/>
    <s v="Saskachewan"/>
    <s v="Prarie"/>
    <s v="Corporate"/>
    <s v="Office Supplies"/>
    <x v="12"/>
    <n v="0.51"/>
  </r>
  <r>
    <s v="Eugene Moren"/>
    <n v="49511"/>
    <x v="1218"/>
    <d v="2009-04-20T00:00:00"/>
    <x v="8"/>
    <s v="2009"/>
    <n v="0"/>
    <s v="FREE DELIVERY"/>
    <x v="1"/>
    <n v="35"/>
    <n v="150.29"/>
    <n v="0.03"/>
    <s v="Express Air"/>
    <n v="5.04"/>
    <n v="3.69"/>
    <n v="2.5"/>
    <s v="Saskachewan"/>
    <s v="Prarie"/>
    <s v="Home Office"/>
    <s v="Office Supplies"/>
    <x v="8"/>
    <n v="0.39"/>
  </r>
  <r>
    <s v="Chuck Magee"/>
    <n v="52419"/>
    <x v="1256"/>
    <d v="2012-09-19T00:00:00"/>
    <x v="11"/>
    <s v="2012"/>
    <n v="1"/>
    <b v="0"/>
    <x v="1"/>
    <n v="32"/>
    <n v="3500.49"/>
    <n v="0.09"/>
    <s v="Regular Air"/>
    <n v="230.64"/>
    <n v="111.03"/>
    <n v="8.64"/>
    <s v="Saskachewan"/>
    <s v="Prarie"/>
    <s v="Corporate"/>
    <s v="Office Supplies"/>
    <x v="0"/>
    <n v="0.78"/>
  </r>
  <r>
    <s v="Max Ludwig"/>
    <n v="53029"/>
    <x v="114"/>
    <d v="2009-08-01T00:00:00"/>
    <x v="2"/>
    <s v="2009"/>
    <n v="5"/>
    <b v="0"/>
    <x v="0"/>
    <n v="39"/>
    <n v="223.34"/>
    <n v="0.1"/>
    <s v="Regular Air"/>
    <n v="95.42"/>
    <n v="6.3"/>
    <n v="0.5"/>
    <s v="Saskachewan"/>
    <s v="Prarie"/>
    <s v="Corporate"/>
    <s v="Office Supplies"/>
    <x v="11"/>
    <n v="0.39"/>
  </r>
  <r>
    <s v="Maribeth Yedwab"/>
    <n v="54786"/>
    <x v="268"/>
    <d v="2012-01-13T00:00:00"/>
    <x v="10"/>
    <s v="2012"/>
    <n v="2"/>
    <b v="0"/>
    <x v="3"/>
    <n v="30"/>
    <n v="380.28"/>
    <n v="0.08"/>
    <s v="Regular Air"/>
    <n v="-20.58"/>
    <n v="13.48"/>
    <n v="4.51"/>
    <s v="Saskachewan"/>
    <s v="Prarie"/>
    <s v="Home Office"/>
    <s v="Office Supplies"/>
    <x v="0"/>
    <n v="0.59"/>
  </r>
  <r>
    <s v="Cindy Schnelling"/>
    <n v="55362"/>
    <x v="938"/>
    <d v="2011-04-22T00:00:00"/>
    <x v="8"/>
    <s v="2011"/>
    <n v="2"/>
    <b v="0"/>
    <x v="1"/>
    <n v="24"/>
    <n v="67.84"/>
    <n v="7.0000000000000007E-2"/>
    <s v="Regular Air"/>
    <n v="13.44"/>
    <n v="2.88"/>
    <n v="0.99"/>
    <s v="Saskachewan"/>
    <s v="Prarie"/>
    <s v="Corporate"/>
    <s v="Office Supplies"/>
    <x v="11"/>
    <n v="0.36"/>
  </r>
  <r>
    <s v="Michelle Moray"/>
    <n v="56099"/>
    <x v="1324"/>
    <d v="2010-10-12T00:00:00"/>
    <x v="0"/>
    <s v="2010"/>
    <n v="7"/>
    <b v="0"/>
    <x v="0"/>
    <n v="11"/>
    <n v="122.35"/>
    <n v="0.02"/>
    <s v="Regular Air"/>
    <n v="-13.55"/>
    <n v="10.98"/>
    <n v="3.99"/>
    <s v="Saskachewan"/>
    <s v="Prarie"/>
    <s v="Corporate"/>
    <s v="Office Supplies"/>
    <x v="1"/>
    <n v="0.57999999999999996"/>
  </r>
  <r>
    <s v="Stefania Perrino"/>
    <n v="56516"/>
    <x v="1316"/>
    <d v="2009-08-04T00:00:00"/>
    <x v="2"/>
    <s v="2009"/>
    <n v="1"/>
    <b v="0"/>
    <x v="4"/>
    <n v="6"/>
    <n v="27.89"/>
    <n v="0.08"/>
    <s v="Regular Air"/>
    <n v="-23.81"/>
    <n v="3.98"/>
    <n v="5.26"/>
    <s v="Saskachewan"/>
    <s v="Prarie"/>
    <s v="Corporate"/>
    <s v="Office Supplies"/>
    <x v="2"/>
    <n v="0.38"/>
  </r>
  <r>
    <s v="Stefania Perrino"/>
    <n v="56516"/>
    <x v="1316"/>
    <d v="2009-08-05T00:00:00"/>
    <x v="2"/>
    <s v="2009"/>
    <n v="2"/>
    <b v="0"/>
    <x v="4"/>
    <n v="24"/>
    <n v="2560.9395"/>
    <n v="0.06"/>
    <s v="Regular Air"/>
    <n v="457.79"/>
    <n v="125.99"/>
    <n v="2.5"/>
    <s v="Saskachewan"/>
    <s v="Prarie"/>
    <s v="Corporate"/>
    <s v="Technology"/>
    <x v="3"/>
    <n v="0.6"/>
  </r>
  <r>
    <s v="Mark Van Huff"/>
    <n v="59556"/>
    <x v="1325"/>
    <d v="2009-12-17T00:00:00"/>
    <x v="9"/>
    <s v="2009"/>
    <n v="2"/>
    <b v="0"/>
    <x v="3"/>
    <n v="27"/>
    <n v="43.46"/>
    <n v="0"/>
    <s v="Regular Air"/>
    <n v="6.81"/>
    <n v="1.48"/>
    <n v="0.7"/>
    <s v="Saskachewan"/>
    <s v="Prarie"/>
    <s v="Home Office"/>
    <s v="Office Supplies"/>
    <x v="6"/>
    <n v="0.37"/>
  </r>
  <r>
    <s v="Mark Van Huff"/>
    <n v="59556"/>
    <x v="1325"/>
    <d v="2009-12-16T00:00:00"/>
    <x v="9"/>
    <s v="2009"/>
    <n v="1"/>
    <b v="0"/>
    <x v="3"/>
    <n v="5"/>
    <n v="927.98749999999995"/>
    <n v="0"/>
    <s v="Regular Air"/>
    <n v="-615.91"/>
    <n v="205.99"/>
    <n v="8.99"/>
    <s v="Saskachewan"/>
    <s v="Prarie"/>
    <s v="Home Office"/>
    <s v="Technology"/>
    <x v="3"/>
    <n v="0.56000000000000005"/>
  </r>
  <r>
    <s v="Stefania Perrino"/>
    <n v="59779"/>
    <x v="1271"/>
    <d v="2009-05-24T00:00:00"/>
    <x v="7"/>
    <s v="2009"/>
    <n v="7"/>
    <b v="0"/>
    <x v="0"/>
    <n v="30"/>
    <n v="3575.23"/>
    <n v="0.04"/>
    <s v="Delivery Truck"/>
    <n v="87.88"/>
    <n v="113.98"/>
    <n v="30"/>
    <s v="Saskachewan"/>
    <s v="Prarie"/>
    <s v="Corporate"/>
    <s v="Furniture"/>
    <x v="14"/>
    <n v="0.69"/>
  </r>
  <r>
    <s v="Sung Shariari"/>
    <n v="1217"/>
    <x v="178"/>
    <d v="2012-04-26T00:00:00"/>
    <x v="8"/>
    <s v="2012"/>
    <n v="1"/>
    <b v="0"/>
    <x v="3"/>
    <n v="25"/>
    <n v="662.16"/>
    <n v="7.0000000000000007E-2"/>
    <s v="Regular Air"/>
    <n v="185.21"/>
    <n v="28.48"/>
    <n v="1.99"/>
    <s v="Saskachewan"/>
    <s v="Prarie"/>
    <s v="Corporate"/>
    <s v="Technology"/>
    <x v="7"/>
    <n v="0.4"/>
  </r>
  <r>
    <s v="Nona Balk"/>
    <n v="1666"/>
    <x v="200"/>
    <d v="2011-10-19T00:00:00"/>
    <x v="0"/>
    <s v="2011"/>
    <n v="2"/>
    <b v="0"/>
    <x v="5"/>
    <n v="19"/>
    <n v="5642.18"/>
    <n v="0.09"/>
    <s v="Express Air"/>
    <n v="1996.68"/>
    <n v="315.98"/>
    <n v="19.989999999999998"/>
    <s v="Saskachewan"/>
    <s v="Prarie"/>
    <s v="Corporate"/>
    <s v="Office Supplies"/>
    <x v="2"/>
    <n v="0.38"/>
  </r>
  <r>
    <s v="Tom Stivers"/>
    <n v="1829"/>
    <x v="1195"/>
    <d v="2009-05-08T00:00:00"/>
    <x v="7"/>
    <s v="2009"/>
    <n v="1"/>
    <b v="0"/>
    <x v="1"/>
    <n v="48"/>
    <n v="133.04"/>
    <n v="7.0000000000000007E-2"/>
    <s v="Regular Air"/>
    <n v="6.73"/>
    <n v="2.78"/>
    <n v="1.49"/>
    <s v="Saskachewan"/>
    <s v="Prarie"/>
    <s v="Small Business"/>
    <s v="Office Supplies"/>
    <x v="2"/>
    <n v="0.36"/>
  </r>
  <r>
    <s v="Richard Eichhorn"/>
    <n v="3202"/>
    <x v="1065"/>
    <d v="2012-12-27T00:00:00"/>
    <x v="9"/>
    <s v="2012"/>
    <n v="4"/>
    <b v="0"/>
    <x v="0"/>
    <n v="10"/>
    <n v="554.21"/>
    <n v="0.05"/>
    <s v="Regular Air"/>
    <n v="-105.37"/>
    <n v="53.98"/>
    <n v="5.5"/>
    <s v="Saskachewan"/>
    <s v="Prarie"/>
    <s v="Consumer"/>
    <s v="Technology"/>
    <x v="7"/>
    <n v="0.62"/>
  </r>
  <r>
    <s v="Neil French"/>
    <n v="4871"/>
    <x v="908"/>
    <d v="2011-06-13T00:00:00"/>
    <x v="3"/>
    <s v="2011"/>
    <n v="2"/>
    <b v="0"/>
    <x v="5"/>
    <n v="8"/>
    <n v="775.74"/>
    <n v="0.02"/>
    <s v="Delivery Truck"/>
    <n v="-215.39"/>
    <n v="89.99"/>
    <n v="42"/>
    <s v="Saskachewan"/>
    <s v="Prarie"/>
    <s v="Consumer"/>
    <s v="Furniture"/>
    <x v="14"/>
    <n v="0.66"/>
  </r>
  <r>
    <s v="Neil French"/>
    <n v="4871"/>
    <x v="908"/>
    <d v="2011-06-14T00:00:00"/>
    <x v="3"/>
    <s v="2011"/>
    <n v="3"/>
    <b v="0"/>
    <x v="5"/>
    <n v="26"/>
    <n v="238.34"/>
    <n v="0.06"/>
    <s v="Regular Air"/>
    <n v="-19.309999999999999"/>
    <n v="9.31"/>
    <n v="3.98"/>
    <s v="Saskachewan"/>
    <s v="Prarie"/>
    <s v="Consumer"/>
    <s v="Office Supplies"/>
    <x v="15"/>
    <n v="0.56000000000000005"/>
  </r>
  <r>
    <s v="Nona Balk"/>
    <n v="6211"/>
    <x v="257"/>
    <d v="2009-11-25T00:00:00"/>
    <x v="6"/>
    <s v="2009"/>
    <n v="2"/>
    <b v="0"/>
    <x v="5"/>
    <n v="28"/>
    <n v="67.72"/>
    <n v="0.01"/>
    <s v="Regular Air"/>
    <n v="-142.66999999999999"/>
    <n v="2.16"/>
    <n v="6.05"/>
    <s v="Saskachewan"/>
    <s v="Prarie"/>
    <s v="Corporate"/>
    <s v="Office Supplies"/>
    <x v="2"/>
    <n v="0.37"/>
  </r>
  <r>
    <s v="Nona Balk"/>
    <n v="6211"/>
    <x v="257"/>
    <d v="2009-11-25T00:00:00"/>
    <x v="6"/>
    <s v="2009"/>
    <n v="2"/>
    <b v="0"/>
    <x v="5"/>
    <n v="3"/>
    <n v="68.64"/>
    <n v="7.0000000000000007E-2"/>
    <s v="Regular Air"/>
    <n v="-38.93"/>
    <n v="21.38"/>
    <n v="8.99"/>
    <s v="Saskachewan"/>
    <s v="Prarie"/>
    <s v="Corporate"/>
    <s v="Office Supplies"/>
    <x v="12"/>
    <n v="0.59"/>
  </r>
  <r>
    <s v="Sung Shariari"/>
    <n v="7363"/>
    <x v="628"/>
    <d v="2010-11-11T00:00:00"/>
    <x v="6"/>
    <s v="2010"/>
    <n v="2"/>
    <b v="0"/>
    <x v="4"/>
    <n v="24"/>
    <n v="875.52"/>
    <n v="0.09"/>
    <s v="Regular Air"/>
    <n v="5.71"/>
    <n v="37.93"/>
    <n v="13.99"/>
    <s v="Saskachewan"/>
    <s v="Prarie"/>
    <s v="Corporate"/>
    <s v="Furniture"/>
    <x v="4"/>
    <n v="0.67"/>
  </r>
  <r>
    <s v="Neil French"/>
    <n v="8133"/>
    <x v="557"/>
    <d v="2011-02-27T00:00:00"/>
    <x v="5"/>
    <s v="2011"/>
    <n v="1"/>
    <b v="0"/>
    <x v="4"/>
    <n v="11"/>
    <n v="405.53"/>
    <n v="0.04"/>
    <s v="Regular Air"/>
    <n v="130.52000000000001"/>
    <n v="35.44"/>
    <n v="5.09"/>
    <s v="Saskachewan"/>
    <s v="Prarie"/>
    <s v="Corporate"/>
    <s v="Office Supplies"/>
    <x v="5"/>
    <n v="0.38"/>
  </r>
  <r>
    <s v="Nicole Fjeld"/>
    <n v="8416"/>
    <x v="338"/>
    <d v="2010-08-10T00:00:00"/>
    <x v="2"/>
    <s v="2010"/>
    <n v="4"/>
    <b v="0"/>
    <x v="0"/>
    <n v="2"/>
    <n v="22.07"/>
    <n v="7.0000000000000007E-2"/>
    <s v="Regular Air"/>
    <n v="-15.45"/>
    <n v="5.98"/>
    <n v="10.39"/>
    <s v="Saskachewan"/>
    <s v="Prarie"/>
    <s v="Small Business"/>
    <s v="Office Supplies"/>
    <x v="5"/>
    <n v="0.4"/>
  </r>
  <r>
    <s v="Suzanne McNair"/>
    <n v="8802"/>
    <x v="407"/>
    <d v="2011-02-02T00:00:00"/>
    <x v="5"/>
    <s v="2011"/>
    <n v="2"/>
    <b v="0"/>
    <x v="4"/>
    <n v="15"/>
    <n v="1866.12"/>
    <n v="7.0000000000000007E-2"/>
    <s v="Regular Air"/>
    <n v="400.69"/>
    <n v="123.38"/>
    <n v="24.49"/>
    <s v="Saskachewan"/>
    <s v="Prarie"/>
    <s v="Small Business"/>
    <s v="Office Supplies"/>
    <x v="1"/>
    <n v="0.46"/>
  </r>
  <r>
    <s v="Andy Reiter"/>
    <n v="9637"/>
    <x v="786"/>
    <d v="2009-01-05T00:00:00"/>
    <x v="10"/>
    <s v="2009"/>
    <n v="2"/>
    <b v="0"/>
    <x v="0"/>
    <n v="12"/>
    <n v="522.49"/>
    <n v="0.08"/>
    <s v="Regular Air"/>
    <n v="-236.43"/>
    <n v="43.22"/>
    <n v="16.71"/>
    <s v="Saskachewan"/>
    <s v="Prarie"/>
    <s v="Corporate"/>
    <s v="Technology"/>
    <x v="7"/>
    <n v="0.66"/>
  </r>
  <r>
    <s v="Andy Reiter"/>
    <n v="9637"/>
    <x v="786"/>
    <d v="2009-01-10T00:00:00"/>
    <x v="10"/>
    <s v="2009"/>
    <n v="7"/>
    <b v="0"/>
    <x v="0"/>
    <n v="49"/>
    <n v="28359.4"/>
    <n v="0.05"/>
    <s v="Regular Air"/>
    <n v="14440.39"/>
    <n v="574.74"/>
    <n v="24.49"/>
    <s v="Saskachewan"/>
    <s v="Prarie"/>
    <s v="Corporate"/>
    <s v="Technology"/>
    <x v="16"/>
    <n v="0.37"/>
  </r>
  <r>
    <s v="Andy Reiter"/>
    <n v="9637"/>
    <x v="786"/>
    <d v="2009-01-07T00:00:00"/>
    <x v="10"/>
    <s v="2009"/>
    <n v="4"/>
    <b v="0"/>
    <x v="0"/>
    <n v="12"/>
    <n v="123.76"/>
    <n v="0.04"/>
    <s v="Regular Air"/>
    <n v="32.44"/>
    <n v="10.14"/>
    <n v="2.27"/>
    <s v="Saskachewan"/>
    <s v="Prarie"/>
    <s v="Corporate"/>
    <s v="Office Supplies"/>
    <x v="5"/>
    <n v="0.36"/>
  </r>
  <r>
    <s v="Sung Shariari"/>
    <n v="9671"/>
    <x v="256"/>
    <d v="2011-09-14T00:00:00"/>
    <x v="11"/>
    <s v="2011"/>
    <n v="2"/>
    <b v="0"/>
    <x v="1"/>
    <n v="6"/>
    <n v="12.61"/>
    <n v="7.0000000000000007E-2"/>
    <s v="Regular Air"/>
    <n v="-4.9000000000000004"/>
    <n v="1.88"/>
    <n v="1.49"/>
    <s v="Saskachewan"/>
    <s v="Prarie"/>
    <s v="Corporate"/>
    <s v="Office Supplies"/>
    <x v="2"/>
    <n v="0.37"/>
  </r>
  <r>
    <s v="Suzanne McNair"/>
    <n v="9957"/>
    <x v="936"/>
    <d v="2010-12-01T00:00:00"/>
    <x v="9"/>
    <s v="2010"/>
    <n v="1"/>
    <b v="0"/>
    <x v="3"/>
    <n v="31"/>
    <n v="74.75"/>
    <n v="0.06"/>
    <s v="Express Air"/>
    <n v="-115.43"/>
    <n v="2.2799999999999998"/>
    <n v="5.2"/>
    <s v="Saskachewan"/>
    <s v="Prarie"/>
    <s v="Corporate"/>
    <s v="Office Supplies"/>
    <x v="12"/>
    <n v="0.41"/>
  </r>
  <r>
    <s v="Susan Pistek"/>
    <n v="10567"/>
    <x v="923"/>
    <d v="2012-03-30T00:00:00"/>
    <x v="4"/>
    <s v="2012"/>
    <n v="1"/>
    <b v="0"/>
    <x v="1"/>
    <n v="10"/>
    <n v="1111.008"/>
    <n v="0.09"/>
    <s v="Delivery Truck"/>
    <n v="-146.29"/>
    <n v="146.34"/>
    <n v="43.75"/>
    <s v="Saskachewan"/>
    <s v="Prarie"/>
    <s v="Home Office"/>
    <s v="Furniture"/>
    <x v="10"/>
    <n v="0.65"/>
  </r>
  <r>
    <s v="Richard Eichhorn"/>
    <n v="12613"/>
    <x v="623"/>
    <d v="2010-04-13T00:00:00"/>
    <x v="8"/>
    <s v="2010"/>
    <n v="3"/>
    <b v="0"/>
    <x v="4"/>
    <n v="3"/>
    <n v="15.64"/>
    <n v="0.08"/>
    <s v="Regular Air"/>
    <n v="-16.010000000000002"/>
    <n v="3.36"/>
    <n v="6.27"/>
    <s v="Saskachewan"/>
    <s v="Prarie"/>
    <s v="Consumer"/>
    <s v="Office Supplies"/>
    <x v="2"/>
    <n v="0.4"/>
  </r>
  <r>
    <s v="Richard Eichhorn"/>
    <n v="12613"/>
    <x v="623"/>
    <d v="2010-04-11T00:00:00"/>
    <x v="8"/>
    <s v="2010"/>
    <n v="1"/>
    <b v="0"/>
    <x v="4"/>
    <n v="28"/>
    <n v="1751.08"/>
    <n v="0"/>
    <s v="Regular Air"/>
    <n v="587.01"/>
    <n v="59.78"/>
    <n v="10.29"/>
    <s v="Saskachewan"/>
    <s v="Prarie"/>
    <s v="Consumer"/>
    <s v="Office Supplies"/>
    <x v="2"/>
    <n v="0.39"/>
  </r>
  <r>
    <s v="Richard Eichhorn"/>
    <n v="12613"/>
    <x v="623"/>
    <d v="2010-04-11T00:00:00"/>
    <x v="8"/>
    <s v="2010"/>
    <n v="1"/>
    <b v="0"/>
    <x v="4"/>
    <n v="18"/>
    <n v="225.37"/>
    <n v="0.04"/>
    <s v="Express Air"/>
    <n v="77.53"/>
    <n v="12.22"/>
    <n v="2.85"/>
    <s v="Saskachewan"/>
    <s v="Prarie"/>
    <s v="Consumer"/>
    <s v="Furniture"/>
    <x v="4"/>
    <n v="0.55000000000000004"/>
  </r>
  <r>
    <s v="Sung Shariari"/>
    <n v="12711"/>
    <x v="852"/>
    <d v="2012-02-20T00:00:00"/>
    <x v="5"/>
    <s v="2012"/>
    <n v="1"/>
    <b v="0"/>
    <x v="5"/>
    <n v="32"/>
    <n v="1486.72"/>
    <n v="0"/>
    <s v="Regular Air"/>
    <n v="294.81"/>
    <n v="43.98"/>
    <n v="8.99"/>
    <s v="Saskachewan"/>
    <s v="Prarie"/>
    <s v="Corporate"/>
    <s v="Office Supplies"/>
    <x v="12"/>
    <n v="0.57999999999999996"/>
  </r>
  <r>
    <s v="Sung Shariari"/>
    <n v="12711"/>
    <x v="852"/>
    <d v="2012-02-20T00:00:00"/>
    <x v="5"/>
    <s v="2012"/>
    <n v="1"/>
    <b v="0"/>
    <x v="5"/>
    <n v="45"/>
    <n v="558.04"/>
    <n v="0.05"/>
    <s v="Regular Air"/>
    <n v="40.32"/>
    <n v="12.98"/>
    <n v="3.14"/>
    <s v="Saskachewan"/>
    <s v="Prarie"/>
    <s v="Corporate"/>
    <s v="Office Supplies"/>
    <x v="15"/>
    <n v="0.6"/>
  </r>
  <r>
    <s v="Andy Reiter"/>
    <n v="13543"/>
    <x v="1326"/>
    <d v="2012-08-08T00:00:00"/>
    <x v="2"/>
    <s v="2012"/>
    <n v="0"/>
    <s v="FREE DELIVERY"/>
    <x v="4"/>
    <n v="2"/>
    <n v="27.83"/>
    <n v="0.09"/>
    <s v="Regular Air"/>
    <n v="-22.14"/>
    <n v="9.7100000000000009"/>
    <n v="9.4499999999999993"/>
    <s v="Saskachewan"/>
    <s v="Prarie"/>
    <s v="Corporate"/>
    <s v="Office Supplies"/>
    <x v="0"/>
    <n v="0.6"/>
  </r>
  <r>
    <s v="Nona Balk"/>
    <n v="13767"/>
    <x v="134"/>
    <d v="2010-08-28T00:00:00"/>
    <x v="2"/>
    <s v="2010"/>
    <n v="2"/>
    <b v="0"/>
    <x v="1"/>
    <n v="29"/>
    <n v="597.66"/>
    <n v="0.08"/>
    <s v="Regular Air"/>
    <n v="-178"/>
    <n v="21.66"/>
    <n v="13.99"/>
    <s v="Saskachewan"/>
    <s v="Prarie"/>
    <s v="Corporate"/>
    <s v="Office Supplies"/>
    <x v="1"/>
    <n v="0.52"/>
  </r>
  <r>
    <s v="Nona Balk"/>
    <n v="13767"/>
    <x v="134"/>
    <d v="2010-08-28T00:00:00"/>
    <x v="2"/>
    <s v="2010"/>
    <n v="2"/>
    <b v="0"/>
    <x v="1"/>
    <n v="45"/>
    <n v="1403.741"/>
    <n v="0.01"/>
    <s v="Regular Air"/>
    <n v="622.25"/>
    <n v="35.99"/>
    <n v="3.3"/>
    <s v="Saskachewan"/>
    <s v="Prarie"/>
    <s v="Corporate"/>
    <s v="Technology"/>
    <x v="3"/>
    <n v="0.39"/>
  </r>
  <r>
    <s v="Nona Balk"/>
    <n v="13767"/>
    <x v="134"/>
    <d v="2010-08-27T00:00:00"/>
    <x v="2"/>
    <s v="2010"/>
    <n v="1"/>
    <b v="0"/>
    <x v="1"/>
    <n v="10"/>
    <n v="1246.3634999999999"/>
    <n v="0.06"/>
    <s v="Regular Air"/>
    <n v="-339.11"/>
    <n v="155.99"/>
    <n v="8.99"/>
    <s v="Saskachewan"/>
    <s v="Prarie"/>
    <s v="Corporate"/>
    <s v="Technology"/>
    <x v="3"/>
    <n v="0.57999999999999996"/>
  </r>
  <r>
    <s v="Richard Eichhorn"/>
    <n v="17924"/>
    <x v="1136"/>
    <d v="2011-08-26T00:00:00"/>
    <x v="2"/>
    <s v="2011"/>
    <n v="0"/>
    <s v="FREE DELIVERY"/>
    <x v="5"/>
    <n v="42"/>
    <n v="2507.48"/>
    <n v="0.04"/>
    <s v="Regular Air"/>
    <n v="762.53"/>
    <n v="60.97"/>
    <n v="4.5"/>
    <s v="Saskachewan"/>
    <s v="Prarie"/>
    <s v="Consumer"/>
    <s v="Office Supplies"/>
    <x v="1"/>
    <n v="0.56000000000000005"/>
  </r>
  <r>
    <s v="Nick Crebassa"/>
    <n v="18374"/>
    <x v="1190"/>
    <d v="2012-10-02T00:00:00"/>
    <x v="0"/>
    <s v="2012"/>
    <n v="2"/>
    <b v="0"/>
    <x v="0"/>
    <n v="21"/>
    <n v="150.16"/>
    <n v="0.09"/>
    <s v="Regular Air"/>
    <n v="-32.78"/>
    <n v="7.28"/>
    <n v="5.47"/>
    <s v="Saskachewan"/>
    <s v="Prarie"/>
    <s v="Corporate"/>
    <s v="Office Supplies"/>
    <x v="5"/>
    <n v="0.35"/>
  </r>
  <r>
    <s v="Tom Stivers"/>
    <n v="19841"/>
    <x v="1159"/>
    <d v="2011-01-14T00:00:00"/>
    <x v="10"/>
    <s v="2011"/>
    <n v="19"/>
    <b v="0"/>
    <x v="0"/>
    <n v="43"/>
    <n v="4687.6734999999999"/>
    <n v="0.06"/>
    <s v="Express Air"/>
    <n v="1304.56"/>
    <n v="125.99"/>
    <n v="8.08"/>
    <s v="Saskachewan"/>
    <s v="Prarie"/>
    <s v="Corporate"/>
    <s v="Technology"/>
    <x v="3"/>
    <n v="0.56999999999999995"/>
  </r>
  <r>
    <s v="Andy Reiter"/>
    <n v="21382"/>
    <x v="899"/>
    <d v="2012-01-14T00:00:00"/>
    <x v="10"/>
    <s v="2012"/>
    <n v="2"/>
    <b v="0"/>
    <x v="5"/>
    <n v="21"/>
    <n v="6435.87"/>
    <n v="0.04"/>
    <s v="Delivery Truck"/>
    <n v="935.06"/>
    <n v="300.98"/>
    <n v="64.73"/>
    <s v="Saskachewan"/>
    <s v="Prarie"/>
    <s v="Corporate"/>
    <s v="Furniture"/>
    <x v="14"/>
    <n v="0.56000000000000005"/>
  </r>
  <r>
    <s v="Andy Reiter"/>
    <n v="21382"/>
    <x v="899"/>
    <d v="2012-01-14T00:00:00"/>
    <x v="10"/>
    <s v="2012"/>
    <n v="2"/>
    <b v="0"/>
    <x v="5"/>
    <n v="11"/>
    <n v="312.02999999999997"/>
    <n v="0.08"/>
    <s v="Regular Air"/>
    <n v="-66.66"/>
    <n v="29.99"/>
    <n v="5.5"/>
    <s v="Saskachewan"/>
    <s v="Prarie"/>
    <s v="Corporate"/>
    <s v="Technology"/>
    <x v="7"/>
    <n v="0.51"/>
  </r>
  <r>
    <s v="Suzanne McNair"/>
    <n v="21638"/>
    <x v="1184"/>
    <d v="2012-04-17T00:00:00"/>
    <x v="8"/>
    <s v="2012"/>
    <n v="1"/>
    <b v="0"/>
    <x v="1"/>
    <n v="13"/>
    <n v="418.93"/>
    <n v="0.03"/>
    <s v="Regular Air"/>
    <n v="82.25"/>
    <n v="30.98"/>
    <n v="8.74"/>
    <s v="Saskachewan"/>
    <s v="Prarie"/>
    <s v="Small Business"/>
    <s v="Office Supplies"/>
    <x v="5"/>
    <n v="0.4"/>
  </r>
  <r>
    <s v="Sung Shariari"/>
    <n v="22407"/>
    <x v="55"/>
    <d v="2009-11-18T00:00:00"/>
    <x v="6"/>
    <s v="2009"/>
    <n v="1"/>
    <b v="0"/>
    <x v="3"/>
    <n v="20"/>
    <n v="676.44"/>
    <n v="7.0000000000000007E-2"/>
    <s v="Regular Air"/>
    <n v="48.76"/>
    <n v="34.54"/>
    <n v="14.72"/>
    <s v="Saskachewan"/>
    <s v="Prarie"/>
    <s v="Corporate"/>
    <s v="Office Supplies"/>
    <x v="2"/>
    <n v="0.37"/>
  </r>
  <r>
    <s v="Sung Shariari"/>
    <n v="22407"/>
    <x v="55"/>
    <d v="2009-11-17T00:00:00"/>
    <x v="6"/>
    <s v="2009"/>
    <n v="0"/>
    <s v="FREE DELIVERY"/>
    <x v="3"/>
    <n v="10"/>
    <n v="128.02000000000001"/>
    <n v="0.02"/>
    <s v="Regular Air"/>
    <n v="-7.9"/>
    <n v="12.28"/>
    <n v="6.47"/>
    <s v="Saskachewan"/>
    <s v="Prarie"/>
    <s v="Corporate"/>
    <s v="Office Supplies"/>
    <x v="5"/>
    <n v="0.38"/>
  </r>
  <r>
    <s v="Sung Shariari"/>
    <n v="22407"/>
    <x v="55"/>
    <d v="2009-11-19T00:00:00"/>
    <x v="6"/>
    <s v="2009"/>
    <n v="2"/>
    <b v="0"/>
    <x v="3"/>
    <n v="15"/>
    <n v="526.82000000000005"/>
    <n v="0.06"/>
    <s v="Express Air"/>
    <n v="32.340000000000003"/>
    <n v="34.58"/>
    <n v="8.99"/>
    <s v="Saskachewan"/>
    <s v="Prarie"/>
    <s v="Corporate"/>
    <s v="Office Supplies"/>
    <x v="12"/>
    <n v="0.56000000000000005"/>
  </r>
  <r>
    <s v="Nick Crebassa"/>
    <n v="25314"/>
    <x v="443"/>
    <d v="2012-02-26T00:00:00"/>
    <x v="5"/>
    <s v="2012"/>
    <n v="2"/>
    <b v="0"/>
    <x v="1"/>
    <n v="43"/>
    <n v="7679.5119999999997"/>
    <n v="0"/>
    <s v="Regular Air"/>
    <n v="2307.42"/>
    <n v="205.99"/>
    <n v="5"/>
    <s v="Saskachewan"/>
    <s v="Prarie"/>
    <s v="Corporate"/>
    <s v="Technology"/>
    <x v="3"/>
    <n v="0.59"/>
  </r>
  <r>
    <s v="Rob Beeghly"/>
    <n v="25574"/>
    <x v="1168"/>
    <d v="2009-03-12T00:00:00"/>
    <x v="4"/>
    <s v="2009"/>
    <n v="0"/>
    <s v="FREE DELIVERY"/>
    <x v="3"/>
    <n v="46"/>
    <n v="5074.07"/>
    <n v="0"/>
    <s v="Delivery Truck"/>
    <n v="-1390.53"/>
    <n v="100.98"/>
    <n v="57.38"/>
    <s v="Saskachewan"/>
    <s v="Prarie"/>
    <s v="Consumer"/>
    <s v="Furniture"/>
    <x v="9"/>
    <n v="0.78"/>
  </r>
  <r>
    <s v="Rob Beeghly"/>
    <n v="25574"/>
    <x v="1168"/>
    <d v="2009-03-13T00:00:00"/>
    <x v="4"/>
    <s v="2009"/>
    <n v="1"/>
    <b v="0"/>
    <x v="3"/>
    <n v="31"/>
    <n v="1526.67"/>
    <n v="0.01"/>
    <s v="Express Air"/>
    <n v="118.82"/>
    <n v="47.98"/>
    <n v="3.61"/>
    <s v="Saskachewan"/>
    <s v="Prarie"/>
    <s v="Consumer"/>
    <s v="Technology"/>
    <x v="7"/>
    <n v="0.71"/>
  </r>
  <r>
    <s v="Neil French"/>
    <n v="26310"/>
    <x v="300"/>
    <d v="2012-07-31T00:00:00"/>
    <x v="1"/>
    <s v="2012"/>
    <n v="2"/>
    <b v="0"/>
    <x v="3"/>
    <n v="5"/>
    <n v="77.41"/>
    <n v="0.05"/>
    <s v="Regular Air"/>
    <n v="9.35"/>
    <n v="15.67"/>
    <n v="1.39"/>
    <s v="Saskachewan"/>
    <s v="Prarie"/>
    <s v="Corporate"/>
    <s v="Office Supplies"/>
    <x v="8"/>
    <n v="0.38"/>
  </r>
  <r>
    <s v="Neil French"/>
    <n v="26310"/>
    <x v="300"/>
    <d v="2012-07-30T00:00:00"/>
    <x v="1"/>
    <s v="2012"/>
    <n v="1"/>
    <b v="0"/>
    <x v="3"/>
    <n v="19"/>
    <n v="112.67"/>
    <n v="0.09"/>
    <s v="Regular Air"/>
    <n v="-37.85"/>
    <n v="5.98"/>
    <n v="5.14"/>
    <s v="Saskachewan"/>
    <s v="Prarie"/>
    <s v="Corporate"/>
    <s v="Office Supplies"/>
    <x v="5"/>
    <n v="0.36"/>
  </r>
  <r>
    <s v="Susan Pistek"/>
    <n v="27616"/>
    <x v="1151"/>
    <d v="2012-08-01T00:00:00"/>
    <x v="2"/>
    <s v="2012"/>
    <n v="2"/>
    <b v="0"/>
    <x v="0"/>
    <n v="3"/>
    <n v="614.14"/>
    <n v="0.09"/>
    <s v="Regular Air"/>
    <n v="-735.27"/>
    <n v="199.99"/>
    <n v="24.49"/>
    <s v="Saskachewan"/>
    <s v="Prarie"/>
    <s v="Home Office"/>
    <s v="Technology"/>
    <x v="13"/>
    <n v="0.46"/>
  </r>
  <r>
    <s v="Neil French"/>
    <n v="29539"/>
    <x v="1247"/>
    <d v="2011-04-24T00:00:00"/>
    <x v="8"/>
    <s v="2011"/>
    <n v="1"/>
    <b v="0"/>
    <x v="1"/>
    <n v="24"/>
    <n v="223.2"/>
    <n v="0.1"/>
    <s v="Regular Air"/>
    <n v="78.739999999999995"/>
    <n v="9.7799999999999994"/>
    <n v="1.39"/>
    <s v="Saskachewan"/>
    <s v="Prarie"/>
    <s v="Corporate"/>
    <s v="Office Supplies"/>
    <x v="8"/>
    <n v="0.39"/>
  </r>
  <r>
    <s v="Nick Crebassa"/>
    <n v="31106"/>
    <x v="1327"/>
    <d v="2012-02-16T00:00:00"/>
    <x v="5"/>
    <s v="2012"/>
    <n v="0"/>
    <s v="FREE DELIVERY"/>
    <x v="0"/>
    <n v="37"/>
    <n v="101.9"/>
    <n v="0"/>
    <s v="Regular Air"/>
    <n v="40.520000000000003"/>
    <n v="2.61"/>
    <n v="0.5"/>
    <s v="Saskachewan"/>
    <s v="Prarie"/>
    <s v="Corporate"/>
    <s v="Office Supplies"/>
    <x v="11"/>
    <n v="0.39"/>
  </r>
  <r>
    <s v="Nick Crebassa"/>
    <n v="31106"/>
    <x v="1327"/>
    <d v="2012-02-21T00:00:00"/>
    <x v="5"/>
    <s v="2012"/>
    <n v="5"/>
    <b v="0"/>
    <x v="0"/>
    <n v="7"/>
    <n v="187.33"/>
    <n v="0.03"/>
    <s v="Regular Air"/>
    <n v="66.47"/>
    <n v="25.13"/>
    <n v="9.8699999999999992"/>
    <s v="Saskachewan"/>
    <s v="Prarie"/>
    <s v="Corporate"/>
    <s v="Furniture"/>
    <x v="4"/>
    <n v="0.57999999999999996"/>
  </r>
  <r>
    <s v="Nick Crebassa"/>
    <n v="31106"/>
    <x v="1327"/>
    <d v="2012-02-18T00:00:00"/>
    <x v="5"/>
    <s v="2012"/>
    <n v="2"/>
    <b v="0"/>
    <x v="0"/>
    <n v="45"/>
    <n v="259.17"/>
    <n v="0.01"/>
    <s v="Regular Air"/>
    <n v="-57.33"/>
    <n v="5.68"/>
    <n v="3.6"/>
    <s v="Saskachewan"/>
    <s v="Prarie"/>
    <s v="Corporate"/>
    <s v="Office Supplies"/>
    <x v="15"/>
    <n v="0.56000000000000005"/>
  </r>
  <r>
    <s v="Nick Crebassa"/>
    <n v="31106"/>
    <x v="1327"/>
    <d v="2012-02-23T00:00:00"/>
    <x v="5"/>
    <s v="2012"/>
    <n v="7"/>
    <b v="0"/>
    <x v="0"/>
    <n v="43"/>
    <n v="4697.0320000000002"/>
    <n v="0"/>
    <s v="Regular Air"/>
    <n v="1263.01"/>
    <n v="125.99"/>
    <n v="5.63"/>
    <s v="Saskachewan"/>
    <s v="Prarie"/>
    <s v="Corporate"/>
    <s v="Technology"/>
    <x v="3"/>
    <n v="0.6"/>
  </r>
  <r>
    <s v="Susan Pistek"/>
    <n v="31140"/>
    <x v="650"/>
    <d v="2011-02-02T00:00:00"/>
    <x v="5"/>
    <s v="2011"/>
    <n v="1"/>
    <b v="0"/>
    <x v="5"/>
    <n v="4"/>
    <n v="13.42"/>
    <n v="0.03"/>
    <s v="Regular Air"/>
    <n v="-1.26"/>
    <n v="3.08"/>
    <n v="0.99"/>
    <s v="Saskachewan"/>
    <s v="Prarie"/>
    <s v="Home Office"/>
    <s v="Office Supplies"/>
    <x v="11"/>
    <n v="0.37"/>
  </r>
  <r>
    <s v="Suzanne McNair"/>
    <n v="31170"/>
    <x v="1075"/>
    <d v="2012-01-29T00:00:00"/>
    <x v="10"/>
    <s v="2012"/>
    <n v="2"/>
    <b v="0"/>
    <x v="4"/>
    <n v="32"/>
    <n v="320.57"/>
    <n v="0.09"/>
    <s v="Regular Air"/>
    <n v="27.95"/>
    <n v="10.130000000000001"/>
    <n v="1.99"/>
    <s v="Saskachewan"/>
    <s v="Prarie"/>
    <s v="Corporate"/>
    <s v="Technology"/>
    <x v="7"/>
    <n v="0.55000000000000004"/>
  </r>
  <r>
    <s v="Rob Beeghly"/>
    <n v="31520"/>
    <x v="1328"/>
    <d v="2011-11-29T00:00:00"/>
    <x v="6"/>
    <s v="2011"/>
    <n v="1"/>
    <b v="0"/>
    <x v="1"/>
    <n v="23"/>
    <n v="138.71"/>
    <n v="0.09"/>
    <s v="Regular Air"/>
    <n v="-33.159999999999997"/>
    <n v="5.89"/>
    <n v="5.57"/>
    <s v="Saskachewan"/>
    <s v="Prarie"/>
    <s v="Consumer"/>
    <s v="Furniture"/>
    <x v="4"/>
    <n v="0.41"/>
  </r>
  <r>
    <s v="Nick Crebassa"/>
    <n v="34663"/>
    <x v="878"/>
    <d v="2011-07-08T00:00:00"/>
    <x v="1"/>
    <s v="2011"/>
    <n v="2"/>
    <b v="0"/>
    <x v="3"/>
    <n v="38"/>
    <n v="29186.49"/>
    <n v="0.05"/>
    <s v="Delivery Truck"/>
    <n v="11562.08"/>
    <n v="808.49"/>
    <n v="55.3"/>
    <s v="Saskachewan"/>
    <s v="Prarie"/>
    <s v="Corporate"/>
    <s v="Technology"/>
    <x v="16"/>
    <n v="0.4"/>
  </r>
  <r>
    <s v="Susan Pistek"/>
    <n v="35842"/>
    <x v="970"/>
    <d v="2012-05-26T00:00:00"/>
    <x v="7"/>
    <s v="2012"/>
    <n v="2"/>
    <b v="0"/>
    <x v="1"/>
    <n v="18"/>
    <n v="53.79"/>
    <n v="0.03"/>
    <s v="Regular Air"/>
    <n v="11.55"/>
    <n v="2.88"/>
    <n v="0.99"/>
    <s v="Saskachewan"/>
    <s v="Prarie"/>
    <s v="Home Office"/>
    <s v="Office Supplies"/>
    <x v="11"/>
    <n v="0.36"/>
  </r>
  <r>
    <s v="Aleksandra Gannaway"/>
    <n v="36131"/>
    <x v="1271"/>
    <d v="2009-05-19T00:00:00"/>
    <x v="7"/>
    <s v="2009"/>
    <n v="2"/>
    <b v="0"/>
    <x v="1"/>
    <n v="43"/>
    <n v="354.96"/>
    <n v="7.0000000000000007E-2"/>
    <s v="Regular Air"/>
    <n v="151.27000000000001"/>
    <n v="8.34"/>
    <n v="1.43"/>
    <s v="Saskachewan"/>
    <s v="Prarie"/>
    <s v="Home Office"/>
    <s v="Office Supplies"/>
    <x v="5"/>
    <n v="0.35"/>
  </r>
  <r>
    <s v="Aleksandra Gannaway"/>
    <n v="36131"/>
    <x v="1271"/>
    <d v="2009-05-18T00:00:00"/>
    <x v="7"/>
    <s v="2009"/>
    <n v="1"/>
    <b v="0"/>
    <x v="1"/>
    <n v="26"/>
    <n v="130.97"/>
    <n v="0.09"/>
    <s v="Regular Air"/>
    <n v="-83.42"/>
    <n v="4.9800000000000004"/>
    <n v="6.07"/>
    <s v="Saskachewan"/>
    <s v="Prarie"/>
    <s v="Home Office"/>
    <s v="Office Supplies"/>
    <x v="5"/>
    <n v="0.36"/>
  </r>
  <r>
    <s v="Aleksandra Gannaway"/>
    <n v="36992"/>
    <x v="565"/>
    <d v="2009-12-09T00:00:00"/>
    <x v="9"/>
    <s v="2009"/>
    <n v="2"/>
    <b v="0"/>
    <x v="4"/>
    <n v="34"/>
    <n v="459.08"/>
    <n v="0.04"/>
    <s v="Express Air"/>
    <n v="61.57"/>
    <n v="12.98"/>
    <n v="3.14"/>
    <s v="Saskachewan"/>
    <s v="Prarie"/>
    <s v="Corporate"/>
    <s v="Office Supplies"/>
    <x v="15"/>
    <n v="0.6"/>
  </r>
  <r>
    <s v="Aleksandra Gannaway"/>
    <n v="38596"/>
    <x v="1329"/>
    <d v="2010-04-03T00:00:00"/>
    <x v="8"/>
    <s v="2010"/>
    <n v="1"/>
    <b v="0"/>
    <x v="4"/>
    <n v="20"/>
    <n v="193.7"/>
    <n v="0.06"/>
    <s v="Regular Air"/>
    <n v="-14.99"/>
    <n v="9.85"/>
    <n v="4.82"/>
    <s v="Saskachewan"/>
    <s v="Prarie"/>
    <s v="Corporate"/>
    <s v="Office Supplies"/>
    <x v="12"/>
    <n v="0.47"/>
  </r>
  <r>
    <s v="Richard Eichhorn"/>
    <n v="39143"/>
    <x v="915"/>
    <d v="2012-04-06T00:00:00"/>
    <x v="8"/>
    <s v="2012"/>
    <n v="0"/>
    <s v="FREE DELIVERY"/>
    <x v="3"/>
    <n v="46"/>
    <n v="6730.07"/>
    <n v="0.05"/>
    <s v="Delivery Truck"/>
    <n v="-1134.6099999999999"/>
    <n v="150.97999999999999"/>
    <n v="66.27"/>
    <s v="Saskachewan"/>
    <s v="Prarie"/>
    <s v="Consumer"/>
    <s v="Furniture"/>
    <x v="9"/>
    <n v="0.65"/>
  </r>
  <r>
    <s v="Aleksandra Gannaway"/>
    <n v="41186"/>
    <x v="211"/>
    <d v="2010-11-23T00:00:00"/>
    <x v="6"/>
    <s v="2010"/>
    <n v="1"/>
    <b v="0"/>
    <x v="1"/>
    <n v="33"/>
    <n v="553.3415"/>
    <n v="0.08"/>
    <s v="Regular Air"/>
    <n v="-67.709999999999994"/>
    <n v="20.99"/>
    <n v="0.99"/>
    <s v="Saskachewan"/>
    <s v="Prarie"/>
    <s v="Corporate"/>
    <s v="Technology"/>
    <x v="3"/>
    <n v="0.83"/>
  </r>
  <r>
    <s v="Nick Crebassa"/>
    <n v="43493"/>
    <x v="559"/>
    <d v="2012-05-11T00:00:00"/>
    <x v="7"/>
    <s v="2012"/>
    <n v="1"/>
    <b v="0"/>
    <x v="1"/>
    <n v="22"/>
    <n v="152.52000000000001"/>
    <n v="0.03"/>
    <s v="Regular Air"/>
    <n v="-43.87"/>
    <n v="6.48"/>
    <n v="5.94"/>
    <s v="Saskachewan"/>
    <s v="Prarie"/>
    <s v="Corporate"/>
    <s v="Office Supplies"/>
    <x v="5"/>
    <n v="0.37"/>
  </r>
  <r>
    <s v="Nick Crebassa"/>
    <n v="43493"/>
    <x v="559"/>
    <d v="2012-05-12T00:00:00"/>
    <x v="7"/>
    <s v="2012"/>
    <n v="2"/>
    <b v="0"/>
    <x v="1"/>
    <n v="14"/>
    <n v="71.599999999999994"/>
    <n v="0.05"/>
    <s v="Regular Air"/>
    <n v="-30.65"/>
    <n v="4.9800000000000004"/>
    <n v="4.7"/>
    <s v="Saskachewan"/>
    <s v="Prarie"/>
    <s v="Corporate"/>
    <s v="Office Supplies"/>
    <x v="5"/>
    <n v="0.38"/>
  </r>
  <r>
    <s v="Nick Crebassa"/>
    <n v="43493"/>
    <x v="559"/>
    <d v="2012-05-13T00:00:00"/>
    <x v="7"/>
    <s v="2012"/>
    <n v="3"/>
    <b v="0"/>
    <x v="1"/>
    <n v="37"/>
    <n v="1699.9829999999999"/>
    <n v="0.1"/>
    <s v="Regular Air"/>
    <n v="-202.86"/>
    <n v="55.99"/>
    <n v="5"/>
    <s v="Saskachewan"/>
    <s v="Prarie"/>
    <s v="Corporate"/>
    <s v="Technology"/>
    <x v="3"/>
    <n v="0.83"/>
  </r>
  <r>
    <s v="Sung Shariari"/>
    <n v="43555"/>
    <x v="266"/>
    <d v="2012-07-05T00:00:00"/>
    <x v="1"/>
    <s v="2012"/>
    <n v="2"/>
    <b v="0"/>
    <x v="4"/>
    <n v="34"/>
    <n v="43.54"/>
    <n v="0"/>
    <s v="Regular Air"/>
    <n v="-17.48"/>
    <n v="1.26"/>
    <n v="0.7"/>
    <s v="Saskachewan"/>
    <s v="Prarie"/>
    <s v="Corporate"/>
    <s v="Office Supplies"/>
    <x v="6"/>
    <n v="0.81"/>
  </r>
  <r>
    <s v="Susan Pistek"/>
    <n v="44452"/>
    <x v="775"/>
    <d v="2011-12-11T00:00:00"/>
    <x v="9"/>
    <s v="2011"/>
    <n v="2"/>
    <b v="0"/>
    <x v="3"/>
    <n v="50"/>
    <n v="330.27"/>
    <n v="7.0000000000000007E-2"/>
    <s v="Regular Air"/>
    <n v="-195.57"/>
    <n v="6.48"/>
    <n v="7.86"/>
    <s v="Saskachewan"/>
    <s v="Prarie"/>
    <s v="Home Office"/>
    <s v="Office Supplies"/>
    <x v="5"/>
    <n v="0.37"/>
  </r>
  <r>
    <s v="Neil French"/>
    <n v="45506"/>
    <x v="1226"/>
    <d v="2011-12-31T00:00:00"/>
    <x v="9"/>
    <s v="2011"/>
    <n v="5"/>
    <b v="0"/>
    <x v="0"/>
    <n v="3"/>
    <n v="448.36649999999997"/>
    <n v="0.03"/>
    <s v="Regular Air"/>
    <n v="-748.41"/>
    <n v="175.99"/>
    <n v="8.99"/>
    <s v="Saskachewan"/>
    <s v="Prarie"/>
    <s v="Consumer"/>
    <s v="Technology"/>
    <x v="3"/>
    <n v="0.56999999999999995"/>
  </r>
  <r>
    <s v="Nick Crebassa"/>
    <n v="45767"/>
    <x v="701"/>
    <d v="2012-07-12T00:00:00"/>
    <x v="1"/>
    <s v="2012"/>
    <n v="2"/>
    <b v="0"/>
    <x v="1"/>
    <n v="49"/>
    <n v="841.51"/>
    <n v="0.05"/>
    <s v="Express Air"/>
    <n v="20.86"/>
    <n v="16.91"/>
    <n v="6.25"/>
    <s v="Saskachewan"/>
    <s v="Prarie"/>
    <s v="Corporate"/>
    <s v="Office Supplies"/>
    <x v="0"/>
    <n v="0.57999999999999996"/>
  </r>
  <r>
    <s v="Suzanne McNair"/>
    <n v="45986"/>
    <x v="392"/>
    <d v="2009-12-30T00:00:00"/>
    <x v="9"/>
    <s v="2009"/>
    <n v="5"/>
    <b v="0"/>
    <x v="0"/>
    <n v="20"/>
    <n v="71.069999999999993"/>
    <n v="0.08"/>
    <s v="Regular Air"/>
    <n v="-15.09"/>
    <n v="3.69"/>
    <n v="2.5"/>
    <s v="Saskachewan"/>
    <s v="Prarie"/>
    <s v="Small Business"/>
    <s v="Office Supplies"/>
    <x v="8"/>
    <n v="0.39"/>
  </r>
  <r>
    <s v="Nick Crebassa"/>
    <n v="46881"/>
    <x v="1330"/>
    <d v="2009-10-08T00:00:00"/>
    <x v="0"/>
    <s v="2009"/>
    <n v="2"/>
    <b v="0"/>
    <x v="5"/>
    <n v="31"/>
    <n v="176.28"/>
    <n v="7.0000000000000007E-2"/>
    <s v="Express Air"/>
    <n v="-80.3"/>
    <n v="5.18"/>
    <n v="5.74"/>
    <s v="Saskachewan"/>
    <s v="Prarie"/>
    <s v="Corporate"/>
    <s v="Office Supplies"/>
    <x v="2"/>
    <n v="0.36"/>
  </r>
  <r>
    <s v="Neil French"/>
    <n v="46979"/>
    <x v="302"/>
    <d v="2012-07-18T00:00:00"/>
    <x v="1"/>
    <s v="2012"/>
    <n v="2"/>
    <b v="0"/>
    <x v="0"/>
    <n v="30"/>
    <n v="8718.4599999999991"/>
    <n v="0.09"/>
    <s v="Delivery Truck"/>
    <n v="1554.85"/>
    <n v="306.14"/>
    <n v="26.53"/>
    <s v="Saskachewan"/>
    <s v="Prarie"/>
    <s v="Consumer"/>
    <s v="Technology"/>
    <x v="16"/>
    <n v="0.56000000000000005"/>
  </r>
  <r>
    <s v="Neil French"/>
    <n v="46979"/>
    <x v="302"/>
    <d v="2012-07-25T00:00:00"/>
    <x v="1"/>
    <s v="2012"/>
    <n v="9"/>
    <b v="0"/>
    <x v="0"/>
    <n v="26"/>
    <n v="135.88"/>
    <n v="0.05"/>
    <s v="Regular Air"/>
    <n v="-66.02"/>
    <n v="4.9800000000000004"/>
    <n v="5.49"/>
    <s v="Saskachewan"/>
    <s v="Prarie"/>
    <s v="Consumer"/>
    <s v="Office Supplies"/>
    <x v="5"/>
    <n v="0.38"/>
  </r>
  <r>
    <s v="Rob Beeghly"/>
    <n v="47040"/>
    <x v="1005"/>
    <d v="2010-08-17T00:00:00"/>
    <x v="2"/>
    <s v="2010"/>
    <n v="1"/>
    <b v="0"/>
    <x v="1"/>
    <n v="38"/>
    <n v="487.98"/>
    <n v="0.01"/>
    <s v="Regular Air"/>
    <n v="8.1"/>
    <n v="12.53"/>
    <n v="7.17"/>
    <s v="Saskachewan"/>
    <s v="Prarie"/>
    <s v="Consumer"/>
    <s v="Office Supplies"/>
    <x v="2"/>
    <n v="0.38"/>
  </r>
  <r>
    <s v="Nick Crebassa"/>
    <n v="48391"/>
    <x v="576"/>
    <d v="2010-10-30T00:00:00"/>
    <x v="0"/>
    <s v="2010"/>
    <n v="1"/>
    <b v="0"/>
    <x v="3"/>
    <n v="45"/>
    <n v="254.92"/>
    <n v="0.1"/>
    <s v="Regular Air"/>
    <n v="-99.62"/>
    <n v="5.98"/>
    <n v="5.46"/>
    <s v="Saskachewan"/>
    <s v="Prarie"/>
    <s v="Corporate"/>
    <s v="Office Supplies"/>
    <x v="5"/>
    <n v="0.36"/>
  </r>
  <r>
    <s v="Rob Beeghly"/>
    <n v="51780"/>
    <x v="331"/>
    <d v="2010-07-26T00:00:00"/>
    <x v="1"/>
    <s v="2010"/>
    <n v="2"/>
    <b v="0"/>
    <x v="0"/>
    <n v="26"/>
    <n v="1846.2"/>
    <n v="0.04"/>
    <s v="Delivery Truck"/>
    <n v="-584.92999999999995"/>
    <n v="68.81"/>
    <n v="60"/>
    <s v="Saskachewan"/>
    <s v="Prarie"/>
    <s v="Consumer"/>
    <s v="Office Supplies"/>
    <x v="1"/>
    <n v="0.41"/>
  </r>
  <r>
    <s v="Rob Beeghly"/>
    <n v="51780"/>
    <x v="331"/>
    <d v="2010-07-31T00:00:00"/>
    <x v="1"/>
    <s v="2010"/>
    <n v="7"/>
    <b v="0"/>
    <x v="0"/>
    <n v="11"/>
    <n v="32.03"/>
    <n v="0.09"/>
    <s v="Regular Air"/>
    <n v="7.41"/>
    <n v="3.15"/>
    <n v="0.5"/>
    <s v="Saskachewan"/>
    <s v="Prarie"/>
    <s v="Consumer"/>
    <s v="Office Supplies"/>
    <x v="11"/>
    <n v="0.37"/>
  </r>
  <r>
    <s v="Rob Beeghly"/>
    <n v="51780"/>
    <x v="331"/>
    <d v="2010-07-24T00:00:00"/>
    <x v="1"/>
    <s v="2010"/>
    <n v="0"/>
    <s v="FREE DELIVERY"/>
    <x v="0"/>
    <n v="44"/>
    <n v="185.82"/>
    <n v="0.05"/>
    <s v="Express Air"/>
    <n v="11.45"/>
    <n v="4.2"/>
    <n v="2.2599999999999998"/>
    <s v="Saskachewan"/>
    <s v="Prarie"/>
    <s v="Consumer"/>
    <s v="Office Supplies"/>
    <x v="5"/>
    <n v="0.36"/>
  </r>
  <r>
    <s v="Susan Pistek"/>
    <n v="53350"/>
    <x v="798"/>
    <d v="2009-06-14T00:00:00"/>
    <x v="3"/>
    <s v="2009"/>
    <n v="0"/>
    <s v="FREE DELIVERY"/>
    <x v="3"/>
    <n v="24"/>
    <n v="7046.61"/>
    <n v="0.08"/>
    <s v="Regular Air"/>
    <n v="2595.1799999999998"/>
    <n v="315.98"/>
    <n v="19.989999999999998"/>
    <s v="Saskachewan"/>
    <s v="Prarie"/>
    <s v="Home Office"/>
    <s v="Office Supplies"/>
    <x v="2"/>
    <n v="0.38"/>
  </r>
  <r>
    <s v="Sung Shariari"/>
    <n v="55648"/>
    <x v="1331"/>
    <d v="2009-09-12T00:00:00"/>
    <x v="11"/>
    <s v="2009"/>
    <n v="3"/>
    <b v="0"/>
    <x v="5"/>
    <n v="5"/>
    <n v="14.74"/>
    <n v="0.08"/>
    <s v="Regular Air"/>
    <n v="-2.58"/>
    <n v="2.88"/>
    <n v="0.7"/>
    <s v="Saskachewan"/>
    <s v="Prarie"/>
    <s v="Corporate"/>
    <s v="Office Supplies"/>
    <x v="12"/>
    <n v="0.56000000000000005"/>
  </r>
  <r>
    <s v="Suzanne McNair"/>
    <n v="55686"/>
    <x v="1332"/>
    <d v="2011-03-27T00:00:00"/>
    <x v="4"/>
    <s v="2011"/>
    <n v="2"/>
    <b v="0"/>
    <x v="5"/>
    <n v="26"/>
    <n v="423.14"/>
    <n v="0.03"/>
    <s v="Regular Air"/>
    <n v="85.51"/>
    <n v="15.98"/>
    <n v="4"/>
    <s v="Saskachewan"/>
    <s v="Prarie"/>
    <s v="Corporate"/>
    <s v="Technology"/>
    <x v="7"/>
    <n v="0.37"/>
  </r>
  <r>
    <s v="Suzanne McNair"/>
    <n v="55686"/>
    <x v="1332"/>
    <d v="2011-03-27T00:00:00"/>
    <x v="4"/>
    <s v="2011"/>
    <n v="2"/>
    <b v="0"/>
    <x v="5"/>
    <n v="22"/>
    <n v="628.39"/>
    <n v="0.1"/>
    <s v="Express Air"/>
    <n v="181.83"/>
    <n v="30.98"/>
    <n v="5.09"/>
    <s v="Saskachewan"/>
    <s v="Prarie"/>
    <s v="Corporate"/>
    <s v="Office Supplies"/>
    <x v="5"/>
    <n v="0.4"/>
  </r>
  <r>
    <s v="Suzanne McNair"/>
    <n v="55686"/>
    <x v="1332"/>
    <d v="2011-03-28T00:00:00"/>
    <x v="4"/>
    <s v="2011"/>
    <n v="3"/>
    <b v="0"/>
    <x v="5"/>
    <n v="2"/>
    <n v="162.49"/>
    <n v="0.03"/>
    <s v="Regular Air"/>
    <n v="-94.83"/>
    <n v="81.319999999999993"/>
    <n v="0.99"/>
    <s v="Saskachewan"/>
    <s v="Prarie"/>
    <s v="Corporate"/>
    <s v="Office Supplies"/>
    <x v="1"/>
    <n v="0.56999999999999995"/>
  </r>
  <r>
    <s v="Neil French"/>
    <n v="55847"/>
    <x v="1333"/>
    <d v="2009-07-23T00:00:00"/>
    <x v="1"/>
    <s v="2009"/>
    <n v="3"/>
    <b v="0"/>
    <x v="3"/>
    <n v="21"/>
    <n v="133.15"/>
    <n v="0.05"/>
    <s v="Regular Air"/>
    <n v="-51.43"/>
    <n v="6.28"/>
    <n v="5.36"/>
    <s v="Saskachewan"/>
    <s v="Prarie"/>
    <s v="Consumer"/>
    <s v="Office Supplies"/>
    <x v="2"/>
    <n v="0.4"/>
  </r>
  <r>
    <s v="Neil French"/>
    <n v="55847"/>
    <x v="1333"/>
    <d v="2009-07-21T00:00:00"/>
    <x v="1"/>
    <s v="2009"/>
    <n v="1"/>
    <b v="0"/>
    <x v="3"/>
    <n v="45"/>
    <n v="136.71"/>
    <n v="0.04"/>
    <s v="Regular Air"/>
    <n v="34.72"/>
    <n v="3.08"/>
    <n v="0.99"/>
    <s v="Saskachewan"/>
    <s v="Prarie"/>
    <s v="Consumer"/>
    <s v="Office Supplies"/>
    <x v="11"/>
    <n v="0.37"/>
  </r>
  <r>
    <s v="Michelle Moray"/>
    <n v="56099"/>
    <x v="1324"/>
    <d v="2010-10-12T00:00:00"/>
    <x v="0"/>
    <s v="2010"/>
    <n v="7"/>
    <b v="0"/>
    <x v="0"/>
    <n v="6"/>
    <n v="96.03"/>
    <n v="0.1"/>
    <s v="Regular Air"/>
    <n v="-59.39"/>
    <n v="15.7"/>
    <n v="11.25"/>
    <s v="Saskachewan"/>
    <s v="Prarie"/>
    <s v="Corporate"/>
    <s v="Office Supplies"/>
    <x v="0"/>
    <n v="0.6"/>
  </r>
  <r>
    <s v="Neil French"/>
    <n v="56197"/>
    <x v="1051"/>
    <d v="2009-05-13T00:00:00"/>
    <x v="7"/>
    <s v="2009"/>
    <n v="2"/>
    <b v="0"/>
    <x v="1"/>
    <n v="11"/>
    <n v="28.63"/>
    <n v="0.09"/>
    <s v="Express Air"/>
    <n v="-21.17"/>
    <n v="1.74"/>
    <n v="4.08"/>
    <s v="Saskachewan"/>
    <s v="Prarie"/>
    <s v="Consumer"/>
    <s v="Furniture"/>
    <x v="4"/>
    <n v="0.53"/>
  </r>
  <r>
    <s v="Neil French"/>
    <n v="56197"/>
    <x v="1051"/>
    <d v="2009-05-11T00:00:00"/>
    <x v="7"/>
    <s v="2009"/>
    <n v="0"/>
    <s v="FREE DELIVERY"/>
    <x v="1"/>
    <n v="45"/>
    <n v="8014.6239999999998"/>
    <n v="0.08"/>
    <s v="Delivery Truck"/>
    <n v="1366.1"/>
    <n v="227.55"/>
    <n v="32.479999999999997"/>
    <s v="Saskachewan"/>
    <s v="Prarie"/>
    <s v="Consumer"/>
    <s v="Furniture"/>
    <x v="10"/>
    <n v="0.68"/>
  </r>
  <r>
    <s v="Suzanne McNair"/>
    <n v="56548"/>
    <x v="406"/>
    <d v="2012-09-07T00:00:00"/>
    <x v="11"/>
    <s v="2012"/>
    <n v="2"/>
    <b v="0"/>
    <x v="4"/>
    <n v="7"/>
    <n v="1339.0239999999999"/>
    <n v="0.03"/>
    <s v="Delivery Truck"/>
    <n v="-211.51"/>
    <n v="218.75"/>
    <n v="69.64"/>
    <s v="Saskachewan"/>
    <s v="Prarie"/>
    <s v="Small Business"/>
    <s v="Furniture"/>
    <x v="10"/>
    <n v="0.77"/>
  </r>
  <r>
    <s v="Robert Waldorf"/>
    <n v="59232"/>
    <x v="272"/>
    <d v="2009-01-07T00:00:00"/>
    <x v="10"/>
    <s v="2009"/>
    <n v="2"/>
    <b v="0"/>
    <x v="1"/>
    <n v="23"/>
    <n v="725.43"/>
    <n v="0"/>
    <s v="Regular Air"/>
    <n v="245.97"/>
    <n v="30.98"/>
    <n v="5.76"/>
    <s v="Saskachewan"/>
    <s v="Prarie"/>
    <s v="Home Office"/>
    <s v="Office Supplies"/>
    <x v="5"/>
    <n v="0.4"/>
  </r>
  <r>
    <s v="Nicole Fjeld"/>
    <n v="59939"/>
    <x v="247"/>
    <d v="2010-09-01T00:00:00"/>
    <x v="11"/>
    <s v="2010"/>
    <n v="0"/>
    <s v="FREE DELIVERY"/>
    <x v="4"/>
    <n v="42"/>
    <n v="130.96"/>
    <n v="0.05"/>
    <s v="Regular Air"/>
    <n v="-66.739999999999995"/>
    <n v="3.14"/>
    <n v="1.92"/>
    <s v="Saskachewan"/>
    <s v="Prarie"/>
    <s v="Small Business"/>
    <s v="Office Supplies"/>
    <x v="15"/>
    <n v="0.84"/>
  </r>
  <r>
    <s v="Suzanne McNair"/>
    <n v="59973"/>
    <x v="534"/>
    <d v="2011-11-15T00:00:00"/>
    <x v="6"/>
    <s v="2011"/>
    <n v="0"/>
    <s v="FREE DELIVERY"/>
    <x v="0"/>
    <n v="29"/>
    <n v="11039.75"/>
    <n v="0.06"/>
    <s v="Delivery Truck"/>
    <n v="2148.9699999999998"/>
    <n v="400.97"/>
    <n v="14.7"/>
    <s v="Saskachewan"/>
    <s v="Prarie"/>
    <s v="Small Business"/>
    <s v="Technology"/>
    <x v="16"/>
    <n v="0.59"/>
  </r>
  <r>
    <s v="Suzanne McNair"/>
    <n v="59973"/>
    <x v="534"/>
    <d v="2011-11-19T00:00:00"/>
    <x v="6"/>
    <s v="2011"/>
    <n v="4"/>
    <b v="0"/>
    <x v="0"/>
    <n v="30"/>
    <n v="4982.9440000000004"/>
    <n v="7.0000000000000007E-2"/>
    <s v="Delivery Truck"/>
    <n v="693.69"/>
    <n v="217.85"/>
    <n v="29.1"/>
    <s v="Saskachewan"/>
    <s v="Prarie"/>
    <s v="Small Business"/>
    <s v="Furniture"/>
    <x v="10"/>
    <n v="0.68"/>
  </r>
  <r>
    <s v="Brenda Bowman"/>
    <n v="2563"/>
    <x v="926"/>
    <d v="2010-11-19T00:00:00"/>
    <x v="6"/>
    <s v="2010"/>
    <n v="1"/>
    <b v="0"/>
    <x v="3"/>
    <n v="12"/>
    <n v="31.77"/>
    <n v="0.04"/>
    <s v="Regular Air"/>
    <n v="8.34"/>
    <n v="2.61"/>
    <n v="0.5"/>
    <s v="Saskachewan"/>
    <s v="Prarie"/>
    <s v="Small Business"/>
    <s v="Office Supplies"/>
    <x v="11"/>
    <n v="0.39"/>
  </r>
  <r>
    <s v="Brenda Bowman"/>
    <n v="2563"/>
    <x v="926"/>
    <d v="2010-11-19T00:00:00"/>
    <x v="6"/>
    <s v="2010"/>
    <n v="1"/>
    <b v="0"/>
    <x v="3"/>
    <n v="33"/>
    <n v="208.05"/>
    <n v="0.01"/>
    <s v="Regular Air"/>
    <n v="46.01"/>
    <n v="5.98"/>
    <n v="0.96"/>
    <s v="Saskachewan"/>
    <s v="Prarie"/>
    <s v="Small Business"/>
    <s v="Office Supplies"/>
    <x v="12"/>
    <n v="0.6"/>
  </r>
  <r>
    <s v="Brenda Bowman"/>
    <n v="2759"/>
    <x v="195"/>
    <d v="2010-11-26T00:00:00"/>
    <x v="6"/>
    <s v="2010"/>
    <n v="2"/>
    <b v="0"/>
    <x v="3"/>
    <n v="25"/>
    <n v="827.47"/>
    <n v="0"/>
    <s v="Regular Air"/>
    <n v="45.37"/>
    <n v="30.98"/>
    <n v="6.5"/>
    <s v="Saskachewan"/>
    <s v="Prarie"/>
    <s v="Small Business"/>
    <s v="Technology"/>
    <x v="7"/>
    <n v="0.64"/>
  </r>
  <r>
    <s v="Carl Weiss"/>
    <n v="5350"/>
    <x v="639"/>
    <d v="2010-10-16T00:00:00"/>
    <x v="0"/>
    <s v="2010"/>
    <n v="7"/>
    <b v="0"/>
    <x v="0"/>
    <n v="50"/>
    <n v="7017.42"/>
    <n v="0.08"/>
    <s v="Regular Air"/>
    <n v="595.20000000000005"/>
    <n v="140.85"/>
    <n v="19.989999999999998"/>
    <s v="Saskachewan"/>
    <s v="Prarie"/>
    <s v="Consumer"/>
    <s v="Office Supplies"/>
    <x v="0"/>
    <n v="0.73"/>
  </r>
  <r>
    <s v="Jack O'Briant"/>
    <n v="9922"/>
    <x v="479"/>
    <d v="2011-04-04T00:00:00"/>
    <x v="8"/>
    <s v="2011"/>
    <n v="1"/>
    <b v="0"/>
    <x v="3"/>
    <n v="26"/>
    <n v="1075.9100000000001"/>
    <n v="0.03"/>
    <s v="Regular Air"/>
    <n v="34.42"/>
    <n v="39.979999999999997"/>
    <n v="7.12"/>
    <s v="Saskachewan"/>
    <s v="Prarie"/>
    <s v="Consumer"/>
    <s v="Technology"/>
    <x v="7"/>
    <n v="0.67"/>
  </r>
  <r>
    <s v="Jack O'Briant"/>
    <n v="9922"/>
    <x v="479"/>
    <d v="2011-04-04T00:00:00"/>
    <x v="8"/>
    <s v="2011"/>
    <n v="1"/>
    <b v="0"/>
    <x v="3"/>
    <n v="21"/>
    <n v="1176.8589999999999"/>
    <n v="0.03"/>
    <s v="Regular Air"/>
    <n v="137.86000000000001"/>
    <n v="65.989999999999995"/>
    <n v="3.99"/>
    <s v="Saskachewan"/>
    <s v="Prarie"/>
    <s v="Consumer"/>
    <s v="Technology"/>
    <x v="3"/>
    <n v="0.59"/>
  </r>
  <r>
    <s v="Jack O'Briant"/>
    <n v="11777"/>
    <x v="392"/>
    <d v="2010-01-01T00:00:00"/>
    <x v="10"/>
    <s v="2010"/>
    <n v="7"/>
    <b v="0"/>
    <x v="0"/>
    <n v="39"/>
    <n v="651.45000000000005"/>
    <n v="7.0000000000000007E-2"/>
    <s v="Regular Air"/>
    <n v="-160.56"/>
    <n v="17.7"/>
    <n v="9.4700000000000006"/>
    <s v="Saskachewan"/>
    <s v="Prarie"/>
    <s v="Consumer"/>
    <s v="Office Supplies"/>
    <x v="0"/>
    <n v="0.59"/>
  </r>
  <r>
    <s v="Joel Eaton"/>
    <n v="12420"/>
    <x v="1159"/>
    <d v="2010-12-26T00:00:00"/>
    <x v="9"/>
    <s v="2010"/>
    <n v="0"/>
    <s v="FREE DELIVERY"/>
    <x v="4"/>
    <n v="34"/>
    <n v="536.25"/>
    <n v="0.06"/>
    <s v="Express Air"/>
    <n v="-166.75"/>
    <n v="15.99"/>
    <n v="13.18"/>
    <s v="Saskachewan"/>
    <s v="Prarie"/>
    <s v="Home Office"/>
    <s v="Office Supplies"/>
    <x v="2"/>
    <n v="0.37"/>
  </r>
  <r>
    <s v="Joel Eaton"/>
    <n v="12420"/>
    <x v="1159"/>
    <d v="2010-12-27T00:00:00"/>
    <x v="9"/>
    <s v="2010"/>
    <n v="1"/>
    <b v="0"/>
    <x v="4"/>
    <n v="1"/>
    <n v="5.73"/>
    <n v="0.01"/>
    <s v="Regular Air"/>
    <n v="-1.84"/>
    <n v="4.9800000000000004"/>
    <n v="0.8"/>
    <s v="Saskachewan"/>
    <s v="Prarie"/>
    <s v="Home Office"/>
    <s v="Office Supplies"/>
    <x v="5"/>
    <n v="0.36"/>
  </r>
  <r>
    <s v="Justin Ellison"/>
    <n v="12611"/>
    <x v="76"/>
    <d v="2011-10-17T00:00:00"/>
    <x v="0"/>
    <s v="2011"/>
    <n v="2"/>
    <b v="0"/>
    <x v="4"/>
    <n v="13"/>
    <n v="189.99"/>
    <n v="0.03"/>
    <s v="Express Air"/>
    <n v="72.819999999999993"/>
    <n v="12.97"/>
    <n v="1.49"/>
    <s v="Saskachewan"/>
    <s v="Prarie"/>
    <s v="Home Office"/>
    <s v="Office Supplies"/>
    <x v="2"/>
    <n v="0.35"/>
  </r>
  <r>
    <s v="Jennifer Jackson"/>
    <n v="12676"/>
    <x v="44"/>
    <d v="2009-01-16T00:00:00"/>
    <x v="10"/>
    <s v="2009"/>
    <n v="1"/>
    <b v="0"/>
    <x v="1"/>
    <n v="25"/>
    <n v="201.06"/>
    <n v="0.08"/>
    <s v="Express Air"/>
    <n v="-80.86"/>
    <n v="8.09"/>
    <n v="7.96"/>
    <s v="Saskachewan"/>
    <s v="Prarie"/>
    <s v="Home Office"/>
    <s v="Furniture"/>
    <x v="4"/>
    <n v="0.49"/>
  </r>
  <r>
    <s v="Michael Oakman"/>
    <n v="12871"/>
    <x v="1188"/>
    <d v="2011-10-06T00:00:00"/>
    <x v="0"/>
    <s v="2011"/>
    <n v="2"/>
    <b v="0"/>
    <x v="3"/>
    <n v="46"/>
    <n v="459.26"/>
    <n v="0.08"/>
    <s v="Regular Air"/>
    <n v="-54.12"/>
    <n v="10.23"/>
    <n v="4.68"/>
    <s v="Saskachewan"/>
    <s v="Prarie"/>
    <s v="Small Business"/>
    <s v="Office Supplies"/>
    <x v="15"/>
    <n v="0.59"/>
  </r>
  <r>
    <s v="Carl Weiss"/>
    <n v="15040"/>
    <x v="881"/>
    <d v="2009-12-08T00:00:00"/>
    <x v="9"/>
    <s v="2009"/>
    <n v="4"/>
    <b v="0"/>
    <x v="0"/>
    <n v="48"/>
    <n v="410.35"/>
    <n v="0.1"/>
    <s v="Express Air"/>
    <n v="114.02"/>
    <n v="9.11"/>
    <n v="2.15"/>
    <s v="Saskachewan"/>
    <s v="Prarie"/>
    <s v="Consumer"/>
    <s v="Office Supplies"/>
    <x v="5"/>
    <n v="0.4"/>
  </r>
  <r>
    <s v="Michael Oakman"/>
    <n v="15491"/>
    <x v="1125"/>
    <d v="2012-01-18T00:00:00"/>
    <x v="10"/>
    <s v="2012"/>
    <n v="0"/>
    <s v="FREE DELIVERY"/>
    <x v="4"/>
    <n v="5"/>
    <n v="901.37400000000002"/>
    <n v="0.01"/>
    <s v="Regular Air"/>
    <n v="-648.65"/>
    <n v="205.99"/>
    <n v="2.5"/>
    <s v="Saskachewan"/>
    <s v="Prarie"/>
    <s v="Small Business"/>
    <s v="Technology"/>
    <x v="3"/>
    <n v="0.59"/>
  </r>
  <r>
    <s v="Jennifer Jackson"/>
    <n v="17028"/>
    <x v="225"/>
    <d v="2009-10-17T00:00:00"/>
    <x v="0"/>
    <s v="2009"/>
    <n v="2"/>
    <b v="0"/>
    <x v="1"/>
    <n v="19"/>
    <n v="513.5"/>
    <n v="0.02"/>
    <s v="Regular Air"/>
    <n v="82.96"/>
    <n v="25.99"/>
    <n v="5.37"/>
    <s v="Saskachewan"/>
    <s v="Prarie"/>
    <s v="Home Office"/>
    <s v="Office Supplies"/>
    <x v="12"/>
    <n v="0.56000000000000005"/>
  </r>
  <r>
    <s v="Jack O'Briant"/>
    <n v="17859"/>
    <x v="1108"/>
    <d v="2010-05-28T00:00:00"/>
    <x v="7"/>
    <s v="2010"/>
    <n v="2"/>
    <b v="0"/>
    <x v="5"/>
    <n v="7"/>
    <n v="182.89"/>
    <n v="7.0000000000000007E-2"/>
    <s v="Regular Air"/>
    <n v="-99.3"/>
    <n v="27.48"/>
    <n v="4"/>
    <s v="Saskachewan"/>
    <s v="Prarie"/>
    <s v="Consumer"/>
    <s v="Technology"/>
    <x v="7"/>
    <n v="0.75"/>
  </r>
  <r>
    <s v="Jack O'Briant"/>
    <n v="18340"/>
    <x v="4"/>
    <d v="2011-06-18T00:00:00"/>
    <x v="3"/>
    <s v="2011"/>
    <n v="1"/>
    <b v="0"/>
    <x v="4"/>
    <n v="20"/>
    <n v="148.65"/>
    <n v="0.1"/>
    <s v="Express Air"/>
    <n v="-142.78"/>
    <n v="7.28"/>
    <n v="11.15"/>
    <s v="Saskachewan"/>
    <s v="Prarie"/>
    <s v="Consumer"/>
    <s v="Office Supplies"/>
    <x v="5"/>
    <n v="0.37"/>
  </r>
  <r>
    <s v="Jack O'Briant"/>
    <n v="18340"/>
    <x v="4"/>
    <d v="2011-06-18T00:00:00"/>
    <x v="3"/>
    <s v="2011"/>
    <n v="1"/>
    <b v="0"/>
    <x v="4"/>
    <n v="28"/>
    <n v="198.21"/>
    <n v="0.01"/>
    <s v="Express Air"/>
    <n v="-163.28"/>
    <n v="6.48"/>
    <n v="10.050000000000001"/>
    <s v="Saskachewan"/>
    <s v="Prarie"/>
    <s v="Consumer"/>
    <s v="Office Supplies"/>
    <x v="5"/>
    <n v="0.37"/>
  </r>
  <r>
    <s v="Justin Ellison"/>
    <n v="20704"/>
    <x v="813"/>
    <d v="2010-02-10T00:00:00"/>
    <x v="5"/>
    <s v="2010"/>
    <n v="0"/>
    <s v="FREE DELIVERY"/>
    <x v="0"/>
    <n v="1"/>
    <n v="5.63"/>
    <n v="0.03"/>
    <s v="Regular Air"/>
    <n v="-3.55"/>
    <n v="4.71"/>
    <n v="0.7"/>
    <s v="Saskachewan"/>
    <s v="Prarie"/>
    <s v="Home Office"/>
    <s v="Office Supplies"/>
    <x v="6"/>
    <n v="0.8"/>
  </r>
  <r>
    <s v="Justin Ellison"/>
    <n v="20704"/>
    <x v="813"/>
    <d v="2010-02-15T00:00:00"/>
    <x v="5"/>
    <s v="2010"/>
    <n v="5"/>
    <b v="0"/>
    <x v="0"/>
    <n v="5"/>
    <n v="16.48"/>
    <n v="0.06"/>
    <s v="Regular Air"/>
    <n v="-0.33"/>
    <n v="3.08"/>
    <n v="0.99"/>
    <s v="Saskachewan"/>
    <s v="Prarie"/>
    <s v="Home Office"/>
    <s v="Office Supplies"/>
    <x v="11"/>
    <n v="0.37"/>
  </r>
  <r>
    <s v="Justin Ellison"/>
    <n v="20704"/>
    <x v="813"/>
    <d v="2010-02-15T00:00:00"/>
    <x v="5"/>
    <s v="2010"/>
    <n v="5"/>
    <b v="0"/>
    <x v="0"/>
    <n v="38"/>
    <n v="15655.24"/>
    <n v="0.09"/>
    <s v="Regular Air"/>
    <n v="4818.29"/>
    <n v="419.19"/>
    <n v="19.989999999999998"/>
    <s v="Saskachewan"/>
    <s v="Prarie"/>
    <s v="Home Office"/>
    <s v="Office Supplies"/>
    <x v="0"/>
    <n v="0.57999999999999996"/>
  </r>
  <r>
    <s v="Jennifer Jackson"/>
    <n v="21477"/>
    <x v="345"/>
    <d v="2011-05-21T00:00:00"/>
    <x v="7"/>
    <s v="2011"/>
    <n v="0"/>
    <s v="FREE DELIVERY"/>
    <x v="0"/>
    <n v="7"/>
    <n v="189.73"/>
    <n v="0.01"/>
    <s v="Regular Air"/>
    <n v="43.17"/>
    <n v="24.95"/>
    <n v="2.99"/>
    <s v="Saskachewan"/>
    <s v="Prarie"/>
    <s v="Home Office"/>
    <s v="Office Supplies"/>
    <x v="2"/>
    <n v="0.39"/>
  </r>
  <r>
    <s v="Jennifer Jackson"/>
    <n v="21477"/>
    <x v="345"/>
    <d v="2011-05-23T00:00:00"/>
    <x v="7"/>
    <s v="2011"/>
    <n v="2"/>
    <b v="0"/>
    <x v="0"/>
    <n v="40"/>
    <n v="278.8"/>
    <n v="0.06"/>
    <s v="Regular Air"/>
    <n v="77.709999999999994"/>
    <n v="6.88"/>
    <n v="2"/>
    <s v="Saskachewan"/>
    <s v="Prarie"/>
    <s v="Home Office"/>
    <s v="Office Supplies"/>
    <x v="5"/>
    <n v="0.39"/>
  </r>
  <r>
    <s v="Jack O'Briant"/>
    <n v="21602"/>
    <x v="370"/>
    <d v="2009-07-04T00:00:00"/>
    <x v="1"/>
    <s v="2009"/>
    <n v="3"/>
    <b v="0"/>
    <x v="5"/>
    <n v="6"/>
    <n v="2170.61"/>
    <n v="0.01"/>
    <s v="Delivery Truck"/>
    <n v="-62.29"/>
    <n v="348.21"/>
    <n v="40.19"/>
    <s v="Saskachewan"/>
    <s v="Prarie"/>
    <s v="Small Business"/>
    <s v="Furniture"/>
    <x v="10"/>
    <n v="0.62"/>
  </r>
  <r>
    <s v="Michael Oakman"/>
    <n v="25828"/>
    <x v="7"/>
    <d v="2010-11-24T00:00:00"/>
    <x v="6"/>
    <s v="2010"/>
    <n v="1"/>
    <b v="0"/>
    <x v="3"/>
    <n v="29"/>
    <n v="163.04"/>
    <n v="0.08"/>
    <s v="Regular Air"/>
    <n v="58"/>
    <n v="5.84"/>
    <n v="1"/>
    <s v="Saskachewan"/>
    <s v="Prarie"/>
    <s v="Small Business"/>
    <s v="Office Supplies"/>
    <x v="12"/>
    <n v="0.38"/>
  </r>
  <r>
    <s v="Michael Oakman"/>
    <n v="25828"/>
    <x v="7"/>
    <d v="2010-11-23T00:00:00"/>
    <x v="6"/>
    <s v="2010"/>
    <n v="0"/>
    <s v="FREE DELIVERY"/>
    <x v="3"/>
    <n v="31"/>
    <n v="9041.26"/>
    <n v="0.01"/>
    <s v="Delivery Truck"/>
    <n v="-383.03"/>
    <n v="286.85000000000002"/>
    <n v="61.76"/>
    <s v="Saskachewan"/>
    <s v="Prarie"/>
    <s v="Small Business"/>
    <s v="Furniture"/>
    <x v="10"/>
    <n v="0.78"/>
  </r>
  <r>
    <s v="Justin Ellison"/>
    <n v="26758"/>
    <x v="989"/>
    <d v="2009-05-25T00:00:00"/>
    <x v="7"/>
    <s v="2009"/>
    <n v="2"/>
    <b v="0"/>
    <x v="3"/>
    <n v="46"/>
    <n v="3519.12"/>
    <n v="0.09"/>
    <s v="Express Air"/>
    <n v="315.33"/>
    <n v="77.510000000000005"/>
    <n v="4"/>
    <s v="Saskachewan"/>
    <s v="Prarie"/>
    <s v="Home Office"/>
    <s v="Technology"/>
    <x v="7"/>
    <n v="0.76"/>
  </r>
  <r>
    <s v="Justin Ellison"/>
    <n v="26758"/>
    <x v="989"/>
    <d v="2009-05-25T00:00:00"/>
    <x v="7"/>
    <s v="2009"/>
    <n v="2"/>
    <b v="0"/>
    <x v="3"/>
    <n v="37"/>
    <n v="108.33"/>
    <n v="0"/>
    <s v="Regular Air"/>
    <n v="17"/>
    <n v="2.88"/>
    <n v="0.7"/>
    <s v="Saskachewan"/>
    <s v="Prarie"/>
    <s v="Home Office"/>
    <s v="Office Supplies"/>
    <x v="12"/>
    <n v="0.56000000000000005"/>
  </r>
  <r>
    <s v="Carl Weiss"/>
    <n v="28291"/>
    <x v="59"/>
    <d v="2009-03-05T00:00:00"/>
    <x v="4"/>
    <s v="2009"/>
    <n v="1"/>
    <b v="0"/>
    <x v="5"/>
    <n v="14"/>
    <n v="3950.6"/>
    <n v="0.02"/>
    <s v="Delivery Truck"/>
    <n v="-477.66"/>
    <n v="280.98"/>
    <n v="57"/>
    <s v="Saskachewan"/>
    <s v="Prarie"/>
    <s v="Consumer"/>
    <s v="Furniture"/>
    <x v="14"/>
    <n v="0.78"/>
  </r>
  <r>
    <s v="Jack O'Briant"/>
    <n v="28455"/>
    <x v="737"/>
    <d v="2010-06-01T00:00:00"/>
    <x v="3"/>
    <s v="2010"/>
    <n v="2"/>
    <b v="0"/>
    <x v="4"/>
    <n v="12"/>
    <n v="254.12"/>
    <n v="0.06"/>
    <s v="Regular Air"/>
    <n v="-64.97"/>
    <n v="20.95"/>
    <n v="5.99"/>
    <s v="Saskachewan"/>
    <s v="Prarie"/>
    <s v="Small Business"/>
    <s v="Technology"/>
    <x v="7"/>
    <n v="0.65"/>
  </r>
  <r>
    <s v="Jack O'Briant"/>
    <n v="28455"/>
    <x v="737"/>
    <d v="2010-05-31T00:00:00"/>
    <x v="7"/>
    <s v="2010"/>
    <n v="1"/>
    <b v="0"/>
    <x v="4"/>
    <n v="37"/>
    <n v="767.04"/>
    <n v="0.02"/>
    <s v="Regular Air"/>
    <n v="238.84"/>
    <n v="20.89"/>
    <n v="1.99"/>
    <s v="Saskachewan"/>
    <s v="Prarie"/>
    <s v="Small Business"/>
    <s v="Technology"/>
    <x v="7"/>
    <n v="0.48"/>
  </r>
  <r>
    <s v="Joel Eaton"/>
    <n v="28963"/>
    <x v="337"/>
    <d v="2011-12-06T00:00:00"/>
    <x v="9"/>
    <s v="2011"/>
    <n v="2"/>
    <b v="0"/>
    <x v="3"/>
    <n v="37"/>
    <n v="6072.1875"/>
    <n v="0.09"/>
    <s v="Regular Air"/>
    <n v="1372.09"/>
    <n v="205.99"/>
    <n v="2.5"/>
    <s v="Saskachewan"/>
    <s v="Prarie"/>
    <s v="Home Office"/>
    <s v="Technology"/>
    <x v="3"/>
    <n v="0.59"/>
  </r>
  <r>
    <s v="Jennifer Jackson"/>
    <n v="29216"/>
    <x v="508"/>
    <d v="2012-12-30T00:00:00"/>
    <x v="9"/>
    <s v="2012"/>
    <n v="1"/>
    <b v="0"/>
    <x v="5"/>
    <n v="46"/>
    <n v="1936.45"/>
    <n v="0.1"/>
    <s v="Regular Air"/>
    <n v="307.17"/>
    <n v="43.22"/>
    <n v="4"/>
    <s v="Saskachewan"/>
    <s v="Prarie"/>
    <s v="Home Office"/>
    <s v="Technology"/>
    <x v="7"/>
    <n v="0.64"/>
  </r>
  <r>
    <s v="Jennifer Jackson"/>
    <n v="29216"/>
    <x v="508"/>
    <d v="2012-12-30T00:00:00"/>
    <x v="9"/>
    <s v="2012"/>
    <n v="1"/>
    <b v="0"/>
    <x v="5"/>
    <n v="17"/>
    <n v="3711.04"/>
    <n v="0.04"/>
    <s v="Delivery Truck"/>
    <n v="-773.78"/>
    <n v="218.75"/>
    <n v="69.64"/>
    <s v="Saskachewan"/>
    <s v="Prarie"/>
    <s v="Home Office"/>
    <s v="Furniture"/>
    <x v="10"/>
    <n v="0.77"/>
  </r>
  <r>
    <s v="Justin Ellison"/>
    <n v="30405"/>
    <x v="1231"/>
    <d v="2012-05-03T00:00:00"/>
    <x v="7"/>
    <s v="2012"/>
    <n v="5"/>
    <b v="0"/>
    <x v="0"/>
    <n v="7"/>
    <n v="2789.03"/>
    <n v="0.05"/>
    <s v="Delivery Truck"/>
    <n v="-303.44"/>
    <n v="400.98"/>
    <n v="42.52"/>
    <s v="Saskachewan"/>
    <s v="Prarie"/>
    <s v="Home Office"/>
    <s v="Furniture"/>
    <x v="10"/>
    <n v="0.71"/>
  </r>
  <r>
    <s v="Jack O'Briant"/>
    <n v="30976"/>
    <x v="1240"/>
    <d v="2012-10-24T00:00:00"/>
    <x v="0"/>
    <s v="2012"/>
    <n v="0"/>
    <s v="FREE DELIVERY"/>
    <x v="1"/>
    <n v="10"/>
    <n v="403.88"/>
    <n v="7.0000000000000007E-2"/>
    <s v="Regular Air"/>
    <n v="48.03"/>
    <n v="40.97"/>
    <n v="1.99"/>
    <s v="Saskachewan"/>
    <s v="Prarie"/>
    <s v="Small Business"/>
    <s v="Technology"/>
    <x v="7"/>
    <n v="0.42"/>
  </r>
  <r>
    <s v="Carl Weiss"/>
    <n v="33220"/>
    <x v="1169"/>
    <d v="2009-04-15T00:00:00"/>
    <x v="8"/>
    <s v="2009"/>
    <n v="0"/>
    <s v="FREE DELIVERY"/>
    <x v="3"/>
    <n v="49"/>
    <n v="3291.13"/>
    <n v="0.09"/>
    <s v="Regular Air"/>
    <n v="925.95"/>
    <n v="70.97"/>
    <n v="3.5"/>
    <s v="Saskachewan"/>
    <s v="Prarie"/>
    <s v="Consumer"/>
    <s v="Office Supplies"/>
    <x v="1"/>
    <n v="0.59"/>
  </r>
  <r>
    <s v="Carl Weiss"/>
    <n v="33220"/>
    <x v="1169"/>
    <d v="2009-04-18T00:00:00"/>
    <x v="8"/>
    <s v="2009"/>
    <n v="3"/>
    <b v="0"/>
    <x v="3"/>
    <n v="40"/>
    <n v="736.96"/>
    <n v="0.1"/>
    <s v="Regular Air"/>
    <n v="-34.29"/>
    <n v="19.98"/>
    <n v="10.49"/>
    <s v="Saskachewan"/>
    <s v="Prarie"/>
    <s v="Consumer"/>
    <s v="Furniture"/>
    <x v="4"/>
    <n v="0.49"/>
  </r>
  <r>
    <s v="Carl Weiss"/>
    <n v="33701"/>
    <x v="278"/>
    <d v="2009-10-03T00:00:00"/>
    <x v="0"/>
    <s v="2009"/>
    <n v="2"/>
    <b v="0"/>
    <x v="4"/>
    <n v="35"/>
    <n v="2333.06"/>
    <n v="0.08"/>
    <s v="Express Air"/>
    <n v="473.39"/>
    <n v="67.28"/>
    <n v="19.989999999999998"/>
    <s v="Saskachewan"/>
    <s v="Prarie"/>
    <s v="Consumer"/>
    <s v="Office Supplies"/>
    <x v="2"/>
    <n v="0.4"/>
  </r>
  <r>
    <s v="Joel Eaton"/>
    <n v="33793"/>
    <x v="102"/>
    <d v="2012-06-28T00:00:00"/>
    <x v="3"/>
    <s v="2012"/>
    <n v="1"/>
    <b v="0"/>
    <x v="5"/>
    <n v="17"/>
    <n v="267.58"/>
    <n v="0.03"/>
    <s v="Regular Air"/>
    <n v="-137.75"/>
    <n v="15.16"/>
    <n v="15.09"/>
    <s v="Saskachewan"/>
    <s v="Prarie"/>
    <s v="Home Office"/>
    <s v="Office Supplies"/>
    <x v="2"/>
    <n v="0.39"/>
  </r>
  <r>
    <s v="Joel Eaton"/>
    <n v="34499"/>
    <x v="1095"/>
    <d v="2010-07-19T00:00:00"/>
    <x v="1"/>
    <s v="2010"/>
    <n v="1"/>
    <b v="0"/>
    <x v="4"/>
    <n v="2"/>
    <n v="555.67999999999995"/>
    <n v="0.01"/>
    <s v="Delivery Truck"/>
    <n v="-336.3"/>
    <n v="243.98"/>
    <n v="62.94"/>
    <s v="Saskachewan"/>
    <s v="Prarie"/>
    <s v="Home Office"/>
    <s v="Furniture"/>
    <x v="14"/>
    <n v="0.56999999999999995"/>
  </r>
  <r>
    <s v="Jack O'Briant"/>
    <n v="35040"/>
    <x v="551"/>
    <d v="2012-04-21T00:00:00"/>
    <x v="8"/>
    <s v="2012"/>
    <n v="3"/>
    <b v="0"/>
    <x v="3"/>
    <n v="44"/>
    <n v="486.63"/>
    <n v="0.03"/>
    <s v="Regular Air"/>
    <n v="-146.37"/>
    <n v="10.9"/>
    <n v="7.46"/>
    <s v="Saskachewan"/>
    <s v="Prarie"/>
    <s v="Home Office"/>
    <s v="Office Supplies"/>
    <x v="0"/>
    <n v="0.59"/>
  </r>
  <r>
    <s v="Jack O'Briant"/>
    <n v="35238"/>
    <x v="1087"/>
    <d v="2011-04-28T00:00:00"/>
    <x v="8"/>
    <s v="2011"/>
    <n v="0"/>
    <s v="FREE DELIVERY"/>
    <x v="0"/>
    <n v="27"/>
    <n v="1403.027"/>
    <n v="0.1"/>
    <s v="Express Air"/>
    <n v="153.80000000000001"/>
    <n v="65.989999999999995"/>
    <n v="5.63"/>
    <s v="Saskachewan"/>
    <s v="Prarie"/>
    <s v="Small Business"/>
    <s v="Technology"/>
    <x v="3"/>
    <n v="0.56000000000000005"/>
  </r>
  <r>
    <s v="Karen Bern"/>
    <n v="35399"/>
    <x v="1192"/>
    <d v="2011-01-23T00:00:00"/>
    <x v="10"/>
    <s v="2011"/>
    <n v="2"/>
    <b v="0"/>
    <x v="0"/>
    <n v="38"/>
    <n v="188.38"/>
    <n v="0.04"/>
    <s v="Regular Air"/>
    <n v="-120.12"/>
    <n v="4.91"/>
    <n v="5.68"/>
    <s v="Saskachewan"/>
    <s v="Prarie"/>
    <s v="Corporate"/>
    <s v="Office Supplies"/>
    <x v="2"/>
    <n v="0.36"/>
  </r>
  <r>
    <s v="Kristen Hastings"/>
    <n v="35910"/>
    <x v="195"/>
    <d v="2010-11-25T00:00:00"/>
    <x v="6"/>
    <s v="2010"/>
    <n v="1"/>
    <b v="0"/>
    <x v="1"/>
    <n v="28"/>
    <n v="881.50099999999998"/>
    <n v="0.02"/>
    <s v="Express Air"/>
    <n v="334.53"/>
    <n v="35.99"/>
    <n v="3.3"/>
    <s v="Saskachewan"/>
    <s v="Prarie"/>
    <s v="Corporate"/>
    <s v="Technology"/>
    <x v="3"/>
    <n v="0.39"/>
  </r>
  <r>
    <s v="Kristen Hastings"/>
    <n v="35910"/>
    <x v="195"/>
    <d v="2010-11-26T00:00:00"/>
    <x v="6"/>
    <s v="2010"/>
    <n v="2"/>
    <b v="0"/>
    <x v="1"/>
    <n v="25"/>
    <n v="161.72"/>
    <n v="0.09"/>
    <s v="Regular Air"/>
    <n v="-121.18"/>
    <n v="6.48"/>
    <n v="8.4"/>
    <s v="Saskachewan"/>
    <s v="Prarie"/>
    <s v="Corporate"/>
    <s v="Office Supplies"/>
    <x v="5"/>
    <n v="0.37"/>
  </r>
  <r>
    <s v="Kristen Hastings"/>
    <n v="35910"/>
    <x v="195"/>
    <d v="2010-11-26T00:00:00"/>
    <x v="6"/>
    <s v="2010"/>
    <n v="2"/>
    <b v="0"/>
    <x v="1"/>
    <n v="36"/>
    <n v="660.05899999999997"/>
    <n v="0.05"/>
    <s v="Regular Air"/>
    <n v="-0.65"/>
    <n v="20.99"/>
    <n v="1.25"/>
    <s v="Saskachewan"/>
    <s v="Prarie"/>
    <s v="Corporate"/>
    <s v="Technology"/>
    <x v="3"/>
    <n v="0.83"/>
  </r>
  <r>
    <s v="Jack O'Briant"/>
    <n v="38118"/>
    <x v="1092"/>
    <d v="2011-04-20T00:00:00"/>
    <x v="8"/>
    <s v="2011"/>
    <n v="2"/>
    <b v="0"/>
    <x v="3"/>
    <n v="7"/>
    <n v="138.91"/>
    <n v="0.09"/>
    <s v="Regular Air"/>
    <n v="-64.11"/>
    <n v="19.98"/>
    <n v="4"/>
    <s v="Saskachewan"/>
    <s v="Prarie"/>
    <s v="Small Business"/>
    <s v="Technology"/>
    <x v="7"/>
    <n v="0.68"/>
  </r>
  <r>
    <s v="Kristen Hastings"/>
    <n v="42886"/>
    <x v="34"/>
    <d v="2012-01-10T00:00:00"/>
    <x v="10"/>
    <s v="2012"/>
    <n v="2"/>
    <b v="0"/>
    <x v="4"/>
    <n v="42"/>
    <n v="162.57"/>
    <n v="0.02"/>
    <s v="Regular Air"/>
    <n v="75.8"/>
    <n v="3.75"/>
    <n v="0.5"/>
    <s v="Saskachewan"/>
    <s v="Prarie"/>
    <s v="Corporate"/>
    <s v="Office Supplies"/>
    <x v="11"/>
    <n v="0.37"/>
  </r>
  <r>
    <s v="Joel Eaton"/>
    <n v="43620"/>
    <x v="80"/>
    <d v="2009-01-20T00:00:00"/>
    <x v="10"/>
    <s v="2009"/>
    <n v="3"/>
    <b v="0"/>
    <x v="4"/>
    <n v="13"/>
    <n v="196.22"/>
    <n v="0.05"/>
    <s v="Regular Air"/>
    <n v="-89.35"/>
    <n v="14.81"/>
    <n v="13.32"/>
    <s v="Saskachewan"/>
    <s v="Prarie"/>
    <s v="Home Office"/>
    <s v="Office Supplies"/>
    <x v="1"/>
    <n v="0.43"/>
  </r>
  <r>
    <s v="Joel Eaton"/>
    <n v="43620"/>
    <x v="80"/>
    <d v="2009-01-19T00:00:00"/>
    <x v="10"/>
    <s v="2009"/>
    <n v="2"/>
    <b v="0"/>
    <x v="4"/>
    <n v="11"/>
    <n v="49.76"/>
    <n v="0.05"/>
    <s v="Express Air"/>
    <n v="-0.13"/>
    <n v="4.2"/>
    <n v="2.2599999999999998"/>
    <s v="Saskachewan"/>
    <s v="Prarie"/>
    <s v="Home Office"/>
    <s v="Office Supplies"/>
    <x v="5"/>
    <n v="0.36"/>
  </r>
  <r>
    <s v="Carl Weiss"/>
    <n v="43936"/>
    <x v="525"/>
    <d v="2010-03-14T00:00:00"/>
    <x v="4"/>
    <s v="2010"/>
    <n v="1"/>
    <b v="0"/>
    <x v="5"/>
    <n v="42"/>
    <n v="670.65"/>
    <n v="0.08"/>
    <s v="Regular Air"/>
    <n v="41.66"/>
    <n v="15.94"/>
    <n v="5.45"/>
    <s v="Saskachewan"/>
    <s v="Prarie"/>
    <s v="Consumer"/>
    <s v="Office Supplies"/>
    <x v="12"/>
    <n v="0.55000000000000004"/>
  </r>
  <r>
    <s v="Justin Ellison"/>
    <n v="46018"/>
    <x v="589"/>
    <d v="2009-08-12T00:00:00"/>
    <x v="2"/>
    <s v="2009"/>
    <n v="1"/>
    <b v="0"/>
    <x v="4"/>
    <n v="31"/>
    <n v="2797.41"/>
    <n v="0.06"/>
    <s v="Delivery Truck"/>
    <n v="984.3"/>
    <n v="90.97"/>
    <n v="14"/>
    <s v="Saskachewan"/>
    <s v="Prarie"/>
    <s v="Home Office"/>
    <s v="Technology"/>
    <x v="16"/>
    <n v="0.36"/>
  </r>
  <r>
    <s v="Jennifer Jackson"/>
    <n v="48327"/>
    <x v="124"/>
    <d v="2009-08-12T00:00:00"/>
    <x v="2"/>
    <s v="2009"/>
    <n v="2"/>
    <b v="0"/>
    <x v="3"/>
    <n v="14"/>
    <n v="89.93"/>
    <n v="0.03"/>
    <s v="Regular Air"/>
    <n v="-44.82"/>
    <n v="5.98"/>
    <n v="3.85"/>
    <s v="Saskachewan"/>
    <s v="Prarie"/>
    <s v="Home Office"/>
    <s v="Technology"/>
    <x v="7"/>
    <n v="0.68"/>
  </r>
  <r>
    <s v="Joel Eaton"/>
    <n v="48448"/>
    <x v="1221"/>
    <d v="2012-11-16T00:00:00"/>
    <x v="6"/>
    <s v="2012"/>
    <n v="0"/>
    <s v="FREE DELIVERY"/>
    <x v="0"/>
    <n v="20"/>
    <n v="340.952"/>
    <n v="0.09"/>
    <s v="Regular Air"/>
    <n v="108.94"/>
    <n v="20.99"/>
    <n v="0.99"/>
    <s v="Saskachewan"/>
    <s v="Prarie"/>
    <s v="Home Office"/>
    <s v="Technology"/>
    <x v="3"/>
    <n v="0.37"/>
  </r>
  <r>
    <s v="Jack O'Briant"/>
    <n v="48544"/>
    <x v="238"/>
    <d v="2011-05-18T00:00:00"/>
    <x v="7"/>
    <s v="2011"/>
    <n v="2"/>
    <b v="0"/>
    <x v="1"/>
    <n v="44"/>
    <n v="831.58050000000003"/>
    <n v="0.01"/>
    <s v="Regular Air"/>
    <n v="273.05"/>
    <n v="20.99"/>
    <n v="0.99"/>
    <s v="Saskachewan"/>
    <s v="Prarie"/>
    <s v="Small Business"/>
    <s v="Technology"/>
    <x v="3"/>
    <n v="0.56999999999999995"/>
  </r>
  <r>
    <s v="Jack O'Briant"/>
    <n v="48900"/>
    <x v="436"/>
    <d v="2009-03-24T00:00:00"/>
    <x v="4"/>
    <s v="2009"/>
    <n v="2"/>
    <b v="0"/>
    <x v="3"/>
    <n v="27"/>
    <n v="337.61"/>
    <n v="0.03"/>
    <s v="Regular Air"/>
    <n v="15.61"/>
    <n v="12.28"/>
    <n v="6.35"/>
    <s v="Saskachewan"/>
    <s v="Prarie"/>
    <s v="Small Business"/>
    <s v="Office Supplies"/>
    <x v="5"/>
    <n v="0.38"/>
  </r>
  <r>
    <s v="Jack O'Briant"/>
    <n v="48900"/>
    <x v="436"/>
    <d v="2009-03-23T00:00:00"/>
    <x v="4"/>
    <s v="2009"/>
    <n v="1"/>
    <b v="0"/>
    <x v="3"/>
    <n v="42"/>
    <n v="636.34"/>
    <n v="0.08"/>
    <s v="Regular Air"/>
    <n v="-99.26"/>
    <n v="15.14"/>
    <n v="4.53"/>
    <s v="Saskachewan"/>
    <s v="Prarie"/>
    <s v="Small Business"/>
    <s v="Office Supplies"/>
    <x v="0"/>
    <n v="0.81"/>
  </r>
  <r>
    <s v="Karen Bern"/>
    <n v="49319"/>
    <x v="249"/>
    <d v="2011-08-27T00:00:00"/>
    <x v="2"/>
    <s v="2011"/>
    <n v="2"/>
    <b v="0"/>
    <x v="0"/>
    <n v="13"/>
    <n v="98.82"/>
    <n v="0.09"/>
    <s v="Regular Air"/>
    <n v="-68.66"/>
    <n v="7.37"/>
    <n v="5.53"/>
    <s v="Saskachewan"/>
    <s v="Prarie"/>
    <s v="Corporate"/>
    <s v="Technology"/>
    <x v="7"/>
    <n v="0.69"/>
  </r>
  <r>
    <s v="Karen Bern"/>
    <n v="49319"/>
    <x v="249"/>
    <d v="2011-08-27T00:00:00"/>
    <x v="2"/>
    <s v="2011"/>
    <n v="2"/>
    <b v="0"/>
    <x v="0"/>
    <n v="40"/>
    <n v="289.19"/>
    <n v="0.01"/>
    <s v="Regular Air"/>
    <n v="-69.03"/>
    <n v="6.68"/>
    <n v="6.15"/>
    <s v="Saskachewan"/>
    <s v="Prarie"/>
    <s v="Corporate"/>
    <s v="Office Supplies"/>
    <x v="5"/>
    <n v="0.37"/>
  </r>
  <r>
    <s v="Jack O'Briant"/>
    <n v="49638"/>
    <x v="77"/>
    <d v="2010-08-08T00:00:00"/>
    <x v="2"/>
    <s v="2010"/>
    <n v="1"/>
    <b v="0"/>
    <x v="4"/>
    <n v="17"/>
    <n v="196.07"/>
    <n v="0.05"/>
    <s v="Regular Air"/>
    <n v="-77.66"/>
    <n v="10.97"/>
    <n v="6.5"/>
    <s v="Saskachewan"/>
    <s v="Prarie"/>
    <s v="Home Office"/>
    <s v="Technology"/>
    <x v="7"/>
    <n v="0.64"/>
  </r>
  <r>
    <s v="Jack O'Briant"/>
    <n v="50055"/>
    <x v="814"/>
    <d v="2012-10-20T00:00:00"/>
    <x v="0"/>
    <s v="2012"/>
    <n v="2"/>
    <b v="0"/>
    <x v="4"/>
    <n v="1"/>
    <n v="13.45"/>
    <n v="0"/>
    <s v="Regular Air"/>
    <n v="-8.1999999999999993"/>
    <n v="5.4"/>
    <n v="7.78"/>
    <s v="Saskachewan"/>
    <s v="Prarie"/>
    <s v="Small Business"/>
    <s v="Office Supplies"/>
    <x v="2"/>
    <n v="0.37"/>
  </r>
  <r>
    <s v="Jack O'Briant"/>
    <n v="50055"/>
    <x v="814"/>
    <d v="2012-10-20T00:00:00"/>
    <x v="0"/>
    <s v="2012"/>
    <n v="2"/>
    <b v="0"/>
    <x v="4"/>
    <n v="11"/>
    <n v="75.790000000000006"/>
    <n v="0.09"/>
    <s v="Regular Air"/>
    <n v="-18.77"/>
    <n v="6.68"/>
    <n v="4.91"/>
    <s v="Saskachewan"/>
    <s v="Prarie"/>
    <s v="Small Business"/>
    <s v="Office Supplies"/>
    <x v="5"/>
    <n v="0.37"/>
  </r>
  <r>
    <s v="Jack O'Briant"/>
    <n v="51360"/>
    <x v="135"/>
    <d v="2011-06-22T00:00:00"/>
    <x v="3"/>
    <s v="2011"/>
    <n v="2"/>
    <b v="0"/>
    <x v="4"/>
    <n v="12"/>
    <n v="46.55"/>
    <n v="0"/>
    <s v="Regular Air"/>
    <n v="16.34"/>
    <n v="3.69"/>
    <n v="0.5"/>
    <s v="Saskachewan"/>
    <s v="Prarie"/>
    <s v="Consumer"/>
    <s v="Office Supplies"/>
    <x v="11"/>
    <n v="0.38"/>
  </r>
  <r>
    <s v="Jack O'Briant"/>
    <n v="52672"/>
    <x v="292"/>
    <d v="2011-01-13T00:00:00"/>
    <x v="10"/>
    <s v="2011"/>
    <n v="5"/>
    <b v="0"/>
    <x v="0"/>
    <n v="29"/>
    <n v="1499.5274999999999"/>
    <n v="0.09"/>
    <s v="Regular Air"/>
    <n v="188.98"/>
    <n v="65.989999999999995"/>
    <n v="5.26"/>
    <s v="Saskachewan"/>
    <s v="Prarie"/>
    <s v="Home Office"/>
    <s v="Technology"/>
    <x v="3"/>
    <n v="0.56000000000000005"/>
  </r>
  <r>
    <s v="Jack O'Briant"/>
    <n v="52867"/>
    <x v="1334"/>
    <d v="2009-08-14T00:00:00"/>
    <x v="2"/>
    <s v="2009"/>
    <n v="1"/>
    <b v="0"/>
    <x v="1"/>
    <n v="15"/>
    <n v="1917.61"/>
    <n v="0.03"/>
    <s v="Delivery Truck"/>
    <n v="-286.89999999999998"/>
    <n v="124.49"/>
    <n v="51.94"/>
    <s v="Saskachewan"/>
    <s v="Prarie"/>
    <s v="Consumer"/>
    <s v="Furniture"/>
    <x v="10"/>
    <n v="0.63"/>
  </r>
  <r>
    <s v="Jack O'Briant"/>
    <n v="54176"/>
    <x v="1335"/>
    <d v="2011-06-28T00:00:00"/>
    <x v="3"/>
    <s v="2011"/>
    <n v="1"/>
    <b v="0"/>
    <x v="3"/>
    <n v="33"/>
    <n v="2492.9699999999998"/>
    <n v="0.06"/>
    <s v="Regular Air"/>
    <n v="131.02000000000001"/>
    <n v="73.98"/>
    <n v="14.52"/>
    <s v="Saskachewan"/>
    <s v="Prarie"/>
    <s v="Consumer"/>
    <s v="Technology"/>
    <x v="7"/>
    <n v="0.65"/>
  </r>
  <r>
    <s v="Jennifer Jackson"/>
    <n v="55171"/>
    <x v="523"/>
    <d v="2012-10-27T00:00:00"/>
    <x v="0"/>
    <s v="2012"/>
    <n v="1"/>
    <b v="0"/>
    <x v="1"/>
    <n v="29"/>
    <n v="575.89"/>
    <n v="0.06"/>
    <s v="Regular Air"/>
    <n v="-14.04"/>
    <n v="19.98"/>
    <n v="4"/>
    <s v="Saskachewan"/>
    <s v="Prarie"/>
    <s v="Home Office"/>
    <s v="Technology"/>
    <x v="7"/>
    <n v="0.68"/>
  </r>
  <r>
    <s v="Jennifer Jackson"/>
    <n v="55171"/>
    <x v="523"/>
    <d v="2012-10-26T00:00:00"/>
    <x v="0"/>
    <s v="2012"/>
    <n v="0"/>
    <s v="FREE DELIVERY"/>
    <x v="1"/>
    <n v="43"/>
    <n v="260.60000000000002"/>
    <n v="0.05"/>
    <s v="Regular Air"/>
    <n v="-182.71"/>
    <n v="5.78"/>
    <n v="7.96"/>
    <s v="Saskachewan"/>
    <s v="Prarie"/>
    <s v="Home Office"/>
    <s v="Office Supplies"/>
    <x v="5"/>
    <n v="0.36"/>
  </r>
  <r>
    <s v="Meg Tillman"/>
    <n v="55683"/>
    <x v="986"/>
    <d v="2012-07-17T00:00:00"/>
    <x v="1"/>
    <s v="2012"/>
    <n v="2"/>
    <b v="0"/>
    <x v="1"/>
    <n v="50"/>
    <n v="172.23"/>
    <n v="0.02"/>
    <s v="Regular Air"/>
    <n v="32.35"/>
    <n v="3.29"/>
    <n v="1.35"/>
    <s v="Saskachewan"/>
    <s v="Prarie"/>
    <s v="Small Business"/>
    <s v="Office Supplies"/>
    <x v="6"/>
    <n v="0.4"/>
  </r>
  <r>
    <s v="Jack O'Briant"/>
    <n v="58147"/>
    <x v="299"/>
    <d v="2009-05-18T00:00:00"/>
    <x v="7"/>
    <s v="2009"/>
    <n v="0"/>
    <s v="FREE DELIVERY"/>
    <x v="1"/>
    <n v="41"/>
    <n v="470.74"/>
    <n v="0.04"/>
    <s v="Regular Air"/>
    <n v="24.09"/>
    <n v="10.98"/>
    <n v="3.99"/>
    <s v="Saskachewan"/>
    <s v="Prarie"/>
    <s v="Small Business"/>
    <s v="Office Supplies"/>
    <x v="1"/>
    <n v="0.57999999999999996"/>
  </r>
  <r>
    <s v="Kristen Hastings"/>
    <n v="58784"/>
    <x v="398"/>
    <d v="2009-01-19T00:00:00"/>
    <x v="10"/>
    <s v="2009"/>
    <n v="1"/>
    <b v="0"/>
    <x v="4"/>
    <n v="12"/>
    <n v="141.9"/>
    <n v="0.02"/>
    <s v="Regular Air"/>
    <n v="1.46"/>
    <n v="11.58"/>
    <n v="5.72"/>
    <s v="Saskachewan"/>
    <s v="Prarie"/>
    <s v="Corporate"/>
    <s v="Office Supplies"/>
    <x v="8"/>
    <n v="0.35"/>
  </r>
  <r>
    <s v="Kristen Hastings"/>
    <n v="58784"/>
    <x v="398"/>
    <d v="2009-01-18T00:00:00"/>
    <x v="10"/>
    <s v="2009"/>
    <n v="0"/>
    <s v="FREE DELIVERY"/>
    <x v="4"/>
    <n v="29"/>
    <n v="1379.1"/>
    <n v="0.06"/>
    <s v="Regular Air"/>
    <n v="573.79999999999995"/>
    <n v="48.91"/>
    <n v="5.81"/>
    <s v="Saskachewan"/>
    <s v="Prarie"/>
    <s v="Corporate"/>
    <s v="Office Supplies"/>
    <x v="5"/>
    <n v="0.38"/>
  </r>
  <r>
    <s v="Kristen Hastings"/>
    <n v="58784"/>
    <x v="398"/>
    <d v="2009-01-19T00:00:00"/>
    <x v="10"/>
    <s v="2009"/>
    <n v="1"/>
    <b v="0"/>
    <x v="4"/>
    <n v="17"/>
    <n v="278.76"/>
    <n v="0.02"/>
    <s v="Regular Air"/>
    <n v="-210.09"/>
    <n v="15.51"/>
    <n v="17.78"/>
    <s v="Saskachewan"/>
    <s v="Prarie"/>
    <s v="Corporate"/>
    <s v="Office Supplies"/>
    <x v="0"/>
    <n v="0.59"/>
  </r>
  <r>
    <s v="Justin Ellison"/>
    <n v="59456"/>
    <x v="34"/>
    <d v="2012-01-08T00:00:00"/>
    <x v="10"/>
    <s v="2012"/>
    <n v="0"/>
    <s v="FREE DELIVERY"/>
    <x v="0"/>
    <n v="30"/>
    <n v="182.92"/>
    <n v="0.06"/>
    <s v="Regular Air"/>
    <n v="-1367.72"/>
    <n v="4.4800000000000004"/>
    <n v="49"/>
    <s v="Saskachewan"/>
    <s v="Prarie"/>
    <s v="Home Office"/>
    <s v="Office Supplies"/>
    <x v="1"/>
    <n v="0.6"/>
  </r>
  <r>
    <s v="Jennifer Jackson"/>
    <n v="59591"/>
    <x v="24"/>
    <d v="2009-10-10T00:00:00"/>
    <x v="0"/>
    <s v="2009"/>
    <n v="1"/>
    <b v="0"/>
    <x v="3"/>
    <n v="34"/>
    <n v="3361.84"/>
    <n v="0.08"/>
    <s v="Delivery Truck"/>
    <n v="1211.76"/>
    <n v="100.97"/>
    <n v="14"/>
    <s v="Saskachewan"/>
    <s v="Prarie"/>
    <s v="Home Office"/>
    <s v="Technology"/>
    <x v="16"/>
    <n v="0.37"/>
  </r>
  <r>
    <s v="Jennifer Jackson"/>
    <n v="59591"/>
    <x v="24"/>
    <d v="2009-10-11T00:00:00"/>
    <x v="0"/>
    <s v="2009"/>
    <n v="2"/>
    <b v="0"/>
    <x v="3"/>
    <n v="29"/>
    <n v="195.82"/>
    <n v="7.0000000000000007E-2"/>
    <s v="Regular Air"/>
    <n v="-91.7"/>
    <n v="6.48"/>
    <n v="7.07"/>
    <s v="Saskachewan"/>
    <s v="Prarie"/>
    <s v="Home Office"/>
    <s v="Office Supplies"/>
    <x v="5"/>
    <n v="0.37"/>
  </r>
  <r>
    <s v="Karen Bern"/>
    <n v="59879"/>
    <x v="293"/>
    <d v="2009-03-11T00:00:00"/>
    <x v="4"/>
    <s v="2009"/>
    <n v="2"/>
    <b v="0"/>
    <x v="3"/>
    <n v="33"/>
    <n v="987.3175"/>
    <n v="0.04"/>
    <s v="Express Air"/>
    <n v="368.56"/>
    <n v="35.99"/>
    <n v="3.3"/>
    <s v="Saskachewan"/>
    <s v="Prarie"/>
    <s v="Corporate"/>
    <s v="Technology"/>
    <x v="3"/>
    <n v="0.39"/>
  </r>
  <r>
    <s v="Liz Pelletier"/>
    <n v="32"/>
    <x v="979"/>
    <d v="2011-07-16T00:00:00"/>
    <x v="1"/>
    <s v="2011"/>
    <n v="1"/>
    <b v="0"/>
    <x v="1"/>
    <n v="15"/>
    <n v="140.56"/>
    <n v="0.04"/>
    <s v="Regular Air"/>
    <n v="-128.38"/>
    <n v="8.4600000000000009"/>
    <n v="8.99"/>
    <s v="Saskachewan"/>
    <s v="Prarie"/>
    <s v="Corporate"/>
    <s v="Technology"/>
    <x v="7"/>
    <n v="0.79"/>
  </r>
  <r>
    <s v="Jonathan Doherty"/>
    <n v="69"/>
    <x v="862"/>
    <d v="2009-06-05T00:00:00"/>
    <x v="3"/>
    <s v="2009"/>
    <n v="2"/>
    <b v="0"/>
    <x v="3"/>
    <n v="42"/>
    <n v="1186.06"/>
    <n v="0.09"/>
    <s v="Regular Air"/>
    <n v="511.69"/>
    <n v="30.93"/>
    <n v="3.92"/>
    <s v="Saskachewan"/>
    <s v="Prarie"/>
    <s v="Corporate"/>
    <s v="Furniture"/>
    <x v="4"/>
    <n v="0.44"/>
  </r>
  <r>
    <s v="Jonathan Doherty"/>
    <n v="69"/>
    <x v="862"/>
    <d v="2009-06-05T00:00:00"/>
    <x v="3"/>
    <s v="2009"/>
    <n v="2"/>
    <b v="0"/>
    <x v="3"/>
    <n v="28"/>
    <n v="51.53"/>
    <n v="0.03"/>
    <s v="Express Air"/>
    <n v="0.35"/>
    <n v="1.68"/>
    <n v="0.7"/>
    <s v="Saskachewan"/>
    <s v="Prarie"/>
    <s v="Corporate"/>
    <s v="Office Supplies"/>
    <x v="12"/>
    <n v="0.6"/>
  </r>
  <r>
    <s v="Frank Gastineau"/>
    <n v="324"/>
    <x v="497"/>
    <d v="2012-03-21T00:00:00"/>
    <x v="4"/>
    <s v="2012"/>
    <n v="2"/>
    <b v="0"/>
    <x v="5"/>
    <n v="25"/>
    <n v="3872.634"/>
    <n v="0.02"/>
    <s v="Regular Air"/>
    <n v="667.33"/>
    <n v="179.99"/>
    <n v="13.99"/>
    <s v="Saskachewan"/>
    <s v="Prarie"/>
    <s v="Small Business"/>
    <s v="Technology"/>
    <x v="3"/>
    <n v="0.56999999999999995"/>
  </r>
  <r>
    <s v="Janet Lee"/>
    <n v="1317"/>
    <x v="1336"/>
    <d v="2011-05-20T00:00:00"/>
    <x v="7"/>
    <s v="2011"/>
    <n v="2"/>
    <b v="0"/>
    <x v="1"/>
    <n v="44"/>
    <n v="523.41999999999996"/>
    <n v="0.06"/>
    <s v="Regular Air"/>
    <n v="39.42"/>
    <n v="11.7"/>
    <n v="5.63"/>
    <s v="Saskachewan"/>
    <s v="Prarie"/>
    <s v="Consumer"/>
    <s v="Office Supplies"/>
    <x v="2"/>
    <n v="0.4"/>
  </r>
  <r>
    <s v="Janet Lee"/>
    <n v="1317"/>
    <x v="1336"/>
    <d v="2011-05-19T00:00:00"/>
    <x v="7"/>
    <s v="2011"/>
    <n v="1"/>
    <b v="0"/>
    <x v="1"/>
    <n v="40"/>
    <n v="192.54"/>
    <n v="0.08"/>
    <s v="Regular Air"/>
    <n v="-186.73"/>
    <n v="4.9800000000000004"/>
    <n v="7.44"/>
    <s v="Saskachewan"/>
    <s v="Prarie"/>
    <s v="Consumer"/>
    <s v="Office Supplies"/>
    <x v="5"/>
    <n v="0.36"/>
  </r>
  <r>
    <s v="Janet Lee"/>
    <n v="1317"/>
    <x v="1336"/>
    <d v="2011-05-20T00:00:00"/>
    <x v="7"/>
    <s v="2011"/>
    <n v="2"/>
    <b v="0"/>
    <x v="1"/>
    <n v="29"/>
    <n v="156.69999999999999"/>
    <n v="0.06"/>
    <s v="Regular Air"/>
    <n v="-76.64"/>
    <n v="5.28"/>
    <n v="5.57"/>
    <s v="Saskachewan"/>
    <s v="Prarie"/>
    <s v="Consumer"/>
    <s v="Office Supplies"/>
    <x v="5"/>
    <n v="0.4"/>
  </r>
  <r>
    <s v="Rick Wilson"/>
    <n v="1604"/>
    <x v="598"/>
    <d v="2010-07-16T00:00:00"/>
    <x v="1"/>
    <s v="2010"/>
    <n v="0"/>
    <s v="FREE DELIVERY"/>
    <x v="0"/>
    <n v="47"/>
    <n v="622.82000000000005"/>
    <n v="0"/>
    <s v="Regular Air"/>
    <n v="128.88"/>
    <n v="12.64"/>
    <n v="4.9800000000000004"/>
    <s v="Saskachewan"/>
    <s v="Prarie"/>
    <s v="Consumer"/>
    <s v="Furniture"/>
    <x v="4"/>
    <n v="0.48"/>
  </r>
  <r>
    <s v="Jonathan Doherty"/>
    <n v="2144"/>
    <x v="840"/>
    <d v="2009-03-28T00:00:00"/>
    <x v="4"/>
    <s v="2009"/>
    <n v="0"/>
    <s v="FREE DELIVERY"/>
    <x v="4"/>
    <n v="40"/>
    <n v="5945.3675000000003"/>
    <n v="0.08"/>
    <s v="Regular Air"/>
    <n v="1585.48"/>
    <n v="175.99"/>
    <n v="4.99"/>
    <s v="Saskachewan"/>
    <s v="Prarie"/>
    <s v="Corporate"/>
    <s v="Technology"/>
    <x v="3"/>
    <n v="0.59"/>
  </r>
  <r>
    <s v="Lycoris Saunders"/>
    <n v="2757"/>
    <x v="23"/>
    <d v="2011-07-20T00:00:00"/>
    <x v="1"/>
    <s v="2011"/>
    <n v="1"/>
    <b v="0"/>
    <x v="1"/>
    <n v="42"/>
    <n v="569.32000000000005"/>
    <n v="0.05"/>
    <s v="Express Air"/>
    <n v="84.38"/>
    <n v="12.98"/>
    <n v="3.14"/>
    <s v="Saskachewan"/>
    <s v="Prarie"/>
    <s v="Corporate"/>
    <s v="Office Supplies"/>
    <x v="15"/>
    <n v="0.6"/>
  </r>
  <r>
    <s v="Maxwell Schwartz"/>
    <n v="3012"/>
    <x v="1321"/>
    <d v="2010-05-06T00:00:00"/>
    <x v="7"/>
    <s v="2010"/>
    <n v="2"/>
    <b v="0"/>
    <x v="5"/>
    <n v="41"/>
    <n v="120.03"/>
    <n v="0"/>
    <s v="Regular Air"/>
    <n v="10.5"/>
    <n v="2.78"/>
    <n v="1.49"/>
    <s v="Saskachewan"/>
    <s v="Prarie"/>
    <s v="Corporate"/>
    <s v="Office Supplies"/>
    <x v="2"/>
    <n v="0.36"/>
  </r>
  <r>
    <s v="Liz Carlisle"/>
    <n v="3169"/>
    <x v="1062"/>
    <d v="2010-12-21T00:00:00"/>
    <x v="9"/>
    <s v="2010"/>
    <n v="1"/>
    <b v="0"/>
    <x v="4"/>
    <n v="7"/>
    <n v="35.58"/>
    <n v="0.04"/>
    <s v="Regular Air"/>
    <n v="-19.95"/>
    <n v="4.42"/>
    <n v="4.99"/>
    <s v="Saskachewan"/>
    <s v="Prarie"/>
    <s v="Corporate"/>
    <s v="Office Supplies"/>
    <x v="8"/>
    <n v="0.38"/>
  </r>
  <r>
    <s v="Neil Knudson"/>
    <n v="3331"/>
    <x v="304"/>
    <d v="2010-05-21T00:00:00"/>
    <x v="7"/>
    <s v="2010"/>
    <n v="1"/>
    <b v="0"/>
    <x v="1"/>
    <n v="31"/>
    <n v="153.28"/>
    <n v="0.05"/>
    <s v="Regular Air"/>
    <n v="73.16"/>
    <n v="4.91"/>
    <n v="0.5"/>
    <s v="Saskachewan"/>
    <s v="Prarie"/>
    <s v="Corporate"/>
    <s v="Office Supplies"/>
    <x v="11"/>
    <n v="0.36"/>
  </r>
  <r>
    <s v="Denise Monton"/>
    <n v="3650"/>
    <x v="1132"/>
    <d v="2012-05-29T00:00:00"/>
    <x v="7"/>
    <s v="2012"/>
    <n v="2"/>
    <b v="0"/>
    <x v="3"/>
    <n v="36"/>
    <n v="139.94999999999999"/>
    <n v="0.04"/>
    <s v="Express Air"/>
    <n v="-128.59"/>
    <n v="3.58"/>
    <n v="5.47"/>
    <s v="Saskachewan"/>
    <s v="Prarie"/>
    <s v="Home Office"/>
    <s v="Office Supplies"/>
    <x v="2"/>
    <n v="0.37"/>
  </r>
  <r>
    <s v="Denise Monton"/>
    <n v="3650"/>
    <x v="1132"/>
    <d v="2012-05-29T00:00:00"/>
    <x v="7"/>
    <s v="2012"/>
    <n v="2"/>
    <b v="0"/>
    <x v="3"/>
    <n v="24"/>
    <n v="5207.5"/>
    <n v="0.03"/>
    <s v="Delivery Truck"/>
    <n v="166.44"/>
    <n v="216.6"/>
    <n v="64.2"/>
    <s v="Saskachewan"/>
    <s v="Prarie"/>
    <s v="Home Office"/>
    <s v="Furniture"/>
    <x v="14"/>
    <n v="0.59"/>
  </r>
  <r>
    <s v="Jonathan Doherty"/>
    <n v="3783"/>
    <x v="112"/>
    <d v="2010-12-05T00:00:00"/>
    <x v="9"/>
    <s v="2010"/>
    <n v="0"/>
    <s v="FREE DELIVERY"/>
    <x v="3"/>
    <n v="11"/>
    <n v="92.14"/>
    <n v="0.01"/>
    <s v="Regular Air"/>
    <n v="-40.25"/>
    <n v="8.1199999999999992"/>
    <n v="2.83"/>
    <s v="Saskachewan"/>
    <s v="Prarie"/>
    <s v="Corporate"/>
    <s v="Technology"/>
    <x v="7"/>
    <n v="0.77"/>
  </r>
  <r>
    <s v="Jonathan Doherty"/>
    <n v="3783"/>
    <x v="112"/>
    <d v="2010-12-07T00:00:00"/>
    <x v="9"/>
    <s v="2010"/>
    <n v="2"/>
    <b v="0"/>
    <x v="3"/>
    <n v="40"/>
    <n v="257.43"/>
    <n v="0.05"/>
    <s v="Regular Air"/>
    <n v="-200.63"/>
    <n v="6.48"/>
    <n v="8.73"/>
    <s v="Saskachewan"/>
    <s v="Prarie"/>
    <s v="Corporate"/>
    <s v="Office Supplies"/>
    <x v="5"/>
    <n v="0.37"/>
  </r>
  <r>
    <s v="Maxwell Schwartz"/>
    <n v="4583"/>
    <x v="414"/>
    <d v="2009-09-26T00:00:00"/>
    <x v="11"/>
    <s v="2009"/>
    <n v="2"/>
    <b v="0"/>
    <x v="4"/>
    <n v="44"/>
    <n v="3021.64"/>
    <n v="7.0000000000000007E-2"/>
    <s v="Delivery Truck"/>
    <n v="-720.2"/>
    <n v="70.98"/>
    <n v="30"/>
    <s v="Saskachewan"/>
    <s v="Prarie"/>
    <s v="Corporate"/>
    <s v="Furniture"/>
    <x v="14"/>
    <n v="0.73"/>
  </r>
  <r>
    <s v="Rick Wilson"/>
    <n v="4675"/>
    <x v="195"/>
    <d v="2010-11-26T00:00:00"/>
    <x v="6"/>
    <s v="2010"/>
    <n v="2"/>
    <b v="0"/>
    <x v="3"/>
    <n v="4"/>
    <n v="17.89"/>
    <n v="0"/>
    <s v="Regular Air"/>
    <n v="-1.1499999999999999"/>
    <n v="3.98"/>
    <n v="0.7"/>
    <s v="Saskachewan"/>
    <s v="Prarie"/>
    <s v="Consumer"/>
    <s v="Office Supplies"/>
    <x v="12"/>
    <n v="0.52"/>
  </r>
  <r>
    <s v="Neil Knudson"/>
    <n v="4772"/>
    <x v="803"/>
    <d v="2009-09-14T00:00:00"/>
    <x v="11"/>
    <s v="2009"/>
    <n v="1"/>
    <b v="0"/>
    <x v="5"/>
    <n v="28"/>
    <n v="1560.617"/>
    <n v="0.04"/>
    <s v="Regular Air"/>
    <n v="214.29"/>
    <n v="65.989999999999995"/>
    <n v="8.99"/>
    <s v="Saskachewan"/>
    <s v="Prarie"/>
    <s v="Corporate"/>
    <s v="Technology"/>
    <x v="3"/>
    <n v="0.55000000000000004"/>
  </r>
  <r>
    <s v="Lycoris Saunders"/>
    <n v="5217"/>
    <x v="719"/>
    <d v="2011-10-12T00:00:00"/>
    <x v="0"/>
    <s v="2011"/>
    <n v="0"/>
    <s v="FREE DELIVERY"/>
    <x v="1"/>
    <n v="8"/>
    <n v="339.35"/>
    <n v="0.03"/>
    <s v="Express Air"/>
    <n v="27.88"/>
    <n v="40.98"/>
    <n v="5.33"/>
    <s v="Saskachewan"/>
    <s v="Prarie"/>
    <s v="Home Office"/>
    <s v="Office Supplies"/>
    <x v="1"/>
    <n v="0.56999999999999995"/>
  </r>
  <r>
    <s v="Lycoris Saunders"/>
    <n v="5217"/>
    <x v="719"/>
    <d v="2011-10-14T00:00:00"/>
    <x v="0"/>
    <s v="2011"/>
    <n v="2"/>
    <b v="0"/>
    <x v="1"/>
    <n v="11"/>
    <n v="33.67"/>
    <n v="0.09"/>
    <s v="Regular Air"/>
    <n v="4.08"/>
    <n v="3.08"/>
    <n v="0.99"/>
    <s v="Saskachewan"/>
    <s v="Prarie"/>
    <s v="Home Office"/>
    <s v="Office Supplies"/>
    <x v="11"/>
    <n v="0.37"/>
  </r>
  <r>
    <s v="Jonathan Doherty"/>
    <n v="5765"/>
    <x v="327"/>
    <d v="2009-12-21T00:00:00"/>
    <x v="9"/>
    <s v="2009"/>
    <n v="7"/>
    <b v="0"/>
    <x v="0"/>
    <n v="23"/>
    <n v="849.46"/>
    <n v="0.04"/>
    <s v="Regular Air"/>
    <n v="9.06"/>
    <n v="35.44"/>
    <n v="19.989999999999998"/>
    <s v="Saskachewan"/>
    <s v="Prarie"/>
    <s v="Corporate"/>
    <s v="Office Supplies"/>
    <x v="5"/>
    <n v="0.38"/>
  </r>
  <r>
    <s v="Jonathan Doherty"/>
    <n v="6339"/>
    <x v="458"/>
    <d v="2012-12-12T00:00:00"/>
    <x v="9"/>
    <s v="2012"/>
    <n v="1"/>
    <b v="0"/>
    <x v="5"/>
    <n v="20"/>
    <n v="303.69"/>
    <n v="0.05"/>
    <s v="Regular Air"/>
    <n v="-50.84"/>
    <n v="14.98"/>
    <n v="7.69"/>
    <s v="Saskachewan"/>
    <s v="Prarie"/>
    <s v="Corporate"/>
    <s v="Office Supplies"/>
    <x v="0"/>
    <n v="0.56999999999999995"/>
  </r>
  <r>
    <s v="Kelly Collister"/>
    <n v="6848"/>
    <x v="1337"/>
    <d v="2010-09-14T00:00:00"/>
    <x v="11"/>
    <s v="2010"/>
    <n v="1"/>
    <b v="0"/>
    <x v="1"/>
    <n v="22"/>
    <n v="116.84"/>
    <n v="0.1"/>
    <s v="Regular Air"/>
    <n v="-125.44"/>
    <n v="5.4"/>
    <n v="7.78"/>
    <s v="Saskachewan"/>
    <s v="Prarie"/>
    <s v="Consumer"/>
    <s v="Office Supplies"/>
    <x v="2"/>
    <n v="0.37"/>
  </r>
  <r>
    <s v="Maxwell Schwartz"/>
    <n v="7782"/>
    <x v="175"/>
    <d v="2009-07-04T00:00:00"/>
    <x v="1"/>
    <s v="2009"/>
    <n v="2"/>
    <b v="0"/>
    <x v="5"/>
    <n v="20"/>
    <n v="1205.73"/>
    <n v="7.0000000000000007E-2"/>
    <s v="Express Air"/>
    <n v="310.93"/>
    <n v="60.97"/>
    <n v="4.5"/>
    <s v="Saskachewan"/>
    <s v="Prarie"/>
    <s v="Corporate"/>
    <s v="Office Supplies"/>
    <x v="1"/>
    <n v="0.56000000000000005"/>
  </r>
  <r>
    <s v="Neil Knudson"/>
    <n v="7941"/>
    <x v="75"/>
    <d v="2012-03-30T00:00:00"/>
    <x v="4"/>
    <s v="2012"/>
    <n v="7"/>
    <b v="0"/>
    <x v="0"/>
    <n v="50"/>
    <n v="2796.67"/>
    <n v="0.01"/>
    <s v="Regular Air"/>
    <n v="801.04"/>
    <n v="55.29"/>
    <n v="5.08"/>
    <s v="Saskachewan"/>
    <s v="Prarie"/>
    <s v="Corporate"/>
    <s v="Office Supplies"/>
    <x v="0"/>
    <n v="0.59"/>
  </r>
  <r>
    <s v="Dennis Pardue"/>
    <n v="8034"/>
    <x v="675"/>
    <d v="2012-01-19T00:00:00"/>
    <x v="10"/>
    <s v="2012"/>
    <n v="0"/>
    <s v="FREE DELIVERY"/>
    <x v="1"/>
    <n v="31"/>
    <n v="354.45"/>
    <n v="0.01"/>
    <s v="Regular Air"/>
    <n v="11.38"/>
    <n v="10.98"/>
    <n v="3.99"/>
    <s v="Saskachewan"/>
    <s v="Prarie"/>
    <s v="Corporate"/>
    <s v="Office Supplies"/>
    <x v="1"/>
    <n v="0.57999999999999996"/>
  </r>
  <r>
    <s v="Dennis Pardue"/>
    <n v="8034"/>
    <x v="675"/>
    <d v="2012-01-20T00:00:00"/>
    <x v="10"/>
    <s v="2012"/>
    <n v="1"/>
    <b v="0"/>
    <x v="1"/>
    <n v="13"/>
    <n v="238.43"/>
    <n v="0.02"/>
    <s v="Regular Air"/>
    <n v="-36.11"/>
    <n v="16.989999999999998"/>
    <n v="8.99"/>
    <s v="Saskachewan"/>
    <s v="Prarie"/>
    <s v="Corporate"/>
    <s v="Office Supplies"/>
    <x v="12"/>
    <n v="0.56000000000000005"/>
  </r>
  <r>
    <s v="Dennis Pardue"/>
    <n v="8034"/>
    <x v="675"/>
    <d v="2012-01-21T00:00:00"/>
    <x v="10"/>
    <s v="2012"/>
    <n v="2"/>
    <b v="0"/>
    <x v="1"/>
    <n v="36"/>
    <n v="1606.4"/>
    <n v="0.08"/>
    <s v="Delivery Truck"/>
    <n v="-1231.3499999999999"/>
    <n v="44.43"/>
    <n v="46.59"/>
    <s v="Saskachewan"/>
    <s v="Prarie"/>
    <s v="Corporate"/>
    <s v="Furniture"/>
    <x v="10"/>
    <n v="0.67"/>
  </r>
  <r>
    <s v="Rick Wilson"/>
    <n v="8135"/>
    <x v="1338"/>
    <d v="2011-06-27T00:00:00"/>
    <x v="3"/>
    <s v="2011"/>
    <n v="1"/>
    <b v="0"/>
    <x v="3"/>
    <n v="16"/>
    <n v="772.41200000000003"/>
    <n v="0.03"/>
    <s v="Regular Air"/>
    <n v="-184.69"/>
    <n v="55.99"/>
    <n v="5"/>
    <s v="Saskachewan"/>
    <s v="Prarie"/>
    <s v="Consumer"/>
    <s v="Technology"/>
    <x v="3"/>
    <n v="0.8"/>
  </r>
  <r>
    <s v="Jonathan Doherty"/>
    <n v="9473"/>
    <x v="1237"/>
    <d v="2012-10-13T00:00:00"/>
    <x v="0"/>
    <s v="2012"/>
    <n v="2"/>
    <b v="0"/>
    <x v="3"/>
    <n v="3"/>
    <n v="31.95"/>
    <n v="0.1"/>
    <s v="Regular Air"/>
    <n v="-23.69"/>
    <n v="8.0399999999999991"/>
    <n v="8.94"/>
    <s v="Saskachewan"/>
    <s v="Prarie"/>
    <s v="Corporate"/>
    <s v="Office Supplies"/>
    <x v="2"/>
    <n v="0.4"/>
  </r>
  <r>
    <s v="Jonathan Doherty"/>
    <n v="9473"/>
    <x v="1237"/>
    <d v="2012-10-12T00:00:00"/>
    <x v="0"/>
    <s v="2012"/>
    <n v="1"/>
    <b v="0"/>
    <x v="3"/>
    <n v="34"/>
    <n v="563.82000000000005"/>
    <n v="0.03"/>
    <s v="Regular Air"/>
    <n v="188.22"/>
    <n v="16.510000000000002"/>
    <n v="2.99"/>
    <s v="Saskachewan"/>
    <s v="Prarie"/>
    <s v="Corporate"/>
    <s v="Office Supplies"/>
    <x v="2"/>
    <n v="0.37"/>
  </r>
  <r>
    <s v="Jonathan Doherty"/>
    <n v="9473"/>
    <x v="1237"/>
    <d v="2012-10-13T00:00:00"/>
    <x v="0"/>
    <s v="2012"/>
    <n v="2"/>
    <b v="0"/>
    <x v="3"/>
    <n v="31"/>
    <n v="502.44"/>
    <n v="0.04"/>
    <s v="Regular Air"/>
    <n v="-363.44"/>
    <n v="15.51"/>
    <n v="17.78"/>
    <s v="Saskachewan"/>
    <s v="Prarie"/>
    <s v="Corporate"/>
    <s v="Office Supplies"/>
    <x v="0"/>
    <n v="0.59"/>
  </r>
  <r>
    <s v="Liz Carlisle"/>
    <n v="10210"/>
    <x v="431"/>
    <d v="2011-06-24T00:00:00"/>
    <x v="3"/>
    <s v="2011"/>
    <n v="1"/>
    <b v="0"/>
    <x v="3"/>
    <n v="10"/>
    <n v="767.34"/>
    <n v="0.04"/>
    <s v="Regular Air"/>
    <n v="-154.65"/>
    <n v="73.98"/>
    <n v="14.52"/>
    <s v="Saskachewan"/>
    <s v="Prarie"/>
    <s v="Corporate"/>
    <s v="Technology"/>
    <x v="7"/>
    <n v="0.65"/>
  </r>
  <r>
    <s v="Dennis Pardue"/>
    <n v="10308"/>
    <x v="938"/>
    <d v="2011-04-22T00:00:00"/>
    <x v="8"/>
    <s v="2011"/>
    <n v="2"/>
    <b v="0"/>
    <x v="1"/>
    <n v="40"/>
    <n v="5554.0360000000001"/>
    <n v="0.09"/>
    <s v="Regular Air"/>
    <n v="1153.8399999999999"/>
    <n v="175.99"/>
    <n v="8.99"/>
    <s v="Saskachewan"/>
    <s v="Prarie"/>
    <s v="Small Business"/>
    <s v="Technology"/>
    <x v="3"/>
    <n v="0.56999999999999995"/>
  </r>
  <r>
    <s v="Neil Knudson"/>
    <n v="10951"/>
    <x v="95"/>
    <d v="2012-11-06T00:00:00"/>
    <x v="6"/>
    <s v="2012"/>
    <n v="0"/>
    <s v="FREE DELIVERY"/>
    <x v="3"/>
    <n v="14"/>
    <n v="677.43"/>
    <n v="0.1"/>
    <s v="Regular Air"/>
    <n v="75.48"/>
    <n v="50.98"/>
    <n v="22.24"/>
    <s v="Saskachewan"/>
    <s v="Prarie"/>
    <s v="Corporate"/>
    <s v="Furniture"/>
    <x v="4"/>
    <n v="0.55000000000000004"/>
  </r>
  <r>
    <s v="Maxwell Schwartz"/>
    <n v="12194"/>
    <x v="495"/>
    <d v="2011-03-02T00:00:00"/>
    <x v="4"/>
    <s v="2011"/>
    <n v="1"/>
    <b v="0"/>
    <x v="5"/>
    <n v="19"/>
    <n v="3355.154"/>
    <n v="0"/>
    <s v="Regular Air"/>
    <n v="658.5"/>
    <n v="195.99"/>
    <n v="3.99"/>
    <s v="Saskachewan"/>
    <s v="Prarie"/>
    <s v="Corporate"/>
    <s v="Technology"/>
    <x v="3"/>
    <n v="0.57999999999999996"/>
  </r>
  <r>
    <s v="Neil Knudson"/>
    <n v="12642"/>
    <x v="240"/>
    <d v="2009-04-29T00:00:00"/>
    <x v="8"/>
    <s v="2009"/>
    <n v="2"/>
    <b v="0"/>
    <x v="5"/>
    <n v="10"/>
    <n v="564.85"/>
    <n v="0.09"/>
    <s v="Express Air"/>
    <n v="181.02"/>
    <n v="58.1"/>
    <n v="1.49"/>
    <s v="Saskachewan"/>
    <s v="Prarie"/>
    <s v="Home Office"/>
    <s v="Office Supplies"/>
    <x v="2"/>
    <n v="0.38"/>
  </r>
  <r>
    <s v="Neil Knudson"/>
    <n v="12642"/>
    <x v="240"/>
    <d v="2009-04-29T00:00:00"/>
    <x v="8"/>
    <s v="2009"/>
    <n v="2"/>
    <b v="0"/>
    <x v="5"/>
    <n v="14"/>
    <n v="572.33000000000004"/>
    <n v="0.01"/>
    <s v="Regular Air"/>
    <n v="-62.28"/>
    <n v="39.979999999999997"/>
    <n v="7.12"/>
    <s v="Saskachewan"/>
    <s v="Prarie"/>
    <s v="Home Office"/>
    <s v="Technology"/>
    <x v="7"/>
    <n v="0.67"/>
  </r>
  <r>
    <s v="John Huston"/>
    <n v="13542"/>
    <x v="815"/>
    <d v="2009-03-15T00:00:00"/>
    <x v="4"/>
    <s v="2009"/>
    <n v="7"/>
    <b v="0"/>
    <x v="0"/>
    <n v="11"/>
    <n v="3571.84"/>
    <n v="0.01"/>
    <s v="Delivery Truck"/>
    <n v="403.81"/>
    <n v="300.98"/>
    <n v="64.73"/>
    <s v="Saskachewan"/>
    <s v="Prarie"/>
    <s v="Consumer"/>
    <s v="Furniture"/>
    <x v="14"/>
    <n v="0.56000000000000005"/>
  </r>
  <r>
    <s v="John Huston"/>
    <n v="13542"/>
    <x v="815"/>
    <d v="2009-03-08T00:00:00"/>
    <x v="4"/>
    <s v="2009"/>
    <n v="0"/>
    <s v="FREE DELIVERY"/>
    <x v="0"/>
    <n v="33"/>
    <n v="310.44"/>
    <n v="0.03"/>
    <s v="Regular Air"/>
    <n v="-90.21"/>
    <n v="8.74"/>
    <n v="8.2899999999999991"/>
    <s v="Saskachewan"/>
    <s v="Prarie"/>
    <s v="Consumer"/>
    <s v="Office Supplies"/>
    <x v="8"/>
    <n v="0.38"/>
  </r>
  <r>
    <s v="MaryBeth Skach"/>
    <n v="13988"/>
    <x v="1277"/>
    <d v="2012-08-02T00:00:00"/>
    <x v="2"/>
    <s v="2012"/>
    <n v="1"/>
    <b v="0"/>
    <x v="3"/>
    <n v="34"/>
    <n v="180.27"/>
    <n v="0.01"/>
    <s v="Regular Air"/>
    <n v="-59.71"/>
    <n v="4.95"/>
    <n v="5.32"/>
    <s v="Saskachewan"/>
    <s v="Prarie"/>
    <s v="Home Office"/>
    <s v="Furniture"/>
    <x v="4"/>
    <n v="0.41"/>
  </r>
  <r>
    <s v="MaryBeth Skach"/>
    <n v="13988"/>
    <x v="1277"/>
    <d v="2012-08-02T00:00:00"/>
    <x v="2"/>
    <s v="2012"/>
    <n v="1"/>
    <b v="0"/>
    <x v="3"/>
    <n v="39"/>
    <n v="626.96"/>
    <n v="0"/>
    <s v="Regular Air"/>
    <n v="-35.92"/>
    <n v="14.98"/>
    <n v="7.69"/>
    <s v="Saskachewan"/>
    <s v="Prarie"/>
    <s v="Home Office"/>
    <s v="Office Supplies"/>
    <x v="0"/>
    <n v="0.56999999999999995"/>
  </r>
  <r>
    <s v="MaryBeth Skach"/>
    <n v="13988"/>
    <x v="1277"/>
    <d v="2012-08-02T00:00:00"/>
    <x v="2"/>
    <s v="2012"/>
    <n v="1"/>
    <b v="0"/>
    <x v="3"/>
    <n v="18"/>
    <n v="236.31"/>
    <n v="0.04"/>
    <s v="Express Air"/>
    <n v="-2.2400000000000002"/>
    <n v="11.97"/>
    <n v="4.9800000000000004"/>
    <s v="Saskachewan"/>
    <s v="Prarie"/>
    <s v="Home Office"/>
    <s v="Office Supplies"/>
    <x v="1"/>
    <n v="0.57999999999999996"/>
  </r>
  <r>
    <s v="MaryBeth Skach"/>
    <n v="14241"/>
    <x v="1339"/>
    <d v="2012-06-15T00:00:00"/>
    <x v="3"/>
    <s v="2012"/>
    <n v="1"/>
    <b v="0"/>
    <x v="5"/>
    <n v="22"/>
    <n v="263.63"/>
    <n v="0.03"/>
    <s v="Regular Air"/>
    <n v="48.86"/>
    <n v="11.55"/>
    <n v="2.36"/>
    <s v="Saskachewan"/>
    <s v="Prarie"/>
    <s v="Home Office"/>
    <s v="Office Supplies"/>
    <x v="12"/>
    <n v="0.55000000000000004"/>
  </r>
  <r>
    <s v="Dennis Pardue"/>
    <n v="14242"/>
    <x v="166"/>
    <d v="2011-05-10T00:00:00"/>
    <x v="7"/>
    <s v="2011"/>
    <n v="2"/>
    <b v="0"/>
    <x v="1"/>
    <n v="35"/>
    <n v="1078.58"/>
    <n v="0.03"/>
    <s v="Regular Air"/>
    <n v="9"/>
    <n v="30.73"/>
    <n v="4"/>
    <s v="Saskachewan"/>
    <s v="Prarie"/>
    <s v="Corporate"/>
    <s v="Technology"/>
    <x v="7"/>
    <n v="0.75"/>
  </r>
  <r>
    <s v="Janet Lee"/>
    <n v="14913"/>
    <x v="818"/>
    <d v="2009-02-15T00:00:00"/>
    <x v="5"/>
    <s v="2009"/>
    <n v="1"/>
    <b v="0"/>
    <x v="1"/>
    <n v="47"/>
    <n v="1003.43"/>
    <n v="0.01"/>
    <s v="Regular Air"/>
    <n v="208.06"/>
    <n v="19.98"/>
    <n v="8.68"/>
    <s v="Saskachewan"/>
    <s v="Prarie"/>
    <s v="Consumer"/>
    <s v="Office Supplies"/>
    <x v="5"/>
    <n v="0.37"/>
  </r>
  <r>
    <s v="Denise Monton"/>
    <n v="14951"/>
    <x v="54"/>
    <d v="2011-05-19T00:00:00"/>
    <x v="7"/>
    <s v="2011"/>
    <n v="2"/>
    <b v="0"/>
    <x v="4"/>
    <n v="34"/>
    <n v="2779.2"/>
    <n v="0.02"/>
    <s v="Regular Air"/>
    <n v="889.57"/>
    <n v="80.98"/>
    <n v="7.18"/>
    <s v="Saskachewan"/>
    <s v="Prarie"/>
    <s v="Home Office"/>
    <s v="Technology"/>
    <x v="7"/>
    <n v="0.48"/>
  </r>
  <r>
    <s v="Denise Monton"/>
    <n v="14951"/>
    <x v="54"/>
    <d v="2011-05-17T00:00:00"/>
    <x v="7"/>
    <s v="2011"/>
    <n v="0"/>
    <s v="FREE DELIVERY"/>
    <x v="4"/>
    <n v="26"/>
    <n v="65.209999999999994"/>
    <n v="0.08"/>
    <s v="Regular Air"/>
    <n v="-41.6"/>
    <n v="2.6"/>
    <n v="2.4"/>
    <s v="Saskachewan"/>
    <s v="Prarie"/>
    <s v="Home Office"/>
    <s v="Office Supplies"/>
    <x v="12"/>
    <n v="0.57999999999999996"/>
  </r>
  <r>
    <s v="Rick Wilson"/>
    <n v="14983"/>
    <x v="954"/>
    <d v="2009-02-12T00:00:00"/>
    <x v="5"/>
    <s v="2009"/>
    <n v="1"/>
    <b v="0"/>
    <x v="1"/>
    <n v="48"/>
    <n v="8475.9619999999995"/>
    <n v="0.05"/>
    <s v="Express Air"/>
    <n v="2497.94"/>
    <n v="205.99"/>
    <n v="8.99"/>
    <s v="Saskachewan"/>
    <s v="Prarie"/>
    <s v="Consumer"/>
    <s v="Technology"/>
    <x v="3"/>
    <n v="0.57999999999999996"/>
  </r>
  <r>
    <s v="Rick Wilson"/>
    <n v="14983"/>
    <x v="954"/>
    <d v="2009-02-12T00:00:00"/>
    <x v="5"/>
    <s v="2009"/>
    <n v="1"/>
    <b v="0"/>
    <x v="1"/>
    <n v="18"/>
    <n v="3015.4940000000001"/>
    <n v="0.08"/>
    <s v="Regular Air"/>
    <n v="251.54"/>
    <n v="205.99"/>
    <n v="8.99"/>
    <s v="Saskachewan"/>
    <s v="Prarie"/>
    <s v="Consumer"/>
    <s v="Technology"/>
    <x v="3"/>
    <n v="0.56000000000000005"/>
  </r>
  <r>
    <s v="John Huston"/>
    <n v="15524"/>
    <x v="186"/>
    <d v="2012-05-12T00:00:00"/>
    <x v="7"/>
    <s v="2012"/>
    <n v="1"/>
    <b v="0"/>
    <x v="4"/>
    <n v="27"/>
    <n v="156.82"/>
    <n v="0.03"/>
    <s v="Regular Air"/>
    <n v="-37.619999999999997"/>
    <n v="5.68"/>
    <n v="3.6"/>
    <s v="Saskachewan"/>
    <s v="Prarie"/>
    <s v="Consumer"/>
    <s v="Office Supplies"/>
    <x v="15"/>
    <n v="0.56000000000000005"/>
  </r>
  <r>
    <s v="MaryBeth Skach"/>
    <n v="15714"/>
    <x v="1340"/>
    <d v="2011-07-07T00:00:00"/>
    <x v="1"/>
    <s v="2011"/>
    <n v="2"/>
    <b v="0"/>
    <x v="1"/>
    <n v="50"/>
    <n v="2510.71"/>
    <n v="0.01"/>
    <s v="Express Air"/>
    <n v="3.6"/>
    <n v="49.43"/>
    <n v="19.989999999999998"/>
    <s v="Saskachewan"/>
    <s v="Prarie"/>
    <s v="Home Office"/>
    <s v="Office Supplies"/>
    <x v="1"/>
    <n v="0.56999999999999995"/>
  </r>
  <r>
    <s v="Denise Monton"/>
    <n v="17282"/>
    <x v="1278"/>
    <d v="2009-11-20T00:00:00"/>
    <x v="6"/>
    <s v="2009"/>
    <n v="2"/>
    <b v="0"/>
    <x v="0"/>
    <n v="37"/>
    <n v="988.42"/>
    <n v="0.09"/>
    <s v="Regular Air"/>
    <n v="253.94"/>
    <n v="29.17"/>
    <n v="6.27"/>
    <s v="Saskachewan"/>
    <s v="Prarie"/>
    <s v="Home Office"/>
    <s v="Office Supplies"/>
    <x v="2"/>
    <n v="0.37"/>
  </r>
  <r>
    <s v="Rick Wilson"/>
    <n v="17381"/>
    <x v="928"/>
    <d v="2010-08-15T00:00:00"/>
    <x v="2"/>
    <s v="2010"/>
    <n v="1"/>
    <b v="0"/>
    <x v="1"/>
    <n v="28"/>
    <n v="101.25"/>
    <n v="0.05"/>
    <s v="Regular Air"/>
    <n v="40.9"/>
    <n v="3.75"/>
    <n v="0.5"/>
    <s v="Saskachewan"/>
    <s v="Prarie"/>
    <s v="Corporate"/>
    <s v="Office Supplies"/>
    <x v="11"/>
    <n v="0.37"/>
  </r>
  <r>
    <s v="Neil Knudson"/>
    <n v="17862"/>
    <x v="958"/>
    <d v="2012-05-08T00:00:00"/>
    <x v="7"/>
    <s v="2012"/>
    <n v="1"/>
    <b v="0"/>
    <x v="3"/>
    <n v="1"/>
    <n v="28.73"/>
    <n v="0"/>
    <s v="Regular Air"/>
    <n v="-57.04"/>
    <n v="20.97"/>
    <n v="6.5"/>
    <s v="Saskachewan"/>
    <s v="Prarie"/>
    <s v="Corporate"/>
    <s v="Technology"/>
    <x v="7"/>
    <n v="0.78"/>
  </r>
  <r>
    <s v="Neil Knudson"/>
    <n v="17862"/>
    <x v="958"/>
    <d v="2012-05-09T00:00:00"/>
    <x v="7"/>
    <s v="2012"/>
    <n v="2"/>
    <b v="0"/>
    <x v="3"/>
    <n v="31"/>
    <n v="67.88"/>
    <n v="0.08"/>
    <s v="Express Air"/>
    <n v="4.87"/>
    <n v="2.1"/>
    <n v="0.7"/>
    <s v="Saskachewan"/>
    <s v="Prarie"/>
    <s v="Corporate"/>
    <s v="Office Supplies"/>
    <x v="12"/>
    <n v="0.56999999999999995"/>
  </r>
  <r>
    <s v="Janet Lee"/>
    <n v="17927"/>
    <x v="482"/>
    <d v="2009-08-10T00:00:00"/>
    <x v="2"/>
    <s v="2009"/>
    <n v="1"/>
    <b v="0"/>
    <x v="4"/>
    <n v="42"/>
    <n v="865.21"/>
    <n v="7.0000000000000007E-2"/>
    <s v="Regular Air"/>
    <n v="-42.1"/>
    <n v="20.95"/>
    <n v="5.99"/>
    <s v="Saskachewan"/>
    <s v="Prarie"/>
    <s v="Consumer"/>
    <s v="Technology"/>
    <x v="7"/>
    <n v="0.65"/>
  </r>
  <r>
    <s v="Anthony Garverick"/>
    <n v="17988"/>
    <x v="1264"/>
    <d v="2010-09-24T00:00:00"/>
    <x v="11"/>
    <s v="2010"/>
    <n v="2"/>
    <b v="0"/>
    <x v="0"/>
    <n v="46"/>
    <n v="2660.6104999999998"/>
    <n v="0.03"/>
    <s v="Regular Air"/>
    <n v="618.07000000000005"/>
    <n v="65.989999999999995"/>
    <n v="8.99"/>
    <s v="Saskachewan"/>
    <s v="Prarie"/>
    <s v="Small Business"/>
    <s v="Technology"/>
    <x v="3"/>
    <n v="0.56000000000000005"/>
  </r>
  <r>
    <s v="Liz Carlisle"/>
    <n v="18049"/>
    <x v="1334"/>
    <d v="2009-08-15T00:00:00"/>
    <x v="2"/>
    <s v="2009"/>
    <n v="2"/>
    <b v="0"/>
    <x v="4"/>
    <n v="10"/>
    <n v="65.52"/>
    <n v="7.0000000000000007E-2"/>
    <s v="Regular Air"/>
    <n v="-22.57"/>
    <n v="5.98"/>
    <n v="5.46"/>
    <s v="Saskachewan"/>
    <s v="Prarie"/>
    <s v="Corporate"/>
    <s v="Office Supplies"/>
    <x v="5"/>
    <n v="0.36"/>
  </r>
  <r>
    <s v="Dennis Pardue"/>
    <n v="18307"/>
    <x v="243"/>
    <d v="2010-02-06T00:00:00"/>
    <x v="5"/>
    <s v="2010"/>
    <n v="4"/>
    <b v="0"/>
    <x v="0"/>
    <n v="23"/>
    <n v="441.99"/>
    <n v="0.08"/>
    <s v="Express Air"/>
    <n v="32.36"/>
    <n v="19.98"/>
    <n v="8.68"/>
    <s v="Saskachewan"/>
    <s v="Prarie"/>
    <s v="Corporate"/>
    <s v="Office Supplies"/>
    <x v="5"/>
    <n v="0.37"/>
  </r>
  <r>
    <s v="Dennis Pardue"/>
    <n v="18307"/>
    <x v="243"/>
    <d v="2010-02-02T00:00:00"/>
    <x v="5"/>
    <s v="2010"/>
    <n v="0"/>
    <s v="FREE DELIVERY"/>
    <x v="0"/>
    <n v="34"/>
    <n v="245.19"/>
    <n v="0.03"/>
    <s v="Regular Air"/>
    <n v="37.99"/>
    <n v="7.08"/>
    <n v="2.35"/>
    <s v="Saskachewan"/>
    <s v="Prarie"/>
    <s v="Corporate"/>
    <s v="Office Supplies"/>
    <x v="12"/>
    <n v="0.47"/>
  </r>
  <r>
    <s v="Rick Wilson"/>
    <n v="18370"/>
    <x v="690"/>
    <d v="2011-01-17T00:00:00"/>
    <x v="10"/>
    <s v="2011"/>
    <n v="4"/>
    <b v="0"/>
    <x v="0"/>
    <n v="41"/>
    <n v="1271.0474999999999"/>
    <n v="0"/>
    <s v="Regular Air"/>
    <n v="-158.24"/>
    <n v="35.99"/>
    <n v="5"/>
    <s v="Saskachewan"/>
    <s v="Prarie"/>
    <s v="Consumer"/>
    <s v="Technology"/>
    <x v="3"/>
    <n v="0.85"/>
  </r>
  <r>
    <s v="Denise Monton"/>
    <n v="18371"/>
    <x v="896"/>
    <d v="2009-09-18T00:00:00"/>
    <x v="11"/>
    <s v="2009"/>
    <n v="0"/>
    <s v="FREE DELIVERY"/>
    <x v="4"/>
    <n v="30"/>
    <n v="1394.36"/>
    <n v="0"/>
    <s v="Regular Air"/>
    <n v="271.45"/>
    <n v="43.98"/>
    <n v="8.99"/>
    <s v="Saskachewan"/>
    <s v="Prarie"/>
    <s v="Home Office"/>
    <s v="Office Supplies"/>
    <x v="12"/>
    <n v="0.57999999999999996"/>
  </r>
  <r>
    <s v="Janet Lee"/>
    <n v="19649"/>
    <x v="622"/>
    <d v="2011-05-06T00:00:00"/>
    <x v="7"/>
    <s v="2011"/>
    <n v="2"/>
    <b v="0"/>
    <x v="1"/>
    <n v="25"/>
    <n v="375.74"/>
    <n v="0.05"/>
    <s v="Express Air"/>
    <n v="-9.31"/>
    <n v="14.42"/>
    <n v="6.75"/>
    <s v="Saskachewan"/>
    <s v="Prarie"/>
    <s v="Consumer"/>
    <s v="Office Supplies"/>
    <x v="1"/>
    <n v="0.52"/>
  </r>
  <r>
    <s v="Janet Lee"/>
    <n v="19649"/>
    <x v="622"/>
    <d v="2011-05-05T00:00:00"/>
    <x v="7"/>
    <s v="2011"/>
    <n v="1"/>
    <b v="0"/>
    <x v="1"/>
    <n v="36"/>
    <n v="1095.1099999999999"/>
    <n v="0.1"/>
    <s v="Delivery Truck"/>
    <n v="-1286.43"/>
    <n v="31.76"/>
    <n v="45.51"/>
    <s v="Saskachewan"/>
    <s v="Prarie"/>
    <s v="Consumer"/>
    <s v="Furniture"/>
    <x v="10"/>
    <n v="0.65"/>
  </r>
  <r>
    <s v="Maxwell Schwartz"/>
    <n v="19748"/>
    <x v="136"/>
    <d v="2010-08-05T00:00:00"/>
    <x v="2"/>
    <s v="2010"/>
    <n v="1"/>
    <b v="0"/>
    <x v="3"/>
    <n v="6"/>
    <n v="124.65"/>
    <n v="0.01"/>
    <s v="Regular Air"/>
    <n v="13.34"/>
    <n v="18.97"/>
    <n v="5.21"/>
    <s v="Saskachewan"/>
    <s v="Prarie"/>
    <s v="Corporate"/>
    <s v="Office Supplies"/>
    <x v="5"/>
    <n v="0.37"/>
  </r>
  <r>
    <s v="Rick Wilson"/>
    <n v="19974"/>
    <x v="1041"/>
    <d v="2010-11-05T00:00:00"/>
    <x v="6"/>
    <s v="2010"/>
    <n v="2"/>
    <b v="0"/>
    <x v="1"/>
    <n v="14"/>
    <n v="3830.84"/>
    <n v="0.1"/>
    <s v="Delivery Truck"/>
    <n v="635.33000000000004"/>
    <n v="279.81"/>
    <n v="23.19"/>
    <s v="Saskachewan"/>
    <s v="Prarie"/>
    <s v="Corporate"/>
    <s v="Office Supplies"/>
    <x v="1"/>
    <n v="0.59"/>
  </r>
  <r>
    <s v="Rick Wilson"/>
    <n v="19974"/>
    <x v="1041"/>
    <d v="2010-11-05T00:00:00"/>
    <x v="6"/>
    <s v="2010"/>
    <n v="2"/>
    <b v="0"/>
    <x v="1"/>
    <n v="22"/>
    <n v="267.43"/>
    <n v="7.0000000000000007E-2"/>
    <s v="Regular Air"/>
    <n v="-45.98"/>
    <n v="12.28"/>
    <n v="6.13"/>
    <s v="Saskachewan"/>
    <s v="Prarie"/>
    <s v="Corporate"/>
    <s v="Office Supplies"/>
    <x v="0"/>
    <n v="0.56999999999999995"/>
  </r>
  <r>
    <s v="Liz Carlisle"/>
    <n v="20032"/>
    <x v="748"/>
    <d v="2012-11-07T00:00:00"/>
    <x v="6"/>
    <s v="2012"/>
    <n v="2"/>
    <b v="0"/>
    <x v="4"/>
    <n v="8"/>
    <n v="137.38"/>
    <n v="0.06"/>
    <s v="Regular Air"/>
    <n v="-11.39"/>
    <n v="17.48"/>
    <n v="1.99"/>
    <s v="Saskachewan"/>
    <s v="Prarie"/>
    <s v="Corporate"/>
    <s v="Technology"/>
    <x v="7"/>
    <n v="0.45"/>
  </r>
  <r>
    <s v="Lycoris Saunders"/>
    <n v="22727"/>
    <x v="609"/>
    <d v="2011-07-03T00:00:00"/>
    <x v="1"/>
    <s v="2011"/>
    <n v="0"/>
    <s v="FREE DELIVERY"/>
    <x v="3"/>
    <n v="45"/>
    <n v="296.82"/>
    <n v="7.0000000000000007E-2"/>
    <s v="Regular Air"/>
    <n v="-120.37"/>
    <n v="6.48"/>
    <n v="6.65"/>
    <s v="Saskachewan"/>
    <s v="Prarie"/>
    <s v="Corporate"/>
    <s v="Office Supplies"/>
    <x v="5"/>
    <n v="0.36"/>
  </r>
  <r>
    <s v="Anthony Garverick"/>
    <n v="22978"/>
    <x v="969"/>
    <d v="2009-04-03T00:00:00"/>
    <x v="8"/>
    <s v="2009"/>
    <n v="1"/>
    <b v="0"/>
    <x v="4"/>
    <n v="28"/>
    <n v="1801.95"/>
    <n v="0.03"/>
    <s v="Delivery Truck"/>
    <n v="-182.07"/>
    <n v="60.89"/>
    <n v="32.409999999999997"/>
    <s v="Saskachewan"/>
    <s v="Prarie"/>
    <s v="Small Business"/>
    <s v="Furniture"/>
    <x v="14"/>
    <n v="0.56000000000000005"/>
  </r>
  <r>
    <s v="MaryBeth Skach"/>
    <n v="23140"/>
    <x v="156"/>
    <d v="2012-02-10T00:00:00"/>
    <x v="5"/>
    <s v="2012"/>
    <n v="2"/>
    <b v="0"/>
    <x v="1"/>
    <n v="18"/>
    <n v="1713.8"/>
    <n v="0.05"/>
    <s v="Regular Air"/>
    <n v="1125.29"/>
    <n v="99.23"/>
    <n v="8.99"/>
    <s v="Saskachewan"/>
    <s v="Prarie"/>
    <s v="Home Office"/>
    <s v="Furniture"/>
    <x v="4"/>
    <n v="0.35"/>
  </r>
  <r>
    <s v="MaryBeth Skach"/>
    <n v="23140"/>
    <x v="156"/>
    <d v="2012-02-08T00:00:00"/>
    <x v="5"/>
    <s v="2012"/>
    <n v="0"/>
    <s v="FREE DELIVERY"/>
    <x v="1"/>
    <n v="16"/>
    <n v="116.69"/>
    <n v="0.02"/>
    <s v="Regular Air"/>
    <n v="11.69"/>
    <n v="7.08"/>
    <n v="2.35"/>
    <s v="Saskachewan"/>
    <s v="Prarie"/>
    <s v="Home Office"/>
    <s v="Office Supplies"/>
    <x v="12"/>
    <n v="0.47"/>
  </r>
  <r>
    <s v="Anthony Garverick"/>
    <n v="23586"/>
    <x v="169"/>
    <d v="2010-01-17T00:00:00"/>
    <x v="10"/>
    <s v="2010"/>
    <n v="3"/>
    <b v="0"/>
    <x v="4"/>
    <n v="32"/>
    <n v="210.9"/>
    <n v="0.03"/>
    <s v="Regular Air"/>
    <n v="-62.46"/>
    <n v="6.48"/>
    <n v="5.74"/>
    <s v="Saskachewan"/>
    <s v="Prarie"/>
    <s v="Small Business"/>
    <s v="Office Supplies"/>
    <x v="5"/>
    <n v="0.37"/>
  </r>
  <r>
    <s v="Liz Carlisle"/>
    <n v="23648"/>
    <x v="579"/>
    <d v="2012-09-25T00:00:00"/>
    <x v="11"/>
    <s v="2012"/>
    <n v="1"/>
    <b v="0"/>
    <x v="5"/>
    <n v="44"/>
    <n v="6768.16"/>
    <n v="0.03"/>
    <s v="Regular Air"/>
    <n v="907.49"/>
    <n v="152.47999999999999"/>
    <n v="6.5"/>
    <s v="Saskachewan"/>
    <s v="Prarie"/>
    <s v="Corporate"/>
    <s v="Technology"/>
    <x v="7"/>
    <n v="0.74"/>
  </r>
  <r>
    <s v="Liz Carlisle"/>
    <n v="23648"/>
    <x v="579"/>
    <d v="2012-09-25T00:00:00"/>
    <x v="11"/>
    <s v="2012"/>
    <n v="1"/>
    <b v="0"/>
    <x v="5"/>
    <n v="4"/>
    <n v="10.65"/>
    <n v="0.1"/>
    <s v="Regular Air"/>
    <n v="-0.64"/>
    <n v="2.61"/>
    <n v="0.5"/>
    <s v="Saskachewan"/>
    <s v="Prarie"/>
    <s v="Corporate"/>
    <s v="Office Supplies"/>
    <x v="11"/>
    <n v="0.39"/>
  </r>
  <r>
    <s v="MaryBeth Skach"/>
    <n v="24931"/>
    <x v="647"/>
    <d v="2011-11-11T00:00:00"/>
    <x v="6"/>
    <s v="2011"/>
    <n v="4"/>
    <b v="0"/>
    <x v="0"/>
    <n v="9"/>
    <n v="149.63999999999999"/>
    <n v="0.05"/>
    <s v="Regular Air"/>
    <n v="13.77"/>
    <n v="16.739999999999998"/>
    <n v="5.08"/>
    <s v="Saskachewan"/>
    <s v="Prarie"/>
    <s v="Home Office"/>
    <s v="Office Supplies"/>
    <x v="2"/>
    <n v="0.36"/>
  </r>
  <r>
    <s v="Rick Wilson"/>
    <n v="25443"/>
    <x v="303"/>
    <d v="2012-09-22T00:00:00"/>
    <x v="11"/>
    <s v="2012"/>
    <n v="0"/>
    <s v="FREE DELIVERY"/>
    <x v="4"/>
    <n v="33"/>
    <n v="570.24"/>
    <n v="0.01"/>
    <s v="Regular Air"/>
    <n v="-57.83"/>
    <n v="15.99"/>
    <n v="11.28"/>
    <s v="Saskachewan"/>
    <s v="Prarie"/>
    <s v="Corporate"/>
    <s v="Technology"/>
    <x v="16"/>
    <n v="0.38"/>
  </r>
  <r>
    <s v="Liz Carlisle"/>
    <n v="25953"/>
    <x v="717"/>
    <d v="2009-09-28T00:00:00"/>
    <x v="11"/>
    <s v="2009"/>
    <n v="1"/>
    <b v="0"/>
    <x v="5"/>
    <n v="27"/>
    <n v="258.54000000000002"/>
    <n v="0.1"/>
    <s v="Regular Air"/>
    <n v="-16.3"/>
    <n v="9.85"/>
    <n v="4.82"/>
    <s v="Saskachewan"/>
    <s v="Prarie"/>
    <s v="Corporate"/>
    <s v="Office Supplies"/>
    <x v="12"/>
    <n v="0.47"/>
  </r>
  <r>
    <s v="Liz Carlisle"/>
    <n v="25953"/>
    <x v="717"/>
    <d v="2009-09-28T00:00:00"/>
    <x v="11"/>
    <s v="2009"/>
    <n v="1"/>
    <b v="0"/>
    <x v="5"/>
    <n v="19"/>
    <n v="1972.884"/>
    <n v="0.04"/>
    <s v="Regular Air"/>
    <n v="140.91"/>
    <n v="125.99"/>
    <n v="7.69"/>
    <s v="Saskachewan"/>
    <s v="Prarie"/>
    <s v="Corporate"/>
    <s v="Technology"/>
    <x v="3"/>
    <n v="0.57999999999999996"/>
  </r>
  <r>
    <s v="Lindsay Castell"/>
    <n v="26144"/>
    <x v="1052"/>
    <d v="2011-10-27T00:00:00"/>
    <x v="0"/>
    <s v="2011"/>
    <n v="1"/>
    <b v="0"/>
    <x v="1"/>
    <n v="28"/>
    <n v="75.739999999999995"/>
    <n v="0.1"/>
    <s v="Regular Air"/>
    <n v="13.23"/>
    <n v="2.88"/>
    <n v="0.99"/>
    <s v="Saskachewan"/>
    <s v="Prarie"/>
    <s v="Small Business"/>
    <s v="Office Supplies"/>
    <x v="11"/>
    <n v="0.36"/>
  </r>
  <r>
    <s v="Justin Deggeller"/>
    <n v="26439"/>
    <x v="339"/>
    <d v="2011-09-16T00:00:00"/>
    <x v="11"/>
    <s v="2011"/>
    <n v="1"/>
    <b v="0"/>
    <x v="4"/>
    <n v="38"/>
    <n v="1230.83"/>
    <n v="0"/>
    <s v="Regular Air"/>
    <n v="75.5"/>
    <n v="30.98"/>
    <n v="6.5"/>
    <s v="Saskachewan"/>
    <s v="Prarie"/>
    <s v="Corporate"/>
    <s v="Technology"/>
    <x v="7"/>
    <n v="0.64"/>
  </r>
  <r>
    <s v="Justin Deggeller"/>
    <n v="26439"/>
    <x v="339"/>
    <d v="2011-09-15T00:00:00"/>
    <x v="11"/>
    <s v="2011"/>
    <n v="0"/>
    <s v="FREE DELIVERY"/>
    <x v="4"/>
    <n v="37"/>
    <n v="169.93"/>
    <n v="0.04"/>
    <s v="Regular Air"/>
    <n v="-114.35"/>
    <n v="4.28"/>
    <n v="5.74"/>
    <s v="Saskachewan"/>
    <s v="Prarie"/>
    <s v="Corporate"/>
    <s v="Office Supplies"/>
    <x v="5"/>
    <n v="0.4"/>
  </r>
  <r>
    <s v="Justin Deggeller"/>
    <n v="26439"/>
    <x v="339"/>
    <d v="2011-09-17T00:00:00"/>
    <x v="11"/>
    <s v="2011"/>
    <n v="2"/>
    <b v="0"/>
    <x v="4"/>
    <n v="23"/>
    <n v="1176.944"/>
    <n v="0.1"/>
    <s v="Regular Air"/>
    <n v="53.65"/>
    <n v="65.989999999999995"/>
    <n v="4.99"/>
    <s v="Saskachewan"/>
    <s v="Prarie"/>
    <s v="Corporate"/>
    <s v="Technology"/>
    <x v="3"/>
    <n v="0.57999999999999996"/>
  </r>
  <r>
    <s v="Rick Wilson"/>
    <n v="26466"/>
    <x v="790"/>
    <d v="2009-06-12T00:00:00"/>
    <x v="3"/>
    <s v="2009"/>
    <n v="1"/>
    <b v="0"/>
    <x v="5"/>
    <n v="29"/>
    <n v="909.721"/>
    <n v="0.01"/>
    <s v="Regular Air"/>
    <n v="287.99"/>
    <n v="35.99"/>
    <n v="5.99"/>
    <s v="Saskachewan"/>
    <s v="Prarie"/>
    <s v="Corporate"/>
    <s v="Technology"/>
    <x v="3"/>
    <n v="0.38"/>
  </r>
  <r>
    <s v="Maxwell Schwartz"/>
    <n v="28037"/>
    <x v="521"/>
    <d v="2009-12-13T00:00:00"/>
    <x v="9"/>
    <s v="2009"/>
    <n v="1"/>
    <b v="0"/>
    <x v="1"/>
    <n v="31"/>
    <n v="203.53"/>
    <n v="0.06"/>
    <s v="Regular Air"/>
    <n v="-101.28"/>
    <n v="6.68"/>
    <n v="6.93"/>
    <s v="Saskachewan"/>
    <s v="Prarie"/>
    <s v="Corporate"/>
    <s v="Office Supplies"/>
    <x v="5"/>
    <n v="0.37"/>
  </r>
  <r>
    <s v="Lindsay Castell"/>
    <n v="28294"/>
    <x v="988"/>
    <d v="2012-05-23T00:00:00"/>
    <x v="7"/>
    <s v="2012"/>
    <n v="1"/>
    <b v="0"/>
    <x v="1"/>
    <n v="47"/>
    <n v="63.47"/>
    <n v="0"/>
    <s v="Regular Air"/>
    <n v="-19.920000000000002"/>
    <n v="1.26"/>
    <n v="0.7"/>
    <s v="Saskachewan"/>
    <s v="Prarie"/>
    <s v="Corporate"/>
    <s v="Office Supplies"/>
    <x v="6"/>
    <n v="0.81"/>
  </r>
  <r>
    <s v="Lycoris Saunders"/>
    <n v="28453"/>
    <x v="1341"/>
    <d v="2012-12-28T00:00:00"/>
    <x v="9"/>
    <s v="2012"/>
    <n v="0"/>
    <s v="FREE DELIVERY"/>
    <x v="5"/>
    <n v="26"/>
    <n v="560.03"/>
    <n v="0.04"/>
    <s v="Regular Air"/>
    <n v="-139.87"/>
    <n v="21.66"/>
    <n v="13.99"/>
    <s v="Saskachewan"/>
    <s v="Prarie"/>
    <s v="Home Office"/>
    <s v="Office Supplies"/>
    <x v="1"/>
    <n v="0.52"/>
  </r>
  <r>
    <s v="Lindsay Castell"/>
    <n v="28512"/>
    <x v="1342"/>
    <d v="2010-04-28T00:00:00"/>
    <x v="8"/>
    <s v="2010"/>
    <n v="1"/>
    <b v="0"/>
    <x v="4"/>
    <n v="11"/>
    <n v="323.91000000000003"/>
    <n v="0.09"/>
    <s v="Regular Air"/>
    <n v="-96.53"/>
    <n v="30.73"/>
    <n v="4"/>
    <s v="Saskachewan"/>
    <s v="Prarie"/>
    <s v="Corporate"/>
    <s v="Technology"/>
    <x v="7"/>
    <n v="0.75"/>
  </r>
  <r>
    <s v="Lindsay Castell"/>
    <n v="28512"/>
    <x v="1342"/>
    <d v="2010-04-29T00:00:00"/>
    <x v="8"/>
    <s v="2010"/>
    <n v="2"/>
    <b v="0"/>
    <x v="4"/>
    <n v="10"/>
    <n v="185.59"/>
    <n v="0.1"/>
    <s v="Regular Air"/>
    <n v="12.01"/>
    <n v="19.98"/>
    <n v="5.77"/>
    <s v="Saskachewan"/>
    <s v="Prarie"/>
    <s v="Corporate"/>
    <s v="Office Supplies"/>
    <x v="5"/>
    <n v="0.38"/>
  </r>
  <r>
    <s v="Lindsay Castell"/>
    <n v="28512"/>
    <x v="1342"/>
    <d v="2010-04-29T00:00:00"/>
    <x v="8"/>
    <s v="2010"/>
    <n v="2"/>
    <b v="0"/>
    <x v="4"/>
    <n v="18"/>
    <n v="7168.15"/>
    <n v="0.05"/>
    <s v="Regular Air"/>
    <n v="1593.61"/>
    <n v="419.19"/>
    <n v="19.989999999999998"/>
    <s v="Saskachewan"/>
    <s v="Prarie"/>
    <s v="Corporate"/>
    <s v="Office Supplies"/>
    <x v="0"/>
    <n v="0.57999999999999996"/>
  </r>
  <r>
    <s v="Liz Pelletier"/>
    <n v="28641"/>
    <x v="719"/>
    <d v="2011-10-13T00:00:00"/>
    <x v="0"/>
    <s v="2011"/>
    <n v="1"/>
    <b v="0"/>
    <x v="3"/>
    <n v="33"/>
    <n v="278.64999999999998"/>
    <n v="0.05"/>
    <s v="Express Air"/>
    <n v="-36.340000000000003"/>
    <n v="8.32"/>
    <n v="2.38"/>
    <s v="Saskachewan"/>
    <s v="Prarie"/>
    <s v="Home Office"/>
    <s v="Technology"/>
    <x v="7"/>
    <n v="0.74"/>
  </r>
  <r>
    <s v="Maxwell Schwartz"/>
    <n v="28867"/>
    <x v="1245"/>
    <d v="2011-07-23T00:00:00"/>
    <x v="1"/>
    <s v="2011"/>
    <n v="1"/>
    <b v="0"/>
    <x v="4"/>
    <n v="43"/>
    <n v="866.73"/>
    <n v="0.1"/>
    <s v="Regular Air"/>
    <n v="-199.98"/>
    <n v="20.97"/>
    <n v="6.5"/>
    <s v="Saskachewan"/>
    <s v="Prarie"/>
    <s v="Corporate"/>
    <s v="Technology"/>
    <x v="7"/>
    <n v="0.78"/>
  </r>
  <r>
    <s v="Maxwell Schwartz"/>
    <n v="28867"/>
    <x v="1245"/>
    <d v="2011-07-23T00:00:00"/>
    <x v="1"/>
    <s v="2011"/>
    <n v="1"/>
    <b v="0"/>
    <x v="4"/>
    <n v="6"/>
    <n v="642.41999999999996"/>
    <n v="0.03"/>
    <s v="Regular Air"/>
    <n v="80.010000000000005"/>
    <n v="104.85"/>
    <n v="19.989999999999998"/>
    <s v="Saskachewan"/>
    <s v="Prarie"/>
    <s v="Corporate"/>
    <s v="Office Supplies"/>
    <x v="5"/>
    <n v="0.37"/>
  </r>
  <r>
    <s v="Maxwell Schwartz"/>
    <n v="28867"/>
    <x v="1245"/>
    <d v="2011-07-24T00:00:00"/>
    <x v="1"/>
    <s v="2011"/>
    <n v="2"/>
    <b v="0"/>
    <x v="4"/>
    <n v="26"/>
    <n v="2169.7525000000001"/>
    <n v="0.02"/>
    <s v="Regular Air"/>
    <n v="374.75"/>
    <n v="95.99"/>
    <n v="8.99"/>
    <s v="Saskachewan"/>
    <s v="Prarie"/>
    <s v="Corporate"/>
    <s v="Technology"/>
    <x v="3"/>
    <n v="0.56999999999999995"/>
  </r>
  <r>
    <s v="Janet Lee"/>
    <n v="28899"/>
    <x v="1339"/>
    <d v="2012-06-16T00:00:00"/>
    <x v="3"/>
    <s v="2012"/>
    <n v="2"/>
    <b v="0"/>
    <x v="0"/>
    <n v="27"/>
    <n v="4488.2635"/>
    <n v="0.06"/>
    <s v="Regular Air"/>
    <n v="750.55"/>
    <n v="205.99"/>
    <n v="5"/>
    <s v="Saskachewan"/>
    <s v="Prarie"/>
    <s v="Consumer"/>
    <s v="Technology"/>
    <x v="3"/>
    <n v="0.59"/>
  </r>
  <r>
    <s v="Craig Carreira"/>
    <n v="30343"/>
    <x v="215"/>
    <d v="2012-05-23T00:00:00"/>
    <x v="7"/>
    <s v="2012"/>
    <n v="2"/>
    <b v="0"/>
    <x v="5"/>
    <n v="8"/>
    <n v="41343.21"/>
    <n v="0.09"/>
    <s v="Regular Air"/>
    <n v="3852.19"/>
    <n v="6783.02"/>
    <n v="24.49"/>
    <s v="Saskachewan"/>
    <s v="Prarie"/>
    <s v="Corporate"/>
    <s v="Technology"/>
    <x v="16"/>
    <n v="0.39"/>
  </r>
  <r>
    <s v="Paul Stevenson"/>
    <n v="30657"/>
    <x v="1343"/>
    <d v="2011-05-11T00:00:00"/>
    <x v="7"/>
    <s v="2011"/>
    <n v="1"/>
    <b v="0"/>
    <x v="1"/>
    <n v="6"/>
    <n v="273.38"/>
    <n v="0.06"/>
    <s v="Express Air"/>
    <n v="-170.91"/>
    <n v="43.22"/>
    <n v="16.71"/>
    <s v="Saskachewan"/>
    <s v="Prarie"/>
    <s v="Corporate"/>
    <s v="Technology"/>
    <x v="7"/>
    <n v="0.66"/>
  </r>
  <r>
    <s v="Paul Stevenson"/>
    <n v="30657"/>
    <x v="1343"/>
    <d v="2011-05-12T00:00:00"/>
    <x v="7"/>
    <s v="2011"/>
    <n v="2"/>
    <b v="0"/>
    <x v="1"/>
    <n v="8"/>
    <n v="179.66"/>
    <n v="0.01"/>
    <s v="Regular Air"/>
    <n v="-1.73"/>
    <n v="22.24"/>
    <n v="1.99"/>
    <s v="Saskachewan"/>
    <s v="Prarie"/>
    <s v="Corporate"/>
    <s v="Technology"/>
    <x v="7"/>
    <n v="0.43"/>
  </r>
  <r>
    <s v="Paul Stevenson"/>
    <n v="31330"/>
    <x v="306"/>
    <d v="2010-06-02T00:00:00"/>
    <x v="3"/>
    <s v="2010"/>
    <n v="1"/>
    <b v="0"/>
    <x v="1"/>
    <n v="2"/>
    <n v="13.5"/>
    <n v="0.04"/>
    <s v="Regular Air"/>
    <n v="-7.9"/>
    <n v="5.98"/>
    <n v="1.67"/>
    <s v="Saskachewan"/>
    <s v="Prarie"/>
    <s v="Corporate"/>
    <s v="Office Supplies"/>
    <x v="12"/>
    <n v="0.51"/>
  </r>
  <r>
    <s v="Paul Stevenson"/>
    <n v="31330"/>
    <x v="306"/>
    <d v="2010-06-02T00:00:00"/>
    <x v="3"/>
    <s v="2010"/>
    <n v="1"/>
    <b v="0"/>
    <x v="1"/>
    <n v="38"/>
    <n v="540.64"/>
    <n v="0.02"/>
    <s v="Regular Air"/>
    <n v="13.89"/>
    <n v="13.43"/>
    <n v="5.5"/>
    <s v="Saskachewan"/>
    <s v="Prarie"/>
    <s v="Corporate"/>
    <s v="Office Supplies"/>
    <x v="0"/>
    <n v="0.56999999999999995"/>
  </r>
  <r>
    <s v="Kelly Collister"/>
    <n v="31556"/>
    <x v="614"/>
    <d v="2011-07-28T00:00:00"/>
    <x v="1"/>
    <s v="2011"/>
    <n v="1"/>
    <b v="0"/>
    <x v="5"/>
    <n v="35"/>
    <n v="269.35000000000002"/>
    <n v="7.0000000000000007E-2"/>
    <s v="Regular Air"/>
    <n v="-14.99"/>
    <n v="7.7"/>
    <n v="3.68"/>
    <s v="Saskachewan"/>
    <s v="Prarie"/>
    <s v="Consumer"/>
    <s v="Furniture"/>
    <x v="4"/>
    <n v="0.52"/>
  </r>
  <r>
    <s v="Greg Hansen"/>
    <n v="31648"/>
    <x v="742"/>
    <d v="2011-08-20T00:00:00"/>
    <x v="2"/>
    <s v="2011"/>
    <n v="0"/>
    <s v="FREE DELIVERY"/>
    <x v="1"/>
    <n v="8"/>
    <n v="68.94"/>
    <n v="0"/>
    <s v="Regular Air"/>
    <n v="-32.630000000000003"/>
    <n v="8.32"/>
    <n v="2.38"/>
    <s v="Saskachewan"/>
    <s v="Prarie"/>
    <s v="Home Office"/>
    <s v="Technology"/>
    <x v="7"/>
    <n v="0.74"/>
  </r>
  <r>
    <s v="Greg Hansen"/>
    <n v="31648"/>
    <x v="742"/>
    <d v="2011-08-22T00:00:00"/>
    <x v="2"/>
    <s v="2011"/>
    <n v="2"/>
    <b v="0"/>
    <x v="1"/>
    <n v="10"/>
    <n v="74.040000000000006"/>
    <n v="0.03"/>
    <s v="Regular Air"/>
    <n v="-37.04"/>
    <n v="6.68"/>
    <n v="7.3"/>
    <s v="Saskachewan"/>
    <s v="Prarie"/>
    <s v="Home Office"/>
    <s v="Office Supplies"/>
    <x v="5"/>
    <n v="0.37"/>
  </r>
  <r>
    <s v="Liz Carlisle"/>
    <n v="32100"/>
    <x v="537"/>
    <d v="2012-05-25T00:00:00"/>
    <x v="7"/>
    <s v="2012"/>
    <n v="2"/>
    <b v="0"/>
    <x v="4"/>
    <n v="29"/>
    <n v="1104.28"/>
    <n v="0.08"/>
    <s v="Regular Air"/>
    <n v="359.75"/>
    <n v="40.98"/>
    <n v="1.99"/>
    <s v="Saskachewan"/>
    <s v="Prarie"/>
    <s v="Corporate"/>
    <s v="Technology"/>
    <x v="7"/>
    <n v="0.44"/>
  </r>
  <r>
    <s v="Jonathan Doherty"/>
    <n v="32675"/>
    <x v="402"/>
    <d v="2009-11-04T00:00:00"/>
    <x v="6"/>
    <s v="2009"/>
    <n v="1"/>
    <b v="0"/>
    <x v="1"/>
    <n v="20"/>
    <n v="6865.19"/>
    <n v="0.09"/>
    <s v="Delivery Truck"/>
    <n v="1541.68"/>
    <n v="349.45"/>
    <n v="60"/>
    <s v="Saskachewan"/>
    <s v="Prarie"/>
    <s v="Corporate"/>
    <s v="Furniture"/>
    <x v="10"/>
    <m/>
  </r>
  <r>
    <s v="Lycoris Saunders"/>
    <n v="32804"/>
    <x v="1133"/>
    <d v="2012-09-10T00:00:00"/>
    <x v="11"/>
    <s v="2012"/>
    <n v="1"/>
    <b v="0"/>
    <x v="4"/>
    <n v="49"/>
    <n v="174.81"/>
    <n v="7.0000000000000007E-2"/>
    <s v="Regular Air"/>
    <n v="74.819999999999993"/>
    <n v="3.75"/>
    <n v="0.5"/>
    <s v="Saskachewan"/>
    <s v="Prarie"/>
    <s v="Corporate"/>
    <s v="Office Supplies"/>
    <x v="11"/>
    <n v="0.37"/>
  </r>
  <r>
    <s v="Lycoris Saunders"/>
    <n v="32804"/>
    <x v="1133"/>
    <d v="2012-09-11T00:00:00"/>
    <x v="11"/>
    <s v="2012"/>
    <n v="2"/>
    <b v="0"/>
    <x v="4"/>
    <n v="20"/>
    <n v="89.51"/>
    <n v="0.02"/>
    <s v="Regular Air"/>
    <n v="-61.99"/>
    <n v="3.98"/>
    <n v="5.26"/>
    <s v="Saskachewan"/>
    <s v="Prarie"/>
    <s v="Corporate"/>
    <s v="Office Supplies"/>
    <x v="2"/>
    <n v="0.38"/>
  </r>
  <r>
    <s v="Lycoris Saunders"/>
    <n v="32806"/>
    <x v="194"/>
    <d v="2011-06-22T00:00:00"/>
    <x v="3"/>
    <s v="2011"/>
    <n v="1"/>
    <b v="0"/>
    <x v="1"/>
    <n v="48"/>
    <n v="175.99"/>
    <n v="0.1"/>
    <s v="Express Air"/>
    <n v="77.3"/>
    <n v="3.69"/>
    <n v="0.5"/>
    <s v="Saskachewan"/>
    <s v="Prarie"/>
    <s v="Home Office"/>
    <s v="Office Supplies"/>
    <x v="11"/>
    <n v="0.38"/>
  </r>
  <r>
    <s v="Lycoris Saunders"/>
    <n v="32806"/>
    <x v="194"/>
    <d v="2011-06-23T00:00:00"/>
    <x v="3"/>
    <s v="2011"/>
    <n v="2"/>
    <b v="0"/>
    <x v="1"/>
    <n v="33"/>
    <n v="221.23"/>
    <n v="0.02"/>
    <s v="Regular Air"/>
    <n v="-45.29"/>
    <n v="6.68"/>
    <n v="5.2"/>
    <s v="Saskachewan"/>
    <s v="Prarie"/>
    <s v="Home Office"/>
    <s v="Office Supplies"/>
    <x v="5"/>
    <n v="0.37"/>
  </r>
  <r>
    <s v="Janet Lee"/>
    <n v="32996"/>
    <x v="1144"/>
    <d v="2010-12-20T00:00:00"/>
    <x v="9"/>
    <s v="2010"/>
    <n v="3"/>
    <b v="0"/>
    <x v="5"/>
    <n v="15"/>
    <n v="262.29000000000002"/>
    <n v="0.09"/>
    <s v="Regular Air"/>
    <n v="7.26"/>
    <n v="17.78"/>
    <n v="5.03"/>
    <s v="Saskachewan"/>
    <s v="Prarie"/>
    <s v="Consumer"/>
    <s v="Furniture"/>
    <x v="4"/>
    <n v="0.54"/>
  </r>
  <r>
    <s v="Janet Lee"/>
    <n v="32996"/>
    <x v="1144"/>
    <d v="2010-12-19T00:00:00"/>
    <x v="9"/>
    <s v="2010"/>
    <n v="2"/>
    <b v="0"/>
    <x v="5"/>
    <n v="2"/>
    <n v="116.31399999999999"/>
    <n v="0.04"/>
    <s v="Regular Air"/>
    <n v="-300.85000000000002"/>
    <n v="65.989999999999995"/>
    <n v="3.9"/>
    <s v="Saskachewan"/>
    <s v="Prarie"/>
    <s v="Consumer"/>
    <s v="Technology"/>
    <x v="3"/>
    <n v="0.55000000000000004"/>
  </r>
  <r>
    <s v="Dennis Pardue"/>
    <n v="33184"/>
    <x v="925"/>
    <d v="2012-02-15T00:00:00"/>
    <x v="5"/>
    <s v="2012"/>
    <n v="2"/>
    <b v="0"/>
    <x v="3"/>
    <n v="32"/>
    <n v="402.49"/>
    <n v="0"/>
    <s v="Regular Air"/>
    <n v="41.79"/>
    <n v="11.7"/>
    <n v="5.63"/>
    <s v="Saskachewan"/>
    <s v="Prarie"/>
    <s v="Small Business"/>
    <s v="Office Supplies"/>
    <x v="2"/>
    <n v="0.4"/>
  </r>
  <r>
    <s v="Dennis Pardue"/>
    <n v="33184"/>
    <x v="925"/>
    <d v="2012-02-15T00:00:00"/>
    <x v="5"/>
    <s v="2012"/>
    <n v="2"/>
    <b v="0"/>
    <x v="3"/>
    <n v="1"/>
    <n v="1754.29"/>
    <n v="0.09"/>
    <s v="Regular Air"/>
    <n v="-961.5"/>
    <n v="1889.99"/>
    <n v="19.989999999999998"/>
    <s v="Saskachewan"/>
    <s v="Prarie"/>
    <s v="Small Business"/>
    <s v="Office Supplies"/>
    <x v="2"/>
    <n v="0.36"/>
  </r>
  <r>
    <s v="Jonathan Doherty"/>
    <n v="33731"/>
    <x v="26"/>
    <d v="2012-10-09T00:00:00"/>
    <x v="0"/>
    <s v="2012"/>
    <n v="1"/>
    <b v="0"/>
    <x v="1"/>
    <n v="27"/>
    <n v="8213.3700000000008"/>
    <n v="0.02"/>
    <s v="Delivery Truck"/>
    <n v="1148.8800000000001"/>
    <n v="284.98"/>
    <n v="69.55"/>
    <s v="Saskachewan"/>
    <s v="Prarie"/>
    <s v="Corporate"/>
    <s v="Furniture"/>
    <x v="14"/>
    <n v="0.6"/>
  </r>
  <r>
    <s v="Jonathan Doherty"/>
    <n v="33731"/>
    <x v="26"/>
    <d v="2012-10-08T00:00:00"/>
    <x v="0"/>
    <s v="2012"/>
    <n v="0"/>
    <s v="FREE DELIVERY"/>
    <x v="1"/>
    <n v="32"/>
    <n v="109.01"/>
    <n v="0.09"/>
    <s v="Regular Air"/>
    <n v="8.4499999999999993"/>
    <n v="3.58"/>
    <n v="1.63"/>
    <s v="Saskachewan"/>
    <s v="Prarie"/>
    <s v="Corporate"/>
    <s v="Office Supplies"/>
    <x v="6"/>
    <n v="0.36"/>
  </r>
  <r>
    <s v="Jonathan Doherty"/>
    <n v="33731"/>
    <x v="26"/>
    <d v="2012-10-10T00:00:00"/>
    <x v="0"/>
    <s v="2012"/>
    <n v="2"/>
    <b v="0"/>
    <x v="1"/>
    <n v="12"/>
    <n v="138.88"/>
    <n v="0.05"/>
    <s v="Regular Air"/>
    <n v="-23.99"/>
    <n v="11.29"/>
    <n v="5.03"/>
    <s v="Saskachewan"/>
    <s v="Prarie"/>
    <s v="Corporate"/>
    <s v="Office Supplies"/>
    <x v="0"/>
    <n v="0.59"/>
  </r>
  <r>
    <s v="Dennis Pardue"/>
    <n v="34112"/>
    <x v="1344"/>
    <d v="2011-09-03T00:00:00"/>
    <x v="11"/>
    <s v="2011"/>
    <n v="2"/>
    <b v="0"/>
    <x v="5"/>
    <n v="13"/>
    <n v="315.79199999999997"/>
    <n v="0.1"/>
    <s v="Regular Air"/>
    <n v="-105.77"/>
    <n v="28.99"/>
    <n v="8.59"/>
    <s v="Saskachewan"/>
    <s v="Prarie"/>
    <s v="Small Business"/>
    <s v="Technology"/>
    <x v="3"/>
    <n v="0.56000000000000005"/>
  </r>
  <r>
    <s v="Lycoris Saunders"/>
    <n v="34849"/>
    <x v="620"/>
    <d v="2010-10-14T00:00:00"/>
    <x v="0"/>
    <s v="2010"/>
    <n v="2"/>
    <b v="0"/>
    <x v="5"/>
    <n v="3"/>
    <n v="11.76"/>
    <n v="0.1"/>
    <s v="Regular Air"/>
    <n v="-2.83"/>
    <n v="4.13"/>
    <n v="0.5"/>
    <s v="Saskachewan"/>
    <s v="Prarie"/>
    <s v="Home Office"/>
    <s v="Office Supplies"/>
    <x v="11"/>
    <n v="0.39"/>
  </r>
  <r>
    <s v="Lycoris Saunders"/>
    <n v="34849"/>
    <x v="620"/>
    <d v="2010-10-13T00:00:00"/>
    <x v="0"/>
    <s v="2010"/>
    <n v="1"/>
    <b v="0"/>
    <x v="5"/>
    <n v="22"/>
    <n v="100.13"/>
    <n v="0.08"/>
    <s v="Regular Air"/>
    <n v="19.77"/>
    <n v="4.7300000000000004"/>
    <n v="1.52"/>
    <s v="Saskachewan"/>
    <s v="Prarie"/>
    <s v="Home Office"/>
    <s v="Office Supplies"/>
    <x v="5"/>
    <n v="0.36"/>
  </r>
  <r>
    <s v="Lycoris Saunders"/>
    <n v="34849"/>
    <x v="620"/>
    <d v="2010-10-13T00:00:00"/>
    <x v="0"/>
    <s v="2010"/>
    <n v="1"/>
    <b v="0"/>
    <x v="5"/>
    <n v="3"/>
    <n v="1192.93"/>
    <n v="7.0000000000000007E-2"/>
    <s v="Regular Air"/>
    <n v="-434.81"/>
    <n v="419.19"/>
    <n v="19.989999999999998"/>
    <s v="Saskachewan"/>
    <s v="Prarie"/>
    <s v="Home Office"/>
    <s v="Office Supplies"/>
    <x v="0"/>
    <n v="0.57999999999999996"/>
  </r>
  <r>
    <s v="Paul Stevenson"/>
    <n v="37923"/>
    <x v="1089"/>
    <d v="2010-03-28T00:00:00"/>
    <x v="4"/>
    <s v="2010"/>
    <n v="1"/>
    <b v="0"/>
    <x v="3"/>
    <n v="29"/>
    <n v="198.43"/>
    <n v="0.01"/>
    <s v="Regular Air"/>
    <n v="-79.67"/>
    <n v="6.48"/>
    <n v="6.81"/>
    <s v="Saskachewan"/>
    <s v="Prarie"/>
    <s v="Corporate"/>
    <s v="Office Supplies"/>
    <x v="5"/>
    <n v="0.36"/>
  </r>
  <r>
    <s v="Dennis Pardue"/>
    <n v="38215"/>
    <x v="715"/>
    <d v="2010-01-03T00:00:00"/>
    <x v="10"/>
    <s v="2010"/>
    <n v="1"/>
    <b v="0"/>
    <x v="5"/>
    <n v="42"/>
    <n v="756.72950000000003"/>
    <n v="7.0000000000000007E-2"/>
    <s v="Regular Air"/>
    <n v="64.78"/>
    <n v="20.99"/>
    <n v="4.8099999999999996"/>
    <s v="Saskachewan"/>
    <s v="Prarie"/>
    <s v="Small Business"/>
    <s v="Technology"/>
    <x v="3"/>
    <n v="0.57999999999999996"/>
  </r>
  <r>
    <s v="Dennis Pardue"/>
    <n v="38215"/>
    <x v="715"/>
    <d v="2010-01-04T00:00:00"/>
    <x v="10"/>
    <s v="2010"/>
    <n v="2"/>
    <b v="0"/>
    <x v="5"/>
    <n v="38"/>
    <n v="3676.96"/>
    <n v="0.09"/>
    <s v="Express Air"/>
    <n v="1233.45"/>
    <n v="104.85"/>
    <n v="19.989999999999998"/>
    <s v="Saskachewan"/>
    <s v="Prarie"/>
    <s v="Small Business"/>
    <s v="Office Supplies"/>
    <x v="5"/>
    <n v="0.37"/>
  </r>
  <r>
    <s v="Jonathan Doherty"/>
    <n v="38659"/>
    <x v="831"/>
    <d v="2010-04-03T00:00:00"/>
    <x v="8"/>
    <s v="2010"/>
    <n v="4"/>
    <b v="0"/>
    <x v="0"/>
    <n v="48"/>
    <n v="3982.42"/>
    <n v="0.04"/>
    <s v="Regular Air"/>
    <n v="1560.82"/>
    <n v="83.1"/>
    <n v="6.13"/>
    <s v="Saskachewan"/>
    <s v="Prarie"/>
    <s v="Corporate"/>
    <s v="Technology"/>
    <x v="7"/>
    <n v="0.45"/>
  </r>
  <r>
    <s v="Jonathan Doherty"/>
    <n v="38659"/>
    <x v="831"/>
    <d v="2010-04-06T00:00:00"/>
    <x v="8"/>
    <s v="2010"/>
    <n v="7"/>
    <b v="0"/>
    <x v="0"/>
    <n v="32"/>
    <n v="4025.66"/>
    <n v="0.05"/>
    <s v="Delivery Truck"/>
    <n v="-395.12"/>
    <n v="124.49"/>
    <n v="51.94"/>
    <s v="Saskachewan"/>
    <s v="Prarie"/>
    <s v="Corporate"/>
    <s v="Furniture"/>
    <x v="10"/>
    <n v="0.63"/>
  </r>
  <r>
    <s v="Liz Carlisle"/>
    <n v="38982"/>
    <x v="811"/>
    <d v="2009-07-18T00:00:00"/>
    <x v="1"/>
    <s v="2009"/>
    <n v="1"/>
    <b v="0"/>
    <x v="3"/>
    <n v="43"/>
    <n v="1114.42"/>
    <n v="0.09"/>
    <s v="Regular Air"/>
    <n v="425.07"/>
    <n v="28.48"/>
    <n v="1.99"/>
    <s v="Saskachewan"/>
    <s v="Prarie"/>
    <s v="Corporate"/>
    <s v="Technology"/>
    <x v="7"/>
    <n v="0.4"/>
  </r>
  <r>
    <s v="Neil Knudson"/>
    <n v="39908"/>
    <x v="755"/>
    <d v="2009-05-12T00:00:00"/>
    <x v="7"/>
    <s v="2009"/>
    <n v="2"/>
    <b v="0"/>
    <x v="0"/>
    <n v="23"/>
    <n v="753.75"/>
    <n v="0.1"/>
    <s v="Regular Air"/>
    <n v="31.17"/>
    <n v="34.99"/>
    <n v="7.73"/>
    <s v="Saskachewan"/>
    <s v="Prarie"/>
    <s v="Home Office"/>
    <s v="Office Supplies"/>
    <x v="12"/>
    <n v="0.59"/>
  </r>
  <r>
    <s v="Frank Gastineau"/>
    <n v="40225"/>
    <x v="552"/>
    <d v="2011-01-16T00:00:00"/>
    <x v="10"/>
    <s v="2011"/>
    <n v="7"/>
    <b v="0"/>
    <x v="0"/>
    <n v="50"/>
    <n v="839.07"/>
    <n v="0.06"/>
    <s v="Regular Air"/>
    <n v="212.73"/>
    <n v="16.739999999999998"/>
    <n v="5.08"/>
    <s v="Saskachewan"/>
    <s v="Prarie"/>
    <s v="Small Business"/>
    <s v="Office Supplies"/>
    <x v="2"/>
    <n v="0.36"/>
  </r>
  <r>
    <s v="Frank Gastineau"/>
    <n v="40225"/>
    <x v="552"/>
    <d v="2011-01-11T00:00:00"/>
    <x v="10"/>
    <s v="2011"/>
    <n v="2"/>
    <b v="0"/>
    <x v="0"/>
    <n v="45"/>
    <n v="5643.49"/>
    <n v="0.05"/>
    <s v="Delivery Truck"/>
    <n v="-1857.06"/>
    <n v="122.99"/>
    <n v="70.2"/>
    <s v="Saskachewan"/>
    <s v="Prarie"/>
    <s v="Small Business"/>
    <s v="Furniture"/>
    <x v="14"/>
    <n v="0.74"/>
  </r>
  <r>
    <s v="Greg Hansen"/>
    <n v="40512"/>
    <x v="638"/>
    <d v="2010-09-18T00:00:00"/>
    <x v="11"/>
    <s v="2010"/>
    <n v="1"/>
    <b v="0"/>
    <x v="4"/>
    <n v="41"/>
    <n v="405.83"/>
    <n v="0.06"/>
    <s v="Regular Air"/>
    <n v="178.86"/>
    <n v="9.9"/>
    <n v="1.39"/>
    <s v="Saskachewan"/>
    <s v="Prarie"/>
    <s v="Home Office"/>
    <s v="Office Supplies"/>
    <x v="8"/>
    <n v="0.37"/>
  </r>
  <r>
    <s v="MaryBeth Skach"/>
    <n v="41636"/>
    <x v="691"/>
    <d v="2009-08-15T00:00:00"/>
    <x v="2"/>
    <s v="2009"/>
    <n v="1"/>
    <b v="0"/>
    <x v="5"/>
    <n v="47"/>
    <n v="5294.48"/>
    <n v="0.03"/>
    <s v="Regular Air"/>
    <n v="1521.31"/>
    <n v="107.53"/>
    <n v="5.81"/>
    <s v="Saskachewan"/>
    <s v="Prarie"/>
    <s v="Home Office"/>
    <s v="Furniture"/>
    <x v="4"/>
    <n v="0.65"/>
  </r>
  <r>
    <s v="MaryBeth Skach"/>
    <n v="41636"/>
    <x v="691"/>
    <d v="2009-08-16T00:00:00"/>
    <x v="2"/>
    <s v="2009"/>
    <n v="2"/>
    <b v="0"/>
    <x v="5"/>
    <n v="25"/>
    <n v="423.15"/>
    <n v="0.05"/>
    <s v="Regular Air"/>
    <n v="-47.28"/>
    <n v="16.98"/>
    <n v="7.78"/>
    <s v="Saskachewan"/>
    <s v="Prarie"/>
    <s v="Home Office"/>
    <s v="Office Supplies"/>
    <x v="12"/>
    <n v="0.56999999999999995"/>
  </r>
  <r>
    <s v="MaryBeth Skach"/>
    <n v="41636"/>
    <x v="691"/>
    <d v="2009-08-16T00:00:00"/>
    <x v="2"/>
    <s v="2009"/>
    <n v="2"/>
    <b v="0"/>
    <x v="5"/>
    <n v="27"/>
    <n v="2762.857"/>
    <n v="0.03"/>
    <s v="Regular Air"/>
    <n v="722.24"/>
    <n v="115.99"/>
    <n v="4.2300000000000004"/>
    <s v="Saskachewan"/>
    <s v="Prarie"/>
    <s v="Home Office"/>
    <s v="Technology"/>
    <x v="3"/>
    <n v="0.56000000000000005"/>
  </r>
  <r>
    <s v="Jonathan Doherty"/>
    <n v="41799"/>
    <x v="794"/>
    <d v="2009-06-24T00:00:00"/>
    <x v="3"/>
    <s v="2009"/>
    <n v="1"/>
    <b v="0"/>
    <x v="1"/>
    <n v="21"/>
    <n v="1130.806"/>
    <n v="0.04"/>
    <s v="Regular Air"/>
    <n v="95.15"/>
    <n v="65.989999999999995"/>
    <n v="4.99"/>
    <s v="Saskachewan"/>
    <s v="Prarie"/>
    <s v="Corporate"/>
    <s v="Technology"/>
    <x v="3"/>
    <n v="0.56999999999999995"/>
  </r>
  <r>
    <s v="Lycoris Saunders"/>
    <n v="41857"/>
    <x v="16"/>
    <d v="2011-05-11T00:00:00"/>
    <x v="7"/>
    <s v="2011"/>
    <n v="5"/>
    <b v="0"/>
    <x v="0"/>
    <n v="45"/>
    <n v="461.05"/>
    <n v="0.04"/>
    <s v="Express Air"/>
    <n v="-38.39"/>
    <n v="9.65"/>
    <n v="6.22"/>
    <s v="Saskachewan"/>
    <s v="Prarie"/>
    <s v="Home Office"/>
    <s v="Furniture"/>
    <x v="4"/>
    <n v="0.55000000000000004"/>
  </r>
  <r>
    <s v="Bill Eplett"/>
    <n v="42342"/>
    <x v="154"/>
    <d v="2009-09-06T00:00:00"/>
    <x v="11"/>
    <s v="2009"/>
    <n v="2"/>
    <b v="0"/>
    <x v="3"/>
    <n v="43"/>
    <n v="9501.6239999999998"/>
    <n v="7.0000000000000007E-2"/>
    <s v="Delivery Truck"/>
    <n v="-686.45"/>
    <n v="286.85000000000002"/>
    <n v="61.76"/>
    <s v="Saskachewan"/>
    <s v="Prarie"/>
    <s v="Corporate"/>
    <s v="Furniture"/>
    <x v="10"/>
    <n v="0.78"/>
  </r>
  <r>
    <s v="Dennis Pardue"/>
    <n v="42374"/>
    <x v="685"/>
    <d v="2012-07-17T00:00:00"/>
    <x v="1"/>
    <s v="2012"/>
    <n v="0"/>
    <s v="FREE DELIVERY"/>
    <x v="5"/>
    <n v="21"/>
    <n v="205.32"/>
    <n v="0.08"/>
    <s v="Express Air"/>
    <n v="37.299999999999997"/>
    <n v="10.01"/>
    <n v="1.99"/>
    <s v="Saskachewan"/>
    <s v="Prarie"/>
    <s v="Corporate"/>
    <s v="Technology"/>
    <x v="7"/>
    <n v="0.41"/>
  </r>
  <r>
    <s v="Dennis Pardue"/>
    <n v="42374"/>
    <x v="685"/>
    <d v="2012-07-18T00:00:00"/>
    <x v="1"/>
    <s v="2012"/>
    <n v="1"/>
    <b v="0"/>
    <x v="5"/>
    <n v="47"/>
    <n v="807.6"/>
    <n v="0"/>
    <s v="Regular Air"/>
    <n v="214.3"/>
    <n v="16.739999999999998"/>
    <n v="5.08"/>
    <s v="Saskachewan"/>
    <s v="Prarie"/>
    <s v="Corporate"/>
    <s v="Office Supplies"/>
    <x v="2"/>
    <n v="0.36"/>
  </r>
  <r>
    <s v="Dennis Pardue"/>
    <n v="42374"/>
    <x v="685"/>
    <d v="2012-07-19T00:00:00"/>
    <x v="1"/>
    <s v="2012"/>
    <n v="2"/>
    <b v="0"/>
    <x v="5"/>
    <n v="11"/>
    <n v="694.17"/>
    <n v="0"/>
    <s v="Regular Air"/>
    <n v="174.22"/>
    <n v="59.78"/>
    <n v="10.29"/>
    <s v="Saskachewan"/>
    <s v="Prarie"/>
    <s v="Corporate"/>
    <s v="Office Supplies"/>
    <x v="2"/>
    <n v="0.39"/>
  </r>
  <r>
    <s v="Jeremy Lonsdale"/>
    <n v="42631"/>
    <x v="1198"/>
    <d v="2009-05-09T00:00:00"/>
    <x v="7"/>
    <s v="2009"/>
    <n v="0"/>
    <s v="FREE DELIVERY"/>
    <x v="1"/>
    <n v="41"/>
    <n v="257.66000000000003"/>
    <n v="0.05"/>
    <s v="Regular Air"/>
    <n v="-69.23"/>
    <n v="6.48"/>
    <n v="2.74"/>
    <s v="Saskachewan"/>
    <s v="Prarie"/>
    <s v="Corporate"/>
    <s v="Technology"/>
    <x v="7"/>
    <n v="0.71"/>
  </r>
  <r>
    <s v="Jeremy Lonsdale"/>
    <n v="42631"/>
    <x v="1198"/>
    <d v="2009-05-10T00:00:00"/>
    <x v="7"/>
    <s v="2009"/>
    <n v="1"/>
    <b v="0"/>
    <x v="1"/>
    <n v="18"/>
    <n v="211.4"/>
    <n v="0.09"/>
    <s v="Regular Air"/>
    <n v="91.63"/>
    <n v="12.53"/>
    <n v="0.5"/>
    <s v="Saskachewan"/>
    <s v="Prarie"/>
    <s v="Corporate"/>
    <s v="Office Supplies"/>
    <x v="11"/>
    <n v="0.38"/>
  </r>
  <r>
    <s v="Jeremy Lonsdale"/>
    <n v="42631"/>
    <x v="1198"/>
    <d v="2009-05-10T00:00:00"/>
    <x v="7"/>
    <s v="2009"/>
    <n v="1"/>
    <b v="0"/>
    <x v="1"/>
    <n v="44"/>
    <n v="287.22000000000003"/>
    <n v="0.06"/>
    <s v="Regular Air"/>
    <n v="-72.930000000000007"/>
    <n v="6.68"/>
    <n v="5.41"/>
    <s v="Saskachewan"/>
    <s v="Prarie"/>
    <s v="Corporate"/>
    <s v="Office Supplies"/>
    <x v="5"/>
    <n v="0.37"/>
  </r>
  <r>
    <s v="Jeremy Lonsdale"/>
    <n v="42631"/>
    <x v="1198"/>
    <d v="2009-05-11T00:00:00"/>
    <x v="7"/>
    <s v="2009"/>
    <n v="2"/>
    <b v="0"/>
    <x v="1"/>
    <n v="22"/>
    <n v="1148.0355"/>
    <n v="0.08"/>
    <s v="Express Air"/>
    <n v="21.98"/>
    <n v="65.989999999999995"/>
    <n v="8.99"/>
    <s v="Saskachewan"/>
    <s v="Prarie"/>
    <s v="Corporate"/>
    <s v="Technology"/>
    <x v="3"/>
    <n v="0.55000000000000004"/>
  </r>
  <r>
    <s v="Maxwell Schwartz"/>
    <n v="42979"/>
    <x v="732"/>
    <d v="2011-05-03T00:00:00"/>
    <x v="7"/>
    <s v="2011"/>
    <n v="2"/>
    <b v="0"/>
    <x v="3"/>
    <n v="29"/>
    <n v="2770.79"/>
    <n v="0.02"/>
    <s v="Delivery Truck"/>
    <n v="109.39"/>
    <n v="90.98"/>
    <n v="30"/>
    <s v="Saskachewan"/>
    <s v="Prarie"/>
    <s v="Corporate"/>
    <s v="Furniture"/>
    <x v="14"/>
    <n v="0.61"/>
  </r>
  <r>
    <s v="Neil Knudson"/>
    <n v="43045"/>
    <x v="1339"/>
    <d v="2012-06-16T00:00:00"/>
    <x v="3"/>
    <s v="2012"/>
    <n v="2"/>
    <b v="0"/>
    <x v="4"/>
    <n v="47"/>
    <n v="5301.2"/>
    <n v="0.01"/>
    <s v="Regular Air"/>
    <n v="1126.72"/>
    <n v="105.29"/>
    <n v="10.119999999999999"/>
    <s v="Saskachewan"/>
    <s v="Prarie"/>
    <s v="Corporate"/>
    <s v="Furniture"/>
    <x v="4"/>
    <n v="0.79"/>
  </r>
  <r>
    <s v="Neil Knudson"/>
    <n v="43045"/>
    <x v="1339"/>
    <d v="2012-06-14T00:00:00"/>
    <x v="3"/>
    <s v="2012"/>
    <n v="0"/>
    <s v="FREE DELIVERY"/>
    <x v="4"/>
    <n v="12"/>
    <n v="418.44"/>
    <n v="0.05"/>
    <s v="Delivery Truck"/>
    <n v="-407.17"/>
    <n v="31.76"/>
    <n v="45.51"/>
    <s v="Saskachewan"/>
    <s v="Prarie"/>
    <s v="Corporate"/>
    <s v="Furniture"/>
    <x v="10"/>
    <n v="0.65"/>
  </r>
  <r>
    <s v="Maxwell Schwartz"/>
    <n v="43110"/>
    <x v="955"/>
    <d v="2011-02-06T00:00:00"/>
    <x v="5"/>
    <s v="2011"/>
    <n v="0"/>
    <s v="FREE DELIVERY"/>
    <x v="1"/>
    <n v="3"/>
    <n v="21.01"/>
    <n v="0"/>
    <s v="Regular Air"/>
    <n v="-9.69"/>
    <n v="4.9800000000000004"/>
    <n v="5.0199999999999996"/>
    <s v="Saskachewan"/>
    <s v="Prarie"/>
    <s v="Corporate"/>
    <s v="Office Supplies"/>
    <x v="5"/>
    <n v="0.38"/>
  </r>
  <r>
    <s v="Maxwell Schwartz"/>
    <n v="43110"/>
    <x v="955"/>
    <d v="2011-02-08T00:00:00"/>
    <x v="5"/>
    <s v="2011"/>
    <n v="2"/>
    <b v="0"/>
    <x v="1"/>
    <n v="1"/>
    <n v="3457.99"/>
    <n v="0.05"/>
    <s v="Regular Air"/>
    <n v="-11861.46"/>
    <n v="3499.99"/>
    <n v="24.49"/>
    <s v="Saskachewan"/>
    <s v="Prarie"/>
    <s v="Corporate"/>
    <s v="Technology"/>
    <x v="13"/>
    <n v="0.37"/>
  </r>
  <r>
    <s v="Lycoris Saunders"/>
    <n v="43239"/>
    <x v="323"/>
    <d v="2011-03-18T00:00:00"/>
    <x v="4"/>
    <s v="2011"/>
    <n v="2"/>
    <b v="0"/>
    <x v="3"/>
    <n v="14"/>
    <n v="270.25"/>
    <n v="0.02"/>
    <s v="Regular Air"/>
    <n v="100.9"/>
    <n v="18.940000000000001"/>
    <n v="1.49"/>
    <s v="Saskachewan"/>
    <s v="Prarie"/>
    <s v="Home Office"/>
    <s v="Office Supplies"/>
    <x v="2"/>
    <n v="0.35"/>
  </r>
  <r>
    <s v="Dennis Pardue"/>
    <n v="44678"/>
    <x v="797"/>
    <d v="2012-10-13T00:00:00"/>
    <x v="0"/>
    <s v="2012"/>
    <n v="0"/>
    <s v="FREE DELIVERY"/>
    <x v="0"/>
    <n v="36"/>
    <n v="1152.6300000000001"/>
    <n v="0.03"/>
    <s v="Regular Air"/>
    <n v="389.4"/>
    <n v="32.479999999999997"/>
    <n v="7.09"/>
    <s v="Saskachewan"/>
    <s v="Prarie"/>
    <s v="Small Business"/>
    <s v="Furniture"/>
    <x v="4"/>
    <n v="0.49"/>
  </r>
  <r>
    <s v="Dennis Pardue"/>
    <n v="44678"/>
    <x v="797"/>
    <d v="2012-10-15T00:00:00"/>
    <x v="0"/>
    <s v="2012"/>
    <n v="2"/>
    <b v="0"/>
    <x v="0"/>
    <n v="4"/>
    <n v="7.56"/>
    <n v="0.1"/>
    <s v="Regular Air"/>
    <n v="-5.53"/>
    <n v="1.89"/>
    <n v="0.76"/>
    <s v="Saskachewan"/>
    <s v="Prarie"/>
    <s v="Small Business"/>
    <s v="Office Supplies"/>
    <x v="6"/>
    <n v="0.83"/>
  </r>
  <r>
    <s v="Jonathan Doherty"/>
    <n v="44805"/>
    <x v="1019"/>
    <d v="2012-09-15T00:00:00"/>
    <x v="11"/>
    <s v="2012"/>
    <n v="1"/>
    <b v="0"/>
    <x v="1"/>
    <n v="40"/>
    <n v="1710.65"/>
    <n v="0.01"/>
    <s v="Regular Air"/>
    <n v="782.01"/>
    <n v="41.94"/>
    <n v="2.99"/>
    <s v="Saskachewan"/>
    <s v="Prarie"/>
    <s v="Corporate"/>
    <s v="Office Supplies"/>
    <x v="2"/>
    <n v="0.35"/>
  </r>
  <r>
    <s v="Kelly Collister"/>
    <n v="44897"/>
    <x v="949"/>
    <d v="2010-03-11T00:00:00"/>
    <x v="4"/>
    <s v="2010"/>
    <n v="2"/>
    <b v="0"/>
    <x v="1"/>
    <n v="11"/>
    <n v="85.62"/>
    <n v="7.0000000000000007E-2"/>
    <s v="Regular Air"/>
    <n v="-81.22"/>
    <n v="7.28"/>
    <n v="11.15"/>
    <s v="Saskachewan"/>
    <s v="Prarie"/>
    <s v="Consumer"/>
    <s v="Office Supplies"/>
    <x v="5"/>
    <n v="0.37"/>
  </r>
  <r>
    <s v="Jeremy Lonsdale"/>
    <n v="47015"/>
    <x v="296"/>
    <d v="2011-02-14T00:00:00"/>
    <x v="5"/>
    <s v="2011"/>
    <n v="1"/>
    <b v="0"/>
    <x v="3"/>
    <n v="19"/>
    <n v="5441.06"/>
    <n v="0.06"/>
    <s v="Delivery Truck"/>
    <n v="-557.20000000000005"/>
    <n v="286.85000000000002"/>
    <n v="61.76"/>
    <s v="Saskachewan"/>
    <s v="Prarie"/>
    <s v="Corporate"/>
    <s v="Furniture"/>
    <x v="10"/>
    <n v="0.78"/>
  </r>
  <r>
    <s v="Jeremy Lonsdale"/>
    <n v="47175"/>
    <x v="1345"/>
    <d v="2010-04-26T00:00:00"/>
    <x v="8"/>
    <s v="2010"/>
    <n v="1"/>
    <b v="0"/>
    <x v="3"/>
    <n v="40"/>
    <n v="70.45"/>
    <n v="0.1"/>
    <s v="Regular Air"/>
    <n v="-2.31"/>
    <n v="1.82"/>
    <n v="1"/>
    <s v="Saskachewan"/>
    <s v="Prarie"/>
    <s v="Corporate"/>
    <s v="Office Supplies"/>
    <x v="12"/>
    <n v="0.4"/>
  </r>
  <r>
    <s v="Bill Eplett"/>
    <n v="47203"/>
    <x v="684"/>
    <d v="2009-12-19T00:00:00"/>
    <x v="9"/>
    <s v="2009"/>
    <n v="1"/>
    <b v="0"/>
    <x v="5"/>
    <n v="8"/>
    <n v="129.18"/>
    <n v="0.04"/>
    <s v="Regular Air"/>
    <n v="-30.02"/>
    <n v="15.98"/>
    <n v="4"/>
    <s v="Saskachewan"/>
    <s v="Prarie"/>
    <s v="Corporate"/>
    <s v="Technology"/>
    <x v="7"/>
    <n v="0.37"/>
  </r>
  <r>
    <s v="Bill Eplett"/>
    <n v="47203"/>
    <x v="684"/>
    <d v="2009-12-20T00:00:00"/>
    <x v="9"/>
    <s v="2009"/>
    <n v="2"/>
    <b v="0"/>
    <x v="5"/>
    <n v="44"/>
    <n v="1016.26"/>
    <n v="0.06"/>
    <s v="Regular Air"/>
    <n v="337.97"/>
    <n v="22.84"/>
    <n v="5.47"/>
    <s v="Saskachewan"/>
    <s v="Prarie"/>
    <s v="Corporate"/>
    <s v="Office Supplies"/>
    <x v="5"/>
    <n v="0.39"/>
  </r>
  <r>
    <s v="Denise Monton"/>
    <n v="47270"/>
    <x v="1346"/>
    <d v="2010-08-05T00:00:00"/>
    <x v="2"/>
    <s v="2010"/>
    <n v="3"/>
    <b v="0"/>
    <x v="5"/>
    <n v="40"/>
    <n v="382.65"/>
    <n v="0.03"/>
    <s v="Express Air"/>
    <n v="47.61"/>
    <n v="9.27"/>
    <n v="4.3899999999999997"/>
    <s v="Saskachewan"/>
    <s v="Prarie"/>
    <s v="Home Office"/>
    <s v="Office Supplies"/>
    <x v="5"/>
    <n v="0.38"/>
  </r>
  <r>
    <s v="Denise Monton"/>
    <n v="47270"/>
    <x v="1346"/>
    <d v="2010-08-04T00:00:00"/>
    <x v="2"/>
    <s v="2010"/>
    <n v="2"/>
    <b v="0"/>
    <x v="5"/>
    <n v="9"/>
    <n v="61"/>
    <n v="0.08"/>
    <s v="Regular Air"/>
    <n v="-34.25"/>
    <n v="6.48"/>
    <n v="6.81"/>
    <s v="Saskachewan"/>
    <s v="Prarie"/>
    <s v="Home Office"/>
    <s v="Office Supplies"/>
    <x v="5"/>
    <n v="0.36"/>
  </r>
  <r>
    <s v="Denise Monton"/>
    <n v="47270"/>
    <x v="1346"/>
    <d v="2010-08-04T00:00:00"/>
    <x v="2"/>
    <s v="2010"/>
    <n v="2"/>
    <b v="0"/>
    <x v="5"/>
    <n v="19"/>
    <n v="3559.6129999999998"/>
    <n v="0"/>
    <s v="Regular Air"/>
    <n v="747.74"/>
    <n v="205.99"/>
    <n v="3"/>
    <s v="Saskachewan"/>
    <s v="Prarie"/>
    <s v="Home Office"/>
    <s v="Technology"/>
    <x v="3"/>
    <n v="0.57999999999999996"/>
  </r>
  <r>
    <s v="Jeremy Lonsdale"/>
    <n v="47524"/>
    <x v="104"/>
    <d v="2010-04-15T00:00:00"/>
    <x v="8"/>
    <s v="2010"/>
    <n v="0"/>
    <s v="FREE DELIVERY"/>
    <x v="4"/>
    <n v="40"/>
    <n v="245.82"/>
    <n v="0.08"/>
    <s v="Regular Air"/>
    <n v="86.44"/>
    <n v="6.45"/>
    <n v="1.34"/>
    <s v="Saskachewan"/>
    <s v="Prarie"/>
    <s v="Corporate"/>
    <s v="Office Supplies"/>
    <x v="5"/>
    <n v="0.36"/>
  </r>
  <r>
    <s v="Liz Pelletier"/>
    <n v="48035"/>
    <x v="245"/>
    <d v="2009-04-01T00:00:00"/>
    <x v="8"/>
    <s v="2009"/>
    <n v="1"/>
    <b v="0"/>
    <x v="5"/>
    <n v="8"/>
    <n v="155.92400000000001"/>
    <n v="0.09"/>
    <s v="Express Air"/>
    <n v="-63.12"/>
    <n v="20.99"/>
    <n v="4.8099999999999996"/>
    <s v="Saskachewan"/>
    <s v="Prarie"/>
    <s v="Home Office"/>
    <s v="Technology"/>
    <x v="3"/>
    <n v="0.57999999999999996"/>
  </r>
  <r>
    <s v="Denise Monton"/>
    <n v="48096"/>
    <x v="686"/>
    <d v="2009-06-13T00:00:00"/>
    <x v="3"/>
    <s v="2009"/>
    <n v="1"/>
    <b v="0"/>
    <x v="1"/>
    <n v="3"/>
    <n v="34.229999999999997"/>
    <n v="0.02"/>
    <s v="Express Air"/>
    <n v="-9.5"/>
    <n v="6.48"/>
    <n v="7.86"/>
    <s v="Saskachewan"/>
    <s v="Prarie"/>
    <s v="Home Office"/>
    <s v="Office Supplies"/>
    <x v="5"/>
    <n v="0.37"/>
  </r>
  <r>
    <s v="Denise Monton"/>
    <n v="48096"/>
    <x v="686"/>
    <d v="2009-06-14T00:00:00"/>
    <x v="3"/>
    <s v="2009"/>
    <n v="2"/>
    <b v="0"/>
    <x v="1"/>
    <n v="22"/>
    <n v="383.33"/>
    <n v="0.03"/>
    <s v="Regular Air"/>
    <n v="27.62"/>
    <n v="17.07"/>
    <n v="8.1300000000000008"/>
    <s v="Saskachewan"/>
    <s v="Prarie"/>
    <s v="Home Office"/>
    <s v="Office Supplies"/>
    <x v="8"/>
    <n v="0.38"/>
  </r>
  <r>
    <s v="Paul Stevenson"/>
    <n v="48868"/>
    <x v="502"/>
    <d v="2012-06-15T00:00:00"/>
    <x v="3"/>
    <s v="2012"/>
    <n v="2"/>
    <b v="0"/>
    <x v="3"/>
    <n v="47"/>
    <n v="7647.97"/>
    <n v="0.05"/>
    <s v="Express Air"/>
    <n v="-1014.01"/>
    <n v="167.27"/>
    <n v="35"/>
    <s v="Saskachewan"/>
    <s v="Prarie"/>
    <s v="Corporate"/>
    <s v="Office Supplies"/>
    <x v="0"/>
    <n v="0.85"/>
  </r>
  <r>
    <s v="Paul Stevenson"/>
    <n v="48868"/>
    <x v="502"/>
    <d v="2012-06-14T00:00:00"/>
    <x v="3"/>
    <s v="2012"/>
    <n v="1"/>
    <b v="0"/>
    <x v="3"/>
    <n v="43"/>
    <n v="6861.8545000000004"/>
    <n v="7.0000000000000007E-2"/>
    <s v="Regular Air"/>
    <n v="1754.08"/>
    <n v="195.99"/>
    <n v="3.99"/>
    <s v="Saskachewan"/>
    <s v="Prarie"/>
    <s v="Corporate"/>
    <s v="Technology"/>
    <x v="3"/>
    <n v="0.59"/>
  </r>
  <r>
    <s v="Denise Monton"/>
    <n v="49760"/>
    <x v="1153"/>
    <d v="2011-10-02T00:00:00"/>
    <x v="0"/>
    <s v="2011"/>
    <n v="1"/>
    <b v="0"/>
    <x v="4"/>
    <n v="3"/>
    <n v="44.84"/>
    <n v="0.09"/>
    <s v="Regular Air"/>
    <n v="37.74"/>
    <n v="14.2"/>
    <n v="5.3"/>
    <s v="Saskachewan"/>
    <s v="Prarie"/>
    <s v="Home Office"/>
    <s v="Furniture"/>
    <x v="4"/>
    <n v="0.46"/>
  </r>
  <r>
    <s v="Denise Monton"/>
    <n v="49760"/>
    <x v="1153"/>
    <d v="2011-10-03T00:00:00"/>
    <x v="0"/>
    <s v="2011"/>
    <n v="2"/>
    <b v="0"/>
    <x v="4"/>
    <n v="13"/>
    <n v="1281.1795"/>
    <n v="0.02"/>
    <s v="Regular Air"/>
    <n v="-26.62"/>
    <n v="115.99"/>
    <n v="5.92"/>
    <s v="Saskachewan"/>
    <s v="Prarie"/>
    <s v="Home Office"/>
    <s v="Technology"/>
    <x v="3"/>
    <n v="0.57999999999999996"/>
  </r>
  <r>
    <s v="Denise Monton"/>
    <n v="49760"/>
    <x v="1153"/>
    <d v="2011-10-03T00:00:00"/>
    <x v="0"/>
    <s v="2011"/>
    <n v="2"/>
    <b v="0"/>
    <x v="4"/>
    <n v="38"/>
    <n v="710.33"/>
    <n v="0.09"/>
    <s v="Express Air"/>
    <n v="62.53"/>
    <n v="18.97"/>
    <n v="9.0299999999999994"/>
    <s v="Saskachewan"/>
    <s v="Prarie"/>
    <s v="Home Office"/>
    <s v="Office Supplies"/>
    <x v="5"/>
    <n v="0.37"/>
  </r>
  <r>
    <s v="Ionia McGrath"/>
    <n v="49830"/>
    <x v="1254"/>
    <d v="2009-07-11T00:00:00"/>
    <x v="1"/>
    <s v="2009"/>
    <n v="2"/>
    <b v="0"/>
    <x v="5"/>
    <n v="31"/>
    <n v="16949.439999999999"/>
    <n v="0.01"/>
    <s v="Regular Air"/>
    <n v="7858.08"/>
    <n v="525.98"/>
    <n v="19.989999999999998"/>
    <s v="Saskachewan"/>
    <s v="Prarie"/>
    <s v="Small Business"/>
    <s v="Office Supplies"/>
    <x v="2"/>
    <n v="0.37"/>
  </r>
  <r>
    <s v="Denise Monton"/>
    <n v="50147"/>
    <x v="171"/>
    <d v="2009-10-09T00:00:00"/>
    <x v="0"/>
    <s v="2009"/>
    <n v="1"/>
    <b v="0"/>
    <x v="4"/>
    <n v="42"/>
    <n v="1504.01"/>
    <n v="0.05"/>
    <s v="Regular Air"/>
    <n v="211.04"/>
    <n v="35.89"/>
    <n v="14.72"/>
    <s v="Saskachewan"/>
    <s v="Prarie"/>
    <s v="Home Office"/>
    <s v="Office Supplies"/>
    <x v="8"/>
    <n v="0.4"/>
  </r>
  <r>
    <s v="Denise Monton"/>
    <n v="50147"/>
    <x v="171"/>
    <d v="2009-10-08T00:00:00"/>
    <x v="0"/>
    <s v="2009"/>
    <n v="0"/>
    <s v="FREE DELIVERY"/>
    <x v="4"/>
    <n v="13"/>
    <n v="163.62"/>
    <n v="0"/>
    <s v="Regular Air"/>
    <n v="16.34"/>
    <n v="11.48"/>
    <n v="5.43"/>
    <s v="Saskachewan"/>
    <s v="Prarie"/>
    <s v="Home Office"/>
    <s v="Office Supplies"/>
    <x v="5"/>
    <n v="0.36"/>
  </r>
  <r>
    <s v="Jonathan Doherty"/>
    <n v="50304"/>
    <x v="509"/>
    <d v="2010-02-02T00:00:00"/>
    <x v="5"/>
    <s v="2010"/>
    <n v="2"/>
    <b v="0"/>
    <x v="5"/>
    <n v="22"/>
    <n v="887.98"/>
    <n v="0.04"/>
    <s v="Regular Air"/>
    <n v="239.94"/>
    <n v="39.979999999999997"/>
    <n v="9.83"/>
    <s v="Saskachewan"/>
    <s v="Prarie"/>
    <s v="Corporate"/>
    <s v="Office Supplies"/>
    <x v="8"/>
    <n v="0.4"/>
  </r>
  <r>
    <s v="Jonathan Doherty"/>
    <n v="50304"/>
    <x v="509"/>
    <d v="2010-02-02T00:00:00"/>
    <x v="5"/>
    <s v="2010"/>
    <n v="2"/>
    <b v="0"/>
    <x v="5"/>
    <n v="3"/>
    <n v="72.459999999999994"/>
    <n v="0.05"/>
    <s v="Delivery Truck"/>
    <n v="-60.74"/>
    <n v="15.23"/>
    <n v="27.75"/>
    <s v="Saskachewan"/>
    <s v="Prarie"/>
    <s v="Corporate"/>
    <s v="Furniture"/>
    <x v="10"/>
    <n v="0.76"/>
  </r>
  <r>
    <s v="Ionia McGrath"/>
    <n v="50756"/>
    <x v="1241"/>
    <d v="2010-09-10T00:00:00"/>
    <x v="11"/>
    <s v="2010"/>
    <n v="1"/>
    <b v="0"/>
    <x v="3"/>
    <n v="19"/>
    <n v="470.39"/>
    <n v="0.08"/>
    <s v="Regular Air"/>
    <n v="-147.99"/>
    <n v="26.31"/>
    <n v="5.89"/>
    <s v="Saskachewan"/>
    <s v="Prarie"/>
    <s v="Home Office"/>
    <s v="Technology"/>
    <x v="7"/>
    <n v="0.75"/>
  </r>
  <r>
    <s v="Ionia McGrath"/>
    <n v="50756"/>
    <x v="1241"/>
    <d v="2010-09-09T00:00:00"/>
    <x v="11"/>
    <s v="2010"/>
    <n v="0"/>
    <s v="FREE DELIVERY"/>
    <x v="3"/>
    <n v="2"/>
    <n v="15.04"/>
    <n v="0.02"/>
    <s v="Regular Air"/>
    <n v="-6.12"/>
    <n v="7.31"/>
    <n v="0.49"/>
    <s v="Saskachewan"/>
    <s v="Prarie"/>
    <s v="Home Office"/>
    <s v="Office Supplies"/>
    <x v="11"/>
    <n v="0.38"/>
  </r>
  <r>
    <s v="Jonathan Doherty"/>
    <n v="51201"/>
    <x v="264"/>
    <d v="2011-12-16T00:00:00"/>
    <x v="9"/>
    <s v="2011"/>
    <n v="0"/>
    <s v="FREE DELIVERY"/>
    <x v="1"/>
    <n v="42"/>
    <n v="312.05"/>
    <n v="0.04"/>
    <s v="Regular Air"/>
    <n v="-342.38"/>
    <n v="7.38"/>
    <n v="11.51"/>
    <s v="Saskachewan"/>
    <s v="Prarie"/>
    <s v="Corporate"/>
    <s v="Office Supplies"/>
    <x v="2"/>
    <n v="0.36"/>
  </r>
  <r>
    <s v="Liz Pelletier"/>
    <n v="51554"/>
    <x v="1347"/>
    <d v="2009-03-28T00:00:00"/>
    <x v="4"/>
    <s v="2009"/>
    <n v="2"/>
    <b v="0"/>
    <x v="4"/>
    <n v="7"/>
    <n v="545.04"/>
    <n v="0.05"/>
    <s v="Delivery Truck"/>
    <n v="-210.06"/>
    <n v="68.81"/>
    <n v="60"/>
    <s v="Saskachewan"/>
    <s v="Prarie"/>
    <s v="Home Office"/>
    <s v="Office Supplies"/>
    <x v="1"/>
    <n v="0.41"/>
  </r>
  <r>
    <s v="Liz Pelletier"/>
    <n v="51554"/>
    <x v="1347"/>
    <d v="2009-03-27T00:00:00"/>
    <x v="4"/>
    <s v="2009"/>
    <n v="1"/>
    <b v="0"/>
    <x v="4"/>
    <n v="29"/>
    <n v="606.91"/>
    <n v="0.09"/>
    <s v="Regular Air"/>
    <n v="-271.77"/>
    <n v="20.89"/>
    <n v="11.52"/>
    <s v="Saskachewan"/>
    <s v="Prarie"/>
    <s v="Home Office"/>
    <s v="Office Supplies"/>
    <x v="0"/>
    <n v="0.83"/>
  </r>
  <r>
    <s v="Maxwell Schwartz"/>
    <n v="52197"/>
    <x v="9"/>
    <d v="2012-08-05T00:00:00"/>
    <x v="2"/>
    <s v="2012"/>
    <n v="1"/>
    <b v="0"/>
    <x v="5"/>
    <n v="23"/>
    <n v="91.94"/>
    <n v="0.01"/>
    <s v="Regular Air"/>
    <n v="-10.11"/>
    <n v="3.95"/>
    <n v="2"/>
    <s v="Saskachewan"/>
    <s v="Prarie"/>
    <s v="Corporate"/>
    <s v="Office Supplies"/>
    <x v="6"/>
    <n v="0.53"/>
  </r>
  <r>
    <s v="Maxwell Schwartz"/>
    <n v="52197"/>
    <x v="9"/>
    <d v="2012-08-06T00:00:00"/>
    <x v="2"/>
    <s v="2012"/>
    <n v="2"/>
    <b v="0"/>
    <x v="5"/>
    <n v="6"/>
    <n v="377.03"/>
    <n v="0.06"/>
    <s v="Regular Air"/>
    <n v="-78.819999999999993"/>
    <n v="64.98"/>
    <n v="6.88"/>
    <s v="Saskachewan"/>
    <s v="Prarie"/>
    <s v="Corporate"/>
    <s v="Office Supplies"/>
    <x v="0"/>
    <n v="0.73"/>
  </r>
  <r>
    <s v="Liz Pelletier"/>
    <n v="52615"/>
    <x v="1287"/>
    <d v="2009-10-23T00:00:00"/>
    <x v="0"/>
    <s v="2009"/>
    <n v="4"/>
    <b v="0"/>
    <x v="0"/>
    <n v="4"/>
    <n v="67.22"/>
    <n v="0.05"/>
    <s v="Regular Air"/>
    <n v="-139.53"/>
    <n v="4.4800000000000004"/>
    <n v="49"/>
    <s v="Saskachewan"/>
    <s v="Prarie"/>
    <s v="Corporate"/>
    <s v="Office Supplies"/>
    <x v="1"/>
    <n v="0.6"/>
  </r>
  <r>
    <s v="Liz Pelletier"/>
    <n v="52615"/>
    <x v="1287"/>
    <d v="2009-10-23T00:00:00"/>
    <x v="0"/>
    <s v="2009"/>
    <n v="4"/>
    <b v="0"/>
    <x v="0"/>
    <n v="18"/>
    <n v="76.849999999999994"/>
    <n v="0.1"/>
    <s v="Regular Air"/>
    <n v="-64.08"/>
    <n v="4.24"/>
    <n v="5.41"/>
    <s v="Saskachewan"/>
    <s v="Prarie"/>
    <s v="Corporate"/>
    <s v="Office Supplies"/>
    <x v="2"/>
    <n v="0.35"/>
  </r>
  <r>
    <s v="Jonathan Doherty"/>
    <n v="52678"/>
    <x v="300"/>
    <d v="2012-07-31T00:00:00"/>
    <x v="1"/>
    <s v="2012"/>
    <n v="2"/>
    <b v="0"/>
    <x v="1"/>
    <n v="3"/>
    <n v="112.79"/>
    <n v="0.06"/>
    <s v="Delivery Truck"/>
    <n v="-95.39"/>
    <n v="20.98"/>
    <n v="53.03"/>
    <s v="Saskachewan"/>
    <s v="Prarie"/>
    <s v="Corporate"/>
    <s v="Office Supplies"/>
    <x v="0"/>
    <n v="0.78"/>
  </r>
  <r>
    <s v="Neil Knudson"/>
    <n v="55621"/>
    <x v="515"/>
    <d v="2011-03-17T00:00:00"/>
    <x v="4"/>
    <s v="2011"/>
    <n v="2"/>
    <b v="0"/>
    <x v="0"/>
    <n v="50"/>
    <n v="6356.68"/>
    <n v="0.03"/>
    <s v="Regular Air"/>
    <n v="1812.86"/>
    <n v="128.24"/>
    <n v="12.65"/>
    <s v="Saskachewan"/>
    <s v="Prarie"/>
    <s v="Home Office"/>
    <s v="Furniture"/>
    <x v="14"/>
    <m/>
  </r>
  <r>
    <s v="Neil Knudson"/>
    <n v="55621"/>
    <x v="515"/>
    <d v="2011-03-22T00:00:00"/>
    <x v="4"/>
    <s v="2011"/>
    <n v="7"/>
    <b v="0"/>
    <x v="0"/>
    <n v="47"/>
    <n v="193.15"/>
    <n v="0.09"/>
    <s v="Regular Air"/>
    <n v="27.76"/>
    <n v="4.28"/>
    <n v="0.94"/>
    <s v="Saskachewan"/>
    <s v="Prarie"/>
    <s v="Home Office"/>
    <s v="Office Supplies"/>
    <x v="12"/>
    <n v="0.56000000000000005"/>
  </r>
  <r>
    <s v="Dennis Pardue"/>
    <n v="56423"/>
    <x v="1121"/>
    <d v="2011-12-26T00:00:00"/>
    <x v="9"/>
    <s v="2011"/>
    <n v="1"/>
    <b v="0"/>
    <x v="3"/>
    <n v="41"/>
    <n v="170.82"/>
    <n v="0"/>
    <s v="Express Air"/>
    <n v="85.45"/>
    <n v="3.69"/>
    <n v="0.5"/>
    <s v="Saskachewan"/>
    <s v="Prarie"/>
    <s v="Corporate"/>
    <s v="Office Supplies"/>
    <x v="11"/>
    <n v="0.38"/>
  </r>
  <r>
    <s v="Dennis Pardue"/>
    <n v="56423"/>
    <x v="1121"/>
    <d v="2011-12-26T00:00:00"/>
    <x v="9"/>
    <s v="2011"/>
    <n v="1"/>
    <b v="0"/>
    <x v="3"/>
    <n v="4"/>
    <n v="1609.69"/>
    <n v="0.04"/>
    <s v="Regular Air"/>
    <n v="-281.17"/>
    <n v="419.19"/>
    <n v="19.989999999999998"/>
    <s v="Saskachewan"/>
    <s v="Prarie"/>
    <s v="Corporate"/>
    <s v="Office Supplies"/>
    <x v="0"/>
    <n v="0.57999999999999996"/>
  </r>
  <r>
    <s v="Emily Grady"/>
    <n v="56644"/>
    <x v="740"/>
    <d v="2012-11-30T00:00:00"/>
    <x v="6"/>
    <s v="2012"/>
    <n v="2"/>
    <b v="0"/>
    <x v="3"/>
    <n v="36"/>
    <n v="82.09"/>
    <n v="0.02"/>
    <s v="Regular Air"/>
    <n v="11.44"/>
    <n v="2.21"/>
    <n v="1"/>
    <s v="Saskachewan"/>
    <s v="Prarie"/>
    <s v="Home Office"/>
    <s v="Office Supplies"/>
    <x v="12"/>
    <n v="0.38"/>
  </r>
  <r>
    <s v="Dennis Pardue"/>
    <n v="57280"/>
    <x v="679"/>
    <d v="2012-02-01T00:00:00"/>
    <x v="5"/>
    <s v="2012"/>
    <n v="1"/>
    <b v="0"/>
    <x v="4"/>
    <n v="44"/>
    <n v="299.85000000000002"/>
    <n v="0.03"/>
    <s v="Express Air"/>
    <n v="-260.8"/>
    <n v="6.48"/>
    <n v="10.050000000000001"/>
    <s v="Saskachewan"/>
    <s v="Prarie"/>
    <s v="Corporate"/>
    <s v="Office Supplies"/>
    <x v="5"/>
    <n v="0.37"/>
  </r>
  <r>
    <s v="Greg Hansen"/>
    <n v="57478"/>
    <x v="1348"/>
    <d v="2010-10-04T00:00:00"/>
    <x v="0"/>
    <s v="2010"/>
    <n v="1"/>
    <b v="0"/>
    <x v="5"/>
    <n v="36"/>
    <n v="63.53"/>
    <n v="0.1"/>
    <s v="Regular Air"/>
    <n v="-2.5099999999999998"/>
    <n v="1.88"/>
    <n v="0.79"/>
    <s v="Saskachewan"/>
    <s v="Prarie"/>
    <s v="Home Office"/>
    <s v="Office Supplies"/>
    <x v="6"/>
    <n v="0.5"/>
  </r>
  <r>
    <s v="Liz Carlisle"/>
    <n v="57510"/>
    <x v="924"/>
    <d v="2011-12-10T00:00:00"/>
    <x v="9"/>
    <s v="2011"/>
    <n v="0"/>
    <s v="FREE DELIVERY"/>
    <x v="3"/>
    <n v="6"/>
    <n v="48.05"/>
    <n v="0.01"/>
    <s v="Regular Air"/>
    <n v="-11.34"/>
    <n v="6.68"/>
    <n v="5.2"/>
    <s v="Saskachewan"/>
    <s v="Prarie"/>
    <s v="Corporate"/>
    <s v="Office Supplies"/>
    <x v="5"/>
    <n v="0.37"/>
  </r>
  <r>
    <s v="Liz Pelletier"/>
    <n v="57767"/>
    <x v="285"/>
    <d v="2012-04-13T00:00:00"/>
    <x v="8"/>
    <s v="2012"/>
    <n v="2"/>
    <b v="0"/>
    <x v="5"/>
    <n v="34"/>
    <n v="3373.7094999999999"/>
    <n v="0.01"/>
    <s v="Regular Air"/>
    <n v="861.72"/>
    <n v="110.99"/>
    <n v="8.99"/>
    <s v="Saskachewan"/>
    <s v="Prarie"/>
    <s v="Corporate"/>
    <s v="Technology"/>
    <x v="3"/>
    <n v="0.56999999999999995"/>
  </r>
  <r>
    <s v="Janet Lee"/>
    <n v="57799"/>
    <x v="31"/>
    <d v="2011-09-02T00:00:00"/>
    <x v="11"/>
    <s v="2011"/>
    <n v="2"/>
    <b v="0"/>
    <x v="1"/>
    <n v="25"/>
    <n v="12343.07"/>
    <n v="0.02"/>
    <s v="Delivery Truck"/>
    <n v="3972.72"/>
    <n v="500.97"/>
    <n v="69.3"/>
    <s v="Saskachewan"/>
    <s v="Prarie"/>
    <s v="Consumer"/>
    <s v="Technology"/>
    <x v="16"/>
    <n v="0.37"/>
  </r>
  <r>
    <s v="Neil Knudson"/>
    <n v="58595"/>
    <x v="1349"/>
    <d v="2010-08-30T00:00:00"/>
    <x v="2"/>
    <s v="2010"/>
    <n v="1"/>
    <b v="0"/>
    <x v="1"/>
    <n v="41"/>
    <n v="812.21"/>
    <n v="0.06"/>
    <s v="Express Air"/>
    <n v="-128.02000000000001"/>
    <n v="20.28"/>
    <n v="14.39"/>
    <s v="Saskachewan"/>
    <s v="Prarie"/>
    <s v="Home Office"/>
    <s v="Furniture"/>
    <x v="4"/>
    <n v="0.47"/>
  </r>
  <r>
    <s v="Denise Monton"/>
    <n v="58755"/>
    <x v="1211"/>
    <d v="2011-12-05T00:00:00"/>
    <x v="9"/>
    <s v="2011"/>
    <n v="2"/>
    <b v="0"/>
    <x v="0"/>
    <n v="7"/>
    <n v="15.61"/>
    <n v="0.03"/>
    <s v="Regular Air"/>
    <n v="-5.19"/>
    <n v="2.08"/>
    <n v="1.49"/>
    <s v="Saskachewan"/>
    <s v="Prarie"/>
    <s v="Home Office"/>
    <s v="Office Supplies"/>
    <x v="2"/>
    <n v="0.38"/>
  </r>
  <r>
    <s v="Denise Monton"/>
    <n v="58755"/>
    <x v="1211"/>
    <d v="2011-12-12T00:00:00"/>
    <x v="9"/>
    <s v="2011"/>
    <n v="9"/>
    <b v="0"/>
    <x v="0"/>
    <n v="18"/>
    <n v="47.11"/>
    <n v="0"/>
    <s v="Regular Air"/>
    <n v="-95.42"/>
    <n v="2.1800000000000002"/>
    <n v="7.09"/>
    <s v="Saskachewan"/>
    <s v="Prarie"/>
    <s v="Home Office"/>
    <s v="Office Supplies"/>
    <x v="5"/>
    <n v="0.38"/>
  </r>
  <r>
    <s v="Lycoris Saunders"/>
    <n v="59008"/>
    <x v="361"/>
    <d v="2010-09-29T00:00:00"/>
    <x v="11"/>
    <s v="2010"/>
    <n v="0"/>
    <s v="FREE DELIVERY"/>
    <x v="5"/>
    <n v="39"/>
    <n v="3451.85"/>
    <n v="0.05"/>
    <s v="Delivery Truck"/>
    <n v="1264.75"/>
    <n v="90.97"/>
    <n v="14"/>
    <s v="Saskachewan"/>
    <s v="Prarie"/>
    <s v="Corporate"/>
    <s v="Technology"/>
    <x v="16"/>
    <n v="0.36"/>
  </r>
  <r>
    <s v="Neil Knudson"/>
    <n v="59205"/>
    <x v="1225"/>
    <d v="2011-11-02T00:00:00"/>
    <x v="6"/>
    <s v="2011"/>
    <n v="2"/>
    <b v="0"/>
    <x v="5"/>
    <n v="11"/>
    <n v="54.59"/>
    <n v="0"/>
    <s v="Regular Air"/>
    <n v="-47.18"/>
    <n v="4.13"/>
    <n v="6.89"/>
    <s v="Saskachewan"/>
    <s v="Prarie"/>
    <s v="Home Office"/>
    <s v="Office Supplies"/>
    <x v="11"/>
    <n v="0.39"/>
  </r>
  <r>
    <s v="Neil Knudson"/>
    <n v="59205"/>
    <x v="1225"/>
    <d v="2011-11-02T00:00:00"/>
    <x v="6"/>
    <s v="2011"/>
    <n v="2"/>
    <b v="0"/>
    <x v="5"/>
    <n v="35"/>
    <n v="597.04"/>
    <n v="0.05"/>
    <s v="Regular Air"/>
    <n v="-157.41999999999999"/>
    <n v="16.739999999999998"/>
    <n v="7.04"/>
    <s v="Saskachewan"/>
    <s v="Prarie"/>
    <s v="Home Office"/>
    <s v="Office Supplies"/>
    <x v="0"/>
    <n v="0.81"/>
  </r>
  <r>
    <s v="Greg Hansen"/>
    <n v="59491"/>
    <x v="561"/>
    <d v="2012-03-25T00:00:00"/>
    <x v="4"/>
    <s v="2012"/>
    <n v="1"/>
    <b v="0"/>
    <x v="1"/>
    <n v="8"/>
    <n v="32.31"/>
    <n v="0.09"/>
    <s v="Regular Air"/>
    <n v="-33.590000000000003"/>
    <n v="3.58"/>
    <n v="5.47"/>
    <s v="Saskachewan"/>
    <s v="Prarie"/>
    <s v="Home Office"/>
    <s v="Office Supplies"/>
    <x v="2"/>
    <n v="0.37"/>
  </r>
  <r>
    <s v="Greg Hansen"/>
    <n v="59491"/>
    <x v="561"/>
    <d v="2012-03-24T00:00:00"/>
    <x v="4"/>
    <s v="2012"/>
    <n v="0"/>
    <s v="FREE DELIVERY"/>
    <x v="1"/>
    <n v="6"/>
    <n v="57.9"/>
    <n v="0.03"/>
    <s v="Regular Air"/>
    <n v="-48.14"/>
    <n v="7.38"/>
    <n v="11.51"/>
    <s v="Saskachewan"/>
    <s v="Prarie"/>
    <s v="Home Office"/>
    <s v="Office Supplies"/>
    <x v="2"/>
    <n v="0.36"/>
  </r>
  <r>
    <s v="Greg Hansen"/>
    <n v="59491"/>
    <x v="561"/>
    <d v="2012-03-26T00:00:00"/>
    <x v="4"/>
    <s v="2012"/>
    <n v="2"/>
    <b v="0"/>
    <x v="1"/>
    <n v="46"/>
    <n v="562.95000000000005"/>
    <n v="0.06"/>
    <s v="Regular Air"/>
    <n v="147.12"/>
    <n v="12.22"/>
    <n v="2.85"/>
    <s v="Saskachewan"/>
    <s v="Prarie"/>
    <s v="Home Office"/>
    <s v="Furniture"/>
    <x v="4"/>
    <n v="0.55000000000000004"/>
  </r>
  <r>
    <s v="Maxwell Schwartz"/>
    <n v="59776"/>
    <x v="293"/>
    <d v="2009-03-13T00:00:00"/>
    <x v="4"/>
    <s v="2009"/>
    <n v="4"/>
    <b v="0"/>
    <x v="0"/>
    <n v="35"/>
    <n v="285.01"/>
    <n v="0.01"/>
    <s v="Express Air"/>
    <n v="124.82"/>
    <n v="7.64"/>
    <n v="1.39"/>
    <s v="Saskachewan"/>
    <s v="Prarie"/>
    <s v="Corporate"/>
    <s v="Office Supplies"/>
    <x v="8"/>
    <n v="0.36"/>
  </r>
  <r>
    <s v="Maxwell Schwartz"/>
    <n v="59776"/>
    <x v="293"/>
    <d v="2009-03-13T00:00:00"/>
    <x v="4"/>
    <s v="2009"/>
    <n v="4"/>
    <b v="0"/>
    <x v="0"/>
    <n v="33"/>
    <n v="12215.43"/>
    <n v="7.0000000000000007E-2"/>
    <s v="Delivery Truck"/>
    <n v="5255.45"/>
    <n v="400.97"/>
    <n v="48.26"/>
    <s v="Saskachewan"/>
    <s v="Prarie"/>
    <s v="Corporate"/>
    <s v="Technology"/>
    <x v="16"/>
    <n v="0.36"/>
  </r>
  <r>
    <s v="Denise Monton"/>
    <n v="59809"/>
    <x v="174"/>
    <d v="2011-03-10T00:00:00"/>
    <x v="4"/>
    <s v="2011"/>
    <n v="2"/>
    <b v="0"/>
    <x v="3"/>
    <n v="12"/>
    <n v="138.66999999999999"/>
    <n v="0.08"/>
    <s v="Regular Air"/>
    <n v="-9.7200000000000006"/>
    <n v="11.7"/>
    <n v="5.63"/>
    <s v="Saskachewan"/>
    <s v="Prarie"/>
    <s v="Home Office"/>
    <s v="Office Supplies"/>
    <x v="2"/>
    <n v="0.4"/>
  </r>
  <r>
    <s v="Denise Monton"/>
    <n v="59809"/>
    <x v="174"/>
    <d v="2011-03-09T00:00:00"/>
    <x v="4"/>
    <s v="2011"/>
    <n v="1"/>
    <b v="0"/>
    <x v="3"/>
    <n v="16"/>
    <n v="506.84"/>
    <n v="0.02"/>
    <s v="Regular Air"/>
    <n v="-38.32"/>
    <n v="30.98"/>
    <n v="6.5"/>
    <s v="Saskachewan"/>
    <s v="Prarie"/>
    <s v="Home Office"/>
    <s v="Technology"/>
    <x v="7"/>
    <n v="0.64"/>
  </r>
  <r>
    <s v="Ionia McGrath"/>
    <n v="59943"/>
    <x v="208"/>
    <d v="2010-06-10T00:00:00"/>
    <x v="3"/>
    <s v="2010"/>
    <n v="1"/>
    <b v="0"/>
    <x v="5"/>
    <n v="43"/>
    <n v="679.65"/>
    <n v="0"/>
    <s v="Regular Air"/>
    <n v="31.2"/>
    <n v="15.01"/>
    <n v="8.4"/>
    <s v="Saskachewan"/>
    <s v="Prarie"/>
    <s v="Home Office"/>
    <s v="Office Supplies"/>
    <x v="2"/>
    <n v="0.39"/>
  </r>
  <r>
    <s v="Valerie Takahito"/>
    <n v="292"/>
    <x v="899"/>
    <d v="2012-01-13T00:00:00"/>
    <x v="10"/>
    <s v="2012"/>
    <n v="1"/>
    <b v="0"/>
    <x v="1"/>
    <n v="43"/>
    <n v="412.62"/>
    <n v="0.08"/>
    <s v="Regular Air"/>
    <n v="175.54"/>
    <n v="9.9"/>
    <n v="1.39"/>
    <s v="Saskachewan"/>
    <s v="Prarie"/>
    <s v="Consumer"/>
    <s v="Office Supplies"/>
    <x v="8"/>
    <n v="0.37"/>
  </r>
  <r>
    <s v="Luke Schmidt"/>
    <n v="2817"/>
    <x v="413"/>
    <d v="2009-04-19T00:00:00"/>
    <x v="8"/>
    <s v="2009"/>
    <n v="1"/>
    <b v="0"/>
    <x v="4"/>
    <n v="14"/>
    <n v="3830.14"/>
    <n v="0.1"/>
    <s v="Regular Air"/>
    <n v="202.25"/>
    <n v="300.97000000000003"/>
    <n v="7.18"/>
    <s v="Saskachewan"/>
    <s v="Prarie"/>
    <s v="Home Office"/>
    <s v="Technology"/>
    <x v="7"/>
    <n v="0.48"/>
  </r>
  <r>
    <s v="Luke Schmidt"/>
    <n v="2817"/>
    <x v="413"/>
    <d v="2009-04-20T00:00:00"/>
    <x v="8"/>
    <s v="2009"/>
    <n v="2"/>
    <b v="0"/>
    <x v="4"/>
    <n v="40"/>
    <n v="1559.86"/>
    <n v="0.06"/>
    <s v="Regular Air"/>
    <n v="672.37"/>
    <n v="39.89"/>
    <n v="3.04"/>
    <s v="Saskachewan"/>
    <s v="Prarie"/>
    <s v="Home Office"/>
    <s v="Furniture"/>
    <x v="4"/>
    <n v="0.53"/>
  </r>
  <r>
    <s v="Luke Schmidt"/>
    <n v="2852"/>
    <x v="1040"/>
    <d v="2010-01-15T00:00:00"/>
    <x v="10"/>
    <s v="2010"/>
    <n v="0"/>
    <s v="FREE DELIVERY"/>
    <x v="5"/>
    <n v="10"/>
    <n v="74.87"/>
    <n v="0.02"/>
    <s v="Regular Air"/>
    <n v="-43.97"/>
    <n v="6.48"/>
    <n v="8.19"/>
    <s v="Saskachewan"/>
    <s v="Prarie"/>
    <s v="Home Office"/>
    <s v="Office Supplies"/>
    <x v="5"/>
    <n v="0.37"/>
  </r>
  <r>
    <s v="Luke Schmidt"/>
    <n v="2852"/>
    <x v="1040"/>
    <d v="2010-01-16T00:00:00"/>
    <x v="10"/>
    <s v="2010"/>
    <n v="1"/>
    <b v="0"/>
    <x v="5"/>
    <n v="42"/>
    <n v="3931.3180000000002"/>
    <n v="0.06"/>
    <s v="Regular Air"/>
    <n v="1025.45"/>
    <n v="115.99"/>
    <n v="4.2300000000000004"/>
    <s v="Saskachewan"/>
    <s v="Prarie"/>
    <s v="Home Office"/>
    <s v="Technology"/>
    <x v="3"/>
    <n v="0.56000000000000005"/>
  </r>
  <r>
    <s v="Kelly Andreada"/>
    <n v="4359"/>
    <x v="374"/>
    <d v="2010-03-04T00:00:00"/>
    <x v="4"/>
    <s v="2010"/>
    <n v="2"/>
    <b v="0"/>
    <x v="5"/>
    <n v="21"/>
    <n v="215.76"/>
    <n v="0.09"/>
    <s v="Regular Air"/>
    <n v="-97.75"/>
    <n v="10.9"/>
    <n v="7.46"/>
    <s v="Saskachewan"/>
    <s v="Prarie"/>
    <s v="Home Office"/>
    <s v="Office Supplies"/>
    <x v="0"/>
    <n v="0.59"/>
  </r>
  <r>
    <s v="Jason Klamczynski"/>
    <n v="8293"/>
    <x v="567"/>
    <d v="2012-08-14T00:00:00"/>
    <x v="2"/>
    <s v="2012"/>
    <n v="4"/>
    <b v="0"/>
    <x v="0"/>
    <n v="22"/>
    <n v="75.03"/>
    <n v="0.02"/>
    <s v="Regular Air"/>
    <n v="-31.52"/>
    <n v="3.14"/>
    <n v="1.92"/>
    <s v="Saskachewan"/>
    <s v="Prarie"/>
    <s v="Small Business"/>
    <s v="Office Supplies"/>
    <x v="15"/>
    <n v="0.84"/>
  </r>
  <r>
    <s v="Tracy Hopkins"/>
    <n v="9095"/>
    <x v="887"/>
    <d v="2011-06-12T00:00:00"/>
    <x v="3"/>
    <s v="2011"/>
    <n v="2"/>
    <b v="0"/>
    <x v="1"/>
    <n v="23"/>
    <n v="294.91000000000003"/>
    <n v="0.03"/>
    <s v="Regular Air"/>
    <n v="-37.270000000000003"/>
    <n v="12.44"/>
    <n v="6.27"/>
    <s v="Saskachewan"/>
    <s v="Prarie"/>
    <s v="Small Business"/>
    <s v="Office Supplies"/>
    <x v="0"/>
    <n v="0.56999999999999995"/>
  </r>
  <r>
    <s v="Craig Leslie"/>
    <n v="9254"/>
    <x v="486"/>
    <d v="2010-05-16T00:00:00"/>
    <x v="7"/>
    <s v="2010"/>
    <n v="2"/>
    <b v="0"/>
    <x v="4"/>
    <n v="24"/>
    <n v="131.65"/>
    <n v="0.01"/>
    <s v="Express Air"/>
    <n v="67.41"/>
    <n v="4.91"/>
    <n v="0.5"/>
    <s v="Saskachewan"/>
    <s v="Prarie"/>
    <s v="Consumer"/>
    <s v="Office Supplies"/>
    <x v="11"/>
    <n v="0.36"/>
  </r>
  <r>
    <s v="Valerie Takahito"/>
    <n v="9829"/>
    <x v="1038"/>
    <d v="2011-12-09T00:00:00"/>
    <x v="9"/>
    <s v="2011"/>
    <n v="1"/>
    <b v="0"/>
    <x v="5"/>
    <n v="23"/>
    <n v="750.39"/>
    <n v="0.04"/>
    <s v="Regular Air"/>
    <n v="133.71"/>
    <n v="30.98"/>
    <n v="11.63"/>
    <s v="Saskachewan"/>
    <s v="Prarie"/>
    <s v="Consumer"/>
    <s v="Office Supplies"/>
    <x v="2"/>
    <n v="0.37"/>
  </r>
  <r>
    <s v="Valerie Takahito"/>
    <n v="9829"/>
    <x v="1038"/>
    <d v="2011-12-10T00:00:00"/>
    <x v="9"/>
    <s v="2011"/>
    <n v="2"/>
    <b v="0"/>
    <x v="5"/>
    <n v="4"/>
    <n v="18.46"/>
    <n v="0.06"/>
    <s v="Regular Air"/>
    <n v="-0.43"/>
    <n v="4.91"/>
    <n v="0.5"/>
    <s v="Saskachewan"/>
    <s v="Prarie"/>
    <s v="Consumer"/>
    <s v="Office Supplies"/>
    <x v="11"/>
    <n v="0.36"/>
  </r>
  <r>
    <s v="Michael Grace"/>
    <n v="10528"/>
    <x v="803"/>
    <d v="2009-09-15T00:00:00"/>
    <x v="11"/>
    <s v="2009"/>
    <n v="2"/>
    <b v="0"/>
    <x v="4"/>
    <n v="47"/>
    <n v="838.4"/>
    <n v="0.02"/>
    <s v="Express Air"/>
    <n v="-132.91"/>
    <n v="17.7"/>
    <n v="9.4700000000000006"/>
    <s v="Saskachewan"/>
    <s v="Prarie"/>
    <s v="Corporate"/>
    <s v="Office Supplies"/>
    <x v="0"/>
    <n v="0.59"/>
  </r>
  <r>
    <s v="Saphhira Shifley"/>
    <n v="10754"/>
    <x v="648"/>
    <d v="2010-03-19T00:00:00"/>
    <x v="4"/>
    <s v="2010"/>
    <n v="2"/>
    <b v="0"/>
    <x v="0"/>
    <n v="7"/>
    <n v="48.04"/>
    <n v="0.09"/>
    <s v="Regular Air"/>
    <n v="-23.28"/>
    <n v="6.48"/>
    <n v="5.94"/>
    <s v="Saskachewan"/>
    <s v="Prarie"/>
    <s v="Corporate"/>
    <s v="Office Supplies"/>
    <x v="5"/>
    <n v="0.37"/>
  </r>
  <r>
    <s v="Saphhira Shifley"/>
    <n v="11109"/>
    <x v="515"/>
    <d v="2011-03-16T00:00:00"/>
    <x v="4"/>
    <s v="2011"/>
    <n v="1"/>
    <b v="0"/>
    <x v="4"/>
    <n v="18"/>
    <n v="130.38"/>
    <n v="0.08"/>
    <s v="Regular Air"/>
    <n v="31.52"/>
    <n v="7.4"/>
    <n v="1.71"/>
    <s v="Saskachewan"/>
    <s v="Prarie"/>
    <s v="Consumer"/>
    <s v="Office Supplies"/>
    <x v="5"/>
    <n v="0.4"/>
  </r>
  <r>
    <s v="Laurel Beltran"/>
    <n v="11426"/>
    <x v="1195"/>
    <d v="2009-05-08T00:00:00"/>
    <x v="7"/>
    <s v="2009"/>
    <n v="1"/>
    <b v="0"/>
    <x v="4"/>
    <n v="19"/>
    <n v="333.68"/>
    <n v="0.01"/>
    <s v="Regular Air"/>
    <n v="81.96"/>
    <n v="16.48"/>
    <n v="1.99"/>
    <s v="Saskachewan"/>
    <s v="Prarie"/>
    <s v="Consumer"/>
    <s v="Technology"/>
    <x v="7"/>
    <n v="0.42"/>
  </r>
  <r>
    <s v="Laurel Beltran"/>
    <n v="12869"/>
    <x v="1350"/>
    <d v="2009-01-28T00:00:00"/>
    <x v="10"/>
    <s v="2009"/>
    <n v="3"/>
    <b v="0"/>
    <x v="3"/>
    <n v="15"/>
    <n v="1532.482"/>
    <n v="0.1"/>
    <s v="Regular Air"/>
    <n v="-43"/>
    <n v="125.99"/>
    <n v="8.99"/>
    <s v="Saskachewan"/>
    <s v="Prarie"/>
    <s v="Consumer"/>
    <s v="Technology"/>
    <x v="3"/>
    <n v="0.56999999999999995"/>
  </r>
  <r>
    <s v="Craig Leslie"/>
    <n v="13094"/>
    <x v="1098"/>
    <d v="2010-08-19T00:00:00"/>
    <x v="2"/>
    <s v="2010"/>
    <n v="1"/>
    <b v="0"/>
    <x v="3"/>
    <n v="7"/>
    <n v="283.57"/>
    <n v="0.02"/>
    <s v="Regular Air"/>
    <n v="71.209999999999994"/>
    <n v="37.94"/>
    <n v="5.08"/>
    <s v="Saskachewan"/>
    <s v="Prarie"/>
    <s v="Consumer"/>
    <s v="Office Supplies"/>
    <x v="5"/>
    <n v="0.38"/>
  </r>
  <r>
    <s v="Craig Leslie"/>
    <n v="14274"/>
    <x v="132"/>
    <d v="2009-01-08T00:00:00"/>
    <x v="10"/>
    <s v="2009"/>
    <n v="2"/>
    <b v="0"/>
    <x v="3"/>
    <n v="23"/>
    <n v="3674.08"/>
    <n v="0.01"/>
    <s v="Delivery Truck"/>
    <n v="112.44"/>
    <n v="150.97999999999999"/>
    <n v="30"/>
    <s v="Saskachewan"/>
    <s v="Prarie"/>
    <s v="Consumer"/>
    <s v="Furniture"/>
    <x v="14"/>
    <n v="0.74"/>
  </r>
  <r>
    <s v="Craig Leslie"/>
    <n v="14274"/>
    <x v="132"/>
    <d v="2009-01-08T00:00:00"/>
    <x v="10"/>
    <s v="2009"/>
    <n v="2"/>
    <b v="0"/>
    <x v="3"/>
    <n v="46"/>
    <n v="1413.89"/>
    <n v="0.01"/>
    <s v="Express Air"/>
    <n v="-40.72"/>
    <n v="28.28"/>
    <n v="13.99"/>
    <s v="Saskachewan"/>
    <s v="Prarie"/>
    <s v="Consumer"/>
    <s v="Office Supplies"/>
    <x v="0"/>
    <n v="0.57999999999999996"/>
  </r>
  <r>
    <s v="Craig Leslie"/>
    <n v="14274"/>
    <x v="132"/>
    <d v="2009-01-07T00:00:00"/>
    <x v="10"/>
    <s v="2009"/>
    <n v="1"/>
    <b v="0"/>
    <x v="3"/>
    <n v="2"/>
    <n v="61.718499999999999"/>
    <n v="0.03"/>
    <s v="Regular Air"/>
    <n v="-164.04"/>
    <n v="35.99"/>
    <n v="1.1000000000000001"/>
    <s v="Saskachewan"/>
    <s v="Prarie"/>
    <s v="Consumer"/>
    <s v="Technology"/>
    <x v="3"/>
    <n v="0.55000000000000004"/>
  </r>
  <r>
    <s v="Tracy Blumstein"/>
    <n v="14530"/>
    <x v="319"/>
    <d v="2009-04-08T00:00:00"/>
    <x v="8"/>
    <s v="2009"/>
    <n v="2"/>
    <b v="0"/>
    <x v="1"/>
    <n v="17"/>
    <n v="1556.61"/>
    <n v="0.06"/>
    <s v="Regular Air"/>
    <n v="-485.55"/>
    <n v="89.83"/>
    <n v="35"/>
    <s v="Saskachewan"/>
    <s v="Prarie"/>
    <s v="Home Office"/>
    <s v="Office Supplies"/>
    <x v="0"/>
    <n v="0.83"/>
  </r>
  <r>
    <s v="Tracy Blumstein"/>
    <n v="14530"/>
    <x v="319"/>
    <d v="2009-04-08T00:00:00"/>
    <x v="8"/>
    <s v="2009"/>
    <n v="2"/>
    <b v="0"/>
    <x v="1"/>
    <n v="49"/>
    <n v="645.14"/>
    <n v="0.1"/>
    <s v="Regular Air"/>
    <n v="-26.32"/>
    <n v="13.43"/>
    <n v="5.5"/>
    <s v="Saskachewan"/>
    <s v="Prarie"/>
    <s v="Home Office"/>
    <s v="Office Supplies"/>
    <x v="0"/>
    <n v="0.56999999999999995"/>
  </r>
  <r>
    <s v="Tracy Blumstein"/>
    <n v="14530"/>
    <x v="319"/>
    <d v="2009-04-06T00:00:00"/>
    <x v="8"/>
    <s v="2009"/>
    <n v="0"/>
    <s v="FREE DELIVERY"/>
    <x v="1"/>
    <n v="44"/>
    <n v="4851.5024999999996"/>
    <n v="0.01"/>
    <s v="Regular Air"/>
    <n v="1371.67"/>
    <n v="125.99"/>
    <n v="7.69"/>
    <s v="Saskachewan"/>
    <s v="Prarie"/>
    <s v="Home Office"/>
    <s v="Technology"/>
    <x v="3"/>
    <n v="0.57999999999999996"/>
  </r>
  <r>
    <s v="Luke Schmidt"/>
    <n v="15462"/>
    <x v="557"/>
    <d v="2011-02-27T00:00:00"/>
    <x v="5"/>
    <s v="2011"/>
    <n v="1"/>
    <b v="0"/>
    <x v="5"/>
    <n v="20"/>
    <n v="862.64"/>
    <n v="0.08"/>
    <s v="Regular Air"/>
    <n v="320.81"/>
    <n v="43.41"/>
    <n v="2.99"/>
    <s v="Saskachewan"/>
    <s v="Prarie"/>
    <s v="Home Office"/>
    <s v="Office Supplies"/>
    <x v="2"/>
    <n v="0.39"/>
  </r>
  <r>
    <s v="Kelly Andreada"/>
    <n v="15715"/>
    <x v="1205"/>
    <d v="2012-10-18T00:00:00"/>
    <x v="0"/>
    <s v="2012"/>
    <n v="3"/>
    <b v="0"/>
    <x v="5"/>
    <n v="43"/>
    <n v="2123.64"/>
    <n v="0.03"/>
    <s v="Regular Air"/>
    <n v="1013.77"/>
    <n v="47.9"/>
    <n v="5.86"/>
    <s v="Saskachewan"/>
    <s v="Prarie"/>
    <s v="Home Office"/>
    <s v="Office Supplies"/>
    <x v="5"/>
    <n v="0.37"/>
  </r>
  <r>
    <s v="Michael Grace"/>
    <n v="16128"/>
    <x v="166"/>
    <d v="2011-05-08T00:00:00"/>
    <x v="7"/>
    <s v="2011"/>
    <n v="0"/>
    <s v="FREE DELIVERY"/>
    <x v="1"/>
    <n v="46"/>
    <n v="2968.66"/>
    <n v="7.0000000000000007E-2"/>
    <s v="Regular Air"/>
    <n v="1077.49"/>
    <n v="63.94"/>
    <n v="14.48"/>
    <s v="Saskachewan"/>
    <s v="Prarie"/>
    <s v="Corporate"/>
    <s v="Furniture"/>
    <x v="4"/>
    <n v="0.46"/>
  </r>
  <r>
    <s v="Saphhira Shifley"/>
    <n v="16579"/>
    <x v="611"/>
    <d v="2010-12-13T00:00:00"/>
    <x v="9"/>
    <s v="2010"/>
    <n v="1"/>
    <b v="0"/>
    <x v="3"/>
    <n v="33"/>
    <n v="63.96"/>
    <n v="0.05"/>
    <s v="Regular Air"/>
    <n v="-13.71"/>
    <n v="1.88"/>
    <n v="1.49"/>
    <s v="Saskachewan"/>
    <s v="Prarie"/>
    <s v="Consumer"/>
    <s v="Office Supplies"/>
    <x v="2"/>
    <n v="0.37"/>
  </r>
  <r>
    <s v="Saphhira Shifley"/>
    <n v="16579"/>
    <x v="611"/>
    <d v="2010-12-13T00:00:00"/>
    <x v="9"/>
    <s v="2010"/>
    <n v="1"/>
    <b v="0"/>
    <x v="3"/>
    <n v="23"/>
    <n v="177.23"/>
    <n v="7.0000000000000007E-2"/>
    <s v="Regular Air"/>
    <n v="4.9400000000000004"/>
    <n v="8.14"/>
    <n v="3.12"/>
    <s v="Saskachewan"/>
    <s v="Prarie"/>
    <s v="Consumer"/>
    <s v="Office Supplies"/>
    <x v="12"/>
    <n v="0.45"/>
  </r>
  <r>
    <s v="Michael Grace"/>
    <n v="16935"/>
    <x v="564"/>
    <d v="2012-12-16T00:00:00"/>
    <x v="9"/>
    <s v="2012"/>
    <n v="1"/>
    <b v="0"/>
    <x v="3"/>
    <n v="3"/>
    <n v="14.74"/>
    <n v="0.06"/>
    <s v="Regular Air"/>
    <n v="-2.72"/>
    <n v="4.4800000000000004"/>
    <n v="1.22"/>
    <s v="Saskachewan"/>
    <s v="Prarie"/>
    <s v="Corporate"/>
    <s v="Office Supplies"/>
    <x v="5"/>
    <n v="0.36"/>
  </r>
  <r>
    <s v="Michael Grace"/>
    <n v="16935"/>
    <x v="564"/>
    <d v="2012-12-17T00:00:00"/>
    <x v="9"/>
    <s v="2012"/>
    <n v="2"/>
    <b v="0"/>
    <x v="3"/>
    <n v="43"/>
    <n v="117.68"/>
    <n v="0.09"/>
    <s v="Express Air"/>
    <n v="12.47"/>
    <n v="2.88"/>
    <n v="0.7"/>
    <s v="Saskachewan"/>
    <s v="Prarie"/>
    <s v="Corporate"/>
    <s v="Office Supplies"/>
    <x v="12"/>
    <n v="0.56000000000000005"/>
  </r>
  <r>
    <s v="Kelly Andreada"/>
    <n v="18946"/>
    <x v="1321"/>
    <d v="2010-05-04T00:00:00"/>
    <x v="7"/>
    <s v="2010"/>
    <n v="0"/>
    <s v="FREE DELIVERY"/>
    <x v="5"/>
    <n v="32"/>
    <n v="202.89"/>
    <n v="7.0000000000000007E-2"/>
    <s v="Regular Air"/>
    <n v="-201.91"/>
    <n v="6.48"/>
    <n v="10.050000000000001"/>
    <s v="Saskachewan"/>
    <s v="Prarie"/>
    <s v="Home Office"/>
    <s v="Office Supplies"/>
    <x v="5"/>
    <n v="0.37"/>
  </r>
  <r>
    <s v="Valerie Takahito"/>
    <n v="19361"/>
    <x v="889"/>
    <d v="2012-09-25T00:00:00"/>
    <x v="11"/>
    <s v="2012"/>
    <n v="2"/>
    <b v="0"/>
    <x v="0"/>
    <n v="21"/>
    <n v="535.57000000000005"/>
    <n v="0.05"/>
    <s v="Regular Air"/>
    <n v="131.05000000000001"/>
    <n v="25.38"/>
    <n v="8.99"/>
    <s v="Saskachewan"/>
    <s v="Prarie"/>
    <s v="Consumer"/>
    <s v="Furniture"/>
    <x v="4"/>
    <n v="0.5"/>
  </r>
  <r>
    <s v="Michael Grace"/>
    <n v="20292"/>
    <x v="963"/>
    <d v="2012-11-08T00:00:00"/>
    <x v="6"/>
    <s v="2012"/>
    <n v="0"/>
    <s v="FREE DELIVERY"/>
    <x v="4"/>
    <n v="26"/>
    <n v="452.39"/>
    <n v="0.08"/>
    <s v="Regular Air"/>
    <n v="-22.83"/>
    <n v="17.52"/>
    <n v="8.17"/>
    <s v="Saskachewan"/>
    <s v="Prarie"/>
    <s v="Corporate"/>
    <s v="Office Supplies"/>
    <x v="1"/>
    <n v="0.5"/>
  </r>
  <r>
    <s v="Michael Grace"/>
    <n v="20292"/>
    <x v="963"/>
    <d v="2012-11-09T00:00:00"/>
    <x v="6"/>
    <s v="2012"/>
    <n v="1"/>
    <b v="0"/>
    <x v="4"/>
    <n v="5"/>
    <n v="117.13"/>
    <n v="0"/>
    <s v="Regular Air"/>
    <n v="-70.47"/>
    <n v="20.95"/>
    <n v="4"/>
    <s v="Saskachewan"/>
    <s v="Prarie"/>
    <s v="Corporate"/>
    <s v="Technology"/>
    <x v="7"/>
    <n v="0.6"/>
  </r>
  <r>
    <s v="Laurel Beltran"/>
    <n v="21635"/>
    <x v="305"/>
    <d v="2009-12-02T00:00:00"/>
    <x v="9"/>
    <s v="2009"/>
    <n v="0"/>
    <s v="FREE DELIVERY"/>
    <x v="0"/>
    <n v="2"/>
    <n v="65.31"/>
    <n v="0"/>
    <s v="Regular Air"/>
    <n v="-34.42"/>
    <n v="24.92"/>
    <n v="12.98"/>
    <s v="Saskachewan"/>
    <s v="Prarie"/>
    <s v="Consumer"/>
    <s v="Office Supplies"/>
    <x v="2"/>
    <n v="0.39"/>
  </r>
  <r>
    <s v="Larry Blacks"/>
    <n v="21860"/>
    <x v="1231"/>
    <d v="2012-04-29T00:00:00"/>
    <x v="8"/>
    <s v="2012"/>
    <n v="1"/>
    <b v="0"/>
    <x v="5"/>
    <n v="9"/>
    <n v="73.7"/>
    <n v="0.06"/>
    <s v="Express Air"/>
    <n v="1.42"/>
    <n v="7.59"/>
    <n v="4"/>
    <s v="Saskachewan"/>
    <s v="Prarie"/>
    <s v="Consumer"/>
    <s v="Furniture"/>
    <x v="4"/>
    <n v="0.42"/>
  </r>
  <r>
    <s v="Luke Schmidt"/>
    <n v="22882"/>
    <x v="1337"/>
    <d v="2010-09-15T00:00:00"/>
    <x v="11"/>
    <s v="2010"/>
    <n v="2"/>
    <b v="0"/>
    <x v="5"/>
    <n v="10"/>
    <n v="71.239999999999995"/>
    <n v="0.03"/>
    <s v="Regular Air"/>
    <n v="2.78"/>
    <n v="6.69"/>
    <n v="3.1"/>
    <s v="Saskachewan"/>
    <s v="Prarie"/>
    <s v="Home Office"/>
    <s v="Office Supplies"/>
    <x v="5"/>
    <n v="0.36"/>
  </r>
  <r>
    <s v="Tracy Blumstein"/>
    <n v="24775"/>
    <x v="223"/>
    <d v="2012-02-19T00:00:00"/>
    <x v="5"/>
    <s v="2012"/>
    <n v="2"/>
    <b v="0"/>
    <x v="5"/>
    <n v="15"/>
    <n v="1616.66"/>
    <n v="0"/>
    <s v="Delivery Truck"/>
    <n v="112.58"/>
    <n v="100.98"/>
    <n v="56.22"/>
    <s v="Saskachewan"/>
    <s v="Prarie"/>
    <s v="Home Office"/>
    <s v="Furniture"/>
    <x v="9"/>
    <n v="0.6"/>
  </r>
  <r>
    <s v="Tracy Blumstein"/>
    <n v="24775"/>
    <x v="223"/>
    <d v="2012-02-18T00:00:00"/>
    <x v="5"/>
    <s v="2012"/>
    <n v="1"/>
    <b v="0"/>
    <x v="5"/>
    <n v="6"/>
    <n v="96.21"/>
    <n v="0.06"/>
    <s v="Regular Air"/>
    <n v="-19.34"/>
    <n v="14.58"/>
    <n v="57.4"/>
    <s v="Saskachewan"/>
    <s v="Prarie"/>
    <s v="Home Office"/>
    <s v="Furniture"/>
    <x v="4"/>
    <n v="0.48"/>
  </r>
  <r>
    <s v="Michael Grace"/>
    <n v="25120"/>
    <x v="391"/>
    <d v="2009-02-06T00:00:00"/>
    <x v="5"/>
    <s v="2009"/>
    <n v="2"/>
    <b v="0"/>
    <x v="4"/>
    <n v="46"/>
    <n v="237.15"/>
    <n v="0"/>
    <s v="Regular Air"/>
    <n v="123.02"/>
    <n v="4.91"/>
    <n v="0.5"/>
    <s v="Saskachewan"/>
    <s v="Prarie"/>
    <s v="Corporate"/>
    <s v="Office Supplies"/>
    <x v="11"/>
    <n v="0.36"/>
  </r>
  <r>
    <s v="Michael Grace"/>
    <n v="25120"/>
    <x v="391"/>
    <d v="2009-02-05T00:00:00"/>
    <x v="5"/>
    <s v="2009"/>
    <n v="1"/>
    <b v="0"/>
    <x v="4"/>
    <n v="22"/>
    <n v="179.22"/>
    <n v="0.01"/>
    <s v="Regular Air"/>
    <n v="-139.9"/>
    <n v="7.28"/>
    <n v="11.15"/>
    <s v="Saskachewan"/>
    <s v="Prarie"/>
    <s v="Corporate"/>
    <s v="Office Supplies"/>
    <x v="5"/>
    <n v="0.37"/>
  </r>
  <r>
    <s v="Michael Grace"/>
    <n v="25120"/>
    <x v="391"/>
    <d v="2009-02-07T00:00:00"/>
    <x v="5"/>
    <s v="2009"/>
    <n v="3"/>
    <b v="0"/>
    <x v="4"/>
    <n v="10"/>
    <n v="71.86"/>
    <n v="0.1"/>
    <s v="Regular Air"/>
    <n v="-35.520000000000003"/>
    <n v="6.68"/>
    <n v="6.93"/>
    <s v="Saskachewan"/>
    <s v="Prarie"/>
    <s v="Corporate"/>
    <s v="Office Supplies"/>
    <x v="5"/>
    <n v="0.37"/>
  </r>
  <r>
    <s v="Kelly Andreada"/>
    <n v="25440"/>
    <x v="793"/>
    <d v="2009-02-06T00:00:00"/>
    <x v="5"/>
    <s v="2009"/>
    <n v="0"/>
    <s v="FREE DELIVERY"/>
    <x v="1"/>
    <n v="30"/>
    <n v="6589.3040000000001"/>
    <n v="0.02"/>
    <s v="Delivery Truck"/>
    <n v="912.48"/>
    <n v="259.70999999999998"/>
    <n v="66.67"/>
    <s v="Saskachewan"/>
    <s v="Prarie"/>
    <s v="Home Office"/>
    <s v="Furniture"/>
    <x v="10"/>
    <n v="0.65"/>
  </r>
  <r>
    <s v="Saphhira Shifley"/>
    <n v="25799"/>
    <x v="593"/>
    <d v="2011-02-27T00:00:00"/>
    <x v="5"/>
    <s v="2011"/>
    <n v="3"/>
    <b v="0"/>
    <x v="0"/>
    <n v="38"/>
    <n v="136.5"/>
    <n v="0.05"/>
    <s v="Regular Air"/>
    <n v="-216.66"/>
    <n v="3.34"/>
    <n v="7.49"/>
    <s v="Saskachewan"/>
    <s v="Prarie"/>
    <s v="Corporate"/>
    <s v="Office Supplies"/>
    <x v="12"/>
    <n v="0.54"/>
  </r>
  <r>
    <s v="Tracy Blumstein"/>
    <n v="25831"/>
    <x v="940"/>
    <d v="2009-09-16T00:00:00"/>
    <x v="11"/>
    <s v="2009"/>
    <n v="2"/>
    <b v="0"/>
    <x v="4"/>
    <n v="6"/>
    <n v="250.376"/>
    <n v="0.01"/>
    <s v="Regular Air"/>
    <n v="-131.85"/>
    <n v="45.99"/>
    <n v="4.99"/>
    <s v="Saskachewan"/>
    <s v="Prarie"/>
    <s v="Home Office"/>
    <s v="Technology"/>
    <x v="3"/>
    <n v="0.56000000000000005"/>
  </r>
  <r>
    <s v="Kelly Andreada"/>
    <n v="28545"/>
    <x v="1021"/>
    <d v="2011-08-24T00:00:00"/>
    <x v="2"/>
    <s v="2011"/>
    <n v="1"/>
    <b v="0"/>
    <x v="1"/>
    <n v="15"/>
    <n v="5296.19"/>
    <n v="0.1"/>
    <s v="Regular Air"/>
    <n v="1164.05"/>
    <n v="363.25"/>
    <n v="19.989999999999998"/>
    <s v="Saskachewan"/>
    <s v="Prarie"/>
    <s v="Home Office"/>
    <s v="Office Supplies"/>
    <x v="1"/>
    <n v="0.56999999999999995"/>
  </r>
  <r>
    <s v="Saphhira Shifley"/>
    <n v="28929"/>
    <x v="1018"/>
    <d v="2012-10-10T00:00:00"/>
    <x v="0"/>
    <s v="2012"/>
    <n v="1"/>
    <b v="0"/>
    <x v="4"/>
    <n v="37"/>
    <n v="230.97"/>
    <n v="0.08"/>
    <s v="Regular Air"/>
    <n v="-173.73"/>
    <n v="6.48"/>
    <n v="8.19"/>
    <s v="Saskachewan"/>
    <s v="Prarie"/>
    <s v="Corporate"/>
    <s v="Office Supplies"/>
    <x v="5"/>
    <n v="0.37"/>
  </r>
  <r>
    <s v="Saphhira Shifley"/>
    <n v="28929"/>
    <x v="1018"/>
    <d v="2012-10-11T00:00:00"/>
    <x v="0"/>
    <s v="2012"/>
    <n v="2"/>
    <b v="0"/>
    <x v="4"/>
    <n v="46"/>
    <n v="723.17"/>
    <n v="0.09"/>
    <s v="Regular Air"/>
    <n v="-154.11000000000001"/>
    <n v="16.98"/>
    <n v="12.39"/>
    <s v="Saskachewan"/>
    <s v="Prarie"/>
    <s v="Corporate"/>
    <s v="Office Supplies"/>
    <x v="8"/>
    <n v="0.35"/>
  </r>
  <r>
    <s v="Luke Schmidt"/>
    <n v="30083"/>
    <x v="1197"/>
    <d v="2009-01-09T00:00:00"/>
    <x v="10"/>
    <s v="2009"/>
    <n v="1"/>
    <b v="0"/>
    <x v="3"/>
    <n v="23"/>
    <n v="324.27999999999997"/>
    <n v="7.0000000000000007E-2"/>
    <s v="Regular Air"/>
    <n v="20.43"/>
    <n v="14.56"/>
    <n v="3.5"/>
    <s v="Saskachewan"/>
    <s v="Prarie"/>
    <s v="Home Office"/>
    <s v="Office Supplies"/>
    <x v="1"/>
    <n v="0.57999999999999996"/>
  </r>
  <r>
    <s v="Meg Tillman"/>
    <n v="30853"/>
    <x v="614"/>
    <d v="2011-07-30T00:00:00"/>
    <x v="1"/>
    <s v="2011"/>
    <n v="3"/>
    <b v="0"/>
    <x v="4"/>
    <n v="40"/>
    <n v="254.02"/>
    <n v="0.04"/>
    <s v="Regular Air"/>
    <n v="123.14"/>
    <n v="6.3"/>
    <n v="0.5"/>
    <s v="Saskachewan"/>
    <s v="Prarie"/>
    <s v="Small Business"/>
    <s v="Office Supplies"/>
    <x v="11"/>
    <n v="0.39"/>
  </r>
  <r>
    <s v="Saphhira Shifley"/>
    <n v="30944"/>
    <x v="645"/>
    <d v="2011-06-23T00:00:00"/>
    <x v="3"/>
    <s v="2011"/>
    <n v="1"/>
    <b v="0"/>
    <x v="5"/>
    <n v="32"/>
    <n v="546.01"/>
    <n v="0.01"/>
    <s v="Regular Air"/>
    <n v="133.56"/>
    <n v="16.739999999999998"/>
    <n v="5.08"/>
    <s v="Saskachewan"/>
    <s v="Prarie"/>
    <s v="Consumer"/>
    <s v="Office Supplies"/>
    <x v="2"/>
    <n v="0.36"/>
  </r>
  <r>
    <s v="Kelly Andreada"/>
    <n v="33350"/>
    <x v="631"/>
    <d v="2009-07-21T00:00:00"/>
    <x v="1"/>
    <s v="2009"/>
    <n v="0"/>
    <s v="FREE DELIVERY"/>
    <x v="3"/>
    <n v="1"/>
    <n v="1786.04"/>
    <n v="0.1"/>
    <s v="Regular Air"/>
    <n v="-924.99"/>
    <n v="1889.99"/>
    <n v="19.989999999999998"/>
    <s v="Saskachewan"/>
    <s v="Prarie"/>
    <s v="Home Office"/>
    <s v="Office Supplies"/>
    <x v="2"/>
    <n v="0.36"/>
  </r>
  <r>
    <s v="Tracy Blumstein"/>
    <n v="34660"/>
    <x v="1235"/>
    <d v="2011-09-04T00:00:00"/>
    <x v="11"/>
    <s v="2011"/>
    <n v="1"/>
    <b v="0"/>
    <x v="3"/>
    <n v="4"/>
    <n v="24.77"/>
    <n v="0.1"/>
    <s v="Regular Air"/>
    <n v="-17.07"/>
    <n v="4.91"/>
    <n v="5.68"/>
    <s v="Saskachewan"/>
    <s v="Prarie"/>
    <s v="Home Office"/>
    <s v="Office Supplies"/>
    <x v="2"/>
    <n v="0.36"/>
  </r>
  <r>
    <s v="Tracy Blumstein"/>
    <n v="34660"/>
    <x v="1235"/>
    <d v="2011-09-05T00:00:00"/>
    <x v="11"/>
    <s v="2011"/>
    <n v="2"/>
    <b v="0"/>
    <x v="3"/>
    <n v="36"/>
    <n v="3832.37"/>
    <n v="0.01"/>
    <s v="Regular Air"/>
    <n v="1322.07"/>
    <n v="107.53"/>
    <n v="5.81"/>
    <s v="Saskachewan"/>
    <s v="Prarie"/>
    <s v="Home Office"/>
    <s v="Furniture"/>
    <x v="4"/>
    <n v="0.65"/>
  </r>
  <r>
    <s v="Tracy Blumstein"/>
    <n v="35425"/>
    <x v="1147"/>
    <d v="2010-03-30T00:00:00"/>
    <x v="4"/>
    <s v="2010"/>
    <n v="2"/>
    <b v="0"/>
    <x v="3"/>
    <n v="25"/>
    <n v="100.34"/>
    <n v="0"/>
    <s v="Regular Air"/>
    <n v="-88.19"/>
    <n v="3.58"/>
    <n v="5.47"/>
    <s v="Saskachewan"/>
    <s v="Prarie"/>
    <s v="Home Office"/>
    <s v="Office Supplies"/>
    <x v="2"/>
    <n v="0.37"/>
  </r>
  <r>
    <s v="Tracy Blumstein"/>
    <n v="35425"/>
    <x v="1147"/>
    <d v="2010-03-30T00:00:00"/>
    <x v="4"/>
    <s v="2010"/>
    <n v="2"/>
    <b v="0"/>
    <x v="3"/>
    <n v="45"/>
    <n v="75.680000000000007"/>
    <n v="0.08"/>
    <s v="Regular Air"/>
    <n v="-4.04"/>
    <n v="1.81"/>
    <n v="0.75"/>
    <s v="Saskachewan"/>
    <s v="Prarie"/>
    <s v="Home Office"/>
    <s v="Office Supplies"/>
    <x v="6"/>
    <n v="0.52"/>
  </r>
  <r>
    <s v="Kelly Andreada"/>
    <n v="37350"/>
    <x v="399"/>
    <d v="2012-05-21T00:00:00"/>
    <x v="7"/>
    <s v="2012"/>
    <n v="1"/>
    <b v="0"/>
    <x v="5"/>
    <n v="7"/>
    <n v="163.13999999999999"/>
    <n v="7.0000000000000007E-2"/>
    <s v="Regular Air"/>
    <n v="-37.5"/>
    <n v="22.99"/>
    <n v="8.99"/>
    <s v="Saskachewan"/>
    <s v="Prarie"/>
    <s v="Home Office"/>
    <s v="Office Supplies"/>
    <x v="12"/>
    <n v="0.56999999999999995"/>
  </r>
  <r>
    <s v="Larry Blacks"/>
    <n v="37765"/>
    <x v="1289"/>
    <d v="2012-11-29T00:00:00"/>
    <x v="6"/>
    <s v="2012"/>
    <n v="5"/>
    <b v="0"/>
    <x v="0"/>
    <n v="7"/>
    <n v="42.66"/>
    <n v="0.09"/>
    <s v="Express Air"/>
    <n v="-30.74"/>
    <n v="4.0599999999999996"/>
    <n v="6.89"/>
    <s v="Saskachewan"/>
    <s v="Prarie"/>
    <s v="Consumer"/>
    <s v="Office Supplies"/>
    <x v="1"/>
    <n v="0.6"/>
  </r>
  <r>
    <s v="Larry Blacks"/>
    <n v="37765"/>
    <x v="1289"/>
    <d v="2012-11-28T00:00:00"/>
    <x v="6"/>
    <s v="2012"/>
    <n v="4"/>
    <b v="0"/>
    <x v="0"/>
    <n v="18"/>
    <n v="655.58"/>
    <n v="0.01"/>
    <s v="Regular Air"/>
    <n v="250.67"/>
    <n v="35.44"/>
    <n v="5.09"/>
    <s v="Saskachewan"/>
    <s v="Prarie"/>
    <s v="Consumer"/>
    <s v="Office Supplies"/>
    <x v="5"/>
    <n v="0.38"/>
  </r>
  <r>
    <s v="Larry Blacks"/>
    <n v="37765"/>
    <x v="1289"/>
    <d v="2012-11-29T00:00:00"/>
    <x v="6"/>
    <s v="2012"/>
    <n v="5"/>
    <b v="0"/>
    <x v="0"/>
    <n v="12"/>
    <n v="1465.33"/>
    <n v="0.01"/>
    <s v="Delivery Truck"/>
    <n v="-66.38"/>
    <n v="113.98"/>
    <n v="30"/>
    <s v="Saskachewan"/>
    <s v="Prarie"/>
    <s v="Consumer"/>
    <s v="Furniture"/>
    <x v="14"/>
    <n v="0.69"/>
  </r>
  <r>
    <s v="Luke Schmidt"/>
    <n v="38050"/>
    <x v="320"/>
    <d v="2010-10-27T00:00:00"/>
    <x v="0"/>
    <s v="2010"/>
    <n v="1"/>
    <b v="0"/>
    <x v="3"/>
    <n v="31"/>
    <n v="187.18"/>
    <n v="0.09"/>
    <s v="Express Air"/>
    <n v="28.91"/>
    <n v="5.98"/>
    <n v="1.67"/>
    <s v="Saskachewan"/>
    <s v="Prarie"/>
    <s v="Home Office"/>
    <s v="Office Supplies"/>
    <x v="12"/>
    <n v="0.51"/>
  </r>
  <r>
    <s v="Luke Schmidt"/>
    <n v="38050"/>
    <x v="320"/>
    <d v="2010-10-28T00:00:00"/>
    <x v="0"/>
    <s v="2010"/>
    <n v="2"/>
    <b v="0"/>
    <x v="3"/>
    <n v="36"/>
    <n v="104.21"/>
    <n v="0.04"/>
    <s v="Regular Air"/>
    <n v="15.19"/>
    <n v="2.88"/>
    <n v="0.7"/>
    <s v="Saskachewan"/>
    <s v="Prarie"/>
    <s v="Home Office"/>
    <s v="Office Supplies"/>
    <x v="12"/>
    <n v="0.56000000000000005"/>
  </r>
  <r>
    <s v="Luke Schmidt"/>
    <n v="38050"/>
    <x v="320"/>
    <d v="2010-10-28T00:00:00"/>
    <x v="0"/>
    <s v="2010"/>
    <n v="2"/>
    <b v="0"/>
    <x v="3"/>
    <n v="14"/>
    <n v="1331.2239999999999"/>
    <n v="0.04"/>
    <s v="Regular Air"/>
    <n v="-401.42"/>
    <n v="111.96"/>
    <n v="69"/>
    <s v="Saskachewan"/>
    <s v="Prarie"/>
    <s v="Home Office"/>
    <s v="Furniture"/>
    <x v="10"/>
    <n v="0.63"/>
  </r>
  <r>
    <s v="Luke Schmidt"/>
    <n v="39043"/>
    <x v="235"/>
    <d v="2010-12-23T00:00:00"/>
    <x v="9"/>
    <s v="2010"/>
    <n v="1"/>
    <b v="0"/>
    <x v="3"/>
    <n v="14"/>
    <n v="50.8"/>
    <n v="0.09"/>
    <s v="Regular Air"/>
    <n v="16.79"/>
    <n v="3.69"/>
    <n v="0.5"/>
    <s v="Saskachewan"/>
    <s v="Prarie"/>
    <s v="Home Office"/>
    <s v="Office Supplies"/>
    <x v="11"/>
    <n v="0.38"/>
  </r>
  <r>
    <s v="Luke Schmidt"/>
    <n v="39043"/>
    <x v="235"/>
    <d v="2010-12-23T00:00:00"/>
    <x v="9"/>
    <s v="2010"/>
    <n v="1"/>
    <b v="0"/>
    <x v="3"/>
    <n v="37"/>
    <n v="750.89"/>
    <n v="7.0000000000000007E-2"/>
    <s v="Express Air"/>
    <n v="-1176.28"/>
    <n v="20.34"/>
    <n v="35"/>
    <s v="Saskachewan"/>
    <s v="Prarie"/>
    <s v="Home Office"/>
    <s v="Office Supplies"/>
    <x v="0"/>
    <n v="0.84"/>
  </r>
  <r>
    <s v="Luke Schmidt"/>
    <n v="40388"/>
    <x v="1351"/>
    <d v="2012-07-26T00:00:00"/>
    <x v="1"/>
    <s v="2012"/>
    <n v="2"/>
    <b v="0"/>
    <x v="5"/>
    <n v="17"/>
    <n v="67.73"/>
    <n v="0.1"/>
    <s v="Regular Air"/>
    <n v="2.44"/>
    <n v="4.28"/>
    <n v="0.94"/>
    <s v="Saskachewan"/>
    <s v="Prarie"/>
    <s v="Home Office"/>
    <s v="Office Supplies"/>
    <x v="12"/>
    <n v="0.56000000000000005"/>
  </r>
  <r>
    <s v="Meg Tillman"/>
    <n v="42309"/>
    <x v="465"/>
    <d v="2009-08-08T00:00:00"/>
    <x v="2"/>
    <s v="2009"/>
    <n v="2"/>
    <b v="0"/>
    <x v="0"/>
    <n v="41"/>
    <n v="854.23"/>
    <n v="0.01"/>
    <s v="Regular Air"/>
    <n v="67.14"/>
    <n v="20.48"/>
    <n v="6.32"/>
    <s v="Saskachewan"/>
    <s v="Prarie"/>
    <s v="Small Business"/>
    <s v="Office Supplies"/>
    <x v="1"/>
    <n v="0.57999999999999996"/>
  </r>
  <r>
    <s v="Meg Tillman"/>
    <n v="42309"/>
    <x v="465"/>
    <d v="2009-08-11T00:00:00"/>
    <x v="2"/>
    <s v="2009"/>
    <n v="5"/>
    <b v="0"/>
    <x v="0"/>
    <n v="26"/>
    <n v="47.91"/>
    <n v="0.09"/>
    <s v="Regular Air"/>
    <n v="-58.83"/>
    <n v="1.86"/>
    <n v="2.58"/>
    <s v="Saskachewan"/>
    <s v="Prarie"/>
    <s v="Small Business"/>
    <s v="Office Supplies"/>
    <x v="6"/>
    <n v="0.82"/>
  </r>
  <r>
    <s v="Meg Tillman"/>
    <n v="42309"/>
    <x v="465"/>
    <d v="2009-08-11T00:00:00"/>
    <x v="2"/>
    <s v="2009"/>
    <n v="5"/>
    <b v="0"/>
    <x v="0"/>
    <n v="38"/>
    <n v="6427.2579999999998"/>
    <n v="0.08"/>
    <s v="Regular Air"/>
    <n v="1636.41"/>
    <n v="205.99"/>
    <n v="2.5"/>
    <s v="Saskachewan"/>
    <s v="Prarie"/>
    <s v="Small Business"/>
    <s v="Technology"/>
    <x v="3"/>
    <n v="0.59"/>
  </r>
  <r>
    <s v="Saphhira Shifley"/>
    <n v="42727"/>
    <x v="355"/>
    <d v="2011-04-30T00:00:00"/>
    <x v="8"/>
    <s v="2011"/>
    <n v="1"/>
    <b v="0"/>
    <x v="3"/>
    <n v="11"/>
    <n v="5510.23"/>
    <n v="0.01"/>
    <s v="Delivery Truck"/>
    <n v="915.8"/>
    <n v="500.98"/>
    <n v="26"/>
    <s v="Saskachewan"/>
    <s v="Prarie"/>
    <s v="Consumer"/>
    <s v="Furniture"/>
    <x v="14"/>
    <n v="0.6"/>
  </r>
  <r>
    <s v="Saphhira Shifley"/>
    <n v="42727"/>
    <x v="355"/>
    <d v="2011-04-30T00:00:00"/>
    <x v="8"/>
    <s v="2011"/>
    <n v="1"/>
    <b v="0"/>
    <x v="3"/>
    <n v="21"/>
    <n v="177.06"/>
    <n v="0.1"/>
    <s v="Regular Air"/>
    <n v="-100.61"/>
    <n v="8.4499999999999993"/>
    <n v="7.77"/>
    <s v="Saskachewan"/>
    <s v="Prarie"/>
    <s v="Consumer"/>
    <s v="Office Supplies"/>
    <x v="15"/>
    <n v="0.55000000000000004"/>
  </r>
  <r>
    <s v="Luke Schmidt"/>
    <n v="43363"/>
    <x v="115"/>
    <d v="2011-09-07T00:00:00"/>
    <x v="11"/>
    <s v="2011"/>
    <n v="2"/>
    <b v="0"/>
    <x v="5"/>
    <n v="35"/>
    <n v="12908.4"/>
    <n v="0.03"/>
    <s v="Delivery Truck"/>
    <n v="4084.86"/>
    <n v="350.99"/>
    <n v="59"/>
    <s v="Saskachewan"/>
    <s v="Prarie"/>
    <s v="Home Office"/>
    <s v="Furniture"/>
    <x v="14"/>
    <n v="0.55000000000000004"/>
  </r>
  <r>
    <s v="Saphhira Shifley"/>
    <n v="43556"/>
    <x v="1002"/>
    <d v="2012-07-27T00:00:00"/>
    <x v="1"/>
    <s v="2012"/>
    <n v="5"/>
    <b v="0"/>
    <x v="0"/>
    <n v="31"/>
    <n v="477.16"/>
    <n v="0.02"/>
    <s v="Regular Air"/>
    <n v="204.18"/>
    <n v="15.04"/>
    <n v="1.97"/>
    <s v="Saskachewan"/>
    <s v="Prarie"/>
    <s v="Consumer"/>
    <s v="Office Supplies"/>
    <x v="5"/>
    <n v="0.39"/>
  </r>
  <r>
    <s v="Luke Schmidt"/>
    <n v="45156"/>
    <x v="1180"/>
    <d v="2011-02-12T00:00:00"/>
    <x v="5"/>
    <s v="2011"/>
    <n v="0"/>
    <s v="FREE DELIVERY"/>
    <x v="0"/>
    <n v="30"/>
    <n v="663.24"/>
    <n v="0.01"/>
    <s v="Regular Air"/>
    <n v="76.33"/>
    <n v="20.48"/>
    <n v="6.32"/>
    <s v="Saskachewan"/>
    <s v="Prarie"/>
    <s v="Home Office"/>
    <s v="Office Supplies"/>
    <x v="1"/>
    <n v="0.57999999999999996"/>
  </r>
  <r>
    <s v="Luke Schmidt"/>
    <n v="45156"/>
    <x v="1180"/>
    <d v="2011-02-19T00:00:00"/>
    <x v="5"/>
    <s v="2011"/>
    <n v="7"/>
    <b v="0"/>
    <x v="0"/>
    <n v="35"/>
    <n v="238.08"/>
    <n v="7.0000000000000007E-2"/>
    <s v="Regular Air"/>
    <n v="31.65"/>
    <n v="6.75"/>
    <n v="2.99"/>
    <s v="Saskachewan"/>
    <s v="Prarie"/>
    <s v="Home Office"/>
    <s v="Office Supplies"/>
    <x v="2"/>
    <n v="0.35"/>
  </r>
  <r>
    <s v="Luke Schmidt"/>
    <n v="45156"/>
    <x v="1180"/>
    <d v="2011-02-17T00:00:00"/>
    <x v="5"/>
    <s v="2011"/>
    <n v="5"/>
    <b v="0"/>
    <x v="0"/>
    <n v="14"/>
    <n v="174.3"/>
    <n v="0.08"/>
    <s v="Regular Air"/>
    <n v="75.58"/>
    <n v="12.53"/>
    <n v="0.5"/>
    <s v="Saskachewan"/>
    <s v="Prarie"/>
    <s v="Home Office"/>
    <s v="Office Supplies"/>
    <x v="11"/>
    <n v="0.38"/>
  </r>
  <r>
    <s v="Michael Grace"/>
    <n v="45410"/>
    <x v="1352"/>
    <d v="2009-08-24T00:00:00"/>
    <x v="2"/>
    <s v="2009"/>
    <n v="5"/>
    <b v="0"/>
    <x v="0"/>
    <n v="19"/>
    <n v="991.36"/>
    <n v="0.1"/>
    <s v="Regular Air"/>
    <n v="-103.11"/>
    <n v="54.1"/>
    <n v="19.989999999999998"/>
    <s v="Saskachewan"/>
    <s v="Prarie"/>
    <s v="Corporate"/>
    <s v="Office Supplies"/>
    <x v="0"/>
    <n v="0.59"/>
  </r>
  <r>
    <s v="Meg Tillman"/>
    <n v="47014"/>
    <x v="212"/>
    <d v="2012-05-15T00:00:00"/>
    <x v="7"/>
    <s v="2012"/>
    <n v="2"/>
    <b v="0"/>
    <x v="5"/>
    <n v="33"/>
    <n v="803.11"/>
    <n v="0.08"/>
    <s v="Delivery Truck"/>
    <n v="-237.13"/>
    <n v="25.98"/>
    <n v="14.36"/>
    <s v="Saskachewan"/>
    <s v="Prarie"/>
    <s v="Small Business"/>
    <s v="Furniture"/>
    <x v="14"/>
    <n v="0.6"/>
  </r>
  <r>
    <s v="Harold Dahlen"/>
    <n v="47942"/>
    <x v="203"/>
    <d v="2010-03-01T00:00:00"/>
    <x v="4"/>
    <s v="2010"/>
    <n v="2"/>
    <b v="0"/>
    <x v="4"/>
    <n v="30"/>
    <n v="17034.919999999998"/>
    <n v="0.09"/>
    <s v="Regular Air"/>
    <n v="5916.34"/>
    <n v="599.99"/>
    <n v="24.49"/>
    <s v="Saskachewan"/>
    <s v="Prarie"/>
    <s v="Corporate"/>
    <s v="Technology"/>
    <x v="13"/>
    <n v="0.37"/>
  </r>
  <r>
    <s v="Harold Dahlen"/>
    <n v="47942"/>
    <x v="203"/>
    <d v="2010-03-01T00:00:00"/>
    <x v="4"/>
    <s v="2010"/>
    <n v="2"/>
    <b v="0"/>
    <x v="4"/>
    <n v="3"/>
    <n v="22.6"/>
    <n v="0.04"/>
    <s v="Express Air"/>
    <n v="-4.63"/>
    <n v="5.88"/>
    <n v="3.04"/>
    <s v="Saskachewan"/>
    <s v="Prarie"/>
    <s v="Corporate"/>
    <s v="Office Supplies"/>
    <x v="5"/>
    <n v="0.36"/>
  </r>
  <r>
    <s v="Harold Dahlen"/>
    <n v="47942"/>
    <x v="203"/>
    <d v="2010-02-28T00:00:00"/>
    <x v="5"/>
    <s v="2010"/>
    <n v="1"/>
    <b v="0"/>
    <x v="4"/>
    <n v="9"/>
    <n v="918.73950000000002"/>
    <n v="0.06"/>
    <s v="Express Air"/>
    <n v="-303.56"/>
    <n v="125.99"/>
    <n v="7.69"/>
    <s v="Saskachewan"/>
    <s v="Prarie"/>
    <s v="Corporate"/>
    <s v="Technology"/>
    <x v="3"/>
    <n v="0.57999999999999996"/>
  </r>
  <r>
    <s v="Laurel Beltran"/>
    <n v="48128"/>
    <x v="285"/>
    <d v="2012-04-12T00:00:00"/>
    <x v="8"/>
    <s v="2012"/>
    <n v="1"/>
    <b v="0"/>
    <x v="4"/>
    <n v="5"/>
    <n v="2600.44"/>
    <n v="0.03"/>
    <s v="Express Air"/>
    <n v="-921.94"/>
    <n v="499.99"/>
    <n v="24.49"/>
    <s v="Saskachewan"/>
    <s v="Prarie"/>
    <s v="Consumer"/>
    <s v="Technology"/>
    <x v="13"/>
    <n v="0.36"/>
  </r>
  <r>
    <s v="Kelly Andreada"/>
    <n v="48704"/>
    <x v="985"/>
    <d v="2012-01-10T00:00:00"/>
    <x v="10"/>
    <s v="2012"/>
    <n v="1"/>
    <b v="0"/>
    <x v="1"/>
    <n v="11"/>
    <n v="1247.8595"/>
    <n v="0.01"/>
    <s v="Regular Air"/>
    <n v="-55.8"/>
    <n v="125.99"/>
    <n v="8.99"/>
    <s v="Saskachewan"/>
    <s v="Prarie"/>
    <s v="Home Office"/>
    <s v="Technology"/>
    <x v="3"/>
    <n v="0.56999999999999995"/>
  </r>
  <r>
    <s v="Meg Tillman"/>
    <n v="49155"/>
    <x v="1281"/>
    <d v="2010-09-23T00:00:00"/>
    <x v="11"/>
    <s v="2010"/>
    <n v="5"/>
    <b v="0"/>
    <x v="0"/>
    <n v="22"/>
    <n v="3760.3065000000001"/>
    <n v="0.05"/>
    <s v="Regular Air"/>
    <n v="593.17999999999995"/>
    <n v="195.99"/>
    <n v="8.99"/>
    <s v="Saskachewan"/>
    <s v="Prarie"/>
    <s v="Small Business"/>
    <s v="Technology"/>
    <x v="3"/>
    <n v="0.6"/>
  </r>
  <r>
    <s v="Larry Blacks"/>
    <n v="49504"/>
    <x v="571"/>
    <d v="2009-11-16T00:00:00"/>
    <x v="6"/>
    <s v="2009"/>
    <n v="0"/>
    <s v="FREE DELIVERY"/>
    <x v="3"/>
    <n v="45"/>
    <n v="318.94"/>
    <n v="0.1"/>
    <s v="Regular Air"/>
    <n v="-195.6"/>
    <n v="7.37"/>
    <n v="5.53"/>
    <s v="Saskachewan"/>
    <s v="Prarie"/>
    <s v="Consumer"/>
    <s v="Technology"/>
    <x v="7"/>
    <n v="0.69"/>
  </r>
  <r>
    <s v="Harold Dahlen"/>
    <n v="50016"/>
    <x v="931"/>
    <d v="2009-04-07T00:00:00"/>
    <x v="8"/>
    <s v="2009"/>
    <n v="2"/>
    <b v="0"/>
    <x v="1"/>
    <n v="15"/>
    <n v="1093.6355000000001"/>
    <n v="0.05"/>
    <s v="Regular Air"/>
    <n v="119.17"/>
    <n v="85.99"/>
    <n v="0.99"/>
    <s v="Saskachewan"/>
    <s v="Prarie"/>
    <s v="Consumer"/>
    <s v="Technology"/>
    <x v="3"/>
    <n v="0.55000000000000004"/>
  </r>
  <r>
    <s v="Michael Grace"/>
    <n v="50145"/>
    <x v="557"/>
    <d v="2011-02-27T00:00:00"/>
    <x v="5"/>
    <s v="2011"/>
    <n v="1"/>
    <b v="0"/>
    <x v="1"/>
    <n v="18"/>
    <n v="325.58"/>
    <n v="0.06"/>
    <s v="Regular Air"/>
    <n v="152.28"/>
    <n v="18.84"/>
    <n v="3.62"/>
    <s v="Saskachewan"/>
    <s v="Prarie"/>
    <s v="Corporate"/>
    <s v="Furniture"/>
    <x v="4"/>
    <n v="0.43"/>
  </r>
  <r>
    <s v="Michael Grace"/>
    <n v="50145"/>
    <x v="557"/>
    <d v="2011-02-26T00:00:00"/>
    <x v="5"/>
    <s v="2011"/>
    <n v="0"/>
    <s v="FREE DELIVERY"/>
    <x v="1"/>
    <n v="9"/>
    <n v="458.8"/>
    <n v="0"/>
    <s v="Regular Air"/>
    <n v="305.87"/>
    <n v="46.94"/>
    <n v="6.77"/>
    <s v="Saskachewan"/>
    <s v="Prarie"/>
    <s v="Corporate"/>
    <s v="Furniture"/>
    <x v="4"/>
    <n v="0.44"/>
  </r>
  <r>
    <s v="Richard Bierner"/>
    <n v="50532"/>
    <x v="556"/>
    <d v="2012-08-16T00:00:00"/>
    <x v="2"/>
    <s v="2012"/>
    <n v="2"/>
    <b v="0"/>
    <x v="4"/>
    <n v="10"/>
    <n v="267.06"/>
    <n v="0.02"/>
    <s v="Regular Air"/>
    <n v="76.47"/>
    <n v="24.95"/>
    <n v="2.99"/>
    <s v="Saskachewan"/>
    <s v="Prarie"/>
    <s v="Small Business"/>
    <s v="Office Supplies"/>
    <x v="2"/>
    <n v="0.39"/>
  </r>
  <r>
    <s v="Richard Bierner"/>
    <n v="50532"/>
    <x v="556"/>
    <d v="2012-08-15T00:00:00"/>
    <x v="2"/>
    <s v="2012"/>
    <n v="1"/>
    <b v="0"/>
    <x v="4"/>
    <n v="22"/>
    <n v="82.98"/>
    <n v="0.09"/>
    <s v="Regular Air"/>
    <n v="13.82"/>
    <n v="4"/>
    <n v="1.3"/>
    <s v="Saskachewan"/>
    <s v="Prarie"/>
    <s v="Small Business"/>
    <s v="Office Supplies"/>
    <x v="5"/>
    <n v="0.37"/>
  </r>
  <r>
    <s v="Michael Grace"/>
    <n v="51266"/>
    <x v="474"/>
    <d v="2009-03-27T00:00:00"/>
    <x v="4"/>
    <s v="2009"/>
    <n v="2"/>
    <b v="0"/>
    <x v="3"/>
    <n v="11"/>
    <n v="1610.29"/>
    <n v="0.04"/>
    <s v="Regular Air"/>
    <n v="221.38"/>
    <n v="150.97999999999999"/>
    <n v="13.99"/>
    <s v="Saskachewan"/>
    <s v="Prarie"/>
    <s v="Corporate"/>
    <s v="Technology"/>
    <x v="16"/>
    <n v="0.38"/>
  </r>
  <r>
    <s v="Michael Grace"/>
    <n v="51266"/>
    <x v="474"/>
    <d v="2009-03-25T00:00:00"/>
    <x v="4"/>
    <s v="2009"/>
    <n v="0"/>
    <s v="FREE DELIVERY"/>
    <x v="3"/>
    <n v="30"/>
    <n v="617.51"/>
    <n v="0.01"/>
    <s v="Regular Air"/>
    <n v="98.1"/>
    <n v="18.97"/>
    <n v="9.0299999999999994"/>
    <s v="Saskachewan"/>
    <s v="Prarie"/>
    <s v="Corporate"/>
    <s v="Office Supplies"/>
    <x v="5"/>
    <n v="0.37"/>
  </r>
  <r>
    <s v="Michael Grace"/>
    <n v="51266"/>
    <x v="474"/>
    <d v="2009-03-26T00:00:00"/>
    <x v="4"/>
    <s v="2009"/>
    <n v="1"/>
    <b v="0"/>
    <x v="3"/>
    <n v="23"/>
    <n v="278.83"/>
    <n v="0.03"/>
    <s v="Regular Air"/>
    <n v="35.159999999999997"/>
    <n v="12.28"/>
    <n v="4.8600000000000003"/>
    <s v="Saskachewan"/>
    <s v="Prarie"/>
    <s v="Corporate"/>
    <s v="Office Supplies"/>
    <x v="5"/>
    <n v="0.38"/>
  </r>
  <r>
    <s v="Michael Grace"/>
    <n v="51266"/>
    <x v="474"/>
    <d v="2009-03-27T00:00:00"/>
    <x v="4"/>
    <s v="2009"/>
    <n v="2"/>
    <b v="0"/>
    <x v="3"/>
    <n v="46"/>
    <n v="1605.22"/>
    <n v="0.05"/>
    <s v="Express Air"/>
    <n v="230.03"/>
    <n v="34.99"/>
    <n v="7.73"/>
    <s v="Saskachewan"/>
    <s v="Prarie"/>
    <s v="Corporate"/>
    <s v="Office Supplies"/>
    <x v="12"/>
    <n v="0.59"/>
  </r>
  <r>
    <s v="Saphhira Shifley"/>
    <n v="51426"/>
    <x v="1042"/>
    <d v="2010-12-02T00:00:00"/>
    <x v="9"/>
    <s v="2010"/>
    <n v="1"/>
    <b v="0"/>
    <x v="4"/>
    <n v="41"/>
    <n v="357.01"/>
    <n v="0.01"/>
    <s v="Regular Air"/>
    <n v="64.5"/>
    <n v="8.33"/>
    <n v="1.99"/>
    <s v="Saskachewan"/>
    <s v="Prarie"/>
    <s v="Consumer"/>
    <s v="Technology"/>
    <x v="7"/>
    <n v="0.52"/>
  </r>
  <r>
    <s v="Luke Schmidt"/>
    <n v="55045"/>
    <x v="857"/>
    <d v="2009-11-22T00:00:00"/>
    <x v="6"/>
    <s v="2009"/>
    <n v="0"/>
    <s v="FREE DELIVERY"/>
    <x v="1"/>
    <n v="20"/>
    <n v="632.04999999999995"/>
    <n v="0.09"/>
    <s v="Regular Air"/>
    <n v="-626.61"/>
    <n v="32.479999999999997"/>
    <n v="35"/>
    <s v="Saskachewan"/>
    <s v="Prarie"/>
    <s v="Home Office"/>
    <s v="Office Supplies"/>
    <x v="0"/>
    <n v="0.81"/>
  </r>
  <r>
    <s v="Tiffany House"/>
    <n v="55234"/>
    <x v="1162"/>
    <d v="2010-08-01T00:00:00"/>
    <x v="2"/>
    <s v="2010"/>
    <n v="4"/>
    <b v="0"/>
    <x v="0"/>
    <n v="12"/>
    <n v="600.86"/>
    <n v="0.09"/>
    <s v="Regular Air"/>
    <n v="-82.67"/>
    <n v="53.98"/>
    <n v="5.5"/>
    <s v="Saskachewan"/>
    <s v="Prarie"/>
    <s v="Corporate"/>
    <s v="Technology"/>
    <x v="7"/>
    <n v="0.62"/>
  </r>
  <r>
    <s v="Tiffany House"/>
    <n v="55234"/>
    <x v="1162"/>
    <d v="2010-07-30T00:00:00"/>
    <x v="1"/>
    <s v="2010"/>
    <n v="2"/>
    <b v="0"/>
    <x v="0"/>
    <n v="5"/>
    <n v="17.059999999999999"/>
    <n v="0.03"/>
    <s v="Regular Air"/>
    <n v="-7.54"/>
    <n v="2.98"/>
    <n v="2.0299999999999998"/>
    <s v="Saskachewan"/>
    <s v="Prarie"/>
    <s v="Corporate"/>
    <s v="Office Supplies"/>
    <x v="12"/>
    <n v="0.56999999999999995"/>
  </r>
  <r>
    <s v="Meg Tillman"/>
    <n v="55683"/>
    <x v="986"/>
    <d v="2012-07-16T00:00:00"/>
    <x v="1"/>
    <s v="2012"/>
    <n v="1"/>
    <b v="0"/>
    <x v="1"/>
    <n v="23"/>
    <n v="1198.0999999999999"/>
    <n v="0.02"/>
    <s v="Regular Air"/>
    <n v="187.19"/>
    <n v="51.75"/>
    <n v="19.989999999999998"/>
    <s v="Saskachewan"/>
    <s v="Prarie"/>
    <s v="Small Business"/>
    <s v="Furniture"/>
    <x v="4"/>
    <n v="0.55000000000000004"/>
  </r>
  <r>
    <s v="Saphhira Shifley"/>
    <n v="55906"/>
    <x v="1353"/>
    <d v="2009-11-28T00:00:00"/>
    <x v="6"/>
    <s v="2009"/>
    <n v="2"/>
    <b v="0"/>
    <x v="5"/>
    <n v="49"/>
    <n v="276.3"/>
    <n v="0.02"/>
    <s v="Regular Air"/>
    <n v="14.84"/>
    <n v="5.58"/>
    <n v="2.99"/>
    <s v="Saskachewan"/>
    <s v="Prarie"/>
    <s v="Consumer"/>
    <s v="Office Supplies"/>
    <x v="2"/>
    <n v="0.37"/>
  </r>
  <r>
    <s v="Saphhira Shifley"/>
    <n v="55906"/>
    <x v="1353"/>
    <d v="2009-11-27T00:00:00"/>
    <x v="6"/>
    <s v="2009"/>
    <n v="1"/>
    <b v="0"/>
    <x v="5"/>
    <n v="15"/>
    <n v="120.52"/>
    <n v="0.06"/>
    <s v="Regular Air"/>
    <n v="43.92"/>
    <n v="7.98"/>
    <n v="1.25"/>
    <s v="Saskachewan"/>
    <s v="Prarie"/>
    <s v="Consumer"/>
    <s v="Office Supplies"/>
    <x v="5"/>
    <n v="0.35"/>
  </r>
  <r>
    <s v="Saphhira Shifley"/>
    <n v="55906"/>
    <x v="1353"/>
    <d v="2009-11-27T00:00:00"/>
    <x v="6"/>
    <s v="2009"/>
    <n v="1"/>
    <b v="0"/>
    <x v="5"/>
    <n v="42"/>
    <n v="2269.0100000000002"/>
    <n v="0.02"/>
    <s v="Regular Air"/>
    <n v="-19.37"/>
    <n v="54.1"/>
    <n v="19.989999999999998"/>
    <s v="Saskachewan"/>
    <s v="Prarie"/>
    <s v="Consumer"/>
    <s v="Office Supplies"/>
    <x v="0"/>
    <n v="0.59"/>
  </r>
  <r>
    <s v="Harold Dahlen"/>
    <n v="56032"/>
    <x v="1100"/>
    <d v="2011-12-19T00:00:00"/>
    <x v="9"/>
    <s v="2011"/>
    <n v="0"/>
    <s v="FREE DELIVERY"/>
    <x v="3"/>
    <n v="31"/>
    <n v="2893.31"/>
    <n v="0.1"/>
    <s v="Regular Air"/>
    <n v="937.64"/>
    <n v="96.45"/>
    <n v="13.99"/>
    <s v="Saskachewan"/>
    <s v="Prarie"/>
    <s v="Corporate"/>
    <s v="Technology"/>
    <x v="16"/>
    <n v="0.38"/>
  </r>
  <r>
    <s v="Harold Dahlen"/>
    <n v="56032"/>
    <x v="1100"/>
    <d v="2011-12-21T00:00:00"/>
    <x v="9"/>
    <s v="2011"/>
    <n v="2"/>
    <b v="0"/>
    <x v="3"/>
    <n v="25"/>
    <n v="3923.27"/>
    <n v="0.03"/>
    <s v="Delivery Truck"/>
    <n v="-85.86"/>
    <n v="159.31"/>
    <n v="60"/>
    <s v="Saskachewan"/>
    <s v="Prarie"/>
    <s v="Corporate"/>
    <s v="Furniture"/>
    <x v="10"/>
    <n v="0.55000000000000004"/>
  </r>
  <r>
    <s v="Saphhira Shifley"/>
    <n v="56103"/>
    <x v="1159"/>
    <d v="2010-12-28T00:00:00"/>
    <x v="9"/>
    <s v="2010"/>
    <n v="2"/>
    <b v="0"/>
    <x v="1"/>
    <n v="24"/>
    <n v="2332.5954999999999"/>
    <n v="7.0000000000000007E-2"/>
    <s v="Regular Air"/>
    <n v="366.86"/>
    <n v="115.99"/>
    <n v="5.92"/>
    <s v="Saskachewan"/>
    <s v="Prarie"/>
    <s v="Corporate"/>
    <s v="Technology"/>
    <x v="3"/>
    <n v="0.57999999999999996"/>
  </r>
  <r>
    <s v="Roy Collins"/>
    <n v="130"/>
    <x v="958"/>
    <d v="2012-05-09T00:00:00"/>
    <x v="7"/>
    <s v="2012"/>
    <n v="2"/>
    <b v="0"/>
    <x v="1"/>
    <n v="3"/>
    <n v="461.89"/>
    <n v="0.05"/>
    <s v="Express Air"/>
    <n v="-309.82"/>
    <n v="150.97999999999999"/>
    <n v="13.99"/>
    <s v="Saskachewan"/>
    <s v="Prarie"/>
    <s v="Corporate"/>
    <s v="Technology"/>
    <x v="16"/>
    <n v="0.38"/>
  </r>
  <r>
    <s v="Roy Collins"/>
    <n v="130"/>
    <x v="958"/>
    <d v="2012-05-08T00:00:00"/>
    <x v="7"/>
    <s v="2012"/>
    <n v="1"/>
    <b v="0"/>
    <x v="1"/>
    <n v="29"/>
    <n v="575.11"/>
    <n v="0.02"/>
    <s v="Regular Air"/>
    <n v="71.75"/>
    <n v="18.97"/>
    <n v="9.0299999999999994"/>
    <s v="Saskachewan"/>
    <s v="Prarie"/>
    <s v="Corporate"/>
    <s v="Office Supplies"/>
    <x v="5"/>
    <n v="0.37"/>
  </r>
  <r>
    <s v="Roy Collins"/>
    <n v="130"/>
    <x v="958"/>
    <d v="2012-05-10T00:00:00"/>
    <x v="7"/>
    <s v="2012"/>
    <n v="3"/>
    <b v="0"/>
    <x v="1"/>
    <n v="23"/>
    <n v="236.46"/>
    <n v="0.05"/>
    <s v="Regular Air"/>
    <n v="-134.31"/>
    <n v="9.7100000000000009"/>
    <n v="9.4499999999999993"/>
    <s v="Saskachewan"/>
    <s v="Prarie"/>
    <s v="Corporate"/>
    <s v="Office Supplies"/>
    <x v="0"/>
    <n v="0.6"/>
  </r>
  <r>
    <s v="Toby Swindell"/>
    <n v="805"/>
    <x v="70"/>
    <d v="2011-07-06T00:00:00"/>
    <x v="1"/>
    <s v="2011"/>
    <n v="2"/>
    <b v="0"/>
    <x v="3"/>
    <n v="39"/>
    <n v="197.56"/>
    <n v="0.02"/>
    <s v="Regular Air"/>
    <n v="-119.86"/>
    <n v="4.97"/>
    <n v="5.71"/>
    <s v="Saskachewan"/>
    <s v="Prarie"/>
    <s v="Small Business"/>
    <s v="Furniture"/>
    <x v="4"/>
    <n v="0.54"/>
  </r>
  <r>
    <s v="Sarah Brown"/>
    <n v="2240"/>
    <x v="1297"/>
    <d v="2012-03-06T00:00:00"/>
    <x v="4"/>
    <s v="2012"/>
    <n v="1"/>
    <b v="0"/>
    <x v="3"/>
    <n v="17"/>
    <n v="186.02"/>
    <n v="0.01"/>
    <s v="Regular Air"/>
    <n v="16.48"/>
    <n v="10.64"/>
    <n v="5.16"/>
    <s v="Saskachewan"/>
    <s v="Prarie"/>
    <s v="Consumer"/>
    <s v="Furniture"/>
    <x v="4"/>
    <n v="0.56999999999999995"/>
  </r>
  <r>
    <s v="Sarah Brown"/>
    <n v="2240"/>
    <x v="1297"/>
    <d v="2012-03-06T00:00:00"/>
    <x v="4"/>
    <s v="2012"/>
    <n v="1"/>
    <b v="0"/>
    <x v="3"/>
    <n v="5"/>
    <n v="142.44"/>
    <n v="0.06"/>
    <s v="Regular Air"/>
    <n v="-22.12"/>
    <n v="28.15"/>
    <n v="6.17"/>
    <s v="Saskachewan"/>
    <s v="Prarie"/>
    <s v="Consumer"/>
    <s v="Office Supplies"/>
    <x v="12"/>
    <n v="0.55000000000000004"/>
  </r>
  <r>
    <s v="Sarah Brown"/>
    <n v="2241"/>
    <x v="782"/>
    <d v="2010-05-12T00:00:00"/>
    <x v="7"/>
    <s v="2010"/>
    <n v="2"/>
    <b v="0"/>
    <x v="5"/>
    <n v="38"/>
    <n v="967.78"/>
    <n v="0.04"/>
    <s v="Regular Air"/>
    <n v="369.33"/>
    <n v="24.95"/>
    <n v="2.99"/>
    <s v="Saskachewan"/>
    <s v="Prarie"/>
    <s v="Consumer"/>
    <s v="Office Supplies"/>
    <x v="2"/>
    <n v="0.39"/>
  </r>
  <r>
    <s v="Christina Anderson"/>
    <n v="4674"/>
    <x v="413"/>
    <d v="2009-04-19T00:00:00"/>
    <x v="8"/>
    <s v="2009"/>
    <n v="1"/>
    <b v="0"/>
    <x v="5"/>
    <n v="23"/>
    <n v="3041.33"/>
    <n v="0.02"/>
    <s v="Delivery Truck"/>
    <n v="-260.41000000000003"/>
    <n v="130.97999999999999"/>
    <n v="30"/>
    <s v="Saskachewan"/>
    <s v="Prarie"/>
    <s v="Corporate"/>
    <s v="Furniture"/>
    <x v="14"/>
    <n v="0.78"/>
  </r>
  <r>
    <s v="Roy Collins"/>
    <n v="4737"/>
    <x v="964"/>
    <d v="2010-03-11T00:00:00"/>
    <x v="4"/>
    <s v="2010"/>
    <n v="1"/>
    <b v="0"/>
    <x v="3"/>
    <n v="49"/>
    <n v="314.20999999999998"/>
    <n v="0"/>
    <s v="Regular Air"/>
    <n v="49.77"/>
    <n v="5.88"/>
    <n v="3.04"/>
    <s v="Saskachewan"/>
    <s v="Prarie"/>
    <s v="Corporate"/>
    <s v="Office Supplies"/>
    <x v="5"/>
    <n v="0.36"/>
  </r>
  <r>
    <s v="Robert Dilbeck"/>
    <n v="5221"/>
    <x v="1354"/>
    <d v="2011-06-10T00:00:00"/>
    <x v="3"/>
    <s v="2011"/>
    <n v="2"/>
    <b v="0"/>
    <x v="3"/>
    <n v="48"/>
    <n v="1347.63"/>
    <n v="7.0000000000000007E-2"/>
    <s v="Regular Air"/>
    <n v="562.89"/>
    <n v="28.48"/>
    <n v="1.99"/>
    <s v="Saskachewan"/>
    <s v="Prarie"/>
    <s v="Corporate"/>
    <s v="Technology"/>
    <x v="7"/>
    <n v="0.4"/>
  </r>
  <r>
    <s v="Randy Ferguson"/>
    <n v="5568"/>
    <x v="1101"/>
    <d v="2011-06-07T00:00:00"/>
    <x v="3"/>
    <s v="2011"/>
    <n v="1"/>
    <b v="0"/>
    <x v="4"/>
    <n v="8"/>
    <n v="120.22"/>
    <n v="7.0000000000000007E-2"/>
    <s v="Regular Air"/>
    <n v="52.69"/>
    <n v="14.34"/>
    <n v="5"/>
    <s v="Saskachewan"/>
    <s v="Prarie"/>
    <s v="Home Office"/>
    <s v="Furniture"/>
    <x v="4"/>
    <n v="0.49"/>
  </r>
  <r>
    <s v="Arianne Irving"/>
    <n v="6020"/>
    <x v="1122"/>
    <d v="2009-09-23T00:00:00"/>
    <x v="11"/>
    <s v="2009"/>
    <n v="2"/>
    <b v="0"/>
    <x v="4"/>
    <n v="23"/>
    <n v="66.09"/>
    <n v="0.09"/>
    <s v="Regular Air"/>
    <n v="13.71"/>
    <n v="2.88"/>
    <n v="0.99"/>
    <s v="Saskachewan"/>
    <s v="Prarie"/>
    <s v="Corporate"/>
    <s v="Office Supplies"/>
    <x v="11"/>
    <n v="0.36"/>
  </r>
  <r>
    <s v="Arianne Irving"/>
    <n v="6112"/>
    <x v="599"/>
    <d v="2009-08-23T00:00:00"/>
    <x v="2"/>
    <s v="2009"/>
    <n v="0"/>
    <s v="FREE DELIVERY"/>
    <x v="4"/>
    <n v="10"/>
    <n v="1597.37"/>
    <n v="0.02"/>
    <s v="Delivery Truck"/>
    <n v="-533.69000000000005"/>
    <n v="146.05000000000001"/>
    <n v="80.2"/>
    <s v="Saskachewan"/>
    <s v="Prarie"/>
    <s v="Corporate"/>
    <s v="Furniture"/>
    <x v="10"/>
    <n v="0.71"/>
  </r>
  <r>
    <s v="Arianne Irving"/>
    <n v="6112"/>
    <x v="599"/>
    <d v="2009-08-24T00:00:00"/>
    <x v="2"/>
    <s v="2009"/>
    <n v="1"/>
    <b v="0"/>
    <x v="4"/>
    <n v="31"/>
    <n v="1753.9580000000001"/>
    <n v="0.06"/>
    <s v="Regular Air"/>
    <n v="382.39"/>
    <n v="65.989999999999995"/>
    <n v="5.92"/>
    <s v="Saskachewan"/>
    <s v="Prarie"/>
    <s v="Corporate"/>
    <s v="Technology"/>
    <x v="3"/>
    <n v="0.55000000000000004"/>
  </r>
  <r>
    <s v="Randy Ferguson"/>
    <n v="6272"/>
    <x v="203"/>
    <d v="2010-03-01T00:00:00"/>
    <x v="4"/>
    <s v="2010"/>
    <n v="2"/>
    <b v="0"/>
    <x v="1"/>
    <n v="33"/>
    <n v="497.4"/>
    <n v="0.05"/>
    <s v="Regular Air"/>
    <n v="37.9"/>
    <n v="14.98"/>
    <n v="8.99"/>
    <s v="Saskachewan"/>
    <s v="Prarie"/>
    <s v="Corporate"/>
    <s v="Furniture"/>
    <x v="4"/>
    <n v="0.39"/>
  </r>
  <r>
    <s v="Randy Ferguson"/>
    <n v="6272"/>
    <x v="203"/>
    <d v="2010-03-01T00:00:00"/>
    <x v="4"/>
    <s v="2010"/>
    <n v="2"/>
    <b v="0"/>
    <x v="1"/>
    <n v="48"/>
    <n v="4965.384"/>
    <n v="0"/>
    <s v="Delivery Truck"/>
    <n v="-175.46"/>
    <n v="124.49"/>
    <n v="51.94"/>
    <s v="Saskachewan"/>
    <s v="Prarie"/>
    <s v="Corporate"/>
    <s v="Furniture"/>
    <x v="10"/>
    <n v="0.63"/>
  </r>
  <r>
    <s v="Randy Ferguson"/>
    <n v="6272"/>
    <x v="203"/>
    <d v="2010-03-01T00:00:00"/>
    <x v="4"/>
    <s v="2010"/>
    <n v="2"/>
    <b v="0"/>
    <x v="1"/>
    <n v="8"/>
    <n v="358.41950000000003"/>
    <n v="0.09"/>
    <s v="Express Air"/>
    <n v="-275.06"/>
    <n v="55.99"/>
    <n v="2.5"/>
    <s v="Saskachewan"/>
    <s v="Prarie"/>
    <s v="Corporate"/>
    <s v="Technology"/>
    <x v="3"/>
    <n v="0.83"/>
  </r>
  <r>
    <s v="Randy Ferguson"/>
    <n v="6272"/>
    <x v="203"/>
    <d v="2010-03-01T00:00:00"/>
    <x v="4"/>
    <s v="2010"/>
    <n v="2"/>
    <b v="0"/>
    <x v="1"/>
    <n v="31"/>
    <n v="3232.68"/>
    <n v="0.03"/>
    <s v="Regular Air"/>
    <n v="875.45"/>
    <n v="105.98"/>
    <n v="13.99"/>
    <s v="Saskachewan"/>
    <s v="Prarie"/>
    <s v="Corporate"/>
    <s v="Furniture"/>
    <x v="4"/>
    <n v="0.65"/>
  </r>
  <r>
    <s v="Arianne Irving"/>
    <n v="6501"/>
    <x v="1319"/>
    <d v="2012-01-15T00:00:00"/>
    <x v="10"/>
    <s v="2012"/>
    <n v="2"/>
    <b v="0"/>
    <x v="1"/>
    <n v="35"/>
    <n v="236.99"/>
    <n v="0.06"/>
    <s v="Regular Air"/>
    <n v="-95.79"/>
    <n v="6.48"/>
    <n v="6.74"/>
    <s v="Saskachewan"/>
    <s v="Prarie"/>
    <s v="Corporate"/>
    <s v="Office Supplies"/>
    <x v="5"/>
    <n v="0.37"/>
  </r>
  <r>
    <s v="Arianne Irving"/>
    <n v="6501"/>
    <x v="1319"/>
    <d v="2012-01-15T00:00:00"/>
    <x v="10"/>
    <s v="2012"/>
    <n v="2"/>
    <b v="0"/>
    <x v="1"/>
    <n v="46"/>
    <n v="4617.3360000000002"/>
    <n v="0.09"/>
    <s v="Regular Air"/>
    <n v="978.35"/>
    <n v="125.99"/>
    <n v="7.69"/>
    <s v="Saskachewan"/>
    <s v="Prarie"/>
    <s v="Corporate"/>
    <s v="Technology"/>
    <x v="3"/>
    <n v="0.57999999999999996"/>
  </r>
  <r>
    <s v="Cynthia Arntzen"/>
    <n v="6529"/>
    <x v="143"/>
    <d v="2012-11-28T00:00:00"/>
    <x v="6"/>
    <s v="2012"/>
    <n v="2"/>
    <b v="0"/>
    <x v="4"/>
    <n v="35"/>
    <n v="89.71"/>
    <n v="0.04"/>
    <s v="Regular Air"/>
    <n v="20.71"/>
    <n v="2.62"/>
    <n v="0.8"/>
    <s v="Saskachewan"/>
    <s v="Prarie"/>
    <s v="Small Business"/>
    <s v="Office Supplies"/>
    <x v="6"/>
    <n v="0.39"/>
  </r>
  <r>
    <s v="Andy Gerbode"/>
    <n v="7171"/>
    <x v="296"/>
    <d v="2011-02-15T00:00:00"/>
    <x v="5"/>
    <s v="2011"/>
    <n v="2"/>
    <b v="0"/>
    <x v="4"/>
    <n v="28"/>
    <n v="1703.8505"/>
    <n v="0"/>
    <s v="Regular Air"/>
    <n v="316.06"/>
    <n v="65.989999999999995"/>
    <n v="8.99"/>
    <s v="Saskachewan"/>
    <s v="Prarie"/>
    <s v="Consumer"/>
    <s v="Technology"/>
    <x v="3"/>
    <n v="0.57999999999999996"/>
  </r>
  <r>
    <s v="Andy Gerbode"/>
    <n v="7171"/>
    <x v="296"/>
    <d v="2011-02-15T00:00:00"/>
    <x v="5"/>
    <s v="2011"/>
    <n v="2"/>
    <b v="0"/>
    <x v="4"/>
    <n v="17"/>
    <n v="303.18650000000002"/>
    <n v="0.02"/>
    <s v="Regular Air"/>
    <n v="92.59"/>
    <n v="20.99"/>
    <n v="0.99"/>
    <s v="Saskachewan"/>
    <s v="Prarie"/>
    <s v="Consumer"/>
    <s v="Technology"/>
    <x v="3"/>
    <n v="0.37"/>
  </r>
  <r>
    <s v="Amy Hunt"/>
    <n v="7815"/>
    <x v="605"/>
    <d v="2009-01-23T00:00:00"/>
    <x v="10"/>
    <s v="2009"/>
    <n v="1"/>
    <b v="0"/>
    <x v="5"/>
    <n v="6"/>
    <n v="187.37"/>
    <n v="0.09"/>
    <s v="Regular Air"/>
    <n v="-125.96"/>
    <n v="32.979999999999997"/>
    <n v="5.5"/>
    <s v="Saskachewan"/>
    <s v="Prarie"/>
    <s v="Home Office"/>
    <s v="Technology"/>
    <x v="7"/>
    <n v="0.75"/>
  </r>
  <r>
    <s v="Amy Hunt"/>
    <n v="9921"/>
    <x v="205"/>
    <d v="2011-05-14T00:00:00"/>
    <x v="7"/>
    <s v="2011"/>
    <n v="0"/>
    <s v="FREE DELIVERY"/>
    <x v="0"/>
    <n v="23"/>
    <n v="356.09"/>
    <n v="0.05"/>
    <s v="Regular Air"/>
    <n v="155.82"/>
    <n v="15.67"/>
    <n v="1.39"/>
    <s v="Saskachewan"/>
    <s v="Prarie"/>
    <s v="Home Office"/>
    <s v="Office Supplies"/>
    <x v="8"/>
    <n v="0.38"/>
  </r>
  <r>
    <s v="Craig Molinari"/>
    <n v="10053"/>
    <x v="1138"/>
    <d v="2012-01-13T00:00:00"/>
    <x v="10"/>
    <s v="2012"/>
    <n v="3"/>
    <b v="0"/>
    <x v="1"/>
    <n v="31"/>
    <n v="162.58000000000001"/>
    <n v="0"/>
    <s v="Regular Air"/>
    <n v="-109.86"/>
    <n v="4.8899999999999997"/>
    <n v="4.93"/>
    <s v="Saskachewan"/>
    <s v="Prarie"/>
    <s v="Small Business"/>
    <s v="Technology"/>
    <x v="7"/>
    <n v="0.66"/>
  </r>
  <r>
    <s v="Craig Molinari"/>
    <n v="10053"/>
    <x v="1138"/>
    <d v="2012-01-12T00:00:00"/>
    <x v="10"/>
    <s v="2012"/>
    <n v="2"/>
    <b v="0"/>
    <x v="1"/>
    <n v="44"/>
    <n v="6815.23"/>
    <n v="0"/>
    <s v="Delivery Truck"/>
    <n v="-196.07"/>
    <n v="150.97999999999999"/>
    <n v="39.25"/>
    <s v="Saskachewan"/>
    <s v="Prarie"/>
    <s v="Small Business"/>
    <s v="Furniture"/>
    <x v="10"/>
    <n v="0.75"/>
  </r>
  <r>
    <s v="Trudy Brown"/>
    <n v="10309"/>
    <x v="849"/>
    <d v="2009-11-21T00:00:00"/>
    <x v="6"/>
    <s v="2009"/>
    <n v="0"/>
    <s v="FREE DELIVERY"/>
    <x v="0"/>
    <n v="23"/>
    <n v="496.15"/>
    <n v="0.03"/>
    <s v="Regular Air"/>
    <n v="213.38"/>
    <n v="20.98"/>
    <n v="1.49"/>
    <s v="Saskachewan"/>
    <s v="Prarie"/>
    <s v="Small Business"/>
    <s v="Office Supplies"/>
    <x v="2"/>
    <n v="0.35"/>
  </r>
  <r>
    <s v="Toby Swindell"/>
    <n v="10978"/>
    <x v="1000"/>
    <d v="2009-04-02T00:00:00"/>
    <x v="8"/>
    <s v="2009"/>
    <n v="1"/>
    <b v="0"/>
    <x v="5"/>
    <n v="9"/>
    <n v="566.53"/>
    <n v="0.06"/>
    <s v="Delivery Truck"/>
    <n v="-209.6"/>
    <n v="60.98"/>
    <n v="30"/>
    <s v="Saskachewan"/>
    <s v="Prarie"/>
    <s v="Small Business"/>
    <s v="Furniture"/>
    <x v="14"/>
    <n v="0.7"/>
  </r>
  <r>
    <s v="Amy Hunt"/>
    <n v="10979"/>
    <x v="1188"/>
    <d v="2011-10-06T00:00:00"/>
    <x v="0"/>
    <s v="2011"/>
    <n v="2"/>
    <b v="0"/>
    <x v="4"/>
    <n v="15"/>
    <n v="486.43"/>
    <n v="0"/>
    <s v="Regular Air"/>
    <n v="285.35000000000002"/>
    <n v="30.93"/>
    <n v="3.92"/>
    <s v="Saskachewan"/>
    <s v="Prarie"/>
    <s v="Small Business"/>
    <s v="Furniture"/>
    <x v="4"/>
    <n v="0.44"/>
  </r>
  <r>
    <s v="Amy Hunt"/>
    <n v="10979"/>
    <x v="1188"/>
    <d v="2011-10-06T00:00:00"/>
    <x v="0"/>
    <s v="2011"/>
    <n v="2"/>
    <b v="0"/>
    <x v="4"/>
    <n v="7"/>
    <n v="144.94999999999999"/>
    <n v="0.08"/>
    <s v="Express Air"/>
    <n v="10.82"/>
    <n v="19.98"/>
    <n v="5.86"/>
    <s v="Saskachewan"/>
    <s v="Prarie"/>
    <s v="Small Business"/>
    <s v="Office Supplies"/>
    <x v="5"/>
    <n v="0.38"/>
  </r>
  <r>
    <s v="Cynthia Arntzen"/>
    <n v="11108"/>
    <x v="707"/>
    <d v="2012-08-18T00:00:00"/>
    <x v="2"/>
    <s v="2012"/>
    <n v="2"/>
    <b v="0"/>
    <x v="3"/>
    <n v="20"/>
    <n v="131.71"/>
    <n v="0.1"/>
    <s v="Regular Air"/>
    <n v="-44"/>
    <n v="6.48"/>
    <n v="5.74"/>
    <s v="Saskachewan"/>
    <s v="Prarie"/>
    <s v="Small Business"/>
    <s v="Office Supplies"/>
    <x v="5"/>
    <n v="0.37"/>
  </r>
  <r>
    <s v="Toby Swindell"/>
    <n v="12067"/>
    <x v="1311"/>
    <d v="2010-02-04T00:00:00"/>
    <x v="5"/>
    <s v="2010"/>
    <n v="0"/>
    <s v="FREE DELIVERY"/>
    <x v="5"/>
    <n v="45"/>
    <n v="271.06"/>
    <n v="0"/>
    <s v="Regular Air"/>
    <n v="-76.599999999999994"/>
    <n v="5.74"/>
    <n v="5.01"/>
    <s v="Saskachewan"/>
    <s v="Prarie"/>
    <s v="Small Business"/>
    <s v="Office Supplies"/>
    <x v="2"/>
    <n v="0.39"/>
  </r>
  <r>
    <s v="Toby Swindell"/>
    <n v="12067"/>
    <x v="1311"/>
    <d v="2010-02-05T00:00:00"/>
    <x v="5"/>
    <s v="2010"/>
    <n v="1"/>
    <b v="0"/>
    <x v="5"/>
    <n v="6"/>
    <n v="58.84"/>
    <n v="0.05"/>
    <s v="Regular Air"/>
    <n v="4.29"/>
    <n v="9.48"/>
    <n v="3.72"/>
    <s v="Saskachewan"/>
    <s v="Prarie"/>
    <s v="Small Business"/>
    <s v="Furniture"/>
    <x v="4"/>
    <n v="0.4"/>
  </r>
  <r>
    <s v="Toby Swindell"/>
    <n v="12067"/>
    <x v="1311"/>
    <d v="2010-02-05T00:00:00"/>
    <x v="5"/>
    <s v="2010"/>
    <n v="1"/>
    <b v="0"/>
    <x v="5"/>
    <n v="12"/>
    <n v="1211.72"/>
    <n v="0.04"/>
    <s v="Regular Air"/>
    <n v="587.84"/>
    <n v="99.23"/>
    <n v="8.99"/>
    <s v="Saskachewan"/>
    <s v="Prarie"/>
    <s v="Small Business"/>
    <s v="Furniture"/>
    <x v="4"/>
    <n v="0.35"/>
  </r>
  <r>
    <s v="Toby Swindell"/>
    <n v="12067"/>
    <x v="1311"/>
    <d v="2010-02-05T00:00:00"/>
    <x v="5"/>
    <s v="2010"/>
    <n v="1"/>
    <b v="0"/>
    <x v="5"/>
    <n v="9"/>
    <n v="75.260000000000005"/>
    <n v="0.01"/>
    <s v="Regular Air"/>
    <n v="-17.239999999999998"/>
    <n v="7.64"/>
    <n v="5.83"/>
    <s v="Saskachewan"/>
    <s v="Prarie"/>
    <s v="Small Business"/>
    <s v="Office Supplies"/>
    <x v="5"/>
    <n v="0.36"/>
  </r>
  <r>
    <s v="Toby Swindell"/>
    <n v="12067"/>
    <x v="1311"/>
    <d v="2010-02-05T00:00:00"/>
    <x v="5"/>
    <s v="2010"/>
    <n v="1"/>
    <b v="0"/>
    <x v="5"/>
    <n v="7"/>
    <n v="407.11599999999999"/>
    <n v="0.08"/>
    <s v="Regular Air"/>
    <n v="-289.81"/>
    <n v="65.989999999999995"/>
    <n v="19.989999999999998"/>
    <s v="Saskachewan"/>
    <s v="Prarie"/>
    <s v="Small Business"/>
    <s v="Technology"/>
    <x v="3"/>
    <n v="0.59"/>
  </r>
  <r>
    <s v="Philip Fox"/>
    <n v="12804"/>
    <x v="935"/>
    <d v="2012-05-28T00:00:00"/>
    <x v="7"/>
    <s v="2012"/>
    <n v="3"/>
    <b v="0"/>
    <x v="4"/>
    <n v="21"/>
    <n v="69.06"/>
    <n v="0"/>
    <s v="Regular Air"/>
    <n v="28.47"/>
    <n v="3.08"/>
    <n v="0.5"/>
    <s v="Saskachewan"/>
    <s v="Prarie"/>
    <s v="Home Office"/>
    <s v="Office Supplies"/>
    <x v="11"/>
    <n v="0.37"/>
  </r>
  <r>
    <s v="Philip Fox"/>
    <n v="12804"/>
    <x v="935"/>
    <d v="2012-05-27T00:00:00"/>
    <x v="7"/>
    <s v="2012"/>
    <n v="2"/>
    <b v="0"/>
    <x v="4"/>
    <n v="50"/>
    <n v="84.01"/>
    <n v="0.08"/>
    <s v="Regular Air"/>
    <n v="-4.17"/>
    <n v="1.81"/>
    <n v="0.75"/>
    <s v="Saskachewan"/>
    <s v="Prarie"/>
    <s v="Home Office"/>
    <s v="Office Supplies"/>
    <x v="6"/>
    <n v="0.52"/>
  </r>
  <r>
    <s v="Philip Fox"/>
    <n v="12804"/>
    <x v="935"/>
    <d v="2012-05-27T00:00:00"/>
    <x v="7"/>
    <s v="2012"/>
    <n v="2"/>
    <b v="0"/>
    <x v="4"/>
    <n v="34"/>
    <n v="592.91999999999996"/>
    <n v="0.02"/>
    <s v="Express Air"/>
    <n v="-44.92"/>
    <n v="16.059999999999999"/>
    <n v="8.34"/>
    <s v="Saskachewan"/>
    <s v="Prarie"/>
    <s v="Home Office"/>
    <s v="Office Supplies"/>
    <x v="0"/>
    <n v="0.59"/>
  </r>
  <r>
    <s v="Cynthia Arntzen"/>
    <n v="13575"/>
    <x v="903"/>
    <d v="2012-09-01T00:00:00"/>
    <x v="11"/>
    <s v="2012"/>
    <n v="3"/>
    <b v="0"/>
    <x v="5"/>
    <n v="15"/>
    <n v="106.1"/>
    <n v="0.09"/>
    <s v="Express Air"/>
    <n v="-65.67"/>
    <n v="6.48"/>
    <n v="8.19"/>
    <s v="Saskachewan"/>
    <s v="Prarie"/>
    <s v="Small Business"/>
    <s v="Office Supplies"/>
    <x v="5"/>
    <n v="0.37"/>
  </r>
  <r>
    <s v="Randy Ferguson"/>
    <n v="13635"/>
    <x v="185"/>
    <d v="2009-05-02T00:00:00"/>
    <x v="7"/>
    <s v="2009"/>
    <n v="1"/>
    <b v="0"/>
    <x v="5"/>
    <n v="28"/>
    <n v="149"/>
    <n v="0.06"/>
    <s v="Regular Air"/>
    <n v="-119.48"/>
    <n v="4.9800000000000004"/>
    <n v="7.44"/>
    <s v="Saskachewan"/>
    <s v="Prarie"/>
    <s v="Home Office"/>
    <s v="Office Supplies"/>
    <x v="5"/>
    <n v="0.36"/>
  </r>
  <r>
    <s v="Randy Ferguson"/>
    <n v="13635"/>
    <x v="185"/>
    <d v="2009-05-03T00:00:00"/>
    <x v="7"/>
    <s v="2009"/>
    <n v="2"/>
    <b v="0"/>
    <x v="5"/>
    <n v="49"/>
    <n v="334.29"/>
    <n v="0.01"/>
    <s v="Regular Air"/>
    <n v="-157.28"/>
    <n v="6.48"/>
    <n v="7.37"/>
    <s v="Saskachewan"/>
    <s v="Prarie"/>
    <s v="Home Office"/>
    <s v="Office Supplies"/>
    <x v="5"/>
    <n v="0.37"/>
  </r>
  <r>
    <s v="Brian Dahlen"/>
    <n v="14245"/>
    <x v="1030"/>
    <d v="2010-02-12T00:00:00"/>
    <x v="5"/>
    <s v="2010"/>
    <n v="1"/>
    <b v="0"/>
    <x v="5"/>
    <n v="17"/>
    <n v="454.09"/>
    <n v="0.1"/>
    <s v="Regular Air"/>
    <n v="29.7"/>
    <n v="28.15"/>
    <n v="6.17"/>
    <s v="Saskachewan"/>
    <s v="Prarie"/>
    <s v="Small Business"/>
    <s v="Office Supplies"/>
    <x v="12"/>
    <n v="0.55000000000000004"/>
  </r>
  <r>
    <s v="Trudy Brown"/>
    <n v="15904"/>
    <x v="1355"/>
    <d v="2009-10-28T00:00:00"/>
    <x v="0"/>
    <s v="2009"/>
    <n v="1"/>
    <b v="0"/>
    <x v="3"/>
    <n v="39"/>
    <n v="124.01"/>
    <n v="0.08"/>
    <s v="Regular Air"/>
    <n v="-109.02"/>
    <n v="3.28"/>
    <n v="3.97"/>
    <s v="Saskachewan"/>
    <s v="Prarie"/>
    <s v="Small Business"/>
    <s v="Office Supplies"/>
    <x v="12"/>
    <n v="0.56000000000000005"/>
  </r>
  <r>
    <s v="Trudy Brown"/>
    <n v="15904"/>
    <x v="1355"/>
    <d v="2009-10-29T00:00:00"/>
    <x v="0"/>
    <s v="2009"/>
    <n v="2"/>
    <b v="0"/>
    <x v="3"/>
    <n v="49"/>
    <n v="1836.84"/>
    <n v="0.09"/>
    <s v="Express Air"/>
    <n v="129.94999999999999"/>
    <n v="40.97"/>
    <n v="8.99"/>
    <s v="Saskachewan"/>
    <s v="Prarie"/>
    <s v="Small Business"/>
    <s v="Office Supplies"/>
    <x v="12"/>
    <n v="0.59"/>
  </r>
  <r>
    <s v="Beth Fritzler"/>
    <n v="16422"/>
    <x v="87"/>
    <d v="2011-10-10T00:00:00"/>
    <x v="0"/>
    <s v="2011"/>
    <n v="1"/>
    <b v="0"/>
    <x v="5"/>
    <n v="40"/>
    <n v="272.01"/>
    <n v="0.01"/>
    <s v="Regular Air"/>
    <n v="-42.45"/>
    <n v="6.48"/>
    <n v="5.14"/>
    <s v="Saskachewan"/>
    <s v="Prarie"/>
    <s v="Small Business"/>
    <s v="Office Supplies"/>
    <x v="5"/>
    <n v="0.37"/>
  </r>
  <r>
    <s v="Beth Fritzler"/>
    <n v="16422"/>
    <x v="87"/>
    <d v="2011-10-11T00:00:00"/>
    <x v="0"/>
    <s v="2011"/>
    <n v="2"/>
    <b v="0"/>
    <x v="5"/>
    <n v="16"/>
    <n v="171.5"/>
    <n v="0.02"/>
    <s v="Regular Air"/>
    <n v="-20.41"/>
    <n v="10.23"/>
    <n v="4.68"/>
    <s v="Saskachewan"/>
    <s v="Prarie"/>
    <s v="Small Business"/>
    <s v="Office Supplies"/>
    <x v="15"/>
    <n v="0.59"/>
  </r>
  <r>
    <s v="Cynthia Arntzen"/>
    <n v="17345"/>
    <x v="453"/>
    <d v="2011-08-04T00:00:00"/>
    <x v="2"/>
    <s v="2011"/>
    <n v="2"/>
    <b v="0"/>
    <x v="5"/>
    <n v="23"/>
    <n v="195.61"/>
    <n v="0"/>
    <s v="Regular Air"/>
    <n v="-17.02"/>
    <n v="7.64"/>
    <n v="5.83"/>
    <s v="Saskachewan"/>
    <s v="Prarie"/>
    <s v="Small Business"/>
    <s v="Office Supplies"/>
    <x v="5"/>
    <n v="0.36"/>
  </r>
  <r>
    <s v="Roy Collins"/>
    <n v="18208"/>
    <x v="900"/>
    <d v="2012-04-03T00:00:00"/>
    <x v="8"/>
    <s v="2012"/>
    <n v="2"/>
    <b v="0"/>
    <x v="3"/>
    <n v="34"/>
    <n v="197.45"/>
    <n v="0.06"/>
    <s v="Regular Air"/>
    <n v="65.44"/>
    <n v="5.68"/>
    <n v="1.39"/>
    <s v="Saskachewan"/>
    <s v="Prarie"/>
    <s v="Corporate"/>
    <s v="Office Supplies"/>
    <x v="8"/>
    <n v="0.38"/>
  </r>
  <r>
    <s v="Roy Collins"/>
    <n v="18208"/>
    <x v="900"/>
    <d v="2012-04-03T00:00:00"/>
    <x v="8"/>
    <s v="2012"/>
    <n v="2"/>
    <b v="0"/>
    <x v="3"/>
    <n v="36"/>
    <n v="82.98"/>
    <n v="0.08"/>
    <s v="Regular Air"/>
    <n v="-137.87"/>
    <n v="2.2799999999999998"/>
    <n v="5.2"/>
    <s v="Saskachewan"/>
    <s v="Prarie"/>
    <s v="Corporate"/>
    <s v="Office Supplies"/>
    <x v="12"/>
    <n v="0.41"/>
  </r>
  <r>
    <s v="Toby Swindell"/>
    <n v="18500"/>
    <x v="668"/>
    <d v="2012-02-12T00:00:00"/>
    <x v="5"/>
    <s v="2012"/>
    <n v="1"/>
    <b v="0"/>
    <x v="4"/>
    <n v="44"/>
    <n v="2507.79"/>
    <n v="0.08"/>
    <s v="Delivery Truck"/>
    <n v="-779.81"/>
    <n v="58.14"/>
    <n v="36.61"/>
    <s v="Saskachewan"/>
    <s v="Prarie"/>
    <s v="Small Business"/>
    <s v="Furniture"/>
    <x v="9"/>
    <n v="0.61"/>
  </r>
  <r>
    <s v="Toby Swindell"/>
    <n v="18500"/>
    <x v="668"/>
    <d v="2012-02-12T00:00:00"/>
    <x v="5"/>
    <s v="2012"/>
    <n v="1"/>
    <b v="0"/>
    <x v="4"/>
    <n v="30"/>
    <n v="1052.68"/>
    <n v="0.02"/>
    <s v="Regular Air"/>
    <n v="-19.27"/>
    <n v="32.979999999999997"/>
    <n v="5.5"/>
    <s v="Saskachewan"/>
    <s v="Prarie"/>
    <s v="Small Business"/>
    <s v="Technology"/>
    <x v="7"/>
    <n v="0.75"/>
  </r>
  <r>
    <s v="Toby Swindell"/>
    <n v="18500"/>
    <x v="668"/>
    <d v="2012-02-13T00:00:00"/>
    <x v="5"/>
    <s v="2012"/>
    <n v="2"/>
    <b v="0"/>
    <x v="4"/>
    <n v="30"/>
    <n v="2536.31"/>
    <n v="0.01"/>
    <s v="Regular Air"/>
    <n v="-643.46"/>
    <n v="80.98"/>
    <n v="35"/>
    <s v="Saskachewan"/>
    <s v="Prarie"/>
    <s v="Small Business"/>
    <s v="Office Supplies"/>
    <x v="0"/>
    <n v="0.81"/>
  </r>
  <r>
    <s v="Andy Gerbode"/>
    <n v="18597"/>
    <x v="471"/>
    <d v="2010-09-27T00:00:00"/>
    <x v="11"/>
    <s v="2010"/>
    <n v="1"/>
    <b v="0"/>
    <x v="4"/>
    <n v="37"/>
    <n v="101.2"/>
    <n v="0.1"/>
    <s v="Regular Air"/>
    <n v="38.58"/>
    <n v="2.88"/>
    <n v="0.5"/>
    <s v="Saskachewan"/>
    <s v="Prarie"/>
    <s v="Consumer"/>
    <s v="Office Supplies"/>
    <x v="11"/>
    <n v="0.36"/>
  </r>
  <r>
    <s v="Cynthia Arntzen"/>
    <n v="18822"/>
    <x v="566"/>
    <d v="2010-12-30T00:00:00"/>
    <x v="9"/>
    <s v="2010"/>
    <n v="9"/>
    <b v="0"/>
    <x v="0"/>
    <n v="34"/>
    <n v="1950.0360000000001"/>
    <n v="0.03"/>
    <s v="Regular Air"/>
    <n v="361.89"/>
    <n v="65.989999999999995"/>
    <n v="8.99"/>
    <s v="Saskachewan"/>
    <s v="Prarie"/>
    <s v="Small Business"/>
    <s v="Technology"/>
    <x v="3"/>
    <n v="0.56000000000000005"/>
  </r>
  <r>
    <s v="Cynthia Arntzen"/>
    <n v="19232"/>
    <x v="603"/>
    <d v="2009-07-17T00:00:00"/>
    <x v="1"/>
    <s v="2009"/>
    <n v="5"/>
    <b v="0"/>
    <x v="0"/>
    <n v="43"/>
    <n v="265.38"/>
    <n v="0.04"/>
    <s v="Regular Air"/>
    <n v="-107.59"/>
    <n v="6.24"/>
    <n v="5.22"/>
    <s v="Saskachewan"/>
    <s v="Prarie"/>
    <s v="Small Business"/>
    <s v="Furniture"/>
    <x v="4"/>
    <n v="0.6"/>
  </r>
  <r>
    <s v="Cynthia Arntzen"/>
    <n v="19232"/>
    <x v="603"/>
    <d v="2009-07-14T00:00:00"/>
    <x v="1"/>
    <s v="2009"/>
    <n v="2"/>
    <b v="0"/>
    <x v="0"/>
    <n v="5"/>
    <n v="33.409999999999997"/>
    <n v="0.09"/>
    <s v="Regular Air"/>
    <n v="-3.48"/>
    <n v="6.68"/>
    <n v="1.5"/>
    <s v="Saskachewan"/>
    <s v="Prarie"/>
    <s v="Small Business"/>
    <s v="Office Supplies"/>
    <x v="12"/>
    <n v="0.48"/>
  </r>
  <r>
    <s v="Cynthia Arntzen"/>
    <n v="19232"/>
    <x v="603"/>
    <d v="2009-07-19T00:00:00"/>
    <x v="1"/>
    <s v="2009"/>
    <n v="7"/>
    <b v="0"/>
    <x v="0"/>
    <n v="28"/>
    <n v="7157.16"/>
    <n v="0.09"/>
    <s v="Delivery Truck"/>
    <n v="1150.33"/>
    <n v="260.98"/>
    <n v="41.91"/>
    <s v="Saskachewan"/>
    <s v="Prarie"/>
    <s v="Small Business"/>
    <s v="Furniture"/>
    <x v="9"/>
    <n v="0.59"/>
  </r>
  <r>
    <s v="Randy Ferguson"/>
    <n v="19363"/>
    <x v="1340"/>
    <d v="2011-07-06T00:00:00"/>
    <x v="1"/>
    <s v="2011"/>
    <n v="1"/>
    <b v="0"/>
    <x v="1"/>
    <n v="44"/>
    <n v="286.06"/>
    <n v="0.1"/>
    <s v="Regular Air"/>
    <n v="-85.09"/>
    <n v="6.68"/>
    <n v="5.66"/>
    <s v="Saskachewan"/>
    <s v="Prarie"/>
    <s v="Home Office"/>
    <s v="Office Supplies"/>
    <x v="5"/>
    <n v="0.37"/>
  </r>
  <r>
    <s v="Randy Ferguson"/>
    <n v="19363"/>
    <x v="1340"/>
    <d v="2011-07-07T00:00:00"/>
    <x v="1"/>
    <s v="2011"/>
    <n v="2"/>
    <b v="0"/>
    <x v="1"/>
    <n v="41"/>
    <n v="248.1"/>
    <n v="0.04"/>
    <s v="Regular Air"/>
    <n v="49.67"/>
    <n v="5.98"/>
    <n v="0.96"/>
    <s v="Saskachewan"/>
    <s v="Prarie"/>
    <s v="Home Office"/>
    <s v="Office Supplies"/>
    <x v="12"/>
    <n v="0.6"/>
  </r>
  <r>
    <s v="Amy Hunt"/>
    <n v="19367"/>
    <x v="1218"/>
    <d v="2009-04-22T00:00:00"/>
    <x v="8"/>
    <s v="2009"/>
    <n v="2"/>
    <b v="0"/>
    <x v="1"/>
    <n v="20"/>
    <n v="112.42"/>
    <n v="0.09"/>
    <s v="Regular Air"/>
    <n v="7.4"/>
    <n v="5.98"/>
    <n v="2.5"/>
    <s v="Saskachewan"/>
    <s v="Prarie"/>
    <s v="Home Office"/>
    <s v="Office Supplies"/>
    <x v="8"/>
    <n v="0.36"/>
  </r>
  <r>
    <s v="Brosina Hoffman"/>
    <n v="19911"/>
    <x v="859"/>
    <d v="2011-10-07T00:00:00"/>
    <x v="0"/>
    <s v="2011"/>
    <n v="1"/>
    <b v="0"/>
    <x v="1"/>
    <n v="43"/>
    <n v="1054.7"/>
    <n v="7.0000000000000007E-2"/>
    <s v="Regular Air"/>
    <n v="213.26"/>
    <n v="25.98"/>
    <n v="5.37"/>
    <s v="Saskachewan"/>
    <s v="Prarie"/>
    <s v="Consumer"/>
    <s v="Office Supplies"/>
    <x v="1"/>
    <n v="0.5"/>
  </r>
  <r>
    <s v="Brosina Hoffman"/>
    <n v="19911"/>
    <x v="859"/>
    <d v="2011-10-08T00:00:00"/>
    <x v="0"/>
    <s v="2011"/>
    <n v="2"/>
    <b v="0"/>
    <x v="1"/>
    <n v="38"/>
    <n v="5349.21"/>
    <n v="0.01"/>
    <s v="Delivery Truck"/>
    <n v="61.9"/>
    <n v="135.99"/>
    <n v="28.63"/>
    <s v="Saskachewan"/>
    <s v="Prarie"/>
    <s v="Consumer"/>
    <s v="Furniture"/>
    <x v="14"/>
    <n v="0.76"/>
  </r>
  <r>
    <s v="Brosina Hoffman"/>
    <n v="19911"/>
    <x v="859"/>
    <d v="2011-10-06T00:00:00"/>
    <x v="0"/>
    <s v="2011"/>
    <n v="0"/>
    <s v="FREE DELIVERY"/>
    <x v="1"/>
    <n v="39"/>
    <n v="4859.37"/>
    <n v="7.0000000000000007E-2"/>
    <s v="Regular Air"/>
    <n v="2472.3200000000002"/>
    <n v="150.97999999999999"/>
    <n v="13.99"/>
    <s v="Saskachewan"/>
    <s v="Prarie"/>
    <s v="Consumer"/>
    <s v="Technology"/>
    <x v="16"/>
    <n v="0.38"/>
  </r>
  <r>
    <s v="Trudy Brown"/>
    <n v="20517"/>
    <x v="437"/>
    <d v="2010-09-17T00:00:00"/>
    <x v="11"/>
    <s v="2010"/>
    <n v="2"/>
    <b v="0"/>
    <x v="0"/>
    <n v="39"/>
    <n v="116.63"/>
    <n v="0.03"/>
    <s v="Regular Air"/>
    <n v="6.81"/>
    <n v="2.94"/>
    <n v="0.96"/>
    <s v="Saskachewan"/>
    <s v="Prarie"/>
    <s v="Small Business"/>
    <s v="Office Supplies"/>
    <x v="12"/>
    <n v="0.57999999999999996"/>
  </r>
  <r>
    <s v="Brian Dahlen"/>
    <n v="21605"/>
    <x v="1115"/>
    <d v="2012-04-10T00:00:00"/>
    <x v="8"/>
    <s v="2012"/>
    <n v="2"/>
    <b v="0"/>
    <x v="1"/>
    <n v="32"/>
    <n v="1932.97"/>
    <n v="0.08"/>
    <s v="Delivery Truck"/>
    <n v="-514.94000000000005"/>
    <n v="60.98"/>
    <n v="30"/>
    <s v="Saskachewan"/>
    <s v="Prarie"/>
    <s v="Small Business"/>
    <s v="Furniture"/>
    <x v="14"/>
    <n v="0.7"/>
  </r>
  <r>
    <s v="Brian Dahlen"/>
    <n v="21605"/>
    <x v="1115"/>
    <d v="2012-04-10T00:00:00"/>
    <x v="8"/>
    <s v="2012"/>
    <n v="2"/>
    <b v="0"/>
    <x v="1"/>
    <n v="46"/>
    <n v="476.49"/>
    <n v="0.1"/>
    <s v="Regular Air"/>
    <n v="-18.57"/>
    <n v="10.64"/>
    <n v="5.16"/>
    <s v="Saskachewan"/>
    <s v="Prarie"/>
    <s v="Small Business"/>
    <s v="Furniture"/>
    <x v="4"/>
    <n v="0.56999999999999995"/>
  </r>
  <r>
    <s v="Andy Gerbode"/>
    <n v="21830"/>
    <x v="116"/>
    <d v="2009-01-18T00:00:00"/>
    <x v="10"/>
    <s v="2009"/>
    <n v="7"/>
    <b v="0"/>
    <x v="0"/>
    <n v="19"/>
    <n v="6991.65"/>
    <n v="0.08"/>
    <s v="Delivery Truck"/>
    <n v="906.8"/>
    <n v="399.98"/>
    <n v="12.06"/>
    <s v="Saskachewan"/>
    <s v="Prarie"/>
    <s v="Consumer"/>
    <s v="Technology"/>
    <x v="16"/>
    <n v="0.56000000000000005"/>
  </r>
  <r>
    <s v="Christina Anderson"/>
    <n v="22147"/>
    <x v="191"/>
    <d v="2009-01-20T00:00:00"/>
    <x v="10"/>
    <s v="2009"/>
    <n v="4"/>
    <b v="0"/>
    <x v="0"/>
    <n v="37"/>
    <n v="832.14"/>
    <n v="0.04"/>
    <s v="Regular Air"/>
    <n v="175.07"/>
    <n v="22.72"/>
    <n v="8.99"/>
    <s v="Saskachewan"/>
    <s v="Prarie"/>
    <s v="Corporate"/>
    <s v="Furniture"/>
    <x v="4"/>
    <n v="0.44"/>
  </r>
  <r>
    <s v="Cynthia Arntzen"/>
    <n v="22182"/>
    <x v="406"/>
    <d v="2012-09-06T00:00:00"/>
    <x v="11"/>
    <s v="2012"/>
    <n v="1"/>
    <b v="0"/>
    <x v="4"/>
    <n v="4"/>
    <n v="55.97"/>
    <n v="0.09"/>
    <s v="Regular Air"/>
    <n v="-19.34"/>
    <n v="12.53"/>
    <n v="7.17"/>
    <s v="Saskachewan"/>
    <s v="Prarie"/>
    <s v="Small Business"/>
    <s v="Office Supplies"/>
    <x v="2"/>
    <n v="0.38"/>
  </r>
  <r>
    <s v="Cynthia Arntzen"/>
    <n v="22182"/>
    <x v="406"/>
    <d v="2012-09-08T00:00:00"/>
    <x v="11"/>
    <s v="2012"/>
    <n v="3"/>
    <b v="0"/>
    <x v="4"/>
    <n v="9"/>
    <n v="174.72"/>
    <n v="0.06"/>
    <s v="Regular Air"/>
    <n v="-63.48"/>
    <n v="19.98"/>
    <n v="4"/>
    <s v="Saskachewan"/>
    <s v="Prarie"/>
    <s v="Small Business"/>
    <s v="Technology"/>
    <x v="7"/>
    <n v="0.68"/>
  </r>
  <r>
    <s v="Cynthia Arntzen"/>
    <n v="22182"/>
    <x v="406"/>
    <d v="2012-09-07T00:00:00"/>
    <x v="11"/>
    <s v="2012"/>
    <n v="2"/>
    <b v="0"/>
    <x v="4"/>
    <n v="48"/>
    <n v="2271.37"/>
    <n v="0.09"/>
    <s v="Express Air"/>
    <n v="528.11"/>
    <n v="49.34"/>
    <n v="10.25"/>
    <s v="Saskachewan"/>
    <s v="Prarie"/>
    <s v="Small Business"/>
    <s v="Furniture"/>
    <x v="4"/>
    <n v="0.56999999999999995"/>
  </r>
  <r>
    <s v="Amy Hunt"/>
    <n v="22243"/>
    <x v="44"/>
    <d v="2009-01-16T00:00:00"/>
    <x v="10"/>
    <s v="2009"/>
    <n v="1"/>
    <b v="0"/>
    <x v="5"/>
    <n v="9"/>
    <n v="24.76"/>
    <n v="0.09"/>
    <s v="Regular Air"/>
    <n v="-1.82"/>
    <n v="2.88"/>
    <n v="0.7"/>
    <s v="Saskachewan"/>
    <s v="Prarie"/>
    <s v="Consumer"/>
    <s v="Office Supplies"/>
    <x v="12"/>
    <n v="0.56000000000000005"/>
  </r>
  <r>
    <s v="Trudy Brown"/>
    <n v="23104"/>
    <x v="488"/>
    <d v="2011-04-10T00:00:00"/>
    <x v="8"/>
    <s v="2011"/>
    <n v="1"/>
    <b v="0"/>
    <x v="4"/>
    <n v="3"/>
    <n v="30.92"/>
    <n v="0.02"/>
    <s v="Express Air"/>
    <n v="28.64"/>
    <n v="6.98"/>
    <n v="2.83"/>
    <s v="Saskachewan"/>
    <s v="Prarie"/>
    <s v="Small Business"/>
    <s v="Furniture"/>
    <x v="4"/>
    <n v="0.37"/>
  </r>
  <r>
    <s v="Trudy Brown"/>
    <n v="23104"/>
    <x v="488"/>
    <d v="2011-04-12T00:00:00"/>
    <x v="8"/>
    <s v="2011"/>
    <n v="3"/>
    <b v="0"/>
    <x v="4"/>
    <n v="24"/>
    <n v="142.80000000000001"/>
    <n v="0.01"/>
    <s v="Regular Air"/>
    <n v="-25"/>
    <n v="5.81"/>
    <n v="3.37"/>
    <s v="Saskachewan"/>
    <s v="Prarie"/>
    <s v="Small Business"/>
    <s v="Office Supplies"/>
    <x v="6"/>
    <n v="0.54"/>
  </r>
  <r>
    <s v="Robert Dilbeck"/>
    <n v="23363"/>
    <x v="601"/>
    <d v="2012-06-05T00:00:00"/>
    <x v="3"/>
    <s v="2012"/>
    <n v="7"/>
    <b v="0"/>
    <x v="0"/>
    <n v="46"/>
    <n v="241.81"/>
    <n v="0.02"/>
    <s v="Regular Air"/>
    <n v="-94.83"/>
    <n v="4.91"/>
    <n v="4.97"/>
    <s v="Saskachewan"/>
    <s v="Prarie"/>
    <s v="Corporate"/>
    <s v="Office Supplies"/>
    <x v="2"/>
    <n v="0.38"/>
  </r>
  <r>
    <s v="Cynthia Arntzen"/>
    <n v="23559"/>
    <x v="1095"/>
    <d v="2010-07-25T00:00:00"/>
    <x v="1"/>
    <s v="2010"/>
    <n v="7"/>
    <b v="0"/>
    <x v="0"/>
    <n v="14"/>
    <n v="425.67"/>
    <n v="0.03"/>
    <s v="Express Air"/>
    <n v="166.57"/>
    <n v="28.53"/>
    <n v="1.49"/>
    <s v="Saskachewan"/>
    <s v="Prarie"/>
    <s v="Home Office"/>
    <s v="Office Supplies"/>
    <x v="2"/>
    <n v="0.38"/>
  </r>
  <r>
    <s v="Cynthia Arntzen"/>
    <n v="23559"/>
    <x v="1095"/>
    <d v="2010-07-23T00:00:00"/>
    <x v="1"/>
    <s v="2010"/>
    <n v="5"/>
    <b v="0"/>
    <x v="0"/>
    <n v="9"/>
    <n v="173.44"/>
    <n v="0.02"/>
    <s v="Regular Air"/>
    <n v="-34.630000000000003"/>
    <n v="17.98"/>
    <n v="8.51"/>
    <s v="Saskachewan"/>
    <s v="Prarie"/>
    <s v="Home Office"/>
    <s v="Technology"/>
    <x v="16"/>
    <n v="0.4"/>
  </r>
  <r>
    <s v="Amy Hunt"/>
    <n v="24160"/>
    <x v="650"/>
    <d v="2011-02-02T00:00:00"/>
    <x v="5"/>
    <s v="2011"/>
    <n v="1"/>
    <b v="0"/>
    <x v="4"/>
    <n v="44"/>
    <n v="3644.596"/>
    <n v="0.06"/>
    <s v="Regular Air"/>
    <n v="1104.32"/>
    <n v="95.99"/>
    <n v="4.9000000000000004"/>
    <s v="Saskachewan"/>
    <s v="Prarie"/>
    <s v="Home Office"/>
    <s v="Technology"/>
    <x v="3"/>
    <n v="0.56000000000000005"/>
  </r>
  <r>
    <s v="Beth Fritzler"/>
    <n v="24193"/>
    <x v="1164"/>
    <d v="2009-03-16T00:00:00"/>
    <x v="4"/>
    <s v="2009"/>
    <n v="2"/>
    <b v="0"/>
    <x v="3"/>
    <n v="45"/>
    <n v="9539.6"/>
    <n v="0.02"/>
    <s v="Delivery Truck"/>
    <n v="-163.63"/>
    <n v="200.98"/>
    <n v="55.96"/>
    <s v="Saskachewan"/>
    <s v="Prarie"/>
    <s v="Small Business"/>
    <s v="Furniture"/>
    <x v="9"/>
    <n v="0.75"/>
  </r>
  <r>
    <s v="Beth Fritzler"/>
    <n v="24193"/>
    <x v="1164"/>
    <d v="2009-03-15T00:00:00"/>
    <x v="4"/>
    <s v="2009"/>
    <n v="1"/>
    <b v="0"/>
    <x v="3"/>
    <n v="24"/>
    <n v="109.86"/>
    <n v="0.02"/>
    <s v="Regular Air"/>
    <n v="-63.87"/>
    <n v="4.28"/>
    <n v="5.17"/>
    <s v="Saskachewan"/>
    <s v="Prarie"/>
    <s v="Small Business"/>
    <s v="Office Supplies"/>
    <x v="5"/>
    <n v="0.4"/>
  </r>
  <r>
    <s v="Beth Fritzler"/>
    <n v="24193"/>
    <x v="1164"/>
    <d v="2009-03-16T00:00:00"/>
    <x v="4"/>
    <s v="2009"/>
    <n v="2"/>
    <b v="0"/>
    <x v="3"/>
    <n v="19"/>
    <n v="1426.5125"/>
    <n v="0.04"/>
    <s v="Regular Air"/>
    <n v="-175.18"/>
    <n v="85.99"/>
    <n v="0.99"/>
    <s v="Saskachewan"/>
    <s v="Prarie"/>
    <s v="Small Business"/>
    <s v="Technology"/>
    <x v="3"/>
    <n v="0.85"/>
  </r>
  <r>
    <s v="Toby Swindell"/>
    <n v="24352"/>
    <x v="782"/>
    <d v="2010-05-10T00:00:00"/>
    <x v="7"/>
    <s v="2010"/>
    <n v="0"/>
    <s v="FREE DELIVERY"/>
    <x v="5"/>
    <n v="32"/>
    <n v="103.48"/>
    <n v="0.03"/>
    <s v="Regular Air"/>
    <n v="20.53"/>
    <n v="3.14"/>
    <n v="1.1399999999999999"/>
    <s v="Saskachewan"/>
    <s v="Prarie"/>
    <s v="Small Business"/>
    <s v="Office Supplies"/>
    <x v="5"/>
    <n v="0.4"/>
  </r>
  <r>
    <s v="Trudy Brown"/>
    <n v="24646"/>
    <x v="176"/>
    <d v="2011-04-16T00:00:00"/>
    <x v="8"/>
    <s v="2011"/>
    <n v="1"/>
    <b v="0"/>
    <x v="3"/>
    <n v="46"/>
    <n v="662.51"/>
    <n v="0.09"/>
    <s v="Regular Air"/>
    <n v="293.32"/>
    <n v="15.67"/>
    <n v="1.39"/>
    <s v="Saskachewan"/>
    <s v="Prarie"/>
    <s v="Small Business"/>
    <s v="Office Supplies"/>
    <x v="8"/>
    <n v="0.38"/>
  </r>
  <r>
    <s v="Trudy Brown"/>
    <n v="24646"/>
    <x v="176"/>
    <d v="2011-04-17T00:00:00"/>
    <x v="8"/>
    <s v="2011"/>
    <n v="2"/>
    <b v="0"/>
    <x v="3"/>
    <n v="21"/>
    <n v="61.18"/>
    <n v="0"/>
    <s v="Regular Air"/>
    <n v="6.85"/>
    <n v="2.88"/>
    <n v="0.7"/>
    <s v="Saskachewan"/>
    <s v="Prarie"/>
    <s v="Small Business"/>
    <s v="Office Supplies"/>
    <x v="12"/>
    <n v="0.56000000000000005"/>
  </r>
  <r>
    <s v="Beth Fritzler"/>
    <n v="24993"/>
    <x v="1356"/>
    <d v="2010-03-13T00:00:00"/>
    <x v="4"/>
    <s v="2010"/>
    <n v="2"/>
    <b v="0"/>
    <x v="1"/>
    <n v="36"/>
    <n v="1561.2204999999999"/>
    <n v="0.09"/>
    <s v="Regular Air"/>
    <n v="-226.82"/>
    <n v="55.99"/>
    <n v="2.5"/>
    <s v="Saskachewan"/>
    <s v="Prarie"/>
    <s v="Small Business"/>
    <s v="Technology"/>
    <x v="3"/>
    <n v="0.83"/>
  </r>
  <r>
    <s v="Brosina Hoffman"/>
    <n v="25060"/>
    <x v="1333"/>
    <d v="2009-07-22T00:00:00"/>
    <x v="1"/>
    <s v="2009"/>
    <n v="2"/>
    <b v="0"/>
    <x v="3"/>
    <n v="6"/>
    <n v="7767.02"/>
    <n v="0.03"/>
    <s v="Regular Air"/>
    <n v="2070.62"/>
    <n v="1270.99"/>
    <n v="19.989999999999998"/>
    <s v="Saskachewan"/>
    <s v="Prarie"/>
    <s v="Consumer"/>
    <s v="Office Supplies"/>
    <x v="2"/>
    <n v="0.35"/>
  </r>
  <r>
    <s v="Brosina Hoffman"/>
    <n v="25060"/>
    <x v="1333"/>
    <d v="2009-07-22T00:00:00"/>
    <x v="1"/>
    <s v="2009"/>
    <n v="2"/>
    <b v="0"/>
    <x v="3"/>
    <n v="1"/>
    <n v="1893.93"/>
    <n v="7.0000000000000007E-2"/>
    <s v="Delivery Truck"/>
    <n v="-4654.7299999999996"/>
    <n v="2036.48"/>
    <n v="14.7"/>
    <s v="Saskachewan"/>
    <s v="Prarie"/>
    <s v="Consumer"/>
    <s v="Technology"/>
    <x v="16"/>
    <n v="0.55000000000000004"/>
  </r>
  <r>
    <s v="Randy Ferguson"/>
    <n v="25447"/>
    <x v="537"/>
    <d v="2012-05-24T00:00:00"/>
    <x v="7"/>
    <s v="2012"/>
    <n v="1"/>
    <b v="0"/>
    <x v="3"/>
    <n v="25"/>
    <n v="536.21"/>
    <n v="0.09"/>
    <s v="Regular Air"/>
    <n v="106.98"/>
    <n v="22.72"/>
    <n v="8.99"/>
    <s v="Saskachewan"/>
    <s v="Prarie"/>
    <s v="Corporate"/>
    <s v="Furniture"/>
    <x v="4"/>
    <n v="0.44"/>
  </r>
  <r>
    <s v="Randy Ferguson"/>
    <n v="25447"/>
    <x v="537"/>
    <d v="2012-05-26T00:00:00"/>
    <x v="7"/>
    <s v="2012"/>
    <n v="3"/>
    <b v="0"/>
    <x v="3"/>
    <n v="18"/>
    <n v="4428.5600000000004"/>
    <n v="0.03"/>
    <s v="Delivery Truck"/>
    <n v="213.62"/>
    <n v="296.18"/>
    <n v="54.12"/>
    <s v="Saskachewan"/>
    <s v="Prarie"/>
    <s v="Corporate"/>
    <s v="Furniture"/>
    <x v="10"/>
    <n v="0.76"/>
  </r>
  <r>
    <s v="Beth Fritzler"/>
    <n v="26214"/>
    <x v="1357"/>
    <d v="2011-11-21T00:00:00"/>
    <x v="6"/>
    <s v="2011"/>
    <n v="1"/>
    <b v="0"/>
    <x v="4"/>
    <n v="19"/>
    <n v="305.68"/>
    <n v="0.1"/>
    <s v="Express Air"/>
    <n v="128.16999999999999"/>
    <n v="15.74"/>
    <n v="1.39"/>
    <s v="Saskachewan"/>
    <s v="Prarie"/>
    <s v="Small Business"/>
    <s v="Office Supplies"/>
    <x v="8"/>
    <n v="0.4"/>
  </r>
  <r>
    <s v="Beth Fritzler"/>
    <n v="26214"/>
    <x v="1357"/>
    <d v="2011-11-21T00:00:00"/>
    <x v="6"/>
    <s v="2011"/>
    <n v="1"/>
    <b v="0"/>
    <x v="4"/>
    <n v="41"/>
    <n v="1901.29"/>
    <n v="0.08"/>
    <s v="Regular Air"/>
    <n v="870.8"/>
    <n v="46.94"/>
    <n v="6.77"/>
    <s v="Saskachewan"/>
    <s v="Prarie"/>
    <s v="Small Business"/>
    <s v="Furniture"/>
    <x v="4"/>
    <n v="0.44"/>
  </r>
  <r>
    <s v="Amy Hunt"/>
    <n v="26913"/>
    <x v="860"/>
    <d v="2009-10-01T00:00:00"/>
    <x v="0"/>
    <s v="2009"/>
    <n v="2"/>
    <b v="0"/>
    <x v="1"/>
    <n v="11"/>
    <n v="642.91449999999998"/>
    <n v="0.01"/>
    <s v="Regular Air"/>
    <n v="-118.8"/>
    <n v="65.989999999999995"/>
    <n v="8.99"/>
    <s v="Saskachewan"/>
    <s v="Prarie"/>
    <s v="Consumer"/>
    <s v="Technology"/>
    <x v="3"/>
    <n v="0.6"/>
  </r>
  <r>
    <s v="Christina Anderson"/>
    <n v="27265"/>
    <x v="902"/>
    <d v="2012-05-06T00:00:00"/>
    <x v="7"/>
    <s v="2012"/>
    <n v="0"/>
    <s v="FREE DELIVERY"/>
    <x v="5"/>
    <n v="49"/>
    <n v="14981.74"/>
    <n v="0.02"/>
    <s v="Regular Air"/>
    <n v="-1791.5"/>
    <n v="299.99"/>
    <n v="11.64"/>
    <s v="Saskachewan"/>
    <s v="Prarie"/>
    <s v="Corporate"/>
    <s v="Technology"/>
    <x v="13"/>
    <n v="0.5"/>
  </r>
  <r>
    <s v="Christina Anderson"/>
    <n v="27265"/>
    <x v="902"/>
    <d v="2012-05-07T00:00:00"/>
    <x v="7"/>
    <s v="2012"/>
    <n v="1"/>
    <b v="0"/>
    <x v="5"/>
    <n v="36"/>
    <n v="5587.2"/>
    <n v="0.05"/>
    <s v="Express Air"/>
    <n v="2254.16"/>
    <n v="162.93"/>
    <n v="19.989999999999998"/>
    <s v="Saskachewan"/>
    <s v="Prarie"/>
    <s v="Corporate"/>
    <s v="Office Supplies"/>
    <x v="8"/>
    <n v="0.39"/>
  </r>
  <r>
    <s v="Christina Anderson"/>
    <n v="27265"/>
    <x v="902"/>
    <d v="2012-05-08T00:00:00"/>
    <x v="7"/>
    <s v="2012"/>
    <n v="2"/>
    <b v="0"/>
    <x v="5"/>
    <n v="49"/>
    <n v="401.39"/>
    <n v="0.03"/>
    <s v="Express Air"/>
    <n v="161.94999999999999"/>
    <n v="8.34"/>
    <n v="0.96"/>
    <s v="Saskachewan"/>
    <s v="Prarie"/>
    <s v="Corporate"/>
    <s v="Furniture"/>
    <x v="4"/>
    <n v="0.43"/>
  </r>
  <r>
    <s v="Roy Collins"/>
    <n v="27491"/>
    <x v="945"/>
    <d v="2009-04-11T00:00:00"/>
    <x v="8"/>
    <s v="2009"/>
    <n v="2"/>
    <b v="0"/>
    <x v="3"/>
    <n v="11"/>
    <n v="985.01"/>
    <n v="0.04"/>
    <s v="Regular Air"/>
    <n v="186.05"/>
    <n v="90.48"/>
    <n v="19.989999999999998"/>
    <s v="Saskachewan"/>
    <s v="Prarie"/>
    <s v="Corporate"/>
    <s v="Office Supplies"/>
    <x v="8"/>
    <n v="0.4"/>
  </r>
  <r>
    <s v="Roy Collins"/>
    <n v="27491"/>
    <x v="945"/>
    <d v="2009-04-10T00:00:00"/>
    <x v="8"/>
    <s v="2009"/>
    <n v="1"/>
    <b v="0"/>
    <x v="3"/>
    <n v="36"/>
    <n v="350.71"/>
    <n v="0.02"/>
    <s v="Regular Air"/>
    <n v="-15.3"/>
    <n v="9.77"/>
    <n v="6.02"/>
    <s v="Saskachewan"/>
    <s v="Prarie"/>
    <s v="Corporate"/>
    <s v="Furniture"/>
    <x v="4"/>
    <n v="0.48"/>
  </r>
  <r>
    <s v="Roy Collins"/>
    <n v="27491"/>
    <x v="945"/>
    <d v="2009-04-11T00:00:00"/>
    <x v="8"/>
    <s v="2009"/>
    <n v="2"/>
    <b v="0"/>
    <x v="3"/>
    <n v="2"/>
    <n v="75.23"/>
    <n v="0.09"/>
    <s v="Regular Air"/>
    <n v="-51.5"/>
    <n v="34.99"/>
    <n v="7.73"/>
    <s v="Saskachewan"/>
    <s v="Prarie"/>
    <s v="Corporate"/>
    <s v="Office Supplies"/>
    <x v="12"/>
    <n v="0.59"/>
  </r>
  <r>
    <s v="Craig Molinari"/>
    <n v="27845"/>
    <x v="708"/>
    <d v="2011-07-14T00:00:00"/>
    <x v="1"/>
    <s v="2011"/>
    <n v="1"/>
    <b v="0"/>
    <x v="3"/>
    <n v="36"/>
    <n v="220.45"/>
    <n v="0.1"/>
    <s v="Regular Air"/>
    <n v="101.4"/>
    <n v="6.3"/>
    <n v="0.5"/>
    <s v="Saskachewan"/>
    <s v="Prarie"/>
    <s v="Small Business"/>
    <s v="Office Supplies"/>
    <x v="11"/>
    <n v="0.39"/>
  </r>
  <r>
    <s v="Amy Hunt"/>
    <n v="30176"/>
    <x v="851"/>
    <d v="2009-04-26T00:00:00"/>
    <x v="8"/>
    <s v="2009"/>
    <n v="7"/>
    <b v="0"/>
    <x v="0"/>
    <n v="30"/>
    <n v="2504.41"/>
    <n v="0.01"/>
    <s v="Regular Air"/>
    <n v="-547.89"/>
    <n v="79.52"/>
    <n v="48.2"/>
    <s v="Saskachewan"/>
    <s v="Prarie"/>
    <s v="Home Office"/>
    <s v="Furniture"/>
    <x v="4"/>
    <n v="0.74"/>
  </r>
  <r>
    <s v="Christina Anderson"/>
    <n v="30375"/>
    <x v="726"/>
    <d v="2012-05-07T00:00:00"/>
    <x v="7"/>
    <s v="2012"/>
    <n v="4"/>
    <b v="0"/>
    <x v="0"/>
    <n v="20"/>
    <n v="71.45"/>
    <n v="0.03"/>
    <s v="Regular Air"/>
    <n v="-92.95"/>
    <n v="3.36"/>
    <n v="6.27"/>
    <s v="Saskachewan"/>
    <s v="Prarie"/>
    <s v="Corporate"/>
    <s v="Office Supplies"/>
    <x v="2"/>
    <n v="0.4"/>
  </r>
  <r>
    <s v="Roy Collins"/>
    <n v="30565"/>
    <x v="1358"/>
    <d v="2011-07-28T00:00:00"/>
    <x v="1"/>
    <s v="2011"/>
    <n v="2"/>
    <b v="0"/>
    <x v="4"/>
    <n v="32"/>
    <n v="1785.02"/>
    <n v="0.04"/>
    <s v="Express Air"/>
    <n v="52.66"/>
    <n v="55.94"/>
    <n v="4"/>
    <s v="Saskachewan"/>
    <s v="Prarie"/>
    <s v="Corporate"/>
    <s v="Technology"/>
    <x v="7"/>
    <n v="0.74"/>
  </r>
  <r>
    <s v="Toby Swindell"/>
    <n v="30567"/>
    <x v="1233"/>
    <d v="2009-01-14T00:00:00"/>
    <x v="10"/>
    <s v="2009"/>
    <n v="0"/>
    <s v="FREE DELIVERY"/>
    <x v="3"/>
    <n v="14"/>
    <n v="2690.84"/>
    <n v="0.1"/>
    <s v="Delivery Truck"/>
    <n v="-368.02"/>
    <n v="208.16"/>
    <n v="68.02"/>
    <s v="Saskachewan"/>
    <s v="Prarie"/>
    <s v="Small Business"/>
    <s v="Office Supplies"/>
    <x v="1"/>
    <n v="0.57999999999999996"/>
  </r>
  <r>
    <s v="Toby Swindell"/>
    <n v="30567"/>
    <x v="1233"/>
    <d v="2009-01-15T00:00:00"/>
    <x v="10"/>
    <s v="2009"/>
    <n v="1"/>
    <b v="0"/>
    <x v="3"/>
    <n v="8"/>
    <n v="733.55"/>
    <n v="7.0000000000000007E-2"/>
    <s v="Regular Air"/>
    <n v="103.13"/>
    <n v="90.48"/>
    <n v="19.989999999999998"/>
    <s v="Saskachewan"/>
    <s v="Prarie"/>
    <s v="Small Business"/>
    <s v="Office Supplies"/>
    <x v="8"/>
    <n v="0.4"/>
  </r>
  <r>
    <s v="Toby Swindell"/>
    <n v="30567"/>
    <x v="1233"/>
    <d v="2009-01-16T00:00:00"/>
    <x v="10"/>
    <s v="2009"/>
    <n v="2"/>
    <b v="0"/>
    <x v="3"/>
    <n v="3"/>
    <n v="38.71"/>
    <n v="0.01"/>
    <s v="Express Air"/>
    <n v="23"/>
    <n v="9.48"/>
    <n v="7.29"/>
    <s v="Saskachewan"/>
    <s v="Prarie"/>
    <s v="Small Business"/>
    <s v="Furniture"/>
    <x v="4"/>
    <n v="0.45"/>
  </r>
  <r>
    <s v="Toby Swindell"/>
    <n v="30567"/>
    <x v="1233"/>
    <d v="2009-01-15T00:00:00"/>
    <x v="10"/>
    <s v="2009"/>
    <n v="1"/>
    <b v="0"/>
    <x v="3"/>
    <n v="14"/>
    <n v="62.6"/>
    <n v="0.02"/>
    <s v="Regular Air"/>
    <n v="7.32"/>
    <n v="4.28"/>
    <n v="0.94"/>
    <s v="Saskachewan"/>
    <s v="Prarie"/>
    <s v="Small Business"/>
    <s v="Office Supplies"/>
    <x v="12"/>
    <n v="0.56000000000000005"/>
  </r>
  <r>
    <s v="Amy Hunt"/>
    <n v="31586"/>
    <x v="1359"/>
    <d v="2012-03-25T00:00:00"/>
    <x v="4"/>
    <s v="2012"/>
    <n v="4"/>
    <b v="0"/>
    <x v="0"/>
    <n v="22"/>
    <n v="963.45"/>
    <n v="0.05"/>
    <s v="Express Air"/>
    <n v="94.03"/>
    <n v="43.22"/>
    <n v="4"/>
    <s v="Saskachewan"/>
    <s v="Prarie"/>
    <s v="Home Office"/>
    <s v="Technology"/>
    <x v="7"/>
    <n v="0.64"/>
  </r>
  <r>
    <s v="Amy Hunt"/>
    <n v="31586"/>
    <x v="1359"/>
    <d v="2012-03-30T00:00:00"/>
    <x v="4"/>
    <s v="2012"/>
    <n v="9"/>
    <b v="0"/>
    <x v="0"/>
    <n v="25"/>
    <n v="4390.0290000000005"/>
    <n v="0"/>
    <s v="Express Air"/>
    <n v="1007.49"/>
    <n v="205.99"/>
    <n v="5.26"/>
    <s v="Saskachewan"/>
    <s v="Prarie"/>
    <s v="Home Office"/>
    <s v="Technology"/>
    <x v="3"/>
    <n v="0.56000000000000005"/>
  </r>
  <r>
    <s v="Arianne Irving"/>
    <n v="31687"/>
    <x v="1029"/>
    <d v="2011-05-19T00:00:00"/>
    <x v="7"/>
    <s v="2011"/>
    <n v="0"/>
    <s v="FREE DELIVERY"/>
    <x v="1"/>
    <n v="44"/>
    <n v="123.06"/>
    <n v="7.0000000000000007E-2"/>
    <s v="Regular Air"/>
    <n v="3.5"/>
    <n v="2.78"/>
    <n v="1.34"/>
    <s v="Saskachewan"/>
    <s v="Prarie"/>
    <s v="Corporate"/>
    <s v="Office Supplies"/>
    <x v="12"/>
    <n v="0.45"/>
  </r>
  <r>
    <s v="Amy Hunt"/>
    <n v="31847"/>
    <x v="684"/>
    <d v="2009-12-22T00:00:00"/>
    <x v="9"/>
    <s v="2009"/>
    <n v="4"/>
    <b v="0"/>
    <x v="0"/>
    <n v="46"/>
    <n v="1692.28"/>
    <n v="0.1"/>
    <s v="Regular Air"/>
    <n v="61"/>
    <n v="39.979999999999997"/>
    <n v="4"/>
    <s v="Saskachewan"/>
    <s v="Prarie"/>
    <s v="Small Business"/>
    <s v="Technology"/>
    <x v="7"/>
    <n v="0.7"/>
  </r>
  <r>
    <s v="Randy Ferguson"/>
    <n v="32868"/>
    <x v="80"/>
    <d v="2009-01-18T00:00:00"/>
    <x v="10"/>
    <s v="2009"/>
    <n v="1"/>
    <b v="0"/>
    <x v="3"/>
    <n v="39"/>
    <n v="1101.28"/>
    <n v="0.05"/>
    <s v="Regular Air"/>
    <n v="200.53"/>
    <n v="28.15"/>
    <n v="6.17"/>
    <s v="Saskachewan"/>
    <s v="Prarie"/>
    <s v="Home Office"/>
    <s v="Office Supplies"/>
    <x v="12"/>
    <n v="0.55000000000000004"/>
  </r>
  <r>
    <s v="Robert Dilbeck"/>
    <n v="36224"/>
    <x v="1214"/>
    <d v="2009-05-05T00:00:00"/>
    <x v="7"/>
    <s v="2009"/>
    <n v="2"/>
    <b v="0"/>
    <x v="4"/>
    <n v="15"/>
    <n v="1765.45"/>
    <n v="0.09"/>
    <s v="Express Air"/>
    <n v="374.82"/>
    <n v="120.98"/>
    <n v="3.99"/>
    <s v="Saskachewan"/>
    <s v="Prarie"/>
    <s v="Corporate"/>
    <s v="Office Supplies"/>
    <x v="1"/>
    <n v="0.6"/>
  </r>
  <r>
    <s v="Jennifer Ferguson"/>
    <n v="36709"/>
    <x v="1037"/>
    <d v="2012-08-25T00:00:00"/>
    <x v="2"/>
    <s v="2012"/>
    <n v="2"/>
    <b v="0"/>
    <x v="5"/>
    <n v="42"/>
    <n v="2245.6914999999999"/>
    <n v="0.05"/>
    <s v="Regular Air"/>
    <n v="369.08"/>
    <n v="65.989999999999995"/>
    <n v="8.99"/>
    <s v="Saskachewan"/>
    <s v="Prarie"/>
    <s v="Corporate"/>
    <s v="Technology"/>
    <x v="3"/>
    <n v="0.55000000000000004"/>
  </r>
  <r>
    <s v="Amy Hunt"/>
    <n v="37826"/>
    <x v="1247"/>
    <d v="2011-04-25T00:00:00"/>
    <x v="8"/>
    <s v="2011"/>
    <n v="2"/>
    <b v="0"/>
    <x v="4"/>
    <n v="45"/>
    <n v="325.8"/>
    <n v="0.03"/>
    <s v="Regular Air"/>
    <n v="-84.85"/>
    <n v="6.78"/>
    <n v="6.18"/>
    <s v="Saskachewan"/>
    <s v="Prarie"/>
    <s v="Consumer"/>
    <s v="Office Supplies"/>
    <x v="5"/>
    <n v="0.39"/>
  </r>
  <r>
    <s v="Philip Fox"/>
    <n v="37924"/>
    <x v="213"/>
    <d v="2009-11-29T00:00:00"/>
    <x v="6"/>
    <s v="2009"/>
    <n v="0"/>
    <s v="FREE DELIVERY"/>
    <x v="1"/>
    <n v="49"/>
    <n v="8094.55"/>
    <n v="0.05"/>
    <s v="Regular Air"/>
    <n v="2008.71"/>
    <n v="165.2"/>
    <n v="19.989999999999998"/>
    <s v="Saskachewan"/>
    <s v="Prarie"/>
    <s v="Home Office"/>
    <s v="Office Supplies"/>
    <x v="0"/>
    <n v="0.59"/>
  </r>
  <r>
    <s v="Randy Ferguson"/>
    <n v="38182"/>
    <x v="988"/>
    <d v="2012-05-22T00:00:00"/>
    <x v="7"/>
    <s v="2012"/>
    <n v="0"/>
    <s v="FREE DELIVERY"/>
    <x v="1"/>
    <n v="45"/>
    <n v="2848.83"/>
    <n v="7.0000000000000007E-2"/>
    <s v="Regular Air"/>
    <n v="-1182.8699999999999"/>
    <n v="64.650000000000006"/>
    <n v="35"/>
    <s v="Saskachewan"/>
    <s v="Prarie"/>
    <s v="Home Office"/>
    <s v="Office Supplies"/>
    <x v="0"/>
    <n v="0.8"/>
  </r>
  <r>
    <s v="Jennifer Ferguson"/>
    <n v="39717"/>
    <x v="666"/>
    <d v="2009-11-30T00:00:00"/>
    <x v="6"/>
    <s v="2009"/>
    <n v="2"/>
    <b v="0"/>
    <x v="1"/>
    <n v="20"/>
    <n v="835.48"/>
    <n v="0.06"/>
    <s v="Regular Air"/>
    <n v="-58.13"/>
    <n v="43.57"/>
    <n v="16.36"/>
    <s v="Saskachewan"/>
    <s v="Prarie"/>
    <s v="Corporate"/>
    <s v="Office Supplies"/>
    <x v="0"/>
    <n v="0.55000000000000004"/>
  </r>
  <r>
    <s v="Brosina Hoffman"/>
    <n v="40257"/>
    <x v="522"/>
    <d v="2010-08-22T00:00:00"/>
    <x v="2"/>
    <s v="2010"/>
    <n v="1"/>
    <b v="0"/>
    <x v="3"/>
    <n v="24"/>
    <n v="3201.16"/>
    <n v="0.06"/>
    <s v="Regular Air"/>
    <n v="405.5"/>
    <n v="140.81"/>
    <n v="24.49"/>
    <s v="Saskachewan"/>
    <s v="Prarie"/>
    <s v="Consumer"/>
    <s v="Furniture"/>
    <x v="14"/>
    <n v="0.56999999999999995"/>
  </r>
  <r>
    <s v="Andy Gerbode"/>
    <n v="40321"/>
    <x v="539"/>
    <d v="2010-06-25T00:00:00"/>
    <x v="3"/>
    <s v="2010"/>
    <n v="2"/>
    <b v="0"/>
    <x v="1"/>
    <n v="23"/>
    <n v="1484.49"/>
    <n v="0.09"/>
    <s v="Regular Air"/>
    <n v="230.5"/>
    <n v="67.28"/>
    <n v="19.989999999999998"/>
    <s v="Saskachewan"/>
    <s v="Prarie"/>
    <s v="Consumer"/>
    <s v="Office Supplies"/>
    <x v="2"/>
    <n v="0.4"/>
  </r>
  <r>
    <s v="Andy Gerbode"/>
    <n v="40321"/>
    <x v="539"/>
    <d v="2010-06-24T00:00:00"/>
    <x v="3"/>
    <s v="2010"/>
    <n v="1"/>
    <b v="0"/>
    <x v="1"/>
    <n v="18"/>
    <n v="740.49"/>
    <n v="0.1"/>
    <s v="Regular Air"/>
    <n v="88.9"/>
    <n v="42.76"/>
    <n v="6.22"/>
    <s v="Saskachewan"/>
    <s v="Prarie"/>
    <s v="Consumer"/>
    <s v="Office Supplies"/>
    <x v="0"/>
    <m/>
  </r>
  <r>
    <s v="Randy Ferguson"/>
    <n v="42214"/>
    <x v="898"/>
    <d v="2011-05-31T00:00:00"/>
    <x v="7"/>
    <s v="2011"/>
    <n v="7"/>
    <b v="0"/>
    <x v="0"/>
    <n v="46"/>
    <n v="569.91999999999996"/>
    <n v="0.03"/>
    <s v="Regular Air"/>
    <n v="154.09"/>
    <n v="12.22"/>
    <n v="2.85"/>
    <s v="Saskachewan"/>
    <s v="Prarie"/>
    <s v="Home Office"/>
    <s v="Furniture"/>
    <x v="4"/>
    <n v="0.55000000000000004"/>
  </r>
  <r>
    <s v="Randy Ferguson"/>
    <n v="42214"/>
    <x v="898"/>
    <d v="2011-05-31T00:00:00"/>
    <x v="7"/>
    <s v="2011"/>
    <n v="7"/>
    <b v="0"/>
    <x v="0"/>
    <n v="28"/>
    <n v="183.65"/>
    <n v="0.02"/>
    <s v="Regular Air"/>
    <n v="-59.96"/>
    <n v="6.48"/>
    <n v="5.84"/>
    <s v="Saskachewan"/>
    <s v="Prarie"/>
    <s v="Home Office"/>
    <s v="Office Supplies"/>
    <x v="5"/>
    <n v="0.37"/>
  </r>
  <r>
    <s v="Amy Hunt"/>
    <n v="42788"/>
    <x v="1360"/>
    <d v="2011-10-15T00:00:00"/>
    <x v="0"/>
    <s v="2011"/>
    <n v="2"/>
    <b v="0"/>
    <x v="5"/>
    <n v="26"/>
    <n v="241.92"/>
    <n v="0.1"/>
    <s v="Regular Air"/>
    <n v="67.709999999999994"/>
    <n v="10.14"/>
    <n v="2.27"/>
    <s v="Saskachewan"/>
    <s v="Prarie"/>
    <s v="Small Business"/>
    <s v="Office Supplies"/>
    <x v="5"/>
    <n v="0.36"/>
  </r>
  <r>
    <s v="Craig Molinari"/>
    <n v="42912"/>
    <x v="1321"/>
    <d v="2010-05-06T00:00:00"/>
    <x v="7"/>
    <s v="2010"/>
    <n v="2"/>
    <b v="0"/>
    <x v="3"/>
    <n v="4"/>
    <n v="52.59"/>
    <n v="0.05"/>
    <s v="Regular Air"/>
    <n v="-30.39"/>
    <n v="11.35"/>
    <n v="8.6"/>
    <s v="Saskachewan"/>
    <s v="Prarie"/>
    <s v="Small Business"/>
    <s v="Office Supplies"/>
    <x v="0"/>
    <n v="0.56999999999999995"/>
  </r>
  <r>
    <s v="Amy Hunt"/>
    <n v="43653"/>
    <x v="365"/>
    <d v="2012-10-30T00:00:00"/>
    <x v="0"/>
    <s v="2012"/>
    <n v="0"/>
    <s v="FREE DELIVERY"/>
    <x v="1"/>
    <n v="3"/>
    <n v="10.62"/>
    <n v="7.0000000000000007E-2"/>
    <s v="Regular Air"/>
    <n v="-3.96"/>
    <n v="3.29"/>
    <n v="1.35"/>
    <s v="Saskachewan"/>
    <s v="Prarie"/>
    <s v="Small Business"/>
    <s v="Office Supplies"/>
    <x v="6"/>
    <n v="0.4"/>
  </r>
  <r>
    <s v="Amy Hunt"/>
    <n v="43653"/>
    <x v="365"/>
    <d v="2012-10-31T00:00:00"/>
    <x v="0"/>
    <s v="2012"/>
    <n v="1"/>
    <b v="0"/>
    <x v="1"/>
    <n v="39"/>
    <n v="666.4"/>
    <n v="0"/>
    <s v="Express Air"/>
    <n v="2.02"/>
    <n v="15.73"/>
    <n v="7.42"/>
    <s v="Saskachewan"/>
    <s v="Prarie"/>
    <s v="Small Business"/>
    <s v="Office Supplies"/>
    <x v="15"/>
    <n v="0.56000000000000005"/>
  </r>
  <r>
    <s v="Amy Hunt"/>
    <n v="43653"/>
    <x v="365"/>
    <d v="2012-11-01T00:00:00"/>
    <x v="6"/>
    <s v="2012"/>
    <n v="2"/>
    <b v="0"/>
    <x v="1"/>
    <n v="10"/>
    <n v="351.3"/>
    <n v="0.06"/>
    <s v="Regular Air"/>
    <n v="1.45"/>
    <n v="34.76"/>
    <n v="8.2200000000000006"/>
    <s v="Saskachewan"/>
    <s v="Prarie"/>
    <s v="Small Business"/>
    <s v="Office Supplies"/>
    <x v="0"/>
    <n v="0.56999999999999995"/>
  </r>
  <r>
    <s v="Toby Swindell"/>
    <n v="44962"/>
    <x v="861"/>
    <d v="2009-12-30T00:00:00"/>
    <x v="9"/>
    <s v="2009"/>
    <n v="2"/>
    <b v="0"/>
    <x v="4"/>
    <n v="27"/>
    <n v="575.74"/>
    <n v="0.06"/>
    <s v="Regular Air"/>
    <n v="152.6"/>
    <n v="22.24"/>
    <n v="1.99"/>
    <s v="Saskachewan"/>
    <s v="Prarie"/>
    <s v="Small Business"/>
    <s v="Technology"/>
    <x v="7"/>
    <n v="0.43"/>
  </r>
  <r>
    <s v="Arianne Irving"/>
    <n v="45412"/>
    <x v="787"/>
    <d v="2010-04-23T00:00:00"/>
    <x v="8"/>
    <s v="2010"/>
    <n v="1"/>
    <b v="0"/>
    <x v="4"/>
    <n v="20"/>
    <n v="586.61900000000003"/>
    <n v="0.06"/>
    <s v="Regular Air"/>
    <n v="83.07"/>
    <n v="35.99"/>
    <n v="1.1000000000000001"/>
    <s v="Saskachewan"/>
    <s v="Prarie"/>
    <s v="Corporate"/>
    <s v="Technology"/>
    <x v="3"/>
    <n v="0.55000000000000004"/>
  </r>
  <r>
    <s v="Amy Hunt"/>
    <n v="45734"/>
    <x v="685"/>
    <d v="2012-07-19T00:00:00"/>
    <x v="1"/>
    <s v="2012"/>
    <n v="2"/>
    <b v="0"/>
    <x v="5"/>
    <n v="47"/>
    <n v="557.52"/>
    <n v="0.03"/>
    <s v="Express Air"/>
    <n v="-157.30000000000001"/>
    <n v="11.66"/>
    <n v="7.95"/>
    <s v="Saskachewan"/>
    <s v="Prarie"/>
    <s v="Consumer"/>
    <s v="Office Supplies"/>
    <x v="12"/>
    <n v="0.57999999999999996"/>
  </r>
  <r>
    <s v="Roy Collins"/>
    <n v="45959"/>
    <x v="516"/>
    <d v="2009-12-08T00:00:00"/>
    <x v="9"/>
    <s v="2009"/>
    <n v="2"/>
    <b v="0"/>
    <x v="4"/>
    <n v="15"/>
    <n v="201.74"/>
    <n v="0.08"/>
    <s v="Express Air"/>
    <n v="-2.63"/>
    <n v="12.53"/>
    <n v="7.17"/>
    <s v="Saskachewan"/>
    <s v="Prarie"/>
    <s v="Corporate"/>
    <s v="Office Supplies"/>
    <x v="2"/>
    <n v="0.38"/>
  </r>
  <r>
    <s v="Roy Collins"/>
    <n v="45959"/>
    <x v="516"/>
    <d v="2009-12-08T00:00:00"/>
    <x v="9"/>
    <s v="2009"/>
    <n v="2"/>
    <b v="0"/>
    <x v="4"/>
    <n v="35"/>
    <n v="1822.13"/>
    <n v="0"/>
    <s v="Regular Air"/>
    <n v="155.16999999999999"/>
    <n v="49.99"/>
    <n v="19.989999999999998"/>
    <s v="Saskachewan"/>
    <s v="Prarie"/>
    <s v="Corporate"/>
    <s v="Technology"/>
    <x v="7"/>
    <n v="0.41"/>
  </r>
  <r>
    <s v="Paul Prost"/>
    <n v="46884"/>
    <x v="80"/>
    <d v="2009-01-19T00:00:00"/>
    <x v="10"/>
    <s v="2009"/>
    <n v="2"/>
    <b v="0"/>
    <x v="4"/>
    <n v="18"/>
    <n v="130.11000000000001"/>
    <n v="0.1"/>
    <s v="Regular Air"/>
    <n v="40.299999999999997"/>
    <n v="7.64"/>
    <n v="1.39"/>
    <s v="Saskachewan"/>
    <s v="Prarie"/>
    <s v="Corporate"/>
    <s v="Office Supplies"/>
    <x v="8"/>
    <n v="0.36"/>
  </r>
  <r>
    <s v="Paul Prost"/>
    <n v="46884"/>
    <x v="80"/>
    <d v="2009-01-19T00:00:00"/>
    <x v="10"/>
    <s v="2009"/>
    <n v="2"/>
    <b v="0"/>
    <x v="4"/>
    <n v="3"/>
    <n v="337.33949999999999"/>
    <n v="0"/>
    <s v="Regular Air"/>
    <n v="-509.94"/>
    <n v="125.99"/>
    <n v="2.5"/>
    <s v="Saskachewan"/>
    <s v="Prarie"/>
    <s v="Corporate"/>
    <s v="Technology"/>
    <x v="3"/>
    <n v="0.59"/>
  </r>
  <r>
    <s v="Robert Dilbeck"/>
    <n v="46981"/>
    <x v="1265"/>
    <d v="2009-02-07T00:00:00"/>
    <x v="5"/>
    <s v="2009"/>
    <n v="0"/>
    <s v="FREE DELIVERY"/>
    <x v="4"/>
    <n v="46"/>
    <n v="1398.87"/>
    <n v="7.0000000000000007E-2"/>
    <s v="Regular Air"/>
    <n v="601.96"/>
    <n v="30.56"/>
    <n v="2.99"/>
    <s v="Saskachewan"/>
    <s v="Prarie"/>
    <s v="Corporate"/>
    <s v="Office Supplies"/>
    <x v="2"/>
    <n v="0.35"/>
  </r>
  <r>
    <s v="Robert Dilbeck"/>
    <n v="47010"/>
    <x v="269"/>
    <d v="2011-10-03T00:00:00"/>
    <x v="0"/>
    <s v="2011"/>
    <n v="0"/>
    <s v="FREE DELIVERY"/>
    <x v="5"/>
    <n v="11"/>
    <n v="1479.14"/>
    <n v="0.06"/>
    <s v="Delivery Truck"/>
    <n v="-236.63"/>
    <n v="130.97999999999999"/>
    <n v="30"/>
    <s v="Saskachewan"/>
    <s v="Prarie"/>
    <s v="Corporate"/>
    <s v="Furniture"/>
    <x v="14"/>
    <n v="0.78"/>
  </r>
  <r>
    <s v="Andy Gerbode"/>
    <n v="47717"/>
    <x v="962"/>
    <d v="2011-12-18T00:00:00"/>
    <x v="9"/>
    <s v="2011"/>
    <n v="1"/>
    <b v="0"/>
    <x v="3"/>
    <n v="35"/>
    <n v="173.22"/>
    <n v="0.04"/>
    <s v="Regular Air"/>
    <n v="84.03"/>
    <n v="4.91"/>
    <n v="0.5"/>
    <s v="Saskachewan"/>
    <s v="Prarie"/>
    <s v="Consumer"/>
    <s v="Office Supplies"/>
    <x v="11"/>
    <n v="0.36"/>
  </r>
  <r>
    <s v="Christina Anderson"/>
    <n v="48257"/>
    <x v="336"/>
    <d v="2009-04-26T00:00:00"/>
    <x v="8"/>
    <s v="2009"/>
    <n v="4"/>
    <b v="0"/>
    <x v="0"/>
    <n v="45"/>
    <n v="221.06"/>
    <n v="0.02"/>
    <s v="Regular Air"/>
    <n v="-124.28"/>
    <n v="4.57"/>
    <n v="5.42"/>
    <s v="Saskachewan"/>
    <s v="Prarie"/>
    <s v="Corporate"/>
    <s v="Office Supplies"/>
    <x v="2"/>
    <n v="0.37"/>
  </r>
  <r>
    <s v="Roy Collins"/>
    <n v="48577"/>
    <x v="1361"/>
    <d v="2012-07-10T00:00:00"/>
    <x v="1"/>
    <s v="2012"/>
    <n v="2"/>
    <b v="0"/>
    <x v="4"/>
    <n v="6"/>
    <n v="201.83"/>
    <n v="0.02"/>
    <s v="Regular Air"/>
    <n v="34.979999999999997"/>
    <n v="30.98"/>
    <n v="5.09"/>
    <s v="Saskachewan"/>
    <s v="Prarie"/>
    <s v="Corporate"/>
    <s v="Office Supplies"/>
    <x v="5"/>
    <n v="0.4"/>
  </r>
  <r>
    <s v="Toby Carlisle"/>
    <n v="49953"/>
    <x v="67"/>
    <d v="2012-03-18T00:00:00"/>
    <x v="4"/>
    <s v="2012"/>
    <n v="1"/>
    <b v="0"/>
    <x v="3"/>
    <n v="18"/>
    <n v="283.5"/>
    <n v="0.1"/>
    <s v="Regular Air"/>
    <n v="-51.47"/>
    <n v="15.98"/>
    <n v="6.5"/>
    <s v="Saskachewan"/>
    <s v="Prarie"/>
    <s v="Home Office"/>
    <s v="Technology"/>
    <x v="7"/>
    <n v="0.48"/>
  </r>
  <r>
    <s v="Toby Carlisle"/>
    <n v="49953"/>
    <x v="67"/>
    <d v="2012-03-17T00:00:00"/>
    <x v="4"/>
    <s v="2012"/>
    <n v="0"/>
    <s v="FREE DELIVERY"/>
    <x v="3"/>
    <n v="36"/>
    <n v="242.13"/>
    <n v="0.09"/>
    <s v="Express Air"/>
    <n v="-94.74"/>
    <n v="6.48"/>
    <n v="6.6"/>
    <s v="Saskachewan"/>
    <s v="Prarie"/>
    <s v="Home Office"/>
    <s v="Office Supplies"/>
    <x v="5"/>
    <n v="0.37"/>
  </r>
  <r>
    <s v="Toby Carlisle"/>
    <n v="51300"/>
    <x v="76"/>
    <d v="2011-10-17T00:00:00"/>
    <x v="0"/>
    <s v="2011"/>
    <n v="2"/>
    <b v="0"/>
    <x v="4"/>
    <n v="43"/>
    <n v="344.24"/>
    <n v="0.09"/>
    <s v="Regular Air"/>
    <n v="30.76"/>
    <n v="8.33"/>
    <n v="1.99"/>
    <s v="Saskachewan"/>
    <s v="Prarie"/>
    <s v="Home Office"/>
    <s v="Technology"/>
    <x v="7"/>
    <n v="0.52"/>
  </r>
  <r>
    <s v="Craig Molinari"/>
    <n v="51687"/>
    <x v="633"/>
    <d v="2011-09-13T00:00:00"/>
    <x v="11"/>
    <s v="2011"/>
    <n v="2"/>
    <b v="0"/>
    <x v="0"/>
    <n v="42"/>
    <n v="248.92"/>
    <n v="0.01"/>
    <s v="Regular Air"/>
    <n v="-66.87"/>
    <n v="5.58"/>
    <n v="5.3"/>
    <s v="Saskachewan"/>
    <s v="Prarie"/>
    <s v="Small Business"/>
    <s v="Office Supplies"/>
    <x v="8"/>
    <n v="0.35"/>
  </r>
  <r>
    <s v="Trudy Brown"/>
    <n v="51974"/>
    <x v="349"/>
    <d v="2011-01-27T00:00:00"/>
    <x v="10"/>
    <s v="2011"/>
    <n v="1"/>
    <b v="0"/>
    <x v="1"/>
    <n v="10"/>
    <n v="1290.3699999999999"/>
    <n v="0.05"/>
    <s v="Regular Air"/>
    <n v="231.16"/>
    <n v="123.38"/>
    <n v="24.49"/>
    <s v="Saskachewan"/>
    <s v="Prarie"/>
    <s v="Small Business"/>
    <s v="Office Supplies"/>
    <x v="1"/>
    <n v="0.46"/>
  </r>
  <r>
    <s v="Trudy Brown"/>
    <n v="51974"/>
    <x v="349"/>
    <d v="2011-01-27T00:00:00"/>
    <x v="10"/>
    <s v="2011"/>
    <n v="1"/>
    <b v="0"/>
    <x v="1"/>
    <n v="2"/>
    <n v="23.18"/>
    <n v="0.05"/>
    <s v="Regular Air"/>
    <n v="-14.88"/>
    <n v="8.6"/>
    <n v="6.19"/>
    <s v="Saskachewan"/>
    <s v="Prarie"/>
    <s v="Small Business"/>
    <s v="Office Supplies"/>
    <x v="2"/>
    <n v="0.38"/>
  </r>
  <r>
    <s v="Amy Hunt"/>
    <n v="52676"/>
    <x v="110"/>
    <d v="2012-08-30T00:00:00"/>
    <x v="2"/>
    <s v="2012"/>
    <n v="2"/>
    <b v="0"/>
    <x v="1"/>
    <n v="46"/>
    <n v="979.44"/>
    <n v="0.01"/>
    <s v="Regular Air"/>
    <n v="320.67"/>
    <n v="19.98"/>
    <n v="5.86"/>
    <s v="Saskachewan"/>
    <s v="Prarie"/>
    <s v="Home Office"/>
    <s v="Office Supplies"/>
    <x v="5"/>
    <n v="0.38"/>
  </r>
  <r>
    <s v="Paul Prost"/>
    <n v="53153"/>
    <x v="640"/>
    <d v="2009-09-24T00:00:00"/>
    <x v="11"/>
    <s v="2009"/>
    <n v="1"/>
    <b v="0"/>
    <x v="5"/>
    <n v="29"/>
    <n v="575.36"/>
    <n v="0.1"/>
    <s v="Regular Air"/>
    <n v="84.05"/>
    <n v="20.27"/>
    <n v="3.99"/>
    <s v="Saskachewan"/>
    <s v="Prarie"/>
    <s v="Corporate"/>
    <s v="Office Supplies"/>
    <x v="1"/>
    <n v="0.56999999999999995"/>
  </r>
  <r>
    <s v="Amy Hunt"/>
    <n v="53895"/>
    <x v="578"/>
    <d v="2011-09-06T00:00:00"/>
    <x v="11"/>
    <s v="2011"/>
    <n v="2"/>
    <b v="0"/>
    <x v="3"/>
    <n v="21"/>
    <n v="7922.69"/>
    <n v="0.1"/>
    <s v="Regular Air"/>
    <n v="1558.79"/>
    <n v="419.19"/>
    <n v="19.989999999999998"/>
    <s v="Saskachewan"/>
    <s v="Prarie"/>
    <s v="Small Business"/>
    <s v="Office Supplies"/>
    <x v="0"/>
    <n v="0.57999999999999996"/>
  </r>
  <r>
    <s v="Philip Fox"/>
    <n v="54497"/>
    <x v="1362"/>
    <d v="2010-01-22T00:00:00"/>
    <x v="10"/>
    <s v="2010"/>
    <n v="3"/>
    <b v="0"/>
    <x v="3"/>
    <n v="1"/>
    <n v="155.51"/>
    <n v="7.0000000000000007E-2"/>
    <s v="Regular Air"/>
    <n v="-87.34"/>
    <n v="142.86000000000001"/>
    <n v="19.989999999999998"/>
    <s v="Saskachewan"/>
    <s v="Prarie"/>
    <s v="Home Office"/>
    <s v="Office Supplies"/>
    <x v="0"/>
    <n v="0.56000000000000005"/>
  </r>
  <r>
    <s v="Anthony Witt"/>
    <n v="55296"/>
    <x v="814"/>
    <d v="2012-10-22T00:00:00"/>
    <x v="0"/>
    <s v="2012"/>
    <n v="4"/>
    <b v="0"/>
    <x v="0"/>
    <n v="32"/>
    <n v="317.06"/>
    <n v="0.05"/>
    <s v="Regular Air"/>
    <n v="105.47"/>
    <n v="10.06"/>
    <n v="2.06"/>
    <s v="Saskachewan"/>
    <s v="Prarie"/>
    <s v="Corporate"/>
    <s v="Office Supplies"/>
    <x v="5"/>
    <n v="0.39"/>
  </r>
  <r>
    <s v="Toby Carlisle"/>
    <n v="55654"/>
    <x v="30"/>
    <d v="2010-09-21T00:00:00"/>
    <x v="11"/>
    <s v="2010"/>
    <n v="2"/>
    <b v="0"/>
    <x v="1"/>
    <n v="2"/>
    <n v="17.3"/>
    <n v="0.04"/>
    <s v="Regular Air"/>
    <n v="-7.49"/>
    <n v="6.98"/>
    <n v="2.83"/>
    <s v="Saskachewan"/>
    <s v="Prarie"/>
    <s v="Home Office"/>
    <s v="Furniture"/>
    <x v="4"/>
    <n v="0.37"/>
  </r>
  <r>
    <s v="Brian Dahlen"/>
    <n v="56387"/>
    <x v="890"/>
    <d v="2011-05-22T00:00:00"/>
    <x v="7"/>
    <s v="2011"/>
    <n v="2"/>
    <b v="0"/>
    <x v="4"/>
    <n v="32"/>
    <n v="128.13999999999999"/>
    <n v="0.1"/>
    <s v="Express Air"/>
    <n v="-163.58000000000001"/>
    <n v="3.89"/>
    <n v="7.01"/>
    <s v="Saskachewan"/>
    <s v="Prarie"/>
    <s v="Small Business"/>
    <s v="Office Supplies"/>
    <x v="2"/>
    <n v="0.37"/>
  </r>
  <r>
    <s v="Brian Dahlen"/>
    <n v="56387"/>
    <x v="890"/>
    <d v="2011-05-22T00:00:00"/>
    <x v="7"/>
    <s v="2011"/>
    <n v="2"/>
    <b v="0"/>
    <x v="4"/>
    <n v="9"/>
    <n v="67.459999999999994"/>
    <n v="0.08"/>
    <s v="Regular Air"/>
    <n v="-57.53"/>
    <n v="6.48"/>
    <n v="10.050000000000001"/>
    <s v="Saskachewan"/>
    <s v="Prarie"/>
    <s v="Small Business"/>
    <s v="Office Supplies"/>
    <x v="5"/>
    <n v="0.37"/>
  </r>
  <r>
    <s v="Arianne Irving"/>
    <n v="56743"/>
    <x v="645"/>
    <d v="2011-06-25T00:00:00"/>
    <x v="3"/>
    <s v="2011"/>
    <n v="3"/>
    <b v="0"/>
    <x v="4"/>
    <n v="23"/>
    <n v="524.25"/>
    <n v="0.06"/>
    <s v="Express Air"/>
    <n v="152.31"/>
    <n v="22.23"/>
    <n v="8.99"/>
    <s v="Saskachewan"/>
    <s v="Prarie"/>
    <s v="Corporate"/>
    <s v="Furniture"/>
    <x v="4"/>
    <n v="0.41"/>
  </r>
  <r>
    <s v="Craig Molinari"/>
    <n v="56805"/>
    <x v="470"/>
    <d v="2012-06-06T00:00:00"/>
    <x v="3"/>
    <s v="2012"/>
    <n v="1"/>
    <b v="0"/>
    <x v="1"/>
    <n v="38"/>
    <n v="14753.08"/>
    <n v="0.01"/>
    <s v="Delivery Truck"/>
    <n v="1085.9100000000001"/>
    <n v="370.98"/>
    <n v="99"/>
    <s v="Saskachewan"/>
    <s v="Prarie"/>
    <s v="Small Business"/>
    <s v="Office Supplies"/>
    <x v="0"/>
    <n v="0.65"/>
  </r>
  <r>
    <s v="Roy Collins"/>
    <n v="56838"/>
    <x v="1363"/>
    <d v="2011-07-30T00:00:00"/>
    <x v="1"/>
    <s v="2011"/>
    <n v="1"/>
    <b v="0"/>
    <x v="5"/>
    <n v="44"/>
    <n v="4326.2700000000004"/>
    <n v="0.09"/>
    <s v="Regular Air"/>
    <n v="1728.2"/>
    <n v="100.98"/>
    <n v="7.18"/>
    <s v="Saskachewan"/>
    <s v="Prarie"/>
    <s v="Corporate"/>
    <s v="Technology"/>
    <x v="7"/>
    <n v="0.4"/>
  </r>
  <r>
    <s v="Paul Prost"/>
    <n v="57095"/>
    <x v="141"/>
    <d v="2011-03-26T00:00:00"/>
    <x v="4"/>
    <s v="2011"/>
    <n v="3"/>
    <b v="0"/>
    <x v="4"/>
    <n v="37"/>
    <n v="254.93"/>
    <n v="0.01"/>
    <s v="Regular Air"/>
    <n v="-62.88"/>
    <n v="6.81"/>
    <n v="5.48"/>
    <s v="Saskachewan"/>
    <s v="Prarie"/>
    <s v="Corporate"/>
    <s v="Office Supplies"/>
    <x v="2"/>
    <n v="0.37"/>
  </r>
  <r>
    <s v="Randy Ferguson"/>
    <n v="57287"/>
    <x v="891"/>
    <d v="2011-10-29T00:00:00"/>
    <x v="0"/>
    <s v="2011"/>
    <n v="1"/>
    <b v="0"/>
    <x v="3"/>
    <n v="11"/>
    <n v="472.12"/>
    <n v="0.03"/>
    <s v="Regular Air"/>
    <n v="56.1"/>
    <n v="40.97"/>
    <n v="1.99"/>
    <s v="Saskachewan"/>
    <s v="Prarie"/>
    <s v="Corporate"/>
    <s v="Technology"/>
    <x v="7"/>
    <n v="0.42"/>
  </r>
  <r>
    <s v="Toby Carlisle"/>
    <n v="57984"/>
    <x v="1313"/>
    <d v="2010-10-03T00:00:00"/>
    <x v="0"/>
    <s v="2010"/>
    <n v="1"/>
    <b v="0"/>
    <x v="1"/>
    <n v="6"/>
    <n v="192.99"/>
    <n v="7.0000000000000007E-2"/>
    <s v="Express Air"/>
    <n v="-123.37"/>
    <n v="30.97"/>
    <n v="4"/>
    <s v="Saskachewan"/>
    <s v="Prarie"/>
    <s v="Home Office"/>
    <s v="Technology"/>
    <x v="7"/>
    <n v="0.74"/>
  </r>
  <r>
    <s v="Toby Carlisle"/>
    <n v="57984"/>
    <x v="1313"/>
    <d v="2010-10-04T00:00:00"/>
    <x v="0"/>
    <s v="2010"/>
    <n v="2"/>
    <b v="0"/>
    <x v="1"/>
    <n v="20"/>
    <n v="11829.4"/>
    <n v="7.0000000000000007E-2"/>
    <s v="Regular Air"/>
    <n v="3899.72"/>
    <n v="599.99"/>
    <n v="24.49"/>
    <s v="Saskachewan"/>
    <s v="Prarie"/>
    <s v="Home Office"/>
    <s v="Technology"/>
    <x v="13"/>
    <n v="0.37"/>
  </r>
  <r>
    <s v="Roy Collins"/>
    <n v="59207"/>
    <x v="299"/>
    <d v="2009-05-19T00:00:00"/>
    <x v="7"/>
    <s v="2009"/>
    <n v="1"/>
    <b v="0"/>
    <x v="5"/>
    <n v="3"/>
    <n v="10.119999999999999"/>
    <n v="0.09"/>
    <s v="Regular Air"/>
    <n v="-4.07"/>
    <n v="2.98"/>
    <n v="1.58"/>
    <s v="Saskachewan"/>
    <s v="Prarie"/>
    <s v="Corporate"/>
    <s v="Office Supplies"/>
    <x v="6"/>
    <n v="0.39"/>
  </r>
  <r>
    <s v="Paul Prost"/>
    <n v="59238"/>
    <x v="971"/>
    <d v="2009-09-20T00:00:00"/>
    <x v="11"/>
    <s v="2009"/>
    <n v="1"/>
    <b v="0"/>
    <x v="1"/>
    <n v="11"/>
    <n v="455.88"/>
    <n v="0.03"/>
    <s v="Express Air"/>
    <n v="9.15"/>
    <n v="40.97"/>
    <n v="8.99"/>
    <s v="Saskachewan"/>
    <s v="Prarie"/>
    <s v="Corporate"/>
    <s v="Office Supplies"/>
    <x v="12"/>
    <n v="0.59"/>
  </r>
  <r>
    <s v="Brian Dahlen"/>
    <n v="59396"/>
    <x v="121"/>
    <d v="2009-11-16T00:00:00"/>
    <x v="6"/>
    <s v="2009"/>
    <n v="2"/>
    <b v="0"/>
    <x v="5"/>
    <n v="41"/>
    <n v="5930.34"/>
    <n v="7.0000000000000007E-2"/>
    <s v="Regular Air"/>
    <n v="427.68"/>
    <n v="152.47999999999999"/>
    <n v="6.5"/>
    <s v="Saskachewan"/>
    <s v="Prarie"/>
    <s v="Small Business"/>
    <s v="Technology"/>
    <x v="7"/>
    <n v="0.74"/>
  </r>
  <r>
    <s v="Arianne Irving"/>
    <n v="59911"/>
    <x v="388"/>
    <d v="2011-12-19T00:00:00"/>
    <x v="9"/>
    <s v="2011"/>
    <n v="1"/>
    <b v="0"/>
    <x v="3"/>
    <n v="1"/>
    <n v="10.59"/>
    <n v="0.1"/>
    <s v="Regular Air"/>
    <n v="-4.3099999999999996"/>
    <n v="9.11"/>
    <n v="2.15"/>
    <s v="Saskachewan"/>
    <s v="Prarie"/>
    <s v="Corporate"/>
    <s v="Office Supplies"/>
    <x v="5"/>
    <n v="0.4"/>
  </r>
  <r>
    <s v="Phillina Ober"/>
    <n v="930"/>
    <x v="291"/>
    <d v="2009-12-17T00:00:00"/>
    <x v="9"/>
    <s v="2009"/>
    <n v="1"/>
    <b v="0"/>
    <x v="5"/>
    <n v="22"/>
    <n v="922.39"/>
    <n v="0.03"/>
    <s v="Express Air"/>
    <n v="-41.64"/>
    <n v="41.32"/>
    <n v="58.66"/>
    <s v="New Brunswick"/>
    <s v="Atlantic"/>
    <s v="Small Business"/>
    <s v="Furniture"/>
    <x v="4"/>
    <n v="0.76"/>
  </r>
  <r>
    <s v="Phillina Ober"/>
    <n v="930"/>
    <x v="291"/>
    <d v="2009-12-16T00:00:00"/>
    <x v="9"/>
    <s v="2009"/>
    <n v="0"/>
    <s v="FREE DELIVERY"/>
    <x v="5"/>
    <n v="11"/>
    <n v="79.19"/>
    <n v="0"/>
    <s v="Regular Air"/>
    <n v="13.91"/>
    <n v="6.88"/>
    <n v="2"/>
    <s v="New Brunswick"/>
    <s v="Atlantic"/>
    <s v="Small Business"/>
    <s v="Office Supplies"/>
    <x v="5"/>
    <n v="0.39"/>
  </r>
  <r>
    <s v="Jim Epp"/>
    <n v="1058"/>
    <x v="1345"/>
    <d v="2010-04-26T00:00:00"/>
    <x v="8"/>
    <s v="2010"/>
    <n v="1"/>
    <b v="0"/>
    <x v="4"/>
    <n v="3"/>
    <n v="469.43799999999999"/>
    <n v="7.0000000000000007E-2"/>
    <s v="Regular Air"/>
    <n v="-888.16"/>
    <n v="195.99"/>
    <n v="8.99"/>
    <s v="New Brunswick"/>
    <s v="Atlantic"/>
    <s v="Small Business"/>
    <s v="Technology"/>
    <x v="3"/>
    <n v="0.6"/>
  </r>
  <r>
    <s v="Muhammed Yedwab"/>
    <n v="1088"/>
    <x v="399"/>
    <d v="2012-05-27T00:00:00"/>
    <x v="7"/>
    <s v="2012"/>
    <n v="7"/>
    <b v="0"/>
    <x v="0"/>
    <n v="13"/>
    <n v="269.02"/>
    <n v="0.1"/>
    <s v="Regular Air"/>
    <n v="-112"/>
    <n v="20.97"/>
    <n v="6.5"/>
    <s v="New Brunswick"/>
    <s v="Atlantic"/>
    <s v="Consumer"/>
    <s v="Technology"/>
    <x v="7"/>
    <n v="0.78"/>
  </r>
  <r>
    <s v="Maribeth Schnelling"/>
    <n v="1504"/>
    <x v="1072"/>
    <d v="2012-08-28T00:00:00"/>
    <x v="2"/>
    <s v="2012"/>
    <n v="1"/>
    <b v="0"/>
    <x v="4"/>
    <n v="31"/>
    <n v="293.18"/>
    <n v="0.08"/>
    <s v="Regular Air"/>
    <n v="64.22"/>
    <n v="10.01"/>
    <n v="1.99"/>
    <s v="New Brunswick"/>
    <s v="Atlantic"/>
    <s v="Corporate"/>
    <s v="Technology"/>
    <x v="7"/>
    <n v="0.41"/>
  </r>
  <r>
    <s v="Deanra Eno"/>
    <n v="1796"/>
    <x v="507"/>
    <d v="2012-11-20T00:00:00"/>
    <x v="6"/>
    <s v="2012"/>
    <n v="0"/>
    <s v="FREE DELIVERY"/>
    <x v="1"/>
    <n v="43"/>
    <n v="183.41"/>
    <n v="7.0000000000000007E-2"/>
    <s v="Regular Air"/>
    <n v="-125.41"/>
    <n v="4.13"/>
    <n v="5.04"/>
    <s v="New Brunswick"/>
    <s v="Atlantic"/>
    <s v="Corporate"/>
    <s v="Office Supplies"/>
    <x v="2"/>
    <n v="0.38"/>
  </r>
  <r>
    <s v="Deanra Eno"/>
    <n v="2048"/>
    <x v="1118"/>
    <d v="2010-11-15T00:00:00"/>
    <x v="6"/>
    <s v="2010"/>
    <n v="1"/>
    <b v="0"/>
    <x v="5"/>
    <n v="12"/>
    <n v="3752.61"/>
    <n v="0.01"/>
    <s v="Delivery Truck"/>
    <n v="637.92999999999995"/>
    <n v="294.62"/>
    <n v="42.52"/>
    <s v="New Brunswick"/>
    <s v="Atlantic"/>
    <s v="Corporate"/>
    <s v="Office Supplies"/>
    <x v="1"/>
    <n v="0.56999999999999995"/>
  </r>
  <r>
    <s v="Deanra Eno"/>
    <n v="2048"/>
    <x v="1118"/>
    <d v="2010-11-15T00:00:00"/>
    <x v="6"/>
    <s v="2010"/>
    <n v="1"/>
    <b v="0"/>
    <x v="5"/>
    <n v="9"/>
    <n v="548.36"/>
    <n v="0.1"/>
    <s v="Express Air"/>
    <n v="78.63"/>
    <n v="60.97"/>
    <n v="4.5"/>
    <s v="New Brunswick"/>
    <s v="Atlantic"/>
    <s v="Corporate"/>
    <s v="Office Supplies"/>
    <x v="1"/>
    <n v="0.56000000000000005"/>
  </r>
  <r>
    <s v="James Galang"/>
    <n v="2050"/>
    <x v="682"/>
    <d v="2009-06-03T00:00:00"/>
    <x v="3"/>
    <s v="2009"/>
    <n v="2"/>
    <b v="0"/>
    <x v="3"/>
    <n v="16"/>
    <n v="44.46"/>
    <n v="0.06"/>
    <s v="Regular Air"/>
    <n v="5.27"/>
    <n v="2.89"/>
    <n v="0.99"/>
    <s v="New Brunswick"/>
    <s v="Atlantic"/>
    <s v="Consumer"/>
    <s v="Office Supplies"/>
    <x v="11"/>
    <n v="0.38"/>
  </r>
  <r>
    <s v="James Galang"/>
    <n v="2050"/>
    <x v="682"/>
    <d v="2009-06-03T00:00:00"/>
    <x v="3"/>
    <s v="2009"/>
    <n v="2"/>
    <b v="0"/>
    <x v="3"/>
    <n v="25"/>
    <n v="542.11"/>
    <n v="0.08"/>
    <s v="Regular Air"/>
    <n v="-14.76"/>
    <n v="22.84"/>
    <n v="11.54"/>
    <s v="New Brunswick"/>
    <s v="Atlantic"/>
    <s v="Consumer"/>
    <s v="Office Supplies"/>
    <x v="5"/>
    <n v="0.39"/>
  </r>
  <r>
    <s v="Katrina Willman"/>
    <n v="2054"/>
    <x v="805"/>
    <d v="2012-06-10T00:00:00"/>
    <x v="3"/>
    <s v="2012"/>
    <n v="3"/>
    <b v="0"/>
    <x v="3"/>
    <n v="1"/>
    <n v="343.78"/>
    <n v="0.09"/>
    <s v="Regular Air"/>
    <n v="-246.51"/>
    <n v="363.25"/>
    <n v="19.989999999999998"/>
    <s v="New Brunswick"/>
    <s v="Atlantic"/>
    <s v="Consumer"/>
    <s v="Office Supplies"/>
    <x v="1"/>
    <n v="0.56999999999999995"/>
  </r>
  <r>
    <s v="Katrina Willman"/>
    <n v="2054"/>
    <x v="805"/>
    <d v="2012-06-09T00:00:00"/>
    <x v="3"/>
    <s v="2012"/>
    <n v="2"/>
    <b v="0"/>
    <x v="3"/>
    <n v="34"/>
    <n v="826.09"/>
    <n v="0.03"/>
    <s v="Regular Air"/>
    <n v="215.86"/>
    <n v="22.98"/>
    <n v="7.58"/>
    <s v="New Brunswick"/>
    <s v="Atlantic"/>
    <s v="Consumer"/>
    <s v="Furniture"/>
    <x v="4"/>
    <n v="0.51"/>
  </r>
  <r>
    <s v="Nora Price"/>
    <n v="2885"/>
    <x v="1256"/>
    <d v="2012-09-18T00:00:00"/>
    <x v="11"/>
    <s v="2012"/>
    <n v="0"/>
    <s v="FREE DELIVERY"/>
    <x v="3"/>
    <n v="29"/>
    <n v="197.41"/>
    <n v="0.06"/>
    <s v="Regular Air"/>
    <n v="-128.68"/>
    <n v="6.48"/>
    <n v="8.4"/>
    <s v="New Brunswick"/>
    <s v="Atlantic"/>
    <s v="Home Office"/>
    <s v="Office Supplies"/>
    <x v="5"/>
    <n v="0.37"/>
  </r>
  <r>
    <s v="Nora Price"/>
    <n v="2885"/>
    <x v="1256"/>
    <d v="2012-09-20T00:00:00"/>
    <x v="11"/>
    <s v="2012"/>
    <n v="2"/>
    <b v="0"/>
    <x v="3"/>
    <n v="46"/>
    <n v="712.18"/>
    <n v="0.06"/>
    <s v="Regular Air"/>
    <n v="13.98"/>
    <n v="15.42"/>
    <n v="5.41"/>
    <s v="New Brunswick"/>
    <s v="Atlantic"/>
    <s v="Home Office"/>
    <s v="Office Supplies"/>
    <x v="0"/>
    <n v="0.59"/>
  </r>
  <r>
    <s v="Lisa DeCherney"/>
    <n v="3458"/>
    <x v="841"/>
    <d v="2009-12-23T00:00:00"/>
    <x v="9"/>
    <s v="2009"/>
    <n v="2"/>
    <b v="0"/>
    <x v="1"/>
    <n v="41"/>
    <n v="627.91"/>
    <n v="0.03"/>
    <s v="Regular Air"/>
    <n v="222.08"/>
    <n v="15.28"/>
    <n v="1.99"/>
    <s v="New Brunswick"/>
    <s v="Atlantic"/>
    <s v="Corporate"/>
    <s v="Technology"/>
    <x v="7"/>
    <n v="0.42"/>
  </r>
  <r>
    <s v="Lisa DeCherney"/>
    <n v="3458"/>
    <x v="841"/>
    <d v="2009-12-24T00:00:00"/>
    <x v="9"/>
    <s v="2009"/>
    <n v="3"/>
    <b v="0"/>
    <x v="1"/>
    <n v="28"/>
    <n v="46.89"/>
    <n v="0.09"/>
    <s v="Regular Air"/>
    <n v="-3.83"/>
    <n v="1.76"/>
    <n v="0.7"/>
    <s v="New Brunswick"/>
    <s v="Atlantic"/>
    <s v="Corporate"/>
    <s v="Office Supplies"/>
    <x v="12"/>
    <n v="0.56000000000000005"/>
  </r>
  <r>
    <s v="James Galang"/>
    <n v="3522"/>
    <x v="167"/>
    <d v="2009-10-02T00:00:00"/>
    <x v="0"/>
    <s v="2009"/>
    <n v="7"/>
    <b v="0"/>
    <x v="0"/>
    <n v="33"/>
    <n v="1935.17"/>
    <n v="0.09"/>
    <s v="Regular Air"/>
    <n v="-991.07"/>
    <n v="60.98"/>
    <n v="49"/>
    <s v="New Brunswick"/>
    <s v="Atlantic"/>
    <s v="Consumer"/>
    <s v="Office Supplies"/>
    <x v="1"/>
    <n v="0.59"/>
  </r>
  <r>
    <s v="James Galang"/>
    <n v="3522"/>
    <x v="167"/>
    <d v="2009-09-27T00:00:00"/>
    <x v="11"/>
    <s v="2009"/>
    <n v="2"/>
    <b v="0"/>
    <x v="0"/>
    <n v="27"/>
    <n v="812.68"/>
    <n v="0.05"/>
    <s v="Regular Air"/>
    <n v="235.88"/>
    <n v="29.89"/>
    <n v="1.99"/>
    <s v="New Brunswick"/>
    <s v="Atlantic"/>
    <s v="Consumer"/>
    <s v="Technology"/>
    <x v="7"/>
    <n v="0.5"/>
  </r>
  <r>
    <s v="Lynn Smith"/>
    <n v="3653"/>
    <x v="1347"/>
    <d v="2009-03-28T00:00:00"/>
    <x v="4"/>
    <s v="2009"/>
    <n v="2"/>
    <b v="0"/>
    <x v="5"/>
    <n v="41"/>
    <n v="271.11"/>
    <n v="0.08"/>
    <s v="Regular Air"/>
    <n v="64.790000000000006"/>
    <n v="6.68"/>
    <n v="1.5"/>
    <s v="New Brunswick"/>
    <s v="Atlantic"/>
    <s v="Corporate"/>
    <s v="Office Supplies"/>
    <x v="12"/>
    <n v="0.48"/>
  </r>
  <r>
    <s v="Lynn Smith"/>
    <n v="3808"/>
    <x v="872"/>
    <d v="2009-04-23T00:00:00"/>
    <x v="8"/>
    <s v="2009"/>
    <n v="0"/>
    <s v="FREE DELIVERY"/>
    <x v="5"/>
    <n v="2"/>
    <n v="6.13"/>
    <n v="0.08"/>
    <s v="Regular Air"/>
    <n v="-2.83"/>
    <n v="2.89"/>
    <n v="0.49"/>
    <s v="New Brunswick"/>
    <s v="Atlantic"/>
    <s v="Corporate"/>
    <s v="Office Supplies"/>
    <x v="11"/>
    <n v="0.38"/>
  </r>
  <r>
    <s v="Christina DeMoss"/>
    <n v="3970"/>
    <x v="909"/>
    <d v="2012-03-28T00:00:00"/>
    <x v="4"/>
    <s v="2012"/>
    <n v="2"/>
    <b v="0"/>
    <x v="4"/>
    <n v="39"/>
    <n v="1032.97"/>
    <n v="7.0000000000000007E-2"/>
    <s v="Regular Air"/>
    <n v="397.15"/>
    <n v="28.48"/>
    <n v="1.99"/>
    <s v="New Brunswick"/>
    <s v="Atlantic"/>
    <s v="Home Office"/>
    <s v="Technology"/>
    <x v="7"/>
    <n v="0.4"/>
  </r>
  <r>
    <s v="Christina DeMoss"/>
    <n v="3970"/>
    <x v="909"/>
    <d v="2012-03-27T00:00:00"/>
    <x v="4"/>
    <s v="2012"/>
    <n v="1"/>
    <b v="0"/>
    <x v="4"/>
    <n v="13"/>
    <n v="324.83"/>
    <n v="0.05"/>
    <s v="Delivery Truck"/>
    <n v="-426.54"/>
    <n v="20.98"/>
    <n v="45"/>
    <s v="New Brunswick"/>
    <s v="Atlantic"/>
    <s v="Home Office"/>
    <s v="Office Supplies"/>
    <x v="0"/>
    <n v="0.61"/>
  </r>
  <r>
    <s v="Lynn Smith"/>
    <n v="4739"/>
    <x v="773"/>
    <d v="2010-02-24T00:00:00"/>
    <x v="5"/>
    <s v="2010"/>
    <n v="4"/>
    <b v="0"/>
    <x v="0"/>
    <n v="16"/>
    <n v="48.57"/>
    <n v="0.04"/>
    <s v="Regular Air"/>
    <n v="4.21"/>
    <n v="2.94"/>
    <n v="0.7"/>
    <s v="New Brunswick"/>
    <s v="Atlantic"/>
    <s v="Corporate"/>
    <s v="Office Supplies"/>
    <x v="12"/>
    <n v="0.57999999999999996"/>
  </r>
  <r>
    <s v="Christine Abelman"/>
    <n v="5378"/>
    <x v="1240"/>
    <d v="2012-10-26T00:00:00"/>
    <x v="0"/>
    <s v="2012"/>
    <n v="2"/>
    <b v="0"/>
    <x v="5"/>
    <n v="6"/>
    <n v="54.28"/>
    <n v="0.01"/>
    <s v="Express Air"/>
    <n v="-11.98"/>
    <n v="6.24"/>
    <n v="5.22"/>
    <s v="New Brunswick"/>
    <s v="Atlantic"/>
    <s v="Corporate"/>
    <s v="Furniture"/>
    <x v="4"/>
    <n v="0.6"/>
  </r>
  <r>
    <s v="Christina DeMoss"/>
    <n v="5828"/>
    <x v="326"/>
    <d v="2009-03-12T00:00:00"/>
    <x v="4"/>
    <s v="2009"/>
    <n v="7"/>
    <b v="0"/>
    <x v="0"/>
    <n v="21"/>
    <n v="6005.21"/>
    <n v="0.08"/>
    <s v="Delivery Truck"/>
    <n v="-450.7"/>
    <n v="296.18"/>
    <n v="54.12"/>
    <s v="New Brunswick"/>
    <s v="Atlantic"/>
    <s v="Home Office"/>
    <s v="Furniture"/>
    <x v="10"/>
    <n v="0.76"/>
  </r>
  <r>
    <s v="Katrina Willman"/>
    <n v="6279"/>
    <x v="1166"/>
    <d v="2010-01-31T00:00:00"/>
    <x v="10"/>
    <s v="2010"/>
    <n v="2"/>
    <b v="0"/>
    <x v="5"/>
    <n v="49"/>
    <n v="3283.74"/>
    <n v="0.01"/>
    <s v="Regular Air"/>
    <n v="723.33"/>
    <n v="67.28"/>
    <n v="19.989999999999998"/>
    <s v="New Brunswick"/>
    <s v="Atlantic"/>
    <s v="Consumer"/>
    <s v="Office Supplies"/>
    <x v="2"/>
    <n v="0.4"/>
  </r>
  <r>
    <s v="Muhammed Yedwab"/>
    <n v="7267"/>
    <x v="110"/>
    <d v="2012-08-28T00:00:00"/>
    <x v="2"/>
    <s v="2012"/>
    <n v="0"/>
    <s v="FREE DELIVERY"/>
    <x v="1"/>
    <n v="19"/>
    <n v="262.32"/>
    <n v="7.0000000000000007E-2"/>
    <s v="Regular Air"/>
    <n v="5.16"/>
    <n v="14.48"/>
    <n v="6.46"/>
    <s v="New Brunswick"/>
    <s v="Atlantic"/>
    <s v="Consumer"/>
    <s v="Office Supplies"/>
    <x v="2"/>
    <n v="0.38"/>
  </r>
  <r>
    <s v="Muhammed Yedwab"/>
    <n v="7269"/>
    <x v="940"/>
    <d v="2009-09-15T00:00:00"/>
    <x v="11"/>
    <s v="2009"/>
    <n v="1"/>
    <b v="0"/>
    <x v="4"/>
    <n v="29"/>
    <n v="1707.99"/>
    <n v="0"/>
    <s v="Regular Air"/>
    <n v="391.19"/>
    <n v="65.989999999999995"/>
    <n v="3.99"/>
    <s v="New Brunswick"/>
    <s v="Atlantic"/>
    <s v="Consumer"/>
    <s v="Technology"/>
    <x v="3"/>
    <n v="0.59"/>
  </r>
  <r>
    <s v="Nora Price"/>
    <n v="7527"/>
    <x v="716"/>
    <d v="2009-12-12T00:00:00"/>
    <x v="9"/>
    <s v="2009"/>
    <n v="1"/>
    <b v="0"/>
    <x v="4"/>
    <n v="37"/>
    <n v="560.39"/>
    <n v="0.05"/>
    <s v="Regular Air"/>
    <n v="186.87"/>
    <n v="15.68"/>
    <n v="3.73"/>
    <s v="New Brunswick"/>
    <s v="Atlantic"/>
    <s v="Small Business"/>
    <s v="Furniture"/>
    <x v="4"/>
    <n v="0.46"/>
  </r>
  <r>
    <s v="Nora Price"/>
    <n v="7527"/>
    <x v="716"/>
    <d v="2009-12-12T00:00:00"/>
    <x v="9"/>
    <s v="2009"/>
    <n v="1"/>
    <b v="0"/>
    <x v="4"/>
    <n v="42"/>
    <n v="7062.616"/>
    <n v="0.02"/>
    <s v="Regular Air"/>
    <n v="2288.64"/>
    <n v="195.99"/>
    <n v="4.2"/>
    <s v="New Brunswick"/>
    <s v="Atlantic"/>
    <s v="Small Business"/>
    <s v="Technology"/>
    <x v="3"/>
    <n v="0.56000000000000005"/>
  </r>
  <r>
    <s v="Nora Price"/>
    <n v="8546"/>
    <x v="900"/>
    <d v="2012-04-03T00:00:00"/>
    <x v="8"/>
    <s v="2012"/>
    <n v="2"/>
    <b v="0"/>
    <x v="1"/>
    <n v="4"/>
    <n v="51.94"/>
    <n v="0.03"/>
    <s v="Express Air"/>
    <n v="-12.48"/>
    <n v="10.01"/>
    <n v="1.99"/>
    <s v="New Brunswick"/>
    <s v="Atlantic"/>
    <s v="Small Business"/>
    <s v="Technology"/>
    <x v="7"/>
    <n v="0.41"/>
  </r>
  <r>
    <s v="Lisa DeCherney"/>
    <n v="8578"/>
    <x v="163"/>
    <d v="2011-09-03T00:00:00"/>
    <x v="11"/>
    <s v="2011"/>
    <n v="1"/>
    <b v="0"/>
    <x v="1"/>
    <n v="40"/>
    <n v="366.87"/>
    <n v="0.1"/>
    <s v="Regular Air"/>
    <n v="-1.79"/>
    <n v="9.74"/>
    <n v="5.71"/>
    <s v="New Brunswick"/>
    <s v="Atlantic"/>
    <s v="Corporate"/>
    <s v="Furniture"/>
    <x v="4"/>
    <n v="0.41"/>
  </r>
  <r>
    <s v="Christine Abelman"/>
    <n v="9669"/>
    <x v="336"/>
    <d v="2009-04-23T00:00:00"/>
    <x v="8"/>
    <s v="2009"/>
    <n v="1"/>
    <b v="0"/>
    <x v="4"/>
    <n v="18"/>
    <n v="292.11"/>
    <n v="0.04"/>
    <s v="Express Air"/>
    <n v="-91.95"/>
    <n v="15.42"/>
    <n v="10.68"/>
    <s v="New Brunswick"/>
    <s v="Atlantic"/>
    <s v="Corporate"/>
    <s v="Office Supplies"/>
    <x v="0"/>
    <n v="0.57999999999999996"/>
  </r>
  <r>
    <s v="Maribeth Dona"/>
    <n v="9952"/>
    <x v="1364"/>
    <d v="2012-05-03T00:00:00"/>
    <x v="7"/>
    <s v="2012"/>
    <n v="2"/>
    <b v="0"/>
    <x v="1"/>
    <n v="47"/>
    <n v="7890.89"/>
    <n v="0.01"/>
    <s v="Express Air"/>
    <n v="-771.09"/>
    <n v="167.27"/>
    <n v="35"/>
    <s v="New Brunswick"/>
    <s v="Atlantic"/>
    <s v="Home Office"/>
    <s v="Office Supplies"/>
    <x v="0"/>
    <n v="0.85"/>
  </r>
  <r>
    <s v="Pauline Johnson"/>
    <n v="10630"/>
    <x v="1311"/>
    <d v="2010-02-06T00:00:00"/>
    <x v="5"/>
    <s v="2010"/>
    <n v="2"/>
    <b v="0"/>
    <x v="4"/>
    <n v="44"/>
    <n v="2773.84"/>
    <n v="0"/>
    <s v="Delivery Truck"/>
    <n v="-513.76"/>
    <n v="58.14"/>
    <n v="36.61"/>
    <s v="New Brunswick"/>
    <s v="Atlantic"/>
    <s v="Corporate"/>
    <s v="Furniture"/>
    <x v="9"/>
    <n v="0.61"/>
  </r>
  <r>
    <s v="James Galang"/>
    <n v="10657"/>
    <x v="307"/>
    <d v="2010-09-27T00:00:00"/>
    <x v="11"/>
    <s v="2010"/>
    <n v="2"/>
    <b v="0"/>
    <x v="4"/>
    <n v="44"/>
    <n v="289.94"/>
    <n v="7.0000000000000007E-2"/>
    <s v="Regular Air"/>
    <n v="-102.19"/>
    <n v="6.48"/>
    <n v="6.22"/>
    <s v="New Brunswick"/>
    <s v="Atlantic"/>
    <s v="Consumer"/>
    <s v="Office Supplies"/>
    <x v="5"/>
    <n v="0.37"/>
  </r>
  <r>
    <s v="James Galang"/>
    <n v="10657"/>
    <x v="307"/>
    <d v="2010-09-26T00:00:00"/>
    <x v="11"/>
    <s v="2010"/>
    <n v="1"/>
    <b v="0"/>
    <x v="4"/>
    <n v="8"/>
    <n v="1848.52"/>
    <n v="0.05"/>
    <s v="Delivery Truck"/>
    <n v="-493.6"/>
    <n v="218.75"/>
    <n v="69.64"/>
    <s v="New Brunswick"/>
    <s v="Atlantic"/>
    <s v="Consumer"/>
    <s v="Furniture"/>
    <x v="10"/>
    <n v="0.77"/>
  </r>
  <r>
    <s v="Jocasta Rupert"/>
    <n v="10661"/>
    <x v="506"/>
    <d v="2009-01-25T00:00:00"/>
    <x v="10"/>
    <s v="2009"/>
    <n v="2"/>
    <b v="0"/>
    <x v="3"/>
    <n v="42"/>
    <n v="1312.65"/>
    <n v="7.0000000000000007E-2"/>
    <s v="Regular Air"/>
    <n v="488.31"/>
    <n v="30.98"/>
    <n v="5.76"/>
    <s v="New Brunswick"/>
    <s v="Atlantic"/>
    <s v="Consumer"/>
    <s v="Office Supplies"/>
    <x v="5"/>
    <n v="0.4"/>
  </r>
  <r>
    <s v="Nora Price"/>
    <n v="11427"/>
    <x v="195"/>
    <d v="2010-11-25T00:00:00"/>
    <x v="6"/>
    <s v="2010"/>
    <n v="1"/>
    <b v="0"/>
    <x v="4"/>
    <n v="27"/>
    <n v="58.64"/>
    <n v="0.08"/>
    <s v="Regular Air"/>
    <n v="4.55"/>
    <n v="2.21"/>
    <n v="1"/>
    <s v="New Brunswick"/>
    <s v="Atlantic"/>
    <s v="Small Business"/>
    <s v="Office Supplies"/>
    <x v="12"/>
    <n v="0.38"/>
  </r>
  <r>
    <s v="Nora Price"/>
    <n v="11427"/>
    <x v="195"/>
    <d v="2010-11-26T00:00:00"/>
    <x v="6"/>
    <s v="2010"/>
    <n v="2"/>
    <b v="0"/>
    <x v="4"/>
    <n v="20"/>
    <n v="136.06"/>
    <n v="0.04"/>
    <s v="Regular Air"/>
    <n v="-33.22"/>
    <n v="6.37"/>
    <n v="5.19"/>
    <s v="New Brunswick"/>
    <s v="Atlantic"/>
    <s v="Small Business"/>
    <s v="Office Supplies"/>
    <x v="2"/>
    <n v="0.38"/>
  </r>
  <r>
    <s v="Muhammed Yedwab"/>
    <n v="12037"/>
    <x v="785"/>
    <d v="2011-07-05T00:00:00"/>
    <x v="1"/>
    <s v="2011"/>
    <n v="5"/>
    <b v="0"/>
    <x v="0"/>
    <n v="14"/>
    <n v="135.21"/>
    <n v="0.04"/>
    <s v="Regular Air"/>
    <n v="5.89"/>
    <n v="9.27"/>
    <n v="4.3899999999999997"/>
    <s v="New Brunswick"/>
    <s v="Atlantic"/>
    <s v="Consumer"/>
    <s v="Office Supplies"/>
    <x v="5"/>
    <n v="0.38"/>
  </r>
  <r>
    <s v="Muhammed Yedwab"/>
    <n v="12259"/>
    <x v="842"/>
    <d v="2010-02-16T00:00:00"/>
    <x v="5"/>
    <s v="2010"/>
    <n v="2"/>
    <b v="0"/>
    <x v="1"/>
    <n v="45"/>
    <n v="5007.6899999999996"/>
    <n v="7.0000000000000007E-2"/>
    <s v="Delivery Truck"/>
    <n v="-899.34"/>
    <n v="114.98"/>
    <n v="51.42"/>
    <s v="New Brunswick"/>
    <s v="Atlantic"/>
    <s v="Consumer"/>
    <s v="Furniture"/>
    <x v="9"/>
    <n v="0.65"/>
  </r>
  <r>
    <s v="Muhammed Yedwab"/>
    <n v="12259"/>
    <x v="842"/>
    <d v="2010-02-15T00:00:00"/>
    <x v="5"/>
    <s v="2010"/>
    <n v="1"/>
    <b v="0"/>
    <x v="1"/>
    <n v="45"/>
    <n v="1379.62"/>
    <n v="0.1"/>
    <s v="Regular Air"/>
    <n v="-66.069999999999993"/>
    <n v="31.98"/>
    <n v="6.72"/>
    <s v="New Brunswick"/>
    <s v="Atlantic"/>
    <s v="Consumer"/>
    <s v="Office Supplies"/>
    <x v="0"/>
    <n v="0.75"/>
  </r>
  <r>
    <s v="Laurel Elliston"/>
    <n v="12900"/>
    <x v="314"/>
    <d v="2010-05-04T00:00:00"/>
    <x v="7"/>
    <s v="2010"/>
    <n v="1"/>
    <b v="0"/>
    <x v="1"/>
    <n v="50"/>
    <n v="627.12"/>
    <n v="0.08"/>
    <s v="Regular Air"/>
    <n v="100.04"/>
    <n v="12.64"/>
    <n v="4.9800000000000004"/>
    <s v="New Brunswick"/>
    <s v="Atlantic"/>
    <s v="Corporate"/>
    <s v="Furniture"/>
    <x v="4"/>
    <n v="0.48"/>
  </r>
  <r>
    <s v="Laurel Elliston"/>
    <n v="12900"/>
    <x v="314"/>
    <d v="2010-05-05T00:00:00"/>
    <x v="7"/>
    <s v="2010"/>
    <n v="2"/>
    <b v="0"/>
    <x v="1"/>
    <n v="18"/>
    <n v="4096.21"/>
    <n v="0.08"/>
    <s v="Delivery Truck"/>
    <n v="308.22000000000003"/>
    <n v="306.14"/>
    <n v="26.53"/>
    <s v="New Brunswick"/>
    <s v="Atlantic"/>
    <s v="Corporate"/>
    <s v="Technology"/>
    <x v="16"/>
    <n v="0.56000000000000005"/>
  </r>
  <r>
    <s v="Georgia Rosenberg"/>
    <n v="12999"/>
    <x v="434"/>
    <d v="2010-04-04T00:00:00"/>
    <x v="8"/>
    <s v="2010"/>
    <n v="1"/>
    <b v="0"/>
    <x v="1"/>
    <n v="31"/>
    <n v="2712.07"/>
    <n v="0.09"/>
    <s v="Regular Air"/>
    <n v="-435.56"/>
    <n v="95.43"/>
    <n v="19.989999999999998"/>
    <s v="New Brunswick"/>
    <s v="Atlantic"/>
    <s v="Consumer"/>
    <s v="Office Supplies"/>
    <x v="0"/>
    <n v="0.79"/>
  </r>
  <r>
    <s v="Nora Price"/>
    <n v="13632"/>
    <x v="1291"/>
    <d v="2009-03-12T00:00:00"/>
    <x v="4"/>
    <s v="2009"/>
    <n v="2"/>
    <b v="0"/>
    <x v="4"/>
    <n v="6"/>
    <n v="608.92999999999995"/>
    <n v="0.01"/>
    <s v="Express Air"/>
    <n v="-193.96"/>
    <n v="99.99"/>
    <n v="19.989999999999998"/>
    <s v="New Brunswick"/>
    <s v="Atlantic"/>
    <s v="Home Office"/>
    <s v="Technology"/>
    <x v="16"/>
    <n v="0.52"/>
  </r>
  <r>
    <s v="Allen Armold"/>
    <n v="13920"/>
    <x v="24"/>
    <d v="2009-10-11T00:00:00"/>
    <x v="0"/>
    <s v="2009"/>
    <n v="2"/>
    <b v="0"/>
    <x v="5"/>
    <n v="25"/>
    <n v="901.32"/>
    <n v="0.1"/>
    <s v="Express Air"/>
    <n v="338.01"/>
    <n v="37.94"/>
    <n v="5.08"/>
    <s v="New Brunswick"/>
    <s v="Atlantic"/>
    <s v="Home Office"/>
    <s v="Office Supplies"/>
    <x v="5"/>
    <n v="0.38"/>
  </r>
  <r>
    <s v="Allen Armold"/>
    <n v="13920"/>
    <x v="24"/>
    <d v="2009-10-10T00:00:00"/>
    <x v="0"/>
    <s v="2009"/>
    <n v="1"/>
    <b v="0"/>
    <x v="5"/>
    <n v="24"/>
    <n v="207.21"/>
    <n v="0.06"/>
    <s v="Regular Air"/>
    <n v="-78.64"/>
    <n v="8.57"/>
    <n v="6.14"/>
    <s v="New Brunswick"/>
    <s v="Atlantic"/>
    <s v="Home Office"/>
    <s v="Office Supplies"/>
    <x v="15"/>
    <n v="0.59"/>
  </r>
  <r>
    <s v="Anemone Ratner"/>
    <n v="15651"/>
    <x v="720"/>
    <d v="2012-10-07T00:00:00"/>
    <x v="0"/>
    <s v="2012"/>
    <n v="3"/>
    <b v="0"/>
    <x v="5"/>
    <n v="40"/>
    <n v="2182.91"/>
    <n v="0.1"/>
    <s v="Express Air"/>
    <n v="549.45000000000005"/>
    <n v="60.22"/>
    <n v="3.5"/>
    <s v="New Brunswick"/>
    <s v="Atlantic"/>
    <s v="Small Business"/>
    <s v="Office Supplies"/>
    <x v="1"/>
    <n v="0.56999999999999995"/>
  </r>
  <r>
    <s v="Anemone Ratner"/>
    <n v="15651"/>
    <x v="720"/>
    <d v="2012-10-06T00:00:00"/>
    <x v="0"/>
    <s v="2012"/>
    <n v="2"/>
    <b v="0"/>
    <x v="5"/>
    <n v="14"/>
    <n v="1144.3499999999999"/>
    <n v="0.05"/>
    <s v="Regular Air"/>
    <n v="-448.6"/>
    <n v="80.98"/>
    <n v="35"/>
    <s v="New Brunswick"/>
    <s v="Atlantic"/>
    <s v="Small Business"/>
    <s v="Office Supplies"/>
    <x v="0"/>
    <n v="0.83"/>
  </r>
  <r>
    <s v="Anemone Ratner"/>
    <n v="15651"/>
    <x v="720"/>
    <d v="2012-10-06T00:00:00"/>
    <x v="0"/>
    <s v="2012"/>
    <n v="2"/>
    <b v="0"/>
    <x v="5"/>
    <n v="8"/>
    <n v="1496.83"/>
    <n v="7.0000000000000007E-2"/>
    <s v="Delivery Truck"/>
    <n v="-329.72"/>
    <n v="179.29"/>
    <n v="56.2"/>
    <s v="New Brunswick"/>
    <s v="Atlantic"/>
    <s v="Small Business"/>
    <s v="Furniture"/>
    <x v="10"/>
    <n v="0.71"/>
  </r>
  <r>
    <s v="Katherine Hughes"/>
    <n v="16197"/>
    <x v="523"/>
    <d v="2012-10-26T00:00:00"/>
    <x v="0"/>
    <s v="2012"/>
    <n v="0"/>
    <s v="FREE DELIVERY"/>
    <x v="5"/>
    <n v="23"/>
    <n v="218.71"/>
    <n v="0"/>
    <s v="Express Air"/>
    <n v="67.23"/>
    <n v="9.11"/>
    <n v="2.15"/>
    <s v="New Brunswick"/>
    <s v="Atlantic"/>
    <s v="Consumer"/>
    <s v="Office Supplies"/>
    <x v="5"/>
    <n v="0.4"/>
  </r>
  <r>
    <s v="Katherine Hughes"/>
    <n v="16197"/>
    <x v="523"/>
    <d v="2012-10-27T00:00:00"/>
    <x v="0"/>
    <s v="2012"/>
    <n v="1"/>
    <b v="0"/>
    <x v="5"/>
    <n v="19"/>
    <n v="103.68"/>
    <n v="0.08"/>
    <s v="Regular Air"/>
    <n v="-58.16"/>
    <n v="5.28"/>
    <n v="5.85"/>
    <s v="New Brunswick"/>
    <s v="Atlantic"/>
    <s v="Consumer"/>
    <s v="Office Supplies"/>
    <x v="5"/>
    <n v="0.4"/>
  </r>
  <r>
    <s v="Muhammed Yedwab"/>
    <n v="16770"/>
    <x v="132"/>
    <d v="2009-01-07T00:00:00"/>
    <x v="10"/>
    <s v="2009"/>
    <n v="1"/>
    <b v="0"/>
    <x v="5"/>
    <n v="17"/>
    <n v="37.06"/>
    <n v="0.03"/>
    <s v="Regular Air"/>
    <n v="0.61"/>
    <n v="2.1"/>
    <n v="0.7"/>
    <s v="New Brunswick"/>
    <s v="Atlantic"/>
    <s v="Consumer"/>
    <s v="Office Supplies"/>
    <x v="12"/>
    <n v="0.56999999999999995"/>
  </r>
  <r>
    <s v="Nora Price"/>
    <n v="16802"/>
    <x v="938"/>
    <d v="2011-04-21T00:00:00"/>
    <x v="8"/>
    <s v="2011"/>
    <n v="1"/>
    <b v="0"/>
    <x v="4"/>
    <n v="44"/>
    <n v="302.58999999999997"/>
    <n v="0.05"/>
    <s v="Express Air"/>
    <n v="-124.44"/>
    <n v="6.68"/>
    <n v="6.93"/>
    <s v="New Brunswick"/>
    <s v="Atlantic"/>
    <s v="Home Office"/>
    <s v="Office Supplies"/>
    <x v="5"/>
    <n v="0.37"/>
  </r>
  <r>
    <s v="Nora Price"/>
    <n v="16802"/>
    <x v="938"/>
    <d v="2011-04-22T00:00:00"/>
    <x v="8"/>
    <s v="2011"/>
    <n v="2"/>
    <b v="0"/>
    <x v="4"/>
    <n v="26"/>
    <n v="2703.45"/>
    <n v="0.01"/>
    <s v="Regular Air"/>
    <n v="-445.04"/>
    <n v="95.99"/>
    <n v="35"/>
    <s v="New Brunswick"/>
    <s v="Atlantic"/>
    <s v="Home Office"/>
    <s v="Office Supplies"/>
    <x v="0"/>
    <m/>
  </r>
  <r>
    <s v="Tracy Collins"/>
    <n v="16961"/>
    <x v="132"/>
    <d v="2009-01-07T00:00:00"/>
    <x v="10"/>
    <s v="2009"/>
    <n v="1"/>
    <b v="0"/>
    <x v="3"/>
    <n v="27"/>
    <n v="46.86"/>
    <n v="0.06"/>
    <s v="Regular Air"/>
    <n v="-37.08"/>
    <n v="1.7"/>
    <n v="1.99"/>
    <s v="New Brunswick"/>
    <s v="Atlantic"/>
    <s v="Consumer"/>
    <s v="Technology"/>
    <x v="7"/>
    <n v="0.51"/>
  </r>
  <r>
    <s v="Tracy Collins"/>
    <n v="16961"/>
    <x v="132"/>
    <d v="2009-01-08T00:00:00"/>
    <x v="10"/>
    <s v="2009"/>
    <n v="2"/>
    <b v="0"/>
    <x v="3"/>
    <n v="34"/>
    <n v="1089.5899999999999"/>
    <n v="0.01"/>
    <s v="Regular Air"/>
    <n v="433.24"/>
    <n v="30.98"/>
    <n v="5.09"/>
    <s v="New Brunswick"/>
    <s v="Atlantic"/>
    <s v="Consumer"/>
    <s v="Office Supplies"/>
    <x v="5"/>
    <n v="0.4"/>
  </r>
  <r>
    <s v="Tracy Collins"/>
    <n v="17543"/>
    <x v="935"/>
    <d v="2012-05-25T00:00:00"/>
    <x v="7"/>
    <s v="2012"/>
    <n v="0"/>
    <s v="FREE DELIVERY"/>
    <x v="5"/>
    <n v="1"/>
    <n v="15.73"/>
    <n v="0.09"/>
    <s v="Regular Air"/>
    <n v="-9.17"/>
    <n v="6.48"/>
    <n v="9.5399999999999991"/>
    <s v="New Brunswick"/>
    <s v="Atlantic"/>
    <s v="Consumer"/>
    <s v="Office Supplies"/>
    <x v="5"/>
    <n v="0.37"/>
  </r>
  <r>
    <s v="Tracy Collins"/>
    <n v="17543"/>
    <x v="935"/>
    <d v="2012-05-27T00:00:00"/>
    <x v="7"/>
    <s v="2012"/>
    <n v="2"/>
    <b v="0"/>
    <x v="5"/>
    <n v="35"/>
    <n v="1041.74"/>
    <n v="0.1"/>
    <s v="Regular Air"/>
    <n v="-51.74"/>
    <n v="30.98"/>
    <n v="17.079999999999998"/>
    <s v="New Brunswick"/>
    <s v="Atlantic"/>
    <s v="Consumer"/>
    <s v="Office Supplies"/>
    <x v="5"/>
    <n v="0.4"/>
  </r>
  <r>
    <s v="Tracy Collins"/>
    <n v="17543"/>
    <x v="935"/>
    <d v="2012-05-27T00:00:00"/>
    <x v="7"/>
    <s v="2012"/>
    <n v="2"/>
    <b v="0"/>
    <x v="5"/>
    <n v="26"/>
    <n v="4300.6260000000002"/>
    <n v="0.06"/>
    <s v="Regular Air"/>
    <n v="685.21"/>
    <n v="200.99"/>
    <n v="8.08"/>
    <s v="New Brunswick"/>
    <s v="Atlantic"/>
    <s v="Consumer"/>
    <s v="Technology"/>
    <x v="3"/>
    <n v="0.59"/>
  </r>
  <r>
    <s v="Maribeth Schnelling"/>
    <n v="18055"/>
    <x v="1311"/>
    <d v="2010-02-06T00:00:00"/>
    <x v="5"/>
    <s v="2010"/>
    <n v="2"/>
    <b v="0"/>
    <x v="5"/>
    <n v="3"/>
    <n v="19.98"/>
    <n v="0.02"/>
    <s v="Regular Air"/>
    <n v="-9.61"/>
    <n v="4.9800000000000004"/>
    <n v="4.75"/>
    <s v="New Brunswick"/>
    <s v="Atlantic"/>
    <s v="Corporate"/>
    <s v="Office Supplies"/>
    <x v="5"/>
    <n v="0.36"/>
  </r>
  <r>
    <s v="Liz MacKendrick"/>
    <n v="20480"/>
    <x v="784"/>
    <d v="2009-02-01T00:00:00"/>
    <x v="5"/>
    <s v="2009"/>
    <n v="3"/>
    <b v="0"/>
    <x v="4"/>
    <n v="38"/>
    <n v="16147.61"/>
    <n v="0.02"/>
    <s v="Regular Air"/>
    <n v="7604.95"/>
    <n v="420.98"/>
    <n v="19.989999999999998"/>
    <s v="New Brunswick"/>
    <s v="Atlantic"/>
    <s v="Corporate"/>
    <s v="Office Supplies"/>
    <x v="2"/>
    <n v="0.35"/>
  </r>
  <r>
    <s v="Katherine Hughes"/>
    <n v="20484"/>
    <x v="784"/>
    <d v="2009-01-31T00:00:00"/>
    <x v="10"/>
    <s v="2009"/>
    <n v="2"/>
    <b v="0"/>
    <x v="5"/>
    <n v="14"/>
    <n v="1122.6375"/>
    <n v="0.09"/>
    <s v="Regular Air"/>
    <n v="17.68"/>
    <n v="95.99"/>
    <n v="4.9000000000000004"/>
    <s v="New Brunswick"/>
    <s v="Atlantic"/>
    <s v="Consumer"/>
    <s v="Technology"/>
    <x v="3"/>
    <n v="0.56000000000000005"/>
  </r>
  <r>
    <s v="Jim Epp"/>
    <n v="20579"/>
    <x v="1"/>
    <d v="2012-10-04T00:00:00"/>
    <x v="0"/>
    <s v="2012"/>
    <n v="3"/>
    <b v="0"/>
    <x v="4"/>
    <n v="16"/>
    <n v="1434.086"/>
    <n v="0.1"/>
    <s v="Regular Air"/>
    <n v="-26.25"/>
    <n v="110.99"/>
    <n v="8.99"/>
    <s v="New Brunswick"/>
    <s v="Atlantic"/>
    <s v="Small Business"/>
    <s v="Technology"/>
    <x v="3"/>
    <n v="0.56999999999999995"/>
  </r>
  <r>
    <s v="Alan Hwang"/>
    <n v="20933"/>
    <x v="1269"/>
    <d v="2012-08-28T00:00:00"/>
    <x v="2"/>
    <s v="2012"/>
    <n v="2"/>
    <b v="0"/>
    <x v="1"/>
    <n v="45"/>
    <n v="2079.4740000000002"/>
    <n v="0.05"/>
    <s v="Regular Air"/>
    <n v="-81.569999999999993"/>
    <n v="55.99"/>
    <n v="5"/>
    <s v="New Brunswick"/>
    <s v="Atlantic"/>
    <s v="Corporate"/>
    <s v="Technology"/>
    <x v="3"/>
    <n v="0.8"/>
  </r>
  <r>
    <s v="Muhammed Yedwab"/>
    <n v="21155"/>
    <x v="735"/>
    <d v="2011-02-06T00:00:00"/>
    <x v="5"/>
    <s v="2011"/>
    <n v="1"/>
    <b v="0"/>
    <x v="1"/>
    <n v="4"/>
    <n v="81.78"/>
    <n v="7.0000000000000007E-2"/>
    <s v="Regular Air"/>
    <n v="-12.43"/>
    <n v="19.98"/>
    <n v="5.97"/>
    <s v="New Brunswick"/>
    <s v="Atlantic"/>
    <s v="Consumer"/>
    <s v="Office Supplies"/>
    <x v="5"/>
    <n v="0.38"/>
  </r>
  <r>
    <s v="Alan Hwang"/>
    <n v="21703"/>
    <x v="229"/>
    <d v="2009-03-04T00:00:00"/>
    <x v="4"/>
    <s v="2009"/>
    <n v="2"/>
    <b v="0"/>
    <x v="3"/>
    <n v="3"/>
    <n v="12.01"/>
    <n v="0"/>
    <s v="Regular Air"/>
    <n v="-1.08"/>
    <n v="3.69"/>
    <n v="0.5"/>
    <s v="New Brunswick"/>
    <s v="Atlantic"/>
    <s v="Small Business"/>
    <s v="Office Supplies"/>
    <x v="11"/>
    <n v="0.38"/>
  </r>
  <r>
    <s v="Alan Hwang"/>
    <n v="21703"/>
    <x v="229"/>
    <d v="2009-03-04T00:00:00"/>
    <x v="4"/>
    <s v="2009"/>
    <n v="2"/>
    <b v="0"/>
    <x v="3"/>
    <n v="20"/>
    <n v="1846.76"/>
    <n v="0.03"/>
    <s v="Regular Air"/>
    <n v="3.14"/>
    <n v="92.23"/>
    <n v="39.61"/>
    <s v="New Brunswick"/>
    <s v="Atlantic"/>
    <s v="Small Business"/>
    <s v="Furniture"/>
    <x v="4"/>
    <n v="0.67"/>
  </r>
  <r>
    <s v="Alan Hwang"/>
    <n v="21703"/>
    <x v="229"/>
    <d v="2009-03-02T00:00:00"/>
    <x v="4"/>
    <s v="2009"/>
    <n v="0"/>
    <s v="FREE DELIVERY"/>
    <x v="3"/>
    <n v="15"/>
    <n v="2211.7339999999999"/>
    <n v="0.02"/>
    <s v="Express Air"/>
    <n v="80.760000000000005"/>
    <n v="175.99"/>
    <n v="4.99"/>
    <s v="New Brunswick"/>
    <s v="Atlantic"/>
    <s v="Small Business"/>
    <s v="Technology"/>
    <x v="3"/>
    <n v="0.59"/>
  </r>
  <r>
    <s v="Liz MacKendrick"/>
    <n v="21731"/>
    <x v="992"/>
    <d v="2011-11-26T00:00:00"/>
    <x v="6"/>
    <s v="2011"/>
    <n v="0"/>
    <s v="FREE DELIVERY"/>
    <x v="0"/>
    <n v="26"/>
    <n v="1580.57"/>
    <n v="0.08"/>
    <s v="Regular Air"/>
    <n v="-750.82"/>
    <n v="60.98"/>
    <n v="49"/>
    <s v="New Brunswick"/>
    <s v="Atlantic"/>
    <s v="Corporate"/>
    <s v="Office Supplies"/>
    <x v="1"/>
    <n v="0.59"/>
  </r>
  <r>
    <s v="Lynn Smith"/>
    <n v="21799"/>
    <x v="792"/>
    <d v="2011-04-20T00:00:00"/>
    <x v="8"/>
    <s v="2011"/>
    <n v="1"/>
    <b v="0"/>
    <x v="3"/>
    <n v="42"/>
    <n v="115.99"/>
    <n v="0.05"/>
    <s v="Express Air"/>
    <n v="-53.35"/>
    <n v="2.6"/>
    <n v="2.4"/>
    <s v="New Brunswick"/>
    <s v="Atlantic"/>
    <s v="Corporate"/>
    <s v="Office Supplies"/>
    <x v="12"/>
    <n v="0.57999999999999996"/>
  </r>
  <r>
    <s v="Lynn Smith"/>
    <n v="21985"/>
    <x v="170"/>
    <d v="2009-08-27T00:00:00"/>
    <x v="2"/>
    <s v="2009"/>
    <n v="1"/>
    <b v="0"/>
    <x v="5"/>
    <n v="1"/>
    <n v="255.83"/>
    <n v="7.0000000000000007E-2"/>
    <s v="Delivery Truck"/>
    <n v="-132.74"/>
    <n v="226.67"/>
    <n v="28.16"/>
    <s v="New Brunswick"/>
    <s v="Atlantic"/>
    <s v="Corporate"/>
    <s v="Furniture"/>
    <x v="14"/>
    <n v="0.59"/>
  </r>
  <r>
    <s v="Lynn Smith"/>
    <n v="21985"/>
    <x v="170"/>
    <d v="2009-08-28T00:00:00"/>
    <x v="2"/>
    <s v="2009"/>
    <n v="2"/>
    <b v="0"/>
    <x v="5"/>
    <n v="45"/>
    <n v="947.66"/>
    <n v="0.08"/>
    <s v="Delivery Truck"/>
    <n v="-2175.09"/>
    <n v="20.98"/>
    <n v="53.03"/>
    <s v="New Brunswick"/>
    <s v="Atlantic"/>
    <s v="Corporate"/>
    <s v="Office Supplies"/>
    <x v="0"/>
    <n v="0.78"/>
  </r>
  <r>
    <s v="Tracy Collins"/>
    <n v="22210"/>
    <x v="1135"/>
    <d v="2011-09-21T00:00:00"/>
    <x v="11"/>
    <s v="2011"/>
    <n v="2"/>
    <b v="0"/>
    <x v="5"/>
    <n v="37"/>
    <n v="1033.44"/>
    <n v="0.1"/>
    <s v="Regular Air"/>
    <n v="385.63"/>
    <n v="29.14"/>
    <n v="4.8600000000000003"/>
    <s v="New Brunswick"/>
    <s v="Atlantic"/>
    <s v="Corporate"/>
    <s v="Office Supplies"/>
    <x v="5"/>
    <n v="0.38"/>
  </r>
  <r>
    <s v="Lynn Smith"/>
    <n v="22628"/>
    <x v="1114"/>
    <d v="2009-11-01T00:00:00"/>
    <x v="6"/>
    <s v="2009"/>
    <n v="3"/>
    <b v="0"/>
    <x v="4"/>
    <n v="30"/>
    <n v="2951.7"/>
    <n v="0.02"/>
    <s v="Delivery Truck"/>
    <n v="-1111.45"/>
    <n v="95.95"/>
    <n v="74.349999999999994"/>
    <s v="New Brunswick"/>
    <s v="Atlantic"/>
    <s v="Corporate"/>
    <s v="Furniture"/>
    <x v="14"/>
    <n v="0.56999999999999995"/>
  </r>
  <r>
    <s v="Liz MacKendrick"/>
    <n v="23106"/>
    <x v="192"/>
    <d v="2010-10-22T00:00:00"/>
    <x v="0"/>
    <s v="2010"/>
    <n v="2"/>
    <b v="0"/>
    <x v="4"/>
    <n v="35"/>
    <n v="25313.34"/>
    <n v="0.05"/>
    <s v="Delivery Truck"/>
    <n v="8612.11"/>
    <n v="810.98"/>
    <n v="16.059999999999999"/>
    <s v="New Brunswick"/>
    <s v="Atlantic"/>
    <s v="Corporate"/>
    <s v="Technology"/>
    <x v="16"/>
    <n v="0.56000000000000005"/>
  </r>
  <r>
    <s v="Jocasta Rupert"/>
    <n v="23360"/>
    <x v="1051"/>
    <d v="2009-05-11T00:00:00"/>
    <x v="7"/>
    <s v="2009"/>
    <n v="0"/>
    <s v="FREE DELIVERY"/>
    <x v="0"/>
    <n v="30"/>
    <n v="512.97"/>
    <n v="0.01"/>
    <s v="Express Air"/>
    <n v="261.29000000000002"/>
    <n v="15.67"/>
    <n v="1.39"/>
    <s v="New Brunswick"/>
    <s v="Atlantic"/>
    <s v="Consumer"/>
    <s v="Office Supplies"/>
    <x v="8"/>
    <n v="0.38"/>
  </r>
  <r>
    <s v="Nora Price"/>
    <n v="23809"/>
    <x v="1251"/>
    <d v="2012-06-06T00:00:00"/>
    <x v="3"/>
    <s v="2012"/>
    <n v="2"/>
    <b v="0"/>
    <x v="3"/>
    <n v="7"/>
    <n v="86.61"/>
    <n v="0.1"/>
    <s v="Regular Air"/>
    <n v="15.69"/>
    <n v="12.97"/>
    <n v="1.49"/>
    <s v="New Brunswick"/>
    <s v="Atlantic"/>
    <s v="Home Office"/>
    <s v="Office Supplies"/>
    <x v="2"/>
    <n v="0.35"/>
  </r>
  <r>
    <s v="Jim Epp"/>
    <n v="24870"/>
    <x v="1185"/>
    <d v="2009-04-26T00:00:00"/>
    <x v="8"/>
    <s v="2009"/>
    <n v="2"/>
    <b v="0"/>
    <x v="0"/>
    <n v="38"/>
    <n v="1396.58"/>
    <n v="0.03"/>
    <s v="Regular Air"/>
    <n v="600.72"/>
    <n v="35.409999999999997"/>
    <n v="1.99"/>
    <s v="New Brunswick"/>
    <s v="Atlantic"/>
    <s v="Small Business"/>
    <s v="Technology"/>
    <x v="7"/>
    <n v="0.43"/>
  </r>
  <r>
    <s v="Jim Epp"/>
    <n v="24870"/>
    <x v="1185"/>
    <d v="2009-05-03T00:00:00"/>
    <x v="7"/>
    <s v="2009"/>
    <n v="9"/>
    <b v="0"/>
    <x v="0"/>
    <n v="45"/>
    <n v="6448.69"/>
    <n v="0"/>
    <s v="Regular Air"/>
    <n v="1663.35"/>
    <n v="142.86000000000001"/>
    <n v="19.989999999999998"/>
    <s v="New Brunswick"/>
    <s v="Atlantic"/>
    <s v="Small Business"/>
    <s v="Office Supplies"/>
    <x v="0"/>
    <n v="0.56000000000000005"/>
  </r>
  <r>
    <s v="James Galang"/>
    <n v="25793"/>
    <x v="241"/>
    <d v="2012-04-09T00:00:00"/>
    <x v="8"/>
    <s v="2012"/>
    <n v="2"/>
    <b v="0"/>
    <x v="0"/>
    <n v="27"/>
    <n v="3436.7710000000002"/>
    <n v="0.04"/>
    <s v="Regular Air"/>
    <n v="520"/>
    <n v="155.99"/>
    <n v="8.99"/>
    <s v="New Brunswick"/>
    <s v="Atlantic"/>
    <s v="Consumer"/>
    <s v="Technology"/>
    <x v="3"/>
    <n v="0.57999999999999996"/>
  </r>
  <r>
    <s v="Muhammed Yedwab"/>
    <n v="26629"/>
    <x v="1365"/>
    <d v="2009-07-11T00:00:00"/>
    <x v="1"/>
    <s v="2009"/>
    <n v="1"/>
    <b v="0"/>
    <x v="1"/>
    <n v="38"/>
    <n v="21956.03"/>
    <n v="0.1"/>
    <s v="Regular Air"/>
    <n v="5903.09"/>
    <n v="599.99"/>
    <n v="24.49"/>
    <s v="New Brunswick"/>
    <s v="Atlantic"/>
    <s v="Consumer"/>
    <s v="Technology"/>
    <x v="13"/>
    <n v="0.5"/>
  </r>
  <r>
    <s v="Muhammed Yedwab"/>
    <n v="26629"/>
    <x v="1365"/>
    <d v="2009-07-12T00:00:00"/>
    <x v="1"/>
    <s v="2009"/>
    <n v="2"/>
    <b v="0"/>
    <x v="1"/>
    <n v="32"/>
    <n v="89.89"/>
    <n v="0.06"/>
    <s v="Regular Air"/>
    <n v="-8.16"/>
    <n v="2.78"/>
    <n v="1.25"/>
    <s v="New Brunswick"/>
    <s v="Atlantic"/>
    <s v="Consumer"/>
    <s v="Office Supplies"/>
    <x v="12"/>
    <n v="0.59"/>
  </r>
  <r>
    <s v="Muhammed Yedwab"/>
    <n v="27875"/>
    <x v="563"/>
    <d v="2010-03-31T00:00:00"/>
    <x v="4"/>
    <s v="2010"/>
    <n v="5"/>
    <b v="0"/>
    <x v="0"/>
    <n v="5"/>
    <n v="64.97"/>
    <n v="0.1"/>
    <s v="Regular Air"/>
    <n v="-190.3"/>
    <n v="3.48"/>
    <n v="49"/>
    <s v="New Brunswick"/>
    <s v="Atlantic"/>
    <s v="Consumer"/>
    <s v="Office Supplies"/>
    <x v="1"/>
    <n v="0.59"/>
  </r>
  <r>
    <s v="Anemone Ratner"/>
    <n v="27879"/>
    <x v="6"/>
    <d v="2010-02-27T00:00:00"/>
    <x v="5"/>
    <s v="2010"/>
    <n v="1"/>
    <b v="0"/>
    <x v="4"/>
    <n v="44"/>
    <n v="669.01"/>
    <n v="0.08"/>
    <s v="Regular Air"/>
    <n v="299.35000000000002"/>
    <n v="15.74"/>
    <n v="1.39"/>
    <s v="New Brunswick"/>
    <s v="Atlantic"/>
    <s v="Small Business"/>
    <s v="Office Supplies"/>
    <x v="8"/>
    <n v="0.4"/>
  </r>
  <r>
    <s v="Anemone Ratner"/>
    <n v="27879"/>
    <x v="6"/>
    <d v="2010-02-28T00:00:00"/>
    <x v="5"/>
    <s v="2010"/>
    <n v="2"/>
    <b v="0"/>
    <x v="4"/>
    <n v="30"/>
    <n v="301.60000000000002"/>
    <n v="0.01"/>
    <s v="Express Air"/>
    <n v="-24.93"/>
    <n v="9.65"/>
    <n v="6.22"/>
    <s v="New Brunswick"/>
    <s v="Atlantic"/>
    <s v="Small Business"/>
    <s v="Furniture"/>
    <x v="4"/>
    <n v="0.55000000000000004"/>
  </r>
  <r>
    <s v="Georgia Rosenberg"/>
    <n v="28198"/>
    <x v="156"/>
    <d v="2012-02-09T00:00:00"/>
    <x v="5"/>
    <s v="2012"/>
    <n v="1"/>
    <b v="0"/>
    <x v="4"/>
    <n v="50"/>
    <n v="7703.9665000000005"/>
    <n v="0"/>
    <s v="Regular Air"/>
    <n v="2446.5"/>
    <n v="175.99"/>
    <n v="8.99"/>
    <s v="New Brunswick"/>
    <s v="Atlantic"/>
    <s v="Consumer"/>
    <s v="Technology"/>
    <x v="3"/>
    <n v="0.56999999999999995"/>
  </r>
  <r>
    <s v="Jim Epp"/>
    <n v="28583"/>
    <x v="1176"/>
    <d v="2009-11-13T00:00:00"/>
    <x v="6"/>
    <s v="2009"/>
    <n v="1"/>
    <b v="0"/>
    <x v="5"/>
    <n v="25"/>
    <n v="5811.72"/>
    <n v="0.03"/>
    <s v="Regular Air"/>
    <n v="2431.6"/>
    <n v="223.98"/>
    <n v="15.01"/>
    <s v="New Brunswick"/>
    <s v="Atlantic"/>
    <s v="Small Business"/>
    <s v="Office Supplies"/>
    <x v="2"/>
    <n v="0.38"/>
  </r>
  <r>
    <s v="Nora Price"/>
    <n v="28738"/>
    <x v="567"/>
    <d v="2012-08-12T00:00:00"/>
    <x v="2"/>
    <s v="2012"/>
    <n v="2"/>
    <b v="0"/>
    <x v="4"/>
    <n v="2"/>
    <n v="23.54"/>
    <n v="0.03"/>
    <s v="Regular Air"/>
    <n v="-14.47"/>
    <n v="8.6"/>
    <n v="6.19"/>
    <s v="New Brunswick"/>
    <s v="Atlantic"/>
    <s v="Small Business"/>
    <s v="Office Supplies"/>
    <x v="2"/>
    <n v="0.38"/>
  </r>
  <r>
    <s v="Nora Price"/>
    <n v="28738"/>
    <x v="567"/>
    <d v="2012-08-11T00:00:00"/>
    <x v="2"/>
    <s v="2012"/>
    <n v="1"/>
    <b v="0"/>
    <x v="4"/>
    <n v="10"/>
    <n v="1539.83"/>
    <n v="0.08"/>
    <s v="Regular Air"/>
    <n v="34.85"/>
    <n v="165.2"/>
    <n v="19.989999999999998"/>
    <s v="New Brunswick"/>
    <s v="Atlantic"/>
    <s v="Small Business"/>
    <s v="Office Supplies"/>
    <x v="0"/>
    <n v="0.59"/>
  </r>
  <r>
    <s v="James Galang"/>
    <n v="29120"/>
    <x v="357"/>
    <d v="2010-05-14T00:00:00"/>
    <x v="7"/>
    <s v="2010"/>
    <n v="2"/>
    <b v="0"/>
    <x v="0"/>
    <n v="43"/>
    <n v="1677.27"/>
    <n v="0.08"/>
    <s v="Regular Air"/>
    <n v="528.79"/>
    <n v="40.98"/>
    <n v="7.47"/>
    <s v="New Brunswick"/>
    <s v="Atlantic"/>
    <s v="Consumer"/>
    <s v="Office Supplies"/>
    <x v="2"/>
    <n v="0.37"/>
  </r>
  <r>
    <s v="James Galang"/>
    <n v="29120"/>
    <x v="357"/>
    <d v="2010-05-17T00:00:00"/>
    <x v="7"/>
    <s v="2010"/>
    <n v="5"/>
    <b v="0"/>
    <x v="0"/>
    <n v="21"/>
    <n v="1556.08"/>
    <n v="0.05"/>
    <s v="Delivery Truck"/>
    <n v="-41.77"/>
    <n v="70.98"/>
    <n v="26.74"/>
    <s v="New Brunswick"/>
    <s v="Atlantic"/>
    <s v="Consumer"/>
    <s v="Furniture"/>
    <x v="9"/>
    <n v="0.6"/>
  </r>
  <r>
    <s v="Richard Bierner"/>
    <n v="29504"/>
    <x v="22"/>
    <d v="2010-09-25T00:00:00"/>
    <x v="11"/>
    <s v="2010"/>
    <n v="2"/>
    <b v="0"/>
    <x v="3"/>
    <n v="20"/>
    <n v="1485.06"/>
    <n v="0.04"/>
    <s v="Delivery Truck"/>
    <n v="25.32"/>
    <n v="70.98"/>
    <n v="26.85"/>
    <s v="New Brunswick"/>
    <s v="Atlantic"/>
    <s v="Small Business"/>
    <s v="Furniture"/>
    <x v="9"/>
    <m/>
  </r>
  <r>
    <s v="Richard Bierner"/>
    <n v="29504"/>
    <x v="22"/>
    <d v="2010-09-23T00:00:00"/>
    <x v="11"/>
    <s v="2010"/>
    <n v="0"/>
    <s v="FREE DELIVERY"/>
    <x v="3"/>
    <n v="34"/>
    <n v="1211.18"/>
    <n v="0.1"/>
    <s v="Regular Air"/>
    <n v="208.4"/>
    <n v="38.76"/>
    <n v="13.26"/>
    <s v="New Brunswick"/>
    <s v="Atlantic"/>
    <s v="Small Business"/>
    <s v="Office Supplies"/>
    <x v="5"/>
    <n v="0.36"/>
  </r>
  <r>
    <s v="Pauline Johnson"/>
    <n v="30625"/>
    <x v="1119"/>
    <d v="2010-02-08T00:00:00"/>
    <x v="5"/>
    <s v="2010"/>
    <n v="0"/>
    <s v="FREE DELIVERY"/>
    <x v="5"/>
    <n v="37"/>
    <n v="478.94"/>
    <n v="0.04"/>
    <s v="Regular Air"/>
    <n v="10.56"/>
    <n v="12.53"/>
    <n v="7.17"/>
    <s v="New Brunswick"/>
    <s v="Atlantic"/>
    <s v="Corporate"/>
    <s v="Office Supplies"/>
    <x v="2"/>
    <n v="0.38"/>
  </r>
  <r>
    <s v="Pauline Johnson"/>
    <n v="30625"/>
    <x v="1119"/>
    <d v="2010-02-10T00:00:00"/>
    <x v="5"/>
    <s v="2010"/>
    <n v="2"/>
    <b v="0"/>
    <x v="5"/>
    <n v="24"/>
    <n v="2429.09"/>
    <n v="0.06"/>
    <s v="Express Air"/>
    <n v="-20.67"/>
    <n v="105.29"/>
    <n v="10.119999999999999"/>
    <s v="New Brunswick"/>
    <s v="Atlantic"/>
    <s v="Corporate"/>
    <s v="Furniture"/>
    <x v="4"/>
    <n v="0.79"/>
  </r>
  <r>
    <s v="Muhammed Yedwab"/>
    <n v="31174"/>
    <x v="1347"/>
    <d v="2009-03-26T00:00:00"/>
    <x v="4"/>
    <s v="2009"/>
    <n v="0"/>
    <s v="FREE DELIVERY"/>
    <x v="3"/>
    <n v="20"/>
    <n v="4520.6000000000004"/>
    <n v="7.0000000000000007E-2"/>
    <s v="Regular Air"/>
    <n v="1944.38"/>
    <n v="225.04"/>
    <n v="11.79"/>
    <s v="New Brunswick"/>
    <s v="Atlantic"/>
    <s v="Consumer"/>
    <s v="Office Supplies"/>
    <x v="1"/>
    <n v="0.42"/>
  </r>
  <r>
    <s v="Muhammed Yedwab"/>
    <n v="31174"/>
    <x v="1347"/>
    <d v="2009-03-29T00:00:00"/>
    <x v="4"/>
    <s v="2009"/>
    <n v="3"/>
    <b v="0"/>
    <x v="3"/>
    <n v="29"/>
    <n v="225.25"/>
    <n v="0.03"/>
    <s v="Regular Air"/>
    <n v="-7.59"/>
    <n v="7.84"/>
    <n v="4.71"/>
    <s v="New Brunswick"/>
    <s v="Atlantic"/>
    <s v="Consumer"/>
    <s v="Office Supplies"/>
    <x v="2"/>
    <n v="0.35"/>
  </r>
  <r>
    <s v="Jim Epp"/>
    <n v="31302"/>
    <x v="1277"/>
    <d v="2012-08-03T00:00:00"/>
    <x v="2"/>
    <s v="2012"/>
    <n v="2"/>
    <b v="0"/>
    <x v="1"/>
    <n v="41"/>
    <n v="4648.6400000000003"/>
    <n v="0.04"/>
    <s v="Regular Air"/>
    <n v="1777.67"/>
    <n v="115.79"/>
    <n v="1.99"/>
    <s v="New Brunswick"/>
    <s v="Atlantic"/>
    <s v="Small Business"/>
    <s v="Technology"/>
    <x v="7"/>
    <n v="0.49"/>
  </r>
  <r>
    <s v="Richard Bierner"/>
    <n v="31973"/>
    <x v="1275"/>
    <d v="2011-05-13T00:00:00"/>
    <x v="7"/>
    <s v="2011"/>
    <n v="1"/>
    <b v="0"/>
    <x v="3"/>
    <n v="15"/>
    <n v="404.54"/>
    <n v="0.03"/>
    <s v="Regular Air"/>
    <n v="43.99"/>
    <n v="26.64"/>
    <n v="5.3"/>
    <s v="New Brunswick"/>
    <s v="Atlantic"/>
    <s v="Small Business"/>
    <s v="Furniture"/>
    <x v="14"/>
    <m/>
  </r>
  <r>
    <s v="Richard Bierner"/>
    <n v="31973"/>
    <x v="1275"/>
    <d v="2011-05-14T00:00:00"/>
    <x v="7"/>
    <s v="2011"/>
    <n v="2"/>
    <b v="0"/>
    <x v="3"/>
    <n v="16"/>
    <n v="124.89"/>
    <n v="7.0000000000000007E-2"/>
    <s v="Regular Air"/>
    <n v="-111.17"/>
    <n v="7.28"/>
    <n v="11.15"/>
    <s v="New Brunswick"/>
    <s v="Atlantic"/>
    <s v="Small Business"/>
    <s v="Office Supplies"/>
    <x v="5"/>
    <n v="0.37"/>
  </r>
  <r>
    <s v="Liz MacKendrick"/>
    <n v="32101"/>
    <x v="991"/>
    <d v="2009-12-30T00:00:00"/>
    <x v="9"/>
    <s v="2009"/>
    <n v="4"/>
    <b v="0"/>
    <x v="0"/>
    <n v="48"/>
    <n v="14567.15"/>
    <n v="0.04"/>
    <s v="Delivery Truck"/>
    <n v="3799.59"/>
    <n v="291.73"/>
    <n v="48.8"/>
    <s v="New Brunswick"/>
    <s v="Atlantic"/>
    <s v="Corporate"/>
    <s v="Furniture"/>
    <x v="14"/>
    <n v="0.56000000000000005"/>
  </r>
  <r>
    <s v="Liz MacKendrick"/>
    <n v="32929"/>
    <x v="1242"/>
    <d v="2011-05-06T00:00:00"/>
    <x v="7"/>
    <s v="2011"/>
    <n v="4"/>
    <b v="0"/>
    <x v="0"/>
    <n v="8"/>
    <n v="44.56"/>
    <n v="0.05"/>
    <s v="Regular Air"/>
    <n v="4.8099999999999996"/>
    <n v="5.68"/>
    <n v="1.39"/>
    <s v="New Brunswick"/>
    <s v="Atlantic"/>
    <s v="Corporate"/>
    <s v="Office Supplies"/>
    <x v="8"/>
    <n v="0.38"/>
  </r>
  <r>
    <s v="Liz MacKendrick"/>
    <n v="32929"/>
    <x v="1242"/>
    <d v="2011-05-07T00:00:00"/>
    <x v="7"/>
    <s v="2011"/>
    <n v="5"/>
    <b v="0"/>
    <x v="0"/>
    <n v="13"/>
    <n v="152.13999999999999"/>
    <n v="0.09"/>
    <s v="Regular Air"/>
    <n v="-26.87"/>
    <n v="12.21"/>
    <n v="4.8099999999999996"/>
    <s v="New Brunswick"/>
    <s v="Atlantic"/>
    <s v="Corporate"/>
    <s v="Office Supplies"/>
    <x v="0"/>
    <n v="0.57999999999999996"/>
  </r>
  <r>
    <s v="Phillina Ober"/>
    <n v="33414"/>
    <x v="403"/>
    <d v="2012-02-10T00:00:00"/>
    <x v="5"/>
    <s v="2012"/>
    <n v="0"/>
    <s v="FREE DELIVERY"/>
    <x v="3"/>
    <n v="9"/>
    <n v="37.22"/>
    <n v="0.03"/>
    <s v="Regular Air"/>
    <n v="-2.76"/>
    <n v="4.13"/>
    <n v="1.17"/>
    <s v="New Brunswick"/>
    <s v="Atlantic"/>
    <s v="Small Business"/>
    <s v="Office Supplies"/>
    <x v="12"/>
    <n v="0.56999999999999995"/>
  </r>
  <r>
    <s v="James Galang"/>
    <n v="34596"/>
    <x v="31"/>
    <d v="2011-09-01T00:00:00"/>
    <x v="11"/>
    <s v="2011"/>
    <n v="1"/>
    <b v="0"/>
    <x v="5"/>
    <n v="39"/>
    <n v="302.08999999999997"/>
    <n v="0.05"/>
    <s v="Regular Air"/>
    <n v="-67.09"/>
    <n v="7.68"/>
    <n v="6.16"/>
    <s v="New Brunswick"/>
    <s v="Atlantic"/>
    <s v="Consumer"/>
    <s v="Office Supplies"/>
    <x v="2"/>
    <n v="0.35"/>
  </r>
  <r>
    <s v="Georgia Rosenberg"/>
    <n v="35457"/>
    <x v="565"/>
    <d v="2009-12-14T00:00:00"/>
    <x v="9"/>
    <s v="2009"/>
    <n v="7"/>
    <b v="0"/>
    <x v="0"/>
    <n v="45"/>
    <n v="3286.27"/>
    <n v="0.02"/>
    <s v="Regular Air"/>
    <n v="1102.58"/>
    <n v="70.97"/>
    <n v="3.5"/>
    <s v="New Brunswick"/>
    <s v="Atlantic"/>
    <s v="Consumer"/>
    <s v="Office Supplies"/>
    <x v="1"/>
    <n v="0.59"/>
  </r>
  <r>
    <s v="James Galang"/>
    <n v="35940"/>
    <x v="1305"/>
    <d v="2010-05-30T00:00:00"/>
    <x v="7"/>
    <s v="2010"/>
    <n v="3"/>
    <b v="0"/>
    <x v="5"/>
    <n v="47"/>
    <n v="136.63"/>
    <n v="0.03"/>
    <s v="Regular Air"/>
    <n v="-162.61000000000001"/>
    <n v="2.88"/>
    <n v="5.33"/>
    <s v="New Brunswick"/>
    <s v="Atlantic"/>
    <s v="Consumer"/>
    <s v="Office Supplies"/>
    <x v="11"/>
    <n v="0.36"/>
  </r>
  <r>
    <s v="Bruce Stewart"/>
    <n v="36449"/>
    <x v="749"/>
    <d v="2010-09-07T00:00:00"/>
    <x v="11"/>
    <s v="2010"/>
    <n v="2"/>
    <b v="0"/>
    <x v="3"/>
    <n v="43"/>
    <n v="927.82"/>
    <n v="0.02"/>
    <s v="Regular Air"/>
    <n v="255.03"/>
    <n v="20.239999999999998"/>
    <n v="6.67"/>
    <s v="New Brunswick"/>
    <s v="Atlantic"/>
    <s v="Corporate"/>
    <s v="Furniture"/>
    <x v="4"/>
    <n v="0.49"/>
  </r>
  <r>
    <s v="Bruce Stewart"/>
    <n v="36449"/>
    <x v="749"/>
    <d v="2010-09-08T00:00:00"/>
    <x v="11"/>
    <s v="2010"/>
    <n v="3"/>
    <b v="0"/>
    <x v="3"/>
    <n v="27"/>
    <n v="123.37"/>
    <n v="0.09"/>
    <s v="Regular Air"/>
    <n v="-6.69"/>
    <n v="4.71"/>
    <n v="0.7"/>
    <s v="New Brunswick"/>
    <s v="Atlantic"/>
    <s v="Corporate"/>
    <s v="Office Supplies"/>
    <x v="6"/>
    <n v="0.8"/>
  </r>
  <r>
    <s v="Liz MacKendrick"/>
    <n v="37313"/>
    <x v="770"/>
    <d v="2012-07-03T00:00:00"/>
    <x v="1"/>
    <s v="2012"/>
    <n v="1"/>
    <b v="0"/>
    <x v="3"/>
    <n v="44"/>
    <n v="3304.38"/>
    <n v="0"/>
    <s v="Regular Air"/>
    <n v="-634.49"/>
    <n v="70.709999999999994"/>
    <n v="37.58"/>
    <s v="New Brunswick"/>
    <s v="Atlantic"/>
    <s v="Corporate"/>
    <s v="Furniture"/>
    <x v="4"/>
    <n v="0.78"/>
  </r>
  <r>
    <s v="Liz MacKendrick"/>
    <n v="37313"/>
    <x v="770"/>
    <d v="2012-07-04T00:00:00"/>
    <x v="1"/>
    <s v="2012"/>
    <n v="2"/>
    <b v="0"/>
    <x v="3"/>
    <n v="17"/>
    <n v="908.41200000000003"/>
    <n v="7.0000000000000007E-2"/>
    <s v="Express Air"/>
    <n v="-71.19"/>
    <n v="65.989999999999995"/>
    <n v="8.99"/>
    <s v="New Brunswick"/>
    <s v="Atlantic"/>
    <s v="Corporate"/>
    <s v="Technology"/>
    <x v="3"/>
    <n v="0.57999999999999996"/>
  </r>
  <r>
    <s v="Maribeth Dona"/>
    <n v="37348"/>
    <x v="848"/>
    <d v="2009-06-16T00:00:00"/>
    <x v="3"/>
    <s v="2009"/>
    <n v="3"/>
    <b v="0"/>
    <x v="1"/>
    <n v="33"/>
    <n v="551.66999999999996"/>
    <n v="0.08"/>
    <s v="Regular Air"/>
    <n v="25.44"/>
    <n v="17.149999999999999"/>
    <n v="4.96"/>
    <s v="New Brunswick"/>
    <s v="Atlantic"/>
    <s v="Home Office"/>
    <s v="Office Supplies"/>
    <x v="0"/>
    <n v="0.57999999999999996"/>
  </r>
  <r>
    <s v="Richard Bierner"/>
    <n v="37510"/>
    <x v="815"/>
    <d v="2009-03-08T00:00:00"/>
    <x v="4"/>
    <s v="2009"/>
    <n v="0"/>
    <s v="FREE DELIVERY"/>
    <x v="5"/>
    <n v="15"/>
    <n v="2466.02"/>
    <n v="0.02"/>
    <s v="Regular Air"/>
    <n v="243.73"/>
    <n v="161.55000000000001"/>
    <n v="19.989999999999998"/>
    <s v="New Brunswick"/>
    <s v="Atlantic"/>
    <s v="Small Business"/>
    <s v="Office Supplies"/>
    <x v="0"/>
    <n v="0.66"/>
  </r>
  <r>
    <s v="Anemone Ratner"/>
    <n v="37762"/>
    <x v="93"/>
    <d v="2012-06-07T00:00:00"/>
    <x v="3"/>
    <s v="2012"/>
    <n v="1"/>
    <b v="0"/>
    <x v="4"/>
    <n v="20"/>
    <n v="135.02000000000001"/>
    <n v="0.02"/>
    <s v="Regular Air"/>
    <n v="-60.69"/>
    <n v="6.48"/>
    <n v="6.74"/>
    <s v="New Brunswick"/>
    <s v="Atlantic"/>
    <s v="Small Business"/>
    <s v="Office Supplies"/>
    <x v="5"/>
    <n v="0.37"/>
  </r>
  <r>
    <s v="Nora Price"/>
    <n v="38628"/>
    <x v="595"/>
    <d v="2011-11-03T00:00:00"/>
    <x v="6"/>
    <s v="2011"/>
    <n v="5"/>
    <b v="0"/>
    <x v="0"/>
    <n v="23"/>
    <n v="667.99800000000005"/>
    <n v="0.06"/>
    <s v="Regular Air"/>
    <n v="251.26"/>
    <n v="35.99"/>
    <n v="1.25"/>
    <s v="New Brunswick"/>
    <s v="Atlantic"/>
    <s v="Small Business"/>
    <s v="Technology"/>
    <x v="3"/>
    <n v="0.36"/>
  </r>
  <r>
    <s v="Nora Price"/>
    <n v="38848"/>
    <x v="696"/>
    <d v="2012-12-17T00:00:00"/>
    <x v="9"/>
    <s v="2012"/>
    <n v="1"/>
    <b v="0"/>
    <x v="1"/>
    <n v="6"/>
    <n v="259.52"/>
    <n v="0.06"/>
    <s v="Regular Air"/>
    <n v="45.2"/>
    <n v="43.41"/>
    <n v="2.99"/>
    <s v="New Brunswick"/>
    <s v="Atlantic"/>
    <s v="Home Office"/>
    <s v="Office Supplies"/>
    <x v="2"/>
    <n v="0.39"/>
  </r>
  <r>
    <s v="Nora Price"/>
    <n v="38950"/>
    <x v="1301"/>
    <d v="2011-07-03T00:00:00"/>
    <x v="1"/>
    <s v="2011"/>
    <n v="1"/>
    <b v="0"/>
    <x v="3"/>
    <n v="24"/>
    <n v="109.23"/>
    <n v="0.02"/>
    <s v="Regular Air"/>
    <n v="-100.58"/>
    <n v="4.38"/>
    <n v="6.21"/>
    <s v="New Brunswick"/>
    <s v="Atlantic"/>
    <s v="Small Business"/>
    <s v="Office Supplies"/>
    <x v="2"/>
    <n v="0.37"/>
  </r>
  <r>
    <s v="Nora Price"/>
    <n v="38950"/>
    <x v="1301"/>
    <d v="2011-07-03T00:00:00"/>
    <x v="1"/>
    <s v="2011"/>
    <n v="1"/>
    <b v="0"/>
    <x v="3"/>
    <n v="39"/>
    <n v="74"/>
    <n v="0.08"/>
    <s v="Regular Air"/>
    <n v="-20.6"/>
    <n v="1.89"/>
    <n v="0.76"/>
    <s v="New Brunswick"/>
    <s v="Atlantic"/>
    <s v="Small Business"/>
    <s v="Office Supplies"/>
    <x v="6"/>
    <n v="0.83"/>
  </r>
  <r>
    <s v="Nora Price"/>
    <n v="38950"/>
    <x v="1301"/>
    <d v="2011-07-05T00:00:00"/>
    <x v="1"/>
    <s v="2011"/>
    <n v="3"/>
    <b v="0"/>
    <x v="3"/>
    <n v="30"/>
    <n v="288.45"/>
    <n v="0.03"/>
    <s v="Regular Air"/>
    <n v="-5.98"/>
    <n v="9.31"/>
    <n v="3.98"/>
    <s v="New Brunswick"/>
    <s v="Atlantic"/>
    <s v="Small Business"/>
    <s v="Office Supplies"/>
    <x v="15"/>
    <n v="0.56000000000000005"/>
  </r>
  <r>
    <s v="Jim Epp"/>
    <n v="39521"/>
    <x v="482"/>
    <d v="2009-08-13T00:00:00"/>
    <x v="2"/>
    <s v="2009"/>
    <n v="4"/>
    <b v="0"/>
    <x v="0"/>
    <n v="28"/>
    <n v="112.35"/>
    <n v="0.1"/>
    <s v="Regular Air"/>
    <n v="31.27"/>
    <n v="4.13"/>
    <n v="0.99"/>
    <s v="New Brunswick"/>
    <s v="Atlantic"/>
    <s v="Small Business"/>
    <s v="Office Supplies"/>
    <x v="11"/>
    <n v="0.39"/>
  </r>
  <r>
    <s v="Muhammed Yedwab"/>
    <n v="40289"/>
    <x v="143"/>
    <d v="2012-11-27T00:00:00"/>
    <x v="6"/>
    <s v="2012"/>
    <n v="1"/>
    <b v="0"/>
    <x v="3"/>
    <n v="26"/>
    <n v="78.09"/>
    <n v="0.01"/>
    <s v="Regular Air"/>
    <n v="19.63"/>
    <n v="2.88"/>
    <n v="0.99"/>
    <s v="New Brunswick"/>
    <s v="Atlantic"/>
    <s v="Consumer"/>
    <s v="Office Supplies"/>
    <x v="11"/>
    <n v="0.36"/>
  </r>
  <r>
    <s v="Muhammed Yedwab"/>
    <n v="40289"/>
    <x v="143"/>
    <d v="2012-11-27T00:00:00"/>
    <x v="6"/>
    <s v="2012"/>
    <n v="1"/>
    <b v="0"/>
    <x v="3"/>
    <n v="4"/>
    <n v="42.77"/>
    <n v="0.04"/>
    <s v="Regular Air"/>
    <n v="-1.19"/>
    <n v="10.14"/>
    <n v="2.27"/>
    <s v="New Brunswick"/>
    <s v="Atlantic"/>
    <s v="Consumer"/>
    <s v="Office Supplies"/>
    <x v="5"/>
    <n v="0.36"/>
  </r>
  <r>
    <s v="Liz MacKendrick"/>
    <n v="40775"/>
    <x v="360"/>
    <d v="2010-11-22T00:00:00"/>
    <x v="6"/>
    <s v="2010"/>
    <n v="5"/>
    <b v="0"/>
    <x v="0"/>
    <n v="23"/>
    <n v="279.63"/>
    <n v="7.0000000000000007E-2"/>
    <s v="Regular Air"/>
    <n v="61.69"/>
    <n v="12.58"/>
    <n v="5.16"/>
    <s v="New Brunswick"/>
    <s v="Atlantic"/>
    <s v="Corporate"/>
    <s v="Furniture"/>
    <x v="4"/>
    <n v="0.43"/>
  </r>
  <r>
    <s v="Maribeth Schnelling"/>
    <n v="41094"/>
    <x v="132"/>
    <d v="2009-01-08T00:00:00"/>
    <x v="10"/>
    <s v="2009"/>
    <n v="2"/>
    <b v="0"/>
    <x v="0"/>
    <n v="46"/>
    <n v="298.97000000000003"/>
    <n v="0.09"/>
    <s v="Regular Air"/>
    <n v="-225.86"/>
    <n v="6.48"/>
    <n v="8.73"/>
    <s v="New Brunswick"/>
    <s v="Atlantic"/>
    <s v="Corporate"/>
    <s v="Office Supplies"/>
    <x v="5"/>
    <n v="0.37"/>
  </r>
  <r>
    <s v="Maribeth Schnelling"/>
    <n v="41094"/>
    <x v="132"/>
    <d v="2009-01-10T00:00:00"/>
    <x v="10"/>
    <s v="2009"/>
    <n v="4"/>
    <b v="0"/>
    <x v="0"/>
    <n v="6"/>
    <n v="159.05000000000001"/>
    <n v="0.05"/>
    <s v="Regular Air"/>
    <n v="-153.46"/>
    <n v="20.34"/>
    <n v="35"/>
    <s v="New Brunswick"/>
    <s v="Atlantic"/>
    <s v="Corporate"/>
    <s v="Office Supplies"/>
    <x v="0"/>
    <n v="0.84"/>
  </r>
  <r>
    <s v="Aleksandra Gannaway"/>
    <n v="41186"/>
    <x v="211"/>
    <d v="2010-11-24T00:00:00"/>
    <x v="6"/>
    <s v="2010"/>
    <n v="2"/>
    <b v="0"/>
    <x v="1"/>
    <n v="13"/>
    <n v="142.12"/>
    <n v="0.01"/>
    <s v="Express Air"/>
    <n v="54.91"/>
    <n v="9.7799999999999994"/>
    <n v="1.39"/>
    <s v="New Brunswick"/>
    <s v="Atlantic"/>
    <s v="Corporate"/>
    <s v="Office Supplies"/>
    <x v="8"/>
    <n v="0.39"/>
  </r>
  <r>
    <s v="Katherine Hughes"/>
    <n v="41351"/>
    <x v="22"/>
    <d v="2010-09-24T00:00:00"/>
    <x v="11"/>
    <s v="2010"/>
    <n v="1"/>
    <b v="0"/>
    <x v="3"/>
    <n v="48"/>
    <n v="8273.2795000000006"/>
    <n v="0.08"/>
    <s v="Regular Air"/>
    <n v="2461.31"/>
    <n v="205.99"/>
    <n v="8.99"/>
    <s v="New Brunswick"/>
    <s v="Atlantic"/>
    <s v="Consumer"/>
    <s v="Technology"/>
    <x v="3"/>
    <n v="0.56000000000000005"/>
  </r>
  <r>
    <s v="Nora Price"/>
    <n v="41605"/>
    <x v="560"/>
    <d v="2010-12-26T00:00:00"/>
    <x v="9"/>
    <s v="2010"/>
    <n v="1"/>
    <b v="0"/>
    <x v="4"/>
    <n v="4"/>
    <n v="114.57"/>
    <n v="0.02"/>
    <s v="Regular Air"/>
    <n v="-29.98"/>
    <n v="24.92"/>
    <n v="12.98"/>
    <s v="New Brunswick"/>
    <s v="Atlantic"/>
    <s v="Small Business"/>
    <s v="Office Supplies"/>
    <x v="2"/>
    <n v="0.39"/>
  </r>
  <r>
    <s v="Richard Bierner"/>
    <n v="41667"/>
    <x v="1276"/>
    <d v="2012-06-23T00:00:00"/>
    <x v="3"/>
    <s v="2012"/>
    <n v="3"/>
    <b v="0"/>
    <x v="1"/>
    <n v="18"/>
    <n v="1062.2194999999999"/>
    <n v="0.03"/>
    <s v="Regular Air"/>
    <n v="132.37"/>
    <n v="65.989999999999995"/>
    <n v="5.31"/>
    <s v="New Brunswick"/>
    <s v="Atlantic"/>
    <s v="Small Business"/>
    <s v="Technology"/>
    <x v="3"/>
    <n v="0.56999999999999995"/>
  </r>
  <r>
    <s v="Brendan Sweed"/>
    <n v="42982"/>
    <x v="1228"/>
    <d v="2012-08-05T00:00:00"/>
    <x v="2"/>
    <s v="2012"/>
    <n v="9"/>
    <b v="0"/>
    <x v="0"/>
    <n v="12"/>
    <n v="1318.34"/>
    <n v="0.02"/>
    <s v="Express Air"/>
    <n v="464.05"/>
    <n v="105.34"/>
    <n v="24.49"/>
    <s v="New Brunswick"/>
    <s v="Atlantic"/>
    <s v="Consumer"/>
    <s v="Furniture"/>
    <x v="4"/>
    <n v="0.61"/>
  </r>
  <r>
    <s v="Laurel Elliston"/>
    <n v="43745"/>
    <x v="698"/>
    <d v="2010-11-08T00:00:00"/>
    <x v="6"/>
    <s v="2010"/>
    <n v="7"/>
    <b v="0"/>
    <x v="0"/>
    <n v="5"/>
    <n v="128.59"/>
    <n v="7.0000000000000007E-2"/>
    <s v="Regular Air"/>
    <n v="-15.17"/>
    <n v="25.98"/>
    <n v="5.37"/>
    <s v="New Brunswick"/>
    <s v="Atlantic"/>
    <s v="Corporate"/>
    <s v="Office Supplies"/>
    <x v="1"/>
    <n v="0.5"/>
  </r>
  <r>
    <s v="Laurel Elliston"/>
    <n v="43745"/>
    <x v="698"/>
    <d v="2010-11-05T00:00:00"/>
    <x v="6"/>
    <s v="2010"/>
    <n v="4"/>
    <b v="0"/>
    <x v="0"/>
    <n v="1"/>
    <n v="4.97"/>
    <n v="0.04"/>
    <s v="Regular Air"/>
    <n v="-4.91"/>
    <n v="3.55"/>
    <n v="1.43"/>
    <s v="New Brunswick"/>
    <s v="Atlantic"/>
    <s v="Corporate"/>
    <s v="Office Supplies"/>
    <x v="6"/>
    <n v="0.38"/>
  </r>
  <r>
    <s v="Jim Epp"/>
    <n v="44167"/>
    <x v="673"/>
    <d v="2012-01-31T00:00:00"/>
    <x v="10"/>
    <s v="2012"/>
    <n v="1"/>
    <b v="0"/>
    <x v="5"/>
    <n v="23"/>
    <n v="3194.05"/>
    <n v="0.08"/>
    <s v="Regular Air"/>
    <n v="608.52"/>
    <n v="142.86000000000001"/>
    <n v="19.989999999999998"/>
    <s v="New Brunswick"/>
    <s v="Atlantic"/>
    <s v="Small Business"/>
    <s v="Office Supplies"/>
    <x v="0"/>
    <n v="0.56000000000000005"/>
  </r>
  <r>
    <s v="Katherine Hughes"/>
    <n v="44997"/>
    <x v="469"/>
    <d v="2011-10-02T00:00:00"/>
    <x v="0"/>
    <s v="2011"/>
    <n v="4"/>
    <b v="0"/>
    <x v="0"/>
    <n v="46"/>
    <n v="88.1"/>
    <n v="0.03"/>
    <s v="Regular Air"/>
    <n v="-161.61000000000001"/>
    <n v="1.76"/>
    <n v="4.8600000000000003"/>
    <s v="New Brunswick"/>
    <s v="Atlantic"/>
    <s v="Consumer"/>
    <s v="Furniture"/>
    <x v="4"/>
    <n v="0.41"/>
  </r>
  <r>
    <s v="Maribeth Dona"/>
    <n v="45408"/>
    <x v="1159"/>
    <d v="2011-01-17T00:00:00"/>
    <x v="10"/>
    <s v="2011"/>
    <n v="22"/>
    <b v="0"/>
    <x v="0"/>
    <n v="25"/>
    <n v="716.99"/>
    <n v="0.05"/>
    <s v="Regular Air"/>
    <n v="174.06"/>
    <n v="29.89"/>
    <n v="1.99"/>
    <s v="New Brunswick"/>
    <s v="Atlantic"/>
    <s v="Home Office"/>
    <s v="Technology"/>
    <x v="7"/>
    <n v="0.5"/>
  </r>
  <r>
    <s v="Laurel Elliston"/>
    <n v="45924"/>
    <x v="566"/>
    <d v="2010-12-26T00:00:00"/>
    <x v="9"/>
    <s v="2010"/>
    <n v="5"/>
    <b v="0"/>
    <x v="0"/>
    <n v="1"/>
    <n v="27.44"/>
    <n v="0.02"/>
    <s v="Regular Air"/>
    <n v="-11.76"/>
    <n v="24.95"/>
    <n v="2.99"/>
    <s v="New Brunswick"/>
    <s v="Atlantic"/>
    <s v="Corporate"/>
    <s v="Office Supplies"/>
    <x v="2"/>
    <n v="0.39"/>
  </r>
  <r>
    <s v="Laurel Elliston"/>
    <n v="46565"/>
    <x v="645"/>
    <d v="2011-06-22T00:00:00"/>
    <x v="3"/>
    <s v="2011"/>
    <n v="0"/>
    <s v="FREE DELIVERY"/>
    <x v="3"/>
    <n v="16"/>
    <n v="4691.2700000000004"/>
    <n v="0.05"/>
    <s v="Express Air"/>
    <n v="1196.72"/>
    <n v="300.64999999999998"/>
    <n v="24.49"/>
    <s v="New Brunswick"/>
    <s v="Atlantic"/>
    <s v="Home Office"/>
    <s v="Office Supplies"/>
    <x v="1"/>
    <n v="0.52"/>
  </r>
  <r>
    <s v="Laurel Elliston"/>
    <n v="46565"/>
    <x v="645"/>
    <d v="2011-06-23T00:00:00"/>
    <x v="3"/>
    <s v="2011"/>
    <n v="1"/>
    <b v="0"/>
    <x v="3"/>
    <n v="50"/>
    <n v="804.14"/>
    <n v="0.1"/>
    <s v="Regular Air"/>
    <n v="-25.27"/>
    <n v="17.670000000000002"/>
    <n v="8.99"/>
    <s v="New Brunswick"/>
    <s v="Atlantic"/>
    <s v="Home Office"/>
    <s v="Furniture"/>
    <x v="4"/>
    <n v="0.47"/>
  </r>
  <r>
    <s v="Laurel Elliston"/>
    <n v="46565"/>
    <x v="645"/>
    <d v="2011-06-24T00:00:00"/>
    <x v="3"/>
    <s v="2011"/>
    <n v="2"/>
    <b v="0"/>
    <x v="3"/>
    <n v="8"/>
    <n v="567.51"/>
    <n v="0.01"/>
    <s v="Regular Air"/>
    <n v="-255.55"/>
    <n v="64.650000000000006"/>
    <n v="35"/>
    <s v="New Brunswick"/>
    <s v="Atlantic"/>
    <s v="Home Office"/>
    <s v="Office Supplies"/>
    <x v="0"/>
    <n v="0.8"/>
  </r>
  <r>
    <s v="Nora Price"/>
    <n v="46916"/>
    <x v="269"/>
    <d v="2011-10-05T00:00:00"/>
    <x v="0"/>
    <s v="2011"/>
    <n v="2"/>
    <b v="0"/>
    <x v="1"/>
    <n v="40"/>
    <n v="103.79"/>
    <n v="0.03"/>
    <s v="Regular Air"/>
    <n v="37.85"/>
    <n v="2.61"/>
    <n v="0.5"/>
    <s v="New Brunswick"/>
    <s v="Atlantic"/>
    <s v="Home Office"/>
    <s v="Office Supplies"/>
    <x v="11"/>
    <n v="0.39"/>
  </r>
  <r>
    <s v="Nora Price"/>
    <n v="46916"/>
    <x v="269"/>
    <d v="2011-10-05T00:00:00"/>
    <x v="0"/>
    <s v="2011"/>
    <n v="2"/>
    <b v="0"/>
    <x v="1"/>
    <n v="40"/>
    <n v="2108.21"/>
    <n v="0.03"/>
    <s v="Regular Air"/>
    <n v="273.61"/>
    <n v="51.75"/>
    <n v="19.989999999999998"/>
    <s v="New Brunswick"/>
    <s v="Atlantic"/>
    <s v="Home Office"/>
    <s v="Furniture"/>
    <x v="4"/>
    <n v="0.55000000000000004"/>
  </r>
  <r>
    <s v="Aleksandra Gannaway"/>
    <n v="47173"/>
    <x v="161"/>
    <d v="2009-09-03T00:00:00"/>
    <x v="11"/>
    <s v="2009"/>
    <n v="2"/>
    <b v="0"/>
    <x v="3"/>
    <n v="41"/>
    <n v="277.0745"/>
    <n v="0.03"/>
    <s v="Regular Air"/>
    <n v="-128.44"/>
    <n v="7.99"/>
    <n v="5.03"/>
    <s v="New Brunswick"/>
    <s v="Atlantic"/>
    <s v="Corporate"/>
    <s v="Technology"/>
    <x v="3"/>
    <n v="0.6"/>
  </r>
  <r>
    <s v="Liz MacKendrick"/>
    <n v="47271"/>
    <x v="433"/>
    <d v="2011-07-29T00:00:00"/>
    <x v="1"/>
    <s v="2011"/>
    <n v="1"/>
    <b v="0"/>
    <x v="4"/>
    <n v="44"/>
    <n v="221.42"/>
    <n v="0.03"/>
    <s v="Regular Air"/>
    <n v="-142.02000000000001"/>
    <n v="4.9800000000000004"/>
    <n v="4.62"/>
    <s v="New Brunswick"/>
    <s v="Atlantic"/>
    <s v="Corporate"/>
    <s v="Technology"/>
    <x v="7"/>
    <n v="0.64"/>
  </r>
  <r>
    <s v="Jim Epp"/>
    <n v="47815"/>
    <x v="911"/>
    <d v="2012-12-30T00:00:00"/>
    <x v="9"/>
    <s v="2012"/>
    <n v="0"/>
    <s v="FREE DELIVERY"/>
    <x v="3"/>
    <n v="45"/>
    <n v="580.96"/>
    <n v="0.08"/>
    <s v="Regular Air"/>
    <n v="-33.47"/>
    <n v="13.73"/>
    <n v="6.85"/>
    <s v="New Brunswick"/>
    <s v="Atlantic"/>
    <s v="Small Business"/>
    <s v="Furniture"/>
    <x v="4"/>
    <n v="0.54"/>
  </r>
  <r>
    <s v="Dean Percer"/>
    <n v="47909"/>
    <x v="949"/>
    <d v="2010-03-09T00:00:00"/>
    <x v="4"/>
    <s v="2010"/>
    <n v="0"/>
    <s v="FREE DELIVERY"/>
    <x v="4"/>
    <n v="38"/>
    <n v="185.19"/>
    <n v="7.0000000000000007E-2"/>
    <s v="Regular Air"/>
    <n v="-175.62"/>
    <n v="4.9800000000000004"/>
    <n v="7.44"/>
    <s v="New Brunswick"/>
    <s v="Atlantic"/>
    <s v="Home Office"/>
    <s v="Office Supplies"/>
    <x v="5"/>
    <n v="0.36"/>
  </r>
  <r>
    <s v="Dean Percer"/>
    <n v="47909"/>
    <x v="949"/>
    <d v="2010-03-10T00:00:00"/>
    <x v="4"/>
    <s v="2010"/>
    <n v="1"/>
    <b v="0"/>
    <x v="4"/>
    <n v="22"/>
    <n v="220.26"/>
    <n v="7.0000000000000007E-2"/>
    <s v="Regular Air"/>
    <n v="-35.950000000000003"/>
    <n v="10.23"/>
    <n v="4.68"/>
    <s v="New Brunswick"/>
    <s v="Atlantic"/>
    <s v="Home Office"/>
    <s v="Office Supplies"/>
    <x v="15"/>
    <n v="0.59"/>
  </r>
  <r>
    <s v="Dean Percer"/>
    <n v="47909"/>
    <x v="949"/>
    <d v="2010-03-11T00:00:00"/>
    <x v="4"/>
    <s v="2010"/>
    <n v="2"/>
    <b v="0"/>
    <x v="4"/>
    <n v="48"/>
    <n v="843.03"/>
    <n v="0.08"/>
    <s v="Regular Air"/>
    <n v="419.9"/>
    <n v="20.99"/>
    <n v="0.99"/>
    <s v="New Brunswick"/>
    <s v="Atlantic"/>
    <s v="Home Office"/>
    <s v="Technology"/>
    <x v="3"/>
    <n v="0.37"/>
  </r>
  <r>
    <s v="Pauline Johnson"/>
    <n v="48609"/>
    <x v="876"/>
    <d v="2010-02-25T00:00:00"/>
    <x v="5"/>
    <s v="2010"/>
    <n v="1"/>
    <b v="0"/>
    <x v="1"/>
    <n v="26"/>
    <n v="176.34"/>
    <n v="0"/>
    <s v="Regular Air"/>
    <n v="-103.32"/>
    <n v="6.48"/>
    <n v="7.86"/>
    <s v="New Brunswick"/>
    <s v="Atlantic"/>
    <s v="Corporate"/>
    <s v="Office Supplies"/>
    <x v="5"/>
    <n v="0.37"/>
  </r>
  <r>
    <s v="Pauline Johnson"/>
    <n v="48609"/>
    <x v="876"/>
    <d v="2010-02-25T00:00:00"/>
    <x v="5"/>
    <s v="2010"/>
    <n v="1"/>
    <b v="0"/>
    <x v="1"/>
    <n v="5"/>
    <n v="186.5"/>
    <n v="0.04"/>
    <s v="Express Air"/>
    <n v="4.16"/>
    <n v="37.44"/>
    <n v="4.2699999999999996"/>
    <s v="New Brunswick"/>
    <s v="Atlantic"/>
    <s v="Corporate"/>
    <s v="Office Supplies"/>
    <x v="12"/>
    <n v="0.46"/>
  </r>
  <r>
    <s v="Laurel Elliston"/>
    <n v="48643"/>
    <x v="814"/>
    <d v="2012-10-20T00:00:00"/>
    <x v="0"/>
    <s v="2012"/>
    <n v="2"/>
    <b v="0"/>
    <x v="4"/>
    <n v="14"/>
    <n v="9171.7099999999991"/>
    <n v="0.06"/>
    <s v="Delivery Truck"/>
    <n v="2636.01"/>
    <n v="808.49"/>
    <n v="55.3"/>
    <s v="New Brunswick"/>
    <s v="Atlantic"/>
    <s v="Home Office"/>
    <s v="Technology"/>
    <x v="16"/>
    <n v="0.4"/>
  </r>
  <r>
    <s v="Laurel Elliston"/>
    <n v="48643"/>
    <x v="814"/>
    <d v="2012-10-20T00:00:00"/>
    <x v="0"/>
    <s v="2012"/>
    <n v="2"/>
    <b v="0"/>
    <x v="4"/>
    <n v="6"/>
    <n v="18.05"/>
    <n v="0.06"/>
    <s v="Regular Air"/>
    <n v="0.13"/>
    <n v="2.88"/>
    <n v="0.99"/>
    <s v="New Brunswick"/>
    <s v="Atlantic"/>
    <s v="Home Office"/>
    <s v="Office Supplies"/>
    <x v="11"/>
    <n v="0.36"/>
  </r>
  <r>
    <s v="Laurel Elliston"/>
    <n v="48643"/>
    <x v="814"/>
    <d v="2012-10-20T00:00:00"/>
    <x v="0"/>
    <s v="2012"/>
    <n v="2"/>
    <b v="0"/>
    <x v="4"/>
    <n v="50"/>
    <n v="2896.3580000000002"/>
    <n v="0"/>
    <s v="Regular Air"/>
    <n v="583.5"/>
    <n v="65.989999999999995"/>
    <n v="8.99"/>
    <s v="New Brunswick"/>
    <s v="Atlantic"/>
    <s v="Home Office"/>
    <s v="Technology"/>
    <x v="3"/>
    <n v="0.6"/>
  </r>
  <r>
    <s v="Jocasta Rupert"/>
    <n v="49380"/>
    <x v="53"/>
    <d v="2012-05-06T00:00:00"/>
    <x v="7"/>
    <s v="2012"/>
    <n v="2"/>
    <b v="0"/>
    <x v="4"/>
    <n v="11"/>
    <n v="22145.37"/>
    <n v="0.02"/>
    <s v="Regular Air"/>
    <n v="6138.48"/>
    <n v="1938.02"/>
    <n v="13.99"/>
    <s v="New Brunswick"/>
    <s v="Atlantic"/>
    <s v="Consumer"/>
    <s v="Technology"/>
    <x v="16"/>
    <n v="0.38"/>
  </r>
  <r>
    <s v="Georgia Rosenberg"/>
    <n v="49607"/>
    <x v="1366"/>
    <d v="2009-05-05T00:00:00"/>
    <x v="7"/>
    <s v="2009"/>
    <n v="1"/>
    <b v="0"/>
    <x v="4"/>
    <n v="6"/>
    <n v="1056.6434999999999"/>
    <n v="0.06"/>
    <s v="Regular Air"/>
    <n v="-586.20000000000005"/>
    <n v="205.99"/>
    <n v="8.99"/>
    <s v="New Brunswick"/>
    <s v="Atlantic"/>
    <s v="Consumer"/>
    <s v="Technology"/>
    <x v="3"/>
    <n v="0.56000000000000005"/>
  </r>
  <r>
    <s v="Nora Price"/>
    <n v="49862"/>
    <x v="234"/>
    <d v="2012-09-14T00:00:00"/>
    <x v="11"/>
    <s v="2012"/>
    <n v="2"/>
    <b v="0"/>
    <x v="3"/>
    <n v="24"/>
    <n v="75.73"/>
    <n v="7.0000000000000007E-2"/>
    <s v="Regular Air"/>
    <n v="29.46"/>
    <n v="3.15"/>
    <n v="0.5"/>
    <s v="New Brunswick"/>
    <s v="Atlantic"/>
    <s v="Small Business"/>
    <s v="Office Supplies"/>
    <x v="11"/>
    <n v="0.37"/>
  </r>
  <r>
    <s v="Brendan Sweed"/>
    <n v="50209"/>
    <x v="930"/>
    <d v="2010-09-12T00:00:00"/>
    <x v="11"/>
    <s v="2010"/>
    <n v="2"/>
    <b v="0"/>
    <x v="1"/>
    <n v="34"/>
    <n v="1863.02"/>
    <n v="0.03"/>
    <s v="Express Air"/>
    <n v="823.26"/>
    <n v="55.48"/>
    <n v="6.79"/>
    <s v="New Brunswick"/>
    <s v="Atlantic"/>
    <s v="Consumer"/>
    <s v="Office Supplies"/>
    <x v="5"/>
    <n v="0.37"/>
  </r>
  <r>
    <s v="Brendan Sweed"/>
    <n v="50209"/>
    <x v="930"/>
    <d v="2010-09-11T00:00:00"/>
    <x v="11"/>
    <s v="2010"/>
    <n v="1"/>
    <b v="0"/>
    <x v="1"/>
    <n v="2"/>
    <n v="53.3"/>
    <n v="0"/>
    <s v="Regular Air"/>
    <n v="-46.2"/>
    <n v="20.89"/>
    <n v="11.52"/>
    <s v="New Brunswick"/>
    <s v="Atlantic"/>
    <s v="Consumer"/>
    <s v="Office Supplies"/>
    <x v="0"/>
    <n v="0.83"/>
  </r>
  <r>
    <s v="Jim Epp"/>
    <n v="50432"/>
    <x v="113"/>
    <d v="2009-06-12T00:00:00"/>
    <x v="3"/>
    <s v="2009"/>
    <n v="5"/>
    <b v="0"/>
    <x v="0"/>
    <n v="7"/>
    <n v="2161.36"/>
    <n v="0.02"/>
    <s v="Delivery Truck"/>
    <n v="-92.37"/>
    <n v="284.98"/>
    <n v="69.55"/>
    <s v="New Brunswick"/>
    <s v="Atlantic"/>
    <s v="Small Business"/>
    <s v="Furniture"/>
    <x v="14"/>
    <n v="0.6"/>
  </r>
  <r>
    <s v="Jim Epp"/>
    <n v="50432"/>
    <x v="113"/>
    <d v="2009-06-09T00:00:00"/>
    <x v="3"/>
    <s v="2009"/>
    <n v="2"/>
    <b v="0"/>
    <x v="0"/>
    <n v="45"/>
    <n v="2494.92"/>
    <n v="0.08"/>
    <s v="Regular Air"/>
    <n v="816.72"/>
    <n v="55.48"/>
    <n v="14.3"/>
    <s v="New Brunswick"/>
    <s v="Atlantic"/>
    <s v="Small Business"/>
    <s v="Office Supplies"/>
    <x v="5"/>
    <n v="0.37"/>
  </r>
  <r>
    <s v="Lisa DeCherney"/>
    <n v="50500"/>
    <x v="536"/>
    <d v="2011-09-10T00:00:00"/>
    <x v="11"/>
    <s v="2011"/>
    <n v="4"/>
    <b v="0"/>
    <x v="0"/>
    <n v="11"/>
    <n v="64.86"/>
    <n v="0"/>
    <s v="Regular Air"/>
    <n v="22.05"/>
    <n v="5.43"/>
    <n v="0.95"/>
    <s v="New Brunswick"/>
    <s v="Atlantic"/>
    <s v="Consumer"/>
    <s v="Office Supplies"/>
    <x v="5"/>
    <n v="0.36"/>
  </r>
  <r>
    <s v="Lisa DeCherney"/>
    <n v="50500"/>
    <x v="536"/>
    <d v="2011-09-06T00:00:00"/>
    <x v="11"/>
    <s v="2011"/>
    <n v="0"/>
    <s v="FREE DELIVERY"/>
    <x v="0"/>
    <n v="45"/>
    <n v="109.39"/>
    <n v="7.0000000000000007E-2"/>
    <s v="Express Air"/>
    <n v="16.309999999999999"/>
    <n v="2.4700000000000002"/>
    <n v="1.02"/>
    <s v="New Brunswick"/>
    <s v="Atlantic"/>
    <s v="Consumer"/>
    <s v="Office Supplies"/>
    <x v="6"/>
    <n v="0.38"/>
  </r>
  <r>
    <s v="Dean Percer"/>
    <n v="50626"/>
    <x v="886"/>
    <d v="2009-10-21T00:00:00"/>
    <x v="0"/>
    <s v="2009"/>
    <n v="1"/>
    <b v="0"/>
    <x v="4"/>
    <n v="18"/>
    <n v="3267.41"/>
    <n v="0"/>
    <s v="Delivery Truck"/>
    <n v="248.19"/>
    <n v="170.98"/>
    <n v="35.89"/>
    <s v="New Brunswick"/>
    <s v="Atlantic"/>
    <s v="Consumer"/>
    <s v="Furniture"/>
    <x v="9"/>
    <n v="0.66"/>
  </r>
  <r>
    <s v="Dean Percer"/>
    <n v="50626"/>
    <x v="886"/>
    <d v="2009-10-22T00:00:00"/>
    <x v="0"/>
    <s v="2009"/>
    <n v="2"/>
    <b v="0"/>
    <x v="4"/>
    <n v="42"/>
    <n v="26126.92"/>
    <n v="0.04"/>
    <s v="Regular Air"/>
    <n v="9498.6"/>
    <n v="599.99"/>
    <n v="24.49"/>
    <s v="New Brunswick"/>
    <s v="Atlantic"/>
    <s v="Consumer"/>
    <s v="Technology"/>
    <x v="13"/>
    <n v="0.5"/>
  </r>
  <r>
    <s v="Aleksandra Gannaway"/>
    <n v="50657"/>
    <x v="388"/>
    <d v="2011-12-19T00:00:00"/>
    <x v="9"/>
    <s v="2011"/>
    <n v="1"/>
    <b v="0"/>
    <x v="1"/>
    <n v="40"/>
    <n v="315.45"/>
    <n v="0.01"/>
    <s v="Regular Air"/>
    <n v="-305.88"/>
    <n v="7.38"/>
    <n v="11.51"/>
    <s v="New Brunswick"/>
    <s v="Atlantic"/>
    <s v="Corporate"/>
    <s v="Office Supplies"/>
    <x v="2"/>
    <n v="0.36"/>
  </r>
  <r>
    <s v="Aleksandra Gannaway"/>
    <n v="50657"/>
    <x v="388"/>
    <d v="2011-12-20T00:00:00"/>
    <x v="9"/>
    <s v="2011"/>
    <n v="2"/>
    <b v="0"/>
    <x v="1"/>
    <n v="16"/>
    <n v="60.02"/>
    <n v="0.1"/>
    <s v="Express Air"/>
    <n v="0.94"/>
    <n v="3.71"/>
    <n v="1.93"/>
    <s v="New Brunswick"/>
    <s v="Atlantic"/>
    <s v="Corporate"/>
    <s v="Office Supplies"/>
    <x v="5"/>
    <n v="0.35"/>
  </r>
  <r>
    <s v="Aleksandra Gannaway"/>
    <n v="50657"/>
    <x v="388"/>
    <d v="2011-12-20T00:00:00"/>
    <x v="9"/>
    <s v="2011"/>
    <n v="2"/>
    <b v="0"/>
    <x v="1"/>
    <n v="49"/>
    <n v="7413.29"/>
    <n v="0.01"/>
    <s v="Delivery Truck"/>
    <n v="1148.23"/>
    <n v="150.97999999999999"/>
    <n v="16.010000000000002"/>
    <s v="New Brunswick"/>
    <s v="Atlantic"/>
    <s v="Corporate"/>
    <s v="Furniture"/>
    <x v="10"/>
    <n v="0.7"/>
  </r>
  <r>
    <s v="Muhammed Yedwab"/>
    <n v="50725"/>
    <x v="7"/>
    <d v="2010-11-25T00:00:00"/>
    <x v="6"/>
    <s v="2010"/>
    <n v="2"/>
    <b v="0"/>
    <x v="4"/>
    <n v="19"/>
    <n v="2441.1405"/>
    <n v="0.05"/>
    <s v="Regular Air"/>
    <n v="261.95999999999998"/>
    <n v="155.99"/>
    <n v="8.99"/>
    <s v="New Brunswick"/>
    <s v="Atlantic"/>
    <s v="Consumer"/>
    <s v="Technology"/>
    <x v="3"/>
    <n v="0.55000000000000004"/>
  </r>
  <r>
    <s v="Katherine Hughes"/>
    <n v="51175"/>
    <x v="556"/>
    <d v="2012-08-14T00:00:00"/>
    <x v="2"/>
    <s v="2012"/>
    <n v="0"/>
    <s v="FREE DELIVERY"/>
    <x v="1"/>
    <n v="28"/>
    <n v="1135.24"/>
    <n v="0.06"/>
    <s v="Regular Air"/>
    <n v="271.81"/>
    <n v="41.71"/>
    <n v="4.5"/>
    <s v="New Brunswick"/>
    <s v="Atlantic"/>
    <s v="Consumer"/>
    <s v="Office Supplies"/>
    <x v="1"/>
    <n v="0.56000000000000005"/>
  </r>
  <r>
    <s v="Katherine Hughes"/>
    <n v="51175"/>
    <x v="556"/>
    <d v="2012-08-15T00:00:00"/>
    <x v="2"/>
    <s v="2012"/>
    <n v="1"/>
    <b v="0"/>
    <x v="1"/>
    <n v="3"/>
    <n v="2136.9299999999998"/>
    <n v="0.04"/>
    <s v="Regular Air"/>
    <n v="-2297.48"/>
    <n v="699.99"/>
    <n v="24.49"/>
    <s v="New Brunswick"/>
    <s v="Atlantic"/>
    <s v="Consumer"/>
    <s v="Technology"/>
    <x v="13"/>
    <n v="0.41"/>
  </r>
  <r>
    <s v="Jim Epp"/>
    <n v="51202"/>
    <x v="584"/>
    <d v="2012-04-15T00:00:00"/>
    <x v="8"/>
    <s v="2012"/>
    <n v="2"/>
    <b v="0"/>
    <x v="1"/>
    <n v="4"/>
    <n v="30.89"/>
    <n v="0.06"/>
    <s v="Regular Air"/>
    <n v="-19.55"/>
    <n v="5.78"/>
    <n v="7.64"/>
    <s v="New Brunswick"/>
    <s v="Atlantic"/>
    <s v="Small Business"/>
    <s v="Office Supplies"/>
    <x v="5"/>
    <n v="0.36"/>
  </r>
  <r>
    <s v="Jim Epp"/>
    <n v="51202"/>
    <x v="584"/>
    <d v="2012-04-14T00:00:00"/>
    <x v="8"/>
    <s v="2012"/>
    <n v="1"/>
    <b v="0"/>
    <x v="1"/>
    <n v="34"/>
    <n v="170.46"/>
    <n v="0.1"/>
    <s v="Regular Air"/>
    <n v="-104.35"/>
    <n v="5.28"/>
    <n v="5.66"/>
    <s v="New Brunswick"/>
    <s v="Atlantic"/>
    <s v="Small Business"/>
    <s v="Office Supplies"/>
    <x v="5"/>
    <n v="0.4"/>
  </r>
  <r>
    <s v="Liz MacKendrick"/>
    <n v="51488"/>
    <x v="607"/>
    <d v="2010-05-03T00:00:00"/>
    <x v="7"/>
    <s v="2010"/>
    <n v="1"/>
    <b v="0"/>
    <x v="1"/>
    <n v="31"/>
    <n v="1561.96"/>
    <n v="0.03"/>
    <s v="Regular Air"/>
    <n v="119.92"/>
    <n v="50.98"/>
    <n v="13.66"/>
    <s v="New Brunswick"/>
    <s v="Atlantic"/>
    <s v="Corporate"/>
    <s v="Office Supplies"/>
    <x v="1"/>
    <n v="0.57999999999999996"/>
  </r>
  <r>
    <s v="Muhammed Yedwab"/>
    <n v="51873"/>
    <x v="404"/>
    <d v="2009-05-06T00:00:00"/>
    <x v="7"/>
    <s v="2009"/>
    <n v="0"/>
    <s v="FREE DELIVERY"/>
    <x v="1"/>
    <n v="29"/>
    <n v="265.92"/>
    <n v="0.04"/>
    <s v="Regular Air"/>
    <n v="79.67"/>
    <n v="9.11"/>
    <n v="2.15"/>
    <s v="New Brunswick"/>
    <s v="Atlantic"/>
    <s v="Consumer"/>
    <s v="Office Supplies"/>
    <x v="5"/>
    <n v="0.4"/>
  </r>
  <r>
    <s v="Aimee Bixby"/>
    <n v="52711"/>
    <x v="968"/>
    <d v="2011-09-25T00:00:00"/>
    <x v="11"/>
    <s v="2011"/>
    <n v="2"/>
    <b v="0"/>
    <x v="3"/>
    <n v="7"/>
    <n v="220.79"/>
    <n v="0"/>
    <s v="Regular Air"/>
    <n v="-91.51"/>
    <n v="30.97"/>
    <n v="4"/>
    <s v="New Brunswick"/>
    <s v="Atlantic"/>
    <s v="Home Office"/>
    <s v="Technology"/>
    <x v="7"/>
    <n v="0.74"/>
  </r>
  <r>
    <s v="Aimee Bixby"/>
    <n v="52711"/>
    <x v="968"/>
    <d v="2011-09-25T00:00:00"/>
    <x v="11"/>
    <s v="2011"/>
    <n v="2"/>
    <b v="0"/>
    <x v="3"/>
    <n v="41"/>
    <n v="755.19"/>
    <n v="0"/>
    <s v="Regular Air"/>
    <n v="81.44"/>
    <n v="17.670000000000002"/>
    <n v="8.99"/>
    <s v="New Brunswick"/>
    <s v="Atlantic"/>
    <s v="Home Office"/>
    <s v="Furniture"/>
    <x v="4"/>
    <n v="0.47"/>
  </r>
  <r>
    <s v="Nora Price"/>
    <n v="53222"/>
    <x v="1287"/>
    <d v="2009-10-19T00:00:00"/>
    <x v="0"/>
    <s v="2009"/>
    <n v="0"/>
    <s v="FREE DELIVERY"/>
    <x v="0"/>
    <n v="2"/>
    <n v="21.71"/>
    <n v="7.0000000000000007E-2"/>
    <s v="Regular Air"/>
    <n v="-15.13"/>
    <n v="6.48"/>
    <n v="9.5399999999999991"/>
    <s v="New Brunswick"/>
    <s v="Atlantic"/>
    <s v="Small Business"/>
    <s v="Office Supplies"/>
    <x v="5"/>
    <n v="0.37"/>
  </r>
  <r>
    <s v="Laurel Elliston"/>
    <n v="54146"/>
    <x v="918"/>
    <d v="2010-10-23T00:00:00"/>
    <x v="0"/>
    <s v="2010"/>
    <n v="5"/>
    <b v="0"/>
    <x v="0"/>
    <n v="3"/>
    <n v="124.75"/>
    <n v="0.06"/>
    <s v="Regular Air"/>
    <n v="-112.64"/>
    <n v="40.96"/>
    <n v="1.99"/>
    <s v="New Brunswick"/>
    <s v="Atlantic"/>
    <s v="Corporate"/>
    <s v="Technology"/>
    <x v="7"/>
    <n v="0.55000000000000004"/>
  </r>
  <r>
    <s v="Lisa DeCherney"/>
    <n v="54791"/>
    <x v="796"/>
    <d v="2012-12-21T00:00:00"/>
    <x v="9"/>
    <s v="2012"/>
    <n v="1"/>
    <b v="0"/>
    <x v="1"/>
    <n v="27"/>
    <n v="1087.58"/>
    <n v="0.01"/>
    <s v="Regular Air"/>
    <n v="514.45000000000005"/>
    <n v="39.89"/>
    <n v="3.04"/>
    <s v="New Brunswick"/>
    <s v="Atlantic"/>
    <s v="Corporate"/>
    <s v="Furniture"/>
    <x v="4"/>
    <n v="0.53"/>
  </r>
  <r>
    <s v="Lisa DeCherney"/>
    <n v="54791"/>
    <x v="796"/>
    <d v="2012-12-22T00:00:00"/>
    <x v="9"/>
    <s v="2012"/>
    <n v="2"/>
    <b v="0"/>
    <x v="1"/>
    <n v="42"/>
    <n v="4273.3500000000004"/>
    <n v="7.0000000000000007E-2"/>
    <s v="Regular Air"/>
    <n v="-892.03"/>
    <n v="101.41"/>
    <n v="35"/>
    <s v="New Brunswick"/>
    <s v="Atlantic"/>
    <s v="Corporate"/>
    <s v="Office Supplies"/>
    <x v="0"/>
    <n v="0.82"/>
  </r>
  <r>
    <s v="Muhammed Yedwab"/>
    <n v="55335"/>
    <x v="613"/>
    <d v="2012-09-17T00:00:00"/>
    <x v="11"/>
    <s v="2012"/>
    <n v="2"/>
    <b v="0"/>
    <x v="3"/>
    <n v="30"/>
    <n v="8684.23"/>
    <n v="0.05"/>
    <s v="Delivery Truck"/>
    <n v="1488.77"/>
    <n v="280.98"/>
    <n v="35.67"/>
    <s v="New Brunswick"/>
    <s v="Atlantic"/>
    <s v="Consumer"/>
    <s v="Furniture"/>
    <x v="10"/>
    <n v="0.66"/>
  </r>
  <r>
    <s v="Liz MacKendrick"/>
    <n v="55525"/>
    <x v="731"/>
    <d v="2009-05-08T00:00:00"/>
    <x v="7"/>
    <s v="2009"/>
    <n v="0"/>
    <s v="FREE DELIVERY"/>
    <x v="0"/>
    <n v="1"/>
    <n v="291.39999999999998"/>
    <n v="0.06"/>
    <s v="Regular Air"/>
    <n v="-763.16"/>
    <n v="300.97000000000003"/>
    <n v="7.18"/>
    <s v="New Brunswick"/>
    <s v="Atlantic"/>
    <s v="Corporate"/>
    <s v="Technology"/>
    <x v="7"/>
    <n v="0.48"/>
  </r>
  <r>
    <s v="Georgia Rosenberg"/>
    <n v="55746"/>
    <x v="1217"/>
    <d v="2009-07-02T00:00:00"/>
    <x v="1"/>
    <s v="2009"/>
    <n v="2"/>
    <b v="0"/>
    <x v="3"/>
    <n v="29"/>
    <n v="324.75"/>
    <n v="7.0000000000000007E-2"/>
    <s v="Regular Air"/>
    <n v="-36.869999999999997"/>
    <n v="11.29"/>
    <n v="5.03"/>
    <s v="New Brunswick"/>
    <s v="Atlantic"/>
    <s v="Consumer"/>
    <s v="Office Supplies"/>
    <x v="0"/>
    <n v="0.59"/>
  </r>
  <r>
    <s v="Jim Epp"/>
    <n v="56960"/>
    <x v="465"/>
    <d v="2009-08-08T00:00:00"/>
    <x v="2"/>
    <s v="2009"/>
    <n v="2"/>
    <b v="0"/>
    <x v="1"/>
    <n v="48"/>
    <n v="2784.8294999999998"/>
    <n v="0.01"/>
    <s v="Express Air"/>
    <n v="788.29"/>
    <n v="65.989999999999995"/>
    <n v="4.2"/>
    <s v="New Brunswick"/>
    <s v="Atlantic"/>
    <s v="Small Business"/>
    <s v="Technology"/>
    <x v="3"/>
    <n v="0.59"/>
  </r>
  <r>
    <s v="Liz MacKendrick"/>
    <n v="57059"/>
    <x v="1001"/>
    <d v="2011-06-03T00:00:00"/>
    <x v="3"/>
    <s v="2011"/>
    <n v="2"/>
    <b v="0"/>
    <x v="4"/>
    <n v="50"/>
    <n v="212.12"/>
    <n v="0.01"/>
    <s v="Regular Air"/>
    <n v="-154.63"/>
    <n v="3.98"/>
    <n v="5.26"/>
    <s v="New Brunswick"/>
    <s v="Atlantic"/>
    <s v="Corporate"/>
    <s v="Office Supplies"/>
    <x v="2"/>
    <n v="0.38"/>
  </r>
  <r>
    <s v="Liz MacKendrick"/>
    <n v="57059"/>
    <x v="1001"/>
    <d v="2011-06-03T00:00:00"/>
    <x v="3"/>
    <s v="2011"/>
    <n v="2"/>
    <b v="0"/>
    <x v="4"/>
    <n v="25"/>
    <n v="2455.54"/>
    <n v="0.03"/>
    <s v="Regular Air"/>
    <n v="1361.88"/>
    <n v="98.31"/>
    <n v="0.49"/>
    <s v="New Brunswick"/>
    <s v="Atlantic"/>
    <s v="Corporate"/>
    <s v="Office Supplies"/>
    <x v="11"/>
    <n v="0.36"/>
  </r>
  <r>
    <s v="Jim Epp"/>
    <n v="57568"/>
    <x v="311"/>
    <d v="2010-06-19T00:00:00"/>
    <x v="3"/>
    <s v="2010"/>
    <n v="2"/>
    <b v="0"/>
    <x v="3"/>
    <n v="38"/>
    <n v="592.54"/>
    <n v="7.0000000000000007E-2"/>
    <s v="Regular Air"/>
    <n v="282.11"/>
    <n v="15.67"/>
    <n v="1.39"/>
    <s v="New Brunswick"/>
    <s v="Atlantic"/>
    <s v="Small Business"/>
    <s v="Office Supplies"/>
    <x v="8"/>
    <n v="0.38"/>
  </r>
  <r>
    <s v="Nora Price"/>
    <n v="57798"/>
    <x v="613"/>
    <d v="2012-09-16T00:00:00"/>
    <x v="11"/>
    <s v="2012"/>
    <n v="1"/>
    <b v="0"/>
    <x v="1"/>
    <n v="20"/>
    <n v="3050.81"/>
    <n v="0.01"/>
    <s v="Delivery Truck"/>
    <n v="-124.04"/>
    <n v="140.97999999999999"/>
    <n v="36.090000000000003"/>
    <s v="New Brunswick"/>
    <s v="Atlantic"/>
    <s v="Small Business"/>
    <s v="Furniture"/>
    <x v="9"/>
    <n v="0.77"/>
  </r>
  <r>
    <s v="Liz MacKendrick"/>
    <n v="58273"/>
    <x v="800"/>
    <d v="2010-06-20T00:00:00"/>
    <x v="3"/>
    <s v="2010"/>
    <n v="0"/>
    <s v="FREE DELIVERY"/>
    <x v="1"/>
    <n v="31"/>
    <n v="244.9"/>
    <n v="0.08"/>
    <s v="Regular Air"/>
    <n v="-61.14"/>
    <n v="8.4600000000000009"/>
    <n v="3.62"/>
    <s v="New Brunswick"/>
    <s v="Atlantic"/>
    <s v="Corporate"/>
    <s v="Technology"/>
    <x v="7"/>
    <n v="0.61"/>
  </r>
  <r>
    <s v="Bruce Stewart"/>
    <n v="58693"/>
    <x v="839"/>
    <d v="2009-10-25T00:00:00"/>
    <x v="0"/>
    <s v="2009"/>
    <n v="4"/>
    <b v="0"/>
    <x v="0"/>
    <n v="50"/>
    <n v="876.64"/>
    <n v="0"/>
    <s v="Regular Air"/>
    <n v="-126.68"/>
    <n v="15.99"/>
    <n v="13.18"/>
    <s v="New Brunswick"/>
    <s v="Atlantic"/>
    <s v="Corporate"/>
    <s v="Office Supplies"/>
    <x v="2"/>
    <n v="0.37"/>
  </r>
  <r>
    <s v="James Galang"/>
    <n v="58818"/>
    <x v="1169"/>
    <d v="2009-04-16T00:00:00"/>
    <x v="8"/>
    <s v="2009"/>
    <n v="1"/>
    <b v="0"/>
    <x v="5"/>
    <n v="41"/>
    <n v="998.05"/>
    <n v="0.01"/>
    <s v="Regular Air"/>
    <n v="391.14"/>
    <n v="22.98"/>
    <n v="1.99"/>
    <s v="New Brunswick"/>
    <s v="Atlantic"/>
    <s v="Consumer"/>
    <s v="Technology"/>
    <x v="7"/>
    <n v="0.46"/>
  </r>
  <r>
    <s v="James Galang"/>
    <n v="58818"/>
    <x v="1169"/>
    <d v="2009-04-17T00:00:00"/>
    <x v="8"/>
    <s v="2009"/>
    <n v="2"/>
    <b v="0"/>
    <x v="5"/>
    <n v="20"/>
    <n v="4353.0200000000004"/>
    <n v="0.1"/>
    <s v="Delivery Truck"/>
    <n v="661.77"/>
    <n v="226.67"/>
    <n v="28.16"/>
    <s v="New Brunswick"/>
    <s v="Atlantic"/>
    <s v="Consumer"/>
    <s v="Furniture"/>
    <x v="14"/>
    <n v="0.59"/>
  </r>
  <r>
    <s v="Phillip Breyer"/>
    <n v="59171"/>
    <x v="256"/>
    <d v="2011-09-13T00:00:00"/>
    <x v="11"/>
    <s v="2011"/>
    <n v="1"/>
    <b v="0"/>
    <x v="4"/>
    <n v="39"/>
    <n v="105.07"/>
    <n v="0.08"/>
    <s v="Regular Air"/>
    <n v="9.11"/>
    <n v="2.88"/>
    <n v="0.7"/>
    <s v="New Brunswick"/>
    <s v="Atlantic"/>
    <s v="Corporate"/>
    <s v="Office Supplies"/>
    <x v="12"/>
    <n v="0.56000000000000005"/>
  </r>
  <r>
    <s v="Lynn Smith"/>
    <n v="59271"/>
    <x v="810"/>
    <d v="2011-04-26T00:00:00"/>
    <x v="8"/>
    <s v="2011"/>
    <n v="1"/>
    <b v="0"/>
    <x v="3"/>
    <n v="40"/>
    <n v="630.38"/>
    <n v="0.02"/>
    <s v="Express Air"/>
    <n v="-186.77"/>
    <n v="14.81"/>
    <n v="13.32"/>
    <s v="New Brunswick"/>
    <s v="Atlantic"/>
    <s v="Corporate"/>
    <s v="Office Supplies"/>
    <x v="1"/>
    <n v="0.43"/>
  </r>
  <r>
    <s v="Lynn Smith"/>
    <n v="59271"/>
    <x v="810"/>
    <d v="2011-04-27T00:00:00"/>
    <x v="8"/>
    <s v="2011"/>
    <n v="2"/>
    <b v="0"/>
    <x v="3"/>
    <n v="23"/>
    <n v="144.03"/>
    <n v="0.02"/>
    <s v="Regular Air"/>
    <n v="-37.04"/>
    <n v="5.98"/>
    <n v="5.2"/>
    <s v="New Brunswick"/>
    <s v="Atlantic"/>
    <s v="Corporate"/>
    <s v="Office Supplies"/>
    <x v="5"/>
    <n v="0.36"/>
  </r>
  <r>
    <s v="Katherine Hughes"/>
    <n v="59680"/>
    <x v="1107"/>
    <d v="2012-06-19T00:00:00"/>
    <x v="3"/>
    <s v="2012"/>
    <n v="1"/>
    <b v="0"/>
    <x v="5"/>
    <n v="15"/>
    <n v="17.77"/>
    <n v="0.05"/>
    <s v="Regular Air"/>
    <n v="-37.67"/>
    <n v="0.99"/>
    <n v="2.96"/>
    <s v="New Brunswick"/>
    <s v="Atlantic"/>
    <s v="Consumer"/>
    <s v="Technology"/>
    <x v="7"/>
    <n v="0.61"/>
  </r>
  <r>
    <s v="Craig Yedwab"/>
    <n v="97"/>
    <x v="863"/>
    <d v="2010-01-29T00:00:00"/>
    <x v="10"/>
    <s v="2010"/>
    <n v="1"/>
    <b v="0"/>
    <x v="4"/>
    <n v="26"/>
    <n v="75.569999999999993"/>
    <n v="0.03"/>
    <s v="Regular Air"/>
    <n v="28.24"/>
    <n v="2.89"/>
    <n v="0.5"/>
    <s v="Yukon"/>
    <s v="Yukon"/>
    <s v="Consumer"/>
    <s v="Office Supplies"/>
    <x v="11"/>
    <n v="0.38"/>
  </r>
  <r>
    <s v="Dario Medina"/>
    <n v="323"/>
    <x v="474"/>
    <d v="2009-03-27T00:00:00"/>
    <x v="4"/>
    <s v="2009"/>
    <n v="2"/>
    <b v="0"/>
    <x v="5"/>
    <n v="20"/>
    <n v="108.09"/>
    <n v="7.0000000000000007E-2"/>
    <s v="Regular Air"/>
    <n v="25.76"/>
    <n v="5.68"/>
    <n v="1.39"/>
    <s v="Yukon"/>
    <s v="Yukon"/>
    <s v="Small Business"/>
    <s v="Office Supplies"/>
    <x v="8"/>
    <n v="0.38"/>
  </r>
  <r>
    <s v="Dario Medina"/>
    <n v="323"/>
    <x v="474"/>
    <d v="2009-03-27T00:00:00"/>
    <x v="4"/>
    <s v="2009"/>
    <n v="2"/>
    <b v="0"/>
    <x v="5"/>
    <n v="2"/>
    <n v="55.34"/>
    <n v="0.06"/>
    <s v="Regular Air"/>
    <n v="-31.24"/>
    <n v="22.84"/>
    <n v="11.54"/>
    <s v="Yukon"/>
    <s v="Yukon"/>
    <s v="Small Business"/>
    <s v="Office Supplies"/>
    <x v="5"/>
    <n v="0.39"/>
  </r>
  <r>
    <s v="Ed Braxton"/>
    <n v="1095"/>
    <x v="1049"/>
    <d v="2011-08-23T00:00:00"/>
    <x v="2"/>
    <s v="2011"/>
    <n v="2"/>
    <b v="0"/>
    <x v="4"/>
    <n v="28"/>
    <n v="142.18"/>
    <n v="7.0000000000000007E-2"/>
    <s v="Regular Air"/>
    <n v="-50.14"/>
    <n v="4.9800000000000004"/>
    <n v="4.72"/>
    <s v="Yukon"/>
    <s v="Yukon"/>
    <s v="Consumer"/>
    <s v="Office Supplies"/>
    <x v="5"/>
    <n v="0.36"/>
  </r>
  <r>
    <s v="Cindy Chapman"/>
    <n v="2562"/>
    <x v="1202"/>
    <d v="2012-08-03T00:00:00"/>
    <x v="2"/>
    <s v="2012"/>
    <n v="3"/>
    <b v="0"/>
    <x v="5"/>
    <n v="28"/>
    <n v="64.819999999999993"/>
    <n v="0.02"/>
    <s v="Regular Air"/>
    <n v="-32.03"/>
    <n v="2.12"/>
    <n v="1.99"/>
    <s v="Yukon"/>
    <s v="Yukon"/>
    <s v="Consumer"/>
    <s v="Technology"/>
    <x v="7"/>
    <n v="0.55000000000000004"/>
  </r>
  <r>
    <s v="Cindy Chapman"/>
    <n v="2562"/>
    <x v="1202"/>
    <d v="2012-08-02T00:00:00"/>
    <x v="2"/>
    <s v="2012"/>
    <n v="2"/>
    <b v="0"/>
    <x v="5"/>
    <n v="6"/>
    <n v="77.599999999999994"/>
    <n v="0.08"/>
    <s v="Regular Air"/>
    <n v="-37.07"/>
    <n v="11.34"/>
    <n v="11.25"/>
    <s v="Yukon"/>
    <s v="Yukon"/>
    <s v="Consumer"/>
    <s v="Office Supplies"/>
    <x v="5"/>
    <n v="0.36"/>
  </r>
  <r>
    <s v="Cindy Chapman"/>
    <n v="2562"/>
    <x v="1202"/>
    <d v="2012-08-01T00:00:00"/>
    <x v="2"/>
    <s v="2012"/>
    <n v="1"/>
    <b v="0"/>
    <x v="5"/>
    <n v="17"/>
    <n v="821.18"/>
    <n v="0.04"/>
    <s v="Express Air"/>
    <n v="308.63"/>
    <n v="48.91"/>
    <n v="5.81"/>
    <s v="Yukon"/>
    <s v="Yukon"/>
    <s v="Consumer"/>
    <s v="Office Supplies"/>
    <x v="5"/>
    <n v="0.38"/>
  </r>
  <r>
    <s v="Ed Braxton"/>
    <n v="4099"/>
    <x v="573"/>
    <d v="2012-08-21T00:00:00"/>
    <x v="2"/>
    <s v="2012"/>
    <n v="1"/>
    <b v="0"/>
    <x v="5"/>
    <n v="42"/>
    <n v="1691.51"/>
    <n v="0.08"/>
    <s v="Regular Air"/>
    <n v="285.16000000000003"/>
    <n v="42.76"/>
    <n v="6.22"/>
    <s v="Yukon"/>
    <s v="Yukon"/>
    <s v="Consumer"/>
    <s v="Office Supplies"/>
    <x v="0"/>
    <m/>
  </r>
  <r>
    <s v="Ed Braxton"/>
    <n v="4099"/>
    <x v="573"/>
    <d v="2012-08-23T00:00:00"/>
    <x v="2"/>
    <s v="2012"/>
    <n v="3"/>
    <b v="0"/>
    <x v="5"/>
    <n v="12"/>
    <n v="122.93"/>
    <n v="0.04"/>
    <s v="Regular Air"/>
    <n v="-6.83"/>
    <n v="9.7799999999999994"/>
    <n v="5.76"/>
    <s v="Yukon"/>
    <s v="Yukon"/>
    <s v="Consumer"/>
    <s v="Office Supplies"/>
    <x v="8"/>
    <n v="0.35"/>
  </r>
  <r>
    <s v="Ed Braxton"/>
    <n v="4099"/>
    <x v="573"/>
    <d v="2012-08-21T00:00:00"/>
    <x v="2"/>
    <s v="2012"/>
    <n v="1"/>
    <b v="0"/>
    <x v="5"/>
    <n v="4"/>
    <n v="47.86"/>
    <n v="0"/>
    <s v="Regular Air"/>
    <n v="-17.32"/>
    <n v="9.48"/>
    <n v="7.29"/>
    <s v="Yukon"/>
    <s v="Yukon"/>
    <s v="Consumer"/>
    <s v="Furniture"/>
    <x v="4"/>
    <n v="0.45"/>
  </r>
  <r>
    <s v="Ed Braxton"/>
    <n v="4099"/>
    <x v="573"/>
    <d v="2012-08-22T00:00:00"/>
    <x v="2"/>
    <s v="2012"/>
    <n v="2"/>
    <b v="0"/>
    <x v="5"/>
    <n v="39"/>
    <n v="3607.8505"/>
    <n v="0.05"/>
    <s v="Regular Air"/>
    <n v="784.49"/>
    <n v="110.99"/>
    <n v="8.99"/>
    <s v="Yukon"/>
    <s v="Yukon"/>
    <s v="Consumer"/>
    <s v="Technology"/>
    <x v="3"/>
    <n v="0.56999999999999995"/>
  </r>
  <r>
    <s v="Ashley Jarboe"/>
    <n v="5509"/>
    <x v="315"/>
    <d v="2009-04-12T00:00:00"/>
    <x v="8"/>
    <s v="2009"/>
    <n v="5"/>
    <b v="0"/>
    <x v="0"/>
    <n v="11"/>
    <n v="68.459999999999994"/>
    <n v="0.02"/>
    <s v="Regular Air"/>
    <n v="-22.48"/>
    <n v="5.58"/>
    <n v="5.3"/>
    <s v="Yukon"/>
    <s v="Yukon"/>
    <s v="Home Office"/>
    <s v="Office Supplies"/>
    <x v="8"/>
    <n v="0.35"/>
  </r>
  <r>
    <s v="Ashley Jarboe"/>
    <n v="5509"/>
    <x v="315"/>
    <d v="2009-04-14T00:00:00"/>
    <x v="8"/>
    <s v="2009"/>
    <n v="7"/>
    <b v="0"/>
    <x v="0"/>
    <n v="21"/>
    <n v="885.23"/>
    <n v="0.03"/>
    <s v="Regular Air"/>
    <n v="78.98"/>
    <n v="40.89"/>
    <n v="18.98"/>
    <s v="Yukon"/>
    <s v="Yukon"/>
    <s v="Home Office"/>
    <s v="Furniture"/>
    <x v="4"/>
    <n v="0.56999999999999995"/>
  </r>
  <r>
    <s v="Benjamin Farhat"/>
    <n v="8132"/>
    <x v="1046"/>
    <d v="2009-05-14T00:00:00"/>
    <x v="7"/>
    <s v="2009"/>
    <n v="0"/>
    <s v="FREE DELIVERY"/>
    <x v="0"/>
    <n v="46"/>
    <n v="229.35"/>
    <n v="0.08"/>
    <s v="Express Air"/>
    <n v="-165.45"/>
    <n v="4.8899999999999997"/>
    <n v="4.93"/>
    <s v="Yukon"/>
    <s v="Yukon"/>
    <s v="Home Office"/>
    <s v="Technology"/>
    <x v="7"/>
    <n v="0.66"/>
  </r>
  <r>
    <s v="Benjamin Farhat"/>
    <n v="8132"/>
    <x v="1046"/>
    <d v="2009-05-21T00:00:00"/>
    <x v="7"/>
    <s v="2009"/>
    <n v="7"/>
    <b v="0"/>
    <x v="0"/>
    <n v="45"/>
    <n v="294.86"/>
    <n v="7.0000000000000007E-2"/>
    <s v="Regular Air"/>
    <n v="-141.12"/>
    <n v="6.68"/>
    <n v="6.92"/>
    <s v="Yukon"/>
    <s v="Yukon"/>
    <s v="Home Office"/>
    <s v="Office Supplies"/>
    <x v="5"/>
    <n v="0.37"/>
  </r>
  <r>
    <s v="Cindy Chapman"/>
    <n v="8868"/>
    <x v="1367"/>
    <d v="2009-02-06T00:00:00"/>
    <x v="5"/>
    <s v="2009"/>
    <n v="9"/>
    <b v="0"/>
    <x v="0"/>
    <n v="3"/>
    <n v="190.45"/>
    <n v="0.02"/>
    <s v="Regular Air"/>
    <n v="-44.05"/>
    <n v="59.98"/>
    <n v="3.99"/>
    <s v="Yukon"/>
    <s v="Yukon"/>
    <s v="Corporate"/>
    <s v="Office Supplies"/>
    <x v="1"/>
    <n v="0.56999999999999995"/>
  </r>
  <r>
    <s v="Cindy Chapman"/>
    <n v="8868"/>
    <x v="1367"/>
    <d v="2009-02-01T00:00:00"/>
    <x v="5"/>
    <s v="2009"/>
    <n v="4"/>
    <b v="0"/>
    <x v="0"/>
    <n v="34"/>
    <n v="179.99"/>
    <n v="0.03"/>
    <s v="Regular Air"/>
    <n v="-102.27"/>
    <n v="5.18"/>
    <n v="5.74"/>
    <s v="Yukon"/>
    <s v="Yukon"/>
    <s v="Corporate"/>
    <s v="Office Supplies"/>
    <x v="2"/>
    <n v="0.36"/>
  </r>
  <r>
    <s v="Bruce Degenhardt"/>
    <n v="9857"/>
    <x v="658"/>
    <d v="2010-05-13T00:00:00"/>
    <x v="7"/>
    <s v="2010"/>
    <n v="2"/>
    <b v="0"/>
    <x v="1"/>
    <n v="50"/>
    <n v="3615.8404999999998"/>
    <n v="0.03"/>
    <s v="Regular Air"/>
    <n v="1861.35"/>
    <n v="85.99"/>
    <n v="3.3"/>
    <s v="Yukon"/>
    <s v="Yukon"/>
    <s v="Home Office"/>
    <s v="Technology"/>
    <x v="3"/>
    <n v="0.37"/>
  </r>
  <r>
    <s v="Dianna Vittorini"/>
    <n v="10213"/>
    <x v="260"/>
    <d v="2011-02-19T00:00:00"/>
    <x v="5"/>
    <s v="2011"/>
    <n v="2"/>
    <b v="0"/>
    <x v="1"/>
    <n v="12"/>
    <n v="464.57"/>
    <n v="0.04"/>
    <s v="Regular Air"/>
    <n v="-79.180000000000007"/>
    <n v="39.979999999999997"/>
    <n v="4"/>
    <s v="Yukon"/>
    <s v="Yukon"/>
    <s v="Corporate"/>
    <s v="Technology"/>
    <x v="7"/>
    <n v="0.7"/>
  </r>
  <r>
    <s v="Cindy Chapman"/>
    <n v="10884"/>
    <x v="11"/>
    <d v="2009-12-02T00:00:00"/>
    <x v="9"/>
    <s v="2009"/>
    <n v="7"/>
    <b v="0"/>
    <x v="0"/>
    <n v="24"/>
    <n v="2525.9875000000002"/>
    <n v="0.09"/>
    <s v="Regular Air"/>
    <n v="416.67"/>
    <n v="125.99"/>
    <n v="8.99"/>
    <s v="Yukon"/>
    <s v="Yukon"/>
    <s v="Consumer"/>
    <s v="Technology"/>
    <x v="3"/>
    <n v="0.55000000000000004"/>
  </r>
  <r>
    <s v="Cindy Chapman"/>
    <n v="11843"/>
    <x v="811"/>
    <d v="2009-07-19T00:00:00"/>
    <x v="1"/>
    <s v="2009"/>
    <n v="2"/>
    <b v="0"/>
    <x v="4"/>
    <n v="42"/>
    <n v="4993.42"/>
    <n v="0.03"/>
    <s v="Delivery Truck"/>
    <n v="190.14"/>
    <n v="119.99"/>
    <n v="56.14"/>
    <s v="Yukon"/>
    <s v="Yukon"/>
    <s v="Consumer"/>
    <s v="Technology"/>
    <x v="16"/>
    <n v="0.39"/>
  </r>
  <r>
    <s v="Cindy Chapman"/>
    <n v="11843"/>
    <x v="811"/>
    <d v="2009-07-19T00:00:00"/>
    <x v="1"/>
    <s v="2009"/>
    <n v="2"/>
    <b v="0"/>
    <x v="4"/>
    <n v="9"/>
    <n v="1059.3"/>
    <n v="0.05"/>
    <s v="Regular Air"/>
    <n v="67.599999999999994"/>
    <n v="115.79"/>
    <n v="1.99"/>
    <s v="Yukon"/>
    <s v="Yukon"/>
    <s v="Consumer"/>
    <s v="Technology"/>
    <x v="7"/>
    <n v="0.49"/>
  </r>
  <r>
    <s v="Cindy Stewart"/>
    <n v="12099"/>
    <x v="82"/>
    <d v="2009-09-11T00:00:00"/>
    <x v="11"/>
    <s v="2009"/>
    <n v="0"/>
    <s v="FREE DELIVERY"/>
    <x v="5"/>
    <n v="1"/>
    <n v="17.59"/>
    <n v="0.06"/>
    <s v="Express Air"/>
    <n v="10.85"/>
    <n v="2.61"/>
    <n v="0.5"/>
    <s v="Yukon"/>
    <s v="Yukon"/>
    <s v="Corporate"/>
    <s v="Office Supplies"/>
    <x v="11"/>
    <n v="0.39"/>
  </r>
  <r>
    <s v="Cindy Stewart"/>
    <n v="12099"/>
    <x v="82"/>
    <d v="2009-09-13T00:00:00"/>
    <x v="11"/>
    <s v="2009"/>
    <n v="2"/>
    <b v="0"/>
    <x v="5"/>
    <n v="48"/>
    <n v="308.81"/>
    <n v="0.01"/>
    <s v="Regular Air"/>
    <n v="128.28"/>
    <n v="6.35"/>
    <n v="1.02"/>
    <s v="Yukon"/>
    <s v="Yukon"/>
    <s v="Corporate"/>
    <s v="Office Supplies"/>
    <x v="5"/>
    <n v="0.39"/>
  </r>
  <r>
    <s v="Ed Braxton"/>
    <n v="12418"/>
    <x v="1213"/>
    <d v="2012-02-20T00:00:00"/>
    <x v="5"/>
    <s v="2012"/>
    <n v="2"/>
    <b v="0"/>
    <x v="3"/>
    <n v="38"/>
    <n v="299.01"/>
    <n v="0.09"/>
    <s v="Regular Air"/>
    <n v="-142.86000000000001"/>
    <n v="7.98"/>
    <n v="6.5"/>
    <s v="Yukon"/>
    <s v="Yukon"/>
    <s v="Home Office"/>
    <s v="Office Supplies"/>
    <x v="0"/>
    <n v="0.59"/>
  </r>
  <r>
    <s v="Ed Braxton"/>
    <n v="13923"/>
    <x v="1361"/>
    <d v="2012-07-10T00:00:00"/>
    <x v="1"/>
    <s v="2012"/>
    <n v="2"/>
    <b v="0"/>
    <x v="1"/>
    <n v="39"/>
    <n v="220.09"/>
    <n v="0.04"/>
    <s v="Regular Air"/>
    <n v="-1795.74"/>
    <n v="4.4800000000000004"/>
    <n v="49"/>
    <s v="Yukon"/>
    <s v="Yukon"/>
    <s v="Home Office"/>
    <s v="Office Supplies"/>
    <x v="1"/>
    <n v="0.6"/>
  </r>
  <r>
    <s v="Ed Braxton"/>
    <n v="13923"/>
    <x v="1361"/>
    <d v="2012-07-09T00:00:00"/>
    <x v="1"/>
    <s v="2012"/>
    <n v="1"/>
    <b v="0"/>
    <x v="1"/>
    <n v="49"/>
    <n v="1220.23"/>
    <n v="0"/>
    <s v="Regular Air"/>
    <n v="172.62"/>
    <n v="22.84"/>
    <n v="11.54"/>
    <s v="Yukon"/>
    <s v="Yukon"/>
    <s v="Home Office"/>
    <s v="Office Supplies"/>
    <x v="5"/>
    <n v="0.39"/>
  </r>
  <r>
    <s v="Ed Braxton"/>
    <n v="13923"/>
    <x v="1361"/>
    <d v="2012-07-10T00:00:00"/>
    <x v="1"/>
    <s v="2012"/>
    <n v="2"/>
    <b v="0"/>
    <x v="1"/>
    <n v="27"/>
    <n v="6152.8"/>
    <n v="0.04"/>
    <s v="Delivery Truck"/>
    <n v="554.54999999999995"/>
    <n v="225.02"/>
    <n v="28.66"/>
    <s v="Yukon"/>
    <s v="Yukon"/>
    <s v="Home Office"/>
    <s v="Office Supplies"/>
    <x v="0"/>
    <n v="0.72"/>
  </r>
  <r>
    <s v="Cindy Stewart"/>
    <n v="14439"/>
    <x v="263"/>
    <d v="2012-08-31T00:00:00"/>
    <x v="2"/>
    <s v="2012"/>
    <n v="1"/>
    <b v="0"/>
    <x v="1"/>
    <n v="27"/>
    <n v="1428.64"/>
    <n v="0.09"/>
    <s v="Regular Air"/>
    <n v="494.26"/>
    <n v="54.96"/>
    <n v="10.75"/>
    <s v="Yukon"/>
    <s v="Yukon"/>
    <s v="Corporate"/>
    <s v="Office Supplies"/>
    <x v="5"/>
    <n v="0.36"/>
  </r>
  <r>
    <s v="Quincy Jones"/>
    <n v="16643"/>
    <x v="358"/>
    <d v="2010-04-15T00:00:00"/>
    <x v="8"/>
    <s v="2010"/>
    <n v="4"/>
    <b v="0"/>
    <x v="0"/>
    <n v="40"/>
    <n v="312.63"/>
    <n v="0.01"/>
    <s v="Regular Air"/>
    <n v="167.3"/>
    <n v="7.31"/>
    <n v="0.49"/>
    <s v="Yukon"/>
    <s v="Yukon"/>
    <s v="Home Office"/>
    <s v="Office Supplies"/>
    <x v="11"/>
    <n v="0.38"/>
  </r>
  <r>
    <s v="Quincy Jones"/>
    <n v="16643"/>
    <x v="358"/>
    <d v="2010-04-15T00:00:00"/>
    <x v="8"/>
    <s v="2010"/>
    <n v="4"/>
    <b v="0"/>
    <x v="0"/>
    <n v="46"/>
    <n v="441.4"/>
    <n v="0.06"/>
    <s v="Regular Air"/>
    <n v="146.04"/>
    <n v="10.06"/>
    <n v="2.06"/>
    <s v="Yukon"/>
    <s v="Yukon"/>
    <s v="Home Office"/>
    <s v="Office Supplies"/>
    <x v="5"/>
    <n v="0.39"/>
  </r>
  <r>
    <s v="Quincy Jones"/>
    <n v="16807"/>
    <x v="1131"/>
    <d v="2012-01-16T00:00:00"/>
    <x v="10"/>
    <s v="2012"/>
    <n v="1"/>
    <b v="0"/>
    <x v="4"/>
    <n v="48"/>
    <n v="1585.6"/>
    <n v="0.08"/>
    <s v="Regular Air"/>
    <n v="632.13"/>
    <n v="35.44"/>
    <n v="4.92"/>
    <s v="Yukon"/>
    <s v="Yukon"/>
    <s v="Small Business"/>
    <s v="Office Supplies"/>
    <x v="5"/>
    <n v="0.38"/>
  </r>
  <r>
    <s v="Quincy Jones"/>
    <n v="16807"/>
    <x v="1131"/>
    <d v="2012-01-17T00:00:00"/>
    <x v="10"/>
    <s v="2012"/>
    <n v="2"/>
    <b v="0"/>
    <x v="4"/>
    <n v="30"/>
    <n v="215.85"/>
    <n v="0.09"/>
    <s v="Regular Air"/>
    <n v="60.95"/>
    <n v="7.4"/>
    <n v="1.71"/>
    <s v="Yukon"/>
    <s v="Yukon"/>
    <s v="Small Business"/>
    <s v="Office Supplies"/>
    <x v="5"/>
    <n v="0.4"/>
  </r>
  <r>
    <s v="Cindy Chapman"/>
    <n v="16864"/>
    <x v="149"/>
    <d v="2012-10-29T00:00:00"/>
    <x v="0"/>
    <s v="2012"/>
    <n v="0"/>
    <s v="FREE DELIVERY"/>
    <x v="3"/>
    <n v="42"/>
    <n v="12837.11"/>
    <n v="0.05"/>
    <s v="Delivery Truck"/>
    <n v="1881.76"/>
    <n v="320.64"/>
    <n v="43.57"/>
    <s v="Yukon"/>
    <s v="Yukon"/>
    <s v="Consumer"/>
    <s v="Furniture"/>
    <x v="10"/>
    <n v="0.63"/>
  </r>
  <r>
    <s v="Bruce Degenhardt"/>
    <n v="18147"/>
    <x v="811"/>
    <d v="2009-07-18T00:00:00"/>
    <x v="1"/>
    <s v="2009"/>
    <n v="1"/>
    <b v="0"/>
    <x v="3"/>
    <n v="42"/>
    <n v="82.03"/>
    <n v="0"/>
    <s v="Regular Air"/>
    <n v="-15.56"/>
    <n v="1.88"/>
    <n v="1.49"/>
    <s v="Yukon"/>
    <s v="Yukon"/>
    <s v="Home Office"/>
    <s v="Office Supplies"/>
    <x v="2"/>
    <n v="0.37"/>
  </r>
  <r>
    <s v="Bruce Degenhardt"/>
    <n v="18147"/>
    <x v="811"/>
    <d v="2009-07-18T00:00:00"/>
    <x v="1"/>
    <s v="2009"/>
    <n v="1"/>
    <b v="0"/>
    <x v="3"/>
    <n v="50"/>
    <n v="290.91000000000003"/>
    <n v="0.06"/>
    <s v="Regular Air"/>
    <n v="-108.19"/>
    <n v="5.78"/>
    <n v="5.67"/>
    <s v="Yukon"/>
    <s v="Yukon"/>
    <s v="Home Office"/>
    <s v="Office Supplies"/>
    <x v="5"/>
    <n v="0.36"/>
  </r>
  <r>
    <s v="Quincy Jones"/>
    <n v="18918"/>
    <x v="809"/>
    <d v="2012-10-28T00:00:00"/>
    <x v="0"/>
    <s v="2012"/>
    <n v="1"/>
    <b v="0"/>
    <x v="3"/>
    <n v="7"/>
    <n v="6362.94"/>
    <n v="0.1"/>
    <s v="Regular Air"/>
    <n v="-221.78"/>
    <n v="999.99"/>
    <n v="13.99"/>
    <s v="Yukon"/>
    <s v="Yukon"/>
    <s v="Corporate"/>
    <s v="Technology"/>
    <x v="16"/>
    <n v="0.36"/>
  </r>
  <r>
    <s v="Rob Williams"/>
    <n v="18919"/>
    <x v="451"/>
    <d v="2009-07-03T00:00:00"/>
    <x v="1"/>
    <s v="2009"/>
    <n v="5"/>
    <b v="0"/>
    <x v="0"/>
    <n v="39"/>
    <n v="739.28"/>
    <n v="0"/>
    <s v="Regular Air"/>
    <n v="43.97"/>
    <n v="17.52"/>
    <n v="8.17"/>
    <s v="Yukon"/>
    <s v="Yukon"/>
    <s v="Home Office"/>
    <s v="Office Supplies"/>
    <x v="1"/>
    <n v="0.5"/>
  </r>
  <r>
    <s v="Quincy Jones"/>
    <n v="19104"/>
    <x v="318"/>
    <d v="2010-08-12T00:00:00"/>
    <x v="2"/>
    <s v="2010"/>
    <n v="2"/>
    <b v="0"/>
    <x v="1"/>
    <n v="48"/>
    <n v="5085.9070000000002"/>
    <n v="0.03"/>
    <s v="Regular Air"/>
    <n v="1366.69"/>
    <n v="125.99"/>
    <n v="8.08"/>
    <s v="Yukon"/>
    <s v="Yukon"/>
    <s v="Small Business"/>
    <s v="Technology"/>
    <x v="3"/>
    <n v="0.56999999999999995"/>
  </r>
  <r>
    <s v="Cindy Chapman"/>
    <n v="19207"/>
    <x v="123"/>
    <d v="2012-03-17T00:00:00"/>
    <x v="4"/>
    <s v="2012"/>
    <n v="2"/>
    <b v="0"/>
    <x v="3"/>
    <n v="23"/>
    <n v="66.02"/>
    <n v="0.1"/>
    <s v="Regular Air"/>
    <n v="10.88"/>
    <n v="3.08"/>
    <n v="0.99"/>
    <s v="Yukon"/>
    <s v="Yukon"/>
    <s v="Corporate"/>
    <s v="Office Supplies"/>
    <x v="11"/>
    <n v="0.37"/>
  </r>
  <r>
    <s v="Cindy Chapman"/>
    <n v="19207"/>
    <x v="123"/>
    <d v="2012-03-16T00:00:00"/>
    <x v="4"/>
    <s v="2012"/>
    <n v="1"/>
    <b v="0"/>
    <x v="3"/>
    <n v="11"/>
    <n v="15.53"/>
    <n v="0"/>
    <s v="Regular Air"/>
    <n v="-5.92"/>
    <n v="1.26"/>
    <n v="0.7"/>
    <s v="Yukon"/>
    <s v="Yukon"/>
    <s v="Corporate"/>
    <s v="Office Supplies"/>
    <x v="6"/>
    <n v="0.81"/>
  </r>
  <r>
    <s v="Dianna Vittorini"/>
    <n v="19840"/>
    <x v="1199"/>
    <d v="2010-05-27T00:00:00"/>
    <x v="7"/>
    <s v="2010"/>
    <n v="3"/>
    <b v="0"/>
    <x v="5"/>
    <n v="25"/>
    <n v="8270.57"/>
    <n v="0.08"/>
    <s v="Delivery Truck"/>
    <n v="2851.46"/>
    <n v="400.97"/>
    <n v="48.26"/>
    <s v="Yukon"/>
    <s v="Yukon"/>
    <s v="Corporate"/>
    <s v="Technology"/>
    <x v="16"/>
    <n v="0.36"/>
  </r>
  <r>
    <s v="Benjamin Patterson"/>
    <n v="19943"/>
    <x v="385"/>
    <d v="2009-11-25T00:00:00"/>
    <x v="6"/>
    <s v="2009"/>
    <n v="1"/>
    <b v="0"/>
    <x v="5"/>
    <n v="16"/>
    <n v="1959.92"/>
    <n v="7.0000000000000007E-2"/>
    <s v="Delivery Truck"/>
    <n v="-374.96"/>
    <n v="124.49"/>
    <n v="51.94"/>
    <s v="Yukon"/>
    <s v="Yukon"/>
    <s v="Corporate"/>
    <s v="Furniture"/>
    <x v="10"/>
    <n v="0.63"/>
  </r>
  <r>
    <s v="Dianna Vittorini"/>
    <n v="20002"/>
    <x v="678"/>
    <d v="2012-08-13T00:00:00"/>
    <x v="2"/>
    <s v="2012"/>
    <n v="1"/>
    <b v="0"/>
    <x v="4"/>
    <n v="9"/>
    <n v="41.03"/>
    <n v="0.1"/>
    <s v="Regular Air"/>
    <n v="-30.47"/>
    <n v="4.7699999999999996"/>
    <n v="2.39"/>
    <s v="Yukon"/>
    <s v="Yukon"/>
    <s v="Corporate"/>
    <s v="Technology"/>
    <x v="7"/>
    <n v="0.72"/>
  </r>
  <r>
    <s v="Anna Chung"/>
    <n v="20066"/>
    <x v="780"/>
    <d v="2012-09-03T00:00:00"/>
    <x v="11"/>
    <s v="2012"/>
    <n v="1"/>
    <b v="0"/>
    <x v="5"/>
    <n v="3"/>
    <n v="40.79"/>
    <n v="0.02"/>
    <s v="Regular Air"/>
    <n v="-11.69"/>
    <n v="11.58"/>
    <n v="5.72"/>
    <s v="Yukon"/>
    <s v="Yukon"/>
    <s v="Home Office"/>
    <s v="Office Supplies"/>
    <x v="8"/>
    <n v="0.35"/>
  </r>
  <r>
    <s v="Anna Chung"/>
    <n v="20066"/>
    <x v="780"/>
    <d v="2012-09-04T00:00:00"/>
    <x v="11"/>
    <s v="2012"/>
    <n v="2"/>
    <b v="0"/>
    <x v="5"/>
    <n v="16"/>
    <n v="524.25"/>
    <n v="0"/>
    <s v="Regular Air"/>
    <n v="124.18"/>
    <n v="30.98"/>
    <n v="8.74"/>
    <s v="Yukon"/>
    <s v="Yukon"/>
    <s v="Home Office"/>
    <s v="Office Supplies"/>
    <x v="5"/>
    <n v="0.4"/>
  </r>
  <r>
    <s v="Benjamin Farhat"/>
    <n v="20615"/>
    <x v="13"/>
    <d v="2012-04-16T00:00:00"/>
    <x v="8"/>
    <s v="2012"/>
    <n v="1"/>
    <b v="0"/>
    <x v="4"/>
    <n v="29"/>
    <n v="151.09"/>
    <n v="0.02"/>
    <s v="Express Air"/>
    <n v="4.59"/>
    <n v="4.76"/>
    <n v="3.01"/>
    <s v="Yukon"/>
    <s v="Yukon"/>
    <s v="Home Office"/>
    <s v="Office Supplies"/>
    <x v="5"/>
    <n v="0.36"/>
  </r>
  <r>
    <s v="Dianna Vittorini"/>
    <n v="20864"/>
    <x v="1096"/>
    <d v="2011-12-08T00:00:00"/>
    <x v="9"/>
    <s v="2011"/>
    <n v="2"/>
    <b v="0"/>
    <x v="1"/>
    <n v="19"/>
    <n v="251.45"/>
    <n v="0.06"/>
    <s v="Regular Air"/>
    <n v="90"/>
    <n v="13.4"/>
    <n v="4.95"/>
    <s v="Yukon"/>
    <s v="Yukon"/>
    <s v="Corporate"/>
    <s v="Furniture"/>
    <x v="4"/>
    <n v="0.37"/>
  </r>
  <r>
    <s v="Rob Williams"/>
    <n v="20868"/>
    <x v="639"/>
    <d v="2010-10-16T00:00:00"/>
    <x v="0"/>
    <s v="2010"/>
    <n v="7"/>
    <b v="0"/>
    <x v="0"/>
    <n v="9"/>
    <n v="1609.19"/>
    <n v="0.03"/>
    <s v="Regular Air"/>
    <n v="188.91"/>
    <n v="178.47"/>
    <n v="19.989999999999998"/>
    <s v="Yukon"/>
    <s v="Yukon"/>
    <s v="Home Office"/>
    <s v="Office Supplies"/>
    <x v="0"/>
    <n v="0.55000000000000004"/>
  </r>
  <r>
    <s v="Quincy Jones"/>
    <n v="21541"/>
    <x v="171"/>
    <d v="2009-10-10T00:00:00"/>
    <x v="0"/>
    <s v="2009"/>
    <n v="2"/>
    <b v="0"/>
    <x v="3"/>
    <n v="43"/>
    <n v="3044.7"/>
    <n v="0.04"/>
    <s v="Delivery Truck"/>
    <n v="-78.36"/>
    <n v="70.98"/>
    <n v="26.74"/>
    <s v="Yukon"/>
    <s v="Yukon"/>
    <s v="Corporate"/>
    <s v="Furniture"/>
    <x v="9"/>
    <n v="0.6"/>
  </r>
  <r>
    <s v="Dianna Vittorini"/>
    <n v="22661"/>
    <x v="471"/>
    <d v="2010-09-29T00:00:00"/>
    <x v="11"/>
    <s v="2010"/>
    <n v="3"/>
    <b v="0"/>
    <x v="3"/>
    <n v="11"/>
    <n v="18.260000000000002"/>
    <n v="0.05"/>
    <s v="Regular Air"/>
    <n v="-3.89"/>
    <n v="1.68"/>
    <n v="0.7"/>
    <s v="Yukon"/>
    <s v="Yukon"/>
    <s v="Corporate"/>
    <s v="Office Supplies"/>
    <x v="12"/>
    <n v="0.6"/>
  </r>
  <r>
    <s v="Benjamin Farhat"/>
    <n v="22689"/>
    <x v="87"/>
    <d v="2011-10-11T00:00:00"/>
    <x v="0"/>
    <s v="2011"/>
    <n v="2"/>
    <b v="0"/>
    <x v="0"/>
    <n v="39"/>
    <n v="2405"/>
    <n v="0.1"/>
    <s v="Regular Air"/>
    <n v="696.17"/>
    <n v="67.84"/>
    <n v="0.99"/>
    <s v="Yukon"/>
    <s v="Yukon"/>
    <s v="Home Office"/>
    <s v="Office Supplies"/>
    <x v="1"/>
    <n v="0.57999999999999996"/>
  </r>
  <r>
    <s v="Benjamin Patterson"/>
    <n v="23361"/>
    <x v="122"/>
    <d v="2010-07-04T00:00:00"/>
    <x v="1"/>
    <s v="2010"/>
    <n v="1"/>
    <b v="0"/>
    <x v="5"/>
    <n v="2"/>
    <n v="3.23"/>
    <n v="0.06"/>
    <s v="Regular Air"/>
    <n v="-2.73"/>
    <n v="1.26"/>
    <n v="0.7"/>
    <s v="Yukon"/>
    <s v="Yukon"/>
    <s v="Corporate"/>
    <s v="Office Supplies"/>
    <x v="6"/>
    <n v="0.81"/>
  </r>
  <r>
    <s v="Benjamin Patterson"/>
    <n v="23361"/>
    <x v="122"/>
    <d v="2010-07-04T00:00:00"/>
    <x v="1"/>
    <s v="2010"/>
    <n v="1"/>
    <b v="0"/>
    <x v="5"/>
    <n v="36"/>
    <n v="2861.66"/>
    <n v="0.04"/>
    <s v="Regular Air"/>
    <n v="-921.68"/>
    <n v="80.98"/>
    <n v="35"/>
    <s v="Yukon"/>
    <s v="Yukon"/>
    <s v="Corporate"/>
    <s v="Office Supplies"/>
    <x v="0"/>
    <n v="0.81"/>
  </r>
  <r>
    <s v="Benjamin Patterson"/>
    <n v="23361"/>
    <x v="122"/>
    <d v="2010-07-03T00:00:00"/>
    <x v="1"/>
    <s v="2010"/>
    <n v="0"/>
    <s v="FREE DELIVERY"/>
    <x v="5"/>
    <n v="7"/>
    <n v="373.27749999999997"/>
    <n v="7.0000000000000007E-2"/>
    <s v="Regular Air"/>
    <n v="-204.93"/>
    <n v="65.989999999999995"/>
    <n v="5.26"/>
    <s v="Yukon"/>
    <s v="Yukon"/>
    <s v="Corporate"/>
    <s v="Technology"/>
    <x v="3"/>
    <n v="0.56000000000000005"/>
  </r>
  <r>
    <s v="Quincy Jones"/>
    <n v="23396"/>
    <x v="1368"/>
    <d v="2010-06-20T00:00:00"/>
    <x v="3"/>
    <s v="2010"/>
    <n v="2"/>
    <b v="0"/>
    <x v="0"/>
    <n v="30"/>
    <n v="11481.03"/>
    <n v="0.08"/>
    <s v="Delivery Truck"/>
    <n v="2799.65"/>
    <n v="399.98"/>
    <n v="12.06"/>
    <s v="Yukon"/>
    <s v="Yukon"/>
    <s v="Home Office"/>
    <s v="Technology"/>
    <x v="16"/>
    <n v="0.56000000000000005"/>
  </r>
  <r>
    <s v="Cindy Chapman"/>
    <n v="23427"/>
    <x v="152"/>
    <d v="2011-08-15T00:00:00"/>
    <x v="2"/>
    <s v="2011"/>
    <n v="7"/>
    <b v="0"/>
    <x v="0"/>
    <n v="30"/>
    <n v="442.76"/>
    <n v="0.09"/>
    <s v="Regular Air"/>
    <n v="-17.11"/>
    <n v="15.01"/>
    <n v="8.4"/>
    <s v="Yukon"/>
    <s v="Yukon"/>
    <s v="Corporate"/>
    <s v="Office Supplies"/>
    <x v="2"/>
    <n v="0.39"/>
  </r>
  <r>
    <s v="Cindy Chapman"/>
    <n v="23427"/>
    <x v="152"/>
    <d v="2011-08-17T00:00:00"/>
    <x v="2"/>
    <s v="2011"/>
    <n v="9"/>
    <b v="0"/>
    <x v="0"/>
    <n v="22"/>
    <n v="2684.98"/>
    <n v="0.03"/>
    <s v="Regular Air"/>
    <n v="1115.1400000000001"/>
    <n v="120.98"/>
    <n v="9.07"/>
    <s v="Yukon"/>
    <s v="Yukon"/>
    <s v="Corporate"/>
    <s v="Office Supplies"/>
    <x v="2"/>
    <n v="0.35"/>
  </r>
  <r>
    <s v="Ricardo Block"/>
    <n v="23751"/>
    <x v="466"/>
    <d v="2009-03-19T00:00:00"/>
    <x v="4"/>
    <s v="2009"/>
    <n v="1"/>
    <b v="0"/>
    <x v="4"/>
    <n v="44"/>
    <n v="10364.36"/>
    <n v="0.01"/>
    <s v="Delivery Truck"/>
    <n v="1049.03"/>
    <n v="220.98"/>
    <n v="64.66"/>
    <s v="Yukon"/>
    <s v="Yukon"/>
    <s v="Corporate"/>
    <s v="Furniture"/>
    <x v="9"/>
    <n v="0.62"/>
  </r>
  <r>
    <s v="Cindy Stewart"/>
    <n v="23943"/>
    <x v="431"/>
    <d v="2011-06-25T00:00:00"/>
    <x v="3"/>
    <s v="2011"/>
    <n v="2"/>
    <b v="0"/>
    <x v="5"/>
    <n v="24"/>
    <n v="376.53"/>
    <n v="0.03"/>
    <s v="Regular Air"/>
    <n v="3.44"/>
    <n v="15.94"/>
    <n v="5.45"/>
    <s v="Yukon"/>
    <s v="Yukon"/>
    <s v="Corporate"/>
    <s v="Office Supplies"/>
    <x v="12"/>
    <n v="0.55000000000000004"/>
  </r>
  <r>
    <s v="Quincy Jones"/>
    <n v="24608"/>
    <x v="556"/>
    <d v="2012-08-15T00:00:00"/>
    <x v="2"/>
    <s v="2012"/>
    <n v="1"/>
    <b v="0"/>
    <x v="4"/>
    <n v="50"/>
    <n v="197.36"/>
    <n v="7.0000000000000007E-2"/>
    <s v="Regular Air"/>
    <n v="-43.5"/>
    <n v="4.18"/>
    <n v="2.99"/>
    <s v="Yukon"/>
    <s v="Yukon"/>
    <s v="Home Office"/>
    <s v="Office Supplies"/>
    <x v="2"/>
    <n v="0.37"/>
  </r>
  <r>
    <s v="Ed Braxton"/>
    <n v="25507"/>
    <x v="118"/>
    <d v="2009-08-06T00:00:00"/>
    <x v="2"/>
    <s v="2009"/>
    <n v="1"/>
    <b v="0"/>
    <x v="3"/>
    <n v="8"/>
    <n v="555.20000000000005"/>
    <n v="0.06"/>
    <s v="Regular Air"/>
    <n v="-267.86"/>
    <n v="64.650000000000006"/>
    <n v="35"/>
    <s v="Yukon"/>
    <s v="Yukon"/>
    <s v="Home Office"/>
    <s v="Office Supplies"/>
    <x v="0"/>
    <n v="0.8"/>
  </r>
  <r>
    <s v="Quincy Jones"/>
    <n v="25509"/>
    <x v="957"/>
    <d v="2009-05-24T00:00:00"/>
    <x v="7"/>
    <s v="2009"/>
    <n v="2"/>
    <b v="0"/>
    <x v="5"/>
    <n v="43"/>
    <n v="212.28"/>
    <n v="0.06"/>
    <s v="Regular Air"/>
    <n v="-103.22"/>
    <n v="4.9800000000000004"/>
    <n v="4.95"/>
    <s v="Yukon"/>
    <s v="Yukon"/>
    <s v="Corporate"/>
    <s v="Office Supplies"/>
    <x v="2"/>
    <n v="0.37"/>
  </r>
  <r>
    <s v="Ed Braxton"/>
    <n v="25952"/>
    <x v="1227"/>
    <d v="2010-09-05T00:00:00"/>
    <x v="11"/>
    <s v="2010"/>
    <n v="1"/>
    <b v="0"/>
    <x v="1"/>
    <n v="50"/>
    <n v="2864.1005"/>
    <n v="0.03"/>
    <s v="Regular Air"/>
    <n v="697.82"/>
    <n v="65.989999999999995"/>
    <n v="8.99"/>
    <s v="Yukon"/>
    <s v="Yukon"/>
    <s v="Home Office"/>
    <s v="Technology"/>
    <x v="3"/>
    <n v="0.55000000000000004"/>
  </r>
  <r>
    <s v="Benjamin Farhat"/>
    <n v="26336"/>
    <x v="321"/>
    <d v="2012-05-28T00:00:00"/>
    <x v="7"/>
    <s v="2012"/>
    <n v="2"/>
    <b v="0"/>
    <x v="1"/>
    <n v="39"/>
    <n v="1516.82"/>
    <n v="0.1"/>
    <s v="Regular Air"/>
    <n v="-83.28"/>
    <n v="40.98"/>
    <n v="6.5"/>
    <s v="Yukon"/>
    <s v="Yukon"/>
    <s v="Home Office"/>
    <s v="Technology"/>
    <x v="7"/>
    <n v="0.74"/>
  </r>
  <r>
    <s v="Benjamin Farhat"/>
    <n v="26336"/>
    <x v="321"/>
    <d v="2012-05-27T00:00:00"/>
    <x v="7"/>
    <s v="2012"/>
    <n v="1"/>
    <b v="0"/>
    <x v="1"/>
    <n v="45"/>
    <n v="2752.68"/>
    <n v="0.04"/>
    <s v="Regular Air"/>
    <n v="430.32"/>
    <n v="62.18"/>
    <n v="12.78"/>
    <s v="Yukon"/>
    <s v="Yukon"/>
    <s v="Home Office"/>
    <s v="Office Supplies"/>
    <x v="0"/>
    <n v="0.57999999999999996"/>
  </r>
  <r>
    <s v="Cindy Chapman"/>
    <n v="27558"/>
    <x v="1223"/>
    <d v="2011-07-08T00:00:00"/>
    <x v="1"/>
    <s v="2011"/>
    <n v="1"/>
    <b v="0"/>
    <x v="3"/>
    <n v="21"/>
    <n v="423.24"/>
    <n v="0.1"/>
    <s v="Regular Air"/>
    <n v="128.83000000000001"/>
    <n v="21.38"/>
    <n v="2.99"/>
    <s v="Yukon"/>
    <s v="Yukon"/>
    <s v="Consumer"/>
    <s v="Office Supplies"/>
    <x v="2"/>
    <n v="0.37"/>
  </r>
  <r>
    <s v="Ed Braxton"/>
    <n v="27969"/>
    <x v="49"/>
    <d v="2010-06-15T00:00:00"/>
    <x v="3"/>
    <s v="2010"/>
    <n v="7"/>
    <b v="0"/>
    <x v="0"/>
    <n v="43"/>
    <n v="5677.87"/>
    <n v="0.04"/>
    <s v="Delivery Truck"/>
    <n v="-824.09"/>
    <n v="130.97999999999999"/>
    <n v="54.74"/>
    <s v="Yukon"/>
    <s v="Yukon"/>
    <s v="Home Office"/>
    <s v="Furniture"/>
    <x v="9"/>
    <n v="0.69"/>
  </r>
  <r>
    <s v="Ed Braxton"/>
    <n v="27969"/>
    <x v="49"/>
    <d v="2010-06-12T00:00:00"/>
    <x v="3"/>
    <s v="2010"/>
    <n v="4"/>
    <b v="0"/>
    <x v="0"/>
    <n v="9"/>
    <n v="732.72"/>
    <n v="0.03"/>
    <s v="Regular Air"/>
    <n v="8.6"/>
    <n v="83.1"/>
    <n v="6.13"/>
    <s v="Yukon"/>
    <s v="Yukon"/>
    <s v="Home Office"/>
    <s v="Technology"/>
    <x v="7"/>
    <n v="0.45"/>
  </r>
  <r>
    <s v="Ed Braxton"/>
    <n v="27969"/>
    <x v="49"/>
    <d v="2010-06-13T00:00:00"/>
    <x v="3"/>
    <s v="2010"/>
    <n v="5"/>
    <b v="0"/>
    <x v="0"/>
    <n v="32"/>
    <n v="687.47"/>
    <n v="0.1"/>
    <s v="Delivery Truck"/>
    <n v="-1533.15"/>
    <n v="20.98"/>
    <n v="53.03"/>
    <s v="Yukon"/>
    <s v="Yukon"/>
    <s v="Home Office"/>
    <s v="Office Supplies"/>
    <x v="0"/>
    <n v="0.78"/>
  </r>
  <r>
    <s v="Bruce Degenhardt"/>
    <n v="29637"/>
    <x v="1061"/>
    <d v="2009-05-27T00:00:00"/>
    <x v="7"/>
    <s v="2009"/>
    <n v="2"/>
    <b v="0"/>
    <x v="1"/>
    <n v="34"/>
    <n v="598.19000000000005"/>
    <n v="0.09"/>
    <s v="Regular Air"/>
    <n v="-6.61"/>
    <n v="17.98"/>
    <n v="8.51"/>
    <s v="Yukon"/>
    <s v="Yukon"/>
    <s v="Home Office"/>
    <s v="Technology"/>
    <x v="16"/>
    <n v="0.4"/>
  </r>
  <r>
    <s v="Cindy Chapman"/>
    <n v="30469"/>
    <x v="574"/>
    <d v="2012-12-27T00:00:00"/>
    <x v="9"/>
    <s v="2012"/>
    <n v="2"/>
    <b v="0"/>
    <x v="3"/>
    <n v="46"/>
    <n v="304.26"/>
    <n v="0.1"/>
    <s v="Regular Air"/>
    <n v="28.93"/>
    <n v="7.08"/>
    <n v="2.35"/>
    <s v="Yukon"/>
    <s v="Yukon"/>
    <s v="Corporate"/>
    <s v="Office Supplies"/>
    <x v="12"/>
    <n v="0.47"/>
  </r>
  <r>
    <s v="Benjamin Patterson"/>
    <n v="31460"/>
    <x v="1269"/>
    <d v="2012-08-28T00:00:00"/>
    <x v="2"/>
    <s v="2012"/>
    <n v="2"/>
    <b v="0"/>
    <x v="1"/>
    <n v="9"/>
    <n v="990.67"/>
    <n v="0.08"/>
    <s v="Regular Air"/>
    <n v="-365.32"/>
    <n v="110.98"/>
    <n v="35"/>
    <s v="Yukon"/>
    <s v="Yukon"/>
    <s v="Corporate"/>
    <s v="Office Supplies"/>
    <x v="0"/>
    <n v="0.82"/>
  </r>
  <r>
    <s v="Ashley Jarboe"/>
    <n v="31939"/>
    <x v="1085"/>
    <d v="2011-06-27T00:00:00"/>
    <x v="3"/>
    <s v="2011"/>
    <n v="2"/>
    <b v="0"/>
    <x v="1"/>
    <n v="13"/>
    <n v="1506.8375000000001"/>
    <n v="7.0000000000000007E-2"/>
    <s v="Regular Air"/>
    <n v="-75.010000000000005"/>
    <n v="140.99"/>
    <n v="4.2"/>
    <s v="Yukon"/>
    <s v="Yukon"/>
    <s v="Small Business"/>
    <s v="Technology"/>
    <x v="3"/>
    <n v="0.59"/>
  </r>
  <r>
    <s v="Ashley Jarboe"/>
    <n v="33826"/>
    <x v="412"/>
    <d v="2010-12-23T00:00:00"/>
    <x v="9"/>
    <s v="2010"/>
    <n v="4"/>
    <b v="0"/>
    <x v="0"/>
    <n v="13"/>
    <n v="185.83"/>
    <n v="0.03"/>
    <s v="Regular Air"/>
    <n v="58.16"/>
    <n v="14.34"/>
    <n v="5"/>
    <s v="Yukon"/>
    <s v="Yukon"/>
    <s v="Small Business"/>
    <s v="Furniture"/>
    <x v="4"/>
    <n v="0.49"/>
  </r>
  <r>
    <s v="Craig Yedwab"/>
    <n v="34151"/>
    <x v="1117"/>
    <d v="2011-09-10T00:00:00"/>
    <x v="11"/>
    <s v="2011"/>
    <n v="1"/>
    <b v="0"/>
    <x v="3"/>
    <n v="26"/>
    <n v="4097.1445000000003"/>
    <n v="0.1"/>
    <s v="Regular Air"/>
    <n v="501.54"/>
    <n v="205.99"/>
    <n v="8.99"/>
    <s v="Yukon"/>
    <s v="Yukon"/>
    <s v="Corporate"/>
    <s v="Technology"/>
    <x v="3"/>
    <n v="0.56000000000000005"/>
  </r>
  <r>
    <s v="Cindy Chapman"/>
    <n v="34659"/>
    <x v="308"/>
    <d v="2012-11-21T00:00:00"/>
    <x v="6"/>
    <s v="2012"/>
    <n v="2"/>
    <b v="0"/>
    <x v="1"/>
    <n v="42"/>
    <n v="259.43"/>
    <n v="0"/>
    <s v="Regular Air"/>
    <n v="-52.52"/>
    <n v="5.77"/>
    <n v="4.97"/>
    <s v="Yukon"/>
    <s v="Yukon"/>
    <s v="Consumer"/>
    <s v="Office Supplies"/>
    <x v="2"/>
    <n v="0.35"/>
  </r>
  <r>
    <s v="Ricardo Block"/>
    <n v="35200"/>
    <x v="440"/>
    <d v="2009-02-07T00:00:00"/>
    <x v="5"/>
    <s v="2009"/>
    <n v="2"/>
    <b v="0"/>
    <x v="4"/>
    <n v="15"/>
    <n v="150.24"/>
    <n v="0.08"/>
    <s v="Regular Air"/>
    <n v="-102.93"/>
    <n v="9.98"/>
    <n v="12.52"/>
    <s v="Yukon"/>
    <s v="Yukon"/>
    <s v="Corporate"/>
    <s v="Furniture"/>
    <x v="4"/>
    <n v="0.56999999999999995"/>
  </r>
  <r>
    <s v="Cindy Chapman"/>
    <n v="35456"/>
    <x v="279"/>
    <d v="2012-11-03T00:00:00"/>
    <x v="6"/>
    <s v="2012"/>
    <n v="2"/>
    <b v="0"/>
    <x v="5"/>
    <n v="37"/>
    <n v="46.37"/>
    <n v="0.03"/>
    <s v="Regular Air"/>
    <n v="-19.809999999999999"/>
    <n v="1.26"/>
    <n v="0.7"/>
    <s v="Yukon"/>
    <s v="Yukon"/>
    <s v="Corporate"/>
    <s v="Office Supplies"/>
    <x v="6"/>
    <n v="0.81"/>
  </r>
  <r>
    <s v="Ashley Jarboe"/>
    <n v="35840"/>
    <x v="1274"/>
    <d v="2010-05-30T00:00:00"/>
    <x v="7"/>
    <s v="2010"/>
    <n v="1"/>
    <b v="0"/>
    <x v="1"/>
    <n v="36"/>
    <n v="173.08"/>
    <n v="0.04"/>
    <s v="Regular Air"/>
    <n v="81.63"/>
    <n v="4.91"/>
    <n v="0.5"/>
    <s v="Yukon"/>
    <s v="Yukon"/>
    <s v="Home Office"/>
    <s v="Office Supplies"/>
    <x v="11"/>
    <n v="0.36"/>
  </r>
  <r>
    <s v="Ashley Jarboe"/>
    <n v="35840"/>
    <x v="1274"/>
    <d v="2010-05-31T00:00:00"/>
    <x v="7"/>
    <s v="2010"/>
    <n v="2"/>
    <b v="0"/>
    <x v="1"/>
    <n v="49"/>
    <n v="3492.6585"/>
    <n v="0.08"/>
    <s v="Regular Air"/>
    <n v="1181.81"/>
    <n v="85.99"/>
    <n v="0.99"/>
    <s v="Yukon"/>
    <s v="Yukon"/>
    <s v="Home Office"/>
    <s v="Technology"/>
    <x v="3"/>
    <n v="0.55000000000000004"/>
  </r>
  <r>
    <s v="Ashley Jarboe"/>
    <n v="36069"/>
    <x v="738"/>
    <d v="2009-12-10T00:00:00"/>
    <x v="9"/>
    <s v="2009"/>
    <n v="5"/>
    <b v="0"/>
    <x v="0"/>
    <n v="13"/>
    <n v="453.09"/>
    <n v="0.09"/>
    <s v="Regular Air"/>
    <n v="107.74"/>
    <n v="35.94"/>
    <n v="6.66"/>
    <s v="Yukon"/>
    <s v="Yukon"/>
    <s v="Home Office"/>
    <s v="Office Supplies"/>
    <x v="8"/>
    <n v="0.4"/>
  </r>
  <r>
    <s v="Ashley Jarboe"/>
    <n v="36069"/>
    <x v="738"/>
    <d v="2009-12-12T00:00:00"/>
    <x v="9"/>
    <s v="2009"/>
    <n v="7"/>
    <b v="0"/>
    <x v="0"/>
    <n v="15"/>
    <n v="2758.22"/>
    <n v="0"/>
    <s v="Regular Air"/>
    <n v="966.81"/>
    <n v="170.98"/>
    <n v="13.99"/>
    <s v="Yukon"/>
    <s v="Yukon"/>
    <s v="Home Office"/>
    <s v="Furniture"/>
    <x v="4"/>
    <n v="0.75"/>
  </r>
  <r>
    <s v="Ashley Jarboe"/>
    <n v="36069"/>
    <x v="738"/>
    <d v="2009-12-07T00:00:00"/>
    <x v="9"/>
    <s v="2009"/>
    <n v="2"/>
    <b v="0"/>
    <x v="0"/>
    <n v="20"/>
    <n v="102.61"/>
    <n v="0.09"/>
    <s v="Regular Air"/>
    <n v="-92.01"/>
    <n v="4.9800000000000004"/>
    <n v="7.44"/>
    <s v="Yukon"/>
    <s v="Yukon"/>
    <s v="Home Office"/>
    <s v="Office Supplies"/>
    <x v="5"/>
    <n v="0.36"/>
  </r>
  <r>
    <s v="Benjamin Patterson"/>
    <n v="36640"/>
    <x v="592"/>
    <d v="2011-11-20T00:00:00"/>
    <x v="6"/>
    <s v="2011"/>
    <n v="2"/>
    <b v="0"/>
    <x v="3"/>
    <n v="18"/>
    <n v="416.39"/>
    <n v="0.06"/>
    <s v="Express Air"/>
    <n v="119.47"/>
    <n v="22.24"/>
    <n v="1.99"/>
    <s v="Yukon"/>
    <s v="Yukon"/>
    <s v="Corporate"/>
    <s v="Technology"/>
    <x v="7"/>
    <n v="0.43"/>
  </r>
  <r>
    <s v="Ashley Jarboe"/>
    <n v="36931"/>
    <x v="642"/>
    <d v="2011-01-19T00:00:00"/>
    <x v="10"/>
    <s v="2011"/>
    <n v="0"/>
    <s v="FREE DELIVERY"/>
    <x v="3"/>
    <n v="46"/>
    <n v="180.56"/>
    <n v="0.1"/>
    <s v="Regular Air"/>
    <n v="-15.79"/>
    <n v="4.28"/>
    <n v="1.6"/>
    <s v="Yukon"/>
    <s v="Yukon"/>
    <s v="Home Office"/>
    <s v="Office Supplies"/>
    <x v="12"/>
    <n v="0.57999999999999996"/>
  </r>
  <r>
    <s v="Ed Braxton"/>
    <n v="37543"/>
    <x v="37"/>
    <d v="2012-01-01T00:00:00"/>
    <x v="10"/>
    <s v="2012"/>
    <n v="1"/>
    <b v="0"/>
    <x v="4"/>
    <n v="6"/>
    <n v="241.85"/>
    <n v="0.01"/>
    <s v="Regular Air"/>
    <n v="-4.5"/>
    <n v="36.549999999999997"/>
    <n v="13.89"/>
    <s v="Yukon"/>
    <s v="Yukon"/>
    <s v="Home Office"/>
    <s v="Office Supplies"/>
    <x v="12"/>
    <n v="0.41"/>
  </r>
  <r>
    <s v="Cindy Stewart"/>
    <n v="39111"/>
    <x v="377"/>
    <d v="2011-07-28T00:00:00"/>
    <x v="1"/>
    <s v="2011"/>
    <n v="3"/>
    <b v="0"/>
    <x v="4"/>
    <n v="1"/>
    <n v="182.4"/>
    <n v="0.09"/>
    <s v="Regular Air"/>
    <n v="-114.22"/>
    <n v="178.47"/>
    <n v="19.989999999999998"/>
    <s v="Yukon"/>
    <s v="Yukon"/>
    <s v="Corporate"/>
    <s v="Office Supplies"/>
    <x v="0"/>
    <n v="0.55000000000000004"/>
  </r>
  <r>
    <s v="Cindy Stewart"/>
    <n v="39111"/>
    <x v="377"/>
    <d v="2011-07-27T00:00:00"/>
    <x v="1"/>
    <s v="2011"/>
    <n v="2"/>
    <b v="0"/>
    <x v="4"/>
    <n v="20"/>
    <n v="6004.35"/>
    <n v="0.05"/>
    <s v="Regular Air"/>
    <n v="1767.56"/>
    <n v="300.97000000000003"/>
    <n v="7.18"/>
    <s v="Yukon"/>
    <s v="Yukon"/>
    <s v="Corporate"/>
    <s v="Technology"/>
    <x v="7"/>
    <n v="0.48"/>
  </r>
  <r>
    <s v="Ed Braxton"/>
    <n v="39139"/>
    <x v="255"/>
    <d v="2010-11-13T00:00:00"/>
    <x v="6"/>
    <s v="2010"/>
    <n v="0"/>
    <s v="FREE DELIVERY"/>
    <x v="3"/>
    <n v="6"/>
    <n v="627.45299999999997"/>
    <n v="7.0000000000000007E-2"/>
    <s v="Regular Air"/>
    <n v="-408.25"/>
    <n v="125.99"/>
    <n v="8.08"/>
    <s v="Yukon"/>
    <s v="Yukon"/>
    <s v="Home Office"/>
    <s v="Technology"/>
    <x v="3"/>
    <n v="0.56999999999999995"/>
  </r>
  <r>
    <s v="Ed Braxton"/>
    <n v="39139"/>
    <x v="255"/>
    <d v="2010-11-15T00:00:00"/>
    <x v="6"/>
    <s v="2010"/>
    <n v="2"/>
    <b v="0"/>
    <x v="3"/>
    <n v="50"/>
    <n v="3000.88"/>
    <n v="0.01"/>
    <s v="Delivery Truck"/>
    <n v="-719.17"/>
    <n v="58.14"/>
    <n v="36.61"/>
    <s v="Yukon"/>
    <s v="Yukon"/>
    <s v="Home Office"/>
    <s v="Furniture"/>
    <x v="9"/>
    <n v="0.61"/>
  </r>
  <r>
    <s v="Ed Braxton"/>
    <n v="39139"/>
    <x v="255"/>
    <d v="2010-11-15T00:00:00"/>
    <x v="6"/>
    <s v="2010"/>
    <n v="2"/>
    <b v="0"/>
    <x v="3"/>
    <n v="31"/>
    <n v="6118.38"/>
    <n v="0.09"/>
    <s v="Regular Air"/>
    <n v="2042.58"/>
    <n v="209.84"/>
    <n v="21.21"/>
    <s v="Yukon"/>
    <s v="Yukon"/>
    <s v="Home Office"/>
    <s v="Furniture"/>
    <x v="4"/>
    <n v="0.59"/>
  </r>
  <r>
    <s v="Ashley Jarboe"/>
    <n v="39490"/>
    <x v="678"/>
    <d v="2012-08-12T00:00:00"/>
    <x v="2"/>
    <s v="2012"/>
    <n v="0"/>
    <s v="FREE DELIVERY"/>
    <x v="0"/>
    <n v="38"/>
    <n v="456.03"/>
    <n v="0.02"/>
    <s v="Regular Air"/>
    <n v="-61.61"/>
    <n v="11.97"/>
    <n v="5.81"/>
    <s v="Yukon"/>
    <s v="Yukon"/>
    <s v="Small Business"/>
    <s v="Office Supplies"/>
    <x v="12"/>
    <n v="0.6"/>
  </r>
  <r>
    <s v="Ashley Jarboe"/>
    <n v="39490"/>
    <x v="678"/>
    <d v="2012-08-16T00:00:00"/>
    <x v="2"/>
    <s v="2012"/>
    <n v="4"/>
    <b v="0"/>
    <x v="0"/>
    <n v="17"/>
    <n v="2844.64"/>
    <n v="0.03"/>
    <s v="Delivery Truck"/>
    <n v="16.47"/>
    <n v="159.31"/>
    <n v="60"/>
    <s v="Yukon"/>
    <s v="Yukon"/>
    <s v="Small Business"/>
    <s v="Furniture"/>
    <x v="10"/>
    <n v="0.55000000000000004"/>
  </r>
  <r>
    <s v="Cindy Chapman"/>
    <n v="39938"/>
    <x v="1071"/>
    <d v="2012-06-11T00:00:00"/>
    <x v="3"/>
    <s v="2012"/>
    <n v="1"/>
    <b v="0"/>
    <x v="1"/>
    <n v="5"/>
    <n v="169.27"/>
    <n v="0.1"/>
    <s v="Regular Air"/>
    <n v="-41.66"/>
    <n v="34.58"/>
    <n v="8.99"/>
    <s v="Yukon"/>
    <s v="Yukon"/>
    <s v="Corporate"/>
    <s v="Office Supplies"/>
    <x v="12"/>
    <n v="0.56000000000000005"/>
  </r>
  <r>
    <s v="Dianna Vittorini"/>
    <n v="40098"/>
    <x v="888"/>
    <d v="2012-02-07T00:00:00"/>
    <x v="5"/>
    <s v="2012"/>
    <n v="2"/>
    <b v="0"/>
    <x v="0"/>
    <n v="46"/>
    <n v="557.35"/>
    <n v="0"/>
    <s v="Regular Air"/>
    <n v="-9.19"/>
    <n v="11.5"/>
    <n v="7.19"/>
    <s v="Yukon"/>
    <s v="Yukon"/>
    <s v="Corporate"/>
    <s v="Office Supplies"/>
    <x v="2"/>
    <n v="0.4"/>
  </r>
  <r>
    <s v="Dianna Vittorini"/>
    <n v="40098"/>
    <x v="888"/>
    <d v="2012-02-09T00:00:00"/>
    <x v="5"/>
    <s v="2012"/>
    <n v="4"/>
    <b v="0"/>
    <x v="0"/>
    <n v="50"/>
    <n v="490.87"/>
    <n v="0"/>
    <s v="Regular Air"/>
    <n v="190.93"/>
    <n v="9.68"/>
    <n v="2.0299999999999998"/>
    <s v="Yukon"/>
    <s v="Yukon"/>
    <s v="Corporate"/>
    <s v="Office Supplies"/>
    <x v="5"/>
    <n v="0.37"/>
  </r>
  <r>
    <s v="Dario Medina"/>
    <n v="41056"/>
    <x v="909"/>
    <d v="2012-03-29T00:00:00"/>
    <x v="4"/>
    <s v="2012"/>
    <n v="3"/>
    <b v="0"/>
    <x v="5"/>
    <n v="4"/>
    <n v="137.54"/>
    <n v="0.08"/>
    <s v="Regular Air"/>
    <n v="-138.84"/>
    <n v="34.979999999999997"/>
    <n v="7.53"/>
    <s v="Yukon"/>
    <s v="Yukon"/>
    <s v="Small Business"/>
    <s v="Technology"/>
    <x v="7"/>
    <n v="0.76"/>
  </r>
  <r>
    <s v="Ed Braxton"/>
    <n v="42115"/>
    <x v="1213"/>
    <d v="2012-02-18T00:00:00"/>
    <x v="5"/>
    <s v="2012"/>
    <n v="0"/>
    <s v="FREE DELIVERY"/>
    <x v="5"/>
    <n v="21"/>
    <n v="673.92"/>
    <n v="0.01"/>
    <s v="Regular Air"/>
    <n v="224.71"/>
    <n v="31.78"/>
    <n v="1.99"/>
    <s v="Yukon"/>
    <s v="Yukon"/>
    <s v="Home Office"/>
    <s v="Technology"/>
    <x v="7"/>
    <n v="0.42"/>
  </r>
  <r>
    <s v="Ed Braxton"/>
    <n v="42115"/>
    <x v="1213"/>
    <d v="2012-02-19T00:00:00"/>
    <x v="5"/>
    <s v="2012"/>
    <n v="1"/>
    <b v="0"/>
    <x v="5"/>
    <n v="19"/>
    <n v="540.55999999999995"/>
    <n v="0.02"/>
    <s v="Regular Air"/>
    <n v="-93.46"/>
    <n v="28.28"/>
    <n v="13.99"/>
    <s v="Yukon"/>
    <s v="Yukon"/>
    <s v="Home Office"/>
    <s v="Office Supplies"/>
    <x v="0"/>
    <n v="0.57999999999999996"/>
  </r>
  <r>
    <s v="Ed Braxton"/>
    <n v="43459"/>
    <x v="647"/>
    <d v="2011-11-08T00:00:00"/>
    <x v="6"/>
    <s v="2011"/>
    <n v="1"/>
    <b v="0"/>
    <x v="5"/>
    <n v="26"/>
    <n v="13905.88"/>
    <n v="0.05"/>
    <s v="Regular Air"/>
    <n v="6441.18"/>
    <n v="574.74"/>
    <n v="24.49"/>
    <s v="Yukon"/>
    <s v="Yukon"/>
    <s v="Consumer"/>
    <s v="Technology"/>
    <x v="16"/>
    <n v="0.37"/>
  </r>
  <r>
    <s v="Ashley Jarboe"/>
    <n v="45476"/>
    <x v="551"/>
    <d v="2012-04-18T00:00:00"/>
    <x v="8"/>
    <s v="2012"/>
    <n v="0"/>
    <s v="FREE DELIVERY"/>
    <x v="5"/>
    <n v="48"/>
    <n v="1055.98"/>
    <n v="7.0000000000000007E-2"/>
    <s v="Regular Air"/>
    <n v="204.58"/>
    <n v="21.78"/>
    <n v="5.94"/>
    <s v="Yukon"/>
    <s v="Yukon"/>
    <s v="Home Office"/>
    <s v="Office Supplies"/>
    <x v="1"/>
    <n v="0.5"/>
  </r>
  <r>
    <s v="Dario Medina"/>
    <n v="45958"/>
    <x v="526"/>
    <d v="2011-05-26T00:00:00"/>
    <x v="7"/>
    <s v="2011"/>
    <n v="1"/>
    <b v="0"/>
    <x v="4"/>
    <n v="28"/>
    <n v="17599.39"/>
    <n v="0.03"/>
    <s v="Regular Air"/>
    <n v="5513.86"/>
    <n v="599.99"/>
    <n v="24.49"/>
    <s v="Yukon"/>
    <s v="Yukon"/>
    <s v="Small Business"/>
    <s v="Technology"/>
    <x v="13"/>
    <n v="0.5"/>
  </r>
  <r>
    <s v="Dario Medina"/>
    <n v="45958"/>
    <x v="526"/>
    <d v="2011-05-27T00:00:00"/>
    <x v="7"/>
    <s v="2011"/>
    <n v="2"/>
    <b v="0"/>
    <x v="4"/>
    <n v="16"/>
    <n v="115.34"/>
    <n v="0.02"/>
    <s v="Regular Air"/>
    <n v="13.83"/>
    <n v="6.69"/>
    <n v="3.1"/>
    <s v="Yukon"/>
    <s v="Yukon"/>
    <s v="Small Business"/>
    <s v="Office Supplies"/>
    <x v="5"/>
    <n v="0.36"/>
  </r>
  <r>
    <s v="Dario Medina"/>
    <n v="47591"/>
    <x v="173"/>
    <d v="2012-01-03T00:00:00"/>
    <x v="10"/>
    <s v="2012"/>
    <n v="1"/>
    <b v="0"/>
    <x v="5"/>
    <n v="27"/>
    <n v="279.39999999999998"/>
    <n v="0.1"/>
    <s v="Regular Air"/>
    <n v="-92.25"/>
    <n v="10.48"/>
    <n v="6.91"/>
    <s v="Yukon"/>
    <s v="Yukon"/>
    <s v="Small Business"/>
    <s v="Office Supplies"/>
    <x v="0"/>
    <n v="0.57999999999999996"/>
  </r>
  <r>
    <s v="Benjamin Farhat"/>
    <n v="49764"/>
    <x v="1348"/>
    <d v="2010-10-07T00:00:00"/>
    <x v="0"/>
    <s v="2010"/>
    <n v="4"/>
    <b v="0"/>
    <x v="0"/>
    <n v="37"/>
    <n v="395.37"/>
    <n v="7.0000000000000007E-2"/>
    <s v="Express Air"/>
    <n v="17.149999999999999"/>
    <n v="10.98"/>
    <n v="3.37"/>
    <s v="Yukon"/>
    <s v="Yukon"/>
    <s v="Home Office"/>
    <s v="Office Supplies"/>
    <x v="15"/>
    <n v="0.56999999999999995"/>
  </r>
  <r>
    <s v="Dianna Vittorini"/>
    <n v="50118"/>
    <x v="1369"/>
    <d v="2010-03-19T00:00:00"/>
    <x v="4"/>
    <s v="2010"/>
    <n v="1"/>
    <b v="0"/>
    <x v="3"/>
    <n v="19"/>
    <n v="337.38"/>
    <n v="0"/>
    <s v="Delivery Truck"/>
    <n v="-409.79"/>
    <n v="15.23"/>
    <n v="27.75"/>
    <s v="Yukon"/>
    <s v="Yukon"/>
    <s v="Corporate"/>
    <s v="Furniture"/>
    <x v="10"/>
    <n v="0.76"/>
  </r>
  <r>
    <s v="Dario Medina"/>
    <n v="50183"/>
    <x v="1199"/>
    <d v="2010-05-25T00:00:00"/>
    <x v="7"/>
    <s v="2010"/>
    <n v="1"/>
    <b v="0"/>
    <x v="1"/>
    <n v="20"/>
    <n v="116.55"/>
    <n v="0.09"/>
    <s v="Express Air"/>
    <n v="-39.67"/>
    <n v="5.58"/>
    <n v="5.3"/>
    <s v="Yukon"/>
    <s v="Yukon"/>
    <s v="Small Business"/>
    <s v="Office Supplies"/>
    <x v="8"/>
    <n v="0.35"/>
  </r>
  <r>
    <s v="Cindy Stewart"/>
    <n v="50786"/>
    <x v="1296"/>
    <d v="2009-10-19T00:00:00"/>
    <x v="0"/>
    <s v="2009"/>
    <n v="7"/>
    <b v="0"/>
    <x v="0"/>
    <n v="4"/>
    <n v="487.72"/>
    <n v="0.06"/>
    <s v="Delivery Truck"/>
    <n v="-192.3"/>
    <n v="119.99"/>
    <n v="14"/>
    <s v="Yukon"/>
    <s v="Yukon"/>
    <s v="Consumer"/>
    <s v="Technology"/>
    <x v="16"/>
    <n v="0.36"/>
  </r>
  <r>
    <s v="Cindy Stewart"/>
    <n v="50978"/>
    <x v="616"/>
    <d v="2012-04-02T00:00:00"/>
    <x v="8"/>
    <s v="2012"/>
    <n v="2"/>
    <b v="0"/>
    <x v="1"/>
    <n v="4"/>
    <n v="816.09"/>
    <n v="0.05"/>
    <s v="Regular Air"/>
    <n v="-150.29"/>
    <n v="210.55"/>
    <n v="9.99"/>
    <s v="Yukon"/>
    <s v="Yukon"/>
    <s v="Corporate"/>
    <s v="Office Supplies"/>
    <x v="0"/>
    <n v="0.6"/>
  </r>
  <r>
    <s v="Bruce Degenhardt"/>
    <n v="50983"/>
    <x v="1036"/>
    <d v="2011-06-29T00:00:00"/>
    <x v="3"/>
    <s v="2011"/>
    <n v="1"/>
    <b v="0"/>
    <x v="5"/>
    <n v="39"/>
    <n v="3063.1"/>
    <n v="0.06"/>
    <s v="Regular Air"/>
    <n v="-1022.02"/>
    <n v="80.98"/>
    <n v="35"/>
    <s v="Yukon"/>
    <s v="Yukon"/>
    <s v="Home Office"/>
    <s v="Office Supplies"/>
    <x v="0"/>
    <n v="0.81"/>
  </r>
  <r>
    <s v="Bruce Degenhardt"/>
    <n v="50983"/>
    <x v="1036"/>
    <d v="2011-06-30T00:00:00"/>
    <x v="3"/>
    <s v="2011"/>
    <n v="2"/>
    <b v="0"/>
    <x v="5"/>
    <n v="15"/>
    <n v="229.03"/>
    <n v="0.05"/>
    <s v="Regular Air"/>
    <n v="-28.58"/>
    <n v="15.51"/>
    <n v="5.8"/>
    <s v="Yukon"/>
    <s v="Yukon"/>
    <s v="Home Office"/>
    <s v="Office Supplies"/>
    <x v="0"/>
    <n v="0.6"/>
  </r>
  <r>
    <s v="Cindy Stewart"/>
    <n v="52002"/>
    <x v="1161"/>
    <d v="2009-06-05T00:00:00"/>
    <x v="3"/>
    <s v="2009"/>
    <n v="1"/>
    <b v="0"/>
    <x v="1"/>
    <n v="11"/>
    <n v="2489.85"/>
    <n v="0.06"/>
    <s v="Delivery Truck"/>
    <n v="-566.5"/>
    <n v="218.75"/>
    <n v="69.64"/>
    <s v="Yukon"/>
    <s v="Yukon"/>
    <s v="Corporate"/>
    <s v="Furniture"/>
    <x v="10"/>
    <n v="0.77"/>
  </r>
  <r>
    <s v="Trudy Bell"/>
    <n v="52227"/>
    <x v="630"/>
    <d v="2009-02-15T00:00:00"/>
    <x v="5"/>
    <s v="2009"/>
    <n v="3"/>
    <b v="0"/>
    <x v="4"/>
    <n v="37"/>
    <n v="240.52"/>
    <n v="0.05"/>
    <s v="Regular Air"/>
    <n v="-164.18"/>
    <n v="6.48"/>
    <n v="8.19"/>
    <s v="Yukon"/>
    <s v="Yukon"/>
    <s v="Consumer"/>
    <s v="Office Supplies"/>
    <x v="5"/>
    <n v="0.37"/>
  </r>
  <r>
    <s v="Bruce Degenhardt"/>
    <n v="52261"/>
    <x v="1106"/>
    <d v="2011-04-22T00:00:00"/>
    <x v="8"/>
    <s v="2011"/>
    <n v="1"/>
    <b v="0"/>
    <x v="3"/>
    <n v="49"/>
    <n v="10261.25"/>
    <n v="0.02"/>
    <s v="Delivery Truck"/>
    <n v="611.11"/>
    <n v="212.6"/>
    <n v="52.2"/>
    <s v="Yukon"/>
    <s v="Yukon"/>
    <s v="Home Office"/>
    <s v="Furniture"/>
    <x v="10"/>
    <n v="0.64"/>
  </r>
  <r>
    <s v="Ashley Jarboe"/>
    <n v="52743"/>
    <x v="454"/>
    <d v="2010-07-04T00:00:00"/>
    <x v="1"/>
    <s v="2010"/>
    <n v="0"/>
    <s v="FREE DELIVERY"/>
    <x v="1"/>
    <n v="46"/>
    <n v="5699.22"/>
    <n v="0.09"/>
    <s v="Regular Air"/>
    <n v="2812.63"/>
    <n v="150.97999999999999"/>
    <n v="13.99"/>
    <s v="Yukon"/>
    <s v="Yukon"/>
    <s v="Small Business"/>
    <s v="Technology"/>
    <x v="16"/>
    <n v="0.38"/>
  </r>
  <r>
    <s v="Cindy Chapman"/>
    <n v="53120"/>
    <x v="425"/>
    <d v="2012-05-19T00:00:00"/>
    <x v="7"/>
    <s v="2012"/>
    <n v="2"/>
    <b v="0"/>
    <x v="3"/>
    <n v="5"/>
    <n v="22.75"/>
    <n v="0.09"/>
    <s v="Regular Air"/>
    <n v="-0.45"/>
    <n v="4.76"/>
    <n v="0.88"/>
    <s v="Yukon"/>
    <s v="Yukon"/>
    <s v="Corporate"/>
    <s v="Office Supplies"/>
    <x v="5"/>
    <n v="0.39"/>
  </r>
  <r>
    <s v="Anna Chung"/>
    <n v="53920"/>
    <x v="466"/>
    <d v="2009-03-20T00:00:00"/>
    <x v="4"/>
    <s v="2009"/>
    <n v="2"/>
    <b v="0"/>
    <x v="5"/>
    <n v="18"/>
    <n v="433.31"/>
    <n v="0.05"/>
    <s v="Delivery Truck"/>
    <n v="-815.79"/>
    <n v="20.98"/>
    <n v="53.03"/>
    <s v="Yukon"/>
    <s v="Yukon"/>
    <s v="Home Office"/>
    <s v="Office Supplies"/>
    <x v="0"/>
    <n v="0.78"/>
  </r>
  <r>
    <s v="Rob Williams"/>
    <n v="54630"/>
    <x v="567"/>
    <d v="2012-08-14T00:00:00"/>
    <x v="2"/>
    <s v="2012"/>
    <n v="4"/>
    <b v="0"/>
    <x v="0"/>
    <n v="11"/>
    <n v="73.22"/>
    <n v="0.06"/>
    <s v="Regular Air"/>
    <n v="-34.53"/>
    <n v="6.48"/>
    <n v="6.22"/>
    <s v="Yukon"/>
    <s v="Yukon"/>
    <s v="Home Office"/>
    <s v="Office Supplies"/>
    <x v="5"/>
    <n v="0.37"/>
  </r>
  <r>
    <s v="Quincy Jones"/>
    <n v="55299"/>
    <x v="1103"/>
    <d v="2012-03-30T00:00:00"/>
    <x v="4"/>
    <s v="2012"/>
    <n v="0"/>
    <s v="FREE DELIVERY"/>
    <x v="0"/>
    <n v="20"/>
    <n v="22.28"/>
    <n v="0.09"/>
    <s v="Regular Air"/>
    <n v="-2.66"/>
    <n v="1.1399999999999999"/>
    <n v="0.7"/>
    <s v="Yukon"/>
    <s v="Yukon"/>
    <s v="Corporate"/>
    <s v="Office Supplies"/>
    <x v="6"/>
    <n v="0.38"/>
  </r>
  <r>
    <s v="Dario Medina"/>
    <n v="55520"/>
    <x v="700"/>
    <d v="2011-05-08T00:00:00"/>
    <x v="7"/>
    <s v="2011"/>
    <n v="1"/>
    <b v="0"/>
    <x v="5"/>
    <n v="43"/>
    <n v="525.77"/>
    <n v="0.08"/>
    <s v="Express Air"/>
    <n v="34.630000000000003"/>
    <n v="11.99"/>
    <n v="5.99"/>
    <s v="Yukon"/>
    <s v="Yukon"/>
    <s v="Small Business"/>
    <s v="Technology"/>
    <x v="16"/>
    <n v="0.36"/>
  </r>
  <r>
    <s v="Benjamin Farhat"/>
    <n v="55653"/>
    <x v="1234"/>
    <d v="2010-11-27T00:00:00"/>
    <x v="6"/>
    <s v="2010"/>
    <n v="1"/>
    <b v="0"/>
    <x v="4"/>
    <n v="34"/>
    <n v="15152.55"/>
    <n v="0.05"/>
    <s v="Delivery Truck"/>
    <n v="7719.21"/>
    <n v="500.98"/>
    <n v="28.14"/>
    <s v="Yukon"/>
    <s v="Yukon"/>
    <s v="Home Office"/>
    <s v="Technology"/>
    <x v="16"/>
    <n v="0.38"/>
  </r>
  <r>
    <s v="Quincy Jones"/>
    <n v="56577"/>
    <x v="1189"/>
    <d v="2011-11-03T00:00:00"/>
    <x v="6"/>
    <s v="2011"/>
    <n v="1"/>
    <b v="0"/>
    <x v="5"/>
    <n v="30"/>
    <n v="7497.08"/>
    <n v="0.02"/>
    <s v="Delivery Truck"/>
    <n v="698.67"/>
    <n v="296.18"/>
    <n v="54.12"/>
    <s v="Yukon"/>
    <s v="Yukon"/>
    <s v="Small Business"/>
    <s v="Furniture"/>
    <x v="10"/>
    <n v="0.76"/>
  </r>
  <r>
    <s v="Trudy Bell"/>
    <n v="56711"/>
    <x v="955"/>
    <d v="2011-02-11T00:00:00"/>
    <x v="5"/>
    <s v="2011"/>
    <n v="5"/>
    <b v="0"/>
    <x v="0"/>
    <n v="25"/>
    <n v="1279.45"/>
    <n v="0.01"/>
    <s v="Regular Air"/>
    <n v="558.25"/>
    <n v="48.04"/>
    <n v="7.23"/>
    <s v="Yukon"/>
    <s v="Yukon"/>
    <s v="Consumer"/>
    <s v="Office Supplies"/>
    <x v="5"/>
    <n v="0.37"/>
  </r>
  <r>
    <s v="Cindy Stewart"/>
    <n v="56769"/>
    <x v="1010"/>
    <d v="2010-12-01T00:00:00"/>
    <x v="9"/>
    <s v="2010"/>
    <n v="2"/>
    <b v="0"/>
    <x v="4"/>
    <n v="11"/>
    <n v="455.59"/>
    <n v="0.02"/>
    <s v="Regular Air"/>
    <n v="98.02"/>
    <n v="37.93"/>
    <n v="13.99"/>
    <s v="Yukon"/>
    <s v="Yukon"/>
    <s v="Consumer"/>
    <s v="Furniture"/>
    <x v="4"/>
    <n v="0.67"/>
  </r>
  <r>
    <s v="Rob Williams"/>
    <n v="57440"/>
    <x v="778"/>
    <d v="2010-07-30T00:00:00"/>
    <x v="1"/>
    <s v="2010"/>
    <n v="7"/>
    <b v="0"/>
    <x v="0"/>
    <n v="12"/>
    <n v="1171.232"/>
    <n v="0.04"/>
    <s v="Express Air"/>
    <n v="-43.25"/>
    <n v="115.99"/>
    <n v="2.5"/>
    <s v="Yukon"/>
    <s v="Yukon"/>
    <s v="Home Office"/>
    <s v="Technology"/>
    <x v="3"/>
    <n v="0.57999999999999996"/>
  </r>
  <r>
    <s v="Trudy Bell"/>
    <n v="57889"/>
    <x v="1370"/>
    <d v="2010-04-11T00:00:00"/>
    <x v="8"/>
    <s v="2010"/>
    <n v="4"/>
    <b v="0"/>
    <x v="0"/>
    <n v="39"/>
    <n v="723.3075"/>
    <n v="0.01"/>
    <s v="Regular Air"/>
    <n v="216.7"/>
    <n v="20.99"/>
    <n v="0.99"/>
    <s v="Yukon"/>
    <s v="Yukon"/>
    <s v="Consumer"/>
    <s v="Technology"/>
    <x v="3"/>
    <n v="0.56999999999999995"/>
  </r>
  <r>
    <s v="Benjamin Farhat"/>
    <n v="58564"/>
    <x v="1371"/>
    <d v="2012-11-13T00:00:00"/>
    <x v="6"/>
    <s v="2012"/>
    <n v="1"/>
    <b v="0"/>
    <x v="5"/>
    <n v="49"/>
    <n v="103.03"/>
    <n v="7.0000000000000007E-2"/>
    <s v="Regular Air"/>
    <n v="-82.63"/>
    <n v="2.08"/>
    <n v="2.56"/>
    <s v="Yukon"/>
    <s v="Yukon"/>
    <s v="Home Office"/>
    <s v="Office Supplies"/>
    <x v="15"/>
    <n v="0.55000000000000004"/>
  </r>
  <r>
    <s v="Dianna Vittorini"/>
    <n v="59072"/>
    <x v="1061"/>
    <d v="2009-05-27T00:00:00"/>
    <x v="7"/>
    <s v="2009"/>
    <n v="2"/>
    <b v="0"/>
    <x v="3"/>
    <n v="12"/>
    <n v="78.94"/>
    <n v="0.03"/>
    <s v="Express Air"/>
    <n v="-51.7"/>
    <n v="5.44"/>
    <n v="7.46"/>
    <s v="Yukon"/>
    <s v="Yukon"/>
    <s v="Corporate"/>
    <s v="Office Supplies"/>
    <x v="2"/>
    <n v="0.36"/>
  </r>
  <r>
    <s v="Dianna Vittorini"/>
    <n v="59072"/>
    <x v="1061"/>
    <d v="2009-05-26T00:00:00"/>
    <x v="7"/>
    <s v="2009"/>
    <n v="1"/>
    <b v="0"/>
    <x v="3"/>
    <n v="22"/>
    <n v="576.89"/>
    <n v="0.08"/>
    <s v="Regular Air"/>
    <n v="175.03"/>
    <n v="26.38"/>
    <n v="5.58"/>
    <s v="Yukon"/>
    <s v="Yukon"/>
    <s v="Corporate"/>
    <s v="Office Supplies"/>
    <x v="5"/>
    <n v="0.39"/>
  </r>
  <r>
    <s v="Dianna Vittorini"/>
    <n v="59072"/>
    <x v="1061"/>
    <d v="2009-05-27T00:00:00"/>
    <x v="7"/>
    <s v="2009"/>
    <n v="2"/>
    <b v="0"/>
    <x v="3"/>
    <n v="2"/>
    <n v="35.665999999999997"/>
    <n v="0.06"/>
    <s v="Regular Air"/>
    <n v="-112.19"/>
    <n v="20.99"/>
    <n v="2.5"/>
    <s v="Yukon"/>
    <s v="Yukon"/>
    <s v="Corporate"/>
    <s v="Technology"/>
    <x v="3"/>
    <n v="0.81"/>
  </r>
  <r>
    <s v="Dianna Vittorini"/>
    <n v="59072"/>
    <x v="1061"/>
    <d v="2009-05-27T00:00:00"/>
    <x v="7"/>
    <s v="2009"/>
    <n v="2"/>
    <b v="0"/>
    <x v="3"/>
    <n v="38"/>
    <n v="4191.5625"/>
    <n v="0"/>
    <s v="Regular Air"/>
    <n v="1286.53"/>
    <n v="125.99"/>
    <n v="2.5"/>
    <s v="Yukon"/>
    <s v="Yukon"/>
    <s v="Corporate"/>
    <s v="Technology"/>
    <x v="3"/>
    <n v="0.57999999999999996"/>
  </r>
  <r>
    <s v="Anna Chung"/>
    <n v="59652"/>
    <x v="90"/>
    <d v="2011-01-29T00:00:00"/>
    <x v="10"/>
    <s v="2011"/>
    <n v="2"/>
    <b v="0"/>
    <x v="4"/>
    <n v="17"/>
    <n v="312.03500000000003"/>
    <n v="0.05"/>
    <s v="Regular Air"/>
    <n v="-55.94"/>
    <n v="20.99"/>
    <n v="0.99"/>
    <s v="Yukon"/>
    <s v="Yukon"/>
    <s v="Home Office"/>
    <s v="Technology"/>
    <x v="3"/>
    <n v="0.83"/>
  </r>
  <r>
    <s v="Cindy Chapman"/>
    <n v="59783"/>
    <x v="1196"/>
    <d v="2010-08-24T00:00:00"/>
    <x v="2"/>
    <s v="2010"/>
    <n v="5"/>
    <b v="0"/>
    <x v="0"/>
    <n v="36"/>
    <n v="77.430000000000007"/>
    <n v="0.01"/>
    <s v="Regular Air"/>
    <n v="-60.07"/>
    <n v="2.08"/>
    <n v="2.56"/>
    <s v="Yukon"/>
    <s v="Yukon"/>
    <s v="Corporate"/>
    <s v="Office Supplies"/>
    <x v="15"/>
    <n v="0.55000000000000004"/>
  </r>
  <r>
    <s v="Brad Thomas"/>
    <n v="195"/>
    <x v="921"/>
    <d v="2010-12-29T00:00:00"/>
    <x v="9"/>
    <s v="2010"/>
    <n v="2"/>
    <b v="0"/>
    <x v="4"/>
    <n v="34"/>
    <n v="1315.74"/>
    <n v="0.03"/>
    <s v="Regular Air"/>
    <n v="260.87"/>
    <n v="36.549999999999997"/>
    <n v="13.89"/>
    <s v="Yukon"/>
    <s v="Yukon"/>
    <s v="Home Office"/>
    <s v="Office Supplies"/>
    <x v="12"/>
    <n v="0.41"/>
  </r>
  <r>
    <s v="Bart Folk"/>
    <n v="224"/>
    <x v="501"/>
    <d v="2009-06-18T00:00:00"/>
    <x v="3"/>
    <s v="2009"/>
    <n v="1"/>
    <b v="0"/>
    <x v="3"/>
    <n v="25"/>
    <n v="184.86"/>
    <n v="0.09"/>
    <s v="Regular Air"/>
    <n v="-33.950000000000003"/>
    <n v="7.38"/>
    <n v="5.21"/>
    <s v="Yukon"/>
    <s v="Yukon"/>
    <s v="Corporate"/>
    <s v="Furniture"/>
    <x v="4"/>
    <n v="0.56000000000000005"/>
  </r>
  <r>
    <s v="Bart Folk"/>
    <n v="224"/>
    <x v="501"/>
    <d v="2009-06-18T00:00:00"/>
    <x v="3"/>
    <s v="2009"/>
    <n v="1"/>
    <b v="0"/>
    <x v="3"/>
    <n v="44"/>
    <n v="267.85000000000002"/>
    <n v="0.04"/>
    <s v="Regular Air"/>
    <n v="-65.430000000000007"/>
    <n v="5.98"/>
    <n v="5.15"/>
    <s v="Yukon"/>
    <s v="Yukon"/>
    <s v="Corporate"/>
    <s v="Office Supplies"/>
    <x v="5"/>
    <n v="0.36"/>
  </r>
  <r>
    <s v="Bart Folk"/>
    <n v="224"/>
    <x v="501"/>
    <d v="2009-06-18T00:00:00"/>
    <x v="3"/>
    <s v="2009"/>
    <n v="1"/>
    <b v="0"/>
    <x v="3"/>
    <n v="33"/>
    <n v="528.5"/>
    <n v="0.04"/>
    <s v="Regular Air"/>
    <n v="-149.91999999999999"/>
    <n v="15.42"/>
    <n v="10.68"/>
    <s v="Yukon"/>
    <s v="Yukon"/>
    <s v="Corporate"/>
    <s v="Office Supplies"/>
    <x v="0"/>
    <n v="0.57999999999999996"/>
  </r>
  <r>
    <s v="Paul Lucas"/>
    <n v="263"/>
    <x v="741"/>
    <d v="2009-05-17T00:00:00"/>
    <x v="7"/>
    <s v="2009"/>
    <n v="1"/>
    <b v="0"/>
    <x v="1"/>
    <n v="25"/>
    <n v="136.77000000000001"/>
    <n v="0.09"/>
    <s v="Regular Air"/>
    <n v="-136.25"/>
    <n v="5.4"/>
    <n v="7.78"/>
    <s v="Yukon"/>
    <s v="Yukon"/>
    <s v="Corporate"/>
    <s v="Office Supplies"/>
    <x v="2"/>
    <n v="0.37"/>
  </r>
  <r>
    <s v="Dean Percer"/>
    <n v="353"/>
    <x v="376"/>
    <d v="2011-04-01T00:00:00"/>
    <x v="8"/>
    <s v="2011"/>
    <n v="92"/>
    <b v="0"/>
    <x v="0"/>
    <n v="21"/>
    <n v="46.94"/>
    <n v="0.02"/>
    <s v="Regular Air"/>
    <n v="3.88"/>
    <n v="2.21"/>
    <n v="1"/>
    <s v="Yukon"/>
    <s v="Yukon"/>
    <s v="Home Office"/>
    <s v="Office Supplies"/>
    <x v="12"/>
    <n v="0.38"/>
  </r>
  <r>
    <s v="Robert Barroso"/>
    <n v="417"/>
    <x v="440"/>
    <d v="2009-02-06T00:00:00"/>
    <x v="5"/>
    <s v="2009"/>
    <n v="1"/>
    <b v="0"/>
    <x v="4"/>
    <n v="39"/>
    <n v="15260.78"/>
    <n v="7.0000000000000007E-2"/>
    <s v="Delivery Truck"/>
    <n v="8734.8799999999992"/>
    <n v="500.98"/>
    <n v="28.14"/>
    <s v="Yukon"/>
    <s v="Yukon"/>
    <s v="Small Business"/>
    <s v="Technology"/>
    <x v="16"/>
    <n v="0.38"/>
  </r>
  <r>
    <s v="Robert Barroso"/>
    <n v="417"/>
    <x v="440"/>
    <d v="2009-02-07T00:00:00"/>
    <x v="5"/>
    <s v="2009"/>
    <n v="2"/>
    <b v="0"/>
    <x v="4"/>
    <n v="3"/>
    <n v="540.41"/>
    <n v="0.1"/>
    <s v="Regular Air"/>
    <n v="-170.98"/>
    <n v="178.47"/>
    <n v="19.989999999999998"/>
    <s v="Yukon"/>
    <s v="Yukon"/>
    <s v="Small Business"/>
    <s v="Office Supplies"/>
    <x v="0"/>
    <n v="0.55000000000000004"/>
  </r>
  <r>
    <s v="Brad Thomas"/>
    <n v="448"/>
    <x v="742"/>
    <d v="2011-08-22T00:00:00"/>
    <x v="2"/>
    <s v="2011"/>
    <n v="2"/>
    <b v="0"/>
    <x v="4"/>
    <n v="22"/>
    <n v="1162.4005"/>
    <n v="0.09"/>
    <s v="Regular Air"/>
    <n v="-284.63"/>
    <n v="65.989999999999995"/>
    <n v="19.989999999999998"/>
    <s v="Yukon"/>
    <s v="Yukon"/>
    <s v="Corporate"/>
    <s v="Technology"/>
    <x v="3"/>
    <n v="0.59"/>
  </r>
  <r>
    <s v="David Kendrick"/>
    <n v="871"/>
    <x v="856"/>
    <d v="2011-11-14T00:00:00"/>
    <x v="6"/>
    <s v="2011"/>
    <n v="0"/>
    <s v="FREE DELIVERY"/>
    <x v="0"/>
    <n v="17"/>
    <n v="104.94"/>
    <n v="0.06"/>
    <s v="Regular Air"/>
    <n v="-34.97"/>
    <n v="6.24"/>
    <n v="5.22"/>
    <s v="Yukon"/>
    <s v="Yukon"/>
    <s v="Home Office"/>
    <s v="Furniture"/>
    <x v="4"/>
    <n v="0.6"/>
  </r>
  <r>
    <s v="Luke Foster"/>
    <n v="929"/>
    <x v="1"/>
    <d v="2012-10-04T00:00:00"/>
    <x v="0"/>
    <s v="2012"/>
    <n v="3"/>
    <b v="0"/>
    <x v="1"/>
    <n v="21"/>
    <n v="227.66"/>
    <n v="0.04"/>
    <s v="Regular Air"/>
    <n v="-100.16"/>
    <n v="10.97"/>
    <n v="6.5"/>
    <s v="Yukon"/>
    <s v="Yukon"/>
    <s v="Corporate"/>
    <s v="Technology"/>
    <x v="7"/>
    <n v="0.64"/>
  </r>
  <r>
    <s v="Luke Foster"/>
    <n v="929"/>
    <x v="1"/>
    <d v="2012-10-03T00:00:00"/>
    <x v="0"/>
    <s v="2012"/>
    <n v="2"/>
    <b v="0"/>
    <x v="1"/>
    <n v="39"/>
    <n v="84.33"/>
    <n v="0.04"/>
    <s v="Regular Air"/>
    <n v="-64.290000000000006"/>
    <n v="2.08"/>
    <n v="2.56"/>
    <s v="Yukon"/>
    <s v="Yukon"/>
    <s v="Corporate"/>
    <s v="Office Supplies"/>
    <x v="15"/>
    <n v="0.55000000000000004"/>
  </r>
  <r>
    <s v="Maureen Gastineau"/>
    <n v="967"/>
    <x v="1276"/>
    <d v="2012-06-22T00:00:00"/>
    <x v="3"/>
    <s v="2012"/>
    <n v="2"/>
    <b v="0"/>
    <x v="4"/>
    <n v="6"/>
    <n v="90.56"/>
    <n v="0.03"/>
    <s v="Regular Air"/>
    <n v="-37.58"/>
    <n v="13.99"/>
    <n v="7.51"/>
    <s v="Yukon"/>
    <s v="Yukon"/>
    <s v="Consumer"/>
    <s v="Technology"/>
    <x v="16"/>
    <n v="0.39"/>
  </r>
  <r>
    <s v="Maureen Gastineau"/>
    <n v="967"/>
    <x v="1276"/>
    <d v="2012-06-21T00:00:00"/>
    <x v="3"/>
    <s v="2012"/>
    <n v="1"/>
    <b v="0"/>
    <x v="4"/>
    <n v="42"/>
    <n v="1634.9"/>
    <n v="0.01"/>
    <s v="Regular Air"/>
    <n v="502.42"/>
    <n v="37.74"/>
    <n v="2.9"/>
    <s v="Yukon"/>
    <s v="Yukon"/>
    <s v="Consumer"/>
    <s v="Office Supplies"/>
    <x v="12"/>
    <n v="0.59"/>
  </r>
  <r>
    <s v="Maureen Gastineau"/>
    <n v="967"/>
    <x v="1276"/>
    <d v="2012-06-23T00:00:00"/>
    <x v="3"/>
    <s v="2012"/>
    <n v="3"/>
    <b v="0"/>
    <x v="4"/>
    <n v="48"/>
    <n v="11278.18"/>
    <n v="0.01"/>
    <s v="Delivery Truck"/>
    <n v="1836.81"/>
    <n v="227.55"/>
    <n v="32.479999999999997"/>
    <s v="Yukon"/>
    <s v="Yukon"/>
    <s v="Consumer"/>
    <s v="Furniture"/>
    <x v="10"/>
    <n v="0.68"/>
  </r>
  <r>
    <s v="Ed Jacobs"/>
    <n v="1411"/>
    <x v="874"/>
    <d v="2009-12-22T00:00:00"/>
    <x v="9"/>
    <s v="2009"/>
    <n v="2"/>
    <b v="0"/>
    <x v="1"/>
    <n v="47"/>
    <n v="6717.9324999999999"/>
    <n v="0.09"/>
    <s v="Regular Air"/>
    <n v="1717.89"/>
    <n v="175.99"/>
    <n v="4.99"/>
    <s v="Yukon"/>
    <s v="Yukon"/>
    <s v="Small Business"/>
    <s v="Technology"/>
    <x v="3"/>
    <n v="0.59"/>
  </r>
  <r>
    <s v="Dave Poirier"/>
    <n v="1575"/>
    <x v="256"/>
    <d v="2011-09-14T00:00:00"/>
    <x v="11"/>
    <s v="2011"/>
    <n v="2"/>
    <b v="0"/>
    <x v="4"/>
    <n v="26"/>
    <n v="133.65"/>
    <n v="0.05"/>
    <s v="Regular Air"/>
    <n v="56.28"/>
    <n v="4.9800000000000004"/>
    <n v="0.8"/>
    <s v="Yukon"/>
    <s v="Yukon"/>
    <s v="Small Business"/>
    <s v="Office Supplies"/>
    <x v="5"/>
    <n v="0.36"/>
  </r>
  <r>
    <s v="Dave Poirier"/>
    <n v="1575"/>
    <x v="256"/>
    <d v="2011-09-14T00:00:00"/>
    <x v="11"/>
    <s v="2011"/>
    <n v="2"/>
    <b v="0"/>
    <x v="4"/>
    <n v="10"/>
    <n v="525.67399999999998"/>
    <n v="0.08"/>
    <s v="Regular Air"/>
    <n v="-147.02000000000001"/>
    <n v="65.989999999999995"/>
    <n v="5.26"/>
    <s v="Yukon"/>
    <s v="Yukon"/>
    <s v="Small Business"/>
    <s v="Technology"/>
    <x v="3"/>
    <n v="0.56000000000000005"/>
  </r>
  <r>
    <s v="Aleksandra Gannaway"/>
    <n v="1637"/>
    <x v="745"/>
    <d v="2011-02-07T00:00:00"/>
    <x v="5"/>
    <s v="2011"/>
    <n v="0"/>
    <s v="FREE DELIVERY"/>
    <x v="3"/>
    <n v="36"/>
    <n v="1225.52"/>
    <n v="0.1"/>
    <s v="Express Air"/>
    <n v="-1191.1300000000001"/>
    <n v="35.479999999999997"/>
    <n v="35"/>
    <s v="Yukon"/>
    <s v="Yukon"/>
    <s v="Corporate"/>
    <s v="Office Supplies"/>
    <x v="0"/>
    <n v="0.85"/>
  </r>
  <r>
    <s v="Aleksandra Gannaway"/>
    <n v="1637"/>
    <x v="745"/>
    <d v="2011-02-07T00:00:00"/>
    <x v="5"/>
    <s v="2011"/>
    <n v="0"/>
    <s v="FREE DELIVERY"/>
    <x v="3"/>
    <n v="10"/>
    <n v="1024.29"/>
    <n v="7.0000000000000007E-2"/>
    <s v="Regular Air"/>
    <n v="-95.52"/>
    <n v="99.99"/>
    <n v="19.989999999999998"/>
    <s v="Yukon"/>
    <s v="Yukon"/>
    <s v="Corporate"/>
    <s v="Technology"/>
    <x v="7"/>
    <n v="0.52"/>
  </r>
  <r>
    <s v="Aleksandra Gannaway"/>
    <n v="1637"/>
    <x v="745"/>
    <d v="2011-02-09T00:00:00"/>
    <x v="5"/>
    <s v="2011"/>
    <n v="2"/>
    <b v="0"/>
    <x v="3"/>
    <n v="47"/>
    <n v="1348.57"/>
    <n v="0.08"/>
    <s v="Regular Air"/>
    <n v="19.57"/>
    <n v="30.98"/>
    <n v="8.99"/>
    <s v="Yukon"/>
    <s v="Yukon"/>
    <s v="Corporate"/>
    <s v="Office Supplies"/>
    <x v="12"/>
    <n v="0.57999999999999996"/>
  </r>
  <r>
    <s v="Kean Thornton"/>
    <n v="1888"/>
    <x v="1120"/>
    <d v="2010-10-30T00:00:00"/>
    <x v="0"/>
    <s v="2010"/>
    <n v="0"/>
    <s v="FREE DELIVERY"/>
    <x v="3"/>
    <n v="38"/>
    <n v="1264.46"/>
    <n v="0"/>
    <s v="Delivery Truck"/>
    <n v="-1249.3900000000001"/>
    <n v="31.76"/>
    <n v="45.51"/>
    <s v="Yukon"/>
    <s v="Yukon"/>
    <s v="Corporate"/>
    <s v="Furniture"/>
    <x v="10"/>
    <n v="0.65"/>
  </r>
  <r>
    <s v="Kean Thornton"/>
    <n v="1888"/>
    <x v="1120"/>
    <d v="2010-10-31T00:00:00"/>
    <x v="0"/>
    <s v="2010"/>
    <n v="1"/>
    <b v="0"/>
    <x v="3"/>
    <n v="35"/>
    <n v="158.25"/>
    <n v="0.09"/>
    <s v="Regular Air"/>
    <n v="-114.74"/>
    <n v="4.57"/>
    <n v="5.42"/>
    <s v="Yukon"/>
    <s v="Yukon"/>
    <s v="Corporate"/>
    <s v="Office Supplies"/>
    <x v="2"/>
    <n v="0.37"/>
  </r>
  <r>
    <s v="Rob Lucas"/>
    <n v="2052"/>
    <x v="722"/>
    <d v="2012-04-14T00:00:00"/>
    <x v="8"/>
    <s v="2012"/>
    <n v="2"/>
    <b v="0"/>
    <x v="1"/>
    <n v="23"/>
    <n v="107.93"/>
    <n v="0"/>
    <s v="Regular Air"/>
    <n v="-68.14"/>
    <n v="4.13"/>
    <n v="5.34"/>
    <s v="Yukon"/>
    <s v="Yukon"/>
    <s v="Small Business"/>
    <s v="Office Supplies"/>
    <x v="2"/>
    <n v="0.38"/>
  </r>
  <r>
    <s v="Nora Paige"/>
    <n v="2055"/>
    <x v="1152"/>
    <d v="2010-09-05T00:00:00"/>
    <x v="11"/>
    <s v="2010"/>
    <n v="2"/>
    <b v="0"/>
    <x v="5"/>
    <n v="7"/>
    <n v="66.41"/>
    <n v="0.05"/>
    <s v="Regular Air"/>
    <n v="-32.35"/>
    <n v="8.74"/>
    <n v="8.2899999999999991"/>
    <s v="Yukon"/>
    <s v="Yukon"/>
    <s v="Small Business"/>
    <s v="Office Supplies"/>
    <x v="8"/>
    <n v="0.38"/>
  </r>
  <r>
    <s v="Eric Barreto"/>
    <n v="2309"/>
    <x v="1235"/>
    <d v="2011-09-05T00:00:00"/>
    <x v="11"/>
    <s v="2011"/>
    <n v="2"/>
    <b v="0"/>
    <x v="0"/>
    <n v="7"/>
    <n v="27.01"/>
    <n v="0.05"/>
    <s v="Regular Air"/>
    <n v="-1.3"/>
    <n v="3.8"/>
    <n v="1.49"/>
    <s v="Yukon"/>
    <s v="Yukon"/>
    <s v="Consumer"/>
    <s v="Office Supplies"/>
    <x v="2"/>
    <n v="0.38"/>
  </r>
  <r>
    <s v="Sara Luxemburg"/>
    <n v="2341"/>
    <x v="1274"/>
    <d v="2010-06-05T00:00:00"/>
    <x v="3"/>
    <s v="2010"/>
    <n v="7"/>
    <b v="0"/>
    <x v="0"/>
    <n v="29"/>
    <n v="157.49"/>
    <n v="0.09"/>
    <s v="Regular Air"/>
    <n v="-58.25"/>
    <n v="5.78"/>
    <n v="4.96"/>
    <s v="Yukon"/>
    <s v="Yukon"/>
    <s v="Small Business"/>
    <s v="Office Supplies"/>
    <x v="5"/>
    <n v="0.36"/>
  </r>
  <r>
    <s v="Adam Hart"/>
    <n v="2436"/>
    <x v="85"/>
    <d v="2011-09-13T00:00:00"/>
    <x v="11"/>
    <s v="2011"/>
    <n v="3"/>
    <b v="0"/>
    <x v="3"/>
    <n v="14"/>
    <n v="330.21"/>
    <n v="7.0000000000000007E-2"/>
    <s v="Express Air"/>
    <n v="83.24"/>
    <n v="22.84"/>
    <n v="5.47"/>
    <s v="Yukon"/>
    <s v="Yukon"/>
    <s v="Corporate"/>
    <s v="Office Supplies"/>
    <x v="5"/>
    <n v="0.39"/>
  </r>
  <r>
    <s v="Bobby Elias"/>
    <n v="2500"/>
    <x v="556"/>
    <d v="2012-08-16T00:00:00"/>
    <x v="2"/>
    <s v="2012"/>
    <n v="2"/>
    <b v="0"/>
    <x v="1"/>
    <n v="5"/>
    <n v="22.56"/>
    <n v="0.04"/>
    <s v="Regular Air"/>
    <n v="-25.56"/>
    <n v="3.36"/>
    <n v="6.27"/>
    <s v="Yukon"/>
    <s v="Yukon"/>
    <s v="Small Business"/>
    <s v="Office Supplies"/>
    <x v="2"/>
    <n v="0.4"/>
  </r>
  <r>
    <s v="Roland Fjeld"/>
    <n v="2535"/>
    <x v="1199"/>
    <d v="2010-05-26T00:00:00"/>
    <x v="7"/>
    <s v="2010"/>
    <n v="2"/>
    <b v="0"/>
    <x v="0"/>
    <n v="6"/>
    <n v="82.72"/>
    <n v="0.08"/>
    <s v="Regular Air"/>
    <n v="-29.71"/>
    <n v="14.48"/>
    <n v="1.99"/>
    <s v="Yukon"/>
    <s v="Yukon"/>
    <s v="Corporate"/>
    <s v="Technology"/>
    <x v="7"/>
    <n v="0.49"/>
  </r>
  <r>
    <s v="Bill Shonely"/>
    <n v="2658"/>
    <x v="230"/>
    <d v="2011-09-23T00:00:00"/>
    <x v="11"/>
    <s v="2011"/>
    <n v="1"/>
    <b v="0"/>
    <x v="4"/>
    <n v="34"/>
    <n v="229.51"/>
    <n v="0.04"/>
    <s v="Regular Air"/>
    <n v="-189.33"/>
    <n v="6.48"/>
    <n v="9.5399999999999991"/>
    <s v="Yukon"/>
    <s v="Yukon"/>
    <s v="Small Business"/>
    <s v="Office Supplies"/>
    <x v="5"/>
    <n v="0.37"/>
  </r>
  <r>
    <s v="Bill Shonely"/>
    <n v="2658"/>
    <x v="230"/>
    <d v="2011-09-22T00:00:00"/>
    <x v="11"/>
    <s v="2011"/>
    <n v="0"/>
    <s v="FREE DELIVERY"/>
    <x v="4"/>
    <n v="32"/>
    <n v="473"/>
    <n v="0.09"/>
    <s v="Express Air"/>
    <n v="-185.8"/>
    <n v="15.42"/>
    <n v="10.68"/>
    <s v="Yukon"/>
    <s v="Yukon"/>
    <s v="Small Business"/>
    <s v="Office Supplies"/>
    <x v="0"/>
    <n v="0.57999999999999996"/>
  </r>
  <r>
    <s v="Dave Poirier"/>
    <n v="2725"/>
    <x v="562"/>
    <d v="2009-05-21T00:00:00"/>
    <x v="7"/>
    <s v="2009"/>
    <n v="1"/>
    <b v="0"/>
    <x v="3"/>
    <n v="39"/>
    <n v="2178.431"/>
    <n v="0.01"/>
    <s v="Express Air"/>
    <n v="396.97"/>
    <n v="65.989999999999995"/>
    <n v="8.99"/>
    <s v="Yukon"/>
    <s v="Yukon"/>
    <s v="Small Business"/>
    <s v="Technology"/>
    <x v="3"/>
    <n v="0.56000000000000005"/>
  </r>
  <r>
    <s v="Denny Ordway"/>
    <n v="2756"/>
    <x v="1312"/>
    <d v="2009-04-18T00:00:00"/>
    <x v="8"/>
    <s v="2009"/>
    <n v="1"/>
    <b v="0"/>
    <x v="5"/>
    <n v="25"/>
    <n v="1344.88"/>
    <n v="0.06"/>
    <s v="Regular Air"/>
    <n v="-13.77"/>
    <n v="55.94"/>
    <n v="4"/>
    <s v="Yukon"/>
    <s v="Yukon"/>
    <s v="Small Business"/>
    <s v="Technology"/>
    <x v="7"/>
    <n v="0.74"/>
  </r>
  <r>
    <s v="Denny Ordway"/>
    <n v="2756"/>
    <x v="1312"/>
    <d v="2009-04-17T00:00:00"/>
    <x v="8"/>
    <s v="2009"/>
    <n v="0"/>
    <s v="FREE DELIVERY"/>
    <x v="5"/>
    <n v="42"/>
    <n v="248.54"/>
    <n v="7.0000000000000007E-2"/>
    <s v="Regular Air"/>
    <n v="111.75"/>
    <n v="6.3"/>
    <n v="0.5"/>
    <s v="Yukon"/>
    <s v="Yukon"/>
    <s v="Small Business"/>
    <s v="Office Supplies"/>
    <x v="11"/>
    <n v="0.39"/>
  </r>
  <r>
    <s v="Bill Tyler"/>
    <n v="2853"/>
    <x v="1366"/>
    <d v="2009-05-07T00:00:00"/>
    <x v="7"/>
    <s v="2009"/>
    <n v="3"/>
    <b v="0"/>
    <x v="1"/>
    <n v="25"/>
    <n v="4253.6499999999996"/>
    <n v="0.05"/>
    <s v="Express Air"/>
    <n v="943"/>
    <n v="178.47"/>
    <n v="19.989999999999998"/>
    <s v="Yukon"/>
    <s v="Yukon"/>
    <s v="Consumer"/>
    <s v="Office Supplies"/>
    <x v="0"/>
    <n v="0.55000000000000004"/>
  </r>
  <r>
    <s v="Maureen Gastineau"/>
    <n v="2914"/>
    <x v="374"/>
    <d v="2010-03-03T00:00:00"/>
    <x v="4"/>
    <s v="2010"/>
    <n v="1"/>
    <b v="0"/>
    <x v="4"/>
    <n v="3"/>
    <n v="62.88"/>
    <n v="0.09"/>
    <s v="Regular Air"/>
    <n v="-24.74"/>
    <n v="18.97"/>
    <n v="9.5399999999999991"/>
    <s v="Yukon"/>
    <s v="Yukon"/>
    <s v="Consumer"/>
    <s v="Office Supplies"/>
    <x v="5"/>
    <n v="0.37"/>
  </r>
  <r>
    <s v="Alan Schoenberger"/>
    <n v="2978"/>
    <x v="1242"/>
    <d v="2011-05-03T00:00:00"/>
    <x v="7"/>
    <s v="2011"/>
    <n v="1"/>
    <b v="0"/>
    <x v="5"/>
    <n v="34"/>
    <n v="6264.1854999999996"/>
    <n v="0.01"/>
    <s v="Regular Air"/>
    <n v="1312.04"/>
    <n v="205.99"/>
    <n v="19.989999999999998"/>
    <s v="Yukon"/>
    <s v="Yukon"/>
    <s v="Corporate"/>
    <s v="Technology"/>
    <x v="3"/>
    <n v="0.6"/>
  </r>
  <r>
    <s v="Alan Schoenberger"/>
    <n v="2978"/>
    <x v="1242"/>
    <d v="2011-05-04T00:00:00"/>
    <x v="7"/>
    <s v="2011"/>
    <n v="2"/>
    <b v="0"/>
    <x v="5"/>
    <n v="36"/>
    <n v="5410.95"/>
    <n v="0.09"/>
    <s v="Regular Air"/>
    <n v="2077.91"/>
    <n v="162.93"/>
    <n v="19.989999999999998"/>
    <s v="Yukon"/>
    <s v="Yukon"/>
    <s v="Corporate"/>
    <s v="Office Supplies"/>
    <x v="8"/>
    <n v="0.39"/>
  </r>
  <r>
    <s v="Charles Crestani"/>
    <n v="3008"/>
    <x v="647"/>
    <d v="2011-11-08T00:00:00"/>
    <x v="6"/>
    <s v="2011"/>
    <n v="1"/>
    <b v="0"/>
    <x v="4"/>
    <n v="41"/>
    <n v="6831.72"/>
    <n v="0.01"/>
    <s v="Regular Air"/>
    <n v="3081.02"/>
    <n v="162.93"/>
    <n v="19.989999999999998"/>
    <s v="Yukon"/>
    <s v="Yukon"/>
    <s v="Consumer"/>
    <s v="Office Supplies"/>
    <x v="8"/>
    <n v="0.39"/>
  </r>
  <r>
    <s v="Christy Brittain"/>
    <n v="3042"/>
    <x v="626"/>
    <d v="2009-11-21T00:00:00"/>
    <x v="6"/>
    <s v="2009"/>
    <n v="1"/>
    <b v="0"/>
    <x v="4"/>
    <n v="26"/>
    <n v="103.87"/>
    <n v="0.1"/>
    <s v="Regular Air"/>
    <n v="15.42"/>
    <n v="4.26"/>
    <n v="1.2"/>
    <s v="Yukon"/>
    <s v="Yukon"/>
    <s v="Consumer"/>
    <s v="Office Supplies"/>
    <x v="12"/>
    <n v="0.44"/>
  </r>
  <r>
    <s v="Paul Lucas"/>
    <n v="3078"/>
    <x v="1030"/>
    <d v="2010-02-12T00:00:00"/>
    <x v="5"/>
    <s v="2010"/>
    <n v="1"/>
    <b v="0"/>
    <x v="1"/>
    <n v="12"/>
    <n v="33.86"/>
    <n v="0.05"/>
    <s v="Regular Air"/>
    <n v="0.35"/>
    <n v="2.88"/>
    <n v="0.7"/>
    <s v="Yukon"/>
    <s v="Yukon"/>
    <s v="Corporate"/>
    <s v="Office Supplies"/>
    <x v="12"/>
    <n v="0.56000000000000005"/>
  </r>
  <r>
    <s v="Bradley Drucker"/>
    <n v="3175"/>
    <x v="761"/>
    <d v="2009-07-16T00:00:00"/>
    <x v="1"/>
    <s v="2009"/>
    <n v="2"/>
    <b v="0"/>
    <x v="0"/>
    <n v="23"/>
    <n v="3553.62"/>
    <n v="7.0000000000000007E-2"/>
    <s v="Regular Air"/>
    <n v="521.69000000000005"/>
    <n v="165.2"/>
    <n v="19.989999999999998"/>
    <s v="Yukon"/>
    <s v="Yukon"/>
    <s v="Small Business"/>
    <s v="Office Supplies"/>
    <x v="0"/>
    <n v="0.59"/>
  </r>
  <r>
    <s v="Bryan Spruell"/>
    <n v="3300"/>
    <x v="455"/>
    <d v="2011-07-19T00:00:00"/>
    <x v="1"/>
    <s v="2011"/>
    <n v="5"/>
    <b v="0"/>
    <x v="0"/>
    <n v="6"/>
    <n v="92.02"/>
    <n v="0.1"/>
    <s v="Regular Air"/>
    <n v="-47.36"/>
    <n v="15.98"/>
    <n v="4"/>
    <s v="Yukon"/>
    <s v="Yukon"/>
    <s v="Home Office"/>
    <s v="Technology"/>
    <x v="7"/>
    <n v="0.37"/>
  </r>
  <r>
    <s v="Adam Hart"/>
    <n v="3328"/>
    <x v="390"/>
    <d v="2012-11-25T00:00:00"/>
    <x v="6"/>
    <s v="2012"/>
    <n v="7"/>
    <b v="0"/>
    <x v="0"/>
    <n v="12"/>
    <n v="1736.41"/>
    <n v="0.1"/>
    <s v="Delivery Truck"/>
    <n v="-762.44"/>
    <n v="146.05000000000001"/>
    <n v="80.2"/>
    <s v="Yukon"/>
    <s v="Yukon"/>
    <s v="Corporate"/>
    <s v="Furniture"/>
    <x v="10"/>
    <n v="0.71"/>
  </r>
  <r>
    <s v="Bryan Spruell"/>
    <n v="3525"/>
    <x v="905"/>
    <d v="2011-12-23T00:00:00"/>
    <x v="9"/>
    <s v="2011"/>
    <n v="2"/>
    <b v="0"/>
    <x v="3"/>
    <n v="38"/>
    <n v="115.43"/>
    <n v="0"/>
    <s v="Regular Air"/>
    <n v="11.41"/>
    <n v="2.78"/>
    <n v="1.34"/>
    <s v="Yukon"/>
    <s v="Yukon"/>
    <s v="Home Office"/>
    <s v="Office Supplies"/>
    <x v="12"/>
    <n v="0.45"/>
  </r>
  <r>
    <s v="Tom Prescott"/>
    <n v="3526"/>
    <x v="515"/>
    <d v="2011-03-17T00:00:00"/>
    <x v="4"/>
    <s v="2011"/>
    <n v="2"/>
    <b v="0"/>
    <x v="0"/>
    <n v="20"/>
    <n v="246.06"/>
    <n v="0.08"/>
    <s v="Regular Air"/>
    <n v="20.67"/>
    <n v="12.07"/>
    <n v="6.2"/>
    <s v="Yukon"/>
    <s v="Yukon"/>
    <s v="Small Business"/>
    <s v="Furniture"/>
    <x v="4"/>
    <n v="0.52"/>
  </r>
  <r>
    <s v="Eric Barreto"/>
    <n v="3621"/>
    <x v="364"/>
    <d v="2010-05-06T00:00:00"/>
    <x v="7"/>
    <s v="2010"/>
    <n v="1"/>
    <b v="0"/>
    <x v="4"/>
    <n v="14"/>
    <n v="83.87"/>
    <n v="0.06"/>
    <s v="Regular Air"/>
    <n v="-28.83"/>
    <n v="5.58"/>
    <n v="5.3"/>
    <s v="Yukon"/>
    <s v="Yukon"/>
    <s v="Small Business"/>
    <s v="Office Supplies"/>
    <x v="8"/>
    <n v="0.35"/>
  </r>
  <r>
    <s v="Brad Thomas"/>
    <n v="3649"/>
    <x v="1372"/>
    <d v="2009-07-10T00:00:00"/>
    <x v="1"/>
    <s v="2009"/>
    <n v="5"/>
    <b v="0"/>
    <x v="0"/>
    <n v="8"/>
    <n v="79.42"/>
    <n v="0.01"/>
    <s v="Regular Air"/>
    <n v="-15.46"/>
    <n v="8.8800000000000008"/>
    <n v="6.28"/>
    <s v="Yukon"/>
    <s v="Yukon"/>
    <s v="Home Office"/>
    <s v="Office Supplies"/>
    <x v="2"/>
    <n v="0.35"/>
  </r>
  <r>
    <s v="Brad Thomas"/>
    <n v="3649"/>
    <x v="1372"/>
    <d v="2009-07-14T00:00:00"/>
    <x v="1"/>
    <s v="2009"/>
    <n v="9"/>
    <b v="0"/>
    <x v="0"/>
    <n v="26"/>
    <n v="75.599999999999994"/>
    <n v="0.06"/>
    <s v="Regular Air"/>
    <n v="17.14"/>
    <n v="2.88"/>
    <n v="0.99"/>
    <s v="Yukon"/>
    <s v="Yukon"/>
    <s v="Home Office"/>
    <s v="Office Supplies"/>
    <x v="11"/>
    <n v="0.36"/>
  </r>
  <r>
    <s v="Karl Brown"/>
    <n v="3654"/>
    <x v="734"/>
    <d v="2012-06-07T00:00:00"/>
    <x v="3"/>
    <s v="2012"/>
    <n v="5"/>
    <b v="0"/>
    <x v="0"/>
    <n v="41"/>
    <n v="95.73"/>
    <n v="0"/>
    <s v="Regular Air"/>
    <n v="-151.15"/>
    <n v="2.08"/>
    <n v="5.33"/>
    <s v="Yukon"/>
    <s v="Yukon"/>
    <s v="Corporate"/>
    <s v="Furniture"/>
    <x v="4"/>
    <n v="0.43"/>
  </r>
  <r>
    <s v="Thomas Thornton"/>
    <n v="3814"/>
    <x v="1050"/>
    <d v="2011-02-27T00:00:00"/>
    <x v="5"/>
    <s v="2011"/>
    <n v="6"/>
    <b v="0"/>
    <x v="0"/>
    <n v="43"/>
    <n v="1225.4100000000001"/>
    <n v="0.04"/>
    <s v="Express Air"/>
    <n v="-138.02000000000001"/>
    <n v="28.28"/>
    <n v="13.99"/>
    <s v="Yukon"/>
    <s v="Yukon"/>
    <s v="Consumer"/>
    <s v="Office Supplies"/>
    <x v="0"/>
    <n v="0.57999999999999996"/>
  </r>
  <r>
    <s v="Bobby Elias"/>
    <n v="3911"/>
    <x v="323"/>
    <d v="2011-03-16T00:00:00"/>
    <x v="4"/>
    <s v="2011"/>
    <n v="0"/>
    <s v="FREE DELIVERY"/>
    <x v="3"/>
    <n v="24"/>
    <n v="370.72"/>
    <n v="0.1"/>
    <s v="Regular Air"/>
    <n v="-156.76"/>
    <n v="15.7"/>
    <n v="11.25"/>
    <s v="Yukon"/>
    <s v="Yukon"/>
    <s v="Small Business"/>
    <s v="Office Supplies"/>
    <x v="0"/>
    <n v="0.6"/>
  </r>
  <r>
    <s v="Anthony Garverick"/>
    <n v="4134"/>
    <x v="325"/>
    <d v="2011-01-13T00:00:00"/>
    <x v="10"/>
    <s v="2011"/>
    <n v="2"/>
    <b v="0"/>
    <x v="5"/>
    <n v="48"/>
    <n v="6403.39"/>
    <n v="0.01"/>
    <s v="Delivery Truck"/>
    <n v="-824.15"/>
    <n v="130.97999999999999"/>
    <n v="54.74"/>
    <s v="Yukon"/>
    <s v="Yukon"/>
    <s v="Small Business"/>
    <s v="Furniture"/>
    <x v="9"/>
    <n v="0.69"/>
  </r>
  <r>
    <s v="Anthony Garverick"/>
    <n v="4134"/>
    <x v="325"/>
    <d v="2011-01-11T00:00:00"/>
    <x v="10"/>
    <s v="2011"/>
    <n v="0"/>
    <s v="FREE DELIVERY"/>
    <x v="5"/>
    <n v="23"/>
    <n v="757.91"/>
    <n v="0.02"/>
    <s v="Regular Air"/>
    <n v="-16.05"/>
    <n v="30.97"/>
    <n v="4"/>
    <s v="Yukon"/>
    <s v="Yukon"/>
    <s v="Small Business"/>
    <s v="Technology"/>
    <x v="7"/>
    <n v="0.74"/>
  </r>
  <r>
    <s v="Tamara Willingham"/>
    <n v="4230"/>
    <x v="146"/>
    <d v="2012-03-04T00:00:00"/>
    <x v="4"/>
    <s v="2012"/>
    <n v="1"/>
    <b v="0"/>
    <x v="5"/>
    <n v="18"/>
    <n v="409.16"/>
    <n v="0.05"/>
    <s v="Regular Air"/>
    <n v="21.96"/>
    <n v="22.72"/>
    <n v="8.99"/>
    <s v="Yukon"/>
    <s v="Yukon"/>
    <s v="Corporate"/>
    <s v="Furniture"/>
    <x v="4"/>
    <n v="0.44"/>
  </r>
  <r>
    <s v="Tamara Willingham"/>
    <n v="4230"/>
    <x v="146"/>
    <d v="2012-03-05T00:00:00"/>
    <x v="4"/>
    <s v="2012"/>
    <n v="2"/>
    <b v="0"/>
    <x v="5"/>
    <n v="46"/>
    <n v="2508.3159999999998"/>
    <n v="7.0000000000000007E-2"/>
    <s v="Express Air"/>
    <n v="456.81"/>
    <n v="65.989999999999995"/>
    <n v="8.99"/>
    <s v="Yukon"/>
    <s v="Yukon"/>
    <s v="Corporate"/>
    <s v="Technology"/>
    <x v="3"/>
    <n v="0.56000000000000005"/>
  </r>
  <r>
    <s v="Dan Campbell"/>
    <n v="4324"/>
    <x v="1013"/>
    <d v="2011-07-18T00:00:00"/>
    <x v="1"/>
    <s v="2011"/>
    <n v="2"/>
    <b v="0"/>
    <x v="5"/>
    <n v="28"/>
    <n v="1165.33"/>
    <n v="0.04"/>
    <s v="Regular Air"/>
    <n v="154.85"/>
    <n v="40.97"/>
    <n v="8.99"/>
    <s v="Yukon"/>
    <s v="Yukon"/>
    <s v="Small Business"/>
    <s v="Office Supplies"/>
    <x v="12"/>
    <n v="0.59"/>
  </r>
  <r>
    <s v="Thea Hendricks"/>
    <n v="4581"/>
    <x v="961"/>
    <d v="2012-09-05T00:00:00"/>
    <x v="11"/>
    <s v="2012"/>
    <n v="2"/>
    <b v="0"/>
    <x v="3"/>
    <n v="25"/>
    <n v="2325.42"/>
    <n v="0.02"/>
    <s v="Regular Air"/>
    <n v="739.91"/>
    <n v="90.48"/>
    <n v="19.989999999999998"/>
    <s v="Yukon"/>
    <s v="Yukon"/>
    <s v="Home Office"/>
    <s v="Office Supplies"/>
    <x v="8"/>
    <n v="0.4"/>
  </r>
  <r>
    <s v="Bradley Drucker"/>
    <n v="4706"/>
    <x v="1341"/>
    <d v="2012-12-30T00:00:00"/>
    <x v="9"/>
    <s v="2012"/>
    <n v="2"/>
    <b v="0"/>
    <x v="3"/>
    <n v="30"/>
    <n v="2116.6999999999998"/>
    <n v="0.02"/>
    <s v="Regular Air"/>
    <n v="488.82"/>
    <n v="67.28"/>
    <n v="19.989999999999998"/>
    <s v="Yukon"/>
    <s v="Yukon"/>
    <s v="Small Business"/>
    <s v="Office Supplies"/>
    <x v="2"/>
    <n v="0.4"/>
  </r>
  <r>
    <s v="David Kendrick"/>
    <n v="4738"/>
    <x v="241"/>
    <d v="2012-04-08T00:00:00"/>
    <x v="8"/>
    <s v="2012"/>
    <n v="1"/>
    <b v="0"/>
    <x v="1"/>
    <n v="2"/>
    <n v="10.39"/>
    <n v="0.02"/>
    <s v="Regular Air"/>
    <n v="-7.97"/>
    <n v="4.71"/>
    <n v="0.7"/>
    <s v="Yukon"/>
    <s v="Yukon"/>
    <s v="Home Office"/>
    <s v="Office Supplies"/>
    <x v="6"/>
    <n v="0.8"/>
  </r>
  <r>
    <s v="Christy Brittain"/>
    <n v="4771"/>
    <x v="1182"/>
    <d v="2012-12-15T00:00:00"/>
    <x v="9"/>
    <s v="2012"/>
    <n v="2"/>
    <b v="0"/>
    <x v="5"/>
    <n v="4"/>
    <n v="135.928"/>
    <n v="0.04"/>
    <s v="Delivery Truck"/>
    <n v="-126.47"/>
    <n v="31.76"/>
    <n v="45.51"/>
    <s v="Yukon"/>
    <s v="Yukon"/>
    <s v="Consumer"/>
    <s v="Furniture"/>
    <x v="10"/>
    <n v="0.65"/>
  </r>
  <r>
    <s v="Kean Thornton"/>
    <n v="4804"/>
    <x v="1075"/>
    <d v="2012-01-28T00:00:00"/>
    <x v="10"/>
    <s v="2012"/>
    <n v="1"/>
    <b v="0"/>
    <x v="1"/>
    <n v="13"/>
    <n v="463.83"/>
    <n v="0"/>
    <s v="Regular Air"/>
    <n v="103.26"/>
    <n v="33.979999999999997"/>
    <n v="1.99"/>
    <s v="Yukon"/>
    <s v="Yukon"/>
    <s v="Corporate"/>
    <s v="Technology"/>
    <x v="7"/>
    <n v="0.45"/>
  </r>
  <r>
    <s v="Luke Foster"/>
    <n v="4870"/>
    <x v="118"/>
    <d v="2009-08-06T00:00:00"/>
    <x v="2"/>
    <s v="2009"/>
    <n v="1"/>
    <b v="0"/>
    <x v="4"/>
    <n v="44"/>
    <n v="17248.09"/>
    <n v="0.08"/>
    <s v="Delivery Truck"/>
    <n v="2048.63"/>
    <n v="400.98"/>
    <n v="42.52"/>
    <s v="Yukon"/>
    <s v="Yukon"/>
    <s v="Corporate"/>
    <s v="Furniture"/>
    <x v="10"/>
    <n v="0.71"/>
  </r>
  <r>
    <s v="Giulietta Dortch"/>
    <n v="4931"/>
    <x v="571"/>
    <d v="2009-11-16T00:00:00"/>
    <x v="6"/>
    <s v="2009"/>
    <n v="0"/>
    <s v="FREE DELIVERY"/>
    <x v="5"/>
    <n v="22"/>
    <n v="168.31"/>
    <n v="0.1"/>
    <s v="Regular Air"/>
    <n v="46.49"/>
    <n v="8.17"/>
    <n v="1.69"/>
    <s v="Yukon"/>
    <s v="Yukon"/>
    <s v="Corporate"/>
    <s v="Office Supplies"/>
    <x v="5"/>
    <n v="0.38"/>
  </r>
  <r>
    <s v="Giulietta Dortch"/>
    <n v="4931"/>
    <x v="571"/>
    <d v="2009-11-18T00:00:00"/>
    <x v="6"/>
    <s v="2009"/>
    <n v="2"/>
    <b v="0"/>
    <x v="5"/>
    <n v="45"/>
    <n v="4282.7250000000004"/>
    <n v="0.03"/>
    <s v="Regular Air"/>
    <n v="1371.74"/>
    <n v="110.99"/>
    <n v="2.5"/>
    <s v="Yukon"/>
    <s v="Yukon"/>
    <s v="Corporate"/>
    <s v="Technology"/>
    <x v="3"/>
    <n v="0.56999999999999995"/>
  </r>
  <r>
    <s v="Mark Haberlin"/>
    <n v="5094"/>
    <x v="1147"/>
    <d v="2010-03-30T00:00:00"/>
    <x v="4"/>
    <s v="2010"/>
    <n v="2"/>
    <b v="0"/>
    <x v="3"/>
    <n v="2"/>
    <n v="79.58"/>
    <n v="0.06"/>
    <s v="Regular Air"/>
    <n v="-38.28"/>
    <n v="37.44"/>
    <n v="4.2699999999999996"/>
    <s v="Yukon"/>
    <s v="Yukon"/>
    <s v="Small Business"/>
    <s v="Office Supplies"/>
    <x v="12"/>
    <n v="0.46"/>
  </r>
  <r>
    <s v="Bradley Drucker"/>
    <n v="5188"/>
    <x v="495"/>
    <d v="2011-03-04T00:00:00"/>
    <x v="4"/>
    <s v="2011"/>
    <n v="3"/>
    <b v="0"/>
    <x v="3"/>
    <n v="24"/>
    <n v="192.8"/>
    <n v="0.05"/>
    <s v="Regular Air"/>
    <n v="31"/>
    <n v="8.01"/>
    <n v="2.87"/>
    <s v="Yukon"/>
    <s v="Yukon"/>
    <s v="Small Business"/>
    <s v="Office Supplies"/>
    <x v="5"/>
    <n v="0.4"/>
  </r>
  <r>
    <s v="Evan Henry"/>
    <n v="5189"/>
    <x v="273"/>
    <d v="2010-12-02T00:00:00"/>
    <x v="9"/>
    <s v="2010"/>
    <n v="7"/>
    <b v="0"/>
    <x v="0"/>
    <n v="12"/>
    <n v="900.06"/>
    <n v="0.05"/>
    <s v="Regular Air"/>
    <n v="-221.12"/>
    <n v="73.98"/>
    <n v="14.52"/>
    <s v="Yukon"/>
    <s v="Yukon"/>
    <s v="Corporate"/>
    <s v="Technology"/>
    <x v="7"/>
    <n v="0.65"/>
  </r>
  <r>
    <s v="Bobby Elias"/>
    <n v="5408"/>
    <x v="718"/>
    <d v="2012-07-27T00:00:00"/>
    <x v="1"/>
    <s v="2012"/>
    <n v="7"/>
    <b v="0"/>
    <x v="0"/>
    <n v="20"/>
    <n v="88.82"/>
    <n v="0.01"/>
    <s v="Regular Air"/>
    <n v="38.35"/>
    <n v="4.13"/>
    <n v="0.5"/>
    <s v="Yukon"/>
    <s v="Yukon"/>
    <s v="Small Business"/>
    <s v="Office Supplies"/>
    <x v="11"/>
    <n v="0.39"/>
  </r>
  <r>
    <s v="Bobby Elias"/>
    <n v="5408"/>
    <x v="718"/>
    <d v="2012-07-29T00:00:00"/>
    <x v="1"/>
    <s v="2012"/>
    <n v="9"/>
    <b v="0"/>
    <x v="0"/>
    <n v="11"/>
    <n v="2392.23"/>
    <n v="0.04"/>
    <s v="Regular Air"/>
    <n v="1216.74"/>
    <n v="209.84"/>
    <n v="21.21"/>
    <s v="Yukon"/>
    <s v="Yukon"/>
    <s v="Small Business"/>
    <s v="Furniture"/>
    <x v="4"/>
    <n v="0.59"/>
  </r>
  <r>
    <s v="Karl Brown"/>
    <n v="5472"/>
    <x v="623"/>
    <d v="2010-04-12T00:00:00"/>
    <x v="8"/>
    <s v="2010"/>
    <n v="2"/>
    <b v="0"/>
    <x v="0"/>
    <n v="32"/>
    <n v="216.08"/>
    <n v="0"/>
    <s v="Regular Air"/>
    <n v="-84.33"/>
    <n v="6.48"/>
    <n v="6.65"/>
    <s v="Yukon"/>
    <s v="Yukon"/>
    <s v="Corporate"/>
    <s v="Office Supplies"/>
    <x v="5"/>
    <n v="0.36"/>
  </r>
  <r>
    <s v="Karl Brown"/>
    <n v="5472"/>
    <x v="623"/>
    <d v="2010-04-14T00:00:00"/>
    <x v="8"/>
    <s v="2010"/>
    <n v="4"/>
    <b v="0"/>
    <x v="0"/>
    <n v="27"/>
    <n v="339.03"/>
    <n v="0.09"/>
    <s v="Regular Air"/>
    <n v="-24.44"/>
    <n v="13.48"/>
    <n v="4.51"/>
    <s v="Yukon"/>
    <s v="Yukon"/>
    <s v="Corporate"/>
    <s v="Office Supplies"/>
    <x v="0"/>
    <n v="0.59"/>
  </r>
  <r>
    <s v="Karl Brown"/>
    <n v="5472"/>
    <x v="623"/>
    <d v="2010-04-12T00:00:00"/>
    <x v="8"/>
    <s v="2010"/>
    <n v="2"/>
    <b v="0"/>
    <x v="0"/>
    <n v="12"/>
    <n v="1098.1489999999999"/>
    <n v="0.09"/>
    <s v="Regular Air"/>
    <n v="-182.97"/>
    <n v="115.99"/>
    <n v="5.92"/>
    <s v="Yukon"/>
    <s v="Yukon"/>
    <s v="Corporate"/>
    <s v="Technology"/>
    <x v="3"/>
    <n v="0.57999999999999996"/>
  </r>
  <r>
    <s v="Grant Thornton"/>
    <n v="5702"/>
    <x v="351"/>
    <d v="2010-09-08T00:00:00"/>
    <x v="11"/>
    <s v="2010"/>
    <n v="2"/>
    <b v="0"/>
    <x v="3"/>
    <n v="20"/>
    <n v="2039.39"/>
    <n v="0.01"/>
    <s v="Regular Air"/>
    <n v="199.73"/>
    <n v="99.99"/>
    <n v="19.989999999999998"/>
    <s v="Yukon"/>
    <s v="Yukon"/>
    <s v="Corporate"/>
    <s v="Technology"/>
    <x v="7"/>
    <n v="0.52"/>
  </r>
  <r>
    <s v="Giulietta Dortch"/>
    <n v="5958"/>
    <x v="339"/>
    <d v="2011-09-17T00:00:00"/>
    <x v="11"/>
    <s v="2011"/>
    <n v="2"/>
    <b v="0"/>
    <x v="4"/>
    <n v="3"/>
    <n v="2036.97"/>
    <n v="0.03"/>
    <s v="Regular Air"/>
    <n v="-2397.44"/>
    <n v="699.99"/>
    <n v="24.49"/>
    <s v="Yukon"/>
    <s v="Yukon"/>
    <s v="Small Business"/>
    <s v="Technology"/>
    <x v="13"/>
    <n v="0.41"/>
  </r>
  <r>
    <s v="Giulietta Dortch"/>
    <n v="5958"/>
    <x v="339"/>
    <d v="2011-09-15T00:00:00"/>
    <x v="11"/>
    <s v="2011"/>
    <n v="0"/>
    <s v="FREE DELIVERY"/>
    <x v="4"/>
    <n v="21"/>
    <n v="2629.6640000000002"/>
    <n v="0.09"/>
    <s v="Delivery Truck"/>
    <n v="27.74"/>
    <n v="159.31"/>
    <n v="60"/>
    <s v="Yukon"/>
    <s v="Yukon"/>
    <s v="Small Business"/>
    <s v="Furniture"/>
    <x v="10"/>
    <n v="0.55000000000000004"/>
  </r>
  <r>
    <s v="Eric Barreto"/>
    <n v="5984"/>
    <x v="501"/>
    <d v="2009-06-22T00:00:00"/>
    <x v="3"/>
    <s v="2009"/>
    <n v="5"/>
    <b v="0"/>
    <x v="0"/>
    <n v="37"/>
    <n v="394.62"/>
    <n v="0.06"/>
    <s v="Regular Air"/>
    <n v="-31.39"/>
    <n v="10.89"/>
    <n v="4.5"/>
    <s v="Yukon"/>
    <s v="Yukon"/>
    <s v="Consumer"/>
    <s v="Office Supplies"/>
    <x v="1"/>
    <n v="0.59"/>
  </r>
  <r>
    <s v="Eric Barreto"/>
    <n v="5984"/>
    <x v="501"/>
    <d v="2009-06-22T00:00:00"/>
    <x v="3"/>
    <s v="2009"/>
    <n v="5"/>
    <b v="0"/>
    <x v="0"/>
    <n v="42"/>
    <n v="464.64"/>
    <n v="0.03"/>
    <s v="Regular Air"/>
    <n v="14.48"/>
    <n v="10.64"/>
    <n v="5.16"/>
    <s v="Yukon"/>
    <s v="Yukon"/>
    <s v="Consumer"/>
    <s v="Furniture"/>
    <x v="4"/>
    <n v="0.56999999999999995"/>
  </r>
  <r>
    <s v="Eric Barreto"/>
    <n v="5984"/>
    <x v="501"/>
    <d v="2009-06-19T00:00:00"/>
    <x v="3"/>
    <s v="2009"/>
    <n v="2"/>
    <b v="0"/>
    <x v="0"/>
    <n v="11"/>
    <n v="96.68"/>
    <n v="0.03"/>
    <s v="Regular Air"/>
    <n v="22.25"/>
    <n v="7.96"/>
    <n v="4.95"/>
    <s v="Yukon"/>
    <s v="Yukon"/>
    <s v="Consumer"/>
    <s v="Furniture"/>
    <x v="4"/>
    <n v="0.41"/>
  </r>
  <r>
    <s v="Ellis Ballard"/>
    <n v="5989"/>
    <x v="1373"/>
    <d v="2011-10-16T00:00:00"/>
    <x v="0"/>
    <s v="2011"/>
    <n v="2"/>
    <b v="0"/>
    <x v="4"/>
    <n v="6"/>
    <n v="155.47999999999999"/>
    <n v="0.1"/>
    <s v="Regular Air"/>
    <n v="-6.64"/>
    <n v="25.98"/>
    <n v="5.37"/>
    <s v="Yukon"/>
    <s v="Yukon"/>
    <s v="Corporate"/>
    <s v="Office Supplies"/>
    <x v="1"/>
    <n v="0.5"/>
  </r>
  <r>
    <s v="Ellis Ballard"/>
    <n v="5989"/>
    <x v="1373"/>
    <d v="2011-10-15T00:00:00"/>
    <x v="0"/>
    <s v="2011"/>
    <n v="1"/>
    <b v="0"/>
    <x v="4"/>
    <n v="21"/>
    <n v="56.77"/>
    <n v="0.06"/>
    <s v="Regular Air"/>
    <n v="-3.2"/>
    <n v="2.78"/>
    <n v="1.34"/>
    <s v="Yukon"/>
    <s v="Yukon"/>
    <s v="Corporate"/>
    <s v="Office Supplies"/>
    <x v="12"/>
    <n v="0.45"/>
  </r>
  <r>
    <s v="Eric Murdock"/>
    <n v="5990"/>
    <x v="1370"/>
    <d v="2010-04-08T00:00:00"/>
    <x v="8"/>
    <s v="2010"/>
    <n v="1"/>
    <b v="0"/>
    <x v="5"/>
    <n v="9"/>
    <n v="63.91"/>
    <n v="0.06"/>
    <s v="Regular Air"/>
    <n v="-27.78"/>
    <n v="6.48"/>
    <n v="6.35"/>
    <s v="Yukon"/>
    <s v="Yukon"/>
    <s v="Home Office"/>
    <s v="Office Supplies"/>
    <x v="5"/>
    <n v="0.37"/>
  </r>
  <r>
    <s v="Aleksandra Gannaway"/>
    <n v="6054"/>
    <x v="656"/>
    <d v="2011-09-10T00:00:00"/>
    <x v="11"/>
    <s v="2011"/>
    <n v="2"/>
    <b v="0"/>
    <x v="0"/>
    <n v="6"/>
    <n v="27.32"/>
    <n v="0.05"/>
    <s v="Express Air"/>
    <n v="-5.87"/>
    <n v="2.08"/>
    <n v="5.33"/>
    <s v="Yukon"/>
    <s v="Yukon"/>
    <s v="Corporate"/>
    <s v="Furniture"/>
    <x v="4"/>
    <n v="0.43"/>
  </r>
  <r>
    <s v="Aleksandra Gannaway"/>
    <n v="6054"/>
    <x v="656"/>
    <d v="2011-09-13T00:00:00"/>
    <x v="11"/>
    <s v="2011"/>
    <n v="5"/>
    <b v="0"/>
    <x v="0"/>
    <n v="43"/>
    <n v="643.30999999999995"/>
    <n v="0.08"/>
    <s v="Express Air"/>
    <n v="-231.34"/>
    <n v="15.42"/>
    <n v="10.68"/>
    <s v="Yukon"/>
    <s v="Yukon"/>
    <s v="Corporate"/>
    <s v="Office Supplies"/>
    <x v="0"/>
    <n v="0.57999999999999996"/>
  </r>
  <r>
    <s v="Jill Fjeld"/>
    <n v="6531"/>
    <x v="942"/>
    <d v="2010-07-19T00:00:00"/>
    <x v="1"/>
    <s v="2010"/>
    <n v="2"/>
    <b v="0"/>
    <x v="1"/>
    <n v="42"/>
    <n v="188.23"/>
    <n v="0.05"/>
    <s v="Regular Air"/>
    <n v="-145.1"/>
    <n v="4.37"/>
    <n v="5.15"/>
    <s v="Yukon"/>
    <s v="Yukon"/>
    <s v="Home Office"/>
    <s v="Office Supplies"/>
    <x v="1"/>
    <n v="0.59"/>
  </r>
  <r>
    <s v="Jill Fjeld"/>
    <n v="6531"/>
    <x v="942"/>
    <d v="2010-07-19T00:00:00"/>
    <x v="1"/>
    <s v="2010"/>
    <n v="2"/>
    <b v="0"/>
    <x v="1"/>
    <n v="28"/>
    <n v="541.95000000000005"/>
    <n v="0.06"/>
    <s v="Regular Air"/>
    <n v="143.04"/>
    <n v="19.84"/>
    <n v="4.0999999999999996"/>
    <s v="Yukon"/>
    <s v="Yukon"/>
    <s v="Home Office"/>
    <s v="Office Supplies"/>
    <x v="12"/>
    <n v="0.44"/>
  </r>
  <r>
    <s v="Anne McFarland"/>
    <n v="6564"/>
    <x v="1192"/>
    <d v="2011-01-21T00:00:00"/>
    <x v="10"/>
    <s v="2011"/>
    <n v="0"/>
    <s v="FREE DELIVERY"/>
    <x v="0"/>
    <n v="26"/>
    <n v="448.23"/>
    <n v="0.01"/>
    <s v="Regular Air"/>
    <n v="110.6"/>
    <n v="15.98"/>
    <n v="4"/>
    <s v="Yukon"/>
    <s v="Yukon"/>
    <s v="Consumer"/>
    <s v="Technology"/>
    <x v="7"/>
    <n v="0.37"/>
  </r>
  <r>
    <s v="Kean Thornton"/>
    <n v="6566"/>
    <x v="345"/>
    <d v="2011-05-21T00:00:00"/>
    <x v="7"/>
    <s v="2011"/>
    <n v="0"/>
    <s v="FREE DELIVERY"/>
    <x v="5"/>
    <n v="21"/>
    <n v="748.83"/>
    <n v="0.01"/>
    <s v="Regular Air"/>
    <n v="250.01"/>
    <n v="33.979999999999997"/>
    <n v="1.99"/>
    <s v="Yukon"/>
    <s v="Yukon"/>
    <s v="Corporate"/>
    <s v="Technology"/>
    <x v="7"/>
    <n v="0.45"/>
  </r>
  <r>
    <s v="Astrea Jones"/>
    <n v="6693"/>
    <x v="970"/>
    <d v="2012-05-26T00:00:00"/>
    <x v="7"/>
    <s v="2012"/>
    <n v="2"/>
    <b v="0"/>
    <x v="5"/>
    <n v="16"/>
    <n v="40.85"/>
    <n v="0.09"/>
    <s v="Regular Air"/>
    <n v="6.46"/>
    <n v="2.62"/>
    <n v="0.8"/>
    <s v="Yukon"/>
    <s v="Yukon"/>
    <s v="Corporate"/>
    <s v="Office Supplies"/>
    <x v="6"/>
    <n v="0.39"/>
  </r>
  <r>
    <s v="Robert Barroso"/>
    <n v="6753"/>
    <x v="471"/>
    <d v="2010-09-28T00:00:00"/>
    <x v="11"/>
    <s v="2010"/>
    <n v="2"/>
    <b v="0"/>
    <x v="0"/>
    <n v="7"/>
    <n v="53.14"/>
    <n v="0.04"/>
    <s v="Regular Air"/>
    <n v="14.57"/>
    <n v="6.64"/>
    <n v="4.95"/>
    <s v="Yukon"/>
    <s v="Yukon"/>
    <s v="Small Business"/>
    <s v="Furniture"/>
    <x v="4"/>
    <n v="0.37"/>
  </r>
  <r>
    <s v="Bobby Elias"/>
    <n v="6788"/>
    <x v="1094"/>
    <d v="2011-08-06T00:00:00"/>
    <x v="2"/>
    <s v="2011"/>
    <n v="2"/>
    <b v="0"/>
    <x v="3"/>
    <n v="41"/>
    <n v="127.84"/>
    <n v="0.02"/>
    <s v="Express Air"/>
    <n v="12.69"/>
    <n v="2.94"/>
    <n v="0.96"/>
    <s v="Yukon"/>
    <s v="Yukon"/>
    <s v="Small Business"/>
    <s v="Office Supplies"/>
    <x v="12"/>
    <n v="0.57999999999999996"/>
  </r>
  <r>
    <s v="Bobby Elias"/>
    <n v="6788"/>
    <x v="1094"/>
    <d v="2011-08-05T00:00:00"/>
    <x v="2"/>
    <s v="2011"/>
    <n v="1"/>
    <b v="0"/>
    <x v="3"/>
    <n v="6"/>
    <n v="11.15"/>
    <n v="7.0000000000000007E-2"/>
    <s v="Regular Air"/>
    <n v="-2.62"/>
    <n v="1.81"/>
    <n v="0.75"/>
    <s v="Yukon"/>
    <s v="Yukon"/>
    <s v="Small Business"/>
    <s v="Office Supplies"/>
    <x v="6"/>
    <n v="0.52"/>
  </r>
  <r>
    <s v="Peter Buhler"/>
    <n v="6880"/>
    <x v="1061"/>
    <d v="2009-05-27T00:00:00"/>
    <x v="7"/>
    <s v="2009"/>
    <n v="2"/>
    <b v="0"/>
    <x v="4"/>
    <n v="5"/>
    <n v="235.49"/>
    <n v="0.06"/>
    <s v="Regular Air"/>
    <n v="21.78"/>
    <n v="47.9"/>
    <n v="5.86"/>
    <s v="Yukon"/>
    <s v="Yukon"/>
    <s v="Consumer"/>
    <s v="Office Supplies"/>
    <x v="5"/>
    <n v="0.37"/>
  </r>
  <r>
    <s v="Maureen Gastineau"/>
    <n v="6886"/>
    <x v="675"/>
    <d v="2012-01-20T00:00:00"/>
    <x v="10"/>
    <s v="2012"/>
    <n v="1"/>
    <b v="0"/>
    <x v="1"/>
    <n v="46"/>
    <n v="8177.07"/>
    <n v="0.08"/>
    <s v="Regular Air"/>
    <n v="2385.3000000000002"/>
    <n v="178.47"/>
    <n v="19.989999999999998"/>
    <s v="Yukon"/>
    <s v="Yukon"/>
    <s v="Consumer"/>
    <s v="Office Supplies"/>
    <x v="0"/>
    <n v="0.55000000000000004"/>
  </r>
  <r>
    <s v="Dean Katz"/>
    <n v="7042"/>
    <x v="34"/>
    <d v="2012-01-10T00:00:00"/>
    <x v="10"/>
    <s v="2012"/>
    <n v="2"/>
    <b v="0"/>
    <x v="4"/>
    <n v="4"/>
    <n v="1187.864"/>
    <n v="7.0000000000000007E-2"/>
    <s v="Delivery Truck"/>
    <n v="-347.16"/>
    <n v="376.13"/>
    <n v="85.63"/>
    <s v="Yukon"/>
    <s v="Yukon"/>
    <s v="Home Office"/>
    <s v="Furniture"/>
    <x v="10"/>
    <n v="0.74"/>
  </r>
  <r>
    <s v="Giulietta Dortch"/>
    <n v="7043"/>
    <x v="1350"/>
    <d v="2009-01-26T00:00:00"/>
    <x v="10"/>
    <s v="2009"/>
    <n v="1"/>
    <b v="0"/>
    <x v="5"/>
    <n v="4"/>
    <n v="11.08"/>
    <n v="0.06"/>
    <s v="Regular Air"/>
    <n v="-8.93"/>
    <n v="1.74"/>
    <n v="4.08"/>
    <s v="Yukon"/>
    <s v="Yukon"/>
    <s v="Corporate"/>
    <s v="Furniture"/>
    <x v="4"/>
    <n v="0.53"/>
  </r>
  <r>
    <s v="Thomas Thornton"/>
    <n v="7174"/>
    <x v="276"/>
    <d v="2012-03-12T00:00:00"/>
    <x v="4"/>
    <s v="2012"/>
    <n v="2"/>
    <b v="0"/>
    <x v="3"/>
    <n v="10"/>
    <n v="141.91999999999999"/>
    <n v="0.06"/>
    <s v="Regular Air"/>
    <n v="12.2"/>
    <n v="13.73"/>
    <n v="8.99"/>
    <s v="Yukon"/>
    <s v="Yukon"/>
    <s v="Consumer"/>
    <s v="Furniture"/>
    <x v="4"/>
    <n v="0.49"/>
  </r>
  <r>
    <s v="Karen Carlisle"/>
    <n v="7458"/>
    <x v="736"/>
    <d v="2012-04-06T00:00:00"/>
    <x v="8"/>
    <s v="2012"/>
    <n v="2"/>
    <b v="0"/>
    <x v="5"/>
    <n v="9"/>
    <n v="337.34"/>
    <n v="0.06"/>
    <s v="Regular Air"/>
    <n v="-69.84"/>
    <n v="39.479999999999997"/>
    <n v="1.99"/>
    <s v="Yukon"/>
    <s v="Yukon"/>
    <s v="Corporate"/>
    <s v="Technology"/>
    <x v="7"/>
    <n v="0.54"/>
  </r>
  <r>
    <s v="Karl Brown"/>
    <n v="7812"/>
    <x v="938"/>
    <d v="2011-04-27T00:00:00"/>
    <x v="8"/>
    <s v="2011"/>
    <n v="7"/>
    <b v="0"/>
    <x v="0"/>
    <n v="17"/>
    <n v="475.9"/>
    <n v="0.04"/>
    <s v="Regular Air"/>
    <n v="-5.18"/>
    <n v="27.42"/>
    <n v="19.46"/>
    <s v="Yukon"/>
    <s v="Yukon"/>
    <s v="Corporate"/>
    <s v="Furniture"/>
    <x v="4"/>
    <n v="0.44"/>
  </r>
  <r>
    <s v="Karl Brown"/>
    <n v="7812"/>
    <x v="938"/>
    <d v="2011-04-22T00:00:00"/>
    <x v="8"/>
    <s v="2011"/>
    <n v="2"/>
    <b v="0"/>
    <x v="0"/>
    <n v="12"/>
    <n v="3635.63"/>
    <n v="0.09"/>
    <s v="Delivery Truck"/>
    <n v="104.48"/>
    <n v="320.64"/>
    <n v="29.2"/>
    <s v="Yukon"/>
    <s v="Yukon"/>
    <s v="Corporate"/>
    <s v="Furniture"/>
    <x v="10"/>
    <n v="0.66"/>
  </r>
  <r>
    <s v="Peter Buhler"/>
    <n v="7840"/>
    <x v="292"/>
    <d v="2011-01-12T00:00:00"/>
    <x v="10"/>
    <s v="2011"/>
    <n v="4"/>
    <b v="0"/>
    <x v="0"/>
    <n v="34"/>
    <n v="157.56"/>
    <n v="0.1"/>
    <s v="Regular Air"/>
    <n v="-139.35"/>
    <n v="4.8899999999999997"/>
    <n v="4.93"/>
    <s v="Yukon"/>
    <s v="Yukon"/>
    <s v="Consumer"/>
    <s v="Technology"/>
    <x v="7"/>
    <n v="0.66"/>
  </r>
  <r>
    <s v="Carlos Meador"/>
    <n v="7938"/>
    <x v="525"/>
    <d v="2010-03-15T00:00:00"/>
    <x v="4"/>
    <s v="2010"/>
    <n v="2"/>
    <b v="0"/>
    <x v="4"/>
    <n v="16"/>
    <n v="2026.05"/>
    <n v="0.1"/>
    <s v="Delivery Truck"/>
    <n v="-357.65"/>
    <n v="135.99"/>
    <n v="28.63"/>
    <s v="Yukon"/>
    <s v="Yukon"/>
    <s v="Corporate"/>
    <s v="Furniture"/>
    <x v="14"/>
    <n v="0.76"/>
  </r>
  <r>
    <s v="Charles Crestani"/>
    <n v="8001"/>
    <x v="953"/>
    <d v="2010-11-21T00:00:00"/>
    <x v="6"/>
    <s v="2010"/>
    <n v="2"/>
    <b v="0"/>
    <x v="1"/>
    <n v="15"/>
    <n v="37.700000000000003"/>
    <n v="0.1"/>
    <s v="Regular Air"/>
    <n v="-81.08"/>
    <n v="2.1800000000000002"/>
    <n v="7.09"/>
    <s v="Yukon"/>
    <s v="Yukon"/>
    <s v="Consumer"/>
    <s v="Office Supplies"/>
    <x v="5"/>
    <n v="0.38"/>
  </r>
  <r>
    <s v="Charles Crestani"/>
    <n v="8001"/>
    <x v="953"/>
    <d v="2010-11-21T00:00:00"/>
    <x v="6"/>
    <s v="2010"/>
    <n v="2"/>
    <b v="0"/>
    <x v="1"/>
    <n v="47"/>
    <n v="1059.72"/>
    <n v="0.01"/>
    <s v="Regular Air"/>
    <n v="112.22"/>
    <n v="20.98"/>
    <n v="5.42"/>
    <s v="Yukon"/>
    <s v="Yukon"/>
    <s v="Consumer"/>
    <s v="Office Supplies"/>
    <x v="0"/>
    <n v="0.66"/>
  </r>
  <r>
    <s v="Maureen Gastineau"/>
    <n v="8101"/>
    <x v="1374"/>
    <d v="2010-03-06T00:00:00"/>
    <x v="4"/>
    <s v="2010"/>
    <n v="2"/>
    <b v="0"/>
    <x v="4"/>
    <n v="35"/>
    <n v="3491.71"/>
    <n v="0.04"/>
    <s v="Delivery Truck"/>
    <n v="-1216.6400000000001"/>
    <n v="95.95"/>
    <n v="74.349999999999994"/>
    <s v="Yukon"/>
    <s v="Yukon"/>
    <s v="Consumer"/>
    <s v="Furniture"/>
    <x v="14"/>
    <n v="0.56999999999999995"/>
  </r>
  <r>
    <s v="Maureen Gastineau"/>
    <n v="8101"/>
    <x v="1374"/>
    <d v="2010-03-06T00:00:00"/>
    <x v="4"/>
    <s v="2010"/>
    <n v="2"/>
    <b v="0"/>
    <x v="4"/>
    <n v="15"/>
    <n v="485.16"/>
    <n v="0.1"/>
    <s v="Regular Air"/>
    <n v="-9.32"/>
    <n v="34.58"/>
    <n v="8.99"/>
    <s v="Yukon"/>
    <s v="Yukon"/>
    <s v="Consumer"/>
    <s v="Office Supplies"/>
    <x v="12"/>
    <n v="0.56000000000000005"/>
  </r>
  <r>
    <s v="Giulietta Dortch"/>
    <n v="8161"/>
    <x v="862"/>
    <d v="2009-06-05T00:00:00"/>
    <x v="3"/>
    <s v="2009"/>
    <n v="2"/>
    <b v="0"/>
    <x v="1"/>
    <n v="45"/>
    <n v="112.72"/>
    <n v="0.09"/>
    <s v="Regular Air"/>
    <n v="39.19"/>
    <n v="2.61"/>
    <n v="0.5"/>
    <s v="Yukon"/>
    <s v="Yukon"/>
    <s v="Consumer"/>
    <s v="Office Supplies"/>
    <x v="11"/>
    <n v="0.39"/>
  </r>
  <r>
    <s v="Karl Brown"/>
    <n v="8320"/>
    <x v="971"/>
    <d v="2009-09-21T00:00:00"/>
    <x v="11"/>
    <s v="2009"/>
    <n v="2"/>
    <b v="0"/>
    <x v="3"/>
    <n v="22"/>
    <n v="150.34"/>
    <n v="0.06"/>
    <s v="Express Air"/>
    <n v="-28.45"/>
    <n v="6.48"/>
    <n v="5.14"/>
    <s v="Yukon"/>
    <s v="Yukon"/>
    <s v="Home Office"/>
    <s v="Office Supplies"/>
    <x v="5"/>
    <n v="0.37"/>
  </r>
  <r>
    <s v="Jennifer Patt"/>
    <n v="8325"/>
    <x v="1233"/>
    <d v="2009-01-16T00:00:00"/>
    <x v="10"/>
    <s v="2009"/>
    <n v="2"/>
    <b v="0"/>
    <x v="5"/>
    <n v="21"/>
    <n v="2364.29"/>
    <n v="0.08"/>
    <s v="Delivery Truck"/>
    <n v="-220.05"/>
    <n v="115.99"/>
    <n v="56.14"/>
    <s v="Yukon"/>
    <s v="Yukon"/>
    <s v="Home Office"/>
    <s v="Technology"/>
    <x v="16"/>
    <n v="0.4"/>
  </r>
  <r>
    <s v="Jennifer Patt"/>
    <n v="8325"/>
    <x v="1233"/>
    <d v="2009-01-17T00:00:00"/>
    <x v="10"/>
    <s v="2009"/>
    <n v="3"/>
    <b v="0"/>
    <x v="5"/>
    <n v="27"/>
    <n v="112.57"/>
    <n v="0.08"/>
    <s v="Regular Air"/>
    <n v="13.92"/>
    <n v="4.28"/>
    <n v="0.94"/>
    <s v="Yukon"/>
    <s v="Yukon"/>
    <s v="Home Office"/>
    <s v="Office Supplies"/>
    <x v="12"/>
    <n v="0.56000000000000005"/>
  </r>
  <r>
    <s v="Cynthia Voltz"/>
    <n v="8576"/>
    <x v="820"/>
    <d v="2009-01-11T00:00:00"/>
    <x v="10"/>
    <s v="2009"/>
    <n v="2"/>
    <b v="0"/>
    <x v="1"/>
    <n v="43"/>
    <n v="541.45000000000005"/>
    <n v="0"/>
    <s v="Express Air"/>
    <n v="-164.25"/>
    <n v="11.66"/>
    <n v="8.99"/>
    <s v="Yukon"/>
    <s v="Yukon"/>
    <s v="Corporate"/>
    <s v="Office Supplies"/>
    <x v="12"/>
    <n v="0.59"/>
  </r>
  <r>
    <s v="David Kendrick"/>
    <n v="8582"/>
    <x v="548"/>
    <d v="2010-11-20T00:00:00"/>
    <x v="6"/>
    <s v="2010"/>
    <n v="0"/>
    <s v="FREE DELIVERY"/>
    <x v="0"/>
    <n v="15"/>
    <n v="1556.55"/>
    <n v="0.04"/>
    <s v="Regular Air"/>
    <n v="436.02"/>
    <n v="105.34"/>
    <n v="24.49"/>
    <s v="Yukon"/>
    <s v="Yukon"/>
    <s v="Home Office"/>
    <s v="Furniture"/>
    <x v="4"/>
    <n v="0.61"/>
  </r>
  <r>
    <s v="Giulietta Dortch"/>
    <n v="8832"/>
    <x v="947"/>
    <d v="2012-02-06T00:00:00"/>
    <x v="5"/>
    <s v="2012"/>
    <n v="4"/>
    <b v="0"/>
    <x v="0"/>
    <n v="39"/>
    <n v="647.80999999999995"/>
    <n v="0.1"/>
    <s v="Regular Air"/>
    <n v="8.65"/>
    <n v="17.670000000000002"/>
    <n v="8.99"/>
    <s v="Yukon"/>
    <s v="Yukon"/>
    <s v="Small Business"/>
    <s v="Furniture"/>
    <x v="4"/>
    <n v="0.47"/>
  </r>
  <r>
    <s v="Barry Pond"/>
    <n v="8901"/>
    <x v="742"/>
    <d v="2011-08-27T00:00:00"/>
    <x v="2"/>
    <s v="2011"/>
    <n v="7"/>
    <b v="0"/>
    <x v="0"/>
    <n v="15"/>
    <n v="168.9"/>
    <n v="0.09"/>
    <s v="Express Air"/>
    <n v="-16.190000000000001"/>
    <n v="9.99"/>
    <n v="6.24"/>
    <s v="Yukon"/>
    <s v="Yukon"/>
    <s v="Consumer"/>
    <s v="Technology"/>
    <x v="16"/>
    <n v="0.36"/>
  </r>
  <r>
    <s v="Tony Molinari"/>
    <n v="8930"/>
    <x v="1056"/>
    <d v="2009-05-21T00:00:00"/>
    <x v="7"/>
    <s v="2009"/>
    <n v="2"/>
    <b v="0"/>
    <x v="4"/>
    <n v="14"/>
    <n v="145.86000000000001"/>
    <n v="0.04"/>
    <s v="Regular Air"/>
    <n v="-92.32"/>
    <n v="9.99"/>
    <n v="11.59"/>
    <s v="Yukon"/>
    <s v="Yukon"/>
    <s v="Corporate"/>
    <s v="Office Supplies"/>
    <x v="5"/>
    <n v="0.4"/>
  </r>
  <r>
    <s v="Julia Barnett"/>
    <n v="8999"/>
    <x v="686"/>
    <d v="2009-06-14T00:00:00"/>
    <x v="3"/>
    <s v="2009"/>
    <n v="2"/>
    <b v="0"/>
    <x v="1"/>
    <n v="28"/>
    <n v="1676.48"/>
    <n v="0"/>
    <s v="Regular Air"/>
    <n v="590.35"/>
    <n v="55.48"/>
    <n v="14.3"/>
    <s v="Yukon"/>
    <s v="Yukon"/>
    <s v="Corporate"/>
    <s v="Office Supplies"/>
    <x v="5"/>
    <n v="0.37"/>
  </r>
  <r>
    <s v="Adam Hart"/>
    <n v="9091"/>
    <x v="1375"/>
    <d v="2010-11-12T00:00:00"/>
    <x v="6"/>
    <s v="2010"/>
    <n v="1"/>
    <b v="0"/>
    <x v="1"/>
    <n v="42"/>
    <n v="605.77"/>
    <n v="0.05"/>
    <s v="Regular Air"/>
    <n v="129.33000000000001"/>
    <n v="14.34"/>
    <n v="5"/>
    <s v="Yukon"/>
    <s v="Yukon"/>
    <s v="Corporate"/>
    <s v="Furniture"/>
    <x v="4"/>
    <n v="0.49"/>
  </r>
  <r>
    <s v="Adam Hart"/>
    <n v="9091"/>
    <x v="1375"/>
    <d v="2010-11-12T00:00:00"/>
    <x v="6"/>
    <s v="2010"/>
    <n v="1"/>
    <b v="0"/>
    <x v="1"/>
    <n v="44"/>
    <n v="1480.91"/>
    <n v="0"/>
    <s v="Regular Air"/>
    <n v="489.14"/>
    <n v="30.98"/>
    <n v="8.74"/>
    <s v="Yukon"/>
    <s v="Yukon"/>
    <s v="Corporate"/>
    <s v="Office Supplies"/>
    <x v="5"/>
    <n v="0.4"/>
  </r>
  <r>
    <s v="Jeremy Pistek"/>
    <n v="9092"/>
    <x v="513"/>
    <d v="2009-07-25T00:00:00"/>
    <x v="1"/>
    <s v="2009"/>
    <n v="1"/>
    <b v="0"/>
    <x v="3"/>
    <n v="33"/>
    <n v="3644.24"/>
    <n v="0"/>
    <s v="Express Air"/>
    <n v="-457.73"/>
    <n v="101.41"/>
    <n v="35"/>
    <s v="Yukon"/>
    <s v="Yukon"/>
    <s v="Corporate"/>
    <s v="Office Supplies"/>
    <x v="0"/>
    <n v="0.82"/>
  </r>
  <r>
    <s v="Jeremy Pistek"/>
    <n v="9092"/>
    <x v="513"/>
    <d v="2009-07-25T00:00:00"/>
    <x v="1"/>
    <s v="2009"/>
    <n v="1"/>
    <b v="0"/>
    <x v="3"/>
    <n v="8"/>
    <n v="599.20749999999998"/>
    <n v="0.1"/>
    <s v="Regular Air"/>
    <n v="-268.66000000000003"/>
    <n v="95.99"/>
    <n v="4.9000000000000004"/>
    <s v="Yukon"/>
    <s v="Yukon"/>
    <s v="Corporate"/>
    <s v="Technology"/>
    <x v="3"/>
    <n v="0.56000000000000005"/>
  </r>
  <r>
    <s v="Cyra Reiten"/>
    <n v="9093"/>
    <x v="775"/>
    <d v="2011-12-09T00:00:00"/>
    <x v="9"/>
    <s v="2011"/>
    <n v="0"/>
    <s v="FREE DELIVERY"/>
    <x v="4"/>
    <n v="36"/>
    <n v="268.55"/>
    <n v="0.1"/>
    <s v="Regular Air"/>
    <n v="-99.02"/>
    <n v="8.1199999999999992"/>
    <n v="2.83"/>
    <s v="Yukon"/>
    <s v="Yukon"/>
    <s v="Consumer"/>
    <s v="Technology"/>
    <x v="7"/>
    <n v="0.77"/>
  </r>
  <r>
    <s v="Giulietta Dortch"/>
    <n v="9251"/>
    <x v="1349"/>
    <d v="2010-08-31T00:00:00"/>
    <x v="2"/>
    <s v="2010"/>
    <n v="2"/>
    <b v="0"/>
    <x v="4"/>
    <n v="38"/>
    <n v="3632.6"/>
    <n v="0"/>
    <s v="Delivery Truck"/>
    <n v="-400.33"/>
    <n v="89.99"/>
    <n v="42"/>
    <s v="Yukon"/>
    <s v="Yukon"/>
    <s v="Corporate"/>
    <s v="Furniture"/>
    <x v="14"/>
    <n v="0.66"/>
  </r>
  <r>
    <s v="Christy Brittain"/>
    <n v="9344"/>
    <x v="1096"/>
    <d v="2011-12-08T00:00:00"/>
    <x v="9"/>
    <s v="2011"/>
    <n v="2"/>
    <b v="0"/>
    <x v="0"/>
    <n v="18"/>
    <n v="1733.1"/>
    <n v="0.09"/>
    <s v="Regular Air"/>
    <n v="-505.69"/>
    <n v="95.99"/>
    <n v="35"/>
    <s v="Yukon"/>
    <s v="Yukon"/>
    <s v="Consumer"/>
    <s v="Office Supplies"/>
    <x v="0"/>
    <m/>
  </r>
  <r>
    <s v="Christy Brittain"/>
    <n v="9344"/>
    <x v="1096"/>
    <d v="2011-12-06T00:00:00"/>
    <x v="9"/>
    <s v="2011"/>
    <n v="0"/>
    <s v="FREE DELIVERY"/>
    <x v="0"/>
    <n v="31"/>
    <n v="3448.6455000000001"/>
    <n v="0.02"/>
    <s v="Regular Air"/>
    <n v="900.41"/>
    <n v="125.99"/>
    <n v="8.99"/>
    <s v="Yukon"/>
    <s v="Yukon"/>
    <s v="Consumer"/>
    <s v="Technology"/>
    <x v="3"/>
    <n v="0.55000000000000004"/>
  </r>
  <r>
    <s v="Thomas Thornton"/>
    <n v="9824"/>
    <x v="432"/>
    <d v="2011-01-24T00:00:00"/>
    <x v="10"/>
    <s v="2011"/>
    <n v="2"/>
    <b v="0"/>
    <x v="5"/>
    <n v="39"/>
    <n v="1939.66"/>
    <n v="0.03"/>
    <s v="Express Air"/>
    <n v="540.66999999999996"/>
    <n v="48.92"/>
    <n v="4.5"/>
    <s v="Yukon"/>
    <s v="Yukon"/>
    <s v="Consumer"/>
    <s v="Office Supplies"/>
    <x v="1"/>
    <n v="0.59"/>
  </r>
  <r>
    <s v="Thomas Thornton"/>
    <n v="9824"/>
    <x v="432"/>
    <d v="2011-01-24T00:00:00"/>
    <x v="10"/>
    <s v="2011"/>
    <n v="2"/>
    <b v="0"/>
    <x v="5"/>
    <n v="5"/>
    <n v="21.56"/>
    <n v="0"/>
    <s v="Regular Air"/>
    <n v="2.75"/>
    <n v="4.13"/>
    <n v="0.5"/>
    <s v="Yukon"/>
    <s v="Yukon"/>
    <s v="Consumer"/>
    <s v="Office Supplies"/>
    <x v="11"/>
    <n v="0.39"/>
  </r>
  <r>
    <s v="Thomas Thornton"/>
    <n v="9824"/>
    <x v="432"/>
    <d v="2011-01-24T00:00:00"/>
    <x v="10"/>
    <s v="2011"/>
    <n v="2"/>
    <b v="0"/>
    <x v="5"/>
    <n v="43"/>
    <n v="115.81"/>
    <n v="0.1"/>
    <s v="Regular Air"/>
    <n v="-1.49"/>
    <n v="2.88"/>
    <n v="1.01"/>
    <s v="Yukon"/>
    <s v="Yukon"/>
    <s v="Consumer"/>
    <s v="Office Supplies"/>
    <x v="12"/>
    <n v="0.55000000000000004"/>
  </r>
  <r>
    <s v="Dan Campbell"/>
    <n v="10052"/>
    <x v="1376"/>
    <d v="2009-09-08T00:00:00"/>
    <x v="11"/>
    <s v="2009"/>
    <n v="1"/>
    <b v="0"/>
    <x v="3"/>
    <n v="16"/>
    <n v="95.9"/>
    <n v="7.0000000000000007E-2"/>
    <s v="Regular Air"/>
    <n v="19.57"/>
    <n v="6.08"/>
    <n v="0.91"/>
    <s v="Yukon"/>
    <s v="Yukon"/>
    <s v="Corporate"/>
    <s v="Office Supplies"/>
    <x v="12"/>
    <n v="0.51"/>
  </r>
  <r>
    <s v="Dan Campbell"/>
    <n v="10052"/>
    <x v="1376"/>
    <d v="2009-09-09T00:00:00"/>
    <x v="11"/>
    <s v="2009"/>
    <n v="2"/>
    <b v="0"/>
    <x v="3"/>
    <n v="28"/>
    <n v="517.91"/>
    <n v="0.08"/>
    <s v="Regular Air"/>
    <n v="107.11"/>
    <n v="19.899999999999999"/>
    <n v="5.29"/>
    <s v="Yukon"/>
    <s v="Yukon"/>
    <s v="Corporate"/>
    <s v="Office Supplies"/>
    <x v="1"/>
    <n v="0.4"/>
  </r>
  <r>
    <s v="Dan Campbell"/>
    <n v="10052"/>
    <x v="1376"/>
    <d v="2009-09-09T00:00:00"/>
    <x v="11"/>
    <s v="2009"/>
    <n v="2"/>
    <b v="0"/>
    <x v="3"/>
    <n v="46"/>
    <n v="162.28"/>
    <n v="0.02"/>
    <s v="Regular Air"/>
    <n v="-216.15"/>
    <n v="3.36"/>
    <n v="6.27"/>
    <s v="Yukon"/>
    <s v="Yukon"/>
    <s v="Corporate"/>
    <s v="Office Supplies"/>
    <x v="2"/>
    <n v="0.4"/>
  </r>
  <r>
    <s v="Grant Thornton"/>
    <n v="10080"/>
    <x v="420"/>
    <d v="2010-02-19T00:00:00"/>
    <x v="5"/>
    <s v="2010"/>
    <n v="7"/>
    <b v="0"/>
    <x v="0"/>
    <n v="20"/>
    <n v="637.04"/>
    <n v="0"/>
    <s v="Regular Air"/>
    <n v="-26.83"/>
    <n v="30.73"/>
    <n v="4"/>
    <s v="Yukon"/>
    <s v="Yukon"/>
    <s v="Corporate"/>
    <s v="Technology"/>
    <x v="7"/>
    <n v="0.75"/>
  </r>
  <r>
    <s v="Brian Stugart"/>
    <n v="10117"/>
    <x v="61"/>
    <d v="2010-11-17T00:00:00"/>
    <x v="6"/>
    <s v="2010"/>
    <n v="1"/>
    <b v="0"/>
    <x v="4"/>
    <n v="6"/>
    <n v="64.37"/>
    <n v="7.0000000000000007E-2"/>
    <s v="Express Air"/>
    <n v="-6.96"/>
    <n v="8.85"/>
    <n v="5.6"/>
    <s v="Yukon"/>
    <s v="Yukon"/>
    <s v="Consumer"/>
    <s v="Office Supplies"/>
    <x v="2"/>
    <n v="0.36"/>
  </r>
  <r>
    <s v="Brian Stugart"/>
    <n v="10117"/>
    <x v="61"/>
    <d v="2010-11-18T00:00:00"/>
    <x v="6"/>
    <s v="2010"/>
    <n v="2"/>
    <b v="0"/>
    <x v="4"/>
    <n v="10"/>
    <n v="4588.55"/>
    <n v="0.01"/>
    <s v="Regular Air"/>
    <n v="-266.62"/>
    <n v="449.99"/>
    <n v="24.49"/>
    <s v="Yukon"/>
    <s v="Yukon"/>
    <s v="Consumer"/>
    <s v="Technology"/>
    <x v="13"/>
    <n v="0.52"/>
  </r>
  <r>
    <s v="Evan Henry"/>
    <n v="10146"/>
    <x v="185"/>
    <d v="2009-05-06T00:00:00"/>
    <x v="7"/>
    <s v="2009"/>
    <n v="5"/>
    <b v="0"/>
    <x v="0"/>
    <n v="19"/>
    <n v="596.21"/>
    <n v="0.1"/>
    <s v="Regular Air"/>
    <n v="211.59"/>
    <n v="34.229999999999997"/>
    <n v="5.0199999999999996"/>
    <s v="Yukon"/>
    <s v="Yukon"/>
    <s v="Corporate"/>
    <s v="Furniture"/>
    <x v="4"/>
    <n v="0.55000000000000004"/>
  </r>
  <r>
    <s v="Astrea Jones"/>
    <n v="10245"/>
    <x v="296"/>
    <d v="2011-02-14T00:00:00"/>
    <x v="5"/>
    <s v="2011"/>
    <n v="1"/>
    <b v="0"/>
    <x v="4"/>
    <n v="27"/>
    <n v="2645.88"/>
    <n v="0.06"/>
    <s v="Delivery Truck"/>
    <n v="-1231.98"/>
    <n v="100.98"/>
    <n v="57.38"/>
    <s v="Yukon"/>
    <s v="Yukon"/>
    <s v="Corporate"/>
    <s v="Furniture"/>
    <x v="9"/>
    <n v="0.78"/>
  </r>
  <r>
    <s v="Grant Thornton"/>
    <n v="10277"/>
    <x v="315"/>
    <d v="2009-04-08T00:00:00"/>
    <x v="8"/>
    <s v="2009"/>
    <n v="1"/>
    <b v="0"/>
    <x v="4"/>
    <n v="36"/>
    <n v="2144.924"/>
    <n v="0"/>
    <s v="Regular Air"/>
    <n v="542.25"/>
    <n v="65.989999999999995"/>
    <n v="5.26"/>
    <s v="Yukon"/>
    <s v="Yukon"/>
    <s v="Corporate"/>
    <s v="Technology"/>
    <x v="3"/>
    <n v="0.59"/>
  </r>
  <r>
    <s v="Julia Barnett"/>
    <n v="10305"/>
    <x v="227"/>
    <d v="2009-07-12T00:00:00"/>
    <x v="1"/>
    <s v="2009"/>
    <n v="5"/>
    <b v="0"/>
    <x v="0"/>
    <n v="12"/>
    <n v="65.89"/>
    <n v="0.03"/>
    <s v="Regular Air"/>
    <n v="20.6"/>
    <n v="5.08"/>
    <n v="2.0299999999999998"/>
    <s v="Yukon"/>
    <s v="Yukon"/>
    <s v="Home Office"/>
    <s v="Furniture"/>
    <x v="4"/>
    <n v="0.51"/>
  </r>
  <r>
    <s v="Bradley Drucker"/>
    <n v="10339"/>
    <x v="580"/>
    <d v="2011-10-15T00:00:00"/>
    <x v="0"/>
    <s v="2011"/>
    <n v="4"/>
    <b v="0"/>
    <x v="0"/>
    <n v="49"/>
    <n v="9752.25"/>
    <n v="0.09"/>
    <s v="Regular Air"/>
    <n v="3066.17"/>
    <n v="209.84"/>
    <n v="21.21"/>
    <s v="Yukon"/>
    <s v="Yukon"/>
    <s v="Small Business"/>
    <s v="Furniture"/>
    <x v="4"/>
    <n v="0.59"/>
  </r>
  <r>
    <s v="Evan Henry"/>
    <n v="10466"/>
    <x v="574"/>
    <d v="2012-12-26T00:00:00"/>
    <x v="9"/>
    <s v="2012"/>
    <n v="1"/>
    <b v="0"/>
    <x v="1"/>
    <n v="27"/>
    <n v="114.86"/>
    <n v="7.0000000000000007E-2"/>
    <s v="Regular Air"/>
    <n v="16.21"/>
    <n v="4.28"/>
    <n v="0.94"/>
    <s v="Yukon"/>
    <s v="Yukon"/>
    <s v="Corporate"/>
    <s v="Office Supplies"/>
    <x v="12"/>
    <n v="0.56000000000000005"/>
  </r>
  <r>
    <s v="Yana Sorensen"/>
    <n v="10562"/>
    <x v="1246"/>
    <d v="2009-11-12T00:00:00"/>
    <x v="6"/>
    <s v="2009"/>
    <n v="1"/>
    <b v="0"/>
    <x v="3"/>
    <n v="10"/>
    <n v="994.04"/>
    <n v="0.03"/>
    <s v="Regular Air"/>
    <n v="-335.06"/>
    <n v="95.99"/>
    <n v="35"/>
    <s v="Yukon"/>
    <s v="Yukon"/>
    <s v="Corporate"/>
    <s v="Office Supplies"/>
    <x v="0"/>
    <m/>
  </r>
  <r>
    <s v="Julia Barnett"/>
    <n v="10563"/>
    <x v="361"/>
    <d v="2010-09-30T00:00:00"/>
    <x v="11"/>
    <s v="2010"/>
    <n v="1"/>
    <b v="0"/>
    <x v="5"/>
    <n v="38"/>
    <n v="10223.19"/>
    <n v="0.08"/>
    <s v="Regular Air"/>
    <n v="2723.31"/>
    <n v="289.52999999999997"/>
    <n v="19.989999999999998"/>
    <s v="Yukon"/>
    <s v="Yukon"/>
    <s v="Corporate"/>
    <s v="Office Supplies"/>
    <x v="1"/>
    <n v="0.56000000000000005"/>
  </r>
  <r>
    <s v="Julia Barnett"/>
    <n v="10563"/>
    <x v="361"/>
    <d v="2010-10-01T00:00:00"/>
    <x v="0"/>
    <s v="2010"/>
    <n v="2"/>
    <b v="0"/>
    <x v="5"/>
    <n v="50"/>
    <n v="312.42"/>
    <n v="0.08"/>
    <s v="Regular Air"/>
    <n v="-90.42"/>
    <n v="6.48"/>
    <n v="5.4"/>
    <s v="Yukon"/>
    <s v="Yukon"/>
    <s v="Corporate"/>
    <s v="Office Supplies"/>
    <x v="5"/>
    <n v="0.37"/>
  </r>
  <r>
    <s v="Joni Wasserman"/>
    <n v="10658"/>
    <x v="91"/>
    <d v="2009-08-31T00:00:00"/>
    <x v="2"/>
    <s v="2009"/>
    <n v="4"/>
    <b v="0"/>
    <x v="0"/>
    <n v="31"/>
    <n v="262.54000000000002"/>
    <n v="0.04"/>
    <s v="Regular Air"/>
    <n v="29.24"/>
    <n v="8.5"/>
    <n v="1.99"/>
    <s v="Yukon"/>
    <s v="Yukon"/>
    <s v="Consumer"/>
    <s v="Technology"/>
    <x v="7"/>
    <n v="0.49"/>
  </r>
  <r>
    <s v="Joni Wasserman"/>
    <n v="10658"/>
    <x v="91"/>
    <d v="2009-08-27T00:00:00"/>
    <x v="2"/>
    <s v="2009"/>
    <n v="0"/>
    <s v="FREE DELIVERY"/>
    <x v="0"/>
    <n v="12"/>
    <n v="190.73"/>
    <n v="0.1"/>
    <s v="Regular Air"/>
    <n v="-69.64"/>
    <n v="15.99"/>
    <n v="9.4"/>
    <s v="Yukon"/>
    <s v="Yukon"/>
    <s v="Consumer"/>
    <s v="Technology"/>
    <x v="16"/>
    <n v="0.49"/>
  </r>
  <r>
    <s v="Joni Wasserman"/>
    <n v="10658"/>
    <x v="91"/>
    <d v="2009-09-03T00:00:00"/>
    <x v="11"/>
    <s v="2009"/>
    <n v="7"/>
    <b v="0"/>
    <x v="0"/>
    <n v="17"/>
    <n v="1332.97"/>
    <n v="0.09"/>
    <s v="Regular Air"/>
    <n v="4.75"/>
    <n v="95.99"/>
    <n v="8.99"/>
    <s v="Yukon"/>
    <s v="Yukon"/>
    <s v="Consumer"/>
    <s v="Technology"/>
    <x v="3"/>
    <n v="0.56999999999999995"/>
  </r>
  <r>
    <s v="Aaron Hawkins"/>
    <n v="10662"/>
    <x v="1275"/>
    <d v="2011-05-21T00:00:00"/>
    <x v="7"/>
    <s v="2011"/>
    <n v="9"/>
    <b v="0"/>
    <x v="0"/>
    <n v="45"/>
    <n v="283.13"/>
    <n v="0.08"/>
    <s v="Regular Air"/>
    <n v="-141.26"/>
    <n v="6.48"/>
    <n v="6.81"/>
    <s v="Yukon"/>
    <s v="Yukon"/>
    <s v="Home Office"/>
    <s v="Office Supplies"/>
    <x v="5"/>
    <n v="0.36"/>
  </r>
  <r>
    <s v="Dan Campbell"/>
    <n v="10948"/>
    <x v="1377"/>
    <d v="2012-08-13T00:00:00"/>
    <x v="2"/>
    <s v="2012"/>
    <n v="0"/>
    <s v="FREE DELIVERY"/>
    <x v="4"/>
    <n v="50"/>
    <n v="193.11"/>
    <n v="0.08"/>
    <s v="Regular Air"/>
    <n v="-263.76"/>
    <n v="3.89"/>
    <n v="7.01"/>
    <s v="Yukon"/>
    <s v="Yukon"/>
    <s v="Corporate"/>
    <s v="Office Supplies"/>
    <x v="2"/>
    <n v="0.37"/>
  </r>
  <r>
    <s v="Victoria Pisteka"/>
    <n v="11014"/>
    <x v="519"/>
    <d v="2010-09-09T00:00:00"/>
    <x v="11"/>
    <s v="2010"/>
    <n v="2"/>
    <b v="0"/>
    <x v="1"/>
    <n v="13"/>
    <n v="158.79"/>
    <n v="0.05"/>
    <s v="Regular Air"/>
    <n v="1.1599999999999999"/>
    <n v="11.7"/>
    <n v="5.63"/>
    <s v="Yukon"/>
    <s v="Yukon"/>
    <s v="Corporate"/>
    <s v="Office Supplies"/>
    <x v="2"/>
    <n v="0.4"/>
  </r>
  <r>
    <s v="Charles Crestani"/>
    <n v="11077"/>
    <x v="41"/>
    <d v="2009-03-24T00:00:00"/>
    <x v="4"/>
    <s v="2009"/>
    <n v="4"/>
    <b v="0"/>
    <x v="0"/>
    <n v="30"/>
    <n v="4620.05"/>
    <n v="0.06"/>
    <s v="Delivery Truck"/>
    <n v="-229.68"/>
    <n v="160.97999999999999"/>
    <n v="35.020000000000003"/>
    <s v="Yukon"/>
    <s v="Yukon"/>
    <s v="Consumer"/>
    <s v="Furniture"/>
    <x v="9"/>
    <n v="0.72"/>
  </r>
  <r>
    <s v="Evan Henry"/>
    <n v="11174"/>
    <x v="945"/>
    <d v="2009-04-10T00:00:00"/>
    <x v="8"/>
    <s v="2009"/>
    <n v="1"/>
    <b v="0"/>
    <x v="4"/>
    <n v="30"/>
    <n v="3197.0030000000002"/>
    <n v="7.0000000000000007E-2"/>
    <s v="Regular Air"/>
    <n v="603.46"/>
    <n v="125.99"/>
    <n v="7.69"/>
    <s v="Yukon"/>
    <s v="Yukon"/>
    <s v="Corporate"/>
    <s v="Technology"/>
    <x v="3"/>
    <n v="0.59"/>
  </r>
  <r>
    <s v="Robert Barroso"/>
    <n v="11236"/>
    <x v="1120"/>
    <d v="2010-10-30T00:00:00"/>
    <x v="0"/>
    <s v="2010"/>
    <n v="0"/>
    <s v="FREE DELIVERY"/>
    <x v="1"/>
    <n v="45"/>
    <n v="298.57"/>
    <n v="7.0000000000000007E-2"/>
    <s v="Regular Air"/>
    <n v="74.069999999999993"/>
    <n v="6.88"/>
    <n v="2"/>
    <s v="Yukon"/>
    <s v="Yukon"/>
    <s v="Small Business"/>
    <s v="Office Supplies"/>
    <x v="5"/>
    <n v="0.39"/>
  </r>
  <r>
    <s v="Robert Barroso"/>
    <n v="11236"/>
    <x v="1120"/>
    <d v="2010-10-30T00:00:00"/>
    <x v="0"/>
    <s v="2010"/>
    <n v="0"/>
    <s v="FREE DELIVERY"/>
    <x v="1"/>
    <n v="15"/>
    <n v="44.32"/>
    <n v="0.01"/>
    <s v="Regular Air"/>
    <n v="-41.55"/>
    <n v="2.52"/>
    <n v="4.28"/>
    <s v="Yukon"/>
    <s v="Yukon"/>
    <s v="Small Business"/>
    <s v="Office Supplies"/>
    <x v="12"/>
    <n v="0.44"/>
  </r>
  <r>
    <s v="Aleksandra Gannaway"/>
    <n v="11680"/>
    <x v="154"/>
    <d v="2009-09-06T00:00:00"/>
    <x v="11"/>
    <s v="2009"/>
    <n v="2"/>
    <b v="0"/>
    <x v="4"/>
    <n v="50"/>
    <n v="7312.0315000000001"/>
    <n v="0.06"/>
    <s v="Regular Air"/>
    <n v="2031.51"/>
    <n v="175.99"/>
    <n v="8.99"/>
    <s v="Yukon"/>
    <s v="Yukon"/>
    <s v="Corporate"/>
    <s v="Technology"/>
    <x v="3"/>
    <n v="0.56999999999999995"/>
  </r>
  <r>
    <s v="Brad Thomas"/>
    <n v="11682"/>
    <x v="454"/>
    <d v="2010-07-11T00:00:00"/>
    <x v="1"/>
    <s v="2010"/>
    <n v="7"/>
    <b v="0"/>
    <x v="0"/>
    <n v="5"/>
    <n v="102.18"/>
    <n v="0.09"/>
    <s v="Regular Air"/>
    <n v="-65.67"/>
    <n v="19.98"/>
    <n v="4"/>
    <s v="Yukon"/>
    <s v="Yukon"/>
    <s v="Home Office"/>
    <s v="Technology"/>
    <x v="7"/>
    <n v="0.68"/>
  </r>
  <r>
    <s v="Tamara Willingham"/>
    <n v="11714"/>
    <x v="334"/>
    <d v="2009-08-05T00:00:00"/>
    <x v="2"/>
    <s v="2009"/>
    <n v="1"/>
    <b v="0"/>
    <x v="5"/>
    <n v="1"/>
    <n v="3501.79"/>
    <n v="0.01"/>
    <s v="Delivery Truck"/>
    <n v="-7838.33"/>
    <n v="3502.14"/>
    <n v="8.73"/>
    <s v="Yukon"/>
    <s v="Yukon"/>
    <s v="Corporate"/>
    <s v="Technology"/>
    <x v="16"/>
    <n v="0.56999999999999995"/>
  </r>
  <r>
    <s v="Tamara Willingham"/>
    <n v="11714"/>
    <x v="334"/>
    <d v="2009-08-05T00:00:00"/>
    <x v="2"/>
    <s v="2009"/>
    <n v="1"/>
    <b v="0"/>
    <x v="5"/>
    <n v="9"/>
    <n v="141.83000000000001"/>
    <n v="0.06"/>
    <s v="Regular Air"/>
    <n v="-35.69"/>
    <n v="15.73"/>
    <n v="7.42"/>
    <s v="Yukon"/>
    <s v="Yukon"/>
    <s v="Corporate"/>
    <s v="Office Supplies"/>
    <x v="15"/>
    <n v="0.56000000000000005"/>
  </r>
  <r>
    <s v="Tamara Willingham"/>
    <n v="11748"/>
    <x v="862"/>
    <d v="2009-06-03T00:00:00"/>
    <x v="3"/>
    <s v="2009"/>
    <n v="0"/>
    <s v="FREE DELIVERY"/>
    <x v="3"/>
    <n v="23"/>
    <n v="3503.12"/>
    <n v="0.01"/>
    <s v="Delivery Truck"/>
    <n v="-168.14"/>
    <n v="145.97999999999999"/>
    <n v="46.2"/>
    <s v="Yukon"/>
    <s v="Yukon"/>
    <s v="Corporate"/>
    <s v="Furniture"/>
    <x v="10"/>
    <n v="0.69"/>
  </r>
  <r>
    <s v="Tom Prescott"/>
    <n v="11780"/>
    <x v="106"/>
    <d v="2010-09-22T00:00:00"/>
    <x v="11"/>
    <s v="2010"/>
    <n v="1"/>
    <b v="0"/>
    <x v="5"/>
    <n v="7"/>
    <n v="54.23"/>
    <n v="0.08"/>
    <s v="Regular Air"/>
    <n v="-16.46"/>
    <n v="7.28"/>
    <n v="5.47"/>
    <s v="Yukon"/>
    <s v="Yukon"/>
    <s v="Small Business"/>
    <s v="Office Supplies"/>
    <x v="5"/>
    <n v="0.35"/>
  </r>
  <r>
    <s v="Victoria Pisteka"/>
    <n v="12007"/>
    <x v="717"/>
    <d v="2009-09-29T00:00:00"/>
    <x v="11"/>
    <s v="2009"/>
    <n v="2"/>
    <b v="0"/>
    <x v="3"/>
    <n v="42"/>
    <n v="152.26"/>
    <n v="0.04"/>
    <s v="Regular Air"/>
    <n v="64.989999999999995"/>
    <n v="3.69"/>
    <n v="0.5"/>
    <s v="Yukon"/>
    <s v="Yukon"/>
    <s v="Corporate"/>
    <s v="Office Supplies"/>
    <x v="11"/>
    <n v="0.38"/>
  </r>
  <r>
    <s v="Carlos Meador"/>
    <n v="12039"/>
    <x v="838"/>
    <d v="2010-06-18T00:00:00"/>
    <x v="3"/>
    <s v="2010"/>
    <n v="2"/>
    <b v="0"/>
    <x v="1"/>
    <n v="13"/>
    <n v="2048.5680000000002"/>
    <n v="0.1"/>
    <s v="Regular Air"/>
    <n v="-259.99"/>
    <n v="205.99"/>
    <n v="8.99"/>
    <s v="Yukon"/>
    <s v="Yukon"/>
    <s v="Corporate"/>
    <s v="Technology"/>
    <x v="3"/>
    <n v="0.56000000000000005"/>
  </r>
  <r>
    <s v="Denny Ordway"/>
    <n v="12066"/>
    <x v="955"/>
    <d v="2011-02-07T00:00:00"/>
    <x v="5"/>
    <s v="2011"/>
    <n v="1"/>
    <b v="0"/>
    <x v="4"/>
    <n v="27"/>
    <n v="4442.049"/>
    <n v="0.1"/>
    <s v="Regular Air"/>
    <n v="720.95"/>
    <n v="200.99"/>
    <n v="8.08"/>
    <s v="Yukon"/>
    <s v="Yukon"/>
    <s v="Small Business"/>
    <s v="Technology"/>
    <x v="3"/>
    <n v="0.59"/>
  </r>
  <r>
    <s v="Julia Barnett"/>
    <n v="12262"/>
    <x v="924"/>
    <d v="2011-12-15T00:00:00"/>
    <x v="9"/>
    <s v="2011"/>
    <n v="5"/>
    <b v="0"/>
    <x v="0"/>
    <n v="45"/>
    <n v="1212.9280000000001"/>
    <n v="0.02"/>
    <s v="Delivery Truck"/>
    <n v="-1460.77"/>
    <n v="31.76"/>
    <n v="45.51"/>
    <s v="Yukon"/>
    <s v="Yukon"/>
    <s v="Home Office"/>
    <s v="Furniture"/>
    <x v="10"/>
    <n v="0.65"/>
  </r>
  <r>
    <s v="Dave Kipp"/>
    <n v="12486"/>
    <x v="422"/>
    <d v="2011-02-21T00:00:00"/>
    <x v="5"/>
    <s v="2011"/>
    <n v="1"/>
    <b v="0"/>
    <x v="1"/>
    <n v="31"/>
    <n v="3081.33"/>
    <n v="0.08"/>
    <s v="Delivery Truck"/>
    <n v="-1341.11"/>
    <n v="100.98"/>
    <n v="57.38"/>
    <s v="Yukon"/>
    <s v="Yukon"/>
    <s v="Corporate"/>
    <s v="Furniture"/>
    <x v="9"/>
    <n v="0.78"/>
  </r>
  <r>
    <s v="Dave Kipp"/>
    <n v="12486"/>
    <x v="422"/>
    <d v="2011-02-21T00:00:00"/>
    <x v="5"/>
    <s v="2011"/>
    <n v="1"/>
    <b v="0"/>
    <x v="1"/>
    <n v="42"/>
    <n v="1692.56"/>
    <n v="0.04"/>
    <s v="Regular Air"/>
    <n v="275.5"/>
    <n v="40.98"/>
    <n v="7.2"/>
    <s v="Yukon"/>
    <s v="Yukon"/>
    <s v="Corporate"/>
    <s v="Office Supplies"/>
    <x v="1"/>
    <n v="0.6"/>
  </r>
  <r>
    <s v="Dave Poirier"/>
    <n v="12580"/>
    <x v="892"/>
    <d v="2010-01-15T00:00:00"/>
    <x v="10"/>
    <s v="2010"/>
    <n v="2"/>
    <b v="0"/>
    <x v="0"/>
    <n v="50"/>
    <n v="8038.08"/>
    <n v="0.1"/>
    <s v="Regular Air"/>
    <n v="2821.41"/>
    <n v="172.99"/>
    <n v="19.989999999999998"/>
    <s v="Yukon"/>
    <s v="Yukon"/>
    <s v="Small Business"/>
    <s v="Office Supplies"/>
    <x v="2"/>
    <n v="0.39"/>
  </r>
  <r>
    <s v="Julia Barnett"/>
    <n v="12612"/>
    <x v="566"/>
    <d v="2010-12-21T00:00:00"/>
    <x v="9"/>
    <s v="2010"/>
    <n v="0"/>
    <s v="FREE DELIVERY"/>
    <x v="0"/>
    <n v="29"/>
    <n v="2360.98"/>
    <n v="0.02"/>
    <s v="Regular Air"/>
    <n v="611.92999999999995"/>
    <n v="78.650000000000006"/>
    <n v="13.99"/>
    <s v="Yukon"/>
    <s v="Yukon"/>
    <s v="Home Office"/>
    <s v="Office Supplies"/>
    <x v="1"/>
    <n v="0.52"/>
  </r>
  <r>
    <s v="Julia Barnett"/>
    <n v="12612"/>
    <x v="566"/>
    <d v="2010-12-26T00:00:00"/>
    <x v="9"/>
    <s v="2010"/>
    <n v="5"/>
    <b v="0"/>
    <x v="0"/>
    <n v="49"/>
    <n v="182.2"/>
    <n v="0.09"/>
    <s v="Express Air"/>
    <n v="82.21"/>
    <n v="3.75"/>
    <n v="0.5"/>
    <s v="Yukon"/>
    <s v="Yukon"/>
    <s v="Home Office"/>
    <s v="Office Supplies"/>
    <x v="11"/>
    <n v="0.37"/>
  </r>
  <r>
    <s v="Dave Kipp"/>
    <n v="12706"/>
    <x v="626"/>
    <d v="2009-11-21T00:00:00"/>
    <x v="6"/>
    <s v="2009"/>
    <n v="1"/>
    <b v="0"/>
    <x v="5"/>
    <n v="46"/>
    <n v="2494.69"/>
    <n v="0.09"/>
    <s v="Delivery Truck"/>
    <n v="-937.06"/>
    <n v="58.14"/>
    <n v="36.61"/>
    <s v="Yukon"/>
    <s v="Yukon"/>
    <s v="Corporate"/>
    <s v="Furniture"/>
    <x v="9"/>
    <n v="0.61"/>
  </r>
  <r>
    <s v="Yana Sorensen"/>
    <n v="12708"/>
    <x v="807"/>
    <d v="2010-01-12T00:00:00"/>
    <x v="10"/>
    <s v="2010"/>
    <n v="5"/>
    <b v="0"/>
    <x v="0"/>
    <n v="44"/>
    <n v="159.41"/>
    <n v="0"/>
    <s v="Express Air"/>
    <n v="34.68"/>
    <n v="3.28"/>
    <n v="0.98"/>
    <s v="Yukon"/>
    <s v="Yukon"/>
    <s v="Corporate"/>
    <s v="Office Supplies"/>
    <x v="12"/>
    <n v="0.52"/>
  </r>
  <r>
    <s v="Grant Thornton"/>
    <n v="12930"/>
    <x v="1139"/>
    <d v="2011-11-25T00:00:00"/>
    <x v="6"/>
    <s v="2011"/>
    <n v="1"/>
    <b v="0"/>
    <x v="1"/>
    <n v="49"/>
    <n v="1147.6400000000001"/>
    <n v="0.06"/>
    <s v="Regular Air"/>
    <n v="261.87"/>
    <n v="22.98"/>
    <n v="4.5"/>
    <s v="Yukon"/>
    <s v="Yukon"/>
    <s v="Corporate"/>
    <s v="Office Supplies"/>
    <x v="1"/>
    <n v="0.55000000000000004"/>
  </r>
  <r>
    <s v="Shirley Jackson"/>
    <n v="12965"/>
    <x v="461"/>
    <d v="2010-06-26T00:00:00"/>
    <x v="3"/>
    <s v="2010"/>
    <n v="1"/>
    <b v="0"/>
    <x v="4"/>
    <n v="7"/>
    <n v="44.74"/>
    <n v="0.04"/>
    <s v="Regular Air"/>
    <n v="-20.100000000000001"/>
    <n v="5.74"/>
    <n v="5.01"/>
    <s v="Yukon"/>
    <s v="Yukon"/>
    <s v="Corporate"/>
    <s v="Office Supplies"/>
    <x v="2"/>
    <n v="0.39"/>
  </r>
  <r>
    <s v="Shirley Jackson"/>
    <n v="12965"/>
    <x v="461"/>
    <d v="2010-06-26T00:00:00"/>
    <x v="3"/>
    <s v="2010"/>
    <n v="1"/>
    <b v="0"/>
    <x v="4"/>
    <n v="21"/>
    <n v="90.78"/>
    <n v="0.06"/>
    <s v="Regular Air"/>
    <n v="-71.84"/>
    <n v="4.24"/>
    <n v="5.41"/>
    <s v="Yukon"/>
    <s v="Yukon"/>
    <s v="Corporate"/>
    <s v="Office Supplies"/>
    <x v="2"/>
    <n v="0.35"/>
  </r>
  <r>
    <s v="David Bremer"/>
    <n v="13090"/>
    <x v="1069"/>
    <d v="2010-07-27T00:00:00"/>
    <x v="1"/>
    <s v="2010"/>
    <n v="1"/>
    <b v="0"/>
    <x v="3"/>
    <n v="15"/>
    <n v="150.19999999999999"/>
    <n v="0.02"/>
    <s v="Regular Air"/>
    <n v="12.97"/>
    <n v="9.27"/>
    <n v="4.3899999999999997"/>
    <s v="Yukon"/>
    <s v="Yukon"/>
    <s v="Corporate"/>
    <s v="Office Supplies"/>
    <x v="5"/>
    <n v="0.38"/>
  </r>
  <r>
    <s v="Deanra Eno"/>
    <n v="13157"/>
    <x v="668"/>
    <d v="2012-02-12T00:00:00"/>
    <x v="5"/>
    <s v="2012"/>
    <n v="1"/>
    <b v="0"/>
    <x v="4"/>
    <n v="2"/>
    <n v="38.93"/>
    <n v="7.0000000000000007E-2"/>
    <s v="Regular Air"/>
    <n v="-102.43"/>
    <n v="20.99"/>
    <n v="4.8099999999999996"/>
    <s v="Yukon"/>
    <s v="Yukon"/>
    <s v="Corporate"/>
    <s v="Technology"/>
    <x v="3"/>
    <n v="0.57999999999999996"/>
  </r>
  <r>
    <s v="Victoria Pisteka"/>
    <n v="13218"/>
    <x v="741"/>
    <d v="2009-05-17T00:00:00"/>
    <x v="7"/>
    <s v="2009"/>
    <n v="1"/>
    <b v="0"/>
    <x v="1"/>
    <n v="18"/>
    <n v="513.08000000000004"/>
    <n v="0.03"/>
    <s v="Regular Air"/>
    <n v="198.94"/>
    <n v="28.53"/>
    <n v="1.49"/>
    <s v="Yukon"/>
    <s v="Yukon"/>
    <s v="Corporate"/>
    <s v="Office Supplies"/>
    <x v="2"/>
    <n v="0.38"/>
  </r>
  <r>
    <s v="Victoria Pisteka"/>
    <n v="13218"/>
    <x v="741"/>
    <d v="2009-05-18T00:00:00"/>
    <x v="7"/>
    <s v="2009"/>
    <n v="2"/>
    <b v="0"/>
    <x v="1"/>
    <n v="16"/>
    <n v="98.8"/>
    <n v="7.0000000000000007E-2"/>
    <s v="Regular Air"/>
    <n v="-62"/>
    <n v="5.98"/>
    <n v="7.15"/>
    <s v="Yukon"/>
    <s v="Yukon"/>
    <s v="Corporate"/>
    <s v="Office Supplies"/>
    <x v="5"/>
    <n v="0.36"/>
  </r>
  <r>
    <s v="Giulietta Dortch"/>
    <n v="13314"/>
    <x v="1006"/>
    <d v="2009-05-15T00:00:00"/>
    <x v="7"/>
    <s v="2009"/>
    <n v="2"/>
    <b v="0"/>
    <x v="1"/>
    <n v="34"/>
    <n v="89.4"/>
    <n v="0.08"/>
    <s v="Express Air"/>
    <n v="22.22"/>
    <n v="2.62"/>
    <n v="0.8"/>
    <s v="Yukon"/>
    <s v="Yukon"/>
    <s v="Small Business"/>
    <s v="Office Supplies"/>
    <x v="6"/>
    <n v="0.39"/>
  </r>
  <r>
    <s v="Aleksandra Gannaway"/>
    <n v="13536"/>
    <x v="60"/>
    <d v="2009-08-20T00:00:00"/>
    <x v="2"/>
    <s v="2009"/>
    <n v="2"/>
    <b v="0"/>
    <x v="4"/>
    <n v="23"/>
    <n v="123.15"/>
    <n v="0.05"/>
    <s v="Regular Air"/>
    <n v="22.98"/>
    <n v="5.18"/>
    <n v="2.04"/>
    <s v="Yukon"/>
    <s v="Yukon"/>
    <s v="Home Office"/>
    <s v="Office Supplies"/>
    <x v="5"/>
    <n v="0.36"/>
  </r>
  <r>
    <s v="Carlos Meador"/>
    <n v="13569"/>
    <x v="86"/>
    <d v="2011-04-12T00:00:00"/>
    <x v="8"/>
    <s v="2011"/>
    <n v="2"/>
    <b v="0"/>
    <x v="5"/>
    <n v="13"/>
    <n v="563.17999999999995"/>
    <n v="0.02"/>
    <s v="Express Air"/>
    <n v="67.98"/>
    <n v="40.98"/>
    <n v="7.2"/>
    <s v="Yukon"/>
    <s v="Yukon"/>
    <s v="Corporate"/>
    <s v="Office Supplies"/>
    <x v="1"/>
    <n v="0.6"/>
  </r>
  <r>
    <s v="Carlos Meador"/>
    <n v="13569"/>
    <x v="86"/>
    <d v="2011-04-11T00:00:00"/>
    <x v="8"/>
    <s v="2011"/>
    <n v="1"/>
    <b v="0"/>
    <x v="5"/>
    <n v="16"/>
    <n v="47.45"/>
    <n v="0.05"/>
    <s v="Regular Air"/>
    <n v="1.07"/>
    <n v="2.88"/>
    <n v="1.49"/>
    <s v="Yukon"/>
    <s v="Yukon"/>
    <s v="Corporate"/>
    <s v="Office Supplies"/>
    <x v="2"/>
    <n v="0.36"/>
  </r>
  <r>
    <s v="Grant Thornton"/>
    <n v="13570"/>
    <x v="727"/>
    <d v="2012-12-03T00:00:00"/>
    <x v="9"/>
    <s v="2012"/>
    <n v="1"/>
    <b v="0"/>
    <x v="3"/>
    <n v="2"/>
    <n v="16.97"/>
    <n v="0.04"/>
    <s v="Regular Air"/>
    <n v="-8.8000000000000007"/>
    <n v="8.34"/>
    <n v="0.96"/>
    <s v="Yukon"/>
    <s v="Yukon"/>
    <s v="Corporate"/>
    <s v="Furniture"/>
    <x v="4"/>
    <n v="0.43"/>
  </r>
  <r>
    <s v="Grant Thornton"/>
    <n v="13570"/>
    <x v="727"/>
    <d v="2012-12-02T00:00:00"/>
    <x v="9"/>
    <s v="2012"/>
    <n v="0"/>
    <s v="FREE DELIVERY"/>
    <x v="3"/>
    <n v="42"/>
    <n v="4077.7559999999999"/>
    <n v="0.04"/>
    <s v="Regular Air"/>
    <n v="1086.96"/>
    <n v="110.99"/>
    <n v="8.99"/>
    <s v="Yukon"/>
    <s v="Yukon"/>
    <s v="Corporate"/>
    <s v="Technology"/>
    <x v="3"/>
    <n v="0.56999999999999995"/>
  </r>
  <r>
    <s v="Brian Stugart"/>
    <n v="13602"/>
    <x v="1113"/>
    <d v="2009-01-18T00:00:00"/>
    <x v="10"/>
    <s v="2009"/>
    <n v="5"/>
    <b v="0"/>
    <x v="0"/>
    <n v="3"/>
    <n v="445.34"/>
    <n v="0.03"/>
    <s v="Delivery Truck"/>
    <n v="-377.9"/>
    <n v="145.44999999999999"/>
    <n v="17.850000000000001"/>
    <s v="Yukon"/>
    <s v="Yukon"/>
    <s v="Corporate"/>
    <s v="Technology"/>
    <x v="16"/>
    <n v="0.56000000000000005"/>
  </r>
  <r>
    <s v="Brian Stugart"/>
    <n v="13602"/>
    <x v="1113"/>
    <d v="2009-01-13T00:00:00"/>
    <x v="10"/>
    <s v="2009"/>
    <n v="0"/>
    <s v="FREE DELIVERY"/>
    <x v="0"/>
    <n v="13"/>
    <n v="660.99"/>
    <n v="0.02"/>
    <s v="Regular Air"/>
    <n v="267.67"/>
    <n v="48.04"/>
    <n v="5.09"/>
    <s v="Yukon"/>
    <s v="Yukon"/>
    <s v="Corporate"/>
    <s v="Office Supplies"/>
    <x v="5"/>
    <n v="0.37"/>
  </r>
  <r>
    <s v="Jill Fjeld"/>
    <n v="13668"/>
    <x v="443"/>
    <d v="2012-02-26T00:00:00"/>
    <x v="5"/>
    <s v="2012"/>
    <n v="2"/>
    <b v="0"/>
    <x v="5"/>
    <n v="42"/>
    <n v="282.61"/>
    <n v="0.02"/>
    <s v="Regular Air"/>
    <n v="-106.36"/>
    <n v="6.24"/>
    <n v="5.22"/>
    <s v="Yukon"/>
    <s v="Yukon"/>
    <s v="Home Office"/>
    <s v="Furniture"/>
    <x v="4"/>
    <n v="0.6"/>
  </r>
  <r>
    <s v="Ed Braxton"/>
    <n v="13923"/>
    <x v="1361"/>
    <d v="2012-07-10T00:00:00"/>
    <x v="1"/>
    <s v="2012"/>
    <n v="2"/>
    <b v="0"/>
    <x v="1"/>
    <n v="28"/>
    <n v="4332.3"/>
    <n v="0.08"/>
    <s v="Delivery Truck"/>
    <n v="2066.12"/>
    <n v="200.97"/>
    <n v="15.59"/>
    <s v="Yukon"/>
    <s v="Yukon"/>
    <s v="Home Office"/>
    <s v="Technology"/>
    <x v="16"/>
    <n v="0.36"/>
  </r>
  <r>
    <s v="Jill Matthias"/>
    <n v="13958"/>
    <x v="1175"/>
    <d v="2010-02-01T00:00:00"/>
    <x v="5"/>
    <s v="2010"/>
    <n v="9"/>
    <b v="0"/>
    <x v="0"/>
    <n v="11"/>
    <n v="808.673"/>
    <n v="0.06"/>
    <s v="Regular Air"/>
    <n v="-10.67"/>
    <n v="85.99"/>
    <n v="0.99"/>
    <s v="Yukon"/>
    <s v="Yukon"/>
    <s v="Consumer"/>
    <s v="Technology"/>
    <x v="3"/>
    <n v="0.55000000000000004"/>
  </r>
  <r>
    <s v="Cynthia Voltz"/>
    <n v="13991"/>
    <x v="329"/>
    <d v="2012-03-08T00:00:00"/>
    <x v="4"/>
    <s v="2012"/>
    <n v="2"/>
    <b v="0"/>
    <x v="1"/>
    <n v="24"/>
    <n v="170.7"/>
    <n v="0"/>
    <s v="Regular Air"/>
    <n v="-37.880000000000003"/>
    <n v="6.48"/>
    <n v="2.74"/>
    <s v="Yukon"/>
    <s v="Yukon"/>
    <s v="Corporate"/>
    <s v="Technology"/>
    <x v="7"/>
    <n v="0.71"/>
  </r>
  <r>
    <s v="Cynthia Voltz"/>
    <n v="13991"/>
    <x v="329"/>
    <d v="2012-03-07T00:00:00"/>
    <x v="4"/>
    <s v="2012"/>
    <n v="1"/>
    <b v="0"/>
    <x v="1"/>
    <n v="21"/>
    <n v="1839.4480000000001"/>
    <n v="7.0000000000000007E-2"/>
    <s v="Regular Air"/>
    <n v="-742.88"/>
    <n v="111.96"/>
    <n v="69"/>
    <s v="Yukon"/>
    <s v="Yukon"/>
    <s v="Corporate"/>
    <s v="Furniture"/>
    <x v="10"/>
    <n v="0.63"/>
  </r>
  <r>
    <s v="Nora Paige"/>
    <n v="14048"/>
    <x v="1011"/>
    <d v="2010-05-17T00:00:00"/>
    <x v="7"/>
    <s v="2010"/>
    <n v="0"/>
    <s v="FREE DELIVERY"/>
    <x v="3"/>
    <n v="47"/>
    <n v="1837.15"/>
    <n v="0.06"/>
    <s v="Regular Air"/>
    <n v="196.58"/>
    <n v="40.97"/>
    <n v="8.99"/>
    <s v="Yukon"/>
    <s v="Yukon"/>
    <s v="Small Business"/>
    <s v="Office Supplies"/>
    <x v="12"/>
    <n v="0.59"/>
  </r>
  <r>
    <s v="Nora Paige"/>
    <n v="14048"/>
    <x v="1011"/>
    <d v="2010-05-19T00:00:00"/>
    <x v="7"/>
    <s v="2010"/>
    <n v="2"/>
    <b v="0"/>
    <x v="3"/>
    <n v="5"/>
    <n v="540.22"/>
    <n v="0.06"/>
    <s v="Regular Air"/>
    <n v="-253.38"/>
    <n v="101.41"/>
    <n v="35"/>
    <s v="Yukon"/>
    <s v="Yukon"/>
    <s v="Small Business"/>
    <s v="Office Supplies"/>
    <x v="0"/>
    <n v="0.82"/>
  </r>
  <r>
    <s v="Nora Paige"/>
    <n v="14048"/>
    <x v="1011"/>
    <d v="2010-05-19T00:00:00"/>
    <x v="7"/>
    <s v="2010"/>
    <n v="2"/>
    <b v="0"/>
    <x v="3"/>
    <n v="40"/>
    <n v="2035.393"/>
    <n v="0.01"/>
    <s v="Regular Air"/>
    <n v="1152.69"/>
    <n v="55.99"/>
    <n v="1.25"/>
    <s v="Yukon"/>
    <s v="Yukon"/>
    <s v="Small Business"/>
    <s v="Technology"/>
    <x v="3"/>
    <n v="0.35"/>
  </r>
  <r>
    <s v="Brian Stugart"/>
    <n v="14311"/>
    <x v="585"/>
    <d v="2009-08-02T00:00:00"/>
    <x v="2"/>
    <s v="2009"/>
    <n v="1"/>
    <b v="0"/>
    <x v="5"/>
    <n v="30"/>
    <n v="192.41"/>
    <n v="0.03"/>
    <s v="Regular Air"/>
    <n v="-55.95"/>
    <n v="6.37"/>
    <n v="5.19"/>
    <s v="Yukon"/>
    <s v="Yukon"/>
    <s v="Corporate"/>
    <s v="Office Supplies"/>
    <x v="2"/>
    <n v="0.38"/>
  </r>
  <r>
    <s v="Tim Taslimi"/>
    <n v="14434"/>
    <x v="635"/>
    <d v="2011-02-17T00:00:00"/>
    <x v="5"/>
    <s v="2011"/>
    <n v="2"/>
    <b v="0"/>
    <x v="3"/>
    <n v="39"/>
    <n v="4733.88"/>
    <n v="0.02"/>
    <s v="Delivery Truck"/>
    <n v="239.41"/>
    <n v="119.99"/>
    <n v="56.14"/>
    <s v="Yukon"/>
    <s v="Yukon"/>
    <s v="Corporate"/>
    <s v="Technology"/>
    <x v="16"/>
    <n v="0.39"/>
  </r>
  <r>
    <s v="Muhammed Lee"/>
    <n v="14630"/>
    <x v="653"/>
    <d v="2012-10-16T00:00:00"/>
    <x v="0"/>
    <s v="2012"/>
    <n v="0"/>
    <s v="FREE DELIVERY"/>
    <x v="0"/>
    <n v="17"/>
    <n v="363.54"/>
    <n v="0.08"/>
    <s v="Regular Air"/>
    <n v="4.75"/>
    <n v="22.01"/>
    <n v="5.53"/>
    <s v="Yukon"/>
    <s v="Yukon"/>
    <s v="Corporate"/>
    <s v="Office Supplies"/>
    <x v="12"/>
    <n v="0.59"/>
  </r>
  <r>
    <s v="Juliana Krohn"/>
    <n v="14851"/>
    <x v="186"/>
    <d v="2012-05-12T00:00:00"/>
    <x v="7"/>
    <s v="2012"/>
    <n v="1"/>
    <b v="0"/>
    <x v="3"/>
    <n v="6"/>
    <n v="3378.18"/>
    <n v="0.08"/>
    <s v="Regular Air"/>
    <n v="-1352.68"/>
    <n v="599.99"/>
    <n v="24.49"/>
    <s v="Yukon"/>
    <s v="Yukon"/>
    <s v="Corporate"/>
    <s v="Technology"/>
    <x v="13"/>
    <n v="0.44"/>
  </r>
  <r>
    <s v="Juliana Krohn"/>
    <n v="14851"/>
    <x v="186"/>
    <d v="2012-05-13T00:00:00"/>
    <x v="7"/>
    <s v="2012"/>
    <n v="2"/>
    <b v="0"/>
    <x v="3"/>
    <n v="26"/>
    <n v="1443.2660000000001"/>
    <n v="0.08"/>
    <s v="Regular Air"/>
    <n v="156.11000000000001"/>
    <n v="65.989999999999995"/>
    <n v="8.99"/>
    <s v="Yukon"/>
    <s v="Yukon"/>
    <s v="Corporate"/>
    <s v="Technology"/>
    <x v="3"/>
    <n v="0.56000000000000005"/>
  </r>
  <r>
    <s v="Giulietta Dortch"/>
    <n v="14950"/>
    <x v="471"/>
    <d v="2010-09-26T00:00:00"/>
    <x v="11"/>
    <s v="2010"/>
    <n v="0"/>
    <s v="FREE DELIVERY"/>
    <x v="0"/>
    <n v="48"/>
    <n v="525"/>
    <n v="0.03"/>
    <s v="Regular Air"/>
    <n v="63.5"/>
    <n v="10.48"/>
    <n v="2.89"/>
    <s v="Yukon"/>
    <s v="Yukon"/>
    <s v="Small Business"/>
    <s v="Office Supplies"/>
    <x v="12"/>
    <n v="0.6"/>
  </r>
  <r>
    <s v="Ed Braxton"/>
    <n v="14981"/>
    <x v="320"/>
    <d v="2010-10-27T00:00:00"/>
    <x v="0"/>
    <s v="2010"/>
    <n v="1"/>
    <b v="0"/>
    <x v="4"/>
    <n v="8"/>
    <n v="279.77"/>
    <n v="7.0000000000000007E-2"/>
    <s v="Regular Air"/>
    <n v="-14.02"/>
    <n v="34.76"/>
    <n v="8.2200000000000006"/>
    <s v="Yukon"/>
    <s v="Yukon"/>
    <s v="Home Office"/>
    <s v="Office Supplies"/>
    <x v="0"/>
    <n v="0.56999999999999995"/>
  </r>
  <r>
    <s v="Ed Braxton"/>
    <n v="14981"/>
    <x v="320"/>
    <d v="2010-10-28T00:00:00"/>
    <x v="0"/>
    <s v="2010"/>
    <n v="2"/>
    <b v="0"/>
    <x v="4"/>
    <n v="8"/>
    <n v="154.21"/>
    <n v="0.03"/>
    <s v="Delivery Truck"/>
    <n v="-160.38999999999999"/>
    <n v="15.23"/>
    <n v="27.75"/>
    <s v="Yukon"/>
    <s v="Yukon"/>
    <s v="Home Office"/>
    <s v="Furniture"/>
    <x v="10"/>
    <n v="0.76"/>
  </r>
  <r>
    <s v="Giulietta Dortch"/>
    <n v="15105"/>
    <x v="402"/>
    <d v="2009-11-10T00:00:00"/>
    <x v="6"/>
    <s v="2009"/>
    <n v="7"/>
    <b v="0"/>
    <x v="0"/>
    <n v="39"/>
    <n v="460.43"/>
    <n v="7.0000000000000007E-2"/>
    <s v="Regular Air"/>
    <n v="-76.180000000000007"/>
    <n v="12.28"/>
    <n v="6.13"/>
    <s v="Yukon"/>
    <s v="Yukon"/>
    <s v="Small Business"/>
    <s v="Office Supplies"/>
    <x v="0"/>
    <n v="0.56999999999999995"/>
  </r>
  <r>
    <s v="Juliana Krohn"/>
    <n v="15111"/>
    <x v="1140"/>
    <d v="2009-12-19T00:00:00"/>
    <x v="9"/>
    <s v="2009"/>
    <n v="2"/>
    <b v="0"/>
    <x v="3"/>
    <n v="13"/>
    <n v="970.47"/>
    <n v="0.1"/>
    <s v="Regular Air"/>
    <n v="192.38"/>
    <n v="81.319999999999993"/>
    <n v="0.99"/>
    <s v="Yukon"/>
    <s v="Yukon"/>
    <s v="Corporate"/>
    <s v="Office Supplies"/>
    <x v="1"/>
    <n v="0.56999999999999995"/>
  </r>
  <r>
    <s v="Darrin Sayre"/>
    <n v="15202"/>
    <x v="426"/>
    <d v="2010-07-11T00:00:00"/>
    <x v="1"/>
    <s v="2010"/>
    <n v="2"/>
    <b v="0"/>
    <x v="1"/>
    <n v="36"/>
    <n v="1340.93"/>
    <n v="0.09"/>
    <s v="Express Air"/>
    <n v="154.16"/>
    <n v="39.979999999999997"/>
    <n v="9.1999999999999993"/>
    <s v="Yukon"/>
    <s v="Yukon"/>
    <s v="Consumer"/>
    <s v="Furniture"/>
    <x v="4"/>
    <n v="0.65"/>
  </r>
  <r>
    <s v="Rob Lucas"/>
    <n v="15206"/>
    <x v="463"/>
    <d v="2010-11-09T00:00:00"/>
    <x v="6"/>
    <s v="2010"/>
    <n v="5"/>
    <b v="0"/>
    <x v="0"/>
    <n v="35"/>
    <n v="5287.16"/>
    <n v="0.05"/>
    <s v="Delivery Truck"/>
    <n v="-769.05"/>
    <n v="150.97999999999999"/>
    <n v="66.27"/>
    <s v="Yukon"/>
    <s v="Yukon"/>
    <s v="Small Business"/>
    <s v="Furniture"/>
    <x v="9"/>
    <n v="0.65"/>
  </r>
  <r>
    <s v="Carlos Meador"/>
    <n v="15616"/>
    <x v="75"/>
    <d v="2012-03-24T00:00:00"/>
    <x v="4"/>
    <s v="2012"/>
    <n v="1"/>
    <b v="0"/>
    <x v="5"/>
    <n v="12"/>
    <n v="386.71"/>
    <n v="0.01"/>
    <s v="Express Air"/>
    <n v="-84.12"/>
    <n v="30.98"/>
    <n v="6.5"/>
    <s v="Yukon"/>
    <s v="Yukon"/>
    <s v="Corporate"/>
    <s v="Technology"/>
    <x v="7"/>
    <n v="0.64"/>
  </r>
  <r>
    <s v="Carlos Meador"/>
    <n v="15616"/>
    <x v="75"/>
    <d v="2012-03-25T00:00:00"/>
    <x v="4"/>
    <s v="2012"/>
    <n v="2"/>
    <b v="0"/>
    <x v="5"/>
    <n v="34"/>
    <n v="134.06"/>
    <n v="0.09"/>
    <s v="Regular Air"/>
    <n v="5.98"/>
    <n v="4.13"/>
    <n v="1.17"/>
    <s v="Yukon"/>
    <s v="Yukon"/>
    <s v="Corporate"/>
    <s v="Office Supplies"/>
    <x v="12"/>
    <n v="0.56999999999999995"/>
  </r>
  <r>
    <s v="Duane Noonan"/>
    <n v="15654"/>
    <x v="340"/>
    <d v="2009-10-04T00:00:00"/>
    <x v="0"/>
    <s v="2009"/>
    <n v="2"/>
    <b v="0"/>
    <x v="3"/>
    <n v="27"/>
    <n v="7937.59"/>
    <n v="0.03"/>
    <s v="Delivery Truck"/>
    <n v="1383.24"/>
    <n v="300.98"/>
    <n v="54.92"/>
    <s v="Yukon"/>
    <s v="Yukon"/>
    <s v="Corporate"/>
    <s v="Furniture"/>
    <x v="9"/>
    <n v="0.55000000000000004"/>
  </r>
  <r>
    <s v="Duane Noonan"/>
    <n v="15654"/>
    <x v="340"/>
    <d v="2009-10-04T00:00:00"/>
    <x v="0"/>
    <s v="2009"/>
    <n v="2"/>
    <b v="0"/>
    <x v="3"/>
    <n v="4"/>
    <n v="9396.41"/>
    <n v="0.02"/>
    <s v="Delivery Truck"/>
    <n v="-4991.42"/>
    <n v="2550.14"/>
    <n v="29.7"/>
    <s v="Yukon"/>
    <s v="Yukon"/>
    <s v="Corporate"/>
    <s v="Technology"/>
    <x v="16"/>
    <n v="0.56999999999999995"/>
  </r>
  <r>
    <s v="Aaron Hawkins"/>
    <n v="16102"/>
    <x v="980"/>
    <d v="2009-12-15T00:00:00"/>
    <x v="9"/>
    <s v="2009"/>
    <n v="2"/>
    <b v="0"/>
    <x v="3"/>
    <n v="25"/>
    <n v="13255.93"/>
    <n v="0.02"/>
    <s v="Delivery Truck"/>
    <n v="4089.27"/>
    <n v="500.98"/>
    <n v="26"/>
    <s v="Yukon"/>
    <s v="Yukon"/>
    <s v="Home Office"/>
    <s v="Furniture"/>
    <x v="14"/>
    <n v="0.6"/>
  </r>
  <r>
    <s v="Nora Paige"/>
    <n v="16229"/>
    <x v="295"/>
    <d v="2009-03-30T00:00:00"/>
    <x v="4"/>
    <s v="2009"/>
    <n v="1"/>
    <b v="0"/>
    <x v="1"/>
    <n v="27"/>
    <n v="1068.7"/>
    <n v="0.04"/>
    <s v="Regular Air"/>
    <n v="-89.5"/>
    <n v="40.98"/>
    <n v="6.5"/>
    <s v="Yukon"/>
    <s v="Yukon"/>
    <s v="Small Business"/>
    <s v="Technology"/>
    <x v="7"/>
    <n v="0.74"/>
  </r>
  <r>
    <s v="Victoria Pisteka"/>
    <n v="16356"/>
    <x v="453"/>
    <d v="2011-08-03T00:00:00"/>
    <x v="2"/>
    <s v="2011"/>
    <n v="1"/>
    <b v="0"/>
    <x v="5"/>
    <n v="6"/>
    <n v="157.94"/>
    <n v="0.04"/>
    <s v="Express Air"/>
    <n v="9.15"/>
    <n v="22.98"/>
    <n v="4.5"/>
    <s v="Yukon"/>
    <s v="Yukon"/>
    <s v="Corporate"/>
    <s v="Office Supplies"/>
    <x v="1"/>
    <n v="0.55000000000000004"/>
  </r>
  <r>
    <s v="Paul Van Hugh"/>
    <n v="16481"/>
    <x v="946"/>
    <d v="2011-02-23T00:00:00"/>
    <x v="5"/>
    <s v="2011"/>
    <n v="5"/>
    <b v="0"/>
    <x v="0"/>
    <n v="50"/>
    <n v="3089.06"/>
    <n v="0"/>
    <s v="Regular Air"/>
    <n v="719.26"/>
    <n v="56.96"/>
    <n v="13.22"/>
    <s v="Yukon"/>
    <s v="Yukon"/>
    <s v="Corporate"/>
    <s v="Office Supplies"/>
    <x v="1"/>
    <n v="0.56000000000000005"/>
  </r>
  <r>
    <s v="Paul Van Hugh"/>
    <n v="16481"/>
    <x v="946"/>
    <d v="2011-02-23T00:00:00"/>
    <x v="5"/>
    <s v="2011"/>
    <n v="5"/>
    <b v="0"/>
    <x v="0"/>
    <n v="47"/>
    <n v="20265.22"/>
    <n v="0.08"/>
    <s v="Delivery Truck"/>
    <n v="6168.64"/>
    <n v="442.14"/>
    <n v="14.7"/>
    <s v="Yukon"/>
    <s v="Yukon"/>
    <s v="Corporate"/>
    <s v="Technology"/>
    <x v="16"/>
    <n v="0.56000000000000005"/>
  </r>
  <r>
    <s v="Bryan Spruell"/>
    <n v="16641"/>
    <x v="782"/>
    <d v="2010-05-11T00:00:00"/>
    <x v="7"/>
    <s v="2010"/>
    <n v="1"/>
    <b v="0"/>
    <x v="1"/>
    <n v="33"/>
    <n v="1209.1679999999999"/>
    <n v="0.03"/>
    <s v="Delivery Truck"/>
    <n v="-1052.79"/>
    <n v="44.43"/>
    <n v="46.59"/>
    <s v="Yukon"/>
    <s v="Yukon"/>
    <s v="Home Office"/>
    <s v="Furniture"/>
    <x v="10"/>
    <n v="0.67"/>
  </r>
  <r>
    <s v="Adam Hart"/>
    <n v="16642"/>
    <x v="1105"/>
    <d v="2011-03-04T00:00:00"/>
    <x v="4"/>
    <s v="2011"/>
    <n v="2"/>
    <b v="0"/>
    <x v="3"/>
    <n v="46"/>
    <n v="7640.2250000000004"/>
    <n v="7.0000000000000007E-2"/>
    <s v="Regular Air"/>
    <n v="2027.68"/>
    <n v="205.99"/>
    <n v="2.5"/>
    <s v="Yukon"/>
    <s v="Yukon"/>
    <s v="Corporate"/>
    <s v="Technology"/>
    <x v="3"/>
    <n v="0.59"/>
  </r>
  <r>
    <s v="Giulietta Dortch"/>
    <n v="16709"/>
    <x v="198"/>
    <d v="2012-10-08T00:00:00"/>
    <x v="0"/>
    <s v="2012"/>
    <n v="2"/>
    <b v="0"/>
    <x v="1"/>
    <n v="3"/>
    <n v="24.36"/>
    <n v="7.0000000000000007E-2"/>
    <s v="Regular Air"/>
    <n v="-13.01"/>
    <n v="6.48"/>
    <n v="5.74"/>
    <s v="Yukon"/>
    <s v="Yukon"/>
    <s v="Small Business"/>
    <s v="Office Supplies"/>
    <x v="5"/>
    <n v="0.37"/>
  </r>
  <r>
    <s v="Ed Jacobs"/>
    <n v="16992"/>
    <x v="611"/>
    <d v="2010-12-13T00:00:00"/>
    <x v="9"/>
    <s v="2010"/>
    <n v="1"/>
    <b v="0"/>
    <x v="1"/>
    <n v="15"/>
    <n v="126.74"/>
    <n v="0.08"/>
    <s v="Regular Air"/>
    <n v="-18.53"/>
    <n v="8.67"/>
    <n v="3.5"/>
    <s v="Yukon"/>
    <s v="Yukon"/>
    <s v="Small Business"/>
    <s v="Office Supplies"/>
    <x v="1"/>
    <n v="0.57999999999999996"/>
  </r>
  <r>
    <s v="Darrin Sayre"/>
    <n v="16995"/>
    <x v="1378"/>
    <d v="2010-12-20T00:00:00"/>
    <x v="9"/>
    <s v="2010"/>
    <n v="2"/>
    <b v="0"/>
    <x v="3"/>
    <n v="42"/>
    <n v="48.41"/>
    <n v="0.06"/>
    <s v="Regular Air"/>
    <n v="-1.46"/>
    <n v="1.1399999999999999"/>
    <n v="0.7"/>
    <s v="Yukon"/>
    <s v="Yukon"/>
    <s v="Consumer"/>
    <s v="Office Supplies"/>
    <x v="6"/>
    <n v="0.38"/>
  </r>
  <r>
    <s v="Janet Martin"/>
    <n v="17093"/>
    <x v="668"/>
    <d v="2012-02-13T00:00:00"/>
    <x v="5"/>
    <s v="2012"/>
    <n v="2"/>
    <b v="0"/>
    <x v="3"/>
    <n v="50"/>
    <n v="4550.0600000000004"/>
    <n v="0.1"/>
    <s v="Delivery Truck"/>
    <n v="-1335.32"/>
    <n v="95.98"/>
    <n v="58.2"/>
    <s v="Yukon"/>
    <s v="Yukon"/>
    <s v="Corporate"/>
    <s v="Furniture"/>
    <x v="14"/>
    <n v="0.57999999999999996"/>
  </r>
  <r>
    <s v="Denny Ordway"/>
    <n v="17510"/>
    <x v="365"/>
    <d v="2012-10-31T00:00:00"/>
    <x v="0"/>
    <s v="2012"/>
    <n v="1"/>
    <b v="0"/>
    <x v="5"/>
    <n v="28"/>
    <n v="462.12"/>
    <n v="0"/>
    <s v="Regular Air"/>
    <n v="226.4"/>
    <n v="15.57"/>
    <n v="1.39"/>
    <s v="Yukon"/>
    <s v="Yukon"/>
    <s v="Small Business"/>
    <s v="Office Supplies"/>
    <x v="8"/>
    <n v="0.38"/>
  </r>
  <r>
    <s v="Charles Crestani"/>
    <n v="17542"/>
    <x v="1379"/>
    <d v="2010-09-02T00:00:00"/>
    <x v="11"/>
    <s v="2010"/>
    <n v="2"/>
    <b v="0"/>
    <x v="0"/>
    <n v="37"/>
    <n v="105.99"/>
    <n v="0.01"/>
    <s v="Regular Air"/>
    <n v="43.37"/>
    <n v="2.88"/>
    <n v="0.5"/>
    <s v="Yukon"/>
    <s v="Yukon"/>
    <s v="Consumer"/>
    <s v="Office Supplies"/>
    <x v="11"/>
    <n v="0.36"/>
  </r>
  <r>
    <s v="Brad Thomas"/>
    <n v="17568"/>
    <x v="1201"/>
    <d v="2010-10-09T00:00:00"/>
    <x v="0"/>
    <s v="2010"/>
    <n v="1"/>
    <b v="0"/>
    <x v="3"/>
    <n v="31"/>
    <n v="512.87"/>
    <n v="0"/>
    <s v="Regular Air"/>
    <n v="170.69"/>
    <n v="16.48"/>
    <n v="1.99"/>
    <s v="Yukon"/>
    <s v="Yukon"/>
    <s v="Home Office"/>
    <s v="Technology"/>
    <x v="7"/>
    <n v="0.42"/>
  </r>
  <r>
    <s v="Thomas Thornton"/>
    <n v="17571"/>
    <x v="123"/>
    <d v="2012-03-16T00:00:00"/>
    <x v="4"/>
    <s v="2012"/>
    <n v="1"/>
    <b v="0"/>
    <x v="3"/>
    <n v="32"/>
    <n v="102.59"/>
    <n v="0.01"/>
    <s v="Regular Air"/>
    <n v="8.8800000000000008"/>
    <n v="2.98"/>
    <n v="1.58"/>
    <s v="Yukon"/>
    <s v="Yukon"/>
    <s v="Consumer"/>
    <s v="Office Supplies"/>
    <x v="6"/>
    <n v="0.39"/>
  </r>
  <r>
    <s v="Thomas Thornton"/>
    <n v="17571"/>
    <x v="123"/>
    <d v="2012-03-17T00:00:00"/>
    <x v="4"/>
    <s v="2012"/>
    <n v="2"/>
    <b v="0"/>
    <x v="3"/>
    <n v="50"/>
    <n v="1695.65"/>
    <n v="0.02"/>
    <s v="Express Air"/>
    <n v="51.98"/>
    <n v="32.979999999999997"/>
    <n v="5.5"/>
    <s v="Yukon"/>
    <s v="Yukon"/>
    <s v="Consumer"/>
    <s v="Technology"/>
    <x v="7"/>
    <n v="0.75"/>
  </r>
  <r>
    <s v="Dean Katz"/>
    <n v="17636"/>
    <x v="391"/>
    <d v="2009-02-08T00:00:00"/>
    <x v="5"/>
    <s v="2009"/>
    <n v="4"/>
    <b v="0"/>
    <x v="0"/>
    <n v="2"/>
    <n v="7.01"/>
    <n v="0.03"/>
    <s v="Regular Air"/>
    <n v="-4.2"/>
    <n v="2.94"/>
    <n v="0.96"/>
    <s v="Yukon"/>
    <s v="Yukon"/>
    <s v="Home Office"/>
    <s v="Office Supplies"/>
    <x v="12"/>
    <n v="0.57999999999999996"/>
  </r>
  <r>
    <s v="Corey Roper"/>
    <n v="17669"/>
    <x v="478"/>
    <d v="2009-04-30T00:00:00"/>
    <x v="8"/>
    <s v="2009"/>
    <n v="1"/>
    <b v="0"/>
    <x v="1"/>
    <n v="32"/>
    <n v="1116.03"/>
    <n v="0.04"/>
    <s v="Regular Air"/>
    <n v="203.44"/>
    <n v="34.76"/>
    <n v="5.49"/>
    <s v="Yukon"/>
    <s v="Yukon"/>
    <s v="Small Business"/>
    <s v="Office Supplies"/>
    <x v="0"/>
    <n v="0.6"/>
  </r>
  <r>
    <s v="Darren Budd"/>
    <n v="17700"/>
    <x v="809"/>
    <d v="2012-10-28T00:00:00"/>
    <x v="0"/>
    <s v="2012"/>
    <n v="1"/>
    <b v="0"/>
    <x v="5"/>
    <n v="20"/>
    <n v="2305.75"/>
    <n v="0.03"/>
    <s v="Regular Air"/>
    <n v="-530.67999999999995"/>
    <n v="113.64"/>
    <n v="35"/>
    <s v="Yukon"/>
    <s v="Yukon"/>
    <s v="Home Office"/>
    <s v="Furniture"/>
    <x v="4"/>
    <n v="0.6"/>
  </r>
  <r>
    <s v="Brad Thomas"/>
    <n v="17701"/>
    <x v="215"/>
    <d v="2012-05-22T00:00:00"/>
    <x v="7"/>
    <s v="2012"/>
    <n v="1"/>
    <b v="0"/>
    <x v="5"/>
    <n v="21"/>
    <n v="80.45"/>
    <n v="0.09"/>
    <s v="Regular Air"/>
    <n v="-60.96"/>
    <n v="3.74"/>
    <n v="4.6900000000000004"/>
    <s v="Yukon"/>
    <s v="Yukon"/>
    <s v="Home Office"/>
    <s v="Office Supplies"/>
    <x v="2"/>
    <n v="0.35"/>
  </r>
  <r>
    <s v="Darren Budd"/>
    <n v="17799"/>
    <x v="475"/>
    <d v="2012-09-22T00:00:00"/>
    <x v="11"/>
    <s v="2012"/>
    <n v="2"/>
    <b v="0"/>
    <x v="4"/>
    <n v="8"/>
    <n v="149.51"/>
    <n v="0.02"/>
    <s v="Regular Air"/>
    <n v="-31.11"/>
    <n v="16.98"/>
    <n v="12.39"/>
    <s v="Yukon"/>
    <s v="Yukon"/>
    <s v="Consumer"/>
    <s v="Furniture"/>
    <x v="4"/>
    <n v="0.61"/>
  </r>
  <r>
    <s v="Helen Andreada"/>
    <n v="18275"/>
    <x v="1138"/>
    <d v="2012-01-14T00:00:00"/>
    <x v="10"/>
    <s v="2012"/>
    <n v="4"/>
    <b v="0"/>
    <x v="0"/>
    <n v="25"/>
    <n v="322.73"/>
    <n v="7.0000000000000007E-2"/>
    <s v="Regular Air"/>
    <n v="101.83"/>
    <n v="13.4"/>
    <n v="4.95"/>
    <s v="Yukon"/>
    <s v="Yukon"/>
    <s v="Corporate"/>
    <s v="Furniture"/>
    <x v="4"/>
    <n v="0.37"/>
  </r>
  <r>
    <s v="Giulietta Dortch"/>
    <n v="18336"/>
    <x v="1185"/>
    <d v="2009-04-24T00:00:00"/>
    <x v="8"/>
    <s v="2009"/>
    <n v="0"/>
    <s v="FREE DELIVERY"/>
    <x v="3"/>
    <n v="1"/>
    <n v="7.96"/>
    <n v="0"/>
    <s v="Express Air"/>
    <n v="-0.11"/>
    <n v="2.88"/>
    <n v="0.7"/>
    <s v="Yukon"/>
    <s v="Yukon"/>
    <s v="Consumer"/>
    <s v="Office Supplies"/>
    <x v="12"/>
    <n v="0.56000000000000005"/>
  </r>
  <r>
    <s v="Deanra Eno"/>
    <n v="18402"/>
    <x v="1148"/>
    <d v="2009-09-05T00:00:00"/>
    <x v="11"/>
    <s v="2009"/>
    <n v="7"/>
    <b v="0"/>
    <x v="0"/>
    <n v="5"/>
    <n v="1548.45"/>
    <n v="0.03"/>
    <s v="Delivery Truck"/>
    <n v="-224.2"/>
    <n v="284.98"/>
    <n v="69.55"/>
    <s v="Yukon"/>
    <s v="Yukon"/>
    <s v="Corporate"/>
    <s v="Furniture"/>
    <x v="14"/>
    <n v="0.6"/>
  </r>
  <r>
    <s v="Deanra Eno"/>
    <n v="18402"/>
    <x v="1148"/>
    <d v="2009-08-29T00:00:00"/>
    <x v="2"/>
    <s v="2009"/>
    <n v="0"/>
    <s v="FREE DELIVERY"/>
    <x v="0"/>
    <n v="3"/>
    <n v="56.07"/>
    <n v="0"/>
    <s v="Regular Air"/>
    <n v="10.49"/>
    <n v="12.99"/>
    <n v="14.37"/>
    <s v="Yukon"/>
    <s v="Yukon"/>
    <s v="Corporate"/>
    <s v="Furniture"/>
    <x v="4"/>
    <n v="0.73"/>
  </r>
  <r>
    <s v="Deanra Eno"/>
    <n v="18466"/>
    <x v="215"/>
    <d v="2012-05-30T00:00:00"/>
    <x v="7"/>
    <s v="2012"/>
    <n v="9"/>
    <b v="0"/>
    <x v="0"/>
    <n v="25"/>
    <n v="270.16000000000003"/>
    <n v="0.09"/>
    <s v="Regular Air"/>
    <n v="16.920000000000002"/>
    <n v="11.09"/>
    <n v="5.25"/>
    <s v="Yukon"/>
    <s v="Yukon"/>
    <s v="Corporate"/>
    <s v="Office Supplies"/>
    <x v="8"/>
    <n v="0.36"/>
  </r>
  <r>
    <s v="Deanra Eno"/>
    <n v="18466"/>
    <x v="215"/>
    <d v="2012-05-21T00:00:00"/>
    <x v="7"/>
    <s v="2012"/>
    <n v="0"/>
    <s v="FREE DELIVERY"/>
    <x v="0"/>
    <n v="24"/>
    <n v="2694.01"/>
    <n v="0.08"/>
    <s v="Express Air"/>
    <n v="994.31"/>
    <n v="120.97"/>
    <n v="7.11"/>
    <s v="Yukon"/>
    <s v="Yukon"/>
    <s v="Corporate"/>
    <s v="Technology"/>
    <x v="16"/>
    <n v="0.36"/>
  </r>
  <r>
    <s v="Grant Thornton"/>
    <n v="18530"/>
    <x v="242"/>
    <d v="2010-12-31T00:00:00"/>
    <x v="9"/>
    <s v="2010"/>
    <n v="0"/>
    <s v="FREE DELIVERY"/>
    <x v="3"/>
    <n v="2"/>
    <n v="56.13"/>
    <n v="0.02"/>
    <s v="Regular Air"/>
    <n v="48.85"/>
    <n v="20.28"/>
    <n v="14.39"/>
    <s v="Yukon"/>
    <s v="Yukon"/>
    <s v="Corporate"/>
    <s v="Furniture"/>
    <x v="4"/>
    <n v="0.47"/>
  </r>
  <r>
    <s v="Grant Thornton"/>
    <n v="18530"/>
    <x v="242"/>
    <d v="2011-01-02T00:00:00"/>
    <x v="10"/>
    <s v="2011"/>
    <n v="2"/>
    <b v="0"/>
    <x v="3"/>
    <n v="25"/>
    <n v="1491.5205000000001"/>
    <n v="0"/>
    <s v="Regular Air"/>
    <n v="286.36"/>
    <n v="65.989999999999995"/>
    <n v="5.99"/>
    <s v="Yukon"/>
    <s v="Yukon"/>
    <s v="Corporate"/>
    <s v="Technology"/>
    <x v="3"/>
    <n v="0.57999999999999996"/>
  </r>
  <r>
    <s v="Nicole Brennan"/>
    <n v="18790"/>
    <x v="954"/>
    <d v="2009-02-13T00:00:00"/>
    <x v="5"/>
    <s v="2009"/>
    <n v="2"/>
    <b v="0"/>
    <x v="1"/>
    <n v="7"/>
    <n v="13253.93"/>
    <n v="0.01"/>
    <s v="Delivery Truck"/>
    <n v="-1596.75"/>
    <n v="2036.48"/>
    <n v="14.7"/>
    <s v="Yukon"/>
    <s v="Yukon"/>
    <s v="Consumer"/>
    <s v="Technology"/>
    <x v="16"/>
    <n v="0.55000000000000004"/>
  </r>
  <r>
    <s v="Dan Campbell"/>
    <n v="18819"/>
    <x v="714"/>
    <d v="2009-02-27T00:00:00"/>
    <x v="5"/>
    <s v="2009"/>
    <n v="2"/>
    <b v="0"/>
    <x v="0"/>
    <n v="22"/>
    <n v="1102.3"/>
    <n v="0.1"/>
    <s v="Regular Air"/>
    <n v="98.12"/>
    <n v="50.98"/>
    <n v="22.24"/>
    <s v="Yukon"/>
    <s v="Yukon"/>
    <s v="Corporate"/>
    <s v="Furniture"/>
    <x v="4"/>
    <n v="0.55000000000000004"/>
  </r>
  <r>
    <s v="Deanra Eno"/>
    <n v="18849"/>
    <x v="98"/>
    <d v="2012-08-05T00:00:00"/>
    <x v="2"/>
    <s v="2012"/>
    <n v="0"/>
    <s v="FREE DELIVERY"/>
    <x v="1"/>
    <n v="43"/>
    <n v="471.87"/>
    <n v="0.05"/>
    <s v="Regular Air"/>
    <n v="52.27"/>
    <n v="11.09"/>
    <n v="5.25"/>
    <s v="Yukon"/>
    <s v="Yukon"/>
    <s v="Corporate"/>
    <s v="Office Supplies"/>
    <x v="8"/>
    <n v="0.36"/>
  </r>
  <r>
    <s v="Deanra Eno"/>
    <n v="18849"/>
    <x v="98"/>
    <d v="2012-08-07T00:00:00"/>
    <x v="2"/>
    <s v="2012"/>
    <n v="2"/>
    <b v="0"/>
    <x v="1"/>
    <n v="39"/>
    <n v="539.6"/>
    <n v="0.06"/>
    <s v="Regular Air"/>
    <n v="-6.5"/>
    <n v="13.79"/>
    <n v="8.7799999999999994"/>
    <s v="Yukon"/>
    <s v="Yukon"/>
    <s v="Corporate"/>
    <s v="Furniture"/>
    <x v="4"/>
    <n v="0.43"/>
  </r>
  <r>
    <s v="Ed Jacobs"/>
    <n v="18855"/>
    <x v="375"/>
    <d v="2009-09-18T00:00:00"/>
    <x v="11"/>
    <s v="2009"/>
    <n v="3"/>
    <b v="0"/>
    <x v="1"/>
    <n v="31"/>
    <n v="229.43"/>
    <n v="0.03"/>
    <s v="Regular Air"/>
    <n v="-127.05"/>
    <n v="7.3"/>
    <n v="7.72"/>
    <s v="Yukon"/>
    <s v="Yukon"/>
    <s v="Small Business"/>
    <s v="Office Supplies"/>
    <x v="2"/>
    <n v="0.38"/>
  </r>
  <r>
    <s v="Adam Hart"/>
    <n v="19040"/>
    <x v="1100"/>
    <d v="2011-12-20T00:00:00"/>
    <x v="9"/>
    <s v="2011"/>
    <n v="1"/>
    <b v="0"/>
    <x v="1"/>
    <n v="10"/>
    <n v="211.97"/>
    <n v="0.06"/>
    <s v="Regular Air"/>
    <n v="-46.83"/>
    <n v="21.38"/>
    <n v="8.99"/>
    <s v="Yukon"/>
    <s v="Yukon"/>
    <s v="Corporate"/>
    <s v="Office Supplies"/>
    <x v="12"/>
    <n v="0.59"/>
  </r>
  <r>
    <s v="Grant Thornton"/>
    <n v="19041"/>
    <x v="1358"/>
    <d v="2011-07-30T00:00:00"/>
    <x v="1"/>
    <s v="2011"/>
    <n v="4"/>
    <b v="0"/>
    <x v="0"/>
    <n v="3"/>
    <n v="36.06"/>
    <n v="0.08"/>
    <s v="Regular Air"/>
    <n v="-18.5"/>
    <n v="10.89"/>
    <n v="4.5"/>
    <s v="Yukon"/>
    <s v="Yukon"/>
    <s v="Corporate"/>
    <s v="Office Supplies"/>
    <x v="1"/>
    <n v="0.59"/>
  </r>
  <r>
    <s v="Grant Thornton"/>
    <n v="19041"/>
    <x v="1358"/>
    <d v="2011-08-04T00:00:00"/>
    <x v="2"/>
    <s v="2011"/>
    <n v="9"/>
    <b v="0"/>
    <x v="0"/>
    <n v="43"/>
    <n v="1849.8"/>
    <n v="0.04"/>
    <s v="Regular Air"/>
    <n v="530.22"/>
    <n v="42.98"/>
    <n v="4.62"/>
    <s v="Yukon"/>
    <s v="Yukon"/>
    <s v="Corporate"/>
    <s v="Office Supplies"/>
    <x v="1"/>
    <n v="0.56000000000000005"/>
  </r>
  <r>
    <s v="Adam Hart"/>
    <n v="19047"/>
    <x v="1367"/>
    <d v="2009-01-29T00:00:00"/>
    <x v="10"/>
    <s v="2009"/>
    <n v="1"/>
    <b v="0"/>
    <x v="1"/>
    <n v="1"/>
    <n v="67.489999999999995"/>
    <n v="0.06"/>
    <s v="Regular Air"/>
    <n v="-22.82"/>
    <n v="55.48"/>
    <n v="14.3"/>
    <s v="Yukon"/>
    <s v="Yukon"/>
    <s v="Corporate"/>
    <s v="Office Supplies"/>
    <x v="5"/>
    <n v="0.37"/>
  </r>
  <r>
    <s v="Adam Hart"/>
    <n v="19047"/>
    <x v="1367"/>
    <d v="2009-01-30T00:00:00"/>
    <x v="10"/>
    <s v="2009"/>
    <n v="2"/>
    <b v="0"/>
    <x v="1"/>
    <n v="3"/>
    <n v="6.76"/>
    <n v="0.02"/>
    <s v="Regular Air"/>
    <n v="-4.28"/>
    <n v="1.68"/>
    <n v="1.57"/>
    <s v="Yukon"/>
    <s v="Yukon"/>
    <s v="Corporate"/>
    <s v="Office Supplies"/>
    <x v="12"/>
    <n v="0.59"/>
  </r>
  <r>
    <s v="Ed Braxton"/>
    <n v="19143"/>
    <x v="532"/>
    <d v="2012-11-05T00:00:00"/>
    <x v="6"/>
    <s v="2012"/>
    <n v="1"/>
    <b v="0"/>
    <x v="1"/>
    <n v="3"/>
    <n v="2421.02"/>
    <n v="7.0000000000000007E-2"/>
    <s v="Delivery Truck"/>
    <n v="-1943.17"/>
    <n v="810.98"/>
    <n v="16.059999999999999"/>
    <s v="Yukon"/>
    <s v="Yukon"/>
    <s v="Home Office"/>
    <s v="Technology"/>
    <x v="16"/>
    <n v="0.56000000000000005"/>
  </r>
  <r>
    <s v="Ivan Liston"/>
    <n v="19264"/>
    <x v="52"/>
    <d v="2011-10-01T00:00:00"/>
    <x v="0"/>
    <s v="2011"/>
    <n v="2"/>
    <b v="0"/>
    <x v="1"/>
    <n v="40"/>
    <n v="161.72"/>
    <n v="0.09"/>
    <s v="Regular Air"/>
    <n v="-134.71"/>
    <n v="3.98"/>
    <n v="5.26"/>
    <s v="Yukon"/>
    <s v="Yukon"/>
    <s v="Consumer"/>
    <s v="Office Supplies"/>
    <x v="2"/>
    <n v="0.38"/>
  </r>
  <r>
    <s v="Ivan Liston"/>
    <n v="19264"/>
    <x v="52"/>
    <d v="2011-09-30T00:00:00"/>
    <x v="11"/>
    <s v="2011"/>
    <n v="1"/>
    <b v="0"/>
    <x v="1"/>
    <n v="23"/>
    <n v="107.75"/>
    <n v="7.0000000000000007E-2"/>
    <s v="Regular Air"/>
    <n v="24.17"/>
    <n v="4.7300000000000004"/>
    <n v="1.52"/>
    <s v="Yukon"/>
    <s v="Yukon"/>
    <s v="Consumer"/>
    <s v="Office Supplies"/>
    <x v="5"/>
    <n v="0.36"/>
  </r>
  <r>
    <s v="Eric Murdock"/>
    <n v="19296"/>
    <x v="623"/>
    <d v="2010-04-12T00:00:00"/>
    <x v="8"/>
    <s v="2010"/>
    <n v="2"/>
    <b v="0"/>
    <x v="1"/>
    <n v="43"/>
    <n v="75.73"/>
    <n v="0.04"/>
    <s v="Express Air"/>
    <n v="-37.76"/>
    <n v="1.68"/>
    <n v="1.57"/>
    <s v="Yukon"/>
    <s v="Yukon"/>
    <s v="Home Office"/>
    <s v="Office Supplies"/>
    <x v="12"/>
    <n v="0.59"/>
  </r>
  <r>
    <s v="Brendan Murry"/>
    <n v="19299"/>
    <x v="466"/>
    <d v="2009-03-20T00:00:00"/>
    <x v="4"/>
    <s v="2009"/>
    <n v="2"/>
    <b v="0"/>
    <x v="3"/>
    <n v="10"/>
    <n v="29.23"/>
    <n v="0.05"/>
    <s v="Regular Air"/>
    <n v="8.1"/>
    <n v="2.88"/>
    <n v="0.5"/>
    <s v="Yukon"/>
    <s v="Yukon"/>
    <s v="Corporate"/>
    <s v="Office Supplies"/>
    <x v="11"/>
    <n v="0.36"/>
  </r>
  <r>
    <s v="Dean Katz"/>
    <n v="19429"/>
    <x v="182"/>
    <d v="2009-08-24T00:00:00"/>
    <x v="2"/>
    <s v="2009"/>
    <n v="0"/>
    <s v="FREE DELIVERY"/>
    <x v="3"/>
    <n v="2"/>
    <n v="240.24"/>
    <n v="0.05"/>
    <s v="Delivery Truck"/>
    <n v="-84.93"/>
    <n v="124.49"/>
    <n v="51.94"/>
    <s v="Yukon"/>
    <s v="Yukon"/>
    <s v="Home Office"/>
    <s v="Furniture"/>
    <x v="10"/>
    <n v="0.63"/>
  </r>
  <r>
    <s v="Helen Andreada"/>
    <n v="19430"/>
    <x v="255"/>
    <d v="2010-11-15T00:00:00"/>
    <x v="6"/>
    <s v="2010"/>
    <n v="2"/>
    <b v="0"/>
    <x v="5"/>
    <n v="39"/>
    <n v="6742.49"/>
    <n v="0.03"/>
    <s v="Regular Air"/>
    <n v="-502.05"/>
    <n v="167.27"/>
    <n v="35"/>
    <s v="Yukon"/>
    <s v="Yukon"/>
    <s v="Corporate"/>
    <s v="Office Supplies"/>
    <x v="0"/>
    <n v="0.85"/>
  </r>
  <r>
    <s v="Amy Cox"/>
    <n v="19524"/>
    <x v="169"/>
    <d v="2010-01-15T00:00:00"/>
    <x v="10"/>
    <s v="2010"/>
    <n v="1"/>
    <b v="0"/>
    <x v="5"/>
    <n v="9"/>
    <n v="92.02"/>
    <n v="7.0000000000000007E-2"/>
    <s v="Regular Air"/>
    <n v="-24.88"/>
    <n v="10.23"/>
    <n v="4.68"/>
    <s v="Yukon"/>
    <s v="Yukon"/>
    <s v="Corporate"/>
    <s v="Office Supplies"/>
    <x v="15"/>
    <n v="0.59"/>
  </r>
  <r>
    <s v="Charles Crestani"/>
    <n v="19556"/>
    <x v="376"/>
    <d v="2011-01-16T00:00:00"/>
    <x v="10"/>
    <s v="2011"/>
    <n v="17"/>
    <b v="0"/>
    <x v="3"/>
    <n v="45"/>
    <n v="5785.59"/>
    <n v="7.0000000000000007E-2"/>
    <s v="Delivery Truck"/>
    <n v="-423.77"/>
    <n v="130.97999999999999"/>
    <n v="30"/>
    <s v="Yukon"/>
    <s v="Yukon"/>
    <s v="Consumer"/>
    <s v="Furniture"/>
    <x v="14"/>
    <n v="0.78"/>
  </r>
  <r>
    <s v="Charles Crestani"/>
    <n v="19556"/>
    <x v="376"/>
    <d v="2011-01-10T00:00:00"/>
    <x v="10"/>
    <s v="2011"/>
    <n v="11"/>
    <b v="0"/>
    <x v="3"/>
    <n v="22"/>
    <n v="1131.93"/>
    <n v="0.09"/>
    <s v="Regular Air"/>
    <n v="469.69"/>
    <n v="55.98"/>
    <n v="4.8600000000000003"/>
    <s v="Yukon"/>
    <s v="Yukon"/>
    <s v="Consumer"/>
    <s v="Office Supplies"/>
    <x v="5"/>
    <n v="0.36"/>
  </r>
  <r>
    <s v="Charles Crestani"/>
    <n v="19556"/>
    <x v="376"/>
    <d v="2011-01-27T00:00:00"/>
    <x v="10"/>
    <s v="2011"/>
    <n v="28"/>
    <b v="0"/>
    <x v="3"/>
    <n v="35"/>
    <n v="3238.143"/>
    <n v="0.08"/>
    <s v="Regular Air"/>
    <n v="727.36"/>
    <n v="115.99"/>
    <n v="4.2300000000000004"/>
    <s v="Yukon"/>
    <s v="Yukon"/>
    <s v="Consumer"/>
    <s v="Technology"/>
    <x v="3"/>
    <n v="0.56000000000000005"/>
  </r>
  <r>
    <s v="Karen Carlisle"/>
    <n v="19815"/>
    <x v="845"/>
    <d v="2010-03-28T00:00:00"/>
    <x v="4"/>
    <s v="2010"/>
    <n v="3"/>
    <b v="0"/>
    <x v="3"/>
    <n v="33"/>
    <n v="167.07"/>
    <n v="0.03"/>
    <s v="Regular Air"/>
    <n v="-102.36"/>
    <n v="4.9800000000000004"/>
    <n v="6.07"/>
    <s v="Yukon"/>
    <s v="Yukon"/>
    <s v="Home Office"/>
    <s v="Office Supplies"/>
    <x v="5"/>
    <n v="0.36"/>
  </r>
  <r>
    <s v="Peter Buhler"/>
    <n v="20096"/>
    <x v="624"/>
    <d v="2012-08-24T00:00:00"/>
    <x v="2"/>
    <s v="2012"/>
    <n v="5"/>
    <b v="0"/>
    <x v="0"/>
    <n v="35"/>
    <n v="6116.11"/>
    <n v="0.03"/>
    <s v="Delivery Truck"/>
    <n v="91.57"/>
    <n v="179.29"/>
    <n v="29.21"/>
    <s v="Yukon"/>
    <s v="Yukon"/>
    <s v="Consumer"/>
    <s v="Furniture"/>
    <x v="10"/>
    <n v="0.74"/>
  </r>
  <r>
    <s v="Darrin Sayre"/>
    <n v="20132"/>
    <x v="1011"/>
    <d v="2010-05-24T00:00:00"/>
    <x v="7"/>
    <s v="2010"/>
    <n v="7"/>
    <b v="0"/>
    <x v="0"/>
    <n v="30"/>
    <n v="8719.69"/>
    <n v="0.01"/>
    <s v="Delivery Truck"/>
    <n v="2241.71"/>
    <n v="270.97000000000003"/>
    <n v="28.06"/>
    <s v="Yukon"/>
    <s v="Yukon"/>
    <s v="Consumer"/>
    <s v="Technology"/>
    <x v="16"/>
    <n v="0.56000000000000005"/>
  </r>
  <r>
    <s v="Kean Thornton"/>
    <n v="20225"/>
    <x v="1069"/>
    <d v="2010-08-02T00:00:00"/>
    <x v="2"/>
    <s v="2010"/>
    <n v="7"/>
    <b v="0"/>
    <x v="0"/>
    <n v="33"/>
    <n v="124.78"/>
    <n v="0.09"/>
    <s v="Regular Air"/>
    <n v="-122.67"/>
    <n v="3.98"/>
    <n v="5.26"/>
    <s v="Yukon"/>
    <s v="Yukon"/>
    <s v="Corporate"/>
    <s v="Office Supplies"/>
    <x v="2"/>
    <n v="0.38"/>
  </r>
  <r>
    <s v="Kean Thornton"/>
    <n v="20225"/>
    <x v="1069"/>
    <d v="2010-08-02T00:00:00"/>
    <x v="2"/>
    <s v="2010"/>
    <n v="7"/>
    <b v="0"/>
    <x v="0"/>
    <n v="22"/>
    <n v="123.4"/>
    <n v="0.1"/>
    <s v="Regular Air"/>
    <n v="30.5"/>
    <n v="5.84"/>
    <n v="0.83"/>
    <s v="Yukon"/>
    <s v="Yukon"/>
    <s v="Corporate"/>
    <s v="Office Supplies"/>
    <x v="12"/>
    <n v="0.49"/>
  </r>
  <r>
    <s v="Sara Luxemburg"/>
    <n v="20325"/>
    <x v="122"/>
    <d v="2010-07-05T00:00:00"/>
    <x v="1"/>
    <s v="2010"/>
    <n v="2"/>
    <b v="0"/>
    <x v="5"/>
    <n v="35"/>
    <n v="4043.29"/>
    <n v="0.06"/>
    <s v="Delivery Truck"/>
    <n v="-34.299999999999997"/>
    <n v="119.99"/>
    <n v="56.14"/>
    <s v="Yukon"/>
    <s v="Yukon"/>
    <s v="Small Business"/>
    <s v="Technology"/>
    <x v="16"/>
    <n v="0.39"/>
  </r>
  <r>
    <s v="Sara Luxemburg"/>
    <n v="20325"/>
    <x v="122"/>
    <d v="2010-07-06T00:00:00"/>
    <x v="1"/>
    <s v="2010"/>
    <n v="3"/>
    <b v="0"/>
    <x v="5"/>
    <n v="24"/>
    <n v="870.48"/>
    <n v="7.0000000000000007E-2"/>
    <s v="Regular Air"/>
    <n v="104.37"/>
    <n v="36.549999999999997"/>
    <n v="13.89"/>
    <s v="Yukon"/>
    <s v="Yukon"/>
    <s v="Small Business"/>
    <s v="Office Supplies"/>
    <x v="12"/>
    <n v="0.41"/>
  </r>
  <r>
    <s v="Ed Braxton"/>
    <n v="20450"/>
    <x v="1380"/>
    <d v="2012-12-10T00:00:00"/>
    <x v="9"/>
    <s v="2012"/>
    <n v="3"/>
    <b v="0"/>
    <x v="5"/>
    <n v="26"/>
    <n v="6878.55"/>
    <n v="0.03"/>
    <s v="Delivery Truck"/>
    <n v="506.71"/>
    <n v="259.70999999999998"/>
    <n v="66.67"/>
    <s v="Yukon"/>
    <s v="Yukon"/>
    <s v="Home Office"/>
    <s v="Furniture"/>
    <x v="10"/>
    <n v="0.61"/>
  </r>
  <r>
    <s v="Brad Thomas"/>
    <n v="20519"/>
    <x v="591"/>
    <d v="2009-04-11T00:00:00"/>
    <x v="8"/>
    <s v="2009"/>
    <n v="1"/>
    <b v="0"/>
    <x v="1"/>
    <n v="7"/>
    <n v="124.19"/>
    <n v="0.03"/>
    <s v="Regular Air"/>
    <n v="-53.3"/>
    <n v="15.99"/>
    <n v="11.28"/>
    <s v="Yukon"/>
    <s v="Yukon"/>
    <s v="Home Office"/>
    <s v="Technology"/>
    <x v="16"/>
    <n v="0.38"/>
  </r>
  <r>
    <s v="Tracy Hopkins"/>
    <n v="20679"/>
    <x v="928"/>
    <d v="2010-08-14T00:00:00"/>
    <x v="2"/>
    <s v="2010"/>
    <n v="0"/>
    <s v="FREE DELIVERY"/>
    <x v="4"/>
    <n v="32"/>
    <n v="4976.6000000000004"/>
    <n v="0.06"/>
    <s v="Regular Air"/>
    <n v="601.88"/>
    <n v="161.55000000000001"/>
    <n v="19.989999999999998"/>
    <s v="Yukon"/>
    <s v="Yukon"/>
    <s v="Small Business"/>
    <s v="Office Supplies"/>
    <x v="0"/>
    <n v="0.66"/>
  </r>
  <r>
    <s v="Jennifer Patt"/>
    <n v="20706"/>
    <x v="603"/>
    <d v="2009-07-14T00:00:00"/>
    <x v="1"/>
    <s v="2009"/>
    <n v="2"/>
    <b v="0"/>
    <x v="1"/>
    <n v="41"/>
    <n v="5583.27"/>
    <n v="0.04"/>
    <s v="Express Air"/>
    <n v="1539.59"/>
    <n v="136.97999999999999"/>
    <n v="24.49"/>
    <s v="Yukon"/>
    <s v="Yukon"/>
    <s v="Home Office"/>
    <s v="Furniture"/>
    <x v="4"/>
    <n v="0.59"/>
  </r>
  <r>
    <s v="Dave Kipp"/>
    <n v="20898"/>
    <x v="1043"/>
    <d v="2011-11-01T00:00:00"/>
    <x v="6"/>
    <s v="2011"/>
    <n v="2"/>
    <b v="0"/>
    <x v="4"/>
    <n v="33"/>
    <n v="1756.5930000000001"/>
    <n v="0.09"/>
    <s v="Regular Air"/>
    <n v="298.20999999999998"/>
    <n v="65.989999999999995"/>
    <n v="5.63"/>
    <s v="Yukon"/>
    <s v="Yukon"/>
    <s v="Consumer"/>
    <s v="Technology"/>
    <x v="3"/>
    <n v="0.56000000000000005"/>
  </r>
  <r>
    <s v="Jill Matthias"/>
    <n v="20995"/>
    <x v="725"/>
    <d v="2012-03-28T00:00:00"/>
    <x v="4"/>
    <s v="2012"/>
    <n v="1"/>
    <b v="0"/>
    <x v="4"/>
    <n v="37"/>
    <n v="5817.88"/>
    <n v="0.01"/>
    <s v="Delivery Truck"/>
    <n v="-567.14"/>
    <n v="150.97999999999999"/>
    <n v="66.27"/>
    <s v="Yukon"/>
    <s v="Yukon"/>
    <s v="Consumer"/>
    <s v="Furniture"/>
    <x v="9"/>
    <n v="0.65"/>
  </r>
  <r>
    <s v="Joni Wasserman"/>
    <n v="21159"/>
    <x v="111"/>
    <d v="2011-06-11T00:00:00"/>
    <x v="3"/>
    <s v="2011"/>
    <n v="4"/>
    <b v="0"/>
    <x v="0"/>
    <n v="5"/>
    <n v="20.28"/>
    <n v="0.05"/>
    <s v="Express Air"/>
    <n v="-4.32"/>
    <n v="2.98"/>
    <n v="2.0299999999999998"/>
    <s v="Yukon"/>
    <s v="Yukon"/>
    <s v="Consumer"/>
    <s v="Office Supplies"/>
    <x v="12"/>
    <n v="0.56999999999999995"/>
  </r>
  <r>
    <s v="Darren Budd"/>
    <n v="21191"/>
    <x v="1381"/>
    <d v="2012-11-14T00:00:00"/>
    <x v="6"/>
    <s v="2012"/>
    <n v="0"/>
    <s v="FREE DELIVERY"/>
    <x v="1"/>
    <n v="48"/>
    <n v="7235.83"/>
    <n v="0.01"/>
    <s v="Regular Air"/>
    <n v="3496.37"/>
    <n v="140.99"/>
    <n v="13.99"/>
    <s v="Yukon"/>
    <s v="Yukon"/>
    <s v="Home Office"/>
    <s v="Technology"/>
    <x v="16"/>
    <n v="0.37"/>
  </r>
  <r>
    <s v="Denny Ordway"/>
    <n v="21286"/>
    <x v="741"/>
    <d v="2009-05-17T00:00:00"/>
    <x v="7"/>
    <s v="2009"/>
    <n v="1"/>
    <b v="0"/>
    <x v="5"/>
    <n v="17"/>
    <n v="280.39"/>
    <n v="0"/>
    <s v="Express Air"/>
    <n v="9.33"/>
    <n v="14.42"/>
    <n v="6.75"/>
    <s v="Yukon"/>
    <s v="Yukon"/>
    <s v="Small Business"/>
    <s v="Office Supplies"/>
    <x v="1"/>
    <n v="0.52"/>
  </r>
  <r>
    <s v="Joni Wasserman"/>
    <n v="21346"/>
    <x v="111"/>
    <d v="2011-06-07T00:00:00"/>
    <x v="3"/>
    <s v="2011"/>
    <n v="0"/>
    <s v="FREE DELIVERY"/>
    <x v="1"/>
    <n v="46"/>
    <n v="400.49"/>
    <n v="0.09"/>
    <s v="Regular Air"/>
    <n v="-237.89"/>
    <n v="9.06"/>
    <n v="9.86"/>
    <s v="Yukon"/>
    <s v="Yukon"/>
    <s v="Consumer"/>
    <s v="Office Supplies"/>
    <x v="5"/>
    <n v="0.4"/>
  </r>
  <r>
    <s v="Giulietta Dortch"/>
    <n v="21475"/>
    <x v="422"/>
    <d v="2011-02-22T00:00:00"/>
    <x v="5"/>
    <s v="2011"/>
    <n v="2"/>
    <b v="0"/>
    <x v="5"/>
    <n v="39"/>
    <n v="538.14"/>
    <n v="0.06"/>
    <s v="Regular Air"/>
    <n v="111.42"/>
    <n v="14.48"/>
    <n v="1.99"/>
    <s v="Yukon"/>
    <s v="Yukon"/>
    <s v="Consumer"/>
    <s v="Technology"/>
    <x v="7"/>
    <n v="0.49"/>
  </r>
  <r>
    <s v="Giulietta Dortch"/>
    <n v="21475"/>
    <x v="422"/>
    <d v="2011-02-21T00:00:00"/>
    <x v="5"/>
    <s v="2011"/>
    <n v="1"/>
    <b v="0"/>
    <x v="5"/>
    <n v="15"/>
    <n v="4956.7839999999997"/>
    <n v="0.06"/>
    <s v="Delivery Truck"/>
    <n v="-296.06"/>
    <n v="417.4"/>
    <n v="75.23"/>
    <s v="Yukon"/>
    <s v="Yukon"/>
    <s v="Consumer"/>
    <s v="Furniture"/>
    <x v="10"/>
    <n v="0.79"/>
  </r>
  <r>
    <s v="Christy Brittain"/>
    <n v="21539"/>
    <x v="426"/>
    <d v="2010-07-10T00:00:00"/>
    <x v="1"/>
    <s v="2010"/>
    <n v="1"/>
    <b v="0"/>
    <x v="4"/>
    <n v="18"/>
    <n v="388.13"/>
    <n v="0.04"/>
    <s v="Regular Air"/>
    <n v="40.11"/>
    <n v="21.98"/>
    <n v="8.32"/>
    <s v="Yukon"/>
    <s v="Yukon"/>
    <s v="Consumer"/>
    <s v="Office Supplies"/>
    <x v="5"/>
    <n v="0.39"/>
  </r>
  <r>
    <s v="Christy Brittain"/>
    <n v="21539"/>
    <x v="426"/>
    <d v="2010-07-09T00:00:00"/>
    <x v="1"/>
    <s v="2010"/>
    <n v="0"/>
    <s v="FREE DELIVERY"/>
    <x v="4"/>
    <n v="39"/>
    <n v="2339.84"/>
    <n v="0.05"/>
    <s v="Regular Air"/>
    <n v="-1730.3"/>
    <n v="71.37"/>
    <n v="69"/>
    <s v="Yukon"/>
    <s v="Yukon"/>
    <s v="Consumer"/>
    <s v="Furniture"/>
    <x v="10"/>
    <n v="0.68"/>
  </r>
  <r>
    <s v="Tom Ashbrook"/>
    <n v="21639"/>
    <x v="1045"/>
    <d v="2011-02-04T00:00:00"/>
    <x v="5"/>
    <s v="2011"/>
    <n v="2"/>
    <b v="0"/>
    <x v="3"/>
    <n v="24"/>
    <n v="145.15"/>
    <n v="7.0000000000000007E-2"/>
    <s v="Regular Air"/>
    <n v="-169.17"/>
    <n v="5.94"/>
    <n v="9.92"/>
    <s v="Yukon"/>
    <s v="Yukon"/>
    <s v="Home Office"/>
    <s v="Office Supplies"/>
    <x v="2"/>
    <n v="0.38"/>
  </r>
  <r>
    <s v="Tom Ashbrook"/>
    <n v="21639"/>
    <x v="1045"/>
    <d v="2011-02-03T00:00:00"/>
    <x v="5"/>
    <s v="2011"/>
    <n v="1"/>
    <b v="0"/>
    <x v="3"/>
    <n v="3"/>
    <n v="131.5"/>
    <n v="0.01"/>
    <s v="Regular Air"/>
    <n v="105.9"/>
    <n v="39.979999999999997"/>
    <n v="9.1999999999999993"/>
    <s v="Yukon"/>
    <s v="Yukon"/>
    <s v="Home Office"/>
    <s v="Furniture"/>
    <x v="4"/>
    <n v="0.65"/>
  </r>
  <r>
    <s v="Tom Ashbrook"/>
    <n v="21639"/>
    <x v="1045"/>
    <d v="2011-02-02T00:00:00"/>
    <x v="5"/>
    <s v="2011"/>
    <n v="0"/>
    <s v="FREE DELIVERY"/>
    <x v="3"/>
    <n v="38"/>
    <n v="7814.59"/>
    <n v="0.02"/>
    <s v="Regular Air"/>
    <n v="3408.46"/>
    <n v="194.3"/>
    <n v="11.54"/>
    <s v="Yukon"/>
    <s v="Yukon"/>
    <s v="Home Office"/>
    <s v="Furniture"/>
    <x v="4"/>
    <n v="0.59"/>
  </r>
  <r>
    <s v="Tom Ashbrook"/>
    <n v="21639"/>
    <x v="1045"/>
    <d v="2011-02-02T00:00:00"/>
    <x v="5"/>
    <s v="2011"/>
    <n v="0"/>
    <s v="FREE DELIVERY"/>
    <x v="3"/>
    <n v="23"/>
    <n v="158.99"/>
    <n v="7.0000000000000007E-2"/>
    <s v="Regular Air"/>
    <n v="-197.13"/>
    <n v="6.98"/>
    <n v="9.69"/>
    <s v="Yukon"/>
    <s v="Yukon"/>
    <s v="Home Office"/>
    <s v="Office Supplies"/>
    <x v="0"/>
    <n v="0.83"/>
  </r>
  <r>
    <s v="Nicole Brennan"/>
    <n v="21760"/>
    <x v="1382"/>
    <d v="2011-01-31T00:00:00"/>
    <x v="10"/>
    <s v="2011"/>
    <n v="1"/>
    <b v="0"/>
    <x v="3"/>
    <n v="9"/>
    <n v="71.2"/>
    <n v="0.08"/>
    <s v="Regular Air"/>
    <n v="1.87"/>
    <n v="7.38"/>
    <n v="5.21"/>
    <s v="Yukon"/>
    <s v="Yukon"/>
    <s v="Home Office"/>
    <s v="Furniture"/>
    <x v="4"/>
    <n v="0.56000000000000005"/>
  </r>
  <r>
    <s v="Deanra Eno"/>
    <n v="21827"/>
    <x v="219"/>
    <d v="2012-11-11T00:00:00"/>
    <x v="6"/>
    <s v="2012"/>
    <n v="2"/>
    <b v="0"/>
    <x v="3"/>
    <n v="25"/>
    <n v="1351.78"/>
    <n v="0.06"/>
    <s v="Regular Air"/>
    <n v="109.92"/>
    <n v="56.96"/>
    <n v="13.22"/>
    <s v="Yukon"/>
    <s v="Yukon"/>
    <s v="Corporate"/>
    <s v="Office Supplies"/>
    <x v="1"/>
    <n v="0.56000000000000005"/>
  </r>
  <r>
    <s v="Deanra Eno"/>
    <n v="21827"/>
    <x v="219"/>
    <d v="2012-11-10T00:00:00"/>
    <x v="6"/>
    <s v="2012"/>
    <n v="1"/>
    <b v="0"/>
    <x v="3"/>
    <n v="21"/>
    <n v="1560.96"/>
    <n v="7.0000000000000007E-2"/>
    <s v="Express Air"/>
    <n v="-120.27"/>
    <n v="73.98"/>
    <n v="4"/>
    <s v="Yukon"/>
    <s v="Yukon"/>
    <s v="Corporate"/>
    <s v="Technology"/>
    <x v="7"/>
    <n v="0.79"/>
  </r>
  <r>
    <s v="Amy Cox"/>
    <n v="21890"/>
    <x v="541"/>
    <d v="2011-01-26T00:00:00"/>
    <x v="10"/>
    <s v="2011"/>
    <n v="2"/>
    <b v="0"/>
    <x v="3"/>
    <n v="44"/>
    <n v="495.5"/>
    <n v="0.06"/>
    <s v="Regular Air"/>
    <n v="-12.67"/>
    <n v="11.58"/>
    <n v="6.97"/>
    <s v="Yukon"/>
    <s v="Yukon"/>
    <s v="Small Business"/>
    <s v="Office Supplies"/>
    <x v="8"/>
    <n v="0.35"/>
  </r>
  <r>
    <s v="Karen Carlisle"/>
    <n v="21927"/>
    <x v="924"/>
    <d v="2011-12-11T00:00:00"/>
    <x v="9"/>
    <s v="2011"/>
    <n v="1"/>
    <b v="0"/>
    <x v="1"/>
    <n v="23"/>
    <n v="8225.24"/>
    <n v="0.06"/>
    <s v="Delivery Truck"/>
    <n v="1909.03"/>
    <n v="350.98"/>
    <n v="30"/>
    <s v="Yukon"/>
    <s v="Yukon"/>
    <s v="Home Office"/>
    <s v="Furniture"/>
    <x v="14"/>
    <n v="0.61"/>
  </r>
  <r>
    <s v="Jeremy Pistek"/>
    <n v="21988"/>
    <x v="1147"/>
    <d v="2010-03-30T00:00:00"/>
    <x v="4"/>
    <s v="2010"/>
    <n v="2"/>
    <b v="0"/>
    <x v="4"/>
    <n v="4"/>
    <n v="1337.19"/>
    <n v="0.06"/>
    <s v="Delivery Truck"/>
    <n v="-431.45"/>
    <n v="328.14"/>
    <n v="91.05"/>
    <s v="Yukon"/>
    <s v="Yukon"/>
    <s v="Corporate"/>
    <s v="Office Supplies"/>
    <x v="1"/>
    <n v="0.56999999999999995"/>
  </r>
  <r>
    <s v="David Bremer"/>
    <n v="22083"/>
    <x v="1383"/>
    <d v="2009-02-19T00:00:00"/>
    <x v="5"/>
    <s v="2009"/>
    <n v="2"/>
    <b v="0"/>
    <x v="5"/>
    <n v="2"/>
    <n v="16.809999999999999"/>
    <n v="0.05"/>
    <s v="Express Air"/>
    <n v="-4.1399999999999997"/>
    <n v="6.04"/>
    <n v="2.14"/>
    <s v="Yukon"/>
    <s v="Yukon"/>
    <s v="Corporate"/>
    <s v="Office Supplies"/>
    <x v="5"/>
    <n v="0.38"/>
  </r>
  <r>
    <s v="Brad Thomas"/>
    <n v="22402"/>
    <x v="347"/>
    <d v="2009-05-28T00:00:00"/>
    <x v="7"/>
    <s v="2009"/>
    <n v="1"/>
    <b v="0"/>
    <x v="5"/>
    <n v="33"/>
    <n v="1194.3399999999999"/>
    <n v="0.04"/>
    <s v="Regular Air"/>
    <n v="497.11"/>
    <n v="37.700000000000003"/>
    <n v="2.99"/>
    <s v="Yukon"/>
    <s v="Yukon"/>
    <s v="Home Office"/>
    <s v="Office Supplies"/>
    <x v="2"/>
    <n v="0.35"/>
  </r>
  <r>
    <s v="Brad Thomas"/>
    <n v="22402"/>
    <x v="347"/>
    <d v="2009-05-28T00:00:00"/>
    <x v="7"/>
    <s v="2009"/>
    <n v="1"/>
    <b v="0"/>
    <x v="5"/>
    <n v="1"/>
    <n v="51.832999999999998"/>
    <n v="0.01"/>
    <s v="Regular Air"/>
    <n v="-235.9"/>
    <n v="55.99"/>
    <n v="5"/>
    <s v="Yukon"/>
    <s v="Yukon"/>
    <s v="Home Office"/>
    <s v="Technology"/>
    <x v="3"/>
    <n v="0.83"/>
  </r>
  <r>
    <s v="Bryan Spruell"/>
    <n v="22433"/>
    <x v="1077"/>
    <d v="2011-03-05T00:00:00"/>
    <x v="4"/>
    <s v="2011"/>
    <n v="2"/>
    <b v="0"/>
    <x v="5"/>
    <n v="44"/>
    <n v="797.98"/>
    <n v="0.05"/>
    <s v="Regular Air"/>
    <n v="237.47"/>
    <n v="20.99"/>
    <n v="0.99"/>
    <s v="Yukon"/>
    <s v="Yukon"/>
    <s v="Home Office"/>
    <s v="Technology"/>
    <x v="3"/>
    <n v="0.56999999999999995"/>
  </r>
  <r>
    <s v="Thea Hendricks"/>
    <n v="22465"/>
    <x v="42"/>
    <d v="2012-07-22T00:00:00"/>
    <x v="1"/>
    <s v="2012"/>
    <n v="1"/>
    <b v="0"/>
    <x v="3"/>
    <n v="4"/>
    <n v="1121.78"/>
    <n v="0.04"/>
    <s v="Delivery Truck"/>
    <n v="-454.8"/>
    <n v="270.98"/>
    <n v="50"/>
    <s v="Yukon"/>
    <s v="Yukon"/>
    <s v="Home Office"/>
    <s v="Furniture"/>
    <x v="14"/>
    <n v="0.77"/>
  </r>
  <r>
    <s v="Tamara Willingham"/>
    <n v="22466"/>
    <x v="677"/>
    <d v="2012-04-04T00:00:00"/>
    <x v="8"/>
    <s v="2012"/>
    <n v="7"/>
    <b v="0"/>
    <x v="0"/>
    <n v="31"/>
    <n v="5404.18"/>
    <n v="7.0000000000000007E-2"/>
    <s v="Delivery Truck"/>
    <n v="241.06"/>
    <n v="180.98"/>
    <n v="30"/>
    <s v="Yukon"/>
    <s v="Yukon"/>
    <s v="Corporate"/>
    <s v="Furniture"/>
    <x v="14"/>
    <n v="0.69"/>
  </r>
  <r>
    <s v="Tamara Willingham"/>
    <n v="22466"/>
    <x v="677"/>
    <d v="2012-04-04T00:00:00"/>
    <x v="8"/>
    <s v="2012"/>
    <n v="7"/>
    <b v="0"/>
    <x v="0"/>
    <n v="40"/>
    <n v="430.19"/>
    <n v="0.02"/>
    <s v="Regular Air"/>
    <n v="181.26"/>
    <n v="10.31"/>
    <n v="1.79"/>
    <s v="Yukon"/>
    <s v="Yukon"/>
    <s v="Corporate"/>
    <s v="Office Supplies"/>
    <x v="5"/>
    <n v="0.38"/>
  </r>
  <r>
    <s v="Brendan Murry"/>
    <n v="22497"/>
    <x v="1231"/>
    <d v="2012-04-29T00:00:00"/>
    <x v="8"/>
    <s v="2012"/>
    <n v="1"/>
    <b v="0"/>
    <x v="4"/>
    <n v="37"/>
    <n v="3259.25"/>
    <n v="0.04"/>
    <s v="Delivery Truck"/>
    <n v="580.33000000000004"/>
    <n v="90.97"/>
    <n v="28"/>
    <s v="Yukon"/>
    <s v="Yukon"/>
    <s v="Corporate"/>
    <s v="Technology"/>
    <x v="16"/>
    <n v="0.38"/>
  </r>
  <r>
    <s v="Bill Shonely"/>
    <n v="22627"/>
    <x v="434"/>
    <d v="2010-04-03T00:00:00"/>
    <x v="8"/>
    <s v="2010"/>
    <n v="0"/>
    <s v="FREE DELIVERY"/>
    <x v="0"/>
    <n v="46"/>
    <n v="6803"/>
    <n v="0.03"/>
    <s v="Delivery Truck"/>
    <n v="-1061.68"/>
    <n v="150.97999999999999"/>
    <n v="66.27"/>
    <s v="Yukon"/>
    <s v="Yukon"/>
    <s v="Small Business"/>
    <s v="Furniture"/>
    <x v="9"/>
    <n v="0.65"/>
  </r>
  <r>
    <s v="Barry Weirich"/>
    <n v="22752"/>
    <x v="1380"/>
    <d v="2012-12-12T00:00:00"/>
    <x v="9"/>
    <s v="2012"/>
    <n v="5"/>
    <b v="0"/>
    <x v="0"/>
    <n v="2"/>
    <n v="238.76"/>
    <n v="0.1"/>
    <s v="Regular Air"/>
    <n v="-235.21"/>
    <n v="110.98"/>
    <n v="35"/>
    <s v="Yukon"/>
    <s v="Yukon"/>
    <s v="Corporate"/>
    <s v="Office Supplies"/>
    <x v="0"/>
    <n v="0.82"/>
  </r>
  <r>
    <s v="Nicole Brennan"/>
    <n v="22848"/>
    <x v="924"/>
    <d v="2011-12-11T00:00:00"/>
    <x v="9"/>
    <s v="2011"/>
    <n v="1"/>
    <b v="0"/>
    <x v="3"/>
    <n v="20"/>
    <n v="140.37"/>
    <n v="0.01"/>
    <s v="Regular Air"/>
    <n v="-893.39"/>
    <n v="4.4800000000000004"/>
    <n v="49"/>
    <s v="Yukon"/>
    <s v="Yukon"/>
    <s v="Home Office"/>
    <s v="Office Supplies"/>
    <x v="1"/>
    <n v="0.6"/>
  </r>
  <r>
    <s v="Nicole Brennan"/>
    <n v="22848"/>
    <x v="924"/>
    <d v="2011-12-12T00:00:00"/>
    <x v="9"/>
    <s v="2011"/>
    <n v="2"/>
    <b v="0"/>
    <x v="3"/>
    <n v="45"/>
    <n v="5921.74"/>
    <n v="0.02"/>
    <s v="Delivery Truck"/>
    <n v="-287.62"/>
    <n v="130.97999999999999"/>
    <n v="30"/>
    <s v="Yukon"/>
    <s v="Yukon"/>
    <s v="Home Office"/>
    <s v="Furniture"/>
    <x v="14"/>
    <n v="0.78"/>
  </r>
  <r>
    <s v="Nicole Brennan"/>
    <n v="22848"/>
    <x v="924"/>
    <d v="2011-12-12T00:00:00"/>
    <x v="9"/>
    <s v="2011"/>
    <n v="2"/>
    <b v="0"/>
    <x v="3"/>
    <n v="4"/>
    <n v="68.16"/>
    <n v="0.09"/>
    <s v="Regular Air"/>
    <n v="-52.44"/>
    <n v="15.98"/>
    <n v="6.5"/>
    <s v="Yukon"/>
    <s v="Yukon"/>
    <s v="Home Office"/>
    <s v="Technology"/>
    <x v="7"/>
    <n v="0.48"/>
  </r>
  <r>
    <s v="Allen Armold"/>
    <n v="22850"/>
    <x v="663"/>
    <d v="2011-05-01T00:00:00"/>
    <x v="7"/>
    <s v="2011"/>
    <n v="1"/>
    <b v="0"/>
    <x v="4"/>
    <n v="4"/>
    <n v="105.13"/>
    <n v="0.08"/>
    <s v="Regular Air"/>
    <n v="-103.23"/>
    <n v="27.48"/>
    <n v="4"/>
    <s v="Yukon"/>
    <s v="Yukon"/>
    <s v="Home Office"/>
    <s v="Technology"/>
    <x v="7"/>
    <n v="0.75"/>
  </r>
  <r>
    <s v="Juliana Krohn"/>
    <n v="22912"/>
    <x v="1034"/>
    <d v="2010-10-20T00:00:00"/>
    <x v="0"/>
    <s v="2010"/>
    <n v="4"/>
    <b v="0"/>
    <x v="0"/>
    <n v="33"/>
    <n v="10168.23"/>
    <n v="0.03"/>
    <s v="Express Air"/>
    <n v="4141.8"/>
    <n v="304.99"/>
    <n v="19.989999999999998"/>
    <s v="Yukon"/>
    <s v="Yukon"/>
    <s v="Corporate"/>
    <s v="Office Supplies"/>
    <x v="2"/>
    <n v="0.4"/>
  </r>
  <r>
    <s v="Giulietta Dortch"/>
    <n v="22913"/>
    <x v="461"/>
    <d v="2010-06-26T00:00:00"/>
    <x v="3"/>
    <s v="2010"/>
    <n v="1"/>
    <b v="0"/>
    <x v="5"/>
    <n v="32"/>
    <n v="176.77"/>
    <n v="0.06"/>
    <s v="Express Air"/>
    <n v="-41.6"/>
    <n v="4.9800000000000004"/>
    <n v="4.72"/>
    <s v="Yukon"/>
    <s v="Yukon"/>
    <s v="Corporate"/>
    <s v="Office Supplies"/>
    <x v="5"/>
    <n v="0.36"/>
  </r>
  <r>
    <s v="Giulietta Dortch"/>
    <n v="22913"/>
    <x v="461"/>
    <d v="2010-06-28T00:00:00"/>
    <x v="3"/>
    <s v="2010"/>
    <n v="3"/>
    <b v="0"/>
    <x v="5"/>
    <n v="24"/>
    <n v="6568.0240000000003"/>
    <n v="0.06"/>
    <s v="Delivery Truck"/>
    <n v="1715.9"/>
    <n v="348.21"/>
    <n v="40.19"/>
    <s v="Yukon"/>
    <s v="Yukon"/>
    <s v="Corporate"/>
    <s v="Furniture"/>
    <x v="10"/>
    <n v="0.62"/>
  </r>
  <r>
    <s v="Giulietta Dortch"/>
    <n v="22913"/>
    <x v="461"/>
    <d v="2010-06-26T00:00:00"/>
    <x v="3"/>
    <s v="2010"/>
    <n v="1"/>
    <b v="0"/>
    <x v="5"/>
    <n v="50"/>
    <n v="1579.028"/>
    <n v="0.02"/>
    <s v="Regular Air"/>
    <n v="624.98"/>
    <n v="35.99"/>
    <n v="5.99"/>
    <s v="Yukon"/>
    <s v="Yukon"/>
    <s v="Corporate"/>
    <s v="Technology"/>
    <x v="3"/>
    <n v="0.38"/>
  </r>
  <r>
    <s v="Adam Hart"/>
    <n v="22914"/>
    <x v="1319"/>
    <d v="2012-01-14T00:00:00"/>
    <x v="10"/>
    <s v="2012"/>
    <n v="1"/>
    <b v="0"/>
    <x v="5"/>
    <n v="30"/>
    <n v="336.65"/>
    <n v="7.0000000000000007E-2"/>
    <s v="Regular Air"/>
    <n v="-71.05"/>
    <n v="11.7"/>
    <n v="6.96"/>
    <s v="Yukon"/>
    <s v="Yukon"/>
    <s v="Corporate"/>
    <s v="Office Supplies"/>
    <x v="1"/>
    <n v="0.5"/>
  </r>
  <r>
    <s v="Nicole Brennan"/>
    <n v="23042"/>
    <x v="577"/>
    <d v="2009-04-27T00:00:00"/>
    <x v="8"/>
    <s v="2009"/>
    <n v="1"/>
    <b v="0"/>
    <x v="4"/>
    <n v="20"/>
    <n v="8048.45"/>
    <n v="0.04"/>
    <s v="Regular Air"/>
    <n v="1947.67"/>
    <n v="419.19"/>
    <n v="19.989999999999998"/>
    <s v="Yukon"/>
    <s v="Yukon"/>
    <s v="Home Office"/>
    <s v="Office Supplies"/>
    <x v="0"/>
    <n v="0.57999999999999996"/>
  </r>
  <r>
    <s v="Darren Budd"/>
    <n v="23168"/>
    <x v="437"/>
    <d v="2010-09-22T00:00:00"/>
    <x v="11"/>
    <s v="2010"/>
    <n v="7"/>
    <b v="0"/>
    <x v="0"/>
    <n v="46"/>
    <n v="23949.51"/>
    <n v="0"/>
    <s v="Express Air"/>
    <n v="-1312.84"/>
    <n v="499.99"/>
    <n v="24.49"/>
    <s v="Yukon"/>
    <s v="Yukon"/>
    <s v="Home Office"/>
    <s v="Technology"/>
    <x v="13"/>
    <n v="0.36"/>
  </r>
  <r>
    <s v="Darren Budd"/>
    <n v="23235"/>
    <x v="1340"/>
    <d v="2011-07-07T00:00:00"/>
    <x v="1"/>
    <s v="2011"/>
    <n v="2"/>
    <b v="0"/>
    <x v="1"/>
    <n v="6"/>
    <n v="17.43"/>
    <n v="0.02"/>
    <s v="Regular Air"/>
    <n v="2.4500000000000002"/>
    <n v="2.88"/>
    <n v="0.5"/>
    <s v="Yukon"/>
    <s v="Yukon"/>
    <s v="Home Office"/>
    <s v="Furniture"/>
    <x v="10"/>
    <n v="0.71"/>
  </r>
  <r>
    <s v="Bradley Drucker"/>
    <n v="23238"/>
    <x v="275"/>
    <d v="2010-04-02T00:00:00"/>
    <x v="8"/>
    <s v="2010"/>
    <n v="2"/>
    <b v="0"/>
    <x v="3"/>
    <n v="25"/>
    <n v="2976.19"/>
    <n v="0.05"/>
    <s v="Delivery Truck"/>
    <n v="-44.52"/>
    <n v="115.99"/>
    <n v="56.14"/>
    <s v="Yukon"/>
    <s v="Yukon"/>
    <s v="Small Business"/>
    <s v="Technology"/>
    <x v="16"/>
    <n v="0.4"/>
  </r>
  <r>
    <s v="Adam Hart"/>
    <n v="23297"/>
    <x v="770"/>
    <d v="2012-07-04T00:00:00"/>
    <x v="1"/>
    <s v="2012"/>
    <n v="2"/>
    <b v="0"/>
    <x v="5"/>
    <n v="20"/>
    <n v="498.68"/>
    <n v="0.06"/>
    <s v="Regular Air"/>
    <n v="79.52"/>
    <n v="25.98"/>
    <n v="5.37"/>
    <s v="Yukon"/>
    <s v="Yukon"/>
    <s v="Corporate"/>
    <s v="Office Supplies"/>
    <x v="1"/>
    <n v="0.5"/>
  </r>
  <r>
    <s v="Adam Hart"/>
    <n v="23297"/>
    <x v="770"/>
    <d v="2012-07-04T00:00:00"/>
    <x v="1"/>
    <s v="2012"/>
    <n v="2"/>
    <b v="0"/>
    <x v="5"/>
    <n v="34"/>
    <n v="5208.78"/>
    <n v="0.05"/>
    <s v="Regular Air"/>
    <n v="1547.78"/>
    <n v="155.06"/>
    <n v="7.07"/>
    <s v="Yukon"/>
    <s v="Yukon"/>
    <s v="Corporate"/>
    <s v="Office Supplies"/>
    <x v="0"/>
    <n v="0.59"/>
  </r>
  <r>
    <s v="Adam Hart"/>
    <n v="23301"/>
    <x v="1092"/>
    <d v="2011-04-20T00:00:00"/>
    <x v="8"/>
    <s v="2011"/>
    <n v="2"/>
    <b v="0"/>
    <x v="1"/>
    <n v="4"/>
    <n v="28.46"/>
    <n v="0.02"/>
    <s v="Regular Air"/>
    <n v="-27.13"/>
    <n v="5.98"/>
    <n v="3.85"/>
    <s v="Yukon"/>
    <s v="Yukon"/>
    <s v="Corporate"/>
    <s v="Technology"/>
    <x v="7"/>
    <n v="0.68"/>
  </r>
  <r>
    <s v="Adam Hart"/>
    <n v="23301"/>
    <x v="1092"/>
    <d v="2011-04-20T00:00:00"/>
    <x v="8"/>
    <s v="2011"/>
    <n v="2"/>
    <b v="0"/>
    <x v="1"/>
    <n v="3"/>
    <n v="23.44"/>
    <n v="0.05"/>
    <s v="Regular Air"/>
    <n v="-10.58"/>
    <n v="5.98"/>
    <n v="5.2"/>
    <s v="Yukon"/>
    <s v="Yukon"/>
    <s v="Corporate"/>
    <s v="Office Supplies"/>
    <x v="5"/>
    <n v="0.36"/>
  </r>
  <r>
    <s v="Maris LaWare"/>
    <n v="23329"/>
    <x v="1159"/>
    <d v="2011-01-19T00:00:00"/>
    <x v="10"/>
    <s v="2011"/>
    <n v="24"/>
    <b v="0"/>
    <x v="0"/>
    <n v="4"/>
    <n v="31.118500000000001"/>
    <n v="0.05"/>
    <s v="Regular Air"/>
    <n v="-46.9"/>
    <n v="7.99"/>
    <n v="5.03"/>
    <s v="Yukon"/>
    <s v="Yukon"/>
    <s v="Home Office"/>
    <s v="Technology"/>
    <x v="3"/>
    <n v="0.6"/>
  </r>
  <r>
    <s v="Maris LaWare"/>
    <n v="23329"/>
    <x v="1159"/>
    <d v="2010-12-30T00:00:00"/>
    <x v="9"/>
    <s v="2010"/>
    <n v="4"/>
    <b v="0"/>
    <x v="0"/>
    <n v="47"/>
    <n v="4829.4534999999996"/>
    <n v="0.05"/>
    <s v="Regular Air"/>
    <n v="1235.1500000000001"/>
    <n v="125.99"/>
    <n v="8.99"/>
    <s v="Yukon"/>
    <s v="Yukon"/>
    <s v="Home Office"/>
    <s v="Technology"/>
    <x v="3"/>
    <n v="0.55000000000000004"/>
  </r>
  <r>
    <s v="Tim Taslimi"/>
    <n v="23366"/>
    <x v="953"/>
    <d v="2010-11-21T00:00:00"/>
    <x v="6"/>
    <s v="2010"/>
    <n v="2"/>
    <b v="0"/>
    <x v="3"/>
    <n v="12"/>
    <n v="136.1"/>
    <n v="0.06"/>
    <s v="Regular Air"/>
    <n v="-3.78"/>
    <n v="10.52"/>
    <n v="7.94"/>
    <s v="Yukon"/>
    <s v="Yukon"/>
    <s v="Corporate"/>
    <s v="Furniture"/>
    <x v="4"/>
    <n v="0.52"/>
  </r>
  <r>
    <s v="Tim Taslimi"/>
    <n v="23366"/>
    <x v="953"/>
    <d v="2010-11-19T00:00:00"/>
    <x v="6"/>
    <s v="2010"/>
    <n v="0"/>
    <s v="FREE DELIVERY"/>
    <x v="3"/>
    <n v="5"/>
    <n v="297.85000000000002"/>
    <n v="0.04"/>
    <s v="Regular Air"/>
    <n v="-69.89"/>
    <n v="54.1"/>
    <n v="19.989999999999998"/>
    <s v="Yukon"/>
    <s v="Yukon"/>
    <s v="Corporate"/>
    <s v="Office Supplies"/>
    <x v="0"/>
    <n v="0.59"/>
  </r>
  <r>
    <s v="Janet Martin"/>
    <n v="23395"/>
    <x v="809"/>
    <d v="2012-10-29T00:00:00"/>
    <x v="0"/>
    <s v="2012"/>
    <n v="2"/>
    <b v="0"/>
    <x v="4"/>
    <n v="31"/>
    <n v="1296.46"/>
    <n v="0.01"/>
    <s v="Regular Air"/>
    <n v="376.47"/>
    <n v="39.479999999999997"/>
    <n v="1.99"/>
    <s v="Yukon"/>
    <s v="Yukon"/>
    <s v="Corporate"/>
    <s v="Technology"/>
    <x v="7"/>
    <n v="0.54"/>
  </r>
  <r>
    <s v="Julia Barnett"/>
    <n v="23488"/>
    <x v="132"/>
    <d v="2009-01-08T00:00:00"/>
    <x v="10"/>
    <s v="2009"/>
    <n v="2"/>
    <b v="0"/>
    <x v="1"/>
    <n v="29"/>
    <n v="101.77"/>
    <n v="0.03"/>
    <s v="Regular Air"/>
    <n v="-73.19"/>
    <n v="3.28"/>
    <n v="3.97"/>
    <s v="Yukon"/>
    <s v="Yukon"/>
    <s v="Home Office"/>
    <s v="Office Supplies"/>
    <x v="12"/>
    <n v="0.56000000000000005"/>
  </r>
  <r>
    <s v="Adam Hart"/>
    <n v="23555"/>
    <x v="458"/>
    <d v="2012-12-12T00:00:00"/>
    <x v="9"/>
    <s v="2012"/>
    <n v="1"/>
    <b v="0"/>
    <x v="1"/>
    <n v="29"/>
    <n v="104.7"/>
    <n v="0.09"/>
    <s v="Regular Air"/>
    <n v="42.16"/>
    <n v="3.69"/>
    <n v="0.5"/>
    <s v="Yukon"/>
    <s v="Yukon"/>
    <s v="Corporate"/>
    <s v="Office Supplies"/>
    <x v="11"/>
    <n v="0.38"/>
  </r>
  <r>
    <s v="Adam Hart"/>
    <n v="23555"/>
    <x v="458"/>
    <d v="2012-12-12T00:00:00"/>
    <x v="9"/>
    <s v="2012"/>
    <n v="1"/>
    <b v="0"/>
    <x v="1"/>
    <n v="5"/>
    <n v="284.45249999999999"/>
    <n v="0.06"/>
    <s v="Regular Air"/>
    <n v="-254.78"/>
    <n v="65.989999999999995"/>
    <n v="8.99"/>
    <s v="Yukon"/>
    <s v="Yukon"/>
    <s v="Corporate"/>
    <s v="Technology"/>
    <x v="3"/>
    <n v="0.57999999999999996"/>
  </r>
  <r>
    <s v="Christy Brittain"/>
    <n v="23617"/>
    <x v="1318"/>
    <d v="2011-05-07T00:00:00"/>
    <x v="7"/>
    <s v="2011"/>
    <n v="2"/>
    <b v="0"/>
    <x v="3"/>
    <n v="6"/>
    <n v="247.34"/>
    <n v="0.04"/>
    <s v="Express Air"/>
    <n v="63.61"/>
    <n v="37.700000000000003"/>
    <n v="2.99"/>
    <s v="Yukon"/>
    <s v="Yukon"/>
    <s v="Consumer"/>
    <s v="Office Supplies"/>
    <x v="2"/>
    <n v="0.35"/>
  </r>
  <r>
    <s v="Sara Luxemburg"/>
    <n v="23652"/>
    <x v="1384"/>
    <d v="2009-08-30T00:00:00"/>
    <x v="2"/>
    <s v="2009"/>
    <n v="0"/>
    <s v="FREE DELIVERY"/>
    <x v="3"/>
    <n v="27"/>
    <n v="305.48"/>
    <n v="0.1"/>
    <s v="Regular Air"/>
    <n v="47.14"/>
    <n v="11.55"/>
    <n v="2.36"/>
    <s v="Yukon"/>
    <s v="Yukon"/>
    <s v="Small Business"/>
    <s v="Office Supplies"/>
    <x v="12"/>
    <n v="0.55000000000000004"/>
  </r>
  <r>
    <s v="Ivan Liston"/>
    <n v="23680"/>
    <x v="747"/>
    <d v="2010-11-07T00:00:00"/>
    <x v="6"/>
    <s v="2010"/>
    <n v="1"/>
    <b v="0"/>
    <x v="3"/>
    <n v="8"/>
    <n v="2029.4960000000001"/>
    <n v="0.1"/>
    <s v="Delivery Truck"/>
    <n v="251.64"/>
    <n v="320.64"/>
    <n v="43.57"/>
    <s v="Yukon"/>
    <s v="Yukon"/>
    <s v="Consumer"/>
    <s v="Furniture"/>
    <x v="10"/>
    <n v="0.63"/>
  </r>
  <r>
    <s v="Brian Stugart"/>
    <n v="23719"/>
    <x v="456"/>
    <d v="2010-07-27T00:00:00"/>
    <x v="1"/>
    <s v="2010"/>
    <n v="2"/>
    <b v="0"/>
    <x v="5"/>
    <n v="17"/>
    <n v="122.74"/>
    <n v="0.08"/>
    <s v="Regular Air"/>
    <n v="-28.13"/>
    <n v="7.28"/>
    <n v="5.47"/>
    <s v="Yukon"/>
    <s v="Yukon"/>
    <s v="Consumer"/>
    <s v="Office Supplies"/>
    <x v="5"/>
    <n v="0.35"/>
  </r>
  <r>
    <s v="Carlos Meador"/>
    <n v="23778"/>
    <x v="232"/>
    <d v="2009-07-17T00:00:00"/>
    <x v="1"/>
    <s v="2009"/>
    <n v="4"/>
    <b v="0"/>
    <x v="0"/>
    <n v="13"/>
    <n v="105.94"/>
    <n v="0.06"/>
    <s v="Regular Air"/>
    <n v="-566"/>
    <n v="4.4800000000000004"/>
    <n v="49"/>
    <s v="Yukon"/>
    <s v="Yukon"/>
    <s v="Corporate"/>
    <s v="Office Supplies"/>
    <x v="1"/>
    <n v="0.6"/>
  </r>
  <r>
    <s v="Ed Braxton"/>
    <n v="23808"/>
    <x v="1265"/>
    <d v="2009-02-14T00:00:00"/>
    <x v="5"/>
    <s v="2009"/>
    <n v="7"/>
    <b v="0"/>
    <x v="0"/>
    <n v="30"/>
    <n v="630.14"/>
    <n v="0.04"/>
    <s v="Regular Air"/>
    <n v="108"/>
    <n v="19.98"/>
    <n v="8.68"/>
    <s v="Yukon"/>
    <s v="Yukon"/>
    <s v="Consumer"/>
    <s v="Office Supplies"/>
    <x v="5"/>
    <n v="0.37"/>
  </r>
  <r>
    <s v="Ed Braxton"/>
    <n v="23808"/>
    <x v="1265"/>
    <d v="2009-02-09T00:00:00"/>
    <x v="5"/>
    <s v="2009"/>
    <n v="2"/>
    <b v="0"/>
    <x v="0"/>
    <n v="28"/>
    <n v="2813.8485000000001"/>
    <n v="0.08"/>
    <s v="Regular Air"/>
    <n v="377.15"/>
    <n v="125.99"/>
    <n v="7.69"/>
    <s v="Yukon"/>
    <s v="Yukon"/>
    <s v="Consumer"/>
    <s v="Technology"/>
    <x v="3"/>
    <n v="0.57999999999999996"/>
  </r>
  <r>
    <s v="Nicole Brennan"/>
    <n v="23877"/>
    <x v="603"/>
    <d v="2009-07-12T00:00:00"/>
    <x v="1"/>
    <s v="2009"/>
    <n v="0"/>
    <s v="FREE DELIVERY"/>
    <x v="3"/>
    <n v="31"/>
    <n v="1624.5965000000001"/>
    <n v="7.0000000000000007E-2"/>
    <s v="Regular Air"/>
    <n v="109.84"/>
    <n v="65.989999999999995"/>
    <n v="8.8000000000000007"/>
    <s v="Yukon"/>
    <s v="Yukon"/>
    <s v="Home Office"/>
    <s v="Technology"/>
    <x v="3"/>
    <n v="0.57999999999999996"/>
  </r>
  <r>
    <s v="Nicole Brennan"/>
    <n v="23877"/>
    <x v="603"/>
    <d v="2009-07-14T00:00:00"/>
    <x v="1"/>
    <s v="2009"/>
    <n v="2"/>
    <b v="0"/>
    <x v="3"/>
    <n v="35"/>
    <n v="381.36"/>
    <n v="0"/>
    <s v="Express Air"/>
    <n v="128.03"/>
    <n v="10.01"/>
    <n v="1.99"/>
    <s v="Yukon"/>
    <s v="Yukon"/>
    <s v="Home Office"/>
    <s v="Technology"/>
    <x v="7"/>
    <n v="0.41"/>
  </r>
  <r>
    <s v="Dan Campbell"/>
    <n v="24003"/>
    <x v="1012"/>
    <d v="2009-10-31T00:00:00"/>
    <x v="0"/>
    <s v="2009"/>
    <n v="0"/>
    <s v="FREE DELIVERY"/>
    <x v="5"/>
    <n v="9"/>
    <n v="11.89"/>
    <n v="0.06"/>
    <s v="Regular Air"/>
    <n v="-6.12"/>
    <n v="1.26"/>
    <n v="0.7"/>
    <s v="Yukon"/>
    <s v="Yukon"/>
    <s v="Corporate"/>
    <s v="Office Supplies"/>
    <x v="6"/>
    <n v="0.81"/>
  </r>
  <r>
    <s v="Deanra Eno"/>
    <n v="24548"/>
    <x v="1385"/>
    <d v="2011-03-15T00:00:00"/>
    <x v="4"/>
    <s v="2011"/>
    <n v="1"/>
    <b v="0"/>
    <x v="1"/>
    <n v="32"/>
    <n v="269.3"/>
    <n v="0.04"/>
    <s v="Express Air"/>
    <n v="22.38"/>
    <n v="7.96"/>
    <n v="4.95"/>
    <s v="Yukon"/>
    <s v="Yukon"/>
    <s v="Corporate"/>
    <s v="Furniture"/>
    <x v="4"/>
    <n v="0.41"/>
  </r>
  <r>
    <s v="Dean Katz"/>
    <n v="24610"/>
    <x v="528"/>
    <d v="2010-01-20T00:00:00"/>
    <x v="10"/>
    <s v="2010"/>
    <n v="2"/>
    <b v="0"/>
    <x v="3"/>
    <n v="4"/>
    <n v="883.31"/>
    <n v="0.01"/>
    <s v="Delivery Truck"/>
    <n v="-79.959999999999994"/>
    <n v="200.98"/>
    <n v="23.76"/>
    <s v="Yukon"/>
    <s v="Yukon"/>
    <s v="Home Office"/>
    <s v="Furniture"/>
    <x v="14"/>
    <n v="0.57999999999999996"/>
  </r>
  <r>
    <s v="Joni Wasserman"/>
    <n v="24677"/>
    <x v="1297"/>
    <d v="2012-03-07T00:00:00"/>
    <x v="4"/>
    <s v="2012"/>
    <n v="2"/>
    <b v="0"/>
    <x v="0"/>
    <n v="44"/>
    <n v="364.4"/>
    <n v="0.05"/>
    <s v="Regular Air"/>
    <n v="51.08"/>
    <n v="8.5"/>
    <n v="1.99"/>
    <s v="Yukon"/>
    <s v="Yukon"/>
    <s v="Consumer"/>
    <s v="Technology"/>
    <x v="7"/>
    <n v="0.49"/>
  </r>
  <r>
    <s v="Mick Brown"/>
    <n v="25027"/>
    <x v="291"/>
    <d v="2009-12-18T00:00:00"/>
    <x v="9"/>
    <s v="2009"/>
    <n v="2"/>
    <b v="0"/>
    <x v="4"/>
    <n v="25"/>
    <n v="3585.91"/>
    <n v="0.06"/>
    <s v="Delivery Truck"/>
    <n v="-178.54"/>
    <n v="146.34"/>
    <n v="43.75"/>
    <s v="Yukon"/>
    <s v="Yukon"/>
    <s v="Consumer"/>
    <s v="Furniture"/>
    <x v="10"/>
    <n v="0.65"/>
  </r>
  <r>
    <s v="Tony Molinari"/>
    <n v="25157"/>
    <x v="262"/>
    <d v="2010-05-27T00:00:00"/>
    <x v="7"/>
    <s v="2010"/>
    <n v="2"/>
    <b v="0"/>
    <x v="3"/>
    <n v="24"/>
    <n v="545.38"/>
    <n v="0.02"/>
    <s v="Regular Air"/>
    <n v="89.6"/>
    <n v="22.84"/>
    <n v="8.18"/>
    <s v="Yukon"/>
    <s v="Yukon"/>
    <s v="Corporate"/>
    <s v="Office Supplies"/>
    <x v="5"/>
    <n v="0.39"/>
  </r>
  <r>
    <s v="Tim Taslimi"/>
    <n v="25378"/>
    <x v="388"/>
    <d v="2011-12-20T00:00:00"/>
    <x v="9"/>
    <s v="2011"/>
    <n v="2"/>
    <b v="0"/>
    <x v="3"/>
    <n v="48"/>
    <n v="3713.0124999999998"/>
    <n v="0.09"/>
    <s v="Regular Air"/>
    <n v="803.6"/>
    <n v="95.99"/>
    <n v="7.69"/>
    <s v="Yukon"/>
    <s v="Yukon"/>
    <s v="Corporate"/>
    <s v="Technology"/>
    <x v="3"/>
    <n v="0.56999999999999995"/>
  </r>
  <r>
    <s v="Tracy Hopkins"/>
    <n v="25445"/>
    <x v="1061"/>
    <d v="2009-05-27T00:00:00"/>
    <x v="7"/>
    <s v="2009"/>
    <n v="2"/>
    <b v="0"/>
    <x v="0"/>
    <n v="48"/>
    <n v="1444"/>
    <n v="0.08"/>
    <s v="Regular Air"/>
    <n v="617.05999999999995"/>
    <n v="30.56"/>
    <n v="2.99"/>
    <s v="Yukon"/>
    <s v="Yukon"/>
    <s v="Small Business"/>
    <s v="Office Supplies"/>
    <x v="2"/>
    <n v="0.35"/>
  </r>
  <r>
    <s v="Cyra Reiten"/>
    <n v="25476"/>
    <x v="555"/>
    <d v="2012-10-04T00:00:00"/>
    <x v="0"/>
    <s v="2012"/>
    <n v="2"/>
    <b v="0"/>
    <x v="3"/>
    <n v="21"/>
    <n v="676.69"/>
    <n v="0.09"/>
    <s v="Regular Air"/>
    <n v="138.1"/>
    <n v="35.409999999999997"/>
    <n v="1.99"/>
    <s v="Yukon"/>
    <s v="Yukon"/>
    <s v="Consumer"/>
    <s v="Technology"/>
    <x v="7"/>
    <n v="0.43"/>
  </r>
  <r>
    <s v="Cyra Reiten"/>
    <n v="25476"/>
    <x v="555"/>
    <d v="2012-10-03T00:00:00"/>
    <x v="0"/>
    <s v="2012"/>
    <n v="1"/>
    <b v="0"/>
    <x v="3"/>
    <n v="4"/>
    <n v="13698.96"/>
    <n v="0.05"/>
    <s v="Regular Air"/>
    <n v="-9078.94"/>
    <n v="3499.99"/>
    <n v="24.49"/>
    <s v="Yukon"/>
    <s v="Yukon"/>
    <s v="Consumer"/>
    <s v="Technology"/>
    <x v="13"/>
    <n v="0.37"/>
  </r>
  <r>
    <s v="Roland Fjeld"/>
    <n v="25797"/>
    <x v="214"/>
    <d v="2012-09-03T00:00:00"/>
    <x v="11"/>
    <s v="2012"/>
    <n v="2"/>
    <b v="0"/>
    <x v="3"/>
    <n v="28"/>
    <n v="925.43"/>
    <n v="0"/>
    <s v="Regular Air"/>
    <n v="368.86"/>
    <n v="31.78"/>
    <n v="1.99"/>
    <s v="Yukon"/>
    <s v="Yukon"/>
    <s v="Corporate"/>
    <s v="Technology"/>
    <x v="7"/>
    <n v="0.42"/>
  </r>
  <r>
    <s v="Chris McAfee"/>
    <n v="25889"/>
    <x v="49"/>
    <d v="2010-06-10T00:00:00"/>
    <x v="3"/>
    <s v="2010"/>
    <n v="2"/>
    <b v="0"/>
    <x v="0"/>
    <n v="23"/>
    <n v="321.63"/>
    <n v="0.04"/>
    <s v="Regular Air"/>
    <n v="73.7"/>
    <n v="14.34"/>
    <n v="5"/>
    <s v="Yukon"/>
    <s v="Yukon"/>
    <s v="Consumer"/>
    <s v="Furniture"/>
    <x v="4"/>
    <n v="0.49"/>
  </r>
  <r>
    <s v="Barry Pond"/>
    <n v="25986"/>
    <x v="1238"/>
    <d v="2012-06-23T00:00:00"/>
    <x v="3"/>
    <s v="2012"/>
    <n v="1"/>
    <b v="0"/>
    <x v="4"/>
    <n v="48"/>
    <n v="278.07"/>
    <n v="0.08"/>
    <s v="Regular Air"/>
    <n v="-71.45"/>
    <n v="5.78"/>
    <n v="4.96"/>
    <s v="Yukon"/>
    <s v="Yukon"/>
    <s v="Consumer"/>
    <s v="Office Supplies"/>
    <x v="5"/>
    <n v="0.36"/>
  </r>
  <r>
    <s v="Nicole Brennan"/>
    <n v="26021"/>
    <x v="1019"/>
    <d v="2012-09-16T00:00:00"/>
    <x v="11"/>
    <s v="2012"/>
    <n v="2"/>
    <b v="0"/>
    <x v="5"/>
    <n v="17"/>
    <n v="328.62700000000001"/>
    <n v="0"/>
    <s v="Regular Air"/>
    <n v="-7.77"/>
    <n v="20.99"/>
    <n v="4.8099999999999996"/>
    <s v="Yukon"/>
    <s v="Yukon"/>
    <s v="Consumer"/>
    <s v="Technology"/>
    <x v="3"/>
    <n v="0.57999999999999996"/>
  </r>
  <r>
    <s v="Julia Barnett"/>
    <n v="26055"/>
    <x v="1299"/>
    <d v="2012-11-26T00:00:00"/>
    <x v="6"/>
    <s v="2012"/>
    <n v="1"/>
    <b v="0"/>
    <x v="3"/>
    <n v="46"/>
    <n v="6733.52"/>
    <n v="0.04"/>
    <s v="Regular Air"/>
    <n v="246"/>
    <n v="152.47999999999999"/>
    <n v="4"/>
    <s v="Yukon"/>
    <s v="Yukon"/>
    <s v="Home Office"/>
    <s v="Technology"/>
    <x v="7"/>
    <n v="0.79"/>
  </r>
  <r>
    <s v="Alan Schoenberger"/>
    <n v="26274"/>
    <x v="43"/>
    <d v="2012-06-13T00:00:00"/>
    <x v="3"/>
    <s v="2012"/>
    <n v="1"/>
    <b v="0"/>
    <x v="3"/>
    <n v="41"/>
    <n v="377.83"/>
    <n v="0.06"/>
    <s v="Regular Air"/>
    <n v="122.06"/>
    <n v="9.11"/>
    <n v="2.15"/>
    <s v="Yukon"/>
    <s v="Yukon"/>
    <s v="Corporate"/>
    <s v="Office Supplies"/>
    <x v="5"/>
    <n v="0.4"/>
  </r>
  <r>
    <s v="Brendan Murry"/>
    <n v="26306"/>
    <x v="365"/>
    <d v="2012-11-03T00:00:00"/>
    <x v="6"/>
    <s v="2012"/>
    <n v="4"/>
    <b v="0"/>
    <x v="0"/>
    <n v="39"/>
    <n v="7725.66"/>
    <n v="0.05"/>
    <s v="Delivery Truck"/>
    <n v="-737.41"/>
    <n v="200.98"/>
    <n v="55.96"/>
    <s v="Yukon"/>
    <s v="Yukon"/>
    <s v="Corporate"/>
    <s v="Furniture"/>
    <x v="9"/>
    <n v="0.75"/>
  </r>
  <r>
    <s v="Sara Luxemburg"/>
    <n v="26437"/>
    <x v="1328"/>
    <d v="2011-11-29T00:00:00"/>
    <x v="6"/>
    <s v="2011"/>
    <n v="1"/>
    <b v="0"/>
    <x v="5"/>
    <n v="4"/>
    <n v="52.43"/>
    <n v="0.03"/>
    <s v="Express Air"/>
    <n v="-12.98"/>
    <n v="9.65"/>
    <n v="6.22"/>
    <s v="Yukon"/>
    <s v="Yukon"/>
    <s v="Corporate"/>
    <s v="Furniture"/>
    <x v="4"/>
    <n v="0.55000000000000004"/>
  </r>
  <r>
    <s v="Sara Luxemburg"/>
    <n v="26437"/>
    <x v="1328"/>
    <d v="2011-11-30T00:00:00"/>
    <x v="6"/>
    <s v="2011"/>
    <n v="2"/>
    <b v="0"/>
    <x v="5"/>
    <n v="48"/>
    <n v="254.51"/>
    <n v="0.08"/>
    <s v="Regular Air"/>
    <n v="49.05"/>
    <n v="5.58"/>
    <n v="0.7"/>
    <s v="Yukon"/>
    <s v="Yukon"/>
    <s v="Corporate"/>
    <s v="Office Supplies"/>
    <x v="12"/>
    <n v="0.6"/>
  </r>
  <r>
    <s v="Tamara Willingham"/>
    <n v="26464"/>
    <x v="1173"/>
    <d v="2011-12-11T00:00:00"/>
    <x v="9"/>
    <s v="2011"/>
    <n v="0"/>
    <s v="FREE DELIVERY"/>
    <x v="1"/>
    <n v="25"/>
    <n v="268.58"/>
    <n v="0.03"/>
    <s v="Regular Air"/>
    <n v="-26.33"/>
    <n v="10.89"/>
    <n v="4.5"/>
    <s v="Yukon"/>
    <s v="Yukon"/>
    <s v="Corporate"/>
    <s v="Office Supplies"/>
    <x v="1"/>
    <n v="0.59"/>
  </r>
  <r>
    <s v="Tamara Willingham"/>
    <n v="26464"/>
    <x v="1173"/>
    <d v="2011-12-12T00:00:00"/>
    <x v="9"/>
    <s v="2011"/>
    <n v="1"/>
    <b v="0"/>
    <x v="1"/>
    <n v="26"/>
    <n v="1280.6500000000001"/>
    <n v="0.06"/>
    <s v="Regular Air"/>
    <n v="75.36"/>
    <n v="50.98"/>
    <n v="22.24"/>
    <s v="Yukon"/>
    <s v="Yukon"/>
    <s v="Corporate"/>
    <s v="Furniture"/>
    <x v="4"/>
    <n v="0.55000000000000004"/>
  </r>
  <r>
    <s v="Jeremy Pistek"/>
    <n v="26631"/>
    <x v="698"/>
    <d v="2010-11-01T00:00:00"/>
    <x v="6"/>
    <s v="2010"/>
    <n v="0"/>
    <s v="FREE DELIVERY"/>
    <x v="5"/>
    <n v="37"/>
    <n v="231.65"/>
    <n v="0"/>
    <s v="Regular Air"/>
    <n v="-241.28"/>
    <n v="5.98"/>
    <n v="10.39"/>
    <s v="Yukon"/>
    <s v="Yukon"/>
    <s v="Corporate"/>
    <s v="Office Supplies"/>
    <x v="5"/>
    <n v="0.4"/>
  </r>
  <r>
    <s v="Tamara Willingham"/>
    <n v="26689"/>
    <x v="860"/>
    <d v="2009-10-02T00:00:00"/>
    <x v="0"/>
    <s v="2009"/>
    <n v="3"/>
    <b v="0"/>
    <x v="1"/>
    <n v="2"/>
    <n v="198.44"/>
    <n v="0.01"/>
    <s v="Regular Air"/>
    <n v="-87.46"/>
    <n v="99.23"/>
    <n v="8.99"/>
    <s v="Yukon"/>
    <s v="Yukon"/>
    <s v="Corporate"/>
    <s v="Furniture"/>
    <x v="4"/>
    <n v="0.35"/>
  </r>
  <r>
    <s v="Evan Henry"/>
    <n v="26786"/>
    <x v="1370"/>
    <d v="2010-04-08T00:00:00"/>
    <x v="8"/>
    <s v="2010"/>
    <n v="1"/>
    <b v="0"/>
    <x v="4"/>
    <n v="29"/>
    <n v="296.94"/>
    <n v="0.08"/>
    <s v="Regular Air"/>
    <n v="-25.41"/>
    <n v="10.98"/>
    <n v="3.99"/>
    <s v="Yukon"/>
    <s v="Yukon"/>
    <s v="Corporate"/>
    <s v="Office Supplies"/>
    <x v="1"/>
    <n v="0.57999999999999996"/>
  </r>
  <r>
    <s v="Thea Hendricks"/>
    <n v="26976"/>
    <x v="890"/>
    <d v="2011-05-21T00:00:00"/>
    <x v="7"/>
    <s v="2011"/>
    <n v="1"/>
    <b v="0"/>
    <x v="3"/>
    <n v="44"/>
    <n v="729.75"/>
    <n v="0.02"/>
    <s v="Regular Air"/>
    <n v="375.25"/>
    <n v="15.67"/>
    <n v="1.39"/>
    <s v="Yukon"/>
    <s v="Yukon"/>
    <s v="Home Office"/>
    <s v="Office Supplies"/>
    <x v="8"/>
    <n v="0.38"/>
  </r>
  <r>
    <s v="Thea Hendricks"/>
    <n v="26976"/>
    <x v="890"/>
    <d v="2011-05-22T00:00:00"/>
    <x v="7"/>
    <s v="2011"/>
    <n v="2"/>
    <b v="0"/>
    <x v="3"/>
    <n v="28"/>
    <n v="1417.21"/>
    <n v="7.0000000000000007E-2"/>
    <s v="Regular Air"/>
    <n v="63.88"/>
    <n v="51.65"/>
    <n v="18.45"/>
    <s v="Yukon"/>
    <s v="Yukon"/>
    <s v="Home Office"/>
    <s v="Furniture"/>
    <x v="4"/>
    <n v="0.65"/>
  </r>
  <r>
    <s v="Thea Hendricks"/>
    <n v="26976"/>
    <x v="890"/>
    <d v="2011-05-21T00:00:00"/>
    <x v="7"/>
    <s v="2011"/>
    <n v="1"/>
    <b v="0"/>
    <x v="3"/>
    <n v="11"/>
    <n v="1154.9375"/>
    <n v="0.04"/>
    <s v="Express Air"/>
    <n v="-176.06"/>
    <n v="125.99"/>
    <n v="8.99"/>
    <s v="Yukon"/>
    <s v="Yukon"/>
    <s v="Home Office"/>
    <s v="Technology"/>
    <x v="3"/>
    <n v="0.56999999999999995"/>
  </r>
  <r>
    <s v="Helen Andreada"/>
    <n v="27169"/>
    <x v="633"/>
    <d v="2011-09-12T00:00:00"/>
    <x v="11"/>
    <s v="2011"/>
    <n v="1"/>
    <b v="0"/>
    <x v="3"/>
    <n v="16"/>
    <n v="109.9"/>
    <n v="0.01"/>
    <s v="Regular Air"/>
    <n v="-28.95"/>
    <n v="6.54"/>
    <n v="5.27"/>
    <s v="Yukon"/>
    <s v="Yukon"/>
    <s v="Corporate"/>
    <s v="Office Supplies"/>
    <x v="2"/>
    <n v="0.36"/>
  </r>
  <r>
    <s v="Deborah Brumfield"/>
    <n v="27363"/>
    <x v="929"/>
    <d v="2011-10-20T00:00:00"/>
    <x v="0"/>
    <s v="2011"/>
    <n v="2"/>
    <b v="0"/>
    <x v="4"/>
    <n v="6"/>
    <n v="646.14"/>
    <n v="7.0000000000000007E-2"/>
    <s v="Regular Air"/>
    <n v="-265.62"/>
    <n v="101.41"/>
    <n v="35"/>
    <s v="Yukon"/>
    <s v="Yukon"/>
    <s v="Small Business"/>
    <s v="Office Supplies"/>
    <x v="0"/>
    <n v="0.82"/>
  </r>
  <r>
    <s v="Jay Fine"/>
    <n v="27524"/>
    <x v="423"/>
    <d v="2010-02-03T00:00:00"/>
    <x v="5"/>
    <s v="2010"/>
    <n v="2"/>
    <b v="0"/>
    <x v="3"/>
    <n v="50"/>
    <n v="343.94"/>
    <n v="0.02"/>
    <s v="Regular Air"/>
    <n v="-157.4"/>
    <n v="6.48"/>
    <n v="7.37"/>
    <s v="Yukon"/>
    <s v="Yukon"/>
    <s v="Consumer"/>
    <s v="Office Supplies"/>
    <x v="5"/>
    <n v="0.37"/>
  </r>
  <r>
    <s v="Benjamin Venier"/>
    <n v="27554"/>
    <x v="396"/>
    <d v="2011-03-12T00:00:00"/>
    <x v="4"/>
    <s v="2011"/>
    <n v="2"/>
    <b v="0"/>
    <x v="5"/>
    <n v="45"/>
    <n v="12685.544"/>
    <n v="0.02"/>
    <s v="Delivery Truck"/>
    <n v="3985.11"/>
    <n v="348.21"/>
    <n v="40.19"/>
    <s v="Yukon"/>
    <s v="Yukon"/>
    <s v="Small Business"/>
    <s v="Furniture"/>
    <x v="10"/>
    <n v="0.62"/>
  </r>
  <r>
    <s v="Speros Goranitis"/>
    <n v="27712"/>
    <x v="1374"/>
    <d v="2010-03-11T00:00:00"/>
    <x v="4"/>
    <s v="2010"/>
    <n v="7"/>
    <b v="0"/>
    <x v="0"/>
    <n v="20"/>
    <n v="246.63"/>
    <n v="0.08"/>
    <s v="Regular Air"/>
    <n v="31.54"/>
    <n v="12.28"/>
    <n v="4.8600000000000003"/>
    <s v="Yukon"/>
    <s v="Yukon"/>
    <s v="Corporate"/>
    <s v="Office Supplies"/>
    <x v="5"/>
    <n v="0.38"/>
  </r>
  <r>
    <s v="Darrin Sayre"/>
    <n v="27715"/>
    <x v="1135"/>
    <d v="2011-09-21T00:00:00"/>
    <x v="11"/>
    <s v="2011"/>
    <n v="2"/>
    <b v="0"/>
    <x v="1"/>
    <n v="12"/>
    <n v="94.52"/>
    <n v="0.06"/>
    <s v="Regular Air"/>
    <n v="-36.229999999999997"/>
    <n v="7.45"/>
    <n v="6.28"/>
    <s v="Yukon"/>
    <s v="Yukon"/>
    <s v="Consumer"/>
    <s v="Office Supplies"/>
    <x v="2"/>
    <n v="0.4"/>
  </r>
  <r>
    <s v="Pete Kriz"/>
    <n v="27744"/>
    <x v="362"/>
    <d v="2010-08-04T00:00:00"/>
    <x v="2"/>
    <s v="2010"/>
    <n v="1"/>
    <b v="0"/>
    <x v="5"/>
    <n v="22"/>
    <n v="106.69"/>
    <n v="0.01"/>
    <s v="Regular Air"/>
    <n v="-76.599999999999994"/>
    <n v="4.54"/>
    <n v="5.83"/>
    <s v="Yukon"/>
    <s v="Yukon"/>
    <s v="Corporate"/>
    <s v="Office Supplies"/>
    <x v="2"/>
    <n v="0.36"/>
  </r>
  <r>
    <s v="Brad Thomas"/>
    <n v="27745"/>
    <x v="583"/>
    <d v="2010-09-24T00:00:00"/>
    <x v="11"/>
    <s v="2010"/>
    <n v="4"/>
    <b v="0"/>
    <x v="0"/>
    <n v="41"/>
    <n v="6126.93"/>
    <n v="0.01"/>
    <s v="Delivery Truck"/>
    <n v="-1704.89"/>
    <n v="146.05000000000001"/>
    <n v="80.2"/>
    <s v="Yukon"/>
    <s v="Yukon"/>
    <s v="Home Office"/>
    <s v="Furniture"/>
    <x v="10"/>
    <n v="0.71"/>
  </r>
  <r>
    <s v="Irene Maddox"/>
    <n v="27936"/>
    <x v="1223"/>
    <d v="2011-07-09T00:00:00"/>
    <x v="1"/>
    <s v="2011"/>
    <n v="2"/>
    <b v="0"/>
    <x v="1"/>
    <n v="3"/>
    <n v="9172.32"/>
    <n v="0.06"/>
    <s v="Delivery Truck"/>
    <n v="-8570.4500000000007"/>
    <n v="3502.14"/>
    <n v="8.73"/>
    <s v="Yukon"/>
    <s v="Yukon"/>
    <s v="Consumer"/>
    <s v="Technology"/>
    <x v="16"/>
    <n v="0.56999999999999995"/>
  </r>
  <r>
    <s v="Deborah Brumfield"/>
    <n v="28007"/>
    <x v="1310"/>
    <d v="2010-04-09T00:00:00"/>
    <x v="8"/>
    <s v="2010"/>
    <n v="1"/>
    <b v="0"/>
    <x v="3"/>
    <n v="23"/>
    <n v="128.97"/>
    <n v="0.03"/>
    <s v="Regular Air"/>
    <n v="-1045.25"/>
    <n v="3.48"/>
    <n v="49"/>
    <s v="Yukon"/>
    <s v="Yukon"/>
    <s v="Small Business"/>
    <s v="Office Supplies"/>
    <x v="1"/>
    <n v="0.59"/>
  </r>
  <r>
    <s v="Deborah Brumfield"/>
    <n v="28007"/>
    <x v="1310"/>
    <d v="2010-04-09T00:00:00"/>
    <x v="8"/>
    <s v="2010"/>
    <n v="1"/>
    <b v="0"/>
    <x v="3"/>
    <n v="20"/>
    <n v="238.77"/>
    <n v="0.02"/>
    <s v="Regular Air"/>
    <n v="-78.81"/>
    <n v="11.66"/>
    <n v="7.95"/>
    <s v="Yukon"/>
    <s v="Yukon"/>
    <s v="Small Business"/>
    <s v="Office Supplies"/>
    <x v="12"/>
    <n v="0.57999999999999996"/>
  </r>
  <r>
    <s v="Deborah Brumfield"/>
    <n v="28007"/>
    <x v="1310"/>
    <d v="2010-04-09T00:00:00"/>
    <x v="8"/>
    <s v="2010"/>
    <n v="1"/>
    <b v="0"/>
    <x v="3"/>
    <n v="20"/>
    <n v="257.33999999999997"/>
    <n v="0.04"/>
    <s v="Regular Air"/>
    <n v="12.82"/>
    <n v="12.98"/>
    <n v="3.14"/>
    <s v="Yukon"/>
    <s v="Yukon"/>
    <s v="Small Business"/>
    <s v="Office Supplies"/>
    <x v="15"/>
    <n v="0.6"/>
  </r>
  <r>
    <s v="Nora Paige"/>
    <n v="28129"/>
    <x v="960"/>
    <d v="2012-01-27T00:00:00"/>
    <x v="10"/>
    <s v="2012"/>
    <n v="1"/>
    <b v="0"/>
    <x v="4"/>
    <n v="5"/>
    <n v="107.41"/>
    <n v="0.05"/>
    <s v="Regular Air"/>
    <n v="0.19"/>
    <n v="19.98"/>
    <n v="5.86"/>
    <s v="Yukon"/>
    <s v="Yukon"/>
    <s v="Small Business"/>
    <s v="Office Supplies"/>
    <x v="5"/>
    <n v="0.38"/>
  </r>
  <r>
    <s v="Kean Thornton"/>
    <n v="28224"/>
    <x v="913"/>
    <d v="2012-12-20T00:00:00"/>
    <x v="9"/>
    <s v="2012"/>
    <n v="1"/>
    <b v="0"/>
    <x v="5"/>
    <n v="25"/>
    <n v="163.41"/>
    <n v="7.0000000000000007E-2"/>
    <s v="Regular Air"/>
    <n v="-91.28"/>
    <n v="6.23"/>
    <n v="6.97"/>
    <s v="Yukon"/>
    <s v="Yukon"/>
    <s v="Corporate"/>
    <s v="Office Supplies"/>
    <x v="2"/>
    <n v="0.36"/>
  </r>
  <r>
    <s v="Dave Kipp"/>
    <n v="28354"/>
    <x v="369"/>
    <d v="2009-04-01T00:00:00"/>
    <x v="8"/>
    <s v="2009"/>
    <n v="5"/>
    <b v="0"/>
    <x v="0"/>
    <n v="34"/>
    <n v="507.66"/>
    <n v="0.1"/>
    <s v="Regular Air"/>
    <n v="106.71"/>
    <n v="15.98"/>
    <n v="4"/>
    <s v="Yukon"/>
    <s v="Yukon"/>
    <s v="Corporate"/>
    <s v="Technology"/>
    <x v="7"/>
    <n v="0.37"/>
  </r>
  <r>
    <s v="Maureen Gastineau"/>
    <n v="28387"/>
    <x v="151"/>
    <d v="2012-06-30T00:00:00"/>
    <x v="3"/>
    <s v="2012"/>
    <n v="1"/>
    <b v="0"/>
    <x v="3"/>
    <n v="37"/>
    <n v="3212.97"/>
    <n v="0.03"/>
    <s v="Regular Air"/>
    <n v="1125.42"/>
    <n v="83.93"/>
    <n v="19.989999999999998"/>
    <s v="Yukon"/>
    <s v="Yukon"/>
    <s v="Consumer"/>
    <s v="Office Supplies"/>
    <x v="8"/>
    <n v="0.38"/>
  </r>
  <r>
    <s v="Maureen Gastineau"/>
    <n v="28387"/>
    <x v="151"/>
    <d v="2012-06-30T00:00:00"/>
    <x v="3"/>
    <s v="2012"/>
    <n v="1"/>
    <b v="0"/>
    <x v="3"/>
    <n v="13"/>
    <n v="292.95"/>
    <n v="0.06"/>
    <s v="Regular Air"/>
    <n v="60.36"/>
    <n v="22.84"/>
    <n v="5.47"/>
    <s v="Yukon"/>
    <s v="Yukon"/>
    <s v="Consumer"/>
    <s v="Office Supplies"/>
    <x v="5"/>
    <n v="0.39"/>
  </r>
  <r>
    <s v="Giulietta Dortch"/>
    <n v="28485"/>
    <x v="899"/>
    <d v="2012-01-12T00:00:00"/>
    <x v="10"/>
    <s v="2012"/>
    <n v="0"/>
    <s v="FREE DELIVERY"/>
    <x v="1"/>
    <n v="12"/>
    <n v="49.18"/>
    <n v="7.0000000000000007E-2"/>
    <s v="Regular Air"/>
    <n v="0.57999999999999996"/>
    <n v="4.28"/>
    <n v="0.94"/>
    <s v="Yukon"/>
    <s v="Yukon"/>
    <s v="Consumer"/>
    <s v="Office Supplies"/>
    <x v="12"/>
    <n v="0.56000000000000005"/>
  </r>
  <r>
    <s v="Thomas Thornton"/>
    <n v="28643"/>
    <x v="1342"/>
    <d v="2010-04-28T00:00:00"/>
    <x v="8"/>
    <s v="2010"/>
    <n v="1"/>
    <b v="0"/>
    <x v="3"/>
    <n v="16"/>
    <n v="659.5"/>
    <n v="0.09"/>
    <s v="Regular Air"/>
    <n v="248.98"/>
    <n v="41.94"/>
    <n v="2.99"/>
    <s v="Yukon"/>
    <s v="Yukon"/>
    <s v="Consumer"/>
    <s v="Office Supplies"/>
    <x v="2"/>
    <n v="0.35"/>
  </r>
  <r>
    <s v="Brad Thomas"/>
    <n v="28737"/>
    <x v="269"/>
    <d v="2011-10-05T00:00:00"/>
    <x v="0"/>
    <s v="2011"/>
    <n v="2"/>
    <b v="0"/>
    <x v="5"/>
    <n v="50"/>
    <n v="413.37"/>
    <n v="0.04"/>
    <s v="Regular Air"/>
    <n v="-224.41"/>
    <n v="8.4499999999999993"/>
    <n v="7.77"/>
    <s v="Yukon"/>
    <s v="Yukon"/>
    <s v="Home Office"/>
    <s v="Office Supplies"/>
    <x v="15"/>
    <n v="0.55000000000000004"/>
  </r>
  <r>
    <s v="Brad Thomas"/>
    <n v="28737"/>
    <x v="269"/>
    <d v="2011-10-05T00:00:00"/>
    <x v="0"/>
    <s v="2011"/>
    <n v="2"/>
    <b v="0"/>
    <x v="5"/>
    <n v="17"/>
    <n v="1721.6410000000001"/>
    <n v="0.04"/>
    <s v="Regular Air"/>
    <n v="242.44"/>
    <n v="115.99"/>
    <n v="4.2300000000000004"/>
    <s v="Yukon"/>
    <s v="Yukon"/>
    <s v="Home Office"/>
    <s v="Technology"/>
    <x v="3"/>
    <n v="0.56000000000000005"/>
  </r>
  <r>
    <s v="Patrick Bzostek"/>
    <n v="28807"/>
    <x v="1212"/>
    <d v="2011-04-01T00:00:00"/>
    <x v="8"/>
    <s v="2011"/>
    <n v="1"/>
    <b v="0"/>
    <x v="1"/>
    <n v="9"/>
    <n v="59.35"/>
    <n v="0.02"/>
    <s v="Express Air"/>
    <n v="-42.61"/>
    <n v="4.9800000000000004"/>
    <n v="8.33"/>
    <s v="Yukon"/>
    <s v="Yukon"/>
    <s v="Consumer"/>
    <s v="Office Supplies"/>
    <x v="5"/>
    <n v="0.38"/>
  </r>
  <r>
    <s v="Dave Kipp"/>
    <n v="28832"/>
    <x v="287"/>
    <d v="2010-09-25T00:00:00"/>
    <x v="11"/>
    <s v="2010"/>
    <n v="1"/>
    <b v="0"/>
    <x v="4"/>
    <n v="46"/>
    <n v="1500.84"/>
    <n v="0.1"/>
    <s v="Express Air"/>
    <n v="91.56"/>
    <n v="35.89"/>
    <n v="14.72"/>
    <s v="Yukon"/>
    <s v="Yukon"/>
    <s v="Corporate"/>
    <s v="Office Supplies"/>
    <x v="8"/>
    <n v="0.4"/>
  </r>
  <r>
    <s v="Dave Kipp"/>
    <n v="28832"/>
    <x v="287"/>
    <d v="2010-09-26T00:00:00"/>
    <x v="11"/>
    <s v="2010"/>
    <n v="2"/>
    <b v="0"/>
    <x v="4"/>
    <n v="45"/>
    <n v="98.64"/>
    <n v="0.03"/>
    <s v="Regular Air"/>
    <n v="-9.36"/>
    <n v="2.08"/>
    <n v="1.49"/>
    <s v="Yukon"/>
    <s v="Yukon"/>
    <s v="Corporate"/>
    <s v="Office Supplies"/>
    <x v="2"/>
    <n v="0.38"/>
  </r>
  <r>
    <s v="Shirley Jackson"/>
    <n v="28933"/>
    <x v="1254"/>
    <d v="2009-07-10T00:00:00"/>
    <x v="1"/>
    <s v="2009"/>
    <n v="1"/>
    <b v="0"/>
    <x v="5"/>
    <n v="1"/>
    <n v="11.16"/>
    <n v="0.01"/>
    <s v="Regular Air"/>
    <n v="-7.25"/>
    <n v="5.58"/>
    <n v="5.3"/>
    <s v="Yukon"/>
    <s v="Yukon"/>
    <s v="Corporate"/>
    <s v="Office Supplies"/>
    <x v="8"/>
    <n v="0.35"/>
  </r>
  <r>
    <s v="Shirley Jackson"/>
    <n v="28933"/>
    <x v="1254"/>
    <d v="2009-07-10T00:00:00"/>
    <x v="1"/>
    <s v="2009"/>
    <n v="1"/>
    <b v="0"/>
    <x v="5"/>
    <n v="38"/>
    <n v="156.19999999999999"/>
    <n v="0.03"/>
    <s v="Regular Air"/>
    <n v="43"/>
    <n v="3.98"/>
    <n v="0.7"/>
    <s v="Yukon"/>
    <s v="Yukon"/>
    <s v="Corporate"/>
    <s v="Office Supplies"/>
    <x v="12"/>
    <n v="0.52"/>
  </r>
  <r>
    <s v="Muhammed Lee"/>
    <n v="29090"/>
    <x v="553"/>
    <d v="2012-01-17T00:00:00"/>
    <x v="10"/>
    <s v="2012"/>
    <n v="1"/>
    <b v="0"/>
    <x v="4"/>
    <n v="24"/>
    <n v="99.1"/>
    <n v="0.02"/>
    <s v="Regular Air"/>
    <n v="28.42"/>
    <n v="4.13"/>
    <n v="0.99"/>
    <s v="Yukon"/>
    <s v="Yukon"/>
    <s v="Consumer"/>
    <s v="Office Supplies"/>
    <x v="11"/>
    <n v="0.39"/>
  </r>
  <r>
    <s v="Muhammed Lee"/>
    <n v="29090"/>
    <x v="553"/>
    <d v="2012-01-16T00:00:00"/>
    <x v="10"/>
    <s v="2012"/>
    <n v="0"/>
    <s v="FREE DELIVERY"/>
    <x v="4"/>
    <n v="36"/>
    <n v="380.34"/>
    <n v="0.02"/>
    <s v="Regular Air"/>
    <n v="-108.2"/>
    <n v="10.48"/>
    <n v="6.91"/>
    <s v="Yukon"/>
    <s v="Yukon"/>
    <s v="Consumer"/>
    <s v="Office Supplies"/>
    <x v="0"/>
    <n v="0.57999999999999996"/>
  </r>
  <r>
    <s v="Jay Fine"/>
    <n v="29221"/>
    <x v="601"/>
    <d v="2012-06-01T00:00:00"/>
    <x v="3"/>
    <s v="2012"/>
    <n v="3"/>
    <b v="0"/>
    <x v="1"/>
    <n v="41"/>
    <n v="325.33"/>
    <n v="0"/>
    <s v="Regular Air"/>
    <n v="-41.75"/>
    <n v="7.64"/>
    <n v="5.83"/>
    <s v="Yukon"/>
    <s v="Yukon"/>
    <s v="Consumer"/>
    <s v="Office Supplies"/>
    <x v="5"/>
    <n v="0.36"/>
  </r>
  <r>
    <s v="David Kendrick"/>
    <n v="29284"/>
    <x v="591"/>
    <d v="2009-04-12T00:00:00"/>
    <x v="8"/>
    <s v="2009"/>
    <n v="2"/>
    <b v="0"/>
    <x v="4"/>
    <n v="20"/>
    <n v="6449.0559999999996"/>
    <n v="0.01"/>
    <s v="Delivery Truck"/>
    <n v="1116.02"/>
    <n v="400.98"/>
    <n v="42.52"/>
    <s v="Yukon"/>
    <s v="Yukon"/>
    <s v="Home Office"/>
    <s v="Furniture"/>
    <x v="10"/>
    <n v="0.71"/>
  </r>
  <r>
    <s v="Brad Thomas"/>
    <n v="29505"/>
    <x v="687"/>
    <d v="2012-12-28T00:00:00"/>
    <x v="9"/>
    <s v="2012"/>
    <n v="1"/>
    <b v="0"/>
    <x v="4"/>
    <n v="22"/>
    <n v="45.21"/>
    <n v="0.02"/>
    <s v="Express Air"/>
    <n v="4.6100000000000003"/>
    <n v="1.76"/>
    <n v="0.7"/>
    <s v="Yukon"/>
    <s v="Yukon"/>
    <s v="Home Office"/>
    <s v="Office Supplies"/>
    <x v="12"/>
    <n v="0.56000000000000005"/>
  </r>
  <r>
    <s v="Sara Luxemburg"/>
    <n v="29831"/>
    <x v="923"/>
    <d v="2012-03-30T00:00:00"/>
    <x v="4"/>
    <s v="2012"/>
    <n v="1"/>
    <b v="0"/>
    <x v="5"/>
    <n v="29"/>
    <n v="2175.2199999999998"/>
    <n v="0"/>
    <s v="Delivery Truck"/>
    <n v="-520.54999999999995"/>
    <n v="68.81"/>
    <n v="60"/>
    <s v="Yukon"/>
    <s v="Yukon"/>
    <s v="Small Business"/>
    <s v="Office Supplies"/>
    <x v="1"/>
    <n v="0.41"/>
  </r>
  <r>
    <s v="Bill Shonely"/>
    <n v="30720"/>
    <x v="1068"/>
    <d v="2012-10-04T00:00:00"/>
    <x v="0"/>
    <s v="2012"/>
    <n v="7"/>
    <b v="0"/>
    <x v="0"/>
    <n v="5"/>
    <n v="32.770000000000003"/>
    <n v="7.0000000000000007E-2"/>
    <s v="Regular Air"/>
    <n v="-17.190000000000001"/>
    <n v="5.74"/>
    <n v="5.01"/>
    <s v="Yukon"/>
    <s v="Yukon"/>
    <s v="Small Business"/>
    <s v="Office Supplies"/>
    <x v="2"/>
    <n v="0.39"/>
  </r>
  <r>
    <s v="Bill Shonely"/>
    <n v="30720"/>
    <x v="1068"/>
    <d v="2012-10-04T00:00:00"/>
    <x v="0"/>
    <s v="2012"/>
    <n v="7"/>
    <b v="0"/>
    <x v="0"/>
    <n v="37"/>
    <n v="1701.53"/>
    <n v="0.01"/>
    <s v="Express Air"/>
    <n v="735.99"/>
    <n v="43.98"/>
    <n v="1.99"/>
    <s v="Yukon"/>
    <s v="Yukon"/>
    <s v="Small Business"/>
    <s v="Technology"/>
    <x v="7"/>
    <n v="0.44"/>
  </r>
  <r>
    <s v="Brad Thomas"/>
    <n v="30759"/>
    <x v="731"/>
    <d v="2009-05-10T00:00:00"/>
    <x v="7"/>
    <s v="2009"/>
    <n v="2"/>
    <b v="0"/>
    <x v="3"/>
    <n v="2"/>
    <n v="64.790000000000006"/>
    <n v="0.03"/>
    <s v="Regular Air"/>
    <n v="-41.32"/>
    <n v="29.34"/>
    <n v="7.87"/>
    <s v="Yukon"/>
    <s v="Yukon"/>
    <s v="Corporate"/>
    <s v="Furniture"/>
    <x v="4"/>
    <n v="0.54"/>
  </r>
  <r>
    <s v="Speros Goranitis"/>
    <n v="30848"/>
    <x v="732"/>
    <d v="2011-05-03T00:00:00"/>
    <x v="7"/>
    <s v="2011"/>
    <n v="2"/>
    <b v="0"/>
    <x v="4"/>
    <n v="13"/>
    <n v="4324.29"/>
    <n v="0.09"/>
    <s v="Delivery Truck"/>
    <n v="298.83"/>
    <n v="348.21"/>
    <n v="40.19"/>
    <s v="Yukon"/>
    <s v="Yukon"/>
    <s v="Corporate"/>
    <s v="Furniture"/>
    <x v="10"/>
    <n v="0.62"/>
  </r>
  <r>
    <s v="Victoria Pisteka"/>
    <n v="30885"/>
    <x v="1074"/>
    <d v="2010-06-22T00:00:00"/>
    <x v="3"/>
    <s v="2010"/>
    <n v="1"/>
    <b v="0"/>
    <x v="1"/>
    <n v="24"/>
    <n v="234.24"/>
    <n v="0.09"/>
    <s v="Regular Air"/>
    <n v="-151.80000000000001"/>
    <n v="9.7100000000000009"/>
    <n v="9.4499999999999993"/>
    <s v="Yukon"/>
    <s v="Yukon"/>
    <s v="Corporate"/>
    <s v="Office Supplies"/>
    <x v="0"/>
    <n v="0.6"/>
  </r>
  <r>
    <s v="Brad Thomas"/>
    <n v="30887"/>
    <x v="538"/>
    <d v="2010-07-07T00:00:00"/>
    <x v="1"/>
    <s v="2010"/>
    <n v="0"/>
    <s v="FREE DELIVERY"/>
    <x v="5"/>
    <n v="44"/>
    <n v="4357.1170000000002"/>
    <n v="7.0000000000000007E-2"/>
    <s v="Regular Air"/>
    <n v="1192.98"/>
    <n v="115.99"/>
    <n v="5.92"/>
    <s v="Yukon"/>
    <s v="Yukon"/>
    <s v="Home Office"/>
    <s v="Technology"/>
    <x v="3"/>
    <n v="0.57999999999999996"/>
  </r>
  <r>
    <s v="Brad Thomas"/>
    <n v="31233"/>
    <x v="448"/>
    <d v="2011-09-28T00:00:00"/>
    <x v="11"/>
    <s v="2011"/>
    <n v="4"/>
    <b v="0"/>
    <x v="0"/>
    <n v="41"/>
    <n v="1298.29"/>
    <n v="0.06"/>
    <s v="Regular Air"/>
    <n v="542.33000000000004"/>
    <n v="31.78"/>
    <n v="1.99"/>
    <s v="Yukon"/>
    <s v="Yukon"/>
    <s v="Home Office"/>
    <s v="Technology"/>
    <x v="7"/>
    <n v="0.42"/>
  </r>
  <r>
    <s v="Brad Thomas"/>
    <n v="31233"/>
    <x v="448"/>
    <d v="2011-09-26T00:00:00"/>
    <x v="11"/>
    <s v="2011"/>
    <n v="2"/>
    <b v="0"/>
    <x v="0"/>
    <n v="3"/>
    <n v="19.34"/>
    <n v="0.06"/>
    <s v="Regular Air"/>
    <n v="-11.36"/>
    <n v="4.9800000000000004"/>
    <n v="5.0199999999999996"/>
    <s v="Yukon"/>
    <s v="Yukon"/>
    <s v="Home Office"/>
    <s v="Office Supplies"/>
    <x v="5"/>
    <n v="0.38"/>
  </r>
  <r>
    <s v="Brad Thomas"/>
    <n v="31233"/>
    <x v="448"/>
    <d v="2011-09-28T00:00:00"/>
    <x v="11"/>
    <s v="2011"/>
    <n v="4"/>
    <b v="0"/>
    <x v="0"/>
    <n v="35"/>
    <n v="590.32000000000005"/>
    <n v="0.06"/>
    <s v="Regular Air"/>
    <n v="-91.31"/>
    <n v="16.989999999999998"/>
    <n v="8.99"/>
    <s v="Yukon"/>
    <s v="Yukon"/>
    <s v="Home Office"/>
    <s v="Office Supplies"/>
    <x v="12"/>
    <n v="0.56000000000000005"/>
  </r>
  <r>
    <s v="Brad Thomas"/>
    <n v="31233"/>
    <x v="448"/>
    <d v="2011-10-03T00:00:00"/>
    <x v="0"/>
    <s v="2011"/>
    <n v="9"/>
    <b v="0"/>
    <x v="0"/>
    <n v="19"/>
    <n v="4245.93"/>
    <n v="0"/>
    <s v="Regular Air"/>
    <n v="-626.45000000000005"/>
    <n v="209.37"/>
    <n v="69"/>
    <s v="Yukon"/>
    <s v="Yukon"/>
    <s v="Home Office"/>
    <s v="Furniture"/>
    <x v="10"/>
    <n v="0.79"/>
  </r>
  <r>
    <s v="Adam Hart"/>
    <n v="31461"/>
    <x v="1335"/>
    <d v="2011-06-29T00:00:00"/>
    <x v="3"/>
    <s v="2011"/>
    <n v="2"/>
    <b v="0"/>
    <x v="4"/>
    <n v="26"/>
    <n v="1463.42"/>
    <n v="0.08"/>
    <s v="Regular Air"/>
    <n v="350.82"/>
    <n v="59.98"/>
    <n v="3.99"/>
    <s v="Yukon"/>
    <s v="Yukon"/>
    <s v="Corporate"/>
    <s v="Office Supplies"/>
    <x v="1"/>
    <n v="0.56999999999999995"/>
  </r>
  <r>
    <s v="Ed Jacobs"/>
    <n v="31524"/>
    <x v="1338"/>
    <d v="2011-06-28T00:00:00"/>
    <x v="3"/>
    <s v="2011"/>
    <n v="2"/>
    <b v="0"/>
    <x v="0"/>
    <n v="10"/>
    <n v="1025.8800000000001"/>
    <n v="0.08"/>
    <s v="Delivery Truck"/>
    <n v="-211.33"/>
    <n v="100.89"/>
    <n v="42"/>
    <s v="Yukon"/>
    <s v="Yukon"/>
    <s v="Small Business"/>
    <s v="Furniture"/>
    <x v="14"/>
    <n v="0.61"/>
  </r>
  <r>
    <s v="Luke Foster"/>
    <n v="31590"/>
    <x v="281"/>
    <d v="2010-06-06T00:00:00"/>
    <x v="3"/>
    <s v="2010"/>
    <n v="1"/>
    <b v="0"/>
    <x v="5"/>
    <n v="5"/>
    <n v="43.49"/>
    <n v="0.06"/>
    <s v="Regular Air"/>
    <n v="-21.44"/>
    <n v="8.33"/>
    <n v="1.99"/>
    <s v="Yukon"/>
    <s v="Yukon"/>
    <s v="Corporate"/>
    <s v="Technology"/>
    <x v="7"/>
    <n v="0.52"/>
  </r>
  <r>
    <s v="Luke Foster"/>
    <n v="31590"/>
    <x v="281"/>
    <d v="2010-06-07T00:00:00"/>
    <x v="3"/>
    <s v="2010"/>
    <n v="2"/>
    <b v="0"/>
    <x v="5"/>
    <n v="27"/>
    <n v="2854.76"/>
    <n v="0.06"/>
    <s v="Regular Air"/>
    <n v="61.13"/>
    <n v="111.03"/>
    <n v="8.64"/>
    <s v="Yukon"/>
    <s v="Yukon"/>
    <s v="Corporate"/>
    <s v="Office Supplies"/>
    <x v="0"/>
    <n v="0.78"/>
  </r>
  <r>
    <s v="Pete Kriz"/>
    <n v="31619"/>
    <x v="627"/>
    <d v="2009-09-24T00:00:00"/>
    <x v="11"/>
    <s v="2009"/>
    <n v="7"/>
    <b v="0"/>
    <x v="0"/>
    <n v="11"/>
    <n v="114.87"/>
    <n v="0.1"/>
    <s v="Regular Air"/>
    <n v="-21.03"/>
    <n v="10.98"/>
    <n v="3.99"/>
    <s v="Yukon"/>
    <s v="Yukon"/>
    <s v="Corporate"/>
    <s v="Office Supplies"/>
    <x v="1"/>
    <n v="0.57999999999999996"/>
  </r>
  <r>
    <s v="Pete Kriz"/>
    <n v="31619"/>
    <x v="627"/>
    <d v="2009-09-19T00:00:00"/>
    <x v="11"/>
    <s v="2009"/>
    <n v="2"/>
    <b v="0"/>
    <x v="0"/>
    <n v="9"/>
    <n v="383.23"/>
    <n v="0.01"/>
    <s v="Regular Air"/>
    <n v="146.51"/>
    <n v="39.979999999999997"/>
    <n v="9.1999999999999993"/>
    <s v="British Columbia"/>
    <s v="West"/>
    <s v="Corporate"/>
    <s v="Furniture"/>
    <x v="4"/>
    <n v="0.65"/>
  </r>
  <r>
    <s v="Mark Haberlin"/>
    <n v="31715"/>
    <x v="820"/>
    <d v="2009-01-10T00:00:00"/>
    <x v="10"/>
    <s v="2009"/>
    <n v="1"/>
    <b v="0"/>
    <x v="3"/>
    <n v="11"/>
    <n v="68.5"/>
    <n v="0.01"/>
    <s v="Regular Air"/>
    <n v="-53.85"/>
    <n v="5.38"/>
    <n v="7.57"/>
    <s v="British Columbia"/>
    <s v="West"/>
    <s v="Small Business"/>
    <s v="Office Supplies"/>
    <x v="2"/>
    <n v="0.36"/>
  </r>
  <r>
    <s v="Mark Haberlin"/>
    <n v="31715"/>
    <x v="820"/>
    <d v="2009-01-09T00:00:00"/>
    <x v="10"/>
    <s v="2009"/>
    <n v="0"/>
    <s v="FREE DELIVERY"/>
    <x v="3"/>
    <n v="44"/>
    <n v="145.19"/>
    <n v="0.05"/>
    <s v="Regular Air"/>
    <n v="-116.87"/>
    <n v="3.28"/>
    <n v="3.97"/>
    <s v="British Columbia"/>
    <s v="West"/>
    <s v="Small Business"/>
    <s v="Office Supplies"/>
    <x v="12"/>
    <n v="0.56000000000000005"/>
  </r>
  <r>
    <s v="Emily Burns"/>
    <n v="32099"/>
    <x v="364"/>
    <d v="2010-05-05T00:00:00"/>
    <x v="7"/>
    <s v="2010"/>
    <n v="0"/>
    <s v="FREE DELIVERY"/>
    <x v="3"/>
    <n v="41"/>
    <n v="506.73"/>
    <n v="0.08"/>
    <s v="Regular Air"/>
    <n v="25.58"/>
    <n v="12.28"/>
    <n v="6.47"/>
    <s v="British Columbia"/>
    <s v="West"/>
    <s v="Home Office"/>
    <s v="Office Supplies"/>
    <x v="5"/>
    <n v="0.38"/>
  </r>
  <r>
    <s v="Dave Kipp"/>
    <n v="32129"/>
    <x v="1301"/>
    <d v="2011-07-03T00:00:00"/>
    <x v="1"/>
    <s v="2011"/>
    <n v="1"/>
    <b v="0"/>
    <x v="5"/>
    <n v="20"/>
    <n v="129.27000000000001"/>
    <n v="7.0000000000000007E-2"/>
    <s v="Regular Air"/>
    <n v="-105.15"/>
    <n v="6.48"/>
    <n v="8.74"/>
    <s v="British Columbia"/>
    <s v="West"/>
    <s v="Consumer"/>
    <s v="Office Supplies"/>
    <x v="5"/>
    <n v="0.36"/>
  </r>
  <r>
    <s v="Dave Kipp"/>
    <n v="32129"/>
    <x v="1301"/>
    <d v="2011-07-04T00:00:00"/>
    <x v="1"/>
    <s v="2011"/>
    <n v="2"/>
    <b v="0"/>
    <x v="5"/>
    <n v="4"/>
    <n v="8467.68"/>
    <n v="0.01"/>
    <s v="Delivery Truck"/>
    <n v="-3669.05"/>
    <n v="2036.48"/>
    <n v="14.7"/>
    <s v="British Columbia"/>
    <s v="West"/>
    <s v="Consumer"/>
    <s v="Technology"/>
    <x v="16"/>
    <n v="0.55000000000000004"/>
  </r>
  <r>
    <s v="Doug O'Connell"/>
    <n v="32291"/>
    <x v="449"/>
    <d v="2009-11-05T00:00:00"/>
    <x v="6"/>
    <s v="2009"/>
    <n v="0"/>
    <s v="FREE DELIVERY"/>
    <x v="4"/>
    <n v="13"/>
    <n v="183.22"/>
    <n v="0.01"/>
    <s v="Regular Air"/>
    <n v="-100.89"/>
    <n v="12.99"/>
    <n v="14.37"/>
    <s v="British Columbia"/>
    <s v="West"/>
    <s v="Small Business"/>
    <s v="Furniture"/>
    <x v="4"/>
    <n v="0.73"/>
  </r>
  <r>
    <s v="Doug O'Connell"/>
    <n v="32291"/>
    <x v="449"/>
    <d v="2009-11-06T00:00:00"/>
    <x v="6"/>
    <s v="2009"/>
    <n v="1"/>
    <b v="0"/>
    <x v="4"/>
    <n v="4"/>
    <n v="68.03"/>
    <n v="0.02"/>
    <s v="Regular Air"/>
    <n v="-29.42"/>
    <n v="15.14"/>
    <n v="4.53"/>
    <s v="British Columbia"/>
    <s v="West"/>
    <s v="Small Business"/>
    <s v="Office Supplies"/>
    <x v="0"/>
    <n v="0.81"/>
  </r>
  <r>
    <s v="Corey Lock"/>
    <n v="32902"/>
    <x v="146"/>
    <d v="2012-03-05T00:00:00"/>
    <x v="4"/>
    <s v="2012"/>
    <n v="2"/>
    <b v="0"/>
    <x v="1"/>
    <n v="23"/>
    <n v="1638.67"/>
    <n v="0.05"/>
    <s v="Delivery Truck"/>
    <n v="-527.83000000000004"/>
    <n v="68.81"/>
    <n v="60"/>
    <s v="British Columbia"/>
    <s v="West"/>
    <s v="Home Office"/>
    <s v="Office Supplies"/>
    <x v="1"/>
    <n v="0.41"/>
  </r>
  <r>
    <s v="Corey Lock"/>
    <n v="32902"/>
    <x v="146"/>
    <d v="2012-03-05T00:00:00"/>
    <x v="4"/>
    <s v="2012"/>
    <n v="2"/>
    <b v="0"/>
    <x v="1"/>
    <n v="8"/>
    <n v="64.099999999999994"/>
    <n v="0.03"/>
    <s v="Regular Air"/>
    <n v="-48.28"/>
    <n v="6.84"/>
    <n v="8.3699999999999992"/>
    <s v="British Columbia"/>
    <s v="West"/>
    <s v="Home Office"/>
    <s v="Office Supplies"/>
    <x v="15"/>
    <n v="0.57999999999999996"/>
  </r>
  <r>
    <s v="Karen Carlisle"/>
    <n v="32932"/>
    <x v="1272"/>
    <d v="2010-01-13T00:00:00"/>
    <x v="10"/>
    <s v="2010"/>
    <n v="4"/>
    <b v="0"/>
    <x v="0"/>
    <n v="49"/>
    <n v="29884.6"/>
    <n v="0.05"/>
    <s v="Regular Air"/>
    <n v="12748.86"/>
    <n v="599.99"/>
    <n v="24.49"/>
    <s v="British Columbia"/>
    <s v="West"/>
    <s v="Corporate"/>
    <s v="Technology"/>
    <x v="13"/>
    <n v="0.44"/>
  </r>
  <r>
    <s v="Mick Brown"/>
    <n v="33095"/>
    <x v="394"/>
    <d v="2009-02-17T00:00:00"/>
    <x v="5"/>
    <s v="2009"/>
    <n v="2"/>
    <b v="0"/>
    <x v="3"/>
    <n v="30"/>
    <n v="4846.74"/>
    <n v="0.01"/>
    <s v="Regular Air"/>
    <n v="1689.93"/>
    <n v="159.99"/>
    <n v="5.5"/>
    <s v="British Columbia"/>
    <s v="West"/>
    <s v="Consumer"/>
    <s v="Technology"/>
    <x v="7"/>
    <n v="0.49"/>
  </r>
  <r>
    <s v="Mick Brown"/>
    <n v="33095"/>
    <x v="394"/>
    <d v="2009-02-16T00:00:00"/>
    <x v="5"/>
    <s v="2009"/>
    <n v="1"/>
    <b v="0"/>
    <x v="3"/>
    <n v="34"/>
    <n v="2548.3000000000002"/>
    <n v="0.1"/>
    <s v="Regular Air"/>
    <n v="875.57"/>
    <n v="78.69"/>
    <n v="19.989999999999998"/>
    <s v="British Columbia"/>
    <s v="West"/>
    <s v="Consumer"/>
    <s v="Furniture"/>
    <x v="4"/>
    <n v="0.43"/>
  </r>
  <r>
    <s v="Deborah Brumfield"/>
    <n v="33126"/>
    <x v="39"/>
    <d v="2011-11-13T00:00:00"/>
    <x v="6"/>
    <s v="2011"/>
    <n v="1"/>
    <b v="0"/>
    <x v="5"/>
    <n v="46"/>
    <n v="5979.84"/>
    <n v="0.01"/>
    <s v="Express Air"/>
    <n v="1779.01"/>
    <n v="128.24"/>
    <n v="12.65"/>
    <s v="British Columbia"/>
    <s v="West"/>
    <s v="Small Business"/>
    <s v="Furniture"/>
    <x v="14"/>
    <m/>
  </r>
  <r>
    <s v="Deborah Brumfield"/>
    <n v="33126"/>
    <x v="39"/>
    <d v="2011-11-14T00:00:00"/>
    <x v="6"/>
    <s v="2011"/>
    <n v="2"/>
    <b v="0"/>
    <x v="5"/>
    <n v="28"/>
    <n v="175.76"/>
    <n v="0.06"/>
    <s v="Regular Air"/>
    <n v="80.36"/>
    <n v="6.3"/>
    <n v="0.5"/>
    <s v="British Columbia"/>
    <s v="West"/>
    <s v="Small Business"/>
    <s v="Office Supplies"/>
    <x v="11"/>
    <n v="0.39"/>
  </r>
  <r>
    <s v="Nicole Brennan"/>
    <n v="33222"/>
    <x v="1033"/>
    <d v="2012-06-21T00:00:00"/>
    <x v="3"/>
    <s v="2012"/>
    <n v="2"/>
    <b v="0"/>
    <x v="4"/>
    <n v="18"/>
    <n v="420.76"/>
    <n v="0.05"/>
    <s v="Regular Air"/>
    <n v="-56.21"/>
    <n v="22.38"/>
    <n v="15.1"/>
    <s v="British Columbia"/>
    <s v="West"/>
    <s v="Home Office"/>
    <s v="Office Supplies"/>
    <x v="2"/>
    <n v="0.38"/>
  </r>
  <r>
    <s v="Nicole Brennan"/>
    <n v="33222"/>
    <x v="1033"/>
    <d v="2012-06-20T00:00:00"/>
    <x v="3"/>
    <s v="2012"/>
    <n v="1"/>
    <b v="0"/>
    <x v="4"/>
    <n v="30"/>
    <n v="1676.46"/>
    <n v="0.1"/>
    <s v="Delivery Truck"/>
    <n v="-626.08000000000004"/>
    <n v="60.98"/>
    <n v="30"/>
    <s v="British Columbia"/>
    <s v="West"/>
    <s v="Home Office"/>
    <s v="Furniture"/>
    <x v="14"/>
    <n v="0.7"/>
  </r>
  <r>
    <s v="Nicole Brennan"/>
    <n v="33222"/>
    <x v="1033"/>
    <d v="2012-06-21T00:00:00"/>
    <x v="3"/>
    <s v="2012"/>
    <n v="2"/>
    <b v="0"/>
    <x v="4"/>
    <n v="48"/>
    <n v="145.66"/>
    <n v="0.02"/>
    <s v="Regular Air"/>
    <n v="28.89"/>
    <n v="2.88"/>
    <n v="0.7"/>
    <s v="British Columbia"/>
    <s v="West"/>
    <s v="Home Office"/>
    <s v="Office Supplies"/>
    <x v="12"/>
    <n v="0.56000000000000005"/>
  </r>
  <r>
    <s v="Jay Fine"/>
    <n v="33317"/>
    <x v="1051"/>
    <d v="2009-05-13T00:00:00"/>
    <x v="7"/>
    <s v="2009"/>
    <n v="2"/>
    <b v="0"/>
    <x v="1"/>
    <n v="35"/>
    <n v="203.35"/>
    <n v="0.08"/>
    <s v="Regular Air"/>
    <n v="-1605.73"/>
    <n v="4.4800000000000004"/>
    <n v="49"/>
    <s v="British Columbia"/>
    <s v="West"/>
    <s v="Consumer"/>
    <s v="Office Supplies"/>
    <x v="1"/>
    <n v="0.6"/>
  </r>
  <r>
    <s v="Jay Fine"/>
    <n v="33317"/>
    <x v="1051"/>
    <d v="2009-05-12T00:00:00"/>
    <x v="7"/>
    <s v="2009"/>
    <n v="1"/>
    <b v="0"/>
    <x v="1"/>
    <n v="18"/>
    <n v="44.52"/>
    <n v="0.03"/>
    <s v="Regular Air"/>
    <n v="-90.59"/>
    <n v="2.16"/>
    <n v="6.05"/>
    <s v="British Columbia"/>
    <s v="West"/>
    <s v="Consumer"/>
    <s v="Office Supplies"/>
    <x v="2"/>
    <n v="0.37"/>
  </r>
  <r>
    <s v="Jay Fine"/>
    <n v="33317"/>
    <x v="1051"/>
    <d v="2009-05-11T00:00:00"/>
    <x v="7"/>
    <s v="2009"/>
    <n v="0"/>
    <s v="FREE DELIVERY"/>
    <x v="1"/>
    <n v="5"/>
    <n v="58.9"/>
    <n v="0.03"/>
    <s v="Regular Air"/>
    <n v="-36.9"/>
    <n v="9.7100000000000009"/>
    <n v="9.4499999999999993"/>
    <s v="British Columbia"/>
    <s v="West"/>
    <s v="Consumer"/>
    <s v="Office Supplies"/>
    <x v="0"/>
    <n v="0.6"/>
  </r>
  <r>
    <s v="Jay Fine"/>
    <n v="33317"/>
    <x v="1051"/>
    <d v="2009-05-13T00:00:00"/>
    <x v="7"/>
    <s v="2009"/>
    <n v="2"/>
    <b v="0"/>
    <x v="1"/>
    <n v="13"/>
    <n v="602.42049999999995"/>
    <n v="0.09"/>
    <s v="Regular Air"/>
    <n v="10.98"/>
    <n v="55.99"/>
    <n v="1.25"/>
    <s v="British Columbia"/>
    <s v="West"/>
    <s v="Consumer"/>
    <s v="Technology"/>
    <x v="3"/>
    <n v="0.55000000000000004"/>
  </r>
  <r>
    <s v="Juliana Krohn"/>
    <n v="33445"/>
    <x v="1186"/>
    <d v="2012-08-07T00:00:00"/>
    <x v="2"/>
    <s v="2012"/>
    <n v="5"/>
    <b v="0"/>
    <x v="0"/>
    <n v="18"/>
    <n v="1776.96"/>
    <n v="7.0000000000000007E-2"/>
    <s v="Delivery Truck"/>
    <n v="-197.06"/>
    <n v="100.98"/>
    <n v="35.840000000000003"/>
    <s v="British Columbia"/>
    <s v="West"/>
    <s v="Small Business"/>
    <s v="Furniture"/>
    <x v="9"/>
    <n v="0.62"/>
  </r>
  <r>
    <s v="Juliana Krohn"/>
    <n v="33445"/>
    <x v="1186"/>
    <d v="2012-08-07T00:00:00"/>
    <x v="2"/>
    <s v="2012"/>
    <n v="5"/>
    <b v="0"/>
    <x v="0"/>
    <n v="49"/>
    <n v="3642.14"/>
    <n v="0.01"/>
    <s v="Delivery Truck"/>
    <n v="103.11"/>
    <n v="70.98"/>
    <n v="26.74"/>
    <s v="British Columbia"/>
    <s v="West"/>
    <s v="Small Business"/>
    <s v="Furniture"/>
    <x v="9"/>
    <n v="0.6"/>
  </r>
  <r>
    <s v="Juliana Krohn"/>
    <n v="33445"/>
    <x v="1186"/>
    <d v="2012-08-04T00:00:00"/>
    <x v="2"/>
    <s v="2012"/>
    <n v="2"/>
    <b v="0"/>
    <x v="0"/>
    <n v="16"/>
    <n v="2982.5"/>
    <n v="0.05"/>
    <s v="Regular Air"/>
    <n v="-589.58000000000004"/>
    <n v="182.55"/>
    <n v="69"/>
    <s v="British Columbia"/>
    <s v="West"/>
    <s v="Small Business"/>
    <s v="Furniture"/>
    <x v="10"/>
    <n v="0.72"/>
  </r>
  <r>
    <s v="Yana Sorensen"/>
    <n v="33604"/>
    <x v="753"/>
    <d v="2011-08-20T00:00:00"/>
    <x v="2"/>
    <s v="2011"/>
    <n v="2"/>
    <b v="0"/>
    <x v="1"/>
    <n v="10"/>
    <n v="59.62"/>
    <n v="0.04"/>
    <s v="Regular Air"/>
    <n v="-56.3"/>
    <n v="5.4"/>
    <n v="7.78"/>
    <s v="British Columbia"/>
    <s v="West"/>
    <s v="Corporate"/>
    <s v="Office Supplies"/>
    <x v="2"/>
    <n v="0.37"/>
  </r>
  <r>
    <s v="Bradley Drucker"/>
    <n v="33696"/>
    <x v="1195"/>
    <d v="2009-05-09T00:00:00"/>
    <x v="7"/>
    <s v="2009"/>
    <n v="2"/>
    <b v="0"/>
    <x v="1"/>
    <n v="2"/>
    <n v="57.73"/>
    <n v="0.06"/>
    <s v="Regular Air"/>
    <n v="-101.41"/>
    <n v="27.48"/>
    <n v="4"/>
    <s v="British Columbia"/>
    <s v="West"/>
    <s v="Small Business"/>
    <s v="Technology"/>
    <x v="7"/>
    <n v="0.75"/>
  </r>
  <r>
    <s v="Adam Hart"/>
    <n v="33702"/>
    <x v="780"/>
    <d v="2012-09-03T00:00:00"/>
    <x v="11"/>
    <s v="2012"/>
    <n v="1"/>
    <b v="0"/>
    <x v="3"/>
    <n v="14"/>
    <n v="56.26"/>
    <n v="0"/>
    <s v="Express Air"/>
    <n v="28.11"/>
    <n v="2.89"/>
    <n v="0.5"/>
    <s v="British Columbia"/>
    <s v="West"/>
    <s v="Corporate"/>
    <s v="Office Supplies"/>
    <x v="11"/>
    <n v="0.38"/>
  </r>
  <r>
    <s v="Benjamin Venier"/>
    <n v="33923"/>
    <x v="828"/>
    <d v="2009-01-11T00:00:00"/>
    <x v="10"/>
    <s v="2009"/>
    <n v="4"/>
    <b v="0"/>
    <x v="0"/>
    <n v="34"/>
    <n v="1961.7915"/>
    <n v="0.05"/>
    <s v="Regular Air"/>
    <n v="425.75"/>
    <n v="65.989999999999995"/>
    <n v="5.99"/>
    <s v="British Columbia"/>
    <s v="West"/>
    <s v="Small Business"/>
    <s v="Technology"/>
    <x v="3"/>
    <n v="0.57999999999999996"/>
  </r>
  <r>
    <s v="Ivan Liston"/>
    <n v="33924"/>
    <x v="814"/>
    <d v="2012-10-20T00:00:00"/>
    <x v="0"/>
    <s v="2012"/>
    <n v="2"/>
    <b v="0"/>
    <x v="3"/>
    <n v="12"/>
    <n v="6168.07"/>
    <n v="0.05"/>
    <s v="Delivery Truck"/>
    <n v="1542"/>
    <n v="500.98"/>
    <n v="28.14"/>
    <s v="British Columbia"/>
    <s v="West"/>
    <s v="Consumer"/>
    <s v="Technology"/>
    <x v="16"/>
    <n v="0.38"/>
  </r>
  <r>
    <s v="Sara Luxemburg"/>
    <n v="33987"/>
    <x v="1076"/>
    <d v="2011-10-26T00:00:00"/>
    <x v="0"/>
    <s v="2011"/>
    <n v="1"/>
    <b v="0"/>
    <x v="1"/>
    <n v="27"/>
    <n v="1521.1344999999999"/>
    <n v="7.0000000000000007E-2"/>
    <s v="Regular Air"/>
    <n v="270.60000000000002"/>
    <n v="65.989999999999995"/>
    <n v="3.99"/>
    <s v="British Columbia"/>
    <s v="West"/>
    <s v="Small Business"/>
    <s v="Technology"/>
    <x v="3"/>
    <n v="0.59"/>
  </r>
  <r>
    <s v="Tom Ashbrook"/>
    <n v="34243"/>
    <x v="1200"/>
    <d v="2011-02-13T00:00:00"/>
    <x v="5"/>
    <s v="2011"/>
    <n v="2"/>
    <b v="0"/>
    <x v="1"/>
    <n v="10"/>
    <n v="89.04"/>
    <n v="0.08"/>
    <s v="Regular Air"/>
    <n v="-16.489999999999998"/>
    <n v="8.75"/>
    <n v="8.5399999999999991"/>
    <s v="British Columbia"/>
    <s v="West"/>
    <s v="Home Office"/>
    <s v="Furniture"/>
    <x v="4"/>
    <n v="0.43"/>
  </r>
  <r>
    <s v="Tom Ashbrook"/>
    <n v="34243"/>
    <x v="1200"/>
    <d v="2011-02-12T00:00:00"/>
    <x v="5"/>
    <s v="2011"/>
    <n v="1"/>
    <b v="0"/>
    <x v="1"/>
    <n v="40"/>
    <n v="297.33999999999997"/>
    <n v="0.04"/>
    <s v="Express Air"/>
    <n v="-270.95999999999998"/>
    <n v="7.28"/>
    <n v="11.15"/>
    <s v="British Columbia"/>
    <s v="West"/>
    <s v="Home Office"/>
    <s v="Office Supplies"/>
    <x v="5"/>
    <n v="0.37"/>
  </r>
  <r>
    <s v="Tom Ashbrook"/>
    <n v="34243"/>
    <x v="1200"/>
    <d v="2011-02-13T00:00:00"/>
    <x v="5"/>
    <s v="2011"/>
    <n v="2"/>
    <b v="0"/>
    <x v="1"/>
    <n v="35"/>
    <n v="1264.1300000000001"/>
    <n v="0.02"/>
    <s v="Regular Air"/>
    <n v="-1087.3599999999999"/>
    <n v="35.479999999999997"/>
    <n v="35"/>
    <s v="British Columbia"/>
    <s v="West"/>
    <s v="Home Office"/>
    <s v="Office Supplies"/>
    <x v="0"/>
    <n v="0.85"/>
  </r>
  <r>
    <s v="Joni Wasserman"/>
    <n v="34279"/>
    <x v="677"/>
    <d v="2012-03-30T00:00:00"/>
    <x v="4"/>
    <s v="2012"/>
    <n v="2"/>
    <b v="0"/>
    <x v="3"/>
    <n v="3"/>
    <n v="840.55200000000002"/>
    <n v="0.1"/>
    <s v="Delivery Truck"/>
    <n v="7.55"/>
    <n v="349.45"/>
    <n v="60"/>
    <s v="British Columbia"/>
    <s v="West"/>
    <s v="Consumer"/>
    <s v="Furniture"/>
    <x v="10"/>
    <m/>
  </r>
  <r>
    <s v="Eric Murdock"/>
    <n v="34406"/>
    <x v="837"/>
    <d v="2012-09-29T00:00:00"/>
    <x v="11"/>
    <s v="2012"/>
    <n v="1"/>
    <b v="0"/>
    <x v="4"/>
    <n v="29"/>
    <n v="142.59"/>
    <n v="0.02"/>
    <s v="Regular Air"/>
    <n v="-3.23"/>
    <n v="4.71"/>
    <n v="0.7"/>
    <s v="British Columbia"/>
    <s v="West"/>
    <s v="Home Office"/>
    <s v="Office Supplies"/>
    <x v="6"/>
    <n v="0.85"/>
  </r>
  <r>
    <s v="Brad Thomas"/>
    <n v="34597"/>
    <x v="1239"/>
    <d v="2010-12-18T00:00:00"/>
    <x v="9"/>
    <s v="2010"/>
    <n v="2"/>
    <b v="0"/>
    <x v="4"/>
    <n v="8"/>
    <n v="849.33699999999999"/>
    <n v="7.0000000000000007E-2"/>
    <s v="Express Air"/>
    <n v="-258.85000000000002"/>
    <n v="125.99"/>
    <n v="2.5"/>
    <s v="British Columbia"/>
    <s v="West"/>
    <s v="Home Office"/>
    <s v="Technology"/>
    <x v="3"/>
    <n v="0.57999999999999996"/>
  </r>
  <r>
    <s v="Victoria Pisteka"/>
    <n v="34980"/>
    <x v="1346"/>
    <d v="2010-08-04T00:00:00"/>
    <x v="2"/>
    <s v="2010"/>
    <n v="2"/>
    <b v="0"/>
    <x v="3"/>
    <n v="7"/>
    <n v="140.77000000000001"/>
    <n v="0.01"/>
    <s v="Regular Air"/>
    <n v="100.77"/>
    <n v="18.649999999999999"/>
    <n v="3.77"/>
    <s v="British Columbia"/>
    <s v="West"/>
    <s v="Corporate"/>
    <s v="Furniture"/>
    <x v="4"/>
    <n v="0.39"/>
  </r>
  <r>
    <s v="Victoria Pisteka"/>
    <n v="34980"/>
    <x v="1346"/>
    <d v="2010-08-04T00:00:00"/>
    <x v="2"/>
    <s v="2010"/>
    <n v="2"/>
    <b v="0"/>
    <x v="3"/>
    <n v="25"/>
    <n v="848.19"/>
    <n v="0.06"/>
    <s v="Express Air"/>
    <n v="120.02"/>
    <n v="34.76"/>
    <n v="5.49"/>
    <s v="British Columbia"/>
    <s v="West"/>
    <s v="Corporate"/>
    <s v="Office Supplies"/>
    <x v="0"/>
    <n v="0.6"/>
  </r>
  <r>
    <s v="Victoria Pisteka"/>
    <n v="34980"/>
    <x v="1346"/>
    <d v="2010-08-04T00:00:00"/>
    <x v="2"/>
    <s v="2010"/>
    <n v="2"/>
    <b v="0"/>
    <x v="3"/>
    <n v="12"/>
    <n v="562.15"/>
    <n v="0.01"/>
    <s v="Regular Air"/>
    <n v="148.34"/>
    <n v="46.89"/>
    <n v="5.0999999999999996"/>
    <s v="British Columbia"/>
    <s v="West"/>
    <s v="Corporate"/>
    <s v="Office Supplies"/>
    <x v="1"/>
    <n v="0.46"/>
  </r>
  <r>
    <s v="Corey Lock"/>
    <n v="35361"/>
    <x v="319"/>
    <d v="2009-04-07T00:00:00"/>
    <x v="8"/>
    <s v="2009"/>
    <n v="1"/>
    <b v="0"/>
    <x v="4"/>
    <n v="40"/>
    <n v="746.93"/>
    <n v="0.09"/>
    <s v="Express Air"/>
    <n v="67.03"/>
    <n v="18.97"/>
    <n v="9.0299999999999994"/>
    <s v="British Columbia"/>
    <s v="West"/>
    <s v="Home Office"/>
    <s v="Office Supplies"/>
    <x v="5"/>
    <n v="0.37"/>
  </r>
  <r>
    <s v="Corey Lock"/>
    <n v="35361"/>
    <x v="319"/>
    <d v="2009-04-07T00:00:00"/>
    <x v="8"/>
    <s v="2009"/>
    <n v="1"/>
    <b v="0"/>
    <x v="4"/>
    <n v="37"/>
    <n v="313.39999999999998"/>
    <n v="0"/>
    <s v="Regular Air"/>
    <n v="-5.05"/>
    <n v="8.34"/>
    <n v="4.82"/>
    <s v="British Columbia"/>
    <s v="West"/>
    <s v="Home Office"/>
    <s v="Office Supplies"/>
    <x v="5"/>
    <n v="0.4"/>
  </r>
  <r>
    <s v="Barry Pond"/>
    <n v="35587"/>
    <x v="172"/>
    <d v="2011-11-11T00:00:00"/>
    <x v="6"/>
    <s v="2011"/>
    <n v="1"/>
    <b v="0"/>
    <x v="5"/>
    <n v="43"/>
    <n v="208.77"/>
    <n v="0.03"/>
    <s v="Regular Air"/>
    <n v="-144.24"/>
    <n v="4.82"/>
    <n v="5.72"/>
    <s v="British Columbia"/>
    <s v="West"/>
    <s v="Consumer"/>
    <s v="Furniture"/>
    <x v="4"/>
    <n v="0.47"/>
  </r>
  <r>
    <s v="Chris McAfee"/>
    <n v="35780"/>
    <x v="251"/>
    <d v="2011-01-19T00:00:00"/>
    <x v="10"/>
    <s v="2011"/>
    <n v="2"/>
    <b v="0"/>
    <x v="4"/>
    <n v="6"/>
    <n v="28.55"/>
    <n v="0.01"/>
    <s v="Regular Air"/>
    <n v="-4.5"/>
    <n v="4.28"/>
    <n v="1.6"/>
    <s v="British Columbia"/>
    <s v="West"/>
    <s v="Consumer"/>
    <s v="Office Supplies"/>
    <x v="12"/>
    <n v="0.57999999999999996"/>
  </r>
  <r>
    <s v="Karen Carlisle"/>
    <n v="35814"/>
    <x v="725"/>
    <d v="2012-03-28T00:00:00"/>
    <x v="4"/>
    <s v="2012"/>
    <n v="1"/>
    <b v="0"/>
    <x v="1"/>
    <n v="11"/>
    <n v="324.52"/>
    <n v="0.08"/>
    <s v="Regular Air"/>
    <n v="154.02000000000001"/>
    <n v="29.18"/>
    <n v="8.5500000000000007"/>
    <s v="British Columbia"/>
    <s v="West"/>
    <s v="Home Office"/>
    <s v="Furniture"/>
    <x v="4"/>
    <n v="0.42"/>
  </r>
  <r>
    <s v="Bart Folk"/>
    <n v="35938"/>
    <x v="1386"/>
    <d v="2012-11-19T00:00:00"/>
    <x v="6"/>
    <s v="2012"/>
    <n v="2"/>
    <b v="0"/>
    <x v="3"/>
    <n v="6"/>
    <n v="1770.7"/>
    <n v="0.05"/>
    <s v="Delivery Truck"/>
    <n v="-448.25"/>
    <n v="280.98"/>
    <n v="57"/>
    <s v="British Columbia"/>
    <s v="West"/>
    <s v="Corporate"/>
    <s v="Furniture"/>
    <x v="14"/>
    <n v="0.78"/>
  </r>
  <r>
    <s v="Bart Folk"/>
    <n v="35938"/>
    <x v="1386"/>
    <d v="2012-11-18T00:00:00"/>
    <x v="6"/>
    <s v="2012"/>
    <n v="1"/>
    <b v="0"/>
    <x v="3"/>
    <n v="48"/>
    <n v="628.33000000000004"/>
    <n v="0.09"/>
    <s v="Regular Air"/>
    <n v="-226.62"/>
    <n v="14.03"/>
    <n v="9.3699999999999992"/>
    <s v="British Columbia"/>
    <s v="West"/>
    <s v="Corporate"/>
    <s v="Office Supplies"/>
    <x v="0"/>
    <n v="0.56000000000000005"/>
  </r>
  <r>
    <s v="Barry Weirich"/>
    <n v="35968"/>
    <x v="146"/>
    <d v="2012-03-05T00:00:00"/>
    <x v="4"/>
    <s v="2012"/>
    <n v="2"/>
    <b v="0"/>
    <x v="3"/>
    <n v="21"/>
    <n v="141.19999999999999"/>
    <n v="0.05"/>
    <s v="Regular Air"/>
    <n v="-74.44"/>
    <n v="6.23"/>
    <n v="6.97"/>
    <s v="British Columbia"/>
    <s v="West"/>
    <s v="Corporate"/>
    <s v="Office Supplies"/>
    <x v="2"/>
    <n v="0.36"/>
  </r>
  <r>
    <s v="Michael Stewart"/>
    <n v="36033"/>
    <x v="354"/>
    <d v="2009-12-19T00:00:00"/>
    <x v="9"/>
    <s v="2009"/>
    <n v="0"/>
    <s v="FREE DELIVERY"/>
    <x v="3"/>
    <n v="15"/>
    <n v="83.02"/>
    <n v="0.06"/>
    <s v="Express Air"/>
    <n v="-54.01"/>
    <n v="4.9800000000000004"/>
    <n v="4.62"/>
    <s v="British Columbia"/>
    <s v="West"/>
    <s v="Small Business"/>
    <s v="Technology"/>
    <x v="7"/>
    <n v="0.64"/>
  </r>
  <r>
    <s v="Dave Poirier"/>
    <n v="36067"/>
    <x v="694"/>
    <d v="2009-07-06T00:00:00"/>
    <x v="1"/>
    <s v="2009"/>
    <n v="2"/>
    <b v="0"/>
    <x v="1"/>
    <n v="37"/>
    <n v="6176.29"/>
    <n v="0.04"/>
    <s v="Express Air"/>
    <n v="1499.94"/>
    <n v="165.2"/>
    <n v="19.989999999999998"/>
    <s v="British Columbia"/>
    <s v="West"/>
    <s v="Small Business"/>
    <s v="Office Supplies"/>
    <x v="0"/>
    <n v="0.59"/>
  </r>
  <r>
    <s v="Aleksandra Gannaway"/>
    <n v="36131"/>
    <x v="1271"/>
    <d v="2009-05-18T00:00:00"/>
    <x v="7"/>
    <s v="2009"/>
    <n v="1"/>
    <b v="0"/>
    <x v="1"/>
    <n v="26"/>
    <n v="493.43"/>
    <n v="7.0000000000000007E-2"/>
    <s v="Regular Air"/>
    <n v="120.18"/>
    <n v="19.84"/>
    <n v="4.0999999999999996"/>
    <s v="British Columbia"/>
    <s v="West"/>
    <s v="Home Office"/>
    <s v="Office Supplies"/>
    <x v="12"/>
    <n v="0.44"/>
  </r>
  <r>
    <s v="Bryan Spruell"/>
    <n v="36160"/>
    <x v="590"/>
    <d v="2012-11-29T00:00:00"/>
    <x v="6"/>
    <s v="2012"/>
    <n v="7"/>
    <b v="0"/>
    <x v="0"/>
    <n v="12"/>
    <n v="2218.8910000000001"/>
    <n v="0"/>
    <s v="Express Air"/>
    <n v="79.540000000000006"/>
    <n v="205.99"/>
    <n v="8.99"/>
    <s v="British Columbia"/>
    <s v="West"/>
    <s v="Home Office"/>
    <s v="Technology"/>
    <x v="3"/>
    <n v="0.56000000000000005"/>
  </r>
  <r>
    <s v="Christy Brittain"/>
    <n v="36196"/>
    <x v="1017"/>
    <d v="2011-08-08T00:00:00"/>
    <x v="2"/>
    <s v="2011"/>
    <n v="2"/>
    <b v="0"/>
    <x v="3"/>
    <n v="7"/>
    <n v="39.01"/>
    <n v="7.0000000000000007E-2"/>
    <s v="Regular Air"/>
    <n v="-38.44"/>
    <n v="4.9800000000000004"/>
    <n v="4.32"/>
    <s v="British Columbia"/>
    <s v="West"/>
    <s v="Consumer"/>
    <s v="Technology"/>
    <x v="7"/>
    <n v="0.64"/>
  </r>
  <r>
    <s v="Christy Brittain"/>
    <n v="36356"/>
    <x v="1121"/>
    <d v="2011-12-27T00:00:00"/>
    <x v="9"/>
    <s v="2011"/>
    <n v="2"/>
    <b v="0"/>
    <x v="4"/>
    <n v="45"/>
    <n v="4768.59"/>
    <n v="0.01"/>
    <s v="Delivery Truck"/>
    <n v="-593.79999999999995"/>
    <n v="100.98"/>
    <n v="45"/>
    <s v="British Columbia"/>
    <s v="West"/>
    <s v="Consumer"/>
    <s v="Furniture"/>
    <x v="14"/>
    <n v="0.69"/>
  </r>
  <r>
    <s v="Christy Brittain"/>
    <n v="36356"/>
    <x v="1121"/>
    <d v="2011-12-27T00:00:00"/>
    <x v="9"/>
    <s v="2011"/>
    <n v="2"/>
    <b v="0"/>
    <x v="4"/>
    <n v="33"/>
    <n v="117.77"/>
    <n v="0.08"/>
    <s v="Regular Air"/>
    <n v="47.98"/>
    <n v="3.75"/>
    <n v="0.5"/>
    <s v="British Columbia"/>
    <s v="West"/>
    <s v="Consumer"/>
    <s v="Office Supplies"/>
    <x v="11"/>
    <n v="0.37"/>
  </r>
  <r>
    <s v="Christy Brittain"/>
    <n v="36647"/>
    <x v="1217"/>
    <d v="2009-07-01T00:00:00"/>
    <x v="1"/>
    <s v="2009"/>
    <n v="1"/>
    <b v="0"/>
    <x v="1"/>
    <n v="21"/>
    <n v="179.98"/>
    <n v="0.01"/>
    <s v="Regular Air"/>
    <n v="38.700000000000003"/>
    <n v="7.89"/>
    <n v="2.82"/>
    <s v="British Columbia"/>
    <s v="West"/>
    <s v="Consumer"/>
    <s v="Office Supplies"/>
    <x v="6"/>
    <n v="0.4"/>
  </r>
  <r>
    <s v="Christy Brittain"/>
    <n v="36647"/>
    <x v="1217"/>
    <d v="2009-07-01T00:00:00"/>
    <x v="1"/>
    <s v="2009"/>
    <n v="1"/>
    <b v="0"/>
    <x v="1"/>
    <n v="16"/>
    <n v="55.44"/>
    <n v="0.09"/>
    <s v="Regular Air"/>
    <n v="-21.91"/>
    <n v="3.68"/>
    <n v="1.32"/>
    <s v="British Columbia"/>
    <s v="West"/>
    <s v="Consumer"/>
    <s v="Office Supplies"/>
    <x v="15"/>
    <n v="0.83"/>
  </r>
  <r>
    <s v="Christy Brittain"/>
    <n v="36647"/>
    <x v="1217"/>
    <d v="2009-07-03T00:00:00"/>
    <x v="1"/>
    <s v="2009"/>
    <n v="3"/>
    <b v="0"/>
    <x v="1"/>
    <n v="18"/>
    <n v="174.62"/>
    <n v="0.1"/>
    <s v="Regular Air"/>
    <n v="-119.77"/>
    <n v="9.7100000000000009"/>
    <n v="9.4499999999999993"/>
    <s v="British Columbia"/>
    <s v="West"/>
    <s v="Consumer"/>
    <s v="Office Supplies"/>
    <x v="0"/>
    <n v="0.6"/>
  </r>
  <r>
    <s v="Harold Dahlen"/>
    <n v="36737"/>
    <x v="914"/>
    <d v="2010-03-16T00:00:00"/>
    <x v="4"/>
    <s v="2010"/>
    <n v="1"/>
    <b v="0"/>
    <x v="3"/>
    <n v="10"/>
    <n v="999.89"/>
    <n v="0.02"/>
    <s v="Regular Air"/>
    <n v="-119.92"/>
    <n v="99.99"/>
    <n v="19.989999999999998"/>
    <s v="British Columbia"/>
    <s v="West"/>
    <s v="Consumer"/>
    <s v="Technology"/>
    <x v="7"/>
    <n v="0.52"/>
  </r>
  <r>
    <s v="Harold Dahlen"/>
    <n v="36737"/>
    <x v="914"/>
    <d v="2010-03-16T00:00:00"/>
    <x v="4"/>
    <s v="2010"/>
    <n v="1"/>
    <b v="0"/>
    <x v="3"/>
    <n v="10"/>
    <n v="35.69"/>
    <n v="0.04"/>
    <s v="Regular Air"/>
    <n v="-31.24"/>
    <n v="3.28"/>
    <n v="4.2"/>
    <s v="British Columbia"/>
    <s v="West"/>
    <s v="Consumer"/>
    <s v="Office Supplies"/>
    <x v="12"/>
    <n v="0.56000000000000005"/>
  </r>
  <r>
    <s v="Bobby Trafton"/>
    <n v="36832"/>
    <x v="834"/>
    <d v="2012-06-08T00:00:00"/>
    <x v="3"/>
    <s v="2012"/>
    <n v="7"/>
    <b v="0"/>
    <x v="0"/>
    <n v="43"/>
    <n v="532.89"/>
    <n v="0.09"/>
    <s v="Regular Air"/>
    <n v="210.53"/>
    <n v="12.97"/>
    <n v="1.49"/>
    <s v="British Columbia"/>
    <s v="West"/>
    <s v="Small Business"/>
    <s v="Office Supplies"/>
    <x v="2"/>
    <n v="0.35"/>
  </r>
  <r>
    <s v="Bobby Trafton"/>
    <n v="36832"/>
    <x v="834"/>
    <d v="2012-06-06T00:00:00"/>
    <x v="3"/>
    <s v="2012"/>
    <n v="5"/>
    <b v="0"/>
    <x v="0"/>
    <n v="24"/>
    <n v="60.69"/>
    <n v="0.06"/>
    <s v="Express Air"/>
    <n v="-25.65"/>
    <n v="2.12"/>
    <n v="1.99"/>
    <s v="British Columbia"/>
    <s v="West"/>
    <s v="Small Business"/>
    <s v="Technology"/>
    <x v="7"/>
    <n v="0.55000000000000004"/>
  </r>
  <r>
    <s v="Karen Carlisle"/>
    <n v="36836"/>
    <x v="6"/>
    <d v="2010-03-01T00:00:00"/>
    <x v="4"/>
    <s v="2010"/>
    <n v="3"/>
    <b v="0"/>
    <x v="4"/>
    <n v="43"/>
    <n v="16116.33"/>
    <n v="0.08"/>
    <s v="Regular Air"/>
    <n v="6919.87"/>
    <n v="387.99"/>
    <n v="19.989999999999998"/>
    <s v="British Columbia"/>
    <s v="West"/>
    <s v="Corporate"/>
    <s v="Office Supplies"/>
    <x v="2"/>
    <n v="0.38"/>
  </r>
  <r>
    <s v="Speros Goranitis"/>
    <n v="36867"/>
    <x v="401"/>
    <d v="2009-09-07T00:00:00"/>
    <x v="11"/>
    <s v="2009"/>
    <n v="2"/>
    <b v="0"/>
    <x v="1"/>
    <n v="21"/>
    <n v="5482.18"/>
    <n v="0.06"/>
    <s v="Express Air"/>
    <n v="1167.3800000000001"/>
    <n v="276.2"/>
    <n v="24.49"/>
    <s v="British Columbia"/>
    <s v="West"/>
    <s v="Corporate"/>
    <s v="Furniture"/>
    <x v="14"/>
    <m/>
  </r>
  <r>
    <s v="Speros Goranitis"/>
    <n v="36867"/>
    <x v="401"/>
    <d v="2009-09-07T00:00:00"/>
    <x v="11"/>
    <s v="2009"/>
    <n v="2"/>
    <b v="0"/>
    <x v="1"/>
    <n v="16"/>
    <n v="45.57"/>
    <n v="0.09"/>
    <s v="Regular Air"/>
    <n v="2.81"/>
    <n v="2.88"/>
    <n v="0.7"/>
    <s v="British Columbia"/>
    <s v="West"/>
    <s v="Corporate"/>
    <s v="Office Supplies"/>
    <x v="12"/>
    <n v="0.56000000000000005"/>
  </r>
  <r>
    <s v="Grant Thornton"/>
    <n v="37250"/>
    <x v="169"/>
    <d v="2010-01-15T00:00:00"/>
    <x v="10"/>
    <s v="2010"/>
    <n v="1"/>
    <b v="0"/>
    <x v="1"/>
    <n v="13"/>
    <n v="473.46"/>
    <n v="0.03"/>
    <s v="Regular Air"/>
    <n v="128.11000000000001"/>
    <n v="35.94"/>
    <n v="6.66"/>
    <s v="British Columbia"/>
    <s v="West"/>
    <s v="Corporate"/>
    <s v="Office Supplies"/>
    <x v="8"/>
    <n v="0.4"/>
  </r>
  <r>
    <s v="Tom Prescott"/>
    <n v="37473"/>
    <x v="278"/>
    <d v="2009-10-05T00:00:00"/>
    <x v="0"/>
    <s v="2009"/>
    <n v="4"/>
    <b v="0"/>
    <x v="0"/>
    <n v="42"/>
    <n v="88.23"/>
    <n v="0.1"/>
    <s v="Regular Air"/>
    <n v="-195.93"/>
    <n v="2.1800000000000002"/>
    <n v="5"/>
    <s v="British Columbia"/>
    <s v="West"/>
    <s v="Small Business"/>
    <s v="Office Supplies"/>
    <x v="15"/>
    <n v="0.81"/>
  </r>
  <r>
    <s v="Bryan Spruell"/>
    <n v="37505"/>
    <x v="261"/>
    <d v="2011-06-05T00:00:00"/>
    <x v="3"/>
    <s v="2011"/>
    <n v="2"/>
    <b v="0"/>
    <x v="0"/>
    <n v="1"/>
    <n v="29.19"/>
    <n v="0.03"/>
    <s v="Regular Air"/>
    <n v="-23.1"/>
    <n v="16.98"/>
    <n v="12.39"/>
    <s v="British Columbia"/>
    <s v="West"/>
    <s v="Home Office"/>
    <s v="Office Supplies"/>
    <x v="8"/>
    <n v="0.35"/>
  </r>
  <r>
    <s v="Bryan Spruell"/>
    <n v="37505"/>
    <x v="261"/>
    <d v="2011-06-05T00:00:00"/>
    <x v="3"/>
    <s v="2011"/>
    <n v="2"/>
    <b v="0"/>
    <x v="0"/>
    <n v="9"/>
    <n v="2007.24"/>
    <n v="0.03"/>
    <s v="Express Air"/>
    <n v="600.4"/>
    <n v="225.04"/>
    <n v="11.79"/>
    <s v="British Columbia"/>
    <s v="West"/>
    <s v="Home Office"/>
    <s v="Office Supplies"/>
    <x v="1"/>
    <n v="0.42"/>
  </r>
  <r>
    <s v="Bryan Spruell"/>
    <n v="37505"/>
    <x v="261"/>
    <d v="2011-06-08T00:00:00"/>
    <x v="3"/>
    <s v="2011"/>
    <n v="5"/>
    <b v="0"/>
    <x v="0"/>
    <n v="42"/>
    <n v="384.41"/>
    <n v="0.05"/>
    <s v="Regular Air"/>
    <n v="-44.3"/>
    <n v="9.49"/>
    <n v="5.76"/>
    <s v="British Columbia"/>
    <s v="West"/>
    <s v="Home Office"/>
    <s v="Technology"/>
    <x v="16"/>
    <n v="0.39"/>
  </r>
  <r>
    <s v="Alan Schoenberger"/>
    <n v="37537"/>
    <x v="670"/>
    <d v="2009-01-02T00:00:00"/>
    <x v="10"/>
    <s v="2009"/>
    <n v="0"/>
    <s v="FREE DELIVERY"/>
    <x v="0"/>
    <n v="4"/>
    <n v="1239.06"/>
    <n v="0"/>
    <s v="Delivery Truck"/>
    <n v="-193.08"/>
    <n v="291.73"/>
    <n v="48.8"/>
    <s v="British Columbia"/>
    <s v="West"/>
    <s v="Corporate"/>
    <s v="Furniture"/>
    <x v="14"/>
    <n v="0.56000000000000005"/>
  </r>
  <r>
    <s v="Alan Schoenberger"/>
    <n v="37537"/>
    <x v="670"/>
    <d v="2009-01-04T00:00:00"/>
    <x v="10"/>
    <s v="2009"/>
    <n v="2"/>
    <b v="0"/>
    <x v="0"/>
    <n v="43"/>
    <n v="4083.19"/>
    <n v="7.0000000000000007E-2"/>
    <s v="Delivery Truck"/>
    <n v="-1049.8499999999999"/>
    <n v="100.98"/>
    <n v="45"/>
    <s v="British Columbia"/>
    <s v="West"/>
    <s v="Corporate"/>
    <s v="Furniture"/>
    <x v="14"/>
    <n v="0.69"/>
  </r>
  <r>
    <s v="Alan Schoenberger"/>
    <n v="37537"/>
    <x v="670"/>
    <d v="2009-01-09T00:00:00"/>
    <x v="10"/>
    <s v="2009"/>
    <n v="7"/>
    <b v="0"/>
    <x v="0"/>
    <n v="32"/>
    <n v="4902.38"/>
    <n v="0.05"/>
    <s v="Regular Air"/>
    <n v="1438.49"/>
    <n v="155.06"/>
    <n v="7.07"/>
    <s v="British Columbia"/>
    <s v="West"/>
    <s v="Corporate"/>
    <s v="Office Supplies"/>
    <x v="0"/>
    <n v="0.59"/>
  </r>
  <r>
    <s v="Patrick Bzostek"/>
    <n v="37606"/>
    <x v="430"/>
    <d v="2010-02-23T00:00:00"/>
    <x v="5"/>
    <s v="2010"/>
    <n v="1"/>
    <b v="0"/>
    <x v="5"/>
    <n v="1"/>
    <n v="19.96"/>
    <n v="0.05"/>
    <s v="Express Air"/>
    <n v="3.25"/>
    <n v="4.9800000000000004"/>
    <n v="4.8600000000000003"/>
    <s v="British Columbia"/>
    <s v="West"/>
    <s v="Consumer"/>
    <s v="Office Supplies"/>
    <x v="5"/>
    <n v="0.38"/>
  </r>
  <r>
    <s v="Patrick Bzostek"/>
    <n v="37606"/>
    <x v="430"/>
    <d v="2010-02-24T00:00:00"/>
    <x v="5"/>
    <s v="2010"/>
    <n v="2"/>
    <b v="0"/>
    <x v="5"/>
    <n v="41"/>
    <n v="148.99"/>
    <n v="0.03"/>
    <s v="Regular Air"/>
    <n v="-115.48"/>
    <n v="3.57"/>
    <n v="4.17"/>
    <s v="British Columbia"/>
    <s v="West"/>
    <s v="Consumer"/>
    <s v="Office Supplies"/>
    <x v="12"/>
    <n v="0.59"/>
  </r>
  <r>
    <s v="Patrick Bzostek"/>
    <n v="37606"/>
    <x v="430"/>
    <d v="2010-02-24T00:00:00"/>
    <x v="5"/>
    <s v="2010"/>
    <n v="2"/>
    <b v="0"/>
    <x v="5"/>
    <n v="21"/>
    <n v="70.66"/>
    <n v="0.06"/>
    <s v="Regular Air"/>
    <n v="-57.84"/>
    <n v="3.28"/>
    <n v="3.97"/>
    <s v="British Columbia"/>
    <s v="West"/>
    <s v="Consumer"/>
    <s v="Office Supplies"/>
    <x v="12"/>
    <n v="0.56000000000000005"/>
  </r>
  <r>
    <s v="Victoria Pisteka"/>
    <n v="37668"/>
    <x v="1025"/>
    <d v="2010-01-08T00:00:00"/>
    <x v="10"/>
    <s v="2010"/>
    <n v="0"/>
    <s v="FREE DELIVERY"/>
    <x v="0"/>
    <n v="33"/>
    <n v="478.27"/>
    <n v="0.01"/>
    <s v="Regular Air"/>
    <n v="-4.8499999999999996"/>
    <n v="13.99"/>
    <n v="7.51"/>
    <s v="British Columbia"/>
    <s v="West"/>
    <s v="Corporate"/>
    <s v="Technology"/>
    <x v="16"/>
    <n v="0.39"/>
  </r>
  <r>
    <s v="Tamara Willingham"/>
    <n v="37830"/>
    <x v="873"/>
    <d v="2009-08-18T00:00:00"/>
    <x v="2"/>
    <s v="2009"/>
    <n v="2"/>
    <b v="0"/>
    <x v="3"/>
    <n v="39"/>
    <n v="977.92"/>
    <n v="0.05"/>
    <s v="Express Air"/>
    <n v="148.88999999999999"/>
    <n v="25.99"/>
    <n v="5.37"/>
    <s v="British Columbia"/>
    <s v="West"/>
    <s v="Corporate"/>
    <s v="Office Supplies"/>
    <x v="12"/>
    <n v="0.56000000000000005"/>
  </r>
  <r>
    <s v="Bobby Trafton"/>
    <n v="37957"/>
    <x v="467"/>
    <d v="2010-11-06T00:00:00"/>
    <x v="6"/>
    <s v="2010"/>
    <n v="1"/>
    <b v="0"/>
    <x v="3"/>
    <n v="31"/>
    <n v="229.26"/>
    <n v="0"/>
    <s v="Regular Air"/>
    <n v="-37.200000000000003"/>
    <n v="6.81"/>
    <n v="5.48"/>
    <s v="British Columbia"/>
    <s v="West"/>
    <s v="Small Business"/>
    <s v="Office Supplies"/>
    <x v="2"/>
    <n v="0.37"/>
  </r>
  <r>
    <s v="Denny Ordway"/>
    <n v="38406"/>
    <x v="353"/>
    <d v="2010-12-03T00:00:00"/>
    <x v="9"/>
    <s v="2010"/>
    <n v="1"/>
    <b v="0"/>
    <x v="4"/>
    <n v="12"/>
    <n v="754.94"/>
    <n v="0.01"/>
    <s v="Delivery Truck"/>
    <n v="-226.24"/>
    <n v="58.14"/>
    <n v="36.61"/>
    <s v="British Columbia"/>
    <s v="West"/>
    <s v="Small Business"/>
    <s v="Furniture"/>
    <x v="9"/>
    <n v="0.61"/>
  </r>
  <r>
    <s v="Roland Fjeld"/>
    <n v="38594"/>
    <x v="866"/>
    <d v="2009-12-02T00:00:00"/>
    <x v="9"/>
    <s v="2009"/>
    <n v="1"/>
    <b v="0"/>
    <x v="4"/>
    <n v="26"/>
    <n v="1011.9"/>
    <n v="7.0000000000000007E-2"/>
    <s v="Regular Air"/>
    <n v="247.94"/>
    <n v="39.479999999999997"/>
    <n v="1.99"/>
    <s v="British Columbia"/>
    <s v="West"/>
    <s v="Corporate"/>
    <s v="Technology"/>
    <x v="7"/>
    <n v="0.54"/>
  </r>
  <r>
    <s v="Elizabeth Moffitt"/>
    <n v="38657"/>
    <x v="493"/>
    <d v="2010-05-29T00:00:00"/>
    <x v="7"/>
    <s v="2010"/>
    <n v="1"/>
    <b v="0"/>
    <x v="3"/>
    <n v="38"/>
    <n v="1279.25"/>
    <n v="0.01"/>
    <s v="Regular Air"/>
    <n v="569.29999999999995"/>
    <n v="31.78"/>
    <n v="1.99"/>
    <s v="British Columbia"/>
    <s v="West"/>
    <s v="Consumer"/>
    <s v="Technology"/>
    <x v="7"/>
    <n v="0.42"/>
  </r>
  <r>
    <s v="Corey Lock"/>
    <n v="38850"/>
    <x v="36"/>
    <d v="2010-05-01T00:00:00"/>
    <x v="7"/>
    <s v="2010"/>
    <n v="2"/>
    <b v="0"/>
    <x v="4"/>
    <n v="34"/>
    <n v="12570.74"/>
    <n v="0.02"/>
    <s v="Delivery Truck"/>
    <n v="-4560.43"/>
    <n v="348.21"/>
    <n v="40.19"/>
    <s v="British Columbia"/>
    <s v="West"/>
    <s v="Home Office"/>
    <s v="Furniture"/>
    <x v="10"/>
    <n v="0.62"/>
  </r>
  <r>
    <s v="David Kendrick"/>
    <n v="38913"/>
    <x v="706"/>
    <d v="2009-09-06T00:00:00"/>
    <x v="11"/>
    <s v="2009"/>
    <n v="0"/>
    <s v="FREE DELIVERY"/>
    <x v="3"/>
    <n v="7"/>
    <n v="230.29"/>
    <n v="0.03"/>
    <s v="Regular Air"/>
    <n v="-4.3"/>
    <n v="31.74"/>
    <n v="12.62"/>
    <s v="British Columbia"/>
    <s v="West"/>
    <s v="Home Office"/>
    <s v="Office Supplies"/>
    <x v="2"/>
    <n v="0.37"/>
  </r>
  <r>
    <s v="Julia Barnett"/>
    <n v="38948"/>
    <x v="739"/>
    <d v="2011-06-06T00:00:00"/>
    <x v="3"/>
    <s v="2011"/>
    <n v="1"/>
    <b v="0"/>
    <x v="3"/>
    <n v="9"/>
    <n v="1394.28"/>
    <n v="0.03"/>
    <s v="Regular Air"/>
    <n v="197.16"/>
    <n v="155.06"/>
    <n v="7.07"/>
    <s v="British Columbia"/>
    <s v="West"/>
    <s v="Home Office"/>
    <s v="Office Supplies"/>
    <x v="0"/>
    <n v="0.59"/>
  </r>
  <r>
    <s v="Julia Barnett"/>
    <n v="38948"/>
    <x v="739"/>
    <d v="2011-06-06T00:00:00"/>
    <x v="3"/>
    <s v="2011"/>
    <n v="1"/>
    <b v="0"/>
    <x v="3"/>
    <n v="44"/>
    <n v="6862.2370000000001"/>
    <n v="0.05"/>
    <s v="Express Air"/>
    <n v="1839.2"/>
    <n v="179.99"/>
    <n v="13.99"/>
    <s v="British Columbia"/>
    <s v="West"/>
    <s v="Home Office"/>
    <s v="Technology"/>
    <x v="3"/>
    <n v="0.56999999999999995"/>
  </r>
  <r>
    <s v="Adam Hart"/>
    <n v="39041"/>
    <x v="1052"/>
    <d v="2011-10-26T00:00:00"/>
    <x v="0"/>
    <s v="2011"/>
    <n v="0"/>
    <s v="FREE DELIVERY"/>
    <x v="5"/>
    <n v="47"/>
    <n v="418.03"/>
    <n v="0"/>
    <s v="Express Air"/>
    <n v="-158.58000000000001"/>
    <n v="8.09"/>
    <n v="7.96"/>
    <s v="British Columbia"/>
    <s v="West"/>
    <s v="Corporate"/>
    <s v="Furniture"/>
    <x v="4"/>
    <n v="0.49"/>
  </r>
  <r>
    <s v="Adam Hart"/>
    <n v="39041"/>
    <x v="1052"/>
    <d v="2011-10-28T00:00:00"/>
    <x v="0"/>
    <s v="2011"/>
    <n v="2"/>
    <b v="0"/>
    <x v="5"/>
    <n v="23"/>
    <n v="336.86"/>
    <n v="0.06"/>
    <s v="Regular Air"/>
    <n v="36.32"/>
    <n v="14.2"/>
    <n v="5.3"/>
    <s v="British Columbia"/>
    <s v="West"/>
    <s v="Corporate"/>
    <s v="Furniture"/>
    <x v="4"/>
    <n v="0.46"/>
  </r>
  <r>
    <s v="Shirley Jackson"/>
    <n v="39136"/>
    <x v="342"/>
    <d v="2009-06-26T00:00:00"/>
    <x v="3"/>
    <s v="2009"/>
    <n v="2"/>
    <b v="0"/>
    <x v="1"/>
    <n v="49"/>
    <n v="2693.5140000000001"/>
    <n v="0.02"/>
    <s v="Regular Air"/>
    <n v="662.05"/>
    <n v="65.989999999999995"/>
    <n v="3.99"/>
    <s v="British Columbia"/>
    <s v="West"/>
    <s v="Corporate"/>
    <s v="Technology"/>
    <x v="3"/>
    <n v="0.59"/>
  </r>
  <r>
    <s v="Adam Hart"/>
    <n v="39232"/>
    <x v="997"/>
    <d v="2011-07-14T00:00:00"/>
    <x v="1"/>
    <s v="2011"/>
    <n v="2"/>
    <b v="0"/>
    <x v="0"/>
    <n v="11"/>
    <n v="391.9"/>
    <n v="0.1"/>
    <s v="Regular Air"/>
    <n v="-47.01"/>
    <n v="35.44"/>
    <n v="19.989999999999998"/>
    <s v="British Columbia"/>
    <s v="West"/>
    <s v="Corporate"/>
    <s v="Office Supplies"/>
    <x v="5"/>
    <n v="0.38"/>
  </r>
  <r>
    <s v="Adam Hart"/>
    <n v="39232"/>
    <x v="997"/>
    <d v="2011-07-17T00:00:00"/>
    <x v="1"/>
    <s v="2011"/>
    <n v="5"/>
    <b v="0"/>
    <x v="0"/>
    <n v="26"/>
    <n v="1451.59"/>
    <n v="0.06"/>
    <s v="Regular Air"/>
    <n v="435.11"/>
    <n v="55.48"/>
    <n v="14.3"/>
    <s v="British Columbia"/>
    <s v="West"/>
    <s v="Corporate"/>
    <s v="Office Supplies"/>
    <x v="5"/>
    <n v="0.37"/>
  </r>
  <r>
    <s v="Bradley Drucker"/>
    <n v="39617"/>
    <x v="962"/>
    <d v="2011-12-19T00:00:00"/>
    <x v="9"/>
    <s v="2011"/>
    <n v="2"/>
    <b v="0"/>
    <x v="3"/>
    <n v="33"/>
    <n v="1283.68"/>
    <n v="0.08"/>
    <s v="Regular Air"/>
    <n v="202.47"/>
    <n v="39.979999999999997"/>
    <n v="9.1999999999999993"/>
    <s v="British Columbia"/>
    <s v="West"/>
    <s v="Small Business"/>
    <s v="Furniture"/>
    <x v="4"/>
    <n v="0.65"/>
  </r>
  <r>
    <s v="Bradley Drucker"/>
    <n v="39617"/>
    <x v="962"/>
    <d v="2011-12-19T00:00:00"/>
    <x v="9"/>
    <s v="2011"/>
    <n v="2"/>
    <b v="0"/>
    <x v="3"/>
    <n v="28"/>
    <n v="169.46"/>
    <n v="0.02"/>
    <s v="Regular Air"/>
    <n v="34.24"/>
    <n v="5.84"/>
    <n v="1.2"/>
    <s v="British Columbia"/>
    <s v="West"/>
    <s v="Small Business"/>
    <s v="Office Supplies"/>
    <x v="12"/>
    <n v="0.55000000000000004"/>
  </r>
  <r>
    <s v="Karen Carlisle"/>
    <n v="39649"/>
    <x v="1287"/>
    <d v="2009-10-20T00:00:00"/>
    <x v="0"/>
    <s v="2009"/>
    <n v="1"/>
    <b v="0"/>
    <x v="1"/>
    <n v="10"/>
    <n v="1351.653"/>
    <n v="0.01"/>
    <s v="Express Air"/>
    <n v="-202.85"/>
    <n v="155.99"/>
    <n v="8.99"/>
    <s v="British Columbia"/>
    <s v="West"/>
    <s v="Corporate"/>
    <s v="Technology"/>
    <x v="3"/>
    <n v="0.57999999999999996"/>
  </r>
  <r>
    <s v="Karen Carlisle"/>
    <n v="39649"/>
    <x v="1287"/>
    <d v="2009-10-21T00:00:00"/>
    <x v="0"/>
    <s v="2009"/>
    <n v="2"/>
    <b v="0"/>
    <x v="1"/>
    <n v="9"/>
    <n v="63"/>
    <n v="0.01"/>
    <s v="Regular Air"/>
    <n v="-17.48"/>
    <n v="5.98"/>
    <n v="5.46"/>
    <s v="British Columbia"/>
    <s v="West"/>
    <s v="Corporate"/>
    <s v="Office Supplies"/>
    <x v="5"/>
    <n v="0.36"/>
  </r>
  <r>
    <s v="Grant Thornton"/>
    <n v="39654"/>
    <x v="1190"/>
    <d v="2012-10-01T00:00:00"/>
    <x v="0"/>
    <s v="2012"/>
    <n v="1"/>
    <b v="0"/>
    <x v="4"/>
    <n v="39"/>
    <n v="856.15"/>
    <n v="0.03"/>
    <s v="Express Air"/>
    <n v="330.03"/>
    <n v="21.38"/>
    <n v="2.99"/>
    <s v="British Columbia"/>
    <s v="West"/>
    <s v="Corporate"/>
    <s v="Office Supplies"/>
    <x v="2"/>
    <n v="0.37"/>
  </r>
  <r>
    <s v="Brendan Murry"/>
    <n v="39808"/>
    <x v="780"/>
    <d v="2012-09-09T00:00:00"/>
    <x v="11"/>
    <s v="2012"/>
    <n v="7"/>
    <b v="0"/>
    <x v="0"/>
    <n v="50"/>
    <n v="2026.42"/>
    <n v="0.03"/>
    <s v="Regular Air"/>
    <n v="655.36"/>
    <n v="39.979999999999997"/>
    <n v="9.83"/>
    <s v="British Columbia"/>
    <s v="West"/>
    <s v="Corporate"/>
    <s v="Office Supplies"/>
    <x v="8"/>
    <n v="0.4"/>
  </r>
  <r>
    <s v="Brendan Murry"/>
    <n v="39808"/>
    <x v="780"/>
    <d v="2012-09-06T00:00:00"/>
    <x v="11"/>
    <s v="2012"/>
    <n v="4"/>
    <b v="0"/>
    <x v="0"/>
    <n v="31"/>
    <n v="3413.4555"/>
    <n v="0.03"/>
    <s v="Regular Air"/>
    <n v="868.47"/>
    <n v="125.99"/>
    <n v="2.5"/>
    <s v="British Columbia"/>
    <s v="West"/>
    <s v="Corporate"/>
    <s v="Technology"/>
    <x v="3"/>
    <n v="0.6"/>
  </r>
  <r>
    <s v="Benjamin Venier"/>
    <n v="39841"/>
    <x v="1268"/>
    <d v="2010-01-03T00:00:00"/>
    <x v="10"/>
    <s v="2010"/>
    <n v="2"/>
    <b v="0"/>
    <x v="4"/>
    <n v="43"/>
    <n v="294.13"/>
    <n v="0.01"/>
    <s v="Regular Air"/>
    <n v="-123.07"/>
    <n v="6.68"/>
    <n v="6.92"/>
    <s v="British Columbia"/>
    <s v="West"/>
    <s v="Small Business"/>
    <s v="Office Supplies"/>
    <x v="5"/>
    <n v="0.37"/>
  </r>
  <r>
    <s v="Jennifer Patt"/>
    <n v="39847"/>
    <x v="1308"/>
    <d v="2010-04-05T00:00:00"/>
    <x v="8"/>
    <s v="2010"/>
    <n v="1"/>
    <b v="0"/>
    <x v="3"/>
    <n v="29"/>
    <n v="125.41"/>
    <n v="0.08"/>
    <s v="Regular Air"/>
    <n v="-127.01"/>
    <n v="4.38"/>
    <n v="6.21"/>
    <s v="British Columbia"/>
    <s v="West"/>
    <s v="Home Office"/>
    <s v="Office Supplies"/>
    <x v="2"/>
    <n v="0.37"/>
  </r>
  <r>
    <s v="Jennifer Patt"/>
    <n v="39847"/>
    <x v="1308"/>
    <d v="2010-04-05T00:00:00"/>
    <x v="8"/>
    <s v="2010"/>
    <n v="1"/>
    <b v="0"/>
    <x v="3"/>
    <n v="49"/>
    <n v="3170.52"/>
    <n v="0.08"/>
    <s v="Regular Air"/>
    <n v="379.11"/>
    <n v="64.98"/>
    <n v="6.88"/>
    <s v="British Columbia"/>
    <s v="West"/>
    <s v="Home Office"/>
    <s v="Office Supplies"/>
    <x v="0"/>
    <n v="0.73"/>
  </r>
  <r>
    <s v="Jennifer Patt"/>
    <n v="39847"/>
    <x v="1308"/>
    <d v="2010-04-06T00:00:00"/>
    <x v="8"/>
    <s v="2010"/>
    <n v="2"/>
    <b v="0"/>
    <x v="3"/>
    <n v="20"/>
    <n v="2488.4769999999999"/>
    <n v="0.08"/>
    <s v="Regular Air"/>
    <n v="142.55000000000001"/>
    <n v="155.99"/>
    <n v="8.99"/>
    <s v="British Columbia"/>
    <s v="West"/>
    <s v="Home Office"/>
    <s v="Technology"/>
    <x v="3"/>
    <n v="0.57999999999999996"/>
  </r>
  <r>
    <s v="Jennifer Patt"/>
    <n v="39907"/>
    <x v="1349"/>
    <d v="2010-09-07T00:00:00"/>
    <x v="11"/>
    <s v="2010"/>
    <n v="9"/>
    <b v="0"/>
    <x v="0"/>
    <n v="12"/>
    <n v="378.84"/>
    <n v="0.05"/>
    <s v="Regular Air"/>
    <n v="-99.38"/>
    <n v="30.73"/>
    <n v="4"/>
    <s v="British Columbia"/>
    <s v="West"/>
    <s v="Home Office"/>
    <s v="Technology"/>
    <x v="7"/>
    <n v="0.75"/>
  </r>
  <r>
    <s v="Jennifer Patt"/>
    <n v="40068"/>
    <x v="875"/>
    <d v="2010-04-22T00:00:00"/>
    <x v="8"/>
    <s v="2010"/>
    <n v="2"/>
    <b v="0"/>
    <x v="0"/>
    <n v="1"/>
    <n v="200.38"/>
    <n v="0.02"/>
    <s v="Delivery Truck"/>
    <n v="-90.41"/>
    <n v="160.97999999999999"/>
    <n v="30"/>
    <s v="British Columbia"/>
    <s v="West"/>
    <s v="Home Office"/>
    <s v="Furniture"/>
    <x v="14"/>
    <n v="0.62"/>
  </r>
  <r>
    <s v="Jennifer Patt"/>
    <n v="40068"/>
    <x v="875"/>
    <d v="2010-04-24T00:00:00"/>
    <x v="8"/>
    <s v="2010"/>
    <n v="4"/>
    <b v="0"/>
    <x v="0"/>
    <n v="2"/>
    <n v="128.52000000000001"/>
    <n v="0.1"/>
    <s v="Regular Air"/>
    <n v="-110.07"/>
    <n v="64.98"/>
    <n v="6.88"/>
    <s v="British Columbia"/>
    <s v="West"/>
    <s v="Home Office"/>
    <s v="Office Supplies"/>
    <x v="0"/>
    <n v="0.73"/>
  </r>
  <r>
    <s v="Jennifer Patt"/>
    <n v="40068"/>
    <x v="875"/>
    <d v="2010-04-20T00:00:00"/>
    <x v="8"/>
    <s v="2010"/>
    <n v="0"/>
    <s v="FREE DELIVERY"/>
    <x v="0"/>
    <n v="24"/>
    <n v="6717.7839999999997"/>
    <n v="0"/>
    <s v="Delivery Truck"/>
    <n v="1903.1"/>
    <n v="348.21"/>
    <n v="40.19"/>
    <s v="British Columbia"/>
    <s v="West"/>
    <s v="Home Office"/>
    <s v="Furniture"/>
    <x v="10"/>
    <n v="0.62"/>
  </r>
  <r>
    <s v="Jeremy Pistek"/>
    <n v="40420"/>
    <x v="209"/>
    <d v="2011-01-12T00:00:00"/>
    <x v="10"/>
    <s v="2011"/>
    <n v="2"/>
    <b v="0"/>
    <x v="1"/>
    <n v="22"/>
    <n v="59.08"/>
    <n v="0.1"/>
    <s v="Regular Air"/>
    <n v="-2.61"/>
    <n v="2.88"/>
    <n v="1.49"/>
    <s v="British Columbia"/>
    <s v="West"/>
    <s v="Corporate"/>
    <s v="Office Supplies"/>
    <x v="2"/>
    <n v="0.36"/>
  </r>
  <r>
    <s v="Jeremy Pistek"/>
    <n v="40420"/>
    <x v="209"/>
    <d v="2011-01-12T00:00:00"/>
    <x v="10"/>
    <s v="2011"/>
    <n v="2"/>
    <b v="0"/>
    <x v="1"/>
    <n v="50"/>
    <n v="886.36300000000006"/>
    <n v="0.08"/>
    <s v="Regular Air"/>
    <n v="450.02"/>
    <n v="20.99"/>
    <n v="0.99"/>
    <s v="British Columbia"/>
    <s v="West"/>
    <s v="Corporate"/>
    <s v="Technology"/>
    <x v="3"/>
    <n v="0.37"/>
  </r>
  <r>
    <s v="David Bremer"/>
    <n v="40485"/>
    <x v="847"/>
    <d v="2009-12-27T00:00:00"/>
    <x v="9"/>
    <s v="2009"/>
    <n v="0"/>
    <s v="FREE DELIVERY"/>
    <x v="3"/>
    <n v="36"/>
    <n v="222.25"/>
    <n v="0.05"/>
    <s v="Regular Air"/>
    <n v="-63.77"/>
    <n v="5.98"/>
    <n v="5.46"/>
    <s v="British Columbia"/>
    <s v="West"/>
    <s v="Corporate"/>
    <s v="Office Supplies"/>
    <x v="5"/>
    <n v="0.36"/>
  </r>
  <r>
    <s v="David Bremer"/>
    <n v="40485"/>
    <x v="847"/>
    <d v="2009-12-28T00:00:00"/>
    <x v="9"/>
    <s v="2009"/>
    <n v="1"/>
    <b v="0"/>
    <x v="3"/>
    <n v="7"/>
    <n v="388.71350000000001"/>
    <n v="0.01"/>
    <s v="Regular Air"/>
    <n v="-190.42"/>
    <n v="65.989999999999995"/>
    <n v="3.99"/>
    <s v="British Columbia"/>
    <s v="West"/>
    <s v="Corporate"/>
    <s v="Technology"/>
    <x v="3"/>
    <n v="0.59"/>
  </r>
  <r>
    <s v="Nora Paige"/>
    <n v="40998"/>
    <x v="1215"/>
    <d v="2009-05-03T00:00:00"/>
    <x v="7"/>
    <s v="2009"/>
    <n v="1"/>
    <b v="0"/>
    <x v="4"/>
    <n v="43"/>
    <n v="1233.22"/>
    <n v="0.05"/>
    <s v="Regular Air"/>
    <n v="385.46"/>
    <n v="29.89"/>
    <n v="1.99"/>
    <s v="British Columbia"/>
    <s v="West"/>
    <s v="Small Business"/>
    <s v="Technology"/>
    <x v="7"/>
    <n v="0.5"/>
  </r>
  <r>
    <s v="Nora Paige"/>
    <n v="40998"/>
    <x v="1215"/>
    <d v="2009-05-04T00:00:00"/>
    <x v="7"/>
    <s v="2009"/>
    <n v="2"/>
    <b v="0"/>
    <x v="4"/>
    <n v="39"/>
    <n v="144.82"/>
    <n v="0.08"/>
    <s v="Regular Air"/>
    <n v="28.4"/>
    <n v="4"/>
    <n v="1.3"/>
    <s v="British Columbia"/>
    <s v="West"/>
    <s v="Small Business"/>
    <s v="Office Supplies"/>
    <x v="5"/>
    <n v="0.37"/>
  </r>
  <r>
    <s v="Harold Dahlen"/>
    <n v="41091"/>
    <x v="864"/>
    <d v="2009-05-25T00:00:00"/>
    <x v="7"/>
    <s v="2009"/>
    <n v="1"/>
    <b v="0"/>
    <x v="4"/>
    <n v="32"/>
    <n v="6310.69"/>
    <n v="0.1"/>
    <s v="Express Air"/>
    <n v="1318.83"/>
    <n v="218.08"/>
    <n v="18.059999999999999"/>
    <s v="British Columbia"/>
    <s v="West"/>
    <s v="Consumer"/>
    <s v="Furniture"/>
    <x v="14"/>
    <n v="0.56999999999999995"/>
  </r>
  <r>
    <s v="Bobby Trafton"/>
    <n v="41152"/>
    <x v="1235"/>
    <d v="2011-09-04T00:00:00"/>
    <x v="11"/>
    <s v="2011"/>
    <n v="1"/>
    <b v="0"/>
    <x v="1"/>
    <n v="49"/>
    <n v="3702.92"/>
    <n v="0.03"/>
    <s v="Regular Air"/>
    <n v="541.91999999999996"/>
    <n v="76.72"/>
    <n v="19.95"/>
    <s v="British Columbia"/>
    <s v="West"/>
    <s v="Corporate"/>
    <s v="Office Supplies"/>
    <x v="1"/>
    <n v="0.54"/>
  </r>
  <r>
    <s v="Bobby Trafton"/>
    <n v="41152"/>
    <x v="1235"/>
    <d v="2011-09-05T00:00:00"/>
    <x v="11"/>
    <s v="2011"/>
    <n v="2"/>
    <b v="0"/>
    <x v="1"/>
    <n v="29"/>
    <n v="53.99"/>
    <n v="0.1"/>
    <s v="Regular Air"/>
    <n v="-15.12"/>
    <n v="1.88"/>
    <n v="1.49"/>
    <s v="British Columbia"/>
    <s v="West"/>
    <s v="Corporate"/>
    <s v="Office Supplies"/>
    <x v="2"/>
    <n v="0.37"/>
  </r>
  <r>
    <s v="Nicole Brennan"/>
    <n v="41157"/>
    <x v="480"/>
    <d v="2011-04-18T00:00:00"/>
    <x v="8"/>
    <s v="2011"/>
    <n v="2"/>
    <b v="0"/>
    <x v="4"/>
    <n v="39"/>
    <n v="3854.4"/>
    <n v="0.09"/>
    <s v="Regular Air"/>
    <n v="1116.98"/>
    <n v="107.53"/>
    <n v="5.81"/>
    <s v="British Columbia"/>
    <s v="West"/>
    <s v="Home Office"/>
    <s v="Furniture"/>
    <x v="4"/>
    <n v="0.65"/>
  </r>
  <r>
    <s v="Jennifer Patt"/>
    <n v="41349"/>
    <x v="962"/>
    <d v="2011-12-18T00:00:00"/>
    <x v="9"/>
    <s v="2011"/>
    <n v="1"/>
    <b v="0"/>
    <x v="5"/>
    <n v="44"/>
    <n v="346.2"/>
    <n v="0"/>
    <s v="Express Air"/>
    <n v="-335.69"/>
    <n v="7.38"/>
    <n v="11.51"/>
    <s v="British Columbia"/>
    <s v="West"/>
    <s v="Home Office"/>
    <s v="Office Supplies"/>
    <x v="2"/>
    <n v="0.36"/>
  </r>
  <r>
    <s v="Jennifer Patt"/>
    <n v="41349"/>
    <x v="962"/>
    <d v="2011-12-19T00:00:00"/>
    <x v="9"/>
    <s v="2011"/>
    <n v="2"/>
    <b v="0"/>
    <x v="5"/>
    <n v="4"/>
    <n v="85.96"/>
    <n v="0.08"/>
    <s v="Express Air"/>
    <n v="-7.48"/>
    <n v="20.239999999999998"/>
    <n v="8.99"/>
    <s v="British Columbia"/>
    <s v="West"/>
    <s v="Home Office"/>
    <s v="Furniture"/>
    <x v="4"/>
    <n v="0.46"/>
  </r>
  <r>
    <s v="Jennifer Patt"/>
    <n v="41349"/>
    <x v="962"/>
    <d v="2011-12-19T00:00:00"/>
    <x v="9"/>
    <s v="2011"/>
    <n v="2"/>
    <b v="0"/>
    <x v="5"/>
    <n v="39"/>
    <n v="475.52"/>
    <n v="7.0000000000000007E-2"/>
    <s v="Regular Air"/>
    <n v="-70.430000000000007"/>
    <n v="12.44"/>
    <n v="6.27"/>
    <s v="British Columbia"/>
    <s v="West"/>
    <s v="Home Office"/>
    <s v="Office Supplies"/>
    <x v="0"/>
    <n v="0.56999999999999995"/>
  </r>
  <r>
    <s v="Alejandro Savely"/>
    <n v="41440"/>
    <x v="1387"/>
    <d v="2009-09-23T00:00:00"/>
    <x v="11"/>
    <s v="2009"/>
    <n v="1"/>
    <b v="0"/>
    <x v="1"/>
    <n v="20"/>
    <n v="92.94"/>
    <n v="0.09"/>
    <s v="Regular Air"/>
    <n v="37.770000000000003"/>
    <n v="4.91"/>
    <n v="0.5"/>
    <s v="British Columbia"/>
    <s v="West"/>
    <s v="Corporate"/>
    <s v="Office Supplies"/>
    <x v="11"/>
    <n v="0.36"/>
  </r>
  <r>
    <s v="Alejandro Savely"/>
    <n v="41440"/>
    <x v="1387"/>
    <d v="2009-09-25T00:00:00"/>
    <x v="11"/>
    <s v="2009"/>
    <n v="3"/>
    <b v="0"/>
    <x v="1"/>
    <n v="19"/>
    <n v="6070.96"/>
    <n v="0.01"/>
    <s v="Delivery Truck"/>
    <n v="173.48"/>
    <n v="296.18"/>
    <n v="54.12"/>
    <s v="British Columbia"/>
    <s v="West"/>
    <s v="Corporate"/>
    <s v="Furniture"/>
    <x v="10"/>
    <n v="0.76"/>
  </r>
  <r>
    <s v="Charles Crestani"/>
    <n v="41539"/>
    <x v="788"/>
    <d v="2011-05-05T00:00:00"/>
    <x v="7"/>
    <s v="2011"/>
    <n v="2"/>
    <b v="0"/>
    <x v="1"/>
    <n v="24"/>
    <n v="41.85"/>
    <n v="0.04"/>
    <s v="Express Air"/>
    <n v="-8.44"/>
    <n v="1.6"/>
    <n v="1.29"/>
    <s v="British Columbia"/>
    <s v="West"/>
    <s v="Consumer"/>
    <s v="Office Supplies"/>
    <x v="12"/>
    <n v="0.42"/>
  </r>
  <r>
    <s v="Charles Crestani"/>
    <n v="41539"/>
    <x v="788"/>
    <d v="2011-05-04T00:00:00"/>
    <x v="7"/>
    <s v="2011"/>
    <n v="1"/>
    <b v="0"/>
    <x v="1"/>
    <n v="41"/>
    <n v="2303.7125000000001"/>
    <n v="0.04"/>
    <s v="Regular Air"/>
    <n v="398.22"/>
    <n v="65.989999999999995"/>
    <n v="8.99"/>
    <s v="British Columbia"/>
    <s v="West"/>
    <s v="Consumer"/>
    <s v="Technology"/>
    <x v="3"/>
    <n v="0.57999999999999996"/>
  </r>
  <r>
    <s v="Brendan Murry"/>
    <n v="41574"/>
    <x v="583"/>
    <d v="2010-09-22T00:00:00"/>
    <x v="11"/>
    <s v="2010"/>
    <n v="2"/>
    <b v="0"/>
    <x v="1"/>
    <n v="23"/>
    <n v="283.82"/>
    <n v="0.01"/>
    <s v="Regular Air"/>
    <n v="-38.94"/>
    <n v="11.97"/>
    <n v="5.81"/>
    <s v="British Columbia"/>
    <s v="West"/>
    <s v="Corporate"/>
    <s v="Office Supplies"/>
    <x v="12"/>
    <n v="0.6"/>
  </r>
  <r>
    <s v="Muhammed Lee"/>
    <n v="41831"/>
    <x v="42"/>
    <d v="2012-07-23T00:00:00"/>
    <x v="1"/>
    <s v="2012"/>
    <n v="2"/>
    <b v="0"/>
    <x v="3"/>
    <n v="43"/>
    <n v="3441.09"/>
    <n v="0.03"/>
    <s v="Delivery Truck"/>
    <n v="431.95"/>
    <n v="80.97"/>
    <n v="30.06"/>
    <s v="British Columbia"/>
    <s v="West"/>
    <s v="Corporate"/>
    <s v="Technology"/>
    <x v="16"/>
    <n v="0.4"/>
  </r>
  <r>
    <s v="Muhammed Lee"/>
    <n v="41831"/>
    <x v="42"/>
    <d v="2012-07-22T00:00:00"/>
    <x v="1"/>
    <s v="2012"/>
    <n v="1"/>
    <b v="0"/>
    <x v="3"/>
    <n v="38"/>
    <n v="209.61"/>
    <n v="0.05"/>
    <s v="Regular Air"/>
    <n v="-96.29"/>
    <n v="5.28"/>
    <n v="5.66"/>
    <s v="British Columbia"/>
    <s v="West"/>
    <s v="Corporate"/>
    <s v="Office Supplies"/>
    <x v="5"/>
    <n v="0.4"/>
  </r>
  <r>
    <s v="Victoria Pisteka"/>
    <n v="41888"/>
    <x v="1302"/>
    <d v="2009-03-09T00:00:00"/>
    <x v="4"/>
    <s v="2009"/>
    <n v="9"/>
    <b v="0"/>
    <x v="0"/>
    <n v="18"/>
    <n v="1979.47"/>
    <n v="0.1"/>
    <s v="Regular Air"/>
    <n v="690.27"/>
    <n v="120.98"/>
    <n v="9.07"/>
    <s v="British Columbia"/>
    <s v="West"/>
    <s v="Corporate"/>
    <s v="Office Supplies"/>
    <x v="2"/>
    <n v="0.35"/>
  </r>
  <r>
    <s v="Victoria Pisteka"/>
    <n v="41888"/>
    <x v="1302"/>
    <d v="2009-03-04T00:00:00"/>
    <x v="4"/>
    <s v="2009"/>
    <n v="4"/>
    <b v="0"/>
    <x v="0"/>
    <n v="23"/>
    <n v="187.8"/>
    <n v="0.08"/>
    <s v="Express Air"/>
    <n v="-41.83"/>
    <n v="8.32"/>
    <n v="2.38"/>
    <s v="British Columbia"/>
    <s v="West"/>
    <s v="Corporate"/>
    <s v="Technology"/>
    <x v="7"/>
    <n v="0.74"/>
  </r>
  <r>
    <s v="Victoria Pisteka"/>
    <n v="41888"/>
    <x v="1302"/>
    <d v="2009-02-28T00:00:00"/>
    <x v="5"/>
    <s v="2009"/>
    <n v="0"/>
    <s v="FREE DELIVERY"/>
    <x v="0"/>
    <n v="29"/>
    <n v="2823.0369999999998"/>
    <n v="0.1"/>
    <s v="Regular Air"/>
    <n v="372.4"/>
    <n v="125.99"/>
    <n v="4.2"/>
    <s v="British Columbia"/>
    <s v="West"/>
    <s v="Corporate"/>
    <s v="Technology"/>
    <x v="3"/>
    <n v="0.59"/>
  </r>
  <r>
    <s v="Patrick Bzostek"/>
    <n v="42054"/>
    <x v="1019"/>
    <d v="2012-09-16T00:00:00"/>
    <x v="11"/>
    <s v="2012"/>
    <n v="2"/>
    <b v="0"/>
    <x v="4"/>
    <n v="32"/>
    <n v="94.55"/>
    <n v="0.01"/>
    <s v="Regular Air"/>
    <n v="6.74"/>
    <n v="2.88"/>
    <n v="1.49"/>
    <s v="British Columbia"/>
    <s v="West"/>
    <s v="Consumer"/>
    <s v="Office Supplies"/>
    <x v="2"/>
    <n v="0.36"/>
  </r>
  <r>
    <s v="Jeremy Pistek"/>
    <n v="42148"/>
    <x v="333"/>
    <d v="2011-10-23T00:00:00"/>
    <x v="0"/>
    <s v="2011"/>
    <n v="3"/>
    <b v="0"/>
    <x v="5"/>
    <n v="11"/>
    <n v="45.31"/>
    <n v="7.0000000000000007E-2"/>
    <s v="Regular Air"/>
    <n v="-10.64"/>
    <n v="3.98"/>
    <n v="2.97"/>
    <s v="British Columbia"/>
    <s v="West"/>
    <s v="Corporate"/>
    <s v="Office Supplies"/>
    <x v="5"/>
    <n v="0.35"/>
  </r>
  <r>
    <s v="Maureen Gastineau"/>
    <n v="42306"/>
    <x v="1019"/>
    <d v="2012-09-16T00:00:00"/>
    <x v="11"/>
    <s v="2012"/>
    <n v="2"/>
    <b v="0"/>
    <x v="1"/>
    <n v="4"/>
    <n v="36.46"/>
    <n v="0.1"/>
    <s v="Regular Air"/>
    <n v="-7.41"/>
    <n v="8.69"/>
    <n v="2.99"/>
    <s v="British Columbia"/>
    <s v="West"/>
    <s v="Consumer"/>
    <s v="Office Supplies"/>
    <x v="2"/>
    <n v="0.39"/>
  </r>
  <r>
    <s v="Adam Hart"/>
    <n v="42338"/>
    <x v="868"/>
    <d v="2009-11-04T00:00:00"/>
    <x v="6"/>
    <s v="2009"/>
    <n v="2"/>
    <b v="0"/>
    <x v="3"/>
    <n v="14"/>
    <n v="63.91"/>
    <n v="0.04"/>
    <s v="Regular Air"/>
    <n v="-44.47"/>
    <n v="4.1399999999999997"/>
    <n v="6.6"/>
    <s v="British Columbia"/>
    <s v="West"/>
    <s v="Corporate"/>
    <s v="Furniture"/>
    <x v="4"/>
    <n v="0.49"/>
  </r>
  <r>
    <s v="Adam Hart"/>
    <n v="42338"/>
    <x v="868"/>
    <d v="2009-11-04T00:00:00"/>
    <x v="6"/>
    <s v="2009"/>
    <n v="2"/>
    <b v="0"/>
    <x v="3"/>
    <n v="32"/>
    <n v="1909.0065"/>
    <n v="0.01"/>
    <s v="Regular Air"/>
    <n v="344.13"/>
    <n v="65.989999999999995"/>
    <n v="8.99"/>
    <s v="British Columbia"/>
    <s v="West"/>
    <s v="Corporate"/>
    <s v="Technology"/>
    <x v="3"/>
    <n v="0.59"/>
  </r>
  <r>
    <s v="Berenike Kampe"/>
    <n v="42343"/>
    <x v="691"/>
    <d v="2009-08-16T00:00:00"/>
    <x v="2"/>
    <s v="2009"/>
    <n v="2"/>
    <b v="0"/>
    <x v="5"/>
    <n v="46"/>
    <n v="3412.08"/>
    <n v="0.04"/>
    <s v="Delivery Truck"/>
    <n v="239.23"/>
    <n v="70.98"/>
    <n v="26.85"/>
    <s v="British Columbia"/>
    <s v="West"/>
    <s v="Corporate"/>
    <s v="Furniture"/>
    <x v="9"/>
    <m/>
  </r>
  <r>
    <s v="Berenike Kampe"/>
    <n v="42343"/>
    <x v="691"/>
    <d v="2009-08-15T00:00:00"/>
    <x v="2"/>
    <s v="2009"/>
    <n v="1"/>
    <b v="0"/>
    <x v="5"/>
    <n v="31"/>
    <n v="1311.68"/>
    <n v="0.03"/>
    <s v="Regular Air"/>
    <n v="230.37"/>
    <n v="40.99"/>
    <n v="17.48"/>
    <s v="British Columbia"/>
    <s v="West"/>
    <s v="Corporate"/>
    <s v="Office Supplies"/>
    <x v="5"/>
    <n v="0.36"/>
  </r>
  <r>
    <s v="Julia Barnett"/>
    <n v="42467"/>
    <x v="763"/>
    <d v="2010-10-14T00:00:00"/>
    <x v="0"/>
    <s v="2010"/>
    <n v="0"/>
    <s v="FREE DELIVERY"/>
    <x v="1"/>
    <n v="10"/>
    <n v="238.88"/>
    <n v="0.01"/>
    <s v="Regular Air"/>
    <n v="-48.21"/>
    <n v="22.38"/>
    <n v="15.1"/>
    <s v="British Columbia"/>
    <s v="West"/>
    <s v="Home Office"/>
    <s v="Office Supplies"/>
    <x v="2"/>
    <n v="0.38"/>
  </r>
  <r>
    <s v="Julia Barnett"/>
    <n v="42467"/>
    <x v="763"/>
    <d v="2010-10-16T00:00:00"/>
    <x v="0"/>
    <s v="2010"/>
    <n v="2"/>
    <b v="0"/>
    <x v="1"/>
    <n v="39"/>
    <n v="1235.29"/>
    <n v="0"/>
    <s v="Express Air"/>
    <n v="53.63"/>
    <n v="30.98"/>
    <n v="6.5"/>
    <s v="British Columbia"/>
    <s v="West"/>
    <s v="Home Office"/>
    <s v="Technology"/>
    <x v="7"/>
    <n v="0.64"/>
  </r>
  <r>
    <s v="Julia Barnett"/>
    <n v="42467"/>
    <x v="763"/>
    <d v="2010-10-16T00:00:00"/>
    <x v="0"/>
    <s v="2010"/>
    <n v="2"/>
    <b v="0"/>
    <x v="1"/>
    <n v="12"/>
    <n v="1928.327"/>
    <n v="0.09"/>
    <s v="Regular Air"/>
    <n v="-253.37"/>
    <n v="195.99"/>
    <n v="8.99"/>
    <s v="British Columbia"/>
    <s v="West"/>
    <s v="Home Office"/>
    <s v="Technology"/>
    <x v="3"/>
    <n v="0.6"/>
  </r>
  <r>
    <s v="Bobby Elias"/>
    <n v="42529"/>
    <x v="252"/>
    <d v="2010-10-15T00:00:00"/>
    <x v="0"/>
    <s v="2010"/>
    <n v="5"/>
    <b v="0"/>
    <x v="0"/>
    <n v="8"/>
    <n v="57.15"/>
    <n v="0.03"/>
    <s v="Regular Air"/>
    <n v="-33.950000000000003"/>
    <n v="5.98"/>
    <n v="7.5"/>
    <s v="British Columbia"/>
    <s v="West"/>
    <s v="Small Business"/>
    <s v="Office Supplies"/>
    <x v="5"/>
    <n v="0.4"/>
  </r>
  <r>
    <s v="Jeremy Pistek"/>
    <n v="42563"/>
    <x v="424"/>
    <d v="2010-08-12T00:00:00"/>
    <x v="2"/>
    <s v="2010"/>
    <n v="0"/>
    <s v="FREE DELIVERY"/>
    <x v="4"/>
    <n v="7"/>
    <n v="44.25"/>
    <n v="7.0000000000000007E-2"/>
    <s v="Express Air"/>
    <n v="-14.36"/>
    <n v="4.24"/>
    <n v="5.41"/>
    <s v="British Columbia"/>
    <s v="West"/>
    <s v="Corporate"/>
    <s v="Office Supplies"/>
    <x v="2"/>
    <n v="0.35"/>
  </r>
  <r>
    <s v="Tom Prescott"/>
    <n v="42567"/>
    <x v="1057"/>
    <d v="2010-01-13T00:00:00"/>
    <x v="10"/>
    <s v="2010"/>
    <n v="2"/>
    <b v="0"/>
    <x v="5"/>
    <n v="12"/>
    <n v="1940.32"/>
    <n v="0"/>
    <s v="Delivery Truck"/>
    <n v="-18.809999999999999"/>
    <n v="146.34"/>
    <n v="43.75"/>
    <s v="British Columbia"/>
    <s v="West"/>
    <s v="Small Business"/>
    <s v="Furniture"/>
    <x v="10"/>
    <n v="0.65"/>
  </r>
  <r>
    <s v="Noel Staavos"/>
    <n v="42691"/>
    <x v="1199"/>
    <d v="2010-06-02T00:00:00"/>
    <x v="3"/>
    <s v="2010"/>
    <n v="9"/>
    <b v="0"/>
    <x v="0"/>
    <n v="50"/>
    <n v="2447.65"/>
    <n v="0"/>
    <s v="Regular Air"/>
    <n v="1170.3499999999999"/>
    <n v="46.94"/>
    <n v="6.77"/>
    <s v="British Columbia"/>
    <s v="West"/>
    <s v="Home Office"/>
    <s v="Furniture"/>
    <x v="4"/>
    <n v="0.44"/>
  </r>
  <r>
    <s v="Noel Staavos"/>
    <n v="42691"/>
    <x v="1199"/>
    <d v="2010-05-28T00:00:00"/>
    <x v="7"/>
    <s v="2010"/>
    <n v="4"/>
    <b v="0"/>
    <x v="0"/>
    <n v="7"/>
    <n v="1069.6400000000001"/>
    <n v="0.09"/>
    <s v="Regular Air"/>
    <n v="-139.75"/>
    <n v="161.55000000000001"/>
    <n v="19.989999999999998"/>
    <s v="British Columbia"/>
    <s v="West"/>
    <s v="Home Office"/>
    <s v="Office Supplies"/>
    <x v="0"/>
    <n v="0.66"/>
  </r>
  <r>
    <s v="David Bremer"/>
    <n v="42919"/>
    <x v="859"/>
    <d v="2011-10-07T00:00:00"/>
    <x v="0"/>
    <s v="2011"/>
    <n v="1"/>
    <b v="0"/>
    <x v="4"/>
    <n v="7"/>
    <n v="1143.4285"/>
    <n v="0.04"/>
    <s v="Express Air"/>
    <n v="-475.66"/>
    <n v="195.99"/>
    <n v="4.2"/>
    <s v="British Columbia"/>
    <s v="West"/>
    <s v="Corporate"/>
    <s v="Technology"/>
    <x v="3"/>
    <n v="0.56000000000000005"/>
  </r>
  <r>
    <s v="Bryan Spruell"/>
    <n v="43010"/>
    <x v="1018"/>
    <d v="2012-10-09T00:00:00"/>
    <x v="0"/>
    <s v="2012"/>
    <n v="0"/>
    <s v="FREE DELIVERY"/>
    <x v="5"/>
    <n v="40"/>
    <n v="233.2"/>
    <n v="0"/>
    <s v="Regular Air"/>
    <n v="74.83"/>
    <n v="5.68"/>
    <n v="1.46"/>
    <s v="British Columbia"/>
    <s v="West"/>
    <s v="Home Office"/>
    <s v="Office Supplies"/>
    <x v="5"/>
    <n v="0.39"/>
  </r>
  <r>
    <s v="Bryan Spruell"/>
    <n v="43010"/>
    <x v="1018"/>
    <d v="2012-10-11T00:00:00"/>
    <x v="0"/>
    <s v="2012"/>
    <n v="2"/>
    <b v="0"/>
    <x v="5"/>
    <n v="24"/>
    <n v="245.53"/>
    <n v="0.02"/>
    <s v="Regular Air"/>
    <n v="83.16"/>
    <n v="10.14"/>
    <n v="2.27"/>
    <s v="British Columbia"/>
    <s v="West"/>
    <s v="Home Office"/>
    <s v="Office Supplies"/>
    <x v="5"/>
    <n v="0.36"/>
  </r>
  <r>
    <s v="Adam Hart"/>
    <n v="43043"/>
    <x v="381"/>
    <d v="2012-04-16T00:00:00"/>
    <x v="8"/>
    <s v="2012"/>
    <n v="2"/>
    <b v="0"/>
    <x v="5"/>
    <n v="4"/>
    <n v="904.12"/>
    <n v="7.0000000000000007E-2"/>
    <s v="Regular Air"/>
    <n v="28.81"/>
    <n v="225.04"/>
    <n v="11.79"/>
    <s v="British Columbia"/>
    <s v="West"/>
    <s v="Corporate"/>
    <s v="Office Supplies"/>
    <x v="1"/>
    <n v="0.42"/>
  </r>
  <r>
    <s v="Bobby Elias"/>
    <n v="43170"/>
    <x v="1130"/>
    <d v="2010-05-20T00:00:00"/>
    <x v="7"/>
    <s v="2010"/>
    <n v="7"/>
    <b v="0"/>
    <x v="0"/>
    <n v="25"/>
    <n v="7667.78"/>
    <n v="0.04"/>
    <s v="Delivery Truck"/>
    <n v="1494.01"/>
    <n v="306.14"/>
    <n v="26.53"/>
    <s v="British Columbia"/>
    <s v="West"/>
    <s v="Small Business"/>
    <s v="Technology"/>
    <x v="16"/>
    <n v="0.56000000000000005"/>
  </r>
  <r>
    <s v="Bobby Elias"/>
    <n v="43170"/>
    <x v="1130"/>
    <d v="2010-05-17T00:00:00"/>
    <x v="7"/>
    <s v="2010"/>
    <n v="4"/>
    <b v="0"/>
    <x v="0"/>
    <n v="40"/>
    <n v="1305.8499999999999"/>
    <n v="0"/>
    <s v="Regular Air"/>
    <n v="65.010000000000005"/>
    <n v="30.98"/>
    <n v="17.079999999999998"/>
    <s v="British Columbia"/>
    <s v="West"/>
    <s v="Small Business"/>
    <s v="Office Supplies"/>
    <x v="5"/>
    <n v="0.4"/>
  </r>
  <r>
    <s v="Damala Kotsonis"/>
    <n v="43397"/>
    <x v="1275"/>
    <d v="2011-05-13T00:00:00"/>
    <x v="7"/>
    <s v="2011"/>
    <n v="1"/>
    <b v="0"/>
    <x v="5"/>
    <n v="35"/>
    <n v="2130.31"/>
    <n v="0.08"/>
    <s v="Delivery Truck"/>
    <n v="-319.26"/>
    <n v="60.89"/>
    <n v="32.409999999999997"/>
    <s v="British Columbia"/>
    <s v="West"/>
    <s v="Corporate"/>
    <s v="Furniture"/>
    <x v="14"/>
    <n v="0.56000000000000005"/>
  </r>
  <r>
    <s v="Jill Matthias"/>
    <n v="43494"/>
    <x v="65"/>
    <d v="2012-01-04T00:00:00"/>
    <x v="10"/>
    <s v="2012"/>
    <n v="1"/>
    <b v="0"/>
    <x v="4"/>
    <n v="2"/>
    <n v="3668.28"/>
    <n v="0.09"/>
    <s v="Regular Air"/>
    <n v="-4858.67"/>
    <n v="1938.02"/>
    <n v="13.99"/>
    <s v="British Columbia"/>
    <s v="West"/>
    <s v="Consumer"/>
    <s v="Technology"/>
    <x v="16"/>
    <n v="0.38"/>
  </r>
  <r>
    <s v="Tim Taslimi"/>
    <n v="43682"/>
    <x v="1072"/>
    <d v="2012-08-29T00:00:00"/>
    <x v="2"/>
    <s v="2012"/>
    <n v="2"/>
    <b v="0"/>
    <x v="4"/>
    <n v="14"/>
    <n v="1849.6"/>
    <n v="0.06"/>
    <s v="Regular Air"/>
    <n v="62.16"/>
    <n v="155.99"/>
    <n v="8.99"/>
    <s v="British Columbia"/>
    <s v="West"/>
    <s v="Corporate"/>
    <s v="Technology"/>
    <x v="3"/>
    <n v="0.55000000000000004"/>
  </r>
  <r>
    <s v="Grant Thornton"/>
    <n v="43814"/>
    <x v="552"/>
    <d v="2011-01-10T00:00:00"/>
    <x v="10"/>
    <s v="2011"/>
    <n v="1"/>
    <b v="0"/>
    <x v="4"/>
    <n v="40"/>
    <n v="197.1"/>
    <n v="0.09"/>
    <s v="Regular Air"/>
    <n v="-12.88"/>
    <n v="5.28"/>
    <n v="2.99"/>
    <s v="British Columbia"/>
    <s v="West"/>
    <s v="Corporate"/>
    <s v="Office Supplies"/>
    <x v="2"/>
    <n v="0.37"/>
  </r>
  <r>
    <s v="Grant Thornton"/>
    <n v="43814"/>
    <x v="552"/>
    <d v="2011-01-10T00:00:00"/>
    <x v="10"/>
    <s v="2011"/>
    <n v="1"/>
    <b v="0"/>
    <x v="4"/>
    <n v="47"/>
    <n v="199.48"/>
    <n v="0.03"/>
    <s v="Regular Air"/>
    <n v="13.8"/>
    <n v="4.2"/>
    <n v="2.2599999999999998"/>
    <s v="British Columbia"/>
    <s v="West"/>
    <s v="Corporate"/>
    <s v="Office Supplies"/>
    <x v="5"/>
    <n v="0.36"/>
  </r>
  <r>
    <s v="Corey Catlett"/>
    <n v="43815"/>
    <x v="502"/>
    <d v="2012-06-14T00:00:00"/>
    <x v="3"/>
    <s v="2012"/>
    <n v="1"/>
    <b v="0"/>
    <x v="3"/>
    <n v="40"/>
    <n v="635.59"/>
    <n v="7.0000000000000007E-2"/>
    <s v="Regular Air"/>
    <n v="202.83"/>
    <n v="16.510000000000002"/>
    <n v="2.99"/>
    <s v="British Columbia"/>
    <s v="West"/>
    <s v="Home Office"/>
    <s v="Office Supplies"/>
    <x v="2"/>
    <n v="0.37"/>
  </r>
  <r>
    <s v="Corey Catlett"/>
    <n v="43815"/>
    <x v="502"/>
    <d v="2012-06-14T00:00:00"/>
    <x v="3"/>
    <s v="2012"/>
    <n v="1"/>
    <b v="0"/>
    <x v="3"/>
    <n v="22"/>
    <n v="1251.4000000000001"/>
    <n v="0.01"/>
    <s v="Regular Air"/>
    <n v="539.45000000000005"/>
    <n v="55.48"/>
    <n v="6.79"/>
    <s v="British Columbia"/>
    <s v="West"/>
    <s v="Home Office"/>
    <s v="Office Supplies"/>
    <x v="5"/>
    <n v="0.37"/>
  </r>
  <r>
    <s v="Corey Catlett"/>
    <n v="43815"/>
    <x v="502"/>
    <d v="2012-06-14T00:00:00"/>
    <x v="3"/>
    <s v="2012"/>
    <n v="1"/>
    <b v="0"/>
    <x v="3"/>
    <n v="45"/>
    <n v="3577.81"/>
    <n v="0.03"/>
    <s v="Regular Air"/>
    <n v="-1097.97"/>
    <n v="78.8"/>
    <n v="35"/>
    <s v="British Columbia"/>
    <s v="West"/>
    <s v="Home Office"/>
    <s v="Office Supplies"/>
    <x v="0"/>
    <n v="0.83"/>
  </r>
  <r>
    <s v="Deborah Brumfield"/>
    <n v="43844"/>
    <x v="1044"/>
    <d v="2010-10-31T00:00:00"/>
    <x v="0"/>
    <s v="2010"/>
    <n v="0"/>
    <s v="FREE DELIVERY"/>
    <x v="1"/>
    <n v="25"/>
    <n v="1009.8680000000001"/>
    <n v="0.02"/>
    <s v="Regular Air"/>
    <n v="170.57"/>
    <n v="45.99"/>
    <n v="4.99"/>
    <s v="British Columbia"/>
    <s v="West"/>
    <s v="Small Business"/>
    <s v="Technology"/>
    <x v="3"/>
    <n v="0.56000000000000005"/>
  </r>
  <r>
    <s v="Jill Matthias"/>
    <n v="43846"/>
    <x v="799"/>
    <d v="2009-02-27T00:00:00"/>
    <x v="5"/>
    <s v="2009"/>
    <n v="1"/>
    <b v="0"/>
    <x v="1"/>
    <n v="9"/>
    <n v="31.36"/>
    <n v="0.1"/>
    <s v="Regular Air"/>
    <n v="-8.2799999999999994"/>
    <n v="3.6"/>
    <n v="2.2000000000000002"/>
    <s v="British Columbia"/>
    <s v="West"/>
    <s v="Consumer"/>
    <s v="Office Supplies"/>
    <x v="5"/>
    <n v="0.39"/>
  </r>
  <r>
    <s v="Harold Dahlen"/>
    <n v="43974"/>
    <x v="108"/>
    <d v="2009-09-17T00:00:00"/>
    <x v="11"/>
    <s v="2009"/>
    <n v="1"/>
    <b v="0"/>
    <x v="3"/>
    <n v="8"/>
    <n v="64.23"/>
    <n v="0.03"/>
    <s v="Regular Air"/>
    <n v="15.83"/>
    <n v="7.64"/>
    <n v="1.39"/>
    <s v="British Columbia"/>
    <s v="West"/>
    <s v="Corporate"/>
    <s v="Office Supplies"/>
    <x v="8"/>
    <n v="0.36"/>
  </r>
  <r>
    <s v="Dan Campbell"/>
    <n v="44000"/>
    <x v="720"/>
    <d v="2012-10-04T00:00:00"/>
    <x v="0"/>
    <s v="2012"/>
    <n v="0"/>
    <s v="FREE DELIVERY"/>
    <x v="3"/>
    <n v="17"/>
    <n v="119.51"/>
    <n v="0.06"/>
    <s v="Regular Air"/>
    <n v="-51.3"/>
    <n v="7.1"/>
    <n v="6.05"/>
    <s v="British Columbia"/>
    <s v="West"/>
    <s v="Small Business"/>
    <s v="Office Supplies"/>
    <x v="2"/>
    <n v="0.39"/>
  </r>
  <r>
    <s v="Dan Campbell"/>
    <n v="44000"/>
    <x v="720"/>
    <d v="2012-10-05T00:00:00"/>
    <x v="0"/>
    <s v="2012"/>
    <n v="1"/>
    <b v="0"/>
    <x v="3"/>
    <n v="19"/>
    <n v="332.38"/>
    <n v="0.05"/>
    <s v="Regular Air"/>
    <n v="89.95"/>
    <n v="17.78"/>
    <n v="5.03"/>
    <s v="British Columbia"/>
    <s v="West"/>
    <s v="Small Business"/>
    <s v="Furniture"/>
    <x v="4"/>
    <n v="0.54"/>
  </r>
  <r>
    <s v="Maris LaWare"/>
    <n v="44003"/>
    <x v="1150"/>
    <d v="2011-11-21T00:00:00"/>
    <x v="6"/>
    <s v="2011"/>
    <n v="4"/>
    <b v="0"/>
    <x v="0"/>
    <n v="38"/>
    <n v="202.42"/>
    <n v="0.09"/>
    <s v="Regular Air"/>
    <n v="0.86"/>
    <n v="5.34"/>
    <n v="2.99"/>
    <s v="British Columbia"/>
    <s v="West"/>
    <s v="Home Office"/>
    <s v="Office Supplies"/>
    <x v="2"/>
    <n v="0.38"/>
  </r>
  <r>
    <s v="Elizabeth Moffitt"/>
    <n v="44069"/>
    <x v="670"/>
    <d v="2009-01-04T00:00:00"/>
    <x v="10"/>
    <s v="2009"/>
    <n v="2"/>
    <b v="0"/>
    <x v="5"/>
    <n v="16"/>
    <n v="137.63"/>
    <n v="0.09"/>
    <s v="Express Air"/>
    <n v="26.71"/>
    <n v="9.11"/>
    <n v="2.15"/>
    <s v="British Columbia"/>
    <s v="West"/>
    <s v="Consumer"/>
    <s v="Office Supplies"/>
    <x v="5"/>
    <n v="0.4"/>
  </r>
  <r>
    <s v="Elizabeth Moffitt"/>
    <n v="44069"/>
    <x v="670"/>
    <d v="2009-01-02T00:00:00"/>
    <x v="10"/>
    <s v="2009"/>
    <n v="0"/>
    <s v="FREE DELIVERY"/>
    <x v="5"/>
    <n v="43"/>
    <n v="614.79999999999995"/>
    <n v="0.08"/>
    <s v="Regular Air"/>
    <n v="247.79"/>
    <n v="15.04"/>
    <n v="1.97"/>
    <s v="British Columbia"/>
    <s v="West"/>
    <s v="Consumer"/>
    <s v="Office Supplies"/>
    <x v="5"/>
    <n v="0.39"/>
  </r>
  <r>
    <s v="Alan Schoenberger"/>
    <n v="44099"/>
    <x v="133"/>
    <d v="2012-03-14T00:00:00"/>
    <x v="4"/>
    <s v="2012"/>
    <n v="2"/>
    <b v="0"/>
    <x v="4"/>
    <n v="34"/>
    <n v="11823.52"/>
    <n v="0.1"/>
    <s v="Regular Air"/>
    <n v="4592.74"/>
    <n v="367.99"/>
    <n v="19.989999999999998"/>
    <s v="British Columbia"/>
    <s v="West"/>
    <s v="Corporate"/>
    <s v="Office Supplies"/>
    <x v="2"/>
    <n v="0.4"/>
  </r>
  <r>
    <s v="Alan Schoenberger"/>
    <n v="44099"/>
    <x v="133"/>
    <d v="2012-03-14T00:00:00"/>
    <x v="4"/>
    <s v="2012"/>
    <n v="2"/>
    <b v="0"/>
    <x v="4"/>
    <n v="19"/>
    <n v="80.81"/>
    <n v="0.1"/>
    <s v="Regular Air"/>
    <n v="-67.459999999999994"/>
    <n v="4.24"/>
    <n v="5.41"/>
    <s v="British Columbia"/>
    <s v="West"/>
    <s v="Corporate"/>
    <s v="Office Supplies"/>
    <x v="2"/>
    <n v="0.35"/>
  </r>
  <r>
    <s v="Mark Packer"/>
    <n v="44133"/>
    <x v="1288"/>
    <d v="2010-01-07T00:00:00"/>
    <x v="10"/>
    <s v="2010"/>
    <n v="1"/>
    <b v="0"/>
    <x v="1"/>
    <n v="35"/>
    <n v="181.15"/>
    <n v="0.06"/>
    <s v="Regular Air"/>
    <n v="-46.68"/>
    <n v="5.28"/>
    <n v="3.96"/>
    <s v="British Columbia"/>
    <s v="West"/>
    <s v="Small Business"/>
    <s v="Furniture"/>
    <x v="4"/>
    <n v="0.54"/>
  </r>
  <r>
    <s v="Juliana Krohn"/>
    <n v="44261"/>
    <x v="75"/>
    <d v="2012-03-25T00:00:00"/>
    <x v="4"/>
    <s v="2012"/>
    <n v="2"/>
    <b v="0"/>
    <x v="1"/>
    <n v="31"/>
    <n v="13064.06"/>
    <n v="0.01"/>
    <s v="Express Air"/>
    <n v="5979.56"/>
    <n v="420.98"/>
    <n v="19.989999999999998"/>
    <s v="British Columbia"/>
    <s v="West"/>
    <s v="Corporate"/>
    <s v="Office Supplies"/>
    <x v="2"/>
    <n v="0.35"/>
  </r>
  <r>
    <s v="Juliana Krohn"/>
    <n v="44261"/>
    <x v="75"/>
    <d v="2012-03-25T00:00:00"/>
    <x v="4"/>
    <s v="2012"/>
    <n v="2"/>
    <b v="0"/>
    <x v="1"/>
    <n v="34"/>
    <n v="4771.8900000000003"/>
    <n v="0.05"/>
    <s v="Delivery Truck"/>
    <n v="-427.99"/>
    <n v="140.97999999999999"/>
    <n v="36.090000000000003"/>
    <s v="British Columbia"/>
    <s v="West"/>
    <s v="Corporate"/>
    <s v="Furniture"/>
    <x v="9"/>
    <n v="0.77"/>
  </r>
  <r>
    <s v="Juliana Krohn"/>
    <n v="44261"/>
    <x v="75"/>
    <d v="2012-03-24T00:00:00"/>
    <x v="4"/>
    <s v="2012"/>
    <n v="1"/>
    <b v="0"/>
    <x v="1"/>
    <n v="1"/>
    <n v="3360.3"/>
    <n v="0.05"/>
    <s v="Delivery Truck"/>
    <n v="-7961.43"/>
    <n v="3502.14"/>
    <n v="8.73"/>
    <s v="British Columbia"/>
    <s v="West"/>
    <s v="Corporate"/>
    <s v="Technology"/>
    <x v="16"/>
    <n v="0.56999999999999995"/>
  </r>
  <r>
    <s v="Juliana Krohn"/>
    <n v="44261"/>
    <x v="75"/>
    <d v="2012-03-26T00:00:00"/>
    <x v="4"/>
    <s v="2012"/>
    <n v="3"/>
    <b v="0"/>
    <x v="1"/>
    <n v="10"/>
    <n v="306.66300000000001"/>
    <n v="7.0000000000000007E-2"/>
    <s v="Regular Air"/>
    <n v="-17.41"/>
    <n v="35.99"/>
    <n v="5.99"/>
    <s v="British Columbia"/>
    <s v="West"/>
    <s v="Corporate"/>
    <s v="Technology"/>
    <x v="3"/>
    <n v="0.38"/>
  </r>
  <r>
    <s v="Barry Weirich"/>
    <n v="44323"/>
    <x v="367"/>
    <d v="2012-08-09T00:00:00"/>
    <x v="2"/>
    <s v="2012"/>
    <n v="2"/>
    <b v="0"/>
    <x v="4"/>
    <n v="27"/>
    <n v="21320.58"/>
    <n v="0.09"/>
    <s v="Delivery Truck"/>
    <n v="5381.02"/>
    <n v="810.98"/>
    <n v="16.059999999999999"/>
    <s v="British Columbia"/>
    <s v="West"/>
    <s v="Corporate"/>
    <s v="Technology"/>
    <x v="16"/>
    <n v="0.56000000000000005"/>
  </r>
  <r>
    <s v="Christy Brittain"/>
    <n v="44517"/>
    <x v="872"/>
    <d v="2009-04-24T00:00:00"/>
    <x v="8"/>
    <s v="2009"/>
    <n v="1"/>
    <b v="0"/>
    <x v="4"/>
    <n v="5"/>
    <n v="32.5"/>
    <n v="0.03"/>
    <s v="Regular Air"/>
    <n v="-16.670000000000002"/>
    <n v="5.28"/>
    <n v="5.61"/>
    <s v="British Columbia"/>
    <s v="West"/>
    <s v="Consumer"/>
    <s v="Office Supplies"/>
    <x v="5"/>
    <n v="0.4"/>
  </r>
  <r>
    <s v="Bill Shonely"/>
    <n v="44549"/>
    <x v="520"/>
    <d v="2012-01-23T00:00:00"/>
    <x v="10"/>
    <s v="2012"/>
    <n v="1"/>
    <b v="0"/>
    <x v="4"/>
    <n v="5"/>
    <n v="11.25"/>
    <n v="0.08"/>
    <s v="Regular Air"/>
    <n v="-4.96"/>
    <n v="2.08"/>
    <n v="1.49"/>
    <s v="British Columbia"/>
    <s v="West"/>
    <s v="Small Business"/>
    <s v="Office Supplies"/>
    <x v="2"/>
    <n v="0.38"/>
  </r>
  <r>
    <s v="Debra Catini"/>
    <n v="44679"/>
    <x v="1388"/>
    <d v="2012-06-04T00:00:00"/>
    <x v="3"/>
    <s v="2012"/>
    <n v="1"/>
    <b v="0"/>
    <x v="4"/>
    <n v="22"/>
    <n v="127.51"/>
    <n v="7.0000000000000007E-2"/>
    <s v="Regular Air"/>
    <n v="26.74"/>
    <n v="5.98"/>
    <n v="1.49"/>
    <s v="British Columbia"/>
    <s v="West"/>
    <s v="Small Business"/>
    <s v="Office Supplies"/>
    <x v="2"/>
    <n v="0.39"/>
  </r>
  <r>
    <s v="Debra Catini"/>
    <n v="44679"/>
    <x v="1388"/>
    <d v="2012-06-05T00:00:00"/>
    <x v="3"/>
    <s v="2012"/>
    <n v="2"/>
    <b v="0"/>
    <x v="4"/>
    <n v="35"/>
    <n v="2004.22"/>
    <n v="0.08"/>
    <s v="Regular Air"/>
    <n v="338.91"/>
    <n v="60.65"/>
    <n v="12.23"/>
    <s v="British Columbia"/>
    <s v="West"/>
    <s v="Small Business"/>
    <s v="Furniture"/>
    <x v="4"/>
    <n v="0.64"/>
  </r>
  <r>
    <s v="Tamara Willingham"/>
    <n v="44836"/>
    <x v="82"/>
    <d v="2009-09-12T00:00:00"/>
    <x v="11"/>
    <s v="2009"/>
    <n v="1"/>
    <b v="0"/>
    <x v="4"/>
    <n v="21"/>
    <n v="125.79"/>
    <n v="0.02"/>
    <s v="Regular Air"/>
    <n v="28.53"/>
    <n v="5.98"/>
    <n v="1.49"/>
    <s v="British Columbia"/>
    <s v="West"/>
    <s v="Corporate"/>
    <s v="Office Supplies"/>
    <x v="2"/>
    <n v="0.39"/>
  </r>
  <r>
    <s v="Emily Phan"/>
    <n v="45120"/>
    <x v="945"/>
    <d v="2009-04-10T00:00:00"/>
    <x v="8"/>
    <s v="2009"/>
    <n v="1"/>
    <b v="0"/>
    <x v="5"/>
    <n v="39"/>
    <n v="14591.44"/>
    <n v="7.0000000000000007E-2"/>
    <s v="Delivery Truck"/>
    <n v="5475.8"/>
    <n v="400.97"/>
    <n v="48.26"/>
    <s v="British Columbia"/>
    <s v="West"/>
    <s v="Consumer"/>
    <s v="Technology"/>
    <x v="16"/>
    <n v="0.36"/>
  </r>
  <r>
    <s v="Juliana Krohn"/>
    <n v="45158"/>
    <x v="623"/>
    <d v="2010-04-12T00:00:00"/>
    <x v="8"/>
    <s v="2010"/>
    <n v="2"/>
    <b v="0"/>
    <x v="0"/>
    <n v="40"/>
    <n v="375.52"/>
    <n v="0.09"/>
    <s v="Regular Air"/>
    <n v="131.69999999999999"/>
    <n v="9.68"/>
    <n v="2.0299999999999998"/>
    <s v="British Columbia"/>
    <s v="West"/>
    <s v="Corporate"/>
    <s v="Office Supplies"/>
    <x v="5"/>
    <n v="0.37"/>
  </r>
  <r>
    <s v="Juliana Krohn"/>
    <n v="45158"/>
    <x v="623"/>
    <d v="2010-04-15T00:00:00"/>
    <x v="8"/>
    <s v="2010"/>
    <n v="5"/>
    <b v="0"/>
    <x v="0"/>
    <n v="15"/>
    <n v="63.84"/>
    <n v="0.03"/>
    <s v="Express Air"/>
    <n v="23.52"/>
    <n v="3.78"/>
    <n v="0.71"/>
    <s v="British Columbia"/>
    <s v="West"/>
    <s v="Corporate"/>
    <s v="Office Supplies"/>
    <x v="6"/>
    <n v="0.39"/>
  </r>
  <r>
    <s v="Corey Lock"/>
    <n v="45254"/>
    <x v="1069"/>
    <d v="2010-07-27T00:00:00"/>
    <x v="1"/>
    <s v="2010"/>
    <n v="1"/>
    <b v="0"/>
    <x v="1"/>
    <n v="45"/>
    <n v="3327.84"/>
    <n v="0.06"/>
    <s v="Delivery Truck"/>
    <n v="-3033.57"/>
    <n v="70.89"/>
    <n v="89.3"/>
    <s v="British Columbia"/>
    <s v="West"/>
    <s v="Home Office"/>
    <s v="Furniture"/>
    <x v="10"/>
    <n v="0.69"/>
  </r>
  <r>
    <s v="Peter Buhler"/>
    <n v="45315"/>
    <x v="1389"/>
    <d v="2012-04-21T00:00:00"/>
    <x v="8"/>
    <s v="2012"/>
    <n v="1"/>
    <b v="0"/>
    <x v="4"/>
    <n v="32"/>
    <n v="1141.9000000000001"/>
    <n v="0.02"/>
    <s v="Regular Air"/>
    <n v="175.32"/>
    <n v="34.76"/>
    <n v="8.2200000000000006"/>
    <s v="British Columbia"/>
    <s v="West"/>
    <s v="Consumer"/>
    <s v="Office Supplies"/>
    <x v="0"/>
    <n v="0.56999999999999995"/>
  </r>
  <r>
    <s v="Charles Crestani"/>
    <n v="45380"/>
    <x v="1390"/>
    <d v="2009-05-01T00:00:00"/>
    <x v="7"/>
    <s v="2009"/>
    <n v="1"/>
    <b v="0"/>
    <x v="5"/>
    <n v="34"/>
    <n v="1912.9845"/>
    <n v="0.06"/>
    <s v="Express Air"/>
    <n v="288.08999999999997"/>
    <n v="65.989999999999995"/>
    <n v="8.8000000000000007"/>
    <s v="British Columbia"/>
    <s v="West"/>
    <s v="Consumer"/>
    <s v="Technology"/>
    <x v="3"/>
    <n v="0.57999999999999996"/>
  </r>
  <r>
    <s v="Charles Crestani"/>
    <n v="45380"/>
    <x v="1390"/>
    <d v="2009-05-02T00:00:00"/>
    <x v="7"/>
    <s v="2009"/>
    <n v="2"/>
    <b v="0"/>
    <x v="5"/>
    <n v="24"/>
    <n v="4170.8649999999998"/>
    <n v="0"/>
    <s v="Express Air"/>
    <n v="1030.51"/>
    <n v="195.99"/>
    <n v="4.2"/>
    <s v="British Columbia"/>
    <s v="West"/>
    <s v="Consumer"/>
    <s v="Technology"/>
    <x v="3"/>
    <n v="0.56999999999999995"/>
  </r>
  <r>
    <s v="Damala Kotsonis"/>
    <n v="45409"/>
    <x v="68"/>
    <d v="2010-04-15T00:00:00"/>
    <x v="8"/>
    <s v="2010"/>
    <n v="3"/>
    <b v="0"/>
    <x v="5"/>
    <n v="11"/>
    <n v="3427.31"/>
    <n v="0.1"/>
    <s v="Delivery Truck"/>
    <n v="124.36"/>
    <n v="320.98"/>
    <n v="58.95"/>
    <s v="British Columbia"/>
    <s v="West"/>
    <s v="Corporate"/>
    <s v="Furniture"/>
    <x v="14"/>
    <n v="0.56999999999999995"/>
  </r>
  <r>
    <s v="Damala Kotsonis"/>
    <n v="45409"/>
    <x v="68"/>
    <d v="2010-04-13T00:00:00"/>
    <x v="8"/>
    <s v="2010"/>
    <n v="1"/>
    <b v="0"/>
    <x v="5"/>
    <n v="10"/>
    <n v="36.26"/>
    <n v="0.08"/>
    <s v="Regular Air"/>
    <n v="-28.37"/>
    <n v="3.28"/>
    <n v="3.97"/>
    <s v="British Columbia"/>
    <s v="West"/>
    <s v="Corporate"/>
    <s v="Office Supplies"/>
    <x v="12"/>
    <n v="0.56000000000000005"/>
  </r>
  <r>
    <s v="Damala Kotsonis"/>
    <n v="45409"/>
    <x v="68"/>
    <d v="2010-04-15T00:00:00"/>
    <x v="8"/>
    <s v="2010"/>
    <n v="3"/>
    <b v="0"/>
    <x v="5"/>
    <n v="50"/>
    <n v="893.13750000000005"/>
    <n v="0"/>
    <s v="Regular Air"/>
    <n v="11"/>
    <n v="20.99"/>
    <n v="1.25"/>
    <s v="British Columbia"/>
    <s v="West"/>
    <s v="Corporate"/>
    <s v="Technology"/>
    <x v="3"/>
    <n v="0.83"/>
  </r>
  <r>
    <s v="Grant Thornton"/>
    <n v="45539"/>
    <x v="137"/>
    <d v="2009-08-04T00:00:00"/>
    <x v="2"/>
    <s v="2009"/>
    <n v="2"/>
    <b v="0"/>
    <x v="3"/>
    <n v="15"/>
    <n v="269.2"/>
    <n v="0.02"/>
    <s v="Express Air"/>
    <n v="69.61"/>
    <n v="16.48"/>
    <n v="1.99"/>
    <s v="British Columbia"/>
    <s v="West"/>
    <s v="Corporate"/>
    <s v="Technology"/>
    <x v="7"/>
    <n v="0.42"/>
  </r>
  <r>
    <s v="Grant Thornton"/>
    <n v="45539"/>
    <x v="137"/>
    <d v="2009-08-04T00:00:00"/>
    <x v="2"/>
    <s v="2009"/>
    <n v="2"/>
    <b v="0"/>
    <x v="3"/>
    <n v="27"/>
    <n v="87.33"/>
    <n v="0.08"/>
    <s v="Regular Air"/>
    <n v="13.82"/>
    <n v="3.38"/>
    <n v="0.85"/>
    <s v="British Columbia"/>
    <s v="West"/>
    <s v="Corporate"/>
    <s v="Office Supplies"/>
    <x v="12"/>
    <n v="0.48"/>
  </r>
  <r>
    <s v="Nora Paige"/>
    <n v="45605"/>
    <x v="623"/>
    <d v="2010-04-12T00:00:00"/>
    <x v="8"/>
    <s v="2010"/>
    <n v="2"/>
    <b v="0"/>
    <x v="4"/>
    <n v="7"/>
    <n v="1494.27"/>
    <n v="0.05"/>
    <s v="Delivery Truck"/>
    <n v="-248.78"/>
    <n v="212.6"/>
    <n v="52.2"/>
    <s v="British Columbia"/>
    <s v="West"/>
    <s v="Small Business"/>
    <s v="Furniture"/>
    <x v="10"/>
    <n v="0.64"/>
  </r>
  <r>
    <s v="Karen Carlisle"/>
    <n v="45664"/>
    <x v="1391"/>
    <d v="2012-06-10T00:00:00"/>
    <x v="3"/>
    <s v="2012"/>
    <n v="1"/>
    <b v="0"/>
    <x v="3"/>
    <n v="24"/>
    <n v="473.03"/>
    <n v="0.09"/>
    <s v="Regular Air"/>
    <n v="26.27"/>
    <n v="19.98"/>
    <n v="10.49"/>
    <s v="British Columbia"/>
    <s v="West"/>
    <s v="Home Office"/>
    <s v="Furniture"/>
    <x v="4"/>
    <n v="0.49"/>
  </r>
  <r>
    <s v="Charles Crestani"/>
    <n v="45671"/>
    <x v="1126"/>
    <d v="2011-06-19T00:00:00"/>
    <x v="3"/>
    <s v="2011"/>
    <n v="7"/>
    <b v="0"/>
    <x v="0"/>
    <n v="13"/>
    <n v="126.68"/>
    <n v="0.05"/>
    <s v="Regular Air"/>
    <n v="7"/>
    <n v="9.77"/>
    <n v="6.02"/>
    <s v="British Columbia"/>
    <s v="West"/>
    <s v="Consumer"/>
    <s v="Furniture"/>
    <x v="4"/>
    <n v="0.48"/>
  </r>
  <r>
    <s v="Keith Herrera"/>
    <n v="45728"/>
    <x v="1074"/>
    <d v="2010-06-22T00:00:00"/>
    <x v="3"/>
    <s v="2010"/>
    <n v="1"/>
    <b v="0"/>
    <x v="1"/>
    <n v="49"/>
    <n v="1711.79"/>
    <n v="0.01"/>
    <s v="Regular Air"/>
    <n v="812.32"/>
    <n v="33.29"/>
    <n v="1.99"/>
    <s v="British Columbia"/>
    <s v="West"/>
    <s v="Small Business"/>
    <s v="Technology"/>
    <x v="7"/>
    <n v="0.41"/>
  </r>
  <r>
    <s v="Barry Weirich"/>
    <n v="45762"/>
    <x v="569"/>
    <d v="2010-07-26T00:00:00"/>
    <x v="1"/>
    <s v="2010"/>
    <n v="5"/>
    <b v="0"/>
    <x v="0"/>
    <n v="21"/>
    <n v="793.85"/>
    <n v="0.01"/>
    <s v="Regular Air"/>
    <n v="308.52999999999997"/>
    <n v="37.94"/>
    <n v="5.08"/>
    <s v="British Columbia"/>
    <s v="West"/>
    <s v="Corporate"/>
    <s v="Office Supplies"/>
    <x v="5"/>
    <n v="0.38"/>
  </r>
  <r>
    <s v="Tony Molinari"/>
    <n v="46151"/>
    <x v="216"/>
    <d v="2009-11-10T00:00:00"/>
    <x v="6"/>
    <s v="2009"/>
    <n v="2"/>
    <b v="0"/>
    <x v="5"/>
    <n v="23"/>
    <n v="203.91"/>
    <n v="0.02"/>
    <s v="Regular Air"/>
    <n v="-35.44"/>
    <n v="8.6"/>
    <n v="6.19"/>
    <s v="British Columbia"/>
    <s v="West"/>
    <s v="Corporate"/>
    <s v="Office Supplies"/>
    <x v="2"/>
    <n v="0.38"/>
  </r>
  <r>
    <s v="Rick Huthwaite"/>
    <n v="46407"/>
    <x v="1347"/>
    <d v="2009-03-28T00:00:00"/>
    <x v="4"/>
    <s v="2009"/>
    <n v="2"/>
    <b v="0"/>
    <x v="3"/>
    <n v="7"/>
    <n v="38.369999999999997"/>
    <n v="0.1"/>
    <s v="Regular Air"/>
    <n v="-29"/>
    <n v="5.18"/>
    <n v="5.74"/>
    <s v="British Columbia"/>
    <s v="West"/>
    <s v="Corporate"/>
    <s v="Office Supplies"/>
    <x v="2"/>
    <n v="0.36"/>
  </r>
  <r>
    <s v="George Zrebassa"/>
    <n v="46499"/>
    <x v="113"/>
    <d v="2009-06-08T00:00:00"/>
    <x v="3"/>
    <s v="2009"/>
    <n v="1"/>
    <b v="0"/>
    <x v="5"/>
    <n v="1"/>
    <n v="46.94"/>
    <n v="0.06"/>
    <s v="Regular Air"/>
    <n v="-26.54"/>
    <n v="44.01"/>
    <n v="3.5"/>
    <s v="British Columbia"/>
    <s v="West"/>
    <s v="Home Office"/>
    <s v="Office Supplies"/>
    <x v="1"/>
    <n v="0.59"/>
  </r>
  <r>
    <s v="George Zrebassa"/>
    <n v="46499"/>
    <x v="113"/>
    <d v="2009-06-09T00:00:00"/>
    <x v="3"/>
    <s v="2009"/>
    <n v="2"/>
    <b v="0"/>
    <x v="5"/>
    <n v="22"/>
    <n v="89.96"/>
    <n v="7.0000000000000007E-2"/>
    <s v="Regular Air"/>
    <n v="-115.21"/>
    <n v="4.0599999999999996"/>
    <n v="6.89"/>
    <s v="British Columbia"/>
    <s v="West"/>
    <s v="Home Office"/>
    <s v="Office Supplies"/>
    <x v="1"/>
    <n v="0.6"/>
  </r>
  <r>
    <s v="George Zrebassa"/>
    <n v="46499"/>
    <x v="113"/>
    <d v="2009-06-08T00:00:00"/>
    <x v="3"/>
    <s v="2009"/>
    <n v="1"/>
    <b v="0"/>
    <x v="5"/>
    <n v="10"/>
    <n v="12.95"/>
    <n v="0.1"/>
    <s v="Regular Air"/>
    <n v="-6.78"/>
    <n v="1.26"/>
    <n v="0.7"/>
    <s v="British Columbia"/>
    <s v="West"/>
    <s v="Home Office"/>
    <s v="Office Supplies"/>
    <x v="6"/>
    <n v="0.81"/>
  </r>
  <r>
    <s v="Harold Dahlen"/>
    <n v="46631"/>
    <x v="855"/>
    <d v="2012-03-13T00:00:00"/>
    <x v="4"/>
    <s v="2012"/>
    <n v="2"/>
    <b v="0"/>
    <x v="3"/>
    <n v="39"/>
    <n v="930.84"/>
    <n v="0.05"/>
    <s v="Regular Air"/>
    <n v="-122.12"/>
    <n v="22.84"/>
    <n v="16.920000000000002"/>
    <s v="British Columbia"/>
    <s v="West"/>
    <s v="Corporate"/>
    <s v="Office Supplies"/>
    <x v="5"/>
    <n v="0.39"/>
  </r>
  <r>
    <s v="Aaron Hawkins"/>
    <n v="46662"/>
    <x v="1047"/>
    <d v="2011-12-31T00:00:00"/>
    <x v="9"/>
    <s v="2011"/>
    <n v="2"/>
    <b v="0"/>
    <x v="5"/>
    <n v="8"/>
    <n v="57.22"/>
    <n v="7.0000000000000007E-2"/>
    <s v="Regular Air"/>
    <n v="-27.72"/>
    <n v="6.48"/>
    <n v="6.6"/>
    <s v="British Columbia"/>
    <s v="West"/>
    <s v="Home Office"/>
    <s v="Office Supplies"/>
    <x v="5"/>
    <n v="0.37"/>
  </r>
  <r>
    <s v="Aaron Hawkins"/>
    <n v="46662"/>
    <x v="1047"/>
    <d v="2011-12-31T00:00:00"/>
    <x v="9"/>
    <s v="2011"/>
    <n v="2"/>
    <b v="0"/>
    <x v="5"/>
    <n v="33"/>
    <n v="162"/>
    <n v="0.01"/>
    <s v="Regular Air"/>
    <n v="45.84"/>
    <n v="4.84"/>
    <n v="0.71"/>
    <s v="British Columbia"/>
    <s v="West"/>
    <s v="Home Office"/>
    <s v="Office Supplies"/>
    <x v="12"/>
    <n v="0.52"/>
  </r>
  <r>
    <s v="Aaron Hawkins"/>
    <n v="46662"/>
    <x v="1047"/>
    <d v="2011-12-31T00:00:00"/>
    <x v="9"/>
    <s v="2011"/>
    <n v="2"/>
    <b v="0"/>
    <x v="5"/>
    <n v="48"/>
    <n v="3410.1574999999998"/>
    <n v="0.1"/>
    <s v="Regular Air"/>
    <n v="1137.9100000000001"/>
    <n v="85.99"/>
    <n v="0.99"/>
    <s v="British Columbia"/>
    <s v="West"/>
    <s v="Home Office"/>
    <s v="Technology"/>
    <x v="3"/>
    <n v="0.55000000000000004"/>
  </r>
  <r>
    <s v="Debra Catini"/>
    <n v="46691"/>
    <x v="801"/>
    <d v="2012-06-26T00:00:00"/>
    <x v="3"/>
    <s v="2012"/>
    <n v="2"/>
    <b v="0"/>
    <x v="5"/>
    <n v="47"/>
    <n v="1676.25"/>
    <n v="0.04"/>
    <s v="Regular Air"/>
    <n v="-458.33"/>
    <n v="36.65"/>
    <n v="22.6"/>
    <s v="British Columbia"/>
    <s v="West"/>
    <s v="Small Business"/>
    <s v="Furniture"/>
    <x v="4"/>
    <n v="0.57999999999999996"/>
  </r>
  <r>
    <s v="Karen Carlisle"/>
    <n v="46880"/>
    <x v="122"/>
    <d v="2010-07-05T00:00:00"/>
    <x v="1"/>
    <s v="2010"/>
    <n v="2"/>
    <b v="0"/>
    <x v="5"/>
    <n v="1"/>
    <n v="29.99"/>
    <n v="7.0000000000000007E-2"/>
    <s v="Regular Air"/>
    <n v="-8.8800000000000008"/>
    <n v="21.98"/>
    <n v="8.32"/>
    <s v="British Columbia"/>
    <s v="West"/>
    <s v="Corporate"/>
    <s v="Office Supplies"/>
    <x v="5"/>
    <n v="0.39"/>
  </r>
  <r>
    <s v="Roland Fjeld"/>
    <n v="47011"/>
    <x v="450"/>
    <d v="2009-02-21T00:00:00"/>
    <x v="5"/>
    <s v="2009"/>
    <n v="2"/>
    <b v="0"/>
    <x v="1"/>
    <n v="33"/>
    <n v="373.13"/>
    <n v="0.05"/>
    <s v="Regular Air"/>
    <n v="-35.26"/>
    <n v="11.29"/>
    <n v="5.03"/>
    <s v="British Columbia"/>
    <s v="West"/>
    <s v="Corporate"/>
    <s v="Office Supplies"/>
    <x v="0"/>
    <n v="0.59"/>
  </r>
  <r>
    <s v="Tim Taslimi"/>
    <n v="47201"/>
    <x v="861"/>
    <d v="2009-12-29T00:00:00"/>
    <x v="9"/>
    <s v="2009"/>
    <n v="1"/>
    <b v="0"/>
    <x v="5"/>
    <n v="18"/>
    <n v="99.55"/>
    <n v="0.03"/>
    <s v="Express Air"/>
    <n v="-60.9"/>
    <n v="4.9800000000000004"/>
    <n v="4.62"/>
    <s v="British Columbia"/>
    <s v="West"/>
    <s v="Corporate"/>
    <s v="Technology"/>
    <x v="7"/>
    <n v="0.64"/>
  </r>
  <r>
    <s v="Alejandro Savely"/>
    <n v="47457"/>
    <x v="862"/>
    <d v="2009-06-08T00:00:00"/>
    <x v="3"/>
    <s v="2009"/>
    <n v="5"/>
    <b v="0"/>
    <x v="0"/>
    <n v="50"/>
    <n v="8230.77"/>
    <n v="0.05"/>
    <s v="Regular Air"/>
    <n v="1577.02"/>
    <n v="161.55000000000001"/>
    <n v="19.989999999999998"/>
    <s v="British Columbia"/>
    <s v="West"/>
    <s v="Corporate"/>
    <s v="Office Supplies"/>
    <x v="0"/>
    <n v="0.66"/>
  </r>
  <r>
    <s v="Juliana Krohn"/>
    <n v="47522"/>
    <x v="88"/>
    <d v="2012-10-24T00:00:00"/>
    <x v="0"/>
    <s v="2012"/>
    <n v="1"/>
    <b v="0"/>
    <x v="1"/>
    <n v="5"/>
    <n v="80.56"/>
    <n v="0.03"/>
    <s v="Regular Air"/>
    <n v="12.5"/>
    <n v="15.67"/>
    <n v="1.39"/>
    <s v="British Columbia"/>
    <s v="West"/>
    <s v="Corporate"/>
    <s v="Office Supplies"/>
    <x v="8"/>
    <n v="0.38"/>
  </r>
  <r>
    <s v="Dan Campbell"/>
    <n v="47553"/>
    <x v="389"/>
    <d v="2011-05-23T00:00:00"/>
    <x v="7"/>
    <s v="2011"/>
    <n v="1"/>
    <b v="0"/>
    <x v="4"/>
    <n v="49"/>
    <n v="20701.928"/>
    <n v="0.08"/>
    <s v="Delivery Truck"/>
    <n v="3918.54"/>
    <n v="550.98"/>
    <n v="45.7"/>
    <s v="British Columbia"/>
    <s v="West"/>
    <s v="Corporate"/>
    <s v="Furniture"/>
    <x v="10"/>
    <n v="0.71"/>
  </r>
  <r>
    <s v="Bryan Spruell"/>
    <n v="47584"/>
    <x v="1154"/>
    <d v="2010-07-29T00:00:00"/>
    <x v="1"/>
    <s v="2010"/>
    <n v="2"/>
    <b v="0"/>
    <x v="5"/>
    <n v="4"/>
    <n v="20.190000000000001"/>
    <n v="0.03"/>
    <s v="Regular Air"/>
    <n v="1.3"/>
    <n v="4.91"/>
    <n v="0.5"/>
    <s v="British Columbia"/>
    <s v="West"/>
    <s v="Home Office"/>
    <s v="Office Supplies"/>
    <x v="11"/>
    <n v="0.36"/>
  </r>
  <r>
    <s v="Bryan Spruell"/>
    <n v="47584"/>
    <x v="1154"/>
    <d v="2010-07-28T00:00:00"/>
    <x v="1"/>
    <s v="2010"/>
    <n v="1"/>
    <b v="0"/>
    <x v="5"/>
    <n v="43"/>
    <n v="74.989999999999995"/>
    <n v="0.08"/>
    <s v="Regular Air"/>
    <n v="-8.9499999999999993"/>
    <n v="1.82"/>
    <n v="0.83"/>
    <s v="British Columbia"/>
    <s v="West"/>
    <s v="Home Office"/>
    <s v="Office Supplies"/>
    <x v="12"/>
    <n v="0.56999999999999995"/>
  </r>
  <r>
    <s v="Harold Dahlen"/>
    <n v="47683"/>
    <x v="247"/>
    <d v="2010-09-08T00:00:00"/>
    <x v="11"/>
    <s v="2010"/>
    <n v="7"/>
    <b v="0"/>
    <x v="0"/>
    <n v="38"/>
    <n v="81.97"/>
    <n v="0.05"/>
    <s v="Regular Air"/>
    <n v="-148.80000000000001"/>
    <n v="1.98"/>
    <n v="4.7699999999999996"/>
    <s v="British Columbia"/>
    <s v="West"/>
    <s v="Corporate"/>
    <s v="Office Supplies"/>
    <x v="2"/>
    <n v="0.4"/>
  </r>
  <r>
    <s v="Brad Thomas"/>
    <n v="47872"/>
    <x v="686"/>
    <d v="2009-06-14T00:00:00"/>
    <x v="3"/>
    <s v="2009"/>
    <n v="2"/>
    <b v="0"/>
    <x v="5"/>
    <n v="38"/>
    <n v="1756.27"/>
    <n v="0.09"/>
    <s v="Regular Air"/>
    <n v="649.04999999999995"/>
    <n v="46.89"/>
    <n v="5.0999999999999996"/>
    <s v="British Columbia"/>
    <s v="West"/>
    <s v="Home Office"/>
    <s v="Office Supplies"/>
    <x v="1"/>
    <n v="0.46"/>
  </r>
  <r>
    <s v="Brad Thomas"/>
    <n v="47872"/>
    <x v="686"/>
    <d v="2009-06-13T00:00:00"/>
    <x v="3"/>
    <s v="2009"/>
    <n v="1"/>
    <b v="0"/>
    <x v="5"/>
    <n v="50"/>
    <n v="345.58"/>
    <n v="0.05"/>
    <s v="Regular Air"/>
    <n v="-38.04"/>
    <n v="6.64"/>
    <n v="4.95"/>
    <s v="British Columbia"/>
    <s v="West"/>
    <s v="Home Office"/>
    <s v="Furniture"/>
    <x v="4"/>
    <n v="0.37"/>
  </r>
  <r>
    <s v="Tamara Willingham"/>
    <n v="47877"/>
    <x v="531"/>
    <d v="2009-08-31T00:00:00"/>
    <x v="2"/>
    <s v="2009"/>
    <n v="3"/>
    <b v="0"/>
    <x v="4"/>
    <n v="16"/>
    <n v="273.36"/>
    <n v="0.04"/>
    <s v="Regular Air"/>
    <n v="32.25"/>
    <n v="17.239999999999998"/>
    <n v="3.26"/>
    <s v="British Columbia"/>
    <s v="West"/>
    <s v="Home Office"/>
    <s v="Office Supplies"/>
    <x v="15"/>
    <n v="0.56000000000000005"/>
  </r>
  <r>
    <s v="Tamara Willingham"/>
    <n v="47877"/>
    <x v="531"/>
    <d v="2009-08-30T00:00:00"/>
    <x v="2"/>
    <s v="2009"/>
    <n v="2"/>
    <b v="0"/>
    <x v="4"/>
    <n v="19"/>
    <n v="3240.7280000000001"/>
    <n v="7.0000000000000007E-2"/>
    <s v="Delivery Truck"/>
    <n v="-691.31"/>
    <n v="218.75"/>
    <n v="69.64"/>
    <s v="British Columbia"/>
    <s v="West"/>
    <s v="Home Office"/>
    <s v="Furniture"/>
    <x v="10"/>
    <n v="0.77"/>
  </r>
  <r>
    <s v="Tamara Willingham"/>
    <n v="47877"/>
    <x v="531"/>
    <d v="2009-08-30T00:00:00"/>
    <x v="2"/>
    <s v="2009"/>
    <n v="2"/>
    <b v="0"/>
    <x v="4"/>
    <n v="49"/>
    <n v="8058.96"/>
    <n v="0.08"/>
    <s v="Regular Air"/>
    <n v="-1621.38"/>
    <n v="209.37"/>
    <n v="69"/>
    <s v="British Columbia"/>
    <s v="West"/>
    <s v="Home Office"/>
    <s v="Furniture"/>
    <x v="10"/>
    <n v="0.79"/>
  </r>
  <r>
    <s v="Tamara Willingham"/>
    <n v="47879"/>
    <x v="268"/>
    <d v="2012-01-12T00:00:00"/>
    <x v="10"/>
    <s v="2012"/>
    <n v="1"/>
    <b v="0"/>
    <x v="5"/>
    <n v="19"/>
    <n v="172.54"/>
    <n v="0.08"/>
    <s v="Regular Air"/>
    <n v="44.23"/>
    <n v="9.11"/>
    <n v="2.15"/>
    <s v="British Columbia"/>
    <s v="West"/>
    <s v="Corporate"/>
    <s v="Office Supplies"/>
    <x v="5"/>
    <n v="0.4"/>
  </r>
  <r>
    <s v="Brad Thomas"/>
    <n v="47910"/>
    <x v="204"/>
    <d v="2009-08-16T00:00:00"/>
    <x v="2"/>
    <s v="2009"/>
    <n v="1"/>
    <b v="0"/>
    <x v="1"/>
    <n v="30"/>
    <n v="5290.57"/>
    <n v="0.08"/>
    <s v="Regular Air"/>
    <n v="1389.18"/>
    <n v="178.47"/>
    <n v="19.989999999999998"/>
    <s v="British Columbia"/>
    <s v="West"/>
    <s v="Home Office"/>
    <s v="Office Supplies"/>
    <x v="0"/>
    <n v="0.55000000000000004"/>
  </r>
  <r>
    <s v="Brendan Murry"/>
    <n v="47972"/>
    <x v="128"/>
    <d v="2010-10-13T00:00:00"/>
    <x v="0"/>
    <s v="2010"/>
    <n v="2"/>
    <b v="0"/>
    <x v="4"/>
    <n v="46"/>
    <n v="7685.62"/>
    <n v="0.02"/>
    <s v="Express Air"/>
    <n v="1952.15"/>
    <n v="165.2"/>
    <n v="19.989999999999998"/>
    <s v="British Columbia"/>
    <s v="West"/>
    <s v="Corporate"/>
    <s v="Office Supplies"/>
    <x v="0"/>
    <n v="0.59"/>
  </r>
  <r>
    <s v="Jill Matthias"/>
    <n v="48192"/>
    <x v="291"/>
    <d v="2009-12-17T00:00:00"/>
    <x v="9"/>
    <s v="2009"/>
    <n v="1"/>
    <b v="0"/>
    <x v="5"/>
    <n v="15"/>
    <n v="2277.67"/>
    <n v="0"/>
    <s v="Delivery Truck"/>
    <n v="-173.96"/>
    <n v="140.97999999999999"/>
    <n v="36.090000000000003"/>
    <s v="British Columbia"/>
    <s v="West"/>
    <s v="Consumer"/>
    <s v="Furniture"/>
    <x v="9"/>
    <n v="0.77"/>
  </r>
  <r>
    <s v="Nicole Brennan"/>
    <n v="48288"/>
    <x v="1245"/>
    <d v="2011-07-24T00:00:00"/>
    <x v="1"/>
    <s v="2011"/>
    <n v="2"/>
    <b v="0"/>
    <x v="4"/>
    <n v="25"/>
    <n v="3308.28"/>
    <n v="0.08"/>
    <s v="Delivery Truck"/>
    <n v="-581.59"/>
    <n v="130.97999999999999"/>
    <n v="54.74"/>
    <s v="British Columbia"/>
    <s v="West"/>
    <s v="Consumer"/>
    <s v="Furniture"/>
    <x v="9"/>
    <n v="0.69"/>
  </r>
  <r>
    <s v="Victoria Pisteka"/>
    <n v="48293"/>
    <x v="97"/>
    <d v="2012-04-10T00:00:00"/>
    <x v="8"/>
    <s v="2012"/>
    <n v="1"/>
    <b v="0"/>
    <x v="5"/>
    <n v="47"/>
    <n v="370.6"/>
    <n v="0.03"/>
    <s v="Regular Air"/>
    <n v="160.72"/>
    <n v="7.64"/>
    <n v="1.39"/>
    <s v="British Columbia"/>
    <s v="West"/>
    <s v="Corporate"/>
    <s v="Office Supplies"/>
    <x v="8"/>
    <n v="0.36"/>
  </r>
  <r>
    <s v="Aaron Hawkins"/>
    <n v="48294"/>
    <x v="1108"/>
    <d v="2010-05-26T00:00:00"/>
    <x v="7"/>
    <s v="2010"/>
    <n v="0"/>
    <s v="FREE DELIVERY"/>
    <x v="1"/>
    <n v="43"/>
    <n v="4072.01"/>
    <n v="0.01"/>
    <s v="Regular Air"/>
    <n v="1675.98"/>
    <n v="90.24"/>
    <n v="0.99"/>
    <s v="British Columbia"/>
    <s v="West"/>
    <s v="Home Office"/>
    <s v="Office Supplies"/>
    <x v="1"/>
    <n v="0.56000000000000005"/>
  </r>
  <r>
    <s v="Paul Van Hugh"/>
    <n v="48322"/>
    <x v="498"/>
    <d v="2012-03-05T00:00:00"/>
    <x v="4"/>
    <s v="2012"/>
    <n v="1"/>
    <b v="0"/>
    <x v="4"/>
    <n v="14"/>
    <n v="41.37"/>
    <n v="0.05"/>
    <s v="Regular Air"/>
    <n v="1.82"/>
    <n v="2.94"/>
    <n v="0.7"/>
    <s v="British Columbia"/>
    <s v="West"/>
    <s v="Consumer"/>
    <s v="Office Supplies"/>
    <x v="12"/>
    <n v="0.57999999999999996"/>
  </r>
  <r>
    <s v="Jeremy Pistek"/>
    <n v="48353"/>
    <x v="564"/>
    <d v="2012-12-17T00:00:00"/>
    <x v="9"/>
    <s v="2012"/>
    <n v="2"/>
    <b v="0"/>
    <x v="3"/>
    <n v="18"/>
    <n v="71.22"/>
    <n v="0.04"/>
    <s v="Regular Air"/>
    <n v="20.43"/>
    <n v="3.85"/>
    <n v="0.7"/>
    <s v="British Columbia"/>
    <s v="West"/>
    <s v="Corporate"/>
    <s v="Office Supplies"/>
    <x v="12"/>
    <n v="0.44"/>
  </r>
  <r>
    <s v="Berenike Kampe"/>
    <n v="48420"/>
    <x v="395"/>
    <d v="2009-10-13T00:00:00"/>
    <x v="0"/>
    <s v="2009"/>
    <n v="2"/>
    <b v="0"/>
    <x v="0"/>
    <n v="46"/>
    <n v="863.26"/>
    <n v="0.09"/>
    <s v="Express Air"/>
    <n v="229.6"/>
    <n v="19.23"/>
    <n v="6.15"/>
    <s v="British Columbia"/>
    <s v="West"/>
    <s v="Corporate"/>
    <s v="Furniture"/>
    <x v="4"/>
    <n v="0.44"/>
  </r>
  <r>
    <s v="Cyra Reiten"/>
    <n v="48512"/>
    <x v="646"/>
    <d v="2011-08-04T00:00:00"/>
    <x v="2"/>
    <s v="2011"/>
    <n v="1"/>
    <b v="0"/>
    <x v="3"/>
    <n v="48"/>
    <n v="238.79"/>
    <n v="0.04"/>
    <s v="Regular Air"/>
    <n v="-83.78"/>
    <n v="4.9800000000000004"/>
    <n v="4.72"/>
    <s v="British Columbia"/>
    <s v="West"/>
    <s v="Consumer"/>
    <s v="Office Supplies"/>
    <x v="5"/>
    <n v="0.36"/>
  </r>
  <r>
    <s v="Cyra Reiten"/>
    <n v="48512"/>
    <x v="646"/>
    <d v="2011-08-03T00:00:00"/>
    <x v="2"/>
    <s v="2011"/>
    <n v="0"/>
    <s v="FREE DELIVERY"/>
    <x v="3"/>
    <n v="47"/>
    <n v="148.26"/>
    <n v="0.04"/>
    <s v="Express Air"/>
    <n v="49.04"/>
    <n v="2.94"/>
    <n v="0.81"/>
    <s v="British Columbia"/>
    <s v="West"/>
    <s v="Consumer"/>
    <s v="Office Supplies"/>
    <x v="12"/>
    <n v="0.4"/>
  </r>
  <r>
    <s v="Benjamin Venier"/>
    <n v="48641"/>
    <x v="1220"/>
    <d v="2011-12-06T00:00:00"/>
    <x v="9"/>
    <s v="2011"/>
    <n v="1"/>
    <b v="0"/>
    <x v="1"/>
    <n v="13"/>
    <n v="66.83"/>
    <n v="0"/>
    <s v="Regular Air"/>
    <n v="23.16"/>
    <n v="4.9800000000000004"/>
    <n v="0.8"/>
    <s v="British Columbia"/>
    <s v="West"/>
    <s v="Small Business"/>
    <s v="Office Supplies"/>
    <x v="5"/>
    <n v="0.36"/>
  </r>
  <r>
    <s v="Nora Paige"/>
    <n v="48672"/>
    <x v="1392"/>
    <d v="2012-12-26T00:00:00"/>
    <x v="9"/>
    <s v="2012"/>
    <n v="0"/>
    <s v="FREE DELIVERY"/>
    <x v="1"/>
    <n v="43"/>
    <n v="255.7"/>
    <n v="0"/>
    <s v="Regular Air"/>
    <n v="-35.74"/>
    <n v="5.81"/>
    <n v="3.37"/>
    <s v="British Columbia"/>
    <s v="West"/>
    <s v="Small Business"/>
    <s v="Office Supplies"/>
    <x v="6"/>
    <n v="0.54"/>
  </r>
  <r>
    <s v="Helen Andreada"/>
    <n v="48709"/>
    <x v="51"/>
    <d v="2011-08-30T00:00:00"/>
    <x v="2"/>
    <s v="2011"/>
    <n v="2"/>
    <b v="0"/>
    <x v="1"/>
    <n v="17"/>
    <n v="47.12"/>
    <n v="0.01"/>
    <s v="Regular Air"/>
    <n v="-47.01"/>
    <n v="2.52"/>
    <n v="4.28"/>
    <s v="British Columbia"/>
    <s v="West"/>
    <s v="Corporate"/>
    <s v="Office Supplies"/>
    <x v="12"/>
    <n v="0.44"/>
  </r>
  <r>
    <s v="Bobby Trafton"/>
    <n v="48832"/>
    <x v="364"/>
    <d v="2010-05-05T00:00:00"/>
    <x v="7"/>
    <s v="2010"/>
    <n v="0"/>
    <s v="FREE DELIVERY"/>
    <x v="1"/>
    <n v="48"/>
    <n v="4480.8900000000003"/>
    <n v="0.02"/>
    <s v="Delivery Truck"/>
    <n v="195.04"/>
    <n v="90.98"/>
    <n v="30"/>
    <s v="British Columbia"/>
    <s v="West"/>
    <s v="Small Business"/>
    <s v="Furniture"/>
    <x v="14"/>
    <n v="0.61"/>
  </r>
  <r>
    <s v="Nicole Brennan"/>
    <n v="48836"/>
    <x v="818"/>
    <d v="2009-02-16T00:00:00"/>
    <x v="5"/>
    <s v="2009"/>
    <n v="2"/>
    <b v="0"/>
    <x v="5"/>
    <n v="8"/>
    <n v="2651.21"/>
    <n v="0.09"/>
    <s v="Delivery Truck"/>
    <n v="-93.85"/>
    <n v="348.21"/>
    <n v="40.19"/>
    <s v="British Columbia"/>
    <s v="West"/>
    <s v="Home Office"/>
    <s v="Furniture"/>
    <x v="10"/>
    <n v="0.62"/>
  </r>
  <r>
    <s v="Jill Matthias"/>
    <n v="48935"/>
    <x v="807"/>
    <d v="2010-01-09T00:00:00"/>
    <x v="10"/>
    <s v="2010"/>
    <n v="2"/>
    <b v="0"/>
    <x v="0"/>
    <n v="21"/>
    <n v="106.2"/>
    <n v="0"/>
    <s v="Regular Air"/>
    <n v="48.76"/>
    <n v="4.91"/>
    <n v="0.5"/>
    <s v="British Columbia"/>
    <s v="West"/>
    <s v="Consumer"/>
    <s v="Office Supplies"/>
    <x v="11"/>
    <n v="0.36"/>
  </r>
  <r>
    <s v="Roland Fjeld"/>
    <n v="49026"/>
    <x v="332"/>
    <d v="2011-03-12T00:00:00"/>
    <x v="4"/>
    <s v="2011"/>
    <n v="5"/>
    <b v="0"/>
    <x v="0"/>
    <n v="36"/>
    <n v="411.75"/>
    <n v="0.05"/>
    <s v="Regular Air"/>
    <n v="-182.87"/>
    <n v="11.66"/>
    <n v="8.99"/>
    <s v="British Columbia"/>
    <s v="West"/>
    <s v="Corporate"/>
    <s v="Office Supplies"/>
    <x v="12"/>
    <n v="0.59"/>
  </r>
  <r>
    <s v="Adam Hart"/>
    <n v="49925"/>
    <x v="529"/>
    <d v="2010-01-23T00:00:00"/>
    <x v="10"/>
    <s v="2010"/>
    <n v="1"/>
    <b v="0"/>
    <x v="1"/>
    <n v="1"/>
    <n v="3.41"/>
    <n v="0.06"/>
    <s v="Regular Air"/>
    <n v="-1.78"/>
    <n v="2.88"/>
    <n v="0.7"/>
    <s v="British Columbia"/>
    <s v="West"/>
    <s v="Corporate"/>
    <s v="Office Supplies"/>
    <x v="12"/>
    <n v="0.56000000000000005"/>
  </r>
  <r>
    <s v="Chris Cortes"/>
    <n v="50337"/>
    <x v="990"/>
    <d v="2009-04-17T00:00:00"/>
    <x v="8"/>
    <s v="2009"/>
    <n v="1"/>
    <b v="0"/>
    <x v="3"/>
    <n v="37"/>
    <n v="122.99"/>
    <n v="0"/>
    <s v="Express Air"/>
    <n v="21.48"/>
    <n v="2.78"/>
    <n v="1.49"/>
    <s v="British Columbia"/>
    <s v="West"/>
    <s v="Consumer"/>
    <s v="Office Supplies"/>
    <x v="2"/>
    <n v="0.36"/>
  </r>
  <r>
    <s v="Chris Cortes"/>
    <n v="50337"/>
    <x v="990"/>
    <d v="2009-04-18T00:00:00"/>
    <x v="8"/>
    <s v="2009"/>
    <n v="2"/>
    <b v="0"/>
    <x v="3"/>
    <n v="6"/>
    <n v="14734.71"/>
    <n v="0.1"/>
    <s v="Delivery Truck"/>
    <n v="-3798.01"/>
    <n v="2550.14"/>
    <n v="29.7"/>
    <s v="British Columbia"/>
    <s v="West"/>
    <s v="Consumer"/>
    <s v="Technology"/>
    <x v="16"/>
    <n v="0.56999999999999995"/>
  </r>
  <r>
    <s v="Katherine Ducich"/>
    <n v="50403"/>
    <x v="145"/>
    <d v="2012-05-14T00:00:00"/>
    <x v="7"/>
    <s v="2012"/>
    <n v="2"/>
    <b v="0"/>
    <x v="3"/>
    <n v="38"/>
    <n v="264.92"/>
    <n v="0.05"/>
    <s v="Regular Air"/>
    <n v="-97.06"/>
    <n v="7.1"/>
    <n v="6.05"/>
    <s v="British Columbia"/>
    <s v="West"/>
    <s v="Corporate"/>
    <s v="Office Supplies"/>
    <x v="2"/>
    <n v="0.39"/>
  </r>
  <r>
    <s v="Patrick Bzostek"/>
    <n v="50656"/>
    <x v="1306"/>
    <d v="2009-10-27T00:00:00"/>
    <x v="0"/>
    <s v="2009"/>
    <n v="2"/>
    <b v="0"/>
    <x v="5"/>
    <n v="42"/>
    <n v="194.2"/>
    <n v="0"/>
    <s v="Regular Air"/>
    <n v="-139.13"/>
    <n v="4.37"/>
    <n v="5.15"/>
    <s v="British Columbia"/>
    <s v="West"/>
    <s v="Consumer"/>
    <s v="Office Supplies"/>
    <x v="1"/>
    <n v="0.59"/>
  </r>
  <r>
    <s v="Patrick Bzostek"/>
    <n v="50656"/>
    <x v="1306"/>
    <d v="2009-10-26T00:00:00"/>
    <x v="0"/>
    <s v="2009"/>
    <n v="1"/>
    <b v="0"/>
    <x v="5"/>
    <n v="31"/>
    <n v="16451.330000000002"/>
    <n v="0.01"/>
    <s v="Delivery Truck"/>
    <n v="5325.14"/>
    <n v="500.98"/>
    <n v="56"/>
    <s v="British Columbia"/>
    <s v="West"/>
    <s v="Consumer"/>
    <s v="Furniture"/>
    <x v="14"/>
    <n v="0.6"/>
  </r>
  <r>
    <s v="Patrick Bzostek"/>
    <n v="50656"/>
    <x v="1306"/>
    <d v="2009-10-25T00:00:00"/>
    <x v="0"/>
    <s v="2009"/>
    <n v="0"/>
    <s v="FREE DELIVERY"/>
    <x v="5"/>
    <n v="39"/>
    <n v="485.97"/>
    <n v="0.02"/>
    <s v="Regular Air"/>
    <n v="48.6"/>
    <n v="12.58"/>
    <n v="5.16"/>
    <s v="British Columbia"/>
    <s v="West"/>
    <s v="Consumer"/>
    <s v="Furniture"/>
    <x v="4"/>
    <n v="0.43"/>
  </r>
  <r>
    <s v="Patrick Bzostek"/>
    <n v="50656"/>
    <x v="1306"/>
    <d v="2009-10-26T00:00:00"/>
    <x v="0"/>
    <s v="2009"/>
    <n v="1"/>
    <b v="0"/>
    <x v="5"/>
    <n v="15"/>
    <n v="109.71"/>
    <n v="0.1"/>
    <s v="Regular Air"/>
    <n v="-20.95"/>
    <n v="7.7"/>
    <n v="3.68"/>
    <s v="British Columbia"/>
    <s v="West"/>
    <s v="Consumer"/>
    <s v="Furniture"/>
    <x v="4"/>
    <n v="0.52"/>
  </r>
  <r>
    <s v="Tony Molinari"/>
    <n v="50950"/>
    <x v="911"/>
    <d v="2012-12-30T00:00:00"/>
    <x v="9"/>
    <s v="2012"/>
    <n v="0"/>
    <s v="FREE DELIVERY"/>
    <x v="3"/>
    <n v="6"/>
    <n v="391.12"/>
    <n v="0.06"/>
    <s v="Delivery Truck"/>
    <n v="-166.96"/>
    <n v="60.98"/>
    <n v="30"/>
    <s v="British Columbia"/>
    <s v="West"/>
    <s v="Corporate"/>
    <s v="Furniture"/>
    <x v="14"/>
    <n v="0.7"/>
  </r>
  <r>
    <s v="Tony Molinari"/>
    <n v="50950"/>
    <x v="911"/>
    <d v="2012-12-30T00:00:00"/>
    <x v="9"/>
    <s v="2012"/>
    <n v="0"/>
    <s v="FREE DELIVERY"/>
    <x v="3"/>
    <n v="35"/>
    <n v="448.1"/>
    <n v="0.1"/>
    <s v="Express Air"/>
    <n v="-15.07"/>
    <n v="13.48"/>
    <n v="4.51"/>
    <s v="British Columbia"/>
    <s v="West"/>
    <s v="Corporate"/>
    <s v="Office Supplies"/>
    <x v="0"/>
    <n v="0.59"/>
  </r>
  <r>
    <s v="Thomas Thornton"/>
    <n v="50977"/>
    <x v="246"/>
    <d v="2012-06-11T00:00:00"/>
    <x v="3"/>
    <s v="2012"/>
    <n v="0"/>
    <s v="FREE DELIVERY"/>
    <x v="0"/>
    <n v="1"/>
    <n v="34.090000000000003"/>
    <n v="0.05"/>
    <s v="Express Air"/>
    <n v="-19.899999999999999"/>
    <n v="18.97"/>
    <n v="9.0299999999999994"/>
    <s v="British Columbia"/>
    <s v="West"/>
    <s v="Consumer"/>
    <s v="Office Supplies"/>
    <x v="5"/>
    <n v="0.37"/>
  </r>
  <r>
    <s v="Thomas Thornton"/>
    <n v="51011"/>
    <x v="781"/>
    <d v="2010-06-08T00:00:00"/>
    <x v="3"/>
    <s v="2010"/>
    <n v="2"/>
    <b v="0"/>
    <x v="0"/>
    <n v="41"/>
    <n v="5144.8715000000002"/>
    <n v="0.09"/>
    <s v="Regular Air"/>
    <n v="1435.83"/>
    <n v="155.99"/>
    <n v="3.9"/>
    <s v="British Columbia"/>
    <s v="West"/>
    <s v="Consumer"/>
    <s v="Technology"/>
    <x v="3"/>
    <n v="0.55000000000000004"/>
  </r>
  <r>
    <s v="Mark Packer"/>
    <n v="51171"/>
    <x v="1074"/>
    <d v="2010-06-23T00:00:00"/>
    <x v="3"/>
    <s v="2010"/>
    <n v="2"/>
    <b v="0"/>
    <x v="1"/>
    <n v="34"/>
    <n v="783.48"/>
    <n v="0.01"/>
    <s v="Regular Air"/>
    <n v="-73.400000000000006"/>
    <n v="22.38"/>
    <n v="15.1"/>
    <s v="British Columbia"/>
    <s v="West"/>
    <s v="Small Business"/>
    <s v="Office Supplies"/>
    <x v="2"/>
    <n v="0.38"/>
  </r>
  <r>
    <s v="Corey Lock"/>
    <n v="51267"/>
    <x v="726"/>
    <d v="2012-05-08T00:00:00"/>
    <x v="7"/>
    <s v="2012"/>
    <n v="5"/>
    <b v="0"/>
    <x v="0"/>
    <n v="46"/>
    <n v="4394.78"/>
    <n v="0.08"/>
    <s v="Delivery Truck"/>
    <n v="-335.77"/>
    <n v="100.98"/>
    <n v="35.840000000000003"/>
    <s v="British Columbia"/>
    <s v="West"/>
    <s v="Home Office"/>
    <s v="Furniture"/>
    <x v="9"/>
    <n v="0.62"/>
  </r>
  <r>
    <s v="Tim Taslimi"/>
    <n v="51362"/>
    <x v="430"/>
    <d v="2010-02-24T00:00:00"/>
    <x v="5"/>
    <s v="2010"/>
    <n v="2"/>
    <b v="0"/>
    <x v="4"/>
    <n v="47"/>
    <n v="1501.8"/>
    <n v="0.02"/>
    <s v="Regular Air"/>
    <n v="112.78"/>
    <n v="30.97"/>
    <n v="4"/>
    <s v="British Columbia"/>
    <s v="West"/>
    <s v="Corporate"/>
    <s v="Technology"/>
    <x v="7"/>
    <n v="0.74"/>
  </r>
  <r>
    <s v="Berenike Kampe"/>
    <n v="51489"/>
    <x v="146"/>
    <d v="2012-03-05T00:00:00"/>
    <x v="4"/>
    <s v="2012"/>
    <n v="2"/>
    <b v="0"/>
    <x v="5"/>
    <n v="42"/>
    <n v="4846.68"/>
    <n v="0.04"/>
    <s v="Regular Air"/>
    <n v="820.94"/>
    <n v="110.98"/>
    <n v="13.99"/>
    <s v="British Columbia"/>
    <s v="West"/>
    <s v="Corporate"/>
    <s v="Furniture"/>
    <x v="4"/>
    <n v="0.69"/>
  </r>
  <r>
    <s v="Berenike Kampe"/>
    <n v="51489"/>
    <x v="146"/>
    <d v="2012-03-05T00:00:00"/>
    <x v="4"/>
    <s v="2012"/>
    <n v="2"/>
    <b v="0"/>
    <x v="5"/>
    <n v="5"/>
    <n v="32.69"/>
    <n v="0"/>
    <s v="Regular Air"/>
    <n v="-24.43"/>
    <n v="4.9800000000000004"/>
    <n v="7.54"/>
    <s v="British Columbia"/>
    <s v="West"/>
    <s v="Corporate"/>
    <s v="Office Supplies"/>
    <x v="5"/>
    <n v="0.38"/>
  </r>
  <r>
    <s v="Berenike Kampe"/>
    <n v="51489"/>
    <x v="146"/>
    <d v="2012-03-03T00:00:00"/>
    <x v="4"/>
    <s v="2012"/>
    <n v="0"/>
    <s v="FREE DELIVERY"/>
    <x v="5"/>
    <n v="22"/>
    <n v="38.880000000000003"/>
    <n v="0.09"/>
    <s v="Regular Air"/>
    <n v="-18.57"/>
    <n v="1.81"/>
    <n v="1.56"/>
    <s v="British Columbia"/>
    <s v="West"/>
    <s v="Corporate"/>
    <s v="Office Supplies"/>
    <x v="6"/>
    <n v="0.49"/>
  </r>
  <r>
    <s v="Helen Andreada"/>
    <n v="51493"/>
    <x v="878"/>
    <d v="2011-07-08T00:00:00"/>
    <x v="1"/>
    <s v="2011"/>
    <n v="2"/>
    <b v="0"/>
    <x v="0"/>
    <n v="31"/>
    <n v="286.26"/>
    <n v="0.01"/>
    <s v="Regular Air"/>
    <n v="8.34"/>
    <n v="8.56"/>
    <n v="5.16"/>
    <s v="British Columbia"/>
    <s v="West"/>
    <s v="Corporate"/>
    <s v="Office Supplies"/>
    <x v="5"/>
    <n v="0.38"/>
  </r>
  <r>
    <s v="Irene Maddox"/>
    <n v="51969"/>
    <x v="578"/>
    <d v="2011-09-04T00:00:00"/>
    <x v="11"/>
    <s v="2011"/>
    <n v="0"/>
    <s v="FREE DELIVERY"/>
    <x v="1"/>
    <n v="16"/>
    <n v="196.98"/>
    <n v="0.04"/>
    <s v="Regular Air"/>
    <n v="-5.76"/>
    <n v="12.28"/>
    <n v="6.47"/>
    <s v="British Columbia"/>
    <s v="West"/>
    <s v="Consumer"/>
    <s v="Office Supplies"/>
    <x v="5"/>
    <n v="0.38"/>
  </r>
  <r>
    <s v="Irene Maddox"/>
    <n v="51969"/>
    <x v="578"/>
    <d v="2011-09-07T00:00:00"/>
    <x v="11"/>
    <s v="2011"/>
    <n v="3"/>
    <b v="0"/>
    <x v="1"/>
    <n v="33"/>
    <n v="1756.6949999999999"/>
    <n v="0.1"/>
    <s v="Regular Air"/>
    <n v="164.97"/>
    <n v="65.989999999999995"/>
    <n v="8.8000000000000007"/>
    <s v="British Columbia"/>
    <s v="West"/>
    <s v="Consumer"/>
    <s v="Technology"/>
    <x v="3"/>
    <n v="0.57999999999999996"/>
  </r>
  <r>
    <s v="Charles Crestani"/>
    <n v="52003"/>
    <x v="1213"/>
    <d v="2012-02-25T00:00:00"/>
    <x v="5"/>
    <s v="2012"/>
    <n v="7"/>
    <b v="0"/>
    <x v="0"/>
    <n v="11"/>
    <n v="1884.2080000000001"/>
    <n v="0.04"/>
    <s v="Delivery Truck"/>
    <n v="-776.72"/>
    <n v="212.6"/>
    <n v="110.2"/>
    <s v="British Columbia"/>
    <s v="West"/>
    <s v="Consumer"/>
    <s v="Furniture"/>
    <x v="10"/>
    <n v="0.73"/>
  </r>
  <r>
    <s v="Charles Crestani"/>
    <n v="52003"/>
    <x v="1213"/>
    <d v="2012-02-18T00:00:00"/>
    <x v="5"/>
    <s v="2012"/>
    <n v="0"/>
    <s v="FREE DELIVERY"/>
    <x v="0"/>
    <n v="2"/>
    <n v="93.338499999999996"/>
    <n v="0.1"/>
    <s v="Regular Air"/>
    <n v="-300.39"/>
    <n v="55.99"/>
    <n v="5"/>
    <s v="British Columbia"/>
    <s v="West"/>
    <s v="Consumer"/>
    <s v="Technology"/>
    <x v="3"/>
    <n v="0.83"/>
  </r>
  <r>
    <s v="Adam Hart"/>
    <n v="52196"/>
    <x v="1304"/>
    <d v="2010-01-31T00:00:00"/>
    <x v="10"/>
    <s v="2010"/>
    <n v="1"/>
    <b v="0"/>
    <x v="3"/>
    <n v="1"/>
    <n v="3.85"/>
    <n v="0.08"/>
    <s v="Regular Air"/>
    <n v="-1.36"/>
    <n v="3.08"/>
    <n v="0.99"/>
    <s v="British Columbia"/>
    <s v="West"/>
    <s v="Corporate"/>
    <s v="Office Supplies"/>
    <x v="11"/>
    <n v="0.37"/>
  </r>
  <r>
    <s v="Adam Hart"/>
    <n v="52196"/>
    <x v="1304"/>
    <d v="2010-02-01T00:00:00"/>
    <x v="5"/>
    <s v="2010"/>
    <n v="2"/>
    <b v="0"/>
    <x v="3"/>
    <n v="10"/>
    <n v="547.00049999999999"/>
    <n v="0.08"/>
    <s v="Regular Air"/>
    <n v="-97.2"/>
    <n v="65.989999999999995"/>
    <n v="3.9"/>
    <s v="British Columbia"/>
    <s v="West"/>
    <s v="Corporate"/>
    <s v="Technology"/>
    <x v="3"/>
    <n v="0.55000000000000004"/>
  </r>
  <r>
    <s v="Corey Catlett"/>
    <n v="52292"/>
    <x v="1348"/>
    <d v="2010-10-04T00:00:00"/>
    <x v="0"/>
    <s v="2010"/>
    <n v="1"/>
    <b v="0"/>
    <x v="3"/>
    <n v="18"/>
    <n v="2379.15"/>
    <n v="0.06"/>
    <s v="Delivery Truck"/>
    <n v="-261.77"/>
    <n v="130.97999999999999"/>
    <n v="30"/>
    <s v="British Columbia"/>
    <s v="West"/>
    <s v="Home Office"/>
    <s v="Furniture"/>
    <x v="14"/>
    <n v="0.78"/>
  </r>
  <r>
    <s v="Allen Armold"/>
    <n v="52423"/>
    <x v="94"/>
    <d v="2011-04-13T00:00:00"/>
    <x v="8"/>
    <s v="2011"/>
    <n v="2"/>
    <b v="0"/>
    <x v="5"/>
    <n v="49"/>
    <n v="1734.4"/>
    <n v="0.02"/>
    <s v="Regular Air"/>
    <n v="749.16"/>
    <n v="35.409999999999997"/>
    <n v="1.99"/>
    <s v="British Columbia"/>
    <s v="West"/>
    <s v="Home Office"/>
    <s v="Technology"/>
    <x v="7"/>
    <n v="0.43"/>
  </r>
  <r>
    <s v="Allen Armold"/>
    <n v="52423"/>
    <x v="94"/>
    <d v="2011-04-12T00:00:00"/>
    <x v="8"/>
    <s v="2011"/>
    <n v="1"/>
    <b v="0"/>
    <x v="5"/>
    <n v="25"/>
    <n v="1128.03"/>
    <n v="0.01"/>
    <s v="Regular Air"/>
    <n v="256.3"/>
    <n v="42.76"/>
    <n v="6.22"/>
    <s v="British Columbia"/>
    <s v="West"/>
    <s v="Home Office"/>
    <s v="Office Supplies"/>
    <x v="0"/>
    <m/>
  </r>
  <r>
    <s v="Barry Weirich"/>
    <n v="52448"/>
    <x v="930"/>
    <d v="2010-09-11T00:00:00"/>
    <x v="11"/>
    <s v="2010"/>
    <n v="1"/>
    <b v="0"/>
    <x v="3"/>
    <n v="22"/>
    <n v="6767.43"/>
    <n v="0.05"/>
    <s v="Delivery Truck"/>
    <n v="803.48"/>
    <n v="320.98"/>
    <n v="58.95"/>
    <s v="British Columbia"/>
    <s v="West"/>
    <s v="Corporate"/>
    <s v="Furniture"/>
    <x v="14"/>
    <n v="0.56999999999999995"/>
  </r>
  <r>
    <s v="Katherine Ducich"/>
    <n v="52580"/>
    <x v="110"/>
    <d v="2012-08-30T00:00:00"/>
    <x v="2"/>
    <s v="2012"/>
    <n v="2"/>
    <b v="0"/>
    <x v="1"/>
    <n v="16"/>
    <n v="367.09"/>
    <n v="0.04"/>
    <s v="Regular Air"/>
    <n v="74.2"/>
    <n v="22.98"/>
    <n v="1.99"/>
    <s v="British Columbia"/>
    <s v="West"/>
    <s v="Corporate"/>
    <s v="Technology"/>
    <x v="7"/>
    <n v="0.46"/>
  </r>
  <r>
    <s v="Katherine Ducich"/>
    <n v="52580"/>
    <x v="110"/>
    <d v="2012-08-30T00:00:00"/>
    <x v="2"/>
    <s v="2012"/>
    <n v="2"/>
    <b v="0"/>
    <x v="1"/>
    <n v="23"/>
    <n v="139.66"/>
    <n v="0.02"/>
    <s v="Regular Air"/>
    <n v="46.69"/>
    <n v="5.68"/>
    <n v="1.39"/>
    <s v="British Columbia"/>
    <s v="West"/>
    <s v="Corporate"/>
    <s v="Office Supplies"/>
    <x v="8"/>
    <n v="0.38"/>
  </r>
  <r>
    <s v="Helen Andreada"/>
    <n v="53056"/>
    <x v="1262"/>
    <d v="2011-11-04T00:00:00"/>
    <x v="6"/>
    <s v="2011"/>
    <n v="1"/>
    <b v="0"/>
    <x v="5"/>
    <n v="13"/>
    <n v="509.49"/>
    <n v="7.0000000000000007E-2"/>
    <s v="Regular Air"/>
    <n v="-51.18"/>
    <n v="40.99"/>
    <n v="8.9700000000000006"/>
    <s v="British Columbia"/>
    <s v="West"/>
    <s v="Corporate"/>
    <s v="Technology"/>
    <x v="16"/>
    <n v="0.54"/>
  </r>
  <r>
    <s v="Eric Barreto"/>
    <n v="53060"/>
    <x v="916"/>
    <d v="2010-03-24T00:00:00"/>
    <x v="4"/>
    <s v="2010"/>
    <n v="2"/>
    <b v="0"/>
    <x v="5"/>
    <n v="36"/>
    <n v="739.07"/>
    <n v="0.1"/>
    <s v="Regular Air"/>
    <n v="-71.55"/>
    <n v="20.95"/>
    <n v="5.99"/>
    <s v="British Columbia"/>
    <s v="West"/>
    <s v="Consumer"/>
    <s v="Technology"/>
    <x v="7"/>
    <n v="0.65"/>
  </r>
  <r>
    <s v="Eric Barreto"/>
    <n v="53060"/>
    <x v="916"/>
    <d v="2010-03-24T00:00:00"/>
    <x v="4"/>
    <s v="2010"/>
    <n v="2"/>
    <b v="0"/>
    <x v="5"/>
    <n v="4"/>
    <n v="38.58"/>
    <n v="0.02"/>
    <s v="Regular Air"/>
    <n v="-2.82"/>
    <n v="9.11"/>
    <n v="2.15"/>
    <s v="British Columbia"/>
    <s v="West"/>
    <s v="Consumer"/>
    <s v="Office Supplies"/>
    <x v="5"/>
    <n v="0.4"/>
  </r>
  <r>
    <s v="Corey Lock"/>
    <n v="53283"/>
    <x v="891"/>
    <d v="2011-10-29T00:00:00"/>
    <x v="0"/>
    <s v="2011"/>
    <n v="1"/>
    <b v="0"/>
    <x v="1"/>
    <n v="2"/>
    <n v="25.07"/>
    <n v="0.04"/>
    <s v="Regular Air"/>
    <n v="-27.67"/>
    <n v="9.49"/>
    <n v="5.76"/>
    <s v="British Columbia"/>
    <s v="West"/>
    <s v="Home Office"/>
    <s v="Technology"/>
    <x v="16"/>
    <n v="0.39"/>
  </r>
  <r>
    <s v="Nora Paige"/>
    <n v="53344"/>
    <x v="876"/>
    <d v="2010-02-26T00:00:00"/>
    <x v="5"/>
    <s v="2010"/>
    <n v="2"/>
    <b v="0"/>
    <x v="1"/>
    <n v="36"/>
    <n v="181.95"/>
    <n v="0.03"/>
    <s v="Regular Air"/>
    <n v="-132.26"/>
    <n v="4.8899999999999997"/>
    <n v="6.07"/>
    <s v="British Columbia"/>
    <s v="West"/>
    <s v="Small Business"/>
    <s v="Office Supplies"/>
    <x v="2"/>
    <n v="0.39"/>
  </r>
  <r>
    <s v="Juliana Krohn"/>
    <n v="53381"/>
    <x v="471"/>
    <d v="2010-09-27T00:00:00"/>
    <x v="11"/>
    <s v="2010"/>
    <n v="1"/>
    <b v="0"/>
    <x v="5"/>
    <n v="26"/>
    <n v="287.43"/>
    <n v="0.01"/>
    <s v="Regular Air"/>
    <n v="37.9"/>
    <n v="10.98"/>
    <n v="4.8"/>
    <s v="British Columbia"/>
    <s v="West"/>
    <s v="Corporate"/>
    <s v="Office Supplies"/>
    <x v="8"/>
    <n v="0.36"/>
  </r>
  <r>
    <s v="Dan Campbell"/>
    <n v="53571"/>
    <x v="123"/>
    <d v="2012-03-17T00:00:00"/>
    <x v="4"/>
    <s v="2012"/>
    <n v="2"/>
    <b v="0"/>
    <x v="3"/>
    <n v="21"/>
    <n v="238.06"/>
    <n v="0.05"/>
    <s v="Regular Air"/>
    <n v="56.43"/>
    <n v="10.91"/>
    <n v="2.99"/>
    <s v="British Columbia"/>
    <s v="West"/>
    <s v="Small Business"/>
    <s v="Office Supplies"/>
    <x v="2"/>
    <n v="0.38"/>
  </r>
  <r>
    <s v="Raymond Fair"/>
    <n v="53635"/>
    <x v="1178"/>
    <d v="2012-07-20T00:00:00"/>
    <x v="1"/>
    <s v="2012"/>
    <n v="2"/>
    <b v="0"/>
    <x v="3"/>
    <n v="33"/>
    <n v="103.92"/>
    <n v="0.08"/>
    <s v="Regular Air"/>
    <n v="-52.76"/>
    <n v="3.14"/>
    <n v="1.92"/>
    <s v="British Columbia"/>
    <s v="West"/>
    <s v="Small Business"/>
    <s v="Office Supplies"/>
    <x v="15"/>
    <n v="0.84"/>
  </r>
  <r>
    <s v="Ivan Liston"/>
    <n v="53762"/>
    <x v="834"/>
    <d v="2012-06-02T00:00:00"/>
    <x v="3"/>
    <s v="2012"/>
    <n v="1"/>
    <b v="0"/>
    <x v="5"/>
    <n v="28"/>
    <n v="136.16"/>
    <n v="7.0000000000000007E-2"/>
    <s v="Regular Air"/>
    <n v="58.1"/>
    <n v="4.9800000000000004"/>
    <n v="0.49"/>
    <s v="British Columbia"/>
    <s v="West"/>
    <s v="Consumer"/>
    <s v="Office Supplies"/>
    <x v="11"/>
    <n v="0.39"/>
  </r>
  <r>
    <s v="Denny Ordway"/>
    <n v="54086"/>
    <x v="1137"/>
    <d v="2012-09-08T00:00:00"/>
    <x v="11"/>
    <s v="2012"/>
    <n v="2"/>
    <b v="0"/>
    <x v="0"/>
    <n v="23"/>
    <n v="5062.18"/>
    <n v="0.06"/>
    <s v="Delivery Truck"/>
    <n v="842.83"/>
    <n v="270.97000000000003"/>
    <n v="28.06"/>
    <s v="British Columbia"/>
    <s v="West"/>
    <s v="Small Business"/>
    <s v="Technology"/>
    <x v="16"/>
    <n v="0.56000000000000005"/>
  </r>
  <r>
    <s v="Jill Matthias"/>
    <n v="54180"/>
    <x v="972"/>
    <d v="2012-10-24T00:00:00"/>
    <x v="0"/>
    <s v="2012"/>
    <n v="2"/>
    <b v="0"/>
    <x v="5"/>
    <n v="43"/>
    <n v="913.99"/>
    <n v="0.08"/>
    <s v="Regular Air"/>
    <n v="-57.75"/>
    <n v="21.38"/>
    <n v="8.99"/>
    <s v="British Columbia"/>
    <s v="West"/>
    <s v="Consumer"/>
    <s v="Office Supplies"/>
    <x v="12"/>
    <n v="0.59"/>
  </r>
  <r>
    <s v="Denny Ordway"/>
    <n v="54215"/>
    <x v="1255"/>
    <d v="2011-10-23T00:00:00"/>
    <x v="0"/>
    <s v="2011"/>
    <n v="2"/>
    <b v="0"/>
    <x v="1"/>
    <n v="14"/>
    <n v="321.20999999999998"/>
    <n v="0.04"/>
    <s v="Regular Air"/>
    <n v="53.44"/>
    <n v="22.98"/>
    <n v="1.99"/>
    <s v="British Columbia"/>
    <s v="West"/>
    <s v="Small Business"/>
    <s v="Technology"/>
    <x v="7"/>
    <n v="0.46"/>
  </r>
  <r>
    <s v="Alejandro Savely"/>
    <n v="54336"/>
    <x v="104"/>
    <d v="2010-04-17T00:00:00"/>
    <x v="8"/>
    <s v="2010"/>
    <n v="2"/>
    <b v="0"/>
    <x v="4"/>
    <n v="50"/>
    <n v="952.21"/>
    <n v="0.05"/>
    <s v="Regular Air"/>
    <n v="403.83"/>
    <n v="18.84"/>
    <n v="3.62"/>
    <s v="British Columbia"/>
    <s v="West"/>
    <s v="Corporate"/>
    <s v="Furniture"/>
    <x v="4"/>
    <n v="0.43"/>
  </r>
  <r>
    <s v="Bradley Drucker"/>
    <n v="54467"/>
    <x v="918"/>
    <d v="2010-10-20T00:00:00"/>
    <x v="0"/>
    <s v="2010"/>
    <n v="2"/>
    <b v="0"/>
    <x v="0"/>
    <n v="37"/>
    <n v="436.67"/>
    <n v="0.06"/>
    <s v="Regular Air"/>
    <n v="51.91"/>
    <n v="11.58"/>
    <n v="5.72"/>
    <s v="British Columbia"/>
    <s v="West"/>
    <s v="Small Business"/>
    <s v="Office Supplies"/>
    <x v="8"/>
    <n v="0.35"/>
  </r>
  <r>
    <s v="Bradley Drucker"/>
    <n v="54467"/>
    <x v="918"/>
    <d v="2010-10-20T00:00:00"/>
    <x v="0"/>
    <s v="2010"/>
    <n v="2"/>
    <b v="0"/>
    <x v="0"/>
    <n v="30"/>
    <n v="146.72"/>
    <n v="0.06"/>
    <s v="Regular Air"/>
    <n v="18.260000000000002"/>
    <n v="5.08"/>
    <n v="2.0299999999999998"/>
    <s v="British Columbia"/>
    <s v="West"/>
    <s v="Small Business"/>
    <s v="Furniture"/>
    <x v="4"/>
    <n v="0.51"/>
  </r>
  <r>
    <s v="Bradley Drucker"/>
    <n v="54467"/>
    <x v="918"/>
    <d v="2010-10-23T00:00:00"/>
    <x v="0"/>
    <s v="2010"/>
    <n v="5"/>
    <b v="0"/>
    <x v="0"/>
    <n v="17"/>
    <n v="74.83"/>
    <n v="0.08"/>
    <s v="Regular Air"/>
    <n v="-83.71"/>
    <n v="4.0599999999999996"/>
    <n v="6.89"/>
    <s v="British Columbia"/>
    <s v="West"/>
    <s v="Small Business"/>
    <s v="Office Supplies"/>
    <x v="1"/>
    <n v="0.6"/>
  </r>
  <r>
    <s v="Tracy Hopkins"/>
    <n v="54534"/>
    <x v="497"/>
    <d v="2012-03-21T00:00:00"/>
    <x v="4"/>
    <s v="2012"/>
    <n v="2"/>
    <b v="0"/>
    <x v="3"/>
    <n v="16"/>
    <n v="124.71"/>
    <n v="0.01"/>
    <s v="Regular Air"/>
    <n v="-30.04"/>
    <n v="7.35"/>
    <n v="5.96"/>
    <s v="British Columbia"/>
    <s v="West"/>
    <s v="Small Business"/>
    <s v="Office Supplies"/>
    <x v="5"/>
    <n v="0.38"/>
  </r>
  <r>
    <s v="Brendan Murry"/>
    <n v="54564"/>
    <x v="1317"/>
    <d v="2010-12-08T00:00:00"/>
    <x v="9"/>
    <s v="2010"/>
    <n v="2"/>
    <b v="0"/>
    <x v="1"/>
    <n v="27"/>
    <n v="1553.8679999999999"/>
    <n v="0.04"/>
    <s v="Express Air"/>
    <n v="322.51"/>
    <n v="65.989999999999995"/>
    <n v="5.92"/>
    <s v="British Columbia"/>
    <s v="West"/>
    <s v="Corporate"/>
    <s v="Technology"/>
    <x v="3"/>
    <n v="0.55000000000000004"/>
  </r>
  <r>
    <s v="Tom Ashbrook"/>
    <n v="54692"/>
    <x v="270"/>
    <d v="2010-03-05T00:00:00"/>
    <x v="4"/>
    <s v="2010"/>
    <n v="0"/>
    <s v="FREE DELIVERY"/>
    <x v="4"/>
    <n v="16"/>
    <n v="43.65"/>
    <n v="0.05"/>
    <s v="Regular Air"/>
    <n v="-3.67"/>
    <n v="2.78"/>
    <n v="0.97"/>
    <s v="British Columbia"/>
    <s v="West"/>
    <s v="Home Office"/>
    <s v="Office Supplies"/>
    <x v="12"/>
    <n v="0.59"/>
  </r>
  <r>
    <s v="Tom Ashbrook"/>
    <n v="54692"/>
    <x v="270"/>
    <d v="2010-03-07T00:00:00"/>
    <x v="4"/>
    <s v="2010"/>
    <n v="2"/>
    <b v="0"/>
    <x v="4"/>
    <n v="27"/>
    <n v="2478.4810000000002"/>
    <n v="0.09"/>
    <s v="Regular Air"/>
    <n v="249.1"/>
    <n v="115.99"/>
    <n v="8.99"/>
    <s v="British Columbia"/>
    <s v="West"/>
    <s v="Home Office"/>
    <s v="Technology"/>
    <x v="3"/>
    <n v="0.57999999999999996"/>
  </r>
  <r>
    <s v="Bradley Drucker"/>
    <n v="54727"/>
    <x v="416"/>
    <d v="2010-12-14T00:00:00"/>
    <x v="9"/>
    <s v="2010"/>
    <n v="1"/>
    <b v="0"/>
    <x v="4"/>
    <n v="29"/>
    <n v="1427.14"/>
    <n v="0.02"/>
    <s v="Regular Air"/>
    <n v="605.91999999999996"/>
    <n v="48.04"/>
    <n v="7.23"/>
    <s v="British Columbia"/>
    <s v="West"/>
    <s v="Small Business"/>
    <s v="Office Supplies"/>
    <x v="5"/>
    <n v="0.37"/>
  </r>
  <r>
    <s v="Doug O'Connell"/>
    <n v="54886"/>
    <x v="9"/>
    <d v="2012-08-05T00:00:00"/>
    <x v="2"/>
    <s v="2012"/>
    <n v="1"/>
    <b v="0"/>
    <x v="5"/>
    <n v="39"/>
    <n v="419.95"/>
    <n v="0.02"/>
    <s v="Regular Air"/>
    <n v="-39.1"/>
    <n v="10.64"/>
    <n v="5.16"/>
    <s v="British Columbia"/>
    <s v="West"/>
    <s v="Small Business"/>
    <s v="Furniture"/>
    <x v="4"/>
    <n v="0.56999999999999995"/>
  </r>
  <r>
    <s v="Karen Carlisle"/>
    <n v="54977"/>
    <x v="2"/>
    <d v="2011-07-14T00:00:00"/>
    <x v="1"/>
    <s v="2011"/>
    <n v="4"/>
    <b v="0"/>
    <x v="0"/>
    <n v="24"/>
    <n v="344.25"/>
    <n v="0.1"/>
    <s v="Regular Air"/>
    <n v="23.96"/>
    <n v="14.48"/>
    <n v="6.46"/>
    <s v="British Columbia"/>
    <s v="West"/>
    <s v="Home Office"/>
    <s v="Office Supplies"/>
    <x v="2"/>
    <n v="0.38"/>
  </r>
  <r>
    <s v="Karen Carlisle"/>
    <n v="54977"/>
    <x v="2"/>
    <d v="2011-07-15T00:00:00"/>
    <x v="1"/>
    <s v="2011"/>
    <n v="5"/>
    <b v="0"/>
    <x v="0"/>
    <n v="12"/>
    <n v="64.77"/>
    <n v="0.09"/>
    <s v="Regular Air"/>
    <n v="14.46"/>
    <n v="5.84"/>
    <n v="1"/>
    <s v="British Columbia"/>
    <s v="West"/>
    <s v="Home Office"/>
    <s v="Office Supplies"/>
    <x v="12"/>
    <n v="0.38"/>
  </r>
  <r>
    <s v="Dave Kipp"/>
    <n v="55040"/>
    <x v="1393"/>
    <d v="2009-04-14T00:00:00"/>
    <x v="8"/>
    <s v="2009"/>
    <n v="2"/>
    <b v="0"/>
    <x v="1"/>
    <n v="8"/>
    <n v="292.38"/>
    <n v="0.05"/>
    <s v="Regular Air"/>
    <n v="6.11"/>
    <n v="35.51"/>
    <n v="6.31"/>
    <s v="British Columbia"/>
    <s v="West"/>
    <s v="Consumer"/>
    <s v="Office Supplies"/>
    <x v="0"/>
    <n v="0.57999999999999996"/>
  </r>
  <r>
    <s v="Dave Kipp"/>
    <n v="55040"/>
    <x v="1393"/>
    <d v="2009-04-12T00:00:00"/>
    <x v="8"/>
    <s v="2009"/>
    <n v="0"/>
    <s v="FREE DELIVERY"/>
    <x v="1"/>
    <n v="24"/>
    <n v="191.79"/>
    <n v="0.1"/>
    <s v="Regular Air"/>
    <n v="-6.34"/>
    <n v="8.34"/>
    <n v="2.64"/>
    <s v="British Columbia"/>
    <s v="West"/>
    <s v="Consumer"/>
    <s v="Office Supplies"/>
    <x v="15"/>
    <n v="0.59"/>
  </r>
  <r>
    <s v="Dave Kipp"/>
    <n v="55040"/>
    <x v="1393"/>
    <d v="2009-04-14T00:00:00"/>
    <x v="8"/>
    <s v="2009"/>
    <n v="2"/>
    <b v="0"/>
    <x v="1"/>
    <n v="34"/>
    <n v="290.01"/>
    <n v="0.03"/>
    <s v="Regular Air"/>
    <n v="-160.28"/>
    <n v="8.0399999999999991"/>
    <n v="8.94"/>
    <s v="British Columbia"/>
    <s v="West"/>
    <s v="Consumer"/>
    <s v="Office Supplies"/>
    <x v="2"/>
    <n v="0.4"/>
  </r>
  <r>
    <s v="Dave Kipp"/>
    <n v="55040"/>
    <x v="1393"/>
    <d v="2009-04-14T00:00:00"/>
    <x v="8"/>
    <s v="2009"/>
    <n v="2"/>
    <b v="0"/>
    <x v="1"/>
    <n v="2"/>
    <n v="4692.26"/>
    <n v="0.08"/>
    <s v="Delivery Truck"/>
    <n v="-7373.13"/>
    <n v="2550.14"/>
    <n v="29.7"/>
    <s v="British Columbia"/>
    <s v="West"/>
    <s v="Consumer"/>
    <s v="Technology"/>
    <x v="16"/>
    <n v="0.56999999999999995"/>
  </r>
  <r>
    <s v="Bobby Elias"/>
    <n v="55139"/>
    <x v="1054"/>
    <d v="2010-01-18T00:00:00"/>
    <x v="10"/>
    <s v="2010"/>
    <n v="1"/>
    <b v="0"/>
    <x v="3"/>
    <n v="41"/>
    <n v="576.58000000000004"/>
    <n v="0.04"/>
    <s v="Regular Air"/>
    <n v="-81.55"/>
    <n v="13.9"/>
    <n v="7.59"/>
    <s v="British Columbia"/>
    <s v="West"/>
    <s v="Small Business"/>
    <s v="Office Supplies"/>
    <x v="15"/>
    <n v="0.56000000000000005"/>
  </r>
  <r>
    <s v="Natalie Webber"/>
    <n v="55203"/>
    <x v="358"/>
    <d v="2010-04-11T00:00:00"/>
    <x v="8"/>
    <s v="2010"/>
    <n v="0"/>
    <s v="FREE DELIVERY"/>
    <x v="0"/>
    <n v="18"/>
    <n v="994.47450000000003"/>
    <n v="0.05"/>
    <s v="Regular Air"/>
    <n v="0.71"/>
    <n v="65.989999999999995"/>
    <n v="7.69"/>
    <s v="British Columbia"/>
    <s v="West"/>
    <s v="Corporate"/>
    <s v="Technology"/>
    <x v="3"/>
    <n v="0.59"/>
  </r>
  <r>
    <s v="Brad Thomas"/>
    <n v="55330"/>
    <x v="38"/>
    <d v="2009-08-12T00:00:00"/>
    <x v="2"/>
    <s v="2009"/>
    <n v="0"/>
    <s v="FREE DELIVERY"/>
    <x v="4"/>
    <n v="49"/>
    <n v="633.91"/>
    <n v="0"/>
    <s v="Regular Air"/>
    <n v="141.16999999999999"/>
    <n v="12.58"/>
    <n v="5.16"/>
    <s v="British Columbia"/>
    <s v="West"/>
    <s v="Corporate"/>
    <s v="Furniture"/>
    <x v="4"/>
    <n v="0.43"/>
  </r>
  <r>
    <s v="Kean Thornton"/>
    <n v="55431"/>
    <x v="8"/>
    <d v="2012-06-09T00:00:00"/>
    <x v="3"/>
    <s v="2012"/>
    <n v="1"/>
    <b v="0"/>
    <x v="3"/>
    <n v="39"/>
    <n v="61.94"/>
    <n v="0.1"/>
    <s v="Regular Air"/>
    <n v="-17.78"/>
    <n v="1.6"/>
    <n v="1.29"/>
    <s v="British Columbia"/>
    <s v="West"/>
    <s v="Corporate"/>
    <s v="Office Supplies"/>
    <x v="12"/>
    <n v="0.42"/>
  </r>
  <r>
    <s v="Michael Stewart"/>
    <n v="55494"/>
    <x v="510"/>
    <d v="2012-06-27T00:00:00"/>
    <x v="3"/>
    <s v="2012"/>
    <n v="2"/>
    <b v="0"/>
    <x v="3"/>
    <n v="4"/>
    <n v="57.82"/>
    <n v="0.08"/>
    <s v="Express Air"/>
    <n v="0.85"/>
    <n v="10.98"/>
    <n v="4.8"/>
    <s v="British Columbia"/>
    <s v="West"/>
    <s v="Small Business"/>
    <s v="Office Supplies"/>
    <x v="8"/>
    <n v="0.36"/>
  </r>
  <r>
    <s v="Michael Stewart"/>
    <n v="55494"/>
    <x v="510"/>
    <d v="2012-06-26T00:00:00"/>
    <x v="3"/>
    <s v="2012"/>
    <n v="1"/>
    <b v="0"/>
    <x v="3"/>
    <n v="49"/>
    <n v="544.89"/>
    <n v="0.09"/>
    <s v="Regular Air"/>
    <n v="-115.66"/>
    <n v="11.97"/>
    <n v="5.81"/>
    <s v="British Columbia"/>
    <s v="West"/>
    <s v="Small Business"/>
    <s v="Office Supplies"/>
    <x v="12"/>
    <n v="0.6"/>
  </r>
  <r>
    <s v="Alyssa Tate"/>
    <n v="55554"/>
    <x v="571"/>
    <d v="2009-11-17T00:00:00"/>
    <x v="6"/>
    <s v="2009"/>
    <n v="1"/>
    <b v="0"/>
    <x v="5"/>
    <n v="6"/>
    <n v="122.09"/>
    <n v="0.04"/>
    <s v="Regular Air"/>
    <n v="-15.2"/>
    <n v="18.97"/>
    <n v="9.5399999999999991"/>
    <s v="British Columbia"/>
    <s v="West"/>
    <s v="Small Business"/>
    <s v="Office Supplies"/>
    <x v="5"/>
    <n v="0.37"/>
  </r>
  <r>
    <s v="Alyssa Tate"/>
    <n v="55554"/>
    <x v="571"/>
    <d v="2009-11-19T00:00:00"/>
    <x v="6"/>
    <s v="2009"/>
    <n v="3"/>
    <b v="0"/>
    <x v="5"/>
    <n v="49"/>
    <n v="150.06"/>
    <n v="0.02"/>
    <s v="Regular Air"/>
    <n v="30.97"/>
    <n v="2.88"/>
    <n v="0.7"/>
    <s v="British Columbia"/>
    <s v="West"/>
    <s v="Small Business"/>
    <s v="Office Supplies"/>
    <x v="12"/>
    <n v="0.56000000000000005"/>
  </r>
  <r>
    <s v="Alyssa Tate"/>
    <n v="55554"/>
    <x v="571"/>
    <d v="2009-11-17T00:00:00"/>
    <x v="6"/>
    <s v="2009"/>
    <n v="1"/>
    <b v="0"/>
    <x v="5"/>
    <n v="9"/>
    <n v="95.09"/>
    <n v="0.09"/>
    <s v="Regular Air"/>
    <n v="-13.53"/>
    <n v="10.98"/>
    <n v="3.37"/>
    <s v="British Columbia"/>
    <s v="West"/>
    <s v="Small Business"/>
    <s v="Office Supplies"/>
    <x v="15"/>
    <n v="0.56999999999999995"/>
  </r>
  <r>
    <s v="Helen Andreada"/>
    <n v="55651"/>
    <x v="967"/>
    <d v="2012-03-08T00:00:00"/>
    <x v="4"/>
    <s v="2012"/>
    <n v="1"/>
    <b v="0"/>
    <x v="4"/>
    <n v="11"/>
    <n v="995.72400000000005"/>
    <n v="0.05"/>
    <s v="Regular Air"/>
    <n v="-117.61"/>
    <n v="110.99"/>
    <n v="2.5"/>
    <s v="British Columbia"/>
    <s v="West"/>
    <s v="Corporate"/>
    <s v="Technology"/>
    <x v="3"/>
    <n v="0.56999999999999995"/>
  </r>
  <r>
    <s v="Bill Shonely"/>
    <n v="56006"/>
    <x v="1153"/>
    <d v="2011-10-01T00:00:00"/>
    <x v="0"/>
    <s v="2011"/>
    <n v="0"/>
    <s v="FREE DELIVERY"/>
    <x v="5"/>
    <n v="16"/>
    <n v="102.99"/>
    <n v="0.1"/>
    <s v="Regular Air"/>
    <n v="-102.17"/>
    <n v="6.48"/>
    <n v="9.68"/>
    <s v="British Columbia"/>
    <s v="West"/>
    <s v="Small Business"/>
    <s v="Office Supplies"/>
    <x v="5"/>
    <n v="0.36"/>
  </r>
  <r>
    <s v="Bill Shonely"/>
    <n v="56006"/>
    <x v="1153"/>
    <d v="2011-10-03T00:00:00"/>
    <x v="0"/>
    <s v="2011"/>
    <n v="2"/>
    <b v="0"/>
    <x v="5"/>
    <n v="20"/>
    <n v="1429.088"/>
    <n v="0.06"/>
    <s v="Regular Air"/>
    <n v="500.05"/>
    <n v="85.99"/>
    <n v="1.25"/>
    <s v="British Columbia"/>
    <s v="West"/>
    <s v="Small Business"/>
    <s v="Technology"/>
    <x v="3"/>
    <n v="0.39"/>
  </r>
  <r>
    <s v="David Bremer"/>
    <n v="56130"/>
    <x v="1187"/>
    <d v="2011-12-01T00:00:00"/>
    <x v="9"/>
    <s v="2011"/>
    <n v="2"/>
    <b v="0"/>
    <x v="4"/>
    <n v="13"/>
    <n v="246.06"/>
    <n v="0.08"/>
    <s v="Regular Air"/>
    <n v="52.33"/>
    <n v="18.7"/>
    <n v="8.99"/>
    <s v="British Columbia"/>
    <s v="West"/>
    <s v="Corporate"/>
    <s v="Furniture"/>
    <x v="4"/>
    <n v="0.47"/>
  </r>
  <r>
    <s v="David Bremer"/>
    <n v="56130"/>
    <x v="1187"/>
    <d v="2011-12-01T00:00:00"/>
    <x v="9"/>
    <s v="2011"/>
    <n v="2"/>
    <b v="0"/>
    <x v="4"/>
    <n v="25"/>
    <n v="41.87"/>
    <n v="0.05"/>
    <s v="Regular Air"/>
    <n v="-25.52"/>
    <n v="1.68"/>
    <n v="1.57"/>
    <s v="British Columbia"/>
    <s v="West"/>
    <s v="Corporate"/>
    <s v="Office Supplies"/>
    <x v="12"/>
    <n v="0.59"/>
  </r>
  <r>
    <s v="Julia Barnett"/>
    <n v="56162"/>
    <x v="810"/>
    <d v="2011-04-27T00:00:00"/>
    <x v="8"/>
    <s v="2011"/>
    <n v="2"/>
    <b v="0"/>
    <x v="3"/>
    <n v="30"/>
    <n v="5217.79"/>
    <n v="0.09"/>
    <s v="Delivery Truck"/>
    <n v="209.54"/>
    <n v="180.98"/>
    <n v="30"/>
    <s v="British Columbia"/>
    <s v="West"/>
    <s v="Corporate"/>
    <s v="Furniture"/>
    <x v="14"/>
    <n v="0.69"/>
  </r>
  <r>
    <s v="Paul Van Hugh"/>
    <n v="56261"/>
    <x v="496"/>
    <d v="2012-02-29T00:00:00"/>
    <x v="5"/>
    <s v="2012"/>
    <n v="2"/>
    <b v="0"/>
    <x v="5"/>
    <n v="43"/>
    <n v="16886.759999999998"/>
    <n v="0.02"/>
    <s v="Delivery Truck"/>
    <n v="483.95"/>
    <n v="376.13"/>
    <n v="85.63"/>
    <s v="British Columbia"/>
    <s v="West"/>
    <s v="Consumer"/>
    <s v="Furniture"/>
    <x v="10"/>
    <n v="0.74"/>
  </r>
  <r>
    <s v="Anne McFarland"/>
    <n v="56358"/>
    <x v="636"/>
    <d v="2012-03-03T00:00:00"/>
    <x v="4"/>
    <s v="2012"/>
    <n v="2"/>
    <b v="0"/>
    <x v="3"/>
    <n v="1"/>
    <n v="11.7"/>
    <n v="0"/>
    <s v="Regular Air"/>
    <n v="-8.06"/>
    <n v="5.89"/>
    <n v="5.57"/>
    <s v="British Columbia"/>
    <s v="West"/>
    <s v="Consumer"/>
    <s v="Furniture"/>
    <x v="4"/>
    <n v="0.41"/>
  </r>
  <r>
    <s v="Charles Crestani"/>
    <n v="56452"/>
    <x v="818"/>
    <d v="2009-02-15T00:00:00"/>
    <x v="5"/>
    <s v="2009"/>
    <n v="1"/>
    <b v="0"/>
    <x v="3"/>
    <n v="34"/>
    <n v="6686.3440000000001"/>
    <n v="0"/>
    <s v="Delivery Truck"/>
    <n v="1192.04"/>
    <n v="236.97"/>
    <n v="59.24"/>
    <s v="British Columbia"/>
    <s v="West"/>
    <s v="Consumer"/>
    <s v="Furniture"/>
    <x v="10"/>
    <n v="0.61"/>
  </r>
  <r>
    <s v="Debra Catini"/>
    <n v="56483"/>
    <x v="450"/>
    <d v="2009-02-19T00:00:00"/>
    <x v="5"/>
    <s v="2009"/>
    <n v="0"/>
    <s v="FREE DELIVERY"/>
    <x v="1"/>
    <n v="37"/>
    <n v="158.62"/>
    <n v="0.05"/>
    <s v="Regular Air"/>
    <n v="-104.57"/>
    <n v="4.28"/>
    <n v="5.17"/>
    <s v="British Columbia"/>
    <s v="West"/>
    <s v="Small Business"/>
    <s v="Office Supplies"/>
    <x v="5"/>
    <n v="0.4"/>
  </r>
  <r>
    <s v="Bobby Trafton"/>
    <n v="56484"/>
    <x v="1253"/>
    <d v="2011-11-22T00:00:00"/>
    <x v="6"/>
    <s v="2011"/>
    <n v="1"/>
    <b v="0"/>
    <x v="3"/>
    <n v="6"/>
    <n v="176.58"/>
    <n v="0.1"/>
    <s v="Regular Air"/>
    <n v="28.34"/>
    <n v="30.56"/>
    <n v="2.99"/>
    <s v="British Columbia"/>
    <s v="West"/>
    <s v="Small Business"/>
    <s v="Office Supplies"/>
    <x v="2"/>
    <n v="0.35"/>
  </r>
  <r>
    <s v="Bobby Trafton"/>
    <n v="56484"/>
    <x v="1253"/>
    <d v="2011-11-22T00:00:00"/>
    <x v="6"/>
    <s v="2011"/>
    <n v="1"/>
    <b v="0"/>
    <x v="3"/>
    <n v="15"/>
    <n v="1121.8399999999999"/>
    <n v="0"/>
    <s v="Regular Air"/>
    <n v="-173.66"/>
    <n v="73.98"/>
    <n v="12.14"/>
    <s v="British Columbia"/>
    <s v="West"/>
    <s v="Small Business"/>
    <s v="Technology"/>
    <x v="7"/>
    <n v="0.67"/>
  </r>
  <r>
    <s v="Dave Kipp"/>
    <n v="56676"/>
    <x v="310"/>
    <d v="2012-10-26T00:00:00"/>
    <x v="0"/>
    <s v="2012"/>
    <n v="1"/>
    <b v="0"/>
    <x v="5"/>
    <n v="39"/>
    <n v="206.47"/>
    <n v="0.08"/>
    <s v="Regular Air"/>
    <n v="-107.2"/>
    <n v="5.28"/>
    <n v="5.66"/>
    <s v="British Columbia"/>
    <s v="West"/>
    <s v="Consumer"/>
    <s v="Office Supplies"/>
    <x v="5"/>
    <n v="0.4"/>
  </r>
  <r>
    <s v="Jay Fine"/>
    <n v="56740"/>
    <x v="653"/>
    <d v="2012-10-18T00:00:00"/>
    <x v="0"/>
    <s v="2012"/>
    <n v="2"/>
    <b v="0"/>
    <x v="0"/>
    <n v="6"/>
    <n v="34.29"/>
    <n v="0.05"/>
    <s v="Regular Air"/>
    <n v="-6.82"/>
    <n v="5.28"/>
    <n v="2.99"/>
    <s v="British Columbia"/>
    <s v="West"/>
    <s v="Consumer"/>
    <s v="Office Supplies"/>
    <x v="2"/>
    <n v="0.37"/>
  </r>
  <r>
    <s v="Jay Fine"/>
    <n v="56740"/>
    <x v="653"/>
    <d v="2012-10-20T00:00:00"/>
    <x v="0"/>
    <s v="2012"/>
    <n v="4"/>
    <b v="0"/>
    <x v="0"/>
    <n v="29"/>
    <n v="23516.31"/>
    <n v="0.09"/>
    <s v="Regular Air"/>
    <n v="1094.74"/>
    <n v="832.81"/>
    <n v="24.49"/>
    <s v="British Columbia"/>
    <s v="West"/>
    <s v="Consumer"/>
    <s v="Office Supplies"/>
    <x v="15"/>
    <n v="0.83"/>
  </r>
  <r>
    <s v="Thea Hendricks"/>
    <n v="56802"/>
    <x v="601"/>
    <d v="2012-05-30T00:00:00"/>
    <x v="7"/>
    <s v="2012"/>
    <n v="1"/>
    <b v="0"/>
    <x v="1"/>
    <n v="50"/>
    <n v="78.2"/>
    <n v="0.09"/>
    <s v="Regular Air"/>
    <n v="-4.5599999999999996"/>
    <n v="1.68"/>
    <n v="1"/>
    <s v="British Columbia"/>
    <s v="West"/>
    <s v="Home Office"/>
    <s v="Office Supplies"/>
    <x v="12"/>
    <n v="0.35"/>
  </r>
  <r>
    <s v="Bobby Trafton"/>
    <n v="56868"/>
    <x v="1211"/>
    <d v="2011-12-10T00:00:00"/>
    <x v="9"/>
    <s v="2011"/>
    <n v="7"/>
    <b v="0"/>
    <x v="0"/>
    <n v="34"/>
    <n v="1947.4265"/>
    <n v="0.03"/>
    <s v="Regular Air"/>
    <n v="473.27"/>
    <n v="65.989999999999995"/>
    <n v="5.92"/>
    <s v="British Columbia"/>
    <s v="West"/>
    <s v="Corporate"/>
    <s v="Technology"/>
    <x v="3"/>
    <n v="0.55000000000000004"/>
  </r>
  <r>
    <s v="Natalie Webber"/>
    <n v="56869"/>
    <x v="778"/>
    <d v="2010-07-25T00:00:00"/>
    <x v="1"/>
    <s v="2010"/>
    <n v="2"/>
    <b v="0"/>
    <x v="0"/>
    <n v="10"/>
    <n v="842.19"/>
    <n v="0"/>
    <s v="Regular Air"/>
    <n v="157.44999999999999"/>
    <n v="80.98"/>
    <n v="4.5"/>
    <s v="British Columbia"/>
    <s v="West"/>
    <s v="Consumer"/>
    <s v="Office Supplies"/>
    <x v="1"/>
    <n v="0.59"/>
  </r>
  <r>
    <s v="Dave Poirier"/>
    <n v="57190"/>
    <x v="493"/>
    <d v="2010-05-28T00:00:00"/>
    <x v="7"/>
    <s v="2010"/>
    <n v="0"/>
    <s v="FREE DELIVERY"/>
    <x v="4"/>
    <n v="48"/>
    <n v="2052.83"/>
    <n v="0.02"/>
    <s v="Regular Air"/>
    <n v="395.85"/>
    <n v="40.99"/>
    <n v="8.9700000000000006"/>
    <s v="British Columbia"/>
    <s v="West"/>
    <s v="Small Business"/>
    <s v="Technology"/>
    <x v="16"/>
    <n v="0.54"/>
  </r>
  <r>
    <s v="Dave Poirier"/>
    <n v="57190"/>
    <x v="493"/>
    <d v="2010-05-29T00:00:00"/>
    <x v="7"/>
    <s v="2010"/>
    <n v="1"/>
    <b v="0"/>
    <x v="4"/>
    <n v="36"/>
    <n v="620.45000000000005"/>
    <n v="0.09"/>
    <s v="Regular Air"/>
    <n v="171.94"/>
    <n v="17.48"/>
    <n v="1.99"/>
    <s v="British Columbia"/>
    <s v="West"/>
    <s v="Small Business"/>
    <s v="Technology"/>
    <x v="7"/>
    <n v="0.46"/>
  </r>
  <r>
    <s v="Damala Kotsonis"/>
    <n v="57248"/>
    <x v="225"/>
    <d v="2009-10-17T00:00:00"/>
    <x v="0"/>
    <s v="2009"/>
    <n v="2"/>
    <b v="0"/>
    <x v="5"/>
    <n v="34"/>
    <n v="167.5"/>
    <n v="0.04"/>
    <s v="Regular Air"/>
    <n v="-84.42"/>
    <n v="4.9800000000000004"/>
    <n v="4.95"/>
    <s v="British Columbia"/>
    <s v="West"/>
    <s v="Corporate"/>
    <s v="Office Supplies"/>
    <x v="2"/>
    <n v="0.37"/>
  </r>
  <r>
    <s v="Eric Barreto"/>
    <n v="57318"/>
    <x v="438"/>
    <d v="2010-01-12T00:00:00"/>
    <x v="10"/>
    <s v="2010"/>
    <n v="2"/>
    <b v="0"/>
    <x v="4"/>
    <n v="33"/>
    <n v="158.79"/>
    <n v="0.02"/>
    <s v="Regular Air"/>
    <n v="74.14"/>
    <n v="4.91"/>
    <n v="0.5"/>
    <s v="British Columbia"/>
    <s v="West"/>
    <s v="Small Business"/>
    <s v="Office Supplies"/>
    <x v="11"/>
    <n v="0.36"/>
  </r>
  <r>
    <s v="Eric Barreto"/>
    <n v="57318"/>
    <x v="438"/>
    <d v="2010-01-12T00:00:00"/>
    <x v="10"/>
    <s v="2010"/>
    <n v="2"/>
    <b v="0"/>
    <x v="4"/>
    <n v="12"/>
    <n v="79.06"/>
    <n v="0.1"/>
    <s v="Regular Air"/>
    <n v="-47"/>
    <n v="6.68"/>
    <n v="6.92"/>
    <s v="British Columbia"/>
    <s v="West"/>
    <s v="Small Business"/>
    <s v="Office Supplies"/>
    <x v="5"/>
    <n v="0.37"/>
  </r>
  <r>
    <s v="Tracy Hopkins"/>
    <n v="57350"/>
    <x v="526"/>
    <d v="2011-05-26T00:00:00"/>
    <x v="7"/>
    <s v="2011"/>
    <n v="1"/>
    <b v="0"/>
    <x v="1"/>
    <n v="33"/>
    <n v="140.63"/>
    <n v="0.09"/>
    <s v="Regular Air"/>
    <n v="-111.87"/>
    <n v="4.28"/>
    <n v="5.68"/>
    <s v="British Columbia"/>
    <s v="West"/>
    <s v="Small Business"/>
    <s v="Office Supplies"/>
    <x v="5"/>
    <n v="0.4"/>
  </r>
  <r>
    <s v="Tracy Hopkins"/>
    <n v="57350"/>
    <x v="526"/>
    <d v="2011-05-26T00:00:00"/>
    <x v="7"/>
    <s v="2011"/>
    <n v="1"/>
    <b v="0"/>
    <x v="1"/>
    <n v="50"/>
    <n v="4872.6674999999996"/>
    <n v="0.09"/>
    <s v="Regular Air"/>
    <n v="851.31"/>
    <n v="125.99"/>
    <n v="8.8000000000000007"/>
    <s v="British Columbia"/>
    <s v="West"/>
    <s v="Small Business"/>
    <s v="Technology"/>
    <x v="3"/>
    <n v="0.59"/>
  </r>
  <r>
    <s v="Paul Van Hugh"/>
    <n v="57381"/>
    <x v="408"/>
    <d v="2009-08-08T00:00:00"/>
    <x v="2"/>
    <s v="2009"/>
    <n v="1"/>
    <b v="0"/>
    <x v="1"/>
    <n v="13"/>
    <n v="515.23"/>
    <n v="0.1"/>
    <s v="Regular Air"/>
    <n v="171.4"/>
    <n v="41.94"/>
    <n v="2.99"/>
    <s v="British Columbia"/>
    <s v="West"/>
    <s v="Consumer"/>
    <s v="Office Supplies"/>
    <x v="2"/>
    <n v="0.35"/>
  </r>
  <r>
    <s v="Paul Van Hugh"/>
    <n v="57381"/>
    <x v="408"/>
    <d v="2009-08-07T00:00:00"/>
    <x v="2"/>
    <s v="2009"/>
    <n v="0"/>
    <s v="FREE DELIVERY"/>
    <x v="1"/>
    <n v="22"/>
    <n v="41.65"/>
    <n v="0.06"/>
    <s v="Regular Air"/>
    <n v="-13.86"/>
    <n v="1.98"/>
    <n v="0.7"/>
    <s v="British Columbia"/>
    <s v="West"/>
    <s v="Consumer"/>
    <s v="Office Supplies"/>
    <x v="6"/>
    <n v="0.83"/>
  </r>
  <r>
    <s v="Barry Pond"/>
    <n v="57444"/>
    <x v="205"/>
    <d v="2011-05-15T00:00:00"/>
    <x v="7"/>
    <s v="2011"/>
    <n v="1"/>
    <b v="0"/>
    <x v="5"/>
    <n v="24"/>
    <n v="178.92"/>
    <n v="0.09"/>
    <s v="Regular Air"/>
    <n v="-56.11"/>
    <n v="7.68"/>
    <n v="6.16"/>
    <s v="British Columbia"/>
    <s v="West"/>
    <s v="Consumer"/>
    <s v="Office Supplies"/>
    <x v="2"/>
    <n v="0.35"/>
  </r>
  <r>
    <s v="Michael Stewart"/>
    <n v="57476"/>
    <x v="830"/>
    <d v="2009-03-17T00:00:00"/>
    <x v="4"/>
    <s v="2009"/>
    <n v="1"/>
    <b v="0"/>
    <x v="1"/>
    <n v="20"/>
    <n v="1351.43"/>
    <n v="0.08"/>
    <s v="Delivery Truck"/>
    <n v="-550.42999999999995"/>
    <n v="68.81"/>
    <n v="60"/>
    <s v="British Columbia"/>
    <s v="West"/>
    <s v="Small Business"/>
    <s v="Office Supplies"/>
    <x v="1"/>
    <n v="0.41"/>
  </r>
  <r>
    <s v="Michael Stewart"/>
    <n v="57476"/>
    <x v="830"/>
    <d v="2009-03-18T00:00:00"/>
    <x v="4"/>
    <s v="2009"/>
    <n v="2"/>
    <b v="0"/>
    <x v="1"/>
    <n v="17"/>
    <n v="357.91"/>
    <n v="0.04"/>
    <s v="Regular Air"/>
    <n v="-52.12"/>
    <n v="21.38"/>
    <n v="8.99"/>
    <s v="British Columbia"/>
    <s v="West"/>
    <s v="Small Business"/>
    <s v="Office Supplies"/>
    <x v="12"/>
    <n v="0.59"/>
  </r>
  <r>
    <s v="Speros Goranitis"/>
    <n v="57633"/>
    <x v="955"/>
    <d v="2011-02-07T00:00:00"/>
    <x v="5"/>
    <s v="2011"/>
    <n v="1"/>
    <b v="0"/>
    <x v="1"/>
    <n v="12"/>
    <n v="351.12"/>
    <n v="0.09"/>
    <s v="Express Air"/>
    <n v="202.63"/>
    <n v="30.93"/>
    <n v="3.92"/>
    <s v="British Columbia"/>
    <s v="West"/>
    <s v="Corporate"/>
    <s v="Furniture"/>
    <x v="4"/>
    <n v="0.44"/>
  </r>
  <r>
    <s v="Cyra Reiten"/>
    <n v="57669"/>
    <x v="1394"/>
    <d v="2010-08-09T00:00:00"/>
    <x v="2"/>
    <s v="2010"/>
    <n v="1"/>
    <b v="0"/>
    <x v="5"/>
    <n v="41"/>
    <n v="1803.12"/>
    <n v="0"/>
    <s v="Regular Air"/>
    <n v="544.92999999999995"/>
    <n v="40.98"/>
    <n v="5.33"/>
    <s v="British Columbia"/>
    <s v="West"/>
    <s v="Consumer"/>
    <s v="Office Supplies"/>
    <x v="1"/>
    <n v="0.56999999999999995"/>
  </r>
  <r>
    <s v="Dan Campbell"/>
    <n v="57734"/>
    <x v="108"/>
    <d v="2009-09-18T00:00:00"/>
    <x v="11"/>
    <s v="2009"/>
    <n v="2"/>
    <b v="0"/>
    <x v="1"/>
    <n v="26"/>
    <n v="110.14"/>
    <n v="0.05"/>
    <s v="Regular Air"/>
    <n v="-89.22"/>
    <n v="4.24"/>
    <n v="5.41"/>
    <s v="British Columbia"/>
    <s v="West"/>
    <s v="Small Business"/>
    <s v="Office Supplies"/>
    <x v="2"/>
    <n v="0.35"/>
  </r>
  <r>
    <s v="Dan Campbell"/>
    <n v="57734"/>
    <x v="108"/>
    <d v="2009-09-18T00:00:00"/>
    <x v="11"/>
    <s v="2009"/>
    <n v="2"/>
    <b v="0"/>
    <x v="1"/>
    <n v="27"/>
    <n v="453.89"/>
    <n v="0.1"/>
    <s v="Regular Air"/>
    <n v="-75.06"/>
    <n v="16.98"/>
    <n v="12.39"/>
    <s v="British Columbia"/>
    <s v="West"/>
    <s v="Small Business"/>
    <s v="Office Supplies"/>
    <x v="8"/>
    <n v="0.35"/>
  </r>
  <r>
    <s v="Rick Huthwaite"/>
    <n v="57760"/>
    <x v="997"/>
    <d v="2011-07-14T00:00:00"/>
    <x v="1"/>
    <s v="2011"/>
    <n v="2"/>
    <b v="0"/>
    <x v="3"/>
    <n v="38"/>
    <n v="275.11"/>
    <n v="0.06"/>
    <s v="Regular Air"/>
    <n v="17.149999999999999"/>
    <n v="7.59"/>
    <n v="4"/>
    <s v="British Columbia"/>
    <s v="West"/>
    <s v="Corporate"/>
    <s v="Furniture"/>
    <x v="4"/>
    <n v="0.42"/>
  </r>
  <r>
    <s v="Rick Huthwaite"/>
    <n v="57760"/>
    <x v="997"/>
    <d v="2011-07-14T00:00:00"/>
    <x v="1"/>
    <s v="2011"/>
    <n v="2"/>
    <b v="0"/>
    <x v="3"/>
    <n v="34"/>
    <n v="102.34"/>
    <n v="0.01"/>
    <s v="Regular Air"/>
    <n v="-30.39"/>
    <n v="2.98"/>
    <n v="2.0299999999999998"/>
    <s v="British Columbia"/>
    <s v="West"/>
    <s v="Corporate"/>
    <s v="Office Supplies"/>
    <x v="12"/>
    <n v="0.56999999999999995"/>
  </r>
  <r>
    <s v="Corey Lock"/>
    <n v="57891"/>
    <x v="1144"/>
    <d v="2010-12-17T00:00:00"/>
    <x v="9"/>
    <s v="2010"/>
    <n v="0"/>
    <s v="FREE DELIVERY"/>
    <x v="4"/>
    <n v="17"/>
    <n v="934.94050000000004"/>
    <n v="0.08"/>
    <s v="Regular Air"/>
    <n v="47.1"/>
    <n v="65.989999999999995"/>
    <n v="5.92"/>
    <s v="British Columbia"/>
    <s v="West"/>
    <s v="Home Office"/>
    <s v="Technology"/>
    <x v="3"/>
    <n v="0.55000000000000004"/>
  </r>
  <r>
    <s v="Raymond Fair"/>
    <n v="58084"/>
    <x v="624"/>
    <d v="2012-08-19T00:00:00"/>
    <x v="2"/>
    <s v="2012"/>
    <n v="0"/>
    <s v="FREE DELIVERY"/>
    <x v="4"/>
    <n v="3"/>
    <n v="21.55"/>
    <n v="0.09"/>
    <s v="Regular Air"/>
    <n v="-2.87"/>
    <n v="7.31"/>
    <n v="0.49"/>
    <s v="British Columbia"/>
    <s v="West"/>
    <s v="Small Business"/>
    <s v="Office Supplies"/>
    <x v="11"/>
    <n v="0.38"/>
  </r>
  <r>
    <s v="Raymond Fair"/>
    <n v="58084"/>
    <x v="624"/>
    <d v="2012-08-21T00:00:00"/>
    <x v="2"/>
    <s v="2012"/>
    <n v="2"/>
    <b v="0"/>
    <x v="4"/>
    <n v="36"/>
    <n v="266.16000000000003"/>
    <n v="0.03"/>
    <s v="Regular Air"/>
    <n v="90.91"/>
    <n v="7.28"/>
    <n v="1.77"/>
    <s v="British Columbia"/>
    <s v="West"/>
    <s v="Small Business"/>
    <s v="Office Supplies"/>
    <x v="5"/>
    <n v="0.37"/>
  </r>
  <r>
    <s v="Ed Jacobs"/>
    <n v="58179"/>
    <x v="115"/>
    <d v="2011-09-06T00:00:00"/>
    <x v="11"/>
    <s v="2011"/>
    <n v="1"/>
    <b v="0"/>
    <x v="4"/>
    <n v="3"/>
    <n v="39.49"/>
    <n v="0.1"/>
    <s v="Regular Air"/>
    <n v="-12.99"/>
    <n v="11.58"/>
    <n v="5.72"/>
    <s v="British Columbia"/>
    <s v="West"/>
    <s v="Small Business"/>
    <s v="Office Supplies"/>
    <x v="8"/>
    <n v="0.35"/>
  </r>
  <r>
    <s v="Emily Phan"/>
    <n v="58279"/>
    <x v="789"/>
    <d v="2009-04-11T00:00:00"/>
    <x v="8"/>
    <s v="2009"/>
    <n v="0"/>
    <s v="FREE DELIVERY"/>
    <x v="4"/>
    <n v="44"/>
    <n v="1317.34"/>
    <n v="0.03"/>
    <s v="Regular Air"/>
    <n v="555.92999999999995"/>
    <n v="30.56"/>
    <n v="2.99"/>
    <s v="British Columbia"/>
    <s v="West"/>
    <s v="Consumer"/>
    <s v="Office Supplies"/>
    <x v="2"/>
    <n v="0.35"/>
  </r>
  <r>
    <s v="Allen Armold"/>
    <n v="58369"/>
    <x v="263"/>
    <d v="2012-08-31T00:00:00"/>
    <x v="2"/>
    <s v="2012"/>
    <n v="1"/>
    <b v="0"/>
    <x v="1"/>
    <n v="46"/>
    <n v="320.57"/>
    <n v="0.1"/>
    <s v="Regular Air"/>
    <n v="-114.2"/>
    <n v="7.1"/>
    <n v="6.05"/>
    <s v="British Columbia"/>
    <s v="West"/>
    <s v="Home Office"/>
    <s v="Office Supplies"/>
    <x v="2"/>
    <n v="0.39"/>
  </r>
  <r>
    <s v="Allen Armold"/>
    <n v="58369"/>
    <x v="263"/>
    <d v="2012-08-30T00:00:00"/>
    <x v="2"/>
    <s v="2012"/>
    <n v="0"/>
    <s v="FREE DELIVERY"/>
    <x v="1"/>
    <n v="16"/>
    <n v="2013.8"/>
    <n v="0.01"/>
    <s v="Delivery Truck"/>
    <n v="-98.43"/>
    <n v="119.99"/>
    <n v="56.14"/>
    <s v="British Columbia"/>
    <s v="West"/>
    <s v="Home Office"/>
    <s v="Technology"/>
    <x v="16"/>
    <n v="0.39"/>
  </r>
  <r>
    <s v="Barry Pond"/>
    <n v="58371"/>
    <x v="658"/>
    <d v="2010-05-13T00:00:00"/>
    <x v="7"/>
    <s v="2010"/>
    <n v="2"/>
    <b v="0"/>
    <x v="4"/>
    <n v="5"/>
    <n v="2168.0500000000002"/>
    <n v="0"/>
    <s v="Regular Air"/>
    <n v="416.02"/>
    <n v="420.98"/>
    <n v="19.989999999999998"/>
    <s v="British Columbia"/>
    <s v="West"/>
    <s v="Consumer"/>
    <s v="Office Supplies"/>
    <x v="2"/>
    <n v="0.35"/>
  </r>
  <r>
    <s v="Barry Pond"/>
    <n v="58371"/>
    <x v="658"/>
    <d v="2010-05-12T00:00:00"/>
    <x v="7"/>
    <s v="2010"/>
    <n v="1"/>
    <b v="0"/>
    <x v="4"/>
    <n v="44"/>
    <n v="303.07"/>
    <n v="0.02"/>
    <s v="Regular Air"/>
    <n v="-238.45"/>
    <n v="6.48"/>
    <n v="9.68"/>
    <s v="British Columbia"/>
    <s v="West"/>
    <s v="Consumer"/>
    <s v="Office Supplies"/>
    <x v="5"/>
    <n v="0.36"/>
  </r>
  <r>
    <s v="Barry Pond"/>
    <n v="58371"/>
    <x v="658"/>
    <d v="2010-05-13T00:00:00"/>
    <x v="7"/>
    <s v="2010"/>
    <n v="2"/>
    <b v="0"/>
    <x v="4"/>
    <n v="48"/>
    <n v="1661.8"/>
    <n v="7.0000000000000007E-2"/>
    <s v="Regular Air"/>
    <n v="202.68"/>
    <n v="36.549999999999997"/>
    <n v="13.89"/>
    <s v="British Columbia"/>
    <s v="West"/>
    <s v="Consumer"/>
    <s v="Office Supplies"/>
    <x v="12"/>
    <n v="0.41"/>
  </r>
  <r>
    <s v="Dean Katz"/>
    <n v="58433"/>
    <x v="867"/>
    <d v="2011-07-02T00:00:00"/>
    <x v="1"/>
    <s v="2011"/>
    <n v="1"/>
    <b v="0"/>
    <x v="1"/>
    <n v="11"/>
    <n v="2020.58"/>
    <n v="0.01"/>
    <s v="Delivery Truck"/>
    <n v="-45.02"/>
    <n v="180.98"/>
    <n v="30"/>
    <s v="British Columbia"/>
    <s v="West"/>
    <s v="Home Office"/>
    <s v="Furniture"/>
    <x v="14"/>
    <n v="0.69"/>
  </r>
  <r>
    <s v="Dean Katz"/>
    <n v="58433"/>
    <x v="867"/>
    <d v="2011-07-03T00:00:00"/>
    <x v="1"/>
    <s v="2011"/>
    <n v="2"/>
    <b v="0"/>
    <x v="1"/>
    <n v="30"/>
    <n v="1533.46"/>
    <n v="0"/>
    <s v="Regular Air"/>
    <n v="730.44"/>
    <n v="48.04"/>
    <n v="5.79"/>
    <s v="British Columbia"/>
    <s v="West"/>
    <s v="Home Office"/>
    <s v="Office Supplies"/>
    <x v="5"/>
    <n v="0.37"/>
  </r>
  <r>
    <s v="Dean Katz"/>
    <n v="58433"/>
    <x v="867"/>
    <d v="2011-07-03T00:00:00"/>
    <x v="1"/>
    <s v="2011"/>
    <n v="2"/>
    <b v="0"/>
    <x v="1"/>
    <n v="20"/>
    <n v="5989.0479999999998"/>
    <n v="0.09"/>
    <s v="Delivery Truck"/>
    <n v="541.01"/>
    <n v="400.98"/>
    <n v="42.52"/>
    <s v="British Columbia"/>
    <s v="West"/>
    <s v="Home Office"/>
    <s v="Furniture"/>
    <x v="10"/>
    <n v="0.71"/>
  </r>
  <r>
    <s v="Jeremy Pistek"/>
    <n v="58855"/>
    <x v="1044"/>
    <d v="2010-10-31T00:00:00"/>
    <x v="0"/>
    <s v="2010"/>
    <n v="0"/>
    <s v="FREE DELIVERY"/>
    <x v="4"/>
    <n v="38"/>
    <n v="69.260000000000005"/>
    <n v="7.0000000000000007E-2"/>
    <s v="Regular Air"/>
    <n v="-113.86"/>
    <n v="1.74"/>
    <n v="4.08"/>
    <s v="British Columbia"/>
    <s v="West"/>
    <s v="Corporate"/>
    <s v="Furniture"/>
    <x v="4"/>
    <n v="0.53"/>
  </r>
  <r>
    <s v="Jennifer Patt"/>
    <n v="59173"/>
    <x v="1062"/>
    <d v="2010-12-21T00:00:00"/>
    <x v="9"/>
    <s v="2010"/>
    <n v="1"/>
    <b v="0"/>
    <x v="1"/>
    <n v="27"/>
    <n v="2896.99"/>
    <n v="0.01"/>
    <s v="Delivery Truck"/>
    <n v="36.94"/>
    <n v="100.98"/>
    <n v="35.840000000000003"/>
    <s v="British Columbia"/>
    <s v="West"/>
    <s v="Home Office"/>
    <s v="Furniture"/>
    <x v="9"/>
    <n v="0.62"/>
  </r>
  <r>
    <s v="Corey Catlett"/>
    <n v="59204"/>
    <x v="1267"/>
    <d v="2012-03-01T00:00:00"/>
    <x v="4"/>
    <s v="2012"/>
    <n v="1"/>
    <b v="0"/>
    <x v="4"/>
    <n v="8"/>
    <n v="250.29"/>
    <n v="0.1"/>
    <s v="Regular Air"/>
    <n v="-9.31"/>
    <n v="31.74"/>
    <n v="12.62"/>
    <s v="British Columbia"/>
    <s v="West"/>
    <s v="Home Office"/>
    <s v="Office Supplies"/>
    <x v="2"/>
    <n v="0.37"/>
  </r>
  <r>
    <s v="Corey Catlett"/>
    <n v="59204"/>
    <x v="1267"/>
    <d v="2012-03-01T00:00:00"/>
    <x v="4"/>
    <s v="2012"/>
    <n v="1"/>
    <b v="0"/>
    <x v="4"/>
    <n v="7"/>
    <n v="251.59"/>
    <n v="0.09"/>
    <s v="Regular Air"/>
    <n v="39.229999999999997"/>
    <n v="37.94"/>
    <n v="5.08"/>
    <s v="British Columbia"/>
    <s v="West"/>
    <s v="Home Office"/>
    <s v="Office Supplies"/>
    <x v="5"/>
    <n v="0.38"/>
  </r>
  <r>
    <s v="Alyssa Tate"/>
    <n v="59363"/>
    <x v="1215"/>
    <d v="2009-05-02T00:00:00"/>
    <x v="7"/>
    <s v="2009"/>
    <n v="0"/>
    <s v="FREE DELIVERY"/>
    <x v="1"/>
    <n v="24"/>
    <n v="158.91"/>
    <n v="0.06"/>
    <s v="Regular Air"/>
    <n v="-38.57"/>
    <n v="6.68"/>
    <n v="5.2"/>
    <s v="British Columbia"/>
    <s v="West"/>
    <s v="Small Business"/>
    <s v="Office Supplies"/>
    <x v="5"/>
    <n v="0.37"/>
  </r>
  <r>
    <s v="Raymond Fair"/>
    <n v="59553"/>
    <x v="568"/>
    <d v="2010-11-13T00:00:00"/>
    <x v="6"/>
    <s v="2010"/>
    <n v="1"/>
    <b v="0"/>
    <x v="3"/>
    <n v="15"/>
    <n v="171.57"/>
    <n v="0.04"/>
    <s v="Regular Air"/>
    <n v="12.5"/>
    <n v="11.34"/>
    <n v="5.01"/>
    <s v="British Columbia"/>
    <s v="West"/>
    <s v="Small Business"/>
    <s v="Office Supplies"/>
    <x v="5"/>
    <n v="0.36"/>
  </r>
  <r>
    <s v="Raymond Fair"/>
    <n v="59553"/>
    <x v="568"/>
    <d v="2010-11-14T00:00:00"/>
    <x v="6"/>
    <s v="2010"/>
    <n v="2"/>
    <b v="0"/>
    <x v="3"/>
    <n v="42"/>
    <n v="2170.3049999999998"/>
    <n v="0.1"/>
    <s v="Regular Air"/>
    <n v="264.32"/>
    <n v="65.989999999999995"/>
    <n v="8.99"/>
    <s v="British Columbia"/>
    <s v="West"/>
    <s v="Small Business"/>
    <s v="Technology"/>
    <x v="3"/>
    <n v="0.56000000000000005"/>
  </r>
  <r>
    <s v="Giulietta Dortch"/>
    <n v="59681"/>
    <x v="790"/>
    <d v="2009-06-13T00:00:00"/>
    <x v="3"/>
    <s v="2009"/>
    <n v="2"/>
    <b v="0"/>
    <x v="5"/>
    <n v="23"/>
    <n v="224.34"/>
    <n v="0.02"/>
    <s v="Express Air"/>
    <n v="-11.95"/>
    <n v="8.6"/>
    <n v="6.19"/>
    <s v="British Columbia"/>
    <s v="West"/>
    <s v="Small Business"/>
    <s v="Office Supplies"/>
    <x v="2"/>
    <n v="0.38"/>
  </r>
  <r>
    <s v="Julia Barnett"/>
    <n v="59781"/>
    <x v="1059"/>
    <d v="2012-12-13T00:00:00"/>
    <x v="9"/>
    <s v="2012"/>
    <n v="1"/>
    <b v="0"/>
    <x v="3"/>
    <n v="43"/>
    <n v="262.13"/>
    <n v="0"/>
    <s v="Express Air"/>
    <n v="-60.91"/>
    <n v="5.58"/>
    <n v="5.3"/>
    <s v="British Columbia"/>
    <s v="West"/>
    <s v="Corporate"/>
    <s v="Office Supplies"/>
    <x v="8"/>
    <n v="0.35"/>
  </r>
  <r>
    <s v="Julia Barnett"/>
    <n v="59781"/>
    <x v="1059"/>
    <d v="2012-12-13T00:00:00"/>
    <x v="9"/>
    <s v="2012"/>
    <n v="1"/>
    <b v="0"/>
    <x v="3"/>
    <n v="24"/>
    <n v="173.12"/>
    <n v="0.1"/>
    <s v="Regular Air"/>
    <n v="-166.41"/>
    <n v="7.28"/>
    <n v="11.15"/>
    <s v="British Columbia"/>
    <s v="West"/>
    <s v="Corporate"/>
    <s v="Office Supplies"/>
    <x v="5"/>
    <n v="0.37"/>
  </r>
  <r>
    <s v="Muhammed Lee"/>
    <n v="59812"/>
    <x v="645"/>
    <d v="2011-06-22T00:00:00"/>
    <x v="3"/>
    <s v="2011"/>
    <n v="0"/>
    <s v="FREE DELIVERY"/>
    <x v="4"/>
    <n v="46"/>
    <n v="9261.24"/>
    <n v="0"/>
    <s v="Regular Air"/>
    <n v="1646.43"/>
    <n v="193.17"/>
    <n v="19.989999999999998"/>
    <s v="British Columbia"/>
    <s v="West"/>
    <s v="Consumer"/>
    <s v="Office Supplies"/>
    <x v="0"/>
    <n v="0.71"/>
  </r>
  <r>
    <s v="Muhammed Lee"/>
    <n v="59812"/>
    <x v="645"/>
    <d v="2011-06-23T00:00:00"/>
    <x v="3"/>
    <s v="2011"/>
    <n v="1"/>
    <b v="0"/>
    <x v="4"/>
    <n v="2"/>
    <n v="28.98"/>
    <n v="0.06"/>
    <s v="Regular Air"/>
    <n v="-18.39"/>
    <n v="12.64"/>
    <n v="4.9800000000000004"/>
    <s v="British Columbia"/>
    <s v="West"/>
    <s v="Consumer"/>
    <s v="Furniture"/>
    <x v="4"/>
    <n v="0.48"/>
  </r>
  <r>
    <s v="Christy Brittain"/>
    <n v="59815"/>
    <x v="1395"/>
    <d v="2010-12-17T00:00:00"/>
    <x v="9"/>
    <s v="2010"/>
    <n v="2"/>
    <b v="0"/>
    <x v="3"/>
    <n v="14"/>
    <n v="51.56"/>
    <n v="0.09"/>
    <s v="Regular Air"/>
    <n v="-1.06"/>
    <n v="3.71"/>
    <n v="1.93"/>
    <s v="British Columbia"/>
    <s v="West"/>
    <s v="Consumer"/>
    <s v="Office Supplies"/>
    <x v="5"/>
    <n v="0.35"/>
  </r>
  <r>
    <s v="Brad Thomas"/>
    <n v="59971"/>
    <x v="795"/>
    <d v="2011-06-02T00:00:00"/>
    <x v="3"/>
    <s v="2011"/>
    <n v="2"/>
    <b v="0"/>
    <x v="5"/>
    <n v="26"/>
    <n v="437.77"/>
    <n v="0.01"/>
    <s v="Express Air"/>
    <n v="-125.8"/>
    <n v="15.98"/>
    <n v="8.99"/>
    <s v="British Columbia"/>
    <s v="West"/>
    <s v="Home Office"/>
    <s v="Technology"/>
    <x v="7"/>
    <n v="0.64"/>
  </r>
  <r>
    <s v="Brad Thomas"/>
    <n v="59971"/>
    <x v="795"/>
    <d v="2011-06-02T00:00:00"/>
    <x v="3"/>
    <s v="2011"/>
    <n v="2"/>
    <b v="0"/>
    <x v="5"/>
    <n v="45"/>
    <n v="514.86"/>
    <n v="0.08"/>
    <s v="Regular Air"/>
    <n v="-10.84"/>
    <n v="12.28"/>
    <n v="6.47"/>
    <s v="British Columbia"/>
    <s v="West"/>
    <s v="Home Office"/>
    <s v="Office Supplies"/>
    <x v="5"/>
    <n v="0.38"/>
  </r>
  <r>
    <s v="Brad Thomas"/>
    <n v="59971"/>
    <x v="795"/>
    <d v="2011-06-02T00:00:00"/>
    <x v="3"/>
    <s v="2011"/>
    <n v="2"/>
    <b v="0"/>
    <x v="5"/>
    <n v="12"/>
    <n v="356.27"/>
    <n v="0.1"/>
    <s v="Express Air"/>
    <n v="84.53"/>
    <n v="30.98"/>
    <n v="5.09"/>
    <s v="British Columbia"/>
    <s v="West"/>
    <s v="Home Office"/>
    <s v="Office Supplies"/>
    <x v="5"/>
    <n v="0.4"/>
  </r>
  <r>
    <s v="Art Foster"/>
    <n v="481"/>
    <x v="56"/>
    <d v="2012-10-09T00:00:00"/>
    <x v="0"/>
    <s v="2012"/>
    <n v="2"/>
    <b v="0"/>
    <x v="1"/>
    <n v="44"/>
    <n v="4509.3774999999996"/>
    <n v="0.01"/>
    <s v="Regular Air"/>
    <n v="1426.26"/>
    <n v="115.99"/>
    <n v="5.26"/>
    <s v="British Columbia"/>
    <s v="West"/>
    <s v="Home Office"/>
    <s v="Technology"/>
    <x v="3"/>
    <n v="0.56999999999999995"/>
  </r>
  <r>
    <s v="Eugene Moren"/>
    <n v="834"/>
    <x v="957"/>
    <d v="2009-05-23T00:00:00"/>
    <x v="7"/>
    <s v="2009"/>
    <n v="1"/>
    <b v="0"/>
    <x v="4"/>
    <n v="15"/>
    <n v="1813.04"/>
    <n v="0.01"/>
    <s v="Delivery Truck"/>
    <n v="-164.4"/>
    <n v="115.99"/>
    <n v="56.14"/>
    <s v="British Columbia"/>
    <s v="West"/>
    <s v="Home Office"/>
    <s v="Technology"/>
    <x v="16"/>
    <n v="0.4"/>
  </r>
  <r>
    <s v="Carol Darley"/>
    <n v="1414"/>
    <x v="1116"/>
    <d v="2011-08-15T00:00:00"/>
    <x v="2"/>
    <s v="2011"/>
    <n v="0"/>
    <s v="FREE DELIVERY"/>
    <x v="5"/>
    <n v="44"/>
    <n v="4530.96"/>
    <n v="7.0000000000000007E-2"/>
    <s v="Delivery Truck"/>
    <n v="-993.35"/>
    <n v="105.49"/>
    <n v="41.64"/>
    <s v="British Columbia"/>
    <s v="West"/>
    <s v="Small Business"/>
    <s v="Furniture"/>
    <x v="10"/>
    <n v="0.75"/>
  </r>
  <r>
    <s v="Maribeth Dona"/>
    <n v="2305"/>
    <x v="89"/>
    <d v="2010-01-27T00:00:00"/>
    <x v="10"/>
    <s v="2010"/>
    <n v="2"/>
    <b v="0"/>
    <x v="1"/>
    <n v="33"/>
    <n v="3116.47"/>
    <n v="0.1"/>
    <s v="Delivery Truck"/>
    <n v="-1578.26"/>
    <n v="100.98"/>
    <n v="57.38"/>
    <s v="British Columbia"/>
    <s v="West"/>
    <s v="Home Office"/>
    <s v="Furniture"/>
    <x v="9"/>
    <n v="0.78"/>
  </r>
  <r>
    <s v="Maribeth Dona"/>
    <n v="2305"/>
    <x v="89"/>
    <d v="2010-01-26T00:00:00"/>
    <x v="10"/>
    <s v="2010"/>
    <n v="1"/>
    <b v="0"/>
    <x v="1"/>
    <n v="1"/>
    <n v="12.41"/>
    <n v="0.01"/>
    <s v="Regular Air"/>
    <n v="-9.08"/>
    <n v="6.68"/>
    <n v="5.66"/>
    <s v="British Columbia"/>
    <s v="West"/>
    <s v="Home Office"/>
    <s v="Office Supplies"/>
    <x v="5"/>
    <n v="0.37"/>
  </r>
  <r>
    <s v="Fred Harton"/>
    <n v="2311"/>
    <x v="732"/>
    <d v="2011-05-02T00:00:00"/>
    <x v="7"/>
    <s v="2011"/>
    <n v="1"/>
    <b v="0"/>
    <x v="1"/>
    <n v="31"/>
    <n v="1324.09"/>
    <n v="0.01"/>
    <s v="Regular Air"/>
    <n v="94.96"/>
    <n v="40.89"/>
    <n v="18.98"/>
    <s v="British Columbia"/>
    <s v="West"/>
    <s v="Home Office"/>
    <s v="Furniture"/>
    <x v="4"/>
    <n v="0.56999999999999995"/>
  </r>
  <r>
    <s v="Andrew Allen"/>
    <n v="2438"/>
    <x v="180"/>
    <d v="2010-07-17T00:00:00"/>
    <x v="1"/>
    <s v="2010"/>
    <n v="3"/>
    <b v="0"/>
    <x v="1"/>
    <n v="20"/>
    <n v="278.68"/>
    <n v="0.06"/>
    <s v="Regular Air"/>
    <n v="8.9"/>
    <n v="14.48"/>
    <n v="6.46"/>
    <s v="British Columbia"/>
    <s v="West"/>
    <s v="Corporate"/>
    <s v="Office Supplies"/>
    <x v="2"/>
    <n v="0.38"/>
  </r>
  <r>
    <s v="Andrew Allen"/>
    <n v="2438"/>
    <x v="180"/>
    <d v="2010-07-16T00:00:00"/>
    <x v="1"/>
    <s v="2010"/>
    <n v="2"/>
    <b v="0"/>
    <x v="1"/>
    <n v="23"/>
    <n v="717.46799999999996"/>
    <n v="0.01"/>
    <s v="Regular Air"/>
    <n v="316.48"/>
    <n v="35.99"/>
    <n v="0.99"/>
    <s v="British Columbia"/>
    <s v="West"/>
    <s v="Corporate"/>
    <s v="Technology"/>
    <x v="3"/>
    <n v="0.35"/>
  </r>
  <r>
    <s v="Art Miller"/>
    <n v="2595"/>
    <x v="1396"/>
    <d v="2011-12-14T00:00:00"/>
    <x v="9"/>
    <s v="2011"/>
    <n v="1"/>
    <b v="0"/>
    <x v="3"/>
    <n v="13"/>
    <n v="11764.25"/>
    <n v="0.04"/>
    <s v="Delivery Truck"/>
    <n v="2322.44"/>
    <n v="880.98"/>
    <n v="44.55"/>
    <s v="British Columbia"/>
    <s v="West"/>
    <s v="Corporate"/>
    <s v="Furniture"/>
    <x v="9"/>
    <n v="0.62"/>
  </r>
  <r>
    <s v="Art Miller"/>
    <n v="2595"/>
    <x v="1396"/>
    <d v="2011-12-15T00:00:00"/>
    <x v="9"/>
    <s v="2011"/>
    <n v="2"/>
    <b v="0"/>
    <x v="3"/>
    <n v="4"/>
    <n v="25.17"/>
    <n v="0.09"/>
    <s v="Regular Air"/>
    <n v="5.88"/>
    <n v="5.47"/>
    <n v="5.26"/>
    <s v="British Columbia"/>
    <s v="West"/>
    <s v="Corporate"/>
    <s v="Furniture"/>
    <x v="4"/>
    <n v="0.42"/>
  </r>
  <r>
    <s v="Art Miller"/>
    <n v="2595"/>
    <x v="1396"/>
    <d v="2011-12-15T00:00:00"/>
    <x v="9"/>
    <s v="2011"/>
    <n v="2"/>
    <b v="0"/>
    <x v="3"/>
    <n v="29"/>
    <n v="208.47"/>
    <n v="0.01"/>
    <s v="Express Air"/>
    <n v="-125.6"/>
    <n v="6.48"/>
    <n v="8.74"/>
    <s v="British Columbia"/>
    <s v="West"/>
    <s v="Corporate"/>
    <s v="Office Supplies"/>
    <x v="5"/>
    <n v="0.36"/>
  </r>
  <r>
    <s v="Maribeth Dona"/>
    <n v="2790"/>
    <x v="60"/>
    <d v="2009-08-19T00:00:00"/>
    <x v="2"/>
    <s v="2009"/>
    <n v="1"/>
    <b v="0"/>
    <x v="1"/>
    <n v="7"/>
    <n v="45.91"/>
    <n v="0.01"/>
    <s v="Regular Air"/>
    <n v="-35.54"/>
    <n v="5.44"/>
    <n v="7.46"/>
    <s v="British Columbia"/>
    <s v="West"/>
    <s v="Home Office"/>
    <s v="Office Supplies"/>
    <x v="2"/>
    <n v="0.36"/>
  </r>
  <r>
    <s v="Maribeth Dona"/>
    <n v="2790"/>
    <x v="60"/>
    <d v="2009-08-20T00:00:00"/>
    <x v="2"/>
    <s v="2009"/>
    <n v="2"/>
    <b v="0"/>
    <x v="1"/>
    <n v="41"/>
    <n v="22319.58"/>
    <n v="0.02"/>
    <s v="Delivery Truck"/>
    <n v="-734.31"/>
    <n v="549.99"/>
    <n v="49"/>
    <s v="British Columbia"/>
    <s v="West"/>
    <s v="Home Office"/>
    <s v="Technology"/>
    <x v="13"/>
    <n v="0.35"/>
  </r>
  <r>
    <s v="Maribeth Dona"/>
    <n v="2790"/>
    <x v="60"/>
    <d v="2009-08-19T00:00:00"/>
    <x v="2"/>
    <s v="2009"/>
    <n v="1"/>
    <b v="0"/>
    <x v="1"/>
    <n v="15"/>
    <n v="330.24"/>
    <n v="0.03"/>
    <s v="Express Air"/>
    <n v="8.48"/>
    <n v="22.01"/>
    <n v="5.53"/>
    <s v="British Columbia"/>
    <s v="West"/>
    <s v="Home Office"/>
    <s v="Office Supplies"/>
    <x v="12"/>
    <n v="0.59"/>
  </r>
  <r>
    <s v="Maribeth Dona"/>
    <n v="2790"/>
    <x v="60"/>
    <d v="2009-08-20T00:00:00"/>
    <x v="2"/>
    <s v="2009"/>
    <n v="2"/>
    <b v="0"/>
    <x v="1"/>
    <n v="15"/>
    <n v="520.65"/>
    <n v="0.09"/>
    <s v="Regular Air"/>
    <n v="30.63"/>
    <n v="34.76"/>
    <n v="8.2200000000000006"/>
    <s v="British Columbia"/>
    <s v="West"/>
    <s v="Home Office"/>
    <s v="Office Supplies"/>
    <x v="0"/>
    <n v="0.56999999999999995"/>
  </r>
  <r>
    <s v="Cathy Armstrong"/>
    <n v="3395"/>
    <x v="1114"/>
    <d v="2009-10-31T00:00:00"/>
    <x v="0"/>
    <s v="2009"/>
    <n v="2"/>
    <b v="0"/>
    <x v="3"/>
    <n v="31"/>
    <n v="181.17"/>
    <n v="0.06"/>
    <s v="Express Air"/>
    <n v="-59.88"/>
    <n v="5.38"/>
    <n v="5.24"/>
    <s v="British Columbia"/>
    <s v="West"/>
    <s v="Consumer"/>
    <s v="Office Supplies"/>
    <x v="2"/>
    <n v="0.36"/>
  </r>
  <r>
    <s v="Cathy Armstrong"/>
    <n v="3395"/>
    <x v="1114"/>
    <d v="2009-10-31T00:00:00"/>
    <x v="0"/>
    <s v="2009"/>
    <n v="2"/>
    <b v="0"/>
    <x v="3"/>
    <n v="1"/>
    <n v="13.16"/>
    <n v="0.03"/>
    <s v="Regular Air"/>
    <n v="-10.29"/>
    <n v="7.35"/>
    <n v="5.96"/>
    <s v="British Columbia"/>
    <s v="West"/>
    <s v="Consumer"/>
    <s v="Office Supplies"/>
    <x v="5"/>
    <n v="0.38"/>
  </r>
  <r>
    <s v="Cathy Armstrong"/>
    <n v="3395"/>
    <x v="1114"/>
    <d v="2009-10-30T00:00:00"/>
    <x v="0"/>
    <s v="2009"/>
    <n v="1"/>
    <b v="0"/>
    <x v="3"/>
    <n v="7"/>
    <n v="107.88"/>
    <n v="0.02"/>
    <s v="Regular Air"/>
    <n v="25.59"/>
    <n v="15.57"/>
    <n v="1.39"/>
    <s v="British Columbia"/>
    <s v="West"/>
    <s v="Consumer"/>
    <s v="Office Supplies"/>
    <x v="8"/>
    <n v="0.38"/>
  </r>
  <r>
    <s v="Cathy Armstrong"/>
    <n v="3395"/>
    <x v="1114"/>
    <d v="2009-10-30T00:00:00"/>
    <x v="0"/>
    <s v="2009"/>
    <n v="1"/>
    <b v="0"/>
    <x v="3"/>
    <n v="29"/>
    <n v="623.02"/>
    <n v="0.02"/>
    <s v="Regular Air"/>
    <n v="-255.66"/>
    <n v="20.89"/>
    <n v="11.52"/>
    <s v="British Columbia"/>
    <s v="West"/>
    <s v="Consumer"/>
    <s v="Office Supplies"/>
    <x v="0"/>
    <n v="0.83"/>
  </r>
  <r>
    <s v="Christopher Martinez"/>
    <n v="3907"/>
    <x v="554"/>
    <d v="2012-08-20T00:00:00"/>
    <x v="2"/>
    <s v="2012"/>
    <n v="2"/>
    <b v="0"/>
    <x v="4"/>
    <n v="34"/>
    <n v="729.83"/>
    <n v="7.0000000000000007E-2"/>
    <s v="Regular Air"/>
    <n v="-135.1"/>
    <n v="22.38"/>
    <n v="15.1"/>
    <s v="British Columbia"/>
    <s v="West"/>
    <s v="Small Business"/>
    <s v="Office Supplies"/>
    <x v="2"/>
    <n v="0.38"/>
  </r>
  <r>
    <s v="Christopher Martinez"/>
    <n v="3907"/>
    <x v="554"/>
    <d v="2012-08-19T00:00:00"/>
    <x v="2"/>
    <s v="2012"/>
    <n v="1"/>
    <b v="0"/>
    <x v="4"/>
    <n v="36"/>
    <n v="1083.19"/>
    <n v="0.03"/>
    <s v="Express Air"/>
    <n v="214.61"/>
    <n v="29.99"/>
    <n v="5.5"/>
    <s v="British Columbia"/>
    <s v="West"/>
    <s v="Small Business"/>
    <s v="Technology"/>
    <x v="7"/>
    <n v="0.51"/>
  </r>
  <r>
    <s v="Art Miller"/>
    <n v="4195"/>
    <x v="493"/>
    <d v="2010-05-30T00:00:00"/>
    <x v="7"/>
    <s v="2010"/>
    <n v="2"/>
    <b v="0"/>
    <x v="3"/>
    <n v="30"/>
    <n v="255.74"/>
    <n v="7.0000000000000007E-2"/>
    <s v="Regular Air"/>
    <n v="37.090000000000003"/>
    <n v="8.5"/>
    <n v="1.99"/>
    <s v="British Columbia"/>
    <s v="West"/>
    <s v="Corporate"/>
    <s v="Technology"/>
    <x v="7"/>
    <n v="0.49"/>
  </r>
  <r>
    <s v="Eugene Moren"/>
    <n v="4391"/>
    <x v="223"/>
    <d v="2012-02-19T00:00:00"/>
    <x v="5"/>
    <s v="2012"/>
    <n v="2"/>
    <b v="0"/>
    <x v="1"/>
    <n v="20"/>
    <n v="2592.4319999999998"/>
    <n v="0.06"/>
    <s v="Regular Air"/>
    <n v="428.47"/>
    <n v="155.99"/>
    <n v="3.9"/>
    <s v="British Columbia"/>
    <s v="West"/>
    <s v="Home Office"/>
    <s v="Technology"/>
    <x v="3"/>
    <n v="0.55000000000000004"/>
  </r>
  <r>
    <s v="Scott Cohen"/>
    <n v="4422"/>
    <x v="345"/>
    <d v="2011-05-21T00:00:00"/>
    <x v="7"/>
    <s v="2011"/>
    <n v="0"/>
    <s v="FREE DELIVERY"/>
    <x v="4"/>
    <n v="12"/>
    <n v="313.43"/>
    <n v="0.02"/>
    <s v="Regular Air"/>
    <n v="104.03"/>
    <n v="25.38"/>
    <n v="8.99"/>
    <s v="British Columbia"/>
    <s v="West"/>
    <s v="Consumer"/>
    <s v="Furniture"/>
    <x v="4"/>
    <n v="0.5"/>
  </r>
  <r>
    <s v="Scott Cohen"/>
    <n v="4422"/>
    <x v="345"/>
    <d v="2011-05-21T00:00:00"/>
    <x v="7"/>
    <s v="2011"/>
    <n v="0"/>
    <s v="FREE DELIVERY"/>
    <x v="4"/>
    <n v="17"/>
    <n v="390.11"/>
    <n v="0.02"/>
    <s v="Regular Air"/>
    <n v="-19.920000000000002"/>
    <n v="21.38"/>
    <n v="8.99"/>
    <s v="British Columbia"/>
    <s v="West"/>
    <s v="Consumer"/>
    <s v="Office Supplies"/>
    <x v="12"/>
    <n v="0.59"/>
  </r>
  <r>
    <s v="Anthony O'Donnell"/>
    <n v="4741"/>
    <x v="1397"/>
    <d v="2012-07-07T00:00:00"/>
    <x v="1"/>
    <s v="2012"/>
    <n v="1"/>
    <b v="0"/>
    <x v="3"/>
    <n v="40"/>
    <n v="342.97"/>
    <n v="0.09"/>
    <s v="Regular Air"/>
    <n v="-131.63"/>
    <n v="8.75"/>
    <n v="8.5399999999999991"/>
    <s v="British Columbia"/>
    <s v="West"/>
    <s v="Consumer"/>
    <s v="Furniture"/>
    <x v="4"/>
    <n v="0.43"/>
  </r>
  <r>
    <s v="Eugene Moren"/>
    <n v="4835"/>
    <x v="1398"/>
    <d v="2009-10-24T00:00:00"/>
    <x v="0"/>
    <s v="2009"/>
    <n v="0"/>
    <s v="FREE DELIVERY"/>
    <x v="5"/>
    <n v="3"/>
    <n v="9.4"/>
    <n v="0.04"/>
    <s v="Regular Air"/>
    <n v="-7.6"/>
    <n v="2.52"/>
    <n v="1.92"/>
    <s v="British Columbia"/>
    <s v="West"/>
    <s v="Home Office"/>
    <s v="Office Supplies"/>
    <x v="15"/>
    <n v="0.82"/>
  </r>
  <r>
    <s v="Art Miller"/>
    <n v="5028"/>
    <x v="1184"/>
    <d v="2012-04-18T00:00:00"/>
    <x v="8"/>
    <s v="2012"/>
    <n v="2"/>
    <b v="0"/>
    <x v="1"/>
    <n v="10"/>
    <n v="79.680000000000007"/>
    <n v="0.06"/>
    <s v="Regular Air"/>
    <n v="18.239999999999998"/>
    <n v="7.7"/>
    <n v="3.68"/>
    <s v="British Columbia"/>
    <s v="West"/>
    <s v="Corporate"/>
    <s v="Furniture"/>
    <x v="4"/>
    <n v="0.52"/>
  </r>
  <r>
    <s v="Lauren Leatherbury"/>
    <n v="5095"/>
    <x v="500"/>
    <d v="2012-04-22T00:00:00"/>
    <x v="8"/>
    <s v="2012"/>
    <n v="1"/>
    <b v="0"/>
    <x v="1"/>
    <n v="7"/>
    <n v="786.67499999999995"/>
    <n v="0.01"/>
    <s v="Regular Air"/>
    <n v="-315.02999999999997"/>
    <n v="125.99"/>
    <n v="8.8000000000000007"/>
    <s v="British Columbia"/>
    <s v="West"/>
    <s v="Corporate"/>
    <s v="Technology"/>
    <x v="3"/>
    <n v="0.59"/>
  </r>
  <r>
    <s v="Christopher Martinez"/>
    <n v="5317"/>
    <x v="1315"/>
    <d v="2009-09-15T00:00:00"/>
    <x v="11"/>
    <s v="2009"/>
    <n v="7"/>
    <b v="0"/>
    <x v="0"/>
    <n v="38"/>
    <n v="212.57"/>
    <n v="0.09"/>
    <s v="Express Air"/>
    <n v="9.49"/>
    <n v="5.34"/>
    <n v="2.99"/>
    <s v="British Columbia"/>
    <s v="West"/>
    <s v="Small Business"/>
    <s v="Office Supplies"/>
    <x v="2"/>
    <n v="0.38"/>
  </r>
  <r>
    <s v="Christopher Martinez"/>
    <n v="5317"/>
    <x v="1315"/>
    <d v="2009-09-15T00:00:00"/>
    <x v="11"/>
    <s v="2009"/>
    <n v="7"/>
    <b v="0"/>
    <x v="0"/>
    <n v="10"/>
    <n v="1469.48"/>
    <n v="7.0000000000000007E-2"/>
    <s v="Delivery Truck"/>
    <n v="-263.64999999999998"/>
    <n v="140.97999999999999"/>
    <n v="53.48"/>
    <s v="British Columbia"/>
    <s v="West"/>
    <s v="Small Business"/>
    <s v="Furniture"/>
    <x v="9"/>
    <n v="0.65"/>
  </r>
  <r>
    <s v="Christopher Martinez"/>
    <n v="5317"/>
    <x v="1315"/>
    <d v="2009-09-15T00:00:00"/>
    <x v="11"/>
    <s v="2009"/>
    <n v="7"/>
    <b v="0"/>
    <x v="0"/>
    <n v="25"/>
    <n v="4279.24"/>
    <n v="0.06"/>
    <s v="Regular Air"/>
    <n v="890.18"/>
    <n v="205.99"/>
    <n v="5.26"/>
    <s v="British Columbia"/>
    <s v="West"/>
    <s v="Small Business"/>
    <s v="Technology"/>
    <x v="3"/>
    <n v="0.56000000000000005"/>
  </r>
  <r>
    <s v="Art Foster"/>
    <n v="5735"/>
    <x v="419"/>
    <d v="2009-12-11T00:00:00"/>
    <x v="9"/>
    <s v="2009"/>
    <n v="1"/>
    <b v="0"/>
    <x v="4"/>
    <n v="10"/>
    <n v="2665.64"/>
    <n v="0.1"/>
    <s v="Delivery Truck"/>
    <n v="-107.49"/>
    <n v="280.98"/>
    <n v="35.67"/>
    <s v="British Columbia"/>
    <s v="West"/>
    <s v="Home Office"/>
    <s v="Furniture"/>
    <x v="10"/>
    <n v="0.66"/>
  </r>
  <r>
    <s v="Christopher Martinez"/>
    <n v="5856"/>
    <x v="449"/>
    <d v="2009-11-07T00:00:00"/>
    <x v="6"/>
    <s v="2009"/>
    <n v="2"/>
    <b v="0"/>
    <x v="1"/>
    <n v="42"/>
    <n v="10307.01"/>
    <n v="0"/>
    <s v="Delivery Truck"/>
    <n v="3025.59"/>
    <n v="230.98"/>
    <n v="23.78"/>
    <s v="British Columbia"/>
    <s v="West"/>
    <s v="Small Business"/>
    <s v="Furniture"/>
    <x v="10"/>
    <n v="0.6"/>
  </r>
  <r>
    <s v="Art Foster"/>
    <n v="5891"/>
    <x v="1341"/>
    <d v="2012-12-30T00:00:00"/>
    <x v="9"/>
    <s v="2012"/>
    <n v="2"/>
    <b v="0"/>
    <x v="4"/>
    <n v="2"/>
    <n v="44.45"/>
    <n v="0.01"/>
    <s v="Regular Air"/>
    <n v="-17.46"/>
    <n v="20.98"/>
    <n v="1.49"/>
    <s v="British Columbia"/>
    <s v="West"/>
    <s v="Home Office"/>
    <s v="Office Supplies"/>
    <x v="2"/>
    <n v="0.35"/>
  </r>
  <r>
    <s v="Eugene Moren"/>
    <n v="6274"/>
    <x v="455"/>
    <d v="2011-07-15T00:00:00"/>
    <x v="1"/>
    <s v="2011"/>
    <n v="1"/>
    <b v="0"/>
    <x v="3"/>
    <n v="22"/>
    <n v="46.36"/>
    <n v="0.05"/>
    <s v="Express Air"/>
    <n v="-56.73"/>
    <n v="1.74"/>
    <n v="4.08"/>
    <s v="British Columbia"/>
    <s v="West"/>
    <s v="Home Office"/>
    <s v="Furniture"/>
    <x v="4"/>
    <n v="0.53"/>
  </r>
  <r>
    <s v="Art Miller"/>
    <n v="6309"/>
    <x v="208"/>
    <d v="2010-06-10T00:00:00"/>
    <x v="3"/>
    <s v="2010"/>
    <n v="1"/>
    <b v="0"/>
    <x v="4"/>
    <n v="10"/>
    <n v="29.79"/>
    <n v="0.01"/>
    <s v="Regular Air"/>
    <n v="3.76"/>
    <n v="2.88"/>
    <n v="0.99"/>
    <s v="British Columbia"/>
    <s v="West"/>
    <s v="Corporate"/>
    <s v="Office Supplies"/>
    <x v="11"/>
    <n v="0.36"/>
  </r>
  <r>
    <s v="Anthony O'Donnell"/>
    <n v="6368"/>
    <x v="545"/>
    <d v="2009-02-22T00:00:00"/>
    <x v="5"/>
    <s v="2009"/>
    <n v="0"/>
    <s v="FREE DELIVERY"/>
    <x v="3"/>
    <n v="40"/>
    <n v="19100.45"/>
    <n v="0"/>
    <s v="Delivery Truck"/>
    <n v="6839.95"/>
    <n v="442.14"/>
    <n v="14.7"/>
    <s v="British Columbia"/>
    <s v="West"/>
    <s v="Corporate"/>
    <s v="Technology"/>
    <x v="16"/>
    <n v="0.56000000000000005"/>
  </r>
  <r>
    <s v="Art Foster"/>
    <n v="6978"/>
    <x v="25"/>
    <d v="2010-12-10T00:00:00"/>
    <x v="9"/>
    <s v="2010"/>
    <n v="1"/>
    <b v="0"/>
    <x v="1"/>
    <n v="47"/>
    <n v="371.95"/>
    <n v="7.0000000000000007E-2"/>
    <s v="Regular Air"/>
    <n v="-87.4"/>
    <n v="8.1199999999999992"/>
    <n v="2.83"/>
    <s v="British Columbia"/>
    <s v="West"/>
    <s v="Home Office"/>
    <s v="Technology"/>
    <x v="7"/>
    <n v="0.77"/>
  </r>
  <r>
    <s v="Greg Matthias"/>
    <n v="7461"/>
    <x v="750"/>
    <d v="2009-01-14T00:00:00"/>
    <x v="10"/>
    <s v="2009"/>
    <n v="2"/>
    <b v="0"/>
    <x v="0"/>
    <n v="12"/>
    <n v="4080.3"/>
    <n v="0.05"/>
    <s v="Delivery Truck"/>
    <n v="593.79"/>
    <n v="350.99"/>
    <n v="39"/>
    <s v="British Columbia"/>
    <s v="West"/>
    <s v="Home Office"/>
    <s v="Furniture"/>
    <x v="14"/>
    <n v="0.55000000000000004"/>
  </r>
  <r>
    <s v="Greg Matthias"/>
    <n v="7461"/>
    <x v="750"/>
    <d v="2009-01-16T00:00:00"/>
    <x v="10"/>
    <s v="2009"/>
    <n v="4"/>
    <b v="0"/>
    <x v="0"/>
    <n v="28"/>
    <n v="260.79000000000002"/>
    <n v="0"/>
    <s v="Regular Air"/>
    <n v="111.4"/>
    <n v="8.74"/>
    <n v="1.39"/>
    <s v="British Columbia"/>
    <s v="West"/>
    <s v="Home Office"/>
    <s v="Office Supplies"/>
    <x v="8"/>
    <n v="0.38"/>
  </r>
  <r>
    <s v="Greg Matthias"/>
    <n v="7461"/>
    <x v="750"/>
    <d v="2009-01-16T00:00:00"/>
    <x v="10"/>
    <s v="2009"/>
    <n v="4"/>
    <b v="0"/>
    <x v="0"/>
    <n v="44"/>
    <n v="90.35"/>
    <n v="0.02"/>
    <s v="Regular Air"/>
    <n v="-16.72"/>
    <n v="1.98"/>
    <n v="0.7"/>
    <s v="British Columbia"/>
    <s v="West"/>
    <s v="Home Office"/>
    <s v="Office Supplies"/>
    <x v="6"/>
    <n v="0.83"/>
  </r>
  <r>
    <s v="Maribeth Dona"/>
    <n v="9505"/>
    <x v="805"/>
    <d v="2012-06-09T00:00:00"/>
    <x v="3"/>
    <s v="2012"/>
    <n v="2"/>
    <b v="0"/>
    <x v="1"/>
    <n v="2"/>
    <n v="316.52"/>
    <n v="0.03"/>
    <s v="Regular Air"/>
    <n v="-542.32000000000005"/>
    <n v="152.47999999999999"/>
    <n v="4"/>
    <s v="British Columbia"/>
    <s v="West"/>
    <s v="Home Office"/>
    <s v="Technology"/>
    <x v="7"/>
    <n v="0.79"/>
  </r>
  <r>
    <s v="Maribeth Dona"/>
    <n v="9505"/>
    <x v="805"/>
    <d v="2012-06-10T00:00:00"/>
    <x v="3"/>
    <s v="2012"/>
    <n v="3"/>
    <b v="0"/>
    <x v="1"/>
    <n v="5"/>
    <n v="155.38999999999999"/>
    <n v="0.1"/>
    <s v="Regular Air"/>
    <n v="-127.7"/>
    <n v="32.979999999999997"/>
    <n v="5.5"/>
    <s v="British Columbia"/>
    <s v="West"/>
    <s v="Home Office"/>
    <s v="Technology"/>
    <x v="7"/>
    <n v="0.75"/>
  </r>
  <r>
    <s v="Scott Cohen"/>
    <n v="9794"/>
    <x v="561"/>
    <d v="2012-03-25T00:00:00"/>
    <x v="4"/>
    <s v="2012"/>
    <n v="1"/>
    <b v="0"/>
    <x v="3"/>
    <n v="25"/>
    <n v="135.22999999999999"/>
    <n v="0.1"/>
    <s v="Regular Air"/>
    <n v="-45.65"/>
    <n v="5.68"/>
    <n v="3.6"/>
    <s v="British Columbia"/>
    <s v="West"/>
    <s v="Consumer"/>
    <s v="Office Supplies"/>
    <x v="15"/>
    <n v="0.56000000000000005"/>
  </r>
  <r>
    <s v="Christopher Martinez"/>
    <n v="10148"/>
    <x v="474"/>
    <d v="2009-03-25T00:00:00"/>
    <x v="4"/>
    <s v="2009"/>
    <n v="0"/>
    <s v="FREE DELIVERY"/>
    <x v="0"/>
    <n v="27"/>
    <n v="14357.85"/>
    <n v="0.02"/>
    <s v="Delivery Truck"/>
    <n v="3309.55"/>
    <n v="500.98"/>
    <n v="41.44"/>
    <s v="British Columbia"/>
    <s v="West"/>
    <s v="Small Business"/>
    <s v="Furniture"/>
    <x v="9"/>
    <n v="0.66"/>
  </r>
  <r>
    <s v="Eugene Moren"/>
    <n v="11045"/>
    <x v="1399"/>
    <d v="2012-03-26T00:00:00"/>
    <x v="4"/>
    <s v="2012"/>
    <n v="1"/>
    <b v="0"/>
    <x v="4"/>
    <n v="35"/>
    <n v="710.86"/>
    <n v="0.04"/>
    <s v="Regular Air"/>
    <n v="196.22"/>
    <n v="19.98"/>
    <n v="5.97"/>
    <s v="British Columbia"/>
    <s v="West"/>
    <s v="Home Office"/>
    <s v="Office Supplies"/>
    <x v="5"/>
    <n v="0.38"/>
  </r>
  <r>
    <s v="Cynthia Delaney"/>
    <n v="11074"/>
    <x v="183"/>
    <d v="2011-06-11T00:00:00"/>
    <x v="3"/>
    <s v="2011"/>
    <n v="2"/>
    <b v="0"/>
    <x v="1"/>
    <n v="21"/>
    <n v="114.53"/>
    <n v="7.0000000000000007E-2"/>
    <s v="Regular Air"/>
    <n v="-39.229999999999997"/>
    <n v="5.68"/>
    <n v="3.6"/>
    <s v="British Columbia"/>
    <s v="West"/>
    <s v="Corporate"/>
    <s v="Office Supplies"/>
    <x v="15"/>
    <n v="0.56000000000000005"/>
  </r>
  <r>
    <s v="Cynthia Delaney"/>
    <n v="11074"/>
    <x v="183"/>
    <d v="2011-06-10T00:00:00"/>
    <x v="3"/>
    <s v="2011"/>
    <n v="1"/>
    <b v="0"/>
    <x v="1"/>
    <n v="44"/>
    <n v="7164.7434999999996"/>
    <n v="7.0000000000000007E-2"/>
    <s v="Regular Air"/>
    <n v="1609.29"/>
    <n v="205.99"/>
    <n v="5.99"/>
    <s v="British Columbia"/>
    <s v="West"/>
    <s v="Corporate"/>
    <s v="Technology"/>
    <x v="3"/>
    <n v="0.59"/>
  </r>
  <r>
    <s v="Anthony Rawles"/>
    <n v="12449"/>
    <x v="509"/>
    <d v="2010-02-02T00:00:00"/>
    <x v="5"/>
    <s v="2010"/>
    <n v="2"/>
    <b v="0"/>
    <x v="4"/>
    <n v="36"/>
    <n v="1400.1"/>
    <n v="0.03"/>
    <s v="Regular Air"/>
    <n v="88.68"/>
    <n v="39.979999999999997"/>
    <n v="4"/>
    <s v="British Columbia"/>
    <s v="West"/>
    <s v="Small Business"/>
    <s v="Technology"/>
    <x v="7"/>
    <n v="0.7"/>
  </r>
  <r>
    <s v="Lauren Leatherbury"/>
    <n v="14661"/>
    <x v="1171"/>
    <d v="2010-01-25T00:00:00"/>
    <x v="10"/>
    <s v="2010"/>
    <n v="1"/>
    <b v="0"/>
    <x v="3"/>
    <n v="38"/>
    <n v="1325.06"/>
    <n v="0.06"/>
    <s v="Regular Air"/>
    <n v="-180.23"/>
    <n v="35.770000000000003"/>
    <n v="9.02"/>
    <s v="British Columbia"/>
    <s v="West"/>
    <s v="Home Office"/>
    <s v="Technology"/>
    <x v="7"/>
    <n v="0.75"/>
  </r>
  <r>
    <s v="Fred Harton"/>
    <n v="15303"/>
    <x v="1337"/>
    <d v="2010-09-14T00:00:00"/>
    <x v="11"/>
    <s v="2010"/>
    <n v="1"/>
    <b v="0"/>
    <x v="5"/>
    <n v="21"/>
    <n v="101.13"/>
    <n v="0.02"/>
    <s v="Regular Air"/>
    <n v="-74.41"/>
    <n v="4.54"/>
    <n v="5.83"/>
    <s v="British Columbia"/>
    <s v="West"/>
    <s v="Home Office"/>
    <s v="Office Supplies"/>
    <x v="2"/>
    <n v="0.36"/>
  </r>
  <r>
    <s v="Fred Harton"/>
    <n v="15303"/>
    <x v="1337"/>
    <d v="2010-09-15T00:00:00"/>
    <x v="11"/>
    <s v="2010"/>
    <n v="2"/>
    <b v="0"/>
    <x v="5"/>
    <n v="18"/>
    <n v="526.45000000000005"/>
    <n v="0.02"/>
    <s v="Regular Air"/>
    <n v="-108.14"/>
    <n v="28.48"/>
    <n v="8.99"/>
    <s v="British Columbia"/>
    <s v="West"/>
    <s v="Home Office"/>
    <s v="Technology"/>
    <x v="7"/>
    <n v="0.7"/>
  </r>
  <r>
    <s v="Cathy Armstrong"/>
    <n v="15622"/>
    <x v="249"/>
    <d v="2011-08-26T00:00:00"/>
    <x v="2"/>
    <s v="2011"/>
    <n v="1"/>
    <b v="0"/>
    <x v="1"/>
    <n v="34"/>
    <n v="8581.25"/>
    <n v="0"/>
    <s v="Delivery Truck"/>
    <n v="1464.23"/>
    <n v="240.98"/>
    <n v="60.2"/>
    <s v="British Columbia"/>
    <s v="West"/>
    <s v="Consumer"/>
    <s v="Furniture"/>
    <x v="9"/>
    <n v="0.56000000000000005"/>
  </r>
  <r>
    <s v="Cathy Armstrong"/>
    <n v="15622"/>
    <x v="249"/>
    <d v="2011-08-26T00:00:00"/>
    <x v="2"/>
    <s v="2011"/>
    <n v="1"/>
    <b v="0"/>
    <x v="1"/>
    <n v="21"/>
    <n v="135.99"/>
    <n v="0.09"/>
    <s v="Regular Air"/>
    <n v="-129.24"/>
    <n v="6.48"/>
    <n v="9.68"/>
    <s v="British Columbia"/>
    <s v="West"/>
    <s v="Consumer"/>
    <s v="Office Supplies"/>
    <x v="5"/>
    <n v="0.36"/>
  </r>
  <r>
    <s v="Barry Blumstein"/>
    <n v="15778"/>
    <x v="139"/>
    <d v="2010-05-08T00:00:00"/>
    <x v="7"/>
    <s v="2010"/>
    <n v="2"/>
    <b v="0"/>
    <x v="1"/>
    <n v="9"/>
    <n v="43.23"/>
    <n v="0"/>
    <s v="Regular Air"/>
    <n v="-29.53"/>
    <n v="3.98"/>
    <n v="5.26"/>
    <s v="British Columbia"/>
    <s v="West"/>
    <s v="Small Business"/>
    <s v="Office Supplies"/>
    <x v="2"/>
    <n v="0.38"/>
  </r>
  <r>
    <s v="Eva Jacobs"/>
    <n v="16164"/>
    <x v="65"/>
    <d v="2012-01-12T00:00:00"/>
    <x v="10"/>
    <s v="2012"/>
    <n v="9"/>
    <b v="0"/>
    <x v="0"/>
    <n v="22"/>
    <n v="3353.54"/>
    <n v="7.0000000000000007E-2"/>
    <s v="Regular Air"/>
    <n v="1189.96"/>
    <n v="162.93"/>
    <n v="19.989999999999998"/>
    <s v="British Columbia"/>
    <s v="West"/>
    <s v="Home Office"/>
    <s v="Office Supplies"/>
    <x v="8"/>
    <n v="0.39"/>
  </r>
  <r>
    <s v="Eva Jacobs"/>
    <n v="16164"/>
    <x v="65"/>
    <d v="2012-01-10T00:00:00"/>
    <x v="10"/>
    <s v="2012"/>
    <n v="7"/>
    <b v="0"/>
    <x v="0"/>
    <n v="26"/>
    <n v="69.38"/>
    <n v="0.08"/>
    <s v="Regular Air"/>
    <n v="-70.73"/>
    <n v="2.52"/>
    <n v="4.28"/>
    <s v="British Columbia"/>
    <s v="West"/>
    <s v="Home Office"/>
    <s v="Office Supplies"/>
    <x v="12"/>
    <n v="0.44"/>
  </r>
  <r>
    <s v="Anthony Rawles"/>
    <n v="16166"/>
    <x v="509"/>
    <d v="2010-02-01T00:00:00"/>
    <x v="5"/>
    <s v="2010"/>
    <n v="1"/>
    <b v="0"/>
    <x v="5"/>
    <n v="36"/>
    <n v="78.510000000000005"/>
    <n v="0.09"/>
    <s v="Regular Air"/>
    <n v="-10.06"/>
    <n v="2.1800000000000002"/>
    <n v="1.38"/>
    <s v="British Columbia"/>
    <s v="West"/>
    <s v="Small Business"/>
    <s v="Office Supplies"/>
    <x v="6"/>
    <n v="0.44"/>
  </r>
  <r>
    <s v="Andrew Allen"/>
    <n v="16768"/>
    <x v="1400"/>
    <d v="2009-07-26T00:00:00"/>
    <x v="1"/>
    <s v="2009"/>
    <n v="1"/>
    <b v="0"/>
    <x v="1"/>
    <n v="9"/>
    <n v="101.47"/>
    <n v="0.03"/>
    <s v="Regular Air"/>
    <n v="-18.64"/>
    <n v="10.89"/>
    <n v="4.5"/>
    <s v="British Columbia"/>
    <s v="West"/>
    <s v="Corporate"/>
    <s v="Office Supplies"/>
    <x v="1"/>
    <n v="0.59"/>
  </r>
  <r>
    <s v="Scott Cohen"/>
    <n v="17313"/>
    <x v="1195"/>
    <d v="2009-05-09T00:00:00"/>
    <x v="7"/>
    <s v="2009"/>
    <n v="2"/>
    <b v="0"/>
    <x v="1"/>
    <n v="27"/>
    <n v="130.49"/>
    <n v="7.0000000000000007E-2"/>
    <s v="Express Air"/>
    <n v="47.09"/>
    <n v="4.76"/>
    <n v="0.88"/>
    <s v="British Columbia"/>
    <s v="West"/>
    <s v="Consumer"/>
    <s v="Office Supplies"/>
    <x v="5"/>
    <n v="0.39"/>
  </r>
  <r>
    <s v="Carol Darley"/>
    <n v="17447"/>
    <x v="853"/>
    <d v="2012-05-20T00:00:00"/>
    <x v="7"/>
    <s v="2012"/>
    <n v="2"/>
    <b v="0"/>
    <x v="0"/>
    <n v="42"/>
    <n v="861.41"/>
    <n v="0.01"/>
    <s v="Regular Air"/>
    <n v="128"/>
    <n v="18.97"/>
    <n v="9.5399999999999991"/>
    <s v="British Columbia"/>
    <s v="West"/>
    <s v="Home Office"/>
    <s v="Office Supplies"/>
    <x v="5"/>
    <n v="0.37"/>
  </r>
  <r>
    <s v="Lauren Leatherbury"/>
    <n v="18145"/>
    <x v="1227"/>
    <d v="2010-09-05T00:00:00"/>
    <x v="11"/>
    <s v="2010"/>
    <n v="1"/>
    <b v="0"/>
    <x v="4"/>
    <n v="21"/>
    <n v="361.98"/>
    <n v="0"/>
    <s v="Regular Air"/>
    <n v="-55.61"/>
    <n v="15.99"/>
    <n v="9.4"/>
    <s v="British Columbia"/>
    <s v="West"/>
    <s v="Corporate"/>
    <s v="Technology"/>
    <x v="16"/>
    <n v="0.49"/>
  </r>
  <r>
    <s v="Eugene Moren"/>
    <n v="18215"/>
    <x v="30"/>
    <d v="2010-09-20T00:00:00"/>
    <x v="11"/>
    <s v="2010"/>
    <n v="1"/>
    <b v="0"/>
    <x v="4"/>
    <n v="29"/>
    <n v="965.82"/>
    <n v="0.09"/>
    <s v="Regular Air"/>
    <n v="169.15"/>
    <n v="34.99"/>
    <n v="5.5"/>
    <s v="British Columbia"/>
    <s v="West"/>
    <s v="Home Office"/>
    <s v="Technology"/>
    <x v="7"/>
    <n v="0.49"/>
  </r>
  <r>
    <s v="Fred Harton"/>
    <n v="18598"/>
    <x v="338"/>
    <d v="2010-08-09T00:00:00"/>
    <x v="2"/>
    <s v="2010"/>
    <n v="3"/>
    <b v="0"/>
    <x v="5"/>
    <n v="24"/>
    <n v="349.65"/>
    <n v="0.1"/>
    <s v="Express Air"/>
    <n v="28.55"/>
    <n v="14.48"/>
    <n v="6.46"/>
    <s v="British Columbia"/>
    <s v="West"/>
    <s v="Home Office"/>
    <s v="Office Supplies"/>
    <x v="2"/>
    <n v="0.38"/>
  </r>
  <r>
    <s v="Fred Harton"/>
    <n v="18598"/>
    <x v="338"/>
    <d v="2010-08-08T00:00:00"/>
    <x v="2"/>
    <s v="2010"/>
    <n v="2"/>
    <b v="0"/>
    <x v="5"/>
    <n v="46"/>
    <n v="4814.12"/>
    <n v="0.03"/>
    <s v="Regular Air"/>
    <n v="855.14"/>
    <n v="102.3"/>
    <n v="21.26"/>
    <s v="British Columbia"/>
    <s v="West"/>
    <s v="Home Office"/>
    <s v="Furniture"/>
    <x v="4"/>
    <n v="0.59"/>
  </r>
  <r>
    <s v="Cynthia Delaney"/>
    <n v="19234"/>
    <x v="359"/>
    <d v="2009-01-24T00:00:00"/>
    <x v="10"/>
    <s v="2009"/>
    <n v="0"/>
    <s v="FREE DELIVERY"/>
    <x v="1"/>
    <n v="24"/>
    <n v="359.65"/>
    <n v="0.01"/>
    <s v="Regular Air"/>
    <n v="-11.15"/>
    <n v="14.42"/>
    <n v="6.75"/>
    <s v="British Columbia"/>
    <s v="West"/>
    <s v="Corporate"/>
    <s v="Office Supplies"/>
    <x v="1"/>
    <n v="0.52"/>
  </r>
  <r>
    <s v="Carol Darley"/>
    <n v="19555"/>
    <x v="1030"/>
    <d v="2010-02-15T00:00:00"/>
    <x v="5"/>
    <s v="2010"/>
    <n v="4"/>
    <b v="0"/>
    <x v="0"/>
    <n v="36"/>
    <n v="246.24"/>
    <n v="0.08"/>
    <s v="Regular Air"/>
    <n v="-118.9"/>
    <n v="6.68"/>
    <n v="7.3"/>
    <s v="British Columbia"/>
    <s v="West"/>
    <s v="Small Business"/>
    <s v="Office Supplies"/>
    <x v="5"/>
    <n v="0.37"/>
  </r>
  <r>
    <s v="Carol Darley"/>
    <n v="19555"/>
    <x v="1030"/>
    <d v="2010-02-18T00:00:00"/>
    <x v="5"/>
    <s v="2010"/>
    <n v="7"/>
    <b v="0"/>
    <x v="0"/>
    <n v="8"/>
    <n v="78.67"/>
    <n v="0"/>
    <s v="Regular Air"/>
    <n v="14.1"/>
    <n v="9.11"/>
    <n v="2.15"/>
    <s v="British Columbia"/>
    <s v="West"/>
    <s v="Small Business"/>
    <s v="Office Supplies"/>
    <x v="5"/>
    <n v="0.4"/>
  </r>
  <r>
    <s v="Eugene Moren"/>
    <n v="19843"/>
    <x v="144"/>
    <d v="2010-07-29T00:00:00"/>
    <x v="1"/>
    <s v="2010"/>
    <n v="0"/>
    <s v="FREE DELIVERY"/>
    <x v="4"/>
    <n v="33"/>
    <n v="4416.6509999999998"/>
    <n v="0.02"/>
    <s v="Regular Air"/>
    <n v="1020.41"/>
    <n v="155.99"/>
    <n v="8.99"/>
    <s v="British Columbia"/>
    <s v="West"/>
    <s v="Home Office"/>
    <s v="Technology"/>
    <x v="3"/>
    <n v="0.57999999999999996"/>
  </r>
  <r>
    <s v="Lauren Leatherbury"/>
    <n v="20646"/>
    <x v="791"/>
    <d v="2011-04-01T00:00:00"/>
    <x v="8"/>
    <s v="2011"/>
    <n v="2"/>
    <b v="0"/>
    <x v="4"/>
    <n v="41"/>
    <n v="1204.0844999999999"/>
    <n v="0.04"/>
    <s v="Regular Air"/>
    <n v="341.96"/>
    <n v="35.99"/>
    <n v="1.1000000000000001"/>
    <s v="British Columbia"/>
    <s v="West"/>
    <s v="Corporate"/>
    <s v="Technology"/>
    <x v="3"/>
    <n v="0.55000000000000004"/>
  </r>
  <r>
    <s v="Carol Darley"/>
    <n v="21222"/>
    <x v="1401"/>
    <d v="2009-02-05T00:00:00"/>
    <x v="5"/>
    <s v="2009"/>
    <n v="2"/>
    <b v="0"/>
    <x v="3"/>
    <n v="36"/>
    <n v="181.39"/>
    <n v="0.1"/>
    <s v="Regular Air"/>
    <n v="-32.4"/>
    <n v="5.08"/>
    <n v="3.63"/>
    <s v="British Columbia"/>
    <s v="West"/>
    <s v="Home Office"/>
    <s v="Furniture"/>
    <x v="4"/>
    <n v="0.51"/>
  </r>
  <r>
    <s v="Carol Darley"/>
    <n v="21222"/>
    <x v="1401"/>
    <d v="2009-02-05T00:00:00"/>
    <x v="5"/>
    <s v="2009"/>
    <n v="2"/>
    <b v="0"/>
    <x v="3"/>
    <n v="26"/>
    <n v="846.08150000000001"/>
    <n v="0.02"/>
    <s v="Regular Air"/>
    <n v="-120.93"/>
    <n v="35.99"/>
    <n v="5"/>
    <s v="British Columbia"/>
    <s v="West"/>
    <s v="Home Office"/>
    <s v="Technology"/>
    <x v="3"/>
    <n v="0.85"/>
  </r>
  <r>
    <s v="Fred Harton"/>
    <n v="22755"/>
    <x v="1170"/>
    <d v="2009-03-31T00:00:00"/>
    <x v="4"/>
    <s v="2009"/>
    <n v="1"/>
    <b v="0"/>
    <x v="4"/>
    <n v="35"/>
    <n v="187.84"/>
    <n v="0"/>
    <s v="Regular Air"/>
    <n v="-95.05"/>
    <n v="4.91"/>
    <n v="5.68"/>
    <s v="British Columbia"/>
    <s v="West"/>
    <s v="Home Office"/>
    <s v="Office Supplies"/>
    <x v="2"/>
    <n v="0.36"/>
  </r>
  <r>
    <s v="Fred Harton"/>
    <n v="22755"/>
    <x v="1170"/>
    <d v="2009-04-01T00:00:00"/>
    <x v="8"/>
    <s v="2009"/>
    <n v="2"/>
    <b v="0"/>
    <x v="4"/>
    <n v="45"/>
    <n v="240.6"/>
    <n v="0.04"/>
    <s v="Regular Air"/>
    <n v="3.45"/>
    <n v="5.34"/>
    <n v="2.99"/>
    <s v="British Columbia"/>
    <s v="West"/>
    <s v="Home Office"/>
    <s v="Office Supplies"/>
    <x v="2"/>
    <n v="0.38"/>
  </r>
  <r>
    <s v="Fred Harton"/>
    <n v="22755"/>
    <x v="1170"/>
    <d v="2009-04-01T00:00:00"/>
    <x v="8"/>
    <s v="2009"/>
    <n v="2"/>
    <b v="0"/>
    <x v="4"/>
    <n v="5"/>
    <n v="236.87799999999999"/>
    <n v="0.06"/>
    <s v="Regular Air"/>
    <n v="-275.25"/>
    <n v="55.99"/>
    <n v="5"/>
    <s v="British Columbia"/>
    <s v="West"/>
    <s v="Home Office"/>
    <s v="Technology"/>
    <x v="3"/>
    <n v="0.8"/>
  </r>
  <r>
    <s v="Barry Blumstein"/>
    <n v="23136"/>
    <x v="167"/>
    <d v="2009-09-26T00:00:00"/>
    <x v="11"/>
    <s v="2009"/>
    <n v="1"/>
    <b v="0"/>
    <x v="3"/>
    <n v="41"/>
    <n v="9312.52"/>
    <n v="0.01"/>
    <s v="Regular Air"/>
    <n v="3039.37"/>
    <n v="218.08"/>
    <n v="18.059999999999999"/>
    <s v="British Columbia"/>
    <s v="West"/>
    <s v="Small Business"/>
    <s v="Furniture"/>
    <x v="14"/>
    <n v="0.56999999999999995"/>
  </r>
  <r>
    <s v="Barry Blumstein"/>
    <n v="23136"/>
    <x v="167"/>
    <d v="2009-09-26T00:00:00"/>
    <x v="11"/>
    <s v="2009"/>
    <n v="1"/>
    <b v="0"/>
    <x v="3"/>
    <n v="43"/>
    <n v="220.47"/>
    <n v="0.04"/>
    <s v="Regular Air"/>
    <n v="-135.16"/>
    <n v="4.9800000000000004"/>
    <n v="4.62"/>
    <s v="British Columbia"/>
    <s v="West"/>
    <s v="Small Business"/>
    <s v="Technology"/>
    <x v="7"/>
    <n v="0.64"/>
  </r>
  <r>
    <s v="Cynthia Delaney"/>
    <n v="23685"/>
    <x v="151"/>
    <d v="2012-06-30T00:00:00"/>
    <x v="3"/>
    <s v="2012"/>
    <n v="1"/>
    <b v="0"/>
    <x v="3"/>
    <n v="46"/>
    <n v="7928.5619999999999"/>
    <n v="0.08"/>
    <s v="Regular Air"/>
    <n v="2229.48"/>
    <n v="205.99"/>
    <n v="5"/>
    <s v="British Columbia"/>
    <s v="West"/>
    <s v="Corporate"/>
    <s v="Technology"/>
    <x v="3"/>
    <n v="0.59"/>
  </r>
  <r>
    <s v="Duane Noonan"/>
    <n v="23745"/>
    <x v="1402"/>
    <d v="2012-12-05T00:00:00"/>
    <x v="9"/>
    <s v="2012"/>
    <n v="0"/>
    <s v="FREE DELIVERY"/>
    <x v="0"/>
    <n v="12"/>
    <n v="715.8"/>
    <n v="0.06"/>
    <s v="Regular Air"/>
    <n v="-279.12"/>
    <n v="55.5"/>
    <n v="52.2"/>
    <s v="British Columbia"/>
    <s v="West"/>
    <s v="Corporate"/>
    <s v="Furniture"/>
    <x v="4"/>
    <n v="0.72"/>
  </r>
  <r>
    <s v="Duane Noonan"/>
    <n v="23745"/>
    <x v="1402"/>
    <d v="2012-12-09T00:00:00"/>
    <x v="9"/>
    <s v="2012"/>
    <n v="4"/>
    <b v="0"/>
    <x v="0"/>
    <n v="47"/>
    <n v="10941.23"/>
    <n v="0"/>
    <s v="Delivery Truck"/>
    <n v="1687.07"/>
    <n v="227.55"/>
    <n v="32.479999999999997"/>
    <s v="British Columbia"/>
    <s v="West"/>
    <s v="Corporate"/>
    <s v="Furniture"/>
    <x v="10"/>
    <n v="0.68"/>
  </r>
  <r>
    <s v="Cathy Armstrong"/>
    <n v="25571"/>
    <x v="554"/>
    <d v="2012-08-20T00:00:00"/>
    <x v="2"/>
    <s v="2012"/>
    <n v="2"/>
    <b v="0"/>
    <x v="5"/>
    <n v="42"/>
    <n v="3749"/>
    <n v="0.08"/>
    <s v="Regular Air"/>
    <n v="-1032.1300000000001"/>
    <n v="89.83"/>
    <n v="35"/>
    <s v="British Columbia"/>
    <s v="West"/>
    <s v="Consumer"/>
    <s v="Office Supplies"/>
    <x v="0"/>
    <n v="0.83"/>
  </r>
  <r>
    <s v="Cynthia Delaney"/>
    <n v="26053"/>
    <x v="757"/>
    <d v="2012-01-24T00:00:00"/>
    <x v="10"/>
    <s v="2012"/>
    <n v="0"/>
    <s v="FREE DELIVERY"/>
    <x v="0"/>
    <n v="48"/>
    <n v="878.75"/>
    <n v="7.0000000000000007E-2"/>
    <s v="Express Air"/>
    <n v="70.459999999999994"/>
    <n v="18.97"/>
    <n v="9.0299999999999994"/>
    <s v="British Columbia"/>
    <s v="West"/>
    <s v="Corporate"/>
    <s v="Office Supplies"/>
    <x v="5"/>
    <n v="0.37"/>
  </r>
  <r>
    <s v="Art Miller"/>
    <n v="26277"/>
    <x v="1335"/>
    <d v="2011-06-28T00:00:00"/>
    <x v="3"/>
    <s v="2011"/>
    <n v="1"/>
    <b v="0"/>
    <x v="4"/>
    <n v="17"/>
    <n v="877.81"/>
    <n v="0.02"/>
    <s v="Regular Air"/>
    <n v="-44.4"/>
    <n v="49.99"/>
    <n v="19.989999999999998"/>
    <s v="British Columbia"/>
    <s v="West"/>
    <s v="Corporate"/>
    <s v="Technology"/>
    <x v="7"/>
    <n v="0.45"/>
  </r>
  <r>
    <s v="Art Miller"/>
    <n v="26374"/>
    <x v="449"/>
    <d v="2009-11-06T00:00:00"/>
    <x v="6"/>
    <s v="2009"/>
    <n v="1"/>
    <b v="0"/>
    <x v="3"/>
    <n v="5"/>
    <n v="90.941500000000005"/>
    <n v="0.05"/>
    <s v="Regular Air"/>
    <n v="-109.42"/>
    <n v="20.99"/>
    <n v="3.3"/>
    <s v="British Columbia"/>
    <s v="West"/>
    <s v="Corporate"/>
    <s v="Technology"/>
    <x v="3"/>
    <n v="0.81"/>
  </r>
  <r>
    <s v="Eva Jacobs"/>
    <n v="26944"/>
    <x v="1285"/>
    <d v="2009-11-10T00:00:00"/>
    <x v="6"/>
    <s v="2009"/>
    <n v="3"/>
    <b v="0"/>
    <x v="5"/>
    <n v="6"/>
    <n v="453.87"/>
    <n v="0.02"/>
    <s v="Regular Air"/>
    <n v="-217.69"/>
    <n v="73.98"/>
    <n v="14.52"/>
    <s v="British Columbia"/>
    <s v="West"/>
    <s v="Home Office"/>
    <s v="Technology"/>
    <x v="7"/>
    <n v="0.65"/>
  </r>
  <r>
    <s v="Fred Harton"/>
    <n v="27013"/>
    <x v="1372"/>
    <d v="2009-07-09T00:00:00"/>
    <x v="1"/>
    <s v="2009"/>
    <n v="4"/>
    <b v="0"/>
    <x v="0"/>
    <n v="28"/>
    <n v="2232.15"/>
    <n v="0.05"/>
    <s v="Regular Air"/>
    <n v="-746.44"/>
    <n v="80.98"/>
    <n v="35"/>
    <s v="British Columbia"/>
    <s v="West"/>
    <s v="Home Office"/>
    <s v="Office Supplies"/>
    <x v="0"/>
    <n v="0.81"/>
  </r>
  <r>
    <s v="Fred Harton"/>
    <n v="27013"/>
    <x v="1372"/>
    <d v="2009-07-05T00:00:00"/>
    <x v="1"/>
    <s v="2009"/>
    <n v="0"/>
    <s v="FREE DELIVERY"/>
    <x v="0"/>
    <n v="26"/>
    <n v="7007.19"/>
    <n v="0.05"/>
    <s v="Regular Air"/>
    <n v="-274.95"/>
    <n v="279.48"/>
    <n v="35"/>
    <s v="British Columbia"/>
    <s v="West"/>
    <s v="Home Office"/>
    <s v="Office Supplies"/>
    <x v="0"/>
    <n v="0.8"/>
  </r>
  <r>
    <s v="Anthony O'Donnell"/>
    <n v="27904"/>
    <x v="1235"/>
    <d v="2011-09-04T00:00:00"/>
    <x v="11"/>
    <s v="2011"/>
    <n v="1"/>
    <b v="0"/>
    <x v="1"/>
    <n v="8"/>
    <n v="460.58949999999999"/>
    <n v="0.02"/>
    <s v="Regular Air"/>
    <n v="-171.2"/>
    <n v="65.989999999999995"/>
    <n v="8.99"/>
    <s v="British Columbia"/>
    <s v="West"/>
    <s v="Consumer"/>
    <s v="Technology"/>
    <x v="3"/>
    <n v="0.56000000000000005"/>
  </r>
  <r>
    <s v="Art Foster"/>
    <n v="27974"/>
    <x v="206"/>
    <d v="2010-10-09T00:00:00"/>
    <x v="0"/>
    <s v="2010"/>
    <n v="2"/>
    <b v="0"/>
    <x v="1"/>
    <n v="31"/>
    <n v="813.41"/>
    <n v="0.09"/>
    <s v="Express Air"/>
    <n v="284.64999999999998"/>
    <n v="28.48"/>
    <n v="1.99"/>
    <s v="British Columbia"/>
    <s v="West"/>
    <s v="Home Office"/>
    <s v="Technology"/>
    <x v="7"/>
    <n v="0.4"/>
  </r>
  <r>
    <s v="Eva Jacobs"/>
    <n v="29767"/>
    <x v="735"/>
    <d v="2011-02-06T00:00:00"/>
    <x v="5"/>
    <s v="2011"/>
    <n v="1"/>
    <b v="0"/>
    <x v="1"/>
    <n v="48"/>
    <n v="4153.0600000000004"/>
    <n v="0.06"/>
    <s v="Regular Air"/>
    <n v="1499.41"/>
    <n v="90.24"/>
    <n v="0.99"/>
    <s v="British Columbia"/>
    <s v="West"/>
    <s v="Home Office"/>
    <s v="Office Supplies"/>
    <x v="1"/>
    <n v="0.56000000000000005"/>
  </r>
  <r>
    <s v="Cathy Armstrong"/>
    <n v="29826"/>
    <x v="414"/>
    <d v="2009-09-25T00:00:00"/>
    <x v="11"/>
    <s v="2009"/>
    <n v="1"/>
    <b v="0"/>
    <x v="5"/>
    <n v="9"/>
    <n v="157.63"/>
    <n v="0.06"/>
    <s v="Regular Air"/>
    <n v="-78.13"/>
    <n v="17.98"/>
    <n v="4"/>
    <s v="British Columbia"/>
    <s v="West"/>
    <s v="Consumer"/>
    <s v="Technology"/>
    <x v="7"/>
    <n v="0.79"/>
  </r>
  <r>
    <s v="Barry Blumstein"/>
    <n v="30566"/>
    <x v="867"/>
    <d v="2011-07-03T00:00:00"/>
    <x v="1"/>
    <s v="2011"/>
    <n v="2"/>
    <b v="0"/>
    <x v="0"/>
    <n v="34"/>
    <n v="225.45"/>
    <n v="0.02"/>
    <s v="Regular Air"/>
    <n v="-193.39"/>
    <n v="6.48"/>
    <n v="9.5399999999999991"/>
    <s v="British Columbia"/>
    <s v="West"/>
    <s v="Small Business"/>
    <s v="Office Supplies"/>
    <x v="5"/>
    <n v="0.37"/>
  </r>
  <r>
    <s v="Andrew Allen"/>
    <n v="30852"/>
    <x v="1046"/>
    <d v="2009-05-15T00:00:00"/>
    <x v="7"/>
    <s v="2009"/>
    <n v="1"/>
    <b v="0"/>
    <x v="5"/>
    <n v="35"/>
    <n v="2827.1424999999999"/>
    <n v="0.01"/>
    <s v="Regular Air"/>
    <n v="713.88"/>
    <n v="95.99"/>
    <n v="4.9000000000000004"/>
    <s v="British Columbia"/>
    <s v="West"/>
    <s v="Corporate"/>
    <s v="Technology"/>
    <x v="3"/>
    <n v="0.56000000000000005"/>
  </r>
  <r>
    <s v="Christopher Martinez"/>
    <n v="31204"/>
    <x v="522"/>
    <d v="2010-08-26T00:00:00"/>
    <x v="2"/>
    <s v="2010"/>
    <n v="5"/>
    <b v="0"/>
    <x v="0"/>
    <n v="14"/>
    <n v="215.52"/>
    <n v="0.02"/>
    <s v="Regular Air"/>
    <n v="75.83"/>
    <n v="14.34"/>
    <n v="5"/>
    <s v="British Columbia"/>
    <s v="West"/>
    <s v="Small Business"/>
    <s v="Furniture"/>
    <x v="4"/>
    <n v="0.49"/>
  </r>
  <r>
    <s v="Christopher Martinez"/>
    <n v="31204"/>
    <x v="522"/>
    <d v="2010-08-21T00:00:00"/>
    <x v="2"/>
    <s v="2010"/>
    <n v="0"/>
    <s v="FREE DELIVERY"/>
    <x v="0"/>
    <n v="8"/>
    <n v="10.46"/>
    <n v="0"/>
    <s v="Regular Air"/>
    <n v="-0.89"/>
    <n v="1.1399999999999999"/>
    <n v="0.7"/>
    <s v="British Columbia"/>
    <s v="West"/>
    <s v="Small Business"/>
    <s v="Office Supplies"/>
    <x v="6"/>
    <n v="0.38"/>
  </r>
  <r>
    <s v="Andrew Allen"/>
    <n v="32513"/>
    <x v="947"/>
    <d v="2012-02-07T00:00:00"/>
    <x v="5"/>
    <s v="2012"/>
    <n v="5"/>
    <b v="0"/>
    <x v="0"/>
    <n v="23"/>
    <n v="3982.21"/>
    <n v="0.03"/>
    <s v="Regular Air"/>
    <n v="1413.94"/>
    <n v="165.98"/>
    <n v="19.989999999999998"/>
    <s v="British Columbia"/>
    <s v="West"/>
    <s v="Corporate"/>
    <s v="Office Supplies"/>
    <x v="2"/>
    <n v="0.4"/>
  </r>
  <r>
    <s v="Andrew Allen"/>
    <n v="32513"/>
    <x v="947"/>
    <d v="2012-02-07T00:00:00"/>
    <x v="5"/>
    <s v="2012"/>
    <n v="5"/>
    <b v="0"/>
    <x v="0"/>
    <n v="40"/>
    <n v="66.55"/>
    <n v="0.01"/>
    <s v="Regular Air"/>
    <n v="-15.13"/>
    <n v="1.6"/>
    <n v="1.29"/>
    <s v="British Columbia"/>
    <s v="West"/>
    <s v="Corporate"/>
    <s v="Office Supplies"/>
    <x v="12"/>
    <n v="0.42"/>
  </r>
  <r>
    <s v="Fred Harton"/>
    <n v="32641"/>
    <x v="917"/>
    <d v="2010-03-22T00:00:00"/>
    <x v="4"/>
    <s v="2010"/>
    <n v="1"/>
    <b v="0"/>
    <x v="1"/>
    <n v="18"/>
    <n v="167.53"/>
    <n v="0.05"/>
    <s v="Regular Air"/>
    <n v="-9.57"/>
    <n v="8.85"/>
    <n v="5.6"/>
    <s v="British Columbia"/>
    <s v="West"/>
    <s v="Home Office"/>
    <s v="Office Supplies"/>
    <x v="2"/>
    <n v="0.36"/>
  </r>
  <r>
    <s v="Anthony Rawles"/>
    <n v="33729"/>
    <x v="73"/>
    <d v="2012-09-20T00:00:00"/>
    <x v="11"/>
    <s v="2012"/>
    <n v="1"/>
    <b v="0"/>
    <x v="3"/>
    <n v="26"/>
    <n v="6995.56"/>
    <n v="7.0000000000000007E-2"/>
    <s v="Regular Air"/>
    <n v="-286.58"/>
    <n v="279.48"/>
    <n v="35"/>
    <s v="British Columbia"/>
    <s v="West"/>
    <s v="Small Business"/>
    <s v="Office Supplies"/>
    <x v="0"/>
    <n v="0.8"/>
  </r>
  <r>
    <s v="Barry Blumstein"/>
    <n v="34083"/>
    <x v="888"/>
    <d v="2012-02-05T00:00:00"/>
    <x v="5"/>
    <s v="2012"/>
    <n v="0"/>
    <s v="FREE DELIVERY"/>
    <x v="3"/>
    <n v="29"/>
    <n v="1415.1479999999999"/>
    <n v="0.02"/>
    <s v="Express Air"/>
    <n v="-64.94"/>
    <n v="55.99"/>
    <n v="5"/>
    <s v="British Columbia"/>
    <s v="West"/>
    <s v="Small Business"/>
    <s v="Technology"/>
    <x v="3"/>
    <n v="0.8"/>
  </r>
  <r>
    <s v="Greg Matthias"/>
    <n v="34275"/>
    <x v="370"/>
    <d v="2009-07-06T00:00:00"/>
    <x v="1"/>
    <s v="2009"/>
    <n v="5"/>
    <b v="0"/>
    <x v="0"/>
    <n v="3"/>
    <n v="6041.01"/>
    <n v="0.04"/>
    <s v="Delivery Truck"/>
    <n v="-4793"/>
    <n v="2036.48"/>
    <n v="14.7"/>
    <s v="British Columbia"/>
    <s v="West"/>
    <s v="Small Business"/>
    <s v="Technology"/>
    <x v="16"/>
    <n v="0.55000000000000004"/>
  </r>
  <r>
    <s v="Carol Darley"/>
    <n v="34532"/>
    <x v="458"/>
    <d v="2012-12-18T00:00:00"/>
    <x v="9"/>
    <s v="2012"/>
    <n v="7"/>
    <b v="0"/>
    <x v="0"/>
    <n v="41"/>
    <n v="1234.3599999999999"/>
    <n v="0.04"/>
    <s v="Express Air"/>
    <n v="-84.77"/>
    <n v="30.98"/>
    <n v="19.510000000000002"/>
    <s v="British Columbia"/>
    <s v="West"/>
    <s v="Small Business"/>
    <s v="Office Supplies"/>
    <x v="8"/>
    <n v="0.36"/>
  </r>
  <r>
    <s v="Lauren Leatherbury"/>
    <n v="35139"/>
    <x v="528"/>
    <d v="2010-01-19T00:00:00"/>
    <x v="10"/>
    <s v="2010"/>
    <n v="1"/>
    <b v="0"/>
    <x v="1"/>
    <n v="3"/>
    <n v="10380.34"/>
    <n v="0.05"/>
    <s v="Delivery Truck"/>
    <n v="-8389.4699999999993"/>
    <n v="3502.14"/>
    <n v="8.73"/>
    <s v="British Columbia"/>
    <s v="West"/>
    <s v="Home Office"/>
    <s v="Technology"/>
    <x v="16"/>
    <n v="0.56999999999999995"/>
  </r>
  <r>
    <s v="Lauren Leatherbury"/>
    <n v="35139"/>
    <x v="528"/>
    <d v="2010-01-20T00:00:00"/>
    <x v="10"/>
    <s v="2010"/>
    <n v="2"/>
    <b v="0"/>
    <x v="1"/>
    <n v="25"/>
    <n v="854.9"/>
    <n v="0.05"/>
    <s v="Regular Air"/>
    <n v="76.87"/>
    <n v="34.58"/>
    <n v="8.99"/>
    <s v="British Columbia"/>
    <s v="West"/>
    <s v="Home Office"/>
    <s v="Office Supplies"/>
    <x v="12"/>
    <n v="0.56000000000000005"/>
  </r>
  <r>
    <s v="Lauren Leatherbury"/>
    <n v="35139"/>
    <x v="528"/>
    <d v="2010-01-20T00:00:00"/>
    <x v="10"/>
    <s v="2010"/>
    <n v="2"/>
    <b v="0"/>
    <x v="1"/>
    <n v="32"/>
    <n v="389.98"/>
    <n v="7.0000000000000007E-2"/>
    <s v="Regular Air"/>
    <n v="-14.98"/>
    <n v="12.21"/>
    <n v="4.8099999999999996"/>
    <s v="British Columbia"/>
    <s v="West"/>
    <s v="Home Office"/>
    <s v="Office Supplies"/>
    <x v="0"/>
    <n v="0.57999999999999996"/>
  </r>
  <r>
    <s v="Barry Blumstein"/>
    <n v="35239"/>
    <x v="39"/>
    <d v="2011-11-13T00:00:00"/>
    <x v="6"/>
    <s v="2011"/>
    <n v="1"/>
    <b v="0"/>
    <x v="5"/>
    <n v="21"/>
    <n v="109.29"/>
    <n v="0.08"/>
    <s v="Regular Air"/>
    <n v="-77.08"/>
    <n v="5.28"/>
    <n v="6.26"/>
    <s v="British Columbia"/>
    <s v="West"/>
    <s v="Small Business"/>
    <s v="Office Supplies"/>
    <x v="5"/>
    <n v="0.4"/>
  </r>
  <r>
    <s v="Barry Blumstein"/>
    <n v="35239"/>
    <x v="39"/>
    <d v="2011-11-14T00:00:00"/>
    <x v="6"/>
    <s v="2011"/>
    <n v="2"/>
    <b v="0"/>
    <x v="5"/>
    <n v="38"/>
    <n v="2257.88"/>
    <n v="0.01"/>
    <s v="Regular Air"/>
    <n v="474.98"/>
    <n v="59.76"/>
    <n v="9.7100000000000009"/>
    <s v="British Columbia"/>
    <s v="West"/>
    <s v="Small Business"/>
    <s v="Office Supplies"/>
    <x v="0"/>
    <n v="0.56999999999999995"/>
  </r>
  <r>
    <s v="Cynthia Delaney"/>
    <n v="35875"/>
    <x v="751"/>
    <d v="2011-06-14T00:00:00"/>
    <x v="3"/>
    <s v="2011"/>
    <n v="0"/>
    <s v="FREE DELIVERY"/>
    <x v="1"/>
    <n v="31"/>
    <n v="348.92"/>
    <n v="0.06"/>
    <s v="Regular Air"/>
    <n v="28.47"/>
    <n v="10.98"/>
    <n v="3.37"/>
    <s v="British Columbia"/>
    <s v="West"/>
    <s v="Corporate"/>
    <s v="Office Supplies"/>
    <x v="15"/>
    <n v="0.56999999999999995"/>
  </r>
  <r>
    <s v="Sanjit Jacobs"/>
    <n v="37125"/>
    <x v="169"/>
    <d v="2010-01-15T00:00:00"/>
    <x v="10"/>
    <s v="2010"/>
    <n v="1"/>
    <b v="0"/>
    <x v="1"/>
    <n v="46"/>
    <n v="72.180000000000007"/>
    <n v="0"/>
    <s v="Regular Air"/>
    <n v="11.83"/>
    <n v="1.48"/>
    <n v="0.7"/>
    <s v="British Columbia"/>
    <s v="West"/>
    <s v="Consumer"/>
    <s v="Office Supplies"/>
    <x v="6"/>
    <n v="0.37"/>
  </r>
  <r>
    <s v="Anthony O'Donnell"/>
    <n v="37158"/>
    <x v="303"/>
    <d v="2012-09-27T00:00:00"/>
    <x v="11"/>
    <s v="2012"/>
    <n v="5"/>
    <b v="0"/>
    <x v="0"/>
    <n v="25"/>
    <n v="172.04"/>
    <n v="0.05"/>
    <s v="Regular Air"/>
    <n v="-85.11"/>
    <n v="6.48"/>
    <n v="7.37"/>
    <s v="British Columbia"/>
    <s v="West"/>
    <s v="Consumer"/>
    <s v="Office Supplies"/>
    <x v="5"/>
    <n v="0.37"/>
  </r>
  <r>
    <s v="Fred Harton"/>
    <n v="37380"/>
    <x v="1303"/>
    <d v="2011-04-02T00:00:00"/>
    <x v="8"/>
    <s v="2011"/>
    <n v="1"/>
    <b v="0"/>
    <x v="5"/>
    <n v="29"/>
    <n v="737.38"/>
    <n v="0.08"/>
    <s v="Regular Air"/>
    <n v="90.04"/>
    <n v="26.64"/>
    <n v="5.3"/>
    <s v="British Columbia"/>
    <s v="West"/>
    <s v="Home Office"/>
    <s v="Furniture"/>
    <x v="14"/>
    <m/>
  </r>
  <r>
    <s v="Fred Harton"/>
    <n v="37380"/>
    <x v="1303"/>
    <d v="2011-04-02T00:00:00"/>
    <x v="8"/>
    <s v="2011"/>
    <n v="1"/>
    <b v="0"/>
    <x v="5"/>
    <n v="47"/>
    <n v="507.18"/>
    <n v="0"/>
    <s v="Regular Air"/>
    <n v="74.73"/>
    <n v="9.99"/>
    <n v="4.78"/>
    <s v="British Columbia"/>
    <s v="West"/>
    <s v="Home Office"/>
    <s v="Office Supplies"/>
    <x v="5"/>
    <n v="0.4"/>
  </r>
  <r>
    <s v="Fred Harton"/>
    <n v="37380"/>
    <x v="1303"/>
    <d v="2011-04-02T00:00:00"/>
    <x v="8"/>
    <s v="2011"/>
    <n v="1"/>
    <b v="0"/>
    <x v="5"/>
    <n v="42"/>
    <n v="151.19"/>
    <n v="7.0000000000000007E-2"/>
    <s v="Regular Air"/>
    <n v="27.37"/>
    <n v="3.55"/>
    <n v="1.43"/>
    <s v="British Columbia"/>
    <s v="West"/>
    <s v="Home Office"/>
    <s v="Office Supplies"/>
    <x v="6"/>
    <n v="0.38"/>
  </r>
  <r>
    <s v="Anthony O'Donnell"/>
    <n v="37445"/>
    <x v="1213"/>
    <d v="2012-02-19T00:00:00"/>
    <x v="5"/>
    <s v="2012"/>
    <n v="1"/>
    <b v="0"/>
    <x v="1"/>
    <n v="37"/>
    <n v="2180.23"/>
    <n v="0.05"/>
    <s v="Regular Air"/>
    <n v="660.25"/>
    <n v="60.22"/>
    <n v="3.5"/>
    <s v="British Columbia"/>
    <s v="West"/>
    <s v="Corporate"/>
    <s v="Office Supplies"/>
    <x v="1"/>
    <n v="0.56999999999999995"/>
  </r>
  <r>
    <s v="Eva Jacobs"/>
    <n v="38212"/>
    <x v="1403"/>
    <d v="2011-04-05T00:00:00"/>
    <x v="8"/>
    <s v="2011"/>
    <n v="1"/>
    <b v="0"/>
    <x v="4"/>
    <n v="24"/>
    <n v="123.75"/>
    <n v="0.09"/>
    <s v="Express Air"/>
    <n v="55.42"/>
    <n v="4.9800000000000004"/>
    <n v="0.49"/>
    <s v="British Columbia"/>
    <s v="West"/>
    <s v="Home Office"/>
    <s v="Office Supplies"/>
    <x v="11"/>
    <n v="0.39"/>
  </r>
  <r>
    <s v="Eva Jacobs"/>
    <n v="38212"/>
    <x v="1403"/>
    <d v="2011-04-06T00:00:00"/>
    <x v="8"/>
    <s v="2011"/>
    <n v="2"/>
    <b v="0"/>
    <x v="4"/>
    <n v="46"/>
    <n v="3533.97"/>
    <n v="7.0000000000000007E-2"/>
    <s v="Regular Air"/>
    <n v="-1329.81"/>
    <n v="80.98"/>
    <n v="35"/>
    <s v="British Columbia"/>
    <s v="West"/>
    <s v="Home Office"/>
    <s v="Office Supplies"/>
    <x v="0"/>
    <n v="0.83"/>
  </r>
  <r>
    <s v="Eva Jacobs"/>
    <n v="38212"/>
    <x v="1403"/>
    <d v="2011-04-06T00:00:00"/>
    <x v="8"/>
    <s v="2011"/>
    <n v="2"/>
    <b v="0"/>
    <x v="4"/>
    <n v="38"/>
    <n v="3821.4045000000001"/>
    <n v="0"/>
    <s v="Regular Air"/>
    <n v="1256.97"/>
    <n v="115.99"/>
    <n v="2.5"/>
    <s v="British Columbia"/>
    <s v="West"/>
    <s v="Home Office"/>
    <s v="Technology"/>
    <x v="3"/>
    <n v="0.55000000000000004"/>
  </r>
  <r>
    <s v="Ken Lonsdale"/>
    <n v="38240"/>
    <x v="354"/>
    <d v="2009-12-21T00:00:00"/>
    <x v="9"/>
    <s v="2009"/>
    <n v="2"/>
    <b v="0"/>
    <x v="1"/>
    <n v="42"/>
    <n v="1651.07"/>
    <n v="0.09"/>
    <s v="Regular Air"/>
    <n v="-100.49"/>
    <n v="40.98"/>
    <n v="6.5"/>
    <s v="British Columbia"/>
    <s v="West"/>
    <s v="Consumer"/>
    <s v="Technology"/>
    <x v="7"/>
    <n v="0.74"/>
  </r>
  <r>
    <s v="Duane Noonan"/>
    <n v="38661"/>
    <x v="674"/>
    <d v="2012-02-13T00:00:00"/>
    <x v="5"/>
    <s v="2012"/>
    <n v="1"/>
    <b v="0"/>
    <x v="1"/>
    <n v="48"/>
    <n v="326.10000000000002"/>
    <n v="0.04"/>
    <s v="Regular Air"/>
    <n v="-118.74"/>
    <n v="6.48"/>
    <n v="6.6"/>
    <s v="British Columbia"/>
    <s v="West"/>
    <s v="Corporate"/>
    <s v="Office Supplies"/>
    <x v="5"/>
    <n v="0.37"/>
  </r>
  <r>
    <s v="Duane Noonan"/>
    <n v="38661"/>
    <x v="674"/>
    <d v="2012-02-15T00:00:00"/>
    <x v="5"/>
    <s v="2012"/>
    <n v="3"/>
    <b v="0"/>
    <x v="1"/>
    <n v="6"/>
    <n v="170.374"/>
    <n v="0.09"/>
    <s v="Regular Air"/>
    <n v="-67.13"/>
    <n v="35.99"/>
    <n v="0.99"/>
    <s v="British Columbia"/>
    <s v="West"/>
    <s v="Corporate"/>
    <s v="Technology"/>
    <x v="3"/>
    <n v="0.35"/>
  </r>
  <r>
    <s v="Eva Jacobs"/>
    <n v="39110"/>
    <x v="476"/>
    <d v="2010-02-05T00:00:00"/>
    <x v="5"/>
    <s v="2010"/>
    <n v="0"/>
    <s v="FREE DELIVERY"/>
    <x v="4"/>
    <n v="14"/>
    <n v="2595.0700000000002"/>
    <n v="0.1"/>
    <s v="Regular Air"/>
    <n v="1217.19"/>
    <n v="194.3"/>
    <n v="11.54"/>
    <s v="British Columbia"/>
    <s v="West"/>
    <s v="Home Office"/>
    <s v="Furniture"/>
    <x v="4"/>
    <n v="0.59"/>
  </r>
  <r>
    <s v="Lauren Leatherbury"/>
    <n v="39235"/>
    <x v="180"/>
    <d v="2010-07-16T00:00:00"/>
    <x v="1"/>
    <s v="2010"/>
    <n v="2"/>
    <b v="0"/>
    <x v="4"/>
    <n v="34"/>
    <n v="801.98"/>
    <n v="0"/>
    <s v="Regular Air"/>
    <n v="-99.95"/>
    <n v="21.66"/>
    <n v="13.99"/>
    <s v="British Columbia"/>
    <s v="West"/>
    <s v="Corporate"/>
    <s v="Office Supplies"/>
    <x v="1"/>
    <n v="0.52"/>
  </r>
  <r>
    <s v="Greg Matthias"/>
    <n v="39270"/>
    <x v="955"/>
    <d v="2011-02-06T00:00:00"/>
    <x v="5"/>
    <s v="2011"/>
    <n v="0"/>
    <s v="FREE DELIVERY"/>
    <x v="1"/>
    <n v="11"/>
    <n v="65.78"/>
    <n v="7.0000000000000007E-2"/>
    <s v="Regular Air"/>
    <n v="-17.420000000000002"/>
    <n v="5.81"/>
    <n v="3.37"/>
    <s v="British Columbia"/>
    <s v="West"/>
    <s v="Home Office"/>
    <s v="Office Supplies"/>
    <x v="6"/>
    <n v="0.54"/>
  </r>
  <r>
    <s v="Lauren Leatherbury"/>
    <n v="39586"/>
    <x v="1029"/>
    <d v="2011-05-21T00:00:00"/>
    <x v="7"/>
    <s v="2011"/>
    <n v="2"/>
    <b v="0"/>
    <x v="3"/>
    <n v="1"/>
    <n v="10.48"/>
    <n v="0.04"/>
    <s v="Regular Air"/>
    <n v="-5.44"/>
    <n v="3.52"/>
    <n v="6.83"/>
    <s v="British Columbia"/>
    <s v="West"/>
    <s v="Corporate"/>
    <s v="Office Supplies"/>
    <x v="2"/>
    <n v="0.38"/>
  </r>
  <r>
    <s v="Greg Matthias"/>
    <n v="39812"/>
    <x v="313"/>
    <d v="2009-06-22T00:00:00"/>
    <x v="3"/>
    <s v="2009"/>
    <n v="2"/>
    <b v="0"/>
    <x v="3"/>
    <n v="40"/>
    <n v="323.63"/>
    <n v="0.05"/>
    <s v="Regular Air"/>
    <n v="-205.49"/>
    <n v="8.0399999999999991"/>
    <n v="8.94"/>
    <s v="British Columbia"/>
    <s v="West"/>
    <s v="Home Office"/>
    <s v="Office Supplies"/>
    <x v="2"/>
    <n v="0.4"/>
  </r>
  <r>
    <s v="Art Foster"/>
    <n v="40673"/>
    <x v="223"/>
    <d v="2012-02-22T00:00:00"/>
    <x v="5"/>
    <s v="2012"/>
    <n v="5"/>
    <b v="0"/>
    <x v="0"/>
    <n v="14"/>
    <n v="157.49"/>
    <n v="0.02"/>
    <s v="Regular Air"/>
    <n v="62.54"/>
    <n v="10.94"/>
    <n v="1.39"/>
    <s v="British Columbia"/>
    <s v="West"/>
    <s v="Home Office"/>
    <s v="Office Supplies"/>
    <x v="8"/>
    <n v="0.35"/>
  </r>
  <r>
    <s v="Art Miller"/>
    <n v="41413"/>
    <x v="47"/>
    <d v="2011-11-23T00:00:00"/>
    <x v="6"/>
    <s v="2011"/>
    <n v="7"/>
    <b v="0"/>
    <x v="0"/>
    <n v="17"/>
    <n v="10134.549999999999"/>
    <n v="0.08"/>
    <s v="Regular Air"/>
    <n v="-597.21"/>
    <n v="599.99"/>
    <n v="24.49"/>
    <s v="British Columbia"/>
    <s v="West"/>
    <s v="Corporate"/>
    <s v="Technology"/>
    <x v="13"/>
    <n v="0.37"/>
  </r>
  <r>
    <s v="Art Miller"/>
    <n v="41413"/>
    <x v="47"/>
    <d v="2011-11-18T00:00:00"/>
    <x v="6"/>
    <s v="2011"/>
    <n v="2"/>
    <b v="0"/>
    <x v="0"/>
    <n v="46"/>
    <n v="1765.64"/>
    <n v="0.08"/>
    <s v="Regular Air"/>
    <n v="108.65"/>
    <n v="40.97"/>
    <n v="14.45"/>
    <s v="British Columbia"/>
    <s v="West"/>
    <s v="Corporate"/>
    <s v="Furniture"/>
    <x v="4"/>
    <n v="0.56999999999999995"/>
  </r>
  <r>
    <s v="Art Miller"/>
    <n v="41413"/>
    <x v="47"/>
    <d v="2011-11-20T00:00:00"/>
    <x v="6"/>
    <s v="2011"/>
    <n v="4"/>
    <b v="0"/>
    <x v="0"/>
    <n v="23"/>
    <n v="156.5"/>
    <n v="0.01"/>
    <s v="Regular Air"/>
    <n v="-49.6"/>
    <n v="6.48"/>
    <n v="6"/>
    <s v="British Columbia"/>
    <s v="West"/>
    <s v="Corporate"/>
    <s v="Office Supplies"/>
    <x v="5"/>
    <n v="0.37"/>
  </r>
  <r>
    <s v="Art Miller"/>
    <n v="41824"/>
    <x v="454"/>
    <d v="2010-07-05T00:00:00"/>
    <x v="1"/>
    <s v="2010"/>
    <n v="1"/>
    <b v="0"/>
    <x v="3"/>
    <n v="8"/>
    <n v="157.51"/>
    <n v="0.01"/>
    <s v="Regular Air"/>
    <n v="46.48"/>
    <n v="18.940000000000001"/>
    <n v="1.49"/>
    <s v="British Columbia"/>
    <s v="West"/>
    <s v="Corporate"/>
    <s v="Office Supplies"/>
    <x v="2"/>
    <n v="0.35"/>
  </r>
  <r>
    <s v="Art Miller"/>
    <n v="41824"/>
    <x v="454"/>
    <d v="2010-07-06T00:00:00"/>
    <x v="1"/>
    <s v="2010"/>
    <n v="2"/>
    <b v="0"/>
    <x v="3"/>
    <n v="33"/>
    <n v="97.78"/>
    <n v="0.09"/>
    <s v="Regular Air"/>
    <n v="-31.22"/>
    <n v="2.98"/>
    <n v="2.0299999999999998"/>
    <s v="British Columbia"/>
    <s v="West"/>
    <s v="Corporate"/>
    <s v="Office Supplies"/>
    <x v="12"/>
    <n v="0.56999999999999995"/>
  </r>
  <r>
    <s v="Ken Lonsdale"/>
    <n v="42628"/>
    <x v="1318"/>
    <d v="2011-05-07T00:00:00"/>
    <x v="7"/>
    <s v="2011"/>
    <n v="2"/>
    <b v="0"/>
    <x v="3"/>
    <n v="4"/>
    <n v="1199.336"/>
    <n v="0.01"/>
    <s v="Delivery Truck"/>
    <n v="224.8"/>
    <n v="349.45"/>
    <n v="60"/>
    <s v="British Columbia"/>
    <s v="West"/>
    <s v="Consumer"/>
    <s v="Furniture"/>
    <x v="10"/>
    <m/>
  </r>
  <r>
    <s v="Fred Harton"/>
    <n v="42722"/>
    <x v="56"/>
    <d v="2012-10-08T00:00:00"/>
    <x v="0"/>
    <s v="2012"/>
    <n v="1"/>
    <b v="0"/>
    <x v="3"/>
    <n v="23"/>
    <n v="1152.1600000000001"/>
    <n v="0"/>
    <s v="Regular Air"/>
    <n v="286.98"/>
    <n v="48.92"/>
    <n v="4.5"/>
    <s v="British Columbia"/>
    <s v="West"/>
    <s v="Home Office"/>
    <s v="Office Supplies"/>
    <x v="1"/>
    <n v="0.59"/>
  </r>
  <r>
    <s v="Fred Harton"/>
    <n v="42722"/>
    <x v="56"/>
    <d v="2012-10-09T00:00:00"/>
    <x v="0"/>
    <s v="2012"/>
    <n v="2"/>
    <b v="0"/>
    <x v="3"/>
    <n v="2"/>
    <n v="19.899999999999999"/>
    <n v="7.0000000000000007E-2"/>
    <s v="Regular Air"/>
    <n v="15.97"/>
    <n v="7.38"/>
    <n v="5.21"/>
    <s v="British Columbia"/>
    <s v="West"/>
    <s v="Home Office"/>
    <s v="Furniture"/>
    <x v="4"/>
    <n v="0.56000000000000005"/>
  </r>
  <r>
    <s v="Anthony Rawles"/>
    <n v="42753"/>
    <x v="1125"/>
    <d v="2012-01-20T00:00:00"/>
    <x v="10"/>
    <s v="2012"/>
    <n v="2"/>
    <b v="0"/>
    <x v="4"/>
    <n v="45"/>
    <n v="4072.8175000000001"/>
    <n v="0.1"/>
    <s v="Regular Air"/>
    <n v="897.36"/>
    <n v="115.99"/>
    <n v="3"/>
    <s v="British Columbia"/>
    <s v="West"/>
    <s v="Small Business"/>
    <s v="Technology"/>
    <x v="3"/>
    <n v="0.59"/>
  </r>
  <r>
    <s v="Lauren Leatherbury"/>
    <n v="43013"/>
    <x v="617"/>
    <d v="2011-04-27T00:00:00"/>
    <x v="8"/>
    <s v="2011"/>
    <n v="5"/>
    <b v="0"/>
    <x v="0"/>
    <n v="43"/>
    <n v="1438.33"/>
    <n v="0.08"/>
    <s v="Regular Air"/>
    <n v="163.38"/>
    <n v="34.76"/>
    <n v="8.2200000000000006"/>
    <s v="British Columbia"/>
    <s v="West"/>
    <s v="Home Office"/>
    <s v="Office Supplies"/>
    <x v="0"/>
    <n v="0.56999999999999995"/>
  </r>
  <r>
    <s v="Greg Matthias"/>
    <n v="44198"/>
    <x v="280"/>
    <d v="2011-01-04T00:00:00"/>
    <x v="10"/>
    <s v="2011"/>
    <n v="0"/>
    <s v="FREE DELIVERY"/>
    <x v="5"/>
    <n v="35"/>
    <n v="625.94849999999997"/>
    <n v="0.04"/>
    <s v="Express Air"/>
    <n v="-87.02"/>
    <n v="20.99"/>
    <n v="3.3"/>
    <s v="British Columbia"/>
    <s v="West"/>
    <s v="Home Office"/>
    <s v="Technology"/>
    <x v="3"/>
    <n v="0.81"/>
  </r>
  <r>
    <s v="Eva Jacobs"/>
    <n v="44451"/>
    <x v="633"/>
    <d v="2011-09-15T00:00:00"/>
    <x v="11"/>
    <s v="2011"/>
    <n v="4"/>
    <b v="0"/>
    <x v="0"/>
    <n v="4"/>
    <n v="12.49"/>
    <n v="0.08"/>
    <s v="Regular Air"/>
    <n v="-13.5"/>
    <n v="1.98"/>
    <n v="4.7699999999999996"/>
    <s v="British Columbia"/>
    <s v="West"/>
    <s v="Home Office"/>
    <s v="Office Supplies"/>
    <x v="2"/>
    <n v="0.4"/>
  </r>
  <r>
    <s v="Greg Matthias"/>
    <n v="44576"/>
    <x v="392"/>
    <d v="2009-12-26T00:00:00"/>
    <x v="9"/>
    <s v="2009"/>
    <n v="1"/>
    <b v="0"/>
    <x v="3"/>
    <n v="30"/>
    <n v="1653.607"/>
    <n v="0.02"/>
    <s v="Regular Air"/>
    <n v="294.97000000000003"/>
    <n v="65.989999999999995"/>
    <n v="5.31"/>
    <s v="British Columbia"/>
    <s v="West"/>
    <s v="Small Business"/>
    <s v="Technology"/>
    <x v="3"/>
    <n v="0.56999999999999995"/>
  </r>
  <r>
    <s v="Anthony Rawles"/>
    <n v="44834"/>
    <x v="1218"/>
    <d v="2009-04-20T00:00:00"/>
    <x v="8"/>
    <s v="2009"/>
    <n v="0"/>
    <s v="FREE DELIVERY"/>
    <x v="4"/>
    <n v="13"/>
    <n v="248.76"/>
    <n v="0.1"/>
    <s v="Express Air"/>
    <n v="35.090000000000003"/>
    <n v="19.98"/>
    <n v="5.77"/>
    <s v="British Columbia"/>
    <s v="West"/>
    <s v="Small Business"/>
    <s v="Office Supplies"/>
    <x v="5"/>
    <n v="0.38"/>
  </r>
  <r>
    <s v="Anthony Rawles"/>
    <n v="44834"/>
    <x v="1218"/>
    <d v="2009-04-21T00:00:00"/>
    <x v="8"/>
    <s v="2009"/>
    <n v="1"/>
    <b v="0"/>
    <x v="4"/>
    <n v="43"/>
    <n v="10984.05"/>
    <n v="0.06"/>
    <s v="Delivery Truck"/>
    <n v="785.63"/>
    <n v="259.70999999999998"/>
    <n v="66.67"/>
    <s v="British Columbia"/>
    <s v="West"/>
    <s v="Small Business"/>
    <s v="Furniture"/>
    <x v="10"/>
    <n v="0.61"/>
  </r>
  <r>
    <s v="Ken Lonsdale"/>
    <n v="46053"/>
    <x v="558"/>
    <d v="2012-09-14T00:00:00"/>
    <x v="11"/>
    <s v="2012"/>
    <n v="1"/>
    <b v="0"/>
    <x v="1"/>
    <n v="31"/>
    <n v="2447.1075000000001"/>
    <n v="0"/>
    <s v="Regular Air"/>
    <n v="856.96"/>
    <n v="85.99"/>
    <n v="0.99"/>
    <s v="British Columbia"/>
    <s v="West"/>
    <s v="Consumer"/>
    <s v="Technology"/>
    <x v="3"/>
    <n v="0.55000000000000004"/>
  </r>
  <r>
    <s v="Greg Matthias"/>
    <n v="47329"/>
    <x v="813"/>
    <d v="2010-02-15T00:00:00"/>
    <x v="5"/>
    <s v="2010"/>
    <n v="5"/>
    <b v="0"/>
    <x v="0"/>
    <n v="2"/>
    <n v="26.64"/>
    <n v="0.09"/>
    <s v="Express Air"/>
    <n v="-13.88"/>
    <n v="11.55"/>
    <n v="2.36"/>
    <s v="British Columbia"/>
    <s v="West"/>
    <s v="Home Office"/>
    <s v="Office Supplies"/>
    <x v="12"/>
    <n v="0.55000000000000004"/>
  </r>
  <r>
    <s v="Greg Matthias"/>
    <n v="47329"/>
    <x v="813"/>
    <d v="2010-02-19T00:00:00"/>
    <x v="5"/>
    <s v="2010"/>
    <n v="9"/>
    <b v="0"/>
    <x v="0"/>
    <n v="16"/>
    <n v="88.19"/>
    <n v="0.03"/>
    <s v="Regular Air"/>
    <n v="-25.97"/>
    <n v="4.9800000000000004"/>
    <n v="4.72"/>
    <s v="British Columbia"/>
    <s v="West"/>
    <s v="Home Office"/>
    <s v="Office Supplies"/>
    <x v="5"/>
    <n v="0.36"/>
  </r>
  <r>
    <s v="Christopher Martinez"/>
    <n v="47461"/>
    <x v="1345"/>
    <d v="2010-04-26T00:00:00"/>
    <x v="8"/>
    <s v="2010"/>
    <n v="1"/>
    <b v="0"/>
    <x v="1"/>
    <n v="39"/>
    <n v="318.27999999999997"/>
    <n v="0.08"/>
    <s v="Regular Air"/>
    <n v="114.95"/>
    <n v="8.17"/>
    <n v="1.69"/>
    <s v="British Columbia"/>
    <s v="West"/>
    <s v="Small Business"/>
    <s v="Office Supplies"/>
    <x v="5"/>
    <n v="0.38"/>
  </r>
  <r>
    <s v="Christopher Martinez"/>
    <n v="47461"/>
    <x v="1345"/>
    <d v="2010-04-26T00:00:00"/>
    <x v="8"/>
    <s v="2010"/>
    <n v="1"/>
    <b v="0"/>
    <x v="1"/>
    <n v="34"/>
    <n v="289.52999999999997"/>
    <n v="0.08"/>
    <s v="Express Air"/>
    <n v="46.97"/>
    <n v="8.69"/>
    <n v="2.99"/>
    <s v="British Columbia"/>
    <s v="West"/>
    <s v="Small Business"/>
    <s v="Office Supplies"/>
    <x v="2"/>
    <n v="0.39"/>
  </r>
  <r>
    <s v="Christopher Martinez"/>
    <n v="47461"/>
    <x v="1345"/>
    <d v="2010-04-27T00:00:00"/>
    <x v="8"/>
    <s v="2010"/>
    <n v="2"/>
    <b v="0"/>
    <x v="1"/>
    <n v="45"/>
    <n v="322.8"/>
    <n v="0.06"/>
    <s v="Regular Air"/>
    <n v="53.15"/>
    <n v="7.08"/>
    <n v="2.35"/>
    <s v="British Columbia"/>
    <s v="West"/>
    <s v="Small Business"/>
    <s v="Office Supplies"/>
    <x v="12"/>
    <n v="0.47"/>
  </r>
  <r>
    <s v="Anthony Rawles"/>
    <n v="47525"/>
    <x v="1077"/>
    <d v="2011-03-04T00:00:00"/>
    <x v="4"/>
    <s v="2011"/>
    <n v="1"/>
    <b v="0"/>
    <x v="4"/>
    <n v="40"/>
    <n v="649.46"/>
    <n v="0.01"/>
    <s v="Regular Air"/>
    <n v="189.04"/>
    <n v="15.98"/>
    <n v="4"/>
    <s v="British Columbia"/>
    <s v="West"/>
    <s v="Small Business"/>
    <s v="Technology"/>
    <x v="7"/>
    <n v="0.37"/>
  </r>
  <r>
    <s v="Christopher Martinez"/>
    <n v="48803"/>
    <x v="219"/>
    <d v="2012-11-10T00:00:00"/>
    <x v="6"/>
    <s v="2012"/>
    <n v="1"/>
    <b v="0"/>
    <x v="5"/>
    <n v="19"/>
    <n v="200.41"/>
    <n v="0.05"/>
    <s v="Regular Air"/>
    <n v="-23.65"/>
    <n v="10.23"/>
    <n v="4.68"/>
    <s v="British Columbia"/>
    <s v="West"/>
    <s v="Home Office"/>
    <s v="Office Supplies"/>
    <x v="15"/>
    <n v="0.59"/>
  </r>
  <r>
    <s v="Fred Harton"/>
    <n v="49027"/>
    <x v="94"/>
    <d v="2011-04-12T00:00:00"/>
    <x v="8"/>
    <s v="2011"/>
    <n v="1"/>
    <b v="0"/>
    <x v="1"/>
    <n v="41"/>
    <n v="708.83"/>
    <n v="0.08"/>
    <s v="Regular Air"/>
    <n v="35.08"/>
    <n v="17.670000000000002"/>
    <n v="8.99"/>
    <s v="British Columbia"/>
    <s v="West"/>
    <s v="Home Office"/>
    <s v="Furniture"/>
    <x v="4"/>
    <n v="0.47"/>
  </r>
  <r>
    <s v="Carol Darley"/>
    <n v="50822"/>
    <x v="164"/>
    <d v="2012-02-08T00:00:00"/>
    <x v="5"/>
    <s v="2012"/>
    <n v="1"/>
    <b v="0"/>
    <x v="4"/>
    <n v="6"/>
    <n v="1635.29"/>
    <n v="0.1"/>
    <s v="Regular Air"/>
    <n v="7.92"/>
    <n v="276.2"/>
    <n v="24.49"/>
    <s v="British Columbia"/>
    <s v="West"/>
    <s v="Small Business"/>
    <s v="Furniture"/>
    <x v="14"/>
    <m/>
  </r>
  <r>
    <s v="Carol Darley"/>
    <n v="50822"/>
    <x v="164"/>
    <d v="2012-02-08T00:00:00"/>
    <x v="5"/>
    <s v="2012"/>
    <n v="1"/>
    <b v="0"/>
    <x v="4"/>
    <n v="37"/>
    <n v="316.35000000000002"/>
    <n v="0.01"/>
    <s v="Express Air"/>
    <n v="-52.18"/>
    <n v="8.1199999999999992"/>
    <n v="2.83"/>
    <s v="British Columbia"/>
    <s v="West"/>
    <s v="Small Business"/>
    <s v="Technology"/>
    <x v="7"/>
    <n v="0.77"/>
  </r>
  <r>
    <s v="Lauren Leatherbury"/>
    <n v="51714"/>
    <x v="401"/>
    <d v="2009-09-06T00:00:00"/>
    <x v="11"/>
    <s v="2009"/>
    <n v="1"/>
    <b v="0"/>
    <x v="3"/>
    <n v="33"/>
    <n v="194.09"/>
    <n v="0.03"/>
    <s v="Regular Air"/>
    <n v="-63.35"/>
    <n v="5.78"/>
    <n v="5.37"/>
    <s v="British Columbia"/>
    <s v="West"/>
    <s v="Home Office"/>
    <s v="Office Supplies"/>
    <x v="5"/>
    <n v="0.36"/>
  </r>
  <r>
    <s v="Anthony Rawles"/>
    <n v="51815"/>
    <x v="772"/>
    <d v="2009-06-02T00:00:00"/>
    <x v="3"/>
    <s v="2009"/>
    <n v="7"/>
    <b v="0"/>
    <x v="0"/>
    <n v="37"/>
    <n v="227.5"/>
    <n v="0.01"/>
    <s v="Regular Air"/>
    <n v="-256.52"/>
    <n v="5.94"/>
    <n v="9.92"/>
    <s v="British Columbia"/>
    <s v="West"/>
    <s v="Small Business"/>
    <s v="Office Supplies"/>
    <x v="2"/>
    <n v="0.38"/>
  </r>
  <r>
    <s v="Anthony Rawles"/>
    <n v="51815"/>
    <x v="772"/>
    <d v="2009-05-26T00:00:00"/>
    <x v="7"/>
    <s v="2009"/>
    <n v="0"/>
    <s v="FREE DELIVERY"/>
    <x v="0"/>
    <n v="21"/>
    <n v="2292.1015000000002"/>
    <n v="0.02"/>
    <s v="Regular Air"/>
    <n v="398.36"/>
    <n v="125.99"/>
    <n v="3"/>
    <s v="British Columbia"/>
    <s v="West"/>
    <s v="Small Business"/>
    <s v="Technology"/>
    <x v="3"/>
    <n v="0.59"/>
  </r>
  <r>
    <s v="Art Foster"/>
    <n v="51906"/>
    <x v="1344"/>
    <d v="2011-09-02T00:00:00"/>
    <x v="11"/>
    <s v="2011"/>
    <n v="1"/>
    <b v="0"/>
    <x v="1"/>
    <n v="24"/>
    <n v="206.34"/>
    <n v="0.04"/>
    <s v="Regular Air"/>
    <n v="-38.229999999999997"/>
    <n v="8.4600000000000009"/>
    <n v="3.62"/>
    <s v="British Columbia"/>
    <s v="West"/>
    <s v="Home Office"/>
    <s v="Technology"/>
    <x v="7"/>
    <n v="0.61"/>
  </r>
  <r>
    <s v="Sanjit Jacobs"/>
    <n v="52128"/>
    <x v="211"/>
    <d v="2010-11-23T00:00:00"/>
    <x v="6"/>
    <s v="2010"/>
    <n v="1"/>
    <b v="0"/>
    <x v="3"/>
    <n v="11"/>
    <n v="13.52"/>
    <n v="0.03"/>
    <s v="Regular Air"/>
    <n v="-27.66"/>
    <n v="0.99"/>
    <n v="2.96"/>
    <s v="British Columbia"/>
    <s v="West"/>
    <s v="Consumer"/>
    <s v="Technology"/>
    <x v="7"/>
    <n v="0.61"/>
  </r>
  <r>
    <s v="Christopher Martinez"/>
    <n v="52675"/>
    <x v="21"/>
    <d v="2011-10-12T00:00:00"/>
    <x v="0"/>
    <s v="2011"/>
    <n v="2"/>
    <b v="0"/>
    <x v="4"/>
    <n v="4"/>
    <n v="20.25"/>
    <n v="0.1"/>
    <s v="Regular Air"/>
    <n v="-22.13"/>
    <n v="4.7699999999999996"/>
    <n v="2.39"/>
    <s v="British Columbia"/>
    <s v="West"/>
    <s v="Small Business"/>
    <s v="Technology"/>
    <x v="7"/>
    <n v="0.72"/>
  </r>
  <r>
    <s v="Christopher Martinez"/>
    <n v="52675"/>
    <x v="21"/>
    <d v="2011-10-12T00:00:00"/>
    <x v="0"/>
    <s v="2011"/>
    <n v="2"/>
    <b v="0"/>
    <x v="4"/>
    <n v="22"/>
    <n v="52.62"/>
    <n v="0.01"/>
    <s v="Regular Air"/>
    <n v="-4.6399999999999997"/>
    <n v="2.21"/>
    <n v="1.1200000000000001"/>
    <s v="British Columbia"/>
    <s v="West"/>
    <s v="Small Business"/>
    <s v="Office Supplies"/>
    <x v="12"/>
    <n v="0.57999999999999996"/>
  </r>
  <r>
    <s v="Duane Noonan"/>
    <n v="53189"/>
    <x v="1021"/>
    <d v="2011-08-23T00:00:00"/>
    <x v="2"/>
    <s v="2011"/>
    <n v="0"/>
    <s v="FREE DELIVERY"/>
    <x v="5"/>
    <n v="29"/>
    <n v="214.19"/>
    <n v="0"/>
    <s v="Express Air"/>
    <n v="-40.56"/>
    <n v="6.48"/>
    <n v="5.94"/>
    <s v="British Columbia"/>
    <s v="West"/>
    <s v="Corporate"/>
    <s v="Office Supplies"/>
    <x v="5"/>
    <n v="0.37"/>
  </r>
  <r>
    <s v="Lauren Leatherbury"/>
    <n v="54307"/>
    <x v="34"/>
    <d v="2012-01-09T00:00:00"/>
    <x v="10"/>
    <s v="2012"/>
    <n v="1"/>
    <b v="0"/>
    <x v="1"/>
    <n v="41"/>
    <n v="198.29"/>
    <n v="0.08"/>
    <s v="Regular Air"/>
    <n v="-134.41"/>
    <n v="4.91"/>
    <n v="5.68"/>
    <s v="British Columbia"/>
    <s v="West"/>
    <s v="Corporate"/>
    <s v="Office Supplies"/>
    <x v="2"/>
    <n v="0.36"/>
  </r>
  <r>
    <s v="Anthony Rawles"/>
    <n v="54917"/>
    <x v="910"/>
    <d v="2010-04-10T00:00:00"/>
    <x v="8"/>
    <s v="2010"/>
    <n v="1"/>
    <b v="0"/>
    <x v="1"/>
    <n v="12"/>
    <n v="6034.68"/>
    <n v="0.06"/>
    <s v="Regular Air"/>
    <n v="-517.08000000000004"/>
    <n v="499.99"/>
    <n v="24.49"/>
    <s v="British Columbia"/>
    <s v="West"/>
    <s v="Small Business"/>
    <s v="Technology"/>
    <x v="13"/>
    <n v="0.36"/>
  </r>
  <r>
    <s v="Eva Jacobs"/>
    <n v="56930"/>
    <x v="218"/>
    <d v="2012-08-24T00:00:00"/>
    <x v="2"/>
    <s v="2012"/>
    <n v="7"/>
    <b v="0"/>
    <x v="0"/>
    <n v="47"/>
    <n v="228.31"/>
    <n v="0.03"/>
    <s v="Regular Air"/>
    <n v="8.89"/>
    <n v="4.71"/>
    <n v="0.7"/>
    <s v="British Columbia"/>
    <s v="West"/>
    <s v="Home Office"/>
    <s v="Office Supplies"/>
    <x v="6"/>
    <n v="0.8"/>
  </r>
  <r>
    <s v="Duane Noonan"/>
    <n v="57511"/>
    <x v="1330"/>
    <d v="2009-10-07T00:00:00"/>
    <x v="0"/>
    <s v="2009"/>
    <n v="1"/>
    <b v="0"/>
    <x v="5"/>
    <n v="32"/>
    <n v="98.46"/>
    <n v="0.01"/>
    <s v="Regular Air"/>
    <n v="41.54"/>
    <n v="2.89"/>
    <n v="0.5"/>
    <s v="British Columbia"/>
    <s v="West"/>
    <s v="Corporate"/>
    <s v="Office Supplies"/>
    <x v="11"/>
    <n v="0.38"/>
  </r>
  <r>
    <s v="Duane Noonan"/>
    <n v="57511"/>
    <x v="1330"/>
    <d v="2009-10-08T00:00:00"/>
    <x v="0"/>
    <s v="2009"/>
    <n v="2"/>
    <b v="0"/>
    <x v="5"/>
    <n v="11"/>
    <n v="569.63599999999997"/>
    <n v="0"/>
    <s v="Regular Air"/>
    <n v="-173.25"/>
    <n v="55.99"/>
    <n v="5"/>
    <s v="British Columbia"/>
    <s v="West"/>
    <s v="Corporate"/>
    <s v="Technology"/>
    <x v="3"/>
    <n v="0.8"/>
  </r>
  <r>
    <s v="Anthony Rawles"/>
    <n v="57857"/>
    <x v="973"/>
    <d v="2010-05-01T00:00:00"/>
    <x v="7"/>
    <s v="2010"/>
    <n v="0"/>
    <s v="FREE DELIVERY"/>
    <x v="1"/>
    <n v="18"/>
    <n v="314.95999999999998"/>
    <n v="0.1"/>
    <s v="Regular Air"/>
    <n v="153.47999999999999"/>
    <n v="18.649999999999999"/>
    <n v="3.77"/>
    <s v="British Columbia"/>
    <s v="West"/>
    <s v="Small Business"/>
    <s v="Furniture"/>
    <x v="4"/>
    <n v="0.39"/>
  </r>
  <r>
    <s v="Anthony Rawles"/>
    <n v="57861"/>
    <x v="310"/>
    <d v="2012-10-27T00:00:00"/>
    <x v="0"/>
    <s v="2012"/>
    <n v="2"/>
    <b v="0"/>
    <x v="4"/>
    <n v="40"/>
    <n v="120.15"/>
    <n v="0"/>
    <s v="Regular Air"/>
    <n v="11.32"/>
    <n v="2.88"/>
    <n v="1.49"/>
    <s v="British Columbia"/>
    <s v="West"/>
    <s v="Small Business"/>
    <s v="Office Supplies"/>
    <x v="2"/>
    <n v="0.36"/>
  </r>
  <r>
    <s v="Christopher Martinez"/>
    <n v="58247"/>
    <x v="968"/>
    <d v="2011-09-23T00:00:00"/>
    <x v="11"/>
    <s v="2011"/>
    <n v="0"/>
    <s v="FREE DELIVERY"/>
    <x v="3"/>
    <n v="8"/>
    <n v="1058.82"/>
    <n v="0.02"/>
    <s v="Regular Air"/>
    <n v="211.73"/>
    <n v="131.12"/>
    <n v="0.99"/>
    <s v="British Columbia"/>
    <s v="West"/>
    <s v="Home Office"/>
    <s v="Office Supplies"/>
    <x v="1"/>
    <n v="0.55000000000000004"/>
  </r>
  <r>
    <s v="Christopher Martinez"/>
    <n v="58247"/>
    <x v="968"/>
    <d v="2011-09-25T00:00:00"/>
    <x v="11"/>
    <s v="2011"/>
    <n v="2"/>
    <b v="0"/>
    <x v="3"/>
    <n v="14"/>
    <n v="92.07"/>
    <n v="0.09"/>
    <s v="Regular Air"/>
    <n v="-64.5"/>
    <n v="6.48"/>
    <n v="7.86"/>
    <s v="British Columbia"/>
    <s v="West"/>
    <s v="Home Office"/>
    <s v="Office Supplies"/>
    <x v="5"/>
    <n v="0.37"/>
  </r>
  <r>
    <s v="Barry Blumstein"/>
    <n v="58470"/>
    <x v="1354"/>
    <d v="2011-06-09T00:00:00"/>
    <x v="3"/>
    <s v="2011"/>
    <n v="1"/>
    <b v="0"/>
    <x v="1"/>
    <n v="24"/>
    <n v="1811.55"/>
    <n v="0.09"/>
    <s v="Regular Air"/>
    <n v="512.69000000000005"/>
    <n v="81.319999999999993"/>
    <n v="0.99"/>
    <s v="British Columbia"/>
    <s v="West"/>
    <s v="Small Business"/>
    <s v="Office Supplies"/>
    <x v="1"/>
    <n v="0.56999999999999995"/>
  </r>
  <r>
    <s v="Barry Blumstein"/>
    <n v="58470"/>
    <x v="1354"/>
    <d v="2011-06-08T00:00:00"/>
    <x v="3"/>
    <s v="2011"/>
    <n v="0"/>
    <s v="FREE DELIVERY"/>
    <x v="1"/>
    <n v="13"/>
    <n v="49.08"/>
    <n v="0.06"/>
    <s v="Regular Air"/>
    <n v="-0.31"/>
    <n v="3.71"/>
    <n v="1.93"/>
    <s v="British Columbia"/>
    <s v="West"/>
    <s v="Small Business"/>
    <s v="Office Supplies"/>
    <x v="5"/>
    <n v="0.35"/>
  </r>
  <r>
    <s v="Barry Blumstein"/>
    <n v="58470"/>
    <x v="1354"/>
    <d v="2011-06-09T00:00:00"/>
    <x v="3"/>
    <s v="2011"/>
    <n v="1"/>
    <b v="0"/>
    <x v="1"/>
    <n v="36"/>
    <n v="236.19"/>
    <n v="0.06"/>
    <s v="Regular Air"/>
    <n v="-76.92"/>
    <n v="6.48"/>
    <n v="5.94"/>
    <s v="British Columbia"/>
    <s v="West"/>
    <s v="Small Business"/>
    <s v="Office Supplies"/>
    <x v="5"/>
    <n v="0.37"/>
  </r>
  <r>
    <s v="Barry Blumstein"/>
    <n v="58470"/>
    <x v="1354"/>
    <d v="2011-06-10T00:00:00"/>
    <x v="3"/>
    <s v="2011"/>
    <n v="2"/>
    <b v="0"/>
    <x v="1"/>
    <n v="45"/>
    <n v="854.14"/>
    <n v="0.01"/>
    <s v="Regular Air"/>
    <n v="94"/>
    <n v="18.97"/>
    <n v="9.0299999999999994"/>
    <s v="British Columbia"/>
    <s v="West"/>
    <s v="Small Business"/>
    <s v="Office Supplies"/>
    <x v="5"/>
    <n v="0.37"/>
  </r>
  <r>
    <s v="Barry Blumstein"/>
    <n v="58470"/>
    <x v="1354"/>
    <d v="2011-06-09T00:00:00"/>
    <x v="3"/>
    <s v="2011"/>
    <n v="1"/>
    <b v="0"/>
    <x v="1"/>
    <n v="5"/>
    <n v="159.5"/>
    <n v="0.09"/>
    <s v="Regular Air"/>
    <n v="-57.98"/>
    <n v="31.98"/>
    <n v="6.72"/>
    <s v="British Columbia"/>
    <s v="West"/>
    <s v="Small Business"/>
    <s v="Office Supplies"/>
    <x v="0"/>
    <n v="0.75"/>
  </r>
  <r>
    <s v="Andrew Allen"/>
    <n v="58759"/>
    <x v="472"/>
    <d v="2009-01-28T00:00:00"/>
    <x v="10"/>
    <s v="2009"/>
    <n v="7"/>
    <b v="0"/>
    <x v="0"/>
    <n v="4"/>
    <n v="33.44"/>
    <n v="0.1"/>
    <s v="Regular Air"/>
    <n v="-6.88"/>
    <n v="8.01"/>
    <n v="2.87"/>
    <s v="British Columbia"/>
    <s v="West"/>
    <s v="Corporate"/>
    <s v="Office Supplies"/>
    <x v="5"/>
    <n v="0.4"/>
  </r>
  <r>
    <s v="Art Foster"/>
    <n v="59780"/>
    <x v="773"/>
    <d v="2010-02-20T00:00:00"/>
    <x v="5"/>
    <s v="2010"/>
    <n v="0"/>
    <s v="FREE DELIVERY"/>
    <x v="5"/>
    <n v="21"/>
    <n v="6776.92"/>
    <n v="0"/>
    <s v="Delivery Truck"/>
    <n v="1395.02"/>
    <n v="306.14"/>
    <n v="26.53"/>
    <s v="British Columbia"/>
    <s v="West"/>
    <s v="Home Office"/>
    <s v="Technology"/>
    <x v="16"/>
    <n v="0.56000000000000005"/>
  </r>
  <r>
    <s v="Ricardo Block"/>
    <n v="358"/>
    <x v="30"/>
    <d v="2010-09-21T00:00:00"/>
    <x v="11"/>
    <s v="2010"/>
    <n v="2"/>
    <b v="0"/>
    <x v="1"/>
    <n v="33"/>
    <n v="1640.9"/>
    <n v="0.02"/>
    <s v="Delivery Truck"/>
    <n v="-1348.06"/>
    <n v="48.58"/>
    <n v="54.11"/>
    <s v="Alberta"/>
    <s v="West"/>
    <s v="Corporate"/>
    <s v="Furniture"/>
    <x v="9"/>
    <n v="0.69"/>
  </r>
  <r>
    <s v="Ricardo Block"/>
    <n v="358"/>
    <x v="30"/>
    <d v="2010-09-19T00:00:00"/>
    <x v="11"/>
    <s v="2010"/>
    <n v="0"/>
    <s v="FREE DELIVERY"/>
    <x v="1"/>
    <n v="33"/>
    <n v="1235.8699999999999"/>
    <n v="7.0000000000000007E-2"/>
    <s v="Regular Air"/>
    <n v="269.27"/>
    <n v="39.479999999999997"/>
    <n v="1.99"/>
    <s v="Alberta"/>
    <s v="West"/>
    <s v="Corporate"/>
    <s v="Technology"/>
    <x v="7"/>
    <n v="0.54"/>
  </r>
  <r>
    <s v="Roger Barcio"/>
    <n v="1767"/>
    <x v="951"/>
    <d v="2011-03-15T00:00:00"/>
    <x v="4"/>
    <s v="2011"/>
    <n v="2"/>
    <b v="0"/>
    <x v="1"/>
    <n v="10"/>
    <n v="46.34"/>
    <n v="0.05"/>
    <s v="Regular Air"/>
    <n v="-7.76"/>
    <n v="4.71"/>
    <n v="0.7"/>
    <s v="Alberta"/>
    <s v="West"/>
    <s v="Corporate"/>
    <s v="Office Supplies"/>
    <x v="6"/>
    <n v="0.8"/>
  </r>
  <r>
    <s v="Sung Pak"/>
    <n v="1863"/>
    <x v="1264"/>
    <d v="2010-09-23T00:00:00"/>
    <x v="11"/>
    <s v="2010"/>
    <n v="1"/>
    <b v="0"/>
    <x v="3"/>
    <n v="26"/>
    <n v="2415.38"/>
    <n v="0.08"/>
    <s v="Delivery Truck"/>
    <n v="-1131.5999999999999"/>
    <n v="95.95"/>
    <n v="74.349999999999994"/>
    <s v="Alberta"/>
    <s v="West"/>
    <s v="Small Business"/>
    <s v="Furniture"/>
    <x v="14"/>
    <n v="0.56999999999999995"/>
  </r>
  <r>
    <s v="Tim Brockman"/>
    <n v="2915"/>
    <x v="1170"/>
    <d v="2009-04-03T00:00:00"/>
    <x v="8"/>
    <s v="2009"/>
    <n v="4"/>
    <b v="0"/>
    <x v="0"/>
    <n v="41"/>
    <n v="231.26"/>
    <n v="7.0000000000000007E-2"/>
    <s v="Regular Air"/>
    <n v="32.83"/>
    <n v="5.98"/>
    <n v="0.96"/>
    <s v="Alberta"/>
    <s v="West"/>
    <s v="Consumer"/>
    <s v="Office Supplies"/>
    <x v="12"/>
    <n v="0.6"/>
  </r>
  <r>
    <s v="Tim Brockman"/>
    <n v="2915"/>
    <x v="1170"/>
    <d v="2009-04-04T00:00:00"/>
    <x v="8"/>
    <s v="2009"/>
    <n v="5"/>
    <b v="0"/>
    <x v="0"/>
    <n v="23"/>
    <n v="987.17"/>
    <n v="0.01"/>
    <s v="Regular Air"/>
    <n v="51.59"/>
    <n v="39.979999999999997"/>
    <n v="4"/>
    <s v="Alberta"/>
    <s v="West"/>
    <s v="Consumer"/>
    <s v="Technology"/>
    <x v="7"/>
    <n v="0.7"/>
  </r>
  <r>
    <s v="Sung Pak"/>
    <n v="3046"/>
    <x v="1187"/>
    <d v="2011-12-01T00:00:00"/>
    <x v="9"/>
    <s v="2011"/>
    <n v="2"/>
    <b v="0"/>
    <x v="1"/>
    <n v="24"/>
    <n v="10094.43"/>
    <n v="0.03"/>
    <s v="Regular Air"/>
    <n v="4451.01"/>
    <n v="420.98"/>
    <n v="19.989999999999998"/>
    <s v="Alberta"/>
    <s v="West"/>
    <s v="Small Business"/>
    <s v="Office Supplies"/>
    <x v="2"/>
    <n v="0.35"/>
  </r>
  <r>
    <s v="Victoria Pisteka"/>
    <n v="4389"/>
    <x v="1366"/>
    <d v="2009-05-06T00:00:00"/>
    <x v="7"/>
    <s v="2009"/>
    <n v="2"/>
    <b v="0"/>
    <x v="4"/>
    <n v="35"/>
    <n v="179.45"/>
    <n v="7.0000000000000007E-2"/>
    <s v="Regular Air"/>
    <n v="-116.35"/>
    <n v="5.34"/>
    <n v="5.63"/>
    <s v="Alberta"/>
    <s v="West"/>
    <s v="Corporate"/>
    <s v="Office Supplies"/>
    <x v="2"/>
    <n v="0.39"/>
  </r>
  <r>
    <s v="Victoria Pisteka"/>
    <n v="4389"/>
    <x v="1366"/>
    <d v="2009-05-05T00:00:00"/>
    <x v="7"/>
    <s v="2009"/>
    <n v="1"/>
    <b v="0"/>
    <x v="4"/>
    <n v="49"/>
    <n v="7987.43"/>
    <n v="0.03"/>
    <s v="Delivery Truck"/>
    <n v="1304.9000000000001"/>
    <n v="160.97999999999999"/>
    <n v="30"/>
    <s v="Alberta"/>
    <s v="West"/>
    <s v="Corporate"/>
    <s v="Furniture"/>
    <x v="14"/>
    <n v="0.62"/>
  </r>
  <r>
    <s v="Victoria Pisteka"/>
    <n v="4389"/>
    <x v="1366"/>
    <d v="2009-05-04T00:00:00"/>
    <x v="7"/>
    <s v="2009"/>
    <n v="0"/>
    <s v="FREE DELIVERY"/>
    <x v="4"/>
    <n v="42"/>
    <n v="2455.2759999999998"/>
    <n v="0.04"/>
    <s v="Express Air"/>
    <n v="693.06"/>
    <n v="65.989999999999995"/>
    <n v="5.63"/>
    <s v="Alberta"/>
    <s v="West"/>
    <s v="Corporate"/>
    <s v="Technology"/>
    <x v="3"/>
    <n v="0.56000000000000005"/>
  </r>
  <r>
    <s v="Sung Chung"/>
    <n v="6180"/>
    <x v="94"/>
    <d v="2011-04-13T00:00:00"/>
    <x v="8"/>
    <s v="2011"/>
    <n v="2"/>
    <b v="0"/>
    <x v="4"/>
    <n v="44"/>
    <n v="2443.3420000000001"/>
    <n v="0.01"/>
    <s v="Regular Air"/>
    <n v="590.32000000000005"/>
    <n v="65.989999999999995"/>
    <n v="3.99"/>
    <s v="Alberta"/>
    <s v="West"/>
    <s v="Home Office"/>
    <s v="Technology"/>
    <x v="3"/>
    <n v="0.59"/>
  </r>
  <r>
    <s v="Ricardo Block"/>
    <n v="7078"/>
    <x v="358"/>
    <d v="2010-04-13T00:00:00"/>
    <x v="8"/>
    <s v="2010"/>
    <n v="2"/>
    <b v="0"/>
    <x v="1"/>
    <n v="9"/>
    <n v="112.12"/>
    <n v="0.01"/>
    <s v="Regular Air"/>
    <n v="-8.4499999999999993"/>
    <n v="11.33"/>
    <n v="6.12"/>
    <s v="Alberta"/>
    <s v="West"/>
    <s v="Corporate"/>
    <s v="Office Supplies"/>
    <x v="1"/>
    <n v="0.42"/>
  </r>
  <r>
    <s v="Ricardo Block"/>
    <n v="7078"/>
    <x v="358"/>
    <d v="2010-04-12T00:00:00"/>
    <x v="8"/>
    <s v="2010"/>
    <n v="1"/>
    <b v="0"/>
    <x v="1"/>
    <n v="11"/>
    <n v="49.58"/>
    <n v="0.1"/>
    <s v="Express Air"/>
    <n v="-47.02"/>
    <n v="3.36"/>
    <n v="6.27"/>
    <s v="Alberta"/>
    <s v="West"/>
    <s v="Corporate"/>
    <s v="Office Supplies"/>
    <x v="2"/>
    <n v="0.4"/>
  </r>
  <r>
    <s v="Ricardo Block"/>
    <n v="7078"/>
    <x v="358"/>
    <d v="2010-04-13T00:00:00"/>
    <x v="8"/>
    <s v="2010"/>
    <n v="2"/>
    <b v="0"/>
    <x v="1"/>
    <n v="16"/>
    <n v="1939.65"/>
    <n v="0.05"/>
    <s v="Delivery Truck"/>
    <n v="-885.73"/>
    <n v="122.99"/>
    <n v="70.2"/>
    <s v="Alberta"/>
    <s v="West"/>
    <s v="Corporate"/>
    <s v="Furniture"/>
    <x v="14"/>
    <n v="0.74"/>
  </r>
  <r>
    <s v="Ricardo Block"/>
    <n v="7078"/>
    <x v="358"/>
    <d v="2010-04-12T00:00:00"/>
    <x v="8"/>
    <s v="2010"/>
    <n v="1"/>
    <b v="0"/>
    <x v="1"/>
    <n v="29"/>
    <n v="465.52"/>
    <n v="0.02"/>
    <s v="Express Air"/>
    <n v="65.349999999999994"/>
    <n v="14.98"/>
    <n v="8.99"/>
    <s v="Alberta"/>
    <s v="West"/>
    <s v="Corporate"/>
    <s v="Furniture"/>
    <x v="4"/>
    <n v="0.39"/>
  </r>
  <r>
    <s v="Resi Polking"/>
    <n v="7654"/>
    <x v="813"/>
    <d v="2010-02-12T00:00:00"/>
    <x v="5"/>
    <s v="2010"/>
    <n v="2"/>
    <b v="0"/>
    <x v="1"/>
    <n v="3"/>
    <n v="19.47"/>
    <n v="0.06"/>
    <s v="Regular Air"/>
    <n v="-14.29"/>
    <n v="4.13"/>
    <n v="6.89"/>
    <s v="Alberta"/>
    <s v="West"/>
    <s v="Small Business"/>
    <s v="Office Supplies"/>
    <x v="11"/>
    <n v="0.39"/>
  </r>
  <r>
    <s v="Roger Demir"/>
    <n v="7746"/>
    <x v="112"/>
    <d v="2010-12-07T00:00:00"/>
    <x v="9"/>
    <s v="2010"/>
    <n v="2"/>
    <b v="0"/>
    <x v="4"/>
    <n v="1"/>
    <n v="28.96"/>
    <n v="0.06"/>
    <s v="Regular Air"/>
    <n v="-27.07"/>
    <n v="19.98"/>
    <n v="8.68"/>
    <s v="Alberta"/>
    <s v="West"/>
    <s v="Consumer"/>
    <s v="Office Supplies"/>
    <x v="5"/>
    <n v="0.37"/>
  </r>
  <r>
    <s v="Tamara Manning"/>
    <n v="8387"/>
    <x v="1404"/>
    <d v="2010-03-21T00:00:00"/>
    <x v="4"/>
    <s v="2010"/>
    <n v="1"/>
    <b v="0"/>
    <x v="3"/>
    <n v="35"/>
    <n v="1133.96"/>
    <n v="0.02"/>
    <s v="Regular Air"/>
    <n v="185.09"/>
    <n v="31.74"/>
    <n v="12.62"/>
    <s v="Alberta"/>
    <s v="West"/>
    <s v="Corporate"/>
    <s v="Office Supplies"/>
    <x v="2"/>
    <n v="0.37"/>
  </r>
  <r>
    <s v="Resi Polking"/>
    <n v="8768"/>
    <x v="753"/>
    <d v="2011-08-19T00:00:00"/>
    <x v="2"/>
    <s v="2011"/>
    <n v="1"/>
    <b v="0"/>
    <x v="1"/>
    <n v="44"/>
    <n v="2422.4405000000002"/>
    <n v="0.03"/>
    <s v="Regular Air"/>
    <n v="568.17999999999995"/>
    <n v="65.989999999999995"/>
    <n v="5.31"/>
    <s v="Alberta"/>
    <s v="West"/>
    <s v="Small Business"/>
    <s v="Technology"/>
    <x v="3"/>
    <n v="0.56999999999999995"/>
  </r>
  <r>
    <s v="Sung Pak"/>
    <n v="9504"/>
    <x v="1299"/>
    <d v="2012-11-27T00:00:00"/>
    <x v="6"/>
    <s v="2012"/>
    <n v="2"/>
    <b v="0"/>
    <x v="4"/>
    <n v="17"/>
    <n v="1954.796"/>
    <n v="0.05"/>
    <s v="Regular Air"/>
    <n v="98.35"/>
    <n v="140.99"/>
    <n v="4.2"/>
    <s v="Alberta"/>
    <s v="West"/>
    <s v="Small Business"/>
    <s v="Technology"/>
    <x v="3"/>
    <n v="0.59"/>
  </r>
  <r>
    <s v="Sung Pak"/>
    <n v="10341"/>
    <x v="237"/>
    <d v="2012-12-22T00:00:00"/>
    <x v="9"/>
    <s v="2012"/>
    <n v="1"/>
    <b v="0"/>
    <x v="1"/>
    <n v="17"/>
    <n v="2312.96"/>
    <n v="0.09"/>
    <s v="Delivery Truck"/>
    <n v="43.03"/>
    <n v="145.44999999999999"/>
    <n v="17.850000000000001"/>
    <s v="Alberta"/>
    <s v="West"/>
    <s v="Small Business"/>
    <s v="Technology"/>
    <x v="16"/>
    <n v="0.56000000000000005"/>
  </r>
  <r>
    <s v="Sung Chung"/>
    <n v="10982"/>
    <x v="468"/>
    <d v="2012-12-11T00:00:00"/>
    <x v="9"/>
    <s v="2012"/>
    <n v="1"/>
    <b v="0"/>
    <x v="3"/>
    <n v="29"/>
    <n v="538.27"/>
    <n v="0.02"/>
    <s v="Regular Air"/>
    <n v="225.2"/>
    <n v="18.940000000000001"/>
    <n v="1.49"/>
    <s v="Alberta"/>
    <s v="West"/>
    <s v="Home Office"/>
    <s v="Office Supplies"/>
    <x v="2"/>
    <n v="0.35"/>
  </r>
  <r>
    <s v="Sung Chung"/>
    <n v="10982"/>
    <x v="468"/>
    <d v="2012-12-12T00:00:00"/>
    <x v="9"/>
    <s v="2012"/>
    <n v="2"/>
    <b v="0"/>
    <x v="3"/>
    <n v="30"/>
    <n v="3665.41"/>
    <n v="0.05"/>
    <s v="Regular Air"/>
    <n v="1236.3599999999999"/>
    <n v="122.99"/>
    <n v="19.989999999999998"/>
    <s v="Alberta"/>
    <s v="West"/>
    <s v="Home Office"/>
    <s v="Office Supplies"/>
    <x v="2"/>
    <n v="0.37"/>
  </r>
  <r>
    <s v="Sung Chung"/>
    <n v="10982"/>
    <x v="468"/>
    <d v="2012-12-12T00:00:00"/>
    <x v="9"/>
    <s v="2012"/>
    <n v="2"/>
    <b v="0"/>
    <x v="3"/>
    <n v="14"/>
    <n v="20.95"/>
    <n v="0"/>
    <s v="Express Air"/>
    <n v="2.81"/>
    <n v="1.1399999999999999"/>
    <n v="0.7"/>
    <s v="Alberta"/>
    <s v="West"/>
    <s v="Home Office"/>
    <s v="Office Supplies"/>
    <x v="6"/>
    <n v="0.38"/>
  </r>
  <r>
    <s v="Victoria Pisteka"/>
    <n v="11014"/>
    <x v="519"/>
    <d v="2010-09-08T00:00:00"/>
    <x v="11"/>
    <s v="2010"/>
    <n v="1"/>
    <b v="0"/>
    <x v="1"/>
    <n v="39"/>
    <n v="286.81"/>
    <n v="7.0000000000000007E-2"/>
    <s v="Regular Air"/>
    <n v="110.05"/>
    <n v="7.64"/>
    <n v="1.39"/>
    <s v="Alberta"/>
    <s v="West"/>
    <s v="Corporate"/>
    <s v="Office Supplies"/>
    <x v="8"/>
    <n v="0.36"/>
  </r>
  <r>
    <s v="Resi Polking"/>
    <n v="14176"/>
    <x v="1168"/>
    <d v="2009-03-19T00:00:00"/>
    <x v="4"/>
    <s v="2009"/>
    <n v="7"/>
    <b v="0"/>
    <x v="0"/>
    <n v="39"/>
    <n v="1233.4775"/>
    <n v="0.01"/>
    <s v="Regular Air"/>
    <n v="453.8"/>
    <n v="35.99"/>
    <n v="5.99"/>
    <s v="Alberta"/>
    <s v="West"/>
    <s v="Small Business"/>
    <s v="Technology"/>
    <x v="3"/>
    <n v="0.38"/>
  </r>
  <r>
    <s v="Sung Pak"/>
    <n v="14497"/>
    <x v="399"/>
    <d v="2012-05-23T00:00:00"/>
    <x v="7"/>
    <s v="2012"/>
    <n v="3"/>
    <b v="0"/>
    <x v="4"/>
    <n v="34"/>
    <n v="214.03"/>
    <n v="0.02"/>
    <s v="Regular Air"/>
    <n v="-138.91999999999999"/>
    <n v="5.78"/>
    <n v="7.96"/>
    <s v="Alberta"/>
    <s v="West"/>
    <s v="Small Business"/>
    <s v="Office Supplies"/>
    <x v="5"/>
    <n v="0.36"/>
  </r>
  <r>
    <s v="Tim Brockman"/>
    <n v="15074"/>
    <x v="666"/>
    <d v="2009-11-29T00:00:00"/>
    <x v="6"/>
    <s v="2009"/>
    <n v="1"/>
    <b v="0"/>
    <x v="3"/>
    <n v="27"/>
    <n v="941.4"/>
    <n v="0.05"/>
    <s v="Regular Air"/>
    <n v="369.48"/>
    <n v="35.44"/>
    <n v="5.09"/>
    <s v="Alberta"/>
    <s v="West"/>
    <s v="Consumer"/>
    <s v="Office Supplies"/>
    <x v="5"/>
    <n v="0.38"/>
  </r>
  <r>
    <s v="Resi Polking"/>
    <n v="15104"/>
    <x v="923"/>
    <d v="2012-04-01T00:00:00"/>
    <x v="8"/>
    <s v="2012"/>
    <n v="3"/>
    <b v="0"/>
    <x v="4"/>
    <n v="23"/>
    <n v="109.43"/>
    <n v="0.09"/>
    <s v="Regular Air"/>
    <n v="21.77"/>
    <n v="4.82"/>
    <n v="1.49"/>
    <s v="Alberta"/>
    <s v="West"/>
    <s v="Small Business"/>
    <s v="Office Supplies"/>
    <x v="2"/>
    <n v="0.36"/>
  </r>
  <r>
    <s v="Sue Ann Reed"/>
    <n v="16834"/>
    <x v="181"/>
    <d v="2010-10-30T00:00:00"/>
    <x v="0"/>
    <s v="2010"/>
    <n v="7"/>
    <b v="0"/>
    <x v="0"/>
    <n v="23"/>
    <n v="158.78"/>
    <n v="7.0000000000000007E-2"/>
    <s v="Regular Air"/>
    <n v="33.26"/>
    <n v="7.04"/>
    <n v="2.17"/>
    <s v="Alberta"/>
    <s v="West"/>
    <s v="Consumer"/>
    <s v="Office Supplies"/>
    <x v="5"/>
    <n v="0.38"/>
  </r>
  <r>
    <s v="Resi Polking"/>
    <n v="17445"/>
    <x v="1049"/>
    <d v="2011-08-24T00:00:00"/>
    <x v="2"/>
    <s v="2011"/>
    <n v="3"/>
    <b v="0"/>
    <x v="3"/>
    <n v="33"/>
    <n v="249.48"/>
    <n v="0.1"/>
    <s v="Regular Air"/>
    <n v="-73.83"/>
    <n v="8.32"/>
    <n v="2.38"/>
    <s v="Alberta"/>
    <s v="West"/>
    <s v="Small Business"/>
    <s v="Technology"/>
    <x v="7"/>
    <n v="0.74"/>
  </r>
  <r>
    <s v="Tamara Manning"/>
    <n v="18593"/>
    <x v="230"/>
    <d v="2011-09-23T00:00:00"/>
    <x v="11"/>
    <s v="2011"/>
    <n v="1"/>
    <b v="0"/>
    <x v="1"/>
    <n v="23"/>
    <n v="6572.04"/>
    <n v="0.06"/>
    <s v="Regular Air"/>
    <n v="1579.34"/>
    <n v="300.97000000000003"/>
    <n v="7.18"/>
    <s v="Alberta"/>
    <s v="West"/>
    <s v="Corporate"/>
    <s v="Technology"/>
    <x v="7"/>
    <n v="0.48"/>
  </r>
  <r>
    <s v="Tamara Manning"/>
    <n v="18593"/>
    <x v="230"/>
    <d v="2011-09-24T00:00:00"/>
    <x v="11"/>
    <s v="2011"/>
    <n v="2"/>
    <b v="0"/>
    <x v="1"/>
    <n v="19"/>
    <n v="1051.992"/>
    <n v="0.09"/>
    <s v="Delivery Truck"/>
    <n v="-1280.5999999999999"/>
    <n v="70.89"/>
    <n v="89.3"/>
    <s v="Alberta"/>
    <s v="West"/>
    <s v="Corporate"/>
    <s v="Furniture"/>
    <x v="10"/>
    <n v="0.72"/>
  </r>
  <r>
    <s v="Tamara Manning"/>
    <n v="19652"/>
    <x v="734"/>
    <d v="2012-06-03T00:00:00"/>
    <x v="3"/>
    <s v="2012"/>
    <n v="1"/>
    <b v="0"/>
    <x v="5"/>
    <n v="28"/>
    <n v="2711.14"/>
    <n v="0.01"/>
    <s v="Delivery Truck"/>
    <n v="-307.86"/>
    <n v="89.99"/>
    <n v="42"/>
    <s v="Alberta"/>
    <s v="West"/>
    <s v="Corporate"/>
    <s v="Furniture"/>
    <x v="14"/>
    <n v="0.66"/>
  </r>
  <r>
    <s v="Tamara Manning"/>
    <n v="19652"/>
    <x v="734"/>
    <d v="2012-06-04T00:00:00"/>
    <x v="3"/>
    <s v="2012"/>
    <n v="2"/>
    <b v="0"/>
    <x v="5"/>
    <n v="34"/>
    <n v="1829.8715"/>
    <n v="0.05"/>
    <s v="Regular Air"/>
    <n v="367.46"/>
    <n v="65.989999999999995"/>
    <n v="3.99"/>
    <s v="Alberta"/>
    <s v="West"/>
    <s v="Corporate"/>
    <s v="Technology"/>
    <x v="3"/>
    <n v="0.56999999999999995"/>
  </r>
  <r>
    <s v="Roger Demir"/>
    <n v="20743"/>
    <x v="1282"/>
    <d v="2011-12-16T00:00:00"/>
    <x v="9"/>
    <s v="2011"/>
    <n v="1"/>
    <b v="0"/>
    <x v="1"/>
    <n v="39"/>
    <n v="231.21"/>
    <n v="0"/>
    <s v="Express Air"/>
    <n v="-179.96"/>
    <n v="5.28"/>
    <n v="8.16"/>
    <s v="Alberta"/>
    <s v="West"/>
    <s v="Consumer"/>
    <s v="Office Supplies"/>
    <x v="5"/>
    <n v="0.4"/>
  </r>
  <r>
    <s v="Roger Demir"/>
    <n v="21862"/>
    <x v="965"/>
    <d v="2010-09-12T00:00:00"/>
    <x v="11"/>
    <s v="2010"/>
    <n v="0"/>
    <s v="FREE DELIVERY"/>
    <x v="3"/>
    <n v="1"/>
    <n v="28.75"/>
    <n v="0.09"/>
    <s v="Express Air"/>
    <n v="-14.35"/>
    <n v="14.27"/>
    <n v="7.27"/>
    <s v="Alberta"/>
    <s v="West"/>
    <s v="Consumer"/>
    <s v="Office Supplies"/>
    <x v="2"/>
    <n v="0.38"/>
  </r>
  <r>
    <s v="Roger Demir"/>
    <n v="21862"/>
    <x v="965"/>
    <d v="2010-09-14T00:00:00"/>
    <x v="11"/>
    <s v="2010"/>
    <n v="2"/>
    <b v="0"/>
    <x v="3"/>
    <n v="4"/>
    <n v="19014.240000000002"/>
    <n v="0.06"/>
    <s v="Regular Air"/>
    <n v="-10263.66"/>
    <n v="6783.02"/>
    <n v="24.49"/>
    <s v="Alberta"/>
    <s v="West"/>
    <s v="Consumer"/>
    <s v="Technology"/>
    <x v="16"/>
    <n v="0.39"/>
  </r>
  <r>
    <s v="Roger Demir"/>
    <n v="21862"/>
    <x v="965"/>
    <d v="2010-09-13T00:00:00"/>
    <x v="11"/>
    <s v="2010"/>
    <n v="1"/>
    <b v="0"/>
    <x v="3"/>
    <n v="46"/>
    <n v="385.05"/>
    <n v="0"/>
    <s v="Regular Air"/>
    <n v="56.75"/>
    <n v="8.14"/>
    <n v="3.12"/>
    <s v="Alberta"/>
    <s v="West"/>
    <s v="Consumer"/>
    <s v="Office Supplies"/>
    <x v="12"/>
    <n v="0.45"/>
  </r>
  <r>
    <s v="Ricardo Block"/>
    <n v="22787"/>
    <x v="621"/>
    <d v="2011-04-05T00:00:00"/>
    <x v="8"/>
    <s v="2011"/>
    <n v="0"/>
    <s v="FREE DELIVERY"/>
    <x v="4"/>
    <n v="35"/>
    <n v="46.44"/>
    <n v="0.06"/>
    <s v="Express Air"/>
    <n v="-16.3"/>
    <n v="1.26"/>
    <n v="0.7"/>
    <s v="Alberta"/>
    <s v="West"/>
    <s v="Corporate"/>
    <s v="Office Supplies"/>
    <x v="6"/>
    <n v="0.81"/>
  </r>
  <r>
    <s v="Tim Brockman"/>
    <n v="23170"/>
    <x v="883"/>
    <d v="2009-05-23T00:00:00"/>
    <x v="7"/>
    <s v="2009"/>
    <n v="2"/>
    <b v="0"/>
    <x v="3"/>
    <n v="20"/>
    <n v="4252.8900000000003"/>
    <n v="0.06"/>
    <s v="Express Air"/>
    <n v="969.42"/>
    <n v="218.08"/>
    <n v="18.059999999999999"/>
    <s v="Alberta"/>
    <s v="West"/>
    <s v="Consumer"/>
    <s v="Furniture"/>
    <x v="14"/>
    <n v="0.56999999999999995"/>
  </r>
  <r>
    <s v="Resi Polking"/>
    <n v="23328"/>
    <x v="437"/>
    <d v="2010-09-16T00:00:00"/>
    <x v="11"/>
    <s v="2010"/>
    <n v="1"/>
    <b v="0"/>
    <x v="1"/>
    <n v="39"/>
    <n v="5740.32"/>
    <n v="0.03"/>
    <s v="Delivery Truck"/>
    <n v="1285.74"/>
    <n v="145.44999999999999"/>
    <n v="17.850000000000001"/>
    <s v="Alberta"/>
    <s v="West"/>
    <s v="Small Business"/>
    <s v="Technology"/>
    <x v="16"/>
    <n v="0.56000000000000005"/>
  </r>
  <r>
    <s v="Roger Barcio"/>
    <n v="24260"/>
    <x v="1348"/>
    <d v="2010-10-04T00:00:00"/>
    <x v="0"/>
    <s v="2010"/>
    <n v="1"/>
    <b v="0"/>
    <x v="3"/>
    <n v="48"/>
    <n v="548.29999999999995"/>
    <n v="0.09"/>
    <s v="Express Air"/>
    <n v="-47.92"/>
    <n v="11.97"/>
    <n v="4.9800000000000004"/>
    <s v="Alberta"/>
    <s v="West"/>
    <s v="Corporate"/>
    <s v="Office Supplies"/>
    <x v="1"/>
    <n v="0.57999999999999996"/>
  </r>
  <r>
    <s v="Sung Pak"/>
    <n v="24261"/>
    <x v="1191"/>
    <d v="2012-09-19T00:00:00"/>
    <x v="11"/>
    <s v="2012"/>
    <n v="2"/>
    <b v="0"/>
    <x v="5"/>
    <n v="28"/>
    <n v="946.27"/>
    <n v="0.06"/>
    <s v="Regular Air"/>
    <n v="66.38"/>
    <n v="33.29"/>
    <n v="8.74"/>
    <s v="Alberta"/>
    <s v="West"/>
    <s v="Small Business"/>
    <s v="Office Supplies"/>
    <x v="0"/>
    <n v="0.61"/>
  </r>
  <r>
    <s v="Resi Polking"/>
    <n v="26054"/>
    <x v="420"/>
    <d v="2010-02-14T00:00:00"/>
    <x v="5"/>
    <s v="2010"/>
    <n v="2"/>
    <b v="0"/>
    <x v="5"/>
    <n v="47"/>
    <n v="396.78"/>
    <n v="0.09"/>
    <s v="Regular Air"/>
    <n v="-321.20999999999998"/>
    <n v="8.3699999999999992"/>
    <n v="10.16"/>
    <s v="Alberta"/>
    <s v="West"/>
    <s v="Small Business"/>
    <s v="Furniture"/>
    <x v="4"/>
    <n v="0.59"/>
  </r>
  <r>
    <s v="John Murray"/>
    <n v="27750"/>
    <x v="821"/>
    <d v="2012-10-23T00:00:00"/>
    <x v="0"/>
    <s v="2012"/>
    <n v="4"/>
    <b v="0"/>
    <x v="0"/>
    <n v="12"/>
    <n v="769.17"/>
    <n v="0"/>
    <s v="Delivery Truck"/>
    <n v="-212.01"/>
    <n v="58.14"/>
    <n v="36.61"/>
    <s v="Alberta"/>
    <s v="West"/>
    <s v="Small Business"/>
    <s v="Furniture"/>
    <x v="9"/>
    <n v="0.61"/>
  </r>
  <r>
    <s v="John Murray"/>
    <n v="27750"/>
    <x v="821"/>
    <d v="2012-10-19T00:00:00"/>
    <x v="0"/>
    <s v="2012"/>
    <n v="0"/>
    <s v="FREE DELIVERY"/>
    <x v="0"/>
    <n v="18"/>
    <n v="7370.84"/>
    <n v="0.09"/>
    <s v="Delivery Truck"/>
    <n v="999.87"/>
    <n v="449.99"/>
    <n v="49"/>
    <s v="Alberta"/>
    <s v="West"/>
    <s v="Small Business"/>
    <s v="Technology"/>
    <x v="13"/>
    <n v="0.38"/>
  </r>
  <r>
    <s v="Shaun Chance"/>
    <n v="27872"/>
    <x v="1360"/>
    <d v="2011-10-15T00:00:00"/>
    <x v="0"/>
    <s v="2011"/>
    <n v="2"/>
    <b v="0"/>
    <x v="3"/>
    <n v="25"/>
    <n v="388.71"/>
    <n v="0.01"/>
    <s v="Regular Air"/>
    <n v="36.43"/>
    <n v="14.27"/>
    <n v="7.27"/>
    <s v="Alberta"/>
    <s v="West"/>
    <s v="Corporate"/>
    <s v="Office Supplies"/>
    <x v="2"/>
    <n v="0.38"/>
  </r>
  <r>
    <s v="Sung Pak"/>
    <n v="31109"/>
    <x v="891"/>
    <d v="2011-11-01T00:00:00"/>
    <x v="6"/>
    <s v="2011"/>
    <n v="4"/>
    <b v="0"/>
    <x v="0"/>
    <n v="49"/>
    <n v="1515"/>
    <n v="0.08"/>
    <s v="Regular Air"/>
    <n v="219.04"/>
    <n v="31.74"/>
    <n v="12.62"/>
    <s v="Alberta"/>
    <s v="West"/>
    <s v="Small Business"/>
    <s v="Office Supplies"/>
    <x v="2"/>
    <n v="0.37"/>
  </r>
  <r>
    <s v="John Murray"/>
    <n v="32165"/>
    <x v="743"/>
    <d v="2012-10-16T00:00:00"/>
    <x v="0"/>
    <s v="2012"/>
    <n v="2"/>
    <b v="0"/>
    <x v="3"/>
    <n v="47"/>
    <n v="3413.69"/>
    <n v="0.06"/>
    <s v="Regular Air"/>
    <n v="175.24"/>
    <n v="73.98"/>
    <n v="14.52"/>
    <s v="Alberta"/>
    <s v="West"/>
    <s v="Small Business"/>
    <s v="Technology"/>
    <x v="7"/>
    <n v="0.65"/>
  </r>
  <r>
    <s v="John Murray"/>
    <n v="32165"/>
    <x v="743"/>
    <d v="2012-10-15T00:00:00"/>
    <x v="0"/>
    <s v="2012"/>
    <n v="1"/>
    <b v="0"/>
    <x v="3"/>
    <n v="38"/>
    <n v="2939.6824999999999"/>
    <n v="0.02"/>
    <s v="Regular Air"/>
    <n v="192.06"/>
    <n v="85.99"/>
    <n v="0.99"/>
    <s v="Alberta"/>
    <s v="West"/>
    <s v="Small Business"/>
    <s v="Technology"/>
    <x v="3"/>
    <n v="0.85"/>
  </r>
  <r>
    <s v="Darren Powers"/>
    <n v="32325"/>
    <x v="279"/>
    <d v="2012-11-02T00:00:00"/>
    <x v="6"/>
    <s v="2012"/>
    <n v="1"/>
    <b v="0"/>
    <x v="5"/>
    <n v="45"/>
    <n v="1103.73"/>
    <n v="0"/>
    <s v="Regular Air"/>
    <n v="189.28"/>
    <n v="22.98"/>
    <n v="7.58"/>
    <s v="Alberta"/>
    <s v="West"/>
    <s v="Corporate"/>
    <s v="Furniture"/>
    <x v="4"/>
    <n v="0.51"/>
  </r>
  <r>
    <s v="Shaun Chance"/>
    <n v="32931"/>
    <x v="937"/>
    <d v="2010-02-22T00:00:00"/>
    <x v="5"/>
    <s v="2010"/>
    <n v="7"/>
    <b v="0"/>
    <x v="0"/>
    <n v="31"/>
    <n v="86.1"/>
    <n v="0.06"/>
    <s v="Regular Air"/>
    <n v="32.700000000000003"/>
    <n v="2.88"/>
    <n v="0.5"/>
    <s v="Alberta"/>
    <s v="West"/>
    <s v="Corporate"/>
    <s v="Office Supplies"/>
    <x v="11"/>
    <n v="0.36"/>
  </r>
  <r>
    <s v="Shaun Chance"/>
    <n v="32931"/>
    <x v="937"/>
    <d v="2010-02-20T00:00:00"/>
    <x v="5"/>
    <s v="2010"/>
    <n v="5"/>
    <b v="0"/>
    <x v="0"/>
    <n v="25"/>
    <n v="298.11"/>
    <n v="0.08"/>
    <s v="Regular Air"/>
    <n v="-60.79"/>
    <n v="12.44"/>
    <n v="6.27"/>
    <s v="Alberta"/>
    <s v="West"/>
    <s v="Corporate"/>
    <s v="Office Supplies"/>
    <x v="0"/>
    <n v="0.56999999999999995"/>
  </r>
  <r>
    <s v="Roger Demir"/>
    <n v="33189"/>
    <x v="626"/>
    <d v="2009-11-27T00:00:00"/>
    <x v="6"/>
    <s v="2009"/>
    <n v="7"/>
    <b v="0"/>
    <x v="0"/>
    <n v="3"/>
    <n v="87.21"/>
    <n v="0.02"/>
    <s v="Regular Air"/>
    <n v="-96.54"/>
    <n v="27.48"/>
    <n v="4"/>
    <s v="Alberta"/>
    <s v="West"/>
    <s v="Consumer"/>
    <s v="Technology"/>
    <x v="7"/>
    <n v="0.75"/>
  </r>
  <r>
    <s v="Roger Demir"/>
    <n v="33189"/>
    <x v="626"/>
    <d v="2009-11-24T00:00:00"/>
    <x v="6"/>
    <s v="2009"/>
    <n v="4"/>
    <b v="0"/>
    <x v="0"/>
    <n v="5"/>
    <n v="50.19"/>
    <n v="0.08"/>
    <s v="Regular Air"/>
    <n v="0.15"/>
    <n v="10.06"/>
    <n v="2.06"/>
    <s v="Alberta"/>
    <s v="West"/>
    <s v="Consumer"/>
    <s v="Office Supplies"/>
    <x v="5"/>
    <n v="0.39"/>
  </r>
  <r>
    <s v="Penelope Sewall"/>
    <n v="33479"/>
    <x v="1256"/>
    <d v="2012-09-20T00:00:00"/>
    <x v="11"/>
    <s v="2012"/>
    <n v="2"/>
    <b v="0"/>
    <x v="5"/>
    <n v="50"/>
    <n v="762.2"/>
    <n v="7.0000000000000007E-2"/>
    <s v="Regular Air"/>
    <n v="16.57"/>
    <n v="15.01"/>
    <n v="8.4"/>
    <s v="Alberta"/>
    <s v="West"/>
    <s v="Home Office"/>
    <s v="Office Supplies"/>
    <x v="2"/>
    <n v="0.39"/>
  </r>
  <r>
    <s v="Penelope Sewall"/>
    <n v="33479"/>
    <x v="1256"/>
    <d v="2012-09-20T00:00:00"/>
    <x v="11"/>
    <s v="2012"/>
    <n v="2"/>
    <b v="0"/>
    <x v="5"/>
    <n v="27"/>
    <n v="235.45"/>
    <n v="0.06"/>
    <s v="Regular Air"/>
    <n v="-8.82"/>
    <n v="8.56"/>
    <n v="5.16"/>
    <s v="Alberta"/>
    <s v="West"/>
    <s v="Home Office"/>
    <s v="Office Supplies"/>
    <x v="5"/>
    <n v="0.38"/>
  </r>
  <r>
    <s v="Mike Pelletier"/>
    <n v="34311"/>
    <x v="401"/>
    <d v="2009-09-06T00:00:00"/>
    <x v="11"/>
    <s v="2009"/>
    <n v="1"/>
    <b v="0"/>
    <x v="1"/>
    <n v="39"/>
    <n v="132.79"/>
    <n v="0.05"/>
    <s v="Regular Air"/>
    <n v="-100.24"/>
    <n v="3.28"/>
    <n v="3.97"/>
    <s v="Alberta"/>
    <s v="West"/>
    <s v="Corporate"/>
    <s v="Office Supplies"/>
    <x v="12"/>
    <n v="0.56000000000000005"/>
  </r>
  <r>
    <s v="Mike Pelletier"/>
    <n v="34311"/>
    <x v="401"/>
    <d v="2009-09-07T00:00:00"/>
    <x v="11"/>
    <s v="2009"/>
    <n v="2"/>
    <b v="0"/>
    <x v="1"/>
    <n v="32"/>
    <n v="232.85"/>
    <n v="0.03"/>
    <s v="Regular Air"/>
    <n v="-262.62"/>
    <n v="6.98"/>
    <n v="9.69"/>
    <s v="Alberta"/>
    <s v="West"/>
    <s v="Corporate"/>
    <s v="Office Supplies"/>
    <x v="0"/>
    <n v="0.83"/>
  </r>
  <r>
    <s v="Sung Pak"/>
    <n v="35111"/>
    <x v="281"/>
    <d v="2010-06-07T00:00:00"/>
    <x v="3"/>
    <s v="2010"/>
    <n v="2"/>
    <b v="0"/>
    <x v="5"/>
    <n v="39"/>
    <n v="893.29"/>
    <n v="0.08"/>
    <s v="Regular Air"/>
    <n v="256.16000000000003"/>
    <n v="23.99"/>
    <n v="6.71"/>
    <s v="Alberta"/>
    <s v="West"/>
    <s v="Small Business"/>
    <s v="Office Supplies"/>
    <x v="8"/>
    <n v="0.35"/>
  </r>
  <r>
    <s v="Mike Pelletier"/>
    <n v="35173"/>
    <x v="511"/>
    <d v="2012-03-15T00:00:00"/>
    <x v="4"/>
    <s v="2012"/>
    <n v="2"/>
    <b v="0"/>
    <x v="3"/>
    <n v="29"/>
    <n v="6483.26"/>
    <n v="0.09"/>
    <s v="Delivery Truck"/>
    <n v="341.98"/>
    <n v="240.98"/>
    <n v="60.2"/>
    <s v="Alberta"/>
    <s v="West"/>
    <s v="Corporate"/>
    <s v="Furniture"/>
    <x v="9"/>
    <n v="0.56000000000000005"/>
  </r>
  <r>
    <s v="Mike Pelletier"/>
    <n v="35173"/>
    <x v="511"/>
    <d v="2012-03-15T00:00:00"/>
    <x v="4"/>
    <s v="2012"/>
    <n v="2"/>
    <b v="0"/>
    <x v="3"/>
    <n v="13"/>
    <n v="1446.2070000000001"/>
    <n v="0.02"/>
    <s v="Regular Air"/>
    <n v="29.56"/>
    <n v="125.99"/>
    <n v="8.08"/>
    <s v="Alberta"/>
    <s v="West"/>
    <s v="Corporate"/>
    <s v="Technology"/>
    <x v="3"/>
    <n v="0.56999999999999995"/>
  </r>
  <r>
    <s v="John Murray"/>
    <n v="36773"/>
    <x v="22"/>
    <d v="2010-09-25T00:00:00"/>
    <x v="11"/>
    <s v="2010"/>
    <n v="2"/>
    <b v="0"/>
    <x v="3"/>
    <n v="24"/>
    <n v="2048.7800000000002"/>
    <n v="0.05"/>
    <s v="Regular Air"/>
    <n v="994.68"/>
    <n v="83.98"/>
    <n v="5.01"/>
    <s v="Alberta"/>
    <s v="West"/>
    <s v="Small Business"/>
    <s v="Office Supplies"/>
    <x v="8"/>
    <n v="0.38"/>
  </r>
  <r>
    <s v="Tim Brockman"/>
    <n v="36997"/>
    <x v="112"/>
    <d v="2010-12-06T00:00:00"/>
    <x v="9"/>
    <s v="2010"/>
    <n v="1"/>
    <b v="0"/>
    <x v="3"/>
    <n v="39"/>
    <n v="104.33"/>
    <n v="0"/>
    <s v="Regular Air"/>
    <n v="39.909999999999997"/>
    <n v="2.61"/>
    <n v="0.5"/>
    <s v="Alberta"/>
    <s v="West"/>
    <s v="Consumer"/>
    <s v="Office Supplies"/>
    <x v="11"/>
    <n v="0.39"/>
  </r>
  <r>
    <s v="Shaun Chance"/>
    <n v="37700"/>
    <x v="1124"/>
    <d v="2009-12-11T00:00:00"/>
    <x v="9"/>
    <s v="2009"/>
    <n v="3"/>
    <b v="0"/>
    <x v="5"/>
    <n v="27"/>
    <n v="3390.51"/>
    <n v="0.05"/>
    <s v="Express Air"/>
    <n v="1169.71"/>
    <n v="122.99"/>
    <n v="19.989999999999998"/>
    <s v="Alberta"/>
    <s v="West"/>
    <s v="Corporate"/>
    <s v="Office Supplies"/>
    <x v="2"/>
    <n v="0.37"/>
  </r>
  <r>
    <s v="Darren Powers"/>
    <n v="38529"/>
    <x v="328"/>
    <d v="2009-02-02T00:00:00"/>
    <x v="5"/>
    <s v="2009"/>
    <n v="0"/>
    <s v="FREE DELIVERY"/>
    <x v="0"/>
    <n v="38"/>
    <n v="44.85"/>
    <n v="0.02"/>
    <s v="Regular Air"/>
    <n v="-0.49"/>
    <n v="1.1399999999999999"/>
    <n v="0.7"/>
    <s v="Alberta"/>
    <s v="West"/>
    <s v="Corporate"/>
    <s v="Office Supplies"/>
    <x v="6"/>
    <n v="0.38"/>
  </r>
  <r>
    <s v="Penelope Sewall"/>
    <n v="40162"/>
    <x v="1171"/>
    <d v="2010-01-26T00:00:00"/>
    <x v="10"/>
    <s v="2010"/>
    <n v="2"/>
    <b v="0"/>
    <x v="5"/>
    <n v="28"/>
    <n v="1581.23"/>
    <n v="0.03"/>
    <s v="Regular Air"/>
    <n v="760.79"/>
    <n v="55.98"/>
    <n v="5.15"/>
    <s v="Alberta"/>
    <s v="West"/>
    <s v="Home Office"/>
    <s v="Office Supplies"/>
    <x v="5"/>
    <n v="0.36"/>
  </r>
  <r>
    <s v="Shaun Chance"/>
    <n v="40612"/>
    <x v="1160"/>
    <d v="2011-03-01T00:00:00"/>
    <x v="4"/>
    <s v="2011"/>
    <n v="1"/>
    <b v="0"/>
    <x v="1"/>
    <n v="9"/>
    <n v="19.2"/>
    <n v="0.1"/>
    <s v="Regular Air"/>
    <n v="-6.84"/>
    <n v="2.21"/>
    <n v="1.1200000000000001"/>
    <s v="Alberta"/>
    <s v="West"/>
    <s v="Corporate"/>
    <s v="Office Supplies"/>
    <x v="12"/>
    <n v="0.57999999999999996"/>
  </r>
  <r>
    <s v="Shaun Chance"/>
    <n v="41987"/>
    <x v="1255"/>
    <d v="2011-10-22T00:00:00"/>
    <x v="0"/>
    <s v="2011"/>
    <n v="1"/>
    <b v="0"/>
    <x v="3"/>
    <n v="25"/>
    <n v="6481.0479999999998"/>
    <n v="0.05"/>
    <s v="Delivery Truck"/>
    <n v="1760.11"/>
    <n v="320.64"/>
    <n v="29.2"/>
    <s v="Alberta"/>
    <s v="West"/>
    <s v="Corporate"/>
    <s v="Furniture"/>
    <x v="10"/>
    <n v="0.66"/>
  </r>
  <r>
    <s v="Sue Ann Reed"/>
    <n v="42083"/>
    <x v="1173"/>
    <d v="2011-12-13T00:00:00"/>
    <x v="9"/>
    <s v="2011"/>
    <n v="2"/>
    <b v="0"/>
    <x v="5"/>
    <n v="38"/>
    <n v="5526.16"/>
    <n v="0.03"/>
    <s v="Regular Air"/>
    <n v="1263.98"/>
    <n v="140.81"/>
    <n v="24.49"/>
    <s v="Alberta"/>
    <s v="West"/>
    <s v="Consumer"/>
    <s v="Furniture"/>
    <x v="14"/>
    <n v="0.56999999999999995"/>
  </r>
  <r>
    <s v="Sue Ann Reed"/>
    <n v="42083"/>
    <x v="1173"/>
    <d v="2011-12-13T00:00:00"/>
    <x v="9"/>
    <s v="2011"/>
    <n v="2"/>
    <b v="0"/>
    <x v="5"/>
    <n v="36"/>
    <n v="236.89"/>
    <n v="0.04"/>
    <s v="Regular Air"/>
    <n v="-86.3"/>
    <n v="6.48"/>
    <n v="6.22"/>
    <s v="Alberta"/>
    <s v="West"/>
    <s v="Consumer"/>
    <s v="Office Supplies"/>
    <x v="5"/>
    <n v="0.37"/>
  </r>
  <r>
    <s v="Sue Ann Reed"/>
    <n v="42083"/>
    <x v="1173"/>
    <d v="2011-12-11T00:00:00"/>
    <x v="9"/>
    <s v="2011"/>
    <n v="0"/>
    <s v="FREE DELIVERY"/>
    <x v="5"/>
    <n v="33"/>
    <n v="68.42"/>
    <n v="0.05"/>
    <s v="Regular Air"/>
    <n v="-57.97"/>
    <n v="2.08"/>
    <n v="2.56"/>
    <s v="Alberta"/>
    <s v="West"/>
    <s v="Consumer"/>
    <s v="Office Supplies"/>
    <x v="15"/>
    <n v="0.55000000000000004"/>
  </r>
  <r>
    <s v="Tim Brockman"/>
    <n v="42151"/>
    <x v="1395"/>
    <d v="2010-12-18T00:00:00"/>
    <x v="9"/>
    <s v="2010"/>
    <n v="3"/>
    <b v="0"/>
    <x v="1"/>
    <n v="35"/>
    <n v="4408.6695"/>
    <n v="0.05"/>
    <s v="Regular Air"/>
    <n v="1140.67"/>
    <n v="155.99"/>
    <n v="3.9"/>
    <s v="Alberta"/>
    <s v="West"/>
    <s v="Consumer"/>
    <s v="Technology"/>
    <x v="3"/>
    <n v="0.55000000000000004"/>
  </r>
  <r>
    <s v="Sung Chung"/>
    <n v="42658"/>
    <x v="481"/>
    <d v="2010-06-15T00:00:00"/>
    <x v="3"/>
    <s v="2010"/>
    <n v="0"/>
    <s v="FREE DELIVERY"/>
    <x v="4"/>
    <n v="29"/>
    <n v="146.68"/>
    <n v="0.08"/>
    <s v="Regular Air"/>
    <n v="-8.33"/>
    <n v="5.28"/>
    <n v="2.99"/>
    <s v="Alberta"/>
    <s v="West"/>
    <s v="Home Office"/>
    <s v="Office Supplies"/>
    <x v="2"/>
    <n v="0.37"/>
  </r>
  <r>
    <s v="Tamara Manning"/>
    <n v="43911"/>
    <x v="1233"/>
    <d v="2009-01-14T00:00:00"/>
    <x v="10"/>
    <s v="2009"/>
    <n v="0"/>
    <s v="FREE DELIVERY"/>
    <x v="4"/>
    <n v="29"/>
    <n v="577.89"/>
    <n v="0.06"/>
    <s v="Regular Air"/>
    <n v="-53.89"/>
    <n v="19.989999999999998"/>
    <n v="11.17"/>
    <s v="Alberta"/>
    <s v="West"/>
    <s v="Corporate"/>
    <s v="Furniture"/>
    <x v="4"/>
    <n v="0.6"/>
  </r>
  <r>
    <s v="Tamara Manning"/>
    <n v="43911"/>
    <x v="1233"/>
    <d v="2009-01-15T00:00:00"/>
    <x v="10"/>
    <s v="2009"/>
    <n v="1"/>
    <b v="0"/>
    <x v="4"/>
    <n v="36"/>
    <n v="9920.85"/>
    <n v="0"/>
    <s v="Delivery Truck"/>
    <n v="2685.19"/>
    <n v="264.98"/>
    <n v="17.86"/>
    <s v="Alberta"/>
    <s v="West"/>
    <s v="Corporate"/>
    <s v="Technology"/>
    <x v="16"/>
    <n v="0.57999999999999996"/>
  </r>
  <r>
    <s v="Tamara Manning"/>
    <n v="43911"/>
    <x v="1233"/>
    <d v="2009-01-16T00:00:00"/>
    <x v="10"/>
    <s v="2009"/>
    <n v="2"/>
    <b v="0"/>
    <x v="4"/>
    <n v="23"/>
    <n v="7484.31"/>
    <n v="0.06"/>
    <s v="Delivery Truck"/>
    <n v="1278.45"/>
    <n v="320.98"/>
    <n v="58.95"/>
    <s v="Alberta"/>
    <s v="West"/>
    <s v="Corporate"/>
    <s v="Furniture"/>
    <x v="14"/>
    <n v="0.56999999999999995"/>
  </r>
  <r>
    <s v="Shaun Chance"/>
    <n v="44005"/>
    <x v="1152"/>
    <d v="2010-09-04T00:00:00"/>
    <x v="11"/>
    <s v="2010"/>
    <n v="1"/>
    <b v="0"/>
    <x v="4"/>
    <n v="7"/>
    <n v="733.36"/>
    <n v="0.02"/>
    <s v="Regular Air"/>
    <n v="-270.48"/>
    <n v="99.99"/>
    <n v="19.989999999999998"/>
    <s v="Alberta"/>
    <s v="West"/>
    <s v="Corporate"/>
    <s v="Technology"/>
    <x v="7"/>
    <n v="0.52"/>
  </r>
  <r>
    <s v="Tom Prescott"/>
    <n v="44486"/>
    <x v="168"/>
    <d v="2012-07-12T00:00:00"/>
    <x v="1"/>
    <s v="2012"/>
    <n v="3"/>
    <b v="0"/>
    <x v="5"/>
    <n v="36"/>
    <n v="198.1"/>
    <n v="0.09"/>
    <s v="Regular Air"/>
    <n v="-66.930000000000007"/>
    <n v="5.78"/>
    <n v="4.96"/>
    <s v="Alberta"/>
    <s v="West"/>
    <s v="Small Business"/>
    <s v="Office Supplies"/>
    <x v="5"/>
    <n v="0.36"/>
  </r>
  <r>
    <s v="Roger Demir"/>
    <n v="45284"/>
    <x v="411"/>
    <d v="2012-01-08T00:00:00"/>
    <x v="10"/>
    <s v="2012"/>
    <n v="1"/>
    <b v="0"/>
    <x v="1"/>
    <n v="7"/>
    <n v="91.43"/>
    <n v="0"/>
    <s v="Regular Air"/>
    <n v="-42.98"/>
    <n v="11.66"/>
    <n v="8.99"/>
    <s v="Alberta"/>
    <s v="West"/>
    <s v="Consumer"/>
    <s v="Office Supplies"/>
    <x v="12"/>
    <n v="0.59"/>
  </r>
  <r>
    <s v="Shaun Chance"/>
    <n v="45668"/>
    <x v="611"/>
    <d v="2010-12-13T00:00:00"/>
    <x v="9"/>
    <s v="2010"/>
    <n v="1"/>
    <b v="0"/>
    <x v="3"/>
    <n v="8"/>
    <n v="704.77"/>
    <n v="0.01"/>
    <s v="Delivery Truck"/>
    <n v="-298.89999999999998"/>
    <n v="81.94"/>
    <n v="55.81"/>
    <s v="Alberta"/>
    <s v="West"/>
    <s v="Corporate"/>
    <s v="Furniture"/>
    <x v="9"/>
    <n v="0.6"/>
  </r>
  <r>
    <s v="Resi Polking"/>
    <n v="46023"/>
    <x v="561"/>
    <d v="2012-03-25T00:00:00"/>
    <x v="4"/>
    <s v="2012"/>
    <n v="1"/>
    <b v="0"/>
    <x v="3"/>
    <n v="50"/>
    <n v="1101.76"/>
    <n v="7.0000000000000007E-2"/>
    <s v="Regular Air"/>
    <n v="-204.22"/>
    <n v="21.66"/>
    <n v="13.99"/>
    <s v="Alberta"/>
    <s v="West"/>
    <s v="Small Business"/>
    <s v="Office Supplies"/>
    <x v="1"/>
    <n v="0.52"/>
  </r>
  <r>
    <s v="John Murray"/>
    <n v="46533"/>
    <x v="637"/>
    <d v="2009-10-08T00:00:00"/>
    <x v="0"/>
    <s v="2009"/>
    <n v="1"/>
    <b v="0"/>
    <x v="1"/>
    <n v="3"/>
    <n v="215.24"/>
    <n v="0.04"/>
    <s v="Regular Air"/>
    <n v="49.76"/>
    <n v="55.5"/>
    <n v="52.2"/>
    <s v="Alberta"/>
    <s v="West"/>
    <s v="Small Business"/>
    <s v="Furniture"/>
    <x v="4"/>
    <n v="0.72"/>
  </r>
  <r>
    <s v="John Murray"/>
    <n v="46533"/>
    <x v="637"/>
    <d v="2009-10-09T00:00:00"/>
    <x v="0"/>
    <s v="2009"/>
    <n v="2"/>
    <b v="0"/>
    <x v="1"/>
    <n v="12"/>
    <n v="654.87400000000002"/>
    <n v="0.1"/>
    <s v="Express Air"/>
    <n v="-82.06"/>
    <n v="65.989999999999995"/>
    <n v="3.99"/>
    <s v="Alberta"/>
    <s v="West"/>
    <s v="Small Business"/>
    <s v="Technology"/>
    <x v="3"/>
    <n v="0.59"/>
  </r>
  <r>
    <s v="Tim Brockman"/>
    <n v="48321"/>
    <x v="144"/>
    <d v="2010-07-30T00:00:00"/>
    <x v="1"/>
    <s v="2010"/>
    <n v="1"/>
    <b v="0"/>
    <x v="1"/>
    <n v="31"/>
    <n v="5875.66"/>
    <n v="0.02"/>
    <s v="Regular Air"/>
    <n v="1856.12"/>
    <n v="178.47"/>
    <n v="19.989999999999998"/>
    <s v="Alberta"/>
    <s v="West"/>
    <s v="Consumer"/>
    <s v="Office Supplies"/>
    <x v="0"/>
    <n v="0.55000000000000004"/>
  </r>
  <r>
    <s v="Penelope Sewall"/>
    <n v="48673"/>
    <x v="612"/>
    <d v="2012-04-27T00:00:00"/>
    <x v="8"/>
    <s v="2012"/>
    <n v="1"/>
    <b v="0"/>
    <x v="3"/>
    <n v="36"/>
    <n v="570.14"/>
    <n v="0.03"/>
    <s v="Regular Air"/>
    <n v="-90.72"/>
    <n v="15.31"/>
    <n v="8.7799999999999994"/>
    <s v="Alberta"/>
    <s v="West"/>
    <s v="Home Office"/>
    <s v="Office Supplies"/>
    <x v="0"/>
    <n v="0.56999999999999995"/>
  </r>
  <r>
    <s v="Roger Demir"/>
    <n v="48742"/>
    <x v="912"/>
    <d v="2012-04-19T00:00:00"/>
    <x v="8"/>
    <s v="2012"/>
    <n v="2"/>
    <b v="0"/>
    <x v="3"/>
    <n v="42"/>
    <n v="825.63"/>
    <n v="0.03"/>
    <s v="Regular Air"/>
    <n v="379.74"/>
    <n v="18.940000000000001"/>
    <n v="1.49"/>
    <s v="Alberta"/>
    <s v="West"/>
    <s v="Consumer"/>
    <s v="Office Supplies"/>
    <x v="2"/>
    <n v="0.35"/>
  </r>
  <r>
    <s v="Sharelle Roach"/>
    <n v="48998"/>
    <x v="920"/>
    <d v="2009-02-18T00:00:00"/>
    <x v="5"/>
    <s v="2009"/>
    <n v="2"/>
    <b v="0"/>
    <x v="0"/>
    <n v="15"/>
    <n v="180.39"/>
    <n v="0.04"/>
    <s v="Regular Air"/>
    <n v="-8.11"/>
    <n v="11.58"/>
    <n v="6.97"/>
    <s v="Alberta"/>
    <s v="West"/>
    <s v="Home Office"/>
    <s v="Office Supplies"/>
    <x v="8"/>
    <n v="0.35"/>
  </r>
  <r>
    <s v="Darren Powers"/>
    <n v="50246"/>
    <x v="1098"/>
    <d v="2010-08-19T00:00:00"/>
    <x v="2"/>
    <s v="2010"/>
    <n v="1"/>
    <b v="0"/>
    <x v="4"/>
    <n v="14"/>
    <n v="102.04"/>
    <n v="0.05"/>
    <s v="Express Air"/>
    <n v="-47.67"/>
    <n v="6.48"/>
    <n v="7.37"/>
    <s v="Alberta"/>
    <s v="West"/>
    <s v="Corporate"/>
    <s v="Office Supplies"/>
    <x v="5"/>
    <n v="0.37"/>
  </r>
  <r>
    <s v="Tom Prescott"/>
    <n v="51200"/>
    <x v="592"/>
    <d v="2011-11-21T00:00:00"/>
    <x v="6"/>
    <s v="2011"/>
    <n v="3"/>
    <b v="0"/>
    <x v="4"/>
    <n v="29"/>
    <n v="1617.88"/>
    <n v="0"/>
    <s v="Regular Air"/>
    <n v="271.89999999999998"/>
    <n v="53.98"/>
    <n v="5.5"/>
    <s v="Alberta"/>
    <s v="West"/>
    <s v="Small Business"/>
    <s v="Technology"/>
    <x v="7"/>
    <n v="0.62"/>
  </r>
  <r>
    <s v="Tim Brockman"/>
    <n v="51271"/>
    <x v="702"/>
    <d v="2010-10-27T00:00:00"/>
    <x v="0"/>
    <s v="2010"/>
    <n v="2"/>
    <b v="0"/>
    <x v="1"/>
    <n v="31"/>
    <n v="3969.43"/>
    <n v="0.1"/>
    <s v="Delivery Truck"/>
    <n v="-796.51"/>
    <n v="140.97999999999999"/>
    <n v="36.090000000000003"/>
    <s v="Alberta"/>
    <s v="West"/>
    <s v="Consumer"/>
    <s v="Furniture"/>
    <x v="9"/>
    <n v="0.77"/>
  </r>
  <r>
    <s v="Tim Brockman"/>
    <n v="51271"/>
    <x v="702"/>
    <d v="2010-10-27T00:00:00"/>
    <x v="0"/>
    <s v="2010"/>
    <n v="2"/>
    <b v="0"/>
    <x v="1"/>
    <n v="16"/>
    <n v="2882.7069999999999"/>
    <n v="0.02"/>
    <s v="Regular Air"/>
    <n v="303.23"/>
    <n v="205.99"/>
    <n v="5"/>
    <s v="Alberta"/>
    <s v="West"/>
    <s v="Consumer"/>
    <s v="Technology"/>
    <x v="3"/>
    <n v="0.59"/>
  </r>
  <r>
    <s v="Tom Prescott"/>
    <n v="51297"/>
    <x v="289"/>
    <d v="2012-11-20T00:00:00"/>
    <x v="6"/>
    <s v="2012"/>
    <n v="9"/>
    <b v="0"/>
    <x v="0"/>
    <n v="41"/>
    <n v="356.28"/>
    <n v="7.0000000000000007E-2"/>
    <s v="Express Air"/>
    <n v="65.760000000000005"/>
    <n v="8.69"/>
    <n v="2.99"/>
    <s v="Alberta"/>
    <s v="West"/>
    <s v="Small Business"/>
    <s v="Office Supplies"/>
    <x v="2"/>
    <n v="0.39"/>
  </r>
  <r>
    <s v="Tamara Manning"/>
    <n v="51842"/>
    <x v="1328"/>
    <d v="2011-12-03T00:00:00"/>
    <x v="9"/>
    <s v="2011"/>
    <n v="5"/>
    <b v="0"/>
    <x v="0"/>
    <n v="1"/>
    <n v="54.22"/>
    <n v="0.02"/>
    <s v="Regular Air"/>
    <n v="-19.09"/>
    <n v="48.91"/>
    <n v="5.81"/>
    <s v="Alberta"/>
    <s v="West"/>
    <s v="Corporate"/>
    <s v="Office Supplies"/>
    <x v="5"/>
    <n v="0.38"/>
  </r>
  <r>
    <s v="Tamara Manning"/>
    <n v="51842"/>
    <x v="1328"/>
    <d v="2011-12-02T00:00:00"/>
    <x v="9"/>
    <s v="2011"/>
    <n v="4"/>
    <b v="0"/>
    <x v="0"/>
    <n v="4"/>
    <n v="431.11"/>
    <n v="7.0000000000000007E-2"/>
    <s v="Regular Air"/>
    <n v="-244.33"/>
    <n v="101.41"/>
    <n v="35"/>
    <s v="Alberta"/>
    <s v="West"/>
    <s v="Corporate"/>
    <s v="Office Supplies"/>
    <x v="0"/>
    <n v="0.82"/>
  </r>
  <r>
    <s v="Sharelle Roach"/>
    <n v="51968"/>
    <x v="401"/>
    <d v="2009-09-06T00:00:00"/>
    <x v="11"/>
    <s v="2009"/>
    <n v="1"/>
    <b v="0"/>
    <x v="4"/>
    <n v="43"/>
    <n v="3231.5639999999999"/>
    <n v="0.03"/>
    <s v="Regular Air"/>
    <n v="1166.0899999999999"/>
    <n v="85.99"/>
    <n v="0.99"/>
    <s v="Alberta"/>
    <s v="West"/>
    <s v="Home Office"/>
    <s v="Technology"/>
    <x v="3"/>
    <n v="0.55000000000000004"/>
  </r>
  <r>
    <s v="Pauline Webber"/>
    <n v="52578"/>
    <x v="332"/>
    <d v="2011-03-09T00:00:00"/>
    <x v="4"/>
    <s v="2011"/>
    <n v="2"/>
    <b v="0"/>
    <x v="5"/>
    <n v="38"/>
    <n v="6230.68"/>
    <n v="0.09"/>
    <s v="Delivery Truck"/>
    <n v="835.46"/>
    <n v="217.85"/>
    <n v="29.1"/>
    <s v="Alberta"/>
    <s v="West"/>
    <s v="Consumer"/>
    <s v="Furniture"/>
    <x v="10"/>
    <n v="0.68"/>
  </r>
  <r>
    <s v="Pauline Webber"/>
    <n v="52578"/>
    <x v="332"/>
    <d v="2011-03-10T00:00:00"/>
    <x v="4"/>
    <s v="2011"/>
    <n v="3"/>
    <b v="0"/>
    <x v="5"/>
    <n v="8"/>
    <n v="1391.816"/>
    <n v="0.05"/>
    <s v="Regular Air"/>
    <n v="-344.82"/>
    <n v="209.37"/>
    <n v="69"/>
    <s v="Alberta"/>
    <s v="West"/>
    <s v="Consumer"/>
    <s v="Furniture"/>
    <x v="10"/>
    <n v="0.79"/>
  </r>
  <r>
    <s v="Sharelle Roach"/>
    <n v="53027"/>
    <x v="320"/>
    <d v="2010-10-26T00:00:00"/>
    <x v="0"/>
    <s v="2010"/>
    <n v="0"/>
    <s v="FREE DELIVERY"/>
    <x v="0"/>
    <n v="38"/>
    <n v="1323.31"/>
    <n v="0.05"/>
    <s v="Regular Air"/>
    <n v="146.63999999999999"/>
    <n v="35.89"/>
    <n v="14.72"/>
    <s v="Alberta"/>
    <s v="West"/>
    <s v="Home Office"/>
    <s v="Office Supplies"/>
    <x v="8"/>
    <n v="0.4"/>
  </r>
  <r>
    <s v="Resi Polking"/>
    <n v="54214"/>
    <x v="173"/>
    <d v="2012-01-05T00:00:00"/>
    <x v="10"/>
    <s v="2012"/>
    <n v="3"/>
    <b v="0"/>
    <x v="4"/>
    <n v="38"/>
    <n v="7325.63"/>
    <n v="0.04"/>
    <s v="Express Air"/>
    <n v="1899.23"/>
    <n v="199.99"/>
    <n v="24.49"/>
    <s v="Alberta"/>
    <s v="West"/>
    <s v="Small Business"/>
    <s v="Technology"/>
    <x v="13"/>
    <n v="0.46"/>
  </r>
  <r>
    <s v="Pauline Webber"/>
    <n v="54342"/>
    <x v="1405"/>
    <d v="2009-06-08T00:00:00"/>
    <x v="3"/>
    <s v="2009"/>
    <n v="0"/>
    <s v="FREE DELIVERY"/>
    <x v="0"/>
    <n v="35"/>
    <n v="3439.39"/>
    <n v="0.05"/>
    <s v="Express Air"/>
    <n v="1057.6199999999999"/>
    <n v="100.97"/>
    <n v="7.18"/>
    <s v="Alberta"/>
    <s v="West"/>
    <s v="Consumer"/>
    <s v="Technology"/>
    <x v="7"/>
    <n v="0.46"/>
  </r>
  <r>
    <s v="Pauline Webber"/>
    <n v="54342"/>
    <x v="1405"/>
    <d v="2009-06-08T00:00:00"/>
    <x v="3"/>
    <s v="2009"/>
    <n v="0"/>
    <s v="FREE DELIVERY"/>
    <x v="0"/>
    <n v="2"/>
    <n v="10.48"/>
    <n v="0.02"/>
    <s v="Regular Air"/>
    <n v="-5.65"/>
    <n v="4.84"/>
    <n v="0.71"/>
    <s v="Alberta"/>
    <s v="West"/>
    <s v="Consumer"/>
    <s v="Office Supplies"/>
    <x v="12"/>
    <n v="0.52"/>
  </r>
  <r>
    <s v="Tamara Manning"/>
    <n v="54656"/>
    <x v="308"/>
    <d v="2012-11-21T00:00:00"/>
    <x v="6"/>
    <s v="2012"/>
    <n v="2"/>
    <b v="0"/>
    <x v="1"/>
    <n v="22"/>
    <n v="109.52"/>
    <n v="0.09"/>
    <s v="Express Air"/>
    <n v="-73.349999999999994"/>
    <n v="4.54"/>
    <n v="5.83"/>
    <s v="Alberta"/>
    <s v="West"/>
    <s v="Corporate"/>
    <s v="Office Supplies"/>
    <x v="2"/>
    <n v="0.36"/>
  </r>
  <r>
    <s v="Shaun Chance"/>
    <n v="54949"/>
    <x v="124"/>
    <d v="2009-08-15T00:00:00"/>
    <x v="2"/>
    <s v="2009"/>
    <n v="5"/>
    <b v="0"/>
    <x v="0"/>
    <n v="32"/>
    <n v="210.94"/>
    <n v="0.08"/>
    <s v="Regular Air"/>
    <n v="-94.59"/>
    <n v="6.48"/>
    <n v="6.81"/>
    <s v="Alberta"/>
    <s v="West"/>
    <s v="Corporate"/>
    <s v="Office Supplies"/>
    <x v="5"/>
    <n v="0.36"/>
  </r>
  <r>
    <s v="Shaun Chance"/>
    <n v="54949"/>
    <x v="124"/>
    <d v="2009-08-17T00:00:00"/>
    <x v="2"/>
    <s v="2009"/>
    <n v="7"/>
    <b v="0"/>
    <x v="0"/>
    <n v="7"/>
    <n v="192.02"/>
    <n v="0.09"/>
    <s v="Delivery Truck"/>
    <n v="-293.74"/>
    <n v="20.98"/>
    <n v="53.03"/>
    <s v="Alberta"/>
    <s v="West"/>
    <s v="Corporate"/>
    <s v="Office Supplies"/>
    <x v="0"/>
    <n v="0.78"/>
  </r>
  <r>
    <s v="Darren Powers"/>
    <n v="55813"/>
    <x v="444"/>
    <d v="2012-07-28T00:00:00"/>
    <x v="1"/>
    <s v="2012"/>
    <n v="0"/>
    <s v="FREE DELIVERY"/>
    <x v="0"/>
    <n v="39"/>
    <n v="2650.77"/>
    <n v="0.08"/>
    <s v="Regular Air"/>
    <n v="-824.43"/>
    <n v="70.709999999999994"/>
    <n v="37.58"/>
    <s v="Alberta"/>
    <s v="West"/>
    <s v="Corporate"/>
    <s v="Furniture"/>
    <x v="4"/>
    <n v="0.78"/>
  </r>
  <r>
    <s v="Quincy Jones"/>
    <n v="56577"/>
    <x v="1189"/>
    <d v="2011-11-04T00:00:00"/>
    <x v="6"/>
    <s v="2011"/>
    <n v="2"/>
    <b v="0"/>
    <x v="5"/>
    <n v="19"/>
    <n v="1134.2"/>
    <n v="0.08"/>
    <s v="Delivery Truck"/>
    <n v="-351.51"/>
    <n v="58.14"/>
    <n v="36.61"/>
    <s v="Alberta"/>
    <s v="West"/>
    <s v="Small Business"/>
    <s v="Furniture"/>
    <x v="9"/>
    <n v="0.61"/>
  </r>
  <r>
    <s v="Darren Powers"/>
    <n v="56834"/>
    <x v="732"/>
    <d v="2011-05-03T00:00:00"/>
    <x v="7"/>
    <s v="2011"/>
    <n v="2"/>
    <b v="0"/>
    <x v="1"/>
    <n v="22"/>
    <n v="1900.47"/>
    <n v="0"/>
    <s v="Delivery Truck"/>
    <n v="202.73"/>
    <n v="80.97"/>
    <n v="30.06"/>
    <s v="Alberta"/>
    <s v="West"/>
    <s v="Corporate"/>
    <s v="Technology"/>
    <x v="16"/>
    <n v="0.4"/>
  </r>
  <r>
    <s v="Darren Powers"/>
    <n v="56834"/>
    <x v="732"/>
    <d v="2011-05-02T00:00:00"/>
    <x v="7"/>
    <s v="2011"/>
    <n v="1"/>
    <b v="0"/>
    <x v="1"/>
    <n v="33"/>
    <n v="205.52"/>
    <n v="0.09"/>
    <s v="Regular Air"/>
    <n v="-118.55"/>
    <n v="6.48"/>
    <n v="7.03"/>
    <s v="Alberta"/>
    <s v="West"/>
    <s v="Corporate"/>
    <s v="Office Supplies"/>
    <x v="5"/>
    <n v="0.37"/>
  </r>
  <r>
    <s v="Pauline Webber"/>
    <n v="57380"/>
    <x v="333"/>
    <d v="2011-10-24T00:00:00"/>
    <x v="0"/>
    <s v="2011"/>
    <n v="4"/>
    <b v="0"/>
    <x v="0"/>
    <n v="3"/>
    <n v="545.88"/>
    <n v="0.05"/>
    <s v="Delivery Truck"/>
    <n v="-95.04"/>
    <n v="212.6"/>
    <n v="52.2"/>
    <s v="Alberta"/>
    <s v="West"/>
    <s v="Consumer"/>
    <s v="Furniture"/>
    <x v="10"/>
    <n v="0.64"/>
  </r>
  <r>
    <s v="Tom Prescott"/>
    <n v="58722"/>
    <x v="1237"/>
    <d v="2012-10-13T00:00:00"/>
    <x v="0"/>
    <s v="2012"/>
    <n v="2"/>
    <b v="0"/>
    <x v="5"/>
    <n v="45"/>
    <n v="4042.96"/>
    <n v="0.05"/>
    <s v="Delivery Truck"/>
    <n v="-699.72"/>
    <n v="89.99"/>
    <n v="42"/>
    <s v="Alberta"/>
    <s v="West"/>
    <s v="Small Business"/>
    <s v="Furniture"/>
    <x v="14"/>
    <n v="0.66"/>
  </r>
  <r>
    <s v="Tamara Manning"/>
    <n v="58981"/>
    <x v="407"/>
    <d v="2011-02-02T00:00:00"/>
    <x v="5"/>
    <s v="2011"/>
    <n v="2"/>
    <b v="0"/>
    <x v="1"/>
    <n v="28"/>
    <n v="1262.75"/>
    <n v="7.0000000000000007E-2"/>
    <s v="Regular Air"/>
    <n v="422.23"/>
    <n v="46.89"/>
    <n v="5.0999999999999996"/>
    <s v="Alberta"/>
    <s v="West"/>
    <s v="Corporate"/>
    <s v="Office Supplies"/>
    <x v="1"/>
    <n v="0.46"/>
  </r>
  <r>
    <s v="Shaun Chance"/>
    <n v="59686"/>
    <x v="174"/>
    <d v="2011-03-13T00:00:00"/>
    <x v="4"/>
    <s v="2011"/>
    <n v="5"/>
    <b v="0"/>
    <x v="0"/>
    <n v="41"/>
    <n v="243.37"/>
    <n v="0.01"/>
    <s v="Regular Air"/>
    <n v="-106.42"/>
    <n v="5.8"/>
    <n v="5.59"/>
    <s v="Alberta"/>
    <s v="West"/>
    <s v="Corporate"/>
    <s v="Office Supplies"/>
    <x v="2"/>
    <n v="0.4"/>
  </r>
  <r>
    <s v="Lindsay Castell"/>
    <n v="6791"/>
    <x v="650"/>
    <d v="2011-02-03T00:00:00"/>
    <x v="5"/>
    <s v="2011"/>
    <n v="2"/>
    <b v="0"/>
    <x v="4"/>
    <n v="14"/>
    <n v="730.33"/>
    <n v="0.1"/>
    <s v="Express Air"/>
    <n v="110.77"/>
    <n v="51.98"/>
    <n v="10.17"/>
    <s v="Alberta"/>
    <s v="West"/>
    <s v="Small Business"/>
    <s v="Technology"/>
    <x v="16"/>
    <n v="0.37"/>
  </r>
  <r>
    <s v="Adam Bellavance"/>
    <n v="9895"/>
    <x v="875"/>
    <d v="2010-04-24T00:00:00"/>
    <x v="8"/>
    <s v="2010"/>
    <n v="4"/>
    <b v="0"/>
    <x v="0"/>
    <n v="9"/>
    <n v="54.79"/>
    <n v="0.05"/>
    <s v="Regular Air"/>
    <n v="-6.82"/>
    <n v="5.85"/>
    <n v="2.27"/>
    <s v="Alberta"/>
    <s v="West"/>
    <s v="Small Business"/>
    <s v="Office Supplies"/>
    <x v="12"/>
    <n v="0.56000000000000005"/>
  </r>
  <r>
    <s v="Ken Dana"/>
    <n v="11846"/>
    <x v="875"/>
    <d v="2010-04-24T00:00:00"/>
    <x v="8"/>
    <s v="2010"/>
    <n v="4"/>
    <b v="0"/>
    <x v="0"/>
    <n v="49"/>
    <n v="7319.85"/>
    <n v="0.03"/>
    <s v="Regular Air"/>
    <n v="611.42999999999995"/>
    <n v="152.47999999999999"/>
    <n v="4"/>
    <s v="Alberta"/>
    <s v="West"/>
    <s v="Corporate"/>
    <s v="Technology"/>
    <x v="7"/>
    <n v="0.79"/>
  </r>
  <r>
    <s v="Ken Dana"/>
    <n v="11846"/>
    <x v="875"/>
    <d v="2010-04-27T00:00:00"/>
    <x v="8"/>
    <s v="2010"/>
    <n v="7"/>
    <b v="0"/>
    <x v="0"/>
    <n v="28"/>
    <n v="707.44"/>
    <n v="0.01"/>
    <s v="Express Air"/>
    <n v="-50.27"/>
    <n v="24.98"/>
    <n v="8.7899999999999991"/>
    <s v="Alberta"/>
    <s v="West"/>
    <s v="Corporate"/>
    <s v="Office Supplies"/>
    <x v="0"/>
    <n v="0.66"/>
  </r>
  <r>
    <s v="Lindsay Castell"/>
    <n v="12450"/>
    <x v="1168"/>
    <d v="2009-03-14T00:00:00"/>
    <x v="4"/>
    <s v="2009"/>
    <n v="2"/>
    <b v="0"/>
    <x v="3"/>
    <n v="15"/>
    <n v="1146.4100000000001"/>
    <n v="0"/>
    <s v="Regular Air"/>
    <n v="-88.61"/>
    <n v="73.98"/>
    <n v="14.52"/>
    <s v="Alberta"/>
    <s v="West"/>
    <s v="Small Business"/>
    <s v="Technology"/>
    <x v="7"/>
    <n v="0.65"/>
  </r>
  <r>
    <s v="Ken Dana"/>
    <n v="16518"/>
    <x v="1286"/>
    <d v="2012-09-30T00:00:00"/>
    <x v="11"/>
    <s v="2012"/>
    <n v="1"/>
    <b v="0"/>
    <x v="5"/>
    <n v="4"/>
    <n v="80.290000000000006"/>
    <n v="0.03"/>
    <s v="Regular Air"/>
    <n v="-6.57"/>
    <n v="18.97"/>
    <n v="5.21"/>
    <s v="Alberta"/>
    <s v="West"/>
    <s v="Corporate"/>
    <s v="Office Supplies"/>
    <x v="5"/>
    <n v="0.37"/>
  </r>
  <r>
    <s v="Ken Dana"/>
    <n v="16518"/>
    <x v="1286"/>
    <d v="2012-10-02T00:00:00"/>
    <x v="0"/>
    <s v="2012"/>
    <n v="3"/>
    <b v="0"/>
    <x v="5"/>
    <n v="36"/>
    <n v="2628.9225000000001"/>
    <n v="0.03"/>
    <s v="Regular Air"/>
    <n v="832.19"/>
    <n v="85.99"/>
    <n v="0.99"/>
    <s v="Alberta"/>
    <s v="West"/>
    <s v="Corporate"/>
    <s v="Technology"/>
    <x v="3"/>
    <n v="0.55000000000000004"/>
  </r>
  <r>
    <s v="Adam Bellavance"/>
    <n v="17860"/>
    <x v="822"/>
    <d v="2011-04-08T00:00:00"/>
    <x v="8"/>
    <s v="2011"/>
    <n v="2"/>
    <b v="0"/>
    <x v="5"/>
    <n v="16"/>
    <n v="139"/>
    <n v="0.05"/>
    <s v="Express Air"/>
    <n v="-96.33"/>
    <n v="7.77"/>
    <n v="9.23"/>
    <s v="Alberta"/>
    <s v="West"/>
    <s v="Small Business"/>
    <s v="Office Supplies"/>
    <x v="1"/>
    <n v="0.57999999999999996"/>
  </r>
  <r>
    <s v="Ken Dana"/>
    <n v="17952"/>
    <x v="128"/>
    <d v="2010-10-12T00:00:00"/>
    <x v="0"/>
    <s v="2010"/>
    <n v="1"/>
    <b v="0"/>
    <x v="4"/>
    <n v="28"/>
    <n v="430.13"/>
    <n v="0.02"/>
    <s v="Regular Air"/>
    <n v="2.33"/>
    <n v="14.42"/>
    <n v="6.75"/>
    <s v="Alberta"/>
    <s v="West"/>
    <s v="Small Business"/>
    <s v="Office Supplies"/>
    <x v="1"/>
    <n v="0.52"/>
  </r>
  <r>
    <s v="Adam Bellavance"/>
    <n v="18596"/>
    <x v="555"/>
    <d v="2012-10-04T00:00:00"/>
    <x v="0"/>
    <s v="2012"/>
    <n v="2"/>
    <b v="0"/>
    <x v="0"/>
    <n v="42"/>
    <n v="4917.6899999999996"/>
    <n v="0.02"/>
    <s v="Delivery Truck"/>
    <n v="126.31"/>
    <n v="110.98"/>
    <n v="30"/>
    <s v="Alberta"/>
    <s v="West"/>
    <s v="Small Business"/>
    <s v="Furniture"/>
    <x v="14"/>
    <n v="0.71"/>
  </r>
  <r>
    <s v="Adam Bellavance"/>
    <n v="18596"/>
    <x v="555"/>
    <d v="2012-10-04T00:00:00"/>
    <x v="0"/>
    <s v="2012"/>
    <n v="2"/>
    <b v="0"/>
    <x v="0"/>
    <n v="32"/>
    <n v="416.8"/>
    <n v="0.01"/>
    <s v="Regular Air"/>
    <n v="223.38"/>
    <n v="12.53"/>
    <n v="0.5"/>
    <s v="Alberta"/>
    <s v="West"/>
    <s v="Small Business"/>
    <s v="Office Supplies"/>
    <x v="11"/>
    <n v="0.38"/>
  </r>
  <r>
    <s v="Lindsay Castell"/>
    <n v="21410"/>
    <x v="1364"/>
    <d v="2012-05-03T00:00:00"/>
    <x v="7"/>
    <s v="2012"/>
    <n v="2"/>
    <b v="0"/>
    <x v="5"/>
    <n v="16"/>
    <n v="2101.59"/>
    <n v="0.01"/>
    <s v="Express Air"/>
    <n v="554.91"/>
    <n v="123.38"/>
    <n v="24.49"/>
    <s v="Alberta"/>
    <s v="West"/>
    <s v="Corporate"/>
    <s v="Office Supplies"/>
    <x v="1"/>
    <n v="0.46"/>
  </r>
  <r>
    <s v="Laurel Workman"/>
    <n v="22563"/>
    <x v="399"/>
    <d v="2012-05-23T00:00:00"/>
    <x v="7"/>
    <s v="2012"/>
    <n v="3"/>
    <b v="0"/>
    <x v="5"/>
    <n v="32"/>
    <n v="251.51"/>
    <n v="0.06"/>
    <s v="Regular Air"/>
    <n v="-9.7799999999999994"/>
    <n v="7.7"/>
    <n v="3.68"/>
    <s v="Alberta"/>
    <s v="West"/>
    <s v="Home Office"/>
    <s v="Furniture"/>
    <x v="4"/>
    <n v="0.52"/>
  </r>
  <r>
    <s v="Ken Dana"/>
    <n v="25318"/>
    <x v="142"/>
    <d v="2011-11-21T00:00:00"/>
    <x v="6"/>
    <s v="2011"/>
    <n v="2"/>
    <b v="0"/>
    <x v="5"/>
    <n v="1"/>
    <n v="3.2"/>
    <n v="0.09"/>
    <s v="Regular Air"/>
    <n v="-3.16"/>
    <n v="1.88"/>
    <n v="1.49"/>
    <s v="Alberta"/>
    <s v="West"/>
    <s v="Small Business"/>
    <s v="Office Supplies"/>
    <x v="2"/>
    <n v="0.37"/>
  </r>
  <r>
    <s v="Laurel Workman"/>
    <n v="26688"/>
    <x v="1098"/>
    <d v="2010-08-20T00:00:00"/>
    <x v="2"/>
    <s v="2010"/>
    <n v="2"/>
    <b v="0"/>
    <x v="4"/>
    <n v="21"/>
    <n v="424.13"/>
    <n v="0.06"/>
    <s v="Regular Air"/>
    <n v="57.17"/>
    <n v="20.27"/>
    <n v="3.99"/>
    <s v="Alberta"/>
    <s v="West"/>
    <s v="Home Office"/>
    <s v="Office Supplies"/>
    <x v="1"/>
    <n v="0.56999999999999995"/>
  </r>
  <r>
    <s v="Laurel Workman"/>
    <n v="26688"/>
    <x v="1098"/>
    <d v="2010-08-19T00:00:00"/>
    <x v="2"/>
    <s v="2010"/>
    <n v="1"/>
    <b v="0"/>
    <x v="4"/>
    <n v="7"/>
    <n v="69.400000000000006"/>
    <n v="0.09"/>
    <s v="Regular Air"/>
    <n v="12.02"/>
    <n v="9.93"/>
    <n v="1.0900000000000001"/>
    <s v="Alberta"/>
    <s v="West"/>
    <s v="Home Office"/>
    <s v="Office Supplies"/>
    <x v="12"/>
    <n v="0.43"/>
  </r>
  <r>
    <s v="Ken Dana"/>
    <n v="26881"/>
    <x v="585"/>
    <d v="2009-08-05T00:00:00"/>
    <x v="2"/>
    <s v="2009"/>
    <n v="4"/>
    <b v="0"/>
    <x v="0"/>
    <n v="26"/>
    <n v="10692.97"/>
    <n v="0.05"/>
    <s v="Delivery Truck"/>
    <n v="-410.39"/>
    <n v="424.21"/>
    <n v="110.2"/>
    <s v="Alberta"/>
    <s v="West"/>
    <s v="Small Business"/>
    <s v="Furniture"/>
    <x v="10"/>
    <n v="0.67"/>
  </r>
  <r>
    <s v="Adam Bellavance"/>
    <n v="26887"/>
    <x v="1229"/>
    <d v="2011-05-16T00:00:00"/>
    <x v="7"/>
    <s v="2011"/>
    <n v="1"/>
    <b v="0"/>
    <x v="5"/>
    <n v="38"/>
    <n v="1637.78"/>
    <n v="0.08"/>
    <s v="Express Air"/>
    <n v="461.65"/>
    <n v="42.98"/>
    <n v="4.62"/>
    <s v="Alberta"/>
    <s v="West"/>
    <s v="Small Business"/>
    <s v="Office Supplies"/>
    <x v="1"/>
    <n v="0.56000000000000005"/>
  </r>
  <r>
    <s v="Adam Bellavance"/>
    <n v="26887"/>
    <x v="1229"/>
    <d v="2011-05-15T00:00:00"/>
    <x v="7"/>
    <s v="2011"/>
    <n v="0"/>
    <s v="FREE DELIVERY"/>
    <x v="5"/>
    <n v="23"/>
    <n v="193.84"/>
    <n v="7.0000000000000007E-2"/>
    <s v="Express Air"/>
    <n v="-117.1"/>
    <n v="8.0399999999999991"/>
    <n v="8.94"/>
    <s v="Alberta"/>
    <s v="West"/>
    <s v="Small Business"/>
    <s v="Office Supplies"/>
    <x v="2"/>
    <n v="0.4"/>
  </r>
  <r>
    <s v="Ken Dana"/>
    <n v="29761"/>
    <x v="266"/>
    <d v="2012-07-04T00:00:00"/>
    <x v="1"/>
    <s v="2012"/>
    <n v="1"/>
    <b v="0"/>
    <x v="4"/>
    <n v="48"/>
    <n v="1463.105"/>
    <n v="0.06"/>
    <s v="Regular Air"/>
    <n v="446.99"/>
    <n v="35.99"/>
    <n v="1.25"/>
    <s v="Alberta"/>
    <s v="West"/>
    <s v="Corporate"/>
    <s v="Technology"/>
    <x v="3"/>
    <n v="0.56999999999999995"/>
  </r>
  <r>
    <s v="Ken Dana"/>
    <n v="29761"/>
    <x v="266"/>
    <d v="2012-07-06T00:00:00"/>
    <x v="1"/>
    <s v="2012"/>
    <n v="3"/>
    <b v="0"/>
    <x v="4"/>
    <n v="42"/>
    <n v="1085.4000000000001"/>
    <n v="0.02"/>
    <s v="Regular Air"/>
    <n v="262.32"/>
    <n v="25.98"/>
    <n v="5.37"/>
    <s v="Alberta"/>
    <s v="West"/>
    <s v="Corporate"/>
    <s v="Office Supplies"/>
    <x v="1"/>
    <n v="0.5"/>
  </r>
  <r>
    <s v="Ken Dana"/>
    <n v="29761"/>
    <x v="266"/>
    <d v="2012-07-05T00:00:00"/>
    <x v="1"/>
    <s v="2012"/>
    <n v="2"/>
    <b v="0"/>
    <x v="4"/>
    <n v="19"/>
    <n v="123.67"/>
    <n v="0.03"/>
    <s v="Regular Air"/>
    <n v="-34.17"/>
    <n v="6.24"/>
    <n v="5.22"/>
    <s v="Alberta"/>
    <s v="West"/>
    <s v="Corporate"/>
    <s v="Furniture"/>
    <x v="4"/>
    <n v="0.6"/>
  </r>
  <r>
    <s v="Lisa Ryan"/>
    <n v="31810"/>
    <x v="883"/>
    <d v="2009-05-21T00:00:00"/>
    <x v="7"/>
    <s v="2009"/>
    <n v="0"/>
    <s v="FREE DELIVERY"/>
    <x v="5"/>
    <n v="46"/>
    <n v="355.55"/>
    <n v="0.03"/>
    <s v="Regular Air"/>
    <n v="-166.74"/>
    <n v="7.28"/>
    <n v="7.98"/>
    <s v="Alberta"/>
    <s v="West"/>
    <s v="Home Office"/>
    <s v="Furniture"/>
    <x v="4"/>
    <n v="0.42"/>
  </r>
  <r>
    <s v="Max Engle"/>
    <n v="36548"/>
    <x v="1120"/>
    <d v="2010-11-01T00:00:00"/>
    <x v="6"/>
    <s v="2010"/>
    <n v="2"/>
    <b v="0"/>
    <x v="0"/>
    <n v="8"/>
    <n v="44.99"/>
    <n v="0.06"/>
    <s v="Regular Air"/>
    <n v="-40.43"/>
    <n v="4.9800000000000004"/>
    <n v="7.54"/>
    <s v="Alberta"/>
    <s v="West"/>
    <s v="Corporate"/>
    <s v="Office Supplies"/>
    <x v="5"/>
    <n v="0.38"/>
  </r>
  <r>
    <s v="Max Engle"/>
    <n v="39585"/>
    <x v="1047"/>
    <d v="2011-12-30T00:00:00"/>
    <x v="9"/>
    <s v="2011"/>
    <n v="1"/>
    <b v="0"/>
    <x v="3"/>
    <n v="32"/>
    <n v="166.17"/>
    <n v="0.01"/>
    <s v="Regular Air"/>
    <n v="-22.74"/>
    <n v="5.08"/>
    <n v="3.63"/>
    <s v="Alberta"/>
    <s v="West"/>
    <s v="Corporate"/>
    <s v="Furniture"/>
    <x v="4"/>
    <n v="0.51"/>
  </r>
  <r>
    <s v="Adam Bellavance"/>
    <n v="41793"/>
    <x v="503"/>
    <d v="2009-05-16T00:00:00"/>
    <x v="7"/>
    <s v="2009"/>
    <n v="1"/>
    <b v="0"/>
    <x v="1"/>
    <n v="48"/>
    <n v="1286.8699999999999"/>
    <n v="0.05"/>
    <s v="Regular Air"/>
    <n v="384.38"/>
    <n v="26.48"/>
    <n v="6.93"/>
    <s v="Alberta"/>
    <s v="West"/>
    <s v="Small Business"/>
    <s v="Furniture"/>
    <x v="4"/>
    <n v="0.49"/>
  </r>
  <r>
    <s v="Adam Bellavance"/>
    <n v="42949"/>
    <x v="883"/>
    <d v="2009-05-22T00:00:00"/>
    <x v="7"/>
    <s v="2009"/>
    <n v="1"/>
    <b v="0"/>
    <x v="3"/>
    <n v="40"/>
    <n v="202.11"/>
    <n v="0.08"/>
    <s v="Regular Air"/>
    <n v="-17.489999999999998"/>
    <n v="5"/>
    <n v="3.39"/>
    <s v="Alberta"/>
    <s v="West"/>
    <s v="Small Business"/>
    <s v="Office Supplies"/>
    <x v="6"/>
    <n v="0.37"/>
  </r>
  <r>
    <s v="Adam Bellavance"/>
    <n v="42949"/>
    <x v="883"/>
    <d v="2009-05-23T00:00:00"/>
    <x v="7"/>
    <s v="2009"/>
    <n v="2"/>
    <b v="0"/>
    <x v="3"/>
    <n v="49"/>
    <n v="630.99"/>
    <n v="7.0000000000000007E-2"/>
    <s v="Regular Air"/>
    <n v="-114.64"/>
    <n v="12.99"/>
    <n v="9.44"/>
    <s v="Alberta"/>
    <s v="West"/>
    <s v="Small Business"/>
    <s v="Technology"/>
    <x v="16"/>
    <n v="0.39"/>
  </r>
  <r>
    <s v="Laurel Workman"/>
    <n v="43044"/>
    <x v="50"/>
    <d v="2009-10-19T00:00:00"/>
    <x v="0"/>
    <s v="2009"/>
    <n v="2"/>
    <b v="0"/>
    <x v="4"/>
    <n v="23"/>
    <n v="103.5"/>
    <n v="0.06"/>
    <s v="Regular Air"/>
    <n v="-73.069999999999993"/>
    <n v="4.24"/>
    <n v="5.41"/>
    <s v="Alberta"/>
    <s v="West"/>
    <s v="Home Office"/>
    <s v="Office Supplies"/>
    <x v="2"/>
    <n v="0.35"/>
  </r>
  <r>
    <s v="Laurel Workman"/>
    <n v="43044"/>
    <x v="50"/>
    <d v="2009-10-19T00:00:00"/>
    <x v="0"/>
    <s v="2009"/>
    <n v="2"/>
    <b v="0"/>
    <x v="4"/>
    <n v="3"/>
    <n v="19707.2"/>
    <n v="0.04"/>
    <s v="Regular Air"/>
    <n v="-12558"/>
    <n v="6783.02"/>
    <n v="24.49"/>
    <s v="Alberta"/>
    <s v="West"/>
    <s v="Home Office"/>
    <s v="Technology"/>
    <x v="16"/>
    <n v="0.39"/>
  </r>
  <r>
    <s v="Laurel Workman"/>
    <n v="46048"/>
    <x v="458"/>
    <d v="2012-12-13T00:00:00"/>
    <x v="9"/>
    <s v="2012"/>
    <n v="2"/>
    <b v="0"/>
    <x v="4"/>
    <n v="10"/>
    <n v="135.77000000000001"/>
    <n v="0.05"/>
    <s v="Express Air"/>
    <n v="0.53"/>
    <n v="12.98"/>
    <n v="3.14"/>
    <s v="Alberta"/>
    <s v="West"/>
    <s v="Home Office"/>
    <s v="Office Supplies"/>
    <x v="15"/>
    <n v="0.6"/>
  </r>
  <r>
    <s v="Laurel Workman"/>
    <n v="46048"/>
    <x v="458"/>
    <d v="2012-12-13T00:00:00"/>
    <x v="9"/>
    <s v="2012"/>
    <n v="2"/>
    <b v="0"/>
    <x v="4"/>
    <n v="35"/>
    <n v="447.25"/>
    <n v="0.08"/>
    <s v="Regular Air"/>
    <n v="-15.92"/>
    <n v="13.48"/>
    <n v="4.51"/>
    <s v="Alberta"/>
    <s v="West"/>
    <s v="Home Office"/>
    <s v="Office Supplies"/>
    <x v="0"/>
    <n v="0.59"/>
  </r>
  <r>
    <s v="Lisa Ryan"/>
    <n v="48354"/>
    <x v="938"/>
    <d v="2011-04-21T00:00:00"/>
    <x v="8"/>
    <s v="2011"/>
    <n v="1"/>
    <b v="0"/>
    <x v="4"/>
    <n v="25"/>
    <n v="1387.29"/>
    <n v="0.03"/>
    <s v="Express Air"/>
    <n v="405.64"/>
    <n v="55.48"/>
    <n v="14.3"/>
    <s v="Alberta"/>
    <s v="West"/>
    <s v="Home Office"/>
    <s v="Office Supplies"/>
    <x v="5"/>
    <n v="0.37"/>
  </r>
  <r>
    <s v="Ken Dana"/>
    <n v="48416"/>
    <x v="457"/>
    <d v="2009-07-08T00:00:00"/>
    <x v="1"/>
    <s v="2009"/>
    <n v="2"/>
    <b v="0"/>
    <x v="3"/>
    <n v="23"/>
    <n v="167.66"/>
    <n v="0.01"/>
    <s v="Regular Air"/>
    <n v="-15.48"/>
    <n v="6.68"/>
    <n v="4.91"/>
    <s v="Alberta"/>
    <s v="West"/>
    <s v="Small Business"/>
    <s v="Office Supplies"/>
    <x v="5"/>
    <n v="0.37"/>
  </r>
  <r>
    <s v="Lisa Ryan"/>
    <n v="49798"/>
    <x v="1322"/>
    <d v="2012-12-09T00:00:00"/>
    <x v="9"/>
    <s v="2012"/>
    <n v="1"/>
    <b v="0"/>
    <x v="5"/>
    <n v="5"/>
    <n v="1424.95"/>
    <n v="0.09"/>
    <s v="Delivery Truck"/>
    <n v="-517.83000000000004"/>
    <n v="280.98"/>
    <n v="57"/>
    <s v="Alberta"/>
    <s v="West"/>
    <s v="Home Office"/>
    <s v="Furniture"/>
    <x v="14"/>
    <n v="0.78"/>
  </r>
  <r>
    <s v="Lisa Ryan"/>
    <n v="49798"/>
    <x v="1322"/>
    <d v="2012-12-08T00:00:00"/>
    <x v="9"/>
    <s v="2012"/>
    <n v="0"/>
    <s v="FREE DELIVERY"/>
    <x v="5"/>
    <n v="29"/>
    <n v="321.5"/>
    <n v="0.03"/>
    <s v="Regular Air"/>
    <n v="20.309999999999999"/>
    <n v="10.98"/>
    <n v="3.37"/>
    <s v="Alberta"/>
    <s v="West"/>
    <s v="Home Office"/>
    <s v="Office Supplies"/>
    <x v="15"/>
    <n v="0.56999999999999995"/>
  </r>
  <r>
    <s v="Ken Dana"/>
    <n v="50470"/>
    <x v="63"/>
    <d v="2010-08-28T00:00:00"/>
    <x v="2"/>
    <s v="2010"/>
    <n v="5"/>
    <b v="0"/>
    <x v="0"/>
    <n v="38"/>
    <n v="827.83"/>
    <n v="0.09"/>
    <s v="Regular Air"/>
    <n v="-57.73"/>
    <n v="22.99"/>
    <n v="8.99"/>
    <s v="Alberta"/>
    <s v="West"/>
    <s v="Small Business"/>
    <s v="Office Supplies"/>
    <x v="12"/>
    <n v="0.56999999999999995"/>
  </r>
  <r>
    <s v="Helen Wasserman"/>
    <n v="52900"/>
    <x v="890"/>
    <d v="2011-05-22T00:00:00"/>
    <x v="7"/>
    <s v="2011"/>
    <n v="2"/>
    <b v="0"/>
    <x v="1"/>
    <n v="16"/>
    <n v="101.14"/>
    <n v="0"/>
    <s v="Regular Air"/>
    <n v="-32.619999999999997"/>
    <n v="5.98"/>
    <n v="5.46"/>
    <s v="Alberta"/>
    <s v="West"/>
    <s v="Home Office"/>
    <s v="Office Supplies"/>
    <x v="5"/>
    <n v="0.36"/>
  </r>
  <r>
    <s v="Helen Wasserman"/>
    <n v="57572"/>
    <x v="997"/>
    <d v="2011-07-14T00:00:00"/>
    <x v="1"/>
    <s v="2011"/>
    <n v="2"/>
    <b v="0"/>
    <x v="4"/>
    <n v="30"/>
    <n v="139.08000000000001"/>
    <n v="0.1"/>
    <s v="Regular Air"/>
    <n v="-120.04"/>
    <n v="4.9800000000000004"/>
    <n v="4.62"/>
    <s v="Alberta"/>
    <s v="West"/>
    <s v="Home Office"/>
    <s v="Technology"/>
    <x v="7"/>
    <n v="0.64"/>
  </r>
  <r>
    <s v="Helen Wasserman"/>
    <n v="57572"/>
    <x v="997"/>
    <d v="2011-07-13T00:00:00"/>
    <x v="1"/>
    <s v="2011"/>
    <n v="1"/>
    <b v="0"/>
    <x v="4"/>
    <n v="9"/>
    <n v="75.28"/>
    <n v="0"/>
    <s v="Regular Air"/>
    <n v="-17.22"/>
    <n v="7.64"/>
    <n v="5.83"/>
    <s v="Alberta"/>
    <s v="West"/>
    <s v="Home Office"/>
    <s v="Office Supplies"/>
    <x v="5"/>
    <n v="0.36"/>
  </r>
  <r>
    <s v="Julia Dunbar"/>
    <n v="57766"/>
    <x v="1260"/>
    <d v="2010-05-03T00:00:00"/>
    <x v="7"/>
    <s v="2010"/>
    <n v="3"/>
    <b v="0"/>
    <x v="1"/>
    <n v="17"/>
    <n v="517.98"/>
    <n v="0.05"/>
    <s v="Regular Air"/>
    <n v="-85.32"/>
    <n v="30.53"/>
    <n v="19.989999999999998"/>
    <s v="Alberta"/>
    <s v="West"/>
    <s v="Consumer"/>
    <s v="Office Supplies"/>
    <x v="11"/>
    <n v="0.39"/>
  </r>
  <r>
    <s v="Julia Dunbar"/>
    <n v="58566"/>
    <x v="1021"/>
    <d v="2011-08-24T00:00:00"/>
    <x v="2"/>
    <s v="2011"/>
    <n v="1"/>
    <b v="0"/>
    <x v="3"/>
    <n v="45"/>
    <n v="4680.8900000000003"/>
    <n v="7.0000000000000007E-2"/>
    <s v="Regular Air"/>
    <n v="693.01"/>
    <n v="105.29"/>
    <n v="10.119999999999999"/>
    <s v="Alberta"/>
    <s v="West"/>
    <s v="Consumer"/>
    <s v="Furniture"/>
    <x v="4"/>
    <n v="0.79"/>
  </r>
  <r>
    <s v="Julia Dunbar"/>
    <n v="58566"/>
    <x v="1021"/>
    <d v="2011-08-25T00:00:00"/>
    <x v="2"/>
    <s v="2011"/>
    <n v="2"/>
    <b v="0"/>
    <x v="3"/>
    <n v="42"/>
    <n v="2414.9944999999998"/>
    <n v="0.01"/>
    <s v="Express Air"/>
    <n v="624.71"/>
    <n v="65.989999999999995"/>
    <n v="4.99"/>
    <s v="Alberta"/>
    <s v="West"/>
    <s v="Consumer"/>
    <s v="Technology"/>
    <x v="3"/>
    <n v="0.57999999999999996"/>
  </r>
  <r>
    <s v="Julia Dunbar"/>
    <n v="58658"/>
    <x v="246"/>
    <d v="2012-06-12T00:00:00"/>
    <x v="3"/>
    <s v="2012"/>
    <n v="1"/>
    <b v="0"/>
    <x v="4"/>
    <n v="7"/>
    <n v="883.23"/>
    <n v="0.09"/>
    <s v="Delivery Truck"/>
    <n v="-404.36"/>
    <n v="120.98"/>
    <n v="58.64"/>
    <s v="Alberta"/>
    <s v="West"/>
    <s v="Consumer"/>
    <s v="Furniture"/>
    <x v="9"/>
    <n v="0.75"/>
  </r>
  <r>
    <s v="Julia Dunbar"/>
    <n v="58658"/>
    <x v="246"/>
    <d v="2012-06-12T00:00:00"/>
    <x v="3"/>
    <s v="2012"/>
    <n v="1"/>
    <b v="0"/>
    <x v="4"/>
    <n v="41"/>
    <n v="917.25"/>
    <n v="0.01"/>
    <s v="Regular Air"/>
    <n v="-103.75"/>
    <n v="20.97"/>
    <n v="6.5"/>
    <s v="Alberta"/>
    <s v="West"/>
    <s v="Consumer"/>
    <s v="Technology"/>
    <x v="7"/>
    <n v="0.78"/>
  </r>
  <r>
    <s v="Julia Dunbar"/>
    <n v="58658"/>
    <x v="246"/>
    <d v="2012-06-13T00:00:00"/>
    <x v="3"/>
    <s v="2012"/>
    <n v="2"/>
    <b v="0"/>
    <x v="4"/>
    <n v="46"/>
    <n v="760.80100000000004"/>
    <n v="0.1"/>
    <s v="Regular Air"/>
    <n v="348.59"/>
    <n v="20.99"/>
    <n v="0.99"/>
    <s v="Alberta"/>
    <s v="West"/>
    <s v="Consumer"/>
    <s v="Technology"/>
    <x v="3"/>
    <n v="0.37"/>
  </r>
  <r>
    <s v="Helen Wasserman"/>
    <n v="59139"/>
    <x v="994"/>
    <d v="2011-01-30T00:00:00"/>
    <x v="10"/>
    <s v="2011"/>
    <n v="1"/>
    <b v="0"/>
    <x v="5"/>
    <n v="12"/>
    <n v="849.51"/>
    <n v="0.05"/>
    <s v="Regular Air"/>
    <n v="163.1"/>
    <n v="70.97"/>
    <n v="3.5"/>
    <s v="Alberta"/>
    <s v="West"/>
    <s v="Home Office"/>
    <s v="Office Supplies"/>
    <x v="1"/>
    <n v="0.59"/>
  </r>
  <r>
    <s v="Helen Wasserman"/>
    <n v="59139"/>
    <x v="994"/>
    <d v="2011-01-30T00:00:00"/>
    <x v="10"/>
    <s v="2011"/>
    <n v="1"/>
    <b v="0"/>
    <x v="5"/>
    <n v="38"/>
    <n v="189.49"/>
    <n v="0.09"/>
    <s v="Regular Air"/>
    <n v="-13.71"/>
    <n v="5.34"/>
    <n v="2.99"/>
    <s v="Alberta"/>
    <s v="West"/>
    <s v="Home Office"/>
    <s v="Office Supplies"/>
    <x v="2"/>
    <n v="0.38"/>
  </r>
  <r>
    <s v="Max Engle"/>
    <n v="59942"/>
    <x v="1083"/>
    <d v="2009-02-10T00:00:00"/>
    <x v="5"/>
    <s v="2009"/>
    <n v="2"/>
    <b v="0"/>
    <x v="4"/>
    <n v="47"/>
    <n v="714.46"/>
    <n v="7.0000000000000007E-2"/>
    <s v="Regular Air"/>
    <n v="-268.64999999999998"/>
    <n v="15.98"/>
    <n v="8.99"/>
    <s v="Alberta"/>
    <s v="West"/>
    <s v="Corporate"/>
    <s v="Technology"/>
    <x v="7"/>
    <n v="0.64"/>
  </r>
  <r>
    <s v="Carl Weiss"/>
    <n v="5350"/>
    <x v="639"/>
    <d v="2010-10-11T00:00:00"/>
    <x v="0"/>
    <s v="2010"/>
    <n v="2"/>
    <b v="0"/>
    <x v="0"/>
    <n v="39"/>
    <n v="434.73"/>
    <n v="0.03"/>
    <s v="Regular Air"/>
    <n v="-12.2"/>
    <n v="11.33"/>
    <n v="6.12"/>
    <s v="Alberta"/>
    <s v="West"/>
    <s v="Consumer"/>
    <s v="Office Supplies"/>
    <x v="1"/>
    <n v="0.42"/>
  </r>
  <r>
    <s v="Chuck Clark"/>
    <n v="6850"/>
    <x v="1030"/>
    <d v="2010-02-11T00:00:00"/>
    <x v="5"/>
    <s v="2010"/>
    <n v="0"/>
    <s v="FREE DELIVERY"/>
    <x v="1"/>
    <n v="8"/>
    <n v="81.56"/>
    <n v="0.08"/>
    <s v="Regular Air"/>
    <n v="-7.23"/>
    <n v="10.01"/>
    <n v="1.99"/>
    <s v="Alberta"/>
    <s v="West"/>
    <s v="Corporate"/>
    <s v="Technology"/>
    <x v="7"/>
    <n v="0.41"/>
  </r>
  <r>
    <s v="Chuck Clark"/>
    <n v="6850"/>
    <x v="1030"/>
    <d v="2010-02-12T00:00:00"/>
    <x v="5"/>
    <s v="2010"/>
    <n v="1"/>
    <b v="0"/>
    <x v="1"/>
    <n v="41"/>
    <n v="2088.5"/>
    <n v="0.08"/>
    <s v="Regular Air"/>
    <n v="675.07"/>
    <n v="51.98"/>
    <n v="10.17"/>
    <s v="Alberta"/>
    <s v="West"/>
    <s v="Corporate"/>
    <s v="Technology"/>
    <x v="16"/>
    <n v="0.37"/>
  </r>
  <r>
    <s v="Chuck Clark"/>
    <n v="6850"/>
    <x v="1030"/>
    <d v="2010-02-13T00:00:00"/>
    <x v="5"/>
    <s v="2010"/>
    <n v="2"/>
    <b v="0"/>
    <x v="1"/>
    <n v="34"/>
    <n v="2126.7199999999998"/>
    <n v="0.05"/>
    <s v="Regular Air"/>
    <n v="150.04"/>
    <n v="64.98"/>
    <n v="6.88"/>
    <s v="Alberta"/>
    <s v="West"/>
    <s v="Corporate"/>
    <s v="Office Supplies"/>
    <x v="0"/>
    <n v="0.73"/>
  </r>
  <r>
    <s v="Chuck Clark"/>
    <n v="6850"/>
    <x v="1030"/>
    <d v="2010-02-12T00:00:00"/>
    <x v="5"/>
    <s v="2010"/>
    <n v="1"/>
    <b v="0"/>
    <x v="1"/>
    <n v="26"/>
    <n v="3753.72"/>
    <n v="0.05"/>
    <s v="Delivery Truck"/>
    <n v="-556.25"/>
    <n v="138.75"/>
    <n v="52.42"/>
    <s v="Alberta"/>
    <s v="West"/>
    <s v="Corporate"/>
    <s v="Furniture"/>
    <x v="10"/>
    <n v="0.74"/>
  </r>
  <r>
    <s v="Chuck Clark"/>
    <n v="7488"/>
    <x v="726"/>
    <d v="2012-05-04T00:00:00"/>
    <x v="7"/>
    <s v="2012"/>
    <n v="1"/>
    <b v="0"/>
    <x v="5"/>
    <n v="9"/>
    <n v="26.09"/>
    <n v="0.08"/>
    <s v="Regular Air"/>
    <n v="-1.76"/>
    <n v="2.84"/>
    <n v="0.93"/>
    <s v="Alberta"/>
    <s v="West"/>
    <s v="Corporate"/>
    <s v="Office Supplies"/>
    <x v="12"/>
    <n v="0.54"/>
  </r>
  <r>
    <s v="Chuck Clark"/>
    <n v="7552"/>
    <x v="322"/>
    <d v="2012-09-12T00:00:00"/>
    <x v="11"/>
    <s v="2012"/>
    <n v="2"/>
    <b v="0"/>
    <x v="5"/>
    <n v="47"/>
    <n v="1406.49"/>
    <n v="0.02"/>
    <s v="Regular Air"/>
    <n v="332.52"/>
    <n v="28.15"/>
    <n v="6.17"/>
    <s v="Alberta"/>
    <s v="West"/>
    <s v="Corporate"/>
    <s v="Office Supplies"/>
    <x v="12"/>
    <n v="0.55000000000000004"/>
  </r>
  <r>
    <s v="Chuck Clark"/>
    <n v="7552"/>
    <x v="322"/>
    <d v="2012-09-12T00:00:00"/>
    <x v="11"/>
    <s v="2012"/>
    <n v="2"/>
    <b v="0"/>
    <x v="5"/>
    <n v="49"/>
    <n v="587.71"/>
    <n v="0.09"/>
    <s v="Regular Air"/>
    <n v="26.28"/>
    <n v="12.98"/>
    <n v="3.14"/>
    <s v="Alberta"/>
    <s v="West"/>
    <s v="Corporate"/>
    <s v="Office Supplies"/>
    <x v="15"/>
    <n v="0.6"/>
  </r>
  <r>
    <s v="Darren Koutras"/>
    <n v="7585"/>
    <x v="1029"/>
    <d v="2011-05-21T00:00:00"/>
    <x v="7"/>
    <s v="2011"/>
    <n v="2"/>
    <b v="0"/>
    <x v="1"/>
    <n v="34"/>
    <n v="650.1395"/>
    <n v="0"/>
    <s v="Regular Air"/>
    <n v="22.57"/>
    <n v="20.99"/>
    <n v="1.25"/>
    <s v="Alberta"/>
    <s v="West"/>
    <s v="Consumer"/>
    <s v="Technology"/>
    <x v="3"/>
    <n v="0.83"/>
  </r>
  <r>
    <s v="Darren Koutras"/>
    <n v="8289"/>
    <x v="671"/>
    <d v="2012-10-28T00:00:00"/>
    <x v="0"/>
    <s v="2012"/>
    <n v="0"/>
    <s v="FREE DELIVERY"/>
    <x v="0"/>
    <n v="38"/>
    <n v="572.74"/>
    <n v="0"/>
    <s v="Regular Air"/>
    <n v="53.31"/>
    <n v="14.45"/>
    <n v="7.17"/>
    <s v="Alberta"/>
    <s v="West"/>
    <s v="Consumer"/>
    <s v="Office Supplies"/>
    <x v="2"/>
    <n v="0.38"/>
  </r>
  <r>
    <s v="Roland Murray"/>
    <n v="8679"/>
    <x v="902"/>
    <d v="2012-05-07T00:00:00"/>
    <x v="7"/>
    <s v="2012"/>
    <n v="1"/>
    <b v="0"/>
    <x v="4"/>
    <n v="46"/>
    <n v="446.06"/>
    <n v="0.01"/>
    <s v="Regular Air"/>
    <n v="161.32"/>
    <n v="9.11"/>
    <n v="2.15"/>
    <s v="Alberta"/>
    <s v="West"/>
    <s v="Home Office"/>
    <s v="Office Supplies"/>
    <x v="5"/>
    <n v="0.4"/>
  </r>
  <r>
    <s v="Chuck Clark"/>
    <n v="12481"/>
    <x v="2"/>
    <d v="2011-07-12T00:00:00"/>
    <x v="1"/>
    <s v="2011"/>
    <n v="2"/>
    <b v="0"/>
    <x v="5"/>
    <n v="37"/>
    <n v="744"/>
    <n v="0.04"/>
    <s v="Regular Air"/>
    <n v="215.8"/>
    <n v="20.89"/>
    <n v="1.99"/>
    <s v="Alberta"/>
    <s v="West"/>
    <s v="Corporate"/>
    <s v="Technology"/>
    <x v="7"/>
    <n v="0.48"/>
  </r>
  <r>
    <s v="Chuck Clark"/>
    <n v="12481"/>
    <x v="2"/>
    <d v="2011-07-10T00:00:00"/>
    <x v="1"/>
    <s v="2011"/>
    <n v="0"/>
    <s v="FREE DELIVERY"/>
    <x v="5"/>
    <n v="12"/>
    <n v="388.86649999999997"/>
    <n v="0.01"/>
    <s v="Regular Air"/>
    <n v="103.05"/>
    <n v="35.99"/>
    <n v="0.99"/>
    <s v="Alberta"/>
    <s v="West"/>
    <s v="Corporate"/>
    <s v="Technology"/>
    <x v="3"/>
    <n v="0.35"/>
  </r>
  <r>
    <s v="Daniel Byrd"/>
    <n v="12902"/>
    <x v="576"/>
    <d v="2010-10-31T00:00:00"/>
    <x v="0"/>
    <s v="2010"/>
    <n v="2"/>
    <b v="0"/>
    <x v="3"/>
    <n v="30"/>
    <n v="3645.45"/>
    <n v="0.04"/>
    <s v="Delivery Truck"/>
    <n v="-765.5"/>
    <n v="120.98"/>
    <n v="56.7"/>
    <s v="Alberta"/>
    <s v="West"/>
    <s v="Home Office"/>
    <s v="Furniture"/>
    <x v="9"/>
    <n v="0.68"/>
  </r>
  <r>
    <s v="Chuck Clark"/>
    <n v="20128"/>
    <x v="1053"/>
    <d v="2009-09-02T00:00:00"/>
    <x v="11"/>
    <s v="2009"/>
    <n v="2"/>
    <b v="0"/>
    <x v="3"/>
    <n v="32"/>
    <n v="279.43"/>
    <n v="0"/>
    <s v="Regular Air"/>
    <n v="48.47"/>
    <n v="8.5"/>
    <n v="1.99"/>
    <s v="Alberta"/>
    <s v="West"/>
    <s v="Corporate"/>
    <s v="Technology"/>
    <x v="7"/>
    <n v="0.49"/>
  </r>
  <r>
    <s v="Chuck Clark"/>
    <n v="20128"/>
    <x v="1053"/>
    <d v="2009-09-02T00:00:00"/>
    <x v="11"/>
    <s v="2009"/>
    <n v="2"/>
    <b v="0"/>
    <x v="3"/>
    <n v="5"/>
    <n v="515.22"/>
    <n v="0.03"/>
    <s v="Regular Air"/>
    <n v="-152.54"/>
    <n v="95.43"/>
    <n v="19.989999999999998"/>
    <s v="Alberta"/>
    <s v="West"/>
    <s v="Corporate"/>
    <s v="Office Supplies"/>
    <x v="0"/>
    <n v="0.79"/>
  </r>
  <r>
    <s v="Darren Koutras"/>
    <n v="20642"/>
    <x v="680"/>
    <d v="2012-05-19T00:00:00"/>
    <x v="7"/>
    <s v="2012"/>
    <n v="0"/>
    <s v="FREE DELIVERY"/>
    <x v="1"/>
    <n v="47"/>
    <n v="1078.98"/>
    <n v="0.02"/>
    <s v="Delivery Truck"/>
    <n v="-1637.52"/>
    <n v="20.98"/>
    <n v="45"/>
    <s v="Alberta"/>
    <s v="West"/>
    <s v="Consumer"/>
    <s v="Office Supplies"/>
    <x v="0"/>
    <n v="0.61"/>
  </r>
  <r>
    <s v="Roland Murray"/>
    <n v="24804"/>
    <x v="62"/>
    <d v="2011-05-29T00:00:00"/>
    <x v="7"/>
    <s v="2011"/>
    <n v="2"/>
    <b v="0"/>
    <x v="3"/>
    <n v="20"/>
    <n v="211.42"/>
    <n v="0"/>
    <s v="Regular Air"/>
    <n v="-113.52"/>
    <n v="9.7100000000000009"/>
    <n v="9.4499999999999993"/>
    <s v="Alberta"/>
    <s v="West"/>
    <s v="Home Office"/>
    <s v="Office Supplies"/>
    <x v="0"/>
    <n v="0.6"/>
  </r>
  <r>
    <s v="Daniel Byrd"/>
    <n v="28357"/>
    <x v="344"/>
    <d v="2010-05-22T00:00:00"/>
    <x v="7"/>
    <s v="2010"/>
    <n v="1"/>
    <b v="0"/>
    <x v="3"/>
    <n v="50"/>
    <n v="390.46"/>
    <n v="0.02"/>
    <s v="Regular Air"/>
    <n v="-171.17"/>
    <n v="7.3"/>
    <n v="7.72"/>
    <s v="Alberta"/>
    <s v="West"/>
    <s v="Home Office"/>
    <s v="Office Supplies"/>
    <x v="2"/>
    <n v="0.38"/>
  </r>
  <r>
    <s v="Daniel Byrd"/>
    <n v="28357"/>
    <x v="344"/>
    <d v="2010-05-22T00:00:00"/>
    <x v="7"/>
    <s v="2010"/>
    <n v="1"/>
    <b v="0"/>
    <x v="3"/>
    <n v="43"/>
    <n v="113.43"/>
    <n v="0.02"/>
    <s v="Regular Air"/>
    <n v="24.27"/>
    <n v="2.4700000000000002"/>
    <n v="1.02"/>
    <s v="Alberta"/>
    <s v="West"/>
    <s v="Home Office"/>
    <s v="Office Supplies"/>
    <x v="6"/>
    <n v="0.38"/>
  </r>
  <r>
    <s v="Bobby Odegard"/>
    <n v="31043"/>
    <x v="366"/>
    <d v="2009-07-16T00:00:00"/>
    <x v="1"/>
    <s v="2009"/>
    <n v="1"/>
    <b v="0"/>
    <x v="1"/>
    <n v="49"/>
    <n v="772.42"/>
    <n v="0.02"/>
    <s v="Regular Air"/>
    <n v="299.33"/>
    <n v="15.28"/>
    <n v="1.99"/>
    <s v="Alberta"/>
    <s v="West"/>
    <s v="Corporate"/>
    <s v="Technology"/>
    <x v="7"/>
    <n v="0.42"/>
  </r>
  <r>
    <s v="Bobby Odegard"/>
    <n v="31043"/>
    <x v="366"/>
    <d v="2009-07-16T00:00:00"/>
    <x v="1"/>
    <s v="2009"/>
    <n v="1"/>
    <b v="0"/>
    <x v="1"/>
    <n v="3"/>
    <n v="221.4675"/>
    <n v="0"/>
    <s v="Regular Air"/>
    <n v="-302.23"/>
    <n v="85.99"/>
    <n v="3.3"/>
    <s v="Alberta"/>
    <s v="West"/>
    <s v="Corporate"/>
    <s v="Technology"/>
    <x v="3"/>
    <n v="0.37"/>
  </r>
  <r>
    <s v="Daniel Byrd"/>
    <n v="32355"/>
    <x v="562"/>
    <d v="2009-05-23T00:00:00"/>
    <x v="7"/>
    <s v="2009"/>
    <n v="3"/>
    <b v="0"/>
    <x v="3"/>
    <n v="34"/>
    <n v="211.86"/>
    <n v="0.01"/>
    <s v="Regular Air"/>
    <n v="-239.32"/>
    <n v="5.94"/>
    <n v="9.92"/>
    <s v="Alberta"/>
    <s v="West"/>
    <s v="Home Office"/>
    <s v="Office Supplies"/>
    <x v="2"/>
    <n v="0.38"/>
  </r>
  <r>
    <s v="Daniel Byrd"/>
    <n v="32355"/>
    <x v="562"/>
    <d v="2009-05-22T00:00:00"/>
    <x v="7"/>
    <s v="2009"/>
    <n v="2"/>
    <b v="0"/>
    <x v="3"/>
    <n v="50"/>
    <n v="355.03"/>
    <n v="0"/>
    <s v="Regular Air"/>
    <n v="-33.31"/>
    <n v="6.48"/>
    <n v="5.1100000000000003"/>
    <s v="Alberta"/>
    <s v="West"/>
    <s v="Home Office"/>
    <s v="Office Supplies"/>
    <x v="5"/>
    <n v="0.37"/>
  </r>
  <r>
    <s v="Chuck Clark"/>
    <n v="33700"/>
    <x v="1406"/>
    <d v="2011-04-11T00:00:00"/>
    <x v="8"/>
    <s v="2011"/>
    <n v="4"/>
    <b v="0"/>
    <x v="0"/>
    <n v="36"/>
    <n v="260.13"/>
    <n v="0"/>
    <s v="Regular Air"/>
    <n v="-133.97999999999999"/>
    <n v="6.48"/>
    <n v="8.19"/>
    <s v="Alberta"/>
    <s v="West"/>
    <s v="Corporate"/>
    <s v="Office Supplies"/>
    <x v="5"/>
    <n v="0.37"/>
  </r>
  <r>
    <s v="Chuck Clark"/>
    <n v="35811"/>
    <x v="65"/>
    <d v="2012-01-04T00:00:00"/>
    <x v="10"/>
    <s v="2012"/>
    <n v="1"/>
    <b v="0"/>
    <x v="5"/>
    <n v="49"/>
    <n v="741.57"/>
    <n v="0.1"/>
    <s v="Regular Air"/>
    <n v="352.41"/>
    <n v="15.57"/>
    <n v="1.39"/>
    <s v="Alberta"/>
    <s v="West"/>
    <s v="Corporate"/>
    <s v="Office Supplies"/>
    <x v="8"/>
    <n v="0.38"/>
  </r>
  <r>
    <s v="Chuck Clark"/>
    <n v="35811"/>
    <x v="65"/>
    <d v="2012-01-05T00:00:00"/>
    <x v="10"/>
    <s v="2012"/>
    <n v="2"/>
    <b v="0"/>
    <x v="5"/>
    <n v="6"/>
    <n v="10.39"/>
    <n v="0.1"/>
    <s v="Regular Air"/>
    <n v="-3.24"/>
    <n v="1.76"/>
    <n v="0.7"/>
    <s v="Alberta"/>
    <s v="West"/>
    <s v="Corporate"/>
    <s v="Office Supplies"/>
    <x v="12"/>
    <n v="0.56000000000000005"/>
  </r>
  <r>
    <s v="Chloris Kastensmidt"/>
    <n v="38598"/>
    <x v="204"/>
    <d v="2009-08-19T00:00:00"/>
    <x v="2"/>
    <s v="2009"/>
    <n v="4"/>
    <b v="0"/>
    <x v="0"/>
    <n v="17"/>
    <n v="14665.15"/>
    <n v="0.04"/>
    <s v="Delivery Truck"/>
    <n v="2860.31"/>
    <n v="880.98"/>
    <n v="44.55"/>
    <s v="Alberta"/>
    <s v="West"/>
    <s v="Consumer"/>
    <s v="Furniture"/>
    <x v="9"/>
    <n v="0.62"/>
  </r>
  <r>
    <s v="Chloris Kastensmidt"/>
    <n v="38598"/>
    <x v="204"/>
    <d v="2009-08-20T00:00:00"/>
    <x v="2"/>
    <s v="2009"/>
    <n v="5"/>
    <b v="0"/>
    <x v="0"/>
    <n v="24"/>
    <n v="324.97000000000003"/>
    <n v="7.0000000000000007E-2"/>
    <s v="Regular Air"/>
    <n v="113.98"/>
    <n v="13.4"/>
    <n v="4.95"/>
    <s v="Alberta"/>
    <s v="West"/>
    <s v="Consumer"/>
    <s v="Furniture"/>
    <x v="4"/>
    <n v="0.37"/>
  </r>
  <r>
    <s v="Chloris Kastensmidt"/>
    <n v="38598"/>
    <x v="204"/>
    <d v="2009-08-22T00:00:00"/>
    <x v="2"/>
    <s v="2009"/>
    <n v="7"/>
    <b v="0"/>
    <x v="0"/>
    <n v="27"/>
    <n v="451.52"/>
    <n v="0.01"/>
    <s v="Regular Air"/>
    <n v="-70.52"/>
    <n v="15.99"/>
    <n v="11.28"/>
    <s v="Alberta"/>
    <s v="West"/>
    <s v="Consumer"/>
    <s v="Technology"/>
    <x v="16"/>
    <n v="0.38"/>
  </r>
  <r>
    <s v="Daniel Byrd"/>
    <n v="40678"/>
    <x v="335"/>
    <d v="2010-05-05T00:00:00"/>
    <x v="7"/>
    <s v="2010"/>
    <n v="7"/>
    <b v="0"/>
    <x v="0"/>
    <n v="42"/>
    <n v="2753.07"/>
    <n v="7.0000000000000007E-2"/>
    <s v="Regular Air"/>
    <n v="551.34"/>
    <n v="67.28"/>
    <n v="19.989999999999998"/>
    <s v="Alberta"/>
    <s v="West"/>
    <s v="Home Office"/>
    <s v="Office Supplies"/>
    <x v="2"/>
    <n v="0.4"/>
  </r>
  <r>
    <s v="Roger Barcio"/>
    <n v="41154"/>
    <x v="1390"/>
    <d v="2009-05-02T00:00:00"/>
    <x v="7"/>
    <s v="2009"/>
    <n v="2"/>
    <b v="0"/>
    <x v="0"/>
    <n v="43"/>
    <n v="938.37"/>
    <n v="0.02"/>
    <s v="Regular Air"/>
    <n v="251.17"/>
    <n v="21.98"/>
    <n v="2.87"/>
    <s v="Alberta"/>
    <s v="West"/>
    <s v="Corporate"/>
    <s v="Office Supplies"/>
    <x v="12"/>
    <n v="0.55000000000000004"/>
  </r>
  <r>
    <s v="Chloris Kastensmidt"/>
    <n v="43909"/>
    <x v="828"/>
    <d v="2009-01-08T00:00:00"/>
    <x v="10"/>
    <s v="2009"/>
    <n v="1"/>
    <b v="0"/>
    <x v="1"/>
    <n v="46"/>
    <n v="737.25"/>
    <n v="0.08"/>
    <s v="Regular Air"/>
    <n v="-199.13"/>
    <n v="15.99"/>
    <n v="13.18"/>
    <s v="Alberta"/>
    <s v="West"/>
    <s v="Consumer"/>
    <s v="Office Supplies"/>
    <x v="2"/>
    <n v="0.37"/>
  </r>
  <r>
    <s v="Bobby Odegard"/>
    <n v="45346"/>
    <x v="84"/>
    <d v="2012-11-15T00:00:00"/>
    <x v="6"/>
    <s v="2012"/>
    <n v="0"/>
    <s v="FREE DELIVERY"/>
    <x v="1"/>
    <n v="37"/>
    <n v="692.15"/>
    <n v="0.09"/>
    <s v="Regular Air"/>
    <n v="150.38"/>
    <n v="19.98"/>
    <n v="5.97"/>
    <s v="Alberta"/>
    <s v="West"/>
    <s v="Consumer"/>
    <s v="Office Supplies"/>
    <x v="5"/>
    <n v="0.38"/>
  </r>
  <r>
    <s v="Carl Weiss"/>
    <n v="46336"/>
    <x v="1363"/>
    <d v="2011-07-31T00:00:00"/>
    <x v="1"/>
    <s v="2011"/>
    <n v="2"/>
    <b v="0"/>
    <x v="1"/>
    <n v="31"/>
    <n v="143.85"/>
    <n v="0.1"/>
    <s v="Regular Air"/>
    <n v="34.14"/>
    <n v="4.84"/>
    <n v="0.71"/>
    <s v="Alberta"/>
    <s v="West"/>
    <s v="Consumer"/>
    <s v="Office Supplies"/>
    <x v="12"/>
    <n v="0.52"/>
  </r>
  <r>
    <s v="Roland Murray"/>
    <n v="52320"/>
    <x v="579"/>
    <d v="2012-09-28T00:00:00"/>
    <x v="11"/>
    <s v="2012"/>
    <n v="4"/>
    <b v="0"/>
    <x v="0"/>
    <n v="41"/>
    <n v="112.6"/>
    <n v="0.1"/>
    <s v="Regular Air"/>
    <n v="0.49"/>
    <n v="2.88"/>
    <n v="1.01"/>
    <s v="Alberta"/>
    <s v="West"/>
    <s v="Home Office"/>
    <s v="Office Supplies"/>
    <x v="12"/>
    <n v="0.55000000000000004"/>
  </r>
  <r>
    <s v="Bobby Odegard"/>
    <n v="52357"/>
    <x v="1407"/>
    <d v="2009-09-05T00:00:00"/>
    <x v="11"/>
    <s v="2009"/>
    <n v="2"/>
    <b v="0"/>
    <x v="3"/>
    <n v="49"/>
    <n v="541.47"/>
    <n v="0.05"/>
    <s v="Regular Air"/>
    <n v="90.62"/>
    <n v="10.98"/>
    <n v="4.8"/>
    <s v="Alberta"/>
    <s v="West"/>
    <s v="Corporate"/>
    <s v="Office Supplies"/>
    <x v="8"/>
    <n v="0.36"/>
  </r>
  <r>
    <s v="Daniel Byrd"/>
    <n v="53573"/>
    <x v="689"/>
    <d v="2009-03-17T00:00:00"/>
    <x v="4"/>
    <s v="2009"/>
    <n v="2"/>
    <b v="0"/>
    <x v="3"/>
    <n v="6"/>
    <n v="93.73"/>
    <n v="0.03"/>
    <s v="Regular Air"/>
    <n v="51.14"/>
    <n v="14.2"/>
    <n v="5.3"/>
    <s v="Alberta"/>
    <s v="West"/>
    <s v="Home Office"/>
    <s v="Furniture"/>
    <x v="4"/>
    <n v="0.46"/>
  </r>
  <r>
    <s v="Carl Weiss"/>
    <n v="56420"/>
    <x v="604"/>
    <d v="2011-07-28T00:00:00"/>
    <x v="1"/>
    <s v="2011"/>
    <n v="4"/>
    <b v="0"/>
    <x v="0"/>
    <n v="16"/>
    <n v="597.44000000000005"/>
    <n v="0.09"/>
    <s v="Regular Air"/>
    <n v="108.3"/>
    <n v="38.06"/>
    <n v="4.5"/>
    <s v="Alberta"/>
    <s v="West"/>
    <s v="Consumer"/>
    <s v="Office Supplies"/>
    <x v="1"/>
    <n v="0.56000000000000005"/>
  </r>
  <r>
    <s v="Carl Weiss"/>
    <n v="56420"/>
    <x v="604"/>
    <d v="2011-07-26T00:00:00"/>
    <x v="1"/>
    <s v="2011"/>
    <n v="2"/>
    <b v="0"/>
    <x v="0"/>
    <n v="26"/>
    <n v="132.22999999999999"/>
    <n v="7.0000000000000007E-2"/>
    <s v="Regular Air"/>
    <n v="22.25"/>
    <n v="5.08"/>
    <n v="2.0299999999999998"/>
    <s v="Alberta"/>
    <s v="West"/>
    <s v="Consumer"/>
    <s v="Furniture"/>
    <x v="4"/>
    <n v="0.51"/>
  </r>
  <r>
    <s v="Carl Weiss"/>
    <n v="56420"/>
    <x v="604"/>
    <d v="2011-07-29T00:00:00"/>
    <x v="1"/>
    <s v="2011"/>
    <n v="5"/>
    <b v="0"/>
    <x v="0"/>
    <n v="22"/>
    <n v="2403.1370000000002"/>
    <n v="0"/>
    <s v="Regular Air"/>
    <n v="377.62"/>
    <n v="125.99"/>
    <n v="8.99"/>
    <s v="Alberta"/>
    <s v="West"/>
    <s v="Consumer"/>
    <s v="Technology"/>
    <x v="3"/>
    <n v="0.56999999999999995"/>
  </r>
  <r>
    <s v="Carl Weiss"/>
    <n v="56420"/>
    <x v="604"/>
    <d v="2011-07-26T00:00:00"/>
    <x v="1"/>
    <s v="2011"/>
    <n v="2"/>
    <b v="0"/>
    <x v="0"/>
    <n v="48"/>
    <n v="5138.335"/>
    <n v="0.02"/>
    <s v="Regular Air"/>
    <n v="1422.2"/>
    <n v="125.99"/>
    <n v="8.08"/>
    <s v="Alberta"/>
    <s v="West"/>
    <s v="Consumer"/>
    <s v="Technology"/>
    <x v="3"/>
    <n v="0.56999999999999995"/>
  </r>
  <r>
    <s v="Carl Weiss"/>
    <n v="57412"/>
    <x v="232"/>
    <d v="2009-07-13T00:00:00"/>
    <x v="1"/>
    <s v="2009"/>
    <n v="0"/>
    <s v="FREE DELIVERY"/>
    <x v="0"/>
    <n v="34"/>
    <n v="223.499"/>
    <n v="0.06"/>
    <s v="Regular Air"/>
    <n v="-122.13"/>
    <n v="7.99"/>
    <n v="5.03"/>
    <s v="Alberta"/>
    <s v="West"/>
    <s v="Consumer"/>
    <s v="Technology"/>
    <x v="3"/>
    <n v="0.6"/>
  </r>
  <r>
    <s v="Arthur Gainer"/>
    <n v="66"/>
    <x v="1039"/>
    <d v="2009-01-19T00:00:00"/>
    <x v="10"/>
    <s v="2009"/>
    <n v="0"/>
    <s v="FREE DELIVERY"/>
    <x v="0"/>
    <n v="41"/>
    <n v="108.15"/>
    <n v="0.09"/>
    <s v="Regular Air"/>
    <n v="7.57"/>
    <n v="2.88"/>
    <n v="0.7"/>
    <s v="Alberta"/>
    <s v="West"/>
    <s v="Consumer"/>
    <s v="Office Supplies"/>
    <x v="12"/>
    <n v="0.56000000000000005"/>
  </r>
  <r>
    <s v="Lisa Hazard"/>
    <n v="1762"/>
    <x v="1352"/>
    <d v="2009-08-21T00:00:00"/>
    <x v="2"/>
    <s v="2009"/>
    <n v="2"/>
    <b v="0"/>
    <x v="3"/>
    <n v="29"/>
    <n v="857.11"/>
    <n v="7.0000000000000007E-2"/>
    <s v="Regular Air"/>
    <n v="285.2"/>
    <n v="31.78"/>
    <n v="1.99"/>
    <s v="Alberta"/>
    <s v="West"/>
    <s v="Home Office"/>
    <s v="Technology"/>
    <x v="7"/>
    <n v="0.42"/>
  </r>
  <r>
    <s v="Lisa Hazard"/>
    <n v="1762"/>
    <x v="1352"/>
    <d v="2009-08-20T00:00:00"/>
    <x v="2"/>
    <s v="2009"/>
    <n v="1"/>
    <b v="0"/>
    <x v="3"/>
    <n v="11"/>
    <n v="69.599999999999994"/>
    <n v="0"/>
    <s v="Regular Air"/>
    <n v="6.46"/>
    <n v="5.98"/>
    <n v="2.5"/>
    <s v="Alberta"/>
    <s v="West"/>
    <s v="Home Office"/>
    <s v="Office Supplies"/>
    <x v="8"/>
    <n v="0.36"/>
  </r>
  <r>
    <s v="Lisa Hazard"/>
    <n v="1762"/>
    <x v="1352"/>
    <d v="2009-08-20T00:00:00"/>
    <x v="2"/>
    <s v="2009"/>
    <n v="1"/>
    <b v="0"/>
    <x v="3"/>
    <n v="43"/>
    <n v="1279.5050000000001"/>
    <n v="0.1"/>
    <s v="Express Air"/>
    <n v="384.2"/>
    <n v="35.99"/>
    <n v="1.1000000000000001"/>
    <s v="Alberta"/>
    <s v="West"/>
    <s v="Home Office"/>
    <s v="Technology"/>
    <x v="3"/>
    <n v="0.55000000000000004"/>
  </r>
  <r>
    <s v="Mitch Gastineau"/>
    <n v="6150"/>
    <x v="1"/>
    <d v="2012-10-02T00:00:00"/>
    <x v="0"/>
    <s v="2012"/>
    <n v="1"/>
    <b v="0"/>
    <x v="5"/>
    <n v="38"/>
    <n v="191.14"/>
    <n v="0.06"/>
    <s v="Regular Air"/>
    <n v="82.65"/>
    <n v="4.9800000000000004"/>
    <n v="0.8"/>
    <s v="Alberta"/>
    <s v="West"/>
    <s v="Small Business"/>
    <s v="Office Supplies"/>
    <x v="5"/>
    <n v="0.36"/>
  </r>
  <r>
    <s v="Katharine Harms"/>
    <n v="6310"/>
    <x v="1214"/>
    <d v="2009-05-04T00:00:00"/>
    <x v="7"/>
    <s v="2009"/>
    <n v="1"/>
    <b v="0"/>
    <x v="3"/>
    <n v="27"/>
    <n v="216.95"/>
    <n v="0.08"/>
    <s v="Regular Air"/>
    <n v="-88.82"/>
    <n v="8.09"/>
    <n v="7.96"/>
    <s v="Alberta"/>
    <s v="West"/>
    <s v="Consumer"/>
    <s v="Furniture"/>
    <x v="4"/>
    <n v="0.49"/>
  </r>
  <r>
    <s v="Matthew Grinstein"/>
    <n v="9664"/>
    <x v="1370"/>
    <d v="2010-04-10T00:00:00"/>
    <x v="8"/>
    <s v="2010"/>
    <n v="3"/>
    <b v="0"/>
    <x v="1"/>
    <n v="13"/>
    <n v="88.38"/>
    <n v="0.06"/>
    <s v="Regular Air"/>
    <n v="-64.95"/>
    <n v="6.48"/>
    <n v="8.4"/>
    <s v="Alberta"/>
    <s v="West"/>
    <s v="Small Business"/>
    <s v="Office Supplies"/>
    <x v="5"/>
    <n v="0.37"/>
  </r>
  <r>
    <s v="Lisa Hazard"/>
    <n v="11168"/>
    <x v="19"/>
    <d v="2012-10-23T00:00:00"/>
    <x v="0"/>
    <s v="2012"/>
    <n v="2"/>
    <b v="0"/>
    <x v="5"/>
    <n v="35"/>
    <n v="182.86"/>
    <n v="0"/>
    <s v="Regular Air"/>
    <n v="-106.27"/>
    <n v="4.82"/>
    <n v="5.72"/>
    <s v="Alberta"/>
    <s v="West"/>
    <s v="Home Office"/>
    <s v="Furniture"/>
    <x v="4"/>
    <n v="0.47"/>
  </r>
  <r>
    <s v="Cathy Prescott"/>
    <n v="12417"/>
    <x v="356"/>
    <d v="2010-10-26T00:00:00"/>
    <x v="0"/>
    <s v="2010"/>
    <n v="2"/>
    <b v="0"/>
    <x v="5"/>
    <n v="19"/>
    <n v="137.84"/>
    <n v="0.06"/>
    <s v="Regular Air"/>
    <n v="34.31"/>
    <n v="7.4"/>
    <n v="1.71"/>
    <s v="Alberta"/>
    <s v="West"/>
    <s v="Corporate"/>
    <s v="Office Supplies"/>
    <x v="5"/>
    <n v="0.4"/>
  </r>
  <r>
    <s v="Matthew Grinstein"/>
    <n v="13607"/>
    <x v="926"/>
    <d v="2010-11-19T00:00:00"/>
    <x v="6"/>
    <s v="2010"/>
    <n v="1"/>
    <b v="0"/>
    <x v="5"/>
    <n v="12"/>
    <n v="440.6"/>
    <n v="7.0000000000000007E-2"/>
    <s v="Regular Air"/>
    <n v="2.97"/>
    <n v="39.479999999999997"/>
    <n v="1.99"/>
    <s v="Alberta"/>
    <s v="West"/>
    <s v="Small Business"/>
    <s v="Technology"/>
    <x v="7"/>
    <n v="0.54"/>
  </r>
  <r>
    <s v="Matthew Grinstein"/>
    <n v="13607"/>
    <x v="926"/>
    <d v="2010-11-19T00:00:00"/>
    <x v="6"/>
    <s v="2010"/>
    <n v="1"/>
    <b v="0"/>
    <x v="5"/>
    <n v="37"/>
    <n v="109.9"/>
    <n v="0.09"/>
    <s v="Express Air"/>
    <n v="48.52"/>
    <n v="2.61"/>
    <n v="0.5"/>
    <s v="Alberta"/>
    <s v="West"/>
    <s v="Small Business"/>
    <s v="Office Supplies"/>
    <x v="11"/>
    <n v="0.39"/>
  </r>
  <r>
    <s v="Matthew Grinstein"/>
    <n v="13607"/>
    <x v="926"/>
    <d v="2010-11-20T00:00:00"/>
    <x v="6"/>
    <s v="2010"/>
    <n v="2"/>
    <b v="0"/>
    <x v="5"/>
    <n v="13"/>
    <n v="315.29000000000002"/>
    <n v="0"/>
    <s v="Regular Air"/>
    <n v="-361.82"/>
    <n v="20.34"/>
    <n v="35"/>
    <s v="Alberta"/>
    <s v="West"/>
    <s v="Small Business"/>
    <s v="Office Supplies"/>
    <x v="0"/>
    <n v="0.84"/>
  </r>
  <r>
    <s v="Lauren Leatherbury"/>
    <n v="14597"/>
    <x v="81"/>
    <d v="2010-08-31T00:00:00"/>
    <x v="2"/>
    <s v="2010"/>
    <n v="1"/>
    <b v="0"/>
    <x v="5"/>
    <n v="41"/>
    <n v="320.42"/>
    <n v="0.03"/>
    <s v="Express Air"/>
    <n v="-66.37"/>
    <n v="7.68"/>
    <n v="6.16"/>
    <s v="Alberta"/>
    <s v="West"/>
    <s v="Corporate"/>
    <s v="Office Supplies"/>
    <x v="2"/>
    <n v="0.35"/>
  </r>
  <r>
    <s v="Lauren Leatherbury"/>
    <n v="14597"/>
    <x v="81"/>
    <d v="2010-08-31T00:00:00"/>
    <x v="2"/>
    <s v="2010"/>
    <n v="1"/>
    <b v="0"/>
    <x v="5"/>
    <n v="35"/>
    <n v="266.64"/>
    <n v="7.0000000000000007E-2"/>
    <s v="Regular Air"/>
    <n v="-36.76"/>
    <n v="7.96"/>
    <n v="4.95"/>
    <s v="Alberta"/>
    <s v="West"/>
    <s v="Corporate"/>
    <s v="Furniture"/>
    <x v="4"/>
    <n v="0.41"/>
  </r>
  <r>
    <s v="Matthew Grinstein"/>
    <n v="15015"/>
    <x v="273"/>
    <d v="2010-11-26T00:00:00"/>
    <x v="6"/>
    <s v="2010"/>
    <n v="1"/>
    <b v="0"/>
    <x v="1"/>
    <n v="47"/>
    <n v="306.77"/>
    <n v="0.03"/>
    <s v="Regular Air"/>
    <n v="-102.06"/>
    <n v="6.24"/>
    <n v="5.22"/>
    <s v="Alberta"/>
    <s v="West"/>
    <s v="Small Business"/>
    <s v="Furniture"/>
    <x v="4"/>
    <n v="0.6"/>
  </r>
  <r>
    <s v="Pauline Webber"/>
    <n v="17539"/>
    <x v="339"/>
    <d v="2011-09-16T00:00:00"/>
    <x v="11"/>
    <s v="2011"/>
    <n v="1"/>
    <b v="0"/>
    <x v="3"/>
    <n v="28"/>
    <n v="381.79"/>
    <n v="0.08"/>
    <s v="Regular Air"/>
    <n v="73.73"/>
    <n v="14.34"/>
    <n v="5"/>
    <s v="Alberta"/>
    <s v="West"/>
    <s v="Consumer"/>
    <s v="Furniture"/>
    <x v="4"/>
    <n v="0.49"/>
  </r>
  <r>
    <s v="Pauline Webber"/>
    <n v="17539"/>
    <x v="339"/>
    <d v="2011-09-16T00:00:00"/>
    <x v="11"/>
    <s v="2011"/>
    <n v="1"/>
    <b v="0"/>
    <x v="3"/>
    <n v="10"/>
    <n v="1529.3115"/>
    <n v="0.1"/>
    <s v="Regular Air"/>
    <n v="-491.26"/>
    <n v="195.99"/>
    <n v="8.99"/>
    <s v="Alberta"/>
    <s v="West"/>
    <s v="Consumer"/>
    <s v="Technology"/>
    <x v="3"/>
    <n v="0.6"/>
  </r>
  <r>
    <s v="Lauren Leatherbury"/>
    <n v="18145"/>
    <x v="1227"/>
    <d v="2010-09-05T00:00:00"/>
    <x v="11"/>
    <s v="2010"/>
    <n v="1"/>
    <b v="0"/>
    <x v="4"/>
    <n v="47"/>
    <n v="270.32"/>
    <n v="0.06"/>
    <s v="Regular Air"/>
    <n v="-47.15"/>
    <n v="5.81"/>
    <n v="3.37"/>
    <s v="Alberta"/>
    <s v="West"/>
    <s v="Corporate"/>
    <s v="Office Supplies"/>
    <x v="6"/>
    <n v="0.54"/>
  </r>
  <r>
    <s v="Matthew Grinstein"/>
    <n v="19559"/>
    <x v="104"/>
    <d v="2010-04-17T00:00:00"/>
    <x v="8"/>
    <s v="2010"/>
    <n v="2"/>
    <b v="0"/>
    <x v="1"/>
    <n v="31"/>
    <n v="260.77"/>
    <n v="0.01"/>
    <s v="Regular Air"/>
    <n v="-8.75"/>
    <n v="8.34"/>
    <n v="4.82"/>
    <s v="Alberta"/>
    <s v="West"/>
    <s v="Small Business"/>
    <s v="Office Supplies"/>
    <x v="5"/>
    <n v="0.4"/>
  </r>
  <r>
    <s v="Matthew Grinstein"/>
    <n v="19559"/>
    <x v="104"/>
    <d v="2010-04-16T00:00:00"/>
    <x v="8"/>
    <s v="2010"/>
    <n v="1"/>
    <b v="0"/>
    <x v="1"/>
    <n v="18"/>
    <n v="2445.212"/>
    <n v="0.02"/>
    <s v="Express Air"/>
    <n v="275.77"/>
    <n v="155.99"/>
    <n v="8.99"/>
    <s v="Alberta"/>
    <s v="West"/>
    <s v="Small Business"/>
    <s v="Technology"/>
    <x v="3"/>
    <n v="0.57999999999999996"/>
  </r>
  <r>
    <s v="Matthew Grinstein"/>
    <n v="19559"/>
    <x v="104"/>
    <d v="2010-04-18T00:00:00"/>
    <x v="8"/>
    <s v="2010"/>
    <n v="3"/>
    <b v="0"/>
    <x v="1"/>
    <n v="14"/>
    <n v="1032.0274999999999"/>
    <n v="7.0000000000000007E-2"/>
    <s v="Express Air"/>
    <n v="97.4"/>
    <n v="85.99"/>
    <n v="0.99"/>
    <s v="Alberta"/>
    <s v="West"/>
    <s v="Small Business"/>
    <s v="Technology"/>
    <x v="3"/>
    <n v="0.55000000000000004"/>
  </r>
  <r>
    <s v="Matthew Grinstein"/>
    <n v="21188"/>
    <x v="1408"/>
    <d v="2011-09-23T00:00:00"/>
    <x v="11"/>
    <s v="2011"/>
    <n v="2"/>
    <b v="0"/>
    <x v="5"/>
    <n v="29"/>
    <n v="21046.74"/>
    <n v="0.04"/>
    <s v="Regular Air"/>
    <n v="5217.2700000000004"/>
    <n v="699.99"/>
    <n v="24.49"/>
    <s v="Alberta"/>
    <s v="West"/>
    <s v="Small Business"/>
    <s v="Technology"/>
    <x v="13"/>
    <n v="0.54"/>
  </r>
  <r>
    <s v="Lisa Hazard"/>
    <n v="21318"/>
    <x v="454"/>
    <d v="2010-07-06T00:00:00"/>
    <x v="1"/>
    <s v="2010"/>
    <n v="2"/>
    <b v="0"/>
    <x v="1"/>
    <n v="40"/>
    <n v="1384.34"/>
    <n v="0.1"/>
    <s v="Regular Air"/>
    <n v="562.30999999999995"/>
    <n v="37.700000000000003"/>
    <n v="2.99"/>
    <s v="Alberta"/>
    <s v="West"/>
    <s v="Home Office"/>
    <s v="Office Supplies"/>
    <x v="2"/>
    <n v="0.35"/>
  </r>
  <r>
    <s v="Pauline Webber"/>
    <n v="21792"/>
    <x v="1078"/>
    <d v="2012-09-27T00:00:00"/>
    <x v="11"/>
    <s v="2012"/>
    <n v="2"/>
    <b v="0"/>
    <x v="3"/>
    <n v="26"/>
    <n v="362.76"/>
    <n v="0.09"/>
    <s v="Regular Air"/>
    <n v="19.36"/>
    <n v="14.48"/>
    <n v="6.46"/>
    <s v="Alberta"/>
    <s v="West"/>
    <s v="Consumer"/>
    <s v="Office Supplies"/>
    <x v="2"/>
    <n v="0.38"/>
  </r>
  <r>
    <s v="Pauline Webber"/>
    <n v="21831"/>
    <x v="971"/>
    <d v="2009-09-19T00:00:00"/>
    <x v="11"/>
    <s v="2009"/>
    <n v="0"/>
    <s v="FREE DELIVERY"/>
    <x v="3"/>
    <n v="6"/>
    <n v="28.39"/>
    <n v="0.05"/>
    <s v="Regular Air"/>
    <n v="3.84"/>
    <n v="4.9800000000000004"/>
    <n v="0.49"/>
    <s v="Alberta"/>
    <s v="West"/>
    <s v="Consumer"/>
    <s v="Office Supplies"/>
    <x v="11"/>
    <n v="0.39"/>
  </r>
  <r>
    <s v="Mitch Gastineau"/>
    <n v="22818"/>
    <x v="957"/>
    <d v="2009-05-24T00:00:00"/>
    <x v="7"/>
    <s v="2009"/>
    <n v="2"/>
    <b v="0"/>
    <x v="5"/>
    <n v="50"/>
    <n v="6277.75"/>
    <n v="0.1"/>
    <s v="Delivery Truck"/>
    <n v="-592.42999999999995"/>
    <n v="130.97999999999999"/>
    <n v="30"/>
    <s v="Alberta"/>
    <s v="West"/>
    <s v="Small Business"/>
    <s v="Furniture"/>
    <x v="14"/>
    <n v="0.78"/>
  </r>
  <r>
    <s v="Mitch Gastineau"/>
    <n v="22818"/>
    <x v="957"/>
    <d v="2009-05-26T00:00:00"/>
    <x v="7"/>
    <s v="2009"/>
    <n v="4"/>
    <b v="0"/>
    <x v="0"/>
    <n v="19"/>
    <n v="360.24"/>
    <n v="0.08"/>
    <s v="Regular Air"/>
    <n v="-53.82"/>
    <n v="19.98"/>
    <n v="4"/>
    <s v="Alberta"/>
    <s v="West"/>
    <s v="Small Business"/>
    <s v="Technology"/>
    <x v="7"/>
    <n v="0.68"/>
  </r>
  <r>
    <s v="Lisa Hazard"/>
    <n v="24801"/>
    <x v="84"/>
    <d v="2012-11-16T00:00:00"/>
    <x v="6"/>
    <s v="2012"/>
    <n v="1"/>
    <b v="0"/>
    <x v="1"/>
    <n v="3"/>
    <n v="18.91"/>
    <n v="0"/>
    <s v="Regular Air"/>
    <n v="-16.350000000000001"/>
    <n v="3.89"/>
    <n v="7.01"/>
    <s v="Alberta"/>
    <s v="West"/>
    <s v="Home Office"/>
    <s v="Office Supplies"/>
    <x v="2"/>
    <n v="0.37"/>
  </r>
  <r>
    <s v="Lisa Hazard"/>
    <n v="24801"/>
    <x v="84"/>
    <d v="2012-11-16T00:00:00"/>
    <x v="6"/>
    <s v="2012"/>
    <n v="1"/>
    <b v="0"/>
    <x v="1"/>
    <n v="7"/>
    <n v="685.7"/>
    <n v="0.01"/>
    <s v="Regular Air"/>
    <n v="350.94"/>
    <n v="88.84"/>
    <n v="20.79"/>
    <s v="Alberta"/>
    <s v="West"/>
    <s v="Home Office"/>
    <s v="Furniture"/>
    <x v="4"/>
    <n v="0.59"/>
  </r>
  <r>
    <s v="Lisa Hazard"/>
    <n v="24801"/>
    <x v="84"/>
    <d v="2012-11-16T00:00:00"/>
    <x v="6"/>
    <s v="2012"/>
    <n v="1"/>
    <b v="0"/>
    <x v="1"/>
    <n v="10"/>
    <n v="1024.165"/>
    <n v="0.02"/>
    <s v="Regular Air"/>
    <n v="-105.7"/>
    <n v="115.99"/>
    <n v="5.99"/>
    <s v="Alberta"/>
    <s v="West"/>
    <s v="Home Office"/>
    <s v="Technology"/>
    <x v="3"/>
    <n v="0.56999999999999995"/>
  </r>
  <r>
    <s v="Pauline Webber"/>
    <n v="26529"/>
    <x v="297"/>
    <d v="2011-02-01T00:00:00"/>
    <x v="5"/>
    <s v="2011"/>
    <n v="4"/>
    <b v="0"/>
    <x v="0"/>
    <n v="17"/>
    <n v="201.72"/>
    <n v="0.05"/>
    <s v="Regular Air"/>
    <n v="-81.61"/>
    <n v="11.34"/>
    <n v="11.25"/>
    <s v="Alberta"/>
    <s v="West"/>
    <s v="Consumer"/>
    <s v="Office Supplies"/>
    <x v="5"/>
    <n v="0.36"/>
  </r>
  <r>
    <s v="Matthew Grinstein"/>
    <n v="27780"/>
    <x v="1257"/>
    <d v="2012-10-21T00:00:00"/>
    <x v="0"/>
    <s v="2012"/>
    <n v="1"/>
    <b v="0"/>
    <x v="5"/>
    <n v="18"/>
    <n v="56.41"/>
    <n v="0.02"/>
    <s v="Regular Air"/>
    <n v="11.92"/>
    <n v="3.08"/>
    <n v="0.99"/>
    <s v="Alberta"/>
    <s v="West"/>
    <s v="Small Business"/>
    <s v="Office Supplies"/>
    <x v="11"/>
    <n v="0.37"/>
  </r>
  <r>
    <s v="Matthew Grinstein"/>
    <n v="27780"/>
    <x v="1257"/>
    <d v="2012-10-20T00:00:00"/>
    <x v="0"/>
    <s v="2012"/>
    <n v="0"/>
    <s v="FREE DELIVERY"/>
    <x v="5"/>
    <n v="39"/>
    <n v="147.71"/>
    <n v="0"/>
    <s v="Regular Air"/>
    <n v="-30.25"/>
    <n v="3.68"/>
    <n v="1.32"/>
    <s v="Alberta"/>
    <s v="West"/>
    <s v="Small Business"/>
    <s v="Office Supplies"/>
    <x v="15"/>
    <n v="0.83"/>
  </r>
  <r>
    <s v="Matthew Grinstein"/>
    <n v="27780"/>
    <x v="1257"/>
    <d v="2012-10-21T00:00:00"/>
    <x v="0"/>
    <s v="2012"/>
    <n v="1"/>
    <b v="0"/>
    <x v="5"/>
    <n v="39"/>
    <n v="1678.34"/>
    <n v="0.05"/>
    <s v="Regular Air"/>
    <n v="670.11"/>
    <n v="43.98"/>
    <n v="1.99"/>
    <s v="Alberta"/>
    <s v="West"/>
    <s v="Small Business"/>
    <s v="Technology"/>
    <x v="7"/>
    <n v="0.44"/>
  </r>
  <r>
    <s v="Lisa Hazard"/>
    <n v="27843"/>
    <x v="749"/>
    <d v="2010-09-07T00:00:00"/>
    <x v="11"/>
    <s v="2010"/>
    <n v="2"/>
    <b v="0"/>
    <x v="4"/>
    <n v="26"/>
    <n v="139.61000000000001"/>
    <n v="0.01"/>
    <s v="Regular Air"/>
    <n v="-92.04"/>
    <n v="4.8899999999999997"/>
    <n v="4.93"/>
    <s v="Alberta"/>
    <s v="West"/>
    <s v="Home Office"/>
    <s v="Technology"/>
    <x v="7"/>
    <n v="0.66"/>
  </r>
  <r>
    <s v="Mitch Gastineau"/>
    <n v="28773"/>
    <x v="405"/>
    <d v="2011-02-17T00:00:00"/>
    <x v="5"/>
    <s v="2011"/>
    <n v="7"/>
    <b v="0"/>
    <x v="0"/>
    <n v="48"/>
    <n v="2174.4189999999999"/>
    <n v="0.05"/>
    <s v="Regular Air"/>
    <n v="-211.7"/>
    <n v="55.99"/>
    <n v="5"/>
    <s v="Alberta"/>
    <s v="West"/>
    <s v="Small Business"/>
    <s v="Technology"/>
    <x v="3"/>
    <n v="0.83"/>
  </r>
  <r>
    <s v="Quincy Jones"/>
    <n v="30786"/>
    <x v="302"/>
    <d v="2012-07-16T00:00:00"/>
    <x v="1"/>
    <s v="2012"/>
    <n v="0"/>
    <s v="FREE DELIVERY"/>
    <x v="4"/>
    <n v="23"/>
    <n v="65.91"/>
    <n v="0.01"/>
    <s v="Regular Air"/>
    <n v="0.76"/>
    <n v="2.78"/>
    <n v="1.34"/>
    <s v="Alberta"/>
    <s v="West"/>
    <s v="Small Business"/>
    <s v="Office Supplies"/>
    <x v="12"/>
    <n v="0.45"/>
  </r>
  <r>
    <s v="Quincy Jones"/>
    <n v="30786"/>
    <x v="302"/>
    <d v="2012-07-17T00:00:00"/>
    <x v="1"/>
    <s v="2012"/>
    <n v="1"/>
    <b v="0"/>
    <x v="4"/>
    <n v="4"/>
    <n v="72.72"/>
    <n v="0.06"/>
    <s v="Regular Air"/>
    <n v="-36.61"/>
    <n v="15.42"/>
    <n v="10.68"/>
    <s v="Alberta"/>
    <s v="West"/>
    <s v="Small Business"/>
    <s v="Office Supplies"/>
    <x v="0"/>
    <n v="0.57999999999999996"/>
  </r>
  <r>
    <s v="Lauren Leatherbury"/>
    <n v="31809"/>
    <x v="1162"/>
    <d v="2010-07-30T00:00:00"/>
    <x v="1"/>
    <s v="2010"/>
    <n v="2"/>
    <b v="0"/>
    <x v="1"/>
    <n v="1"/>
    <n v="15"/>
    <n v="0.1"/>
    <s v="Regular Air"/>
    <n v="-13.74"/>
    <n v="9.7799999999999994"/>
    <n v="5.76"/>
    <s v="Alberta"/>
    <s v="West"/>
    <s v="Corporate"/>
    <s v="Office Supplies"/>
    <x v="8"/>
    <n v="0.35"/>
  </r>
  <r>
    <s v="Lisa Hazard"/>
    <n v="31878"/>
    <x v="388"/>
    <d v="2011-12-18T00:00:00"/>
    <x v="9"/>
    <s v="2011"/>
    <n v="0"/>
    <s v="FREE DELIVERY"/>
    <x v="4"/>
    <n v="14"/>
    <n v="138.94999999999999"/>
    <n v="0.04"/>
    <s v="Regular Air"/>
    <n v="9.6300000000000008"/>
    <n v="9.27"/>
    <n v="4.3899999999999997"/>
    <s v="Alberta"/>
    <s v="West"/>
    <s v="Home Office"/>
    <s v="Office Supplies"/>
    <x v="5"/>
    <n v="0.38"/>
  </r>
  <r>
    <s v="Lisa Hazard"/>
    <n v="31878"/>
    <x v="388"/>
    <d v="2011-12-19T00:00:00"/>
    <x v="9"/>
    <s v="2011"/>
    <n v="1"/>
    <b v="0"/>
    <x v="4"/>
    <n v="42"/>
    <n v="5678.5524999999998"/>
    <n v="0.01"/>
    <s v="Regular Air"/>
    <n v="1727.78"/>
    <n v="155.99"/>
    <n v="8.99"/>
    <s v="Alberta"/>
    <s v="West"/>
    <s v="Home Office"/>
    <s v="Technology"/>
    <x v="3"/>
    <n v="0.55000000000000004"/>
  </r>
  <r>
    <s v="Lauren Leatherbury"/>
    <n v="34976"/>
    <x v="1289"/>
    <d v="2012-11-26T00:00:00"/>
    <x v="6"/>
    <s v="2012"/>
    <n v="2"/>
    <b v="0"/>
    <x v="4"/>
    <n v="45"/>
    <n v="4475"/>
    <n v="0.02"/>
    <s v="Delivery Truck"/>
    <n v="-1523.77"/>
    <n v="95.95"/>
    <n v="74.349999999999994"/>
    <s v="Alberta"/>
    <s v="West"/>
    <s v="Home Office"/>
    <s v="Furniture"/>
    <x v="14"/>
    <n v="0.56999999999999995"/>
  </r>
  <r>
    <s v="Lauren Leatherbury"/>
    <n v="34976"/>
    <x v="1289"/>
    <d v="2012-11-25T00:00:00"/>
    <x v="6"/>
    <s v="2012"/>
    <n v="1"/>
    <b v="0"/>
    <x v="4"/>
    <n v="29"/>
    <n v="168.2"/>
    <n v="0.08"/>
    <s v="Regular Air"/>
    <n v="-64.53"/>
    <n v="5.98"/>
    <n v="5.46"/>
    <s v="Alberta"/>
    <s v="West"/>
    <s v="Home Office"/>
    <s v="Office Supplies"/>
    <x v="5"/>
    <n v="0.36"/>
  </r>
  <r>
    <s v="Quincy Jones"/>
    <n v="34979"/>
    <x v="858"/>
    <d v="2010-09-30T00:00:00"/>
    <x v="11"/>
    <s v="2010"/>
    <n v="2"/>
    <b v="0"/>
    <x v="5"/>
    <n v="15"/>
    <n v="609.97"/>
    <n v="0"/>
    <s v="Regular Air"/>
    <n v="62.93"/>
    <n v="39.479999999999997"/>
    <n v="1.99"/>
    <s v="Alberta"/>
    <s v="West"/>
    <s v="Small Business"/>
    <s v="Technology"/>
    <x v="7"/>
    <n v="0.54"/>
  </r>
  <r>
    <s v="Lauren Leatherbury"/>
    <n v="35139"/>
    <x v="528"/>
    <d v="2010-01-19T00:00:00"/>
    <x v="10"/>
    <s v="2010"/>
    <n v="1"/>
    <b v="0"/>
    <x v="1"/>
    <n v="29"/>
    <n v="264.77999999999997"/>
    <n v="0.02"/>
    <s v="Regular Air"/>
    <n v="53.05"/>
    <n v="8.69"/>
    <n v="2.99"/>
    <s v="Alberta"/>
    <s v="West"/>
    <s v="Home Office"/>
    <s v="Office Supplies"/>
    <x v="2"/>
    <n v="0.39"/>
  </r>
  <r>
    <s v="Mitch Gastineau"/>
    <n v="36608"/>
    <x v="469"/>
    <d v="2011-10-02T00:00:00"/>
    <x v="0"/>
    <s v="2011"/>
    <n v="4"/>
    <b v="0"/>
    <x v="0"/>
    <n v="40"/>
    <n v="825.8"/>
    <n v="0.1"/>
    <s v="Regular Air"/>
    <n v="183.48"/>
    <n v="21.98"/>
    <n v="2.87"/>
    <s v="Alberta"/>
    <s v="West"/>
    <s v="Small Business"/>
    <s v="Office Supplies"/>
    <x v="12"/>
    <n v="0.55000000000000004"/>
  </r>
  <r>
    <s v="Mitch Gastineau"/>
    <n v="36608"/>
    <x v="469"/>
    <d v="2011-10-05T00:00:00"/>
    <x v="0"/>
    <s v="2011"/>
    <n v="7"/>
    <b v="0"/>
    <x v="0"/>
    <n v="49"/>
    <n v="4273.95"/>
    <n v="0.05"/>
    <s v="Regular Air"/>
    <n v="1340.07"/>
    <n v="90.48"/>
    <n v="19.989999999999998"/>
    <s v="Alberta"/>
    <s v="West"/>
    <s v="Small Business"/>
    <s v="Office Supplies"/>
    <x v="8"/>
    <n v="0.4"/>
  </r>
  <r>
    <s v="Mitch Gastineau"/>
    <n v="36994"/>
    <x v="4"/>
    <d v="2011-06-17T00:00:00"/>
    <x v="3"/>
    <s v="2011"/>
    <n v="0"/>
    <s v="FREE DELIVERY"/>
    <x v="5"/>
    <n v="40"/>
    <n v="5264.48"/>
    <n v="0.03"/>
    <s v="Delivery Truck"/>
    <n v="-284.06"/>
    <n v="130.97999999999999"/>
    <n v="30"/>
    <s v="Alberta"/>
    <s v="West"/>
    <s v="Corporate"/>
    <s v="Furniture"/>
    <x v="14"/>
    <n v="0.78"/>
  </r>
  <r>
    <s v="Mitch Gastineau"/>
    <n v="38944"/>
    <x v="875"/>
    <d v="2010-04-21T00:00:00"/>
    <x v="8"/>
    <s v="2010"/>
    <n v="1"/>
    <b v="0"/>
    <x v="4"/>
    <n v="17"/>
    <n v="1873.3489999999999"/>
    <n v="0.02"/>
    <s v="Regular Air"/>
    <n v="194.21"/>
    <n v="125.99"/>
    <n v="8.08"/>
    <s v="Alberta"/>
    <s v="West"/>
    <s v="Small Business"/>
    <s v="Technology"/>
    <x v="3"/>
    <n v="0.56999999999999995"/>
  </r>
  <r>
    <s v="Mitch Gastineau"/>
    <n v="38944"/>
    <x v="875"/>
    <d v="2010-04-21T00:00:00"/>
    <x v="8"/>
    <s v="2010"/>
    <n v="1"/>
    <b v="0"/>
    <x v="4"/>
    <n v="46"/>
    <n v="24639.8"/>
    <n v="0.01"/>
    <s v="Delivery Truck"/>
    <n v="8614.7900000000009"/>
    <n v="500.98"/>
    <n v="26"/>
    <s v="Alberta"/>
    <s v="West"/>
    <s v="Small Business"/>
    <s v="Furniture"/>
    <x v="14"/>
    <n v="0.6"/>
  </r>
  <r>
    <s v="Mitch Gastineau"/>
    <n v="38944"/>
    <x v="875"/>
    <d v="2010-04-22T00:00:00"/>
    <x v="8"/>
    <s v="2010"/>
    <n v="2"/>
    <b v="0"/>
    <x v="4"/>
    <n v="32"/>
    <n v="921.3"/>
    <n v="0.09"/>
    <s v="Regular Air"/>
    <n v="353.16"/>
    <n v="29.14"/>
    <n v="4.8600000000000003"/>
    <s v="Alberta"/>
    <s v="West"/>
    <s v="Small Business"/>
    <s v="Office Supplies"/>
    <x v="5"/>
    <n v="0.38"/>
  </r>
  <r>
    <s v="Quincy Jones"/>
    <n v="39075"/>
    <x v="852"/>
    <d v="2012-02-20T00:00:00"/>
    <x v="5"/>
    <s v="2012"/>
    <n v="1"/>
    <b v="0"/>
    <x v="3"/>
    <n v="50"/>
    <n v="512.33000000000004"/>
    <n v="0.01"/>
    <s v="Regular Air"/>
    <n v="250.66"/>
    <n v="10.35"/>
    <n v="0.99"/>
    <s v="Alberta"/>
    <s v="West"/>
    <s v="Corporate"/>
    <s v="Office Supplies"/>
    <x v="11"/>
    <n v="0.37"/>
  </r>
  <r>
    <s v="Mitch Gastineau"/>
    <n v="39425"/>
    <x v="707"/>
    <d v="2012-08-18T00:00:00"/>
    <x v="2"/>
    <s v="2012"/>
    <n v="2"/>
    <b v="0"/>
    <x v="5"/>
    <n v="23"/>
    <n v="1267.4604999999999"/>
    <n v="0.05"/>
    <s v="Regular Air"/>
    <n v="128.79"/>
    <n v="65.989999999999995"/>
    <n v="5.99"/>
    <s v="Alberta"/>
    <s v="West"/>
    <s v="Small Business"/>
    <s v="Technology"/>
    <x v="3"/>
    <n v="0.57999999999999996"/>
  </r>
  <r>
    <s v="Katharine Harms"/>
    <n v="41921"/>
    <x v="224"/>
    <d v="2012-02-26T00:00:00"/>
    <x v="5"/>
    <s v="2012"/>
    <n v="3"/>
    <b v="0"/>
    <x v="4"/>
    <n v="32"/>
    <n v="16313.51"/>
    <n v="0.04"/>
    <s v="Delivery Truck"/>
    <n v="4860.7299999999996"/>
    <n v="500.98"/>
    <n v="26"/>
    <s v="Alberta"/>
    <s v="West"/>
    <s v="Consumer"/>
    <s v="Furniture"/>
    <x v="14"/>
    <n v="0.6"/>
  </r>
  <r>
    <s v="Katharine Harms"/>
    <n v="41921"/>
    <x v="224"/>
    <d v="2012-02-24T00:00:00"/>
    <x v="5"/>
    <s v="2012"/>
    <n v="1"/>
    <b v="0"/>
    <x v="4"/>
    <n v="29"/>
    <n v="337.38"/>
    <n v="0.04"/>
    <s v="Express Air"/>
    <n v="-5.45"/>
    <n v="11.58"/>
    <n v="6.97"/>
    <s v="Alberta"/>
    <s v="West"/>
    <s v="Consumer"/>
    <s v="Office Supplies"/>
    <x v="8"/>
    <n v="0.35"/>
  </r>
  <r>
    <s v="Quincy Jones"/>
    <n v="42945"/>
    <x v="508"/>
    <d v="2012-12-29T00:00:00"/>
    <x v="9"/>
    <s v="2012"/>
    <n v="0"/>
    <s v="FREE DELIVERY"/>
    <x v="3"/>
    <n v="45"/>
    <n v="178.7"/>
    <n v="7.0000000000000007E-2"/>
    <s v="Regular Air"/>
    <n v="-164.92"/>
    <n v="3.95"/>
    <n v="5.13"/>
    <s v="Alberta"/>
    <s v="West"/>
    <s v="Corporate"/>
    <s v="Office Supplies"/>
    <x v="1"/>
    <n v="0.59"/>
  </r>
  <r>
    <s v="Lauren Leatherbury"/>
    <n v="43013"/>
    <x v="617"/>
    <d v="2011-04-26T00:00:00"/>
    <x v="8"/>
    <s v="2011"/>
    <n v="4"/>
    <b v="0"/>
    <x v="0"/>
    <n v="50"/>
    <n v="2437.67"/>
    <n v="0.08"/>
    <s v="Regular Air"/>
    <n v="25.68"/>
    <n v="50.98"/>
    <n v="22.24"/>
    <s v="Alberta"/>
    <s v="West"/>
    <s v="Home Office"/>
    <s v="Furniture"/>
    <x v="4"/>
    <n v="0.55000000000000004"/>
  </r>
  <r>
    <s v="Matthew Grinstein"/>
    <n v="43104"/>
    <x v="671"/>
    <d v="2012-10-31T00:00:00"/>
    <x v="0"/>
    <s v="2012"/>
    <n v="3"/>
    <b v="0"/>
    <x v="1"/>
    <n v="50"/>
    <n v="4648.5200000000004"/>
    <n v="0.1"/>
    <s v="Delivery Truck"/>
    <n v="1676.7"/>
    <n v="100.97"/>
    <n v="14"/>
    <s v="Alberta"/>
    <s v="West"/>
    <s v="Small Business"/>
    <s v="Technology"/>
    <x v="16"/>
    <n v="0.37"/>
  </r>
  <r>
    <s v="Matthew Grinstein"/>
    <n v="43301"/>
    <x v="1177"/>
    <d v="2009-08-22T00:00:00"/>
    <x v="2"/>
    <s v="2009"/>
    <n v="1"/>
    <b v="0"/>
    <x v="5"/>
    <n v="33"/>
    <n v="3537.84"/>
    <n v="0"/>
    <s v="Delivery Truck"/>
    <n v="-80.86"/>
    <n v="100.89"/>
    <n v="42"/>
    <s v="Alberta"/>
    <s v="West"/>
    <s v="Small Business"/>
    <s v="Furniture"/>
    <x v="14"/>
    <n v="0.61"/>
  </r>
  <r>
    <s v="Matthew Grinstein"/>
    <n v="43301"/>
    <x v="1177"/>
    <d v="2009-08-23T00:00:00"/>
    <x v="2"/>
    <s v="2009"/>
    <n v="2"/>
    <b v="0"/>
    <x v="5"/>
    <n v="43"/>
    <n v="2221.1999999999998"/>
    <n v="0.01"/>
    <s v="Regular Air"/>
    <n v="-1127.22"/>
    <n v="48.91"/>
    <n v="35"/>
    <s v="Alberta"/>
    <s v="West"/>
    <s v="Small Business"/>
    <s v="Office Supplies"/>
    <x v="0"/>
    <n v="0.83"/>
  </r>
  <r>
    <s v="Arthur Gainer"/>
    <n v="44935"/>
    <x v="360"/>
    <d v="2010-11-18T00:00:00"/>
    <x v="6"/>
    <s v="2010"/>
    <n v="1"/>
    <b v="0"/>
    <x v="1"/>
    <n v="39"/>
    <n v="9362.73"/>
    <n v="0"/>
    <s v="Regular Air"/>
    <n v="2766.29"/>
    <n v="232.58"/>
    <n v="19.989999999999998"/>
    <s v="Alberta"/>
    <s v="West"/>
    <s v="Consumer"/>
    <s v="Office Supplies"/>
    <x v="1"/>
    <n v="0.59"/>
  </r>
  <r>
    <s v="Arthur Gainer"/>
    <n v="44935"/>
    <x v="360"/>
    <d v="2010-11-18T00:00:00"/>
    <x v="6"/>
    <s v="2010"/>
    <n v="1"/>
    <b v="0"/>
    <x v="1"/>
    <n v="37"/>
    <n v="125.33"/>
    <n v="0.06"/>
    <s v="Express Air"/>
    <n v="58.5"/>
    <n v="3.08"/>
    <n v="0.5"/>
    <s v="Alberta"/>
    <s v="West"/>
    <s v="Consumer"/>
    <s v="Office Supplies"/>
    <x v="11"/>
    <n v="0.37"/>
  </r>
  <r>
    <s v="Maria Etezadi"/>
    <n v="44995"/>
    <x v="465"/>
    <d v="2009-08-07T00:00:00"/>
    <x v="2"/>
    <s v="2009"/>
    <n v="1"/>
    <b v="0"/>
    <x v="1"/>
    <n v="46"/>
    <n v="1219.2484999999999"/>
    <n v="0.01"/>
    <s v="Regular Air"/>
    <n v="132.79"/>
    <n v="28.99"/>
    <n v="8.59"/>
    <s v="Alberta"/>
    <s v="West"/>
    <s v="Home Office"/>
    <s v="Technology"/>
    <x v="3"/>
    <n v="0.56000000000000005"/>
  </r>
  <r>
    <s v="Matthew Grinstein"/>
    <n v="45989"/>
    <x v="63"/>
    <d v="2010-08-23T00:00:00"/>
    <x v="2"/>
    <s v="2010"/>
    <n v="0"/>
    <s v="FREE DELIVERY"/>
    <x v="1"/>
    <n v="26"/>
    <n v="148.12"/>
    <n v="0.08"/>
    <s v="Regular Air"/>
    <n v="-51.62"/>
    <n v="5.58"/>
    <n v="5.3"/>
    <s v="Alberta"/>
    <s v="West"/>
    <s v="Small Business"/>
    <s v="Office Supplies"/>
    <x v="8"/>
    <n v="0.35"/>
  </r>
  <r>
    <s v="John Murray"/>
    <n v="49767"/>
    <x v="18"/>
    <d v="2010-11-08T00:00:00"/>
    <x v="6"/>
    <s v="2010"/>
    <n v="0"/>
    <s v="FREE DELIVERY"/>
    <x v="5"/>
    <n v="43"/>
    <n v="634.38"/>
    <n v="0.09"/>
    <s v="Regular Air"/>
    <n v="272.39999999999998"/>
    <n v="15.74"/>
    <n v="1.39"/>
    <s v="Alberta"/>
    <s v="West"/>
    <s v="Small Business"/>
    <s v="Office Supplies"/>
    <x v="8"/>
    <n v="0.4"/>
  </r>
  <r>
    <s v="John Murray"/>
    <n v="49767"/>
    <x v="18"/>
    <d v="2010-11-09T00:00:00"/>
    <x v="6"/>
    <s v="2010"/>
    <n v="1"/>
    <b v="0"/>
    <x v="5"/>
    <n v="39"/>
    <n v="5196.1899999999996"/>
    <n v="0.1"/>
    <s v="Regular Air"/>
    <n v="2052.13"/>
    <n v="140.99"/>
    <n v="13.99"/>
    <s v="Alberta"/>
    <s v="West"/>
    <s v="Small Business"/>
    <s v="Technology"/>
    <x v="16"/>
    <n v="0.37"/>
  </r>
  <r>
    <s v="John Murray"/>
    <n v="49767"/>
    <x v="18"/>
    <d v="2010-11-10T00:00:00"/>
    <x v="6"/>
    <s v="2010"/>
    <n v="2"/>
    <b v="0"/>
    <x v="5"/>
    <n v="7"/>
    <n v="50.47"/>
    <n v="0.08"/>
    <s v="Regular Air"/>
    <n v="-31.7"/>
    <n v="6.48"/>
    <n v="7.49"/>
    <s v="Alberta"/>
    <s v="West"/>
    <s v="Small Business"/>
    <s v="Office Supplies"/>
    <x v="5"/>
    <n v="0.37"/>
  </r>
  <r>
    <s v="Katharine Harms"/>
    <n v="51239"/>
    <x v="224"/>
    <d v="2012-02-25T00:00:00"/>
    <x v="5"/>
    <s v="2012"/>
    <n v="2"/>
    <b v="0"/>
    <x v="0"/>
    <n v="48"/>
    <n v="4046.25"/>
    <n v="0.09"/>
    <s v="Delivery Truck"/>
    <n v="-1296.93"/>
    <n v="85.29"/>
    <n v="60"/>
    <s v="Alberta"/>
    <s v="West"/>
    <s v="Consumer"/>
    <s v="Furniture"/>
    <x v="10"/>
    <n v="0.56000000000000005"/>
  </r>
  <r>
    <s v="Mitch Gastineau"/>
    <n v="51269"/>
    <x v="899"/>
    <d v="2012-01-13T00:00:00"/>
    <x v="10"/>
    <s v="2012"/>
    <n v="1"/>
    <b v="0"/>
    <x v="1"/>
    <n v="2"/>
    <n v="21.07"/>
    <n v="0"/>
    <s v="Regular Air"/>
    <n v="-10.43"/>
    <n v="8.69"/>
    <n v="2.99"/>
    <s v="Alberta"/>
    <s v="West"/>
    <s v="Small Business"/>
    <s v="Office Supplies"/>
    <x v="2"/>
    <n v="0.39"/>
  </r>
  <r>
    <s v="Mitch Gastineau"/>
    <n v="51269"/>
    <x v="899"/>
    <d v="2012-01-13T00:00:00"/>
    <x v="10"/>
    <s v="2012"/>
    <n v="1"/>
    <b v="0"/>
    <x v="5"/>
    <n v="20"/>
    <n v="430.41"/>
    <n v="0.08"/>
    <s v="Regular Air"/>
    <n v="-1.55"/>
    <n v="22.98"/>
    <n v="7.58"/>
    <s v="Alberta"/>
    <s v="West"/>
    <s v="Small Business"/>
    <s v="Furniture"/>
    <x v="4"/>
    <n v="0.51"/>
  </r>
  <r>
    <s v="Lauren Leatherbury"/>
    <n v="54084"/>
    <x v="85"/>
    <d v="2011-09-12T00:00:00"/>
    <x v="11"/>
    <s v="2011"/>
    <n v="2"/>
    <b v="0"/>
    <x v="5"/>
    <n v="3"/>
    <n v="160.52000000000001"/>
    <n v="0.08"/>
    <s v="Delivery Truck"/>
    <n v="-69.66"/>
    <n v="50.98"/>
    <n v="14.19"/>
    <s v="Alberta"/>
    <s v="West"/>
    <s v="Corporate"/>
    <s v="Furniture"/>
    <x v="14"/>
    <n v="0.56000000000000005"/>
  </r>
  <r>
    <s v="Lauren Leatherbury"/>
    <n v="54307"/>
    <x v="34"/>
    <d v="2012-01-09T00:00:00"/>
    <x v="10"/>
    <s v="2012"/>
    <n v="1"/>
    <b v="0"/>
    <x v="1"/>
    <n v="15"/>
    <n v="243.52"/>
    <n v="0.01"/>
    <s v="Regular Air"/>
    <n v="-59.64"/>
    <n v="14.89"/>
    <n v="13.56"/>
    <s v="Alberta"/>
    <s v="West"/>
    <s v="Corporate"/>
    <s v="Furniture"/>
    <x v="4"/>
    <n v="0.57999999999999996"/>
  </r>
  <r>
    <s v="Lauren Leatherbury"/>
    <n v="54307"/>
    <x v="34"/>
    <d v="2012-01-09T00:00:00"/>
    <x v="10"/>
    <s v="2012"/>
    <n v="1"/>
    <b v="0"/>
    <x v="1"/>
    <n v="14"/>
    <n v="3849.8"/>
    <n v="0.04"/>
    <s v="Delivery Truck"/>
    <n v="192.2"/>
    <n v="280.98"/>
    <n v="35.67"/>
    <s v="Alberta"/>
    <s v="West"/>
    <s v="Corporate"/>
    <s v="Furniture"/>
    <x v="10"/>
    <n v="0.66"/>
  </r>
  <r>
    <s v="Quincy Jones"/>
    <n v="55014"/>
    <x v="698"/>
    <d v="2010-11-02T00:00:00"/>
    <x v="6"/>
    <s v="2010"/>
    <n v="1"/>
    <b v="0"/>
    <x v="1"/>
    <n v="38"/>
    <n v="235.15"/>
    <n v="0.03"/>
    <s v="Regular Air"/>
    <n v="12.7"/>
    <n v="5.85"/>
    <n v="2.27"/>
    <s v="Alberta"/>
    <s v="West"/>
    <s v="Small Business"/>
    <s v="Office Supplies"/>
    <x v="12"/>
    <n v="0.56000000000000005"/>
  </r>
  <r>
    <s v="Lauren Leatherbury"/>
    <n v="55845"/>
    <x v="231"/>
    <d v="2011-07-25T00:00:00"/>
    <x v="1"/>
    <s v="2011"/>
    <n v="4"/>
    <b v="0"/>
    <x v="0"/>
    <n v="29"/>
    <n v="4203.88"/>
    <n v="0.1"/>
    <s v="Delivery Truck"/>
    <n v="-865.88"/>
    <n v="150.97999999999999"/>
    <n v="66.27"/>
    <s v="Alberta"/>
    <s v="West"/>
    <s v="Home Office"/>
    <s v="Furniture"/>
    <x v="9"/>
    <n v="0.65"/>
  </r>
  <r>
    <s v="Cari MacIntyre"/>
    <n v="55846"/>
    <x v="1333"/>
    <d v="2009-07-20T00:00:00"/>
    <x v="1"/>
    <s v="2009"/>
    <n v="0"/>
    <s v="FREE DELIVERY"/>
    <x v="3"/>
    <n v="30"/>
    <n v="221.05"/>
    <n v="0.02"/>
    <s v="Regular Air"/>
    <n v="-66.38"/>
    <n v="7.1"/>
    <n v="6.05"/>
    <s v="Alberta"/>
    <s v="West"/>
    <s v="Corporate"/>
    <s v="Office Supplies"/>
    <x v="2"/>
    <n v="0.39"/>
  </r>
  <r>
    <s v="Matthew Grinstein"/>
    <n v="57063"/>
    <x v="220"/>
    <d v="2011-06-02T00:00:00"/>
    <x v="3"/>
    <s v="2011"/>
    <n v="0"/>
    <s v="FREE DELIVERY"/>
    <x v="4"/>
    <n v="26"/>
    <n v="173.78"/>
    <n v="0.06"/>
    <s v="Regular Air"/>
    <n v="-96.26"/>
    <n v="6.48"/>
    <n v="7.49"/>
    <s v="Alberta"/>
    <s v="West"/>
    <s v="Small Business"/>
    <s v="Office Supplies"/>
    <x v="5"/>
    <n v="0.37"/>
  </r>
  <r>
    <s v="Matthew Grinstein"/>
    <n v="57063"/>
    <x v="220"/>
    <d v="2011-06-04T00:00:00"/>
    <x v="3"/>
    <s v="2011"/>
    <n v="2"/>
    <b v="0"/>
    <x v="4"/>
    <n v="22"/>
    <n v="41.18"/>
    <n v="7.0000000000000007E-2"/>
    <s v="Regular Air"/>
    <n v="-0.64"/>
    <n v="1.88"/>
    <n v="0.79"/>
    <s v="Alberta"/>
    <s v="West"/>
    <s v="Small Business"/>
    <s v="Office Supplies"/>
    <x v="6"/>
    <n v="0.5"/>
  </r>
  <r>
    <s v="John Murray"/>
    <n v="57093"/>
    <x v="27"/>
    <d v="2012-05-09T00:00:00"/>
    <x v="7"/>
    <s v="2012"/>
    <n v="7"/>
    <b v="0"/>
    <x v="0"/>
    <n v="3"/>
    <n v="18.97"/>
    <n v="0.05"/>
    <s v="Regular Air"/>
    <n v="-7.79"/>
    <n v="5.34"/>
    <n v="2.99"/>
    <s v="Alberta"/>
    <s v="West"/>
    <s v="Small Business"/>
    <s v="Office Supplies"/>
    <x v="2"/>
    <n v="0.38"/>
  </r>
  <r>
    <s v="John Murray"/>
    <n v="57093"/>
    <x v="27"/>
    <d v="2012-05-09T00:00:00"/>
    <x v="7"/>
    <s v="2012"/>
    <n v="7"/>
    <b v="0"/>
    <x v="0"/>
    <n v="47"/>
    <n v="744.64"/>
    <n v="0"/>
    <s v="Regular Air"/>
    <n v="31.93"/>
    <n v="15.42"/>
    <n v="5.41"/>
    <s v="Alberta"/>
    <s v="West"/>
    <s v="Small Business"/>
    <s v="Office Supplies"/>
    <x v="0"/>
    <n v="0.59"/>
  </r>
  <r>
    <s v="Cari MacIntyre"/>
    <n v="59329"/>
    <x v="544"/>
    <d v="2012-12-06T00:00:00"/>
    <x v="9"/>
    <s v="2012"/>
    <n v="2"/>
    <b v="0"/>
    <x v="5"/>
    <n v="35"/>
    <n v="128.12"/>
    <n v="0.08"/>
    <s v="Regular Air"/>
    <n v="-135.6"/>
    <n v="3.81"/>
    <n v="5.44"/>
    <s v="Alberta"/>
    <s v="West"/>
    <s v="Corporate"/>
    <s v="Office Supplies"/>
    <x v="2"/>
    <n v="0.36"/>
  </r>
  <r>
    <s v="Cari MacIntyre"/>
    <n v="59329"/>
    <x v="544"/>
    <d v="2012-12-04T00:00:00"/>
    <x v="9"/>
    <s v="2012"/>
    <n v="0"/>
    <s v="FREE DELIVERY"/>
    <x v="5"/>
    <n v="25"/>
    <n v="165.62"/>
    <n v="0.03"/>
    <s v="Regular Air"/>
    <n v="-64.72"/>
    <n v="6.24"/>
    <n v="5.22"/>
    <s v="Alberta"/>
    <s v="West"/>
    <s v="Corporate"/>
    <s v="Furniture"/>
    <x v="4"/>
    <n v="0.6"/>
  </r>
  <r>
    <s v="Cari MacIntyre"/>
    <n v="59329"/>
    <x v="544"/>
    <d v="2012-12-06T00:00:00"/>
    <x v="9"/>
    <s v="2012"/>
    <n v="2"/>
    <b v="0"/>
    <x v="5"/>
    <n v="41"/>
    <n v="214.23"/>
    <n v="0.01"/>
    <s v="Regular Air"/>
    <n v="-165.42"/>
    <n v="4.8600000000000003"/>
    <n v="7.1"/>
    <s v="Alberta"/>
    <s v="West"/>
    <s v="Corporate"/>
    <s v="Furniture"/>
    <x v="4"/>
    <n v="0.42"/>
  </r>
  <r>
    <s v="Cari MacIntyre"/>
    <n v="59329"/>
    <x v="544"/>
    <d v="2012-12-05T00:00:00"/>
    <x v="9"/>
    <s v="2012"/>
    <n v="1"/>
    <b v="0"/>
    <x v="5"/>
    <n v="41"/>
    <n v="214.19"/>
    <n v="0.05"/>
    <s v="Regular Air"/>
    <n v="-66.06"/>
    <n v="4.9800000000000004"/>
    <n v="4.7"/>
    <s v="Alberta"/>
    <s v="West"/>
    <s v="Corporate"/>
    <s v="Office Supplies"/>
    <x v="5"/>
    <n v="0.38"/>
  </r>
  <r>
    <s v="Sample Company A"/>
    <n v="36"/>
    <x v="1189"/>
    <d v="2011-11-02T00:00:00"/>
    <x v="6"/>
    <s v="2011"/>
    <n v="0"/>
    <s v="FREE DELIVERY"/>
    <x v="5"/>
    <n v="46"/>
    <n v="2484.7455"/>
    <n v="0.1"/>
    <s v="Regular Air"/>
    <n v="657.48"/>
    <n v="65.989999999999995"/>
    <n v="4.2"/>
    <s v="Alberta"/>
    <s v="West"/>
    <s v="Home Office"/>
    <s v="Technology"/>
    <x v="3"/>
    <n v="0.55000000000000004"/>
  </r>
  <r>
    <s v="Maria Zettner"/>
    <n v="194"/>
    <x v="736"/>
    <d v="2012-04-06T00:00:00"/>
    <x v="8"/>
    <s v="2012"/>
    <n v="2"/>
    <b v="0"/>
    <x v="4"/>
    <n v="49"/>
    <n v="329.03"/>
    <n v="0.1"/>
    <s v="Regular Air"/>
    <n v="-197.25"/>
    <n v="7.28"/>
    <n v="7.98"/>
    <s v="Alberta"/>
    <s v="West"/>
    <s v="Corporate"/>
    <s v="Furniture"/>
    <x v="4"/>
    <n v="0.42"/>
  </r>
  <r>
    <s v="Maria Zettner"/>
    <n v="194"/>
    <x v="736"/>
    <d v="2012-04-06T00:00:00"/>
    <x v="8"/>
    <s v="2012"/>
    <n v="2"/>
    <b v="0"/>
    <x v="4"/>
    <n v="6"/>
    <n v="20.190000000000001"/>
    <n v="0.04"/>
    <s v="Regular Air"/>
    <n v="-13.44"/>
    <n v="3.14"/>
    <n v="1.92"/>
    <s v="Alberta"/>
    <s v="West"/>
    <s v="Corporate"/>
    <s v="Office Supplies"/>
    <x v="15"/>
    <n v="0.84"/>
  </r>
  <r>
    <s v="Sonia Cooley"/>
    <n v="384"/>
    <x v="159"/>
    <d v="2012-03-09T00:00:00"/>
    <x v="4"/>
    <s v="2012"/>
    <n v="7"/>
    <b v="0"/>
    <x v="0"/>
    <n v="50"/>
    <n v="7666.04"/>
    <n v="0.02"/>
    <s v="Delivery Truck"/>
    <n v="-1820.84"/>
    <n v="146.05000000000001"/>
    <n v="80.2"/>
    <s v="Alberta"/>
    <s v="West"/>
    <s v="Corporate"/>
    <s v="Furniture"/>
    <x v="10"/>
    <n v="0.71"/>
  </r>
  <r>
    <s v="Sibella Parks"/>
    <n v="774"/>
    <x v="1211"/>
    <d v="2011-12-05T00:00:00"/>
    <x v="9"/>
    <s v="2011"/>
    <n v="2"/>
    <b v="0"/>
    <x v="5"/>
    <n v="17"/>
    <n v="126.57"/>
    <n v="0.03"/>
    <s v="Regular Air"/>
    <n v="-752.13"/>
    <n v="4.4800000000000004"/>
    <n v="49"/>
    <s v="Alberta"/>
    <s v="West"/>
    <s v="Small Business"/>
    <s v="Office Supplies"/>
    <x v="1"/>
    <n v="0.6"/>
  </r>
  <r>
    <s v="Hallie Redmond"/>
    <n v="1027"/>
    <x v="734"/>
    <d v="2012-06-04T00:00:00"/>
    <x v="3"/>
    <s v="2012"/>
    <n v="2"/>
    <b v="0"/>
    <x v="4"/>
    <n v="19"/>
    <n v="1406.15"/>
    <n v="0.04"/>
    <s v="Delivery Truck"/>
    <n v="-379.1"/>
    <n v="70.98"/>
    <n v="46.74"/>
    <s v="Alberta"/>
    <s v="West"/>
    <s v="Home Office"/>
    <s v="Furniture"/>
    <x v="9"/>
    <n v="0.56000000000000005"/>
  </r>
  <r>
    <s v="Harold Dahlen"/>
    <n v="1060"/>
    <x v="773"/>
    <d v="2010-02-22T00:00:00"/>
    <x v="5"/>
    <s v="2010"/>
    <n v="2"/>
    <b v="0"/>
    <x v="4"/>
    <n v="30"/>
    <n v="1187.55"/>
    <n v="0"/>
    <s v="Regular Air"/>
    <n v="532.61"/>
    <n v="37.700000000000003"/>
    <n v="2.99"/>
    <s v="Alberta"/>
    <s v="West"/>
    <s v="Corporate"/>
    <s v="Office Supplies"/>
    <x v="2"/>
    <n v="0.35"/>
  </r>
  <r>
    <s v="Harold Dahlen"/>
    <n v="1280"/>
    <x v="438"/>
    <d v="2010-01-10T00:00:00"/>
    <x v="10"/>
    <s v="2010"/>
    <n v="0"/>
    <s v="FREE DELIVERY"/>
    <x v="0"/>
    <n v="40"/>
    <n v="827.27"/>
    <n v="0.05"/>
    <s v="Regular Air"/>
    <n v="-170.87"/>
    <n v="20.97"/>
    <n v="6.5"/>
    <s v="Alberta"/>
    <s v="West"/>
    <s v="Corporate"/>
    <s v="Technology"/>
    <x v="7"/>
    <n v="0.78"/>
  </r>
  <r>
    <s v="Hallie Redmond"/>
    <n v="1764"/>
    <x v="561"/>
    <d v="2012-03-27T00:00:00"/>
    <x v="4"/>
    <s v="2012"/>
    <n v="3"/>
    <b v="0"/>
    <x v="5"/>
    <n v="7"/>
    <n v="59.99"/>
    <n v="0.1"/>
    <s v="Regular Air"/>
    <n v="-13.78"/>
    <n v="8.34"/>
    <n v="4.82"/>
    <s v="Alberta"/>
    <s v="West"/>
    <s v="Small Business"/>
    <s v="Office Supplies"/>
    <x v="5"/>
    <n v="0.4"/>
  </r>
  <r>
    <s v="Becky Pak"/>
    <n v="1824"/>
    <x v="1366"/>
    <d v="2009-05-05T00:00:00"/>
    <x v="7"/>
    <s v="2009"/>
    <n v="1"/>
    <b v="0"/>
    <x v="5"/>
    <n v="39"/>
    <n v="10656.26"/>
    <n v="0.06"/>
    <s v="Regular Air"/>
    <n v="3116.54"/>
    <n v="276.2"/>
    <n v="24.49"/>
    <s v="Alberta"/>
    <s v="West"/>
    <s v="Corporate"/>
    <s v="Furniture"/>
    <x v="14"/>
    <m/>
  </r>
  <r>
    <s v="Becky Pak"/>
    <n v="1824"/>
    <x v="1366"/>
    <d v="2009-05-04T00:00:00"/>
    <x v="7"/>
    <s v="2009"/>
    <n v="0"/>
    <s v="FREE DELIVERY"/>
    <x v="5"/>
    <n v="2"/>
    <n v="17.059999999999999"/>
    <n v="0.09"/>
    <s v="Regular Air"/>
    <n v="-5.2"/>
    <n v="6.28"/>
    <n v="5.29"/>
    <s v="Alberta"/>
    <s v="West"/>
    <s v="Corporate"/>
    <s v="Furniture"/>
    <x v="4"/>
    <n v="0.43"/>
  </r>
  <r>
    <s v="Maria Zettner"/>
    <n v="2503"/>
    <x v="695"/>
    <d v="2010-06-20T00:00:00"/>
    <x v="3"/>
    <s v="2010"/>
    <n v="1"/>
    <b v="0"/>
    <x v="4"/>
    <n v="21"/>
    <n v="91.15"/>
    <n v="0.03"/>
    <s v="Regular Air"/>
    <n v="-71.540000000000006"/>
    <n v="4.13"/>
    <n v="5.34"/>
    <s v="Alberta"/>
    <s v="West"/>
    <s v="Corporate"/>
    <s v="Office Supplies"/>
    <x v="2"/>
    <n v="0.38"/>
  </r>
  <r>
    <s v="Maria Zettner"/>
    <n v="2503"/>
    <x v="695"/>
    <d v="2010-06-20T00:00:00"/>
    <x v="3"/>
    <s v="2010"/>
    <n v="1"/>
    <b v="0"/>
    <x v="4"/>
    <n v="46"/>
    <n v="171.48"/>
    <n v="0.1"/>
    <s v="Regular Air"/>
    <n v="66.13"/>
    <n v="4.13"/>
    <n v="0.5"/>
    <s v="Alberta"/>
    <s v="West"/>
    <s v="Corporate"/>
    <s v="Office Supplies"/>
    <x v="11"/>
    <n v="0.39"/>
  </r>
  <r>
    <s v="Maria Zettner"/>
    <n v="2503"/>
    <x v="695"/>
    <d v="2010-06-21T00:00:00"/>
    <x v="3"/>
    <s v="2010"/>
    <n v="2"/>
    <b v="0"/>
    <x v="4"/>
    <n v="9"/>
    <n v="162.15450000000001"/>
    <n v="0.08"/>
    <s v="Regular Air"/>
    <n v="-73.739999999999995"/>
    <n v="20.99"/>
    <n v="4.8099999999999996"/>
    <s v="Alberta"/>
    <s v="West"/>
    <s v="Corporate"/>
    <s v="Technology"/>
    <x v="3"/>
    <n v="0.57999999999999996"/>
  </r>
  <r>
    <s v="Harold Dahlen"/>
    <n v="4069"/>
    <x v="145"/>
    <d v="2012-05-14T00:00:00"/>
    <x v="7"/>
    <s v="2012"/>
    <n v="2"/>
    <b v="0"/>
    <x v="4"/>
    <n v="8"/>
    <n v="54.43"/>
    <n v="0.08"/>
    <s v="Regular Air"/>
    <n v="-31.63"/>
    <n v="6.48"/>
    <n v="6.74"/>
    <s v="Alberta"/>
    <s v="West"/>
    <s v="Consumer"/>
    <s v="Office Supplies"/>
    <x v="5"/>
    <n v="0.37"/>
  </r>
  <r>
    <s v="Harold Dahlen"/>
    <n v="4069"/>
    <x v="145"/>
    <d v="2012-05-12T00:00:00"/>
    <x v="7"/>
    <s v="2012"/>
    <n v="0"/>
    <s v="FREE DELIVERY"/>
    <x v="4"/>
    <n v="47"/>
    <n v="124.94"/>
    <n v="0.1"/>
    <s v="Express Air"/>
    <n v="-2.4"/>
    <n v="2.78"/>
    <n v="1.34"/>
    <s v="Alberta"/>
    <s v="West"/>
    <s v="Consumer"/>
    <s v="Office Supplies"/>
    <x v="12"/>
    <n v="0.45"/>
  </r>
  <r>
    <s v="Harold Dahlen"/>
    <n v="4069"/>
    <x v="145"/>
    <d v="2012-05-15T00:00:00"/>
    <x v="7"/>
    <s v="2012"/>
    <n v="3"/>
    <b v="0"/>
    <x v="4"/>
    <n v="30"/>
    <n v="78.459999999999994"/>
    <n v="0.05"/>
    <s v="Regular Air"/>
    <n v="18.57"/>
    <n v="2.62"/>
    <n v="0.8"/>
    <s v="Alberta"/>
    <s v="West"/>
    <s v="Consumer"/>
    <s v="Office Supplies"/>
    <x v="6"/>
    <n v="0.39"/>
  </r>
  <r>
    <s v="Clytie Kelty"/>
    <n v="4645"/>
    <x v="971"/>
    <d v="2009-09-19T00:00:00"/>
    <x v="11"/>
    <s v="2009"/>
    <n v="0"/>
    <s v="FREE DELIVERY"/>
    <x v="5"/>
    <n v="30"/>
    <n v="920"/>
    <n v="0.08"/>
    <s v="Regular Air"/>
    <n v="-45.07"/>
    <n v="30.73"/>
    <n v="4"/>
    <s v="Alberta"/>
    <s v="West"/>
    <s v="Small Business"/>
    <s v="Technology"/>
    <x v="7"/>
    <n v="0.75"/>
  </r>
  <r>
    <s v="Clytie Kelty"/>
    <n v="4645"/>
    <x v="971"/>
    <d v="2009-09-21T00:00:00"/>
    <x v="11"/>
    <s v="2009"/>
    <n v="2"/>
    <b v="0"/>
    <x v="5"/>
    <n v="7"/>
    <n v="104.2"/>
    <n v="0.05"/>
    <s v="Regular Air"/>
    <n v="-8.5299999999999994"/>
    <n v="14.56"/>
    <n v="3.5"/>
    <s v="Alberta"/>
    <s v="West"/>
    <s v="Small Business"/>
    <s v="Office Supplies"/>
    <x v="1"/>
    <n v="0.57999999999999996"/>
  </r>
  <r>
    <s v="Clytie Kelty"/>
    <n v="4645"/>
    <x v="971"/>
    <d v="2009-09-21T00:00:00"/>
    <x v="11"/>
    <s v="2009"/>
    <n v="2"/>
    <b v="0"/>
    <x v="5"/>
    <n v="11"/>
    <n v="3563.88"/>
    <n v="0"/>
    <s v="Regular Air"/>
    <n v="285.95"/>
    <n v="299.99"/>
    <n v="11.64"/>
    <s v="Alberta"/>
    <s v="West"/>
    <s v="Small Business"/>
    <s v="Technology"/>
    <x v="13"/>
    <n v="0.5"/>
  </r>
  <r>
    <s v="Sibella Parks"/>
    <n v="5858"/>
    <x v="709"/>
    <d v="2012-07-15T00:00:00"/>
    <x v="1"/>
    <s v="2012"/>
    <n v="2"/>
    <b v="0"/>
    <x v="3"/>
    <n v="48"/>
    <n v="2531.66"/>
    <n v="0.02"/>
    <s v="Regular Air"/>
    <n v="354.74"/>
    <n v="50.98"/>
    <n v="13.66"/>
    <s v="Alberta"/>
    <s v="West"/>
    <s v="Small Business"/>
    <s v="Office Supplies"/>
    <x v="1"/>
    <n v="0.57999999999999996"/>
  </r>
  <r>
    <s v="Sibella Parks"/>
    <n v="5858"/>
    <x v="709"/>
    <d v="2012-07-15T00:00:00"/>
    <x v="1"/>
    <s v="2012"/>
    <n v="2"/>
    <b v="0"/>
    <x v="3"/>
    <n v="29"/>
    <n v="5382.3104999999996"/>
    <n v="0"/>
    <s v="Regular Air"/>
    <n v="1419.05"/>
    <n v="205.99"/>
    <n v="8.99"/>
    <s v="Alberta"/>
    <s v="West"/>
    <s v="Small Business"/>
    <s v="Technology"/>
    <x v="3"/>
    <n v="0.57999999999999996"/>
  </r>
  <r>
    <s v="Adam Shillingsburg"/>
    <n v="6304"/>
    <x v="1158"/>
    <d v="2011-08-13T00:00:00"/>
    <x v="2"/>
    <s v="2011"/>
    <n v="2"/>
    <b v="0"/>
    <x v="1"/>
    <n v="30"/>
    <n v="199.11"/>
    <n v="0.01"/>
    <s v="Regular Air"/>
    <n v="-83.33"/>
    <n v="6.48"/>
    <n v="6.65"/>
    <s v="Alberta"/>
    <s v="West"/>
    <s v="Corporate"/>
    <s v="Office Supplies"/>
    <x v="5"/>
    <n v="0.36"/>
  </r>
  <r>
    <s v="Clytie Kelty"/>
    <n v="6661"/>
    <x v="652"/>
    <d v="2010-04-20T00:00:00"/>
    <x v="8"/>
    <s v="2010"/>
    <n v="4"/>
    <b v="0"/>
    <x v="0"/>
    <n v="47"/>
    <n v="19224.919999999998"/>
    <n v="0.1"/>
    <s v="Delivery Truck"/>
    <n v="6635.15"/>
    <n v="449.99"/>
    <n v="49"/>
    <s v="Alberta"/>
    <s v="West"/>
    <s v="Small Business"/>
    <s v="Technology"/>
    <x v="13"/>
    <n v="0.38"/>
  </r>
  <r>
    <s v="Clytie Kelty"/>
    <n v="6661"/>
    <x v="652"/>
    <d v="2010-04-23T00:00:00"/>
    <x v="8"/>
    <s v="2010"/>
    <n v="7"/>
    <b v="0"/>
    <x v="0"/>
    <n v="39"/>
    <n v="778.62"/>
    <n v="0"/>
    <s v="Regular Air"/>
    <n v="247.24"/>
    <n v="19.23"/>
    <n v="6.15"/>
    <s v="Alberta"/>
    <s v="West"/>
    <s v="Small Business"/>
    <s v="Furniture"/>
    <x v="4"/>
    <n v="0.44"/>
  </r>
  <r>
    <s v="Brooke Gillingham"/>
    <n v="6757"/>
    <x v="975"/>
    <d v="2012-02-03T00:00:00"/>
    <x v="5"/>
    <s v="2012"/>
    <n v="2"/>
    <b v="0"/>
    <x v="4"/>
    <n v="27"/>
    <n v="869.78"/>
    <n v="0.1"/>
    <s v="Regular Air"/>
    <n v="43.36"/>
    <n v="34.76"/>
    <n v="8.2200000000000006"/>
    <s v="Alberta"/>
    <s v="West"/>
    <s v="Small Business"/>
    <s v="Office Supplies"/>
    <x v="0"/>
    <n v="0.56999999999999995"/>
  </r>
  <r>
    <s v="Brooke Gillingham"/>
    <n v="6757"/>
    <x v="975"/>
    <d v="2012-02-02T00:00:00"/>
    <x v="5"/>
    <s v="2012"/>
    <n v="1"/>
    <b v="0"/>
    <x v="4"/>
    <n v="11"/>
    <n v="2503.0079999999998"/>
    <n v="0.1"/>
    <s v="Delivery Truck"/>
    <n v="-298.62"/>
    <n v="286.85000000000002"/>
    <n v="61.76"/>
    <s v="Alberta"/>
    <s v="West"/>
    <s v="Small Business"/>
    <s v="Furniture"/>
    <x v="10"/>
    <n v="0.78"/>
  </r>
  <r>
    <s v="Tom Boeckenhauer"/>
    <n v="7904"/>
    <x v="1305"/>
    <d v="2010-06-05T00:00:00"/>
    <x v="3"/>
    <s v="2010"/>
    <n v="9"/>
    <b v="0"/>
    <x v="0"/>
    <n v="47"/>
    <n v="298.3"/>
    <n v="0.08"/>
    <s v="Express Air"/>
    <n v="146.72"/>
    <n v="6.3"/>
    <n v="0.5"/>
    <s v="Alberta"/>
    <s v="West"/>
    <s v="Corporate"/>
    <s v="Office Supplies"/>
    <x v="11"/>
    <n v="0.39"/>
  </r>
  <r>
    <s v="Alex Russell"/>
    <n v="7909"/>
    <x v="786"/>
    <d v="2009-01-04T00:00:00"/>
    <x v="10"/>
    <s v="2009"/>
    <n v="1"/>
    <b v="0"/>
    <x v="1"/>
    <n v="29"/>
    <n v="122.23"/>
    <n v="0.03"/>
    <s v="Regular Air"/>
    <n v="24.55"/>
    <n v="4.26"/>
    <n v="1.2"/>
    <s v="Alberta"/>
    <s v="West"/>
    <s v="Home Office"/>
    <s v="Office Supplies"/>
    <x v="12"/>
    <n v="0.44"/>
  </r>
  <r>
    <s v="Tom Boeckenhauer"/>
    <n v="8614"/>
    <x v="1161"/>
    <d v="2009-06-06T00:00:00"/>
    <x v="3"/>
    <s v="2009"/>
    <n v="2"/>
    <b v="0"/>
    <x v="0"/>
    <n v="13"/>
    <n v="1289.127"/>
    <n v="0.06"/>
    <s v="Regular Air"/>
    <n v="-16.34"/>
    <n v="115.99"/>
    <n v="5.92"/>
    <s v="Alberta"/>
    <s v="West"/>
    <s v="Corporate"/>
    <s v="Technology"/>
    <x v="3"/>
    <n v="0.57999999999999996"/>
  </r>
  <r>
    <s v="Alejandro Ballentine"/>
    <n v="9249"/>
    <x v="244"/>
    <d v="2010-05-20T00:00:00"/>
    <x v="7"/>
    <s v="2010"/>
    <n v="1"/>
    <b v="0"/>
    <x v="1"/>
    <n v="46"/>
    <n v="176.5"/>
    <n v="0.01"/>
    <s v="Regular Air"/>
    <n v="-119.35"/>
    <n v="3.57"/>
    <n v="4.17"/>
    <s v="Alberta"/>
    <s v="West"/>
    <s v="Small Business"/>
    <s v="Office Supplies"/>
    <x v="12"/>
    <n v="0.59"/>
  </r>
  <r>
    <s v="Alejandro Ballentine"/>
    <n v="9249"/>
    <x v="244"/>
    <d v="2010-05-20T00:00:00"/>
    <x v="7"/>
    <s v="2010"/>
    <n v="1"/>
    <b v="0"/>
    <x v="1"/>
    <n v="42"/>
    <n v="1546.8"/>
    <n v="7.0000000000000007E-2"/>
    <s v="Regular Air"/>
    <n v="25.51"/>
    <n v="37.76"/>
    <n v="12.9"/>
    <s v="Alberta"/>
    <s v="West"/>
    <s v="Small Business"/>
    <s v="Office Supplies"/>
    <x v="0"/>
    <n v="0.56999999999999995"/>
  </r>
  <r>
    <s v="Alejandro Ballentine"/>
    <n v="9249"/>
    <x v="244"/>
    <d v="2010-05-21T00:00:00"/>
    <x v="7"/>
    <s v="2010"/>
    <n v="2"/>
    <b v="0"/>
    <x v="1"/>
    <n v="35"/>
    <n v="3457.56"/>
    <n v="0.02"/>
    <s v="Delivery Truck"/>
    <n v="-365.44"/>
    <n v="124.49"/>
    <n v="51.94"/>
    <s v="Alberta"/>
    <s v="West"/>
    <s v="Small Business"/>
    <s v="Furniture"/>
    <x v="10"/>
    <n v="0.63"/>
  </r>
  <r>
    <s v="Becky Pak"/>
    <n v="9639"/>
    <x v="749"/>
    <d v="2010-09-07T00:00:00"/>
    <x v="11"/>
    <s v="2010"/>
    <n v="2"/>
    <b v="0"/>
    <x v="3"/>
    <n v="47"/>
    <n v="1124.3"/>
    <n v="0.1"/>
    <s v="Delivery Truck"/>
    <n v="-335.22"/>
    <n v="25.98"/>
    <n v="14.36"/>
    <s v="Alberta"/>
    <s v="West"/>
    <s v="Corporate"/>
    <s v="Furniture"/>
    <x v="14"/>
    <n v="0.6"/>
  </r>
  <r>
    <s v="Becky Pak"/>
    <n v="9639"/>
    <x v="749"/>
    <d v="2010-09-05T00:00:00"/>
    <x v="11"/>
    <s v="2010"/>
    <n v="0"/>
    <s v="FREE DELIVERY"/>
    <x v="3"/>
    <n v="11"/>
    <n v="43.57"/>
    <n v="0.09"/>
    <s v="Regular Air"/>
    <n v="6.7"/>
    <n v="4.13"/>
    <n v="0.99"/>
    <s v="Alberta"/>
    <s v="West"/>
    <s v="Corporate"/>
    <s v="Office Supplies"/>
    <x v="11"/>
    <n v="0.39"/>
  </r>
  <r>
    <s v="Becky Pak"/>
    <n v="9639"/>
    <x v="749"/>
    <d v="2010-09-05T00:00:00"/>
    <x v="11"/>
    <s v="2010"/>
    <n v="0"/>
    <s v="FREE DELIVERY"/>
    <x v="3"/>
    <n v="23"/>
    <n v="2610.8939999999998"/>
    <n v="0"/>
    <s v="Regular Air"/>
    <n v="516.19000000000005"/>
    <n v="125.99"/>
    <n v="5.63"/>
    <s v="Alberta"/>
    <s v="West"/>
    <s v="Corporate"/>
    <s v="Technology"/>
    <x v="3"/>
    <n v="0.6"/>
  </r>
  <r>
    <s v="Harold Dahlen"/>
    <n v="9696"/>
    <x v="721"/>
    <d v="2011-02-21T00:00:00"/>
    <x v="5"/>
    <s v="2011"/>
    <n v="2"/>
    <b v="0"/>
    <x v="3"/>
    <n v="15"/>
    <n v="110.15"/>
    <n v="0.02"/>
    <s v="Regular Air"/>
    <n v="13.91"/>
    <n v="6.75"/>
    <n v="2.99"/>
    <s v="Alberta"/>
    <s v="West"/>
    <s v="Corporate"/>
    <s v="Office Supplies"/>
    <x v="2"/>
    <n v="0.35"/>
  </r>
  <r>
    <s v="Harold Dahlen"/>
    <n v="9696"/>
    <x v="721"/>
    <d v="2011-02-21T00:00:00"/>
    <x v="5"/>
    <s v="2011"/>
    <n v="2"/>
    <b v="0"/>
    <x v="3"/>
    <n v="13"/>
    <n v="3335.27"/>
    <n v="0.03"/>
    <s v="Delivery Truck"/>
    <n v="539.69000000000005"/>
    <n v="243.98"/>
    <n v="43.32"/>
    <s v="Alberta"/>
    <s v="West"/>
    <s v="Corporate"/>
    <s v="Furniture"/>
    <x v="14"/>
    <n v="0.55000000000000004"/>
  </r>
  <r>
    <s v="Adam Shillingsburg"/>
    <n v="9888"/>
    <x v="661"/>
    <d v="2009-09-19T00:00:00"/>
    <x v="11"/>
    <s v="2009"/>
    <n v="7"/>
    <b v="0"/>
    <x v="0"/>
    <n v="48"/>
    <n v="8374.1319999999996"/>
    <n v="0.06"/>
    <s v="Regular Air"/>
    <n v="2568.1"/>
    <n v="205.99"/>
    <n v="8.99"/>
    <s v="Alberta"/>
    <s v="West"/>
    <s v="Corporate"/>
    <s v="Technology"/>
    <x v="3"/>
    <n v="0.56000000000000005"/>
  </r>
  <r>
    <s v="Alejandro Ballentine"/>
    <n v="10913"/>
    <x v="199"/>
    <d v="2010-02-06T00:00:00"/>
    <x v="5"/>
    <s v="2010"/>
    <n v="0"/>
    <s v="FREE DELIVERY"/>
    <x v="0"/>
    <n v="27"/>
    <n v="5149.0600000000004"/>
    <n v="0.03"/>
    <s v="Delivery Truck"/>
    <n v="605.44000000000005"/>
    <n v="180.98"/>
    <n v="30"/>
    <s v="Alberta"/>
    <s v="West"/>
    <s v="Small Business"/>
    <s v="Furniture"/>
    <x v="14"/>
    <n v="0.69"/>
  </r>
  <r>
    <s v="Claire Good"/>
    <n v="10981"/>
    <x v="486"/>
    <d v="2010-05-16T00:00:00"/>
    <x v="7"/>
    <s v="2010"/>
    <n v="2"/>
    <b v="0"/>
    <x v="1"/>
    <n v="41"/>
    <n v="73.36"/>
    <n v="0.09"/>
    <s v="Regular Air"/>
    <n v="-94.95"/>
    <n v="1.86"/>
    <n v="2.58"/>
    <s v="Alberta"/>
    <s v="West"/>
    <s v="Home Office"/>
    <s v="Office Supplies"/>
    <x v="6"/>
    <n v="0.82"/>
  </r>
  <r>
    <s v="Claire Good"/>
    <n v="10981"/>
    <x v="486"/>
    <d v="2010-05-16T00:00:00"/>
    <x v="7"/>
    <s v="2010"/>
    <n v="2"/>
    <b v="0"/>
    <x v="1"/>
    <n v="33"/>
    <n v="3630.1460000000002"/>
    <n v="0.04"/>
    <s v="Regular Air"/>
    <n v="951.68"/>
    <n v="125.99"/>
    <n v="8.99"/>
    <s v="Alberta"/>
    <s v="West"/>
    <s v="Home Office"/>
    <s v="Technology"/>
    <x v="3"/>
    <n v="0.55000000000000004"/>
  </r>
  <r>
    <s v="Alejandro Ballentine"/>
    <n v="12707"/>
    <x v="1274"/>
    <d v="2010-05-31T00:00:00"/>
    <x v="7"/>
    <s v="2010"/>
    <n v="2"/>
    <b v="0"/>
    <x v="1"/>
    <n v="20"/>
    <n v="2213.92"/>
    <n v="0.03"/>
    <s v="Regular Air"/>
    <n v="768.34"/>
    <n v="105.98"/>
    <n v="13.99"/>
    <s v="Alberta"/>
    <s v="West"/>
    <s v="Small Business"/>
    <s v="Furniture"/>
    <x v="4"/>
    <n v="0.65"/>
  </r>
  <r>
    <s v="Sibella Parks"/>
    <n v="13799"/>
    <x v="1042"/>
    <d v="2010-12-03T00:00:00"/>
    <x v="9"/>
    <s v="2010"/>
    <n v="2"/>
    <b v="0"/>
    <x v="5"/>
    <n v="5"/>
    <n v="118.06"/>
    <n v="0.05"/>
    <s v="Regular Air"/>
    <n v="2.63"/>
    <n v="22.23"/>
    <n v="5.08"/>
    <s v="Alberta"/>
    <s v="West"/>
    <s v="Small Business"/>
    <s v="Furniture"/>
    <x v="4"/>
    <n v="0.41"/>
  </r>
  <r>
    <s v="Alex Russell"/>
    <n v="13959"/>
    <x v="460"/>
    <d v="2009-04-06T00:00:00"/>
    <x v="8"/>
    <s v="2009"/>
    <n v="2"/>
    <b v="0"/>
    <x v="4"/>
    <n v="47"/>
    <n v="228.46"/>
    <n v="0.01"/>
    <s v="Regular Air"/>
    <n v="112.06"/>
    <n v="4.91"/>
    <n v="0.5"/>
    <s v="Alberta"/>
    <s v="West"/>
    <s v="Home Office"/>
    <s v="Office Supplies"/>
    <x v="11"/>
    <n v="0.36"/>
  </r>
  <r>
    <s v="Alex Russell"/>
    <n v="13959"/>
    <x v="460"/>
    <d v="2009-04-06T00:00:00"/>
    <x v="8"/>
    <s v="2009"/>
    <n v="2"/>
    <b v="0"/>
    <x v="4"/>
    <n v="19"/>
    <n v="77.61"/>
    <n v="0.09"/>
    <s v="Express Air"/>
    <n v="16.79"/>
    <n v="4"/>
    <n v="1.3"/>
    <s v="Alberta"/>
    <s v="West"/>
    <s v="Home Office"/>
    <s v="Office Supplies"/>
    <x v="5"/>
    <n v="0.37"/>
  </r>
  <r>
    <s v="Tom Boeckenhauer"/>
    <n v="14016"/>
    <x v="608"/>
    <d v="2012-07-13T00:00:00"/>
    <x v="1"/>
    <s v="2012"/>
    <n v="2"/>
    <b v="0"/>
    <x v="0"/>
    <n v="9"/>
    <n v="1137.6199999999999"/>
    <n v="0.05"/>
    <s v="Delivery Truck"/>
    <n v="-284.68"/>
    <n v="124.49"/>
    <n v="51.94"/>
    <s v="Alberta"/>
    <s v="West"/>
    <s v="Corporate"/>
    <s v="Furniture"/>
    <x v="10"/>
    <n v="0.63"/>
  </r>
  <r>
    <s v="Becky Pak"/>
    <n v="14563"/>
    <x v="1110"/>
    <d v="2011-12-03T00:00:00"/>
    <x v="9"/>
    <s v="2011"/>
    <n v="1"/>
    <b v="0"/>
    <x v="5"/>
    <n v="31"/>
    <n v="953.04549999999995"/>
    <n v="0.02"/>
    <s v="Regular Air"/>
    <n v="298.47000000000003"/>
    <n v="35.99"/>
    <n v="5.99"/>
    <s v="Alberta"/>
    <s v="West"/>
    <s v="Corporate"/>
    <s v="Technology"/>
    <x v="3"/>
    <n v="0.38"/>
  </r>
  <r>
    <s v="Sibella Parks"/>
    <n v="15428"/>
    <x v="1409"/>
    <d v="2011-02-10T00:00:00"/>
    <x v="5"/>
    <s v="2011"/>
    <n v="1"/>
    <b v="0"/>
    <x v="5"/>
    <n v="50"/>
    <n v="1444.96"/>
    <n v="0.09"/>
    <s v="Express Air"/>
    <n v="-6.34"/>
    <n v="29.1"/>
    <n v="4"/>
    <s v="Alberta"/>
    <s v="West"/>
    <s v="Small Business"/>
    <s v="Technology"/>
    <x v="7"/>
    <n v="0.78"/>
  </r>
  <r>
    <s v="Sibella Parks"/>
    <n v="15428"/>
    <x v="1409"/>
    <d v="2011-02-12T00:00:00"/>
    <x v="5"/>
    <s v="2011"/>
    <n v="3"/>
    <b v="0"/>
    <x v="5"/>
    <n v="10"/>
    <n v="941.62149999999997"/>
    <n v="0.01"/>
    <s v="Regular Air"/>
    <n v="-186.67"/>
    <n v="110.99"/>
    <n v="8.99"/>
    <s v="Alberta"/>
    <s v="West"/>
    <s v="Small Business"/>
    <s v="Technology"/>
    <x v="3"/>
    <n v="0.56999999999999995"/>
  </r>
  <r>
    <s v="Alex Russell"/>
    <n v="16772"/>
    <x v="1392"/>
    <d v="2012-12-28T00:00:00"/>
    <x v="9"/>
    <s v="2012"/>
    <n v="2"/>
    <b v="0"/>
    <x v="1"/>
    <n v="38"/>
    <n v="95.71"/>
    <n v="0.04"/>
    <s v="Regular Air"/>
    <n v="32.81"/>
    <n v="2.61"/>
    <n v="0.5"/>
    <s v="Alberta"/>
    <s v="West"/>
    <s v="Home Office"/>
    <s v="Office Supplies"/>
    <x v="11"/>
    <n v="0.39"/>
  </r>
  <r>
    <s v="Clytie Kelty"/>
    <n v="17573"/>
    <x v="578"/>
    <d v="2011-09-06T00:00:00"/>
    <x v="11"/>
    <s v="2011"/>
    <n v="2"/>
    <b v="0"/>
    <x v="0"/>
    <n v="47"/>
    <n v="21555.599999999999"/>
    <n v="0.02"/>
    <s v="Delivery Truck"/>
    <n v="8965.83"/>
    <n v="449.99"/>
    <n v="49"/>
    <s v="Alberta"/>
    <s v="West"/>
    <s v="Small Business"/>
    <s v="Technology"/>
    <x v="13"/>
    <n v="0.38"/>
  </r>
  <r>
    <s v="Trudy Bell"/>
    <n v="18119"/>
    <x v="342"/>
    <d v="2009-06-26T00:00:00"/>
    <x v="3"/>
    <s v="2009"/>
    <n v="2"/>
    <b v="0"/>
    <x v="0"/>
    <n v="37"/>
    <n v="347.84"/>
    <n v="0"/>
    <s v="Regular Air"/>
    <n v="-99.25"/>
    <n v="8.74"/>
    <n v="8.2899999999999991"/>
    <s v="Alberta"/>
    <s v="West"/>
    <s v="Consumer"/>
    <s v="Office Supplies"/>
    <x v="8"/>
    <n v="0.38"/>
  </r>
  <r>
    <s v="Alyssa Crouse"/>
    <n v="18368"/>
    <x v="1080"/>
    <d v="2012-12-02T00:00:00"/>
    <x v="9"/>
    <s v="2012"/>
    <n v="2"/>
    <b v="0"/>
    <x v="3"/>
    <n v="3"/>
    <n v="212.91"/>
    <n v="0"/>
    <s v="Regular Air"/>
    <n v="-65.150000000000006"/>
    <n v="70.97"/>
    <n v="3.5"/>
    <s v="Alberta"/>
    <s v="West"/>
    <s v="Corporate"/>
    <s v="Office Supplies"/>
    <x v="1"/>
    <n v="0.59"/>
  </r>
  <r>
    <s v="Alyssa Crouse"/>
    <n v="18368"/>
    <x v="1080"/>
    <d v="2012-12-01T00:00:00"/>
    <x v="9"/>
    <s v="2012"/>
    <n v="1"/>
    <b v="0"/>
    <x v="3"/>
    <n v="35"/>
    <n v="1275.6099999999999"/>
    <n v="0.08"/>
    <s v="Regular Air"/>
    <n v="517.33000000000004"/>
    <n v="37.94"/>
    <n v="5.08"/>
    <s v="Alberta"/>
    <s v="West"/>
    <s v="Corporate"/>
    <s v="Office Supplies"/>
    <x v="5"/>
    <n v="0.38"/>
  </r>
  <r>
    <s v="Alyssa Crouse"/>
    <n v="18368"/>
    <x v="1080"/>
    <d v="2012-12-02T00:00:00"/>
    <x v="9"/>
    <s v="2012"/>
    <n v="2"/>
    <b v="0"/>
    <x v="3"/>
    <n v="3"/>
    <n v="5972.59"/>
    <n v="0.06"/>
    <s v="Delivery Truck"/>
    <n v="-4852.53"/>
    <n v="2036.48"/>
    <n v="14.7"/>
    <s v="Alberta"/>
    <s v="West"/>
    <s v="Corporate"/>
    <s v="Technology"/>
    <x v="16"/>
    <n v="0.55000000000000004"/>
  </r>
  <r>
    <s v="Sibella Parks"/>
    <n v="19424"/>
    <x v="488"/>
    <d v="2011-04-09T00:00:00"/>
    <x v="8"/>
    <s v="2011"/>
    <n v="0"/>
    <s v="FREE DELIVERY"/>
    <x v="3"/>
    <n v="29"/>
    <n v="60.68"/>
    <n v="0.09"/>
    <s v="Regular Air"/>
    <n v="-115.71"/>
    <n v="1.98"/>
    <n v="4.7699999999999996"/>
    <s v="Alberta"/>
    <s v="West"/>
    <s v="Small Business"/>
    <s v="Office Supplies"/>
    <x v="2"/>
    <n v="0.4"/>
  </r>
  <r>
    <s v="Sibella Parks"/>
    <n v="19424"/>
    <x v="488"/>
    <d v="2011-04-10T00:00:00"/>
    <x v="8"/>
    <s v="2011"/>
    <n v="1"/>
    <b v="0"/>
    <x v="3"/>
    <n v="37"/>
    <n v="1129.0550000000001"/>
    <n v="0.05"/>
    <s v="Regular Air"/>
    <n v="337.73"/>
    <n v="35.99"/>
    <n v="1.1000000000000001"/>
    <s v="Alberta"/>
    <s v="West"/>
    <s v="Small Business"/>
    <s v="Technology"/>
    <x v="3"/>
    <n v="0.55000000000000004"/>
  </r>
  <r>
    <s v="Cassandra Brandow"/>
    <n v="19425"/>
    <x v="579"/>
    <d v="2012-09-25T00:00:00"/>
    <x v="11"/>
    <s v="2012"/>
    <n v="1"/>
    <b v="0"/>
    <x v="3"/>
    <n v="34"/>
    <n v="210.24"/>
    <n v="0"/>
    <s v="Regular Air"/>
    <n v="-31.67"/>
    <n v="5.68"/>
    <n v="3.6"/>
    <s v="Alberta"/>
    <s v="West"/>
    <s v="Home Office"/>
    <s v="Office Supplies"/>
    <x v="15"/>
    <n v="0.56000000000000005"/>
  </r>
  <r>
    <s v="Alex Russell"/>
    <n v="19812"/>
    <x v="1329"/>
    <d v="2010-04-07T00:00:00"/>
    <x v="8"/>
    <s v="2010"/>
    <n v="5"/>
    <b v="0"/>
    <x v="0"/>
    <n v="3"/>
    <n v="1358.7760000000001"/>
    <n v="0.01"/>
    <s v="Delivery Truck"/>
    <n v="-163.19999999999999"/>
    <n v="550.98"/>
    <n v="45.7"/>
    <s v="Alberta"/>
    <s v="West"/>
    <s v="Home Office"/>
    <s v="Furniture"/>
    <x v="10"/>
    <n v="0.71"/>
  </r>
  <r>
    <s v="Alyssa Crouse"/>
    <n v="21510"/>
    <x v="941"/>
    <d v="2012-05-08T00:00:00"/>
    <x v="7"/>
    <s v="2012"/>
    <n v="0"/>
    <s v="FREE DELIVERY"/>
    <x v="1"/>
    <n v="16"/>
    <n v="372.09"/>
    <n v="0.04"/>
    <s v="Express Air"/>
    <n v="98.28"/>
    <n v="22.24"/>
    <n v="1.99"/>
    <s v="Alberta"/>
    <s v="West"/>
    <s v="Corporate"/>
    <s v="Technology"/>
    <x v="7"/>
    <n v="0.43"/>
  </r>
  <r>
    <s v="Adrian Barton"/>
    <n v="21763"/>
    <x v="776"/>
    <d v="2012-06-02T00:00:00"/>
    <x v="3"/>
    <s v="2012"/>
    <n v="5"/>
    <b v="0"/>
    <x v="0"/>
    <n v="22"/>
    <n v="1239.4445000000001"/>
    <n v="7.0000000000000007E-2"/>
    <s v="Regular Air"/>
    <n v="165.5"/>
    <n v="65.989999999999995"/>
    <n v="3.99"/>
    <s v="Alberta"/>
    <s v="West"/>
    <s v="Small Business"/>
    <s v="Technology"/>
    <x v="3"/>
    <n v="0.59"/>
  </r>
  <r>
    <s v="Catherine Glotzbach"/>
    <n v="22212"/>
    <x v="638"/>
    <d v="2010-09-18T00:00:00"/>
    <x v="11"/>
    <s v="2010"/>
    <n v="1"/>
    <b v="0"/>
    <x v="4"/>
    <n v="19"/>
    <n v="116.22"/>
    <n v="0.01"/>
    <s v="Regular Air"/>
    <n v="26.89"/>
    <n v="5.98"/>
    <n v="1.49"/>
    <s v="Alberta"/>
    <s v="West"/>
    <s v="Home Office"/>
    <s v="Office Supplies"/>
    <x v="2"/>
    <n v="0.39"/>
  </r>
  <r>
    <s v="Adam Shillingsburg"/>
    <n v="23046"/>
    <x v="524"/>
    <d v="2010-10-08T00:00:00"/>
    <x v="0"/>
    <s v="2010"/>
    <n v="2"/>
    <b v="0"/>
    <x v="5"/>
    <n v="33"/>
    <n v="292.75"/>
    <n v="0.08"/>
    <s v="Regular Air"/>
    <n v="93.33"/>
    <n v="8.9499999999999993"/>
    <n v="2.0099999999999998"/>
    <s v="Alberta"/>
    <s v="West"/>
    <s v="Corporate"/>
    <s v="Office Supplies"/>
    <x v="5"/>
    <n v="0.39"/>
  </r>
  <r>
    <s v="Alex Russell"/>
    <n v="23172"/>
    <x v="981"/>
    <d v="2012-04-29T00:00:00"/>
    <x v="8"/>
    <s v="2012"/>
    <n v="5"/>
    <b v="0"/>
    <x v="0"/>
    <n v="13"/>
    <n v="1191.73"/>
    <n v="7.0000000000000007E-2"/>
    <s v="Regular Air"/>
    <n v="147.6"/>
    <n v="96.45"/>
    <n v="13.99"/>
    <s v="Alberta"/>
    <s v="West"/>
    <s v="Home Office"/>
    <s v="Technology"/>
    <x v="16"/>
    <n v="0.38"/>
  </r>
  <r>
    <s v="Catherine Glotzbach"/>
    <n v="23585"/>
    <x v="379"/>
    <d v="2012-11-01T00:00:00"/>
    <x v="6"/>
    <s v="2012"/>
    <n v="1"/>
    <b v="0"/>
    <x v="5"/>
    <n v="44"/>
    <n v="192.78"/>
    <n v="0.06"/>
    <s v="Regular Air"/>
    <n v="4.59"/>
    <n v="4.28"/>
    <n v="1.6"/>
    <s v="Alberta"/>
    <s v="West"/>
    <s v="Home Office"/>
    <s v="Office Supplies"/>
    <x v="12"/>
    <n v="0.57999999999999996"/>
  </r>
  <r>
    <s v="Alyssa Crouse"/>
    <n v="23906"/>
    <x v="583"/>
    <d v="2010-09-21T00:00:00"/>
    <x v="11"/>
    <s v="2010"/>
    <n v="1"/>
    <b v="0"/>
    <x v="5"/>
    <n v="37"/>
    <n v="321.02"/>
    <n v="0.1"/>
    <s v="Express Air"/>
    <n v="-11.88"/>
    <n v="8.67"/>
    <n v="3.5"/>
    <s v="Alberta"/>
    <s v="West"/>
    <s v="Corporate"/>
    <s v="Office Supplies"/>
    <x v="1"/>
    <n v="0.57999999999999996"/>
  </r>
  <r>
    <s v="Becky Pak"/>
    <n v="24583"/>
    <x v="885"/>
    <d v="2011-08-12T00:00:00"/>
    <x v="2"/>
    <s v="2011"/>
    <n v="3"/>
    <b v="0"/>
    <x v="5"/>
    <n v="17"/>
    <n v="42.29"/>
    <n v="0.06"/>
    <s v="Regular Air"/>
    <n v="-85.27"/>
    <n v="2.16"/>
    <n v="6.05"/>
    <s v="Alberta"/>
    <s v="West"/>
    <s v="Corporate"/>
    <s v="Office Supplies"/>
    <x v="2"/>
    <n v="0.37"/>
  </r>
  <r>
    <s v="Sibella Parks"/>
    <n v="25191"/>
    <x v="791"/>
    <d v="2011-03-30T00:00:00"/>
    <x v="4"/>
    <s v="2011"/>
    <n v="0"/>
    <s v="FREE DELIVERY"/>
    <x v="4"/>
    <n v="42"/>
    <n v="4091.152"/>
    <n v="0.05"/>
    <s v="Regular Air"/>
    <n v="1303.92"/>
    <n v="115.99"/>
    <n v="2.5"/>
    <s v="Alberta"/>
    <s v="West"/>
    <s v="Small Business"/>
    <s v="Technology"/>
    <x v="3"/>
    <n v="0.55000000000000004"/>
  </r>
  <r>
    <s v="Alyssa Crouse"/>
    <n v="25603"/>
    <x v="1172"/>
    <d v="2011-03-07T00:00:00"/>
    <x v="4"/>
    <s v="2011"/>
    <n v="2"/>
    <b v="0"/>
    <x v="0"/>
    <n v="23"/>
    <n v="862.64"/>
    <n v="0.04"/>
    <s v="Regular Air"/>
    <n v="122.11"/>
    <n v="35.89"/>
    <n v="14.72"/>
    <s v="Alberta"/>
    <s v="West"/>
    <s v="Corporate"/>
    <s v="Office Supplies"/>
    <x v="8"/>
    <n v="0.4"/>
  </r>
  <r>
    <s v="Brooke Gillingham"/>
    <n v="25861"/>
    <x v="367"/>
    <d v="2012-08-08T00:00:00"/>
    <x v="2"/>
    <s v="2012"/>
    <n v="1"/>
    <b v="0"/>
    <x v="1"/>
    <n v="44"/>
    <n v="23775.56"/>
    <n v="0.03"/>
    <s v="Delivery Truck"/>
    <n v="7080.99"/>
    <n v="535.64"/>
    <n v="14.7"/>
    <s v="Alberta"/>
    <s v="West"/>
    <s v="Small Business"/>
    <s v="Technology"/>
    <x v="16"/>
    <n v="0.59"/>
  </r>
  <r>
    <s v="Tom Boeckenhauer"/>
    <n v="26979"/>
    <x v="677"/>
    <d v="2012-03-30T00:00:00"/>
    <x v="4"/>
    <s v="2012"/>
    <n v="2"/>
    <b v="0"/>
    <x v="4"/>
    <n v="43"/>
    <n v="337.01"/>
    <n v="0.05"/>
    <s v="Regular Air"/>
    <n v="147.19999999999999"/>
    <n v="7.98"/>
    <n v="1.25"/>
    <s v="Alberta"/>
    <s v="West"/>
    <s v="Corporate"/>
    <s v="Office Supplies"/>
    <x v="5"/>
    <n v="0.35"/>
  </r>
  <r>
    <s v="Tom Boeckenhauer"/>
    <n v="26979"/>
    <x v="677"/>
    <d v="2012-03-30T00:00:00"/>
    <x v="4"/>
    <s v="2012"/>
    <n v="2"/>
    <b v="0"/>
    <x v="4"/>
    <n v="50"/>
    <n v="6093.2420000000002"/>
    <n v="0.09"/>
    <s v="Regular Air"/>
    <n v="1174.3800000000001"/>
    <n v="155.99"/>
    <n v="8.08"/>
    <s v="Alberta"/>
    <s v="West"/>
    <s v="Corporate"/>
    <s v="Technology"/>
    <x v="3"/>
    <n v="0.6"/>
  </r>
  <r>
    <s v="Jenna Caffey"/>
    <n v="27746"/>
    <x v="384"/>
    <d v="2010-12-05T00:00:00"/>
    <x v="9"/>
    <s v="2010"/>
    <n v="1"/>
    <b v="0"/>
    <x v="5"/>
    <n v="3"/>
    <n v="87.09"/>
    <n v="0.1"/>
    <s v="Regular Air"/>
    <n v="-42.73"/>
    <n v="29.34"/>
    <n v="7.87"/>
    <s v="Alberta"/>
    <s v="West"/>
    <s v="Consumer"/>
    <s v="Furniture"/>
    <x v="4"/>
    <n v="0.54"/>
  </r>
  <r>
    <s v="Jenna Caffey"/>
    <n v="27746"/>
    <x v="384"/>
    <d v="2010-12-05T00:00:00"/>
    <x v="9"/>
    <s v="2010"/>
    <n v="1"/>
    <b v="0"/>
    <x v="5"/>
    <n v="42"/>
    <n v="196.1"/>
    <n v="7.0000000000000007E-2"/>
    <s v="Regular Air"/>
    <n v="71.650000000000006"/>
    <n v="4.76"/>
    <n v="0.88"/>
    <s v="Alberta"/>
    <s v="West"/>
    <s v="Consumer"/>
    <s v="Office Supplies"/>
    <x v="5"/>
    <n v="0.39"/>
  </r>
  <r>
    <s v="Rose O'Brian"/>
    <n v="27844"/>
    <x v="779"/>
    <d v="2011-07-06T00:00:00"/>
    <x v="1"/>
    <s v="2011"/>
    <n v="7"/>
    <b v="0"/>
    <x v="0"/>
    <n v="1"/>
    <n v="11.08"/>
    <n v="0.09"/>
    <s v="Regular Air"/>
    <n v="-9.69"/>
    <n v="5.8"/>
    <n v="5.59"/>
    <s v="Alberta"/>
    <s v="West"/>
    <s v="Home Office"/>
    <s v="Office Supplies"/>
    <x v="2"/>
    <n v="0.4"/>
  </r>
  <r>
    <s v="Claire Good"/>
    <n v="28097"/>
    <x v="1006"/>
    <d v="2009-05-16T00:00:00"/>
    <x v="7"/>
    <s v="2009"/>
    <n v="3"/>
    <b v="0"/>
    <x v="4"/>
    <n v="43"/>
    <n v="2438.6999999999998"/>
    <n v="0"/>
    <s v="Regular Air"/>
    <n v="-1413.18"/>
    <n v="55.5"/>
    <n v="52.2"/>
    <s v="Alberta"/>
    <s v="West"/>
    <s v="Home Office"/>
    <s v="Furniture"/>
    <x v="4"/>
    <n v="0.72"/>
  </r>
  <r>
    <s v="Brooke Gillingham"/>
    <n v="28262"/>
    <x v="242"/>
    <d v="2011-01-01T00:00:00"/>
    <x v="10"/>
    <s v="2011"/>
    <n v="1"/>
    <b v="0"/>
    <x v="4"/>
    <n v="26"/>
    <n v="299.11"/>
    <n v="0.05"/>
    <s v="Regular Air"/>
    <n v="40.03"/>
    <n v="11.34"/>
    <n v="5.01"/>
    <s v="Alberta"/>
    <s v="West"/>
    <s v="Small Business"/>
    <s v="Office Supplies"/>
    <x v="5"/>
    <n v="0.36"/>
  </r>
  <r>
    <s v="Trudy Bell"/>
    <n v="28519"/>
    <x v="1102"/>
    <d v="2010-06-24T00:00:00"/>
    <x v="3"/>
    <s v="2010"/>
    <n v="2"/>
    <b v="0"/>
    <x v="1"/>
    <n v="4"/>
    <n v="268.71050000000002"/>
    <n v="0.09"/>
    <s v="Regular Air"/>
    <n v="-337.66"/>
    <n v="85.99"/>
    <n v="0.99"/>
    <s v="Alberta"/>
    <s v="West"/>
    <s v="Consumer"/>
    <s v="Technology"/>
    <x v="3"/>
    <n v="0.55000000000000004"/>
  </r>
  <r>
    <s v="Valerie Takahito"/>
    <n v="29058"/>
    <x v="974"/>
    <d v="2010-01-05T00:00:00"/>
    <x v="10"/>
    <s v="2010"/>
    <n v="2"/>
    <b v="0"/>
    <x v="1"/>
    <n v="33"/>
    <n v="28389.14"/>
    <n v="7.0000000000000007E-2"/>
    <s v="Delivery Truck"/>
    <n v="7132.18"/>
    <n v="880.98"/>
    <n v="44.55"/>
    <s v="Alberta"/>
    <s v="West"/>
    <s v="Consumer"/>
    <s v="Furniture"/>
    <x v="9"/>
    <n v="0.62"/>
  </r>
  <r>
    <s v="Rick Wilson"/>
    <n v="29187"/>
    <x v="895"/>
    <d v="2009-08-04T00:00:00"/>
    <x v="2"/>
    <s v="2009"/>
    <n v="4"/>
    <b v="0"/>
    <x v="0"/>
    <n v="5"/>
    <n v="142.30000000000001"/>
    <n v="0.03"/>
    <s v="Regular Air"/>
    <n v="-24.18"/>
    <n v="24.92"/>
    <n v="12.98"/>
    <s v="Alberta"/>
    <s v="West"/>
    <s v="Consumer"/>
    <s v="Office Supplies"/>
    <x v="2"/>
    <n v="0.39"/>
  </r>
  <r>
    <s v="Rick Wilson"/>
    <n v="29187"/>
    <x v="895"/>
    <d v="2009-08-04T00:00:00"/>
    <x v="2"/>
    <s v="2009"/>
    <n v="4"/>
    <b v="0"/>
    <x v="0"/>
    <n v="8"/>
    <n v="21.93"/>
    <n v="0.09"/>
    <s v="Regular Air"/>
    <n v="-37.79"/>
    <n v="2.16"/>
    <n v="6.05"/>
    <s v="Alberta"/>
    <s v="West"/>
    <s v="Consumer"/>
    <s v="Office Supplies"/>
    <x v="2"/>
    <n v="0.37"/>
  </r>
  <r>
    <s v="Rick Wilson"/>
    <n v="29187"/>
    <x v="895"/>
    <d v="2009-08-07T00:00:00"/>
    <x v="2"/>
    <s v="2009"/>
    <n v="7"/>
    <b v="0"/>
    <x v="0"/>
    <n v="35"/>
    <n v="26095.13"/>
    <n v="0.03"/>
    <s v="Delivery Truck"/>
    <n v="12606.81"/>
    <n v="808.49"/>
    <n v="55.3"/>
    <s v="Alberta"/>
    <s v="West"/>
    <s v="Consumer"/>
    <s v="Technology"/>
    <x v="16"/>
    <n v="0.4"/>
  </r>
  <r>
    <s v="Rick Wilson"/>
    <n v="29187"/>
    <x v="895"/>
    <d v="2009-08-07T00:00:00"/>
    <x v="2"/>
    <s v="2009"/>
    <n v="7"/>
    <b v="0"/>
    <x v="0"/>
    <n v="10"/>
    <n v="75.58"/>
    <n v="0"/>
    <s v="Regular Air"/>
    <n v="-43.26"/>
    <n v="6.48"/>
    <n v="8.19"/>
    <s v="Alberta"/>
    <s v="West"/>
    <s v="Consumer"/>
    <s v="Office Supplies"/>
    <x v="5"/>
    <n v="0.37"/>
  </r>
  <r>
    <s v="Rick Wilson"/>
    <n v="29187"/>
    <x v="895"/>
    <d v="2009-08-04T00:00:00"/>
    <x v="2"/>
    <s v="2009"/>
    <n v="4"/>
    <b v="0"/>
    <x v="0"/>
    <n v="42"/>
    <n v="477.53"/>
    <n v="0.03"/>
    <s v="Regular Air"/>
    <n v="51.17"/>
    <n v="10.98"/>
    <n v="3.37"/>
    <s v="Alberta"/>
    <s v="West"/>
    <s v="Consumer"/>
    <s v="Office Supplies"/>
    <x v="15"/>
    <n v="0.56999999999999995"/>
  </r>
  <r>
    <s v="Becky Pak"/>
    <n v="29317"/>
    <x v="641"/>
    <d v="2011-10-04T00:00:00"/>
    <x v="0"/>
    <s v="2011"/>
    <n v="2"/>
    <b v="0"/>
    <x v="3"/>
    <n v="40"/>
    <n v="7789.63"/>
    <n v="0.08"/>
    <s v="Delivery Truck"/>
    <n v="1774.53"/>
    <n v="200.98"/>
    <n v="23.76"/>
    <s v="Alberta"/>
    <s v="West"/>
    <s v="Corporate"/>
    <s v="Furniture"/>
    <x v="14"/>
    <n v="0.57999999999999996"/>
  </r>
  <r>
    <s v="Becky Pak"/>
    <n v="29317"/>
    <x v="641"/>
    <d v="2011-10-03T00:00:00"/>
    <x v="0"/>
    <s v="2011"/>
    <n v="1"/>
    <b v="0"/>
    <x v="3"/>
    <n v="20"/>
    <n v="15703.82"/>
    <n v="0.06"/>
    <s v="Delivery Truck"/>
    <n v="3055.72"/>
    <n v="810.98"/>
    <n v="16.059999999999999"/>
    <s v="Alberta"/>
    <s v="West"/>
    <s v="Corporate"/>
    <s v="Technology"/>
    <x v="16"/>
    <n v="0.56000000000000005"/>
  </r>
  <r>
    <s v="Becky Pak"/>
    <n v="29317"/>
    <x v="641"/>
    <d v="2011-10-02T00:00:00"/>
    <x v="0"/>
    <s v="2011"/>
    <n v="0"/>
    <s v="FREE DELIVERY"/>
    <x v="3"/>
    <n v="31"/>
    <n v="140.69"/>
    <n v="0.06"/>
    <s v="Regular Air"/>
    <n v="-14.54"/>
    <n v="4.71"/>
    <n v="0.7"/>
    <s v="Alberta"/>
    <s v="West"/>
    <s v="Corporate"/>
    <s v="Office Supplies"/>
    <x v="6"/>
    <n v="0.85"/>
  </r>
  <r>
    <s v="Adam Shillingsburg"/>
    <n v="29988"/>
    <x v="686"/>
    <d v="2009-06-14T00:00:00"/>
    <x v="3"/>
    <s v="2009"/>
    <n v="2"/>
    <b v="0"/>
    <x v="1"/>
    <n v="12"/>
    <n v="5177.3999999999996"/>
    <n v="0.06"/>
    <s v="Delivery Truck"/>
    <n v="287.5"/>
    <n v="449.99"/>
    <n v="49"/>
    <s v="Alberta"/>
    <s v="West"/>
    <s v="Corporate"/>
    <s v="Technology"/>
    <x v="13"/>
    <n v="0.38"/>
  </r>
  <r>
    <s v="Catherine Glotzbach"/>
    <n v="30051"/>
    <x v="484"/>
    <d v="2012-03-21T00:00:00"/>
    <x v="4"/>
    <s v="2012"/>
    <n v="1"/>
    <b v="0"/>
    <x v="3"/>
    <n v="42"/>
    <n v="243.06"/>
    <n v="0.02"/>
    <s v="Regular Air"/>
    <n v="-1.57"/>
    <n v="5.85"/>
    <n v="2.27"/>
    <s v="Alberta"/>
    <s v="West"/>
    <s v="Home Office"/>
    <s v="Office Supplies"/>
    <x v="12"/>
    <n v="0.56000000000000005"/>
  </r>
  <r>
    <s v="Sibella Parks"/>
    <n v="30211"/>
    <x v="222"/>
    <d v="2010-06-08T00:00:00"/>
    <x v="3"/>
    <s v="2010"/>
    <n v="1"/>
    <b v="0"/>
    <x v="4"/>
    <n v="19"/>
    <n v="141.96"/>
    <n v="0.05"/>
    <s v="Regular Air"/>
    <n v="38.43"/>
    <n v="7.4"/>
    <n v="1.71"/>
    <s v="Alberta"/>
    <s v="West"/>
    <s v="Small Business"/>
    <s v="Office Supplies"/>
    <x v="5"/>
    <n v="0.4"/>
  </r>
  <r>
    <s v="Tom Boeckenhauer"/>
    <n v="30401"/>
    <x v="814"/>
    <d v="2012-10-20T00:00:00"/>
    <x v="0"/>
    <s v="2012"/>
    <n v="2"/>
    <b v="0"/>
    <x v="4"/>
    <n v="39"/>
    <n v="239.4"/>
    <n v="7.0000000000000007E-2"/>
    <s v="Regular Air"/>
    <n v="-57.37"/>
    <n v="5.98"/>
    <n v="5.15"/>
    <s v="Alberta"/>
    <s v="West"/>
    <s v="Corporate"/>
    <s v="Office Supplies"/>
    <x v="5"/>
    <n v="0.36"/>
  </r>
  <r>
    <s v="Claire Good"/>
    <n v="30757"/>
    <x v="1159"/>
    <d v="2010-12-26T00:00:00"/>
    <x v="9"/>
    <s v="2010"/>
    <n v="0"/>
    <s v="FREE DELIVERY"/>
    <x v="4"/>
    <n v="5"/>
    <n v="21.32"/>
    <n v="0.08"/>
    <s v="Express Air"/>
    <n v="2.2000000000000002"/>
    <n v="3.38"/>
    <n v="0.85"/>
    <s v="Alberta"/>
    <s v="West"/>
    <s v="Home Office"/>
    <s v="Office Supplies"/>
    <x v="12"/>
    <n v="0.48"/>
  </r>
  <r>
    <s v="Claire Good"/>
    <n v="30757"/>
    <x v="1159"/>
    <d v="2010-12-27T00:00:00"/>
    <x v="9"/>
    <s v="2010"/>
    <n v="1"/>
    <b v="0"/>
    <x v="4"/>
    <n v="42"/>
    <n v="457.51"/>
    <n v="0.1"/>
    <s v="Regular Air"/>
    <n v="-183.75"/>
    <n v="11.66"/>
    <n v="7.95"/>
    <s v="Alberta"/>
    <s v="West"/>
    <s v="Home Office"/>
    <s v="Office Supplies"/>
    <x v="12"/>
    <n v="0.57999999999999996"/>
  </r>
  <r>
    <s v="Frank Olsen"/>
    <n v="31237"/>
    <x v="1363"/>
    <d v="2011-07-29T00:00:00"/>
    <x v="1"/>
    <s v="2011"/>
    <n v="0"/>
    <s v="FREE DELIVERY"/>
    <x v="3"/>
    <n v="13"/>
    <n v="589.78"/>
    <n v="0"/>
    <s v="Regular Air"/>
    <n v="225.26"/>
    <n v="42.8"/>
    <n v="2.99"/>
    <s v="Alberta"/>
    <s v="West"/>
    <s v="Small Business"/>
    <s v="Office Supplies"/>
    <x v="2"/>
    <n v="0.36"/>
  </r>
  <r>
    <s v="Brooke Gillingham"/>
    <n v="32192"/>
    <x v="1213"/>
    <d v="2012-02-18T00:00:00"/>
    <x v="5"/>
    <s v="2012"/>
    <n v="0"/>
    <s v="FREE DELIVERY"/>
    <x v="3"/>
    <n v="4"/>
    <n v="159.256"/>
    <n v="0.03"/>
    <s v="Regular Air"/>
    <n v="-171.17"/>
    <n v="45.99"/>
    <n v="2.5"/>
    <s v="Alberta"/>
    <s v="West"/>
    <s v="Small Business"/>
    <s v="Technology"/>
    <x v="3"/>
    <n v="0.56000000000000005"/>
  </r>
  <r>
    <s v="Frank Olsen"/>
    <n v="33568"/>
    <x v="42"/>
    <d v="2012-07-22T00:00:00"/>
    <x v="1"/>
    <s v="2012"/>
    <n v="1"/>
    <b v="0"/>
    <x v="4"/>
    <n v="10"/>
    <n v="628.73"/>
    <n v="0.02"/>
    <s v="Regular Air"/>
    <n v="-181.87"/>
    <n v="55.5"/>
    <n v="52.2"/>
    <s v="Alberta"/>
    <s v="West"/>
    <s v="Small Business"/>
    <s v="Furniture"/>
    <x v="4"/>
    <n v="0.72"/>
  </r>
  <r>
    <s v="Frank Olsen"/>
    <n v="33568"/>
    <x v="42"/>
    <d v="2012-07-22T00:00:00"/>
    <x v="1"/>
    <s v="2012"/>
    <n v="1"/>
    <b v="0"/>
    <x v="4"/>
    <n v="23"/>
    <n v="385.81"/>
    <n v="0.01"/>
    <s v="Express Air"/>
    <n v="7.35"/>
    <n v="15.51"/>
    <n v="5.8"/>
    <s v="Alberta"/>
    <s v="West"/>
    <s v="Small Business"/>
    <s v="Office Supplies"/>
    <x v="0"/>
    <n v="0.6"/>
  </r>
  <r>
    <s v="Brooke Gillingham"/>
    <n v="33634"/>
    <x v="1379"/>
    <d v="2010-09-02T00:00:00"/>
    <x v="11"/>
    <s v="2010"/>
    <n v="2"/>
    <b v="0"/>
    <x v="3"/>
    <n v="40"/>
    <n v="271.33999999999997"/>
    <n v="0.05"/>
    <s v="Regular Air"/>
    <n v="-151.91999999999999"/>
    <n v="6.48"/>
    <n v="7.86"/>
    <s v="Alberta"/>
    <s v="West"/>
    <s v="Small Business"/>
    <s v="Office Supplies"/>
    <x v="5"/>
    <n v="0.37"/>
  </r>
  <r>
    <s v="Catherine Glotzbach"/>
    <n v="33925"/>
    <x v="788"/>
    <d v="2011-05-07T00:00:00"/>
    <x v="7"/>
    <s v="2011"/>
    <n v="4"/>
    <b v="0"/>
    <x v="0"/>
    <n v="47"/>
    <n v="1488.86"/>
    <n v="0.03"/>
    <s v="Regular Air"/>
    <n v="-95.05"/>
    <n v="30.98"/>
    <n v="19.989999999999998"/>
    <s v="Alberta"/>
    <s v="West"/>
    <s v="Home Office"/>
    <s v="Office Supplies"/>
    <x v="5"/>
    <n v="0.4"/>
  </r>
  <r>
    <s v="Sonia Cooley"/>
    <n v="34338"/>
    <x v="1014"/>
    <d v="2010-07-05T00:00:00"/>
    <x v="1"/>
    <s v="2010"/>
    <n v="5"/>
    <b v="0"/>
    <x v="0"/>
    <n v="26"/>
    <n v="1050.1600000000001"/>
    <n v="0.04"/>
    <s v="Express Air"/>
    <n v="265.08999999999997"/>
    <n v="38.76"/>
    <n v="13.26"/>
    <s v="Alberta"/>
    <s v="West"/>
    <s v="Corporate"/>
    <s v="Office Supplies"/>
    <x v="5"/>
    <n v="0.36"/>
  </r>
  <r>
    <s v="Frank Olsen"/>
    <n v="34374"/>
    <x v="1217"/>
    <d v="2009-07-07T00:00:00"/>
    <x v="1"/>
    <s v="2009"/>
    <n v="7"/>
    <b v="0"/>
    <x v="0"/>
    <n v="42"/>
    <n v="344.57"/>
    <n v="0.04"/>
    <s v="Regular Air"/>
    <n v="37.409999999999997"/>
    <n v="8.33"/>
    <n v="1.99"/>
    <s v="Alberta"/>
    <s v="West"/>
    <s v="Small Business"/>
    <s v="Technology"/>
    <x v="7"/>
    <n v="0.52"/>
  </r>
  <r>
    <s v="Valerie Takahito"/>
    <n v="34565"/>
    <x v="232"/>
    <d v="2009-07-14T00:00:00"/>
    <x v="1"/>
    <s v="2009"/>
    <n v="1"/>
    <b v="0"/>
    <x v="4"/>
    <n v="47"/>
    <n v="4815.8620000000001"/>
    <n v="0.08"/>
    <s v="Regular Air"/>
    <n v="1316.79"/>
    <n v="125.99"/>
    <n v="4.2"/>
    <s v="Alberta"/>
    <s v="West"/>
    <s v="Consumer"/>
    <s v="Technology"/>
    <x v="3"/>
    <n v="0.56999999999999995"/>
  </r>
  <r>
    <s v="Catherine Glotzbach"/>
    <n v="34948"/>
    <x v="1230"/>
    <d v="2010-01-12T00:00:00"/>
    <x v="10"/>
    <s v="2010"/>
    <n v="0"/>
    <s v="FREE DELIVERY"/>
    <x v="5"/>
    <n v="15"/>
    <n v="1057.06"/>
    <n v="0.08"/>
    <s v="Delivery Truck"/>
    <n v="-403.74"/>
    <n v="68.81"/>
    <n v="60"/>
    <s v="Alberta"/>
    <s v="West"/>
    <s v="Home Office"/>
    <s v="Office Supplies"/>
    <x v="1"/>
    <n v="0.41"/>
  </r>
  <r>
    <s v="Rick Wilson"/>
    <n v="35652"/>
    <x v="106"/>
    <d v="2010-09-23T00:00:00"/>
    <x v="11"/>
    <s v="2010"/>
    <n v="2"/>
    <b v="0"/>
    <x v="0"/>
    <n v="21"/>
    <n v="2251.56"/>
    <n v="0.01"/>
    <s v="Delivery Truck"/>
    <n v="226.63"/>
    <n v="100.98"/>
    <n v="26.22"/>
    <s v="Alberta"/>
    <s v="West"/>
    <s v="Corporate"/>
    <s v="Furniture"/>
    <x v="9"/>
    <n v="0.6"/>
  </r>
  <r>
    <s v="Alex Russell"/>
    <n v="36038"/>
    <x v="707"/>
    <d v="2012-08-18T00:00:00"/>
    <x v="2"/>
    <s v="2012"/>
    <n v="2"/>
    <b v="0"/>
    <x v="1"/>
    <n v="26"/>
    <n v="95.26"/>
    <n v="0.02"/>
    <s v="Regular Air"/>
    <n v="-89.06"/>
    <n v="3.28"/>
    <n v="5"/>
    <s v="Alberta"/>
    <s v="West"/>
    <s v="Home Office"/>
    <s v="Office Supplies"/>
    <x v="12"/>
    <n v="0.56000000000000005"/>
  </r>
  <r>
    <s v="Brooke Gillingham"/>
    <n v="36934"/>
    <x v="380"/>
    <d v="2009-12-24T00:00:00"/>
    <x v="9"/>
    <s v="2009"/>
    <n v="2"/>
    <b v="0"/>
    <x v="4"/>
    <n v="7"/>
    <n v="1120.8599999999999"/>
    <n v="0.02"/>
    <s v="Express Air"/>
    <n v="17.399999999999999"/>
    <n v="150.97999999999999"/>
    <n v="13.99"/>
    <s v="Alberta"/>
    <s v="West"/>
    <s v="Small Business"/>
    <s v="Technology"/>
    <x v="16"/>
    <n v="0.38"/>
  </r>
  <r>
    <s v="Brooke Gillingham"/>
    <n v="36934"/>
    <x v="380"/>
    <d v="2009-12-24T00:00:00"/>
    <x v="9"/>
    <s v="2009"/>
    <n v="2"/>
    <b v="0"/>
    <x v="4"/>
    <n v="2"/>
    <n v="11.51"/>
    <n v="0.1"/>
    <s v="Regular Air"/>
    <n v="-5.16"/>
    <n v="5.43"/>
    <n v="0.95"/>
    <s v="Alberta"/>
    <s v="West"/>
    <s v="Small Business"/>
    <s v="Office Supplies"/>
    <x v="5"/>
    <n v="0.36"/>
  </r>
  <r>
    <s v="Brooke Gillingham"/>
    <n v="36934"/>
    <x v="380"/>
    <d v="2009-12-23T00:00:00"/>
    <x v="9"/>
    <s v="2009"/>
    <n v="1"/>
    <b v="0"/>
    <x v="4"/>
    <n v="45"/>
    <n v="6668.8559999999998"/>
    <n v="0.01"/>
    <s v="Delivery Truck"/>
    <n v="871.97"/>
    <n v="179.29"/>
    <n v="29.21"/>
    <s v="Alberta"/>
    <s v="West"/>
    <s v="Small Business"/>
    <s v="Furniture"/>
    <x v="10"/>
    <n v="0.74"/>
  </r>
  <r>
    <s v="Rick Wilson"/>
    <n v="37440"/>
    <x v="539"/>
    <d v="2010-06-24T00:00:00"/>
    <x v="3"/>
    <s v="2010"/>
    <n v="1"/>
    <b v="0"/>
    <x v="3"/>
    <n v="39"/>
    <n v="8407.08"/>
    <n v="0.04"/>
    <s v="Delivery Truck"/>
    <n v="629.4"/>
    <n v="208.16"/>
    <n v="68.02"/>
    <s v="Alberta"/>
    <s v="West"/>
    <s v="Corporate"/>
    <s v="Office Supplies"/>
    <x v="1"/>
    <n v="0.57999999999999996"/>
  </r>
  <r>
    <s v="Adam Shillingsburg"/>
    <n v="37542"/>
    <x v="1333"/>
    <d v="2009-07-22T00:00:00"/>
    <x v="1"/>
    <s v="2009"/>
    <n v="2"/>
    <b v="0"/>
    <x v="4"/>
    <n v="26"/>
    <n v="2546.5234999999998"/>
    <n v="0.09"/>
    <s v="Express Air"/>
    <n v="210"/>
    <n v="125.99"/>
    <n v="7.69"/>
    <s v="Alberta"/>
    <s v="West"/>
    <s v="Corporate"/>
    <s v="Technology"/>
    <x v="3"/>
    <n v="0.59"/>
  </r>
  <r>
    <s v="Erica Hackney"/>
    <n v="38146"/>
    <x v="383"/>
    <d v="2011-12-11T00:00:00"/>
    <x v="9"/>
    <s v="2011"/>
    <n v="4"/>
    <b v="0"/>
    <x v="0"/>
    <n v="45"/>
    <n v="341.39"/>
    <n v="0.03"/>
    <s v="Regular Air"/>
    <n v="-82.95"/>
    <n v="7.68"/>
    <n v="6.16"/>
    <s v="Alberta"/>
    <s v="West"/>
    <s v="Small Business"/>
    <s v="Office Supplies"/>
    <x v="2"/>
    <n v="0.35"/>
  </r>
  <r>
    <s v="Sibella Parks"/>
    <n v="38178"/>
    <x v="903"/>
    <d v="2012-08-30T00:00:00"/>
    <x v="2"/>
    <s v="2012"/>
    <n v="1"/>
    <b v="0"/>
    <x v="4"/>
    <n v="32"/>
    <n v="153.97999999999999"/>
    <n v="0.02"/>
    <s v="Regular Air"/>
    <n v="71.599999999999994"/>
    <n v="4.91"/>
    <n v="0.5"/>
    <s v="Alberta"/>
    <s v="West"/>
    <s v="Small Business"/>
    <s v="Office Supplies"/>
    <x v="11"/>
    <n v="0.36"/>
  </r>
  <r>
    <s v="Tom Boeckenhauer"/>
    <n v="38279"/>
    <x v="829"/>
    <d v="2012-05-01T00:00:00"/>
    <x v="7"/>
    <s v="2012"/>
    <n v="2"/>
    <b v="0"/>
    <x v="4"/>
    <n v="1"/>
    <n v="11.64"/>
    <n v="0.05"/>
    <s v="Regular Air"/>
    <n v="-10.73"/>
    <n v="7.59"/>
    <n v="4"/>
    <s v="Alberta"/>
    <s v="West"/>
    <s v="Corporate"/>
    <s v="Furniture"/>
    <x v="4"/>
    <n v="0.42"/>
  </r>
  <r>
    <s v="Trudy Bell"/>
    <n v="38787"/>
    <x v="1293"/>
    <d v="2011-08-05T00:00:00"/>
    <x v="2"/>
    <s v="2011"/>
    <n v="0"/>
    <s v="FREE DELIVERY"/>
    <x v="0"/>
    <n v="22"/>
    <n v="79.040000000000006"/>
    <n v="0.05"/>
    <s v="Regular Air"/>
    <n v="-77.930000000000007"/>
    <n v="3.28"/>
    <n v="5"/>
    <s v="Alberta"/>
    <s v="West"/>
    <s v="Consumer"/>
    <s v="Office Supplies"/>
    <x v="12"/>
    <n v="0.56000000000000005"/>
  </r>
  <r>
    <s v="Alyssa Crouse"/>
    <n v="38791"/>
    <x v="835"/>
    <d v="2010-03-21T00:00:00"/>
    <x v="4"/>
    <s v="2010"/>
    <n v="7"/>
    <b v="0"/>
    <x v="0"/>
    <n v="24"/>
    <n v="1457.712"/>
    <n v="0.03"/>
    <s v="Delivery Truck"/>
    <n v="-1565.89"/>
    <n v="70.89"/>
    <n v="89.3"/>
    <s v="Alberta"/>
    <s v="West"/>
    <s v="Home Office"/>
    <s v="Furniture"/>
    <x v="10"/>
    <n v="0.69"/>
  </r>
  <r>
    <s v="Valerie Takahito"/>
    <n v="38817"/>
    <x v="399"/>
    <d v="2012-05-21T00:00:00"/>
    <x v="7"/>
    <s v="2012"/>
    <n v="1"/>
    <b v="0"/>
    <x v="3"/>
    <n v="1"/>
    <n v="9.6999999999999993"/>
    <n v="0.02"/>
    <s v="Regular Air"/>
    <n v="-18.03"/>
    <n v="4.9800000000000004"/>
    <n v="4.62"/>
    <s v="Alberta"/>
    <s v="West"/>
    <s v="Consumer"/>
    <s v="Technology"/>
    <x v="7"/>
    <n v="0.64"/>
  </r>
  <r>
    <s v="Trudy Bell"/>
    <n v="38887"/>
    <x v="1398"/>
    <d v="2009-10-25T00:00:00"/>
    <x v="0"/>
    <s v="2009"/>
    <n v="1"/>
    <b v="0"/>
    <x v="5"/>
    <n v="25"/>
    <n v="378.9"/>
    <n v="0.02"/>
    <s v="Regular Air"/>
    <n v="28.46"/>
    <n v="14.45"/>
    <n v="7.17"/>
    <s v="Alberta"/>
    <s v="West"/>
    <s v="Consumer"/>
    <s v="Office Supplies"/>
    <x v="2"/>
    <n v="0.38"/>
  </r>
  <r>
    <s v="Trudy Bell"/>
    <n v="38887"/>
    <x v="1398"/>
    <d v="2009-10-26T00:00:00"/>
    <x v="0"/>
    <s v="2009"/>
    <n v="2"/>
    <b v="0"/>
    <x v="5"/>
    <n v="50"/>
    <n v="264.05"/>
    <n v="7.0000000000000007E-2"/>
    <s v="Regular Air"/>
    <n v="25.05"/>
    <n v="5.58"/>
    <n v="1.99"/>
    <s v="Alberta"/>
    <s v="West"/>
    <s v="Consumer"/>
    <s v="Office Supplies"/>
    <x v="12"/>
    <n v="0.46"/>
  </r>
  <r>
    <s v="Alyssa Crouse"/>
    <n v="38914"/>
    <x v="629"/>
    <d v="2012-05-31T00:00:00"/>
    <x v="7"/>
    <s v="2012"/>
    <n v="1"/>
    <b v="0"/>
    <x v="4"/>
    <n v="43"/>
    <n v="447.12"/>
    <n v="0.08"/>
    <s v="Regular Air"/>
    <n v="-14.27"/>
    <n v="10.64"/>
    <n v="5.16"/>
    <s v="Alberta"/>
    <s v="West"/>
    <s v="Corporate"/>
    <s v="Furniture"/>
    <x v="4"/>
    <n v="0.56999999999999995"/>
  </r>
  <r>
    <s v="Adam Shillingsburg"/>
    <n v="39072"/>
    <x v="545"/>
    <d v="2009-02-23T00:00:00"/>
    <x v="5"/>
    <s v="2009"/>
    <n v="1"/>
    <b v="0"/>
    <x v="1"/>
    <n v="50"/>
    <n v="1633.37"/>
    <n v="0.08"/>
    <s v="Regular Air"/>
    <n v="144.69"/>
    <n v="34.99"/>
    <n v="7.73"/>
    <s v="Alberta"/>
    <s v="West"/>
    <s v="Corporate"/>
    <s v="Office Supplies"/>
    <x v="12"/>
    <n v="0.59"/>
  </r>
  <r>
    <s v="Valerie Takahito"/>
    <n v="39652"/>
    <x v="53"/>
    <d v="2012-05-06T00:00:00"/>
    <x v="7"/>
    <s v="2012"/>
    <n v="2"/>
    <b v="0"/>
    <x v="0"/>
    <n v="5"/>
    <n v="14.61"/>
    <n v="0.03"/>
    <s v="Regular Air"/>
    <n v="1.17"/>
    <n v="2.88"/>
    <n v="0.5"/>
    <s v="Alberta"/>
    <s v="West"/>
    <s v="Consumer"/>
    <s v="Office Supplies"/>
    <x v="11"/>
    <n v="0.36"/>
  </r>
  <r>
    <s v="Valerie Takahito"/>
    <n v="39652"/>
    <x v="53"/>
    <d v="2012-05-09T00:00:00"/>
    <x v="7"/>
    <s v="2012"/>
    <n v="5"/>
    <b v="0"/>
    <x v="0"/>
    <n v="4"/>
    <n v="665.76250000000005"/>
    <n v="0.03"/>
    <s v="Regular Air"/>
    <n v="-773.34"/>
    <n v="195.99"/>
    <n v="8.99"/>
    <s v="Alberta"/>
    <s v="West"/>
    <s v="Consumer"/>
    <s v="Technology"/>
    <x v="3"/>
    <n v="0.6"/>
  </r>
  <r>
    <s v="Adam Shillingsburg"/>
    <n v="39750"/>
    <x v="369"/>
    <d v="2009-03-28T00:00:00"/>
    <x v="4"/>
    <s v="2009"/>
    <n v="1"/>
    <b v="0"/>
    <x v="1"/>
    <n v="7"/>
    <n v="140.59"/>
    <n v="0.01"/>
    <s v="Regular Air"/>
    <n v="-35.880000000000003"/>
    <n v="17.98"/>
    <n v="8.51"/>
    <s v="Alberta"/>
    <s v="West"/>
    <s v="Corporate"/>
    <s v="Technology"/>
    <x v="16"/>
    <n v="0.4"/>
  </r>
  <r>
    <s v="Adam Shillingsburg"/>
    <n v="40006"/>
    <x v="1035"/>
    <d v="2009-06-17T00:00:00"/>
    <x v="3"/>
    <s v="2009"/>
    <n v="2"/>
    <b v="0"/>
    <x v="3"/>
    <n v="35"/>
    <n v="157.99"/>
    <n v="0.03"/>
    <s v="Regular Air"/>
    <n v="-105.55"/>
    <n v="4.24"/>
    <n v="5.41"/>
    <s v="Alberta"/>
    <s v="West"/>
    <s v="Corporate"/>
    <s v="Office Supplies"/>
    <x v="2"/>
    <n v="0.35"/>
  </r>
  <r>
    <s v="Adam Shillingsburg"/>
    <n v="40006"/>
    <x v="1035"/>
    <d v="2009-06-16T00:00:00"/>
    <x v="3"/>
    <s v="2009"/>
    <n v="1"/>
    <b v="0"/>
    <x v="3"/>
    <n v="48"/>
    <n v="141.59"/>
    <n v="0.04"/>
    <s v="Regular Air"/>
    <n v="20.260000000000002"/>
    <n v="2.94"/>
    <n v="0.7"/>
    <s v="Alberta"/>
    <s v="West"/>
    <s v="Corporate"/>
    <s v="Office Supplies"/>
    <x v="12"/>
    <n v="0.57999999999999996"/>
  </r>
  <r>
    <s v="Cassandra Brandow"/>
    <n v="40770"/>
    <x v="480"/>
    <d v="2011-04-21T00:00:00"/>
    <x v="8"/>
    <s v="2011"/>
    <n v="5"/>
    <b v="0"/>
    <x v="0"/>
    <n v="19"/>
    <n v="217.69"/>
    <n v="0.09"/>
    <s v="Regular Air"/>
    <n v="-11.66"/>
    <n v="11.33"/>
    <n v="6.12"/>
    <s v="Alberta"/>
    <s v="West"/>
    <s v="Home Office"/>
    <s v="Office Supplies"/>
    <x v="1"/>
    <n v="0.42"/>
  </r>
  <r>
    <s v="Jenna Caffey"/>
    <n v="40933"/>
    <x v="1132"/>
    <d v="2012-05-28T00:00:00"/>
    <x v="7"/>
    <s v="2012"/>
    <n v="1"/>
    <b v="0"/>
    <x v="1"/>
    <n v="37"/>
    <n v="95.43"/>
    <n v="0.06"/>
    <s v="Regular Air"/>
    <n v="-103.96"/>
    <n v="2.52"/>
    <n v="4.28"/>
    <s v="Alberta"/>
    <s v="West"/>
    <s v="Consumer"/>
    <s v="Office Supplies"/>
    <x v="12"/>
    <n v="0.44"/>
  </r>
  <r>
    <s v="Catherine Glotzbach"/>
    <n v="42370"/>
    <x v="1253"/>
    <d v="2011-11-23T00:00:00"/>
    <x v="6"/>
    <s v="2011"/>
    <n v="2"/>
    <b v="0"/>
    <x v="1"/>
    <n v="33"/>
    <n v="125.27"/>
    <n v="7.0000000000000007E-2"/>
    <s v="Regular Air"/>
    <n v="-105.83"/>
    <n v="3.81"/>
    <n v="4.83"/>
    <s v="Alberta"/>
    <s v="West"/>
    <s v="Home Office"/>
    <s v="Office Supplies"/>
    <x v="2"/>
    <n v="0.4"/>
  </r>
  <r>
    <s v="Becky Pak"/>
    <n v="42436"/>
    <x v="248"/>
    <d v="2012-08-10T00:00:00"/>
    <x v="2"/>
    <s v="2012"/>
    <n v="1"/>
    <b v="0"/>
    <x v="5"/>
    <n v="30"/>
    <n v="10994.74"/>
    <n v="0.09"/>
    <s v="Delivery Truck"/>
    <n v="3612.58"/>
    <n v="400.97"/>
    <n v="48.26"/>
    <s v="Alberta"/>
    <s v="West"/>
    <s v="Corporate"/>
    <s v="Technology"/>
    <x v="16"/>
    <n v="0.36"/>
  </r>
  <r>
    <s v="Sonia Cooley"/>
    <n v="42855"/>
    <x v="32"/>
    <d v="2011-07-10T00:00:00"/>
    <x v="1"/>
    <s v="2011"/>
    <n v="2"/>
    <b v="0"/>
    <x v="3"/>
    <n v="17"/>
    <n v="135.38"/>
    <n v="0.05"/>
    <s v="Regular Air"/>
    <n v="-71.12"/>
    <n v="7.98"/>
    <n v="6.5"/>
    <s v="Alberta"/>
    <s v="West"/>
    <s v="Corporate"/>
    <s v="Office Supplies"/>
    <x v="0"/>
    <n v="0.59"/>
  </r>
  <r>
    <s v="Tom Boeckenhauer"/>
    <n v="43686"/>
    <x v="700"/>
    <d v="2011-05-08T00:00:00"/>
    <x v="7"/>
    <s v="2011"/>
    <n v="1"/>
    <b v="0"/>
    <x v="4"/>
    <n v="16"/>
    <n v="1313.64"/>
    <n v="0.05"/>
    <s v="Regular Air"/>
    <n v="284.83999999999997"/>
    <n v="83.1"/>
    <n v="6.13"/>
    <s v="Alberta"/>
    <s v="West"/>
    <s v="Corporate"/>
    <s v="Technology"/>
    <x v="7"/>
    <n v="0.45"/>
  </r>
  <r>
    <s v="Alex Russell"/>
    <n v="44295"/>
    <x v="1175"/>
    <d v="2010-01-25T00:00:00"/>
    <x v="10"/>
    <s v="2010"/>
    <n v="2"/>
    <b v="0"/>
    <x v="4"/>
    <n v="47"/>
    <n v="4524.9070000000002"/>
    <n v="7.0000000000000007E-2"/>
    <s v="Regular Air"/>
    <n v="1464.87"/>
    <n v="115.99"/>
    <n v="2.5"/>
    <s v="Alberta"/>
    <s v="West"/>
    <s v="Home Office"/>
    <s v="Technology"/>
    <x v="3"/>
    <n v="0.55000000000000004"/>
  </r>
  <r>
    <s v="Sonia Cooley"/>
    <n v="44869"/>
    <x v="348"/>
    <d v="2012-08-24T00:00:00"/>
    <x v="2"/>
    <s v="2012"/>
    <n v="2"/>
    <b v="0"/>
    <x v="4"/>
    <n v="43"/>
    <n v="283.18"/>
    <n v="0.03"/>
    <s v="Regular Air"/>
    <n v="-154.94999999999999"/>
    <n v="6.48"/>
    <n v="7.49"/>
    <s v="Alberta"/>
    <s v="West"/>
    <s v="Corporate"/>
    <s v="Office Supplies"/>
    <x v="5"/>
    <n v="0.37"/>
  </r>
  <r>
    <s v="Sonia Cooley"/>
    <n v="45511"/>
    <x v="522"/>
    <d v="2010-08-28T00:00:00"/>
    <x v="2"/>
    <s v="2010"/>
    <n v="7"/>
    <b v="0"/>
    <x v="0"/>
    <n v="31"/>
    <n v="951.31"/>
    <n v="0.08"/>
    <s v="Delivery Truck"/>
    <n v="-1099.46"/>
    <n v="31.76"/>
    <n v="45.51"/>
    <s v="Alberta"/>
    <s v="West"/>
    <s v="Corporate"/>
    <s v="Furniture"/>
    <x v="10"/>
    <n v="0.65"/>
  </r>
  <r>
    <s v="Ken Lonsdale"/>
    <n v="46053"/>
    <x v="558"/>
    <d v="2012-09-14T00:00:00"/>
    <x v="11"/>
    <s v="2012"/>
    <n v="1"/>
    <b v="0"/>
    <x v="1"/>
    <n v="25"/>
    <n v="1458.83"/>
    <n v="0.05"/>
    <s v="Regular Air"/>
    <n v="392.76"/>
    <n v="60.22"/>
    <n v="3.5"/>
    <s v="Alberta"/>
    <s v="West"/>
    <s v="Consumer"/>
    <s v="Office Supplies"/>
    <x v="1"/>
    <n v="0.56999999999999995"/>
  </r>
  <r>
    <s v="Adam Shillingsburg"/>
    <n v="46469"/>
    <x v="873"/>
    <d v="2009-08-18T00:00:00"/>
    <x v="2"/>
    <s v="2009"/>
    <n v="2"/>
    <b v="0"/>
    <x v="5"/>
    <n v="17"/>
    <n v="1210.72"/>
    <n v="0.05"/>
    <s v="Delivery Truck"/>
    <n v="-382.43"/>
    <n v="70.98"/>
    <n v="30"/>
    <s v="Alberta"/>
    <s v="West"/>
    <s v="Corporate"/>
    <s v="Furniture"/>
    <x v="14"/>
    <n v="0.78"/>
  </r>
  <r>
    <s v="Adam Shillingsburg"/>
    <n v="46469"/>
    <x v="873"/>
    <d v="2009-08-18T00:00:00"/>
    <x v="2"/>
    <s v="2009"/>
    <n v="2"/>
    <b v="0"/>
    <x v="5"/>
    <n v="18"/>
    <n v="93.26"/>
    <n v="0.05"/>
    <s v="Regular Air"/>
    <n v="-35.36"/>
    <n v="4.9800000000000004"/>
    <n v="4.7"/>
    <s v="Alberta"/>
    <s v="West"/>
    <s v="Corporate"/>
    <s v="Office Supplies"/>
    <x v="5"/>
    <n v="0.38"/>
  </r>
  <r>
    <s v="Ken Lonsdale"/>
    <n v="47207"/>
    <x v="684"/>
    <d v="2009-12-22T00:00:00"/>
    <x v="9"/>
    <s v="2009"/>
    <n v="4"/>
    <b v="0"/>
    <x v="0"/>
    <n v="15"/>
    <n v="437.87"/>
    <n v="0.09"/>
    <s v="Express Air"/>
    <n v="-111.94"/>
    <n v="30.98"/>
    <n v="6.5"/>
    <s v="Alberta"/>
    <s v="West"/>
    <s v="Consumer"/>
    <s v="Technology"/>
    <x v="7"/>
    <n v="0.64"/>
  </r>
  <r>
    <s v="Cassandra Brandow"/>
    <n v="48801"/>
    <x v="797"/>
    <d v="2012-10-13T00:00:00"/>
    <x v="0"/>
    <s v="2012"/>
    <n v="0"/>
    <s v="FREE DELIVERY"/>
    <x v="1"/>
    <n v="43"/>
    <n v="2387.61"/>
    <n v="0.01"/>
    <s v="Regular Air"/>
    <n v="527.13"/>
    <n v="54.2"/>
    <n v="11.1"/>
    <s v="Alberta"/>
    <s v="West"/>
    <s v="Home Office"/>
    <s v="Furniture"/>
    <x v="4"/>
    <n v="0.64"/>
  </r>
  <r>
    <s v="Claire Good"/>
    <n v="49954"/>
    <x v="496"/>
    <d v="2012-02-29T00:00:00"/>
    <x v="5"/>
    <s v="2012"/>
    <n v="2"/>
    <b v="0"/>
    <x v="5"/>
    <n v="36"/>
    <n v="1921.1275000000001"/>
    <n v="0.08"/>
    <s v="Regular Air"/>
    <n v="248.58"/>
    <n v="65.989999999999995"/>
    <n v="8.99"/>
    <s v="Alberta"/>
    <s v="West"/>
    <s v="Home Office"/>
    <s v="Technology"/>
    <x v="3"/>
    <n v="0.56000000000000005"/>
  </r>
  <r>
    <s v="Alejandro Ballentine"/>
    <n v="50563"/>
    <x v="1013"/>
    <d v="2011-07-17T00:00:00"/>
    <x v="1"/>
    <s v="2011"/>
    <n v="1"/>
    <b v="0"/>
    <x v="1"/>
    <n v="2"/>
    <n v="423.04"/>
    <n v="0.05"/>
    <s v="Express Air"/>
    <n v="-270.7"/>
    <n v="210.55"/>
    <n v="9.99"/>
    <s v="Alberta"/>
    <s v="West"/>
    <s v="Small Business"/>
    <s v="Office Supplies"/>
    <x v="0"/>
    <n v="0.6"/>
  </r>
  <r>
    <s v="Alejandro Ballentine"/>
    <n v="50563"/>
    <x v="1013"/>
    <d v="2011-07-17T00:00:00"/>
    <x v="1"/>
    <s v="2011"/>
    <n v="1"/>
    <b v="0"/>
    <x v="1"/>
    <n v="20"/>
    <n v="2197.4115000000002"/>
    <n v="0"/>
    <s v="Express Air"/>
    <n v="305.95999999999998"/>
    <n v="125.99"/>
    <n v="7.69"/>
    <s v="Alberta"/>
    <s v="West"/>
    <s v="Small Business"/>
    <s v="Technology"/>
    <x v="3"/>
    <n v="0.57999999999999996"/>
  </r>
  <r>
    <s v="Trudy Bell"/>
    <n v="50882"/>
    <x v="1379"/>
    <d v="2010-08-31T00:00:00"/>
    <x v="2"/>
    <s v="2010"/>
    <n v="0"/>
    <s v="FREE DELIVERY"/>
    <x v="1"/>
    <n v="37"/>
    <n v="366.84"/>
    <n v="0.08"/>
    <s v="Regular Air"/>
    <n v="-50.1"/>
    <n v="10.23"/>
    <n v="4.68"/>
    <s v="Alberta"/>
    <s v="West"/>
    <s v="Consumer"/>
    <s v="Office Supplies"/>
    <x v="15"/>
    <n v="0.59"/>
  </r>
  <r>
    <s v="Adrian Barton"/>
    <n v="51553"/>
    <x v="766"/>
    <d v="2011-11-28T00:00:00"/>
    <x v="6"/>
    <s v="2011"/>
    <n v="1"/>
    <b v="0"/>
    <x v="3"/>
    <n v="3"/>
    <n v="21366.51"/>
    <n v="0"/>
    <s v="Regular Air"/>
    <n v="-11984.4"/>
    <n v="6783.02"/>
    <n v="24.49"/>
    <s v="Alberta"/>
    <s v="West"/>
    <s v="Small Business"/>
    <s v="Technology"/>
    <x v="16"/>
    <n v="0.39"/>
  </r>
  <r>
    <s v="Adrian Barton"/>
    <n v="51553"/>
    <x v="766"/>
    <d v="2011-11-29T00:00:00"/>
    <x v="6"/>
    <s v="2011"/>
    <n v="2"/>
    <b v="0"/>
    <x v="3"/>
    <n v="34"/>
    <n v="320.04000000000002"/>
    <n v="0.02"/>
    <s v="Express Air"/>
    <n v="32.47"/>
    <n v="9.27"/>
    <n v="4.3899999999999997"/>
    <s v="Alberta"/>
    <s v="West"/>
    <s v="Small Business"/>
    <s v="Office Supplies"/>
    <x v="5"/>
    <n v="0.38"/>
  </r>
  <r>
    <s v="Adrian Barton"/>
    <n v="51553"/>
    <x v="766"/>
    <d v="2011-11-29T00:00:00"/>
    <x v="6"/>
    <s v="2011"/>
    <n v="2"/>
    <b v="0"/>
    <x v="3"/>
    <n v="12"/>
    <n v="88.57"/>
    <n v="0.03"/>
    <s v="Regular Air"/>
    <n v="-28.25"/>
    <n v="6.68"/>
    <n v="6.15"/>
    <s v="Alberta"/>
    <s v="West"/>
    <s v="Small Business"/>
    <s v="Office Supplies"/>
    <x v="5"/>
    <n v="0.37"/>
  </r>
  <r>
    <s v="Adrian Barton"/>
    <n v="51553"/>
    <x v="766"/>
    <d v="2011-11-30T00:00:00"/>
    <x v="6"/>
    <s v="2011"/>
    <n v="3"/>
    <b v="0"/>
    <x v="3"/>
    <n v="13"/>
    <n v="73.97"/>
    <n v="0.1"/>
    <s v="Regular Air"/>
    <n v="-38.35"/>
    <n v="5.78"/>
    <n v="5.67"/>
    <s v="Alberta"/>
    <s v="West"/>
    <s v="Small Business"/>
    <s v="Office Supplies"/>
    <x v="5"/>
    <n v="0.36"/>
  </r>
  <r>
    <s v="Adam Shillingsburg"/>
    <n v="52199"/>
    <x v="349"/>
    <d v="2011-01-27T00:00:00"/>
    <x v="10"/>
    <s v="2011"/>
    <n v="1"/>
    <b v="0"/>
    <x v="4"/>
    <n v="19"/>
    <n v="92.24"/>
    <n v="0.05"/>
    <s v="Regular Air"/>
    <n v="-60.58"/>
    <n v="4.82"/>
    <n v="5.24"/>
    <s v="Alberta"/>
    <s v="West"/>
    <s v="Corporate"/>
    <s v="Office Supplies"/>
    <x v="2"/>
    <n v="0.39"/>
  </r>
  <r>
    <s v="Ken Lonsdale"/>
    <n v="52293"/>
    <x v="176"/>
    <d v="2011-04-16T00:00:00"/>
    <x v="8"/>
    <s v="2011"/>
    <n v="1"/>
    <b v="0"/>
    <x v="1"/>
    <n v="4"/>
    <n v="31.14"/>
    <n v="0.08"/>
    <s v="Regular Air"/>
    <n v="-14.59"/>
    <n v="6.48"/>
    <n v="5.86"/>
    <s v="Alberta"/>
    <s v="West"/>
    <s v="Consumer"/>
    <s v="Office Supplies"/>
    <x v="5"/>
    <n v="0.36"/>
  </r>
  <r>
    <s v="Catherine Glotzbach"/>
    <n v="52839"/>
    <x v="358"/>
    <d v="2010-04-11T00:00:00"/>
    <x v="8"/>
    <s v="2010"/>
    <n v="0"/>
    <s v="FREE DELIVERY"/>
    <x v="1"/>
    <n v="8"/>
    <n v="30.17"/>
    <n v="0.04"/>
    <s v="Regular Air"/>
    <n v="-22.84"/>
    <n v="3.28"/>
    <n v="3.97"/>
    <s v="Alberta"/>
    <s v="West"/>
    <s v="Home Office"/>
    <s v="Office Supplies"/>
    <x v="12"/>
    <n v="0.56000000000000005"/>
  </r>
  <r>
    <s v="Catherine Glotzbach"/>
    <n v="52839"/>
    <x v="358"/>
    <d v="2010-04-12T00:00:00"/>
    <x v="8"/>
    <s v="2010"/>
    <n v="1"/>
    <b v="0"/>
    <x v="1"/>
    <n v="25"/>
    <n v="1158.6010000000001"/>
    <n v="0.1"/>
    <s v="Regular Air"/>
    <n v="-155.30000000000001"/>
    <n v="55.99"/>
    <n v="2.5"/>
    <s v="Alberta"/>
    <s v="West"/>
    <s v="Home Office"/>
    <s v="Technology"/>
    <x v="3"/>
    <n v="0.83"/>
  </r>
  <r>
    <s v="Jenna Caffey"/>
    <n v="53443"/>
    <x v="518"/>
    <d v="2011-10-09T00:00:00"/>
    <x v="0"/>
    <s v="2011"/>
    <n v="1"/>
    <b v="0"/>
    <x v="5"/>
    <n v="35"/>
    <n v="1477.63"/>
    <n v="0.04"/>
    <s v="Regular Air"/>
    <n v="387.56"/>
    <n v="42.98"/>
    <n v="4.62"/>
    <s v="Alberta"/>
    <s v="West"/>
    <s v="Consumer"/>
    <s v="Office Supplies"/>
    <x v="1"/>
    <n v="0.56000000000000005"/>
  </r>
  <r>
    <s v="Jenna Caffey"/>
    <n v="53443"/>
    <x v="518"/>
    <d v="2011-10-10T00:00:00"/>
    <x v="0"/>
    <s v="2011"/>
    <n v="2"/>
    <b v="0"/>
    <x v="5"/>
    <n v="3"/>
    <n v="19.46"/>
    <n v="0.01"/>
    <s v="Regular Air"/>
    <n v="-2.0099999999999998"/>
    <n v="6.3"/>
    <n v="0.5"/>
    <s v="Alberta"/>
    <s v="West"/>
    <s v="Consumer"/>
    <s v="Office Supplies"/>
    <x v="11"/>
    <n v="0.39"/>
  </r>
  <r>
    <s v="Jenna Caffey"/>
    <n v="53443"/>
    <x v="518"/>
    <d v="2011-10-09T00:00:00"/>
    <x v="0"/>
    <s v="2011"/>
    <n v="1"/>
    <b v="0"/>
    <x v="5"/>
    <n v="22"/>
    <n v="148.80000000000001"/>
    <n v="0.04"/>
    <s v="Regular Air"/>
    <n v="52.08"/>
    <n v="6.47"/>
    <n v="1.22"/>
    <s v="Alberta"/>
    <s v="West"/>
    <s v="Consumer"/>
    <s v="Office Supplies"/>
    <x v="12"/>
    <n v="0.4"/>
  </r>
  <r>
    <s v="Sibella Parks"/>
    <n v="53767"/>
    <x v="1136"/>
    <d v="2011-08-27T00:00:00"/>
    <x v="2"/>
    <s v="2011"/>
    <n v="1"/>
    <b v="0"/>
    <x v="3"/>
    <n v="35"/>
    <n v="1131.1500000000001"/>
    <n v="0.03"/>
    <s v="Regular Air"/>
    <n v="433.87"/>
    <n v="30.98"/>
    <n v="5.76"/>
    <s v="Alberta"/>
    <s v="West"/>
    <s v="Small Business"/>
    <s v="Office Supplies"/>
    <x v="5"/>
    <n v="0.4"/>
  </r>
  <r>
    <s v="Cassandra Brandow"/>
    <n v="54787"/>
    <x v="593"/>
    <d v="2011-02-25T00:00:00"/>
    <x v="5"/>
    <s v="2011"/>
    <n v="1"/>
    <b v="0"/>
    <x v="1"/>
    <n v="7"/>
    <n v="170.02"/>
    <n v="7.0000000000000007E-2"/>
    <s v="Regular Air"/>
    <n v="-56.1"/>
    <n v="22.84"/>
    <n v="16.87"/>
    <s v="Alberta"/>
    <s v="West"/>
    <s v="Home Office"/>
    <s v="Office Supplies"/>
    <x v="5"/>
    <n v="0.39"/>
  </r>
  <r>
    <s v="Alejandro Ballentine"/>
    <n v="55011"/>
    <x v="1259"/>
    <d v="2012-01-05T00:00:00"/>
    <x v="10"/>
    <s v="2012"/>
    <n v="1"/>
    <b v="0"/>
    <x v="5"/>
    <n v="48"/>
    <n v="452.28"/>
    <n v="0.09"/>
    <s v="Regular Air"/>
    <n v="-21"/>
    <n v="9.85"/>
    <n v="4.82"/>
    <s v="Alberta"/>
    <s v="West"/>
    <s v="Small Business"/>
    <s v="Office Supplies"/>
    <x v="12"/>
    <n v="0.47"/>
  </r>
  <r>
    <s v="Alejandro Ballentine"/>
    <n v="55011"/>
    <x v="1259"/>
    <d v="2012-01-05T00:00:00"/>
    <x v="10"/>
    <s v="2012"/>
    <n v="1"/>
    <b v="0"/>
    <x v="5"/>
    <n v="18"/>
    <n v="55.82"/>
    <n v="0.01"/>
    <s v="Regular Air"/>
    <n v="14.19"/>
    <n v="2.94"/>
    <n v="0.81"/>
    <s v="Alberta"/>
    <s v="West"/>
    <s v="Small Business"/>
    <s v="Office Supplies"/>
    <x v="12"/>
    <n v="0.4"/>
  </r>
  <r>
    <s v="Becky Pak"/>
    <n v="55490"/>
    <x v="571"/>
    <d v="2009-11-17T00:00:00"/>
    <x v="6"/>
    <s v="2009"/>
    <n v="1"/>
    <b v="0"/>
    <x v="4"/>
    <n v="3"/>
    <n v="246.2"/>
    <n v="0.04"/>
    <s v="Delivery Truck"/>
    <n v="-184.16"/>
    <n v="70.89"/>
    <n v="89.3"/>
    <s v="Alberta"/>
    <s v="West"/>
    <s v="Corporate"/>
    <s v="Furniture"/>
    <x v="10"/>
    <n v="0.72"/>
  </r>
  <r>
    <s v="Becky Pak"/>
    <n v="56069"/>
    <x v="743"/>
    <d v="2012-10-19T00:00:00"/>
    <x v="0"/>
    <s v="2012"/>
    <n v="5"/>
    <b v="0"/>
    <x v="0"/>
    <n v="10"/>
    <n v="55.66"/>
    <n v="0.09"/>
    <s v="Regular Air"/>
    <n v="8.82"/>
    <n v="5.68"/>
    <n v="1.39"/>
    <s v="Alberta"/>
    <s v="West"/>
    <s v="Corporate"/>
    <s v="Office Supplies"/>
    <x v="8"/>
    <n v="0.38"/>
  </r>
  <r>
    <s v="Claire Good"/>
    <n v="56163"/>
    <x v="589"/>
    <d v="2009-08-13T00:00:00"/>
    <x v="2"/>
    <s v="2009"/>
    <n v="2"/>
    <b v="0"/>
    <x v="3"/>
    <n v="3"/>
    <n v="119.9"/>
    <n v="0.03"/>
    <s v="Regular Air"/>
    <n v="-14.47"/>
    <n v="37.94"/>
    <n v="5.08"/>
    <s v="Alberta"/>
    <s v="West"/>
    <s v="Home Office"/>
    <s v="Office Supplies"/>
    <x v="5"/>
    <n v="0.38"/>
  </r>
  <r>
    <s v="Claire Good"/>
    <n v="56929"/>
    <x v="393"/>
    <d v="2011-09-28T00:00:00"/>
    <x v="11"/>
    <s v="2011"/>
    <n v="2"/>
    <b v="0"/>
    <x v="1"/>
    <n v="22"/>
    <n v="205.88"/>
    <n v="0.08"/>
    <s v="Regular Air"/>
    <n v="20.68"/>
    <n v="9.7799999999999994"/>
    <n v="1.99"/>
    <s v="Alberta"/>
    <s v="West"/>
    <s v="Home Office"/>
    <s v="Technology"/>
    <x v="7"/>
    <n v="0.43"/>
  </r>
  <r>
    <s v="Sibella Parks"/>
    <n v="57378"/>
    <x v="861"/>
    <d v="2009-12-29T00:00:00"/>
    <x v="9"/>
    <s v="2009"/>
    <n v="1"/>
    <b v="0"/>
    <x v="3"/>
    <n v="9"/>
    <n v="266.27"/>
    <n v="0.02"/>
    <s v="Regular Air"/>
    <n v="-5.7"/>
    <n v="29.89"/>
    <n v="1.99"/>
    <s v="Alberta"/>
    <s v="West"/>
    <s v="Small Business"/>
    <s v="Technology"/>
    <x v="7"/>
    <n v="0.5"/>
  </r>
  <r>
    <s v="Sibella Parks"/>
    <n v="57378"/>
    <x v="861"/>
    <d v="2009-12-28T00:00:00"/>
    <x v="9"/>
    <s v="2009"/>
    <n v="0"/>
    <s v="FREE DELIVERY"/>
    <x v="3"/>
    <n v="10"/>
    <n v="38.44"/>
    <n v="0.01"/>
    <s v="Express Air"/>
    <n v="-26.19"/>
    <n v="3.28"/>
    <n v="3.97"/>
    <s v="Alberta"/>
    <s v="West"/>
    <s v="Small Business"/>
    <s v="Office Supplies"/>
    <x v="12"/>
    <n v="0.56000000000000005"/>
  </r>
  <r>
    <s v="Alex Russell"/>
    <n v="58914"/>
    <x v="945"/>
    <d v="2009-04-11T00:00:00"/>
    <x v="8"/>
    <s v="2009"/>
    <n v="2"/>
    <b v="0"/>
    <x v="0"/>
    <n v="46"/>
    <n v="99.94"/>
    <n v="7.0000000000000007E-2"/>
    <s v="Regular Air"/>
    <n v="-55.84"/>
    <n v="2.12"/>
    <n v="1.99"/>
    <s v="Alberta"/>
    <s v="West"/>
    <s v="Home Office"/>
    <s v="Technology"/>
    <x v="7"/>
    <n v="0.55000000000000004"/>
  </r>
  <r>
    <s v="Alex Russell"/>
    <n v="58914"/>
    <x v="945"/>
    <d v="2009-04-16T00:00:00"/>
    <x v="8"/>
    <s v="2009"/>
    <n v="7"/>
    <b v="0"/>
    <x v="0"/>
    <n v="11"/>
    <n v="18.7"/>
    <n v="7.0000000000000007E-2"/>
    <s v="Regular Air"/>
    <n v="-3.36"/>
    <n v="1.76"/>
    <n v="0.7"/>
    <s v="Alberta"/>
    <s v="West"/>
    <s v="Home Office"/>
    <s v="Office Supplies"/>
    <x v="12"/>
    <n v="0.56000000000000005"/>
  </r>
  <r>
    <s v="Jenna Caffey"/>
    <n v="59586"/>
    <x v="967"/>
    <d v="2012-03-11T00:00:00"/>
    <x v="4"/>
    <s v="2012"/>
    <n v="4"/>
    <b v="0"/>
    <x v="0"/>
    <n v="25"/>
    <n v="167.23"/>
    <n v="0.05"/>
    <s v="Regular Air"/>
    <n v="-43.17"/>
    <n v="6.68"/>
    <n v="5.41"/>
    <s v="Alberta"/>
    <s v="West"/>
    <s v="Consumer"/>
    <s v="Office Supplies"/>
    <x v="5"/>
    <n v="0.37"/>
  </r>
  <r>
    <s v="Cari Sayre"/>
    <n v="359"/>
    <x v="684"/>
    <d v="2009-12-19T00:00:00"/>
    <x v="9"/>
    <s v="2009"/>
    <n v="1"/>
    <b v="0"/>
    <x v="4"/>
    <n v="30"/>
    <n v="3659.66"/>
    <n v="0.08"/>
    <s v="Delivery Truck"/>
    <n v="-500.38"/>
    <n v="124.49"/>
    <n v="51.94"/>
    <s v="Alberta"/>
    <s v="West"/>
    <s v="Corporate"/>
    <s v="Furniture"/>
    <x v="10"/>
    <n v="0.63"/>
  </r>
  <r>
    <s v="Alice McCarthy"/>
    <n v="832"/>
    <x v="551"/>
    <d v="2012-04-22T00:00:00"/>
    <x v="8"/>
    <s v="2012"/>
    <n v="4"/>
    <b v="0"/>
    <x v="0"/>
    <n v="7"/>
    <n v="53.46"/>
    <n v="0.02"/>
    <s v="Regular Air"/>
    <n v="-17.579999999999998"/>
    <n v="6.48"/>
    <n v="5.9"/>
    <s v="Alberta"/>
    <s v="West"/>
    <s v="Corporate"/>
    <s v="Office Supplies"/>
    <x v="5"/>
    <n v="0.37"/>
  </r>
  <r>
    <s v="Frank Merwin"/>
    <n v="1383"/>
    <x v="1244"/>
    <d v="2010-04-27T00:00:00"/>
    <x v="8"/>
    <s v="2010"/>
    <n v="1"/>
    <b v="0"/>
    <x v="1"/>
    <n v="43"/>
    <n v="17129.97"/>
    <n v="7.0000000000000007E-2"/>
    <s v="Regular Air"/>
    <n v="5616.08"/>
    <n v="415.88"/>
    <n v="11.37"/>
    <s v="Alberta"/>
    <s v="West"/>
    <s v="Consumer"/>
    <s v="Office Supplies"/>
    <x v="0"/>
    <n v="0.56999999999999995"/>
  </r>
  <r>
    <s v="Cari Sayre"/>
    <n v="2433"/>
    <x v="1177"/>
    <d v="2009-08-21T00:00:00"/>
    <x v="2"/>
    <s v="2009"/>
    <n v="0"/>
    <s v="FREE DELIVERY"/>
    <x v="3"/>
    <n v="14"/>
    <n v="24105.87"/>
    <n v="7.0000000000000007E-2"/>
    <s v="Delivery Truck"/>
    <n v="4073.25"/>
    <n v="2036.48"/>
    <n v="14.7"/>
    <s v="Alberta"/>
    <s v="West"/>
    <s v="Corporate"/>
    <s v="Technology"/>
    <x v="16"/>
    <n v="0.55000000000000004"/>
  </r>
  <r>
    <s v="Alice McCarthy"/>
    <n v="2659"/>
    <x v="1144"/>
    <d v="2010-12-19T00:00:00"/>
    <x v="9"/>
    <s v="2010"/>
    <n v="2"/>
    <b v="0"/>
    <x v="3"/>
    <n v="50"/>
    <n v="881.65"/>
    <n v="0.08"/>
    <s v="Regular Air"/>
    <n v="41.27"/>
    <n v="18.97"/>
    <n v="9.0299999999999994"/>
    <s v="Alberta"/>
    <s v="West"/>
    <s v="Corporate"/>
    <s v="Office Supplies"/>
    <x v="5"/>
    <n v="0.37"/>
  </r>
  <r>
    <s v="Annie Thurman"/>
    <n v="3172"/>
    <x v="734"/>
    <d v="2012-06-04T00:00:00"/>
    <x v="3"/>
    <s v="2012"/>
    <n v="2"/>
    <b v="0"/>
    <x v="3"/>
    <n v="33"/>
    <n v="584.51099999999997"/>
    <n v="0.05"/>
    <s v="Regular Air"/>
    <n v="-95.98"/>
    <n v="20.99"/>
    <n v="3.3"/>
    <s v="Alberta"/>
    <s v="West"/>
    <s v="Consumer"/>
    <s v="Technology"/>
    <x v="3"/>
    <n v="0.81"/>
  </r>
  <r>
    <s v="Bruce Money"/>
    <n v="4199"/>
    <x v="674"/>
    <d v="2012-02-13T00:00:00"/>
    <x v="5"/>
    <s v="2012"/>
    <n v="1"/>
    <b v="0"/>
    <x v="5"/>
    <n v="43"/>
    <n v="639.71"/>
    <n v="0.01"/>
    <s v="Express Air"/>
    <n v="102.53"/>
    <n v="14.2"/>
    <n v="5.3"/>
    <s v="Alberta"/>
    <s v="West"/>
    <s v="Corporate"/>
    <s v="Furniture"/>
    <x v="4"/>
    <n v="0.46"/>
  </r>
  <r>
    <s v="Kelly Williams"/>
    <n v="5347"/>
    <x v="1050"/>
    <d v="2011-02-23T00:00:00"/>
    <x v="5"/>
    <s v="2011"/>
    <n v="2"/>
    <b v="0"/>
    <x v="4"/>
    <n v="7"/>
    <n v="525.55499999999995"/>
    <n v="0.04"/>
    <s v="Regular Air"/>
    <n v="-60.67"/>
    <n v="85.99"/>
    <n v="1.25"/>
    <s v="Alberta"/>
    <s v="West"/>
    <s v="Corporate"/>
    <s v="Technology"/>
    <x v="3"/>
    <n v="0.39"/>
  </r>
  <r>
    <s v="Kelly Williams"/>
    <n v="5347"/>
    <x v="1050"/>
    <d v="2011-02-24T00:00:00"/>
    <x v="5"/>
    <s v="2011"/>
    <n v="3"/>
    <b v="0"/>
    <x v="4"/>
    <n v="39"/>
    <n v="276.029"/>
    <n v="0.05"/>
    <s v="Regular Air"/>
    <n v="-108.19"/>
    <n v="7.99"/>
    <n v="5.03"/>
    <s v="Alberta"/>
    <s v="West"/>
    <s v="Corporate"/>
    <s v="Technology"/>
    <x v="3"/>
    <n v="0.6"/>
  </r>
  <r>
    <s v="Kelly Williams"/>
    <n v="5347"/>
    <x v="1050"/>
    <d v="2011-02-22T00:00:00"/>
    <x v="5"/>
    <s v="2011"/>
    <n v="1"/>
    <b v="0"/>
    <x v="4"/>
    <n v="1"/>
    <n v="187.20400000000001"/>
    <n v="0.01"/>
    <s v="Regular Air"/>
    <n v="-796.76"/>
    <n v="205.99"/>
    <n v="5.26"/>
    <s v="Alberta"/>
    <s v="West"/>
    <s v="Corporate"/>
    <s v="Technology"/>
    <x v="3"/>
    <n v="0.56000000000000005"/>
  </r>
  <r>
    <s v="Daniel Lacy"/>
    <n v="5764"/>
    <x v="1313"/>
    <d v="2010-10-03T00:00:00"/>
    <x v="0"/>
    <s v="2010"/>
    <n v="1"/>
    <b v="0"/>
    <x v="3"/>
    <n v="23"/>
    <n v="193.79"/>
    <n v="0.02"/>
    <s v="Regular Air"/>
    <n v="-117.16"/>
    <n v="8.0399999999999991"/>
    <n v="8.94"/>
    <s v="Alberta"/>
    <s v="West"/>
    <s v="Small Business"/>
    <s v="Office Supplies"/>
    <x v="2"/>
    <n v="0.4"/>
  </r>
  <r>
    <s v="Annie Thurman"/>
    <n v="5860"/>
    <x v="852"/>
    <d v="2012-02-21T00:00:00"/>
    <x v="5"/>
    <s v="2012"/>
    <n v="2"/>
    <b v="0"/>
    <x v="3"/>
    <n v="12"/>
    <n v="56.73"/>
    <n v="0.09"/>
    <s v="Regular Air"/>
    <n v="8.33"/>
    <n v="4.84"/>
    <n v="0.71"/>
    <s v="Alberta"/>
    <s v="West"/>
    <s v="Consumer"/>
    <s v="Office Supplies"/>
    <x v="12"/>
    <n v="0.52"/>
  </r>
  <r>
    <s v="Annie Thurman"/>
    <n v="6117"/>
    <x v="237"/>
    <d v="2012-12-22T00:00:00"/>
    <x v="9"/>
    <s v="2012"/>
    <n v="1"/>
    <b v="0"/>
    <x v="5"/>
    <n v="7"/>
    <n v="157.03"/>
    <n v="7.0000000000000007E-2"/>
    <s v="Regular Air"/>
    <n v="13.21"/>
    <n v="22.23"/>
    <n v="5.08"/>
    <s v="Alberta"/>
    <s v="West"/>
    <s v="Home Office"/>
    <s v="Furniture"/>
    <x v="4"/>
    <n v="0.41"/>
  </r>
  <r>
    <s v="Georgia Rosenberg"/>
    <n v="7077"/>
    <x v="905"/>
    <d v="2011-12-23T00:00:00"/>
    <x v="9"/>
    <s v="2011"/>
    <n v="2"/>
    <b v="0"/>
    <x v="1"/>
    <n v="14"/>
    <n v="304.52"/>
    <n v="0.04"/>
    <s v="Regular Air"/>
    <n v="25.34"/>
    <n v="21.78"/>
    <n v="5.94"/>
    <s v="Alberta"/>
    <s v="West"/>
    <s v="Consumer"/>
    <s v="Office Supplies"/>
    <x v="1"/>
    <n v="0.5"/>
  </r>
  <r>
    <s v="Cari Sayre"/>
    <n v="7142"/>
    <x v="231"/>
    <d v="2011-07-23T00:00:00"/>
    <x v="1"/>
    <s v="2011"/>
    <n v="2"/>
    <b v="0"/>
    <x v="5"/>
    <n v="36"/>
    <n v="132.86000000000001"/>
    <n v="0.06"/>
    <s v="Regular Air"/>
    <n v="57"/>
    <n v="3.69"/>
    <n v="0.5"/>
    <s v="Alberta"/>
    <s v="West"/>
    <s v="Corporate"/>
    <s v="Office Supplies"/>
    <x v="11"/>
    <n v="0.38"/>
  </r>
  <r>
    <s v="Craig Carroll"/>
    <n v="7398"/>
    <x v="682"/>
    <d v="2009-06-04T00:00:00"/>
    <x v="3"/>
    <s v="2009"/>
    <n v="3"/>
    <b v="0"/>
    <x v="3"/>
    <n v="6"/>
    <n v="55.77"/>
    <n v="0.04"/>
    <s v="Regular Air"/>
    <n v="-4.37"/>
    <n v="9.11"/>
    <n v="2.25"/>
    <s v="Alberta"/>
    <s v="West"/>
    <s v="Corporate"/>
    <s v="Office Supplies"/>
    <x v="12"/>
    <n v="0.52"/>
  </r>
  <r>
    <s v="Craig Carroll"/>
    <n v="7398"/>
    <x v="682"/>
    <d v="2009-06-03T00:00:00"/>
    <x v="3"/>
    <s v="2009"/>
    <n v="2"/>
    <b v="0"/>
    <x v="3"/>
    <n v="34"/>
    <n v="2181.44"/>
    <n v="7.0000000000000007E-2"/>
    <s v="Regular Air"/>
    <n v="-896.34"/>
    <n v="64.650000000000006"/>
    <n v="35"/>
    <s v="Alberta"/>
    <s v="West"/>
    <s v="Corporate"/>
    <s v="Office Supplies"/>
    <x v="0"/>
    <n v="0.8"/>
  </r>
  <r>
    <s v="Georgia Rosenberg"/>
    <n v="7431"/>
    <x v="185"/>
    <d v="2009-05-02T00:00:00"/>
    <x v="7"/>
    <s v="2009"/>
    <n v="1"/>
    <b v="0"/>
    <x v="4"/>
    <n v="33"/>
    <n v="78.81"/>
    <n v="0.03"/>
    <s v="Regular Air"/>
    <n v="-93.25"/>
    <n v="2.23"/>
    <n v="4.57"/>
    <s v="Alberta"/>
    <s v="West"/>
    <s v="Consumer"/>
    <s v="Furniture"/>
    <x v="4"/>
    <n v="0.41"/>
  </r>
  <r>
    <s v="Craig Carroll"/>
    <n v="8005"/>
    <x v="512"/>
    <d v="2012-04-07T00:00:00"/>
    <x v="8"/>
    <s v="2012"/>
    <n v="2"/>
    <b v="0"/>
    <x v="5"/>
    <n v="24"/>
    <n v="790.63"/>
    <n v="0.1"/>
    <s v="Regular Air"/>
    <n v="52.32"/>
    <n v="34.54"/>
    <n v="14.72"/>
    <s v="Alberta"/>
    <s v="West"/>
    <s v="Small Business"/>
    <s v="Office Supplies"/>
    <x v="2"/>
    <n v="0.37"/>
  </r>
  <r>
    <s v="Cari Sayre"/>
    <n v="8165"/>
    <x v="225"/>
    <d v="2009-10-24T00:00:00"/>
    <x v="0"/>
    <s v="2009"/>
    <n v="9"/>
    <b v="0"/>
    <x v="0"/>
    <n v="35"/>
    <n v="183.45"/>
    <n v="0.01"/>
    <s v="Regular Air"/>
    <n v="-149.66"/>
    <n v="4.9800000000000004"/>
    <n v="7.44"/>
    <s v="Alberta"/>
    <s v="West"/>
    <s v="Corporate"/>
    <s v="Office Supplies"/>
    <x v="5"/>
    <n v="0.36"/>
  </r>
  <r>
    <s v="Georgia Rosenberg"/>
    <n v="8902"/>
    <x v="654"/>
    <d v="2011-06-21T00:00:00"/>
    <x v="3"/>
    <s v="2011"/>
    <n v="2"/>
    <b v="0"/>
    <x v="1"/>
    <n v="27"/>
    <n v="180.46"/>
    <n v="0.05"/>
    <s v="Regular Air"/>
    <n v="-57.62"/>
    <n v="6.48"/>
    <n v="5.94"/>
    <s v="Alberta"/>
    <s v="West"/>
    <s v="Consumer"/>
    <s v="Office Supplies"/>
    <x v="5"/>
    <n v="0.37"/>
  </r>
  <r>
    <s v="Daniel Lacy"/>
    <n v="9187"/>
    <x v="1177"/>
    <d v="2009-08-22T00:00:00"/>
    <x v="2"/>
    <s v="2009"/>
    <n v="1"/>
    <b v="0"/>
    <x v="1"/>
    <n v="40"/>
    <n v="174.64"/>
    <n v="0.04"/>
    <s v="Regular Air"/>
    <n v="-143.22999999999999"/>
    <n v="4.37"/>
    <n v="5.15"/>
    <s v="Alberta"/>
    <s v="West"/>
    <s v="Small Business"/>
    <s v="Office Supplies"/>
    <x v="1"/>
    <n v="0.59"/>
  </r>
  <r>
    <s v="Daniel Lacy"/>
    <n v="9187"/>
    <x v="1177"/>
    <d v="2009-08-23T00:00:00"/>
    <x v="2"/>
    <s v="2009"/>
    <n v="2"/>
    <b v="0"/>
    <x v="1"/>
    <n v="8"/>
    <n v="994.22799999999995"/>
    <n v="0.09"/>
    <s v="Regular Air"/>
    <n v="-446.58"/>
    <n v="155.99"/>
    <n v="8.99"/>
    <s v="Alberta"/>
    <s v="West"/>
    <s v="Small Business"/>
    <s v="Technology"/>
    <x v="3"/>
    <n v="0.57999999999999996"/>
  </r>
  <r>
    <s v="Craig Leslie"/>
    <n v="9219"/>
    <x v="769"/>
    <d v="2009-10-03T00:00:00"/>
    <x v="0"/>
    <s v="2009"/>
    <n v="5"/>
    <b v="0"/>
    <x v="0"/>
    <n v="24"/>
    <n v="1239.81"/>
    <n v="0.04"/>
    <s v="Regular Air"/>
    <n v="-13.28"/>
    <n v="50.98"/>
    <n v="6.5"/>
    <s v="Alberta"/>
    <s v="West"/>
    <s v="Consumer"/>
    <s v="Technology"/>
    <x v="7"/>
    <n v="0.73"/>
  </r>
  <r>
    <s v="Craig Leslie"/>
    <n v="9219"/>
    <x v="769"/>
    <d v="2009-09-30T00:00:00"/>
    <x v="11"/>
    <s v="2009"/>
    <n v="2"/>
    <b v="0"/>
    <x v="0"/>
    <n v="41"/>
    <n v="273.32"/>
    <n v="0.02"/>
    <s v="Regular Air"/>
    <n v="-48.68"/>
    <n v="6.48"/>
    <n v="5.14"/>
    <s v="Alberta"/>
    <s v="West"/>
    <s v="Consumer"/>
    <s v="Office Supplies"/>
    <x v="5"/>
    <n v="0.37"/>
  </r>
  <r>
    <s v="Emily Grady"/>
    <n v="9573"/>
    <x v="502"/>
    <d v="2012-06-14T00:00:00"/>
    <x v="3"/>
    <s v="2012"/>
    <n v="1"/>
    <b v="0"/>
    <x v="4"/>
    <n v="21"/>
    <n v="146.25"/>
    <n v="0.01"/>
    <s v="Express Air"/>
    <n v="60.12"/>
    <n v="6.35"/>
    <n v="1.02"/>
    <s v="Alberta"/>
    <s v="West"/>
    <s v="Home Office"/>
    <s v="Office Supplies"/>
    <x v="5"/>
    <n v="0.39"/>
  </r>
  <r>
    <s v="Larry Tron"/>
    <n v="9762"/>
    <x v="786"/>
    <d v="2009-01-04T00:00:00"/>
    <x v="10"/>
    <s v="2009"/>
    <n v="1"/>
    <b v="0"/>
    <x v="1"/>
    <n v="12"/>
    <n v="262.76"/>
    <n v="0.05"/>
    <s v="Regular Air"/>
    <n v="-146.05000000000001"/>
    <n v="20.98"/>
    <n v="21.2"/>
    <s v="Alberta"/>
    <s v="West"/>
    <s v="Home Office"/>
    <s v="Furniture"/>
    <x v="4"/>
    <n v="0.78"/>
  </r>
  <r>
    <s v="Emily Grady"/>
    <n v="10663"/>
    <x v="989"/>
    <d v="2009-05-23T00:00:00"/>
    <x v="7"/>
    <s v="2009"/>
    <n v="0"/>
    <s v="FREE DELIVERY"/>
    <x v="1"/>
    <n v="40"/>
    <n v="104.39"/>
    <n v="7.0000000000000007E-2"/>
    <s v="Regular Air"/>
    <n v="38.450000000000003"/>
    <n v="2.61"/>
    <n v="0.5"/>
    <s v="Alberta"/>
    <s v="West"/>
    <s v="Home Office"/>
    <s v="Office Supplies"/>
    <x v="11"/>
    <n v="0.39"/>
  </r>
  <r>
    <s v="Alice McCarthy"/>
    <n v="10917"/>
    <x v="403"/>
    <d v="2012-02-12T00:00:00"/>
    <x v="5"/>
    <s v="2012"/>
    <n v="2"/>
    <b v="0"/>
    <x v="5"/>
    <n v="14"/>
    <n v="1281.3579999999999"/>
    <n v="0.09"/>
    <s v="Express Air"/>
    <n v="-90.12"/>
    <n v="115.99"/>
    <n v="5.99"/>
    <s v="Alberta"/>
    <s v="West"/>
    <s v="Corporate"/>
    <s v="Technology"/>
    <x v="3"/>
    <n v="0.56999999999999995"/>
  </r>
  <r>
    <s v="Brian DeCherney"/>
    <n v="11648"/>
    <x v="488"/>
    <d v="2011-04-16T00:00:00"/>
    <x v="8"/>
    <s v="2011"/>
    <n v="7"/>
    <b v="0"/>
    <x v="0"/>
    <n v="1"/>
    <n v="32.51"/>
    <n v="0.1"/>
    <s v="Regular Air"/>
    <n v="-90.94"/>
    <n v="35.409999999999997"/>
    <n v="1.99"/>
    <s v="Alberta"/>
    <s v="West"/>
    <s v="Corporate"/>
    <s v="Technology"/>
    <x v="7"/>
    <n v="0.43"/>
  </r>
  <r>
    <s v="Brian DeCherney"/>
    <n v="11648"/>
    <x v="488"/>
    <d v="2011-04-09T00:00:00"/>
    <x v="8"/>
    <s v="2011"/>
    <n v="0"/>
    <s v="FREE DELIVERY"/>
    <x v="0"/>
    <n v="33"/>
    <n v="570.51"/>
    <n v="0"/>
    <s v="Regular Air"/>
    <n v="-142.75"/>
    <n v="16.739999999999998"/>
    <n v="7.04"/>
    <s v="Alberta"/>
    <s v="West"/>
    <s v="Corporate"/>
    <s v="Office Supplies"/>
    <x v="0"/>
    <n v="0.81"/>
  </r>
  <r>
    <s v="Ann Steele"/>
    <n v="11972"/>
    <x v="786"/>
    <d v="2009-01-05T00:00:00"/>
    <x v="10"/>
    <s v="2009"/>
    <n v="2"/>
    <b v="0"/>
    <x v="3"/>
    <n v="4"/>
    <n v="896.49"/>
    <n v="0"/>
    <s v="Delivery Truck"/>
    <n v="-452.27"/>
    <n v="213.45"/>
    <n v="14.7"/>
    <s v="Alberta"/>
    <s v="West"/>
    <s v="Corporate"/>
    <s v="Technology"/>
    <x v="16"/>
    <n v="0.59"/>
  </r>
  <r>
    <s v="Annie Thurman"/>
    <n v="12641"/>
    <x v="1290"/>
    <d v="2011-02-28T00:00:00"/>
    <x v="5"/>
    <s v="2011"/>
    <n v="6"/>
    <b v="0"/>
    <x v="0"/>
    <n v="2"/>
    <n v="107.12"/>
    <n v="0.08"/>
    <s v="Regular Air"/>
    <n v="-54.87"/>
    <n v="55.98"/>
    <n v="4.8600000000000003"/>
    <s v="Alberta"/>
    <s v="West"/>
    <s v="Home Office"/>
    <s v="Office Supplies"/>
    <x v="5"/>
    <n v="0.36"/>
  </r>
  <r>
    <s v="Annie Thurman"/>
    <n v="12641"/>
    <x v="1290"/>
    <d v="2011-02-26T00:00:00"/>
    <x v="5"/>
    <s v="2011"/>
    <n v="4"/>
    <b v="0"/>
    <x v="0"/>
    <n v="25"/>
    <n v="676.24"/>
    <n v="0.05"/>
    <s v="Regular Air"/>
    <n v="219.78"/>
    <n v="26.38"/>
    <n v="5.86"/>
    <s v="Alberta"/>
    <s v="West"/>
    <s v="Home Office"/>
    <s v="Office Supplies"/>
    <x v="5"/>
    <n v="0.39"/>
  </r>
  <r>
    <s v="Annie Thurman"/>
    <n v="12641"/>
    <x v="1290"/>
    <d v="2011-02-26T00:00:00"/>
    <x v="5"/>
    <s v="2011"/>
    <n v="4"/>
    <b v="0"/>
    <x v="0"/>
    <n v="24"/>
    <n v="3668.6"/>
    <n v="7.0000000000000007E-2"/>
    <s v="Regular Air"/>
    <n v="993.15"/>
    <n v="155.06"/>
    <n v="7.07"/>
    <s v="Alberta"/>
    <s v="West"/>
    <s v="Home Office"/>
    <s v="Office Supplies"/>
    <x v="0"/>
    <n v="0.59"/>
  </r>
  <r>
    <s v="Annie Thurman"/>
    <n v="14018"/>
    <x v="781"/>
    <d v="2010-06-06T00:00:00"/>
    <x v="3"/>
    <s v="2010"/>
    <n v="0"/>
    <s v="FREE DELIVERY"/>
    <x v="1"/>
    <n v="30"/>
    <n v="160.68"/>
    <n v="0.08"/>
    <s v="Express Air"/>
    <n v="77.75"/>
    <n v="4.9800000000000004"/>
    <n v="0.49"/>
    <s v="Alberta"/>
    <s v="West"/>
    <s v="Consumer"/>
    <s v="Office Supplies"/>
    <x v="11"/>
    <n v="0.39"/>
  </r>
  <r>
    <s v="Cari Sayre"/>
    <n v="14916"/>
    <x v="221"/>
    <d v="2009-03-01T00:00:00"/>
    <x v="4"/>
    <s v="2009"/>
    <n v="2"/>
    <b v="0"/>
    <x v="0"/>
    <n v="16"/>
    <n v="1685.941"/>
    <n v="7.0000000000000007E-2"/>
    <s v="Express Air"/>
    <n v="21.02"/>
    <n v="125.99"/>
    <n v="8.8000000000000007"/>
    <s v="Alberta"/>
    <s v="West"/>
    <s v="Corporate"/>
    <s v="Technology"/>
    <x v="3"/>
    <n v="0.59"/>
  </r>
  <r>
    <s v="Cari Sayre"/>
    <n v="15300"/>
    <x v="130"/>
    <d v="2011-02-10T00:00:00"/>
    <x v="5"/>
    <s v="2011"/>
    <n v="2"/>
    <b v="0"/>
    <x v="1"/>
    <n v="42"/>
    <n v="229.88"/>
    <n v="0.05"/>
    <s v="Express Air"/>
    <n v="-75.25"/>
    <n v="5.28"/>
    <n v="5.0599999999999996"/>
    <s v="Alberta"/>
    <s v="West"/>
    <s v="Home Office"/>
    <s v="Office Supplies"/>
    <x v="5"/>
    <n v="0.37"/>
  </r>
  <r>
    <s v="Larry Tron"/>
    <n v="15425"/>
    <x v="377"/>
    <d v="2011-07-29T00:00:00"/>
    <x v="1"/>
    <s v="2011"/>
    <n v="4"/>
    <b v="0"/>
    <x v="0"/>
    <n v="29"/>
    <n v="2896.14"/>
    <n v="0.08"/>
    <s v="Express Air"/>
    <n v="366.63"/>
    <n v="99.99"/>
    <n v="19.989999999999998"/>
    <s v="Alberta"/>
    <s v="West"/>
    <s v="Home Office"/>
    <s v="Technology"/>
    <x v="7"/>
    <n v="0.5"/>
  </r>
  <r>
    <s v="Frank Merwin"/>
    <n v="16390"/>
    <x v="561"/>
    <d v="2012-03-26T00:00:00"/>
    <x v="4"/>
    <s v="2012"/>
    <n v="2"/>
    <b v="0"/>
    <x v="4"/>
    <n v="8"/>
    <n v="86.38"/>
    <n v="0.1"/>
    <s v="Regular Air"/>
    <n v="-12.61"/>
    <n v="10.98"/>
    <n v="3.37"/>
    <s v="Alberta"/>
    <s v="West"/>
    <s v="Consumer"/>
    <s v="Office Supplies"/>
    <x v="15"/>
    <n v="0.56999999999999995"/>
  </r>
  <r>
    <s v="Alice McCarthy"/>
    <n v="16805"/>
    <x v="294"/>
    <d v="2012-01-01T00:00:00"/>
    <x v="10"/>
    <s v="2012"/>
    <n v="2"/>
    <b v="0"/>
    <x v="0"/>
    <n v="29"/>
    <n v="852.75"/>
    <n v="0.08"/>
    <s v="Regular Air"/>
    <n v="358.73"/>
    <n v="30.44"/>
    <n v="1.49"/>
    <s v="Alberta"/>
    <s v="West"/>
    <s v="Corporate"/>
    <s v="Office Supplies"/>
    <x v="2"/>
    <n v="0.37"/>
  </r>
  <r>
    <s v="Alice McCarthy"/>
    <n v="16805"/>
    <x v="294"/>
    <d v="2012-01-01T00:00:00"/>
    <x v="10"/>
    <s v="2012"/>
    <n v="2"/>
    <b v="0"/>
    <x v="0"/>
    <n v="26"/>
    <n v="172.33"/>
    <n v="0.04"/>
    <s v="Regular Air"/>
    <n v="-52.21"/>
    <n v="6.48"/>
    <n v="5.74"/>
    <s v="Alberta"/>
    <s v="West"/>
    <s v="Corporate"/>
    <s v="Office Supplies"/>
    <x v="5"/>
    <n v="0.37"/>
  </r>
  <r>
    <s v="Cari Sayre"/>
    <n v="17155"/>
    <x v="1367"/>
    <d v="2009-01-29T00:00:00"/>
    <x v="10"/>
    <s v="2009"/>
    <n v="1"/>
    <b v="0"/>
    <x v="4"/>
    <n v="36"/>
    <n v="267.52999999999997"/>
    <n v="0"/>
    <s v="Express Air"/>
    <n v="85.17"/>
    <n v="6.88"/>
    <n v="2"/>
    <s v="Alberta"/>
    <s v="West"/>
    <s v="Home Office"/>
    <s v="Office Supplies"/>
    <x v="5"/>
    <n v="0.39"/>
  </r>
  <r>
    <s v="Cari Sayre"/>
    <n v="17155"/>
    <x v="1367"/>
    <d v="2009-01-28T00:00:00"/>
    <x v="10"/>
    <s v="2009"/>
    <n v="0"/>
    <s v="FREE DELIVERY"/>
    <x v="4"/>
    <n v="31"/>
    <n v="1065.26"/>
    <n v="0.03"/>
    <s v="Express Air"/>
    <n v="-900.27"/>
    <n v="32.479999999999997"/>
    <n v="35"/>
    <s v="Alberta"/>
    <s v="West"/>
    <s v="Home Office"/>
    <s v="Office Supplies"/>
    <x v="0"/>
    <n v="0.81"/>
  </r>
  <r>
    <s v="Larry Tron"/>
    <n v="18496"/>
    <x v="503"/>
    <d v="2009-05-16T00:00:00"/>
    <x v="7"/>
    <s v="2009"/>
    <n v="1"/>
    <b v="0"/>
    <x v="1"/>
    <n v="30"/>
    <n v="991.01"/>
    <n v="0.01"/>
    <s v="Regular Air"/>
    <n v="46.29"/>
    <n v="30.98"/>
    <n v="6.5"/>
    <s v="Alberta"/>
    <s v="West"/>
    <s v="Corporate"/>
    <s v="Technology"/>
    <x v="7"/>
    <n v="0.64"/>
  </r>
  <r>
    <s v="Larry Tron"/>
    <n v="18496"/>
    <x v="503"/>
    <d v="2009-05-18T00:00:00"/>
    <x v="7"/>
    <s v="2009"/>
    <n v="3"/>
    <b v="0"/>
    <x v="1"/>
    <n v="29"/>
    <n v="1267.42"/>
    <n v="0.01"/>
    <s v="Regular Air"/>
    <n v="177.79"/>
    <n v="40.99"/>
    <n v="19.989999999999998"/>
    <s v="Alberta"/>
    <s v="West"/>
    <s v="Corporate"/>
    <s v="Office Supplies"/>
    <x v="5"/>
    <n v="0.36"/>
  </r>
  <r>
    <s v="Emily Grady"/>
    <n v="18688"/>
    <x v="1172"/>
    <d v="2011-03-07T00:00:00"/>
    <x v="4"/>
    <s v="2011"/>
    <n v="2"/>
    <b v="0"/>
    <x v="3"/>
    <n v="49"/>
    <n v="14346.73"/>
    <n v="0.04"/>
    <s v="Regular Air"/>
    <n v="5762.52"/>
    <n v="304.99"/>
    <n v="19.989999999999998"/>
    <s v="Alberta"/>
    <s v="West"/>
    <s v="Home Office"/>
    <s v="Office Supplies"/>
    <x v="2"/>
    <n v="0.4"/>
  </r>
  <r>
    <s v="Emily Grady"/>
    <n v="18688"/>
    <x v="1172"/>
    <d v="2011-03-07T00:00:00"/>
    <x v="4"/>
    <s v="2011"/>
    <n v="2"/>
    <b v="0"/>
    <x v="3"/>
    <n v="15"/>
    <n v="40.340000000000003"/>
    <n v="0.09"/>
    <s v="Regular Air"/>
    <n v="10.59"/>
    <n v="2.89"/>
    <n v="0.5"/>
    <s v="Alberta"/>
    <s v="West"/>
    <s v="Home Office"/>
    <s v="Office Supplies"/>
    <x v="11"/>
    <n v="0.38"/>
  </r>
  <r>
    <s v="Emily Grady"/>
    <n v="18688"/>
    <x v="1172"/>
    <d v="2011-03-06T00:00:00"/>
    <x v="4"/>
    <s v="2011"/>
    <n v="1"/>
    <b v="0"/>
    <x v="3"/>
    <n v="41"/>
    <n v="3951.6754999999998"/>
    <n v="0.1"/>
    <s v="Regular Air"/>
    <n v="812.24"/>
    <n v="125.99"/>
    <n v="4.2"/>
    <s v="Alberta"/>
    <s v="West"/>
    <s v="Home Office"/>
    <s v="Technology"/>
    <x v="3"/>
    <n v="0.56999999999999995"/>
  </r>
  <r>
    <s v="Ann Steele"/>
    <n v="19140"/>
    <x v="1028"/>
    <d v="2009-10-01T00:00:00"/>
    <x v="0"/>
    <s v="2009"/>
    <n v="1"/>
    <b v="0"/>
    <x v="4"/>
    <n v="47"/>
    <n v="314"/>
    <n v="7.0000000000000007E-2"/>
    <s v="Regular Air"/>
    <n v="-66.040000000000006"/>
    <n v="6.54"/>
    <n v="5.27"/>
    <s v="Alberta"/>
    <s v="West"/>
    <s v="Corporate"/>
    <s v="Office Supplies"/>
    <x v="2"/>
    <n v="0.36"/>
  </r>
  <r>
    <s v="Ann Steele"/>
    <n v="19140"/>
    <x v="1028"/>
    <d v="2009-10-01T00:00:00"/>
    <x v="0"/>
    <s v="2009"/>
    <n v="1"/>
    <b v="0"/>
    <x v="4"/>
    <n v="50"/>
    <n v="155.54"/>
    <n v="0.09"/>
    <s v="Regular Air"/>
    <n v="15.66"/>
    <n v="3.29"/>
    <n v="1.35"/>
    <s v="Alberta"/>
    <s v="West"/>
    <s v="Corporate"/>
    <s v="Office Supplies"/>
    <x v="6"/>
    <n v="0.4"/>
  </r>
  <r>
    <s v="Frank Merwin"/>
    <n v="19175"/>
    <x v="1352"/>
    <d v="2009-08-26T00:00:00"/>
    <x v="2"/>
    <s v="2009"/>
    <n v="7"/>
    <b v="0"/>
    <x v="0"/>
    <n v="19"/>
    <n v="1133.4494999999999"/>
    <n v="0.01"/>
    <s v="Regular Air"/>
    <n v="169.16"/>
    <n v="65.989999999999995"/>
    <n v="5.31"/>
    <s v="Alberta"/>
    <s v="West"/>
    <s v="Consumer"/>
    <s v="Technology"/>
    <x v="3"/>
    <n v="0.56999999999999995"/>
  </r>
  <r>
    <s v="Alice McCarthy"/>
    <n v="19457"/>
    <x v="603"/>
    <d v="2009-07-13T00:00:00"/>
    <x v="1"/>
    <s v="2009"/>
    <n v="1"/>
    <b v="0"/>
    <x v="1"/>
    <n v="34"/>
    <n v="203.49"/>
    <n v="0.05"/>
    <s v="Regular Air"/>
    <n v="90.35"/>
    <n v="6.3"/>
    <n v="0.5"/>
    <s v="Alberta"/>
    <s v="West"/>
    <s v="Corporate"/>
    <s v="Office Supplies"/>
    <x v="11"/>
    <n v="0.39"/>
  </r>
  <r>
    <s v="Alice McCarthy"/>
    <n v="19457"/>
    <x v="603"/>
    <d v="2009-07-14T00:00:00"/>
    <x v="1"/>
    <s v="2009"/>
    <n v="2"/>
    <b v="0"/>
    <x v="1"/>
    <n v="33"/>
    <n v="5638.7979999999998"/>
    <n v="0.09"/>
    <s v="Express Air"/>
    <n v="1406.05"/>
    <n v="205.99"/>
    <n v="3"/>
    <s v="Alberta"/>
    <s v="West"/>
    <s v="Corporate"/>
    <s v="Technology"/>
    <x v="3"/>
    <n v="0.57999999999999996"/>
  </r>
  <r>
    <s v="Harold Pawlan"/>
    <n v="19745"/>
    <x v="817"/>
    <d v="2012-12-19T00:00:00"/>
    <x v="9"/>
    <s v="2012"/>
    <n v="1"/>
    <b v="0"/>
    <x v="1"/>
    <n v="25"/>
    <n v="1071.77"/>
    <n v="0.09"/>
    <s v="Regular Air"/>
    <n v="262.07"/>
    <n v="45.98"/>
    <n v="4.8"/>
    <s v="Alberta"/>
    <s v="West"/>
    <s v="Small Business"/>
    <s v="Furniture"/>
    <x v="4"/>
    <n v="0.68"/>
  </r>
  <r>
    <s v="Harold Pawlan"/>
    <n v="19745"/>
    <x v="817"/>
    <d v="2012-12-19T00:00:00"/>
    <x v="9"/>
    <s v="2012"/>
    <n v="1"/>
    <b v="0"/>
    <x v="1"/>
    <n v="29"/>
    <n v="8635.61"/>
    <n v="0.03"/>
    <s v="Regular Air"/>
    <n v="2733.04"/>
    <n v="300.97000000000003"/>
    <n v="7.18"/>
    <s v="Alberta"/>
    <s v="West"/>
    <s v="Small Business"/>
    <s v="Technology"/>
    <x v="7"/>
    <n v="0.48"/>
  </r>
  <r>
    <s v="Harold Pawlan"/>
    <n v="19745"/>
    <x v="817"/>
    <d v="2012-12-20T00:00:00"/>
    <x v="9"/>
    <s v="2012"/>
    <n v="2"/>
    <b v="0"/>
    <x v="1"/>
    <n v="2"/>
    <n v="63.96"/>
    <n v="0"/>
    <s v="Regular Air"/>
    <n v="-119.36"/>
    <n v="29.89"/>
    <n v="1.99"/>
    <s v="Alberta"/>
    <s v="West"/>
    <s v="Small Business"/>
    <s v="Technology"/>
    <x v="7"/>
    <n v="0.5"/>
  </r>
  <r>
    <s v="Harold Pawlan"/>
    <n v="19745"/>
    <x v="817"/>
    <d v="2012-12-19T00:00:00"/>
    <x v="9"/>
    <s v="2012"/>
    <n v="1"/>
    <b v="0"/>
    <x v="1"/>
    <n v="50"/>
    <n v="833"/>
    <n v="0"/>
    <s v="Regular Air"/>
    <n v="436.53"/>
    <n v="15.57"/>
    <n v="1.39"/>
    <s v="Alberta"/>
    <s v="West"/>
    <s v="Small Business"/>
    <s v="Office Supplies"/>
    <x v="8"/>
    <n v="0.38"/>
  </r>
  <r>
    <s v="Frank Merwin"/>
    <n v="20741"/>
    <x v="1120"/>
    <d v="2010-11-06T00:00:00"/>
    <x v="6"/>
    <s v="2010"/>
    <n v="7"/>
    <b v="0"/>
    <x v="0"/>
    <n v="43"/>
    <n v="1711.02"/>
    <n v="0.1"/>
    <s v="Regular Air"/>
    <n v="139.63"/>
    <n v="43.98"/>
    <n v="8.99"/>
    <s v="Alberta"/>
    <s v="West"/>
    <s v="Corporate"/>
    <s v="Office Supplies"/>
    <x v="12"/>
    <n v="0.57999999999999996"/>
  </r>
  <r>
    <s v="Emily Grady"/>
    <n v="23746"/>
    <x v="1395"/>
    <d v="2010-12-16T00:00:00"/>
    <x v="9"/>
    <s v="2010"/>
    <n v="1"/>
    <b v="0"/>
    <x v="1"/>
    <n v="10"/>
    <n v="408.23"/>
    <n v="0.06"/>
    <s v="Regular Air"/>
    <n v="52.38"/>
    <n v="40.97"/>
    <n v="1.99"/>
    <s v="Alberta"/>
    <s v="West"/>
    <s v="Home Office"/>
    <s v="Technology"/>
    <x v="7"/>
    <n v="0.42"/>
  </r>
  <r>
    <s v="Annie Thurman"/>
    <n v="24705"/>
    <x v="339"/>
    <d v="2011-09-17T00:00:00"/>
    <x v="11"/>
    <s v="2011"/>
    <n v="2"/>
    <b v="0"/>
    <x v="5"/>
    <n v="34"/>
    <n v="260.51"/>
    <n v="0.03"/>
    <s v="Regular Air"/>
    <n v="-127.52"/>
    <n v="7.3"/>
    <n v="7.72"/>
    <s v="Alberta"/>
    <s v="West"/>
    <s v="Consumer"/>
    <s v="Office Supplies"/>
    <x v="2"/>
    <n v="0.38"/>
  </r>
  <r>
    <s v="Annie Thurman"/>
    <n v="24705"/>
    <x v="339"/>
    <d v="2011-09-17T00:00:00"/>
    <x v="11"/>
    <s v="2011"/>
    <n v="2"/>
    <b v="0"/>
    <x v="5"/>
    <n v="15"/>
    <n v="466.28"/>
    <n v="0"/>
    <s v="Regular Air"/>
    <n v="92.7"/>
    <n v="29.89"/>
    <n v="1.99"/>
    <s v="Alberta"/>
    <s v="West"/>
    <s v="Consumer"/>
    <s v="Technology"/>
    <x v="7"/>
    <n v="0.5"/>
  </r>
  <r>
    <s v="Anthony Jacobs"/>
    <n v="25028"/>
    <x v="1410"/>
    <d v="2011-01-06T00:00:00"/>
    <x v="10"/>
    <s v="2011"/>
    <n v="1"/>
    <b v="0"/>
    <x v="5"/>
    <n v="5"/>
    <n v="477.39"/>
    <n v="0.02"/>
    <s v="Delivery Truck"/>
    <n v="-211.36"/>
    <n v="81.94"/>
    <n v="55.81"/>
    <s v="Alberta"/>
    <s v="West"/>
    <s v="Home Office"/>
    <s v="Furniture"/>
    <x v="9"/>
    <n v="0.6"/>
  </r>
  <r>
    <s v="Anthony Jacobs"/>
    <n v="25028"/>
    <x v="1410"/>
    <d v="2011-01-07T00:00:00"/>
    <x v="10"/>
    <s v="2011"/>
    <n v="2"/>
    <b v="0"/>
    <x v="5"/>
    <n v="14"/>
    <n v="552.08000000000004"/>
    <n v="0"/>
    <s v="Express Air"/>
    <n v="203.24"/>
    <n v="37.94"/>
    <n v="5.08"/>
    <s v="Alberta"/>
    <s v="West"/>
    <s v="Home Office"/>
    <s v="Office Supplies"/>
    <x v="5"/>
    <n v="0.38"/>
  </r>
  <r>
    <s v="Emily Grady"/>
    <n v="25063"/>
    <x v="724"/>
    <d v="2009-06-29T00:00:00"/>
    <x v="3"/>
    <s v="2009"/>
    <n v="0"/>
    <s v="FREE DELIVERY"/>
    <x v="3"/>
    <n v="24"/>
    <n v="711.875"/>
    <n v="0.04"/>
    <s v="Regular Air"/>
    <n v="217.33"/>
    <n v="35.99"/>
    <n v="3.3"/>
    <s v="Alberta"/>
    <s v="West"/>
    <s v="Home Office"/>
    <s v="Technology"/>
    <x v="3"/>
    <n v="0.39"/>
  </r>
  <r>
    <s v="Katrina Edelman"/>
    <n v="25412"/>
    <x v="1101"/>
    <d v="2011-06-08T00:00:00"/>
    <x v="3"/>
    <s v="2011"/>
    <n v="2"/>
    <b v="0"/>
    <x v="3"/>
    <n v="18"/>
    <n v="129.77000000000001"/>
    <n v="0.01"/>
    <s v="Regular Air"/>
    <n v="-99.42"/>
    <n v="6.48"/>
    <n v="9.68"/>
    <s v="Alberta"/>
    <s v="West"/>
    <s v="Corporate"/>
    <s v="Office Supplies"/>
    <x v="5"/>
    <n v="0.36"/>
  </r>
  <r>
    <s v="Larry Tron"/>
    <n v="26627"/>
    <x v="1109"/>
    <d v="2009-10-30T00:00:00"/>
    <x v="0"/>
    <s v="2009"/>
    <n v="0"/>
    <s v="FREE DELIVERY"/>
    <x v="4"/>
    <n v="25"/>
    <n v="38.369999999999997"/>
    <n v="0.1"/>
    <s v="Regular Air"/>
    <n v="-13.88"/>
    <n v="1.6"/>
    <n v="1.29"/>
    <s v="Alberta"/>
    <s v="West"/>
    <s v="Home Office"/>
    <s v="Office Supplies"/>
    <x v="12"/>
    <n v="0.42"/>
  </r>
  <r>
    <s v="Bruce Money"/>
    <n v="26947"/>
    <x v="45"/>
    <d v="2010-06-07T00:00:00"/>
    <x v="3"/>
    <s v="2010"/>
    <n v="3"/>
    <b v="0"/>
    <x v="1"/>
    <n v="4"/>
    <n v="467.15"/>
    <n v="0.01"/>
    <s v="Delivery Truck"/>
    <n v="-212.34"/>
    <n v="100.8"/>
    <n v="60"/>
    <s v="Alberta"/>
    <s v="West"/>
    <s v="Corporate"/>
    <s v="Furniture"/>
    <x v="10"/>
    <n v="0.59"/>
  </r>
  <r>
    <s v="Cari Sayre"/>
    <n v="27138"/>
    <x v="629"/>
    <d v="2012-06-01T00:00:00"/>
    <x v="3"/>
    <s v="2012"/>
    <n v="2"/>
    <b v="0"/>
    <x v="1"/>
    <n v="31"/>
    <n v="2976.21"/>
    <n v="7.0000000000000007E-2"/>
    <s v="Delivery Truck"/>
    <n v="-277.63"/>
    <n v="100.98"/>
    <n v="35.840000000000003"/>
    <s v="Alberta"/>
    <s v="West"/>
    <s v="Home Office"/>
    <s v="Furniture"/>
    <x v="9"/>
    <n v="0.62"/>
  </r>
  <r>
    <s v="Cari Sayre"/>
    <n v="27138"/>
    <x v="629"/>
    <d v="2012-06-01T00:00:00"/>
    <x v="3"/>
    <s v="2012"/>
    <n v="2"/>
    <b v="0"/>
    <x v="1"/>
    <n v="37"/>
    <n v="1894.1655000000001"/>
    <n v="0.1"/>
    <s v="Regular Air"/>
    <n v="134.72999999999999"/>
    <n v="65.989999999999995"/>
    <n v="8.99"/>
    <s v="Alberta"/>
    <s v="West"/>
    <s v="Home Office"/>
    <s v="Technology"/>
    <x v="3"/>
    <n v="0.57999999999999996"/>
  </r>
  <r>
    <s v="Bruce Money"/>
    <n v="27939"/>
    <x v="819"/>
    <d v="2012-04-12T00:00:00"/>
    <x v="8"/>
    <s v="2012"/>
    <n v="2"/>
    <b v="0"/>
    <x v="4"/>
    <n v="8"/>
    <n v="60.17"/>
    <n v="0"/>
    <s v="Regular Air"/>
    <n v="-18.239999999999998"/>
    <n v="6.68"/>
    <n v="5.66"/>
    <s v="Alberta"/>
    <s v="West"/>
    <s v="Corporate"/>
    <s v="Office Supplies"/>
    <x v="5"/>
    <n v="0.37"/>
  </r>
  <r>
    <s v="Annie Thurman"/>
    <n v="28544"/>
    <x v="110"/>
    <d v="2012-08-29T00:00:00"/>
    <x v="2"/>
    <s v="2012"/>
    <n v="1"/>
    <b v="0"/>
    <x v="5"/>
    <n v="24"/>
    <n v="68.5"/>
    <n v="7.0000000000000007E-2"/>
    <s v="Regular Air"/>
    <n v="2.69"/>
    <n v="2.78"/>
    <n v="1.49"/>
    <s v="Alberta"/>
    <s v="West"/>
    <s v="Consumer"/>
    <s v="Office Supplies"/>
    <x v="2"/>
    <n v="0.36"/>
  </r>
  <r>
    <s v="Brian DeCherney"/>
    <n v="30343"/>
    <x v="215"/>
    <d v="2012-05-22T00:00:00"/>
    <x v="7"/>
    <s v="2012"/>
    <n v="1"/>
    <b v="0"/>
    <x v="5"/>
    <n v="48"/>
    <n v="1556.42"/>
    <n v="0"/>
    <s v="Regular Air"/>
    <n v="-60.98"/>
    <n v="30.42"/>
    <n v="8.65"/>
    <s v="Alberta"/>
    <s v="West"/>
    <s v="Corporate"/>
    <s v="Technology"/>
    <x v="7"/>
    <n v="0.74"/>
  </r>
  <r>
    <s v="Brian DeCherney"/>
    <n v="30343"/>
    <x v="215"/>
    <d v="2012-05-23T00:00:00"/>
    <x v="7"/>
    <s v="2012"/>
    <n v="2"/>
    <b v="0"/>
    <x v="5"/>
    <n v="28"/>
    <n v="130.28"/>
    <n v="0.08"/>
    <s v="Regular Air"/>
    <n v="56.97"/>
    <n v="4.91"/>
    <n v="0.5"/>
    <s v="Alberta"/>
    <s v="West"/>
    <s v="Corporate"/>
    <s v="Office Supplies"/>
    <x v="11"/>
    <n v="0.36"/>
  </r>
  <r>
    <s v="Emily Grady"/>
    <n v="30403"/>
    <x v="701"/>
    <d v="2012-07-12T00:00:00"/>
    <x v="1"/>
    <s v="2012"/>
    <n v="2"/>
    <b v="0"/>
    <x v="1"/>
    <n v="41"/>
    <n v="305.01"/>
    <n v="0.05"/>
    <s v="Express Air"/>
    <n v="-160.82"/>
    <n v="7.3"/>
    <n v="7.72"/>
    <s v="Alberta"/>
    <s v="West"/>
    <s v="Home Office"/>
    <s v="Office Supplies"/>
    <x v="2"/>
    <n v="0.38"/>
  </r>
  <r>
    <s v="Emily Grady"/>
    <n v="30403"/>
    <x v="701"/>
    <d v="2012-07-11T00:00:00"/>
    <x v="1"/>
    <s v="2012"/>
    <n v="1"/>
    <b v="0"/>
    <x v="1"/>
    <n v="24"/>
    <n v="3583.52"/>
    <n v="0.09"/>
    <s v="Regular Air"/>
    <n v="221.71"/>
    <n v="161.55000000000001"/>
    <n v="19.989999999999998"/>
    <s v="Alberta"/>
    <s v="West"/>
    <s v="Home Office"/>
    <s v="Office Supplies"/>
    <x v="0"/>
    <n v="0.66"/>
  </r>
  <r>
    <s v="Harold Pawlan"/>
    <n v="31844"/>
    <x v="1301"/>
    <d v="2011-07-02T00:00:00"/>
    <x v="1"/>
    <s v="2011"/>
    <n v="0"/>
    <s v="FREE DELIVERY"/>
    <x v="3"/>
    <n v="14"/>
    <n v="2085.9299999999998"/>
    <n v="0.09"/>
    <s v="Delivery Truck"/>
    <n v="-517.73"/>
    <n v="150.97999999999999"/>
    <n v="66.27"/>
    <s v="Alberta"/>
    <s v="West"/>
    <s v="Small Business"/>
    <s v="Furniture"/>
    <x v="9"/>
    <n v="0.65"/>
  </r>
  <r>
    <s v="Ann Steele"/>
    <n v="32449"/>
    <x v="530"/>
    <d v="2012-12-10T00:00:00"/>
    <x v="9"/>
    <s v="2012"/>
    <n v="1"/>
    <b v="0"/>
    <x v="5"/>
    <n v="39"/>
    <n v="277.58"/>
    <n v="0.08"/>
    <s v="Regular Air"/>
    <n v="-276.88"/>
    <n v="7.28"/>
    <n v="11.15"/>
    <s v="Alberta"/>
    <s v="West"/>
    <s v="Corporate"/>
    <s v="Office Supplies"/>
    <x v="5"/>
    <n v="0.37"/>
  </r>
  <r>
    <s v="Ann Steele"/>
    <n v="32449"/>
    <x v="530"/>
    <d v="2012-12-10T00:00:00"/>
    <x v="9"/>
    <s v="2012"/>
    <n v="1"/>
    <b v="0"/>
    <x v="5"/>
    <n v="12"/>
    <n v="4887.1400000000003"/>
    <n v="0.08"/>
    <s v="Delivery Truck"/>
    <n v="-694.33"/>
    <n v="424.21"/>
    <n v="110.2"/>
    <s v="Alberta"/>
    <s v="West"/>
    <s v="Corporate"/>
    <s v="Furniture"/>
    <x v="10"/>
    <n v="0.67"/>
  </r>
  <r>
    <s v="Ann Steele"/>
    <n v="32449"/>
    <x v="530"/>
    <d v="2012-12-10T00:00:00"/>
    <x v="9"/>
    <s v="2012"/>
    <n v="1"/>
    <b v="0"/>
    <x v="5"/>
    <n v="44"/>
    <n v="7195.2584999999999"/>
    <n v="0.09"/>
    <s v="Express Air"/>
    <n v="1698.16"/>
    <n v="200.99"/>
    <n v="8.08"/>
    <s v="Alberta"/>
    <s v="West"/>
    <s v="Corporate"/>
    <s v="Technology"/>
    <x v="3"/>
    <n v="0.59"/>
  </r>
  <r>
    <s v="Larry Tron"/>
    <n v="32800"/>
    <x v="472"/>
    <d v="2009-01-22T00:00:00"/>
    <x v="10"/>
    <s v="2009"/>
    <n v="1"/>
    <b v="0"/>
    <x v="3"/>
    <n v="33"/>
    <n v="11336.37"/>
    <n v="0.04"/>
    <s v="Delivery Truck"/>
    <n v="1161.75"/>
    <n v="355.98"/>
    <n v="58.92"/>
    <s v="Alberta"/>
    <s v="West"/>
    <s v="Home Office"/>
    <s v="Furniture"/>
    <x v="14"/>
    <n v="0.64"/>
  </r>
  <r>
    <s v="Larry Tron"/>
    <n v="32800"/>
    <x v="472"/>
    <d v="2009-01-22T00:00:00"/>
    <x v="10"/>
    <s v="2009"/>
    <n v="1"/>
    <b v="0"/>
    <x v="3"/>
    <n v="19"/>
    <n v="354.13"/>
    <n v="0.09"/>
    <s v="Regular Air"/>
    <n v="8.7899999999999991"/>
    <n v="19.98"/>
    <n v="8.68"/>
    <s v="Alberta"/>
    <s v="West"/>
    <s v="Home Office"/>
    <s v="Office Supplies"/>
    <x v="5"/>
    <n v="0.37"/>
  </r>
  <r>
    <s v="Larry Tron"/>
    <n v="32800"/>
    <x v="472"/>
    <d v="2009-01-23T00:00:00"/>
    <x v="10"/>
    <s v="2009"/>
    <n v="2"/>
    <b v="0"/>
    <x v="3"/>
    <n v="40"/>
    <n v="751.94"/>
    <n v="7.0000000000000007E-2"/>
    <s v="Regular Air"/>
    <n v="69.08"/>
    <n v="19.98"/>
    <n v="8.68"/>
    <s v="Alberta"/>
    <s v="West"/>
    <s v="Home Office"/>
    <s v="Office Supplies"/>
    <x v="5"/>
    <n v="0.37"/>
  </r>
  <r>
    <s v="Katrina Edelman"/>
    <n v="33824"/>
    <x v="1105"/>
    <d v="2011-03-03T00:00:00"/>
    <x v="4"/>
    <s v="2011"/>
    <n v="1"/>
    <b v="0"/>
    <x v="5"/>
    <n v="19"/>
    <n v="50.99"/>
    <n v="0.06"/>
    <s v="Regular Air"/>
    <n v="-3.8"/>
    <n v="2.78"/>
    <n v="1.34"/>
    <s v="Alberta"/>
    <s v="West"/>
    <s v="Corporate"/>
    <s v="Office Supplies"/>
    <x v="12"/>
    <n v="0.45"/>
  </r>
  <r>
    <s v="Brian DeCherney"/>
    <n v="34179"/>
    <x v="1189"/>
    <d v="2011-11-04T00:00:00"/>
    <x v="6"/>
    <s v="2011"/>
    <n v="2"/>
    <b v="0"/>
    <x v="3"/>
    <n v="21"/>
    <n v="293.27"/>
    <n v="7.0000000000000007E-2"/>
    <s v="Regular Air"/>
    <n v="44.56"/>
    <n v="14.48"/>
    <n v="1.99"/>
    <s v="Alberta"/>
    <s v="West"/>
    <s v="Corporate"/>
    <s v="Technology"/>
    <x v="7"/>
    <n v="0.49"/>
  </r>
  <r>
    <s v="Grace Kelly"/>
    <n v="34245"/>
    <x v="730"/>
    <d v="2010-02-08T00:00:00"/>
    <x v="5"/>
    <s v="2010"/>
    <n v="1"/>
    <b v="0"/>
    <x v="4"/>
    <n v="42"/>
    <n v="189.22"/>
    <n v="0.05"/>
    <s v="Regular Air"/>
    <n v="-92.42"/>
    <n v="4.28"/>
    <n v="4.79"/>
    <s v="Alberta"/>
    <s v="West"/>
    <s v="Consumer"/>
    <s v="Office Supplies"/>
    <x v="5"/>
    <n v="0.4"/>
  </r>
  <r>
    <s v="Cari Sayre"/>
    <n v="35046"/>
    <x v="331"/>
    <d v="2010-07-24T00:00:00"/>
    <x v="1"/>
    <s v="2010"/>
    <n v="0"/>
    <s v="FREE DELIVERY"/>
    <x v="4"/>
    <n v="21"/>
    <n v="151.86000000000001"/>
    <n v="0.1"/>
    <s v="Express Air"/>
    <n v="-54.67"/>
    <n v="7.1"/>
    <n v="6.05"/>
    <s v="Alberta"/>
    <s v="West"/>
    <s v="Corporate"/>
    <s v="Office Supplies"/>
    <x v="2"/>
    <n v="0.39"/>
  </r>
  <r>
    <s v="Cari Sayre"/>
    <n v="35046"/>
    <x v="331"/>
    <d v="2010-07-25T00:00:00"/>
    <x v="1"/>
    <s v="2010"/>
    <n v="1"/>
    <b v="0"/>
    <x v="4"/>
    <n v="13"/>
    <n v="3583.87"/>
    <n v="7.0000000000000007E-2"/>
    <s v="Delivery Truck"/>
    <n v="-113.08"/>
    <n v="284.98"/>
    <n v="69.55"/>
    <s v="Alberta"/>
    <s v="West"/>
    <s v="Corporate"/>
    <s v="Furniture"/>
    <x v="14"/>
    <n v="0.6"/>
  </r>
  <r>
    <s v="Cari Sayre"/>
    <n v="35046"/>
    <x v="331"/>
    <d v="2010-07-25T00:00:00"/>
    <x v="1"/>
    <s v="2010"/>
    <n v="1"/>
    <b v="0"/>
    <x v="4"/>
    <n v="45"/>
    <n v="4951.3599999999997"/>
    <n v="0.03"/>
    <s v="Express Air"/>
    <n v="1759.72"/>
    <n v="107.53"/>
    <n v="5.81"/>
    <s v="Alberta"/>
    <s v="West"/>
    <s v="Corporate"/>
    <s v="Furniture"/>
    <x v="4"/>
    <n v="0.65"/>
  </r>
  <r>
    <s v="Cari Sayre"/>
    <n v="35684"/>
    <x v="646"/>
    <d v="2011-08-08T00:00:00"/>
    <x v="2"/>
    <s v="2011"/>
    <n v="5"/>
    <b v="0"/>
    <x v="0"/>
    <n v="10"/>
    <n v="910.98"/>
    <n v="7.0000000000000007E-2"/>
    <s v="Regular Air"/>
    <n v="18.77"/>
    <n v="96.45"/>
    <n v="13.99"/>
    <s v="Alberta"/>
    <s v="West"/>
    <s v="Corporate"/>
    <s v="Technology"/>
    <x v="16"/>
    <n v="0.38"/>
  </r>
  <r>
    <s v="Ann Steele"/>
    <n v="36101"/>
    <x v="573"/>
    <d v="2012-08-21T00:00:00"/>
    <x v="2"/>
    <s v="2012"/>
    <n v="1"/>
    <b v="0"/>
    <x v="1"/>
    <n v="3"/>
    <n v="446.05"/>
    <n v="0.09"/>
    <s v="Delivery Truck"/>
    <n v="-271.26"/>
    <n v="140.97999999999999"/>
    <n v="53.48"/>
    <s v="Alberta"/>
    <s v="West"/>
    <s v="Corporate"/>
    <s v="Furniture"/>
    <x v="9"/>
    <n v="0.65"/>
  </r>
  <r>
    <s v="Brian DeCherney"/>
    <n v="36387"/>
    <x v="647"/>
    <d v="2011-11-10T00:00:00"/>
    <x v="6"/>
    <s v="2011"/>
    <n v="3"/>
    <b v="0"/>
    <x v="1"/>
    <n v="32"/>
    <n v="616.39"/>
    <n v="0.09"/>
    <s v="Regular Air"/>
    <n v="148.28"/>
    <n v="20.89"/>
    <n v="1.99"/>
    <s v="Alberta"/>
    <s v="West"/>
    <s v="Corporate"/>
    <s v="Technology"/>
    <x v="7"/>
    <n v="0.48"/>
  </r>
  <r>
    <s v="Frank Merwin"/>
    <n v="36455"/>
    <x v="450"/>
    <d v="2009-02-21T00:00:00"/>
    <x v="5"/>
    <s v="2009"/>
    <n v="2"/>
    <b v="0"/>
    <x v="1"/>
    <n v="48"/>
    <n v="1838.19"/>
    <n v="0.03"/>
    <s v="Regular Air"/>
    <n v="561.42999999999995"/>
    <n v="39.479999999999997"/>
    <n v="1.99"/>
    <s v="Alberta"/>
    <s v="West"/>
    <s v="Consumer"/>
    <s v="Technology"/>
    <x v="7"/>
    <n v="0.54"/>
  </r>
  <r>
    <s v="Annie Thurman"/>
    <n v="36673"/>
    <x v="1337"/>
    <d v="2010-09-20T00:00:00"/>
    <x v="11"/>
    <s v="2010"/>
    <n v="7"/>
    <b v="0"/>
    <x v="0"/>
    <n v="20"/>
    <n v="984.63149999999996"/>
    <n v="0"/>
    <s v="Regular Air"/>
    <n v="-129.13999999999999"/>
    <n v="55.99"/>
    <n v="5"/>
    <s v="Alberta"/>
    <s v="West"/>
    <s v="Home Office"/>
    <s v="Technology"/>
    <x v="3"/>
    <n v="0.8"/>
  </r>
  <r>
    <s v="Annie Thurman"/>
    <n v="36704"/>
    <x v="575"/>
    <d v="2011-06-17T00:00:00"/>
    <x v="3"/>
    <s v="2011"/>
    <n v="1"/>
    <b v="0"/>
    <x v="1"/>
    <n v="43"/>
    <n v="134.33000000000001"/>
    <n v="7.0000000000000007E-2"/>
    <s v="Express Air"/>
    <n v="25.02"/>
    <n v="3.14"/>
    <n v="1.1399999999999999"/>
    <s v="Alberta"/>
    <s v="West"/>
    <s v="Home Office"/>
    <s v="Office Supplies"/>
    <x v="5"/>
    <n v="0.4"/>
  </r>
  <r>
    <s v="Annie Thurman"/>
    <n v="36704"/>
    <x v="575"/>
    <d v="2011-06-18T00:00:00"/>
    <x v="3"/>
    <s v="2011"/>
    <n v="2"/>
    <b v="0"/>
    <x v="1"/>
    <n v="19"/>
    <n v="70.319999999999993"/>
    <n v="0.08"/>
    <s v="Regular Air"/>
    <n v="-56.07"/>
    <n v="3.57"/>
    <n v="4.17"/>
    <s v="Alberta"/>
    <s v="West"/>
    <s v="Home Office"/>
    <s v="Office Supplies"/>
    <x v="12"/>
    <n v="0.59"/>
  </r>
  <r>
    <s v="Frank Merwin"/>
    <n v="37218"/>
    <x v="412"/>
    <d v="2010-12-21T00:00:00"/>
    <x v="9"/>
    <s v="2010"/>
    <n v="2"/>
    <b v="0"/>
    <x v="1"/>
    <n v="29"/>
    <n v="1768.13"/>
    <n v="0"/>
    <s v="Regular Air"/>
    <n v="525.54"/>
    <n v="60.97"/>
    <n v="4.5"/>
    <s v="Alberta"/>
    <s v="West"/>
    <s v="Corporate"/>
    <s v="Office Supplies"/>
    <x v="1"/>
    <n v="0.56000000000000005"/>
  </r>
  <r>
    <s v="Frank Merwin"/>
    <n v="37218"/>
    <x v="412"/>
    <d v="2010-12-20T00:00:00"/>
    <x v="9"/>
    <s v="2010"/>
    <n v="1"/>
    <b v="0"/>
    <x v="1"/>
    <n v="23"/>
    <n v="147.05000000000001"/>
    <n v="0.08"/>
    <s v="Regular Air"/>
    <n v="-54.91"/>
    <n v="6.48"/>
    <n v="5.82"/>
    <s v="Alberta"/>
    <s v="West"/>
    <s v="Corporate"/>
    <s v="Office Supplies"/>
    <x v="5"/>
    <n v="0.37"/>
  </r>
  <r>
    <s v="Craig Leslie"/>
    <n v="38311"/>
    <x v="1247"/>
    <d v="2011-04-25T00:00:00"/>
    <x v="8"/>
    <s v="2011"/>
    <n v="2"/>
    <b v="0"/>
    <x v="4"/>
    <n v="9"/>
    <n v="1201.51"/>
    <n v="0.1"/>
    <s v="Express Air"/>
    <n v="-185.48"/>
    <n v="140.85"/>
    <n v="19.989999999999998"/>
    <s v="Alberta"/>
    <s v="West"/>
    <s v="Consumer"/>
    <s v="Office Supplies"/>
    <x v="0"/>
    <n v="0.73"/>
  </r>
  <r>
    <s v="Emily Grady"/>
    <n v="38438"/>
    <x v="795"/>
    <d v="2011-06-02T00:00:00"/>
    <x v="3"/>
    <s v="2011"/>
    <n v="2"/>
    <b v="0"/>
    <x v="5"/>
    <n v="16"/>
    <n v="621.92999999999995"/>
    <n v="0.08"/>
    <s v="Regular Air"/>
    <n v="-49.77"/>
    <n v="39.979999999999997"/>
    <n v="4"/>
    <s v="Alberta"/>
    <s v="West"/>
    <s v="Home Office"/>
    <s v="Technology"/>
    <x v="7"/>
    <n v="0.7"/>
  </r>
  <r>
    <s v="Emily Grady"/>
    <n v="38438"/>
    <x v="795"/>
    <d v="2011-06-01T00:00:00"/>
    <x v="3"/>
    <s v="2011"/>
    <n v="1"/>
    <b v="0"/>
    <x v="5"/>
    <n v="17"/>
    <n v="121.09"/>
    <n v="0.05"/>
    <s v="Regular Air"/>
    <n v="-30.51"/>
    <n v="6.68"/>
    <n v="5.66"/>
    <s v="Alberta"/>
    <s v="West"/>
    <s v="Home Office"/>
    <s v="Office Supplies"/>
    <x v="5"/>
    <n v="0.37"/>
  </r>
  <r>
    <s v="Kelly Williams"/>
    <n v="39301"/>
    <x v="436"/>
    <d v="2009-03-24T00:00:00"/>
    <x v="4"/>
    <s v="2009"/>
    <n v="2"/>
    <b v="0"/>
    <x v="4"/>
    <n v="4"/>
    <n v="33.54"/>
    <n v="0.08"/>
    <s v="Regular Air"/>
    <n v="-29.49"/>
    <n v="6.84"/>
    <n v="8.3699999999999992"/>
    <s v="Alberta"/>
    <s v="West"/>
    <s v="Corporate"/>
    <s v="Office Supplies"/>
    <x v="15"/>
    <n v="0.57999999999999996"/>
  </r>
  <r>
    <s v="Larry Tron"/>
    <n v="40007"/>
    <x v="263"/>
    <d v="2012-09-01T00:00:00"/>
    <x v="11"/>
    <s v="2012"/>
    <n v="2"/>
    <b v="0"/>
    <x v="3"/>
    <n v="45"/>
    <n v="188.77"/>
    <n v="0.02"/>
    <s v="Regular Air"/>
    <n v="21.93"/>
    <n v="4.13"/>
    <n v="1.17"/>
    <s v="Alberta"/>
    <s v="West"/>
    <s v="Home Office"/>
    <s v="Office Supplies"/>
    <x v="12"/>
    <n v="0.56999999999999995"/>
  </r>
  <r>
    <s v="Craig Leslie"/>
    <n v="40065"/>
    <x v="223"/>
    <d v="2012-02-18T00:00:00"/>
    <x v="5"/>
    <s v="2012"/>
    <n v="1"/>
    <b v="0"/>
    <x v="1"/>
    <n v="49"/>
    <n v="21141.07"/>
    <n v="0.06"/>
    <s v="Regular Air"/>
    <n v="6225.36"/>
    <n v="449.99"/>
    <n v="24.49"/>
    <s v="Alberta"/>
    <s v="West"/>
    <s v="Consumer"/>
    <s v="Technology"/>
    <x v="13"/>
    <n v="0.52"/>
  </r>
  <r>
    <s v="Craig Leslie"/>
    <n v="40065"/>
    <x v="223"/>
    <d v="2012-02-18T00:00:00"/>
    <x v="5"/>
    <s v="2012"/>
    <n v="1"/>
    <b v="0"/>
    <x v="1"/>
    <n v="4"/>
    <n v="76.865499999999997"/>
    <n v="0.04"/>
    <s v="Express Air"/>
    <n v="-54.51"/>
    <n v="20.99"/>
    <n v="0.99"/>
    <s v="Alberta"/>
    <s v="West"/>
    <s v="Consumer"/>
    <s v="Technology"/>
    <x v="3"/>
    <n v="0.37"/>
  </r>
  <r>
    <s v="Alice McCarthy"/>
    <n v="40102"/>
    <x v="634"/>
    <d v="2011-02-05T00:00:00"/>
    <x v="5"/>
    <s v="2011"/>
    <n v="2"/>
    <b v="0"/>
    <x v="4"/>
    <n v="46"/>
    <n v="412.37"/>
    <n v="0.06"/>
    <s v="Express Air"/>
    <n v="2.71"/>
    <n v="8.67"/>
    <n v="3.5"/>
    <s v="Alberta"/>
    <s v="West"/>
    <s v="Corporate"/>
    <s v="Office Supplies"/>
    <x v="1"/>
    <n v="0.57999999999999996"/>
  </r>
  <r>
    <s v="Emily Grady"/>
    <n v="40357"/>
    <x v="42"/>
    <d v="2012-07-22T00:00:00"/>
    <x v="1"/>
    <s v="2012"/>
    <n v="1"/>
    <b v="0"/>
    <x v="3"/>
    <n v="4"/>
    <n v="240.49"/>
    <n v="0.05"/>
    <s v="Regular Air"/>
    <n v="-53.9"/>
    <n v="56.96"/>
    <n v="13.22"/>
    <s v="Alberta"/>
    <s v="West"/>
    <s v="Home Office"/>
    <s v="Office Supplies"/>
    <x v="1"/>
    <n v="0.56000000000000005"/>
  </r>
  <r>
    <s v="Frank Gastineau"/>
    <n v="41123"/>
    <x v="1317"/>
    <d v="2010-12-11T00:00:00"/>
    <x v="9"/>
    <s v="2010"/>
    <n v="5"/>
    <b v="0"/>
    <x v="0"/>
    <n v="27"/>
    <n v="322.45999999999998"/>
    <n v="0.04"/>
    <s v="Regular Air"/>
    <n v="54.29"/>
    <n v="11.34"/>
    <n v="5.01"/>
    <s v="Alberta"/>
    <s v="West"/>
    <s v="Small Business"/>
    <s v="Office Supplies"/>
    <x v="5"/>
    <n v="0.36"/>
  </r>
  <r>
    <s v="Larry Tron"/>
    <n v="41794"/>
    <x v="62"/>
    <d v="2011-05-28T00:00:00"/>
    <x v="7"/>
    <s v="2011"/>
    <n v="1"/>
    <b v="0"/>
    <x v="5"/>
    <n v="48"/>
    <n v="836.59"/>
    <n v="0.06"/>
    <s v="Regular Air"/>
    <n v="-106.8"/>
    <n v="17.989999999999998"/>
    <n v="8.65"/>
    <s v="Alberta"/>
    <s v="West"/>
    <s v="Home Office"/>
    <s v="Office Supplies"/>
    <x v="12"/>
    <n v="0.56999999999999995"/>
  </r>
  <r>
    <s v="Larry Tron"/>
    <n v="41794"/>
    <x v="62"/>
    <d v="2011-05-29T00:00:00"/>
    <x v="7"/>
    <s v="2011"/>
    <n v="2"/>
    <b v="0"/>
    <x v="5"/>
    <n v="21"/>
    <n v="58.14"/>
    <n v="0.04"/>
    <s v="Regular Air"/>
    <n v="-2.23"/>
    <n v="2.78"/>
    <n v="0.97"/>
    <s v="Alberta"/>
    <s v="West"/>
    <s v="Home Office"/>
    <s v="Office Supplies"/>
    <x v="12"/>
    <n v="0.59"/>
  </r>
  <r>
    <s v="Larry Tron"/>
    <n v="41794"/>
    <x v="62"/>
    <d v="2011-05-29T00:00:00"/>
    <x v="7"/>
    <s v="2011"/>
    <n v="2"/>
    <b v="0"/>
    <x v="5"/>
    <n v="49"/>
    <n v="891.60749999999996"/>
    <n v="0.06"/>
    <s v="Regular Air"/>
    <n v="100.59"/>
    <n v="20.99"/>
    <n v="4.8099999999999996"/>
    <s v="Alberta"/>
    <s v="West"/>
    <s v="Home Office"/>
    <s v="Technology"/>
    <x v="3"/>
    <n v="0.57999999999999996"/>
  </r>
  <r>
    <s v="Frank Merwin"/>
    <n v="42725"/>
    <x v="1242"/>
    <d v="2011-05-03T00:00:00"/>
    <x v="7"/>
    <s v="2011"/>
    <n v="1"/>
    <b v="0"/>
    <x v="4"/>
    <n v="18"/>
    <n v="231.06"/>
    <n v="0.04"/>
    <s v="Regular Air"/>
    <n v="-29.83"/>
    <n v="12.28"/>
    <n v="6.13"/>
    <s v="Alberta"/>
    <s v="West"/>
    <s v="Corporate"/>
    <s v="Office Supplies"/>
    <x v="0"/>
    <n v="0.56999999999999995"/>
  </r>
  <r>
    <s v="Larry Tron"/>
    <n v="43296"/>
    <x v="146"/>
    <d v="2012-03-04T00:00:00"/>
    <x v="4"/>
    <s v="2012"/>
    <n v="1"/>
    <b v="0"/>
    <x v="4"/>
    <n v="41"/>
    <n v="1665.81"/>
    <n v="0.06"/>
    <s v="Regular Air"/>
    <n v="557.52"/>
    <n v="40.98"/>
    <n v="7.47"/>
    <s v="Alberta"/>
    <s v="West"/>
    <s v="Corporate"/>
    <s v="Office Supplies"/>
    <x v="2"/>
    <n v="0.37"/>
  </r>
  <r>
    <s v="Grace Kelly"/>
    <n v="44294"/>
    <x v="862"/>
    <d v="2009-06-10T00:00:00"/>
    <x v="3"/>
    <s v="2009"/>
    <n v="7"/>
    <b v="0"/>
    <x v="0"/>
    <n v="15"/>
    <n v="107.86"/>
    <n v="0.09"/>
    <s v="Express Air"/>
    <n v="-85.29"/>
    <n v="6.48"/>
    <n v="9.68"/>
    <s v="Alberta"/>
    <s v="West"/>
    <s v="Consumer"/>
    <s v="Office Supplies"/>
    <x v="5"/>
    <n v="0.36"/>
  </r>
  <r>
    <s v="Grace Kelly"/>
    <n v="44294"/>
    <x v="862"/>
    <d v="2009-06-03T00:00:00"/>
    <x v="3"/>
    <s v="2009"/>
    <n v="0"/>
    <s v="FREE DELIVERY"/>
    <x v="0"/>
    <n v="13"/>
    <n v="305.60000000000002"/>
    <n v="0.09"/>
    <s v="Delivery Truck"/>
    <n v="-445.77"/>
    <n v="20.98"/>
    <n v="45"/>
    <s v="Alberta"/>
    <s v="West"/>
    <s v="Consumer"/>
    <s v="Office Supplies"/>
    <x v="0"/>
    <n v="0.61"/>
  </r>
  <r>
    <s v="Grace Kelly"/>
    <n v="44294"/>
    <x v="862"/>
    <d v="2009-06-05T00:00:00"/>
    <x v="3"/>
    <s v="2009"/>
    <n v="2"/>
    <b v="0"/>
    <x v="0"/>
    <n v="8"/>
    <n v="447.04050000000001"/>
    <n v="0.04"/>
    <s v="Regular Air"/>
    <n v="-206.15"/>
    <n v="65.989999999999995"/>
    <n v="8.99"/>
    <s v="Alberta"/>
    <s v="West"/>
    <s v="Consumer"/>
    <s v="Technology"/>
    <x v="3"/>
    <n v="0.59"/>
  </r>
  <r>
    <s v="Ann Steele"/>
    <n v="44391"/>
    <x v="651"/>
    <d v="2009-01-11T00:00:00"/>
    <x v="10"/>
    <s v="2009"/>
    <n v="1"/>
    <b v="0"/>
    <x v="3"/>
    <n v="16"/>
    <n v="112.81"/>
    <n v="0.02"/>
    <s v="Regular Air"/>
    <n v="-85.23"/>
    <n v="6.48"/>
    <n v="9.17"/>
    <s v="Alberta"/>
    <s v="West"/>
    <s v="Corporate"/>
    <s v="Office Supplies"/>
    <x v="5"/>
    <n v="0.37"/>
  </r>
  <r>
    <s v="Brian DeCherney"/>
    <n v="47456"/>
    <x v="660"/>
    <d v="2012-06-07T00:00:00"/>
    <x v="3"/>
    <s v="2012"/>
    <n v="7"/>
    <b v="0"/>
    <x v="0"/>
    <n v="43"/>
    <n v="277.08"/>
    <n v="0.08"/>
    <s v="Regular Air"/>
    <n v="-179.11"/>
    <n v="6.48"/>
    <n v="7.91"/>
    <s v="Alberta"/>
    <s v="West"/>
    <s v="Corporate"/>
    <s v="Office Supplies"/>
    <x v="5"/>
    <n v="0.37"/>
  </r>
  <r>
    <s v="Frank Merwin"/>
    <n v="47778"/>
    <x v="842"/>
    <d v="2010-02-16T00:00:00"/>
    <x v="5"/>
    <s v="2010"/>
    <n v="2"/>
    <b v="0"/>
    <x v="5"/>
    <n v="12"/>
    <n v="174.11"/>
    <n v="0.06"/>
    <s v="Regular Air"/>
    <n v="-24.52"/>
    <n v="13.73"/>
    <n v="6.85"/>
    <s v="Alberta"/>
    <s v="West"/>
    <s v="Corporate"/>
    <s v="Furniture"/>
    <x v="4"/>
    <n v="0.54"/>
  </r>
  <r>
    <s v="Frank Merwin"/>
    <n v="47974"/>
    <x v="1053"/>
    <d v="2009-09-02T00:00:00"/>
    <x v="11"/>
    <s v="2009"/>
    <n v="2"/>
    <b v="0"/>
    <x v="4"/>
    <n v="6"/>
    <n v="18.02"/>
    <n v="0.01"/>
    <s v="Regular Air"/>
    <n v="-3.09"/>
    <n v="2.78"/>
    <n v="1.34"/>
    <s v="Alberta"/>
    <s v="West"/>
    <s v="Corporate"/>
    <s v="Office Supplies"/>
    <x v="12"/>
    <n v="0.45"/>
  </r>
  <r>
    <s v="Frank Merwin"/>
    <n v="48486"/>
    <x v="1275"/>
    <d v="2011-05-14T00:00:00"/>
    <x v="7"/>
    <s v="2011"/>
    <n v="2"/>
    <b v="0"/>
    <x v="1"/>
    <n v="42"/>
    <n v="271.14"/>
    <n v="7.0000000000000007E-2"/>
    <s v="Regular Air"/>
    <n v="-174.74"/>
    <n v="6.48"/>
    <n v="7.91"/>
    <s v="Alberta"/>
    <s v="West"/>
    <s v="Corporate"/>
    <s v="Office Supplies"/>
    <x v="5"/>
    <n v="0.37"/>
  </r>
  <r>
    <s v="Craig Carroll"/>
    <n v="48775"/>
    <x v="706"/>
    <d v="2009-09-08T00:00:00"/>
    <x v="11"/>
    <s v="2009"/>
    <n v="2"/>
    <b v="0"/>
    <x v="0"/>
    <n v="17"/>
    <n v="108.11"/>
    <n v="0.09"/>
    <s v="Regular Air"/>
    <n v="-62.23"/>
    <n v="6.48"/>
    <n v="6.86"/>
    <s v="Alberta"/>
    <s v="West"/>
    <s v="Corporate"/>
    <s v="Office Supplies"/>
    <x v="5"/>
    <n v="0.37"/>
  </r>
  <r>
    <s v="Ann Steele"/>
    <n v="49218"/>
    <x v="45"/>
    <d v="2010-06-04T00:00:00"/>
    <x v="3"/>
    <s v="2010"/>
    <n v="0"/>
    <s v="FREE DELIVERY"/>
    <x v="0"/>
    <n v="21"/>
    <n v="86.64"/>
    <n v="0.09"/>
    <s v="Regular Air"/>
    <n v="-73.069999999999993"/>
    <n v="3.98"/>
    <n v="5.26"/>
    <s v="Alberta"/>
    <s v="West"/>
    <s v="Corporate"/>
    <s v="Office Supplies"/>
    <x v="2"/>
    <n v="0.38"/>
  </r>
  <r>
    <s v="Brian DeCherney"/>
    <n v="49442"/>
    <x v="248"/>
    <d v="2012-08-09T00:00:00"/>
    <x v="2"/>
    <s v="2012"/>
    <n v="0"/>
    <s v="FREE DELIVERY"/>
    <x v="1"/>
    <n v="11"/>
    <n v="131.12"/>
    <n v="0.03"/>
    <s v="Regular Air"/>
    <n v="-24.81"/>
    <n v="11.5"/>
    <n v="7.19"/>
    <s v="Alberta"/>
    <s v="West"/>
    <s v="Corporate"/>
    <s v="Office Supplies"/>
    <x v="2"/>
    <n v="0.4"/>
  </r>
  <r>
    <s v="Frank Merwin"/>
    <n v="50625"/>
    <x v="872"/>
    <d v="2009-04-24T00:00:00"/>
    <x v="8"/>
    <s v="2009"/>
    <n v="1"/>
    <b v="0"/>
    <x v="4"/>
    <n v="10"/>
    <n v="29.12"/>
    <n v="0.08"/>
    <s v="Regular Air"/>
    <n v="7.13"/>
    <n v="2.88"/>
    <n v="0.5"/>
    <s v="Alberta"/>
    <s v="West"/>
    <s v="Consumer"/>
    <s v="Office Supplies"/>
    <x v="11"/>
    <n v="0.39"/>
  </r>
  <r>
    <s v="Larry Tron"/>
    <n v="50849"/>
    <x v="720"/>
    <d v="2012-10-09T00:00:00"/>
    <x v="0"/>
    <s v="2012"/>
    <n v="5"/>
    <b v="0"/>
    <x v="0"/>
    <n v="47"/>
    <n v="307.37"/>
    <n v="0.04"/>
    <s v="Express Air"/>
    <n v="-249.27"/>
    <n v="6.48"/>
    <n v="9.17"/>
    <s v="Alberta"/>
    <s v="West"/>
    <s v="Home Office"/>
    <s v="Office Supplies"/>
    <x v="5"/>
    <n v="0.37"/>
  </r>
  <r>
    <s v="Craig Carroll"/>
    <n v="51557"/>
    <x v="1225"/>
    <d v="2011-11-02T00:00:00"/>
    <x v="6"/>
    <s v="2011"/>
    <n v="2"/>
    <b v="0"/>
    <x v="1"/>
    <n v="36"/>
    <n v="1749.07"/>
    <n v="0.04"/>
    <s v="Regular Air"/>
    <n v="804.66"/>
    <n v="48.04"/>
    <n v="5.79"/>
    <s v="Alberta"/>
    <s v="West"/>
    <s v="Corporate"/>
    <s v="Office Supplies"/>
    <x v="5"/>
    <n v="0.37"/>
  </r>
  <r>
    <s v="Craig Carroll"/>
    <n v="51557"/>
    <x v="1225"/>
    <d v="2011-10-31T00:00:00"/>
    <x v="0"/>
    <s v="2011"/>
    <n v="0"/>
    <s v="FREE DELIVERY"/>
    <x v="1"/>
    <n v="14"/>
    <n v="37.9"/>
    <n v="0.08"/>
    <s v="Regular Air"/>
    <n v="-22.01"/>
    <n v="2.6"/>
    <n v="2.4"/>
    <s v="Alberta"/>
    <s v="West"/>
    <s v="Corporate"/>
    <s v="Office Supplies"/>
    <x v="12"/>
    <n v="0.57999999999999996"/>
  </r>
  <r>
    <s v="Ann Steele"/>
    <n v="52870"/>
    <x v="293"/>
    <d v="2009-03-11T00:00:00"/>
    <x v="4"/>
    <s v="2009"/>
    <n v="2"/>
    <b v="0"/>
    <x v="3"/>
    <n v="21"/>
    <n v="118.51"/>
    <n v="0.03"/>
    <s v="Regular Air"/>
    <n v="-948.71"/>
    <n v="3.25"/>
    <n v="49"/>
    <s v="Alberta"/>
    <s v="West"/>
    <s v="Corporate"/>
    <s v="Office Supplies"/>
    <x v="1"/>
    <n v="0.56000000000000005"/>
  </r>
  <r>
    <s v="Larry Tron"/>
    <n v="52897"/>
    <x v="1073"/>
    <d v="2009-08-24T00:00:00"/>
    <x v="2"/>
    <s v="2009"/>
    <n v="2"/>
    <b v="0"/>
    <x v="4"/>
    <n v="40"/>
    <n v="2055.98"/>
    <n v="0"/>
    <s v="Regular Air"/>
    <n v="1016.86"/>
    <n v="47.9"/>
    <n v="5.86"/>
    <s v="Alberta"/>
    <s v="West"/>
    <s v="Home Office"/>
    <s v="Office Supplies"/>
    <x v="5"/>
    <n v="0.37"/>
  </r>
  <r>
    <s v="Kelly Williams"/>
    <n v="53798"/>
    <x v="851"/>
    <d v="2009-04-26T00:00:00"/>
    <x v="8"/>
    <s v="2009"/>
    <n v="7"/>
    <b v="0"/>
    <x v="0"/>
    <n v="29"/>
    <n v="2317.65"/>
    <n v="0"/>
    <s v="Regular Air"/>
    <n v="568.6"/>
    <n v="78.650000000000006"/>
    <n v="13.99"/>
    <s v="Alberta"/>
    <s v="West"/>
    <s v="Corporate"/>
    <s v="Office Supplies"/>
    <x v="1"/>
    <n v="0.52"/>
  </r>
  <r>
    <s v="Kelly Williams"/>
    <n v="53798"/>
    <x v="851"/>
    <d v="2009-04-24T00:00:00"/>
    <x v="8"/>
    <s v="2009"/>
    <n v="5"/>
    <b v="0"/>
    <x v="0"/>
    <n v="41"/>
    <n v="4987.7299999999996"/>
    <n v="0.08"/>
    <s v="Delivery Truck"/>
    <n v="-1867.97"/>
    <n v="122.99"/>
    <n v="70.2"/>
    <s v="Alberta"/>
    <s v="West"/>
    <s v="Corporate"/>
    <s v="Furniture"/>
    <x v="14"/>
    <n v="0.74"/>
  </r>
  <r>
    <s v="Alice McCarthy"/>
    <n v="54051"/>
    <x v="1158"/>
    <d v="2011-08-13T00:00:00"/>
    <x v="2"/>
    <s v="2011"/>
    <n v="2"/>
    <b v="0"/>
    <x v="4"/>
    <n v="23"/>
    <n v="3301.33"/>
    <n v="0.05"/>
    <s v="Delivery Truck"/>
    <n v="-307.45999999999998"/>
    <n v="140.97999999999999"/>
    <n v="36.090000000000003"/>
    <s v="Alberta"/>
    <s v="West"/>
    <s v="Corporate"/>
    <s v="Furniture"/>
    <x v="9"/>
    <n v="0.77"/>
  </r>
  <r>
    <s v="Alice McCarthy"/>
    <n v="54051"/>
    <x v="1158"/>
    <d v="2011-08-12T00:00:00"/>
    <x v="2"/>
    <s v="2011"/>
    <n v="1"/>
    <b v="0"/>
    <x v="4"/>
    <n v="28"/>
    <n v="126.95"/>
    <n v="0.06"/>
    <s v="Express Air"/>
    <n v="45.87"/>
    <n v="4.13"/>
    <n v="0.99"/>
    <s v="Alberta"/>
    <s v="West"/>
    <s v="Corporate"/>
    <s v="Office Supplies"/>
    <x v="11"/>
    <n v="0.39"/>
  </r>
  <r>
    <s v="Frank Gastineau"/>
    <n v="54116"/>
    <x v="1262"/>
    <d v="2011-11-04T00:00:00"/>
    <x v="6"/>
    <s v="2011"/>
    <n v="1"/>
    <b v="0"/>
    <x v="5"/>
    <n v="22"/>
    <n v="3329.27"/>
    <n v="0.05"/>
    <s v="Delivery Truck"/>
    <n v="350"/>
    <n v="150.97999999999999"/>
    <n v="16.010000000000002"/>
    <s v="Alberta"/>
    <s v="West"/>
    <s v="Small Business"/>
    <s v="Furniture"/>
    <x v="10"/>
    <n v="0.7"/>
  </r>
  <r>
    <s v="Larry Tron"/>
    <n v="55459"/>
    <x v="1411"/>
    <d v="2009-04-27T00:00:00"/>
    <x v="8"/>
    <s v="2009"/>
    <n v="2"/>
    <b v="0"/>
    <x v="5"/>
    <n v="5"/>
    <n v="126.95"/>
    <n v="0"/>
    <s v="Regular Air"/>
    <n v="-4.17"/>
    <n v="22.84"/>
    <n v="8.18"/>
    <s v="Alberta"/>
    <s v="West"/>
    <s v="Home Office"/>
    <s v="Office Supplies"/>
    <x v="5"/>
    <n v="0.39"/>
  </r>
  <r>
    <s v="Harold Pawlan"/>
    <n v="56582"/>
    <x v="686"/>
    <d v="2009-06-16T00:00:00"/>
    <x v="3"/>
    <s v="2009"/>
    <n v="4"/>
    <b v="0"/>
    <x v="0"/>
    <n v="25"/>
    <n v="2612.89"/>
    <n v="0.04"/>
    <s v="Regular Air"/>
    <n v="490.99"/>
    <n v="105.29"/>
    <n v="10.119999999999999"/>
    <s v="Alberta"/>
    <s v="West"/>
    <s v="Small Business"/>
    <s v="Furniture"/>
    <x v="4"/>
    <n v="0.79"/>
  </r>
  <r>
    <s v="Harold Pawlan"/>
    <n v="56582"/>
    <x v="686"/>
    <d v="2009-06-14T00:00:00"/>
    <x v="3"/>
    <s v="2009"/>
    <n v="2"/>
    <b v="0"/>
    <x v="0"/>
    <n v="47"/>
    <n v="1146.992"/>
    <n v="7.0000000000000007E-2"/>
    <s v="Delivery Truck"/>
    <n v="-1643.74"/>
    <n v="31.76"/>
    <n v="45.51"/>
    <s v="Alberta"/>
    <s v="West"/>
    <s v="Small Business"/>
    <s v="Furniture"/>
    <x v="10"/>
    <n v="0.65"/>
  </r>
  <r>
    <s v="Grace Kelly"/>
    <n v="57121"/>
    <x v="47"/>
    <d v="2011-11-18T00:00:00"/>
    <x v="6"/>
    <s v="2011"/>
    <n v="2"/>
    <b v="0"/>
    <x v="3"/>
    <n v="42"/>
    <n v="199.24"/>
    <n v="7.0000000000000007E-2"/>
    <s v="Regular Air"/>
    <n v="-84.26"/>
    <n v="4.9800000000000004"/>
    <n v="4.72"/>
    <s v="Alberta"/>
    <s v="West"/>
    <s v="Consumer"/>
    <s v="Office Supplies"/>
    <x v="5"/>
    <n v="0.36"/>
  </r>
  <r>
    <s v="Grace Kelly"/>
    <n v="57121"/>
    <x v="47"/>
    <d v="2011-11-18T00:00:00"/>
    <x v="6"/>
    <s v="2011"/>
    <n v="2"/>
    <b v="0"/>
    <x v="3"/>
    <n v="3"/>
    <n v="504.6705"/>
    <n v="0.01"/>
    <s v="Regular Air"/>
    <n v="-800.89"/>
    <n v="195.99"/>
    <n v="4.2"/>
    <s v="Alberta"/>
    <s v="West"/>
    <s v="Consumer"/>
    <s v="Technology"/>
    <x v="3"/>
    <n v="0.56000000000000005"/>
  </r>
  <r>
    <s v="Kelly Williams"/>
    <n v="58657"/>
    <x v="1089"/>
    <d v="2010-03-29T00:00:00"/>
    <x v="4"/>
    <s v="2010"/>
    <n v="2"/>
    <b v="0"/>
    <x v="5"/>
    <n v="43"/>
    <n v="1338.12"/>
    <n v="0.04"/>
    <s v="Regular Air"/>
    <n v="519.70000000000005"/>
    <n v="31.78"/>
    <n v="1.99"/>
    <s v="Alberta"/>
    <s v="West"/>
    <s v="Corporate"/>
    <s v="Technology"/>
    <x v="7"/>
    <n v="0.42"/>
  </r>
  <r>
    <s v="Frank Merwin"/>
    <n v="59170"/>
    <x v="1383"/>
    <d v="2009-02-18T00:00:00"/>
    <x v="5"/>
    <s v="2009"/>
    <n v="1"/>
    <b v="0"/>
    <x v="1"/>
    <n v="44"/>
    <n v="242.46"/>
    <n v="0.02"/>
    <s v="Regular Air"/>
    <n v="9.3000000000000007"/>
    <n v="5.34"/>
    <n v="2.99"/>
    <s v="Alberta"/>
    <s v="West"/>
    <s v="Consumer"/>
    <s v="Office Supplies"/>
    <x v="2"/>
    <n v="0.38"/>
  </r>
  <r>
    <s v="Frank Merwin"/>
    <n v="59170"/>
    <x v="1383"/>
    <d v="2009-02-19T00:00:00"/>
    <x v="5"/>
    <s v="2009"/>
    <n v="2"/>
    <b v="0"/>
    <x v="1"/>
    <n v="10"/>
    <n v="607.77"/>
    <n v="0.04"/>
    <s v="Regular Air"/>
    <n v="232"/>
    <n v="62.18"/>
    <n v="10.84"/>
    <s v="Alberta"/>
    <s v="West"/>
    <s v="Consumer"/>
    <s v="Furniture"/>
    <x v="4"/>
    <n v="0.63"/>
  </r>
  <r>
    <s v="Frank Merwin"/>
    <n v="59170"/>
    <x v="1383"/>
    <d v="2009-02-19T00:00:00"/>
    <x v="5"/>
    <s v="2009"/>
    <n v="2"/>
    <b v="0"/>
    <x v="1"/>
    <n v="22"/>
    <n v="954.57"/>
    <n v="0.03"/>
    <s v="Regular Air"/>
    <n v="-380.9"/>
    <n v="41.47"/>
    <n v="34.200000000000003"/>
    <s v="Alberta"/>
    <s v="West"/>
    <s v="Consumer"/>
    <s v="Furniture"/>
    <x v="4"/>
    <n v="0.73"/>
  </r>
  <r>
    <s v="Frank Merwin"/>
    <n v="59170"/>
    <x v="1383"/>
    <d v="2009-02-19T00:00:00"/>
    <x v="5"/>
    <s v="2009"/>
    <n v="2"/>
    <b v="0"/>
    <x v="1"/>
    <n v="5"/>
    <n v="8767.6200000000008"/>
    <n v="0.04"/>
    <s v="Regular Air"/>
    <n v="-1510.89"/>
    <n v="1938.02"/>
    <n v="13.99"/>
    <s v="Alberta"/>
    <s v="West"/>
    <s v="Consumer"/>
    <s v="Technology"/>
    <x v="16"/>
    <n v="0.38"/>
  </r>
  <r>
    <s v="Annie Thurman"/>
    <n v="59297"/>
    <x v="265"/>
    <d v="2009-12-11T00:00:00"/>
    <x v="9"/>
    <s v="2009"/>
    <n v="2"/>
    <b v="0"/>
    <x v="4"/>
    <n v="13"/>
    <n v="1582.47"/>
    <n v="0.05"/>
    <s v="Delivery Truck"/>
    <n v="-205.02"/>
    <n v="119.99"/>
    <n v="56.14"/>
    <s v="Alberta"/>
    <s v="West"/>
    <s v="Consumer"/>
    <s v="Technology"/>
    <x v="16"/>
    <n v="0.39"/>
  </r>
  <r>
    <s v="Ruben Dartt"/>
    <n v="6"/>
    <x v="1412"/>
    <d v="2012-02-21T00:00:00"/>
    <x v="5"/>
    <s v="2012"/>
    <n v="1"/>
    <b v="0"/>
    <x v="3"/>
    <n v="2"/>
    <n v="6.93"/>
    <n v="0.01"/>
    <s v="Regular Air"/>
    <n v="-4.6399999999999997"/>
    <n v="2.08"/>
    <n v="2.56"/>
    <s v="Alberta"/>
    <s v="West"/>
    <s v="Corporate"/>
    <s v="Office Supplies"/>
    <x v="15"/>
    <n v="0.55000000000000004"/>
  </r>
  <r>
    <s v="Liz Pelletier"/>
    <n v="32"/>
    <x v="979"/>
    <d v="2011-07-17T00:00:00"/>
    <x v="1"/>
    <s v="2011"/>
    <n v="2"/>
    <b v="0"/>
    <x v="1"/>
    <n v="26"/>
    <n v="2808.08"/>
    <n v="7.0000000000000007E-2"/>
    <s v="Regular Air"/>
    <n v="1054.82"/>
    <n v="107.53"/>
    <n v="5.81"/>
    <s v="Alberta"/>
    <s v="West"/>
    <s v="Corporate"/>
    <s v="Furniture"/>
    <x v="4"/>
    <n v="0.65"/>
  </r>
  <r>
    <s v="Liz Pelletier"/>
    <n v="32"/>
    <x v="979"/>
    <d v="2011-07-16T00:00:00"/>
    <x v="1"/>
    <s v="2011"/>
    <n v="1"/>
    <b v="0"/>
    <x v="1"/>
    <n v="24"/>
    <n v="1761.4"/>
    <n v="0.09"/>
    <s v="Delivery Truck"/>
    <n v="-1748.56"/>
    <n v="70.89"/>
    <n v="89.3"/>
    <s v="Alberta"/>
    <s v="West"/>
    <s v="Corporate"/>
    <s v="Furniture"/>
    <x v="10"/>
    <n v="0.72"/>
  </r>
  <r>
    <s v="Liz Pelletier"/>
    <n v="32"/>
    <x v="979"/>
    <d v="2011-07-17T00:00:00"/>
    <x v="1"/>
    <s v="2011"/>
    <n v="2"/>
    <b v="0"/>
    <x v="1"/>
    <n v="23"/>
    <n v="160.23349999999999"/>
    <n v="0.04"/>
    <s v="Regular Air"/>
    <n v="-85.13"/>
    <n v="7.99"/>
    <n v="5.03"/>
    <s v="Alberta"/>
    <s v="West"/>
    <s v="Corporate"/>
    <s v="Technology"/>
    <x v="3"/>
    <n v="0.6"/>
  </r>
  <r>
    <s v="Tony Sayre"/>
    <n v="420"/>
    <x v="1043"/>
    <d v="2011-10-30T00:00:00"/>
    <x v="0"/>
    <s v="2011"/>
    <n v="0"/>
    <s v="FREE DELIVERY"/>
    <x v="3"/>
    <n v="8"/>
    <n v="43.29"/>
    <n v="0.09"/>
    <s v="Regular Air"/>
    <n v="-20.69"/>
    <n v="4.9800000000000004"/>
    <n v="4.8600000000000003"/>
    <s v="Alberta"/>
    <s v="West"/>
    <s v="Small Business"/>
    <s v="Office Supplies"/>
    <x v="5"/>
    <n v="0.38"/>
  </r>
  <r>
    <s v="Tony Sayre"/>
    <n v="420"/>
    <x v="1043"/>
    <d v="2011-11-01T00:00:00"/>
    <x v="6"/>
    <s v="2011"/>
    <n v="2"/>
    <b v="0"/>
    <x v="3"/>
    <n v="6"/>
    <n v="41.7"/>
    <n v="0.03"/>
    <s v="Regular Air"/>
    <n v="-14.56"/>
    <n v="5.78"/>
    <n v="5.37"/>
    <s v="Alberta"/>
    <s v="West"/>
    <s v="Small Business"/>
    <s v="Office Supplies"/>
    <x v="5"/>
    <n v="0.36"/>
  </r>
  <r>
    <s v="Roy Phan"/>
    <n v="1857"/>
    <x v="1230"/>
    <d v="2010-01-13T00:00:00"/>
    <x v="10"/>
    <s v="2010"/>
    <n v="1"/>
    <b v="0"/>
    <x v="1"/>
    <n v="37"/>
    <n v="199.76"/>
    <n v="7.0000000000000007E-2"/>
    <s v="Regular Air"/>
    <n v="20"/>
    <n v="5.58"/>
    <n v="1.99"/>
    <s v="Alberta"/>
    <s v="West"/>
    <s v="Consumer"/>
    <s v="Office Supplies"/>
    <x v="12"/>
    <n v="0.46"/>
  </r>
  <r>
    <s v="Clay Cheatham"/>
    <n v="2247"/>
    <x v="1277"/>
    <d v="2012-08-03T00:00:00"/>
    <x v="2"/>
    <s v="2012"/>
    <n v="2"/>
    <b v="0"/>
    <x v="3"/>
    <n v="6"/>
    <n v="21134.71"/>
    <n v="0.06"/>
    <s v="Delivery Truck"/>
    <n v="-4266.09"/>
    <n v="3502.14"/>
    <n v="8.73"/>
    <s v="Alberta"/>
    <s v="West"/>
    <s v="Small Business"/>
    <s v="Technology"/>
    <x v="16"/>
    <n v="0.56999999999999995"/>
  </r>
  <r>
    <s v="Yoseph Carroll"/>
    <n v="2882"/>
    <x v="1049"/>
    <d v="2011-08-23T00:00:00"/>
    <x v="2"/>
    <s v="2011"/>
    <n v="2"/>
    <b v="0"/>
    <x v="1"/>
    <n v="23"/>
    <n v="3872.87"/>
    <n v="0.03"/>
    <s v="Delivery Truck"/>
    <n v="565.34"/>
    <n v="160.97999999999999"/>
    <n v="30"/>
    <s v="Alberta"/>
    <s v="West"/>
    <s v="Consumer"/>
    <s v="Furniture"/>
    <x v="14"/>
    <n v="0.62"/>
  </r>
  <r>
    <s v="Yoseph Carroll"/>
    <n v="2882"/>
    <x v="1049"/>
    <d v="2011-08-22T00:00:00"/>
    <x v="2"/>
    <s v="2011"/>
    <n v="1"/>
    <b v="0"/>
    <x v="1"/>
    <n v="9"/>
    <n v="356.72"/>
    <n v="7.0000000000000007E-2"/>
    <s v="Regular Air"/>
    <n v="12.61"/>
    <n v="40.98"/>
    <n v="1.99"/>
    <s v="Alberta"/>
    <s v="West"/>
    <s v="Consumer"/>
    <s v="Technology"/>
    <x v="7"/>
    <n v="0.44"/>
  </r>
  <r>
    <s v="Raymond Book"/>
    <n v="3297"/>
    <x v="1413"/>
    <d v="2012-11-03T00:00:00"/>
    <x v="6"/>
    <s v="2012"/>
    <n v="1"/>
    <b v="0"/>
    <x v="1"/>
    <n v="40"/>
    <n v="158.69999999999999"/>
    <n v="0.04"/>
    <s v="Regular Air"/>
    <n v="-196.8"/>
    <n v="3.75"/>
    <n v="7.5"/>
    <s v="Alberta"/>
    <s v="West"/>
    <s v="Consumer"/>
    <s v="Office Supplies"/>
    <x v="11"/>
    <n v="0.37"/>
  </r>
  <r>
    <s v="Tony Sayre"/>
    <n v="3655"/>
    <x v="473"/>
    <d v="2012-10-05T00:00:00"/>
    <x v="0"/>
    <s v="2012"/>
    <n v="0"/>
    <s v="FREE DELIVERY"/>
    <x v="5"/>
    <n v="3"/>
    <n v="62.54"/>
    <n v="0.02"/>
    <s v="Regular Air"/>
    <n v="-30.74"/>
    <n v="15.99"/>
    <n v="13.18"/>
    <s v="Alberta"/>
    <s v="West"/>
    <s v="Small Business"/>
    <s v="Office Supplies"/>
    <x v="2"/>
    <n v="0.37"/>
  </r>
  <r>
    <s v="Tony Sayre"/>
    <n v="3655"/>
    <x v="473"/>
    <d v="2012-10-06T00:00:00"/>
    <x v="0"/>
    <s v="2012"/>
    <n v="1"/>
    <b v="0"/>
    <x v="5"/>
    <n v="24"/>
    <n v="2750.107"/>
    <n v="0"/>
    <s v="Regular Air"/>
    <n v="600.41999999999996"/>
    <n v="125.99"/>
    <n v="7.69"/>
    <s v="Alberta"/>
    <s v="West"/>
    <s v="Small Business"/>
    <s v="Technology"/>
    <x v="3"/>
    <n v="0.57999999999999996"/>
  </r>
  <r>
    <s v="Alan Dominguez"/>
    <n v="3746"/>
    <x v="1219"/>
    <d v="2009-09-10T00:00:00"/>
    <x v="11"/>
    <s v="2009"/>
    <n v="0"/>
    <s v="FREE DELIVERY"/>
    <x v="3"/>
    <n v="14"/>
    <n v="1463.0965000000001"/>
    <n v="0"/>
    <s v="Regular Air"/>
    <n v="162.66999999999999"/>
    <n v="115.99"/>
    <n v="2.5"/>
    <s v="Alberta"/>
    <s v="West"/>
    <s v="Corporate"/>
    <s v="Technology"/>
    <x v="3"/>
    <n v="0.56999999999999995"/>
  </r>
  <r>
    <s v="Alan Dominguez"/>
    <n v="3746"/>
    <x v="1219"/>
    <d v="2009-09-11T00:00:00"/>
    <x v="11"/>
    <s v="2009"/>
    <n v="1"/>
    <b v="0"/>
    <x v="3"/>
    <n v="38"/>
    <n v="246.3"/>
    <n v="0.02"/>
    <s v="Regular Air"/>
    <n v="-67.489999999999995"/>
    <n v="5.98"/>
    <n v="5.79"/>
    <s v="Alberta"/>
    <s v="West"/>
    <s v="Corporate"/>
    <s v="Office Supplies"/>
    <x v="5"/>
    <n v="0.36"/>
  </r>
  <r>
    <s v="Stephanie Phelps"/>
    <n v="3845"/>
    <x v="178"/>
    <d v="2012-04-25T00:00:00"/>
    <x v="8"/>
    <s v="2012"/>
    <n v="0"/>
    <s v="FREE DELIVERY"/>
    <x v="5"/>
    <n v="9"/>
    <n v="3064.27"/>
    <n v="0.09"/>
    <s v="Regular Air"/>
    <n v="294.39"/>
    <n v="363.25"/>
    <n v="19.989999999999998"/>
    <s v="Alberta"/>
    <s v="West"/>
    <s v="Consumer"/>
    <s v="Office Supplies"/>
    <x v="1"/>
    <n v="0.56999999999999995"/>
  </r>
  <r>
    <s v="Stephanie Phelps"/>
    <n v="3845"/>
    <x v="178"/>
    <d v="2012-04-27T00:00:00"/>
    <x v="8"/>
    <s v="2012"/>
    <n v="2"/>
    <b v="0"/>
    <x v="5"/>
    <n v="22"/>
    <n v="475.72"/>
    <n v="0.02"/>
    <s v="Regular Air"/>
    <n v="-10.4"/>
    <n v="19.98"/>
    <n v="10.49"/>
    <s v="Alberta"/>
    <s v="West"/>
    <s v="Consumer"/>
    <s v="Furniture"/>
    <x v="4"/>
    <n v="0.49"/>
  </r>
  <r>
    <s v="Stephanie Phelps"/>
    <n v="3845"/>
    <x v="178"/>
    <d v="2012-04-26T00:00:00"/>
    <x v="8"/>
    <s v="2012"/>
    <n v="1"/>
    <b v="0"/>
    <x v="5"/>
    <n v="15"/>
    <n v="123.91"/>
    <n v="0.09"/>
    <s v="Regular Air"/>
    <n v="39.04"/>
    <n v="8.34"/>
    <n v="0.96"/>
    <s v="Alberta"/>
    <s v="West"/>
    <s v="Consumer"/>
    <s v="Furniture"/>
    <x v="4"/>
    <n v="0.43"/>
  </r>
  <r>
    <s v="Yoseph Carroll"/>
    <n v="4514"/>
    <x v="478"/>
    <d v="2009-04-30T00:00:00"/>
    <x v="8"/>
    <s v="2009"/>
    <n v="1"/>
    <b v="0"/>
    <x v="4"/>
    <n v="28"/>
    <n v="2841.4395"/>
    <n v="0.08"/>
    <s v="Regular Air"/>
    <n v="374.63"/>
    <n v="125.99"/>
    <n v="7.69"/>
    <s v="Alberta"/>
    <s v="West"/>
    <s v="Consumer"/>
    <s v="Technology"/>
    <x v="3"/>
    <n v="0.59"/>
  </r>
  <r>
    <s v="Alan Dominguez"/>
    <n v="4672"/>
    <x v="758"/>
    <d v="2011-11-07T00:00:00"/>
    <x v="6"/>
    <s v="2011"/>
    <n v="1"/>
    <b v="0"/>
    <x v="5"/>
    <n v="20"/>
    <n v="152.44"/>
    <n v="0.08"/>
    <s v="Regular Air"/>
    <n v="-16.64"/>
    <n v="7.7"/>
    <n v="3.68"/>
    <s v="Alberta"/>
    <s v="West"/>
    <s v="Corporate"/>
    <s v="Furniture"/>
    <x v="4"/>
    <n v="0.52"/>
  </r>
  <r>
    <s v="Adrian Hane"/>
    <n v="4705"/>
    <x v="1359"/>
    <d v="2012-03-23T00:00:00"/>
    <x v="4"/>
    <s v="2012"/>
    <n v="2"/>
    <b v="0"/>
    <x v="3"/>
    <n v="16"/>
    <n v="123.85"/>
    <n v="0.09"/>
    <s v="Regular Air"/>
    <n v="-71.44"/>
    <n v="7.98"/>
    <n v="6.5"/>
    <s v="Alberta"/>
    <s v="West"/>
    <s v="Corporate"/>
    <s v="Office Supplies"/>
    <x v="0"/>
    <n v="0.59"/>
  </r>
  <r>
    <s v="Tony Sayre"/>
    <n v="4805"/>
    <x v="981"/>
    <d v="2012-04-27T00:00:00"/>
    <x v="8"/>
    <s v="2012"/>
    <n v="3"/>
    <b v="0"/>
    <x v="3"/>
    <n v="7"/>
    <n v="55.38"/>
    <n v="0.02"/>
    <s v="Regular Air"/>
    <n v="-25.95"/>
    <n v="6.48"/>
    <n v="7.37"/>
    <s v="Alberta"/>
    <s v="West"/>
    <s v="Small Business"/>
    <s v="Office Supplies"/>
    <x v="5"/>
    <n v="0.37"/>
  </r>
  <r>
    <s v="Tonja Turnell"/>
    <n v="5222"/>
    <x v="772"/>
    <d v="2009-05-27T00:00:00"/>
    <x v="7"/>
    <s v="2009"/>
    <n v="1"/>
    <b v="0"/>
    <x v="3"/>
    <n v="40"/>
    <n v="14451.75"/>
    <n v="0.01"/>
    <s v="Delivery Truck"/>
    <n v="4503.63"/>
    <n v="349.45"/>
    <n v="60"/>
    <s v="Alberta"/>
    <s v="West"/>
    <s v="Consumer"/>
    <s v="Furniture"/>
    <x v="10"/>
    <m/>
  </r>
  <r>
    <s v="Brendan Sweed"/>
    <n v="5441"/>
    <x v="1333"/>
    <d v="2009-07-22T00:00:00"/>
    <x v="1"/>
    <s v="2009"/>
    <n v="2"/>
    <b v="0"/>
    <x v="3"/>
    <n v="34"/>
    <n v="226.83"/>
    <n v="0.02"/>
    <s v="Regular Air"/>
    <n v="-92.05"/>
    <n v="6.48"/>
    <n v="6.6"/>
    <s v="Alberta"/>
    <s v="West"/>
    <s v="Consumer"/>
    <s v="Office Supplies"/>
    <x v="5"/>
    <n v="0.37"/>
  </r>
  <r>
    <s v="Brendan Sweed"/>
    <n v="5441"/>
    <x v="1333"/>
    <d v="2009-07-21T00:00:00"/>
    <x v="1"/>
    <s v="2009"/>
    <n v="1"/>
    <b v="0"/>
    <x v="3"/>
    <n v="16"/>
    <n v="278.92"/>
    <n v="0.04"/>
    <s v="Regular Air"/>
    <n v="6.11"/>
    <n v="17.149999999999999"/>
    <n v="4.96"/>
    <s v="Alberta"/>
    <s v="West"/>
    <s v="Consumer"/>
    <s v="Office Supplies"/>
    <x v="0"/>
    <n v="0.57999999999999996"/>
  </r>
  <r>
    <s v="Tony Sayre"/>
    <n v="6500"/>
    <x v="816"/>
    <d v="2012-10-14T00:00:00"/>
    <x v="0"/>
    <s v="2012"/>
    <n v="2"/>
    <b v="0"/>
    <x v="5"/>
    <n v="15"/>
    <n v="448.07"/>
    <n v="0.1"/>
    <s v="Regular Air"/>
    <n v="-141.02000000000001"/>
    <n v="30.42"/>
    <n v="8.65"/>
    <s v="Alberta"/>
    <s v="West"/>
    <s v="Home Office"/>
    <s v="Technology"/>
    <x v="7"/>
    <n v="0.74"/>
  </r>
  <r>
    <s v="Tony Sayre"/>
    <n v="6500"/>
    <x v="816"/>
    <d v="2012-10-13T00:00:00"/>
    <x v="0"/>
    <s v="2012"/>
    <n v="1"/>
    <b v="0"/>
    <x v="5"/>
    <n v="20"/>
    <n v="38.29"/>
    <n v="0.06"/>
    <s v="Regular Air"/>
    <n v="-16.149999999999999"/>
    <n v="1.95"/>
    <n v="1.63"/>
    <s v="Alberta"/>
    <s v="West"/>
    <s v="Home Office"/>
    <s v="Office Supplies"/>
    <x v="12"/>
    <n v="0.46"/>
  </r>
  <r>
    <s v="Brendan Sweed"/>
    <n v="6562"/>
    <x v="874"/>
    <d v="2009-12-22T00:00:00"/>
    <x v="9"/>
    <s v="2009"/>
    <n v="2"/>
    <b v="0"/>
    <x v="5"/>
    <n v="12"/>
    <n v="17274.87"/>
    <n v="0.02"/>
    <s v="Delivery Truck"/>
    <n v="2028.12"/>
    <n v="1360.14"/>
    <n v="14.7"/>
    <s v="Alberta"/>
    <s v="West"/>
    <s v="Consumer"/>
    <s v="Technology"/>
    <x v="16"/>
    <n v="0.59"/>
  </r>
  <r>
    <s v="Ruben Dartt"/>
    <n v="7203"/>
    <x v="1197"/>
    <d v="2009-01-10T00:00:00"/>
    <x v="10"/>
    <s v="2009"/>
    <n v="2"/>
    <b v="0"/>
    <x v="1"/>
    <n v="25"/>
    <n v="21752.01"/>
    <n v="0.03"/>
    <s v="Regular Air"/>
    <n v="9296.35"/>
    <n v="896.99"/>
    <n v="19.989999999999998"/>
    <s v="Alberta"/>
    <s v="West"/>
    <s v="Corporate"/>
    <s v="Office Supplies"/>
    <x v="2"/>
    <n v="0.38"/>
  </r>
  <r>
    <s v="Tony Sayre"/>
    <n v="7553"/>
    <x v="193"/>
    <d v="2010-05-08T00:00:00"/>
    <x v="7"/>
    <s v="2010"/>
    <n v="1"/>
    <b v="0"/>
    <x v="4"/>
    <n v="12"/>
    <n v="1079.19"/>
    <n v="7.0000000000000007E-2"/>
    <s v="Regular Air"/>
    <n v="46.8"/>
    <n v="92.23"/>
    <n v="39.61"/>
    <s v="Alberta"/>
    <s v="West"/>
    <s v="Home Office"/>
    <s v="Furniture"/>
    <x v="4"/>
    <n v="0.67"/>
  </r>
  <r>
    <s v="Tony Sayre"/>
    <n v="7553"/>
    <x v="193"/>
    <d v="2010-05-10T00:00:00"/>
    <x v="7"/>
    <s v="2010"/>
    <n v="3"/>
    <b v="0"/>
    <x v="4"/>
    <n v="3"/>
    <n v="19.05"/>
    <n v="0.04"/>
    <s v="Regular Air"/>
    <n v="-14.81"/>
    <n v="4.28"/>
    <n v="6.72"/>
    <s v="Alberta"/>
    <s v="West"/>
    <s v="Home Office"/>
    <s v="Office Supplies"/>
    <x v="5"/>
    <n v="0.4"/>
  </r>
  <r>
    <s v="Jim Karlsson"/>
    <n v="7680"/>
    <x v="274"/>
    <d v="2011-04-08T00:00:00"/>
    <x v="8"/>
    <s v="2011"/>
    <n v="0"/>
    <s v="FREE DELIVERY"/>
    <x v="3"/>
    <n v="32"/>
    <n v="1141.3699999999999"/>
    <n v="0.04"/>
    <s v="Regular Air"/>
    <n v="-0.14000000000000001"/>
    <n v="35.44"/>
    <n v="19.989999999999998"/>
    <s v="Alberta"/>
    <s v="West"/>
    <s v="Small Business"/>
    <s v="Office Supplies"/>
    <x v="5"/>
    <n v="0.38"/>
  </r>
  <r>
    <s v="Tony Sayre"/>
    <n v="7719"/>
    <x v="1207"/>
    <d v="2009-03-23T00:00:00"/>
    <x v="4"/>
    <s v="2009"/>
    <n v="2"/>
    <b v="0"/>
    <x v="0"/>
    <n v="37"/>
    <n v="522.62"/>
    <n v="0.02"/>
    <s v="Regular Air"/>
    <n v="34.520000000000003"/>
    <n v="13.48"/>
    <n v="4.51"/>
    <s v="Alberta"/>
    <s v="West"/>
    <s v="Home Office"/>
    <s v="Office Supplies"/>
    <x v="0"/>
    <n v="0.59"/>
  </r>
  <r>
    <s v="Jim Karlsson"/>
    <n v="8167"/>
    <x v="9"/>
    <d v="2012-08-06T00:00:00"/>
    <x v="2"/>
    <s v="2012"/>
    <n v="2"/>
    <b v="0"/>
    <x v="5"/>
    <n v="4"/>
    <n v="30.95"/>
    <n v="0.1"/>
    <s v="Regular Air"/>
    <n v="-16.48"/>
    <n v="6.48"/>
    <n v="6.22"/>
    <s v="Alberta"/>
    <s v="West"/>
    <s v="Small Business"/>
    <s v="Office Supplies"/>
    <x v="5"/>
    <n v="0.37"/>
  </r>
  <r>
    <s v="Jim Karlsson"/>
    <n v="8167"/>
    <x v="9"/>
    <d v="2012-08-06T00:00:00"/>
    <x v="2"/>
    <s v="2012"/>
    <n v="2"/>
    <b v="0"/>
    <x v="5"/>
    <n v="48"/>
    <n v="1449.3009999999999"/>
    <n v="0.06"/>
    <s v="Regular Air"/>
    <n v="432.38"/>
    <n v="35.99"/>
    <n v="1.25"/>
    <s v="Alberta"/>
    <s v="West"/>
    <s v="Small Business"/>
    <s v="Technology"/>
    <x v="3"/>
    <n v="0.56999999999999995"/>
  </r>
  <r>
    <s v="Brendan Sweed"/>
    <n v="8353"/>
    <x v="503"/>
    <d v="2009-05-17T00:00:00"/>
    <x v="7"/>
    <s v="2009"/>
    <n v="2"/>
    <b v="0"/>
    <x v="4"/>
    <n v="34"/>
    <n v="286.89999999999998"/>
    <n v="0.06"/>
    <s v="Regular Air"/>
    <n v="-36.630000000000003"/>
    <n v="8.32"/>
    <n v="2.38"/>
    <s v="Alberta"/>
    <s v="West"/>
    <s v="Consumer"/>
    <s v="Technology"/>
    <x v="7"/>
    <n v="0.74"/>
  </r>
  <r>
    <s v="Brendan Sweed"/>
    <n v="8353"/>
    <x v="503"/>
    <d v="2009-05-17T00:00:00"/>
    <x v="7"/>
    <s v="2009"/>
    <n v="2"/>
    <b v="0"/>
    <x v="4"/>
    <n v="16"/>
    <n v="46.4"/>
    <n v="0.08"/>
    <s v="Regular Air"/>
    <n v="-2.12"/>
    <n v="2.94"/>
    <n v="0.96"/>
    <s v="Alberta"/>
    <s v="West"/>
    <s v="Consumer"/>
    <s v="Office Supplies"/>
    <x v="12"/>
    <n v="0.57999999999999996"/>
  </r>
  <r>
    <s v="Roy Phan"/>
    <n v="8609"/>
    <x v="381"/>
    <d v="2012-04-15T00:00:00"/>
    <x v="8"/>
    <s v="2012"/>
    <n v="1"/>
    <b v="0"/>
    <x v="5"/>
    <n v="4"/>
    <n v="72.003500000000003"/>
    <n v="0.04"/>
    <s v="Regular Air"/>
    <n v="-108.08"/>
    <n v="20.99"/>
    <n v="2.5"/>
    <s v="Alberta"/>
    <s v="West"/>
    <s v="Corporate"/>
    <s v="Technology"/>
    <x v="3"/>
    <n v="0.81"/>
  </r>
  <r>
    <s v="Tony Sayre"/>
    <n v="8997"/>
    <x v="370"/>
    <d v="2009-07-05T00:00:00"/>
    <x v="1"/>
    <s v="2009"/>
    <n v="4"/>
    <b v="0"/>
    <x v="0"/>
    <n v="40"/>
    <n v="17279.62"/>
    <n v="0.04"/>
    <s v="Regular Air"/>
    <n v="4176.25"/>
    <n v="449.99"/>
    <n v="24.49"/>
    <s v="Alberta"/>
    <s v="West"/>
    <s v="Small Business"/>
    <s v="Technology"/>
    <x v="13"/>
    <n v="0.52"/>
  </r>
  <r>
    <s v="Tony Sayre"/>
    <n v="8997"/>
    <x v="370"/>
    <d v="2009-07-10T00:00:00"/>
    <x v="1"/>
    <s v="2009"/>
    <n v="9"/>
    <b v="0"/>
    <x v="0"/>
    <n v="20"/>
    <n v="120.3"/>
    <n v="0.01"/>
    <s v="Regular Air"/>
    <n v="20.38"/>
    <n v="5.84"/>
    <n v="1.2"/>
    <s v="Alberta"/>
    <s v="West"/>
    <s v="Small Business"/>
    <s v="Office Supplies"/>
    <x v="12"/>
    <n v="0.55000000000000004"/>
  </r>
  <r>
    <s v="Steven Roelle"/>
    <n v="9089"/>
    <x v="1026"/>
    <d v="2010-05-24T00:00:00"/>
    <x v="7"/>
    <s v="2010"/>
    <n v="1"/>
    <b v="0"/>
    <x v="5"/>
    <n v="8"/>
    <n v="822.34950000000003"/>
    <n v="0.1"/>
    <s v="Express Air"/>
    <n v="-360.31"/>
    <n v="125.99"/>
    <n v="8.8000000000000007"/>
    <s v="Alberta"/>
    <s v="West"/>
    <s v="Small Business"/>
    <s v="Technology"/>
    <x v="3"/>
    <n v="0.59"/>
  </r>
  <r>
    <s v="Christopher Conant"/>
    <n v="9221"/>
    <x v="1097"/>
    <d v="2011-01-07T00:00:00"/>
    <x v="10"/>
    <s v="2011"/>
    <n v="4"/>
    <b v="0"/>
    <x v="0"/>
    <n v="9"/>
    <n v="79.64"/>
    <n v="0.03"/>
    <s v="Regular Air"/>
    <n v="-377.74"/>
    <n v="3.25"/>
    <n v="49"/>
    <s v="Alberta"/>
    <s v="West"/>
    <s v="Consumer"/>
    <s v="Office Supplies"/>
    <x v="1"/>
    <n v="0.56000000000000005"/>
  </r>
  <r>
    <s v="Christopher Conant"/>
    <n v="9221"/>
    <x v="1097"/>
    <d v="2011-01-07T00:00:00"/>
    <x v="10"/>
    <s v="2011"/>
    <n v="4"/>
    <b v="0"/>
    <x v="0"/>
    <n v="25"/>
    <n v="1527.42"/>
    <n v="0.04"/>
    <s v="Regular Air"/>
    <n v="326.39999999999998"/>
    <n v="60.98"/>
    <n v="19.989999999999998"/>
    <s v="Alberta"/>
    <s v="West"/>
    <s v="Consumer"/>
    <s v="Office Supplies"/>
    <x v="8"/>
    <n v="0.38"/>
  </r>
  <r>
    <s v="Tonja Turnell"/>
    <n v="9286"/>
    <x v="479"/>
    <d v="2011-04-05T00:00:00"/>
    <x v="8"/>
    <s v="2011"/>
    <n v="2"/>
    <b v="0"/>
    <x v="5"/>
    <n v="26"/>
    <n v="123.16"/>
    <n v="0.1"/>
    <s v="Regular Air"/>
    <n v="45.79"/>
    <n v="4.9800000000000004"/>
    <n v="0.8"/>
    <s v="Alberta"/>
    <s v="West"/>
    <s v="Consumer"/>
    <s v="Office Supplies"/>
    <x v="5"/>
    <n v="0.36"/>
  </r>
  <r>
    <s v="Ruben Dartt"/>
    <n v="9476"/>
    <x v="1061"/>
    <d v="2009-05-27T00:00:00"/>
    <x v="7"/>
    <s v="2009"/>
    <n v="2"/>
    <b v="0"/>
    <x v="3"/>
    <n v="10"/>
    <n v="165.04"/>
    <n v="0.08"/>
    <s v="Express Air"/>
    <n v="-66.59"/>
    <n v="15.99"/>
    <n v="13.18"/>
    <s v="Alberta"/>
    <s v="West"/>
    <s v="Corporate"/>
    <s v="Office Supplies"/>
    <x v="2"/>
    <n v="0.37"/>
  </r>
  <r>
    <s v="Andrew Roberts"/>
    <n v="9632"/>
    <x v="553"/>
    <d v="2012-01-20T00:00:00"/>
    <x v="10"/>
    <s v="2012"/>
    <n v="4"/>
    <b v="0"/>
    <x v="0"/>
    <n v="33"/>
    <n v="3633.03"/>
    <n v="0.09"/>
    <s v="Regular Air"/>
    <n v="1440.27"/>
    <n v="120.98"/>
    <n v="9.07"/>
    <s v="Alberta"/>
    <s v="West"/>
    <s v="Home Office"/>
    <s v="Office Supplies"/>
    <x v="2"/>
    <n v="0.35"/>
  </r>
  <r>
    <s v="Alan Dominguez"/>
    <n v="9796"/>
    <x v="930"/>
    <d v="2010-09-11T00:00:00"/>
    <x v="11"/>
    <s v="2010"/>
    <n v="1"/>
    <b v="0"/>
    <x v="5"/>
    <n v="29"/>
    <n v="1222.5899999999999"/>
    <n v="0.02"/>
    <s v="Regular Air"/>
    <n v="501.99"/>
    <n v="40.97"/>
    <n v="1.99"/>
    <s v="Alberta"/>
    <s v="West"/>
    <s v="Corporate"/>
    <s v="Technology"/>
    <x v="7"/>
    <n v="0.42"/>
  </r>
  <r>
    <s v="Liz Pelletier"/>
    <n v="9955"/>
    <x v="578"/>
    <d v="2011-09-06T00:00:00"/>
    <x v="11"/>
    <s v="2011"/>
    <n v="2"/>
    <b v="0"/>
    <x v="5"/>
    <n v="37"/>
    <n v="2912.0149999999999"/>
    <n v="0.09"/>
    <s v="Regular Air"/>
    <n v="698.17"/>
    <n v="95.99"/>
    <n v="4.9000000000000004"/>
    <s v="Alberta"/>
    <s v="West"/>
    <s v="Corporate"/>
    <s v="Technology"/>
    <x v="3"/>
    <n v="0.56000000000000005"/>
  </r>
  <r>
    <s v="Raymond Book"/>
    <n v="9985"/>
    <x v="77"/>
    <d v="2010-08-07T00:00:00"/>
    <x v="2"/>
    <s v="2010"/>
    <n v="0"/>
    <s v="FREE DELIVERY"/>
    <x v="0"/>
    <n v="12"/>
    <n v="81.900000000000006"/>
    <n v="0.08"/>
    <s v="Regular Air"/>
    <n v="-23.52"/>
    <n v="6.68"/>
    <n v="5.2"/>
    <s v="Alberta"/>
    <s v="West"/>
    <s v="Consumer"/>
    <s v="Office Supplies"/>
    <x v="5"/>
    <n v="0.37"/>
  </r>
  <r>
    <s v="Tonja Turnell"/>
    <n v="10212"/>
    <x v="1026"/>
    <d v="2010-05-25T00:00:00"/>
    <x v="7"/>
    <s v="2010"/>
    <n v="2"/>
    <b v="0"/>
    <x v="0"/>
    <n v="14"/>
    <n v="74.02"/>
    <n v="0.02"/>
    <s v="Regular Air"/>
    <n v="-2.91"/>
    <n v="5.08"/>
    <n v="3.63"/>
    <s v="Alberta"/>
    <s v="West"/>
    <s v="Consumer"/>
    <s v="Furniture"/>
    <x v="4"/>
    <n v="0.51"/>
  </r>
  <r>
    <s v="Tonja Turnell"/>
    <n v="10212"/>
    <x v="1026"/>
    <d v="2010-05-27T00:00:00"/>
    <x v="7"/>
    <s v="2010"/>
    <n v="4"/>
    <b v="0"/>
    <x v="0"/>
    <n v="22"/>
    <n v="1276.17"/>
    <n v="0"/>
    <s v="Regular Air"/>
    <n v="564.22"/>
    <n v="55.48"/>
    <n v="6.79"/>
    <s v="Alberta"/>
    <s v="West"/>
    <s v="Consumer"/>
    <s v="Office Supplies"/>
    <x v="5"/>
    <n v="0.37"/>
  </r>
  <r>
    <s v="Raymond Book"/>
    <n v="10439"/>
    <x v="677"/>
    <d v="2012-03-30T00:00:00"/>
    <x v="4"/>
    <s v="2012"/>
    <n v="2"/>
    <b v="0"/>
    <x v="3"/>
    <n v="41"/>
    <n v="823.13"/>
    <n v="0"/>
    <s v="Regular Air"/>
    <n v="384.51"/>
    <n v="18.940000000000001"/>
    <n v="1.49"/>
    <s v="Alberta"/>
    <s v="West"/>
    <s v="Consumer"/>
    <s v="Office Supplies"/>
    <x v="2"/>
    <n v="0.35"/>
  </r>
  <r>
    <s v="Raymond Book"/>
    <n v="10439"/>
    <x v="677"/>
    <d v="2012-03-30T00:00:00"/>
    <x v="4"/>
    <s v="2012"/>
    <n v="2"/>
    <b v="0"/>
    <x v="3"/>
    <n v="30"/>
    <n v="569.61"/>
    <n v="0.02"/>
    <s v="Regular Air"/>
    <n v="-48.44"/>
    <n v="17.98"/>
    <n v="4"/>
    <s v="Alberta"/>
    <s v="West"/>
    <s v="Consumer"/>
    <s v="Technology"/>
    <x v="7"/>
    <n v="0.79"/>
  </r>
  <r>
    <s v="Raymond Book"/>
    <n v="10439"/>
    <x v="677"/>
    <d v="2012-03-29T00:00:00"/>
    <x v="4"/>
    <s v="2012"/>
    <n v="1"/>
    <b v="0"/>
    <x v="3"/>
    <n v="27"/>
    <n v="75.06"/>
    <n v="0.09"/>
    <s v="Regular Air"/>
    <n v="26.13"/>
    <n v="2.89"/>
    <n v="0.5"/>
    <s v="Alberta"/>
    <s v="West"/>
    <s v="Consumer"/>
    <s v="Office Supplies"/>
    <x v="11"/>
    <n v="0.38"/>
  </r>
  <r>
    <s v="Raymond Book"/>
    <n v="10439"/>
    <x v="677"/>
    <d v="2012-03-30T00:00:00"/>
    <x v="4"/>
    <s v="2012"/>
    <n v="2"/>
    <b v="0"/>
    <x v="3"/>
    <n v="46"/>
    <n v="225.13"/>
    <n v="0.01"/>
    <s v="Express Air"/>
    <n v="-205.75"/>
    <n v="4.4800000000000004"/>
    <n v="7.24"/>
    <s v="Alberta"/>
    <s v="West"/>
    <s v="Consumer"/>
    <s v="Furniture"/>
    <x v="4"/>
    <n v="0.54"/>
  </r>
  <r>
    <s v="Brendan Sweed"/>
    <n v="10464"/>
    <x v="124"/>
    <d v="2009-08-11T00:00:00"/>
    <x v="2"/>
    <s v="2009"/>
    <n v="1"/>
    <b v="0"/>
    <x v="5"/>
    <n v="23"/>
    <n v="121.73"/>
    <n v="0.01"/>
    <s v="Regular Air"/>
    <n v="-69.069999999999993"/>
    <n v="4.9800000000000004"/>
    <n v="6.07"/>
    <s v="Alberta"/>
    <s v="West"/>
    <s v="Consumer"/>
    <s v="Office Supplies"/>
    <x v="5"/>
    <n v="0.36"/>
  </r>
  <r>
    <s v="Cyma Kinney"/>
    <n v="10820"/>
    <x v="1414"/>
    <d v="2011-12-28T00:00:00"/>
    <x v="9"/>
    <s v="2011"/>
    <n v="1"/>
    <b v="0"/>
    <x v="3"/>
    <n v="49"/>
    <n v="2072.12"/>
    <n v="0.04"/>
    <s v="Express Air"/>
    <n v="365.23"/>
    <n v="40.97"/>
    <n v="8.99"/>
    <s v="Alberta"/>
    <s v="West"/>
    <s v="Small Business"/>
    <s v="Office Supplies"/>
    <x v="12"/>
    <n v="0.59"/>
  </r>
  <r>
    <s v="Cyma Kinney"/>
    <n v="10820"/>
    <x v="1414"/>
    <d v="2011-12-27T00:00:00"/>
    <x v="9"/>
    <s v="2011"/>
    <n v="0"/>
    <s v="FREE DELIVERY"/>
    <x v="3"/>
    <n v="33"/>
    <n v="151.19"/>
    <n v="0.06"/>
    <s v="Regular Air"/>
    <n v="-13.45"/>
    <n v="4.71"/>
    <n v="0.7"/>
    <s v="Alberta"/>
    <s v="West"/>
    <s v="Small Business"/>
    <s v="Office Supplies"/>
    <x v="6"/>
    <n v="0.85"/>
  </r>
  <r>
    <s v="Ruben Dartt"/>
    <n v="11013"/>
    <x v="1312"/>
    <d v="2009-04-18T00:00:00"/>
    <x v="8"/>
    <s v="2009"/>
    <n v="1"/>
    <b v="0"/>
    <x v="1"/>
    <n v="2"/>
    <n v="226.88200000000001"/>
    <n v="0.01"/>
    <s v="Regular Air"/>
    <n v="-582.65"/>
    <n v="125.99"/>
    <n v="8.99"/>
    <s v="Alberta"/>
    <s v="West"/>
    <s v="Corporate"/>
    <s v="Technology"/>
    <x v="3"/>
    <n v="0.59"/>
  </r>
  <r>
    <s v="Christine Abelman"/>
    <n v="11169"/>
    <x v="344"/>
    <d v="2010-05-22T00:00:00"/>
    <x v="7"/>
    <s v="2010"/>
    <n v="1"/>
    <b v="0"/>
    <x v="4"/>
    <n v="46"/>
    <n v="398.86"/>
    <n v="0.08"/>
    <s v="Regular Air"/>
    <n v="-26.45"/>
    <n v="8.85"/>
    <n v="5.6"/>
    <s v="Alberta"/>
    <s v="West"/>
    <s v="Corporate"/>
    <s v="Office Supplies"/>
    <x v="2"/>
    <n v="0.36"/>
  </r>
  <r>
    <s v="Christine Abelman"/>
    <n v="11169"/>
    <x v="344"/>
    <d v="2010-05-21T00:00:00"/>
    <x v="7"/>
    <s v="2010"/>
    <n v="0"/>
    <s v="FREE DELIVERY"/>
    <x v="4"/>
    <n v="44"/>
    <n v="109.18"/>
    <n v="0.09"/>
    <s v="Regular Air"/>
    <n v="37.17"/>
    <n v="2.61"/>
    <n v="0.5"/>
    <s v="Alberta"/>
    <s v="West"/>
    <s v="Corporate"/>
    <s v="Office Supplies"/>
    <x v="11"/>
    <n v="0.39"/>
  </r>
  <r>
    <s v="Christine Abelman"/>
    <n v="11169"/>
    <x v="344"/>
    <d v="2010-05-22T00:00:00"/>
    <x v="7"/>
    <s v="2010"/>
    <n v="1"/>
    <b v="0"/>
    <x v="4"/>
    <n v="5"/>
    <n v="28.59"/>
    <n v="0.05"/>
    <s v="Regular Air"/>
    <n v="-14.33"/>
    <n v="4.9800000000000004"/>
    <n v="4.7"/>
    <s v="Alberta"/>
    <s v="West"/>
    <s v="Corporate"/>
    <s v="Office Supplies"/>
    <x v="5"/>
    <n v="0.38"/>
  </r>
  <r>
    <s v="Erica Smith"/>
    <n v="11651"/>
    <x v="1290"/>
    <d v="2011-02-24T00:00:00"/>
    <x v="5"/>
    <s v="2011"/>
    <n v="2"/>
    <b v="0"/>
    <x v="4"/>
    <n v="19"/>
    <n v="65.849999999999994"/>
    <n v="7.0000000000000007E-2"/>
    <s v="Express Air"/>
    <n v="3.9"/>
    <n v="3.28"/>
    <n v="0.98"/>
    <s v="Alberta"/>
    <s v="West"/>
    <s v="Small Business"/>
    <s v="Office Supplies"/>
    <x v="12"/>
    <n v="0.59"/>
  </r>
  <r>
    <s v="Yoseph Carroll"/>
    <n v="11840"/>
    <x v="691"/>
    <d v="2009-08-15T00:00:00"/>
    <x v="2"/>
    <s v="2009"/>
    <n v="1"/>
    <b v="0"/>
    <x v="5"/>
    <n v="43"/>
    <n v="181.5"/>
    <n v="0.08"/>
    <s v="Regular Air"/>
    <n v="-6.24"/>
    <n v="4.4800000000000004"/>
    <n v="2.5"/>
    <s v="Alberta"/>
    <s v="West"/>
    <s v="Consumer"/>
    <s v="Office Supplies"/>
    <x v="8"/>
    <n v="0.37"/>
  </r>
  <r>
    <s v="Stephanie Phelps"/>
    <n v="11909"/>
    <x v="385"/>
    <d v="2009-11-26T00:00:00"/>
    <x v="6"/>
    <s v="2009"/>
    <n v="2"/>
    <b v="0"/>
    <x v="3"/>
    <n v="11"/>
    <n v="194.17400000000001"/>
    <n v="0.03"/>
    <s v="Regular Air"/>
    <n v="-20.91"/>
    <n v="20.99"/>
    <n v="0.99"/>
    <s v="Alberta"/>
    <s v="West"/>
    <s v="Consumer"/>
    <s v="Technology"/>
    <x v="3"/>
    <n v="0.56999999999999995"/>
  </r>
  <r>
    <s v="Christopher Conant"/>
    <n v="11910"/>
    <x v="1183"/>
    <d v="2011-06-17T00:00:00"/>
    <x v="3"/>
    <s v="2011"/>
    <n v="2"/>
    <b v="0"/>
    <x v="1"/>
    <n v="21"/>
    <n v="49.23"/>
    <n v="0.01"/>
    <s v="Regular Air"/>
    <n v="-77.709999999999994"/>
    <n v="1.98"/>
    <n v="4.7699999999999996"/>
    <s v="Alberta"/>
    <s v="West"/>
    <s v="Home Office"/>
    <s v="Office Supplies"/>
    <x v="2"/>
    <n v="0.4"/>
  </r>
  <r>
    <s v="Stephanie Phelps"/>
    <n v="11943"/>
    <x v="1370"/>
    <d v="2010-04-14T00:00:00"/>
    <x v="8"/>
    <s v="2010"/>
    <n v="7"/>
    <b v="0"/>
    <x v="0"/>
    <n v="49"/>
    <n v="657.94"/>
    <n v="0.09"/>
    <s v="Regular Air"/>
    <n v="7.35"/>
    <n v="14.45"/>
    <n v="7.17"/>
    <s v="Alberta"/>
    <s v="West"/>
    <s v="Consumer"/>
    <s v="Office Supplies"/>
    <x v="2"/>
    <n v="0.38"/>
  </r>
  <r>
    <s v="Stephanie Phelps"/>
    <n v="11943"/>
    <x v="1370"/>
    <d v="2010-04-09T00:00:00"/>
    <x v="8"/>
    <s v="2010"/>
    <n v="2"/>
    <b v="0"/>
    <x v="0"/>
    <n v="19"/>
    <n v="1270.73"/>
    <n v="0.08"/>
    <s v="Delivery Truck"/>
    <n v="-425.72"/>
    <n v="70.98"/>
    <n v="30"/>
    <s v="Alberta"/>
    <s v="West"/>
    <s v="Consumer"/>
    <s v="Furniture"/>
    <x v="14"/>
    <n v="0.73"/>
  </r>
  <r>
    <s v="Yoseph Carroll"/>
    <n v="12356"/>
    <x v="814"/>
    <d v="2012-10-21T00:00:00"/>
    <x v="0"/>
    <s v="2012"/>
    <n v="3"/>
    <b v="0"/>
    <x v="5"/>
    <n v="39"/>
    <n v="243.05"/>
    <n v="0.02"/>
    <s v="Regular Air"/>
    <n v="-70.849999999999994"/>
    <n v="5.98"/>
    <n v="5.35"/>
    <s v="Alberta"/>
    <s v="West"/>
    <s v="Consumer"/>
    <s v="Office Supplies"/>
    <x v="5"/>
    <n v="0.4"/>
  </r>
  <r>
    <s v="Steven Roelle"/>
    <n v="12581"/>
    <x v="886"/>
    <d v="2009-10-22T00:00:00"/>
    <x v="0"/>
    <s v="2009"/>
    <n v="2"/>
    <b v="0"/>
    <x v="1"/>
    <n v="31"/>
    <n v="1768.9690000000001"/>
    <n v="0"/>
    <s v="Express Air"/>
    <n v="341.1"/>
    <n v="65.989999999999995"/>
    <n v="5.99"/>
    <s v="Alberta"/>
    <s v="West"/>
    <s v="Small Business"/>
    <s v="Technology"/>
    <x v="3"/>
    <n v="0.57999999999999996"/>
  </r>
  <r>
    <s v="Sarah Brown"/>
    <n v="13031"/>
    <x v="544"/>
    <d v="2012-12-09T00:00:00"/>
    <x v="9"/>
    <s v="2012"/>
    <n v="5"/>
    <b v="0"/>
    <x v="0"/>
    <n v="34"/>
    <n v="210.06"/>
    <n v="0.08"/>
    <s v="Regular Air"/>
    <n v="-135"/>
    <n v="6.48"/>
    <n v="7.37"/>
    <s v="Alberta"/>
    <s v="West"/>
    <s v="Consumer"/>
    <s v="Office Supplies"/>
    <x v="5"/>
    <n v="0.37"/>
  </r>
  <r>
    <s v="Raymond Book"/>
    <n v="13126"/>
    <x v="1261"/>
    <d v="2011-10-20T00:00:00"/>
    <x v="0"/>
    <s v="2011"/>
    <n v="1"/>
    <b v="0"/>
    <x v="3"/>
    <n v="43"/>
    <n v="24233.54"/>
    <n v="7.0000000000000007E-2"/>
    <s v="Regular Air"/>
    <n v="6492.67"/>
    <n v="599.99"/>
    <n v="24.49"/>
    <s v="Alberta"/>
    <s v="West"/>
    <s v="Consumer"/>
    <s v="Technology"/>
    <x v="13"/>
    <n v="0.5"/>
  </r>
  <r>
    <s v="Raymond Book"/>
    <n v="13126"/>
    <x v="1261"/>
    <d v="2011-10-21T00:00:00"/>
    <x v="0"/>
    <s v="2011"/>
    <n v="2"/>
    <b v="0"/>
    <x v="3"/>
    <n v="45"/>
    <n v="6325.65"/>
    <n v="0.02"/>
    <s v="Delivery Truck"/>
    <n v="114.46"/>
    <n v="135.99"/>
    <n v="28.63"/>
    <s v="Alberta"/>
    <s v="West"/>
    <s v="Consumer"/>
    <s v="Furniture"/>
    <x v="14"/>
    <n v="0.76"/>
  </r>
  <r>
    <s v="Raymond Book"/>
    <n v="13126"/>
    <x v="1261"/>
    <d v="2011-10-21T00:00:00"/>
    <x v="0"/>
    <s v="2011"/>
    <n v="2"/>
    <b v="0"/>
    <x v="3"/>
    <n v="2"/>
    <n v="380.62"/>
    <n v="0.02"/>
    <s v="Delivery Truck"/>
    <n v="-301.73"/>
    <n v="179.29"/>
    <n v="29.21"/>
    <s v="Alberta"/>
    <s v="West"/>
    <s v="Consumer"/>
    <s v="Furniture"/>
    <x v="10"/>
    <n v="0.74"/>
  </r>
  <r>
    <s v="Roy Phan"/>
    <n v="13282"/>
    <x v="1284"/>
    <d v="2012-05-14T00:00:00"/>
    <x v="7"/>
    <s v="2012"/>
    <n v="5"/>
    <b v="0"/>
    <x v="0"/>
    <n v="22"/>
    <n v="763.85"/>
    <n v="0.09"/>
    <s v="Regular Air"/>
    <n v="-126.6"/>
    <n v="34.979999999999997"/>
    <n v="7.53"/>
    <s v="Alberta"/>
    <s v="West"/>
    <s v="Corporate"/>
    <s v="Technology"/>
    <x v="7"/>
    <n v="0.76"/>
  </r>
  <r>
    <s v="Roy Phan"/>
    <n v="13282"/>
    <x v="1284"/>
    <d v="2012-05-13T00:00:00"/>
    <x v="7"/>
    <s v="2012"/>
    <n v="4"/>
    <b v="0"/>
    <x v="0"/>
    <n v="2"/>
    <n v="12.59"/>
    <n v="0.02"/>
    <s v="Regular Air"/>
    <n v="-5.92"/>
    <n v="6.3"/>
    <n v="0.5"/>
    <s v="Alberta"/>
    <s v="West"/>
    <s v="Corporate"/>
    <s v="Office Supplies"/>
    <x v="11"/>
    <n v="0.39"/>
  </r>
  <r>
    <s v="Christopher Conant"/>
    <n v="13825"/>
    <x v="1207"/>
    <d v="2009-03-22T00:00:00"/>
    <x v="4"/>
    <s v="2009"/>
    <n v="1"/>
    <b v="0"/>
    <x v="1"/>
    <n v="30"/>
    <n v="186.79"/>
    <n v="0.09"/>
    <s v="Regular Air"/>
    <n v="-88.6"/>
    <n v="6.48"/>
    <n v="6.35"/>
    <s v="Alberta"/>
    <s v="West"/>
    <s v="Home Office"/>
    <s v="Office Supplies"/>
    <x v="5"/>
    <n v="0.37"/>
  </r>
  <r>
    <s v="Cyma Kinney"/>
    <n v="14212"/>
    <x v="1327"/>
    <d v="2012-02-17T00:00:00"/>
    <x v="5"/>
    <s v="2012"/>
    <n v="1"/>
    <b v="0"/>
    <x v="5"/>
    <n v="4"/>
    <n v="31.18"/>
    <n v="0"/>
    <s v="Regular Air"/>
    <n v="-17.16"/>
    <n v="6.24"/>
    <n v="5.22"/>
    <s v="Alberta"/>
    <s v="West"/>
    <s v="Small Business"/>
    <s v="Furniture"/>
    <x v="4"/>
    <n v="0.6"/>
  </r>
  <r>
    <s v="Cyma Kinney"/>
    <n v="14212"/>
    <x v="1327"/>
    <d v="2012-02-18T00:00:00"/>
    <x v="5"/>
    <s v="2012"/>
    <n v="2"/>
    <b v="0"/>
    <x v="5"/>
    <n v="8"/>
    <n v="21.99"/>
    <n v="0.02"/>
    <s v="Regular Air"/>
    <n v="4.63"/>
    <n v="2.61"/>
    <n v="0.5"/>
    <s v="Alberta"/>
    <s v="West"/>
    <s v="Small Business"/>
    <s v="Office Supplies"/>
    <x v="11"/>
    <n v="0.39"/>
  </r>
  <r>
    <s v="Sarah Brown"/>
    <n v="14789"/>
    <x v="1010"/>
    <d v="2010-12-01T00:00:00"/>
    <x v="9"/>
    <s v="2010"/>
    <n v="2"/>
    <b v="0"/>
    <x v="3"/>
    <n v="37"/>
    <n v="438.07"/>
    <n v="0"/>
    <s v="Express Air"/>
    <n v="12.06"/>
    <n v="10.89"/>
    <n v="4.5"/>
    <s v="Alberta"/>
    <s v="West"/>
    <s v="Consumer"/>
    <s v="Office Supplies"/>
    <x v="1"/>
    <n v="0.59"/>
  </r>
  <r>
    <s v="Sarah Brown"/>
    <n v="14789"/>
    <x v="1010"/>
    <d v="2010-11-30T00:00:00"/>
    <x v="6"/>
    <s v="2010"/>
    <n v="1"/>
    <b v="0"/>
    <x v="3"/>
    <n v="19"/>
    <n v="116.37"/>
    <n v="0.03"/>
    <s v="Regular Air"/>
    <n v="-32.6"/>
    <n v="5.58"/>
    <n v="5.3"/>
    <s v="Alberta"/>
    <s v="West"/>
    <s v="Consumer"/>
    <s v="Office Supplies"/>
    <x v="8"/>
    <n v="0.35"/>
  </r>
  <r>
    <s v="Jim Karlsson"/>
    <n v="15782"/>
    <x v="1103"/>
    <d v="2012-04-01T00:00:00"/>
    <x v="8"/>
    <s v="2012"/>
    <n v="2"/>
    <b v="0"/>
    <x v="1"/>
    <n v="35"/>
    <n v="2339.64"/>
    <n v="0.1"/>
    <s v="Regular Air"/>
    <n v="-1916.71"/>
    <n v="71.37"/>
    <n v="69"/>
    <s v="Alberta"/>
    <s v="West"/>
    <s v="Small Business"/>
    <s v="Furniture"/>
    <x v="10"/>
    <n v="0.68"/>
  </r>
  <r>
    <s v="Clay Cheatham"/>
    <n v="16132"/>
    <x v="809"/>
    <d v="2012-10-28T00:00:00"/>
    <x v="0"/>
    <s v="2012"/>
    <n v="1"/>
    <b v="0"/>
    <x v="4"/>
    <n v="26"/>
    <n v="519.96"/>
    <n v="7.0000000000000007E-2"/>
    <s v="Regular Air"/>
    <n v="169.44"/>
    <n v="21.38"/>
    <n v="2.99"/>
    <s v="Alberta"/>
    <s v="West"/>
    <s v="Small Business"/>
    <s v="Office Supplies"/>
    <x v="2"/>
    <n v="0.36"/>
  </r>
  <r>
    <s v="Clay Cheatham"/>
    <n v="17251"/>
    <x v="1355"/>
    <d v="2009-10-29T00:00:00"/>
    <x v="0"/>
    <s v="2009"/>
    <n v="2"/>
    <b v="0"/>
    <x v="3"/>
    <n v="26"/>
    <n v="2951.4380000000001"/>
    <n v="0"/>
    <s v="Regular Air"/>
    <n v="667.28"/>
    <n v="125.99"/>
    <n v="8.99"/>
    <s v="Alberta"/>
    <s v="West"/>
    <s v="Small Business"/>
    <s v="Technology"/>
    <x v="3"/>
    <n v="0.56999999999999995"/>
  </r>
  <r>
    <s v="Roy Phan"/>
    <n v="17253"/>
    <x v="1091"/>
    <d v="2011-08-19T00:00:00"/>
    <x v="2"/>
    <s v="2011"/>
    <n v="2"/>
    <b v="0"/>
    <x v="5"/>
    <n v="13"/>
    <n v="50.19"/>
    <n v="0.08"/>
    <s v="Regular Air"/>
    <n v="-64.39"/>
    <n v="3.52"/>
    <n v="6.83"/>
    <s v="Alberta"/>
    <s v="West"/>
    <s v="Corporate"/>
    <s v="Office Supplies"/>
    <x v="2"/>
    <n v="0.38"/>
  </r>
  <r>
    <s v="Shui Tom"/>
    <n v="17287"/>
    <x v="621"/>
    <d v="2011-04-06T00:00:00"/>
    <x v="8"/>
    <s v="2011"/>
    <n v="1"/>
    <b v="0"/>
    <x v="1"/>
    <n v="38"/>
    <n v="5793.46"/>
    <n v="0.01"/>
    <s v="Regular Air"/>
    <n v="2477.77"/>
    <n v="150.97999999999999"/>
    <n v="13.99"/>
    <s v="Alberta"/>
    <s v="West"/>
    <s v="Home Office"/>
    <s v="Technology"/>
    <x v="16"/>
    <n v="0.38"/>
  </r>
  <r>
    <s v="Shui Tom"/>
    <n v="17287"/>
    <x v="621"/>
    <d v="2011-04-07T00:00:00"/>
    <x v="8"/>
    <s v="2011"/>
    <n v="2"/>
    <b v="0"/>
    <x v="1"/>
    <n v="11"/>
    <n v="4558.21"/>
    <n v="0.06"/>
    <s v="Regular Air"/>
    <n v="993.81"/>
    <n v="415.88"/>
    <n v="11.37"/>
    <s v="Alberta"/>
    <s v="West"/>
    <s v="Home Office"/>
    <s v="Office Supplies"/>
    <x v="0"/>
    <n v="0.56999999999999995"/>
  </r>
  <r>
    <s v="Shui Tom"/>
    <n v="17287"/>
    <x v="621"/>
    <d v="2011-04-07T00:00:00"/>
    <x v="8"/>
    <s v="2011"/>
    <n v="2"/>
    <b v="0"/>
    <x v="1"/>
    <n v="26"/>
    <n v="4361.6985000000004"/>
    <n v="0.05"/>
    <s v="Regular Air"/>
    <n v="1069.79"/>
    <n v="195.99"/>
    <n v="4.2"/>
    <s v="Alberta"/>
    <s v="West"/>
    <s v="Home Office"/>
    <s v="Technology"/>
    <x v="3"/>
    <n v="0.56000000000000005"/>
  </r>
  <r>
    <s v="Stephanie Phelps"/>
    <n v="18279"/>
    <x v="799"/>
    <d v="2009-02-28T00:00:00"/>
    <x v="5"/>
    <s v="2009"/>
    <n v="2"/>
    <b v="0"/>
    <x v="4"/>
    <n v="22"/>
    <n v="184.35"/>
    <n v="7.0000000000000007E-2"/>
    <s v="Regular Air"/>
    <n v="11.95"/>
    <n v="8.33"/>
    <n v="1.99"/>
    <s v="Alberta"/>
    <s v="West"/>
    <s v="Consumer"/>
    <s v="Technology"/>
    <x v="7"/>
    <n v="0.52"/>
  </r>
  <r>
    <s v="Stephanie Phelps"/>
    <n v="18279"/>
    <x v="799"/>
    <d v="2009-02-27T00:00:00"/>
    <x v="5"/>
    <s v="2009"/>
    <n v="1"/>
    <b v="0"/>
    <x v="4"/>
    <n v="20"/>
    <n v="10281.790000000001"/>
    <n v="0.03"/>
    <s v="Regular Air"/>
    <n v="3272.9"/>
    <n v="499.99"/>
    <n v="24.49"/>
    <s v="Alberta"/>
    <s v="West"/>
    <s v="Consumer"/>
    <s v="Technology"/>
    <x v="13"/>
    <n v="0.36"/>
  </r>
  <r>
    <s v="Sarah Brown"/>
    <n v="18503"/>
    <x v="1318"/>
    <d v="2011-05-07T00:00:00"/>
    <x v="7"/>
    <s v="2011"/>
    <n v="2"/>
    <b v="0"/>
    <x v="3"/>
    <n v="46"/>
    <n v="6637.63"/>
    <n v="0.03"/>
    <s v="Delivery Truck"/>
    <n v="1487.94"/>
    <n v="145.44999999999999"/>
    <n v="17.850000000000001"/>
    <s v="Alberta"/>
    <s v="West"/>
    <s v="Consumer"/>
    <s v="Technology"/>
    <x v="16"/>
    <n v="0.56000000000000005"/>
  </r>
  <r>
    <s v="Sarah Brown"/>
    <n v="18503"/>
    <x v="1318"/>
    <d v="2011-05-07T00:00:00"/>
    <x v="7"/>
    <s v="2011"/>
    <n v="2"/>
    <b v="0"/>
    <x v="3"/>
    <n v="13"/>
    <n v="928.90549999999996"/>
    <n v="0.06"/>
    <s v="Regular Air"/>
    <n v="-23.93"/>
    <n v="85.99"/>
    <n v="2.79"/>
    <s v="Alberta"/>
    <s v="West"/>
    <s v="Consumer"/>
    <s v="Technology"/>
    <x v="3"/>
    <n v="0.57999999999999996"/>
  </r>
  <r>
    <s v="Steven Roelle"/>
    <n v="18689"/>
    <x v="619"/>
    <d v="2009-12-25T00:00:00"/>
    <x v="9"/>
    <s v="2009"/>
    <n v="1"/>
    <b v="0"/>
    <x v="3"/>
    <n v="38"/>
    <n v="281.17"/>
    <n v="0.01"/>
    <s v="Regular Air"/>
    <n v="-78.37"/>
    <n v="7.1"/>
    <n v="6.05"/>
    <s v="Alberta"/>
    <s v="West"/>
    <s v="Small Business"/>
    <s v="Office Supplies"/>
    <x v="2"/>
    <n v="0.39"/>
  </r>
  <r>
    <s v="Steven Roelle"/>
    <n v="18689"/>
    <x v="619"/>
    <d v="2009-12-25T00:00:00"/>
    <x v="9"/>
    <s v="2009"/>
    <n v="1"/>
    <b v="0"/>
    <x v="3"/>
    <n v="10"/>
    <n v="194.65"/>
    <n v="0.05"/>
    <s v="Regular Air"/>
    <n v="-3.78"/>
    <n v="18.97"/>
    <n v="9.0299999999999994"/>
    <s v="Alberta"/>
    <s v="West"/>
    <s v="Small Business"/>
    <s v="Office Supplies"/>
    <x v="5"/>
    <n v="0.37"/>
  </r>
  <r>
    <s v="Liz Pelletier"/>
    <n v="18758"/>
    <x v="875"/>
    <d v="2010-04-22T00:00:00"/>
    <x v="8"/>
    <s v="2010"/>
    <n v="2"/>
    <b v="0"/>
    <x v="3"/>
    <n v="20"/>
    <n v="2022.18"/>
    <n v="0.09"/>
    <s v="Express Air"/>
    <n v="594.44000000000005"/>
    <n v="102.3"/>
    <n v="21.26"/>
    <s v="Alberta"/>
    <s v="West"/>
    <s v="Corporate"/>
    <s v="Furniture"/>
    <x v="4"/>
    <n v="0.59"/>
  </r>
  <r>
    <s v="Frank Hawley"/>
    <n v="19521"/>
    <x v="257"/>
    <d v="2009-11-24T00:00:00"/>
    <x v="6"/>
    <s v="2009"/>
    <n v="1"/>
    <b v="0"/>
    <x v="3"/>
    <n v="9"/>
    <n v="351.06"/>
    <n v="0.02"/>
    <s v="Regular Air"/>
    <n v="-306.32"/>
    <n v="35.479999999999997"/>
    <n v="35"/>
    <s v="Alberta"/>
    <s v="West"/>
    <s v="Home Office"/>
    <s v="Office Supplies"/>
    <x v="0"/>
    <n v="0.85"/>
  </r>
  <r>
    <s v="Aaron Bergman"/>
    <n v="20513"/>
    <x v="227"/>
    <d v="2009-07-08T00:00:00"/>
    <x v="1"/>
    <s v="2009"/>
    <n v="1"/>
    <b v="0"/>
    <x v="1"/>
    <n v="13"/>
    <n v="42.27"/>
    <n v="0.01"/>
    <s v="Express Air"/>
    <n v="4.5599999999999996"/>
    <n v="2.84"/>
    <n v="0.93"/>
    <s v="Alberta"/>
    <s v="West"/>
    <s v="Corporate"/>
    <s v="Office Supplies"/>
    <x v="12"/>
    <n v="0.54"/>
  </r>
  <r>
    <s v="Jim Karlsson"/>
    <n v="21253"/>
    <x v="912"/>
    <d v="2012-04-18T00:00:00"/>
    <x v="8"/>
    <s v="2012"/>
    <n v="1"/>
    <b v="0"/>
    <x v="4"/>
    <n v="5"/>
    <n v="455.08"/>
    <n v="0.04"/>
    <s v="Regular Air"/>
    <n v="27.8"/>
    <n v="83.93"/>
    <n v="19.989999999999998"/>
    <s v="Alberta"/>
    <s v="West"/>
    <s v="Small Business"/>
    <s v="Office Supplies"/>
    <x v="8"/>
    <n v="0.38"/>
  </r>
  <r>
    <s v="Liz Pelletier"/>
    <n v="21735"/>
    <x v="949"/>
    <d v="2010-03-11T00:00:00"/>
    <x v="4"/>
    <s v="2010"/>
    <n v="2"/>
    <b v="0"/>
    <x v="3"/>
    <n v="23"/>
    <n v="239.49"/>
    <n v="0.04"/>
    <s v="Regular Air"/>
    <n v="-159.35"/>
    <n v="9.98"/>
    <n v="12.52"/>
    <s v="Alberta"/>
    <s v="West"/>
    <s v="Corporate"/>
    <s v="Furniture"/>
    <x v="4"/>
    <n v="0.56999999999999995"/>
  </r>
  <r>
    <s v="Liz Pelletier"/>
    <n v="21735"/>
    <x v="949"/>
    <d v="2010-03-12T00:00:00"/>
    <x v="4"/>
    <s v="2010"/>
    <n v="3"/>
    <b v="0"/>
    <x v="3"/>
    <n v="14"/>
    <n v="1819.153"/>
    <n v="0.02"/>
    <s v="Regular Air"/>
    <n v="-35.5"/>
    <n v="155.99"/>
    <n v="8.99"/>
    <s v="Alberta"/>
    <s v="West"/>
    <s v="Corporate"/>
    <s v="Technology"/>
    <x v="3"/>
    <n v="0.57999999999999996"/>
  </r>
  <r>
    <s v="Christine Abelman"/>
    <n v="22375"/>
    <x v="1406"/>
    <d v="2011-04-08T00:00:00"/>
    <x v="8"/>
    <s v="2011"/>
    <n v="1"/>
    <b v="0"/>
    <x v="3"/>
    <n v="43"/>
    <n v="816.11"/>
    <n v="0.04"/>
    <s v="Regular Air"/>
    <n v="66.14"/>
    <n v="18.97"/>
    <n v="9.5399999999999991"/>
    <s v="Alberta"/>
    <s v="West"/>
    <s v="Corporate"/>
    <s v="Office Supplies"/>
    <x v="5"/>
    <n v="0.37"/>
  </r>
  <r>
    <s v="Andrew Roberts"/>
    <n v="22817"/>
    <x v="228"/>
    <d v="2012-11-23T00:00:00"/>
    <x v="6"/>
    <s v="2012"/>
    <n v="2"/>
    <b v="0"/>
    <x v="5"/>
    <n v="27"/>
    <n v="6785.86"/>
    <n v="0.05"/>
    <s v="Delivery Truck"/>
    <n v="-740.07"/>
    <n v="262.11"/>
    <n v="62.74"/>
    <s v="Alberta"/>
    <s v="West"/>
    <s v="Home Office"/>
    <s v="Furniture"/>
    <x v="10"/>
    <n v="0.75"/>
  </r>
  <r>
    <s v="Yoseph Carroll"/>
    <n v="23842"/>
    <x v="638"/>
    <d v="2010-09-24T00:00:00"/>
    <x v="11"/>
    <s v="2010"/>
    <n v="7"/>
    <b v="0"/>
    <x v="0"/>
    <n v="20"/>
    <n v="127.16"/>
    <n v="0.1"/>
    <s v="Regular Air"/>
    <n v="-74.03"/>
    <n v="6.68"/>
    <n v="6.92"/>
    <s v="Alberta"/>
    <s v="West"/>
    <s v="Consumer"/>
    <s v="Office Supplies"/>
    <x v="5"/>
    <n v="0.37"/>
  </r>
  <r>
    <s v="Christopher Conant"/>
    <n v="23911"/>
    <x v="834"/>
    <d v="2012-06-02T00:00:00"/>
    <x v="3"/>
    <s v="2012"/>
    <n v="1"/>
    <b v="0"/>
    <x v="5"/>
    <n v="21"/>
    <n v="2580.67"/>
    <n v="0.1"/>
    <s v="Delivery Truck"/>
    <n v="-1050.77"/>
    <n v="122.99"/>
    <n v="70.2"/>
    <s v="Alberta"/>
    <s v="West"/>
    <s v="Home Office"/>
    <s v="Furniture"/>
    <x v="14"/>
    <n v="0.74"/>
  </r>
  <r>
    <s v="Christopher Conant"/>
    <n v="23911"/>
    <x v="834"/>
    <d v="2012-06-02T00:00:00"/>
    <x v="3"/>
    <s v="2012"/>
    <n v="1"/>
    <b v="0"/>
    <x v="5"/>
    <n v="19"/>
    <n v="955.46"/>
    <n v="0.03"/>
    <s v="Regular Air"/>
    <n v="-79.05"/>
    <n v="50.98"/>
    <n v="6.5"/>
    <s v="Alberta"/>
    <s v="West"/>
    <s v="Home Office"/>
    <s v="Technology"/>
    <x v="7"/>
    <n v="0.73"/>
  </r>
  <r>
    <s v="Christopher Conant"/>
    <n v="23911"/>
    <x v="834"/>
    <d v="2012-06-02T00:00:00"/>
    <x v="3"/>
    <s v="2012"/>
    <n v="1"/>
    <b v="0"/>
    <x v="5"/>
    <n v="3"/>
    <n v="121.26"/>
    <n v="0"/>
    <s v="Regular Air"/>
    <n v="-12.52"/>
    <n v="35.44"/>
    <n v="7.5"/>
    <s v="Alberta"/>
    <s v="West"/>
    <s v="Home Office"/>
    <s v="Office Supplies"/>
    <x v="5"/>
    <n v="0.38"/>
  </r>
  <r>
    <s v="Raymond Book"/>
    <n v="24391"/>
    <x v="259"/>
    <d v="2009-03-10T00:00:00"/>
    <x v="4"/>
    <s v="2009"/>
    <n v="4"/>
    <b v="0"/>
    <x v="0"/>
    <n v="14"/>
    <n v="3236.8"/>
    <n v="0.08"/>
    <s v="Delivery Truck"/>
    <n v="501.69"/>
    <n v="230.98"/>
    <n v="23.78"/>
    <s v="Alberta"/>
    <s v="West"/>
    <s v="Consumer"/>
    <s v="Furniture"/>
    <x v="10"/>
    <n v="0.6"/>
  </r>
  <r>
    <s v="Victoria Brennan"/>
    <n v="24802"/>
    <x v="506"/>
    <d v="2009-01-25T00:00:00"/>
    <x v="10"/>
    <s v="2009"/>
    <n v="2"/>
    <b v="0"/>
    <x v="4"/>
    <n v="18"/>
    <n v="1383.2"/>
    <n v="0.01"/>
    <s v="Regular Air"/>
    <n v="-23.44"/>
    <n v="73.98"/>
    <n v="12.14"/>
    <s v="Alberta"/>
    <s v="West"/>
    <s v="Small Business"/>
    <s v="Technology"/>
    <x v="7"/>
    <n v="0.67"/>
  </r>
  <r>
    <s v="Roy Phan"/>
    <n v="24996"/>
    <x v="843"/>
    <d v="2011-09-26T00:00:00"/>
    <x v="11"/>
    <s v="2011"/>
    <n v="1"/>
    <b v="0"/>
    <x v="5"/>
    <n v="36"/>
    <n v="1793.24"/>
    <n v="0.01"/>
    <s v="Regular Air"/>
    <n v="739.36"/>
    <n v="46.89"/>
    <n v="5.0999999999999996"/>
    <s v="Alberta"/>
    <s v="West"/>
    <s v="Consumer"/>
    <s v="Office Supplies"/>
    <x v="1"/>
    <n v="0.46"/>
  </r>
  <r>
    <s v="Roy Phan"/>
    <n v="24996"/>
    <x v="843"/>
    <d v="2011-09-27T00:00:00"/>
    <x v="11"/>
    <s v="2011"/>
    <n v="2"/>
    <b v="0"/>
    <x v="5"/>
    <n v="2"/>
    <n v="143.667"/>
    <n v="0.09"/>
    <s v="Regular Air"/>
    <n v="-363.55"/>
    <n v="85.99"/>
    <n v="1.25"/>
    <s v="Alberta"/>
    <s v="West"/>
    <s v="Consumer"/>
    <s v="Technology"/>
    <x v="3"/>
    <n v="0.39"/>
  </r>
  <r>
    <s v="Christine Abelman"/>
    <n v="25824"/>
    <x v="154"/>
    <d v="2009-09-05T00:00:00"/>
    <x v="11"/>
    <s v="2009"/>
    <n v="1"/>
    <b v="0"/>
    <x v="4"/>
    <n v="5"/>
    <n v="25.27"/>
    <n v="0.01"/>
    <s v="Regular Air"/>
    <n v="-19.93"/>
    <n v="3.95"/>
    <n v="5.13"/>
    <s v="Alberta"/>
    <s v="West"/>
    <s v="Corporate"/>
    <s v="Office Supplies"/>
    <x v="1"/>
    <n v="0.59"/>
  </r>
  <r>
    <s v="Christine Abelman"/>
    <n v="25824"/>
    <x v="154"/>
    <d v="2009-09-05T00:00:00"/>
    <x v="11"/>
    <s v="2009"/>
    <n v="1"/>
    <b v="0"/>
    <x v="4"/>
    <n v="37"/>
    <n v="14410.78"/>
    <n v="0.02"/>
    <s v="Regular Air"/>
    <n v="6365.58"/>
    <n v="367.99"/>
    <n v="19.989999999999998"/>
    <s v="Alberta"/>
    <s v="West"/>
    <s v="Corporate"/>
    <s v="Office Supplies"/>
    <x v="2"/>
    <n v="0.4"/>
  </r>
  <r>
    <s v="Christine Abelman"/>
    <n v="25824"/>
    <x v="154"/>
    <d v="2009-09-05T00:00:00"/>
    <x v="11"/>
    <s v="2009"/>
    <n v="1"/>
    <b v="0"/>
    <x v="4"/>
    <n v="39"/>
    <n v="15341.46"/>
    <n v="0"/>
    <s v="Delivery Truck"/>
    <n v="394.52"/>
    <n v="376.13"/>
    <n v="85.63"/>
    <s v="Alberta"/>
    <s v="West"/>
    <s v="Corporate"/>
    <s v="Furniture"/>
    <x v="10"/>
    <n v="0.74"/>
  </r>
  <r>
    <s v="Christine Abelman"/>
    <n v="25824"/>
    <x v="154"/>
    <d v="2009-09-06T00:00:00"/>
    <x v="11"/>
    <s v="2009"/>
    <n v="2"/>
    <b v="0"/>
    <x v="4"/>
    <n v="6"/>
    <n v="507.56049999999999"/>
    <n v="0.04"/>
    <s v="Regular Air"/>
    <n v="-258.23"/>
    <n v="95.99"/>
    <n v="4.9000000000000004"/>
    <s v="Alberta"/>
    <s v="West"/>
    <s v="Corporate"/>
    <s v="Technology"/>
    <x v="3"/>
    <n v="0.56000000000000005"/>
  </r>
  <r>
    <s v="Alan Dominguez"/>
    <n v="26309"/>
    <x v="852"/>
    <d v="2012-02-21T00:00:00"/>
    <x v="5"/>
    <s v="2012"/>
    <n v="2"/>
    <b v="0"/>
    <x v="0"/>
    <n v="42"/>
    <n v="128.13"/>
    <n v="0.09"/>
    <s v="Regular Air"/>
    <n v="32.53"/>
    <n v="3.08"/>
    <n v="0.99"/>
    <s v="Alberta"/>
    <s v="West"/>
    <s v="Corporate"/>
    <s v="Office Supplies"/>
    <x v="11"/>
    <n v="0.37"/>
  </r>
  <r>
    <s v="Roy Phan"/>
    <n v="26723"/>
    <x v="1077"/>
    <d v="2011-03-08T00:00:00"/>
    <x v="4"/>
    <s v="2011"/>
    <n v="5"/>
    <b v="0"/>
    <x v="0"/>
    <n v="8"/>
    <n v="441.80450000000002"/>
    <n v="0.03"/>
    <s v="Regular Air"/>
    <n v="-201.49"/>
    <n v="65.989999999999995"/>
    <n v="7.69"/>
    <s v="Alberta"/>
    <s v="West"/>
    <s v="Consumer"/>
    <s v="Technology"/>
    <x v="3"/>
    <n v="0.59"/>
  </r>
  <r>
    <s v="Tonja Turnell"/>
    <n v="27463"/>
    <x v="1415"/>
    <d v="2009-11-15T00:00:00"/>
    <x v="6"/>
    <s v="2009"/>
    <n v="2"/>
    <b v="0"/>
    <x v="4"/>
    <n v="31"/>
    <n v="835.11"/>
    <n v="0"/>
    <s v="Regular Air"/>
    <n v="213.79"/>
    <n v="25.38"/>
    <n v="8.99"/>
    <s v="Alberta"/>
    <s v="West"/>
    <s v="Consumer"/>
    <s v="Furniture"/>
    <x v="4"/>
    <n v="0.5"/>
  </r>
  <r>
    <s v="Tonja Turnell"/>
    <n v="27463"/>
    <x v="1415"/>
    <d v="2009-11-14T00:00:00"/>
    <x v="6"/>
    <s v="2009"/>
    <n v="1"/>
    <b v="0"/>
    <x v="4"/>
    <n v="10"/>
    <n v="54.52"/>
    <n v="0.01"/>
    <s v="Regular Air"/>
    <n v="-20.57"/>
    <n v="4.9800000000000004"/>
    <n v="4.72"/>
    <s v="Alberta"/>
    <s v="West"/>
    <s v="Consumer"/>
    <s v="Office Supplies"/>
    <x v="5"/>
    <n v="0.36"/>
  </r>
  <r>
    <s v="Cyma Kinney"/>
    <n v="28069"/>
    <x v="883"/>
    <d v="2009-05-26T00:00:00"/>
    <x v="7"/>
    <s v="2009"/>
    <n v="5"/>
    <b v="0"/>
    <x v="0"/>
    <n v="1"/>
    <n v="10.17"/>
    <n v="0.02"/>
    <s v="Express Air"/>
    <n v="-4.09"/>
    <n v="5.18"/>
    <n v="2.04"/>
    <s v="Alberta"/>
    <s v="West"/>
    <s v="Small Business"/>
    <s v="Office Supplies"/>
    <x v="5"/>
    <n v="0.36"/>
  </r>
  <r>
    <s v="Cyma Kinney"/>
    <n v="28069"/>
    <x v="883"/>
    <d v="2009-05-25T00:00:00"/>
    <x v="7"/>
    <s v="2009"/>
    <n v="4"/>
    <b v="0"/>
    <x v="0"/>
    <n v="4"/>
    <n v="23.58"/>
    <n v="0.09"/>
    <s v="Regular Air"/>
    <n v="-2.87"/>
    <n v="5.84"/>
    <n v="0.83"/>
    <s v="Alberta"/>
    <s v="West"/>
    <s v="Small Business"/>
    <s v="Office Supplies"/>
    <x v="12"/>
    <n v="0.49"/>
  </r>
  <r>
    <s v="Stephanie Phelps"/>
    <n v="28934"/>
    <x v="740"/>
    <d v="2012-11-29T00:00:00"/>
    <x v="6"/>
    <s v="2012"/>
    <n v="1"/>
    <b v="0"/>
    <x v="4"/>
    <n v="12"/>
    <n v="1272.3499999999999"/>
    <n v="0"/>
    <s v="Regular Air"/>
    <n v="297.57"/>
    <n v="100.98"/>
    <n v="7.18"/>
    <s v="Alberta"/>
    <s v="West"/>
    <s v="Consumer"/>
    <s v="Technology"/>
    <x v="7"/>
    <n v="0.4"/>
  </r>
  <r>
    <s v="Stephanie Phelps"/>
    <n v="28934"/>
    <x v="740"/>
    <d v="2012-11-30T00:00:00"/>
    <x v="6"/>
    <s v="2012"/>
    <n v="2"/>
    <b v="0"/>
    <x v="4"/>
    <n v="26"/>
    <n v="4000.35"/>
    <n v="7.0000000000000007E-2"/>
    <s v="Delivery Truck"/>
    <n v="303.39"/>
    <n v="160.97999999999999"/>
    <n v="30"/>
    <s v="Alberta"/>
    <s v="West"/>
    <s v="Consumer"/>
    <s v="Furniture"/>
    <x v="14"/>
    <n v="0.62"/>
  </r>
  <r>
    <s v="Stephanie Phelps"/>
    <n v="28934"/>
    <x v="740"/>
    <d v="2012-11-30T00:00:00"/>
    <x v="6"/>
    <s v="2012"/>
    <n v="2"/>
    <b v="0"/>
    <x v="4"/>
    <n v="26"/>
    <n v="3356.92"/>
    <n v="0"/>
    <s v="Express Air"/>
    <n v="1555.9"/>
    <n v="120.97"/>
    <n v="7.11"/>
    <s v="Alberta"/>
    <s v="West"/>
    <s v="Consumer"/>
    <s v="Technology"/>
    <x v="16"/>
    <n v="0.36"/>
  </r>
  <r>
    <s v="Andrew Roberts"/>
    <n v="29218"/>
    <x v="601"/>
    <d v="2012-05-29T00:00:00"/>
    <x v="7"/>
    <s v="2012"/>
    <n v="0"/>
    <s v="FREE DELIVERY"/>
    <x v="0"/>
    <n v="19"/>
    <n v="1823.02"/>
    <n v="0.04"/>
    <s v="Express Air"/>
    <n v="80.8"/>
    <n v="92.23"/>
    <n v="39.61"/>
    <s v="Alberta"/>
    <s v="West"/>
    <s v="Home Office"/>
    <s v="Furniture"/>
    <x v="4"/>
    <n v="0.67"/>
  </r>
  <r>
    <s v="Andrew Roberts"/>
    <n v="29218"/>
    <x v="601"/>
    <d v="2012-05-29T00:00:00"/>
    <x v="7"/>
    <s v="2012"/>
    <n v="0"/>
    <s v="FREE DELIVERY"/>
    <x v="0"/>
    <n v="26"/>
    <n v="74.02"/>
    <n v="0.04"/>
    <s v="Regular Air"/>
    <n v="8.1300000000000008"/>
    <n v="2.88"/>
    <n v="0.7"/>
    <s v="Alberta"/>
    <s v="West"/>
    <s v="Home Office"/>
    <s v="Office Supplies"/>
    <x v="12"/>
    <n v="0.56000000000000005"/>
  </r>
  <r>
    <s v="Andrew Roberts"/>
    <n v="29218"/>
    <x v="601"/>
    <d v="2012-05-31T00:00:00"/>
    <x v="7"/>
    <s v="2012"/>
    <n v="2"/>
    <b v="0"/>
    <x v="0"/>
    <n v="13"/>
    <n v="2252.9760000000001"/>
    <n v="0.02"/>
    <s v="Regular Air"/>
    <n v="-54.36"/>
    <n v="205.99"/>
    <n v="8.99"/>
    <s v="Alberta"/>
    <s v="West"/>
    <s v="Home Office"/>
    <s v="Technology"/>
    <x v="3"/>
    <n v="0.57999999999999996"/>
  </r>
  <r>
    <s v="Alan Dominguez"/>
    <n v="29286"/>
    <x v="1067"/>
    <d v="2009-07-30T00:00:00"/>
    <x v="1"/>
    <s v="2009"/>
    <n v="2"/>
    <b v="0"/>
    <x v="5"/>
    <n v="4"/>
    <n v="13070.2"/>
    <n v="7.0000000000000007E-2"/>
    <s v="Delivery Truck"/>
    <n v="-6923.6"/>
    <n v="3502.14"/>
    <n v="8.73"/>
    <s v="Alberta"/>
    <s v="West"/>
    <s v="Corporate"/>
    <s v="Technology"/>
    <x v="16"/>
    <n v="0.56999999999999995"/>
  </r>
  <r>
    <s v="Raymond Book"/>
    <n v="29536"/>
    <x v="1236"/>
    <d v="2012-09-09T00:00:00"/>
    <x v="11"/>
    <s v="2012"/>
    <n v="2"/>
    <b v="0"/>
    <x v="4"/>
    <n v="5"/>
    <n v="495.32"/>
    <n v="0.05"/>
    <s v="Delivery Truck"/>
    <n v="-72.73"/>
    <n v="100.98"/>
    <n v="15.66"/>
    <s v="Alberta"/>
    <s v="West"/>
    <s v="Consumer"/>
    <s v="Office Supplies"/>
    <x v="1"/>
    <n v="0.56999999999999995"/>
  </r>
  <r>
    <s v="Raymond Book"/>
    <n v="29536"/>
    <x v="1236"/>
    <d v="2012-09-09T00:00:00"/>
    <x v="11"/>
    <s v="2012"/>
    <n v="2"/>
    <b v="0"/>
    <x v="4"/>
    <n v="11"/>
    <n v="2483.5300000000002"/>
    <n v="7.0000000000000007E-2"/>
    <s v="Delivery Truck"/>
    <n v="-176.77"/>
    <n v="220.98"/>
    <n v="64.66"/>
    <s v="Alberta"/>
    <s v="West"/>
    <s v="Consumer"/>
    <s v="Furniture"/>
    <x v="9"/>
    <n v="0.62"/>
  </r>
  <r>
    <s v="Raymond Book"/>
    <n v="29536"/>
    <x v="1236"/>
    <d v="2012-09-09T00:00:00"/>
    <x v="11"/>
    <s v="2012"/>
    <n v="2"/>
    <b v="0"/>
    <x v="4"/>
    <n v="26"/>
    <n v="967.41"/>
    <n v="0.03"/>
    <s v="Regular Air"/>
    <n v="26.64"/>
    <n v="35.44"/>
    <n v="19.989999999999998"/>
    <s v="Alberta"/>
    <s v="West"/>
    <s v="Consumer"/>
    <s v="Office Supplies"/>
    <x v="5"/>
    <n v="0.38"/>
  </r>
  <r>
    <s v="Raymond Book"/>
    <n v="29569"/>
    <x v="609"/>
    <d v="2011-07-04T00:00:00"/>
    <x v="1"/>
    <s v="2011"/>
    <n v="1"/>
    <b v="0"/>
    <x v="1"/>
    <n v="46"/>
    <n v="27720.98"/>
    <n v="7.0000000000000007E-2"/>
    <s v="Regular Air"/>
    <n v="11984.4"/>
    <n v="599.99"/>
    <n v="24.49"/>
    <s v="Alberta"/>
    <s v="West"/>
    <s v="Consumer"/>
    <s v="Technology"/>
    <x v="13"/>
    <n v="0.37"/>
  </r>
  <r>
    <s v="Raymond Book"/>
    <n v="29569"/>
    <x v="609"/>
    <d v="2011-07-05T00:00:00"/>
    <x v="1"/>
    <s v="2011"/>
    <n v="2"/>
    <b v="0"/>
    <x v="1"/>
    <n v="29"/>
    <n v="520.13"/>
    <n v="0.1"/>
    <s v="Regular Air"/>
    <n v="127.55"/>
    <n v="18.97"/>
    <n v="5.21"/>
    <s v="Alberta"/>
    <s v="West"/>
    <s v="Consumer"/>
    <s v="Office Supplies"/>
    <x v="5"/>
    <n v="0.37"/>
  </r>
  <r>
    <s v="Raymond Book"/>
    <n v="29827"/>
    <x v="455"/>
    <d v="2011-07-15T00:00:00"/>
    <x v="1"/>
    <s v="2011"/>
    <n v="1"/>
    <b v="0"/>
    <x v="5"/>
    <n v="35"/>
    <n v="926.65"/>
    <n v="0.01"/>
    <s v="Regular Air"/>
    <n v="-75.38"/>
    <n v="26.31"/>
    <n v="5.89"/>
    <s v="Alberta"/>
    <s v="West"/>
    <s v="Consumer"/>
    <s v="Technology"/>
    <x v="7"/>
    <n v="0.75"/>
  </r>
  <r>
    <s v="Roy Phan"/>
    <n v="29926"/>
    <x v="570"/>
    <d v="2012-03-24T00:00:00"/>
    <x v="4"/>
    <s v="2012"/>
    <n v="2"/>
    <b v="0"/>
    <x v="4"/>
    <n v="9"/>
    <n v="20.21"/>
    <n v="0"/>
    <s v="Regular Air"/>
    <n v="-5.14"/>
    <n v="2.08"/>
    <n v="1.49"/>
    <s v="Alberta"/>
    <s v="West"/>
    <s v="Corporate"/>
    <s v="Office Supplies"/>
    <x v="2"/>
    <n v="0.38"/>
  </r>
  <r>
    <s v="Roy Phan"/>
    <n v="30913"/>
    <x v="303"/>
    <d v="2012-09-23T00:00:00"/>
    <x v="11"/>
    <s v="2012"/>
    <n v="1"/>
    <b v="0"/>
    <x v="4"/>
    <n v="23"/>
    <n v="143.1"/>
    <n v="0.01"/>
    <s v="Regular Air"/>
    <n v="36.75"/>
    <n v="5.98"/>
    <n v="1.49"/>
    <s v="Alberta"/>
    <s v="West"/>
    <s v="Corporate"/>
    <s v="Office Supplies"/>
    <x v="2"/>
    <n v="0.39"/>
  </r>
  <r>
    <s v="Roy Phan"/>
    <n v="30913"/>
    <x v="303"/>
    <d v="2012-09-24T00:00:00"/>
    <x v="11"/>
    <s v="2012"/>
    <n v="2"/>
    <b v="0"/>
    <x v="4"/>
    <n v="36"/>
    <n v="795.52"/>
    <n v="0.08"/>
    <s v="Regular Air"/>
    <n v="290.64"/>
    <n v="22.24"/>
    <n v="1.99"/>
    <s v="Alberta"/>
    <s v="West"/>
    <s v="Corporate"/>
    <s v="Technology"/>
    <x v="7"/>
    <n v="0.43"/>
  </r>
  <r>
    <s v="Roy Phan"/>
    <n v="30913"/>
    <x v="303"/>
    <d v="2012-09-24T00:00:00"/>
    <x v="11"/>
    <s v="2012"/>
    <n v="2"/>
    <b v="0"/>
    <x v="4"/>
    <n v="44"/>
    <n v="126.36"/>
    <n v="0.02"/>
    <s v="Regular Air"/>
    <n v="50.26"/>
    <n v="2.89"/>
    <n v="0.5"/>
    <s v="Alberta"/>
    <s v="West"/>
    <s v="Corporate"/>
    <s v="Office Supplies"/>
    <x v="11"/>
    <n v="0.38"/>
  </r>
  <r>
    <s v="Roy Phan"/>
    <n v="30913"/>
    <x v="303"/>
    <d v="2012-09-24T00:00:00"/>
    <x v="11"/>
    <s v="2012"/>
    <n v="2"/>
    <b v="0"/>
    <x v="4"/>
    <n v="24"/>
    <n v="496.62"/>
    <n v="7.0000000000000007E-2"/>
    <s v="Express Air"/>
    <n v="49.86"/>
    <n v="19.98"/>
    <n v="10.49"/>
    <s v="Alberta"/>
    <s v="West"/>
    <s v="Corporate"/>
    <s v="Furniture"/>
    <x v="4"/>
    <n v="0.49"/>
  </r>
  <r>
    <s v="Clay Cheatham"/>
    <n v="31271"/>
    <x v="938"/>
    <d v="2011-04-27T00:00:00"/>
    <x v="8"/>
    <s v="2011"/>
    <n v="7"/>
    <b v="0"/>
    <x v="0"/>
    <n v="4"/>
    <n v="43.29"/>
    <n v="0.03"/>
    <s v="Regular Air"/>
    <n v="-0.36"/>
    <n v="8.3699999999999992"/>
    <n v="10.16"/>
    <s v="Alberta"/>
    <s v="West"/>
    <s v="Small Business"/>
    <s v="Furniture"/>
    <x v="4"/>
    <n v="0.59"/>
  </r>
  <r>
    <s v="Adrian Shami"/>
    <n v="31399"/>
    <x v="271"/>
    <d v="2011-11-06T00:00:00"/>
    <x v="6"/>
    <s v="2011"/>
    <n v="1"/>
    <b v="0"/>
    <x v="3"/>
    <n v="9"/>
    <n v="337.20350000000002"/>
    <n v="0.09"/>
    <s v="Regular Air"/>
    <n v="-120.93"/>
    <n v="45.99"/>
    <n v="4.99"/>
    <s v="Alberta"/>
    <s v="West"/>
    <s v="Consumer"/>
    <s v="Technology"/>
    <x v="3"/>
    <n v="0.56000000000000005"/>
  </r>
  <r>
    <s v="Tonja Turnell"/>
    <n v="32007"/>
    <x v="735"/>
    <d v="2011-02-09T00:00:00"/>
    <x v="5"/>
    <s v="2011"/>
    <n v="4"/>
    <b v="0"/>
    <x v="0"/>
    <n v="41"/>
    <n v="17448.75"/>
    <n v="0.06"/>
    <s v="Delivery Truck"/>
    <n v="9.93"/>
    <n v="417.4"/>
    <n v="75.23"/>
    <s v="Alberta"/>
    <s v="West"/>
    <s v="Consumer"/>
    <s v="Furniture"/>
    <x v="10"/>
    <n v="0.79"/>
  </r>
  <r>
    <s v="Erica Smith"/>
    <n v="32164"/>
    <x v="243"/>
    <d v="2010-02-03T00:00:00"/>
    <x v="5"/>
    <s v="2010"/>
    <n v="1"/>
    <b v="0"/>
    <x v="3"/>
    <n v="12"/>
    <n v="77.010000000000005"/>
    <n v="0.02"/>
    <s v="Regular Air"/>
    <n v="-19.04"/>
    <n v="5.78"/>
    <n v="4.96"/>
    <s v="Alberta"/>
    <s v="West"/>
    <s v="Small Business"/>
    <s v="Office Supplies"/>
    <x v="5"/>
    <n v="0.36"/>
  </r>
  <r>
    <s v="Erica Smith"/>
    <n v="32164"/>
    <x v="243"/>
    <d v="2010-02-03T00:00:00"/>
    <x v="5"/>
    <s v="2010"/>
    <n v="1"/>
    <b v="0"/>
    <x v="3"/>
    <n v="34"/>
    <n v="111.83"/>
    <n v="7.0000000000000007E-2"/>
    <s v="Regular Air"/>
    <n v="-92.16"/>
    <n v="3.28"/>
    <n v="3.97"/>
    <s v="Alberta"/>
    <s v="West"/>
    <s v="Small Business"/>
    <s v="Office Supplies"/>
    <x v="12"/>
    <n v="0.56000000000000005"/>
  </r>
  <r>
    <s v="Erica Smith"/>
    <n v="32164"/>
    <x v="243"/>
    <d v="2010-02-03T00:00:00"/>
    <x v="5"/>
    <s v="2010"/>
    <n v="1"/>
    <b v="0"/>
    <x v="3"/>
    <n v="23"/>
    <n v="6552.9"/>
    <n v="0.1"/>
    <s v="Delivery Truck"/>
    <n v="-461.45"/>
    <n v="296.18"/>
    <n v="54.12"/>
    <s v="Alberta"/>
    <s v="West"/>
    <s v="Small Business"/>
    <s v="Furniture"/>
    <x v="10"/>
    <n v="0.76"/>
  </r>
  <r>
    <s v="Andrew Roberts"/>
    <n v="32228"/>
    <x v="463"/>
    <d v="2010-11-06T00:00:00"/>
    <x v="6"/>
    <s v="2010"/>
    <n v="2"/>
    <b v="0"/>
    <x v="5"/>
    <n v="35"/>
    <n v="209.63"/>
    <n v="0.01"/>
    <s v="Regular Air"/>
    <n v="43.53"/>
    <n v="5.84"/>
    <n v="1.2"/>
    <s v="Alberta"/>
    <s v="West"/>
    <s v="Home Office"/>
    <s v="Office Supplies"/>
    <x v="12"/>
    <n v="0.55000000000000004"/>
  </r>
  <r>
    <s v="Christopher Conant"/>
    <n v="32386"/>
    <x v="551"/>
    <d v="2012-04-20T00:00:00"/>
    <x v="8"/>
    <s v="2012"/>
    <n v="2"/>
    <b v="0"/>
    <x v="5"/>
    <n v="1"/>
    <n v="1996.16"/>
    <n v="0"/>
    <s v="Regular Air"/>
    <n v="-3974.46"/>
    <n v="1938.02"/>
    <n v="13.99"/>
    <s v="Alberta"/>
    <s v="West"/>
    <s v="Home Office"/>
    <s v="Technology"/>
    <x v="16"/>
    <n v="0.38"/>
  </r>
  <r>
    <s v="Yoseph Carroll"/>
    <n v="32610"/>
    <x v="624"/>
    <d v="2012-08-20T00:00:00"/>
    <x v="2"/>
    <s v="2012"/>
    <n v="1"/>
    <b v="0"/>
    <x v="3"/>
    <n v="47"/>
    <n v="316.99"/>
    <n v="0.04"/>
    <s v="Regular Air"/>
    <n v="-276.54000000000002"/>
    <n v="6.84"/>
    <n v="8.3699999999999992"/>
    <s v="Alberta"/>
    <s v="West"/>
    <s v="Consumer"/>
    <s v="Office Supplies"/>
    <x v="15"/>
    <n v="0.57999999999999996"/>
  </r>
  <r>
    <s v="Yoseph Carroll"/>
    <n v="32610"/>
    <x v="624"/>
    <d v="2012-08-20T00:00:00"/>
    <x v="2"/>
    <s v="2012"/>
    <n v="1"/>
    <b v="0"/>
    <x v="3"/>
    <n v="20"/>
    <n v="1991.8985"/>
    <n v="7.0000000000000007E-2"/>
    <s v="Regular Air"/>
    <n v="88.36"/>
    <n v="125.99"/>
    <n v="7.69"/>
    <s v="Alberta"/>
    <s v="West"/>
    <s v="Consumer"/>
    <s v="Technology"/>
    <x v="3"/>
    <n v="0.57999999999999996"/>
  </r>
  <r>
    <s v="Tonja Turnell"/>
    <n v="32994"/>
    <x v="190"/>
    <d v="2012-09-16T00:00:00"/>
    <x v="11"/>
    <s v="2012"/>
    <n v="0"/>
    <s v="FREE DELIVERY"/>
    <x v="5"/>
    <n v="34"/>
    <n v="226.41"/>
    <n v="0.05"/>
    <s v="Regular Air"/>
    <n v="-164.89"/>
    <n v="6.48"/>
    <n v="8.73"/>
    <s v="Alberta"/>
    <s v="West"/>
    <s v="Consumer"/>
    <s v="Office Supplies"/>
    <x v="5"/>
    <n v="0.37"/>
  </r>
  <r>
    <s v="Frank Hawley"/>
    <n v="33283"/>
    <x v="1404"/>
    <d v="2010-03-20T00:00:00"/>
    <x v="4"/>
    <s v="2010"/>
    <n v="0"/>
    <s v="FREE DELIVERY"/>
    <x v="4"/>
    <n v="48"/>
    <n v="10462.540000000001"/>
    <n v="0.02"/>
    <s v="Delivery Truck"/>
    <n v="-1402.68"/>
    <n v="218.75"/>
    <n v="69.64"/>
    <s v="Alberta"/>
    <s v="West"/>
    <s v="Home Office"/>
    <s v="Furniture"/>
    <x v="10"/>
    <n v="0.77"/>
  </r>
  <r>
    <s v="Tony Sayre"/>
    <n v="33764"/>
    <x v="405"/>
    <d v="2011-02-12T00:00:00"/>
    <x v="5"/>
    <s v="2011"/>
    <n v="2"/>
    <b v="0"/>
    <x v="5"/>
    <n v="4"/>
    <n v="539.82000000000005"/>
    <n v="0"/>
    <s v="Regular Air"/>
    <n v="-64.78"/>
    <n v="120.33"/>
    <n v="19.989999999999998"/>
    <s v="Alberta"/>
    <s v="West"/>
    <s v="Small Business"/>
    <s v="Office Supplies"/>
    <x v="0"/>
    <n v="0.59"/>
  </r>
  <r>
    <s v="Tony Sayre"/>
    <n v="33764"/>
    <x v="405"/>
    <d v="2011-02-11T00:00:00"/>
    <x v="5"/>
    <s v="2011"/>
    <n v="1"/>
    <b v="0"/>
    <x v="5"/>
    <n v="6"/>
    <n v="1029.8855000000001"/>
    <n v="0.06"/>
    <s v="Express Air"/>
    <n v="-620.83000000000004"/>
    <n v="205.99"/>
    <n v="8.99"/>
    <s v="Alberta"/>
    <s v="West"/>
    <s v="Small Business"/>
    <s v="Technology"/>
    <x v="3"/>
    <n v="0.56000000000000005"/>
  </r>
  <r>
    <s v="Tony Sayre"/>
    <n v="34117"/>
    <x v="164"/>
    <d v="2012-02-09T00:00:00"/>
    <x v="5"/>
    <s v="2012"/>
    <n v="2"/>
    <b v="0"/>
    <x v="1"/>
    <n v="45"/>
    <n v="299.94"/>
    <n v="0.06"/>
    <s v="Regular Air"/>
    <n v="38.74"/>
    <n v="6.75"/>
    <n v="2.99"/>
    <s v="Alberta"/>
    <s v="West"/>
    <s v="Small Business"/>
    <s v="Office Supplies"/>
    <x v="2"/>
    <n v="0.35"/>
  </r>
  <r>
    <s v="Raymond Book"/>
    <n v="35366"/>
    <x v="997"/>
    <d v="2011-07-19T00:00:00"/>
    <x v="1"/>
    <s v="2011"/>
    <n v="7"/>
    <b v="0"/>
    <x v="0"/>
    <n v="23"/>
    <n v="149.31"/>
    <n v="0.06"/>
    <s v="Regular Air"/>
    <n v="-98.42"/>
    <n v="6.48"/>
    <n v="7.81"/>
    <s v="Alberta"/>
    <s v="West"/>
    <s v="Consumer"/>
    <s v="Office Supplies"/>
    <x v="5"/>
    <n v="0.37"/>
  </r>
  <r>
    <s v="Phillina Ober"/>
    <n v="35426"/>
    <x v="1348"/>
    <d v="2010-10-04T00:00:00"/>
    <x v="0"/>
    <s v="2010"/>
    <n v="1"/>
    <b v="0"/>
    <x v="1"/>
    <n v="5"/>
    <n v="53.01"/>
    <n v="0.08"/>
    <s v="Regular Air"/>
    <n v="3.85"/>
    <n v="10.31"/>
    <n v="1.79"/>
    <s v="Alberta"/>
    <s v="West"/>
    <s v="Small Business"/>
    <s v="Office Supplies"/>
    <x v="5"/>
    <n v="0.38"/>
  </r>
  <r>
    <s v="Victoria Brennan"/>
    <n v="35490"/>
    <x v="131"/>
    <d v="2010-12-09T00:00:00"/>
    <x v="9"/>
    <s v="2010"/>
    <n v="2"/>
    <b v="0"/>
    <x v="1"/>
    <n v="7"/>
    <n v="44.64"/>
    <n v="0.03"/>
    <s v="Express Air"/>
    <n v="2.08"/>
    <n v="5.84"/>
    <n v="1.2"/>
    <s v="Alberta"/>
    <s v="West"/>
    <s v="Small Business"/>
    <s v="Office Supplies"/>
    <x v="12"/>
    <n v="0.55000000000000004"/>
  </r>
  <r>
    <s v="Victoria Brennan"/>
    <n v="35490"/>
    <x v="131"/>
    <d v="2010-12-09T00:00:00"/>
    <x v="9"/>
    <s v="2010"/>
    <n v="2"/>
    <b v="0"/>
    <x v="1"/>
    <n v="41"/>
    <n v="1289.6199999999999"/>
    <n v="0.03"/>
    <s v="Regular Air"/>
    <n v="432.52"/>
    <n v="35.99"/>
    <n v="1.1000000000000001"/>
    <s v="Alberta"/>
    <s v="West"/>
    <s v="Small Business"/>
    <s v="Technology"/>
    <x v="3"/>
    <n v="0.55000000000000004"/>
  </r>
  <r>
    <s v="Andrew Roberts"/>
    <n v="35686"/>
    <x v="1313"/>
    <d v="2010-10-04T00:00:00"/>
    <x v="0"/>
    <s v="2010"/>
    <n v="2"/>
    <b v="0"/>
    <x v="1"/>
    <n v="48"/>
    <n v="313.52"/>
    <n v="0.05"/>
    <s v="Regular Air"/>
    <n v="-254.68"/>
    <n v="6.48"/>
    <n v="9.17"/>
    <s v="Alberta"/>
    <s v="West"/>
    <s v="Home Office"/>
    <s v="Office Supplies"/>
    <x v="5"/>
    <n v="0.37"/>
  </r>
  <r>
    <s v="Tonja Turnell"/>
    <n v="35744"/>
    <x v="1207"/>
    <d v="2009-03-23T00:00:00"/>
    <x v="4"/>
    <s v="2009"/>
    <n v="2"/>
    <b v="0"/>
    <x v="3"/>
    <n v="44"/>
    <n v="2587.5300000000002"/>
    <n v="0.02"/>
    <s v="Regular Air"/>
    <n v="401.85"/>
    <n v="55.94"/>
    <n v="6.55"/>
    <s v="Alberta"/>
    <s v="West"/>
    <s v="Consumer"/>
    <s v="Technology"/>
    <x v="7"/>
    <n v="0.68"/>
  </r>
  <r>
    <s v="Roy Phan"/>
    <n v="35936"/>
    <x v="472"/>
    <d v="2009-01-22T00:00:00"/>
    <x v="10"/>
    <s v="2009"/>
    <n v="1"/>
    <b v="0"/>
    <x v="4"/>
    <n v="41"/>
    <n v="312.26"/>
    <n v="0.08"/>
    <s v="Regular Air"/>
    <n v="-10.38"/>
    <n v="7.84"/>
    <n v="4.71"/>
    <s v="Alberta"/>
    <s v="West"/>
    <s v="Corporate"/>
    <s v="Office Supplies"/>
    <x v="2"/>
    <n v="0.35"/>
  </r>
  <r>
    <s v="Roy Phan"/>
    <n v="35936"/>
    <x v="472"/>
    <d v="2009-01-22T00:00:00"/>
    <x v="10"/>
    <s v="2009"/>
    <n v="1"/>
    <b v="0"/>
    <x v="4"/>
    <n v="40"/>
    <n v="4152.55"/>
    <n v="0.03"/>
    <s v="Regular Air"/>
    <n v="813.33"/>
    <n v="105.34"/>
    <n v="24.49"/>
    <s v="Alberta"/>
    <s v="West"/>
    <s v="Corporate"/>
    <s v="Furniture"/>
    <x v="4"/>
    <n v="0.61"/>
  </r>
  <r>
    <s v="Phillina Ober"/>
    <n v="36257"/>
    <x v="496"/>
    <d v="2012-02-29T00:00:00"/>
    <x v="5"/>
    <s v="2012"/>
    <n v="2"/>
    <b v="0"/>
    <x v="1"/>
    <n v="43"/>
    <n v="894.51"/>
    <n v="0.08"/>
    <s v="Regular Air"/>
    <n v="294.20999999999998"/>
    <n v="20.89"/>
    <n v="1.99"/>
    <s v="Alberta"/>
    <s v="West"/>
    <s v="Small Business"/>
    <s v="Technology"/>
    <x v="7"/>
    <n v="0.48"/>
  </r>
  <r>
    <s v="Aaron Bergman"/>
    <n v="36262"/>
    <x v="1154"/>
    <d v="2010-07-28T00:00:00"/>
    <x v="1"/>
    <s v="2010"/>
    <n v="1"/>
    <b v="0"/>
    <x v="3"/>
    <n v="23"/>
    <n v="164.02"/>
    <n v="0.03"/>
    <s v="Express Air"/>
    <n v="-47.64"/>
    <n v="6.68"/>
    <n v="6.15"/>
    <s v="Alberta"/>
    <s v="West"/>
    <s v="Corporate"/>
    <s v="Office Supplies"/>
    <x v="5"/>
    <n v="0.37"/>
  </r>
  <r>
    <s v="Aaron Bergman"/>
    <n v="36262"/>
    <x v="1154"/>
    <d v="2010-07-28T00:00:00"/>
    <x v="1"/>
    <s v="2010"/>
    <n v="1"/>
    <b v="0"/>
    <x v="3"/>
    <n v="23"/>
    <n v="136.81"/>
    <n v="0.01"/>
    <s v="Regular Air"/>
    <n v="-30.51"/>
    <n v="5.68"/>
    <n v="3.6"/>
    <s v="Alberta"/>
    <s v="West"/>
    <s v="Corporate"/>
    <s v="Office Supplies"/>
    <x v="15"/>
    <n v="0.56000000000000005"/>
  </r>
  <r>
    <s v="Aaron Bergman"/>
    <n v="36262"/>
    <x v="1154"/>
    <d v="2010-07-27T00:00:00"/>
    <x v="1"/>
    <s v="2010"/>
    <n v="0"/>
    <s v="FREE DELIVERY"/>
    <x v="3"/>
    <n v="26"/>
    <n v="4701.6899999999996"/>
    <n v="0"/>
    <s v="Express Air"/>
    <n v="1148.9000000000001"/>
    <n v="205.99"/>
    <n v="2.5"/>
    <s v="Alberta"/>
    <s v="West"/>
    <s v="Corporate"/>
    <s v="Technology"/>
    <x v="3"/>
    <n v="0.59"/>
  </r>
  <r>
    <s v="Christine Abelman"/>
    <n v="36292"/>
    <x v="730"/>
    <d v="2010-02-08T00:00:00"/>
    <x v="5"/>
    <s v="2010"/>
    <n v="1"/>
    <b v="0"/>
    <x v="5"/>
    <n v="21"/>
    <n v="109.87"/>
    <n v="0.05"/>
    <s v="Regular Air"/>
    <n v="-98.17"/>
    <n v="4.9800000000000004"/>
    <n v="7.54"/>
    <s v="Alberta"/>
    <s v="West"/>
    <s v="Corporate"/>
    <s v="Office Supplies"/>
    <x v="5"/>
    <n v="0.38"/>
  </r>
  <r>
    <s v="Christine Abelman"/>
    <n v="36292"/>
    <x v="730"/>
    <d v="2010-02-07T00:00:00"/>
    <x v="5"/>
    <s v="2010"/>
    <n v="0"/>
    <s v="FREE DELIVERY"/>
    <x v="5"/>
    <n v="37"/>
    <n v="816.65"/>
    <n v="0.09"/>
    <s v="Regular Air"/>
    <n v="-182.8"/>
    <n v="22.84"/>
    <n v="16.87"/>
    <s v="Alberta"/>
    <s v="West"/>
    <s v="Corporate"/>
    <s v="Office Supplies"/>
    <x v="5"/>
    <n v="0.39"/>
  </r>
  <r>
    <s v="Clay Cheatham"/>
    <n v="36357"/>
    <x v="1416"/>
    <d v="2012-01-15T00:00:00"/>
    <x v="10"/>
    <s v="2012"/>
    <n v="1"/>
    <b v="0"/>
    <x v="3"/>
    <n v="38"/>
    <n v="17605.77"/>
    <n v="0.01"/>
    <s v="Delivery Truck"/>
    <n v="-370.04"/>
    <n v="449.99"/>
    <n v="49"/>
    <s v="Alberta"/>
    <s v="West"/>
    <s v="Small Business"/>
    <s v="Technology"/>
    <x v="13"/>
    <n v="0.38"/>
  </r>
  <r>
    <s v="Erica Smith"/>
    <n v="36482"/>
    <x v="1340"/>
    <d v="2011-07-06T00:00:00"/>
    <x v="1"/>
    <s v="2011"/>
    <n v="1"/>
    <b v="0"/>
    <x v="4"/>
    <n v="7"/>
    <n v="55.68"/>
    <n v="0.1"/>
    <s v="Express Air"/>
    <n v="-7.4"/>
    <n v="5.98"/>
    <n v="5.15"/>
    <s v="Alberta"/>
    <s v="West"/>
    <s v="Small Business"/>
    <s v="Office Supplies"/>
    <x v="5"/>
    <n v="0.36"/>
  </r>
  <r>
    <s v="Erica Smith"/>
    <n v="36482"/>
    <x v="1340"/>
    <d v="2011-07-06T00:00:00"/>
    <x v="1"/>
    <s v="2011"/>
    <n v="1"/>
    <b v="0"/>
    <x v="4"/>
    <n v="47"/>
    <n v="14588.28"/>
    <n v="0.06"/>
    <s v="Delivery Truck"/>
    <n v="861.78"/>
    <n v="328.14"/>
    <n v="91.05"/>
    <s v="Alberta"/>
    <s v="West"/>
    <s v="Small Business"/>
    <s v="Office Supplies"/>
    <x v="1"/>
    <n v="0.56999999999999995"/>
  </r>
  <r>
    <s v="Erica Smith"/>
    <n v="36482"/>
    <x v="1340"/>
    <d v="2011-07-07T00:00:00"/>
    <x v="1"/>
    <s v="2011"/>
    <n v="2"/>
    <b v="0"/>
    <x v="4"/>
    <n v="27"/>
    <n v="2675.08"/>
    <n v="7.0000000000000007E-2"/>
    <s v="Express Air"/>
    <n v="489.58"/>
    <n v="105.34"/>
    <n v="24.49"/>
    <s v="Alberta"/>
    <s v="West"/>
    <s v="Small Business"/>
    <s v="Furniture"/>
    <x v="4"/>
    <n v="0.61"/>
  </r>
  <r>
    <s v="Frank Hawley"/>
    <n v="36772"/>
    <x v="812"/>
    <d v="2010-05-15T00:00:00"/>
    <x v="7"/>
    <s v="2010"/>
    <n v="0"/>
    <s v="FREE DELIVERY"/>
    <x v="4"/>
    <n v="47"/>
    <n v="280.45"/>
    <n v="0.1"/>
    <s v="Regular Air"/>
    <n v="-143.65"/>
    <n v="6.48"/>
    <n v="6.35"/>
    <s v="Alberta"/>
    <s v="West"/>
    <s v="Home Office"/>
    <s v="Office Supplies"/>
    <x v="5"/>
    <n v="0.37"/>
  </r>
  <r>
    <s v="Christine Abelman"/>
    <n v="36998"/>
    <x v="1286"/>
    <d v="2012-10-04T00:00:00"/>
    <x v="0"/>
    <s v="2012"/>
    <n v="5"/>
    <b v="0"/>
    <x v="0"/>
    <n v="50"/>
    <n v="481.23"/>
    <n v="7.0000000000000007E-2"/>
    <s v="Regular Air"/>
    <n v="-409.24"/>
    <n v="9.98"/>
    <n v="12.52"/>
    <s v="Alberta"/>
    <s v="West"/>
    <s v="Corporate"/>
    <s v="Furniture"/>
    <x v="4"/>
    <n v="0.56999999999999995"/>
  </r>
  <r>
    <s v="Christine Abelman"/>
    <n v="36998"/>
    <x v="1286"/>
    <d v="2012-10-06T00:00:00"/>
    <x v="0"/>
    <s v="2012"/>
    <n v="7"/>
    <b v="0"/>
    <x v="0"/>
    <n v="41"/>
    <n v="265.39"/>
    <n v="0.1"/>
    <s v="Regular Air"/>
    <n v="-237.01"/>
    <n v="6.48"/>
    <n v="9.5399999999999991"/>
    <s v="Alberta"/>
    <s v="West"/>
    <s v="Corporate"/>
    <s v="Office Supplies"/>
    <x v="5"/>
    <n v="0.37"/>
  </r>
  <r>
    <s v="Christine Abelman"/>
    <n v="36998"/>
    <x v="1286"/>
    <d v="2012-10-01T00:00:00"/>
    <x v="0"/>
    <s v="2012"/>
    <n v="2"/>
    <b v="0"/>
    <x v="0"/>
    <n v="8"/>
    <n v="56.5"/>
    <n v="0.02"/>
    <s v="Regular Air"/>
    <n v="-17.16"/>
    <n v="6.48"/>
    <n v="5.19"/>
    <s v="Alberta"/>
    <s v="West"/>
    <s v="Corporate"/>
    <s v="Office Supplies"/>
    <x v="5"/>
    <n v="0.37"/>
  </r>
  <r>
    <s v="Roy Phan"/>
    <n v="37095"/>
    <x v="1291"/>
    <d v="2009-03-14T00:00:00"/>
    <x v="4"/>
    <s v="2009"/>
    <n v="4"/>
    <b v="0"/>
    <x v="0"/>
    <n v="3"/>
    <n v="18888"/>
    <n v="0.09"/>
    <s v="Regular Air"/>
    <n v="-14140.7"/>
    <n v="6783.02"/>
    <n v="24.49"/>
    <s v="Alberta"/>
    <s v="West"/>
    <s v="Consumer"/>
    <s v="Technology"/>
    <x v="16"/>
    <n v="0.39"/>
  </r>
  <r>
    <s v="Victoria Brennan"/>
    <n v="37319"/>
    <x v="334"/>
    <d v="2009-08-06T00:00:00"/>
    <x v="2"/>
    <s v="2009"/>
    <n v="2"/>
    <b v="0"/>
    <x v="5"/>
    <n v="37"/>
    <n v="388.9"/>
    <n v="0.1"/>
    <s v="Regular Air"/>
    <n v="-37.11"/>
    <n v="10.89"/>
    <n v="4.5"/>
    <s v="Alberta"/>
    <s v="West"/>
    <s v="Small Business"/>
    <s v="Office Supplies"/>
    <x v="1"/>
    <n v="0.59"/>
  </r>
  <r>
    <s v="Victoria Brennan"/>
    <n v="38886"/>
    <x v="408"/>
    <d v="2009-08-09T00:00:00"/>
    <x v="2"/>
    <s v="2009"/>
    <n v="2"/>
    <b v="0"/>
    <x v="1"/>
    <n v="26"/>
    <n v="172.01"/>
    <n v="0.06"/>
    <s v="Express Air"/>
    <n v="27.47"/>
    <n v="6.7"/>
    <n v="1.56"/>
    <s v="Alberta"/>
    <s v="West"/>
    <s v="Small Business"/>
    <s v="Office Supplies"/>
    <x v="12"/>
    <n v="0.52"/>
  </r>
  <r>
    <s v="Tonja Turnell"/>
    <n v="39140"/>
    <x v="1280"/>
    <d v="2010-10-02T00:00:00"/>
    <x v="0"/>
    <s v="2010"/>
    <n v="5"/>
    <b v="0"/>
    <x v="0"/>
    <n v="26"/>
    <n v="2268.91"/>
    <n v="0.02"/>
    <s v="Delivery Truck"/>
    <n v="-624.29"/>
    <n v="81.94"/>
    <n v="55.81"/>
    <s v="Alberta"/>
    <s v="West"/>
    <s v="Consumer"/>
    <s v="Furniture"/>
    <x v="9"/>
    <n v="0.6"/>
  </r>
  <r>
    <s v="Aaron Bergman"/>
    <n v="39682"/>
    <x v="628"/>
    <d v="2010-11-11T00:00:00"/>
    <x v="6"/>
    <s v="2010"/>
    <n v="2"/>
    <b v="0"/>
    <x v="4"/>
    <n v="43"/>
    <n v="2337.89"/>
    <n v="0.09"/>
    <s v="Express Air"/>
    <n v="729.34"/>
    <n v="55.48"/>
    <n v="14.3"/>
    <s v="Alberta"/>
    <s v="West"/>
    <s v="Corporate"/>
    <s v="Office Supplies"/>
    <x v="5"/>
    <n v="0.37"/>
  </r>
  <r>
    <s v="Tonja Turnell"/>
    <n v="39813"/>
    <x v="947"/>
    <d v="2012-02-03T00:00:00"/>
    <x v="5"/>
    <s v="2012"/>
    <n v="1"/>
    <b v="0"/>
    <x v="5"/>
    <n v="48"/>
    <n v="314.33999999999997"/>
    <n v="0.03"/>
    <s v="Regular Air"/>
    <n v="-130.5"/>
    <n v="6.48"/>
    <n v="6.6"/>
    <s v="Alberta"/>
    <s v="West"/>
    <s v="Consumer"/>
    <s v="Office Supplies"/>
    <x v="5"/>
    <n v="0.37"/>
  </r>
  <r>
    <s v="Raymond Book"/>
    <n v="39937"/>
    <x v="1112"/>
    <d v="2011-05-23T00:00:00"/>
    <x v="7"/>
    <s v="2011"/>
    <n v="0"/>
    <s v="FREE DELIVERY"/>
    <x v="4"/>
    <n v="42"/>
    <n v="113.33"/>
    <n v="7.0000000000000007E-2"/>
    <s v="Regular Air"/>
    <n v="-0.4"/>
    <n v="2.78"/>
    <n v="1.49"/>
    <s v="Alberta"/>
    <s v="West"/>
    <s v="Consumer"/>
    <s v="Office Supplies"/>
    <x v="2"/>
    <n v="0.39"/>
  </r>
  <r>
    <s v="Yoseph Carroll"/>
    <n v="40034"/>
    <x v="396"/>
    <d v="2011-03-11T00:00:00"/>
    <x v="4"/>
    <s v="2011"/>
    <n v="1"/>
    <b v="0"/>
    <x v="4"/>
    <n v="47"/>
    <n v="603.69000000000005"/>
    <n v="0"/>
    <s v="Express Air"/>
    <n v="131.38999999999999"/>
    <n v="12.28"/>
    <n v="4.8600000000000003"/>
    <s v="Alberta"/>
    <s v="West"/>
    <s v="Consumer"/>
    <s v="Office Supplies"/>
    <x v="5"/>
    <n v="0.38"/>
  </r>
  <r>
    <s v="Christine Abelman"/>
    <n v="40128"/>
    <x v="1417"/>
    <d v="2009-02-16T00:00:00"/>
    <x v="5"/>
    <s v="2009"/>
    <n v="7"/>
    <b v="0"/>
    <x v="0"/>
    <n v="43"/>
    <n v="10318.719999999999"/>
    <n v="0.01"/>
    <s v="Delivery Truck"/>
    <n v="1445.36"/>
    <n v="240.98"/>
    <n v="60.2"/>
    <s v="Alberta"/>
    <s v="West"/>
    <s v="Corporate"/>
    <s v="Furniture"/>
    <x v="9"/>
    <n v="0.56000000000000005"/>
  </r>
  <r>
    <s v="Phillina Ober"/>
    <n v="40519"/>
    <x v="566"/>
    <d v="2010-12-23T00:00:00"/>
    <x v="9"/>
    <s v="2010"/>
    <n v="2"/>
    <b v="0"/>
    <x v="5"/>
    <n v="38"/>
    <n v="82.93"/>
    <n v="0.08"/>
    <s v="Regular Air"/>
    <n v="-10.32"/>
    <n v="2.1800000000000002"/>
    <n v="1.38"/>
    <s v="Alberta"/>
    <s v="West"/>
    <s v="Small Business"/>
    <s v="Office Supplies"/>
    <x v="6"/>
    <n v="0.44"/>
  </r>
  <r>
    <s v="Adrian Shami"/>
    <n v="40838"/>
    <x v="143"/>
    <d v="2012-11-29T00:00:00"/>
    <x v="6"/>
    <s v="2012"/>
    <n v="3"/>
    <b v="0"/>
    <x v="3"/>
    <n v="40"/>
    <n v="323.95999999999998"/>
    <n v="7.0000000000000007E-2"/>
    <s v="Regular Air"/>
    <n v="-136.82"/>
    <n v="8.09"/>
    <n v="7.96"/>
    <s v="Alberta"/>
    <s v="West"/>
    <s v="Consumer"/>
    <s v="Furniture"/>
    <x v="4"/>
    <n v="0.49"/>
  </r>
  <r>
    <s v="Adrian Shami"/>
    <n v="40838"/>
    <x v="143"/>
    <d v="2012-11-27T00:00:00"/>
    <x v="6"/>
    <s v="2012"/>
    <n v="1"/>
    <b v="0"/>
    <x v="3"/>
    <n v="10"/>
    <n v="175.85650000000001"/>
    <n v="0.03"/>
    <s v="Regular Air"/>
    <n v="-93.26"/>
    <n v="20.99"/>
    <n v="1.25"/>
    <s v="Alberta"/>
    <s v="West"/>
    <s v="Consumer"/>
    <s v="Technology"/>
    <x v="3"/>
    <n v="0.83"/>
  </r>
  <r>
    <s v="Stephanie Phelps"/>
    <n v="41189"/>
    <x v="761"/>
    <d v="2009-07-19T00:00:00"/>
    <x v="1"/>
    <s v="2009"/>
    <n v="5"/>
    <b v="0"/>
    <x v="0"/>
    <n v="30"/>
    <n v="189.04"/>
    <n v="0.03"/>
    <s v="Regular Air"/>
    <n v="66.28"/>
    <n v="6.45"/>
    <n v="1.34"/>
    <s v="Alberta"/>
    <s v="West"/>
    <s v="Consumer"/>
    <s v="Office Supplies"/>
    <x v="5"/>
    <n v="0.36"/>
  </r>
  <r>
    <s v="Christine Abelman"/>
    <n v="41255"/>
    <x v="602"/>
    <d v="2009-10-25T00:00:00"/>
    <x v="0"/>
    <s v="2009"/>
    <n v="7"/>
    <b v="0"/>
    <x v="0"/>
    <n v="22"/>
    <n v="1333.19"/>
    <n v="0.01"/>
    <s v="Regular Air"/>
    <n v="331.48"/>
    <n v="60.65"/>
    <n v="12.23"/>
    <s v="Alberta"/>
    <s v="West"/>
    <s v="Corporate"/>
    <s v="Furniture"/>
    <x v="4"/>
    <n v="0.64"/>
  </r>
  <r>
    <s v="Erica Smith"/>
    <n v="41760"/>
    <x v="1075"/>
    <d v="2012-02-01T00:00:00"/>
    <x v="5"/>
    <s v="2012"/>
    <n v="5"/>
    <b v="0"/>
    <x v="0"/>
    <n v="21"/>
    <n v="6688.66"/>
    <n v="0.04"/>
    <s v="Regular Air"/>
    <n v="2648.08"/>
    <n v="315.98"/>
    <n v="19.989999999999998"/>
    <s v="Alberta"/>
    <s v="West"/>
    <s v="Small Business"/>
    <s v="Office Supplies"/>
    <x v="2"/>
    <n v="0.38"/>
  </r>
  <r>
    <s v="Erica Smith"/>
    <n v="41760"/>
    <x v="1075"/>
    <d v="2012-02-03T00:00:00"/>
    <x v="5"/>
    <s v="2012"/>
    <n v="7"/>
    <b v="0"/>
    <x v="0"/>
    <n v="22"/>
    <n v="247.45"/>
    <n v="0"/>
    <s v="Regular Air"/>
    <n v="-133.18"/>
    <n v="9.98"/>
    <n v="12.52"/>
    <s v="Alberta"/>
    <s v="West"/>
    <s v="Small Business"/>
    <s v="Furniture"/>
    <x v="4"/>
    <n v="0.56999999999999995"/>
  </r>
  <r>
    <s v="Erica Smith"/>
    <n v="41760"/>
    <x v="1075"/>
    <d v="2012-02-01T00:00:00"/>
    <x v="5"/>
    <s v="2012"/>
    <n v="5"/>
    <b v="0"/>
    <x v="0"/>
    <n v="7"/>
    <n v="685.72050000000002"/>
    <n v="0.08"/>
    <s v="Regular Air"/>
    <n v="-278.87"/>
    <n v="115.99"/>
    <n v="2.5"/>
    <s v="Alberta"/>
    <s v="West"/>
    <s v="Small Business"/>
    <s v="Technology"/>
    <x v="3"/>
    <n v="0.56999999999999995"/>
  </r>
  <r>
    <s v="Erica Smith"/>
    <n v="41760"/>
    <x v="1075"/>
    <d v="2012-02-01T00:00:00"/>
    <x v="5"/>
    <s v="2012"/>
    <n v="5"/>
    <b v="0"/>
    <x v="0"/>
    <n v="40"/>
    <n v="3232.1334999999999"/>
    <n v="0.05"/>
    <s v="Regular Air"/>
    <n v="696.95"/>
    <n v="95.99"/>
    <n v="8.99"/>
    <s v="Alberta"/>
    <s v="West"/>
    <s v="Small Business"/>
    <s v="Technology"/>
    <x v="3"/>
    <n v="0.56999999999999995"/>
  </r>
  <r>
    <s v="Brendan Sweed"/>
    <n v="42852"/>
    <x v="874"/>
    <d v="2009-12-22T00:00:00"/>
    <x v="9"/>
    <s v="2009"/>
    <n v="2"/>
    <b v="0"/>
    <x v="3"/>
    <n v="13"/>
    <n v="129.9"/>
    <n v="0.02"/>
    <s v="Regular Air"/>
    <n v="-63.51"/>
    <n v="9.06"/>
    <n v="9.86"/>
    <s v="Alberta"/>
    <s v="West"/>
    <s v="Consumer"/>
    <s v="Office Supplies"/>
    <x v="5"/>
    <n v="0.4"/>
  </r>
  <r>
    <s v="Brendan Sweed"/>
    <n v="42982"/>
    <x v="1228"/>
    <d v="2012-08-01T00:00:00"/>
    <x v="2"/>
    <s v="2012"/>
    <n v="5"/>
    <b v="0"/>
    <x v="0"/>
    <n v="42"/>
    <n v="1587.59"/>
    <n v="0.08"/>
    <s v="Regular Air"/>
    <n v="651.74"/>
    <n v="39.89"/>
    <n v="3.04"/>
    <s v="Alberta"/>
    <s v="West"/>
    <s v="Consumer"/>
    <s v="Furniture"/>
    <x v="4"/>
    <n v="0.53"/>
  </r>
  <r>
    <s v="Tonja Turnell"/>
    <n v="43298"/>
    <x v="2"/>
    <d v="2011-07-12T00:00:00"/>
    <x v="1"/>
    <s v="2011"/>
    <n v="2"/>
    <b v="0"/>
    <x v="3"/>
    <n v="33"/>
    <n v="5964.19"/>
    <n v="0.1"/>
    <s v="Regular Air"/>
    <n v="988.2"/>
    <n v="199.99"/>
    <n v="24.49"/>
    <s v="Alberta"/>
    <s v="West"/>
    <s v="Consumer"/>
    <s v="Technology"/>
    <x v="13"/>
    <n v="0.46"/>
  </r>
  <r>
    <s v="Tonja Turnell"/>
    <n v="43298"/>
    <x v="2"/>
    <d v="2011-07-12T00:00:00"/>
    <x v="1"/>
    <s v="2011"/>
    <n v="2"/>
    <b v="0"/>
    <x v="3"/>
    <n v="15"/>
    <n v="109.2"/>
    <n v="0.03"/>
    <s v="Regular Air"/>
    <n v="-50.27"/>
    <n v="6.48"/>
    <n v="7.37"/>
    <s v="Alberta"/>
    <s v="West"/>
    <s v="Consumer"/>
    <s v="Office Supplies"/>
    <x v="5"/>
    <n v="0.37"/>
  </r>
  <r>
    <s v="Andrew Roberts"/>
    <n v="44516"/>
    <x v="779"/>
    <d v="2011-06-29T00:00:00"/>
    <x v="3"/>
    <s v="2011"/>
    <n v="0"/>
    <s v="FREE DELIVERY"/>
    <x v="5"/>
    <n v="17"/>
    <n v="57.96"/>
    <n v="0.06"/>
    <s v="Regular Air"/>
    <n v="-47.32"/>
    <n v="3.28"/>
    <n v="3.97"/>
    <s v="Alberta"/>
    <s v="West"/>
    <s v="Small Business"/>
    <s v="Office Supplies"/>
    <x v="12"/>
    <n v="0.56000000000000005"/>
  </r>
  <r>
    <s v="Christopher Conant"/>
    <n v="45088"/>
    <x v="211"/>
    <d v="2010-11-29T00:00:00"/>
    <x v="6"/>
    <s v="2010"/>
    <n v="7"/>
    <b v="0"/>
    <x v="0"/>
    <n v="9"/>
    <n v="1418.9559999999999"/>
    <n v="0.09"/>
    <s v="Regular Air"/>
    <n v="-447.41"/>
    <n v="195.99"/>
    <n v="4.2"/>
    <s v="Alberta"/>
    <s v="West"/>
    <s v="Home Office"/>
    <s v="Technology"/>
    <x v="3"/>
    <n v="0.6"/>
  </r>
  <r>
    <s v="Victoria Brennan"/>
    <n v="46599"/>
    <x v="1337"/>
    <d v="2010-09-14T00:00:00"/>
    <x v="11"/>
    <s v="2010"/>
    <n v="1"/>
    <b v="0"/>
    <x v="3"/>
    <n v="4"/>
    <n v="284"/>
    <n v="0.01"/>
    <s v="Express Air"/>
    <n v="208.31"/>
    <n v="62.18"/>
    <n v="10.84"/>
    <s v="Alberta"/>
    <s v="West"/>
    <s v="Small Business"/>
    <s v="Furniture"/>
    <x v="4"/>
    <n v="0.63"/>
  </r>
  <r>
    <s v="Jeremy Lonsdale"/>
    <n v="47524"/>
    <x v="104"/>
    <d v="2010-04-17T00:00:00"/>
    <x v="8"/>
    <s v="2010"/>
    <n v="2"/>
    <b v="0"/>
    <x v="4"/>
    <n v="8"/>
    <n v="269.14"/>
    <n v="0.1"/>
    <s v="Regular Air"/>
    <n v="-160.72"/>
    <n v="35.770000000000003"/>
    <n v="9.02"/>
    <s v="Alberta"/>
    <s v="West"/>
    <s v="Corporate"/>
    <s v="Technology"/>
    <x v="7"/>
    <n v="0.75"/>
  </r>
  <r>
    <s v="Victoria Brennan"/>
    <n v="48000"/>
    <x v="1377"/>
    <d v="2012-08-14T00:00:00"/>
    <x v="2"/>
    <s v="2012"/>
    <n v="1"/>
    <b v="0"/>
    <x v="1"/>
    <n v="12"/>
    <n v="214.94"/>
    <n v="0.06"/>
    <s v="Regular Air"/>
    <n v="26.75"/>
    <n v="17.48"/>
    <n v="1.99"/>
    <s v="Alberta"/>
    <s v="West"/>
    <s v="Small Business"/>
    <s v="Technology"/>
    <x v="7"/>
    <n v="0.45"/>
  </r>
  <r>
    <s v="Phillina Ober"/>
    <n v="48385"/>
    <x v="896"/>
    <d v="2009-09-20T00:00:00"/>
    <x v="11"/>
    <s v="2009"/>
    <n v="2"/>
    <b v="0"/>
    <x v="4"/>
    <n v="16"/>
    <n v="88.24"/>
    <n v="0.01"/>
    <s v="Regular Air"/>
    <n v="-56.6"/>
    <n v="4.9800000000000004"/>
    <n v="4.62"/>
    <s v="Alberta"/>
    <s v="West"/>
    <s v="Small Business"/>
    <s v="Technology"/>
    <x v="7"/>
    <n v="0.64"/>
  </r>
  <r>
    <s v="Andrew Roberts"/>
    <n v="49602"/>
    <x v="919"/>
    <d v="2012-03-09T00:00:00"/>
    <x v="4"/>
    <s v="2012"/>
    <n v="1"/>
    <b v="0"/>
    <x v="3"/>
    <n v="31"/>
    <n v="4878.6400000000003"/>
    <n v="0.03"/>
    <s v="Delivery Truck"/>
    <n v="-519.94000000000005"/>
    <n v="150.97999999999999"/>
    <n v="66.27"/>
    <s v="Alberta"/>
    <s v="West"/>
    <s v="Home Office"/>
    <s v="Furniture"/>
    <x v="9"/>
    <n v="0.65"/>
  </r>
  <r>
    <s v="Shui Tom"/>
    <n v="50146"/>
    <x v="712"/>
    <d v="2010-08-09T00:00:00"/>
    <x v="2"/>
    <s v="2010"/>
    <n v="0"/>
    <s v="FREE DELIVERY"/>
    <x v="3"/>
    <n v="32"/>
    <n v="2288.6419999999998"/>
    <n v="0.05"/>
    <s v="Regular Air"/>
    <n v="519.59"/>
    <n v="85.99"/>
    <n v="2.79"/>
    <s v="Alberta"/>
    <s v="West"/>
    <s v="Consumer"/>
    <s v="Technology"/>
    <x v="3"/>
    <n v="0.57999999999999996"/>
  </r>
  <r>
    <s v="Roy Phan"/>
    <n v="50148"/>
    <x v="975"/>
    <d v="2012-02-03T00:00:00"/>
    <x v="5"/>
    <s v="2012"/>
    <n v="2"/>
    <b v="0"/>
    <x v="4"/>
    <n v="9"/>
    <n v="17965.45"/>
    <n v="0"/>
    <s v="Regular Air"/>
    <n v="3459.43"/>
    <n v="1938.02"/>
    <n v="13.99"/>
    <s v="Alberta"/>
    <s v="West"/>
    <s v="Consumer"/>
    <s v="Technology"/>
    <x v="16"/>
    <n v="0.38"/>
  </r>
  <r>
    <s v="Shui Tom"/>
    <n v="50594"/>
    <x v="1011"/>
    <d v="2010-05-19T00:00:00"/>
    <x v="7"/>
    <s v="2010"/>
    <n v="2"/>
    <b v="0"/>
    <x v="0"/>
    <n v="39"/>
    <n v="173.47"/>
    <n v="0.05"/>
    <s v="Regular Air"/>
    <n v="-4.96"/>
    <n v="4.63"/>
    <n v="1.93"/>
    <s v="Alberta"/>
    <s v="West"/>
    <s v="Consumer"/>
    <s v="Office Supplies"/>
    <x v="12"/>
    <n v="0.52"/>
  </r>
  <r>
    <s v="Shui Tom"/>
    <n v="50594"/>
    <x v="1011"/>
    <d v="2010-05-26T00:00:00"/>
    <x v="7"/>
    <s v="2010"/>
    <n v="9"/>
    <b v="0"/>
    <x v="0"/>
    <n v="48"/>
    <n v="2832.88"/>
    <n v="0.01"/>
    <s v="Regular Air"/>
    <n v="668.96"/>
    <n v="65.989999999999995"/>
    <n v="8.8000000000000007"/>
    <s v="Alberta"/>
    <s v="West"/>
    <s v="Consumer"/>
    <s v="Technology"/>
    <x v="3"/>
    <n v="0.57999999999999996"/>
  </r>
  <r>
    <s v="Ruben Dartt"/>
    <n v="50726"/>
    <x v="1225"/>
    <d v="2011-11-04T00:00:00"/>
    <x v="6"/>
    <s v="2011"/>
    <n v="4"/>
    <b v="0"/>
    <x v="0"/>
    <n v="45"/>
    <n v="9248.74"/>
    <n v="0"/>
    <s v="Delivery Truck"/>
    <n v="2532"/>
    <n v="200.98"/>
    <n v="23.76"/>
    <s v="Alberta"/>
    <s v="West"/>
    <s v="Corporate"/>
    <s v="Furniture"/>
    <x v="14"/>
    <n v="0.57999999999999996"/>
  </r>
  <r>
    <s v="Ruben Dartt"/>
    <n v="50726"/>
    <x v="1225"/>
    <d v="2011-10-31T00:00:00"/>
    <x v="0"/>
    <s v="2011"/>
    <n v="0"/>
    <s v="FREE DELIVERY"/>
    <x v="0"/>
    <n v="21"/>
    <n v="98.88"/>
    <n v="7.0000000000000007E-2"/>
    <s v="Express Air"/>
    <n v="36.01"/>
    <n v="4.13"/>
    <n v="0.99"/>
    <s v="Alberta"/>
    <s v="West"/>
    <s v="Corporate"/>
    <s v="Office Supplies"/>
    <x v="11"/>
    <n v="0.39"/>
  </r>
  <r>
    <s v="Christopher Conant"/>
    <n v="50790"/>
    <x v="1013"/>
    <d v="2011-07-18T00:00:00"/>
    <x v="1"/>
    <s v="2011"/>
    <n v="2"/>
    <b v="0"/>
    <x v="5"/>
    <n v="47"/>
    <n v="255.65"/>
    <n v="0"/>
    <s v="Regular Air"/>
    <n v="-148.80000000000001"/>
    <n v="4.97"/>
    <n v="5.71"/>
    <s v="Alberta"/>
    <s v="West"/>
    <s v="Home Office"/>
    <s v="Furniture"/>
    <x v="4"/>
    <n v="0.54"/>
  </r>
  <r>
    <s v="Tony Sayre"/>
    <n v="51424"/>
    <x v="985"/>
    <d v="2012-01-10T00:00:00"/>
    <x v="10"/>
    <s v="2012"/>
    <n v="1"/>
    <b v="0"/>
    <x v="3"/>
    <n v="48"/>
    <n v="113.98"/>
    <n v="0.1"/>
    <s v="Regular Air"/>
    <n v="21.29"/>
    <n v="2.62"/>
    <n v="0.8"/>
    <s v="Alberta"/>
    <s v="West"/>
    <s v="Home Office"/>
    <s v="Office Supplies"/>
    <x v="6"/>
    <n v="0.39"/>
  </r>
  <r>
    <s v="Tony Sayre"/>
    <n v="51424"/>
    <x v="985"/>
    <d v="2012-01-11T00:00:00"/>
    <x v="10"/>
    <s v="2012"/>
    <n v="2"/>
    <b v="0"/>
    <x v="3"/>
    <n v="5"/>
    <n v="88.94"/>
    <n v="0.05"/>
    <s v="Regular Air"/>
    <n v="-47.54"/>
    <n v="16.739999999999998"/>
    <n v="7.04"/>
    <s v="Alberta"/>
    <s v="West"/>
    <s v="Home Office"/>
    <s v="Office Supplies"/>
    <x v="0"/>
    <n v="0.81"/>
  </r>
  <r>
    <s v="Shui Tom"/>
    <n v="51872"/>
    <x v="1134"/>
    <d v="2012-04-24T00:00:00"/>
    <x v="8"/>
    <s v="2012"/>
    <n v="1"/>
    <b v="0"/>
    <x v="4"/>
    <n v="10"/>
    <n v="2193.9299999999998"/>
    <n v="0.09"/>
    <s v="Regular Air"/>
    <n v="41.83"/>
    <n v="238.4"/>
    <n v="24.49"/>
    <s v="Alberta"/>
    <s v="West"/>
    <s v="Consumer"/>
    <s v="Furniture"/>
    <x v="14"/>
    <m/>
  </r>
  <r>
    <s v="Shui Tom"/>
    <n v="51872"/>
    <x v="1134"/>
    <d v="2012-04-25T00:00:00"/>
    <x v="8"/>
    <s v="2012"/>
    <n v="2"/>
    <b v="0"/>
    <x v="4"/>
    <n v="11"/>
    <n v="812.49800000000005"/>
    <n v="0"/>
    <s v="Express Air"/>
    <n v="128.94999999999999"/>
    <n v="85.99"/>
    <n v="1.25"/>
    <s v="Alberta"/>
    <s v="West"/>
    <s v="Consumer"/>
    <s v="Technology"/>
    <x v="3"/>
    <n v="0.39"/>
  </r>
  <r>
    <s v="Shui Tom"/>
    <n v="51872"/>
    <x v="1134"/>
    <d v="2012-04-26T00:00:00"/>
    <x v="8"/>
    <s v="2012"/>
    <n v="3"/>
    <b v="0"/>
    <x v="4"/>
    <n v="37"/>
    <n v="4657.6514999999999"/>
    <n v="0.06"/>
    <s v="Regular Air"/>
    <n v="1242.8499999999999"/>
    <n v="155.99"/>
    <n v="3.9"/>
    <s v="Alberta"/>
    <s v="West"/>
    <s v="Consumer"/>
    <s v="Technology"/>
    <x v="3"/>
    <n v="0.55000000000000004"/>
  </r>
  <r>
    <s v="Adrian Shami"/>
    <n v="52230"/>
    <x v="263"/>
    <d v="2012-09-01T00:00:00"/>
    <x v="11"/>
    <s v="2012"/>
    <n v="2"/>
    <b v="0"/>
    <x v="5"/>
    <n v="29"/>
    <n v="2700.78"/>
    <n v="0.06"/>
    <s v="Delivery Truck"/>
    <n v="-793.36"/>
    <n v="95.98"/>
    <n v="58.2"/>
    <s v="Alberta"/>
    <s v="West"/>
    <s v="Consumer"/>
    <s v="Furniture"/>
    <x v="14"/>
    <n v="0.57999999999999996"/>
  </r>
  <r>
    <s v="Roy Phan"/>
    <n v="52518"/>
    <x v="882"/>
    <d v="2012-04-04T00:00:00"/>
    <x v="8"/>
    <s v="2012"/>
    <n v="1"/>
    <b v="0"/>
    <x v="5"/>
    <n v="8"/>
    <n v="168.99"/>
    <n v="0.08"/>
    <s v="Regular Air"/>
    <n v="-47.37"/>
    <n v="20.95"/>
    <n v="4"/>
    <s v="Alberta"/>
    <s v="West"/>
    <s v="Consumer"/>
    <s v="Technology"/>
    <x v="7"/>
    <n v="0.6"/>
  </r>
  <r>
    <s v="Ruben Dartt"/>
    <n v="52673"/>
    <x v="941"/>
    <d v="2012-05-09T00:00:00"/>
    <x v="7"/>
    <s v="2012"/>
    <n v="1"/>
    <b v="0"/>
    <x v="4"/>
    <n v="14"/>
    <n v="2045.066"/>
    <n v="7.0000000000000007E-2"/>
    <s v="Regular Air"/>
    <n v="-4.68"/>
    <n v="175.99"/>
    <n v="8.99"/>
    <s v="Alberta"/>
    <s v="West"/>
    <s v="Corporate"/>
    <s v="Technology"/>
    <x v="3"/>
    <n v="0.56999999999999995"/>
  </r>
  <r>
    <s v="Ruben Dartt"/>
    <n v="52673"/>
    <x v="941"/>
    <d v="2012-05-10T00:00:00"/>
    <x v="7"/>
    <s v="2012"/>
    <n v="2"/>
    <b v="0"/>
    <x v="4"/>
    <n v="4"/>
    <n v="26.41"/>
    <n v="0.05"/>
    <s v="Regular Air"/>
    <n v="-16.53"/>
    <n v="5.18"/>
    <n v="5.74"/>
    <s v="Alberta"/>
    <s v="West"/>
    <s v="Corporate"/>
    <s v="Office Supplies"/>
    <x v="2"/>
    <n v="0.36"/>
  </r>
  <r>
    <s v="Adrian Shami"/>
    <n v="53026"/>
    <x v="723"/>
    <d v="2012-03-03T00:00:00"/>
    <x v="4"/>
    <s v="2012"/>
    <n v="6"/>
    <b v="0"/>
    <x v="0"/>
    <n v="35"/>
    <n v="322.82"/>
    <n v="0.05"/>
    <s v="Regular Air"/>
    <n v="-17.579999999999998"/>
    <n v="9.31"/>
    <n v="3.98"/>
    <s v="Alberta"/>
    <s v="West"/>
    <s v="Consumer"/>
    <s v="Office Supplies"/>
    <x v="15"/>
    <n v="0.56000000000000005"/>
  </r>
  <r>
    <s v="Aaron Bergman"/>
    <n v="54019"/>
    <x v="370"/>
    <d v="2009-07-08T00:00:00"/>
    <x v="1"/>
    <s v="2009"/>
    <n v="7"/>
    <b v="0"/>
    <x v="0"/>
    <n v="35"/>
    <n v="4233.1499999999996"/>
    <n v="0.08"/>
    <s v="Delivery Truck"/>
    <n v="1219.8699999999999"/>
    <n v="120.97"/>
    <n v="26.3"/>
    <s v="Alberta"/>
    <s v="West"/>
    <s v="Corporate"/>
    <s v="Technology"/>
    <x v="16"/>
    <n v="0.38"/>
  </r>
  <r>
    <s v="Tonja Turnell"/>
    <n v="54913"/>
    <x v="122"/>
    <d v="2010-07-05T00:00:00"/>
    <x v="1"/>
    <s v="2010"/>
    <n v="2"/>
    <b v="0"/>
    <x v="1"/>
    <n v="11"/>
    <n v="54.61"/>
    <n v="0.08"/>
    <s v="Express Air"/>
    <n v="14.99"/>
    <n v="4.76"/>
    <n v="0.88"/>
    <s v="Alberta"/>
    <s v="West"/>
    <s v="Consumer"/>
    <s v="Office Supplies"/>
    <x v="5"/>
    <n v="0.39"/>
  </r>
  <r>
    <s v="Victoria Brennan"/>
    <n v="55424"/>
    <x v="374"/>
    <d v="2010-03-04T00:00:00"/>
    <x v="4"/>
    <s v="2010"/>
    <n v="2"/>
    <b v="0"/>
    <x v="4"/>
    <n v="6"/>
    <n v="25.84"/>
    <n v="0.04"/>
    <s v="Express Air"/>
    <n v="-4.13"/>
    <n v="1.76"/>
    <n v="4.8600000000000003"/>
    <s v="Alberta"/>
    <s v="West"/>
    <s v="Small Business"/>
    <s v="Furniture"/>
    <x v="4"/>
    <n v="0.41"/>
  </r>
  <r>
    <s v="Erica Smith"/>
    <n v="55874"/>
    <x v="920"/>
    <d v="2009-02-16T00:00:00"/>
    <x v="5"/>
    <s v="2009"/>
    <n v="0"/>
    <s v="FREE DELIVERY"/>
    <x v="4"/>
    <n v="24"/>
    <n v="129.53"/>
    <n v="0.06"/>
    <s v="Regular Air"/>
    <n v="33.01"/>
    <n v="5.68"/>
    <n v="1.39"/>
    <s v="Alberta"/>
    <s v="West"/>
    <s v="Small Business"/>
    <s v="Office Supplies"/>
    <x v="8"/>
    <n v="0.38"/>
  </r>
  <r>
    <s v="Victoria Brennan"/>
    <n v="56327"/>
    <x v="1057"/>
    <d v="2010-01-12T00:00:00"/>
    <x v="10"/>
    <s v="2010"/>
    <n v="1"/>
    <b v="0"/>
    <x v="4"/>
    <n v="42"/>
    <n v="1767.47"/>
    <n v="0.05"/>
    <s v="Regular Air"/>
    <n v="331.56"/>
    <n v="40.99"/>
    <n v="17.48"/>
    <s v="Alberta"/>
    <s v="West"/>
    <s v="Small Business"/>
    <s v="Office Supplies"/>
    <x v="5"/>
    <n v="0.36"/>
  </r>
  <r>
    <s v="Victoria Brennan"/>
    <n v="56327"/>
    <x v="1057"/>
    <d v="2010-01-13T00:00:00"/>
    <x v="10"/>
    <s v="2010"/>
    <n v="2"/>
    <b v="0"/>
    <x v="4"/>
    <n v="11"/>
    <n v="2164.0700000000002"/>
    <n v="0.01"/>
    <s v="Delivery Truck"/>
    <n v="59.73"/>
    <n v="180.98"/>
    <n v="55.24"/>
    <s v="Alberta"/>
    <s v="West"/>
    <s v="Small Business"/>
    <s v="Office Supplies"/>
    <x v="1"/>
    <n v="0.56999999999999995"/>
  </r>
  <r>
    <s v="Victoria Brennan"/>
    <n v="56327"/>
    <x v="1057"/>
    <d v="2010-01-12T00:00:00"/>
    <x v="10"/>
    <s v="2010"/>
    <n v="1"/>
    <b v="0"/>
    <x v="4"/>
    <n v="47"/>
    <n v="1276.73"/>
    <n v="0.08"/>
    <s v="Express Air"/>
    <n v="357.23"/>
    <n v="29.18"/>
    <n v="8.5500000000000007"/>
    <s v="Alberta"/>
    <s v="West"/>
    <s v="Small Business"/>
    <s v="Furniture"/>
    <x v="4"/>
    <n v="0.42"/>
  </r>
  <r>
    <s v="Adrian Shami"/>
    <n v="56706"/>
    <x v="410"/>
    <d v="2009-11-11T00:00:00"/>
    <x v="6"/>
    <s v="2009"/>
    <n v="1"/>
    <b v="0"/>
    <x v="1"/>
    <n v="7"/>
    <n v="754.92"/>
    <n v="0"/>
    <s v="Regular Air"/>
    <n v="-129.57"/>
    <n v="99.99"/>
    <n v="19.989999999999998"/>
    <s v="Alberta"/>
    <s v="West"/>
    <s v="Consumer"/>
    <s v="Technology"/>
    <x v="16"/>
    <n v="0.52"/>
  </r>
  <r>
    <s v="Raymond Book"/>
    <n v="57125"/>
    <x v="489"/>
    <d v="2010-06-05T00:00:00"/>
    <x v="3"/>
    <s v="2010"/>
    <n v="2"/>
    <b v="0"/>
    <x v="4"/>
    <n v="19"/>
    <n v="61.02"/>
    <n v="0"/>
    <s v="Regular Air"/>
    <n v="-71.040000000000006"/>
    <n v="2.84"/>
    <n v="5.44"/>
    <s v="Alberta"/>
    <s v="West"/>
    <s v="Consumer"/>
    <s v="Office Supplies"/>
    <x v="2"/>
    <n v="0.36"/>
  </r>
  <r>
    <s v="Raymond Book"/>
    <n v="57125"/>
    <x v="489"/>
    <d v="2010-06-05T00:00:00"/>
    <x v="3"/>
    <s v="2010"/>
    <n v="2"/>
    <b v="0"/>
    <x v="4"/>
    <n v="31"/>
    <n v="878.77"/>
    <n v="0.08"/>
    <s v="Regular Air"/>
    <n v="373.52"/>
    <n v="28.53"/>
    <n v="1.49"/>
    <s v="Alberta"/>
    <s v="West"/>
    <s v="Consumer"/>
    <s v="Office Supplies"/>
    <x v="2"/>
    <n v="0.38"/>
  </r>
  <r>
    <s v="Christopher Conant"/>
    <n v="57152"/>
    <x v="961"/>
    <d v="2012-09-03T00:00:00"/>
    <x v="11"/>
    <s v="2012"/>
    <n v="0"/>
    <s v="FREE DELIVERY"/>
    <x v="0"/>
    <n v="6"/>
    <n v="22.89"/>
    <n v="0.08"/>
    <s v="Regular Air"/>
    <n v="-2.66"/>
    <n v="3.8"/>
    <n v="1.49"/>
    <s v="Alberta"/>
    <s v="West"/>
    <s v="Home Office"/>
    <s v="Office Supplies"/>
    <x v="2"/>
    <n v="0.38"/>
  </r>
  <r>
    <s v="Christopher Conant"/>
    <n v="57152"/>
    <x v="961"/>
    <d v="2012-09-10T00:00:00"/>
    <x v="11"/>
    <s v="2012"/>
    <n v="7"/>
    <b v="0"/>
    <x v="0"/>
    <n v="18"/>
    <n v="271.85000000000002"/>
    <n v="0.03"/>
    <s v="Regular Air"/>
    <n v="109.19"/>
    <n v="15.57"/>
    <n v="1.39"/>
    <s v="Alberta"/>
    <s v="West"/>
    <s v="Home Office"/>
    <s v="Office Supplies"/>
    <x v="8"/>
    <n v="0.38"/>
  </r>
  <r>
    <s v="Ruben Dartt"/>
    <n v="57216"/>
    <x v="144"/>
    <d v="2010-07-29T00:00:00"/>
    <x v="1"/>
    <s v="2010"/>
    <n v="0"/>
    <s v="FREE DELIVERY"/>
    <x v="1"/>
    <n v="46"/>
    <n v="12719.7"/>
    <n v="0.03"/>
    <s v="Delivery Truck"/>
    <n v="-545.82000000000005"/>
    <n v="280.98"/>
    <n v="57"/>
    <s v="Alberta"/>
    <s v="West"/>
    <s v="Corporate"/>
    <s v="Furniture"/>
    <x v="14"/>
    <n v="0.78"/>
  </r>
  <r>
    <s v="Ruben Dartt"/>
    <n v="57216"/>
    <x v="144"/>
    <d v="2010-07-31T00:00:00"/>
    <x v="1"/>
    <s v="2010"/>
    <n v="2"/>
    <b v="0"/>
    <x v="1"/>
    <n v="48"/>
    <n v="109.78"/>
    <n v="0.03"/>
    <s v="Regular Air"/>
    <n v="4.4800000000000004"/>
    <n v="2.2000000000000002"/>
    <n v="1.2"/>
    <s v="Alberta"/>
    <s v="West"/>
    <s v="Corporate"/>
    <s v="Office Supplies"/>
    <x v="12"/>
    <n v="0.41"/>
  </r>
  <r>
    <s v="Andy Yotov"/>
    <n v="57281"/>
    <x v="875"/>
    <d v="2010-04-20T00:00:00"/>
    <x v="8"/>
    <s v="2010"/>
    <n v="0"/>
    <s v="FREE DELIVERY"/>
    <x v="1"/>
    <n v="26"/>
    <n v="561.66"/>
    <n v="7.0000000000000007E-2"/>
    <s v="Regular Air"/>
    <n v="-111.33"/>
    <n v="22.38"/>
    <n v="15.1"/>
    <s v="Alberta"/>
    <s v="West"/>
    <s v="Corporate"/>
    <s v="Office Supplies"/>
    <x v="2"/>
    <n v="0.38"/>
  </r>
  <r>
    <s v="Andy Yotov"/>
    <n v="57281"/>
    <x v="875"/>
    <d v="2010-04-22T00:00:00"/>
    <x v="8"/>
    <s v="2010"/>
    <n v="2"/>
    <b v="0"/>
    <x v="1"/>
    <n v="19"/>
    <n v="1851.62"/>
    <n v="0.09"/>
    <s v="Delivery Truck"/>
    <n v="-220.84"/>
    <n v="100.98"/>
    <n v="35.840000000000003"/>
    <s v="Alberta"/>
    <s v="West"/>
    <s v="Corporate"/>
    <s v="Furniture"/>
    <x v="9"/>
    <n v="0.62"/>
  </r>
  <r>
    <s v="Andrew Roberts"/>
    <n v="57827"/>
    <x v="175"/>
    <d v="2009-07-04T00:00:00"/>
    <x v="1"/>
    <s v="2009"/>
    <n v="2"/>
    <b v="0"/>
    <x v="4"/>
    <n v="24"/>
    <n v="2453.3000000000002"/>
    <n v="0.05"/>
    <s v="Delivery Truck"/>
    <n v="-111.4"/>
    <n v="100.98"/>
    <n v="35.840000000000003"/>
    <s v="Alberta"/>
    <s v="West"/>
    <s v="Home Office"/>
    <s v="Furniture"/>
    <x v="9"/>
    <n v="0.62"/>
  </r>
  <r>
    <s v="Andrew Roberts"/>
    <n v="57827"/>
    <x v="175"/>
    <d v="2009-07-03T00:00:00"/>
    <x v="1"/>
    <s v="2009"/>
    <n v="1"/>
    <b v="0"/>
    <x v="4"/>
    <n v="29"/>
    <n v="147.02000000000001"/>
    <n v="0.02"/>
    <s v="Regular Air"/>
    <n v="-77.03"/>
    <n v="4.9800000000000004"/>
    <n v="5.49"/>
    <s v="Alberta"/>
    <s v="West"/>
    <s v="Home Office"/>
    <s v="Office Supplies"/>
    <x v="5"/>
    <n v="0.38"/>
  </r>
  <r>
    <s v="Tony Sayre"/>
    <n v="58949"/>
    <x v="696"/>
    <d v="2012-12-17T00:00:00"/>
    <x v="9"/>
    <s v="2012"/>
    <n v="1"/>
    <b v="0"/>
    <x v="5"/>
    <n v="50"/>
    <n v="1558.9425000000001"/>
    <n v="0.02"/>
    <s v="Regular Air"/>
    <n v="548.44000000000005"/>
    <n v="35.99"/>
    <n v="1.1000000000000001"/>
    <s v="Alberta"/>
    <s v="West"/>
    <s v="Small Business"/>
    <s v="Technology"/>
    <x v="3"/>
    <n v="0.55000000000000004"/>
  </r>
  <r>
    <s v="Nicole Brennan"/>
    <n v="1222"/>
    <x v="1311"/>
    <d v="2010-02-04T00:00:00"/>
    <x v="5"/>
    <s v="2010"/>
    <n v="0"/>
    <s v="FREE DELIVERY"/>
    <x v="4"/>
    <n v="48"/>
    <n v="257.39"/>
    <n v="0.08"/>
    <s v="Regular Air"/>
    <n v="-121.91"/>
    <n v="5.28"/>
    <n v="5.57"/>
    <s v="Alberta"/>
    <s v="West"/>
    <s v="Home Office"/>
    <s v="Office Supplies"/>
    <x v="5"/>
    <n v="0.4"/>
  </r>
  <r>
    <s v="Jessica Myrick"/>
    <n v="5767"/>
    <x v="1231"/>
    <d v="2012-04-29T00:00:00"/>
    <x v="8"/>
    <s v="2012"/>
    <n v="1"/>
    <b v="0"/>
    <x v="1"/>
    <n v="36"/>
    <n v="163.54"/>
    <n v="0.03"/>
    <s v="Express Air"/>
    <n v="-95.06"/>
    <n v="4.13"/>
    <n v="5.04"/>
    <s v="Alberta"/>
    <s v="West"/>
    <s v="Small Business"/>
    <s v="Office Supplies"/>
    <x v="2"/>
    <n v="0.38"/>
  </r>
  <r>
    <s v="Jessica Myrick"/>
    <n v="5767"/>
    <x v="1231"/>
    <d v="2012-04-30T00:00:00"/>
    <x v="8"/>
    <s v="2012"/>
    <n v="2"/>
    <b v="0"/>
    <x v="1"/>
    <n v="31"/>
    <n v="2390.54"/>
    <n v="0.08"/>
    <s v="Regular Air"/>
    <n v="756.1"/>
    <n v="82.99"/>
    <n v="5.5"/>
    <s v="Alberta"/>
    <s v="West"/>
    <s v="Small Business"/>
    <s v="Technology"/>
    <x v="7"/>
    <n v="0.44"/>
  </r>
  <r>
    <s v="Jessica Myrick"/>
    <n v="8961"/>
    <x v="1036"/>
    <d v="2011-07-03T00:00:00"/>
    <x v="1"/>
    <s v="2011"/>
    <n v="5"/>
    <b v="0"/>
    <x v="0"/>
    <n v="48"/>
    <n v="4644.87"/>
    <n v="0.08"/>
    <s v="Delivery Truck"/>
    <n v="-1291.3900000000001"/>
    <n v="100.8"/>
    <n v="60"/>
    <s v="Alberta"/>
    <s v="West"/>
    <s v="Small Business"/>
    <s v="Furniture"/>
    <x v="10"/>
    <n v="0.59"/>
  </r>
  <r>
    <s v="Nicole Brennan"/>
    <n v="11712"/>
    <x v="577"/>
    <d v="2009-04-28T00:00:00"/>
    <x v="8"/>
    <s v="2009"/>
    <n v="2"/>
    <b v="0"/>
    <x v="0"/>
    <n v="9"/>
    <n v="38.96"/>
    <n v="0.06"/>
    <s v="Regular Air"/>
    <n v="0.37"/>
    <n v="4.28"/>
    <n v="0.94"/>
    <s v="Alberta"/>
    <s v="West"/>
    <s v="Consumer"/>
    <s v="Office Supplies"/>
    <x v="12"/>
    <n v="0.56000000000000005"/>
  </r>
  <r>
    <s v="Jason Fortune"/>
    <n v="14883"/>
    <x v="16"/>
    <d v="2011-05-11T00:00:00"/>
    <x v="7"/>
    <s v="2011"/>
    <n v="5"/>
    <b v="0"/>
    <x v="0"/>
    <n v="38"/>
    <n v="978.4"/>
    <n v="7.0000000000000007E-2"/>
    <s v="Delivery Truck"/>
    <n v="-211.58"/>
    <n v="25.98"/>
    <n v="14.36"/>
    <s v="Alberta"/>
    <s v="West"/>
    <s v="Corporate"/>
    <s v="Furniture"/>
    <x v="14"/>
    <n v="0.6"/>
  </r>
  <r>
    <s v="Jason Fortune"/>
    <n v="14883"/>
    <x v="16"/>
    <d v="2011-05-15T00:00:00"/>
    <x v="7"/>
    <s v="2011"/>
    <n v="9"/>
    <b v="0"/>
    <x v="0"/>
    <n v="47"/>
    <n v="5126.4179999999997"/>
    <n v="0.03"/>
    <s v="Regular Air"/>
    <n v="1557.64"/>
    <n v="125.99"/>
    <n v="2.5"/>
    <s v="Alberta"/>
    <s v="West"/>
    <s v="Corporate"/>
    <s v="Technology"/>
    <x v="3"/>
    <n v="0.6"/>
  </r>
  <r>
    <s v="Harry Greene"/>
    <n v="20193"/>
    <x v="35"/>
    <d v="2010-11-09T00:00:00"/>
    <x v="6"/>
    <s v="2010"/>
    <n v="2"/>
    <b v="0"/>
    <x v="4"/>
    <n v="23"/>
    <n v="82.12"/>
    <n v="7.0000000000000007E-2"/>
    <s v="Regular Air"/>
    <n v="-121.59"/>
    <n v="3.52"/>
    <n v="6.83"/>
    <s v="Alberta"/>
    <s v="West"/>
    <s v="Corporate"/>
    <s v="Office Supplies"/>
    <x v="2"/>
    <n v="0.38"/>
  </r>
  <r>
    <s v="Frank Hawley"/>
    <n v="36772"/>
    <x v="812"/>
    <d v="2010-05-15T00:00:00"/>
    <x v="7"/>
    <s v="2010"/>
    <n v="0"/>
    <s v="FREE DELIVERY"/>
    <x v="4"/>
    <n v="8"/>
    <n v="22.85"/>
    <n v="7.0000000000000007E-2"/>
    <s v="Regular Air"/>
    <n v="0.88"/>
    <n v="2.88"/>
    <n v="0.99"/>
    <s v="Alberta"/>
    <s v="West"/>
    <s v="Home Office"/>
    <s v="Office Supplies"/>
    <x v="11"/>
    <n v="0.36"/>
  </r>
  <r>
    <s v="Frank Hawley"/>
    <n v="36772"/>
    <x v="812"/>
    <d v="2010-05-17T00:00:00"/>
    <x v="7"/>
    <s v="2010"/>
    <n v="2"/>
    <b v="0"/>
    <x v="4"/>
    <n v="16"/>
    <n v="12007.05"/>
    <n v="0.09"/>
    <s v="Delivery Truck"/>
    <n v="2713.95"/>
    <n v="808.49"/>
    <n v="55.3"/>
    <s v="Alberta"/>
    <s v="West"/>
    <s v="Home Office"/>
    <s v="Technology"/>
    <x v="16"/>
    <n v="0.4"/>
  </r>
  <r>
    <s v="Jason Fortune"/>
    <n v="39492"/>
    <x v="705"/>
    <d v="2011-04-20T00:00:00"/>
    <x v="8"/>
    <s v="2011"/>
    <n v="3"/>
    <b v="0"/>
    <x v="3"/>
    <n v="31"/>
    <n v="5347.9875000000002"/>
    <n v="0.01"/>
    <s v="Regular Air"/>
    <n v="1332.44"/>
    <n v="200.99"/>
    <n v="4.2"/>
    <s v="Alberta"/>
    <s v="West"/>
    <s v="Corporate"/>
    <s v="Technology"/>
    <x v="3"/>
    <n v="0.59"/>
  </r>
  <r>
    <s v="Grant Donatelli"/>
    <n v="46212"/>
    <x v="234"/>
    <d v="2012-09-14T00:00:00"/>
    <x v="11"/>
    <s v="2012"/>
    <n v="2"/>
    <b v="0"/>
    <x v="3"/>
    <n v="43"/>
    <n v="322.47000000000003"/>
    <n v="0.09"/>
    <s v="Express Air"/>
    <n v="72.28"/>
    <n v="7.78"/>
    <n v="2.5"/>
    <s v="Alberta"/>
    <s v="West"/>
    <s v="Consumer"/>
    <s v="Office Supplies"/>
    <x v="8"/>
    <n v="0.38"/>
  </r>
  <r>
    <s v="Mick Brown"/>
    <n v="46437"/>
    <x v="375"/>
    <d v="2009-09-17T00:00:00"/>
    <x v="11"/>
    <s v="2009"/>
    <n v="2"/>
    <b v="0"/>
    <x v="4"/>
    <n v="49"/>
    <n v="1488.66"/>
    <n v="0"/>
    <s v="Regular Air"/>
    <n v="385.37"/>
    <n v="29.34"/>
    <n v="7.87"/>
    <s v="Alberta"/>
    <s v="West"/>
    <s v="Consumer"/>
    <s v="Furniture"/>
    <x v="4"/>
    <n v="0.54"/>
  </r>
  <r>
    <s v="Frank Hawley"/>
    <n v="47360"/>
    <x v="1201"/>
    <d v="2010-10-10T00:00:00"/>
    <x v="0"/>
    <s v="2010"/>
    <n v="2"/>
    <b v="0"/>
    <x v="3"/>
    <n v="25"/>
    <n v="2200.64"/>
    <n v="0.05"/>
    <s v="Delivery Truck"/>
    <n v="-514.17999999999995"/>
    <n v="89.99"/>
    <n v="42"/>
    <s v="Alberta"/>
    <s v="West"/>
    <s v="Home Office"/>
    <s v="Furniture"/>
    <x v="14"/>
    <n v="0.66"/>
  </r>
  <r>
    <s v="Harry Greene"/>
    <n v="52706"/>
    <x v="168"/>
    <d v="2012-07-16T00:00:00"/>
    <x v="1"/>
    <s v="2012"/>
    <n v="7"/>
    <b v="0"/>
    <x v="0"/>
    <n v="34"/>
    <n v="1041.6600000000001"/>
    <n v="0.02"/>
    <s v="Express Air"/>
    <n v="480.53"/>
    <n v="28.53"/>
    <n v="1.49"/>
    <s v="Alberta"/>
    <s v="West"/>
    <s v="Corporate"/>
    <s v="Office Supplies"/>
    <x v="2"/>
    <n v="0.38"/>
  </r>
  <r>
    <s v="Harry Greene"/>
    <n v="54279"/>
    <x v="317"/>
    <d v="2011-07-31T00:00:00"/>
    <x v="1"/>
    <s v="2011"/>
    <n v="1"/>
    <b v="0"/>
    <x v="1"/>
    <n v="41"/>
    <n v="10071.09"/>
    <n v="0.1"/>
    <s v="Delivery Truck"/>
    <n v="1977.69"/>
    <n v="264.98"/>
    <n v="17.86"/>
    <s v="Alberta"/>
    <s v="West"/>
    <s v="Corporate"/>
    <s v="Technology"/>
    <x v="16"/>
    <n v="0.57999999999999996"/>
  </r>
  <r>
    <s v="Mick Brown"/>
    <n v="55558"/>
    <x v="712"/>
    <d v="2010-08-09T00:00:00"/>
    <x v="2"/>
    <s v="2010"/>
    <n v="0"/>
    <s v="FREE DELIVERY"/>
    <x v="4"/>
    <n v="8"/>
    <n v="1294.04"/>
    <n v="0.05"/>
    <s v="Delivery Truck"/>
    <n v="-323.18"/>
    <n v="150.97999999999999"/>
    <n v="66.27"/>
    <s v="Alberta"/>
    <s v="West"/>
    <s v="Consumer"/>
    <s v="Furniture"/>
    <x v="9"/>
    <n v="0.65"/>
  </r>
  <r>
    <s v="Mick Brown"/>
    <n v="55558"/>
    <x v="712"/>
    <d v="2010-08-11T00:00:00"/>
    <x v="2"/>
    <s v="2010"/>
    <n v="2"/>
    <b v="0"/>
    <x v="4"/>
    <n v="23"/>
    <n v="392.57"/>
    <n v="0.04"/>
    <s v="Regular Air"/>
    <n v="22.25"/>
    <n v="17.07"/>
    <n v="8.1300000000000008"/>
    <s v="Alberta"/>
    <s v="West"/>
    <s v="Consumer"/>
    <s v="Office Supplies"/>
    <x v="8"/>
    <n v="0.38"/>
  </r>
  <r>
    <s v="Frank Hawley"/>
    <n v="56550"/>
    <x v="274"/>
    <d v="2011-04-10T00:00:00"/>
    <x v="8"/>
    <s v="2011"/>
    <n v="2"/>
    <b v="0"/>
    <x v="3"/>
    <n v="37"/>
    <n v="823.78"/>
    <n v="0.03"/>
    <s v="Express Air"/>
    <n v="343.05"/>
    <n v="22.23"/>
    <n v="5.08"/>
    <s v="Alberta"/>
    <s v="West"/>
    <s v="Home Office"/>
    <s v="Furniture"/>
    <x v="4"/>
    <n v="0.41"/>
  </r>
  <r>
    <s v="Frank Hawley"/>
    <n v="56550"/>
    <x v="274"/>
    <d v="2011-04-09T00:00:00"/>
    <x v="8"/>
    <s v="2011"/>
    <n v="1"/>
    <b v="0"/>
    <x v="3"/>
    <n v="8"/>
    <n v="469.83749999999998"/>
    <n v="0"/>
    <s v="Regular Air"/>
    <n v="-159.24"/>
    <n v="65.989999999999995"/>
    <n v="8.99"/>
    <s v="Alberta"/>
    <s v="West"/>
    <s v="Home Office"/>
    <s v="Technology"/>
    <x v="3"/>
    <n v="0.56000000000000005"/>
  </r>
  <r>
    <s v="Grant Donatelli"/>
    <n v="56581"/>
    <x v="1083"/>
    <d v="2009-02-11T00:00:00"/>
    <x v="5"/>
    <s v="2009"/>
    <n v="3"/>
    <b v="0"/>
    <x v="1"/>
    <n v="20"/>
    <n v="2026.01"/>
    <n v="0.1"/>
    <s v="Express Air"/>
    <n v="580.42999999999995"/>
    <n v="105.98"/>
    <n v="13.99"/>
    <s v="Alberta"/>
    <s v="West"/>
    <s v="Consumer"/>
    <s v="Furniture"/>
    <x v="4"/>
    <n v="0.65"/>
  </r>
  <r>
    <m/>
    <m/>
    <x v="1418"/>
    <m/>
    <x v="12"/>
    <m/>
    <m/>
    <m/>
    <x v="2"/>
    <m/>
    <m/>
    <m/>
    <m/>
    <m/>
    <m/>
    <m/>
    <m/>
    <m/>
    <m/>
    <m/>
    <x v="17"/>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0">
  <r>
    <s v="Muhammed MacIntyre"/>
    <n v="3"/>
    <d v="2010-10-13T00:00:00"/>
    <d v="2010-10-20T00:00:00"/>
    <s v="October"/>
    <s v="2010"/>
    <n v="7"/>
    <b v="0"/>
    <s v="low"/>
    <n v="6"/>
    <n v="261.54000000000002"/>
    <n v="0.04"/>
    <x v="0"/>
    <n v="-213.25"/>
    <n v="38.94"/>
    <n v="35"/>
    <s v="Nunavut"/>
    <x v="0"/>
    <s v="Small Business"/>
    <x v="0"/>
    <x v="0"/>
  </r>
  <r>
    <s v="Barry French"/>
    <n v="293"/>
    <d v="2012-10-01T00:00:00"/>
    <d v="2012-10-02T00:00:00"/>
    <s v="October"/>
    <s v="2012"/>
    <n v="1"/>
    <b v="0"/>
    <s v="High"/>
    <n v="49"/>
    <n v="10123.02"/>
    <n v="7.0000000000000007E-2"/>
    <x v="1"/>
    <n v="457.81"/>
    <n v="208.16"/>
    <n v="68.02"/>
    <s v="Nunavut"/>
    <x v="0"/>
    <s v="Consumer"/>
    <x v="0"/>
    <x v="1"/>
  </r>
  <r>
    <s v="Barry French"/>
    <n v="293"/>
    <d v="2012-10-01T00:00:00"/>
    <d v="2012-10-03T00:00:00"/>
    <s v="October"/>
    <s v="2012"/>
    <n v="2"/>
    <b v="0"/>
    <m/>
    <n v="27"/>
    <n v="244.57"/>
    <n v="0.01"/>
    <x v="0"/>
    <n v="46.71"/>
    <n v="8.69"/>
    <n v="2.99"/>
    <s v="Nunavut"/>
    <x v="0"/>
    <s v="Consumer"/>
    <x v="0"/>
    <x v="2"/>
  </r>
  <r>
    <s v="Clay Rozendal"/>
    <n v="483"/>
    <d v="2011-07-10T00:00:00"/>
    <d v="2011-07-12T00:00:00"/>
    <s v="July"/>
    <s v="2011"/>
    <n v="2"/>
    <b v="0"/>
    <s v="High"/>
    <n v="30"/>
    <n v="4965.7595000000001"/>
    <n v="0.08"/>
    <x v="0"/>
    <n v="1198.97"/>
    <n v="195.99"/>
    <n v="3.99"/>
    <s v="Nunavut"/>
    <x v="0"/>
    <s v="Corporate"/>
    <x v="1"/>
    <x v="3"/>
  </r>
  <r>
    <s v="Carlos Soltero"/>
    <n v="515"/>
    <d v="2010-08-28T00:00:00"/>
    <d v="2010-08-30T00:00:00"/>
    <s v="August"/>
    <s v="2010"/>
    <n v="2"/>
    <b v="0"/>
    <s v="Not Specified"/>
    <n v="19"/>
    <n v="394.27"/>
    <n v="0.08"/>
    <x v="0"/>
    <n v="30.94"/>
    <n v="21.78"/>
    <n v="5.94"/>
    <s v="Nunavut"/>
    <x v="0"/>
    <s v="Consumer"/>
    <x v="0"/>
    <x v="1"/>
  </r>
  <r>
    <s v="Carlos Soltero"/>
    <n v="515"/>
    <d v="2010-08-28T00:00:00"/>
    <d v="2010-08-30T00:00:00"/>
    <s v="August"/>
    <s v="2010"/>
    <n v="2"/>
    <b v="0"/>
    <s v="Not Specified"/>
    <n v="21"/>
    <n v="146.69"/>
    <n v="0.05"/>
    <x v="0"/>
    <n v="4.43"/>
    <n v="6.64"/>
    <n v="4.95"/>
    <s v="Nunavut"/>
    <x v="0"/>
    <s v="Consumer"/>
    <x v="2"/>
    <x v="4"/>
  </r>
  <r>
    <s v="Carl Jackson"/>
    <n v="613"/>
    <d v="2011-06-17T00:00:00"/>
    <d v="2011-06-17T00:00:00"/>
    <s v="June"/>
    <s v="2011"/>
    <n v="0"/>
    <s v="FREE DELIVERY"/>
    <s v="High"/>
    <n v="12"/>
    <n v="93.54"/>
    <n v="0.03"/>
    <x v="0"/>
    <n v="-54.04"/>
    <n v="7.3"/>
    <n v="7.72"/>
    <s v="Nunavut"/>
    <x v="0"/>
    <s v="Corporate"/>
    <x v="0"/>
    <x v="2"/>
  </r>
  <r>
    <s v="Carl Jackson"/>
    <n v="613"/>
    <d v="2011-06-17T00:00:00"/>
    <d v="2011-06-18T00:00:00"/>
    <s v="June"/>
    <s v="2011"/>
    <n v="1"/>
    <b v="0"/>
    <s v="High"/>
    <n v="22"/>
    <n v="905.08"/>
    <n v="0.09"/>
    <x v="0"/>
    <n v="127.7"/>
    <n v="42.76"/>
    <n v="6.22"/>
    <s v="Nunavut"/>
    <x v="0"/>
    <s v="Corporate"/>
    <x v="0"/>
    <x v="0"/>
  </r>
  <r>
    <s v="Monica Federle"/>
    <n v="643"/>
    <d v="2011-03-24T00:00:00"/>
    <d v="2011-03-25T00:00:00"/>
    <s v="March"/>
    <s v="2011"/>
    <n v="1"/>
    <b v="0"/>
    <s v="High"/>
    <n v="21"/>
    <n v="2781.82"/>
    <n v="7.0000000000000007E-2"/>
    <x v="2"/>
    <n v="-695.26"/>
    <n v="138.13999999999999"/>
    <n v="35"/>
    <s v="Nunavut"/>
    <x v="0"/>
    <s v="Corporate"/>
    <x v="0"/>
    <x v="0"/>
  </r>
  <r>
    <s v="Dorothy Badders"/>
    <n v="678"/>
    <d v="2010-02-26T00:00:00"/>
    <d v="2010-02-26T00:00:00"/>
    <s v="February"/>
    <s v="2010"/>
    <n v="0"/>
    <s v="FREE DELIVERY"/>
    <s v="low"/>
    <n v="44"/>
    <n v="228.41"/>
    <n v="7.0000000000000007E-2"/>
    <x v="0"/>
    <n v="-226.36"/>
    <n v="4.9800000000000004"/>
    <n v="8.33"/>
    <s v="Nunavut"/>
    <x v="0"/>
    <s v="Home Office"/>
    <x v="0"/>
    <x v="5"/>
  </r>
  <r>
    <s v="Neola Schneider"/>
    <n v="807"/>
    <d v="2010-11-23T00:00:00"/>
    <d v="2010-11-24T00:00:00"/>
    <s v="November"/>
    <s v="2010"/>
    <n v="1"/>
    <b v="0"/>
    <s v="Medium"/>
    <n v="45"/>
    <n v="196.85"/>
    <n v="0.01"/>
    <x v="0"/>
    <n v="-166.85"/>
    <n v="4.28"/>
    <n v="6.18"/>
    <s v="Nunavut"/>
    <x v="0"/>
    <s v="Home Office"/>
    <x v="0"/>
    <x v="5"/>
  </r>
  <r>
    <s v="Neola Schneider"/>
    <n v="807"/>
    <d v="2010-11-23T00:00:00"/>
    <d v="2010-11-24T00:00:00"/>
    <s v="November"/>
    <s v="2010"/>
    <n v="1"/>
    <b v="0"/>
    <s v="Medium"/>
    <n v="32"/>
    <n v="124.56"/>
    <n v="0.04"/>
    <x v="0"/>
    <n v="-14.33"/>
    <n v="3.95"/>
    <n v="2"/>
    <s v="Nunavut"/>
    <x v="0"/>
    <s v="Home Office"/>
    <x v="0"/>
    <x v="6"/>
  </r>
  <r>
    <s v="Carlos Daly"/>
    <n v="868"/>
    <d v="2012-06-08T00:00:00"/>
    <d v="2012-06-09T00:00:00"/>
    <s v="June"/>
    <s v="2012"/>
    <n v="1"/>
    <b v="0"/>
    <s v="Not Specified"/>
    <n v="32"/>
    <n v="716.84"/>
    <n v="0"/>
    <x v="0"/>
    <n v="134.72"/>
    <n v="21.78"/>
    <n v="5.94"/>
    <s v="Nunavut"/>
    <x v="0"/>
    <s v="Home Office"/>
    <x v="0"/>
    <x v="1"/>
  </r>
  <r>
    <s v="Carlos Daly"/>
    <n v="868"/>
    <d v="2012-06-08T00:00:00"/>
    <d v="2012-06-10T00:00:00"/>
    <s v="June"/>
    <s v="2012"/>
    <n v="2"/>
    <b v="0"/>
    <s v="Not Specified"/>
    <n v="31"/>
    <n v="1474.33"/>
    <n v="0.04"/>
    <x v="0"/>
    <n v="114.46"/>
    <n v="47.98"/>
    <n v="3.61"/>
    <s v="Nunavut"/>
    <x v="0"/>
    <s v="Home Office"/>
    <x v="1"/>
    <x v="7"/>
  </r>
  <r>
    <s v="Claudia Miner"/>
    <n v="933"/>
    <d v="2012-08-04T00:00:00"/>
    <d v="2012-08-04T00:00:00"/>
    <s v="August"/>
    <s v="2012"/>
    <n v="0"/>
    <s v="FREE DELIVERY"/>
    <s v="Not Specified"/>
    <n v="15"/>
    <n v="80.61"/>
    <n v="0.02"/>
    <x v="0"/>
    <n v="-4.72"/>
    <n v="5.28"/>
    <n v="2.99"/>
    <s v="Nunavut"/>
    <x v="0"/>
    <s v="Small Business"/>
    <x v="0"/>
    <x v="2"/>
  </r>
  <r>
    <s v="Neola Schneider"/>
    <n v="995"/>
    <d v="2011-05-30T00:00:00"/>
    <d v="2011-05-31T00:00:00"/>
    <s v="May"/>
    <s v="2011"/>
    <n v="1"/>
    <b v="0"/>
    <s v="Medium"/>
    <n v="46"/>
    <n v="1815.49"/>
    <n v="0.03"/>
    <x v="0"/>
    <n v="782.91"/>
    <n v="39.89"/>
    <n v="3.04"/>
    <s v="Nunavut"/>
    <x v="0"/>
    <s v="Home Office"/>
    <x v="2"/>
    <x v="4"/>
  </r>
  <r>
    <s v="Allen Rosenblatt"/>
    <n v="998"/>
    <d v="2009-11-25T00:00:00"/>
    <d v="2009-11-26T00:00:00"/>
    <s v="November"/>
    <s v="2009"/>
    <n v="1"/>
    <b v="0"/>
    <s v="Not Specified"/>
    <n v="16"/>
    <n v="248.26"/>
    <n v="7.0000000000000007E-2"/>
    <x v="0"/>
    <n v="93.8"/>
    <n v="15.74"/>
    <n v="1.39"/>
    <s v="Nunavut"/>
    <x v="0"/>
    <s v="Small Business"/>
    <x v="0"/>
    <x v="8"/>
  </r>
  <r>
    <s v="Sylvia Foulston"/>
    <n v="1154"/>
    <d v="2012-02-14T00:00:00"/>
    <d v="2012-02-16T00:00:00"/>
    <s v="February"/>
    <s v="2012"/>
    <n v="2"/>
    <b v="0"/>
    <s v="Critical"/>
    <n v="44"/>
    <n v="4462.2299999999996"/>
    <n v="0.04"/>
    <x v="1"/>
    <n v="440.72"/>
    <n v="100.98"/>
    <n v="26.22"/>
    <s v="Nunavut"/>
    <x v="0"/>
    <s v="Home Office"/>
    <x v="2"/>
    <x v="9"/>
  </r>
  <r>
    <s v="Sylvia Foulston"/>
    <n v="1154"/>
    <d v="2012-02-14T00:00:00"/>
    <d v="2012-02-16T00:00:00"/>
    <s v="February"/>
    <s v="2012"/>
    <n v="2"/>
    <b v="0"/>
    <s v="Critical"/>
    <n v="11"/>
    <n v="663.78399999999999"/>
    <n v="0.25"/>
    <x v="0"/>
    <n v="-481.04"/>
    <n v="71.37"/>
    <n v="69"/>
    <s v="Nunavut"/>
    <x v="0"/>
    <s v="Home Office"/>
    <x v="2"/>
    <x v="10"/>
  </r>
  <r>
    <s v="Jim Radford"/>
    <n v="1344"/>
    <d v="2012-04-15T00:00:00"/>
    <d v="2012-04-22T00:00:00"/>
    <s v="April"/>
    <s v="2012"/>
    <n v="7"/>
    <b v="0"/>
    <s v="low"/>
    <n v="15"/>
    <n v="834.904"/>
    <n v="0.06"/>
    <x v="0"/>
    <n v="-11.68"/>
    <n v="65.989999999999995"/>
    <n v="5.26"/>
    <s v="Nunavut"/>
    <x v="0"/>
    <s v="Corporate"/>
    <x v="1"/>
    <x v="3"/>
  </r>
  <r>
    <s v="Jim Radford"/>
    <n v="1344"/>
    <d v="2012-04-15T00:00:00"/>
    <d v="2012-04-19T00:00:00"/>
    <s v="April"/>
    <s v="2012"/>
    <n v="4"/>
    <b v="0"/>
    <s v="low"/>
    <n v="18"/>
    <n v="2480.9205000000002"/>
    <n v="0.01"/>
    <x v="0"/>
    <n v="313.58"/>
    <n v="155.99"/>
    <n v="8.99"/>
    <s v="Nunavut"/>
    <x v="0"/>
    <s v="Corporate"/>
    <x v="1"/>
    <x v="3"/>
  </r>
  <r>
    <s v="Carlos Soltero"/>
    <n v="1412"/>
    <d v="2010-03-12T00:00:00"/>
    <d v="2010-03-14T00:00:00"/>
    <s v="March"/>
    <s v="2010"/>
    <n v="2"/>
    <b v="0"/>
    <s v="Not Specified"/>
    <n v="13"/>
    <n v="59.03"/>
    <n v="0.1"/>
    <x v="2"/>
    <n v="26.92"/>
    <n v="3.69"/>
    <n v="0.5"/>
    <s v="Nunavut"/>
    <x v="0"/>
    <s v="Consumer"/>
    <x v="0"/>
    <x v="11"/>
  </r>
  <r>
    <s v="Carlos Soltero"/>
    <n v="1412"/>
    <d v="2010-03-12T00:00:00"/>
    <d v="2010-03-14T00:00:00"/>
    <s v="March"/>
    <s v="2010"/>
    <n v="2"/>
    <b v="0"/>
    <s v="Not Specified"/>
    <n v="21"/>
    <n v="97.48"/>
    <n v="0.05"/>
    <x v="0"/>
    <n v="-5.77"/>
    <n v="4.71"/>
    <n v="0.7"/>
    <s v="Nunavut"/>
    <x v="0"/>
    <s v="Consumer"/>
    <x v="0"/>
    <x v="6"/>
  </r>
  <r>
    <s v="Carl Ludwig"/>
    <n v="1539"/>
    <d v="2011-03-09T00:00:00"/>
    <d v="2011-03-11T00:00:00"/>
    <s v="March"/>
    <s v="2011"/>
    <n v="2"/>
    <b v="0"/>
    <s v="low"/>
    <n v="33"/>
    <n v="511.83"/>
    <n v="0.1"/>
    <x v="0"/>
    <n v="-172.88"/>
    <n v="15.99"/>
    <n v="13.18"/>
    <s v="Nunavut"/>
    <x v="0"/>
    <s v="Corporate"/>
    <x v="0"/>
    <x v="2"/>
  </r>
  <r>
    <s v="Carl Ludwig"/>
    <n v="1539"/>
    <d v="2011-03-09T00:00:00"/>
    <d v="2011-03-14T00:00:00"/>
    <s v="March"/>
    <s v="2011"/>
    <n v="5"/>
    <b v="0"/>
    <s v="low"/>
    <n v="38"/>
    <n v="184.99"/>
    <n v="0.05"/>
    <x v="0"/>
    <n v="-144.55000000000001"/>
    <n v="4.8899999999999997"/>
    <n v="4.93"/>
    <s v="Nunavut"/>
    <x v="0"/>
    <s v="Corporate"/>
    <x v="1"/>
    <x v="7"/>
  </r>
  <r>
    <s v="Don Miller"/>
    <n v="1540"/>
    <d v="2012-08-04T00:00:00"/>
    <d v="2012-08-06T00:00:00"/>
    <s v="August"/>
    <s v="2012"/>
    <n v="2"/>
    <b v="0"/>
    <s v="High"/>
    <n v="30"/>
    <n v="80.900000000000006"/>
    <n v="0.09"/>
    <x v="0"/>
    <n v="5.76"/>
    <n v="2.88"/>
    <n v="0.7"/>
    <s v="Nunavut"/>
    <x v="0"/>
    <s v="Home Office"/>
    <x v="0"/>
    <x v="12"/>
  </r>
  <r>
    <s v="Annie Cyprus"/>
    <n v="1702"/>
    <d v="2011-05-06T00:00:00"/>
    <d v="2011-05-07T00:00:00"/>
    <s v="May"/>
    <s v="2011"/>
    <n v="1"/>
    <b v="0"/>
    <s v="High"/>
    <n v="23"/>
    <n v="67.239999999999995"/>
    <n v="0.06"/>
    <x v="0"/>
    <n v="4.9000000000000004"/>
    <n v="2.84"/>
    <n v="0.93"/>
    <s v="Nunavut"/>
    <x v="0"/>
    <s v="Home Office"/>
    <x v="0"/>
    <x v="12"/>
  </r>
  <r>
    <s v="Carl Ludwig"/>
    <n v="1761"/>
    <d v="2010-12-23T00:00:00"/>
    <d v="2010-12-25T00:00:00"/>
    <s v="December"/>
    <s v="2010"/>
    <n v="2"/>
    <b v="0"/>
    <s v="High"/>
    <n v="25"/>
    <n v="12028.23"/>
    <n v="0.01"/>
    <x v="1"/>
    <n v="-547.61"/>
    <s v="s"/>
    <n v="49"/>
    <s v="Nunavut"/>
    <x v="0"/>
    <s v="Corporate"/>
    <x v="1"/>
    <x v="13"/>
  </r>
  <r>
    <s v="Carlos Soltero"/>
    <n v="1792"/>
    <d v="2010-11-08T00:00:00"/>
    <d v="2010-11-13T00:00:00"/>
    <s v="November"/>
    <s v="2010"/>
    <n v="5"/>
    <b v="0"/>
    <s v="low"/>
    <n v="28"/>
    <n v="370.48"/>
    <n v="0.04"/>
    <x v="0"/>
    <n v="-5.45"/>
    <n v="13.48"/>
    <n v="4.51"/>
    <s v="Nunavut"/>
    <x v="0"/>
    <s v="Consumer"/>
    <x v="0"/>
    <x v="0"/>
  </r>
  <r>
    <s v="Grant Carroll"/>
    <n v="2275"/>
    <d v="2012-10-21T00:00:00"/>
    <d v="2012-10-22T00:00:00"/>
    <s v="October"/>
    <s v="2012"/>
    <n v="1"/>
    <b v="0"/>
    <s v="Not Specified"/>
    <n v="49"/>
    <n v="278"/>
    <n v="0.08"/>
    <x v="0"/>
    <n v="41.67"/>
    <n v="6.08"/>
    <n v="1.17"/>
    <s v="Nunavut"/>
    <x v="0"/>
    <s v="Small Business"/>
    <x v="0"/>
    <x v="12"/>
  </r>
  <r>
    <s v="Don Miller"/>
    <n v="2277"/>
    <d v="2011-01-01T00:00:00"/>
    <d v="2011-01-02T00:00:00"/>
    <s v="January"/>
    <s v="2011"/>
    <n v="1"/>
    <b v="0"/>
    <s v="Not Specified"/>
    <n v="10"/>
    <n v="66.540000000000006"/>
    <n v="0.01"/>
    <x v="0"/>
    <n v="-46.03"/>
    <n v="5.98"/>
    <n v="4.38"/>
    <s v="Nunavut"/>
    <x v="0"/>
    <s v="Home Office"/>
    <x v="1"/>
    <x v="7"/>
  </r>
  <r>
    <s v="Don Miller"/>
    <n v="2277"/>
    <d v="2011-01-01T00:00:00"/>
    <d v="2011-01-03T00:00:00"/>
    <s v="January"/>
    <s v="2011"/>
    <n v="2"/>
    <b v="0"/>
    <s v="Not Specified"/>
    <n v="21"/>
    <n v="845.32"/>
    <n v="0.06"/>
    <x v="0"/>
    <n v="33.67"/>
    <n v="40.99"/>
    <n v="19.989999999999998"/>
    <s v="Nunavut"/>
    <x v="0"/>
    <s v="Home Office"/>
    <x v="0"/>
    <x v="5"/>
  </r>
  <r>
    <s v="Alan Barnes"/>
    <n v="2532"/>
    <d v="2011-10-10T00:00:00"/>
    <d v="2011-10-11T00:00:00"/>
    <s v="October"/>
    <s v="2011"/>
    <n v="1"/>
    <b v="0"/>
    <s v="High"/>
    <n v="39"/>
    <n v="282.07"/>
    <n v="0.03"/>
    <x v="0"/>
    <n v="140.01"/>
    <n v="7.31"/>
    <n v="0.49"/>
    <s v="Nunavut"/>
    <x v="0"/>
    <s v="Corporate"/>
    <x v="0"/>
    <x v="11"/>
  </r>
  <r>
    <s v="Alan Barnes"/>
    <n v="2532"/>
    <d v="2011-10-10T00:00:00"/>
    <d v="2011-10-11T00:00:00"/>
    <s v="October"/>
    <s v="2011"/>
    <n v="1"/>
    <b v="0"/>
    <s v="High"/>
    <n v="24"/>
    <n v="426.03699999999998"/>
    <n v="0.01"/>
    <x v="0"/>
    <n v="-78.959999999999994"/>
    <n v="20.99"/>
    <n v="2.5"/>
    <s v="Nunavut"/>
    <x v="0"/>
    <s v="Corporate"/>
    <x v="1"/>
    <x v="3"/>
  </r>
  <r>
    <s v="Jack Garza"/>
    <n v="2631"/>
    <d v="2010-09-23T00:00:00"/>
    <d v="2010-09-25T00:00:00"/>
    <s v="September"/>
    <s v="2010"/>
    <n v="2"/>
    <b v="0"/>
    <s v="low"/>
    <n v="27"/>
    <n v="1078.49"/>
    <n v="0.08"/>
    <x v="0"/>
    <n v="252.66"/>
    <n v="40.96"/>
    <n v="1.99"/>
    <s v="Nunavut"/>
    <x v="0"/>
    <s v="Corporate"/>
    <x v="1"/>
    <x v="7"/>
  </r>
  <r>
    <s v="Julia West"/>
    <n v="2757"/>
    <d v="2011-07-19T00:00:00"/>
    <d v="2011-07-19T00:00:00"/>
    <s v="July"/>
    <s v="2011"/>
    <n v="0"/>
    <s v="FREE DELIVERY"/>
    <s v="Critical"/>
    <n v="39"/>
    <n v="3554.46"/>
    <n v="7.0000000000000007E-2"/>
    <x v="1"/>
    <n v="-1766.01"/>
    <n v="95.95"/>
    <n v="74.349999999999994"/>
    <s v="Nunavut"/>
    <x v="0"/>
    <s v="Corporate"/>
    <x v="2"/>
    <x v="14"/>
  </r>
  <r>
    <s v="Eugene Barchas"/>
    <n v="2791"/>
    <d v="2009-10-09T00:00:00"/>
    <d v="2009-10-09T00:00:00"/>
    <s v="October"/>
    <s v="2009"/>
    <n v="0"/>
    <s v="FREE DELIVERY"/>
    <s v="High"/>
    <n v="47"/>
    <n v="191.67"/>
    <n v="0"/>
    <x v="0"/>
    <n v="-236.27"/>
    <n v="3.89"/>
    <n v="7.01"/>
    <s v="Nunavut"/>
    <x v="0"/>
    <s v="Corporate"/>
    <x v="0"/>
    <x v="2"/>
  </r>
  <r>
    <s v="Eugene Barchas"/>
    <n v="2791"/>
    <d v="2009-10-09T00:00:00"/>
    <d v="2009-10-11T00:00:00"/>
    <s v="October"/>
    <s v="2009"/>
    <n v="2"/>
    <b v="0"/>
    <s v="High"/>
    <n v="49"/>
    <n v="5586.33"/>
    <n v="0.09"/>
    <x v="1"/>
    <n v="80.44"/>
    <n v="120.98"/>
    <n v="30"/>
    <s v="Nunavut"/>
    <x v="0"/>
    <s v="Corporate"/>
    <x v="2"/>
    <x v="14"/>
  </r>
  <r>
    <s v="Eugene Barchas"/>
    <n v="2791"/>
    <d v="2009-10-09T00:00:00"/>
    <d v="2009-10-10T00:00:00"/>
    <s v="October"/>
    <s v="2009"/>
    <n v="1"/>
    <b v="0"/>
    <s v="High"/>
    <n v="18"/>
    <n v="507.64"/>
    <n v="0.1"/>
    <x v="0"/>
    <n v="118.94"/>
    <n v="30.98"/>
    <n v="5.76"/>
    <s v="Nunavut"/>
    <x v="0"/>
    <s v="Corporate"/>
    <x v="0"/>
    <x v="5"/>
  </r>
  <r>
    <s v="Edward Hooks"/>
    <n v="2976"/>
    <d v="2010-12-09T00:00:00"/>
    <d v="2010-12-11T00:00:00"/>
    <s v="December"/>
    <s v="2010"/>
    <n v="2"/>
    <b v="0"/>
    <s v="Not Specified"/>
    <n v="30"/>
    <n v="14223.82"/>
    <n v="0.09"/>
    <x v="1"/>
    <n v="3424.22"/>
    <n v="500.98"/>
    <n v="26"/>
    <s v="Nunavut"/>
    <x v="0"/>
    <s v="Consumer"/>
    <x v="2"/>
    <x v="14"/>
  </r>
  <r>
    <s v="Brad Eason"/>
    <n v="3232"/>
    <d v="2012-10-08T00:00:00"/>
    <d v="2012-10-10T00:00:00"/>
    <s v="October"/>
    <s v="2012"/>
    <n v="2"/>
    <b v="0"/>
    <s v="Critical"/>
    <n v="5"/>
    <n v="42.66"/>
    <n v="0.06"/>
    <x v="0"/>
    <n v="-11.83"/>
    <n v="7.84"/>
    <n v="4.71"/>
    <s v="Nunavut"/>
    <x v="0"/>
    <s v="Small Business"/>
    <x v="0"/>
    <x v="2"/>
  </r>
  <r>
    <s v="Nicole Hansen"/>
    <n v="3524"/>
    <d v="2012-05-02T00:00:00"/>
    <d v="2012-05-03T00:00:00"/>
    <s v="May"/>
    <s v="2012"/>
    <n v="1"/>
    <b v="0"/>
    <s v="High"/>
    <n v="21"/>
    <n v="427.32"/>
    <n v="0"/>
    <x v="0"/>
    <n v="52.35"/>
    <n v="18.97"/>
    <n v="9.0299999999999994"/>
    <s v="Nunavut"/>
    <x v="0"/>
    <s v="Small Business"/>
    <x v="0"/>
    <x v="5"/>
  </r>
  <r>
    <s v="Dorothy Wardle"/>
    <n v="3908"/>
    <d v="2010-03-08T00:00:00"/>
    <d v="2010-03-08T00:00:00"/>
    <s v="March"/>
    <s v="2010"/>
    <n v="0"/>
    <s v="FREE DELIVERY"/>
    <s v="Medium"/>
    <n v="8"/>
    <n v="820.28399999999999"/>
    <n v="0"/>
    <x v="0"/>
    <n v="-180.2"/>
    <n v="115.99"/>
    <n v="2.5"/>
    <s v="Nunavut"/>
    <x v="0"/>
    <s v="Corporate"/>
    <x v="1"/>
    <x v="3"/>
  </r>
  <r>
    <s v="Aaron Bergman"/>
    <n v="4132"/>
    <d v="2011-05-28T00:00:00"/>
    <d v="2011-05-30T00:00:00"/>
    <s v="May"/>
    <s v="2011"/>
    <n v="2"/>
    <b v="0"/>
    <s v="Not Specified"/>
    <n v="5"/>
    <n v="14.76"/>
    <n v="0.01"/>
    <x v="0"/>
    <n v="1.32"/>
    <n v="2.88"/>
    <n v="0.5"/>
    <s v="Nunavut"/>
    <x v="0"/>
    <s v="Corporate"/>
    <x v="0"/>
    <x v="11"/>
  </r>
  <r>
    <s v="Jim Radford"/>
    <n v="4612"/>
    <d v="2010-09-19T00:00:00"/>
    <d v="2010-09-21T00:00:00"/>
    <s v="September"/>
    <s v="2010"/>
    <n v="2"/>
    <b v="0"/>
    <s v="Medium"/>
    <n v="9"/>
    <n v="89.55"/>
    <n v="0.06"/>
    <x v="0"/>
    <n v="-375.64"/>
    <n v="4.4800000000000004"/>
    <n v="49"/>
    <s v="Nunavut"/>
    <x v="0"/>
    <s v="Corporate"/>
    <x v="0"/>
    <x v="1"/>
  </r>
  <r>
    <s v="Annie Cyprus"/>
    <n v="4676"/>
    <d v="2011-08-31T00:00:00"/>
    <d v="2011-09-01T00:00:00"/>
    <s v="September"/>
    <s v="2011"/>
    <n v="1"/>
    <b v="0"/>
    <s v="High"/>
    <n v="11"/>
    <n v="1210.0515"/>
    <n v="0.04"/>
    <x v="0"/>
    <n v="-104.25"/>
    <n v="125.99"/>
    <n v="7.69"/>
    <s v="Nunavut"/>
    <x v="0"/>
    <s v="Home Office"/>
    <x v="1"/>
    <x v="3"/>
  </r>
  <r>
    <s v="Annie Cyprus"/>
    <n v="4676"/>
    <d v="2011-08-31T00:00:00"/>
    <d v="2011-09-02T00:00:00"/>
    <s v="September"/>
    <s v="2011"/>
    <n v="2"/>
    <b v="0"/>
    <s v="High"/>
    <n v="50"/>
    <n v="187.83"/>
    <n v="0.03"/>
    <x v="0"/>
    <n v="85.96"/>
    <n v="3.75"/>
    <n v="0.5"/>
    <s v="Nunavut"/>
    <x v="0"/>
    <s v="Home Office"/>
    <x v="0"/>
    <x v="11"/>
  </r>
  <r>
    <s v="Annie Cyprus"/>
    <n v="4676"/>
    <d v="2011-08-31T00:00:00"/>
    <d v="2011-09-02T00:00:00"/>
    <s v="September"/>
    <s v="2011"/>
    <n v="2"/>
    <b v="0"/>
    <s v="High"/>
    <n v="3"/>
    <n v="49.59"/>
    <n v="7.0000000000000007E-2"/>
    <x v="2"/>
    <n v="-8.3800000000000008"/>
    <n v="12.28"/>
    <n v="6.47"/>
    <s v="Nunavut"/>
    <x v="0"/>
    <s v="Home Office"/>
    <x v="0"/>
    <x v="5"/>
  </r>
  <r>
    <s v="Annie Cyprus"/>
    <n v="4676"/>
    <d v="2011-08-31T00:00:00"/>
    <d v="2011-09-01T00:00:00"/>
    <s v="September"/>
    <s v="2011"/>
    <n v="1"/>
    <b v="0"/>
    <s v="High"/>
    <n v="30"/>
    <n v="4253.009"/>
    <n v="0.01"/>
    <x v="0"/>
    <n v="1115.69"/>
    <n v="155.99"/>
    <n v="8.99"/>
    <s v="Nunavut"/>
    <x v="0"/>
    <s v="Home Office"/>
    <x v="1"/>
    <x v="3"/>
  </r>
  <r>
    <s v="Annie Cyprus"/>
    <n v="5284"/>
    <d v="2011-07-08T00:00:00"/>
    <d v="2011-07-10T00:00:00"/>
    <s v="July"/>
    <s v="2011"/>
    <n v="2"/>
    <b v="0"/>
    <s v="Not Specified"/>
    <n v="7"/>
    <n v="59.38"/>
    <n v="0.1"/>
    <x v="0"/>
    <n v="-3.05"/>
    <n v="8.69"/>
    <n v="2.99"/>
    <s v="Nunavut"/>
    <x v="0"/>
    <s v="Home Office"/>
    <x v="0"/>
    <x v="2"/>
  </r>
  <r>
    <s v="Clay Rozendal"/>
    <n v="5316"/>
    <d v="2009-01-30T00:00:00"/>
    <d v="2009-02-01T00:00:00"/>
    <s v="February"/>
    <s v="2009"/>
    <n v="2"/>
    <b v="0"/>
    <s v="Critical"/>
    <n v="42"/>
    <n v="1285.3699999999999"/>
    <n v="0.1"/>
    <x v="0"/>
    <n v="514.07000000000005"/>
    <n v="31.78"/>
    <n v="1.99"/>
    <s v="Nunavut"/>
    <x v="0"/>
    <s v="Corporate"/>
    <x v="1"/>
    <x v="7"/>
  </r>
  <r>
    <s v="Don Jones"/>
    <n v="5409"/>
    <d v="2012-01-08T00:00:00"/>
    <d v="2012-01-13T00:00:00"/>
    <s v="January"/>
    <s v="2012"/>
    <n v="5"/>
    <b v="0"/>
    <s v="low"/>
    <n v="11"/>
    <n v="48.91"/>
    <n v="0.01"/>
    <x v="0"/>
    <n v="-7.04"/>
    <n v="3.98"/>
    <n v="2.97"/>
    <s v="Nunavut"/>
    <x v="0"/>
    <s v="Corporate"/>
    <x v="0"/>
    <x v="5"/>
  </r>
  <r>
    <s v="Beth Thompson"/>
    <n v="5506"/>
    <d v="2010-11-07T00:00:00"/>
    <d v="2010-11-08T00:00:00"/>
    <s v="November"/>
    <s v="2010"/>
    <n v="1"/>
    <b v="0"/>
    <s v="Critical"/>
    <n v="22"/>
    <n v="129.62"/>
    <n v="0.05"/>
    <x v="0"/>
    <n v="4.41"/>
    <n v="5.88"/>
    <n v="3.04"/>
    <s v="Nunavut"/>
    <x v="0"/>
    <s v="Corporate"/>
    <x v="0"/>
    <x v="5"/>
  </r>
  <r>
    <s v="Frank Price"/>
    <n v="5569"/>
    <d v="2010-04-29T00:00:00"/>
    <d v="2010-05-01T00:00:00"/>
    <s v="May"/>
    <s v="2010"/>
    <n v="2"/>
    <b v="0"/>
    <s v="Not Specified"/>
    <n v="12"/>
    <n v="118.97"/>
    <n v="0.09"/>
    <x v="0"/>
    <n v="-0.06"/>
    <n v="9.65"/>
    <n v="6.22"/>
    <s v="Nunavut"/>
    <x v="0"/>
    <s v="Corporate"/>
    <x v="2"/>
    <x v="4"/>
  </r>
  <r>
    <s v="Michelle Lonsdale"/>
    <n v="5607"/>
    <d v="2011-12-31T00:00:00"/>
    <d v="2012-01-03T00:00:00"/>
    <s v="January"/>
    <s v="2012"/>
    <n v="3"/>
    <b v="0"/>
    <s v="Not Specified"/>
    <n v="8"/>
    <n v="61.871499999999997"/>
    <n v="0"/>
    <x v="0"/>
    <n v="-50.33"/>
    <n v="7.99"/>
    <n v="5.03"/>
    <s v="Nunavut"/>
    <x v="0"/>
    <s v="Home Office"/>
    <x v="1"/>
    <x v="3"/>
  </r>
  <r>
    <s v="Ann Chong"/>
    <n v="5894"/>
    <d v="2009-08-12T00:00:00"/>
    <d v="2009-08-13T00:00:00"/>
    <s v="August"/>
    <s v="2009"/>
    <n v="1"/>
    <b v="0"/>
    <s v="High"/>
    <n v="7"/>
    <n v="384.33"/>
    <n v="0.1"/>
    <x v="0"/>
    <n v="87.68"/>
    <n v="58.1"/>
    <n v="1.49"/>
    <s v="Nunavut"/>
    <x v="0"/>
    <s v="Corporate"/>
    <x v="0"/>
    <x v="2"/>
  </r>
  <r>
    <s v="Ann Chong"/>
    <n v="5894"/>
    <d v="2009-08-12T00:00:00"/>
    <d v="2009-08-15T00:00:00"/>
    <s v="August"/>
    <s v="2009"/>
    <n v="3"/>
    <b v="0"/>
    <s v="High"/>
    <n v="3"/>
    <n v="239.03"/>
    <n v="0.01"/>
    <x v="0"/>
    <n v="-68.22"/>
    <n v="80.48"/>
    <n v="4.5"/>
    <s v="Nunavut"/>
    <x v="0"/>
    <s v="Corporate"/>
    <x v="0"/>
    <x v="1"/>
  </r>
  <r>
    <s v="Joy Bell"/>
    <n v="5925"/>
    <d v="2011-11-12T00:00:00"/>
    <d v="2011-11-19T00:00:00"/>
    <s v="November"/>
    <s v="2011"/>
    <n v="7"/>
    <b v="0"/>
    <s v="low"/>
    <n v="44"/>
    <n v="3922.42"/>
    <n v="0.08"/>
    <x v="0"/>
    <n v="-354.9"/>
    <n v="92.23"/>
    <n v="39.61"/>
    <s v="Nunavut"/>
    <x v="0"/>
    <s v="Home Office"/>
    <x v="2"/>
    <x v="4"/>
  </r>
  <r>
    <s v="Joy Bell"/>
    <n v="5925"/>
    <d v="2011-11-12T00:00:00"/>
    <d v="2011-11-19T00:00:00"/>
    <s v="November"/>
    <s v="2011"/>
    <n v="7"/>
    <b v="0"/>
    <s v="low"/>
    <n v="25"/>
    <n v="1733.3625"/>
    <n v="7.0000000000000007E-2"/>
    <x v="0"/>
    <n v="-267.01"/>
    <n v="85.99"/>
    <n v="0.99"/>
    <s v="Nunavut"/>
    <x v="0"/>
    <s v="Home Office"/>
    <x v="1"/>
    <x v="3"/>
  </r>
  <r>
    <s v="Skye Norling"/>
    <n v="6016"/>
    <d v="2012-01-20T00:00:00"/>
    <d v="2012-01-20T00:00:00"/>
    <s v="January"/>
    <s v="2012"/>
    <n v="0"/>
    <s v="FREE DELIVERY"/>
    <s v="High"/>
    <n v="19"/>
    <n v="208.28"/>
    <n v="7.0000000000000007E-2"/>
    <x v="0"/>
    <n v="3.63"/>
    <n v="11.48"/>
    <n v="5.43"/>
    <s v="Nunavut"/>
    <x v="0"/>
    <s v="Home Office"/>
    <x v="0"/>
    <x v="5"/>
  </r>
  <r>
    <s v="Barry Weirich"/>
    <n v="6116"/>
    <d v="2009-03-20T00:00:00"/>
    <d v="2009-03-22T00:00:00"/>
    <s v="March"/>
    <s v="2009"/>
    <n v="2"/>
    <b v="0"/>
    <s v="Medium"/>
    <n v="6"/>
    <n v="9620.82"/>
    <n v="0.04"/>
    <x v="0"/>
    <n v="-1759.58"/>
    <n v="1637.53"/>
    <n v="24.49"/>
    <s v="Nunavut"/>
    <x v="0"/>
    <s v="Corporate"/>
    <x v="0"/>
    <x v="15"/>
  </r>
  <r>
    <s v="Grant Carroll"/>
    <n v="6182"/>
    <d v="2012-07-21T00:00:00"/>
    <d v="2012-07-28T00:00:00"/>
    <s v="July"/>
    <s v="2012"/>
    <n v="7"/>
    <b v="0"/>
    <s v="low"/>
    <n v="40"/>
    <n v="255.48"/>
    <n v="0.04"/>
    <x v="0"/>
    <n v="-116.79"/>
    <n v="6.48"/>
    <n v="6.65"/>
    <s v="Nunavut"/>
    <x v="0"/>
    <s v="Corporate"/>
    <x v="0"/>
    <x v="5"/>
  </r>
  <r>
    <s v="Grant Carroll"/>
    <n v="6182"/>
    <d v="2012-07-21T00:00:00"/>
    <d v="2012-07-25T00:00:00"/>
    <s v="July"/>
    <s v="2012"/>
    <n v="4"/>
    <b v="0"/>
    <s v="low"/>
    <n v="18"/>
    <n v="130.32"/>
    <n v="0.04"/>
    <x v="2"/>
    <n v="-67.28"/>
    <n v="6.48"/>
    <n v="7.86"/>
    <s v="Nunavut"/>
    <x v="0"/>
    <s v="Corporate"/>
    <x v="0"/>
    <x v="5"/>
  </r>
  <r>
    <s v="Adrian Hane"/>
    <n v="6535"/>
    <d v="2012-06-12T00:00:00"/>
    <d v="2012-06-15T00:00:00"/>
    <s v="June"/>
    <s v="2012"/>
    <n v="3"/>
    <b v="0"/>
    <s v="Critical"/>
    <n v="11"/>
    <n v="312.36"/>
    <n v="7.0000000000000007E-2"/>
    <x v="2"/>
    <n v="-19.329999999999998"/>
    <n v="28.15"/>
    <n v="8.99"/>
    <s v="Nunavut"/>
    <x v="0"/>
    <s v="Corporate"/>
    <x v="0"/>
    <x v="12"/>
  </r>
  <r>
    <s v="Skye Norling"/>
    <n v="6884"/>
    <d v="2009-01-15T00:00:00"/>
    <d v="2009-01-20T00:00:00"/>
    <s v="January"/>
    <s v="2009"/>
    <n v="5"/>
    <b v="0"/>
    <s v="low"/>
    <n v="41"/>
    <n v="217"/>
    <n v="0.01"/>
    <x v="0"/>
    <n v="-61.21"/>
    <n v="4.9800000000000004"/>
    <n v="4.75"/>
    <s v="Nunavut"/>
    <x v="0"/>
    <s v="Home Office"/>
    <x v="0"/>
    <x v="5"/>
  </r>
  <r>
    <s v="Skye Norling"/>
    <n v="6884"/>
    <d v="2009-01-15T00:00:00"/>
    <d v="2009-01-20T00:00:00"/>
    <s v="January"/>
    <s v="2009"/>
    <n v="5"/>
    <b v="0"/>
    <s v="low"/>
    <n v="47"/>
    <n v="296.13"/>
    <n v="0.04"/>
    <x v="0"/>
    <n v="119.09"/>
    <n v="6.35"/>
    <n v="1.02"/>
    <s v="Nunavut"/>
    <x v="0"/>
    <s v="Home Office"/>
    <x v="0"/>
    <x v="5"/>
  </r>
  <r>
    <s v="Andrew Gjertsen"/>
    <n v="6916"/>
    <d v="2010-06-04T00:00:00"/>
    <d v="2010-06-08T00:00:00"/>
    <s v="June"/>
    <s v="2010"/>
    <n v="4"/>
    <b v="0"/>
    <s v="low"/>
    <n v="40"/>
    <n v="436.17"/>
    <n v="0.08"/>
    <x v="2"/>
    <n v="-141.27000000000001"/>
    <n v="10.9"/>
    <n v="7.46"/>
    <s v="Nunavut"/>
    <x v="0"/>
    <s v="Consumer"/>
    <x v="0"/>
    <x v="0"/>
  </r>
  <r>
    <s v="Ralph Knight"/>
    <n v="6980"/>
    <d v="2010-02-18T00:00:00"/>
    <d v="2010-02-19T00:00:00"/>
    <s v="February"/>
    <s v="2010"/>
    <n v="1"/>
    <b v="0"/>
    <s v="Not Specified"/>
    <n v="18"/>
    <n v="136.29"/>
    <n v="0.05"/>
    <x v="0"/>
    <n v="-77.28"/>
    <n v="7.3"/>
    <n v="7.72"/>
    <s v="Nunavut"/>
    <x v="0"/>
    <s v="Consumer"/>
    <x v="0"/>
    <x v="2"/>
  </r>
  <r>
    <s v="Dorothy Wardle"/>
    <n v="6982"/>
    <d v="2011-11-16T00:00:00"/>
    <d v="2011-11-18T00:00:00"/>
    <s v="November"/>
    <s v="2011"/>
    <n v="2"/>
    <b v="0"/>
    <s v="Not Specified"/>
    <n v="32"/>
    <n v="1311.25"/>
    <n v="0"/>
    <x v="2"/>
    <n v="407.44"/>
    <n v="39.479999999999997"/>
    <n v="1.99"/>
    <s v="Nunavut"/>
    <x v="0"/>
    <s v="Corporate"/>
    <x v="1"/>
    <x v="7"/>
  </r>
  <r>
    <s v="Dorothy Wardle"/>
    <n v="6982"/>
    <d v="2011-11-16T00:00:00"/>
    <d v="2011-11-18T00:00:00"/>
    <s v="November"/>
    <s v="2011"/>
    <n v="2"/>
    <b v="0"/>
    <s v="Not Specified"/>
    <n v="5"/>
    <n v="544.41"/>
    <n v="0.09"/>
    <x v="1"/>
    <n v="-338.27"/>
    <n v="100.98"/>
    <n v="57.38"/>
    <s v="Nunavut"/>
    <x v="0"/>
    <s v="Corporate"/>
    <x v="2"/>
    <x v="9"/>
  </r>
  <r>
    <s v="Dorothy Wardle"/>
    <n v="6982"/>
    <d v="2011-11-16T00:00:00"/>
    <d v="2011-11-18T00:00:00"/>
    <s v="November"/>
    <s v="2011"/>
    <n v="2"/>
    <b v="0"/>
    <s v="Not Specified"/>
    <n v="41"/>
    <n v="844.09"/>
    <n v="0.04"/>
    <x v="0"/>
    <n v="52.56"/>
    <n v="19.98"/>
    <n v="10.49"/>
    <s v="Nunavut"/>
    <x v="0"/>
    <s v="Corporate"/>
    <x v="2"/>
    <x v="4"/>
  </r>
  <r>
    <s v="Grant Carroll"/>
    <n v="7110"/>
    <d v="2011-08-07T00:00:00"/>
    <d v="2011-08-11T00:00:00"/>
    <s v="August"/>
    <s v="2011"/>
    <n v="4"/>
    <b v="0"/>
    <s v="low"/>
    <n v="22"/>
    <n v="6396.2"/>
    <n v="0.02"/>
    <x v="0"/>
    <n v="1902.24"/>
    <n v="276.2"/>
    <n v="24.49"/>
    <s v="Nunavut"/>
    <x v="0"/>
    <s v="Corporate"/>
    <x v="2"/>
    <x v="14"/>
  </r>
  <r>
    <s v="Barry Weirich"/>
    <n v="7430"/>
    <d v="2010-06-08T00:00:00"/>
    <d v="2010-06-09T00:00:00"/>
    <s v="June"/>
    <s v="2010"/>
    <n v="1"/>
    <b v="0"/>
    <s v="Medium"/>
    <n v="50"/>
    <n v="751.77"/>
    <n v="0.05"/>
    <x v="0"/>
    <n v="353.2"/>
    <n v="15.67"/>
    <n v="1.39"/>
    <s v="Nunavut"/>
    <x v="0"/>
    <s v="Corporate"/>
    <x v="0"/>
    <x v="8"/>
  </r>
  <r>
    <s v="Beth Paige"/>
    <n v="7906"/>
    <d v="2009-10-17T00:00:00"/>
    <d v="2009-10-17T00:00:00"/>
    <s v="October"/>
    <s v="2009"/>
    <n v="0"/>
    <s v="FREE DELIVERY"/>
    <s v="Medium"/>
    <n v="37"/>
    <n v="1003.06"/>
    <n v="0.03"/>
    <x v="0"/>
    <n v="271.77999999999997"/>
    <n v="25.98"/>
    <n v="5.37"/>
    <s v="Nunavut"/>
    <x v="0"/>
    <s v="Consumer"/>
    <x v="0"/>
    <x v="1"/>
  </r>
  <r>
    <s v="Sylvia Foulston"/>
    <n v="8391"/>
    <d v="2011-08-28T00:00:00"/>
    <d v="2011-08-29T00:00:00"/>
    <s v="August"/>
    <s v="2011"/>
    <n v="1"/>
    <b v="0"/>
    <s v="High"/>
    <n v="4"/>
    <n v="1266.72"/>
    <n v="0.04"/>
    <x v="1"/>
    <n v="-268.36"/>
    <n v="300.98"/>
    <n v="64.73"/>
    <s v="Nunavut"/>
    <x v="0"/>
    <s v="Corporate"/>
    <x v="2"/>
    <x v="14"/>
  </r>
  <r>
    <s v="Nicole Hansen"/>
    <n v="8419"/>
    <d v="2011-09-29T00:00:00"/>
    <d v="2011-10-01T00:00:00"/>
    <s v="October"/>
    <s v="2011"/>
    <n v="2"/>
    <b v="0"/>
    <s v="Critical"/>
    <n v="19"/>
    <n v="368.04"/>
    <n v="7.0000000000000007E-2"/>
    <x v="2"/>
    <n v="70.39"/>
    <n v="19.98"/>
    <n v="5.97"/>
    <s v="Nunavut"/>
    <x v="0"/>
    <s v="Small Business"/>
    <x v="0"/>
    <x v="5"/>
  </r>
  <r>
    <s v="Nicole Hansen"/>
    <n v="8419"/>
    <d v="2011-09-29T00:00:00"/>
    <d v="2011-09-30T00:00:00"/>
    <s v="September"/>
    <s v="2011"/>
    <n v="1"/>
    <b v="0"/>
    <s v="Critical"/>
    <n v="24"/>
    <n v="152.6"/>
    <n v="0.1"/>
    <x v="0"/>
    <n v="-86.62"/>
    <n v="6.48"/>
    <n v="7.03"/>
    <s v="Nunavut"/>
    <x v="0"/>
    <s v="Small Business"/>
    <x v="0"/>
    <x v="5"/>
  </r>
  <r>
    <s v="Nicole Hansen"/>
    <n v="8833"/>
    <d v="2012-05-04T00:00:00"/>
    <d v="2012-05-08T00:00:00"/>
    <s v="May"/>
    <s v="2012"/>
    <n v="4"/>
    <b v="0"/>
    <s v="low"/>
    <n v="40"/>
    <n v="3338.98"/>
    <n v="0"/>
    <x v="0"/>
    <n v="-846.73"/>
    <n v="80.98"/>
    <n v="35"/>
    <s v="Nunavut"/>
    <x v="0"/>
    <s v="Small Business"/>
    <x v="0"/>
    <x v="0"/>
  </r>
  <r>
    <s v="Beth Paige"/>
    <n v="8995"/>
    <d v="2011-05-17T00:00:00"/>
    <d v="2011-05-18T00:00:00"/>
    <s v="May"/>
    <s v="2011"/>
    <n v="1"/>
    <b v="0"/>
    <s v="High"/>
    <n v="5"/>
    <n v="24.16"/>
    <n v="0.08"/>
    <x v="2"/>
    <n v="8.0500000000000007"/>
    <n v="1.88"/>
    <n v="1.49"/>
    <s v="Nunavut"/>
    <x v="0"/>
    <s v="Consumer"/>
    <x v="0"/>
    <x v="2"/>
  </r>
  <r>
    <s v="Beth Paige"/>
    <n v="8995"/>
    <d v="2011-05-17T00:00:00"/>
    <d v="2011-05-18T00:00:00"/>
    <s v="May"/>
    <s v="2011"/>
    <n v="1"/>
    <b v="0"/>
    <s v="High"/>
    <n v="41"/>
    <n v="270.83999999999997"/>
    <n v="0.1"/>
    <x v="2"/>
    <n v="-78.02"/>
    <n v="6.48"/>
    <n v="5.86"/>
    <s v="Northwest Territories"/>
    <x v="1"/>
    <s v="Consumer"/>
    <x v="0"/>
    <x v="5"/>
  </r>
  <r>
    <s v="Beth Paige"/>
    <n v="8995"/>
    <d v="2011-05-17T00:00:00"/>
    <d v="2011-05-18T00:00:00"/>
    <s v="May"/>
    <s v="2011"/>
    <n v="1"/>
    <b v="0"/>
    <s v="High"/>
    <n v="35"/>
    <n v="3389.93"/>
    <n v="0.08"/>
    <x v="2"/>
    <n v="737.94"/>
    <n v="102.3"/>
    <n v="21.26"/>
    <s v="Northwest Territories"/>
    <x v="1"/>
    <s v="Consumer"/>
    <x v="2"/>
    <x v="4"/>
  </r>
  <r>
    <s v="Beth Paige"/>
    <n v="8995"/>
    <d v="2011-05-17T00:00:00"/>
    <d v="2011-05-18T00:00:00"/>
    <s v="May"/>
    <s v="2011"/>
    <n v="1"/>
    <b v="0"/>
    <s v="High"/>
    <n v="42"/>
    <n v="266.36"/>
    <n v="7.0000000000000007E-2"/>
    <x v="0"/>
    <n v="-191.28"/>
    <n v="6.48"/>
    <n v="8.19"/>
    <s v="Northwest Territories"/>
    <x v="1"/>
    <s v="Consumer"/>
    <x v="0"/>
    <x v="5"/>
  </r>
  <r>
    <s v="Beth Paige"/>
    <n v="8995"/>
    <d v="2011-05-17T00:00:00"/>
    <d v="2011-05-19T00:00:00"/>
    <s v="May"/>
    <s v="2011"/>
    <n v="2"/>
    <b v="0"/>
    <s v="High"/>
    <n v="46"/>
    <n v="89.41"/>
    <n v="0.01"/>
    <x v="0"/>
    <n v="-21.49"/>
    <n v="1.89"/>
    <n v="0.76"/>
    <s v="Northwest Territories"/>
    <x v="1"/>
    <s v="Consumer"/>
    <x v="0"/>
    <x v="6"/>
  </r>
  <r>
    <s v="Sylvia Foulston"/>
    <n v="9126"/>
    <d v="2009-11-17T00:00:00"/>
    <d v="2009-11-18T00:00:00"/>
    <s v="November"/>
    <s v="2009"/>
    <n v="1"/>
    <b v="0"/>
    <s v="Medium"/>
    <n v="47"/>
    <n v="2799.7"/>
    <n v="0.04"/>
    <x v="0"/>
    <n v="884.08"/>
    <n v="62.05"/>
    <n v="3.99"/>
    <s v="Northwest Territories"/>
    <x v="1"/>
    <s v="Corporate"/>
    <x v="0"/>
    <x v="1"/>
  </r>
  <r>
    <s v="Bryan Davis"/>
    <n v="9127"/>
    <d v="2011-10-10T00:00:00"/>
    <d v="2011-10-12T00:00:00"/>
    <s v="October"/>
    <s v="2011"/>
    <n v="2"/>
    <b v="0"/>
    <s v="Not Specified"/>
    <n v="7"/>
    <n v="2039.56"/>
    <n v="0.04"/>
    <x v="2"/>
    <n v="-329.49"/>
    <n v="279.48"/>
    <n v="35"/>
    <s v="Northwest Territories"/>
    <x v="1"/>
    <s v="Corporate"/>
    <x v="0"/>
    <x v="0"/>
  </r>
  <r>
    <s v="Joy Bell"/>
    <n v="9509"/>
    <d v="2012-10-07T00:00:00"/>
    <d v="2012-10-08T00:00:00"/>
    <s v="October"/>
    <s v="2012"/>
    <n v="1"/>
    <b v="0"/>
    <s v="Not Specified"/>
    <n v="36"/>
    <n v="12175.82"/>
    <n v="0.02"/>
    <x v="1"/>
    <n v="2825.15"/>
    <n v="320.98"/>
    <n v="58.95"/>
    <s v="Northwest Territories"/>
    <x v="1"/>
    <s v="Home Office"/>
    <x v="2"/>
    <x v="14"/>
  </r>
  <r>
    <s v="Joy Bell"/>
    <n v="9509"/>
    <d v="2012-10-07T00:00:00"/>
    <d v="2012-10-08T00:00:00"/>
    <s v="October"/>
    <s v="2012"/>
    <n v="1"/>
    <b v="0"/>
    <s v="Not Specified"/>
    <n v="5"/>
    <n v="101.21"/>
    <n v="0.1"/>
    <x v="2"/>
    <n v="2.13"/>
    <n v="18.97"/>
    <n v="5.21"/>
    <s v="Northwest Territories"/>
    <x v="1"/>
    <s v="Home Office"/>
    <x v="0"/>
    <x v="5"/>
  </r>
  <r>
    <s v="Joy Bell"/>
    <n v="9509"/>
    <d v="2012-10-07T00:00:00"/>
    <d v="2012-10-07T00:00:00"/>
    <s v="October"/>
    <s v="2012"/>
    <n v="0"/>
    <s v="FREE DELIVERY"/>
    <s v="Not Specified"/>
    <n v="32"/>
    <n v="1585.64"/>
    <n v="0.02"/>
    <x v="0"/>
    <n v="707.15"/>
    <n v="48.91"/>
    <n v="5.81"/>
    <s v="Northwest Territories"/>
    <x v="1"/>
    <s v="Home Office"/>
    <x v="0"/>
    <x v="5"/>
  </r>
  <r>
    <s v="Alan Barnes"/>
    <n v="9763"/>
    <d v="2011-08-13T00:00:00"/>
    <d v="2011-08-16T00:00:00"/>
    <s v="August"/>
    <s v="2011"/>
    <n v="3"/>
    <b v="0"/>
    <s v="Medium"/>
    <n v="44"/>
    <n v="176.26"/>
    <n v="7.0000000000000007E-2"/>
    <x v="0"/>
    <n v="75.13"/>
    <n v="4.13"/>
    <n v="0.5"/>
    <s v="Northwest Territories"/>
    <x v="1"/>
    <s v="Corporate"/>
    <x v="0"/>
    <x v="11"/>
  </r>
  <r>
    <s v="Grant Carroll"/>
    <n v="9927"/>
    <d v="2011-08-16T00:00:00"/>
    <d v="2011-08-17T00:00:00"/>
    <s v="August"/>
    <s v="2011"/>
    <n v="1"/>
    <b v="0"/>
    <s v="High"/>
    <n v="32"/>
    <n v="4655.07"/>
    <n v="0"/>
    <x v="1"/>
    <n v="-270.63"/>
    <n v="140.97999999999999"/>
    <n v="53.48"/>
    <s v="Northwest Territories"/>
    <x v="1"/>
    <s v="Corporate"/>
    <x v="2"/>
    <x v="9"/>
  </r>
  <r>
    <s v="Grant Carroll"/>
    <n v="9927"/>
    <d v="2011-08-16T00:00:00"/>
    <d v="2011-08-17T00:00:00"/>
    <s v="August"/>
    <s v="2011"/>
    <n v="1"/>
    <b v="0"/>
    <s v="High"/>
    <n v="44"/>
    <n v="10087.6"/>
    <n v="0.01"/>
    <x v="0"/>
    <n v="3387.35"/>
    <n v="218.08"/>
    <n v="18.059999999999999"/>
    <s v="Northwest Territories"/>
    <x v="1"/>
    <s v="Corporate"/>
    <x v="2"/>
    <x v="14"/>
  </r>
  <r>
    <s v="Grant Carroll"/>
    <n v="9927"/>
    <d v="2011-08-16T00:00:00"/>
    <d v="2011-08-17T00:00:00"/>
    <s v="August"/>
    <s v="2011"/>
    <n v="1"/>
    <b v="0"/>
    <s v="High"/>
    <n v="34"/>
    <n v="1608.08"/>
    <n v="0.09"/>
    <x v="2"/>
    <n v="-82.16"/>
    <n v="50.98"/>
    <n v="6.5"/>
    <s v="Northwest Territories"/>
    <x v="1"/>
    <s v="Corporate"/>
    <x v="1"/>
    <x v="7"/>
  </r>
  <r>
    <s v="Delfina Latchford"/>
    <n v="10022"/>
    <d v="2009-03-04T00:00:00"/>
    <d v="2009-03-04T00:00:00"/>
    <s v="March"/>
    <s v="2009"/>
    <n v="0"/>
    <s v="FREE DELIVERY"/>
    <s v="low"/>
    <n v="1"/>
    <n v="12.18"/>
    <n v="0.06"/>
    <x v="0"/>
    <n v="-3.88"/>
    <n v="10.14"/>
    <n v="2.27"/>
    <s v="Northwest Territories"/>
    <x v="1"/>
    <s v="Small Business"/>
    <x v="0"/>
    <x v="5"/>
  </r>
  <r>
    <s v="Don Jones"/>
    <n v="10437"/>
    <d v="2009-08-18T00:00:00"/>
    <d v="2009-08-20T00:00:00"/>
    <s v="August"/>
    <s v="2009"/>
    <n v="2"/>
    <b v="0"/>
    <s v="Critical"/>
    <n v="50"/>
    <n v="820.52"/>
    <n v="0.01"/>
    <x v="0"/>
    <n v="-191.22"/>
    <n v="15.99"/>
    <n v="13.18"/>
    <s v="Northwest Territories"/>
    <x v="1"/>
    <s v="Corporate"/>
    <x v="0"/>
    <x v="2"/>
  </r>
  <r>
    <s v="Doug Bickford"/>
    <n v="10499"/>
    <d v="2010-11-16T00:00:00"/>
    <d v="2010-11-17T00:00:00"/>
    <s v="November"/>
    <s v="2010"/>
    <n v="1"/>
    <b v="0"/>
    <s v="Not Specified"/>
    <n v="29"/>
    <n v="6250.9359999999997"/>
    <n v="0.01"/>
    <x v="1"/>
    <n v="31.21"/>
    <n v="262.11"/>
    <n v="62.74"/>
    <s v="Northwest Territories"/>
    <x v="1"/>
    <s v="Corporate"/>
    <x v="2"/>
    <x v="10"/>
  </r>
  <r>
    <s v="Doug Bickford"/>
    <n v="10535"/>
    <d v="2011-05-27T00:00:00"/>
    <d v="2011-05-29T00:00:00"/>
    <s v="May"/>
    <s v="2011"/>
    <n v="2"/>
    <b v="0"/>
    <s v="low"/>
    <n v="25"/>
    <n v="854.88"/>
    <n v="0.09"/>
    <x v="0"/>
    <n v="-44.14"/>
    <n v="33.979999999999997"/>
    <n v="19.989999999999998"/>
    <s v="Northwest Territories"/>
    <x v="1"/>
    <s v="Corporate"/>
    <x v="2"/>
    <x v="4"/>
  </r>
  <r>
    <s v="Doug Bickford"/>
    <n v="10535"/>
    <d v="2011-05-27T00:00:00"/>
    <d v="2011-06-03T00:00:00"/>
    <s v="June"/>
    <s v="2011"/>
    <n v="7"/>
    <b v="0"/>
    <s v="low"/>
    <n v="46"/>
    <n v="80.27"/>
    <n v="0.09"/>
    <x v="0"/>
    <n v="-0.79"/>
    <n v="1.76"/>
    <n v="0.7"/>
    <s v="Northwest Territories"/>
    <x v="1"/>
    <s v="Corporate"/>
    <x v="0"/>
    <x v="12"/>
  </r>
  <r>
    <s v="Jamie Kunitz"/>
    <n v="10789"/>
    <d v="2010-08-23T00:00:00"/>
    <d v="2010-08-24T00:00:00"/>
    <s v="August"/>
    <s v="2010"/>
    <n v="1"/>
    <b v="0"/>
    <s v="Not Specified"/>
    <n v="15"/>
    <n v="308.54000000000002"/>
    <n v="0"/>
    <x v="2"/>
    <n v="76.42"/>
    <n v="19.84"/>
    <n v="4.0999999999999996"/>
    <s v="Northwest Territories"/>
    <x v="1"/>
    <s v="Corporate"/>
    <x v="0"/>
    <x v="12"/>
  </r>
  <r>
    <s v="Anthony Johnson"/>
    <n v="10791"/>
    <d v="2011-08-19T00:00:00"/>
    <d v="2011-08-21T00:00:00"/>
    <s v="August"/>
    <s v="2011"/>
    <n v="2"/>
    <b v="0"/>
    <s v="Not Specified"/>
    <n v="20"/>
    <n v="400.57"/>
    <n v="0.05"/>
    <x v="0"/>
    <n v="93.36"/>
    <n v="19.98"/>
    <n v="5.77"/>
    <s v="Northwest Territories"/>
    <x v="1"/>
    <s v="Small Business"/>
    <x v="0"/>
    <x v="5"/>
  </r>
  <r>
    <s v="Ralph Knight"/>
    <n v="10945"/>
    <d v="2012-01-03T00:00:00"/>
    <d v="2012-01-05T00:00:00"/>
    <s v="January"/>
    <s v="2012"/>
    <n v="2"/>
    <b v="0"/>
    <s v="Medium"/>
    <n v="14"/>
    <n v="1170.0250000000001"/>
    <n v="0.04"/>
    <x v="0"/>
    <n v="4.22"/>
    <n v="95.99"/>
    <n v="8.99"/>
    <s v="Northwest Territories"/>
    <x v="1"/>
    <s v="Consumer"/>
    <x v="1"/>
    <x v="3"/>
  </r>
  <r>
    <s v="Allen Rosenblatt"/>
    <n v="11137"/>
    <d v="2012-11-29T00:00:00"/>
    <d v="2012-11-30T00:00:00"/>
    <s v="November"/>
    <s v="2012"/>
    <n v="1"/>
    <b v="0"/>
    <s v="High"/>
    <n v="48"/>
    <n v="5188.8599999999997"/>
    <n v="0.1"/>
    <x v="0"/>
    <n v="395.12"/>
    <n v="111.03"/>
    <n v="8.64"/>
    <s v="Northwest Territories"/>
    <x v="1"/>
    <s v="Small Business"/>
    <x v="0"/>
    <x v="0"/>
  </r>
  <r>
    <s v="Barry Weirich"/>
    <n v="11202"/>
    <d v="2012-03-17T00:00:00"/>
    <d v="2012-03-18T00:00:00"/>
    <s v="March"/>
    <s v="2012"/>
    <n v="1"/>
    <b v="0"/>
    <s v="Medium"/>
    <n v="8"/>
    <n v="339.81"/>
    <n v="0.05"/>
    <x v="0"/>
    <n v="79.59"/>
    <n v="43.41"/>
    <n v="2.99"/>
    <s v="Northwest Territories"/>
    <x v="1"/>
    <s v="Corporate"/>
    <x v="0"/>
    <x v="2"/>
  </r>
  <r>
    <s v="Doug Bickford"/>
    <n v="11456"/>
    <d v="2010-04-12T00:00:00"/>
    <d v="2010-04-19T00:00:00"/>
    <s v="April"/>
    <s v="2010"/>
    <n v="7"/>
    <b v="0"/>
    <s v="low"/>
    <n v="15"/>
    <n v="1519.9"/>
    <n v="0.09"/>
    <x v="0"/>
    <n v="399.37"/>
    <n v="105.34"/>
    <n v="24.49"/>
    <s v="Northwest Territories"/>
    <x v="1"/>
    <s v="Corporate"/>
    <x v="2"/>
    <x v="4"/>
  </r>
  <r>
    <s v="Carl Jackson"/>
    <n v="11460"/>
    <d v="2010-08-24T00:00:00"/>
    <d v="2010-08-26T00:00:00"/>
    <s v="August"/>
    <s v="2010"/>
    <n v="2"/>
    <b v="0"/>
    <s v="High"/>
    <n v="30"/>
    <n v="102.24"/>
    <n v="0.09"/>
    <x v="0"/>
    <n v="37.79"/>
    <n v="3.69"/>
    <n v="0.5"/>
    <s v="Northwest Territories"/>
    <x v="1"/>
    <s v="Home Office"/>
    <x v="0"/>
    <x v="11"/>
  </r>
  <r>
    <s v="Brendan Dodson"/>
    <n v="11495"/>
    <d v="2011-07-04T00:00:00"/>
    <d v="2011-07-05T00:00:00"/>
    <s v="July"/>
    <s v="2011"/>
    <n v="1"/>
    <b v="0"/>
    <s v="High"/>
    <n v="6"/>
    <n v="965.69"/>
    <n v="0"/>
    <x v="1"/>
    <n v="-144.19999999999999"/>
    <n v="146.34"/>
    <n v="43.75"/>
    <s v="Northwest Territories"/>
    <x v="1"/>
    <s v="Corporate"/>
    <x v="2"/>
    <x v="10"/>
  </r>
  <r>
    <s v="Edward Hooks"/>
    <n v="11911"/>
    <d v="2010-11-10T00:00:00"/>
    <d v="2010-11-12T00:00:00"/>
    <s v="November"/>
    <s v="2010"/>
    <n v="2"/>
    <b v="0"/>
    <s v="Critical"/>
    <n v="25"/>
    <n v="397.84"/>
    <n v="0"/>
    <x v="0"/>
    <n v="-14.75"/>
    <n v="15.22"/>
    <n v="9.73"/>
    <s v="Northwest Territories"/>
    <x v="1"/>
    <s v="Consumer"/>
    <x v="0"/>
    <x v="2"/>
  </r>
  <r>
    <s v="Jamie Kunitz"/>
    <n v="11941"/>
    <d v="2010-06-24T00:00:00"/>
    <d v="2010-06-25T00:00:00"/>
    <s v="June"/>
    <s v="2010"/>
    <n v="1"/>
    <b v="0"/>
    <s v="Critical"/>
    <n v="4"/>
    <n v="73.069999999999993"/>
    <n v="0.08"/>
    <x v="0"/>
    <n v="-41.01"/>
    <n v="15.7"/>
    <n v="11.25"/>
    <s v="Northwest Territories"/>
    <x v="1"/>
    <s v="Corporate"/>
    <x v="0"/>
    <x v="0"/>
  </r>
  <r>
    <s v="Jamie Kunitz"/>
    <n v="11941"/>
    <d v="2010-06-24T00:00:00"/>
    <d v="2010-06-25T00:00:00"/>
    <s v="June"/>
    <s v="2010"/>
    <n v="1"/>
    <b v="0"/>
    <s v="Critical"/>
    <n v="26"/>
    <n v="4679.1000000000004"/>
    <n v="0.05"/>
    <x v="1"/>
    <n v="111.52"/>
    <n v="179.29"/>
    <n v="29.21"/>
    <s v="Northwest Territories"/>
    <x v="1"/>
    <s v="Corporate"/>
    <x v="2"/>
    <x v="10"/>
  </r>
  <r>
    <s v="Michelle Lonsdale"/>
    <n v="12096"/>
    <d v="2012-09-19T00:00:00"/>
    <d v="2012-09-19T00:00:00"/>
    <s v="September"/>
    <s v="2012"/>
    <n v="0"/>
    <s v="FREE DELIVERY"/>
    <s v="Medium"/>
    <n v="46"/>
    <n v="8009.5924999999997"/>
    <n v="0.02"/>
    <x v="0"/>
    <n v="2332.4"/>
    <n v="200.99"/>
    <n v="8.08"/>
    <s v="Northwest Territories"/>
    <x v="1"/>
    <s v="Home Office"/>
    <x v="1"/>
    <x v="3"/>
  </r>
  <r>
    <s v="Michelle Lonsdale"/>
    <n v="12096"/>
    <d v="2012-09-19T00:00:00"/>
    <d v="2012-09-21T00:00:00"/>
    <s v="September"/>
    <s v="2012"/>
    <n v="2"/>
    <b v="0"/>
    <s v="Medium"/>
    <n v="23"/>
    <n v="4689.66"/>
    <n v="0.01"/>
    <x v="0"/>
    <n v="2176.19"/>
    <n v="194.3"/>
    <n v="11.54"/>
    <s v="Northwest Territories"/>
    <x v="1"/>
    <s v="Home Office"/>
    <x v="2"/>
    <x v="4"/>
  </r>
  <r>
    <s v="Brendan Dodson"/>
    <n v="12289"/>
    <d v="2011-12-24T00:00:00"/>
    <d v="2011-12-28T00:00:00"/>
    <s v="December"/>
    <s v="2011"/>
    <n v="4"/>
    <b v="0"/>
    <s v="low"/>
    <n v="25"/>
    <n v="3019.41"/>
    <n v="0.04"/>
    <x v="0"/>
    <n v="1269.05"/>
    <n v="120.97"/>
    <n v="7.11"/>
    <s v="Northwest Territories"/>
    <x v="1"/>
    <s v="Corporate"/>
    <x v="1"/>
    <x v="16"/>
  </r>
  <r>
    <s v="Hunter Glantz"/>
    <n v="12352"/>
    <d v="2012-03-23T00:00:00"/>
    <d v="2012-03-24T00:00:00"/>
    <s v="March"/>
    <s v="2012"/>
    <n v="1"/>
    <b v="0"/>
    <s v="Medium"/>
    <n v="5"/>
    <n v="36.86"/>
    <n v="7.0000000000000007E-2"/>
    <x v="0"/>
    <n v="-32.82"/>
    <n v="5.81"/>
    <n v="8.49"/>
    <s v="Northwest Territories"/>
    <x v="1"/>
    <s v="Corporate"/>
    <x v="0"/>
    <x v="2"/>
  </r>
  <r>
    <s v="Sylvia Foulston"/>
    <n v="12419"/>
    <d v="2011-10-15T00:00:00"/>
    <d v="2011-10-17T00:00:00"/>
    <s v="October"/>
    <s v="2011"/>
    <n v="2"/>
    <b v="0"/>
    <s v="Critical"/>
    <n v="12"/>
    <n v="22079.47"/>
    <n v="0.06"/>
    <x v="0"/>
    <n v="5322.14"/>
    <n v="1938.02"/>
    <n v="13.99"/>
    <s v="Northwest Territories"/>
    <x v="1"/>
    <s v="Corporate"/>
    <x v="1"/>
    <x v="16"/>
  </r>
  <r>
    <s v="Eugene Barchas"/>
    <n v="12485"/>
    <d v="2010-08-07T00:00:00"/>
    <d v="2010-08-08T00:00:00"/>
    <s v="August"/>
    <s v="2010"/>
    <n v="1"/>
    <b v="0"/>
    <s v="Critical"/>
    <n v="24"/>
    <n v="5407.31"/>
    <n v="0.04"/>
    <x v="1"/>
    <n v="1068.48"/>
    <n v="226.67"/>
    <n v="28.16"/>
    <s v="Northwest Territories"/>
    <x v="1"/>
    <s v="Home Office"/>
    <x v="2"/>
    <x v="14"/>
  </r>
  <r>
    <s v="Jim Radford"/>
    <n v="12544"/>
    <d v="2009-03-03T00:00:00"/>
    <d v="2009-03-10T00:00:00"/>
    <s v="March"/>
    <s v="2009"/>
    <n v="7"/>
    <b v="0"/>
    <s v="low"/>
    <n v="34"/>
    <n v="74.3"/>
    <n v="0.08"/>
    <x v="0"/>
    <n v="-129.01"/>
    <n v="2.08"/>
    <n v="5.33"/>
    <s v="Northwest Territories"/>
    <x v="1"/>
    <s v="Corporate"/>
    <x v="2"/>
    <x v="4"/>
  </r>
  <r>
    <s v="Carlos Soltero"/>
    <n v="12704"/>
    <d v="2010-02-09T00:00:00"/>
    <d v="2010-02-09T00:00:00"/>
    <s v="February"/>
    <s v="2010"/>
    <n v="0"/>
    <s v="FREE DELIVERY"/>
    <s v="low"/>
    <n v="44"/>
    <n v="21506.77"/>
    <n v="0.06"/>
    <x v="0"/>
    <n v="1260.51"/>
    <n v="499.99"/>
    <n v="24.49"/>
    <s v="Northwest Territories"/>
    <x v="1"/>
    <s v="Small Business"/>
    <x v="1"/>
    <x v="13"/>
  </r>
  <r>
    <s v="Carlos Soltero"/>
    <n v="12704"/>
    <d v="2010-02-09T00:00:00"/>
    <d v="2010-02-11T00:00:00"/>
    <s v="February"/>
    <s v="2010"/>
    <n v="2"/>
    <b v="0"/>
    <s v="low"/>
    <n v="28"/>
    <n v="669.02"/>
    <n v="0.02"/>
    <x v="1"/>
    <n v="-1274.02"/>
    <n v="20.98"/>
    <n v="53.03"/>
    <s v="Northwest Territories"/>
    <x v="1"/>
    <s v="Small Business"/>
    <x v="0"/>
    <x v="0"/>
  </r>
  <r>
    <s v="Carlos Soltero"/>
    <n v="12771"/>
    <d v="2009-01-17T00:00:00"/>
    <d v="2009-01-17T00:00:00"/>
    <s v="January"/>
    <s v="2009"/>
    <n v="0"/>
    <s v="FREE DELIVERY"/>
    <s v="Critical"/>
    <n v="40"/>
    <n v="1143.49"/>
    <n v="0.08"/>
    <x v="0"/>
    <n v="-193.44"/>
    <n v="30.53"/>
    <n v="19.989999999999998"/>
    <s v="Northwest Territories"/>
    <x v="1"/>
    <s v="Small Business"/>
    <x v="0"/>
    <x v="11"/>
  </r>
  <r>
    <s v="Carlos Soltero"/>
    <n v="12771"/>
    <d v="2009-01-17T00:00:00"/>
    <d v="2009-01-19T00:00:00"/>
    <s v="January"/>
    <s v="2009"/>
    <n v="2"/>
    <b v="0"/>
    <s v="Critical"/>
    <n v="46"/>
    <n v="78.08"/>
    <n v="0.01"/>
    <x v="0"/>
    <n v="-43.1"/>
    <n v="1.68"/>
    <n v="1.57"/>
    <s v="Northwest Territories"/>
    <x v="1"/>
    <s v="Small Business"/>
    <x v="0"/>
    <x v="12"/>
  </r>
  <r>
    <s v="Jim Radford"/>
    <n v="12929"/>
    <d v="2010-08-30T00:00:00"/>
    <d v="2010-08-31T00:00:00"/>
    <s v="August"/>
    <s v="2010"/>
    <n v="1"/>
    <b v="0"/>
    <s v="Critical"/>
    <n v="19"/>
    <n v="5297.47"/>
    <n v="0.02"/>
    <x v="1"/>
    <n v="-158.93"/>
    <n v="270.98"/>
    <n v="50"/>
    <s v="Northwest Territories"/>
    <x v="1"/>
    <s v="Corporate"/>
    <x v="2"/>
    <x v="14"/>
  </r>
  <r>
    <s v="Jim Radford"/>
    <n v="12929"/>
    <d v="2010-08-30T00:00:00"/>
    <d v="2010-08-31T00:00:00"/>
    <s v="August"/>
    <s v="2010"/>
    <n v="1"/>
    <b v="0"/>
    <s v="Critical"/>
    <n v="20"/>
    <n v="95.3"/>
    <n v="0"/>
    <x v="0"/>
    <n v="29.68"/>
    <n v="4.4800000000000004"/>
    <n v="1.22"/>
    <s v="Northwest Territories"/>
    <x v="1"/>
    <s v="Corporate"/>
    <x v="0"/>
    <x v="5"/>
  </r>
  <r>
    <s v="Grant Carroll"/>
    <n v="13280"/>
    <d v="2009-09-11T00:00:00"/>
    <d v="2009-09-12T00:00:00"/>
    <s v="September"/>
    <s v="2009"/>
    <n v="1"/>
    <b v="0"/>
    <s v="High"/>
    <n v="40"/>
    <n v="460.68"/>
    <n v="0.01"/>
    <x v="0"/>
    <n v="-116.76"/>
    <n v="10.9"/>
    <n v="7.46"/>
    <s v="Northwest Territories"/>
    <x v="1"/>
    <s v="Small Business"/>
    <x v="0"/>
    <x v="0"/>
  </r>
  <r>
    <s v="Grant Carroll"/>
    <n v="13280"/>
    <d v="2009-09-11T00:00:00"/>
    <d v="2009-09-12T00:00:00"/>
    <s v="September"/>
    <s v="2009"/>
    <n v="1"/>
    <b v="0"/>
    <s v="High"/>
    <n v="49"/>
    <n v="318.75850000000003"/>
    <n v="0.1"/>
    <x v="0"/>
    <n v="-160.94999999999999"/>
    <n v="7.99"/>
    <n v="5.03"/>
    <s v="Northwest Territories"/>
    <x v="1"/>
    <s v="Small Business"/>
    <x v="1"/>
    <x v="3"/>
  </r>
  <r>
    <s v="Skye Norling"/>
    <n v="13313"/>
    <d v="2009-07-16T00:00:00"/>
    <d v="2009-07-17T00:00:00"/>
    <s v="July"/>
    <s v="2009"/>
    <n v="1"/>
    <b v="0"/>
    <s v="Not Specified"/>
    <n v="47"/>
    <n v="1020.61"/>
    <n v="0.04"/>
    <x v="0"/>
    <n v="-209.61"/>
    <n v="21.66"/>
    <n v="13.99"/>
    <s v="Northwest Territories"/>
    <x v="1"/>
    <s v="Home Office"/>
    <x v="0"/>
    <x v="1"/>
  </r>
  <r>
    <s v="Doug Bickford"/>
    <n v="13346"/>
    <d v="2012-11-15T00:00:00"/>
    <d v="2012-11-20T00:00:00"/>
    <s v="November"/>
    <s v="2012"/>
    <n v="5"/>
    <b v="0"/>
    <s v="low"/>
    <n v="44"/>
    <n v="268.33999999999997"/>
    <n v="0.09"/>
    <x v="0"/>
    <n v="-240.83"/>
    <n v="6.48"/>
    <n v="8.8800000000000008"/>
    <s v="Northwest Territories"/>
    <x v="1"/>
    <s v="Corporate"/>
    <x v="0"/>
    <x v="5"/>
  </r>
  <r>
    <s v="Grant Carroll"/>
    <n v="13702"/>
    <d v="2011-09-10T00:00:00"/>
    <d v="2011-09-14T00:00:00"/>
    <s v="September"/>
    <s v="2011"/>
    <n v="4"/>
    <b v="0"/>
    <s v="low"/>
    <n v="6"/>
    <n v="209"/>
    <n v="0.08"/>
    <x v="0"/>
    <n v="12.32"/>
    <n v="35.44"/>
    <n v="7.5"/>
    <s v="Northwest Territories"/>
    <x v="1"/>
    <s v="Small Business"/>
    <x v="0"/>
    <x v="5"/>
  </r>
  <r>
    <s v="Muhammed MacIntyre"/>
    <n v="13795"/>
    <d v="2011-04-10T00:00:00"/>
    <d v="2011-04-13T00:00:00"/>
    <s v="April"/>
    <s v="2011"/>
    <n v="3"/>
    <b v="0"/>
    <s v="Not Specified"/>
    <n v="30"/>
    <n v="501.32"/>
    <n v="0.04"/>
    <x v="0"/>
    <n v="-119.08"/>
    <n v="15.99"/>
    <n v="13.18"/>
    <s v="Northwest Territories"/>
    <x v="1"/>
    <s v="Small Business"/>
    <x v="0"/>
    <x v="2"/>
  </r>
  <r>
    <s v="Muhammed MacIntyre"/>
    <n v="13795"/>
    <d v="2011-04-10T00:00:00"/>
    <d v="2011-04-13T00:00:00"/>
    <s v="April"/>
    <s v="2011"/>
    <n v="3"/>
    <b v="0"/>
    <s v="Not Specified"/>
    <n v="23"/>
    <n v="275.16000000000003"/>
    <n v="0.05"/>
    <x v="2"/>
    <n v="43.35"/>
    <n v="11.34"/>
    <n v="5.01"/>
    <s v="Northwest Territories"/>
    <x v="1"/>
    <s v="Small Business"/>
    <x v="0"/>
    <x v="5"/>
  </r>
  <r>
    <s v="Muhammed MacIntyre"/>
    <n v="13795"/>
    <d v="2011-04-10T00:00:00"/>
    <d v="2011-04-11T00:00:00"/>
    <s v="April"/>
    <s v="2011"/>
    <n v="1"/>
    <b v="0"/>
    <s v="Not Specified"/>
    <n v="37"/>
    <n v="1302.99"/>
    <n v="0.02"/>
    <x v="0"/>
    <n v="545.49"/>
    <n v="35.44"/>
    <n v="5.09"/>
    <s v="Northwest Territories"/>
    <x v="1"/>
    <s v="Small Business"/>
    <x v="0"/>
    <x v="5"/>
  </r>
  <r>
    <s v="Doug Bickford"/>
    <n v="14116"/>
    <d v="2011-10-09T00:00:00"/>
    <d v="2011-10-11T00:00:00"/>
    <s v="October"/>
    <s v="2011"/>
    <n v="2"/>
    <b v="0"/>
    <s v="High"/>
    <n v="1"/>
    <n v="40.1"/>
    <n v="0.09"/>
    <x v="0"/>
    <n v="-16.07"/>
    <n v="30.98"/>
    <n v="11.63"/>
    <s v="Northwest Territories"/>
    <x v="1"/>
    <s v="Small Business"/>
    <x v="0"/>
    <x v="2"/>
  </r>
  <r>
    <s v="Doug Bickford"/>
    <n v="14116"/>
    <d v="2011-10-09T00:00:00"/>
    <d v="2011-10-10T00:00:00"/>
    <s v="October"/>
    <s v="2011"/>
    <n v="1"/>
    <b v="0"/>
    <s v="High"/>
    <n v="42"/>
    <n v="1414.05"/>
    <n v="0.09"/>
    <x v="0"/>
    <n v="161.47999999999999"/>
    <n v="34.54"/>
    <n v="14.72"/>
    <s v="Northwest Territories"/>
    <x v="1"/>
    <s v="Small Business"/>
    <x v="0"/>
    <x v="2"/>
  </r>
  <r>
    <s v="Beth Thompson"/>
    <n v="14372"/>
    <d v="2012-10-23T00:00:00"/>
    <d v="2012-10-25T00:00:00"/>
    <s v="October"/>
    <s v="2012"/>
    <n v="2"/>
    <b v="0"/>
    <s v="Critical"/>
    <n v="34"/>
    <n v="5350.61"/>
    <n v="0.09"/>
    <x v="1"/>
    <n v="-1059.2"/>
    <n v="170.98"/>
    <n v="60.49"/>
    <s v="Northwest Territories"/>
    <x v="1"/>
    <s v="Corporate"/>
    <x v="2"/>
    <x v="9"/>
  </r>
  <r>
    <s v="Ralph Knight"/>
    <n v="14726"/>
    <d v="2012-01-08T00:00:00"/>
    <d v="2012-01-08T00:00:00"/>
    <s v="January"/>
    <s v="2012"/>
    <n v="0"/>
    <s v="FREE DELIVERY"/>
    <s v="low"/>
    <n v="15"/>
    <n v="310.87"/>
    <n v="7.0000000000000007E-2"/>
    <x v="0"/>
    <n v="-21.48"/>
    <n v="20.95"/>
    <n v="4"/>
    <s v="Northwest Territories"/>
    <x v="1"/>
    <s v="Consumer"/>
    <x v="1"/>
    <x v="7"/>
  </r>
  <r>
    <s v="Carl Jackson"/>
    <n v="14819"/>
    <d v="2010-01-25T00:00:00"/>
    <d v="2010-01-27T00:00:00"/>
    <s v="January"/>
    <s v="2010"/>
    <n v="2"/>
    <b v="0"/>
    <s v="Not Specified"/>
    <n v="48"/>
    <n v="9062.73"/>
    <n v="0.09"/>
    <x v="0"/>
    <n v="3122.78"/>
    <n v="207.48"/>
    <n v="0.99"/>
    <s v="Northwest Territories"/>
    <x v="1"/>
    <s v="Home Office"/>
    <x v="0"/>
    <x v="1"/>
  </r>
  <r>
    <s v="Carl Jackson"/>
    <n v="14819"/>
    <d v="2010-01-25T00:00:00"/>
    <d v="2010-01-26T00:00:00"/>
    <s v="January"/>
    <s v="2010"/>
    <n v="1"/>
    <b v="0"/>
    <s v="Not Specified"/>
    <n v="27"/>
    <n v="1584.1"/>
    <n v="7.0000000000000007E-2"/>
    <x v="1"/>
    <n v="-478.22"/>
    <n v="58.14"/>
    <n v="36.61"/>
    <s v="Northwest Territories"/>
    <x v="1"/>
    <s v="Home Office"/>
    <x v="2"/>
    <x v="9"/>
  </r>
  <r>
    <s v="Dorothy Badders"/>
    <n v="15106"/>
    <d v="2011-01-27T00:00:00"/>
    <d v="2011-01-29T00:00:00"/>
    <s v="January"/>
    <s v="2011"/>
    <n v="2"/>
    <b v="0"/>
    <s v="Not Specified"/>
    <n v="42"/>
    <n v="283.58"/>
    <n v="0.03"/>
    <x v="0"/>
    <n v="-14.23"/>
    <n v="6.64"/>
    <n v="4.95"/>
    <s v="Northwest Territories"/>
    <x v="1"/>
    <s v="Home Office"/>
    <x v="2"/>
    <x v="4"/>
  </r>
  <r>
    <s v="Dorothy Badders"/>
    <n v="15106"/>
    <d v="2011-01-27T00:00:00"/>
    <d v="2011-01-27T00:00:00"/>
    <s v="January"/>
    <s v="2011"/>
    <n v="0"/>
    <s v="FREE DELIVERY"/>
    <s v="Not Specified"/>
    <n v="39"/>
    <n v="5403.37"/>
    <n v="0.06"/>
    <x v="1"/>
    <n v="948.79"/>
    <n v="145.44999999999999"/>
    <n v="17.850000000000001"/>
    <s v="Northwest Territories"/>
    <x v="1"/>
    <s v="Home Office"/>
    <x v="1"/>
    <x v="16"/>
  </r>
  <r>
    <s v="Dorothy Badders"/>
    <n v="15106"/>
    <d v="2011-01-27T00:00:00"/>
    <d v="2011-01-29T00:00:00"/>
    <s v="January"/>
    <s v="2011"/>
    <n v="2"/>
    <b v="0"/>
    <s v="Not Specified"/>
    <n v="35"/>
    <n v="82.15"/>
    <n v="0.03"/>
    <x v="0"/>
    <n v="-6.33"/>
    <n v="2.21"/>
    <n v="1.1200000000000001"/>
    <s v="Northwest Territories"/>
    <x v="1"/>
    <s v="Home Office"/>
    <x v="0"/>
    <x v="12"/>
  </r>
  <r>
    <s v="Delfina Latchford"/>
    <n v="15108"/>
    <d v="2009-08-27T00:00:00"/>
    <d v="2009-08-29T00:00:00"/>
    <s v="August"/>
    <s v="2009"/>
    <n v="2"/>
    <b v="0"/>
    <s v="High"/>
    <n v="50"/>
    <n v="2066.16"/>
    <n v="0.02"/>
    <x v="0"/>
    <n v="372.36"/>
    <n v="40.99"/>
    <n v="17.48"/>
    <s v="Northwest Territories"/>
    <x v="1"/>
    <s v="Small Business"/>
    <x v="0"/>
    <x v="5"/>
  </r>
  <r>
    <s v="Julia West"/>
    <n v="15205"/>
    <d v="2011-03-17T00:00:00"/>
    <d v="2011-03-19T00:00:00"/>
    <s v="March"/>
    <s v="2011"/>
    <n v="2"/>
    <b v="0"/>
    <s v="Critical"/>
    <n v="18"/>
    <n v="4605.3599999999997"/>
    <n v="0.02"/>
    <x v="1"/>
    <n v="678.26"/>
    <n v="243.98"/>
    <n v="43.32"/>
    <s v="Northwest Territories"/>
    <x v="1"/>
    <s v="Corporate"/>
    <x v="2"/>
    <x v="14"/>
  </r>
  <r>
    <s v="Julia West"/>
    <n v="15205"/>
    <d v="2011-03-17T00:00:00"/>
    <d v="2011-03-18T00:00:00"/>
    <s v="March"/>
    <s v="2011"/>
    <n v="1"/>
    <b v="0"/>
    <s v="Critical"/>
    <n v="42"/>
    <n v="1753.51"/>
    <n v="0.02"/>
    <x v="0"/>
    <n v="155.72"/>
    <n v="39.979999999999997"/>
    <n v="9.1999999999999993"/>
    <s v="Northwest Territories"/>
    <x v="1"/>
    <s v="Corporate"/>
    <x v="2"/>
    <x v="4"/>
  </r>
  <r>
    <s v="Brad Eason"/>
    <n v="15591"/>
    <d v="2012-06-06T00:00:00"/>
    <d v="2012-06-08T00:00:00"/>
    <s v="June"/>
    <s v="2012"/>
    <n v="2"/>
    <b v="0"/>
    <s v="Critical"/>
    <n v="31"/>
    <n v="426.34"/>
    <n v="0"/>
    <x v="0"/>
    <n v="73.53"/>
    <n v="12.58"/>
    <n v="5.16"/>
    <s v="Northwest Territories"/>
    <x v="1"/>
    <s v="Small Business"/>
    <x v="2"/>
    <x v="4"/>
  </r>
  <r>
    <s v="Thomas Seio"/>
    <n v="15907"/>
    <d v="2011-04-11T00:00:00"/>
    <d v="2011-04-13T00:00:00"/>
    <s v="April"/>
    <s v="2011"/>
    <n v="2"/>
    <b v="0"/>
    <s v="High"/>
    <n v="36"/>
    <n v="1837.44"/>
    <n v="0.01"/>
    <x v="1"/>
    <n v="-1414.41"/>
    <n v="48.58"/>
    <n v="54.11"/>
    <s v="Northwest Territories"/>
    <x v="1"/>
    <s v="Home Office"/>
    <x v="2"/>
    <x v="9"/>
  </r>
  <r>
    <s v="Thomas Seio"/>
    <n v="15907"/>
    <d v="2011-04-11T00:00:00"/>
    <d v="2011-04-14T00:00:00"/>
    <s v="April"/>
    <s v="2011"/>
    <n v="3"/>
    <b v="0"/>
    <s v="High"/>
    <n v="36"/>
    <n v="3722.29"/>
    <n v="0.04"/>
    <x v="2"/>
    <n v="950.68"/>
    <n v="105.98"/>
    <n v="13.99"/>
    <s v="Northwest Territories"/>
    <x v="1"/>
    <s v="Home Office"/>
    <x v="2"/>
    <x v="4"/>
  </r>
  <r>
    <s v="Thomas Seio"/>
    <n v="15907"/>
    <d v="2011-04-11T00:00:00"/>
    <d v="2011-04-12T00:00:00"/>
    <s v="April"/>
    <s v="2011"/>
    <n v="1"/>
    <b v="0"/>
    <s v="High"/>
    <n v="4"/>
    <n v="28.05"/>
    <n v="0.09"/>
    <x v="0"/>
    <n v="-5.41"/>
    <n v="7.04"/>
    <n v="2.17"/>
    <s v="Northwest Territories"/>
    <x v="1"/>
    <s v="Home Office"/>
    <x v="0"/>
    <x v="5"/>
  </r>
  <r>
    <s v="Monica Federle"/>
    <n v="15937"/>
    <d v="2012-11-06T00:00:00"/>
    <d v="2012-11-10T00:00:00"/>
    <s v="November"/>
    <s v="2012"/>
    <n v="4"/>
    <b v="0"/>
    <s v="low"/>
    <n v="32"/>
    <n v="311.44"/>
    <n v="0.04"/>
    <x v="0"/>
    <n v="74.069999999999993"/>
    <n v="9.7799999999999994"/>
    <n v="1.99"/>
    <s v="Northwest Territories"/>
    <x v="1"/>
    <s v="Corporate"/>
    <x v="1"/>
    <x v="7"/>
  </r>
  <r>
    <s v="Monica Federle"/>
    <n v="15937"/>
    <d v="2012-11-06T00:00:00"/>
    <d v="2012-11-15T00:00:00"/>
    <s v="November"/>
    <s v="2012"/>
    <n v="9"/>
    <b v="0"/>
    <s v="low"/>
    <n v="17"/>
    <n v="215.65"/>
    <n v="0.01"/>
    <x v="2"/>
    <n v="77.38"/>
    <n v="12.22"/>
    <n v="2.85"/>
    <s v="Northwest Territories"/>
    <x v="1"/>
    <s v="Corporate"/>
    <x v="2"/>
    <x v="4"/>
  </r>
  <r>
    <s v="Michelle Lonsdale"/>
    <n v="16039"/>
    <d v="2012-05-16T00:00:00"/>
    <d v="2012-05-17T00:00:00"/>
    <s v="May"/>
    <s v="2012"/>
    <n v="1"/>
    <b v="0"/>
    <s v="High"/>
    <n v="3"/>
    <n v="121.12"/>
    <n v="0.1"/>
    <x v="0"/>
    <n v="-118.82"/>
    <n v="43.98"/>
    <n v="1.99"/>
    <s v="Northwest Territories"/>
    <x v="1"/>
    <s v="Home Office"/>
    <x v="1"/>
    <x v="7"/>
  </r>
  <r>
    <s v="Frank Price"/>
    <n v="16193"/>
    <d v="2012-04-09T00:00:00"/>
    <d v="2012-04-11T00:00:00"/>
    <s v="April"/>
    <s v="2012"/>
    <n v="2"/>
    <b v="0"/>
    <s v="Not Specified"/>
    <n v="8"/>
    <n v="300.2"/>
    <n v="0"/>
    <x v="0"/>
    <n v="6.41"/>
    <n v="34.76"/>
    <n v="8.2200000000000006"/>
    <s v="Northwest Territories"/>
    <x v="1"/>
    <s v="Corporate"/>
    <x v="0"/>
    <x v="0"/>
  </r>
  <r>
    <s v="Frank Price"/>
    <n v="16193"/>
    <d v="2012-04-09T00:00:00"/>
    <d v="2012-04-11T00:00:00"/>
    <s v="April"/>
    <s v="2012"/>
    <n v="2"/>
    <b v="0"/>
    <s v="Not Specified"/>
    <n v="29"/>
    <n v="1364.8025"/>
    <n v="7.0000000000000007E-2"/>
    <x v="0"/>
    <n v="-183.68"/>
    <n v="55.99"/>
    <n v="5"/>
    <s v="Northwest Territories"/>
    <x v="1"/>
    <s v="Corporate"/>
    <x v="1"/>
    <x v="3"/>
  </r>
  <r>
    <s v="Bryan Davis"/>
    <n v="16423"/>
    <d v="2012-08-05T00:00:00"/>
    <d v="2012-08-07T00:00:00"/>
    <s v="August"/>
    <s v="2012"/>
    <n v="2"/>
    <b v="0"/>
    <s v="Medium"/>
    <n v="19"/>
    <n v="128.21"/>
    <n v="0.05"/>
    <x v="0"/>
    <n v="-55.13"/>
    <n v="6.48"/>
    <n v="6.57"/>
    <s v="Northwest Territories"/>
    <x v="1"/>
    <s v="Corporate"/>
    <x v="0"/>
    <x v="5"/>
  </r>
  <r>
    <s v="Don Jones"/>
    <n v="16451"/>
    <d v="2009-07-22T00:00:00"/>
    <d v="2009-07-23T00:00:00"/>
    <s v="July"/>
    <s v="2009"/>
    <n v="1"/>
    <b v="0"/>
    <s v="Not Specified"/>
    <n v="9"/>
    <n v="252.79"/>
    <n v="0.09"/>
    <x v="0"/>
    <n v="58.23"/>
    <n v="30.56"/>
    <n v="2.99"/>
    <s v="Northwest Territories"/>
    <x v="1"/>
    <s v="Corporate"/>
    <x v="0"/>
    <x v="2"/>
  </r>
  <r>
    <s v="Carlos Soltero"/>
    <n v="16545"/>
    <d v="2010-05-09T00:00:00"/>
    <d v="2010-05-11T00:00:00"/>
    <s v="May"/>
    <s v="2010"/>
    <n v="2"/>
    <b v="0"/>
    <s v="Not Specified"/>
    <n v="10"/>
    <n v="50.97"/>
    <n v="0.09"/>
    <x v="0"/>
    <n v="4.45"/>
    <n v="5.16"/>
    <n v="0.73"/>
    <s v="Northwest Territories"/>
    <x v="1"/>
    <s v="Small Business"/>
    <x v="0"/>
    <x v="12"/>
  </r>
  <r>
    <s v="Carlos Soltero"/>
    <n v="16545"/>
    <d v="2010-05-09T00:00:00"/>
    <d v="2010-05-11T00:00:00"/>
    <s v="May"/>
    <s v="2010"/>
    <n v="2"/>
    <b v="0"/>
    <s v="Not Specified"/>
    <n v="1"/>
    <n v="4.99"/>
    <n v="0.04"/>
    <x v="0"/>
    <n v="-3.06"/>
    <n v="3.68"/>
    <n v="1.32"/>
    <s v="Northwest Territories"/>
    <x v="1"/>
    <s v="Small Business"/>
    <x v="0"/>
    <x v="15"/>
  </r>
  <r>
    <s v="Nicole Hansen"/>
    <n v="16547"/>
    <d v="2009-02-18T00:00:00"/>
    <d v="2009-02-20T00:00:00"/>
    <s v="February"/>
    <s v="2009"/>
    <n v="2"/>
    <b v="0"/>
    <s v="Not Specified"/>
    <n v="30"/>
    <n v="10554.63"/>
    <n v="0.09"/>
    <x v="1"/>
    <n v="1240.25"/>
    <n v="355.98"/>
    <n v="58.92"/>
    <s v="Northwest Territories"/>
    <x v="1"/>
    <s v="Corporate"/>
    <x v="2"/>
    <x v="14"/>
  </r>
  <r>
    <s v="Nicole Hansen"/>
    <n v="16547"/>
    <d v="2009-02-18T00:00:00"/>
    <d v="2009-02-18T00:00:00"/>
    <s v="February"/>
    <s v="2009"/>
    <n v="0"/>
    <s v="FREE DELIVERY"/>
    <s v="Not Specified"/>
    <n v="8"/>
    <n v="1749.64"/>
    <n v="0.04"/>
    <x v="1"/>
    <n v="-533.23"/>
    <n v="218.75"/>
    <n v="69.64"/>
    <s v="Northwest Territories"/>
    <x v="1"/>
    <s v="Corporate"/>
    <x v="2"/>
    <x v="10"/>
  </r>
  <r>
    <s v="Beth Thompson"/>
    <n v="16706"/>
    <d v="2012-06-27T00:00:00"/>
    <d v="2012-06-28T00:00:00"/>
    <s v="June"/>
    <s v="2012"/>
    <n v="1"/>
    <b v="0"/>
    <s v="High"/>
    <n v="47"/>
    <n v="1943.72"/>
    <n v="0.03"/>
    <x v="0"/>
    <n v="-1003.58"/>
    <n v="41.47"/>
    <n v="34.200000000000003"/>
    <s v="Northwest Territories"/>
    <x v="1"/>
    <s v="Corporate"/>
    <x v="2"/>
    <x v="4"/>
  </r>
  <r>
    <s v="Beth Thompson"/>
    <n v="16706"/>
    <d v="2012-06-27T00:00:00"/>
    <d v="2012-06-28T00:00:00"/>
    <s v="June"/>
    <s v="2012"/>
    <n v="1"/>
    <b v="0"/>
    <s v="High"/>
    <n v="6"/>
    <n v="18.37"/>
    <n v="0.01"/>
    <x v="0"/>
    <n v="-4.0599999999999996"/>
    <n v="2.78"/>
    <n v="1.2"/>
    <s v="Northwest Territories"/>
    <x v="1"/>
    <s v="Corporate"/>
    <x v="0"/>
    <x v="12"/>
  </r>
  <r>
    <s v="Beth Thompson"/>
    <n v="16706"/>
    <d v="2012-06-27T00:00:00"/>
    <d v="2012-06-29T00:00:00"/>
    <s v="June"/>
    <s v="2012"/>
    <n v="2"/>
    <b v="0"/>
    <s v="High"/>
    <n v="49"/>
    <n v="6175.777"/>
    <n v="7.0000000000000007E-2"/>
    <x v="2"/>
    <n v="1881.58"/>
    <n v="155.99"/>
    <n v="3.9"/>
    <s v="Northwest Territories"/>
    <x v="1"/>
    <s v="Corporate"/>
    <x v="1"/>
    <x v="3"/>
  </r>
  <r>
    <s v="Nicole Hansen"/>
    <n v="16741"/>
    <d v="2010-09-30T00:00:00"/>
    <d v="2010-10-01T00:00:00"/>
    <s v="October"/>
    <s v="2010"/>
    <n v="1"/>
    <b v="0"/>
    <s v="Medium"/>
    <n v="6"/>
    <n v="157.97"/>
    <n v="0.01"/>
    <x v="0"/>
    <n v="-42.38"/>
    <n v="22.84"/>
    <n v="16.87"/>
    <s v="Northwest Territories"/>
    <x v="1"/>
    <s v="Small Business"/>
    <x v="0"/>
    <x v="5"/>
  </r>
  <r>
    <s v="Carlos Soltero"/>
    <n v="16932"/>
    <d v="2010-04-15T00:00:00"/>
    <d v="2010-04-16T00:00:00"/>
    <s v="April"/>
    <s v="2010"/>
    <n v="1"/>
    <b v="0"/>
    <s v="Critical"/>
    <n v="25"/>
    <n v="144.84"/>
    <n v="0.09"/>
    <x v="0"/>
    <n v="-120.99"/>
    <n v="5.78"/>
    <n v="8.09"/>
    <s v="Northwest Territories"/>
    <x v="1"/>
    <s v="Consumer"/>
    <x v="0"/>
    <x v="5"/>
  </r>
  <r>
    <s v="Carlos Soltero"/>
    <n v="16932"/>
    <d v="2010-04-15T00:00:00"/>
    <d v="2010-04-15T00:00:00"/>
    <s v="April"/>
    <s v="2010"/>
    <n v="0"/>
    <s v="FREE DELIVERY"/>
    <s v="Critical"/>
    <n v="20"/>
    <n v="127.16"/>
    <n v="0.09"/>
    <x v="0"/>
    <n v="12.88"/>
    <n v="6.7"/>
    <n v="1.56"/>
    <s v="Northwest Territories"/>
    <x v="1"/>
    <s v="Consumer"/>
    <x v="0"/>
    <x v="12"/>
  </r>
  <r>
    <s v="Dorothy Badders"/>
    <n v="17283"/>
    <d v="2011-09-14T00:00:00"/>
    <d v="2011-09-15T00:00:00"/>
    <s v="September"/>
    <s v="2011"/>
    <n v="1"/>
    <b v="0"/>
    <s v="Not Specified"/>
    <n v="4"/>
    <n v="5472.12"/>
    <n v="0.06"/>
    <x v="1"/>
    <n v="-2816.34"/>
    <n v="1360.14"/>
    <n v="14.7"/>
    <s v="Northwest Territories"/>
    <x v="1"/>
    <s v="Home Office"/>
    <x v="1"/>
    <x v="16"/>
  </r>
  <r>
    <s v="Muhammed MacIntyre"/>
    <n v="17286"/>
    <d v="2010-09-21T00:00:00"/>
    <d v="2010-09-22T00:00:00"/>
    <s v="September"/>
    <s v="2010"/>
    <n v="1"/>
    <b v="0"/>
    <s v="High"/>
    <n v="7"/>
    <n v="1810.67"/>
    <n v="0.09"/>
    <x v="1"/>
    <n v="-541.87"/>
    <n v="270.98"/>
    <n v="50"/>
    <s v="Northwest Territories"/>
    <x v="1"/>
    <s v="Small Business"/>
    <x v="2"/>
    <x v="14"/>
  </r>
  <r>
    <s v="Muhammed MacIntyre"/>
    <n v="17409"/>
    <d v="2010-08-17T00:00:00"/>
    <d v="2010-08-19T00:00:00"/>
    <s v="August"/>
    <s v="2010"/>
    <n v="2"/>
    <b v="0"/>
    <s v="Not Specified"/>
    <n v="31"/>
    <n v="633.55999999999995"/>
    <n v="0.09"/>
    <x v="0"/>
    <n v="-158.87"/>
    <n v="20.97"/>
    <n v="6.5"/>
    <s v="Northwest Territories"/>
    <x v="1"/>
    <s v="Small Business"/>
    <x v="1"/>
    <x v="7"/>
  </r>
  <r>
    <s v="Don Miller"/>
    <n v="17764"/>
    <d v="2009-09-16T00:00:00"/>
    <d v="2009-09-16T00:00:00"/>
    <s v="September"/>
    <s v="2009"/>
    <n v="0"/>
    <s v="FREE DELIVERY"/>
    <s v="low"/>
    <n v="27"/>
    <n v="644.4"/>
    <n v="0.04"/>
    <x v="0"/>
    <n v="-97.28"/>
    <n v="22.84"/>
    <n v="16.87"/>
    <s v="Northwest Territories"/>
    <x v="1"/>
    <s v="Home Office"/>
    <x v="0"/>
    <x v="5"/>
  </r>
  <r>
    <s v="Sylvia Foulston"/>
    <n v="18080"/>
    <d v="2009-06-22T00:00:00"/>
    <d v="2009-06-23T00:00:00"/>
    <s v="June"/>
    <s v="2009"/>
    <n v="1"/>
    <b v="0"/>
    <s v="High"/>
    <n v="7"/>
    <n v="1211.98"/>
    <n v="0.1"/>
    <x v="1"/>
    <n v="-80.83"/>
    <n v="180.98"/>
    <n v="26.2"/>
    <s v="Northwest Territories"/>
    <x v="1"/>
    <s v="Corporate"/>
    <x v="2"/>
    <x v="14"/>
  </r>
  <r>
    <s v="Becky Castell"/>
    <n v="18113"/>
    <d v="2012-08-28T00:00:00"/>
    <d v="2012-08-30T00:00:00"/>
    <s v="August"/>
    <s v="2012"/>
    <n v="2"/>
    <b v="0"/>
    <s v="Not Specified"/>
    <n v="27"/>
    <n v="3316.08"/>
    <n v="0.08"/>
    <x v="1"/>
    <n v="-514.32000000000005"/>
    <n v="130.97999999999999"/>
    <n v="30"/>
    <s v="Northwest Territories"/>
    <x v="1"/>
    <s v="Consumer"/>
    <x v="2"/>
    <x v="14"/>
  </r>
  <r>
    <s v="Dorothy Wardle"/>
    <n v="18144"/>
    <d v="2011-06-07T00:00:00"/>
    <d v="2011-06-09T00:00:00"/>
    <s v="June"/>
    <s v="2011"/>
    <n v="2"/>
    <b v="0"/>
    <s v="Critical"/>
    <n v="48"/>
    <n v="207.08"/>
    <n v="0.09"/>
    <x v="0"/>
    <n v="-131.82"/>
    <n v="4.28"/>
    <n v="5.17"/>
    <s v="Northwest Territories"/>
    <x v="1"/>
    <s v="Corporate"/>
    <x v="0"/>
    <x v="5"/>
  </r>
  <r>
    <s v="Dorothy Wardle"/>
    <n v="18144"/>
    <d v="2011-06-07T00:00:00"/>
    <d v="2011-06-09T00:00:00"/>
    <s v="June"/>
    <s v="2011"/>
    <n v="2"/>
    <b v="0"/>
    <s v="Critical"/>
    <n v="8"/>
    <n v="234.28"/>
    <n v="0.09"/>
    <x v="0"/>
    <n v="-65.42"/>
    <n v="28.28"/>
    <n v="13.99"/>
    <s v="Northwest Territories"/>
    <x v="1"/>
    <s v="Corporate"/>
    <x v="0"/>
    <x v="0"/>
  </r>
  <r>
    <s v="Dorothy Wardle"/>
    <n v="18144"/>
    <d v="2011-06-07T00:00:00"/>
    <d v="2011-06-09T00:00:00"/>
    <s v="June"/>
    <s v="2011"/>
    <n v="2"/>
    <b v="0"/>
    <s v="Critical"/>
    <n v="41"/>
    <n v="1779.8915"/>
    <n v="0.09"/>
    <x v="0"/>
    <n v="-250.17"/>
    <n v="55.99"/>
    <n v="5"/>
    <s v="Northwest Territories"/>
    <x v="1"/>
    <s v="Corporate"/>
    <x v="1"/>
    <x v="3"/>
  </r>
  <r>
    <s v="Ann Chong"/>
    <n v="18308"/>
    <d v="2009-10-09T00:00:00"/>
    <d v="2009-10-11T00:00:00"/>
    <s v="October"/>
    <s v="2009"/>
    <n v="2"/>
    <b v="0"/>
    <s v="Not Specified"/>
    <n v="30"/>
    <n v="114.12"/>
    <n v="0.05"/>
    <x v="0"/>
    <n v="15.73"/>
    <n v="3.8"/>
    <n v="1.49"/>
    <s v="Northwest Territories"/>
    <x v="1"/>
    <s v="Corporate"/>
    <x v="0"/>
    <x v="2"/>
  </r>
  <r>
    <s v="Ann Chong"/>
    <n v="18308"/>
    <d v="2009-10-09T00:00:00"/>
    <d v="2009-10-09T00:00:00"/>
    <s v="October"/>
    <s v="2009"/>
    <n v="0"/>
    <s v="FREE DELIVERY"/>
    <s v="Not Specified"/>
    <n v="15"/>
    <n v="436.05"/>
    <n v="0.09"/>
    <x v="0"/>
    <n v="-92.58"/>
    <n v="30.73"/>
    <n v="4"/>
    <s v="Northwest Territories"/>
    <x v="1"/>
    <s v="Corporate"/>
    <x v="1"/>
    <x v="7"/>
  </r>
  <r>
    <s v="Ann Chong"/>
    <n v="18308"/>
    <d v="2009-10-09T00:00:00"/>
    <d v="2009-10-10T00:00:00"/>
    <s v="October"/>
    <s v="2009"/>
    <n v="1"/>
    <b v="0"/>
    <s v="Not Specified"/>
    <n v="49"/>
    <n v="5247.4835000000003"/>
    <n v="0"/>
    <x v="0"/>
    <n v="1465.87"/>
    <n v="125.99"/>
    <n v="8.08"/>
    <s v="Northwest Territories"/>
    <x v="1"/>
    <s v="Corporate"/>
    <x v="1"/>
    <x v="3"/>
  </r>
  <r>
    <s v="Clay Rozendal"/>
    <n v="18887"/>
    <d v="2010-12-05T00:00:00"/>
    <d v="2010-12-07T00:00:00"/>
    <s v="December"/>
    <s v="2010"/>
    <n v="2"/>
    <b v="0"/>
    <s v="Not Specified"/>
    <n v="9"/>
    <n v="173.417"/>
    <n v="0"/>
    <x v="0"/>
    <n v="18.23"/>
    <n v="20.99"/>
    <n v="0.99"/>
    <s v="Northwest Territories"/>
    <x v="1"/>
    <s v="Corporate"/>
    <x v="1"/>
    <x v="3"/>
  </r>
  <r>
    <s v="Grant Carroll"/>
    <n v="19010"/>
    <d v="2009-06-07T00:00:00"/>
    <d v="2009-06-09T00:00:00"/>
    <s v="June"/>
    <s v="2009"/>
    <n v="2"/>
    <b v="0"/>
    <s v="low"/>
    <n v="18"/>
    <n v="23792.93"/>
    <n v="0"/>
    <x v="0"/>
    <n v="10951.31"/>
    <n v="1270.99"/>
    <n v="19.989999999999998"/>
    <s v="Northwest Territories"/>
    <x v="1"/>
    <s v="Small Business"/>
    <x v="0"/>
    <x v="2"/>
  </r>
  <r>
    <s v="Brendan Dodson"/>
    <n v="19078"/>
    <d v="2009-07-27T00:00:00"/>
    <d v="2009-07-28T00:00:00"/>
    <s v="July"/>
    <s v="2009"/>
    <n v="1"/>
    <b v="0"/>
    <s v="Critical"/>
    <n v="21"/>
    <n v="256.12"/>
    <n v="0.03"/>
    <x v="0"/>
    <n v="-18.190000000000001"/>
    <n v="11.97"/>
    <n v="4.9800000000000004"/>
    <s v="Northwest Territories"/>
    <x v="1"/>
    <s v="Corporate"/>
    <x v="0"/>
    <x v="1"/>
  </r>
  <r>
    <s v="Carlos Daly"/>
    <n v="19138"/>
    <d v="2011-09-05T00:00:00"/>
    <d v="2011-09-10T00:00:00"/>
    <s v="September"/>
    <s v="2011"/>
    <n v="5"/>
    <b v="0"/>
    <s v="low"/>
    <n v="30"/>
    <n v="387"/>
    <n v="0.01"/>
    <x v="2"/>
    <n v="-31.45"/>
    <n v="12.28"/>
    <n v="6.13"/>
    <s v="Northwest Territories"/>
    <x v="1"/>
    <s v="Home Office"/>
    <x v="0"/>
    <x v="0"/>
  </r>
  <r>
    <s v="Alan Barnes"/>
    <n v="19655"/>
    <d v="2009-01-11T00:00:00"/>
    <d v="2009-01-12T00:00:00"/>
    <s v="January"/>
    <s v="2009"/>
    <n v="1"/>
    <b v="0"/>
    <s v="High"/>
    <n v="31"/>
    <n v="1143.45"/>
    <n v="0.06"/>
    <x v="0"/>
    <n v="304.42"/>
    <n v="39.24"/>
    <n v="1.99"/>
    <s v="Northwest Territories"/>
    <x v="1"/>
    <s v="Corporate"/>
    <x v="1"/>
    <x v="7"/>
  </r>
  <r>
    <s v="Alan Barnes"/>
    <n v="19686"/>
    <d v="2010-08-15T00:00:00"/>
    <d v="2010-08-15T00:00:00"/>
    <s v="August"/>
    <s v="2010"/>
    <n v="0"/>
    <s v="FREE DELIVERY"/>
    <s v="Medium"/>
    <n v="2"/>
    <n v="42.31"/>
    <n v="0.06"/>
    <x v="0"/>
    <n v="-53.08"/>
    <n v="17.98"/>
    <n v="8.51"/>
    <s v="Northwest Territories"/>
    <x v="1"/>
    <s v="Corporate"/>
    <x v="1"/>
    <x v="16"/>
  </r>
  <r>
    <s v="Alan Barnes"/>
    <n v="19686"/>
    <d v="2010-08-15T00:00:00"/>
    <d v="2010-08-17T00:00:00"/>
    <s v="August"/>
    <s v="2010"/>
    <n v="2"/>
    <b v="0"/>
    <s v="Medium"/>
    <n v="11"/>
    <n v="152.66999999999999"/>
    <n v="0.04"/>
    <x v="0"/>
    <n v="12.76"/>
    <n v="12.95"/>
    <n v="4.9800000000000004"/>
    <s v="Northwest Territories"/>
    <x v="1"/>
    <s v="Corporate"/>
    <x v="0"/>
    <x v="2"/>
  </r>
  <r>
    <s v="Nicole Hansen"/>
    <n v="20007"/>
    <d v="2009-08-05T00:00:00"/>
    <d v="2009-08-06T00:00:00"/>
    <s v="August"/>
    <s v="2009"/>
    <n v="1"/>
    <b v="0"/>
    <s v="Not Specified"/>
    <n v="49"/>
    <n v="82.61"/>
    <n v="0.08"/>
    <x v="0"/>
    <n v="-46.25"/>
    <n v="1.68"/>
    <n v="1.57"/>
    <s v="Northwest Territories"/>
    <x v="1"/>
    <s v="Small Business"/>
    <x v="0"/>
    <x v="12"/>
  </r>
  <r>
    <s v="Cari Schnelling"/>
    <n v="20071"/>
    <d v="2011-09-17T00:00:00"/>
    <d v="2011-09-19T00:00:00"/>
    <s v="September"/>
    <s v="2011"/>
    <n v="2"/>
    <b v="0"/>
    <s v="Medium"/>
    <n v="31"/>
    <n v="789.94"/>
    <n v="0.1"/>
    <x v="1"/>
    <n v="-190.41"/>
    <n v="25.98"/>
    <n v="14.36"/>
    <s v="Northwest Territories"/>
    <x v="1"/>
    <s v="Home Office"/>
    <x v="2"/>
    <x v="14"/>
  </r>
  <r>
    <s v="Chad Cunningham"/>
    <n v="20160"/>
    <d v="2011-10-22T00:00:00"/>
    <d v="2011-10-24T00:00:00"/>
    <s v="October"/>
    <s v="2011"/>
    <n v="2"/>
    <b v="0"/>
    <s v="low"/>
    <n v="42"/>
    <n v="435.24"/>
    <n v="0.08"/>
    <x v="2"/>
    <n v="174.89"/>
    <n v="10.31"/>
    <n v="1.79"/>
    <s v="Northwest Territories"/>
    <x v="1"/>
    <s v="Small Business"/>
    <x v="0"/>
    <x v="5"/>
  </r>
  <r>
    <s v="Bryan Mills"/>
    <n v="20263"/>
    <d v="2009-11-14T00:00:00"/>
    <d v="2009-11-15T00:00:00"/>
    <s v="November"/>
    <s v="2009"/>
    <n v="1"/>
    <b v="0"/>
    <s v="Medium"/>
    <n v="8"/>
    <n v="473.7"/>
    <n v="0.05"/>
    <x v="0"/>
    <n v="72.510000000000005"/>
    <n v="59.78"/>
    <n v="10.29"/>
    <s v="Northwest Territories"/>
    <x v="1"/>
    <s v="Small Business"/>
    <x v="0"/>
    <x v="2"/>
  </r>
  <r>
    <s v="Bryan Mills"/>
    <n v="20263"/>
    <d v="2009-11-14T00:00:00"/>
    <d v="2009-11-16T00:00:00"/>
    <s v="November"/>
    <s v="2009"/>
    <n v="2"/>
    <b v="0"/>
    <s v="Medium"/>
    <n v="33"/>
    <n v="553.5625"/>
    <n v="0.08"/>
    <x v="0"/>
    <n v="-76.86"/>
    <n v="20.99"/>
    <n v="1.25"/>
    <s v="Northwest Territories"/>
    <x v="1"/>
    <s v="Small Business"/>
    <x v="1"/>
    <x v="3"/>
  </r>
  <r>
    <s v="Adrian Hane"/>
    <n v="21285"/>
    <d v="2010-07-03T00:00:00"/>
    <d v="2010-07-04T00:00:00"/>
    <s v="July"/>
    <s v="2010"/>
    <n v="1"/>
    <b v="0"/>
    <s v="Medium"/>
    <n v="32"/>
    <n v="54.78"/>
    <n v="0.02"/>
    <x v="0"/>
    <n v="-30.54"/>
    <n v="1.68"/>
    <n v="1.57"/>
    <s v="Northwest Territories"/>
    <x v="1"/>
    <s v="Corporate"/>
    <x v="0"/>
    <x v="12"/>
  </r>
  <r>
    <s v="Adrian Hane"/>
    <n v="21285"/>
    <d v="2010-07-03T00:00:00"/>
    <d v="2010-07-05T00:00:00"/>
    <s v="July"/>
    <s v="2010"/>
    <n v="2"/>
    <b v="0"/>
    <s v="Medium"/>
    <n v="47"/>
    <n v="304.83"/>
    <n v="0.1"/>
    <x v="0"/>
    <n v="23.82"/>
    <n v="7.08"/>
    <n v="2.35"/>
    <s v="Northwest Territories"/>
    <x v="1"/>
    <s v="Corporate"/>
    <x v="0"/>
    <x v="12"/>
  </r>
  <r>
    <s v="Rick Reed"/>
    <n v="21383"/>
    <d v="2009-01-30T00:00:00"/>
    <d v="2009-02-04T00:00:00"/>
    <s v="February"/>
    <s v="2009"/>
    <n v="5"/>
    <b v="0"/>
    <s v="low"/>
    <n v="31"/>
    <n v="16066.85"/>
    <n v="7.0000000000000007E-2"/>
    <x v="0"/>
    <n v="7416.43"/>
    <n v="574.74"/>
    <n v="24.49"/>
    <s v="Northwest Territories"/>
    <x v="1"/>
    <s v="Consumer"/>
    <x v="1"/>
    <x v="16"/>
  </r>
  <r>
    <s v="Heather Kirkland"/>
    <n v="21607"/>
    <d v="2012-03-15T00:00:00"/>
    <d v="2012-03-17T00:00:00"/>
    <s v="March"/>
    <s v="2012"/>
    <n v="2"/>
    <b v="0"/>
    <s v="Not Specified"/>
    <n v="17"/>
    <n v="618.9"/>
    <n v="0.09"/>
    <x v="0"/>
    <n v="54.92"/>
    <n v="36.549999999999997"/>
    <n v="13.89"/>
    <s v="Northwest Territories"/>
    <x v="1"/>
    <s v="Home Office"/>
    <x v="0"/>
    <x v="12"/>
  </r>
  <r>
    <s v="Fred Wasserman"/>
    <n v="21636"/>
    <d v="2009-08-10T00:00:00"/>
    <d v="2009-08-10T00:00:00"/>
    <s v="August"/>
    <s v="2009"/>
    <n v="0"/>
    <s v="FREE DELIVERY"/>
    <s v="low"/>
    <n v="35"/>
    <n v="1665.0395000000001"/>
    <n v="0.02"/>
    <x v="0"/>
    <n v="366.51"/>
    <n v="55.99"/>
    <n v="3.3"/>
    <s v="Northwest Territories"/>
    <x v="1"/>
    <s v="Home Office"/>
    <x v="1"/>
    <x v="3"/>
  </r>
  <r>
    <s v="Becky Castell"/>
    <n v="21889"/>
    <d v="2010-04-01T00:00:00"/>
    <d v="2010-04-08T00:00:00"/>
    <s v="April"/>
    <s v="2010"/>
    <n v="7"/>
    <b v="0"/>
    <s v="low"/>
    <n v="21"/>
    <n v="1049.79"/>
    <n v="0.08"/>
    <x v="0"/>
    <n v="135.79"/>
    <n v="51.75"/>
    <n v="19.989999999999998"/>
    <s v="Northwest Territories"/>
    <x v="1"/>
    <s v="Consumer"/>
    <x v="2"/>
    <x v="4"/>
  </r>
  <r>
    <s v="Becky Castell"/>
    <n v="21889"/>
    <d v="2010-04-01T00:00:00"/>
    <d v="2010-04-03T00:00:00"/>
    <s v="April"/>
    <s v="2010"/>
    <n v="2"/>
    <b v="0"/>
    <s v="low"/>
    <n v="16"/>
    <n v="817.18"/>
    <n v="0.1"/>
    <x v="0"/>
    <n v="103.38"/>
    <n v="55.29"/>
    <n v="5.08"/>
    <s v="Northwest Territories"/>
    <x v="1"/>
    <s v="Consumer"/>
    <x v="0"/>
    <x v="0"/>
  </r>
  <r>
    <s v="Beth Thompson"/>
    <n v="22151"/>
    <d v="2010-07-31T00:00:00"/>
    <d v="2010-07-31T00:00:00"/>
    <s v="July"/>
    <s v="2010"/>
    <n v="0"/>
    <s v="FREE DELIVERY"/>
    <s v="High"/>
    <n v="49"/>
    <n v="465.83"/>
    <n v="0.1"/>
    <x v="0"/>
    <n v="-79.72"/>
    <n v="9.65"/>
    <n v="6.22"/>
    <s v="Northwest Territories"/>
    <x v="1"/>
    <s v="Corporate"/>
    <x v="2"/>
    <x v="4"/>
  </r>
  <r>
    <s v="Claudia Miner"/>
    <n v="22342"/>
    <d v="2009-05-29T00:00:00"/>
    <d v="2009-06-05T00:00:00"/>
    <s v="June"/>
    <s v="2009"/>
    <n v="7"/>
    <b v="0"/>
    <s v="low"/>
    <n v="13"/>
    <n v="241.70599999999999"/>
    <n v="0"/>
    <x v="0"/>
    <n v="-92.96"/>
    <n v="20.99"/>
    <n v="3.3"/>
    <s v="Northwest Territories"/>
    <x v="1"/>
    <s v="Small Business"/>
    <x v="1"/>
    <x v="3"/>
  </r>
  <r>
    <s v="Jack Lebron"/>
    <n v="22469"/>
    <d v="2010-10-11T00:00:00"/>
    <d v="2010-10-13T00:00:00"/>
    <s v="October"/>
    <s v="2010"/>
    <n v="2"/>
    <b v="0"/>
    <s v="High"/>
    <n v="44"/>
    <n v="275.91000000000003"/>
    <n v="0.1"/>
    <x v="0"/>
    <n v="-162.37"/>
    <n v="7.99"/>
    <n v="5.03"/>
    <s v="Northwest Territories"/>
    <x v="1"/>
    <s v="Corporate"/>
    <x v="1"/>
    <x v="3"/>
  </r>
  <r>
    <s v="Alan Barnes"/>
    <n v="22501"/>
    <d v="2010-05-18T00:00:00"/>
    <d v="2010-05-19T00:00:00"/>
    <s v="May"/>
    <s v="2010"/>
    <n v="1"/>
    <b v="0"/>
    <s v="High"/>
    <n v="2"/>
    <n v="30.83"/>
    <n v="0.04"/>
    <x v="2"/>
    <n v="7.27"/>
    <n v="7.64"/>
    <n v="1.39"/>
    <s v="Northwest Territories"/>
    <x v="1"/>
    <s v="Corporate"/>
    <x v="0"/>
    <x v="8"/>
  </r>
  <r>
    <s v="Carlos Soltero"/>
    <n v="22532"/>
    <d v="2011-02-08T00:00:00"/>
    <d v="2011-02-08T00:00:00"/>
    <s v="February"/>
    <s v="2011"/>
    <n v="0"/>
    <s v="FREE DELIVERY"/>
    <s v="Critical"/>
    <n v="13"/>
    <n v="121.66"/>
    <n v="0.03"/>
    <x v="0"/>
    <n v="-11.8"/>
    <n v="8.85"/>
    <n v="5.6"/>
    <s v="Northwest Territories"/>
    <x v="1"/>
    <s v="Consumer"/>
    <x v="0"/>
    <x v="2"/>
  </r>
  <r>
    <s v="Clay Rozendal"/>
    <n v="23264"/>
    <d v="2010-12-07T00:00:00"/>
    <d v="2010-12-09T00:00:00"/>
    <s v="December"/>
    <s v="2010"/>
    <n v="2"/>
    <b v="0"/>
    <s v="Critical"/>
    <n v="16"/>
    <n v="108.42"/>
    <n v="0.02"/>
    <x v="0"/>
    <n v="-50.82"/>
    <n v="6.48"/>
    <n v="6.81"/>
    <s v="Northwest Territories"/>
    <x v="1"/>
    <s v="Corporate"/>
    <x v="0"/>
    <x v="5"/>
  </r>
  <r>
    <s v="Clay Rozendal"/>
    <n v="23264"/>
    <d v="2010-12-07T00:00:00"/>
    <d v="2010-12-09T00:00:00"/>
    <s v="December"/>
    <s v="2010"/>
    <n v="2"/>
    <b v="0"/>
    <s v="Critical"/>
    <n v="27"/>
    <n v="78.47"/>
    <n v="0.06"/>
    <x v="0"/>
    <n v="17.989999999999998"/>
    <n v="2.88"/>
    <n v="0.99"/>
    <s v="Northwest Territories"/>
    <x v="1"/>
    <s v="Corporate"/>
    <x v="0"/>
    <x v="11"/>
  </r>
  <r>
    <s v="Julia West"/>
    <n v="23488"/>
    <d v="2009-01-06T00:00:00"/>
    <d v="2009-01-07T00:00:00"/>
    <s v="January"/>
    <s v="2009"/>
    <n v="1"/>
    <b v="0"/>
    <s v="Critical"/>
    <n v="30"/>
    <n v="26133.39"/>
    <n v="0.04"/>
    <x v="1"/>
    <n v="-11053.6"/>
    <n v="880.98"/>
    <n v="44.55"/>
    <s v="Northwest Territories"/>
    <x v="1"/>
    <s v="Home Office"/>
    <x v="2"/>
    <x v="9"/>
  </r>
  <r>
    <s v="Alan Barnes"/>
    <n v="23584"/>
    <d v="2012-03-12T00:00:00"/>
    <d v="2012-03-14T00:00:00"/>
    <s v="March"/>
    <s v="2012"/>
    <n v="2"/>
    <b v="0"/>
    <s v="Critical"/>
    <n v="14"/>
    <n v="2671.21"/>
    <n v="0.06"/>
    <x v="1"/>
    <n v="636.17999999999995"/>
    <n v="200.97"/>
    <n v="15.59"/>
    <s v="Northwest Territories"/>
    <x v="1"/>
    <s v="Corporate"/>
    <x v="1"/>
    <x v="16"/>
  </r>
  <r>
    <s v="Joy Bell"/>
    <n v="24007"/>
    <d v="2010-08-26T00:00:00"/>
    <d v="2010-09-02T00:00:00"/>
    <s v="September"/>
    <s v="2010"/>
    <n v="7"/>
    <b v="0"/>
    <s v="low"/>
    <n v="26"/>
    <n v="531.66"/>
    <n v="0.08"/>
    <x v="0"/>
    <n v="135.65"/>
    <n v="20.89"/>
    <n v="1.99"/>
    <s v="Northwest Territories"/>
    <x v="1"/>
    <s v="Home Office"/>
    <x v="1"/>
    <x v="7"/>
  </r>
  <r>
    <s v="Joy Bell"/>
    <n v="24007"/>
    <d v="2010-08-26T00:00:00"/>
    <d v="2010-09-02T00:00:00"/>
    <s v="September"/>
    <s v="2010"/>
    <n v="7"/>
    <b v="0"/>
    <s v="low"/>
    <n v="28"/>
    <n v="317.85000000000002"/>
    <n v="0.06"/>
    <x v="0"/>
    <n v="-13.95"/>
    <n v="11.58"/>
    <n v="6.97"/>
    <s v="Northwest Territories"/>
    <x v="1"/>
    <s v="Home Office"/>
    <x v="0"/>
    <x v="8"/>
  </r>
  <r>
    <s v="Joy Bell"/>
    <n v="24007"/>
    <d v="2010-08-26T00:00:00"/>
    <d v="2010-08-30T00:00:00"/>
    <s v="August"/>
    <s v="2010"/>
    <n v="4"/>
    <b v="0"/>
    <s v="low"/>
    <n v="42"/>
    <n v="163.08000000000001"/>
    <n v="0.09"/>
    <x v="0"/>
    <n v="66.17"/>
    <n v="4.13"/>
    <n v="0.5"/>
    <s v="Northwest Territories"/>
    <x v="1"/>
    <s v="Home Office"/>
    <x v="0"/>
    <x v="11"/>
  </r>
  <r>
    <s v="Jack Lebron"/>
    <n v="24038"/>
    <d v="2011-06-20T00:00:00"/>
    <d v="2011-06-22T00:00:00"/>
    <s v="June"/>
    <s v="2011"/>
    <n v="2"/>
    <b v="0"/>
    <s v="High"/>
    <n v="38"/>
    <n v="103.07"/>
    <n v="0.1"/>
    <x v="0"/>
    <n v="-0.95"/>
    <n v="2.78"/>
    <n v="1.34"/>
    <s v="Northwest Territories"/>
    <x v="1"/>
    <s v="Corporate"/>
    <x v="0"/>
    <x v="12"/>
  </r>
  <r>
    <s v="Anthony Johnson"/>
    <n v="24097"/>
    <d v="2010-08-04T00:00:00"/>
    <d v="2010-08-04T00:00:00"/>
    <s v="August"/>
    <s v="2010"/>
    <n v="0"/>
    <s v="FREE DELIVERY"/>
    <s v="High"/>
    <n v="1"/>
    <n v="17.190000000000001"/>
    <n v="0"/>
    <x v="0"/>
    <n v="-35.340000000000003"/>
    <n v="14.48"/>
    <n v="1.99"/>
    <s v="Northwest Territories"/>
    <x v="1"/>
    <s v="Small Business"/>
    <x v="1"/>
    <x v="7"/>
  </r>
  <r>
    <s v="Anthony Johnson"/>
    <n v="24097"/>
    <d v="2010-08-04T00:00:00"/>
    <d v="2010-08-06T00:00:00"/>
    <s v="August"/>
    <s v="2010"/>
    <n v="2"/>
    <b v="0"/>
    <s v="High"/>
    <n v="27"/>
    <n v="2689.48"/>
    <n v="0.04"/>
    <x v="0"/>
    <n v="399.93"/>
    <n v="99.99"/>
    <n v="19.989999999999998"/>
    <s v="Northwest Territories"/>
    <x v="1"/>
    <s v="Small Business"/>
    <x v="1"/>
    <x v="7"/>
  </r>
  <r>
    <s v="Anthony Johnson"/>
    <n v="24097"/>
    <d v="2010-08-04T00:00:00"/>
    <d v="2010-08-06T00:00:00"/>
    <s v="August"/>
    <s v="2010"/>
    <n v="2"/>
    <b v="0"/>
    <s v="High"/>
    <n v="2"/>
    <n v="15.31"/>
    <n v="0.01"/>
    <x v="0"/>
    <n v="-8.15"/>
    <n v="4.9800000000000004"/>
    <n v="4.8600000000000003"/>
    <s v="Northwest Territories"/>
    <x v="1"/>
    <s v="Small Business"/>
    <x v="0"/>
    <x v="5"/>
  </r>
  <r>
    <s v="Eugene Barchas"/>
    <n v="24128"/>
    <d v="2010-11-23T00:00:00"/>
    <d v="2010-11-25T00:00:00"/>
    <s v="November"/>
    <s v="2010"/>
    <n v="2"/>
    <b v="0"/>
    <s v="High"/>
    <n v="13"/>
    <n v="270.63"/>
    <n v="0.1"/>
    <x v="0"/>
    <n v="7.07"/>
    <n v="21.98"/>
    <n v="8.32"/>
    <s v="Northwest Territories"/>
    <x v="1"/>
    <s v="Corporate"/>
    <x v="0"/>
    <x v="5"/>
  </r>
  <r>
    <s v="Eugene Barchas"/>
    <n v="24128"/>
    <d v="2010-11-23T00:00:00"/>
    <d v="2010-11-25T00:00:00"/>
    <s v="November"/>
    <s v="2010"/>
    <n v="2"/>
    <b v="0"/>
    <s v="High"/>
    <n v="43"/>
    <n v="6583.9129999999996"/>
    <n v="0.09"/>
    <x v="0"/>
    <n v="1459.79"/>
    <n v="195.99"/>
    <n v="3.99"/>
    <s v="Northwest Territories"/>
    <x v="1"/>
    <s v="Corporate"/>
    <x v="1"/>
    <x v="3"/>
  </r>
  <r>
    <s v="Thomas Seio"/>
    <n v="24294"/>
    <d v="2009-08-02T00:00:00"/>
    <d v="2009-08-03T00:00:00"/>
    <s v="August"/>
    <s v="2009"/>
    <n v="1"/>
    <b v="0"/>
    <s v="Not Specified"/>
    <n v="24"/>
    <n v="4865.72"/>
    <n v="0.03"/>
    <x v="1"/>
    <n v="1951.3"/>
    <n v="200.97"/>
    <n v="15.59"/>
    <s v="Northwest Territories"/>
    <x v="1"/>
    <s v="Home Office"/>
    <x v="1"/>
    <x v="16"/>
  </r>
  <r>
    <s v="Bryan Mills"/>
    <n v="24387"/>
    <d v="2011-08-10T00:00:00"/>
    <d v="2011-08-11T00:00:00"/>
    <s v="August"/>
    <s v="2011"/>
    <n v="1"/>
    <b v="0"/>
    <s v="Critical"/>
    <n v="23"/>
    <n v="1003.31"/>
    <n v="0.01"/>
    <x v="0"/>
    <n v="51.9"/>
    <n v="40.97"/>
    <n v="14.45"/>
    <s v="Northwest Territories"/>
    <x v="1"/>
    <s v="Small Business"/>
    <x v="2"/>
    <x v="4"/>
  </r>
  <r>
    <s v="Bryan Mills"/>
    <n v="24387"/>
    <d v="2011-08-10T00:00:00"/>
    <d v="2011-08-10T00:00:00"/>
    <s v="August"/>
    <s v="2011"/>
    <n v="0"/>
    <s v="FREE DELIVERY"/>
    <s v="Critical"/>
    <n v="17"/>
    <n v="6048.18"/>
    <n v="0.04"/>
    <x v="1"/>
    <n v="1418.36"/>
    <n v="349.45"/>
    <n v="60"/>
    <s v="Northwest Territories"/>
    <x v="1"/>
    <s v="Small Business"/>
    <x v="2"/>
    <x v="10"/>
  </r>
  <r>
    <s v="Eugene Barchas"/>
    <n v="24515"/>
    <d v="2010-05-06T00:00:00"/>
    <d v="2010-05-08T00:00:00"/>
    <s v="May"/>
    <s v="2010"/>
    <n v="2"/>
    <b v="0"/>
    <s v="Critical"/>
    <n v="41"/>
    <n v="3051.27"/>
    <n v="0.1"/>
    <x v="1"/>
    <n v="121.48"/>
    <n v="80.97"/>
    <n v="33.6"/>
    <s v="Northwest Territories"/>
    <x v="1"/>
    <s v="Home Office"/>
    <x v="1"/>
    <x v="16"/>
  </r>
  <r>
    <s v="Sylvia Foulston"/>
    <n v="24743"/>
    <d v="2012-06-28T00:00:00"/>
    <d v="2012-07-05T00:00:00"/>
    <s v="July"/>
    <s v="2012"/>
    <n v="7"/>
    <b v="0"/>
    <s v="low"/>
    <n v="47"/>
    <n v="9633.59"/>
    <n v="0.06"/>
    <x v="1"/>
    <n v="176.67"/>
    <n v="216.6"/>
    <n v="64.2"/>
    <s v="Northwest Territories"/>
    <x v="1"/>
    <s v="Corporate"/>
    <x v="2"/>
    <x v="14"/>
  </r>
  <r>
    <s v="Sylvia Foulston"/>
    <n v="24743"/>
    <d v="2012-06-28T00:00:00"/>
    <d v="2012-07-03T00:00:00"/>
    <s v="July"/>
    <s v="2012"/>
    <n v="5"/>
    <b v="0"/>
    <s v="low"/>
    <n v="26"/>
    <n v="3758.77"/>
    <n v="0"/>
    <x v="0"/>
    <n v="753.61"/>
    <n v="140.81"/>
    <n v="24.49"/>
    <s v="Northwest Territories"/>
    <x v="1"/>
    <s v="Corporate"/>
    <x v="2"/>
    <x v="14"/>
  </r>
  <r>
    <s v="Carl Ludwig"/>
    <n v="24871"/>
    <d v="2011-03-23T00:00:00"/>
    <d v="2011-03-24T00:00:00"/>
    <s v="March"/>
    <s v="2011"/>
    <n v="1"/>
    <b v="0"/>
    <s v="Medium"/>
    <n v="6"/>
    <n v="143.78"/>
    <n v="0.04"/>
    <x v="0"/>
    <n v="75.3"/>
    <n v="22.72"/>
    <n v="8.99"/>
    <s v="Northwest Territories"/>
    <x v="1"/>
    <s v="Corporate"/>
    <x v="2"/>
    <x v="4"/>
  </r>
  <r>
    <s v="Julia West"/>
    <n v="25318"/>
    <d v="2011-11-19T00:00:00"/>
    <d v="2011-11-21T00:00:00"/>
    <s v="November"/>
    <s v="2011"/>
    <n v="2"/>
    <b v="0"/>
    <s v="Critical"/>
    <n v="22"/>
    <n v="440.92"/>
    <n v="0.05"/>
    <x v="2"/>
    <n v="-65.180000000000007"/>
    <n v="19.98"/>
    <n v="10.49"/>
    <s v="Northwest Territories"/>
    <x v="1"/>
    <s v="Small Business"/>
    <x v="2"/>
    <x v="4"/>
  </r>
  <r>
    <s v="Don Jones"/>
    <n v="25377"/>
    <d v="2012-11-26T00:00:00"/>
    <d v="2012-12-03T00:00:00"/>
    <s v="December"/>
    <s v="2012"/>
    <n v="7"/>
    <b v="0"/>
    <s v="low"/>
    <n v="3"/>
    <n v="4343.51"/>
    <n v="0.09"/>
    <x v="1"/>
    <n v="-3755.03"/>
    <n v="1500.97"/>
    <n v="29.7"/>
    <s v="Northwest Territories"/>
    <x v="1"/>
    <s v="Corporate"/>
    <x v="1"/>
    <x v="16"/>
  </r>
  <r>
    <s v="Mike Pelletier"/>
    <n v="25634"/>
    <d v="2010-07-29T00:00:00"/>
    <d v="2010-08-01T00:00:00"/>
    <s v="August"/>
    <s v="2010"/>
    <n v="3"/>
    <b v="0"/>
    <s v="Not Specified"/>
    <n v="29"/>
    <n v="593.32000000000005"/>
    <n v="0.03"/>
    <x v="0"/>
    <n v="28.99"/>
    <n v="20.95"/>
    <n v="4"/>
    <s v="Northwest Territories"/>
    <x v="1"/>
    <s v="Corporate"/>
    <x v="1"/>
    <x v="7"/>
  </r>
  <r>
    <s v="Mike Pelletier"/>
    <n v="25634"/>
    <d v="2010-07-29T00:00:00"/>
    <d v="2010-07-30T00:00:00"/>
    <s v="July"/>
    <s v="2010"/>
    <n v="1"/>
    <b v="0"/>
    <s v="Not Specified"/>
    <n v="26"/>
    <n v="626.07000000000005"/>
    <n v="0.03"/>
    <x v="2"/>
    <n v="185.32"/>
    <n v="23.99"/>
    <n v="6.71"/>
    <s v="Northwest Territories"/>
    <x v="1"/>
    <s v="Corporate"/>
    <x v="0"/>
    <x v="8"/>
  </r>
  <r>
    <s v="Eugene Barchas"/>
    <n v="25733"/>
    <d v="2012-05-12T00:00:00"/>
    <d v="2012-05-17T00:00:00"/>
    <s v="May"/>
    <s v="2012"/>
    <n v="5"/>
    <b v="0"/>
    <s v="low"/>
    <n v="24"/>
    <n v="557.23"/>
    <n v="0.09"/>
    <x v="0"/>
    <n v="-42.99"/>
    <n v="24.92"/>
    <n v="12.98"/>
    <s v="Northwest Territories"/>
    <x v="1"/>
    <s v="Home Office"/>
    <x v="0"/>
    <x v="2"/>
  </r>
  <r>
    <s v="Ann Chong"/>
    <n v="25767"/>
    <d v="2012-03-03T00:00:00"/>
    <d v="2012-03-03T00:00:00"/>
    <s v="March"/>
    <s v="2012"/>
    <n v="0"/>
    <s v="FREE DELIVERY"/>
    <s v="High"/>
    <n v="7"/>
    <n v="261.88"/>
    <n v="0.08"/>
    <x v="0"/>
    <n v="-59.2"/>
    <n v="39.479999999999997"/>
    <n v="1.99"/>
    <s v="Northwest Territories"/>
    <x v="1"/>
    <s v="Corporate"/>
    <x v="1"/>
    <x v="7"/>
  </r>
  <r>
    <s v="Ann Chong"/>
    <n v="25767"/>
    <d v="2012-03-03T00:00:00"/>
    <d v="2012-03-04T00:00:00"/>
    <s v="March"/>
    <s v="2012"/>
    <n v="1"/>
    <b v="0"/>
    <s v="High"/>
    <n v="15"/>
    <n v="593.73"/>
    <n v="0.04"/>
    <x v="0"/>
    <n v="108.01"/>
    <n v="38.76"/>
    <n v="13.26"/>
    <s v="Northwest Territories"/>
    <x v="1"/>
    <s v="Corporate"/>
    <x v="0"/>
    <x v="5"/>
  </r>
  <r>
    <s v="Charles McCrossin"/>
    <n v="26023"/>
    <d v="2010-08-20T00:00:00"/>
    <d v="2010-08-21T00:00:00"/>
    <s v="August"/>
    <s v="2010"/>
    <n v="1"/>
    <b v="0"/>
    <s v="High"/>
    <n v="49"/>
    <n v="120.77"/>
    <n v="0.03"/>
    <x v="0"/>
    <n v="19.86"/>
    <n v="2.4700000000000002"/>
    <n v="1.02"/>
    <s v="Northwest Territories"/>
    <x v="1"/>
    <s v="Corporate"/>
    <x v="0"/>
    <x v="6"/>
  </r>
  <r>
    <s v="Annie Cyprus"/>
    <n v="26051"/>
    <d v="2010-06-27T00:00:00"/>
    <d v="2010-06-29T00:00:00"/>
    <s v="June"/>
    <s v="2010"/>
    <n v="2"/>
    <b v="0"/>
    <s v="Not Specified"/>
    <n v="22"/>
    <n v="795.74"/>
    <n v="0"/>
    <x v="1"/>
    <n v="-127.39"/>
    <n v="33.94"/>
    <n v="19.190000000000001"/>
    <s v="Northwest Territories"/>
    <x v="1"/>
    <s v="Home Office"/>
    <x v="2"/>
    <x v="14"/>
  </r>
  <r>
    <s v="Annie Cyprus"/>
    <n v="26051"/>
    <d v="2010-06-27T00:00:00"/>
    <d v="2010-06-28T00:00:00"/>
    <s v="June"/>
    <s v="2010"/>
    <n v="1"/>
    <b v="0"/>
    <s v="Not Specified"/>
    <n v="31"/>
    <n v="251.75"/>
    <n v="7.0000000000000007E-2"/>
    <x v="0"/>
    <n v="22.46"/>
    <n v="8.33"/>
    <n v="1.99"/>
    <s v="Northwest Territories"/>
    <x v="1"/>
    <s v="Home Office"/>
    <x v="1"/>
    <x v="7"/>
  </r>
  <r>
    <s v="Carlos Soltero"/>
    <n v="26116"/>
    <d v="2012-10-29T00:00:00"/>
    <d v="2012-10-30T00:00:00"/>
    <s v="October"/>
    <s v="2012"/>
    <n v="1"/>
    <b v="0"/>
    <s v="Critical"/>
    <n v="36"/>
    <n v="697.41"/>
    <n v="0.04"/>
    <x v="0"/>
    <n v="81.709999999999994"/>
    <n v="18.97"/>
    <n v="9.0299999999999994"/>
    <s v="Northwest Territories"/>
    <x v="1"/>
    <s v="Small Business"/>
    <x v="0"/>
    <x v="5"/>
  </r>
  <r>
    <s v="Doug Bickford"/>
    <n v="26182"/>
    <d v="2010-01-16T00:00:00"/>
    <d v="2010-01-19T00:00:00"/>
    <s v="January"/>
    <s v="2010"/>
    <n v="3"/>
    <b v="0"/>
    <s v="Not Specified"/>
    <n v="30"/>
    <n v="4684.8999999999996"/>
    <n v="0.01"/>
    <x v="1"/>
    <n v="-549.27"/>
    <n v="150.97999999999999"/>
    <n v="66.27"/>
    <s v="Northwest Territories"/>
    <x v="1"/>
    <s v="Corporate"/>
    <x v="2"/>
    <x v="9"/>
  </r>
  <r>
    <s v="Carlos Daly"/>
    <n v="26272"/>
    <d v="2012-06-29T00:00:00"/>
    <d v="2012-07-08T00:00:00"/>
    <s v="July"/>
    <s v="2012"/>
    <n v="9"/>
    <b v="0"/>
    <s v="low"/>
    <n v="6"/>
    <n v="905.94"/>
    <n v="0.04"/>
    <x v="2"/>
    <n v="-4.1900000000000004"/>
    <n v="140.81"/>
    <n v="24.49"/>
    <s v="Northwest Territories"/>
    <x v="1"/>
    <s v="Home Office"/>
    <x v="2"/>
    <x v="14"/>
  </r>
  <r>
    <s v="Fred Wasserman"/>
    <n v="26370"/>
    <d v="2011-08-08T00:00:00"/>
    <d v="2011-08-10T00:00:00"/>
    <s v="August"/>
    <s v="2011"/>
    <n v="2"/>
    <b v="0"/>
    <s v="Not Specified"/>
    <n v="12"/>
    <n v="270.23"/>
    <n v="0.08"/>
    <x v="0"/>
    <n v="52.02"/>
    <n v="22.84"/>
    <n v="5.47"/>
    <s v="Northwest Territories"/>
    <x v="1"/>
    <s v="Home Office"/>
    <x v="0"/>
    <x v="5"/>
  </r>
  <r>
    <s v="Fred Wasserman"/>
    <n v="26370"/>
    <d v="2011-08-08T00:00:00"/>
    <d v="2011-08-10T00:00:00"/>
    <s v="August"/>
    <s v="2011"/>
    <n v="2"/>
    <b v="0"/>
    <s v="Not Specified"/>
    <n v="20"/>
    <n v="660.27"/>
    <n v="0.09"/>
    <x v="2"/>
    <n v="63.83"/>
    <n v="34.76"/>
    <n v="5.49"/>
    <s v="Northwest Territories"/>
    <x v="1"/>
    <s v="Home Office"/>
    <x v="0"/>
    <x v="0"/>
  </r>
  <r>
    <s v="Sylvia Foulston"/>
    <n v="26499"/>
    <d v="2010-02-21T00:00:00"/>
    <d v="2010-02-22T00:00:00"/>
    <s v="February"/>
    <s v="2010"/>
    <n v="1"/>
    <b v="0"/>
    <s v="Medium"/>
    <n v="11"/>
    <n v="32.4"/>
    <n v="0.05"/>
    <x v="0"/>
    <n v="8.7799999999999994"/>
    <n v="2.88"/>
    <n v="0.5"/>
    <s v="Northwest Territories"/>
    <x v="1"/>
    <s v="Corporate"/>
    <x v="0"/>
    <x v="11"/>
  </r>
  <r>
    <s v="Michelle Lonsdale"/>
    <n v="26531"/>
    <d v="2011-06-20T00:00:00"/>
    <d v="2011-06-22T00:00:00"/>
    <s v="June"/>
    <s v="2011"/>
    <n v="2"/>
    <b v="0"/>
    <s v="Medium"/>
    <n v="26"/>
    <n v="4688.9485000000004"/>
    <n v="0"/>
    <x v="0"/>
    <n v="1215.44"/>
    <n v="205.99"/>
    <n v="5.26"/>
    <s v="Northwest Territories"/>
    <x v="1"/>
    <s v="Corporate"/>
    <x v="1"/>
    <x v="3"/>
  </r>
  <r>
    <s v="Sylvia Foulston"/>
    <n v="26567"/>
    <d v="2009-09-04T00:00:00"/>
    <d v="2009-09-04T00:00:00"/>
    <s v="September"/>
    <s v="2009"/>
    <n v="0"/>
    <s v="FREE DELIVERY"/>
    <s v="Critical"/>
    <n v="8"/>
    <n v="50.7"/>
    <n v="0.08"/>
    <x v="0"/>
    <n v="-44.07"/>
    <n v="5.4"/>
    <n v="7.78"/>
    <s v="Northwest Territories"/>
    <x v="1"/>
    <s v="Corporate"/>
    <x v="0"/>
    <x v="2"/>
  </r>
  <r>
    <s v="Sylvia Foulston"/>
    <n v="26567"/>
    <d v="2009-09-04T00:00:00"/>
    <d v="2009-09-07T00:00:00"/>
    <s v="September"/>
    <s v="2009"/>
    <n v="3"/>
    <b v="0"/>
    <s v="Critical"/>
    <n v="10"/>
    <n v="90.06"/>
    <n v="0.09"/>
    <x v="2"/>
    <n v="-100.51"/>
    <n v="8.4600000000000009"/>
    <n v="8.99"/>
    <s v="Northwest Territories"/>
    <x v="1"/>
    <s v="Corporate"/>
    <x v="1"/>
    <x v="7"/>
  </r>
  <r>
    <s v="Sylvia Foulston"/>
    <n v="26567"/>
    <d v="2009-09-04T00:00:00"/>
    <d v="2009-09-05T00:00:00"/>
    <s v="September"/>
    <s v="2009"/>
    <n v="1"/>
    <b v="0"/>
    <s v="Critical"/>
    <n v="22"/>
    <n v="338.52"/>
    <n v="0.21"/>
    <x v="0"/>
    <n v="-17.75"/>
    <n v="14.98"/>
    <n v="8.99"/>
    <s v="Northwest Territories"/>
    <x v="1"/>
    <s v="Corporate"/>
    <x v="2"/>
    <x v="4"/>
  </r>
  <r>
    <s v="Sylvia Foulston"/>
    <n v="26567"/>
    <d v="2009-09-04T00:00:00"/>
    <d v="2009-09-05T00:00:00"/>
    <s v="September"/>
    <s v="2009"/>
    <n v="1"/>
    <b v="0"/>
    <s v="Critical"/>
    <n v="48"/>
    <n v="6109.817"/>
    <n v="0.04"/>
    <x v="0"/>
    <n v="1374.95"/>
    <n v="155.99"/>
    <n v="8.08"/>
    <s v="Northwest Territories"/>
    <x v="1"/>
    <s v="Corporate"/>
    <x v="1"/>
    <x v="3"/>
  </r>
  <r>
    <s v="Charlotte Melton"/>
    <n v="26854"/>
    <d v="2009-06-21T00:00:00"/>
    <d v="2009-06-22T00:00:00"/>
    <s v="June"/>
    <s v="2009"/>
    <n v="1"/>
    <b v="0"/>
    <s v="Not Specified"/>
    <n v="1"/>
    <n v="34.11"/>
    <n v="0.02"/>
    <x v="0"/>
    <n v="-12.95"/>
    <n v="25.38"/>
    <n v="8.99"/>
    <s v="Northwest Territories"/>
    <x v="1"/>
    <s v="Home Office"/>
    <x v="2"/>
    <x v="4"/>
  </r>
  <r>
    <s v="Barry French"/>
    <n v="27109"/>
    <d v="2012-02-08T00:00:00"/>
    <d v="2012-02-10T00:00:00"/>
    <s v="February"/>
    <s v="2012"/>
    <n v="2"/>
    <b v="0"/>
    <s v="Critical"/>
    <n v="48"/>
    <n v="538.22"/>
    <n v="0.01"/>
    <x v="0"/>
    <n v="-154.66"/>
    <n v="10.97"/>
    <n v="6.5"/>
    <s v="Northwest Territories"/>
    <x v="1"/>
    <s v="Consumer"/>
    <x v="1"/>
    <x v="7"/>
  </r>
  <r>
    <s v="Heather Kirkland"/>
    <n v="27111"/>
    <d v="2009-03-11T00:00:00"/>
    <d v="2009-03-14T00:00:00"/>
    <s v="March"/>
    <s v="2009"/>
    <n v="3"/>
    <b v="0"/>
    <s v="High"/>
    <n v="11"/>
    <n v="1064.23"/>
    <n v="0.06"/>
    <x v="0"/>
    <n v="-127.56"/>
    <n v="99.99"/>
    <n v="19.989999999999998"/>
    <s v="Northwest Territories"/>
    <x v="1"/>
    <s v="Home Office"/>
    <x v="1"/>
    <x v="7"/>
  </r>
  <r>
    <s v="Heather Kirkland"/>
    <n v="27111"/>
    <d v="2009-03-11T00:00:00"/>
    <d v="2009-03-12T00:00:00"/>
    <s v="March"/>
    <s v="2009"/>
    <n v="1"/>
    <b v="0"/>
    <s v="High"/>
    <n v="18"/>
    <n v="3497.05"/>
    <n v="0"/>
    <x v="0"/>
    <n v="282.18"/>
    <n v="193.17"/>
    <n v="19.989999999999998"/>
    <s v="Northwest Territories"/>
    <x v="1"/>
    <s v="Home Office"/>
    <x v="0"/>
    <x v="0"/>
  </r>
  <r>
    <s v="Heather Kirkland"/>
    <n v="27111"/>
    <d v="2009-03-11T00:00:00"/>
    <d v="2009-03-11T00:00:00"/>
    <s v="March"/>
    <s v="2009"/>
    <n v="0"/>
    <s v="FREE DELIVERY"/>
    <s v="High"/>
    <n v="44"/>
    <n v="774.05250000000001"/>
    <n v="0.08"/>
    <x v="2"/>
    <n v="-96.34"/>
    <n v="20.99"/>
    <n v="3.3"/>
    <s v="Northwest Territories"/>
    <x v="1"/>
    <s v="Home Office"/>
    <x v="1"/>
    <x v="3"/>
  </r>
  <r>
    <s v="Henry Goldwyn"/>
    <n v="27264"/>
    <d v="2011-06-04T00:00:00"/>
    <d v="2011-06-06T00:00:00"/>
    <s v="June"/>
    <s v="2011"/>
    <n v="2"/>
    <b v="0"/>
    <s v="low"/>
    <n v="3"/>
    <n v="74.05"/>
    <n v="0.02"/>
    <x v="0"/>
    <n v="44.54"/>
    <n v="19.989999999999998"/>
    <n v="11.17"/>
    <s v="Northwest Territories"/>
    <x v="1"/>
    <s v="Small Business"/>
    <x v="2"/>
    <x v="4"/>
  </r>
  <r>
    <s v="Frank Price"/>
    <n v="27392"/>
    <d v="2012-03-02T00:00:00"/>
    <d v="2012-03-11T00:00:00"/>
    <s v="March"/>
    <s v="2012"/>
    <n v="9"/>
    <b v="0"/>
    <s v="low"/>
    <n v="37"/>
    <n v="5753.85"/>
    <n v="0"/>
    <x v="0"/>
    <n v="2509.52"/>
    <n v="150.97999999999999"/>
    <n v="13.99"/>
    <s v="Northwest Territories"/>
    <x v="1"/>
    <s v="Corporate"/>
    <x v="1"/>
    <x v="16"/>
  </r>
  <r>
    <s v="Jim Radford"/>
    <n v="27553"/>
    <d v="2011-08-12T00:00:00"/>
    <d v="2011-08-14T00:00:00"/>
    <s v="August"/>
    <s v="2011"/>
    <n v="2"/>
    <b v="0"/>
    <s v="Medium"/>
    <n v="48"/>
    <n v="18235.47"/>
    <n v="0.03"/>
    <x v="1"/>
    <n v="1166.93"/>
    <n v="370.98"/>
    <n v="99"/>
    <s v="Northwest Territories"/>
    <x v="1"/>
    <s v="Corporate"/>
    <x v="0"/>
    <x v="0"/>
  </r>
  <r>
    <s v="Jim Radford"/>
    <n v="27553"/>
    <d v="2011-08-12T00:00:00"/>
    <d v="2011-08-14T00:00:00"/>
    <s v="August"/>
    <s v="2011"/>
    <n v="2"/>
    <b v="0"/>
    <s v="Medium"/>
    <n v="16"/>
    <n v="2631.107"/>
    <n v="0"/>
    <x v="0"/>
    <n v="297.11"/>
    <n v="179.99"/>
    <n v="13.99"/>
    <s v="Northwest Territories"/>
    <x v="1"/>
    <s v="Corporate"/>
    <x v="1"/>
    <x v="3"/>
  </r>
  <r>
    <s v="Ralph Knight"/>
    <n v="27555"/>
    <d v="2009-09-01T00:00:00"/>
    <d v="2009-09-03T00:00:00"/>
    <s v="September"/>
    <s v="2009"/>
    <n v="2"/>
    <b v="0"/>
    <s v="Critical"/>
    <n v="32"/>
    <n v="209.42"/>
    <n v="0.1"/>
    <x v="0"/>
    <n v="65.41"/>
    <n v="6.74"/>
    <n v="1.72"/>
    <s v="Northwest Territories"/>
    <x v="1"/>
    <s v="Consumer"/>
    <x v="0"/>
    <x v="5"/>
  </r>
  <r>
    <s v="Delfina Latchford"/>
    <n v="27680"/>
    <d v="2010-01-26T00:00:00"/>
    <d v="2010-01-27T00:00:00"/>
    <s v="January"/>
    <s v="2010"/>
    <n v="1"/>
    <b v="0"/>
    <s v="Critical"/>
    <n v="32"/>
    <n v="324.39999999999998"/>
    <n v="0.1"/>
    <x v="0"/>
    <n v="-46.98"/>
    <n v="10.89"/>
    <n v="4.5"/>
    <s v="Northwest Territories"/>
    <x v="1"/>
    <s v="Small Business"/>
    <x v="0"/>
    <x v="1"/>
  </r>
  <r>
    <s v="Delfina Latchford"/>
    <n v="27680"/>
    <d v="2010-01-26T00:00:00"/>
    <d v="2010-01-27T00:00:00"/>
    <s v="January"/>
    <s v="2010"/>
    <n v="1"/>
    <b v="0"/>
    <s v="Critical"/>
    <n v="19"/>
    <n v="137.02000000000001"/>
    <n v="0.01"/>
    <x v="0"/>
    <n v="-46.89"/>
    <n v="6.48"/>
    <n v="6.6"/>
    <s v="Northwest Territories"/>
    <x v="1"/>
    <s v="Small Business"/>
    <x v="0"/>
    <x v="5"/>
  </r>
  <r>
    <s v="Roy Skaria"/>
    <n v="27778"/>
    <d v="2011-09-02T00:00:00"/>
    <d v="2011-09-04T00:00:00"/>
    <s v="September"/>
    <s v="2011"/>
    <n v="2"/>
    <b v="0"/>
    <s v="Critical"/>
    <n v="1"/>
    <n v="232.67"/>
    <n v="0.02"/>
    <x v="0"/>
    <n v="-105.14"/>
    <n v="223.98"/>
    <n v="15.01"/>
    <s v="Northwest Territories"/>
    <x v="1"/>
    <s v="Corporate"/>
    <x v="0"/>
    <x v="2"/>
  </r>
  <r>
    <s v="Roy Skaria"/>
    <n v="27778"/>
    <d v="2011-09-02T00:00:00"/>
    <d v="2011-09-04T00:00:00"/>
    <s v="September"/>
    <s v="2011"/>
    <n v="2"/>
    <b v="0"/>
    <s v="Critical"/>
    <n v="34"/>
    <n v="4805.92"/>
    <n v="7.0000000000000007E-2"/>
    <x v="1"/>
    <n v="-393.96"/>
    <n v="140.97999999999999"/>
    <n v="36.090000000000003"/>
    <s v="Northwest Territories"/>
    <x v="1"/>
    <s v="Corporate"/>
    <x v="2"/>
    <x v="9"/>
  </r>
  <r>
    <s v="Monica Federle"/>
    <n v="27909"/>
    <d v="2012-02-07T00:00:00"/>
    <d v="2012-02-09T00:00:00"/>
    <s v="February"/>
    <s v="2012"/>
    <n v="2"/>
    <b v="0"/>
    <s v="Critical"/>
    <n v="1"/>
    <n v="62.26"/>
    <n v="0.09"/>
    <x v="0"/>
    <n v="-23.24"/>
    <n v="54.96"/>
    <n v="10.75"/>
    <s v="Northwest Territories"/>
    <x v="1"/>
    <s v="Corporate"/>
    <x v="0"/>
    <x v="5"/>
  </r>
  <r>
    <s v="Monica Federle"/>
    <n v="27909"/>
    <d v="2012-02-07T00:00:00"/>
    <d v="2012-02-10T00:00:00"/>
    <s v="February"/>
    <s v="2012"/>
    <n v="3"/>
    <b v="0"/>
    <s v="Critical"/>
    <n v="47"/>
    <n v="58.53"/>
    <n v="7.0000000000000007E-2"/>
    <x v="0"/>
    <n v="-24.86"/>
    <n v="1.26"/>
    <n v="0.7"/>
    <s v="Northwest Territories"/>
    <x v="1"/>
    <s v="Corporate"/>
    <x v="0"/>
    <x v="6"/>
  </r>
  <r>
    <s v="Charles McCrossin"/>
    <n v="28003"/>
    <d v="2011-03-19T00:00:00"/>
    <d v="2011-03-21T00:00:00"/>
    <s v="March"/>
    <s v="2011"/>
    <n v="2"/>
    <b v="0"/>
    <s v="Critical"/>
    <n v="31"/>
    <n v="157.79"/>
    <n v="0.09"/>
    <x v="0"/>
    <n v="-95.92"/>
    <n v="4.9800000000000004"/>
    <n v="6.07"/>
    <s v="Northwest Territories"/>
    <x v="1"/>
    <s v="Corporate"/>
    <x v="0"/>
    <x v="5"/>
  </r>
  <r>
    <s v="Don Miller"/>
    <n v="28035"/>
    <d v="2011-05-08T00:00:00"/>
    <d v="2011-05-10T00:00:00"/>
    <s v="May"/>
    <s v="2011"/>
    <n v="2"/>
    <b v="0"/>
    <s v="Not Specified"/>
    <n v="19"/>
    <n v="376.21"/>
    <n v="0.03"/>
    <x v="0"/>
    <n v="89.56"/>
    <n v="18.989999999999998"/>
    <n v="5.23"/>
    <s v="Northwest Territories"/>
    <x v="1"/>
    <s v="Home Office"/>
    <x v="0"/>
    <x v="2"/>
  </r>
  <r>
    <s v="Jeremy Lonsdale"/>
    <n v="28135"/>
    <d v="2009-09-25T00:00:00"/>
    <d v="2009-09-27T00:00:00"/>
    <s v="September"/>
    <s v="2009"/>
    <n v="2"/>
    <b v="0"/>
    <s v="Critical"/>
    <n v="37"/>
    <n v="1601.24"/>
    <n v="0.08"/>
    <x v="0"/>
    <n v="520.69000000000005"/>
    <n v="46.89"/>
    <n v="5.0999999999999996"/>
    <s v="Northwest Territories"/>
    <x v="1"/>
    <s v="Corporate"/>
    <x v="0"/>
    <x v="1"/>
  </r>
  <r>
    <s v="Jeremy Lonsdale"/>
    <n v="28135"/>
    <d v="2009-09-25T00:00:00"/>
    <d v="2009-09-25T00:00:00"/>
    <s v="September"/>
    <s v="2009"/>
    <n v="0"/>
    <s v="FREE DELIVERY"/>
    <s v="Critical"/>
    <n v="40"/>
    <n v="501.31"/>
    <n v="0.05"/>
    <x v="0"/>
    <n v="38.229999999999997"/>
    <n v="12.98"/>
    <n v="3.14"/>
    <s v="Northwest Territories"/>
    <x v="1"/>
    <s v="Corporate"/>
    <x v="0"/>
    <x v="15"/>
  </r>
  <r>
    <s v="Grant Carroll"/>
    <n v="28165"/>
    <d v="2012-07-09T00:00:00"/>
    <d v="2012-07-11T00:00:00"/>
    <s v="July"/>
    <s v="2012"/>
    <n v="2"/>
    <b v="0"/>
    <s v="Not Specified"/>
    <n v="2"/>
    <n v="24.96"/>
    <n v="0.05"/>
    <x v="0"/>
    <n v="-12.8"/>
    <n v="10.91"/>
    <n v="2.99"/>
    <s v="Northwest Territories"/>
    <x v="1"/>
    <s v="Corporate"/>
    <x v="0"/>
    <x v="2"/>
  </r>
  <r>
    <s v="Carl Ludwig"/>
    <n v="28289"/>
    <d v="2010-01-14T00:00:00"/>
    <d v="2010-01-15T00:00:00"/>
    <s v="January"/>
    <s v="2010"/>
    <n v="1"/>
    <b v="0"/>
    <s v="High"/>
    <n v="31"/>
    <n v="166.76"/>
    <n v="0.01"/>
    <x v="0"/>
    <n v="-46.03"/>
    <n v="4.9800000000000004"/>
    <n v="4.75"/>
    <s v="Northwest Territories"/>
    <x v="1"/>
    <s v="Corporate"/>
    <x v="0"/>
    <x v="5"/>
  </r>
  <r>
    <s v="Carlos Daly"/>
    <n v="28486"/>
    <d v="2009-08-26T00:00:00"/>
    <d v="2009-08-27T00:00:00"/>
    <s v="August"/>
    <s v="2009"/>
    <n v="1"/>
    <b v="0"/>
    <s v="High"/>
    <n v="2"/>
    <n v="811.13"/>
    <n v="0.08"/>
    <x v="0"/>
    <n v="-517.47"/>
    <n v="415.88"/>
    <n v="11.37"/>
    <s v="Northwest Territories"/>
    <x v="1"/>
    <s v="Corporate"/>
    <x v="0"/>
    <x v="0"/>
  </r>
  <r>
    <s v="Ralph Knight"/>
    <n v="28675"/>
    <d v="2009-10-08T00:00:00"/>
    <d v="2009-10-09T00:00:00"/>
    <s v="October"/>
    <s v="2009"/>
    <n v="1"/>
    <b v="0"/>
    <s v="Critical"/>
    <n v="15"/>
    <n v="822.84249999999997"/>
    <n v="0.1"/>
    <x v="0"/>
    <n v="4.3899999999999997"/>
    <n v="65.989999999999995"/>
    <n v="5.92"/>
    <s v="Northwest Territories"/>
    <x v="1"/>
    <s v="Consumer"/>
    <x v="1"/>
    <x v="3"/>
  </r>
  <r>
    <s v="Cindy Schnelling"/>
    <n v="28870"/>
    <d v="2011-11-10T00:00:00"/>
    <d v="2011-11-13T00:00:00"/>
    <s v="November"/>
    <s v="2011"/>
    <n v="3"/>
    <b v="0"/>
    <s v="High"/>
    <n v="35"/>
    <n v="3310.9454999999998"/>
    <n v="0.05"/>
    <x v="0"/>
    <n v="822.4"/>
    <n v="115.99"/>
    <n v="2.5"/>
    <s v="Northwest Territories"/>
    <x v="1"/>
    <s v="Corporate"/>
    <x v="1"/>
    <x v="3"/>
  </r>
  <r>
    <s v="Claudia Miner"/>
    <n v="28871"/>
    <d v="2012-04-15T00:00:00"/>
    <d v="2012-04-15T00:00:00"/>
    <s v="April"/>
    <s v="2012"/>
    <n v="0"/>
    <s v="FREE DELIVERY"/>
    <s v="High"/>
    <n v="10"/>
    <n v="55.02"/>
    <n v="0.08"/>
    <x v="0"/>
    <n v="-56.12"/>
    <n v="5.0199999999999996"/>
    <n v="5.14"/>
    <s v="Northwest Territories"/>
    <x v="1"/>
    <s v="Small Business"/>
    <x v="1"/>
    <x v="7"/>
  </r>
  <r>
    <s v="Roy Skaria"/>
    <n v="29030"/>
    <d v="2012-01-02T00:00:00"/>
    <d v="2012-01-03T00:00:00"/>
    <s v="January"/>
    <s v="2012"/>
    <n v="1"/>
    <b v="0"/>
    <s v="Medium"/>
    <n v="10"/>
    <n v="192.58"/>
    <n v="0.05"/>
    <x v="0"/>
    <n v="24.6"/>
    <n v="19.84"/>
    <n v="4.0999999999999996"/>
    <s v="Northwest Territories"/>
    <x v="1"/>
    <s v="Corporate"/>
    <x v="0"/>
    <x v="12"/>
  </r>
  <r>
    <s v="Delfina Latchford"/>
    <n v="29095"/>
    <d v="2011-03-08T00:00:00"/>
    <d v="2011-03-09T00:00:00"/>
    <s v="March"/>
    <s v="2011"/>
    <n v="1"/>
    <b v="0"/>
    <s v="Not Specified"/>
    <n v="40"/>
    <n v="291.67"/>
    <n v="0.01"/>
    <x v="0"/>
    <n v="54.46"/>
    <n v="6.75"/>
    <n v="2.99"/>
    <s v="Northwest Territories"/>
    <x v="1"/>
    <s v="Small Business"/>
    <x v="0"/>
    <x v="2"/>
  </r>
  <r>
    <s v="Edward Hooks"/>
    <n v="29287"/>
    <d v="2009-07-02T00:00:00"/>
    <d v="2009-07-04T00:00:00"/>
    <s v="July"/>
    <s v="2009"/>
    <n v="2"/>
    <b v="0"/>
    <s v="High"/>
    <n v="50"/>
    <n v="281.39"/>
    <n v="0.1"/>
    <x v="0"/>
    <n v="-106.4"/>
    <n v="5.74"/>
    <n v="5.01"/>
    <s v="Northwest Territories"/>
    <x v="1"/>
    <s v="Consumer"/>
    <x v="0"/>
    <x v="2"/>
  </r>
  <r>
    <s v="Edward Hooks"/>
    <n v="29287"/>
    <d v="2009-07-02T00:00:00"/>
    <d v="2009-07-04T00:00:00"/>
    <s v="July"/>
    <s v="2009"/>
    <n v="2"/>
    <b v="0"/>
    <s v="High"/>
    <n v="49"/>
    <n v="12593.91"/>
    <n v="0.09"/>
    <x v="1"/>
    <n v="2699.67"/>
    <n v="270.97000000000003"/>
    <n v="28.06"/>
    <s v="Northwest Territories"/>
    <x v="1"/>
    <s v="Consumer"/>
    <x v="1"/>
    <x v="16"/>
  </r>
  <r>
    <s v="Don Miller"/>
    <n v="29510"/>
    <d v="2011-04-15T00:00:00"/>
    <d v="2011-04-17T00:00:00"/>
    <s v="April"/>
    <s v="2011"/>
    <n v="2"/>
    <b v="0"/>
    <s v="Critical"/>
    <n v="22"/>
    <n v="6123.94"/>
    <n v="0.01"/>
    <x v="1"/>
    <n v="1292.44"/>
    <n v="260.98"/>
    <n v="41.91"/>
    <s v="Northwest Territories"/>
    <x v="1"/>
    <s v="Home Office"/>
    <x v="2"/>
    <x v="9"/>
  </r>
  <r>
    <s v="Grant Carroll"/>
    <n v="29795"/>
    <d v="2011-11-25T00:00:00"/>
    <d v="2011-11-26T00:00:00"/>
    <s v="November"/>
    <s v="2011"/>
    <n v="1"/>
    <b v="0"/>
    <s v="High"/>
    <n v="49"/>
    <n v="19325.2"/>
    <n v="0.05"/>
    <x v="0"/>
    <n v="8793.5400000000009"/>
    <n v="387.99"/>
    <n v="19.989999999999998"/>
    <s v="Northwest Territories"/>
    <x v="1"/>
    <s v="Small Business"/>
    <x v="0"/>
    <x v="2"/>
  </r>
  <r>
    <s v="Grant Carroll"/>
    <n v="29795"/>
    <d v="2011-11-25T00:00:00"/>
    <d v="2011-11-26T00:00:00"/>
    <s v="November"/>
    <s v="2011"/>
    <n v="1"/>
    <b v="0"/>
    <s v="High"/>
    <n v="48"/>
    <n v="8380.2199999999993"/>
    <n v="0"/>
    <x v="1"/>
    <n v="813.83"/>
    <n v="160.97999999999999"/>
    <n v="35.020000000000003"/>
    <s v="Northwest Territories"/>
    <x v="1"/>
    <s v="Small Business"/>
    <x v="2"/>
    <x v="9"/>
  </r>
  <r>
    <s v="Brad Eason"/>
    <n v="29861"/>
    <d v="2012-04-25T00:00:00"/>
    <d v="2012-04-26T00:00:00"/>
    <s v="April"/>
    <s v="2012"/>
    <n v="1"/>
    <b v="0"/>
    <s v="Critical"/>
    <n v="11"/>
    <n v="35.17"/>
    <n v="0.03"/>
    <x v="0"/>
    <n v="5.58"/>
    <n v="3.08"/>
    <n v="0.99"/>
    <s v="Northwest Territories"/>
    <x v="1"/>
    <s v="Small Business"/>
    <x v="0"/>
    <x v="11"/>
  </r>
  <r>
    <s v="Charles McCrossin"/>
    <n v="30658"/>
    <d v="2011-03-26T00:00:00"/>
    <d v="2011-03-27T00:00:00"/>
    <s v="March"/>
    <s v="2011"/>
    <n v="1"/>
    <b v="0"/>
    <s v="Medium"/>
    <n v="35"/>
    <n v="17387.650000000001"/>
    <n v="0.08"/>
    <x v="0"/>
    <n v="6907.61"/>
    <n v="499.99"/>
    <n v="24.49"/>
    <s v="Northwest Territories"/>
    <x v="1"/>
    <s v="Corporate"/>
    <x v="1"/>
    <x v="13"/>
  </r>
  <r>
    <s v="Charles McCrossin"/>
    <n v="30658"/>
    <d v="2011-03-26T00:00:00"/>
    <d v="2011-03-28T00:00:00"/>
    <s v="March"/>
    <s v="2011"/>
    <n v="2"/>
    <b v="0"/>
    <s v="Medium"/>
    <n v="44"/>
    <n v="6040.22"/>
    <n v="0.05"/>
    <x v="0"/>
    <n v="-942.5"/>
    <n v="138.13999999999999"/>
    <n v="35"/>
    <s v="Northwest Territories"/>
    <x v="1"/>
    <s v="Corporate"/>
    <x v="0"/>
    <x v="0"/>
  </r>
  <r>
    <s v="Charles McCrossin"/>
    <n v="30947"/>
    <d v="2010-07-14T00:00:00"/>
    <d v="2010-07-18T00:00:00"/>
    <s v="July"/>
    <s v="2010"/>
    <n v="4"/>
    <b v="0"/>
    <s v="low"/>
    <n v="17"/>
    <n v="691.59"/>
    <n v="0.03"/>
    <x v="0"/>
    <n v="261.24"/>
    <n v="41.94"/>
    <n v="2.99"/>
    <s v="Northwest Territories"/>
    <x v="1"/>
    <s v="Corporate"/>
    <x v="0"/>
    <x v="2"/>
  </r>
  <r>
    <s v="Charles McCrossin"/>
    <n v="30947"/>
    <d v="2010-07-14T00:00:00"/>
    <d v="2010-07-18T00:00:00"/>
    <s v="July"/>
    <s v="2010"/>
    <n v="4"/>
    <b v="0"/>
    <s v="low"/>
    <n v="45"/>
    <n v="345.2"/>
    <n v="0.01"/>
    <x v="0"/>
    <n v="183.53"/>
    <n v="7.31"/>
    <n v="0.49"/>
    <s v="Northwest Territories"/>
    <x v="1"/>
    <s v="Corporate"/>
    <x v="0"/>
    <x v="11"/>
  </r>
  <r>
    <s v="Bryan Mills"/>
    <n v="31077"/>
    <d v="2010-10-23T00:00:00"/>
    <d v="2010-10-25T00:00:00"/>
    <s v="October"/>
    <s v="2010"/>
    <n v="2"/>
    <b v="0"/>
    <s v="Not Specified"/>
    <n v="36"/>
    <n v="1955.0764999999999"/>
    <n v="0.06"/>
    <x v="0"/>
    <n v="470.83"/>
    <n v="65.989999999999995"/>
    <n v="3.9"/>
    <s v="Northwest Territories"/>
    <x v="1"/>
    <s v="Small Business"/>
    <x v="1"/>
    <x v="3"/>
  </r>
  <r>
    <s v="Monica Federle"/>
    <n v="31111"/>
    <d v="2009-08-24T00:00:00"/>
    <d v="2009-08-26T00:00:00"/>
    <s v="August"/>
    <s v="2009"/>
    <n v="2"/>
    <b v="0"/>
    <s v="Not Specified"/>
    <n v="27"/>
    <n v="217.93"/>
    <n v="0.03"/>
    <x v="0"/>
    <n v="-29.02"/>
    <n v="7.64"/>
    <n v="5.83"/>
    <s v="Northwest Territories"/>
    <x v="1"/>
    <s v="Corporate"/>
    <x v="0"/>
    <x v="5"/>
  </r>
  <r>
    <s v="Michelle Lonsdale"/>
    <n v="31169"/>
    <d v="2011-06-09T00:00:00"/>
    <d v="2011-06-13T00:00:00"/>
    <s v="June"/>
    <s v="2011"/>
    <n v="4"/>
    <b v="0"/>
    <s v="low"/>
    <n v="6"/>
    <n v="254.76"/>
    <n v="0.06"/>
    <x v="0"/>
    <n v="109.88"/>
    <n v="40.97"/>
    <n v="14.45"/>
    <s v="Northwest Territories"/>
    <x v="1"/>
    <s v="Home Office"/>
    <x v="2"/>
    <x v="4"/>
  </r>
  <r>
    <s v="Michelle Lonsdale"/>
    <n v="31270"/>
    <d v="2012-11-23T00:00:00"/>
    <d v="2012-11-24T00:00:00"/>
    <s v="November"/>
    <s v="2012"/>
    <n v="1"/>
    <b v="0"/>
    <s v="Medium"/>
    <n v="21"/>
    <n v="6806.66"/>
    <n v="0"/>
    <x v="1"/>
    <n v="801.72"/>
    <n v="299.05"/>
    <n v="87.01"/>
    <s v="Northwest Territories"/>
    <x v="1"/>
    <s v="Corporate"/>
    <x v="2"/>
    <x v="14"/>
  </r>
  <r>
    <s v="Michelle Lonsdale"/>
    <n v="31270"/>
    <d v="2012-11-23T00:00:00"/>
    <d v="2012-11-25T00:00:00"/>
    <s v="November"/>
    <s v="2012"/>
    <n v="2"/>
    <b v="0"/>
    <s v="Medium"/>
    <n v="3"/>
    <n v="891.61"/>
    <n v="0.1"/>
    <x v="1"/>
    <n v="-328.36"/>
    <n v="291.73"/>
    <n v="48.8"/>
    <s v="Northwest Territories"/>
    <x v="1"/>
    <s v="Corporate"/>
    <x v="2"/>
    <x v="14"/>
  </r>
  <r>
    <s v="Michelle Lonsdale"/>
    <n v="31270"/>
    <d v="2012-11-23T00:00:00"/>
    <d v="2012-11-25T00:00:00"/>
    <s v="November"/>
    <s v="2012"/>
    <n v="2"/>
    <b v="0"/>
    <s v="Medium"/>
    <n v="5"/>
    <n v="165.04"/>
    <n v="0.03"/>
    <x v="0"/>
    <n v="-112.44"/>
    <n v="30.42"/>
    <n v="8.65"/>
    <s v="Northwest Territories"/>
    <x v="1"/>
    <s v="Corporate"/>
    <x v="1"/>
    <x v="7"/>
  </r>
  <r>
    <s v="Beth Thompson"/>
    <n v="31364"/>
    <d v="2009-05-01T00:00:00"/>
    <d v="2009-05-01T00:00:00"/>
    <s v="May"/>
    <s v="2009"/>
    <n v="0"/>
    <s v="FREE DELIVERY"/>
    <s v="Not Specified"/>
    <n v="2"/>
    <n v="789.01"/>
    <n v="7.0000000000000007E-2"/>
    <x v="0"/>
    <n v="-539.59"/>
    <n v="415.88"/>
    <n v="11.37"/>
    <s v="Northwest Territories"/>
    <x v="1"/>
    <s v="Corporate"/>
    <x v="0"/>
    <x v="0"/>
  </r>
  <r>
    <s v="Cindy Schnelling"/>
    <n v="31393"/>
    <d v="2012-05-11T00:00:00"/>
    <d v="2012-05-12T00:00:00"/>
    <s v="May"/>
    <s v="2012"/>
    <n v="1"/>
    <b v="0"/>
    <s v="Critical"/>
    <n v="4"/>
    <n v="97.57"/>
    <n v="0.04"/>
    <x v="0"/>
    <n v="-27.31"/>
    <n v="19.940000000000001"/>
    <n v="14.87"/>
    <s v="Northwest Territories"/>
    <x v="1"/>
    <s v="Corporate"/>
    <x v="2"/>
    <x v="4"/>
  </r>
  <r>
    <s v="Cindy Schnelling"/>
    <n v="31393"/>
    <d v="2012-05-11T00:00:00"/>
    <d v="2012-05-13T00:00:00"/>
    <s v="May"/>
    <s v="2012"/>
    <n v="2"/>
    <b v="0"/>
    <s v="Critical"/>
    <n v="31"/>
    <n v="110.32"/>
    <n v="0.09"/>
    <x v="0"/>
    <n v="-32.65"/>
    <n v="3.68"/>
    <n v="1.32"/>
    <s v="Northwest Territories"/>
    <x v="1"/>
    <s v="Corporate"/>
    <x v="0"/>
    <x v="15"/>
  </r>
  <r>
    <s v="Nicole Hansen"/>
    <n v="31492"/>
    <d v="2010-10-15T00:00:00"/>
    <d v="2010-10-17T00:00:00"/>
    <s v="October"/>
    <s v="2010"/>
    <n v="2"/>
    <b v="0"/>
    <s v="Critical"/>
    <n v="26"/>
    <n v="321.68"/>
    <n v="0.04"/>
    <x v="0"/>
    <n v="-12.25"/>
    <n v="11.97"/>
    <n v="4.9800000000000004"/>
    <s v="Northwest Territories"/>
    <x v="1"/>
    <s v="Small Business"/>
    <x v="0"/>
    <x v="1"/>
  </r>
  <r>
    <s v="Nicole Hansen"/>
    <n v="31492"/>
    <d v="2010-10-15T00:00:00"/>
    <d v="2010-10-18T00:00:00"/>
    <s v="October"/>
    <s v="2010"/>
    <n v="3"/>
    <b v="0"/>
    <s v="Critical"/>
    <n v="34"/>
    <n v="971.95"/>
    <n v="0.09"/>
    <x v="2"/>
    <n v="-21.1"/>
    <n v="29.74"/>
    <n v="6.64"/>
    <s v="Northwest Territories"/>
    <x v="1"/>
    <s v="Small Business"/>
    <x v="0"/>
    <x v="0"/>
  </r>
  <r>
    <s v="Nicole Hansen"/>
    <n v="31492"/>
    <d v="2010-10-15T00:00:00"/>
    <d v="2010-10-16T00:00:00"/>
    <s v="October"/>
    <s v="2010"/>
    <n v="1"/>
    <b v="0"/>
    <s v="Critical"/>
    <n v="23"/>
    <n v="2149.0300000000002"/>
    <n v="0.03"/>
    <x v="0"/>
    <n v="-235.56"/>
    <n v="95.43"/>
    <n v="19.989999999999998"/>
    <s v="Northwest Territories"/>
    <x v="1"/>
    <s v="Small Business"/>
    <x v="0"/>
    <x v="0"/>
  </r>
  <r>
    <s v="Cari Schnelling"/>
    <n v="31558"/>
    <d v="2011-07-23T00:00:00"/>
    <d v="2011-07-28T00:00:00"/>
    <s v="July"/>
    <s v="2011"/>
    <n v="5"/>
    <b v="0"/>
    <s v="low"/>
    <n v="12"/>
    <n v="3671.3"/>
    <n v="0.04"/>
    <x v="0"/>
    <n v="900.06"/>
    <n v="300.64999999999998"/>
    <n v="24.49"/>
    <s v="Northwest Territories"/>
    <x v="1"/>
    <s v="Home Office"/>
    <x v="0"/>
    <x v="1"/>
  </r>
  <r>
    <s v="Cari Schnelling"/>
    <n v="31558"/>
    <d v="2011-07-23T00:00:00"/>
    <d v="2011-07-23T00:00:00"/>
    <s v="July"/>
    <s v="2011"/>
    <n v="0"/>
    <s v="FREE DELIVERY"/>
    <s v="low"/>
    <n v="42"/>
    <n v="1763.6"/>
    <n v="0.08"/>
    <x v="0"/>
    <n v="455.37"/>
    <n v="45.19"/>
    <n v="1.99"/>
    <s v="Northwest Territories"/>
    <x v="1"/>
    <s v="Home Office"/>
    <x v="1"/>
    <x v="7"/>
  </r>
  <r>
    <s v="Roy Skaria"/>
    <n v="31618"/>
    <d v="2011-07-11T00:00:00"/>
    <d v="2011-07-11T00:00:00"/>
    <s v="July"/>
    <s v="2011"/>
    <n v="0"/>
    <s v="FREE DELIVERY"/>
    <s v="Critical"/>
    <n v="14"/>
    <n v="403.17"/>
    <n v="0.02"/>
    <x v="0"/>
    <n v="147.44999999999999"/>
    <n v="28.53"/>
    <n v="1.49"/>
    <s v="Northwest Territories"/>
    <x v="1"/>
    <s v="Corporate"/>
    <x v="0"/>
    <x v="2"/>
  </r>
  <r>
    <s v="Susan Vittorini"/>
    <n v="31684"/>
    <d v="2012-09-16T00:00:00"/>
    <d v="2012-09-19T00:00:00"/>
    <s v="September"/>
    <s v="2012"/>
    <n v="3"/>
    <b v="0"/>
    <s v="Critical"/>
    <n v="15"/>
    <n v="89.97"/>
    <n v="0.02"/>
    <x v="0"/>
    <n v="23.48"/>
    <n v="5.68"/>
    <n v="1.46"/>
    <s v="Northwest Territories"/>
    <x v="1"/>
    <s v="Corporate"/>
    <x v="0"/>
    <x v="5"/>
  </r>
  <r>
    <s v="Susan Vittorini"/>
    <n v="31684"/>
    <d v="2012-09-16T00:00:00"/>
    <d v="2012-09-18T00:00:00"/>
    <s v="September"/>
    <s v="2012"/>
    <n v="2"/>
    <b v="0"/>
    <s v="Critical"/>
    <n v="28"/>
    <n v="456.91"/>
    <n v="0.04"/>
    <x v="2"/>
    <n v="-328.18"/>
    <n v="15.51"/>
    <n v="17.78"/>
    <s v="Northwest Territories"/>
    <x v="1"/>
    <s v="Corporate"/>
    <x v="0"/>
    <x v="0"/>
  </r>
  <r>
    <s v="Sylvia Foulston"/>
    <n v="31781"/>
    <d v="2009-01-16T00:00:00"/>
    <d v="2009-01-17T00:00:00"/>
    <s v="January"/>
    <s v="2009"/>
    <n v="1"/>
    <b v="0"/>
    <s v="Medium"/>
    <n v="46"/>
    <n v="249.02"/>
    <n v="0.1"/>
    <x v="0"/>
    <n v="-282.61"/>
    <n v="5.81"/>
    <n v="8.49"/>
    <s v="Northwest Territories"/>
    <x v="1"/>
    <s v="Corporate"/>
    <x v="0"/>
    <x v="2"/>
  </r>
  <r>
    <s v="Sylvia Foulston"/>
    <n v="31781"/>
    <d v="2009-01-16T00:00:00"/>
    <d v="2009-01-17T00:00:00"/>
    <s v="January"/>
    <s v="2009"/>
    <n v="1"/>
    <b v="0"/>
    <s v="Medium"/>
    <n v="41"/>
    <n v="78.489999999999995"/>
    <n v="0.03"/>
    <x v="0"/>
    <n v="5.53"/>
    <n v="1.81"/>
    <n v="0.75"/>
    <s v="Northwest Territories"/>
    <x v="1"/>
    <s v="Corporate"/>
    <x v="0"/>
    <x v="6"/>
  </r>
  <r>
    <s v="Chad Cunningham"/>
    <n v="32193"/>
    <d v="2010-10-20T00:00:00"/>
    <d v="2010-10-22T00:00:00"/>
    <s v="October"/>
    <s v="2010"/>
    <n v="2"/>
    <b v="0"/>
    <s v="low"/>
    <n v="4"/>
    <n v="40.72"/>
    <n v="0.1"/>
    <x v="2"/>
    <n v="-10.25"/>
    <n v="6.68"/>
    <n v="6.93"/>
    <s v="Northwest Territories"/>
    <x v="1"/>
    <s v="Small Business"/>
    <x v="0"/>
    <x v="5"/>
  </r>
  <r>
    <s v="Chad Cunningham"/>
    <n v="32193"/>
    <d v="2010-10-20T00:00:00"/>
    <d v="2010-10-25T00:00:00"/>
    <s v="October"/>
    <s v="2010"/>
    <n v="5"/>
    <b v="0"/>
    <s v="low"/>
    <n v="27"/>
    <n v="113.3"/>
    <n v="0.02"/>
    <x v="0"/>
    <n v="37.33"/>
    <n v="3.93"/>
    <n v="0.99"/>
    <s v="Northwest Territories"/>
    <x v="1"/>
    <s v="Small Business"/>
    <x v="0"/>
    <x v="6"/>
  </r>
  <r>
    <s v="Carlos Daly"/>
    <n v="32229"/>
    <d v="2010-08-30T00:00:00"/>
    <d v="2010-08-30T00:00:00"/>
    <s v="August"/>
    <s v="2010"/>
    <n v="0"/>
    <s v="FREE DELIVERY"/>
    <s v="High"/>
    <n v="8"/>
    <n v="1219.19"/>
    <n v="0.02"/>
    <x v="0"/>
    <n v="44.37"/>
    <n v="150.97999999999999"/>
    <n v="13.99"/>
    <s v="Northwest Territories"/>
    <x v="1"/>
    <s v="Corporate"/>
    <x v="1"/>
    <x v="16"/>
  </r>
  <r>
    <s v="Carlos Daly"/>
    <n v="32229"/>
    <d v="2010-08-30T00:00:00"/>
    <d v="2010-08-31T00:00:00"/>
    <s v="August"/>
    <s v="2010"/>
    <n v="1"/>
    <b v="0"/>
    <s v="High"/>
    <n v="15"/>
    <n v="28.68"/>
    <n v="0"/>
    <x v="0"/>
    <n v="-0.12"/>
    <n v="1.76"/>
    <n v="0.7"/>
    <s v="Northwest Territories"/>
    <x v="1"/>
    <s v="Corporate"/>
    <x v="0"/>
    <x v="12"/>
  </r>
  <r>
    <s v="Grant Carroll"/>
    <n v="32743"/>
    <d v="2010-05-07T00:00:00"/>
    <d v="2010-05-09T00:00:00"/>
    <s v="May"/>
    <s v="2010"/>
    <n v="2"/>
    <b v="0"/>
    <s v="Critical"/>
    <n v="19"/>
    <n v="3548.67"/>
    <n v="0.01"/>
    <x v="0"/>
    <n v="1280.19"/>
    <n v="177.98"/>
    <n v="0.99"/>
    <s v="Northwest Territories"/>
    <x v="1"/>
    <s v="Corporate"/>
    <x v="0"/>
    <x v="1"/>
  </r>
  <r>
    <s v="Julia West"/>
    <n v="32806"/>
    <d v="2011-06-21T00:00:00"/>
    <d v="2011-06-22T00:00:00"/>
    <s v="June"/>
    <s v="2011"/>
    <n v="1"/>
    <b v="0"/>
    <s v="Critical"/>
    <n v="8"/>
    <n v="178.78"/>
    <n v="0.02"/>
    <x v="0"/>
    <n v="-28.34"/>
    <n v="20.239999999999998"/>
    <n v="8.99"/>
    <s v="Northwest Territories"/>
    <x v="1"/>
    <s v="Home Office"/>
    <x v="2"/>
    <x v="4"/>
  </r>
  <r>
    <s v="Roy Skaria"/>
    <n v="33123"/>
    <d v="2010-11-24T00:00:00"/>
    <d v="2010-11-26T00:00:00"/>
    <s v="November"/>
    <s v="2010"/>
    <n v="2"/>
    <b v="0"/>
    <s v="Medium"/>
    <n v="41"/>
    <n v="6045.98"/>
    <n v="0.08"/>
    <x v="1"/>
    <n v="-996.67"/>
    <n v="150.97999999999999"/>
    <n v="66.27"/>
    <s v="Northwest Territories"/>
    <x v="1"/>
    <s v="Corporate"/>
    <x v="2"/>
    <x v="9"/>
  </r>
  <r>
    <s v="Cindy Schnelling"/>
    <n v="33159"/>
    <d v="2012-04-27T00:00:00"/>
    <d v="2012-04-29T00:00:00"/>
    <s v="April"/>
    <s v="2012"/>
    <n v="2"/>
    <b v="0"/>
    <s v="Medium"/>
    <n v="3"/>
    <n v="56.695"/>
    <n v="0.01"/>
    <x v="0"/>
    <n v="-70.97"/>
    <n v="20.99"/>
    <n v="0.99"/>
    <s v="Northwest Territories"/>
    <x v="1"/>
    <s v="Corporate"/>
    <x v="1"/>
    <x v="3"/>
  </r>
  <r>
    <s v="Don Jones"/>
    <n v="33186"/>
    <d v="2012-08-28T00:00:00"/>
    <d v="2012-08-30T00:00:00"/>
    <s v="August"/>
    <s v="2012"/>
    <n v="2"/>
    <b v="0"/>
    <s v="low"/>
    <n v="24"/>
    <n v="1350.5309999999999"/>
    <n v="0.01"/>
    <x v="0"/>
    <n v="221.18"/>
    <n v="65.989999999999995"/>
    <n v="5.26"/>
    <s v="Northwest Territories"/>
    <x v="1"/>
    <s v="Corporate"/>
    <x v="1"/>
    <x v="3"/>
  </r>
  <r>
    <s v="Beth Thompson"/>
    <n v="33377"/>
    <d v="2011-07-31T00:00:00"/>
    <d v="2011-08-02T00:00:00"/>
    <s v="August"/>
    <s v="2011"/>
    <n v="2"/>
    <b v="0"/>
    <s v="High"/>
    <n v="20"/>
    <n v="100.4"/>
    <n v="0.06"/>
    <x v="0"/>
    <n v="11.94"/>
    <n v="5.18"/>
    <n v="2.04"/>
    <s v="Northwest Territories"/>
    <x v="1"/>
    <s v="Corporate"/>
    <x v="0"/>
    <x v="5"/>
  </r>
  <r>
    <s v="Beth Thompson"/>
    <n v="33377"/>
    <d v="2011-07-31T00:00:00"/>
    <d v="2011-08-01T00:00:00"/>
    <s v="August"/>
    <s v="2011"/>
    <n v="1"/>
    <b v="0"/>
    <s v="High"/>
    <n v="19"/>
    <n v="327.14999999999998"/>
    <n v="0.04"/>
    <x v="0"/>
    <n v="47.3"/>
    <n v="17.239999999999998"/>
    <n v="3.26"/>
    <s v="Northwest Territories"/>
    <x v="1"/>
    <s v="Corporate"/>
    <x v="0"/>
    <x v="15"/>
  </r>
  <r>
    <s v="Alan Barnes"/>
    <n v="33444"/>
    <d v="2012-10-06T00:00:00"/>
    <d v="2012-10-07T00:00:00"/>
    <s v="October"/>
    <s v="2012"/>
    <n v="1"/>
    <b v="0"/>
    <s v="Medium"/>
    <n v="11"/>
    <n v="30.51"/>
    <n v="0.09"/>
    <x v="0"/>
    <n v="-17.68"/>
    <n v="2.6"/>
    <n v="2.4"/>
    <s v="Northwest Territories"/>
    <x v="1"/>
    <s v="Corporate"/>
    <x v="0"/>
    <x v="12"/>
  </r>
  <r>
    <s v="Alan Barnes"/>
    <n v="33444"/>
    <d v="2012-10-06T00:00:00"/>
    <d v="2012-10-08T00:00:00"/>
    <s v="October"/>
    <s v="2012"/>
    <n v="2"/>
    <b v="0"/>
    <s v="Medium"/>
    <n v="8"/>
    <n v="127.8"/>
    <n v="7.0000000000000007E-2"/>
    <x v="0"/>
    <n v="-30.48"/>
    <n v="14.97"/>
    <n v="7.51"/>
    <s v="Northwest Territories"/>
    <x v="1"/>
    <s v="Corporate"/>
    <x v="0"/>
    <x v="0"/>
  </r>
  <r>
    <s v="Carl Ludwig"/>
    <n v="33703"/>
    <d v="2010-02-06T00:00:00"/>
    <d v="2010-02-07T00:00:00"/>
    <s v="February"/>
    <s v="2010"/>
    <n v="1"/>
    <b v="0"/>
    <s v="Not Specified"/>
    <n v="4"/>
    <n v="242.36"/>
    <n v="0.08"/>
    <x v="0"/>
    <n v="-131.47999999999999"/>
    <n v="60.98"/>
    <n v="1.99"/>
    <s v="Northwest Territories"/>
    <x v="1"/>
    <s v="Corporate"/>
    <x v="1"/>
    <x v="7"/>
  </r>
  <r>
    <s v="Carl Ludwig"/>
    <n v="33703"/>
    <d v="2010-02-06T00:00:00"/>
    <d v="2010-02-07T00:00:00"/>
    <s v="February"/>
    <s v="2010"/>
    <n v="1"/>
    <b v="0"/>
    <s v="Not Specified"/>
    <n v="25"/>
    <n v="802.19"/>
    <n v="0"/>
    <x v="0"/>
    <n v="56.26"/>
    <n v="29.74"/>
    <n v="6.64"/>
    <s v="Northwest Territories"/>
    <x v="1"/>
    <s v="Corporate"/>
    <x v="0"/>
    <x v="0"/>
  </r>
  <r>
    <s v="Carl Ludwig"/>
    <n v="33703"/>
    <d v="2010-02-06T00:00:00"/>
    <d v="2010-02-08T00:00:00"/>
    <s v="February"/>
    <s v="2010"/>
    <n v="2"/>
    <b v="0"/>
    <s v="Not Specified"/>
    <n v="4"/>
    <n v="63.52"/>
    <n v="0.08"/>
    <x v="2"/>
    <n v="-8.4700000000000006"/>
    <n v="12.21"/>
    <n v="4.8099999999999996"/>
    <s v="Northwest Territories"/>
    <x v="1"/>
    <s v="Corporate"/>
    <x v="0"/>
    <x v="0"/>
  </r>
  <r>
    <s v="Jamie Kunitz"/>
    <n v="33734"/>
    <d v="2011-10-17T00:00:00"/>
    <d v="2011-10-18T00:00:00"/>
    <s v="October"/>
    <s v="2011"/>
    <n v="1"/>
    <b v="0"/>
    <s v="Not Specified"/>
    <n v="13"/>
    <n v="371.94"/>
    <n v="0.05"/>
    <x v="0"/>
    <n v="106.53"/>
    <n v="29.14"/>
    <n v="4.8600000000000003"/>
    <s v="Northwest Territories"/>
    <x v="1"/>
    <s v="Corporate"/>
    <x v="0"/>
    <x v="5"/>
  </r>
  <r>
    <s v="Heather Kirkland"/>
    <n v="33888"/>
    <d v="2009-08-20T00:00:00"/>
    <d v="2009-08-23T00:00:00"/>
    <s v="August"/>
    <s v="2009"/>
    <n v="3"/>
    <b v="0"/>
    <s v="Not Specified"/>
    <n v="31"/>
    <n v="349.43"/>
    <n v="0.04"/>
    <x v="0"/>
    <n v="-44.92"/>
    <n v="11.5"/>
    <n v="7.19"/>
    <s v="Northwest Territories"/>
    <x v="1"/>
    <s v="Home Office"/>
    <x v="0"/>
    <x v="2"/>
  </r>
  <r>
    <s v="Heather Kirkland"/>
    <n v="33888"/>
    <d v="2009-08-20T00:00:00"/>
    <d v="2009-08-21T00:00:00"/>
    <s v="August"/>
    <s v="2009"/>
    <n v="1"/>
    <b v="0"/>
    <s v="Not Specified"/>
    <n v="3"/>
    <n v="58.33"/>
    <n v="0.02"/>
    <x v="0"/>
    <n v="-35.08"/>
    <n v="15.7"/>
    <n v="11.25"/>
    <s v="Northwest Territories"/>
    <x v="1"/>
    <s v="Home Office"/>
    <x v="0"/>
    <x v="0"/>
  </r>
  <r>
    <s v="Heather Kirkland"/>
    <n v="33888"/>
    <d v="2009-08-20T00:00:00"/>
    <d v="2009-08-22T00:00:00"/>
    <s v="August"/>
    <s v="2009"/>
    <n v="2"/>
    <b v="0"/>
    <s v="Not Specified"/>
    <n v="47"/>
    <n v="10377.219999999999"/>
    <n v="0.05"/>
    <x v="1"/>
    <n v="965.48"/>
    <n v="225.02"/>
    <n v="28.66"/>
    <s v="Northwest Territories"/>
    <x v="1"/>
    <s v="Home Office"/>
    <x v="0"/>
    <x v="0"/>
  </r>
  <r>
    <s v="Doug Bickford"/>
    <n v="33894"/>
    <d v="2010-06-14T00:00:00"/>
    <d v="2010-06-17T00:00:00"/>
    <s v="June"/>
    <s v="2010"/>
    <n v="3"/>
    <b v="0"/>
    <s v="Critical"/>
    <n v="14"/>
    <n v="140.66"/>
    <n v="0"/>
    <x v="0"/>
    <n v="11.34"/>
    <n v="9.27"/>
    <n v="4.3899999999999997"/>
    <s v="Northwest Territories"/>
    <x v="1"/>
    <s v="Corporate"/>
    <x v="0"/>
    <x v="5"/>
  </r>
  <r>
    <s v="Doug Bickford"/>
    <n v="33894"/>
    <d v="2010-06-14T00:00:00"/>
    <d v="2010-06-15T00:00:00"/>
    <s v="June"/>
    <s v="2010"/>
    <n v="1"/>
    <b v="0"/>
    <s v="Critical"/>
    <n v="5"/>
    <n v="42.89"/>
    <n v="0.02"/>
    <x v="0"/>
    <n v="-32.479999999999997"/>
    <n v="6.84"/>
    <n v="8.3699999999999992"/>
    <s v="Northwest Territories"/>
    <x v="1"/>
    <s v="Corporate"/>
    <x v="0"/>
    <x v="15"/>
  </r>
  <r>
    <s v="Doug Bickford"/>
    <n v="33894"/>
    <d v="2010-06-14T00:00:00"/>
    <d v="2010-06-16T00:00:00"/>
    <s v="June"/>
    <s v="2010"/>
    <n v="2"/>
    <b v="0"/>
    <s v="Critical"/>
    <n v="48"/>
    <n v="226.5"/>
    <n v="0.09"/>
    <x v="0"/>
    <n v="-173.15"/>
    <n v="4.9800000000000004"/>
    <n v="4.62"/>
    <s v="Northwest Territories"/>
    <x v="1"/>
    <s v="Corporate"/>
    <x v="1"/>
    <x v="7"/>
  </r>
  <r>
    <s v="Doug Bickford"/>
    <n v="33894"/>
    <d v="2010-06-14T00:00:00"/>
    <d v="2010-06-16T00:00:00"/>
    <s v="June"/>
    <s v="2010"/>
    <n v="2"/>
    <b v="0"/>
    <s v="Critical"/>
    <n v="13"/>
    <n v="438.93"/>
    <n v="0.04"/>
    <x v="2"/>
    <n v="-119.02"/>
    <n v="32.979999999999997"/>
    <n v="5.5"/>
    <s v="Northwest Territories"/>
    <x v="1"/>
    <s v="Corporate"/>
    <x v="1"/>
    <x v="7"/>
  </r>
  <r>
    <s v="Carlos Daly"/>
    <n v="33922"/>
    <d v="2010-02-27T00:00:00"/>
    <d v="2010-02-27T00:00:00"/>
    <s v="February"/>
    <s v="2010"/>
    <n v="0"/>
    <s v="FREE DELIVERY"/>
    <s v="Not Specified"/>
    <n v="31"/>
    <n v="15251.5"/>
    <n v="0.06"/>
    <x v="1"/>
    <n v="5353.19"/>
    <n v="500.97"/>
    <n v="69.3"/>
    <s v="Northwest Territories"/>
    <x v="1"/>
    <s v="Home Office"/>
    <x v="1"/>
    <x v="16"/>
  </r>
  <r>
    <s v="Toby Braunhardt"/>
    <n v="34177"/>
    <d v="2009-08-15T00:00:00"/>
    <d v="2009-08-18T00:00:00"/>
    <s v="August"/>
    <s v="2009"/>
    <n v="3"/>
    <b v="0"/>
    <s v="High"/>
    <n v="13"/>
    <n v="34.42"/>
    <n v="0.02"/>
    <x v="0"/>
    <n v="9.4700000000000006"/>
    <n v="2.61"/>
    <n v="0.5"/>
    <s v="Northwest Territories"/>
    <x v="1"/>
    <s v="Corporate"/>
    <x v="0"/>
    <x v="11"/>
  </r>
  <r>
    <s v="Toby Braunhardt"/>
    <n v="34177"/>
    <d v="2009-08-15T00:00:00"/>
    <d v="2009-08-16T00:00:00"/>
    <s v="August"/>
    <s v="2009"/>
    <n v="1"/>
    <b v="0"/>
    <s v="High"/>
    <n v="26"/>
    <n v="172.76"/>
    <n v="0.1"/>
    <x v="0"/>
    <n v="73.180000000000007"/>
    <n v="7.31"/>
    <n v="0.49"/>
    <s v="Northwest Territories"/>
    <x v="1"/>
    <s v="Corporate"/>
    <x v="0"/>
    <x v="11"/>
  </r>
  <r>
    <s v="Toby Braunhardt"/>
    <n v="34177"/>
    <d v="2009-08-15T00:00:00"/>
    <d v="2009-08-16T00:00:00"/>
    <s v="August"/>
    <s v="2009"/>
    <n v="1"/>
    <b v="0"/>
    <s v="High"/>
    <n v="50"/>
    <n v="853.16200000000003"/>
    <n v="0.1"/>
    <x v="0"/>
    <n v="-83.95"/>
    <n v="20.99"/>
    <n v="2.5"/>
    <s v="Northwest Territories"/>
    <x v="1"/>
    <s v="Corporate"/>
    <x v="1"/>
    <x v="3"/>
  </r>
  <r>
    <s v="Cari Schnelling"/>
    <n v="34215"/>
    <d v="2011-05-14T00:00:00"/>
    <d v="2011-05-15T00:00:00"/>
    <s v="May"/>
    <s v="2011"/>
    <n v="1"/>
    <b v="0"/>
    <s v="High"/>
    <n v="6"/>
    <n v="35.65"/>
    <n v="0.02"/>
    <x v="0"/>
    <n v="-5.92"/>
    <n v="5.34"/>
    <n v="2.99"/>
    <s v="Northwest Territories"/>
    <x v="1"/>
    <s v="Home Office"/>
    <x v="0"/>
    <x v="2"/>
  </r>
  <r>
    <s v="Thomas Seio"/>
    <n v="34246"/>
    <d v="2010-10-07T00:00:00"/>
    <d v="2010-10-08T00:00:00"/>
    <s v="October"/>
    <s v="2010"/>
    <n v="1"/>
    <b v="0"/>
    <s v="Critical"/>
    <n v="49"/>
    <n v="199.86"/>
    <n v="0.03"/>
    <x v="0"/>
    <n v="-257.11"/>
    <n v="4.0599999999999996"/>
    <n v="6.89"/>
    <s v="Northwest Territories"/>
    <x v="1"/>
    <s v="Home Office"/>
    <x v="0"/>
    <x v="1"/>
  </r>
  <r>
    <s v="Thomas Seio"/>
    <n v="34246"/>
    <d v="2010-10-07T00:00:00"/>
    <d v="2010-10-08T00:00:00"/>
    <s v="October"/>
    <s v="2010"/>
    <n v="1"/>
    <b v="0"/>
    <s v="Critical"/>
    <n v="18"/>
    <n v="1888.02"/>
    <n v="0.03"/>
    <x v="0"/>
    <n v="192.33"/>
    <n v="99.99"/>
    <n v="19.989999999999998"/>
    <s v="Northwest Territories"/>
    <x v="1"/>
    <s v="Home Office"/>
    <x v="1"/>
    <x v="16"/>
  </r>
  <r>
    <s v="Thomas Seio"/>
    <n v="34246"/>
    <d v="2010-10-07T00:00:00"/>
    <d v="2010-10-09T00:00:00"/>
    <s v="October"/>
    <s v="2010"/>
    <n v="2"/>
    <b v="0"/>
    <s v="Critical"/>
    <n v="27"/>
    <n v="322.69"/>
    <n v="0.01"/>
    <x v="0"/>
    <n v="1.91"/>
    <n v="11.58"/>
    <n v="6.97"/>
    <s v="Northwest Territories"/>
    <x v="1"/>
    <s v="Home Office"/>
    <x v="0"/>
    <x v="8"/>
  </r>
  <r>
    <s v="Brendan Dodson"/>
    <n v="34631"/>
    <d v="2009-10-23T00:00:00"/>
    <d v="2009-10-24T00:00:00"/>
    <s v="October"/>
    <s v="2009"/>
    <n v="1"/>
    <b v="0"/>
    <s v="Not Specified"/>
    <n v="5"/>
    <n v="22.06"/>
    <n v="0.06"/>
    <x v="0"/>
    <n v="-22.28"/>
    <n v="3.36"/>
    <n v="6.27"/>
    <s v="Northwest Territories"/>
    <x v="1"/>
    <s v="Corporate"/>
    <x v="0"/>
    <x v="2"/>
  </r>
  <r>
    <s v="Brendan Dodson"/>
    <n v="34631"/>
    <d v="2009-10-23T00:00:00"/>
    <d v="2009-10-25T00:00:00"/>
    <s v="October"/>
    <s v="2009"/>
    <n v="2"/>
    <b v="0"/>
    <s v="Not Specified"/>
    <n v="19"/>
    <n v="12616.2"/>
    <n v="7.0000000000000007E-2"/>
    <x v="0"/>
    <n v="2808.22"/>
    <n v="699.99"/>
    <n v="24.49"/>
    <s v="Northwest Territories"/>
    <x v="1"/>
    <s v="Corporate"/>
    <x v="1"/>
    <x v="13"/>
  </r>
  <r>
    <s v="Charlotte Melton"/>
    <n v="35047"/>
    <d v="2010-06-09T00:00:00"/>
    <d v="2010-06-11T00:00:00"/>
    <s v="June"/>
    <s v="2010"/>
    <n v="2"/>
    <b v="0"/>
    <s v="Medium"/>
    <n v="31"/>
    <n v="148.16999999999999"/>
    <n v="0"/>
    <x v="0"/>
    <n v="-7.06"/>
    <n v="4.71"/>
    <n v="0.7"/>
    <s v="Northwest Territories"/>
    <x v="1"/>
    <s v="Home Office"/>
    <x v="0"/>
    <x v="6"/>
  </r>
  <r>
    <s v="Beth Thompson"/>
    <n v="35266"/>
    <d v="2011-01-10T00:00:00"/>
    <d v="2011-01-10T00:00:00"/>
    <s v="January"/>
    <s v="2011"/>
    <n v="0"/>
    <s v="FREE DELIVERY"/>
    <s v="Not Specified"/>
    <n v="39"/>
    <n v="217.25"/>
    <n v="7.0000000000000007E-2"/>
    <x v="0"/>
    <n v="33.5"/>
    <n v="5.84"/>
    <n v="1.2"/>
    <s v="Northwest Territories"/>
    <x v="1"/>
    <s v="Corporate"/>
    <x v="0"/>
    <x v="12"/>
  </r>
  <r>
    <s v="Beth Thompson"/>
    <n v="35266"/>
    <d v="2011-01-10T00:00:00"/>
    <d v="2011-01-12T00:00:00"/>
    <s v="January"/>
    <s v="2011"/>
    <n v="2"/>
    <b v="0"/>
    <s v="Not Specified"/>
    <n v="28"/>
    <n v="5993.74"/>
    <n v="7.0000000000000007E-2"/>
    <x v="1"/>
    <n v="-998.94"/>
    <n v="218.75"/>
    <n v="69.64"/>
    <s v="Northwest Territories"/>
    <x v="1"/>
    <s v="Corporate"/>
    <x v="2"/>
    <x v="10"/>
  </r>
  <r>
    <s v="Eugene Barchas"/>
    <n v="35847"/>
    <d v="2009-01-30T00:00:00"/>
    <d v="2009-01-30T00:00:00"/>
    <s v="January"/>
    <s v="2009"/>
    <n v="0"/>
    <s v="FREE DELIVERY"/>
    <s v="Critical"/>
    <n v="23"/>
    <n v="361.65"/>
    <n v="0.08"/>
    <x v="2"/>
    <n v="-144.27000000000001"/>
    <n v="15.98"/>
    <n v="8.99"/>
    <s v="Northwest Territories"/>
    <x v="1"/>
    <s v="Corporate"/>
    <x v="1"/>
    <x v="7"/>
  </r>
  <r>
    <s v="Michelle Lonsdale"/>
    <n v="36001"/>
    <d v="2011-03-28T00:00:00"/>
    <d v="2011-03-30T00:00:00"/>
    <s v="March"/>
    <s v="2011"/>
    <n v="2"/>
    <b v="0"/>
    <s v="low"/>
    <n v="45"/>
    <n v="1038.82"/>
    <n v="0.05"/>
    <x v="0"/>
    <n v="-78.36"/>
    <n v="22.38"/>
    <n v="15.1"/>
    <s v="Northwest Territories"/>
    <x v="1"/>
    <s v="Home Office"/>
    <x v="0"/>
    <x v="2"/>
  </r>
  <r>
    <s v="Michelle Lonsdale"/>
    <n v="36001"/>
    <d v="2011-03-28T00:00:00"/>
    <d v="2011-04-01T00:00:00"/>
    <s v="April"/>
    <s v="2011"/>
    <n v="4"/>
    <b v="0"/>
    <s v="low"/>
    <n v="47"/>
    <n v="564.39"/>
    <n v="0.09"/>
    <x v="0"/>
    <n v="51.82"/>
    <n v="12.95"/>
    <n v="4.9800000000000004"/>
    <s v="Northwest Territories"/>
    <x v="1"/>
    <s v="Home Office"/>
    <x v="0"/>
    <x v="2"/>
  </r>
  <r>
    <s v="Grant Carroll"/>
    <n v="36134"/>
    <d v="2010-11-22T00:00:00"/>
    <d v="2010-11-22T00:00:00"/>
    <s v="November"/>
    <s v="2010"/>
    <n v="0"/>
    <s v="FREE DELIVERY"/>
    <s v="low"/>
    <n v="6"/>
    <n v="826.97349999999994"/>
    <n v="0.01"/>
    <x v="0"/>
    <n v="-413.33"/>
    <n v="155.99"/>
    <n v="8.99"/>
    <s v="Northwest Territories"/>
    <x v="1"/>
    <s v="Corporate"/>
    <x v="1"/>
    <x v="3"/>
  </r>
  <r>
    <s v="Beth Paige"/>
    <n v="36135"/>
    <d v="2011-05-30T00:00:00"/>
    <d v="2011-05-31T00:00:00"/>
    <s v="May"/>
    <s v="2011"/>
    <n v="1"/>
    <b v="0"/>
    <s v="Not Specified"/>
    <n v="33"/>
    <n v="999.226"/>
    <n v="0.02"/>
    <x v="0"/>
    <n v="381.17"/>
    <n v="35.99"/>
    <n v="3.3"/>
    <s v="Northwest Territories"/>
    <x v="1"/>
    <s v="Consumer"/>
    <x v="1"/>
    <x v="3"/>
  </r>
  <r>
    <s v="Dorothy Wardle"/>
    <n v="36644"/>
    <d v="2012-05-13T00:00:00"/>
    <d v="2012-05-14T00:00:00"/>
    <s v="May"/>
    <s v="2012"/>
    <n v="1"/>
    <b v="0"/>
    <s v="High"/>
    <n v="24"/>
    <n v="2298.3200000000002"/>
    <n v="0.06"/>
    <x v="0"/>
    <n v="218.72"/>
    <n v="99.99"/>
    <n v="19.989999999999998"/>
    <s v="Northwest Territories"/>
    <x v="1"/>
    <s v="Corporate"/>
    <x v="1"/>
    <x v="7"/>
  </r>
  <r>
    <s v="Muhammed MacIntyre"/>
    <n v="36646"/>
    <d v="2010-06-08T00:00:00"/>
    <d v="2010-06-09T00:00:00"/>
    <s v="June"/>
    <s v="2010"/>
    <n v="1"/>
    <b v="0"/>
    <s v="Medium"/>
    <n v="24"/>
    <n v="1168.1500000000001"/>
    <n v="0.04"/>
    <x v="2"/>
    <n v="-743.96"/>
    <n v="48.91"/>
    <n v="35"/>
    <s v="Northwest Territories"/>
    <x v="1"/>
    <s v="Small Business"/>
    <x v="0"/>
    <x v="0"/>
  </r>
  <r>
    <s v="Charlotte Melton"/>
    <n v="36707"/>
    <d v="2009-11-29T00:00:00"/>
    <d v="2009-11-30T00:00:00"/>
    <s v="November"/>
    <s v="2009"/>
    <n v="1"/>
    <b v="0"/>
    <s v="Medium"/>
    <n v="47"/>
    <n v="181.78"/>
    <n v="0.02"/>
    <x v="0"/>
    <n v="71.56"/>
    <n v="3.78"/>
    <n v="0.71"/>
    <s v="Northwest Territories"/>
    <x v="1"/>
    <s v="Home Office"/>
    <x v="0"/>
    <x v="6"/>
  </r>
  <r>
    <s v="Muhammed MacIntyre"/>
    <n v="37253"/>
    <d v="2012-09-01T00:00:00"/>
    <d v="2012-09-01T00:00:00"/>
    <s v="September"/>
    <s v="2012"/>
    <n v="0"/>
    <s v="FREE DELIVERY"/>
    <s v="High"/>
    <n v="46"/>
    <n v="1184.32"/>
    <n v="0.09"/>
    <x v="0"/>
    <n v="-99.55"/>
    <n v="26.31"/>
    <n v="5.89"/>
    <s v="Northwest Territories"/>
    <x v="1"/>
    <s v="Small Business"/>
    <x v="1"/>
    <x v="7"/>
  </r>
  <r>
    <s v="Claudia Miner"/>
    <n v="37541"/>
    <d v="2010-02-26T00:00:00"/>
    <d v="2010-02-28T00:00:00"/>
    <s v="February"/>
    <s v="2010"/>
    <n v="2"/>
    <b v="0"/>
    <s v="Medium"/>
    <n v="3"/>
    <n v="71.94"/>
    <n v="0.01"/>
    <x v="0"/>
    <n v="-70.680000000000007"/>
    <n v="20.95"/>
    <n v="5.99"/>
    <s v="Northwest Territories"/>
    <x v="1"/>
    <s v="Small Business"/>
    <x v="1"/>
    <x v="7"/>
  </r>
  <r>
    <s v="Claudia Miner"/>
    <n v="37541"/>
    <d v="2010-02-26T00:00:00"/>
    <d v="2010-02-27T00:00:00"/>
    <s v="February"/>
    <s v="2010"/>
    <n v="1"/>
    <b v="0"/>
    <s v="Medium"/>
    <n v="10"/>
    <n v="550.61"/>
    <n v="0.08"/>
    <x v="2"/>
    <n v="98.32"/>
    <n v="55.98"/>
    <n v="13.88"/>
    <s v="Northwest Territories"/>
    <x v="1"/>
    <s v="Small Business"/>
    <x v="0"/>
    <x v="5"/>
  </r>
  <r>
    <s v="Claudia Miner"/>
    <n v="37541"/>
    <d v="2010-02-26T00:00:00"/>
    <d v="2010-02-28T00:00:00"/>
    <s v="February"/>
    <s v="2010"/>
    <n v="2"/>
    <b v="0"/>
    <s v="Medium"/>
    <n v="18"/>
    <n v="1373.11"/>
    <n v="0.1"/>
    <x v="0"/>
    <n v="-599.54"/>
    <n v="80.98"/>
    <n v="35"/>
    <s v="Northwest Territories"/>
    <x v="1"/>
    <s v="Small Business"/>
    <x v="0"/>
    <x v="0"/>
  </r>
  <r>
    <s v="Brendan Dodson"/>
    <n v="37634"/>
    <d v="2012-05-21T00:00:00"/>
    <d v="2012-05-22T00:00:00"/>
    <s v="May"/>
    <s v="2012"/>
    <n v="1"/>
    <b v="0"/>
    <s v="Medium"/>
    <n v="32"/>
    <n v="368.18"/>
    <n v="7.0000000000000007E-2"/>
    <x v="0"/>
    <n v="-36.78"/>
    <n v="12.21"/>
    <n v="4.8099999999999996"/>
    <s v="Northwest Territories"/>
    <x v="1"/>
    <s v="Corporate"/>
    <x v="0"/>
    <x v="0"/>
  </r>
  <r>
    <s v="Dorothy Wardle"/>
    <n v="37793"/>
    <d v="2009-11-08T00:00:00"/>
    <d v="2009-11-09T00:00:00"/>
    <s v="November"/>
    <s v="2009"/>
    <n v="1"/>
    <b v="0"/>
    <s v="Not Specified"/>
    <n v="16"/>
    <n v="224.47"/>
    <n v="0.08"/>
    <x v="0"/>
    <n v="-49.31"/>
    <n v="13.9"/>
    <n v="7.59"/>
    <s v="Northwest Territories"/>
    <x v="1"/>
    <s v="Corporate"/>
    <x v="0"/>
    <x v="15"/>
  </r>
  <r>
    <s v="Mike Pelletier"/>
    <n v="37860"/>
    <d v="2010-08-27T00:00:00"/>
    <d v="2010-08-29T00:00:00"/>
    <s v="August"/>
    <s v="2010"/>
    <n v="2"/>
    <b v="0"/>
    <s v="Medium"/>
    <n v="1"/>
    <n v="104.85"/>
    <n v="7.0000000000000007E-2"/>
    <x v="0"/>
    <n v="-98.31"/>
    <n v="55.5"/>
    <n v="52.2"/>
    <s v="Northwest Territories"/>
    <x v="1"/>
    <s v="Corporate"/>
    <x v="2"/>
    <x v="4"/>
  </r>
  <r>
    <s v="Edward Hooks"/>
    <n v="38884"/>
    <d v="2012-08-17T00:00:00"/>
    <d v="2012-08-18T00:00:00"/>
    <s v="August"/>
    <s v="2012"/>
    <n v="1"/>
    <b v="0"/>
    <s v="High"/>
    <n v="47"/>
    <n v="256"/>
    <n v="0.03"/>
    <x v="0"/>
    <n v="-119.84"/>
    <n v="5.28"/>
    <n v="5.66"/>
    <s v="Northwest Territories"/>
    <x v="1"/>
    <s v="Consumer"/>
    <x v="0"/>
    <x v="5"/>
  </r>
  <r>
    <s v="Edward Hooks"/>
    <n v="38884"/>
    <d v="2012-08-17T00:00:00"/>
    <d v="2012-08-18T00:00:00"/>
    <s v="August"/>
    <s v="2012"/>
    <n v="1"/>
    <b v="0"/>
    <s v="High"/>
    <n v="20"/>
    <n v="6067.76"/>
    <n v="0.06"/>
    <x v="1"/>
    <n v="-98.05"/>
    <n v="296.18"/>
    <n v="54.12"/>
    <s v="Northwest Territories"/>
    <x v="1"/>
    <s v="Consumer"/>
    <x v="2"/>
    <x v="10"/>
  </r>
  <r>
    <s v="Jamie Kunitz"/>
    <n v="39364"/>
    <d v="2012-11-09T00:00:00"/>
    <d v="2012-11-10T00:00:00"/>
    <s v="November"/>
    <s v="2012"/>
    <n v="1"/>
    <b v="0"/>
    <s v="High"/>
    <n v="29"/>
    <n v="2754.93"/>
    <n v="0.06"/>
    <x v="0"/>
    <n v="-1.33"/>
    <n v="92.23"/>
    <n v="39.61"/>
    <s v="Northwest Territories"/>
    <x v="1"/>
    <s v="Corporate"/>
    <x v="2"/>
    <x v="4"/>
  </r>
  <r>
    <s v="Jamie Kunitz"/>
    <n v="39364"/>
    <d v="2012-11-09T00:00:00"/>
    <d v="2012-11-11T00:00:00"/>
    <s v="November"/>
    <s v="2012"/>
    <n v="2"/>
    <b v="0"/>
    <s v="High"/>
    <n v="15"/>
    <n v="19417.55"/>
    <n v="0.03"/>
    <x v="0"/>
    <n v="8417.57"/>
    <n v="1270.99"/>
    <n v="19.989999999999998"/>
    <s v="Northwest Territories"/>
    <x v="1"/>
    <s v="Corporate"/>
    <x v="0"/>
    <x v="2"/>
  </r>
  <r>
    <s v="Julia West"/>
    <n v="39457"/>
    <d v="2011-06-02T00:00:00"/>
    <d v="2011-06-02T00:00:00"/>
    <s v="June"/>
    <s v="2011"/>
    <n v="0"/>
    <s v="FREE DELIVERY"/>
    <s v="Critical"/>
    <n v="40"/>
    <n v="4842.21"/>
    <n v="0.03"/>
    <x v="1"/>
    <n v="-1975.26"/>
    <n v="122.99"/>
    <n v="70.2"/>
    <s v="Northwest Territories"/>
    <x v="1"/>
    <s v="Home Office"/>
    <x v="2"/>
    <x v="14"/>
  </r>
  <r>
    <s v="Jeremy Lonsdale"/>
    <n v="39683"/>
    <d v="2011-08-10T00:00:00"/>
    <d v="2011-08-13T00:00:00"/>
    <s v="August"/>
    <s v="2011"/>
    <n v="3"/>
    <b v="0"/>
    <s v="High"/>
    <n v="31"/>
    <n v="615.58000000000004"/>
    <n v="0.04"/>
    <x v="0"/>
    <n v="168"/>
    <n v="18.989999999999998"/>
    <n v="5.23"/>
    <s v="Northwest Territories"/>
    <x v="1"/>
    <s v="Corporate"/>
    <x v="0"/>
    <x v="2"/>
  </r>
  <r>
    <s v="Jeremy Lonsdale"/>
    <n v="39683"/>
    <d v="2011-08-10T00:00:00"/>
    <d v="2011-08-11T00:00:00"/>
    <s v="August"/>
    <s v="2011"/>
    <n v="1"/>
    <b v="0"/>
    <s v="High"/>
    <n v="41"/>
    <n v="8387.1"/>
    <n v="0.1"/>
    <x v="0"/>
    <n v="2113.9499999999998"/>
    <n v="218.08"/>
    <n v="18.059999999999999"/>
    <s v="Northwest Territories"/>
    <x v="1"/>
    <s v="Corporate"/>
    <x v="2"/>
    <x v="14"/>
  </r>
  <r>
    <s v="Jeremy Lonsdale"/>
    <n v="39683"/>
    <d v="2011-08-10T00:00:00"/>
    <d v="2011-08-11T00:00:00"/>
    <s v="August"/>
    <s v="2011"/>
    <n v="1"/>
    <b v="0"/>
    <s v="High"/>
    <n v="6"/>
    <n v="126.02"/>
    <n v="0.09"/>
    <x v="0"/>
    <n v="66.97"/>
    <n v="20.239999999999998"/>
    <n v="6.67"/>
    <s v="Northwest Territories"/>
    <x v="1"/>
    <s v="Corporate"/>
    <x v="2"/>
    <x v="4"/>
  </r>
  <r>
    <s v="Jeremy Lonsdale"/>
    <n v="39683"/>
    <d v="2011-08-10T00:00:00"/>
    <d v="2011-08-12T00:00:00"/>
    <s v="August"/>
    <s v="2011"/>
    <n v="2"/>
    <b v="0"/>
    <s v="High"/>
    <n v="30"/>
    <n v="68.14"/>
    <n v="0"/>
    <x v="0"/>
    <n v="6.37"/>
    <n v="2.1800000000000002"/>
    <n v="0.78"/>
    <s v="Northwest Territories"/>
    <x v="1"/>
    <s v="Corporate"/>
    <x v="0"/>
    <x v="6"/>
  </r>
  <r>
    <s v="Cindy Schnelling"/>
    <n v="39846"/>
    <d v="2009-02-27T00:00:00"/>
    <d v="2009-03-06T00:00:00"/>
    <s v="March"/>
    <s v="2009"/>
    <n v="7"/>
    <b v="0"/>
    <s v="low"/>
    <n v="14"/>
    <n v="71.47"/>
    <n v="0.06"/>
    <x v="0"/>
    <n v="-62.73"/>
    <n v="4.9800000000000004"/>
    <n v="4.62"/>
    <s v="Northwest Territories"/>
    <x v="1"/>
    <s v="Corporate"/>
    <x v="1"/>
    <x v="7"/>
  </r>
  <r>
    <s v="Heather Kirkland"/>
    <n v="40036"/>
    <d v="2010-06-07T00:00:00"/>
    <d v="2010-06-08T00:00:00"/>
    <s v="June"/>
    <s v="2010"/>
    <n v="1"/>
    <b v="0"/>
    <s v="Not Specified"/>
    <n v="10"/>
    <n v="568.33550000000002"/>
    <n v="0.02"/>
    <x v="0"/>
    <n v="-147.36000000000001"/>
    <n v="65.989999999999995"/>
    <n v="8.99"/>
    <s v="Northwest Territories"/>
    <x v="1"/>
    <s v="Home Office"/>
    <x v="1"/>
    <x v="3"/>
  </r>
  <r>
    <s v="Alan Barnes"/>
    <n v="40067"/>
    <d v="2012-02-17T00:00:00"/>
    <d v="2012-02-19T00:00:00"/>
    <s v="February"/>
    <s v="2012"/>
    <n v="2"/>
    <b v="0"/>
    <s v="low"/>
    <n v="38"/>
    <n v="2157.3085000000001"/>
    <n v="0"/>
    <x v="0"/>
    <n v="519.25"/>
    <n v="65.989999999999995"/>
    <n v="5.31"/>
    <s v="Northwest Territories"/>
    <x v="1"/>
    <s v="Corporate"/>
    <x v="1"/>
    <x v="3"/>
  </r>
  <r>
    <s v="Hunter Glantz"/>
    <n v="40132"/>
    <d v="2012-02-23T00:00:00"/>
    <d v="2012-02-29T00:00:00"/>
    <s v="February"/>
    <s v="2012"/>
    <n v="6"/>
    <b v="0"/>
    <s v="low"/>
    <n v="26"/>
    <n v="1363"/>
    <n v="0.04"/>
    <x v="1"/>
    <n v="149.83000000000001"/>
    <n v="50.98"/>
    <n v="14.19"/>
    <s v="Northwest Territories"/>
    <x v="1"/>
    <s v="Corporate"/>
    <x v="2"/>
    <x v="14"/>
  </r>
  <r>
    <s v="Hunter Glantz"/>
    <n v="40132"/>
    <d v="2012-02-23T00:00:00"/>
    <d v="2012-02-29T00:00:00"/>
    <s v="February"/>
    <s v="2012"/>
    <n v="6"/>
    <b v="0"/>
    <s v="low"/>
    <n v="36"/>
    <n v="4698.5"/>
    <n v="0.04"/>
    <x v="1"/>
    <n v="-219.38"/>
    <n v="124.49"/>
    <n v="51.94"/>
    <s v="Northwest Territories"/>
    <x v="1"/>
    <s v="Corporate"/>
    <x v="2"/>
    <x v="10"/>
  </r>
  <r>
    <s v="Hunter Glantz"/>
    <n v="40132"/>
    <d v="2012-02-23T00:00:00"/>
    <d v="2012-03-02T00:00:00"/>
    <s v="March"/>
    <s v="2012"/>
    <n v="8"/>
    <b v="0"/>
    <s v="low"/>
    <n v="16"/>
    <n v="347.47"/>
    <n v="0.09"/>
    <x v="0"/>
    <n v="-86.2"/>
    <n v="22.38"/>
    <n v="15.1"/>
    <s v="Northwest Territories"/>
    <x v="1"/>
    <s v="Corporate"/>
    <x v="0"/>
    <x v="2"/>
  </r>
  <r>
    <s v="Julia West"/>
    <n v="40160"/>
    <d v="2009-10-15T00:00:00"/>
    <d v="2009-10-16T00:00:00"/>
    <s v="October"/>
    <s v="2009"/>
    <n v="1"/>
    <b v="0"/>
    <s v="Critical"/>
    <n v="23"/>
    <n v="1404.22"/>
    <n v="0.1"/>
    <x v="0"/>
    <n v="202.87"/>
    <n v="63.94"/>
    <n v="14.48"/>
    <s v="Northwest Territories"/>
    <x v="1"/>
    <s v="Consumer"/>
    <x v="2"/>
    <x v="4"/>
  </r>
  <r>
    <s v="Carlos Daly"/>
    <n v="40518"/>
    <d v="2009-03-13T00:00:00"/>
    <d v="2009-03-14T00:00:00"/>
    <s v="March"/>
    <s v="2009"/>
    <n v="1"/>
    <b v="0"/>
    <s v="Critical"/>
    <n v="3"/>
    <n v="17.52"/>
    <n v="0.05"/>
    <x v="0"/>
    <n v="-12.16"/>
    <n v="4.13"/>
    <n v="5.04"/>
    <s v="Northwest Territories"/>
    <x v="1"/>
    <s v="Home Office"/>
    <x v="0"/>
    <x v="2"/>
  </r>
  <r>
    <s v="Barry French"/>
    <n v="40804"/>
    <d v="2010-03-12T00:00:00"/>
    <d v="2010-03-14T00:00:00"/>
    <s v="March"/>
    <s v="2010"/>
    <n v="2"/>
    <b v="0"/>
    <s v="Medium"/>
    <n v="36"/>
    <n v="4273.8"/>
    <n v="0.06"/>
    <x v="1"/>
    <n v="-1775.83"/>
    <n v="122.99"/>
    <n v="70.2"/>
    <s v="Northwest Territories"/>
    <x v="1"/>
    <s v="Consumer"/>
    <x v="2"/>
    <x v="14"/>
  </r>
  <r>
    <s v="Susan Vittorini"/>
    <n v="40902"/>
    <d v="2009-07-07T00:00:00"/>
    <d v="2009-07-09T00:00:00"/>
    <s v="July"/>
    <s v="2009"/>
    <n v="2"/>
    <b v="0"/>
    <s v="low"/>
    <n v="25"/>
    <n v="192.18"/>
    <n v="0.02"/>
    <x v="0"/>
    <n v="-48.88"/>
    <n v="7.1"/>
    <n v="6.05"/>
    <s v="Northwest Territories"/>
    <x v="1"/>
    <s v="Home Office"/>
    <x v="0"/>
    <x v="2"/>
  </r>
  <r>
    <s v="Carl Jackson"/>
    <n v="41063"/>
    <d v="2012-11-21T00:00:00"/>
    <d v="2012-11-23T00:00:00"/>
    <s v="November"/>
    <s v="2012"/>
    <n v="2"/>
    <b v="0"/>
    <s v="low"/>
    <n v="22"/>
    <n v="483.96"/>
    <n v="0.01"/>
    <x v="0"/>
    <n v="-34.090000000000003"/>
    <n v="21.38"/>
    <n v="8.99"/>
    <s v="Northwest Territories"/>
    <x v="1"/>
    <s v="Home Office"/>
    <x v="0"/>
    <x v="12"/>
  </r>
  <r>
    <s v="Carl Jackson"/>
    <n v="41063"/>
    <d v="2012-11-21T00:00:00"/>
    <d v="2012-11-28T00:00:00"/>
    <s v="November"/>
    <s v="2012"/>
    <n v="7"/>
    <b v="0"/>
    <s v="low"/>
    <n v="10"/>
    <n v="308.363"/>
    <n v="0.04"/>
    <x v="0"/>
    <n v="42.27"/>
    <n v="35.99"/>
    <n v="0.99"/>
    <s v="Northwest Territories"/>
    <x v="1"/>
    <s v="Home Office"/>
    <x v="1"/>
    <x v="3"/>
  </r>
  <r>
    <s v="Carl Jackson"/>
    <n v="41063"/>
    <d v="2012-11-21T00:00:00"/>
    <d v="2012-11-28T00:00:00"/>
    <s v="November"/>
    <s v="2012"/>
    <n v="7"/>
    <b v="0"/>
    <s v="low"/>
    <n v="26"/>
    <n v="1911.4034999999999"/>
    <n v="0.06"/>
    <x v="0"/>
    <n v="822.89"/>
    <n v="85.99"/>
    <n v="1.25"/>
    <s v="Northwest Territories"/>
    <x v="1"/>
    <s v="Home Office"/>
    <x v="1"/>
    <x v="3"/>
  </r>
  <r>
    <s v="Alan Barnes"/>
    <n v="41153"/>
    <d v="2009-03-02T00:00:00"/>
    <d v="2009-03-03T00:00:00"/>
    <s v="March"/>
    <s v="2009"/>
    <n v="1"/>
    <b v="0"/>
    <s v="Medium"/>
    <n v="29"/>
    <n v="862.2"/>
    <n v="0.1"/>
    <x v="0"/>
    <n v="-45.1"/>
    <n v="30.73"/>
    <n v="4"/>
    <s v="Northwest Territories"/>
    <x v="1"/>
    <s v="Corporate"/>
    <x v="1"/>
    <x v="7"/>
  </r>
  <r>
    <s v="Charlotte Melton"/>
    <n v="41184"/>
    <d v="2011-09-22T00:00:00"/>
    <d v="2011-09-24T00:00:00"/>
    <s v="September"/>
    <s v="2011"/>
    <n v="2"/>
    <b v="0"/>
    <s v="High"/>
    <n v="7"/>
    <n v="120.03"/>
    <n v="0.02"/>
    <x v="0"/>
    <n v="-56.06"/>
    <n v="15.7"/>
    <n v="11.25"/>
    <s v="Northwest Territories"/>
    <x v="1"/>
    <s v="Home Office"/>
    <x v="0"/>
    <x v="0"/>
  </r>
  <r>
    <s v="Beth Thompson"/>
    <n v="41409"/>
    <d v="2011-07-21T00:00:00"/>
    <d v="2011-07-23T00:00:00"/>
    <s v="July"/>
    <s v="2011"/>
    <n v="2"/>
    <b v="0"/>
    <s v="Not Specified"/>
    <n v="1"/>
    <n v="18.920000000000002"/>
    <n v="0"/>
    <x v="0"/>
    <n v="-18.25"/>
    <n v="11.5"/>
    <n v="7.19"/>
    <s v="Northwest Territories"/>
    <x v="1"/>
    <s v="Corporate"/>
    <x v="0"/>
    <x v="2"/>
  </r>
  <r>
    <s v="Bryan Mills"/>
    <n v="41696"/>
    <d v="2009-07-13T00:00:00"/>
    <d v="2009-07-15T00:00:00"/>
    <s v="July"/>
    <s v="2009"/>
    <n v="2"/>
    <b v="0"/>
    <s v="Not Specified"/>
    <n v="45"/>
    <n v="237.28"/>
    <n v="0.03"/>
    <x v="2"/>
    <n v="-2088.6799999999998"/>
    <n v="4.4800000000000004"/>
    <n v="49"/>
    <s v="Northwest Territories"/>
    <x v="1"/>
    <s v="Small Business"/>
    <x v="0"/>
    <x v="1"/>
  </r>
  <r>
    <s v="Alan Barnes"/>
    <n v="42209"/>
    <d v="2010-03-29T00:00:00"/>
    <d v="2010-03-29T00:00:00"/>
    <s v="March"/>
    <s v="2010"/>
    <n v="0"/>
    <s v="FREE DELIVERY"/>
    <s v="High"/>
    <n v="5"/>
    <n v="324.55"/>
    <n v="0.08"/>
    <x v="0"/>
    <n v="-12.82"/>
    <n v="67.84"/>
    <n v="0.99"/>
    <s v="Northwest Territories"/>
    <x v="1"/>
    <s v="Corporate"/>
    <x v="0"/>
    <x v="1"/>
  </r>
  <r>
    <s v="Alan Barnes"/>
    <n v="42209"/>
    <d v="2010-03-29T00:00:00"/>
    <d v="2010-04-01T00:00:00"/>
    <s v="April"/>
    <s v="2010"/>
    <n v="3"/>
    <b v="0"/>
    <s v="High"/>
    <n v="31"/>
    <n v="8901.7800000000007"/>
    <n v="0.04"/>
    <x v="0"/>
    <n v="2795.36"/>
    <n v="276.2"/>
    <n v="24.49"/>
    <s v="Northwest Territories"/>
    <x v="1"/>
    <s v="Corporate"/>
    <x v="2"/>
    <x v="14"/>
  </r>
  <r>
    <s v="Beth Paige"/>
    <n v="42561"/>
    <d v="2010-02-06T00:00:00"/>
    <d v="2010-02-08T00:00:00"/>
    <s v="February"/>
    <s v="2010"/>
    <n v="2"/>
    <b v="0"/>
    <s v="low"/>
    <n v="15"/>
    <n v="1062.9590000000001"/>
    <n v="7.0000000000000007E-2"/>
    <x v="2"/>
    <n v="298.48"/>
    <n v="85.99"/>
    <n v="2.5"/>
    <s v="Northwest Territories"/>
    <x v="1"/>
    <s v="Consumer"/>
    <x v="1"/>
    <x v="3"/>
  </r>
  <r>
    <s v="Mike Pelletier"/>
    <n v="42564"/>
    <d v="2012-09-12T00:00:00"/>
    <d v="2012-09-19T00:00:00"/>
    <s v="September"/>
    <s v="2012"/>
    <n v="7"/>
    <b v="0"/>
    <s v="low"/>
    <n v="35"/>
    <n v="7468.86"/>
    <n v="0.02"/>
    <x v="1"/>
    <n v="2155.41"/>
    <n v="200.98"/>
    <n v="23.76"/>
    <s v="Northwest Territories"/>
    <x v="1"/>
    <s v="Small Business"/>
    <x v="2"/>
    <x v="14"/>
  </r>
  <r>
    <s v="Delfina Latchford"/>
    <n v="42695"/>
    <d v="2010-12-22T00:00:00"/>
    <d v="2010-12-24T00:00:00"/>
    <s v="December"/>
    <s v="2010"/>
    <n v="2"/>
    <b v="0"/>
    <s v="Not Specified"/>
    <n v="12"/>
    <n v="710.32799999999997"/>
    <n v="0.02"/>
    <x v="0"/>
    <n v="-10.3"/>
    <n v="65.989999999999995"/>
    <n v="5.31"/>
    <s v="Northwest Territories"/>
    <x v="1"/>
    <s v="Small Business"/>
    <x v="1"/>
    <x v="3"/>
  </r>
  <r>
    <s v="Susan Vittorini"/>
    <n v="42981"/>
    <d v="2009-05-30T00:00:00"/>
    <d v="2009-06-01T00:00:00"/>
    <s v="June"/>
    <s v="2009"/>
    <n v="2"/>
    <b v="0"/>
    <s v="Critical"/>
    <n v="4"/>
    <n v="3510.82"/>
    <n v="0.05"/>
    <x v="0"/>
    <n v="232.44"/>
    <n v="896.99"/>
    <n v="19.989999999999998"/>
    <s v="Northwest Territories"/>
    <x v="1"/>
    <s v="Home Office"/>
    <x v="0"/>
    <x v="2"/>
  </r>
  <r>
    <s v="Dorothy Wardle"/>
    <n v="43109"/>
    <d v="2012-12-21T00:00:00"/>
    <d v="2012-12-22T00:00:00"/>
    <s v="December"/>
    <s v="2012"/>
    <n v="1"/>
    <b v="0"/>
    <s v="Critical"/>
    <n v="19"/>
    <n v="281.83999999999997"/>
    <n v="0.06"/>
    <x v="0"/>
    <n v="-21.85"/>
    <n v="15.01"/>
    <n v="8.4"/>
    <s v="Northwest Territories"/>
    <x v="1"/>
    <s v="Corporate"/>
    <x v="0"/>
    <x v="2"/>
  </r>
  <r>
    <s v="Dorothy Wardle"/>
    <n v="43109"/>
    <d v="2012-12-21T00:00:00"/>
    <d v="2012-12-22T00:00:00"/>
    <s v="December"/>
    <s v="2012"/>
    <n v="1"/>
    <b v="0"/>
    <s v="Critical"/>
    <n v="25"/>
    <n v="509.52"/>
    <n v="0.05"/>
    <x v="0"/>
    <n v="-145.78"/>
    <n v="20.97"/>
    <n v="6.5"/>
    <s v="Northwest Territories"/>
    <x v="1"/>
    <s v="Corporate"/>
    <x v="1"/>
    <x v="7"/>
  </r>
  <r>
    <s v="Dorothy Wardle"/>
    <n v="43109"/>
    <d v="2012-12-21T00:00:00"/>
    <d v="2012-12-22T00:00:00"/>
    <s v="December"/>
    <s v="2012"/>
    <n v="1"/>
    <b v="0"/>
    <s v="Critical"/>
    <n v="10"/>
    <n v="97.02"/>
    <n v="0.06"/>
    <x v="0"/>
    <n v="-3.96"/>
    <n v="10.01"/>
    <n v="1.99"/>
    <s v="Northwest Territories"/>
    <x v="1"/>
    <s v="Corporate"/>
    <x v="1"/>
    <x v="7"/>
  </r>
  <r>
    <s v="Susan Vittorini"/>
    <n v="43203"/>
    <d v="2012-02-14T00:00:00"/>
    <d v="2012-02-16T00:00:00"/>
    <s v="February"/>
    <s v="2012"/>
    <n v="2"/>
    <b v="0"/>
    <s v="Not Specified"/>
    <n v="32"/>
    <n v="225.16"/>
    <n v="0.02"/>
    <x v="0"/>
    <n v="-33.69"/>
    <n v="6.68"/>
    <n v="5.2"/>
    <s v="Northwest Territories"/>
    <x v="1"/>
    <s v="Home Office"/>
    <x v="0"/>
    <x v="5"/>
  </r>
  <r>
    <s v="Jamie Kunitz"/>
    <n v="43236"/>
    <d v="2010-07-03T00:00:00"/>
    <d v="2010-07-05T00:00:00"/>
    <s v="July"/>
    <s v="2010"/>
    <n v="2"/>
    <b v="0"/>
    <s v="Not Specified"/>
    <n v="20"/>
    <n v="205.33"/>
    <n v="0"/>
    <x v="0"/>
    <n v="10.68"/>
    <n v="9.77"/>
    <n v="6.02"/>
    <s v="Northwest Territories"/>
    <x v="1"/>
    <s v="Corporate"/>
    <x v="2"/>
    <x v="4"/>
  </r>
  <r>
    <s v="Fred Wasserman"/>
    <n v="43267"/>
    <d v="2011-05-16T00:00:00"/>
    <d v="2011-05-18T00:00:00"/>
    <s v="May"/>
    <s v="2011"/>
    <n v="2"/>
    <b v="0"/>
    <s v="Critical"/>
    <n v="17"/>
    <n v="1368.14"/>
    <n v="0.05"/>
    <x v="2"/>
    <n v="171.26"/>
    <n v="76.72"/>
    <n v="19.95"/>
    <s v="Northwest Territories"/>
    <x v="1"/>
    <s v="Home Office"/>
    <x v="0"/>
    <x v="1"/>
  </r>
  <r>
    <s v="Doug Bickford"/>
    <n v="43329"/>
    <d v="2010-03-07T00:00:00"/>
    <d v="2010-03-10T00:00:00"/>
    <s v="March"/>
    <s v="2010"/>
    <n v="3"/>
    <b v="0"/>
    <s v="Medium"/>
    <n v="42"/>
    <n v="2475.83"/>
    <n v="0.09"/>
    <x v="0"/>
    <n v="752.37"/>
    <n v="59.98"/>
    <n v="3.99"/>
    <s v="Northwest Territories"/>
    <x v="1"/>
    <s v="Corporate"/>
    <x v="0"/>
    <x v="1"/>
  </r>
  <r>
    <s v="Fred Wasserman"/>
    <n v="43330"/>
    <d v="2009-04-27T00:00:00"/>
    <d v="2009-04-28T00:00:00"/>
    <s v="April"/>
    <s v="2009"/>
    <n v="1"/>
    <b v="0"/>
    <s v="Not Specified"/>
    <n v="40"/>
    <n v="2205.7584999999999"/>
    <n v="0.03"/>
    <x v="0"/>
    <n v="337.04"/>
    <n v="65.989999999999995"/>
    <n v="8.99"/>
    <s v="Northwest Territories"/>
    <x v="1"/>
    <s v="Home Office"/>
    <x v="1"/>
    <x v="3"/>
  </r>
  <r>
    <s v="Susan Vittorini"/>
    <n v="43364"/>
    <d v="2012-04-07T00:00:00"/>
    <d v="2012-04-10T00:00:00"/>
    <s v="April"/>
    <s v="2012"/>
    <n v="3"/>
    <b v="0"/>
    <s v="High"/>
    <n v="21"/>
    <n v="524.20000000000005"/>
    <n v="0.04"/>
    <x v="0"/>
    <n v="158.97999999999999"/>
    <n v="23.99"/>
    <n v="6.71"/>
    <s v="Northwest Territories"/>
    <x v="1"/>
    <s v="Corporate"/>
    <x v="0"/>
    <x v="8"/>
  </r>
  <r>
    <s v="Doug Bickford"/>
    <n v="43392"/>
    <d v="2010-12-31T00:00:00"/>
    <d v="2011-01-02T00:00:00"/>
    <s v="January"/>
    <s v="2011"/>
    <n v="2"/>
    <b v="0"/>
    <s v="Medium"/>
    <n v="39"/>
    <n v="6553.45"/>
    <n v="0.03"/>
    <x v="0"/>
    <n v="2969.81"/>
    <n v="162.93"/>
    <n v="19.989999999999998"/>
    <s v="Northwest Territories"/>
    <x v="1"/>
    <s v="Small Business"/>
    <x v="0"/>
    <x v="8"/>
  </r>
  <r>
    <s v="Claudia Miner"/>
    <n v="43781"/>
    <d v="2010-02-02T00:00:00"/>
    <d v="2010-02-02T00:00:00"/>
    <s v="February"/>
    <s v="2010"/>
    <n v="0"/>
    <s v="FREE DELIVERY"/>
    <s v="Not Specified"/>
    <n v="45"/>
    <n v="497.14"/>
    <n v="0.05"/>
    <x v="0"/>
    <n v="240.41"/>
    <n v="10.94"/>
    <n v="1.39"/>
    <s v="Northwest Territories"/>
    <x v="1"/>
    <s v="Small Business"/>
    <x v="0"/>
    <x v="8"/>
  </r>
  <r>
    <s v="Claudia Miner"/>
    <n v="43781"/>
    <d v="2010-02-02T00:00:00"/>
    <d v="2010-02-03T00:00:00"/>
    <s v="February"/>
    <s v="2010"/>
    <n v="1"/>
    <b v="0"/>
    <s v="Not Specified"/>
    <n v="21"/>
    <n v="917.39"/>
    <n v="0.02"/>
    <x v="2"/>
    <n v="393.41"/>
    <n v="40.98"/>
    <n v="2.99"/>
    <s v="Northwest Territories"/>
    <x v="1"/>
    <s v="Small Business"/>
    <x v="0"/>
    <x v="2"/>
  </r>
  <r>
    <s v="Frank Price"/>
    <n v="44071"/>
    <d v="2012-04-15T00:00:00"/>
    <d v="2012-04-16T00:00:00"/>
    <s v="April"/>
    <s v="2012"/>
    <n v="1"/>
    <b v="0"/>
    <s v="Not Specified"/>
    <n v="19"/>
    <n v="110.67"/>
    <n v="0.08"/>
    <x v="0"/>
    <n v="-43.75"/>
    <n v="5.99"/>
    <n v="4.92"/>
    <s v="Northwest Territories"/>
    <x v="1"/>
    <s v="Corporate"/>
    <x v="0"/>
    <x v="2"/>
  </r>
  <r>
    <s v="Frank Price"/>
    <n v="44071"/>
    <d v="2012-04-15T00:00:00"/>
    <d v="2012-04-16T00:00:00"/>
    <s v="April"/>
    <s v="2012"/>
    <n v="1"/>
    <b v="0"/>
    <s v="Not Specified"/>
    <n v="20"/>
    <n v="1163.123"/>
    <n v="0"/>
    <x v="0"/>
    <n v="83.84"/>
    <n v="65.989999999999995"/>
    <n v="8.99"/>
    <s v="Northwest Territories"/>
    <x v="1"/>
    <s v="Corporate"/>
    <x v="1"/>
    <x v="3"/>
  </r>
  <r>
    <s v="Dorothy Wardle"/>
    <n v="44519"/>
    <d v="2010-05-19T00:00:00"/>
    <d v="2010-05-20T00:00:00"/>
    <s v="May"/>
    <s v="2010"/>
    <n v="1"/>
    <b v="0"/>
    <s v="High"/>
    <n v="48"/>
    <n v="224.58"/>
    <n v="0.03"/>
    <x v="0"/>
    <n v="-144.76"/>
    <n v="4.57"/>
    <n v="5.42"/>
    <s v="Northwest Territories"/>
    <x v="1"/>
    <s v="Corporate"/>
    <x v="0"/>
    <x v="2"/>
  </r>
  <r>
    <s v="Dorothy Wardle"/>
    <n v="44519"/>
    <d v="2010-05-19T00:00:00"/>
    <d v="2010-05-20T00:00:00"/>
    <s v="May"/>
    <s v="2010"/>
    <n v="1"/>
    <b v="0"/>
    <s v="High"/>
    <n v="34"/>
    <n v="365.77"/>
    <n v="7.0000000000000007E-2"/>
    <x v="0"/>
    <n v="155.69"/>
    <n v="10.67"/>
    <n v="1.39"/>
    <s v="Northwest Territories"/>
    <x v="1"/>
    <s v="Corporate"/>
    <x v="0"/>
    <x v="8"/>
  </r>
  <r>
    <s v="Dorothy Wardle"/>
    <n v="44519"/>
    <d v="2010-05-19T00:00:00"/>
    <d v="2010-05-20T00:00:00"/>
    <s v="May"/>
    <s v="2010"/>
    <n v="1"/>
    <b v="0"/>
    <s v="High"/>
    <n v="34"/>
    <n v="16073.03"/>
    <n v="0.01"/>
    <x v="1"/>
    <n v="5386.32"/>
    <n v="442.14"/>
    <n v="14.7"/>
    <s v="Northwest Territories"/>
    <x v="1"/>
    <s v="Corporate"/>
    <x v="1"/>
    <x v="16"/>
  </r>
  <r>
    <s v="Allen Rosenblatt"/>
    <n v="44708"/>
    <d v="2009-07-27T00:00:00"/>
    <d v="2009-07-28T00:00:00"/>
    <s v="July"/>
    <s v="2009"/>
    <n v="1"/>
    <b v="0"/>
    <s v="Not Specified"/>
    <n v="15"/>
    <n v="30.68"/>
    <n v="0.02"/>
    <x v="0"/>
    <n v="-37.39"/>
    <n v="1.74"/>
    <n v="4.08"/>
    <s v="Northwest Territories"/>
    <x v="1"/>
    <s v="Small Business"/>
    <x v="2"/>
    <x v="4"/>
  </r>
  <r>
    <s v="Dorothy Wardle"/>
    <n v="44772"/>
    <d v="2009-03-31T00:00:00"/>
    <d v="2009-04-02T00:00:00"/>
    <s v="April"/>
    <s v="2009"/>
    <n v="2"/>
    <b v="0"/>
    <s v="Not Specified"/>
    <n v="1"/>
    <n v="54.076999999999998"/>
    <n v="7.0000000000000007E-2"/>
    <x v="2"/>
    <n v="-232.99"/>
    <n v="55.99"/>
    <n v="5"/>
    <s v="Northwest Territories"/>
    <x v="1"/>
    <s v="Corporate"/>
    <x v="1"/>
    <x v="3"/>
  </r>
  <r>
    <s v="Julia West"/>
    <n v="44839"/>
    <d v="2012-06-11T00:00:00"/>
    <d v="2012-06-13T00:00:00"/>
    <s v="June"/>
    <s v="2012"/>
    <n v="2"/>
    <b v="0"/>
    <s v="Critical"/>
    <n v="27"/>
    <n v="899.97"/>
    <n v="0.09"/>
    <x v="2"/>
    <n v="-246.3"/>
    <n v="33.979999999999997"/>
    <n v="19.989999999999998"/>
    <s v="Northwest Territories"/>
    <x v="1"/>
    <s v="Consumer"/>
    <x v="2"/>
    <x v="4"/>
  </r>
  <r>
    <s v="Ralph Knight"/>
    <n v="45217"/>
    <d v="2010-09-01T00:00:00"/>
    <d v="2010-09-02T00:00:00"/>
    <s v="September"/>
    <s v="2010"/>
    <n v="1"/>
    <b v="0"/>
    <s v="Not Specified"/>
    <n v="40"/>
    <n v="6789.9274999999998"/>
    <n v="0.08"/>
    <x v="0"/>
    <n v="1864.66"/>
    <n v="200.99"/>
    <n v="4.2"/>
    <s v="Northwest Territories"/>
    <x v="1"/>
    <s v="Consumer"/>
    <x v="1"/>
    <x v="3"/>
  </r>
  <r>
    <s v="Michelle Lonsdale"/>
    <n v="45440"/>
    <d v="2012-08-09T00:00:00"/>
    <d v="2012-08-11T00:00:00"/>
    <s v="August"/>
    <s v="2012"/>
    <n v="2"/>
    <b v="0"/>
    <s v="Critical"/>
    <n v="5"/>
    <n v="748.29"/>
    <n v="0.02"/>
    <x v="1"/>
    <n v="-183.6"/>
    <n v="135.99"/>
    <n v="28.63"/>
    <s v="Northwest Territories"/>
    <x v="1"/>
    <s v="Corporate"/>
    <x v="2"/>
    <x v="14"/>
  </r>
  <r>
    <s v="Charlotte Melton"/>
    <n v="45766"/>
    <d v="2010-05-07T00:00:00"/>
    <d v="2010-05-09T00:00:00"/>
    <s v="May"/>
    <s v="2010"/>
    <n v="2"/>
    <b v="0"/>
    <s v="High"/>
    <n v="37"/>
    <n v="2522.21"/>
    <n v="0"/>
    <x v="0"/>
    <n v="1026.07"/>
    <n v="63.94"/>
    <n v="14.48"/>
    <s v="Northwest Territories"/>
    <x v="1"/>
    <s v="Home Office"/>
    <x v="2"/>
    <x v="4"/>
  </r>
  <r>
    <s v="Charlotte Melton"/>
    <n v="45766"/>
    <d v="2010-05-07T00:00:00"/>
    <d v="2010-05-08T00:00:00"/>
    <s v="May"/>
    <s v="2010"/>
    <n v="1"/>
    <b v="0"/>
    <s v="High"/>
    <n v="28"/>
    <n v="4181.82"/>
    <n v="0.01"/>
    <x v="0"/>
    <n v="1765.48"/>
    <n v="140.99"/>
    <n v="13.99"/>
    <s v="Northwest Territories"/>
    <x v="1"/>
    <s v="Home Office"/>
    <x v="1"/>
    <x v="16"/>
  </r>
  <r>
    <s v="Allen Rosenblatt"/>
    <n v="45861"/>
    <d v="2011-08-25T00:00:00"/>
    <d v="2011-08-25T00:00:00"/>
    <s v="August"/>
    <s v="2011"/>
    <n v="0"/>
    <s v="FREE DELIVERY"/>
    <s v="Medium"/>
    <n v="39"/>
    <n v="680.85850000000005"/>
    <n v="0.05"/>
    <x v="0"/>
    <n v="319.10000000000002"/>
    <n v="20.99"/>
    <n v="0.99"/>
    <s v="Northwest Territories"/>
    <x v="1"/>
    <s v="Small Business"/>
    <x v="1"/>
    <x v="3"/>
  </r>
  <r>
    <s v="Neola Schneider"/>
    <n v="45957"/>
    <d v="2010-09-21T00:00:00"/>
    <d v="2010-09-23T00:00:00"/>
    <s v="September"/>
    <s v="2010"/>
    <n v="2"/>
    <b v="0"/>
    <s v="Critical"/>
    <n v="20"/>
    <n v="759.84"/>
    <n v="0.06"/>
    <x v="0"/>
    <n v="162.83000000000001"/>
    <n v="39.24"/>
    <n v="1.99"/>
    <s v="Northwest Territories"/>
    <x v="1"/>
    <s v="Home Office"/>
    <x v="1"/>
    <x v="7"/>
  </r>
  <r>
    <s v="Neola Schneider"/>
    <n v="45957"/>
    <d v="2010-09-21T00:00:00"/>
    <d v="2010-09-23T00:00:00"/>
    <s v="September"/>
    <s v="2010"/>
    <n v="2"/>
    <b v="0"/>
    <s v="Critical"/>
    <n v="19"/>
    <n v="147.38999999999999"/>
    <n v="0.08"/>
    <x v="0"/>
    <n v="-30.92"/>
    <n v="7.64"/>
    <n v="5.83"/>
    <s v="Northwest Territories"/>
    <x v="1"/>
    <s v="Home Office"/>
    <x v="0"/>
    <x v="5"/>
  </r>
  <r>
    <s v="Joy Bell"/>
    <n v="46912"/>
    <d v="2012-06-30T00:00:00"/>
    <d v="2012-06-30T00:00:00"/>
    <s v="June"/>
    <s v="2012"/>
    <n v="0"/>
    <s v="FREE DELIVERY"/>
    <s v="low"/>
    <n v="5"/>
    <n v="294"/>
    <n v="0"/>
    <x v="0"/>
    <n v="181.53"/>
    <n v="54.74"/>
    <n v="14.83"/>
    <s v="Northwest Territories"/>
    <x v="1"/>
    <s v="Home Office"/>
    <x v="2"/>
    <x v="4"/>
  </r>
  <r>
    <s v="Monica Federle"/>
    <n v="46980"/>
    <d v="2011-01-17T00:00:00"/>
    <d v="2011-01-17T00:00:00"/>
    <s v="January"/>
    <s v="2011"/>
    <n v="0"/>
    <s v="FREE DELIVERY"/>
    <s v="Critical"/>
    <n v="34"/>
    <n v="216.3"/>
    <n v="0.01"/>
    <x v="0"/>
    <n v="103.16"/>
    <n v="6.3"/>
    <n v="0.5"/>
    <s v="Northwest Territories"/>
    <x v="1"/>
    <s v="Corporate"/>
    <x v="0"/>
    <x v="11"/>
  </r>
  <r>
    <s v="Jamie Kunitz"/>
    <n v="47460"/>
    <d v="2010-10-10T00:00:00"/>
    <d v="2010-10-12T00:00:00"/>
    <s v="October"/>
    <s v="2010"/>
    <n v="2"/>
    <b v="0"/>
    <s v="Critical"/>
    <n v="12"/>
    <n v="31.6"/>
    <n v="0.1"/>
    <x v="0"/>
    <n v="-3.64"/>
    <n v="2.84"/>
    <n v="0.93"/>
    <s v="Northwest Territories"/>
    <x v="1"/>
    <s v="Corporate"/>
    <x v="0"/>
    <x v="12"/>
  </r>
  <r>
    <s v="Susan Vittorini"/>
    <n v="47462"/>
    <d v="2011-06-09T00:00:00"/>
    <d v="2011-06-11T00:00:00"/>
    <s v="June"/>
    <s v="2011"/>
    <n v="2"/>
    <b v="0"/>
    <s v="High"/>
    <n v="43"/>
    <n v="154.18"/>
    <n v="0.08"/>
    <x v="0"/>
    <n v="-166.92"/>
    <n v="3.58"/>
    <n v="5.47"/>
    <s v="Northwest Territories"/>
    <x v="1"/>
    <s v="Corporate"/>
    <x v="0"/>
    <x v="2"/>
  </r>
  <r>
    <s v="Susan Vittorini"/>
    <n v="47462"/>
    <d v="2011-06-09T00:00:00"/>
    <d v="2011-06-11T00:00:00"/>
    <s v="June"/>
    <s v="2011"/>
    <n v="2"/>
    <b v="0"/>
    <s v="High"/>
    <n v="18"/>
    <n v="110.31"/>
    <n v="0.05"/>
    <x v="0"/>
    <n v="-1.22"/>
    <n v="5.85"/>
    <n v="2.27"/>
    <s v="Northwest Territories"/>
    <x v="1"/>
    <s v="Corporate"/>
    <x v="0"/>
    <x v="12"/>
  </r>
  <r>
    <s v="Susan Vittorini"/>
    <n v="47462"/>
    <d v="2011-06-09T00:00:00"/>
    <d v="2011-06-11T00:00:00"/>
    <s v="June"/>
    <s v="2011"/>
    <n v="2"/>
    <b v="0"/>
    <s v="High"/>
    <n v="41"/>
    <n v="137.51"/>
    <n v="0.02"/>
    <x v="0"/>
    <n v="21.62"/>
    <n v="3.29"/>
    <n v="1.35"/>
    <s v="Northwest Territories"/>
    <x v="1"/>
    <s v="Corporate"/>
    <x v="0"/>
    <x v="6"/>
  </r>
  <r>
    <s v="Charles McCrossin"/>
    <n v="47620"/>
    <d v="2012-06-26T00:00:00"/>
    <d v="2012-07-05T00:00:00"/>
    <s v="July"/>
    <s v="2012"/>
    <n v="9"/>
    <b v="0"/>
    <s v="low"/>
    <n v="27"/>
    <n v="302.2"/>
    <n v="0.04"/>
    <x v="0"/>
    <n v="20.27"/>
    <n v="10.98"/>
    <n v="3.37"/>
    <s v="Northwest Territories"/>
    <x v="1"/>
    <s v="Corporate"/>
    <x v="0"/>
    <x v="15"/>
  </r>
  <r>
    <s v="Cari Schnelling"/>
    <n v="47749"/>
    <d v="2010-03-16T00:00:00"/>
    <d v="2010-03-16T00:00:00"/>
    <s v="March"/>
    <s v="2010"/>
    <n v="0"/>
    <s v="FREE DELIVERY"/>
    <s v="Medium"/>
    <n v="46"/>
    <n v="399.58"/>
    <n v="0.04"/>
    <x v="0"/>
    <n v="-188.53"/>
    <n v="8.4499999999999993"/>
    <n v="7.77"/>
    <s v="Northwest Territories"/>
    <x v="1"/>
    <s v="Small Business"/>
    <x v="0"/>
    <x v="15"/>
  </r>
  <r>
    <s v="Doug Bickford"/>
    <n v="47873"/>
    <d v="2010-11-13T00:00:00"/>
    <d v="2010-11-15T00:00:00"/>
    <s v="November"/>
    <s v="2010"/>
    <n v="2"/>
    <b v="0"/>
    <s v="Critical"/>
    <n v="8"/>
    <n v="52.39"/>
    <n v="0.08"/>
    <x v="0"/>
    <n v="-17.38"/>
    <n v="5.89"/>
    <n v="5.57"/>
    <s v="Northwest Territories"/>
    <x v="1"/>
    <s v="Corporate"/>
    <x v="2"/>
    <x v="4"/>
  </r>
  <r>
    <s v="Don Miller"/>
    <n v="47943"/>
    <d v="2009-11-14T00:00:00"/>
    <d v="2009-11-14T00:00:00"/>
    <s v="November"/>
    <s v="2009"/>
    <n v="0"/>
    <s v="FREE DELIVERY"/>
    <s v="Medium"/>
    <n v="12"/>
    <n v="61.09"/>
    <n v="0.04"/>
    <x v="0"/>
    <n v="24.06"/>
    <n v="4.91"/>
    <n v="0.5"/>
    <s v="Northwest Territories"/>
    <x v="1"/>
    <s v="Home Office"/>
    <x v="0"/>
    <x v="11"/>
  </r>
  <r>
    <s v="Don Miller"/>
    <n v="47943"/>
    <d v="2009-11-14T00:00:00"/>
    <d v="2009-11-15T00:00:00"/>
    <s v="November"/>
    <s v="2009"/>
    <n v="1"/>
    <b v="0"/>
    <s v="Medium"/>
    <n v="48"/>
    <n v="777.76"/>
    <n v="0.02"/>
    <x v="0"/>
    <n v="63.46"/>
    <n v="15.94"/>
    <n v="5.45"/>
    <s v="Northwest Territories"/>
    <x v="1"/>
    <s v="Home Office"/>
    <x v="0"/>
    <x v="12"/>
  </r>
  <r>
    <s v="Fred Wasserman"/>
    <n v="48101"/>
    <d v="2011-09-12T00:00:00"/>
    <d v="2011-09-14T00:00:00"/>
    <s v="September"/>
    <s v="2011"/>
    <n v="2"/>
    <b v="0"/>
    <s v="High"/>
    <n v="4"/>
    <n v="108.87"/>
    <n v="0.05"/>
    <x v="0"/>
    <n v="-39.92"/>
    <n v="22.84"/>
    <n v="16.87"/>
    <s v="Northwest Territories"/>
    <x v="1"/>
    <s v="Home Office"/>
    <x v="0"/>
    <x v="5"/>
  </r>
  <r>
    <s v="Bryan Mills"/>
    <n v="48295"/>
    <d v="2009-11-23T00:00:00"/>
    <d v="2009-11-25T00:00:00"/>
    <s v="November"/>
    <s v="2009"/>
    <n v="2"/>
    <b v="0"/>
    <s v="Medium"/>
    <n v="48"/>
    <n v="10051.52"/>
    <n v="0.05"/>
    <x v="0"/>
    <n v="4938.78"/>
    <n v="204.1"/>
    <n v="13.99"/>
    <s v="Northwest Territories"/>
    <x v="1"/>
    <s v="Small Business"/>
    <x v="1"/>
    <x v="16"/>
  </r>
  <r>
    <s v="Carlos Daly"/>
    <n v="48839"/>
    <d v="2010-07-10T00:00:00"/>
    <d v="2010-07-12T00:00:00"/>
    <s v="July"/>
    <s v="2010"/>
    <n v="2"/>
    <b v="0"/>
    <s v="Critical"/>
    <n v="1"/>
    <n v="97.13"/>
    <n v="0.05"/>
    <x v="0"/>
    <n v="-37.06"/>
    <n v="98.31"/>
    <n v="0.49"/>
    <s v="Northwest Territories"/>
    <x v="1"/>
    <s v="Corporate"/>
    <x v="0"/>
    <x v="11"/>
  </r>
  <r>
    <s v="Joy Bell"/>
    <n v="49154"/>
    <d v="2009-03-06T00:00:00"/>
    <d v="2009-03-07T00:00:00"/>
    <s v="March"/>
    <s v="2009"/>
    <n v="1"/>
    <b v="0"/>
    <s v="Medium"/>
    <n v="26"/>
    <n v="1523.5"/>
    <n v="7.0000000000000007E-2"/>
    <x v="0"/>
    <n v="-807.89"/>
    <n v="60.98"/>
    <n v="49"/>
    <s v="Northwest Territories"/>
    <x v="1"/>
    <s v="Home Office"/>
    <x v="0"/>
    <x v="1"/>
  </r>
  <r>
    <s v="Claudia Miner"/>
    <n v="49921"/>
    <d v="2011-02-17T00:00:00"/>
    <d v="2011-02-21T00:00:00"/>
    <s v="February"/>
    <s v="2011"/>
    <n v="4"/>
    <b v="0"/>
    <s v="low"/>
    <n v="5"/>
    <n v="756.15"/>
    <n v="0.06"/>
    <x v="1"/>
    <n v="-280.27999999999997"/>
    <n v="145.44999999999999"/>
    <n v="17.850000000000001"/>
    <s v="Northwest Territories"/>
    <x v="1"/>
    <s v="Small Business"/>
    <x v="1"/>
    <x v="16"/>
  </r>
  <r>
    <s v="Claudia Miner"/>
    <n v="49921"/>
    <d v="2011-02-17T00:00:00"/>
    <d v="2011-02-19T00:00:00"/>
    <s v="February"/>
    <s v="2011"/>
    <n v="2"/>
    <b v="0"/>
    <s v="low"/>
    <n v="1"/>
    <n v="18.149999999999999"/>
    <n v="0.04"/>
    <x v="0"/>
    <n v="-7.26"/>
    <n v="12.28"/>
    <n v="6.13"/>
    <s v="Northwest Territories"/>
    <x v="1"/>
    <s v="Small Business"/>
    <x v="0"/>
    <x v="0"/>
  </r>
  <r>
    <s v="Beth Thompson"/>
    <n v="49952"/>
    <d v="2011-11-19T00:00:00"/>
    <d v="2011-11-20T00:00:00"/>
    <s v="November"/>
    <s v="2011"/>
    <n v="1"/>
    <b v="0"/>
    <s v="High"/>
    <n v="12"/>
    <n v="1323.67"/>
    <n v="0.04"/>
    <x v="2"/>
    <n v="630.28"/>
    <n v="107.53"/>
    <n v="5.81"/>
    <s v="Northwest Territories"/>
    <x v="1"/>
    <s v="Corporate"/>
    <x v="2"/>
    <x v="4"/>
  </r>
  <r>
    <s v="Allen Rosenblatt"/>
    <n v="50117"/>
    <d v="2011-06-03T00:00:00"/>
    <d v="2011-06-05T00:00:00"/>
    <s v="June"/>
    <s v="2011"/>
    <n v="2"/>
    <b v="0"/>
    <s v="Critical"/>
    <n v="17"/>
    <n v="47.44"/>
    <n v="0.09"/>
    <x v="0"/>
    <n v="14.49"/>
    <n v="2.89"/>
    <n v="0.5"/>
    <s v="Northwest Territories"/>
    <x v="1"/>
    <s v="Small Business"/>
    <x v="0"/>
    <x v="11"/>
  </r>
  <r>
    <s v="Beth Thompson"/>
    <n v="50278"/>
    <d v="2010-05-25T00:00:00"/>
    <d v="2010-05-25T00:00:00"/>
    <s v="May"/>
    <s v="2010"/>
    <n v="0"/>
    <s v="FREE DELIVERY"/>
    <s v="High"/>
    <n v="2"/>
    <n v="51.21"/>
    <n v="0"/>
    <x v="0"/>
    <n v="-27.53"/>
    <n v="20.98"/>
    <n v="8.83"/>
    <s v="Northwest Territories"/>
    <x v="1"/>
    <s v="Corporate"/>
    <x v="0"/>
    <x v="2"/>
  </r>
  <r>
    <s v="Beth Thompson"/>
    <n v="50278"/>
    <d v="2010-05-25T00:00:00"/>
    <d v="2010-05-27T00:00:00"/>
    <s v="May"/>
    <s v="2010"/>
    <n v="2"/>
    <b v="0"/>
    <s v="High"/>
    <n v="20"/>
    <n v="2195.5500000000002"/>
    <n v="0.01"/>
    <x v="1"/>
    <n v="-355.94"/>
    <n v="100.8"/>
    <n v="60"/>
    <s v="Northwest Territories"/>
    <x v="1"/>
    <s v="Corporate"/>
    <x v="2"/>
    <x v="10"/>
  </r>
  <r>
    <s v="Susan Vittorini"/>
    <n v="50374"/>
    <d v="2009-05-30T00:00:00"/>
    <d v="2009-05-31T00:00:00"/>
    <s v="May"/>
    <s v="2009"/>
    <n v="1"/>
    <b v="0"/>
    <s v="Not Specified"/>
    <n v="30"/>
    <n v="3482.41"/>
    <n v="0.05"/>
    <x v="0"/>
    <n v="1443.35"/>
    <n v="120.98"/>
    <n v="9.07"/>
    <s v="Northwest Territories"/>
    <x v="1"/>
    <s v="Home Office"/>
    <x v="0"/>
    <x v="2"/>
  </r>
  <r>
    <s v="Sylvia Foulston"/>
    <n v="50565"/>
    <d v="2012-08-30T00:00:00"/>
    <d v="2012-08-30T00:00:00"/>
    <s v="August"/>
    <s v="2012"/>
    <n v="0"/>
    <s v="FREE DELIVERY"/>
    <s v="High"/>
    <n v="43"/>
    <n v="683.46"/>
    <n v="0.09"/>
    <x v="0"/>
    <n v="-138.82"/>
    <n v="16.98"/>
    <n v="12.39"/>
    <s v="Northwest Territories"/>
    <x v="1"/>
    <s v="Corporate"/>
    <x v="0"/>
    <x v="8"/>
  </r>
  <r>
    <s v="Joy Bell"/>
    <n v="50688"/>
    <d v="2011-12-16T00:00:00"/>
    <d v="2011-12-17T00:00:00"/>
    <s v="December"/>
    <s v="2011"/>
    <n v="1"/>
    <b v="0"/>
    <s v="Critical"/>
    <n v="50"/>
    <n v="600.22"/>
    <n v="0.08"/>
    <x v="0"/>
    <n v="27.86"/>
    <n v="12.98"/>
    <n v="3.14"/>
    <s v="Northwest Territories"/>
    <x v="1"/>
    <s v="Home Office"/>
    <x v="0"/>
    <x v="15"/>
  </r>
  <r>
    <s v="Becky Castell"/>
    <n v="50754"/>
    <d v="2009-12-09T00:00:00"/>
    <d v="2009-12-10T00:00:00"/>
    <s v="December"/>
    <s v="2009"/>
    <n v="1"/>
    <b v="0"/>
    <s v="Not Specified"/>
    <n v="9"/>
    <n v="64.030500000000004"/>
    <n v="0.06"/>
    <x v="0"/>
    <n v="-58.34"/>
    <n v="7.99"/>
    <n v="5.03"/>
    <s v="Northwest Territories"/>
    <x v="1"/>
    <s v="Consumer"/>
    <x v="1"/>
    <x v="3"/>
  </r>
  <r>
    <s v="Carlos Daly"/>
    <n v="50914"/>
    <d v="2012-07-03T00:00:00"/>
    <d v="2012-07-03T00:00:00"/>
    <s v="July"/>
    <s v="2012"/>
    <n v="0"/>
    <s v="FREE DELIVERY"/>
    <s v="Critical"/>
    <n v="49"/>
    <n v="8551.5439999999999"/>
    <n v="0.03"/>
    <x v="0"/>
    <n v="2763.13"/>
    <n v="195.99"/>
    <n v="8.99"/>
    <s v="Northwest Territories"/>
    <x v="1"/>
    <s v="Corporate"/>
    <x v="1"/>
    <x v="3"/>
  </r>
  <r>
    <s v="Cari Schnelling"/>
    <n v="51169"/>
    <d v="2010-12-24T00:00:00"/>
    <d v="2010-12-26T00:00:00"/>
    <s v="December"/>
    <s v="2010"/>
    <n v="2"/>
    <b v="0"/>
    <s v="High"/>
    <n v="2"/>
    <n v="291.66000000000003"/>
    <n v="0.08"/>
    <x v="0"/>
    <n v="-192.92"/>
    <n v="136.97999999999999"/>
    <n v="24.49"/>
    <s v="Northwest Territories"/>
    <x v="1"/>
    <s v="Home Office"/>
    <x v="2"/>
    <x v="4"/>
  </r>
  <r>
    <s v="Jim Radford"/>
    <n v="51938"/>
    <d v="2011-05-17T00:00:00"/>
    <d v="2011-05-21T00:00:00"/>
    <s v="May"/>
    <s v="2011"/>
    <n v="4"/>
    <b v="0"/>
    <s v="low"/>
    <n v="5"/>
    <n v="503.32749999999999"/>
    <n v="0.06"/>
    <x v="0"/>
    <n v="-488.31"/>
    <n v="125.99"/>
    <n v="5.63"/>
    <s v="Northwest Territories"/>
    <x v="1"/>
    <s v="Corporate"/>
    <x v="1"/>
    <x v="3"/>
  </r>
  <r>
    <s v="Allen Rosenblatt"/>
    <n v="51970"/>
    <d v="2012-01-11T00:00:00"/>
    <d v="2012-01-13T00:00:00"/>
    <s v="January"/>
    <s v="2012"/>
    <n v="2"/>
    <b v="0"/>
    <s v="Not Specified"/>
    <n v="1"/>
    <n v="171.71"/>
    <n v="0.06"/>
    <x v="1"/>
    <n v="-343.47"/>
    <n v="115.99"/>
    <n v="56.14"/>
    <s v="Northwest Territories"/>
    <x v="1"/>
    <s v="Small Business"/>
    <x v="1"/>
    <x v="16"/>
  </r>
  <r>
    <s v="Dorothy Badders"/>
    <n v="51971"/>
    <d v="2011-10-03T00:00:00"/>
    <d v="2011-10-05T00:00:00"/>
    <s v="October"/>
    <s v="2011"/>
    <n v="2"/>
    <b v="0"/>
    <s v="Not Specified"/>
    <n v="39"/>
    <n v="1326.04"/>
    <n v="0.02"/>
    <x v="0"/>
    <n v="-1129.96"/>
    <n v="32.479999999999997"/>
    <n v="35"/>
    <s v="Northwest Territories"/>
    <x v="1"/>
    <s v="Home Office"/>
    <x v="0"/>
    <x v="0"/>
  </r>
  <r>
    <s v="Dorothy Badders"/>
    <n v="51971"/>
    <d v="2011-10-03T00:00:00"/>
    <d v="2011-10-05T00:00:00"/>
    <s v="October"/>
    <s v="2011"/>
    <n v="2"/>
    <b v="0"/>
    <s v="Not Specified"/>
    <n v="22"/>
    <n v="3881.89"/>
    <n v="0.06"/>
    <x v="0"/>
    <n v="-803.52"/>
    <n v="182.55"/>
    <n v="69"/>
    <s v="Northwest Territories"/>
    <x v="1"/>
    <s v="Home Office"/>
    <x v="2"/>
    <x v="10"/>
  </r>
  <r>
    <s v="Mike Pelletier"/>
    <n v="52193"/>
    <d v="2010-03-05T00:00:00"/>
    <d v="2010-03-07T00:00:00"/>
    <s v="March"/>
    <s v="2010"/>
    <n v="2"/>
    <b v="0"/>
    <s v="Not Specified"/>
    <n v="1"/>
    <n v="17.89"/>
    <n v="0.04"/>
    <x v="2"/>
    <n v="10.51"/>
    <n v="2.88"/>
    <n v="0.5"/>
    <s v="Northwest Territories"/>
    <x v="1"/>
    <s v="Corporate"/>
    <x v="0"/>
    <x v="11"/>
  </r>
  <r>
    <s v="Mike Pelletier"/>
    <n v="52193"/>
    <d v="2010-03-05T00:00:00"/>
    <d v="2010-03-07T00:00:00"/>
    <s v="March"/>
    <s v="2010"/>
    <n v="2"/>
    <b v="0"/>
    <s v="Not Specified"/>
    <n v="47"/>
    <n v="137.18"/>
    <n v="7.0000000000000007E-2"/>
    <x v="0"/>
    <n v="6.04"/>
    <n v="2.94"/>
    <n v="0.96"/>
    <s v="Northwest Territories"/>
    <x v="1"/>
    <s v="Corporate"/>
    <x v="0"/>
    <x v="12"/>
  </r>
  <r>
    <s v="Doug Bickford"/>
    <n v="52321"/>
    <d v="2011-11-05T00:00:00"/>
    <d v="2011-11-07T00:00:00"/>
    <s v="November"/>
    <s v="2011"/>
    <n v="2"/>
    <b v="0"/>
    <s v="High"/>
    <n v="48"/>
    <n v="617.26"/>
    <n v="0.04"/>
    <x v="0"/>
    <n v="-37.520000000000003"/>
    <n v="12.28"/>
    <n v="6.13"/>
    <s v="Northwest Territories"/>
    <x v="1"/>
    <s v="Small Business"/>
    <x v="0"/>
    <x v="0"/>
  </r>
  <r>
    <s v="Doug Bickford"/>
    <n v="52321"/>
    <d v="2011-11-05T00:00:00"/>
    <d v="2011-11-05T00:00:00"/>
    <s v="November"/>
    <s v="2011"/>
    <n v="0"/>
    <s v="FREE DELIVERY"/>
    <s v="High"/>
    <n v="45"/>
    <n v="13104.992"/>
    <n v="0.03"/>
    <x v="1"/>
    <n v="5626.42"/>
    <n v="349.45"/>
    <n v="60"/>
    <s v="Northwest Territories"/>
    <x v="1"/>
    <s v="Small Business"/>
    <x v="2"/>
    <x v="10"/>
  </r>
  <r>
    <s v="Susan Vittorini"/>
    <n v="52386"/>
    <d v="2009-01-05T00:00:00"/>
    <d v="2009-01-07T00:00:00"/>
    <s v="January"/>
    <s v="2009"/>
    <n v="2"/>
    <b v="0"/>
    <s v="High"/>
    <n v="6"/>
    <n v="700.73"/>
    <n v="0.08"/>
    <x v="1"/>
    <n v="-188.58"/>
    <n v="120.97"/>
    <n v="26.3"/>
    <s v="Northwest Territories"/>
    <x v="1"/>
    <s v="Home Office"/>
    <x v="1"/>
    <x v="16"/>
  </r>
  <r>
    <s v="Andrew Gjertsen"/>
    <n v="52807"/>
    <d v="2010-11-25T00:00:00"/>
    <d v="2010-11-27T00:00:00"/>
    <s v="November"/>
    <s v="2010"/>
    <n v="2"/>
    <b v="0"/>
    <s v="Medium"/>
    <n v="28"/>
    <n v="667.55"/>
    <n v="0"/>
    <x v="0"/>
    <n v="204.74"/>
    <n v="21.98"/>
    <n v="2.87"/>
    <s v="Northwest Territories"/>
    <x v="1"/>
    <s v="Consumer"/>
    <x v="0"/>
    <x v="12"/>
  </r>
  <r>
    <s v="Muhammed MacIntyre"/>
    <n v="52929"/>
    <d v="2011-04-08T00:00:00"/>
    <d v="2011-04-09T00:00:00"/>
    <s v="April"/>
    <s v="2011"/>
    <n v="1"/>
    <b v="0"/>
    <s v="High"/>
    <n v="43"/>
    <n v="701.46"/>
    <n v="0.04"/>
    <x v="2"/>
    <n v="-90.14"/>
    <n v="15.99"/>
    <n v="9.4"/>
    <s v="Northwest Territories"/>
    <x v="1"/>
    <s v="Small Business"/>
    <x v="1"/>
    <x v="16"/>
  </r>
  <r>
    <s v="Muhammed MacIntyre"/>
    <n v="52929"/>
    <d v="2011-04-08T00:00:00"/>
    <d v="2011-04-09T00:00:00"/>
    <s v="April"/>
    <s v="2011"/>
    <n v="1"/>
    <b v="0"/>
    <s v="High"/>
    <n v="19"/>
    <n v="53.94"/>
    <n v="0.05"/>
    <x v="0"/>
    <n v="-6.53"/>
    <n v="2.78"/>
    <n v="1.25"/>
    <s v="Northwest Territories"/>
    <x v="1"/>
    <s v="Small Business"/>
    <x v="0"/>
    <x v="12"/>
  </r>
  <r>
    <s v="Muhammed MacIntyre"/>
    <n v="52929"/>
    <d v="2011-04-08T00:00:00"/>
    <d v="2011-04-09T00:00:00"/>
    <s v="April"/>
    <s v="2011"/>
    <n v="1"/>
    <b v="0"/>
    <s v="High"/>
    <n v="7"/>
    <n v="46.94"/>
    <n v="0.02"/>
    <x v="0"/>
    <n v="7.34"/>
    <n v="6.47"/>
    <n v="1.22"/>
    <s v="Northwest Territories"/>
    <x v="1"/>
    <s v="Small Business"/>
    <x v="0"/>
    <x v="12"/>
  </r>
  <r>
    <s v="Muhammed MacIntyre"/>
    <n v="52929"/>
    <d v="2011-04-08T00:00:00"/>
    <d v="2011-04-09T00:00:00"/>
    <s v="April"/>
    <s v="2011"/>
    <n v="1"/>
    <b v="0"/>
    <s v="High"/>
    <n v="20"/>
    <n v="77.989999999999995"/>
    <n v="0.03"/>
    <x v="0"/>
    <n v="19.68"/>
    <n v="3.93"/>
    <n v="0.99"/>
    <s v="Northwest Territories"/>
    <x v="1"/>
    <s v="Small Business"/>
    <x v="0"/>
    <x v="6"/>
  </r>
  <r>
    <s v="Jim Radford"/>
    <n v="52964"/>
    <d v="2010-03-31T00:00:00"/>
    <d v="2010-04-01T00:00:00"/>
    <s v="April"/>
    <s v="2010"/>
    <n v="1"/>
    <b v="0"/>
    <s v="Critical"/>
    <n v="44"/>
    <n v="5735.79"/>
    <n v="0.08"/>
    <x v="0"/>
    <n v="828.27"/>
    <n v="136.97999999999999"/>
    <n v="24.49"/>
    <s v="Northwest Territories"/>
    <x v="1"/>
    <s v="Corporate"/>
    <x v="2"/>
    <x v="4"/>
  </r>
  <r>
    <s v="Bryan Davis"/>
    <n v="53156"/>
    <d v="2012-03-10T00:00:00"/>
    <d v="2012-03-11T00:00:00"/>
    <s v="March"/>
    <s v="2012"/>
    <n v="1"/>
    <b v="0"/>
    <s v="Not Specified"/>
    <n v="47"/>
    <n v="186.93"/>
    <n v="7.0000000000000007E-2"/>
    <x v="0"/>
    <n v="56.44"/>
    <n v="4.13"/>
    <n v="0.99"/>
    <s v="Northwest Territories"/>
    <x v="1"/>
    <s v="Corporate"/>
    <x v="0"/>
    <x v="11"/>
  </r>
  <r>
    <s v="Anthony Johnson"/>
    <n v="53511"/>
    <d v="2009-02-20T00:00:00"/>
    <d v="2009-02-22T00:00:00"/>
    <s v="February"/>
    <s v="2009"/>
    <n v="2"/>
    <b v="0"/>
    <s v="Medium"/>
    <n v="41"/>
    <n v="241.1"/>
    <n v="7.0000000000000007E-2"/>
    <x v="0"/>
    <n v="-243.24"/>
    <n v="5.81"/>
    <n v="8.49"/>
    <s v="Northwest Territories"/>
    <x v="1"/>
    <s v="Small Business"/>
    <x v="0"/>
    <x v="2"/>
  </r>
  <r>
    <s v="Anthony Johnson"/>
    <n v="53511"/>
    <d v="2009-02-20T00:00:00"/>
    <d v="2009-02-21T00:00:00"/>
    <s v="February"/>
    <s v="2009"/>
    <n v="1"/>
    <b v="0"/>
    <s v="Medium"/>
    <n v="49"/>
    <n v="491.93"/>
    <n v="0.04"/>
    <x v="0"/>
    <n v="-53.62"/>
    <n v="9.65"/>
    <n v="6.22"/>
    <s v="Northwest Territories"/>
    <x v="1"/>
    <s v="Small Business"/>
    <x v="2"/>
    <x v="4"/>
  </r>
  <r>
    <s v="Doug Bickford"/>
    <n v="53797"/>
    <d v="2009-10-01T00:00:00"/>
    <d v="2009-10-01T00:00:00"/>
    <s v="October"/>
    <s v="2009"/>
    <n v="0"/>
    <s v="FREE DELIVERY"/>
    <s v="Critical"/>
    <n v="10"/>
    <n v="623.71"/>
    <n v="0.01"/>
    <x v="1"/>
    <n v="-213.32"/>
    <n v="58.14"/>
    <n v="36.61"/>
    <s v="Northwest Territories"/>
    <x v="1"/>
    <s v="Small Business"/>
    <x v="2"/>
    <x v="9"/>
  </r>
  <r>
    <s v="Carlos Daly"/>
    <n v="53990"/>
    <d v="2012-11-01T00:00:00"/>
    <d v="2012-11-02T00:00:00"/>
    <s v="November"/>
    <s v="2012"/>
    <n v="1"/>
    <b v="0"/>
    <s v="Not Specified"/>
    <n v="44"/>
    <n v="4263.9314999999997"/>
    <n v="0.04"/>
    <x v="0"/>
    <n v="1411.03"/>
    <n v="110.99"/>
    <n v="2.5"/>
    <s v="Northwest Territories"/>
    <x v="1"/>
    <s v="Corporate"/>
    <x v="1"/>
    <x v="3"/>
  </r>
  <r>
    <s v="Don Miller"/>
    <n v="54083"/>
    <d v="2011-07-21T00:00:00"/>
    <d v="2011-07-23T00:00:00"/>
    <s v="July"/>
    <s v="2011"/>
    <n v="2"/>
    <b v="0"/>
    <s v="High"/>
    <n v="10"/>
    <n v="2700.41"/>
    <n v="0.08"/>
    <x v="1"/>
    <n v="258.01"/>
    <n v="279.81"/>
    <n v="23.19"/>
    <s v="Northwest Territories"/>
    <x v="1"/>
    <s v="Home Office"/>
    <x v="0"/>
    <x v="1"/>
  </r>
  <r>
    <s v="Don Jones"/>
    <n v="54274"/>
    <d v="2010-11-23T00:00:00"/>
    <d v="2010-11-25T00:00:00"/>
    <s v="November"/>
    <s v="2010"/>
    <n v="2"/>
    <b v="0"/>
    <s v="Not Specified"/>
    <n v="20"/>
    <n v="1583.06"/>
    <n v="0.05"/>
    <x v="0"/>
    <n v="328"/>
    <n v="78.650000000000006"/>
    <n v="13.99"/>
    <s v="Northwest Territories"/>
    <x v="1"/>
    <s v="Corporate"/>
    <x v="0"/>
    <x v="1"/>
  </r>
  <r>
    <s v="Chad Cunningham"/>
    <n v="54276"/>
    <d v="2010-02-06T00:00:00"/>
    <d v="2010-02-07T00:00:00"/>
    <s v="February"/>
    <s v="2010"/>
    <n v="1"/>
    <b v="0"/>
    <s v="Not Specified"/>
    <n v="21"/>
    <n v="756.6"/>
    <n v="0"/>
    <x v="0"/>
    <n v="299.58999999999997"/>
    <n v="35.44"/>
    <n v="4.92"/>
    <s v="Northwest Territories"/>
    <x v="1"/>
    <s v="Small Business"/>
    <x v="0"/>
    <x v="5"/>
  </r>
  <r>
    <s v="Ralph Arnett"/>
    <n v="54528"/>
    <d v="2011-01-04T00:00:00"/>
    <d v="2011-01-06T00:00:00"/>
    <s v="January"/>
    <s v="2011"/>
    <n v="2"/>
    <b v="0"/>
    <s v="Medium"/>
    <n v="17"/>
    <n v="207.19"/>
    <n v="0.01"/>
    <x v="0"/>
    <n v="-85.91"/>
    <n v="11.66"/>
    <n v="8.99"/>
    <s v="Northwest Territories"/>
    <x v="1"/>
    <s v="Consumer"/>
    <x v="0"/>
    <x v="12"/>
  </r>
  <r>
    <s v="Ralph Arnett"/>
    <n v="54528"/>
    <d v="2011-01-04T00:00:00"/>
    <d v="2011-01-06T00:00:00"/>
    <s v="January"/>
    <s v="2011"/>
    <n v="2"/>
    <b v="0"/>
    <s v="Medium"/>
    <n v="8"/>
    <n v="88"/>
    <n v="0.06"/>
    <x v="0"/>
    <n v="-6.38"/>
    <n v="10.48"/>
    <n v="2.89"/>
    <s v="Northwest Territories"/>
    <x v="1"/>
    <s v="Consumer"/>
    <x v="0"/>
    <x v="12"/>
  </r>
  <r>
    <s v="Nicole Hansen"/>
    <n v="54567"/>
    <d v="2009-08-02T00:00:00"/>
    <d v="2009-08-04T00:00:00"/>
    <s v="August"/>
    <s v="2009"/>
    <n v="2"/>
    <b v="0"/>
    <s v="Medium"/>
    <n v="31"/>
    <n v="196.74"/>
    <n v="0.09"/>
    <x v="0"/>
    <n v="-61.59"/>
    <n v="6.28"/>
    <n v="5.41"/>
    <s v="Northwest Territories"/>
    <x v="1"/>
    <s v="Small Business"/>
    <x v="2"/>
    <x v="4"/>
  </r>
  <r>
    <s v="Fred Wasserman"/>
    <n v="54628"/>
    <d v="2010-06-05T00:00:00"/>
    <d v="2010-06-06T00:00:00"/>
    <s v="June"/>
    <s v="2010"/>
    <n v="1"/>
    <b v="0"/>
    <s v="High"/>
    <n v="21"/>
    <n v="471.24"/>
    <n v="7.0000000000000007E-2"/>
    <x v="0"/>
    <n v="115.54"/>
    <n v="22.98"/>
    <n v="1.99"/>
    <s v="Northwest Territories"/>
    <x v="1"/>
    <s v="Home Office"/>
    <x v="1"/>
    <x v="7"/>
  </r>
  <r>
    <s v="Bryan Mills"/>
    <n v="55298"/>
    <d v="2009-08-02T00:00:00"/>
    <d v="2009-08-03T00:00:00"/>
    <s v="August"/>
    <s v="2009"/>
    <n v="1"/>
    <b v="0"/>
    <s v="Critical"/>
    <n v="1"/>
    <n v="368.66"/>
    <n v="0.01"/>
    <x v="1"/>
    <n v="-165.6"/>
    <n v="300.98"/>
    <n v="64.73"/>
    <s v="Northwest Territories"/>
    <x v="1"/>
    <s v="Corporate"/>
    <x v="2"/>
    <x v="14"/>
  </r>
  <r>
    <s v="Ralph Arnett"/>
    <n v="55363"/>
    <d v="2010-12-28T00:00:00"/>
    <d v="2010-12-30T00:00:00"/>
    <s v="December"/>
    <s v="2010"/>
    <n v="2"/>
    <b v="0"/>
    <s v="High"/>
    <n v="14"/>
    <n v="2232.06"/>
    <n v="0.03"/>
    <x v="0"/>
    <n v="542.16"/>
    <n v="155.06"/>
    <n v="7.07"/>
    <s v="Northwest Territories"/>
    <x v="1"/>
    <s v="Consumer"/>
    <x v="0"/>
    <x v="0"/>
  </r>
  <r>
    <s v="Doug Bickford"/>
    <n v="55366"/>
    <d v="2012-10-10T00:00:00"/>
    <d v="2012-10-11T00:00:00"/>
    <s v="October"/>
    <s v="2012"/>
    <n v="1"/>
    <b v="0"/>
    <s v="Critical"/>
    <n v="7"/>
    <n v="387.17"/>
    <n v="0.1"/>
    <x v="0"/>
    <n v="-204.65"/>
    <n v="55.94"/>
    <n v="6.55"/>
    <s v="Northwest Territories"/>
    <x v="1"/>
    <s v="Corporate"/>
    <x v="1"/>
    <x v="7"/>
  </r>
  <r>
    <s v="Eugene Barchas"/>
    <n v="55715"/>
    <d v="2011-04-02T00:00:00"/>
    <d v="2011-04-04T00:00:00"/>
    <s v="April"/>
    <s v="2011"/>
    <n v="2"/>
    <b v="0"/>
    <s v="Critical"/>
    <n v="28"/>
    <n v="168.57"/>
    <n v="0.02"/>
    <x v="2"/>
    <n v="16.649999999999999"/>
    <n v="5.28"/>
    <n v="2.99"/>
    <s v="Northwest Territories"/>
    <x v="1"/>
    <s v="Corporate"/>
    <x v="0"/>
    <x v="2"/>
  </r>
  <r>
    <s v="Brad Eason"/>
    <n v="55875"/>
    <d v="2009-11-25T00:00:00"/>
    <d v="2009-11-28T00:00:00"/>
    <s v="November"/>
    <s v="2009"/>
    <n v="3"/>
    <b v="0"/>
    <s v="Critical"/>
    <n v="50"/>
    <n v="413.86"/>
    <n v="0"/>
    <x v="0"/>
    <n v="39.29"/>
    <n v="7.59"/>
    <n v="4"/>
    <s v="Northwest Territories"/>
    <x v="1"/>
    <s v="Small Business"/>
    <x v="2"/>
    <x v="4"/>
  </r>
  <r>
    <s v="Brad Eason"/>
    <n v="55875"/>
    <d v="2009-11-25T00:00:00"/>
    <d v="2009-11-25T00:00:00"/>
    <s v="November"/>
    <s v="2009"/>
    <n v="0"/>
    <s v="FREE DELIVERY"/>
    <s v="Critical"/>
    <n v="31"/>
    <n v="178.45"/>
    <n v="0.09"/>
    <x v="0"/>
    <n v="-104.96"/>
    <n v="5.98"/>
    <n v="4.6900000000000004"/>
    <s v="Northwest Territories"/>
    <x v="1"/>
    <s v="Small Business"/>
    <x v="0"/>
    <x v="0"/>
  </r>
  <r>
    <s v="Dorothy Wardle"/>
    <n v="56453"/>
    <d v="2012-04-11T00:00:00"/>
    <d v="2012-04-12T00:00:00"/>
    <s v="April"/>
    <s v="2012"/>
    <n v="1"/>
    <b v="0"/>
    <s v="Critical"/>
    <n v="1"/>
    <n v="2728.65"/>
    <n v="0"/>
    <x v="1"/>
    <n v="-5572.39"/>
    <n v="2550.14"/>
    <n v="29.7"/>
    <s v="Northwest Territories"/>
    <x v="1"/>
    <s v="Corporate"/>
    <x v="1"/>
    <x v="16"/>
  </r>
  <r>
    <s v="Ralph Knight"/>
    <n v="57127"/>
    <d v="2010-02-16T00:00:00"/>
    <d v="2010-02-18T00:00:00"/>
    <s v="February"/>
    <s v="2010"/>
    <n v="2"/>
    <b v="0"/>
    <s v="low"/>
    <n v="13"/>
    <n v="735.54"/>
    <n v="0"/>
    <x v="0"/>
    <n v="171.82"/>
    <n v="55.48"/>
    <n v="14.3"/>
    <s v="Northwest Territories"/>
    <x v="1"/>
    <s v="Consumer"/>
    <x v="0"/>
    <x v="5"/>
  </r>
  <r>
    <s v="Sylvia Foulston"/>
    <n v="57344"/>
    <d v="2010-09-24T00:00:00"/>
    <d v="2010-09-26T00:00:00"/>
    <s v="September"/>
    <s v="2010"/>
    <n v="2"/>
    <b v="0"/>
    <s v="High"/>
    <n v="47"/>
    <n v="1060.0605"/>
    <n v="0.1"/>
    <x v="0"/>
    <n v="-71.03"/>
    <n v="28.99"/>
    <n v="8.59"/>
    <s v="Northwest Territories"/>
    <x v="1"/>
    <s v="Corporate"/>
    <x v="1"/>
    <x v="3"/>
  </r>
  <r>
    <s v="Neola Schneider"/>
    <n v="57509"/>
    <d v="2009-02-21T00:00:00"/>
    <d v="2009-02-21T00:00:00"/>
    <s v="February"/>
    <s v="2009"/>
    <n v="0"/>
    <s v="FREE DELIVERY"/>
    <s v="low"/>
    <n v="39"/>
    <n v="199.39"/>
    <n v="0.1"/>
    <x v="2"/>
    <n v="101.13"/>
    <n v="4.91"/>
    <n v="0.5"/>
    <s v="Northwest Territories"/>
    <x v="1"/>
    <s v="Home Office"/>
    <x v="0"/>
    <x v="11"/>
  </r>
  <r>
    <s v="Neola Schneider"/>
    <n v="57509"/>
    <d v="2009-02-21T00:00:00"/>
    <d v="2009-02-26T00:00:00"/>
    <s v="February"/>
    <s v="2009"/>
    <n v="5"/>
    <b v="0"/>
    <s v="low"/>
    <n v="11"/>
    <n v="2770.35"/>
    <n v="0.09"/>
    <x v="1"/>
    <n v="-202.58"/>
    <n v="259.70999999999998"/>
    <n v="66.67"/>
    <s v="Northwest Territories"/>
    <x v="1"/>
    <s v="Home Office"/>
    <x v="2"/>
    <x v="10"/>
  </r>
  <r>
    <s v="Grant Carroll"/>
    <n v="57600"/>
    <d v="2012-11-11T00:00:00"/>
    <d v="2012-11-13T00:00:00"/>
    <s v="November"/>
    <s v="2012"/>
    <n v="2"/>
    <b v="0"/>
    <s v="Critical"/>
    <n v="32"/>
    <n v="1882.12"/>
    <n v="0.05"/>
    <x v="0"/>
    <n v="584.15"/>
    <n v="59.78"/>
    <n v="10.29"/>
    <s v="Northwest Territories"/>
    <x v="1"/>
    <s v="Small Business"/>
    <x v="0"/>
    <x v="2"/>
  </r>
  <r>
    <s v="Grant Carroll"/>
    <n v="57600"/>
    <d v="2012-11-11T00:00:00"/>
    <d v="2012-11-13T00:00:00"/>
    <s v="November"/>
    <s v="2012"/>
    <n v="2"/>
    <b v="0"/>
    <s v="Critical"/>
    <n v="44"/>
    <n v="186.94"/>
    <n v="0.05"/>
    <x v="0"/>
    <n v="85.81"/>
    <n v="4.13"/>
    <n v="0.5"/>
    <s v="Prince Edward Island"/>
    <x v="2"/>
    <s v="Small Business"/>
    <x v="0"/>
    <x v="11"/>
  </r>
  <r>
    <s v="Grant Carroll"/>
    <n v="57600"/>
    <d v="2012-11-11T00:00:00"/>
    <d v="2012-11-13T00:00:00"/>
    <s v="November"/>
    <s v="2012"/>
    <n v="2"/>
    <b v="0"/>
    <s v="Critical"/>
    <n v="12"/>
    <n v="407.2"/>
    <n v="0.01"/>
    <x v="0"/>
    <n v="-8.42"/>
    <n v="30.98"/>
    <n v="17.079999999999998"/>
    <s v="Prince Edward Island"/>
    <x v="2"/>
    <s v="Small Business"/>
    <x v="0"/>
    <x v="5"/>
  </r>
  <r>
    <s v="Julia West"/>
    <n v="58055"/>
    <d v="2011-10-27T00:00:00"/>
    <d v="2011-10-29T00:00:00"/>
    <s v="October"/>
    <s v="2011"/>
    <n v="2"/>
    <b v="0"/>
    <s v="Critical"/>
    <n v="26"/>
    <n v="208.6"/>
    <n v="0"/>
    <x v="0"/>
    <n v="-56.45"/>
    <n v="7.38"/>
    <n v="5.21"/>
    <s v="Prince Edward Island"/>
    <x v="2"/>
    <s v="Consumer"/>
    <x v="2"/>
    <x v="4"/>
  </r>
  <r>
    <s v="Muhammed MacIntyre"/>
    <n v="58144"/>
    <d v="2009-12-16T00:00:00"/>
    <d v="2009-12-23T00:00:00"/>
    <s v="December"/>
    <s v="2009"/>
    <n v="7"/>
    <b v="0"/>
    <s v="low"/>
    <n v="29"/>
    <n v="778.38"/>
    <n v="0.01"/>
    <x v="0"/>
    <n v="257.32"/>
    <n v="26.38"/>
    <n v="5.86"/>
    <s v="Prince Edward Island"/>
    <x v="2"/>
    <s v="Small Business"/>
    <x v="0"/>
    <x v="5"/>
  </r>
  <r>
    <s v="Susan Vittorini"/>
    <n v="58150"/>
    <d v="2010-05-07T00:00:00"/>
    <d v="2010-05-07T00:00:00"/>
    <s v="May"/>
    <s v="2010"/>
    <n v="0"/>
    <s v="FREE DELIVERY"/>
    <s v="Critical"/>
    <n v="24"/>
    <n v="60.36"/>
    <n v="0.03"/>
    <x v="0"/>
    <n v="-119.62"/>
    <n v="2.16"/>
    <n v="6.05"/>
    <s v="Prince Edward Island"/>
    <x v="2"/>
    <s v="Corporate"/>
    <x v="0"/>
    <x v="2"/>
  </r>
  <r>
    <s v="Sylvia Foulston"/>
    <n v="58340"/>
    <d v="2011-01-08T00:00:00"/>
    <d v="2011-01-09T00:00:00"/>
    <s v="January"/>
    <s v="2011"/>
    <n v="1"/>
    <b v="0"/>
    <s v="Medium"/>
    <n v="36"/>
    <n v="1936.3"/>
    <n v="0.03"/>
    <x v="0"/>
    <n v="278.12"/>
    <n v="50.98"/>
    <n v="13.66"/>
    <s v="Prince Edward Island"/>
    <x v="2"/>
    <s v="Corporate"/>
    <x v="0"/>
    <x v="1"/>
  </r>
  <r>
    <s v="Doug Bickford"/>
    <n v="58368"/>
    <d v="2012-07-09T00:00:00"/>
    <d v="2012-07-11T00:00:00"/>
    <s v="July"/>
    <s v="2012"/>
    <n v="2"/>
    <b v="0"/>
    <s v="High"/>
    <n v="4"/>
    <n v="14.23"/>
    <n v="0"/>
    <x v="0"/>
    <n v="-4.43"/>
    <n v="2.08"/>
    <n v="5.33"/>
    <s v="Prince Edward Island"/>
    <x v="2"/>
    <s v="Corporate"/>
    <x v="2"/>
    <x v="4"/>
  </r>
  <r>
    <s v="Doug Bickford"/>
    <n v="58368"/>
    <d v="2012-07-09T00:00:00"/>
    <d v="2012-07-10T00:00:00"/>
    <s v="July"/>
    <s v="2012"/>
    <n v="1"/>
    <b v="0"/>
    <s v="High"/>
    <n v="39"/>
    <n v="272.07"/>
    <n v="0.02"/>
    <x v="0"/>
    <n v="-206.46"/>
    <n v="6.48"/>
    <n v="9.5399999999999991"/>
    <s v="Prince Edward Island"/>
    <x v="2"/>
    <s v="Corporate"/>
    <x v="0"/>
    <x v="5"/>
  </r>
  <r>
    <s v="Doug Bickford"/>
    <n v="58368"/>
    <d v="2012-07-09T00:00:00"/>
    <d v="2012-07-09T00:00:00"/>
    <s v="July"/>
    <s v="2012"/>
    <n v="0"/>
    <s v="FREE DELIVERY"/>
    <s v="High"/>
    <n v="5"/>
    <n v="325.43"/>
    <n v="0.09"/>
    <x v="2"/>
    <n v="-76.11"/>
    <n v="64.98"/>
    <n v="6.88"/>
    <s v="Prince Edward Island"/>
    <x v="2"/>
    <s v="Corporate"/>
    <x v="0"/>
    <x v="0"/>
  </r>
  <r>
    <s v="Dorothy Badders"/>
    <n v="58434"/>
    <d v="2009-03-09T00:00:00"/>
    <d v="2009-03-10T00:00:00"/>
    <s v="March"/>
    <s v="2009"/>
    <n v="1"/>
    <b v="0"/>
    <s v="High"/>
    <n v="42"/>
    <n v="843.53"/>
    <n v="0.04"/>
    <x v="0"/>
    <n v="268.32"/>
    <n v="19.23"/>
    <n v="6.15"/>
    <s v="Prince Edward Island"/>
    <x v="2"/>
    <s v="Home Office"/>
    <x v="2"/>
    <x v="4"/>
  </r>
  <r>
    <s v="Henry Goldwyn"/>
    <n v="58626"/>
    <d v="2011-12-30T00:00:00"/>
    <d v="2012-01-01T00:00:00"/>
    <s v="January"/>
    <s v="2012"/>
    <n v="2"/>
    <b v="0"/>
    <s v="High"/>
    <n v="23"/>
    <n v="6641.14"/>
    <n v="0.05"/>
    <x v="1"/>
    <n v="673.77"/>
    <n v="300.98"/>
    <n v="64.73"/>
    <s v="Prince Edward Island"/>
    <x v="2"/>
    <s v="Small Business"/>
    <x v="2"/>
    <x v="14"/>
  </r>
  <r>
    <s v="Henry Goldwyn"/>
    <n v="58626"/>
    <d v="2011-12-30T00:00:00"/>
    <d v="2012-01-02T00:00:00"/>
    <s v="January"/>
    <s v="2012"/>
    <n v="3"/>
    <b v="0"/>
    <s v="High"/>
    <n v="21"/>
    <n v="10469.030000000001"/>
    <n v="7.0000000000000007E-2"/>
    <x v="1"/>
    <n v="2608.7199999999998"/>
    <n v="500.98"/>
    <n v="26"/>
    <s v="Prince Edward Island"/>
    <x v="2"/>
    <s v="Small Business"/>
    <x v="2"/>
    <x v="14"/>
  </r>
  <r>
    <s v="Henry Goldwyn"/>
    <n v="58626"/>
    <d v="2011-12-30T00:00:00"/>
    <d v="2011-12-31T00:00:00"/>
    <s v="December"/>
    <s v="2011"/>
    <n v="1"/>
    <b v="0"/>
    <s v="High"/>
    <n v="18"/>
    <n v="835.55"/>
    <n v="0.04"/>
    <x v="0"/>
    <n v="171.59"/>
    <n v="45.19"/>
    <n v="1.99"/>
    <s v="Prince Edward Island"/>
    <x v="2"/>
    <s v="Small Business"/>
    <x v="1"/>
    <x v="7"/>
  </r>
  <r>
    <s v="Grant Carroll"/>
    <n v="58688"/>
    <d v="2009-03-29T00:00:00"/>
    <d v="2009-03-31T00:00:00"/>
    <s v="March"/>
    <s v="2009"/>
    <n v="2"/>
    <b v="0"/>
    <s v="Not Specified"/>
    <n v="18"/>
    <n v="215.93"/>
    <n v="0.08"/>
    <x v="0"/>
    <n v="-41.87"/>
    <n v="11.97"/>
    <n v="5.81"/>
    <s v="Prince Edward Island"/>
    <x v="2"/>
    <s v="Small Business"/>
    <x v="0"/>
    <x v="12"/>
  </r>
  <r>
    <s v="Chad Cunningham"/>
    <n v="59045"/>
    <d v="2011-02-13T00:00:00"/>
    <d v="2011-02-15T00:00:00"/>
    <s v="February"/>
    <s v="2011"/>
    <n v="2"/>
    <b v="0"/>
    <s v="Critical"/>
    <n v="30"/>
    <n v="140.24"/>
    <n v="0.05"/>
    <x v="0"/>
    <n v="32.869999999999997"/>
    <n v="4.55"/>
    <n v="1.49"/>
    <s v="Prince Edward Island"/>
    <x v="2"/>
    <s v="Small Business"/>
    <x v="0"/>
    <x v="2"/>
  </r>
  <r>
    <s v="Beth Thompson"/>
    <n v="59047"/>
    <d v="2011-01-28T00:00:00"/>
    <d v="2011-01-28T00:00:00"/>
    <s v="January"/>
    <s v="2011"/>
    <n v="0"/>
    <s v="FREE DELIVERY"/>
    <s v="Not Specified"/>
    <n v="10"/>
    <n v="266.94"/>
    <n v="0.09"/>
    <x v="0"/>
    <n v="19.2"/>
    <n v="28.48"/>
    <n v="1.99"/>
    <s v="Prince Edward Island"/>
    <x v="2"/>
    <s v="Corporate"/>
    <x v="1"/>
    <x v="7"/>
  </r>
  <r>
    <s v="Beth Thompson"/>
    <n v="59047"/>
    <d v="2011-01-28T00:00:00"/>
    <d v="2011-01-30T00:00:00"/>
    <s v="January"/>
    <s v="2011"/>
    <n v="2"/>
    <b v="0"/>
    <s v="Not Specified"/>
    <n v="26"/>
    <n v="113.85"/>
    <n v="0.06"/>
    <x v="0"/>
    <n v="-93.93"/>
    <n v="4.1399999999999997"/>
    <n v="6.6"/>
    <s v="Prince Edward Island"/>
    <x v="2"/>
    <s v="Corporate"/>
    <x v="2"/>
    <x v="4"/>
  </r>
  <r>
    <s v="Andrew Gjertsen"/>
    <n v="59202"/>
    <d v="2012-09-08T00:00:00"/>
    <d v="2012-09-08T00:00:00"/>
    <s v="September"/>
    <s v="2012"/>
    <n v="0"/>
    <s v="FREE DELIVERY"/>
    <s v="Medium"/>
    <n v="7"/>
    <n v="83.81"/>
    <n v="0.09"/>
    <x v="0"/>
    <n v="21.92"/>
    <n v="12.53"/>
    <n v="0.5"/>
    <s v="Prince Edward Island"/>
    <x v="2"/>
    <s v="Consumer"/>
    <x v="0"/>
    <x v="11"/>
  </r>
  <r>
    <s v="Andrew Gjertsen"/>
    <n v="59202"/>
    <d v="2012-09-08T00:00:00"/>
    <d v="2012-09-09T00:00:00"/>
    <s v="September"/>
    <s v="2012"/>
    <n v="1"/>
    <b v="0"/>
    <s v="Medium"/>
    <n v="36"/>
    <n v="218.81"/>
    <n v="0.03"/>
    <x v="0"/>
    <n v="7.45"/>
    <n v="5.85"/>
    <n v="2.27"/>
    <s v="Prince Edward Island"/>
    <x v="2"/>
    <s v="Consumer"/>
    <x v="0"/>
    <x v="12"/>
  </r>
  <r>
    <s v="Sylvia Foulston"/>
    <n v="59207"/>
    <d v="2009-05-18T00:00:00"/>
    <d v="2009-05-18T00:00:00"/>
    <s v="May"/>
    <s v="2009"/>
    <n v="0"/>
    <s v="FREE DELIVERY"/>
    <s v="Critical"/>
    <n v="42"/>
    <n v="9502.7360000000008"/>
    <n v="0.02"/>
    <x v="1"/>
    <n v="-945.56"/>
    <n v="280.98"/>
    <n v="81.98"/>
    <s v="Prince Edward Island"/>
    <x v="2"/>
    <s v="Corporate"/>
    <x v="2"/>
    <x v="10"/>
  </r>
  <r>
    <s v="Michelle Lonsdale"/>
    <n v="59234"/>
    <d v="2012-07-29T00:00:00"/>
    <d v="2012-08-02T00:00:00"/>
    <s v="August"/>
    <s v="2012"/>
    <n v="4"/>
    <b v="0"/>
    <s v="low"/>
    <n v="32"/>
    <n v="5686.25"/>
    <n v="0.04"/>
    <x v="0"/>
    <n v="2109.21"/>
    <n v="177.98"/>
    <n v="0.99"/>
    <s v="Prince Edward Island"/>
    <x v="2"/>
    <s v="Corporate"/>
    <x v="0"/>
    <x v="1"/>
  </r>
  <r>
    <s v="Michelle Lonsdale"/>
    <n v="59234"/>
    <d v="2012-07-29T00:00:00"/>
    <d v="2012-08-03T00:00:00"/>
    <s v="August"/>
    <s v="2012"/>
    <n v="5"/>
    <b v="0"/>
    <s v="low"/>
    <n v="16"/>
    <n v="797.24"/>
    <n v="0.04"/>
    <x v="1"/>
    <n v="11.46"/>
    <n v="50.98"/>
    <n v="14.19"/>
    <s v="Prince Edward Island"/>
    <x v="2"/>
    <s v="Corporate"/>
    <x v="2"/>
    <x v="14"/>
  </r>
  <r>
    <s v="Cari Schnelling"/>
    <n v="59395"/>
    <d v="2012-04-22T00:00:00"/>
    <d v="2012-04-24T00:00:00"/>
    <s v="April"/>
    <s v="2012"/>
    <n v="2"/>
    <b v="0"/>
    <s v="Critical"/>
    <n v="20"/>
    <n v="963.3"/>
    <n v="0.06"/>
    <x v="2"/>
    <n v="367.12"/>
    <n v="48.04"/>
    <n v="7.23"/>
    <s v="Prince Edward Island"/>
    <x v="2"/>
    <s v="Small Business"/>
    <x v="0"/>
    <x v="5"/>
  </r>
  <r>
    <s v="Henry Goldwyn"/>
    <n v="59558"/>
    <d v="2012-07-16T00:00:00"/>
    <d v="2012-07-19T00:00:00"/>
    <s v="July"/>
    <s v="2012"/>
    <n v="3"/>
    <b v="0"/>
    <s v="Not Specified"/>
    <n v="34"/>
    <n v="94.56"/>
    <n v="0"/>
    <x v="0"/>
    <n v="37.729999999999997"/>
    <n v="2.61"/>
    <n v="0.5"/>
    <s v="Prince Edward Island"/>
    <x v="2"/>
    <s v="Small Business"/>
    <x v="0"/>
    <x v="11"/>
  </r>
  <r>
    <s v="Edward Hooks"/>
    <n v="59585"/>
    <d v="2012-09-22T00:00:00"/>
    <d v="2012-09-23T00:00:00"/>
    <s v="September"/>
    <s v="2012"/>
    <n v="1"/>
    <b v="0"/>
    <s v="High"/>
    <n v="45"/>
    <n v="712.04"/>
    <n v="7.0000000000000007E-2"/>
    <x v="0"/>
    <n v="-110.93"/>
    <n v="15.99"/>
    <n v="9.4"/>
    <s v="Prince Edward Island"/>
    <x v="2"/>
    <s v="Consumer"/>
    <x v="1"/>
    <x v="16"/>
  </r>
  <r>
    <s v="Brendan Dodson"/>
    <n v="59651"/>
    <d v="2010-05-20T00:00:00"/>
    <d v="2010-05-22T00:00:00"/>
    <s v="May"/>
    <s v="2010"/>
    <n v="2"/>
    <b v="0"/>
    <s v="Critical"/>
    <n v="36"/>
    <n v="283.20999999999998"/>
    <n v="0.08"/>
    <x v="0"/>
    <n v="-196.06"/>
    <n v="8.0399999999999991"/>
    <n v="8.94"/>
    <s v="Prince Edward Island"/>
    <x v="2"/>
    <s v="Corporate"/>
    <x v="0"/>
    <x v="2"/>
  </r>
  <r>
    <s v="Brendan Dodson"/>
    <n v="59651"/>
    <d v="2010-05-20T00:00:00"/>
    <d v="2010-05-22T00:00:00"/>
    <s v="May"/>
    <s v="2010"/>
    <n v="2"/>
    <b v="0"/>
    <s v="Critical"/>
    <n v="18"/>
    <n v="45.8"/>
    <n v="0.04"/>
    <x v="0"/>
    <n v="-52.92"/>
    <n v="2.23"/>
    <n v="4.57"/>
    <s v="Prince Edward Island"/>
    <x v="2"/>
    <s v="Corporate"/>
    <x v="2"/>
    <x v="4"/>
  </r>
  <r>
    <s v="Harold Engle"/>
    <n v="645"/>
    <d v="2009-12-02T00:00:00"/>
    <d v="2009-12-04T00:00:00"/>
    <s v="December"/>
    <s v="2009"/>
    <n v="2"/>
    <b v="0"/>
    <s v="High"/>
    <n v="42"/>
    <n v="557.85"/>
    <n v="0.05"/>
    <x v="0"/>
    <n v="89.45"/>
    <n v="12.95"/>
    <n v="4.9800000000000004"/>
    <s v="Prince Edward Island"/>
    <x v="2"/>
    <s v="Consumer"/>
    <x v="0"/>
    <x v="2"/>
  </r>
  <r>
    <s v="Roy French"/>
    <n v="769"/>
    <d v="2010-06-01T00:00:00"/>
    <d v="2010-06-02T00:00:00"/>
    <s v="June"/>
    <s v="2010"/>
    <n v="1"/>
    <b v="0"/>
    <s v="Medium"/>
    <n v="37"/>
    <n v="4261.9399999999996"/>
    <n v="0.02"/>
    <x v="1"/>
    <n v="4.1500000000000004"/>
    <n v="115.99"/>
    <n v="56.14"/>
    <s v="Prince Edward Island"/>
    <x v="2"/>
    <s v="Consumer"/>
    <x v="1"/>
    <x v="16"/>
  </r>
  <r>
    <s v="Helen Abelman"/>
    <n v="773"/>
    <d v="2010-09-25T00:00:00"/>
    <d v="2010-09-26T00:00:00"/>
    <s v="September"/>
    <s v="2010"/>
    <n v="1"/>
    <b v="0"/>
    <s v="Medium"/>
    <n v="38"/>
    <n v="2071.3395"/>
    <n v="0.06"/>
    <x v="0"/>
    <n v="324.93"/>
    <n v="65.989999999999995"/>
    <n v="8.99"/>
    <s v="Prince Edward Island"/>
    <x v="2"/>
    <s v="Home Office"/>
    <x v="1"/>
    <x v="3"/>
  </r>
  <r>
    <s v="Guy Armstrong"/>
    <n v="1187"/>
    <d v="2012-11-19T00:00:00"/>
    <d v="2012-11-20T00:00:00"/>
    <s v="November"/>
    <s v="2012"/>
    <n v="1"/>
    <b v="0"/>
    <s v="Medium"/>
    <n v="14"/>
    <n v="222.91"/>
    <n v="0.05"/>
    <x v="0"/>
    <n v="20.21"/>
    <n v="15.98"/>
    <n v="4"/>
    <s v="Prince Edward Island"/>
    <x v="2"/>
    <s v="Corporate"/>
    <x v="1"/>
    <x v="7"/>
  </r>
  <r>
    <s v="Jennifer Braxton"/>
    <n v="2339"/>
    <d v="2010-12-14T00:00:00"/>
    <d v="2010-12-16T00:00:00"/>
    <s v="December"/>
    <s v="2010"/>
    <n v="2"/>
    <b v="0"/>
    <s v="low"/>
    <n v="12"/>
    <n v="1634.98"/>
    <n v="0.09"/>
    <x v="0"/>
    <n v="-120.45"/>
    <n v="140.85"/>
    <n v="19.989999999999998"/>
    <s v="Prince Edward Island"/>
    <x v="2"/>
    <s v="Small Business"/>
    <x v="0"/>
    <x v="0"/>
  </r>
  <r>
    <s v="Giulietta Baptist"/>
    <n v="3521"/>
    <d v="2012-10-25T00:00:00"/>
    <d v="2012-10-27T00:00:00"/>
    <s v="October"/>
    <s v="2012"/>
    <n v="2"/>
    <b v="0"/>
    <s v="low"/>
    <n v="50"/>
    <n v="204.11"/>
    <n v="0.06"/>
    <x v="0"/>
    <n v="28.71"/>
    <n v="4.28"/>
    <n v="0.94"/>
    <s v="Prince Edward Island"/>
    <x v="2"/>
    <s v="Home Office"/>
    <x v="0"/>
    <x v="12"/>
  </r>
  <r>
    <s v="Jack Lebron"/>
    <n v="4007"/>
    <d v="2010-06-17T00:00:00"/>
    <d v="2010-06-18T00:00:00"/>
    <s v="June"/>
    <s v="2010"/>
    <n v="1"/>
    <b v="0"/>
    <s v="High"/>
    <n v="18"/>
    <n v="1038.4000000000001"/>
    <n v="0.01"/>
    <x v="0"/>
    <n v="112.36"/>
    <n v="56.96"/>
    <n v="13.22"/>
    <s v="Prince Edward Island"/>
    <x v="2"/>
    <s v="Corporate"/>
    <x v="0"/>
    <x v="1"/>
  </r>
  <r>
    <s v="Jack Lebron"/>
    <n v="4007"/>
    <d v="2010-06-17T00:00:00"/>
    <d v="2010-06-18T00:00:00"/>
    <s v="June"/>
    <s v="2010"/>
    <n v="1"/>
    <b v="0"/>
    <s v="High"/>
    <n v="1"/>
    <n v="305.82"/>
    <n v="0.05"/>
    <x v="0"/>
    <n v="-232.24"/>
    <n v="279.48"/>
    <n v="35"/>
    <s v="Prince Edward Island"/>
    <x v="2"/>
    <s v="Corporate"/>
    <x v="0"/>
    <x v="0"/>
  </r>
  <r>
    <s v="Erica Bern"/>
    <n v="4416"/>
    <d v="2012-06-29T00:00:00"/>
    <d v="2012-07-03T00:00:00"/>
    <s v="July"/>
    <s v="2012"/>
    <n v="4"/>
    <b v="0"/>
    <s v="low"/>
    <n v="46"/>
    <n v="7441.29"/>
    <n v="0.1"/>
    <x v="0"/>
    <n v="2665.4"/>
    <n v="165.98"/>
    <n v="19.989999999999998"/>
    <s v="Prince Edward Island"/>
    <x v="2"/>
    <s v="Corporate"/>
    <x v="0"/>
    <x v="2"/>
  </r>
  <r>
    <s v="Erica Bern"/>
    <n v="4454"/>
    <d v="2009-02-01T00:00:00"/>
    <d v="2009-02-06T00:00:00"/>
    <s v="February"/>
    <s v="2009"/>
    <n v="5"/>
    <b v="0"/>
    <s v="low"/>
    <n v="17"/>
    <n v="55.45"/>
    <n v="0.01"/>
    <x v="0"/>
    <n v="21.42"/>
    <n v="3.08"/>
    <n v="0.5"/>
    <s v="Prince Edward Island"/>
    <x v="2"/>
    <s v="Corporate"/>
    <x v="0"/>
    <x v="11"/>
  </r>
  <r>
    <s v="Helen Abelman"/>
    <n v="5153"/>
    <d v="2011-08-25T00:00:00"/>
    <d v="2011-08-27T00:00:00"/>
    <s v="August"/>
    <s v="2011"/>
    <n v="2"/>
    <b v="0"/>
    <s v="Critical"/>
    <n v="37"/>
    <n v="4896.93"/>
    <n v="0.04"/>
    <x v="2"/>
    <n v="1467.82"/>
    <n v="128.24"/>
    <n v="12.65"/>
    <s v="Prince Edward Island"/>
    <x v="2"/>
    <s v="Home Office"/>
    <x v="2"/>
    <x v="14"/>
  </r>
  <r>
    <s v="Guy Armstrong"/>
    <n v="5446"/>
    <d v="2009-06-20T00:00:00"/>
    <d v="2009-06-27T00:00:00"/>
    <s v="June"/>
    <s v="2009"/>
    <n v="7"/>
    <b v="0"/>
    <s v="low"/>
    <n v="42"/>
    <n v="433.68"/>
    <n v="7.0000000000000007E-2"/>
    <x v="0"/>
    <n v="44.1"/>
    <n v="10.98"/>
    <n v="4.8"/>
    <s v="Prince Edward Island"/>
    <x v="2"/>
    <s v="Corporate"/>
    <x v="0"/>
    <x v="8"/>
  </r>
  <r>
    <s v="Helen Abelman"/>
    <n v="8131"/>
    <d v="2010-05-03T00:00:00"/>
    <d v="2010-05-03T00:00:00"/>
    <s v="May"/>
    <s v="2010"/>
    <n v="0"/>
    <s v="FREE DELIVERY"/>
    <s v="Critical"/>
    <n v="24"/>
    <n v="717.29"/>
    <n v="0.01"/>
    <x v="0"/>
    <n v="191.29"/>
    <n v="29.89"/>
    <n v="1.99"/>
    <s v="Prince Edward Island"/>
    <x v="2"/>
    <s v="Home Office"/>
    <x v="1"/>
    <x v="7"/>
  </r>
  <r>
    <s v="Christopher Schild"/>
    <n v="8994"/>
    <d v="2009-04-07T00:00:00"/>
    <d v="2009-04-09T00:00:00"/>
    <s v="April"/>
    <s v="2009"/>
    <n v="2"/>
    <b v="0"/>
    <s v="low"/>
    <n v="36"/>
    <n v="1423.35"/>
    <n v="0.1"/>
    <x v="0"/>
    <n v="-580.32000000000005"/>
    <n v="40.479999999999997"/>
    <n v="19.989999999999998"/>
    <s v="Prince Edward Island"/>
    <x v="2"/>
    <s v="Corporate"/>
    <x v="1"/>
    <x v="7"/>
  </r>
  <r>
    <s v="Roy French"/>
    <n v="9027"/>
    <d v="2011-09-02T00:00:00"/>
    <d v="2011-09-11T00:00:00"/>
    <s v="September"/>
    <s v="2011"/>
    <n v="9"/>
    <b v="0"/>
    <s v="low"/>
    <n v="30"/>
    <n v="932.89200000000005"/>
    <n v="0.05"/>
    <x v="0"/>
    <n v="458.98"/>
    <n v="35.99"/>
    <n v="0.99"/>
    <s v="Prince Edward Island"/>
    <x v="2"/>
    <s v="Consumer"/>
    <x v="1"/>
    <x v="3"/>
  </r>
  <r>
    <s v="Roy French"/>
    <n v="9216"/>
    <d v="2011-04-14T00:00:00"/>
    <d v="2011-04-16T00:00:00"/>
    <s v="April"/>
    <s v="2011"/>
    <n v="2"/>
    <b v="0"/>
    <s v="Medium"/>
    <n v="36"/>
    <n v="5977.63"/>
    <n v="0.1"/>
    <x v="1"/>
    <n v="-86.68"/>
    <n v="180.98"/>
    <n v="55.24"/>
    <s v="Prince Edward Island"/>
    <x v="2"/>
    <s v="Consumer"/>
    <x v="0"/>
    <x v="1"/>
  </r>
  <r>
    <s v="Jennifer Braxton"/>
    <n v="9537"/>
    <d v="2011-02-13T00:00:00"/>
    <d v="2011-02-15T00:00:00"/>
    <s v="February"/>
    <s v="2011"/>
    <n v="2"/>
    <b v="0"/>
    <s v="Not Specified"/>
    <n v="6"/>
    <n v="906.02"/>
    <n v="0.1"/>
    <x v="1"/>
    <n v="-382.38"/>
    <n v="150.97999999999999"/>
    <n v="66.27"/>
    <s v="Prince Edward Island"/>
    <x v="2"/>
    <s v="Small Business"/>
    <x v="2"/>
    <x v="9"/>
  </r>
  <r>
    <s v="Jennifer Braxton"/>
    <n v="9537"/>
    <d v="2011-02-13T00:00:00"/>
    <d v="2011-02-15T00:00:00"/>
    <s v="February"/>
    <s v="2011"/>
    <n v="2"/>
    <b v="0"/>
    <s v="Not Specified"/>
    <n v="43"/>
    <n v="170.88"/>
    <n v="0.01"/>
    <x v="0"/>
    <n v="-149.09"/>
    <n v="3.81"/>
    <n v="5.44"/>
    <s v="Prince Edward Island"/>
    <x v="2"/>
    <s v="Small Business"/>
    <x v="0"/>
    <x v="2"/>
  </r>
  <r>
    <s v="Joy Smith"/>
    <n v="9574"/>
    <d v="2011-07-30T00:00:00"/>
    <d v="2011-07-31T00:00:00"/>
    <s v="July"/>
    <s v="2011"/>
    <n v="1"/>
    <b v="0"/>
    <s v="Medium"/>
    <n v="40"/>
    <n v="434.62"/>
    <n v="0.08"/>
    <x v="0"/>
    <n v="-68.98"/>
    <n v="11.5"/>
    <n v="7.19"/>
    <s v="Prince Edward Island"/>
    <x v="2"/>
    <s v="Corporate"/>
    <x v="0"/>
    <x v="2"/>
  </r>
  <r>
    <s v="Evan Minnotte"/>
    <n v="10435"/>
    <d v="2010-08-10T00:00:00"/>
    <d v="2010-08-12T00:00:00"/>
    <s v="August"/>
    <s v="2010"/>
    <n v="2"/>
    <b v="0"/>
    <s v="Medium"/>
    <n v="38"/>
    <n v="871.25"/>
    <n v="0.06"/>
    <x v="0"/>
    <n v="-14.31"/>
    <n v="22.99"/>
    <n v="8.99"/>
    <s v="Prince Edward Island"/>
    <x v="2"/>
    <s v="Corporate"/>
    <x v="0"/>
    <x v="12"/>
  </r>
  <r>
    <s v="Evan Minnotte"/>
    <n v="10435"/>
    <d v="2010-08-10T00:00:00"/>
    <d v="2010-08-11T00:00:00"/>
    <s v="August"/>
    <s v="2010"/>
    <n v="1"/>
    <b v="0"/>
    <s v="Medium"/>
    <n v="46"/>
    <n v="537.87"/>
    <n v="0.05"/>
    <x v="0"/>
    <n v="-162.24"/>
    <n v="11.66"/>
    <n v="7.95"/>
    <s v="Prince Edward Island"/>
    <x v="2"/>
    <s v="Corporate"/>
    <x v="0"/>
    <x v="12"/>
  </r>
  <r>
    <s v="Jenna Caffey"/>
    <n v="10851"/>
    <d v="2009-04-06T00:00:00"/>
    <d v="2009-04-06T00:00:00"/>
    <s v="April"/>
    <s v="2009"/>
    <n v="0"/>
    <s v="FREE DELIVERY"/>
    <s v="High"/>
    <n v="50"/>
    <n v="608.21"/>
    <n v="0.09"/>
    <x v="0"/>
    <n v="-175.13"/>
    <n v="12.88"/>
    <n v="4.59"/>
    <s v="Prince Edward Island"/>
    <x v="2"/>
    <s v="Consumer"/>
    <x v="0"/>
    <x v="15"/>
  </r>
  <r>
    <s v="Harold Engle"/>
    <n v="10852"/>
    <d v="2010-10-26T00:00:00"/>
    <d v="2010-10-28T00:00:00"/>
    <s v="October"/>
    <s v="2010"/>
    <n v="2"/>
    <b v="0"/>
    <s v="High"/>
    <n v="17"/>
    <n v="285.83999999999997"/>
    <n v="0.02"/>
    <x v="0"/>
    <n v="-27.26"/>
    <n v="15.28"/>
    <n v="10.91"/>
    <s v="Prince Edward Island"/>
    <x v="2"/>
    <s v="Home Office"/>
    <x v="0"/>
    <x v="2"/>
  </r>
  <r>
    <s v="Harold Engle"/>
    <n v="10852"/>
    <d v="2010-10-26T00:00:00"/>
    <d v="2010-10-27T00:00:00"/>
    <s v="October"/>
    <s v="2010"/>
    <n v="1"/>
    <b v="0"/>
    <s v="High"/>
    <n v="40"/>
    <n v="12450.48"/>
    <n v="0.01"/>
    <x v="1"/>
    <n v="3030.16"/>
    <n v="300.98"/>
    <n v="54.92"/>
    <s v="Prince Edward Island"/>
    <x v="2"/>
    <s v="Home Office"/>
    <x v="2"/>
    <x v="9"/>
  </r>
  <r>
    <s v="Harold Engle"/>
    <n v="11269"/>
    <d v="2012-05-26T00:00:00"/>
    <d v="2012-05-30T00:00:00"/>
    <s v="May"/>
    <s v="2012"/>
    <n v="4"/>
    <b v="0"/>
    <s v="low"/>
    <n v="39"/>
    <n v="2083.0524999999998"/>
    <n v="0.09"/>
    <x v="2"/>
    <n v="354.96"/>
    <n v="65.989999999999995"/>
    <n v="5.99"/>
    <s v="Prince Edward Island"/>
    <x v="2"/>
    <s v="Home Office"/>
    <x v="1"/>
    <x v="3"/>
  </r>
  <r>
    <s v="Harold Engle"/>
    <n v="11269"/>
    <d v="2012-05-26T00:00:00"/>
    <d v="2012-06-02T00:00:00"/>
    <s v="June"/>
    <s v="2012"/>
    <n v="7"/>
    <b v="0"/>
    <s v="low"/>
    <n v="49"/>
    <n v="233.28"/>
    <n v="0.04"/>
    <x v="0"/>
    <n v="112.35"/>
    <n v="4.91"/>
    <n v="0.5"/>
    <s v="Prince Edward Island"/>
    <x v="2"/>
    <s v="Home Office"/>
    <x v="0"/>
    <x v="11"/>
  </r>
  <r>
    <s v="Harold Engle"/>
    <n v="11269"/>
    <d v="2012-05-26T00:00:00"/>
    <d v="2012-06-02T00:00:00"/>
    <s v="June"/>
    <s v="2012"/>
    <n v="7"/>
    <b v="0"/>
    <s v="low"/>
    <n v="1"/>
    <n v="47.01"/>
    <n v="0.09"/>
    <x v="0"/>
    <n v="-19.32"/>
    <n v="27.75"/>
    <n v="19.989999999999998"/>
    <s v="Prince Edward Island"/>
    <x v="2"/>
    <s v="Home Office"/>
    <x v="0"/>
    <x v="0"/>
  </r>
  <r>
    <s v="Hilary Holden"/>
    <n v="11362"/>
    <d v="2012-09-10T00:00:00"/>
    <d v="2012-09-12T00:00:00"/>
    <s v="September"/>
    <s v="2012"/>
    <n v="2"/>
    <b v="0"/>
    <s v="low"/>
    <n v="32"/>
    <n v="3245.73"/>
    <n v="0.09"/>
    <x v="0"/>
    <n v="569.57000000000005"/>
    <n v="110.98"/>
    <n v="13.99"/>
    <s v="Prince Edward Island"/>
    <x v="2"/>
    <s v="Corporate"/>
    <x v="2"/>
    <x v="4"/>
  </r>
  <r>
    <s v="Hilary Holden"/>
    <n v="11362"/>
    <d v="2012-09-10T00:00:00"/>
    <d v="2012-09-12T00:00:00"/>
    <s v="September"/>
    <s v="2012"/>
    <n v="2"/>
    <b v="0"/>
    <s v="low"/>
    <n v="27"/>
    <n v="63.02"/>
    <n v="7.0000000000000007E-2"/>
    <x v="0"/>
    <n v="-119.66"/>
    <n v="2.1800000000000002"/>
    <n v="5"/>
    <s v="Prince Edward Island"/>
    <x v="2"/>
    <s v="Corporate"/>
    <x v="0"/>
    <x v="15"/>
  </r>
  <r>
    <s v="Hilary Holden"/>
    <n v="11362"/>
    <d v="2012-09-10T00:00:00"/>
    <d v="2012-09-15T00:00:00"/>
    <s v="September"/>
    <s v="2012"/>
    <n v="5"/>
    <b v="0"/>
    <s v="low"/>
    <n v="9"/>
    <n v="6420.87"/>
    <n v="0.02"/>
    <x v="0"/>
    <n v="-690.21"/>
    <n v="699.99"/>
    <n v="24.49"/>
    <s v="Prince Edward Island"/>
    <x v="2"/>
    <s v="Corporate"/>
    <x v="1"/>
    <x v="13"/>
  </r>
  <r>
    <s v="Hilary Holden"/>
    <n v="11362"/>
    <d v="2012-09-10T00:00:00"/>
    <d v="2012-09-14T00:00:00"/>
    <s v="September"/>
    <s v="2012"/>
    <n v="4"/>
    <b v="0"/>
    <s v="low"/>
    <n v="25"/>
    <n v="2407.6930000000002"/>
    <n v="0.04"/>
    <x v="0"/>
    <n v="424.14"/>
    <n v="110.99"/>
    <n v="8.99"/>
    <s v="Prince Edward Island"/>
    <x v="2"/>
    <s v="Corporate"/>
    <x v="1"/>
    <x v="3"/>
  </r>
  <r>
    <s v="Christopher Schild"/>
    <n v="11968"/>
    <d v="2011-03-16T00:00:00"/>
    <d v="2011-03-16T00:00:00"/>
    <s v="March"/>
    <s v="2011"/>
    <n v="0"/>
    <s v="FREE DELIVERY"/>
    <s v="low"/>
    <n v="31"/>
    <n v="109.49"/>
    <n v="0.04"/>
    <x v="0"/>
    <n v="26.09"/>
    <n v="3.38"/>
    <n v="0.85"/>
    <s v="Prince Edward Island"/>
    <x v="2"/>
    <s v="Corporate"/>
    <x v="0"/>
    <x v="12"/>
  </r>
  <r>
    <s v="Harold Engle"/>
    <n v="12293"/>
    <d v="2011-06-18T00:00:00"/>
    <d v="2011-06-19T00:00:00"/>
    <s v="June"/>
    <s v="2011"/>
    <n v="1"/>
    <b v="0"/>
    <s v="High"/>
    <n v="31"/>
    <n v="283.17"/>
    <n v="0"/>
    <x v="0"/>
    <n v="119.64"/>
    <n v="8.74"/>
    <n v="1.39"/>
    <s v="Prince Edward Island"/>
    <x v="2"/>
    <s v="Home Office"/>
    <x v="0"/>
    <x v="8"/>
  </r>
  <r>
    <s v="Greg Guthrie"/>
    <n v="12773"/>
    <d v="2011-01-11T00:00:00"/>
    <d v="2011-01-13T00:00:00"/>
    <s v="January"/>
    <s v="2011"/>
    <n v="2"/>
    <b v="0"/>
    <s v="low"/>
    <n v="6"/>
    <n v="17"/>
    <n v="7.0000000000000007E-2"/>
    <x v="0"/>
    <n v="-4.6100000000000003"/>
    <n v="2.78"/>
    <n v="1.49"/>
    <s v="Prince Edward Island"/>
    <x v="2"/>
    <s v="Corporate"/>
    <x v="0"/>
    <x v="2"/>
  </r>
  <r>
    <s v="Greg Guthrie"/>
    <n v="12773"/>
    <d v="2011-01-11T00:00:00"/>
    <d v="2011-01-20T00:00:00"/>
    <s v="January"/>
    <s v="2011"/>
    <n v="9"/>
    <b v="0"/>
    <s v="low"/>
    <n v="15"/>
    <n v="67.41"/>
    <n v="0.04"/>
    <x v="0"/>
    <n v="-49.6"/>
    <n v="4.1399999999999997"/>
    <n v="6.6"/>
    <s v="Prince Edward Island"/>
    <x v="2"/>
    <s v="Corporate"/>
    <x v="2"/>
    <x v="4"/>
  </r>
  <r>
    <s v="Greg Guthrie"/>
    <n v="12773"/>
    <d v="2011-01-11T00:00:00"/>
    <d v="2011-01-16T00:00:00"/>
    <s v="January"/>
    <s v="2011"/>
    <n v="5"/>
    <b v="0"/>
    <s v="low"/>
    <n v="19"/>
    <n v="130.66999999999999"/>
    <n v="0.05"/>
    <x v="0"/>
    <n v="-77.180000000000007"/>
    <n v="6.48"/>
    <n v="7.86"/>
    <s v="Prince Edward Island"/>
    <x v="2"/>
    <s v="Corporate"/>
    <x v="0"/>
    <x v="5"/>
  </r>
  <r>
    <s v="Greg Guthrie"/>
    <n v="12773"/>
    <d v="2011-01-11T00:00:00"/>
    <d v="2011-01-16T00:00:00"/>
    <s v="January"/>
    <s v="2011"/>
    <n v="5"/>
    <b v="0"/>
    <s v="low"/>
    <n v="21"/>
    <n v="77.62"/>
    <n v="0.01"/>
    <x v="0"/>
    <n v="-50.88"/>
    <n v="3.28"/>
    <n v="3.97"/>
    <s v="Prince Edward Island"/>
    <x v="2"/>
    <s v="Corporate"/>
    <x v="0"/>
    <x v="12"/>
  </r>
  <r>
    <s v="Guy Armstrong"/>
    <n v="12934"/>
    <d v="2009-03-05T00:00:00"/>
    <d v="2009-03-06T00:00:00"/>
    <s v="March"/>
    <s v="2009"/>
    <n v="1"/>
    <b v="0"/>
    <s v="Not Specified"/>
    <n v="45"/>
    <n v="440.39"/>
    <n v="0.05"/>
    <x v="0"/>
    <n v="186.64"/>
    <n v="9.7799999999999994"/>
    <n v="1.39"/>
    <s v="Prince Edward Island"/>
    <x v="2"/>
    <s v="Corporate"/>
    <x v="0"/>
    <x v="8"/>
  </r>
  <r>
    <s v="Guy Armstrong"/>
    <n v="12934"/>
    <d v="2009-03-05T00:00:00"/>
    <d v="2009-03-06T00:00:00"/>
    <s v="March"/>
    <s v="2009"/>
    <n v="1"/>
    <b v="0"/>
    <s v="Not Specified"/>
    <n v="27"/>
    <n v="96.99"/>
    <n v="0.02"/>
    <x v="2"/>
    <n v="-66.349999999999994"/>
    <n v="3.28"/>
    <n v="3.97"/>
    <s v="Prince Edward Island"/>
    <x v="2"/>
    <s v="Corporate"/>
    <x v="0"/>
    <x v="12"/>
  </r>
  <r>
    <s v="Joy Smith"/>
    <n v="13120"/>
    <d v="2009-12-14T00:00:00"/>
    <d v="2009-12-21T00:00:00"/>
    <s v="December"/>
    <s v="2009"/>
    <n v="7"/>
    <b v="0"/>
    <s v="low"/>
    <n v="46"/>
    <n v="590.42999999999995"/>
    <n v="0.09"/>
    <x v="0"/>
    <n v="82.59"/>
    <n v="12.95"/>
    <n v="4.9800000000000004"/>
    <s v="Prince Edward Island"/>
    <x v="2"/>
    <s v="Consumer"/>
    <x v="0"/>
    <x v="2"/>
  </r>
  <r>
    <s v="Joy Smith"/>
    <n v="13120"/>
    <d v="2009-12-14T00:00:00"/>
    <d v="2009-12-14T00:00:00"/>
    <s v="December"/>
    <s v="2009"/>
    <n v="0"/>
    <s v="FREE DELIVERY"/>
    <s v="low"/>
    <n v="8"/>
    <n v="216.33"/>
    <n v="0"/>
    <x v="0"/>
    <n v="-17.37"/>
    <n v="24.92"/>
    <n v="12.98"/>
    <s v="Prince Edward Island"/>
    <x v="2"/>
    <s v="Consumer"/>
    <x v="0"/>
    <x v="2"/>
  </r>
  <r>
    <s v="Erica Bern"/>
    <n v="13604"/>
    <d v="2009-02-02T00:00:00"/>
    <d v="2009-02-04T00:00:00"/>
    <s v="February"/>
    <s v="2009"/>
    <n v="2"/>
    <b v="0"/>
    <s v="Not Specified"/>
    <n v="38"/>
    <n v="3152.75"/>
    <n v="0.04"/>
    <x v="0"/>
    <n v="1166.4000000000001"/>
    <n v="83.1"/>
    <n v="6.13"/>
    <s v="Prince Edward Island"/>
    <x v="2"/>
    <s v="Corporate"/>
    <x v="1"/>
    <x v="7"/>
  </r>
  <r>
    <s v="Erica Bern"/>
    <n v="13604"/>
    <d v="2009-02-02T00:00:00"/>
    <d v="2009-02-05T00:00:00"/>
    <s v="February"/>
    <s v="2009"/>
    <n v="3"/>
    <b v="0"/>
    <s v="Not Specified"/>
    <n v="42"/>
    <n v="3609.88"/>
    <n v="7.0000000000000007E-2"/>
    <x v="0"/>
    <n v="-1396.22"/>
    <n v="90.98"/>
    <n v="56.2"/>
    <s v="Prince Edward Island"/>
    <x v="2"/>
    <s v="Corporate"/>
    <x v="2"/>
    <x v="4"/>
  </r>
  <r>
    <s v="Dan Reichenbach"/>
    <n v="13927"/>
    <d v="2009-08-26T00:00:00"/>
    <d v="2009-09-02T00:00:00"/>
    <s v="September"/>
    <s v="2009"/>
    <n v="7"/>
    <b v="0"/>
    <s v="low"/>
    <n v="26"/>
    <n v="188.05"/>
    <n v="0.04"/>
    <x v="2"/>
    <n v="-21.41"/>
    <n v="6.48"/>
    <n v="5.16"/>
    <s v="Prince Edward Island"/>
    <x v="2"/>
    <s v="Corporate"/>
    <x v="0"/>
    <x v="5"/>
  </r>
  <r>
    <s v="Erica Bern"/>
    <n v="15044"/>
    <d v="2012-03-06T00:00:00"/>
    <d v="2012-03-10T00:00:00"/>
    <s v="March"/>
    <s v="2012"/>
    <n v="4"/>
    <b v="0"/>
    <s v="low"/>
    <n v="42"/>
    <n v="1681.6"/>
    <n v="7.0000000000000007E-2"/>
    <x v="0"/>
    <n v="167.37"/>
    <n v="39.99"/>
    <n v="10.25"/>
    <s v="Prince Edward Island"/>
    <x v="2"/>
    <s v="Corporate"/>
    <x v="1"/>
    <x v="7"/>
  </r>
  <r>
    <s v="Guy Armstrong"/>
    <n v="15139"/>
    <d v="2009-11-19T00:00:00"/>
    <d v="2009-11-21T00:00:00"/>
    <s v="November"/>
    <s v="2009"/>
    <n v="2"/>
    <b v="0"/>
    <s v="High"/>
    <n v="17"/>
    <n v="5203.8999999999996"/>
    <n v="7.0000000000000007E-2"/>
    <x v="1"/>
    <n v="636.20000000000005"/>
    <n v="300.98"/>
    <n v="64.73"/>
    <s v="Prince Edward Island"/>
    <x v="2"/>
    <s v="Corporate"/>
    <x v="2"/>
    <x v="14"/>
  </r>
  <r>
    <s v="Guy Armstrong"/>
    <n v="15139"/>
    <d v="2009-11-19T00:00:00"/>
    <d v="2009-11-19T00:00:00"/>
    <s v="November"/>
    <s v="2009"/>
    <n v="0"/>
    <s v="FREE DELIVERY"/>
    <s v="High"/>
    <n v="33"/>
    <n v="744.12"/>
    <n v="0.01"/>
    <x v="1"/>
    <n v="-1163.21"/>
    <n v="20.98"/>
    <n v="45"/>
    <s v="Prince Edward Island"/>
    <x v="2"/>
    <s v="Corporate"/>
    <x v="0"/>
    <x v="0"/>
  </r>
  <r>
    <s v="Evan Minnotte"/>
    <n v="15463"/>
    <d v="2010-07-24T00:00:00"/>
    <d v="2010-07-26T00:00:00"/>
    <s v="July"/>
    <s v="2010"/>
    <n v="2"/>
    <b v="0"/>
    <s v="low"/>
    <n v="48"/>
    <n v="293.3"/>
    <n v="0.04"/>
    <x v="2"/>
    <n v="-193.48"/>
    <n v="5.98"/>
    <n v="7.5"/>
    <s v="Prince Edward Island"/>
    <x v="2"/>
    <s v="Corporate"/>
    <x v="0"/>
    <x v="5"/>
  </r>
  <r>
    <s v="Joy Smith"/>
    <n v="15618"/>
    <d v="2010-08-04T00:00:00"/>
    <d v="2010-08-07T00:00:00"/>
    <s v="August"/>
    <s v="2010"/>
    <n v="3"/>
    <b v="0"/>
    <s v="Medium"/>
    <n v="9"/>
    <n v="50.93"/>
    <n v="0.06"/>
    <x v="0"/>
    <n v="-34.979999999999997"/>
    <n v="5.28"/>
    <n v="6.26"/>
    <s v="Prince Edward Island"/>
    <x v="2"/>
    <s v="Consumer"/>
    <x v="0"/>
    <x v="5"/>
  </r>
  <r>
    <s v="Joy Smith"/>
    <n v="15618"/>
    <d v="2010-08-04T00:00:00"/>
    <d v="2010-08-06T00:00:00"/>
    <s v="August"/>
    <s v="2010"/>
    <n v="2"/>
    <b v="0"/>
    <s v="Medium"/>
    <n v="44"/>
    <n v="792.8"/>
    <n v="0.08"/>
    <x v="0"/>
    <n v="26.27"/>
    <n v="18.97"/>
    <n v="9.5399999999999991"/>
    <s v="Prince Edward Island"/>
    <x v="2"/>
    <s v="Consumer"/>
    <x v="0"/>
    <x v="5"/>
  </r>
  <r>
    <s v="Joy Smith"/>
    <n v="15618"/>
    <d v="2010-08-04T00:00:00"/>
    <d v="2010-08-06T00:00:00"/>
    <s v="August"/>
    <s v="2010"/>
    <n v="2"/>
    <b v="0"/>
    <s v="Medium"/>
    <n v="14"/>
    <n v="782.45050000000003"/>
    <n v="0.06"/>
    <x v="0"/>
    <n v="-11.4"/>
    <n v="65.989999999999995"/>
    <n v="3.99"/>
    <s v="Prince Edward Island"/>
    <x v="2"/>
    <s v="Consumer"/>
    <x v="1"/>
    <x v="3"/>
  </r>
  <r>
    <s v="Paul Gonzalez"/>
    <n v="16100"/>
    <d v="2011-03-07T00:00:00"/>
    <d v="2011-03-08T00:00:00"/>
    <s v="March"/>
    <s v="2011"/>
    <n v="1"/>
    <b v="0"/>
    <s v="Medium"/>
    <n v="44"/>
    <n v="226.18"/>
    <n v="0.01"/>
    <x v="0"/>
    <n v="-115.54"/>
    <n v="4.82"/>
    <n v="5.72"/>
    <s v="Prince Edward Island"/>
    <x v="2"/>
    <s v="Corporate"/>
    <x v="2"/>
    <x v="4"/>
  </r>
  <r>
    <s v="Filia McAdams"/>
    <n v="16320"/>
    <d v="2011-10-20T00:00:00"/>
    <d v="2011-10-22T00:00:00"/>
    <s v="October"/>
    <s v="2011"/>
    <n v="2"/>
    <b v="0"/>
    <s v="Not Specified"/>
    <n v="17"/>
    <n v="1856.9694999999999"/>
    <n v="0"/>
    <x v="0"/>
    <n v="176.87"/>
    <n v="125.99"/>
    <n v="8.08"/>
    <s v="Prince Edward Island"/>
    <x v="2"/>
    <s v="Small Business"/>
    <x v="1"/>
    <x v="3"/>
  </r>
  <r>
    <s v="Joy Smith"/>
    <n v="16419"/>
    <d v="2009-08-04T00:00:00"/>
    <d v="2009-08-05T00:00:00"/>
    <s v="August"/>
    <s v="2009"/>
    <n v="1"/>
    <b v="0"/>
    <s v="Not Specified"/>
    <n v="43"/>
    <n v="241.19"/>
    <n v="0.08"/>
    <x v="0"/>
    <n v="-103.65"/>
    <n v="5.78"/>
    <n v="5.67"/>
    <s v="Prince Edward Island"/>
    <x v="2"/>
    <s v="Consumer"/>
    <x v="0"/>
    <x v="5"/>
  </r>
  <r>
    <s v="Greg Guthrie"/>
    <n v="17090"/>
    <d v="2010-04-28T00:00:00"/>
    <d v="2010-04-30T00:00:00"/>
    <s v="April"/>
    <s v="2010"/>
    <n v="2"/>
    <b v="0"/>
    <s v="low"/>
    <n v="30"/>
    <n v="4177.5200000000004"/>
    <n v="0.04"/>
    <x v="1"/>
    <n v="-443.78"/>
    <n v="140.97999999999999"/>
    <n v="36.090000000000003"/>
    <s v="Prince Edward Island"/>
    <x v="2"/>
    <s v="Corporate"/>
    <x v="2"/>
    <x v="9"/>
  </r>
  <r>
    <s v="Greg Guthrie"/>
    <n v="17090"/>
    <d v="2010-04-28T00:00:00"/>
    <d v="2010-05-03T00:00:00"/>
    <s v="May"/>
    <s v="2010"/>
    <n v="5"/>
    <b v="0"/>
    <s v="low"/>
    <n v="26"/>
    <n v="3351.08"/>
    <n v="0.05"/>
    <x v="1"/>
    <n v="-1086.43"/>
    <n v="122.99"/>
    <n v="70.2"/>
    <s v="Prince Edward Island"/>
    <x v="2"/>
    <s v="Corporate"/>
    <x v="2"/>
    <x v="14"/>
  </r>
  <r>
    <s v="Joy Smith"/>
    <n v="17315"/>
    <d v="2009-04-22T00:00:00"/>
    <d v="2009-04-26T00:00:00"/>
    <s v="April"/>
    <s v="2009"/>
    <n v="4"/>
    <b v="0"/>
    <s v="low"/>
    <n v="29"/>
    <n v="159.11000000000001"/>
    <n v="7.0000000000000007E-2"/>
    <x v="0"/>
    <n v="64.010000000000005"/>
    <n v="5.43"/>
    <n v="0.95"/>
    <s v="Prince Edward Island"/>
    <x v="2"/>
    <s v="Consumer"/>
    <x v="0"/>
    <x v="5"/>
  </r>
  <r>
    <s v="Joy Smith"/>
    <n v="17376"/>
    <d v="2011-12-04T00:00:00"/>
    <d v="2011-12-06T00:00:00"/>
    <s v="December"/>
    <s v="2011"/>
    <n v="2"/>
    <b v="0"/>
    <s v="High"/>
    <n v="44"/>
    <n v="1127.81"/>
    <n v="0.1"/>
    <x v="0"/>
    <n v="425.08"/>
    <n v="28.48"/>
    <n v="1.99"/>
    <s v="Prince Edward Island"/>
    <x v="2"/>
    <s v="Corporate"/>
    <x v="1"/>
    <x v="7"/>
  </r>
  <r>
    <s v="Greg Guthrie"/>
    <n v="18210"/>
    <d v="2010-08-06T00:00:00"/>
    <d v="2010-08-07T00:00:00"/>
    <s v="August"/>
    <s v="2010"/>
    <n v="1"/>
    <b v="0"/>
    <s v="Not Specified"/>
    <n v="27"/>
    <n v="9293.82"/>
    <n v="0.08"/>
    <x v="0"/>
    <n v="2437.17"/>
    <n v="363.25"/>
    <n v="19.989999999999998"/>
    <s v="Prince Edward Island"/>
    <x v="2"/>
    <s v="Small Business"/>
    <x v="0"/>
    <x v="1"/>
  </r>
  <r>
    <s v="Greg Guthrie"/>
    <n v="18210"/>
    <d v="2010-08-06T00:00:00"/>
    <d v="2010-08-07T00:00:00"/>
    <s v="August"/>
    <s v="2010"/>
    <n v="1"/>
    <b v="0"/>
    <s v="Not Specified"/>
    <n v="27"/>
    <n v="80.790000000000006"/>
    <n v="0"/>
    <x v="0"/>
    <n v="12.58"/>
    <n v="2.88"/>
    <n v="0.7"/>
    <s v="Prince Edward Island"/>
    <x v="2"/>
    <s v="Small Business"/>
    <x v="0"/>
    <x v="12"/>
  </r>
  <r>
    <s v="Jack Lebron"/>
    <n v="18273"/>
    <d v="2011-09-15T00:00:00"/>
    <d v="2011-09-17T00:00:00"/>
    <s v="September"/>
    <s v="2011"/>
    <n v="2"/>
    <b v="0"/>
    <s v="low"/>
    <n v="18"/>
    <n v="925.03"/>
    <n v="0.06"/>
    <x v="0"/>
    <n v="-3.68"/>
    <n v="49.99"/>
    <n v="19.989999999999998"/>
    <s v="Prince Edward Island"/>
    <x v="2"/>
    <s v="Corporate"/>
    <x v="1"/>
    <x v="7"/>
  </r>
  <r>
    <s v="Joy Smith"/>
    <n v="18788"/>
    <d v="2009-10-02T00:00:00"/>
    <d v="2009-10-03T00:00:00"/>
    <s v="October"/>
    <s v="2009"/>
    <n v="1"/>
    <b v="0"/>
    <s v="Not Specified"/>
    <n v="27"/>
    <n v="566.12"/>
    <n v="0.03"/>
    <x v="0"/>
    <n v="-19.329999999999998"/>
    <n v="19.989999999999998"/>
    <n v="11.17"/>
    <s v="Prince Edward Island"/>
    <x v="2"/>
    <s v="Corporate"/>
    <x v="2"/>
    <x v="4"/>
  </r>
  <r>
    <s v="Evan Minnotte"/>
    <n v="19042"/>
    <d v="2009-03-01T00:00:00"/>
    <d v="2009-03-02T00:00:00"/>
    <s v="March"/>
    <s v="2009"/>
    <n v="1"/>
    <b v="0"/>
    <s v="Critical"/>
    <n v="8"/>
    <n v="327.61"/>
    <n v="7.0000000000000007E-2"/>
    <x v="0"/>
    <n v="54.9"/>
    <n v="40.98"/>
    <n v="7.47"/>
    <s v="Prince Edward Island"/>
    <x v="2"/>
    <s v="Corporate"/>
    <x v="0"/>
    <x v="2"/>
  </r>
  <r>
    <s v="Chuck Magee"/>
    <n v="19073"/>
    <d v="2009-06-24T00:00:00"/>
    <d v="2009-06-25T00:00:00"/>
    <s v="June"/>
    <s v="2009"/>
    <n v="1"/>
    <b v="0"/>
    <s v="Not Specified"/>
    <n v="16"/>
    <n v="178.4"/>
    <n v="0.04"/>
    <x v="0"/>
    <n v="20.079999999999998"/>
    <n v="10.64"/>
    <n v="5.16"/>
    <s v="Prince Edward Island"/>
    <x v="2"/>
    <s v="Corporate"/>
    <x v="2"/>
    <x v="4"/>
  </r>
  <r>
    <s v="Chuck Magee"/>
    <n v="19073"/>
    <d v="2009-06-24T00:00:00"/>
    <d v="2009-06-26T00:00:00"/>
    <s v="June"/>
    <s v="2009"/>
    <n v="2"/>
    <b v="0"/>
    <s v="Not Specified"/>
    <n v="40"/>
    <n v="115.01"/>
    <n v="0.03"/>
    <x v="2"/>
    <n v="5.81"/>
    <n v="2.78"/>
    <n v="1.34"/>
    <s v="Prince Edward Island"/>
    <x v="2"/>
    <s v="Corporate"/>
    <x v="0"/>
    <x v="12"/>
  </r>
  <r>
    <s v="Filia McAdams"/>
    <n v="19365"/>
    <d v="2011-01-16T00:00:00"/>
    <d v="2011-01-17T00:00:00"/>
    <s v="January"/>
    <s v="2011"/>
    <n v="1"/>
    <b v="0"/>
    <s v="Medium"/>
    <n v="29"/>
    <n v="181.83"/>
    <n v="0.03"/>
    <x v="0"/>
    <n v="-43.36"/>
    <n v="5.98"/>
    <n v="5.2"/>
    <s v="Prince Edward Island"/>
    <x v="2"/>
    <s v="Small Business"/>
    <x v="0"/>
    <x v="5"/>
  </r>
  <r>
    <s v="Jack Lebron"/>
    <n v="19617"/>
    <d v="2012-01-20T00:00:00"/>
    <d v="2012-01-22T00:00:00"/>
    <s v="January"/>
    <s v="2012"/>
    <n v="2"/>
    <b v="0"/>
    <s v="low"/>
    <n v="38"/>
    <n v="952.47"/>
    <n v="0.03"/>
    <x v="0"/>
    <n v="270.69"/>
    <n v="23.99"/>
    <n v="6.3"/>
    <s v="Prince Edward Island"/>
    <x v="2"/>
    <s v="Corporate"/>
    <x v="1"/>
    <x v="16"/>
  </r>
  <r>
    <s v="Jack Lebron"/>
    <n v="19617"/>
    <d v="2012-01-20T00:00:00"/>
    <d v="2012-01-20T00:00:00"/>
    <s v="January"/>
    <s v="2012"/>
    <n v="0"/>
    <s v="FREE DELIVERY"/>
    <s v="low"/>
    <n v="3"/>
    <n v="171.96350000000001"/>
    <n v="7.0000000000000007E-2"/>
    <x v="0"/>
    <n v="-296.37"/>
    <n v="65.989999999999995"/>
    <n v="8.99"/>
    <s v="Prince Edward Island"/>
    <x v="2"/>
    <s v="Corporate"/>
    <x v="1"/>
    <x v="3"/>
  </r>
  <r>
    <s v="Jack Lebron"/>
    <n v="20033"/>
    <d v="2010-05-21T00:00:00"/>
    <d v="2010-05-23T00:00:00"/>
    <s v="May"/>
    <s v="2010"/>
    <n v="2"/>
    <b v="0"/>
    <s v="Critical"/>
    <n v="5"/>
    <n v="2543.9499999999998"/>
    <n v="0.04"/>
    <x v="0"/>
    <n v="-1011.32"/>
    <n v="499.99"/>
    <n v="24.49"/>
    <s v="Prince Edward Island"/>
    <x v="2"/>
    <s v="Corporate"/>
    <x v="1"/>
    <x v="13"/>
  </r>
  <r>
    <s v="Harold Engle"/>
    <n v="21223"/>
    <d v="2012-03-15T00:00:00"/>
    <d v="2012-03-16T00:00:00"/>
    <s v="March"/>
    <s v="2012"/>
    <n v="1"/>
    <b v="0"/>
    <s v="Not Specified"/>
    <n v="3"/>
    <n v="317.95"/>
    <n v="0.1"/>
    <x v="1"/>
    <n v="-144.43"/>
    <n v="100.98"/>
    <n v="26.22"/>
    <s v="Prince Edward Island"/>
    <x v="2"/>
    <s v="Consumer"/>
    <x v="2"/>
    <x v="9"/>
  </r>
  <r>
    <s v="Harold Engle"/>
    <n v="21223"/>
    <d v="2012-03-15T00:00:00"/>
    <d v="2012-03-16T00:00:00"/>
    <s v="March"/>
    <s v="2012"/>
    <n v="1"/>
    <b v="0"/>
    <s v="Not Specified"/>
    <n v="8"/>
    <n v="435.29"/>
    <n v="0.03"/>
    <x v="0"/>
    <n v="122.41"/>
    <n v="51.65"/>
    <n v="18.45"/>
    <s v="Prince Edward Island"/>
    <x v="2"/>
    <s v="Consumer"/>
    <x v="2"/>
    <x v="4"/>
  </r>
  <r>
    <s v="Jack Lebron"/>
    <n v="21378"/>
    <d v="2011-08-07T00:00:00"/>
    <d v="2011-08-08T00:00:00"/>
    <s v="August"/>
    <s v="2011"/>
    <n v="1"/>
    <b v="0"/>
    <s v="Medium"/>
    <n v="34"/>
    <n v="937.04"/>
    <n v="0.08"/>
    <x v="0"/>
    <n v="391.6"/>
    <n v="28.53"/>
    <n v="1.49"/>
    <s v="Prince Edward Island"/>
    <x v="2"/>
    <s v="Corporate"/>
    <x v="0"/>
    <x v="2"/>
  </r>
  <r>
    <s v="Jack Lebron"/>
    <n v="21378"/>
    <d v="2011-08-07T00:00:00"/>
    <d v="2011-08-10T00:00:00"/>
    <s v="August"/>
    <s v="2011"/>
    <n v="3"/>
    <b v="0"/>
    <s v="Medium"/>
    <n v="17"/>
    <n v="1616.64"/>
    <n v="7.0000000000000007E-2"/>
    <x v="0"/>
    <n v="26.94"/>
    <n v="99.99"/>
    <n v="19.989999999999998"/>
    <s v="Prince Edward Island"/>
    <x v="2"/>
    <s v="Corporate"/>
    <x v="1"/>
    <x v="7"/>
  </r>
  <r>
    <s v="Frank Atkinson"/>
    <n v="21542"/>
    <d v="2011-05-21T00:00:00"/>
    <d v="2011-05-22T00:00:00"/>
    <s v="May"/>
    <s v="2011"/>
    <n v="1"/>
    <b v="0"/>
    <s v="High"/>
    <n v="18"/>
    <n v="404.3"/>
    <n v="0.04"/>
    <x v="0"/>
    <n v="-27.34"/>
    <n v="21.38"/>
    <n v="8.99"/>
    <s v="Prince Edward Island"/>
    <x v="2"/>
    <s v="Corporate"/>
    <x v="0"/>
    <x v="12"/>
  </r>
  <r>
    <s v="Frank Atkinson"/>
    <n v="21542"/>
    <d v="2011-05-21T00:00:00"/>
    <d v="2011-05-22T00:00:00"/>
    <s v="May"/>
    <s v="2011"/>
    <n v="1"/>
    <b v="0"/>
    <s v="High"/>
    <n v="43"/>
    <n v="11674.968000000001"/>
    <n v="0.05"/>
    <x v="1"/>
    <n v="715.18"/>
    <n v="348.21"/>
    <n v="84.84"/>
    <s v="Prince Edward Island"/>
    <x v="2"/>
    <s v="Corporate"/>
    <x v="2"/>
    <x v="10"/>
  </r>
  <r>
    <s v="Jack Lebron"/>
    <n v="22469"/>
    <d v="2010-10-11T00:00:00"/>
    <d v="2010-10-13T00:00:00"/>
    <s v="October"/>
    <s v="2010"/>
    <n v="2"/>
    <b v="0"/>
    <s v="High"/>
    <n v="24"/>
    <n v="1482.81"/>
    <n v="0.03"/>
    <x v="0"/>
    <n v="-678.63"/>
    <n v="60.98"/>
    <n v="49"/>
    <s v="Prince Edward Island"/>
    <x v="2"/>
    <s v="Corporate"/>
    <x v="0"/>
    <x v="1"/>
  </r>
  <r>
    <s v="Jack Lebron"/>
    <n v="22469"/>
    <d v="2010-10-11T00:00:00"/>
    <d v="2010-10-13T00:00:00"/>
    <s v="October"/>
    <s v="2010"/>
    <n v="2"/>
    <b v="0"/>
    <s v="High"/>
    <n v="23"/>
    <n v="6693.28"/>
    <n v="0.02"/>
    <x v="0"/>
    <n v="40.32"/>
    <n v="290.98"/>
    <n v="69"/>
    <s v="Prince Edward Island"/>
    <x v="2"/>
    <s v="Corporate"/>
    <x v="2"/>
    <x v="10"/>
  </r>
  <r>
    <s v="Evan Minnotte"/>
    <n v="22656"/>
    <d v="2010-12-22T00:00:00"/>
    <d v="2010-12-24T00:00:00"/>
    <s v="December"/>
    <s v="2010"/>
    <n v="2"/>
    <b v="0"/>
    <s v="Not Specified"/>
    <n v="10"/>
    <n v="309.3"/>
    <n v="0.05"/>
    <x v="2"/>
    <n v="-77.89"/>
    <n v="30.98"/>
    <n v="6.5"/>
    <s v="Prince Edward Island"/>
    <x v="2"/>
    <s v="Corporate"/>
    <x v="1"/>
    <x v="7"/>
  </r>
  <r>
    <s v="Joy Smith"/>
    <n v="22695"/>
    <d v="2009-07-03T00:00:00"/>
    <d v="2009-07-08T00:00:00"/>
    <s v="July"/>
    <s v="2009"/>
    <n v="5"/>
    <b v="0"/>
    <s v="low"/>
    <n v="44"/>
    <n v="444.52"/>
    <n v="0.02"/>
    <x v="0"/>
    <n v="161.13"/>
    <n v="10.06"/>
    <n v="2.06"/>
    <s v="Prince Edward Island"/>
    <x v="2"/>
    <s v="Consumer"/>
    <x v="0"/>
    <x v="5"/>
  </r>
  <r>
    <s v="Dan Reichenbach"/>
    <n v="23076"/>
    <d v="2009-05-27T00:00:00"/>
    <d v="2009-05-28T00:00:00"/>
    <s v="May"/>
    <s v="2009"/>
    <n v="1"/>
    <b v="0"/>
    <s v="Critical"/>
    <n v="50"/>
    <n v="742.21"/>
    <n v="0.03"/>
    <x v="0"/>
    <n v="122.21"/>
    <n v="14.2"/>
    <n v="5.3"/>
    <s v="Prince Edward Island"/>
    <x v="2"/>
    <s v="Corporate"/>
    <x v="2"/>
    <x v="4"/>
  </r>
  <r>
    <s v="Jack Lebron"/>
    <n v="24038"/>
    <d v="2011-06-20T00:00:00"/>
    <d v="2011-06-22T00:00:00"/>
    <s v="June"/>
    <s v="2011"/>
    <n v="2"/>
    <b v="0"/>
    <s v="High"/>
    <n v="15"/>
    <n v="896.18050000000005"/>
    <n v="0"/>
    <x v="2"/>
    <n v="82.04"/>
    <n v="65.989999999999995"/>
    <n v="5.26"/>
    <s v="Prince Edward Island"/>
    <x v="2"/>
    <s v="Corporate"/>
    <x v="1"/>
    <x v="3"/>
  </r>
  <r>
    <s v="Frank Atkinson"/>
    <n v="24067"/>
    <d v="2012-08-22T00:00:00"/>
    <d v="2012-08-23T00:00:00"/>
    <s v="August"/>
    <s v="2012"/>
    <n v="1"/>
    <b v="0"/>
    <s v="High"/>
    <n v="19"/>
    <n v="120.56"/>
    <n v="7.0000000000000007E-2"/>
    <x v="0"/>
    <n v="-79.349999999999994"/>
    <n v="5.98"/>
    <n v="7.5"/>
    <s v="Prince Edward Island"/>
    <x v="2"/>
    <s v="Corporate"/>
    <x v="0"/>
    <x v="5"/>
  </r>
  <r>
    <s v="Frank Atkinson"/>
    <n v="24067"/>
    <d v="2012-08-22T00:00:00"/>
    <d v="2012-08-23T00:00:00"/>
    <s v="August"/>
    <s v="2012"/>
    <n v="1"/>
    <b v="0"/>
    <s v="High"/>
    <n v="46"/>
    <n v="2640.6864999999998"/>
    <n v="0.03"/>
    <x v="2"/>
    <n v="751.38"/>
    <n v="65.989999999999995"/>
    <n v="5.92"/>
    <s v="Prince Edward Island"/>
    <x v="2"/>
    <s v="Corporate"/>
    <x v="1"/>
    <x v="3"/>
  </r>
  <r>
    <s v="Erica Bern"/>
    <n v="24388"/>
    <d v="2011-01-26T00:00:00"/>
    <d v="2011-01-27T00:00:00"/>
    <s v="January"/>
    <s v="2011"/>
    <n v="1"/>
    <b v="0"/>
    <s v="Critical"/>
    <n v="15"/>
    <n v="8662.34"/>
    <n v="0"/>
    <x v="1"/>
    <n v="-704.66"/>
    <n v="549.99"/>
    <n v="49"/>
    <s v="Prince Edward Island"/>
    <x v="2"/>
    <s v="Corporate"/>
    <x v="1"/>
    <x v="13"/>
  </r>
  <r>
    <s v="Jack Lebron"/>
    <n v="24451"/>
    <d v="2012-12-03T00:00:00"/>
    <d v="2012-12-04T00:00:00"/>
    <s v="December"/>
    <s v="2012"/>
    <n v="1"/>
    <b v="0"/>
    <s v="Critical"/>
    <n v="24"/>
    <n v="1689.97"/>
    <n v="0.06"/>
    <x v="1"/>
    <n v="-564.74"/>
    <n v="68.81"/>
    <n v="60"/>
    <s v="Prince Edward Island"/>
    <x v="2"/>
    <s v="Corporate"/>
    <x v="0"/>
    <x v="1"/>
  </r>
  <r>
    <s v="Filia McAdams"/>
    <n v="24806"/>
    <d v="2010-09-06T00:00:00"/>
    <d v="2010-09-08T00:00:00"/>
    <s v="September"/>
    <s v="2010"/>
    <n v="2"/>
    <b v="0"/>
    <s v="Not Specified"/>
    <n v="20"/>
    <n v="112.03"/>
    <n v="0.05"/>
    <x v="0"/>
    <n v="-57.99"/>
    <n v="5.18"/>
    <n v="5.74"/>
    <s v="Prince Edward Island"/>
    <x v="2"/>
    <s v="Small Business"/>
    <x v="0"/>
    <x v="2"/>
  </r>
  <r>
    <s v="Jack Lebron"/>
    <n v="24965"/>
    <d v="2011-03-29T00:00:00"/>
    <d v="2011-04-03T00:00:00"/>
    <s v="April"/>
    <s v="2011"/>
    <n v="5"/>
    <b v="0"/>
    <s v="low"/>
    <n v="6"/>
    <n v="2528.4899999999998"/>
    <n v="7.0000000000000007E-2"/>
    <x v="2"/>
    <n v="580.15"/>
    <n v="420.98"/>
    <n v="19.989999999999998"/>
    <s v="Prince Edward Island"/>
    <x v="2"/>
    <s v="Corporate"/>
    <x v="0"/>
    <x v="2"/>
  </r>
  <r>
    <s v="Jack Lebron"/>
    <n v="24965"/>
    <d v="2011-03-29T00:00:00"/>
    <d v="2011-03-29T00:00:00"/>
    <s v="March"/>
    <s v="2011"/>
    <n v="0"/>
    <s v="FREE DELIVERY"/>
    <s v="low"/>
    <n v="42"/>
    <n v="1146.1099999999999"/>
    <n v="0.09"/>
    <x v="0"/>
    <n v="330.63"/>
    <n v="29.18"/>
    <n v="8.5500000000000007"/>
    <s v="Prince Edward Island"/>
    <x v="2"/>
    <s v="Corporate"/>
    <x v="2"/>
    <x v="4"/>
  </r>
  <r>
    <s v="Giulietta Baptist"/>
    <n v="25154"/>
    <d v="2010-08-20T00:00:00"/>
    <d v="2010-08-21T00:00:00"/>
    <s v="August"/>
    <s v="2010"/>
    <n v="1"/>
    <b v="0"/>
    <s v="High"/>
    <n v="16"/>
    <n v="102.5"/>
    <n v="0.1"/>
    <x v="0"/>
    <n v="13.84"/>
    <n v="6.68"/>
    <n v="1.5"/>
    <s v="Prince Edward Island"/>
    <x v="2"/>
    <s v="Home Office"/>
    <x v="0"/>
    <x v="12"/>
  </r>
  <r>
    <s v="Joy Smith"/>
    <n v="25315"/>
    <d v="2010-12-02T00:00:00"/>
    <d v="2010-12-02T00:00:00"/>
    <s v="December"/>
    <s v="2010"/>
    <n v="0"/>
    <s v="FREE DELIVERY"/>
    <s v="low"/>
    <n v="36"/>
    <n v="7783.36"/>
    <n v="7.0000000000000007E-2"/>
    <x v="2"/>
    <n v="3506.24"/>
    <n v="225.04"/>
    <n v="11.79"/>
    <s v="Prince Edward Island"/>
    <x v="2"/>
    <s v="Consumer"/>
    <x v="0"/>
    <x v="1"/>
  </r>
  <r>
    <s v="Joy Smith"/>
    <n v="25315"/>
    <d v="2010-12-02T00:00:00"/>
    <d v="2010-12-02T00:00:00"/>
    <s v="December"/>
    <s v="2010"/>
    <n v="0"/>
    <s v="FREE DELIVERY"/>
    <s v="low"/>
    <n v="21"/>
    <n v="61.76"/>
    <n v="0"/>
    <x v="0"/>
    <n v="4.34"/>
    <n v="2.84"/>
    <n v="0.93"/>
    <s v="Prince Edward Island"/>
    <x v="2"/>
    <s v="Consumer"/>
    <x v="0"/>
    <x v="12"/>
  </r>
  <r>
    <s v="Joy Smith"/>
    <n v="25315"/>
    <d v="2010-12-02T00:00:00"/>
    <d v="2010-12-04T00:00:00"/>
    <s v="December"/>
    <s v="2010"/>
    <n v="2"/>
    <b v="0"/>
    <s v="low"/>
    <n v="36"/>
    <n v="1280.3399999999999"/>
    <n v="0"/>
    <x v="1"/>
    <n v="-1048.25"/>
    <n v="31.76"/>
    <n v="45.51"/>
    <s v="Prince Edward Island"/>
    <x v="2"/>
    <s v="Consumer"/>
    <x v="2"/>
    <x v="10"/>
  </r>
  <r>
    <s v="Greg Guthrie"/>
    <n v="25376"/>
    <d v="2011-03-26T00:00:00"/>
    <d v="2011-03-27T00:00:00"/>
    <s v="March"/>
    <s v="2011"/>
    <n v="1"/>
    <b v="0"/>
    <s v="Critical"/>
    <n v="12"/>
    <n v="76.61"/>
    <n v="0.09"/>
    <x v="0"/>
    <n v="-31.83"/>
    <n v="6.28"/>
    <n v="5.29"/>
    <s v="Prince Edward Island"/>
    <x v="2"/>
    <s v="Corporate"/>
    <x v="2"/>
    <x v="4"/>
  </r>
  <r>
    <s v="Carlos Soltero"/>
    <n v="26240"/>
    <d v="2009-12-19T00:00:00"/>
    <d v="2009-12-22T00:00:00"/>
    <s v="December"/>
    <s v="2009"/>
    <n v="3"/>
    <b v="0"/>
    <s v="Critical"/>
    <n v="38"/>
    <n v="1483.44"/>
    <n v="0.04"/>
    <x v="0"/>
    <n v="439.77"/>
    <n v="39.479999999999997"/>
    <n v="1.99"/>
    <s v="Prince Edward Island"/>
    <x v="2"/>
    <s v="Consumer"/>
    <x v="1"/>
    <x v="7"/>
  </r>
  <r>
    <s v="Carlos Soltero"/>
    <n v="26240"/>
    <d v="2009-12-19T00:00:00"/>
    <d v="2009-12-20T00:00:00"/>
    <s v="December"/>
    <s v="2009"/>
    <n v="1"/>
    <b v="0"/>
    <s v="Critical"/>
    <n v="39"/>
    <n v="145.68"/>
    <n v="0.04"/>
    <x v="0"/>
    <n v="12"/>
    <n v="3.7"/>
    <n v="1.61"/>
    <s v="Prince Edward Island"/>
    <x v="2"/>
    <s v="Consumer"/>
    <x v="2"/>
    <x v="4"/>
  </r>
  <r>
    <s v="Harold Engle"/>
    <n v="26791"/>
    <d v="2011-04-29T00:00:00"/>
    <d v="2011-05-06T00:00:00"/>
    <s v="May"/>
    <s v="2011"/>
    <n v="7"/>
    <b v="0"/>
    <s v="low"/>
    <n v="45"/>
    <n v="500.48"/>
    <n v="0.08"/>
    <x v="0"/>
    <n v="-48.2"/>
    <n v="11.29"/>
    <n v="5.03"/>
    <s v="Prince Edward Island"/>
    <x v="2"/>
    <s v="Home Office"/>
    <x v="0"/>
    <x v="0"/>
  </r>
  <r>
    <s v="Erica Bern"/>
    <n v="28836"/>
    <d v="2010-10-24T00:00:00"/>
    <d v="2010-10-25T00:00:00"/>
    <s v="October"/>
    <s v="2010"/>
    <n v="1"/>
    <b v="0"/>
    <s v="High"/>
    <n v="50"/>
    <n v="8221.2934999999998"/>
    <n v="0.06"/>
    <x v="0"/>
    <n v="2342.21"/>
    <n v="195.99"/>
    <n v="4.2"/>
    <s v="Prince Edward Island"/>
    <x v="2"/>
    <s v="Corporate"/>
    <x v="1"/>
    <x v="3"/>
  </r>
  <r>
    <s v="Erica Bern"/>
    <n v="28836"/>
    <d v="2010-10-24T00:00:00"/>
    <d v="2010-10-26T00:00:00"/>
    <s v="October"/>
    <s v="2010"/>
    <n v="2"/>
    <b v="0"/>
    <s v="High"/>
    <n v="7"/>
    <n v="1158.26"/>
    <n v="0.06"/>
    <x v="0"/>
    <n v="170.08"/>
    <n v="172.99"/>
    <n v="19.989999999999998"/>
    <s v="Prince Edward Island"/>
    <x v="2"/>
    <s v="Corporate"/>
    <x v="0"/>
    <x v="2"/>
  </r>
  <r>
    <s v="Hilary Holden"/>
    <n v="28995"/>
    <d v="2010-05-12T00:00:00"/>
    <d v="2010-05-13T00:00:00"/>
    <s v="May"/>
    <s v="2010"/>
    <n v="1"/>
    <b v="0"/>
    <s v="High"/>
    <n v="9"/>
    <n v="298.52"/>
    <n v="0"/>
    <x v="0"/>
    <n v="73.19"/>
    <n v="30.98"/>
    <n v="5.76"/>
    <s v="Prince Edward Island"/>
    <x v="2"/>
    <s v="Corporate"/>
    <x v="0"/>
    <x v="5"/>
  </r>
  <r>
    <s v="Hilary Holden"/>
    <n v="28995"/>
    <d v="2010-05-12T00:00:00"/>
    <d v="2010-05-13T00:00:00"/>
    <s v="May"/>
    <s v="2010"/>
    <n v="1"/>
    <b v="0"/>
    <s v="High"/>
    <n v="34"/>
    <n v="667.35"/>
    <n v="0.04"/>
    <x v="0"/>
    <n v="80.92"/>
    <n v="19.98"/>
    <n v="8.68"/>
    <s v="Prince Edward Island"/>
    <x v="2"/>
    <s v="Corporate"/>
    <x v="0"/>
    <x v="5"/>
  </r>
  <r>
    <s v="Jack Lebron"/>
    <n v="29121"/>
    <d v="2010-04-11T00:00:00"/>
    <d v="2010-04-13T00:00:00"/>
    <s v="April"/>
    <s v="2010"/>
    <n v="2"/>
    <b v="0"/>
    <s v="Medium"/>
    <n v="31"/>
    <n v="3206.9650000000001"/>
    <n v="0.08"/>
    <x v="0"/>
    <n v="575.33000000000004"/>
    <n v="125.99"/>
    <n v="7.69"/>
    <s v="Prince Edward Island"/>
    <x v="2"/>
    <s v="Corporate"/>
    <x v="1"/>
    <x v="3"/>
  </r>
  <r>
    <s v="Filia McAdams"/>
    <n v="29319"/>
    <d v="2009-01-24T00:00:00"/>
    <d v="2009-01-26T00:00:00"/>
    <s v="January"/>
    <s v="2009"/>
    <n v="2"/>
    <b v="0"/>
    <s v="low"/>
    <n v="30"/>
    <n v="6654.39"/>
    <n v="0.1"/>
    <x v="0"/>
    <n v="1151.69"/>
    <n v="238.4"/>
    <n v="24.49"/>
    <s v="Prince Edward Island"/>
    <x v="2"/>
    <s v="Small Business"/>
    <x v="2"/>
    <x v="14"/>
  </r>
  <r>
    <s v="Filia McAdams"/>
    <n v="29319"/>
    <d v="2009-01-24T00:00:00"/>
    <d v="2009-01-26T00:00:00"/>
    <s v="January"/>
    <s v="2009"/>
    <n v="2"/>
    <b v="0"/>
    <s v="low"/>
    <n v="21"/>
    <n v="4429.6899999999996"/>
    <n v="0.03"/>
    <x v="2"/>
    <n v="983.55"/>
    <n v="199.99"/>
    <n v="24.49"/>
    <s v="Prince Edward Island"/>
    <x v="2"/>
    <s v="Small Business"/>
    <x v="1"/>
    <x v="13"/>
  </r>
  <r>
    <s v="Greg Guthrie"/>
    <n v="29382"/>
    <d v="2010-11-17T00:00:00"/>
    <d v="2010-11-20T00:00:00"/>
    <s v="November"/>
    <s v="2010"/>
    <n v="3"/>
    <b v="0"/>
    <s v="High"/>
    <n v="42"/>
    <n v="239.35"/>
    <n v="0.05"/>
    <x v="0"/>
    <n v="78.959999999999994"/>
    <n v="5.68"/>
    <n v="1.39"/>
    <s v="Prince Edward Island"/>
    <x v="2"/>
    <s v="Small Business"/>
    <x v="0"/>
    <x v="8"/>
  </r>
  <r>
    <s v="Greg Guthrie"/>
    <n v="29382"/>
    <d v="2010-11-17T00:00:00"/>
    <d v="2010-11-19T00:00:00"/>
    <s v="November"/>
    <s v="2010"/>
    <n v="2"/>
    <b v="0"/>
    <s v="High"/>
    <n v="34"/>
    <n v="684.66"/>
    <n v="7.0000000000000007E-2"/>
    <x v="2"/>
    <n v="35.090000000000003"/>
    <n v="19.98"/>
    <n v="10.49"/>
    <s v="Prince Edward Island"/>
    <x v="2"/>
    <s v="Small Business"/>
    <x v="2"/>
    <x v="4"/>
  </r>
  <r>
    <s v="Harold Engle"/>
    <n v="29445"/>
    <d v="2010-09-29T00:00:00"/>
    <d v="2010-10-01T00:00:00"/>
    <s v="October"/>
    <s v="2010"/>
    <n v="2"/>
    <b v="0"/>
    <s v="High"/>
    <n v="28"/>
    <n v="2531.35"/>
    <n v="0.09"/>
    <x v="1"/>
    <n v="415.55"/>
    <n v="90.97"/>
    <n v="28"/>
    <s v="Prince Edward Island"/>
    <x v="2"/>
    <s v="Consumer"/>
    <x v="1"/>
    <x v="16"/>
  </r>
  <r>
    <s v="Philip Brown"/>
    <n v="29762"/>
    <d v="2010-08-03T00:00:00"/>
    <d v="2010-08-05T00:00:00"/>
    <s v="August"/>
    <s v="2010"/>
    <n v="2"/>
    <b v="0"/>
    <s v="Critical"/>
    <n v="15"/>
    <n v="22.45"/>
    <n v="0.03"/>
    <x v="0"/>
    <n v="0.78"/>
    <n v="1.48"/>
    <n v="0.7"/>
    <s v="Prince Edward Island"/>
    <x v="2"/>
    <s v="Home Office"/>
    <x v="0"/>
    <x v="6"/>
  </r>
  <r>
    <s v="Helen Abelman"/>
    <n v="30048"/>
    <d v="2011-06-13T00:00:00"/>
    <d v="2011-06-15T00:00:00"/>
    <s v="June"/>
    <s v="2011"/>
    <n v="2"/>
    <b v="0"/>
    <s v="Medium"/>
    <n v="44"/>
    <n v="7765.13"/>
    <n v="0.06"/>
    <x v="1"/>
    <n v="433.63"/>
    <n v="180.98"/>
    <n v="55.24"/>
    <s v="Prince Edward Island"/>
    <x v="2"/>
    <s v="Home Office"/>
    <x v="0"/>
    <x v="1"/>
  </r>
  <r>
    <s v="Hilary Holden"/>
    <n v="30243"/>
    <d v="2010-05-05T00:00:00"/>
    <d v="2010-05-07T00:00:00"/>
    <s v="May"/>
    <s v="2010"/>
    <n v="2"/>
    <b v="0"/>
    <s v="Critical"/>
    <n v="44"/>
    <n v="2435.3200000000002"/>
    <n v="0.09"/>
    <x v="0"/>
    <n v="650.55999999999995"/>
    <n v="60.22"/>
    <n v="3.5"/>
    <s v="Prince Edward Island"/>
    <x v="2"/>
    <s v="Corporate"/>
    <x v="0"/>
    <x v="1"/>
  </r>
  <r>
    <s v="Hilary Holden"/>
    <n v="30243"/>
    <d v="2010-05-05T00:00:00"/>
    <d v="2010-05-07T00:00:00"/>
    <s v="May"/>
    <s v="2010"/>
    <n v="2"/>
    <b v="0"/>
    <s v="Critical"/>
    <n v="21"/>
    <n v="4242.76"/>
    <n v="7.0000000000000007E-2"/>
    <x v="0"/>
    <n v="340.88"/>
    <n v="199.99"/>
    <n v="24.49"/>
    <s v="Prince Edward Island"/>
    <x v="2"/>
    <s v="Corporate"/>
    <x v="1"/>
    <x v="13"/>
  </r>
  <r>
    <s v="Christopher Schild"/>
    <n v="30372"/>
    <d v="2010-08-30T00:00:00"/>
    <d v="2010-09-01T00:00:00"/>
    <s v="September"/>
    <s v="2010"/>
    <n v="2"/>
    <b v="0"/>
    <s v="High"/>
    <n v="1"/>
    <n v="14.4"/>
    <n v="0.1"/>
    <x v="0"/>
    <n v="-7.39"/>
    <n v="12.22"/>
    <n v="2.85"/>
    <s v="Prince Edward Island"/>
    <x v="2"/>
    <s v="Corporate"/>
    <x v="2"/>
    <x v="4"/>
  </r>
  <r>
    <s v="Carlos Soltero"/>
    <n v="30499"/>
    <d v="2012-10-30T00:00:00"/>
    <d v="2012-11-01T00:00:00"/>
    <s v="November"/>
    <s v="2012"/>
    <n v="2"/>
    <b v="0"/>
    <s v="High"/>
    <n v="16"/>
    <n v="92.06"/>
    <n v="0.1"/>
    <x v="0"/>
    <n v="5.66"/>
    <n v="5.98"/>
    <n v="2.5"/>
    <s v="Prince Edward Island"/>
    <x v="2"/>
    <s v="Consumer"/>
    <x v="0"/>
    <x v="8"/>
  </r>
  <r>
    <s v="Carlos Soltero"/>
    <n v="30499"/>
    <d v="2012-10-30T00:00:00"/>
    <d v="2012-11-01T00:00:00"/>
    <s v="November"/>
    <s v="2012"/>
    <n v="2"/>
    <b v="0"/>
    <s v="High"/>
    <n v="33"/>
    <n v="199.62"/>
    <n v="0.01"/>
    <x v="0"/>
    <n v="42.34"/>
    <n v="5.84"/>
    <n v="1.2"/>
    <s v="Prince Edward Island"/>
    <x v="2"/>
    <s v="Consumer"/>
    <x v="0"/>
    <x v="12"/>
  </r>
  <r>
    <s v="Erica Bern"/>
    <n v="32199"/>
    <d v="2009-07-15T00:00:00"/>
    <d v="2009-07-16T00:00:00"/>
    <s v="July"/>
    <s v="2009"/>
    <n v="1"/>
    <b v="0"/>
    <s v="High"/>
    <n v="40"/>
    <n v="196.5"/>
    <n v="0.08"/>
    <x v="0"/>
    <n v="-99.76"/>
    <n v="4.91"/>
    <n v="4.97"/>
    <s v="Prince Edward Island"/>
    <x v="2"/>
    <s v="Corporate"/>
    <x v="0"/>
    <x v="2"/>
  </r>
  <r>
    <s v="Erica Bern"/>
    <n v="32199"/>
    <d v="2009-07-15T00:00:00"/>
    <d v="2009-07-16T00:00:00"/>
    <s v="July"/>
    <s v="2009"/>
    <n v="1"/>
    <b v="0"/>
    <s v="High"/>
    <n v="1"/>
    <n v="3672.89"/>
    <n v="0.01"/>
    <x v="0"/>
    <n v="-3061.82"/>
    <n v="3499.99"/>
    <n v="24.49"/>
    <s v="Prince Edward Island"/>
    <x v="2"/>
    <s v="Corporate"/>
    <x v="1"/>
    <x v="13"/>
  </r>
  <r>
    <s v="Erica Bern"/>
    <n v="32199"/>
    <d v="2009-07-15T00:00:00"/>
    <d v="2009-07-17T00:00:00"/>
    <s v="July"/>
    <s v="2009"/>
    <n v="2"/>
    <b v="0"/>
    <s v="High"/>
    <n v="8"/>
    <n v="46.97"/>
    <n v="0.03"/>
    <x v="0"/>
    <n v="-0.01"/>
    <n v="5.84"/>
    <n v="1.2"/>
    <s v="Prince Edward Island"/>
    <x v="2"/>
    <s v="Corporate"/>
    <x v="0"/>
    <x v="12"/>
  </r>
  <r>
    <s v="Erica Bern"/>
    <n v="32327"/>
    <d v="2012-08-07T00:00:00"/>
    <d v="2012-08-14T00:00:00"/>
    <s v="August"/>
    <s v="2012"/>
    <n v="7"/>
    <b v="0"/>
    <s v="low"/>
    <n v="45"/>
    <n v="20333.815999999999"/>
    <n v="0.02"/>
    <x v="1"/>
    <n v="-1430.45"/>
    <n v="550.98"/>
    <n v="147.12"/>
    <s v="Prince Edward Island"/>
    <x v="2"/>
    <s v="Small Business"/>
    <x v="2"/>
    <x v="10"/>
  </r>
  <r>
    <s v="Joy Smith"/>
    <n v="32676"/>
    <d v="2009-02-01T00:00:00"/>
    <d v="2009-02-04T00:00:00"/>
    <s v="February"/>
    <s v="2009"/>
    <n v="3"/>
    <b v="0"/>
    <s v="Critical"/>
    <n v="37"/>
    <n v="1697.44"/>
    <n v="0.06"/>
    <x v="0"/>
    <n v="523.42999999999995"/>
    <n v="45.19"/>
    <n v="1.99"/>
    <s v="Prince Edward Island"/>
    <x v="2"/>
    <s v="Corporate"/>
    <x v="1"/>
    <x v="7"/>
  </r>
  <r>
    <s v="Joy Smith"/>
    <n v="32835"/>
    <d v="2012-07-07T00:00:00"/>
    <d v="2012-07-09T00:00:00"/>
    <s v="July"/>
    <s v="2012"/>
    <n v="2"/>
    <b v="0"/>
    <s v="Medium"/>
    <n v="15"/>
    <n v="572.4325"/>
    <n v="0.05"/>
    <x v="0"/>
    <n v="-19.440000000000001"/>
    <n v="45.99"/>
    <n v="4.99"/>
    <s v="Prince Edward Island"/>
    <x v="2"/>
    <s v="Corporate"/>
    <x v="1"/>
    <x v="3"/>
  </r>
  <r>
    <s v="Christopher Schild"/>
    <n v="32869"/>
    <d v="2009-03-27T00:00:00"/>
    <d v="2009-03-28T00:00:00"/>
    <s v="March"/>
    <s v="2009"/>
    <n v="1"/>
    <b v="0"/>
    <s v="Medium"/>
    <n v="41"/>
    <n v="322.02999999999997"/>
    <n v="0.06"/>
    <x v="0"/>
    <n v="-82.83"/>
    <n v="8.1199999999999992"/>
    <n v="2.83"/>
    <s v="Prince Edward Island"/>
    <x v="2"/>
    <s v="Corporate"/>
    <x v="1"/>
    <x v="7"/>
  </r>
  <r>
    <s v="Christopher Schild"/>
    <n v="32869"/>
    <d v="2009-03-27T00:00:00"/>
    <d v="2009-03-28T00:00:00"/>
    <s v="March"/>
    <s v="2009"/>
    <n v="1"/>
    <b v="0"/>
    <s v="Medium"/>
    <n v="49"/>
    <n v="2470.84"/>
    <n v="0.05"/>
    <x v="0"/>
    <n v="25.04"/>
    <n v="51.65"/>
    <n v="18.45"/>
    <s v="Prince Edward Island"/>
    <x v="2"/>
    <s v="Corporate"/>
    <x v="2"/>
    <x v="4"/>
  </r>
  <r>
    <s v="Christopher Schild"/>
    <n v="32869"/>
    <d v="2009-03-27T00:00:00"/>
    <d v="2009-03-28T00:00:00"/>
    <s v="March"/>
    <s v="2009"/>
    <n v="1"/>
    <b v="0"/>
    <s v="Medium"/>
    <n v="2"/>
    <n v="15.26"/>
    <n v="0.01"/>
    <x v="0"/>
    <n v="-7.51"/>
    <n v="6.68"/>
    <n v="1.5"/>
    <s v="Prince Edward Island"/>
    <x v="2"/>
    <s v="Corporate"/>
    <x v="0"/>
    <x v="12"/>
  </r>
  <r>
    <s v="Christopher Schild"/>
    <n v="32869"/>
    <d v="2009-03-27T00:00:00"/>
    <d v="2009-03-28T00:00:00"/>
    <s v="March"/>
    <s v="2009"/>
    <n v="1"/>
    <b v="0"/>
    <s v="Medium"/>
    <n v="39"/>
    <n v="5250.6625000000004"/>
    <n v="0.1"/>
    <x v="0"/>
    <n v="930.99"/>
    <n v="175.99"/>
    <n v="8.99"/>
    <s v="Prince Edward Island"/>
    <x v="2"/>
    <s v="Corporate"/>
    <x v="1"/>
    <x v="3"/>
  </r>
  <r>
    <s v="Evan Minnotte"/>
    <n v="33763"/>
    <d v="2010-09-23T00:00:00"/>
    <d v="2010-09-25T00:00:00"/>
    <s v="September"/>
    <s v="2010"/>
    <n v="2"/>
    <b v="0"/>
    <s v="Not Specified"/>
    <n v="23"/>
    <n v="10791.38"/>
    <n v="0.08"/>
    <x v="0"/>
    <n v="-234.79"/>
    <n v="499.99"/>
    <n v="24.49"/>
    <s v="Prince Edward Island"/>
    <x v="2"/>
    <s v="Corporate"/>
    <x v="1"/>
    <x v="13"/>
  </r>
  <r>
    <s v="Christopher Schild"/>
    <n v="34048"/>
    <d v="2011-03-28T00:00:00"/>
    <d v="2011-03-30T00:00:00"/>
    <s v="March"/>
    <s v="2011"/>
    <n v="2"/>
    <b v="0"/>
    <s v="low"/>
    <n v="1"/>
    <n v="26.68"/>
    <n v="0.04"/>
    <x v="0"/>
    <n v="-10.74"/>
    <n v="22.23"/>
    <n v="3.63"/>
    <s v="Prince Edward Island"/>
    <x v="2"/>
    <s v="Corporate"/>
    <x v="2"/>
    <x v="4"/>
  </r>
  <r>
    <s v="Greg Guthrie"/>
    <n v="34275"/>
    <d v="2009-07-01T00:00:00"/>
    <d v="2009-07-03T00:00:00"/>
    <s v="July"/>
    <s v="2009"/>
    <n v="2"/>
    <b v="0"/>
    <s v="low"/>
    <n v="27"/>
    <n v="123.46"/>
    <n v="7.0000000000000007E-2"/>
    <x v="0"/>
    <n v="26.66"/>
    <n v="4.84"/>
    <n v="0.71"/>
    <s v="Prince Edward Island"/>
    <x v="2"/>
    <s v="Small Business"/>
    <x v="0"/>
    <x v="12"/>
  </r>
  <r>
    <s v="Harold Engle"/>
    <n v="34438"/>
    <d v="2010-12-11T00:00:00"/>
    <d v="2010-12-12T00:00:00"/>
    <s v="December"/>
    <s v="2010"/>
    <n v="1"/>
    <b v="0"/>
    <s v="High"/>
    <n v="28"/>
    <n v="588.54"/>
    <n v="0.04"/>
    <x v="0"/>
    <n v="-30.72"/>
    <n v="20.149999999999999"/>
    <n v="8.99"/>
    <s v="Prince Edward Island"/>
    <x v="2"/>
    <s v="Consumer"/>
    <x v="0"/>
    <x v="12"/>
  </r>
  <r>
    <s v="Philip Brown"/>
    <n v="34880"/>
    <d v="2009-09-16T00:00:00"/>
    <d v="2009-09-17T00:00:00"/>
    <s v="September"/>
    <s v="2009"/>
    <n v="1"/>
    <b v="0"/>
    <s v="High"/>
    <n v="44"/>
    <n v="284.38"/>
    <n v="0.04"/>
    <x v="0"/>
    <n v="-62.43"/>
    <n v="6.48"/>
    <n v="5.19"/>
    <s v="Prince Edward Island"/>
    <x v="2"/>
    <s v="Home Office"/>
    <x v="0"/>
    <x v="5"/>
  </r>
  <r>
    <s v="Carlos Soltero"/>
    <n v="34978"/>
    <d v="2011-02-04T00:00:00"/>
    <d v="2011-02-06T00:00:00"/>
    <s v="February"/>
    <s v="2011"/>
    <n v="2"/>
    <b v="0"/>
    <s v="High"/>
    <n v="49"/>
    <n v="165.51"/>
    <n v="0.08"/>
    <x v="0"/>
    <n v="-269.91000000000003"/>
    <n v="3.52"/>
    <n v="6.83"/>
    <s v="Prince Edward Island"/>
    <x v="2"/>
    <s v="Consumer"/>
    <x v="0"/>
    <x v="2"/>
  </r>
  <r>
    <s v="Jennifer Braxton"/>
    <n v="35141"/>
    <d v="2010-09-11T00:00:00"/>
    <d v="2010-09-12T00:00:00"/>
    <s v="September"/>
    <s v="2010"/>
    <n v="1"/>
    <b v="0"/>
    <s v="Medium"/>
    <n v="29"/>
    <n v="2046.81"/>
    <n v="0.02"/>
    <x v="0"/>
    <n v="469.28"/>
    <n v="67.28"/>
    <n v="19.989999999999998"/>
    <s v="Prince Edward Island"/>
    <x v="2"/>
    <s v="Small Business"/>
    <x v="0"/>
    <x v="2"/>
  </r>
  <r>
    <s v="Dan Reichenbach"/>
    <n v="35300"/>
    <d v="2010-03-02T00:00:00"/>
    <d v="2010-03-03T00:00:00"/>
    <s v="March"/>
    <s v="2010"/>
    <n v="1"/>
    <b v="0"/>
    <s v="Medium"/>
    <n v="10"/>
    <n v="28.81"/>
    <n v="0.02"/>
    <x v="0"/>
    <n v="7.15"/>
    <n v="2.89"/>
    <n v="0.49"/>
    <s v="Prince Edward Island"/>
    <x v="2"/>
    <s v="Corporate"/>
    <x v="0"/>
    <x v="11"/>
  </r>
  <r>
    <s v="Dan Reichenbach"/>
    <n v="35300"/>
    <d v="2010-03-02T00:00:00"/>
    <d v="2010-03-05T00:00:00"/>
    <s v="March"/>
    <s v="2010"/>
    <n v="3"/>
    <b v="0"/>
    <s v="Medium"/>
    <n v="35"/>
    <n v="1445.6"/>
    <n v="0.08"/>
    <x v="0"/>
    <n v="126.03"/>
    <n v="41.32"/>
    <n v="8.66"/>
    <s v="Prince Edward Island"/>
    <x v="2"/>
    <s v="Corporate"/>
    <x v="2"/>
    <x v="4"/>
  </r>
  <r>
    <s v="Dan Reichenbach"/>
    <n v="35300"/>
    <d v="2010-03-02T00:00:00"/>
    <d v="2010-03-03T00:00:00"/>
    <s v="March"/>
    <s v="2010"/>
    <n v="1"/>
    <b v="0"/>
    <s v="Medium"/>
    <n v="13"/>
    <n v="119.03"/>
    <n v="0.06"/>
    <x v="0"/>
    <n v="29.62"/>
    <n v="8.9499999999999993"/>
    <n v="2.0099999999999998"/>
    <s v="Prince Edward Island"/>
    <x v="2"/>
    <s v="Corporate"/>
    <x v="0"/>
    <x v="5"/>
  </r>
  <r>
    <s v="Carlos Soltero"/>
    <n v="35558"/>
    <d v="2009-09-15T00:00:00"/>
    <d v="2009-09-17T00:00:00"/>
    <s v="September"/>
    <s v="2009"/>
    <n v="2"/>
    <b v="0"/>
    <s v="Critical"/>
    <n v="2"/>
    <n v="34.880000000000003"/>
    <n v="0.09"/>
    <x v="0"/>
    <n v="-22.12"/>
    <n v="13.79"/>
    <n v="8.7799999999999994"/>
    <s v="Prince Edward Island"/>
    <x v="2"/>
    <s v="Consumer"/>
    <x v="2"/>
    <x v="4"/>
  </r>
  <r>
    <s v="Carlos Soltero"/>
    <n v="36293"/>
    <d v="2010-12-30T00:00:00"/>
    <d v="2011-01-10T00:00:00"/>
    <s v="January"/>
    <s v="2011"/>
    <n v="11"/>
    <b v="0"/>
    <s v="Medium"/>
    <n v="13"/>
    <n v="1272.83"/>
    <n v="0.04"/>
    <x v="0"/>
    <n v="250.47"/>
    <n v="100.98"/>
    <n v="7.18"/>
    <s v="Prince Edward Island"/>
    <x v="2"/>
    <s v="Small Business"/>
    <x v="1"/>
    <x v="7"/>
  </r>
  <r>
    <s v="Carlos Soltero"/>
    <n v="36293"/>
    <d v="2010-12-30T00:00:00"/>
    <d v="2011-01-14T00:00:00"/>
    <s v="January"/>
    <s v="2011"/>
    <n v="15"/>
    <b v="0"/>
    <s v="Medium"/>
    <n v="25"/>
    <n v="165.36"/>
    <n v="0.09"/>
    <x v="2"/>
    <n v="-94.79"/>
    <n v="6.48"/>
    <n v="7.49"/>
    <s v="Prince Edward Island"/>
    <x v="2"/>
    <s v="Small Business"/>
    <x v="0"/>
    <x v="5"/>
  </r>
  <r>
    <s v="Giulietta Baptist"/>
    <n v="36516"/>
    <d v="2011-07-25T00:00:00"/>
    <d v="2011-07-28T00:00:00"/>
    <s v="July"/>
    <s v="2011"/>
    <n v="3"/>
    <b v="0"/>
    <s v="Medium"/>
    <n v="9"/>
    <n v="883.37"/>
    <n v="0.1"/>
    <x v="0"/>
    <n v="51.3"/>
    <n v="100.98"/>
    <n v="7.18"/>
    <s v="Prince Edward Island"/>
    <x v="2"/>
    <s v="Home Office"/>
    <x v="1"/>
    <x v="7"/>
  </r>
  <r>
    <s v="Jack Lebron"/>
    <n v="36677"/>
    <d v="2009-12-23T00:00:00"/>
    <d v="2009-12-25T00:00:00"/>
    <s v="December"/>
    <s v="2009"/>
    <n v="2"/>
    <b v="0"/>
    <s v="low"/>
    <n v="38"/>
    <n v="23255.61"/>
    <n v="0"/>
    <x v="0"/>
    <n v="-734.33"/>
    <n v="599.99"/>
    <n v="24.49"/>
    <s v="Prince Edward Island"/>
    <x v="2"/>
    <s v="Corporate"/>
    <x v="1"/>
    <x v="13"/>
  </r>
  <r>
    <s v="Guy Armstrong"/>
    <n v="37185"/>
    <d v="2012-10-31T00:00:00"/>
    <d v="2012-11-01T00:00:00"/>
    <s v="November"/>
    <s v="2012"/>
    <n v="1"/>
    <b v="0"/>
    <s v="High"/>
    <n v="8"/>
    <n v="23.19"/>
    <n v="0.02"/>
    <x v="0"/>
    <n v="-13.27"/>
    <n v="2.6"/>
    <n v="2.4"/>
    <s v="Prince Edward Island"/>
    <x v="2"/>
    <s v="Corporate"/>
    <x v="0"/>
    <x v="12"/>
  </r>
  <r>
    <s v="Hilary Holden"/>
    <n v="37888"/>
    <d v="2009-12-22T00:00:00"/>
    <d v="2009-12-24T00:00:00"/>
    <s v="December"/>
    <s v="2009"/>
    <n v="2"/>
    <b v="0"/>
    <s v="Critical"/>
    <n v="31"/>
    <n v="639.19000000000005"/>
    <n v="0.09"/>
    <x v="0"/>
    <n v="274.89999999999998"/>
    <n v="20.98"/>
    <n v="1.49"/>
    <s v="Prince Edward Island"/>
    <x v="2"/>
    <s v="Corporate"/>
    <x v="0"/>
    <x v="2"/>
  </r>
  <r>
    <s v="Jack Lebron"/>
    <n v="38310"/>
    <d v="2012-04-14T00:00:00"/>
    <d v="2012-04-17T00:00:00"/>
    <s v="April"/>
    <s v="2012"/>
    <n v="3"/>
    <b v="0"/>
    <s v="High"/>
    <n v="4"/>
    <n v="62.45"/>
    <n v="0.08"/>
    <x v="0"/>
    <n v="-141.76"/>
    <n v="3.48"/>
    <n v="49"/>
    <s v="Prince Edward Island"/>
    <x v="2"/>
    <s v="Corporate"/>
    <x v="0"/>
    <x v="1"/>
  </r>
  <r>
    <s v="Erica Bern"/>
    <n v="40327"/>
    <d v="2011-05-13T00:00:00"/>
    <d v="2011-05-15T00:00:00"/>
    <s v="May"/>
    <s v="2011"/>
    <n v="2"/>
    <b v="0"/>
    <s v="Medium"/>
    <n v="42"/>
    <n v="152.55000000000001"/>
    <n v="0.06"/>
    <x v="0"/>
    <n v="-20.27"/>
    <n v="3.69"/>
    <n v="2.5"/>
    <s v="Prince Edward Island"/>
    <x v="2"/>
    <s v="Corporate"/>
    <x v="0"/>
    <x v="8"/>
  </r>
  <r>
    <s v="Erica Bern"/>
    <n v="40327"/>
    <d v="2011-05-13T00:00:00"/>
    <d v="2011-05-15T00:00:00"/>
    <s v="May"/>
    <s v="2011"/>
    <n v="2"/>
    <b v="0"/>
    <s v="Medium"/>
    <n v="36"/>
    <n v="152.96"/>
    <n v="0.09"/>
    <x v="0"/>
    <n v="-123.87"/>
    <n v="4.28"/>
    <n v="5.74"/>
    <s v="Prince Edward Island"/>
    <x v="2"/>
    <s v="Corporate"/>
    <x v="0"/>
    <x v="5"/>
  </r>
  <r>
    <s v="Harold Engle"/>
    <n v="40480"/>
    <d v="2011-12-07T00:00:00"/>
    <d v="2011-12-07T00:00:00"/>
    <s v="December"/>
    <s v="2011"/>
    <n v="0"/>
    <s v="FREE DELIVERY"/>
    <s v="Critical"/>
    <n v="19"/>
    <n v="7608.88"/>
    <n v="0.06"/>
    <x v="2"/>
    <n v="3049.45"/>
    <n v="420.98"/>
    <n v="19.989999999999998"/>
    <s v="Prince Edward Island"/>
    <x v="2"/>
    <s v="Home Office"/>
    <x v="0"/>
    <x v="2"/>
  </r>
  <r>
    <s v="Harold Engle"/>
    <n v="40480"/>
    <d v="2011-12-07T00:00:00"/>
    <d v="2011-12-09T00:00:00"/>
    <s v="December"/>
    <s v="2011"/>
    <n v="2"/>
    <b v="0"/>
    <s v="Critical"/>
    <n v="50"/>
    <n v="1270.03"/>
    <n v="0.1"/>
    <x v="0"/>
    <n v="221.81"/>
    <n v="26.48"/>
    <n v="6.93"/>
    <s v="Prince Edward Island"/>
    <x v="2"/>
    <s v="Home Office"/>
    <x v="2"/>
    <x v="4"/>
  </r>
  <r>
    <s v="Jim Sink"/>
    <n v="40800"/>
    <d v="2010-12-04T00:00:00"/>
    <d v="2010-12-06T00:00:00"/>
    <s v="December"/>
    <s v="2010"/>
    <n v="2"/>
    <b v="0"/>
    <s v="Not Specified"/>
    <n v="18"/>
    <n v="101.34"/>
    <n v="0.06"/>
    <x v="0"/>
    <n v="26.11"/>
    <n v="5.68"/>
    <n v="1.39"/>
    <s v="Prince Edward Island"/>
    <x v="2"/>
    <s v="Corporate"/>
    <x v="0"/>
    <x v="8"/>
  </r>
  <r>
    <s v="Jennifer Braxton"/>
    <n v="40835"/>
    <d v="2009-11-24T00:00:00"/>
    <d v="2009-11-26T00:00:00"/>
    <s v="November"/>
    <s v="2009"/>
    <n v="2"/>
    <b v="0"/>
    <s v="High"/>
    <n v="26"/>
    <n v="393.59"/>
    <n v="0.06"/>
    <x v="0"/>
    <n v="-8.08"/>
    <n v="15.01"/>
    <n v="8.4"/>
    <s v="Prince Edward Island"/>
    <x v="2"/>
    <s v="Small Business"/>
    <x v="0"/>
    <x v="2"/>
  </r>
  <r>
    <s v="Jennifer Braxton"/>
    <n v="40835"/>
    <d v="2009-11-24T00:00:00"/>
    <d v="2009-11-26T00:00:00"/>
    <s v="November"/>
    <s v="2009"/>
    <n v="2"/>
    <b v="0"/>
    <s v="High"/>
    <n v="14"/>
    <n v="551.17999999999995"/>
    <n v="0.09"/>
    <x v="0"/>
    <n v="-326.97000000000003"/>
    <n v="40.479999999999997"/>
    <n v="19.989999999999998"/>
    <s v="Prince Edward Island"/>
    <x v="2"/>
    <s v="Small Business"/>
    <x v="1"/>
    <x v="7"/>
  </r>
  <r>
    <s v="Jennifer Braxton"/>
    <n v="40835"/>
    <d v="2009-11-24T00:00:00"/>
    <d v="2009-11-25T00:00:00"/>
    <s v="November"/>
    <s v="2009"/>
    <n v="1"/>
    <b v="0"/>
    <s v="High"/>
    <n v="1"/>
    <n v="18.73"/>
    <n v="0.05"/>
    <x v="0"/>
    <n v="-6.68"/>
    <n v="12.28"/>
    <n v="6.13"/>
    <s v="Prince Edward Island"/>
    <x v="2"/>
    <s v="Small Business"/>
    <x v="0"/>
    <x v="0"/>
  </r>
  <r>
    <s v="Joy Smith"/>
    <n v="40871"/>
    <d v="2011-09-13T00:00:00"/>
    <d v="2011-09-15T00:00:00"/>
    <s v="September"/>
    <s v="2011"/>
    <n v="2"/>
    <b v="0"/>
    <s v="Not Specified"/>
    <n v="32"/>
    <n v="294.04000000000002"/>
    <n v="0.03"/>
    <x v="0"/>
    <n v="-5.53"/>
    <n v="8.85"/>
    <n v="5.6"/>
    <s v="Prince Edward Island"/>
    <x v="2"/>
    <s v="Corporate"/>
    <x v="0"/>
    <x v="2"/>
  </r>
  <r>
    <s v="Joy Smith"/>
    <n v="40871"/>
    <d v="2011-09-13T00:00:00"/>
    <d v="2011-09-15T00:00:00"/>
    <s v="September"/>
    <s v="2011"/>
    <n v="2"/>
    <b v="0"/>
    <s v="Not Specified"/>
    <n v="18"/>
    <n v="2022.65"/>
    <n v="0.05"/>
    <x v="1"/>
    <n v="-157.63"/>
    <n v="110.98"/>
    <n v="30"/>
    <s v="Prince Edward Island"/>
    <x v="2"/>
    <s v="Corporate"/>
    <x v="2"/>
    <x v="14"/>
  </r>
  <r>
    <s v="Harold Engle"/>
    <n v="41570"/>
    <d v="2010-12-03T00:00:00"/>
    <d v="2010-12-05T00:00:00"/>
    <s v="December"/>
    <s v="2010"/>
    <n v="2"/>
    <b v="0"/>
    <s v="Not Specified"/>
    <n v="24"/>
    <n v="2289.92"/>
    <n v="0.09"/>
    <x v="0"/>
    <n v="1037.55"/>
    <n v="104.85"/>
    <n v="4.6500000000000004"/>
    <s v="Prince Edward Island"/>
    <x v="2"/>
    <s v="Consumer"/>
    <x v="0"/>
    <x v="5"/>
  </r>
  <r>
    <s v="Philip Brown"/>
    <n v="41991"/>
    <d v="2011-12-18T00:00:00"/>
    <d v="2011-12-23T00:00:00"/>
    <s v="December"/>
    <s v="2011"/>
    <n v="5"/>
    <b v="0"/>
    <s v="low"/>
    <n v="36"/>
    <n v="1773.86"/>
    <n v="0.06"/>
    <x v="1"/>
    <n v="133.30000000000001"/>
    <n v="50.98"/>
    <n v="14.19"/>
    <s v="Prince Edward Island"/>
    <x v="2"/>
    <s v="Corporate"/>
    <x v="2"/>
    <x v="14"/>
  </r>
  <r>
    <s v="Philip Brown"/>
    <n v="41991"/>
    <d v="2011-12-18T00:00:00"/>
    <d v="2011-12-22T00:00:00"/>
    <s v="December"/>
    <s v="2011"/>
    <n v="4"/>
    <b v="0"/>
    <s v="low"/>
    <n v="35"/>
    <n v="543.22"/>
    <n v="0"/>
    <x v="0"/>
    <n v="68.44"/>
    <n v="14.58"/>
    <n v="7.4"/>
    <s v="Prince Edward Island"/>
    <x v="2"/>
    <s v="Corporate"/>
    <x v="2"/>
    <x v="4"/>
  </r>
  <r>
    <s v="Philip Brown"/>
    <n v="41991"/>
    <d v="2011-12-18T00:00:00"/>
    <d v="2011-12-22T00:00:00"/>
    <s v="December"/>
    <s v="2011"/>
    <n v="4"/>
    <b v="0"/>
    <s v="low"/>
    <n v="18"/>
    <n v="813.9"/>
    <n v="0.06"/>
    <x v="0"/>
    <n v="256.66000000000003"/>
    <n v="45.98"/>
    <n v="4.8"/>
    <s v="Prince Edward Island"/>
    <x v="2"/>
    <s v="Corporate"/>
    <x v="2"/>
    <x v="4"/>
  </r>
  <r>
    <s v="Giulietta Baptist"/>
    <n v="42400"/>
    <d v="2012-08-09T00:00:00"/>
    <d v="2012-08-11T00:00:00"/>
    <s v="August"/>
    <s v="2012"/>
    <n v="2"/>
    <b v="0"/>
    <s v="low"/>
    <n v="44"/>
    <n v="865.27"/>
    <n v="0.03"/>
    <x v="0"/>
    <n v="11.55"/>
    <n v="19.98"/>
    <n v="4"/>
    <s v="Prince Edward Island"/>
    <x v="2"/>
    <s v="Home Office"/>
    <x v="1"/>
    <x v="7"/>
  </r>
  <r>
    <s v="Giulietta Baptist"/>
    <n v="42400"/>
    <d v="2012-08-09T00:00:00"/>
    <d v="2012-08-14T00:00:00"/>
    <s v="August"/>
    <s v="2012"/>
    <n v="5"/>
    <b v="0"/>
    <s v="low"/>
    <n v="41"/>
    <n v="429.28"/>
    <n v="0.06"/>
    <x v="0"/>
    <n v="-168.95"/>
    <n v="10.97"/>
    <n v="6.5"/>
    <s v="Prince Edward Island"/>
    <x v="2"/>
    <s v="Home Office"/>
    <x v="1"/>
    <x v="7"/>
  </r>
  <r>
    <s v="Paul Gonzalez"/>
    <n v="42754"/>
    <d v="2010-08-24T00:00:00"/>
    <d v="2010-08-25T00:00:00"/>
    <s v="August"/>
    <s v="2010"/>
    <n v="1"/>
    <b v="0"/>
    <s v="Critical"/>
    <n v="31"/>
    <n v="341.71"/>
    <n v="0.04"/>
    <x v="0"/>
    <n v="32.19"/>
    <n v="10.98"/>
    <n v="5.14"/>
    <s v="Prince Edward Island"/>
    <x v="2"/>
    <s v="Corporate"/>
    <x v="0"/>
    <x v="2"/>
  </r>
  <r>
    <s v="Logan Haushalter"/>
    <n v="42918"/>
    <d v="2011-05-22T00:00:00"/>
    <d v="2011-05-24T00:00:00"/>
    <s v="May"/>
    <s v="2011"/>
    <n v="2"/>
    <b v="0"/>
    <s v="High"/>
    <n v="46"/>
    <n v="648.26"/>
    <n v="7.0000000000000007E-2"/>
    <x v="0"/>
    <n v="30.48"/>
    <n v="14.27"/>
    <n v="7.27"/>
    <s v="Prince Edward Island"/>
    <x v="2"/>
    <s v="Corporate"/>
    <x v="0"/>
    <x v="2"/>
  </r>
  <r>
    <s v="Logan Haushalter"/>
    <n v="42918"/>
    <d v="2011-05-22T00:00:00"/>
    <d v="2011-05-24T00:00:00"/>
    <s v="May"/>
    <s v="2011"/>
    <n v="2"/>
    <b v="0"/>
    <s v="High"/>
    <n v="46"/>
    <n v="410.43"/>
    <n v="0.1"/>
    <x v="0"/>
    <n v="-54.58"/>
    <n v="9.49"/>
    <n v="5.76"/>
    <s v="Prince Edward Island"/>
    <x v="2"/>
    <s v="Corporate"/>
    <x v="1"/>
    <x v="16"/>
  </r>
  <r>
    <s v="Filia McAdams"/>
    <n v="42944"/>
    <d v="2012-11-18T00:00:00"/>
    <d v="2012-11-19T00:00:00"/>
    <s v="November"/>
    <s v="2012"/>
    <n v="1"/>
    <b v="0"/>
    <s v="Critical"/>
    <n v="43"/>
    <n v="9750.5499999999993"/>
    <n v="0"/>
    <x v="1"/>
    <n v="1061.6099999999999"/>
    <n v="216.6"/>
    <n v="64.2"/>
    <s v="Prince Edward Island"/>
    <x v="2"/>
    <s v="Small Business"/>
    <x v="2"/>
    <x v="14"/>
  </r>
  <r>
    <s v="Carlos Soltero"/>
    <n v="44037"/>
    <d v="2012-06-28T00:00:00"/>
    <d v="2012-06-30T00:00:00"/>
    <s v="June"/>
    <s v="2012"/>
    <n v="2"/>
    <b v="0"/>
    <s v="High"/>
    <n v="39"/>
    <n v="835.55"/>
    <n v="7.0000000000000007E-2"/>
    <x v="0"/>
    <n v="326.43"/>
    <n v="22.23"/>
    <n v="5.08"/>
    <s v="Prince Edward Island"/>
    <x v="2"/>
    <s v="Consumer"/>
    <x v="2"/>
    <x v="4"/>
  </r>
  <r>
    <s v="Carlos Soltero"/>
    <n v="44037"/>
    <d v="2012-06-28T00:00:00"/>
    <d v="2012-06-30T00:00:00"/>
    <s v="June"/>
    <s v="2012"/>
    <n v="2"/>
    <b v="0"/>
    <s v="High"/>
    <n v="38"/>
    <n v="1799.6115"/>
    <n v="7.0000000000000007E-2"/>
    <x v="0"/>
    <n v="557.6"/>
    <n v="55.99"/>
    <n v="1.25"/>
    <s v="Prince Edward Island"/>
    <x v="2"/>
    <s v="Consumer"/>
    <x v="1"/>
    <x v="3"/>
  </r>
  <r>
    <s v="Erica Bern"/>
    <n v="44387"/>
    <d v="2009-02-04T00:00:00"/>
    <d v="2009-02-09T00:00:00"/>
    <s v="February"/>
    <s v="2009"/>
    <n v="5"/>
    <b v="0"/>
    <s v="low"/>
    <n v="50"/>
    <n v="1441.57"/>
    <n v="7.0000000000000007E-2"/>
    <x v="2"/>
    <n v="475.26"/>
    <n v="29.89"/>
    <n v="1.99"/>
    <s v="Prince Edward Island"/>
    <x v="2"/>
    <s v="Corporate"/>
    <x v="1"/>
    <x v="7"/>
  </r>
  <r>
    <s v="Erica Bern"/>
    <n v="44387"/>
    <d v="2009-02-04T00:00:00"/>
    <d v="2009-02-08T00:00:00"/>
    <s v="February"/>
    <s v="2009"/>
    <n v="4"/>
    <b v="0"/>
    <s v="low"/>
    <n v="20"/>
    <n v="173.09"/>
    <n v="0.03"/>
    <x v="0"/>
    <n v="-6.71"/>
    <n v="8.34"/>
    <n v="4.82"/>
    <s v="Prince Edward Island"/>
    <x v="2"/>
    <s v="Corporate"/>
    <x v="0"/>
    <x v="5"/>
  </r>
  <r>
    <s v="Greg Guthrie"/>
    <n v="44576"/>
    <d v="2009-12-25T00:00:00"/>
    <d v="2009-12-26T00:00:00"/>
    <s v="December"/>
    <s v="2009"/>
    <n v="1"/>
    <b v="0"/>
    <s v="Not Specified"/>
    <n v="38"/>
    <n v="5016.25"/>
    <n v="0.01"/>
    <x v="1"/>
    <n v="-189.35"/>
    <n v="124.49"/>
    <n v="51.94"/>
    <s v="Prince Edward Island"/>
    <x v="2"/>
    <s v="Small Business"/>
    <x v="2"/>
    <x v="10"/>
  </r>
  <r>
    <s v="Dan Reichenbach"/>
    <n v="45601"/>
    <d v="2011-09-26T00:00:00"/>
    <d v="2011-09-28T00:00:00"/>
    <s v="September"/>
    <s v="2011"/>
    <n v="2"/>
    <b v="0"/>
    <s v="High"/>
    <n v="47"/>
    <n v="945.03"/>
    <n v="0"/>
    <x v="0"/>
    <n v="267.64"/>
    <n v="19.98"/>
    <n v="5.97"/>
    <s v="Prince Edward Island"/>
    <x v="2"/>
    <s v="Corporate"/>
    <x v="0"/>
    <x v="5"/>
  </r>
  <r>
    <s v="Jim Sink"/>
    <n v="45606"/>
    <d v="2011-09-22T00:00:00"/>
    <d v="2011-09-24T00:00:00"/>
    <s v="September"/>
    <s v="2011"/>
    <n v="2"/>
    <b v="0"/>
    <s v="Medium"/>
    <n v="38"/>
    <n v="325.75"/>
    <n v="0.1"/>
    <x v="0"/>
    <n v="-124.25"/>
    <n v="8.75"/>
    <n v="8.5399999999999991"/>
    <s v="Prince Edward Island"/>
    <x v="2"/>
    <s v="Corporate"/>
    <x v="2"/>
    <x v="4"/>
  </r>
  <r>
    <s v="Jim Sink"/>
    <n v="45606"/>
    <d v="2011-09-22T00:00:00"/>
    <d v="2011-09-23T00:00:00"/>
    <s v="September"/>
    <s v="2011"/>
    <n v="1"/>
    <b v="0"/>
    <s v="Medium"/>
    <n v="24"/>
    <n v="136.41999999999999"/>
    <n v="0.09"/>
    <x v="0"/>
    <n v="-8.3800000000000008"/>
    <n v="5.85"/>
    <n v="2.27"/>
    <s v="Prince Edward Island"/>
    <x v="2"/>
    <s v="Corporate"/>
    <x v="0"/>
    <x v="12"/>
  </r>
  <r>
    <s v="Carlos Soltero"/>
    <n v="46119"/>
    <d v="2009-02-15T00:00:00"/>
    <d v="2009-02-17T00:00:00"/>
    <s v="February"/>
    <s v="2009"/>
    <n v="2"/>
    <b v="0"/>
    <s v="Critical"/>
    <n v="23"/>
    <n v="93.05"/>
    <n v="0.03"/>
    <x v="0"/>
    <n v="15.27"/>
    <n v="3.8"/>
    <n v="1.49"/>
    <s v="Prince Edward Island"/>
    <x v="2"/>
    <s v="Consumer"/>
    <x v="0"/>
    <x v="2"/>
  </r>
  <r>
    <s v="Carlos Soltero"/>
    <n v="46119"/>
    <d v="2009-02-15T00:00:00"/>
    <d v="2009-02-17T00:00:00"/>
    <s v="February"/>
    <s v="2009"/>
    <n v="2"/>
    <b v="0"/>
    <s v="Critical"/>
    <n v="20"/>
    <n v="154.13"/>
    <n v="7.0000000000000007E-2"/>
    <x v="0"/>
    <n v="57.31"/>
    <n v="7.98"/>
    <n v="1.25"/>
    <s v="Prince Edward Island"/>
    <x v="2"/>
    <s v="Consumer"/>
    <x v="0"/>
    <x v="5"/>
  </r>
  <r>
    <s v="Carlos Soltero"/>
    <n v="46119"/>
    <d v="2009-02-15T00:00:00"/>
    <d v="2009-02-16T00:00:00"/>
    <s v="February"/>
    <s v="2009"/>
    <n v="1"/>
    <b v="0"/>
    <s v="Critical"/>
    <n v="46"/>
    <n v="18824.419999999998"/>
    <n v="7.0000000000000007E-2"/>
    <x v="1"/>
    <n v="-575.35"/>
    <n v="417.4"/>
    <n v="75.23"/>
    <s v="Prince Edward Island"/>
    <x v="2"/>
    <s v="Consumer"/>
    <x v="2"/>
    <x v="10"/>
  </r>
  <r>
    <s v="Chuck Magee"/>
    <n v="46756"/>
    <d v="2009-10-11T00:00:00"/>
    <d v="2009-10-13T00:00:00"/>
    <s v="October"/>
    <s v="2009"/>
    <n v="2"/>
    <b v="0"/>
    <s v="Medium"/>
    <n v="3"/>
    <n v="33.64"/>
    <n v="0.01"/>
    <x v="0"/>
    <n v="-22.45"/>
    <n v="7.28"/>
    <n v="11.15"/>
    <s v="Prince Edward Island"/>
    <x v="2"/>
    <s v="Corporate"/>
    <x v="0"/>
    <x v="5"/>
  </r>
  <r>
    <s v="Philip Brown"/>
    <n v="47714"/>
    <d v="2011-03-10T00:00:00"/>
    <d v="2011-03-11T00:00:00"/>
    <s v="March"/>
    <s v="2011"/>
    <n v="1"/>
    <b v="0"/>
    <s v="Medium"/>
    <n v="30"/>
    <n v="176.15"/>
    <n v="0.01"/>
    <x v="0"/>
    <n v="-125.36"/>
    <n v="5.53"/>
    <n v="6.98"/>
    <s v="Prince Edward Island"/>
    <x v="2"/>
    <s v="Corporate"/>
    <x v="0"/>
    <x v="2"/>
  </r>
  <r>
    <s v="Hilary Holden"/>
    <n v="47846"/>
    <d v="2012-08-11T00:00:00"/>
    <d v="2012-08-13T00:00:00"/>
    <s v="August"/>
    <s v="2012"/>
    <n v="2"/>
    <b v="0"/>
    <s v="High"/>
    <n v="5"/>
    <n v="66.430000000000007"/>
    <n v="0.01"/>
    <x v="0"/>
    <n v="-9.4499999999999993"/>
    <n v="10.68"/>
    <n v="13.04"/>
    <s v="Prince Edward Island"/>
    <x v="2"/>
    <s v="Corporate"/>
    <x v="2"/>
    <x v="4"/>
  </r>
  <r>
    <s v="Hilary Holden"/>
    <n v="47846"/>
    <d v="2012-08-11T00:00:00"/>
    <d v="2012-08-13T00:00:00"/>
    <s v="August"/>
    <s v="2012"/>
    <n v="2"/>
    <b v="0"/>
    <s v="High"/>
    <n v="25"/>
    <n v="2674.18"/>
    <n v="0.06"/>
    <x v="0"/>
    <n v="631.99"/>
    <n v="110.98"/>
    <n v="13.99"/>
    <s v="Prince Edward Island"/>
    <x v="2"/>
    <s v="Corporate"/>
    <x v="2"/>
    <x v="4"/>
  </r>
  <r>
    <s v="Hilary Holden"/>
    <n v="47846"/>
    <d v="2012-08-11T00:00:00"/>
    <d v="2012-08-12T00:00:00"/>
    <s v="August"/>
    <s v="2012"/>
    <n v="1"/>
    <b v="0"/>
    <s v="High"/>
    <n v="50"/>
    <n v="5513.82"/>
    <n v="0.03"/>
    <x v="0"/>
    <n v="1581.93"/>
    <n v="105.98"/>
    <n v="13.99"/>
    <s v="Prince Edward Island"/>
    <x v="2"/>
    <s v="Corporate"/>
    <x v="2"/>
    <x v="4"/>
  </r>
  <r>
    <s v="Hilary Holden"/>
    <n v="47846"/>
    <d v="2012-08-11T00:00:00"/>
    <d v="2012-08-12T00:00:00"/>
    <s v="August"/>
    <s v="2012"/>
    <n v="1"/>
    <b v="0"/>
    <s v="High"/>
    <n v="37"/>
    <n v="241.14"/>
    <n v="0.08"/>
    <x v="0"/>
    <n v="-120.08"/>
    <n v="6.68"/>
    <n v="6.93"/>
    <s v="Prince Edward Island"/>
    <x v="2"/>
    <s v="Corporate"/>
    <x v="0"/>
    <x v="5"/>
  </r>
  <r>
    <s v="Greg Guthrie"/>
    <n v="47876"/>
    <d v="2009-12-25T00:00:00"/>
    <d v="2009-12-27T00:00:00"/>
    <s v="December"/>
    <s v="2009"/>
    <n v="2"/>
    <b v="0"/>
    <s v="High"/>
    <n v="8"/>
    <n v="365.22"/>
    <n v="0.04"/>
    <x v="0"/>
    <n v="58.08"/>
    <n v="46.89"/>
    <n v="5.0999999999999996"/>
    <s v="Prince Edward Island"/>
    <x v="2"/>
    <s v="Small Business"/>
    <x v="0"/>
    <x v="1"/>
  </r>
  <r>
    <s v="Jennifer Braxton"/>
    <n v="48067"/>
    <d v="2012-06-29T00:00:00"/>
    <d v="2012-07-01T00:00:00"/>
    <s v="July"/>
    <s v="2012"/>
    <n v="2"/>
    <b v="0"/>
    <s v="low"/>
    <n v="31"/>
    <n v="3229.66"/>
    <n v="0.05"/>
    <x v="2"/>
    <n v="695.06"/>
    <n v="125.99"/>
    <n v="3"/>
    <s v="Prince Edward Island"/>
    <x v="2"/>
    <s v="Small Business"/>
    <x v="1"/>
    <x v="3"/>
  </r>
  <r>
    <s v="Jennifer Braxton"/>
    <n v="48067"/>
    <d v="2012-06-29T00:00:00"/>
    <d v="2012-06-29T00:00:00"/>
    <s v="June"/>
    <s v="2012"/>
    <n v="0"/>
    <s v="FREE DELIVERY"/>
    <s v="low"/>
    <n v="24"/>
    <n v="4010.9375"/>
    <n v="0"/>
    <x v="2"/>
    <n v="630.70000000000005"/>
    <n v="195.99"/>
    <n v="8.99"/>
    <s v="Prince Edward Island"/>
    <x v="2"/>
    <s v="Small Business"/>
    <x v="1"/>
    <x v="3"/>
  </r>
  <r>
    <s v="Erica Bern"/>
    <n v="48199"/>
    <d v="2009-01-18T00:00:00"/>
    <d v="2009-01-21T00:00:00"/>
    <s v="January"/>
    <s v="2009"/>
    <n v="3"/>
    <b v="0"/>
    <s v="Not Specified"/>
    <n v="47"/>
    <n v="672.46"/>
    <n v="0.1"/>
    <x v="0"/>
    <n v="279.74"/>
    <n v="15.74"/>
    <n v="1.39"/>
    <s v="Prince Edward Island"/>
    <x v="2"/>
    <s v="Corporate"/>
    <x v="0"/>
    <x v="8"/>
  </r>
  <r>
    <s v="Jim Sink"/>
    <n v="49029"/>
    <d v="2012-05-20T00:00:00"/>
    <d v="2012-05-22T00:00:00"/>
    <s v="May"/>
    <s v="2012"/>
    <n v="2"/>
    <b v="0"/>
    <s v="High"/>
    <n v="49"/>
    <n v="8223.07"/>
    <n v="0.06"/>
    <x v="2"/>
    <n v="2549.4"/>
    <n v="195.99"/>
    <n v="3.99"/>
    <s v="Prince Edward Island"/>
    <x v="2"/>
    <s v="Corporate"/>
    <x v="1"/>
    <x v="3"/>
  </r>
  <r>
    <s v="Noah Childs"/>
    <n v="49216"/>
    <d v="2009-03-19T00:00:00"/>
    <d v="2009-03-19T00:00:00"/>
    <s v="March"/>
    <s v="2009"/>
    <n v="0"/>
    <s v="FREE DELIVERY"/>
    <s v="High"/>
    <n v="11"/>
    <n v="259.69"/>
    <n v="0.1"/>
    <x v="0"/>
    <n v="-45.82"/>
    <n v="24.92"/>
    <n v="12.98"/>
    <s v="Prince Edward Island"/>
    <x v="2"/>
    <s v="Home Office"/>
    <x v="0"/>
    <x v="2"/>
  </r>
  <r>
    <s v="Noah Childs"/>
    <n v="49216"/>
    <d v="2009-03-19T00:00:00"/>
    <d v="2009-03-19T00:00:00"/>
    <s v="March"/>
    <s v="2009"/>
    <n v="0"/>
    <s v="FREE DELIVERY"/>
    <s v="High"/>
    <n v="9"/>
    <n v="2503.86"/>
    <n v="0.06"/>
    <x v="1"/>
    <n v="-172.48"/>
    <n v="270.97000000000003"/>
    <n v="28.06"/>
    <s v="Manitoba"/>
    <x v="3"/>
    <s v="Home Office"/>
    <x v="1"/>
    <x v="16"/>
  </r>
  <r>
    <s v="Noah Childs"/>
    <n v="49216"/>
    <d v="2009-03-19T00:00:00"/>
    <d v="2009-03-20T00:00:00"/>
    <s v="March"/>
    <s v="2009"/>
    <n v="1"/>
    <b v="0"/>
    <s v="High"/>
    <n v="29"/>
    <n v="374.67"/>
    <n v="0"/>
    <x v="2"/>
    <n v="30.63"/>
    <n v="12.28"/>
    <n v="6.35"/>
    <s v="Manitoba"/>
    <x v="3"/>
    <s v="Home Office"/>
    <x v="0"/>
    <x v="5"/>
  </r>
  <r>
    <s v="Evan Minnotte"/>
    <n v="49990"/>
    <d v="2009-09-05T00:00:00"/>
    <d v="2009-09-05T00:00:00"/>
    <s v="September"/>
    <s v="2009"/>
    <n v="0"/>
    <s v="FREE DELIVERY"/>
    <s v="Not Specified"/>
    <n v="11"/>
    <n v="5155.3500000000004"/>
    <n v="0"/>
    <x v="1"/>
    <n v="501.51"/>
    <n v="442.14"/>
    <n v="14.7"/>
    <s v="Manitoba"/>
    <x v="3"/>
    <s v="Corporate"/>
    <x v="1"/>
    <x v="16"/>
  </r>
  <r>
    <s v="Guy Armstrong"/>
    <n v="50081"/>
    <d v="2009-11-03T00:00:00"/>
    <d v="2009-11-04T00:00:00"/>
    <s v="November"/>
    <s v="2009"/>
    <n v="1"/>
    <b v="0"/>
    <s v="Not Specified"/>
    <n v="7"/>
    <n v="538.51"/>
    <n v="0"/>
    <x v="1"/>
    <n v="-88.75"/>
    <n v="70.98"/>
    <n v="26.74"/>
    <s v="Manitoba"/>
    <x v="3"/>
    <s v="Corporate"/>
    <x v="2"/>
    <x v="9"/>
  </r>
  <r>
    <s v="Guy Armstrong"/>
    <n v="50404"/>
    <d v="2011-03-26T00:00:00"/>
    <d v="2011-03-27T00:00:00"/>
    <s v="March"/>
    <s v="2011"/>
    <n v="1"/>
    <b v="0"/>
    <s v="High"/>
    <n v="18"/>
    <n v="3780.43"/>
    <n v="0.05"/>
    <x v="0"/>
    <n v="905.57"/>
    <n v="210.55"/>
    <n v="9.99"/>
    <s v="Manitoba"/>
    <x v="3"/>
    <s v="Corporate"/>
    <x v="0"/>
    <x v="0"/>
  </r>
  <r>
    <s v="Guy Armstrong"/>
    <n v="50404"/>
    <d v="2011-03-26T00:00:00"/>
    <d v="2011-03-28T00:00:00"/>
    <s v="March"/>
    <s v="2011"/>
    <n v="2"/>
    <b v="0"/>
    <s v="High"/>
    <n v="10"/>
    <n v="1961.68"/>
    <n v="0.04"/>
    <x v="0"/>
    <n v="-367"/>
    <n v="182.55"/>
    <n v="69"/>
    <s v="Manitoba"/>
    <x v="3"/>
    <s v="Corporate"/>
    <x v="2"/>
    <x v="10"/>
  </r>
  <r>
    <s v="Chuck Magee"/>
    <n v="50784"/>
    <d v="2012-02-10T00:00:00"/>
    <d v="2012-02-11T00:00:00"/>
    <s v="February"/>
    <s v="2012"/>
    <n v="1"/>
    <b v="0"/>
    <s v="High"/>
    <n v="20"/>
    <n v="638.72"/>
    <n v="0.04"/>
    <x v="0"/>
    <n v="-130.88"/>
    <n v="32.979999999999997"/>
    <n v="5.5"/>
    <s v="Manitoba"/>
    <x v="3"/>
    <s v="Corporate"/>
    <x v="1"/>
    <x v="7"/>
  </r>
  <r>
    <s v="Greg Guthrie"/>
    <n v="50850"/>
    <d v="2009-05-06T00:00:00"/>
    <d v="2009-05-08T00:00:00"/>
    <s v="May"/>
    <s v="2009"/>
    <n v="2"/>
    <b v="0"/>
    <s v="Critical"/>
    <n v="37"/>
    <n v="1599.54"/>
    <n v="0"/>
    <x v="0"/>
    <n v="578.14"/>
    <n v="40.98"/>
    <n v="7.47"/>
    <s v="Manitoba"/>
    <x v="3"/>
    <s v="Small Business"/>
    <x v="0"/>
    <x v="2"/>
  </r>
  <r>
    <s v="Greg Guthrie"/>
    <n v="50850"/>
    <d v="2009-05-06T00:00:00"/>
    <d v="2009-05-07T00:00:00"/>
    <s v="May"/>
    <s v="2009"/>
    <n v="1"/>
    <b v="0"/>
    <s v="Critical"/>
    <n v="2"/>
    <n v="942.42"/>
    <n v="0.02"/>
    <x v="1"/>
    <n v="-634.87"/>
    <n v="417.4"/>
    <n v="75.23"/>
    <s v="Manitoba"/>
    <x v="3"/>
    <s v="Small Business"/>
    <x v="2"/>
    <x v="10"/>
  </r>
  <r>
    <s v="Carlos Soltero"/>
    <n v="51075"/>
    <d v="2010-11-23T00:00:00"/>
    <d v="2010-11-25T00:00:00"/>
    <s v="November"/>
    <s v="2010"/>
    <n v="2"/>
    <b v="0"/>
    <s v="Not Specified"/>
    <n v="43"/>
    <n v="1290.2065"/>
    <n v="0.06"/>
    <x v="2"/>
    <n v="-160.68"/>
    <n v="35.99"/>
    <n v="5"/>
    <s v="Manitoba"/>
    <x v="3"/>
    <s v="Small Business"/>
    <x v="1"/>
    <x v="3"/>
  </r>
  <r>
    <s v="Greg Guthrie"/>
    <n v="51461"/>
    <d v="2011-02-10T00:00:00"/>
    <d v="2011-02-12T00:00:00"/>
    <s v="February"/>
    <s v="2011"/>
    <n v="2"/>
    <b v="0"/>
    <s v="Not Specified"/>
    <n v="43"/>
    <n v="858.53"/>
    <n v="7.0000000000000007E-2"/>
    <x v="0"/>
    <n v="-97.54"/>
    <n v="19.989999999999998"/>
    <n v="11.17"/>
    <s v="Manitoba"/>
    <x v="3"/>
    <s v="Corporate"/>
    <x v="2"/>
    <x v="4"/>
  </r>
  <r>
    <s v="Greg Guthrie"/>
    <n v="51558"/>
    <d v="2010-03-29T00:00:00"/>
    <d v="2010-03-29T00:00:00"/>
    <s v="March"/>
    <s v="2010"/>
    <n v="0"/>
    <s v="FREE DELIVERY"/>
    <s v="Not Specified"/>
    <n v="34"/>
    <n v="245.4"/>
    <n v="0"/>
    <x v="0"/>
    <n v="-87.27"/>
    <n v="6.68"/>
    <n v="6.92"/>
    <s v="Manitoba"/>
    <x v="3"/>
    <s v="Corporate"/>
    <x v="0"/>
    <x v="5"/>
  </r>
  <r>
    <s v="Greg Guthrie"/>
    <n v="51558"/>
    <d v="2010-03-29T00:00:00"/>
    <d v="2010-03-29T00:00:00"/>
    <s v="March"/>
    <s v="2010"/>
    <n v="0"/>
    <s v="FREE DELIVERY"/>
    <s v="Not Specified"/>
    <n v="47"/>
    <n v="4177.66"/>
    <n v="0.04"/>
    <x v="1"/>
    <n v="85.29"/>
    <n v="85.29"/>
    <n v="60"/>
    <s v="Manitoba"/>
    <x v="3"/>
    <s v="Corporate"/>
    <x v="2"/>
    <x v="10"/>
  </r>
  <r>
    <s v="Carlos Soltero"/>
    <n v="52130"/>
    <d v="2012-09-05T00:00:00"/>
    <d v="2012-09-07T00:00:00"/>
    <s v="September"/>
    <s v="2012"/>
    <n v="2"/>
    <b v="0"/>
    <s v="low"/>
    <n v="13"/>
    <n v="63.33"/>
    <n v="0"/>
    <x v="0"/>
    <n v="-39.96"/>
    <n v="4.13"/>
    <n v="5.34"/>
    <s v="Manitoba"/>
    <x v="3"/>
    <s v="Consumer"/>
    <x v="0"/>
    <x v="2"/>
  </r>
  <r>
    <s v="Carlos Soltero"/>
    <n v="52130"/>
    <d v="2012-09-05T00:00:00"/>
    <d v="2012-09-07T00:00:00"/>
    <s v="September"/>
    <s v="2012"/>
    <n v="2"/>
    <b v="0"/>
    <s v="low"/>
    <n v="36"/>
    <n v="1436.55"/>
    <n v="0.1"/>
    <x v="0"/>
    <n v="-4.01"/>
    <n v="40.89"/>
    <n v="18.98"/>
    <s v="Manitoba"/>
    <x v="3"/>
    <s v="Consumer"/>
    <x v="2"/>
    <x v="4"/>
  </r>
  <r>
    <s v="Greg Guthrie"/>
    <n v="52482"/>
    <d v="2011-01-31T00:00:00"/>
    <d v="2011-01-31T00:00:00"/>
    <s v="January"/>
    <s v="2011"/>
    <n v="0"/>
    <s v="FREE DELIVERY"/>
    <s v="Critical"/>
    <n v="21"/>
    <n v="848.2"/>
    <n v="0.06"/>
    <x v="2"/>
    <n v="163.78"/>
    <n v="40.98"/>
    <n v="5.33"/>
    <s v="Manitoba"/>
    <x v="3"/>
    <s v="Corporate"/>
    <x v="0"/>
    <x v="1"/>
  </r>
  <r>
    <s v="Greg Guthrie"/>
    <n v="52482"/>
    <d v="2011-01-31T00:00:00"/>
    <d v="2011-02-02T00:00:00"/>
    <s v="February"/>
    <s v="2011"/>
    <n v="2"/>
    <b v="0"/>
    <s v="Critical"/>
    <n v="30"/>
    <n v="717.21"/>
    <n v="0"/>
    <x v="0"/>
    <n v="217.06"/>
    <n v="22.23"/>
    <n v="3.63"/>
    <s v="Manitoba"/>
    <x v="3"/>
    <s v="Corporate"/>
    <x v="2"/>
    <x v="4"/>
  </r>
  <r>
    <s v="Christopher Schild"/>
    <n v="53410"/>
    <d v="2009-08-07T00:00:00"/>
    <d v="2009-08-09T00:00:00"/>
    <s v="August"/>
    <s v="2009"/>
    <n v="2"/>
    <b v="0"/>
    <s v="Critical"/>
    <n v="44"/>
    <n v="642.79999999999995"/>
    <n v="0.08"/>
    <x v="0"/>
    <n v="-253.11"/>
    <n v="14.81"/>
    <n v="13.32"/>
    <s v="Manitoba"/>
    <x v="3"/>
    <s v="Corporate"/>
    <x v="0"/>
    <x v="1"/>
  </r>
  <r>
    <s v="Joy Smith"/>
    <n v="53477"/>
    <d v="2012-05-05T00:00:00"/>
    <d v="2012-05-07T00:00:00"/>
    <s v="May"/>
    <s v="2012"/>
    <n v="2"/>
    <b v="0"/>
    <s v="High"/>
    <n v="32"/>
    <n v="3114.05"/>
    <n v="0.01"/>
    <x v="1"/>
    <n v="-1207.18"/>
    <n v="95.95"/>
    <n v="74.349999999999994"/>
    <s v="Manitoba"/>
    <x v="3"/>
    <s v="Corporate"/>
    <x v="2"/>
    <x v="14"/>
  </r>
  <r>
    <s v="Joy Smith"/>
    <n v="53477"/>
    <d v="2012-05-05T00:00:00"/>
    <d v="2012-05-06T00:00:00"/>
    <s v="May"/>
    <s v="2012"/>
    <n v="1"/>
    <b v="0"/>
    <s v="High"/>
    <n v="27"/>
    <n v="8161.93"/>
    <n v="0.06"/>
    <x v="1"/>
    <n v="1261.44"/>
    <n v="300.98"/>
    <n v="64.73"/>
    <s v="Manitoba"/>
    <x v="3"/>
    <s v="Corporate"/>
    <x v="2"/>
    <x v="14"/>
  </r>
  <r>
    <s v="Joy Smith"/>
    <n v="53477"/>
    <d v="2012-05-05T00:00:00"/>
    <d v="2012-05-07T00:00:00"/>
    <s v="May"/>
    <s v="2012"/>
    <n v="2"/>
    <b v="0"/>
    <s v="High"/>
    <n v="36"/>
    <n v="1314.65"/>
    <n v="0.06"/>
    <x v="0"/>
    <n v="536.87"/>
    <n v="37.94"/>
    <n v="5.08"/>
    <s v="Manitoba"/>
    <x v="3"/>
    <s v="Corporate"/>
    <x v="0"/>
    <x v="5"/>
  </r>
  <r>
    <s v="Joy Smith"/>
    <n v="53477"/>
    <d v="2012-05-05T00:00:00"/>
    <d v="2012-05-07T00:00:00"/>
    <s v="May"/>
    <s v="2012"/>
    <n v="2"/>
    <b v="0"/>
    <s v="High"/>
    <n v="28"/>
    <n v="4479.16"/>
    <n v="7.0000000000000007E-2"/>
    <x v="0"/>
    <n v="610.9"/>
    <n v="161.55000000000001"/>
    <n v="19.989999999999998"/>
    <s v="Manitoba"/>
    <x v="3"/>
    <s v="Corporate"/>
    <x v="0"/>
    <x v="0"/>
  </r>
  <r>
    <s v="Joy Smith"/>
    <n v="53508"/>
    <d v="2009-11-10T00:00:00"/>
    <d v="2009-11-12T00:00:00"/>
    <s v="November"/>
    <s v="2009"/>
    <n v="2"/>
    <b v="0"/>
    <s v="High"/>
    <n v="13"/>
    <n v="1072.22"/>
    <n v="0.03"/>
    <x v="0"/>
    <n v="149.63999999999999"/>
    <n v="80.98"/>
    <n v="7.18"/>
    <s v="Manitoba"/>
    <x v="3"/>
    <s v="Consumer"/>
    <x v="1"/>
    <x v="7"/>
  </r>
  <r>
    <s v="Joy Smith"/>
    <n v="53508"/>
    <d v="2009-11-10T00:00:00"/>
    <d v="2009-11-12T00:00:00"/>
    <s v="November"/>
    <s v="2009"/>
    <n v="2"/>
    <b v="0"/>
    <s v="High"/>
    <n v="25"/>
    <n v="342.85"/>
    <n v="0.06"/>
    <x v="0"/>
    <n v="-32.42"/>
    <n v="13.99"/>
    <n v="7.51"/>
    <s v="Manitoba"/>
    <x v="3"/>
    <s v="Consumer"/>
    <x v="1"/>
    <x v="16"/>
  </r>
  <r>
    <s v="Joy Smith"/>
    <n v="53508"/>
    <d v="2009-11-10T00:00:00"/>
    <d v="2009-11-10T00:00:00"/>
    <s v="November"/>
    <s v="2009"/>
    <n v="0"/>
    <s v="FREE DELIVERY"/>
    <s v="High"/>
    <n v="4"/>
    <n v="62.48"/>
    <n v="0.06"/>
    <x v="0"/>
    <n v="1.06"/>
    <n v="15.04"/>
    <n v="1.97"/>
    <s v="Manitoba"/>
    <x v="3"/>
    <s v="Consumer"/>
    <x v="0"/>
    <x v="5"/>
  </r>
  <r>
    <s v="Guy Armstrong"/>
    <n v="53703"/>
    <d v="2010-06-14T00:00:00"/>
    <d v="2010-06-15T00:00:00"/>
    <s v="June"/>
    <s v="2010"/>
    <n v="1"/>
    <b v="0"/>
    <s v="Not Specified"/>
    <n v="14"/>
    <n v="1966.26"/>
    <n v="0.06"/>
    <x v="0"/>
    <n v="-34.79"/>
    <n v="140.85"/>
    <n v="19.989999999999998"/>
    <s v="Manitoba"/>
    <x v="3"/>
    <s v="Corporate"/>
    <x v="0"/>
    <x v="0"/>
  </r>
  <r>
    <s v="Brian Moss"/>
    <n v="54115"/>
    <d v="2012-01-07T00:00:00"/>
    <d v="2012-01-12T00:00:00"/>
    <s v="January"/>
    <s v="2012"/>
    <n v="5"/>
    <b v="0"/>
    <s v="low"/>
    <n v="24"/>
    <n v="114.17"/>
    <n v="0.01"/>
    <x v="0"/>
    <n v="-80.05"/>
    <n v="4.37"/>
    <n v="5.15"/>
    <s v="Manitoba"/>
    <x v="3"/>
    <s v="Corporate"/>
    <x v="0"/>
    <x v="1"/>
  </r>
  <r>
    <s v="Brian Moss"/>
    <n v="54115"/>
    <d v="2012-01-07T00:00:00"/>
    <d v="2012-01-12T00:00:00"/>
    <s v="January"/>
    <s v="2012"/>
    <n v="5"/>
    <b v="0"/>
    <s v="low"/>
    <n v="39"/>
    <n v="197.11"/>
    <n v="0.03"/>
    <x v="0"/>
    <n v="-89.42"/>
    <n v="4.9800000000000004"/>
    <n v="4.95"/>
    <s v="Manitoba"/>
    <x v="3"/>
    <s v="Corporate"/>
    <x v="0"/>
    <x v="2"/>
  </r>
  <r>
    <s v="Logan Haushalter"/>
    <n v="54437"/>
    <d v="2010-12-19T00:00:00"/>
    <d v="2010-12-19T00:00:00"/>
    <s v="December"/>
    <s v="2010"/>
    <n v="0"/>
    <s v="FREE DELIVERY"/>
    <s v="High"/>
    <n v="15"/>
    <n v="653.87099999999998"/>
    <n v="0.09"/>
    <x v="0"/>
    <n v="-311.05"/>
    <n v="55.99"/>
    <n v="5"/>
    <s v="Manitoba"/>
    <x v="3"/>
    <s v="Corporate"/>
    <x v="1"/>
    <x v="3"/>
  </r>
  <r>
    <s v="Guy Armstrong"/>
    <n v="54501"/>
    <d v="2012-11-29T00:00:00"/>
    <d v="2012-11-30T00:00:00"/>
    <s v="November"/>
    <s v="2012"/>
    <n v="1"/>
    <b v="0"/>
    <s v="Critical"/>
    <n v="36"/>
    <n v="2039.0820000000001"/>
    <n v="0.01"/>
    <x v="0"/>
    <n v="481.7"/>
    <n v="65.989999999999995"/>
    <n v="4.99"/>
    <s v="Manitoba"/>
    <x v="3"/>
    <s v="Corporate"/>
    <x v="1"/>
    <x v="3"/>
  </r>
  <r>
    <s v="Guy Armstrong"/>
    <n v="54501"/>
    <d v="2012-11-29T00:00:00"/>
    <d v="2012-12-01T00:00:00"/>
    <s v="December"/>
    <s v="2012"/>
    <n v="2"/>
    <b v="0"/>
    <s v="Critical"/>
    <n v="16"/>
    <n v="225.46"/>
    <n v="0.09"/>
    <x v="0"/>
    <n v="-33.03"/>
    <n v="13.99"/>
    <n v="7.51"/>
    <s v="Manitoba"/>
    <x v="3"/>
    <s v="Corporate"/>
    <x v="1"/>
    <x v="16"/>
  </r>
  <r>
    <s v="Guy Armstrong"/>
    <n v="54501"/>
    <d v="2012-11-29T00:00:00"/>
    <d v="2012-12-01T00:00:00"/>
    <s v="December"/>
    <s v="2012"/>
    <n v="2"/>
    <b v="0"/>
    <s v="Critical"/>
    <n v="38"/>
    <n v="783.96"/>
    <n v="0.05"/>
    <x v="0"/>
    <n v="-1195.29"/>
    <n v="20.34"/>
    <n v="35"/>
    <s v="Manitoba"/>
    <x v="3"/>
    <s v="Corporate"/>
    <x v="0"/>
    <x v="0"/>
  </r>
  <r>
    <s v="Christopher Schild"/>
    <n v="54753"/>
    <d v="2009-04-18T00:00:00"/>
    <d v="2009-04-19T00:00:00"/>
    <s v="April"/>
    <s v="2009"/>
    <n v="1"/>
    <b v="0"/>
    <s v="Medium"/>
    <n v="36"/>
    <n v="4711.2439999999997"/>
    <n v="0.06"/>
    <x v="0"/>
    <n v="1380.32"/>
    <n v="155.99"/>
    <n v="3.9"/>
    <s v="Manitoba"/>
    <x v="3"/>
    <s v="Corporate"/>
    <x v="1"/>
    <x v="3"/>
  </r>
  <r>
    <s v="Jim Sink"/>
    <n v="55138"/>
    <d v="2009-09-24T00:00:00"/>
    <d v="2009-09-25T00:00:00"/>
    <s v="September"/>
    <s v="2009"/>
    <n v="1"/>
    <b v="0"/>
    <s v="High"/>
    <n v="22"/>
    <n v="1132.54"/>
    <n v="0"/>
    <x v="0"/>
    <n v="-628.38"/>
    <n v="48.91"/>
    <n v="35"/>
    <s v="Manitoba"/>
    <x v="3"/>
    <s v="Corporate"/>
    <x v="0"/>
    <x v="0"/>
  </r>
  <r>
    <s v="Carlos Soltero"/>
    <n v="55271"/>
    <d v="2011-03-11T00:00:00"/>
    <d v="2011-03-13T00:00:00"/>
    <s v="March"/>
    <s v="2011"/>
    <n v="2"/>
    <b v="0"/>
    <s v="Medium"/>
    <n v="16"/>
    <n v="1648.33"/>
    <n v="7.0000000000000007E-2"/>
    <x v="1"/>
    <n v="-210.14"/>
    <n v="100.89"/>
    <n v="42"/>
    <s v="Manitoba"/>
    <x v="3"/>
    <s v="Consumer"/>
    <x v="2"/>
    <x v="14"/>
  </r>
  <r>
    <s v="Jennifer Braxton"/>
    <n v="55331"/>
    <d v="2010-12-13T00:00:00"/>
    <d v="2010-12-15T00:00:00"/>
    <s v="December"/>
    <s v="2010"/>
    <n v="2"/>
    <b v="0"/>
    <s v="High"/>
    <n v="13"/>
    <n v="50.35"/>
    <n v="0.05"/>
    <x v="0"/>
    <n v="-8.24"/>
    <n v="3.69"/>
    <n v="2.5"/>
    <s v="Manitoba"/>
    <x v="3"/>
    <s v="Small Business"/>
    <x v="0"/>
    <x v="8"/>
  </r>
  <r>
    <s v="Brian Moss"/>
    <n v="55618"/>
    <d v="2012-01-21T00:00:00"/>
    <d v="2012-01-22T00:00:00"/>
    <s v="January"/>
    <s v="2012"/>
    <n v="1"/>
    <b v="0"/>
    <s v="Medium"/>
    <n v="48"/>
    <n v="1494.232"/>
    <n v="0.04"/>
    <x v="0"/>
    <n v="479.95"/>
    <n v="35.99"/>
    <n v="1.25"/>
    <s v="Manitoba"/>
    <x v="3"/>
    <s v="Corporate"/>
    <x v="1"/>
    <x v="3"/>
  </r>
  <r>
    <s v="Harold Engle"/>
    <n v="56645"/>
    <d v="2012-01-06T00:00:00"/>
    <d v="2012-01-06T00:00:00"/>
    <s v="January"/>
    <s v="2012"/>
    <n v="0"/>
    <s v="FREE DELIVERY"/>
    <s v="low"/>
    <n v="46"/>
    <n v="1483.49"/>
    <n v="0.02"/>
    <x v="0"/>
    <n v="65.819999999999993"/>
    <n v="30.98"/>
    <n v="17.079999999999998"/>
    <s v="Manitoba"/>
    <x v="3"/>
    <s v="Home Office"/>
    <x v="0"/>
    <x v="5"/>
  </r>
  <r>
    <s v="Harold Engle"/>
    <n v="56645"/>
    <d v="2012-01-06T00:00:00"/>
    <d v="2012-01-08T00:00:00"/>
    <s v="January"/>
    <s v="2012"/>
    <n v="2"/>
    <b v="0"/>
    <s v="low"/>
    <n v="42"/>
    <n v="14729.36"/>
    <n v="7.0000000000000007E-2"/>
    <x v="1"/>
    <n v="3277.57"/>
    <n v="348.21"/>
    <n v="40.19"/>
    <s v="Manitoba"/>
    <x v="3"/>
    <s v="Home Office"/>
    <x v="2"/>
    <x v="10"/>
  </r>
  <r>
    <s v="Carlos Soltero"/>
    <n v="56803"/>
    <d v="2009-12-10T00:00:00"/>
    <d v="2009-12-10T00:00:00"/>
    <s v="December"/>
    <s v="2009"/>
    <n v="0"/>
    <s v="FREE DELIVERY"/>
    <s v="Not Specified"/>
    <n v="42"/>
    <n v="258.19"/>
    <n v="0.1"/>
    <x v="0"/>
    <n v="-103.27"/>
    <n v="6.48"/>
    <n v="5.9"/>
    <s v="Manitoba"/>
    <x v="3"/>
    <s v="Small Business"/>
    <x v="0"/>
    <x v="5"/>
  </r>
  <r>
    <s v="Hilary Holden"/>
    <n v="57159"/>
    <d v="2010-02-12T00:00:00"/>
    <d v="2010-02-13T00:00:00"/>
    <s v="February"/>
    <s v="2010"/>
    <n v="1"/>
    <b v="0"/>
    <s v="Critical"/>
    <n v="17"/>
    <n v="4621.1000000000004"/>
    <n v="0.09"/>
    <x v="1"/>
    <n v="-635.65"/>
    <n v="280.98"/>
    <n v="57"/>
    <s v="Manitoba"/>
    <x v="3"/>
    <s v="Corporate"/>
    <x v="2"/>
    <x v="14"/>
  </r>
  <r>
    <s v="Hilary Holden"/>
    <n v="57159"/>
    <d v="2010-02-12T00:00:00"/>
    <d v="2010-02-12T00:00:00"/>
    <s v="February"/>
    <s v="2010"/>
    <n v="0"/>
    <s v="FREE DELIVERY"/>
    <s v="Critical"/>
    <n v="42"/>
    <n v="460.2"/>
    <n v="0.01"/>
    <x v="0"/>
    <n v="-214.39"/>
    <n v="9.99"/>
    <n v="11.59"/>
    <s v="Manitoba"/>
    <x v="3"/>
    <s v="Corporate"/>
    <x v="0"/>
    <x v="5"/>
  </r>
  <r>
    <s v="Logan Haushalter"/>
    <n v="57507"/>
    <d v="2009-06-26T00:00:00"/>
    <d v="2009-06-29T00:00:00"/>
    <s v="June"/>
    <s v="2009"/>
    <n v="3"/>
    <b v="0"/>
    <s v="Critical"/>
    <n v="10"/>
    <n v="155.44999999999999"/>
    <n v="0.03"/>
    <x v="0"/>
    <n v="-19.68"/>
    <n v="15.01"/>
    <n v="8.4"/>
    <s v="Manitoba"/>
    <x v="3"/>
    <s v="Corporate"/>
    <x v="0"/>
    <x v="2"/>
  </r>
  <r>
    <s v="Guy Armstrong"/>
    <n v="57922"/>
    <d v="2011-02-08T00:00:00"/>
    <d v="2011-02-08T00:00:00"/>
    <s v="February"/>
    <s v="2011"/>
    <n v="0"/>
    <s v="FREE DELIVERY"/>
    <s v="Critical"/>
    <n v="50"/>
    <n v="343.26"/>
    <n v="0.04"/>
    <x v="0"/>
    <n v="-287.27999999999997"/>
    <n v="6.84"/>
    <n v="8.3699999999999992"/>
    <s v="Manitoba"/>
    <x v="3"/>
    <s v="Corporate"/>
    <x v="0"/>
    <x v="15"/>
  </r>
  <r>
    <s v="Erica Bern"/>
    <n v="58117"/>
    <d v="2011-02-20T00:00:00"/>
    <d v="2011-02-21T00:00:00"/>
    <s v="February"/>
    <s v="2011"/>
    <n v="1"/>
    <b v="0"/>
    <s v="Critical"/>
    <n v="42"/>
    <n v="134.86000000000001"/>
    <n v="0.04"/>
    <x v="0"/>
    <n v="-62.84"/>
    <n v="3.14"/>
    <n v="1.92"/>
    <s v="Manitoba"/>
    <x v="3"/>
    <s v="Corporate"/>
    <x v="0"/>
    <x v="15"/>
  </r>
  <r>
    <s v="Logan Haushalter"/>
    <n v="58278"/>
    <d v="2012-09-10T00:00:00"/>
    <d v="2012-09-12T00:00:00"/>
    <s v="September"/>
    <s v="2012"/>
    <n v="2"/>
    <b v="0"/>
    <s v="High"/>
    <n v="37"/>
    <n v="3512.9"/>
    <n v="0.08"/>
    <x v="0"/>
    <n v="2093.6999999999998"/>
    <n v="99.23"/>
    <n v="8.99"/>
    <s v="Manitoba"/>
    <x v="3"/>
    <s v="Corporate"/>
    <x v="2"/>
    <x v="4"/>
  </r>
  <r>
    <s v="Logan Haushalter"/>
    <n v="58278"/>
    <d v="2012-09-10T00:00:00"/>
    <d v="2012-09-13T00:00:00"/>
    <s v="September"/>
    <s v="2012"/>
    <n v="3"/>
    <b v="0"/>
    <s v="High"/>
    <n v="4"/>
    <n v="281.5455"/>
    <n v="0.1"/>
    <x v="0"/>
    <n v="-434.56"/>
    <n v="85.99"/>
    <n v="0.99"/>
    <s v="Manitoba"/>
    <x v="3"/>
    <s v="Corporate"/>
    <x v="1"/>
    <x v="3"/>
  </r>
  <r>
    <s v="Harold Engle"/>
    <n v="58502"/>
    <d v="2010-02-12T00:00:00"/>
    <d v="2010-02-14T00:00:00"/>
    <s v="February"/>
    <s v="2010"/>
    <n v="2"/>
    <b v="0"/>
    <s v="Critical"/>
    <n v="23"/>
    <n v="5186.3100000000004"/>
    <n v="0.03"/>
    <x v="1"/>
    <n v="1009.38"/>
    <n v="226.67"/>
    <n v="28.16"/>
    <s v="Manitoba"/>
    <x v="3"/>
    <s v="Consumer"/>
    <x v="2"/>
    <x v="14"/>
  </r>
  <r>
    <s v="Christopher Schild"/>
    <n v="58788"/>
    <d v="2010-02-01T00:00:00"/>
    <d v="2010-02-03T00:00:00"/>
    <s v="February"/>
    <s v="2010"/>
    <n v="2"/>
    <b v="0"/>
    <s v="low"/>
    <n v="31"/>
    <n v="983.78"/>
    <n v="0.04"/>
    <x v="0"/>
    <n v="43.72"/>
    <n v="30.98"/>
    <n v="6.5"/>
    <s v="Manitoba"/>
    <x v="3"/>
    <s v="Corporate"/>
    <x v="1"/>
    <x v="7"/>
  </r>
  <r>
    <s v="Helen Abelman"/>
    <n v="58947"/>
    <d v="2011-09-26T00:00:00"/>
    <d v="2011-09-26T00:00:00"/>
    <s v="September"/>
    <s v="2011"/>
    <n v="0"/>
    <s v="FREE DELIVERY"/>
    <s v="Not Specified"/>
    <n v="48"/>
    <n v="410.15"/>
    <n v="0.01"/>
    <x v="0"/>
    <n v="102.58"/>
    <n v="8.01"/>
    <n v="2.87"/>
    <s v="Manitoba"/>
    <x v="3"/>
    <s v="Home Office"/>
    <x v="0"/>
    <x v="5"/>
  </r>
  <r>
    <s v="Helen Abelman"/>
    <n v="58947"/>
    <d v="2011-09-26T00:00:00"/>
    <d v="2011-09-27T00:00:00"/>
    <s v="September"/>
    <s v="2011"/>
    <n v="1"/>
    <b v="0"/>
    <s v="Not Specified"/>
    <n v="28"/>
    <n v="135.72"/>
    <n v="0.09"/>
    <x v="0"/>
    <n v="-67.790000000000006"/>
    <n v="4.9800000000000004"/>
    <n v="5.0199999999999996"/>
    <s v="Manitoba"/>
    <x v="3"/>
    <s v="Home Office"/>
    <x v="0"/>
    <x v="5"/>
  </r>
  <r>
    <s v="Jack Lebron"/>
    <n v="59074"/>
    <d v="2010-08-12T00:00:00"/>
    <d v="2010-08-14T00:00:00"/>
    <s v="August"/>
    <s v="2010"/>
    <n v="2"/>
    <b v="0"/>
    <s v="low"/>
    <n v="37"/>
    <n v="589.63"/>
    <n v="0.03"/>
    <x v="0"/>
    <n v="70.8"/>
    <n v="14.98"/>
    <n v="8.99"/>
    <s v="British Columbia"/>
    <x v="4"/>
    <s v="Corporate"/>
    <x v="2"/>
    <x v="4"/>
  </r>
  <r>
    <s v="Jack Lebron"/>
    <n v="59233"/>
    <d v="2010-08-20T00:00:00"/>
    <d v="2010-08-22T00:00:00"/>
    <s v="August"/>
    <s v="2010"/>
    <n v="2"/>
    <b v="0"/>
    <s v="High"/>
    <n v="3"/>
    <n v="336.84"/>
    <n v="0.08"/>
    <x v="1"/>
    <n v="-160.46"/>
    <n v="100.98"/>
    <n v="35.840000000000003"/>
    <s v="British Columbia"/>
    <x v="4"/>
    <s v="Corporate"/>
    <x v="2"/>
    <x v="9"/>
  </r>
  <r>
    <s v="Jack Lebron"/>
    <n v="59233"/>
    <d v="2010-08-20T00:00:00"/>
    <d v="2010-08-20T00:00:00"/>
    <s v="August"/>
    <s v="2010"/>
    <n v="0"/>
    <s v="FREE DELIVERY"/>
    <s v="High"/>
    <n v="30"/>
    <n v="397.17"/>
    <n v="0.1"/>
    <x v="2"/>
    <n v="7.69"/>
    <n v="14.34"/>
    <n v="5"/>
    <s v="British Columbia"/>
    <x v="4"/>
    <s v="Corporate"/>
    <x v="2"/>
    <x v="4"/>
  </r>
  <r>
    <s v="Giulietta Baptist"/>
    <n v="59425"/>
    <d v="2012-05-17T00:00:00"/>
    <d v="2012-05-19T00:00:00"/>
    <s v="May"/>
    <s v="2012"/>
    <n v="2"/>
    <b v="0"/>
    <s v="Medium"/>
    <n v="24"/>
    <n v="2094.12"/>
    <n v="0"/>
    <x v="0"/>
    <n v="717.12"/>
    <n v="83.1"/>
    <n v="6.13"/>
    <s v="British Columbia"/>
    <x v="4"/>
    <s v="Home Office"/>
    <x v="1"/>
    <x v="7"/>
  </r>
  <r>
    <s v="Giulietta Baptist"/>
    <n v="59425"/>
    <d v="2012-05-17T00:00:00"/>
    <d v="2012-05-20T00:00:00"/>
    <s v="May"/>
    <s v="2012"/>
    <n v="3"/>
    <b v="0"/>
    <s v="Medium"/>
    <n v="46"/>
    <n v="1714.02"/>
    <n v="0.04"/>
    <x v="0"/>
    <n v="741.27"/>
    <n v="37.94"/>
    <n v="5.08"/>
    <s v="British Columbia"/>
    <x v="4"/>
    <s v="Home Office"/>
    <x v="0"/>
    <x v="5"/>
  </r>
  <r>
    <s v="Jim Sink"/>
    <n v="59750"/>
    <d v="2010-07-09T00:00:00"/>
    <d v="2010-07-13T00:00:00"/>
    <s v="July"/>
    <s v="2010"/>
    <n v="4"/>
    <b v="0"/>
    <s v="low"/>
    <n v="34"/>
    <n v="223.59"/>
    <n v="0.04"/>
    <x v="0"/>
    <n v="-66.05"/>
    <n v="6.48"/>
    <n v="5.74"/>
    <s v="British Columbia"/>
    <x v="4"/>
    <s v="Corporate"/>
    <x v="0"/>
    <x v="5"/>
  </r>
  <r>
    <s v="Julie Creighton"/>
    <n v="35"/>
    <d v="2011-10-22T00:00:00"/>
    <d v="2011-10-23T00:00:00"/>
    <s v="October"/>
    <s v="2011"/>
    <n v="1"/>
    <b v="0"/>
    <s v="Not Specified"/>
    <n v="30"/>
    <n v="288.56"/>
    <n v="0.03"/>
    <x v="0"/>
    <n v="60.72"/>
    <n v="9.11"/>
    <n v="2.25"/>
    <s v="British Columbia"/>
    <x v="4"/>
    <s v="Corporate"/>
    <x v="0"/>
    <x v="12"/>
  </r>
  <r>
    <s v="Julie Creighton"/>
    <n v="35"/>
    <d v="2011-10-22T00:00:00"/>
    <d v="2011-10-24T00:00:00"/>
    <s v="October"/>
    <s v="2011"/>
    <n v="2"/>
    <b v="0"/>
    <s v="Not Specified"/>
    <n v="14"/>
    <n v="1892.848"/>
    <n v="0.01"/>
    <x v="0"/>
    <n v="48.99"/>
    <n v="155.99"/>
    <n v="8.99"/>
    <s v="British Columbia"/>
    <x v="4"/>
    <s v="Corporate"/>
    <x v="1"/>
    <x v="3"/>
  </r>
  <r>
    <s v="Sanjit Chand"/>
    <n v="294"/>
    <d v="2010-07-15T00:00:00"/>
    <d v="2010-07-16T00:00:00"/>
    <s v="July"/>
    <s v="2010"/>
    <n v="1"/>
    <b v="0"/>
    <s v="Medium"/>
    <n v="35"/>
    <n v="6375.28"/>
    <n v="0.06"/>
    <x v="0"/>
    <n v="489.02"/>
    <n v="193.17"/>
    <n v="19.989999999999998"/>
    <s v="British Columbia"/>
    <x v="4"/>
    <s v="Home Office"/>
    <x v="0"/>
    <x v="0"/>
  </r>
  <r>
    <s v="Matt Collins"/>
    <n v="450"/>
    <d v="2011-03-04T00:00:00"/>
    <d v="2011-03-05T00:00:00"/>
    <s v="March"/>
    <s v="2011"/>
    <n v="1"/>
    <b v="0"/>
    <s v="Not Specified"/>
    <n v="29"/>
    <n v="1000.78"/>
    <n v="0.05"/>
    <x v="2"/>
    <n v="109.33"/>
    <n v="34.58"/>
    <n v="8.99"/>
    <s v="British Columbia"/>
    <x v="4"/>
    <s v="Consumer"/>
    <x v="0"/>
    <x v="12"/>
  </r>
  <r>
    <s v="Matt Collins"/>
    <n v="450"/>
    <d v="2011-03-04T00:00:00"/>
    <d v="2011-03-06T00:00:00"/>
    <s v="March"/>
    <s v="2011"/>
    <n v="2"/>
    <b v="0"/>
    <s v="Not Specified"/>
    <n v="35"/>
    <n v="543.72"/>
    <n v="0.05"/>
    <x v="0"/>
    <n v="-211.13"/>
    <n v="15.7"/>
    <n v="11.25"/>
    <s v="British Columbia"/>
    <x v="4"/>
    <s v="Consumer"/>
    <x v="0"/>
    <x v="0"/>
  </r>
  <r>
    <s v="Matt Collins"/>
    <n v="1028"/>
    <d v="2009-01-05T00:00:00"/>
    <d v="2009-01-06T00:00:00"/>
    <s v="January"/>
    <s v="2009"/>
    <n v="1"/>
    <b v="0"/>
    <s v="High"/>
    <n v="6"/>
    <n v="165.75"/>
    <n v="0.03"/>
    <x v="0"/>
    <n v="-28.46"/>
    <n v="28.48"/>
    <n v="1.99"/>
    <s v="British Columbia"/>
    <x v="4"/>
    <s v="Consumer"/>
    <x v="1"/>
    <x v="7"/>
  </r>
  <r>
    <s v="Matt Collins"/>
    <n v="1028"/>
    <d v="2009-01-05T00:00:00"/>
    <d v="2009-01-07T00:00:00"/>
    <s v="January"/>
    <s v="2009"/>
    <n v="2"/>
    <b v="0"/>
    <s v="High"/>
    <n v="11"/>
    <n v="2021.1469999999999"/>
    <n v="0.01"/>
    <x v="0"/>
    <n v="-60.39"/>
    <n v="205.99"/>
    <n v="5.99"/>
    <s v="British Columbia"/>
    <x v="4"/>
    <s v="Consumer"/>
    <x v="1"/>
    <x v="3"/>
  </r>
  <r>
    <s v="Justin Knight"/>
    <n v="1314"/>
    <d v="2009-05-12T00:00:00"/>
    <d v="2009-05-14T00:00:00"/>
    <s v="May"/>
    <s v="2009"/>
    <n v="2"/>
    <b v="0"/>
    <s v="Medium"/>
    <n v="4"/>
    <n v="42.58"/>
    <n v="0"/>
    <x v="0"/>
    <n v="-7.61"/>
    <n v="9.27"/>
    <n v="4.3899999999999997"/>
    <s v="British Columbia"/>
    <x v="4"/>
    <s v="Corporate"/>
    <x v="0"/>
    <x v="5"/>
  </r>
  <r>
    <s v="Rob Haberlin"/>
    <n v="2279"/>
    <d v="2010-02-22T00:00:00"/>
    <d v="2010-02-23T00:00:00"/>
    <s v="February"/>
    <s v="2010"/>
    <n v="1"/>
    <b v="0"/>
    <s v="Medium"/>
    <n v="49"/>
    <n v="4577.18"/>
    <n v="0"/>
    <x v="1"/>
    <n v="205.83"/>
    <n v="90.98"/>
    <n v="30"/>
    <s v="British Columbia"/>
    <x v="4"/>
    <s v="Corporate"/>
    <x v="2"/>
    <x v="14"/>
  </r>
  <r>
    <s v="Rob Haberlin"/>
    <n v="2279"/>
    <d v="2010-02-22T00:00:00"/>
    <d v="2010-02-24T00:00:00"/>
    <s v="February"/>
    <s v="2010"/>
    <n v="2"/>
    <b v="0"/>
    <s v="Medium"/>
    <n v="39"/>
    <n v="845.9"/>
    <n v="0.04"/>
    <x v="0"/>
    <n v="52.53"/>
    <n v="20.98"/>
    <n v="5.42"/>
    <s v="British Columbia"/>
    <x v="4"/>
    <s v="Corporate"/>
    <x v="0"/>
    <x v="0"/>
  </r>
  <r>
    <s v="Rob Haberlin"/>
    <n v="2465"/>
    <d v="2011-06-23T00:00:00"/>
    <d v="2011-06-25T00:00:00"/>
    <s v="June"/>
    <s v="2011"/>
    <n v="2"/>
    <b v="0"/>
    <s v="Critical"/>
    <n v="28"/>
    <n v="1082.45"/>
    <n v="0.04"/>
    <x v="0"/>
    <n v="271.87"/>
    <n v="39.479999999999997"/>
    <n v="1.99"/>
    <s v="British Columbia"/>
    <x v="4"/>
    <s v="Consumer"/>
    <x v="1"/>
    <x v="7"/>
  </r>
  <r>
    <s v="Rob Haberlin"/>
    <n v="2530"/>
    <d v="2009-03-20T00:00:00"/>
    <d v="2009-03-22T00:00:00"/>
    <s v="March"/>
    <s v="2009"/>
    <n v="2"/>
    <b v="0"/>
    <s v="Medium"/>
    <n v="9"/>
    <n v="23.46"/>
    <n v="0.06"/>
    <x v="0"/>
    <n v="4.58"/>
    <n v="2.61"/>
    <n v="0.5"/>
    <s v="British Columbia"/>
    <x v="4"/>
    <s v="Corporate"/>
    <x v="0"/>
    <x v="11"/>
  </r>
  <r>
    <s v="Rob Haberlin"/>
    <n v="2883"/>
    <d v="2011-01-22T00:00:00"/>
    <d v="2011-01-24T00:00:00"/>
    <s v="January"/>
    <s v="2011"/>
    <n v="2"/>
    <b v="0"/>
    <s v="low"/>
    <n v="34"/>
    <n v="2154.34"/>
    <n v="0.1"/>
    <x v="0"/>
    <n v="177.66"/>
    <n v="64.98"/>
    <n v="6.88"/>
    <s v="British Columbia"/>
    <x v="4"/>
    <s v="Consumer"/>
    <x v="0"/>
    <x v="0"/>
  </r>
  <r>
    <s v="Christina Vanderzanden"/>
    <n v="3362"/>
    <d v="2011-07-28T00:00:00"/>
    <d v="2011-08-01T00:00:00"/>
    <s v="August"/>
    <s v="2011"/>
    <n v="4"/>
    <b v="0"/>
    <s v="low"/>
    <n v="40"/>
    <n v="1699.52"/>
    <n v="0.04"/>
    <x v="0"/>
    <n v="734.75"/>
    <n v="40.98"/>
    <n v="1.99"/>
    <s v="British Columbia"/>
    <x v="4"/>
    <s v="Small Business"/>
    <x v="1"/>
    <x v="7"/>
  </r>
  <r>
    <s v="Christina Vanderzanden"/>
    <n v="3362"/>
    <d v="2011-07-28T00:00:00"/>
    <d v="2011-08-06T00:00:00"/>
    <s v="August"/>
    <s v="2011"/>
    <n v="9"/>
    <b v="0"/>
    <s v="low"/>
    <n v="50"/>
    <n v="760.85"/>
    <n v="0.03"/>
    <x v="0"/>
    <n v="-109.1"/>
    <n v="15.14"/>
    <n v="4.53"/>
    <s v="British Columbia"/>
    <x v="4"/>
    <s v="Small Business"/>
    <x v="0"/>
    <x v="0"/>
  </r>
  <r>
    <s v="Matt Collins"/>
    <n v="5318"/>
    <d v="2010-04-03T00:00:00"/>
    <d v="2010-04-05T00:00:00"/>
    <s v="April"/>
    <s v="2010"/>
    <n v="2"/>
    <b v="0"/>
    <s v="High"/>
    <n v="8"/>
    <n v="1042.25"/>
    <n v="0.08"/>
    <x v="0"/>
    <n v="195.16"/>
    <n v="131.12"/>
    <n v="0.99"/>
    <s v="British Columbia"/>
    <x v="4"/>
    <s v="Consumer"/>
    <x v="0"/>
    <x v="1"/>
  </r>
  <r>
    <s v="Matt Collins"/>
    <n v="5318"/>
    <d v="2010-04-03T00:00:00"/>
    <d v="2010-04-04T00:00:00"/>
    <s v="April"/>
    <s v="2010"/>
    <n v="1"/>
    <b v="0"/>
    <s v="High"/>
    <n v="29"/>
    <n v="5010.7415000000001"/>
    <n v="0.03"/>
    <x v="2"/>
    <n v="1196.3699999999999"/>
    <n v="200.99"/>
    <n v="4.2"/>
    <s v="British Columbia"/>
    <x v="4"/>
    <s v="Consumer"/>
    <x v="1"/>
    <x v="3"/>
  </r>
  <r>
    <s v="Sanjit Chand"/>
    <n v="5988"/>
    <d v="2010-11-21T00:00:00"/>
    <d v="2010-11-22T00:00:00"/>
    <s v="November"/>
    <s v="2010"/>
    <n v="1"/>
    <b v="0"/>
    <s v="Not Specified"/>
    <n v="40"/>
    <n v="19109.61"/>
    <n v="0.1"/>
    <x v="2"/>
    <n v="-379.29"/>
    <n v="499.99"/>
    <n v="24.49"/>
    <s v="British Columbia"/>
    <x v="4"/>
    <s v="Home Office"/>
    <x v="1"/>
    <x v="13"/>
  </r>
  <r>
    <s v="Matt Collins"/>
    <n v="6115"/>
    <d v="2010-09-11T00:00:00"/>
    <d v="2010-09-12T00:00:00"/>
    <s v="September"/>
    <s v="2010"/>
    <n v="1"/>
    <b v="0"/>
    <s v="Medium"/>
    <n v="25"/>
    <n v="409.08"/>
    <n v="0.1"/>
    <x v="0"/>
    <n v="78.86"/>
    <n v="17.78"/>
    <n v="5.03"/>
    <s v="British Columbia"/>
    <x v="4"/>
    <s v="Consumer"/>
    <x v="2"/>
    <x v="4"/>
  </r>
  <r>
    <s v="Justin Knight"/>
    <n v="6337"/>
    <d v="2011-08-31T00:00:00"/>
    <d v="2011-09-02T00:00:00"/>
    <s v="September"/>
    <s v="2011"/>
    <n v="2"/>
    <b v="0"/>
    <s v="Not Specified"/>
    <n v="48"/>
    <n v="3397.72"/>
    <n v="0.01"/>
    <x v="0"/>
    <n v="-912.08"/>
    <n v="70.709999999999994"/>
    <n v="37.58"/>
    <s v="British Columbia"/>
    <x v="4"/>
    <s v="Corporate"/>
    <x v="2"/>
    <x v="4"/>
  </r>
  <r>
    <s v="Justin Knight"/>
    <n v="6337"/>
    <d v="2011-08-31T00:00:00"/>
    <d v="2011-09-01T00:00:00"/>
    <s v="September"/>
    <s v="2011"/>
    <n v="1"/>
    <b v="0"/>
    <s v="Not Specified"/>
    <n v="1"/>
    <n v="449.42"/>
    <n v="7.0000000000000007E-2"/>
    <x v="1"/>
    <n v="-261.61"/>
    <n v="376.13"/>
    <n v="85.63"/>
    <s v="British Columbia"/>
    <x v="4"/>
    <s v="Corporate"/>
    <x v="2"/>
    <x v="10"/>
  </r>
  <r>
    <s v="Rob Haberlin"/>
    <n v="6434"/>
    <d v="2009-06-07T00:00:00"/>
    <d v="2009-06-07T00:00:00"/>
    <s v="June"/>
    <s v="2009"/>
    <n v="0"/>
    <s v="FREE DELIVERY"/>
    <s v="High"/>
    <n v="13"/>
    <n v="59.58"/>
    <n v="7.0000000000000007E-2"/>
    <x v="0"/>
    <n v="14.49"/>
    <n v="4.76"/>
    <n v="0.88"/>
    <s v="British Columbia"/>
    <x v="4"/>
    <s v="Corporate"/>
    <x v="0"/>
    <x v="5"/>
  </r>
  <r>
    <s v="Lena Cacioppo"/>
    <n v="7136"/>
    <d v="2009-03-22T00:00:00"/>
    <d v="2009-03-24T00:00:00"/>
    <s v="March"/>
    <s v="2009"/>
    <n v="2"/>
    <b v="0"/>
    <s v="High"/>
    <n v="17"/>
    <n v="642.9"/>
    <n v="7.0000000000000007E-2"/>
    <x v="0"/>
    <n v="88.72"/>
    <n v="39.479999999999997"/>
    <n v="1.99"/>
    <s v="British Columbia"/>
    <x v="4"/>
    <s v="Home Office"/>
    <x v="1"/>
    <x v="7"/>
  </r>
  <r>
    <s v="Lena Cacioppo"/>
    <n v="7136"/>
    <d v="2009-03-22T00:00:00"/>
    <d v="2009-03-24T00:00:00"/>
    <s v="March"/>
    <s v="2009"/>
    <n v="2"/>
    <b v="0"/>
    <s v="High"/>
    <n v="9"/>
    <n v="47.28"/>
    <n v="0"/>
    <x v="0"/>
    <n v="17.05"/>
    <n v="4.91"/>
    <n v="0.5"/>
    <s v="British Columbia"/>
    <x v="4"/>
    <s v="Home Office"/>
    <x v="0"/>
    <x v="11"/>
  </r>
  <r>
    <s v="Kimberly Carter"/>
    <n v="7489"/>
    <d v="2010-09-30T00:00:00"/>
    <d v="2010-10-03T00:00:00"/>
    <s v="October"/>
    <s v="2010"/>
    <n v="3"/>
    <b v="0"/>
    <s v="Critical"/>
    <n v="38"/>
    <n v="6900.13"/>
    <n v="0.01"/>
    <x v="1"/>
    <n v="552.97"/>
    <n v="180.98"/>
    <n v="23.58"/>
    <s v="British Columbia"/>
    <x v="4"/>
    <s v="Home Office"/>
    <x v="2"/>
    <x v="9"/>
  </r>
  <r>
    <s v="Gene Hale"/>
    <n v="7968"/>
    <d v="2010-09-15T00:00:00"/>
    <d v="2010-09-15T00:00:00"/>
    <s v="September"/>
    <s v="2010"/>
    <n v="0"/>
    <s v="FREE DELIVERY"/>
    <s v="low"/>
    <n v="10"/>
    <n v="1449.21"/>
    <n v="0.06"/>
    <x v="1"/>
    <n v="-270"/>
    <n v="150.97999999999999"/>
    <n v="30"/>
    <s v="British Columbia"/>
    <x v="4"/>
    <s v="Consumer"/>
    <x v="2"/>
    <x v="14"/>
  </r>
  <r>
    <s v="Christina Vanderzanden"/>
    <n v="8227"/>
    <d v="2010-01-10T00:00:00"/>
    <d v="2010-01-11T00:00:00"/>
    <s v="January"/>
    <s v="2010"/>
    <n v="1"/>
    <b v="0"/>
    <s v="Not Specified"/>
    <n v="32"/>
    <n v="162.25"/>
    <n v="0.05"/>
    <x v="2"/>
    <n v="-43.21"/>
    <n v="4.7699999999999996"/>
    <n v="2.39"/>
    <s v="British Columbia"/>
    <x v="4"/>
    <s v="Small Business"/>
    <x v="1"/>
    <x v="7"/>
  </r>
  <r>
    <s v="Matt Collins"/>
    <n v="9123"/>
    <d v="2010-06-26T00:00:00"/>
    <d v="2010-06-27T00:00:00"/>
    <s v="June"/>
    <s v="2010"/>
    <n v="1"/>
    <b v="0"/>
    <s v="Critical"/>
    <n v="27"/>
    <n v="384.9"/>
    <n v="7.0000000000000007E-2"/>
    <x v="2"/>
    <n v="-108.28"/>
    <n v="14.03"/>
    <n v="9.3699999999999992"/>
    <s v="British Columbia"/>
    <x v="4"/>
    <s v="Consumer"/>
    <x v="0"/>
    <x v="0"/>
  </r>
  <r>
    <s v="Sally Knutson"/>
    <n v="9792"/>
    <d v="2011-07-23T00:00:00"/>
    <d v="2011-07-23T00:00:00"/>
    <s v="July"/>
    <s v="2011"/>
    <n v="0"/>
    <s v="FREE DELIVERY"/>
    <s v="low"/>
    <n v="14"/>
    <n v="84.09"/>
    <n v="0.02"/>
    <x v="0"/>
    <n v="-73.14"/>
    <n v="5.4"/>
    <n v="7.78"/>
    <s v="British Columbia"/>
    <x v="4"/>
    <s v="Consumer"/>
    <x v="0"/>
    <x v="2"/>
  </r>
  <r>
    <s v="Kimberly Carter"/>
    <n v="9860"/>
    <d v="2010-10-10T00:00:00"/>
    <d v="2010-10-11T00:00:00"/>
    <s v="October"/>
    <s v="2010"/>
    <n v="1"/>
    <b v="0"/>
    <s v="Critical"/>
    <n v="43"/>
    <n v="319.69"/>
    <n v="0"/>
    <x v="0"/>
    <n v="-73.66"/>
    <n v="7.28"/>
    <n v="3.52"/>
    <s v="British Columbia"/>
    <x v="4"/>
    <s v="Home Office"/>
    <x v="1"/>
    <x v="7"/>
  </r>
  <r>
    <s v="Christina Vanderzanden"/>
    <n v="10310"/>
    <d v="2009-02-05T00:00:00"/>
    <d v="2009-02-09T00:00:00"/>
    <s v="February"/>
    <s v="2009"/>
    <n v="4"/>
    <b v="0"/>
    <s v="low"/>
    <n v="48"/>
    <n v="139.86000000000001"/>
    <n v="7.0000000000000007E-2"/>
    <x v="0"/>
    <n v="9.59"/>
    <n v="2.88"/>
    <n v="1.01"/>
    <s v="British Columbia"/>
    <x v="4"/>
    <s v="Small Business"/>
    <x v="0"/>
    <x v="12"/>
  </r>
  <r>
    <s v="Christina Vanderzanden"/>
    <n v="10310"/>
    <d v="2009-02-05T00:00:00"/>
    <d v="2009-02-12T00:00:00"/>
    <s v="February"/>
    <s v="2009"/>
    <n v="7"/>
    <b v="0"/>
    <s v="low"/>
    <n v="6"/>
    <n v="926.58500000000004"/>
    <n v="0.1"/>
    <x v="0"/>
    <n v="-655.42"/>
    <n v="195.99"/>
    <n v="3.99"/>
    <s v="British Columbia"/>
    <x v="4"/>
    <s v="Small Business"/>
    <x v="1"/>
    <x v="3"/>
  </r>
  <r>
    <s v="Kimberly Carter"/>
    <n v="10369"/>
    <d v="2011-11-09T00:00:00"/>
    <d v="2011-11-11T00:00:00"/>
    <s v="November"/>
    <s v="2011"/>
    <n v="2"/>
    <b v="0"/>
    <s v="low"/>
    <n v="4"/>
    <n v="27.34"/>
    <n v="0.06"/>
    <x v="0"/>
    <n v="-12.38"/>
    <n v="5.78"/>
    <n v="4.96"/>
    <s v="British Columbia"/>
    <x v="4"/>
    <s v="Home Office"/>
    <x v="0"/>
    <x v="5"/>
  </r>
  <r>
    <s v="Kimberly Carter"/>
    <n v="10369"/>
    <d v="2011-11-09T00:00:00"/>
    <d v="2011-11-14T00:00:00"/>
    <s v="November"/>
    <s v="2011"/>
    <n v="5"/>
    <b v="0"/>
    <s v="low"/>
    <n v="23"/>
    <n v="683.68"/>
    <n v="0"/>
    <x v="0"/>
    <n v="-95.54"/>
    <n v="28.48"/>
    <n v="8.99"/>
    <s v="British Columbia"/>
    <x v="4"/>
    <s v="Home Office"/>
    <x v="1"/>
    <x v="7"/>
  </r>
  <r>
    <s v="Rob Haberlin"/>
    <n v="10692"/>
    <d v="2009-07-26T00:00:00"/>
    <d v="2009-07-28T00:00:00"/>
    <s v="July"/>
    <s v="2009"/>
    <n v="2"/>
    <b v="0"/>
    <s v="low"/>
    <n v="26"/>
    <n v="100.41"/>
    <n v="0.04"/>
    <x v="0"/>
    <n v="-69.91"/>
    <n v="3.57"/>
    <n v="4.17"/>
    <s v="British Columbia"/>
    <x v="4"/>
    <s v="Corporate"/>
    <x v="0"/>
    <x v="12"/>
  </r>
  <r>
    <s v="Rob Haberlin"/>
    <n v="10692"/>
    <d v="2009-07-26T00:00:00"/>
    <d v="2009-07-30T00:00:00"/>
    <s v="July"/>
    <s v="2009"/>
    <n v="4"/>
    <b v="0"/>
    <s v="low"/>
    <n v="48"/>
    <n v="8101.9875000000002"/>
    <n v="0.05"/>
    <x v="0"/>
    <n v="2369.84"/>
    <n v="200.99"/>
    <n v="4.2"/>
    <s v="British Columbia"/>
    <x v="4"/>
    <s v="Corporate"/>
    <x v="1"/>
    <x v="3"/>
  </r>
  <r>
    <s v="Rob Haberlin"/>
    <n v="10692"/>
    <d v="2009-07-26T00:00:00"/>
    <d v="2009-07-26T00:00:00"/>
    <s v="July"/>
    <s v="2009"/>
    <n v="0"/>
    <s v="FREE DELIVERY"/>
    <s v="low"/>
    <n v="8"/>
    <n v="1313.8109999999999"/>
    <n v="7.0000000000000007E-2"/>
    <x v="0"/>
    <n v="-457.16"/>
    <n v="195.99"/>
    <n v="8.99"/>
    <s v="British Columbia"/>
    <x v="4"/>
    <s v="Corporate"/>
    <x v="1"/>
    <x v="3"/>
  </r>
  <r>
    <s v="Justin Knight"/>
    <n v="11553"/>
    <d v="2009-04-18T00:00:00"/>
    <d v="2009-04-19T00:00:00"/>
    <s v="April"/>
    <s v="2009"/>
    <n v="1"/>
    <b v="0"/>
    <s v="Medium"/>
    <n v="28"/>
    <n v="1350.34"/>
    <n v="0.1"/>
    <x v="2"/>
    <n v="-517.16999999999996"/>
    <n v="52.99"/>
    <n v="19.989999999999998"/>
    <s v="British Columbia"/>
    <x v="4"/>
    <s v="Corporate"/>
    <x v="0"/>
    <x v="0"/>
  </r>
  <r>
    <s v="Justin Knight"/>
    <n v="11553"/>
    <d v="2009-04-18T00:00:00"/>
    <d v="2009-04-21T00:00:00"/>
    <s v="April"/>
    <s v="2009"/>
    <n v="3"/>
    <b v="0"/>
    <s v="Medium"/>
    <n v="8"/>
    <n v="861.26"/>
    <n v="7.0000000000000007E-2"/>
    <x v="1"/>
    <n v="-429.86"/>
    <n v="100.98"/>
    <n v="57.38"/>
    <s v="British Columbia"/>
    <x v="4"/>
    <s v="Corporate"/>
    <x v="2"/>
    <x v="9"/>
  </r>
  <r>
    <s v="Justin Knight"/>
    <n v="11553"/>
    <d v="2009-04-18T00:00:00"/>
    <d v="2009-04-20T00:00:00"/>
    <s v="April"/>
    <s v="2009"/>
    <n v="2"/>
    <b v="0"/>
    <s v="Medium"/>
    <n v="20"/>
    <n v="1531.4110000000001"/>
    <n v="0.03"/>
    <x v="0"/>
    <n v="365.42"/>
    <n v="85.99"/>
    <n v="0.99"/>
    <s v="British Columbia"/>
    <x v="4"/>
    <s v="Corporate"/>
    <x v="1"/>
    <x v="3"/>
  </r>
  <r>
    <s v="Christina Vanderzanden"/>
    <n v="11776"/>
    <d v="2012-02-24T00:00:00"/>
    <d v="2012-02-24T00:00:00"/>
    <s v="February"/>
    <s v="2012"/>
    <n v="0"/>
    <s v="FREE DELIVERY"/>
    <s v="low"/>
    <n v="40"/>
    <n v="57.24"/>
    <n v="0.04"/>
    <x v="2"/>
    <n v="-14.1"/>
    <n v="1.26"/>
    <n v="0.7"/>
    <s v="British Columbia"/>
    <x v="4"/>
    <s v="Small Business"/>
    <x v="0"/>
    <x v="6"/>
  </r>
  <r>
    <s v="Marina Lichtenstein"/>
    <n v="11782"/>
    <d v="2012-07-28T00:00:00"/>
    <d v="2012-08-02T00:00:00"/>
    <s v="August"/>
    <s v="2012"/>
    <n v="5"/>
    <b v="0"/>
    <s v="low"/>
    <n v="46"/>
    <n v="247.21"/>
    <n v="0.02"/>
    <x v="0"/>
    <n v="-63.72"/>
    <n v="4.9800000000000004"/>
    <n v="4.75"/>
    <s v="British Columbia"/>
    <x v="4"/>
    <s v="Corporate"/>
    <x v="0"/>
    <x v="5"/>
  </r>
  <r>
    <s v="Marina Lichtenstein"/>
    <n v="11782"/>
    <d v="2012-07-28T00:00:00"/>
    <d v="2012-08-04T00:00:00"/>
    <s v="August"/>
    <s v="2012"/>
    <n v="7"/>
    <b v="0"/>
    <s v="low"/>
    <n v="27"/>
    <n v="1541.7809999999999"/>
    <n v="7.0000000000000007E-2"/>
    <x v="0"/>
    <n v="14.35"/>
    <n v="66.989999999999995"/>
    <n v="13.99"/>
    <s v="British Columbia"/>
    <x v="4"/>
    <s v="Corporate"/>
    <x v="1"/>
    <x v="3"/>
  </r>
  <r>
    <s v="Justin Knight"/>
    <n v="12199"/>
    <d v="2011-12-14T00:00:00"/>
    <d v="2011-12-19T00:00:00"/>
    <s v="December"/>
    <s v="2011"/>
    <n v="5"/>
    <b v="0"/>
    <s v="low"/>
    <n v="2"/>
    <n v="19"/>
    <n v="0.01"/>
    <x v="0"/>
    <n v="-10.73"/>
    <n v="6.54"/>
    <n v="5.27"/>
    <s v="British Columbia"/>
    <x v="4"/>
    <s v="Corporate"/>
    <x v="0"/>
    <x v="2"/>
  </r>
  <r>
    <s v="Justin Knight"/>
    <n v="12199"/>
    <d v="2011-12-14T00:00:00"/>
    <d v="2011-12-18T00:00:00"/>
    <s v="December"/>
    <s v="2011"/>
    <n v="4"/>
    <b v="0"/>
    <s v="low"/>
    <n v="50"/>
    <n v="8289.51"/>
    <n v="0.01"/>
    <x v="0"/>
    <n v="3051.62"/>
    <n v="155.06"/>
    <n v="7.07"/>
    <s v="British Columbia"/>
    <x v="4"/>
    <s v="Corporate"/>
    <x v="0"/>
    <x v="0"/>
  </r>
  <r>
    <s v="Gene Hale"/>
    <n v="14275"/>
    <d v="2010-06-13T00:00:00"/>
    <d v="2010-06-15T00:00:00"/>
    <s v="June"/>
    <s v="2010"/>
    <n v="2"/>
    <b v="0"/>
    <s v="low"/>
    <n v="20"/>
    <n v="42.22"/>
    <n v="0.04"/>
    <x v="0"/>
    <n v="-7.73"/>
    <n v="2.08"/>
    <n v="1.49"/>
    <s v="British Columbia"/>
    <x v="4"/>
    <s v="Consumer"/>
    <x v="0"/>
    <x v="2"/>
  </r>
  <r>
    <s v="Gene Hale"/>
    <n v="14275"/>
    <d v="2010-06-13T00:00:00"/>
    <d v="2010-06-15T00:00:00"/>
    <s v="June"/>
    <s v="2010"/>
    <n v="2"/>
    <b v="0"/>
    <s v="low"/>
    <n v="4"/>
    <n v="653.44000000000005"/>
    <n v="0.06"/>
    <x v="1"/>
    <n v="-187.75"/>
    <n v="160.97999999999999"/>
    <n v="30"/>
    <s v="British Columbia"/>
    <x v="4"/>
    <s v="Consumer"/>
    <x v="2"/>
    <x v="14"/>
  </r>
  <r>
    <s v="Gene Hale"/>
    <n v="14535"/>
    <d v="2010-10-01T00:00:00"/>
    <d v="2010-10-02T00:00:00"/>
    <s v="October"/>
    <s v="2010"/>
    <n v="1"/>
    <b v="0"/>
    <s v="Not Specified"/>
    <n v="22"/>
    <n v="245.96"/>
    <n v="0.03"/>
    <x v="0"/>
    <n v="-33.82"/>
    <n v="11.29"/>
    <n v="5.03"/>
    <s v="British Columbia"/>
    <x v="4"/>
    <s v="Consumer"/>
    <x v="0"/>
    <x v="0"/>
  </r>
  <r>
    <s v="Rob Haberlin"/>
    <n v="15329"/>
    <d v="2012-04-27T00:00:00"/>
    <d v="2012-04-27T00:00:00"/>
    <s v="April"/>
    <s v="2012"/>
    <n v="0"/>
    <s v="FREE DELIVERY"/>
    <s v="High"/>
    <n v="34"/>
    <n v="1014.87"/>
    <n v="0.04"/>
    <x v="2"/>
    <n v="319.52"/>
    <n v="29.89"/>
    <n v="1.99"/>
    <s v="British Columbia"/>
    <x v="4"/>
    <s v="Consumer"/>
    <x v="1"/>
    <x v="7"/>
  </r>
  <r>
    <s v="Gene Hale"/>
    <n v="15621"/>
    <d v="2011-09-24T00:00:00"/>
    <d v="2011-09-25T00:00:00"/>
    <s v="September"/>
    <s v="2011"/>
    <n v="1"/>
    <b v="0"/>
    <s v="Critical"/>
    <n v="18"/>
    <n v="35.51"/>
    <n v="0.02"/>
    <x v="2"/>
    <n v="-13.95"/>
    <n v="1.68"/>
    <n v="1.57"/>
    <s v="British Columbia"/>
    <x v="4"/>
    <s v="Consumer"/>
    <x v="0"/>
    <x v="12"/>
  </r>
  <r>
    <s v="Gene Hale"/>
    <n v="15621"/>
    <d v="2011-09-24T00:00:00"/>
    <d v="2011-09-24T00:00:00"/>
    <s v="September"/>
    <s v="2011"/>
    <n v="0"/>
    <s v="FREE DELIVERY"/>
    <s v="Critical"/>
    <n v="39"/>
    <n v="1105.6600000000001"/>
    <n v="0.02"/>
    <x v="0"/>
    <n v="-136.19999999999999"/>
    <n v="28.28"/>
    <n v="13.99"/>
    <s v="British Columbia"/>
    <x v="4"/>
    <s v="Consumer"/>
    <x v="0"/>
    <x v="0"/>
  </r>
  <r>
    <s v="Michelle Arnett"/>
    <n v="17826"/>
    <d v="2012-06-30T00:00:00"/>
    <d v="2012-07-01T00:00:00"/>
    <s v="July"/>
    <s v="2012"/>
    <n v="1"/>
    <b v="0"/>
    <s v="High"/>
    <n v="18"/>
    <n v="78.930000000000007"/>
    <n v="0.04"/>
    <x v="0"/>
    <n v="-88.61"/>
    <n v="3.89"/>
    <n v="7.01"/>
    <s v="British Columbia"/>
    <x v="4"/>
    <s v="Home Office"/>
    <x v="0"/>
    <x v="2"/>
  </r>
  <r>
    <s v="Sally Knutson"/>
    <n v="17926"/>
    <d v="2011-11-10T00:00:00"/>
    <d v="2011-11-12T00:00:00"/>
    <s v="November"/>
    <s v="2011"/>
    <n v="2"/>
    <b v="0"/>
    <s v="Critical"/>
    <n v="37"/>
    <n v="608.33000000000004"/>
    <n v="0.02"/>
    <x v="0"/>
    <n v="-70.040000000000006"/>
    <n v="15.31"/>
    <n v="8.7799999999999994"/>
    <s v="British Columbia"/>
    <x v="4"/>
    <s v="Consumer"/>
    <x v="0"/>
    <x v="0"/>
  </r>
  <r>
    <s v="Rob Haberlin"/>
    <n v="18247"/>
    <d v="2009-11-05T00:00:00"/>
    <d v="2009-11-06T00:00:00"/>
    <s v="November"/>
    <s v="2009"/>
    <n v="1"/>
    <b v="0"/>
    <s v="Not Specified"/>
    <n v="20"/>
    <n v="155.80000000000001"/>
    <n v="0"/>
    <x v="0"/>
    <n v="27.22"/>
    <n v="7.59"/>
    <n v="4"/>
    <s v="British Columbia"/>
    <x v="4"/>
    <s v="Corporate"/>
    <x v="2"/>
    <x v="4"/>
  </r>
  <r>
    <s v="Justin Knight"/>
    <n v="18471"/>
    <d v="2009-02-19T00:00:00"/>
    <d v="2009-02-20T00:00:00"/>
    <s v="February"/>
    <s v="2009"/>
    <n v="1"/>
    <b v="0"/>
    <s v="Not Specified"/>
    <n v="37"/>
    <n v="226.65"/>
    <n v="0"/>
    <x v="0"/>
    <n v="46.41"/>
    <n v="5.98"/>
    <n v="0.96"/>
    <s v="British Columbia"/>
    <x v="4"/>
    <s v="Corporate"/>
    <x v="0"/>
    <x v="12"/>
  </r>
  <r>
    <s v="Justin Knight"/>
    <n v="18471"/>
    <d v="2009-02-19T00:00:00"/>
    <d v="2009-02-20T00:00:00"/>
    <s v="February"/>
    <s v="2009"/>
    <n v="1"/>
    <b v="0"/>
    <s v="Not Specified"/>
    <n v="4"/>
    <n v="10.96"/>
    <n v="0.02"/>
    <x v="0"/>
    <n v="-8.02"/>
    <n v="2.08"/>
    <n v="2.56"/>
    <s v="British Columbia"/>
    <x v="4"/>
    <s v="Corporate"/>
    <x v="0"/>
    <x v="15"/>
  </r>
  <r>
    <s v="Justin Knight"/>
    <n v="18471"/>
    <d v="2009-02-19T00:00:00"/>
    <d v="2009-02-20T00:00:00"/>
    <s v="February"/>
    <s v="2009"/>
    <n v="1"/>
    <b v="0"/>
    <s v="Not Specified"/>
    <n v="29"/>
    <n v="185.61"/>
    <n v="0.02"/>
    <x v="0"/>
    <n v="-47.12"/>
    <n v="5.98"/>
    <n v="5.46"/>
    <s v="British Columbia"/>
    <x v="4"/>
    <s v="Corporate"/>
    <x v="0"/>
    <x v="5"/>
  </r>
  <r>
    <s v="Lena Cacioppo"/>
    <n v="19813"/>
    <d v="2010-03-02T00:00:00"/>
    <d v="2010-03-03T00:00:00"/>
    <s v="March"/>
    <s v="2010"/>
    <n v="1"/>
    <b v="0"/>
    <s v="Critical"/>
    <n v="29"/>
    <n v="1098.5060000000001"/>
    <n v="0.05"/>
    <x v="0"/>
    <n v="218.73"/>
    <n v="45.99"/>
    <n v="2.5"/>
    <s v="British Columbia"/>
    <x v="4"/>
    <s v="Home Office"/>
    <x v="1"/>
    <x v="3"/>
  </r>
  <r>
    <s v="Seth Vernon"/>
    <n v="20322"/>
    <d v="2009-06-28T00:00:00"/>
    <d v="2009-06-30T00:00:00"/>
    <s v="June"/>
    <s v="2009"/>
    <n v="2"/>
    <b v="0"/>
    <s v="Critical"/>
    <n v="46"/>
    <n v="160.27000000000001"/>
    <n v="0.06"/>
    <x v="0"/>
    <n v="-183.36"/>
    <n v="3.58"/>
    <n v="5.47"/>
    <s v="British Columbia"/>
    <x v="4"/>
    <s v="Home Office"/>
    <x v="0"/>
    <x v="2"/>
  </r>
  <r>
    <s v="Seth Vernon"/>
    <n v="20322"/>
    <d v="2009-06-28T00:00:00"/>
    <d v="2009-06-28T00:00:00"/>
    <s v="June"/>
    <s v="2009"/>
    <n v="0"/>
    <s v="FREE DELIVERY"/>
    <s v="Critical"/>
    <n v="46"/>
    <n v="4601.0200000000004"/>
    <n v="0.09"/>
    <x v="1"/>
    <n v="-129.53"/>
    <n v="100.98"/>
    <n v="35.840000000000003"/>
    <s v="British Columbia"/>
    <x v="4"/>
    <s v="Home Office"/>
    <x v="2"/>
    <x v="9"/>
  </r>
  <r>
    <s v="Seth Vernon"/>
    <n v="20322"/>
    <d v="2009-06-28T00:00:00"/>
    <d v="2009-06-28T00:00:00"/>
    <s v="June"/>
    <s v="2009"/>
    <n v="0"/>
    <s v="FREE DELIVERY"/>
    <s v="Critical"/>
    <n v="15"/>
    <n v="89.89"/>
    <n v="0.1"/>
    <x v="0"/>
    <n v="-72.28"/>
    <n v="5.78"/>
    <n v="7.96"/>
    <s v="British Columbia"/>
    <x v="4"/>
    <s v="Home Office"/>
    <x v="0"/>
    <x v="5"/>
  </r>
  <r>
    <s v="Gene Hale"/>
    <n v="20422"/>
    <d v="2009-01-26T00:00:00"/>
    <d v="2009-01-27T00:00:00"/>
    <s v="January"/>
    <s v="2009"/>
    <n v="1"/>
    <b v="0"/>
    <s v="High"/>
    <n v="30"/>
    <n v="447.33"/>
    <n v="0.03"/>
    <x v="0"/>
    <n v="115.21"/>
    <n v="14.34"/>
    <n v="5"/>
    <s v="British Columbia"/>
    <x v="4"/>
    <s v="Consumer"/>
    <x v="2"/>
    <x v="4"/>
  </r>
  <r>
    <s v="Luke Weiss"/>
    <n v="20448"/>
    <d v="2011-08-02T00:00:00"/>
    <d v="2011-08-03T00:00:00"/>
    <s v="August"/>
    <s v="2011"/>
    <n v="1"/>
    <b v="0"/>
    <s v="Critical"/>
    <n v="23"/>
    <n v="104.82"/>
    <n v="0.02"/>
    <x v="2"/>
    <n v="6.84"/>
    <n v="3.69"/>
    <n v="2.5"/>
    <s v="British Columbia"/>
    <x v="4"/>
    <s v="Corporate"/>
    <x v="0"/>
    <x v="8"/>
  </r>
  <r>
    <s v="Justin Knight"/>
    <n v="21892"/>
    <d v="2010-07-04T00:00:00"/>
    <d v="2010-07-06T00:00:00"/>
    <s v="July"/>
    <s v="2010"/>
    <n v="2"/>
    <b v="0"/>
    <s v="High"/>
    <n v="6"/>
    <n v="34.880000000000003"/>
    <n v="0.06"/>
    <x v="0"/>
    <n v="-18.34"/>
    <n v="4.91"/>
    <n v="4.97"/>
    <s v="British Columbia"/>
    <x v="4"/>
    <s v="Corporate"/>
    <x v="0"/>
    <x v="2"/>
  </r>
  <r>
    <s v="Rob Haberlin"/>
    <n v="22980"/>
    <d v="2012-10-01T00:00:00"/>
    <d v="2012-10-02T00:00:00"/>
    <s v="October"/>
    <s v="2012"/>
    <n v="1"/>
    <b v="0"/>
    <s v="Not Specified"/>
    <n v="17"/>
    <n v="224.09"/>
    <n v="0"/>
    <x v="0"/>
    <n v="-27.92"/>
    <n v="12.44"/>
    <n v="6.27"/>
    <s v="British Columbia"/>
    <x v="4"/>
    <s v="Consumer"/>
    <x v="0"/>
    <x v="0"/>
  </r>
  <r>
    <s v="Julie Creighton"/>
    <n v="23907"/>
    <d v="2011-07-14T00:00:00"/>
    <d v="2011-07-14T00:00:00"/>
    <s v="July"/>
    <s v="2011"/>
    <n v="0"/>
    <s v="FREE DELIVERY"/>
    <s v="Not Specified"/>
    <n v="7"/>
    <n v="384.2"/>
    <n v="0.05"/>
    <x v="0"/>
    <n v="-164.46"/>
    <n v="65.989999999999995"/>
    <n v="2.5"/>
    <s v="British Columbia"/>
    <x v="4"/>
    <s v="Corporate"/>
    <x v="1"/>
    <x v="3"/>
  </r>
  <r>
    <s v="Sanjit Chand"/>
    <n v="24064"/>
    <d v="2010-07-25T00:00:00"/>
    <d v="2010-07-28T00:00:00"/>
    <s v="July"/>
    <s v="2010"/>
    <n v="3"/>
    <b v="0"/>
    <s v="Medium"/>
    <n v="23"/>
    <n v="6366.52"/>
    <n v="7.0000000000000007E-2"/>
    <x v="1"/>
    <n v="935.8"/>
    <n v="297.64"/>
    <n v="14.7"/>
    <s v="British Columbia"/>
    <x v="4"/>
    <s v="Home Office"/>
    <x v="1"/>
    <x v="16"/>
  </r>
  <r>
    <s v="Justin Knight"/>
    <n v="24132"/>
    <d v="2009-07-06T00:00:00"/>
    <d v="2009-07-11T00:00:00"/>
    <s v="July"/>
    <s v="2009"/>
    <n v="5"/>
    <b v="0"/>
    <s v="low"/>
    <n v="4"/>
    <n v="31.01"/>
    <n v="0.03"/>
    <x v="0"/>
    <n v="-4.49"/>
    <n v="6.75"/>
    <n v="2.99"/>
    <s v="British Columbia"/>
    <x v="4"/>
    <s v="Corporate"/>
    <x v="0"/>
    <x v="2"/>
  </r>
  <r>
    <s v="Justin Knight"/>
    <n v="24132"/>
    <d v="2009-07-06T00:00:00"/>
    <d v="2009-07-06T00:00:00"/>
    <s v="July"/>
    <s v="2009"/>
    <n v="0"/>
    <s v="FREE DELIVERY"/>
    <s v="low"/>
    <n v="46"/>
    <n v="331.83"/>
    <n v="0.05"/>
    <x v="0"/>
    <n v="-101.25"/>
    <n v="7.1"/>
    <n v="6.05"/>
    <s v="British Columbia"/>
    <x v="4"/>
    <s v="Corporate"/>
    <x v="0"/>
    <x v="2"/>
  </r>
  <r>
    <s v="Justin Knight"/>
    <n v="24132"/>
    <d v="2009-07-06T00:00:00"/>
    <d v="2009-07-11T00:00:00"/>
    <s v="July"/>
    <s v="2009"/>
    <n v="5"/>
    <b v="0"/>
    <s v="low"/>
    <n v="22"/>
    <n v="446.46"/>
    <n v="0.04"/>
    <x v="0"/>
    <n v="-1.88"/>
    <n v="20.95"/>
    <n v="4"/>
    <s v="British Columbia"/>
    <x v="4"/>
    <s v="Corporate"/>
    <x v="1"/>
    <x v="7"/>
  </r>
  <r>
    <s v="Justin Knight"/>
    <n v="24132"/>
    <d v="2009-07-06T00:00:00"/>
    <d v="2009-07-13T00:00:00"/>
    <s v="July"/>
    <s v="2009"/>
    <n v="7"/>
    <b v="0"/>
    <s v="low"/>
    <n v="31"/>
    <n v="1252.8900000000001"/>
    <n v="0.05"/>
    <x v="0"/>
    <n v="339.75"/>
    <n v="39.06"/>
    <n v="10.55"/>
    <s v="British Columbia"/>
    <x v="4"/>
    <s v="Corporate"/>
    <x v="0"/>
    <x v="2"/>
  </r>
  <r>
    <s v="Justin Knight"/>
    <n v="24132"/>
    <d v="2009-07-06T00:00:00"/>
    <d v="2009-07-15T00:00:00"/>
    <s v="July"/>
    <s v="2009"/>
    <n v="9"/>
    <b v="0"/>
    <s v="low"/>
    <n v="12"/>
    <n v="47.79"/>
    <n v="0.04"/>
    <x v="0"/>
    <n v="-57.75"/>
    <n v="3.52"/>
    <n v="6.83"/>
    <s v="British Columbia"/>
    <x v="4"/>
    <s v="Corporate"/>
    <x v="0"/>
    <x v="2"/>
  </r>
  <r>
    <s v="Justin Knight"/>
    <n v="24132"/>
    <d v="2009-07-06T00:00:00"/>
    <d v="2009-07-13T00:00:00"/>
    <s v="July"/>
    <s v="2009"/>
    <n v="7"/>
    <b v="0"/>
    <s v="low"/>
    <n v="3"/>
    <n v="63.84"/>
    <n v="0.02"/>
    <x v="0"/>
    <n v="-47.97"/>
    <n v="15.51"/>
    <n v="17.78"/>
    <s v="British Columbia"/>
    <x v="4"/>
    <s v="Corporate"/>
    <x v="0"/>
    <x v="0"/>
  </r>
  <r>
    <s v="Luke Weiss"/>
    <n v="24576"/>
    <d v="2012-12-11T00:00:00"/>
    <d v="2012-12-13T00:00:00"/>
    <s v="December"/>
    <s v="2012"/>
    <n v="2"/>
    <b v="0"/>
    <s v="Not Specified"/>
    <n v="29"/>
    <n v="531.06299999999999"/>
    <n v="0.03"/>
    <x v="0"/>
    <n v="24.56"/>
    <n v="20.99"/>
    <n v="4.8099999999999996"/>
    <s v="British Columbia"/>
    <x v="4"/>
    <s v="Corporate"/>
    <x v="1"/>
    <x v="3"/>
  </r>
  <r>
    <s v="Luke Weiss"/>
    <n v="24576"/>
    <d v="2012-12-11T00:00:00"/>
    <d v="2012-12-13T00:00:00"/>
    <s v="December"/>
    <s v="2012"/>
    <n v="2"/>
    <b v="0"/>
    <s v="Not Specified"/>
    <n v="10"/>
    <n v="152.84"/>
    <n v="0.05"/>
    <x v="0"/>
    <n v="38.020000000000003"/>
    <n v="14.58"/>
    <n v="7.4"/>
    <s v="British Columbia"/>
    <x v="4"/>
    <s v="Corporate"/>
    <x v="2"/>
    <x v="4"/>
  </r>
  <r>
    <s v="Christina Vanderzanden"/>
    <n v="25248"/>
    <d v="2011-12-01T00:00:00"/>
    <d v="2011-12-03T00:00:00"/>
    <s v="December"/>
    <s v="2011"/>
    <n v="2"/>
    <b v="0"/>
    <s v="Medium"/>
    <n v="33"/>
    <n v="271.14"/>
    <n v="0.05"/>
    <x v="2"/>
    <n v="29.21"/>
    <n v="8.33"/>
    <n v="1.99"/>
    <s v="British Columbia"/>
    <x v="4"/>
    <s v="Small Business"/>
    <x v="1"/>
    <x v="7"/>
  </r>
  <r>
    <s v="Christina Vanderzanden"/>
    <n v="25248"/>
    <d v="2011-12-01T00:00:00"/>
    <d v="2011-12-02T00:00:00"/>
    <s v="December"/>
    <s v="2011"/>
    <n v="1"/>
    <b v="0"/>
    <s v="Medium"/>
    <n v="26"/>
    <n v="1150.3"/>
    <n v="0.1"/>
    <x v="0"/>
    <n v="418.19"/>
    <n v="48.91"/>
    <n v="5.81"/>
    <s v="British Columbia"/>
    <x v="4"/>
    <s v="Small Business"/>
    <x v="0"/>
    <x v="5"/>
  </r>
  <r>
    <s v="Lena Cacioppo"/>
    <n v="25475"/>
    <d v="2009-04-04T00:00:00"/>
    <d v="2009-04-04T00:00:00"/>
    <s v="April"/>
    <s v="2009"/>
    <n v="0"/>
    <s v="FREE DELIVERY"/>
    <s v="Critical"/>
    <n v="49"/>
    <n v="305.95999999999998"/>
    <n v="0.06"/>
    <x v="0"/>
    <n v="-191.49"/>
    <n v="6.48"/>
    <n v="7.49"/>
    <s v="British Columbia"/>
    <x v="4"/>
    <s v="Home Office"/>
    <x v="0"/>
    <x v="5"/>
  </r>
  <r>
    <s v="Seth Vernon"/>
    <n v="26978"/>
    <d v="2010-06-25T00:00:00"/>
    <d v="2010-06-26T00:00:00"/>
    <s v="June"/>
    <s v="2010"/>
    <n v="1"/>
    <b v="0"/>
    <s v="Medium"/>
    <n v="2"/>
    <n v="48.84"/>
    <n v="0.01"/>
    <x v="0"/>
    <n v="-21.2"/>
    <n v="18.97"/>
    <n v="9.0299999999999994"/>
    <s v="British Columbia"/>
    <x v="4"/>
    <s v="Home Office"/>
    <x v="0"/>
    <x v="5"/>
  </r>
  <r>
    <s v="Sanjit Chand"/>
    <n v="27105"/>
    <d v="2011-02-16T00:00:00"/>
    <d v="2011-02-17T00:00:00"/>
    <s v="February"/>
    <s v="2011"/>
    <n v="1"/>
    <b v="0"/>
    <s v="Not Specified"/>
    <n v="37"/>
    <n v="223.74"/>
    <n v="0.01"/>
    <x v="0"/>
    <n v="39.630000000000003"/>
    <n v="5.98"/>
    <n v="2.5"/>
    <s v="British Columbia"/>
    <x v="4"/>
    <s v="Home Office"/>
    <x v="0"/>
    <x v="8"/>
  </r>
  <r>
    <s v="Sanjit Chand"/>
    <n v="27105"/>
    <d v="2011-02-16T00:00:00"/>
    <d v="2011-02-17T00:00:00"/>
    <s v="February"/>
    <s v="2011"/>
    <n v="1"/>
    <b v="0"/>
    <s v="Not Specified"/>
    <n v="2"/>
    <n v="26.82"/>
    <n v="0"/>
    <x v="0"/>
    <n v="26.21"/>
    <n v="10.4"/>
    <n v="5.4"/>
    <s v="British Columbia"/>
    <x v="4"/>
    <s v="Home Office"/>
    <x v="2"/>
    <x v="4"/>
  </r>
  <r>
    <s v="Julie Creighton"/>
    <n v="28068"/>
    <d v="2010-08-26T00:00:00"/>
    <d v="2010-08-28T00:00:00"/>
    <s v="August"/>
    <s v="2010"/>
    <n v="2"/>
    <b v="0"/>
    <s v="low"/>
    <n v="23"/>
    <n v="631.99"/>
    <n v="0.08"/>
    <x v="0"/>
    <n v="-43.96"/>
    <n v="27.48"/>
    <n v="4"/>
    <s v="British Columbia"/>
    <x v="4"/>
    <s v="Corporate"/>
    <x v="1"/>
    <x v="7"/>
  </r>
  <r>
    <s v="Sanjit Chand"/>
    <n v="28802"/>
    <d v="2010-11-04T00:00:00"/>
    <d v="2010-11-06T00:00:00"/>
    <s v="November"/>
    <s v="2010"/>
    <n v="2"/>
    <b v="0"/>
    <s v="High"/>
    <n v="23"/>
    <n v="413.8"/>
    <n v="0.08"/>
    <x v="2"/>
    <n v="51.36"/>
    <n v="17.670000000000002"/>
    <n v="8.99"/>
    <s v="British Columbia"/>
    <x v="4"/>
    <s v="Home Office"/>
    <x v="2"/>
    <x v="4"/>
  </r>
  <r>
    <s v="Sanjit Chand"/>
    <n v="28802"/>
    <d v="2010-11-04T00:00:00"/>
    <d v="2010-11-07T00:00:00"/>
    <s v="November"/>
    <s v="2010"/>
    <n v="3"/>
    <b v="0"/>
    <s v="High"/>
    <n v="36"/>
    <n v="336.25"/>
    <n v="0"/>
    <x v="2"/>
    <n v="25.95"/>
    <n v="8.34"/>
    <n v="4.82"/>
    <s v="British Columbia"/>
    <x v="4"/>
    <s v="Home Office"/>
    <x v="0"/>
    <x v="5"/>
  </r>
  <r>
    <s v="Sanjit Chand"/>
    <n v="28802"/>
    <d v="2010-11-04T00:00:00"/>
    <d v="2010-11-06T00:00:00"/>
    <s v="November"/>
    <s v="2010"/>
    <n v="2"/>
    <b v="0"/>
    <s v="High"/>
    <n v="22"/>
    <n v="4001.4684999999999"/>
    <n v="0.02"/>
    <x v="0"/>
    <n v="884.91"/>
    <n v="205.99"/>
    <n v="3"/>
    <s v="British Columbia"/>
    <x v="4"/>
    <s v="Home Office"/>
    <x v="1"/>
    <x v="3"/>
  </r>
  <r>
    <s v="Anthony Johnson"/>
    <n v="28839"/>
    <d v="2009-04-28T00:00:00"/>
    <d v="2009-04-30T00:00:00"/>
    <s v="April"/>
    <s v="2009"/>
    <n v="2"/>
    <b v="0"/>
    <s v="low"/>
    <n v="30"/>
    <n v="102.95"/>
    <n v="0.06"/>
    <x v="2"/>
    <n v="-175.86"/>
    <n v="3.34"/>
    <n v="7.49"/>
    <s v="British Columbia"/>
    <x v="4"/>
    <s v="Small Business"/>
    <x v="0"/>
    <x v="12"/>
  </r>
  <r>
    <s v="Anthony Johnson"/>
    <n v="29252"/>
    <d v="2009-08-06T00:00:00"/>
    <d v="2009-08-10T00:00:00"/>
    <s v="August"/>
    <s v="2009"/>
    <n v="4"/>
    <b v="0"/>
    <s v="low"/>
    <n v="9"/>
    <n v="65.81"/>
    <n v="0.01"/>
    <x v="0"/>
    <n v="-15.44"/>
    <n v="6.48"/>
    <n v="5.19"/>
    <s v="British Columbia"/>
    <x v="4"/>
    <s v="Small Business"/>
    <x v="0"/>
    <x v="5"/>
  </r>
  <r>
    <s v="Kimberly Carter"/>
    <n v="31941"/>
    <d v="2009-03-18T00:00:00"/>
    <d v="2009-03-19T00:00:00"/>
    <s v="March"/>
    <s v="2009"/>
    <n v="1"/>
    <b v="0"/>
    <s v="Medium"/>
    <n v="32"/>
    <n v="2564.4499999999998"/>
    <n v="0.01"/>
    <x v="2"/>
    <n v="650.73"/>
    <n v="78.650000000000006"/>
    <n v="13.99"/>
    <s v="British Columbia"/>
    <x v="4"/>
    <s v="Small Business"/>
    <x v="0"/>
    <x v="1"/>
  </r>
  <r>
    <s v="Kimberly Carter"/>
    <n v="31941"/>
    <d v="2009-03-18T00:00:00"/>
    <d v="2009-03-20T00:00:00"/>
    <s v="March"/>
    <s v="2009"/>
    <n v="2"/>
    <b v="0"/>
    <s v="Medium"/>
    <n v="7"/>
    <n v="53.55"/>
    <n v="7.0000000000000007E-2"/>
    <x v="0"/>
    <n v="-43.5"/>
    <n v="6.48"/>
    <n v="9.68"/>
    <s v="British Columbia"/>
    <x v="4"/>
    <s v="Small Business"/>
    <x v="0"/>
    <x v="5"/>
  </r>
  <r>
    <s v="Marina Lichtenstein"/>
    <n v="32418"/>
    <d v="2009-01-05T00:00:00"/>
    <d v="2009-01-06T00:00:00"/>
    <s v="January"/>
    <s v="2009"/>
    <n v="1"/>
    <b v="0"/>
    <s v="Not Specified"/>
    <n v="5"/>
    <n v="1244.19"/>
    <n v="0.08"/>
    <x v="1"/>
    <n v="-131.31"/>
    <n v="243.98"/>
    <n v="43.32"/>
    <s v="British Columbia"/>
    <x v="4"/>
    <s v="Corporate"/>
    <x v="2"/>
    <x v="14"/>
  </r>
  <r>
    <s v="Sanjit Chand"/>
    <n v="34241"/>
    <d v="2012-10-08T00:00:00"/>
    <d v="2012-10-08T00:00:00"/>
    <s v="October"/>
    <s v="2012"/>
    <n v="0"/>
    <s v="FREE DELIVERY"/>
    <s v="low"/>
    <n v="4"/>
    <n v="207.55"/>
    <n v="0.08"/>
    <x v="0"/>
    <n v="16.23"/>
    <n v="52.71"/>
    <n v="2.5"/>
    <s v="British Columbia"/>
    <x v="4"/>
    <s v="Home Office"/>
    <x v="0"/>
    <x v="8"/>
  </r>
  <r>
    <s v="Sally Knutson"/>
    <n v="34816"/>
    <d v="2010-11-05T00:00:00"/>
    <d v="2010-11-05T00:00:00"/>
    <s v="November"/>
    <s v="2010"/>
    <n v="0"/>
    <s v="FREE DELIVERY"/>
    <s v="Not Specified"/>
    <n v="29"/>
    <n v="1158.45"/>
    <n v="0.1"/>
    <x v="0"/>
    <n v="267.16000000000003"/>
    <n v="41.71"/>
    <n v="4.5"/>
    <s v="British Columbia"/>
    <x v="4"/>
    <s v="Corporate"/>
    <x v="0"/>
    <x v="1"/>
  </r>
  <r>
    <s v="Sally Knutson"/>
    <n v="34816"/>
    <d v="2010-11-05T00:00:00"/>
    <d v="2010-11-07T00:00:00"/>
    <s v="November"/>
    <s v="2010"/>
    <n v="2"/>
    <b v="0"/>
    <s v="Not Specified"/>
    <n v="43"/>
    <n v="2568.71"/>
    <n v="0.1"/>
    <x v="0"/>
    <n v="590.77"/>
    <n v="60.98"/>
    <n v="19.989999999999998"/>
    <s v="British Columbia"/>
    <x v="4"/>
    <s v="Corporate"/>
    <x v="0"/>
    <x v="8"/>
  </r>
  <r>
    <s v="Luke Weiss"/>
    <n v="35011"/>
    <d v="2012-12-10T00:00:00"/>
    <d v="2012-12-12T00:00:00"/>
    <s v="December"/>
    <s v="2012"/>
    <n v="2"/>
    <b v="0"/>
    <s v="Not Specified"/>
    <n v="14"/>
    <n v="154.44999999999999"/>
    <n v="0.09"/>
    <x v="0"/>
    <n v="-2.31"/>
    <n v="10.98"/>
    <n v="3.37"/>
    <s v="British Columbia"/>
    <x v="4"/>
    <s v="Corporate"/>
    <x v="0"/>
    <x v="15"/>
  </r>
  <r>
    <s v="Anthony Johnson"/>
    <n v="36068"/>
    <d v="2009-02-05T00:00:00"/>
    <d v="2009-02-06T00:00:00"/>
    <s v="February"/>
    <s v="2009"/>
    <n v="1"/>
    <b v="0"/>
    <s v="Critical"/>
    <n v="23"/>
    <n v="6133.18"/>
    <n v="0.06"/>
    <x v="1"/>
    <n v="1243.17"/>
    <n v="279.81"/>
    <n v="23.19"/>
    <s v="British Columbia"/>
    <x v="4"/>
    <s v="Small Business"/>
    <x v="0"/>
    <x v="1"/>
  </r>
  <r>
    <s v="Michelle Arnett"/>
    <n v="36930"/>
    <d v="2011-09-28T00:00:00"/>
    <d v="2011-09-30T00:00:00"/>
    <s v="September"/>
    <s v="2011"/>
    <n v="2"/>
    <b v="0"/>
    <s v="Medium"/>
    <n v="34"/>
    <n v="2632.4755"/>
    <n v="0.01"/>
    <x v="0"/>
    <n v="1325.82"/>
    <n v="85.99"/>
    <n v="3.3"/>
    <s v="British Columbia"/>
    <x v="4"/>
    <s v="Home Office"/>
    <x v="1"/>
    <x v="3"/>
  </r>
  <r>
    <s v="Luke Weiss"/>
    <n v="37315"/>
    <d v="2012-06-05T00:00:00"/>
    <d v="2012-06-12T00:00:00"/>
    <s v="June"/>
    <s v="2012"/>
    <n v="7"/>
    <b v="0"/>
    <s v="low"/>
    <n v="43"/>
    <n v="170.81"/>
    <n v="0.1"/>
    <x v="0"/>
    <n v="-133.68"/>
    <n v="4.28"/>
    <n v="5.17"/>
    <s v="British Columbia"/>
    <x v="4"/>
    <s v="Corporate"/>
    <x v="0"/>
    <x v="5"/>
  </r>
  <r>
    <s v="Luke Weiss"/>
    <n v="37315"/>
    <d v="2012-06-05T00:00:00"/>
    <d v="2012-06-12T00:00:00"/>
    <s v="June"/>
    <s v="2012"/>
    <n v="7"/>
    <b v="0"/>
    <s v="low"/>
    <n v="31"/>
    <n v="4726.5950000000003"/>
    <n v="0.05"/>
    <x v="2"/>
    <n v="1176.48"/>
    <n v="175.99"/>
    <n v="4.99"/>
    <s v="British Columbia"/>
    <x v="4"/>
    <s v="Corporate"/>
    <x v="1"/>
    <x v="3"/>
  </r>
  <r>
    <s v="Luke Weiss"/>
    <n v="37925"/>
    <d v="2010-09-26T00:00:00"/>
    <d v="2010-09-27T00:00:00"/>
    <s v="September"/>
    <s v="2010"/>
    <n v="1"/>
    <b v="0"/>
    <s v="Medium"/>
    <n v="46"/>
    <n v="3780.16"/>
    <n v="0.1"/>
    <x v="1"/>
    <n v="1265.82"/>
    <n v="90.97"/>
    <n v="14"/>
    <s v="British Columbia"/>
    <x v="4"/>
    <s v="Corporate"/>
    <x v="1"/>
    <x v="16"/>
  </r>
  <r>
    <s v="Luke Weiss"/>
    <n v="37925"/>
    <d v="2010-09-26T00:00:00"/>
    <d v="2010-09-27T00:00:00"/>
    <s v="September"/>
    <s v="2010"/>
    <n v="1"/>
    <b v="0"/>
    <s v="Medium"/>
    <n v="31"/>
    <n v="1784.048"/>
    <n v="0.05"/>
    <x v="0"/>
    <n v="394.45"/>
    <n v="65.989999999999995"/>
    <n v="3.99"/>
    <s v="British Columbia"/>
    <x v="4"/>
    <s v="Corporate"/>
    <x v="1"/>
    <x v="3"/>
  </r>
  <r>
    <s v="Rob Haberlin"/>
    <n v="38021"/>
    <d v="2009-01-21T00:00:00"/>
    <d v="2009-01-23T00:00:00"/>
    <s v="January"/>
    <s v="2009"/>
    <n v="2"/>
    <b v="0"/>
    <s v="Medium"/>
    <n v="46"/>
    <n v="1482.01"/>
    <n v="0.02"/>
    <x v="0"/>
    <n v="709.33"/>
    <n v="30.44"/>
    <n v="1.49"/>
    <s v="British Columbia"/>
    <x v="4"/>
    <s v="Corporate"/>
    <x v="0"/>
    <x v="2"/>
  </r>
  <r>
    <s v="Julie Creighton"/>
    <n v="38336"/>
    <d v="2012-10-05T00:00:00"/>
    <d v="2012-10-06T00:00:00"/>
    <s v="October"/>
    <s v="2012"/>
    <n v="1"/>
    <b v="0"/>
    <s v="Critical"/>
    <n v="14"/>
    <n v="91.75"/>
    <n v="7.0000000000000007E-2"/>
    <x v="0"/>
    <n v="2.82"/>
    <n v="6.75"/>
    <n v="2.99"/>
    <s v="British Columbia"/>
    <x v="4"/>
    <s v="Corporate"/>
    <x v="0"/>
    <x v="2"/>
  </r>
  <r>
    <s v="Julie Creighton"/>
    <n v="38336"/>
    <d v="2012-10-05T00:00:00"/>
    <d v="2012-10-06T00:00:00"/>
    <s v="October"/>
    <s v="2012"/>
    <n v="1"/>
    <b v="0"/>
    <s v="Critical"/>
    <n v="31"/>
    <n v="346.57"/>
    <n v="0"/>
    <x v="0"/>
    <n v="-116.45"/>
    <n v="10.97"/>
    <n v="6.5"/>
    <s v="British Columbia"/>
    <x v="4"/>
    <s v="Corporate"/>
    <x v="1"/>
    <x v="7"/>
  </r>
  <r>
    <s v="Justin Knight"/>
    <n v="38565"/>
    <d v="2009-03-25T00:00:00"/>
    <d v="2009-03-27T00:00:00"/>
    <s v="March"/>
    <s v="2009"/>
    <n v="2"/>
    <b v="0"/>
    <s v="Critical"/>
    <n v="20"/>
    <n v="234.09"/>
    <n v="0.01"/>
    <x v="2"/>
    <n v="-11.69"/>
    <n v="10.64"/>
    <n v="5.16"/>
    <s v="British Columbia"/>
    <x v="4"/>
    <s v="Corporate"/>
    <x v="2"/>
    <x v="4"/>
  </r>
  <r>
    <s v="Sally Knutson"/>
    <n v="39783"/>
    <d v="2012-09-20T00:00:00"/>
    <d v="2012-09-22T00:00:00"/>
    <s v="September"/>
    <s v="2012"/>
    <n v="2"/>
    <b v="0"/>
    <s v="Not Specified"/>
    <n v="19"/>
    <n v="82.43"/>
    <n v="0.04"/>
    <x v="0"/>
    <n v="-94.76"/>
    <n v="4.0599999999999996"/>
    <n v="6.89"/>
    <s v="British Columbia"/>
    <x v="4"/>
    <s v="Corporate"/>
    <x v="0"/>
    <x v="1"/>
  </r>
  <r>
    <s v="Sally Knutson"/>
    <n v="39783"/>
    <d v="2012-09-20T00:00:00"/>
    <d v="2012-09-22T00:00:00"/>
    <s v="September"/>
    <s v="2012"/>
    <n v="2"/>
    <b v="0"/>
    <s v="Not Specified"/>
    <n v="31"/>
    <n v="295.97000000000003"/>
    <n v="0.02"/>
    <x v="0"/>
    <n v="5.0199999999999996"/>
    <n v="8.85"/>
    <n v="5.6"/>
    <s v="British Columbia"/>
    <x v="4"/>
    <s v="Corporate"/>
    <x v="0"/>
    <x v="2"/>
  </r>
  <r>
    <s v="Sally Knutson"/>
    <n v="39783"/>
    <d v="2012-09-20T00:00:00"/>
    <d v="2012-09-21T00:00:00"/>
    <s v="September"/>
    <s v="2012"/>
    <n v="1"/>
    <b v="0"/>
    <s v="Not Specified"/>
    <n v="29"/>
    <n v="94.5"/>
    <n v="0.02"/>
    <x v="0"/>
    <n v="39.9"/>
    <n v="3.15"/>
    <n v="0.5"/>
    <s v="British Columbia"/>
    <x v="4"/>
    <s v="Corporate"/>
    <x v="0"/>
    <x v="11"/>
  </r>
  <r>
    <s v="Michelle Arnett"/>
    <n v="42500"/>
    <d v="2010-02-05T00:00:00"/>
    <d v="2010-02-07T00:00:00"/>
    <s v="February"/>
    <s v="2010"/>
    <n v="2"/>
    <b v="0"/>
    <s v="Not Specified"/>
    <n v="39"/>
    <n v="1836.06"/>
    <n v="0.04"/>
    <x v="0"/>
    <n v="437.07"/>
    <n v="48.92"/>
    <n v="4.5"/>
    <s v="British Columbia"/>
    <x v="4"/>
    <s v="Home Office"/>
    <x v="0"/>
    <x v="1"/>
  </r>
  <r>
    <s v="Michelle Arnett"/>
    <n v="42500"/>
    <d v="2010-02-05T00:00:00"/>
    <d v="2010-02-07T00:00:00"/>
    <s v="February"/>
    <s v="2010"/>
    <n v="2"/>
    <b v="0"/>
    <s v="Not Specified"/>
    <n v="2"/>
    <n v="21.03"/>
    <n v="0.03"/>
    <x v="0"/>
    <n v="-10.48"/>
    <n v="8.69"/>
    <n v="2.99"/>
    <s v="British Columbia"/>
    <x v="4"/>
    <s v="Home Office"/>
    <x v="0"/>
    <x v="2"/>
  </r>
  <r>
    <s v="Julie Creighton"/>
    <n v="44162"/>
    <d v="2010-03-19T00:00:00"/>
    <d v="2010-03-20T00:00:00"/>
    <s v="March"/>
    <s v="2010"/>
    <n v="1"/>
    <b v="0"/>
    <s v="High"/>
    <n v="46"/>
    <n v="507.64"/>
    <n v="0.04"/>
    <x v="0"/>
    <n v="42.76"/>
    <n v="10.98"/>
    <n v="3.37"/>
    <s v="British Columbia"/>
    <x v="4"/>
    <s v="Corporate"/>
    <x v="0"/>
    <x v="15"/>
  </r>
  <r>
    <s v="Sally Knutson"/>
    <n v="44256"/>
    <d v="2011-11-19T00:00:00"/>
    <d v="2011-11-28T00:00:00"/>
    <s v="November"/>
    <s v="2011"/>
    <n v="9"/>
    <b v="0"/>
    <s v="low"/>
    <n v="39"/>
    <n v="301.36"/>
    <n v="0.09"/>
    <x v="0"/>
    <n v="48.45"/>
    <n v="8.01"/>
    <n v="2.87"/>
    <s v="British Columbia"/>
    <x v="4"/>
    <s v="Corporate"/>
    <x v="0"/>
    <x v="5"/>
  </r>
  <r>
    <s v="Sally Knutson"/>
    <n v="44256"/>
    <d v="2011-11-19T00:00:00"/>
    <d v="2011-11-24T00:00:00"/>
    <s v="November"/>
    <s v="2011"/>
    <n v="5"/>
    <b v="0"/>
    <s v="low"/>
    <n v="17"/>
    <n v="114.28"/>
    <n v="0.08"/>
    <x v="0"/>
    <n v="-38.72"/>
    <n v="6.48"/>
    <n v="5.84"/>
    <s v="British Columbia"/>
    <x v="4"/>
    <s v="Corporate"/>
    <x v="0"/>
    <x v="5"/>
  </r>
  <r>
    <s v="Sally Knutson"/>
    <n v="44256"/>
    <d v="2011-11-19T00:00:00"/>
    <d v="2011-11-26T00:00:00"/>
    <s v="November"/>
    <s v="2011"/>
    <n v="7"/>
    <b v="0"/>
    <s v="low"/>
    <n v="49"/>
    <n v="1889.04"/>
    <n v="0.1"/>
    <x v="2"/>
    <n v="182.15"/>
    <n v="40.97"/>
    <n v="8.99"/>
    <s v="British Columbia"/>
    <x v="4"/>
    <s v="Corporate"/>
    <x v="0"/>
    <x v="12"/>
  </r>
  <r>
    <s v="Sally Knutson"/>
    <n v="44320"/>
    <d v="2009-04-29T00:00:00"/>
    <d v="2009-04-30T00:00:00"/>
    <s v="April"/>
    <s v="2009"/>
    <n v="1"/>
    <b v="0"/>
    <s v="Medium"/>
    <n v="49"/>
    <n v="7002.08"/>
    <n v="0.1"/>
    <x v="0"/>
    <n v="-1640.51"/>
    <n v="154.13"/>
    <n v="69"/>
    <s v="British Columbia"/>
    <x v="4"/>
    <s v="Corporate"/>
    <x v="2"/>
    <x v="10"/>
  </r>
  <r>
    <s v="Kimberly Carter"/>
    <n v="45377"/>
    <d v="2011-04-03T00:00:00"/>
    <d v="2011-04-05T00:00:00"/>
    <s v="April"/>
    <s v="2011"/>
    <n v="2"/>
    <b v="0"/>
    <s v="low"/>
    <n v="47"/>
    <n v="91.43"/>
    <n v="0.08"/>
    <x v="0"/>
    <n v="-22.9"/>
    <n v="2.08"/>
    <n v="1.49"/>
    <s v="British Columbia"/>
    <x v="4"/>
    <s v="Home Office"/>
    <x v="0"/>
    <x v="2"/>
  </r>
  <r>
    <s v="Rob Haberlin"/>
    <n v="47367"/>
    <d v="2011-04-16T00:00:00"/>
    <d v="2011-04-16T00:00:00"/>
    <s v="April"/>
    <s v="2011"/>
    <n v="0"/>
    <s v="FREE DELIVERY"/>
    <s v="Medium"/>
    <n v="7"/>
    <n v="27.99"/>
    <n v="0.06"/>
    <x v="0"/>
    <n v="-0.17"/>
    <n v="3.8"/>
    <n v="1.49"/>
    <s v="British Columbia"/>
    <x v="4"/>
    <s v="Corporate"/>
    <x v="0"/>
    <x v="2"/>
  </r>
  <r>
    <s v="Rob Haberlin"/>
    <n v="47367"/>
    <d v="2011-04-16T00:00:00"/>
    <d v="2011-04-17T00:00:00"/>
    <s v="April"/>
    <s v="2011"/>
    <n v="1"/>
    <b v="0"/>
    <s v="Medium"/>
    <n v="6"/>
    <n v="21.07"/>
    <n v="0.08"/>
    <x v="0"/>
    <n v="2.2799999999999998"/>
    <n v="3.69"/>
    <n v="0.5"/>
    <s v="British Columbia"/>
    <x v="4"/>
    <s v="Corporate"/>
    <x v="0"/>
    <x v="11"/>
  </r>
  <r>
    <s v="Sally Knutson"/>
    <n v="47750"/>
    <d v="2010-06-15T00:00:00"/>
    <d v="2010-06-20T00:00:00"/>
    <s v="June"/>
    <s v="2010"/>
    <n v="5"/>
    <b v="0"/>
    <s v="low"/>
    <n v="37"/>
    <n v="102.46"/>
    <n v="0.08"/>
    <x v="0"/>
    <n v="36.64"/>
    <n v="2.88"/>
    <n v="0.5"/>
    <s v="British Columbia"/>
    <x v="4"/>
    <s v="Corporate"/>
    <x v="0"/>
    <x v="11"/>
  </r>
  <r>
    <s v="Sally Knutson"/>
    <n v="47750"/>
    <d v="2010-06-15T00:00:00"/>
    <d v="2010-06-20T00:00:00"/>
    <s v="June"/>
    <s v="2010"/>
    <n v="5"/>
    <b v="0"/>
    <s v="low"/>
    <n v="43"/>
    <n v="1097.5999999999999"/>
    <n v="0.05"/>
    <x v="0"/>
    <n v="216.12"/>
    <n v="25.38"/>
    <n v="8.99"/>
    <s v="British Columbia"/>
    <x v="4"/>
    <s v="Corporate"/>
    <x v="2"/>
    <x v="4"/>
  </r>
  <r>
    <s v="Marina Lichtenstein"/>
    <n v="48388"/>
    <d v="2009-08-09T00:00:00"/>
    <d v="2009-08-11T00:00:00"/>
    <s v="August"/>
    <s v="2009"/>
    <n v="2"/>
    <b v="0"/>
    <s v="High"/>
    <n v="3"/>
    <n v="21.64"/>
    <n v="0.08"/>
    <x v="0"/>
    <n v="-13.33"/>
    <n v="5.74"/>
    <n v="5.01"/>
    <s v="British Columbia"/>
    <x v="4"/>
    <s v="Corporate"/>
    <x v="0"/>
    <x v="2"/>
  </r>
  <r>
    <s v="Christina DeMoss"/>
    <n v="49059"/>
    <d v="2009-09-20T00:00:00"/>
    <d v="2009-09-22T00:00:00"/>
    <s v="September"/>
    <s v="2009"/>
    <n v="2"/>
    <b v="0"/>
    <s v="Medium"/>
    <n v="48"/>
    <n v="128"/>
    <n v="0.09"/>
    <x v="0"/>
    <n v="45.51"/>
    <n v="2.89"/>
    <n v="0.5"/>
    <s v="British Columbia"/>
    <x v="4"/>
    <s v="Home Office"/>
    <x v="0"/>
    <x v="11"/>
  </r>
  <r>
    <s v="Christina DeMoss"/>
    <n v="49059"/>
    <d v="2009-09-20T00:00:00"/>
    <d v="2009-09-21T00:00:00"/>
    <s v="September"/>
    <s v="2009"/>
    <n v="1"/>
    <b v="0"/>
    <s v="Medium"/>
    <n v="5"/>
    <n v="252.66"/>
    <n v="0.02"/>
    <x v="0"/>
    <n v="32.86"/>
    <n v="48.91"/>
    <n v="5.81"/>
    <s v="British Columbia"/>
    <x v="4"/>
    <s v="Home Office"/>
    <x v="0"/>
    <x v="5"/>
  </r>
  <r>
    <s v="Luke Weiss"/>
    <n v="49510"/>
    <d v="2012-03-20T00:00:00"/>
    <d v="2012-03-21T00:00:00"/>
    <s v="March"/>
    <s v="2012"/>
    <n v="1"/>
    <b v="0"/>
    <s v="Critical"/>
    <n v="16"/>
    <n v="44.1"/>
    <n v="0.04"/>
    <x v="0"/>
    <n v="-6.22"/>
    <n v="2.58"/>
    <n v="1.3"/>
    <s v="British Columbia"/>
    <x v="4"/>
    <s v="Corporate"/>
    <x v="0"/>
    <x v="12"/>
  </r>
  <r>
    <s v="Sally Knutson"/>
    <n v="49634"/>
    <d v="2012-03-23T00:00:00"/>
    <d v="2012-03-25T00:00:00"/>
    <s v="March"/>
    <s v="2012"/>
    <n v="2"/>
    <b v="0"/>
    <s v="Not Specified"/>
    <n v="45"/>
    <n v="132.31"/>
    <n v="0.02"/>
    <x v="0"/>
    <n v="10.91"/>
    <n v="2.88"/>
    <n v="1.49"/>
    <s v="British Columbia"/>
    <x v="4"/>
    <s v="Consumer"/>
    <x v="0"/>
    <x v="2"/>
  </r>
  <r>
    <s v="Michelle Arnett"/>
    <n v="50210"/>
    <d v="2010-07-19T00:00:00"/>
    <d v="2010-07-24T00:00:00"/>
    <s v="July"/>
    <s v="2010"/>
    <n v="5"/>
    <b v="0"/>
    <s v="low"/>
    <n v="47"/>
    <n v="178.51"/>
    <n v="0"/>
    <x v="0"/>
    <n v="82.3"/>
    <n v="3.75"/>
    <n v="0.5"/>
    <s v="British Columbia"/>
    <x v="4"/>
    <s v="Home Office"/>
    <x v="0"/>
    <x v="11"/>
  </r>
  <r>
    <s v="Michelle Arnett"/>
    <n v="50210"/>
    <d v="2010-07-19T00:00:00"/>
    <d v="2010-07-28T00:00:00"/>
    <s v="July"/>
    <s v="2010"/>
    <n v="9"/>
    <b v="0"/>
    <s v="low"/>
    <n v="15"/>
    <n v="31.32"/>
    <n v="0"/>
    <x v="0"/>
    <n v="-30.26"/>
    <n v="1.86"/>
    <n v="2.58"/>
    <s v="British Columbia"/>
    <x v="4"/>
    <s v="Home Office"/>
    <x v="0"/>
    <x v="6"/>
  </r>
  <r>
    <s v="Sanjit Chand"/>
    <n v="50503"/>
    <d v="2012-11-21T00:00:00"/>
    <d v="2012-11-23T00:00:00"/>
    <s v="November"/>
    <s v="2012"/>
    <n v="2"/>
    <b v="0"/>
    <s v="Medium"/>
    <n v="28"/>
    <n v="1538.8655000000001"/>
    <n v="0.05"/>
    <x v="0"/>
    <n v="-186.33"/>
    <n v="65.989999999999995"/>
    <n v="19.989999999999998"/>
    <s v="British Columbia"/>
    <x v="4"/>
    <s v="Home Office"/>
    <x v="1"/>
    <x v="3"/>
  </r>
  <r>
    <s v="Anthony Johnson"/>
    <n v="50816"/>
    <d v="2009-03-27T00:00:00"/>
    <d v="2009-03-29T00:00:00"/>
    <s v="March"/>
    <s v="2009"/>
    <n v="2"/>
    <b v="0"/>
    <s v="High"/>
    <n v="25"/>
    <n v="286.07"/>
    <n v="7.0000000000000007E-2"/>
    <x v="0"/>
    <n v="-35.94"/>
    <n v="11.97"/>
    <n v="4.9800000000000004"/>
    <s v="British Columbia"/>
    <x v="4"/>
    <s v="Small Business"/>
    <x v="0"/>
    <x v="1"/>
  </r>
  <r>
    <s v="Anthony Johnson"/>
    <n v="50816"/>
    <d v="2009-03-27T00:00:00"/>
    <d v="2009-03-29T00:00:00"/>
    <s v="March"/>
    <s v="2009"/>
    <n v="2"/>
    <b v="0"/>
    <s v="High"/>
    <n v="26"/>
    <n v="733.92"/>
    <n v="0.03"/>
    <x v="0"/>
    <n v="302.8"/>
    <n v="28.53"/>
    <n v="1.49"/>
    <s v="British Columbia"/>
    <x v="4"/>
    <s v="Small Business"/>
    <x v="0"/>
    <x v="2"/>
  </r>
  <r>
    <s v="Anthony Johnson"/>
    <n v="50816"/>
    <d v="2009-03-27T00:00:00"/>
    <d v="2009-03-29T00:00:00"/>
    <s v="March"/>
    <s v="2009"/>
    <n v="2"/>
    <b v="0"/>
    <s v="High"/>
    <n v="6"/>
    <n v="99.11"/>
    <n v="0.01"/>
    <x v="0"/>
    <n v="-12.46"/>
    <n v="15.28"/>
    <n v="1.99"/>
    <s v="British Columbia"/>
    <x v="4"/>
    <s v="Small Business"/>
    <x v="1"/>
    <x v="7"/>
  </r>
  <r>
    <s v="Luke Weiss"/>
    <n v="51073"/>
    <d v="2010-05-14T00:00:00"/>
    <d v="2010-05-16T00:00:00"/>
    <s v="May"/>
    <s v="2010"/>
    <n v="2"/>
    <b v="0"/>
    <s v="Not Specified"/>
    <n v="17"/>
    <n v="2475.08"/>
    <n v="0"/>
    <x v="2"/>
    <n v="958.8"/>
    <n v="136.97999999999999"/>
    <n v="24.49"/>
    <s v="British Columbia"/>
    <x v="4"/>
    <s v="Corporate"/>
    <x v="2"/>
    <x v="4"/>
  </r>
  <r>
    <s v="Luke Weiss"/>
    <n v="51073"/>
    <d v="2010-05-14T00:00:00"/>
    <d v="2010-05-15T00:00:00"/>
    <s v="May"/>
    <s v="2010"/>
    <n v="1"/>
    <b v="0"/>
    <s v="Not Specified"/>
    <n v="49"/>
    <n v="1610.42"/>
    <n v="0"/>
    <x v="0"/>
    <n v="813.35"/>
    <n v="30.93"/>
    <n v="3.92"/>
    <s v="British Columbia"/>
    <x v="4"/>
    <s v="Corporate"/>
    <x v="2"/>
    <x v="4"/>
  </r>
  <r>
    <s v="Rob Haberlin"/>
    <n v="51584"/>
    <d v="2010-10-17T00:00:00"/>
    <d v="2010-10-18T00:00:00"/>
    <s v="October"/>
    <s v="2010"/>
    <n v="1"/>
    <b v="0"/>
    <s v="Critical"/>
    <n v="48"/>
    <n v="5620.2"/>
    <n v="0.01"/>
    <x v="1"/>
    <n v="176.04"/>
    <n v="110.98"/>
    <n v="30"/>
    <s v="British Columbia"/>
    <x v="4"/>
    <s v="Corporate"/>
    <x v="2"/>
    <x v="14"/>
  </r>
  <r>
    <s v="Monica Federle"/>
    <n v="51879"/>
    <d v="2010-08-24T00:00:00"/>
    <d v="2010-08-26T00:00:00"/>
    <s v="August"/>
    <s v="2010"/>
    <n v="2"/>
    <b v="0"/>
    <s v="Not Specified"/>
    <n v="26"/>
    <n v="1382.31"/>
    <n v="0.03"/>
    <x v="0"/>
    <n v="372.26"/>
    <n v="51.94"/>
    <n v="19.989999999999998"/>
    <s v="British Columbia"/>
    <x v="4"/>
    <s v="Corporate"/>
    <x v="2"/>
    <x v="4"/>
  </r>
  <r>
    <s v="Monica Federle"/>
    <n v="51879"/>
    <d v="2010-08-24T00:00:00"/>
    <d v="2010-08-25T00:00:00"/>
    <s v="August"/>
    <s v="2010"/>
    <n v="1"/>
    <b v="0"/>
    <s v="Not Specified"/>
    <n v="46"/>
    <n v="991.36"/>
    <n v="0.01"/>
    <x v="0"/>
    <n v="212.06"/>
    <n v="19.98"/>
    <n v="8.68"/>
    <s v="British Columbia"/>
    <x v="4"/>
    <s v="Corporate"/>
    <x v="0"/>
    <x v="5"/>
  </r>
  <r>
    <s v="Kimberly Carter"/>
    <n v="52288"/>
    <d v="2011-08-10T00:00:00"/>
    <d v="2011-08-11T00:00:00"/>
    <s v="August"/>
    <s v="2011"/>
    <n v="1"/>
    <b v="0"/>
    <s v="High"/>
    <n v="19"/>
    <n v="1410.44"/>
    <n v="7.0000000000000007E-2"/>
    <x v="0"/>
    <n v="545.11"/>
    <n v="78.69"/>
    <n v="19.989999999999998"/>
    <s v="British Columbia"/>
    <x v="4"/>
    <s v="Home Office"/>
    <x v="2"/>
    <x v="4"/>
  </r>
  <r>
    <s v="Michelle Arnett"/>
    <n v="53190"/>
    <d v="2009-09-24T00:00:00"/>
    <d v="2009-09-27T00:00:00"/>
    <s v="September"/>
    <s v="2009"/>
    <n v="3"/>
    <b v="0"/>
    <s v="Medium"/>
    <n v="10"/>
    <n v="268.18"/>
    <n v="0.06"/>
    <x v="0"/>
    <n v="74.64"/>
    <n v="28.53"/>
    <n v="1.49"/>
    <s v="British Columbia"/>
    <x v="4"/>
    <s v="Home Office"/>
    <x v="0"/>
    <x v="2"/>
  </r>
  <r>
    <s v="Michelle Arnett"/>
    <n v="53190"/>
    <d v="2009-09-24T00:00:00"/>
    <d v="2009-09-25T00:00:00"/>
    <s v="September"/>
    <s v="2009"/>
    <n v="1"/>
    <b v="0"/>
    <s v="Medium"/>
    <n v="9"/>
    <n v="477.05399999999997"/>
    <n v="0.1"/>
    <x v="0"/>
    <n v="-170.53"/>
    <n v="65.989999999999995"/>
    <n v="3.99"/>
    <s v="British Columbia"/>
    <x v="4"/>
    <s v="Home Office"/>
    <x v="1"/>
    <x v="3"/>
  </r>
  <r>
    <s v="Sanjit Chand"/>
    <n v="53536"/>
    <d v="2012-10-30T00:00:00"/>
    <d v="2012-11-01T00:00:00"/>
    <s v="November"/>
    <s v="2012"/>
    <n v="2"/>
    <b v="0"/>
    <s v="High"/>
    <n v="35"/>
    <n v="738.69"/>
    <n v="0.1"/>
    <x v="0"/>
    <n v="109.16"/>
    <n v="22.98"/>
    <n v="7.58"/>
    <s v="British Columbia"/>
    <x v="4"/>
    <s v="Home Office"/>
    <x v="2"/>
    <x v="4"/>
  </r>
  <r>
    <s v="Sanjit Chand"/>
    <n v="53536"/>
    <d v="2012-10-30T00:00:00"/>
    <d v="2012-11-01T00:00:00"/>
    <s v="November"/>
    <s v="2012"/>
    <n v="2"/>
    <b v="0"/>
    <s v="High"/>
    <n v="5"/>
    <n v="1015.4"/>
    <n v="0"/>
    <x v="1"/>
    <n v="-234.59"/>
    <n v="179.29"/>
    <n v="56.2"/>
    <s v="British Columbia"/>
    <x v="4"/>
    <s v="Home Office"/>
    <x v="2"/>
    <x v="10"/>
  </r>
  <r>
    <s v="Marina Lichtenstein"/>
    <n v="53572"/>
    <d v="2010-05-07T00:00:00"/>
    <d v="2010-05-08T00:00:00"/>
    <s v="May"/>
    <s v="2010"/>
    <n v="1"/>
    <b v="0"/>
    <s v="Medium"/>
    <n v="17"/>
    <n v="184.09"/>
    <n v="7.0000000000000007E-2"/>
    <x v="0"/>
    <n v="4.79"/>
    <n v="11.09"/>
    <n v="5.25"/>
    <s v="British Columbia"/>
    <x v="4"/>
    <s v="Corporate"/>
    <x v="0"/>
    <x v="8"/>
  </r>
  <r>
    <s v="Joy Smith"/>
    <n v="53825"/>
    <d v="2011-04-09T00:00:00"/>
    <d v="2011-04-11T00:00:00"/>
    <s v="April"/>
    <s v="2011"/>
    <n v="2"/>
    <b v="0"/>
    <s v="low"/>
    <n v="36"/>
    <n v="1646.05"/>
    <n v="0.08"/>
    <x v="0"/>
    <n v="649.79999999999995"/>
    <n v="48.04"/>
    <n v="7.23"/>
    <s v="British Columbia"/>
    <x v="4"/>
    <s v="Consumer"/>
    <x v="0"/>
    <x v="5"/>
  </r>
  <r>
    <s v="Christina DeMoss"/>
    <n v="53863"/>
    <d v="2010-06-03T00:00:00"/>
    <d v="2010-06-06T00:00:00"/>
    <s v="June"/>
    <s v="2010"/>
    <n v="3"/>
    <b v="0"/>
    <s v="High"/>
    <n v="46"/>
    <n v="7807.45"/>
    <n v="0.02"/>
    <x v="2"/>
    <n v="1660.15"/>
    <n v="161.55000000000001"/>
    <n v="19.989999999999998"/>
    <s v="British Columbia"/>
    <x v="4"/>
    <s v="Home Office"/>
    <x v="0"/>
    <x v="0"/>
  </r>
  <r>
    <s v="Monica Federle"/>
    <n v="54119"/>
    <d v="2010-05-22T00:00:00"/>
    <d v="2010-05-23T00:00:00"/>
    <s v="May"/>
    <s v="2010"/>
    <n v="1"/>
    <b v="0"/>
    <s v="Medium"/>
    <n v="45"/>
    <n v="261"/>
    <n v="0.04"/>
    <x v="2"/>
    <n v="-43.45"/>
    <n v="5.81"/>
    <n v="3.37"/>
    <s v="British Columbia"/>
    <x v="4"/>
    <s v="Corporate"/>
    <x v="0"/>
    <x v="6"/>
  </r>
  <r>
    <s v="Monica Federle"/>
    <n v="54119"/>
    <d v="2010-05-22T00:00:00"/>
    <d v="2010-05-25T00:00:00"/>
    <s v="May"/>
    <s v="2010"/>
    <n v="3"/>
    <b v="0"/>
    <s v="Medium"/>
    <n v="4"/>
    <n v="127.56"/>
    <n v="0.05"/>
    <x v="0"/>
    <n v="-41.75"/>
    <n v="29.74"/>
    <n v="6.64"/>
    <s v="British Columbia"/>
    <x v="4"/>
    <s v="Corporate"/>
    <x v="0"/>
    <x v="0"/>
  </r>
  <r>
    <s v="Michelle Arnett"/>
    <n v="56224"/>
    <d v="2012-10-25T00:00:00"/>
    <d v="2012-10-27T00:00:00"/>
    <s v="October"/>
    <s v="2012"/>
    <n v="2"/>
    <b v="0"/>
    <s v="Medium"/>
    <n v="35"/>
    <n v="144.06"/>
    <n v="0.01"/>
    <x v="0"/>
    <n v="-117.27"/>
    <n v="3.81"/>
    <n v="5.44"/>
    <s v="British Columbia"/>
    <x v="4"/>
    <s v="Home Office"/>
    <x v="0"/>
    <x v="2"/>
  </r>
  <r>
    <s v="Michelle Arnett"/>
    <n v="56224"/>
    <d v="2012-10-25T00:00:00"/>
    <d v="2012-10-26T00:00:00"/>
    <s v="October"/>
    <s v="2012"/>
    <n v="1"/>
    <b v="0"/>
    <s v="Medium"/>
    <n v="32"/>
    <n v="3205.24"/>
    <n v="0.01"/>
    <x v="1"/>
    <n v="-1115.99"/>
    <n v="95.95"/>
    <n v="74.349999999999994"/>
    <s v="British Columbia"/>
    <x v="4"/>
    <s v="Home Office"/>
    <x v="2"/>
    <x v="14"/>
  </r>
  <r>
    <s v="Michelle Arnett"/>
    <n v="56224"/>
    <d v="2012-10-25T00:00:00"/>
    <d v="2012-10-25T00:00:00"/>
    <s v="October"/>
    <s v="2012"/>
    <n v="0"/>
    <s v="FREE DELIVERY"/>
    <s v="Medium"/>
    <n v="46"/>
    <n v="339.27"/>
    <n v="0.1"/>
    <x v="0"/>
    <n v="48.59"/>
    <n v="7.89"/>
    <n v="2.82"/>
    <s v="British Columbia"/>
    <x v="4"/>
    <s v="Home Office"/>
    <x v="0"/>
    <x v="6"/>
  </r>
  <r>
    <s v="Michelle Arnett"/>
    <n v="56224"/>
    <d v="2012-10-25T00:00:00"/>
    <d v="2012-10-26T00:00:00"/>
    <s v="October"/>
    <s v="2012"/>
    <n v="1"/>
    <b v="0"/>
    <s v="Medium"/>
    <n v="9"/>
    <n v="902.024"/>
    <n v="0.04"/>
    <x v="1"/>
    <n v="-153.25"/>
    <n v="124.49"/>
    <n v="51.94"/>
    <s v="British Columbia"/>
    <x v="4"/>
    <s v="Home Office"/>
    <x v="2"/>
    <x v="10"/>
  </r>
  <r>
    <s v="Michelle Arnett"/>
    <n v="56293"/>
    <d v="2010-01-05T00:00:00"/>
    <d v="2010-01-05T00:00:00"/>
    <s v="January"/>
    <s v="2010"/>
    <n v="0"/>
    <s v="FREE DELIVERY"/>
    <s v="Not Specified"/>
    <n v="34"/>
    <n v="702.79"/>
    <n v="0.04"/>
    <x v="0"/>
    <n v="-44.81"/>
    <n v="19.989999999999998"/>
    <n v="11.17"/>
    <s v="British Columbia"/>
    <x v="4"/>
    <s v="Home Office"/>
    <x v="2"/>
    <x v="4"/>
  </r>
  <r>
    <s v="Michelle Arnett"/>
    <n v="56293"/>
    <d v="2010-01-05T00:00:00"/>
    <d v="2010-01-06T00:00:00"/>
    <s v="January"/>
    <s v="2010"/>
    <n v="1"/>
    <b v="0"/>
    <s v="Not Specified"/>
    <n v="44"/>
    <n v="712.64"/>
    <n v="0.06"/>
    <x v="0"/>
    <n v="-27.72"/>
    <n v="16.91"/>
    <n v="6.25"/>
    <s v="British Columbia"/>
    <x v="4"/>
    <s v="Home Office"/>
    <x v="0"/>
    <x v="0"/>
  </r>
  <r>
    <s v="Sally Knutson"/>
    <n v="57959"/>
    <d v="2011-12-30T00:00:00"/>
    <d v="2011-12-31T00:00:00"/>
    <s v="December"/>
    <s v="2011"/>
    <n v="1"/>
    <b v="0"/>
    <s v="Medium"/>
    <n v="40"/>
    <n v="239.86"/>
    <n v="0.04"/>
    <x v="0"/>
    <n v="-32.06"/>
    <n v="5.81"/>
    <n v="3.37"/>
    <s v="British Columbia"/>
    <x v="4"/>
    <s v="Consumer"/>
    <x v="0"/>
    <x v="6"/>
  </r>
  <r>
    <s v="Sally Knutson"/>
    <n v="57959"/>
    <d v="2011-12-30T00:00:00"/>
    <d v="2011-12-31T00:00:00"/>
    <s v="December"/>
    <s v="2011"/>
    <n v="1"/>
    <b v="0"/>
    <s v="Medium"/>
    <n v="48"/>
    <n v="1269.79"/>
    <n v="0.08"/>
    <x v="2"/>
    <n v="-65.33"/>
    <n v="26.31"/>
    <n v="5.89"/>
    <s v="British Columbia"/>
    <x v="4"/>
    <s v="Consumer"/>
    <x v="1"/>
    <x v="7"/>
  </r>
  <r>
    <s v="Christina DeMoss"/>
    <n v="58500"/>
    <d v="2011-02-14T00:00:00"/>
    <d v="2011-02-14T00:00:00"/>
    <s v="February"/>
    <s v="2011"/>
    <n v="0"/>
    <s v="FREE DELIVERY"/>
    <s v="low"/>
    <n v="17"/>
    <n v="1529.0139999999999"/>
    <n v="7.0000000000000007E-2"/>
    <x v="0"/>
    <n v="14.01"/>
    <n v="110.99"/>
    <n v="8.99"/>
    <s v="British Columbia"/>
    <x v="4"/>
    <s v="Home Office"/>
    <x v="1"/>
    <x v="3"/>
  </r>
  <r>
    <s v="Joy Smith"/>
    <n v="59584"/>
    <d v="2010-05-28T00:00:00"/>
    <d v="2010-05-29T00:00:00"/>
    <s v="May"/>
    <s v="2010"/>
    <n v="1"/>
    <b v="0"/>
    <s v="Medium"/>
    <n v="3"/>
    <n v="336.84"/>
    <n v="0.08"/>
    <x v="1"/>
    <n v="-160.46"/>
    <n v="100.98"/>
    <n v="35.840000000000003"/>
    <s v="British Columbia"/>
    <x v="4"/>
    <s v="Consumer"/>
    <x v="2"/>
    <x v="9"/>
  </r>
  <r>
    <s v="Joy Smith"/>
    <n v="59584"/>
    <d v="2010-05-28T00:00:00"/>
    <d v="2010-05-28T00:00:00"/>
    <s v="May"/>
    <s v="2010"/>
    <n v="0"/>
    <s v="FREE DELIVERY"/>
    <s v="Medium"/>
    <n v="7"/>
    <n v="1120.27"/>
    <n v="0"/>
    <x v="0"/>
    <n v="16.809999999999999"/>
    <n v="150.97999999999999"/>
    <n v="13.99"/>
    <s v="British Columbia"/>
    <x v="4"/>
    <s v="Consumer"/>
    <x v="1"/>
    <x v="16"/>
  </r>
  <r>
    <s v="Sonia Sunley"/>
    <n v="261"/>
    <d v="2010-06-28T00:00:00"/>
    <d v="2010-06-29T00:00:00"/>
    <s v="June"/>
    <s v="2010"/>
    <n v="1"/>
    <b v="0"/>
    <s v="Medium"/>
    <n v="47"/>
    <n v="5677.6090000000004"/>
    <n v="0.04"/>
    <x v="0"/>
    <n v="1680.79"/>
    <n v="140.99"/>
    <n v="4.2"/>
    <s v="British Columbia"/>
    <x v="4"/>
    <s v="Small Business"/>
    <x v="1"/>
    <x v="3"/>
  </r>
  <r>
    <s v="Anthony O'Donnell"/>
    <n v="928"/>
    <d v="2011-03-01T00:00:00"/>
    <d v="2011-03-06T00:00:00"/>
    <s v="March"/>
    <s v="2011"/>
    <n v="5"/>
    <b v="0"/>
    <s v="low"/>
    <n v="21"/>
    <n v="1222.68"/>
    <n v="0.06"/>
    <x v="2"/>
    <n v="300.97000000000003"/>
    <n v="59.98"/>
    <n v="3.99"/>
    <s v="British Columbia"/>
    <x v="4"/>
    <s v="Consumer"/>
    <x v="0"/>
    <x v="1"/>
  </r>
  <r>
    <s v="Anthony O'Donnell"/>
    <n v="928"/>
    <d v="2011-03-01T00:00:00"/>
    <d v="2011-03-03T00:00:00"/>
    <s v="March"/>
    <s v="2011"/>
    <n v="2"/>
    <b v="0"/>
    <s v="low"/>
    <n v="26"/>
    <n v="390.2"/>
    <n v="0.02"/>
    <x v="2"/>
    <n v="45"/>
    <n v="14.58"/>
    <n v="7.4"/>
    <s v="British Columbia"/>
    <x v="4"/>
    <s v="Consumer"/>
    <x v="2"/>
    <x v="4"/>
  </r>
  <r>
    <s v="Emily Grady"/>
    <n v="1282"/>
    <d v="2012-02-27T00:00:00"/>
    <d v="2012-02-29T00:00:00"/>
    <s v="February"/>
    <s v="2012"/>
    <n v="2"/>
    <b v="0"/>
    <s v="Not Specified"/>
    <n v="26"/>
    <n v="892.38"/>
    <n v="0"/>
    <x v="0"/>
    <n v="366.48"/>
    <n v="31.78"/>
    <n v="1.99"/>
    <s v="British Columbia"/>
    <x v="4"/>
    <s v="Home Office"/>
    <x v="1"/>
    <x v="7"/>
  </r>
  <r>
    <s v="Emily Grady"/>
    <n v="1282"/>
    <d v="2012-02-27T00:00:00"/>
    <d v="2012-02-29T00:00:00"/>
    <s v="February"/>
    <s v="2012"/>
    <n v="2"/>
    <b v="0"/>
    <s v="Not Specified"/>
    <n v="10"/>
    <n v="29.41"/>
    <n v="0.01"/>
    <x v="0"/>
    <n v="-2.06"/>
    <n v="2.78"/>
    <n v="1.34"/>
    <s v="British Columbia"/>
    <x v="4"/>
    <s v="Home Office"/>
    <x v="0"/>
    <x v="12"/>
  </r>
  <r>
    <s v="Alex Avila"/>
    <n v="1856"/>
    <d v="2012-03-19T00:00:00"/>
    <d v="2012-03-21T00:00:00"/>
    <s v="March"/>
    <s v="2012"/>
    <n v="2"/>
    <b v="0"/>
    <s v="Not Specified"/>
    <n v="24"/>
    <n v="1449.3"/>
    <n v="0.08"/>
    <x v="0"/>
    <n v="-712.14"/>
    <n v="60.98"/>
    <n v="49"/>
    <s v="British Columbia"/>
    <x v="4"/>
    <s v="Home Office"/>
    <x v="0"/>
    <x v="1"/>
  </r>
  <r>
    <s v="Alex Avila"/>
    <n v="1856"/>
    <d v="2012-03-19T00:00:00"/>
    <d v="2012-03-20T00:00:00"/>
    <s v="March"/>
    <s v="2012"/>
    <n v="1"/>
    <b v="0"/>
    <s v="Not Specified"/>
    <n v="43"/>
    <n v="4374.6864999999998"/>
    <n v="0.05"/>
    <x v="0"/>
    <n v="973.16"/>
    <n v="125.99"/>
    <n v="8.08"/>
    <s v="British Columbia"/>
    <x v="4"/>
    <s v="Home Office"/>
    <x v="1"/>
    <x v="3"/>
  </r>
  <r>
    <s v="Alex Avila"/>
    <n v="1856"/>
    <d v="2012-03-19T00:00:00"/>
    <d v="2012-03-20T00:00:00"/>
    <s v="March"/>
    <s v="2012"/>
    <n v="1"/>
    <b v="0"/>
    <s v="Not Specified"/>
    <n v="44"/>
    <n v="4283.2349999999997"/>
    <n v="0.1"/>
    <x v="0"/>
    <n v="676.13"/>
    <n v="125.99"/>
    <n v="8.8000000000000007"/>
    <s v="British Columbia"/>
    <x v="4"/>
    <s v="Home Office"/>
    <x v="1"/>
    <x v="3"/>
  </r>
  <r>
    <s v="Brian Moss"/>
    <n v="1925"/>
    <d v="2012-03-04T00:00:00"/>
    <d v="2012-03-05T00:00:00"/>
    <s v="March"/>
    <s v="2012"/>
    <n v="1"/>
    <b v="0"/>
    <s v="Critical"/>
    <n v="7"/>
    <n v="1874.37"/>
    <n v="0.08"/>
    <x v="0"/>
    <n v="67.84"/>
    <n v="276.2"/>
    <n v="24.49"/>
    <s v="British Columbia"/>
    <x v="4"/>
    <s v="Corporate"/>
    <x v="2"/>
    <x v="14"/>
  </r>
  <r>
    <s v="Emily Grady"/>
    <n v="2848"/>
    <d v="2012-03-09T00:00:00"/>
    <d v="2012-03-11T00:00:00"/>
    <s v="March"/>
    <s v="2012"/>
    <n v="2"/>
    <b v="0"/>
    <s v="Critical"/>
    <n v="35"/>
    <n v="1476.39"/>
    <n v="0.06"/>
    <x v="2"/>
    <n v="-303.62"/>
    <n v="43.31"/>
    <n v="15.9"/>
    <s v="British Columbia"/>
    <x v="4"/>
    <s v="Home Office"/>
    <x v="2"/>
    <x v="4"/>
  </r>
  <r>
    <s v="Emily Grady"/>
    <n v="2848"/>
    <d v="2012-03-09T00:00:00"/>
    <d v="2012-03-11T00:00:00"/>
    <s v="March"/>
    <s v="2012"/>
    <n v="2"/>
    <b v="0"/>
    <s v="Critical"/>
    <n v="8"/>
    <n v="863.58299999999997"/>
    <n v="0.04"/>
    <x v="0"/>
    <n v="-264.27999999999997"/>
    <n v="125.99"/>
    <n v="8.99"/>
    <s v="British Columbia"/>
    <x v="4"/>
    <s v="Home Office"/>
    <x v="1"/>
    <x v="3"/>
  </r>
  <r>
    <s v="Anna Andreadi"/>
    <n v="5504"/>
    <d v="2010-01-05T00:00:00"/>
    <d v="2010-01-07T00:00:00"/>
    <s v="January"/>
    <s v="2010"/>
    <n v="2"/>
    <b v="0"/>
    <s v="High"/>
    <n v="6"/>
    <n v="49.55"/>
    <n v="0.06"/>
    <x v="2"/>
    <n v="-20.329999999999998"/>
    <n v="5.78"/>
    <n v="7.64"/>
    <s v="British Columbia"/>
    <x v="4"/>
    <s v="Small Business"/>
    <x v="0"/>
    <x v="5"/>
  </r>
  <r>
    <s v="Anna Andreadi"/>
    <n v="5504"/>
    <d v="2010-01-05T00:00:00"/>
    <d v="2010-01-07T00:00:00"/>
    <s v="January"/>
    <s v="2010"/>
    <n v="2"/>
    <b v="0"/>
    <s v="High"/>
    <n v="15"/>
    <n v="606.55999999999995"/>
    <n v="0.04"/>
    <x v="0"/>
    <n v="20.23"/>
    <n v="45.99"/>
    <n v="4.99"/>
    <s v="British Columbia"/>
    <x v="4"/>
    <s v="Small Business"/>
    <x v="1"/>
    <x v="3"/>
  </r>
  <r>
    <s v="Emily Grady"/>
    <n v="8390"/>
    <d v="2012-04-21T00:00:00"/>
    <d v="2012-04-21T00:00:00"/>
    <s v="April"/>
    <s v="2012"/>
    <n v="0"/>
    <s v="FREE DELIVERY"/>
    <s v="Medium"/>
    <n v="24"/>
    <n v="715.4"/>
    <n v="0.08"/>
    <x v="0"/>
    <n v="-99.34"/>
    <n v="30.98"/>
    <n v="4"/>
    <s v="British Columbia"/>
    <x v="4"/>
    <s v="Home Office"/>
    <x v="1"/>
    <x v="7"/>
  </r>
  <r>
    <s v="Barbara Fisher"/>
    <n v="8545"/>
    <d v="2009-06-17T00:00:00"/>
    <d v="2009-06-21T00:00:00"/>
    <s v="June"/>
    <s v="2009"/>
    <n v="4"/>
    <b v="0"/>
    <s v="low"/>
    <n v="25"/>
    <n v="113.75"/>
    <n v="0"/>
    <x v="0"/>
    <n v="-77.34"/>
    <n v="4.13"/>
    <n v="5.34"/>
    <s v="British Columbia"/>
    <x v="4"/>
    <s v="Small Business"/>
    <x v="0"/>
    <x v="2"/>
  </r>
  <r>
    <s v="Barbara Fisher"/>
    <n v="8545"/>
    <d v="2009-06-17T00:00:00"/>
    <d v="2009-06-21T00:00:00"/>
    <s v="June"/>
    <s v="2009"/>
    <n v="4"/>
    <b v="0"/>
    <s v="low"/>
    <n v="24"/>
    <n v="3081.95"/>
    <n v="0.1"/>
    <x v="1"/>
    <n v="-662.8"/>
    <n v="130.97999999999999"/>
    <n v="54.74"/>
    <s v="British Columbia"/>
    <x v="4"/>
    <s v="Small Business"/>
    <x v="2"/>
    <x v="9"/>
  </r>
  <r>
    <s v="Emily Grady"/>
    <n v="9573"/>
    <d v="2012-06-13T00:00:00"/>
    <d v="2012-06-14T00:00:00"/>
    <s v="June"/>
    <s v="2012"/>
    <n v="1"/>
    <b v="0"/>
    <s v="Medium"/>
    <n v="41"/>
    <n v="133.22999999999999"/>
    <n v="0"/>
    <x v="0"/>
    <n v="-59.91"/>
    <n v="3.14"/>
    <n v="1.92"/>
    <s v="British Columbia"/>
    <x v="4"/>
    <s v="Home Office"/>
    <x v="0"/>
    <x v="15"/>
  </r>
  <r>
    <s v="Kelly Williams"/>
    <n v="9892"/>
    <d v="2012-07-16T00:00:00"/>
    <d v="2012-07-17T00:00:00"/>
    <s v="July"/>
    <s v="2012"/>
    <n v="1"/>
    <b v="0"/>
    <s v="Medium"/>
    <n v="50"/>
    <n v="1406.64"/>
    <n v="0.02"/>
    <x v="0"/>
    <n v="424.36"/>
    <n v="27.18"/>
    <n v="8.23"/>
    <s v="British Columbia"/>
    <x v="4"/>
    <s v="Corporate"/>
    <x v="0"/>
    <x v="8"/>
  </r>
  <r>
    <s v="Sonia Sunley"/>
    <n v="10048"/>
    <d v="2009-05-15T00:00:00"/>
    <d v="2009-05-18T00:00:00"/>
    <s v="May"/>
    <s v="2009"/>
    <n v="3"/>
    <b v="0"/>
    <s v="Not Specified"/>
    <n v="46"/>
    <n v="3197.45"/>
    <n v="0.08"/>
    <x v="0"/>
    <n v="97.16"/>
    <n v="73.98"/>
    <n v="4"/>
    <s v="British Columbia"/>
    <x v="4"/>
    <s v="Corporate"/>
    <x v="1"/>
    <x v="7"/>
  </r>
  <r>
    <s v="Sonia Sunley"/>
    <n v="10048"/>
    <d v="2009-05-15T00:00:00"/>
    <d v="2009-05-17T00:00:00"/>
    <s v="May"/>
    <s v="2009"/>
    <n v="2"/>
    <b v="0"/>
    <s v="Not Specified"/>
    <n v="21"/>
    <n v="78.569999999999993"/>
    <n v="0.02"/>
    <x v="0"/>
    <n v="-20.65"/>
    <n v="3.68"/>
    <n v="1.32"/>
    <s v="British Columbia"/>
    <x v="4"/>
    <s v="Corporate"/>
    <x v="0"/>
    <x v="15"/>
  </r>
  <r>
    <s v="Sonia Sunley"/>
    <n v="10144"/>
    <d v="2011-01-02T00:00:00"/>
    <d v="2011-01-04T00:00:00"/>
    <s v="January"/>
    <s v="2011"/>
    <n v="2"/>
    <b v="0"/>
    <s v="Critical"/>
    <n v="16"/>
    <n v="5403.75"/>
    <n v="0.08"/>
    <x v="1"/>
    <n v="103.83"/>
    <n v="355.98"/>
    <n v="58.92"/>
    <s v="British Columbia"/>
    <x v="4"/>
    <s v="Corporate"/>
    <x v="2"/>
    <x v="14"/>
  </r>
  <r>
    <s v="Sonia Sunley"/>
    <n v="10144"/>
    <d v="2011-01-02T00:00:00"/>
    <d v="2011-01-04T00:00:00"/>
    <s v="January"/>
    <s v="2011"/>
    <n v="2"/>
    <b v="0"/>
    <s v="Critical"/>
    <n v="1"/>
    <n v="192.49"/>
    <n v="0.02"/>
    <x v="1"/>
    <n v="-98.3"/>
    <n v="160.97999999999999"/>
    <n v="30"/>
    <s v="British Columbia"/>
    <x v="4"/>
    <s v="Corporate"/>
    <x v="2"/>
    <x v="14"/>
  </r>
  <r>
    <s v="Sonia Sunley"/>
    <n v="10144"/>
    <d v="2011-01-02T00:00:00"/>
    <d v="2011-01-02T00:00:00"/>
    <s v="January"/>
    <s v="2011"/>
    <n v="0"/>
    <s v="FREE DELIVERY"/>
    <s v="Critical"/>
    <n v="24"/>
    <n v="6408.3"/>
    <n v="0.1"/>
    <x v="1"/>
    <n v="539.54"/>
    <n v="280.98"/>
    <n v="35.67"/>
    <s v="British Columbia"/>
    <x v="4"/>
    <s v="Corporate"/>
    <x v="2"/>
    <x v="10"/>
  </r>
  <r>
    <s v="Sonia Sunley"/>
    <n v="10432"/>
    <d v="2012-01-05T00:00:00"/>
    <d v="2012-01-12T00:00:00"/>
    <s v="January"/>
    <s v="2012"/>
    <n v="7"/>
    <b v="0"/>
    <s v="low"/>
    <n v="13"/>
    <n v="2323.36"/>
    <n v="0.08"/>
    <x v="0"/>
    <n v="220.39"/>
    <n v="179.99"/>
    <n v="19.989999999999998"/>
    <s v="British Columbia"/>
    <x v="4"/>
    <s v="Corporate"/>
    <x v="1"/>
    <x v="7"/>
  </r>
  <r>
    <s v="Jocasta Rupert"/>
    <n v="10661"/>
    <d v="2009-01-23T00:00:00"/>
    <d v="2009-01-24T00:00:00"/>
    <s v="January"/>
    <s v="2009"/>
    <n v="1"/>
    <b v="0"/>
    <s v="Not Specified"/>
    <n v="18"/>
    <n v="136.41"/>
    <n v="0"/>
    <x v="0"/>
    <n v="-99.34"/>
    <n v="6.84"/>
    <n v="8.3699999999999992"/>
    <s v="British Columbia"/>
    <x v="4"/>
    <s v="Consumer"/>
    <x v="0"/>
    <x v="15"/>
  </r>
  <r>
    <s v="Sonia Sunley"/>
    <n v="12806"/>
    <d v="2011-12-24T00:00:00"/>
    <d v="2011-12-25T00:00:00"/>
    <s v="December"/>
    <s v="2011"/>
    <n v="1"/>
    <b v="0"/>
    <s v="Not Specified"/>
    <n v="20"/>
    <n v="761.23"/>
    <n v="0"/>
    <x v="0"/>
    <n v="107.93"/>
    <n v="35.89"/>
    <n v="14.72"/>
    <s v="British Columbia"/>
    <x v="4"/>
    <s v="Small Business"/>
    <x v="0"/>
    <x v="8"/>
  </r>
  <r>
    <s v="Kelly Williams"/>
    <n v="13158"/>
    <d v="2012-11-20T00:00:00"/>
    <d v="2012-11-22T00:00:00"/>
    <s v="November"/>
    <s v="2012"/>
    <n v="2"/>
    <b v="0"/>
    <s v="Critical"/>
    <n v="26"/>
    <n v="187.16"/>
    <n v="0.01"/>
    <x v="0"/>
    <n v="29.33"/>
    <n v="6.75"/>
    <n v="2.99"/>
    <s v="British Columbia"/>
    <x v="4"/>
    <s v="Corporate"/>
    <x v="0"/>
    <x v="2"/>
  </r>
  <r>
    <s v="Anna Andreadi"/>
    <n v="13507"/>
    <d v="2012-12-29T00:00:00"/>
    <d v="2012-12-30T00:00:00"/>
    <s v="December"/>
    <s v="2012"/>
    <n v="1"/>
    <b v="0"/>
    <s v="Medium"/>
    <n v="27"/>
    <n v="176.1"/>
    <n v="0.09"/>
    <x v="0"/>
    <n v="-75.709999999999994"/>
    <n v="6.78"/>
    <n v="6.18"/>
    <s v="British Columbia"/>
    <x v="4"/>
    <s v="Small Business"/>
    <x v="0"/>
    <x v="5"/>
  </r>
  <r>
    <s v="Rick Duston"/>
    <n v="14375"/>
    <d v="2010-01-31T00:00:00"/>
    <d v="2010-02-01T00:00:00"/>
    <s v="February"/>
    <s v="2010"/>
    <n v="1"/>
    <b v="0"/>
    <s v="Medium"/>
    <n v="7"/>
    <n v="44.05"/>
    <n v="7.0000000000000007E-2"/>
    <x v="0"/>
    <n v="-21.77"/>
    <n v="5.78"/>
    <n v="5.67"/>
    <s v="British Columbia"/>
    <x v="4"/>
    <s v="Corporate"/>
    <x v="0"/>
    <x v="5"/>
  </r>
  <r>
    <s v="Sonia Sunley"/>
    <n v="14627"/>
    <d v="2009-02-04T00:00:00"/>
    <d v="2009-02-05T00:00:00"/>
    <s v="February"/>
    <s v="2009"/>
    <n v="1"/>
    <b v="0"/>
    <s v="Medium"/>
    <n v="47"/>
    <n v="671.03"/>
    <n v="7.0000000000000007E-2"/>
    <x v="0"/>
    <n v="67.86"/>
    <n v="14.48"/>
    <n v="6.46"/>
    <s v="British Columbia"/>
    <x v="4"/>
    <s v="Small Business"/>
    <x v="0"/>
    <x v="2"/>
  </r>
  <r>
    <s v="Angele Hood"/>
    <n v="14852"/>
    <d v="2011-12-24T00:00:00"/>
    <d v="2011-12-24T00:00:00"/>
    <s v="December"/>
    <s v="2011"/>
    <n v="0"/>
    <s v="FREE DELIVERY"/>
    <s v="Medium"/>
    <n v="9"/>
    <n v="3800.4"/>
    <n v="0.03"/>
    <x v="2"/>
    <n v="1234.57"/>
    <n v="420.98"/>
    <n v="19.989999999999998"/>
    <s v="British Columbia"/>
    <x v="4"/>
    <s v="Consumer"/>
    <x v="0"/>
    <x v="2"/>
  </r>
  <r>
    <s v="Sonia Sunley"/>
    <n v="16230"/>
    <d v="2010-02-27T00:00:00"/>
    <d v="2010-03-01T00:00:00"/>
    <s v="March"/>
    <s v="2010"/>
    <n v="2"/>
    <b v="0"/>
    <s v="low"/>
    <n v="2"/>
    <n v="13.3"/>
    <n v="0.09"/>
    <x v="0"/>
    <n v="-7.86"/>
    <n v="7.31"/>
    <n v="0.49"/>
    <s v="British Columbia"/>
    <x v="4"/>
    <s v="Corporate"/>
    <x v="0"/>
    <x v="11"/>
  </r>
  <r>
    <s v="Sonia Sunley"/>
    <n v="16230"/>
    <d v="2010-02-27T00:00:00"/>
    <d v="2010-03-01T00:00:00"/>
    <s v="March"/>
    <s v="2010"/>
    <n v="2"/>
    <b v="0"/>
    <s v="low"/>
    <n v="27"/>
    <n v="3379.01"/>
    <n v="0.06"/>
    <x v="1"/>
    <n v="-801.09"/>
    <n v="130.97999999999999"/>
    <n v="54.74"/>
    <s v="British Columbia"/>
    <x v="4"/>
    <s v="Corporate"/>
    <x v="2"/>
    <x v="9"/>
  </r>
  <r>
    <s v="Sonia Sunley"/>
    <n v="16230"/>
    <d v="2010-02-27T00:00:00"/>
    <d v="2010-03-06T00:00:00"/>
    <s v="March"/>
    <s v="2010"/>
    <n v="7"/>
    <b v="0"/>
    <s v="low"/>
    <n v="15"/>
    <n v="687.52"/>
    <n v="0.08"/>
    <x v="0"/>
    <n v="223.76"/>
    <n v="48.91"/>
    <n v="5.81"/>
    <s v="British Columbia"/>
    <x v="4"/>
    <s v="Corporate"/>
    <x v="0"/>
    <x v="5"/>
  </r>
  <r>
    <s v="Sonia Sunley"/>
    <n v="16230"/>
    <d v="2010-02-27T00:00:00"/>
    <d v="2010-03-04T00:00:00"/>
    <s v="March"/>
    <s v="2010"/>
    <n v="5"/>
    <b v="0"/>
    <s v="low"/>
    <n v="40"/>
    <n v="4538.66"/>
    <n v="0"/>
    <x v="0"/>
    <n v="506.86"/>
    <n v="111.03"/>
    <n v="8.64"/>
    <s v="British Columbia"/>
    <x v="4"/>
    <s v="Corporate"/>
    <x v="0"/>
    <x v="0"/>
  </r>
  <r>
    <s v="Sonia Sunley"/>
    <n v="19074"/>
    <d v="2012-06-25T00:00:00"/>
    <d v="2012-06-27T00:00:00"/>
    <s v="June"/>
    <s v="2012"/>
    <n v="2"/>
    <b v="0"/>
    <s v="Critical"/>
    <n v="17"/>
    <n v="3816.59"/>
    <n v="0.01"/>
    <x v="1"/>
    <n v="191.47"/>
    <n v="208.16"/>
    <n v="68.02"/>
    <s v="British Columbia"/>
    <x v="4"/>
    <s v="Corporate"/>
    <x v="0"/>
    <x v="1"/>
  </r>
  <r>
    <s v="Dennis Bolton"/>
    <n v="20194"/>
    <d v="2012-03-13T00:00:00"/>
    <d v="2012-03-15T00:00:00"/>
    <s v="March"/>
    <s v="2012"/>
    <n v="2"/>
    <b v="0"/>
    <s v="High"/>
    <n v="10"/>
    <n v="194.29"/>
    <n v="0.1"/>
    <x v="0"/>
    <n v="68.89"/>
    <n v="20.239999999999998"/>
    <n v="6.67"/>
    <s v="British Columbia"/>
    <x v="4"/>
    <s v="Consumer"/>
    <x v="2"/>
    <x v="4"/>
  </r>
  <r>
    <s v="Stewart Carmichael"/>
    <n v="21024"/>
    <d v="2010-12-28T00:00:00"/>
    <d v="2010-12-30T00:00:00"/>
    <s v="December"/>
    <s v="2010"/>
    <n v="2"/>
    <b v="0"/>
    <s v="Medium"/>
    <n v="34"/>
    <n v="195.49"/>
    <n v="0.05"/>
    <x v="0"/>
    <n v="33.799999999999997"/>
    <n v="5.84"/>
    <n v="1.2"/>
    <s v="British Columbia"/>
    <x v="4"/>
    <s v="Corporate"/>
    <x v="0"/>
    <x v="12"/>
  </r>
  <r>
    <s v="Dennis Bolton"/>
    <n v="21509"/>
    <d v="2012-07-03T00:00:00"/>
    <d v="2012-07-05T00:00:00"/>
    <s v="July"/>
    <s v="2012"/>
    <n v="2"/>
    <b v="0"/>
    <s v="High"/>
    <n v="13"/>
    <n v="47.93"/>
    <n v="0.04"/>
    <x v="0"/>
    <n v="15.82"/>
    <n v="3.69"/>
    <n v="0.5"/>
    <s v="British Columbia"/>
    <x v="4"/>
    <s v="Consumer"/>
    <x v="0"/>
    <x v="11"/>
  </r>
  <r>
    <s v="Sonia Sunley"/>
    <n v="21856"/>
    <d v="2012-04-05T00:00:00"/>
    <d v="2012-04-07T00:00:00"/>
    <s v="April"/>
    <s v="2012"/>
    <n v="2"/>
    <b v="0"/>
    <s v="Not Specified"/>
    <n v="47"/>
    <n v="168.55"/>
    <n v="0.05"/>
    <x v="0"/>
    <n v="71.77"/>
    <n v="3.69"/>
    <n v="0.5"/>
    <s v="British Columbia"/>
    <x v="4"/>
    <s v="Corporate"/>
    <x v="0"/>
    <x v="11"/>
  </r>
  <r>
    <s v="Sonia Sunley"/>
    <n v="21856"/>
    <d v="2012-04-05T00:00:00"/>
    <d v="2012-04-05T00:00:00"/>
    <s v="April"/>
    <s v="2012"/>
    <n v="0"/>
    <s v="FREE DELIVERY"/>
    <s v="Not Specified"/>
    <n v="26"/>
    <n v="77.03"/>
    <n v="0.08"/>
    <x v="0"/>
    <n v="-47.75"/>
    <n v="3.14"/>
    <n v="1.92"/>
    <s v="British Columbia"/>
    <x v="4"/>
    <s v="Corporate"/>
    <x v="0"/>
    <x v="15"/>
  </r>
  <r>
    <s v="Stewart Carmichael"/>
    <n v="22119"/>
    <d v="2009-07-24T00:00:00"/>
    <d v="2009-07-29T00:00:00"/>
    <s v="July"/>
    <s v="2009"/>
    <n v="5"/>
    <b v="0"/>
    <s v="low"/>
    <n v="20"/>
    <n v="939.39"/>
    <n v="7.0000000000000007E-2"/>
    <x v="0"/>
    <n v="-122.77"/>
    <n v="49.43"/>
    <n v="19.989999999999998"/>
    <s v="British Columbia"/>
    <x v="4"/>
    <s v="Corporate"/>
    <x v="0"/>
    <x v="1"/>
  </r>
  <r>
    <s v="Kelly Williams"/>
    <n v="22534"/>
    <d v="2011-07-18T00:00:00"/>
    <d v="2011-07-20T00:00:00"/>
    <s v="July"/>
    <s v="2011"/>
    <n v="2"/>
    <b v="0"/>
    <s v="Medium"/>
    <n v="3"/>
    <n v="279.33"/>
    <n v="0"/>
    <x v="0"/>
    <n v="-44.18"/>
    <n v="83.93"/>
    <n v="19.989999999999998"/>
    <s v="British Columbia"/>
    <x v="4"/>
    <s v="Corporate"/>
    <x v="0"/>
    <x v="8"/>
  </r>
  <r>
    <s v="Sonia Sunley"/>
    <n v="22629"/>
    <d v="2010-04-15T00:00:00"/>
    <d v="2010-04-20T00:00:00"/>
    <s v="April"/>
    <s v="2010"/>
    <n v="5"/>
    <b v="0"/>
    <s v="low"/>
    <n v="5"/>
    <n v="365.93"/>
    <n v="0.05"/>
    <x v="0"/>
    <n v="-243.02"/>
    <n v="73.98"/>
    <n v="14.52"/>
    <s v="British Columbia"/>
    <x v="4"/>
    <s v="Small Business"/>
    <x v="1"/>
    <x v="7"/>
  </r>
  <r>
    <s v="Kelly Williams"/>
    <n v="23011"/>
    <d v="2010-06-15T00:00:00"/>
    <d v="2010-06-22T00:00:00"/>
    <s v="June"/>
    <s v="2010"/>
    <n v="7"/>
    <b v="0"/>
    <s v="low"/>
    <n v="1"/>
    <n v="12.2"/>
    <n v="0.01"/>
    <x v="0"/>
    <n v="-33.93"/>
    <n v="10.01"/>
    <n v="1.99"/>
    <s v="British Columbia"/>
    <x v="4"/>
    <s v="Corporate"/>
    <x v="1"/>
    <x v="7"/>
  </r>
  <r>
    <s v="Sonia Sunley"/>
    <n v="24070"/>
    <d v="2011-03-15T00:00:00"/>
    <d v="2011-03-16T00:00:00"/>
    <s v="March"/>
    <s v="2011"/>
    <n v="1"/>
    <b v="0"/>
    <s v="High"/>
    <n v="36"/>
    <n v="170.42"/>
    <n v="0.1"/>
    <x v="0"/>
    <n v="-98.31"/>
    <n v="4.91"/>
    <n v="4.97"/>
    <s v="British Columbia"/>
    <x v="4"/>
    <s v="Corporate"/>
    <x v="0"/>
    <x v="2"/>
  </r>
  <r>
    <s v="Sonia Sunley"/>
    <n v="24070"/>
    <d v="2011-03-15T00:00:00"/>
    <d v="2011-03-16T00:00:00"/>
    <s v="March"/>
    <s v="2011"/>
    <n v="1"/>
    <b v="0"/>
    <s v="High"/>
    <n v="3"/>
    <n v="431.29"/>
    <n v="0.1"/>
    <x v="0"/>
    <n v="-164.59"/>
    <n v="140.81"/>
    <n v="24.49"/>
    <s v="British Columbia"/>
    <x v="4"/>
    <s v="Corporate"/>
    <x v="2"/>
    <x v="14"/>
  </r>
  <r>
    <s v="Sonia Sunley"/>
    <n v="24070"/>
    <d v="2011-03-15T00:00:00"/>
    <d v="2011-03-16T00:00:00"/>
    <s v="March"/>
    <s v="2011"/>
    <n v="1"/>
    <b v="0"/>
    <s v="High"/>
    <n v="48"/>
    <n v="294.26"/>
    <n v="0"/>
    <x v="2"/>
    <n v="88.8"/>
    <n v="5.58"/>
    <n v="0.7"/>
    <s v="British Columbia"/>
    <x v="4"/>
    <s v="Corporate"/>
    <x v="0"/>
    <x v="12"/>
  </r>
  <r>
    <s v="Sonia Sunley"/>
    <n v="24737"/>
    <d v="2009-12-06T00:00:00"/>
    <d v="2009-12-09T00:00:00"/>
    <s v="December"/>
    <s v="2009"/>
    <n v="3"/>
    <b v="0"/>
    <s v="High"/>
    <n v="3"/>
    <n v="549.91999999999996"/>
    <n v="0.09"/>
    <x v="1"/>
    <n v="-210.97"/>
    <n v="180.98"/>
    <n v="26.2"/>
    <s v="British Columbia"/>
    <x v="4"/>
    <s v="Small Business"/>
    <x v="2"/>
    <x v="14"/>
  </r>
  <r>
    <s v="Sonia Sunley"/>
    <n v="24737"/>
    <d v="2009-12-06T00:00:00"/>
    <d v="2009-12-07T00:00:00"/>
    <s v="December"/>
    <s v="2009"/>
    <n v="1"/>
    <b v="0"/>
    <s v="High"/>
    <n v="26"/>
    <n v="182.09"/>
    <n v="0"/>
    <x v="0"/>
    <n v="-28.15"/>
    <n v="6.48"/>
    <n v="5.19"/>
    <s v="British Columbia"/>
    <x v="4"/>
    <s v="Small Business"/>
    <x v="0"/>
    <x v="5"/>
  </r>
  <r>
    <s v="Anna Andreadi"/>
    <n v="26373"/>
    <d v="2010-07-22T00:00:00"/>
    <d v="2010-07-25T00:00:00"/>
    <s v="July"/>
    <s v="2010"/>
    <n v="3"/>
    <b v="0"/>
    <s v="Medium"/>
    <n v="7"/>
    <n v="285.08"/>
    <n v="0.08"/>
    <x v="0"/>
    <n v="2.2999999999999998"/>
    <n v="40.98"/>
    <n v="5.33"/>
    <s v="British Columbia"/>
    <x v="4"/>
    <s v="Small Business"/>
    <x v="0"/>
    <x v="1"/>
  </r>
  <r>
    <s v="Seth Vernon"/>
    <n v="26978"/>
    <d v="2010-06-25T00:00:00"/>
    <d v="2010-06-27T00:00:00"/>
    <s v="June"/>
    <s v="2010"/>
    <n v="2"/>
    <b v="0"/>
    <s v="Medium"/>
    <n v="46"/>
    <n v="27875.54"/>
    <n v="0"/>
    <x v="0"/>
    <n v="-635.69000000000005"/>
    <n v="599.99"/>
    <n v="24.49"/>
    <s v="British Columbia"/>
    <x v="4"/>
    <s v="Home Office"/>
    <x v="1"/>
    <x v="13"/>
  </r>
  <r>
    <s v="Seth Vernon"/>
    <n v="26978"/>
    <d v="2010-06-25T00:00:00"/>
    <d v="2010-06-27T00:00:00"/>
    <s v="June"/>
    <s v="2010"/>
    <n v="2"/>
    <b v="0"/>
    <s v="Medium"/>
    <n v="49"/>
    <n v="2030.44"/>
    <n v="0.04"/>
    <x v="0"/>
    <n v="938.26"/>
    <n v="40.99"/>
    <n v="5.86"/>
    <s v="British Columbia"/>
    <x v="4"/>
    <s v="Home Office"/>
    <x v="0"/>
    <x v="5"/>
  </r>
  <r>
    <s v="Seth Vernon"/>
    <n v="26978"/>
    <d v="2010-06-25T00:00:00"/>
    <d v="2010-06-27T00:00:00"/>
    <s v="June"/>
    <s v="2010"/>
    <n v="2"/>
    <b v="0"/>
    <s v="Medium"/>
    <n v="47"/>
    <n v="695.99"/>
    <n v="0.09"/>
    <x v="2"/>
    <n v="-157.44"/>
    <n v="15.31"/>
    <n v="8.7799999999999994"/>
    <s v="British Columbia"/>
    <x v="4"/>
    <s v="Home Office"/>
    <x v="0"/>
    <x v="0"/>
  </r>
  <r>
    <s v="Alex Avila"/>
    <n v="27174"/>
    <d v="2011-10-08T00:00:00"/>
    <d v="2011-10-10T00:00:00"/>
    <s v="October"/>
    <s v="2011"/>
    <n v="2"/>
    <b v="0"/>
    <s v="Critical"/>
    <n v="17"/>
    <n v="477.50450000000001"/>
    <n v="0.09"/>
    <x v="0"/>
    <n v="-245.56"/>
    <n v="35.99"/>
    <n v="5"/>
    <s v="British Columbia"/>
    <x v="4"/>
    <s v="Corporate"/>
    <x v="1"/>
    <x v="3"/>
  </r>
  <r>
    <s v="Sarah Foster"/>
    <n v="27876"/>
    <d v="2010-09-07T00:00:00"/>
    <d v="2010-09-14T00:00:00"/>
    <s v="September"/>
    <s v="2010"/>
    <n v="7"/>
    <b v="0"/>
    <s v="low"/>
    <n v="44"/>
    <n v="777.63"/>
    <n v="0.03"/>
    <x v="0"/>
    <n v="-70.540000000000006"/>
    <n v="16.989999999999998"/>
    <n v="8.99"/>
    <s v="British Columbia"/>
    <x v="4"/>
    <s v="Corporate"/>
    <x v="0"/>
    <x v="12"/>
  </r>
  <r>
    <s v="Alex Avila"/>
    <n v="28582"/>
    <d v="2012-01-22T00:00:00"/>
    <d v="2012-01-23T00:00:00"/>
    <s v="January"/>
    <s v="2012"/>
    <n v="1"/>
    <b v="0"/>
    <s v="Not Specified"/>
    <n v="40"/>
    <n v="1500.17"/>
    <n v="0.06"/>
    <x v="2"/>
    <n v="423.87"/>
    <n v="39.24"/>
    <n v="1.99"/>
    <s v="British Columbia"/>
    <x v="4"/>
    <s v="Home Office"/>
    <x v="1"/>
    <x v="7"/>
  </r>
  <r>
    <s v="Alex Avila"/>
    <n v="28582"/>
    <d v="2012-01-22T00:00:00"/>
    <d v="2012-01-23T00:00:00"/>
    <s v="January"/>
    <s v="2012"/>
    <n v="1"/>
    <b v="0"/>
    <s v="Not Specified"/>
    <n v="45"/>
    <n v="377.31"/>
    <n v="0.02"/>
    <x v="0"/>
    <n v="87.96"/>
    <n v="8.01"/>
    <n v="2.87"/>
    <s v="British Columbia"/>
    <x v="4"/>
    <s v="Home Office"/>
    <x v="0"/>
    <x v="5"/>
  </r>
  <r>
    <s v="Anna Andreadi"/>
    <n v="28868"/>
    <d v="2012-04-05T00:00:00"/>
    <d v="2012-04-06T00:00:00"/>
    <s v="April"/>
    <s v="2012"/>
    <n v="1"/>
    <b v="0"/>
    <s v="High"/>
    <n v="30"/>
    <n v="204.49"/>
    <n v="0.05"/>
    <x v="0"/>
    <n v="-142.30000000000001"/>
    <n v="6.48"/>
    <n v="8.73"/>
    <s v="British Columbia"/>
    <x v="4"/>
    <s v="Small Business"/>
    <x v="0"/>
    <x v="5"/>
  </r>
  <r>
    <s v="Angele Hood"/>
    <n v="29857"/>
    <d v="2009-12-12T00:00:00"/>
    <d v="2009-12-14T00:00:00"/>
    <s v="December"/>
    <s v="2009"/>
    <n v="2"/>
    <b v="0"/>
    <s v="Medium"/>
    <n v="41"/>
    <n v="5572.92"/>
    <n v="7.0000000000000007E-2"/>
    <x v="1"/>
    <n v="-639.47"/>
    <n v="140.97999999999999"/>
    <n v="36.090000000000003"/>
    <s v="British Columbia"/>
    <x v="4"/>
    <s v="Consumer"/>
    <x v="2"/>
    <x v="9"/>
  </r>
  <r>
    <s v="Sonia Sunley"/>
    <n v="29921"/>
    <d v="2012-03-23T00:00:00"/>
    <d v="2012-03-25T00:00:00"/>
    <s v="March"/>
    <s v="2012"/>
    <n v="2"/>
    <b v="0"/>
    <s v="Medium"/>
    <n v="33"/>
    <n v="3977.97"/>
    <n v="0.06"/>
    <x v="0"/>
    <n v="1733.47"/>
    <n v="120.98"/>
    <n v="9.07"/>
    <s v="British Columbia"/>
    <x v="4"/>
    <s v="Small Business"/>
    <x v="0"/>
    <x v="2"/>
  </r>
  <r>
    <s v="Kelly Williams"/>
    <n v="30659"/>
    <d v="2011-09-13T00:00:00"/>
    <d v="2011-09-15T00:00:00"/>
    <s v="September"/>
    <s v="2011"/>
    <n v="2"/>
    <b v="0"/>
    <s v="Critical"/>
    <n v="45"/>
    <n v="3116.7714999999998"/>
    <n v="0.08"/>
    <x v="0"/>
    <n v="-106.51"/>
    <n v="85.99"/>
    <n v="0.99"/>
    <s v="British Columbia"/>
    <x v="4"/>
    <s v="Corporate"/>
    <x v="1"/>
    <x v="3"/>
  </r>
  <r>
    <s v="Anna Andreadi"/>
    <n v="30660"/>
    <d v="2012-09-05T00:00:00"/>
    <d v="2012-09-08T00:00:00"/>
    <s v="September"/>
    <s v="2012"/>
    <n v="3"/>
    <b v="0"/>
    <s v="Critical"/>
    <n v="16"/>
    <n v="986.27200000000005"/>
    <n v="0.02"/>
    <x v="0"/>
    <n v="-647.14"/>
    <n v="71.37"/>
    <n v="69"/>
    <s v="British Columbia"/>
    <x v="4"/>
    <s v="Small Business"/>
    <x v="2"/>
    <x v="10"/>
  </r>
  <r>
    <s v="Alex Avila"/>
    <n v="30883"/>
    <d v="2010-08-21T00:00:00"/>
    <d v="2010-08-22T00:00:00"/>
    <s v="August"/>
    <s v="2010"/>
    <n v="1"/>
    <b v="0"/>
    <s v="Medium"/>
    <n v="30"/>
    <n v="201.37"/>
    <n v="0.1"/>
    <x v="0"/>
    <n v="59.84"/>
    <n v="6.98"/>
    <n v="1.6"/>
    <s v="British Columbia"/>
    <x v="4"/>
    <s v="Home Office"/>
    <x v="0"/>
    <x v="5"/>
  </r>
  <r>
    <s v="Jim Karlsson"/>
    <n v="32871"/>
    <d v="2012-10-26T00:00:00"/>
    <d v="2012-10-29T00:00:00"/>
    <s v="October"/>
    <s v="2012"/>
    <n v="3"/>
    <b v="0"/>
    <s v="High"/>
    <n v="42"/>
    <n v="939.77"/>
    <n v="0"/>
    <x v="2"/>
    <n v="9.7200000000000006"/>
    <n v="20.97"/>
    <n v="4"/>
    <s v="British Columbia"/>
    <x v="4"/>
    <s v="Small Business"/>
    <x v="1"/>
    <x v="7"/>
  </r>
  <r>
    <s v="Sonia Sunley"/>
    <n v="33600"/>
    <d v="2010-10-06T00:00:00"/>
    <d v="2010-10-08T00:00:00"/>
    <s v="October"/>
    <s v="2010"/>
    <n v="2"/>
    <b v="0"/>
    <s v="low"/>
    <n v="42"/>
    <n v="187.28"/>
    <n v="0.06"/>
    <x v="0"/>
    <n v="-94.36"/>
    <n v="4.28"/>
    <n v="4.79"/>
    <s v="British Columbia"/>
    <x v="4"/>
    <s v="Corporate"/>
    <x v="0"/>
    <x v="5"/>
  </r>
  <r>
    <s v="Alex Avila"/>
    <n v="33632"/>
    <d v="2010-03-13T00:00:00"/>
    <d v="2010-03-14T00:00:00"/>
    <s v="March"/>
    <s v="2010"/>
    <n v="1"/>
    <b v="0"/>
    <s v="Critical"/>
    <n v="8"/>
    <n v="763.64850000000001"/>
    <n v="0.06"/>
    <x v="0"/>
    <n v="-277.77999999999997"/>
    <n v="115.99"/>
    <n v="5.26"/>
    <s v="British Columbia"/>
    <x v="4"/>
    <s v="Home Office"/>
    <x v="1"/>
    <x v="3"/>
  </r>
  <r>
    <s v="Lisa DeCherney"/>
    <n v="33665"/>
    <d v="2011-05-25T00:00:00"/>
    <d v="2011-05-30T00:00:00"/>
    <s v="May"/>
    <s v="2011"/>
    <n v="5"/>
    <b v="0"/>
    <s v="low"/>
    <n v="45"/>
    <n v="12457.63"/>
    <n v="0.08"/>
    <x v="1"/>
    <n v="1063.46"/>
    <n v="284.98"/>
    <n v="69.55"/>
    <s v="British Columbia"/>
    <x v="4"/>
    <s v="Corporate"/>
    <x v="2"/>
    <x v="14"/>
  </r>
  <r>
    <s v="Barbara Fisher"/>
    <n v="34434"/>
    <d v="2011-05-09T00:00:00"/>
    <d v="2011-05-10T00:00:00"/>
    <s v="May"/>
    <s v="2011"/>
    <n v="1"/>
    <b v="0"/>
    <s v="Not Specified"/>
    <n v="16"/>
    <n v="32.35"/>
    <n v="0.08"/>
    <x v="0"/>
    <n v="-63.19"/>
    <n v="1.8"/>
    <n v="4.79"/>
    <s v="British Columbia"/>
    <x v="4"/>
    <s v="Small Business"/>
    <x v="0"/>
    <x v="2"/>
  </r>
  <r>
    <s v="Barbara Fisher"/>
    <n v="34434"/>
    <d v="2011-05-09T00:00:00"/>
    <d v="2011-05-11T00:00:00"/>
    <s v="May"/>
    <s v="2011"/>
    <n v="2"/>
    <b v="0"/>
    <s v="Not Specified"/>
    <n v="23"/>
    <n v="116.56"/>
    <n v="0.04"/>
    <x v="0"/>
    <n v="50.66"/>
    <n v="4.9800000000000004"/>
    <n v="0.49"/>
    <s v="British Columbia"/>
    <x v="4"/>
    <s v="Small Business"/>
    <x v="0"/>
    <x v="11"/>
  </r>
  <r>
    <s v="Barbara Fisher"/>
    <n v="34753"/>
    <d v="2010-01-18T00:00:00"/>
    <d v="2010-01-20T00:00:00"/>
    <s v="January"/>
    <s v="2010"/>
    <n v="2"/>
    <b v="0"/>
    <s v="Not Specified"/>
    <n v="7"/>
    <n v="117.062"/>
    <n v="0.09"/>
    <x v="0"/>
    <n v="-63.7"/>
    <n v="20.99"/>
    <n v="0.99"/>
    <s v="British Columbia"/>
    <x v="4"/>
    <s v="Small Business"/>
    <x v="1"/>
    <x v="3"/>
  </r>
  <r>
    <s v="Lisa DeCherney"/>
    <n v="35364"/>
    <d v="2009-12-12T00:00:00"/>
    <d v="2009-12-14T00:00:00"/>
    <s v="December"/>
    <s v="2009"/>
    <n v="2"/>
    <b v="0"/>
    <s v="Critical"/>
    <n v="16"/>
    <n v="72.08"/>
    <n v="0.04"/>
    <x v="0"/>
    <n v="-54.75"/>
    <n v="4.28"/>
    <n v="5.68"/>
    <s v="British Columbia"/>
    <x v="4"/>
    <s v="Corporate"/>
    <x v="0"/>
    <x v="5"/>
  </r>
  <r>
    <s v="Lisa DeCherney"/>
    <n v="35364"/>
    <d v="2009-12-12T00:00:00"/>
    <d v="2009-12-14T00:00:00"/>
    <s v="December"/>
    <s v="2009"/>
    <n v="2"/>
    <b v="0"/>
    <s v="Critical"/>
    <n v="29"/>
    <n v="10338.93"/>
    <n v="0.06"/>
    <x v="1"/>
    <n v="-871.52"/>
    <n v="376.13"/>
    <n v="85.63"/>
    <s v="British Columbia"/>
    <x v="4"/>
    <s v="Corporate"/>
    <x v="2"/>
    <x v="10"/>
  </r>
  <r>
    <s v="Lisa DeCherney"/>
    <n v="35364"/>
    <d v="2009-12-12T00:00:00"/>
    <d v="2009-12-13T00:00:00"/>
    <s v="December"/>
    <s v="2009"/>
    <n v="1"/>
    <b v="0"/>
    <s v="Critical"/>
    <n v="37"/>
    <n v="15897.01"/>
    <n v="0.06"/>
    <x v="1"/>
    <n v="455.02"/>
    <n v="424.21"/>
    <n v="110.2"/>
    <s v="British Columbia"/>
    <x v="4"/>
    <s v="Corporate"/>
    <x v="2"/>
    <x v="10"/>
  </r>
  <r>
    <s v="Lisa DeCherney"/>
    <n v="35364"/>
    <d v="2009-12-12T00:00:00"/>
    <d v="2009-12-14T00:00:00"/>
    <s v="December"/>
    <s v="2009"/>
    <n v="2"/>
    <b v="0"/>
    <s v="Critical"/>
    <n v="8"/>
    <n v="1265.2929999999999"/>
    <n v="0.06"/>
    <x v="0"/>
    <n v="-554.44000000000005"/>
    <n v="195.99"/>
    <n v="8.99"/>
    <s v="British Columbia"/>
    <x v="4"/>
    <s v="Corporate"/>
    <x v="1"/>
    <x v="3"/>
  </r>
  <r>
    <s v="Barbara Fisher"/>
    <n v="35812"/>
    <d v="2010-01-22T00:00:00"/>
    <d v="2010-01-24T00:00:00"/>
    <s v="January"/>
    <s v="2010"/>
    <n v="2"/>
    <b v="0"/>
    <s v="Critical"/>
    <n v="24"/>
    <n v="2722.85"/>
    <n v="0.08"/>
    <x v="1"/>
    <n v="-112.62"/>
    <n v="113.98"/>
    <n v="30"/>
    <s v="British Columbia"/>
    <x v="4"/>
    <s v="Small Business"/>
    <x v="2"/>
    <x v="14"/>
  </r>
  <r>
    <s v="Barbara Fisher"/>
    <n v="35812"/>
    <d v="2010-01-22T00:00:00"/>
    <d v="2010-01-24T00:00:00"/>
    <s v="January"/>
    <s v="2010"/>
    <n v="2"/>
    <b v="0"/>
    <s v="Critical"/>
    <n v="2"/>
    <n v="59.93"/>
    <n v="0.09"/>
    <x v="0"/>
    <n v="-147.81"/>
    <n v="30.73"/>
    <n v="4"/>
    <s v="British Columbia"/>
    <x v="4"/>
    <s v="Small Business"/>
    <x v="1"/>
    <x v="7"/>
  </r>
  <r>
    <s v="Barbara Fisher"/>
    <n v="35812"/>
    <d v="2010-01-22T00:00:00"/>
    <d v="2010-01-24T00:00:00"/>
    <s v="January"/>
    <s v="2010"/>
    <n v="2"/>
    <b v="0"/>
    <s v="Critical"/>
    <n v="19"/>
    <n v="851.52"/>
    <n v="0.08"/>
    <x v="0"/>
    <n v="307.64"/>
    <n v="47.9"/>
    <n v="5.86"/>
    <s v="British Columbia"/>
    <x v="4"/>
    <s v="Small Business"/>
    <x v="0"/>
    <x v="5"/>
  </r>
  <r>
    <s v="Alex Avila"/>
    <n v="37063"/>
    <d v="2012-12-09T00:00:00"/>
    <d v="2012-12-10T00:00:00"/>
    <s v="December"/>
    <s v="2012"/>
    <n v="1"/>
    <b v="0"/>
    <s v="Not Specified"/>
    <n v="50"/>
    <n v="919"/>
    <n v="0"/>
    <x v="0"/>
    <n v="89.6"/>
    <n v="17.670000000000002"/>
    <n v="8.99"/>
    <s v="British Columbia"/>
    <x v="4"/>
    <s v="Home Office"/>
    <x v="2"/>
    <x v="4"/>
  </r>
  <r>
    <s v="Roy Skaria"/>
    <n v="37281"/>
    <d v="2009-08-28T00:00:00"/>
    <d v="2009-08-29T00:00:00"/>
    <s v="August"/>
    <s v="2009"/>
    <n v="1"/>
    <b v="0"/>
    <s v="Medium"/>
    <n v="25"/>
    <n v="453.24549999999999"/>
    <n v="0.05"/>
    <x v="0"/>
    <n v="3.31"/>
    <n v="20.99"/>
    <n v="4.8099999999999996"/>
    <s v="British Columbia"/>
    <x v="4"/>
    <s v="Corporate"/>
    <x v="1"/>
    <x v="3"/>
  </r>
  <r>
    <s v="Angele Hood"/>
    <n v="37798"/>
    <d v="2012-11-04T00:00:00"/>
    <d v="2012-11-04T00:00:00"/>
    <s v="November"/>
    <s v="2012"/>
    <n v="0"/>
    <s v="FREE DELIVERY"/>
    <s v="High"/>
    <n v="23"/>
    <n v="6276.83"/>
    <n v="0.09"/>
    <x v="1"/>
    <n v="813.49"/>
    <n v="291.73"/>
    <n v="48.8"/>
    <s v="British Columbia"/>
    <x v="4"/>
    <s v="Consumer"/>
    <x v="2"/>
    <x v="14"/>
  </r>
  <r>
    <s v="Seth Vernon"/>
    <n v="38017"/>
    <d v="2010-07-20T00:00:00"/>
    <d v="2010-07-24T00:00:00"/>
    <s v="July"/>
    <s v="2010"/>
    <n v="4"/>
    <b v="0"/>
    <s v="low"/>
    <n v="26"/>
    <n v="122.51"/>
    <n v="0.06"/>
    <x v="0"/>
    <n v="45.14"/>
    <n v="4.9800000000000004"/>
    <n v="0.8"/>
    <s v="British Columbia"/>
    <x v="4"/>
    <s v="Home Office"/>
    <x v="0"/>
    <x v="5"/>
  </r>
  <r>
    <s v="Seth Vernon"/>
    <n v="38017"/>
    <d v="2010-07-20T00:00:00"/>
    <d v="2010-07-27T00:00:00"/>
    <s v="July"/>
    <s v="2010"/>
    <n v="7"/>
    <b v="0"/>
    <s v="low"/>
    <n v="27"/>
    <n v="2846.3609999999999"/>
    <n v="0.08"/>
    <x v="0"/>
    <n v="453.65"/>
    <n v="125.99"/>
    <n v="7.69"/>
    <s v="British Columbia"/>
    <x v="4"/>
    <s v="Home Office"/>
    <x v="1"/>
    <x v="3"/>
  </r>
  <r>
    <s v="Sarah Foster"/>
    <n v="38272"/>
    <d v="2011-11-15T00:00:00"/>
    <d v="2011-11-17T00:00:00"/>
    <s v="November"/>
    <s v="2011"/>
    <n v="2"/>
    <b v="0"/>
    <s v="Critical"/>
    <n v="39"/>
    <n v="71.040000000000006"/>
    <n v="7.0000000000000007E-2"/>
    <x v="0"/>
    <n v="-20.65"/>
    <n v="1.88"/>
    <n v="1.49"/>
    <s v="British Columbia"/>
    <x v="4"/>
    <s v="Corporate"/>
    <x v="0"/>
    <x v="2"/>
  </r>
  <r>
    <s v="Kelly Williams"/>
    <n v="39301"/>
    <d v="2009-03-22T00:00:00"/>
    <d v="2009-03-23T00:00:00"/>
    <s v="March"/>
    <s v="2009"/>
    <n v="1"/>
    <b v="0"/>
    <s v="Medium"/>
    <n v="16"/>
    <n v="2232.66"/>
    <n v="0.1"/>
    <x v="2"/>
    <n v="-521.09"/>
    <n v="152.47999999999999"/>
    <n v="4"/>
    <s v="British Columbia"/>
    <x v="4"/>
    <s v="Corporate"/>
    <x v="1"/>
    <x v="7"/>
  </r>
  <r>
    <s v="Dennis Bolton"/>
    <n v="39367"/>
    <d v="2009-08-06T00:00:00"/>
    <d v="2009-08-07T00:00:00"/>
    <s v="August"/>
    <s v="2009"/>
    <n v="1"/>
    <b v="0"/>
    <s v="Critical"/>
    <n v="45"/>
    <n v="177.88"/>
    <n v="7.0000000000000007E-2"/>
    <x v="0"/>
    <n v="-146.97"/>
    <n v="4.13"/>
    <n v="5.04"/>
    <s v="British Columbia"/>
    <x v="4"/>
    <s v="Small Business"/>
    <x v="0"/>
    <x v="2"/>
  </r>
  <r>
    <s v="Dennis Bolton"/>
    <n v="39367"/>
    <d v="2009-08-06T00:00:00"/>
    <d v="2009-08-08T00:00:00"/>
    <s v="August"/>
    <s v="2009"/>
    <n v="2"/>
    <b v="0"/>
    <s v="Critical"/>
    <n v="30"/>
    <n v="139.59"/>
    <n v="0"/>
    <x v="0"/>
    <n v="5.9"/>
    <n v="4.4800000000000004"/>
    <n v="2.5"/>
    <s v="British Columbia"/>
    <x v="4"/>
    <s v="Small Business"/>
    <x v="0"/>
    <x v="8"/>
  </r>
  <r>
    <s v="Roy Skaria"/>
    <n v="39655"/>
    <d v="2012-03-23T00:00:00"/>
    <d v="2012-03-23T00:00:00"/>
    <s v="March"/>
    <s v="2012"/>
    <n v="0"/>
    <s v="FREE DELIVERY"/>
    <s v="High"/>
    <n v="35"/>
    <n v="253.15"/>
    <n v="0.03"/>
    <x v="0"/>
    <n v="-72.430000000000007"/>
    <n v="7.28"/>
    <n v="3.52"/>
    <s v="British Columbia"/>
    <x v="4"/>
    <s v="Corporate"/>
    <x v="1"/>
    <x v="7"/>
  </r>
  <r>
    <s v="Jim Karlsson"/>
    <n v="40803"/>
    <d v="2011-04-13T00:00:00"/>
    <d v="2011-04-18T00:00:00"/>
    <s v="April"/>
    <s v="2011"/>
    <n v="5"/>
    <b v="0"/>
    <s v="low"/>
    <n v="22"/>
    <n v="83.02"/>
    <n v="0.08"/>
    <x v="0"/>
    <n v="9.24"/>
    <n v="3.8"/>
    <n v="1.49"/>
    <s v="British Columbia"/>
    <x v="4"/>
    <s v="Small Business"/>
    <x v="0"/>
    <x v="2"/>
  </r>
  <r>
    <s v="Jim Karlsson"/>
    <n v="40803"/>
    <d v="2011-04-13T00:00:00"/>
    <d v="2011-04-15T00:00:00"/>
    <s v="April"/>
    <s v="2011"/>
    <n v="2"/>
    <b v="0"/>
    <s v="low"/>
    <n v="35"/>
    <n v="10278.790000000001"/>
    <n v="0.04"/>
    <x v="1"/>
    <n v="1512.07"/>
    <n v="300.98"/>
    <n v="64.73"/>
    <s v="British Columbia"/>
    <x v="4"/>
    <s v="Small Business"/>
    <x v="2"/>
    <x v="14"/>
  </r>
  <r>
    <s v="Barbara Fisher"/>
    <n v="40806"/>
    <d v="2011-09-06T00:00:00"/>
    <d v="2011-09-07T00:00:00"/>
    <s v="September"/>
    <s v="2011"/>
    <n v="1"/>
    <b v="0"/>
    <s v="Critical"/>
    <n v="8"/>
    <n v="53.14"/>
    <n v="0"/>
    <x v="0"/>
    <n v="-41.26"/>
    <n v="5.4"/>
    <n v="7.78"/>
    <s v="British Columbia"/>
    <x v="4"/>
    <s v="Small Business"/>
    <x v="0"/>
    <x v="2"/>
  </r>
  <r>
    <s v="Anna Andreadi"/>
    <n v="43523"/>
    <d v="2012-05-23T00:00:00"/>
    <d v="2012-05-25T00:00:00"/>
    <s v="May"/>
    <s v="2012"/>
    <n v="2"/>
    <b v="0"/>
    <s v="Medium"/>
    <n v="50"/>
    <n v="295.37"/>
    <n v="0.04"/>
    <x v="0"/>
    <n v="-97.23"/>
    <n v="5.98"/>
    <n v="5.46"/>
    <s v="British Columbia"/>
    <x v="4"/>
    <s v="Small Business"/>
    <x v="0"/>
    <x v="5"/>
  </r>
  <r>
    <s v="Seth Vernon"/>
    <n v="44199"/>
    <d v="2012-03-04T00:00:00"/>
    <d v="2012-03-08T00:00:00"/>
    <s v="March"/>
    <s v="2012"/>
    <n v="4"/>
    <b v="0"/>
    <s v="low"/>
    <n v="12"/>
    <n v="50.69"/>
    <n v="0.04"/>
    <x v="0"/>
    <n v="-6.33"/>
    <n v="3.95"/>
    <n v="2"/>
    <s v="British Columbia"/>
    <x v="4"/>
    <s v="Home Office"/>
    <x v="0"/>
    <x v="6"/>
  </r>
  <r>
    <s v="Alex Avila"/>
    <n v="44231"/>
    <d v="2009-11-03T00:00:00"/>
    <d v="2009-11-05T00:00:00"/>
    <s v="November"/>
    <s v="2009"/>
    <n v="2"/>
    <b v="0"/>
    <s v="Not Specified"/>
    <n v="11"/>
    <n v="1865.94"/>
    <n v="0.04"/>
    <x v="1"/>
    <n v="116.1"/>
    <n v="160.97999999999999"/>
    <n v="30"/>
    <s v="British Columbia"/>
    <x v="4"/>
    <s v="Home Office"/>
    <x v="2"/>
    <x v="14"/>
  </r>
  <r>
    <s v="Alex Avila"/>
    <n v="44231"/>
    <d v="2009-11-03T00:00:00"/>
    <d v="2009-11-05T00:00:00"/>
    <s v="November"/>
    <s v="2009"/>
    <n v="2"/>
    <b v="0"/>
    <s v="Not Specified"/>
    <n v="43"/>
    <n v="784.72"/>
    <n v="0.01"/>
    <x v="0"/>
    <n v="-87.96"/>
    <n v="17.98"/>
    <n v="4"/>
    <s v="British Columbia"/>
    <x v="4"/>
    <s v="Home Office"/>
    <x v="1"/>
    <x v="7"/>
  </r>
  <r>
    <s v="Alex Avila"/>
    <n v="44231"/>
    <d v="2009-11-03T00:00:00"/>
    <d v="2009-11-04T00:00:00"/>
    <s v="November"/>
    <s v="2009"/>
    <n v="1"/>
    <b v="0"/>
    <s v="Not Specified"/>
    <n v="24"/>
    <n v="2343.076"/>
    <n v="0.06"/>
    <x v="0"/>
    <n v="311.64"/>
    <n v="115.99"/>
    <n v="8.99"/>
    <s v="British Columbia"/>
    <x v="4"/>
    <s v="Home Office"/>
    <x v="1"/>
    <x v="3"/>
  </r>
  <r>
    <s v="Sonia Sunley"/>
    <n v="45573"/>
    <d v="2009-08-12T00:00:00"/>
    <d v="2009-08-14T00:00:00"/>
    <s v="August"/>
    <s v="2009"/>
    <n v="2"/>
    <b v="0"/>
    <s v="High"/>
    <n v="5"/>
    <n v="627.64"/>
    <n v="0.05"/>
    <x v="1"/>
    <n v="-151.46"/>
    <n v="120.98"/>
    <n v="30"/>
    <s v="British Columbia"/>
    <x v="4"/>
    <s v="Small Business"/>
    <x v="2"/>
    <x v="14"/>
  </r>
  <r>
    <s v="Lisa DeCherney"/>
    <n v="45763"/>
    <d v="2010-07-07T00:00:00"/>
    <d v="2010-07-08T00:00:00"/>
    <s v="July"/>
    <s v="2010"/>
    <n v="1"/>
    <b v="0"/>
    <s v="High"/>
    <n v="25"/>
    <n v="67.45"/>
    <n v="0.05"/>
    <x v="0"/>
    <n v="24.28"/>
    <n v="2.61"/>
    <n v="0.5"/>
    <s v="British Columbia"/>
    <x v="4"/>
    <s v="Corporate"/>
    <x v="0"/>
    <x v="11"/>
  </r>
  <r>
    <s v="Dennis Bolton"/>
    <n v="48165"/>
    <d v="2010-11-05T00:00:00"/>
    <d v="2010-11-07T00:00:00"/>
    <s v="November"/>
    <s v="2010"/>
    <n v="2"/>
    <b v="0"/>
    <s v="High"/>
    <n v="28"/>
    <n v="199.94"/>
    <n v="0.01"/>
    <x v="0"/>
    <n v="-147.27000000000001"/>
    <n v="6.48"/>
    <n v="9.5399999999999991"/>
    <s v="British Columbia"/>
    <x v="4"/>
    <s v="Small Business"/>
    <x v="0"/>
    <x v="5"/>
  </r>
  <r>
    <s v="Anthony O'Donnell"/>
    <n v="48197"/>
    <d v="2012-05-05T00:00:00"/>
    <d v="2012-05-07T00:00:00"/>
    <s v="May"/>
    <s v="2012"/>
    <n v="2"/>
    <b v="0"/>
    <s v="Not Specified"/>
    <n v="32"/>
    <n v="1282.49"/>
    <n v="7.0000000000000007E-2"/>
    <x v="0"/>
    <n v="154.74"/>
    <n v="40.97"/>
    <n v="14.45"/>
    <s v="British Columbia"/>
    <x v="4"/>
    <s v="Consumer"/>
    <x v="2"/>
    <x v="4"/>
  </r>
  <r>
    <s v="Barbara Fisher"/>
    <n v="48484"/>
    <d v="2010-06-23T00:00:00"/>
    <d v="2010-06-24T00:00:00"/>
    <s v="June"/>
    <s v="2010"/>
    <n v="1"/>
    <b v="0"/>
    <s v="Medium"/>
    <n v="22"/>
    <n v="346.42"/>
    <n v="0.05"/>
    <x v="0"/>
    <n v="67.959999999999994"/>
    <n v="16.48"/>
    <n v="1.99"/>
    <s v="British Columbia"/>
    <x v="4"/>
    <s v="Small Business"/>
    <x v="1"/>
    <x v="7"/>
  </r>
  <r>
    <s v="Barbara Fisher"/>
    <n v="48484"/>
    <d v="2010-06-23T00:00:00"/>
    <d v="2010-06-24T00:00:00"/>
    <s v="June"/>
    <s v="2010"/>
    <n v="1"/>
    <b v="0"/>
    <s v="Medium"/>
    <n v="41"/>
    <n v="773.44"/>
    <n v="0.08"/>
    <x v="2"/>
    <n v="133.83000000000001"/>
    <n v="20.239999999999998"/>
    <n v="6.67"/>
    <s v="British Columbia"/>
    <x v="4"/>
    <s v="Small Business"/>
    <x v="2"/>
    <x v="4"/>
  </r>
  <r>
    <s v="Barbara Fisher"/>
    <n v="48484"/>
    <d v="2010-06-23T00:00:00"/>
    <d v="2010-06-25T00:00:00"/>
    <s v="June"/>
    <s v="2010"/>
    <n v="2"/>
    <b v="0"/>
    <s v="Medium"/>
    <n v="43"/>
    <n v="881.84"/>
    <n v="0"/>
    <x v="0"/>
    <n v="153.80000000000001"/>
    <n v="18.97"/>
    <n v="9.0299999999999994"/>
    <s v="British Columbia"/>
    <x v="4"/>
    <s v="Small Business"/>
    <x v="0"/>
    <x v="5"/>
  </r>
  <r>
    <s v="Barbara Fisher"/>
    <n v="48484"/>
    <d v="2010-06-23T00:00:00"/>
    <d v="2010-06-25T00:00:00"/>
    <s v="June"/>
    <s v="2010"/>
    <n v="2"/>
    <b v="0"/>
    <s v="Medium"/>
    <n v="50"/>
    <n v="5067.5725000000002"/>
    <n v="0.09"/>
    <x v="0"/>
    <n v="1275.9100000000001"/>
    <n v="125.99"/>
    <n v="8.99"/>
    <s v="British Columbia"/>
    <x v="4"/>
    <s v="Small Business"/>
    <x v="1"/>
    <x v="3"/>
  </r>
  <r>
    <s v="Barbara Fisher"/>
    <n v="49153"/>
    <d v="2012-07-28T00:00:00"/>
    <d v="2012-07-28T00:00:00"/>
    <s v="July"/>
    <s v="2012"/>
    <n v="0"/>
    <s v="FREE DELIVERY"/>
    <s v="Medium"/>
    <n v="31"/>
    <n v="2245.7800000000002"/>
    <n v="0.05"/>
    <x v="1"/>
    <n v="-432.46"/>
    <n v="70.98"/>
    <n v="30"/>
    <s v="British Columbia"/>
    <x v="4"/>
    <s v="Small Business"/>
    <x v="2"/>
    <x v="14"/>
  </r>
  <r>
    <s v="Dennis Bolton"/>
    <n v="49412"/>
    <d v="2009-03-07T00:00:00"/>
    <d v="2009-03-07T00:00:00"/>
    <s v="March"/>
    <s v="2009"/>
    <n v="0"/>
    <s v="FREE DELIVERY"/>
    <s v="Critical"/>
    <n v="20"/>
    <n v="9418.14"/>
    <n v="0.09"/>
    <x v="1"/>
    <n v="909.36"/>
    <n v="517.48"/>
    <n v="16.63"/>
    <s v="British Columbia"/>
    <x v="4"/>
    <s v="Small Business"/>
    <x v="1"/>
    <x v="16"/>
  </r>
  <r>
    <s v="Lisa DeCherney"/>
    <n v="49761"/>
    <d v="2011-01-24T00:00:00"/>
    <d v="2011-01-25T00:00:00"/>
    <s v="January"/>
    <s v="2011"/>
    <n v="1"/>
    <b v="0"/>
    <s v="Not Specified"/>
    <n v="45"/>
    <n v="1090.5999999999999"/>
    <n v="7.0000000000000007E-2"/>
    <x v="0"/>
    <n v="300.91000000000003"/>
    <n v="23.99"/>
    <n v="6.3"/>
    <s v="British Columbia"/>
    <x v="4"/>
    <s v="Corporate"/>
    <x v="1"/>
    <x v="16"/>
  </r>
  <r>
    <s v="Sarah Foster"/>
    <n v="50310"/>
    <d v="2009-08-15T00:00:00"/>
    <d v="2009-08-17T00:00:00"/>
    <s v="August"/>
    <s v="2009"/>
    <n v="2"/>
    <b v="0"/>
    <s v="Medium"/>
    <n v="42"/>
    <n v="1811.3"/>
    <n v="7.0000000000000007E-2"/>
    <x v="2"/>
    <n v="520.41"/>
    <n v="42.98"/>
    <n v="4.62"/>
    <s v="British Columbia"/>
    <x v="4"/>
    <s v="Corporate"/>
    <x v="0"/>
    <x v="1"/>
  </r>
  <r>
    <s v="Sarah Foster"/>
    <n v="50310"/>
    <d v="2009-08-15T00:00:00"/>
    <d v="2009-08-18T00:00:00"/>
    <s v="August"/>
    <s v="2009"/>
    <n v="3"/>
    <b v="0"/>
    <s v="Medium"/>
    <n v="43"/>
    <n v="4095.76"/>
    <n v="0.03"/>
    <x v="1"/>
    <n v="-444.14"/>
    <n v="89.99"/>
    <n v="42"/>
    <s v="British Columbia"/>
    <x v="4"/>
    <s v="Corporate"/>
    <x v="2"/>
    <x v="14"/>
  </r>
  <r>
    <s v="Sarah Foster"/>
    <n v="50310"/>
    <d v="2009-08-15T00:00:00"/>
    <d v="2009-08-17T00:00:00"/>
    <s v="August"/>
    <s v="2009"/>
    <n v="2"/>
    <b v="0"/>
    <s v="Medium"/>
    <n v="22"/>
    <n v="482.37"/>
    <n v="0.03"/>
    <x v="0"/>
    <n v="34.03"/>
    <n v="20.95"/>
    <n v="4"/>
    <s v="British Columbia"/>
    <x v="4"/>
    <s v="Corporate"/>
    <x v="1"/>
    <x v="7"/>
  </r>
  <r>
    <s v="Anna Andreadi"/>
    <n v="51072"/>
    <d v="2009-10-02T00:00:00"/>
    <d v="2009-10-04T00:00:00"/>
    <s v="October"/>
    <s v="2009"/>
    <n v="2"/>
    <b v="0"/>
    <s v="Critical"/>
    <n v="43"/>
    <n v="7036.11"/>
    <n v="0"/>
    <x v="0"/>
    <n v="1268.6500000000001"/>
    <n v="161.55000000000001"/>
    <n v="19.989999999999998"/>
    <s v="British Columbia"/>
    <x v="4"/>
    <s v="Small Business"/>
    <x v="0"/>
    <x v="0"/>
  </r>
  <r>
    <s v="Roy Skaria"/>
    <n v="51648"/>
    <d v="2012-01-01T00:00:00"/>
    <d v="2012-01-08T00:00:00"/>
    <s v="January"/>
    <s v="2012"/>
    <n v="7"/>
    <b v="0"/>
    <s v="low"/>
    <n v="45"/>
    <n v="2354.8000000000002"/>
    <n v="0.03"/>
    <x v="0"/>
    <n v="332.97"/>
    <n v="49.99"/>
    <n v="19.989999999999998"/>
    <s v="British Columbia"/>
    <x v="4"/>
    <s v="Corporate"/>
    <x v="1"/>
    <x v="7"/>
  </r>
  <r>
    <s v="Roy Skaria"/>
    <n v="51648"/>
    <d v="2012-01-01T00:00:00"/>
    <d v="2012-01-06T00:00:00"/>
    <s v="January"/>
    <s v="2012"/>
    <n v="5"/>
    <b v="0"/>
    <s v="low"/>
    <n v="50"/>
    <n v="187.88"/>
    <n v="0.08"/>
    <x v="0"/>
    <n v="-38.229999999999997"/>
    <n v="3.98"/>
    <n v="2.97"/>
    <s v="British Columbia"/>
    <x v="4"/>
    <s v="Corporate"/>
    <x v="0"/>
    <x v="5"/>
  </r>
  <r>
    <s v="Roy Skaria"/>
    <n v="52035"/>
    <d v="2009-11-27T00:00:00"/>
    <d v="2009-11-30T00:00:00"/>
    <s v="November"/>
    <s v="2009"/>
    <n v="3"/>
    <b v="0"/>
    <s v="High"/>
    <n v="29"/>
    <n v="20872.16"/>
    <n v="0.03"/>
    <x v="0"/>
    <n v="-4437.91"/>
    <n v="699.99"/>
    <n v="24.49"/>
    <s v="British Columbia"/>
    <x v="4"/>
    <s v="Corporate"/>
    <x v="1"/>
    <x v="13"/>
  </r>
  <r>
    <s v="Dennis Bolton"/>
    <n v="52326"/>
    <d v="2010-08-04T00:00:00"/>
    <d v="2010-08-08T00:00:00"/>
    <s v="August"/>
    <s v="2010"/>
    <n v="4"/>
    <b v="0"/>
    <s v="low"/>
    <n v="41"/>
    <n v="152.28"/>
    <n v="0.06"/>
    <x v="0"/>
    <n v="-154.81"/>
    <n v="3.81"/>
    <n v="5.44"/>
    <s v="British Columbia"/>
    <x v="4"/>
    <s v="Consumer"/>
    <x v="0"/>
    <x v="2"/>
  </r>
  <r>
    <s v="Alex Avila"/>
    <n v="52737"/>
    <d v="2010-11-08T00:00:00"/>
    <d v="2010-11-09T00:00:00"/>
    <s v="November"/>
    <s v="2010"/>
    <n v="1"/>
    <b v="0"/>
    <s v="Not Specified"/>
    <n v="14"/>
    <n v="125.54"/>
    <n v="0.03"/>
    <x v="2"/>
    <n v="-15.74"/>
    <n v="7.68"/>
    <n v="6.16"/>
    <s v="British Columbia"/>
    <x v="4"/>
    <s v="Home Office"/>
    <x v="0"/>
    <x v="2"/>
  </r>
  <r>
    <s v="Roy Skaria"/>
    <n v="53216"/>
    <d v="2012-12-04T00:00:00"/>
    <d v="2012-12-07T00:00:00"/>
    <s v="December"/>
    <s v="2012"/>
    <n v="3"/>
    <b v="0"/>
    <s v="High"/>
    <n v="36"/>
    <n v="228.01"/>
    <n v="0.06"/>
    <x v="0"/>
    <n v="-185.54"/>
    <n v="6.48"/>
    <n v="8.73"/>
    <s v="British Columbia"/>
    <x v="4"/>
    <s v="Corporate"/>
    <x v="0"/>
    <x v="5"/>
  </r>
  <r>
    <s v="Seth Vernon"/>
    <n v="54081"/>
    <d v="2011-03-10T00:00:00"/>
    <d v="2011-03-12T00:00:00"/>
    <s v="March"/>
    <s v="2011"/>
    <n v="2"/>
    <b v="0"/>
    <s v="low"/>
    <n v="2"/>
    <n v="57.5"/>
    <n v="0.02"/>
    <x v="0"/>
    <n v="-83.18"/>
    <n v="28.48"/>
    <n v="1.99"/>
    <s v="British Columbia"/>
    <x v="4"/>
    <s v="Home Office"/>
    <x v="1"/>
    <x v="7"/>
  </r>
  <r>
    <s v="Barbara Fisher"/>
    <n v="54560"/>
    <d v="2009-07-16T00:00:00"/>
    <d v="2009-07-19T00:00:00"/>
    <s v="July"/>
    <s v="2009"/>
    <n v="3"/>
    <b v="0"/>
    <s v="Critical"/>
    <n v="22"/>
    <n v="604.38"/>
    <n v="0.09"/>
    <x v="0"/>
    <n v="167.58"/>
    <n v="28.48"/>
    <n v="1.99"/>
    <s v="British Columbia"/>
    <x v="4"/>
    <s v="Small Business"/>
    <x v="1"/>
    <x v="7"/>
  </r>
  <r>
    <s v="Barbara Fisher"/>
    <n v="54560"/>
    <d v="2009-07-16T00:00:00"/>
    <d v="2009-07-18T00:00:00"/>
    <s v="July"/>
    <s v="2009"/>
    <n v="2"/>
    <b v="0"/>
    <s v="Critical"/>
    <n v="45"/>
    <n v="2404.5990000000002"/>
    <n v="0.08"/>
    <x v="2"/>
    <n v="496.89"/>
    <n v="65.989999999999995"/>
    <n v="4.99"/>
    <s v="British Columbia"/>
    <x v="4"/>
    <s v="Small Business"/>
    <x v="1"/>
    <x v="3"/>
  </r>
  <r>
    <s v="Peter Buhler"/>
    <n v="54947"/>
    <d v="2009-02-22T00:00:00"/>
    <d v="2009-02-23T00:00:00"/>
    <s v="February"/>
    <s v="2009"/>
    <n v="1"/>
    <b v="0"/>
    <s v="Not Specified"/>
    <n v="27"/>
    <n v="132.36000000000001"/>
    <n v="0.05"/>
    <x v="0"/>
    <n v="-98.35"/>
    <n v="4.9800000000000004"/>
    <n v="4.62"/>
    <s v="British Columbia"/>
    <x v="4"/>
    <s v="Consumer"/>
    <x v="1"/>
    <x v="7"/>
  </r>
  <r>
    <s v="Peter Buhler"/>
    <n v="54947"/>
    <d v="2009-02-22T00:00:00"/>
    <d v="2009-02-24T00:00:00"/>
    <s v="February"/>
    <s v="2009"/>
    <n v="2"/>
    <b v="0"/>
    <s v="Not Specified"/>
    <n v="42"/>
    <n v="1498.46"/>
    <n v="0.02"/>
    <x v="0"/>
    <n v="565.37"/>
    <n v="34.229999999999997"/>
    <n v="5.0199999999999996"/>
    <s v="British Columbia"/>
    <x v="4"/>
    <s v="Consumer"/>
    <x v="2"/>
    <x v="4"/>
  </r>
  <r>
    <s v="Dennis Bolton"/>
    <n v="55170"/>
    <d v="2012-09-21T00:00:00"/>
    <d v="2012-09-23T00:00:00"/>
    <s v="September"/>
    <s v="2012"/>
    <n v="2"/>
    <b v="0"/>
    <s v="Critical"/>
    <n v="22"/>
    <n v="985.29"/>
    <n v="0.04"/>
    <x v="2"/>
    <n v="138.37"/>
    <n v="43.98"/>
    <n v="8.99"/>
    <s v="British Columbia"/>
    <x v="4"/>
    <s v="Small Business"/>
    <x v="0"/>
    <x v="12"/>
  </r>
  <r>
    <s v="Roy Skaria"/>
    <n v="55777"/>
    <d v="2012-11-10T00:00:00"/>
    <d v="2012-11-11T00:00:00"/>
    <s v="November"/>
    <s v="2012"/>
    <n v="1"/>
    <b v="0"/>
    <s v="Not Specified"/>
    <n v="6"/>
    <n v="323.52999999999997"/>
    <n v="0.06"/>
    <x v="0"/>
    <n v="136.32"/>
    <n v="51.75"/>
    <n v="19.989999999999998"/>
    <s v="British Columbia"/>
    <x v="4"/>
    <s v="Corporate"/>
    <x v="2"/>
    <x v="4"/>
  </r>
  <r>
    <s v="Roy Skaria"/>
    <n v="55777"/>
    <d v="2012-11-10T00:00:00"/>
    <d v="2012-11-12T00:00:00"/>
    <s v="November"/>
    <s v="2012"/>
    <n v="2"/>
    <b v="0"/>
    <s v="Not Specified"/>
    <n v="1"/>
    <n v="65.747500000000002"/>
    <n v="0.1"/>
    <x v="2"/>
    <n v="-252.48"/>
    <n v="65.989999999999995"/>
    <n v="3.99"/>
    <s v="British Columbia"/>
    <x v="4"/>
    <s v="Corporate"/>
    <x v="1"/>
    <x v="3"/>
  </r>
  <r>
    <s v="Alex Avila"/>
    <n v="56001"/>
    <d v="2010-04-12T00:00:00"/>
    <d v="2010-04-16T00:00:00"/>
    <s v="April"/>
    <s v="2010"/>
    <n v="4"/>
    <b v="0"/>
    <s v="low"/>
    <n v="17"/>
    <n v="118.36"/>
    <n v="0.08"/>
    <x v="2"/>
    <n v="-60.65"/>
    <n v="6.48"/>
    <n v="7.37"/>
    <s v="British Columbia"/>
    <x v="4"/>
    <s v="Home Office"/>
    <x v="0"/>
    <x v="5"/>
  </r>
  <r>
    <s v="Anthony O'Donnell"/>
    <n v="56640"/>
    <d v="2011-08-25T00:00:00"/>
    <d v="2011-08-26T00:00:00"/>
    <s v="August"/>
    <s v="2011"/>
    <n v="1"/>
    <b v="0"/>
    <s v="High"/>
    <n v="2"/>
    <n v="29.31"/>
    <n v="0"/>
    <x v="0"/>
    <n v="-12.78"/>
    <n v="11.48"/>
    <n v="5.43"/>
    <s v="British Columbia"/>
    <x v="4"/>
    <s v="Corporate"/>
    <x v="0"/>
    <x v="5"/>
  </r>
  <r>
    <s v="Anthony O'Donnell"/>
    <n v="56640"/>
    <d v="2011-08-25T00:00:00"/>
    <d v="2011-08-26T00:00:00"/>
    <s v="August"/>
    <s v="2011"/>
    <n v="1"/>
    <b v="0"/>
    <s v="High"/>
    <n v="11"/>
    <n v="80.260000000000005"/>
    <n v="0.06"/>
    <x v="0"/>
    <n v="-22.55"/>
    <n v="6.68"/>
    <n v="5.66"/>
    <s v="British Columbia"/>
    <x v="4"/>
    <s v="Corporate"/>
    <x v="0"/>
    <x v="5"/>
  </r>
  <r>
    <s v="Seth Vernon"/>
    <n v="59393"/>
    <d v="2010-11-20T00:00:00"/>
    <d v="2010-11-21T00:00:00"/>
    <s v="November"/>
    <s v="2010"/>
    <n v="1"/>
    <b v="0"/>
    <s v="Medium"/>
    <n v="34"/>
    <n v="398.76"/>
    <n v="7.0000000000000007E-2"/>
    <x v="0"/>
    <n v="0.82"/>
    <n v="11.58"/>
    <n v="6.97"/>
    <s v="British Columbia"/>
    <x v="4"/>
    <s v="Home Office"/>
    <x v="0"/>
    <x v="8"/>
  </r>
  <r>
    <s v="Sonia Sunley"/>
    <n v="59712"/>
    <d v="2010-06-15T00:00:00"/>
    <d v="2010-06-17T00:00:00"/>
    <s v="June"/>
    <s v="2010"/>
    <n v="2"/>
    <b v="0"/>
    <s v="Critical"/>
    <n v="25"/>
    <n v="67.58"/>
    <n v="0.09"/>
    <x v="2"/>
    <n v="16.8"/>
    <n v="2.62"/>
    <n v="0.8"/>
    <s v="British Columbia"/>
    <x v="4"/>
    <s v="Small Business"/>
    <x v="0"/>
    <x v="6"/>
  </r>
  <r>
    <s v="Daniel Lacy"/>
    <n v="59905"/>
    <d v="2012-04-14T00:00:00"/>
    <d v="2012-04-16T00:00:00"/>
    <s v="April"/>
    <s v="2012"/>
    <n v="2"/>
    <b v="0"/>
    <s v="High"/>
    <n v="19"/>
    <n v="159.24"/>
    <n v="0.09"/>
    <x v="0"/>
    <n v="8.3000000000000007"/>
    <n v="8.5"/>
    <n v="1.99"/>
    <s v="British Columbia"/>
    <x v="4"/>
    <s v="Small Business"/>
    <x v="1"/>
    <x v="7"/>
  </r>
  <r>
    <s v="Daniel Lacy"/>
    <n v="59905"/>
    <d v="2012-04-14T00:00:00"/>
    <d v="2012-04-16T00:00:00"/>
    <s v="April"/>
    <s v="2012"/>
    <n v="2"/>
    <b v="0"/>
    <s v="High"/>
    <n v="6"/>
    <n v="48.77"/>
    <n v="0"/>
    <x v="0"/>
    <n v="5.95"/>
    <n v="7.4"/>
    <n v="1.71"/>
    <s v="British Columbia"/>
    <x v="4"/>
    <s v="Small Business"/>
    <x v="0"/>
    <x v="5"/>
  </r>
  <r>
    <s v="Daniel Lacy"/>
    <n v="59905"/>
    <d v="2012-04-14T00:00:00"/>
    <d v="2012-04-15T00:00:00"/>
    <s v="April"/>
    <s v="2012"/>
    <n v="1"/>
    <b v="0"/>
    <s v="High"/>
    <n v="5"/>
    <n v="26.5"/>
    <n v="0.01"/>
    <x v="2"/>
    <n v="2.61"/>
    <n v="4.26"/>
    <n v="1.2"/>
    <s v="British Columbia"/>
    <x v="4"/>
    <s v="Small Business"/>
    <x v="0"/>
    <x v="12"/>
  </r>
  <r>
    <s v="Giulietta Weimer"/>
    <n v="322"/>
    <d v="2012-03-18T00:00:00"/>
    <d v="2012-03-20T00:00:00"/>
    <s v="March"/>
    <s v="2012"/>
    <n v="2"/>
    <b v="0"/>
    <s v="Critical"/>
    <n v="20"/>
    <n v="2634.8555000000001"/>
    <n v="0.08"/>
    <x v="0"/>
    <n v="257.76"/>
    <n v="155.99"/>
    <n v="8.08"/>
    <s v="British Columbia"/>
    <x v="4"/>
    <s v="Corporate"/>
    <x v="1"/>
    <x v="3"/>
  </r>
  <r>
    <s v="Giulietta Weimer"/>
    <n v="322"/>
    <d v="2012-03-18T00:00:00"/>
    <d v="2012-03-20T00:00:00"/>
    <s v="March"/>
    <s v="2012"/>
    <n v="2"/>
    <b v="0"/>
    <s v="Critical"/>
    <n v="46"/>
    <n v="281"/>
    <n v="0.1"/>
    <x v="0"/>
    <n v="-291.58999999999997"/>
    <n v="6.48"/>
    <n v="10.050000000000001"/>
    <s v="British Columbia"/>
    <x v="4"/>
    <s v="Corporate"/>
    <x v="0"/>
    <x v="5"/>
  </r>
  <r>
    <s v="Mike Vittorini"/>
    <n v="962"/>
    <d v="2009-05-05T00:00:00"/>
    <d v="2009-05-07T00:00:00"/>
    <s v="May"/>
    <s v="2009"/>
    <n v="2"/>
    <b v="0"/>
    <s v="low"/>
    <n v="33"/>
    <n v="4064.05"/>
    <n v="0.06"/>
    <x v="0"/>
    <n v="1408.19"/>
    <n v="122.99"/>
    <n v="19.989999999999998"/>
    <s v="British Columbia"/>
    <x v="4"/>
    <s v="Small Business"/>
    <x v="0"/>
    <x v="2"/>
  </r>
  <r>
    <s v="Mike Vittorini"/>
    <n v="962"/>
    <d v="2009-05-05T00:00:00"/>
    <d v="2009-05-07T00:00:00"/>
    <s v="May"/>
    <s v="2009"/>
    <n v="2"/>
    <b v="0"/>
    <s v="low"/>
    <n v="47"/>
    <n v="3213.87"/>
    <n v="0.08"/>
    <x v="1"/>
    <n v="-1069.72"/>
    <n v="68.81"/>
    <n v="60"/>
    <s v="British Columbia"/>
    <x v="4"/>
    <s v="Small Business"/>
    <x v="0"/>
    <x v="1"/>
  </r>
  <r>
    <s v="Lela Donovan"/>
    <n v="1221"/>
    <d v="2012-04-18T00:00:00"/>
    <d v="2012-04-18T00:00:00"/>
    <s v="April"/>
    <s v="2012"/>
    <n v="0"/>
    <s v="FREE DELIVERY"/>
    <s v="Not Specified"/>
    <n v="1"/>
    <n v="14.68"/>
    <n v="0.06"/>
    <x v="0"/>
    <n v="-13.78"/>
    <n v="8.6"/>
    <n v="6.19"/>
    <s v="British Columbia"/>
    <x v="4"/>
    <s v="Corporate"/>
    <x v="0"/>
    <x v="2"/>
  </r>
  <r>
    <s v="Lela Donovan"/>
    <n v="1221"/>
    <d v="2012-04-18T00:00:00"/>
    <d v="2012-04-20T00:00:00"/>
    <s v="April"/>
    <s v="2012"/>
    <n v="2"/>
    <b v="0"/>
    <s v="Not Specified"/>
    <n v="11"/>
    <n v="10145.14"/>
    <n v="0.03"/>
    <x v="0"/>
    <n v="3724.57"/>
    <n v="896.99"/>
    <n v="19.989999999999998"/>
    <s v="British Columbia"/>
    <x v="4"/>
    <s v="Corporate"/>
    <x v="0"/>
    <x v="2"/>
  </r>
  <r>
    <s v="Lela Donovan"/>
    <n v="1221"/>
    <d v="2012-04-18T00:00:00"/>
    <d v="2012-04-20T00:00:00"/>
    <s v="April"/>
    <s v="2012"/>
    <n v="2"/>
    <b v="0"/>
    <s v="Not Specified"/>
    <n v="16"/>
    <n v="68.45"/>
    <n v="0.08"/>
    <x v="0"/>
    <n v="-57.88"/>
    <n v="4.24"/>
    <n v="5.41"/>
    <s v="British Columbia"/>
    <x v="4"/>
    <s v="Corporate"/>
    <x v="0"/>
    <x v="2"/>
  </r>
  <r>
    <s v="Shahid Shariari"/>
    <n v="1445"/>
    <d v="2011-01-09T00:00:00"/>
    <d v="2011-01-12T00:00:00"/>
    <s v="January"/>
    <s v="2011"/>
    <n v="3"/>
    <b v="0"/>
    <s v="Medium"/>
    <n v="3"/>
    <n v="1326.09"/>
    <n v="0"/>
    <x v="0"/>
    <n v="-20.55"/>
    <n v="420.98"/>
    <n v="19.989999999999998"/>
    <s v="British Columbia"/>
    <x v="4"/>
    <s v="Corporate"/>
    <x v="0"/>
    <x v="2"/>
  </r>
  <r>
    <s v="Shahid Shariari"/>
    <n v="1445"/>
    <d v="2011-01-09T00:00:00"/>
    <d v="2011-01-11T00:00:00"/>
    <s v="January"/>
    <s v="2011"/>
    <n v="2"/>
    <b v="0"/>
    <s v="Medium"/>
    <n v="30"/>
    <n v="339.49"/>
    <n v="0.08"/>
    <x v="0"/>
    <n v="-74.209999999999994"/>
    <n v="11.97"/>
    <n v="5.81"/>
    <s v="British Columbia"/>
    <x v="4"/>
    <s v="Corporate"/>
    <x v="0"/>
    <x v="12"/>
  </r>
  <r>
    <s v="Trudy Schmidt"/>
    <n v="1799"/>
    <d v="2009-03-06T00:00:00"/>
    <d v="2009-03-08T00:00:00"/>
    <s v="March"/>
    <s v="2009"/>
    <n v="2"/>
    <b v="0"/>
    <s v="Not Specified"/>
    <n v="10"/>
    <n v="1187.1199999999999"/>
    <n v="0.06"/>
    <x v="1"/>
    <n v="-127.3"/>
    <n v="113.98"/>
    <n v="30"/>
    <s v="British Columbia"/>
    <x v="4"/>
    <s v="Small Business"/>
    <x v="2"/>
    <x v="14"/>
  </r>
  <r>
    <s v="Trudy Schmidt"/>
    <n v="1799"/>
    <d v="2009-03-06T00:00:00"/>
    <d v="2009-03-08T00:00:00"/>
    <s v="March"/>
    <s v="2009"/>
    <n v="2"/>
    <b v="0"/>
    <s v="Not Specified"/>
    <n v="16"/>
    <n v="108.31"/>
    <n v="0.05"/>
    <x v="0"/>
    <n v="-52.77"/>
    <n v="6.48"/>
    <n v="6.86"/>
    <s v="British Columbia"/>
    <x v="4"/>
    <s v="Small Business"/>
    <x v="0"/>
    <x v="5"/>
  </r>
  <r>
    <s v="Christopher Martinez"/>
    <n v="2720"/>
    <d v="2010-06-07T00:00:00"/>
    <d v="2010-06-10T00:00:00"/>
    <s v="June"/>
    <s v="2010"/>
    <n v="3"/>
    <b v="0"/>
    <s v="Critical"/>
    <n v="36"/>
    <n v="2051.0160000000001"/>
    <n v="0.02"/>
    <x v="2"/>
    <n v="483.97"/>
    <n v="65.989999999999995"/>
    <n v="3.99"/>
    <s v="British Columbia"/>
    <x v="4"/>
    <s v="Small Business"/>
    <x v="1"/>
    <x v="3"/>
  </r>
  <r>
    <s v="Mike Vittorini"/>
    <n v="3685"/>
    <d v="2012-01-16T00:00:00"/>
    <d v="2012-01-17T00:00:00"/>
    <s v="January"/>
    <s v="2012"/>
    <n v="1"/>
    <b v="0"/>
    <s v="Medium"/>
    <n v="29"/>
    <n v="106.78"/>
    <n v="0"/>
    <x v="0"/>
    <n v="-98.05"/>
    <n v="3.28"/>
    <n v="5"/>
    <s v="British Columbia"/>
    <x v="4"/>
    <s v="Small Business"/>
    <x v="0"/>
    <x v="12"/>
  </r>
  <r>
    <s v="Marc Harrigan"/>
    <n v="3687"/>
    <d v="2010-02-02T00:00:00"/>
    <d v="2010-02-02T00:00:00"/>
    <s v="February"/>
    <s v="2010"/>
    <n v="0"/>
    <s v="FREE DELIVERY"/>
    <s v="Critical"/>
    <n v="25"/>
    <n v="79.37"/>
    <n v="7.0000000000000007E-2"/>
    <x v="0"/>
    <n v="6.14"/>
    <n v="3.29"/>
    <n v="1.35"/>
    <s v="British Columbia"/>
    <x v="4"/>
    <s v="Home Office"/>
    <x v="0"/>
    <x v="6"/>
  </r>
  <r>
    <s v="Christopher Martinez"/>
    <n v="3907"/>
    <d v="2012-08-18T00:00:00"/>
    <d v="2012-08-18T00:00:00"/>
    <s v="August"/>
    <s v="2012"/>
    <n v="0"/>
    <s v="FREE DELIVERY"/>
    <s v="Medium"/>
    <n v="36"/>
    <n v="218.12"/>
    <n v="0.02"/>
    <x v="0"/>
    <n v="-1642.65"/>
    <n v="4.4800000000000004"/>
    <n v="49"/>
    <s v="British Columbia"/>
    <x v="4"/>
    <s v="Small Business"/>
    <x v="0"/>
    <x v="1"/>
  </r>
  <r>
    <s v="Shahid Shariari"/>
    <n v="4067"/>
    <d v="2012-10-06T00:00:00"/>
    <d v="2012-10-08T00:00:00"/>
    <s v="October"/>
    <s v="2012"/>
    <n v="2"/>
    <b v="0"/>
    <s v="High"/>
    <n v="16"/>
    <n v="118.38"/>
    <n v="0.04"/>
    <x v="0"/>
    <n v="-42.46"/>
    <n v="7.1"/>
    <n v="6.05"/>
    <s v="British Columbia"/>
    <x v="4"/>
    <s v="Corporate"/>
    <x v="0"/>
    <x v="2"/>
  </r>
  <r>
    <s v="Liz Price"/>
    <n v="4257"/>
    <d v="2011-03-24T00:00:00"/>
    <d v="2011-03-26T00:00:00"/>
    <s v="March"/>
    <s v="2011"/>
    <n v="2"/>
    <b v="0"/>
    <s v="Medium"/>
    <n v="45"/>
    <n v="253.89"/>
    <n v="0.01"/>
    <x v="0"/>
    <n v="-83.66"/>
    <n v="5.58"/>
    <n v="5.3"/>
    <s v="British Columbia"/>
    <x v="4"/>
    <s v="Consumer"/>
    <x v="0"/>
    <x v="8"/>
  </r>
  <r>
    <s v="Lela Donovan"/>
    <n v="4261"/>
    <d v="2012-10-02T00:00:00"/>
    <d v="2012-10-03T00:00:00"/>
    <s v="October"/>
    <s v="2012"/>
    <n v="1"/>
    <b v="0"/>
    <s v="Critical"/>
    <n v="22"/>
    <n v="1556.87"/>
    <n v="0.04"/>
    <x v="1"/>
    <n v="-521.41999999999996"/>
    <n v="68.81"/>
    <n v="60"/>
    <s v="British Columbia"/>
    <x v="4"/>
    <s v="Corporate"/>
    <x v="0"/>
    <x v="1"/>
  </r>
  <r>
    <s v="Lela Donovan"/>
    <n v="4261"/>
    <d v="2012-10-02T00:00:00"/>
    <d v="2012-10-04T00:00:00"/>
    <s v="October"/>
    <s v="2012"/>
    <n v="2"/>
    <b v="0"/>
    <s v="Critical"/>
    <n v="33"/>
    <n v="195.98"/>
    <n v="0.08"/>
    <x v="0"/>
    <n v="-71.47"/>
    <n v="5.98"/>
    <n v="5.35"/>
    <s v="British Columbia"/>
    <x v="4"/>
    <s v="Corporate"/>
    <x v="0"/>
    <x v="5"/>
  </r>
  <r>
    <s v="Lela Donovan"/>
    <n v="4261"/>
    <d v="2012-10-02T00:00:00"/>
    <d v="2012-10-04T00:00:00"/>
    <s v="October"/>
    <s v="2012"/>
    <n v="2"/>
    <b v="0"/>
    <s v="Critical"/>
    <n v="32"/>
    <n v="9235.9699999999993"/>
    <n v="0.04"/>
    <x v="0"/>
    <n v="2848.17"/>
    <n v="300.64999999999998"/>
    <n v="24.49"/>
    <s v="British Columbia"/>
    <x v="4"/>
    <s v="Corporate"/>
    <x v="0"/>
    <x v="1"/>
  </r>
  <r>
    <s v="Lela Donovan"/>
    <n v="4261"/>
    <d v="2012-10-02T00:00:00"/>
    <d v="2012-10-04T00:00:00"/>
    <s v="October"/>
    <s v="2012"/>
    <n v="2"/>
    <b v="0"/>
    <s v="Critical"/>
    <n v="48"/>
    <n v="274.38"/>
    <n v="0.04"/>
    <x v="0"/>
    <n v="-94.82"/>
    <n v="5.78"/>
    <n v="5.37"/>
    <s v="British Columbia"/>
    <x v="4"/>
    <s v="Corporate"/>
    <x v="0"/>
    <x v="5"/>
  </r>
  <r>
    <s v="Mike Vittorini"/>
    <n v="4294"/>
    <d v="2012-08-14T00:00:00"/>
    <d v="2012-08-16T00:00:00"/>
    <s v="August"/>
    <s v="2012"/>
    <n v="2"/>
    <b v="0"/>
    <s v="Medium"/>
    <n v="8"/>
    <n v="17.72"/>
    <n v="0.02"/>
    <x v="0"/>
    <n v="-15.34"/>
    <n v="1.74"/>
    <n v="4.08"/>
    <s v="British Columbia"/>
    <x v="4"/>
    <s v="Small Business"/>
    <x v="2"/>
    <x v="4"/>
  </r>
  <r>
    <s v="Shahid Shariari"/>
    <n v="4642"/>
    <d v="2011-02-26T00:00:00"/>
    <d v="2011-02-27T00:00:00"/>
    <s v="February"/>
    <s v="2011"/>
    <n v="1"/>
    <b v="0"/>
    <s v="Critical"/>
    <n v="9"/>
    <n v="65.61"/>
    <n v="0.08"/>
    <x v="0"/>
    <n v="-39.74"/>
    <n v="7.28"/>
    <n v="3.52"/>
    <s v="British Columbia"/>
    <x v="4"/>
    <s v="Corporate"/>
    <x v="1"/>
    <x v="7"/>
  </r>
  <r>
    <s v="Shahid Shariari"/>
    <n v="4642"/>
    <d v="2011-02-26T00:00:00"/>
    <d v="2011-02-26T00:00:00"/>
    <s v="February"/>
    <s v="2011"/>
    <n v="0"/>
    <s v="FREE DELIVERY"/>
    <s v="Critical"/>
    <n v="21"/>
    <n v="309.62"/>
    <n v="0"/>
    <x v="2"/>
    <n v="-80.2"/>
    <n v="14.03"/>
    <n v="9.3699999999999992"/>
    <s v="British Columbia"/>
    <x v="4"/>
    <s v="Corporate"/>
    <x v="0"/>
    <x v="0"/>
  </r>
  <r>
    <s v="Ralph Kennedy"/>
    <n v="4864"/>
    <d v="2012-11-10T00:00:00"/>
    <d v="2012-11-14T00:00:00"/>
    <s v="November"/>
    <s v="2012"/>
    <n v="4"/>
    <b v="0"/>
    <s v="low"/>
    <n v="16"/>
    <n v="4901.99"/>
    <n v="0.04"/>
    <x v="0"/>
    <n v="1724.68"/>
    <n v="315.98"/>
    <n v="19.989999999999998"/>
    <s v="British Columbia"/>
    <x v="4"/>
    <s v="Corporate"/>
    <x v="0"/>
    <x v="2"/>
  </r>
  <r>
    <s v="Rob Dowd"/>
    <n v="4996"/>
    <d v="2012-09-13T00:00:00"/>
    <d v="2012-09-14T00:00:00"/>
    <s v="September"/>
    <s v="2012"/>
    <n v="1"/>
    <b v="0"/>
    <s v="Medium"/>
    <n v="30"/>
    <n v="4305.79"/>
    <n v="0"/>
    <x v="0"/>
    <n v="1020.32"/>
    <n v="142.86000000000001"/>
    <n v="19.989999999999998"/>
    <s v="British Columbia"/>
    <x v="4"/>
    <s v="Corporate"/>
    <x v="0"/>
    <x v="0"/>
  </r>
  <r>
    <s v="Ralph Kennedy"/>
    <n v="5121"/>
    <d v="2012-05-10T00:00:00"/>
    <d v="2012-05-11T00:00:00"/>
    <s v="May"/>
    <s v="2012"/>
    <n v="1"/>
    <b v="0"/>
    <s v="Not Specified"/>
    <n v="45"/>
    <n v="1991.703"/>
    <n v="7.0000000000000007E-2"/>
    <x v="0"/>
    <n v="559.11"/>
    <n v="55.99"/>
    <n v="1.25"/>
    <s v="British Columbia"/>
    <x v="4"/>
    <s v="Corporate"/>
    <x v="1"/>
    <x v="3"/>
  </r>
  <r>
    <s v="Khloe Miller"/>
    <n v="5346"/>
    <d v="2010-12-25T00:00:00"/>
    <d v="2010-12-26T00:00:00"/>
    <s v="December"/>
    <s v="2010"/>
    <n v="1"/>
    <b v="0"/>
    <s v="Critical"/>
    <n v="34"/>
    <n v="2932.99"/>
    <n v="7.0000000000000007E-2"/>
    <x v="0"/>
    <n v="-1448.83"/>
    <n v="90.98"/>
    <n v="56.2"/>
    <s v="British Columbia"/>
    <x v="4"/>
    <s v="Home Office"/>
    <x v="2"/>
    <x v="4"/>
  </r>
  <r>
    <s v="Khloe Miller"/>
    <n v="5346"/>
    <d v="2010-12-25T00:00:00"/>
    <d v="2010-12-27T00:00:00"/>
    <s v="December"/>
    <s v="2010"/>
    <n v="2"/>
    <b v="0"/>
    <s v="Critical"/>
    <n v="45"/>
    <n v="9194.7999999999993"/>
    <n v="0.1"/>
    <x v="1"/>
    <n v="-1760.57"/>
    <n v="218.75"/>
    <n v="69.64"/>
    <s v="British Columbia"/>
    <x v="4"/>
    <s v="Home Office"/>
    <x v="2"/>
    <x v="10"/>
  </r>
  <r>
    <s v="Khloe Miller"/>
    <n v="5346"/>
    <d v="2010-12-25T00:00:00"/>
    <d v="2010-12-27T00:00:00"/>
    <s v="December"/>
    <s v="2010"/>
    <n v="2"/>
    <b v="0"/>
    <s v="Critical"/>
    <n v="17"/>
    <n v="2285.12"/>
    <n v="0.08"/>
    <x v="1"/>
    <n v="-455.8"/>
    <n v="140.97999999999999"/>
    <n v="36.090000000000003"/>
    <s v="British Columbia"/>
    <x v="4"/>
    <s v="Home Office"/>
    <x v="2"/>
    <x v="9"/>
  </r>
  <r>
    <s v="Shahid Hopkins"/>
    <n v="5473"/>
    <d v="2012-03-24T00:00:00"/>
    <d v="2012-03-26T00:00:00"/>
    <s v="March"/>
    <s v="2012"/>
    <n v="2"/>
    <b v="0"/>
    <s v="Not Specified"/>
    <n v="42"/>
    <n v="355.69"/>
    <n v="0.09"/>
    <x v="0"/>
    <n v="-149.46"/>
    <n v="8.74"/>
    <n v="8.2899999999999991"/>
    <s v="British Columbia"/>
    <x v="4"/>
    <s v="Small Business"/>
    <x v="0"/>
    <x v="8"/>
  </r>
  <r>
    <s v="Kristina Nunn"/>
    <n v="5698"/>
    <d v="2009-05-20T00:00:00"/>
    <d v="2009-05-21T00:00:00"/>
    <s v="May"/>
    <s v="2009"/>
    <n v="1"/>
    <b v="0"/>
    <s v="Medium"/>
    <n v="15"/>
    <n v="297.05"/>
    <n v="0.09"/>
    <x v="0"/>
    <n v="-16.89"/>
    <n v="20.48"/>
    <n v="6.32"/>
    <s v="British Columbia"/>
    <x v="4"/>
    <s v="Consumer"/>
    <x v="0"/>
    <x v="1"/>
  </r>
  <r>
    <s v="Kristina Nunn"/>
    <n v="5698"/>
    <d v="2009-05-20T00:00:00"/>
    <d v="2009-05-21T00:00:00"/>
    <s v="May"/>
    <s v="2009"/>
    <n v="1"/>
    <b v="0"/>
    <s v="Medium"/>
    <n v="7"/>
    <n v="108.26"/>
    <n v="0.06"/>
    <x v="0"/>
    <n v="25.51"/>
    <n v="15.67"/>
    <n v="1.39"/>
    <s v="British Columbia"/>
    <x v="4"/>
    <s v="Consumer"/>
    <x v="0"/>
    <x v="8"/>
  </r>
  <r>
    <s v="Ralph Kennedy"/>
    <n v="6144"/>
    <d v="2009-06-21T00:00:00"/>
    <d v="2009-06-24T00:00:00"/>
    <s v="June"/>
    <s v="2009"/>
    <n v="3"/>
    <b v="0"/>
    <s v="Critical"/>
    <n v="24"/>
    <n v="67.349999999999994"/>
    <n v="7.0000000000000007E-2"/>
    <x v="0"/>
    <n v="22.63"/>
    <n v="2.88"/>
    <n v="0.5"/>
    <s v="British Columbia"/>
    <x v="4"/>
    <s v="Corporate"/>
    <x v="0"/>
    <x v="11"/>
  </r>
  <r>
    <s v="Ralph Kennedy"/>
    <n v="6144"/>
    <d v="2009-06-21T00:00:00"/>
    <d v="2009-06-22T00:00:00"/>
    <s v="June"/>
    <s v="2009"/>
    <n v="1"/>
    <b v="0"/>
    <s v="Critical"/>
    <n v="4"/>
    <n v="1472.31"/>
    <n v="0.03"/>
    <x v="1"/>
    <n v="-223.59"/>
    <n v="348.21"/>
    <n v="40.19"/>
    <s v="British Columbia"/>
    <x v="4"/>
    <s v="Corporate"/>
    <x v="2"/>
    <x v="10"/>
  </r>
  <r>
    <s v="Ricardo Emerson"/>
    <n v="6374"/>
    <d v="2011-08-07T00:00:00"/>
    <d v="2011-08-08T00:00:00"/>
    <s v="August"/>
    <s v="2011"/>
    <n v="1"/>
    <b v="0"/>
    <s v="Critical"/>
    <n v="29"/>
    <n v="857.42"/>
    <n v="7.0000000000000007E-2"/>
    <x v="2"/>
    <n v="51.18"/>
    <n v="31.11"/>
    <n v="3.6"/>
    <s v="British Columbia"/>
    <x v="4"/>
    <s v="Corporate"/>
    <x v="1"/>
    <x v="7"/>
  </r>
  <r>
    <s v="Ricardo Emerson"/>
    <n v="6374"/>
    <d v="2011-08-07T00:00:00"/>
    <d v="2011-08-09T00:00:00"/>
    <s v="August"/>
    <s v="2011"/>
    <n v="2"/>
    <b v="0"/>
    <s v="Critical"/>
    <n v="1"/>
    <n v="2.2400000000000002"/>
    <n v="0.01"/>
    <x v="0"/>
    <n v="-1.97"/>
    <n v="1.48"/>
    <n v="0.7"/>
    <s v="British Columbia"/>
    <x v="4"/>
    <s v="Corporate"/>
    <x v="0"/>
    <x v="6"/>
  </r>
  <r>
    <s v="Lela Donovan"/>
    <n v="7169"/>
    <d v="2010-03-26T00:00:00"/>
    <d v="2010-03-28T00:00:00"/>
    <s v="March"/>
    <s v="2010"/>
    <n v="2"/>
    <b v="0"/>
    <s v="Medium"/>
    <n v="22"/>
    <n v="446.72"/>
    <n v="0.05"/>
    <x v="0"/>
    <n v="-39"/>
    <n v="20.28"/>
    <n v="14.39"/>
    <s v="British Columbia"/>
    <x v="4"/>
    <s v="Corporate"/>
    <x v="2"/>
    <x v="4"/>
  </r>
  <r>
    <s v="Lela Donovan"/>
    <n v="7169"/>
    <d v="2010-03-26T00:00:00"/>
    <d v="2010-03-28T00:00:00"/>
    <s v="March"/>
    <s v="2010"/>
    <n v="2"/>
    <b v="0"/>
    <s v="Medium"/>
    <n v="30"/>
    <n v="1580.6005"/>
    <n v="7.0000000000000007E-2"/>
    <x v="0"/>
    <n v="303.52999999999997"/>
    <n v="65.989999999999995"/>
    <n v="2.79"/>
    <s v="British Columbia"/>
    <x v="4"/>
    <s v="Corporate"/>
    <x v="1"/>
    <x v="3"/>
  </r>
  <r>
    <s v="Ricardo Emerson"/>
    <n v="7427"/>
    <d v="2012-12-15T00:00:00"/>
    <d v="2012-12-15T00:00:00"/>
    <s v="December"/>
    <s v="2012"/>
    <n v="0"/>
    <s v="FREE DELIVERY"/>
    <s v="Not Specified"/>
    <n v="47"/>
    <n v="16002.29"/>
    <n v="0.09"/>
    <x v="0"/>
    <n v="4604.79"/>
    <n v="363.25"/>
    <n v="19.989999999999998"/>
    <s v="British Columbia"/>
    <x v="4"/>
    <s v="Corporate"/>
    <x v="0"/>
    <x v="1"/>
  </r>
  <r>
    <s v="Ricardo Emerson"/>
    <n v="7427"/>
    <d v="2012-12-15T00:00:00"/>
    <d v="2012-12-16T00:00:00"/>
    <s v="December"/>
    <s v="2012"/>
    <n v="1"/>
    <b v="0"/>
    <s v="Not Specified"/>
    <n v="9"/>
    <n v="182.26"/>
    <n v="0.01"/>
    <x v="0"/>
    <n v="60.61"/>
    <n v="18.940000000000001"/>
    <n v="1.49"/>
    <s v="British Columbia"/>
    <x v="4"/>
    <s v="Corporate"/>
    <x v="0"/>
    <x v="2"/>
  </r>
  <r>
    <s v="Patrick O'Brill"/>
    <n v="8229"/>
    <d v="2009-12-07T00:00:00"/>
    <d v="2009-12-09T00:00:00"/>
    <s v="December"/>
    <s v="2009"/>
    <n v="2"/>
    <b v="0"/>
    <s v="Medium"/>
    <n v="7"/>
    <n v="3565.27"/>
    <n v="0.04"/>
    <x v="1"/>
    <n v="-502.81"/>
    <n v="510.14"/>
    <n v="14.7"/>
    <s v="British Columbia"/>
    <x v="4"/>
    <s v="Home Office"/>
    <x v="1"/>
    <x v="16"/>
  </r>
  <r>
    <s v="Patrick O'Brill"/>
    <n v="8229"/>
    <d v="2009-12-07T00:00:00"/>
    <d v="2009-12-09T00:00:00"/>
    <s v="December"/>
    <s v="2009"/>
    <n v="2"/>
    <b v="0"/>
    <s v="Medium"/>
    <n v="50"/>
    <n v="241.01"/>
    <n v="0"/>
    <x v="0"/>
    <n v="-4.6900000000000004"/>
    <n v="4.76"/>
    <n v="3.01"/>
    <s v="British Columbia"/>
    <x v="4"/>
    <s v="Home Office"/>
    <x v="0"/>
    <x v="5"/>
  </r>
  <r>
    <s v="Patrick O'Brill"/>
    <n v="8290"/>
    <d v="2009-12-09T00:00:00"/>
    <d v="2009-12-11T00:00:00"/>
    <s v="December"/>
    <s v="2009"/>
    <n v="2"/>
    <b v="0"/>
    <s v="Critical"/>
    <n v="32"/>
    <n v="209.02"/>
    <n v="0.04"/>
    <x v="0"/>
    <n v="101.8"/>
    <n v="6.3"/>
    <n v="0.5"/>
    <s v="British Columbia"/>
    <x v="4"/>
    <s v="Home Office"/>
    <x v="0"/>
    <x v="11"/>
  </r>
  <r>
    <s v="Trudy Schmidt"/>
    <n v="8515"/>
    <d v="2010-12-21T00:00:00"/>
    <d v="2010-12-22T00:00:00"/>
    <s v="December"/>
    <s v="2010"/>
    <n v="1"/>
    <b v="0"/>
    <s v="Critical"/>
    <n v="33"/>
    <n v="729.92"/>
    <n v="0"/>
    <x v="0"/>
    <n v="99.31"/>
    <n v="20.95"/>
    <n v="4"/>
    <s v="British Columbia"/>
    <x v="4"/>
    <s v="Small Business"/>
    <x v="1"/>
    <x v="7"/>
  </r>
  <r>
    <s v="Thomas Brumley"/>
    <n v="8801"/>
    <d v="2012-08-10T00:00:00"/>
    <d v="2012-08-15T00:00:00"/>
    <s v="August"/>
    <s v="2012"/>
    <n v="5"/>
    <b v="0"/>
    <s v="low"/>
    <n v="32"/>
    <n v="2593.08"/>
    <n v="0"/>
    <x v="2"/>
    <n v="-673.31"/>
    <n v="79.52"/>
    <n v="48.2"/>
    <s v="British Columbia"/>
    <x v="4"/>
    <s v="Consumer"/>
    <x v="2"/>
    <x v="4"/>
  </r>
  <r>
    <s v="Thomas Brumley"/>
    <n v="8801"/>
    <d v="2012-08-10T00:00:00"/>
    <d v="2012-08-12T00:00:00"/>
    <s v="August"/>
    <s v="2012"/>
    <n v="2"/>
    <b v="0"/>
    <s v="low"/>
    <n v="25"/>
    <n v="2529.3960000000002"/>
    <n v="0.06"/>
    <x v="2"/>
    <n v="371.21"/>
    <n v="125.99"/>
    <n v="3"/>
    <s v="British Columbia"/>
    <x v="4"/>
    <s v="Consumer"/>
    <x v="1"/>
    <x v="3"/>
  </r>
  <r>
    <s v="Shahid Shariari"/>
    <n v="8992"/>
    <d v="2010-11-12T00:00:00"/>
    <d v="2010-11-13T00:00:00"/>
    <s v="November"/>
    <s v="2010"/>
    <n v="1"/>
    <b v="0"/>
    <s v="High"/>
    <n v="3"/>
    <n v="441.43"/>
    <n v="0.06"/>
    <x v="0"/>
    <n v="-154.44999999999999"/>
    <n v="140.81"/>
    <n v="24.49"/>
    <s v="British Columbia"/>
    <x v="4"/>
    <s v="Corporate"/>
    <x v="2"/>
    <x v="14"/>
  </r>
  <r>
    <s v="Shahid Shariari"/>
    <n v="8992"/>
    <d v="2010-11-12T00:00:00"/>
    <d v="2010-11-14T00:00:00"/>
    <s v="November"/>
    <s v="2010"/>
    <n v="2"/>
    <b v="0"/>
    <s v="High"/>
    <n v="14"/>
    <n v="2145.6975000000002"/>
    <n v="0.08"/>
    <x v="0"/>
    <n v="-176.79"/>
    <n v="195.99"/>
    <n v="4.2"/>
    <s v="British Columbia"/>
    <x v="4"/>
    <s v="Corporate"/>
    <x v="1"/>
    <x v="3"/>
  </r>
  <r>
    <s v="Shahid Shariari"/>
    <n v="8992"/>
    <d v="2010-11-12T00:00:00"/>
    <d v="2010-11-13T00:00:00"/>
    <s v="November"/>
    <s v="2010"/>
    <n v="1"/>
    <b v="0"/>
    <s v="High"/>
    <n v="18"/>
    <n v="1341.963"/>
    <n v="0"/>
    <x v="0"/>
    <n v="180.78"/>
    <n v="85.99"/>
    <n v="2.79"/>
    <s v="British Columbia"/>
    <x v="4"/>
    <s v="Corporate"/>
    <x v="1"/>
    <x v="3"/>
  </r>
  <r>
    <s v="Vicky Freymann"/>
    <n v="9409"/>
    <d v="2012-05-05T00:00:00"/>
    <d v="2012-05-07T00:00:00"/>
    <s v="May"/>
    <s v="2012"/>
    <n v="2"/>
    <b v="0"/>
    <s v="Critical"/>
    <n v="12"/>
    <n v="1712.66"/>
    <n v="0.1"/>
    <x v="0"/>
    <n v="-390.77"/>
    <n v="152.47999999999999"/>
    <n v="4"/>
    <s v="British Columbia"/>
    <x v="4"/>
    <s v="Home Office"/>
    <x v="1"/>
    <x v="7"/>
  </r>
  <r>
    <s v="Lela Donovan"/>
    <n v="10306"/>
    <d v="2010-07-21T00:00:00"/>
    <d v="2010-07-21T00:00:00"/>
    <s v="July"/>
    <s v="2010"/>
    <n v="0"/>
    <s v="FREE DELIVERY"/>
    <s v="low"/>
    <n v="20"/>
    <n v="310.31"/>
    <n v="0.02"/>
    <x v="0"/>
    <n v="51.5"/>
    <n v="14.58"/>
    <n v="7.4"/>
    <s v="British Columbia"/>
    <x v="4"/>
    <s v="Corporate"/>
    <x v="2"/>
    <x v="4"/>
  </r>
  <r>
    <s v="Khloe Miller"/>
    <n v="10470"/>
    <d v="2012-05-04T00:00:00"/>
    <d v="2012-05-09T00:00:00"/>
    <s v="May"/>
    <s v="2012"/>
    <n v="5"/>
    <b v="0"/>
    <s v="Critical"/>
    <n v="35"/>
    <n v="246.98"/>
    <n v="0.1"/>
    <x v="0"/>
    <n v="-94.78"/>
    <n v="7.38"/>
    <n v="5.21"/>
    <s v="British Columbia"/>
    <x v="4"/>
    <s v="Corporate"/>
    <x v="2"/>
    <x v="4"/>
  </r>
  <r>
    <s v="Mike Vittorini"/>
    <n v="10819"/>
    <d v="2010-08-24T00:00:00"/>
    <d v="2010-08-24T00:00:00"/>
    <s v="August"/>
    <s v="2010"/>
    <n v="0"/>
    <s v="FREE DELIVERY"/>
    <s v="Critical"/>
    <n v="35"/>
    <n v="233.39"/>
    <n v="0.06"/>
    <x v="0"/>
    <n v="-197.39"/>
    <n v="6.48"/>
    <n v="9.5399999999999991"/>
    <s v="British Columbia"/>
    <x v="4"/>
    <s v="Small Business"/>
    <x v="0"/>
    <x v="5"/>
  </r>
  <r>
    <s v="Trudy Schmidt"/>
    <n v="10916"/>
    <d v="2011-03-10T00:00:00"/>
    <d v="2011-03-10T00:00:00"/>
    <s v="March"/>
    <s v="2011"/>
    <n v="0"/>
    <s v="FREE DELIVERY"/>
    <s v="Medium"/>
    <n v="23"/>
    <n v="135.31"/>
    <n v="0.06"/>
    <x v="0"/>
    <n v="-49.32"/>
    <n v="5.74"/>
    <n v="5.01"/>
    <s v="British Columbia"/>
    <x v="4"/>
    <s v="Small Business"/>
    <x v="0"/>
    <x v="2"/>
  </r>
  <r>
    <s v="Mike Vittorini"/>
    <n v="10944"/>
    <d v="2011-11-12T00:00:00"/>
    <d v="2011-11-14T00:00:00"/>
    <s v="November"/>
    <s v="2011"/>
    <n v="2"/>
    <b v="0"/>
    <s v="High"/>
    <n v="9"/>
    <n v="181.66"/>
    <n v="0"/>
    <x v="0"/>
    <n v="-27.47"/>
    <n v="17.98"/>
    <n v="8.51"/>
    <s v="British Columbia"/>
    <x v="4"/>
    <s v="Small Business"/>
    <x v="1"/>
    <x v="16"/>
  </r>
  <r>
    <s v="Tony Chapman"/>
    <n v="11301"/>
    <d v="2012-03-22T00:00:00"/>
    <d v="2012-03-22T00:00:00"/>
    <s v="March"/>
    <s v="2012"/>
    <n v="0"/>
    <s v="FREE DELIVERY"/>
    <s v="Medium"/>
    <n v="29"/>
    <n v="1194.96"/>
    <n v="0.04"/>
    <x v="0"/>
    <n v="107.45"/>
    <n v="39.979999999999997"/>
    <n v="4"/>
    <s v="British Columbia"/>
    <x v="4"/>
    <s v="Consumer"/>
    <x v="1"/>
    <x v="7"/>
  </r>
  <r>
    <s v="Liz Price"/>
    <n v="11332"/>
    <d v="2009-11-16T00:00:00"/>
    <d v="2009-11-20T00:00:00"/>
    <s v="November"/>
    <s v="2009"/>
    <n v="4"/>
    <b v="0"/>
    <s v="low"/>
    <n v="6"/>
    <n v="184.33099999999999"/>
    <n v="7.0000000000000007E-2"/>
    <x v="0"/>
    <n v="-89.2"/>
    <n v="35.99"/>
    <n v="5.99"/>
    <s v="British Columbia"/>
    <x v="4"/>
    <s v="Corporate"/>
    <x v="1"/>
    <x v="3"/>
  </r>
  <r>
    <s v="Liz Price"/>
    <n v="11332"/>
    <d v="2009-11-16T00:00:00"/>
    <d v="2009-11-23T00:00:00"/>
    <s v="November"/>
    <s v="2009"/>
    <n v="7"/>
    <b v="0"/>
    <s v="low"/>
    <n v="23"/>
    <n v="1223.3795"/>
    <n v="0.08"/>
    <x v="2"/>
    <n v="83.57"/>
    <n v="65.989999999999995"/>
    <n v="5.92"/>
    <s v="British Columbia"/>
    <x v="4"/>
    <s v="Corporate"/>
    <x v="1"/>
    <x v="3"/>
  </r>
  <r>
    <s v="Sarah Bern"/>
    <n v="11392"/>
    <d v="2009-09-05T00:00:00"/>
    <d v="2009-09-07T00:00:00"/>
    <s v="September"/>
    <s v="2009"/>
    <n v="2"/>
    <b v="0"/>
    <s v="low"/>
    <n v="28"/>
    <n v="128.69"/>
    <n v="0.04"/>
    <x v="0"/>
    <n v="28.29"/>
    <n v="4.55"/>
    <n v="1.49"/>
    <s v="British Columbia"/>
    <x v="4"/>
    <s v="Corporate"/>
    <x v="0"/>
    <x v="2"/>
  </r>
  <r>
    <s v="Mark Cousins"/>
    <n v="11745"/>
    <d v="2012-07-19T00:00:00"/>
    <d v="2012-07-20T00:00:00"/>
    <s v="July"/>
    <s v="2012"/>
    <n v="1"/>
    <b v="0"/>
    <s v="High"/>
    <n v="17"/>
    <n v="686.27"/>
    <n v="0.06"/>
    <x v="0"/>
    <n v="-345.36"/>
    <n v="40.479999999999997"/>
    <n v="19.989999999999998"/>
    <s v="British Columbia"/>
    <x v="4"/>
    <s v="Home Office"/>
    <x v="1"/>
    <x v="7"/>
  </r>
  <r>
    <s v="Shahid Hopkins"/>
    <n v="11875"/>
    <d v="2012-08-20T00:00:00"/>
    <d v="2012-08-21T00:00:00"/>
    <s v="August"/>
    <s v="2012"/>
    <n v="1"/>
    <b v="0"/>
    <s v="Medium"/>
    <n v="19"/>
    <n v="242.63"/>
    <n v="0"/>
    <x v="0"/>
    <n v="-36.11"/>
    <n v="12.44"/>
    <n v="6.27"/>
    <s v="British Columbia"/>
    <x v="4"/>
    <s v="Small Business"/>
    <x v="0"/>
    <x v="0"/>
  </r>
  <r>
    <s v="Mark Cousins"/>
    <n v="11907"/>
    <d v="2010-08-23T00:00:00"/>
    <d v="2010-08-23T00:00:00"/>
    <s v="August"/>
    <s v="2010"/>
    <n v="0"/>
    <s v="FREE DELIVERY"/>
    <s v="low"/>
    <n v="45"/>
    <n v="4729.8500000000004"/>
    <n v="0.03"/>
    <x v="1"/>
    <n v="2014.82"/>
    <n v="100.97"/>
    <n v="14"/>
    <s v="British Columbia"/>
    <x v="4"/>
    <s v="Home Office"/>
    <x v="1"/>
    <x v="16"/>
  </r>
  <r>
    <s v="Giulietta Weimer"/>
    <n v="12129"/>
    <d v="2012-12-25T00:00:00"/>
    <d v="2012-12-28T00:00:00"/>
    <s v="December"/>
    <s v="2012"/>
    <n v="3"/>
    <b v="0"/>
    <s v="Medium"/>
    <n v="36"/>
    <n v="4852.05"/>
    <n v="0"/>
    <x v="1"/>
    <n v="-1197.58"/>
    <n v="122.99"/>
    <n v="70.2"/>
    <s v="British Columbia"/>
    <x v="4"/>
    <s v="Corporate"/>
    <x v="2"/>
    <x v="14"/>
  </r>
  <r>
    <s v="Patrick O'Brill"/>
    <n v="12579"/>
    <d v="2011-06-16T00:00:00"/>
    <d v="2011-06-16T00:00:00"/>
    <s v="June"/>
    <s v="2011"/>
    <n v="0"/>
    <s v="FREE DELIVERY"/>
    <s v="Not Specified"/>
    <n v="5"/>
    <n v="70.33"/>
    <n v="0.1"/>
    <x v="0"/>
    <n v="1.07"/>
    <n v="15.04"/>
    <n v="1.97"/>
    <s v="British Columbia"/>
    <x v="4"/>
    <s v="Home Office"/>
    <x v="0"/>
    <x v="5"/>
  </r>
  <r>
    <s v="Mark Cousins"/>
    <n v="12743"/>
    <d v="2010-06-23T00:00:00"/>
    <d v="2010-06-25T00:00:00"/>
    <s v="June"/>
    <s v="2010"/>
    <n v="2"/>
    <b v="0"/>
    <s v="High"/>
    <n v="39"/>
    <n v="677.51800000000003"/>
    <n v="0.09"/>
    <x v="0"/>
    <n v="168.22"/>
    <n v="20.99"/>
    <n v="0.99"/>
    <s v="British Columbia"/>
    <x v="4"/>
    <s v="Corporate"/>
    <x v="1"/>
    <x v="3"/>
  </r>
  <r>
    <s v="Daniel Byrd"/>
    <n v="12902"/>
    <d v="2010-10-29T00:00:00"/>
    <d v="2010-10-31T00:00:00"/>
    <s v="October"/>
    <s v="2010"/>
    <n v="2"/>
    <b v="0"/>
    <s v="Not Specified"/>
    <n v="9"/>
    <n v="302.05"/>
    <n v="0"/>
    <x v="0"/>
    <n v="-58.81"/>
    <n v="30.98"/>
    <n v="6.5"/>
    <s v="British Columbia"/>
    <x v="4"/>
    <s v="Home Office"/>
    <x v="1"/>
    <x v="7"/>
  </r>
  <r>
    <s v="Rob Dowd"/>
    <n v="13380"/>
    <d v="2009-07-15T00:00:00"/>
    <d v="2009-07-15T00:00:00"/>
    <s v="July"/>
    <s v="2009"/>
    <n v="0"/>
    <s v="FREE DELIVERY"/>
    <s v="Critical"/>
    <n v="24"/>
    <n v="66.12"/>
    <n v="0.09"/>
    <x v="0"/>
    <n v="4.8499999999999996"/>
    <n v="2.88"/>
    <n v="0.7"/>
    <s v="British Columbia"/>
    <x v="4"/>
    <s v="Corporate"/>
    <x v="0"/>
    <x v="12"/>
  </r>
  <r>
    <s v="Mike Vittorini"/>
    <n v="13606"/>
    <d v="2009-04-26T00:00:00"/>
    <d v="2009-04-28T00:00:00"/>
    <s v="April"/>
    <s v="2009"/>
    <n v="2"/>
    <b v="0"/>
    <s v="Not Specified"/>
    <n v="34"/>
    <n v="109.86"/>
    <n v="7.0000000000000007E-2"/>
    <x v="0"/>
    <n v="19.04"/>
    <n v="3.38"/>
    <n v="0.85"/>
    <s v="British Columbia"/>
    <x v="4"/>
    <s v="Small Business"/>
    <x v="0"/>
    <x v="12"/>
  </r>
  <r>
    <s v="John Murray"/>
    <n v="13889"/>
    <d v="2011-09-04T00:00:00"/>
    <d v="2011-09-05T00:00:00"/>
    <s v="September"/>
    <s v="2011"/>
    <n v="1"/>
    <b v="0"/>
    <s v="Medium"/>
    <n v="49"/>
    <n v="12979.1"/>
    <n v="0.03"/>
    <x v="1"/>
    <n v="2820.44"/>
    <n v="258.98"/>
    <n v="54.31"/>
    <s v="British Columbia"/>
    <x v="4"/>
    <s v="Small Business"/>
    <x v="2"/>
    <x v="14"/>
  </r>
  <r>
    <s v="Khloe Miller"/>
    <n v="13984"/>
    <d v="2012-09-24T00:00:00"/>
    <d v="2012-09-24T00:00:00"/>
    <s v="September"/>
    <s v="2012"/>
    <n v="0"/>
    <s v="FREE DELIVERY"/>
    <s v="Critical"/>
    <n v="30"/>
    <n v="2052.8200000000002"/>
    <n v="0.05"/>
    <x v="0"/>
    <n v="-870.61"/>
    <n v="70.709999999999994"/>
    <n v="37.58"/>
    <s v="British Columbia"/>
    <x v="4"/>
    <s v="Home Office"/>
    <x v="2"/>
    <x v="4"/>
  </r>
  <r>
    <s v="Kristina Nunn"/>
    <n v="13986"/>
    <d v="2011-10-11T00:00:00"/>
    <d v="2011-10-14T00:00:00"/>
    <s v="October"/>
    <s v="2011"/>
    <n v="3"/>
    <b v="0"/>
    <s v="High"/>
    <n v="46"/>
    <n v="1905.79"/>
    <n v="0.01"/>
    <x v="0"/>
    <n v="675.65"/>
    <n v="39.479999999999997"/>
    <n v="1.99"/>
    <s v="British Columbia"/>
    <x v="4"/>
    <s v="Consumer"/>
    <x v="1"/>
    <x v="7"/>
  </r>
  <r>
    <s v="Ralph Kennedy"/>
    <n v="14240"/>
    <d v="2012-02-17T00:00:00"/>
    <d v="2012-02-18T00:00:00"/>
    <s v="February"/>
    <s v="2012"/>
    <n v="1"/>
    <b v="0"/>
    <s v="High"/>
    <n v="24"/>
    <n v="68.88"/>
    <n v="0"/>
    <x v="0"/>
    <n v="1.31"/>
    <n v="2.78"/>
    <n v="1.49"/>
    <s v="British Columbia"/>
    <x v="4"/>
    <s v="Corporate"/>
    <x v="0"/>
    <x v="2"/>
  </r>
  <r>
    <s v="Lela Donovan"/>
    <n v="14276"/>
    <d v="2009-06-18T00:00:00"/>
    <d v="2009-06-19T00:00:00"/>
    <s v="June"/>
    <s v="2009"/>
    <n v="1"/>
    <b v="0"/>
    <s v="Medium"/>
    <n v="11"/>
    <n v="110.79"/>
    <n v="0.1"/>
    <x v="0"/>
    <n v="-11.13"/>
    <n v="10.48"/>
    <n v="2.89"/>
    <s v="British Columbia"/>
    <x v="4"/>
    <s v="Corporate"/>
    <x v="0"/>
    <x v="12"/>
  </r>
  <r>
    <s v="Ralph Kennedy"/>
    <n v="14471"/>
    <d v="2011-05-26T00:00:00"/>
    <d v="2011-05-26T00:00:00"/>
    <s v="May"/>
    <s v="2011"/>
    <n v="0"/>
    <s v="FREE DELIVERY"/>
    <s v="Not Specified"/>
    <n v="44"/>
    <n v="823.63"/>
    <n v="0.03"/>
    <x v="0"/>
    <n v="375.02"/>
    <n v="18.649999999999999"/>
    <n v="3.77"/>
    <s v="British Columbia"/>
    <x v="4"/>
    <s v="Corporate"/>
    <x v="2"/>
    <x v="4"/>
  </r>
  <r>
    <s v="Ralph Kennedy"/>
    <n v="14471"/>
    <d v="2011-05-26T00:00:00"/>
    <d v="2011-05-28T00:00:00"/>
    <s v="May"/>
    <s v="2011"/>
    <n v="2"/>
    <b v="0"/>
    <s v="Not Specified"/>
    <n v="42"/>
    <n v="286.73"/>
    <n v="0.05"/>
    <x v="0"/>
    <n v="-141.51"/>
    <n v="6.48"/>
    <n v="7.49"/>
    <s v="British Columbia"/>
    <x v="4"/>
    <s v="Corporate"/>
    <x v="0"/>
    <x v="5"/>
  </r>
  <r>
    <s v="Lena Hernandez"/>
    <n v="14529"/>
    <d v="2010-09-20T00:00:00"/>
    <d v="2010-09-24T00:00:00"/>
    <s v="September"/>
    <s v="2010"/>
    <n v="4"/>
    <b v="0"/>
    <s v="low"/>
    <n v="44"/>
    <n v="3819.42"/>
    <n v="0.1"/>
    <x v="1"/>
    <n v="-821.87"/>
    <n v="89.99"/>
    <n v="42"/>
    <s v="British Columbia"/>
    <x v="4"/>
    <s v="Home Office"/>
    <x v="2"/>
    <x v="14"/>
  </r>
  <r>
    <s v="Lena Hernandez"/>
    <n v="14529"/>
    <d v="2010-09-20T00:00:00"/>
    <d v="2010-09-22T00:00:00"/>
    <s v="September"/>
    <s v="2010"/>
    <n v="2"/>
    <b v="0"/>
    <s v="low"/>
    <n v="42"/>
    <n v="208.78"/>
    <n v="0.05"/>
    <x v="0"/>
    <n v="24.87"/>
    <n v="5.08"/>
    <n v="2.0299999999999998"/>
    <s v="British Columbia"/>
    <x v="4"/>
    <s v="Home Office"/>
    <x v="2"/>
    <x v="4"/>
  </r>
  <r>
    <s v="Shahid Hopkins"/>
    <n v="14948"/>
    <d v="2011-05-28T00:00:00"/>
    <d v="2011-05-29T00:00:00"/>
    <s v="May"/>
    <s v="2011"/>
    <n v="1"/>
    <b v="0"/>
    <s v="Medium"/>
    <n v="6"/>
    <n v="647.78"/>
    <n v="0"/>
    <x v="1"/>
    <n v="-144.87"/>
    <n v="100.98"/>
    <n v="35.840000000000003"/>
    <s v="British Columbia"/>
    <x v="4"/>
    <s v="Small Business"/>
    <x v="2"/>
    <x v="9"/>
  </r>
  <r>
    <s v="Kristina Nunn"/>
    <n v="16161"/>
    <d v="2012-07-28T00:00:00"/>
    <d v="2012-07-29T00:00:00"/>
    <s v="July"/>
    <s v="2012"/>
    <n v="1"/>
    <b v="0"/>
    <s v="Medium"/>
    <n v="49"/>
    <n v="2692.6895"/>
    <n v="0.03"/>
    <x v="0"/>
    <n v="768.32"/>
    <n v="65.989999999999995"/>
    <n v="4.2"/>
    <s v="British Columbia"/>
    <x v="4"/>
    <s v="Consumer"/>
    <x v="1"/>
    <x v="3"/>
  </r>
  <r>
    <s v="Kristina Nunn"/>
    <n v="16161"/>
    <d v="2012-07-28T00:00:00"/>
    <d v="2012-07-30T00:00:00"/>
    <s v="July"/>
    <s v="2012"/>
    <n v="2"/>
    <b v="0"/>
    <s v="Medium"/>
    <n v="38"/>
    <n v="151.19"/>
    <n v="0.03"/>
    <x v="0"/>
    <n v="60.63"/>
    <n v="3.78"/>
    <n v="0.71"/>
    <s v="British Columbia"/>
    <x v="4"/>
    <s v="Consumer"/>
    <x v="0"/>
    <x v="6"/>
  </r>
  <r>
    <s v="Greg Maxwell"/>
    <n v="16257"/>
    <d v="2012-05-05T00:00:00"/>
    <d v="2012-05-06T00:00:00"/>
    <s v="May"/>
    <s v="2012"/>
    <n v="1"/>
    <b v="0"/>
    <s v="Not Specified"/>
    <n v="16"/>
    <n v="102.73"/>
    <n v="0.03"/>
    <x v="0"/>
    <n v="16.329999999999998"/>
    <n v="5.98"/>
    <n v="2.5"/>
    <s v="British Columbia"/>
    <x v="4"/>
    <s v="Home Office"/>
    <x v="0"/>
    <x v="8"/>
  </r>
  <r>
    <s v="Vicky Freymann"/>
    <n v="16806"/>
    <d v="2010-06-17T00:00:00"/>
    <d v="2010-06-18T00:00:00"/>
    <s v="June"/>
    <s v="2010"/>
    <n v="1"/>
    <b v="0"/>
    <s v="High"/>
    <n v="4"/>
    <n v="167.37"/>
    <n v="0.1"/>
    <x v="0"/>
    <n v="-132.15"/>
    <n v="43.22"/>
    <n v="4"/>
    <s v="British Columbia"/>
    <x v="4"/>
    <s v="Home Office"/>
    <x v="1"/>
    <x v="7"/>
  </r>
  <r>
    <s v="Vicky Freymann"/>
    <n v="16806"/>
    <d v="2010-06-17T00:00:00"/>
    <d v="2010-06-19T00:00:00"/>
    <s v="June"/>
    <s v="2010"/>
    <n v="2"/>
    <b v="0"/>
    <s v="High"/>
    <n v="18"/>
    <n v="1026.6385"/>
    <n v="0"/>
    <x v="0"/>
    <n v="-201.05"/>
    <n v="65.989999999999995"/>
    <n v="19.989999999999998"/>
    <s v="British Columbia"/>
    <x v="4"/>
    <s v="Home Office"/>
    <x v="1"/>
    <x v="3"/>
  </r>
  <r>
    <s v="Rob Dowd"/>
    <n v="17344"/>
    <d v="2010-07-19T00:00:00"/>
    <d v="2010-07-21T00:00:00"/>
    <s v="July"/>
    <s v="2010"/>
    <n v="2"/>
    <b v="0"/>
    <s v="Critical"/>
    <n v="40"/>
    <n v="2405.4575"/>
    <n v="0.01"/>
    <x v="0"/>
    <n v="571.54"/>
    <n v="65.989999999999995"/>
    <n v="7.69"/>
    <s v="British Columbia"/>
    <x v="4"/>
    <s v="Corporate"/>
    <x v="1"/>
    <x v="3"/>
  </r>
  <r>
    <s v="Lena Hernandez"/>
    <n v="17382"/>
    <d v="2011-07-04T00:00:00"/>
    <d v="2011-07-05T00:00:00"/>
    <s v="July"/>
    <s v="2011"/>
    <n v="1"/>
    <b v="0"/>
    <s v="Not Specified"/>
    <n v="20"/>
    <n v="2162.8164999999999"/>
    <n v="0.01"/>
    <x v="0"/>
    <n v="223.25"/>
    <n v="125.99"/>
    <n v="8.99"/>
    <s v="British Columbia"/>
    <x v="4"/>
    <s v="Home Office"/>
    <x v="1"/>
    <x v="3"/>
  </r>
  <r>
    <s v="Lela Donovan"/>
    <n v="17507"/>
    <d v="2012-06-12T00:00:00"/>
    <d v="2012-06-12T00:00:00"/>
    <s v="June"/>
    <s v="2012"/>
    <n v="0"/>
    <s v="FREE DELIVERY"/>
    <s v="Medium"/>
    <n v="27"/>
    <n v="399.76"/>
    <n v="0.04"/>
    <x v="0"/>
    <n v="48.13"/>
    <n v="14.56"/>
    <n v="3.5"/>
    <s v="British Columbia"/>
    <x v="4"/>
    <s v="Corporate"/>
    <x v="0"/>
    <x v="1"/>
  </r>
  <r>
    <s v="Lela Donovan"/>
    <n v="17507"/>
    <d v="2012-06-12T00:00:00"/>
    <d v="2012-06-14T00:00:00"/>
    <s v="June"/>
    <s v="2012"/>
    <n v="2"/>
    <b v="0"/>
    <s v="Medium"/>
    <n v="22"/>
    <n v="5393.27"/>
    <n v="0.1"/>
    <x v="1"/>
    <n v="353.72"/>
    <n v="270.97000000000003"/>
    <n v="28.06"/>
    <s v="British Columbia"/>
    <x v="4"/>
    <s v="Corporate"/>
    <x v="1"/>
    <x v="16"/>
  </r>
  <r>
    <s v="Mark Cousins"/>
    <n v="17702"/>
    <d v="2012-04-13T00:00:00"/>
    <d v="2012-04-13T00:00:00"/>
    <s v="April"/>
    <s v="2012"/>
    <n v="0"/>
    <s v="FREE DELIVERY"/>
    <s v="High"/>
    <n v="9"/>
    <n v="264.63"/>
    <n v="0.02"/>
    <x v="2"/>
    <n v="-66.78"/>
    <n v="27.48"/>
    <n v="4"/>
    <s v="British Columbia"/>
    <x v="4"/>
    <s v="Home Office"/>
    <x v="1"/>
    <x v="7"/>
  </r>
  <r>
    <s v="Ricardo Emerson"/>
    <n v="17831"/>
    <d v="2012-10-25T00:00:00"/>
    <d v="2012-10-26T00:00:00"/>
    <s v="October"/>
    <s v="2012"/>
    <n v="1"/>
    <b v="0"/>
    <s v="Critical"/>
    <n v="34"/>
    <n v="239.3"/>
    <n v="0.06"/>
    <x v="0"/>
    <n v="41.31"/>
    <n v="6.98"/>
    <n v="2.83"/>
    <s v="British Columbia"/>
    <x v="4"/>
    <s v="Corporate"/>
    <x v="2"/>
    <x v="4"/>
  </r>
  <r>
    <s v="Ricardo Emerson"/>
    <n v="17831"/>
    <d v="2012-10-25T00:00:00"/>
    <d v="2012-10-28T00:00:00"/>
    <s v="October"/>
    <s v="2012"/>
    <n v="3"/>
    <b v="0"/>
    <s v="Critical"/>
    <n v="38"/>
    <n v="260.41000000000003"/>
    <n v="0"/>
    <x v="2"/>
    <n v="-45.75"/>
    <n v="5.98"/>
    <n v="5.35"/>
    <s v="British Columbia"/>
    <x v="4"/>
    <s v="Corporate"/>
    <x v="0"/>
    <x v="5"/>
  </r>
  <r>
    <s v="Liz Price"/>
    <n v="18179"/>
    <d v="2009-08-01T00:00:00"/>
    <d v="2009-08-01T00:00:00"/>
    <s v="August"/>
    <s v="2009"/>
    <n v="0"/>
    <s v="FREE DELIVERY"/>
    <s v="Not Specified"/>
    <n v="50"/>
    <n v="3075.83"/>
    <n v="0.03"/>
    <x v="0"/>
    <n v="1207.9100000000001"/>
    <n v="60.98"/>
    <n v="1.99"/>
    <s v="British Columbia"/>
    <x v="4"/>
    <s v="Corporate"/>
    <x v="1"/>
    <x v="7"/>
  </r>
  <r>
    <s v="Liz Price"/>
    <n v="18179"/>
    <d v="2009-08-01T00:00:00"/>
    <d v="2009-08-02T00:00:00"/>
    <s v="August"/>
    <s v="2009"/>
    <n v="1"/>
    <b v="0"/>
    <s v="Not Specified"/>
    <n v="24"/>
    <n v="73.37"/>
    <n v="0.04"/>
    <x v="0"/>
    <n v="16.100000000000001"/>
    <n v="3.08"/>
    <n v="0.99"/>
    <s v="British Columbia"/>
    <x v="4"/>
    <s v="Corporate"/>
    <x v="0"/>
    <x v="11"/>
  </r>
  <r>
    <s v="Liz Price"/>
    <n v="18179"/>
    <d v="2009-08-01T00:00:00"/>
    <d v="2009-08-03T00:00:00"/>
    <s v="August"/>
    <s v="2009"/>
    <n v="2"/>
    <b v="0"/>
    <s v="Not Specified"/>
    <n v="50"/>
    <n v="527.6"/>
    <n v="0"/>
    <x v="0"/>
    <n v="221.59"/>
    <n v="10.31"/>
    <n v="1.79"/>
    <s v="British Columbia"/>
    <x v="4"/>
    <s v="Corporate"/>
    <x v="0"/>
    <x v="5"/>
  </r>
  <r>
    <s v="Rob Dowd"/>
    <n v="19044"/>
    <d v="2012-04-11T00:00:00"/>
    <d v="2012-04-13T00:00:00"/>
    <s v="April"/>
    <s v="2012"/>
    <n v="2"/>
    <b v="0"/>
    <s v="low"/>
    <n v="32"/>
    <n v="4800.4399999999996"/>
    <n v="0.08"/>
    <x v="0"/>
    <n v="1912.92"/>
    <n v="150.97999999999999"/>
    <n v="13.99"/>
    <s v="British Columbia"/>
    <x v="4"/>
    <s v="Corporate"/>
    <x v="1"/>
    <x v="16"/>
  </r>
  <r>
    <s v="Rob Dowd"/>
    <n v="19044"/>
    <d v="2012-04-11T00:00:00"/>
    <d v="2012-04-18T00:00:00"/>
    <s v="April"/>
    <s v="2012"/>
    <n v="7"/>
    <b v="0"/>
    <s v="low"/>
    <n v="29"/>
    <n v="271.33"/>
    <n v="7.0000000000000007E-2"/>
    <x v="0"/>
    <n v="-191.09"/>
    <n v="9.7100000000000009"/>
    <n v="9.4499999999999993"/>
    <s v="British Columbia"/>
    <x v="4"/>
    <s v="Corporate"/>
    <x v="0"/>
    <x v="0"/>
  </r>
  <r>
    <s v="Mark Cousins"/>
    <n v="19462"/>
    <d v="2011-09-20T00:00:00"/>
    <d v="2011-09-21T00:00:00"/>
    <s v="September"/>
    <s v="2011"/>
    <n v="1"/>
    <b v="0"/>
    <s v="Medium"/>
    <n v="2"/>
    <n v="206.68"/>
    <n v="0"/>
    <x v="0"/>
    <n v="-156.47"/>
    <n v="80.98"/>
    <n v="35"/>
    <s v="British Columbia"/>
    <x v="4"/>
    <s v="Home Office"/>
    <x v="0"/>
    <x v="0"/>
  </r>
  <r>
    <s v="Giulietta Weimer"/>
    <n v="19936"/>
    <d v="2012-11-13T00:00:00"/>
    <d v="2012-11-14T00:00:00"/>
    <s v="November"/>
    <s v="2012"/>
    <n v="1"/>
    <b v="0"/>
    <s v="Critical"/>
    <n v="19"/>
    <n v="36.75"/>
    <n v="0.06"/>
    <x v="0"/>
    <n v="-9.82"/>
    <n v="1.88"/>
    <n v="1.49"/>
    <s v="British Columbia"/>
    <x v="4"/>
    <s v="Home Office"/>
    <x v="0"/>
    <x v="2"/>
  </r>
  <r>
    <s v="Giulietta Weimer"/>
    <n v="19936"/>
    <d v="2012-11-13T00:00:00"/>
    <d v="2012-11-14T00:00:00"/>
    <s v="November"/>
    <s v="2012"/>
    <n v="1"/>
    <b v="0"/>
    <s v="Critical"/>
    <n v="41"/>
    <n v="1115.2"/>
    <n v="0.09"/>
    <x v="0"/>
    <n v="301.31"/>
    <n v="29.89"/>
    <n v="1.99"/>
    <s v="British Columbia"/>
    <x v="4"/>
    <s v="Home Office"/>
    <x v="1"/>
    <x v="7"/>
  </r>
  <r>
    <s v="Liz Price"/>
    <n v="19972"/>
    <d v="2012-06-16T00:00:00"/>
    <d v="2012-06-18T00:00:00"/>
    <s v="June"/>
    <s v="2012"/>
    <n v="2"/>
    <b v="0"/>
    <s v="Critical"/>
    <n v="6"/>
    <n v="97.86"/>
    <n v="0.04"/>
    <x v="0"/>
    <n v="-21.09"/>
    <n v="14.98"/>
    <n v="8.99"/>
    <s v="British Columbia"/>
    <x v="4"/>
    <s v="Corporate"/>
    <x v="2"/>
    <x v="4"/>
  </r>
  <r>
    <s v="Sally Knutson"/>
    <n v="20038"/>
    <d v="2010-02-26T00:00:00"/>
    <d v="2010-02-28T00:00:00"/>
    <s v="February"/>
    <s v="2010"/>
    <n v="2"/>
    <b v="0"/>
    <s v="low"/>
    <n v="42"/>
    <n v="173.44"/>
    <n v="0.05"/>
    <x v="0"/>
    <n v="-172.4"/>
    <n v="4.1399999999999997"/>
    <n v="6.6"/>
    <s v="British Columbia"/>
    <x v="4"/>
    <s v="Consumer"/>
    <x v="2"/>
    <x v="4"/>
  </r>
  <r>
    <s v="Liz Price"/>
    <n v="20389"/>
    <d v="2009-08-11T00:00:00"/>
    <d v="2009-08-13T00:00:00"/>
    <s v="August"/>
    <s v="2009"/>
    <n v="2"/>
    <b v="0"/>
    <s v="High"/>
    <n v="31"/>
    <n v="7477.78"/>
    <n v="0.09"/>
    <x v="1"/>
    <n v="883.29"/>
    <n v="260.98"/>
    <n v="41.91"/>
    <s v="British Columbia"/>
    <x v="4"/>
    <s v="Corporate"/>
    <x v="2"/>
    <x v="9"/>
  </r>
  <r>
    <s v="Liz Price"/>
    <n v="20389"/>
    <d v="2009-08-11T00:00:00"/>
    <d v="2009-08-13T00:00:00"/>
    <s v="August"/>
    <s v="2009"/>
    <n v="2"/>
    <b v="0"/>
    <s v="High"/>
    <n v="24"/>
    <n v="270.39"/>
    <n v="0.01"/>
    <x v="0"/>
    <n v="-30.42"/>
    <n v="10.52"/>
    <n v="7.94"/>
    <s v="British Columbia"/>
    <x v="4"/>
    <s v="Corporate"/>
    <x v="2"/>
    <x v="4"/>
  </r>
  <r>
    <s v="Liz Price"/>
    <n v="20389"/>
    <d v="2009-08-11T00:00:00"/>
    <d v="2009-08-13T00:00:00"/>
    <s v="August"/>
    <s v="2009"/>
    <n v="2"/>
    <b v="0"/>
    <s v="High"/>
    <n v="30"/>
    <n v="201.35"/>
    <n v="0.02"/>
    <x v="2"/>
    <n v="-107.37"/>
    <n v="5.98"/>
    <n v="7.5"/>
    <s v="British Columbia"/>
    <x v="4"/>
    <s v="Corporate"/>
    <x v="0"/>
    <x v="5"/>
  </r>
  <r>
    <s v="Gene Hale"/>
    <n v="20422"/>
    <d v="2009-01-26T00:00:00"/>
    <d v="2009-01-28T00:00:00"/>
    <s v="January"/>
    <s v="2009"/>
    <n v="2"/>
    <b v="0"/>
    <s v="High"/>
    <n v="5"/>
    <n v="15.38"/>
    <n v="0.01"/>
    <x v="0"/>
    <n v="1.61"/>
    <n v="2.89"/>
    <n v="0.5"/>
    <s v="British Columbia"/>
    <x v="4"/>
    <s v="Consumer"/>
    <x v="0"/>
    <x v="11"/>
  </r>
  <r>
    <s v="Shahid Shariari"/>
    <n v="20676"/>
    <d v="2012-11-22T00:00:00"/>
    <d v="2012-11-26T00:00:00"/>
    <s v="November"/>
    <s v="2012"/>
    <n v="4"/>
    <b v="0"/>
    <s v="low"/>
    <n v="22"/>
    <n v="43.97"/>
    <n v="0.04"/>
    <x v="0"/>
    <n v="-9.0500000000000007"/>
    <n v="1.88"/>
    <n v="1.49"/>
    <s v="British Columbia"/>
    <x v="4"/>
    <s v="Corporate"/>
    <x v="0"/>
    <x v="2"/>
  </r>
  <r>
    <s v="Justin Hirsh"/>
    <n v="20807"/>
    <d v="2012-07-21T00:00:00"/>
    <d v="2012-07-23T00:00:00"/>
    <s v="July"/>
    <s v="2012"/>
    <n v="2"/>
    <b v="0"/>
    <s v="Not Specified"/>
    <n v="39"/>
    <n v="6152.52"/>
    <n v="0.08"/>
    <x v="1"/>
    <n v="768.06"/>
    <n v="160.97999999999999"/>
    <n v="30"/>
    <s v="British Columbia"/>
    <x v="4"/>
    <s v="Consumer"/>
    <x v="2"/>
    <x v="14"/>
  </r>
  <r>
    <s v="Shahid Shariari"/>
    <n v="20838"/>
    <d v="2009-04-10T00:00:00"/>
    <d v="2009-04-11T00:00:00"/>
    <s v="April"/>
    <s v="2009"/>
    <n v="1"/>
    <b v="0"/>
    <s v="Not Specified"/>
    <n v="5"/>
    <n v="20.170000000000002"/>
    <n v="0.05"/>
    <x v="0"/>
    <n v="-15.42"/>
    <n v="3.28"/>
    <n v="3.97"/>
    <s v="British Columbia"/>
    <x v="4"/>
    <s v="Consumer"/>
    <x v="0"/>
    <x v="12"/>
  </r>
  <r>
    <s v="Shahid Shariari"/>
    <n v="20838"/>
    <d v="2009-04-10T00:00:00"/>
    <d v="2009-04-11T00:00:00"/>
    <s v="April"/>
    <s v="2009"/>
    <n v="1"/>
    <b v="0"/>
    <s v="Not Specified"/>
    <n v="21"/>
    <n v="235.98"/>
    <n v="0.03"/>
    <x v="0"/>
    <n v="11.82"/>
    <n v="10.98"/>
    <n v="3.37"/>
    <s v="British Columbia"/>
    <x v="4"/>
    <s v="Consumer"/>
    <x v="0"/>
    <x v="15"/>
  </r>
  <r>
    <s v="Giulietta Weimer"/>
    <n v="20960"/>
    <d v="2011-11-18T00:00:00"/>
    <d v="2011-11-23T00:00:00"/>
    <s v="November"/>
    <s v="2011"/>
    <n v="5"/>
    <b v="0"/>
    <s v="low"/>
    <n v="19"/>
    <n v="195.96"/>
    <n v="0.1"/>
    <x v="0"/>
    <n v="-104.82"/>
    <n v="10.97"/>
    <n v="6.5"/>
    <s v="British Columbia"/>
    <x v="4"/>
    <s v="Corporate"/>
    <x v="1"/>
    <x v="7"/>
  </r>
  <r>
    <s v="Lela Donovan"/>
    <n v="20961"/>
    <d v="2010-01-14T00:00:00"/>
    <d v="2010-01-16T00:00:00"/>
    <s v="January"/>
    <s v="2010"/>
    <n v="2"/>
    <b v="0"/>
    <s v="Not Specified"/>
    <n v="34"/>
    <n v="6607.92"/>
    <n v="0.06"/>
    <x v="0"/>
    <n v="1462.72"/>
    <n v="199.99"/>
    <n v="24.49"/>
    <s v="British Columbia"/>
    <x v="4"/>
    <s v="Corporate"/>
    <x v="1"/>
    <x v="13"/>
  </r>
  <r>
    <s v="Ralph Kennedy"/>
    <n v="21350"/>
    <d v="2011-02-24T00:00:00"/>
    <d v="2011-02-25T00:00:00"/>
    <s v="February"/>
    <s v="2011"/>
    <n v="1"/>
    <b v="0"/>
    <s v="Medium"/>
    <n v="30"/>
    <n v="278.94"/>
    <n v="0.01"/>
    <x v="0"/>
    <n v="-143.69999999999999"/>
    <n v="9.06"/>
    <n v="9.86"/>
    <s v="British Columbia"/>
    <x v="4"/>
    <s v="Corporate"/>
    <x v="0"/>
    <x v="5"/>
  </r>
  <r>
    <s v="Vicky Freymann"/>
    <n v="21572"/>
    <d v="2009-02-13T00:00:00"/>
    <d v="2009-02-15T00:00:00"/>
    <s v="February"/>
    <s v="2009"/>
    <n v="2"/>
    <b v="0"/>
    <s v="Critical"/>
    <n v="42"/>
    <n v="8549.0400000000009"/>
    <n v="0.03"/>
    <x v="0"/>
    <n v="2861.01"/>
    <n v="194.3"/>
    <n v="11.54"/>
    <s v="British Columbia"/>
    <x v="4"/>
    <s v="Home Office"/>
    <x v="2"/>
    <x v="4"/>
  </r>
  <r>
    <s v="Thomas Brumley"/>
    <n v="21671"/>
    <d v="2010-06-15T00:00:00"/>
    <d v="2010-06-18T00:00:00"/>
    <s v="June"/>
    <s v="2010"/>
    <n v="3"/>
    <b v="0"/>
    <s v="High"/>
    <n v="15"/>
    <n v="670.94"/>
    <n v="0.02"/>
    <x v="0"/>
    <n v="87.51"/>
    <n v="45.19"/>
    <n v="1.99"/>
    <s v="British Columbia"/>
    <x v="4"/>
    <s v="Consumer"/>
    <x v="1"/>
    <x v="7"/>
  </r>
  <r>
    <s v="Ralph Kennedy"/>
    <n v="22657"/>
    <d v="2011-10-29T00:00:00"/>
    <d v="2011-10-30T00:00:00"/>
    <s v="October"/>
    <s v="2011"/>
    <n v="1"/>
    <b v="0"/>
    <s v="High"/>
    <n v="36"/>
    <n v="9544.18"/>
    <n v="0"/>
    <x v="2"/>
    <n v="3392.88"/>
    <n v="256.99"/>
    <n v="11.25"/>
    <s v="British Columbia"/>
    <x v="4"/>
    <s v="Corporate"/>
    <x v="1"/>
    <x v="7"/>
  </r>
  <r>
    <s v="Ralph Kennedy"/>
    <n v="22657"/>
    <d v="2011-10-29T00:00:00"/>
    <d v="2011-10-30T00:00:00"/>
    <s v="October"/>
    <s v="2011"/>
    <n v="1"/>
    <b v="0"/>
    <s v="High"/>
    <n v="8"/>
    <n v="32.92"/>
    <n v="0.05"/>
    <x v="0"/>
    <n v="-7.73"/>
    <n v="3.95"/>
    <n v="2"/>
    <s v="British Columbia"/>
    <x v="4"/>
    <s v="Corporate"/>
    <x v="0"/>
    <x v="6"/>
  </r>
  <r>
    <s v="Ralph Kennedy"/>
    <n v="23207"/>
    <d v="2010-10-22T00:00:00"/>
    <d v="2010-10-23T00:00:00"/>
    <s v="October"/>
    <s v="2010"/>
    <n v="1"/>
    <b v="0"/>
    <s v="Critical"/>
    <n v="11"/>
    <n v="336.91"/>
    <n v="0.1"/>
    <x v="0"/>
    <n v="42.5"/>
    <n v="30.98"/>
    <n v="8.74"/>
    <s v="British Columbia"/>
    <x v="4"/>
    <s v="Corporate"/>
    <x v="0"/>
    <x v="5"/>
  </r>
  <r>
    <s v="Khloe Miller"/>
    <n v="23940"/>
    <d v="2011-04-08T00:00:00"/>
    <d v="2011-04-09T00:00:00"/>
    <s v="April"/>
    <s v="2011"/>
    <n v="1"/>
    <b v="0"/>
    <s v="Medium"/>
    <n v="20"/>
    <n v="138.52000000000001"/>
    <n v="0.03"/>
    <x v="0"/>
    <n v="-895.24"/>
    <n v="4.4800000000000004"/>
    <n v="49"/>
    <s v="British Columbia"/>
    <x v="4"/>
    <s v="Home Office"/>
    <x v="0"/>
    <x v="1"/>
  </r>
  <r>
    <s v="Khloe Miller"/>
    <n v="23940"/>
    <d v="2011-04-08T00:00:00"/>
    <d v="2011-04-11T00:00:00"/>
    <s v="April"/>
    <s v="2011"/>
    <n v="3"/>
    <b v="0"/>
    <s v="Medium"/>
    <n v="11"/>
    <n v="1735.59"/>
    <n v="0.02"/>
    <x v="1"/>
    <n v="-506.43"/>
    <n v="150.88999999999999"/>
    <n v="60.2"/>
    <s v="British Columbia"/>
    <x v="4"/>
    <s v="Home Office"/>
    <x v="2"/>
    <x v="14"/>
  </r>
  <r>
    <s v="Kristina Nunn"/>
    <n v="24450"/>
    <d v="2012-07-09T00:00:00"/>
    <d v="2012-07-11T00:00:00"/>
    <s v="July"/>
    <s v="2012"/>
    <n v="2"/>
    <b v="0"/>
    <s v="Critical"/>
    <n v="37"/>
    <n v="443.35"/>
    <n v="0.02"/>
    <x v="0"/>
    <n v="-21.73"/>
    <n v="11.97"/>
    <n v="4.9800000000000004"/>
    <s v="British Columbia"/>
    <x v="4"/>
    <s v="Consumer"/>
    <x v="0"/>
    <x v="1"/>
  </r>
  <r>
    <s v="Kristina Nunn"/>
    <n v="24450"/>
    <d v="2012-07-09T00:00:00"/>
    <d v="2012-07-12T00:00:00"/>
    <s v="July"/>
    <s v="2012"/>
    <n v="3"/>
    <b v="0"/>
    <s v="Critical"/>
    <n v="41"/>
    <n v="392.61"/>
    <n v="0.08"/>
    <x v="2"/>
    <n v="-100.15"/>
    <n v="9.48"/>
    <n v="7.29"/>
    <s v="British Columbia"/>
    <x v="4"/>
    <s v="Consumer"/>
    <x v="2"/>
    <x v="4"/>
  </r>
  <r>
    <s v="Kristina Nunn"/>
    <n v="24450"/>
    <d v="2012-07-09T00:00:00"/>
    <d v="2012-07-11T00:00:00"/>
    <s v="July"/>
    <s v="2012"/>
    <n v="2"/>
    <b v="0"/>
    <s v="Critical"/>
    <n v="4"/>
    <n v="30.85"/>
    <n v="0.03"/>
    <x v="0"/>
    <n v="-12.88"/>
    <n v="5.98"/>
    <n v="5.79"/>
    <s v="British Columbia"/>
    <x v="4"/>
    <s v="Consumer"/>
    <x v="0"/>
    <x v="5"/>
  </r>
  <r>
    <s v="Mark Cousins"/>
    <n v="24580"/>
    <d v="2012-06-23T00:00:00"/>
    <d v="2012-06-24T00:00:00"/>
    <s v="June"/>
    <s v="2012"/>
    <n v="1"/>
    <b v="0"/>
    <s v="High"/>
    <n v="25"/>
    <n v="1081.22"/>
    <n v="0.08"/>
    <x v="0"/>
    <n v="130.80000000000001"/>
    <n v="43.98"/>
    <n v="8.99"/>
    <s v="British Columbia"/>
    <x v="4"/>
    <s v="Corporate"/>
    <x v="0"/>
    <x v="12"/>
  </r>
  <r>
    <s v="Mark Cousins"/>
    <n v="24580"/>
    <d v="2012-06-23T00:00:00"/>
    <d v="2012-06-25T00:00:00"/>
    <s v="June"/>
    <s v="2012"/>
    <n v="2"/>
    <b v="0"/>
    <s v="High"/>
    <n v="14"/>
    <n v="36.409999999999997"/>
    <n v="0.01"/>
    <x v="0"/>
    <n v="-31.45"/>
    <n v="2.23"/>
    <n v="4.57"/>
    <s v="British Columbia"/>
    <x v="4"/>
    <s v="Corporate"/>
    <x v="2"/>
    <x v="4"/>
  </r>
  <r>
    <s v="Sally Knutson"/>
    <n v="24833"/>
    <d v="2010-07-16T00:00:00"/>
    <d v="2010-07-18T00:00:00"/>
    <s v="July"/>
    <s v="2010"/>
    <n v="2"/>
    <b v="0"/>
    <s v="Not Specified"/>
    <n v="45"/>
    <n v="5205.83"/>
    <n v="0.08"/>
    <x v="1"/>
    <n v="-818.77"/>
    <n v="124.49"/>
    <n v="51.94"/>
    <s v="British Columbia"/>
    <x v="4"/>
    <s v="Small Business"/>
    <x v="2"/>
    <x v="10"/>
  </r>
  <r>
    <s v="Shahid Shariari"/>
    <n v="24933"/>
    <d v="2009-07-26T00:00:00"/>
    <d v="2009-07-28T00:00:00"/>
    <s v="July"/>
    <s v="2009"/>
    <n v="2"/>
    <b v="0"/>
    <s v="low"/>
    <n v="32"/>
    <n v="3416.38"/>
    <n v="0.01"/>
    <x v="1"/>
    <n v="-1142.2"/>
    <n v="100.98"/>
    <n v="57.38"/>
    <s v="British Columbia"/>
    <x v="4"/>
    <s v="Consumer"/>
    <x v="2"/>
    <x v="9"/>
  </r>
  <r>
    <s v="Shahid Shariari"/>
    <n v="24933"/>
    <d v="2009-07-26T00:00:00"/>
    <d v="2009-07-28T00:00:00"/>
    <s v="July"/>
    <s v="2009"/>
    <n v="2"/>
    <b v="0"/>
    <s v="low"/>
    <n v="14"/>
    <n v="142.81"/>
    <n v="0.01"/>
    <x v="0"/>
    <n v="39.64"/>
    <n v="10.14"/>
    <n v="2.27"/>
    <s v="British Columbia"/>
    <x v="4"/>
    <s v="Consumer"/>
    <x v="0"/>
    <x v="5"/>
  </r>
  <r>
    <s v="Sally Knutson"/>
    <n v="25031"/>
    <d v="2009-08-23T00:00:00"/>
    <d v="2009-08-25T00:00:00"/>
    <s v="August"/>
    <s v="2009"/>
    <n v="2"/>
    <b v="0"/>
    <s v="High"/>
    <n v="24"/>
    <n v="4636.62"/>
    <n v="0.1"/>
    <x v="0"/>
    <n v="-318.45"/>
    <n v="209.37"/>
    <n v="69"/>
    <s v="British Columbia"/>
    <x v="4"/>
    <s v="Consumer"/>
    <x v="2"/>
    <x v="10"/>
  </r>
  <r>
    <s v="Sally Knutson"/>
    <n v="25031"/>
    <d v="2009-08-23T00:00:00"/>
    <d v="2009-08-24T00:00:00"/>
    <s v="August"/>
    <s v="2009"/>
    <n v="1"/>
    <b v="0"/>
    <s v="High"/>
    <n v="20"/>
    <n v="100.11"/>
    <n v="7.0000000000000007E-2"/>
    <x v="0"/>
    <n v="-41.7"/>
    <n v="4.9800000000000004"/>
    <n v="4.7"/>
    <s v="British Columbia"/>
    <x v="4"/>
    <s v="Consumer"/>
    <x v="0"/>
    <x v="5"/>
  </r>
  <r>
    <s v="Sally Knutson"/>
    <n v="25633"/>
    <d v="2011-08-01T00:00:00"/>
    <d v="2011-08-06T00:00:00"/>
    <s v="August"/>
    <s v="2011"/>
    <n v="5"/>
    <b v="0"/>
    <s v="low"/>
    <n v="36"/>
    <n v="5140.08"/>
    <n v="0.06"/>
    <x v="1"/>
    <n v="-582.42999999999995"/>
    <n v="145.97999999999999"/>
    <n v="51.92"/>
    <s v="British Columbia"/>
    <x v="4"/>
    <s v="Home Office"/>
    <x v="2"/>
    <x v="10"/>
  </r>
  <r>
    <s v="Sally Knutson"/>
    <n v="25635"/>
    <d v="2012-05-29T00:00:00"/>
    <d v="2012-05-30T00:00:00"/>
    <s v="May"/>
    <s v="2012"/>
    <n v="1"/>
    <b v="0"/>
    <s v="Critical"/>
    <n v="14"/>
    <n v="633.08000000000004"/>
    <n v="0.04"/>
    <x v="2"/>
    <n v="145.47999999999999"/>
    <n v="42.98"/>
    <n v="4.62"/>
    <s v="British Columbia"/>
    <x v="4"/>
    <s v="Corporate"/>
    <x v="0"/>
    <x v="1"/>
  </r>
  <r>
    <s v="Sally Knutson"/>
    <n v="25635"/>
    <d v="2012-05-29T00:00:00"/>
    <d v="2012-05-30T00:00:00"/>
    <s v="May"/>
    <s v="2012"/>
    <n v="1"/>
    <b v="0"/>
    <s v="Critical"/>
    <n v="22"/>
    <n v="110.42"/>
    <n v="0.09"/>
    <x v="0"/>
    <n v="-36.6"/>
    <n v="5.08"/>
    <n v="3.63"/>
    <s v="British Columbia"/>
    <x v="4"/>
    <s v="Corporate"/>
    <x v="2"/>
    <x v="4"/>
  </r>
  <r>
    <s v="Justin Hirsh"/>
    <n v="25830"/>
    <d v="2010-05-06T00:00:00"/>
    <d v="2010-05-06T00:00:00"/>
    <s v="May"/>
    <s v="2010"/>
    <n v="0"/>
    <s v="FREE DELIVERY"/>
    <s v="low"/>
    <n v="5"/>
    <n v="25.34"/>
    <n v="0.1"/>
    <x v="0"/>
    <n v="-21.29"/>
    <n v="4.0599999999999996"/>
    <n v="6.89"/>
    <s v="British Columbia"/>
    <x v="4"/>
    <s v="Consumer"/>
    <x v="0"/>
    <x v="1"/>
  </r>
  <r>
    <s v="Justin Hirsh"/>
    <n v="25830"/>
    <d v="2010-05-06T00:00:00"/>
    <d v="2010-05-11T00:00:00"/>
    <s v="May"/>
    <s v="2010"/>
    <n v="5"/>
    <b v="0"/>
    <s v="low"/>
    <n v="11"/>
    <n v="178.57"/>
    <n v="0.05"/>
    <x v="0"/>
    <n v="-37.39"/>
    <n v="15.28"/>
    <n v="10.91"/>
    <s v="British Columbia"/>
    <x v="4"/>
    <s v="Consumer"/>
    <x v="0"/>
    <x v="2"/>
  </r>
  <r>
    <s v="Khloe Miller"/>
    <n v="26342"/>
    <d v="2009-10-18T00:00:00"/>
    <d v="2009-10-27T00:00:00"/>
    <s v="October"/>
    <s v="2009"/>
    <n v="9"/>
    <b v="0"/>
    <s v="low"/>
    <n v="24"/>
    <n v="265.35000000000002"/>
    <n v="0.02"/>
    <x v="0"/>
    <n v="-128.69"/>
    <n v="9.99"/>
    <n v="11.59"/>
    <s v="British Columbia"/>
    <x v="4"/>
    <s v="Home Office"/>
    <x v="0"/>
    <x v="5"/>
  </r>
  <r>
    <s v="Khloe Miller"/>
    <n v="26342"/>
    <d v="2009-10-18T00:00:00"/>
    <d v="2009-10-23T00:00:00"/>
    <s v="October"/>
    <s v="2009"/>
    <n v="5"/>
    <b v="0"/>
    <s v="low"/>
    <n v="41"/>
    <n v="1993.94"/>
    <n v="0.02"/>
    <x v="0"/>
    <n v="931.7"/>
    <n v="48.04"/>
    <n v="5.79"/>
    <s v="British Columbia"/>
    <x v="4"/>
    <s v="Home Office"/>
    <x v="0"/>
    <x v="5"/>
  </r>
  <r>
    <s v="Khloe Miller"/>
    <n v="26342"/>
    <d v="2009-10-18T00:00:00"/>
    <d v="2009-10-25T00:00:00"/>
    <s v="October"/>
    <s v="2009"/>
    <n v="7"/>
    <b v="0"/>
    <s v="low"/>
    <n v="3"/>
    <n v="24.73"/>
    <n v="0.04"/>
    <x v="0"/>
    <n v="-10.77"/>
    <n v="6.68"/>
    <n v="4.91"/>
    <s v="British Columbia"/>
    <x v="4"/>
    <s v="Home Office"/>
    <x v="0"/>
    <x v="5"/>
  </r>
  <r>
    <s v="Shahid Shariari"/>
    <n v="26368"/>
    <d v="2010-07-15T00:00:00"/>
    <d v="2010-07-17T00:00:00"/>
    <s v="July"/>
    <s v="2010"/>
    <n v="2"/>
    <b v="0"/>
    <s v="Medium"/>
    <n v="25"/>
    <n v="1809.0125"/>
    <n v="0.01"/>
    <x v="0"/>
    <n v="795.05"/>
    <n v="85.99"/>
    <n v="2.5"/>
    <s v="British Columbia"/>
    <x v="4"/>
    <s v="Corporate"/>
    <x v="1"/>
    <x v="3"/>
  </r>
  <r>
    <s v="Ralph Kennedy"/>
    <n v="26372"/>
    <d v="2009-07-12T00:00:00"/>
    <d v="2009-07-16T00:00:00"/>
    <s v="July"/>
    <s v="2009"/>
    <n v="4"/>
    <b v="0"/>
    <s v="low"/>
    <n v="1"/>
    <n v="31.96"/>
    <n v="0.01"/>
    <x v="0"/>
    <n v="-74.64"/>
    <n v="29.89"/>
    <n v="1.99"/>
    <s v="British Columbia"/>
    <x v="4"/>
    <s v="Corporate"/>
    <x v="1"/>
    <x v="7"/>
  </r>
  <r>
    <s v="Giulietta Weimer"/>
    <n v="26756"/>
    <d v="2012-05-10T00:00:00"/>
    <d v="2012-05-10T00:00:00"/>
    <s v="May"/>
    <s v="2012"/>
    <n v="0"/>
    <s v="FREE DELIVERY"/>
    <s v="Medium"/>
    <n v="25"/>
    <n v="767.26"/>
    <n v="7.0000000000000007E-2"/>
    <x v="0"/>
    <n v="-29.56"/>
    <n v="30.97"/>
    <n v="4"/>
    <s v="British Columbia"/>
    <x v="4"/>
    <s v="Home Office"/>
    <x v="1"/>
    <x v="7"/>
  </r>
  <r>
    <s v="Giulietta Weimer"/>
    <n v="26756"/>
    <d v="2012-05-10T00:00:00"/>
    <d v="2012-05-12T00:00:00"/>
    <s v="May"/>
    <s v="2012"/>
    <n v="2"/>
    <b v="0"/>
    <s v="Medium"/>
    <n v="40"/>
    <n v="253.89"/>
    <n v="0.09"/>
    <x v="0"/>
    <n v="-103.77"/>
    <n v="6.48"/>
    <n v="6.22"/>
    <s v="British Columbia"/>
    <x v="4"/>
    <s v="Home Office"/>
    <x v="0"/>
    <x v="5"/>
  </r>
  <r>
    <s v="Giulietta Weimer"/>
    <n v="26756"/>
    <d v="2012-05-10T00:00:00"/>
    <d v="2012-05-12T00:00:00"/>
    <s v="May"/>
    <s v="2012"/>
    <n v="2"/>
    <b v="0"/>
    <s v="Medium"/>
    <n v="20"/>
    <n v="127.9"/>
    <n v="7.0000000000000007E-2"/>
    <x v="0"/>
    <n v="-80.41"/>
    <n v="6.48"/>
    <n v="7.37"/>
    <s v="British Columbia"/>
    <x v="4"/>
    <s v="Home Office"/>
    <x v="0"/>
    <x v="5"/>
  </r>
  <r>
    <s v="Heather Jas"/>
    <n v="26851"/>
    <d v="2011-07-24T00:00:00"/>
    <d v="2011-07-26T00:00:00"/>
    <s v="July"/>
    <s v="2011"/>
    <n v="2"/>
    <b v="0"/>
    <s v="High"/>
    <n v="44"/>
    <n v="73.64"/>
    <n v="7.0000000000000007E-2"/>
    <x v="0"/>
    <n v="-58.87"/>
    <n v="1.7"/>
    <n v="1.99"/>
    <s v="British Columbia"/>
    <x v="4"/>
    <s v="Corporate"/>
    <x v="1"/>
    <x v="7"/>
  </r>
  <r>
    <s v="Vicky Freymann"/>
    <n v="26981"/>
    <d v="2012-08-30T00:00:00"/>
    <d v="2012-08-30T00:00:00"/>
    <s v="August"/>
    <s v="2012"/>
    <n v="0"/>
    <s v="FREE DELIVERY"/>
    <s v="Medium"/>
    <n v="13"/>
    <n v="603.34699999999998"/>
    <n v="0.08"/>
    <x v="0"/>
    <n v="142.97999999999999"/>
    <n v="55.99"/>
    <n v="1.25"/>
    <s v="British Columbia"/>
    <x v="4"/>
    <s v="Home Office"/>
    <x v="1"/>
    <x v="3"/>
  </r>
  <r>
    <s v="Vicky Freymann"/>
    <n v="26981"/>
    <d v="2012-08-30T00:00:00"/>
    <d v="2012-08-31T00:00:00"/>
    <s v="August"/>
    <s v="2012"/>
    <n v="1"/>
    <b v="0"/>
    <s v="Medium"/>
    <n v="44"/>
    <n v="770.53"/>
    <n v="0.04"/>
    <x v="0"/>
    <n v="30.17"/>
    <n v="16.91"/>
    <n v="6.25"/>
    <s v="British Columbia"/>
    <x v="4"/>
    <s v="Home Office"/>
    <x v="0"/>
    <x v="0"/>
  </r>
  <r>
    <s v="Philisse Overcash"/>
    <n v="27298"/>
    <d v="2011-11-19T00:00:00"/>
    <d v="2011-11-23T00:00:00"/>
    <s v="November"/>
    <s v="2011"/>
    <n v="4"/>
    <b v="0"/>
    <s v="low"/>
    <n v="40"/>
    <n v="7813.7"/>
    <n v="0.09"/>
    <x v="0"/>
    <n v="2154.33"/>
    <n v="199.99"/>
    <n v="24.49"/>
    <s v="British Columbia"/>
    <x v="4"/>
    <s v="Small Business"/>
    <x v="1"/>
    <x v="13"/>
  </r>
  <r>
    <s v="Philisse Overcash"/>
    <n v="27298"/>
    <d v="2011-11-19T00:00:00"/>
    <d v="2011-11-24T00:00:00"/>
    <s v="November"/>
    <s v="2011"/>
    <n v="5"/>
    <b v="0"/>
    <s v="low"/>
    <n v="31"/>
    <n v="164.92"/>
    <n v="0.04"/>
    <x v="0"/>
    <n v="-54.36"/>
    <n v="4.9800000000000004"/>
    <n v="4.8600000000000003"/>
    <s v="British Columbia"/>
    <x v="4"/>
    <s v="Small Business"/>
    <x v="0"/>
    <x v="5"/>
  </r>
  <r>
    <s v="Mark Cousins"/>
    <n v="27330"/>
    <d v="2009-09-16T00:00:00"/>
    <d v="2009-09-16T00:00:00"/>
    <s v="September"/>
    <s v="2009"/>
    <n v="0"/>
    <s v="FREE DELIVERY"/>
    <s v="low"/>
    <n v="8"/>
    <n v="507.74"/>
    <n v="0.05"/>
    <x v="0"/>
    <n v="-118.54"/>
    <n v="55.5"/>
    <n v="52.2"/>
    <s v="British Columbia"/>
    <x v="4"/>
    <s v="Home Office"/>
    <x v="2"/>
    <x v="4"/>
  </r>
  <r>
    <s v="Mark Cousins"/>
    <n v="27330"/>
    <d v="2009-09-16T00:00:00"/>
    <d v="2009-09-25T00:00:00"/>
    <s v="September"/>
    <s v="2009"/>
    <n v="9"/>
    <b v="0"/>
    <s v="low"/>
    <n v="30"/>
    <n v="12600.99"/>
    <n v="0.05"/>
    <x v="1"/>
    <n v="2963.48"/>
    <n v="442.14"/>
    <n v="14.7"/>
    <s v="British Columbia"/>
    <x v="4"/>
    <s v="Home Office"/>
    <x v="1"/>
    <x v="16"/>
  </r>
  <r>
    <s v="Shahid Hopkins"/>
    <n v="27781"/>
    <d v="2011-09-15T00:00:00"/>
    <d v="2011-09-17T00:00:00"/>
    <s v="September"/>
    <s v="2011"/>
    <n v="2"/>
    <b v="0"/>
    <s v="High"/>
    <n v="47"/>
    <n v="181.13"/>
    <n v="0"/>
    <x v="0"/>
    <n v="-11.39"/>
    <n v="3.69"/>
    <n v="2.5"/>
    <s v="British Columbia"/>
    <x v="4"/>
    <s v="Small Business"/>
    <x v="0"/>
    <x v="8"/>
  </r>
  <r>
    <s v="Khloe Miller"/>
    <n v="28225"/>
    <d v="2009-01-22T00:00:00"/>
    <d v="2009-01-22T00:00:00"/>
    <s v="January"/>
    <s v="2009"/>
    <n v="0"/>
    <s v="FREE DELIVERY"/>
    <s v="Critical"/>
    <n v="9"/>
    <n v="206.04"/>
    <n v="0"/>
    <x v="0"/>
    <n v="-49.81"/>
    <n v="20.28"/>
    <n v="14.39"/>
    <s v="British Columbia"/>
    <x v="4"/>
    <s v="Corporate"/>
    <x v="2"/>
    <x v="4"/>
  </r>
  <r>
    <s v="Mark Cousins"/>
    <n v="28389"/>
    <d v="2009-11-03T00:00:00"/>
    <d v="2009-11-04T00:00:00"/>
    <s v="November"/>
    <s v="2009"/>
    <n v="1"/>
    <b v="0"/>
    <s v="High"/>
    <n v="22"/>
    <n v="668.39"/>
    <n v="7.0000000000000007E-2"/>
    <x v="0"/>
    <n v="344.61"/>
    <n v="30.93"/>
    <n v="3.92"/>
    <s v="British Columbia"/>
    <x v="4"/>
    <s v="Home Office"/>
    <x v="2"/>
    <x v="4"/>
  </r>
  <r>
    <s v="Mark Cousins"/>
    <n v="28389"/>
    <d v="2009-11-03T00:00:00"/>
    <d v="2009-11-04T00:00:00"/>
    <s v="November"/>
    <s v="2009"/>
    <n v="1"/>
    <b v="0"/>
    <s v="High"/>
    <n v="16"/>
    <n v="4657.3500000000004"/>
    <n v="0.05"/>
    <x v="1"/>
    <n v="322.66000000000003"/>
    <n v="297.48"/>
    <n v="18.059999999999999"/>
    <s v="British Columbia"/>
    <x v="4"/>
    <s v="Home Office"/>
    <x v="1"/>
    <x v="16"/>
  </r>
  <r>
    <s v="Mark Cousins"/>
    <n v="28389"/>
    <d v="2009-11-03T00:00:00"/>
    <d v="2009-11-05T00:00:00"/>
    <s v="November"/>
    <s v="2009"/>
    <n v="2"/>
    <b v="0"/>
    <s v="High"/>
    <n v="7"/>
    <n v="2097.94"/>
    <n v="7.0000000000000007E-2"/>
    <x v="1"/>
    <n v="-404.05"/>
    <n v="296.18"/>
    <n v="54.12"/>
    <s v="British Columbia"/>
    <x v="4"/>
    <s v="Home Office"/>
    <x v="2"/>
    <x v="10"/>
  </r>
  <r>
    <s v="Mark Cousins"/>
    <n v="28898"/>
    <d v="2011-05-28T00:00:00"/>
    <d v="2011-05-28T00:00:00"/>
    <s v="May"/>
    <s v="2011"/>
    <n v="0"/>
    <s v="FREE DELIVERY"/>
    <s v="low"/>
    <n v="44"/>
    <n v="246"/>
    <n v="0.1"/>
    <x v="0"/>
    <n v="-207.36"/>
    <n v="5.78"/>
    <n v="7.96"/>
    <s v="British Columbia"/>
    <x v="4"/>
    <s v="Corporate"/>
    <x v="0"/>
    <x v="5"/>
  </r>
  <r>
    <s v="Trudy Schmidt"/>
    <n v="28901"/>
    <d v="2012-06-11T00:00:00"/>
    <d v="2012-06-12T00:00:00"/>
    <s v="June"/>
    <s v="2012"/>
    <n v="1"/>
    <b v="0"/>
    <s v="High"/>
    <n v="23"/>
    <n v="871.32"/>
    <n v="0.1"/>
    <x v="0"/>
    <n v="315.16000000000003"/>
    <n v="40.99"/>
    <n v="5.86"/>
    <s v="British Columbia"/>
    <x v="4"/>
    <s v="Small Business"/>
    <x v="0"/>
    <x v="5"/>
  </r>
  <r>
    <s v="Rob Dowd"/>
    <n v="29185"/>
    <d v="2010-01-20T00:00:00"/>
    <d v="2010-01-21T00:00:00"/>
    <s v="January"/>
    <s v="2010"/>
    <n v="1"/>
    <b v="0"/>
    <s v="High"/>
    <n v="8"/>
    <n v="468.49"/>
    <n v="0.03"/>
    <x v="0"/>
    <n v="-6.37"/>
    <n v="56.96"/>
    <n v="13.22"/>
    <s v="British Columbia"/>
    <x v="4"/>
    <s v="Corporate"/>
    <x v="0"/>
    <x v="1"/>
  </r>
  <r>
    <s v="Rob Dowd"/>
    <n v="29185"/>
    <d v="2010-01-20T00:00:00"/>
    <d v="2010-01-22T00:00:00"/>
    <s v="January"/>
    <s v="2010"/>
    <n v="2"/>
    <b v="0"/>
    <s v="High"/>
    <n v="48"/>
    <n v="446.53"/>
    <n v="0.04"/>
    <x v="2"/>
    <n v="-261.45"/>
    <n v="8.3699999999999992"/>
    <n v="10.16"/>
    <s v="British Columbia"/>
    <x v="4"/>
    <s v="Corporate"/>
    <x v="2"/>
    <x v="4"/>
  </r>
  <r>
    <s v="Rob Dowd"/>
    <n v="29185"/>
    <d v="2010-01-20T00:00:00"/>
    <d v="2010-01-22T00:00:00"/>
    <s v="January"/>
    <s v="2010"/>
    <n v="2"/>
    <b v="0"/>
    <s v="High"/>
    <n v="5"/>
    <n v="217.85"/>
    <n v="0.02"/>
    <x v="2"/>
    <n v="-25.31"/>
    <n v="40.99"/>
    <n v="17.48"/>
    <s v="British Columbia"/>
    <x v="4"/>
    <s v="Corporate"/>
    <x v="0"/>
    <x v="5"/>
  </r>
  <r>
    <s v="Neil Knudson"/>
    <n v="29408"/>
    <d v="2010-05-02T00:00:00"/>
    <d v="2010-05-03T00:00:00"/>
    <s v="May"/>
    <s v="2010"/>
    <n v="1"/>
    <b v="0"/>
    <s v="Not Specified"/>
    <n v="44"/>
    <n v="4260.7299999999996"/>
    <n v="7.0000000000000007E-2"/>
    <x v="1"/>
    <n v="251.58"/>
    <n v="119.99"/>
    <n v="56.14"/>
    <s v="British Columbia"/>
    <x v="4"/>
    <s v="Home Office"/>
    <x v="1"/>
    <x v="16"/>
  </r>
  <r>
    <s v="Khloe Miller"/>
    <n v="29985"/>
    <d v="2012-07-11T00:00:00"/>
    <d v="2012-07-12T00:00:00"/>
    <s v="July"/>
    <s v="2012"/>
    <n v="1"/>
    <b v="0"/>
    <s v="Critical"/>
    <n v="22"/>
    <n v="196.75"/>
    <n v="0.03"/>
    <x v="2"/>
    <n v="0.13"/>
    <n v="7.96"/>
    <n v="4.95"/>
    <s v="British Columbia"/>
    <x v="4"/>
    <s v="Corporate"/>
    <x v="2"/>
    <x v="4"/>
  </r>
  <r>
    <s v="Rob Dowd"/>
    <n v="29986"/>
    <d v="2011-07-03T00:00:00"/>
    <d v="2011-07-03T00:00:00"/>
    <s v="July"/>
    <s v="2011"/>
    <n v="0"/>
    <s v="FREE DELIVERY"/>
    <s v="Critical"/>
    <n v="40"/>
    <n v="1477.39"/>
    <n v="0.03"/>
    <x v="0"/>
    <n v="641.4"/>
    <n v="37.700000000000003"/>
    <n v="2.99"/>
    <s v="British Columbia"/>
    <x v="4"/>
    <s v="Corporate"/>
    <x v="0"/>
    <x v="2"/>
  </r>
  <r>
    <s v="Cathy Armstrong"/>
    <n v="30147"/>
    <d v="2012-06-17T00:00:00"/>
    <d v="2012-06-19T00:00:00"/>
    <s v="June"/>
    <s v="2012"/>
    <n v="2"/>
    <b v="0"/>
    <s v="Not Specified"/>
    <n v="37"/>
    <n v="740.14"/>
    <n v="0.06"/>
    <x v="0"/>
    <n v="29.73"/>
    <n v="19.98"/>
    <n v="10.49"/>
    <s v="British Columbia"/>
    <x v="4"/>
    <s v="Consumer"/>
    <x v="2"/>
    <x v="4"/>
  </r>
  <r>
    <s v="Mark Cousins"/>
    <n v="30149"/>
    <d v="2010-12-12T00:00:00"/>
    <d v="2010-12-13T00:00:00"/>
    <s v="December"/>
    <s v="2010"/>
    <n v="1"/>
    <b v="0"/>
    <s v="Medium"/>
    <n v="8"/>
    <n v="16.47"/>
    <n v="0.1"/>
    <x v="0"/>
    <n v="-6.82"/>
    <n v="2.08"/>
    <n v="1.49"/>
    <s v="British Columbia"/>
    <x v="4"/>
    <s v="Corporate"/>
    <x v="0"/>
    <x v="2"/>
  </r>
  <r>
    <s v="Mark Cousins"/>
    <n v="30149"/>
    <d v="2010-12-12T00:00:00"/>
    <d v="2010-12-14T00:00:00"/>
    <s v="December"/>
    <s v="2010"/>
    <n v="2"/>
    <b v="0"/>
    <s v="Medium"/>
    <n v="5"/>
    <n v="173.62"/>
    <n v="0.09"/>
    <x v="1"/>
    <n v="-88.64"/>
    <n v="33.94"/>
    <n v="19.190000000000001"/>
    <s v="British Columbia"/>
    <x v="4"/>
    <s v="Corporate"/>
    <x v="2"/>
    <x v="14"/>
  </r>
  <r>
    <s v="Mark Cousins"/>
    <n v="30149"/>
    <d v="2010-12-12T00:00:00"/>
    <d v="2010-12-15T00:00:00"/>
    <s v="December"/>
    <s v="2010"/>
    <n v="3"/>
    <b v="0"/>
    <s v="Medium"/>
    <n v="50"/>
    <n v="690.97"/>
    <n v="0.03"/>
    <x v="0"/>
    <n v="-16.940000000000001"/>
    <n v="13.79"/>
    <n v="8.7799999999999994"/>
    <s v="British Columbia"/>
    <x v="4"/>
    <s v="Corporate"/>
    <x v="2"/>
    <x v="4"/>
  </r>
  <r>
    <s v="Thomas Brumley"/>
    <n v="30310"/>
    <d v="2012-04-26T00:00:00"/>
    <d v="2012-04-28T00:00:00"/>
    <s v="April"/>
    <s v="2012"/>
    <n v="2"/>
    <b v="0"/>
    <s v="Medium"/>
    <n v="21"/>
    <n v="2024.0284999999999"/>
    <n v="0.1"/>
    <x v="0"/>
    <n v="4.9000000000000004"/>
    <n v="125.99"/>
    <n v="8.8000000000000007"/>
    <s v="British Columbia"/>
    <x v="4"/>
    <s v="Consumer"/>
    <x v="1"/>
    <x v="3"/>
  </r>
  <r>
    <s v="Greg Maxwell"/>
    <n v="31426"/>
    <d v="2009-08-05T00:00:00"/>
    <d v="2009-08-09T00:00:00"/>
    <s v="August"/>
    <s v="2009"/>
    <n v="4"/>
    <b v="0"/>
    <s v="low"/>
    <n v="40"/>
    <n v="4054.058"/>
    <n v="0.09"/>
    <x v="0"/>
    <n v="914.19"/>
    <n v="125.99"/>
    <n v="2.5"/>
    <s v="British Columbia"/>
    <x v="4"/>
    <s v="Home Office"/>
    <x v="1"/>
    <x v="3"/>
  </r>
  <r>
    <s v="Vicky Freymann"/>
    <n v="31872"/>
    <d v="2010-09-06T00:00:00"/>
    <d v="2010-09-10T00:00:00"/>
    <s v="September"/>
    <s v="2010"/>
    <n v="4"/>
    <b v="0"/>
    <s v="low"/>
    <n v="34"/>
    <n v="2833.19"/>
    <n v="0.06"/>
    <x v="2"/>
    <n v="1409.87"/>
    <n v="83.98"/>
    <n v="5.01"/>
    <s v="British Columbia"/>
    <x v="4"/>
    <s v="Home Office"/>
    <x v="0"/>
    <x v="8"/>
  </r>
  <r>
    <s v="Vicky Freymann"/>
    <n v="31872"/>
    <d v="2010-09-06T00:00:00"/>
    <d v="2010-09-10T00:00:00"/>
    <s v="September"/>
    <s v="2010"/>
    <n v="4"/>
    <b v="0"/>
    <s v="low"/>
    <n v="30"/>
    <n v="4452.6499999999996"/>
    <n v="0.09"/>
    <x v="1"/>
    <n v="-265.12"/>
    <n v="159.31"/>
    <n v="60"/>
    <s v="British Columbia"/>
    <x v="4"/>
    <s v="Home Office"/>
    <x v="2"/>
    <x v="10"/>
  </r>
  <r>
    <s v="Shahid Shariari"/>
    <n v="31874"/>
    <d v="2012-09-15T00:00:00"/>
    <d v="2012-09-15T00:00:00"/>
    <s v="September"/>
    <s v="2012"/>
    <n v="0"/>
    <s v="FREE DELIVERY"/>
    <s v="High"/>
    <n v="29"/>
    <n v="321.95"/>
    <n v="0.03"/>
    <x v="2"/>
    <n v="20.76"/>
    <n v="10.98"/>
    <n v="3.37"/>
    <s v="British Columbia"/>
    <x v="4"/>
    <s v="Corporate"/>
    <x v="0"/>
    <x v="15"/>
  </r>
  <r>
    <s v="Shahid Shariari"/>
    <n v="31874"/>
    <d v="2012-09-15T00:00:00"/>
    <d v="2012-09-15T00:00:00"/>
    <s v="September"/>
    <s v="2012"/>
    <n v="0"/>
    <s v="FREE DELIVERY"/>
    <s v="High"/>
    <n v="39"/>
    <n v="13244.04"/>
    <n v="0.05"/>
    <x v="1"/>
    <n v="275.93"/>
    <n v="348.21"/>
    <n v="84.84"/>
    <s v="British Columbia"/>
    <x v="4"/>
    <s v="Corporate"/>
    <x v="2"/>
    <x v="10"/>
  </r>
  <r>
    <s v="Shahid Shariari"/>
    <n v="31938"/>
    <d v="2011-07-27T00:00:00"/>
    <d v="2011-07-28T00:00:00"/>
    <s v="July"/>
    <s v="2011"/>
    <n v="1"/>
    <b v="0"/>
    <s v="Medium"/>
    <n v="13"/>
    <n v="1193.6199999999999"/>
    <n v="0.08"/>
    <x v="1"/>
    <n v="-304.47000000000003"/>
    <n v="89.99"/>
    <n v="42"/>
    <s v="British Columbia"/>
    <x v="4"/>
    <s v="Consumer"/>
    <x v="2"/>
    <x v="14"/>
  </r>
  <r>
    <s v="Shahid Shariari"/>
    <n v="31938"/>
    <d v="2011-07-27T00:00:00"/>
    <d v="2011-07-29T00:00:00"/>
    <s v="July"/>
    <s v="2011"/>
    <n v="2"/>
    <b v="0"/>
    <s v="Medium"/>
    <n v="47"/>
    <n v="363.23"/>
    <n v="0.05"/>
    <x v="0"/>
    <n v="40.58"/>
    <n v="7.59"/>
    <n v="4"/>
    <s v="British Columbia"/>
    <x v="4"/>
    <s v="Consumer"/>
    <x v="2"/>
    <x v="4"/>
  </r>
  <r>
    <s v="Tony Chapman"/>
    <n v="32582"/>
    <d v="2009-06-25T00:00:00"/>
    <d v="2009-06-26T00:00:00"/>
    <s v="June"/>
    <s v="2009"/>
    <n v="1"/>
    <b v="0"/>
    <s v="Not Specified"/>
    <n v="27"/>
    <n v="2780.88"/>
    <n v="7.0000000000000007E-2"/>
    <x v="2"/>
    <n v="595.38"/>
    <n v="105.34"/>
    <n v="24.49"/>
    <s v="British Columbia"/>
    <x v="4"/>
    <s v="Consumer"/>
    <x v="2"/>
    <x v="4"/>
  </r>
  <r>
    <s v="Neil Knudson"/>
    <n v="32611"/>
    <d v="2009-08-27T00:00:00"/>
    <d v="2009-08-29T00:00:00"/>
    <s v="August"/>
    <s v="2009"/>
    <n v="2"/>
    <b v="0"/>
    <s v="Medium"/>
    <n v="16"/>
    <n v="33.76"/>
    <n v="0.04"/>
    <x v="0"/>
    <n v="-7.15"/>
    <n v="2.08"/>
    <n v="1.49"/>
    <s v="British Columbia"/>
    <x v="4"/>
    <s v="Corporate"/>
    <x v="0"/>
    <x v="2"/>
  </r>
  <r>
    <s v="Neil Knudson"/>
    <n v="32611"/>
    <d v="2009-08-27T00:00:00"/>
    <d v="2009-08-28T00:00:00"/>
    <s v="August"/>
    <s v="2009"/>
    <n v="1"/>
    <b v="0"/>
    <s v="Medium"/>
    <n v="19"/>
    <n v="3537.39"/>
    <n v="0"/>
    <x v="1"/>
    <n v="232.78"/>
    <n v="180.98"/>
    <n v="30"/>
    <s v="British Columbia"/>
    <x v="4"/>
    <s v="Corporate"/>
    <x v="2"/>
    <x v="14"/>
  </r>
  <r>
    <s v="Neil Knudson"/>
    <n v="32611"/>
    <d v="2009-08-27T00:00:00"/>
    <d v="2009-08-28T00:00:00"/>
    <s v="August"/>
    <s v="2009"/>
    <n v="1"/>
    <b v="0"/>
    <s v="Medium"/>
    <n v="18"/>
    <n v="986.24"/>
    <n v="0.02"/>
    <x v="2"/>
    <n v="68.900000000000006"/>
    <n v="53.98"/>
    <n v="5.5"/>
    <s v="British Columbia"/>
    <x v="4"/>
    <s v="Corporate"/>
    <x v="1"/>
    <x v="7"/>
  </r>
  <r>
    <s v="Neil Knudson"/>
    <n v="32611"/>
    <d v="2009-08-27T00:00:00"/>
    <d v="2009-08-27T00:00:00"/>
    <s v="August"/>
    <s v="2009"/>
    <n v="0"/>
    <s v="FREE DELIVERY"/>
    <s v="Medium"/>
    <n v="15"/>
    <n v="81.66"/>
    <n v="0.05"/>
    <x v="0"/>
    <n v="-31.99"/>
    <n v="4.9800000000000004"/>
    <n v="5.0199999999999996"/>
    <s v="British Columbia"/>
    <x v="4"/>
    <s v="Corporate"/>
    <x v="0"/>
    <x v="5"/>
  </r>
  <r>
    <s v="Neil Knudson"/>
    <n v="32901"/>
    <d v="2011-01-10T00:00:00"/>
    <d v="2011-01-11T00:00:00"/>
    <s v="January"/>
    <s v="2011"/>
    <n v="1"/>
    <b v="0"/>
    <s v="Critical"/>
    <n v="13"/>
    <n v="49.74"/>
    <n v="0"/>
    <x v="0"/>
    <n v="17.7"/>
    <n v="3.75"/>
    <n v="0.5"/>
    <s v="British Columbia"/>
    <x v="4"/>
    <s v="Corporate"/>
    <x v="0"/>
    <x v="11"/>
  </r>
  <r>
    <s v="Lela Donovan"/>
    <n v="33284"/>
    <d v="2012-03-31T00:00:00"/>
    <d v="2012-04-02T00:00:00"/>
    <s v="April"/>
    <s v="2012"/>
    <n v="2"/>
    <b v="0"/>
    <s v="low"/>
    <n v="21"/>
    <n v="480.39"/>
    <n v="0.01"/>
    <x v="0"/>
    <n v="144.66"/>
    <n v="22.23"/>
    <n v="8.99"/>
    <s v="British Columbia"/>
    <x v="4"/>
    <s v="Corporate"/>
    <x v="2"/>
    <x v="4"/>
  </r>
  <r>
    <s v="Mike Vittorini"/>
    <n v="33287"/>
    <d v="2011-04-22T00:00:00"/>
    <d v="2011-04-25T00:00:00"/>
    <s v="April"/>
    <s v="2011"/>
    <n v="3"/>
    <b v="0"/>
    <s v="Critical"/>
    <n v="44"/>
    <n v="11904.55"/>
    <n v="0"/>
    <x v="1"/>
    <n v="3909.33"/>
    <n v="270.97000000000003"/>
    <n v="28.06"/>
    <s v="British Columbia"/>
    <x v="4"/>
    <s v="Small Business"/>
    <x v="1"/>
    <x v="16"/>
  </r>
  <r>
    <s v="Heather Jas"/>
    <n v="33732"/>
    <d v="2009-08-28T00:00:00"/>
    <d v="2009-08-29T00:00:00"/>
    <s v="August"/>
    <s v="2009"/>
    <n v="1"/>
    <b v="0"/>
    <s v="Not Specified"/>
    <n v="33"/>
    <n v="332.95"/>
    <n v="0.05"/>
    <x v="0"/>
    <n v="-28.16"/>
    <n v="9.65"/>
    <n v="6.22"/>
    <s v="British Columbia"/>
    <x v="4"/>
    <s v="Corporate"/>
    <x v="2"/>
    <x v="4"/>
  </r>
  <r>
    <s v="Justin Hirsh"/>
    <n v="34435"/>
    <d v="2009-08-05T00:00:00"/>
    <d v="2009-08-07T00:00:00"/>
    <s v="August"/>
    <s v="2009"/>
    <n v="2"/>
    <b v="0"/>
    <s v="low"/>
    <n v="42"/>
    <n v="447.36"/>
    <n v="0.01"/>
    <x v="0"/>
    <n v="40.92"/>
    <n v="10.48"/>
    <n v="2.89"/>
    <s v="British Columbia"/>
    <x v="4"/>
    <s v="Consumer"/>
    <x v="0"/>
    <x v="12"/>
  </r>
  <r>
    <s v="Rob Dowd"/>
    <n v="34852"/>
    <d v="2012-09-05T00:00:00"/>
    <d v="2012-09-09T00:00:00"/>
    <s v="September"/>
    <s v="2012"/>
    <n v="4"/>
    <b v="0"/>
    <s v="low"/>
    <n v="26"/>
    <n v="53.93"/>
    <n v="0.04"/>
    <x v="0"/>
    <n v="-10.95"/>
    <n v="2.08"/>
    <n v="1.49"/>
    <s v="British Columbia"/>
    <x v="4"/>
    <s v="Corporate"/>
    <x v="0"/>
    <x v="2"/>
  </r>
  <r>
    <s v="Justin Hirsh"/>
    <n v="35649"/>
    <d v="2011-10-09T00:00:00"/>
    <d v="2011-10-11T00:00:00"/>
    <s v="October"/>
    <s v="2011"/>
    <n v="2"/>
    <b v="0"/>
    <s v="Medium"/>
    <n v="9"/>
    <n v="43.26"/>
    <n v="0.1"/>
    <x v="0"/>
    <n v="3.9"/>
    <n v="4.82"/>
    <n v="1.49"/>
    <s v="British Columbia"/>
    <x v="4"/>
    <s v="Consumer"/>
    <x v="0"/>
    <x v="2"/>
  </r>
  <r>
    <s v="Justin Hirsh"/>
    <n v="35649"/>
    <d v="2011-10-09T00:00:00"/>
    <d v="2011-10-11T00:00:00"/>
    <s v="October"/>
    <s v="2011"/>
    <n v="2"/>
    <b v="0"/>
    <s v="Medium"/>
    <n v="25"/>
    <n v="174.03"/>
    <n v="0.02"/>
    <x v="0"/>
    <n v="-42.37"/>
    <n v="6.48"/>
    <n v="5.74"/>
    <s v="British Columbia"/>
    <x v="4"/>
    <s v="Consumer"/>
    <x v="0"/>
    <x v="5"/>
  </r>
  <r>
    <s v="Lela Donovan"/>
    <n v="36480"/>
    <d v="2010-08-22T00:00:00"/>
    <d v="2010-08-23T00:00:00"/>
    <s v="August"/>
    <s v="2010"/>
    <n v="1"/>
    <b v="0"/>
    <s v="Medium"/>
    <n v="44"/>
    <n v="1190.8"/>
    <n v="7.0000000000000007E-2"/>
    <x v="0"/>
    <n v="502.49"/>
    <n v="28.53"/>
    <n v="1.49"/>
    <s v="British Columbia"/>
    <x v="4"/>
    <s v="Corporate"/>
    <x v="0"/>
    <x v="2"/>
  </r>
  <r>
    <s v="Ralph Kennedy"/>
    <n v="36803"/>
    <d v="2012-08-04T00:00:00"/>
    <d v="2012-08-06T00:00:00"/>
    <s v="August"/>
    <s v="2012"/>
    <n v="2"/>
    <b v="0"/>
    <s v="Not Specified"/>
    <n v="42"/>
    <n v="121.65"/>
    <n v="0.05"/>
    <x v="0"/>
    <n v="30.76"/>
    <n v="2.88"/>
    <n v="0.99"/>
    <s v="British Columbia"/>
    <x v="4"/>
    <s v="Corporate"/>
    <x v="0"/>
    <x v="11"/>
  </r>
  <r>
    <s v="Ralph Kennedy"/>
    <n v="36803"/>
    <d v="2012-08-04T00:00:00"/>
    <d v="2012-08-06T00:00:00"/>
    <s v="August"/>
    <s v="2012"/>
    <n v="2"/>
    <b v="0"/>
    <s v="Not Specified"/>
    <n v="2"/>
    <n v="19.02"/>
    <n v="0.05"/>
    <x v="2"/>
    <n v="10.73"/>
    <n v="2.08"/>
    <n v="5.33"/>
    <s v="British Columbia"/>
    <x v="4"/>
    <s v="Corporate"/>
    <x v="2"/>
    <x v="4"/>
  </r>
  <r>
    <s v="Ralph Kennedy"/>
    <n v="36803"/>
    <d v="2012-08-04T00:00:00"/>
    <d v="2012-08-06T00:00:00"/>
    <s v="August"/>
    <s v="2012"/>
    <n v="2"/>
    <b v="0"/>
    <s v="Not Specified"/>
    <n v="2"/>
    <n v="103.105"/>
    <n v="0.09"/>
    <x v="0"/>
    <n v="-316.32"/>
    <n v="65.989999999999995"/>
    <n v="2.5"/>
    <s v="British Columbia"/>
    <x v="4"/>
    <s v="Corporate"/>
    <x v="1"/>
    <x v="3"/>
  </r>
  <r>
    <s v="Shahid Shariari"/>
    <n v="36805"/>
    <d v="2010-12-14T00:00:00"/>
    <d v="2010-12-16T00:00:00"/>
    <s v="December"/>
    <s v="2010"/>
    <n v="2"/>
    <b v="0"/>
    <s v="Medium"/>
    <n v="7"/>
    <n v="263.8"/>
    <n v="0"/>
    <x v="0"/>
    <n v="165.33"/>
    <n v="34.229999999999997"/>
    <n v="5.0199999999999996"/>
    <s v="British Columbia"/>
    <x v="4"/>
    <s v="Corporate"/>
    <x v="2"/>
    <x v="4"/>
  </r>
  <r>
    <s v="Shahid Shariari"/>
    <n v="36805"/>
    <d v="2010-12-14T00:00:00"/>
    <d v="2010-12-16T00:00:00"/>
    <s v="December"/>
    <s v="2010"/>
    <n v="2"/>
    <b v="0"/>
    <s v="Medium"/>
    <n v="28"/>
    <n v="1546.3965000000001"/>
    <n v="7.0000000000000007E-2"/>
    <x v="2"/>
    <n v="226.72"/>
    <n v="65.989999999999995"/>
    <n v="5.26"/>
    <s v="British Columbia"/>
    <x v="4"/>
    <s v="Corporate"/>
    <x v="1"/>
    <x v="3"/>
  </r>
  <r>
    <s v="Rob Dowd"/>
    <n v="36834"/>
    <d v="2009-12-24T00:00:00"/>
    <d v="2009-12-26T00:00:00"/>
    <s v="December"/>
    <s v="2009"/>
    <n v="2"/>
    <b v="0"/>
    <s v="low"/>
    <n v="11"/>
    <n v="1935.1"/>
    <n v="0.01"/>
    <x v="1"/>
    <n v="-42.96"/>
    <n v="170.98"/>
    <n v="35.89"/>
    <s v="British Columbia"/>
    <x v="4"/>
    <s v="Corporate"/>
    <x v="2"/>
    <x v="9"/>
  </r>
  <r>
    <s v="Chuck Clark"/>
    <n v="37410"/>
    <d v="2010-10-12T00:00:00"/>
    <d v="2010-10-14T00:00:00"/>
    <s v="October"/>
    <s v="2010"/>
    <n v="2"/>
    <b v="0"/>
    <s v="Medium"/>
    <n v="45"/>
    <n v="18775.759999999998"/>
    <n v="0.03"/>
    <x v="1"/>
    <n v="8504.4699999999993"/>
    <n v="400.97"/>
    <n v="48.26"/>
    <s v="British Columbia"/>
    <x v="4"/>
    <s v="Corporate"/>
    <x v="1"/>
    <x v="16"/>
  </r>
  <r>
    <s v="Giulietta Weimer"/>
    <n v="37729"/>
    <d v="2009-01-15T00:00:00"/>
    <d v="2009-01-15T00:00:00"/>
    <s v="January"/>
    <s v="2009"/>
    <n v="0"/>
    <s v="FREE DELIVERY"/>
    <s v="Not Specified"/>
    <n v="48"/>
    <n v="447.89"/>
    <n v="0"/>
    <x v="0"/>
    <n v="-26.78"/>
    <n v="8.6"/>
    <n v="6.19"/>
    <s v="British Columbia"/>
    <x v="4"/>
    <s v="Corporate"/>
    <x v="0"/>
    <x v="2"/>
  </r>
  <r>
    <s v="Khloe Miller"/>
    <n v="37988"/>
    <d v="2011-04-05T00:00:00"/>
    <d v="2011-04-05T00:00:00"/>
    <s v="April"/>
    <s v="2011"/>
    <n v="0"/>
    <s v="FREE DELIVERY"/>
    <s v="Not Specified"/>
    <n v="12"/>
    <n v="189.19"/>
    <n v="0.08"/>
    <x v="0"/>
    <n v="-56.71"/>
    <n v="16.059999999999999"/>
    <n v="8.34"/>
    <s v="British Columbia"/>
    <x v="4"/>
    <s v="Home Office"/>
    <x v="0"/>
    <x v="0"/>
  </r>
  <r>
    <s v="Shahid Shariari"/>
    <n v="38690"/>
    <d v="2012-01-20T00:00:00"/>
    <d v="2012-01-24T00:00:00"/>
    <s v="January"/>
    <s v="2012"/>
    <n v="4"/>
    <b v="0"/>
    <s v="low"/>
    <n v="28"/>
    <n v="697.5"/>
    <n v="0.02"/>
    <x v="0"/>
    <n v="169.89"/>
    <n v="23.99"/>
    <n v="6.3"/>
    <s v="British Columbia"/>
    <x v="4"/>
    <s v="Corporate"/>
    <x v="1"/>
    <x v="16"/>
  </r>
  <r>
    <s v="Justin Hirsh"/>
    <n v="38758"/>
    <d v="2011-09-24T00:00:00"/>
    <d v="2011-09-26T00:00:00"/>
    <s v="September"/>
    <s v="2011"/>
    <n v="2"/>
    <b v="0"/>
    <s v="Not Specified"/>
    <n v="7"/>
    <n v="497.2"/>
    <n v="0"/>
    <x v="0"/>
    <n v="-219.61"/>
    <n v="60.98"/>
    <n v="49"/>
    <s v="British Columbia"/>
    <x v="4"/>
    <s v="Consumer"/>
    <x v="0"/>
    <x v="1"/>
  </r>
  <r>
    <s v="Khloe Miller"/>
    <n v="39332"/>
    <d v="2011-10-09T00:00:00"/>
    <d v="2011-10-10T00:00:00"/>
    <s v="October"/>
    <s v="2011"/>
    <n v="1"/>
    <b v="0"/>
    <s v="Critical"/>
    <n v="4"/>
    <n v="198.72"/>
    <n v="0.01"/>
    <x v="2"/>
    <n v="-34.43"/>
    <n v="40.97"/>
    <n v="14.45"/>
    <s v="British Columbia"/>
    <x v="4"/>
    <s v="Consumer"/>
    <x v="2"/>
    <x v="4"/>
  </r>
  <r>
    <s v="Ralph Kennedy"/>
    <n v="39745"/>
    <d v="2011-05-04T00:00:00"/>
    <d v="2011-05-05T00:00:00"/>
    <s v="May"/>
    <s v="2011"/>
    <n v="1"/>
    <b v="0"/>
    <s v="Not Specified"/>
    <n v="8"/>
    <n v="955.29"/>
    <n v="0.05"/>
    <x v="1"/>
    <n v="-286.2"/>
    <n v="115.99"/>
    <n v="56.14"/>
    <s v="British Columbia"/>
    <x v="4"/>
    <s v="Corporate"/>
    <x v="1"/>
    <x v="16"/>
  </r>
  <r>
    <s v="Shahid Hopkins"/>
    <n v="40134"/>
    <d v="2011-10-09T00:00:00"/>
    <d v="2011-10-16T00:00:00"/>
    <s v="October"/>
    <s v="2011"/>
    <n v="7"/>
    <b v="0"/>
    <s v="low"/>
    <n v="10"/>
    <n v="109.37"/>
    <n v="0.1"/>
    <x v="0"/>
    <n v="-21.66"/>
    <n v="10.89"/>
    <n v="4.5"/>
    <s v="British Columbia"/>
    <x v="4"/>
    <s v="Small Business"/>
    <x v="0"/>
    <x v="1"/>
  </r>
  <r>
    <s v="Shahid Hopkins"/>
    <n v="40134"/>
    <d v="2011-10-09T00:00:00"/>
    <d v="2011-10-13T00:00:00"/>
    <s v="October"/>
    <s v="2011"/>
    <n v="4"/>
    <b v="0"/>
    <s v="low"/>
    <n v="43"/>
    <n v="1461.1"/>
    <n v="0.01"/>
    <x v="0"/>
    <n v="674.46"/>
    <n v="31.78"/>
    <n v="1.99"/>
    <s v="British Columbia"/>
    <x v="4"/>
    <s v="Small Business"/>
    <x v="1"/>
    <x v="7"/>
  </r>
  <r>
    <s v="Shahid Hopkins"/>
    <n v="40134"/>
    <d v="2011-10-09T00:00:00"/>
    <d v="2011-10-14T00:00:00"/>
    <s v="October"/>
    <s v="2011"/>
    <n v="5"/>
    <b v="0"/>
    <s v="low"/>
    <n v="1"/>
    <n v="9.75"/>
    <n v="0"/>
    <x v="0"/>
    <n v="-6.72"/>
    <n v="4.9800000000000004"/>
    <n v="4.72"/>
    <s v="British Columbia"/>
    <x v="4"/>
    <s v="Small Business"/>
    <x v="0"/>
    <x v="5"/>
  </r>
  <r>
    <s v="Chuck Clark"/>
    <n v="40164"/>
    <d v="2010-04-10T00:00:00"/>
    <d v="2010-04-12T00:00:00"/>
    <s v="April"/>
    <s v="2010"/>
    <n v="2"/>
    <b v="0"/>
    <s v="Not Specified"/>
    <n v="8"/>
    <n v="184.07"/>
    <n v="0.04"/>
    <x v="0"/>
    <n v="75.63"/>
    <n v="22.98"/>
    <n v="7.58"/>
    <s v="British Columbia"/>
    <x v="4"/>
    <s v="Corporate"/>
    <x v="2"/>
    <x v="4"/>
  </r>
  <r>
    <s v="Bill Eplett"/>
    <n v="40608"/>
    <d v="2012-08-19T00:00:00"/>
    <d v="2012-08-21T00:00:00"/>
    <s v="August"/>
    <s v="2012"/>
    <n v="2"/>
    <b v="0"/>
    <s v="Not Specified"/>
    <n v="29"/>
    <n v="573.97"/>
    <n v="0.05"/>
    <x v="0"/>
    <n v="55.82"/>
    <n v="18.97"/>
    <n v="9.5399999999999991"/>
    <s v="British Columbia"/>
    <x v="4"/>
    <s v="Corporate"/>
    <x v="0"/>
    <x v="5"/>
  </r>
  <r>
    <s v="Bill Eplett"/>
    <n v="40608"/>
    <d v="2012-08-19T00:00:00"/>
    <d v="2012-08-20T00:00:00"/>
    <s v="August"/>
    <s v="2012"/>
    <n v="1"/>
    <b v="0"/>
    <s v="Not Specified"/>
    <n v="39"/>
    <n v="223.79"/>
    <n v="0.01"/>
    <x v="0"/>
    <n v="-89.88"/>
    <n v="5.28"/>
    <n v="5.66"/>
    <s v="British Columbia"/>
    <x v="4"/>
    <s v="Corporate"/>
    <x v="0"/>
    <x v="5"/>
  </r>
  <r>
    <s v="Sarah Bern"/>
    <n v="40801"/>
    <d v="2012-07-01T00:00:00"/>
    <d v="2012-07-01T00:00:00"/>
    <s v="July"/>
    <s v="2012"/>
    <n v="0"/>
    <s v="FREE DELIVERY"/>
    <s v="Not Specified"/>
    <n v="20"/>
    <n v="129.16"/>
    <n v="7.0000000000000007E-2"/>
    <x v="0"/>
    <n v="-56.15"/>
    <n v="6.48"/>
    <n v="6.22"/>
    <s v="British Columbia"/>
    <x v="4"/>
    <s v="Corporate"/>
    <x v="0"/>
    <x v="5"/>
  </r>
  <r>
    <s v="Mark Cousins"/>
    <n v="40965"/>
    <d v="2009-11-20T00:00:00"/>
    <d v="2009-11-21T00:00:00"/>
    <s v="November"/>
    <s v="2009"/>
    <n v="1"/>
    <b v="0"/>
    <s v="Medium"/>
    <n v="29"/>
    <n v="843.55"/>
    <n v="0.08"/>
    <x v="0"/>
    <n v="168.76"/>
    <n v="30.98"/>
    <n v="8.74"/>
    <s v="British Columbia"/>
    <x v="4"/>
    <s v="Corporate"/>
    <x v="0"/>
    <x v="5"/>
  </r>
  <r>
    <s v="Lena Hernandez"/>
    <n v="41286"/>
    <d v="2012-09-16T00:00:00"/>
    <d v="2012-09-17T00:00:00"/>
    <s v="September"/>
    <s v="2012"/>
    <n v="1"/>
    <b v="0"/>
    <s v="Medium"/>
    <n v="40"/>
    <n v="260.95999999999998"/>
    <n v="0.09"/>
    <x v="0"/>
    <n v="-96.7"/>
    <n v="6.48"/>
    <n v="6.22"/>
    <s v="British Columbia"/>
    <x v="4"/>
    <s v="Home Office"/>
    <x v="0"/>
    <x v="5"/>
  </r>
  <r>
    <s v="Shahid Shariari"/>
    <n v="41412"/>
    <d v="2009-09-17T00:00:00"/>
    <d v="2009-09-19T00:00:00"/>
    <s v="September"/>
    <s v="2009"/>
    <n v="2"/>
    <b v="0"/>
    <s v="Not Specified"/>
    <n v="47"/>
    <n v="263.81"/>
    <n v="0.03"/>
    <x v="0"/>
    <n v="-237.54"/>
    <n v="5.4"/>
    <n v="7.78"/>
    <s v="British Columbia"/>
    <x v="4"/>
    <s v="Consumer"/>
    <x v="0"/>
    <x v="2"/>
  </r>
  <r>
    <s v="Khloe Miller"/>
    <n v="41569"/>
    <d v="2010-07-21T00:00:00"/>
    <d v="2010-07-23T00:00:00"/>
    <s v="July"/>
    <s v="2010"/>
    <n v="2"/>
    <b v="0"/>
    <s v="Critical"/>
    <n v="16"/>
    <n v="60.76"/>
    <n v="0.03"/>
    <x v="0"/>
    <n v="5.25"/>
    <n v="3.7"/>
    <n v="1.61"/>
    <s v="British Columbia"/>
    <x v="4"/>
    <s v="Corporate"/>
    <x v="2"/>
    <x v="4"/>
  </r>
  <r>
    <s v="Bill Eplett"/>
    <n v="41633"/>
    <d v="2010-11-09T00:00:00"/>
    <d v="2010-11-09T00:00:00"/>
    <s v="November"/>
    <s v="2010"/>
    <n v="0"/>
    <s v="FREE DELIVERY"/>
    <s v="low"/>
    <n v="29"/>
    <n v="3636.91"/>
    <n v="0"/>
    <x v="1"/>
    <n v="-1284.24"/>
    <n v="122.99"/>
    <n v="70.2"/>
    <s v="British Columbia"/>
    <x v="4"/>
    <s v="Corporate"/>
    <x v="2"/>
    <x v="14"/>
  </r>
  <r>
    <s v="Tony Chapman"/>
    <n v="41895"/>
    <d v="2011-01-10T00:00:00"/>
    <d v="2011-01-12T00:00:00"/>
    <s v="January"/>
    <s v="2011"/>
    <n v="2"/>
    <b v="0"/>
    <s v="Critical"/>
    <n v="8"/>
    <n v="27663.919999999998"/>
    <n v="0.05"/>
    <x v="0"/>
    <n v="-391.92"/>
    <n v="3499.99"/>
    <n v="24.49"/>
    <s v="British Columbia"/>
    <x v="4"/>
    <s v="Consumer"/>
    <x v="1"/>
    <x v="13"/>
  </r>
  <r>
    <s v="Bill Eplett"/>
    <n v="42112"/>
    <d v="2010-12-24T00:00:00"/>
    <d v="2010-12-26T00:00:00"/>
    <s v="December"/>
    <s v="2010"/>
    <n v="2"/>
    <b v="0"/>
    <s v="Not Specified"/>
    <n v="16"/>
    <n v="2744.3609999999999"/>
    <n v="0.01"/>
    <x v="0"/>
    <n v="201.03"/>
    <n v="195.99"/>
    <n v="8.99"/>
    <s v="British Columbia"/>
    <x v="4"/>
    <s v="Corporate"/>
    <x v="1"/>
    <x v="3"/>
  </r>
  <r>
    <s v="Shahid Hopkins"/>
    <n v="42177"/>
    <d v="2012-05-30T00:00:00"/>
    <d v="2012-05-31T00:00:00"/>
    <s v="May"/>
    <s v="2012"/>
    <n v="1"/>
    <b v="0"/>
    <s v="Not Specified"/>
    <n v="49"/>
    <n v="1201.934"/>
    <n v="0.03"/>
    <x v="0"/>
    <n v="47.42"/>
    <n v="28.99"/>
    <n v="8.59"/>
    <s v="British Columbia"/>
    <x v="4"/>
    <s v="Small Business"/>
    <x v="1"/>
    <x v="3"/>
  </r>
  <r>
    <s v="Shahid Hopkins"/>
    <n v="42177"/>
    <d v="2012-05-30T00:00:00"/>
    <d v="2012-06-02T00:00:00"/>
    <s v="June"/>
    <s v="2012"/>
    <n v="3"/>
    <b v="0"/>
    <s v="Not Specified"/>
    <n v="38"/>
    <n v="395.84"/>
    <n v="0"/>
    <x v="0"/>
    <n v="8.42"/>
    <n v="9.77"/>
    <n v="6.02"/>
    <s v="British Columbia"/>
    <x v="4"/>
    <s v="Small Business"/>
    <x v="2"/>
    <x v="4"/>
  </r>
  <r>
    <s v="Cathy Armstrong"/>
    <n v="42339"/>
    <d v="2009-02-12T00:00:00"/>
    <d v="2009-02-12T00:00:00"/>
    <s v="February"/>
    <s v="2009"/>
    <n v="0"/>
    <s v="FREE DELIVERY"/>
    <s v="Critical"/>
    <n v="31"/>
    <n v="206.54"/>
    <n v="0.02"/>
    <x v="0"/>
    <n v="-178.82"/>
    <n v="6.48"/>
    <n v="9.68"/>
    <s v="British Columbia"/>
    <x v="4"/>
    <s v="Consumer"/>
    <x v="0"/>
    <x v="5"/>
  </r>
  <r>
    <s v="Bill Eplett"/>
    <n v="42342"/>
    <d v="2009-09-04T00:00:00"/>
    <d v="2009-09-05T00:00:00"/>
    <s v="September"/>
    <s v="2009"/>
    <n v="1"/>
    <b v="0"/>
    <s v="Not Specified"/>
    <n v="25"/>
    <n v="318.14"/>
    <n v="0.01"/>
    <x v="0"/>
    <n v="49.67"/>
    <n v="12.28"/>
    <n v="5.09"/>
    <s v="British Columbia"/>
    <x v="4"/>
    <s v="Corporate"/>
    <x v="0"/>
    <x v="5"/>
  </r>
  <r>
    <s v="Patrick O'Brill"/>
    <n v="42947"/>
    <d v="2010-08-26T00:00:00"/>
    <d v="2010-08-28T00:00:00"/>
    <s v="August"/>
    <s v="2010"/>
    <n v="2"/>
    <b v="0"/>
    <s v="low"/>
    <n v="5"/>
    <n v="177.05"/>
    <n v="0"/>
    <x v="0"/>
    <n v="-50.67"/>
    <n v="35.409999999999997"/>
    <n v="1.99"/>
    <s v="British Columbia"/>
    <x v="4"/>
    <s v="Home Office"/>
    <x v="1"/>
    <x v="7"/>
  </r>
  <r>
    <s v="Giulietta Weimer"/>
    <n v="43079"/>
    <d v="2009-07-21T00:00:00"/>
    <d v="2009-07-22T00:00:00"/>
    <s v="July"/>
    <s v="2009"/>
    <n v="1"/>
    <b v="0"/>
    <s v="Medium"/>
    <n v="40"/>
    <n v="1184.03"/>
    <n v="0.04"/>
    <x v="0"/>
    <n v="-20.79"/>
    <n v="30.73"/>
    <n v="4"/>
    <s v="British Columbia"/>
    <x v="4"/>
    <s v="Home Office"/>
    <x v="1"/>
    <x v="7"/>
  </r>
  <r>
    <s v="Sally Knutson"/>
    <n v="43111"/>
    <d v="2011-09-12T00:00:00"/>
    <d v="2011-09-13T00:00:00"/>
    <s v="September"/>
    <s v="2011"/>
    <n v="1"/>
    <b v="0"/>
    <s v="High"/>
    <n v="27"/>
    <n v="4722.83"/>
    <n v="0.01"/>
    <x v="0"/>
    <n v="1749.78"/>
    <n v="165.98"/>
    <n v="19.989999999999998"/>
    <s v="British Columbia"/>
    <x v="4"/>
    <s v="Consumer"/>
    <x v="0"/>
    <x v="2"/>
  </r>
  <r>
    <s v="Marc Harrigan"/>
    <n v="43140"/>
    <d v="2009-03-18T00:00:00"/>
    <d v="2009-03-20T00:00:00"/>
    <s v="March"/>
    <s v="2009"/>
    <n v="2"/>
    <b v="0"/>
    <s v="Critical"/>
    <n v="23"/>
    <n v="130.16"/>
    <n v="0.1"/>
    <x v="0"/>
    <n v="-49.53"/>
    <n v="5.98"/>
    <n v="5.14"/>
    <s v="British Columbia"/>
    <x v="4"/>
    <s v="Home Office"/>
    <x v="0"/>
    <x v="5"/>
  </r>
  <r>
    <s v="John Grady"/>
    <n v="44098"/>
    <d v="2010-01-27T00:00:00"/>
    <d v="2010-01-31T00:00:00"/>
    <s v="January"/>
    <s v="2010"/>
    <n v="4"/>
    <b v="0"/>
    <s v="low"/>
    <n v="1"/>
    <n v="5.0599999999999996"/>
    <n v="0.01"/>
    <x v="0"/>
    <n v="-2.64"/>
    <n v="3.14"/>
    <n v="1.92"/>
    <s v="British Columbia"/>
    <x v="4"/>
    <s v="Corporate"/>
    <x v="0"/>
    <x v="15"/>
  </r>
  <r>
    <s v="Khloe Miller"/>
    <n v="44451"/>
    <d v="2011-09-11T00:00:00"/>
    <d v="2011-09-13T00:00:00"/>
    <s v="September"/>
    <s v="2011"/>
    <n v="2"/>
    <b v="0"/>
    <s v="Critical"/>
    <n v="4"/>
    <n v="103.9"/>
    <n v="7.0000000000000007E-2"/>
    <x v="2"/>
    <n v="-19.260000000000002"/>
    <n v="22.98"/>
    <n v="7.58"/>
    <s v="Nova Scotia"/>
    <x v="2"/>
    <s v="Home Office"/>
    <x v="2"/>
    <x v="4"/>
  </r>
  <r>
    <s v="Tony Chapman"/>
    <n v="45059"/>
    <d v="2011-02-03T00:00:00"/>
    <d v="2011-02-04T00:00:00"/>
    <s v="February"/>
    <s v="2011"/>
    <n v="1"/>
    <b v="0"/>
    <s v="Not Specified"/>
    <n v="35"/>
    <n v="1327.59"/>
    <n v="0.05"/>
    <x v="2"/>
    <n v="371.28"/>
    <n v="37.74"/>
    <n v="2.9"/>
    <s v="Nova Scotia"/>
    <x v="2"/>
    <s v="Consumer"/>
    <x v="0"/>
    <x v="12"/>
  </r>
  <r>
    <s v="Tony Chapman"/>
    <n v="45059"/>
    <d v="2011-02-03T00:00:00"/>
    <d v="2011-02-05T00:00:00"/>
    <s v="February"/>
    <s v="2011"/>
    <n v="2"/>
    <b v="0"/>
    <s v="Not Specified"/>
    <n v="39"/>
    <n v="3401.8"/>
    <n v="0.09"/>
    <x v="2"/>
    <n v="-508.87"/>
    <n v="95.43"/>
    <n v="19.989999999999998"/>
    <s v="Nova Scotia"/>
    <x v="2"/>
    <s v="Consumer"/>
    <x v="0"/>
    <x v="0"/>
  </r>
  <r>
    <s v="Ralph Kennedy"/>
    <n v="45155"/>
    <d v="2011-02-15T00:00:00"/>
    <d v="2011-02-22T00:00:00"/>
    <s v="February"/>
    <s v="2011"/>
    <n v="7"/>
    <b v="0"/>
    <s v="low"/>
    <n v="44"/>
    <n v="181.61"/>
    <n v="0.03"/>
    <x v="0"/>
    <n v="-150.26"/>
    <n v="4.13"/>
    <n v="5.34"/>
    <s v="Nova Scotia"/>
    <x v="2"/>
    <s v="Corporate"/>
    <x v="0"/>
    <x v="2"/>
  </r>
  <r>
    <s v="Ralph Kennedy"/>
    <n v="45155"/>
    <d v="2011-02-15T00:00:00"/>
    <d v="2011-02-15T00:00:00"/>
    <s v="February"/>
    <s v="2011"/>
    <n v="0"/>
    <s v="FREE DELIVERY"/>
    <s v="low"/>
    <n v="35"/>
    <n v="111.55"/>
    <n v="0.05"/>
    <x v="0"/>
    <n v="-54.25"/>
    <n v="3.14"/>
    <n v="1.92"/>
    <s v="Nova Scotia"/>
    <x v="2"/>
    <s v="Corporate"/>
    <x v="0"/>
    <x v="15"/>
  </r>
  <r>
    <s v="Trudy Schmidt"/>
    <n v="45317"/>
    <d v="2012-03-01T00:00:00"/>
    <d v="2012-03-08T00:00:00"/>
    <s v="March"/>
    <s v="2012"/>
    <n v="7"/>
    <b v="0"/>
    <s v="low"/>
    <n v="36"/>
    <n v="1435.95"/>
    <n v="0.05"/>
    <x v="0"/>
    <n v="486.9"/>
    <n v="39.24"/>
    <n v="1.99"/>
    <s v="Nova Scotia"/>
    <x v="2"/>
    <s v="Small Business"/>
    <x v="1"/>
    <x v="7"/>
  </r>
  <r>
    <s v="Trudy Schmidt"/>
    <n v="45317"/>
    <d v="2012-03-01T00:00:00"/>
    <d v="2012-03-08T00:00:00"/>
    <s v="March"/>
    <s v="2012"/>
    <n v="7"/>
    <b v="0"/>
    <s v="low"/>
    <n v="28"/>
    <n v="961.06"/>
    <n v="0.05"/>
    <x v="0"/>
    <n v="361.82"/>
    <n v="34.229999999999997"/>
    <n v="5.0199999999999996"/>
    <s v="Nova Scotia"/>
    <x v="2"/>
    <s v="Small Business"/>
    <x v="2"/>
    <x v="4"/>
  </r>
  <r>
    <s v="Gene Hale"/>
    <n v="45731"/>
    <d v="2009-08-10T00:00:00"/>
    <d v="2009-08-11T00:00:00"/>
    <s v="August"/>
    <s v="2009"/>
    <n v="1"/>
    <b v="0"/>
    <s v="Critical"/>
    <n v="19"/>
    <n v="146.63"/>
    <n v="0.01"/>
    <x v="2"/>
    <n v="-30.06"/>
    <n v="6.48"/>
    <n v="6.22"/>
    <s v="Nova Scotia"/>
    <x v="2"/>
    <s v="Consumer"/>
    <x v="0"/>
    <x v="5"/>
  </r>
  <r>
    <s v="Gene Hale"/>
    <n v="45731"/>
    <d v="2009-08-10T00:00:00"/>
    <d v="2009-08-12T00:00:00"/>
    <s v="August"/>
    <s v="2009"/>
    <n v="2"/>
    <b v="0"/>
    <s v="Critical"/>
    <n v="35"/>
    <n v="2506.2674999999999"/>
    <n v="0.03"/>
    <x v="0"/>
    <n v="1160.58"/>
    <n v="85.99"/>
    <n v="3.3"/>
    <s v="Nova Scotia"/>
    <x v="2"/>
    <s v="Consumer"/>
    <x v="1"/>
    <x v="3"/>
  </r>
  <r>
    <s v="Sarah Bern"/>
    <n v="46849"/>
    <d v="2010-12-13T00:00:00"/>
    <d v="2010-12-14T00:00:00"/>
    <s v="December"/>
    <s v="2010"/>
    <n v="1"/>
    <b v="0"/>
    <s v="Not Specified"/>
    <n v="23"/>
    <n v="188.54"/>
    <n v="0.09"/>
    <x v="0"/>
    <n v="9.82"/>
    <n v="8.33"/>
    <n v="1.99"/>
    <s v="Nova Scotia"/>
    <x v="2"/>
    <s v="Corporate"/>
    <x v="1"/>
    <x v="7"/>
  </r>
  <r>
    <s v="Justin Hirsh"/>
    <n v="47108"/>
    <d v="2009-10-15T00:00:00"/>
    <d v="2009-10-16T00:00:00"/>
    <s v="October"/>
    <s v="2009"/>
    <n v="1"/>
    <b v="0"/>
    <s v="Not Specified"/>
    <n v="19"/>
    <n v="359.68"/>
    <n v="7.0000000000000007E-2"/>
    <x v="0"/>
    <n v="187.15"/>
    <n v="18.649999999999999"/>
    <n v="3.77"/>
    <s v="Nova Scotia"/>
    <x v="2"/>
    <s v="Consumer"/>
    <x v="2"/>
    <x v="4"/>
  </r>
  <r>
    <s v="Justin Hirsh"/>
    <n v="47108"/>
    <d v="2009-10-15T00:00:00"/>
    <d v="2009-10-17T00:00:00"/>
    <s v="October"/>
    <s v="2009"/>
    <n v="2"/>
    <b v="0"/>
    <s v="Not Specified"/>
    <n v="7"/>
    <n v="131.55000000000001"/>
    <n v="0.06"/>
    <x v="0"/>
    <n v="-43.74"/>
    <n v="17.98"/>
    <n v="8.51"/>
    <s v="Nova Scotia"/>
    <x v="2"/>
    <s v="Consumer"/>
    <x v="1"/>
    <x v="16"/>
  </r>
  <r>
    <s v="Justin Hirsh"/>
    <n v="47108"/>
    <d v="2009-10-15T00:00:00"/>
    <d v="2009-10-18T00:00:00"/>
    <s v="October"/>
    <s v="2009"/>
    <n v="3"/>
    <b v="0"/>
    <s v="Not Specified"/>
    <n v="26"/>
    <n v="258.11"/>
    <n v="0.1"/>
    <x v="2"/>
    <n v="9.9499999999999993"/>
    <n v="9.99"/>
    <n v="4.78"/>
    <s v="Nova Scotia"/>
    <x v="2"/>
    <s v="Consumer"/>
    <x v="0"/>
    <x v="5"/>
  </r>
  <r>
    <s v="Justin Hirsh"/>
    <n v="47108"/>
    <d v="2009-10-15T00:00:00"/>
    <d v="2009-10-16T00:00:00"/>
    <s v="October"/>
    <s v="2009"/>
    <n v="1"/>
    <b v="0"/>
    <s v="Not Specified"/>
    <n v="9"/>
    <n v="1288.5150000000001"/>
    <n v="0.08"/>
    <x v="2"/>
    <n v="-382.57"/>
    <n v="175.99"/>
    <n v="8.99"/>
    <s v="Nova Scotia"/>
    <x v="2"/>
    <s v="Consumer"/>
    <x v="1"/>
    <x v="3"/>
  </r>
  <r>
    <s v="Liz Price"/>
    <n v="47520"/>
    <d v="2009-10-07T00:00:00"/>
    <d v="2009-10-09T00:00:00"/>
    <s v="October"/>
    <s v="2009"/>
    <n v="2"/>
    <b v="0"/>
    <s v="Not Specified"/>
    <n v="36"/>
    <n v="277.88"/>
    <n v="0.09"/>
    <x v="0"/>
    <n v="-64.41"/>
    <n v="7.68"/>
    <n v="6.16"/>
    <s v="Nova Scotia"/>
    <x v="2"/>
    <s v="Consumer"/>
    <x v="0"/>
    <x v="2"/>
  </r>
  <r>
    <s v="Liz Price"/>
    <n v="47520"/>
    <d v="2009-10-07T00:00:00"/>
    <d v="2009-10-09T00:00:00"/>
    <s v="October"/>
    <s v="2009"/>
    <n v="2"/>
    <b v="0"/>
    <s v="Not Specified"/>
    <n v="13"/>
    <n v="3939.89"/>
    <n v="0.05"/>
    <x v="1"/>
    <n v="598.24"/>
    <n v="291.73"/>
    <n v="48.8"/>
    <s v="Nova Scotia"/>
    <x v="2"/>
    <s v="Consumer"/>
    <x v="2"/>
    <x v="14"/>
  </r>
  <r>
    <s v="Liz Price"/>
    <n v="47520"/>
    <d v="2009-10-07T00:00:00"/>
    <d v="2009-10-09T00:00:00"/>
    <s v="October"/>
    <s v="2009"/>
    <n v="2"/>
    <b v="0"/>
    <s v="Not Specified"/>
    <n v="47"/>
    <n v="925.3"/>
    <n v="0.04"/>
    <x v="0"/>
    <n v="257.31"/>
    <n v="19.98"/>
    <n v="5.77"/>
    <s v="Nova Scotia"/>
    <x v="2"/>
    <s v="Consumer"/>
    <x v="0"/>
    <x v="5"/>
  </r>
  <r>
    <s v="Greg Maxwell"/>
    <n v="47527"/>
    <d v="2010-09-17T00:00:00"/>
    <d v="2010-09-18T00:00:00"/>
    <s v="September"/>
    <s v="2010"/>
    <n v="1"/>
    <b v="0"/>
    <s v="Medium"/>
    <n v="48"/>
    <n v="12072.9"/>
    <n v="0.04"/>
    <x v="1"/>
    <n v="3064.51"/>
    <n v="243.98"/>
    <n v="43.32"/>
    <s v="Nova Scotia"/>
    <x v="2"/>
    <s v="Home Office"/>
    <x v="2"/>
    <x v="14"/>
  </r>
  <r>
    <s v="Marc Harrigan"/>
    <n v="47713"/>
    <d v="2009-07-03T00:00:00"/>
    <d v="2009-07-03T00:00:00"/>
    <s v="July"/>
    <s v="2009"/>
    <n v="0"/>
    <s v="FREE DELIVERY"/>
    <s v="High"/>
    <n v="34"/>
    <n v="3419.1505000000002"/>
    <n v="0"/>
    <x v="0"/>
    <n v="858.58"/>
    <n v="115.99"/>
    <n v="5.92"/>
    <s v="Nova Scotia"/>
    <x v="2"/>
    <s v="Home Office"/>
    <x v="1"/>
    <x v="3"/>
  </r>
  <r>
    <s v="Sally Knutson"/>
    <n v="47750"/>
    <d v="2010-06-15T00:00:00"/>
    <d v="2010-06-15T00:00:00"/>
    <s v="June"/>
    <s v="2010"/>
    <n v="0"/>
    <s v="FREE DELIVERY"/>
    <s v="low"/>
    <n v="1"/>
    <n v="195.04"/>
    <n v="0.08"/>
    <x v="0"/>
    <n v="-149.41"/>
    <n v="167.27"/>
    <n v="35"/>
    <s v="Nova Scotia"/>
    <x v="2"/>
    <s v="Corporate"/>
    <x v="0"/>
    <x v="0"/>
  </r>
  <r>
    <s v="Giulietta Weimer"/>
    <n v="48452"/>
    <d v="2010-10-09T00:00:00"/>
    <d v="2010-10-11T00:00:00"/>
    <s v="October"/>
    <s v="2010"/>
    <n v="2"/>
    <b v="0"/>
    <s v="High"/>
    <n v="32"/>
    <n v="1859.01"/>
    <n v="0.09"/>
    <x v="1"/>
    <n v="-588.9"/>
    <n v="60.98"/>
    <n v="30"/>
    <s v="Nova Scotia"/>
    <x v="2"/>
    <s v="Corporate"/>
    <x v="2"/>
    <x v="14"/>
  </r>
  <r>
    <s v="Giulietta Weimer"/>
    <n v="48452"/>
    <d v="2010-10-09T00:00:00"/>
    <d v="2010-10-09T00:00:00"/>
    <s v="October"/>
    <s v="2010"/>
    <n v="0"/>
    <s v="FREE DELIVERY"/>
    <s v="High"/>
    <n v="19"/>
    <n v="1781.11"/>
    <n v="0.1"/>
    <x v="0"/>
    <n v="51.44"/>
    <n v="99.99"/>
    <n v="19.989999999999998"/>
    <s v="Nova Scotia"/>
    <x v="2"/>
    <s v="Corporate"/>
    <x v="1"/>
    <x v="7"/>
  </r>
  <r>
    <s v="Giulietta Weimer"/>
    <n v="48452"/>
    <d v="2010-10-09T00:00:00"/>
    <d v="2010-10-10T00:00:00"/>
    <s v="October"/>
    <s v="2010"/>
    <n v="1"/>
    <b v="0"/>
    <s v="High"/>
    <n v="44"/>
    <n v="185.32"/>
    <n v="0.03"/>
    <x v="0"/>
    <n v="-192.56"/>
    <n v="4.18"/>
    <n v="6.92"/>
    <s v="Nova Scotia"/>
    <x v="2"/>
    <s v="Corporate"/>
    <x v="2"/>
    <x v="4"/>
  </r>
  <r>
    <s v="Giulietta Weimer"/>
    <n v="48452"/>
    <d v="2010-10-09T00:00:00"/>
    <d v="2010-10-11T00:00:00"/>
    <s v="October"/>
    <s v="2010"/>
    <n v="2"/>
    <b v="0"/>
    <s v="High"/>
    <n v="15"/>
    <n v="73.41"/>
    <n v="0.08"/>
    <x v="0"/>
    <n v="-44.79"/>
    <n v="4.91"/>
    <n v="4.97"/>
    <s v="Nova Scotia"/>
    <x v="2"/>
    <s v="Corporate"/>
    <x v="0"/>
    <x v="2"/>
  </r>
  <r>
    <s v="Giulietta Weimer"/>
    <n v="48452"/>
    <d v="2010-10-09T00:00:00"/>
    <d v="2010-10-11T00:00:00"/>
    <s v="October"/>
    <s v="2010"/>
    <n v="2"/>
    <b v="0"/>
    <s v="High"/>
    <n v="28"/>
    <n v="43.66"/>
    <n v="0.04"/>
    <x v="0"/>
    <n v="5.77"/>
    <n v="1.48"/>
    <n v="0.7"/>
    <s v="Nova Scotia"/>
    <x v="2"/>
    <s v="Corporate"/>
    <x v="0"/>
    <x v="6"/>
  </r>
  <r>
    <s v="Kristina Nunn"/>
    <n v="49088"/>
    <d v="2009-09-23T00:00:00"/>
    <d v="2009-09-24T00:00:00"/>
    <s v="September"/>
    <s v="2009"/>
    <n v="1"/>
    <b v="0"/>
    <s v="Critical"/>
    <n v="16"/>
    <n v="130.11000000000001"/>
    <n v="0.03"/>
    <x v="0"/>
    <n v="-47.69"/>
    <n v="8.1199999999999992"/>
    <n v="2.83"/>
    <s v="Nova Scotia"/>
    <x v="2"/>
    <s v="Consumer"/>
    <x v="1"/>
    <x v="7"/>
  </r>
  <r>
    <s v="Kristina Nunn"/>
    <n v="49088"/>
    <d v="2009-09-23T00:00:00"/>
    <d v="2009-09-24T00:00:00"/>
    <s v="September"/>
    <s v="2009"/>
    <n v="1"/>
    <b v="0"/>
    <s v="Critical"/>
    <n v="15"/>
    <n v="4012.58"/>
    <n v="0.05"/>
    <x v="2"/>
    <n v="-425.14"/>
    <n v="279.48"/>
    <n v="35"/>
    <s v="Nova Scotia"/>
    <x v="2"/>
    <s v="Consumer"/>
    <x v="0"/>
    <x v="0"/>
  </r>
  <r>
    <s v="Kristina Nunn"/>
    <n v="49088"/>
    <d v="2009-09-23T00:00:00"/>
    <d v="2009-09-25T00:00:00"/>
    <s v="September"/>
    <s v="2009"/>
    <n v="2"/>
    <b v="0"/>
    <s v="Critical"/>
    <n v="31"/>
    <n v="1295.54"/>
    <n v="0.06"/>
    <x v="0"/>
    <n v="214.23"/>
    <n v="40.99"/>
    <n v="17.48"/>
    <s v="Nova Scotia"/>
    <x v="2"/>
    <s v="Consumer"/>
    <x v="0"/>
    <x v="5"/>
  </r>
  <r>
    <s v="Chuck Clark"/>
    <n v="49223"/>
    <d v="2011-10-02T00:00:00"/>
    <d v="2011-10-02T00:00:00"/>
    <s v="October"/>
    <s v="2011"/>
    <n v="0"/>
    <s v="FREE DELIVERY"/>
    <s v="Medium"/>
    <n v="24"/>
    <n v="238.25"/>
    <n v="0.05"/>
    <x v="0"/>
    <n v="-83.55"/>
    <n v="9.3800000000000008"/>
    <n v="7.28"/>
    <s v="Nova Scotia"/>
    <x v="2"/>
    <s v="Corporate"/>
    <x v="0"/>
    <x v="0"/>
  </r>
  <r>
    <s v="Sally Knutson"/>
    <n v="49634"/>
    <d v="2012-03-23T00:00:00"/>
    <d v="2012-03-24T00:00:00"/>
    <s v="March"/>
    <s v="2012"/>
    <n v="1"/>
    <b v="0"/>
    <s v="Not Specified"/>
    <n v="39"/>
    <n v="403.73"/>
    <n v="0.06"/>
    <x v="0"/>
    <n v="-44.13"/>
    <n v="10.89"/>
    <n v="4.5"/>
    <s v="Nova Scotia"/>
    <x v="2"/>
    <s v="Consumer"/>
    <x v="0"/>
    <x v="1"/>
  </r>
  <r>
    <s v="Sally Knutson"/>
    <n v="49634"/>
    <d v="2012-03-23T00:00:00"/>
    <d v="2012-03-25T00:00:00"/>
    <s v="March"/>
    <s v="2012"/>
    <n v="2"/>
    <b v="0"/>
    <s v="Not Specified"/>
    <n v="3"/>
    <n v="86.85"/>
    <n v="0.05"/>
    <x v="0"/>
    <n v="-67.22"/>
    <n v="28.48"/>
    <n v="1.99"/>
    <s v="Nova Scotia"/>
    <x v="2"/>
    <s v="Consumer"/>
    <x v="1"/>
    <x v="7"/>
  </r>
  <r>
    <s v="Tanja Norvell"/>
    <n v="49987"/>
    <d v="2011-01-19T00:00:00"/>
    <d v="2011-01-22T00:00:00"/>
    <s v="January"/>
    <s v="2011"/>
    <n v="3"/>
    <b v="0"/>
    <s v="High"/>
    <n v="15"/>
    <n v="1795.49"/>
    <n v="0.05"/>
    <x v="1"/>
    <n v="-626.04"/>
    <n v="114.98"/>
    <n v="58.72"/>
    <s v="Nova Scotia"/>
    <x v="2"/>
    <s v="Consumer"/>
    <x v="2"/>
    <x v="9"/>
  </r>
  <r>
    <s v="Tanja Norvell"/>
    <n v="49987"/>
    <d v="2011-01-19T00:00:00"/>
    <d v="2011-01-22T00:00:00"/>
    <s v="January"/>
    <s v="2011"/>
    <n v="3"/>
    <b v="0"/>
    <s v="High"/>
    <n v="4"/>
    <n v="926.58"/>
    <n v="0.03"/>
    <x v="1"/>
    <n v="-226.51"/>
    <n v="212.6"/>
    <n v="52.2"/>
    <s v="Nova Scotia"/>
    <x v="2"/>
    <s v="Consumer"/>
    <x v="2"/>
    <x v="10"/>
  </r>
  <r>
    <s v="Sarah Bern"/>
    <n v="50208"/>
    <d v="2011-01-22T00:00:00"/>
    <d v="2011-01-23T00:00:00"/>
    <s v="January"/>
    <s v="2011"/>
    <n v="1"/>
    <b v="0"/>
    <s v="Medium"/>
    <n v="4"/>
    <n v="38.76"/>
    <n v="0.1"/>
    <x v="2"/>
    <n v="-12.13"/>
    <n v="6.23"/>
    <n v="6.97"/>
    <s v="Nova Scotia"/>
    <x v="2"/>
    <s v="Corporate"/>
    <x v="0"/>
    <x v="2"/>
  </r>
  <r>
    <s v="Liz Price"/>
    <n v="50338"/>
    <d v="2009-03-23T00:00:00"/>
    <d v="2009-03-25T00:00:00"/>
    <s v="March"/>
    <s v="2009"/>
    <n v="2"/>
    <b v="0"/>
    <s v="Not Specified"/>
    <n v="36"/>
    <n v="551.44000000000005"/>
    <n v="0"/>
    <x v="0"/>
    <n v="28.7"/>
    <n v="13.99"/>
    <n v="7.51"/>
    <s v="Nova Scotia"/>
    <x v="2"/>
    <s v="Corporate"/>
    <x v="1"/>
    <x v="16"/>
  </r>
  <r>
    <s v="Vicky Freymann"/>
    <n v="50945"/>
    <d v="2011-01-07T00:00:00"/>
    <d v="2011-01-09T00:00:00"/>
    <s v="January"/>
    <s v="2011"/>
    <n v="2"/>
    <b v="0"/>
    <s v="Critical"/>
    <n v="27"/>
    <n v="834.0625"/>
    <n v="0.01"/>
    <x v="0"/>
    <n v="192.29"/>
    <n v="35.99"/>
    <n v="1.25"/>
    <s v="Nova Scotia"/>
    <x v="2"/>
    <s v="Home Office"/>
    <x v="1"/>
    <x v="3"/>
  </r>
  <r>
    <s v="Philisse Overcash"/>
    <n v="51462"/>
    <d v="2011-06-22T00:00:00"/>
    <d v="2011-06-24T00:00:00"/>
    <s v="June"/>
    <s v="2011"/>
    <n v="2"/>
    <b v="0"/>
    <s v="Medium"/>
    <n v="15"/>
    <n v="417.88"/>
    <n v="0.08"/>
    <x v="2"/>
    <n v="-13.95"/>
    <n v="28.15"/>
    <n v="8.99"/>
    <s v="Nova Scotia"/>
    <x v="2"/>
    <s v="Small Business"/>
    <x v="0"/>
    <x v="12"/>
  </r>
  <r>
    <s v="Justin Hirsh"/>
    <n v="51494"/>
    <d v="2011-08-03T00:00:00"/>
    <d v="2011-08-05T00:00:00"/>
    <s v="August"/>
    <s v="2011"/>
    <n v="2"/>
    <b v="0"/>
    <s v="Critical"/>
    <n v="42"/>
    <n v="493.56"/>
    <n v="0.06"/>
    <x v="0"/>
    <n v="12.73"/>
    <n v="11.99"/>
    <n v="5.99"/>
    <s v="Nova Scotia"/>
    <x v="2"/>
    <s v="Consumer"/>
    <x v="1"/>
    <x v="16"/>
  </r>
  <r>
    <s v="Patrick O'Brill"/>
    <n v="51525"/>
    <d v="2011-11-07T00:00:00"/>
    <d v="2011-11-09T00:00:00"/>
    <s v="November"/>
    <s v="2011"/>
    <n v="2"/>
    <b v="0"/>
    <s v="Critical"/>
    <n v="18"/>
    <n v="360.24"/>
    <n v="0.04"/>
    <x v="2"/>
    <n v="-36.24"/>
    <n v="19.98"/>
    <n v="4"/>
    <s v="Nova Scotia"/>
    <x v="2"/>
    <s v="Home Office"/>
    <x v="1"/>
    <x v="7"/>
  </r>
  <r>
    <s v="Patrick O'Brill"/>
    <n v="51525"/>
    <d v="2011-11-07T00:00:00"/>
    <d v="2011-11-09T00:00:00"/>
    <s v="November"/>
    <s v="2011"/>
    <n v="2"/>
    <b v="0"/>
    <s v="Critical"/>
    <n v="46"/>
    <n v="1463.27"/>
    <n v="0.09"/>
    <x v="0"/>
    <n v="104.22"/>
    <n v="34.76"/>
    <n v="8.2200000000000006"/>
    <s v="Nova Scotia"/>
    <x v="2"/>
    <s v="Home Office"/>
    <x v="0"/>
    <x v="0"/>
  </r>
  <r>
    <s v="Liz Price"/>
    <n v="52933"/>
    <d v="2010-08-26T00:00:00"/>
    <d v="2010-09-02T00:00:00"/>
    <s v="September"/>
    <s v="2010"/>
    <n v="7"/>
    <b v="0"/>
    <s v="low"/>
    <n v="44"/>
    <n v="210.46"/>
    <n v="0.03"/>
    <x v="2"/>
    <n v="50.04"/>
    <n v="4.49"/>
    <n v="1.49"/>
    <s v="Nova Scotia"/>
    <x v="2"/>
    <s v="Consumer"/>
    <x v="0"/>
    <x v="2"/>
  </r>
  <r>
    <s v="Justin Hirsh"/>
    <n v="53025"/>
    <d v="2010-03-17T00:00:00"/>
    <d v="2010-03-18T00:00:00"/>
    <s v="March"/>
    <s v="2010"/>
    <n v="1"/>
    <b v="0"/>
    <s v="Critical"/>
    <n v="32"/>
    <n v="195.57"/>
    <n v="0.09"/>
    <x v="0"/>
    <n v="-132.93"/>
    <n v="5.98"/>
    <n v="7.5"/>
    <s v="Nova Scotia"/>
    <x v="2"/>
    <s v="Consumer"/>
    <x v="0"/>
    <x v="5"/>
  </r>
  <r>
    <s v="Cathy Armstrong"/>
    <n v="53894"/>
    <d v="2009-07-07T00:00:00"/>
    <d v="2009-07-08T00:00:00"/>
    <s v="July"/>
    <s v="2009"/>
    <n v="1"/>
    <b v="0"/>
    <s v="Critical"/>
    <n v="47"/>
    <n v="691.52"/>
    <n v="0.03"/>
    <x v="0"/>
    <n v="107.02"/>
    <n v="14.2"/>
    <n v="5.3"/>
    <s v="Nova Scotia"/>
    <x v="2"/>
    <s v="Consumer"/>
    <x v="2"/>
    <x v="4"/>
  </r>
  <r>
    <s v="Cathy Armstrong"/>
    <n v="53894"/>
    <d v="2009-07-07T00:00:00"/>
    <d v="2009-07-08T00:00:00"/>
    <s v="July"/>
    <s v="2009"/>
    <n v="1"/>
    <b v="0"/>
    <s v="Critical"/>
    <n v="37"/>
    <n v="2756.17"/>
    <n v="0.04"/>
    <x v="0"/>
    <n v="-1561.72"/>
    <n v="71.37"/>
    <n v="69"/>
    <s v="Nova Scotia"/>
    <x v="2"/>
    <s v="Consumer"/>
    <x v="2"/>
    <x v="10"/>
  </r>
  <r>
    <s v="Cathy Armstrong"/>
    <n v="53894"/>
    <d v="2009-07-07T00:00:00"/>
    <d v="2009-07-07T00:00:00"/>
    <s v="July"/>
    <s v="2009"/>
    <n v="0"/>
    <s v="FREE DELIVERY"/>
    <s v="Critical"/>
    <n v="29"/>
    <n v="5159.3725000000004"/>
    <n v="0.02"/>
    <x v="2"/>
    <n v="1252.48"/>
    <n v="200.99"/>
    <n v="8.08"/>
    <s v="Nova Scotia"/>
    <x v="2"/>
    <s v="Consumer"/>
    <x v="1"/>
    <x v="3"/>
  </r>
  <r>
    <s v="Heather Jas"/>
    <n v="53953"/>
    <d v="2009-03-27T00:00:00"/>
    <d v="2009-03-28T00:00:00"/>
    <s v="March"/>
    <s v="2009"/>
    <n v="1"/>
    <b v="0"/>
    <s v="Not Specified"/>
    <n v="36"/>
    <n v="307.64999999999998"/>
    <n v="7.0000000000000007E-2"/>
    <x v="0"/>
    <n v="91.73"/>
    <n v="8.9499999999999993"/>
    <n v="2.0099999999999998"/>
    <s v="Nova Scotia"/>
    <x v="2"/>
    <s v="Corporate"/>
    <x v="0"/>
    <x v="5"/>
  </r>
  <r>
    <s v="Justin Hirsh"/>
    <n v="54304"/>
    <d v="2010-02-17T00:00:00"/>
    <d v="2010-02-19T00:00:00"/>
    <s v="February"/>
    <s v="2010"/>
    <n v="2"/>
    <b v="0"/>
    <s v="High"/>
    <n v="11"/>
    <n v="558.62"/>
    <n v="0.03"/>
    <x v="0"/>
    <n v="118.32"/>
    <n v="48.58"/>
    <n v="3.99"/>
    <s v="Nova Scotia"/>
    <x v="2"/>
    <s v="Consumer"/>
    <x v="0"/>
    <x v="1"/>
  </r>
  <r>
    <s v="Lena Hernandez"/>
    <n v="55075"/>
    <d v="2011-02-01T00:00:00"/>
    <d v="2011-02-04T00:00:00"/>
    <s v="February"/>
    <s v="2011"/>
    <n v="3"/>
    <b v="0"/>
    <s v="Critical"/>
    <n v="21"/>
    <n v="556.45000000000005"/>
    <n v="0.08"/>
    <x v="1"/>
    <n v="-124.42"/>
    <n v="25.98"/>
    <n v="14.36"/>
    <s v="Nova Scotia"/>
    <x v="2"/>
    <s v="Home Office"/>
    <x v="2"/>
    <x v="14"/>
  </r>
  <r>
    <s v="Patrick O'Brill"/>
    <n v="55268"/>
    <d v="2012-03-17T00:00:00"/>
    <d v="2012-03-18T00:00:00"/>
    <s v="March"/>
    <s v="2012"/>
    <n v="1"/>
    <b v="0"/>
    <s v="High"/>
    <n v="11"/>
    <n v="61.46"/>
    <n v="0.08"/>
    <x v="2"/>
    <n v="-47.83"/>
    <n v="4.8899999999999997"/>
    <n v="4.93"/>
    <s v="Nova Scotia"/>
    <x v="2"/>
    <s v="Home Office"/>
    <x v="1"/>
    <x v="7"/>
  </r>
  <r>
    <s v="Kristina Nunn"/>
    <n v="55367"/>
    <d v="2009-01-10T00:00:00"/>
    <d v="2009-01-11T00:00:00"/>
    <s v="January"/>
    <s v="2009"/>
    <n v="1"/>
    <b v="0"/>
    <s v="Critical"/>
    <n v="31"/>
    <n v="2137.1"/>
    <n v="0.05"/>
    <x v="1"/>
    <n v="-686.01"/>
    <n v="70.98"/>
    <n v="46.74"/>
    <s v="Nova Scotia"/>
    <x v="2"/>
    <s v="Consumer"/>
    <x v="2"/>
    <x v="9"/>
  </r>
  <r>
    <s v="Kristina Nunn"/>
    <n v="55367"/>
    <d v="2009-01-10T00:00:00"/>
    <d v="2009-01-12T00:00:00"/>
    <s v="January"/>
    <s v="2009"/>
    <n v="2"/>
    <b v="0"/>
    <s v="Critical"/>
    <n v="48"/>
    <n v="571.16999999999996"/>
    <n v="0.05"/>
    <x v="0"/>
    <n v="129.87"/>
    <n v="11.55"/>
    <n v="2.36"/>
    <s v="Nova Scotia"/>
    <x v="2"/>
    <s v="Consumer"/>
    <x v="0"/>
    <x v="12"/>
  </r>
  <r>
    <s v="Shahid Shariari"/>
    <n v="56321"/>
    <d v="2010-04-16T00:00:00"/>
    <d v="2010-04-18T00:00:00"/>
    <s v="April"/>
    <s v="2010"/>
    <n v="2"/>
    <b v="0"/>
    <s v="Critical"/>
    <n v="24"/>
    <n v="135.88"/>
    <n v="0.1"/>
    <x v="0"/>
    <n v="-75.39"/>
    <n v="5.8"/>
    <n v="5.59"/>
    <s v="Nova Scotia"/>
    <x v="2"/>
    <s v="Consumer"/>
    <x v="0"/>
    <x v="2"/>
  </r>
  <r>
    <s v="Justin Hirsh"/>
    <n v="56610"/>
    <d v="2010-03-07T00:00:00"/>
    <d v="2010-03-07T00:00:00"/>
    <s v="March"/>
    <s v="2010"/>
    <n v="0"/>
    <s v="FREE DELIVERY"/>
    <s v="Medium"/>
    <n v="20"/>
    <n v="857.95"/>
    <n v="0.08"/>
    <x v="2"/>
    <n v="51.85"/>
    <n v="43.22"/>
    <n v="4"/>
    <s v="Nova Scotia"/>
    <x v="2"/>
    <s v="Consumer"/>
    <x v="1"/>
    <x v="7"/>
  </r>
  <r>
    <s v="Khloe Miller"/>
    <n v="56740"/>
    <d v="2012-10-16T00:00:00"/>
    <d v="2012-10-23T00:00:00"/>
    <s v="October"/>
    <s v="2012"/>
    <n v="7"/>
    <b v="0"/>
    <s v="Critical"/>
    <n v="33"/>
    <n v="662.21"/>
    <n v="0.01"/>
    <x v="0"/>
    <n v="256.57"/>
    <n v="18.84"/>
    <n v="3.62"/>
    <s v="Nova Scotia"/>
    <x v="2"/>
    <s v="Consumer"/>
    <x v="2"/>
    <x v="4"/>
  </r>
  <r>
    <s v="Paul MacIntyre"/>
    <n v="56901"/>
    <d v="2009-09-11T00:00:00"/>
    <d v="2009-09-13T00:00:00"/>
    <s v="September"/>
    <s v="2009"/>
    <n v="2"/>
    <b v="0"/>
    <s v="Critical"/>
    <n v="36"/>
    <n v="100.68"/>
    <n v="0"/>
    <x v="0"/>
    <n v="-45.21"/>
    <n v="2.6"/>
    <n v="2.4"/>
    <s v="Nova Scotia"/>
    <x v="2"/>
    <s v="Corporate"/>
    <x v="0"/>
    <x v="12"/>
  </r>
  <r>
    <s v="Patrick O'Brill"/>
    <n v="57314"/>
    <d v="2010-10-12T00:00:00"/>
    <d v="2010-10-16T00:00:00"/>
    <s v="October"/>
    <s v="2010"/>
    <n v="4"/>
    <b v="0"/>
    <s v="low"/>
    <n v="22"/>
    <n v="846.35"/>
    <n v="0.04"/>
    <x v="2"/>
    <n v="341.53"/>
    <n v="37.94"/>
    <n v="5.08"/>
    <s v="Nova Scotia"/>
    <x v="2"/>
    <s v="Home Office"/>
    <x v="0"/>
    <x v="5"/>
  </r>
  <r>
    <s v="Patrick O'Brill"/>
    <n v="57314"/>
    <d v="2010-10-12T00:00:00"/>
    <d v="2010-10-19T00:00:00"/>
    <s v="October"/>
    <s v="2010"/>
    <n v="7"/>
    <b v="0"/>
    <s v="low"/>
    <n v="26"/>
    <n v="1976.3945000000001"/>
    <n v="0"/>
    <x v="0"/>
    <n v="473.36"/>
    <n v="85.99"/>
    <n v="2.79"/>
    <s v="Nova Scotia"/>
    <x v="2"/>
    <s v="Home Office"/>
    <x v="1"/>
    <x v="3"/>
  </r>
  <r>
    <s v="Mike Vittorini"/>
    <n v="57376"/>
    <d v="2011-06-19T00:00:00"/>
    <d v="2011-06-21T00:00:00"/>
    <s v="June"/>
    <s v="2011"/>
    <n v="2"/>
    <b v="0"/>
    <s v="Critical"/>
    <n v="44"/>
    <n v="442.72"/>
    <n v="7.0000000000000007E-2"/>
    <x v="0"/>
    <n v="-168.38"/>
    <n v="10.52"/>
    <n v="7.94"/>
    <s v="Nova Scotia"/>
    <x v="2"/>
    <s v="Small Business"/>
    <x v="2"/>
    <x v="4"/>
  </r>
  <r>
    <s v="Mike Vittorini"/>
    <n v="57376"/>
    <d v="2011-06-19T00:00:00"/>
    <d v="2011-06-19T00:00:00"/>
    <s v="June"/>
    <s v="2011"/>
    <n v="0"/>
    <s v="FREE DELIVERY"/>
    <s v="Critical"/>
    <n v="6"/>
    <n v="326.89299999999997"/>
    <n v="7.0000000000000007E-2"/>
    <x v="0"/>
    <n v="-223.21"/>
    <n v="65.989999999999995"/>
    <n v="5.31"/>
    <s v="Nova Scotia"/>
    <x v="2"/>
    <s v="Small Business"/>
    <x v="1"/>
    <x v="3"/>
  </r>
  <r>
    <s v="Liz Price"/>
    <n v="57671"/>
    <d v="2012-11-07T00:00:00"/>
    <d v="2012-11-08T00:00:00"/>
    <s v="November"/>
    <s v="2012"/>
    <n v="1"/>
    <b v="0"/>
    <s v="Not Specified"/>
    <n v="6"/>
    <n v="22.78"/>
    <n v="0.01"/>
    <x v="0"/>
    <n v="3.96"/>
    <n v="3.75"/>
    <n v="0.5"/>
    <s v="Nova Scotia"/>
    <x v="2"/>
    <s v="Consumer"/>
    <x v="0"/>
    <x v="11"/>
  </r>
  <r>
    <s v="Paul MacIntyre"/>
    <n v="57700"/>
    <d v="2011-11-12T00:00:00"/>
    <d v="2011-11-12T00:00:00"/>
    <s v="November"/>
    <s v="2011"/>
    <n v="0"/>
    <s v="FREE DELIVERY"/>
    <s v="Medium"/>
    <n v="38"/>
    <n v="1806.43"/>
    <n v="0.04"/>
    <x v="0"/>
    <n v="134.85"/>
    <n v="47.98"/>
    <n v="3.61"/>
    <s v="Nova Scotia"/>
    <x v="2"/>
    <s v="Corporate"/>
    <x v="1"/>
    <x v="7"/>
  </r>
  <r>
    <s v="John Grady"/>
    <n v="58407"/>
    <d v="2011-05-06T00:00:00"/>
    <d v="2011-05-09T00:00:00"/>
    <s v="May"/>
    <s v="2011"/>
    <n v="3"/>
    <b v="0"/>
    <s v="High"/>
    <n v="29"/>
    <n v="1669.88"/>
    <n v="0.02"/>
    <x v="0"/>
    <n v="548.91999999999996"/>
    <n v="55.48"/>
    <n v="14.3"/>
    <s v="Nova Scotia"/>
    <x v="2"/>
    <s v="Corporate"/>
    <x v="0"/>
    <x v="5"/>
  </r>
  <r>
    <s v="Ricardo Emerson"/>
    <n v="58593"/>
    <d v="2011-09-08T00:00:00"/>
    <d v="2011-09-09T00:00:00"/>
    <s v="September"/>
    <s v="2011"/>
    <n v="1"/>
    <b v="0"/>
    <s v="Critical"/>
    <n v="29"/>
    <n v="2018.45"/>
    <n v="0.08"/>
    <x v="0"/>
    <n v="-812.25"/>
    <n v="70.709999999999994"/>
    <n v="37.58"/>
    <s v="Nova Scotia"/>
    <x v="2"/>
    <s v="Corporate"/>
    <x v="2"/>
    <x v="4"/>
  </r>
  <r>
    <s v="Chuck Clark"/>
    <n v="58884"/>
    <d v="2011-03-21T00:00:00"/>
    <d v="2011-03-26T00:00:00"/>
    <s v="March"/>
    <s v="2011"/>
    <n v="5"/>
    <b v="0"/>
    <s v="low"/>
    <n v="29"/>
    <n v="87.68"/>
    <n v="0.03"/>
    <x v="0"/>
    <n v="23.14"/>
    <n v="2.88"/>
    <n v="0.99"/>
    <s v="Nova Scotia"/>
    <x v="2"/>
    <s v="Corporate"/>
    <x v="0"/>
    <x v="11"/>
  </r>
  <r>
    <s v="Chuck Clark"/>
    <n v="58884"/>
    <d v="2011-03-21T00:00:00"/>
    <d v="2011-03-26T00:00:00"/>
    <s v="March"/>
    <s v="2011"/>
    <n v="5"/>
    <b v="0"/>
    <s v="low"/>
    <n v="46"/>
    <n v="3732.25"/>
    <n v="0.1"/>
    <x v="1"/>
    <n v="-1255.8599999999999"/>
    <n v="85.29"/>
    <n v="60"/>
    <s v="Nova Scotia"/>
    <x v="2"/>
    <s v="Corporate"/>
    <x v="2"/>
    <x v="10"/>
  </r>
  <r>
    <s v="Sarah Bern"/>
    <n v="58913"/>
    <d v="2010-05-11T00:00:00"/>
    <d v="2010-05-13T00:00:00"/>
    <s v="May"/>
    <s v="2010"/>
    <n v="2"/>
    <b v="0"/>
    <s v="Medium"/>
    <n v="23"/>
    <n v="144.55000000000001"/>
    <n v="7.0000000000000007E-2"/>
    <x v="0"/>
    <n v="-60.17"/>
    <n v="6.48"/>
    <n v="5.94"/>
    <s v="Nova Scotia"/>
    <x v="2"/>
    <s v="Corporate"/>
    <x v="0"/>
    <x v="5"/>
  </r>
  <r>
    <s v="Kristina Nunn"/>
    <n v="58978"/>
    <d v="2012-02-06T00:00:00"/>
    <d v="2012-02-13T00:00:00"/>
    <s v="February"/>
    <s v="2012"/>
    <n v="7"/>
    <b v="0"/>
    <s v="low"/>
    <n v="13"/>
    <n v="75.89"/>
    <n v="0.09"/>
    <x v="0"/>
    <n v="-31.01"/>
    <n v="5.98"/>
    <n v="5.15"/>
    <s v="Nova Scotia"/>
    <x v="2"/>
    <s v="Consumer"/>
    <x v="0"/>
    <x v="5"/>
  </r>
  <r>
    <s v="Matt Abelman"/>
    <n v="229"/>
    <d v="2010-12-28T00:00:00"/>
    <d v="2010-12-30T00:00:00"/>
    <s v="December"/>
    <s v="2010"/>
    <n v="2"/>
    <b v="0"/>
    <s v="Critical"/>
    <n v="43"/>
    <n v="586.11"/>
    <n v="0.11"/>
    <x v="0"/>
    <n v="98.44"/>
    <n v="12.64"/>
    <n v="4.9800000000000004"/>
    <s v="Nova Scotia"/>
    <x v="2"/>
    <s v="Consumer"/>
    <x v="2"/>
    <x v="4"/>
  </r>
  <r>
    <s v="Sarah Jordon"/>
    <n v="706"/>
    <d v="2011-09-08T00:00:00"/>
    <d v="2011-09-10T00:00:00"/>
    <s v="September"/>
    <s v="2011"/>
    <n v="2"/>
    <b v="0"/>
    <s v="Critical"/>
    <n v="42"/>
    <n v="75.14"/>
    <n v="0.05"/>
    <x v="0"/>
    <n v="0.82"/>
    <n v="1.76"/>
    <n v="0.7"/>
    <s v="Nova Scotia"/>
    <x v="2"/>
    <s v="Consumer"/>
    <x v="0"/>
    <x v="12"/>
  </r>
  <r>
    <s v="Sally Matthias"/>
    <n v="1285"/>
    <d v="2012-05-31T00:00:00"/>
    <d v="2012-05-31T00:00:00"/>
    <s v="May"/>
    <s v="2012"/>
    <n v="0"/>
    <s v="FREE DELIVERY"/>
    <s v="Critical"/>
    <n v="27"/>
    <n v="3874.12"/>
    <n v="0"/>
    <x v="1"/>
    <n v="-305.98"/>
    <n v="130.97999999999999"/>
    <n v="54.74"/>
    <s v="Nova Scotia"/>
    <x v="2"/>
    <s v="Corporate"/>
    <x v="2"/>
    <x v="9"/>
  </r>
  <r>
    <s v="Sally Matthias"/>
    <n v="1285"/>
    <d v="2012-05-31T00:00:00"/>
    <d v="2012-06-01T00:00:00"/>
    <s v="June"/>
    <s v="2012"/>
    <n v="1"/>
    <b v="0"/>
    <s v="Critical"/>
    <n v="8"/>
    <n v="1452.2159999999999"/>
    <n v="0.05"/>
    <x v="1"/>
    <n v="-277.29000000000002"/>
    <n v="218.75"/>
    <n v="69.64"/>
    <s v="Nova Scotia"/>
    <x v="2"/>
    <s v="Corporate"/>
    <x v="2"/>
    <x v="10"/>
  </r>
  <r>
    <s v="Sally Matthias"/>
    <n v="1313"/>
    <d v="2009-09-12T00:00:00"/>
    <d v="2009-09-14T00:00:00"/>
    <s v="September"/>
    <s v="2009"/>
    <n v="2"/>
    <b v="0"/>
    <s v="Critical"/>
    <n v="34"/>
    <n v="840.07"/>
    <n v="0"/>
    <x v="0"/>
    <n v="-83.75"/>
    <n v="22.84"/>
    <n v="16.920000000000002"/>
    <s v="Nova Scotia"/>
    <x v="2"/>
    <s v="Home Office"/>
    <x v="0"/>
    <x v="5"/>
  </r>
  <r>
    <s v="Theone Pippenger"/>
    <n v="1346"/>
    <d v="2012-06-17T00:00:00"/>
    <d v="2012-06-19T00:00:00"/>
    <s v="June"/>
    <s v="2012"/>
    <n v="2"/>
    <b v="0"/>
    <s v="High"/>
    <n v="48"/>
    <n v="4789.8900000000003"/>
    <n v="0.09"/>
    <x v="1"/>
    <n v="421.15"/>
    <n v="100.98"/>
    <n v="26.22"/>
    <s v="Nova Scotia"/>
    <x v="2"/>
    <s v="Corporate"/>
    <x v="2"/>
    <x v="9"/>
  </r>
  <r>
    <s v="Art Ferguson"/>
    <n v="1699"/>
    <d v="2010-12-29T00:00:00"/>
    <d v="2011-03-23T00:00:00"/>
    <s v="March"/>
    <s v="2011"/>
    <n v="84"/>
    <b v="0"/>
    <s v="Critical"/>
    <n v="40"/>
    <n v="430.88"/>
    <n v="0.05"/>
    <x v="0"/>
    <n v="39"/>
    <n v="11.09"/>
    <n v="5.25"/>
    <s v="Nova Scotia"/>
    <x v="2"/>
    <s v="Corporate"/>
    <x v="0"/>
    <x v="8"/>
  </r>
  <r>
    <s v="Jack O'Briant"/>
    <n v="2208"/>
    <d v="2011-04-30T00:00:00"/>
    <d v="2011-05-02T00:00:00"/>
    <s v="May"/>
    <s v="2011"/>
    <n v="2"/>
    <b v="0"/>
    <s v="Not Specified"/>
    <n v="7"/>
    <n v="82.06"/>
    <n v="7.0000000000000007E-2"/>
    <x v="0"/>
    <n v="-26.99"/>
    <n v="11.5"/>
    <n v="7.19"/>
    <s v="Nova Scotia"/>
    <x v="2"/>
    <s v="Home Office"/>
    <x v="0"/>
    <x v="2"/>
  </r>
  <r>
    <s v="Jack O'Briant"/>
    <n v="2208"/>
    <d v="2011-04-30T00:00:00"/>
    <d v="2011-05-01T00:00:00"/>
    <s v="May"/>
    <s v="2011"/>
    <n v="1"/>
    <b v="0"/>
    <s v="Not Specified"/>
    <n v="41"/>
    <n v="23281.05"/>
    <n v="0.09"/>
    <x v="0"/>
    <n v="9097.65"/>
    <n v="599.99"/>
    <n v="24.49"/>
    <s v="Nova Scotia"/>
    <x v="2"/>
    <s v="Home Office"/>
    <x v="1"/>
    <x v="13"/>
  </r>
  <r>
    <s v="Nathan Cano"/>
    <n v="2656"/>
    <d v="2010-05-03T00:00:00"/>
    <d v="2010-05-04T00:00:00"/>
    <s v="May"/>
    <s v="2010"/>
    <n v="1"/>
    <b v="0"/>
    <s v="Critical"/>
    <n v="3"/>
    <n v="523.11"/>
    <n v="0.05"/>
    <x v="1"/>
    <n v="-214.53"/>
    <n v="159.31"/>
    <n v="60"/>
    <s v="Nova Scotia"/>
    <x v="2"/>
    <s v="Consumer"/>
    <x v="2"/>
    <x v="10"/>
  </r>
  <r>
    <s v="Nathan Cano"/>
    <n v="2656"/>
    <d v="2010-05-03T00:00:00"/>
    <d v="2010-05-05T00:00:00"/>
    <s v="May"/>
    <s v="2010"/>
    <n v="2"/>
    <b v="0"/>
    <s v="Critical"/>
    <n v="29"/>
    <n v="913.41"/>
    <n v="0.01"/>
    <x v="0"/>
    <n v="237.14"/>
    <n v="35.99"/>
    <n v="1.25"/>
    <s v="Nova Scotia"/>
    <x v="2"/>
    <s v="Consumer"/>
    <x v="1"/>
    <x v="3"/>
  </r>
  <r>
    <s v="Michael Granlund"/>
    <n v="3361"/>
    <d v="2012-08-22T00:00:00"/>
    <d v="2012-08-22T00:00:00"/>
    <s v="August"/>
    <s v="2012"/>
    <n v="0"/>
    <s v="FREE DELIVERY"/>
    <s v="Not Specified"/>
    <n v="49"/>
    <n v="213.71"/>
    <n v="0.06"/>
    <x v="0"/>
    <n v="-208.02"/>
    <n v="4.28"/>
    <n v="6.72"/>
    <s v="Nova Scotia"/>
    <x v="2"/>
    <s v="Corporate"/>
    <x v="0"/>
    <x v="5"/>
  </r>
  <r>
    <s v="Michael Granlund"/>
    <n v="3361"/>
    <d v="2012-08-22T00:00:00"/>
    <d v="2012-08-23T00:00:00"/>
    <s v="August"/>
    <s v="2012"/>
    <n v="1"/>
    <b v="0"/>
    <s v="Not Specified"/>
    <n v="23"/>
    <n v="133.66"/>
    <n v="7.0000000000000007E-2"/>
    <x v="0"/>
    <n v="-5.6"/>
    <n v="5.85"/>
    <n v="2.27"/>
    <s v="Nova Scotia"/>
    <x v="2"/>
    <s v="Corporate"/>
    <x v="0"/>
    <x v="12"/>
  </r>
  <r>
    <s v="Steve Carroll"/>
    <n v="3393"/>
    <d v="2011-07-03T00:00:00"/>
    <d v="2011-07-04T00:00:00"/>
    <s v="July"/>
    <s v="2011"/>
    <n v="1"/>
    <b v="0"/>
    <s v="High"/>
    <n v="7"/>
    <n v="127.74"/>
    <n v="0.04"/>
    <x v="2"/>
    <n v="-5.57"/>
    <n v="15.98"/>
    <n v="4"/>
    <s v="Nova Scotia"/>
    <x v="2"/>
    <s v="Consumer"/>
    <x v="1"/>
    <x v="7"/>
  </r>
  <r>
    <s v="Steve Carroll"/>
    <n v="3393"/>
    <d v="2011-07-03T00:00:00"/>
    <d v="2011-07-03T00:00:00"/>
    <s v="July"/>
    <s v="2011"/>
    <n v="0"/>
    <s v="FREE DELIVERY"/>
    <s v="High"/>
    <n v="33"/>
    <n v="325.92"/>
    <n v="0.03"/>
    <x v="0"/>
    <n v="-36.47"/>
    <n v="9.48"/>
    <n v="7.29"/>
    <s v="Nova Scotia"/>
    <x v="2"/>
    <s v="Consumer"/>
    <x v="2"/>
    <x v="4"/>
  </r>
  <r>
    <s v="Scott Williamson"/>
    <n v="4487"/>
    <d v="2010-02-22T00:00:00"/>
    <d v="2010-02-23T00:00:00"/>
    <s v="February"/>
    <s v="2010"/>
    <n v="1"/>
    <b v="0"/>
    <s v="Medium"/>
    <n v="50"/>
    <n v="325.24"/>
    <n v="0.05"/>
    <x v="0"/>
    <n v="-79.42"/>
    <n v="6.54"/>
    <n v="5.27"/>
    <s v="Nova Scotia"/>
    <x v="2"/>
    <s v="Small Business"/>
    <x v="0"/>
    <x v="2"/>
  </r>
  <r>
    <s v="Dennis Bolton"/>
    <n v="4579"/>
    <d v="2011-11-30T00:00:00"/>
    <d v="2011-12-01T00:00:00"/>
    <s v="December"/>
    <s v="2011"/>
    <n v="1"/>
    <b v="0"/>
    <s v="High"/>
    <n v="40"/>
    <n v="1765.05"/>
    <n v="0.05"/>
    <x v="0"/>
    <n v="749.22"/>
    <n v="43.41"/>
    <n v="2.99"/>
    <s v="Nova Scotia"/>
    <x v="2"/>
    <s v="Small Business"/>
    <x v="0"/>
    <x v="2"/>
  </r>
  <r>
    <s v="Sean Wendt"/>
    <n v="5061"/>
    <d v="2010-08-13T00:00:00"/>
    <d v="2010-08-15T00:00:00"/>
    <s v="August"/>
    <s v="2010"/>
    <n v="2"/>
    <b v="0"/>
    <s v="Critical"/>
    <n v="4"/>
    <n v="12.8"/>
    <n v="0"/>
    <x v="0"/>
    <n v="-2.21"/>
    <n v="2.88"/>
    <n v="0.7"/>
    <s v="Nova Scotia"/>
    <x v="2"/>
    <s v="Corporate"/>
    <x v="0"/>
    <x v="12"/>
  </r>
  <r>
    <s v="John Castell"/>
    <n v="5092"/>
    <d v="2011-10-29T00:00:00"/>
    <d v="2011-10-29T00:00:00"/>
    <s v="October"/>
    <s v="2011"/>
    <n v="0"/>
    <s v="FREE DELIVERY"/>
    <s v="low"/>
    <n v="3"/>
    <n v="709.04"/>
    <n v="0.1"/>
    <x v="1"/>
    <n v="-337.92"/>
    <n v="220.98"/>
    <n v="64.66"/>
    <s v="Nova Scotia"/>
    <x v="2"/>
    <s v="Consumer"/>
    <x v="2"/>
    <x v="9"/>
  </r>
  <r>
    <s v="John Castell"/>
    <n v="5092"/>
    <d v="2011-10-29T00:00:00"/>
    <d v="2011-11-03T00:00:00"/>
    <s v="November"/>
    <s v="2011"/>
    <n v="5"/>
    <b v="0"/>
    <s v="low"/>
    <n v="25"/>
    <n v="978.77"/>
    <n v="0.06"/>
    <x v="0"/>
    <n v="220.91"/>
    <n v="38.76"/>
    <n v="13.26"/>
    <s v="Nova Scotia"/>
    <x v="2"/>
    <s v="Consumer"/>
    <x v="0"/>
    <x v="5"/>
  </r>
  <r>
    <s v="Art Ferguson"/>
    <n v="5511"/>
    <d v="2009-11-28T00:00:00"/>
    <d v="2009-11-29T00:00:00"/>
    <s v="November"/>
    <s v="2009"/>
    <n v="1"/>
    <b v="0"/>
    <s v="Critical"/>
    <n v="46"/>
    <n v="129.44"/>
    <n v="0.02"/>
    <x v="2"/>
    <n v="-5.54"/>
    <n v="2.58"/>
    <n v="1.3"/>
    <s v="Nova Scotia"/>
    <x v="2"/>
    <s v="Corporate"/>
    <x v="0"/>
    <x v="12"/>
  </r>
  <r>
    <s v="Art Ferguson"/>
    <n v="5511"/>
    <d v="2009-11-28T00:00:00"/>
    <d v="2009-11-29T00:00:00"/>
    <s v="November"/>
    <s v="2009"/>
    <n v="1"/>
    <b v="0"/>
    <s v="Critical"/>
    <n v="32"/>
    <n v="1829.3869999999999"/>
    <n v="0.02"/>
    <x v="0"/>
    <n v="482.45"/>
    <n v="65.989999999999995"/>
    <n v="3.9"/>
    <s v="Nova Scotia"/>
    <x v="2"/>
    <s v="Corporate"/>
    <x v="1"/>
    <x v="3"/>
  </r>
  <r>
    <s v="Jack O'Briant"/>
    <n v="5799"/>
    <d v="2011-08-02T00:00:00"/>
    <d v="2011-08-04T00:00:00"/>
    <s v="August"/>
    <s v="2011"/>
    <n v="2"/>
    <b v="0"/>
    <s v="Critical"/>
    <n v="34"/>
    <n v="9626.86"/>
    <n v="0.08"/>
    <x v="1"/>
    <n v="1882.2"/>
    <n v="294.62"/>
    <n v="42.52"/>
    <s v="Nova Scotia"/>
    <x v="2"/>
    <s v="Small Business"/>
    <x v="0"/>
    <x v="1"/>
  </r>
  <r>
    <s v="David Philippe"/>
    <n v="5890"/>
    <d v="2012-11-03T00:00:00"/>
    <d v="2012-11-04T00:00:00"/>
    <s v="November"/>
    <s v="2012"/>
    <n v="1"/>
    <b v="0"/>
    <s v="High"/>
    <n v="42"/>
    <n v="813.53499999999997"/>
    <n v="0"/>
    <x v="2"/>
    <n v="435.95"/>
    <n v="20.99"/>
    <n v="0.99"/>
    <s v="Nova Scotia"/>
    <x v="2"/>
    <s v="Consumer"/>
    <x v="1"/>
    <x v="3"/>
  </r>
  <r>
    <s v="Chad Sievert"/>
    <n v="6596"/>
    <d v="2011-07-21T00:00:00"/>
    <d v="2011-07-26T00:00:00"/>
    <s v="July"/>
    <s v="2011"/>
    <n v="5"/>
    <b v="0"/>
    <s v="low"/>
    <n v="36"/>
    <n v="18028.07"/>
    <n v="0.02"/>
    <x v="1"/>
    <n v="8157.7"/>
    <n v="500.98"/>
    <n v="28.14"/>
    <s v="Nova Scotia"/>
    <x v="2"/>
    <s v="Corporate"/>
    <x v="1"/>
    <x v="16"/>
  </r>
  <r>
    <s v="Matt Abelman"/>
    <n v="7015"/>
    <d v="2010-10-12T00:00:00"/>
    <d v="2010-10-14T00:00:00"/>
    <s v="October"/>
    <s v="2010"/>
    <n v="2"/>
    <b v="0"/>
    <s v="Not Specified"/>
    <n v="47"/>
    <n v="1880.8"/>
    <n v="7.0000000000000007E-2"/>
    <x v="0"/>
    <n v="775.88"/>
    <n v="40.98"/>
    <n v="1.99"/>
    <s v="Nova Scotia"/>
    <x v="2"/>
    <s v="Home Office"/>
    <x v="1"/>
    <x v="7"/>
  </r>
  <r>
    <s v="Matt Abelman"/>
    <n v="7015"/>
    <d v="2010-10-12T00:00:00"/>
    <d v="2010-10-13T00:00:00"/>
    <s v="October"/>
    <s v="2010"/>
    <n v="1"/>
    <b v="0"/>
    <s v="Not Specified"/>
    <n v="42"/>
    <n v="7143.9269999999997"/>
    <n v="0.02"/>
    <x v="2"/>
    <n v="2374.73"/>
    <n v="195.99"/>
    <n v="4.2"/>
    <s v="Nova Scotia"/>
    <x v="2"/>
    <s v="Home Office"/>
    <x v="1"/>
    <x v="3"/>
  </r>
  <r>
    <s v="Shaun Weien"/>
    <n v="7106"/>
    <d v="2012-05-10T00:00:00"/>
    <d v="2012-05-12T00:00:00"/>
    <s v="May"/>
    <s v="2012"/>
    <n v="2"/>
    <b v="0"/>
    <s v="low"/>
    <n v="8"/>
    <n v="118.98"/>
    <n v="0.05"/>
    <x v="0"/>
    <n v="-12.77"/>
    <n v="14.27"/>
    <n v="7.27"/>
    <s v="Nova Scotia"/>
    <x v="2"/>
    <s v="Home Office"/>
    <x v="0"/>
    <x v="2"/>
  </r>
  <r>
    <s v="Shaun Weien"/>
    <n v="7106"/>
    <d v="2012-05-10T00:00:00"/>
    <d v="2012-05-12T00:00:00"/>
    <s v="May"/>
    <s v="2012"/>
    <n v="2"/>
    <b v="0"/>
    <s v="low"/>
    <n v="31"/>
    <n v="4910.09"/>
    <n v="0.01"/>
    <x v="0"/>
    <n v="1669.38"/>
    <n v="159.99"/>
    <n v="5.5"/>
    <s v="Nova Scotia"/>
    <x v="2"/>
    <s v="Home Office"/>
    <x v="1"/>
    <x v="7"/>
  </r>
  <r>
    <s v="Shaun Weien"/>
    <n v="7106"/>
    <d v="2012-05-10T00:00:00"/>
    <d v="2012-05-12T00:00:00"/>
    <s v="May"/>
    <s v="2012"/>
    <n v="2"/>
    <b v="0"/>
    <s v="low"/>
    <n v="36"/>
    <n v="1058.45"/>
    <n v="0.01"/>
    <x v="0"/>
    <n v="-386.02"/>
    <n v="27.75"/>
    <n v="19.989999999999998"/>
    <s v="Nova Scotia"/>
    <x v="2"/>
    <s v="Home Office"/>
    <x v="0"/>
    <x v="0"/>
  </r>
  <r>
    <s v="Maya Herman"/>
    <n v="8007"/>
    <d v="2012-02-11T00:00:00"/>
    <d v="2012-02-11T00:00:00"/>
    <s v="February"/>
    <s v="2012"/>
    <n v="0"/>
    <s v="FREE DELIVERY"/>
    <s v="low"/>
    <n v="5"/>
    <n v="820.56449999999995"/>
    <n v="0.09"/>
    <x v="0"/>
    <n v="-800.25"/>
    <n v="205.99"/>
    <n v="8.99"/>
    <s v="Nova Scotia"/>
    <x v="2"/>
    <s v="Corporate"/>
    <x v="1"/>
    <x v="3"/>
  </r>
  <r>
    <s v="David Philippe"/>
    <n v="8257"/>
    <d v="2009-03-22T00:00:00"/>
    <d v="2009-03-22T00:00:00"/>
    <s v="March"/>
    <s v="2009"/>
    <n v="0"/>
    <s v="FREE DELIVERY"/>
    <s v="low"/>
    <n v="5"/>
    <n v="7486.09"/>
    <n v="0.05"/>
    <x v="1"/>
    <n v="-2561.3200000000002"/>
    <n v="1500.97"/>
    <n v="29.7"/>
    <s v="Nova Scotia"/>
    <x v="2"/>
    <s v="Consumer"/>
    <x v="1"/>
    <x v="16"/>
  </r>
  <r>
    <s v="David Philippe"/>
    <n v="8257"/>
    <d v="2009-03-22T00:00:00"/>
    <d v="2009-03-26T00:00:00"/>
    <s v="March"/>
    <s v="2009"/>
    <n v="4"/>
    <b v="0"/>
    <s v="low"/>
    <n v="18"/>
    <n v="881.32"/>
    <n v="0.02"/>
    <x v="0"/>
    <n v="373.67"/>
    <n v="48.04"/>
    <n v="5.09"/>
    <s v="Nova Scotia"/>
    <x v="2"/>
    <s v="Consumer"/>
    <x v="0"/>
    <x v="5"/>
  </r>
  <r>
    <s v="David Philippe"/>
    <n v="8257"/>
    <d v="2009-03-22T00:00:00"/>
    <d v="2009-03-29T00:00:00"/>
    <s v="March"/>
    <s v="2009"/>
    <n v="7"/>
    <b v="0"/>
    <s v="low"/>
    <n v="5"/>
    <n v="22.77"/>
    <n v="0.03"/>
    <x v="0"/>
    <n v="-6.2"/>
    <n v="4.28"/>
    <n v="1.6"/>
    <s v="Nova Scotia"/>
    <x v="2"/>
    <s v="Consumer"/>
    <x v="0"/>
    <x v="12"/>
  </r>
  <r>
    <s v="Sally Matthias"/>
    <n v="8773"/>
    <d v="2011-10-22T00:00:00"/>
    <d v="2011-10-22T00:00:00"/>
    <s v="October"/>
    <s v="2011"/>
    <n v="0"/>
    <s v="FREE DELIVERY"/>
    <s v="Critical"/>
    <n v="5"/>
    <n v="220.78749999999999"/>
    <n v="0.09"/>
    <x v="0"/>
    <n v="-305.32"/>
    <n v="55.99"/>
    <n v="5"/>
    <s v="Nova Scotia"/>
    <x v="2"/>
    <s v="Home Office"/>
    <x v="1"/>
    <x v="3"/>
  </r>
  <r>
    <s v="Michael Granlund"/>
    <n v="9057"/>
    <d v="2009-11-04T00:00:00"/>
    <d v="2009-11-04T00:00:00"/>
    <s v="November"/>
    <s v="2009"/>
    <n v="0"/>
    <s v="FREE DELIVERY"/>
    <s v="Critical"/>
    <n v="20"/>
    <n v="160.29"/>
    <n v="0.01"/>
    <x v="0"/>
    <n v="1.35"/>
    <n v="7.59"/>
    <n v="4"/>
    <s v="Nova Scotia"/>
    <x v="2"/>
    <s v="Home Office"/>
    <x v="2"/>
    <x v="4"/>
  </r>
  <r>
    <s v="David Philippe"/>
    <n v="9285"/>
    <d v="2009-01-02T00:00:00"/>
    <d v="2009-01-04T00:00:00"/>
    <s v="January"/>
    <s v="2009"/>
    <n v="2"/>
    <b v="0"/>
    <s v="Critical"/>
    <n v="3"/>
    <n v="124.81"/>
    <n v="0.06"/>
    <x v="0"/>
    <n v="-11.94"/>
    <n v="40.98"/>
    <n v="2.99"/>
    <s v="Nova Scotia"/>
    <x v="2"/>
    <s v="Consumer"/>
    <x v="0"/>
    <x v="2"/>
  </r>
  <r>
    <s v="Chad Sievert"/>
    <n v="9861"/>
    <d v="2012-10-28T00:00:00"/>
    <d v="2012-11-01T00:00:00"/>
    <s v="November"/>
    <s v="2012"/>
    <n v="4"/>
    <b v="0"/>
    <s v="low"/>
    <n v="47"/>
    <n v="706.68"/>
    <n v="0.1"/>
    <x v="0"/>
    <n v="6.6"/>
    <n v="15.94"/>
    <n v="5.45"/>
    <s v="Nova Scotia"/>
    <x v="2"/>
    <s v="Corporate"/>
    <x v="0"/>
    <x v="12"/>
  </r>
  <r>
    <s v="Jack O'Briant"/>
    <n v="9922"/>
    <d v="2011-04-03T00:00:00"/>
    <d v="2011-04-04T00:00:00"/>
    <s v="April"/>
    <s v="2011"/>
    <n v="1"/>
    <b v="0"/>
    <s v="Not Specified"/>
    <n v="24"/>
    <n v="6408.3"/>
    <n v="0.1"/>
    <x v="1"/>
    <n v="539.54"/>
    <n v="280.98"/>
    <n v="35.67"/>
    <s v="Nova Scotia"/>
    <x v="2"/>
    <s v="Consumer"/>
    <x v="2"/>
    <x v="10"/>
  </r>
  <r>
    <s v="Chad Sievert"/>
    <n v="9923"/>
    <d v="2009-10-05T00:00:00"/>
    <d v="2009-10-05T00:00:00"/>
    <s v="October"/>
    <s v="2009"/>
    <n v="0"/>
    <s v="FREE DELIVERY"/>
    <s v="High"/>
    <n v="27"/>
    <n v="63.71"/>
    <n v="0.01"/>
    <x v="0"/>
    <n v="-96.03"/>
    <n v="2.08"/>
    <n v="5.33"/>
    <s v="Nova Scotia"/>
    <x v="2"/>
    <s v="Corporate"/>
    <x v="2"/>
    <x v="4"/>
  </r>
  <r>
    <s v="Chad Sievert"/>
    <n v="9923"/>
    <d v="2009-10-05T00:00:00"/>
    <d v="2009-10-06T00:00:00"/>
    <s v="October"/>
    <s v="2009"/>
    <n v="1"/>
    <b v="0"/>
    <s v="High"/>
    <n v="14"/>
    <n v="5388.8"/>
    <n v="0.03"/>
    <x v="1"/>
    <n v="-115.08"/>
    <n v="370.98"/>
    <n v="99"/>
    <s v="Nova Scotia"/>
    <x v="2"/>
    <s v="Corporate"/>
    <x v="0"/>
    <x v="0"/>
  </r>
  <r>
    <s v="Chad Sievert"/>
    <n v="9925"/>
    <d v="2012-01-30T00:00:00"/>
    <d v="2012-02-02T00:00:00"/>
    <s v="February"/>
    <s v="2012"/>
    <n v="3"/>
    <b v="0"/>
    <s v="Critical"/>
    <n v="43"/>
    <n v="1751.68"/>
    <n v="0.1"/>
    <x v="2"/>
    <n v="771.83"/>
    <n v="41.94"/>
    <n v="2.99"/>
    <s v="Nova Scotia"/>
    <x v="2"/>
    <s v="Corporate"/>
    <x v="0"/>
    <x v="2"/>
  </r>
  <r>
    <s v="Chad Sievert"/>
    <n v="9925"/>
    <d v="2012-01-30T00:00:00"/>
    <d v="2012-02-01T00:00:00"/>
    <s v="February"/>
    <s v="2012"/>
    <n v="2"/>
    <b v="0"/>
    <s v="Critical"/>
    <n v="17"/>
    <n v="86.47"/>
    <n v="7.0000000000000007E-2"/>
    <x v="0"/>
    <n v="-9.35"/>
    <n v="5.28"/>
    <n v="2.99"/>
    <s v="Nova Scotia"/>
    <x v="2"/>
    <s v="Corporate"/>
    <x v="0"/>
    <x v="2"/>
  </r>
  <r>
    <s v="Chad Sievert"/>
    <n v="9925"/>
    <d v="2012-01-30T00:00:00"/>
    <d v="2012-02-01T00:00:00"/>
    <s v="February"/>
    <s v="2012"/>
    <n v="2"/>
    <b v="0"/>
    <s v="Critical"/>
    <n v="31"/>
    <n v="684.5"/>
    <n v="0.02"/>
    <x v="0"/>
    <n v="-27.99"/>
    <n v="21.38"/>
    <n v="8.99"/>
    <s v="Nova Scotia"/>
    <x v="2"/>
    <s v="Corporate"/>
    <x v="0"/>
    <x v="12"/>
  </r>
  <r>
    <s v="Sally Matthias"/>
    <n v="10593"/>
    <d v="2012-02-12T00:00:00"/>
    <d v="2012-02-13T00:00:00"/>
    <s v="February"/>
    <s v="2012"/>
    <n v="1"/>
    <b v="0"/>
    <s v="High"/>
    <n v="27"/>
    <n v="435.27"/>
    <n v="0.05"/>
    <x v="0"/>
    <n v="-147.51"/>
    <n v="15.98"/>
    <n v="8.99"/>
    <s v="Nova Scotia"/>
    <x v="2"/>
    <s v="Home Office"/>
    <x v="1"/>
    <x v="7"/>
  </r>
  <r>
    <s v="Sally Matthias"/>
    <n v="10593"/>
    <d v="2012-02-12T00:00:00"/>
    <d v="2012-02-14T00:00:00"/>
    <s v="February"/>
    <s v="2012"/>
    <n v="2"/>
    <b v="0"/>
    <s v="High"/>
    <n v="26"/>
    <n v="723.82"/>
    <n v="0.05"/>
    <x v="0"/>
    <n v="-40.98"/>
    <n v="27.42"/>
    <n v="19.46"/>
    <s v="Nova Scotia"/>
    <x v="2"/>
    <s v="Home Office"/>
    <x v="2"/>
    <x v="4"/>
  </r>
  <r>
    <s v="Ivan Liston"/>
    <n v="11969"/>
    <d v="2012-01-19T00:00:00"/>
    <d v="2012-01-20T00:00:00"/>
    <s v="January"/>
    <s v="2012"/>
    <n v="1"/>
    <b v="0"/>
    <s v="Not Specified"/>
    <n v="16"/>
    <n v="1684.96"/>
    <n v="0.08"/>
    <x v="0"/>
    <n v="-553.05999999999995"/>
    <n v="110.98"/>
    <n v="35"/>
    <s v="Nova Scotia"/>
    <x v="2"/>
    <s v="Consumer"/>
    <x v="0"/>
    <x v="0"/>
  </r>
  <r>
    <s v="Ivan Liston"/>
    <n v="11969"/>
    <d v="2012-01-19T00:00:00"/>
    <d v="2012-01-21T00:00:00"/>
    <s v="January"/>
    <s v="2012"/>
    <n v="2"/>
    <b v="0"/>
    <s v="Not Specified"/>
    <n v="9"/>
    <n v="1662.048"/>
    <n v="0.03"/>
    <x v="1"/>
    <n v="-471.26"/>
    <n v="212.6"/>
    <n v="110.2"/>
    <s v="Nova Scotia"/>
    <x v="2"/>
    <s v="Consumer"/>
    <x v="2"/>
    <x v="10"/>
  </r>
  <r>
    <s v="Ivan Liston"/>
    <n v="11969"/>
    <d v="2012-01-19T00:00:00"/>
    <d v="2012-01-21T00:00:00"/>
    <s v="January"/>
    <s v="2012"/>
    <n v="2"/>
    <b v="0"/>
    <s v="Not Specified"/>
    <n v="42"/>
    <n v="11460.76"/>
    <n v="0.1"/>
    <x v="1"/>
    <n v="4264.82"/>
    <n v="349.45"/>
    <n v="60"/>
    <s v="Nova Scotia"/>
    <x v="2"/>
    <s v="Consumer"/>
    <x v="2"/>
    <x v="10"/>
  </r>
  <r>
    <s v="Brad Norvell"/>
    <n v="12228"/>
    <d v="2009-06-25T00:00:00"/>
    <d v="2009-06-28T00:00:00"/>
    <s v="June"/>
    <s v="2009"/>
    <n v="3"/>
    <b v="0"/>
    <s v="Not Specified"/>
    <n v="1"/>
    <n v="159.51"/>
    <n v="0.04"/>
    <x v="1"/>
    <n v="-103.63"/>
    <n v="130.97999999999999"/>
    <n v="30"/>
    <s v="Nova Scotia"/>
    <x v="2"/>
    <s v="Corporate"/>
    <x v="2"/>
    <x v="14"/>
  </r>
  <r>
    <s v="Brad Norvell"/>
    <n v="12228"/>
    <d v="2009-06-25T00:00:00"/>
    <d v="2009-06-25T00:00:00"/>
    <s v="June"/>
    <s v="2009"/>
    <n v="0"/>
    <s v="FREE DELIVERY"/>
    <s v="Not Specified"/>
    <n v="30"/>
    <n v="5015.0510000000004"/>
    <n v="0.05"/>
    <x v="0"/>
    <n v="1090.43"/>
    <n v="200.99"/>
    <n v="4.2"/>
    <s v="Nova Scotia"/>
    <x v="2"/>
    <s v="Corporate"/>
    <x v="1"/>
    <x v="3"/>
  </r>
  <r>
    <s v="Ken Heidel"/>
    <n v="12355"/>
    <d v="2011-05-28T00:00:00"/>
    <d v="2011-05-30T00:00:00"/>
    <s v="May"/>
    <s v="2011"/>
    <n v="2"/>
    <b v="0"/>
    <s v="Not Specified"/>
    <n v="45"/>
    <n v="168.66"/>
    <n v="0.08"/>
    <x v="0"/>
    <n v="-167.06"/>
    <n v="3.95"/>
    <n v="5.13"/>
    <s v="Nova Scotia"/>
    <x v="2"/>
    <s v="Corporate"/>
    <x v="0"/>
    <x v="1"/>
  </r>
  <r>
    <s v="Michael Granlund"/>
    <n v="12389"/>
    <d v="2009-08-04T00:00:00"/>
    <d v="2009-08-06T00:00:00"/>
    <s v="August"/>
    <s v="2009"/>
    <n v="2"/>
    <b v="0"/>
    <s v="Medium"/>
    <n v="34"/>
    <n v="2560.59"/>
    <n v="7.0000000000000007E-2"/>
    <x v="0"/>
    <n v="670.96"/>
    <n v="80.98"/>
    <n v="7.18"/>
    <s v="Nova Scotia"/>
    <x v="2"/>
    <s v="Corporate"/>
    <x v="1"/>
    <x v="7"/>
  </r>
  <r>
    <s v="Michael Granlund"/>
    <n v="12389"/>
    <d v="2009-08-04T00:00:00"/>
    <d v="2009-08-05T00:00:00"/>
    <s v="August"/>
    <s v="2009"/>
    <n v="1"/>
    <b v="0"/>
    <s v="Medium"/>
    <n v="16"/>
    <n v="189.04"/>
    <n v="0.08"/>
    <x v="0"/>
    <n v="-74.77"/>
    <n v="11.35"/>
    <n v="8.6"/>
    <s v="Nova Scotia"/>
    <x v="2"/>
    <s v="Corporate"/>
    <x v="0"/>
    <x v="0"/>
  </r>
  <r>
    <s v="John Castell"/>
    <n v="12710"/>
    <d v="2010-08-17T00:00:00"/>
    <d v="2010-08-17T00:00:00"/>
    <s v="August"/>
    <s v="2010"/>
    <n v="0"/>
    <s v="FREE DELIVERY"/>
    <s v="Critical"/>
    <n v="37"/>
    <n v="2116.62"/>
    <n v="0.06"/>
    <x v="0"/>
    <n v="745.45"/>
    <n v="55.98"/>
    <n v="13.88"/>
    <s v="Nova Scotia"/>
    <x v="2"/>
    <s v="Small Business"/>
    <x v="0"/>
    <x v="5"/>
  </r>
  <r>
    <s v="Sally Matthias"/>
    <n v="13636"/>
    <d v="2009-01-22T00:00:00"/>
    <d v="2009-01-26T00:00:00"/>
    <s v="January"/>
    <s v="2009"/>
    <n v="4"/>
    <b v="0"/>
    <s v="low"/>
    <n v="32"/>
    <n v="28180.080000000002"/>
    <n v="0.02"/>
    <x v="1"/>
    <n v="7513.88"/>
    <n v="880.98"/>
    <n v="44.55"/>
    <s v="Nova Scotia"/>
    <x v="2"/>
    <s v="Home Office"/>
    <x v="2"/>
    <x v="9"/>
  </r>
  <r>
    <s v="Ken Heidel"/>
    <n v="14021"/>
    <d v="2011-03-07T00:00:00"/>
    <d v="2011-03-08T00:00:00"/>
    <s v="March"/>
    <s v="2011"/>
    <n v="1"/>
    <b v="0"/>
    <s v="High"/>
    <n v="12"/>
    <n v="27.05"/>
    <n v="0"/>
    <x v="2"/>
    <n v="1"/>
    <n v="1.82"/>
    <n v="0.83"/>
    <s v="Nova Scotia"/>
    <x v="2"/>
    <s v="Corporate"/>
    <x v="0"/>
    <x v="12"/>
  </r>
  <r>
    <s v="Mike Kennedy"/>
    <n v="14338"/>
    <d v="2010-01-31T00:00:00"/>
    <d v="2010-02-07T00:00:00"/>
    <s v="February"/>
    <s v="2010"/>
    <n v="7"/>
    <b v="0"/>
    <s v="low"/>
    <n v="34"/>
    <n v="6580.16"/>
    <n v="0.1"/>
    <x v="1"/>
    <n v="2786.35"/>
    <n v="200.97"/>
    <n v="15.59"/>
    <s v="Nova Scotia"/>
    <x v="2"/>
    <s v="Small Business"/>
    <x v="1"/>
    <x v="16"/>
  </r>
  <r>
    <s v="Charles Sheldon"/>
    <n v="14406"/>
    <d v="2010-03-08T00:00:00"/>
    <d v="2010-03-10T00:00:00"/>
    <s v="March"/>
    <s v="2010"/>
    <n v="2"/>
    <b v="0"/>
    <s v="Medium"/>
    <n v="37"/>
    <n v="5610.84"/>
    <n v="7.0000000000000007E-2"/>
    <x v="0"/>
    <n v="2366.5100000000002"/>
    <n v="150.97999999999999"/>
    <n v="13.99"/>
    <s v="Nova Scotia"/>
    <x v="2"/>
    <s v="Corporate"/>
    <x v="1"/>
    <x v="16"/>
  </r>
  <r>
    <s v="Charles Sheldon"/>
    <n v="14406"/>
    <d v="2010-03-08T00:00:00"/>
    <d v="2010-03-10T00:00:00"/>
    <s v="March"/>
    <s v="2010"/>
    <n v="2"/>
    <b v="0"/>
    <s v="Medium"/>
    <n v="20"/>
    <n v="455.34"/>
    <n v="0.06"/>
    <x v="1"/>
    <n v="-932.55"/>
    <n v="20.98"/>
    <n v="53.03"/>
    <s v="Nova Scotia"/>
    <x v="2"/>
    <s v="Corporate"/>
    <x v="0"/>
    <x v="0"/>
  </r>
  <r>
    <s v="Charles Sheldon"/>
    <n v="14406"/>
    <d v="2010-03-08T00:00:00"/>
    <d v="2010-03-10T00:00:00"/>
    <s v="March"/>
    <s v="2010"/>
    <n v="2"/>
    <b v="0"/>
    <s v="Medium"/>
    <n v="35"/>
    <n v="2329.6460000000002"/>
    <n v="0.1"/>
    <x v="2"/>
    <n v="-310.24"/>
    <n v="85.99"/>
    <n v="0.99"/>
    <s v="Nova Scotia"/>
    <x v="2"/>
    <s v="Corporate"/>
    <x v="1"/>
    <x v="3"/>
  </r>
  <r>
    <s v="Mike Kennedy"/>
    <n v="15878"/>
    <d v="2010-11-04T00:00:00"/>
    <d v="2010-11-06T00:00:00"/>
    <s v="November"/>
    <s v="2010"/>
    <n v="2"/>
    <b v="0"/>
    <s v="High"/>
    <n v="36"/>
    <n v="275.06"/>
    <n v="0.05"/>
    <x v="0"/>
    <n v="-237.87"/>
    <n v="7.28"/>
    <n v="11.15"/>
    <s v="Nova Scotia"/>
    <x v="2"/>
    <s v="Corporate"/>
    <x v="0"/>
    <x v="5"/>
  </r>
  <r>
    <s v="Matt Abelman"/>
    <n v="16133"/>
    <d v="2009-09-25T00:00:00"/>
    <d v="2009-09-27T00:00:00"/>
    <s v="September"/>
    <s v="2009"/>
    <n v="2"/>
    <b v="0"/>
    <s v="Critical"/>
    <n v="1"/>
    <n v="27.96"/>
    <n v="0.17"/>
    <x v="0"/>
    <n v="-9.1300000000000008"/>
    <n v="14.89"/>
    <n v="13.56"/>
    <s v="Nova Scotia"/>
    <x v="2"/>
    <s v="Small Business"/>
    <x v="2"/>
    <x v="4"/>
  </r>
  <r>
    <s v="Sally Matthias"/>
    <n v="16612"/>
    <d v="2009-02-13T00:00:00"/>
    <d v="2009-02-14T00:00:00"/>
    <s v="February"/>
    <s v="2009"/>
    <n v="1"/>
    <b v="0"/>
    <s v="High"/>
    <n v="45"/>
    <n v="3699.22"/>
    <n v="0.05"/>
    <x v="1"/>
    <n v="565.17999999999995"/>
    <n v="80.97"/>
    <n v="30.06"/>
    <s v="Nova Scotia"/>
    <x v="2"/>
    <s v="Home Office"/>
    <x v="1"/>
    <x v="16"/>
  </r>
  <r>
    <s v="Sally Matthias"/>
    <n v="16612"/>
    <d v="2009-02-13T00:00:00"/>
    <d v="2009-02-15T00:00:00"/>
    <s v="February"/>
    <s v="2009"/>
    <n v="2"/>
    <b v="0"/>
    <s v="High"/>
    <n v="6"/>
    <n v="48.93"/>
    <n v="0"/>
    <x v="0"/>
    <n v="-38.72"/>
    <n v="6.48"/>
    <n v="10.050000000000001"/>
    <s v="Nova Scotia"/>
    <x v="2"/>
    <s v="Home Office"/>
    <x v="0"/>
    <x v="5"/>
  </r>
  <r>
    <s v="Brad Norvell"/>
    <n v="16967"/>
    <d v="2011-08-19T00:00:00"/>
    <d v="2011-08-21T00:00:00"/>
    <s v="August"/>
    <s v="2011"/>
    <n v="2"/>
    <b v="0"/>
    <s v="low"/>
    <n v="5"/>
    <n v="397.55"/>
    <n v="0.08"/>
    <x v="0"/>
    <n v="-152.47"/>
    <n v="83.1"/>
    <n v="6.13"/>
    <s v="Nova Scotia"/>
    <x v="2"/>
    <s v="Corporate"/>
    <x v="1"/>
    <x v="7"/>
  </r>
  <r>
    <s v="Brad Norvell"/>
    <n v="16967"/>
    <d v="2011-08-19T00:00:00"/>
    <d v="2011-08-19T00:00:00"/>
    <s v="August"/>
    <s v="2011"/>
    <n v="0"/>
    <s v="FREE DELIVERY"/>
    <s v="low"/>
    <n v="34"/>
    <n v="676.26"/>
    <n v="0.06"/>
    <x v="0"/>
    <n v="181.98"/>
    <n v="19.98"/>
    <n v="5.77"/>
    <s v="Nova Scotia"/>
    <x v="2"/>
    <s v="Corporate"/>
    <x v="0"/>
    <x v="5"/>
  </r>
  <r>
    <s v="Art Ferguson"/>
    <n v="18432"/>
    <d v="2011-03-12T00:00:00"/>
    <d v="2011-03-12T00:00:00"/>
    <s v="March"/>
    <s v="2011"/>
    <n v="0"/>
    <s v="FREE DELIVERY"/>
    <s v="High"/>
    <n v="42"/>
    <n v="451.32"/>
    <n v="0.04"/>
    <x v="0"/>
    <n v="1.1599999999999999"/>
    <n v="10.64"/>
    <n v="5.16"/>
    <s v="Nova Scotia"/>
    <x v="2"/>
    <s v="Corporate"/>
    <x v="2"/>
    <x v="4"/>
  </r>
  <r>
    <s v="Art Ferguson"/>
    <n v="18432"/>
    <d v="2011-03-12T00:00:00"/>
    <d v="2011-03-12T00:00:00"/>
    <s v="March"/>
    <s v="2011"/>
    <n v="0"/>
    <s v="FREE DELIVERY"/>
    <s v="High"/>
    <n v="15"/>
    <n v="217.66"/>
    <n v="0.1"/>
    <x v="2"/>
    <n v="-24.91"/>
    <n v="14.42"/>
    <n v="6.75"/>
    <s v="Nova Scotia"/>
    <x v="2"/>
    <s v="Corporate"/>
    <x v="0"/>
    <x v="1"/>
  </r>
  <r>
    <s v="Art Ferguson"/>
    <n v="18432"/>
    <d v="2011-03-12T00:00:00"/>
    <d v="2011-03-14T00:00:00"/>
    <s v="March"/>
    <s v="2011"/>
    <n v="2"/>
    <b v="0"/>
    <s v="High"/>
    <n v="5"/>
    <n v="1374.67"/>
    <n v="0.08"/>
    <x v="1"/>
    <n v="-126.34"/>
    <n v="279.81"/>
    <n v="23.19"/>
    <s v="Nova Scotia"/>
    <x v="2"/>
    <s v="Corporate"/>
    <x v="0"/>
    <x v="1"/>
  </r>
  <r>
    <s v="Art Ferguson"/>
    <n v="18432"/>
    <d v="2011-03-12T00:00:00"/>
    <d v="2011-03-14T00:00:00"/>
    <s v="March"/>
    <s v="2011"/>
    <n v="2"/>
    <b v="0"/>
    <s v="High"/>
    <n v="12"/>
    <n v="76.42"/>
    <n v="0.02"/>
    <x v="2"/>
    <n v="20.440000000000001"/>
    <n v="5.84"/>
    <n v="0.83"/>
    <s v="Nova Scotia"/>
    <x v="2"/>
    <s v="Corporate"/>
    <x v="0"/>
    <x v="12"/>
  </r>
  <r>
    <s v="Brian Derr"/>
    <n v="18464"/>
    <d v="2012-03-28T00:00:00"/>
    <d v="2012-03-30T00:00:00"/>
    <s v="March"/>
    <s v="2012"/>
    <n v="2"/>
    <b v="0"/>
    <s v="High"/>
    <n v="27"/>
    <n v="4891.8599999999997"/>
    <n v="0.02"/>
    <x v="1"/>
    <n v="253.14"/>
    <n v="180.98"/>
    <n v="55.24"/>
    <s v="Nova Scotia"/>
    <x v="2"/>
    <s v="Small Business"/>
    <x v="0"/>
    <x v="1"/>
  </r>
  <r>
    <s v="Brian Derr"/>
    <n v="18464"/>
    <d v="2012-03-28T00:00:00"/>
    <d v="2012-03-28T00:00:00"/>
    <s v="March"/>
    <s v="2012"/>
    <n v="0"/>
    <s v="FREE DELIVERY"/>
    <s v="High"/>
    <n v="37"/>
    <n v="6039.1"/>
    <n v="0.01"/>
    <x v="1"/>
    <n v="-345.92"/>
    <n v="150.97999999999999"/>
    <n v="66.27"/>
    <s v="Nova Scotia"/>
    <x v="2"/>
    <s v="Small Business"/>
    <x v="2"/>
    <x v="9"/>
  </r>
  <r>
    <s v="Brian Derr"/>
    <n v="18464"/>
    <d v="2012-03-28T00:00:00"/>
    <d v="2012-03-30T00:00:00"/>
    <s v="March"/>
    <s v="2012"/>
    <n v="2"/>
    <b v="0"/>
    <s v="High"/>
    <n v="31"/>
    <n v="206.49"/>
    <n v="0.05"/>
    <x v="0"/>
    <n v="80.069999999999993"/>
    <n v="6.45"/>
    <n v="1.34"/>
    <s v="Nova Scotia"/>
    <x v="2"/>
    <s v="Small Business"/>
    <x v="0"/>
    <x v="5"/>
  </r>
  <r>
    <s v="Brian Derr"/>
    <n v="18464"/>
    <d v="2012-03-28T00:00:00"/>
    <d v="2012-03-30T00:00:00"/>
    <s v="March"/>
    <s v="2012"/>
    <n v="2"/>
    <b v="0"/>
    <s v="High"/>
    <n v="41"/>
    <n v="80.540000000000006"/>
    <n v="0.01"/>
    <x v="0"/>
    <n v="-18.72"/>
    <n v="1.89"/>
    <n v="0.76"/>
    <s v="Nova Scotia"/>
    <x v="2"/>
    <s v="Small Business"/>
    <x v="0"/>
    <x v="6"/>
  </r>
  <r>
    <s v="Roland Black"/>
    <n v="18754"/>
    <d v="2009-09-25T00:00:00"/>
    <d v="2009-09-27T00:00:00"/>
    <s v="September"/>
    <s v="2009"/>
    <n v="2"/>
    <b v="0"/>
    <s v="Not Specified"/>
    <n v="8"/>
    <n v="1217.6199999999999"/>
    <n v="0.03"/>
    <x v="1"/>
    <n v="-221.5"/>
    <n v="140.97999999999999"/>
    <n v="36.090000000000003"/>
    <s v="Nova Scotia"/>
    <x v="2"/>
    <s v="Small Business"/>
    <x v="2"/>
    <x v="9"/>
  </r>
  <r>
    <s v="Roland Black"/>
    <n v="18754"/>
    <d v="2009-09-25T00:00:00"/>
    <d v="2009-09-26T00:00:00"/>
    <s v="September"/>
    <s v="2009"/>
    <n v="1"/>
    <b v="0"/>
    <s v="Not Specified"/>
    <n v="32"/>
    <n v="1725.0325"/>
    <n v="0.08"/>
    <x v="0"/>
    <n v="206.35"/>
    <n v="65.989999999999995"/>
    <n v="8.99"/>
    <s v="Nova Scotia"/>
    <x v="2"/>
    <s v="Small Business"/>
    <x v="1"/>
    <x v="3"/>
  </r>
  <r>
    <s v="Matt Abelman"/>
    <n v="19905"/>
    <d v="2012-08-12T00:00:00"/>
    <d v="2012-08-14T00:00:00"/>
    <s v="August"/>
    <s v="2012"/>
    <n v="2"/>
    <b v="0"/>
    <s v="Critical"/>
    <n v="20"/>
    <n v="82.97"/>
    <n v="0.04"/>
    <x v="0"/>
    <n v="32.5"/>
    <n v="4.13"/>
    <n v="0.5"/>
    <s v="Nova Scotia"/>
    <x v="2"/>
    <s v="Home Office"/>
    <x v="0"/>
    <x v="11"/>
  </r>
  <r>
    <s v="Matt Abelman"/>
    <n v="19905"/>
    <d v="2012-08-12T00:00:00"/>
    <d v="2012-08-14T00:00:00"/>
    <s v="August"/>
    <s v="2012"/>
    <n v="2"/>
    <b v="0"/>
    <s v="Critical"/>
    <n v="25"/>
    <n v="13701.35"/>
    <n v="0.01"/>
    <x v="1"/>
    <n v="-3687.65"/>
    <n v="550.98"/>
    <n v="64.59"/>
    <s v="Nova Scotia"/>
    <x v="2"/>
    <s v="Home Office"/>
    <x v="2"/>
    <x v="10"/>
  </r>
  <r>
    <s v="Roland Black"/>
    <n v="20256"/>
    <d v="2012-01-31T00:00:00"/>
    <d v="2012-02-05T00:00:00"/>
    <s v="February"/>
    <s v="2012"/>
    <n v="5"/>
    <b v="0"/>
    <s v="low"/>
    <n v="24"/>
    <n v="512.83000000000004"/>
    <n v="0.01"/>
    <x v="0"/>
    <n v="-221.56"/>
    <n v="20.89"/>
    <n v="11.52"/>
    <s v="Nova Scotia"/>
    <x v="2"/>
    <s v="Small Business"/>
    <x v="0"/>
    <x v="0"/>
  </r>
  <r>
    <s v="Mike Kennedy"/>
    <n v="20386"/>
    <d v="2010-02-27T00:00:00"/>
    <d v="2010-02-27T00:00:00"/>
    <s v="February"/>
    <s v="2010"/>
    <n v="0"/>
    <s v="FREE DELIVERY"/>
    <s v="Critical"/>
    <n v="35"/>
    <n v="41.23"/>
    <n v="0.09"/>
    <x v="0"/>
    <n v="-21.51"/>
    <n v="1.26"/>
    <n v="0.7"/>
    <s v="Nova Scotia"/>
    <x v="2"/>
    <s v="Corporate"/>
    <x v="0"/>
    <x v="6"/>
  </r>
  <r>
    <s v="Dana Kaydos"/>
    <n v="20455"/>
    <d v="2010-06-28T00:00:00"/>
    <d v="2010-06-29T00:00:00"/>
    <s v="June"/>
    <s v="2010"/>
    <n v="1"/>
    <b v="0"/>
    <s v="Critical"/>
    <n v="7"/>
    <n v="381.1995"/>
    <n v="0.08"/>
    <x v="2"/>
    <n v="-233.56"/>
    <n v="65.989999999999995"/>
    <n v="8.99"/>
    <s v="Nova Scotia"/>
    <x v="2"/>
    <s v="Corporate"/>
    <x v="1"/>
    <x v="3"/>
  </r>
  <r>
    <s v="Darren Koutras"/>
    <n v="20642"/>
    <d v="2012-05-19T00:00:00"/>
    <d v="2012-05-20T00:00:00"/>
    <s v="May"/>
    <s v="2012"/>
    <n v="1"/>
    <b v="0"/>
    <s v="High"/>
    <n v="32"/>
    <n v="135.19999999999999"/>
    <n v="0.02"/>
    <x v="0"/>
    <n v="59.4"/>
    <n v="4.13"/>
    <n v="0.5"/>
    <s v="Nova Scotia"/>
    <x v="2"/>
    <s v="Consumer"/>
    <x v="0"/>
    <x v="11"/>
  </r>
  <r>
    <s v="Charles Sheldon"/>
    <n v="21379"/>
    <d v="2011-01-14T00:00:00"/>
    <d v="2011-01-16T00:00:00"/>
    <s v="January"/>
    <s v="2011"/>
    <n v="2"/>
    <b v="0"/>
    <s v="High"/>
    <n v="35"/>
    <n v="5428.49"/>
    <n v="0.05"/>
    <x v="1"/>
    <n v="-1046.78"/>
    <n v="150.88999999999999"/>
    <n v="60.2"/>
    <s v="Nova Scotia"/>
    <x v="2"/>
    <s v="Corporate"/>
    <x v="2"/>
    <x v="14"/>
  </r>
  <r>
    <s v="Steve Carroll"/>
    <n v="21766"/>
    <d v="2009-06-01T00:00:00"/>
    <d v="2009-06-03T00:00:00"/>
    <s v="June"/>
    <s v="2009"/>
    <n v="2"/>
    <b v="0"/>
    <s v="High"/>
    <n v="41"/>
    <n v="5178.17"/>
    <n v="0.03"/>
    <x v="1"/>
    <n v="531.69000000000005"/>
    <n v="120.98"/>
    <n v="30"/>
    <s v="Nova Scotia"/>
    <x v="2"/>
    <s v="Consumer"/>
    <x v="2"/>
    <x v="14"/>
  </r>
  <r>
    <s v="Steve Carroll"/>
    <n v="21766"/>
    <d v="2009-06-01T00:00:00"/>
    <d v="2009-06-03T00:00:00"/>
    <s v="June"/>
    <s v="2009"/>
    <n v="2"/>
    <b v="0"/>
    <s v="High"/>
    <n v="32"/>
    <n v="535.24"/>
    <n v="0.01"/>
    <x v="0"/>
    <n v="216.43"/>
    <n v="15.68"/>
    <n v="3.73"/>
    <s v="Nova Scotia"/>
    <x v="2"/>
    <s v="Consumer"/>
    <x v="2"/>
    <x v="4"/>
  </r>
  <r>
    <s v="Sean Wendt"/>
    <n v="22053"/>
    <d v="2010-08-21T00:00:00"/>
    <d v="2010-08-23T00:00:00"/>
    <s v="August"/>
    <s v="2010"/>
    <n v="2"/>
    <b v="0"/>
    <s v="Critical"/>
    <n v="32"/>
    <n v="563.08000000000004"/>
    <n v="0.1"/>
    <x v="0"/>
    <n v="112.97"/>
    <n v="18.989999999999998"/>
    <n v="5.23"/>
    <s v="Nova Scotia"/>
    <x v="2"/>
    <s v="Corporate"/>
    <x v="0"/>
    <x v="2"/>
  </r>
  <r>
    <s v="Sarah Jordon"/>
    <n v="22368"/>
    <d v="2010-02-19T00:00:00"/>
    <d v="2010-02-20T00:00:00"/>
    <s v="February"/>
    <s v="2010"/>
    <n v="1"/>
    <b v="0"/>
    <s v="Medium"/>
    <n v="5"/>
    <n v="192.12"/>
    <n v="0.04"/>
    <x v="0"/>
    <n v="-74.849999999999994"/>
    <n v="39.24"/>
    <n v="1.99"/>
    <s v="Nova Scotia"/>
    <x v="2"/>
    <s v="Consumer"/>
    <x v="1"/>
    <x v="7"/>
  </r>
  <r>
    <s v="Sarah Jordon"/>
    <n v="22368"/>
    <d v="2010-02-19T00:00:00"/>
    <d v="2010-02-21T00:00:00"/>
    <s v="February"/>
    <s v="2010"/>
    <n v="2"/>
    <b v="0"/>
    <s v="Medium"/>
    <n v="33"/>
    <n v="3917.61"/>
    <n v="0.08"/>
    <x v="1"/>
    <n v="40.76"/>
    <n v="119.99"/>
    <n v="56.14"/>
    <s v="Nova Scotia"/>
    <x v="2"/>
    <s v="Consumer"/>
    <x v="1"/>
    <x v="16"/>
  </r>
  <r>
    <s v="Sarah Jordon"/>
    <n v="22368"/>
    <d v="2010-02-19T00:00:00"/>
    <d v="2010-02-20T00:00:00"/>
    <s v="February"/>
    <s v="2010"/>
    <n v="1"/>
    <b v="0"/>
    <s v="Medium"/>
    <n v="34"/>
    <n v="2788.04"/>
    <n v="0.01"/>
    <x v="0"/>
    <n v="-849.18"/>
    <n v="80.98"/>
    <n v="35"/>
    <s v="Nova Scotia"/>
    <x v="2"/>
    <s v="Consumer"/>
    <x v="0"/>
    <x v="0"/>
  </r>
  <r>
    <s v="Neil Ducich"/>
    <n v="22885"/>
    <d v="2009-11-23T00:00:00"/>
    <d v="2009-11-25T00:00:00"/>
    <s v="November"/>
    <s v="2009"/>
    <n v="2"/>
    <b v="0"/>
    <s v="Medium"/>
    <n v="4"/>
    <n v="56.47"/>
    <n v="0.05"/>
    <x v="0"/>
    <n v="-29.9"/>
    <n v="12.88"/>
    <n v="4.59"/>
    <s v="Nova Scotia"/>
    <x v="2"/>
    <s v="Home Office"/>
    <x v="0"/>
    <x v="15"/>
  </r>
  <r>
    <s v="Sarah Jordon"/>
    <n v="22947"/>
    <d v="2009-12-18T00:00:00"/>
    <d v="2009-12-25T00:00:00"/>
    <s v="December"/>
    <s v="2009"/>
    <n v="7"/>
    <b v="0"/>
    <s v="low"/>
    <n v="19"/>
    <n v="216.25"/>
    <n v="0.09"/>
    <x v="0"/>
    <n v="58.84"/>
    <n v="12.22"/>
    <n v="2.85"/>
    <s v="Nova Scotia"/>
    <x v="2"/>
    <s v="Consumer"/>
    <x v="2"/>
    <x v="4"/>
  </r>
  <r>
    <s v="Michael Granlund"/>
    <n v="23844"/>
    <d v="2009-07-06T00:00:00"/>
    <d v="2009-07-08T00:00:00"/>
    <s v="July"/>
    <s v="2009"/>
    <n v="2"/>
    <b v="0"/>
    <s v="Not Specified"/>
    <n v="40"/>
    <n v="1861.36"/>
    <n v="0"/>
    <x v="0"/>
    <n v="627.85"/>
    <n v="42.98"/>
    <n v="4.62"/>
    <s v="Nova Scotia"/>
    <x v="2"/>
    <s v="Home Office"/>
    <x v="0"/>
    <x v="1"/>
  </r>
  <r>
    <s v="Michael Granlund"/>
    <n v="23844"/>
    <d v="2009-07-06T00:00:00"/>
    <d v="2009-07-08T00:00:00"/>
    <s v="July"/>
    <s v="2009"/>
    <n v="2"/>
    <b v="0"/>
    <s v="Not Specified"/>
    <n v="42"/>
    <n v="937.62"/>
    <n v="0.03"/>
    <x v="0"/>
    <n v="187.2"/>
    <n v="21.78"/>
    <n v="5.94"/>
    <s v="Nova Scotia"/>
    <x v="2"/>
    <s v="Home Office"/>
    <x v="0"/>
    <x v="1"/>
  </r>
  <r>
    <s v="Michael Granlund"/>
    <n v="23844"/>
    <d v="2009-07-06T00:00:00"/>
    <d v="2009-07-07T00:00:00"/>
    <s v="July"/>
    <s v="2009"/>
    <n v="1"/>
    <b v="0"/>
    <s v="Not Specified"/>
    <n v="11"/>
    <n v="33.020000000000003"/>
    <n v="0.08"/>
    <x v="0"/>
    <n v="8.4"/>
    <n v="3.15"/>
    <n v="0.5"/>
    <s v="Nova Scotia"/>
    <x v="2"/>
    <s v="Home Office"/>
    <x v="0"/>
    <x v="11"/>
  </r>
  <r>
    <s v="Sean Wendt"/>
    <n v="24039"/>
    <d v="2012-07-17T00:00:00"/>
    <d v="2012-07-19T00:00:00"/>
    <s v="July"/>
    <s v="2012"/>
    <n v="2"/>
    <b v="0"/>
    <s v="Not Specified"/>
    <n v="5"/>
    <n v="199.16"/>
    <n v="0.1"/>
    <x v="0"/>
    <n v="-64.87"/>
    <n v="40.98"/>
    <n v="1.99"/>
    <s v="Nova Scotia"/>
    <x v="2"/>
    <s v="Corporate"/>
    <x v="1"/>
    <x v="7"/>
  </r>
  <r>
    <s v="Theone Pippenger"/>
    <n v="25347"/>
    <d v="2009-06-12T00:00:00"/>
    <d v="2009-06-19T00:00:00"/>
    <s v="June"/>
    <s v="2009"/>
    <n v="7"/>
    <b v="0"/>
    <s v="low"/>
    <n v="28"/>
    <n v="967.27"/>
    <n v="7.0000000000000007E-2"/>
    <x v="0"/>
    <n v="309.31"/>
    <n v="35.44"/>
    <n v="7.5"/>
    <s v="Nova Scotia"/>
    <x v="2"/>
    <s v="Corporate"/>
    <x v="0"/>
    <x v="5"/>
  </r>
  <r>
    <s v="Michael Granlund"/>
    <n v="25825"/>
    <d v="2012-07-19T00:00:00"/>
    <d v="2012-07-22T00:00:00"/>
    <s v="July"/>
    <s v="2012"/>
    <n v="3"/>
    <b v="0"/>
    <s v="Not Specified"/>
    <n v="45"/>
    <n v="483.74"/>
    <n v="0.02"/>
    <x v="0"/>
    <n v="206.27"/>
    <n v="10.31"/>
    <n v="1.79"/>
    <s v="Nova Scotia"/>
    <x v="2"/>
    <s v="Corporate"/>
    <x v="0"/>
    <x v="5"/>
  </r>
  <r>
    <s v="Michael Granlund"/>
    <n v="25825"/>
    <d v="2012-07-19T00:00:00"/>
    <d v="2012-07-19T00:00:00"/>
    <s v="July"/>
    <s v="2012"/>
    <n v="0"/>
    <s v="FREE DELIVERY"/>
    <s v="Not Specified"/>
    <n v="27"/>
    <n v="159.65"/>
    <n v="0.06"/>
    <x v="0"/>
    <n v="-1.79"/>
    <n v="5.85"/>
    <n v="2.27"/>
    <s v="Nova Scotia"/>
    <x v="2"/>
    <s v="Corporate"/>
    <x v="0"/>
    <x v="12"/>
  </r>
  <r>
    <s v="Art Ferguson"/>
    <n v="26304"/>
    <d v="2011-03-19T00:00:00"/>
    <d v="2011-03-20T00:00:00"/>
    <s v="March"/>
    <s v="2011"/>
    <n v="1"/>
    <b v="0"/>
    <s v="Medium"/>
    <n v="43"/>
    <n v="7452.1369999999997"/>
    <n v="0.02"/>
    <x v="0"/>
    <n v="2028.36"/>
    <n v="205.99"/>
    <n v="5.99"/>
    <s v="Nova Scotia"/>
    <x v="2"/>
    <s v="Corporate"/>
    <x v="1"/>
    <x v="3"/>
  </r>
  <r>
    <s v="Roland Black"/>
    <n v="26726"/>
    <d v="2012-12-27T00:00:00"/>
    <d v="2012-12-27T00:00:00"/>
    <s v="December"/>
    <s v="2012"/>
    <n v="0"/>
    <s v="FREE DELIVERY"/>
    <s v="High"/>
    <n v="37"/>
    <n v="173.11"/>
    <n v="0.02"/>
    <x v="0"/>
    <n v="-121.58"/>
    <n v="4.37"/>
    <n v="5.15"/>
    <s v="Nova Scotia"/>
    <x v="2"/>
    <s v="Small Business"/>
    <x v="0"/>
    <x v="1"/>
  </r>
  <r>
    <s v="Roland Black"/>
    <n v="26726"/>
    <d v="2012-12-27T00:00:00"/>
    <d v="2012-12-29T00:00:00"/>
    <s v="December"/>
    <s v="2012"/>
    <n v="2"/>
    <b v="0"/>
    <s v="High"/>
    <n v="11"/>
    <n v="86.68"/>
    <n v="0.08"/>
    <x v="0"/>
    <n v="-474.91"/>
    <n v="3.48"/>
    <n v="49"/>
    <s v="Nova Scotia"/>
    <x v="2"/>
    <s v="Small Business"/>
    <x v="0"/>
    <x v="1"/>
  </r>
  <r>
    <s v="Roland Black"/>
    <n v="26726"/>
    <d v="2012-12-27T00:00:00"/>
    <d v="2012-12-28T00:00:00"/>
    <s v="December"/>
    <s v="2012"/>
    <n v="1"/>
    <b v="0"/>
    <s v="High"/>
    <n v="41"/>
    <n v="833.51"/>
    <n v="0.05"/>
    <x v="0"/>
    <n v="364.99"/>
    <n v="20.98"/>
    <n v="1.49"/>
    <s v="Nova Scotia"/>
    <x v="2"/>
    <s v="Small Business"/>
    <x v="0"/>
    <x v="2"/>
  </r>
  <r>
    <s v="Art Ferguson"/>
    <n v="27266"/>
    <d v="2011-09-08T00:00:00"/>
    <d v="2011-09-11T00:00:00"/>
    <s v="September"/>
    <s v="2011"/>
    <n v="3"/>
    <b v="0"/>
    <s v="Critical"/>
    <n v="9"/>
    <n v="1031.06"/>
    <n v="0.03"/>
    <x v="0"/>
    <n v="39.36"/>
    <n v="115.79"/>
    <n v="1.99"/>
    <s v="Nova Scotia"/>
    <x v="2"/>
    <s v="Corporate"/>
    <x v="1"/>
    <x v="7"/>
  </r>
  <r>
    <s v="Sean Wendt"/>
    <n v="27396"/>
    <d v="2010-12-08T00:00:00"/>
    <d v="2010-12-10T00:00:00"/>
    <s v="December"/>
    <s v="2010"/>
    <n v="2"/>
    <b v="0"/>
    <s v="Critical"/>
    <n v="14"/>
    <n v="138.31"/>
    <n v="7.0000000000000007E-2"/>
    <x v="0"/>
    <n v="-31.16"/>
    <n v="9.77"/>
    <n v="6.02"/>
    <s v="British Columbia"/>
    <x v="4"/>
    <s v="Corporate"/>
    <x v="2"/>
    <x v="4"/>
  </r>
  <r>
    <s v="Mike Kennedy"/>
    <n v="28480"/>
    <d v="2009-03-15T00:00:00"/>
    <d v="2009-03-16T00:00:00"/>
    <s v="March"/>
    <s v="2009"/>
    <n v="1"/>
    <b v="0"/>
    <s v="Medium"/>
    <n v="17"/>
    <n v="30.62"/>
    <n v="0.01"/>
    <x v="0"/>
    <n v="-1.56"/>
    <n v="1.76"/>
    <n v="0.7"/>
    <s v="British Columbia"/>
    <x v="4"/>
    <s v="Corporate"/>
    <x v="0"/>
    <x v="12"/>
  </r>
  <r>
    <s v="Matt Abelman"/>
    <n v="29158"/>
    <d v="2011-10-20T00:00:00"/>
    <d v="2011-10-21T00:00:00"/>
    <s v="October"/>
    <s v="2011"/>
    <n v="1"/>
    <b v="0"/>
    <s v="High"/>
    <n v="12"/>
    <n v="2266.6999999999998"/>
    <n v="7.0000000000000007E-2"/>
    <x v="1"/>
    <n v="180.8"/>
    <n v="200.98"/>
    <n v="23.76"/>
    <s v="British Columbia"/>
    <x v="4"/>
    <s v="Home Office"/>
    <x v="2"/>
    <x v="14"/>
  </r>
  <r>
    <s v="Sally Matthias"/>
    <n v="29409"/>
    <d v="2011-01-13T00:00:00"/>
    <d v="2011-01-15T00:00:00"/>
    <s v="January"/>
    <s v="2011"/>
    <n v="2"/>
    <b v="0"/>
    <s v="High"/>
    <n v="23"/>
    <n v="38.99"/>
    <n v="0.09"/>
    <x v="0"/>
    <n v="-33.520000000000003"/>
    <n v="1.7"/>
    <n v="1.99"/>
    <s v="British Columbia"/>
    <x v="4"/>
    <s v="Home Office"/>
    <x v="1"/>
    <x v="7"/>
  </r>
  <r>
    <s v="Steve Carroll"/>
    <n v="29956"/>
    <d v="2009-08-14T00:00:00"/>
    <d v="2009-08-15T00:00:00"/>
    <s v="August"/>
    <s v="2009"/>
    <n v="1"/>
    <b v="0"/>
    <s v="Critical"/>
    <n v="48"/>
    <n v="80.33"/>
    <n v="0.09"/>
    <x v="0"/>
    <n v="-12.95"/>
    <n v="1.82"/>
    <n v="0.83"/>
    <s v="British Columbia"/>
    <x v="4"/>
    <s v="Consumer"/>
    <x v="0"/>
    <x v="12"/>
  </r>
  <r>
    <s v="Matt Abelman"/>
    <n v="30341"/>
    <d v="2009-01-31T00:00:00"/>
    <d v="2009-01-31T00:00:00"/>
    <s v="January"/>
    <s v="2009"/>
    <n v="0"/>
    <s v="FREE DELIVERY"/>
    <s v="low"/>
    <n v="42"/>
    <n v="6244.18"/>
    <n v="0.09"/>
    <x v="1"/>
    <n v="470.3"/>
    <n v="160.97999999999999"/>
    <n v="30"/>
    <s v="British Columbia"/>
    <x v="4"/>
    <s v="Home Office"/>
    <x v="2"/>
    <x v="14"/>
  </r>
  <r>
    <s v="Matt Abelman"/>
    <n v="30341"/>
    <d v="2009-01-31T00:00:00"/>
    <d v="2009-01-31T00:00:00"/>
    <s v="January"/>
    <s v="2009"/>
    <n v="0"/>
    <s v="FREE DELIVERY"/>
    <s v="low"/>
    <n v="41"/>
    <n v="239.75"/>
    <n v="0.09"/>
    <x v="0"/>
    <n v="105.91"/>
    <n v="6.3"/>
    <n v="0.5"/>
    <s v="British Columbia"/>
    <x v="4"/>
    <s v="Home Office"/>
    <x v="0"/>
    <x v="11"/>
  </r>
  <r>
    <s v="Matt Abelman"/>
    <n v="30341"/>
    <d v="2009-01-31T00:00:00"/>
    <d v="2009-02-07T00:00:00"/>
    <s v="February"/>
    <s v="2009"/>
    <n v="7"/>
    <b v="0"/>
    <s v="low"/>
    <n v="30"/>
    <n v="150.19999999999999"/>
    <n v="0"/>
    <x v="0"/>
    <n v="62.46"/>
    <n v="4.9800000000000004"/>
    <n v="0.8"/>
    <s v="British Columbia"/>
    <x v="4"/>
    <s v="Home Office"/>
    <x v="0"/>
    <x v="5"/>
  </r>
  <r>
    <s v="John Castell"/>
    <n v="30467"/>
    <d v="2009-08-15T00:00:00"/>
    <d v="2009-08-16T00:00:00"/>
    <s v="August"/>
    <s v="2009"/>
    <n v="1"/>
    <b v="0"/>
    <s v="Critical"/>
    <n v="5"/>
    <n v="2019.65"/>
    <n v="0.05"/>
    <x v="0"/>
    <n v="289.88"/>
    <n v="420.98"/>
    <n v="19.989999999999998"/>
    <s v="British Columbia"/>
    <x v="4"/>
    <s v="Consumer"/>
    <x v="0"/>
    <x v="2"/>
  </r>
  <r>
    <s v="Neil Ducich"/>
    <n v="30785"/>
    <d v="2009-07-03T00:00:00"/>
    <d v="2009-07-05T00:00:00"/>
    <s v="July"/>
    <s v="2009"/>
    <n v="2"/>
    <b v="0"/>
    <s v="High"/>
    <n v="7"/>
    <n v="55.81"/>
    <n v="0.03"/>
    <x v="0"/>
    <n v="-35.04"/>
    <n v="6.48"/>
    <n v="8.73"/>
    <s v="British Columbia"/>
    <x v="4"/>
    <s v="Home Office"/>
    <x v="0"/>
    <x v="5"/>
  </r>
  <r>
    <s v="Neil Ducich"/>
    <n v="30785"/>
    <d v="2009-07-03T00:00:00"/>
    <d v="2009-07-06T00:00:00"/>
    <s v="July"/>
    <s v="2009"/>
    <n v="3"/>
    <b v="0"/>
    <s v="High"/>
    <n v="38"/>
    <n v="373.07"/>
    <n v="7.0000000000000007E-2"/>
    <x v="0"/>
    <n v="149.53"/>
    <n v="9.93"/>
    <n v="1.0900000000000001"/>
    <s v="British Columbia"/>
    <x v="4"/>
    <s v="Home Office"/>
    <x v="0"/>
    <x v="12"/>
  </r>
  <r>
    <s v="Parhena Norris"/>
    <n v="31171"/>
    <d v="2009-04-08T00:00:00"/>
    <d v="2009-04-09T00:00:00"/>
    <s v="April"/>
    <s v="2009"/>
    <n v="1"/>
    <b v="0"/>
    <s v="Not Specified"/>
    <n v="37"/>
    <n v="161.02000000000001"/>
    <n v="0.08"/>
    <x v="0"/>
    <n v="32.19"/>
    <n v="4.55"/>
    <n v="1.49"/>
    <s v="British Columbia"/>
    <x v="4"/>
    <s v="Home Office"/>
    <x v="0"/>
    <x v="2"/>
  </r>
  <r>
    <s v="Mike Kennedy"/>
    <n v="31297"/>
    <d v="2012-08-18T00:00:00"/>
    <d v="2012-08-25T00:00:00"/>
    <s v="August"/>
    <s v="2012"/>
    <n v="7"/>
    <b v="0"/>
    <s v="low"/>
    <n v="39"/>
    <n v="679.95"/>
    <n v="0.08"/>
    <x v="0"/>
    <n v="-93.3"/>
    <n v="17.989999999999998"/>
    <n v="8.65"/>
    <s v="British Columbia"/>
    <x v="4"/>
    <s v="Corporate"/>
    <x v="0"/>
    <x v="12"/>
  </r>
  <r>
    <s v="Mike Kennedy"/>
    <n v="31297"/>
    <d v="2012-08-18T00:00:00"/>
    <d v="2012-08-27T00:00:00"/>
    <s v="August"/>
    <s v="2012"/>
    <n v="9"/>
    <b v="0"/>
    <s v="low"/>
    <n v="44"/>
    <n v="1579.56"/>
    <n v="0.01"/>
    <x v="0"/>
    <n v="699.64"/>
    <n v="35.44"/>
    <n v="4.92"/>
    <s v="British Columbia"/>
    <x v="4"/>
    <s v="Corporate"/>
    <x v="0"/>
    <x v="5"/>
  </r>
  <r>
    <s v="Sean Wendt"/>
    <n v="31553"/>
    <d v="2009-01-10T00:00:00"/>
    <d v="2009-01-12T00:00:00"/>
    <s v="January"/>
    <s v="2009"/>
    <n v="2"/>
    <b v="0"/>
    <s v="Critical"/>
    <n v="32"/>
    <n v="4906.8500000000004"/>
    <n v="0.09"/>
    <x v="0"/>
    <n v="1907.94"/>
    <n v="162.93"/>
    <n v="19.989999999999998"/>
    <s v="British Columbia"/>
    <x v="4"/>
    <s v="Corporate"/>
    <x v="0"/>
    <x v="8"/>
  </r>
  <r>
    <s v="Matt Abelman"/>
    <n v="32706"/>
    <d v="2009-07-04T00:00:00"/>
    <d v="2009-07-06T00:00:00"/>
    <s v="July"/>
    <s v="2009"/>
    <n v="2"/>
    <b v="0"/>
    <s v="Critical"/>
    <n v="5"/>
    <n v="2017.5"/>
    <n v="0.03"/>
    <x v="1"/>
    <n v="-663.51"/>
    <n v="399.98"/>
    <n v="12.06"/>
    <s v="British Columbia"/>
    <x v="4"/>
    <s v="Home Office"/>
    <x v="1"/>
    <x v="16"/>
  </r>
  <r>
    <s v="Roland Black"/>
    <n v="33122"/>
    <d v="2010-06-19T00:00:00"/>
    <d v="2010-06-26T00:00:00"/>
    <s v="June"/>
    <s v="2010"/>
    <n v="7"/>
    <b v="0"/>
    <s v="low"/>
    <n v="21"/>
    <n v="8468.6299999999992"/>
    <n v="0"/>
    <x v="1"/>
    <n v="2819.96"/>
    <n v="400.97"/>
    <n v="48.26"/>
    <s v="British Columbia"/>
    <x v="4"/>
    <s v="Small Business"/>
    <x v="1"/>
    <x v="16"/>
  </r>
  <r>
    <s v="Ken Heidel"/>
    <n v="33570"/>
    <d v="2012-12-16T00:00:00"/>
    <d v="2012-12-18T00:00:00"/>
    <s v="December"/>
    <s v="2012"/>
    <n v="2"/>
    <b v="0"/>
    <s v="Not Specified"/>
    <n v="46"/>
    <n v="265.88"/>
    <n v="0.05"/>
    <x v="0"/>
    <n v="-90.9"/>
    <n v="5.74"/>
    <n v="5.01"/>
    <s v="British Columbia"/>
    <x v="4"/>
    <s v="Corporate"/>
    <x v="0"/>
    <x v="2"/>
  </r>
  <r>
    <s v="Ken Heidel"/>
    <n v="33570"/>
    <d v="2012-12-16T00:00:00"/>
    <d v="2012-12-18T00:00:00"/>
    <s v="December"/>
    <s v="2012"/>
    <n v="2"/>
    <b v="0"/>
    <s v="Not Specified"/>
    <n v="1"/>
    <n v="1500.82"/>
    <n v="0.01"/>
    <x v="1"/>
    <n v="-3381.99"/>
    <n v="1500.97"/>
    <n v="29.7"/>
    <s v="British Columbia"/>
    <x v="4"/>
    <s v="Corporate"/>
    <x v="1"/>
    <x v="16"/>
  </r>
  <r>
    <s v="Ken Heidel"/>
    <n v="33570"/>
    <d v="2012-12-16T00:00:00"/>
    <d v="2012-12-16T00:00:00"/>
    <s v="December"/>
    <s v="2012"/>
    <n v="0"/>
    <s v="FREE DELIVERY"/>
    <s v="Not Specified"/>
    <n v="19"/>
    <n v="3093.864"/>
    <n v="7.0000000000000007E-2"/>
    <x v="0"/>
    <n v="286.39999999999998"/>
    <n v="205.99"/>
    <n v="5.26"/>
    <s v="British Columbia"/>
    <x v="4"/>
    <s v="Corporate"/>
    <x v="1"/>
    <x v="3"/>
  </r>
  <r>
    <s v="Sarah Jordon"/>
    <n v="33893"/>
    <d v="2012-09-20T00:00:00"/>
    <d v="2012-09-22T00:00:00"/>
    <s v="September"/>
    <s v="2012"/>
    <n v="2"/>
    <b v="0"/>
    <s v="Not Specified"/>
    <n v="6"/>
    <n v="232.21"/>
    <n v="0"/>
    <x v="0"/>
    <n v="-14.03"/>
    <n v="35.89"/>
    <n v="14.72"/>
    <s v="British Columbia"/>
    <x v="4"/>
    <s v="Consumer"/>
    <x v="0"/>
    <x v="8"/>
  </r>
  <r>
    <s v="Sarah Jordon"/>
    <n v="33893"/>
    <d v="2012-09-20T00:00:00"/>
    <d v="2012-09-21T00:00:00"/>
    <s v="September"/>
    <s v="2012"/>
    <n v="1"/>
    <b v="0"/>
    <s v="Not Specified"/>
    <n v="16"/>
    <n v="88.3"/>
    <n v="0.09"/>
    <x v="0"/>
    <n v="-12.14"/>
    <n v="5.85"/>
    <n v="2.27"/>
    <s v="British Columbia"/>
    <x v="4"/>
    <s v="Consumer"/>
    <x v="0"/>
    <x v="12"/>
  </r>
  <r>
    <s v="John Castell"/>
    <n v="34599"/>
    <d v="2010-03-03T00:00:00"/>
    <d v="2010-03-07T00:00:00"/>
    <s v="March"/>
    <s v="2010"/>
    <n v="4"/>
    <b v="0"/>
    <s v="low"/>
    <n v="26"/>
    <n v="191.55"/>
    <n v="0.08"/>
    <x v="0"/>
    <n v="7.17"/>
    <n v="7.7"/>
    <n v="3.68"/>
    <s v="British Columbia"/>
    <x v="4"/>
    <s v="Small Business"/>
    <x v="2"/>
    <x v="4"/>
  </r>
  <r>
    <s v="John Castell"/>
    <n v="34599"/>
    <d v="2010-03-03T00:00:00"/>
    <d v="2010-03-07T00:00:00"/>
    <s v="March"/>
    <s v="2010"/>
    <n v="4"/>
    <b v="0"/>
    <s v="low"/>
    <n v="29"/>
    <n v="938.86"/>
    <n v="0.05"/>
    <x v="0"/>
    <n v="22.21"/>
    <n v="30.98"/>
    <n v="17.079999999999998"/>
    <s v="British Columbia"/>
    <x v="4"/>
    <s v="Small Business"/>
    <x v="0"/>
    <x v="5"/>
  </r>
  <r>
    <s v="Bart Watters"/>
    <n v="34721"/>
    <d v="2010-11-01T00:00:00"/>
    <d v="2010-11-02T00:00:00"/>
    <s v="November"/>
    <s v="2010"/>
    <n v="1"/>
    <b v="0"/>
    <s v="Not Specified"/>
    <n v="46"/>
    <n v="503.17"/>
    <n v="0.01"/>
    <x v="0"/>
    <n v="-10.210000000000001"/>
    <n v="10.23"/>
    <n v="4.68"/>
    <s v="British Columbia"/>
    <x v="4"/>
    <s v="Corporate"/>
    <x v="0"/>
    <x v="15"/>
  </r>
  <r>
    <s v="Sean Wendt"/>
    <n v="34787"/>
    <d v="2010-02-28T00:00:00"/>
    <d v="2010-03-02T00:00:00"/>
    <s v="March"/>
    <s v="2010"/>
    <n v="2"/>
    <b v="0"/>
    <s v="low"/>
    <n v="14"/>
    <n v="453.99"/>
    <n v="0.05"/>
    <x v="0"/>
    <n v="14.61"/>
    <n v="30.98"/>
    <n v="8.99"/>
    <s v="British Columbia"/>
    <x v="4"/>
    <s v="Corporate"/>
    <x v="0"/>
    <x v="12"/>
  </r>
  <r>
    <s v="Mary O'Rourke"/>
    <n v="34791"/>
    <d v="2011-05-07T00:00:00"/>
    <d v="2011-05-09T00:00:00"/>
    <s v="May"/>
    <s v="2011"/>
    <n v="2"/>
    <b v="0"/>
    <s v="Medium"/>
    <n v="37"/>
    <n v="284.58"/>
    <n v="0.03"/>
    <x v="0"/>
    <n v="33.81"/>
    <n v="7.59"/>
    <n v="4"/>
    <s v="British Columbia"/>
    <x v="4"/>
    <s v="Home Office"/>
    <x v="2"/>
    <x v="4"/>
  </r>
  <r>
    <s v="Mary O'Rourke"/>
    <n v="34791"/>
    <d v="2011-05-07T00:00:00"/>
    <d v="2011-05-07T00:00:00"/>
    <s v="May"/>
    <s v="2011"/>
    <n v="0"/>
    <s v="FREE DELIVERY"/>
    <s v="Medium"/>
    <n v="9"/>
    <n v="1010.26"/>
    <n v="0.01"/>
    <x v="0"/>
    <n v="271.5"/>
    <n v="104.85"/>
    <n v="19.989999999999998"/>
    <s v="British Columbia"/>
    <x v="4"/>
    <s v="Home Office"/>
    <x v="0"/>
    <x v="5"/>
  </r>
  <r>
    <s v="Nathan Cano"/>
    <n v="34822"/>
    <d v="2012-07-10T00:00:00"/>
    <d v="2012-07-11T00:00:00"/>
    <s v="July"/>
    <s v="2012"/>
    <n v="1"/>
    <b v="0"/>
    <s v="Not Specified"/>
    <n v="23"/>
    <n v="990.5"/>
    <n v="0.04"/>
    <x v="0"/>
    <n v="323.73"/>
    <n v="43.98"/>
    <n v="1.99"/>
    <s v="British Columbia"/>
    <x v="4"/>
    <s v="Consumer"/>
    <x v="1"/>
    <x v="7"/>
  </r>
  <r>
    <s v="Matt Abelman"/>
    <n v="34853"/>
    <d v="2011-09-29T00:00:00"/>
    <d v="2011-10-02T00:00:00"/>
    <s v="October"/>
    <s v="2011"/>
    <n v="3"/>
    <b v="0"/>
    <s v="Critical"/>
    <n v="49"/>
    <n v="651.9"/>
    <n v="0.16"/>
    <x v="0"/>
    <n v="-74.510000000000005"/>
    <n v="13.73"/>
    <n v="6.85"/>
    <s v="British Columbia"/>
    <x v="4"/>
    <s v="Small Business"/>
    <x v="2"/>
    <x v="4"/>
  </r>
  <r>
    <s v="Michael Granlund"/>
    <n v="35522"/>
    <d v="2010-10-25T00:00:00"/>
    <d v="2010-11-01T00:00:00"/>
    <s v="November"/>
    <s v="2010"/>
    <n v="7"/>
    <b v="0"/>
    <s v="low"/>
    <n v="27"/>
    <n v="2575.0100000000002"/>
    <n v="0.09"/>
    <x v="0"/>
    <n v="231.46"/>
    <n v="99.99"/>
    <n v="19.989999999999998"/>
    <s v="British Columbia"/>
    <x v="4"/>
    <s v="Home Office"/>
    <x v="1"/>
    <x v="7"/>
  </r>
  <r>
    <s v="Neil Ducich"/>
    <n v="36099"/>
    <d v="2010-09-17T00:00:00"/>
    <d v="2010-09-22T00:00:00"/>
    <s v="September"/>
    <s v="2010"/>
    <n v="5"/>
    <b v="0"/>
    <s v="low"/>
    <n v="32"/>
    <n v="85.49"/>
    <n v="0.08"/>
    <x v="0"/>
    <n v="5.72"/>
    <n v="2.88"/>
    <n v="0.7"/>
    <s v="British Columbia"/>
    <x v="4"/>
    <s v="Home Office"/>
    <x v="0"/>
    <x v="12"/>
  </r>
  <r>
    <s v="Neil Ducich"/>
    <n v="36099"/>
    <d v="2010-09-17T00:00:00"/>
    <d v="2010-09-22T00:00:00"/>
    <s v="September"/>
    <s v="2010"/>
    <n v="5"/>
    <b v="0"/>
    <s v="low"/>
    <n v="15"/>
    <n v="926.3"/>
    <n v="0.09"/>
    <x v="0"/>
    <n v="-503.8"/>
    <n v="64.650000000000006"/>
    <n v="35"/>
    <s v="British Columbia"/>
    <x v="4"/>
    <s v="Home Office"/>
    <x v="0"/>
    <x v="0"/>
  </r>
  <r>
    <s v="Ken Heidel"/>
    <n v="36359"/>
    <d v="2011-11-23T00:00:00"/>
    <d v="2011-11-24T00:00:00"/>
    <s v="November"/>
    <s v="2011"/>
    <n v="1"/>
    <b v="0"/>
    <s v="High"/>
    <n v="2"/>
    <n v="68.66"/>
    <n v="0.06"/>
    <x v="0"/>
    <n v="-29.6"/>
    <n v="30.98"/>
    <n v="5.76"/>
    <s v="British Columbia"/>
    <x v="4"/>
    <s v="Corporate"/>
    <x v="0"/>
    <x v="5"/>
  </r>
  <r>
    <s v="Dana Kaydos"/>
    <n v="36901"/>
    <d v="2012-09-13T00:00:00"/>
    <d v="2012-09-14T00:00:00"/>
    <s v="September"/>
    <s v="2012"/>
    <n v="1"/>
    <b v="0"/>
    <s v="Critical"/>
    <n v="30"/>
    <n v="201.09"/>
    <n v="0.08"/>
    <x v="0"/>
    <n v="-56.22"/>
    <n v="6.68"/>
    <n v="5.66"/>
    <s v="British Columbia"/>
    <x v="4"/>
    <s v="Corporate"/>
    <x v="0"/>
    <x v="5"/>
  </r>
  <r>
    <s v="Steve Carroll"/>
    <n v="37412"/>
    <d v="2012-08-03T00:00:00"/>
    <d v="2012-08-05T00:00:00"/>
    <s v="August"/>
    <s v="2012"/>
    <n v="2"/>
    <b v="0"/>
    <s v="High"/>
    <n v="17"/>
    <n v="191.67"/>
    <n v="0.03"/>
    <x v="0"/>
    <n v="6.02"/>
    <n v="10.98"/>
    <n v="3.37"/>
    <s v="British Columbia"/>
    <x v="4"/>
    <s v="Consumer"/>
    <x v="0"/>
    <x v="15"/>
  </r>
  <r>
    <s v="Chad Sievert"/>
    <n v="38625"/>
    <d v="2010-11-17T00:00:00"/>
    <d v="2010-11-19T00:00:00"/>
    <s v="November"/>
    <s v="2010"/>
    <n v="2"/>
    <b v="0"/>
    <s v="Not Specified"/>
    <n v="28"/>
    <n v="2752"/>
    <n v="0.06"/>
    <x v="2"/>
    <n v="336.47"/>
    <n v="99.99"/>
    <n v="19.989999999999998"/>
    <s v="British Columbia"/>
    <x v="4"/>
    <s v="Corporate"/>
    <x v="1"/>
    <x v="7"/>
  </r>
  <r>
    <s v="Chad Sievert"/>
    <n v="38625"/>
    <d v="2010-11-17T00:00:00"/>
    <d v="2010-11-19T00:00:00"/>
    <s v="November"/>
    <s v="2010"/>
    <n v="2"/>
    <b v="0"/>
    <s v="Not Specified"/>
    <n v="12"/>
    <n v="72.819999999999993"/>
    <n v="0.02"/>
    <x v="0"/>
    <n v="5.03"/>
    <n v="5.98"/>
    <n v="2.5"/>
    <s v="British Columbia"/>
    <x v="4"/>
    <s v="Corporate"/>
    <x v="0"/>
    <x v="8"/>
  </r>
  <r>
    <s v="John Castell"/>
    <n v="38656"/>
    <d v="2012-08-10T00:00:00"/>
    <d v="2012-08-10T00:00:00"/>
    <s v="August"/>
    <s v="2012"/>
    <n v="0"/>
    <s v="FREE DELIVERY"/>
    <s v="low"/>
    <n v="13"/>
    <n v="64.459999999999994"/>
    <n v="0.01"/>
    <x v="0"/>
    <n v="25.16"/>
    <n v="4.91"/>
    <n v="0.5"/>
    <s v="British Columbia"/>
    <x v="4"/>
    <s v="Consumer"/>
    <x v="0"/>
    <x v="11"/>
  </r>
  <r>
    <s v="Mark Cousins"/>
    <n v="38784"/>
    <d v="2011-02-03T00:00:00"/>
    <d v="2011-02-05T00:00:00"/>
    <s v="February"/>
    <s v="2011"/>
    <n v="2"/>
    <b v="0"/>
    <s v="Medium"/>
    <n v="50"/>
    <n v="298.12"/>
    <n v="0.09"/>
    <x v="0"/>
    <n v="137.66999999999999"/>
    <n v="6.3"/>
    <n v="0.5"/>
    <s v="British Columbia"/>
    <x v="4"/>
    <s v="Home Office"/>
    <x v="0"/>
    <x v="11"/>
  </r>
  <r>
    <s v="Hunter Lopez"/>
    <n v="38882"/>
    <d v="2009-12-14T00:00:00"/>
    <d v="2009-12-15T00:00:00"/>
    <s v="December"/>
    <s v="2009"/>
    <n v="1"/>
    <b v="0"/>
    <s v="Critical"/>
    <n v="37"/>
    <n v="4411.5"/>
    <n v="0.1"/>
    <x v="1"/>
    <n v="-1799.35"/>
    <n v="122.99"/>
    <n v="70.2"/>
    <s v="British Columbia"/>
    <x v="4"/>
    <s v="Consumer"/>
    <x v="2"/>
    <x v="14"/>
  </r>
  <r>
    <s v="Nathan Mautz"/>
    <n v="39527"/>
    <d v="2011-04-17T00:00:00"/>
    <d v="2011-04-26T00:00:00"/>
    <s v="April"/>
    <s v="2011"/>
    <n v="9"/>
    <b v="0"/>
    <s v="low"/>
    <n v="29"/>
    <n v="213.35"/>
    <n v="0.01"/>
    <x v="0"/>
    <n v="63.78"/>
    <n v="6.88"/>
    <n v="2"/>
    <s v="British Columbia"/>
    <x v="4"/>
    <s v="Corporate"/>
    <x v="0"/>
    <x v="5"/>
  </r>
  <r>
    <s v="Shaun Weien"/>
    <n v="39845"/>
    <d v="2009-09-06T00:00:00"/>
    <d v="2009-09-07T00:00:00"/>
    <s v="September"/>
    <s v="2009"/>
    <n v="1"/>
    <b v="0"/>
    <s v="Critical"/>
    <n v="44"/>
    <n v="447.42"/>
    <n v="0.05"/>
    <x v="0"/>
    <n v="41.3"/>
    <n v="9.99"/>
    <n v="4.78"/>
    <s v="British Columbia"/>
    <x v="4"/>
    <s v="Home Office"/>
    <x v="0"/>
    <x v="5"/>
  </r>
  <r>
    <s v="Nathan Mautz"/>
    <n v="39877"/>
    <d v="2012-08-16T00:00:00"/>
    <d v="2012-08-18T00:00:00"/>
    <s v="August"/>
    <s v="2012"/>
    <n v="2"/>
    <b v="0"/>
    <s v="Critical"/>
    <n v="41"/>
    <n v="90.88"/>
    <n v="0.04"/>
    <x v="0"/>
    <n v="8.06"/>
    <n v="2.1800000000000002"/>
    <n v="0.78"/>
    <s v="British Columbia"/>
    <x v="4"/>
    <s v="Home Office"/>
    <x v="0"/>
    <x v="6"/>
  </r>
  <r>
    <s v="Theone Pippenger"/>
    <n v="40259"/>
    <d v="2010-10-12T00:00:00"/>
    <d v="2010-10-13T00:00:00"/>
    <s v="October"/>
    <s v="2010"/>
    <n v="1"/>
    <b v="0"/>
    <s v="Medium"/>
    <n v="4"/>
    <n v="29.05"/>
    <n v="0.08"/>
    <x v="2"/>
    <n v="-20.9"/>
    <n v="4.9800000000000004"/>
    <n v="4.32"/>
    <s v="British Columbia"/>
    <x v="4"/>
    <s v="Corporate"/>
    <x v="1"/>
    <x v="7"/>
  </r>
  <r>
    <s v="Nathan Cano"/>
    <n v="41217"/>
    <d v="2011-07-13T00:00:00"/>
    <d v="2011-07-15T00:00:00"/>
    <s v="July"/>
    <s v="2011"/>
    <n v="2"/>
    <b v="0"/>
    <s v="High"/>
    <n v="23"/>
    <n v="1314.64"/>
    <n v="0.03"/>
    <x v="2"/>
    <n v="575.38"/>
    <n v="55.48"/>
    <n v="6.79"/>
    <s v="British Columbia"/>
    <x v="4"/>
    <s v="Consumer"/>
    <x v="0"/>
    <x v="5"/>
  </r>
  <r>
    <s v="Bart Watters"/>
    <n v="41671"/>
    <d v="2012-12-03T00:00:00"/>
    <d v="2012-12-05T00:00:00"/>
    <s v="December"/>
    <s v="2012"/>
    <n v="2"/>
    <b v="0"/>
    <s v="Critical"/>
    <n v="49"/>
    <n v="638.91"/>
    <n v="0.02"/>
    <x v="0"/>
    <n v="77.48"/>
    <n v="12.98"/>
    <n v="3.14"/>
    <s v="British Columbia"/>
    <x v="4"/>
    <s v="Corporate"/>
    <x v="0"/>
    <x v="15"/>
  </r>
  <r>
    <s v="Matt Abelman"/>
    <n v="41927"/>
    <d v="2012-07-13T00:00:00"/>
    <d v="2012-07-16T00:00:00"/>
    <s v="July"/>
    <s v="2012"/>
    <n v="3"/>
    <b v="0"/>
    <s v="Not Specified"/>
    <n v="46"/>
    <n v="2332.23"/>
    <n v="0.02"/>
    <x v="2"/>
    <n v="1085.93"/>
    <n v="48.04"/>
    <n v="7.23"/>
    <s v="British Columbia"/>
    <x v="4"/>
    <s v="Home Office"/>
    <x v="0"/>
    <x v="5"/>
  </r>
  <r>
    <s v="Matt Abelman"/>
    <n v="41988"/>
    <d v="2009-02-04T00:00:00"/>
    <d v="2009-02-04T00:00:00"/>
    <s v="February"/>
    <s v="2009"/>
    <n v="0"/>
    <s v="FREE DELIVERY"/>
    <s v="low"/>
    <n v="33"/>
    <n v="4610.3500000000004"/>
    <n v="0.08"/>
    <x v="1"/>
    <n v="751.58"/>
    <n v="145.44999999999999"/>
    <n v="17.850000000000001"/>
    <s v="British Columbia"/>
    <x v="4"/>
    <s v="Home Office"/>
    <x v="1"/>
    <x v="16"/>
  </r>
  <r>
    <s v="Matt Abelman"/>
    <n v="41988"/>
    <d v="2009-02-04T00:00:00"/>
    <d v="2009-02-08T00:00:00"/>
    <s v="February"/>
    <s v="2009"/>
    <n v="4"/>
    <b v="0"/>
    <s v="low"/>
    <n v="18"/>
    <n v="610.07000000000005"/>
    <n v="7.0000000000000007E-2"/>
    <x v="1"/>
    <n v="-157.56"/>
    <n v="33.94"/>
    <n v="19.190000000000001"/>
    <s v="British Columbia"/>
    <x v="4"/>
    <s v="Home Office"/>
    <x v="2"/>
    <x v="14"/>
  </r>
  <r>
    <s v="Matt Abelman"/>
    <n v="41988"/>
    <d v="2009-02-04T00:00:00"/>
    <d v="2009-02-08T00:00:00"/>
    <s v="February"/>
    <s v="2009"/>
    <n v="4"/>
    <b v="0"/>
    <s v="low"/>
    <n v="14"/>
    <n v="181.49"/>
    <n v="0.1"/>
    <x v="0"/>
    <n v="-29.54"/>
    <n v="13.43"/>
    <n v="5.5"/>
    <s v="British Columbia"/>
    <x v="4"/>
    <s v="Home Office"/>
    <x v="0"/>
    <x v="0"/>
  </r>
  <r>
    <s v="Scott Williamson"/>
    <n v="42692"/>
    <d v="2011-12-20T00:00:00"/>
    <d v="2011-12-22T00:00:00"/>
    <s v="December"/>
    <s v="2011"/>
    <n v="2"/>
    <b v="0"/>
    <s v="Medium"/>
    <n v="41"/>
    <n v="248.86"/>
    <n v="0.08"/>
    <x v="0"/>
    <n v="-168.67"/>
    <n v="5.98"/>
    <n v="7.5"/>
    <s v="British Columbia"/>
    <x v="4"/>
    <s v="Small Business"/>
    <x v="0"/>
    <x v="5"/>
  </r>
  <r>
    <s v="Scott Williamson"/>
    <n v="42692"/>
    <d v="2011-12-20T00:00:00"/>
    <d v="2011-12-21T00:00:00"/>
    <s v="December"/>
    <s v="2011"/>
    <n v="1"/>
    <b v="0"/>
    <s v="Medium"/>
    <n v="42"/>
    <n v="278.01"/>
    <n v="0.03"/>
    <x v="0"/>
    <n v="-202.31"/>
    <n v="6.48"/>
    <n v="8.73"/>
    <s v="British Columbia"/>
    <x v="4"/>
    <s v="Small Business"/>
    <x v="0"/>
    <x v="5"/>
  </r>
  <r>
    <s v="Nathan Cano"/>
    <n v="44007"/>
    <d v="2011-05-30T00:00:00"/>
    <d v="2011-05-30T00:00:00"/>
    <s v="May"/>
    <s v="2011"/>
    <n v="0"/>
    <s v="FREE DELIVERY"/>
    <s v="Medium"/>
    <n v="50"/>
    <n v="281.81"/>
    <n v="7.0000000000000007E-2"/>
    <x v="0"/>
    <n v="42.45"/>
    <n v="5.98"/>
    <n v="0.96"/>
    <s v="British Columbia"/>
    <x v="4"/>
    <s v="Consumer"/>
    <x v="0"/>
    <x v="12"/>
  </r>
  <r>
    <s v="Sean Wendt"/>
    <n v="44450"/>
    <d v="2010-10-09T00:00:00"/>
    <d v="2010-10-10T00:00:00"/>
    <s v="October"/>
    <s v="2010"/>
    <n v="1"/>
    <b v="0"/>
    <s v="Critical"/>
    <n v="14"/>
    <n v="243.23"/>
    <n v="7.0000000000000007E-2"/>
    <x v="0"/>
    <n v="35.33"/>
    <n v="17.48"/>
    <n v="1.99"/>
    <s v="British Columbia"/>
    <x v="4"/>
    <s v="Corporate"/>
    <x v="1"/>
    <x v="7"/>
  </r>
  <r>
    <s v="Sean Wendt"/>
    <n v="44450"/>
    <d v="2010-10-09T00:00:00"/>
    <d v="2010-10-09T00:00:00"/>
    <s v="October"/>
    <s v="2010"/>
    <n v="0"/>
    <s v="FREE DELIVERY"/>
    <s v="Critical"/>
    <n v="24"/>
    <n v="1326.51"/>
    <n v="0.03"/>
    <x v="0"/>
    <n v="58.17"/>
    <n v="65.989999999999995"/>
    <n v="8.99"/>
    <s v="British Columbia"/>
    <x v="4"/>
    <s v="Corporate"/>
    <x v="1"/>
    <x v="3"/>
  </r>
  <r>
    <s v="Hunter Lopez"/>
    <n v="44610"/>
    <d v="2011-03-10T00:00:00"/>
    <d v="2011-03-10T00:00:00"/>
    <s v="March"/>
    <s v="2011"/>
    <n v="0"/>
    <s v="FREE DELIVERY"/>
    <s v="High"/>
    <n v="31"/>
    <n v="127.9"/>
    <n v="7.0000000000000007E-2"/>
    <x v="0"/>
    <n v="54.21"/>
    <n v="4.13"/>
    <n v="0.5"/>
    <s v="British Columbia"/>
    <x v="4"/>
    <s v="Consumer"/>
    <x v="0"/>
    <x v="11"/>
  </r>
  <r>
    <s v="Mike Kennedy"/>
    <n v="44999"/>
    <d v="2010-01-22T00:00:00"/>
    <d v="2010-01-23T00:00:00"/>
    <s v="January"/>
    <s v="2010"/>
    <n v="1"/>
    <b v="0"/>
    <s v="Medium"/>
    <n v="17"/>
    <n v="110.74"/>
    <n v="0.09"/>
    <x v="0"/>
    <n v="-70.31"/>
    <n v="6.48"/>
    <n v="7.49"/>
    <s v="British Columbia"/>
    <x v="4"/>
    <s v="Small Business"/>
    <x v="0"/>
    <x v="5"/>
  </r>
  <r>
    <s v="Mike Kennedy"/>
    <n v="45025"/>
    <d v="2011-04-11T00:00:00"/>
    <d v="2011-04-14T00:00:00"/>
    <s v="April"/>
    <s v="2011"/>
    <n v="3"/>
    <b v="0"/>
    <s v="High"/>
    <n v="26"/>
    <n v="73.819999999999993"/>
    <n v="0.08"/>
    <x v="0"/>
    <n v="2.0099999999999998"/>
    <n v="2.88"/>
    <n v="1.49"/>
    <s v="Manitoba"/>
    <x v="3"/>
    <s v="Corporate"/>
    <x v="0"/>
    <x v="2"/>
  </r>
  <r>
    <s v="Mark Cousins"/>
    <n v="45248"/>
    <d v="2011-04-16T00:00:00"/>
    <d v="2011-04-18T00:00:00"/>
    <s v="April"/>
    <s v="2011"/>
    <n v="2"/>
    <b v="0"/>
    <s v="Medium"/>
    <n v="38"/>
    <n v="154.85"/>
    <n v="0.05"/>
    <x v="0"/>
    <n v="-136.55000000000001"/>
    <n v="3.95"/>
    <n v="5.13"/>
    <s v="Manitoba"/>
    <x v="3"/>
    <s v="Corporate"/>
    <x v="0"/>
    <x v="1"/>
  </r>
  <r>
    <s v="Mark Cousins"/>
    <n v="45248"/>
    <d v="2011-04-16T00:00:00"/>
    <d v="2011-04-18T00:00:00"/>
    <s v="April"/>
    <s v="2011"/>
    <n v="2"/>
    <b v="0"/>
    <s v="Medium"/>
    <n v="32"/>
    <n v="4941.7725"/>
    <n v="0.1"/>
    <x v="0"/>
    <n v="704.89"/>
    <n v="195.99"/>
    <n v="8.99"/>
    <s v="Manitoba"/>
    <x v="3"/>
    <s v="Corporate"/>
    <x v="1"/>
    <x v="3"/>
  </r>
  <r>
    <s v="Roland Black"/>
    <n v="45249"/>
    <d v="2010-11-27T00:00:00"/>
    <d v="2010-12-02T00:00:00"/>
    <s v="December"/>
    <s v="2010"/>
    <n v="5"/>
    <b v="0"/>
    <s v="low"/>
    <n v="24"/>
    <n v="1155.5835"/>
    <n v="0.04"/>
    <x v="0"/>
    <n v="-127"/>
    <n v="55.99"/>
    <n v="5"/>
    <s v="Manitoba"/>
    <x v="3"/>
    <s v="Small Business"/>
    <x v="1"/>
    <x v="3"/>
  </r>
  <r>
    <s v="Bart Watters"/>
    <n v="45570"/>
    <d v="2010-08-09T00:00:00"/>
    <d v="2010-08-10T00:00:00"/>
    <s v="August"/>
    <s v="2010"/>
    <n v="1"/>
    <b v="0"/>
    <s v="Critical"/>
    <n v="19"/>
    <n v="77.569999999999993"/>
    <n v="0"/>
    <x v="0"/>
    <n v="-67.489999999999995"/>
    <n v="3.58"/>
    <n v="5.47"/>
    <s v="Manitoba"/>
    <x v="3"/>
    <s v="Corporate"/>
    <x v="0"/>
    <x v="2"/>
  </r>
  <r>
    <s v="Matt Abelman"/>
    <n v="45731"/>
    <d v="2009-08-10T00:00:00"/>
    <d v="2009-08-11T00:00:00"/>
    <s v="August"/>
    <s v="2009"/>
    <n v="1"/>
    <b v="0"/>
    <s v="Critical"/>
    <n v="44"/>
    <n v="12689.87"/>
    <n v="0.04"/>
    <x v="1"/>
    <n v="-169.23"/>
    <n v="296.18"/>
    <n v="154.12"/>
    <s v="Manitoba"/>
    <x v="3"/>
    <s v="Consumer"/>
    <x v="2"/>
    <x v="10"/>
  </r>
  <r>
    <s v="Parhena Norris"/>
    <n v="46375"/>
    <d v="2010-08-26T00:00:00"/>
    <d v="2010-08-28T00:00:00"/>
    <s v="August"/>
    <s v="2010"/>
    <n v="2"/>
    <b v="0"/>
    <s v="Medium"/>
    <n v="24"/>
    <n v="905.32"/>
    <n v="0.02"/>
    <x v="0"/>
    <n v="389.07"/>
    <n v="35.44"/>
    <n v="5.09"/>
    <s v="Manitoba"/>
    <x v="3"/>
    <s v="Home Office"/>
    <x v="0"/>
    <x v="5"/>
  </r>
  <r>
    <s v="Parhena Norris"/>
    <n v="46375"/>
    <d v="2010-08-26T00:00:00"/>
    <d v="2010-08-27T00:00:00"/>
    <s v="August"/>
    <s v="2010"/>
    <n v="1"/>
    <b v="0"/>
    <s v="Medium"/>
    <n v="16"/>
    <n v="1702.499"/>
    <n v="0.08"/>
    <x v="0"/>
    <n v="162.11000000000001"/>
    <n v="125.99"/>
    <n v="5.26"/>
    <s v="Manitoba"/>
    <x v="3"/>
    <s v="Home Office"/>
    <x v="1"/>
    <x v="3"/>
  </r>
  <r>
    <s v="Mike Kennedy"/>
    <n v="46885"/>
    <d v="2011-06-07T00:00:00"/>
    <d v="2011-06-11T00:00:00"/>
    <s v="June"/>
    <s v="2011"/>
    <n v="4"/>
    <b v="0"/>
    <s v="low"/>
    <n v="27"/>
    <n v="632.54999999999995"/>
    <n v="0.05"/>
    <x v="0"/>
    <n v="165.35"/>
    <n v="22.72"/>
    <n v="8.99"/>
    <s v="Manitoba"/>
    <x v="3"/>
    <s v="Corporate"/>
    <x v="2"/>
    <x v="4"/>
  </r>
  <r>
    <s v="Mike Kennedy"/>
    <n v="46885"/>
    <d v="2011-06-07T00:00:00"/>
    <d v="2011-06-11T00:00:00"/>
    <s v="June"/>
    <s v="2011"/>
    <n v="4"/>
    <b v="0"/>
    <s v="low"/>
    <n v="48"/>
    <n v="90.96"/>
    <n v="0.02"/>
    <x v="0"/>
    <n v="-30.11"/>
    <n v="1.81"/>
    <n v="1.56"/>
    <s v="Manitoba"/>
    <x v="3"/>
    <s v="Corporate"/>
    <x v="0"/>
    <x v="6"/>
  </r>
  <r>
    <s v="Mike Kennedy"/>
    <n v="46885"/>
    <d v="2011-06-07T00:00:00"/>
    <d v="2011-06-12T00:00:00"/>
    <s v="June"/>
    <s v="2011"/>
    <n v="5"/>
    <b v="0"/>
    <s v="low"/>
    <n v="32"/>
    <n v="1997.13"/>
    <n v="0.05"/>
    <x v="0"/>
    <n v="720.45"/>
    <n v="63.94"/>
    <n v="14.48"/>
    <s v="Manitoba"/>
    <x v="3"/>
    <s v="Corporate"/>
    <x v="2"/>
    <x v="4"/>
  </r>
  <r>
    <s v="Mike Kennedy"/>
    <n v="46948"/>
    <d v="2010-05-20T00:00:00"/>
    <d v="2010-05-24T00:00:00"/>
    <s v="May"/>
    <s v="2010"/>
    <n v="4"/>
    <b v="0"/>
    <s v="low"/>
    <n v="10"/>
    <n v="64.13"/>
    <n v="0.1"/>
    <x v="0"/>
    <n v="-28.97"/>
    <n v="6.54"/>
    <n v="5.27"/>
    <s v="Manitoba"/>
    <x v="3"/>
    <s v="Corporate"/>
    <x v="0"/>
    <x v="2"/>
  </r>
  <r>
    <s v="Theone Pippenger"/>
    <n v="47267"/>
    <d v="2010-12-29T00:00:00"/>
    <d v="2010-12-30T00:00:00"/>
    <s v="December"/>
    <s v="2010"/>
    <n v="1"/>
    <b v="0"/>
    <s v="Medium"/>
    <n v="24"/>
    <n v="492.71"/>
    <n v="0.02"/>
    <x v="0"/>
    <n v="67.010000000000005"/>
    <n v="19.98"/>
    <n v="8.68"/>
    <s v="Manitoba"/>
    <x v="3"/>
    <s v="Corporate"/>
    <x v="0"/>
    <x v="5"/>
  </r>
  <r>
    <s v="Theone Pippenger"/>
    <n v="47267"/>
    <d v="2010-12-29T00:00:00"/>
    <d v="2010-12-30T00:00:00"/>
    <s v="December"/>
    <s v="2010"/>
    <n v="1"/>
    <b v="0"/>
    <s v="Medium"/>
    <n v="14"/>
    <n v="1042.06"/>
    <n v="0.04"/>
    <x v="1"/>
    <n v="-931.25"/>
    <n v="70.89"/>
    <n v="89.3"/>
    <s v="Manitoba"/>
    <x v="3"/>
    <s v="Corporate"/>
    <x v="2"/>
    <x v="10"/>
  </r>
  <r>
    <s v="Sally Matthias"/>
    <n v="47333"/>
    <d v="2011-09-07T00:00:00"/>
    <d v="2011-09-07T00:00:00"/>
    <s v="September"/>
    <s v="2011"/>
    <n v="0"/>
    <s v="FREE DELIVERY"/>
    <s v="Critical"/>
    <n v="16"/>
    <n v="760.24850000000004"/>
    <n v="0.04"/>
    <x v="0"/>
    <n v="29.8"/>
    <n v="55.99"/>
    <n v="3.3"/>
    <s v="Manitoba"/>
    <x v="3"/>
    <s v="Home Office"/>
    <x v="1"/>
    <x v="3"/>
  </r>
  <r>
    <s v="Dana Kaydos"/>
    <n v="48167"/>
    <d v="2009-09-06T00:00:00"/>
    <d v="2009-09-09T00:00:00"/>
    <s v="September"/>
    <s v="2009"/>
    <n v="3"/>
    <b v="0"/>
    <s v="Critical"/>
    <n v="43"/>
    <n v="5041.46"/>
    <n v="0.06"/>
    <x v="1"/>
    <n v="-2136.66"/>
    <n v="122.99"/>
    <n v="70.2"/>
    <s v="Manitoba"/>
    <x v="3"/>
    <s v="Corporate"/>
    <x v="2"/>
    <x v="14"/>
  </r>
  <r>
    <s v="Dana Kaydos"/>
    <n v="48167"/>
    <d v="2009-09-06T00:00:00"/>
    <d v="2009-09-07T00:00:00"/>
    <s v="September"/>
    <s v="2009"/>
    <n v="1"/>
    <b v="0"/>
    <s v="Critical"/>
    <n v="45"/>
    <n v="282.98"/>
    <n v="0.06"/>
    <x v="0"/>
    <n v="-237.47"/>
    <n v="6.48"/>
    <n v="8.8800000000000008"/>
    <s v="Manitoba"/>
    <x v="3"/>
    <s v="Corporate"/>
    <x v="0"/>
    <x v="5"/>
  </r>
  <r>
    <s v="Dana Kaydos"/>
    <n v="48167"/>
    <d v="2009-09-06T00:00:00"/>
    <d v="2009-09-07T00:00:00"/>
    <s v="September"/>
    <s v="2009"/>
    <n v="1"/>
    <b v="0"/>
    <s v="Critical"/>
    <n v="27"/>
    <n v="8817.7099999999991"/>
    <n v="0.09"/>
    <x v="1"/>
    <n v="-2946.05"/>
    <n v="349.45"/>
    <n v="60"/>
    <s v="Manitoba"/>
    <x v="3"/>
    <s v="Corporate"/>
    <x v="2"/>
    <x v="10"/>
  </r>
  <r>
    <s v="Dana Kaydos"/>
    <n v="48230"/>
    <d v="2009-02-25T00:00:00"/>
    <d v="2009-02-27T00:00:00"/>
    <s v="February"/>
    <s v="2009"/>
    <n v="2"/>
    <b v="0"/>
    <s v="Not Specified"/>
    <n v="39"/>
    <n v="1140.26"/>
    <n v="0.04"/>
    <x v="2"/>
    <n v="387.2"/>
    <n v="29.18"/>
    <n v="8.5500000000000007"/>
    <s v="Manitoba"/>
    <x v="3"/>
    <s v="Corporate"/>
    <x v="2"/>
    <x v="4"/>
  </r>
  <r>
    <s v="Dana Kaydos"/>
    <n v="48230"/>
    <d v="2009-02-25T00:00:00"/>
    <d v="2009-02-27T00:00:00"/>
    <s v="February"/>
    <s v="2009"/>
    <n v="2"/>
    <b v="0"/>
    <s v="Not Specified"/>
    <n v="31"/>
    <n v="2645.8"/>
    <n v="0"/>
    <x v="0"/>
    <n v="-684.78"/>
    <n v="80.98"/>
    <n v="35"/>
    <s v="Manitoba"/>
    <x v="3"/>
    <s v="Corporate"/>
    <x v="0"/>
    <x v="0"/>
  </r>
  <r>
    <s v="Sean Wendt"/>
    <n v="48480"/>
    <d v="2010-01-02T00:00:00"/>
    <d v="2010-01-05T00:00:00"/>
    <s v="January"/>
    <s v="2010"/>
    <n v="3"/>
    <b v="0"/>
    <s v="Critical"/>
    <n v="32"/>
    <n v="11103.75"/>
    <n v="0.1"/>
    <x v="1"/>
    <n v="-522.59"/>
    <n v="370.98"/>
    <n v="99"/>
    <s v="Manitoba"/>
    <x v="3"/>
    <s v="Corporate"/>
    <x v="0"/>
    <x v="0"/>
  </r>
  <r>
    <s v="Nathan Mautz"/>
    <n v="48614"/>
    <d v="2012-05-31T00:00:00"/>
    <d v="2012-05-31T00:00:00"/>
    <s v="May"/>
    <s v="2012"/>
    <n v="0"/>
    <s v="FREE DELIVERY"/>
    <s v="Critical"/>
    <n v="46"/>
    <n v="7965.9025000000001"/>
    <n v="0.01"/>
    <x v="0"/>
    <n v="2311.96"/>
    <n v="195.99"/>
    <n v="8.99"/>
    <s v="Manitoba"/>
    <x v="3"/>
    <s v="Corporate"/>
    <x v="1"/>
    <x v="3"/>
  </r>
  <r>
    <s v="Aaron Smayling"/>
    <n v="48772"/>
    <d v="2009-05-12T00:00:00"/>
    <d v="2009-05-14T00:00:00"/>
    <s v="May"/>
    <s v="2009"/>
    <n v="2"/>
    <b v="0"/>
    <s v="Medium"/>
    <n v="44"/>
    <n v="3202.25"/>
    <n v="0.09"/>
    <x v="0"/>
    <n v="991.26"/>
    <n v="78.69"/>
    <n v="19.989999999999998"/>
    <s v="Manitoba"/>
    <x v="3"/>
    <s v="Small Business"/>
    <x v="2"/>
    <x v="4"/>
  </r>
  <r>
    <s v="Aaron Smayling"/>
    <n v="48772"/>
    <d v="2009-05-12T00:00:00"/>
    <d v="2009-05-13T00:00:00"/>
    <s v="May"/>
    <s v="2009"/>
    <n v="1"/>
    <b v="0"/>
    <s v="Medium"/>
    <n v="11"/>
    <n v="81.25"/>
    <n v="0.01"/>
    <x v="0"/>
    <n v="-44.54"/>
    <n v="6.48"/>
    <n v="7.86"/>
    <s v="Manitoba"/>
    <x v="3"/>
    <s v="Small Business"/>
    <x v="0"/>
    <x v="5"/>
  </r>
  <r>
    <s v="Aaron Smayling"/>
    <n v="48772"/>
    <d v="2009-05-12T00:00:00"/>
    <d v="2009-05-13T00:00:00"/>
    <s v="May"/>
    <s v="2009"/>
    <n v="1"/>
    <b v="0"/>
    <s v="Medium"/>
    <n v="18"/>
    <n v="57.17"/>
    <n v="0.08"/>
    <x v="0"/>
    <n v="-24.03"/>
    <n v="3.28"/>
    <n v="2.31"/>
    <s v="Manitoba"/>
    <x v="3"/>
    <s v="Small Business"/>
    <x v="0"/>
    <x v="12"/>
  </r>
  <r>
    <s v="Aaron Smayling"/>
    <n v="48772"/>
    <d v="2009-05-12T00:00:00"/>
    <d v="2009-05-13T00:00:00"/>
    <s v="May"/>
    <s v="2009"/>
    <n v="1"/>
    <b v="0"/>
    <s v="Medium"/>
    <n v="12"/>
    <n v="41.97"/>
    <n v="0.05"/>
    <x v="0"/>
    <n v="-37.03"/>
    <n v="3.28"/>
    <n v="4.2"/>
    <s v="Manitoba"/>
    <x v="3"/>
    <s v="Small Business"/>
    <x v="0"/>
    <x v="12"/>
  </r>
  <r>
    <s v="Aaron Smayling"/>
    <n v="48772"/>
    <d v="2009-05-12T00:00:00"/>
    <d v="2009-05-13T00:00:00"/>
    <s v="May"/>
    <s v="2009"/>
    <n v="1"/>
    <b v="0"/>
    <s v="Medium"/>
    <n v="10"/>
    <n v="35.64"/>
    <n v="0.05"/>
    <x v="0"/>
    <n v="-0.71"/>
    <n v="3.58"/>
    <n v="1.63"/>
    <s v="Manitoba"/>
    <x v="3"/>
    <s v="Small Business"/>
    <x v="0"/>
    <x v="6"/>
  </r>
  <r>
    <s v="Parhena Norris"/>
    <n v="48800"/>
    <d v="2010-10-22T00:00:00"/>
    <d v="2010-10-23T00:00:00"/>
    <s v="October"/>
    <s v="2010"/>
    <n v="1"/>
    <b v="0"/>
    <s v="Not Specified"/>
    <n v="8"/>
    <n v="28761.52"/>
    <n v="0.04"/>
    <x v="0"/>
    <n v="285.11"/>
    <n v="3499.99"/>
    <n v="24.49"/>
    <s v="Manitoba"/>
    <x v="3"/>
    <s v="Home Office"/>
    <x v="1"/>
    <x v="13"/>
  </r>
  <r>
    <s v="Charles Sheldon"/>
    <n v="48931"/>
    <d v="2009-06-17T00:00:00"/>
    <d v="2009-06-24T00:00:00"/>
    <s v="June"/>
    <s v="2009"/>
    <n v="7"/>
    <b v="0"/>
    <s v="low"/>
    <n v="33"/>
    <n v="750.66"/>
    <n v="0"/>
    <x v="0"/>
    <n v="120.05"/>
    <n v="20.95"/>
    <n v="4"/>
    <s v="Manitoba"/>
    <x v="3"/>
    <s v="Corporate"/>
    <x v="1"/>
    <x v="7"/>
  </r>
  <r>
    <s v="Charles Sheldon"/>
    <n v="48931"/>
    <d v="2009-06-17T00:00:00"/>
    <d v="2009-06-19T00:00:00"/>
    <s v="June"/>
    <s v="2009"/>
    <n v="2"/>
    <b v="0"/>
    <s v="low"/>
    <n v="8"/>
    <n v="254.32"/>
    <n v="0.01"/>
    <x v="0"/>
    <n v="-117.39"/>
    <n v="30.98"/>
    <n v="6.5"/>
    <s v="Manitoba"/>
    <x v="3"/>
    <s v="Corporate"/>
    <x v="1"/>
    <x v="7"/>
  </r>
  <r>
    <s v="Charles Sheldon"/>
    <n v="48931"/>
    <d v="2009-06-17T00:00:00"/>
    <d v="2009-06-22T00:00:00"/>
    <s v="June"/>
    <s v="2009"/>
    <n v="5"/>
    <b v="0"/>
    <s v="low"/>
    <n v="42"/>
    <n v="2149.37"/>
    <n v="0.03"/>
    <x v="0"/>
    <n v="217.87"/>
    <n v="51.75"/>
    <n v="19.989999999999998"/>
    <s v="Manitoba"/>
    <x v="3"/>
    <s v="Corporate"/>
    <x v="2"/>
    <x v="4"/>
  </r>
  <r>
    <s v="Mark Cousins"/>
    <n v="49126"/>
    <d v="2011-07-10T00:00:00"/>
    <d v="2011-07-17T00:00:00"/>
    <s v="July"/>
    <s v="2011"/>
    <n v="7"/>
    <b v="0"/>
    <s v="low"/>
    <n v="33"/>
    <n v="5661.08"/>
    <n v="0"/>
    <x v="1"/>
    <n v="1055.47"/>
    <n v="160.97999999999999"/>
    <n v="30"/>
    <s v="Manitoba"/>
    <x v="3"/>
    <s v="Corporate"/>
    <x v="2"/>
    <x v="14"/>
  </r>
  <r>
    <s v="Shaun Weien"/>
    <n v="49283"/>
    <d v="2009-12-11T00:00:00"/>
    <d v="2009-12-12T00:00:00"/>
    <s v="December"/>
    <s v="2009"/>
    <n v="1"/>
    <b v="0"/>
    <s v="High"/>
    <n v="25"/>
    <n v="334.71"/>
    <n v="0.01"/>
    <x v="0"/>
    <n v="31.74"/>
    <n v="12.28"/>
    <n v="6.47"/>
    <s v="Manitoba"/>
    <x v="3"/>
    <s v="Home Office"/>
    <x v="0"/>
    <x v="5"/>
  </r>
  <r>
    <s v="Mary O'Rourke"/>
    <n v="49441"/>
    <d v="2009-09-27T00:00:00"/>
    <d v="2009-09-28T00:00:00"/>
    <s v="September"/>
    <s v="2009"/>
    <n v="1"/>
    <b v="0"/>
    <s v="Medium"/>
    <n v="49"/>
    <n v="1981.26"/>
    <n v="7.0000000000000007E-2"/>
    <x v="2"/>
    <n v="100.8"/>
    <n v="41.32"/>
    <n v="8.66"/>
    <s v="Manitoba"/>
    <x v="3"/>
    <s v="Home Office"/>
    <x v="2"/>
    <x v="4"/>
  </r>
  <r>
    <s v="Mark Cousins"/>
    <n v="49601"/>
    <d v="2011-01-26T00:00:00"/>
    <d v="2011-02-02T00:00:00"/>
    <s v="February"/>
    <s v="2011"/>
    <n v="7"/>
    <b v="0"/>
    <s v="low"/>
    <n v="15"/>
    <n v="1756.46"/>
    <n v="0.01"/>
    <x v="1"/>
    <n v="-101.19"/>
    <n v="113.98"/>
    <n v="30"/>
    <s v="Manitoba"/>
    <x v="3"/>
    <s v="Home Office"/>
    <x v="2"/>
    <x v="14"/>
  </r>
  <r>
    <s v="Brad Norvell"/>
    <n v="49763"/>
    <d v="2011-02-13T00:00:00"/>
    <d v="2011-02-14T00:00:00"/>
    <s v="February"/>
    <s v="2011"/>
    <n v="1"/>
    <b v="0"/>
    <s v="Critical"/>
    <n v="8"/>
    <n v="49.04"/>
    <n v="0.02"/>
    <x v="0"/>
    <n v="9.2899999999999991"/>
    <n v="5.68"/>
    <n v="1.39"/>
    <s v="Manitoba"/>
    <x v="3"/>
    <s v="Corporate"/>
    <x v="0"/>
    <x v="8"/>
  </r>
  <r>
    <s v="Brad Norvell"/>
    <n v="49763"/>
    <d v="2011-02-13T00:00:00"/>
    <d v="2011-02-13T00:00:00"/>
    <s v="February"/>
    <s v="2011"/>
    <n v="0"/>
    <s v="FREE DELIVERY"/>
    <s v="Critical"/>
    <n v="6"/>
    <n v="2320.35"/>
    <n v="0"/>
    <x v="1"/>
    <n v="-237.62"/>
    <n v="348.21"/>
    <n v="84.84"/>
    <s v="Manitoba"/>
    <x v="3"/>
    <s v="Corporate"/>
    <x v="2"/>
    <x v="10"/>
  </r>
  <r>
    <s v="Parhena Norris"/>
    <n v="49927"/>
    <d v="2012-07-20T00:00:00"/>
    <d v="2012-07-20T00:00:00"/>
    <s v="July"/>
    <s v="2012"/>
    <n v="0"/>
    <s v="FREE DELIVERY"/>
    <s v="Not Specified"/>
    <n v="26"/>
    <n v="139.54"/>
    <n v="0.01"/>
    <x v="0"/>
    <n v="-54.08"/>
    <n v="4.9800000000000004"/>
    <n v="4.95"/>
    <s v="Manitoba"/>
    <x v="3"/>
    <s v="Home Office"/>
    <x v="0"/>
    <x v="2"/>
  </r>
  <r>
    <s v="Parhena Norris"/>
    <n v="49927"/>
    <d v="2012-07-20T00:00:00"/>
    <d v="2012-07-22T00:00:00"/>
    <s v="July"/>
    <s v="2012"/>
    <n v="2"/>
    <b v="0"/>
    <s v="Not Specified"/>
    <n v="28"/>
    <n v="199.52"/>
    <n v="0.08"/>
    <x v="0"/>
    <n v="13.44"/>
    <n v="7.59"/>
    <n v="4"/>
    <s v="Manitoba"/>
    <x v="3"/>
    <s v="Home Office"/>
    <x v="2"/>
    <x v="4"/>
  </r>
  <r>
    <s v="Parhena Norris"/>
    <n v="49927"/>
    <d v="2012-07-20T00:00:00"/>
    <d v="2012-07-21T00:00:00"/>
    <s v="July"/>
    <s v="2012"/>
    <n v="1"/>
    <b v="0"/>
    <s v="Not Specified"/>
    <n v="39"/>
    <n v="85.66"/>
    <n v="0.04"/>
    <x v="0"/>
    <n v="6.67"/>
    <n v="2.1800000000000002"/>
    <n v="0.78"/>
    <s v="Manitoba"/>
    <x v="3"/>
    <s v="Home Office"/>
    <x v="0"/>
    <x v="6"/>
  </r>
  <r>
    <s v="Chad Sievert"/>
    <n v="50048"/>
    <d v="2010-01-18T00:00:00"/>
    <d v="2010-01-20T00:00:00"/>
    <s v="January"/>
    <s v="2010"/>
    <n v="2"/>
    <b v="0"/>
    <s v="High"/>
    <n v="14"/>
    <n v="35.479999999999997"/>
    <n v="0.09"/>
    <x v="0"/>
    <n v="-9.19"/>
    <n v="2.58"/>
    <n v="1.3"/>
    <s v="Manitoba"/>
    <x v="3"/>
    <s v="Corporate"/>
    <x v="0"/>
    <x v="12"/>
  </r>
  <r>
    <s v="Chad Sievert"/>
    <n v="50048"/>
    <d v="2010-01-18T00:00:00"/>
    <d v="2010-01-20T00:00:00"/>
    <s v="January"/>
    <s v="2010"/>
    <n v="2"/>
    <b v="0"/>
    <s v="High"/>
    <n v="1"/>
    <n v="15"/>
    <n v="0.05"/>
    <x v="0"/>
    <n v="-11.02"/>
    <n v="6.84"/>
    <n v="8.3699999999999992"/>
    <s v="Manitoba"/>
    <x v="3"/>
    <s v="Corporate"/>
    <x v="0"/>
    <x v="15"/>
  </r>
  <r>
    <s v="Brian Derr"/>
    <n v="50499"/>
    <d v="2011-10-12T00:00:00"/>
    <d v="2011-10-13T00:00:00"/>
    <s v="October"/>
    <s v="2011"/>
    <n v="1"/>
    <b v="0"/>
    <s v="Not Specified"/>
    <n v="18"/>
    <n v="1758.41"/>
    <n v="0.06"/>
    <x v="1"/>
    <n v="238.52"/>
    <n v="100.98"/>
    <n v="15.66"/>
    <s v="Manitoba"/>
    <x v="3"/>
    <s v="Small Business"/>
    <x v="0"/>
    <x v="1"/>
  </r>
  <r>
    <s v="Neil Ducich"/>
    <n v="51041"/>
    <d v="2010-07-29T00:00:00"/>
    <d v="2010-07-30T00:00:00"/>
    <s v="July"/>
    <s v="2010"/>
    <n v="1"/>
    <b v="0"/>
    <s v="High"/>
    <n v="47"/>
    <n v="2766.8180000000002"/>
    <n v="0.03"/>
    <x v="0"/>
    <n v="846.95"/>
    <n v="65.989999999999995"/>
    <n v="5.92"/>
    <s v="Manitoba"/>
    <x v="3"/>
    <s v="Home Office"/>
    <x v="1"/>
    <x v="3"/>
  </r>
  <r>
    <s v="Sarah Jordon"/>
    <n v="51328"/>
    <d v="2010-10-26T00:00:00"/>
    <d v="2010-10-31T00:00:00"/>
    <s v="October"/>
    <s v="2010"/>
    <n v="5"/>
    <b v="0"/>
    <s v="low"/>
    <n v="38"/>
    <n v="689.67"/>
    <n v="7.0000000000000007E-2"/>
    <x v="0"/>
    <n v="51.47"/>
    <n v="18.7"/>
    <n v="8.99"/>
    <s v="Manitoba"/>
    <x v="3"/>
    <s v="Consumer"/>
    <x v="2"/>
    <x v="4"/>
  </r>
  <r>
    <s v="Theone Pippenger"/>
    <n v="51333"/>
    <d v="2012-10-04T00:00:00"/>
    <d v="2012-10-06T00:00:00"/>
    <s v="October"/>
    <s v="2012"/>
    <n v="2"/>
    <b v="0"/>
    <s v="Not Specified"/>
    <n v="30"/>
    <n v="2219.79"/>
    <n v="0.1"/>
    <x v="1"/>
    <n v="-9.4499999999999993"/>
    <n v="80.97"/>
    <n v="33.6"/>
    <s v="Manitoba"/>
    <x v="3"/>
    <s v="Corporate"/>
    <x v="1"/>
    <x v="16"/>
  </r>
  <r>
    <s v="Theone Pippenger"/>
    <n v="51333"/>
    <d v="2012-10-04T00:00:00"/>
    <d v="2012-10-06T00:00:00"/>
    <s v="October"/>
    <s v="2012"/>
    <n v="2"/>
    <b v="0"/>
    <s v="Not Specified"/>
    <n v="25"/>
    <n v="237.36"/>
    <n v="7.0000000000000007E-2"/>
    <x v="0"/>
    <n v="-117.86"/>
    <n v="9.06"/>
    <n v="9.86"/>
    <s v="Manitoba"/>
    <x v="3"/>
    <s v="Corporate"/>
    <x v="0"/>
    <x v="5"/>
  </r>
  <r>
    <s v="Theone Pippenger"/>
    <n v="51365"/>
    <d v="2012-08-07T00:00:00"/>
    <d v="2012-08-09T00:00:00"/>
    <s v="August"/>
    <s v="2012"/>
    <n v="2"/>
    <b v="0"/>
    <s v="High"/>
    <n v="35"/>
    <n v="195.23"/>
    <n v="0.08"/>
    <x v="0"/>
    <n v="-72.459999999999994"/>
    <n v="5.89"/>
    <n v="5.57"/>
    <s v="Manitoba"/>
    <x v="3"/>
    <s v="Corporate"/>
    <x v="2"/>
    <x v="4"/>
  </r>
  <r>
    <s v="Theone Pippenger"/>
    <n v="51365"/>
    <d v="2012-08-07T00:00:00"/>
    <d v="2012-08-08T00:00:00"/>
    <s v="August"/>
    <s v="2012"/>
    <n v="1"/>
    <b v="0"/>
    <s v="High"/>
    <n v="35"/>
    <n v="4051.8"/>
    <n v="0.1"/>
    <x v="1"/>
    <n v="-684.07"/>
    <n v="124.49"/>
    <n v="51.94"/>
    <s v="Manitoba"/>
    <x v="3"/>
    <s v="Corporate"/>
    <x v="2"/>
    <x v="10"/>
  </r>
  <r>
    <s v="Mike Kennedy"/>
    <n v="51777"/>
    <d v="2011-02-19T00:00:00"/>
    <d v="2011-02-20T00:00:00"/>
    <s v="February"/>
    <s v="2011"/>
    <n v="1"/>
    <b v="0"/>
    <s v="Medium"/>
    <n v="4"/>
    <n v="3465.97"/>
    <n v="0.08"/>
    <x v="0"/>
    <n v="194.32"/>
    <n v="896.99"/>
    <n v="19.989999999999998"/>
    <s v="Manitoba"/>
    <x v="3"/>
    <s v="Small Business"/>
    <x v="0"/>
    <x v="2"/>
  </r>
  <r>
    <s v="Mike Kennedy"/>
    <n v="51777"/>
    <d v="2011-02-19T00:00:00"/>
    <d v="2011-02-21T00:00:00"/>
    <s v="February"/>
    <s v="2011"/>
    <n v="2"/>
    <b v="0"/>
    <s v="Medium"/>
    <n v="13"/>
    <n v="1307.8800000000001"/>
    <n v="0.06"/>
    <x v="0"/>
    <n v="206.86"/>
    <n v="100.97"/>
    <n v="7.18"/>
    <s v="Manitoba"/>
    <x v="3"/>
    <s v="Small Business"/>
    <x v="1"/>
    <x v="7"/>
  </r>
  <r>
    <s v="Michael Granlund"/>
    <n v="51814"/>
    <d v="2010-09-24T00:00:00"/>
    <d v="2010-09-26T00:00:00"/>
    <s v="September"/>
    <s v="2010"/>
    <n v="2"/>
    <b v="0"/>
    <s v="Critical"/>
    <n v="13"/>
    <n v="104.51"/>
    <n v="0.04"/>
    <x v="0"/>
    <n v="-9.2799999999999994"/>
    <n v="7.84"/>
    <n v="4.71"/>
    <s v="Manitoba"/>
    <x v="3"/>
    <s v="Home Office"/>
    <x v="0"/>
    <x v="2"/>
  </r>
  <r>
    <s v="Michael Granlund"/>
    <n v="51975"/>
    <d v="2009-12-18T00:00:00"/>
    <d v="2009-12-22T00:00:00"/>
    <s v="December"/>
    <s v="2009"/>
    <n v="4"/>
    <b v="0"/>
    <s v="low"/>
    <n v="12"/>
    <n v="1064.7864999999999"/>
    <n v="0.1"/>
    <x v="0"/>
    <n v="-181.01"/>
    <n v="115.99"/>
    <n v="2.5"/>
    <s v="Manitoba"/>
    <x v="3"/>
    <s v="Home Office"/>
    <x v="1"/>
    <x v="3"/>
  </r>
  <r>
    <s v="Dana Kaydos"/>
    <n v="52225"/>
    <d v="2012-04-12T00:00:00"/>
    <d v="2012-04-13T00:00:00"/>
    <s v="April"/>
    <s v="2012"/>
    <n v="1"/>
    <b v="0"/>
    <s v="Critical"/>
    <n v="10"/>
    <n v="131.09"/>
    <n v="0.01"/>
    <x v="0"/>
    <n v="10.94"/>
    <n v="12.22"/>
    <n v="2.85"/>
    <s v="Manitoba"/>
    <x v="3"/>
    <s v="Corporate"/>
    <x v="2"/>
    <x v="4"/>
  </r>
  <r>
    <s v="Dana Kaydos"/>
    <n v="52225"/>
    <d v="2012-04-12T00:00:00"/>
    <d v="2012-04-13T00:00:00"/>
    <s v="April"/>
    <s v="2012"/>
    <n v="1"/>
    <b v="0"/>
    <s v="Critical"/>
    <n v="33"/>
    <n v="1817.9"/>
    <n v="0.06"/>
    <x v="0"/>
    <n v="700.31"/>
    <n v="54.96"/>
    <n v="10.75"/>
    <s v="Manitoba"/>
    <x v="3"/>
    <s v="Corporate"/>
    <x v="0"/>
    <x v="5"/>
  </r>
  <r>
    <s v="Nathan Mautz"/>
    <n v="52487"/>
    <d v="2009-06-01T00:00:00"/>
    <d v="2009-06-02T00:00:00"/>
    <s v="June"/>
    <s v="2009"/>
    <n v="1"/>
    <b v="0"/>
    <s v="Critical"/>
    <n v="17"/>
    <n v="124.06"/>
    <n v="0.09"/>
    <x v="0"/>
    <n v="15.74"/>
    <n v="7.78"/>
    <n v="2.5"/>
    <s v="Manitoba"/>
    <x v="3"/>
    <s v="Corporate"/>
    <x v="0"/>
    <x v="8"/>
  </r>
  <r>
    <s v="Ken Heidel"/>
    <n v="52868"/>
    <d v="2011-02-16T00:00:00"/>
    <d v="2011-02-18T00:00:00"/>
    <s v="February"/>
    <s v="2011"/>
    <n v="2"/>
    <b v="0"/>
    <s v="low"/>
    <n v="19"/>
    <n v="138.05000000000001"/>
    <n v="0.09"/>
    <x v="0"/>
    <n v="-100.49"/>
    <n v="7.37"/>
    <n v="5.53"/>
    <s v="Manitoba"/>
    <x v="3"/>
    <s v="Corporate"/>
    <x v="1"/>
    <x v="7"/>
  </r>
  <r>
    <s v="Art Ferguson"/>
    <n v="53221"/>
    <d v="2012-02-26T00:00:00"/>
    <d v="2012-02-27T00:00:00"/>
    <s v="February"/>
    <s v="2012"/>
    <n v="1"/>
    <b v="0"/>
    <s v="Not Specified"/>
    <n v="29"/>
    <n v="433.44"/>
    <n v="0.1"/>
    <x v="0"/>
    <n v="147.46"/>
    <n v="15.68"/>
    <n v="3.73"/>
    <s v="Manitoba"/>
    <x v="3"/>
    <s v="Corporate"/>
    <x v="2"/>
    <x v="4"/>
  </r>
  <r>
    <s v="Roland Black"/>
    <n v="53600"/>
    <d v="2012-07-10T00:00:00"/>
    <d v="2012-07-11T00:00:00"/>
    <s v="July"/>
    <s v="2012"/>
    <n v="1"/>
    <b v="0"/>
    <s v="Medium"/>
    <n v="8"/>
    <n v="55.59"/>
    <n v="0.03"/>
    <x v="2"/>
    <n v="-17.95"/>
    <n v="5.18"/>
    <n v="5.74"/>
    <s v="Manitoba"/>
    <x v="3"/>
    <s v="Small Business"/>
    <x v="0"/>
    <x v="2"/>
  </r>
  <r>
    <s v="Steve Carroll"/>
    <n v="53667"/>
    <d v="2012-05-17T00:00:00"/>
    <d v="2012-05-19T00:00:00"/>
    <s v="May"/>
    <s v="2012"/>
    <n v="2"/>
    <b v="0"/>
    <s v="Medium"/>
    <n v="33"/>
    <n v="112.36"/>
    <n v="0.08"/>
    <x v="0"/>
    <n v="-159.74"/>
    <n v="3.36"/>
    <n v="6.27"/>
    <s v="Manitoba"/>
    <x v="3"/>
    <s v="Consumer"/>
    <x v="0"/>
    <x v="2"/>
  </r>
  <r>
    <s v="Steve Carroll"/>
    <n v="53667"/>
    <d v="2012-05-17T00:00:00"/>
    <d v="2012-05-19T00:00:00"/>
    <s v="May"/>
    <s v="2012"/>
    <n v="2"/>
    <b v="0"/>
    <s v="Medium"/>
    <n v="16"/>
    <n v="481.04899999999998"/>
    <n v="0.09"/>
    <x v="0"/>
    <n v="46.51"/>
    <n v="35.99"/>
    <n v="1.1000000000000001"/>
    <s v="Manitoba"/>
    <x v="3"/>
    <s v="Consumer"/>
    <x v="1"/>
    <x v="3"/>
  </r>
  <r>
    <s v="Nathan Mautz"/>
    <n v="53891"/>
    <d v="2009-01-22T00:00:00"/>
    <d v="2009-01-22T00:00:00"/>
    <s v="January"/>
    <s v="2009"/>
    <n v="0"/>
    <s v="FREE DELIVERY"/>
    <s v="High"/>
    <n v="36"/>
    <n v="562.79999999999995"/>
    <n v="0.02"/>
    <x v="0"/>
    <n v="-17.45"/>
    <n v="15.22"/>
    <n v="9.73"/>
    <s v="Manitoba"/>
    <x v="3"/>
    <s v="Home Office"/>
    <x v="0"/>
    <x v="2"/>
  </r>
  <r>
    <s v="Matt Abelman"/>
    <n v="53955"/>
    <d v="2011-03-04T00:00:00"/>
    <d v="2011-03-06T00:00:00"/>
    <s v="March"/>
    <s v="2011"/>
    <n v="2"/>
    <b v="0"/>
    <s v="Critical"/>
    <n v="43"/>
    <n v="5544.99"/>
    <n v="0.04"/>
    <x v="1"/>
    <n v="-3404.24"/>
    <n v="130.97999999999999"/>
    <n v="130"/>
    <s v="Manitoba"/>
    <x v="3"/>
    <s v="Home Office"/>
    <x v="2"/>
    <x v="14"/>
  </r>
  <r>
    <s v="Bart Watters"/>
    <n v="54150"/>
    <d v="2011-06-22T00:00:00"/>
    <d v="2011-06-22T00:00:00"/>
    <s v="June"/>
    <s v="2011"/>
    <n v="0"/>
    <s v="FREE DELIVERY"/>
    <s v="Critical"/>
    <n v="12"/>
    <n v="2011.6355000000001"/>
    <n v="0.01"/>
    <x v="2"/>
    <n v="-53.69"/>
    <n v="195.99"/>
    <n v="3.99"/>
    <s v="Manitoba"/>
    <x v="3"/>
    <s v="Corporate"/>
    <x v="1"/>
    <x v="3"/>
  </r>
  <r>
    <s v="Nathan Cano"/>
    <n v="55429"/>
    <d v="2009-06-29T00:00:00"/>
    <d v="2009-07-01T00:00:00"/>
    <s v="July"/>
    <s v="2009"/>
    <n v="2"/>
    <b v="0"/>
    <s v="High"/>
    <n v="43"/>
    <n v="260.58999999999997"/>
    <n v="0.09"/>
    <x v="0"/>
    <n v="-157.76"/>
    <n v="6.48"/>
    <n v="7.03"/>
    <s v="Manitoba"/>
    <x v="3"/>
    <s v="Consumer"/>
    <x v="0"/>
    <x v="5"/>
  </r>
  <r>
    <s v="Shaun Weien"/>
    <n v="55462"/>
    <d v="2012-03-27T00:00:00"/>
    <d v="2012-03-29T00:00:00"/>
    <s v="March"/>
    <s v="2012"/>
    <n v="2"/>
    <b v="0"/>
    <s v="Medium"/>
    <n v="13"/>
    <n v="75.27"/>
    <n v="0.06"/>
    <x v="0"/>
    <n v="-1.84"/>
    <n v="5.58"/>
    <n v="2.99"/>
    <s v="Manitoba"/>
    <x v="3"/>
    <s v="Home Office"/>
    <x v="0"/>
    <x v="2"/>
  </r>
  <r>
    <s v="Shaun Weien"/>
    <n v="55462"/>
    <d v="2012-03-27T00:00:00"/>
    <d v="2012-03-28T00:00:00"/>
    <s v="March"/>
    <s v="2012"/>
    <n v="1"/>
    <b v="0"/>
    <s v="Medium"/>
    <n v="31"/>
    <n v="1184.53"/>
    <n v="0.05"/>
    <x v="0"/>
    <n v="-26.49"/>
    <n v="39.979999999999997"/>
    <n v="7.12"/>
    <s v="Manitoba"/>
    <x v="3"/>
    <s v="Home Office"/>
    <x v="1"/>
    <x v="7"/>
  </r>
  <r>
    <s v="Shaun Weien"/>
    <n v="55462"/>
    <d v="2012-03-27T00:00:00"/>
    <d v="2012-03-28T00:00:00"/>
    <s v="March"/>
    <s v="2012"/>
    <n v="1"/>
    <b v="0"/>
    <s v="Medium"/>
    <n v="35"/>
    <n v="3683.73"/>
    <n v="0.09"/>
    <x v="0"/>
    <n v="708.76"/>
    <n v="125.99"/>
    <n v="8.99"/>
    <s v="Manitoba"/>
    <x v="3"/>
    <s v="Home Office"/>
    <x v="1"/>
    <x v="3"/>
  </r>
  <r>
    <s v="Brad Norvell"/>
    <n v="55749"/>
    <d v="2012-05-03T00:00:00"/>
    <d v="2012-05-04T00:00:00"/>
    <s v="May"/>
    <s v="2012"/>
    <n v="1"/>
    <b v="0"/>
    <s v="Critical"/>
    <n v="42"/>
    <n v="364.8"/>
    <n v="0.01"/>
    <x v="0"/>
    <n v="149.44999999999999"/>
    <n v="8.74"/>
    <n v="1.39"/>
    <s v="Manitoba"/>
    <x v="3"/>
    <s v="Corporate"/>
    <x v="0"/>
    <x v="8"/>
  </r>
  <r>
    <s v="Bart Watters"/>
    <n v="55873"/>
    <d v="2011-11-19T00:00:00"/>
    <d v="2011-11-26T00:00:00"/>
    <s v="November"/>
    <s v="2011"/>
    <n v="7"/>
    <b v="0"/>
    <s v="low"/>
    <n v="48"/>
    <n v="15602.93"/>
    <n v="0"/>
    <x v="1"/>
    <n v="4875.8900000000003"/>
    <n v="306.14"/>
    <n v="26.53"/>
    <s v="Manitoba"/>
    <x v="3"/>
    <s v="Corporate"/>
    <x v="1"/>
    <x v="16"/>
  </r>
  <r>
    <s v="Theone Pippenger"/>
    <n v="56135"/>
    <d v="2010-11-13T00:00:00"/>
    <d v="2010-11-15T00:00:00"/>
    <s v="November"/>
    <s v="2010"/>
    <n v="2"/>
    <b v="0"/>
    <s v="Medium"/>
    <n v="8"/>
    <n v="1118.82"/>
    <n v="0.04"/>
    <x v="1"/>
    <n v="-320.3"/>
    <n v="140.97999999999999"/>
    <n v="36.090000000000003"/>
    <s v="Manitoba"/>
    <x v="3"/>
    <s v="Corporate"/>
    <x v="2"/>
    <x v="9"/>
  </r>
  <r>
    <s v="Theone Pippenger"/>
    <n v="56135"/>
    <d v="2010-11-13T00:00:00"/>
    <d v="2010-11-14T00:00:00"/>
    <s v="November"/>
    <s v="2010"/>
    <n v="1"/>
    <b v="0"/>
    <s v="Medium"/>
    <n v="48"/>
    <n v="79.75"/>
    <n v="0.1"/>
    <x v="0"/>
    <n v="-41.32"/>
    <n v="1.81"/>
    <n v="1.56"/>
    <s v="Manitoba"/>
    <x v="3"/>
    <s v="Corporate"/>
    <x v="0"/>
    <x v="6"/>
  </r>
  <r>
    <s v="Art Ferguson"/>
    <n v="56708"/>
    <d v="2012-12-02T00:00:00"/>
    <d v="2012-12-02T00:00:00"/>
    <s v="December"/>
    <s v="2012"/>
    <n v="0"/>
    <s v="FREE DELIVERY"/>
    <s v="Not Specified"/>
    <n v="36"/>
    <n v="10006.280000000001"/>
    <n v="0.1"/>
    <x v="1"/>
    <n v="-760.98"/>
    <n v="286.85000000000002"/>
    <n v="61.76"/>
    <s v="Manitoba"/>
    <x v="3"/>
    <s v="Corporate"/>
    <x v="2"/>
    <x v="10"/>
  </r>
  <r>
    <s v="Art Ferguson"/>
    <n v="56708"/>
    <d v="2012-12-02T00:00:00"/>
    <d v="2012-12-05T00:00:00"/>
    <s v="December"/>
    <s v="2012"/>
    <n v="3"/>
    <b v="0"/>
    <s v="Not Specified"/>
    <n v="36"/>
    <n v="407.17"/>
    <n v="0.04"/>
    <x v="0"/>
    <n v="-12.82"/>
    <n v="11.58"/>
    <n v="6.97"/>
    <s v="Manitoba"/>
    <x v="3"/>
    <s v="Corporate"/>
    <x v="0"/>
    <x v="8"/>
  </r>
  <r>
    <s v="Dennis Bolton"/>
    <n v="57986"/>
    <d v="2010-10-29T00:00:00"/>
    <d v="2010-10-29T00:00:00"/>
    <s v="October"/>
    <s v="2010"/>
    <n v="0"/>
    <s v="FREE DELIVERY"/>
    <s v="High"/>
    <n v="14"/>
    <n v="199.93"/>
    <n v="0.1"/>
    <x v="0"/>
    <n v="-105.33"/>
    <n v="14.81"/>
    <n v="13.32"/>
    <s v="Manitoba"/>
    <x v="3"/>
    <s v="Small Business"/>
    <x v="0"/>
    <x v="1"/>
  </r>
  <r>
    <s v="Mary O'Rourke"/>
    <n v="58310"/>
    <d v="2009-02-23T00:00:00"/>
    <d v="2009-02-24T00:00:00"/>
    <s v="February"/>
    <s v="2009"/>
    <n v="1"/>
    <b v="0"/>
    <s v="Critical"/>
    <n v="22"/>
    <n v="834.81"/>
    <n v="0.03"/>
    <x v="0"/>
    <n v="1.98"/>
    <n v="37.76"/>
    <n v="12.9"/>
    <s v="Manitoba"/>
    <x v="3"/>
    <s v="Home Office"/>
    <x v="0"/>
    <x v="0"/>
  </r>
  <r>
    <s v="Joel Jenkins"/>
    <n v="58725"/>
    <d v="2010-05-20T00:00:00"/>
    <d v="2010-05-21T00:00:00"/>
    <s v="May"/>
    <s v="2010"/>
    <n v="1"/>
    <b v="0"/>
    <s v="Not Specified"/>
    <n v="39"/>
    <n v="335.35"/>
    <n v="0.05"/>
    <x v="0"/>
    <n v="-134.97"/>
    <n v="8.74"/>
    <n v="8.2899999999999991"/>
    <s v="Manitoba"/>
    <x v="3"/>
    <s v="Corporate"/>
    <x v="0"/>
    <x v="8"/>
  </r>
  <r>
    <s v="Meg O'Connel"/>
    <n v="902"/>
    <d v="2009-07-26T00:00:00"/>
    <d v="2009-07-29T00:00:00"/>
    <s v="July"/>
    <s v="2009"/>
    <n v="3"/>
    <b v="0"/>
    <s v="Not Specified"/>
    <n v="10"/>
    <n v="1925.83"/>
    <n v="0.09"/>
    <x v="0"/>
    <n v="359.83"/>
    <n v="207.48"/>
    <n v="0.99"/>
    <s v="Manitoba"/>
    <x v="3"/>
    <s v="Corporate"/>
    <x v="0"/>
    <x v="1"/>
  </r>
  <r>
    <s v="Hallie Redmond"/>
    <n v="2147"/>
    <d v="2012-09-05T00:00:00"/>
    <d v="2012-09-07T00:00:00"/>
    <s v="September"/>
    <s v="2012"/>
    <n v="2"/>
    <b v="0"/>
    <s v="Not Specified"/>
    <n v="15"/>
    <n v="605.1"/>
    <n v="0.04"/>
    <x v="2"/>
    <n v="92.81"/>
    <n v="40.98"/>
    <n v="5.33"/>
    <s v="Manitoba"/>
    <x v="3"/>
    <s v="Home Office"/>
    <x v="0"/>
    <x v="1"/>
  </r>
  <r>
    <s v="Liz Thompson"/>
    <n v="2306"/>
    <d v="2011-07-25T00:00:00"/>
    <d v="2011-07-27T00:00:00"/>
    <s v="July"/>
    <s v="2011"/>
    <n v="2"/>
    <b v="0"/>
    <s v="High"/>
    <n v="15"/>
    <n v="113.5"/>
    <n v="0.05"/>
    <x v="0"/>
    <n v="-46.35"/>
    <n v="7.45"/>
    <n v="6.28"/>
    <s v="Manitoba"/>
    <x v="3"/>
    <s v="Corporate"/>
    <x v="0"/>
    <x v="2"/>
  </r>
  <r>
    <s v="Robert Waldorf"/>
    <n v="2823"/>
    <d v="2011-09-08T00:00:00"/>
    <d v="2011-09-09T00:00:00"/>
    <s v="September"/>
    <s v="2011"/>
    <n v="1"/>
    <b v="0"/>
    <s v="High"/>
    <n v="17"/>
    <n v="357.43"/>
    <n v="0.08"/>
    <x v="0"/>
    <n v="-135.97999999999999"/>
    <n v="20.97"/>
    <n v="6.5"/>
    <s v="Manitoba"/>
    <x v="3"/>
    <s v="Home Office"/>
    <x v="1"/>
    <x v="7"/>
  </r>
  <r>
    <s v="Robert Waldorf"/>
    <n v="2823"/>
    <d v="2011-09-08T00:00:00"/>
    <d v="2011-09-09T00:00:00"/>
    <s v="September"/>
    <s v="2011"/>
    <n v="1"/>
    <b v="0"/>
    <s v="High"/>
    <n v="21"/>
    <n v="4754.08"/>
    <n v="0"/>
    <x v="1"/>
    <n v="299.88"/>
    <n v="225.02"/>
    <n v="28.66"/>
    <s v="Manitoba"/>
    <x v="3"/>
    <s v="Home Office"/>
    <x v="0"/>
    <x v="0"/>
  </r>
  <r>
    <s v="Helen Andreada"/>
    <n v="3110"/>
    <d v="2009-12-16T00:00:00"/>
    <d v="2009-12-18T00:00:00"/>
    <s v="December"/>
    <s v="2009"/>
    <n v="2"/>
    <b v="0"/>
    <s v="High"/>
    <n v="13"/>
    <n v="1601.32"/>
    <n v="0.04"/>
    <x v="1"/>
    <n v="377.81"/>
    <n v="119.99"/>
    <n v="14"/>
    <s v="Manitoba"/>
    <x v="3"/>
    <s v="Corporate"/>
    <x v="1"/>
    <x v="16"/>
  </r>
  <r>
    <s v="Julia Dunbar"/>
    <n v="3463"/>
    <d v="2010-08-17T00:00:00"/>
    <d v="2010-08-18T00:00:00"/>
    <s v="August"/>
    <s v="2010"/>
    <n v="1"/>
    <b v="0"/>
    <s v="Critical"/>
    <n v="43"/>
    <n v="264.75"/>
    <n v="0.08"/>
    <x v="0"/>
    <n v="-212.51"/>
    <n v="6.48"/>
    <n v="8.4"/>
    <s v="Manitoba"/>
    <x v="3"/>
    <s v="Consumer"/>
    <x v="0"/>
    <x v="5"/>
  </r>
  <r>
    <s v="Christine Sundaresam"/>
    <n v="4034"/>
    <d v="2010-11-13T00:00:00"/>
    <d v="2010-11-14T00:00:00"/>
    <s v="November"/>
    <s v="2010"/>
    <n v="1"/>
    <b v="0"/>
    <s v="Not Specified"/>
    <n v="44"/>
    <n v="3367.24"/>
    <n v="7.0000000000000007E-2"/>
    <x v="0"/>
    <n v="-1183.69"/>
    <n v="79.52"/>
    <n v="48.2"/>
    <s v="Manitoba"/>
    <x v="3"/>
    <s v="Small Business"/>
    <x v="2"/>
    <x v="4"/>
  </r>
  <r>
    <s v="Christine Sundaresam"/>
    <n v="4034"/>
    <d v="2010-11-13T00:00:00"/>
    <d v="2010-11-14T00:00:00"/>
    <s v="November"/>
    <s v="2010"/>
    <n v="1"/>
    <b v="0"/>
    <s v="Not Specified"/>
    <n v="37"/>
    <n v="5723.24"/>
    <n v="0"/>
    <x v="1"/>
    <n v="-194.97"/>
    <n v="145.97999999999999"/>
    <n v="51.92"/>
    <s v="Manitoba"/>
    <x v="3"/>
    <s v="Small Business"/>
    <x v="2"/>
    <x v="10"/>
  </r>
  <r>
    <s v="Bruce Stewart"/>
    <n v="4037"/>
    <d v="2010-03-23T00:00:00"/>
    <d v="2010-03-24T00:00:00"/>
    <s v="March"/>
    <s v="2010"/>
    <n v="1"/>
    <b v="0"/>
    <s v="High"/>
    <n v="27"/>
    <n v="188.07"/>
    <n v="0"/>
    <x v="0"/>
    <n v="-101.85"/>
    <n v="6.48"/>
    <n v="7.86"/>
    <s v="Manitoba"/>
    <x v="3"/>
    <s v="Corporate"/>
    <x v="0"/>
    <x v="5"/>
  </r>
  <r>
    <s v="Julia Dunbar"/>
    <n v="5538"/>
    <d v="2010-12-24T00:00:00"/>
    <d v="2010-12-26T00:00:00"/>
    <s v="December"/>
    <s v="2010"/>
    <n v="2"/>
    <b v="0"/>
    <s v="Critical"/>
    <n v="43"/>
    <n v="1281.28"/>
    <n v="0.05"/>
    <x v="0"/>
    <n v="415.85"/>
    <n v="29.17"/>
    <n v="6.27"/>
    <s v="Manitoba"/>
    <x v="3"/>
    <s v="Consumer"/>
    <x v="0"/>
    <x v="2"/>
  </r>
  <r>
    <s v="Julia Dunbar"/>
    <n v="5538"/>
    <d v="2010-12-24T00:00:00"/>
    <d v="2010-12-25T00:00:00"/>
    <s v="December"/>
    <s v="2010"/>
    <n v="1"/>
    <b v="0"/>
    <s v="Critical"/>
    <n v="13"/>
    <n v="1940.31"/>
    <n v="0.03"/>
    <x v="1"/>
    <n v="-668.19"/>
    <n v="146.05000000000001"/>
    <n v="80.2"/>
    <s v="Manitoba"/>
    <x v="3"/>
    <s v="Consumer"/>
    <x v="2"/>
    <x v="10"/>
  </r>
  <r>
    <s v="Julia Dunbar"/>
    <n v="5538"/>
    <d v="2010-12-24T00:00:00"/>
    <d v="2010-12-27T00:00:00"/>
    <s v="December"/>
    <s v="2010"/>
    <n v="3"/>
    <b v="0"/>
    <s v="Critical"/>
    <n v="4"/>
    <n v="430.84800000000001"/>
    <n v="0.06"/>
    <x v="0"/>
    <n v="-492.77"/>
    <n v="125.99"/>
    <n v="5.63"/>
    <s v="Manitoba"/>
    <x v="3"/>
    <s v="Consumer"/>
    <x v="1"/>
    <x v="3"/>
  </r>
  <r>
    <s v="Guy Thornton"/>
    <n v="5863"/>
    <d v="2010-11-21T00:00:00"/>
    <d v="2010-11-22T00:00:00"/>
    <s v="November"/>
    <s v="2010"/>
    <n v="1"/>
    <b v="0"/>
    <s v="Medium"/>
    <n v="40"/>
    <n v="933.21"/>
    <n v="0.05"/>
    <x v="0"/>
    <n v="207.18"/>
    <n v="22.98"/>
    <n v="7.58"/>
    <s v="Manitoba"/>
    <x v="3"/>
    <s v="Corporate"/>
    <x v="2"/>
    <x v="4"/>
  </r>
  <r>
    <s v="Helen Andreada"/>
    <n v="7175"/>
    <d v="2010-02-07T00:00:00"/>
    <d v="2010-02-09T00:00:00"/>
    <s v="February"/>
    <s v="2010"/>
    <n v="2"/>
    <b v="0"/>
    <s v="Critical"/>
    <n v="10"/>
    <n v="748.25"/>
    <n v="0.05"/>
    <x v="1"/>
    <n v="-86.99"/>
    <n v="70.98"/>
    <n v="26.74"/>
    <s v="Manitoba"/>
    <x v="3"/>
    <s v="Corporate"/>
    <x v="2"/>
    <x v="9"/>
  </r>
  <r>
    <s v="Mary Zewe"/>
    <n v="7364"/>
    <d v="2009-05-08T00:00:00"/>
    <d v="2009-05-10T00:00:00"/>
    <s v="May"/>
    <s v="2009"/>
    <n v="2"/>
    <b v="0"/>
    <s v="High"/>
    <n v="15"/>
    <n v="260.39"/>
    <n v="0.09"/>
    <x v="0"/>
    <n v="-48.57"/>
    <n v="16.98"/>
    <n v="12.39"/>
    <s v="Manitoba"/>
    <x v="3"/>
    <s v="Corporate"/>
    <x v="0"/>
    <x v="8"/>
  </r>
  <r>
    <s v="Meg O'Connel"/>
    <n v="7878"/>
    <d v="2011-05-01T00:00:00"/>
    <d v="2011-05-06T00:00:00"/>
    <s v="May"/>
    <s v="2011"/>
    <n v="5"/>
    <b v="0"/>
    <s v="Critical"/>
    <n v="50"/>
    <n v="3904.12"/>
    <n v="7.0000000000000007E-2"/>
    <x v="1"/>
    <n v="-1508.46"/>
    <n v="81.94"/>
    <n v="55.81"/>
    <s v="Manitoba"/>
    <x v="3"/>
    <s v="Corporate"/>
    <x v="2"/>
    <x v="9"/>
  </r>
  <r>
    <s v="Meg O'Connel"/>
    <n v="7878"/>
    <d v="2011-05-01T00:00:00"/>
    <d v="2011-05-03T00:00:00"/>
    <s v="May"/>
    <s v="2011"/>
    <n v="2"/>
    <b v="0"/>
    <s v="Critical"/>
    <n v="41"/>
    <n v="343.64"/>
    <n v="0.06"/>
    <x v="0"/>
    <n v="13.29"/>
    <n v="8.57"/>
    <n v="3.44"/>
    <s v="Manitoba"/>
    <x v="3"/>
    <s v="Corporate"/>
    <x v="2"/>
    <x v="4"/>
  </r>
  <r>
    <s v="Meg O'Connel"/>
    <n v="7878"/>
    <d v="2011-05-01T00:00:00"/>
    <d v="2011-05-08T00:00:00"/>
    <s v="May"/>
    <s v="2011"/>
    <n v="7"/>
    <b v="0"/>
    <s v="low"/>
    <n v="42"/>
    <n v="256.64"/>
    <n v="0.03"/>
    <x v="0"/>
    <n v="-28.29"/>
    <n v="5.81"/>
    <n v="3.37"/>
    <s v="Manitoba"/>
    <x v="3"/>
    <s v="Corporate"/>
    <x v="0"/>
    <x v="6"/>
  </r>
  <r>
    <s v="Meg O'Connel"/>
    <n v="8551"/>
    <d v="2009-07-29T00:00:00"/>
    <d v="2009-08-01T00:00:00"/>
    <s v="August"/>
    <s v="2009"/>
    <n v="3"/>
    <b v="0"/>
    <s v="Critical"/>
    <n v="25"/>
    <n v="185.64"/>
    <n v="0.1"/>
    <x v="0"/>
    <n v="-69.87"/>
    <n v="7.45"/>
    <n v="6.28"/>
    <s v="Manitoba"/>
    <x v="3"/>
    <s v="Corporate"/>
    <x v="0"/>
    <x v="2"/>
  </r>
  <r>
    <s v="Meg O'Connel"/>
    <n v="8551"/>
    <d v="2009-07-29T00:00:00"/>
    <d v="2009-07-31T00:00:00"/>
    <s v="July"/>
    <s v="2009"/>
    <n v="2"/>
    <b v="0"/>
    <s v="Critical"/>
    <n v="34"/>
    <n v="225.98"/>
    <n v="0.01"/>
    <x v="0"/>
    <n v="-135.74"/>
    <n v="6.48"/>
    <n v="7.86"/>
    <s v="Manitoba"/>
    <x v="3"/>
    <s v="Corporate"/>
    <x v="0"/>
    <x v="5"/>
  </r>
  <r>
    <s v="Ken Lonsdale"/>
    <n v="8834"/>
    <d v="2010-11-08T00:00:00"/>
    <d v="2010-11-09T00:00:00"/>
    <s v="November"/>
    <s v="2010"/>
    <n v="1"/>
    <b v="0"/>
    <s v="High"/>
    <n v="1"/>
    <n v="16.73"/>
    <n v="0.08"/>
    <x v="0"/>
    <n v="-6.96"/>
    <n v="12.64"/>
    <n v="4.9800000000000004"/>
    <s v="Manitoba"/>
    <x v="3"/>
    <s v="Consumer"/>
    <x v="2"/>
    <x v="4"/>
  </r>
  <r>
    <s v="Ken Lonsdale"/>
    <n v="9155"/>
    <d v="2012-08-30T00:00:00"/>
    <d v="2012-08-31T00:00:00"/>
    <s v="August"/>
    <s v="2012"/>
    <n v="1"/>
    <b v="0"/>
    <s v="Critical"/>
    <n v="17"/>
    <n v="518.79999999999995"/>
    <n v="0.1"/>
    <x v="0"/>
    <n v="54.63"/>
    <n v="30.98"/>
    <n v="11.63"/>
    <s v="Manitoba"/>
    <x v="3"/>
    <s v="Consumer"/>
    <x v="0"/>
    <x v="2"/>
  </r>
  <r>
    <s v="Christine Sundaresam"/>
    <n v="9668"/>
    <d v="2009-09-06T00:00:00"/>
    <d v="2009-09-08T00:00:00"/>
    <s v="September"/>
    <s v="2009"/>
    <n v="2"/>
    <b v="0"/>
    <s v="low"/>
    <n v="10"/>
    <n v="42.67"/>
    <n v="0.06"/>
    <x v="0"/>
    <n v="-12.72"/>
    <n v="4.18"/>
    <n v="2.99"/>
    <s v="Manitoba"/>
    <x v="3"/>
    <s v="Small Business"/>
    <x v="0"/>
    <x v="2"/>
  </r>
  <r>
    <s v="Maria Bertelson"/>
    <n v="10242"/>
    <d v="2010-12-12T00:00:00"/>
    <d v="2010-12-13T00:00:00"/>
    <s v="December"/>
    <s v="2010"/>
    <n v="1"/>
    <b v="0"/>
    <s v="Medium"/>
    <n v="32"/>
    <n v="690.88"/>
    <n v="0.08"/>
    <x v="0"/>
    <n v="119.25"/>
    <n v="22.98"/>
    <n v="7.58"/>
    <s v="Manitoba"/>
    <x v="3"/>
    <s v="Home Office"/>
    <x v="2"/>
    <x v="4"/>
  </r>
  <r>
    <s v="Ken Lonsdale"/>
    <n v="12292"/>
    <d v="2012-06-02T00:00:00"/>
    <d v="2012-06-02T00:00:00"/>
    <s v="June"/>
    <s v="2012"/>
    <n v="0"/>
    <s v="FREE DELIVERY"/>
    <s v="Not Specified"/>
    <n v="32"/>
    <n v="824.24"/>
    <n v="0.1"/>
    <x v="0"/>
    <n v="-127.23"/>
    <n v="26.31"/>
    <n v="5.89"/>
    <s v="Manitoba"/>
    <x v="3"/>
    <s v="Consumer"/>
    <x v="1"/>
    <x v="7"/>
  </r>
  <r>
    <s v="Bruce Stewart"/>
    <n v="14503"/>
    <d v="2011-02-05T00:00:00"/>
    <d v="2011-02-06T00:00:00"/>
    <s v="February"/>
    <s v="2011"/>
    <n v="1"/>
    <b v="0"/>
    <s v="Not Specified"/>
    <n v="14"/>
    <n v="438.47"/>
    <n v="0.02"/>
    <x v="2"/>
    <n v="157.88999999999999"/>
    <n v="30.56"/>
    <n v="2.99"/>
    <s v="Manitoba"/>
    <x v="3"/>
    <s v="Corporate"/>
    <x v="0"/>
    <x v="2"/>
  </r>
  <r>
    <s v="Maria Bertelson"/>
    <n v="15109"/>
    <d v="2010-12-14T00:00:00"/>
    <d v="2010-12-17T00:00:00"/>
    <s v="December"/>
    <s v="2010"/>
    <n v="3"/>
    <b v="0"/>
    <s v="Not Specified"/>
    <n v="11"/>
    <n v="230.72"/>
    <n v="0.08"/>
    <x v="0"/>
    <n v="-68.760000000000005"/>
    <n v="20.95"/>
    <n v="5.99"/>
    <s v="Manitoba"/>
    <x v="3"/>
    <s v="Home Office"/>
    <x v="1"/>
    <x v="7"/>
  </r>
  <r>
    <s v="Maria Bertelson"/>
    <n v="15109"/>
    <d v="2010-12-14T00:00:00"/>
    <d v="2010-12-16T00:00:00"/>
    <s v="December"/>
    <s v="2010"/>
    <n v="2"/>
    <b v="0"/>
    <s v="Not Specified"/>
    <n v="45"/>
    <n v="293.47000000000003"/>
    <n v="0.06"/>
    <x v="0"/>
    <n v="-205.38"/>
    <n v="6.48"/>
    <n v="8.4"/>
    <s v="Manitoba"/>
    <x v="3"/>
    <s v="Home Office"/>
    <x v="0"/>
    <x v="5"/>
  </r>
  <r>
    <s v="Maria Bertelson"/>
    <n v="15109"/>
    <d v="2010-12-14T00:00:00"/>
    <d v="2010-12-16T00:00:00"/>
    <s v="December"/>
    <s v="2010"/>
    <n v="2"/>
    <b v="0"/>
    <s v="Not Specified"/>
    <n v="33"/>
    <n v="88.7"/>
    <n v="0.06"/>
    <x v="0"/>
    <n v="-89.13"/>
    <n v="2.52"/>
    <n v="4.28"/>
    <s v="Manitoba"/>
    <x v="3"/>
    <s v="Home Office"/>
    <x v="0"/>
    <x v="12"/>
  </r>
  <r>
    <s v="Maria Bertelson"/>
    <n v="15109"/>
    <d v="2010-12-14T00:00:00"/>
    <d v="2010-12-15T00:00:00"/>
    <s v="December"/>
    <s v="2010"/>
    <n v="1"/>
    <b v="0"/>
    <s v="Not Specified"/>
    <n v="23"/>
    <n v="262.77999999999997"/>
    <n v="0.04"/>
    <x v="0"/>
    <n v="19.36"/>
    <n v="10.98"/>
    <n v="3.37"/>
    <s v="Manitoba"/>
    <x v="3"/>
    <s v="Home Office"/>
    <x v="0"/>
    <x v="15"/>
  </r>
  <r>
    <s v="Maria Bertelson"/>
    <n v="15109"/>
    <d v="2010-12-14T00:00:00"/>
    <d v="2010-12-16T00:00:00"/>
    <s v="December"/>
    <s v="2010"/>
    <n v="2"/>
    <b v="0"/>
    <s v="Not Specified"/>
    <n v="10"/>
    <n v="142.15"/>
    <n v="0.09"/>
    <x v="0"/>
    <n v="-58.18"/>
    <n v="14.03"/>
    <n v="9.3699999999999992"/>
    <s v="Manitoba"/>
    <x v="3"/>
    <s v="Home Office"/>
    <x v="0"/>
    <x v="0"/>
  </r>
  <r>
    <s v="Meg O'Connel"/>
    <n v="15142"/>
    <d v="2012-04-04T00:00:00"/>
    <d v="2012-04-06T00:00:00"/>
    <s v="April"/>
    <s v="2012"/>
    <n v="2"/>
    <b v="0"/>
    <s v="Not Specified"/>
    <n v="21"/>
    <n v="330.22"/>
    <n v="7.0000000000000007E-2"/>
    <x v="0"/>
    <n v="-51.72"/>
    <n v="15.28"/>
    <n v="10.91"/>
    <s v="Manitoba"/>
    <x v="3"/>
    <s v="Corporate"/>
    <x v="0"/>
    <x v="2"/>
  </r>
  <r>
    <s v="Maria Bertelson"/>
    <n v="15332"/>
    <d v="2010-05-30T00:00:00"/>
    <d v="2010-06-01T00:00:00"/>
    <s v="June"/>
    <s v="2010"/>
    <n v="2"/>
    <b v="0"/>
    <s v="Not Specified"/>
    <n v="6"/>
    <n v="321.70999999999998"/>
    <n v="0.1"/>
    <x v="0"/>
    <n v="-2.73"/>
    <n v="52.4"/>
    <n v="16.11"/>
    <s v="Manitoba"/>
    <x v="3"/>
    <s v="Home Office"/>
    <x v="0"/>
    <x v="2"/>
  </r>
  <r>
    <s v="Helen Andreada"/>
    <n v="15872"/>
    <d v="2012-10-30T00:00:00"/>
    <d v="2012-10-30T00:00:00"/>
    <s v="October"/>
    <s v="2012"/>
    <n v="0"/>
    <s v="FREE DELIVERY"/>
    <s v="Not Specified"/>
    <n v="48"/>
    <n v="5198.12"/>
    <n v="0.01"/>
    <x v="1"/>
    <n v="1481.67"/>
    <n v="100.98"/>
    <n v="15.66"/>
    <s v="Manitoba"/>
    <x v="3"/>
    <s v="Corporate"/>
    <x v="0"/>
    <x v="1"/>
  </r>
  <r>
    <s v="Helen Andreada"/>
    <n v="15872"/>
    <d v="2012-10-30T00:00:00"/>
    <d v="2012-11-01T00:00:00"/>
    <s v="November"/>
    <s v="2012"/>
    <n v="2"/>
    <b v="0"/>
    <s v="Not Specified"/>
    <n v="23"/>
    <n v="188.53"/>
    <n v="0"/>
    <x v="0"/>
    <n v="-27.49"/>
    <n v="7.35"/>
    <n v="5.96"/>
    <s v="Manitoba"/>
    <x v="3"/>
    <s v="Corporate"/>
    <x v="0"/>
    <x v="5"/>
  </r>
  <r>
    <s v="Helen Andreada"/>
    <n v="15872"/>
    <d v="2012-10-30T00:00:00"/>
    <d v="2012-10-31T00:00:00"/>
    <s v="October"/>
    <s v="2012"/>
    <n v="1"/>
    <b v="0"/>
    <s v="Not Specified"/>
    <n v="19"/>
    <n v="718.41"/>
    <n v="0.1"/>
    <x v="0"/>
    <n v="23.94"/>
    <n v="40.99"/>
    <n v="17.48"/>
    <s v="Manitoba"/>
    <x v="3"/>
    <s v="Corporate"/>
    <x v="0"/>
    <x v="5"/>
  </r>
  <r>
    <s v="Brian Thompson"/>
    <n v="16032"/>
    <d v="2009-12-05T00:00:00"/>
    <d v="2009-12-12T00:00:00"/>
    <s v="December"/>
    <s v="2009"/>
    <n v="7"/>
    <b v="0"/>
    <s v="low"/>
    <n v="35"/>
    <n v="436.98"/>
    <n v="7.0000000000000007E-2"/>
    <x v="0"/>
    <n v="75.61"/>
    <n v="12.64"/>
    <n v="4.9800000000000004"/>
    <s v="Manitoba"/>
    <x v="3"/>
    <s v="Home Office"/>
    <x v="2"/>
    <x v="4"/>
  </r>
  <r>
    <s v="Hallie Redmond"/>
    <n v="16165"/>
    <d v="2010-07-22T00:00:00"/>
    <d v="2010-07-24T00:00:00"/>
    <s v="July"/>
    <s v="2010"/>
    <n v="2"/>
    <b v="0"/>
    <s v="Not Specified"/>
    <n v="4"/>
    <n v="136.68"/>
    <n v="0.01"/>
    <x v="2"/>
    <n v="-125.16"/>
    <n v="30.73"/>
    <n v="4"/>
    <s v="Manitoba"/>
    <x v="3"/>
    <s v="Small Business"/>
    <x v="1"/>
    <x v="7"/>
  </r>
  <r>
    <s v="Hallie Redmond"/>
    <n v="16165"/>
    <d v="2010-07-22T00:00:00"/>
    <d v="2010-07-23T00:00:00"/>
    <s v="July"/>
    <s v="2010"/>
    <n v="1"/>
    <b v="0"/>
    <s v="Not Specified"/>
    <n v="24"/>
    <n v="1452.48"/>
    <n v="7.0000000000000007E-2"/>
    <x v="2"/>
    <n v="376.52"/>
    <n v="62.18"/>
    <n v="10.84"/>
    <s v="Manitoba"/>
    <x v="3"/>
    <s v="Small Business"/>
    <x v="2"/>
    <x v="4"/>
  </r>
  <r>
    <s v="Hallie Redmond"/>
    <n v="16165"/>
    <d v="2010-07-22T00:00:00"/>
    <d v="2010-07-22T00:00:00"/>
    <s v="July"/>
    <s v="2010"/>
    <n v="0"/>
    <s v="FREE DELIVERY"/>
    <s v="Not Specified"/>
    <n v="19"/>
    <n v="3555.29"/>
    <n v="0.09"/>
    <x v="2"/>
    <n v="183.28"/>
    <n v="193.17"/>
    <n v="19.989999999999998"/>
    <s v="Manitoba"/>
    <x v="3"/>
    <s v="Small Business"/>
    <x v="0"/>
    <x v="0"/>
  </r>
  <r>
    <s v="Liz Thompson"/>
    <n v="17632"/>
    <d v="2010-02-21T00:00:00"/>
    <d v="2010-02-22T00:00:00"/>
    <s v="February"/>
    <s v="2010"/>
    <n v="1"/>
    <b v="0"/>
    <s v="Medium"/>
    <n v="38"/>
    <n v="71.12"/>
    <n v="0.1"/>
    <x v="0"/>
    <n v="-21.89"/>
    <n v="1.98"/>
    <n v="0.7"/>
    <s v="Manitoba"/>
    <x v="3"/>
    <s v="Corporate"/>
    <x v="0"/>
    <x v="6"/>
  </r>
  <r>
    <s v="Jason Gross"/>
    <n v="19492"/>
    <d v="2010-12-12T00:00:00"/>
    <d v="2010-12-14T00:00:00"/>
    <s v="December"/>
    <s v="2010"/>
    <n v="2"/>
    <b v="0"/>
    <s v="High"/>
    <n v="9"/>
    <n v="691.09"/>
    <n v="0.08"/>
    <x v="0"/>
    <n v="364.03"/>
    <n v="78.69"/>
    <n v="19.989999999999998"/>
    <s v="Manitoba"/>
    <x v="3"/>
    <s v="Small Business"/>
    <x v="2"/>
    <x v="4"/>
  </r>
  <r>
    <s v="Jason Gross"/>
    <n v="19492"/>
    <d v="2010-12-12T00:00:00"/>
    <d v="2010-12-13T00:00:00"/>
    <s v="December"/>
    <s v="2010"/>
    <n v="1"/>
    <b v="0"/>
    <s v="High"/>
    <n v="33"/>
    <n v="713.7"/>
    <n v="0.02"/>
    <x v="0"/>
    <n v="176.09"/>
    <n v="21.98"/>
    <n v="2.87"/>
    <s v="Manitoba"/>
    <x v="3"/>
    <s v="Small Business"/>
    <x v="0"/>
    <x v="12"/>
  </r>
  <r>
    <s v="Christine Sundaresam"/>
    <n v="20102"/>
    <d v="2011-06-05T00:00:00"/>
    <d v="2011-06-06T00:00:00"/>
    <s v="June"/>
    <s v="2011"/>
    <n v="1"/>
    <b v="0"/>
    <s v="High"/>
    <n v="15"/>
    <n v="333.3"/>
    <n v="0.03"/>
    <x v="0"/>
    <n v="71.040000000000006"/>
    <n v="22.24"/>
    <n v="1.99"/>
    <s v="Manitoba"/>
    <x v="3"/>
    <s v="Small Business"/>
    <x v="1"/>
    <x v="7"/>
  </r>
  <r>
    <s v="Christine Sundaresam"/>
    <n v="21863"/>
    <d v="2010-11-21T00:00:00"/>
    <d v="2010-11-22T00:00:00"/>
    <s v="November"/>
    <s v="2010"/>
    <n v="1"/>
    <b v="0"/>
    <s v="Not Specified"/>
    <n v="27"/>
    <n v="85.77"/>
    <n v="0.03"/>
    <x v="0"/>
    <n v="-102.02"/>
    <n v="2.84"/>
    <n v="5.44"/>
    <s v="Manitoba"/>
    <x v="3"/>
    <s v="Small Business"/>
    <x v="0"/>
    <x v="2"/>
  </r>
  <r>
    <s v="Christine Sundaresam"/>
    <n v="21863"/>
    <d v="2010-11-21T00:00:00"/>
    <d v="2010-11-22T00:00:00"/>
    <s v="November"/>
    <s v="2010"/>
    <n v="1"/>
    <b v="0"/>
    <s v="Not Specified"/>
    <n v="13"/>
    <n v="149.31"/>
    <n v="0"/>
    <x v="0"/>
    <n v="7.77"/>
    <n v="10.98"/>
    <n v="5.14"/>
    <s v="Manitoba"/>
    <x v="3"/>
    <s v="Small Business"/>
    <x v="0"/>
    <x v="2"/>
  </r>
  <r>
    <s v="Katrina Bavinger"/>
    <n v="21894"/>
    <d v="2011-12-18T00:00:00"/>
    <d v="2011-12-20T00:00:00"/>
    <s v="December"/>
    <s v="2011"/>
    <n v="2"/>
    <b v="0"/>
    <s v="Critical"/>
    <n v="6"/>
    <n v="54.3"/>
    <n v="0.1"/>
    <x v="0"/>
    <n v="1.27"/>
    <n v="9.68"/>
    <n v="2.0299999999999998"/>
    <s v="Manitoba"/>
    <x v="3"/>
    <s v="Consumer"/>
    <x v="0"/>
    <x v="5"/>
  </r>
  <r>
    <s v="Hallie Redmond"/>
    <n v="22022"/>
    <d v="2010-04-03T00:00:00"/>
    <d v="2010-04-04T00:00:00"/>
    <s v="April"/>
    <s v="2010"/>
    <n v="1"/>
    <b v="0"/>
    <s v="Critical"/>
    <n v="1"/>
    <n v="1409.86"/>
    <n v="7.0000000000000007E-2"/>
    <x v="1"/>
    <n v="-3461.12"/>
    <n v="1500.97"/>
    <n v="29.7"/>
    <s v="Manitoba"/>
    <x v="3"/>
    <s v="Small Business"/>
    <x v="1"/>
    <x v="16"/>
  </r>
  <r>
    <s v="Maria Bertelson"/>
    <n v="22663"/>
    <d v="2012-01-11T00:00:00"/>
    <d v="2012-01-11T00:00:00"/>
    <s v="January"/>
    <s v="2012"/>
    <n v="0"/>
    <s v="FREE DELIVERY"/>
    <s v="low"/>
    <n v="35"/>
    <n v="9843.11"/>
    <n v="7.0000000000000007E-2"/>
    <x v="1"/>
    <n v="-384.6"/>
    <n v="280.98"/>
    <n v="57"/>
    <s v="Manitoba"/>
    <x v="3"/>
    <s v="Corporate"/>
    <x v="2"/>
    <x v="14"/>
  </r>
  <r>
    <s v="Maria Bertelson"/>
    <n v="22663"/>
    <d v="2012-01-11T00:00:00"/>
    <d v="2012-01-16T00:00:00"/>
    <s v="January"/>
    <s v="2012"/>
    <n v="5"/>
    <b v="0"/>
    <s v="low"/>
    <n v="15"/>
    <n v="7190.06"/>
    <n v="0.08"/>
    <x v="1"/>
    <n v="1908.45"/>
    <n v="500.98"/>
    <n v="28.14"/>
    <s v="Manitoba"/>
    <x v="3"/>
    <s v="Corporate"/>
    <x v="1"/>
    <x v="16"/>
  </r>
  <r>
    <s v="Katrina Bavinger"/>
    <n v="23713"/>
    <d v="2012-11-28T00:00:00"/>
    <d v="2012-12-01T00:00:00"/>
    <s v="December"/>
    <s v="2012"/>
    <n v="3"/>
    <b v="0"/>
    <s v="Not Specified"/>
    <n v="38"/>
    <n v="3701.5205000000001"/>
    <n v="0.05"/>
    <x v="0"/>
    <n v="894.06"/>
    <n v="115.99"/>
    <n v="5.92"/>
    <s v="Manitoba"/>
    <x v="3"/>
    <s v="Consumer"/>
    <x v="1"/>
    <x v="3"/>
  </r>
  <r>
    <s v="Christine Sundaresam"/>
    <n v="24358"/>
    <d v="2009-05-16T00:00:00"/>
    <d v="2009-05-16T00:00:00"/>
    <s v="May"/>
    <s v="2009"/>
    <n v="0"/>
    <s v="FREE DELIVERY"/>
    <s v="Critical"/>
    <n v="27"/>
    <n v="7333.45"/>
    <n v="7.0000000000000007E-2"/>
    <x v="0"/>
    <n v="-207.28"/>
    <n v="279.48"/>
    <n v="35"/>
    <s v="Manitoba"/>
    <x v="3"/>
    <s v="Small Business"/>
    <x v="0"/>
    <x v="0"/>
  </r>
  <r>
    <s v="Bruce Stewart"/>
    <n v="24386"/>
    <d v="2012-06-26T00:00:00"/>
    <d v="2012-06-28T00:00:00"/>
    <s v="June"/>
    <s v="2012"/>
    <n v="2"/>
    <b v="0"/>
    <s v="High"/>
    <n v="41"/>
    <n v="4256.51"/>
    <n v="0.03"/>
    <x v="0"/>
    <n v="1653.96"/>
    <n v="100.97"/>
    <n v="7.18"/>
    <s v="Manitoba"/>
    <x v="3"/>
    <s v="Corporate"/>
    <x v="1"/>
    <x v="7"/>
  </r>
  <r>
    <s v="Bruce Stewart"/>
    <n v="24386"/>
    <d v="2012-06-26T00:00:00"/>
    <d v="2012-06-28T00:00:00"/>
    <s v="June"/>
    <s v="2012"/>
    <n v="2"/>
    <b v="0"/>
    <s v="High"/>
    <n v="12"/>
    <n v="503.08"/>
    <n v="0.01"/>
    <x v="0"/>
    <n v="-102.74"/>
    <n v="40.98"/>
    <n v="6.5"/>
    <s v="Manitoba"/>
    <x v="3"/>
    <s v="Corporate"/>
    <x v="1"/>
    <x v="7"/>
  </r>
  <r>
    <s v="Bruce Stewart"/>
    <n v="24386"/>
    <d v="2012-06-26T00:00:00"/>
    <d v="2012-06-27T00:00:00"/>
    <s v="June"/>
    <s v="2012"/>
    <n v="1"/>
    <b v="0"/>
    <s v="High"/>
    <n v="15"/>
    <n v="76.94"/>
    <n v="0"/>
    <x v="2"/>
    <n v="29.67"/>
    <n v="4.13"/>
    <n v="0.99"/>
    <s v="Manitoba"/>
    <x v="3"/>
    <s v="Corporate"/>
    <x v="0"/>
    <x v="11"/>
  </r>
  <r>
    <s v="Maria Bertelson"/>
    <n v="24899"/>
    <d v="2011-08-20T00:00:00"/>
    <d v="2011-08-22T00:00:00"/>
    <s v="August"/>
    <s v="2011"/>
    <n v="2"/>
    <b v="0"/>
    <s v="Not Specified"/>
    <n v="37"/>
    <n v="252.99"/>
    <n v="0.08"/>
    <x v="0"/>
    <n v="28.76"/>
    <n v="7.08"/>
    <n v="2.35"/>
    <s v="Manitoba"/>
    <x v="3"/>
    <s v="Home Office"/>
    <x v="0"/>
    <x v="12"/>
  </r>
  <r>
    <s v="Mary Zewe"/>
    <n v="25473"/>
    <d v="2012-10-14T00:00:00"/>
    <d v="2012-10-16T00:00:00"/>
    <s v="October"/>
    <s v="2012"/>
    <n v="2"/>
    <b v="0"/>
    <s v="High"/>
    <n v="36"/>
    <n v="17304.849999999999"/>
    <n v="0.05"/>
    <x v="1"/>
    <n v="7434.48"/>
    <n v="500.98"/>
    <n v="28.14"/>
    <s v="Manitoba"/>
    <x v="3"/>
    <s v="Corporate"/>
    <x v="1"/>
    <x v="16"/>
  </r>
  <r>
    <s v="Mary Zewe"/>
    <n v="25473"/>
    <d v="2012-10-14T00:00:00"/>
    <d v="2012-10-17T00:00:00"/>
    <s v="October"/>
    <s v="2012"/>
    <n v="3"/>
    <b v="0"/>
    <s v="High"/>
    <n v="20"/>
    <n v="794.32"/>
    <n v="0.08"/>
    <x v="0"/>
    <n v="67.61"/>
    <n v="40.99"/>
    <n v="17.48"/>
    <s v="Manitoba"/>
    <x v="3"/>
    <s v="Corporate"/>
    <x v="0"/>
    <x v="5"/>
  </r>
  <r>
    <s v="Ivan Gibson"/>
    <n v="25638"/>
    <d v="2009-08-06T00:00:00"/>
    <d v="2009-08-07T00:00:00"/>
    <s v="August"/>
    <s v="2009"/>
    <n v="1"/>
    <b v="0"/>
    <s v="High"/>
    <n v="31"/>
    <n v="163.89"/>
    <n v="0.02"/>
    <x v="0"/>
    <n v="-108.55"/>
    <n v="4.8899999999999997"/>
    <n v="4.93"/>
    <s v="Manitoba"/>
    <x v="3"/>
    <s v="Corporate"/>
    <x v="1"/>
    <x v="7"/>
  </r>
  <r>
    <s v="Ivan Gibson"/>
    <n v="25638"/>
    <d v="2009-08-06T00:00:00"/>
    <d v="2009-08-07T00:00:00"/>
    <s v="August"/>
    <s v="2009"/>
    <n v="1"/>
    <b v="0"/>
    <s v="High"/>
    <n v="12"/>
    <n v="115.45"/>
    <n v="7.0000000000000007E-2"/>
    <x v="0"/>
    <n v="23.53"/>
    <n v="10.06"/>
    <n v="2.06"/>
    <s v="Manitoba"/>
    <x v="3"/>
    <s v="Corporate"/>
    <x v="0"/>
    <x v="5"/>
  </r>
  <r>
    <s v="Ken Lonsdale"/>
    <n v="26016"/>
    <d v="2009-10-07T00:00:00"/>
    <d v="2009-10-09T00:00:00"/>
    <s v="October"/>
    <s v="2009"/>
    <n v="2"/>
    <b v="0"/>
    <s v="High"/>
    <n v="2"/>
    <n v="154.94"/>
    <n v="0.09"/>
    <x v="0"/>
    <n v="-358.43"/>
    <n v="77.510000000000005"/>
    <n v="4"/>
    <s v="Manitoba"/>
    <x v="3"/>
    <s v="Consumer"/>
    <x v="1"/>
    <x v="7"/>
  </r>
  <r>
    <s v="Ken Lonsdale"/>
    <n v="26016"/>
    <d v="2009-10-07T00:00:00"/>
    <d v="2009-10-09T00:00:00"/>
    <s v="October"/>
    <s v="2009"/>
    <n v="2"/>
    <b v="0"/>
    <s v="High"/>
    <n v="44"/>
    <n v="1642.6420000000001"/>
    <n v="0.08"/>
    <x v="2"/>
    <n v="314.83999999999997"/>
    <n v="45.99"/>
    <n v="4.99"/>
    <s v="Manitoba"/>
    <x v="3"/>
    <s v="Consumer"/>
    <x v="1"/>
    <x v="3"/>
  </r>
  <r>
    <s v="Doug Bickford"/>
    <n v="26182"/>
    <d v="2010-01-16T00:00:00"/>
    <d v="2010-01-16T00:00:00"/>
    <s v="January"/>
    <s v="2010"/>
    <n v="0"/>
    <s v="FREE DELIVERY"/>
    <s v="Not Specified"/>
    <n v="4"/>
    <n v="770.76"/>
    <n v="0.08"/>
    <x v="1"/>
    <n v="-192.51"/>
    <n v="200.98"/>
    <n v="23.76"/>
    <s v="Ontario"/>
    <x v="5"/>
    <s v="Corporate"/>
    <x v="2"/>
    <x v="14"/>
  </r>
  <r>
    <s v="Liz Thompson"/>
    <n v="26691"/>
    <d v="2012-08-03T00:00:00"/>
    <d v="2012-08-04T00:00:00"/>
    <s v="August"/>
    <s v="2012"/>
    <n v="1"/>
    <b v="0"/>
    <s v="Not Specified"/>
    <n v="37"/>
    <n v="270.43"/>
    <n v="7.0000000000000007E-2"/>
    <x v="0"/>
    <n v="-83.16"/>
    <n v="7.68"/>
    <n v="6.16"/>
    <s v="Ontario"/>
    <x v="5"/>
    <s v="Corporate"/>
    <x v="0"/>
    <x v="2"/>
  </r>
  <r>
    <s v="Maria Bertelson"/>
    <n v="27015"/>
    <d v="2011-12-31T00:00:00"/>
    <d v="2011-12-31T00:00:00"/>
    <s v="December"/>
    <s v="2011"/>
    <n v="0"/>
    <s v="FREE DELIVERY"/>
    <s v="low"/>
    <n v="24"/>
    <n v="1339.25"/>
    <n v="0.03"/>
    <x v="0"/>
    <n v="142.51"/>
    <n v="56.96"/>
    <n v="13.22"/>
    <s v="Ontario"/>
    <x v="5"/>
    <s v="Home Office"/>
    <x v="0"/>
    <x v="1"/>
  </r>
  <r>
    <s v="Maria Bertelson"/>
    <n v="27840"/>
    <d v="2009-07-03T00:00:00"/>
    <d v="2009-07-04T00:00:00"/>
    <s v="July"/>
    <s v="2009"/>
    <n v="1"/>
    <b v="0"/>
    <s v="High"/>
    <n v="8"/>
    <n v="1209.3699999999999"/>
    <n v="0.09"/>
    <x v="1"/>
    <n v="-407.85"/>
    <n v="150.97999999999999"/>
    <n v="66.27"/>
    <s v="Ontario"/>
    <x v="5"/>
    <s v="Home Office"/>
    <x v="2"/>
    <x v="9"/>
  </r>
  <r>
    <s v="Guy Thornton"/>
    <n v="28130"/>
    <d v="2009-07-30T00:00:00"/>
    <d v="2009-08-03T00:00:00"/>
    <s v="August"/>
    <s v="2009"/>
    <n v="4"/>
    <b v="0"/>
    <s v="low"/>
    <n v="23"/>
    <n v="404.24"/>
    <n v="0.02"/>
    <x v="2"/>
    <n v="-76.989999999999995"/>
    <n v="15.99"/>
    <n v="13.18"/>
    <s v="Ontario"/>
    <x v="5"/>
    <s v="Corporate"/>
    <x v="0"/>
    <x v="2"/>
  </r>
  <r>
    <s v="Guy Thornton"/>
    <n v="28130"/>
    <d v="2009-07-30T00:00:00"/>
    <d v="2009-07-30T00:00:00"/>
    <s v="July"/>
    <s v="2009"/>
    <n v="0"/>
    <s v="FREE DELIVERY"/>
    <s v="low"/>
    <n v="32"/>
    <n v="1381.88"/>
    <n v="0.09"/>
    <x v="2"/>
    <n v="598.20000000000005"/>
    <n v="46.94"/>
    <n v="6.77"/>
    <s v="Ontario"/>
    <x v="5"/>
    <s v="Corporate"/>
    <x v="2"/>
    <x v="4"/>
  </r>
  <r>
    <s v="Maria Bertelson"/>
    <n v="28290"/>
    <d v="2009-01-10T00:00:00"/>
    <d v="2009-01-14T00:00:00"/>
    <s v="January"/>
    <s v="2009"/>
    <n v="4"/>
    <b v="0"/>
    <s v="low"/>
    <n v="43"/>
    <n v="1307.3499999999999"/>
    <n v="0.05"/>
    <x v="2"/>
    <n v="-154.24"/>
    <n v="30.42"/>
    <n v="8.65"/>
    <s v="Ontario"/>
    <x v="5"/>
    <s v="Home Office"/>
    <x v="1"/>
    <x v="7"/>
  </r>
  <r>
    <s v="Maria Bertelson"/>
    <n v="28290"/>
    <d v="2009-01-10T00:00:00"/>
    <d v="2009-01-12T00:00:00"/>
    <s v="January"/>
    <s v="2009"/>
    <n v="2"/>
    <b v="0"/>
    <s v="low"/>
    <n v="3"/>
    <n v="523.58000000000004"/>
    <n v="0.01"/>
    <x v="2"/>
    <n v="-179.36"/>
    <n v="161.55000000000001"/>
    <n v="19.989999999999998"/>
    <s v="Ontario"/>
    <x v="5"/>
    <s v="Home Office"/>
    <x v="0"/>
    <x v="0"/>
  </r>
  <r>
    <s v="Bruce Stewart"/>
    <n v="29927"/>
    <d v="2012-11-07T00:00:00"/>
    <d v="2012-11-08T00:00:00"/>
    <s v="November"/>
    <s v="2012"/>
    <n v="1"/>
    <b v="0"/>
    <s v="High"/>
    <n v="19"/>
    <n v="257.97000000000003"/>
    <n v="0.03"/>
    <x v="0"/>
    <n v="33.18"/>
    <n v="12.95"/>
    <n v="4.9800000000000004"/>
    <s v="Ontario"/>
    <x v="5"/>
    <s v="Corporate"/>
    <x v="0"/>
    <x v="2"/>
  </r>
  <r>
    <s v="Brian Thompson"/>
    <n v="29953"/>
    <d v="2011-02-07T00:00:00"/>
    <d v="2011-02-10T00:00:00"/>
    <s v="February"/>
    <s v="2011"/>
    <n v="3"/>
    <b v="0"/>
    <s v="Critical"/>
    <n v="42"/>
    <n v="619.77"/>
    <n v="0.02"/>
    <x v="0"/>
    <n v="50.24"/>
    <n v="14.45"/>
    <n v="7.17"/>
    <s v="Ontario"/>
    <x v="5"/>
    <s v="Home Office"/>
    <x v="0"/>
    <x v="2"/>
  </r>
  <r>
    <s v="Joseph Airdo"/>
    <n v="31238"/>
    <d v="2010-08-22T00:00:00"/>
    <d v="2010-08-24T00:00:00"/>
    <s v="August"/>
    <s v="2010"/>
    <n v="2"/>
    <b v="0"/>
    <s v="Medium"/>
    <n v="21"/>
    <n v="7512.03"/>
    <n v="0.09"/>
    <x v="2"/>
    <n v="2017.64"/>
    <n v="363.25"/>
    <n v="19.989999999999998"/>
    <s v="Ontario"/>
    <x v="5"/>
    <s v="Corporate"/>
    <x v="0"/>
    <x v="1"/>
  </r>
  <r>
    <s v="Christina Vanderzanden"/>
    <n v="32067"/>
    <d v="2012-03-12T00:00:00"/>
    <d v="2012-03-13T00:00:00"/>
    <s v="March"/>
    <s v="2012"/>
    <n v="1"/>
    <b v="0"/>
    <s v="High"/>
    <n v="27"/>
    <n v="2853.8834999999999"/>
    <n v="0.06"/>
    <x v="0"/>
    <n v="492.24"/>
    <n v="125.99"/>
    <n v="7.69"/>
    <s v="Ontario"/>
    <x v="5"/>
    <s v="Small Business"/>
    <x v="1"/>
    <x v="3"/>
  </r>
  <r>
    <s v="Joseph Airdo"/>
    <n v="32198"/>
    <d v="2011-11-09T00:00:00"/>
    <d v="2011-11-09T00:00:00"/>
    <s v="November"/>
    <s v="2011"/>
    <n v="0"/>
    <s v="FREE DELIVERY"/>
    <s v="Medium"/>
    <n v="31"/>
    <n v="240.63"/>
    <n v="0.02"/>
    <x v="0"/>
    <n v="-117.92"/>
    <n v="7.37"/>
    <n v="5.53"/>
    <s v="Ontario"/>
    <x v="5"/>
    <s v="Consumer"/>
    <x v="1"/>
    <x v="7"/>
  </r>
  <r>
    <s v="Ken Lonsdale"/>
    <n v="32231"/>
    <d v="2012-11-01T00:00:00"/>
    <d v="2012-11-05T00:00:00"/>
    <s v="November"/>
    <s v="2012"/>
    <n v="4"/>
    <b v="0"/>
    <s v="low"/>
    <n v="44"/>
    <n v="192.33"/>
    <n v="0.01"/>
    <x v="0"/>
    <n v="48.54"/>
    <n v="4.26"/>
    <n v="1.2"/>
    <s v="Ontario"/>
    <x v="5"/>
    <s v="Consumer"/>
    <x v="0"/>
    <x v="12"/>
  </r>
  <r>
    <s v="Joseph Airdo"/>
    <n v="32452"/>
    <d v="2011-07-18T00:00:00"/>
    <d v="2011-07-19T00:00:00"/>
    <s v="July"/>
    <s v="2011"/>
    <n v="1"/>
    <b v="0"/>
    <s v="Medium"/>
    <n v="3"/>
    <n v="8.6"/>
    <n v="0.09"/>
    <x v="0"/>
    <n v="-2.0299999999999998"/>
    <n v="2.88"/>
    <n v="0.5"/>
    <s v="Ontario"/>
    <x v="5"/>
    <s v="Consumer"/>
    <x v="0"/>
    <x v="11"/>
  </r>
  <r>
    <s v="Guy Thornton"/>
    <n v="32998"/>
    <d v="2010-09-29T00:00:00"/>
    <d v="2010-09-30T00:00:00"/>
    <s v="September"/>
    <s v="2010"/>
    <n v="1"/>
    <b v="0"/>
    <s v="Not Specified"/>
    <n v="13"/>
    <n v="1663.83"/>
    <n v="0.1"/>
    <x v="1"/>
    <n v="-484.64"/>
    <n v="130.97999999999999"/>
    <n v="54.74"/>
    <s v="Ontario"/>
    <x v="5"/>
    <s v="Corporate"/>
    <x v="2"/>
    <x v="9"/>
  </r>
  <r>
    <s v="Robert Waldorf"/>
    <n v="33091"/>
    <d v="2011-01-25T00:00:00"/>
    <d v="2011-01-27T00:00:00"/>
    <s v="January"/>
    <s v="2011"/>
    <n v="2"/>
    <b v="0"/>
    <s v="High"/>
    <n v="24"/>
    <n v="265.35000000000002"/>
    <n v="0.02"/>
    <x v="0"/>
    <n v="-128.69"/>
    <n v="9.99"/>
    <n v="11.59"/>
    <s v="Ontario"/>
    <x v="5"/>
    <s v="Home Office"/>
    <x v="0"/>
    <x v="5"/>
  </r>
  <r>
    <s v="Guy Thornton"/>
    <n v="33250"/>
    <d v="2009-06-25T00:00:00"/>
    <d v="2009-06-27T00:00:00"/>
    <s v="June"/>
    <s v="2009"/>
    <n v="2"/>
    <b v="0"/>
    <s v="Not Specified"/>
    <n v="40"/>
    <n v="7381.19"/>
    <n v="0.04"/>
    <x v="0"/>
    <n v="2998.88"/>
    <n v="177.98"/>
    <n v="0.99"/>
    <s v="Ontario"/>
    <x v="5"/>
    <s v="Corporate"/>
    <x v="0"/>
    <x v="1"/>
  </r>
  <r>
    <s v="Joseph Airdo"/>
    <n v="33378"/>
    <d v="2012-04-27T00:00:00"/>
    <d v="2012-04-28T00:00:00"/>
    <s v="April"/>
    <s v="2012"/>
    <n v="1"/>
    <b v="0"/>
    <s v="High"/>
    <n v="25"/>
    <n v="945.36"/>
    <n v="0.1"/>
    <x v="0"/>
    <n v="219.85"/>
    <n v="39.979999999999997"/>
    <n v="9.83"/>
    <s v="Ontario"/>
    <x v="5"/>
    <s v="Consumer"/>
    <x v="0"/>
    <x v="8"/>
  </r>
  <r>
    <s v="Christina Vanderzanden"/>
    <n v="33889"/>
    <d v="2010-11-06T00:00:00"/>
    <d v="2010-11-11T00:00:00"/>
    <s v="November"/>
    <s v="2010"/>
    <n v="5"/>
    <b v="0"/>
    <s v="low"/>
    <n v="46"/>
    <n v="9046.33"/>
    <n v="0"/>
    <x v="1"/>
    <n v="1398.03"/>
    <n v="180.98"/>
    <n v="55.24"/>
    <s v="Ontario"/>
    <x v="5"/>
    <s v="Small Business"/>
    <x v="0"/>
    <x v="1"/>
  </r>
  <r>
    <s v="Christina Vanderzanden"/>
    <n v="33889"/>
    <d v="2010-11-06T00:00:00"/>
    <d v="2010-11-13T00:00:00"/>
    <s v="November"/>
    <s v="2010"/>
    <n v="7"/>
    <b v="0"/>
    <s v="low"/>
    <n v="43"/>
    <n v="367.96"/>
    <n v="0.06"/>
    <x v="0"/>
    <n v="-16.11"/>
    <n v="8.67"/>
    <n v="3.5"/>
    <s v="Ontario"/>
    <x v="5"/>
    <s v="Small Business"/>
    <x v="0"/>
    <x v="1"/>
  </r>
  <r>
    <s v="Christina Vanderzanden"/>
    <n v="33889"/>
    <d v="2010-11-06T00:00:00"/>
    <d v="2010-11-10T00:00:00"/>
    <s v="November"/>
    <s v="2010"/>
    <n v="4"/>
    <b v="0"/>
    <s v="low"/>
    <n v="27"/>
    <n v="159.05000000000001"/>
    <n v="0.04"/>
    <x v="0"/>
    <n v="21.46"/>
    <n v="5.98"/>
    <n v="2.5"/>
    <s v="Ontario"/>
    <x v="5"/>
    <s v="Small Business"/>
    <x v="0"/>
    <x v="8"/>
  </r>
  <r>
    <s v="Christina Vanderzanden"/>
    <n v="33889"/>
    <d v="2010-11-06T00:00:00"/>
    <d v="2010-11-08T00:00:00"/>
    <s v="November"/>
    <s v="2010"/>
    <n v="2"/>
    <b v="0"/>
    <s v="low"/>
    <n v="39"/>
    <n v="116.14"/>
    <n v="0.01"/>
    <x v="0"/>
    <n v="50.44"/>
    <n v="2.88"/>
    <n v="0.5"/>
    <s v="Ontario"/>
    <x v="5"/>
    <s v="Small Business"/>
    <x v="0"/>
    <x v="11"/>
  </r>
  <r>
    <s v="Katrina Bavinger"/>
    <n v="34567"/>
    <d v="2009-04-26T00:00:00"/>
    <d v="2009-04-30T00:00:00"/>
    <s v="April"/>
    <s v="2009"/>
    <n v="4"/>
    <b v="0"/>
    <s v="low"/>
    <n v="18"/>
    <n v="3344.11"/>
    <n v="0.03"/>
    <x v="1"/>
    <n v="588.54"/>
    <n v="180.98"/>
    <n v="26.2"/>
    <s v="Ontario"/>
    <x v="5"/>
    <s v="Consumer"/>
    <x v="2"/>
    <x v="14"/>
  </r>
  <r>
    <s v="Meg O'Connel"/>
    <n v="36163"/>
    <d v="2012-11-05T00:00:00"/>
    <d v="2012-11-05T00:00:00"/>
    <s v="November"/>
    <s v="2012"/>
    <n v="0"/>
    <s v="FREE DELIVERY"/>
    <s v="low"/>
    <n v="32"/>
    <n v="463"/>
    <n v="7.0000000000000007E-2"/>
    <x v="0"/>
    <n v="24.61"/>
    <n v="14.45"/>
    <n v="7.17"/>
    <s v="Ontario"/>
    <x v="5"/>
    <s v="Small Business"/>
    <x v="0"/>
    <x v="2"/>
  </r>
  <r>
    <s v="Bruce Stewart"/>
    <n v="36449"/>
    <d v="2010-09-05T00:00:00"/>
    <d v="2010-09-05T00:00:00"/>
    <s v="September"/>
    <s v="2010"/>
    <n v="0"/>
    <s v="FREE DELIVERY"/>
    <s v="Not Specified"/>
    <n v="6"/>
    <n v="90.75"/>
    <n v="0.02"/>
    <x v="0"/>
    <n v="-26.39"/>
    <n v="12.99"/>
    <n v="14.37"/>
    <s v="Ontario"/>
    <x v="5"/>
    <s v="Corporate"/>
    <x v="2"/>
    <x v="4"/>
  </r>
  <r>
    <s v="Christine Sundaresam"/>
    <n v="36675"/>
    <d v="2011-07-03T00:00:00"/>
    <d v="2011-07-06T00:00:00"/>
    <s v="July"/>
    <s v="2011"/>
    <n v="3"/>
    <b v="0"/>
    <s v="High"/>
    <n v="39"/>
    <n v="113.09"/>
    <n v="0.04"/>
    <x v="0"/>
    <n v="29.76"/>
    <n v="2.94"/>
    <n v="0.81"/>
    <s v="Ontario"/>
    <x v="5"/>
    <s v="Small Business"/>
    <x v="0"/>
    <x v="12"/>
  </r>
  <r>
    <s v="Guy Thornton"/>
    <n v="37862"/>
    <d v="2009-01-12T00:00:00"/>
    <d v="2009-01-15T00:00:00"/>
    <s v="January"/>
    <s v="2009"/>
    <n v="3"/>
    <b v="0"/>
    <s v="Not Specified"/>
    <n v="27"/>
    <n v="1603.27"/>
    <n v="0.01"/>
    <x v="0"/>
    <n v="452.49"/>
    <n v="59.98"/>
    <n v="3.99"/>
    <s v="Ontario"/>
    <x v="5"/>
    <s v="Corporate"/>
    <x v="0"/>
    <x v="1"/>
  </r>
  <r>
    <s v="Ken Lonsdale"/>
    <n v="38240"/>
    <d v="2009-12-19T00:00:00"/>
    <d v="2009-12-19T00:00:00"/>
    <s v="December"/>
    <s v="2009"/>
    <n v="0"/>
    <s v="FREE DELIVERY"/>
    <s v="High"/>
    <n v="4"/>
    <n v="41.53"/>
    <n v="0.04"/>
    <x v="0"/>
    <n v="-15.53"/>
    <n v="8.6"/>
    <n v="6.19"/>
    <s v="Ontario"/>
    <x v="5"/>
    <s v="Consumer"/>
    <x v="0"/>
    <x v="2"/>
  </r>
  <r>
    <s v="Lycoris Saunders"/>
    <n v="38693"/>
    <d v="2011-06-14T00:00:00"/>
    <d v="2011-06-21T00:00:00"/>
    <s v="June"/>
    <s v="2011"/>
    <n v="7"/>
    <b v="0"/>
    <s v="low"/>
    <n v="3"/>
    <n v="2222.61"/>
    <n v="0.02"/>
    <x v="0"/>
    <n v="196.08"/>
    <n v="699.99"/>
    <n v="24.49"/>
    <s v="Ontario"/>
    <x v="5"/>
    <s v="Home Office"/>
    <x v="1"/>
    <x v="13"/>
  </r>
  <r>
    <s v="Joseph Airdo"/>
    <n v="38917"/>
    <d v="2010-11-21T00:00:00"/>
    <d v="2010-11-28T00:00:00"/>
    <s v="November"/>
    <s v="2010"/>
    <n v="7"/>
    <b v="0"/>
    <s v="low"/>
    <n v="11"/>
    <n v="618.19650000000001"/>
    <n v="0.02"/>
    <x v="0"/>
    <n v="-132.53"/>
    <n v="65.989999999999995"/>
    <n v="8.8000000000000007"/>
    <s v="Ontario"/>
    <x v="5"/>
    <s v="Consumer"/>
    <x v="1"/>
    <x v="3"/>
  </r>
  <r>
    <s v="Lycoris Saunders"/>
    <n v="39015"/>
    <d v="2009-12-06T00:00:00"/>
    <d v="2009-12-06T00:00:00"/>
    <s v="December"/>
    <s v="2009"/>
    <n v="0"/>
    <s v="FREE DELIVERY"/>
    <s v="Medium"/>
    <n v="13"/>
    <n v="5236.1400000000003"/>
    <n v="0.05"/>
    <x v="1"/>
    <n v="567.59"/>
    <n v="399.98"/>
    <n v="12.06"/>
    <s v="Ontario"/>
    <x v="5"/>
    <s v="Corporate"/>
    <x v="1"/>
    <x v="16"/>
  </r>
  <r>
    <s v="Lycoris Saunders"/>
    <n v="39015"/>
    <d v="2009-12-06T00:00:00"/>
    <d v="2009-12-06T00:00:00"/>
    <s v="December"/>
    <s v="2009"/>
    <n v="0"/>
    <s v="FREE DELIVERY"/>
    <s v="Medium"/>
    <n v="11"/>
    <n v="74.02"/>
    <n v="7.0000000000000007E-2"/>
    <x v="0"/>
    <n v="-28.45"/>
    <n v="6.48"/>
    <n v="5.74"/>
    <s v="Ontario"/>
    <x v="5"/>
    <s v="Corporate"/>
    <x v="0"/>
    <x v="5"/>
  </r>
  <r>
    <s v="Dorothy Dickinson"/>
    <n v="39265"/>
    <d v="2010-05-07T00:00:00"/>
    <d v="2010-05-08T00:00:00"/>
    <s v="May"/>
    <s v="2010"/>
    <n v="1"/>
    <b v="0"/>
    <s v="Critical"/>
    <n v="47"/>
    <n v="198.08"/>
    <n v="0.02"/>
    <x v="0"/>
    <n v="32.69"/>
    <n v="4.28"/>
    <n v="0.94"/>
    <s v="Ontario"/>
    <x v="5"/>
    <s v="Corporate"/>
    <x v="0"/>
    <x v="12"/>
  </r>
  <r>
    <s v="Mary Zewe"/>
    <n v="40962"/>
    <d v="2011-02-20T00:00:00"/>
    <d v="2011-02-21T00:00:00"/>
    <s v="February"/>
    <s v="2011"/>
    <n v="1"/>
    <b v="0"/>
    <s v="Critical"/>
    <n v="28"/>
    <n v="1553.66"/>
    <n v="0.03"/>
    <x v="0"/>
    <n v="547.48"/>
    <n v="54.48"/>
    <n v="0.99"/>
    <s v="Ontario"/>
    <x v="5"/>
    <s v="Corporate"/>
    <x v="0"/>
    <x v="1"/>
  </r>
  <r>
    <s v="Mary Zewe"/>
    <n v="40962"/>
    <d v="2011-02-20T00:00:00"/>
    <d v="2011-02-21T00:00:00"/>
    <s v="February"/>
    <s v="2011"/>
    <n v="1"/>
    <b v="0"/>
    <s v="Critical"/>
    <n v="30"/>
    <n v="3276.9965000000002"/>
    <n v="0"/>
    <x v="0"/>
    <n v="653.05999999999995"/>
    <n v="125.99"/>
    <n v="8.99"/>
    <s v="Ontario"/>
    <x v="5"/>
    <s v="Corporate"/>
    <x v="1"/>
    <x v="3"/>
  </r>
  <r>
    <s v="Lycoris Saunders"/>
    <n v="41059"/>
    <d v="2010-09-14T00:00:00"/>
    <d v="2010-09-14T00:00:00"/>
    <s v="September"/>
    <s v="2010"/>
    <n v="0"/>
    <s v="FREE DELIVERY"/>
    <s v="Medium"/>
    <n v="26"/>
    <n v="363.16"/>
    <n v="0.08"/>
    <x v="2"/>
    <n v="3.92"/>
    <n v="14.27"/>
    <n v="7.27"/>
    <s v="Ontario"/>
    <x v="5"/>
    <s v="Corporate"/>
    <x v="0"/>
    <x v="2"/>
  </r>
  <r>
    <s v="Lycoris Saunders"/>
    <n v="41059"/>
    <d v="2010-09-14T00:00:00"/>
    <d v="2010-09-15T00:00:00"/>
    <s v="September"/>
    <s v="2010"/>
    <n v="1"/>
    <b v="0"/>
    <s v="Medium"/>
    <n v="45"/>
    <n v="12571.63"/>
    <n v="0.09"/>
    <x v="0"/>
    <n v="5455.96"/>
    <n v="300.98"/>
    <n v="13.99"/>
    <s v="Ontario"/>
    <x v="5"/>
    <s v="Corporate"/>
    <x v="1"/>
    <x v="16"/>
  </r>
  <r>
    <s v="Lycoris Saunders"/>
    <n v="41059"/>
    <d v="2010-09-14T00:00:00"/>
    <d v="2010-09-16T00:00:00"/>
    <s v="September"/>
    <s v="2010"/>
    <n v="2"/>
    <b v="0"/>
    <s v="Medium"/>
    <n v="21"/>
    <n v="128.86000000000001"/>
    <n v="0"/>
    <x v="2"/>
    <n v="24.53"/>
    <n v="5.84"/>
    <n v="1.2"/>
    <s v="Ontario"/>
    <x v="5"/>
    <s v="Corporate"/>
    <x v="0"/>
    <x v="12"/>
  </r>
  <r>
    <s v="Lycoris Saunders"/>
    <n v="41059"/>
    <d v="2010-09-14T00:00:00"/>
    <d v="2010-09-15T00:00:00"/>
    <s v="September"/>
    <s v="2010"/>
    <n v="1"/>
    <b v="0"/>
    <s v="Medium"/>
    <n v="45"/>
    <n v="17884.53"/>
    <n v="0.04"/>
    <x v="1"/>
    <n v="2357.86"/>
    <n v="400.98"/>
    <n v="42.52"/>
    <s v="Ontario"/>
    <x v="5"/>
    <s v="Corporate"/>
    <x v="2"/>
    <x v="10"/>
  </r>
  <r>
    <s v="Janet Molinari"/>
    <n v="41664"/>
    <d v="2011-12-04T00:00:00"/>
    <d v="2011-12-04T00:00:00"/>
    <s v="December"/>
    <s v="2011"/>
    <n v="0"/>
    <s v="FREE DELIVERY"/>
    <s v="Critical"/>
    <n v="5"/>
    <n v="54.8"/>
    <n v="0"/>
    <x v="0"/>
    <n v="-15.3"/>
    <n v="9.7799999999999994"/>
    <n v="1.99"/>
    <s v="Ontario"/>
    <x v="5"/>
    <s v="Corporate"/>
    <x v="1"/>
    <x v="7"/>
  </r>
  <r>
    <s v="Janet Molinari"/>
    <n v="41664"/>
    <d v="2011-12-04T00:00:00"/>
    <d v="2011-12-06T00:00:00"/>
    <s v="December"/>
    <s v="2011"/>
    <n v="2"/>
    <b v="0"/>
    <s v="Critical"/>
    <n v="40"/>
    <n v="1038.19"/>
    <n v="7.0000000000000007E-2"/>
    <x v="0"/>
    <n v="230.69"/>
    <n v="25.98"/>
    <n v="4.08"/>
    <s v="Ontario"/>
    <x v="5"/>
    <s v="Corporate"/>
    <x v="0"/>
    <x v="12"/>
  </r>
  <r>
    <s v="Liz Thompson"/>
    <n v="42596"/>
    <d v="2012-08-14T00:00:00"/>
    <d v="2012-08-16T00:00:00"/>
    <s v="August"/>
    <s v="2012"/>
    <n v="2"/>
    <b v="0"/>
    <s v="Medium"/>
    <n v="9"/>
    <n v="51.75"/>
    <n v="0.05"/>
    <x v="0"/>
    <n v="4.16"/>
    <n v="5.58"/>
    <n v="0.7"/>
    <s v="Ontario"/>
    <x v="5"/>
    <s v="Corporate"/>
    <x v="0"/>
    <x v="12"/>
  </r>
  <r>
    <s v="Maria Bertelson"/>
    <n v="43424"/>
    <d v="2011-08-18T00:00:00"/>
    <d v="2011-08-20T00:00:00"/>
    <s v="August"/>
    <s v="2011"/>
    <n v="2"/>
    <b v="0"/>
    <s v="Not Specified"/>
    <n v="34"/>
    <n v="772.56"/>
    <n v="0.04"/>
    <x v="2"/>
    <n v="143.87"/>
    <n v="22.98"/>
    <n v="4.5"/>
    <s v="Ontario"/>
    <x v="5"/>
    <s v="Home Office"/>
    <x v="0"/>
    <x v="1"/>
  </r>
  <r>
    <s v="Christine Sundaresam"/>
    <n v="43808"/>
    <d v="2011-01-06T00:00:00"/>
    <d v="2011-01-13T00:00:00"/>
    <s v="January"/>
    <s v="2011"/>
    <n v="7"/>
    <b v="0"/>
    <s v="low"/>
    <n v="16"/>
    <n v="108.73"/>
    <n v="0.04"/>
    <x v="0"/>
    <n v="-22.21"/>
    <n v="6.24"/>
    <n v="5.22"/>
    <s v="Ontario"/>
    <x v="5"/>
    <s v="Small Business"/>
    <x v="2"/>
    <x v="4"/>
  </r>
  <r>
    <s v="Robert Waldorf"/>
    <n v="45218"/>
    <d v="2009-05-10T00:00:00"/>
    <d v="2009-05-12T00:00:00"/>
    <s v="May"/>
    <s v="2009"/>
    <n v="2"/>
    <b v="0"/>
    <s v="low"/>
    <n v="49"/>
    <n v="309.45999999999998"/>
    <n v="0.08"/>
    <x v="0"/>
    <n v="-82.64"/>
    <n v="6.48"/>
    <n v="2.74"/>
    <s v="Ontario"/>
    <x v="5"/>
    <s v="Home Office"/>
    <x v="1"/>
    <x v="7"/>
  </r>
  <r>
    <s v="Julie Prescott"/>
    <n v="46050"/>
    <d v="2010-01-04T00:00:00"/>
    <d v="2010-01-07T00:00:00"/>
    <s v="January"/>
    <s v="2010"/>
    <n v="3"/>
    <b v="0"/>
    <s v="High"/>
    <n v="3"/>
    <n v="876.75"/>
    <n v="0.02"/>
    <x v="0"/>
    <n v="-248.69"/>
    <n v="289.52999999999997"/>
    <n v="19.989999999999998"/>
    <s v="Ontario"/>
    <x v="5"/>
    <s v="Home Office"/>
    <x v="0"/>
    <x v="1"/>
  </r>
  <r>
    <s v="Maria Bertelson"/>
    <n v="46117"/>
    <d v="2011-05-22T00:00:00"/>
    <d v="2011-05-26T00:00:00"/>
    <s v="May"/>
    <s v="2011"/>
    <n v="4"/>
    <b v="0"/>
    <s v="low"/>
    <n v="22"/>
    <n v="1168.28"/>
    <n v="0.02"/>
    <x v="1"/>
    <n v="126.07"/>
    <n v="50.98"/>
    <n v="14.19"/>
    <s v="Ontario"/>
    <x v="5"/>
    <s v="Home Office"/>
    <x v="2"/>
    <x v="14"/>
  </r>
  <r>
    <s v="Maria Bertelson"/>
    <n v="46243"/>
    <d v="2012-01-24T00:00:00"/>
    <d v="2012-01-26T00:00:00"/>
    <s v="January"/>
    <s v="2012"/>
    <n v="2"/>
    <b v="0"/>
    <s v="low"/>
    <n v="31"/>
    <n v="614.35"/>
    <n v="0.02"/>
    <x v="2"/>
    <n v="78.89"/>
    <n v="18.97"/>
    <n v="9.0299999999999994"/>
    <s v="Ontario"/>
    <x v="5"/>
    <s v="Corporate"/>
    <x v="0"/>
    <x v="5"/>
  </r>
  <r>
    <s v="Maria Bertelson"/>
    <n v="46243"/>
    <d v="2012-01-24T00:00:00"/>
    <d v="2012-01-29T00:00:00"/>
    <s v="January"/>
    <s v="2012"/>
    <n v="5"/>
    <b v="0"/>
    <s v="low"/>
    <n v="1"/>
    <n v="3.63"/>
    <n v="0.03"/>
    <x v="0"/>
    <n v="-1.56"/>
    <n v="2.88"/>
    <n v="0.7"/>
    <s v="Ontario"/>
    <x v="5"/>
    <s v="Corporate"/>
    <x v="0"/>
    <x v="12"/>
  </r>
  <r>
    <s v="Maria Bertelson"/>
    <n v="46243"/>
    <d v="2012-01-24T00:00:00"/>
    <d v="2012-01-31T00:00:00"/>
    <s v="January"/>
    <s v="2012"/>
    <n v="7"/>
    <b v="0"/>
    <s v="low"/>
    <n v="31"/>
    <n v="172.99"/>
    <n v="0.05"/>
    <x v="0"/>
    <n v="61.51"/>
    <n v="5.84"/>
    <n v="1"/>
    <s v="Ontario"/>
    <x v="5"/>
    <s v="Corporate"/>
    <x v="0"/>
    <x v="12"/>
  </r>
  <r>
    <s v="Annie Thurman"/>
    <n v="46310"/>
    <d v="2010-07-21T00:00:00"/>
    <d v="2010-07-22T00:00:00"/>
    <s v="July"/>
    <s v="2010"/>
    <n v="1"/>
    <b v="0"/>
    <s v="High"/>
    <n v="29"/>
    <n v="1935.25"/>
    <n v="0.04"/>
    <x v="0"/>
    <n v="652.19000000000005"/>
    <n v="63.98"/>
    <n v="11.55"/>
    <s v="Ontario"/>
    <x v="5"/>
    <s v="Home Office"/>
    <x v="0"/>
    <x v="2"/>
  </r>
  <r>
    <s v="Annie Thurman"/>
    <n v="46310"/>
    <d v="2010-07-21T00:00:00"/>
    <d v="2010-07-22T00:00:00"/>
    <s v="July"/>
    <s v="2010"/>
    <n v="1"/>
    <b v="0"/>
    <s v="High"/>
    <n v="13"/>
    <n v="278.5"/>
    <n v="0.1"/>
    <x v="0"/>
    <n v="-6.23"/>
    <n v="22.01"/>
    <n v="5.53"/>
    <s v="Ontario"/>
    <x v="5"/>
    <s v="Home Office"/>
    <x v="0"/>
    <x v="12"/>
  </r>
  <r>
    <s v="Annie Thurman"/>
    <n v="46310"/>
    <d v="2010-07-21T00:00:00"/>
    <d v="2010-07-21T00:00:00"/>
    <s v="July"/>
    <s v="2010"/>
    <n v="0"/>
    <s v="FREE DELIVERY"/>
    <s v="High"/>
    <n v="42"/>
    <n v="5423.58"/>
    <n v="0.01"/>
    <x v="0"/>
    <n v="1361.56"/>
    <n v="120.33"/>
    <n v="19.989999999999998"/>
    <s v="Ontario"/>
    <x v="5"/>
    <s v="Home Office"/>
    <x v="0"/>
    <x v="0"/>
  </r>
  <r>
    <s v="Meg O'Connel"/>
    <n v="46503"/>
    <d v="2011-11-06T00:00:00"/>
    <d v="2011-11-09T00:00:00"/>
    <s v="November"/>
    <s v="2011"/>
    <n v="3"/>
    <b v="0"/>
    <s v="Not Specified"/>
    <n v="26"/>
    <n v="1196.7915"/>
    <n v="7.0000000000000007E-2"/>
    <x v="0"/>
    <n v="265.39"/>
    <n v="55.99"/>
    <n v="1.25"/>
    <s v="Ontario"/>
    <x v="5"/>
    <s v="Small Business"/>
    <x v="1"/>
    <x v="3"/>
  </r>
  <r>
    <s v="Meg O'Connel"/>
    <n v="46726"/>
    <d v="2012-07-05T00:00:00"/>
    <d v="2012-07-05T00:00:00"/>
    <s v="July"/>
    <s v="2012"/>
    <n v="0"/>
    <s v="FREE DELIVERY"/>
    <s v="Not Specified"/>
    <n v="46"/>
    <n v="325.97000000000003"/>
    <n v="0.02"/>
    <x v="0"/>
    <n v="-255.22"/>
    <n v="6.84"/>
    <n v="8.3699999999999992"/>
    <s v="Ontario"/>
    <x v="5"/>
    <s v="Small Business"/>
    <x v="0"/>
    <x v="15"/>
  </r>
  <r>
    <s v="Meg O'Connel"/>
    <n v="46726"/>
    <d v="2012-07-05T00:00:00"/>
    <d v="2012-07-07T00:00:00"/>
    <s v="July"/>
    <s v="2012"/>
    <n v="2"/>
    <b v="0"/>
    <s v="Not Specified"/>
    <n v="10"/>
    <n v="49.65"/>
    <n v="0.02"/>
    <x v="0"/>
    <n v="8.27"/>
    <n v="4.55"/>
    <n v="1.49"/>
    <s v="Ontario"/>
    <x v="5"/>
    <s v="Small Business"/>
    <x v="0"/>
    <x v="2"/>
  </r>
  <r>
    <s v="Maria Bertelson"/>
    <n v="47042"/>
    <d v="2012-03-02T00:00:00"/>
    <d v="2012-03-03T00:00:00"/>
    <s v="March"/>
    <s v="2012"/>
    <n v="1"/>
    <b v="0"/>
    <s v="Critical"/>
    <n v="45"/>
    <n v="1375.3765000000001"/>
    <n v="0.03"/>
    <x v="0"/>
    <n v="592.22"/>
    <n v="35.99"/>
    <n v="3.3"/>
    <s v="Ontario"/>
    <x v="5"/>
    <s v="Home Office"/>
    <x v="1"/>
    <x v="3"/>
  </r>
  <r>
    <s v="Maria Bertelson"/>
    <n v="47174"/>
    <d v="2011-09-16T00:00:00"/>
    <d v="2011-09-16T00:00:00"/>
    <s v="September"/>
    <s v="2011"/>
    <n v="0"/>
    <s v="FREE DELIVERY"/>
    <s v="Critical"/>
    <n v="42"/>
    <n v="642.1"/>
    <n v="0"/>
    <x v="0"/>
    <n v="41.56"/>
    <n v="13.99"/>
    <n v="7.51"/>
    <s v="Ontario"/>
    <x v="5"/>
    <s v="Corporate"/>
    <x v="1"/>
    <x v="16"/>
  </r>
  <r>
    <s v="Robert Waldorf"/>
    <n v="48034"/>
    <d v="2009-07-14T00:00:00"/>
    <d v="2009-07-15T00:00:00"/>
    <s v="July"/>
    <s v="2009"/>
    <n v="1"/>
    <b v="0"/>
    <s v="Not Specified"/>
    <n v="47"/>
    <n v="945.86"/>
    <n v="0.1"/>
    <x v="0"/>
    <n v="31.59"/>
    <n v="22.01"/>
    <n v="5.53"/>
    <s v="Ontario"/>
    <x v="5"/>
    <s v="Home Office"/>
    <x v="0"/>
    <x v="12"/>
  </r>
  <r>
    <s v="Robert Waldorf"/>
    <n v="48034"/>
    <d v="2009-07-14T00:00:00"/>
    <d v="2009-07-14T00:00:00"/>
    <s v="July"/>
    <s v="2009"/>
    <n v="0"/>
    <s v="FREE DELIVERY"/>
    <s v="Not Specified"/>
    <n v="12"/>
    <n v="2340.5039999999999"/>
    <n v="0.04"/>
    <x v="1"/>
    <n v="243.16"/>
    <n v="236.97"/>
    <n v="59.24"/>
    <s v="Ontario"/>
    <x v="5"/>
    <s v="Home Office"/>
    <x v="2"/>
    <x v="10"/>
  </r>
  <r>
    <s v="Christine Sundaresam"/>
    <n v="48164"/>
    <d v="2011-10-29T00:00:00"/>
    <d v="2011-10-31T00:00:00"/>
    <s v="October"/>
    <s v="2011"/>
    <n v="2"/>
    <b v="0"/>
    <s v="High"/>
    <n v="33"/>
    <n v="94.39"/>
    <n v="7.0000000000000007E-2"/>
    <x v="0"/>
    <n v="12.31"/>
    <n v="2.88"/>
    <n v="0.7"/>
    <s v="Ontario"/>
    <x v="5"/>
    <s v="Small Business"/>
    <x v="0"/>
    <x v="12"/>
  </r>
  <r>
    <s v="Brian Thompson"/>
    <n v="49189"/>
    <d v="2011-01-15T00:00:00"/>
    <d v="2011-01-18T00:00:00"/>
    <s v="January"/>
    <s v="2011"/>
    <n v="3"/>
    <b v="0"/>
    <s v="Critical"/>
    <n v="32"/>
    <n v="249.59"/>
    <n v="0.06"/>
    <x v="0"/>
    <n v="101.82"/>
    <n v="7.64"/>
    <n v="1.39"/>
    <s v="Ontario"/>
    <x v="5"/>
    <s v="Home Office"/>
    <x v="0"/>
    <x v="8"/>
  </r>
  <r>
    <s v="Joseph Airdo"/>
    <n v="49986"/>
    <d v="2010-10-14T00:00:00"/>
    <d v="2010-10-16T00:00:00"/>
    <s v="October"/>
    <s v="2010"/>
    <n v="2"/>
    <b v="0"/>
    <s v="Critical"/>
    <n v="39"/>
    <n v="110.36"/>
    <n v="0.05"/>
    <x v="0"/>
    <n v="8.6"/>
    <n v="2.84"/>
    <n v="0.93"/>
    <s v="Ontario"/>
    <x v="5"/>
    <s v="Consumer"/>
    <x v="0"/>
    <x v="12"/>
  </r>
  <r>
    <s v="Joseph Airdo"/>
    <n v="50336"/>
    <d v="2009-11-04T00:00:00"/>
    <d v="2009-11-05T00:00:00"/>
    <s v="November"/>
    <s v="2009"/>
    <n v="1"/>
    <b v="0"/>
    <s v="Not Specified"/>
    <n v="9"/>
    <n v="58.98"/>
    <n v="0"/>
    <x v="0"/>
    <n v="-17.79"/>
    <n v="5.77"/>
    <n v="4.97"/>
    <s v="Ontario"/>
    <x v="5"/>
    <s v="Consumer"/>
    <x v="0"/>
    <x v="2"/>
  </r>
  <r>
    <s v="Christina Vanderzanden"/>
    <n v="50373"/>
    <d v="2009-07-02T00:00:00"/>
    <d v="2009-07-03T00:00:00"/>
    <s v="July"/>
    <s v="2009"/>
    <n v="1"/>
    <b v="0"/>
    <s v="Critical"/>
    <n v="9"/>
    <n v="1455.04"/>
    <n v="0.06"/>
    <x v="0"/>
    <n v="-7.58"/>
    <n v="161.55000000000001"/>
    <n v="19.989999999999998"/>
    <s v="Ontario"/>
    <x v="5"/>
    <s v="Small Business"/>
    <x v="0"/>
    <x v="0"/>
  </r>
  <r>
    <s v="Julie Prescott"/>
    <n v="50564"/>
    <d v="2012-03-02T00:00:00"/>
    <d v="2012-03-04T00:00:00"/>
    <s v="March"/>
    <s v="2012"/>
    <n v="2"/>
    <b v="0"/>
    <s v="High"/>
    <n v="30"/>
    <n v="11041.42"/>
    <n v="7.0000000000000007E-2"/>
    <x v="0"/>
    <n v="4456.25"/>
    <n v="387.99"/>
    <n v="19.989999999999998"/>
    <s v="Ontario"/>
    <x v="5"/>
    <s v="Home Office"/>
    <x v="0"/>
    <x v="2"/>
  </r>
  <r>
    <s v="Guy Thornton"/>
    <n v="50949"/>
    <d v="2011-02-04T00:00:00"/>
    <d v="2011-02-05T00:00:00"/>
    <s v="February"/>
    <s v="2011"/>
    <n v="1"/>
    <b v="0"/>
    <s v="Medium"/>
    <n v="32"/>
    <n v="73.55"/>
    <n v="0.09"/>
    <x v="2"/>
    <n v="7.95"/>
    <n v="2.1800000000000002"/>
    <n v="0.78"/>
    <s v="Ontario"/>
    <x v="5"/>
    <s v="Corporate"/>
    <x v="0"/>
    <x v="6"/>
  </r>
  <r>
    <s v="Guy Thornton"/>
    <n v="50949"/>
    <d v="2011-02-04T00:00:00"/>
    <d v="2011-02-06T00:00:00"/>
    <s v="February"/>
    <s v="2011"/>
    <n v="2"/>
    <b v="0"/>
    <s v="Medium"/>
    <n v="46"/>
    <n v="4804.0384999999997"/>
    <n v="0.08"/>
    <x v="0"/>
    <n v="1077.92"/>
    <n v="125.99"/>
    <n v="8.8000000000000007"/>
    <s v="Ontario"/>
    <x v="5"/>
    <s v="Corporate"/>
    <x v="1"/>
    <x v="3"/>
  </r>
  <r>
    <s v="Meg O'Connel"/>
    <n v="51361"/>
    <d v="2011-03-18T00:00:00"/>
    <d v="2011-03-20T00:00:00"/>
    <s v="March"/>
    <s v="2011"/>
    <n v="2"/>
    <b v="0"/>
    <s v="low"/>
    <n v="14"/>
    <n v="76.06"/>
    <n v="0.02"/>
    <x v="2"/>
    <n v="-35.99"/>
    <n v="4.28"/>
    <n v="5.68"/>
    <s v="Ontario"/>
    <x v="5"/>
    <s v="Corporate"/>
    <x v="0"/>
    <x v="5"/>
  </r>
  <r>
    <s v="Meg O'Connel"/>
    <n v="51361"/>
    <d v="2011-03-18T00:00:00"/>
    <d v="2011-03-22T00:00:00"/>
    <s v="March"/>
    <s v="2011"/>
    <n v="4"/>
    <b v="0"/>
    <s v="Critical"/>
    <n v="50"/>
    <n v="18056.68"/>
    <n v="0"/>
    <x v="1"/>
    <n v="-6474.65"/>
    <n v="349.45"/>
    <n v="60"/>
    <s v="Ontario"/>
    <x v="5"/>
    <s v="Corporate"/>
    <x v="2"/>
    <x v="10"/>
  </r>
  <r>
    <s v="Rob Beeghly"/>
    <n v="51780"/>
    <d v="2010-07-24T00:00:00"/>
    <d v="2010-07-31T00:00:00"/>
    <s v="July"/>
    <s v="2010"/>
    <n v="7"/>
    <b v="0"/>
    <s v="low"/>
    <n v="42"/>
    <n v="372.69"/>
    <n v="0.01"/>
    <x v="2"/>
    <n v="-177.03"/>
    <n v="8.0399999999999991"/>
    <n v="8.94"/>
    <s v="Ontario"/>
    <x v="5"/>
    <s v="Consumer"/>
    <x v="0"/>
    <x v="2"/>
  </r>
  <r>
    <s v="Ivan Gibson"/>
    <n v="51940"/>
    <d v="2012-10-17T00:00:00"/>
    <d v="2012-10-18T00:00:00"/>
    <s v="October"/>
    <s v="2012"/>
    <n v="1"/>
    <b v="0"/>
    <s v="High"/>
    <n v="11"/>
    <n v="65.5"/>
    <n v="0.08"/>
    <x v="0"/>
    <n v="-55.94"/>
    <n v="5.98"/>
    <n v="4.38"/>
    <s v="Ontario"/>
    <x v="5"/>
    <s v="Corporate"/>
    <x v="1"/>
    <x v="7"/>
  </r>
  <r>
    <s v="Annie Thurman"/>
    <n v="52071"/>
    <d v="2011-11-27T00:00:00"/>
    <d v="2011-11-29T00:00:00"/>
    <s v="November"/>
    <s v="2011"/>
    <n v="2"/>
    <b v="0"/>
    <s v="Not Specified"/>
    <n v="14"/>
    <n v="136.85"/>
    <n v="0.01"/>
    <x v="0"/>
    <n v="-4.43"/>
    <n v="8.85"/>
    <n v="5.6"/>
    <s v="Ontario"/>
    <x v="5"/>
    <s v="Consumer"/>
    <x v="0"/>
    <x v="2"/>
  </r>
  <r>
    <s v="Annie Thurman"/>
    <n v="52071"/>
    <d v="2011-11-27T00:00:00"/>
    <d v="2011-11-29T00:00:00"/>
    <s v="November"/>
    <s v="2011"/>
    <n v="2"/>
    <b v="0"/>
    <s v="Not Specified"/>
    <n v="1"/>
    <n v="12.74"/>
    <n v="0.05"/>
    <x v="0"/>
    <n v="-11.39"/>
    <n v="7.96"/>
    <n v="4.95"/>
    <s v="Ontario"/>
    <x v="5"/>
    <s v="Consumer"/>
    <x v="2"/>
    <x v="4"/>
  </r>
  <r>
    <s v="Bill Eplett"/>
    <n v="53152"/>
    <d v="2009-03-05T00:00:00"/>
    <d v="2009-03-07T00:00:00"/>
    <s v="March"/>
    <s v="2009"/>
    <n v="2"/>
    <b v="0"/>
    <s v="Medium"/>
    <n v="5"/>
    <n v="185.79"/>
    <n v="0.02"/>
    <x v="0"/>
    <n v="-159.68"/>
    <n v="34.979999999999997"/>
    <n v="7.53"/>
    <s v="Ontario"/>
    <x v="5"/>
    <s v="Corporate"/>
    <x v="1"/>
    <x v="7"/>
  </r>
  <r>
    <s v="Bill Eplett"/>
    <n v="53152"/>
    <d v="2009-03-05T00:00:00"/>
    <d v="2009-03-08T00:00:00"/>
    <s v="March"/>
    <s v="2009"/>
    <n v="3"/>
    <b v="0"/>
    <s v="Medium"/>
    <n v="9"/>
    <n v="196.41"/>
    <n v="0.01"/>
    <x v="0"/>
    <n v="27.91"/>
    <n v="19.989999999999998"/>
    <n v="11.17"/>
    <s v="Ontario"/>
    <x v="5"/>
    <s v="Corporate"/>
    <x v="2"/>
    <x v="4"/>
  </r>
  <r>
    <s v="Bill Eplett"/>
    <n v="53152"/>
    <d v="2009-03-05T00:00:00"/>
    <d v="2009-03-07T00:00:00"/>
    <s v="March"/>
    <s v="2009"/>
    <n v="2"/>
    <b v="0"/>
    <s v="Medium"/>
    <n v="9"/>
    <n v="186.67"/>
    <n v="0.02"/>
    <x v="0"/>
    <n v="2.06"/>
    <n v="19.98"/>
    <n v="8.68"/>
    <s v="Ontario"/>
    <x v="5"/>
    <s v="Corporate"/>
    <x v="0"/>
    <x v="5"/>
  </r>
  <r>
    <s v="Maria Bertelson"/>
    <n v="54177"/>
    <d v="2012-01-25T00:00:00"/>
    <d v="2012-01-25T00:00:00"/>
    <s v="January"/>
    <s v="2012"/>
    <n v="0"/>
    <s v="FREE DELIVERY"/>
    <s v="Critical"/>
    <n v="12"/>
    <n v="480.73"/>
    <n v="0.1"/>
    <x v="0"/>
    <n v="148.19999999999999"/>
    <n v="42.8"/>
    <n v="2.99"/>
    <s v="Ontario"/>
    <x v="5"/>
    <s v="Home Office"/>
    <x v="0"/>
    <x v="2"/>
  </r>
  <r>
    <s v="Maria Bertelson"/>
    <n v="54177"/>
    <d v="2012-01-25T00:00:00"/>
    <d v="2012-01-27T00:00:00"/>
    <s v="January"/>
    <s v="2012"/>
    <n v="2"/>
    <b v="0"/>
    <s v="Critical"/>
    <n v="25"/>
    <n v="159"/>
    <n v="0.1"/>
    <x v="0"/>
    <n v="-98.15"/>
    <n v="6.48"/>
    <n v="7.37"/>
    <s v="Ontario"/>
    <x v="5"/>
    <s v="Home Office"/>
    <x v="0"/>
    <x v="5"/>
  </r>
  <r>
    <s v="Julie Prescott"/>
    <n v="55107"/>
    <d v="2010-05-08T00:00:00"/>
    <d v="2010-05-13T00:00:00"/>
    <s v="May"/>
    <s v="2010"/>
    <n v="5"/>
    <b v="0"/>
    <s v="low"/>
    <n v="32"/>
    <n v="171.52"/>
    <n v="0.1"/>
    <x v="0"/>
    <n v="46.61"/>
    <n v="5.68"/>
    <n v="1.39"/>
    <s v="Ontario"/>
    <x v="5"/>
    <s v="Home Office"/>
    <x v="0"/>
    <x v="8"/>
  </r>
  <r>
    <s v="Meg O'Connel"/>
    <n v="55461"/>
    <d v="2009-09-28T00:00:00"/>
    <d v="2009-09-29T00:00:00"/>
    <s v="September"/>
    <s v="2009"/>
    <n v="1"/>
    <b v="0"/>
    <s v="Medium"/>
    <n v="16"/>
    <n v="84.01"/>
    <n v="0.06"/>
    <x v="0"/>
    <n v="-34.119999999999997"/>
    <n v="4.82"/>
    <n v="5.72"/>
    <s v="Ontario"/>
    <x v="5"/>
    <s v="Small Business"/>
    <x v="2"/>
    <x v="4"/>
  </r>
  <r>
    <s v="Guy Thornton"/>
    <n v="55526"/>
    <d v="2012-07-02T00:00:00"/>
    <d v="2012-07-03T00:00:00"/>
    <s v="July"/>
    <s v="2012"/>
    <n v="1"/>
    <b v="0"/>
    <s v="High"/>
    <n v="23"/>
    <n v="445.17"/>
    <n v="0.02"/>
    <x v="0"/>
    <n v="38.11"/>
    <n v="18.97"/>
    <n v="9.0299999999999994"/>
    <s v="Ontario"/>
    <x v="5"/>
    <s v="Corporate"/>
    <x v="0"/>
    <x v="5"/>
  </r>
  <r>
    <s v="Meg O'Connel"/>
    <n v="55969"/>
    <d v="2010-10-04T00:00:00"/>
    <d v="2010-10-07T00:00:00"/>
    <s v="October"/>
    <s v="2010"/>
    <n v="3"/>
    <b v="0"/>
    <s v="Medium"/>
    <n v="37"/>
    <n v="2329.4"/>
    <n v="0.08"/>
    <x v="0"/>
    <n v="189.77"/>
    <n v="64.98"/>
    <n v="6.88"/>
    <s v="Ontario"/>
    <x v="5"/>
    <s v="Small Business"/>
    <x v="0"/>
    <x v="0"/>
  </r>
  <r>
    <s v="Meg O'Connel"/>
    <n v="57153"/>
    <d v="2009-05-26T00:00:00"/>
    <d v="2009-05-28T00:00:00"/>
    <s v="May"/>
    <s v="2009"/>
    <n v="2"/>
    <b v="0"/>
    <s v="Critical"/>
    <n v="9"/>
    <n v="106.05"/>
    <n v="0.02"/>
    <x v="0"/>
    <n v="-14.52"/>
    <n v="11.33"/>
    <n v="6.12"/>
    <s v="Ontario"/>
    <x v="5"/>
    <s v="Corporate"/>
    <x v="0"/>
    <x v="1"/>
  </r>
  <r>
    <s v="Meg O'Connel"/>
    <n v="57153"/>
    <d v="2009-05-26T00:00:00"/>
    <d v="2009-05-27T00:00:00"/>
    <s v="May"/>
    <s v="2009"/>
    <n v="1"/>
    <b v="0"/>
    <s v="Critical"/>
    <n v="45"/>
    <n v="698.1"/>
    <n v="0.01"/>
    <x v="0"/>
    <n v="336.25"/>
    <n v="15.67"/>
    <n v="1.39"/>
    <s v="Ontario"/>
    <x v="5"/>
    <s v="Corporate"/>
    <x v="0"/>
    <x v="8"/>
  </r>
  <r>
    <s v="Christina Vanderzanden"/>
    <n v="57538"/>
    <d v="2010-02-20T00:00:00"/>
    <d v="2010-02-22T00:00:00"/>
    <s v="February"/>
    <s v="2010"/>
    <n v="2"/>
    <b v="0"/>
    <s v="Critical"/>
    <n v="40"/>
    <n v="1370.49"/>
    <n v="0.08"/>
    <x v="0"/>
    <n v="-244.63"/>
    <n v="33.979999999999997"/>
    <n v="19.989999999999998"/>
    <s v="Ontario"/>
    <x v="5"/>
    <s v="Small Business"/>
    <x v="2"/>
    <x v="4"/>
  </r>
  <r>
    <s v="Doug O'Connell"/>
    <n v="58656"/>
    <d v="2010-12-04T00:00:00"/>
    <d v="2010-12-06T00:00:00"/>
    <s v="December"/>
    <s v="2010"/>
    <n v="2"/>
    <b v="0"/>
    <s v="High"/>
    <n v="5"/>
    <n v="39.44"/>
    <n v="0"/>
    <x v="0"/>
    <n v="-0.94"/>
    <n v="6.75"/>
    <n v="2.99"/>
    <s v="Ontario"/>
    <x v="5"/>
    <s v="Small Business"/>
    <x v="0"/>
    <x v="2"/>
  </r>
  <r>
    <s v="Doug O'Connell"/>
    <n v="58656"/>
    <d v="2010-12-04T00:00:00"/>
    <d v="2010-12-06T00:00:00"/>
    <s v="December"/>
    <s v="2010"/>
    <n v="2"/>
    <b v="0"/>
    <s v="High"/>
    <n v="3"/>
    <n v="11.01"/>
    <n v="0.09"/>
    <x v="0"/>
    <n v="-1.42"/>
    <n v="2.08"/>
    <n v="5.33"/>
    <s v="Ontario"/>
    <x v="5"/>
    <s v="Small Business"/>
    <x v="2"/>
    <x v="4"/>
  </r>
  <r>
    <s v="Christina Vanderzanden"/>
    <n v="58789"/>
    <d v="2010-08-05T00:00:00"/>
    <d v="2010-08-09T00:00:00"/>
    <s v="August"/>
    <s v="2010"/>
    <n v="4"/>
    <b v="0"/>
    <s v="low"/>
    <n v="26"/>
    <n v="195.51"/>
    <n v="0.03"/>
    <x v="0"/>
    <n v="-105.72"/>
    <n v="7.3"/>
    <n v="7.72"/>
    <s v="Ontario"/>
    <x v="5"/>
    <s v="Small Business"/>
    <x v="0"/>
    <x v="2"/>
  </r>
  <r>
    <s v="Christina Vanderzanden"/>
    <n v="58789"/>
    <d v="2010-08-05T00:00:00"/>
    <d v="2010-08-10T00:00:00"/>
    <s v="August"/>
    <s v="2010"/>
    <n v="5"/>
    <b v="0"/>
    <s v="low"/>
    <n v="38"/>
    <n v="377.13"/>
    <n v="0.02"/>
    <x v="0"/>
    <n v="-10.29"/>
    <n v="9.77"/>
    <n v="6.02"/>
    <s v="Ontario"/>
    <x v="5"/>
    <s v="Small Business"/>
    <x v="2"/>
    <x v="4"/>
  </r>
  <r>
    <s v="Maria Bertelson"/>
    <n v="59200"/>
    <d v="2011-12-09T00:00:00"/>
    <d v="2011-12-09T00:00:00"/>
    <s v="December"/>
    <s v="2011"/>
    <n v="0"/>
    <s v="FREE DELIVERY"/>
    <s v="Medium"/>
    <n v="4"/>
    <n v="170.45"/>
    <n v="0.09"/>
    <x v="0"/>
    <n v="-30.27"/>
    <n v="42.98"/>
    <n v="4.62"/>
    <s v="Ontario"/>
    <x v="5"/>
    <s v="Home Office"/>
    <x v="0"/>
    <x v="1"/>
  </r>
  <r>
    <s v="Maria Bertelson"/>
    <n v="59200"/>
    <d v="2011-12-09T00:00:00"/>
    <d v="2011-12-11T00:00:00"/>
    <s v="December"/>
    <s v="2011"/>
    <n v="2"/>
    <b v="0"/>
    <s v="Medium"/>
    <n v="28"/>
    <n v="350.42"/>
    <n v="0.03"/>
    <x v="0"/>
    <n v="-37.299999999999997"/>
    <n v="11.97"/>
    <n v="5.81"/>
    <s v="Ontario"/>
    <x v="5"/>
    <s v="Home Office"/>
    <x v="0"/>
    <x v="12"/>
  </r>
  <r>
    <s v="Christine Sundaresam"/>
    <n v="59459"/>
    <d v="2009-02-04T00:00:00"/>
    <d v="2009-02-05T00:00:00"/>
    <s v="February"/>
    <s v="2009"/>
    <n v="1"/>
    <b v="0"/>
    <s v="Medium"/>
    <n v="40"/>
    <n v="69.66"/>
    <n v="7.0000000000000007E-2"/>
    <x v="0"/>
    <n v="-51.42"/>
    <n v="1.7"/>
    <n v="1.99"/>
    <s v="Ontario"/>
    <x v="5"/>
    <s v="Small Business"/>
    <x v="1"/>
    <x v="7"/>
  </r>
  <r>
    <s v="Ivan Gibson"/>
    <n v="59878"/>
    <d v="2012-05-28T00:00:00"/>
    <d v="2012-05-29T00:00:00"/>
    <s v="May"/>
    <s v="2012"/>
    <n v="1"/>
    <b v="0"/>
    <s v="High"/>
    <n v="6"/>
    <n v="112.4"/>
    <n v="0.1"/>
    <x v="0"/>
    <n v="-46.75"/>
    <n v="17.98"/>
    <n v="8.51"/>
    <s v="Ontario"/>
    <x v="5"/>
    <s v="Corporate"/>
    <x v="1"/>
    <x v="16"/>
  </r>
  <r>
    <s v="Ivan Gibson"/>
    <n v="59878"/>
    <d v="2012-05-28T00:00:00"/>
    <d v="2012-05-29T00:00:00"/>
    <s v="May"/>
    <s v="2012"/>
    <n v="1"/>
    <b v="0"/>
    <s v="High"/>
    <n v="23"/>
    <n v="249.64"/>
    <n v="0.08"/>
    <x v="0"/>
    <n v="-91.65"/>
    <n v="10.9"/>
    <n v="7.46"/>
    <s v="Ontario"/>
    <x v="5"/>
    <s v="Corporate"/>
    <x v="0"/>
    <x v="0"/>
  </r>
  <r>
    <s v="Christina Vanderzanden"/>
    <n v="59909"/>
    <d v="2012-08-05T00:00:00"/>
    <d v="2012-08-07T00:00:00"/>
    <s v="August"/>
    <s v="2012"/>
    <n v="2"/>
    <b v="0"/>
    <s v="low"/>
    <n v="11"/>
    <n v="1255.48"/>
    <n v="0.06"/>
    <x v="1"/>
    <n v="-292.64999999999998"/>
    <n v="115.99"/>
    <n v="56.14"/>
    <s v="Ontario"/>
    <x v="5"/>
    <s v="Small Business"/>
    <x v="1"/>
    <x v="16"/>
  </r>
  <r>
    <s v="Christina Vanderzanden"/>
    <n v="59909"/>
    <d v="2012-08-05T00:00:00"/>
    <d v="2012-08-12T00:00:00"/>
    <s v="August"/>
    <s v="2012"/>
    <n v="7"/>
    <b v="0"/>
    <s v="low"/>
    <n v="46"/>
    <n v="411.56"/>
    <n v="0.09"/>
    <x v="2"/>
    <n v="-188.02"/>
    <n v="9.3800000000000008"/>
    <n v="7.28"/>
    <s v="Ontario"/>
    <x v="5"/>
    <s v="Small Business"/>
    <x v="0"/>
    <x v="0"/>
  </r>
  <r>
    <s v="Craig Carroll"/>
    <n v="1218"/>
    <d v="2009-06-19T00:00:00"/>
    <d v="2009-06-22T00:00:00"/>
    <s v="June"/>
    <s v="2009"/>
    <n v="3"/>
    <b v="0"/>
    <s v="Not Specified"/>
    <n v="3"/>
    <n v="46.46"/>
    <n v="0.1"/>
    <x v="0"/>
    <n v="-25.13"/>
    <n v="14.42"/>
    <n v="6.75"/>
    <s v="Ontario"/>
    <x v="5"/>
    <s v="Corporate"/>
    <x v="0"/>
    <x v="1"/>
  </r>
  <r>
    <s v="Liz MacKendrick"/>
    <n v="1600"/>
    <d v="2010-03-02T00:00:00"/>
    <d v="2010-03-04T00:00:00"/>
    <s v="March"/>
    <s v="2010"/>
    <n v="2"/>
    <b v="0"/>
    <s v="Medium"/>
    <n v="32"/>
    <n v="303.58999999999997"/>
    <n v="0.1"/>
    <x v="0"/>
    <n v="-45.99"/>
    <n v="9.65"/>
    <n v="6.22"/>
    <s v="Ontario"/>
    <x v="5"/>
    <s v="Corporate"/>
    <x v="2"/>
    <x v="4"/>
  </r>
  <r>
    <s v="Liz MacKendrick"/>
    <n v="1600"/>
    <d v="2010-03-02T00:00:00"/>
    <d v="2010-03-03T00:00:00"/>
    <s v="March"/>
    <s v="2010"/>
    <n v="1"/>
    <b v="0"/>
    <s v="Medium"/>
    <n v="36"/>
    <n v="191.6"/>
    <n v="0.04"/>
    <x v="0"/>
    <n v="-150.74"/>
    <n v="4.9800000000000004"/>
    <n v="7.44"/>
    <s v="Ontario"/>
    <x v="5"/>
    <s v="Corporate"/>
    <x v="0"/>
    <x v="5"/>
  </r>
  <r>
    <s v="Craig Carroll"/>
    <n v="2373"/>
    <d v="2009-03-11T00:00:00"/>
    <d v="2009-03-12T00:00:00"/>
    <s v="March"/>
    <s v="2009"/>
    <n v="1"/>
    <b v="0"/>
    <s v="Not Specified"/>
    <n v="36"/>
    <n v="317.58999999999997"/>
    <n v="0.06"/>
    <x v="0"/>
    <n v="-46.12"/>
    <n v="8.6"/>
    <n v="6.19"/>
    <s v="Ontario"/>
    <x v="5"/>
    <s v="Corporate"/>
    <x v="0"/>
    <x v="2"/>
  </r>
  <r>
    <s v="Christine Kargatis"/>
    <n v="2626"/>
    <d v="2011-09-07T00:00:00"/>
    <d v="2011-09-09T00:00:00"/>
    <s v="September"/>
    <s v="2011"/>
    <n v="2"/>
    <b v="0"/>
    <s v="Not Specified"/>
    <n v="16"/>
    <n v="48.37"/>
    <n v="0.02"/>
    <x v="0"/>
    <n v="18.02"/>
    <n v="2.88"/>
    <n v="0.5"/>
    <s v="Ontario"/>
    <x v="5"/>
    <s v="Small Business"/>
    <x v="0"/>
    <x v="11"/>
  </r>
  <r>
    <s v="Liz MacKendrick"/>
    <n v="3109"/>
    <d v="2010-07-23T00:00:00"/>
    <d v="2010-07-30T00:00:00"/>
    <s v="July"/>
    <s v="2010"/>
    <n v="7"/>
    <b v="0"/>
    <s v="low"/>
    <n v="47"/>
    <n v="1005.74"/>
    <n v="0.1"/>
    <x v="0"/>
    <n v="199.3"/>
    <n v="22.23"/>
    <n v="8.99"/>
    <s v="Ontario"/>
    <x v="5"/>
    <s v="Corporate"/>
    <x v="2"/>
    <x v="4"/>
  </r>
  <r>
    <s v="Liz MacKendrick"/>
    <n v="3109"/>
    <d v="2010-07-23T00:00:00"/>
    <d v="2010-07-30T00:00:00"/>
    <s v="July"/>
    <s v="2010"/>
    <n v="7"/>
    <b v="0"/>
    <s v="low"/>
    <n v="37"/>
    <n v="6477.7394999999997"/>
    <n v="0.01"/>
    <x v="0"/>
    <n v="1653.97"/>
    <n v="205.99"/>
    <n v="8.99"/>
    <s v="Ontario"/>
    <x v="5"/>
    <s v="Corporate"/>
    <x v="1"/>
    <x v="3"/>
  </r>
  <r>
    <s v="Christine Kargatis"/>
    <n v="3777"/>
    <d v="2009-04-07T00:00:00"/>
    <d v="2009-04-08T00:00:00"/>
    <s v="April"/>
    <s v="2009"/>
    <n v="1"/>
    <b v="0"/>
    <s v="Medium"/>
    <n v="14"/>
    <n v="244.85"/>
    <n v="0.06"/>
    <x v="2"/>
    <n v="38.06"/>
    <n v="17.670000000000002"/>
    <n v="8.99"/>
    <s v="Ontario"/>
    <x v="5"/>
    <s v="Small Business"/>
    <x v="2"/>
    <x v="4"/>
  </r>
  <r>
    <s v="Bobby Odegard"/>
    <n v="3973"/>
    <d v="2012-03-23T00:00:00"/>
    <d v="2012-03-25T00:00:00"/>
    <s v="March"/>
    <s v="2012"/>
    <n v="2"/>
    <b v="0"/>
    <s v="Not Specified"/>
    <n v="21"/>
    <n v="316.35000000000002"/>
    <n v="0.06"/>
    <x v="0"/>
    <n v="117.91"/>
    <n v="15.68"/>
    <n v="3.73"/>
    <s v="Ontario"/>
    <x v="5"/>
    <s v="Corporate"/>
    <x v="2"/>
    <x v="4"/>
  </r>
  <r>
    <s v="Bobby Odegard"/>
    <n v="4932"/>
    <d v="2010-08-09T00:00:00"/>
    <d v="2010-08-11T00:00:00"/>
    <s v="August"/>
    <s v="2010"/>
    <n v="2"/>
    <b v="0"/>
    <s v="Critical"/>
    <n v="11"/>
    <n v="109.37"/>
    <n v="7.0000000000000007E-2"/>
    <x v="0"/>
    <n v="25.96"/>
    <n v="10.31"/>
    <n v="1.79"/>
    <s v="Ontario"/>
    <x v="5"/>
    <s v="Corporate"/>
    <x v="0"/>
    <x v="5"/>
  </r>
  <r>
    <s v="Craig Carroll"/>
    <n v="7239"/>
    <d v="2011-06-29T00:00:00"/>
    <d v="2011-07-01T00:00:00"/>
    <s v="July"/>
    <s v="2011"/>
    <n v="2"/>
    <b v="0"/>
    <s v="Medium"/>
    <n v="50"/>
    <n v="6206.16"/>
    <n v="0.03"/>
    <x v="0"/>
    <n v="1416.27"/>
    <n v="120.33"/>
    <n v="19.989999999999998"/>
    <s v="Ontario"/>
    <x v="5"/>
    <s v="Small Business"/>
    <x v="0"/>
    <x v="0"/>
  </r>
  <r>
    <s v="Russell Applegate"/>
    <n v="9088"/>
    <d v="2009-06-22T00:00:00"/>
    <d v="2009-06-24T00:00:00"/>
    <s v="June"/>
    <s v="2009"/>
    <n v="2"/>
    <b v="0"/>
    <s v="Critical"/>
    <n v="50"/>
    <n v="15383.7"/>
    <n v="0.03"/>
    <x v="0"/>
    <n v="6523.26"/>
    <n v="304.99"/>
    <n v="19.989999999999998"/>
    <s v="Ontario"/>
    <x v="5"/>
    <s v="Home Office"/>
    <x v="0"/>
    <x v="2"/>
  </r>
  <r>
    <s v="Russell Applegate"/>
    <n v="9088"/>
    <d v="2009-06-22T00:00:00"/>
    <d v="2009-06-24T00:00:00"/>
    <s v="June"/>
    <s v="2009"/>
    <n v="2"/>
    <b v="0"/>
    <s v="Critical"/>
    <n v="31"/>
    <n v="1637.4570000000001"/>
    <n v="0.09"/>
    <x v="0"/>
    <n v="118.15"/>
    <n v="65.989999999999995"/>
    <n v="8.99"/>
    <s v="Ontario"/>
    <x v="5"/>
    <s v="Home Office"/>
    <x v="1"/>
    <x v="3"/>
  </r>
  <r>
    <s v="Bill Donatelli"/>
    <n v="11428"/>
    <d v="2012-01-21T00:00:00"/>
    <d v="2012-01-21T00:00:00"/>
    <s v="January"/>
    <s v="2012"/>
    <n v="0"/>
    <s v="FREE DELIVERY"/>
    <s v="Medium"/>
    <n v="16"/>
    <n v="1554.53"/>
    <n v="0"/>
    <x v="0"/>
    <n v="474.66"/>
    <n v="90.48"/>
    <n v="19.989999999999998"/>
    <s v="Ontario"/>
    <x v="5"/>
    <s v="Small Business"/>
    <x v="0"/>
    <x v="8"/>
  </r>
  <r>
    <s v="Bill Donatelli"/>
    <n v="12452"/>
    <d v="2010-12-07T00:00:00"/>
    <d v="2010-12-08T00:00:00"/>
    <s v="December"/>
    <s v="2010"/>
    <n v="1"/>
    <b v="0"/>
    <s v="Medium"/>
    <n v="1"/>
    <n v="356.95"/>
    <n v="0.08"/>
    <x v="0"/>
    <n v="-228.24"/>
    <n v="387.99"/>
    <n v="19.989999999999998"/>
    <s v="Ontario"/>
    <x v="5"/>
    <s v="Corporate"/>
    <x v="0"/>
    <x v="2"/>
  </r>
  <r>
    <s v="Bill Donatelli"/>
    <n v="12452"/>
    <d v="2010-12-07T00:00:00"/>
    <d v="2010-12-09T00:00:00"/>
    <s v="December"/>
    <s v="2010"/>
    <n v="2"/>
    <b v="0"/>
    <s v="Medium"/>
    <n v="17"/>
    <n v="112.86"/>
    <n v="0.04"/>
    <x v="0"/>
    <n v="-56.78"/>
    <n v="6.6"/>
    <n v="4.07"/>
    <s v="Ontario"/>
    <x v="5"/>
    <s v="Corporate"/>
    <x v="1"/>
    <x v="7"/>
  </r>
  <r>
    <s v="Bill Donatelli"/>
    <n v="12452"/>
    <d v="2010-12-07T00:00:00"/>
    <d v="2010-12-09T00:00:00"/>
    <s v="December"/>
    <s v="2010"/>
    <n v="2"/>
    <b v="0"/>
    <s v="Medium"/>
    <n v="38"/>
    <n v="2063.42"/>
    <n v="0.03"/>
    <x v="0"/>
    <n v="989.95"/>
    <n v="55.98"/>
    <n v="5.15"/>
    <s v="Ontario"/>
    <x v="5"/>
    <s v="Corporate"/>
    <x v="0"/>
    <x v="5"/>
  </r>
  <r>
    <s v="Bill Donatelli"/>
    <n v="13345"/>
    <d v="2012-09-02T00:00:00"/>
    <d v="2012-09-03T00:00:00"/>
    <s v="September"/>
    <s v="2012"/>
    <n v="1"/>
    <b v="0"/>
    <s v="Not Specified"/>
    <n v="24"/>
    <n v="116.82"/>
    <n v="0.02"/>
    <x v="0"/>
    <n v="-42.05"/>
    <n v="4.7699999999999996"/>
    <n v="2.39"/>
    <s v="Ontario"/>
    <x v="5"/>
    <s v="Corporate"/>
    <x v="1"/>
    <x v="7"/>
  </r>
  <r>
    <s v="Bill Donatelli"/>
    <n v="13345"/>
    <d v="2012-09-02T00:00:00"/>
    <d v="2012-09-02T00:00:00"/>
    <s v="September"/>
    <s v="2012"/>
    <n v="0"/>
    <s v="FREE DELIVERY"/>
    <s v="Not Specified"/>
    <n v="45"/>
    <n v="483.64"/>
    <n v="0.1"/>
    <x v="0"/>
    <n v="28.39"/>
    <n v="10.98"/>
    <n v="3.37"/>
    <s v="Ontario"/>
    <x v="5"/>
    <s v="Corporate"/>
    <x v="0"/>
    <x v="15"/>
  </r>
  <r>
    <s v="Bobby Odegard"/>
    <n v="13410"/>
    <d v="2010-06-06T00:00:00"/>
    <d v="2010-06-08T00:00:00"/>
    <s v="June"/>
    <s v="2010"/>
    <n v="2"/>
    <b v="0"/>
    <s v="Not Specified"/>
    <n v="4"/>
    <n v="33.64"/>
    <n v="7.0000000000000007E-2"/>
    <x v="0"/>
    <n v="-35.17"/>
    <n v="8.1199999999999992"/>
    <n v="2.83"/>
    <s v="Ontario"/>
    <x v="5"/>
    <s v="Corporate"/>
    <x v="1"/>
    <x v="7"/>
  </r>
  <r>
    <s v="Bobby Odegard"/>
    <n v="13410"/>
    <d v="2010-06-06T00:00:00"/>
    <d v="2010-06-07T00:00:00"/>
    <s v="June"/>
    <s v="2010"/>
    <n v="1"/>
    <b v="0"/>
    <s v="Not Specified"/>
    <n v="29"/>
    <n v="701.94"/>
    <n v="0.01"/>
    <x v="0"/>
    <n v="158.91"/>
    <n v="23.99"/>
    <n v="6.3"/>
    <s v="Ontario"/>
    <x v="5"/>
    <s v="Corporate"/>
    <x v="1"/>
    <x v="16"/>
  </r>
  <r>
    <s v="Bill Donatelli"/>
    <n v="15808"/>
    <d v="2010-12-14T00:00:00"/>
    <d v="2010-12-14T00:00:00"/>
    <s v="December"/>
    <s v="2010"/>
    <n v="0"/>
    <s v="FREE DELIVERY"/>
    <s v="Critical"/>
    <n v="33"/>
    <n v="126.88"/>
    <n v="0.05"/>
    <x v="0"/>
    <n v="12.63"/>
    <n v="3.7"/>
    <n v="1.61"/>
    <s v="Ontario"/>
    <x v="5"/>
    <s v="Corporate"/>
    <x v="2"/>
    <x v="4"/>
  </r>
  <r>
    <s v="Bill Donatelli"/>
    <n v="15808"/>
    <d v="2010-12-14T00:00:00"/>
    <d v="2010-12-14T00:00:00"/>
    <s v="December"/>
    <s v="2010"/>
    <n v="0"/>
    <s v="FREE DELIVERY"/>
    <s v="Critical"/>
    <n v="42"/>
    <n v="906.64"/>
    <n v="7.0000000000000007E-2"/>
    <x v="2"/>
    <n v="-148.93"/>
    <n v="22.38"/>
    <n v="15.1"/>
    <s v="Ontario"/>
    <x v="5"/>
    <s v="Corporate"/>
    <x v="0"/>
    <x v="2"/>
  </r>
  <r>
    <s v="Bill Donatelli"/>
    <n v="15808"/>
    <d v="2010-12-14T00:00:00"/>
    <d v="2010-12-16T00:00:00"/>
    <s v="December"/>
    <s v="2010"/>
    <n v="2"/>
    <b v="0"/>
    <s v="Critical"/>
    <n v="45"/>
    <n v="882.96"/>
    <n v="0.06"/>
    <x v="0"/>
    <n v="11.65"/>
    <n v="19.98"/>
    <n v="4"/>
    <s v="Ontario"/>
    <x v="5"/>
    <s v="Corporate"/>
    <x v="1"/>
    <x v="7"/>
  </r>
  <r>
    <s v="Bill Donatelli"/>
    <n v="15808"/>
    <d v="2010-12-14T00:00:00"/>
    <d v="2010-12-15T00:00:00"/>
    <s v="December"/>
    <s v="2010"/>
    <n v="1"/>
    <b v="0"/>
    <s v="Critical"/>
    <n v="3"/>
    <n v="58.14"/>
    <n v="0.01"/>
    <x v="0"/>
    <n v="-96.25"/>
    <n v="20.99"/>
    <n v="4.8099999999999996"/>
    <s v="Ontario"/>
    <x v="5"/>
    <s v="Corporate"/>
    <x v="1"/>
    <x v="3"/>
  </r>
  <r>
    <s v="Bill Donatelli"/>
    <n v="16326"/>
    <d v="2010-05-10T00:00:00"/>
    <d v="2010-05-12T00:00:00"/>
    <s v="May"/>
    <s v="2010"/>
    <n v="2"/>
    <b v="0"/>
    <s v="High"/>
    <n v="39"/>
    <n v="1538.33"/>
    <n v="0.03"/>
    <x v="0"/>
    <n v="471.35"/>
    <n v="39.479999999999997"/>
    <n v="1.99"/>
    <s v="Ontario"/>
    <x v="5"/>
    <s v="Corporate"/>
    <x v="1"/>
    <x v="7"/>
  </r>
  <r>
    <s v="Bill Donatelli"/>
    <n v="16326"/>
    <d v="2010-05-10T00:00:00"/>
    <d v="2010-05-10T00:00:00"/>
    <s v="May"/>
    <s v="2010"/>
    <n v="0"/>
    <s v="FREE DELIVERY"/>
    <s v="High"/>
    <n v="39"/>
    <n v="147.46"/>
    <n v="0.06"/>
    <x v="0"/>
    <n v="14.13"/>
    <n v="3.71"/>
    <n v="1.93"/>
    <s v="Ontario"/>
    <x v="5"/>
    <s v="Corporate"/>
    <x v="0"/>
    <x v="5"/>
  </r>
  <r>
    <s v="Duane Benoit"/>
    <n v="17985"/>
    <d v="2011-04-12T00:00:00"/>
    <d v="2011-04-13T00:00:00"/>
    <s v="April"/>
    <s v="2011"/>
    <n v="1"/>
    <b v="0"/>
    <s v="Medium"/>
    <n v="4"/>
    <n v="473.88"/>
    <n v="0.01"/>
    <x v="1"/>
    <n v="-183.26"/>
    <n v="110.98"/>
    <n v="30"/>
    <s v="Ontario"/>
    <x v="5"/>
    <s v="Home Office"/>
    <x v="2"/>
    <x v="14"/>
  </r>
  <r>
    <s v="Duane Benoit"/>
    <n v="17985"/>
    <d v="2011-04-12T00:00:00"/>
    <d v="2011-04-14T00:00:00"/>
    <s v="April"/>
    <s v="2011"/>
    <n v="2"/>
    <b v="0"/>
    <s v="Medium"/>
    <n v="50"/>
    <n v="849.03099999999995"/>
    <n v="7.0000000000000007E-2"/>
    <x v="0"/>
    <n v="-133.31"/>
    <n v="20.99"/>
    <n v="3.3"/>
    <s v="Ontario"/>
    <x v="5"/>
    <s v="Home Office"/>
    <x v="1"/>
    <x v="3"/>
  </r>
  <r>
    <s v="Liz MacKendrick"/>
    <n v="20480"/>
    <d v="2009-01-29T00:00:00"/>
    <d v="2009-01-31T00:00:00"/>
    <s v="January"/>
    <s v="2009"/>
    <n v="2"/>
    <b v="0"/>
    <s v="Medium"/>
    <n v="4"/>
    <n v="1042.6300000000001"/>
    <n v="0.02"/>
    <x v="1"/>
    <n v="-219.93"/>
    <n v="240.98"/>
    <n v="60.2"/>
    <s v="Ontario"/>
    <x v="5"/>
    <s v="Corporate"/>
    <x v="2"/>
    <x v="9"/>
  </r>
  <r>
    <s v="Bill Donatelli"/>
    <n v="21091"/>
    <d v="2009-12-12T00:00:00"/>
    <d v="2009-12-14T00:00:00"/>
    <s v="December"/>
    <s v="2009"/>
    <n v="2"/>
    <b v="0"/>
    <s v="High"/>
    <n v="32"/>
    <n v="270.73"/>
    <n v="0.1"/>
    <x v="2"/>
    <n v="-54.57"/>
    <n v="8.8800000000000008"/>
    <n v="6.28"/>
    <s v="Ontario"/>
    <x v="5"/>
    <s v="Corporate"/>
    <x v="0"/>
    <x v="2"/>
  </r>
  <r>
    <s v="Bobby Odegard"/>
    <n v="26759"/>
    <d v="2012-01-25T00:00:00"/>
    <d v="2012-01-27T00:00:00"/>
    <s v="January"/>
    <s v="2012"/>
    <n v="2"/>
    <b v="0"/>
    <s v="Not Specified"/>
    <n v="30"/>
    <n v="251.11"/>
    <n v="0.03"/>
    <x v="0"/>
    <n v="10.039999999999999"/>
    <n v="7.84"/>
    <n v="4.71"/>
    <s v="Ontario"/>
    <x v="5"/>
    <s v="Consumer"/>
    <x v="0"/>
    <x v="2"/>
  </r>
  <r>
    <s v="Russell Applegate"/>
    <n v="26853"/>
    <d v="2012-06-12T00:00:00"/>
    <d v="2012-06-16T00:00:00"/>
    <s v="June"/>
    <s v="2012"/>
    <n v="4"/>
    <b v="0"/>
    <s v="low"/>
    <n v="21"/>
    <n v="64.44"/>
    <n v="0"/>
    <x v="0"/>
    <n v="-89.02"/>
    <n v="2.66"/>
    <n v="6.35"/>
    <s v="Ontario"/>
    <x v="5"/>
    <s v="Small Business"/>
    <x v="0"/>
    <x v="8"/>
  </r>
  <r>
    <s v="Russell Applegate"/>
    <n v="26918"/>
    <d v="2009-04-06T00:00:00"/>
    <d v="2009-04-15T00:00:00"/>
    <s v="April"/>
    <s v="2009"/>
    <n v="9"/>
    <b v="0"/>
    <s v="low"/>
    <n v="16"/>
    <n v="77.959999999999994"/>
    <n v="0.05"/>
    <x v="0"/>
    <n v="16.649999999999999"/>
    <n v="4.84"/>
    <n v="0.71"/>
    <s v="Ontario"/>
    <x v="5"/>
    <s v="Home Office"/>
    <x v="0"/>
    <x v="12"/>
  </r>
  <r>
    <s v="Duane Benoit"/>
    <n v="27456"/>
    <d v="2009-04-10T00:00:00"/>
    <d v="2009-04-11T00:00:00"/>
    <s v="April"/>
    <s v="2009"/>
    <n v="1"/>
    <b v="0"/>
    <s v="Not Specified"/>
    <n v="29"/>
    <n v="9492.92"/>
    <n v="0.05"/>
    <x v="1"/>
    <n v="772.04"/>
    <n v="328.14"/>
    <n v="91.05"/>
    <s v="Ontario"/>
    <x v="5"/>
    <s v="Home Office"/>
    <x v="0"/>
    <x v="1"/>
  </r>
  <r>
    <s v="Bill Donatelli"/>
    <n v="28420"/>
    <d v="2009-09-24T00:00:00"/>
    <d v="2009-09-24T00:00:00"/>
    <s v="September"/>
    <s v="2009"/>
    <n v="0"/>
    <s v="FREE DELIVERY"/>
    <s v="low"/>
    <n v="2"/>
    <n v="45.64"/>
    <n v="0.08"/>
    <x v="2"/>
    <n v="-0.11"/>
    <n v="15.57"/>
    <n v="1.39"/>
    <s v="Ontario"/>
    <x v="5"/>
    <s v="Corporate"/>
    <x v="0"/>
    <x v="8"/>
  </r>
  <r>
    <s v="Bobby Odegard"/>
    <n v="29318"/>
    <d v="2011-06-30T00:00:00"/>
    <d v="2011-07-01T00:00:00"/>
    <s v="July"/>
    <s v="2011"/>
    <n v="1"/>
    <b v="0"/>
    <s v="Not Specified"/>
    <n v="21"/>
    <n v="2954.14"/>
    <n v="0.04"/>
    <x v="2"/>
    <n v="-522.94000000000005"/>
    <n v="138.13999999999999"/>
    <n v="35"/>
    <s v="Ontario"/>
    <x v="5"/>
    <s v="Corporate"/>
    <x v="0"/>
    <x v="0"/>
  </r>
  <r>
    <s v="Bobby Odegard"/>
    <n v="29318"/>
    <d v="2011-06-30T00:00:00"/>
    <d v="2011-07-01T00:00:00"/>
    <s v="July"/>
    <s v="2011"/>
    <n v="1"/>
    <b v="0"/>
    <s v="Not Specified"/>
    <n v="34"/>
    <n v="3375.3074999999999"/>
    <n v="0.1"/>
    <x v="0"/>
    <n v="562.13"/>
    <n v="125.99"/>
    <n v="8.08"/>
    <s v="Ontario"/>
    <x v="5"/>
    <s v="Corporate"/>
    <x v="1"/>
    <x v="3"/>
  </r>
  <r>
    <s v="Bill Donatelli"/>
    <n v="30016"/>
    <d v="2009-01-03T00:00:00"/>
    <d v="2009-01-05T00:00:00"/>
    <s v="January"/>
    <s v="2009"/>
    <n v="2"/>
    <b v="0"/>
    <s v="Critical"/>
    <n v="15"/>
    <n v="85.56"/>
    <n v="0.03"/>
    <x v="0"/>
    <n v="-41.58"/>
    <n v="5.28"/>
    <n v="5.66"/>
    <s v="Ontario"/>
    <x v="5"/>
    <s v="Corporate"/>
    <x v="0"/>
    <x v="5"/>
  </r>
  <r>
    <s v="Bill Donatelli"/>
    <n v="30016"/>
    <d v="2009-01-03T00:00:00"/>
    <d v="2009-01-06T00:00:00"/>
    <s v="January"/>
    <s v="2009"/>
    <n v="3"/>
    <b v="0"/>
    <s v="Critical"/>
    <n v="8"/>
    <n v="754.65549999999996"/>
    <n v="0.01"/>
    <x v="0"/>
    <n v="-212.55"/>
    <n v="110.99"/>
    <n v="2.5"/>
    <s v="Ontario"/>
    <x v="5"/>
    <s v="Corporate"/>
    <x v="1"/>
    <x v="3"/>
  </r>
  <r>
    <s v="Russell Applegate"/>
    <n v="33255"/>
    <d v="2010-06-24T00:00:00"/>
    <d v="2010-06-25T00:00:00"/>
    <s v="June"/>
    <s v="2010"/>
    <n v="1"/>
    <b v="0"/>
    <s v="Critical"/>
    <n v="19"/>
    <n v="108.21"/>
    <n v="0.08"/>
    <x v="2"/>
    <n v="-50.02"/>
    <n v="5.28"/>
    <n v="5.66"/>
    <s v="Ontario"/>
    <x v="5"/>
    <s v="Home Office"/>
    <x v="0"/>
    <x v="5"/>
  </r>
  <r>
    <s v="Bill Donatelli"/>
    <n v="35104"/>
    <d v="2012-04-22T00:00:00"/>
    <d v="2012-04-25T00:00:00"/>
    <s v="April"/>
    <s v="2012"/>
    <n v="3"/>
    <b v="0"/>
    <s v="High"/>
    <n v="1"/>
    <n v="36.31"/>
    <n v="0.04"/>
    <x v="0"/>
    <n v="-74.45"/>
    <n v="29.99"/>
    <n v="5.5"/>
    <s v="Ontario"/>
    <x v="5"/>
    <s v="Small Business"/>
    <x v="1"/>
    <x v="7"/>
  </r>
  <r>
    <s v="Bill Donatelli"/>
    <n v="35104"/>
    <d v="2012-04-22T00:00:00"/>
    <d v="2012-04-24T00:00:00"/>
    <s v="April"/>
    <s v="2012"/>
    <n v="2"/>
    <b v="0"/>
    <s v="High"/>
    <n v="18"/>
    <n v="388.15"/>
    <n v="0"/>
    <x v="0"/>
    <n v="-44.21"/>
    <n v="19.940000000000001"/>
    <n v="14.87"/>
    <s v="Ontario"/>
    <x v="5"/>
    <s v="Small Business"/>
    <x v="2"/>
    <x v="4"/>
  </r>
  <r>
    <s v="Joel Jenkins"/>
    <n v="35142"/>
    <d v="2010-04-22T00:00:00"/>
    <d v="2010-04-24T00:00:00"/>
    <s v="April"/>
    <s v="2010"/>
    <n v="2"/>
    <b v="0"/>
    <s v="low"/>
    <n v="11"/>
    <n v="231.27"/>
    <n v="0.03"/>
    <x v="0"/>
    <n v="89.29"/>
    <n v="20.239999999999998"/>
    <n v="6.67"/>
    <s v="Ontario"/>
    <x v="5"/>
    <s v="Corporate"/>
    <x v="2"/>
    <x v="4"/>
  </r>
  <r>
    <s v="Joel Jenkins"/>
    <n v="35584"/>
    <d v="2011-05-03T00:00:00"/>
    <d v="2011-05-03T00:00:00"/>
    <s v="May"/>
    <s v="2011"/>
    <n v="0"/>
    <s v="FREE DELIVERY"/>
    <s v="Medium"/>
    <n v="15"/>
    <n v="150.33000000000001"/>
    <n v="0.08"/>
    <x v="2"/>
    <n v="-98.23"/>
    <n v="9.7100000000000009"/>
    <n v="9.4499999999999993"/>
    <s v="Ontario"/>
    <x v="5"/>
    <s v="Corporate"/>
    <x v="0"/>
    <x v="0"/>
  </r>
  <r>
    <s v="Brad Eason"/>
    <n v="35908"/>
    <d v="2010-12-12T00:00:00"/>
    <d v="2010-12-14T00:00:00"/>
    <s v="December"/>
    <s v="2010"/>
    <n v="2"/>
    <b v="0"/>
    <s v="Not Specified"/>
    <n v="40"/>
    <n v="240.18"/>
    <n v="0.06"/>
    <x v="0"/>
    <n v="-160.21"/>
    <n v="5.78"/>
    <n v="7.64"/>
    <s v="Ontario"/>
    <x v="5"/>
    <s v="Small Business"/>
    <x v="0"/>
    <x v="5"/>
  </r>
  <r>
    <s v="Brad Eason"/>
    <n v="35908"/>
    <d v="2010-12-12T00:00:00"/>
    <d v="2010-12-13T00:00:00"/>
    <s v="December"/>
    <s v="2010"/>
    <n v="1"/>
    <b v="0"/>
    <s v="Not Specified"/>
    <n v="45"/>
    <n v="529.28"/>
    <n v="0.1"/>
    <x v="2"/>
    <n v="-30.27"/>
    <n v="12.21"/>
    <n v="4.8099999999999996"/>
    <s v="Ontario"/>
    <x v="5"/>
    <s v="Small Business"/>
    <x v="0"/>
    <x v="0"/>
  </r>
  <r>
    <s v="Brad Eason"/>
    <n v="36706"/>
    <d v="2009-04-11T00:00:00"/>
    <d v="2009-04-13T00:00:00"/>
    <s v="April"/>
    <s v="2009"/>
    <n v="2"/>
    <b v="0"/>
    <s v="Not Specified"/>
    <n v="47"/>
    <n v="887.45"/>
    <n v="0.1"/>
    <x v="0"/>
    <n v="365.79"/>
    <n v="20.98"/>
    <n v="1.49"/>
    <s v="Ontario"/>
    <x v="5"/>
    <s v="Small Business"/>
    <x v="0"/>
    <x v="2"/>
  </r>
  <r>
    <s v="Brad Eason"/>
    <n v="36706"/>
    <d v="2009-04-11T00:00:00"/>
    <d v="2009-04-13T00:00:00"/>
    <s v="April"/>
    <s v="2009"/>
    <n v="2"/>
    <b v="0"/>
    <s v="Not Specified"/>
    <n v="7"/>
    <n v="355.97"/>
    <n v="0.03"/>
    <x v="0"/>
    <n v="-4.46"/>
    <n v="48.04"/>
    <n v="19.989999999999998"/>
    <s v="Ontario"/>
    <x v="5"/>
    <s v="Small Business"/>
    <x v="0"/>
    <x v="5"/>
  </r>
  <r>
    <s v="Bill Donatelli"/>
    <n v="37121"/>
    <d v="2011-03-15T00:00:00"/>
    <d v="2011-03-16T00:00:00"/>
    <s v="March"/>
    <s v="2011"/>
    <n v="1"/>
    <b v="0"/>
    <s v="Not Specified"/>
    <n v="44"/>
    <n v="9499.2999999999993"/>
    <n v="0.01"/>
    <x v="1"/>
    <n v="618.36"/>
    <n v="216.6"/>
    <n v="64.2"/>
    <s v="Ontario"/>
    <x v="5"/>
    <s v="Corporate"/>
    <x v="2"/>
    <x v="14"/>
  </r>
  <r>
    <s v="Russell Applegate"/>
    <n v="38528"/>
    <d v="2011-12-20T00:00:00"/>
    <d v="2011-12-21T00:00:00"/>
    <s v="December"/>
    <s v="2011"/>
    <n v="1"/>
    <b v="0"/>
    <s v="Critical"/>
    <n v="36"/>
    <n v="2544.9850000000001"/>
    <n v="7.0000000000000007E-2"/>
    <x v="0"/>
    <n v="-113.06"/>
    <n v="85.99"/>
    <n v="0.99"/>
    <s v="Ontario"/>
    <x v="5"/>
    <s v="Small Business"/>
    <x v="1"/>
    <x v="3"/>
  </r>
  <r>
    <s v="Duane Benoit"/>
    <n v="38853"/>
    <d v="2012-03-23T00:00:00"/>
    <d v="2012-03-27T00:00:00"/>
    <s v="March"/>
    <s v="2012"/>
    <n v="4"/>
    <b v="0"/>
    <s v="low"/>
    <n v="13"/>
    <n v="728.02499999999998"/>
    <n v="0.04"/>
    <x v="0"/>
    <n v="20"/>
    <n v="65.989999999999995"/>
    <n v="2.5"/>
    <s v="Ontario"/>
    <x v="5"/>
    <s v="Home Office"/>
    <x v="1"/>
    <x v="3"/>
  </r>
  <r>
    <s v="Jason Gross"/>
    <n v="39590"/>
    <d v="2011-05-14T00:00:00"/>
    <d v="2011-05-21T00:00:00"/>
    <s v="May"/>
    <s v="2011"/>
    <n v="7"/>
    <b v="0"/>
    <s v="low"/>
    <n v="9"/>
    <n v="79.25"/>
    <n v="0"/>
    <x v="2"/>
    <n v="-13.25"/>
    <n v="7.64"/>
    <n v="5.83"/>
    <s v="Ontario"/>
    <x v="5"/>
    <s v="Small Business"/>
    <x v="0"/>
    <x v="5"/>
  </r>
  <r>
    <s v="Harold Pawlan"/>
    <n v="40707"/>
    <d v="2009-06-11T00:00:00"/>
    <d v="2009-06-13T00:00:00"/>
    <s v="June"/>
    <s v="2009"/>
    <n v="2"/>
    <b v="0"/>
    <s v="High"/>
    <n v="26"/>
    <n v="1495.184"/>
    <n v="0"/>
    <x v="0"/>
    <n v="211.09"/>
    <n v="65.989999999999995"/>
    <n v="8.99"/>
    <s v="Ontario"/>
    <x v="5"/>
    <s v="Small Business"/>
    <x v="1"/>
    <x v="3"/>
  </r>
  <r>
    <s v="Bill Donatelli"/>
    <n v="40961"/>
    <d v="2011-03-30T00:00:00"/>
    <d v="2011-03-31T00:00:00"/>
    <s v="March"/>
    <s v="2011"/>
    <n v="1"/>
    <b v="0"/>
    <s v="Medium"/>
    <n v="7"/>
    <n v="23.84"/>
    <n v="0.02"/>
    <x v="0"/>
    <n v="5.88"/>
    <n v="3.15"/>
    <n v="0.5"/>
    <s v="Ontario"/>
    <x v="5"/>
    <s v="Corporate"/>
    <x v="0"/>
    <x v="11"/>
  </r>
  <r>
    <s v="Duane Benoit"/>
    <n v="41026"/>
    <d v="2011-04-19T00:00:00"/>
    <d v="2011-04-20T00:00:00"/>
    <s v="April"/>
    <s v="2011"/>
    <n v="1"/>
    <b v="0"/>
    <s v="Medium"/>
    <n v="8"/>
    <n v="709.37"/>
    <n v="0.1"/>
    <x v="1"/>
    <n v="-281.76"/>
    <n v="89.99"/>
    <n v="42"/>
    <s v="Ontario"/>
    <x v="5"/>
    <s v="Home Office"/>
    <x v="2"/>
    <x v="14"/>
  </r>
  <r>
    <s v="Duane Benoit"/>
    <n v="41026"/>
    <d v="2011-04-19T00:00:00"/>
    <d v="2011-04-19T00:00:00"/>
    <s v="April"/>
    <s v="2011"/>
    <n v="0"/>
    <s v="FREE DELIVERY"/>
    <s v="Medium"/>
    <n v="19"/>
    <n v="59.76"/>
    <n v="0.1"/>
    <x v="2"/>
    <n v="-33.11"/>
    <n v="3.14"/>
    <n v="1.92"/>
    <s v="Ontario"/>
    <x v="5"/>
    <s v="Home Office"/>
    <x v="0"/>
    <x v="15"/>
  </r>
  <r>
    <s v="Bill Donatelli"/>
    <n v="41543"/>
    <d v="2009-02-06T00:00:00"/>
    <d v="2009-02-10T00:00:00"/>
    <s v="February"/>
    <s v="2009"/>
    <n v="4"/>
    <b v="0"/>
    <s v="low"/>
    <n v="45"/>
    <n v="7548.65"/>
    <n v="0.03"/>
    <x v="1"/>
    <n v="1385.35"/>
    <n v="160.97999999999999"/>
    <n v="30"/>
    <s v="Ontario"/>
    <x v="5"/>
    <s v="Corporate"/>
    <x v="2"/>
    <x v="14"/>
  </r>
  <r>
    <s v="Bill Donatelli"/>
    <n v="41543"/>
    <d v="2009-02-06T00:00:00"/>
    <d v="2009-02-10T00:00:00"/>
    <s v="February"/>
    <s v="2009"/>
    <n v="4"/>
    <b v="0"/>
    <s v="low"/>
    <n v="24"/>
    <n v="1318.8685"/>
    <n v="0.03"/>
    <x v="0"/>
    <n v="172.33"/>
    <n v="65.989999999999995"/>
    <n v="3.99"/>
    <s v="Ontario"/>
    <x v="5"/>
    <s v="Corporate"/>
    <x v="1"/>
    <x v="3"/>
  </r>
  <r>
    <s v="Brad Eason"/>
    <n v="41606"/>
    <d v="2009-06-23T00:00:00"/>
    <d v="2009-06-24T00:00:00"/>
    <s v="June"/>
    <s v="2009"/>
    <n v="1"/>
    <b v="0"/>
    <s v="High"/>
    <n v="23"/>
    <n v="4514.8599999999997"/>
    <n v="0.09"/>
    <x v="1"/>
    <n v="-641.09"/>
    <n v="200.98"/>
    <n v="55.96"/>
    <s v="Ontario"/>
    <x v="5"/>
    <s v="Small Business"/>
    <x v="2"/>
    <x v="9"/>
  </r>
  <r>
    <s v="Brad Eason"/>
    <n v="41606"/>
    <d v="2009-06-23T00:00:00"/>
    <d v="2009-06-24T00:00:00"/>
    <s v="June"/>
    <s v="2009"/>
    <n v="1"/>
    <b v="0"/>
    <s v="High"/>
    <n v="30"/>
    <n v="79.14"/>
    <n v="0.09"/>
    <x v="0"/>
    <n v="-4.7300000000000004"/>
    <n v="2.78"/>
    <n v="0.97"/>
    <s v="Ontario"/>
    <x v="5"/>
    <s v="Small Business"/>
    <x v="0"/>
    <x v="12"/>
  </r>
  <r>
    <s v="Harold Pawlan"/>
    <n v="41926"/>
    <d v="2011-02-05T00:00:00"/>
    <d v="2011-02-06T00:00:00"/>
    <s v="February"/>
    <s v="2011"/>
    <n v="1"/>
    <b v="0"/>
    <s v="High"/>
    <n v="17"/>
    <n v="112.57"/>
    <n v="0.08"/>
    <x v="0"/>
    <n v="-28.53"/>
    <n v="6.48"/>
    <n v="5.14"/>
    <s v="Ontario"/>
    <x v="5"/>
    <s v="Small Business"/>
    <x v="0"/>
    <x v="5"/>
  </r>
  <r>
    <s v="Harold Pawlan"/>
    <n v="41926"/>
    <d v="2011-02-05T00:00:00"/>
    <d v="2011-02-05T00:00:00"/>
    <s v="February"/>
    <s v="2011"/>
    <n v="0"/>
    <s v="FREE DELIVERY"/>
    <s v="High"/>
    <n v="43"/>
    <n v="1562.69"/>
    <n v="0"/>
    <x v="0"/>
    <n v="287.74"/>
    <n v="34.76"/>
    <n v="8.2200000000000006"/>
    <s v="Ontario"/>
    <x v="5"/>
    <s v="Small Business"/>
    <x v="0"/>
    <x v="0"/>
  </r>
  <r>
    <s v="Adam Bellavance"/>
    <n v="50533"/>
    <d v="2011-05-31T00:00:00"/>
    <d v="2011-06-02T00:00:00"/>
    <s v="June"/>
    <s v="2011"/>
    <n v="2"/>
    <b v="0"/>
    <s v="Not Specified"/>
    <n v="32"/>
    <n v="1974.66"/>
    <n v="0.06"/>
    <x v="2"/>
    <n v="-929.68"/>
    <n v="64.650000000000006"/>
    <n v="35"/>
    <s v="Ontario"/>
    <x v="5"/>
    <s v="Small Business"/>
    <x v="0"/>
    <x v="0"/>
  </r>
  <r>
    <s v="Adam Bellavance"/>
    <n v="50533"/>
    <d v="2011-05-31T00:00:00"/>
    <d v="2011-06-01T00:00:00"/>
    <s v="June"/>
    <s v="2011"/>
    <n v="1"/>
    <b v="0"/>
    <s v="Not Specified"/>
    <n v="3"/>
    <n v="73.44"/>
    <n v="0"/>
    <x v="1"/>
    <n v="-53.78"/>
    <n v="15.23"/>
    <n v="27.75"/>
    <s v="Ontario"/>
    <x v="5"/>
    <s v="Small Business"/>
    <x v="2"/>
    <x v="10"/>
  </r>
  <r>
    <s v="Harold Pawlan"/>
    <n v="51747"/>
    <d v="2012-07-05T00:00:00"/>
    <d v="2012-07-06T00:00:00"/>
    <s v="July"/>
    <s v="2012"/>
    <n v="1"/>
    <b v="0"/>
    <s v="Medium"/>
    <n v="3"/>
    <n v="12.11"/>
    <n v="0.02"/>
    <x v="0"/>
    <n v="-0.98"/>
    <n v="3.69"/>
    <n v="0.5"/>
    <s v="Ontario"/>
    <x v="5"/>
    <s v="Small Business"/>
    <x v="0"/>
    <x v="11"/>
  </r>
  <r>
    <s v="Cari Sayre"/>
    <n v="53314"/>
    <d v="2010-09-19T00:00:00"/>
    <d v="2010-09-19T00:00:00"/>
    <s v="September"/>
    <s v="2010"/>
    <n v="0"/>
    <s v="FREE DELIVERY"/>
    <s v="High"/>
    <n v="33"/>
    <n v="2667.92"/>
    <n v="0.01"/>
    <x v="0"/>
    <n v="1049.02"/>
    <n v="78.69"/>
    <n v="19.989999999999998"/>
    <s v="Ontario"/>
    <x v="5"/>
    <s v="Home Office"/>
    <x v="2"/>
    <x v="4"/>
  </r>
  <r>
    <s v="Cari Sayre"/>
    <n v="53314"/>
    <d v="2010-09-19T00:00:00"/>
    <d v="2010-09-21T00:00:00"/>
    <s v="September"/>
    <s v="2010"/>
    <n v="2"/>
    <b v="0"/>
    <s v="High"/>
    <n v="15"/>
    <n v="2236.15"/>
    <n v="0.05"/>
    <x v="1"/>
    <n v="-310.95"/>
    <n v="145.97999999999999"/>
    <n v="51.92"/>
    <s v="Ontario"/>
    <x v="5"/>
    <s v="Home Office"/>
    <x v="2"/>
    <x v="10"/>
  </r>
  <r>
    <s v="Lisa DeCherney"/>
    <n v="54791"/>
    <d v="2012-12-20T00:00:00"/>
    <d v="2012-12-22T00:00:00"/>
    <s v="December"/>
    <s v="2012"/>
    <n v="2"/>
    <b v="0"/>
    <s v="High"/>
    <n v="45"/>
    <n v="4165.04"/>
    <n v="0"/>
    <x v="1"/>
    <n v="135.68"/>
    <n v="90.98"/>
    <n v="30"/>
    <s v="Ontario"/>
    <x v="5"/>
    <s v="Corporate"/>
    <x v="2"/>
    <x v="14"/>
  </r>
  <r>
    <s v="Harold Pawlan"/>
    <n v="54912"/>
    <d v="2011-07-21T00:00:00"/>
    <d v="2011-07-28T00:00:00"/>
    <s v="July"/>
    <s v="2011"/>
    <n v="7"/>
    <b v="0"/>
    <s v="low"/>
    <n v="17"/>
    <n v="117.33"/>
    <n v="7.0000000000000007E-2"/>
    <x v="0"/>
    <n v="10.31"/>
    <n v="6.69"/>
    <n v="3.1"/>
    <s v="Ontario"/>
    <x v="5"/>
    <s v="Small Business"/>
    <x v="0"/>
    <x v="5"/>
  </r>
  <r>
    <s v="Adam Bellavance"/>
    <n v="55269"/>
    <d v="2010-03-07T00:00:00"/>
    <d v="2010-03-08T00:00:00"/>
    <s v="March"/>
    <s v="2010"/>
    <n v="1"/>
    <b v="0"/>
    <s v="Medium"/>
    <n v="1"/>
    <n v="49.61"/>
    <n v="0"/>
    <x v="0"/>
    <n v="-41.82"/>
    <n v="30.98"/>
    <n v="17.079999999999998"/>
    <s v="Ontario"/>
    <x v="5"/>
    <s v="Small Business"/>
    <x v="0"/>
    <x v="5"/>
  </r>
  <r>
    <s v="Bill Donatelli"/>
    <n v="56101"/>
    <d v="2010-07-19T00:00:00"/>
    <d v="2010-07-21T00:00:00"/>
    <s v="July"/>
    <s v="2010"/>
    <n v="2"/>
    <b v="0"/>
    <s v="Not Specified"/>
    <n v="1"/>
    <n v="21.45"/>
    <n v="0.01"/>
    <x v="0"/>
    <n v="-7.22"/>
    <n v="14.42"/>
    <n v="6.75"/>
    <s v="Ontario"/>
    <x v="5"/>
    <s v="Corporate"/>
    <x v="0"/>
    <x v="1"/>
  </r>
  <r>
    <s v="Bill Donatelli"/>
    <n v="56101"/>
    <d v="2010-07-19T00:00:00"/>
    <d v="2010-07-22T00:00:00"/>
    <s v="July"/>
    <s v="2010"/>
    <n v="3"/>
    <b v="0"/>
    <s v="Not Specified"/>
    <n v="44"/>
    <n v="5347.13"/>
    <n v="0.08"/>
    <x v="0"/>
    <n v="1886.41"/>
    <n v="122.99"/>
    <n v="19.989999999999998"/>
    <s v="Ontario"/>
    <x v="5"/>
    <s v="Corporate"/>
    <x v="0"/>
    <x v="2"/>
  </r>
  <r>
    <s v="Harold Pawlan"/>
    <n v="56582"/>
    <d v="2009-06-12T00:00:00"/>
    <d v="2009-06-12T00:00:00"/>
    <s v="June"/>
    <s v="2009"/>
    <n v="0"/>
    <s v="FREE DELIVERY"/>
    <s v="low"/>
    <n v="36"/>
    <n v="4581.41"/>
    <n v="0.04"/>
    <x v="1"/>
    <n v="-904.73"/>
    <n v="130.97999999999999"/>
    <n v="54.74"/>
    <s v="Ontario"/>
    <x v="5"/>
    <s v="Small Business"/>
    <x v="2"/>
    <x v="9"/>
  </r>
  <r>
    <s v="Roy Skaria"/>
    <n v="56677"/>
    <d v="2009-04-11T00:00:00"/>
    <d v="2009-04-12T00:00:00"/>
    <s v="April"/>
    <s v="2009"/>
    <n v="1"/>
    <b v="0"/>
    <s v="High"/>
    <n v="35"/>
    <n v="430.55"/>
    <n v="0"/>
    <x v="0"/>
    <n v="120.01"/>
    <n v="12.22"/>
    <n v="2.85"/>
    <s v="Ontario"/>
    <x v="5"/>
    <s v="Corporate"/>
    <x v="2"/>
    <x v="4"/>
  </r>
  <r>
    <s v="Joel Jenkins"/>
    <n v="58725"/>
    <d v="2010-05-20T00:00:00"/>
    <d v="2010-05-21T00:00:00"/>
    <s v="May"/>
    <s v="2010"/>
    <n v="1"/>
    <b v="0"/>
    <s v="Not Specified"/>
    <n v="20"/>
    <n v="148.31"/>
    <n v="0.03"/>
    <x v="0"/>
    <n v="37.33"/>
    <n v="7.04"/>
    <n v="2.17"/>
    <s v="Ontario"/>
    <x v="5"/>
    <s v="Corporate"/>
    <x v="0"/>
    <x v="5"/>
  </r>
  <r>
    <s v="Bill Donatelli"/>
    <n v="59683"/>
    <d v="2012-10-13T00:00:00"/>
    <d v="2012-10-14T00:00:00"/>
    <s v="October"/>
    <s v="2012"/>
    <n v="1"/>
    <b v="0"/>
    <s v="Not Specified"/>
    <n v="37"/>
    <n v="191.36"/>
    <n v="0.05"/>
    <x v="0"/>
    <n v="-82.09"/>
    <n v="4.91"/>
    <n v="4.97"/>
    <s v="Ontario"/>
    <x v="5"/>
    <s v="Small Business"/>
    <x v="0"/>
    <x v="2"/>
  </r>
  <r>
    <s v="Sean O'Donnell"/>
    <n v="837"/>
    <d v="2009-06-14T00:00:00"/>
    <d v="2009-06-16T00:00:00"/>
    <s v="June"/>
    <s v="2009"/>
    <n v="2"/>
    <b v="0"/>
    <s v="Not Specified"/>
    <n v="11"/>
    <n v="65.7"/>
    <n v="0.01"/>
    <x v="0"/>
    <n v="13.41"/>
    <n v="5.84"/>
    <n v="0.83"/>
    <s v="Ontario"/>
    <x v="5"/>
    <s v="Corporate"/>
    <x v="0"/>
    <x v="12"/>
  </r>
  <r>
    <s v="Sean O'Donnell"/>
    <n v="1059"/>
    <d v="2009-02-26T00:00:00"/>
    <d v="2009-02-28T00:00:00"/>
    <s v="February"/>
    <s v="2009"/>
    <n v="2"/>
    <b v="0"/>
    <s v="Critical"/>
    <n v="22"/>
    <n v="127.33"/>
    <n v="0.02"/>
    <x v="0"/>
    <n v="5.3"/>
    <n v="5.34"/>
    <n v="2.99"/>
    <s v="Ontario"/>
    <x v="5"/>
    <s v="Corporate"/>
    <x v="0"/>
    <x v="2"/>
  </r>
  <r>
    <s v="Sean O'Donnell"/>
    <n v="1059"/>
    <d v="2009-02-26T00:00:00"/>
    <d v="2009-02-27T00:00:00"/>
    <s v="February"/>
    <s v="2009"/>
    <n v="1"/>
    <b v="0"/>
    <s v="Critical"/>
    <n v="24"/>
    <n v="990.1"/>
    <n v="0.03"/>
    <x v="0"/>
    <n v="310.22000000000003"/>
    <n v="40.98"/>
    <n v="7.47"/>
    <s v="Ontario"/>
    <x v="5"/>
    <s v="Corporate"/>
    <x v="0"/>
    <x v="2"/>
  </r>
  <r>
    <s v="Susan Vittorini"/>
    <n v="1826"/>
    <d v="2012-04-15T00:00:00"/>
    <d v="2012-04-16T00:00:00"/>
    <s v="April"/>
    <s v="2012"/>
    <n v="1"/>
    <b v="0"/>
    <s v="Not Specified"/>
    <n v="5"/>
    <n v="28.32"/>
    <n v="0.09"/>
    <x v="0"/>
    <n v="-14.35"/>
    <n v="4.9800000000000004"/>
    <n v="4.75"/>
    <s v="Ontario"/>
    <x v="5"/>
    <s v="Corporate"/>
    <x v="0"/>
    <x v="5"/>
  </r>
  <r>
    <s v="Sandra Glassco"/>
    <n v="2020"/>
    <d v="2010-06-20T00:00:00"/>
    <d v="2010-06-22T00:00:00"/>
    <s v="June"/>
    <s v="2010"/>
    <n v="2"/>
    <b v="0"/>
    <s v="Medium"/>
    <n v="42"/>
    <n v="213.75"/>
    <n v="0.03"/>
    <x v="0"/>
    <n v="-188.77"/>
    <n v="5.0199999999999996"/>
    <n v="5.14"/>
    <s v="Ontario"/>
    <x v="5"/>
    <s v="Home Office"/>
    <x v="1"/>
    <x v="7"/>
  </r>
  <r>
    <s v="Sandra Glassco"/>
    <n v="10340"/>
    <d v="2011-06-22T00:00:00"/>
    <d v="2011-06-23T00:00:00"/>
    <s v="June"/>
    <s v="2011"/>
    <n v="1"/>
    <b v="0"/>
    <s v="High"/>
    <n v="24"/>
    <n v="7547.14"/>
    <n v="0.03"/>
    <x v="0"/>
    <n v="2080.48"/>
    <n v="320.98"/>
    <n v="24.49"/>
    <s v="Ontario"/>
    <x v="5"/>
    <s v="Home Office"/>
    <x v="2"/>
    <x v="14"/>
  </r>
  <r>
    <s v="Sandra Glassco"/>
    <n v="10340"/>
    <d v="2011-06-22T00:00:00"/>
    <d v="2011-06-23T00:00:00"/>
    <s v="June"/>
    <s v="2011"/>
    <n v="1"/>
    <b v="0"/>
    <s v="High"/>
    <n v="2"/>
    <n v="224.32"/>
    <n v="0.08"/>
    <x v="0"/>
    <n v="-178.77"/>
    <n v="110.98"/>
    <n v="13.99"/>
    <s v="Ontario"/>
    <x v="5"/>
    <s v="Home Office"/>
    <x v="2"/>
    <x v="4"/>
  </r>
  <r>
    <s v="Sandra Glassco"/>
    <n v="10340"/>
    <d v="2011-06-22T00:00:00"/>
    <d v="2011-06-25T00:00:00"/>
    <s v="June"/>
    <s v="2011"/>
    <n v="3"/>
    <b v="0"/>
    <s v="High"/>
    <n v="15"/>
    <n v="311.98"/>
    <n v="0.09"/>
    <x v="0"/>
    <n v="-9.7799999999999994"/>
    <n v="22.01"/>
    <n v="5.53"/>
    <s v="Ontario"/>
    <x v="5"/>
    <s v="Home Office"/>
    <x v="0"/>
    <x v="12"/>
  </r>
  <r>
    <s v="Sandra Glassco"/>
    <n v="11044"/>
    <d v="2012-06-24T00:00:00"/>
    <d v="2012-06-25T00:00:00"/>
    <s v="June"/>
    <s v="2012"/>
    <n v="1"/>
    <b v="0"/>
    <s v="Medium"/>
    <n v="3"/>
    <n v="14.49"/>
    <n v="0.09"/>
    <x v="0"/>
    <n v="-12.58"/>
    <n v="3.28"/>
    <n v="5"/>
    <s v="Ontario"/>
    <x v="5"/>
    <s v="Home Office"/>
    <x v="0"/>
    <x v="12"/>
  </r>
  <r>
    <s v="Skye Norling"/>
    <n v="13313"/>
    <d v="2009-07-16T00:00:00"/>
    <d v="2009-07-18T00:00:00"/>
    <s v="July"/>
    <s v="2009"/>
    <n v="2"/>
    <b v="0"/>
    <s v="Not Specified"/>
    <n v="18"/>
    <n v="243.51"/>
    <n v="0.02"/>
    <x v="0"/>
    <n v="-159.86000000000001"/>
    <n v="12.99"/>
    <n v="14.37"/>
    <s v="Ontario"/>
    <x v="5"/>
    <s v="Home Office"/>
    <x v="2"/>
    <x v="4"/>
  </r>
  <r>
    <s v="Skye Norling"/>
    <n v="13313"/>
    <d v="2009-07-16T00:00:00"/>
    <d v="2009-07-18T00:00:00"/>
    <s v="July"/>
    <s v="2009"/>
    <n v="2"/>
    <b v="0"/>
    <s v="Not Specified"/>
    <n v="22"/>
    <n v="755.6"/>
    <n v="0.05"/>
    <x v="0"/>
    <n v="223.44"/>
    <n v="35.44"/>
    <n v="7.5"/>
    <s v="Ontario"/>
    <x v="5"/>
    <s v="Home Office"/>
    <x v="0"/>
    <x v="5"/>
  </r>
  <r>
    <s v="Skye Norling"/>
    <n v="13313"/>
    <d v="2009-07-16T00:00:00"/>
    <d v="2009-07-19T00:00:00"/>
    <s v="July"/>
    <s v="2009"/>
    <n v="3"/>
    <b v="0"/>
    <s v="Not Specified"/>
    <n v="45"/>
    <n v="592.73"/>
    <n v="0.02"/>
    <x v="0"/>
    <n v="75.010000000000005"/>
    <n v="12.98"/>
    <n v="3.14"/>
    <s v="Ontario"/>
    <x v="5"/>
    <s v="Home Office"/>
    <x v="0"/>
    <x v="15"/>
  </r>
  <r>
    <s v="Sean O'Donnell"/>
    <n v="15718"/>
    <d v="2009-01-27T00:00:00"/>
    <d v="2009-01-28T00:00:00"/>
    <s v="January"/>
    <s v="2009"/>
    <n v="1"/>
    <b v="0"/>
    <s v="Critical"/>
    <n v="36"/>
    <n v="100.87"/>
    <n v="0.09"/>
    <x v="0"/>
    <n v="8.4"/>
    <n v="2.94"/>
    <n v="0.7"/>
    <s v="Ontario"/>
    <x v="5"/>
    <s v="Corporate"/>
    <x v="0"/>
    <x v="12"/>
  </r>
  <r>
    <s v="Susan Vittorini"/>
    <n v="17506"/>
    <d v="2010-02-28T00:00:00"/>
    <d v="2010-03-04T00:00:00"/>
    <s v="March"/>
    <s v="2010"/>
    <n v="4"/>
    <b v="0"/>
    <s v="low"/>
    <n v="33"/>
    <n v="9473.31"/>
    <n v="0.03"/>
    <x v="1"/>
    <n v="1939.11"/>
    <n v="294.62"/>
    <n v="42.52"/>
    <s v="Ontario"/>
    <x v="5"/>
    <s v="Home Office"/>
    <x v="0"/>
    <x v="1"/>
  </r>
  <r>
    <s v="Shirley Schmidt"/>
    <n v="20003"/>
    <d v="2012-01-30T00:00:00"/>
    <d v="2012-01-31T00:00:00"/>
    <s v="January"/>
    <s v="2012"/>
    <n v="1"/>
    <b v="0"/>
    <s v="Medium"/>
    <n v="39"/>
    <n v="796.08"/>
    <n v="0.05"/>
    <x v="0"/>
    <n v="30.29"/>
    <n v="19.98"/>
    <n v="4"/>
    <s v="Ontario"/>
    <x v="5"/>
    <s v="Corporate"/>
    <x v="1"/>
    <x v="7"/>
  </r>
  <r>
    <s v="Sandra Glassco"/>
    <n v="20805"/>
    <d v="2011-01-10T00:00:00"/>
    <d v="2011-01-13T00:00:00"/>
    <s v="January"/>
    <s v="2011"/>
    <n v="3"/>
    <b v="0"/>
    <s v="High"/>
    <n v="12"/>
    <n v="69.98"/>
    <n v="0.06"/>
    <x v="0"/>
    <n v="-58.33"/>
    <n v="5.53"/>
    <n v="6.98"/>
    <s v="Ontario"/>
    <x v="5"/>
    <s v="Home Office"/>
    <x v="0"/>
    <x v="2"/>
  </r>
  <r>
    <s v="Sandra Glassco"/>
    <n v="20805"/>
    <d v="2011-01-10T00:00:00"/>
    <d v="2011-01-12T00:00:00"/>
    <s v="January"/>
    <s v="2011"/>
    <n v="2"/>
    <b v="0"/>
    <s v="High"/>
    <n v="35"/>
    <n v="418.34"/>
    <n v="0.08"/>
    <x v="0"/>
    <n v="73.569999999999993"/>
    <n v="12.58"/>
    <n v="5.16"/>
    <s v="Ontario"/>
    <x v="5"/>
    <s v="Home Office"/>
    <x v="2"/>
    <x v="4"/>
  </r>
  <r>
    <s v="Sandra Glassco"/>
    <n v="20805"/>
    <d v="2011-01-10T00:00:00"/>
    <d v="2011-01-11T00:00:00"/>
    <s v="January"/>
    <s v="2011"/>
    <n v="1"/>
    <b v="0"/>
    <s v="High"/>
    <n v="3"/>
    <n v="17.7"/>
    <n v="0.06"/>
    <x v="0"/>
    <n v="-10.37"/>
    <n v="4.28"/>
    <n v="4.79"/>
    <s v="Ontario"/>
    <x v="5"/>
    <s v="Home Office"/>
    <x v="0"/>
    <x v="5"/>
  </r>
  <r>
    <s v="Sandra Glassco"/>
    <n v="20805"/>
    <d v="2011-01-10T00:00:00"/>
    <d v="2011-01-11T00:00:00"/>
    <s v="January"/>
    <s v="2011"/>
    <n v="1"/>
    <b v="0"/>
    <s v="High"/>
    <n v="12"/>
    <n v="45.61"/>
    <n v="0.1"/>
    <x v="0"/>
    <n v="9.18"/>
    <n v="3.85"/>
    <n v="0.7"/>
    <s v="Ontario"/>
    <x v="5"/>
    <s v="Home Office"/>
    <x v="0"/>
    <x v="12"/>
  </r>
  <r>
    <s v="Sandra Glassco"/>
    <n v="23524"/>
    <d v="2009-04-28T00:00:00"/>
    <d v="2009-04-30T00:00:00"/>
    <s v="April"/>
    <s v="2009"/>
    <n v="2"/>
    <b v="0"/>
    <s v="High"/>
    <n v="28"/>
    <n v="129.33000000000001"/>
    <n v="0.04"/>
    <x v="2"/>
    <n v="48.25"/>
    <n v="4.13"/>
    <n v="0.99"/>
    <s v="Ontario"/>
    <x v="5"/>
    <s v="Home Office"/>
    <x v="0"/>
    <x v="11"/>
  </r>
  <r>
    <s v="Sandra Glassco"/>
    <n v="23524"/>
    <d v="2009-04-28T00:00:00"/>
    <d v="2009-04-30T00:00:00"/>
    <s v="April"/>
    <s v="2009"/>
    <n v="2"/>
    <b v="0"/>
    <s v="High"/>
    <n v="46"/>
    <n v="2461.23"/>
    <n v="0.06"/>
    <x v="0"/>
    <n v="748.2"/>
    <n v="55.48"/>
    <n v="14.3"/>
    <s v="Ontario"/>
    <x v="5"/>
    <s v="Home Office"/>
    <x v="0"/>
    <x v="5"/>
  </r>
  <r>
    <s v="Skye Norling"/>
    <n v="29860"/>
    <d v="2009-09-13T00:00:00"/>
    <d v="2009-09-16T00:00:00"/>
    <s v="September"/>
    <s v="2009"/>
    <n v="3"/>
    <b v="0"/>
    <s v="Critical"/>
    <n v="48"/>
    <n v="8295.2900000000009"/>
    <n v="0.08"/>
    <x v="0"/>
    <n v="2267.2199999999998"/>
    <n v="178.47"/>
    <n v="19.989999999999998"/>
    <s v="Ontario"/>
    <x v="5"/>
    <s v="Home Office"/>
    <x v="0"/>
    <x v="0"/>
  </r>
  <r>
    <s v="Sandra Glassco"/>
    <n v="30787"/>
    <d v="2011-09-27T00:00:00"/>
    <d v="2011-09-28T00:00:00"/>
    <s v="September"/>
    <s v="2011"/>
    <n v="1"/>
    <b v="0"/>
    <s v="High"/>
    <n v="43"/>
    <n v="6477.4589999999998"/>
    <n v="0.05"/>
    <x v="0"/>
    <n v="1836.46"/>
    <n v="175.99"/>
    <n v="8.99"/>
    <s v="Ontario"/>
    <x v="5"/>
    <s v="Home Office"/>
    <x v="1"/>
    <x v="3"/>
  </r>
  <r>
    <s v="Rick Wilson"/>
    <n v="37440"/>
    <d v="2010-06-23T00:00:00"/>
    <d v="2010-06-25T00:00:00"/>
    <s v="June"/>
    <s v="2010"/>
    <n v="2"/>
    <b v="0"/>
    <s v="Not Specified"/>
    <n v="31"/>
    <n v="295.45"/>
    <n v="0.03"/>
    <x v="0"/>
    <n v="-4.3600000000000003"/>
    <n v="9.3800000000000008"/>
    <n v="4.93"/>
    <s v="Ontario"/>
    <x v="5"/>
    <s v="Corporate"/>
    <x v="2"/>
    <x v="4"/>
  </r>
  <r>
    <s v="Sandra Glassco"/>
    <n v="39872"/>
    <d v="2010-02-22T00:00:00"/>
    <d v="2010-02-23T00:00:00"/>
    <s v="February"/>
    <s v="2010"/>
    <n v="1"/>
    <b v="0"/>
    <s v="Critical"/>
    <n v="5"/>
    <n v="16.239999999999998"/>
    <n v="0.01"/>
    <x v="0"/>
    <n v="0.35"/>
    <n v="2.88"/>
    <n v="0.99"/>
    <s v="Ontario"/>
    <x v="5"/>
    <s v="Home Office"/>
    <x v="0"/>
    <x v="11"/>
  </r>
  <r>
    <s v="Rick Wilson"/>
    <n v="39943"/>
    <d v="2012-06-07T00:00:00"/>
    <d v="2012-06-08T00:00:00"/>
    <s v="June"/>
    <s v="2012"/>
    <n v="1"/>
    <b v="0"/>
    <s v="High"/>
    <n v="16"/>
    <n v="28.65"/>
    <n v="0.02"/>
    <x v="0"/>
    <n v="-23.86"/>
    <n v="1.7"/>
    <n v="1.99"/>
    <s v="Ontario"/>
    <x v="5"/>
    <s v="Consumer"/>
    <x v="1"/>
    <x v="7"/>
  </r>
  <r>
    <s v="Rick Wilson"/>
    <n v="39943"/>
    <d v="2012-06-07T00:00:00"/>
    <d v="2012-06-09T00:00:00"/>
    <s v="June"/>
    <s v="2012"/>
    <n v="2"/>
    <b v="0"/>
    <s v="High"/>
    <n v="12"/>
    <n v="201.535"/>
    <n v="0.09"/>
    <x v="0"/>
    <n v="-122.62"/>
    <n v="20.99"/>
    <n v="3.3"/>
    <s v="Ontario"/>
    <x v="5"/>
    <s v="Consumer"/>
    <x v="1"/>
    <x v="3"/>
  </r>
  <r>
    <s v="Skye Norling"/>
    <n v="42405"/>
    <d v="2010-01-21T00:00:00"/>
    <d v="2010-01-23T00:00:00"/>
    <s v="January"/>
    <s v="2010"/>
    <n v="2"/>
    <b v="0"/>
    <s v="High"/>
    <n v="13"/>
    <n v="81.680000000000007"/>
    <n v="0.08"/>
    <x v="0"/>
    <n v="-25.22"/>
    <n v="5.98"/>
    <n v="5.15"/>
    <s v="Ontario"/>
    <x v="5"/>
    <s v="Home Office"/>
    <x v="0"/>
    <x v="5"/>
  </r>
  <r>
    <s v="Sandra Glassco"/>
    <n v="47171"/>
    <d v="2010-01-07T00:00:00"/>
    <d v="2010-01-08T00:00:00"/>
    <s v="January"/>
    <s v="2010"/>
    <n v="1"/>
    <b v="0"/>
    <s v="Medium"/>
    <n v="21"/>
    <n v="147.16"/>
    <n v="0.01"/>
    <x v="0"/>
    <n v="-92.55"/>
    <n v="6.48"/>
    <n v="8.4"/>
    <s v="Ontario"/>
    <x v="5"/>
    <s v="Home Office"/>
    <x v="0"/>
    <x v="5"/>
  </r>
  <r>
    <s v="Sandra Glassco"/>
    <n v="47171"/>
    <d v="2010-01-07T00:00:00"/>
    <d v="2010-01-08T00:00:00"/>
    <s v="January"/>
    <s v="2010"/>
    <n v="1"/>
    <b v="0"/>
    <s v="Medium"/>
    <n v="19"/>
    <n v="50.07"/>
    <n v="0.03"/>
    <x v="0"/>
    <n v="-0.53"/>
    <n v="2.67"/>
    <n v="0.86"/>
    <s v="Ontario"/>
    <x v="5"/>
    <s v="Home Office"/>
    <x v="0"/>
    <x v="12"/>
  </r>
  <r>
    <s v="Sandra Glassco"/>
    <n v="47171"/>
    <d v="2010-01-07T00:00:00"/>
    <d v="2010-01-07T00:00:00"/>
    <s v="January"/>
    <s v="2010"/>
    <n v="0"/>
    <s v="FREE DELIVERY"/>
    <s v="Medium"/>
    <n v="32"/>
    <n v="6982.87"/>
    <n v="0.05"/>
    <x v="1"/>
    <n v="875.55"/>
    <n v="217.85"/>
    <n v="29.1"/>
    <s v="Ontario"/>
    <x v="5"/>
    <s v="Home Office"/>
    <x v="2"/>
    <x v="10"/>
  </r>
  <r>
    <s v="Sandra Glassco"/>
    <n v="48576"/>
    <d v="2012-12-01T00:00:00"/>
    <d v="2012-12-02T00:00:00"/>
    <s v="December"/>
    <s v="2012"/>
    <n v="1"/>
    <b v="0"/>
    <s v="Not Specified"/>
    <n v="17"/>
    <n v="464.59"/>
    <n v="7.0000000000000007E-2"/>
    <x v="0"/>
    <n v="168.22"/>
    <n v="28.53"/>
    <n v="1.49"/>
    <s v="Ontario"/>
    <x v="5"/>
    <s v="Home Office"/>
    <x v="0"/>
    <x v="2"/>
  </r>
  <r>
    <s v="Sandra Glassco"/>
    <n v="48576"/>
    <d v="2012-12-01T00:00:00"/>
    <d v="2012-12-03T00:00:00"/>
    <s v="December"/>
    <s v="2012"/>
    <n v="2"/>
    <b v="0"/>
    <s v="Not Specified"/>
    <n v="47"/>
    <n v="316.68"/>
    <n v="0.06"/>
    <x v="0"/>
    <n v="-161"/>
    <n v="6.48"/>
    <n v="7.49"/>
    <s v="Ontario"/>
    <x v="5"/>
    <s v="Home Office"/>
    <x v="0"/>
    <x v="5"/>
  </r>
  <r>
    <s v="Rick Wilson"/>
    <n v="53984"/>
    <d v="2012-12-10T00:00:00"/>
    <d v="2012-12-11T00:00:00"/>
    <s v="December"/>
    <s v="2012"/>
    <n v="1"/>
    <b v="0"/>
    <s v="Medium"/>
    <n v="23"/>
    <n v="172.9"/>
    <n v="0"/>
    <x v="0"/>
    <n v="51.43"/>
    <n v="6.88"/>
    <n v="2"/>
    <s v="Ontario"/>
    <x v="5"/>
    <s v="Corporate"/>
    <x v="0"/>
    <x v="5"/>
  </r>
  <r>
    <s v="Pauline Chand"/>
    <n v="129"/>
    <d v="2012-11-18T00:00:00"/>
    <d v="2012-11-27T00:00:00"/>
    <s v="November"/>
    <s v="2012"/>
    <n v="9"/>
    <b v="0"/>
    <s v="low"/>
    <n v="4"/>
    <n v="32.72"/>
    <n v="0.09"/>
    <x v="0"/>
    <n v="-22.59"/>
    <n v="6.48"/>
    <n v="8.19"/>
    <s v="Ontario"/>
    <x v="5"/>
    <s v="Corporate"/>
    <x v="0"/>
    <x v="5"/>
  </r>
  <r>
    <s v="Jennifer Halladay"/>
    <n v="388"/>
    <d v="2012-12-15T00:00:00"/>
    <d v="2012-12-18T00:00:00"/>
    <s v="December"/>
    <s v="2012"/>
    <n v="3"/>
    <b v="0"/>
    <s v="Not Specified"/>
    <n v="46"/>
    <n v="517.92999999999995"/>
    <n v="0.06"/>
    <x v="0"/>
    <n v="-94.73"/>
    <n v="11.7"/>
    <n v="6.96"/>
    <s v="Ontario"/>
    <x v="5"/>
    <s v="Home Office"/>
    <x v="0"/>
    <x v="1"/>
  </r>
  <r>
    <s v="Ritsa Hightower"/>
    <n v="1345"/>
    <d v="2012-10-27T00:00:00"/>
    <d v="2012-10-31T00:00:00"/>
    <s v="October"/>
    <s v="2012"/>
    <n v="4"/>
    <b v="0"/>
    <s v="low"/>
    <n v="24"/>
    <n v="2443.85"/>
    <n v="0.08"/>
    <x v="1"/>
    <n v="-120.85"/>
    <n v="100.98"/>
    <n v="35.840000000000003"/>
    <s v="Ontario"/>
    <x v="5"/>
    <s v="Corporate"/>
    <x v="2"/>
    <x v="9"/>
  </r>
  <r>
    <s v="Joni Blumstein"/>
    <n v="1793"/>
    <d v="2012-07-11T00:00:00"/>
    <d v="2012-07-11T00:00:00"/>
    <s v="July"/>
    <s v="2012"/>
    <n v="0"/>
    <s v="FREE DELIVERY"/>
    <s v="Not Specified"/>
    <n v="36"/>
    <n v="233.43"/>
    <n v="0.03"/>
    <x v="0"/>
    <n v="-71.900000000000006"/>
    <n v="6.28"/>
    <n v="5.36"/>
    <s v="Ontario"/>
    <x v="5"/>
    <s v="Home Office"/>
    <x v="0"/>
    <x v="2"/>
  </r>
  <r>
    <s v="Pete Armstrong"/>
    <n v="2209"/>
    <d v="2012-07-09T00:00:00"/>
    <d v="2012-07-11T00:00:00"/>
    <s v="July"/>
    <s v="2012"/>
    <n v="2"/>
    <b v="0"/>
    <s v="High"/>
    <n v="27"/>
    <n v="9418.73"/>
    <n v="0"/>
    <x v="1"/>
    <n v="2245.2399999999998"/>
    <n v="320.98"/>
    <n v="58.95"/>
    <s v="Ontario"/>
    <x v="5"/>
    <s v="Consumer"/>
    <x v="2"/>
    <x v="14"/>
  </r>
  <r>
    <s v="Pete Armstrong"/>
    <n v="2209"/>
    <d v="2012-07-09T00:00:00"/>
    <d v="2012-07-10T00:00:00"/>
    <s v="July"/>
    <s v="2012"/>
    <n v="1"/>
    <b v="0"/>
    <s v="High"/>
    <n v="1"/>
    <n v="5.68"/>
    <n v="0.02"/>
    <x v="0"/>
    <n v="-1.82"/>
    <n v="4.76"/>
    <n v="0.88"/>
    <s v="Ontario"/>
    <x v="5"/>
    <s v="Consumer"/>
    <x v="0"/>
    <x v="5"/>
  </r>
  <r>
    <s v="Pete Armstrong"/>
    <n v="2209"/>
    <d v="2012-07-09T00:00:00"/>
    <d v="2012-07-09T00:00:00"/>
    <s v="July"/>
    <s v="2012"/>
    <n v="0"/>
    <s v="FREE DELIVERY"/>
    <s v="High"/>
    <n v="42"/>
    <n v="174.59"/>
    <n v="0.08"/>
    <x v="0"/>
    <n v="25.88"/>
    <n v="4.28"/>
    <n v="0.94"/>
    <s v="Ontario"/>
    <x v="5"/>
    <s v="Consumer"/>
    <x v="0"/>
    <x v="12"/>
  </r>
  <r>
    <s v="Pete Armstrong"/>
    <n v="2209"/>
    <d v="2012-07-09T00:00:00"/>
    <d v="2012-07-10T00:00:00"/>
    <s v="July"/>
    <s v="2012"/>
    <n v="1"/>
    <b v="0"/>
    <s v="High"/>
    <n v="13"/>
    <n v="1265.4970000000001"/>
    <n v="0.1"/>
    <x v="0"/>
    <n v="-161.12"/>
    <n v="125.99"/>
    <n v="3"/>
    <s v="Ontario"/>
    <x v="5"/>
    <s v="Consumer"/>
    <x v="1"/>
    <x v="3"/>
  </r>
  <r>
    <s v="Pete Armstrong"/>
    <n v="2947"/>
    <d v="2011-04-25T00:00:00"/>
    <d v="2011-04-27T00:00:00"/>
    <s v="April"/>
    <s v="2011"/>
    <n v="2"/>
    <b v="0"/>
    <s v="Critical"/>
    <n v="8"/>
    <n v="57.04"/>
    <n v="0.05"/>
    <x v="0"/>
    <n v="-29.06"/>
    <n v="6.48"/>
    <n v="6.81"/>
    <s v="Ontario"/>
    <x v="5"/>
    <s v="Consumer"/>
    <x v="0"/>
    <x v="5"/>
  </r>
  <r>
    <s v="Joni Blumstein"/>
    <n v="3271"/>
    <d v="2011-12-31T00:00:00"/>
    <d v="2011-12-31T00:00:00"/>
    <s v="December"/>
    <s v="2011"/>
    <n v="0"/>
    <s v="FREE DELIVERY"/>
    <s v="Critical"/>
    <n v="45"/>
    <n v="11532.99"/>
    <n v="7.0000000000000007E-2"/>
    <x v="1"/>
    <n v="2753.39"/>
    <n v="264.98"/>
    <n v="17.86"/>
    <s v="Ontario"/>
    <x v="5"/>
    <s v="Home Office"/>
    <x v="1"/>
    <x v="16"/>
  </r>
  <r>
    <s v="Joni Blumstein"/>
    <n v="3271"/>
    <d v="2011-12-31T00:00:00"/>
    <d v="2012-01-01T00:00:00"/>
    <s v="January"/>
    <s v="2012"/>
    <n v="1"/>
    <b v="0"/>
    <s v="Critical"/>
    <n v="18"/>
    <n v="146.1"/>
    <n v="0.06"/>
    <x v="2"/>
    <n v="51.14"/>
    <n v="8.34"/>
    <n v="1.43"/>
    <s v="Ontario"/>
    <x v="5"/>
    <s v="Home Office"/>
    <x v="0"/>
    <x v="5"/>
  </r>
  <r>
    <s v="Pauline Chand"/>
    <n v="4321"/>
    <d v="2009-07-17T00:00:00"/>
    <d v="2009-07-19T00:00:00"/>
    <s v="July"/>
    <s v="2009"/>
    <n v="2"/>
    <b v="0"/>
    <s v="Medium"/>
    <n v="47"/>
    <n v="1505.57"/>
    <n v="0.02"/>
    <x v="2"/>
    <n v="-54.63"/>
    <n v="30.53"/>
    <n v="19.989999999999998"/>
    <s v="Ontario"/>
    <x v="5"/>
    <s v="Corporate"/>
    <x v="0"/>
    <x v="11"/>
  </r>
  <r>
    <s v="Pauline Chand"/>
    <n v="4545"/>
    <d v="2010-01-16T00:00:00"/>
    <d v="2010-01-18T00:00:00"/>
    <s v="January"/>
    <s v="2010"/>
    <n v="2"/>
    <b v="0"/>
    <s v="Not Specified"/>
    <n v="33"/>
    <n v="126.38"/>
    <n v="0.08"/>
    <x v="0"/>
    <n v="26.64"/>
    <n v="4"/>
    <n v="1.3"/>
    <s v="Ontario"/>
    <x v="5"/>
    <s v="Small Business"/>
    <x v="0"/>
    <x v="5"/>
  </r>
  <r>
    <s v="Pauline Chand"/>
    <n v="4545"/>
    <d v="2010-01-16T00:00:00"/>
    <d v="2010-01-17T00:00:00"/>
    <s v="January"/>
    <s v="2010"/>
    <n v="1"/>
    <b v="0"/>
    <s v="Not Specified"/>
    <n v="4"/>
    <n v="33.1"/>
    <n v="0.06"/>
    <x v="0"/>
    <n v="-24.15"/>
    <n v="6.48"/>
    <n v="8.74"/>
    <s v="Ontario"/>
    <x v="5"/>
    <s v="Small Business"/>
    <x v="0"/>
    <x v="5"/>
  </r>
  <r>
    <s v="Anna Gayman"/>
    <n v="5572"/>
    <d v="2009-07-16T00:00:00"/>
    <d v="2009-07-18T00:00:00"/>
    <s v="July"/>
    <s v="2009"/>
    <n v="2"/>
    <b v="0"/>
    <s v="High"/>
    <n v="37"/>
    <n v="288.55"/>
    <n v="0.03"/>
    <x v="0"/>
    <n v="-133.69999999999999"/>
    <n v="7.37"/>
    <n v="5.53"/>
    <s v="Ontario"/>
    <x v="5"/>
    <s v="Corporate"/>
    <x v="1"/>
    <x v="7"/>
  </r>
  <r>
    <s v="Joni Blumstein"/>
    <n v="5703"/>
    <d v="2010-05-15T00:00:00"/>
    <d v="2010-05-16T00:00:00"/>
    <s v="May"/>
    <s v="2010"/>
    <n v="1"/>
    <b v="0"/>
    <s v="Medium"/>
    <n v="29"/>
    <n v="357.96"/>
    <n v="0.06"/>
    <x v="0"/>
    <n v="10.44"/>
    <n v="12.28"/>
    <n v="6.47"/>
    <s v="Ontario"/>
    <x v="5"/>
    <s v="Consumer"/>
    <x v="0"/>
    <x v="5"/>
  </r>
  <r>
    <s v="Nat Gilpin"/>
    <n v="5920"/>
    <d v="2009-11-19T00:00:00"/>
    <d v="2009-11-19T00:00:00"/>
    <s v="November"/>
    <s v="2009"/>
    <n v="0"/>
    <s v="FREE DELIVERY"/>
    <s v="High"/>
    <n v="4"/>
    <n v="582.59"/>
    <n v="7.0000000000000007E-2"/>
    <x v="0"/>
    <n v="-121.75"/>
    <n v="155.06"/>
    <n v="7.07"/>
    <s v="Ontario"/>
    <x v="5"/>
    <s v="Consumer"/>
    <x v="0"/>
    <x v="0"/>
  </r>
  <r>
    <s v="Anna Gayman"/>
    <n v="6311"/>
    <d v="2010-02-10T00:00:00"/>
    <d v="2010-02-13T00:00:00"/>
    <s v="February"/>
    <s v="2010"/>
    <n v="3"/>
    <b v="0"/>
    <s v="Medium"/>
    <n v="18"/>
    <n v="1297.4485"/>
    <n v="0.04"/>
    <x v="0"/>
    <n v="4.21"/>
    <n v="85.99"/>
    <n v="10.78"/>
    <s v="Ontario"/>
    <x v="5"/>
    <s v="Corporate"/>
    <x v="1"/>
    <x v="3"/>
  </r>
  <r>
    <s v="Pauline Chand"/>
    <n v="8231"/>
    <d v="2012-10-18T00:00:00"/>
    <d v="2012-10-20T00:00:00"/>
    <s v="October"/>
    <s v="2012"/>
    <n v="2"/>
    <b v="0"/>
    <s v="Critical"/>
    <n v="27"/>
    <n v="79.44"/>
    <n v="0.06"/>
    <x v="0"/>
    <n v="29.85"/>
    <n v="2.88"/>
    <n v="0.5"/>
    <s v="Ontario"/>
    <x v="5"/>
    <s v="Corporate"/>
    <x v="0"/>
    <x v="11"/>
  </r>
  <r>
    <s v="Pauline Chand"/>
    <n v="8231"/>
    <d v="2012-10-18T00:00:00"/>
    <d v="2012-10-19T00:00:00"/>
    <s v="October"/>
    <s v="2012"/>
    <n v="1"/>
    <b v="0"/>
    <s v="Critical"/>
    <n v="5"/>
    <n v="110.03"/>
    <n v="0.06"/>
    <x v="0"/>
    <n v="-31.33"/>
    <n v="19.98"/>
    <n v="10.49"/>
    <s v="Ontario"/>
    <x v="5"/>
    <s v="Corporate"/>
    <x v="2"/>
    <x v="4"/>
  </r>
  <r>
    <s v="Rose O'Brian"/>
    <n v="8709"/>
    <d v="2009-03-08T00:00:00"/>
    <d v="2009-03-10T00:00:00"/>
    <s v="March"/>
    <s v="2009"/>
    <n v="2"/>
    <b v="0"/>
    <s v="High"/>
    <n v="50"/>
    <n v="2451.41"/>
    <n v="7.0000000000000007E-2"/>
    <x v="0"/>
    <n v="773.36"/>
    <n v="51.98"/>
    <n v="10.17"/>
    <s v="Ontario"/>
    <x v="5"/>
    <s v="Home Office"/>
    <x v="1"/>
    <x v="16"/>
  </r>
  <r>
    <s v="Rose O'Brian"/>
    <n v="8709"/>
    <d v="2009-03-08T00:00:00"/>
    <d v="2009-03-11T00:00:00"/>
    <s v="March"/>
    <s v="2009"/>
    <n v="3"/>
    <b v="0"/>
    <s v="High"/>
    <n v="11"/>
    <n v="851.24"/>
    <n v="0.1"/>
    <x v="1"/>
    <n v="-149.46"/>
    <n v="80.97"/>
    <n v="33.6"/>
    <s v="Ontario"/>
    <x v="5"/>
    <s v="Home Office"/>
    <x v="1"/>
    <x v="16"/>
  </r>
  <r>
    <s v="Rose O'Brian"/>
    <n v="9765"/>
    <d v="2012-10-12T00:00:00"/>
    <d v="2012-10-19T00:00:00"/>
    <s v="October"/>
    <s v="2012"/>
    <n v="7"/>
    <b v="0"/>
    <s v="low"/>
    <n v="26"/>
    <n v="3505.6"/>
    <n v="0.03"/>
    <x v="0"/>
    <n v="1019.7"/>
    <n v="128.24"/>
    <n v="12.65"/>
    <s v="Ontario"/>
    <x v="5"/>
    <s v="Home Office"/>
    <x v="2"/>
    <x v="14"/>
  </r>
  <r>
    <s v="Jennifer Halladay"/>
    <n v="10147"/>
    <d v="2010-10-09T00:00:00"/>
    <d v="2010-10-10T00:00:00"/>
    <s v="October"/>
    <s v="2010"/>
    <n v="1"/>
    <b v="0"/>
    <s v="High"/>
    <n v="22"/>
    <n v="96.75"/>
    <n v="0.04"/>
    <x v="0"/>
    <n v="-72.91"/>
    <n v="4.24"/>
    <n v="5.41"/>
    <s v="Ontario"/>
    <x v="5"/>
    <s v="Home Office"/>
    <x v="0"/>
    <x v="2"/>
  </r>
  <r>
    <s v="Joni Blumstein"/>
    <n v="11876"/>
    <d v="2011-07-03T00:00:00"/>
    <d v="2011-07-06T00:00:00"/>
    <s v="July"/>
    <s v="2011"/>
    <n v="3"/>
    <b v="0"/>
    <s v="High"/>
    <n v="47"/>
    <n v="5051.8900000000003"/>
    <n v="0.02"/>
    <x v="0"/>
    <n v="1708.84"/>
    <n v="107.53"/>
    <n v="5.81"/>
    <s v="Ontario"/>
    <x v="5"/>
    <s v="Home Office"/>
    <x v="2"/>
    <x v="4"/>
  </r>
  <r>
    <s v="Joni Blumstein"/>
    <n v="12224"/>
    <d v="2009-12-12T00:00:00"/>
    <d v="2009-12-14T00:00:00"/>
    <s v="December"/>
    <s v="2009"/>
    <n v="2"/>
    <b v="0"/>
    <s v="High"/>
    <n v="2"/>
    <n v="302.91000000000003"/>
    <n v="0.04"/>
    <x v="1"/>
    <n v="-186.13"/>
    <n v="124.49"/>
    <n v="51.94"/>
    <s v="Ontario"/>
    <x v="5"/>
    <s v="Consumer"/>
    <x v="2"/>
    <x v="10"/>
  </r>
  <r>
    <s v="Joni Blumstein"/>
    <n v="12224"/>
    <d v="2009-12-12T00:00:00"/>
    <d v="2009-12-12T00:00:00"/>
    <s v="December"/>
    <s v="2009"/>
    <n v="0"/>
    <s v="FREE DELIVERY"/>
    <s v="High"/>
    <n v="29"/>
    <n v="842.61350000000004"/>
    <n v="0.1"/>
    <x v="0"/>
    <n v="-208.43"/>
    <n v="35.99"/>
    <n v="5"/>
    <s v="Ontario"/>
    <x v="5"/>
    <s v="Consumer"/>
    <x v="1"/>
    <x v="3"/>
  </r>
  <r>
    <s v="Joni Blumstein"/>
    <n v="12256"/>
    <d v="2012-12-18T00:00:00"/>
    <d v="2012-12-20T00:00:00"/>
    <s v="December"/>
    <s v="2012"/>
    <n v="2"/>
    <b v="0"/>
    <s v="Medium"/>
    <n v="44"/>
    <n v="117.97"/>
    <n v="0.1"/>
    <x v="0"/>
    <n v="44.59"/>
    <n v="2.88"/>
    <n v="0.5"/>
    <s v="Ontario"/>
    <x v="5"/>
    <s v="Home Office"/>
    <x v="0"/>
    <x v="11"/>
  </r>
  <r>
    <s v="Ritsa Hightower"/>
    <n v="12261"/>
    <d v="2010-10-23T00:00:00"/>
    <d v="2010-10-28T00:00:00"/>
    <s v="October"/>
    <s v="2010"/>
    <n v="5"/>
    <b v="0"/>
    <s v="low"/>
    <n v="12"/>
    <n v="2237.7600000000002"/>
    <n v="0.1"/>
    <x v="1"/>
    <n v="151.86000000000001"/>
    <n v="200.98"/>
    <n v="23.76"/>
    <s v="Ontario"/>
    <x v="5"/>
    <s v="Corporate"/>
    <x v="2"/>
    <x v="14"/>
  </r>
  <r>
    <s v="Ritsa Hightower"/>
    <n v="12261"/>
    <d v="2010-10-23T00:00:00"/>
    <d v="2010-10-27T00:00:00"/>
    <s v="October"/>
    <s v="2010"/>
    <n v="4"/>
    <b v="0"/>
    <s v="low"/>
    <n v="4"/>
    <n v="20.59"/>
    <n v="0.02"/>
    <x v="2"/>
    <n v="1.19"/>
    <n v="3.98"/>
    <n v="0.83"/>
    <s v="Ontario"/>
    <x v="5"/>
    <s v="Corporate"/>
    <x v="0"/>
    <x v="12"/>
  </r>
  <r>
    <s v="Ritsa Hightower"/>
    <n v="12261"/>
    <d v="2010-10-23T00:00:00"/>
    <d v="2010-10-28T00:00:00"/>
    <s v="October"/>
    <s v="2010"/>
    <n v="5"/>
    <b v="0"/>
    <s v="low"/>
    <n v="19"/>
    <n v="281.74"/>
    <n v="0.06"/>
    <x v="0"/>
    <n v="25.67"/>
    <n v="14.56"/>
    <n v="3.5"/>
    <s v="Ontario"/>
    <x v="5"/>
    <s v="Corporate"/>
    <x v="0"/>
    <x v="1"/>
  </r>
  <r>
    <s v="Ritsa Hightower"/>
    <n v="12261"/>
    <d v="2010-10-23T00:00:00"/>
    <d v="2010-10-30T00:00:00"/>
    <s v="October"/>
    <s v="2010"/>
    <n v="7"/>
    <b v="0"/>
    <s v="low"/>
    <n v="23"/>
    <n v="217.35"/>
    <n v="0"/>
    <x v="0"/>
    <n v="-67.19"/>
    <n v="8.74"/>
    <n v="8.2899999999999991"/>
    <s v="Ontario"/>
    <x v="5"/>
    <s v="Corporate"/>
    <x v="0"/>
    <x v="8"/>
  </r>
  <r>
    <s v="Ritsa Hightower"/>
    <n v="12261"/>
    <d v="2010-10-23T00:00:00"/>
    <d v="2010-10-28T00:00:00"/>
    <s v="October"/>
    <s v="2010"/>
    <n v="5"/>
    <b v="0"/>
    <s v="low"/>
    <n v="15"/>
    <n v="2746.57"/>
    <n v="0.03"/>
    <x v="0"/>
    <n v="617.4"/>
    <n v="178.47"/>
    <n v="19.989999999999998"/>
    <s v="Ontario"/>
    <x v="5"/>
    <s v="Corporate"/>
    <x v="0"/>
    <x v="0"/>
  </r>
  <r>
    <s v="Joni Blumstein"/>
    <n v="13408"/>
    <d v="2009-02-14T00:00:00"/>
    <d v="2009-02-16T00:00:00"/>
    <s v="February"/>
    <s v="2009"/>
    <n v="2"/>
    <b v="0"/>
    <s v="low"/>
    <n v="4"/>
    <n v="256.77"/>
    <n v="0.04"/>
    <x v="0"/>
    <n v="173.89"/>
    <n v="60.65"/>
    <n v="12.23"/>
    <s v="Ontario"/>
    <x v="5"/>
    <s v="Home Office"/>
    <x v="2"/>
    <x v="4"/>
  </r>
  <r>
    <s v="Pete Armstrong"/>
    <n v="13444"/>
    <d v="2012-01-05T00:00:00"/>
    <d v="2012-01-08T00:00:00"/>
    <s v="January"/>
    <s v="2012"/>
    <n v="3"/>
    <b v="0"/>
    <s v="High"/>
    <n v="33"/>
    <n v="154.44"/>
    <n v="0.06"/>
    <x v="0"/>
    <n v="54.62"/>
    <n v="4.76"/>
    <n v="0.88"/>
    <s v="Ontario"/>
    <x v="5"/>
    <s v="Consumer"/>
    <x v="0"/>
    <x v="5"/>
  </r>
  <r>
    <s v="Joni Blumstein"/>
    <n v="13601"/>
    <d v="2012-08-16T00:00:00"/>
    <d v="2012-08-20T00:00:00"/>
    <s v="August"/>
    <s v="2012"/>
    <n v="4"/>
    <b v="0"/>
    <s v="low"/>
    <n v="17"/>
    <n v="822.91"/>
    <n v="0.09"/>
    <x v="0"/>
    <n v="-94.76"/>
    <n v="49.43"/>
    <n v="19.989999999999998"/>
    <s v="Ontario"/>
    <x v="5"/>
    <s v="Consumer"/>
    <x v="0"/>
    <x v="1"/>
  </r>
  <r>
    <s v="Rose O'Brian"/>
    <n v="13894"/>
    <d v="2012-04-10T00:00:00"/>
    <d v="2012-04-11T00:00:00"/>
    <s v="April"/>
    <s v="2012"/>
    <n v="1"/>
    <b v="0"/>
    <s v="Medium"/>
    <n v="31"/>
    <n v="89.18"/>
    <n v="0.04"/>
    <x v="0"/>
    <n v="21.73"/>
    <n v="2.94"/>
    <n v="0.81"/>
    <s v="Ontario"/>
    <x v="5"/>
    <s v="Home Office"/>
    <x v="0"/>
    <x v="12"/>
  </r>
  <r>
    <s v="Rose O'Brian"/>
    <n v="13894"/>
    <d v="2012-04-10T00:00:00"/>
    <d v="2012-04-11T00:00:00"/>
    <s v="April"/>
    <s v="2012"/>
    <n v="1"/>
    <b v="0"/>
    <s v="Medium"/>
    <n v="50"/>
    <n v="1540.2850000000001"/>
    <n v="0.05"/>
    <x v="0"/>
    <n v="829.65"/>
    <n v="35.99"/>
    <n v="1.25"/>
    <s v="Ontario"/>
    <x v="5"/>
    <s v="Home Office"/>
    <x v="1"/>
    <x v="3"/>
  </r>
  <r>
    <s v="Nat Gilpin"/>
    <n v="16480"/>
    <d v="2009-12-06T00:00:00"/>
    <d v="2009-12-08T00:00:00"/>
    <s v="December"/>
    <s v="2009"/>
    <n v="2"/>
    <b v="0"/>
    <s v="Not Specified"/>
    <n v="14"/>
    <n v="87.23"/>
    <n v="0.09"/>
    <x v="2"/>
    <n v="-69.53"/>
    <n v="5.4"/>
    <n v="7.78"/>
    <s v="Ontario"/>
    <x v="5"/>
    <s v="Consumer"/>
    <x v="0"/>
    <x v="2"/>
  </r>
  <r>
    <s v="Becky Castell"/>
    <n v="17858"/>
    <d v="2010-09-25T00:00:00"/>
    <d v="2010-09-27T00:00:00"/>
    <s v="September"/>
    <s v="2010"/>
    <n v="2"/>
    <b v="0"/>
    <s v="Medium"/>
    <n v="21"/>
    <n v="187.14"/>
    <n v="0.02"/>
    <x v="0"/>
    <n v="21.07"/>
    <n v="8.33"/>
    <n v="1.99"/>
    <s v="Ontario"/>
    <x v="5"/>
    <s v="Consumer"/>
    <x v="1"/>
    <x v="7"/>
  </r>
  <r>
    <s v="Becky Castell"/>
    <n v="17858"/>
    <d v="2010-09-25T00:00:00"/>
    <d v="2010-09-26T00:00:00"/>
    <s v="September"/>
    <s v="2010"/>
    <n v="1"/>
    <b v="0"/>
    <s v="Medium"/>
    <n v="12"/>
    <n v="385.7"/>
    <n v="0"/>
    <x v="0"/>
    <n v="-109.91"/>
    <n v="30.98"/>
    <n v="6.5"/>
    <s v="Ontario"/>
    <x v="5"/>
    <s v="Consumer"/>
    <x v="1"/>
    <x v="7"/>
  </r>
  <r>
    <s v="Becky Castell"/>
    <n v="17858"/>
    <d v="2010-09-25T00:00:00"/>
    <d v="2010-09-26T00:00:00"/>
    <s v="September"/>
    <s v="2010"/>
    <n v="1"/>
    <b v="0"/>
    <s v="Medium"/>
    <n v="46"/>
    <n v="1048.3900000000001"/>
    <n v="0.06"/>
    <x v="2"/>
    <n v="206.56"/>
    <n v="22.98"/>
    <n v="7.58"/>
    <s v="Ontario"/>
    <x v="5"/>
    <s v="Consumer"/>
    <x v="2"/>
    <x v="4"/>
  </r>
  <r>
    <s v="Joni Blumstein"/>
    <n v="18561"/>
    <d v="2009-01-09T00:00:00"/>
    <d v="2009-01-10T00:00:00"/>
    <s v="January"/>
    <s v="2009"/>
    <n v="1"/>
    <b v="0"/>
    <s v="Not Specified"/>
    <n v="9"/>
    <n v="45.87"/>
    <n v="0.02"/>
    <x v="0"/>
    <n v="-38.9"/>
    <n v="4.13"/>
    <n v="6.89"/>
    <s v="Ontario"/>
    <x v="5"/>
    <s v="Home Office"/>
    <x v="0"/>
    <x v="11"/>
  </r>
  <r>
    <s v="Pauline Chand"/>
    <n v="19777"/>
    <d v="2012-10-19T00:00:00"/>
    <d v="2012-10-19T00:00:00"/>
    <s v="October"/>
    <s v="2012"/>
    <n v="0"/>
    <s v="FREE DELIVERY"/>
    <s v="Not Specified"/>
    <n v="22"/>
    <n v="321.91000000000003"/>
    <n v="0.06"/>
    <x v="0"/>
    <n v="-24.96"/>
    <n v="15.01"/>
    <n v="8.4"/>
    <s v="Ontario"/>
    <x v="5"/>
    <s v="Corporate"/>
    <x v="0"/>
    <x v="2"/>
  </r>
  <r>
    <s v="Pauline Chand"/>
    <n v="19777"/>
    <d v="2012-10-19T00:00:00"/>
    <d v="2012-10-21T00:00:00"/>
    <s v="October"/>
    <s v="2012"/>
    <n v="2"/>
    <b v="0"/>
    <s v="Not Specified"/>
    <n v="2"/>
    <n v="132.96"/>
    <n v="0.05"/>
    <x v="0"/>
    <n v="-61.88"/>
    <n v="59.78"/>
    <n v="10.29"/>
    <s v="Ontario"/>
    <x v="5"/>
    <s v="Corporate"/>
    <x v="0"/>
    <x v="2"/>
  </r>
  <r>
    <s v="Pauline Chand"/>
    <n v="19777"/>
    <d v="2012-10-19T00:00:00"/>
    <d v="2012-10-21T00:00:00"/>
    <s v="October"/>
    <s v="2012"/>
    <n v="2"/>
    <b v="0"/>
    <s v="Not Specified"/>
    <n v="24"/>
    <n v="3268.7514999999999"/>
    <n v="0.04"/>
    <x v="0"/>
    <n v="562.91"/>
    <n v="155.99"/>
    <n v="8.08"/>
    <s v="Ontario"/>
    <x v="5"/>
    <s v="Corporate"/>
    <x v="1"/>
    <x v="3"/>
  </r>
  <r>
    <s v="Nat Gilpin"/>
    <n v="21601"/>
    <d v="2011-04-06T00:00:00"/>
    <d v="2011-04-06T00:00:00"/>
    <s v="April"/>
    <s v="2011"/>
    <n v="0"/>
    <s v="FREE DELIVERY"/>
    <s v="low"/>
    <n v="20"/>
    <n v="2227.34"/>
    <n v="0.09"/>
    <x v="0"/>
    <n v="-609.09"/>
    <n v="113.64"/>
    <n v="35"/>
    <s v="Ontario"/>
    <x v="5"/>
    <s v="Consumer"/>
    <x v="0"/>
    <x v="0"/>
  </r>
  <r>
    <s v="Joni Blumstein"/>
    <n v="21670"/>
    <d v="2011-01-11T00:00:00"/>
    <d v="2011-01-12T00:00:00"/>
    <s v="January"/>
    <s v="2011"/>
    <n v="1"/>
    <b v="0"/>
    <s v="High"/>
    <n v="24"/>
    <n v="1965.21"/>
    <n v="0"/>
    <x v="0"/>
    <n v="830.75"/>
    <n v="78.69"/>
    <n v="19.989999999999998"/>
    <s v="Ontario"/>
    <x v="5"/>
    <s v="Home Office"/>
    <x v="2"/>
    <x v="4"/>
  </r>
  <r>
    <s v="Ritsa Hightower"/>
    <n v="23489"/>
    <d v="2012-08-28T00:00:00"/>
    <d v="2012-08-28T00:00:00"/>
    <s v="August"/>
    <s v="2012"/>
    <n v="0"/>
    <s v="FREE DELIVERY"/>
    <s v="High"/>
    <n v="42"/>
    <n v="2004.6"/>
    <n v="0.02"/>
    <x v="2"/>
    <n v="230.3"/>
    <n v="47.98"/>
    <n v="3.61"/>
    <s v="Ontario"/>
    <x v="5"/>
    <s v="Corporate"/>
    <x v="1"/>
    <x v="7"/>
  </r>
  <r>
    <s v="Pete Armstrong"/>
    <n v="24486"/>
    <d v="2011-04-22T00:00:00"/>
    <d v="2011-04-23T00:00:00"/>
    <s v="April"/>
    <s v="2011"/>
    <n v="1"/>
    <b v="0"/>
    <s v="Medium"/>
    <n v="3"/>
    <n v="28.11"/>
    <n v="0.03"/>
    <x v="0"/>
    <n v="-31.62"/>
    <n v="8.1199999999999992"/>
    <n v="2.83"/>
    <s v="Ontario"/>
    <x v="5"/>
    <s v="Consumer"/>
    <x v="1"/>
    <x v="7"/>
  </r>
  <r>
    <s v="Pete Armstrong"/>
    <n v="24486"/>
    <d v="2011-04-22T00:00:00"/>
    <d v="2011-04-23T00:00:00"/>
    <s v="April"/>
    <s v="2011"/>
    <n v="1"/>
    <b v="0"/>
    <s v="Medium"/>
    <n v="14"/>
    <n v="27.06"/>
    <n v="0"/>
    <x v="0"/>
    <n v="-0.06"/>
    <n v="1.76"/>
    <n v="0.7"/>
    <s v="Ontario"/>
    <x v="5"/>
    <s v="Consumer"/>
    <x v="0"/>
    <x v="12"/>
  </r>
  <r>
    <s v="Nat Gilpin"/>
    <n v="24869"/>
    <d v="2009-06-10T00:00:00"/>
    <d v="2009-06-11T00:00:00"/>
    <s v="June"/>
    <s v="2009"/>
    <n v="1"/>
    <b v="0"/>
    <s v="Not Specified"/>
    <n v="14"/>
    <n v="132.72"/>
    <n v="0.05"/>
    <x v="0"/>
    <n v="-9.18"/>
    <n v="8.85"/>
    <n v="5.6"/>
    <s v="Ontario"/>
    <x v="5"/>
    <s v="Consumer"/>
    <x v="0"/>
    <x v="2"/>
  </r>
  <r>
    <s v="Joni Blumstein"/>
    <n v="25697"/>
    <d v="2011-04-26T00:00:00"/>
    <d v="2011-04-26T00:00:00"/>
    <s v="April"/>
    <s v="2011"/>
    <n v="0"/>
    <s v="FREE DELIVERY"/>
    <s v="low"/>
    <n v="46"/>
    <n v="400.25"/>
    <n v="0.02"/>
    <x v="0"/>
    <n v="-37.5"/>
    <n v="8.4600000000000009"/>
    <n v="3.62"/>
    <s v="Ontario"/>
    <x v="5"/>
    <s v="Consumer"/>
    <x v="1"/>
    <x v="7"/>
  </r>
  <r>
    <s v="Daniel Raglin"/>
    <n v="27490"/>
    <d v="2012-03-14T00:00:00"/>
    <d v="2012-03-16T00:00:00"/>
    <s v="March"/>
    <s v="2012"/>
    <n v="2"/>
    <b v="0"/>
    <s v="Not Specified"/>
    <n v="18"/>
    <n v="611.71"/>
    <n v="0.02"/>
    <x v="0"/>
    <n v="93.23"/>
    <n v="31.74"/>
    <n v="12.62"/>
    <s v="Ontario"/>
    <x v="5"/>
    <s v="Corporate"/>
    <x v="0"/>
    <x v="2"/>
  </r>
  <r>
    <s v="Rose O'Brian"/>
    <n v="27844"/>
    <d v="2011-06-29T00:00:00"/>
    <d v="2011-07-01T00:00:00"/>
    <s v="July"/>
    <s v="2011"/>
    <n v="2"/>
    <b v="0"/>
    <s v="low"/>
    <n v="27"/>
    <n v="135.86000000000001"/>
    <n v="0.04"/>
    <x v="0"/>
    <n v="-73.42"/>
    <n v="4.9800000000000004"/>
    <n v="5.49"/>
    <s v="Ontario"/>
    <x v="5"/>
    <s v="Home Office"/>
    <x v="0"/>
    <x v="5"/>
  </r>
  <r>
    <s v="Pauline Chand"/>
    <n v="28451"/>
    <d v="2009-01-05T00:00:00"/>
    <d v="2009-01-07T00:00:00"/>
    <s v="January"/>
    <s v="2009"/>
    <n v="2"/>
    <b v="0"/>
    <s v="Critical"/>
    <n v="21"/>
    <n v="4201.08"/>
    <n v="0.01"/>
    <x v="0"/>
    <n v="1162.76"/>
    <n v="194.3"/>
    <n v="11.54"/>
    <s v="Ontario"/>
    <x v="5"/>
    <s v="Small Business"/>
    <x v="2"/>
    <x v="4"/>
  </r>
  <r>
    <s v="Pauline Chand"/>
    <n v="28451"/>
    <d v="2009-01-05T00:00:00"/>
    <d v="2009-01-06T00:00:00"/>
    <s v="January"/>
    <s v="2009"/>
    <n v="1"/>
    <b v="0"/>
    <s v="Critical"/>
    <n v="41"/>
    <n v="8958.4599999999991"/>
    <n v="0.02"/>
    <x v="0"/>
    <n v="2593.14"/>
    <n v="209.84"/>
    <n v="21.21"/>
    <s v="Ontario"/>
    <x v="5"/>
    <s v="Small Business"/>
    <x v="2"/>
    <x v="4"/>
  </r>
  <r>
    <s v="Pauline Chand"/>
    <n v="28451"/>
    <d v="2009-01-05T00:00:00"/>
    <d v="2009-01-07T00:00:00"/>
    <s v="January"/>
    <s v="2009"/>
    <n v="2"/>
    <b v="0"/>
    <s v="Critical"/>
    <n v="33"/>
    <n v="4913.7"/>
    <n v="0"/>
    <x v="1"/>
    <n v="1054.93"/>
    <n v="145.44999999999999"/>
    <n v="17.850000000000001"/>
    <s v="Ontario"/>
    <x v="5"/>
    <s v="Small Business"/>
    <x v="1"/>
    <x v="16"/>
  </r>
  <r>
    <s v="Jennifer Halladay"/>
    <n v="28482"/>
    <d v="2010-03-08T00:00:00"/>
    <d v="2010-03-10T00:00:00"/>
    <s v="March"/>
    <s v="2010"/>
    <n v="2"/>
    <b v="0"/>
    <s v="Critical"/>
    <n v="22"/>
    <n v="119.63"/>
    <n v="0.03"/>
    <x v="0"/>
    <n v="-27.39"/>
    <n v="5.08"/>
    <n v="3.63"/>
    <s v="Ontario"/>
    <x v="5"/>
    <s v="Home Office"/>
    <x v="2"/>
    <x v="4"/>
  </r>
  <r>
    <s v="Jennifer Halladay"/>
    <n v="28482"/>
    <d v="2010-03-08T00:00:00"/>
    <d v="2010-03-08T00:00:00"/>
    <s v="March"/>
    <s v="2010"/>
    <n v="0"/>
    <s v="FREE DELIVERY"/>
    <s v="Critical"/>
    <n v="40"/>
    <n v="177.92"/>
    <n v="0"/>
    <x v="0"/>
    <n v="-167.92"/>
    <n v="4.28"/>
    <n v="6.72"/>
    <s v="Ontario"/>
    <x v="5"/>
    <s v="Home Office"/>
    <x v="0"/>
    <x v="5"/>
  </r>
  <r>
    <s v="Pauline Chand"/>
    <n v="28642"/>
    <d v="2011-01-18T00:00:00"/>
    <d v="2011-01-20T00:00:00"/>
    <s v="January"/>
    <s v="2011"/>
    <n v="2"/>
    <b v="0"/>
    <s v="High"/>
    <n v="41"/>
    <n v="230.29"/>
    <n v="0"/>
    <x v="0"/>
    <n v="14.48"/>
    <n v="5.28"/>
    <n v="2.99"/>
    <s v="Ontario"/>
    <x v="5"/>
    <s v="Corporate"/>
    <x v="0"/>
    <x v="2"/>
  </r>
  <r>
    <s v="Pauline Chand"/>
    <n v="28642"/>
    <d v="2011-01-18T00:00:00"/>
    <d v="2011-01-20T00:00:00"/>
    <s v="January"/>
    <s v="2011"/>
    <n v="2"/>
    <b v="0"/>
    <s v="High"/>
    <n v="27"/>
    <n v="1592.0415"/>
    <n v="0"/>
    <x v="0"/>
    <n v="-52.7"/>
    <n v="65.989999999999995"/>
    <n v="19.989999999999998"/>
    <s v="Ontario"/>
    <x v="5"/>
    <s v="Corporate"/>
    <x v="1"/>
    <x v="3"/>
  </r>
  <r>
    <s v="Anna Gayman"/>
    <n v="29380"/>
    <d v="2009-04-27T00:00:00"/>
    <d v="2009-04-28T00:00:00"/>
    <s v="April"/>
    <s v="2009"/>
    <n v="1"/>
    <b v="0"/>
    <s v="Not Specified"/>
    <n v="13"/>
    <n v="150.13"/>
    <n v="0.09"/>
    <x v="0"/>
    <n v="1.73"/>
    <n v="12.28"/>
    <n v="4.8600000000000003"/>
    <s v="Ontario"/>
    <x v="5"/>
    <s v="Corporate"/>
    <x v="0"/>
    <x v="5"/>
  </r>
  <r>
    <s v="Pauline Chand"/>
    <n v="32036"/>
    <d v="2011-10-05T00:00:00"/>
    <d v="2011-10-07T00:00:00"/>
    <s v="October"/>
    <s v="2011"/>
    <n v="2"/>
    <b v="0"/>
    <s v="Medium"/>
    <n v="6"/>
    <n v="338.89"/>
    <n v="7.0000000000000007E-2"/>
    <x v="0"/>
    <n v="45.76"/>
    <n v="54.96"/>
    <n v="10.75"/>
    <s v="Ontario"/>
    <x v="5"/>
    <s v="Corporate"/>
    <x v="0"/>
    <x v="5"/>
  </r>
  <r>
    <s v="Pauline Chand"/>
    <n v="32036"/>
    <d v="2011-10-05T00:00:00"/>
    <d v="2011-10-06T00:00:00"/>
    <s v="October"/>
    <s v="2011"/>
    <n v="1"/>
    <b v="0"/>
    <s v="Medium"/>
    <n v="25"/>
    <n v="362.52"/>
    <n v="7.0000000000000007E-2"/>
    <x v="0"/>
    <n v="-68.489999999999995"/>
    <n v="14.97"/>
    <n v="7.51"/>
    <s v="Ontario"/>
    <x v="5"/>
    <s v="Corporate"/>
    <x v="0"/>
    <x v="0"/>
  </r>
  <r>
    <s v="Pauline Chand"/>
    <n v="32295"/>
    <d v="2009-01-07T00:00:00"/>
    <d v="2009-01-08T00:00:00"/>
    <s v="January"/>
    <s v="2009"/>
    <n v="1"/>
    <b v="0"/>
    <s v="High"/>
    <n v="11"/>
    <n v="607.59699999999998"/>
    <n v="7.0000000000000007E-2"/>
    <x v="0"/>
    <n v="-112.24"/>
    <n v="65.989999999999995"/>
    <n v="5.99"/>
    <s v="Ontario"/>
    <x v="5"/>
    <s v="Small Business"/>
    <x v="1"/>
    <x v="3"/>
  </r>
  <r>
    <s v="Pete Armstrong"/>
    <n v="33505"/>
    <d v="2010-09-25T00:00:00"/>
    <d v="2010-09-29T00:00:00"/>
    <s v="September"/>
    <s v="2010"/>
    <n v="4"/>
    <b v="0"/>
    <s v="low"/>
    <n v="32"/>
    <n v="117.78"/>
    <n v="0.09"/>
    <x v="0"/>
    <n v="20.82"/>
    <n v="4"/>
    <n v="1.3"/>
    <s v="Ontario"/>
    <x v="5"/>
    <s v="Consumer"/>
    <x v="0"/>
    <x v="5"/>
  </r>
  <r>
    <s v="Pete Armstrong"/>
    <n v="33505"/>
    <d v="2010-09-25T00:00:00"/>
    <d v="2010-09-25T00:00:00"/>
    <s v="September"/>
    <s v="2010"/>
    <n v="0"/>
    <s v="FREE DELIVERY"/>
    <s v="low"/>
    <n v="35"/>
    <n v="2463.2404999999999"/>
    <n v="7.0000000000000007E-2"/>
    <x v="2"/>
    <n v="310.57"/>
    <n v="85.99"/>
    <n v="10.78"/>
    <s v="Ontario"/>
    <x v="5"/>
    <s v="Consumer"/>
    <x v="1"/>
    <x v="3"/>
  </r>
  <r>
    <s v="Nat Gilpin"/>
    <n v="34086"/>
    <d v="2012-04-29T00:00:00"/>
    <d v="2012-05-01T00:00:00"/>
    <s v="May"/>
    <s v="2012"/>
    <n v="2"/>
    <b v="0"/>
    <s v="High"/>
    <n v="41"/>
    <n v="2251.9135000000001"/>
    <n v="0.04"/>
    <x v="0"/>
    <n v="655.91"/>
    <n v="65.989999999999995"/>
    <n v="2.5"/>
    <s v="Ontario"/>
    <x v="5"/>
    <s v="Consumer"/>
    <x v="1"/>
    <x v="3"/>
  </r>
  <r>
    <s v="Ritsa Hightower"/>
    <n v="34209"/>
    <d v="2010-08-24T00:00:00"/>
    <d v="2010-08-26T00:00:00"/>
    <s v="August"/>
    <s v="2010"/>
    <n v="2"/>
    <b v="0"/>
    <s v="High"/>
    <n v="48"/>
    <n v="705.44"/>
    <n v="0.04"/>
    <x v="0"/>
    <n v="165.9"/>
    <n v="14.2"/>
    <n v="5.3"/>
    <s v="Ontario"/>
    <x v="5"/>
    <s v="Corporate"/>
    <x v="2"/>
    <x v="4"/>
  </r>
  <r>
    <s v="Ritsa Hightower"/>
    <n v="34209"/>
    <d v="2010-08-24T00:00:00"/>
    <d v="2010-08-26T00:00:00"/>
    <s v="August"/>
    <s v="2010"/>
    <n v="2"/>
    <b v="0"/>
    <s v="High"/>
    <n v="29"/>
    <n v="1041.72"/>
    <n v="0.03"/>
    <x v="0"/>
    <n v="437.61"/>
    <n v="35.44"/>
    <n v="4.92"/>
    <s v="Ontario"/>
    <x v="5"/>
    <s v="Corporate"/>
    <x v="0"/>
    <x v="5"/>
  </r>
  <r>
    <s v="Daniel Raglin"/>
    <n v="36807"/>
    <d v="2009-03-16T00:00:00"/>
    <d v="2009-03-17T00:00:00"/>
    <s v="March"/>
    <s v="2009"/>
    <n v="1"/>
    <b v="0"/>
    <s v="Medium"/>
    <n v="14"/>
    <n v="211.88"/>
    <n v="0.1"/>
    <x v="0"/>
    <n v="78.45"/>
    <n v="15.57"/>
    <n v="1.39"/>
    <s v="Ontario"/>
    <x v="5"/>
    <s v="Corporate"/>
    <x v="0"/>
    <x v="8"/>
  </r>
  <r>
    <s v="Nat Gilpin"/>
    <n v="37318"/>
    <d v="2010-04-15T00:00:00"/>
    <d v="2010-04-17T00:00:00"/>
    <s v="April"/>
    <s v="2010"/>
    <n v="2"/>
    <b v="0"/>
    <s v="Medium"/>
    <n v="32"/>
    <n v="1031.23"/>
    <n v="7.0000000000000007E-2"/>
    <x v="0"/>
    <n v="-138.54"/>
    <n v="33.979999999999997"/>
    <n v="19.989999999999998"/>
    <s v="Ontario"/>
    <x v="5"/>
    <s v="Consumer"/>
    <x v="2"/>
    <x v="4"/>
  </r>
  <r>
    <s v="Pauline Chand"/>
    <n v="38496"/>
    <d v="2010-02-20T00:00:00"/>
    <d v="2010-02-22T00:00:00"/>
    <s v="February"/>
    <s v="2010"/>
    <n v="2"/>
    <b v="0"/>
    <s v="Critical"/>
    <n v="23"/>
    <n v="116.57"/>
    <n v="7.0000000000000007E-2"/>
    <x v="0"/>
    <n v="-43.18"/>
    <n v="4.9800000000000004"/>
    <n v="4.72"/>
    <s v="Ontario"/>
    <x v="5"/>
    <s v="Corporate"/>
    <x v="0"/>
    <x v="5"/>
  </r>
  <r>
    <s v="Corinna Mitchell"/>
    <n v="41702"/>
    <d v="2010-12-22T00:00:00"/>
    <d v="2010-12-23T00:00:00"/>
    <s v="December"/>
    <s v="2010"/>
    <n v="1"/>
    <b v="0"/>
    <s v="Not Specified"/>
    <n v="21"/>
    <n v="3323.44"/>
    <n v="0.03"/>
    <x v="0"/>
    <n v="99.88"/>
    <n v="152.47999999999999"/>
    <n v="4"/>
    <s v="Ontario"/>
    <x v="5"/>
    <s v="Corporate"/>
    <x v="1"/>
    <x v="7"/>
  </r>
  <r>
    <s v="Corinna Mitchell"/>
    <n v="41702"/>
    <d v="2010-12-22T00:00:00"/>
    <d v="2010-12-24T00:00:00"/>
    <s v="December"/>
    <s v="2010"/>
    <n v="2"/>
    <b v="0"/>
    <s v="Not Specified"/>
    <n v="5"/>
    <n v="27.9"/>
    <n v="0.02"/>
    <x v="0"/>
    <n v="-22.82"/>
    <n v="4.28"/>
    <n v="6.72"/>
    <s v="Ontario"/>
    <x v="5"/>
    <s v="Corporate"/>
    <x v="0"/>
    <x v="5"/>
  </r>
  <r>
    <s v="Ritsa Hightower"/>
    <n v="44706"/>
    <d v="2010-03-30T00:00:00"/>
    <d v="2010-04-01T00:00:00"/>
    <s v="April"/>
    <s v="2010"/>
    <n v="2"/>
    <b v="0"/>
    <s v="low"/>
    <n v="18"/>
    <n v="7556.61"/>
    <n v="0.08"/>
    <x v="1"/>
    <n v="-352.24"/>
    <n v="424.21"/>
    <n v="110.2"/>
    <s v="Ontario"/>
    <x v="5"/>
    <s v="Corporate"/>
    <x v="2"/>
    <x v="10"/>
  </r>
  <r>
    <s v="Ritsa Hightower"/>
    <n v="44706"/>
    <d v="2010-03-30T00:00:00"/>
    <d v="2010-04-04T00:00:00"/>
    <s v="April"/>
    <s v="2010"/>
    <n v="5"/>
    <b v="0"/>
    <s v="low"/>
    <n v="33"/>
    <n v="47.48"/>
    <n v="7.0000000000000007E-2"/>
    <x v="0"/>
    <n v="3.35"/>
    <n v="1.48"/>
    <n v="0.7"/>
    <s v="Ontario"/>
    <x v="5"/>
    <s v="Corporate"/>
    <x v="0"/>
    <x v="6"/>
  </r>
  <r>
    <s v="Ritsa Hightower"/>
    <n v="45347"/>
    <d v="2010-09-29T00:00:00"/>
    <d v="2010-09-30T00:00:00"/>
    <s v="September"/>
    <s v="2010"/>
    <n v="1"/>
    <b v="0"/>
    <s v="Medium"/>
    <n v="10"/>
    <n v="8704.08"/>
    <n v="0.05"/>
    <x v="1"/>
    <n v="1034.54"/>
    <n v="880.98"/>
    <n v="44.55"/>
    <s v="Ontario"/>
    <x v="5"/>
    <s v="Corporate"/>
    <x v="2"/>
    <x v="9"/>
  </r>
  <r>
    <s v="Ritsa Hightower"/>
    <n v="45347"/>
    <d v="2010-09-29T00:00:00"/>
    <d v="2010-10-01T00:00:00"/>
    <s v="October"/>
    <s v="2010"/>
    <n v="2"/>
    <b v="0"/>
    <s v="Medium"/>
    <n v="41"/>
    <n v="24051.49"/>
    <n v="7.0000000000000007E-2"/>
    <x v="2"/>
    <n v="9791.0400000000009"/>
    <n v="599.99"/>
    <n v="24.49"/>
    <s v="Ontario"/>
    <x v="5"/>
    <s v="Corporate"/>
    <x v="1"/>
    <x v="13"/>
  </r>
  <r>
    <s v="Eva Jacobs"/>
    <n v="46627"/>
    <d v="2009-06-11T00:00:00"/>
    <d v="2009-06-12T00:00:00"/>
    <s v="June"/>
    <s v="2009"/>
    <n v="1"/>
    <b v="0"/>
    <s v="Critical"/>
    <n v="3"/>
    <n v="21.46"/>
    <n v="0.05"/>
    <x v="0"/>
    <n v="-14.22"/>
    <n v="5.28"/>
    <n v="6.26"/>
    <s v="Ontario"/>
    <x v="5"/>
    <s v="Home Office"/>
    <x v="0"/>
    <x v="5"/>
  </r>
  <r>
    <s v="Eva Jacobs"/>
    <n v="46627"/>
    <d v="2009-06-11T00:00:00"/>
    <d v="2009-06-12T00:00:00"/>
    <s v="June"/>
    <s v="2009"/>
    <n v="1"/>
    <b v="0"/>
    <s v="Critical"/>
    <n v="24"/>
    <n v="1388.6279999999999"/>
    <n v="0.03"/>
    <x v="0"/>
    <n v="261.52"/>
    <n v="65.989999999999995"/>
    <n v="5.26"/>
    <s v="Ontario"/>
    <x v="5"/>
    <s v="Home Office"/>
    <x v="1"/>
    <x v="3"/>
  </r>
  <r>
    <s v="Corinna Mitchell"/>
    <n v="47168"/>
    <d v="2009-06-21T00:00:00"/>
    <d v="2009-06-22T00:00:00"/>
    <s v="June"/>
    <s v="2009"/>
    <n v="1"/>
    <b v="0"/>
    <s v="Not Specified"/>
    <n v="24"/>
    <n v="2920.83"/>
    <n v="0.02"/>
    <x v="1"/>
    <n v="1068.1600000000001"/>
    <n v="119.99"/>
    <n v="14"/>
    <s v="Ontario"/>
    <x v="5"/>
    <s v="Corporate"/>
    <x v="1"/>
    <x v="16"/>
  </r>
  <r>
    <s v="Corinna Mitchell"/>
    <n v="47168"/>
    <d v="2009-06-21T00:00:00"/>
    <d v="2009-06-22T00:00:00"/>
    <s v="June"/>
    <s v="2009"/>
    <n v="1"/>
    <b v="0"/>
    <s v="Not Specified"/>
    <n v="42"/>
    <n v="262.3"/>
    <n v="0.09"/>
    <x v="0"/>
    <n v="-255.2"/>
    <n v="6.48"/>
    <n v="9.68"/>
    <s v="Ontario"/>
    <x v="5"/>
    <s v="Corporate"/>
    <x v="0"/>
    <x v="5"/>
  </r>
  <r>
    <s v="Jas O'Carroll"/>
    <n v="50051"/>
    <d v="2009-10-04T00:00:00"/>
    <d v="2009-10-06T00:00:00"/>
    <s v="October"/>
    <s v="2009"/>
    <n v="2"/>
    <b v="0"/>
    <s v="Medium"/>
    <n v="17"/>
    <n v="103.72"/>
    <n v="0.02"/>
    <x v="0"/>
    <n v="-72.06"/>
    <n v="5.53"/>
    <n v="6.98"/>
    <s v="Ontario"/>
    <x v="5"/>
    <s v="Corporate"/>
    <x v="0"/>
    <x v="2"/>
  </r>
  <r>
    <s v="Jas O'Carroll"/>
    <n v="50051"/>
    <d v="2009-10-04T00:00:00"/>
    <d v="2009-10-06T00:00:00"/>
    <s v="October"/>
    <s v="2009"/>
    <n v="2"/>
    <b v="0"/>
    <s v="Medium"/>
    <n v="4"/>
    <n v="185.15"/>
    <n v="0.09"/>
    <x v="0"/>
    <n v="10.199999999999999"/>
    <n v="41.47"/>
    <n v="34.200000000000003"/>
    <s v="Ontario"/>
    <x v="5"/>
    <s v="Corporate"/>
    <x v="2"/>
    <x v="4"/>
  </r>
  <r>
    <s v="Jennifer Halladay"/>
    <n v="50433"/>
    <d v="2012-01-19T00:00:00"/>
    <d v="2012-01-21T00:00:00"/>
    <s v="January"/>
    <s v="2012"/>
    <n v="2"/>
    <b v="0"/>
    <s v="Critical"/>
    <n v="50"/>
    <n v="6628.55"/>
    <n v="0.1"/>
    <x v="1"/>
    <n v="1081.6500000000001"/>
    <n v="145.44999999999999"/>
    <n v="17.850000000000001"/>
    <s v="Ontario"/>
    <x v="5"/>
    <s v="Home Office"/>
    <x v="1"/>
    <x v="16"/>
  </r>
  <r>
    <s v="Jennifer Halladay"/>
    <n v="50721"/>
    <d v="2012-02-27T00:00:00"/>
    <d v="2012-02-29T00:00:00"/>
    <s v="February"/>
    <s v="2012"/>
    <n v="2"/>
    <b v="0"/>
    <s v="High"/>
    <n v="33"/>
    <n v="9758.7000000000007"/>
    <n v="0.04"/>
    <x v="0"/>
    <n v="3793.7"/>
    <n v="304.99"/>
    <n v="19.989999999999998"/>
    <s v="Ontario"/>
    <x v="5"/>
    <s v="Home Office"/>
    <x v="0"/>
    <x v="2"/>
  </r>
  <r>
    <s v="Ritsa Hightower"/>
    <n v="50758"/>
    <d v="2012-07-12T00:00:00"/>
    <d v="2012-07-14T00:00:00"/>
    <s v="July"/>
    <s v="2012"/>
    <n v="2"/>
    <b v="0"/>
    <s v="Medium"/>
    <n v="17"/>
    <n v="128.5"/>
    <n v="0.02"/>
    <x v="2"/>
    <n v="-44.69"/>
    <n v="6.68"/>
    <n v="6.93"/>
    <s v="Ontario"/>
    <x v="5"/>
    <s v="Corporate"/>
    <x v="0"/>
    <x v="5"/>
  </r>
  <r>
    <s v="Pauline Chand"/>
    <n v="50883"/>
    <d v="2012-06-01T00:00:00"/>
    <d v="2012-06-01T00:00:00"/>
    <s v="June"/>
    <s v="2012"/>
    <n v="0"/>
    <s v="FREE DELIVERY"/>
    <s v="low"/>
    <n v="35"/>
    <n v="6739.92"/>
    <n v="0.01"/>
    <x v="1"/>
    <n v="957.29"/>
    <n v="180.98"/>
    <n v="30"/>
    <s v="Ontario"/>
    <x v="5"/>
    <s v="Corporate"/>
    <x v="2"/>
    <x v="14"/>
  </r>
  <r>
    <s v="Pauline Chand"/>
    <n v="51524"/>
    <d v="2010-03-14T00:00:00"/>
    <d v="2010-03-15T00:00:00"/>
    <s v="March"/>
    <s v="2010"/>
    <n v="1"/>
    <b v="0"/>
    <s v="Medium"/>
    <n v="16"/>
    <n v="2723.1"/>
    <n v="7.0000000000000007E-2"/>
    <x v="0"/>
    <n v="-446.31"/>
    <n v="167.27"/>
    <n v="35"/>
    <s v="Ontario"/>
    <x v="5"/>
    <s v="Small Business"/>
    <x v="0"/>
    <x v="0"/>
  </r>
  <r>
    <s v="Pauline Chand"/>
    <n v="51524"/>
    <d v="2010-03-14T00:00:00"/>
    <d v="2010-03-16T00:00:00"/>
    <s v="March"/>
    <s v="2010"/>
    <n v="2"/>
    <b v="0"/>
    <s v="Medium"/>
    <n v="20"/>
    <n v="347.26749999999998"/>
    <n v="0.06"/>
    <x v="2"/>
    <n v="-71.09"/>
    <n v="20.99"/>
    <n v="0.99"/>
    <s v="Ontario"/>
    <x v="5"/>
    <s v="Small Business"/>
    <x v="1"/>
    <x v="3"/>
  </r>
  <r>
    <s v="Joni Blumstein"/>
    <n v="52322"/>
    <d v="2010-02-02T00:00:00"/>
    <d v="2010-02-09T00:00:00"/>
    <s v="February"/>
    <s v="2010"/>
    <n v="7"/>
    <b v="0"/>
    <s v="low"/>
    <n v="1"/>
    <n v="5.7"/>
    <n v="0.1"/>
    <x v="0"/>
    <n v="-2.34"/>
    <n v="3.95"/>
    <n v="2"/>
    <s v="Ontario"/>
    <x v="5"/>
    <s v="Consumer"/>
    <x v="0"/>
    <x v="6"/>
  </r>
  <r>
    <s v="Joni Blumstein"/>
    <n v="52932"/>
    <d v="2012-05-12T00:00:00"/>
    <d v="2012-05-17T00:00:00"/>
    <s v="May"/>
    <s v="2012"/>
    <n v="5"/>
    <b v="0"/>
    <s v="low"/>
    <n v="3"/>
    <n v="26.23"/>
    <n v="0"/>
    <x v="0"/>
    <n v="-13.72"/>
    <n v="6.48"/>
    <n v="6.6"/>
    <s v="Ontario"/>
    <x v="5"/>
    <s v="Home Office"/>
    <x v="0"/>
    <x v="5"/>
  </r>
  <r>
    <s v="Nat Gilpin"/>
    <n v="52995"/>
    <d v="2012-03-15T00:00:00"/>
    <d v="2012-03-15T00:00:00"/>
    <s v="March"/>
    <s v="2012"/>
    <n v="0"/>
    <s v="FREE DELIVERY"/>
    <s v="Not Specified"/>
    <n v="8"/>
    <n v="33.39"/>
    <n v="0.03"/>
    <x v="0"/>
    <n v="-35.51"/>
    <n v="3.36"/>
    <n v="6.27"/>
    <s v="Ontario"/>
    <x v="5"/>
    <s v="Consumer"/>
    <x v="0"/>
    <x v="2"/>
  </r>
  <r>
    <s v="Ritsa Hightower"/>
    <n v="53024"/>
    <d v="2012-05-12T00:00:00"/>
    <d v="2012-05-13T00:00:00"/>
    <s v="May"/>
    <s v="2012"/>
    <n v="1"/>
    <b v="0"/>
    <s v="Not Specified"/>
    <n v="9"/>
    <n v="187.13"/>
    <n v="0.09"/>
    <x v="0"/>
    <n v="12.4"/>
    <n v="20.28"/>
    <n v="14.39"/>
    <s v="Ontario"/>
    <x v="5"/>
    <s v="Corporate"/>
    <x v="2"/>
    <x v="4"/>
  </r>
  <r>
    <s v="Ritsa Hightower"/>
    <n v="53024"/>
    <d v="2012-05-12T00:00:00"/>
    <d v="2012-05-13T00:00:00"/>
    <s v="May"/>
    <s v="2012"/>
    <n v="1"/>
    <b v="0"/>
    <s v="Not Specified"/>
    <n v="46"/>
    <n v="2255.1945000000001"/>
    <n v="0.03"/>
    <x v="0"/>
    <n v="74.510000000000005"/>
    <n v="55.99"/>
    <n v="5"/>
    <s v="Ontario"/>
    <x v="5"/>
    <s v="Corporate"/>
    <x v="1"/>
    <x v="3"/>
  </r>
  <r>
    <s v="Joni Blumstein"/>
    <n v="54145"/>
    <d v="2010-01-02T00:00:00"/>
    <d v="2010-01-02T00:00:00"/>
    <s v="January"/>
    <s v="2010"/>
    <n v="0"/>
    <s v="FREE DELIVERY"/>
    <s v="low"/>
    <n v="34"/>
    <n v="70.25"/>
    <n v="0.1"/>
    <x v="0"/>
    <n v="-133.06"/>
    <n v="2.08"/>
    <n v="5.33"/>
    <s v="Ontario"/>
    <x v="5"/>
    <s v="Home Office"/>
    <x v="2"/>
    <x v="4"/>
  </r>
  <r>
    <s v="Jas O'Carroll"/>
    <n v="55840"/>
    <d v="2009-08-17T00:00:00"/>
    <d v="2009-08-17T00:00:00"/>
    <s v="August"/>
    <s v="2009"/>
    <n v="0"/>
    <s v="FREE DELIVERY"/>
    <s v="Medium"/>
    <n v="11"/>
    <n v="59.03"/>
    <n v="0.04"/>
    <x v="0"/>
    <n v="-25.21"/>
    <n v="4.9800000000000004"/>
    <n v="4.8600000000000003"/>
    <s v="Ontario"/>
    <x v="5"/>
    <s v="Home Office"/>
    <x v="0"/>
    <x v="5"/>
  </r>
  <r>
    <s v="Eva Jacobs"/>
    <n v="56930"/>
    <d v="2012-08-17T00:00:00"/>
    <d v="2012-08-17T00:00:00"/>
    <s v="August"/>
    <s v="2012"/>
    <n v="0"/>
    <s v="FREE DELIVERY"/>
    <s v="low"/>
    <n v="10"/>
    <n v="987.54"/>
    <n v="7.0000000000000007E-2"/>
    <x v="0"/>
    <n v="-396.84"/>
    <n v="101.41"/>
    <n v="35"/>
    <s v="Ontario"/>
    <x v="5"/>
    <s v="Home Office"/>
    <x v="0"/>
    <x v="0"/>
  </r>
  <r>
    <s v="Daniel Raglin"/>
    <n v="57570"/>
    <d v="2012-09-28T00:00:00"/>
    <d v="2012-09-30T00:00:00"/>
    <s v="September"/>
    <s v="2012"/>
    <n v="2"/>
    <b v="0"/>
    <s v="High"/>
    <n v="27"/>
    <n v="1823.04"/>
    <n v="0.09"/>
    <x v="1"/>
    <n v="-190.78"/>
    <n v="70.98"/>
    <n v="26.74"/>
    <s v="Ontario"/>
    <x v="5"/>
    <s v="Corporate"/>
    <x v="2"/>
    <x v="9"/>
  </r>
  <r>
    <s v="Pauline Chand"/>
    <n v="58051"/>
    <d v="2012-03-20T00:00:00"/>
    <d v="2012-03-22T00:00:00"/>
    <s v="March"/>
    <s v="2012"/>
    <n v="2"/>
    <b v="0"/>
    <s v="High"/>
    <n v="6"/>
    <n v="256.60000000000002"/>
    <n v="0"/>
    <x v="0"/>
    <n v="-106.76"/>
    <n v="39.979999999999997"/>
    <n v="7.12"/>
    <s v="Ontario"/>
    <x v="5"/>
    <s v="Corporate"/>
    <x v="1"/>
    <x v="7"/>
  </r>
  <r>
    <s v="Pauline Chand"/>
    <n v="59392"/>
    <d v="2010-06-26T00:00:00"/>
    <d v="2010-06-27T00:00:00"/>
    <s v="June"/>
    <s v="2010"/>
    <n v="1"/>
    <b v="0"/>
    <s v="Medium"/>
    <n v="19"/>
    <n v="39.42"/>
    <n v="0.08"/>
    <x v="0"/>
    <n v="-29.02"/>
    <n v="2.12"/>
    <n v="1.99"/>
    <s v="Ontario"/>
    <x v="5"/>
    <s v="Corporate"/>
    <x v="1"/>
    <x v="7"/>
  </r>
  <r>
    <s v="Pauline Chand"/>
    <n v="59392"/>
    <d v="2010-06-26T00:00:00"/>
    <d v="2010-06-28T00:00:00"/>
    <s v="June"/>
    <s v="2010"/>
    <n v="2"/>
    <b v="0"/>
    <s v="Medium"/>
    <n v="45"/>
    <n v="1305.31"/>
    <n v="0.03"/>
    <x v="0"/>
    <n v="589.20000000000005"/>
    <n v="28.48"/>
    <n v="1.99"/>
    <s v="Ontario"/>
    <x v="5"/>
    <s v="Corporate"/>
    <x v="1"/>
    <x v="7"/>
  </r>
  <r>
    <s v="Paul Prost"/>
    <n v="3136"/>
    <d v="2009-08-09T00:00:00"/>
    <d v="2009-08-11T00:00:00"/>
    <s v="August"/>
    <s v="2009"/>
    <n v="2"/>
    <b v="0"/>
    <s v="Not Specified"/>
    <n v="8"/>
    <n v="238.74"/>
    <n v="0.1"/>
    <x v="0"/>
    <n v="-38.89"/>
    <n v="30.98"/>
    <n v="8.99"/>
    <s v="Ontario"/>
    <x v="5"/>
    <s v="Corporate"/>
    <x v="0"/>
    <x v="12"/>
  </r>
  <r>
    <s v="Philip Brown"/>
    <n v="3648"/>
    <d v="2010-06-16T00:00:00"/>
    <d v="2010-06-18T00:00:00"/>
    <s v="June"/>
    <s v="2010"/>
    <n v="2"/>
    <b v="0"/>
    <s v="low"/>
    <n v="46"/>
    <n v="134.81"/>
    <n v="0.1"/>
    <x v="0"/>
    <n v="52.36"/>
    <n v="3.15"/>
    <n v="0.49"/>
    <s v="Ontario"/>
    <x v="5"/>
    <s v="Home Office"/>
    <x v="0"/>
    <x v="11"/>
  </r>
  <r>
    <s v="Philip Brown"/>
    <n v="3648"/>
    <d v="2010-06-16T00:00:00"/>
    <d v="2010-06-23T00:00:00"/>
    <s v="June"/>
    <s v="2010"/>
    <n v="7"/>
    <b v="0"/>
    <s v="low"/>
    <n v="34"/>
    <n v="5488.5264999999999"/>
    <n v="0.05"/>
    <x v="0"/>
    <n v="1382.45"/>
    <n v="195.99"/>
    <n v="4.2"/>
    <s v="Ontario"/>
    <x v="5"/>
    <s v="Home Office"/>
    <x v="1"/>
    <x v="3"/>
  </r>
  <r>
    <s v="Philip Brown"/>
    <n v="6246"/>
    <d v="2009-10-21T00:00:00"/>
    <d v="2009-10-23T00:00:00"/>
    <s v="October"/>
    <s v="2009"/>
    <n v="2"/>
    <b v="0"/>
    <s v="Not Specified"/>
    <n v="13"/>
    <n v="52.38"/>
    <n v="0.06"/>
    <x v="0"/>
    <n v="11.72"/>
    <n v="3.93"/>
    <n v="0.99"/>
    <s v="Ontario"/>
    <x v="5"/>
    <s v="Home Office"/>
    <x v="0"/>
    <x v="6"/>
  </r>
  <r>
    <s v="Michael Nguyen"/>
    <n v="9028"/>
    <d v="2010-12-21T00:00:00"/>
    <d v="2010-12-25T00:00:00"/>
    <s v="December"/>
    <s v="2010"/>
    <n v="4"/>
    <b v="0"/>
    <s v="low"/>
    <n v="48"/>
    <n v="14556.67"/>
    <n v="0.04"/>
    <x v="1"/>
    <n v="3829.63"/>
    <n v="306.14"/>
    <n v="26.53"/>
    <s v="Ontario"/>
    <x v="5"/>
    <s v="Small Business"/>
    <x v="1"/>
    <x v="16"/>
  </r>
  <r>
    <s v="Philip Brown"/>
    <n v="9478"/>
    <d v="2009-03-28T00:00:00"/>
    <d v="2009-03-29T00:00:00"/>
    <s v="March"/>
    <s v="2009"/>
    <n v="1"/>
    <b v="0"/>
    <s v="High"/>
    <n v="48"/>
    <n v="522.97"/>
    <n v="0.04"/>
    <x v="0"/>
    <n v="29.98"/>
    <n v="10.4"/>
    <n v="5.4"/>
    <s v="Ontario"/>
    <x v="5"/>
    <s v="Corporate"/>
    <x v="2"/>
    <x v="4"/>
  </r>
  <r>
    <s v="Philip Brown"/>
    <n v="9478"/>
    <d v="2009-03-28T00:00:00"/>
    <d v="2009-03-30T00:00:00"/>
    <s v="March"/>
    <s v="2009"/>
    <n v="2"/>
    <b v="0"/>
    <s v="High"/>
    <n v="48"/>
    <n v="199.46"/>
    <n v="0.08"/>
    <x v="0"/>
    <n v="-121.2"/>
    <n v="4.28"/>
    <n v="4.79"/>
    <s v="Ontario"/>
    <x v="5"/>
    <s v="Corporate"/>
    <x v="0"/>
    <x v="5"/>
  </r>
  <r>
    <s v="Lisa DeCherney"/>
    <n v="12323"/>
    <d v="2011-04-02T00:00:00"/>
    <d v="2011-04-03T00:00:00"/>
    <s v="April"/>
    <s v="2011"/>
    <n v="1"/>
    <b v="0"/>
    <s v="Not Specified"/>
    <n v="32"/>
    <n v="513.74"/>
    <n v="0.02"/>
    <x v="0"/>
    <n v="-28.68"/>
    <n v="15.15"/>
    <n v="10.130000000000001"/>
    <s v="Ontario"/>
    <x v="5"/>
    <s v="Corporate"/>
    <x v="0"/>
    <x v="2"/>
  </r>
  <r>
    <s v="Lisa DeCherney"/>
    <n v="12323"/>
    <d v="2011-04-02T00:00:00"/>
    <d v="2011-04-04T00:00:00"/>
    <s v="April"/>
    <s v="2011"/>
    <n v="2"/>
    <b v="0"/>
    <s v="Not Specified"/>
    <n v="4"/>
    <n v="36.799999999999997"/>
    <n v="0"/>
    <x v="0"/>
    <n v="14.19"/>
    <n v="7.38"/>
    <n v="5.21"/>
    <s v="Ontario"/>
    <x v="5"/>
    <s v="Corporate"/>
    <x v="2"/>
    <x v="4"/>
  </r>
  <r>
    <s v="Michael Nguyen"/>
    <n v="13830"/>
    <d v="2009-12-21T00:00:00"/>
    <d v="2009-12-24T00:00:00"/>
    <s v="December"/>
    <s v="2009"/>
    <n v="3"/>
    <b v="0"/>
    <s v="High"/>
    <n v="27"/>
    <n v="2609.5300000000002"/>
    <n v="0"/>
    <x v="0"/>
    <n v="911.66"/>
    <n v="90.48"/>
    <n v="19.989999999999998"/>
    <s v="Ontario"/>
    <x v="5"/>
    <s v="Small Business"/>
    <x v="0"/>
    <x v="8"/>
  </r>
  <r>
    <s v="Lisa DeCherney"/>
    <n v="14791"/>
    <d v="2010-02-14T00:00:00"/>
    <d v="2010-02-15T00:00:00"/>
    <s v="February"/>
    <s v="2010"/>
    <n v="1"/>
    <b v="0"/>
    <s v="Medium"/>
    <n v="29"/>
    <n v="1576.223"/>
    <n v="0.05"/>
    <x v="0"/>
    <n v="286.12"/>
    <n v="65.989999999999995"/>
    <n v="3.99"/>
    <s v="Ontario"/>
    <x v="5"/>
    <s v="Consumer"/>
    <x v="1"/>
    <x v="3"/>
  </r>
  <r>
    <s v="Lisa DeCherney"/>
    <n v="18085"/>
    <d v="2011-09-25T00:00:00"/>
    <d v="2011-09-27T00:00:00"/>
    <s v="September"/>
    <s v="2011"/>
    <n v="2"/>
    <b v="0"/>
    <s v="High"/>
    <n v="23"/>
    <n v="8127.51"/>
    <n v="0.01"/>
    <x v="1"/>
    <n v="1541.25"/>
    <n v="348.21"/>
    <n v="40.19"/>
    <s v="Ontario"/>
    <x v="5"/>
    <s v="Corporate"/>
    <x v="2"/>
    <x v="10"/>
  </r>
  <r>
    <s v="Lisa DeCherney"/>
    <n v="18085"/>
    <d v="2011-09-25T00:00:00"/>
    <d v="2011-09-26T00:00:00"/>
    <s v="September"/>
    <s v="2011"/>
    <n v="1"/>
    <b v="0"/>
    <s v="High"/>
    <n v="33"/>
    <n v="5352.9345000000003"/>
    <n v="0.09"/>
    <x v="0"/>
    <n v="1343.21"/>
    <n v="195.99"/>
    <n v="4.2"/>
    <s v="Ontario"/>
    <x v="5"/>
    <s v="Corporate"/>
    <x v="1"/>
    <x v="3"/>
  </r>
  <r>
    <s v="Philip Brown"/>
    <n v="20674"/>
    <d v="2010-12-08T00:00:00"/>
    <d v="2010-12-09T00:00:00"/>
    <s v="December"/>
    <s v="2010"/>
    <n v="1"/>
    <b v="0"/>
    <s v="High"/>
    <n v="37"/>
    <n v="17717.34"/>
    <n v="0"/>
    <x v="1"/>
    <n v="8291.08"/>
    <n v="500.97"/>
    <n v="69.3"/>
    <s v="Ontario"/>
    <x v="5"/>
    <s v="Corporate"/>
    <x v="1"/>
    <x v="16"/>
  </r>
  <r>
    <s v="Paul Prost"/>
    <n v="24903"/>
    <d v="2010-10-19T00:00:00"/>
    <d v="2010-10-26T00:00:00"/>
    <s v="October"/>
    <s v="2010"/>
    <n v="7"/>
    <b v="0"/>
    <s v="low"/>
    <n v="33"/>
    <n v="1646.47"/>
    <n v="0.05"/>
    <x v="0"/>
    <n v="743.59"/>
    <n v="48.91"/>
    <n v="5.81"/>
    <s v="Ontario"/>
    <x v="5"/>
    <s v="Corporate"/>
    <x v="0"/>
    <x v="5"/>
  </r>
  <r>
    <s v="Lisa DeCherney"/>
    <n v="25735"/>
    <d v="2010-12-30T00:00:00"/>
    <d v="2011-01-13T00:00:00"/>
    <s v="January"/>
    <s v="2011"/>
    <n v="14"/>
    <b v="0"/>
    <s v="Not Specified"/>
    <n v="45"/>
    <n v="260.37"/>
    <n v="0.02"/>
    <x v="0"/>
    <n v="44.15"/>
    <n v="5.58"/>
    <n v="1.99"/>
    <s v="Ontario"/>
    <x v="5"/>
    <s v="Consumer"/>
    <x v="0"/>
    <x v="12"/>
  </r>
  <r>
    <s v="Philip Brown"/>
    <n v="29762"/>
    <d v="2010-08-03T00:00:00"/>
    <d v="2010-08-04T00:00:00"/>
    <s v="August"/>
    <s v="2010"/>
    <n v="1"/>
    <b v="0"/>
    <s v="Critical"/>
    <n v="33"/>
    <n v="3268.56"/>
    <n v="0.03"/>
    <x v="1"/>
    <n v="-1181.71"/>
    <n v="95.95"/>
    <n v="74.349999999999994"/>
    <s v="Ontario"/>
    <x v="5"/>
    <s v="Home Office"/>
    <x v="2"/>
    <x v="14"/>
  </r>
  <r>
    <s v="Lisa DeCherney"/>
    <n v="29856"/>
    <d v="2012-06-08T00:00:00"/>
    <d v="2012-06-11T00:00:00"/>
    <s v="June"/>
    <s v="2012"/>
    <n v="3"/>
    <b v="0"/>
    <s v="Medium"/>
    <n v="24"/>
    <n v="115.54"/>
    <n v="0.04"/>
    <x v="0"/>
    <n v="43.35"/>
    <n v="4.9800000000000004"/>
    <n v="0.8"/>
    <s v="Ontario"/>
    <x v="5"/>
    <s v="Consumer"/>
    <x v="0"/>
    <x v="5"/>
  </r>
  <r>
    <s v="Paul MacIntyre"/>
    <n v="32580"/>
    <d v="2011-09-15T00:00:00"/>
    <d v="2011-09-15T00:00:00"/>
    <s v="September"/>
    <s v="2011"/>
    <n v="0"/>
    <s v="FREE DELIVERY"/>
    <s v="High"/>
    <n v="23"/>
    <n v="166.8"/>
    <n v="0.03"/>
    <x v="0"/>
    <n v="44.59"/>
    <n v="7.4"/>
    <n v="1.71"/>
    <s v="Ontario"/>
    <x v="5"/>
    <s v="Corporate"/>
    <x v="0"/>
    <x v="5"/>
  </r>
  <r>
    <s v="Paul MacIntyre"/>
    <n v="32580"/>
    <d v="2011-09-15T00:00:00"/>
    <d v="2011-09-17T00:00:00"/>
    <s v="September"/>
    <s v="2011"/>
    <n v="2"/>
    <b v="0"/>
    <s v="High"/>
    <n v="38"/>
    <n v="261.38"/>
    <n v="0.05"/>
    <x v="0"/>
    <n v="-172.35"/>
    <n v="6.48"/>
    <n v="8.74"/>
    <s v="Ontario"/>
    <x v="5"/>
    <s v="Corporate"/>
    <x v="0"/>
    <x v="5"/>
  </r>
  <r>
    <s v="Paul Prost"/>
    <n v="34017"/>
    <d v="2009-03-23T00:00:00"/>
    <d v="2009-03-23T00:00:00"/>
    <s v="March"/>
    <s v="2009"/>
    <n v="0"/>
    <s v="FREE DELIVERY"/>
    <s v="High"/>
    <n v="20"/>
    <n v="103.39"/>
    <n v="0.05"/>
    <x v="2"/>
    <n v="29.17"/>
    <n v="4.84"/>
    <n v="0.71"/>
    <s v="Ontario"/>
    <x v="5"/>
    <s v="Corporate"/>
    <x v="0"/>
    <x v="12"/>
  </r>
  <r>
    <s v="Paul Prost"/>
    <n v="34017"/>
    <d v="2009-03-23T00:00:00"/>
    <d v="2009-03-25T00:00:00"/>
    <s v="March"/>
    <s v="2009"/>
    <n v="2"/>
    <b v="0"/>
    <s v="High"/>
    <n v="28"/>
    <n v="435.39"/>
    <n v="0.01"/>
    <x v="0"/>
    <n v="-48.97"/>
    <n v="14.98"/>
    <n v="7.69"/>
    <s v="Ontario"/>
    <x v="5"/>
    <s v="Corporate"/>
    <x v="0"/>
    <x v="0"/>
  </r>
  <r>
    <s v="Paul Prost"/>
    <n v="42597"/>
    <d v="2010-03-25T00:00:00"/>
    <d v="2010-03-27T00:00:00"/>
    <s v="March"/>
    <s v="2010"/>
    <n v="2"/>
    <b v="0"/>
    <s v="Medium"/>
    <n v="5"/>
    <n v="29.66"/>
    <n v="0.04"/>
    <x v="0"/>
    <n v="-32.78"/>
    <n v="4.9800000000000004"/>
    <n v="4.32"/>
    <s v="Ontario"/>
    <x v="5"/>
    <s v="Corporate"/>
    <x v="1"/>
    <x v="7"/>
  </r>
  <r>
    <s v="Paul Prost"/>
    <n v="46884"/>
    <d v="2009-01-17T00:00:00"/>
    <d v="2009-01-18T00:00:00"/>
    <s v="January"/>
    <s v="2009"/>
    <n v="1"/>
    <b v="0"/>
    <s v="Medium"/>
    <n v="25"/>
    <n v="280.43"/>
    <n v="0.1"/>
    <x v="0"/>
    <n v="39.520000000000003"/>
    <n v="11.55"/>
    <n v="2.36"/>
    <s v="Ontario"/>
    <x v="5"/>
    <s v="Corporate"/>
    <x v="0"/>
    <x v="12"/>
  </r>
  <r>
    <s v="Paul MacIntyre"/>
    <n v="52325"/>
    <d v="2012-07-14T00:00:00"/>
    <d v="2012-07-14T00:00:00"/>
    <s v="July"/>
    <s v="2012"/>
    <n v="0"/>
    <s v="FREE DELIVERY"/>
    <s v="Not Specified"/>
    <n v="23"/>
    <n v="5126.3"/>
    <n v="7.0000000000000007E-2"/>
    <x v="0"/>
    <n v="2019.19"/>
    <n v="223.98"/>
    <n v="15.01"/>
    <s v="Ontario"/>
    <x v="5"/>
    <s v="Corporate"/>
    <x v="0"/>
    <x v="2"/>
  </r>
  <r>
    <s v="Paul MacIntyre"/>
    <n v="53382"/>
    <d v="2009-12-27T00:00:00"/>
    <d v="2009-12-28T00:00:00"/>
    <s v="December"/>
    <s v="2009"/>
    <n v="1"/>
    <b v="0"/>
    <s v="Not Specified"/>
    <n v="13"/>
    <n v="88.17"/>
    <n v="0.1"/>
    <x v="0"/>
    <n v="-572.49"/>
    <n v="3.25"/>
    <n v="49"/>
    <s v="Ontario"/>
    <x v="5"/>
    <s v="Corporate"/>
    <x v="0"/>
    <x v="1"/>
  </r>
  <r>
    <s v="Paul MacIntyre"/>
    <n v="53382"/>
    <d v="2009-12-27T00:00:00"/>
    <d v="2009-12-28T00:00:00"/>
    <s v="December"/>
    <s v="2009"/>
    <n v="1"/>
    <b v="0"/>
    <s v="Not Specified"/>
    <n v="15"/>
    <n v="4760.0200000000004"/>
    <n v="0"/>
    <x v="1"/>
    <n v="658.88"/>
    <n v="300.98"/>
    <n v="64.73"/>
    <s v="Ontario"/>
    <x v="5"/>
    <s v="Corporate"/>
    <x v="2"/>
    <x v="14"/>
  </r>
  <r>
    <s v="Paul MacIntyre"/>
    <n v="53728"/>
    <d v="2011-10-22T00:00:00"/>
    <d v="2011-10-23T00:00:00"/>
    <s v="October"/>
    <s v="2011"/>
    <n v="1"/>
    <b v="0"/>
    <s v="High"/>
    <n v="27"/>
    <n v="1502.66"/>
    <n v="7.0000000000000007E-2"/>
    <x v="0"/>
    <n v="637.6"/>
    <n v="58.1"/>
    <n v="1.49"/>
    <s v="Ontario"/>
    <x v="5"/>
    <s v="Corporate"/>
    <x v="0"/>
    <x v="2"/>
  </r>
  <r>
    <s v="Tamara Dahlen"/>
    <n v="65"/>
    <d v="2011-03-17T00:00:00"/>
    <d v="2011-03-18T00:00:00"/>
    <s v="March"/>
    <s v="2011"/>
    <n v="1"/>
    <b v="0"/>
    <s v="Critical"/>
    <n v="32"/>
    <n v="3812.73"/>
    <n v="0.02"/>
    <x v="0"/>
    <n v="1470.3"/>
    <n v="115.79"/>
    <n v="1.99"/>
    <s v="Ontario"/>
    <x v="5"/>
    <s v="Corporate"/>
    <x v="1"/>
    <x v="7"/>
  </r>
  <r>
    <s v="Erin Creighton"/>
    <n v="230"/>
    <d v="2010-10-26T00:00:00"/>
    <d v="2010-10-28T00:00:00"/>
    <s v="October"/>
    <s v="2010"/>
    <n v="2"/>
    <b v="0"/>
    <s v="Critical"/>
    <n v="47"/>
    <n v="2029.75"/>
    <n v="0.06"/>
    <x v="0"/>
    <n v="320.37"/>
    <n v="43.98"/>
    <n v="8.99"/>
    <s v="Ontario"/>
    <x v="5"/>
    <s v="Corporate"/>
    <x v="0"/>
    <x v="12"/>
  </r>
  <r>
    <s v="Erin Creighton"/>
    <n v="230"/>
    <d v="2010-10-26T00:00:00"/>
    <d v="2010-10-28T00:00:00"/>
    <s v="October"/>
    <s v="2010"/>
    <n v="2"/>
    <b v="0"/>
    <s v="Critical"/>
    <n v="11"/>
    <n v="1118.396"/>
    <n v="0.06"/>
    <x v="0"/>
    <n v="-212.33"/>
    <n v="125.99"/>
    <n v="8.08"/>
    <s v="Ontario"/>
    <x v="5"/>
    <s v="Corporate"/>
    <x v="1"/>
    <x v="3"/>
  </r>
  <r>
    <s v="Henry MacAllister"/>
    <n v="355"/>
    <d v="2009-06-13T00:00:00"/>
    <d v="2009-06-18T00:00:00"/>
    <s v="June"/>
    <s v="2009"/>
    <n v="5"/>
    <b v="0"/>
    <s v="low"/>
    <n v="16"/>
    <n v="1239.6315"/>
    <n v="0"/>
    <x v="0"/>
    <n v="-172.55"/>
    <n v="85.99"/>
    <n v="0.99"/>
    <s v="Ontario"/>
    <x v="5"/>
    <s v="Small Business"/>
    <x v="1"/>
    <x v="3"/>
  </r>
  <r>
    <s v="Candace McMahon"/>
    <n v="449"/>
    <d v="2011-07-19T00:00:00"/>
    <d v="2011-07-21T00:00:00"/>
    <s v="July"/>
    <s v="2011"/>
    <n v="2"/>
    <b v="0"/>
    <s v="High"/>
    <n v="45"/>
    <n v="356.7"/>
    <n v="0.02"/>
    <x v="0"/>
    <n v="-48.97"/>
    <n v="7.38"/>
    <n v="5.21"/>
    <s v="Ontario"/>
    <x v="5"/>
    <s v="Corporate"/>
    <x v="2"/>
    <x v="4"/>
  </r>
  <r>
    <s v="Tamara Chand"/>
    <n v="640"/>
    <d v="2010-01-22T00:00:00"/>
    <d v="2010-01-23T00:00:00"/>
    <s v="January"/>
    <s v="2010"/>
    <n v="1"/>
    <b v="0"/>
    <s v="High"/>
    <n v="39"/>
    <n v="4913.6899999999996"/>
    <n v="0.02"/>
    <x v="1"/>
    <n v="-1153.9000000000001"/>
    <n v="120.98"/>
    <n v="58.64"/>
    <s v="Ontario"/>
    <x v="5"/>
    <s v="Consumer"/>
    <x v="2"/>
    <x v="9"/>
  </r>
  <r>
    <s v="Tamara Chand"/>
    <n v="640"/>
    <d v="2010-01-22T00:00:00"/>
    <d v="2010-01-23T00:00:00"/>
    <s v="January"/>
    <s v="2010"/>
    <n v="1"/>
    <b v="0"/>
    <s v="High"/>
    <n v="24"/>
    <n v="464.77"/>
    <n v="0.01"/>
    <x v="0"/>
    <n v="29.42"/>
    <n v="18.97"/>
    <n v="9.5399999999999991"/>
    <s v="Ontario"/>
    <x v="5"/>
    <s v="Consumer"/>
    <x v="0"/>
    <x v="5"/>
  </r>
  <r>
    <s v="Duane Huffman"/>
    <n v="646"/>
    <d v="2009-11-21T00:00:00"/>
    <d v="2009-11-22T00:00:00"/>
    <s v="November"/>
    <s v="2009"/>
    <n v="1"/>
    <b v="0"/>
    <s v="High"/>
    <n v="18"/>
    <n v="173.2"/>
    <n v="0.01"/>
    <x v="0"/>
    <n v="-10.9"/>
    <n v="9.31"/>
    <n v="3.98"/>
    <s v="Ontario"/>
    <x v="5"/>
    <s v="Small Business"/>
    <x v="0"/>
    <x v="15"/>
  </r>
  <r>
    <s v="Duane Huffman"/>
    <n v="835"/>
    <d v="2011-10-07T00:00:00"/>
    <d v="2011-10-08T00:00:00"/>
    <s v="October"/>
    <s v="2011"/>
    <n v="1"/>
    <b v="0"/>
    <s v="Not Specified"/>
    <n v="18"/>
    <n v="125.16"/>
    <n v="0.02"/>
    <x v="0"/>
    <n v="-23.48"/>
    <n v="6.48"/>
    <n v="5.14"/>
    <s v="Ontario"/>
    <x v="5"/>
    <s v="Small Business"/>
    <x v="0"/>
    <x v="5"/>
  </r>
  <r>
    <s v="Edward Nazzal"/>
    <n v="896"/>
    <d v="2010-03-08T00:00:00"/>
    <d v="2010-03-08T00:00:00"/>
    <s v="March"/>
    <s v="2010"/>
    <n v="0"/>
    <s v="FREE DELIVERY"/>
    <s v="Critical"/>
    <n v="50"/>
    <n v="1246.52"/>
    <n v="0.01"/>
    <x v="0"/>
    <n v="52.48"/>
    <n v="24.92"/>
    <n v="12.98"/>
    <s v="Ontario"/>
    <x v="5"/>
    <s v="Home Office"/>
    <x v="0"/>
    <x v="2"/>
  </r>
  <r>
    <s v="Kelly Lampkin"/>
    <n v="994"/>
    <d v="2009-04-19T00:00:00"/>
    <d v="2009-04-23T00:00:00"/>
    <s v="April"/>
    <s v="2009"/>
    <n v="4"/>
    <b v="0"/>
    <s v="low"/>
    <n v="38"/>
    <n v="132.07"/>
    <n v="0.06"/>
    <x v="0"/>
    <n v="14"/>
    <n v="3.58"/>
    <n v="1.63"/>
    <s v="Ontario"/>
    <x v="5"/>
    <s v="Corporate"/>
    <x v="0"/>
    <x v="6"/>
  </r>
  <r>
    <s v="Anthony Witt"/>
    <n v="1057"/>
    <d v="2012-02-19T00:00:00"/>
    <d v="2012-02-21T00:00:00"/>
    <s v="February"/>
    <s v="2012"/>
    <n v="2"/>
    <b v="0"/>
    <s v="Critical"/>
    <n v="41"/>
    <n v="341.36"/>
    <n v="0.09"/>
    <x v="0"/>
    <n v="-52.48"/>
    <n v="8.4600000000000009"/>
    <n v="3.62"/>
    <s v="Ontario"/>
    <x v="5"/>
    <s v="Corporate"/>
    <x v="1"/>
    <x v="7"/>
  </r>
  <r>
    <s v="Ted Trevino"/>
    <n v="1538"/>
    <d v="2011-06-17T00:00:00"/>
    <d v="2011-06-18T00:00:00"/>
    <s v="June"/>
    <s v="2011"/>
    <n v="1"/>
    <b v="0"/>
    <s v="Not Specified"/>
    <n v="15"/>
    <n v="1297.3040000000001"/>
    <n v="0"/>
    <x v="0"/>
    <n v="149.82"/>
    <n v="95.99"/>
    <n v="4.9000000000000004"/>
    <s v="Ontario"/>
    <x v="5"/>
    <s v="Corporate"/>
    <x v="1"/>
    <x v="3"/>
  </r>
  <r>
    <s v="Ed Ludwig"/>
    <n v="1701"/>
    <d v="2012-05-18T00:00:00"/>
    <d v="2012-05-20T00:00:00"/>
    <s v="May"/>
    <s v="2012"/>
    <n v="2"/>
    <b v="0"/>
    <s v="High"/>
    <n v="49"/>
    <n v="2047.58"/>
    <n v="0.01"/>
    <x v="0"/>
    <n v="902.62"/>
    <n v="40.98"/>
    <n v="1.99"/>
    <s v="Ontario"/>
    <x v="5"/>
    <s v="Consumer"/>
    <x v="1"/>
    <x v="7"/>
  </r>
  <r>
    <s v="Ed Ludwig"/>
    <n v="1701"/>
    <d v="2012-05-18T00:00:00"/>
    <d v="2012-05-20T00:00:00"/>
    <s v="May"/>
    <s v="2012"/>
    <n v="2"/>
    <b v="0"/>
    <s v="High"/>
    <n v="1"/>
    <n v="56.61"/>
    <n v="0.02"/>
    <x v="0"/>
    <n v="-22.16"/>
    <n v="40.97"/>
    <n v="14.45"/>
    <s v="Ontario"/>
    <x v="5"/>
    <s v="Consumer"/>
    <x v="2"/>
    <x v="4"/>
  </r>
  <r>
    <s v="Jeremy Ellison"/>
    <n v="1891"/>
    <d v="2009-12-14T00:00:00"/>
    <d v="2009-12-16T00:00:00"/>
    <s v="December"/>
    <s v="2009"/>
    <n v="2"/>
    <b v="0"/>
    <s v="low"/>
    <n v="3"/>
    <n v="302.36"/>
    <n v="0.09"/>
    <x v="0"/>
    <n v="290.31"/>
    <n v="107.53"/>
    <n v="5.81"/>
    <s v="Ontario"/>
    <x v="5"/>
    <s v="Small Business"/>
    <x v="2"/>
    <x v="4"/>
  </r>
  <r>
    <s v="Alan Hwang"/>
    <n v="2022"/>
    <d v="2012-03-14T00:00:00"/>
    <d v="2012-03-15T00:00:00"/>
    <s v="March"/>
    <s v="2012"/>
    <n v="1"/>
    <b v="0"/>
    <s v="Critical"/>
    <n v="45"/>
    <n v="186.44"/>
    <n v="0"/>
    <x v="0"/>
    <n v="-157.18"/>
    <n v="3.95"/>
    <n v="5.13"/>
    <s v="Ontario"/>
    <x v="5"/>
    <s v="Corporate"/>
    <x v="0"/>
    <x v="1"/>
  </r>
  <r>
    <s v="Kelly Lampkin"/>
    <n v="2181"/>
    <d v="2011-09-12T00:00:00"/>
    <d v="2011-09-12T00:00:00"/>
    <s v="September"/>
    <s v="2011"/>
    <n v="0"/>
    <s v="FREE DELIVERY"/>
    <s v="Medium"/>
    <n v="40"/>
    <n v="102.56"/>
    <n v="0.06"/>
    <x v="0"/>
    <n v="36.619999999999997"/>
    <n v="2.61"/>
    <n v="0.5"/>
    <s v="Ontario"/>
    <x v="5"/>
    <s v="Home Office"/>
    <x v="0"/>
    <x v="11"/>
  </r>
  <r>
    <s v="Kelly Lampkin"/>
    <n v="2181"/>
    <d v="2011-09-12T00:00:00"/>
    <d v="2011-09-14T00:00:00"/>
    <s v="September"/>
    <s v="2011"/>
    <n v="2"/>
    <b v="0"/>
    <s v="Medium"/>
    <n v="3"/>
    <n v="15.87"/>
    <n v="0.01"/>
    <x v="2"/>
    <n v="2.5299999999999998"/>
    <n v="3.49"/>
    <n v="0.76"/>
    <s v="Ontario"/>
    <x v="5"/>
    <s v="Home Office"/>
    <x v="0"/>
    <x v="6"/>
  </r>
  <r>
    <s v="Eileen Kiefer"/>
    <n v="2628"/>
    <d v="2010-10-21T00:00:00"/>
    <d v="2010-10-26T00:00:00"/>
    <s v="October"/>
    <s v="2010"/>
    <n v="5"/>
    <b v="0"/>
    <s v="low"/>
    <n v="14"/>
    <n v="34.590000000000003"/>
    <n v="0.04"/>
    <x v="0"/>
    <n v="-60.13"/>
    <n v="2.1800000000000002"/>
    <n v="5"/>
    <s v="Ontario"/>
    <x v="5"/>
    <s v="Consumer"/>
    <x v="0"/>
    <x v="15"/>
  </r>
  <r>
    <s v="Eileen Kiefer"/>
    <n v="2628"/>
    <d v="2010-10-21T00:00:00"/>
    <d v="2010-10-30T00:00:00"/>
    <s v="October"/>
    <s v="2010"/>
    <n v="9"/>
    <b v="0"/>
    <s v="low"/>
    <n v="29"/>
    <n v="5029.2160000000003"/>
    <n v="0.02"/>
    <x v="1"/>
    <n v="-752.83"/>
    <n v="218.75"/>
    <n v="69.64"/>
    <s v="Ontario"/>
    <x v="5"/>
    <s v="Consumer"/>
    <x v="2"/>
    <x v="10"/>
  </r>
  <r>
    <s v="Ted Trevino"/>
    <n v="2691"/>
    <d v="2012-04-29T00:00:00"/>
    <d v="2012-05-08T00:00:00"/>
    <s v="May"/>
    <s v="2012"/>
    <n v="9"/>
    <b v="0"/>
    <s v="low"/>
    <n v="14"/>
    <n v="3363.14"/>
    <n v="0.1"/>
    <x v="1"/>
    <n v="98.75"/>
    <n v="260.98"/>
    <n v="41.91"/>
    <s v="Ontario"/>
    <x v="5"/>
    <s v="Corporate"/>
    <x v="2"/>
    <x v="9"/>
  </r>
  <r>
    <s v="Tamara Dahlen"/>
    <n v="2912"/>
    <d v="2012-03-11T00:00:00"/>
    <d v="2012-03-13T00:00:00"/>
    <s v="March"/>
    <s v="2012"/>
    <n v="2"/>
    <b v="0"/>
    <s v="low"/>
    <n v="7"/>
    <n v="16587.13"/>
    <n v="0.08"/>
    <x v="1"/>
    <n v="-3476.86"/>
    <n v="2550.14"/>
    <n v="29.7"/>
    <s v="Ontario"/>
    <x v="5"/>
    <s v="Corporate"/>
    <x v="1"/>
    <x v="16"/>
  </r>
  <r>
    <s v="Tamara Dahlen"/>
    <n v="2912"/>
    <d v="2012-03-11T00:00:00"/>
    <d v="2012-03-18T00:00:00"/>
    <s v="March"/>
    <s v="2012"/>
    <n v="7"/>
    <b v="0"/>
    <s v="low"/>
    <n v="9"/>
    <n v="507.98"/>
    <n v="0.05"/>
    <x v="2"/>
    <n v="170.9"/>
    <n v="55.98"/>
    <n v="4.8600000000000003"/>
    <s v="Ontario"/>
    <x v="5"/>
    <s v="Corporate"/>
    <x v="0"/>
    <x v="5"/>
  </r>
  <r>
    <s v="James Lanier"/>
    <n v="3235"/>
    <d v="2011-11-14T00:00:00"/>
    <d v="2011-11-16T00:00:00"/>
    <s v="November"/>
    <s v="2011"/>
    <n v="2"/>
    <b v="0"/>
    <s v="low"/>
    <n v="31"/>
    <n v="142.97"/>
    <n v="0.1"/>
    <x v="2"/>
    <n v="-12.26"/>
    <n v="4.71"/>
    <n v="0.7"/>
    <s v="Ontario"/>
    <x v="5"/>
    <s v="Corporate"/>
    <x v="0"/>
    <x v="6"/>
  </r>
  <r>
    <s v="Edward Becker"/>
    <n v="3266"/>
    <d v="2011-03-16T00:00:00"/>
    <d v="2011-03-20T00:00:00"/>
    <s v="March"/>
    <s v="2011"/>
    <n v="4"/>
    <b v="0"/>
    <s v="low"/>
    <n v="4"/>
    <n v="17.12"/>
    <n v="0.03"/>
    <x v="0"/>
    <n v="-2.5499999999999998"/>
    <n v="3.8"/>
    <n v="1.49"/>
    <s v="Ontario"/>
    <x v="5"/>
    <s v="Corporate"/>
    <x v="0"/>
    <x v="2"/>
  </r>
  <r>
    <s v="Gary Zandusky"/>
    <n v="3363"/>
    <d v="2011-09-22T00:00:00"/>
    <d v="2011-09-22T00:00:00"/>
    <s v="September"/>
    <s v="2011"/>
    <n v="0"/>
    <s v="FREE DELIVERY"/>
    <s v="High"/>
    <n v="21"/>
    <n v="8185.89"/>
    <n v="0.09"/>
    <x v="0"/>
    <n v="2137.2800000000002"/>
    <n v="415.88"/>
    <n v="11.37"/>
    <s v="Ontario"/>
    <x v="5"/>
    <s v="Home Office"/>
    <x v="0"/>
    <x v="0"/>
  </r>
  <r>
    <s v="Ann Blume"/>
    <n v="3585"/>
    <d v="2009-11-22T00:00:00"/>
    <d v="2009-11-22T00:00:00"/>
    <s v="November"/>
    <s v="2009"/>
    <n v="0"/>
    <s v="FREE DELIVERY"/>
    <s v="High"/>
    <n v="27"/>
    <n v="259.72000000000003"/>
    <n v="7.0000000000000007E-2"/>
    <x v="0"/>
    <n v="78.05"/>
    <n v="10.06"/>
    <n v="2.06"/>
    <s v="Ontario"/>
    <x v="5"/>
    <s v="Corporate"/>
    <x v="0"/>
    <x v="5"/>
  </r>
  <r>
    <s v="Ann Blume"/>
    <n v="3585"/>
    <d v="2009-11-22T00:00:00"/>
    <d v="2009-11-23T00:00:00"/>
    <s v="November"/>
    <s v="2009"/>
    <n v="1"/>
    <b v="0"/>
    <s v="High"/>
    <n v="34"/>
    <n v="54.69"/>
    <n v="7.0000000000000007E-2"/>
    <x v="0"/>
    <n v="-35.75"/>
    <n v="1.68"/>
    <n v="1.57"/>
    <s v="Ontario"/>
    <x v="5"/>
    <s v="Corporate"/>
    <x v="0"/>
    <x v="12"/>
  </r>
  <r>
    <s v="Erin Smith"/>
    <n v="3745"/>
    <d v="2010-09-28T00:00:00"/>
    <d v="2010-09-30T00:00:00"/>
    <s v="September"/>
    <s v="2010"/>
    <n v="2"/>
    <b v="0"/>
    <s v="low"/>
    <n v="38"/>
    <n v="1143.3499999999999"/>
    <n v="0.04"/>
    <x v="2"/>
    <n v="411.1"/>
    <n v="29.18"/>
    <n v="8.5500000000000007"/>
    <s v="Ontario"/>
    <x v="5"/>
    <s v="Home Office"/>
    <x v="2"/>
    <x v="4"/>
  </r>
  <r>
    <s v="Allen Golden"/>
    <n v="4128"/>
    <d v="2011-10-06T00:00:00"/>
    <d v="2011-10-08T00:00:00"/>
    <s v="October"/>
    <s v="2011"/>
    <n v="2"/>
    <b v="0"/>
    <s v="Not Specified"/>
    <n v="38"/>
    <n v="391.42"/>
    <n v="0.04"/>
    <x v="0"/>
    <n v="25.03"/>
    <n v="9.99"/>
    <n v="5.12"/>
    <s v="Ontario"/>
    <x v="5"/>
    <s v="Consumer"/>
    <x v="0"/>
    <x v="5"/>
  </r>
  <r>
    <s v="Erin Creighton"/>
    <n v="4354"/>
    <d v="2009-09-29T00:00:00"/>
    <d v="2009-09-30T00:00:00"/>
    <s v="September"/>
    <s v="2009"/>
    <n v="1"/>
    <b v="0"/>
    <s v="Not Specified"/>
    <n v="6"/>
    <n v="49.04"/>
    <n v="0.02"/>
    <x v="0"/>
    <n v="7.74"/>
    <n v="7.38"/>
    <n v="5.21"/>
    <s v="Ontario"/>
    <x v="5"/>
    <s v="Corporate"/>
    <x v="2"/>
    <x v="4"/>
  </r>
  <r>
    <s v="Gary Zandusky"/>
    <n v="4550"/>
    <d v="2009-12-28T00:00:00"/>
    <d v="2009-12-30T00:00:00"/>
    <s v="December"/>
    <s v="2009"/>
    <n v="2"/>
    <b v="0"/>
    <s v="High"/>
    <n v="32"/>
    <n v="3730.54"/>
    <n v="7.0000000000000007E-2"/>
    <x v="1"/>
    <n v="1369.09"/>
    <n v="119.99"/>
    <n v="16.8"/>
    <s v="Ontario"/>
    <x v="5"/>
    <s v="Home Office"/>
    <x v="1"/>
    <x v="16"/>
  </r>
  <r>
    <s v="Gary Zandusky"/>
    <n v="4743"/>
    <d v="2010-03-30T00:00:00"/>
    <d v="2010-04-03T00:00:00"/>
    <s v="April"/>
    <s v="2010"/>
    <n v="4"/>
    <b v="0"/>
    <s v="low"/>
    <n v="29"/>
    <n v="352.55"/>
    <n v="0.09"/>
    <x v="0"/>
    <n v="128.99"/>
    <n v="12.97"/>
    <n v="1.49"/>
    <s v="Ontario"/>
    <x v="5"/>
    <s v="Home Office"/>
    <x v="0"/>
    <x v="2"/>
  </r>
  <r>
    <s v="Gary Zandusky"/>
    <n v="4743"/>
    <d v="2010-03-30T00:00:00"/>
    <d v="2010-04-06T00:00:00"/>
    <s v="April"/>
    <s v="2010"/>
    <n v="7"/>
    <b v="0"/>
    <s v="low"/>
    <n v="32"/>
    <n v="719.64"/>
    <n v="0.01"/>
    <x v="0"/>
    <n v="-245.62"/>
    <n v="20.89"/>
    <n v="11.52"/>
    <s v="Ontario"/>
    <x v="5"/>
    <s v="Home Office"/>
    <x v="0"/>
    <x v="0"/>
  </r>
  <r>
    <s v="Tamara Dahlen"/>
    <n v="5251"/>
    <d v="2011-04-11T00:00:00"/>
    <d v="2011-04-13T00:00:00"/>
    <s v="April"/>
    <s v="2011"/>
    <n v="2"/>
    <b v="0"/>
    <s v="Medium"/>
    <n v="38"/>
    <n v="3821.0390000000002"/>
    <n v="0.05"/>
    <x v="2"/>
    <n v="1057.8900000000001"/>
    <n v="115.99"/>
    <n v="5.99"/>
    <s v="Ontario"/>
    <x v="5"/>
    <s v="Corporate"/>
    <x v="1"/>
    <x v="3"/>
  </r>
  <r>
    <s v="Gary Zandusky"/>
    <n v="5283"/>
    <d v="2009-06-03T00:00:00"/>
    <d v="2009-06-05T00:00:00"/>
    <s v="June"/>
    <s v="2009"/>
    <n v="2"/>
    <b v="0"/>
    <s v="Medium"/>
    <n v="23"/>
    <n v="2508.6729999999998"/>
    <n v="0.03"/>
    <x v="0"/>
    <n v="417.47"/>
    <n v="125.99"/>
    <n v="7.69"/>
    <s v="Ontario"/>
    <x v="5"/>
    <s v="Home Office"/>
    <x v="1"/>
    <x v="3"/>
  </r>
  <r>
    <s v="Edward Nazzal"/>
    <n v="5381"/>
    <d v="2010-01-28T00:00:00"/>
    <d v="2010-02-04T00:00:00"/>
    <s v="February"/>
    <s v="2010"/>
    <n v="7"/>
    <b v="0"/>
    <s v="low"/>
    <n v="47"/>
    <n v="4888.1400000000003"/>
    <n v="7.0000000000000007E-2"/>
    <x v="0"/>
    <n v="1545.09"/>
    <n v="107.53"/>
    <n v="5.81"/>
    <s v="Ontario"/>
    <x v="5"/>
    <s v="Home Office"/>
    <x v="2"/>
    <x v="4"/>
  </r>
  <r>
    <s v="Edward Nazzal"/>
    <n v="5381"/>
    <d v="2010-01-28T00:00:00"/>
    <d v="2010-02-04T00:00:00"/>
    <s v="February"/>
    <s v="2010"/>
    <n v="7"/>
    <b v="0"/>
    <s v="low"/>
    <n v="27"/>
    <n v="63.87"/>
    <n v="0.09"/>
    <x v="0"/>
    <n v="-149.93"/>
    <n v="2.1800000000000002"/>
    <n v="7.09"/>
    <s v="Ontario"/>
    <x v="5"/>
    <s v="Home Office"/>
    <x v="0"/>
    <x v="5"/>
  </r>
  <r>
    <s v="Frank Carlisle"/>
    <n v="5444"/>
    <d v="2011-03-17T00:00:00"/>
    <d v="2011-03-19T00:00:00"/>
    <s v="March"/>
    <s v="2011"/>
    <n v="2"/>
    <b v="0"/>
    <s v="Critical"/>
    <n v="2"/>
    <n v="885.94"/>
    <n v="0.08"/>
    <x v="0"/>
    <n v="-2024.08"/>
    <n v="449.99"/>
    <n v="24.49"/>
    <s v="Ontario"/>
    <x v="5"/>
    <s v="Small Business"/>
    <x v="1"/>
    <x v="13"/>
  </r>
  <r>
    <s v="Gary Hansen"/>
    <n v="5601"/>
    <d v="2012-01-05T00:00:00"/>
    <d v="2012-01-06T00:00:00"/>
    <s v="January"/>
    <s v="2012"/>
    <n v="1"/>
    <b v="0"/>
    <s v="High"/>
    <n v="10"/>
    <n v="120.53"/>
    <n v="0.1"/>
    <x v="0"/>
    <n v="49.26"/>
    <n v="12.22"/>
    <n v="2.85"/>
    <s v="Ontario"/>
    <x v="5"/>
    <s v="Consumer"/>
    <x v="2"/>
    <x v="4"/>
  </r>
  <r>
    <s v="Nancy Lomonaco"/>
    <n v="5760"/>
    <d v="2009-05-24T00:00:00"/>
    <d v="2009-05-25T00:00:00"/>
    <s v="May"/>
    <s v="2009"/>
    <n v="1"/>
    <b v="0"/>
    <s v="Not Specified"/>
    <n v="34"/>
    <n v="5261.73"/>
    <n v="0.05"/>
    <x v="1"/>
    <n v="650.29999999999995"/>
    <n v="150.97999999999999"/>
    <n v="43.71"/>
    <s v="Ontario"/>
    <x v="5"/>
    <s v="Home Office"/>
    <x v="2"/>
    <x v="14"/>
  </r>
  <r>
    <s v="Anna Haberlin"/>
    <n v="6438"/>
    <d v="2010-05-16T00:00:00"/>
    <d v="2010-05-16T00:00:00"/>
    <s v="May"/>
    <s v="2010"/>
    <n v="0"/>
    <s v="FREE DELIVERY"/>
    <s v="Not Specified"/>
    <n v="7"/>
    <n v="75.72"/>
    <n v="0.02"/>
    <x v="0"/>
    <n v="20.29"/>
    <n v="9.77"/>
    <n v="6.02"/>
    <s v="Ontario"/>
    <x v="5"/>
    <s v="Corporate"/>
    <x v="2"/>
    <x v="4"/>
  </r>
  <r>
    <s v="Anna Haberlin"/>
    <n v="6438"/>
    <d v="2010-05-16T00:00:00"/>
    <d v="2010-05-17T00:00:00"/>
    <s v="May"/>
    <s v="2010"/>
    <n v="1"/>
    <b v="0"/>
    <s v="Not Specified"/>
    <n v="38"/>
    <n v="225.21"/>
    <n v="0.06"/>
    <x v="0"/>
    <n v="-66.16"/>
    <n v="5.98"/>
    <n v="5.2"/>
    <s v="Ontario"/>
    <x v="5"/>
    <s v="Corporate"/>
    <x v="0"/>
    <x v="5"/>
  </r>
  <r>
    <s v="Tamara Chand"/>
    <n v="6592"/>
    <d v="2009-12-01T00:00:00"/>
    <d v="2009-12-08T00:00:00"/>
    <s v="December"/>
    <s v="2009"/>
    <n v="7"/>
    <b v="0"/>
    <s v="low"/>
    <n v="29"/>
    <n v="194.29"/>
    <n v="0.09"/>
    <x v="0"/>
    <n v="-177.17"/>
    <n v="6.84"/>
    <n v="8.3699999999999992"/>
    <s v="Ontario"/>
    <x v="5"/>
    <s v="Consumer"/>
    <x v="0"/>
    <x v="15"/>
  </r>
  <r>
    <s v="Tamara Chand"/>
    <n v="6592"/>
    <d v="2009-12-01T00:00:00"/>
    <d v="2009-12-03T00:00:00"/>
    <s v="December"/>
    <s v="2009"/>
    <n v="2"/>
    <b v="0"/>
    <s v="low"/>
    <n v="33"/>
    <n v="1621.1"/>
    <n v="7.0000000000000007E-2"/>
    <x v="2"/>
    <n v="-971.36"/>
    <n v="48.91"/>
    <n v="35"/>
    <s v="Ontario"/>
    <x v="5"/>
    <s v="Consumer"/>
    <x v="0"/>
    <x v="0"/>
  </r>
  <r>
    <s v="Kelly Lampkin"/>
    <n v="6755"/>
    <d v="2011-05-01T00:00:00"/>
    <d v="2011-05-03T00:00:00"/>
    <s v="May"/>
    <s v="2011"/>
    <n v="2"/>
    <b v="0"/>
    <s v="High"/>
    <n v="20"/>
    <n v="156.47"/>
    <n v="0.01"/>
    <x v="0"/>
    <n v="-39.229999999999997"/>
    <n v="7.1"/>
    <n v="6.05"/>
    <s v="Ontario"/>
    <x v="5"/>
    <s v="Home Office"/>
    <x v="0"/>
    <x v="2"/>
  </r>
  <r>
    <s v="Erin Ashbrook"/>
    <n v="6918"/>
    <d v="2011-07-01T00:00:00"/>
    <d v="2011-07-03T00:00:00"/>
    <s v="July"/>
    <s v="2011"/>
    <n v="2"/>
    <b v="0"/>
    <s v="Critical"/>
    <n v="38"/>
    <n v="1559.5"/>
    <n v="0.01"/>
    <x v="0"/>
    <n v="515.83000000000004"/>
    <n v="39.479999999999997"/>
    <n v="1.99"/>
    <s v="Ontario"/>
    <x v="5"/>
    <s v="Consumer"/>
    <x v="1"/>
    <x v="7"/>
  </r>
  <r>
    <s v="Darren Budd"/>
    <n v="7841"/>
    <d v="2012-05-20T00:00:00"/>
    <d v="2012-05-22T00:00:00"/>
    <s v="May"/>
    <s v="2012"/>
    <n v="2"/>
    <b v="0"/>
    <s v="Not Specified"/>
    <n v="21"/>
    <n v="1002.77"/>
    <n v="7.0000000000000007E-2"/>
    <x v="0"/>
    <n v="295.60000000000002"/>
    <n v="49.34"/>
    <n v="10.25"/>
    <s v="Ontario"/>
    <x v="5"/>
    <s v="Consumer"/>
    <x v="2"/>
    <x v="4"/>
  </r>
  <r>
    <s v="Darren Budd"/>
    <n v="7841"/>
    <d v="2012-05-20T00:00:00"/>
    <d v="2012-05-22T00:00:00"/>
    <s v="May"/>
    <s v="2012"/>
    <n v="2"/>
    <b v="0"/>
    <s v="Not Specified"/>
    <n v="17"/>
    <n v="178.14"/>
    <n v="0.01"/>
    <x v="0"/>
    <n v="56.3"/>
    <n v="10.06"/>
    <n v="2.06"/>
    <s v="Ontario"/>
    <x v="5"/>
    <s v="Consumer"/>
    <x v="2"/>
    <x v="4"/>
  </r>
  <r>
    <s v="Bill Stewart"/>
    <n v="8103"/>
    <d v="2009-11-02T00:00:00"/>
    <d v="2009-11-06T00:00:00"/>
    <s v="November"/>
    <s v="2009"/>
    <n v="4"/>
    <b v="0"/>
    <s v="low"/>
    <n v="16"/>
    <n v="457.68"/>
    <n v="7.0000000000000007E-2"/>
    <x v="0"/>
    <n v="107.38"/>
    <n v="29.17"/>
    <n v="6.27"/>
    <s v="Ontario"/>
    <x v="5"/>
    <s v="Corporate"/>
    <x v="0"/>
    <x v="2"/>
  </r>
  <r>
    <s v="James Lanier"/>
    <n v="8258"/>
    <d v="2009-03-01T00:00:00"/>
    <d v="2009-03-02T00:00:00"/>
    <s v="March"/>
    <s v="2009"/>
    <n v="1"/>
    <b v="0"/>
    <s v="High"/>
    <n v="37"/>
    <n v="434.77"/>
    <n v="0.02"/>
    <x v="0"/>
    <n v="-155.21"/>
    <n v="11.34"/>
    <n v="11.25"/>
    <s v="Ontario"/>
    <x v="5"/>
    <s v="Corporate"/>
    <x v="0"/>
    <x v="5"/>
  </r>
  <r>
    <s v="Christine Phan"/>
    <n v="8454"/>
    <d v="2012-08-15T00:00:00"/>
    <d v="2012-08-18T00:00:00"/>
    <s v="August"/>
    <s v="2012"/>
    <n v="3"/>
    <b v="0"/>
    <s v="Medium"/>
    <n v="38"/>
    <n v="218.77"/>
    <n v="0.03"/>
    <x v="0"/>
    <n v="-188.13"/>
    <n v="5.4"/>
    <n v="7.78"/>
    <s v="Ontario"/>
    <x v="5"/>
    <s v="Small Business"/>
    <x v="0"/>
    <x v="2"/>
  </r>
  <r>
    <s v="Tamara Dahlen"/>
    <n v="8710"/>
    <d v="2009-01-04T00:00:00"/>
    <d v="2009-01-05T00:00:00"/>
    <s v="January"/>
    <s v="2009"/>
    <n v="1"/>
    <b v="0"/>
    <s v="Critical"/>
    <n v="17"/>
    <n v="63.34"/>
    <n v="0.03"/>
    <x v="0"/>
    <n v="-76.02"/>
    <n v="3.36"/>
    <n v="6.27"/>
    <s v="Ontario"/>
    <x v="5"/>
    <s v="Corporate"/>
    <x v="0"/>
    <x v="2"/>
  </r>
  <r>
    <s v="Tamara Dahlen"/>
    <n v="8710"/>
    <d v="2009-01-04T00:00:00"/>
    <d v="2009-01-06T00:00:00"/>
    <s v="January"/>
    <s v="2009"/>
    <n v="2"/>
    <b v="0"/>
    <s v="Critical"/>
    <n v="42"/>
    <n v="151.35"/>
    <n v="7.0000000000000007E-2"/>
    <x v="2"/>
    <n v="8.33"/>
    <n v="3.71"/>
    <n v="1.93"/>
    <s v="Ontario"/>
    <x v="5"/>
    <s v="Corporate"/>
    <x v="0"/>
    <x v="5"/>
  </r>
  <r>
    <s v="James Lanier"/>
    <n v="8835"/>
    <d v="2009-10-13T00:00:00"/>
    <d v="2009-10-14T00:00:00"/>
    <s v="October"/>
    <s v="2009"/>
    <n v="1"/>
    <b v="0"/>
    <s v="Critical"/>
    <n v="12"/>
    <n v="153.44"/>
    <n v="0.05"/>
    <x v="0"/>
    <n v="-6.15"/>
    <n v="12.2"/>
    <n v="6.02"/>
    <s v="Ontario"/>
    <x v="5"/>
    <s v="Corporate"/>
    <x v="2"/>
    <x v="4"/>
  </r>
  <r>
    <s v="Christine Phan"/>
    <n v="8960"/>
    <d v="2010-06-05T00:00:00"/>
    <d v="2010-06-07T00:00:00"/>
    <s v="June"/>
    <s v="2010"/>
    <n v="2"/>
    <b v="0"/>
    <s v="Medium"/>
    <n v="46"/>
    <n v="4335.34"/>
    <n v="7.0000000000000007E-2"/>
    <x v="2"/>
    <n v="524.09"/>
    <n v="99.99"/>
    <n v="19.989999999999998"/>
    <s v="Ontario"/>
    <x v="5"/>
    <s v="Small Business"/>
    <x v="1"/>
    <x v="7"/>
  </r>
  <r>
    <s v="Christine Phan"/>
    <n v="8960"/>
    <d v="2010-06-05T00:00:00"/>
    <d v="2010-06-07T00:00:00"/>
    <s v="June"/>
    <s v="2010"/>
    <n v="2"/>
    <b v="0"/>
    <s v="Medium"/>
    <n v="15"/>
    <n v="1150.5345"/>
    <n v="0.01"/>
    <x v="0"/>
    <n v="361.65"/>
    <n v="85.99"/>
    <n v="1.25"/>
    <s v="Ontario"/>
    <x v="5"/>
    <s v="Small Business"/>
    <x v="1"/>
    <x v="3"/>
  </r>
  <r>
    <s v="Alan Hwang"/>
    <n v="9281"/>
    <d v="2012-02-23T00:00:00"/>
    <d v="2012-02-25T00:00:00"/>
    <s v="February"/>
    <s v="2012"/>
    <n v="2"/>
    <b v="0"/>
    <s v="Critical"/>
    <n v="31"/>
    <n v="199.8"/>
    <n v="0.08"/>
    <x v="2"/>
    <n v="-96.59"/>
    <n v="6.48"/>
    <n v="6.81"/>
    <s v="Ontario"/>
    <x v="5"/>
    <s v="Small Business"/>
    <x v="0"/>
    <x v="5"/>
  </r>
  <r>
    <s v="Alan Hwang"/>
    <n v="9281"/>
    <d v="2012-02-23T00:00:00"/>
    <d v="2012-02-25T00:00:00"/>
    <s v="February"/>
    <s v="2012"/>
    <n v="2"/>
    <b v="0"/>
    <s v="Critical"/>
    <n v="24"/>
    <n v="68.97"/>
    <n v="0.02"/>
    <x v="0"/>
    <n v="0.77"/>
    <n v="2.78"/>
    <n v="0.97"/>
    <s v="Ontario"/>
    <x v="5"/>
    <s v="Small Business"/>
    <x v="0"/>
    <x v="12"/>
  </r>
  <r>
    <s v="Darren Budd"/>
    <n v="9350"/>
    <d v="2012-10-31T00:00:00"/>
    <d v="2012-11-01T00:00:00"/>
    <s v="November"/>
    <s v="2012"/>
    <n v="1"/>
    <b v="0"/>
    <s v="Critical"/>
    <n v="13"/>
    <n v="1735.94"/>
    <n v="0.1"/>
    <x v="1"/>
    <n v="-432.54"/>
    <n v="140.97999999999999"/>
    <n v="53.48"/>
    <s v="Ontario"/>
    <x v="5"/>
    <s v="Corporate"/>
    <x v="2"/>
    <x v="9"/>
  </r>
  <r>
    <s v="Darren Budd"/>
    <n v="9350"/>
    <d v="2012-10-31T00:00:00"/>
    <d v="2012-11-02T00:00:00"/>
    <s v="November"/>
    <s v="2012"/>
    <n v="2"/>
    <b v="0"/>
    <s v="Critical"/>
    <n v="2"/>
    <n v="337.6"/>
    <n v="0.1"/>
    <x v="0"/>
    <n v="-210.78"/>
    <n v="172.99"/>
    <n v="19.989999999999998"/>
    <s v="Ontario"/>
    <x v="5"/>
    <s v="Corporate"/>
    <x v="2"/>
    <x v="4"/>
  </r>
  <r>
    <s v="Eugene Hildebrand"/>
    <n v="9665"/>
    <d v="2009-04-23T00:00:00"/>
    <d v="2009-04-23T00:00:00"/>
    <s v="April"/>
    <s v="2009"/>
    <n v="0"/>
    <s v="FREE DELIVERY"/>
    <s v="low"/>
    <n v="50"/>
    <n v="2348.66"/>
    <n v="0.02"/>
    <x v="0"/>
    <n v="921.41"/>
    <n v="46.89"/>
    <n v="5.0999999999999996"/>
    <s v="Ontario"/>
    <x v="5"/>
    <s v="Home Office"/>
    <x v="0"/>
    <x v="1"/>
  </r>
  <r>
    <s v="Eugene Hildebrand"/>
    <n v="9665"/>
    <d v="2009-04-23T00:00:00"/>
    <d v="2009-04-25T00:00:00"/>
    <s v="April"/>
    <s v="2009"/>
    <n v="2"/>
    <b v="0"/>
    <s v="low"/>
    <n v="19"/>
    <n v="2657.12"/>
    <n v="0.05"/>
    <x v="1"/>
    <n v="-373.09"/>
    <n v="140.97999999999999"/>
    <n v="36.090000000000003"/>
    <s v="Ontario"/>
    <x v="5"/>
    <s v="Home Office"/>
    <x v="2"/>
    <x v="9"/>
  </r>
  <r>
    <s v="Eugene Hildebrand"/>
    <n v="9665"/>
    <d v="2009-04-23T00:00:00"/>
    <d v="2009-04-25T00:00:00"/>
    <s v="April"/>
    <s v="2009"/>
    <n v="2"/>
    <b v="0"/>
    <s v="low"/>
    <n v="49"/>
    <n v="9579.6200000000008"/>
    <n v="0.1"/>
    <x v="1"/>
    <n v="-3465.07"/>
    <n v="212.6"/>
    <n v="110.2"/>
    <s v="Ontario"/>
    <x v="5"/>
    <s v="Home Office"/>
    <x v="2"/>
    <x v="10"/>
  </r>
  <r>
    <s v="Edward Nazzal"/>
    <n v="9893"/>
    <d v="2009-08-16T00:00:00"/>
    <d v="2009-08-19T00:00:00"/>
    <s v="August"/>
    <s v="2009"/>
    <n v="3"/>
    <b v="0"/>
    <s v="Medium"/>
    <n v="1"/>
    <n v="192.49"/>
    <n v="0.02"/>
    <x v="1"/>
    <n v="-98.3"/>
    <n v="160.97999999999999"/>
    <n v="30"/>
    <s v="Ontario"/>
    <x v="5"/>
    <s v="Home Office"/>
    <x v="2"/>
    <x v="14"/>
  </r>
  <r>
    <s v="Darren Budd"/>
    <n v="10183"/>
    <d v="2009-11-24T00:00:00"/>
    <d v="2009-11-25T00:00:00"/>
    <s v="November"/>
    <s v="2009"/>
    <n v="1"/>
    <b v="0"/>
    <s v="Critical"/>
    <n v="48"/>
    <n v="1210.02"/>
    <n v="0.06"/>
    <x v="1"/>
    <n v="-279.44"/>
    <n v="25.98"/>
    <n v="14.36"/>
    <s v="Ontario"/>
    <x v="5"/>
    <s v="Corporate"/>
    <x v="2"/>
    <x v="14"/>
  </r>
  <r>
    <s v="Edward Becker"/>
    <n v="10247"/>
    <d v="2010-01-10T00:00:00"/>
    <d v="2010-01-11T00:00:00"/>
    <s v="January"/>
    <s v="2010"/>
    <n v="1"/>
    <b v="0"/>
    <s v="Medium"/>
    <n v="21"/>
    <n v="111.66"/>
    <n v="0.06"/>
    <x v="0"/>
    <n v="-53.33"/>
    <n v="4.9800000000000004"/>
    <n v="5.49"/>
    <s v="Ontario"/>
    <x v="5"/>
    <s v="Home Office"/>
    <x v="0"/>
    <x v="5"/>
  </r>
  <r>
    <s v="Edward Becker"/>
    <n v="10247"/>
    <d v="2010-01-10T00:00:00"/>
    <d v="2010-01-12T00:00:00"/>
    <s v="January"/>
    <s v="2010"/>
    <n v="2"/>
    <b v="0"/>
    <s v="Medium"/>
    <n v="24"/>
    <n v="231.95"/>
    <n v="0.03"/>
    <x v="0"/>
    <n v="44.14"/>
    <n v="9.7799999999999994"/>
    <n v="1.99"/>
    <s v="Ontario"/>
    <x v="5"/>
    <s v="Home Office"/>
    <x v="1"/>
    <x v="7"/>
  </r>
  <r>
    <s v="Melanie Page"/>
    <n v="10371"/>
    <d v="2009-09-16T00:00:00"/>
    <d v="2009-09-18T00:00:00"/>
    <s v="September"/>
    <s v="2009"/>
    <n v="2"/>
    <b v="0"/>
    <s v="High"/>
    <n v="10"/>
    <n v="156.15"/>
    <n v="0.08"/>
    <x v="2"/>
    <n v="-37.6"/>
    <n v="15.73"/>
    <n v="7.42"/>
    <s v="Ontario"/>
    <x v="5"/>
    <s v="Corporate"/>
    <x v="0"/>
    <x v="15"/>
  </r>
  <r>
    <s v="Jesus Ocampo"/>
    <n v="10498"/>
    <d v="2010-10-23T00:00:00"/>
    <d v="2010-10-30T00:00:00"/>
    <s v="October"/>
    <s v="2010"/>
    <n v="7"/>
    <b v="0"/>
    <s v="low"/>
    <n v="47"/>
    <n v="1968.47"/>
    <n v="0.04"/>
    <x v="0"/>
    <n v="327.9"/>
    <n v="40.97"/>
    <n v="8.99"/>
    <s v="Ontario"/>
    <x v="5"/>
    <s v="Small Business"/>
    <x v="0"/>
    <x v="12"/>
  </r>
  <r>
    <s v="Darren Powers"/>
    <n v="10624"/>
    <d v="2009-12-20T00:00:00"/>
    <d v="2009-12-22T00:00:00"/>
    <s v="December"/>
    <s v="2009"/>
    <n v="2"/>
    <b v="0"/>
    <s v="Critical"/>
    <n v="23"/>
    <n v="1082.43"/>
    <n v="0.06"/>
    <x v="0"/>
    <n v="23.97"/>
    <n v="47.98"/>
    <n v="3.61"/>
    <s v="Ontario"/>
    <x v="5"/>
    <s v="Corporate"/>
    <x v="1"/>
    <x v="7"/>
  </r>
  <r>
    <s v="Patrick Bzostek"/>
    <n v="11425"/>
    <d v="2011-06-22T00:00:00"/>
    <d v="2011-06-23T00:00:00"/>
    <s v="June"/>
    <s v="2011"/>
    <n v="1"/>
    <b v="0"/>
    <s v="Critical"/>
    <n v="29"/>
    <n v="482.91"/>
    <n v="0.1"/>
    <x v="0"/>
    <n v="-16.59"/>
    <n v="16.91"/>
    <n v="6.25"/>
    <s v="Ontario"/>
    <x v="5"/>
    <s v="Consumer"/>
    <x v="0"/>
    <x v="0"/>
  </r>
  <r>
    <s v="Patrick Bzostek"/>
    <n v="11425"/>
    <d v="2011-06-22T00:00:00"/>
    <d v="2011-06-24T00:00:00"/>
    <s v="June"/>
    <s v="2011"/>
    <n v="2"/>
    <b v="0"/>
    <s v="Critical"/>
    <n v="23"/>
    <n v="2969.6365000000001"/>
    <n v="0.04"/>
    <x v="2"/>
    <n v="383.45"/>
    <n v="155.99"/>
    <n v="8.99"/>
    <s v="Ontario"/>
    <x v="5"/>
    <s v="Consumer"/>
    <x v="1"/>
    <x v="3"/>
  </r>
  <r>
    <s v="Darren Budd"/>
    <n v="11491"/>
    <d v="2010-08-17T00:00:00"/>
    <d v="2010-08-26T00:00:00"/>
    <s v="August"/>
    <s v="2010"/>
    <n v="9"/>
    <b v="0"/>
    <s v="low"/>
    <n v="26"/>
    <n v="165.37"/>
    <n v="0.06"/>
    <x v="0"/>
    <n v="-80.11"/>
    <n v="6.6"/>
    <n v="4.07"/>
    <s v="Ontario"/>
    <x v="5"/>
    <s v="Home Office"/>
    <x v="1"/>
    <x v="7"/>
  </r>
  <r>
    <s v="Darren Budd"/>
    <n v="11491"/>
    <d v="2010-08-17T00:00:00"/>
    <d v="2010-08-19T00:00:00"/>
    <s v="August"/>
    <s v="2010"/>
    <n v="2"/>
    <b v="0"/>
    <s v="low"/>
    <n v="38"/>
    <n v="1785.74"/>
    <n v="0.03"/>
    <x v="2"/>
    <n v="739.48"/>
    <n v="48.04"/>
    <n v="7.23"/>
    <s v="Ontario"/>
    <x v="5"/>
    <s v="Home Office"/>
    <x v="2"/>
    <x v="4"/>
  </r>
  <r>
    <s v="Melanie Page"/>
    <n v="11841"/>
    <d v="2010-04-20T00:00:00"/>
    <d v="2010-04-22T00:00:00"/>
    <s v="April"/>
    <s v="2010"/>
    <n v="2"/>
    <b v="0"/>
    <s v="Medium"/>
    <n v="44"/>
    <n v="2339.52"/>
    <n v="0.1"/>
    <x v="0"/>
    <n v="886.03"/>
    <n v="54.96"/>
    <n v="10.75"/>
    <s v="Ontario"/>
    <x v="5"/>
    <s v="Corporate"/>
    <x v="0"/>
    <x v="5"/>
  </r>
  <r>
    <s v="Melanie Page"/>
    <n v="11841"/>
    <d v="2010-04-20T00:00:00"/>
    <d v="2010-04-20T00:00:00"/>
    <s v="April"/>
    <s v="2010"/>
    <n v="0"/>
    <s v="FREE DELIVERY"/>
    <s v="Medium"/>
    <n v="46"/>
    <n v="533.25"/>
    <n v="7.0000000000000007E-2"/>
    <x v="0"/>
    <n v="-88.32"/>
    <n v="11.97"/>
    <n v="5.81"/>
    <s v="Ontario"/>
    <x v="5"/>
    <s v="Corporate"/>
    <x v="0"/>
    <x v="12"/>
  </r>
  <r>
    <s v="Jesus Ocampo"/>
    <n v="11878"/>
    <d v="2010-02-24T00:00:00"/>
    <d v="2010-02-25T00:00:00"/>
    <s v="February"/>
    <s v="2010"/>
    <n v="1"/>
    <b v="0"/>
    <s v="Not Specified"/>
    <n v="18"/>
    <n v="102.06"/>
    <n v="0.1"/>
    <x v="0"/>
    <n v="36.229999999999997"/>
    <n v="6.3"/>
    <n v="0.5"/>
    <s v="Ontario"/>
    <x v="5"/>
    <s v="Small Business"/>
    <x v="0"/>
    <x v="11"/>
  </r>
  <r>
    <s v="Jesus Ocampo"/>
    <n v="11878"/>
    <d v="2010-02-24T00:00:00"/>
    <d v="2010-02-25T00:00:00"/>
    <s v="February"/>
    <s v="2010"/>
    <n v="1"/>
    <b v="0"/>
    <s v="Not Specified"/>
    <n v="15"/>
    <n v="101.82"/>
    <n v="0.08"/>
    <x v="0"/>
    <n v="-52.55"/>
    <n v="6.48"/>
    <n v="7.03"/>
    <s v="Ontario"/>
    <x v="5"/>
    <s v="Small Business"/>
    <x v="0"/>
    <x v="5"/>
  </r>
  <r>
    <s v="Grace Kelly"/>
    <n v="12130"/>
    <d v="2011-12-09T00:00:00"/>
    <d v="2011-12-12T00:00:00"/>
    <s v="December"/>
    <s v="2011"/>
    <n v="3"/>
    <b v="0"/>
    <s v="Not Specified"/>
    <n v="37"/>
    <n v="686.2"/>
    <n v="0.04"/>
    <x v="0"/>
    <n v="290.2"/>
    <n v="18.84"/>
    <n v="3.62"/>
    <s v="Ontario"/>
    <x v="5"/>
    <s v="Consumer"/>
    <x v="2"/>
    <x v="4"/>
  </r>
  <r>
    <s v="Grace Kelly"/>
    <n v="12130"/>
    <d v="2011-12-09T00:00:00"/>
    <d v="2011-12-12T00:00:00"/>
    <s v="December"/>
    <s v="2011"/>
    <n v="3"/>
    <b v="0"/>
    <s v="Not Specified"/>
    <n v="42"/>
    <n v="1274.5155"/>
    <n v="0.05"/>
    <x v="0"/>
    <n v="444.15"/>
    <n v="35.99"/>
    <n v="5.99"/>
    <s v="Ontario"/>
    <x v="5"/>
    <s v="Consumer"/>
    <x v="1"/>
    <x v="3"/>
  </r>
  <r>
    <s v="Darren Budd"/>
    <n v="12160"/>
    <d v="2010-12-12T00:00:00"/>
    <d v="2010-12-17T00:00:00"/>
    <s v="December"/>
    <s v="2010"/>
    <n v="5"/>
    <b v="0"/>
    <s v="low"/>
    <n v="48"/>
    <n v="10341.469999999999"/>
    <n v="0.03"/>
    <x v="1"/>
    <n v="865.02"/>
    <n v="208.16"/>
    <n v="68.02"/>
    <s v="Ontario"/>
    <x v="5"/>
    <s v="Corporate"/>
    <x v="2"/>
    <x v="14"/>
  </r>
  <r>
    <s v="Darren Budd"/>
    <n v="12160"/>
    <d v="2010-12-12T00:00:00"/>
    <d v="2010-12-16T00:00:00"/>
    <s v="December"/>
    <s v="2010"/>
    <n v="4"/>
    <b v="0"/>
    <s v="low"/>
    <n v="2"/>
    <n v="55.21"/>
    <n v="0.08"/>
    <x v="0"/>
    <n v="-45.3"/>
    <n v="24.98"/>
    <n v="8.7899999999999991"/>
    <s v="Ontario"/>
    <x v="5"/>
    <s v="Corporate"/>
    <x v="2"/>
    <x v="14"/>
  </r>
  <r>
    <s v="Darren Budd"/>
    <n v="12160"/>
    <d v="2010-12-12T00:00:00"/>
    <d v="2010-12-17T00:00:00"/>
    <s v="December"/>
    <s v="2010"/>
    <n v="5"/>
    <b v="0"/>
    <s v="low"/>
    <n v="9"/>
    <n v="38.299999999999997"/>
    <n v="0.01"/>
    <x v="0"/>
    <n v="-42.49"/>
    <n v="3.36"/>
    <n v="6.27"/>
    <s v="Ontario"/>
    <x v="5"/>
    <s v="Corporate"/>
    <x v="2"/>
    <x v="4"/>
  </r>
  <r>
    <s v="Kelly Lampkin"/>
    <n v="12258"/>
    <d v="2009-11-30T00:00:00"/>
    <d v="2009-11-30T00:00:00"/>
    <s v="November"/>
    <s v="2009"/>
    <n v="0"/>
    <s v="FREE DELIVERY"/>
    <s v="low"/>
    <n v="3"/>
    <n v="561.65"/>
    <n v="0.04"/>
    <x v="1"/>
    <n v="-264.94"/>
    <n v="180.98"/>
    <n v="30"/>
    <s v="Ontario"/>
    <x v="5"/>
    <s v="Home Office"/>
    <x v="2"/>
    <x v="14"/>
  </r>
  <r>
    <s v="Kelly Lampkin"/>
    <n v="12258"/>
    <d v="2009-11-30T00:00:00"/>
    <d v="2009-12-05T00:00:00"/>
    <s v="December"/>
    <s v="2009"/>
    <n v="5"/>
    <b v="0"/>
    <s v="low"/>
    <n v="2"/>
    <n v="55.6"/>
    <n v="0.06"/>
    <x v="0"/>
    <n v="-52.54"/>
    <n v="3.25"/>
    <n v="49"/>
    <s v="Ontario"/>
    <x v="5"/>
    <s v="Home Office"/>
    <x v="0"/>
    <x v="1"/>
  </r>
  <r>
    <s v="Kelly Lampkin"/>
    <n v="12258"/>
    <d v="2009-11-30T00:00:00"/>
    <d v="2009-12-04T00:00:00"/>
    <s v="December"/>
    <s v="2009"/>
    <n v="4"/>
    <b v="0"/>
    <s v="low"/>
    <n v="22"/>
    <n v="2431.13"/>
    <n v="0.01"/>
    <x v="0"/>
    <n v="660.63"/>
    <n v="110.98"/>
    <n v="13.99"/>
    <s v="Ontario"/>
    <x v="5"/>
    <s v="Home Office"/>
    <x v="2"/>
    <x v="4"/>
  </r>
  <r>
    <s v="Kelly Lampkin"/>
    <n v="12258"/>
    <d v="2009-11-30T00:00:00"/>
    <d v="2009-12-07T00:00:00"/>
    <s v="December"/>
    <s v="2009"/>
    <n v="7"/>
    <b v="0"/>
    <s v="low"/>
    <n v="27"/>
    <n v="113.4"/>
    <n v="0.05"/>
    <x v="2"/>
    <n v="-5.0199999999999996"/>
    <n v="3.95"/>
    <n v="2"/>
    <s v="Ontario"/>
    <x v="5"/>
    <s v="Home Office"/>
    <x v="0"/>
    <x v="6"/>
  </r>
  <r>
    <s v="Dan Lawera"/>
    <n v="12263"/>
    <d v="2011-07-06T00:00:00"/>
    <d v="2011-07-06T00:00:00"/>
    <s v="July"/>
    <s v="2011"/>
    <n v="0"/>
    <s v="FREE DELIVERY"/>
    <s v="High"/>
    <n v="12"/>
    <n v="515.65"/>
    <n v="0"/>
    <x v="0"/>
    <n v="123.5"/>
    <n v="39.479999999999997"/>
    <n v="3.99"/>
    <s v="Ontario"/>
    <x v="5"/>
    <s v="Corporate"/>
    <x v="0"/>
    <x v="1"/>
  </r>
  <r>
    <s v="George Ashbrook"/>
    <n v="12551"/>
    <d v="2012-06-11T00:00:00"/>
    <d v="2012-06-18T00:00:00"/>
    <s v="June"/>
    <s v="2012"/>
    <n v="7"/>
    <b v="0"/>
    <s v="low"/>
    <n v="46"/>
    <n v="5023.2534999999998"/>
    <n v="0.01"/>
    <x v="0"/>
    <n v="1665.23"/>
    <n v="125.99"/>
    <n v="5.26"/>
    <s v="Ontario"/>
    <x v="5"/>
    <s v="Small Business"/>
    <x v="1"/>
    <x v="3"/>
  </r>
  <r>
    <s v="Henry MacAllister"/>
    <n v="12736"/>
    <d v="2010-03-08T00:00:00"/>
    <d v="2010-03-15T00:00:00"/>
    <s v="March"/>
    <s v="2010"/>
    <n v="7"/>
    <b v="0"/>
    <s v="low"/>
    <n v="2"/>
    <n v="25.52"/>
    <n v="0.01"/>
    <x v="0"/>
    <n v="21.77"/>
    <n v="9.65"/>
    <n v="6.22"/>
    <s v="Ontario"/>
    <x v="5"/>
    <s v="Small Business"/>
    <x v="2"/>
    <x v="4"/>
  </r>
  <r>
    <s v="Kelly Lampkin"/>
    <n v="12768"/>
    <d v="2009-04-08T00:00:00"/>
    <d v="2009-04-10T00:00:00"/>
    <s v="April"/>
    <s v="2009"/>
    <n v="2"/>
    <b v="0"/>
    <s v="Critical"/>
    <n v="34"/>
    <n v="1562.97"/>
    <n v="0.01"/>
    <x v="2"/>
    <n v="501.59"/>
    <n v="42.98"/>
    <n v="4.62"/>
    <s v="Ontario"/>
    <x v="5"/>
    <s v="Corporate"/>
    <x v="0"/>
    <x v="1"/>
  </r>
  <r>
    <s v="Dave Hallsten"/>
    <n v="12837"/>
    <d v="2012-12-02T00:00:00"/>
    <d v="2012-12-03T00:00:00"/>
    <s v="December"/>
    <s v="2012"/>
    <n v="1"/>
    <b v="0"/>
    <s v="Medium"/>
    <n v="22"/>
    <n v="66.19"/>
    <n v="0.02"/>
    <x v="0"/>
    <n v="15.84"/>
    <n v="2.88"/>
    <n v="0.99"/>
    <s v="Ontario"/>
    <x v="5"/>
    <s v="Home Office"/>
    <x v="0"/>
    <x v="11"/>
  </r>
  <r>
    <s v="Edward Becker"/>
    <n v="12897"/>
    <d v="2011-07-18T00:00:00"/>
    <d v="2011-07-19T00:00:00"/>
    <s v="July"/>
    <s v="2011"/>
    <n v="1"/>
    <b v="0"/>
    <s v="Not Specified"/>
    <n v="39"/>
    <n v="141.49"/>
    <n v="0.03"/>
    <x v="0"/>
    <n v="59.92"/>
    <n v="3.69"/>
    <n v="0.5"/>
    <s v="Ontario"/>
    <x v="5"/>
    <s v="Corporate"/>
    <x v="0"/>
    <x v="11"/>
  </r>
  <r>
    <s v="Edward Becker"/>
    <n v="12897"/>
    <d v="2011-07-18T00:00:00"/>
    <d v="2011-07-19T00:00:00"/>
    <s v="July"/>
    <s v="2011"/>
    <n v="1"/>
    <b v="0"/>
    <s v="Not Specified"/>
    <n v="31"/>
    <n v="211.55"/>
    <n v="0.05"/>
    <x v="2"/>
    <n v="-120.95"/>
    <n v="6.48"/>
    <n v="7.91"/>
    <s v="Ontario"/>
    <x v="5"/>
    <s v="Corporate"/>
    <x v="0"/>
    <x v="5"/>
  </r>
  <r>
    <s v="Nancy Lomonaco"/>
    <n v="13030"/>
    <d v="2009-07-22T00:00:00"/>
    <d v="2009-07-24T00:00:00"/>
    <s v="July"/>
    <s v="2009"/>
    <n v="2"/>
    <b v="0"/>
    <s v="Medium"/>
    <n v="32"/>
    <n v="136.19999999999999"/>
    <n v="0.09"/>
    <x v="2"/>
    <n v="-154.31"/>
    <n v="3.89"/>
    <n v="7.01"/>
    <s v="Ontario"/>
    <x v="5"/>
    <s v="Home Office"/>
    <x v="0"/>
    <x v="2"/>
  </r>
  <r>
    <s v="Arthur Wiediger"/>
    <n v="13091"/>
    <d v="2009-11-15T00:00:00"/>
    <d v="2009-11-16T00:00:00"/>
    <s v="November"/>
    <s v="2009"/>
    <n v="1"/>
    <b v="0"/>
    <s v="Medium"/>
    <n v="12"/>
    <n v="81.430000000000007"/>
    <n v="0.08"/>
    <x v="0"/>
    <n v="-44.66"/>
    <n v="6.48"/>
    <n v="7.03"/>
    <s v="Ontario"/>
    <x v="5"/>
    <s v="Corporate"/>
    <x v="0"/>
    <x v="5"/>
  </r>
  <r>
    <s v="Arthur Wiediger"/>
    <n v="13091"/>
    <d v="2009-11-15T00:00:00"/>
    <d v="2009-11-16T00:00:00"/>
    <s v="November"/>
    <s v="2009"/>
    <n v="1"/>
    <b v="0"/>
    <s v="Medium"/>
    <n v="39"/>
    <n v="883.15"/>
    <n v="0.01"/>
    <x v="0"/>
    <n v="-1148.19"/>
    <n v="20.34"/>
    <n v="35"/>
    <s v="Ontario"/>
    <x v="5"/>
    <s v="Corporate"/>
    <x v="0"/>
    <x v="0"/>
  </r>
  <r>
    <s v="Duane Huffman"/>
    <n v="13383"/>
    <d v="2012-06-15T00:00:00"/>
    <d v="2012-06-17T00:00:00"/>
    <s v="June"/>
    <s v="2012"/>
    <n v="2"/>
    <b v="0"/>
    <s v="Not Specified"/>
    <n v="35"/>
    <n v="750.03"/>
    <n v="7.0000000000000007E-2"/>
    <x v="0"/>
    <n v="-1072.97"/>
    <n v="20.34"/>
    <n v="35"/>
    <s v="Ontario"/>
    <x v="5"/>
    <s v="Consumer"/>
    <x v="0"/>
    <x v="0"/>
  </r>
  <r>
    <s v="Jim Mitchum"/>
    <n v="13440"/>
    <d v="2010-10-13T00:00:00"/>
    <d v="2010-10-15T00:00:00"/>
    <s v="October"/>
    <s v="2010"/>
    <n v="2"/>
    <b v="0"/>
    <s v="Not Specified"/>
    <n v="22"/>
    <n v="971.82"/>
    <n v="7.0000000000000007E-2"/>
    <x v="0"/>
    <n v="326.39"/>
    <n v="43.98"/>
    <n v="1.99"/>
    <s v="Ontario"/>
    <x v="5"/>
    <s v="Consumer"/>
    <x v="1"/>
    <x v="7"/>
  </r>
  <r>
    <s v="Erin Ashbrook"/>
    <n v="13479"/>
    <d v="2009-12-04T00:00:00"/>
    <d v="2009-12-06T00:00:00"/>
    <s v="December"/>
    <s v="2009"/>
    <n v="2"/>
    <b v="0"/>
    <s v="High"/>
    <n v="3"/>
    <n v="292.95999999999998"/>
    <n v="0.09"/>
    <x v="0"/>
    <n v="-322.95"/>
    <n v="99.99"/>
    <n v="19.989999999999998"/>
    <s v="Ontario"/>
    <x v="5"/>
    <s v="Consumer"/>
    <x v="1"/>
    <x v="7"/>
  </r>
  <r>
    <s v="Erin Ashbrook"/>
    <n v="13479"/>
    <d v="2009-12-04T00:00:00"/>
    <d v="2009-12-05T00:00:00"/>
    <s v="December"/>
    <s v="2009"/>
    <n v="1"/>
    <b v="0"/>
    <s v="High"/>
    <n v="13"/>
    <n v="2206.991"/>
    <n v="0.04"/>
    <x v="0"/>
    <n v="-1.63"/>
    <n v="205.99"/>
    <n v="5.26"/>
    <s v="Ontario"/>
    <x v="5"/>
    <s v="Consumer"/>
    <x v="1"/>
    <x v="3"/>
  </r>
  <r>
    <s v="Alan Hwang"/>
    <n v="13633"/>
    <d v="2012-04-03T00:00:00"/>
    <d v="2012-04-04T00:00:00"/>
    <s v="April"/>
    <s v="2012"/>
    <n v="1"/>
    <b v="0"/>
    <s v="Not Specified"/>
    <n v="18"/>
    <n v="2703.37"/>
    <n v="0.09"/>
    <x v="1"/>
    <n v="-231.6"/>
    <n v="150.97999999999999"/>
    <n v="57.2"/>
    <s v="Ontario"/>
    <x v="5"/>
    <s v="Corporate"/>
    <x v="2"/>
    <x v="14"/>
  </r>
  <r>
    <s v="Alan Hwang"/>
    <n v="13633"/>
    <d v="2012-04-03T00:00:00"/>
    <d v="2012-04-04T00:00:00"/>
    <s v="April"/>
    <s v="2012"/>
    <n v="1"/>
    <b v="0"/>
    <s v="Not Specified"/>
    <n v="39"/>
    <n v="1538.17"/>
    <n v="0.02"/>
    <x v="0"/>
    <n v="-1119.6400000000001"/>
    <n v="38.94"/>
    <n v="35"/>
    <s v="Ontario"/>
    <x v="5"/>
    <s v="Corporate"/>
    <x v="0"/>
    <x v="0"/>
  </r>
  <r>
    <s v="Edward Becker"/>
    <n v="13735"/>
    <d v="2009-05-21T00:00:00"/>
    <d v="2009-05-23T00:00:00"/>
    <s v="May"/>
    <s v="2009"/>
    <n v="2"/>
    <b v="0"/>
    <s v="Medium"/>
    <n v="36"/>
    <n v="281.70999999999998"/>
    <n v="0.02"/>
    <x v="0"/>
    <n v="117.38"/>
    <n v="7.64"/>
    <n v="1.39"/>
    <s v="Ontario"/>
    <x v="5"/>
    <s v="Home Office"/>
    <x v="0"/>
    <x v="8"/>
  </r>
  <r>
    <s v="Andy Yotov"/>
    <n v="13861"/>
    <d v="2010-08-11T00:00:00"/>
    <d v="2010-08-11T00:00:00"/>
    <s v="August"/>
    <s v="2010"/>
    <n v="0"/>
    <s v="FREE DELIVERY"/>
    <s v="High"/>
    <n v="7"/>
    <n v="37.299999999999997"/>
    <n v="0"/>
    <x v="0"/>
    <n v="5.03"/>
    <n v="4.84"/>
    <n v="0.71"/>
    <s v="Ontario"/>
    <x v="5"/>
    <s v="Corporate"/>
    <x v="0"/>
    <x v="12"/>
  </r>
  <r>
    <s v="Frank Hawley"/>
    <n v="13892"/>
    <d v="2012-04-27T00:00:00"/>
    <d v="2012-04-28T00:00:00"/>
    <s v="April"/>
    <s v="2012"/>
    <n v="1"/>
    <b v="0"/>
    <s v="High"/>
    <n v="47"/>
    <n v="1446.97"/>
    <n v="0"/>
    <x v="0"/>
    <n v="531.47"/>
    <n v="29.89"/>
    <n v="1.99"/>
    <s v="Ontario"/>
    <x v="5"/>
    <s v="Home Office"/>
    <x v="1"/>
    <x v="7"/>
  </r>
  <r>
    <s v="Edward Becker"/>
    <n v="14023"/>
    <d v="2010-02-20T00:00:00"/>
    <d v="2010-02-22T00:00:00"/>
    <s v="February"/>
    <s v="2010"/>
    <n v="2"/>
    <b v="0"/>
    <s v="Not Specified"/>
    <n v="36"/>
    <n v="711.1"/>
    <n v="0.08"/>
    <x v="0"/>
    <n v="241.08"/>
    <n v="21.38"/>
    <n v="2.99"/>
    <s v="Ontario"/>
    <x v="5"/>
    <s v="Corporate"/>
    <x v="0"/>
    <x v="2"/>
  </r>
  <r>
    <s v="Edward Becker"/>
    <n v="14023"/>
    <d v="2010-02-20T00:00:00"/>
    <d v="2010-02-21T00:00:00"/>
    <s v="February"/>
    <s v="2010"/>
    <n v="1"/>
    <b v="0"/>
    <s v="Not Specified"/>
    <n v="48"/>
    <n v="498.16"/>
    <n v="0.03"/>
    <x v="0"/>
    <n v="40.61"/>
    <n v="9.99"/>
    <n v="5.12"/>
    <s v="Ontario"/>
    <x v="5"/>
    <s v="Corporate"/>
    <x v="0"/>
    <x v="5"/>
  </r>
  <r>
    <s v="Jim Mitchum"/>
    <n v="14115"/>
    <d v="2009-08-14T00:00:00"/>
    <d v="2009-08-16T00:00:00"/>
    <s v="August"/>
    <s v="2009"/>
    <n v="2"/>
    <b v="0"/>
    <s v="Not Specified"/>
    <n v="24"/>
    <n v="158.78"/>
    <n v="0.04"/>
    <x v="0"/>
    <n v="-38.380000000000003"/>
    <n v="6.28"/>
    <n v="5.41"/>
    <s v="Ontario"/>
    <x v="5"/>
    <s v="Consumer"/>
    <x v="2"/>
    <x v="4"/>
  </r>
  <r>
    <s v="Jim Mitchum"/>
    <n v="14115"/>
    <d v="2009-08-14T00:00:00"/>
    <d v="2009-08-16T00:00:00"/>
    <s v="August"/>
    <s v="2009"/>
    <n v="2"/>
    <b v="0"/>
    <s v="Not Specified"/>
    <n v="46"/>
    <n v="3296.0619999999999"/>
    <n v="0.06"/>
    <x v="0"/>
    <n v="591.91"/>
    <n v="85.99"/>
    <n v="10.78"/>
    <s v="Ontario"/>
    <x v="5"/>
    <s v="Consumer"/>
    <x v="1"/>
    <x v="3"/>
  </r>
  <r>
    <s v="Theresa Coyne"/>
    <n v="14147"/>
    <d v="2010-03-07T00:00:00"/>
    <d v="2010-03-10T00:00:00"/>
    <s v="March"/>
    <s v="2010"/>
    <n v="3"/>
    <b v="0"/>
    <s v="Not Specified"/>
    <n v="8"/>
    <n v="351.49"/>
    <n v="0.03"/>
    <x v="0"/>
    <n v="107.32"/>
    <n v="41.94"/>
    <n v="2.99"/>
    <s v="Ontario"/>
    <x v="5"/>
    <s v="Home Office"/>
    <x v="0"/>
    <x v="2"/>
  </r>
  <r>
    <s v="Theresa Coyne"/>
    <n v="14147"/>
    <d v="2010-03-07T00:00:00"/>
    <d v="2010-03-08T00:00:00"/>
    <s v="March"/>
    <s v="2010"/>
    <n v="1"/>
    <b v="0"/>
    <s v="Not Specified"/>
    <n v="16"/>
    <n v="74.13"/>
    <n v="0.08"/>
    <x v="0"/>
    <n v="-69.34"/>
    <n v="4.28"/>
    <n v="6.72"/>
    <s v="Ontario"/>
    <x v="5"/>
    <s v="Home Office"/>
    <x v="0"/>
    <x v="5"/>
  </r>
  <r>
    <s v="Theresa Coyne"/>
    <n v="14147"/>
    <d v="2010-03-07T00:00:00"/>
    <d v="2010-03-09T00:00:00"/>
    <s v="March"/>
    <s v="2010"/>
    <n v="2"/>
    <b v="0"/>
    <s v="Not Specified"/>
    <n v="45"/>
    <n v="195.03"/>
    <n v="0.09"/>
    <x v="0"/>
    <n v="-148.87"/>
    <n v="4.28"/>
    <n v="5.74"/>
    <s v="Ontario"/>
    <x v="5"/>
    <s v="Home Office"/>
    <x v="0"/>
    <x v="5"/>
  </r>
  <r>
    <s v="Frank Hawley"/>
    <n v="14211"/>
    <d v="2009-02-12T00:00:00"/>
    <d v="2009-02-15T00:00:00"/>
    <s v="February"/>
    <s v="2009"/>
    <n v="3"/>
    <b v="0"/>
    <s v="Not Specified"/>
    <n v="22"/>
    <n v="3220.58"/>
    <n v="0.04"/>
    <x v="0"/>
    <n v="1046.69"/>
    <n v="150.97999999999999"/>
    <n v="13.99"/>
    <s v="Ontario"/>
    <x v="5"/>
    <s v="Home Office"/>
    <x v="1"/>
    <x v="16"/>
  </r>
  <r>
    <s v="Frank Hawley"/>
    <n v="14211"/>
    <d v="2009-02-12T00:00:00"/>
    <d v="2009-02-14T00:00:00"/>
    <s v="February"/>
    <s v="2009"/>
    <n v="2"/>
    <b v="0"/>
    <s v="Not Specified"/>
    <n v="14"/>
    <n v="2367.9899999999998"/>
    <n v="0.04"/>
    <x v="0"/>
    <n v="320.10000000000002"/>
    <n v="176.19"/>
    <n v="11.87"/>
    <s v="Ontario"/>
    <x v="5"/>
    <s v="Home Office"/>
    <x v="0"/>
    <x v="0"/>
  </r>
  <r>
    <s v="Ivan Liston"/>
    <n v="14368"/>
    <d v="2011-09-10T00:00:00"/>
    <d v="2011-09-11T00:00:00"/>
    <s v="September"/>
    <s v="2011"/>
    <n v="1"/>
    <b v="0"/>
    <s v="High"/>
    <n v="5"/>
    <n v="522.05999999999995"/>
    <n v="0.06"/>
    <x v="0"/>
    <n v="319.64"/>
    <n v="105.98"/>
    <n v="13.99"/>
    <s v="Ontario"/>
    <x v="5"/>
    <s v="Consumer"/>
    <x v="2"/>
    <x v="4"/>
  </r>
  <r>
    <s v="Ivan Liston"/>
    <n v="14368"/>
    <d v="2011-09-10T00:00:00"/>
    <d v="2011-09-12T00:00:00"/>
    <s v="September"/>
    <s v="2011"/>
    <n v="2"/>
    <b v="0"/>
    <s v="High"/>
    <n v="37"/>
    <n v="1218.08"/>
    <n v="0.1"/>
    <x v="0"/>
    <n v="99.79"/>
    <n v="34.58"/>
    <n v="8.99"/>
    <s v="Ontario"/>
    <x v="5"/>
    <s v="Consumer"/>
    <x v="0"/>
    <x v="12"/>
  </r>
  <r>
    <s v="Darren Powers"/>
    <n v="14596"/>
    <d v="2009-01-10T00:00:00"/>
    <d v="2009-01-12T00:00:00"/>
    <s v="January"/>
    <s v="2009"/>
    <n v="2"/>
    <b v="0"/>
    <s v="Critical"/>
    <n v="24"/>
    <n v="199.12"/>
    <n v="0.01"/>
    <x v="0"/>
    <n v="73.33"/>
    <n v="8.34"/>
    <n v="0.96"/>
    <s v="Ontario"/>
    <x v="5"/>
    <s v="Corporate"/>
    <x v="2"/>
    <x v="4"/>
  </r>
  <r>
    <s v="Darren Powers"/>
    <n v="14596"/>
    <d v="2009-01-10T00:00:00"/>
    <d v="2009-01-11T00:00:00"/>
    <s v="January"/>
    <s v="2009"/>
    <n v="1"/>
    <b v="0"/>
    <s v="Critical"/>
    <n v="19"/>
    <n v="63.14"/>
    <n v="0.06"/>
    <x v="0"/>
    <n v="-53.75"/>
    <n v="3.28"/>
    <n v="3.97"/>
    <s v="Ontario"/>
    <x v="5"/>
    <s v="Corporate"/>
    <x v="0"/>
    <x v="12"/>
  </r>
  <r>
    <s v="Darren Powers"/>
    <n v="14693"/>
    <d v="2011-01-09T00:00:00"/>
    <d v="2011-01-11T00:00:00"/>
    <s v="January"/>
    <s v="2011"/>
    <n v="2"/>
    <b v="0"/>
    <s v="Critical"/>
    <n v="39"/>
    <n v="268.94"/>
    <n v="0.02"/>
    <x v="0"/>
    <n v="-87.52"/>
    <n v="6.48"/>
    <n v="6.41"/>
    <s v="Ontario"/>
    <x v="5"/>
    <s v="Corporate"/>
    <x v="0"/>
    <x v="5"/>
  </r>
  <r>
    <s v="Darren Powers"/>
    <n v="14693"/>
    <d v="2011-01-09T00:00:00"/>
    <d v="2011-01-11T00:00:00"/>
    <s v="January"/>
    <s v="2011"/>
    <n v="2"/>
    <b v="0"/>
    <s v="Critical"/>
    <n v="38"/>
    <n v="847.82"/>
    <n v="0.05"/>
    <x v="1"/>
    <n v="-1348.5"/>
    <n v="20.98"/>
    <n v="45"/>
    <s v="Ontario"/>
    <x v="5"/>
    <s v="Corporate"/>
    <x v="0"/>
    <x v="0"/>
  </r>
  <r>
    <s v="Anthony Witt"/>
    <n v="14695"/>
    <d v="2012-09-05T00:00:00"/>
    <d v="2012-09-06T00:00:00"/>
    <s v="September"/>
    <s v="2012"/>
    <n v="1"/>
    <b v="0"/>
    <s v="High"/>
    <n v="40"/>
    <n v="1992.45"/>
    <n v="0.05"/>
    <x v="1"/>
    <n v="-1609.92"/>
    <n v="48.58"/>
    <n v="54.11"/>
    <s v="Ontario"/>
    <x v="5"/>
    <s v="Corporate"/>
    <x v="2"/>
    <x v="9"/>
  </r>
  <r>
    <s v="David Smith"/>
    <n v="14823"/>
    <d v="2009-02-12T00:00:00"/>
    <d v="2009-02-21T00:00:00"/>
    <s v="February"/>
    <s v="2009"/>
    <n v="9"/>
    <b v="0"/>
    <s v="low"/>
    <n v="15"/>
    <n v="103.62"/>
    <n v="0.1"/>
    <x v="0"/>
    <n v="39.979999999999997"/>
    <n v="7.31"/>
    <n v="0.49"/>
    <s v="Ontario"/>
    <x v="5"/>
    <s v="Small Business"/>
    <x v="0"/>
    <x v="11"/>
  </r>
  <r>
    <s v="David Smith"/>
    <n v="14823"/>
    <d v="2009-02-12T00:00:00"/>
    <d v="2009-02-12T00:00:00"/>
    <s v="February"/>
    <s v="2009"/>
    <n v="0"/>
    <s v="FREE DELIVERY"/>
    <s v="low"/>
    <n v="20"/>
    <n v="124.84"/>
    <n v="0.08"/>
    <x v="0"/>
    <n v="10.56"/>
    <n v="6.7"/>
    <n v="1.56"/>
    <s v="Ontario"/>
    <x v="5"/>
    <s v="Small Business"/>
    <x v="0"/>
    <x v="12"/>
  </r>
  <r>
    <s v="Ted Trevino"/>
    <n v="15014"/>
    <d v="2010-02-10T00:00:00"/>
    <d v="2010-02-13T00:00:00"/>
    <s v="February"/>
    <s v="2010"/>
    <n v="3"/>
    <b v="0"/>
    <s v="Medium"/>
    <n v="10"/>
    <n v="633.13"/>
    <n v="0.05"/>
    <x v="1"/>
    <n v="-203.9"/>
    <n v="58.14"/>
    <n v="36.61"/>
    <s v="Ontario"/>
    <x v="5"/>
    <s v="Corporate"/>
    <x v="2"/>
    <x v="9"/>
  </r>
  <r>
    <s v="Naresj Patel"/>
    <n v="15972"/>
    <d v="2011-08-09T00:00:00"/>
    <d v="2011-08-09T00:00:00"/>
    <s v="August"/>
    <s v="2011"/>
    <n v="0"/>
    <s v="FREE DELIVERY"/>
    <s v="Not Specified"/>
    <n v="3"/>
    <n v="10.33"/>
    <n v="0.04"/>
    <x v="0"/>
    <n v="-3.86"/>
    <n v="2.98"/>
    <n v="1.58"/>
    <s v="Ontario"/>
    <x v="5"/>
    <s v="Small Business"/>
    <x v="0"/>
    <x v="6"/>
  </r>
  <r>
    <s v="Naresj Patel"/>
    <n v="15972"/>
    <d v="2011-08-09T00:00:00"/>
    <d v="2011-08-10T00:00:00"/>
    <s v="August"/>
    <s v="2011"/>
    <n v="1"/>
    <b v="0"/>
    <s v="Not Specified"/>
    <n v="2"/>
    <n v="14.39"/>
    <n v="7.0000000000000007E-2"/>
    <x v="0"/>
    <n v="-10.24"/>
    <n v="5.81"/>
    <n v="3.37"/>
    <s v="Ontario"/>
    <x v="5"/>
    <s v="Small Business"/>
    <x v="0"/>
    <x v="6"/>
  </r>
  <r>
    <s v="Ruben Ausman"/>
    <n v="16065"/>
    <d v="2010-07-20T00:00:00"/>
    <d v="2010-07-20T00:00:00"/>
    <s v="July"/>
    <s v="2010"/>
    <n v="0"/>
    <s v="FREE DELIVERY"/>
    <s v="High"/>
    <n v="15"/>
    <n v="6933.45"/>
    <n v="0.04"/>
    <x v="1"/>
    <n v="1200.21"/>
    <n v="449.99"/>
    <n v="49"/>
    <s v="Ontario"/>
    <x v="5"/>
    <s v="Corporate"/>
    <x v="1"/>
    <x v="13"/>
  </r>
  <r>
    <s v="Ruben Ausman"/>
    <n v="16065"/>
    <d v="2010-07-20T00:00:00"/>
    <d v="2010-07-21T00:00:00"/>
    <s v="July"/>
    <s v="2010"/>
    <n v="1"/>
    <b v="0"/>
    <s v="High"/>
    <n v="14"/>
    <n v="54.99"/>
    <n v="0.06"/>
    <x v="0"/>
    <n v="8.07"/>
    <n v="4"/>
    <n v="1.3"/>
    <s v="Ontario"/>
    <x v="5"/>
    <s v="Corporate"/>
    <x v="0"/>
    <x v="5"/>
  </r>
  <r>
    <s v="Roy French"/>
    <n v="16096"/>
    <d v="2011-01-19T00:00:00"/>
    <d v="2011-01-20T00:00:00"/>
    <s v="January"/>
    <s v="2011"/>
    <n v="1"/>
    <b v="0"/>
    <s v="High"/>
    <n v="9"/>
    <n v="42.21"/>
    <n v="0"/>
    <x v="2"/>
    <n v="18.21"/>
    <n v="2.88"/>
    <n v="0.99"/>
    <s v="Ontario"/>
    <x v="5"/>
    <s v="Consumer"/>
    <x v="0"/>
    <x v="11"/>
  </r>
  <r>
    <s v="Larry Hughes"/>
    <n v="16160"/>
    <d v="2011-07-23T00:00:00"/>
    <d v="2011-07-24T00:00:00"/>
    <s v="July"/>
    <s v="2011"/>
    <n v="1"/>
    <b v="0"/>
    <s v="Critical"/>
    <n v="50"/>
    <n v="514.86"/>
    <n v="0.09"/>
    <x v="0"/>
    <n v="-53.18"/>
    <n v="10.89"/>
    <n v="4.5"/>
    <s v="Ontario"/>
    <x v="5"/>
    <s v="Home Office"/>
    <x v="0"/>
    <x v="1"/>
  </r>
  <r>
    <s v="Magdelene Morse"/>
    <n v="16196"/>
    <d v="2009-10-20T00:00:00"/>
    <d v="2009-10-22T00:00:00"/>
    <s v="October"/>
    <s v="2009"/>
    <n v="2"/>
    <b v="0"/>
    <s v="High"/>
    <n v="44"/>
    <n v="14521.39"/>
    <n v="0.03"/>
    <x v="0"/>
    <n v="5034.1499999999996"/>
    <n v="320.98"/>
    <n v="24.49"/>
    <s v="Ontario"/>
    <x v="5"/>
    <s v="Home Office"/>
    <x v="2"/>
    <x v="14"/>
  </r>
  <r>
    <s v="Magdelene Morse"/>
    <n v="16196"/>
    <d v="2009-10-20T00:00:00"/>
    <d v="2009-10-21T00:00:00"/>
    <s v="October"/>
    <s v="2009"/>
    <n v="1"/>
    <b v="0"/>
    <s v="High"/>
    <n v="39"/>
    <n v="3925.9715000000001"/>
    <n v="0.06"/>
    <x v="0"/>
    <n v="671.95"/>
    <n v="125.99"/>
    <n v="8.8000000000000007"/>
    <s v="Ontario"/>
    <x v="5"/>
    <s v="Home Office"/>
    <x v="1"/>
    <x v="3"/>
  </r>
  <r>
    <s v="Gary Hansen"/>
    <n v="16291"/>
    <d v="2011-04-08T00:00:00"/>
    <d v="2011-04-09T00:00:00"/>
    <s v="April"/>
    <s v="2011"/>
    <n v="1"/>
    <b v="0"/>
    <s v="Not Specified"/>
    <n v="31"/>
    <n v="894.64"/>
    <n v="0.01"/>
    <x v="0"/>
    <n v="-27.79"/>
    <n v="27.42"/>
    <n v="19.46"/>
    <s v="Ontario"/>
    <x v="5"/>
    <s v="Consumer"/>
    <x v="2"/>
    <x v="4"/>
  </r>
  <r>
    <s v="Alan Hwang"/>
    <n v="16519"/>
    <d v="2011-06-10T00:00:00"/>
    <d v="2011-06-12T00:00:00"/>
    <s v="June"/>
    <s v="2011"/>
    <n v="2"/>
    <b v="0"/>
    <s v="Medium"/>
    <n v="39"/>
    <n v="158.97"/>
    <n v="0.08"/>
    <x v="0"/>
    <n v="-30.27"/>
    <n v="4.18"/>
    <n v="2.99"/>
    <s v="Ontario"/>
    <x v="5"/>
    <s v="Small Business"/>
    <x v="0"/>
    <x v="2"/>
  </r>
  <r>
    <s v="Alan Hwang"/>
    <n v="16519"/>
    <d v="2011-06-10T00:00:00"/>
    <d v="2011-06-12T00:00:00"/>
    <s v="June"/>
    <s v="2011"/>
    <n v="2"/>
    <b v="0"/>
    <s v="Medium"/>
    <n v="49"/>
    <n v="138.96"/>
    <n v="0.03"/>
    <x v="0"/>
    <n v="19.87"/>
    <n v="2.88"/>
    <n v="0.7"/>
    <s v="Ontario"/>
    <x v="5"/>
    <s v="Small Business"/>
    <x v="0"/>
    <x v="12"/>
  </r>
  <r>
    <s v="Darren Budd"/>
    <n v="16548"/>
    <d v="2012-02-05T00:00:00"/>
    <d v="2012-02-07T00:00:00"/>
    <s v="February"/>
    <s v="2012"/>
    <n v="2"/>
    <b v="0"/>
    <s v="Not Specified"/>
    <n v="22"/>
    <n v="75.19"/>
    <n v="0.06"/>
    <x v="0"/>
    <n v="-59.12"/>
    <n v="3.28"/>
    <n v="3.97"/>
    <s v="Ontario"/>
    <x v="5"/>
    <s v="Consumer"/>
    <x v="2"/>
    <x v="4"/>
  </r>
  <r>
    <s v="Nancy Lomonaco"/>
    <n v="16613"/>
    <d v="2010-12-24T00:00:00"/>
    <d v="2010-12-26T00:00:00"/>
    <s v="December"/>
    <s v="2010"/>
    <n v="2"/>
    <b v="0"/>
    <s v="High"/>
    <n v="28"/>
    <n v="51.14"/>
    <n v="0.08"/>
    <x v="0"/>
    <n v="-81.96"/>
    <n v="1.74"/>
    <n v="4.08"/>
    <s v="Ontario"/>
    <x v="5"/>
    <s v="Home Office"/>
    <x v="2"/>
    <x v="4"/>
  </r>
  <r>
    <s v="Dan Lawera"/>
    <n v="16771"/>
    <d v="2009-09-28T00:00:00"/>
    <d v="2009-09-30T00:00:00"/>
    <s v="September"/>
    <s v="2009"/>
    <n v="2"/>
    <b v="0"/>
    <s v="High"/>
    <n v="42"/>
    <n v="1737.06"/>
    <n v="0.02"/>
    <x v="0"/>
    <n v="339.17"/>
    <n v="39.979999999999997"/>
    <n v="9.1999999999999993"/>
    <s v="Ontario"/>
    <x v="5"/>
    <s v="Corporate"/>
    <x v="2"/>
    <x v="4"/>
  </r>
  <r>
    <s v="Ed Ludwig"/>
    <n v="16804"/>
    <d v="2012-03-10T00:00:00"/>
    <d v="2012-03-12T00:00:00"/>
    <s v="March"/>
    <s v="2012"/>
    <n v="2"/>
    <b v="0"/>
    <s v="High"/>
    <n v="46"/>
    <n v="2430.34"/>
    <n v="0.08"/>
    <x v="0"/>
    <n v="752.87"/>
    <n v="55.98"/>
    <n v="13.88"/>
    <s v="Ontario"/>
    <x v="5"/>
    <s v="Consumer"/>
    <x v="0"/>
    <x v="5"/>
  </r>
  <r>
    <s v="Ed Ludwig"/>
    <n v="16804"/>
    <d v="2012-03-10T00:00:00"/>
    <d v="2012-03-11T00:00:00"/>
    <s v="March"/>
    <s v="2012"/>
    <n v="1"/>
    <b v="0"/>
    <s v="High"/>
    <n v="36"/>
    <n v="218.6"/>
    <n v="0.05"/>
    <x v="2"/>
    <n v="-46.43"/>
    <n v="5.78"/>
    <n v="4.96"/>
    <s v="Ontario"/>
    <x v="5"/>
    <s v="Consumer"/>
    <x v="0"/>
    <x v="5"/>
  </r>
  <r>
    <s v="Tamara Dahlen"/>
    <n v="17024"/>
    <d v="2009-10-13T00:00:00"/>
    <d v="2009-10-15T00:00:00"/>
    <s v="October"/>
    <s v="2009"/>
    <n v="2"/>
    <b v="0"/>
    <s v="Medium"/>
    <n v="31"/>
    <n v="1401.75"/>
    <n v="0.02"/>
    <x v="0"/>
    <n v="426.44"/>
    <n v="42.98"/>
    <n v="4.62"/>
    <s v="Ontario"/>
    <x v="5"/>
    <s v="Corporate"/>
    <x v="0"/>
    <x v="1"/>
  </r>
  <r>
    <s v="Ivan Liston"/>
    <n v="17061"/>
    <d v="2012-10-30T00:00:00"/>
    <d v="2012-11-01T00:00:00"/>
    <s v="November"/>
    <s v="2012"/>
    <n v="2"/>
    <b v="0"/>
    <s v="Critical"/>
    <n v="28"/>
    <n v="80.53"/>
    <n v="0.01"/>
    <x v="0"/>
    <n v="10.01"/>
    <n v="2.88"/>
    <n v="0.7"/>
    <s v="Ontario"/>
    <x v="5"/>
    <s v="Consumer"/>
    <x v="0"/>
    <x v="12"/>
  </r>
  <r>
    <s v="Dave Hallsten"/>
    <n v="17152"/>
    <d v="2012-03-12T00:00:00"/>
    <d v="2012-03-13T00:00:00"/>
    <s v="March"/>
    <s v="2012"/>
    <n v="1"/>
    <b v="0"/>
    <s v="High"/>
    <n v="32"/>
    <n v="236.45"/>
    <n v="0.06"/>
    <x v="0"/>
    <n v="-259.02"/>
    <n v="6.98"/>
    <n v="9.69"/>
    <s v="Ontario"/>
    <x v="5"/>
    <s v="Home Office"/>
    <x v="0"/>
    <x v="0"/>
  </r>
  <r>
    <s v="Bill Stewart"/>
    <n v="17187"/>
    <d v="2012-09-23T00:00:00"/>
    <d v="2012-09-25T00:00:00"/>
    <s v="September"/>
    <s v="2012"/>
    <n v="2"/>
    <b v="0"/>
    <s v="High"/>
    <n v="4"/>
    <n v="2951.97"/>
    <n v="0.09"/>
    <x v="1"/>
    <n v="-1890.33"/>
    <n v="810.98"/>
    <n v="16.059999999999999"/>
    <s v="Ontario"/>
    <x v="5"/>
    <s v="Corporate"/>
    <x v="1"/>
    <x v="16"/>
  </r>
  <r>
    <s v="Ivan Liston"/>
    <n v="17252"/>
    <d v="2011-04-29T00:00:00"/>
    <d v="2011-04-30T00:00:00"/>
    <s v="April"/>
    <s v="2011"/>
    <n v="1"/>
    <b v="0"/>
    <s v="Not Specified"/>
    <n v="48"/>
    <n v="2283.2199999999998"/>
    <n v="0.03"/>
    <x v="0"/>
    <n v="1006.72"/>
    <n v="48.91"/>
    <n v="5.97"/>
    <s v="Ontario"/>
    <x v="5"/>
    <s v="Consumer"/>
    <x v="0"/>
    <x v="5"/>
  </r>
  <r>
    <s v="Ivan Liston"/>
    <n v="17252"/>
    <d v="2011-04-29T00:00:00"/>
    <d v="2011-05-01T00:00:00"/>
    <s v="May"/>
    <s v="2011"/>
    <n v="2"/>
    <b v="0"/>
    <s v="Not Specified"/>
    <n v="49"/>
    <n v="11365.616"/>
    <n v="0.08"/>
    <x v="1"/>
    <n v="229.22"/>
    <n v="296.18"/>
    <n v="54.12"/>
    <s v="Ontario"/>
    <x v="5"/>
    <s v="Consumer"/>
    <x v="2"/>
    <x v="10"/>
  </r>
  <r>
    <s v="Nancy Lomonaco"/>
    <n v="17312"/>
    <d v="2011-05-20T00:00:00"/>
    <d v="2011-05-21T00:00:00"/>
    <s v="May"/>
    <s v="2011"/>
    <n v="1"/>
    <b v="0"/>
    <s v="Not Specified"/>
    <n v="37"/>
    <n v="258.54000000000002"/>
    <n v="0.05"/>
    <x v="0"/>
    <n v="-116.37"/>
    <n v="6.68"/>
    <n v="7.3"/>
    <s v="Ontario"/>
    <x v="5"/>
    <s v="Home Office"/>
    <x v="0"/>
    <x v="5"/>
  </r>
  <r>
    <s v="Nancy Lomonaco"/>
    <n v="17312"/>
    <d v="2011-05-20T00:00:00"/>
    <d v="2011-05-21T00:00:00"/>
    <s v="May"/>
    <s v="2011"/>
    <n v="1"/>
    <b v="0"/>
    <s v="Not Specified"/>
    <n v="41"/>
    <n v="4610.2894999999999"/>
    <n v="0"/>
    <x v="0"/>
    <n v="1432.86"/>
    <n v="125.99"/>
    <n v="2.5"/>
    <s v="Ontario"/>
    <x v="5"/>
    <s v="Home Office"/>
    <x v="1"/>
    <x v="3"/>
  </r>
  <r>
    <s v="Erin Creighton"/>
    <n v="17377"/>
    <d v="2011-10-28T00:00:00"/>
    <d v="2011-10-30T00:00:00"/>
    <s v="October"/>
    <s v="2011"/>
    <n v="2"/>
    <b v="0"/>
    <s v="low"/>
    <n v="39"/>
    <n v="110.38"/>
    <n v="0.05"/>
    <x v="0"/>
    <n v="-4.8600000000000003"/>
    <n v="2.78"/>
    <n v="1.2"/>
    <s v="Ontario"/>
    <x v="5"/>
    <s v="Corporate"/>
    <x v="0"/>
    <x v="12"/>
  </r>
  <r>
    <s v="Alan Hwang"/>
    <n v="17634"/>
    <d v="2012-07-21T00:00:00"/>
    <d v="2012-07-21T00:00:00"/>
    <s v="July"/>
    <s v="2012"/>
    <n v="0"/>
    <s v="FREE DELIVERY"/>
    <s v="High"/>
    <n v="5"/>
    <n v="489.07"/>
    <n v="0.08"/>
    <x v="1"/>
    <n v="-197.88"/>
    <n v="89.99"/>
    <n v="42"/>
    <s v="Ontario"/>
    <x v="5"/>
    <s v="Corporate"/>
    <x v="2"/>
    <x v="14"/>
  </r>
  <r>
    <s v="Erin Creighton"/>
    <n v="17668"/>
    <d v="2009-11-25T00:00:00"/>
    <d v="2009-11-27T00:00:00"/>
    <s v="November"/>
    <s v="2009"/>
    <n v="2"/>
    <b v="0"/>
    <s v="Medium"/>
    <n v="49"/>
    <n v="848.92"/>
    <n v="0.04"/>
    <x v="0"/>
    <n v="296.06"/>
    <n v="17.48"/>
    <n v="1.99"/>
    <s v="Ontario"/>
    <x v="5"/>
    <s v="Corporate"/>
    <x v="1"/>
    <x v="7"/>
  </r>
  <r>
    <s v="Erin Creighton"/>
    <n v="17668"/>
    <d v="2009-11-25T00:00:00"/>
    <d v="2009-11-26T00:00:00"/>
    <s v="November"/>
    <s v="2009"/>
    <n v="1"/>
    <b v="0"/>
    <s v="Medium"/>
    <n v="24"/>
    <n v="6930.97"/>
    <n v="0.05"/>
    <x v="0"/>
    <n v="2574.12"/>
    <n v="300.98"/>
    <n v="13.99"/>
    <s v="Ontario"/>
    <x v="5"/>
    <s v="Corporate"/>
    <x v="1"/>
    <x v="16"/>
  </r>
  <r>
    <s v="Erin Creighton"/>
    <n v="17668"/>
    <d v="2009-11-25T00:00:00"/>
    <d v="2009-11-26T00:00:00"/>
    <s v="November"/>
    <s v="2009"/>
    <n v="1"/>
    <b v="0"/>
    <s v="Medium"/>
    <n v="13"/>
    <n v="2219.7325000000001"/>
    <n v="0.04"/>
    <x v="2"/>
    <n v="-69.78"/>
    <n v="205.99"/>
    <n v="5"/>
    <s v="Ontario"/>
    <x v="5"/>
    <s v="Corporate"/>
    <x v="1"/>
    <x v="3"/>
  </r>
  <r>
    <s v="Ed Ludwig"/>
    <n v="17735"/>
    <d v="2012-07-12T00:00:00"/>
    <d v="2012-07-17T00:00:00"/>
    <s v="July"/>
    <s v="2012"/>
    <n v="5"/>
    <b v="0"/>
    <s v="low"/>
    <n v="45"/>
    <n v="311.64999999999998"/>
    <n v="0.03"/>
    <x v="0"/>
    <n v="-71.25"/>
    <n v="6.81"/>
    <n v="5.48"/>
    <s v="Ontario"/>
    <x v="5"/>
    <s v="Consumer"/>
    <x v="0"/>
    <x v="2"/>
  </r>
  <r>
    <s v="Ed Ludwig"/>
    <n v="17735"/>
    <d v="2012-07-12T00:00:00"/>
    <d v="2012-07-17T00:00:00"/>
    <s v="July"/>
    <s v="2012"/>
    <n v="5"/>
    <b v="0"/>
    <s v="low"/>
    <n v="28"/>
    <n v="101.19"/>
    <n v="0.06"/>
    <x v="0"/>
    <n v="32.47"/>
    <n v="3.78"/>
    <n v="0.71"/>
    <s v="Ontario"/>
    <x v="5"/>
    <s v="Consumer"/>
    <x v="0"/>
    <x v="6"/>
  </r>
  <r>
    <s v="Larry Hughes"/>
    <n v="17825"/>
    <d v="2010-01-13T00:00:00"/>
    <d v="2010-01-16T00:00:00"/>
    <s v="January"/>
    <s v="2010"/>
    <n v="3"/>
    <b v="0"/>
    <s v="Not Specified"/>
    <n v="26"/>
    <n v="981.9"/>
    <n v="0.06"/>
    <x v="0"/>
    <n v="11.38"/>
    <n v="37.76"/>
    <n v="12.9"/>
    <s v="Ontario"/>
    <x v="5"/>
    <s v="Home Office"/>
    <x v="0"/>
    <x v="0"/>
  </r>
  <r>
    <s v="Kelly Lampkin"/>
    <n v="17956"/>
    <d v="2010-08-05T00:00:00"/>
    <d v="2010-08-08T00:00:00"/>
    <s v="August"/>
    <s v="2010"/>
    <n v="3"/>
    <b v="0"/>
    <s v="Critical"/>
    <n v="40"/>
    <n v="1567.51"/>
    <n v="0.01"/>
    <x v="2"/>
    <n v="711.74"/>
    <n v="37.94"/>
    <n v="5.08"/>
    <s v="Ontario"/>
    <x v="5"/>
    <s v="Corporate"/>
    <x v="0"/>
    <x v="5"/>
  </r>
  <r>
    <s v="Kelly Lampkin"/>
    <n v="17956"/>
    <d v="2010-08-05T00:00:00"/>
    <d v="2010-08-06T00:00:00"/>
    <s v="August"/>
    <s v="2010"/>
    <n v="1"/>
    <b v="0"/>
    <s v="Critical"/>
    <n v="17"/>
    <n v="1914.65"/>
    <n v="0.01"/>
    <x v="0"/>
    <n v="73.45"/>
    <n v="111.03"/>
    <n v="8.64"/>
    <s v="Ontario"/>
    <x v="5"/>
    <s v="Corporate"/>
    <x v="0"/>
    <x v="0"/>
  </r>
  <r>
    <s v="George Ashbrook"/>
    <n v="17986"/>
    <d v="2012-04-05T00:00:00"/>
    <d v="2012-04-07T00:00:00"/>
    <s v="April"/>
    <s v="2012"/>
    <n v="2"/>
    <b v="0"/>
    <s v="Not Specified"/>
    <n v="43"/>
    <n v="87.31"/>
    <n v="0.05"/>
    <x v="0"/>
    <n v="-15.09"/>
    <n v="2.08"/>
    <n v="1.49"/>
    <s v="Ontario"/>
    <x v="5"/>
    <s v="Small Business"/>
    <x v="0"/>
    <x v="2"/>
  </r>
  <r>
    <s v="Henry MacAllister"/>
    <n v="18112"/>
    <d v="2012-03-16T00:00:00"/>
    <d v="2012-03-17T00:00:00"/>
    <s v="March"/>
    <s v="2012"/>
    <n v="1"/>
    <b v="0"/>
    <s v="Not Specified"/>
    <n v="13"/>
    <n v="83.31"/>
    <n v="0.06"/>
    <x v="0"/>
    <n v="22.8"/>
    <n v="6.45"/>
    <n v="1.34"/>
    <s v="Ontario"/>
    <x v="5"/>
    <s v="Small Business"/>
    <x v="0"/>
    <x v="5"/>
  </r>
  <r>
    <s v="Naresj Patel"/>
    <n v="18178"/>
    <d v="2009-11-02T00:00:00"/>
    <d v="2009-11-02T00:00:00"/>
    <s v="November"/>
    <s v="2009"/>
    <n v="0"/>
    <s v="FREE DELIVERY"/>
    <s v="low"/>
    <n v="43"/>
    <n v="235.09"/>
    <n v="0.08"/>
    <x v="0"/>
    <n v="-1987.49"/>
    <n v="4.4800000000000004"/>
    <n v="49"/>
    <s v="Ontario"/>
    <x v="5"/>
    <s v="Small Business"/>
    <x v="0"/>
    <x v="1"/>
  </r>
  <r>
    <s v="Naresj Patel"/>
    <n v="18178"/>
    <d v="2009-11-02T00:00:00"/>
    <d v="2009-11-09T00:00:00"/>
    <s v="November"/>
    <s v="2009"/>
    <n v="7"/>
    <b v="0"/>
    <s v="low"/>
    <n v="10"/>
    <n v="187.46"/>
    <n v="0"/>
    <x v="0"/>
    <n v="49.85"/>
    <n v="17.670000000000002"/>
    <n v="8.99"/>
    <s v="Ontario"/>
    <x v="5"/>
    <s v="Small Business"/>
    <x v="2"/>
    <x v="4"/>
  </r>
  <r>
    <s v="Anna Haberlin"/>
    <n v="18182"/>
    <d v="2011-04-10T00:00:00"/>
    <d v="2011-04-12T00:00:00"/>
    <s v="April"/>
    <s v="2011"/>
    <n v="2"/>
    <b v="0"/>
    <s v="Medium"/>
    <n v="45"/>
    <n v="4598.7299999999996"/>
    <n v="0.04"/>
    <x v="0"/>
    <n v="1049.45"/>
    <n v="99.99"/>
    <n v="19.989999999999998"/>
    <s v="Ontario"/>
    <x v="5"/>
    <s v="Corporate"/>
    <x v="1"/>
    <x v="7"/>
  </r>
  <r>
    <s v="Anna Haberlin"/>
    <n v="18182"/>
    <d v="2011-04-10T00:00:00"/>
    <d v="2011-04-11T00:00:00"/>
    <s v="April"/>
    <s v="2011"/>
    <n v="1"/>
    <b v="0"/>
    <s v="Medium"/>
    <n v="45"/>
    <n v="2673.08"/>
    <n v="0.01"/>
    <x v="0"/>
    <n v="-1363.12"/>
    <n v="55.5"/>
    <n v="52.2"/>
    <s v="Ontario"/>
    <x v="5"/>
    <s v="Corporate"/>
    <x v="2"/>
    <x v="4"/>
  </r>
  <r>
    <s v="Anna Haberlin"/>
    <n v="18182"/>
    <d v="2011-04-10T00:00:00"/>
    <d v="2011-04-12T00:00:00"/>
    <s v="April"/>
    <s v="2011"/>
    <n v="2"/>
    <b v="0"/>
    <s v="Medium"/>
    <n v="12"/>
    <n v="396.69"/>
    <n v="0.09"/>
    <x v="2"/>
    <n v="-18.45"/>
    <n v="33.29"/>
    <n v="8.74"/>
    <s v="Ontario"/>
    <x v="5"/>
    <s v="Corporate"/>
    <x v="0"/>
    <x v="0"/>
  </r>
  <r>
    <s v="George Ashbrook"/>
    <n v="18405"/>
    <d v="2009-01-07T00:00:00"/>
    <d v="2009-01-09T00:00:00"/>
    <s v="January"/>
    <s v="2009"/>
    <n v="2"/>
    <b v="0"/>
    <s v="Medium"/>
    <n v="30"/>
    <n v="610.65"/>
    <n v="0.09"/>
    <x v="2"/>
    <n v="60.27"/>
    <n v="20.98"/>
    <n v="8.83"/>
    <s v="Ontario"/>
    <x v="5"/>
    <s v="Consumer"/>
    <x v="0"/>
    <x v="2"/>
  </r>
  <r>
    <s v="George Ashbrook"/>
    <n v="18405"/>
    <d v="2009-01-07T00:00:00"/>
    <d v="2009-01-10T00:00:00"/>
    <s v="January"/>
    <s v="2009"/>
    <n v="3"/>
    <b v="0"/>
    <s v="Medium"/>
    <n v="2"/>
    <n v="158.04"/>
    <n v="0.03"/>
    <x v="0"/>
    <n v="-263.08999999999997"/>
    <n v="73.98"/>
    <n v="14.52"/>
    <s v="Ontario"/>
    <x v="5"/>
    <s v="Consumer"/>
    <x v="1"/>
    <x v="7"/>
  </r>
  <r>
    <s v="Jeremy Ellison"/>
    <n v="18531"/>
    <d v="2012-10-29T00:00:00"/>
    <d v="2012-10-31T00:00:00"/>
    <s v="October"/>
    <s v="2012"/>
    <n v="2"/>
    <b v="0"/>
    <s v="Critical"/>
    <n v="50"/>
    <n v="1298.81"/>
    <n v="0.04"/>
    <x v="1"/>
    <n v="-250.55"/>
    <n v="25.98"/>
    <n v="14.36"/>
    <s v="Ontario"/>
    <x v="5"/>
    <s v="Small Business"/>
    <x v="2"/>
    <x v="14"/>
  </r>
  <r>
    <s v="Larry Hughes"/>
    <n v="18533"/>
    <d v="2009-11-06T00:00:00"/>
    <d v="2009-11-07T00:00:00"/>
    <s v="November"/>
    <s v="2009"/>
    <n v="1"/>
    <b v="0"/>
    <s v="Not Specified"/>
    <n v="27"/>
    <n v="442.57"/>
    <n v="0.01"/>
    <x v="0"/>
    <n v="-60.73"/>
    <n v="15.31"/>
    <n v="8.7799999999999994"/>
    <s v="Ontario"/>
    <x v="5"/>
    <s v="Home Office"/>
    <x v="0"/>
    <x v="0"/>
  </r>
  <r>
    <s v="Larry Hughes"/>
    <n v="18533"/>
    <d v="2009-11-06T00:00:00"/>
    <d v="2009-11-08T00:00:00"/>
    <s v="November"/>
    <s v="2009"/>
    <n v="2"/>
    <b v="0"/>
    <s v="Not Specified"/>
    <n v="5"/>
    <n v="53.737000000000002"/>
    <n v="0.05"/>
    <x v="2"/>
    <n v="-28.44"/>
    <n v="7.99"/>
    <n v="5.03"/>
    <s v="Ontario"/>
    <x v="5"/>
    <s v="Home Office"/>
    <x v="1"/>
    <x v="3"/>
  </r>
  <r>
    <s v="Erin Creighton"/>
    <n v="18661"/>
    <d v="2012-09-08T00:00:00"/>
    <d v="2012-09-12T00:00:00"/>
    <s v="September"/>
    <s v="2012"/>
    <n v="4"/>
    <b v="0"/>
    <s v="low"/>
    <n v="12"/>
    <n v="1207.08"/>
    <n v="0.05"/>
    <x v="1"/>
    <n v="-351.3"/>
    <n v="95.98"/>
    <n v="58.2"/>
    <s v="Ontario"/>
    <x v="5"/>
    <s v="Corporate"/>
    <x v="2"/>
    <x v="14"/>
  </r>
  <r>
    <s v="Erin Creighton"/>
    <n v="18661"/>
    <d v="2012-09-08T00:00:00"/>
    <d v="2012-09-10T00:00:00"/>
    <s v="September"/>
    <s v="2012"/>
    <n v="2"/>
    <b v="0"/>
    <s v="low"/>
    <n v="11"/>
    <n v="2618.1120000000001"/>
    <n v="0.04"/>
    <x v="1"/>
    <n v="-139.27000000000001"/>
    <n v="286.85000000000002"/>
    <n v="61.76"/>
    <s v="Ontario"/>
    <x v="5"/>
    <s v="Corporate"/>
    <x v="2"/>
    <x v="10"/>
  </r>
  <r>
    <s v="Jonathan Howell"/>
    <n v="18723"/>
    <d v="2009-08-12T00:00:00"/>
    <d v="2009-08-14T00:00:00"/>
    <s v="August"/>
    <s v="2009"/>
    <n v="2"/>
    <b v="0"/>
    <s v="Medium"/>
    <n v="1"/>
    <n v="52.096499999999999"/>
    <n v="0"/>
    <x v="0"/>
    <n v="-232.8"/>
    <n v="55.99"/>
    <n v="2.5"/>
    <s v="Ontario"/>
    <x v="5"/>
    <s v="Consumer"/>
    <x v="1"/>
    <x v="3"/>
  </r>
  <r>
    <s v="Erin Creighton"/>
    <n v="18753"/>
    <d v="2009-07-31T00:00:00"/>
    <d v="2009-08-02T00:00:00"/>
    <s v="August"/>
    <s v="2009"/>
    <n v="2"/>
    <b v="0"/>
    <s v="Medium"/>
    <n v="31"/>
    <n v="3945.95"/>
    <n v="0.03"/>
    <x v="0"/>
    <n v="1031.32"/>
    <n v="128.24"/>
    <n v="12.65"/>
    <s v="Ontario"/>
    <x v="5"/>
    <s v="Corporate"/>
    <x v="2"/>
    <x v="14"/>
  </r>
  <r>
    <s v="Erin Creighton"/>
    <n v="18753"/>
    <d v="2009-07-31T00:00:00"/>
    <d v="2009-08-02T00:00:00"/>
    <s v="August"/>
    <s v="2009"/>
    <n v="2"/>
    <b v="0"/>
    <s v="Medium"/>
    <n v="33"/>
    <n v="5394.4"/>
    <n v="0.01"/>
    <x v="1"/>
    <n v="788.79"/>
    <n v="160.97999999999999"/>
    <n v="30"/>
    <s v="Ontario"/>
    <x v="5"/>
    <s v="Corporate"/>
    <x v="2"/>
    <x v="14"/>
  </r>
  <r>
    <s v="Linda Cazamias"/>
    <n v="19204"/>
    <d v="2009-09-18T00:00:00"/>
    <d v="2009-09-19T00:00:00"/>
    <s v="September"/>
    <s v="2009"/>
    <n v="1"/>
    <b v="0"/>
    <s v="Medium"/>
    <n v="27"/>
    <n v="233.92"/>
    <n v="0.1"/>
    <x v="0"/>
    <n v="-80.75"/>
    <n v="8.75"/>
    <n v="8.5399999999999991"/>
    <s v="Ontario"/>
    <x v="5"/>
    <s v="Corporate"/>
    <x v="2"/>
    <x v="4"/>
  </r>
  <r>
    <s v="Linda Cazamias"/>
    <n v="19204"/>
    <d v="2009-09-18T00:00:00"/>
    <d v="2009-09-20T00:00:00"/>
    <s v="September"/>
    <s v="2009"/>
    <n v="2"/>
    <b v="0"/>
    <s v="Medium"/>
    <n v="28"/>
    <n v="1642.05"/>
    <n v="0.03"/>
    <x v="0"/>
    <n v="829.73"/>
    <n v="55.98"/>
    <n v="4.8600000000000003"/>
    <s v="Ontario"/>
    <x v="5"/>
    <s v="Corporate"/>
    <x v="0"/>
    <x v="5"/>
  </r>
  <r>
    <s v="Darren Powers"/>
    <n v="19394"/>
    <d v="2012-12-25T00:00:00"/>
    <d v="2012-12-26T00:00:00"/>
    <s v="December"/>
    <s v="2012"/>
    <n v="1"/>
    <b v="0"/>
    <s v="Medium"/>
    <n v="16"/>
    <n v="279.327"/>
    <n v="0.05"/>
    <x v="0"/>
    <n v="75.209999999999994"/>
    <n v="20.99"/>
    <n v="0.99"/>
    <s v="Ontario"/>
    <x v="5"/>
    <s v="Corporate"/>
    <x v="1"/>
    <x v="3"/>
  </r>
  <r>
    <s v="Darren Powers"/>
    <n v="19394"/>
    <d v="2012-12-25T00:00:00"/>
    <d v="2012-12-28T00:00:00"/>
    <s v="December"/>
    <s v="2012"/>
    <n v="3"/>
    <b v="0"/>
    <s v="Medium"/>
    <n v="5"/>
    <n v="539.20600000000002"/>
    <n v="0.05"/>
    <x v="0"/>
    <n v="-452.39"/>
    <n v="125.99"/>
    <n v="8.8000000000000007"/>
    <s v="Ontario"/>
    <x v="5"/>
    <s v="Corporate"/>
    <x v="1"/>
    <x v="3"/>
  </r>
  <r>
    <s v="Edward Nazzal"/>
    <n v="19653"/>
    <d v="2012-09-11T00:00:00"/>
    <d v="2012-09-11T00:00:00"/>
    <s v="September"/>
    <s v="2012"/>
    <n v="0"/>
    <s v="FREE DELIVERY"/>
    <s v="Not Specified"/>
    <n v="34"/>
    <n v="125.46"/>
    <n v="7.0000000000000007E-2"/>
    <x v="0"/>
    <n v="-129.63"/>
    <n v="3.58"/>
    <n v="5.47"/>
    <s v="Ontario"/>
    <x v="5"/>
    <s v="Home Office"/>
    <x v="0"/>
    <x v="2"/>
  </r>
  <r>
    <s v="George Ashbrook"/>
    <n v="19687"/>
    <d v="2010-08-13T00:00:00"/>
    <d v="2010-08-14T00:00:00"/>
    <s v="August"/>
    <s v="2010"/>
    <n v="1"/>
    <b v="0"/>
    <s v="Medium"/>
    <n v="33"/>
    <n v="47.99"/>
    <n v="0.06"/>
    <x v="0"/>
    <n v="3.86"/>
    <n v="1.48"/>
    <n v="0.7"/>
    <s v="Ontario"/>
    <x v="5"/>
    <s v="Consumer"/>
    <x v="0"/>
    <x v="6"/>
  </r>
  <r>
    <s v="George Ashbrook"/>
    <n v="19687"/>
    <d v="2010-08-13T00:00:00"/>
    <d v="2010-08-15T00:00:00"/>
    <s v="August"/>
    <s v="2010"/>
    <n v="2"/>
    <b v="0"/>
    <s v="Medium"/>
    <n v="23"/>
    <n v="829.61699999999996"/>
    <n v="0.1"/>
    <x v="0"/>
    <n v="25.53"/>
    <n v="45.99"/>
    <n v="4.99"/>
    <s v="Ontario"/>
    <x v="5"/>
    <s v="Consumer"/>
    <x v="1"/>
    <x v="3"/>
  </r>
  <r>
    <s v="Nat Carroll"/>
    <n v="19716"/>
    <d v="2009-09-29T00:00:00"/>
    <d v="2009-10-06T00:00:00"/>
    <s v="October"/>
    <s v="2009"/>
    <n v="7"/>
    <b v="0"/>
    <s v="low"/>
    <n v="5"/>
    <n v="616.10550000000001"/>
    <n v="0.03"/>
    <x v="0"/>
    <n v="-458.74"/>
    <n v="140.99"/>
    <n v="4.2"/>
    <s v="Ontario"/>
    <x v="5"/>
    <s v="Home Office"/>
    <x v="1"/>
    <x v="3"/>
  </r>
  <r>
    <s v="Erin Ashbrook"/>
    <n v="19782"/>
    <d v="2012-10-18T00:00:00"/>
    <d v="2012-10-22T00:00:00"/>
    <s v="October"/>
    <s v="2012"/>
    <n v="4"/>
    <b v="0"/>
    <s v="low"/>
    <n v="18"/>
    <n v="33.21"/>
    <n v="0.06"/>
    <x v="0"/>
    <n v="-0.85"/>
    <n v="1.81"/>
    <n v="0.75"/>
    <s v="Ontario"/>
    <x v="5"/>
    <s v="Consumer"/>
    <x v="0"/>
    <x v="6"/>
  </r>
  <r>
    <s v="James Lanier"/>
    <n v="20134"/>
    <d v="2011-03-12T00:00:00"/>
    <d v="2011-03-16T00:00:00"/>
    <s v="March"/>
    <s v="2011"/>
    <n v="4"/>
    <b v="0"/>
    <s v="low"/>
    <n v="26"/>
    <n v="583.55999999999995"/>
    <n v="0.02"/>
    <x v="0"/>
    <n v="-94.59"/>
    <n v="20.97"/>
    <n v="6.5"/>
    <s v="Ontario"/>
    <x v="5"/>
    <s v="Corporate"/>
    <x v="1"/>
    <x v="7"/>
  </r>
  <r>
    <s v="James Lanier"/>
    <n v="20134"/>
    <d v="2011-03-12T00:00:00"/>
    <d v="2011-03-19T00:00:00"/>
    <s v="March"/>
    <s v="2011"/>
    <n v="7"/>
    <b v="0"/>
    <s v="low"/>
    <n v="47"/>
    <n v="281.47000000000003"/>
    <n v="0.1"/>
    <x v="0"/>
    <n v="-190.57"/>
    <n v="6.48"/>
    <n v="7.37"/>
    <s v="Ontario"/>
    <x v="5"/>
    <s v="Corporate"/>
    <x v="0"/>
    <x v="5"/>
  </r>
  <r>
    <s v="Anna Haberlin"/>
    <n v="20259"/>
    <d v="2011-05-24T00:00:00"/>
    <d v="2011-05-25T00:00:00"/>
    <s v="May"/>
    <s v="2011"/>
    <n v="1"/>
    <b v="0"/>
    <s v="Critical"/>
    <n v="42"/>
    <n v="539.05999999999995"/>
    <n v="0.05"/>
    <x v="0"/>
    <n v="-123.07"/>
    <n v="12.88"/>
    <n v="4.59"/>
    <s v="Ontario"/>
    <x v="5"/>
    <s v="Corporate"/>
    <x v="0"/>
    <x v="15"/>
  </r>
  <r>
    <s v="Duane Huffman"/>
    <n v="20261"/>
    <d v="2009-05-20T00:00:00"/>
    <d v="2009-05-20T00:00:00"/>
    <s v="May"/>
    <s v="2009"/>
    <n v="0"/>
    <s v="FREE DELIVERY"/>
    <s v="Medium"/>
    <n v="25"/>
    <n v="751.52"/>
    <n v="0.09"/>
    <x v="2"/>
    <n v="67.11"/>
    <n v="31.74"/>
    <n v="12.62"/>
    <s v="Ontario"/>
    <x v="5"/>
    <s v="Small Business"/>
    <x v="0"/>
    <x v="2"/>
  </r>
  <r>
    <s v="Duane Huffman"/>
    <n v="20261"/>
    <d v="2009-05-20T00:00:00"/>
    <d v="2009-05-23T00:00:00"/>
    <s v="May"/>
    <s v="2009"/>
    <n v="3"/>
    <b v="0"/>
    <s v="Medium"/>
    <n v="36"/>
    <n v="220.48"/>
    <n v="0.04"/>
    <x v="0"/>
    <n v="81.91"/>
    <n v="6.35"/>
    <n v="1.02"/>
    <s v="Ontario"/>
    <x v="5"/>
    <s v="Small Business"/>
    <x v="0"/>
    <x v="5"/>
  </r>
  <r>
    <s v="Duane Huffman"/>
    <n v="20261"/>
    <d v="2009-05-20T00:00:00"/>
    <d v="2009-05-21T00:00:00"/>
    <s v="May"/>
    <s v="2009"/>
    <n v="1"/>
    <b v="0"/>
    <s v="Medium"/>
    <n v="21"/>
    <n v="1259.4535000000001"/>
    <n v="0.02"/>
    <x v="2"/>
    <n v="168.24"/>
    <n v="65.989999999999995"/>
    <n v="8.99"/>
    <s v="Ontario"/>
    <x v="5"/>
    <s v="Small Business"/>
    <x v="1"/>
    <x v="3"/>
  </r>
  <r>
    <s v="Magdelene Morse"/>
    <n v="20453"/>
    <d v="2011-03-10T00:00:00"/>
    <d v="2011-03-12T00:00:00"/>
    <s v="March"/>
    <s v="2011"/>
    <n v="2"/>
    <b v="0"/>
    <s v="Medium"/>
    <n v="23"/>
    <n v="450.39"/>
    <n v="7.0000000000000007E-2"/>
    <x v="0"/>
    <n v="152.79"/>
    <n v="19.23"/>
    <n v="6.15"/>
    <s v="Ontario"/>
    <x v="5"/>
    <s v="Home Office"/>
    <x v="2"/>
    <x v="4"/>
  </r>
  <r>
    <s v="Magdelene Morse"/>
    <n v="20453"/>
    <d v="2011-03-10T00:00:00"/>
    <d v="2011-03-12T00:00:00"/>
    <s v="March"/>
    <s v="2011"/>
    <n v="2"/>
    <b v="0"/>
    <s v="Medium"/>
    <n v="17"/>
    <n v="1193.1195"/>
    <n v="0.08"/>
    <x v="2"/>
    <n v="137.59"/>
    <n v="85.99"/>
    <n v="0.99"/>
    <s v="Ontario"/>
    <x v="5"/>
    <s v="Home Office"/>
    <x v="1"/>
    <x v="3"/>
  </r>
  <r>
    <s v="Arthur Wiediger"/>
    <n v="20614"/>
    <d v="2009-05-18T00:00:00"/>
    <d v="2009-05-20T00:00:00"/>
    <s v="May"/>
    <s v="2009"/>
    <n v="2"/>
    <b v="0"/>
    <s v="Not Specified"/>
    <n v="47"/>
    <n v="3596.36"/>
    <n v="0"/>
    <x v="2"/>
    <n v="326.25"/>
    <n v="73.98"/>
    <n v="12.14"/>
    <s v="Ontario"/>
    <x v="5"/>
    <s v="Corporate"/>
    <x v="1"/>
    <x v="7"/>
  </r>
  <r>
    <s v="Gary Mitchum"/>
    <n v="20709"/>
    <d v="2009-08-11T00:00:00"/>
    <d v="2009-08-11T00:00:00"/>
    <s v="August"/>
    <s v="2009"/>
    <n v="0"/>
    <s v="FREE DELIVERY"/>
    <s v="High"/>
    <n v="4"/>
    <n v="16.600000000000001"/>
    <n v="0.1"/>
    <x v="0"/>
    <n v="-2.06"/>
    <n v="4.13"/>
    <n v="0.99"/>
    <s v="Ontario"/>
    <x v="5"/>
    <s v="Consumer"/>
    <x v="0"/>
    <x v="11"/>
  </r>
  <r>
    <s v="Gary Mitchum"/>
    <n v="20709"/>
    <d v="2009-08-11T00:00:00"/>
    <d v="2009-08-13T00:00:00"/>
    <s v="August"/>
    <s v="2009"/>
    <n v="2"/>
    <b v="0"/>
    <s v="High"/>
    <n v="5"/>
    <n v="25.1"/>
    <n v="0.04"/>
    <x v="0"/>
    <n v="2.98"/>
    <n v="4.9800000000000004"/>
    <n v="0.49"/>
    <s v="Ontario"/>
    <x v="5"/>
    <s v="Consumer"/>
    <x v="0"/>
    <x v="11"/>
  </r>
  <r>
    <s v="George Ashbrook"/>
    <n v="21025"/>
    <d v="2010-09-11T00:00:00"/>
    <d v="2010-09-13T00:00:00"/>
    <s v="September"/>
    <s v="2010"/>
    <n v="2"/>
    <b v="0"/>
    <s v="Not Specified"/>
    <n v="38"/>
    <n v="553.02"/>
    <n v="0.1"/>
    <x v="0"/>
    <n v="-49.38"/>
    <n v="15.98"/>
    <n v="6.5"/>
    <s v="Ontario"/>
    <x v="5"/>
    <s v="Small Business"/>
    <x v="1"/>
    <x v="7"/>
  </r>
  <r>
    <s v="Gary Mitchum"/>
    <n v="21028"/>
    <d v="2012-06-07T00:00:00"/>
    <d v="2012-06-09T00:00:00"/>
    <s v="June"/>
    <s v="2012"/>
    <n v="2"/>
    <b v="0"/>
    <s v="Critical"/>
    <n v="38"/>
    <n v="437.86"/>
    <n v="0.04"/>
    <x v="0"/>
    <n v="-4.17"/>
    <n v="11.58"/>
    <n v="6.97"/>
    <s v="Ontario"/>
    <x v="5"/>
    <s v="Consumer"/>
    <x v="0"/>
    <x v="8"/>
  </r>
  <r>
    <s v="Matt Hagelstein"/>
    <n v="21125"/>
    <d v="2011-02-26T00:00:00"/>
    <d v="2011-02-27T00:00:00"/>
    <s v="February"/>
    <s v="2011"/>
    <n v="1"/>
    <b v="0"/>
    <s v="Not Specified"/>
    <n v="17"/>
    <n v="155.16999999999999"/>
    <n v="0.08"/>
    <x v="0"/>
    <n v="2.12"/>
    <n v="9.27"/>
    <n v="4.3899999999999997"/>
    <s v="Ontario"/>
    <x v="5"/>
    <s v="Home Office"/>
    <x v="0"/>
    <x v="5"/>
  </r>
  <r>
    <s v="Andy Reiter"/>
    <n v="21382"/>
    <d v="2012-01-12T00:00:00"/>
    <d v="2012-01-15T00:00:00"/>
    <s v="January"/>
    <s v="2012"/>
    <n v="3"/>
    <b v="0"/>
    <s v="Critical"/>
    <n v="27"/>
    <n v="145.93"/>
    <n v="0"/>
    <x v="0"/>
    <n v="-113.32"/>
    <n v="4.9800000000000004"/>
    <n v="7.44"/>
    <s v="Ontario"/>
    <x v="5"/>
    <s v="Corporate"/>
    <x v="0"/>
    <x v="5"/>
  </r>
  <r>
    <s v="Magdelene Morse"/>
    <n v="21604"/>
    <d v="2012-04-01T00:00:00"/>
    <d v="2012-04-03T00:00:00"/>
    <s v="April"/>
    <s v="2012"/>
    <n v="2"/>
    <b v="0"/>
    <s v="Medium"/>
    <n v="6"/>
    <n v="2478.88"/>
    <n v="0.02"/>
    <x v="2"/>
    <n v="593.59"/>
    <n v="387.99"/>
    <n v="19.989999999999998"/>
    <s v="Ontario"/>
    <x v="5"/>
    <s v="Home Office"/>
    <x v="0"/>
    <x v="2"/>
  </r>
  <r>
    <s v="Dave Hallsten"/>
    <n v="21824"/>
    <d v="2011-02-07T00:00:00"/>
    <d v="2011-02-14T00:00:00"/>
    <s v="February"/>
    <s v="2011"/>
    <n v="7"/>
    <b v="0"/>
    <s v="low"/>
    <n v="37"/>
    <n v="3351.55"/>
    <n v="0.04"/>
    <x v="2"/>
    <n v="-1036.92"/>
    <n v="90.98"/>
    <n v="56.2"/>
    <s v="Ontario"/>
    <x v="5"/>
    <s v="Home Office"/>
    <x v="2"/>
    <x v="4"/>
  </r>
  <r>
    <s v="Gary Zandusky"/>
    <n v="21893"/>
    <d v="2011-10-24T00:00:00"/>
    <d v="2011-10-25T00:00:00"/>
    <s v="October"/>
    <s v="2011"/>
    <n v="1"/>
    <b v="0"/>
    <s v="Critical"/>
    <n v="30"/>
    <n v="532.11"/>
    <n v="0.01"/>
    <x v="2"/>
    <n v="59.47"/>
    <n v="17.07"/>
    <n v="8.1300000000000008"/>
    <s v="Ontario"/>
    <x v="5"/>
    <s v="Home Office"/>
    <x v="0"/>
    <x v="8"/>
  </r>
  <r>
    <s v="Candace McMahon"/>
    <n v="22054"/>
    <d v="2010-07-29T00:00:00"/>
    <d v="2010-07-31T00:00:00"/>
    <s v="July"/>
    <s v="2010"/>
    <n v="2"/>
    <b v="0"/>
    <s v="Medium"/>
    <n v="32"/>
    <n v="216.79"/>
    <n v="7.0000000000000007E-2"/>
    <x v="0"/>
    <n v="57.55"/>
    <n v="6.98"/>
    <n v="2.83"/>
    <s v="Ontario"/>
    <x v="5"/>
    <s v="Corporate"/>
    <x v="2"/>
    <x v="4"/>
  </r>
  <r>
    <s v="Alan Hwang"/>
    <n v="22181"/>
    <d v="2011-10-07T00:00:00"/>
    <d v="2011-10-16T00:00:00"/>
    <s v="October"/>
    <s v="2011"/>
    <n v="9"/>
    <b v="0"/>
    <s v="low"/>
    <n v="41"/>
    <n v="258.13"/>
    <n v="0.03"/>
    <x v="0"/>
    <n v="84.1"/>
    <n v="6.08"/>
    <n v="1.82"/>
    <s v="Ontario"/>
    <x v="5"/>
    <s v="Corporate"/>
    <x v="0"/>
    <x v="6"/>
  </r>
  <r>
    <s v="Edward Nazzal"/>
    <n v="22272"/>
    <d v="2012-05-06T00:00:00"/>
    <d v="2012-05-08T00:00:00"/>
    <s v="May"/>
    <s v="2012"/>
    <n v="2"/>
    <b v="0"/>
    <s v="High"/>
    <n v="37"/>
    <n v="5382.24"/>
    <n v="0.1"/>
    <x v="0"/>
    <n v="14.85"/>
    <n v="152.47999999999999"/>
    <n v="4"/>
    <s v="Ontario"/>
    <x v="5"/>
    <s v="Home Office"/>
    <x v="1"/>
    <x v="7"/>
  </r>
  <r>
    <s v="Edward Nazzal"/>
    <n v="22272"/>
    <d v="2012-05-06T00:00:00"/>
    <d v="2012-05-08T00:00:00"/>
    <s v="May"/>
    <s v="2012"/>
    <n v="2"/>
    <b v="0"/>
    <s v="High"/>
    <n v="30"/>
    <n v="1035.95"/>
    <n v="0.08"/>
    <x v="0"/>
    <n v="342.41"/>
    <n v="35.409999999999997"/>
    <n v="1.99"/>
    <s v="Ontario"/>
    <x v="5"/>
    <s v="Home Office"/>
    <x v="1"/>
    <x v="7"/>
  </r>
  <r>
    <s v="Candace McMahon"/>
    <n v="22373"/>
    <d v="2012-03-28T00:00:00"/>
    <d v="2012-03-29T00:00:00"/>
    <s v="March"/>
    <s v="2012"/>
    <n v="1"/>
    <b v="0"/>
    <s v="High"/>
    <n v="26"/>
    <n v="233.03"/>
    <n v="0.05"/>
    <x v="2"/>
    <n v="-86.34"/>
    <n v="8.74"/>
    <n v="8.2899999999999991"/>
    <s v="Ontario"/>
    <x v="5"/>
    <s v="Corporate"/>
    <x v="0"/>
    <x v="8"/>
  </r>
  <r>
    <s v="Allen Golden"/>
    <n v="22434"/>
    <d v="2012-08-29T00:00:00"/>
    <d v="2012-08-31T00:00:00"/>
    <s v="August"/>
    <s v="2012"/>
    <n v="2"/>
    <b v="0"/>
    <s v="Critical"/>
    <n v="3"/>
    <n v="18.7"/>
    <n v="0.1"/>
    <x v="0"/>
    <n v="-14.69"/>
    <n v="4.54"/>
    <n v="5.83"/>
    <s v="Ontario"/>
    <x v="5"/>
    <s v="Consumer"/>
    <x v="0"/>
    <x v="2"/>
  </r>
  <r>
    <s v="Allen Golden"/>
    <n v="22434"/>
    <d v="2012-08-29T00:00:00"/>
    <d v="2012-08-31T00:00:00"/>
    <s v="August"/>
    <s v="2012"/>
    <n v="2"/>
    <b v="0"/>
    <s v="Critical"/>
    <n v="39"/>
    <n v="140.74"/>
    <n v="0.01"/>
    <x v="0"/>
    <n v="-92.29"/>
    <n v="3.28"/>
    <n v="3.97"/>
    <s v="Ontario"/>
    <x v="5"/>
    <s v="Consumer"/>
    <x v="0"/>
    <x v="12"/>
  </r>
  <r>
    <s v="Erin Creighton"/>
    <n v="22849"/>
    <d v="2011-02-14T00:00:00"/>
    <d v="2011-02-15T00:00:00"/>
    <s v="February"/>
    <s v="2011"/>
    <n v="1"/>
    <b v="0"/>
    <s v="Not Specified"/>
    <n v="27"/>
    <n v="304.98"/>
    <n v="0.08"/>
    <x v="0"/>
    <n v="2.73"/>
    <n v="11.7"/>
    <n v="5.63"/>
    <s v="Ontario"/>
    <x v="5"/>
    <s v="Corporate"/>
    <x v="0"/>
    <x v="2"/>
  </r>
  <r>
    <s v="Erin Creighton"/>
    <n v="22849"/>
    <d v="2011-02-14T00:00:00"/>
    <d v="2011-02-16T00:00:00"/>
    <s v="February"/>
    <s v="2011"/>
    <n v="2"/>
    <b v="0"/>
    <s v="Not Specified"/>
    <n v="34"/>
    <n v="104.24"/>
    <n v="0"/>
    <x v="2"/>
    <n v="10.59"/>
    <n v="2.78"/>
    <n v="1.34"/>
    <s v="Ontario"/>
    <x v="5"/>
    <s v="Corporate"/>
    <x v="0"/>
    <x v="12"/>
  </r>
  <r>
    <s v="Erin Creighton"/>
    <n v="22849"/>
    <d v="2011-02-14T00:00:00"/>
    <d v="2011-02-16T00:00:00"/>
    <s v="February"/>
    <s v="2011"/>
    <n v="2"/>
    <b v="0"/>
    <s v="Not Specified"/>
    <n v="27"/>
    <n v="198.13"/>
    <n v="0.01"/>
    <x v="0"/>
    <n v="-219.92"/>
    <n v="6.98"/>
    <n v="9.69"/>
    <s v="Ontario"/>
    <x v="5"/>
    <s v="Corporate"/>
    <x v="0"/>
    <x v="0"/>
  </r>
  <r>
    <s v="Erin Creighton"/>
    <n v="22849"/>
    <d v="2011-02-14T00:00:00"/>
    <d v="2011-02-16T00:00:00"/>
    <s v="February"/>
    <s v="2011"/>
    <n v="2"/>
    <b v="0"/>
    <s v="Not Specified"/>
    <n v="25"/>
    <n v="4366.348"/>
    <n v="0.05"/>
    <x v="0"/>
    <n v="940.57"/>
    <n v="205.99"/>
    <n v="3"/>
    <s v="Ontario"/>
    <x v="5"/>
    <s v="Corporate"/>
    <x v="1"/>
    <x v="3"/>
  </r>
  <r>
    <s v="Melanie Page"/>
    <n v="22881"/>
    <d v="2010-04-06T00:00:00"/>
    <d v="2010-04-07T00:00:00"/>
    <s v="April"/>
    <s v="2010"/>
    <n v="1"/>
    <b v="0"/>
    <s v="Medium"/>
    <n v="33"/>
    <n v="476.06"/>
    <n v="0.04"/>
    <x v="0"/>
    <n v="-120.48"/>
    <n v="14.03"/>
    <n v="9.3699999999999992"/>
    <s v="Ontario"/>
    <x v="5"/>
    <s v="Corporate"/>
    <x v="0"/>
    <x v="0"/>
  </r>
  <r>
    <s v="Mike Caudle"/>
    <n v="22950"/>
    <d v="2011-12-21T00:00:00"/>
    <d v="2011-12-28T00:00:00"/>
    <s v="December"/>
    <s v="2011"/>
    <n v="7"/>
    <b v="0"/>
    <s v="low"/>
    <n v="29"/>
    <n v="1756.11"/>
    <n v="0.1"/>
    <x v="0"/>
    <n v="-888.07"/>
    <n v="64.650000000000006"/>
    <n v="35"/>
    <s v="Ontario"/>
    <x v="5"/>
    <s v="Corporate"/>
    <x v="0"/>
    <x v="0"/>
  </r>
  <r>
    <s v="Erin Ashbrook"/>
    <n v="23008"/>
    <d v="2009-10-09T00:00:00"/>
    <d v="2009-10-11T00:00:00"/>
    <s v="October"/>
    <s v="2009"/>
    <n v="2"/>
    <b v="0"/>
    <s v="Critical"/>
    <n v="10"/>
    <n v="1136.47"/>
    <n v="0.1"/>
    <x v="2"/>
    <n v="323.32"/>
    <n v="120.98"/>
    <n v="9.07"/>
    <s v="Ontario"/>
    <x v="5"/>
    <s v="Consumer"/>
    <x v="0"/>
    <x v="2"/>
  </r>
  <r>
    <s v="Erin Ashbrook"/>
    <n v="23008"/>
    <d v="2009-10-09T00:00:00"/>
    <d v="2009-10-11T00:00:00"/>
    <s v="October"/>
    <s v="2009"/>
    <n v="2"/>
    <b v="0"/>
    <s v="Critical"/>
    <n v="2"/>
    <n v="325.81"/>
    <n v="0.02"/>
    <x v="2"/>
    <n v="-522.78"/>
    <n v="152.47999999999999"/>
    <n v="6.5"/>
    <s v="Ontario"/>
    <x v="5"/>
    <s v="Consumer"/>
    <x v="1"/>
    <x v="7"/>
  </r>
  <r>
    <s v="Naresj Patel"/>
    <n v="23202"/>
    <d v="2011-07-30T00:00:00"/>
    <d v="2011-08-01T00:00:00"/>
    <s v="August"/>
    <s v="2011"/>
    <n v="2"/>
    <b v="0"/>
    <s v="High"/>
    <n v="39"/>
    <n v="307.42"/>
    <n v="0.05"/>
    <x v="0"/>
    <n v="104.09"/>
    <n v="8.17"/>
    <n v="1.69"/>
    <s v="Ontario"/>
    <x v="5"/>
    <s v="Small Business"/>
    <x v="0"/>
    <x v="5"/>
  </r>
  <r>
    <s v="Naresj Patel"/>
    <n v="23202"/>
    <d v="2011-07-30T00:00:00"/>
    <d v="2011-08-01T00:00:00"/>
    <s v="August"/>
    <s v="2011"/>
    <n v="2"/>
    <b v="0"/>
    <s v="High"/>
    <n v="48"/>
    <n v="608.29"/>
    <n v="0.02"/>
    <x v="0"/>
    <n v="-39.270000000000003"/>
    <n v="11.97"/>
    <n v="5.81"/>
    <s v="Ontario"/>
    <x v="5"/>
    <s v="Small Business"/>
    <x v="0"/>
    <x v="12"/>
  </r>
  <r>
    <s v="Erin Ashbrook"/>
    <n v="23426"/>
    <d v="2011-02-16T00:00:00"/>
    <d v="2011-02-18T00:00:00"/>
    <s v="February"/>
    <s v="2011"/>
    <n v="2"/>
    <b v="0"/>
    <s v="Critical"/>
    <n v="45"/>
    <n v="1009.8"/>
    <n v="7.0000000000000007E-2"/>
    <x v="0"/>
    <n v="352.64"/>
    <n v="22.98"/>
    <n v="1.99"/>
    <s v="Ontario"/>
    <x v="5"/>
    <s v="Consumer"/>
    <x v="1"/>
    <x v="7"/>
  </r>
  <r>
    <s v="Erin Ashbrook"/>
    <n v="23426"/>
    <d v="2011-02-16T00:00:00"/>
    <d v="2011-02-17T00:00:00"/>
    <s v="February"/>
    <s v="2011"/>
    <n v="1"/>
    <b v="0"/>
    <s v="Critical"/>
    <n v="12"/>
    <n v="29.71"/>
    <n v="0.09"/>
    <x v="0"/>
    <n v="-23.17"/>
    <n v="2.52"/>
    <n v="1.92"/>
    <s v="Ontario"/>
    <x v="5"/>
    <s v="Consumer"/>
    <x v="0"/>
    <x v="15"/>
  </r>
  <r>
    <s v="Arthur Wiediger"/>
    <n v="23649"/>
    <d v="2012-09-05T00:00:00"/>
    <d v="2012-09-08T00:00:00"/>
    <s v="September"/>
    <s v="2012"/>
    <n v="3"/>
    <b v="0"/>
    <s v="Not Specified"/>
    <n v="30"/>
    <n v="4587.9260000000004"/>
    <n v="0.1"/>
    <x v="0"/>
    <n v="687.41"/>
    <n v="195.99"/>
    <n v="4.2"/>
    <s v="Ontario"/>
    <x v="5"/>
    <s v="Corporate"/>
    <x v="1"/>
    <x v="3"/>
  </r>
  <r>
    <s v="Arthur Wiediger"/>
    <n v="23649"/>
    <d v="2012-09-05T00:00:00"/>
    <d v="2012-09-06T00:00:00"/>
    <s v="September"/>
    <s v="2012"/>
    <n v="1"/>
    <b v="0"/>
    <s v="Not Specified"/>
    <n v="42"/>
    <n v="4541.924"/>
    <n v="0.01"/>
    <x v="0"/>
    <n v="1222.1400000000001"/>
    <n v="125.99"/>
    <n v="8.08"/>
    <s v="Ontario"/>
    <x v="5"/>
    <s v="Corporate"/>
    <x v="1"/>
    <x v="3"/>
  </r>
  <r>
    <s v="Naresj Patel"/>
    <n v="23748"/>
    <d v="2012-08-10T00:00:00"/>
    <d v="2012-08-12T00:00:00"/>
    <s v="August"/>
    <s v="2012"/>
    <n v="2"/>
    <b v="0"/>
    <s v="High"/>
    <n v="26"/>
    <n v="6163.52"/>
    <n v="0.02"/>
    <x v="1"/>
    <n v="755.95"/>
    <n v="225.02"/>
    <n v="28.66"/>
    <s v="Ontario"/>
    <x v="5"/>
    <s v="Small Business"/>
    <x v="0"/>
    <x v="0"/>
  </r>
  <r>
    <s v="Darren Budd"/>
    <n v="23847"/>
    <d v="2012-11-09T00:00:00"/>
    <d v="2012-11-11T00:00:00"/>
    <s v="November"/>
    <s v="2012"/>
    <n v="2"/>
    <b v="0"/>
    <s v="Not Specified"/>
    <n v="7"/>
    <n v="1278.6465000000001"/>
    <n v="0.01"/>
    <x v="0"/>
    <n v="-396.17"/>
    <n v="200.99"/>
    <n v="4.2"/>
    <s v="Ontario"/>
    <x v="5"/>
    <s v="Home Office"/>
    <x v="1"/>
    <x v="3"/>
  </r>
  <r>
    <s v="Cynthia Arntzen"/>
    <n v="23971"/>
    <d v="2009-11-21T00:00:00"/>
    <d v="2009-11-24T00:00:00"/>
    <s v="November"/>
    <s v="2009"/>
    <n v="3"/>
    <b v="0"/>
    <s v="Critical"/>
    <n v="5"/>
    <n v="66.63"/>
    <n v="0"/>
    <x v="0"/>
    <n v="-16.920000000000002"/>
    <n v="11.97"/>
    <n v="4.9800000000000004"/>
    <s v="Ontario"/>
    <x v="5"/>
    <s v="Home Office"/>
    <x v="0"/>
    <x v="1"/>
  </r>
  <r>
    <s v="Ed Ludwig"/>
    <n v="24135"/>
    <d v="2010-01-22T00:00:00"/>
    <d v="2010-01-24T00:00:00"/>
    <s v="January"/>
    <s v="2010"/>
    <n v="2"/>
    <b v="0"/>
    <s v="low"/>
    <n v="12"/>
    <n v="345.19"/>
    <n v="0.1"/>
    <x v="0"/>
    <n v="111.59"/>
    <n v="30.44"/>
    <n v="1.49"/>
    <s v="Ontario"/>
    <x v="5"/>
    <s v="Consumer"/>
    <x v="0"/>
    <x v="2"/>
  </r>
  <r>
    <s v="Nat Carroll"/>
    <n v="24196"/>
    <d v="2010-07-30T00:00:00"/>
    <d v="2010-07-31T00:00:00"/>
    <s v="July"/>
    <s v="2010"/>
    <n v="1"/>
    <b v="0"/>
    <s v="High"/>
    <n v="2"/>
    <n v="13.44"/>
    <n v="0.08"/>
    <x v="0"/>
    <n v="-8.8800000000000008"/>
    <n v="4.28"/>
    <n v="5.17"/>
    <s v="Ontario"/>
    <x v="5"/>
    <s v="Home Office"/>
    <x v="0"/>
    <x v="5"/>
  </r>
  <r>
    <s v="Nat Carroll"/>
    <n v="24196"/>
    <d v="2010-07-30T00:00:00"/>
    <d v="2010-08-01T00:00:00"/>
    <s v="August"/>
    <s v="2010"/>
    <n v="2"/>
    <b v="0"/>
    <s v="High"/>
    <n v="24"/>
    <n v="1049.49"/>
    <n v="0.05"/>
    <x v="0"/>
    <n v="-5.41"/>
    <n v="43.57"/>
    <n v="16.36"/>
    <s v="Ontario"/>
    <x v="5"/>
    <s v="Home Office"/>
    <x v="0"/>
    <x v="0"/>
  </r>
  <r>
    <s v="David Smith"/>
    <n v="24197"/>
    <d v="2010-02-03T00:00:00"/>
    <d v="2010-02-10T00:00:00"/>
    <s v="February"/>
    <s v="2010"/>
    <n v="7"/>
    <b v="0"/>
    <s v="low"/>
    <n v="41"/>
    <n v="2354.4"/>
    <n v="0"/>
    <x v="2"/>
    <n v="246.54"/>
    <n v="55.94"/>
    <n v="6.55"/>
    <s v="Ontario"/>
    <x v="5"/>
    <s v="Small Business"/>
    <x v="1"/>
    <x v="7"/>
  </r>
  <r>
    <s v="David Smith"/>
    <n v="24197"/>
    <d v="2010-02-03T00:00:00"/>
    <d v="2010-02-10T00:00:00"/>
    <s v="February"/>
    <s v="2010"/>
    <n v="7"/>
    <b v="0"/>
    <s v="low"/>
    <n v="2"/>
    <n v="35.640500000000003"/>
    <n v="0.05"/>
    <x v="0"/>
    <n v="-110.4"/>
    <n v="20.99"/>
    <n v="1.25"/>
    <s v="Ontario"/>
    <x v="5"/>
    <s v="Small Business"/>
    <x v="1"/>
    <x v="3"/>
  </r>
  <r>
    <s v="Duane Huffman"/>
    <n v="24519"/>
    <d v="2011-06-11T00:00:00"/>
    <d v="2011-06-12T00:00:00"/>
    <s v="June"/>
    <s v="2011"/>
    <n v="1"/>
    <b v="0"/>
    <s v="Critical"/>
    <n v="22"/>
    <n v="127.56"/>
    <n v="0.03"/>
    <x v="0"/>
    <n v="-60.72"/>
    <n v="5.34"/>
    <n v="5.63"/>
    <s v="Ontario"/>
    <x v="5"/>
    <s v="Consumer"/>
    <x v="0"/>
    <x v="2"/>
  </r>
  <r>
    <s v="Edward Nazzal"/>
    <n v="24546"/>
    <d v="2012-03-26T00:00:00"/>
    <d v="2012-03-27T00:00:00"/>
    <s v="March"/>
    <s v="2012"/>
    <n v="1"/>
    <b v="0"/>
    <s v="Critical"/>
    <n v="7"/>
    <n v="81.58"/>
    <n v="0.04"/>
    <x v="0"/>
    <n v="-7.78"/>
    <n v="10.98"/>
    <n v="3.37"/>
    <s v="Ontario"/>
    <x v="5"/>
    <s v="Home Office"/>
    <x v="0"/>
    <x v="15"/>
  </r>
  <r>
    <s v="Edward Nazzal"/>
    <n v="24579"/>
    <d v="2012-11-18T00:00:00"/>
    <d v="2012-11-19T00:00:00"/>
    <s v="November"/>
    <s v="2012"/>
    <n v="1"/>
    <b v="0"/>
    <s v="High"/>
    <n v="45"/>
    <n v="13921.6"/>
    <n v="0.02"/>
    <x v="0"/>
    <n v="5183.04"/>
    <n v="300.64999999999998"/>
    <n v="24.49"/>
    <s v="Ontario"/>
    <x v="5"/>
    <s v="Small Business"/>
    <x v="0"/>
    <x v="1"/>
  </r>
  <r>
    <s v="Edward Nazzal"/>
    <n v="24579"/>
    <d v="2012-11-18T00:00:00"/>
    <d v="2012-11-20T00:00:00"/>
    <s v="November"/>
    <s v="2012"/>
    <n v="2"/>
    <b v="0"/>
    <s v="High"/>
    <n v="40"/>
    <n v="467.5"/>
    <n v="0.08"/>
    <x v="0"/>
    <n v="-33.340000000000003"/>
    <n v="11.97"/>
    <n v="4.9800000000000004"/>
    <s v="Ontario"/>
    <x v="5"/>
    <s v="Small Business"/>
    <x v="0"/>
    <x v="1"/>
  </r>
  <r>
    <s v="George Ashbrook"/>
    <n v="24581"/>
    <d v="2010-04-09T00:00:00"/>
    <d v="2010-04-10T00:00:00"/>
    <s v="April"/>
    <s v="2010"/>
    <n v="1"/>
    <b v="0"/>
    <s v="High"/>
    <n v="8"/>
    <n v="38.56"/>
    <n v="0.03"/>
    <x v="0"/>
    <n v="4.08"/>
    <n v="4.55"/>
    <n v="1.49"/>
    <s v="Ontario"/>
    <x v="5"/>
    <s v="Consumer"/>
    <x v="0"/>
    <x v="2"/>
  </r>
  <r>
    <s v="Jonathan Howell"/>
    <n v="24710"/>
    <d v="2010-09-30T00:00:00"/>
    <d v="2010-10-04T00:00:00"/>
    <s v="October"/>
    <s v="2010"/>
    <n v="4"/>
    <b v="0"/>
    <s v="low"/>
    <n v="3"/>
    <n v="22.06"/>
    <n v="0.05"/>
    <x v="0"/>
    <n v="-15.6"/>
    <n v="4.9800000000000004"/>
    <n v="7.44"/>
    <s v="Ontario"/>
    <x v="5"/>
    <s v="Consumer"/>
    <x v="0"/>
    <x v="5"/>
  </r>
  <r>
    <s v="Cynthia Arntzen"/>
    <n v="24960"/>
    <d v="2011-01-27T00:00:00"/>
    <d v="2011-01-28T00:00:00"/>
    <s v="January"/>
    <s v="2011"/>
    <n v="1"/>
    <b v="0"/>
    <s v="High"/>
    <n v="48"/>
    <n v="1760.35"/>
    <n v="0.01"/>
    <x v="2"/>
    <n v="-17.079999999999998"/>
    <n v="34.979999999999997"/>
    <n v="7.53"/>
    <s v="Ontario"/>
    <x v="5"/>
    <s v="Small Business"/>
    <x v="1"/>
    <x v="7"/>
  </r>
  <r>
    <s v="Cynthia Arntzen"/>
    <n v="24960"/>
    <d v="2011-01-27T00:00:00"/>
    <d v="2011-01-28T00:00:00"/>
    <s v="January"/>
    <s v="2011"/>
    <n v="1"/>
    <b v="0"/>
    <s v="High"/>
    <n v="37"/>
    <n v="1436.94"/>
    <n v="0"/>
    <x v="0"/>
    <n v="639.66"/>
    <n v="37.94"/>
    <n v="5.08"/>
    <s v="Ontario"/>
    <x v="5"/>
    <s v="Small Business"/>
    <x v="0"/>
    <x v="5"/>
  </r>
  <r>
    <s v="Cynthia Arntzen"/>
    <n v="24960"/>
    <d v="2011-01-27T00:00:00"/>
    <d v="2011-01-29T00:00:00"/>
    <s v="January"/>
    <s v="2011"/>
    <n v="2"/>
    <b v="0"/>
    <s v="High"/>
    <n v="18"/>
    <n v="125.8"/>
    <n v="0.03"/>
    <x v="0"/>
    <n v="-35.979999999999997"/>
    <n v="6.48"/>
    <n v="5.87"/>
    <s v="Ontario"/>
    <x v="5"/>
    <s v="Small Business"/>
    <x v="0"/>
    <x v="5"/>
  </r>
  <r>
    <s v="Cynthia Arntzen"/>
    <n v="24960"/>
    <d v="2011-01-27T00:00:00"/>
    <d v="2011-01-28T00:00:00"/>
    <s v="January"/>
    <s v="2011"/>
    <n v="1"/>
    <b v="0"/>
    <s v="High"/>
    <n v="35"/>
    <n v="5797.68"/>
    <n v="0.04"/>
    <x v="0"/>
    <n v="1366.57"/>
    <n v="200.99"/>
    <n v="4.2"/>
    <s v="Ontario"/>
    <x v="5"/>
    <s v="Small Business"/>
    <x v="1"/>
    <x v="3"/>
  </r>
  <r>
    <s v="Noah Childs"/>
    <n v="25061"/>
    <d v="2011-12-18T00:00:00"/>
    <d v="2011-12-20T00:00:00"/>
    <s v="December"/>
    <s v="2011"/>
    <n v="2"/>
    <b v="0"/>
    <s v="Medium"/>
    <n v="20"/>
    <n v="941.13"/>
    <n v="0.1"/>
    <x v="0"/>
    <n v="344.95"/>
    <n v="48.04"/>
    <n v="7.23"/>
    <s v="Ontario"/>
    <x v="5"/>
    <s v="Home Office"/>
    <x v="0"/>
    <x v="5"/>
  </r>
  <r>
    <s v="Brian Stugart"/>
    <n v="25095"/>
    <d v="2011-01-25T00:00:00"/>
    <d v="2011-01-30T00:00:00"/>
    <s v="January"/>
    <s v="2011"/>
    <n v="5"/>
    <b v="0"/>
    <s v="low"/>
    <n v="18"/>
    <n v="693.06"/>
    <n v="0.06"/>
    <x v="0"/>
    <n v="148.30000000000001"/>
    <n v="39.979999999999997"/>
    <n v="9.83"/>
    <s v="Ontario"/>
    <x v="5"/>
    <s v="Consumer"/>
    <x v="0"/>
    <x v="8"/>
  </r>
  <r>
    <s v="Brian Stugart"/>
    <n v="25095"/>
    <d v="2011-01-25T00:00:00"/>
    <d v="2011-01-25T00:00:00"/>
    <s v="January"/>
    <s v="2011"/>
    <n v="0"/>
    <s v="FREE DELIVERY"/>
    <s v="low"/>
    <n v="41"/>
    <n v="4475.03"/>
    <n v="0.08"/>
    <x v="1"/>
    <n v="-167.83"/>
    <n v="115.99"/>
    <n v="56.14"/>
    <s v="Ontario"/>
    <x v="5"/>
    <s v="Consumer"/>
    <x v="1"/>
    <x v="16"/>
  </r>
  <r>
    <s v="Christine Phan"/>
    <n v="25254"/>
    <d v="2010-09-17T00:00:00"/>
    <d v="2010-09-19T00:00:00"/>
    <s v="September"/>
    <s v="2010"/>
    <n v="2"/>
    <b v="0"/>
    <s v="Critical"/>
    <n v="35"/>
    <n v="299.68"/>
    <n v="0.06"/>
    <x v="0"/>
    <n v="-29.36"/>
    <n v="8.85"/>
    <n v="5.6"/>
    <s v="Ontario"/>
    <x v="5"/>
    <s v="Small Business"/>
    <x v="0"/>
    <x v="2"/>
  </r>
  <r>
    <s v="Matt Hagelstein"/>
    <n v="25542"/>
    <d v="2012-12-30T00:00:00"/>
    <d v="2012-12-30T00:00:00"/>
    <s v="December"/>
    <s v="2012"/>
    <n v="0"/>
    <s v="FREE DELIVERY"/>
    <s v="low"/>
    <n v="37"/>
    <n v="257.45999999999998"/>
    <n v="0.09"/>
    <x v="2"/>
    <n v="-18.66"/>
    <n v="7.28"/>
    <n v="4.2300000000000004"/>
    <s v="Ontario"/>
    <x v="5"/>
    <s v="Home Office"/>
    <x v="0"/>
    <x v="5"/>
  </r>
  <r>
    <s v="Frank Carlisle"/>
    <n v="25569"/>
    <d v="2012-07-09T00:00:00"/>
    <d v="2012-07-11T00:00:00"/>
    <s v="July"/>
    <s v="2012"/>
    <n v="2"/>
    <b v="0"/>
    <s v="High"/>
    <n v="27"/>
    <n v="311.20999999999998"/>
    <n v="0.09"/>
    <x v="0"/>
    <n v="-14.03"/>
    <n v="12.28"/>
    <n v="6.47"/>
    <s v="Ontario"/>
    <x v="5"/>
    <s v="Small Business"/>
    <x v="0"/>
    <x v="5"/>
  </r>
  <r>
    <s v="George Bell"/>
    <n v="25863"/>
    <d v="2011-04-22T00:00:00"/>
    <d v="2011-04-24T00:00:00"/>
    <s v="April"/>
    <s v="2011"/>
    <n v="2"/>
    <b v="0"/>
    <s v="Not Specified"/>
    <n v="18"/>
    <n v="340.68849999999998"/>
    <n v="0"/>
    <x v="2"/>
    <n v="-10.85"/>
    <n v="20.99"/>
    <n v="4.8099999999999996"/>
    <s v="Ontario"/>
    <x v="5"/>
    <s v="Corporate"/>
    <x v="1"/>
    <x v="3"/>
  </r>
  <r>
    <s v="Candace McMahon"/>
    <n v="25895"/>
    <d v="2012-04-17T00:00:00"/>
    <d v="2012-04-20T00:00:00"/>
    <s v="April"/>
    <s v="2012"/>
    <n v="3"/>
    <b v="0"/>
    <s v="Medium"/>
    <n v="37"/>
    <n v="709.91"/>
    <n v="0.09"/>
    <x v="0"/>
    <n v="-93.43"/>
    <n v="19.350000000000001"/>
    <n v="12.79"/>
    <s v="Ontario"/>
    <x v="5"/>
    <s v="Corporate"/>
    <x v="0"/>
    <x v="2"/>
  </r>
  <r>
    <s v="Edward Nazzal"/>
    <n v="26050"/>
    <d v="2011-06-16T00:00:00"/>
    <d v="2011-06-17T00:00:00"/>
    <s v="June"/>
    <s v="2011"/>
    <n v="1"/>
    <b v="0"/>
    <s v="High"/>
    <n v="44"/>
    <n v="365.24"/>
    <n v="0.09"/>
    <x v="0"/>
    <n v="-163.13"/>
    <n v="8.74"/>
    <n v="8.2899999999999991"/>
    <s v="Ontario"/>
    <x v="5"/>
    <s v="Home Office"/>
    <x v="0"/>
    <x v="8"/>
  </r>
  <r>
    <s v="George Bell"/>
    <n v="26145"/>
    <d v="2011-07-04T00:00:00"/>
    <d v="2011-07-08T00:00:00"/>
    <s v="July"/>
    <s v="2011"/>
    <n v="4"/>
    <b v="0"/>
    <s v="low"/>
    <n v="18"/>
    <n v="99.36"/>
    <n v="0"/>
    <x v="0"/>
    <n v="-51.2"/>
    <n v="4.91"/>
    <n v="5.68"/>
    <s v="Ontario"/>
    <x v="5"/>
    <s v="Corporate"/>
    <x v="0"/>
    <x v="2"/>
  </r>
  <r>
    <s v="George Bell"/>
    <n v="26145"/>
    <d v="2011-07-04T00:00:00"/>
    <d v="2011-07-04T00:00:00"/>
    <s v="July"/>
    <s v="2011"/>
    <n v="0"/>
    <s v="FREE DELIVERY"/>
    <s v="low"/>
    <n v="49"/>
    <n v="510.15"/>
    <n v="0.04"/>
    <x v="0"/>
    <n v="-362.11"/>
    <n v="9.98"/>
    <n v="12.52"/>
    <s v="Ontario"/>
    <x v="5"/>
    <s v="Corporate"/>
    <x v="2"/>
    <x v="4"/>
  </r>
  <r>
    <s v="George Bell"/>
    <n v="26145"/>
    <d v="2011-07-04T00:00:00"/>
    <d v="2011-07-06T00:00:00"/>
    <s v="July"/>
    <s v="2011"/>
    <n v="2"/>
    <b v="0"/>
    <s v="low"/>
    <n v="27"/>
    <n v="735.09"/>
    <n v="0.1"/>
    <x v="0"/>
    <n v="153.5"/>
    <n v="29.34"/>
    <n v="7.87"/>
    <s v="Ontario"/>
    <x v="5"/>
    <s v="Corporate"/>
    <x v="2"/>
    <x v="4"/>
  </r>
  <r>
    <s v="Edward Nazzal"/>
    <n v="26279"/>
    <d v="2009-07-30T00:00:00"/>
    <d v="2009-08-01T00:00:00"/>
    <s v="August"/>
    <s v="2009"/>
    <n v="2"/>
    <b v="0"/>
    <s v="Not Specified"/>
    <n v="7"/>
    <n v="211.74350000000001"/>
    <n v="0.04"/>
    <x v="0"/>
    <n v="-33.31"/>
    <n v="35.99"/>
    <n v="1.25"/>
    <s v="Ontario"/>
    <x v="5"/>
    <s v="Home Office"/>
    <x v="1"/>
    <x v="3"/>
  </r>
  <r>
    <s v="Edward Becker"/>
    <n v="26406"/>
    <d v="2011-04-12T00:00:00"/>
    <d v="2011-04-15T00:00:00"/>
    <s v="April"/>
    <s v="2011"/>
    <n v="3"/>
    <b v="0"/>
    <s v="Not Specified"/>
    <n v="40"/>
    <n v="167.46"/>
    <n v="0.09"/>
    <x v="0"/>
    <n v="-134.30000000000001"/>
    <n v="4.24"/>
    <n v="5.41"/>
    <s v="Ontario"/>
    <x v="5"/>
    <s v="Home Office"/>
    <x v="0"/>
    <x v="2"/>
  </r>
  <r>
    <s v="Candace McMahon"/>
    <n v="26535"/>
    <d v="2012-03-20T00:00:00"/>
    <d v="2012-03-22T00:00:00"/>
    <s v="March"/>
    <s v="2012"/>
    <n v="2"/>
    <b v="0"/>
    <s v="Not Specified"/>
    <n v="33"/>
    <n v="141.69999999999999"/>
    <n v="0.02"/>
    <x v="0"/>
    <n v="-103.21"/>
    <n v="3.98"/>
    <n v="5.26"/>
    <s v="Ontario"/>
    <x v="5"/>
    <s v="Corporate"/>
    <x v="0"/>
    <x v="2"/>
  </r>
  <r>
    <s v="Ruben Ausman"/>
    <n v="26661"/>
    <d v="2012-12-19T00:00:00"/>
    <d v="2012-12-20T00:00:00"/>
    <s v="December"/>
    <s v="2012"/>
    <n v="1"/>
    <b v="0"/>
    <s v="Medium"/>
    <n v="31"/>
    <n v="1772.2245"/>
    <n v="0.02"/>
    <x v="0"/>
    <n v="390.86"/>
    <n v="65.989999999999995"/>
    <n v="4.99"/>
    <s v="Ontario"/>
    <x v="5"/>
    <s v="Corporate"/>
    <x v="1"/>
    <x v="3"/>
  </r>
  <r>
    <s v="Naresj Patel"/>
    <n v="26855"/>
    <d v="2009-03-15T00:00:00"/>
    <d v="2009-03-16T00:00:00"/>
    <s v="March"/>
    <s v="2009"/>
    <n v="1"/>
    <b v="0"/>
    <s v="High"/>
    <n v="13"/>
    <n v="396.04"/>
    <n v="0.08"/>
    <x v="0"/>
    <n v="230.02"/>
    <n v="30.93"/>
    <n v="3.92"/>
    <s v="Ontario"/>
    <x v="5"/>
    <s v="Small Business"/>
    <x v="2"/>
    <x v="4"/>
  </r>
  <r>
    <s v="Patrick Bzostek"/>
    <n v="27047"/>
    <d v="2010-11-22T00:00:00"/>
    <d v="2010-11-23T00:00:00"/>
    <s v="November"/>
    <s v="2010"/>
    <n v="1"/>
    <b v="0"/>
    <s v="High"/>
    <n v="25"/>
    <n v="14240.76"/>
    <n v="0.06"/>
    <x v="0"/>
    <n v="3128.69"/>
    <n v="599.99"/>
    <n v="24.49"/>
    <s v="Ontario"/>
    <x v="5"/>
    <s v="Consumer"/>
    <x v="1"/>
    <x v="13"/>
  </r>
  <r>
    <s v="Patrick Bzostek"/>
    <n v="27047"/>
    <d v="2010-11-22T00:00:00"/>
    <d v="2010-11-23T00:00:00"/>
    <s v="November"/>
    <s v="2010"/>
    <n v="1"/>
    <b v="0"/>
    <s v="High"/>
    <n v="38"/>
    <n v="167.41"/>
    <n v="0.05"/>
    <x v="0"/>
    <n v="-161.57"/>
    <n v="4.28"/>
    <n v="6.72"/>
    <s v="Ontario"/>
    <x v="5"/>
    <s v="Consumer"/>
    <x v="0"/>
    <x v="5"/>
  </r>
  <r>
    <s v="Frank Carlisle"/>
    <n v="27077"/>
    <d v="2010-03-15T00:00:00"/>
    <d v="2010-03-17T00:00:00"/>
    <s v="March"/>
    <s v="2010"/>
    <n v="2"/>
    <b v="0"/>
    <s v="Critical"/>
    <n v="11"/>
    <n v="1612.93"/>
    <n v="0"/>
    <x v="0"/>
    <n v="321.25"/>
    <n v="140.99"/>
    <n v="13.99"/>
    <s v="Ontario"/>
    <x v="5"/>
    <s v="Small Business"/>
    <x v="1"/>
    <x v="16"/>
  </r>
  <r>
    <s v="Alan Hwang"/>
    <n v="27236"/>
    <d v="2010-03-02T00:00:00"/>
    <d v="2010-03-03T00:00:00"/>
    <s v="March"/>
    <s v="2010"/>
    <n v="1"/>
    <b v="0"/>
    <s v="High"/>
    <n v="20"/>
    <n v="393.31"/>
    <n v="0.04"/>
    <x v="0"/>
    <n v="84.3"/>
    <n v="19.98"/>
    <n v="5.86"/>
    <s v="Ontario"/>
    <x v="5"/>
    <s v="Small Business"/>
    <x v="0"/>
    <x v="5"/>
  </r>
  <r>
    <s v="Darren Budd"/>
    <n v="27589"/>
    <d v="2011-09-15T00:00:00"/>
    <d v="2011-09-17T00:00:00"/>
    <s v="September"/>
    <s v="2011"/>
    <n v="2"/>
    <b v="0"/>
    <s v="Medium"/>
    <n v="20"/>
    <n v="845.7"/>
    <n v="0.02"/>
    <x v="2"/>
    <n v="221.6"/>
    <n v="39.479999999999997"/>
    <n v="1.99"/>
    <s v="Ontario"/>
    <x v="5"/>
    <s v="Corporate"/>
    <x v="1"/>
    <x v="7"/>
  </r>
  <r>
    <s v="Darren Budd"/>
    <n v="27589"/>
    <d v="2011-09-15T00:00:00"/>
    <d v="2011-09-16T00:00:00"/>
    <s v="September"/>
    <s v="2011"/>
    <n v="1"/>
    <b v="0"/>
    <s v="Medium"/>
    <n v="25"/>
    <n v="467"/>
    <n v="0.04"/>
    <x v="0"/>
    <n v="69.97"/>
    <n v="17.670000000000002"/>
    <n v="8.99"/>
    <s v="Ontario"/>
    <x v="5"/>
    <s v="Corporate"/>
    <x v="2"/>
    <x v="4"/>
  </r>
  <r>
    <s v="Darren Budd"/>
    <n v="27589"/>
    <d v="2011-09-15T00:00:00"/>
    <d v="2011-09-16T00:00:00"/>
    <s v="September"/>
    <s v="2011"/>
    <n v="1"/>
    <b v="0"/>
    <s v="Medium"/>
    <n v="36"/>
    <n v="64.430000000000007"/>
    <n v="7.0000000000000007E-2"/>
    <x v="0"/>
    <n v="-18.64"/>
    <n v="1.88"/>
    <n v="1.49"/>
    <s v="Ontario"/>
    <x v="5"/>
    <s v="Corporate"/>
    <x v="2"/>
    <x v="10"/>
  </r>
  <r>
    <s v="Dave Hallsten"/>
    <n v="27681"/>
    <d v="2010-11-24T00:00:00"/>
    <d v="2010-11-25T00:00:00"/>
    <s v="November"/>
    <s v="2010"/>
    <n v="1"/>
    <b v="0"/>
    <s v="Medium"/>
    <n v="7"/>
    <n v="37.799999999999997"/>
    <n v="0.06"/>
    <x v="0"/>
    <n v="-18.309999999999999"/>
    <n v="4.9800000000000004"/>
    <n v="4.7"/>
    <s v="Ontario"/>
    <x v="5"/>
    <s v="Home Office"/>
    <x v="0"/>
    <x v="5"/>
  </r>
  <r>
    <s v="Dave Hallsten"/>
    <n v="27681"/>
    <d v="2010-11-24T00:00:00"/>
    <d v="2010-11-26T00:00:00"/>
    <s v="November"/>
    <s v="2010"/>
    <n v="2"/>
    <b v="0"/>
    <s v="Medium"/>
    <n v="30"/>
    <n v="183.28"/>
    <n v="0.04"/>
    <x v="0"/>
    <n v="33.880000000000003"/>
    <n v="6.08"/>
    <n v="1.17"/>
    <s v="Ontario"/>
    <x v="5"/>
    <s v="Home Office"/>
    <x v="0"/>
    <x v="12"/>
  </r>
  <r>
    <s v="Dan Lawera"/>
    <n v="28033"/>
    <d v="2010-09-14T00:00:00"/>
    <d v="2010-09-16T00:00:00"/>
    <s v="September"/>
    <s v="2010"/>
    <n v="2"/>
    <b v="0"/>
    <s v="High"/>
    <n v="16"/>
    <n v="2826.9"/>
    <n v="7.0000000000000007E-2"/>
    <x v="1"/>
    <n v="337.29"/>
    <n v="180.98"/>
    <n v="26.2"/>
    <s v="Ontario"/>
    <x v="5"/>
    <s v="Corporate"/>
    <x v="2"/>
    <x v="14"/>
  </r>
  <r>
    <s v="Dan Lawera"/>
    <n v="28033"/>
    <d v="2010-09-14T00:00:00"/>
    <d v="2010-09-16T00:00:00"/>
    <s v="September"/>
    <s v="2010"/>
    <n v="2"/>
    <b v="0"/>
    <s v="High"/>
    <n v="37"/>
    <n v="7834.77"/>
    <n v="0.04"/>
    <x v="1"/>
    <n v="297.79000000000002"/>
    <n v="216.6"/>
    <n v="64.2"/>
    <s v="Ontario"/>
    <x v="5"/>
    <s v="Corporate"/>
    <x v="2"/>
    <x v="14"/>
  </r>
  <r>
    <s v="Dan Lawera"/>
    <n v="28033"/>
    <d v="2010-09-14T00:00:00"/>
    <d v="2010-09-17T00:00:00"/>
    <s v="September"/>
    <s v="2010"/>
    <n v="3"/>
    <b v="0"/>
    <s v="High"/>
    <n v="18"/>
    <n v="127.56"/>
    <n v="0.01"/>
    <x v="0"/>
    <n v="-57.11"/>
    <n v="6.6"/>
    <n v="4.07"/>
    <s v="Ontario"/>
    <x v="5"/>
    <s v="Corporate"/>
    <x v="1"/>
    <x v="7"/>
  </r>
  <r>
    <s v="Edward Nazzal"/>
    <n v="28324"/>
    <d v="2011-08-07T00:00:00"/>
    <d v="2011-08-09T00:00:00"/>
    <s v="August"/>
    <s v="2011"/>
    <n v="2"/>
    <b v="0"/>
    <s v="High"/>
    <n v="48"/>
    <n v="385.99"/>
    <n v="0.09"/>
    <x v="0"/>
    <n v="-40.72"/>
    <n v="8.67"/>
    <n v="3.5"/>
    <s v="Ontario"/>
    <x v="5"/>
    <s v="Small Business"/>
    <x v="0"/>
    <x v="1"/>
  </r>
  <r>
    <s v="Bill Stewart"/>
    <n v="28805"/>
    <d v="2011-04-02T00:00:00"/>
    <d v="2011-04-04T00:00:00"/>
    <s v="April"/>
    <s v="2011"/>
    <n v="2"/>
    <b v="0"/>
    <s v="Medium"/>
    <n v="14"/>
    <n v="97.93"/>
    <n v="7.0000000000000007E-2"/>
    <x v="0"/>
    <n v="-616.80999999999995"/>
    <n v="3.48"/>
    <n v="49"/>
    <s v="Ontario"/>
    <x v="5"/>
    <s v="Corporate"/>
    <x v="0"/>
    <x v="1"/>
  </r>
  <r>
    <s v="Bill Stewart"/>
    <n v="28805"/>
    <d v="2011-04-02T00:00:00"/>
    <d v="2011-04-04T00:00:00"/>
    <s v="April"/>
    <s v="2011"/>
    <n v="2"/>
    <b v="0"/>
    <s v="Medium"/>
    <n v="4"/>
    <n v="25.52"/>
    <n v="7.0000000000000007E-2"/>
    <x v="0"/>
    <n v="-1.99"/>
    <n v="5.98"/>
    <n v="1.49"/>
    <s v="Ontario"/>
    <x v="5"/>
    <s v="Corporate"/>
    <x v="0"/>
    <x v="2"/>
  </r>
  <r>
    <s v="Bill Stewart"/>
    <n v="28805"/>
    <d v="2011-04-02T00:00:00"/>
    <d v="2011-04-04T00:00:00"/>
    <s v="April"/>
    <s v="2011"/>
    <n v="2"/>
    <b v="0"/>
    <s v="Medium"/>
    <n v="46"/>
    <n v="487.5"/>
    <n v="0.05"/>
    <x v="0"/>
    <n v="-25.88"/>
    <n v="10.23"/>
    <n v="4.68"/>
    <s v="Ontario"/>
    <x v="5"/>
    <s v="Corporate"/>
    <x v="0"/>
    <x v="15"/>
  </r>
  <r>
    <s v="Ed Ludwig"/>
    <n v="28897"/>
    <d v="2009-08-24T00:00:00"/>
    <d v="2009-08-26T00:00:00"/>
    <s v="August"/>
    <s v="2009"/>
    <n v="2"/>
    <b v="0"/>
    <s v="Medium"/>
    <n v="35"/>
    <n v="146.15"/>
    <n v="0.02"/>
    <x v="0"/>
    <n v="-180.26"/>
    <n v="4.0599999999999996"/>
    <n v="6.89"/>
    <s v="Ontario"/>
    <x v="5"/>
    <s v="Consumer"/>
    <x v="0"/>
    <x v="1"/>
  </r>
  <r>
    <s v="Ed Ludwig"/>
    <n v="28897"/>
    <d v="2009-08-24T00:00:00"/>
    <d v="2009-08-26T00:00:00"/>
    <s v="August"/>
    <s v="2009"/>
    <n v="2"/>
    <b v="0"/>
    <s v="Medium"/>
    <n v="14"/>
    <n v="877.47"/>
    <n v="7.0000000000000007E-2"/>
    <x v="0"/>
    <n v="151.24"/>
    <n v="60.98"/>
    <n v="19.989999999999998"/>
    <s v="Ontario"/>
    <x v="5"/>
    <s v="Consumer"/>
    <x v="0"/>
    <x v="8"/>
  </r>
  <r>
    <s v="Gary Mitchum"/>
    <n v="28932"/>
    <d v="2010-07-21T00:00:00"/>
    <d v="2010-07-21T00:00:00"/>
    <s v="July"/>
    <s v="2010"/>
    <n v="0"/>
    <s v="FREE DELIVERY"/>
    <s v="low"/>
    <n v="24"/>
    <n v="269.57"/>
    <n v="0"/>
    <x v="2"/>
    <n v="33.47"/>
    <n v="10.4"/>
    <n v="5.4"/>
    <s v="Ontario"/>
    <x v="5"/>
    <s v="Consumer"/>
    <x v="2"/>
    <x v="4"/>
  </r>
  <r>
    <s v="Gary Mitchum"/>
    <n v="28932"/>
    <d v="2010-07-21T00:00:00"/>
    <d v="2010-07-28T00:00:00"/>
    <s v="July"/>
    <s v="2010"/>
    <n v="7"/>
    <b v="0"/>
    <s v="low"/>
    <n v="18"/>
    <n v="98.94"/>
    <n v="0.1"/>
    <x v="0"/>
    <n v="-12.59"/>
    <n v="5.85"/>
    <n v="2.27"/>
    <s v="Ontario"/>
    <x v="5"/>
    <s v="Consumer"/>
    <x v="0"/>
    <x v="12"/>
  </r>
  <r>
    <s v="Nat Carroll"/>
    <n v="29219"/>
    <d v="2009-04-10T00:00:00"/>
    <d v="2009-04-11T00:00:00"/>
    <s v="April"/>
    <s v="2009"/>
    <n v="1"/>
    <b v="0"/>
    <s v="Not Specified"/>
    <n v="29"/>
    <n v="203.4"/>
    <n v="0.04"/>
    <x v="0"/>
    <n v="24.59"/>
    <n v="7.08"/>
    <n v="2.35"/>
    <s v="Ontario"/>
    <x v="5"/>
    <s v="Home Office"/>
    <x v="0"/>
    <x v="12"/>
  </r>
  <r>
    <s v="Linda Cazamias"/>
    <n v="29410"/>
    <d v="2009-09-17T00:00:00"/>
    <d v="2009-09-17T00:00:00"/>
    <s v="September"/>
    <s v="2009"/>
    <n v="0"/>
    <s v="FREE DELIVERY"/>
    <s v="Critical"/>
    <n v="35"/>
    <n v="4186.53"/>
    <n v="0.04"/>
    <x v="0"/>
    <n v="1929.58"/>
    <n v="120.97"/>
    <n v="7.11"/>
    <s v="Ontario"/>
    <x v="5"/>
    <s v="Corporate"/>
    <x v="1"/>
    <x v="16"/>
  </r>
  <r>
    <s v="Linda Cazamias"/>
    <n v="29410"/>
    <d v="2009-09-17T00:00:00"/>
    <d v="2009-09-19T00:00:00"/>
    <s v="September"/>
    <s v="2009"/>
    <n v="2"/>
    <b v="0"/>
    <s v="Critical"/>
    <n v="36"/>
    <n v="6057.27"/>
    <n v="0"/>
    <x v="0"/>
    <n v="1585.5"/>
    <n v="195.99"/>
    <n v="4.2"/>
    <s v="Ontario"/>
    <x v="5"/>
    <s v="Corporate"/>
    <x v="1"/>
    <x v="3"/>
  </r>
  <r>
    <s v="Naresj Patel"/>
    <n v="29411"/>
    <d v="2012-04-06T00:00:00"/>
    <d v="2012-04-07T00:00:00"/>
    <s v="April"/>
    <s v="2012"/>
    <n v="1"/>
    <b v="0"/>
    <s v="High"/>
    <n v="29"/>
    <n v="67.87"/>
    <n v="7.0000000000000007E-2"/>
    <x v="0"/>
    <n v="-112.54"/>
    <n v="2.2200000000000002"/>
    <n v="5"/>
    <s v="Ontario"/>
    <x v="5"/>
    <s v="Corporate"/>
    <x v="0"/>
    <x v="1"/>
  </r>
  <r>
    <s v="Naresj Patel"/>
    <n v="29411"/>
    <d v="2012-04-06T00:00:00"/>
    <d v="2012-04-07T00:00:00"/>
    <s v="April"/>
    <s v="2012"/>
    <n v="1"/>
    <b v="0"/>
    <s v="High"/>
    <n v="33"/>
    <n v="542.24"/>
    <n v="0.02"/>
    <x v="0"/>
    <n v="268.52999999999997"/>
    <n v="15.67"/>
    <n v="1.39"/>
    <s v="Ontario"/>
    <x v="5"/>
    <s v="Corporate"/>
    <x v="0"/>
    <x v="8"/>
  </r>
  <r>
    <s v="Naresj Patel"/>
    <n v="29411"/>
    <d v="2012-04-06T00:00:00"/>
    <d v="2012-04-06T00:00:00"/>
    <s v="April"/>
    <s v="2012"/>
    <n v="0"/>
    <s v="FREE DELIVERY"/>
    <s v="High"/>
    <n v="38"/>
    <n v="15174.95"/>
    <n v="0.02"/>
    <x v="1"/>
    <n v="7251.92"/>
    <n v="400.97"/>
    <n v="48.26"/>
    <s v="Ontario"/>
    <x v="5"/>
    <s v="Corporate"/>
    <x v="1"/>
    <x v="16"/>
  </r>
  <r>
    <s v="Naresj Patel"/>
    <n v="29411"/>
    <d v="2012-04-06T00:00:00"/>
    <d v="2012-04-06T00:00:00"/>
    <s v="April"/>
    <s v="2012"/>
    <n v="0"/>
    <s v="FREE DELIVERY"/>
    <s v="High"/>
    <n v="45"/>
    <n v="1084.1199999999999"/>
    <n v="0.04"/>
    <x v="0"/>
    <n v="294.43"/>
    <n v="23.99"/>
    <n v="6.3"/>
    <s v="Ontario"/>
    <x v="5"/>
    <s v="Corporate"/>
    <x v="1"/>
    <x v="16"/>
  </r>
  <r>
    <s v="Gary Zandusky"/>
    <n v="29475"/>
    <d v="2010-02-22T00:00:00"/>
    <d v="2010-02-24T00:00:00"/>
    <s v="February"/>
    <s v="2010"/>
    <n v="2"/>
    <b v="0"/>
    <s v="High"/>
    <n v="49"/>
    <n v="235.12"/>
    <n v="0.09"/>
    <x v="0"/>
    <n v="-29.62"/>
    <n v="4.91"/>
    <n v="3.05"/>
    <s v="Ontario"/>
    <x v="5"/>
    <s v="Home Office"/>
    <x v="2"/>
    <x v="4"/>
  </r>
  <r>
    <s v="Gary Zandusky"/>
    <n v="29475"/>
    <d v="2010-02-22T00:00:00"/>
    <d v="2010-02-25T00:00:00"/>
    <s v="February"/>
    <s v="2010"/>
    <n v="3"/>
    <b v="0"/>
    <s v="High"/>
    <n v="2"/>
    <n v="1814.82"/>
    <n v="0"/>
    <x v="1"/>
    <n v="-1128.6600000000001"/>
    <n v="880.98"/>
    <n v="44.55"/>
    <s v="Ontario"/>
    <x v="5"/>
    <s v="Home Office"/>
    <x v="2"/>
    <x v="9"/>
  </r>
  <r>
    <s v="Joni Sundaresam"/>
    <n v="29537"/>
    <d v="2012-09-19T00:00:00"/>
    <d v="2012-09-28T00:00:00"/>
    <s v="September"/>
    <s v="2012"/>
    <n v="9"/>
    <b v="0"/>
    <s v="low"/>
    <n v="30"/>
    <n v="318.56"/>
    <n v="0.08"/>
    <x v="2"/>
    <n v="-30.97"/>
    <n v="10.89"/>
    <n v="4.5"/>
    <s v="Ontario"/>
    <x v="5"/>
    <s v="Home Office"/>
    <x v="0"/>
    <x v="1"/>
  </r>
  <r>
    <s v="Duane Huffman"/>
    <n v="29671"/>
    <d v="2010-03-22T00:00:00"/>
    <d v="2010-03-23T00:00:00"/>
    <s v="March"/>
    <s v="2010"/>
    <n v="1"/>
    <b v="0"/>
    <s v="Critical"/>
    <n v="43"/>
    <n v="1511.7"/>
    <n v="0.02"/>
    <x v="0"/>
    <n v="221.63"/>
    <n v="34.99"/>
    <n v="7.73"/>
    <s v="Ontario"/>
    <x v="5"/>
    <s v="Consumer"/>
    <x v="0"/>
    <x v="12"/>
  </r>
  <r>
    <s v="Theresa Coyne"/>
    <n v="29895"/>
    <d v="2010-10-20T00:00:00"/>
    <d v="2010-10-21T00:00:00"/>
    <s v="October"/>
    <s v="2010"/>
    <n v="1"/>
    <b v="0"/>
    <s v="Medium"/>
    <n v="43"/>
    <n v="7286.65"/>
    <n v="0.03"/>
    <x v="1"/>
    <n v="474.89"/>
    <n v="160.97999999999999"/>
    <n v="35.020000000000003"/>
    <s v="Ontario"/>
    <x v="5"/>
    <s v="Home Office"/>
    <x v="2"/>
    <x v="9"/>
  </r>
  <r>
    <s v="George Bell"/>
    <n v="30308"/>
    <d v="2010-03-21T00:00:00"/>
    <d v="2010-03-22T00:00:00"/>
    <s v="March"/>
    <s v="2010"/>
    <n v="1"/>
    <b v="0"/>
    <s v="Medium"/>
    <n v="15"/>
    <n v="30.38"/>
    <n v="0.08"/>
    <x v="0"/>
    <n v="-59.18"/>
    <n v="1.8"/>
    <n v="4.79"/>
    <s v="Ontario"/>
    <x v="5"/>
    <s v="Corporate"/>
    <x v="0"/>
    <x v="2"/>
  </r>
  <r>
    <s v="Dave Hallsten"/>
    <n v="30436"/>
    <d v="2012-07-07T00:00:00"/>
    <d v="2012-07-12T00:00:00"/>
    <s v="July"/>
    <s v="2012"/>
    <n v="5"/>
    <b v="0"/>
    <s v="low"/>
    <n v="30"/>
    <n v="121.19"/>
    <n v="0.09"/>
    <x v="2"/>
    <n v="-152.13"/>
    <n v="3.89"/>
    <n v="7.01"/>
    <s v="Ontario"/>
    <x v="5"/>
    <s v="Corporate"/>
    <x v="0"/>
    <x v="2"/>
  </r>
  <r>
    <s v="Cynthia Arntzen"/>
    <n v="30820"/>
    <d v="2011-04-09T00:00:00"/>
    <d v="2011-04-10T00:00:00"/>
    <s v="April"/>
    <s v="2011"/>
    <n v="1"/>
    <b v="0"/>
    <s v="Critical"/>
    <n v="21"/>
    <n v="48.01"/>
    <n v="0.1"/>
    <x v="2"/>
    <n v="-6.85"/>
    <n v="2.21"/>
    <n v="1.1200000000000001"/>
    <s v="Ontario"/>
    <x v="5"/>
    <s v="Small Business"/>
    <x v="0"/>
    <x v="12"/>
  </r>
  <r>
    <s v="Erin Creighton"/>
    <n v="31046"/>
    <d v="2011-02-07T00:00:00"/>
    <d v="2011-02-08T00:00:00"/>
    <s v="February"/>
    <s v="2011"/>
    <n v="1"/>
    <b v="0"/>
    <s v="Critical"/>
    <n v="42"/>
    <n v="3900.5309999999999"/>
    <n v="0.08"/>
    <x v="0"/>
    <n v="1144.6300000000001"/>
    <n v="110.99"/>
    <n v="2.5"/>
    <s v="Ontario"/>
    <x v="5"/>
    <s v="Corporate"/>
    <x v="1"/>
    <x v="3"/>
  </r>
  <r>
    <s v="Erin Creighton"/>
    <n v="31046"/>
    <d v="2011-02-07T00:00:00"/>
    <d v="2011-02-10T00:00:00"/>
    <s v="February"/>
    <s v="2011"/>
    <n v="3"/>
    <b v="0"/>
    <s v="Critical"/>
    <n v="35"/>
    <n v="248.42"/>
    <n v="0.02"/>
    <x v="0"/>
    <n v="-58.81"/>
    <n v="6.84"/>
    <n v="4.42"/>
    <s v="Ontario"/>
    <x v="5"/>
    <s v="Corporate"/>
    <x v="0"/>
    <x v="15"/>
  </r>
  <r>
    <s v="Duane Huffman"/>
    <n v="31301"/>
    <d v="2010-10-18T00:00:00"/>
    <d v="2010-10-20T00:00:00"/>
    <s v="October"/>
    <s v="2010"/>
    <n v="2"/>
    <b v="0"/>
    <s v="low"/>
    <n v="31"/>
    <n v="109.78"/>
    <n v="0.06"/>
    <x v="0"/>
    <n v="43.77"/>
    <n v="3.75"/>
    <n v="0.5"/>
    <s v="Ontario"/>
    <x v="5"/>
    <s v="Consumer"/>
    <x v="0"/>
    <x v="11"/>
  </r>
  <r>
    <s v="Gary Hansen"/>
    <n v="31495"/>
    <d v="2010-08-04T00:00:00"/>
    <d v="2010-08-08T00:00:00"/>
    <s v="August"/>
    <s v="2010"/>
    <n v="4"/>
    <b v="0"/>
    <s v="low"/>
    <n v="20"/>
    <n v="191.43"/>
    <n v="0.06"/>
    <x v="2"/>
    <n v="39.5"/>
    <n v="8.69"/>
    <n v="2.99"/>
    <s v="Ontario"/>
    <x v="5"/>
    <s v="Consumer"/>
    <x v="0"/>
    <x v="2"/>
  </r>
  <r>
    <s v="Gary Hansen"/>
    <n v="31495"/>
    <d v="2010-08-04T00:00:00"/>
    <d v="2010-08-11T00:00:00"/>
    <s v="August"/>
    <s v="2010"/>
    <n v="7"/>
    <b v="0"/>
    <s v="low"/>
    <n v="34"/>
    <n v="1234.8499999999999"/>
    <n v="0.03"/>
    <x v="0"/>
    <n v="212.2"/>
    <n v="34.76"/>
    <n v="8.2200000000000006"/>
    <s v="Ontario"/>
    <x v="5"/>
    <s v="Consumer"/>
    <x v="0"/>
    <x v="0"/>
  </r>
  <r>
    <s v="Joni Sundaresam"/>
    <n v="31523"/>
    <d v="2012-03-08T00:00:00"/>
    <d v="2012-03-10T00:00:00"/>
    <s v="March"/>
    <s v="2012"/>
    <n v="2"/>
    <b v="0"/>
    <s v="low"/>
    <n v="17"/>
    <n v="105.85"/>
    <n v="0.1"/>
    <x v="0"/>
    <n v="-44.86"/>
    <n v="6.48"/>
    <n v="2.74"/>
    <s v="Ontario"/>
    <x v="5"/>
    <s v="Home Office"/>
    <x v="1"/>
    <x v="7"/>
  </r>
  <r>
    <s v="Joni Sundaresam"/>
    <n v="31523"/>
    <d v="2012-03-08T00:00:00"/>
    <d v="2012-03-13T00:00:00"/>
    <s v="March"/>
    <s v="2012"/>
    <n v="5"/>
    <b v="0"/>
    <s v="low"/>
    <n v="19"/>
    <n v="179.33"/>
    <n v="0"/>
    <x v="0"/>
    <n v="-58.76"/>
    <n v="8.74"/>
    <n v="8.2899999999999991"/>
    <s v="Ontario"/>
    <x v="5"/>
    <s v="Home Office"/>
    <x v="0"/>
    <x v="8"/>
  </r>
  <r>
    <s v="Alan Hwang"/>
    <n v="31552"/>
    <d v="2012-11-11T00:00:00"/>
    <d v="2012-11-14T00:00:00"/>
    <s v="November"/>
    <s v="2012"/>
    <n v="3"/>
    <b v="0"/>
    <s v="High"/>
    <n v="17"/>
    <n v="378.08"/>
    <n v="0"/>
    <x v="0"/>
    <n v="70.48"/>
    <n v="22.24"/>
    <n v="1.99"/>
    <s v="Ontario"/>
    <x v="5"/>
    <s v="Corporate"/>
    <x v="1"/>
    <x v="7"/>
  </r>
  <r>
    <s v="Alan Hwang"/>
    <n v="31552"/>
    <d v="2012-11-11T00:00:00"/>
    <d v="2012-11-12T00:00:00"/>
    <s v="November"/>
    <s v="2012"/>
    <n v="1"/>
    <b v="0"/>
    <s v="High"/>
    <n v="24"/>
    <n v="731.71"/>
    <n v="0"/>
    <x v="0"/>
    <n v="175.82"/>
    <n v="29.89"/>
    <n v="1.99"/>
    <s v="Ontario"/>
    <x v="5"/>
    <s v="Corporate"/>
    <x v="1"/>
    <x v="7"/>
  </r>
  <r>
    <s v="Duane Huffman"/>
    <n v="31877"/>
    <d v="2009-06-29T00:00:00"/>
    <d v="2009-06-29T00:00:00"/>
    <s v="June"/>
    <s v="2009"/>
    <n v="0"/>
    <s v="FREE DELIVERY"/>
    <s v="Medium"/>
    <n v="34"/>
    <n v="285.06"/>
    <n v="0.08"/>
    <x v="0"/>
    <n v="-211.54"/>
    <n v="8.3699999999999992"/>
    <n v="10.16"/>
    <s v="Ontario"/>
    <x v="5"/>
    <s v="Consumer"/>
    <x v="2"/>
    <x v="4"/>
  </r>
  <r>
    <s v="Edward Becker"/>
    <n v="32037"/>
    <d v="2009-02-16T00:00:00"/>
    <d v="2009-02-23T00:00:00"/>
    <s v="February"/>
    <s v="2009"/>
    <n v="7"/>
    <b v="0"/>
    <s v="low"/>
    <n v="37"/>
    <n v="311.66000000000003"/>
    <n v="0.04"/>
    <x v="0"/>
    <n v="-63.81"/>
    <n v="8.6"/>
    <n v="6.19"/>
    <s v="Ontario"/>
    <x v="5"/>
    <s v="Home Office"/>
    <x v="0"/>
    <x v="2"/>
  </r>
  <r>
    <s v="Edward Becker"/>
    <n v="32037"/>
    <d v="2009-02-16T00:00:00"/>
    <d v="2009-02-20T00:00:00"/>
    <s v="February"/>
    <s v="2009"/>
    <n v="4"/>
    <b v="0"/>
    <s v="low"/>
    <n v="15"/>
    <n v="9862.51"/>
    <n v="7.0000000000000007E-2"/>
    <x v="0"/>
    <n v="325.29000000000002"/>
    <n v="699.99"/>
    <n v="24.49"/>
    <s v="Ontario"/>
    <x v="5"/>
    <s v="Home Office"/>
    <x v="1"/>
    <x v="13"/>
  </r>
  <r>
    <s v="David Smith"/>
    <n v="32131"/>
    <d v="2010-12-27T00:00:00"/>
    <d v="2010-12-29T00:00:00"/>
    <s v="December"/>
    <s v="2010"/>
    <n v="2"/>
    <b v="0"/>
    <s v="Critical"/>
    <n v="34"/>
    <n v="126.62"/>
    <n v="0.03"/>
    <x v="0"/>
    <n v="44.8"/>
    <n v="3.78"/>
    <n v="0.71"/>
    <s v="Ontario"/>
    <x v="5"/>
    <s v="Small Business"/>
    <x v="0"/>
    <x v="6"/>
  </r>
  <r>
    <s v="Magdelene Morse"/>
    <n v="32135"/>
    <d v="2010-11-25T00:00:00"/>
    <d v="2010-11-27T00:00:00"/>
    <s v="November"/>
    <s v="2010"/>
    <n v="2"/>
    <b v="0"/>
    <s v="High"/>
    <n v="37"/>
    <n v="1575.14"/>
    <n v="0"/>
    <x v="0"/>
    <n v="160.68"/>
    <n v="39.979999999999997"/>
    <n v="7.12"/>
    <s v="Ontario"/>
    <x v="5"/>
    <s v="Home Office"/>
    <x v="1"/>
    <x v="7"/>
  </r>
  <r>
    <s v="Magdelene Morse"/>
    <n v="32135"/>
    <d v="2010-11-25T00:00:00"/>
    <d v="2010-11-27T00:00:00"/>
    <s v="November"/>
    <s v="2010"/>
    <n v="2"/>
    <b v="0"/>
    <s v="High"/>
    <n v="16"/>
    <n v="187.78"/>
    <n v="0.08"/>
    <x v="0"/>
    <n v="-21.82"/>
    <n v="11.99"/>
    <n v="5.99"/>
    <s v="Ontario"/>
    <x v="5"/>
    <s v="Home Office"/>
    <x v="1"/>
    <x v="16"/>
  </r>
  <r>
    <s v="Michelle Huthwaite"/>
    <n v="32195"/>
    <d v="2009-11-25T00:00:00"/>
    <d v="2009-11-28T00:00:00"/>
    <s v="November"/>
    <s v="2009"/>
    <n v="3"/>
    <b v="0"/>
    <s v="Medium"/>
    <n v="7"/>
    <n v="86.29"/>
    <n v="0.05"/>
    <x v="0"/>
    <n v="-14.03"/>
    <n v="11.58"/>
    <n v="6.97"/>
    <s v="Ontario"/>
    <x v="5"/>
    <s v="Home Office"/>
    <x v="0"/>
    <x v="8"/>
  </r>
  <r>
    <s v="David Philippe"/>
    <n v="32230"/>
    <d v="2012-08-19T00:00:00"/>
    <d v="2012-08-20T00:00:00"/>
    <s v="August"/>
    <s v="2012"/>
    <n v="1"/>
    <b v="0"/>
    <s v="High"/>
    <n v="46"/>
    <n v="1753.75"/>
    <n v="7.0000000000000007E-2"/>
    <x v="0"/>
    <n v="215.11"/>
    <n v="39.979999999999997"/>
    <n v="9.1999999999999993"/>
    <s v="Ontario"/>
    <x v="5"/>
    <s v="Consumer"/>
    <x v="2"/>
    <x v="4"/>
  </r>
  <r>
    <s v="Nat Carroll"/>
    <n v="32451"/>
    <d v="2009-03-24T00:00:00"/>
    <d v="2009-03-25T00:00:00"/>
    <s v="March"/>
    <s v="2009"/>
    <n v="1"/>
    <b v="0"/>
    <s v="Not Specified"/>
    <n v="42"/>
    <n v="580.55999999999995"/>
    <n v="0.1"/>
    <x v="0"/>
    <n v="163.63"/>
    <n v="14.28"/>
    <n v="2.99"/>
    <s v="Ontario"/>
    <x v="5"/>
    <s v="Home Office"/>
    <x v="0"/>
    <x v="2"/>
  </r>
  <r>
    <s v="Darren Budd"/>
    <n v="32642"/>
    <d v="2012-03-29T00:00:00"/>
    <d v="2012-03-31T00:00:00"/>
    <s v="March"/>
    <s v="2012"/>
    <n v="2"/>
    <b v="0"/>
    <s v="Medium"/>
    <n v="50"/>
    <n v="1507.16"/>
    <n v="0.02"/>
    <x v="0"/>
    <n v="724.14"/>
    <n v="28.48"/>
    <n v="1.99"/>
    <s v="Ontario"/>
    <x v="5"/>
    <s v="Corporate"/>
    <x v="1"/>
    <x v="7"/>
  </r>
  <r>
    <s v="James Lanier"/>
    <n v="32803"/>
    <d v="2011-12-16T00:00:00"/>
    <d v="2011-12-17T00:00:00"/>
    <s v="December"/>
    <s v="2011"/>
    <n v="1"/>
    <b v="0"/>
    <s v="Medium"/>
    <n v="49"/>
    <n v="371.95"/>
    <n v="0.08"/>
    <x v="2"/>
    <n v="-10.33"/>
    <n v="7.84"/>
    <n v="4.71"/>
    <s v="Ontario"/>
    <x v="5"/>
    <s v="Corporate"/>
    <x v="0"/>
    <x v="2"/>
  </r>
  <r>
    <s v="James Lanier"/>
    <n v="32803"/>
    <d v="2011-12-16T00:00:00"/>
    <d v="2011-12-18T00:00:00"/>
    <s v="December"/>
    <s v="2011"/>
    <n v="2"/>
    <b v="0"/>
    <s v="Medium"/>
    <n v="22"/>
    <n v="96.07"/>
    <n v="0.06"/>
    <x v="0"/>
    <n v="-4.3600000000000003"/>
    <n v="4.4800000000000004"/>
    <n v="2.5"/>
    <s v="Ontario"/>
    <x v="5"/>
    <s v="Corporate"/>
    <x v="0"/>
    <x v="8"/>
  </r>
  <r>
    <s v="Noah Childs"/>
    <n v="32834"/>
    <d v="2010-08-27T00:00:00"/>
    <d v="2010-08-28T00:00:00"/>
    <s v="August"/>
    <s v="2010"/>
    <n v="1"/>
    <b v="0"/>
    <s v="Critical"/>
    <n v="39"/>
    <n v="3460.5625"/>
    <n v="0.1"/>
    <x v="0"/>
    <n v="573.05999999999995"/>
    <n v="115.99"/>
    <n v="5.92"/>
    <s v="Ontario"/>
    <x v="5"/>
    <s v="Home Office"/>
    <x v="1"/>
    <x v="3"/>
  </r>
  <r>
    <s v="Duane Huffman"/>
    <n v="33219"/>
    <d v="2011-12-10T00:00:00"/>
    <d v="2011-12-11T00:00:00"/>
    <s v="December"/>
    <s v="2011"/>
    <n v="1"/>
    <b v="0"/>
    <s v="High"/>
    <n v="32"/>
    <n v="7341.96"/>
    <n v="0"/>
    <x v="1"/>
    <n v="764.95"/>
    <n v="216.6"/>
    <n v="64.2"/>
    <s v="Ontario"/>
    <x v="5"/>
    <s v="Consumer"/>
    <x v="2"/>
    <x v="14"/>
  </r>
  <r>
    <s v="Duane Huffman"/>
    <n v="33477"/>
    <d v="2012-10-19T00:00:00"/>
    <d v="2012-10-21T00:00:00"/>
    <s v="October"/>
    <s v="2012"/>
    <n v="2"/>
    <b v="0"/>
    <s v="High"/>
    <n v="28"/>
    <n v="269.27999999999997"/>
    <n v="0.08"/>
    <x v="0"/>
    <n v="113.63"/>
    <n v="10.35"/>
    <n v="0.99"/>
    <s v="Ontario"/>
    <x v="5"/>
    <s v="Small Business"/>
    <x v="0"/>
    <x v="11"/>
  </r>
  <r>
    <s v="Dan Lawera"/>
    <n v="34082"/>
    <d v="2011-10-28T00:00:00"/>
    <d v="2011-10-29T00:00:00"/>
    <s v="October"/>
    <s v="2011"/>
    <n v="1"/>
    <b v="0"/>
    <s v="Not Specified"/>
    <n v="19"/>
    <n v="2536.1799999999998"/>
    <n v="0.1"/>
    <x v="0"/>
    <n v="350.62"/>
    <n v="142.86000000000001"/>
    <n v="19.989999999999998"/>
    <s v="Ontario"/>
    <x v="5"/>
    <s v="Corporate"/>
    <x v="0"/>
    <x v="0"/>
  </r>
  <r>
    <s v="Dan Lawera"/>
    <n v="34082"/>
    <d v="2011-10-28T00:00:00"/>
    <d v="2011-10-29T00:00:00"/>
    <s v="October"/>
    <s v="2011"/>
    <n v="1"/>
    <b v="0"/>
    <s v="Not Specified"/>
    <n v="20"/>
    <n v="38.56"/>
    <n v="7.0000000000000007E-2"/>
    <x v="0"/>
    <n v="-10.25"/>
    <n v="1.88"/>
    <n v="1.49"/>
    <s v="Ontario"/>
    <x v="5"/>
    <s v="Corporate"/>
    <x v="0"/>
    <x v="2"/>
  </r>
  <r>
    <s v="Dan Lawera"/>
    <n v="34082"/>
    <d v="2011-10-28T00:00:00"/>
    <d v="2011-10-30T00:00:00"/>
    <s v="October"/>
    <s v="2011"/>
    <n v="2"/>
    <b v="0"/>
    <s v="Not Specified"/>
    <n v="35"/>
    <n v="764.32"/>
    <n v="0.02"/>
    <x v="0"/>
    <n v="-34.590000000000003"/>
    <n v="21.38"/>
    <n v="8.99"/>
    <s v="Ontario"/>
    <x v="5"/>
    <s v="Corporate"/>
    <x v="0"/>
    <x v="12"/>
  </r>
  <r>
    <s v="Alan Hwang"/>
    <n v="34211"/>
    <d v="2012-02-13T00:00:00"/>
    <d v="2012-02-16T00:00:00"/>
    <s v="February"/>
    <s v="2012"/>
    <n v="3"/>
    <b v="0"/>
    <s v="Not Specified"/>
    <n v="15"/>
    <n v="136.49"/>
    <n v="0.1"/>
    <x v="0"/>
    <n v="36.229999999999997"/>
    <n v="9.93"/>
    <n v="1.0900000000000001"/>
    <s v="Ontario"/>
    <x v="5"/>
    <s v="Small Business"/>
    <x v="0"/>
    <x v="12"/>
  </r>
  <r>
    <s v="Duane Huffman"/>
    <n v="34244"/>
    <d v="2010-09-29T00:00:00"/>
    <d v="2010-10-08T00:00:00"/>
    <s v="October"/>
    <s v="2010"/>
    <n v="9"/>
    <b v="0"/>
    <s v="low"/>
    <n v="25"/>
    <n v="205.3"/>
    <n v="0"/>
    <x v="2"/>
    <n v="-89.56"/>
    <n v="7.37"/>
    <n v="5.53"/>
    <s v="Ontario"/>
    <x v="5"/>
    <s v="Consumer"/>
    <x v="1"/>
    <x v="7"/>
  </r>
  <r>
    <s v="Duane Huffman"/>
    <n v="34244"/>
    <d v="2010-09-29T00:00:00"/>
    <d v="2010-10-01T00:00:00"/>
    <s v="October"/>
    <s v="2010"/>
    <n v="2"/>
    <b v="0"/>
    <s v="low"/>
    <n v="4"/>
    <n v="125.7"/>
    <n v="0.04"/>
    <x v="0"/>
    <n v="-62.77"/>
    <n v="31.78"/>
    <n v="1.99"/>
    <s v="Ontario"/>
    <x v="5"/>
    <s v="Consumer"/>
    <x v="1"/>
    <x v="7"/>
  </r>
  <r>
    <s v="Alan Hwang"/>
    <n v="34658"/>
    <d v="2010-11-18T00:00:00"/>
    <d v="2010-11-18T00:00:00"/>
    <s v="November"/>
    <s v="2010"/>
    <n v="0"/>
    <s v="FREE DELIVERY"/>
    <s v="Medium"/>
    <n v="33"/>
    <n v="2701.69"/>
    <n v="0.05"/>
    <x v="1"/>
    <n v="-926.33"/>
    <n v="81.94"/>
    <n v="55.81"/>
    <s v="Ontario"/>
    <x v="5"/>
    <s v="Small Business"/>
    <x v="2"/>
    <x v="9"/>
  </r>
  <r>
    <s v="Alan Hwang"/>
    <n v="34788"/>
    <d v="2009-11-09T00:00:00"/>
    <d v="2009-11-11T00:00:00"/>
    <s v="November"/>
    <s v="2009"/>
    <n v="2"/>
    <b v="0"/>
    <s v="High"/>
    <n v="4"/>
    <n v="30.47"/>
    <n v="0.02"/>
    <x v="0"/>
    <n v="-10.7"/>
    <n v="5.98"/>
    <n v="5.15"/>
    <s v="Ontario"/>
    <x v="5"/>
    <s v="Corporate"/>
    <x v="0"/>
    <x v="5"/>
  </r>
  <r>
    <s v="Amy Cox"/>
    <n v="34918"/>
    <d v="2009-10-23T00:00:00"/>
    <d v="2009-10-24T00:00:00"/>
    <s v="October"/>
    <s v="2009"/>
    <n v="1"/>
    <b v="0"/>
    <s v="Medium"/>
    <n v="12"/>
    <n v="2230.9699999999998"/>
    <n v="0.06"/>
    <x v="1"/>
    <n v="273.27"/>
    <n v="180.98"/>
    <n v="26.2"/>
    <s v="Ontario"/>
    <x v="5"/>
    <s v="Corporate"/>
    <x v="2"/>
    <x v="14"/>
  </r>
  <r>
    <s v="Amy Cox"/>
    <n v="34918"/>
    <d v="2009-10-23T00:00:00"/>
    <d v="2009-10-25T00:00:00"/>
    <s v="October"/>
    <s v="2009"/>
    <n v="2"/>
    <b v="0"/>
    <s v="Medium"/>
    <n v="25"/>
    <n v="200.77"/>
    <n v="0.01"/>
    <x v="0"/>
    <n v="-60.61"/>
    <n v="7.28"/>
    <n v="7.98"/>
    <s v="Ontario"/>
    <x v="5"/>
    <s v="Corporate"/>
    <x v="2"/>
    <x v="4"/>
  </r>
  <r>
    <s v="Darren Budd"/>
    <n v="35079"/>
    <d v="2010-08-14T00:00:00"/>
    <d v="2010-08-16T00:00:00"/>
    <s v="August"/>
    <s v="2010"/>
    <n v="2"/>
    <b v="0"/>
    <s v="High"/>
    <n v="13"/>
    <n v="71.569999999999993"/>
    <n v="0.02"/>
    <x v="0"/>
    <n v="-30.69"/>
    <n v="4.9800000000000004"/>
    <n v="4.95"/>
    <s v="Ontario"/>
    <x v="5"/>
    <s v="Consumer"/>
    <x v="2"/>
    <x v="9"/>
  </r>
  <r>
    <s v="Darren Budd"/>
    <n v="35079"/>
    <d v="2010-08-14T00:00:00"/>
    <d v="2010-08-16T00:00:00"/>
    <s v="August"/>
    <s v="2010"/>
    <n v="2"/>
    <b v="0"/>
    <s v="High"/>
    <n v="32"/>
    <n v="2062.75"/>
    <n v="0.01"/>
    <x v="2"/>
    <n v="559.59"/>
    <n v="60.98"/>
    <n v="19.989999999999998"/>
    <s v="Ontario"/>
    <x v="5"/>
    <s v="Consumer"/>
    <x v="2"/>
    <x v="10"/>
  </r>
  <r>
    <s v="Mike Caudle"/>
    <n v="35110"/>
    <d v="2011-10-18T00:00:00"/>
    <d v="2011-10-19T00:00:00"/>
    <s v="October"/>
    <s v="2011"/>
    <n v="1"/>
    <b v="0"/>
    <s v="High"/>
    <n v="14"/>
    <n v="12805.25"/>
    <n v="0.01"/>
    <x v="0"/>
    <n v="5065.51"/>
    <n v="896.99"/>
    <n v="19.989999999999998"/>
    <s v="Ontario"/>
    <x v="5"/>
    <s v="Corporate"/>
    <x v="0"/>
    <x v="2"/>
  </r>
  <r>
    <s v="Mike Caudle"/>
    <n v="35110"/>
    <d v="2011-10-18T00:00:00"/>
    <d v="2011-10-20T00:00:00"/>
    <s v="October"/>
    <s v="2011"/>
    <n v="2"/>
    <b v="0"/>
    <s v="High"/>
    <n v="49"/>
    <n v="1435.32"/>
    <n v="0.02"/>
    <x v="0"/>
    <n v="485.95"/>
    <n v="29.89"/>
    <n v="1.99"/>
    <s v="Ontario"/>
    <x v="5"/>
    <s v="Corporate"/>
    <x v="1"/>
    <x v="7"/>
  </r>
  <r>
    <s v="Darren Budd"/>
    <n v="35554"/>
    <d v="2012-09-24T00:00:00"/>
    <d v="2012-09-26T00:00:00"/>
    <s v="September"/>
    <s v="2012"/>
    <n v="2"/>
    <b v="0"/>
    <s v="Not Specified"/>
    <n v="34"/>
    <n v="4581.54"/>
    <n v="0.05"/>
    <x v="1"/>
    <n v="-614.37"/>
    <n v="130.97999999999999"/>
    <n v="54.74"/>
    <s v="Ontario"/>
    <x v="5"/>
    <s v="Consumer"/>
    <x v="2"/>
    <x v="9"/>
  </r>
  <r>
    <s v="James Lanier"/>
    <n v="35555"/>
    <d v="2011-03-04T00:00:00"/>
    <d v="2011-03-05T00:00:00"/>
    <s v="March"/>
    <s v="2011"/>
    <n v="1"/>
    <b v="0"/>
    <s v="Medium"/>
    <n v="50"/>
    <n v="11266.4"/>
    <n v="0.08"/>
    <x v="1"/>
    <n v="1902.99"/>
    <n v="243.98"/>
    <n v="43.32"/>
    <s v="Ontario"/>
    <x v="5"/>
    <s v="Corporate"/>
    <x v="2"/>
    <x v="14"/>
  </r>
  <r>
    <s v="James Lanier"/>
    <n v="35555"/>
    <d v="2011-03-04T00:00:00"/>
    <d v="2011-03-06T00:00:00"/>
    <s v="March"/>
    <s v="2011"/>
    <n v="2"/>
    <b v="0"/>
    <s v="Medium"/>
    <n v="15"/>
    <n v="71.61"/>
    <n v="0.1"/>
    <x v="0"/>
    <n v="-70.31"/>
    <n v="4.8899999999999997"/>
    <n v="4.93"/>
    <s v="Ontario"/>
    <x v="5"/>
    <s v="Corporate"/>
    <x v="1"/>
    <x v="7"/>
  </r>
  <r>
    <s v="James Lanier"/>
    <n v="35555"/>
    <d v="2011-03-04T00:00:00"/>
    <d v="2011-03-04T00:00:00"/>
    <s v="March"/>
    <s v="2011"/>
    <n v="0"/>
    <s v="FREE DELIVERY"/>
    <s v="Medium"/>
    <n v="2"/>
    <n v="10.43"/>
    <n v="7.0000000000000007E-2"/>
    <x v="0"/>
    <n v="-4.72"/>
    <n v="4.9800000000000004"/>
    <n v="0.8"/>
    <s v="Ontario"/>
    <x v="5"/>
    <s v="Corporate"/>
    <x v="0"/>
    <x v="5"/>
  </r>
  <r>
    <s v="Erin Creighton"/>
    <n v="35877"/>
    <d v="2010-05-25T00:00:00"/>
    <d v="2010-05-28T00:00:00"/>
    <s v="May"/>
    <s v="2010"/>
    <n v="3"/>
    <b v="0"/>
    <s v="High"/>
    <n v="30"/>
    <n v="129.71"/>
    <n v="0.08"/>
    <x v="0"/>
    <n v="-100.61"/>
    <n v="4.28"/>
    <n v="5.68"/>
    <s v="Ontario"/>
    <x v="5"/>
    <s v="Corporate"/>
    <x v="0"/>
    <x v="5"/>
  </r>
  <r>
    <s v="Cari MacIntyre"/>
    <n v="35878"/>
    <d v="2010-08-13T00:00:00"/>
    <d v="2010-08-15T00:00:00"/>
    <s v="August"/>
    <s v="2010"/>
    <n v="2"/>
    <b v="0"/>
    <s v="Medium"/>
    <n v="45"/>
    <n v="161.66999999999999"/>
    <n v="0.08"/>
    <x v="0"/>
    <n v="-7.71"/>
    <n v="3.6"/>
    <n v="2.2000000000000002"/>
    <s v="Ontario"/>
    <x v="5"/>
    <s v="Corporate"/>
    <x v="0"/>
    <x v="5"/>
  </r>
  <r>
    <s v="Allen Golden"/>
    <n v="36448"/>
    <d v="2010-09-10T00:00:00"/>
    <d v="2010-09-10T00:00:00"/>
    <s v="September"/>
    <s v="2010"/>
    <n v="0"/>
    <s v="FREE DELIVERY"/>
    <s v="Medium"/>
    <n v="6"/>
    <n v="36.65"/>
    <n v="0.03"/>
    <x v="0"/>
    <n v="0.43"/>
    <n v="6.08"/>
    <n v="0.91"/>
    <s v="Ontario"/>
    <x v="5"/>
    <s v="Consumer"/>
    <x v="0"/>
    <x v="12"/>
  </r>
  <r>
    <s v="Allen Golden"/>
    <n v="36448"/>
    <d v="2010-09-10T00:00:00"/>
    <d v="2010-09-11T00:00:00"/>
    <s v="September"/>
    <s v="2010"/>
    <n v="1"/>
    <b v="0"/>
    <s v="Medium"/>
    <n v="44"/>
    <n v="964.09"/>
    <n v="0.02"/>
    <x v="0"/>
    <n v="105.37"/>
    <n v="22.01"/>
    <n v="5.53"/>
    <s v="Ontario"/>
    <x v="5"/>
    <s v="Consumer"/>
    <x v="0"/>
    <x v="12"/>
  </r>
  <r>
    <s v="Eudokia Martin"/>
    <n v="36452"/>
    <d v="2009-04-05T00:00:00"/>
    <d v="2009-04-06T00:00:00"/>
    <s v="April"/>
    <s v="2009"/>
    <n v="1"/>
    <b v="0"/>
    <s v="High"/>
    <n v="26"/>
    <n v="564.98"/>
    <n v="0.1"/>
    <x v="0"/>
    <n v="-107.51"/>
    <n v="22.38"/>
    <n v="15.1"/>
    <s v="Ontario"/>
    <x v="5"/>
    <s v="Home Office"/>
    <x v="0"/>
    <x v="2"/>
  </r>
  <r>
    <s v="Eudokia Martin"/>
    <n v="36452"/>
    <d v="2009-04-05T00:00:00"/>
    <d v="2009-04-07T00:00:00"/>
    <s v="April"/>
    <s v="2009"/>
    <n v="2"/>
    <b v="0"/>
    <s v="High"/>
    <n v="18"/>
    <n v="129.47999999999999"/>
    <n v="0.04"/>
    <x v="0"/>
    <n v="46.01"/>
    <n v="6.98"/>
    <n v="2.83"/>
    <s v="Ontario"/>
    <x v="5"/>
    <s v="Home Office"/>
    <x v="2"/>
    <x v="4"/>
  </r>
  <r>
    <s v="Cari MacIntyre"/>
    <n v="36484"/>
    <d v="2012-01-28T00:00:00"/>
    <d v="2012-01-29T00:00:00"/>
    <s v="January"/>
    <s v="2012"/>
    <n v="1"/>
    <b v="0"/>
    <s v="Critical"/>
    <n v="41"/>
    <n v="2380.5695000000001"/>
    <n v="0.01"/>
    <x v="2"/>
    <n v="740.48"/>
    <n v="65.989999999999995"/>
    <n v="3.9"/>
    <s v="Ontario"/>
    <x v="5"/>
    <s v="Corporate"/>
    <x v="1"/>
    <x v="3"/>
  </r>
  <r>
    <s v="Ruben Ausman"/>
    <n v="36643"/>
    <d v="2009-02-23T00:00:00"/>
    <d v="2009-02-25T00:00:00"/>
    <s v="February"/>
    <s v="2009"/>
    <n v="2"/>
    <b v="0"/>
    <s v="Critical"/>
    <n v="17"/>
    <n v="240.87"/>
    <n v="0.01"/>
    <x v="0"/>
    <n v="-36.770000000000003"/>
    <n v="13.79"/>
    <n v="8.7799999999999994"/>
    <s v="Ontario"/>
    <x v="5"/>
    <s v="Corporate"/>
    <x v="2"/>
    <x v="4"/>
  </r>
  <r>
    <s v="Ruben Ausman"/>
    <n v="36643"/>
    <d v="2009-02-23T00:00:00"/>
    <d v="2009-02-24T00:00:00"/>
    <s v="February"/>
    <s v="2009"/>
    <n v="1"/>
    <b v="0"/>
    <s v="Critical"/>
    <n v="30"/>
    <n v="1025.02"/>
    <n v="0.04"/>
    <x v="0"/>
    <n v="87.03"/>
    <n v="33.29"/>
    <n v="8.74"/>
    <s v="Ontario"/>
    <x v="5"/>
    <s v="Corporate"/>
    <x v="0"/>
    <x v="0"/>
  </r>
  <r>
    <s v="Anna Haberlin"/>
    <n v="36679"/>
    <d v="2011-08-30T00:00:00"/>
    <d v="2011-09-02T00:00:00"/>
    <s v="September"/>
    <s v="2011"/>
    <n v="3"/>
    <b v="0"/>
    <s v="Critical"/>
    <n v="28"/>
    <n v="1491.8264999999999"/>
    <n v="0.1"/>
    <x v="0"/>
    <n v="124.83"/>
    <n v="65.989999999999995"/>
    <n v="8.99"/>
    <s v="Ontario"/>
    <x v="5"/>
    <s v="Corporate"/>
    <x v="1"/>
    <x v="3"/>
  </r>
  <r>
    <s v="Fred Hopkins"/>
    <n v="36741"/>
    <d v="2010-12-19T00:00:00"/>
    <d v="2010-12-22T00:00:00"/>
    <s v="December"/>
    <s v="2010"/>
    <n v="3"/>
    <b v="0"/>
    <s v="Critical"/>
    <n v="26"/>
    <n v="141.4"/>
    <n v="0.08"/>
    <x v="0"/>
    <n v="34.479999999999997"/>
    <n v="5.68"/>
    <n v="1.46"/>
    <s v="Ontario"/>
    <x v="5"/>
    <s v="Home Office"/>
    <x v="0"/>
    <x v="5"/>
  </r>
  <r>
    <s v="Fred Hopkins"/>
    <n v="36741"/>
    <d v="2010-12-19T00:00:00"/>
    <d v="2010-12-21T00:00:00"/>
    <s v="December"/>
    <s v="2010"/>
    <n v="2"/>
    <b v="0"/>
    <s v="Critical"/>
    <n v="6"/>
    <n v="303.90899999999999"/>
    <n v="0.01"/>
    <x v="0"/>
    <n v="-254.36"/>
    <n v="55.99"/>
    <n v="5"/>
    <s v="Ontario"/>
    <x v="5"/>
    <s v="Home Office"/>
    <x v="1"/>
    <x v="3"/>
  </r>
  <r>
    <s v="Brian Stugart"/>
    <n v="36866"/>
    <d v="2010-03-24T00:00:00"/>
    <d v="2010-03-26T00:00:00"/>
    <s v="March"/>
    <s v="2010"/>
    <n v="2"/>
    <b v="0"/>
    <s v="low"/>
    <n v="32"/>
    <n v="6245.76"/>
    <n v="0.1"/>
    <x v="0"/>
    <n v="1462.42"/>
    <n v="210.55"/>
    <n v="9.99"/>
    <s v="Ontario"/>
    <x v="5"/>
    <s v="Consumer"/>
    <x v="0"/>
    <x v="0"/>
  </r>
  <r>
    <s v="Amy Cox"/>
    <n v="36929"/>
    <d v="2012-05-25T00:00:00"/>
    <d v="2012-05-25T00:00:00"/>
    <s v="May"/>
    <s v="2012"/>
    <n v="0"/>
    <s v="FREE DELIVERY"/>
    <s v="low"/>
    <n v="45"/>
    <n v="3638.27"/>
    <n v="0.04"/>
    <x v="0"/>
    <n v="1123.79"/>
    <n v="80.98"/>
    <n v="4.5"/>
    <s v="Ontario"/>
    <x v="5"/>
    <s v="Small Business"/>
    <x v="0"/>
    <x v="1"/>
  </r>
  <r>
    <s v="Amy Cox"/>
    <n v="36929"/>
    <d v="2012-05-25T00:00:00"/>
    <d v="2012-05-29T00:00:00"/>
    <s v="May"/>
    <s v="2012"/>
    <n v="4"/>
    <b v="0"/>
    <s v="low"/>
    <n v="37"/>
    <n v="1326.69"/>
    <n v="0"/>
    <x v="0"/>
    <n v="185.37"/>
    <n v="33.29"/>
    <n v="8.74"/>
    <s v="Ontario"/>
    <x v="5"/>
    <s v="Small Business"/>
    <x v="0"/>
    <x v="0"/>
  </r>
  <r>
    <s v="Cari MacIntyre"/>
    <n v="36999"/>
    <d v="2009-12-12T00:00:00"/>
    <d v="2009-12-13T00:00:00"/>
    <s v="December"/>
    <s v="2009"/>
    <n v="1"/>
    <b v="0"/>
    <s v="Medium"/>
    <n v="28"/>
    <n v="14475.74"/>
    <n v="0.06"/>
    <x v="1"/>
    <n v="4963.8900000000003"/>
    <n v="549.99"/>
    <n v="49"/>
    <s v="Ontario"/>
    <x v="5"/>
    <s v="Corporate"/>
    <x v="1"/>
    <x v="13"/>
  </r>
  <r>
    <s v="Cari MacIntyre"/>
    <n v="36999"/>
    <d v="2009-12-12T00:00:00"/>
    <d v="2009-12-13T00:00:00"/>
    <s v="December"/>
    <s v="2009"/>
    <n v="1"/>
    <b v="0"/>
    <s v="Medium"/>
    <n v="3"/>
    <n v="306.62049999999999"/>
    <n v="0.08"/>
    <x v="2"/>
    <n v="-479.08"/>
    <n v="115.99"/>
    <n v="5.99"/>
    <s v="Ontario"/>
    <x v="5"/>
    <s v="Corporate"/>
    <x v="1"/>
    <x v="3"/>
  </r>
  <r>
    <s v="Eudokia Martin"/>
    <n v="37216"/>
    <d v="2010-11-30T00:00:00"/>
    <d v="2010-12-01T00:00:00"/>
    <s v="December"/>
    <s v="2010"/>
    <n v="1"/>
    <b v="0"/>
    <s v="High"/>
    <n v="24"/>
    <n v="527.25"/>
    <n v="0.01"/>
    <x v="0"/>
    <n v="74.010000000000005"/>
    <n v="20.98"/>
    <n v="8.83"/>
    <s v="Ontario"/>
    <x v="5"/>
    <s v="Home Office"/>
    <x v="0"/>
    <x v="2"/>
  </r>
  <r>
    <s v="Michelle Huthwaite"/>
    <n v="37314"/>
    <d v="2011-05-04T00:00:00"/>
    <d v="2011-05-05T00:00:00"/>
    <s v="May"/>
    <s v="2011"/>
    <n v="1"/>
    <b v="0"/>
    <s v="Medium"/>
    <n v="21"/>
    <n v="210.86"/>
    <n v="0.04"/>
    <x v="0"/>
    <n v="5.5"/>
    <n v="9.77"/>
    <n v="6.02"/>
    <s v="Ontario"/>
    <x v="5"/>
    <s v="Home Office"/>
    <x v="2"/>
    <x v="4"/>
  </r>
  <r>
    <s v="Bill Stewart"/>
    <n v="37349"/>
    <d v="2010-02-15T00:00:00"/>
    <d v="2010-02-17T00:00:00"/>
    <s v="February"/>
    <s v="2010"/>
    <n v="2"/>
    <b v="0"/>
    <s v="Critical"/>
    <n v="8"/>
    <n v="631.73"/>
    <n v="0.03"/>
    <x v="2"/>
    <n v="122.43"/>
    <n v="78.69"/>
    <n v="19.989999999999998"/>
    <s v="Ontario"/>
    <x v="5"/>
    <s v="Corporate"/>
    <x v="2"/>
    <x v="4"/>
  </r>
  <r>
    <s v="Mike Caudle"/>
    <n v="37828"/>
    <d v="2011-04-20T00:00:00"/>
    <d v="2011-04-25T00:00:00"/>
    <s v="April"/>
    <s v="2011"/>
    <n v="5"/>
    <b v="0"/>
    <s v="low"/>
    <n v="23"/>
    <n v="490.17"/>
    <n v="0.04"/>
    <x v="0"/>
    <n v="-57.09"/>
    <n v="20.97"/>
    <n v="4"/>
    <s v="Ontario"/>
    <x v="5"/>
    <s v="Corporate"/>
    <x v="1"/>
    <x v="7"/>
  </r>
  <r>
    <s v="Mike Caudle"/>
    <n v="37828"/>
    <d v="2011-04-20T00:00:00"/>
    <d v="2011-04-22T00:00:00"/>
    <s v="April"/>
    <s v="2011"/>
    <n v="2"/>
    <b v="0"/>
    <s v="low"/>
    <n v="42"/>
    <n v="206.2"/>
    <n v="0.01"/>
    <x v="0"/>
    <n v="101.14"/>
    <n v="4.91"/>
    <n v="0.5"/>
    <s v="Ontario"/>
    <x v="5"/>
    <s v="Corporate"/>
    <x v="0"/>
    <x v="11"/>
  </r>
  <r>
    <s v="Andy Reiter"/>
    <n v="37920"/>
    <d v="2010-07-14T00:00:00"/>
    <d v="2010-07-16T00:00:00"/>
    <s v="July"/>
    <s v="2010"/>
    <n v="2"/>
    <b v="0"/>
    <s v="Critical"/>
    <n v="48"/>
    <n v="414.42"/>
    <n v="0.04"/>
    <x v="0"/>
    <n v="-380.2"/>
    <n v="8.4600000000000009"/>
    <n v="8.99"/>
    <s v="Ontario"/>
    <x v="5"/>
    <s v="Corporate"/>
    <x v="1"/>
    <x v="7"/>
  </r>
  <r>
    <s v="Erin Ashbrook"/>
    <n v="38052"/>
    <d v="2012-02-15T00:00:00"/>
    <d v="2012-02-15T00:00:00"/>
    <s v="February"/>
    <s v="2012"/>
    <n v="0"/>
    <s v="FREE DELIVERY"/>
    <s v="low"/>
    <n v="13"/>
    <n v="542.6"/>
    <n v="0.03"/>
    <x v="0"/>
    <n v="118.4"/>
    <n v="40.98"/>
    <n v="1.99"/>
    <s v="Ontario"/>
    <x v="5"/>
    <s v="Consumer"/>
    <x v="1"/>
    <x v="7"/>
  </r>
  <r>
    <s v="Jim Mitchum"/>
    <n v="38080"/>
    <d v="2009-09-14T00:00:00"/>
    <d v="2009-09-15T00:00:00"/>
    <s v="September"/>
    <s v="2009"/>
    <n v="1"/>
    <b v="0"/>
    <s v="Not Specified"/>
    <n v="26"/>
    <n v="125.01"/>
    <n v="0.08"/>
    <x v="0"/>
    <n v="-56.35"/>
    <n v="4.9800000000000004"/>
    <n v="4.7"/>
    <s v="Ontario"/>
    <x v="5"/>
    <s v="Consumer"/>
    <x v="0"/>
    <x v="5"/>
  </r>
  <r>
    <s v="Amy Cox"/>
    <n v="38145"/>
    <d v="2009-09-12T00:00:00"/>
    <d v="2009-09-14T00:00:00"/>
    <s v="September"/>
    <s v="2009"/>
    <n v="2"/>
    <b v="0"/>
    <s v="Not Specified"/>
    <n v="33"/>
    <n v="60.92"/>
    <n v="7.0000000000000007E-2"/>
    <x v="0"/>
    <n v="-17.2"/>
    <n v="1.88"/>
    <n v="1.49"/>
    <s v="Ontario"/>
    <x v="5"/>
    <s v="Small Business"/>
    <x v="0"/>
    <x v="2"/>
  </r>
  <r>
    <s v="Amy Cox"/>
    <n v="38145"/>
    <d v="2009-09-12T00:00:00"/>
    <d v="2009-09-13T00:00:00"/>
    <s v="September"/>
    <s v="2009"/>
    <n v="1"/>
    <b v="0"/>
    <s v="Not Specified"/>
    <n v="8"/>
    <n v="387.17"/>
    <n v="0.01"/>
    <x v="0"/>
    <n v="190.6"/>
    <n v="45.98"/>
    <n v="4.8"/>
    <s v="Ontario"/>
    <x v="5"/>
    <s v="Small Business"/>
    <x v="2"/>
    <x v="4"/>
  </r>
  <r>
    <s v="Cynthia Arntzen"/>
    <n v="38437"/>
    <d v="2012-05-08T00:00:00"/>
    <d v="2012-05-09T00:00:00"/>
    <s v="May"/>
    <s v="2012"/>
    <n v="1"/>
    <b v="0"/>
    <s v="Critical"/>
    <n v="19"/>
    <n v="4201.47"/>
    <n v="0.04"/>
    <x v="1"/>
    <n v="199.25"/>
    <n v="212.6"/>
    <n v="52.2"/>
    <s v="Ontario"/>
    <x v="5"/>
    <s v="Small Business"/>
    <x v="2"/>
    <x v="10"/>
  </r>
  <r>
    <s v="Cynthia Arntzen"/>
    <n v="38437"/>
    <d v="2012-05-08T00:00:00"/>
    <d v="2012-05-09T00:00:00"/>
    <s v="May"/>
    <s v="2012"/>
    <n v="1"/>
    <b v="0"/>
    <s v="Critical"/>
    <n v="17"/>
    <n v="55.66"/>
    <n v="0.08"/>
    <x v="0"/>
    <n v="-21.4"/>
    <n v="3.28"/>
    <n v="2.31"/>
    <s v="Ontario"/>
    <x v="5"/>
    <s v="Small Business"/>
    <x v="0"/>
    <x v="12"/>
  </r>
  <r>
    <s v="Melanie Page"/>
    <n v="38503"/>
    <d v="2009-05-05T00:00:00"/>
    <d v="2009-05-05T00:00:00"/>
    <s v="May"/>
    <s v="2009"/>
    <n v="0"/>
    <s v="FREE DELIVERY"/>
    <s v="low"/>
    <n v="47"/>
    <n v="5567.79"/>
    <n v="0.04"/>
    <x v="0"/>
    <n v="1726.66"/>
    <n v="120.98"/>
    <n v="3.99"/>
    <s v="Ontario"/>
    <x v="5"/>
    <s v="Corporate"/>
    <x v="0"/>
    <x v="1"/>
  </r>
  <r>
    <s v="Melanie Page"/>
    <n v="38503"/>
    <d v="2009-05-05T00:00:00"/>
    <d v="2009-05-05T00:00:00"/>
    <s v="May"/>
    <s v="2009"/>
    <n v="0"/>
    <s v="FREE DELIVERY"/>
    <s v="low"/>
    <n v="10"/>
    <n v="503.29349999999999"/>
    <n v="0.02"/>
    <x v="0"/>
    <n v="-222.82"/>
    <n v="55.99"/>
    <n v="5"/>
    <s v="Ontario"/>
    <x v="5"/>
    <s v="Corporate"/>
    <x v="1"/>
    <x v="3"/>
  </r>
  <r>
    <s v="Melanie Page"/>
    <n v="38503"/>
    <d v="2009-05-05T00:00:00"/>
    <d v="2009-05-09T00:00:00"/>
    <s v="May"/>
    <s v="2009"/>
    <n v="4"/>
    <b v="0"/>
    <s v="low"/>
    <n v="32"/>
    <n v="796.03"/>
    <n v="0.05"/>
    <x v="1"/>
    <n v="-133.71"/>
    <n v="23.99"/>
    <n v="15.68"/>
    <s v="Ontario"/>
    <x v="5"/>
    <s v="Corporate"/>
    <x v="2"/>
    <x v="4"/>
  </r>
  <r>
    <s v="Dave Hallsten"/>
    <n v="38530"/>
    <d v="2011-04-17T00:00:00"/>
    <d v="2011-04-17T00:00:00"/>
    <s v="April"/>
    <s v="2011"/>
    <n v="0"/>
    <s v="FREE DELIVERY"/>
    <s v="Critical"/>
    <n v="47"/>
    <n v="1980.37"/>
    <n v="0.03"/>
    <x v="0"/>
    <n v="904.83"/>
    <n v="40.98"/>
    <n v="2.99"/>
    <s v="Ontario"/>
    <x v="5"/>
    <s v="Home Office"/>
    <x v="0"/>
    <x v="2"/>
  </r>
  <r>
    <s v="Dave Hallsten"/>
    <n v="38530"/>
    <d v="2011-04-17T00:00:00"/>
    <d v="2011-04-17T00:00:00"/>
    <s v="April"/>
    <s v="2011"/>
    <n v="0"/>
    <s v="FREE DELIVERY"/>
    <s v="Critical"/>
    <n v="13"/>
    <n v="642.66"/>
    <n v="0.05"/>
    <x v="0"/>
    <n v="-82.35"/>
    <n v="49.43"/>
    <n v="19.989999999999998"/>
    <s v="Ontario"/>
    <x v="5"/>
    <s v="Home Office"/>
    <x v="0"/>
    <x v="1"/>
  </r>
  <r>
    <s v="Eugene Hildebrand"/>
    <n v="38726"/>
    <d v="2009-05-21T00:00:00"/>
    <d v="2009-05-23T00:00:00"/>
    <s v="May"/>
    <s v="2009"/>
    <n v="2"/>
    <b v="0"/>
    <s v="Medium"/>
    <n v="44"/>
    <n v="92.86"/>
    <n v="0.04"/>
    <x v="0"/>
    <n v="-11.28"/>
    <n v="2.08"/>
    <n v="1.49"/>
    <s v="Ontario"/>
    <x v="5"/>
    <s v="Home Office"/>
    <x v="0"/>
    <x v="2"/>
  </r>
  <r>
    <s v="Nancy Lomonaco"/>
    <n v="39172"/>
    <d v="2010-06-25T00:00:00"/>
    <d v="2010-07-02T00:00:00"/>
    <s v="July"/>
    <s v="2010"/>
    <n v="7"/>
    <b v="0"/>
    <s v="low"/>
    <n v="38"/>
    <n v="9013.58"/>
    <n v="0.04"/>
    <x v="0"/>
    <n v="2574.36"/>
    <n v="232.58"/>
    <n v="19.989999999999998"/>
    <s v="Ontario"/>
    <x v="5"/>
    <s v="Home Office"/>
    <x v="0"/>
    <x v="1"/>
  </r>
  <r>
    <s v="Nancy Lomonaco"/>
    <n v="39172"/>
    <d v="2010-06-25T00:00:00"/>
    <d v="2010-07-02T00:00:00"/>
    <s v="July"/>
    <s v="2010"/>
    <n v="7"/>
    <b v="0"/>
    <s v="low"/>
    <n v="26"/>
    <n v="175.42"/>
    <n v="0"/>
    <x v="0"/>
    <n v="-93.73"/>
    <n v="5.98"/>
    <n v="7.5"/>
    <s v="Ontario"/>
    <x v="5"/>
    <s v="Home Office"/>
    <x v="0"/>
    <x v="5"/>
  </r>
  <r>
    <s v="Gary Zandusky"/>
    <n v="39269"/>
    <d v="2012-10-26T00:00:00"/>
    <d v="2012-11-02T00:00:00"/>
    <s v="November"/>
    <s v="2012"/>
    <n v="7"/>
    <b v="0"/>
    <s v="low"/>
    <n v="16"/>
    <n v="464.69499999999999"/>
    <n v="0.06"/>
    <x v="0"/>
    <n v="107.51"/>
    <n v="35.99"/>
    <n v="2.5"/>
    <s v="Ontario"/>
    <x v="5"/>
    <s v="Home Office"/>
    <x v="1"/>
    <x v="3"/>
  </r>
  <r>
    <s v="Andy Yotov"/>
    <n v="39330"/>
    <d v="2010-07-17T00:00:00"/>
    <d v="2010-07-18T00:00:00"/>
    <s v="July"/>
    <s v="2010"/>
    <n v="1"/>
    <b v="0"/>
    <s v="Critical"/>
    <n v="29"/>
    <n v="184.77"/>
    <n v="0"/>
    <x v="2"/>
    <n v="-71.959999999999994"/>
    <n v="5.74"/>
    <n v="5.3"/>
    <s v="Ontario"/>
    <x v="5"/>
    <s v="Corporate"/>
    <x v="0"/>
    <x v="15"/>
  </r>
  <r>
    <s v="Cynthia Arntzen"/>
    <n v="39365"/>
    <d v="2012-05-14T00:00:00"/>
    <d v="2012-05-17T00:00:00"/>
    <s v="May"/>
    <s v="2012"/>
    <n v="3"/>
    <b v="0"/>
    <s v="High"/>
    <n v="32"/>
    <n v="931.08"/>
    <n v="0.1"/>
    <x v="2"/>
    <n v="269.60000000000002"/>
    <n v="29.89"/>
    <n v="1.99"/>
    <s v="Ontario"/>
    <x v="5"/>
    <s v="Small Business"/>
    <x v="1"/>
    <x v="7"/>
  </r>
  <r>
    <s v="Edward Becker"/>
    <n v="39430"/>
    <d v="2009-06-13T00:00:00"/>
    <d v="2009-06-17T00:00:00"/>
    <s v="June"/>
    <s v="2009"/>
    <n v="4"/>
    <b v="0"/>
    <s v="low"/>
    <n v="29"/>
    <n v="877.97"/>
    <n v="0.03"/>
    <x v="0"/>
    <n v="-144.19999999999999"/>
    <n v="30.98"/>
    <n v="6.5"/>
    <s v="Ontario"/>
    <x v="5"/>
    <s v="Corporate"/>
    <x v="1"/>
    <x v="7"/>
  </r>
  <r>
    <s v="Naresj Patel"/>
    <n v="39555"/>
    <d v="2012-09-04T00:00:00"/>
    <d v="2012-09-09T00:00:00"/>
    <s v="September"/>
    <s v="2012"/>
    <n v="5"/>
    <b v="0"/>
    <s v="low"/>
    <n v="38"/>
    <n v="1112.54"/>
    <n v="0.01"/>
    <x v="0"/>
    <n v="352.96"/>
    <n v="27.18"/>
    <n v="8.23"/>
    <s v="Ontario"/>
    <x v="5"/>
    <s v="Corporate"/>
    <x v="0"/>
    <x v="8"/>
  </r>
  <r>
    <s v="Ed Ludwig"/>
    <n v="39749"/>
    <d v="2010-06-27T00:00:00"/>
    <d v="2010-06-29T00:00:00"/>
    <s v="June"/>
    <s v="2010"/>
    <n v="2"/>
    <b v="0"/>
    <s v="High"/>
    <n v="14"/>
    <n v="125.31"/>
    <n v="0"/>
    <x v="0"/>
    <n v="26.24"/>
    <n v="7.96"/>
    <n v="4.95"/>
    <s v="Ontario"/>
    <x v="5"/>
    <s v="Consumer"/>
    <x v="2"/>
    <x v="4"/>
  </r>
  <r>
    <s v="Ed Ludwig"/>
    <n v="39749"/>
    <d v="2010-06-27T00:00:00"/>
    <d v="2010-06-29T00:00:00"/>
    <s v="June"/>
    <s v="2010"/>
    <n v="2"/>
    <b v="0"/>
    <s v="High"/>
    <n v="45"/>
    <n v="11277.05"/>
    <n v="0.01"/>
    <x v="1"/>
    <n v="3497.45"/>
    <n v="264.98"/>
    <n v="17.86"/>
    <s v="Ontario"/>
    <x v="5"/>
    <s v="Consumer"/>
    <x v="1"/>
    <x v="16"/>
  </r>
  <r>
    <s v="Ed Ludwig"/>
    <n v="39749"/>
    <d v="2010-06-27T00:00:00"/>
    <d v="2010-06-29T00:00:00"/>
    <s v="June"/>
    <s v="2010"/>
    <n v="2"/>
    <b v="0"/>
    <s v="High"/>
    <n v="43"/>
    <n v="110.64"/>
    <n v="0.06"/>
    <x v="0"/>
    <n v="-62.6"/>
    <n v="2.6"/>
    <n v="2.4"/>
    <s v="Ontario"/>
    <x v="5"/>
    <s v="Consumer"/>
    <x v="0"/>
    <x v="12"/>
  </r>
  <r>
    <s v="Roy French"/>
    <n v="39815"/>
    <d v="2009-04-09T00:00:00"/>
    <d v="2009-04-13T00:00:00"/>
    <s v="April"/>
    <s v="2009"/>
    <n v="4"/>
    <b v="0"/>
    <s v="low"/>
    <n v="43"/>
    <n v="4075.3760000000002"/>
    <n v="0.05"/>
    <x v="0"/>
    <n v="841.73"/>
    <n v="115.99"/>
    <n v="8.99"/>
    <s v="Ontario"/>
    <x v="5"/>
    <s v="Consumer"/>
    <x v="1"/>
    <x v="3"/>
  </r>
  <r>
    <s v="Aimee Bixby"/>
    <n v="40001"/>
    <d v="2011-02-24T00:00:00"/>
    <d v="2011-02-26T00:00:00"/>
    <s v="February"/>
    <s v="2011"/>
    <n v="2"/>
    <b v="0"/>
    <s v="Medium"/>
    <n v="46"/>
    <n v="1736.53"/>
    <n v="0.1"/>
    <x v="0"/>
    <n v="457.03"/>
    <n v="39.479999999999997"/>
    <n v="3.99"/>
    <s v="Ontario"/>
    <x v="5"/>
    <s v="Home Office"/>
    <x v="0"/>
    <x v="1"/>
  </r>
  <r>
    <s v="Jesus Ocampo"/>
    <n v="40386"/>
    <d v="2011-02-18T00:00:00"/>
    <d v="2011-02-20T00:00:00"/>
    <s v="February"/>
    <s v="2011"/>
    <n v="2"/>
    <b v="0"/>
    <s v="High"/>
    <n v="28"/>
    <n v="2905.3"/>
    <n v="0"/>
    <x v="2"/>
    <n v="1704"/>
    <n v="98.31"/>
    <n v="0.49"/>
    <s v="Ontario"/>
    <x v="5"/>
    <s v="Small Business"/>
    <x v="0"/>
    <x v="11"/>
  </r>
  <r>
    <s v="Naresj Patel"/>
    <n v="40647"/>
    <d v="2009-08-17T00:00:00"/>
    <d v="2009-08-18T00:00:00"/>
    <s v="August"/>
    <s v="2009"/>
    <n v="1"/>
    <b v="0"/>
    <s v="High"/>
    <n v="47"/>
    <n v="1982.16"/>
    <n v="0.03"/>
    <x v="0"/>
    <n v="267.10000000000002"/>
    <n v="40.99"/>
    <n v="19.989999999999998"/>
    <s v="Ontario"/>
    <x v="5"/>
    <s v="Corporate"/>
    <x v="0"/>
    <x v="5"/>
  </r>
  <r>
    <s v="Darren Budd"/>
    <n v="41120"/>
    <d v="2012-07-07T00:00:00"/>
    <d v="2012-07-09T00:00:00"/>
    <s v="July"/>
    <s v="2012"/>
    <n v="2"/>
    <b v="0"/>
    <s v="low"/>
    <n v="35"/>
    <n v="870.75"/>
    <n v="0.09"/>
    <x v="0"/>
    <n v="100.5"/>
    <n v="26.64"/>
    <n v="5.3"/>
    <s v="Ontario"/>
    <x v="5"/>
    <s v="Consumer"/>
    <x v="2"/>
    <x v="14"/>
  </r>
  <r>
    <s v="Darren Budd"/>
    <n v="41120"/>
    <d v="2012-07-07T00:00:00"/>
    <d v="2012-07-09T00:00:00"/>
    <s v="July"/>
    <s v="2012"/>
    <n v="2"/>
    <b v="0"/>
    <s v="low"/>
    <n v="13"/>
    <n v="43.37"/>
    <n v="0.02"/>
    <x v="0"/>
    <n v="9.5299999999999994"/>
    <n v="3.08"/>
    <n v="0.99"/>
    <s v="Ontario"/>
    <x v="5"/>
    <s v="Consumer"/>
    <x v="2"/>
    <x v="4"/>
  </r>
  <r>
    <s v="Darren Budd"/>
    <n v="41122"/>
    <d v="2010-02-21T00:00:00"/>
    <d v="2010-02-23T00:00:00"/>
    <s v="February"/>
    <s v="2010"/>
    <n v="2"/>
    <b v="0"/>
    <s v="Not Specified"/>
    <n v="29"/>
    <n v="61.22"/>
    <n v="0.06"/>
    <x v="2"/>
    <n v="-76.88"/>
    <n v="1.74"/>
    <n v="4.08"/>
    <s v="Ontario"/>
    <x v="5"/>
    <s v="Home Office"/>
    <x v="2"/>
    <x v="4"/>
  </r>
  <r>
    <s v="Edward Nazzal"/>
    <n v="41187"/>
    <d v="2010-09-30T00:00:00"/>
    <d v="2010-09-30T00:00:00"/>
    <s v="September"/>
    <s v="2010"/>
    <n v="0"/>
    <s v="FREE DELIVERY"/>
    <s v="low"/>
    <n v="9"/>
    <n v="52.93"/>
    <n v="0"/>
    <x v="0"/>
    <n v="5.34"/>
    <n v="5.58"/>
    <n v="0.7"/>
    <s v="Ontario"/>
    <x v="5"/>
    <s v="Small Business"/>
    <x v="0"/>
    <x v="12"/>
  </r>
  <r>
    <s v="Edward Nazzal"/>
    <n v="41187"/>
    <d v="2010-09-30T00:00:00"/>
    <d v="2010-10-04T00:00:00"/>
    <s v="October"/>
    <s v="2010"/>
    <n v="4"/>
    <b v="0"/>
    <s v="low"/>
    <n v="25"/>
    <n v="145.13"/>
    <n v="0.03"/>
    <x v="0"/>
    <n v="-42.45"/>
    <n v="5.78"/>
    <n v="4.96"/>
    <s v="Ontario"/>
    <x v="5"/>
    <s v="Small Business"/>
    <x v="0"/>
    <x v="5"/>
  </r>
  <r>
    <s v="Eugene Hildebrand"/>
    <n v="41221"/>
    <d v="2009-09-12T00:00:00"/>
    <d v="2009-09-13T00:00:00"/>
    <s v="September"/>
    <s v="2009"/>
    <n v="1"/>
    <b v="0"/>
    <s v="Critical"/>
    <n v="4"/>
    <n v="345.57"/>
    <n v="0.06"/>
    <x v="0"/>
    <n v="-218.77"/>
    <n v="80.98"/>
    <n v="35"/>
    <s v="Ontario"/>
    <x v="5"/>
    <s v="Home Office"/>
    <x v="0"/>
    <x v="0"/>
  </r>
  <r>
    <s v="Eileen Kiefer"/>
    <n v="41282"/>
    <d v="2009-07-04T00:00:00"/>
    <d v="2009-07-06T00:00:00"/>
    <s v="July"/>
    <s v="2009"/>
    <n v="2"/>
    <b v="0"/>
    <s v="Medium"/>
    <n v="39"/>
    <n v="916.05"/>
    <n v="0.08"/>
    <x v="0"/>
    <n v="-21.9"/>
    <n v="24.92"/>
    <n v="12.98"/>
    <s v="Ontario"/>
    <x v="5"/>
    <s v="Consumer"/>
    <x v="0"/>
    <x v="2"/>
  </r>
  <r>
    <s v="Jonathan Howell"/>
    <n v="41312"/>
    <d v="2012-01-31T00:00:00"/>
    <d v="2012-02-01T00:00:00"/>
    <s v="February"/>
    <s v="2012"/>
    <n v="1"/>
    <b v="0"/>
    <s v="Not Specified"/>
    <n v="21"/>
    <n v="787.63"/>
    <n v="0.05"/>
    <x v="0"/>
    <n v="140.22"/>
    <n v="39.479999999999997"/>
    <n v="1.99"/>
    <s v="Ontario"/>
    <x v="5"/>
    <s v="Consumer"/>
    <x v="1"/>
    <x v="7"/>
  </r>
  <r>
    <s v="Brian Stugart"/>
    <n v="41318"/>
    <d v="2011-10-09T00:00:00"/>
    <d v="2011-10-18T00:00:00"/>
    <s v="October"/>
    <s v="2011"/>
    <n v="9"/>
    <b v="0"/>
    <s v="low"/>
    <n v="21"/>
    <n v="1223.1099999999999"/>
    <n v="0"/>
    <x v="2"/>
    <n v="161.72"/>
    <n v="56.96"/>
    <n v="13.22"/>
    <s v="Ontario"/>
    <x v="5"/>
    <s v="Consumer"/>
    <x v="0"/>
    <x v="1"/>
  </r>
  <r>
    <s v="Magdelene Morse"/>
    <n v="41345"/>
    <d v="2012-02-02T00:00:00"/>
    <d v="2012-02-02T00:00:00"/>
    <s v="February"/>
    <s v="2012"/>
    <n v="0"/>
    <s v="FREE DELIVERY"/>
    <s v="Medium"/>
    <n v="36"/>
    <n v="66.41"/>
    <n v="0.04"/>
    <x v="0"/>
    <n v="0.37"/>
    <n v="1.88"/>
    <n v="0.79"/>
    <s v="Ontario"/>
    <x v="5"/>
    <s v="Home Office"/>
    <x v="0"/>
    <x v="6"/>
  </r>
  <r>
    <s v="Edward Becker"/>
    <n v="41604"/>
    <d v="2009-02-10T00:00:00"/>
    <d v="2009-02-11T00:00:00"/>
    <s v="February"/>
    <s v="2009"/>
    <n v="1"/>
    <b v="0"/>
    <s v="Medium"/>
    <n v="22"/>
    <n v="138.24"/>
    <n v="0.06"/>
    <x v="0"/>
    <n v="-48.22"/>
    <n v="6.37"/>
    <n v="5.19"/>
    <s v="Ontario"/>
    <x v="5"/>
    <s v="Corporate"/>
    <x v="0"/>
    <x v="2"/>
  </r>
  <r>
    <s v="Tamara Dahlen"/>
    <n v="41891"/>
    <d v="2011-05-22T00:00:00"/>
    <d v="2011-05-23T00:00:00"/>
    <s v="May"/>
    <s v="2011"/>
    <n v="1"/>
    <b v="0"/>
    <s v="High"/>
    <n v="22"/>
    <n v="846.59"/>
    <n v="0.08"/>
    <x v="0"/>
    <n v="-1.95"/>
    <n v="40.89"/>
    <n v="18.98"/>
    <s v="Ontario"/>
    <x v="5"/>
    <s v="Corporate"/>
    <x v="2"/>
    <x v="4"/>
  </r>
  <r>
    <s v="Eugene Hildebrand"/>
    <n v="42022"/>
    <d v="2009-09-24T00:00:00"/>
    <d v="2009-09-25T00:00:00"/>
    <s v="September"/>
    <s v="2009"/>
    <n v="1"/>
    <b v="0"/>
    <s v="Medium"/>
    <n v="45"/>
    <n v="338.85"/>
    <n v="0.04"/>
    <x v="0"/>
    <n v="-170.18"/>
    <n v="7.3"/>
    <n v="7.72"/>
    <s v="Ontario"/>
    <x v="5"/>
    <s v="Home Office"/>
    <x v="0"/>
    <x v="2"/>
  </r>
  <r>
    <s v="Eugene Hildebrand"/>
    <n v="42022"/>
    <d v="2009-09-24T00:00:00"/>
    <d v="2009-09-25T00:00:00"/>
    <s v="September"/>
    <s v="2009"/>
    <n v="1"/>
    <b v="0"/>
    <s v="Medium"/>
    <n v="11"/>
    <n v="43.25"/>
    <n v="0.06"/>
    <x v="0"/>
    <n v="-9.68"/>
    <n v="3.95"/>
    <n v="2"/>
    <s v="Ontario"/>
    <x v="5"/>
    <s v="Home Office"/>
    <x v="0"/>
    <x v="6"/>
  </r>
  <r>
    <s v="Christine Phan"/>
    <n v="42081"/>
    <d v="2011-01-10T00:00:00"/>
    <d v="2011-01-15T00:00:00"/>
    <s v="January"/>
    <s v="2011"/>
    <n v="5"/>
    <b v="0"/>
    <s v="low"/>
    <n v="36"/>
    <n v="188.34"/>
    <n v="0.04"/>
    <x v="0"/>
    <n v="-110.16"/>
    <n v="5.18"/>
    <n v="5.74"/>
    <s v="Ontario"/>
    <x v="5"/>
    <s v="Small Business"/>
    <x v="0"/>
    <x v="2"/>
  </r>
  <r>
    <s v="Christine Phan"/>
    <n v="42081"/>
    <d v="2011-01-10T00:00:00"/>
    <d v="2011-01-12T00:00:00"/>
    <s v="January"/>
    <s v="2011"/>
    <n v="2"/>
    <b v="0"/>
    <s v="low"/>
    <n v="3"/>
    <n v="32.49"/>
    <n v="0.08"/>
    <x v="0"/>
    <n v="-5.05"/>
    <n v="10.94"/>
    <n v="1.39"/>
    <s v="Ontario"/>
    <x v="5"/>
    <s v="Small Business"/>
    <x v="0"/>
    <x v="8"/>
  </r>
  <r>
    <s v="Christine Phan"/>
    <n v="42081"/>
    <d v="2011-01-10T00:00:00"/>
    <d v="2011-01-15T00:00:00"/>
    <s v="January"/>
    <s v="2011"/>
    <n v="5"/>
    <b v="0"/>
    <s v="low"/>
    <n v="26"/>
    <n v="1493.8579999999999"/>
    <n v="0.02"/>
    <x v="0"/>
    <n v="183.24"/>
    <n v="65.989999999999995"/>
    <n v="8.8000000000000007"/>
    <s v="Ontario"/>
    <x v="5"/>
    <s v="Small Business"/>
    <x v="1"/>
    <x v="3"/>
  </r>
  <r>
    <s v="Erin Smith"/>
    <n v="42086"/>
    <d v="2010-07-22T00:00:00"/>
    <d v="2010-07-23T00:00:00"/>
    <s v="July"/>
    <s v="2010"/>
    <n v="1"/>
    <b v="0"/>
    <s v="High"/>
    <n v="18"/>
    <n v="50.15"/>
    <n v="0.09"/>
    <x v="0"/>
    <n v="-2.39"/>
    <n v="2.78"/>
    <n v="0.97"/>
    <s v="Ontario"/>
    <x v="5"/>
    <s v="Home Office"/>
    <x v="0"/>
    <x v="12"/>
  </r>
  <r>
    <s v="Ted Trevino"/>
    <n v="42246"/>
    <d v="2012-04-26T00:00:00"/>
    <d v="2012-04-27T00:00:00"/>
    <s v="April"/>
    <s v="2012"/>
    <n v="1"/>
    <b v="0"/>
    <s v="Not Specified"/>
    <n v="40"/>
    <n v="3060.37"/>
    <n v="7.0000000000000007E-2"/>
    <x v="0"/>
    <n v="234.03"/>
    <n v="77.510000000000005"/>
    <n v="4"/>
    <s v="Ontario"/>
    <x v="5"/>
    <s v="Corporate"/>
    <x v="1"/>
    <x v="7"/>
  </r>
  <r>
    <s v="Ted Trevino"/>
    <n v="42246"/>
    <d v="2012-04-26T00:00:00"/>
    <d v="2012-04-28T00:00:00"/>
    <s v="April"/>
    <s v="2012"/>
    <n v="2"/>
    <b v="0"/>
    <s v="Not Specified"/>
    <n v="5"/>
    <n v="25.31"/>
    <n v="0.05"/>
    <x v="0"/>
    <n v="-0.5"/>
    <n v="4.84"/>
    <n v="0.71"/>
    <s v="Ontario"/>
    <x v="5"/>
    <s v="Corporate"/>
    <x v="0"/>
    <x v="12"/>
  </r>
  <r>
    <s v="Tamara Dahlen"/>
    <n v="42465"/>
    <d v="2010-12-21T00:00:00"/>
    <d v="2010-12-22T00:00:00"/>
    <s v="December"/>
    <s v="2010"/>
    <n v="1"/>
    <b v="0"/>
    <s v="Medium"/>
    <n v="15"/>
    <n v="102.32"/>
    <n v="0.08"/>
    <x v="0"/>
    <n v="-32.700000000000003"/>
    <n v="6.48"/>
    <n v="5.74"/>
    <s v="Ontario"/>
    <x v="5"/>
    <s v="Corporate"/>
    <x v="0"/>
    <x v="5"/>
  </r>
  <r>
    <s v="Eileen Kiefer"/>
    <n v="42657"/>
    <d v="2011-10-03T00:00:00"/>
    <d v="2011-10-05T00:00:00"/>
    <s v="October"/>
    <s v="2011"/>
    <n v="2"/>
    <b v="0"/>
    <s v="low"/>
    <n v="48"/>
    <n v="945.54"/>
    <n v="0.03"/>
    <x v="0"/>
    <n v="254.58"/>
    <n v="19.98"/>
    <n v="5.97"/>
    <s v="Ontario"/>
    <x v="5"/>
    <s v="Consumer"/>
    <x v="0"/>
    <x v="5"/>
  </r>
  <r>
    <s v="Ted Trevino"/>
    <n v="42820"/>
    <d v="2010-02-16T00:00:00"/>
    <d v="2010-02-23T00:00:00"/>
    <s v="February"/>
    <s v="2010"/>
    <n v="7"/>
    <b v="0"/>
    <s v="low"/>
    <n v="27"/>
    <n v="141.56"/>
    <n v="0.1"/>
    <x v="0"/>
    <n v="-2.85"/>
    <n v="5.28"/>
    <n v="2.99"/>
    <s v="Ontario"/>
    <x v="5"/>
    <s v="Corporate"/>
    <x v="0"/>
    <x v="2"/>
  </r>
  <r>
    <s v="David Philippe"/>
    <n v="42848"/>
    <d v="2012-10-06T00:00:00"/>
    <d v="2012-10-08T00:00:00"/>
    <s v="October"/>
    <s v="2012"/>
    <n v="2"/>
    <b v="0"/>
    <s v="Not Specified"/>
    <n v="50"/>
    <n v="387.79"/>
    <n v="0.01"/>
    <x v="0"/>
    <n v="-56.51"/>
    <n v="7.64"/>
    <n v="5.83"/>
    <s v="Ontario"/>
    <x v="5"/>
    <s v="Consumer"/>
    <x v="0"/>
    <x v="5"/>
  </r>
  <r>
    <s v="James Lanier"/>
    <n v="43269"/>
    <d v="2009-04-10T00:00:00"/>
    <d v="2009-04-12T00:00:00"/>
    <s v="April"/>
    <s v="2009"/>
    <n v="2"/>
    <b v="0"/>
    <s v="Critical"/>
    <n v="16"/>
    <n v="843.15"/>
    <n v="0"/>
    <x v="0"/>
    <n v="355"/>
    <n v="48.91"/>
    <n v="5.81"/>
    <s v="Ontario"/>
    <x v="5"/>
    <s v="Corporate"/>
    <x v="0"/>
    <x v="5"/>
  </r>
  <r>
    <s v="James Lanier"/>
    <n v="43269"/>
    <d v="2009-04-10T00:00:00"/>
    <d v="2009-04-12T00:00:00"/>
    <s v="April"/>
    <s v="2009"/>
    <n v="2"/>
    <b v="0"/>
    <s v="Critical"/>
    <n v="24"/>
    <n v="3978.02"/>
    <n v="0.08"/>
    <x v="0"/>
    <n v="1336.96"/>
    <n v="165.98"/>
    <n v="19.989999999999998"/>
    <s v="Ontario"/>
    <x v="5"/>
    <s v="Corporate"/>
    <x v="0"/>
    <x v="2"/>
  </r>
  <r>
    <s v="Anemone Ratner"/>
    <n v="43367"/>
    <d v="2010-03-09T00:00:00"/>
    <d v="2010-03-12T00:00:00"/>
    <s v="March"/>
    <s v="2010"/>
    <n v="3"/>
    <b v="0"/>
    <s v="Critical"/>
    <n v="3"/>
    <n v="23.38"/>
    <n v="0.08"/>
    <x v="0"/>
    <n v="-12.19"/>
    <n v="6.48"/>
    <n v="5.14"/>
    <s v="Ontario"/>
    <x v="5"/>
    <s v="Small Business"/>
    <x v="0"/>
    <x v="5"/>
  </r>
  <r>
    <s v="Anemone Ratner"/>
    <n v="43367"/>
    <d v="2010-03-09T00:00:00"/>
    <d v="2010-03-10T00:00:00"/>
    <s v="March"/>
    <s v="2010"/>
    <n v="1"/>
    <b v="0"/>
    <s v="Critical"/>
    <n v="16"/>
    <n v="139.37"/>
    <n v="0.04"/>
    <x v="2"/>
    <n v="1.72"/>
    <n v="8.34"/>
    <n v="2.64"/>
    <s v="Ontario"/>
    <x v="5"/>
    <s v="Small Business"/>
    <x v="0"/>
    <x v="15"/>
  </r>
  <r>
    <s v="Anemone Ratner"/>
    <n v="43367"/>
    <d v="2010-03-09T00:00:00"/>
    <d v="2010-03-09T00:00:00"/>
    <s v="March"/>
    <s v="2010"/>
    <n v="0"/>
    <s v="FREE DELIVERY"/>
    <s v="Critical"/>
    <n v="18"/>
    <n v="1221.6199999999999"/>
    <n v="0.01"/>
    <x v="0"/>
    <n v="-468.64"/>
    <n v="64.650000000000006"/>
    <n v="35"/>
    <s v="Ontario"/>
    <x v="5"/>
    <s v="Small Business"/>
    <x v="0"/>
    <x v="0"/>
  </r>
  <r>
    <s v="Cari MacIntyre"/>
    <n v="43399"/>
    <d v="2009-07-30T00:00:00"/>
    <d v="2009-07-31T00:00:00"/>
    <s v="July"/>
    <s v="2009"/>
    <n v="1"/>
    <b v="0"/>
    <s v="High"/>
    <n v="35"/>
    <n v="59.66"/>
    <n v="0.05"/>
    <x v="0"/>
    <n v="-33.340000000000003"/>
    <n v="1.68"/>
    <n v="1.57"/>
    <s v="Ontario"/>
    <x v="5"/>
    <s v="Corporate"/>
    <x v="0"/>
    <x v="12"/>
  </r>
  <r>
    <s v="Cari MacIntyre"/>
    <n v="43399"/>
    <d v="2009-07-30T00:00:00"/>
    <d v="2009-08-01T00:00:00"/>
    <s v="August"/>
    <s v="2009"/>
    <n v="2"/>
    <b v="0"/>
    <s v="High"/>
    <n v="2"/>
    <n v="377.01600000000002"/>
    <n v="0.1"/>
    <x v="1"/>
    <n v="-201.28"/>
    <n v="218.75"/>
    <n v="69.64"/>
    <s v="Ontario"/>
    <x v="5"/>
    <s v="Corporate"/>
    <x v="2"/>
    <x v="10"/>
  </r>
  <r>
    <s v="Cari MacIntyre"/>
    <n v="43399"/>
    <d v="2009-07-30T00:00:00"/>
    <d v="2009-08-01T00:00:00"/>
    <s v="August"/>
    <s v="2009"/>
    <n v="2"/>
    <b v="0"/>
    <s v="High"/>
    <n v="8"/>
    <n v="124.7"/>
    <n v="0"/>
    <x v="0"/>
    <n v="31.94"/>
    <n v="15.04"/>
    <n v="1.97"/>
    <s v="Ontario"/>
    <x v="5"/>
    <s v="Corporate"/>
    <x v="0"/>
    <x v="5"/>
  </r>
  <r>
    <s v="Melanie Page"/>
    <n v="43875"/>
    <d v="2011-12-07T00:00:00"/>
    <d v="2011-12-10T00:00:00"/>
    <s v="December"/>
    <s v="2011"/>
    <n v="3"/>
    <b v="0"/>
    <s v="Critical"/>
    <n v="24"/>
    <n v="382.19"/>
    <n v="0.03"/>
    <x v="2"/>
    <n v="11.39"/>
    <n v="14.42"/>
    <n v="6.75"/>
    <s v="Ontario"/>
    <x v="5"/>
    <s v="Corporate"/>
    <x v="0"/>
    <x v="1"/>
  </r>
  <r>
    <s v="Melanie Page"/>
    <n v="43875"/>
    <d v="2011-12-07T00:00:00"/>
    <d v="2011-12-09T00:00:00"/>
    <s v="December"/>
    <s v="2011"/>
    <n v="2"/>
    <b v="0"/>
    <s v="Critical"/>
    <n v="17"/>
    <n v="2573.92"/>
    <n v="7.0000000000000007E-2"/>
    <x v="1"/>
    <n v="117.23"/>
    <n v="150.97999999999999"/>
    <n v="143.71"/>
    <s v="Ontario"/>
    <x v="5"/>
    <s v="Corporate"/>
    <x v="2"/>
    <x v="14"/>
  </r>
  <r>
    <s v="Melanie Page"/>
    <n v="43875"/>
    <d v="2011-12-07T00:00:00"/>
    <d v="2011-12-09T00:00:00"/>
    <s v="December"/>
    <s v="2011"/>
    <n v="2"/>
    <b v="0"/>
    <s v="Critical"/>
    <n v="40"/>
    <n v="727.64"/>
    <n v="0.01"/>
    <x v="0"/>
    <n v="27.64"/>
    <n v="17.98"/>
    <n v="8.51"/>
    <s v="Ontario"/>
    <x v="5"/>
    <s v="Corporate"/>
    <x v="1"/>
    <x v="16"/>
  </r>
  <r>
    <s v="Melanie Page"/>
    <n v="43875"/>
    <d v="2011-12-07T00:00:00"/>
    <d v="2011-12-08T00:00:00"/>
    <s v="December"/>
    <s v="2011"/>
    <n v="1"/>
    <b v="0"/>
    <s v="Critical"/>
    <n v="16"/>
    <n v="2795.0039999999999"/>
    <n v="0.02"/>
    <x v="0"/>
    <n v="311.08999999999997"/>
    <n v="195.99"/>
    <n v="8.99"/>
    <s v="Ontario"/>
    <x v="5"/>
    <s v="Corporate"/>
    <x v="1"/>
    <x v="3"/>
  </r>
  <r>
    <s v="Melanie Page"/>
    <n v="43875"/>
    <d v="2011-12-07T00:00:00"/>
    <d v="2011-12-09T00:00:00"/>
    <s v="December"/>
    <s v="2011"/>
    <n v="2"/>
    <b v="0"/>
    <s v="Critical"/>
    <n v="25"/>
    <n v="2564.5774999999999"/>
    <n v="7.0000000000000007E-2"/>
    <x v="0"/>
    <n v="331.29"/>
    <n v="125.99"/>
    <n v="7.69"/>
    <s v="Ontario"/>
    <x v="5"/>
    <s v="Corporate"/>
    <x v="1"/>
    <x v="3"/>
  </r>
  <r>
    <s v="Cynthia Arntzen"/>
    <n v="44197"/>
    <d v="2009-01-20T00:00:00"/>
    <d v="2009-01-23T00:00:00"/>
    <s v="January"/>
    <s v="2009"/>
    <n v="3"/>
    <b v="0"/>
    <s v="High"/>
    <n v="27"/>
    <n v="3970.33"/>
    <n v="0.02"/>
    <x v="1"/>
    <n v="-229.79"/>
    <n v="140.97999999999999"/>
    <n v="53.48"/>
    <s v="Ontario"/>
    <x v="5"/>
    <s v="Small Business"/>
    <x v="2"/>
    <x v="9"/>
  </r>
  <r>
    <s v="Erin Smith"/>
    <n v="44229"/>
    <d v="2010-05-14T00:00:00"/>
    <d v="2010-05-14T00:00:00"/>
    <s v="May"/>
    <s v="2010"/>
    <n v="0"/>
    <s v="FREE DELIVERY"/>
    <s v="Medium"/>
    <n v="39"/>
    <n v="185.69"/>
    <n v="0.02"/>
    <x v="0"/>
    <n v="50.16"/>
    <n v="4.84"/>
    <n v="0.71"/>
    <s v="Ontario"/>
    <x v="5"/>
    <s v="Home Office"/>
    <x v="0"/>
    <x v="12"/>
  </r>
  <r>
    <s v="Chris Selesnick"/>
    <n v="44386"/>
    <d v="2012-04-09T00:00:00"/>
    <d v="2012-04-11T00:00:00"/>
    <s v="April"/>
    <s v="2012"/>
    <n v="2"/>
    <b v="0"/>
    <s v="Medium"/>
    <n v="27"/>
    <n v="129.06"/>
    <n v="0.1"/>
    <x v="0"/>
    <n v="-75.13"/>
    <n v="4.91"/>
    <n v="4.97"/>
    <s v="Ontario"/>
    <x v="5"/>
    <s v="Home Office"/>
    <x v="0"/>
    <x v="2"/>
  </r>
  <r>
    <s v="Chris Selesnick"/>
    <n v="44386"/>
    <d v="2012-04-09T00:00:00"/>
    <d v="2012-04-11T00:00:00"/>
    <s v="April"/>
    <s v="2012"/>
    <n v="2"/>
    <b v="0"/>
    <s v="Medium"/>
    <n v="43"/>
    <n v="1236.6400000000001"/>
    <n v="0.01"/>
    <x v="0"/>
    <n v="518.80999999999995"/>
    <n v="28.48"/>
    <n v="1.99"/>
    <s v="Ontario"/>
    <x v="5"/>
    <s v="Home Office"/>
    <x v="1"/>
    <x v="7"/>
  </r>
  <r>
    <s v="Noel Staavos"/>
    <n v="44390"/>
    <d v="2010-12-03T00:00:00"/>
    <d v="2010-12-05T00:00:00"/>
    <s v="December"/>
    <s v="2010"/>
    <n v="2"/>
    <b v="0"/>
    <s v="Not Specified"/>
    <n v="32"/>
    <n v="3234.1"/>
    <n v="0.03"/>
    <x v="0"/>
    <n v="2033.5"/>
    <n v="99.23"/>
    <n v="8.99"/>
    <s v="Ontario"/>
    <x v="5"/>
    <s v="Home Office"/>
    <x v="2"/>
    <x v="4"/>
  </r>
  <r>
    <s v="Dean Braden"/>
    <n v="44612"/>
    <d v="2011-03-13T00:00:00"/>
    <d v="2011-03-15T00:00:00"/>
    <s v="March"/>
    <s v="2011"/>
    <n v="2"/>
    <b v="0"/>
    <s v="High"/>
    <n v="6"/>
    <n v="428.72300000000001"/>
    <n v="0.06"/>
    <x v="0"/>
    <n v="-147.72"/>
    <n v="85.99"/>
    <n v="1.25"/>
    <s v="Ontario"/>
    <x v="5"/>
    <s v="Corporate"/>
    <x v="1"/>
    <x v="3"/>
  </r>
  <r>
    <s v="George Bell"/>
    <n v="44614"/>
    <d v="2010-06-14T00:00:00"/>
    <d v="2010-06-18T00:00:00"/>
    <s v="June"/>
    <s v="2010"/>
    <n v="4"/>
    <b v="0"/>
    <s v="low"/>
    <n v="18"/>
    <n v="55.35"/>
    <n v="0"/>
    <x v="2"/>
    <n v="-56.63"/>
    <n v="2.2200000000000002"/>
    <n v="5"/>
    <s v="Ontario"/>
    <x v="5"/>
    <s v="Corporate"/>
    <x v="0"/>
    <x v="1"/>
  </r>
  <r>
    <s v="George Bell"/>
    <n v="44614"/>
    <d v="2010-06-14T00:00:00"/>
    <d v="2010-06-23T00:00:00"/>
    <s v="June"/>
    <s v="2010"/>
    <n v="9"/>
    <b v="0"/>
    <s v="low"/>
    <n v="27"/>
    <n v="700.35"/>
    <n v="0.06"/>
    <x v="0"/>
    <n v="-123.01"/>
    <n v="26.31"/>
    <n v="5.89"/>
    <s v="Ontario"/>
    <x v="5"/>
    <s v="Corporate"/>
    <x v="1"/>
    <x v="7"/>
  </r>
  <r>
    <s v="Edward Becker"/>
    <n v="44615"/>
    <d v="2010-05-09T00:00:00"/>
    <d v="2010-05-10T00:00:00"/>
    <s v="May"/>
    <s v="2010"/>
    <n v="1"/>
    <b v="0"/>
    <s v="Medium"/>
    <n v="19"/>
    <n v="36.369999999999997"/>
    <n v="7.0000000000000007E-2"/>
    <x v="0"/>
    <n v="-10.26"/>
    <n v="1.88"/>
    <n v="1.49"/>
    <s v="Ontario"/>
    <x v="5"/>
    <s v="Home Office"/>
    <x v="0"/>
    <x v="2"/>
  </r>
  <r>
    <s v="Lena Creighton"/>
    <n v="44864"/>
    <d v="2010-06-17T00:00:00"/>
    <d v="2010-06-24T00:00:00"/>
    <s v="June"/>
    <s v="2010"/>
    <n v="7"/>
    <b v="0"/>
    <s v="low"/>
    <n v="25"/>
    <n v="187.55"/>
    <n v="0.1"/>
    <x v="0"/>
    <n v="-171.41"/>
    <n v="7.77"/>
    <n v="9.23"/>
    <s v="Ontario"/>
    <x v="5"/>
    <s v="Corporate"/>
    <x v="0"/>
    <x v="1"/>
  </r>
  <r>
    <s v="Joni Sundaresam"/>
    <n v="44900"/>
    <d v="2010-02-09T00:00:00"/>
    <d v="2010-02-10T00:00:00"/>
    <s v="February"/>
    <s v="2010"/>
    <n v="1"/>
    <b v="0"/>
    <s v="Medium"/>
    <n v="4"/>
    <n v="47.03"/>
    <n v="0.08"/>
    <x v="0"/>
    <n v="-12.03"/>
    <n v="11.19"/>
    <n v="5.03"/>
    <s v="Ontario"/>
    <x v="5"/>
    <s v="Home Office"/>
    <x v="0"/>
    <x v="5"/>
  </r>
  <r>
    <s v="Tamara Chand"/>
    <n v="44960"/>
    <d v="2011-05-03T00:00:00"/>
    <d v="2011-05-05T00:00:00"/>
    <s v="May"/>
    <s v="2011"/>
    <n v="2"/>
    <b v="0"/>
    <s v="low"/>
    <n v="16"/>
    <n v="112.91"/>
    <n v="0.04"/>
    <x v="0"/>
    <n v="-72.81"/>
    <n v="6.48"/>
    <n v="8.4"/>
    <s v="Ontario"/>
    <x v="5"/>
    <s v="Consumer"/>
    <x v="0"/>
    <x v="5"/>
  </r>
  <r>
    <s v="Tamara Chand"/>
    <n v="44960"/>
    <d v="2011-05-03T00:00:00"/>
    <d v="2011-05-03T00:00:00"/>
    <s v="May"/>
    <s v="2011"/>
    <n v="0"/>
    <s v="FREE DELIVERY"/>
    <s v="low"/>
    <n v="22"/>
    <n v="180.92"/>
    <n v="0.1"/>
    <x v="0"/>
    <n v="-82.54"/>
    <n v="8.57"/>
    <n v="6.14"/>
    <s v="Ontario"/>
    <x v="5"/>
    <s v="Consumer"/>
    <x v="0"/>
    <x v="15"/>
  </r>
  <r>
    <s v="Tamara Chand"/>
    <n v="44960"/>
    <d v="2011-05-03T00:00:00"/>
    <d v="2011-05-07T00:00:00"/>
    <s v="May"/>
    <s v="2011"/>
    <n v="4"/>
    <b v="0"/>
    <s v="low"/>
    <n v="17"/>
    <n v="31.68"/>
    <n v="0.04"/>
    <x v="0"/>
    <n v="-23.69"/>
    <n v="1.7"/>
    <n v="1.99"/>
    <s v="Ontario"/>
    <x v="5"/>
    <s v="Consumer"/>
    <x v="1"/>
    <x v="7"/>
  </r>
  <r>
    <s v="Anthony Witt"/>
    <n v="44992"/>
    <d v="2012-12-24T00:00:00"/>
    <d v="2012-12-26T00:00:00"/>
    <s v="December"/>
    <s v="2012"/>
    <n v="2"/>
    <b v="0"/>
    <s v="Critical"/>
    <n v="32"/>
    <n v="1673.53"/>
    <n v="0"/>
    <x v="0"/>
    <n v="524.73"/>
    <n v="51.98"/>
    <n v="10.17"/>
    <s v="Ontario"/>
    <x v="5"/>
    <s v="Corporate"/>
    <x v="1"/>
    <x v="16"/>
  </r>
  <r>
    <s v="Anthony Witt"/>
    <n v="44992"/>
    <d v="2012-12-24T00:00:00"/>
    <d v="2012-12-26T00:00:00"/>
    <s v="December"/>
    <s v="2012"/>
    <n v="2"/>
    <b v="0"/>
    <s v="Critical"/>
    <n v="32"/>
    <n v="7110.24"/>
    <n v="0.06"/>
    <x v="1"/>
    <n v="-536.16999999999996"/>
    <n v="218.75"/>
    <n v="69.64"/>
    <s v="Ontario"/>
    <x v="5"/>
    <s v="Corporate"/>
    <x v="2"/>
    <x v="10"/>
  </r>
  <r>
    <s v="Erin Smith"/>
    <n v="45125"/>
    <d v="2012-05-28T00:00:00"/>
    <d v="2012-05-29T00:00:00"/>
    <s v="May"/>
    <s v="2012"/>
    <n v="1"/>
    <b v="0"/>
    <s v="Critical"/>
    <n v="6"/>
    <n v="975.5"/>
    <n v="0.09"/>
    <x v="1"/>
    <n v="-252.01"/>
    <n v="160.97999999999999"/>
    <n v="35.020000000000003"/>
    <s v="Ontario"/>
    <x v="5"/>
    <s v="Home Office"/>
    <x v="2"/>
    <x v="9"/>
  </r>
  <r>
    <s v="Erin Smith"/>
    <n v="45125"/>
    <d v="2012-05-28T00:00:00"/>
    <d v="2012-05-29T00:00:00"/>
    <s v="May"/>
    <s v="2012"/>
    <n v="1"/>
    <b v="0"/>
    <s v="Critical"/>
    <n v="32"/>
    <n v="4834.8"/>
    <n v="0"/>
    <x v="0"/>
    <n v="1193.1099999999999"/>
    <n v="175.99"/>
    <n v="4.99"/>
    <s v="Ontario"/>
    <x v="5"/>
    <s v="Home Office"/>
    <x v="1"/>
    <x v="3"/>
  </r>
  <r>
    <s v="George Ashbrook"/>
    <n v="45190"/>
    <d v="2010-11-19T00:00:00"/>
    <d v="2010-11-19T00:00:00"/>
    <s v="November"/>
    <s v="2010"/>
    <n v="0"/>
    <s v="FREE DELIVERY"/>
    <s v="High"/>
    <n v="13"/>
    <n v="2084.96"/>
    <n v="0"/>
    <x v="1"/>
    <n v="135.26"/>
    <n v="150.97999999999999"/>
    <n v="43.71"/>
    <s v="Ontario"/>
    <x v="5"/>
    <s v="Small Business"/>
    <x v="2"/>
    <x v="14"/>
  </r>
  <r>
    <s v="George Ashbrook"/>
    <n v="45414"/>
    <d v="2009-02-11T00:00:00"/>
    <d v="2009-02-12T00:00:00"/>
    <s v="February"/>
    <s v="2009"/>
    <n v="1"/>
    <b v="0"/>
    <s v="Critical"/>
    <n v="17"/>
    <n v="1002.73"/>
    <n v="0.08"/>
    <x v="0"/>
    <n v="-563.86"/>
    <n v="60.98"/>
    <n v="49"/>
    <s v="Ontario"/>
    <x v="5"/>
    <s v="Consumer"/>
    <x v="0"/>
    <x v="1"/>
  </r>
  <r>
    <s v="Nat Carroll"/>
    <n v="45700"/>
    <d v="2012-11-13T00:00:00"/>
    <d v="2012-11-13T00:00:00"/>
    <s v="November"/>
    <s v="2012"/>
    <n v="0"/>
    <s v="FREE DELIVERY"/>
    <s v="High"/>
    <n v="43"/>
    <n v="1704.58"/>
    <n v="0.02"/>
    <x v="0"/>
    <n v="518.48"/>
    <n v="38.06"/>
    <n v="4.5"/>
    <s v="Ontario"/>
    <x v="5"/>
    <s v="Home Office"/>
    <x v="0"/>
    <x v="1"/>
  </r>
  <r>
    <s v="Duane Huffman"/>
    <n v="45824"/>
    <d v="2009-12-06T00:00:00"/>
    <d v="2009-12-08T00:00:00"/>
    <s v="December"/>
    <s v="2009"/>
    <n v="2"/>
    <b v="0"/>
    <s v="Not Specified"/>
    <n v="44"/>
    <n v="6123.48"/>
    <n v="0.08"/>
    <x v="0"/>
    <n v="1232.79"/>
    <n v="140.81"/>
    <n v="24.49"/>
    <s v="Ontario"/>
    <x v="5"/>
    <s v="Consumer"/>
    <x v="2"/>
    <x v="14"/>
  </r>
  <r>
    <s v="George Ashbrook"/>
    <n v="45991"/>
    <d v="2011-02-14T00:00:00"/>
    <d v="2011-02-16T00:00:00"/>
    <s v="February"/>
    <s v="2011"/>
    <n v="2"/>
    <b v="0"/>
    <s v="low"/>
    <n v="1"/>
    <n v="131.27000000000001"/>
    <n v="0.1"/>
    <x v="1"/>
    <n v="-68.16"/>
    <n v="100.98"/>
    <n v="35.840000000000003"/>
    <s v="Ontario"/>
    <x v="5"/>
    <s v="Consumer"/>
    <x v="2"/>
    <x v="9"/>
  </r>
  <r>
    <s v="George Ashbrook"/>
    <n v="45991"/>
    <d v="2011-02-14T00:00:00"/>
    <d v="2011-02-18T00:00:00"/>
    <s v="February"/>
    <s v="2011"/>
    <n v="4"/>
    <b v="0"/>
    <s v="low"/>
    <n v="50"/>
    <n v="196.39"/>
    <n v="7.0000000000000007E-2"/>
    <x v="0"/>
    <n v="82.6"/>
    <n v="4.13"/>
    <n v="0.5"/>
    <s v="Ontario"/>
    <x v="5"/>
    <s v="Consumer"/>
    <x v="0"/>
    <x v="11"/>
  </r>
  <r>
    <s v="Jonathan Howell"/>
    <n v="46307"/>
    <d v="2011-02-06T00:00:00"/>
    <d v="2011-02-06T00:00:00"/>
    <s v="February"/>
    <s v="2011"/>
    <n v="0"/>
    <s v="FREE DELIVERY"/>
    <s v="Medium"/>
    <n v="32"/>
    <n v="643.53"/>
    <n v="0.05"/>
    <x v="0"/>
    <n v="175.97"/>
    <n v="19.98"/>
    <n v="5.77"/>
    <s v="Ontario"/>
    <x v="5"/>
    <s v="Consumer"/>
    <x v="0"/>
    <x v="5"/>
  </r>
  <r>
    <s v="Jonathan Howell"/>
    <n v="46307"/>
    <d v="2011-02-06T00:00:00"/>
    <d v="2011-02-09T00:00:00"/>
    <s v="February"/>
    <s v="2011"/>
    <n v="3"/>
    <b v="0"/>
    <s v="Medium"/>
    <n v="27"/>
    <n v="1217.77"/>
    <n v="0.01"/>
    <x v="0"/>
    <n v="283.14"/>
    <n v="42.76"/>
    <n v="6.22"/>
    <s v="Ontario"/>
    <x v="5"/>
    <s v="Consumer"/>
    <x v="0"/>
    <x v="0"/>
  </r>
  <r>
    <s v="David Philippe"/>
    <n v="46434"/>
    <d v="2010-04-01T00:00:00"/>
    <d v="2010-04-02T00:00:00"/>
    <s v="April"/>
    <s v="2010"/>
    <n v="1"/>
    <b v="0"/>
    <s v="Critical"/>
    <n v="34"/>
    <n v="800.39"/>
    <n v="0.06"/>
    <x v="0"/>
    <n v="270.29000000000002"/>
    <n v="24.95"/>
    <n v="2.99"/>
    <s v="Ontario"/>
    <x v="5"/>
    <s v="Consumer"/>
    <x v="0"/>
    <x v="2"/>
  </r>
  <r>
    <s v="Matt Hagelstein"/>
    <n v="46466"/>
    <d v="2012-02-21T00:00:00"/>
    <d v="2012-02-22T00:00:00"/>
    <s v="February"/>
    <s v="2012"/>
    <n v="1"/>
    <b v="0"/>
    <s v="Medium"/>
    <n v="7"/>
    <n v="271.27"/>
    <n v="0.05"/>
    <x v="0"/>
    <n v="71.31"/>
    <n v="37.93"/>
    <n v="13.99"/>
    <s v="Ontario"/>
    <x v="5"/>
    <s v="Home Office"/>
    <x v="2"/>
    <x v="4"/>
  </r>
  <r>
    <s v="Edward Nazzal"/>
    <n v="46528"/>
    <d v="2009-12-06T00:00:00"/>
    <d v="2009-12-08T00:00:00"/>
    <s v="December"/>
    <s v="2009"/>
    <n v="2"/>
    <b v="0"/>
    <s v="Medium"/>
    <n v="43"/>
    <n v="2980.15"/>
    <n v="0.05"/>
    <x v="2"/>
    <n v="-865.98"/>
    <n v="70.709999999999994"/>
    <n v="37.58"/>
    <s v="Ontario"/>
    <x v="5"/>
    <s v="Home Office"/>
    <x v="2"/>
    <x v="4"/>
  </r>
  <r>
    <s v="Edward Nazzal"/>
    <n v="46528"/>
    <d v="2009-12-06T00:00:00"/>
    <d v="2009-12-09T00:00:00"/>
    <s v="December"/>
    <s v="2009"/>
    <n v="3"/>
    <b v="0"/>
    <s v="Medium"/>
    <n v="23"/>
    <n v="476.04"/>
    <n v="0.01"/>
    <x v="0"/>
    <n v="57.25"/>
    <n v="18.97"/>
    <n v="9.5399999999999991"/>
    <s v="Ontario"/>
    <x v="5"/>
    <s v="Home Office"/>
    <x v="0"/>
    <x v="5"/>
  </r>
  <r>
    <s v="Magdelene Morse"/>
    <n v="46626"/>
    <d v="2012-06-27T00:00:00"/>
    <d v="2012-07-01T00:00:00"/>
    <s v="July"/>
    <s v="2012"/>
    <n v="4"/>
    <b v="0"/>
    <s v="low"/>
    <n v="8"/>
    <n v="825.96"/>
    <n v="0.01"/>
    <x v="1"/>
    <n v="-276.95"/>
    <n v="95.98"/>
    <n v="58.2"/>
    <s v="Ontario"/>
    <x v="5"/>
    <s v="Home Office"/>
    <x v="2"/>
    <x v="14"/>
  </r>
  <r>
    <s v="Eudokia Martin"/>
    <n v="46853"/>
    <d v="2009-05-22T00:00:00"/>
    <d v="2009-05-22T00:00:00"/>
    <s v="May"/>
    <s v="2009"/>
    <n v="0"/>
    <s v="FREE DELIVERY"/>
    <s v="low"/>
    <n v="22"/>
    <n v="5648.69"/>
    <n v="0.03"/>
    <x v="0"/>
    <n v="1489.8"/>
    <n v="256.99"/>
    <n v="11.25"/>
    <s v="Ontario"/>
    <x v="5"/>
    <s v="Home Office"/>
    <x v="1"/>
    <x v="7"/>
  </r>
  <r>
    <s v="Darren Budd"/>
    <n v="46855"/>
    <d v="2010-03-05T00:00:00"/>
    <d v="2010-03-06T00:00:00"/>
    <s v="March"/>
    <s v="2010"/>
    <n v="1"/>
    <b v="0"/>
    <s v="High"/>
    <n v="32"/>
    <n v="53.34"/>
    <n v="0.04"/>
    <x v="0"/>
    <n v="-4.68"/>
    <n v="1.68"/>
    <n v="0.7"/>
    <s v="Ontario"/>
    <x v="5"/>
    <s v="Corporate"/>
    <x v="2"/>
    <x v="4"/>
  </r>
  <r>
    <s v="Jesus Ocampo"/>
    <n v="46919"/>
    <d v="2009-06-18T00:00:00"/>
    <d v="2009-06-20T00:00:00"/>
    <s v="June"/>
    <s v="2009"/>
    <n v="2"/>
    <b v="0"/>
    <s v="low"/>
    <n v="31"/>
    <n v="4483.92"/>
    <n v="7.0000000000000007E-2"/>
    <x v="0"/>
    <n v="174.61"/>
    <n v="152.47999999999999"/>
    <n v="6.5"/>
    <s v="Ontario"/>
    <x v="5"/>
    <s v="Small Business"/>
    <x v="1"/>
    <x v="7"/>
  </r>
  <r>
    <s v="Allen Golden"/>
    <n v="46977"/>
    <d v="2012-05-07T00:00:00"/>
    <d v="2012-05-09T00:00:00"/>
    <s v="May"/>
    <s v="2012"/>
    <n v="2"/>
    <b v="0"/>
    <s v="Medium"/>
    <n v="10"/>
    <n v="50.42"/>
    <n v="0.06"/>
    <x v="0"/>
    <n v="7.25"/>
    <n v="4.82"/>
    <n v="1.49"/>
    <s v="Ontario"/>
    <x v="5"/>
    <s v="Consumer"/>
    <x v="0"/>
    <x v="2"/>
  </r>
  <r>
    <s v="Allen Golden"/>
    <n v="46977"/>
    <d v="2012-05-07T00:00:00"/>
    <d v="2012-05-09T00:00:00"/>
    <s v="May"/>
    <s v="2012"/>
    <n v="2"/>
    <b v="0"/>
    <s v="Medium"/>
    <n v="19"/>
    <n v="2980.3719999999998"/>
    <n v="0.02"/>
    <x v="0"/>
    <n v="494.63"/>
    <n v="175.99"/>
    <n v="8.99"/>
    <s v="Ontario"/>
    <x v="5"/>
    <s v="Consumer"/>
    <x v="1"/>
    <x v="3"/>
  </r>
  <r>
    <s v="Cynthia Arntzen"/>
    <n v="47041"/>
    <d v="2012-04-01T00:00:00"/>
    <d v="2012-04-03T00:00:00"/>
    <s v="April"/>
    <s v="2012"/>
    <n v="2"/>
    <b v="0"/>
    <s v="Not Specified"/>
    <n v="35"/>
    <n v="154"/>
    <n v="0.08"/>
    <x v="0"/>
    <n v="-7.08"/>
    <n v="4.63"/>
    <n v="1.93"/>
    <s v="Ontario"/>
    <x v="5"/>
    <s v="Home Office"/>
    <x v="0"/>
    <x v="12"/>
  </r>
  <r>
    <s v="Eileen Kiefer"/>
    <n v="47301"/>
    <d v="2011-07-17T00:00:00"/>
    <d v="2011-07-22T00:00:00"/>
    <s v="July"/>
    <s v="2011"/>
    <n v="5"/>
    <b v="0"/>
    <s v="low"/>
    <n v="6"/>
    <n v="460.71"/>
    <n v="0.02"/>
    <x v="0"/>
    <n v="-231.95"/>
    <n v="70.98"/>
    <n v="35"/>
    <s v="Ontario"/>
    <x v="5"/>
    <s v="Consumer"/>
    <x v="0"/>
    <x v="0"/>
  </r>
  <r>
    <s v="Philip Brown"/>
    <n v="47714"/>
    <d v="2011-03-10T00:00:00"/>
    <d v="2011-03-11T00:00:00"/>
    <s v="March"/>
    <s v="2011"/>
    <n v="1"/>
    <b v="0"/>
    <s v="Medium"/>
    <n v="29"/>
    <n v="2946.05"/>
    <n v="0.06"/>
    <x v="1"/>
    <n v="-690.21"/>
    <n v="105.49"/>
    <n v="41.64"/>
    <s v="Ontario"/>
    <x v="5"/>
    <s v="Corporate"/>
    <x v="2"/>
    <x v="10"/>
  </r>
  <r>
    <s v="Darren Budd"/>
    <n v="48003"/>
    <d v="2012-01-26T00:00:00"/>
    <d v="2012-01-28T00:00:00"/>
    <s v="January"/>
    <s v="2012"/>
    <n v="2"/>
    <b v="0"/>
    <s v="Medium"/>
    <n v="30"/>
    <n v="183.33"/>
    <n v="0.05"/>
    <x v="0"/>
    <n v="-106.54"/>
    <n v="5.98"/>
    <n v="4.38"/>
    <s v="Ontario"/>
    <x v="5"/>
    <s v="Consumer"/>
    <x v="1"/>
    <x v="7"/>
  </r>
  <r>
    <s v="Darren Budd"/>
    <n v="48003"/>
    <d v="2012-01-26T00:00:00"/>
    <d v="2012-01-28T00:00:00"/>
    <s v="January"/>
    <s v="2012"/>
    <n v="2"/>
    <b v="0"/>
    <s v="Medium"/>
    <n v="12"/>
    <n v="88.06"/>
    <n v="0.04"/>
    <x v="0"/>
    <n v="-69.05"/>
    <n v="6.48"/>
    <n v="9.68"/>
    <s v="Ontario"/>
    <x v="5"/>
    <s v="Consumer"/>
    <x v="2"/>
    <x v="4"/>
  </r>
  <r>
    <s v="Ruben Ausman"/>
    <n v="48195"/>
    <d v="2010-11-27T00:00:00"/>
    <d v="2010-11-28T00:00:00"/>
    <s v="November"/>
    <s v="2010"/>
    <n v="1"/>
    <b v="0"/>
    <s v="Not Specified"/>
    <n v="35"/>
    <n v="3337.5165000000002"/>
    <n v="7.0000000000000007E-2"/>
    <x v="0"/>
    <n v="850.54"/>
    <n v="115.99"/>
    <n v="2.5"/>
    <s v="Ontario"/>
    <x v="5"/>
    <s v="Corporate"/>
    <x v="1"/>
    <x v="3"/>
  </r>
  <r>
    <s v="Ruben Ausman"/>
    <n v="48195"/>
    <d v="2010-11-27T00:00:00"/>
    <d v="2010-11-27T00:00:00"/>
    <s v="November"/>
    <s v="2010"/>
    <n v="0"/>
    <s v="FREE DELIVERY"/>
    <s v="Not Specified"/>
    <n v="35"/>
    <n v="1018.402"/>
    <n v="0.09"/>
    <x v="0"/>
    <n v="296.87"/>
    <n v="35.99"/>
    <n v="5.99"/>
    <s v="Ontario"/>
    <x v="5"/>
    <s v="Corporate"/>
    <x v="1"/>
    <x v="3"/>
  </r>
  <r>
    <s v="Ruben Ausman"/>
    <n v="48195"/>
    <d v="2010-11-27T00:00:00"/>
    <d v="2010-11-28T00:00:00"/>
    <s v="November"/>
    <s v="2010"/>
    <n v="1"/>
    <b v="0"/>
    <s v="Not Specified"/>
    <n v="47"/>
    <n v="2679.1235000000001"/>
    <n v="0.01"/>
    <x v="0"/>
    <n v="47.28"/>
    <n v="65.989999999999995"/>
    <n v="19.989999999999998"/>
    <s v="Ontario"/>
    <x v="5"/>
    <s v="Corporate"/>
    <x v="1"/>
    <x v="3"/>
  </r>
  <r>
    <s v="Eileen Kiefer"/>
    <n v="48357"/>
    <d v="2009-03-28T00:00:00"/>
    <d v="2009-03-28T00:00:00"/>
    <s v="March"/>
    <s v="2009"/>
    <n v="0"/>
    <s v="FREE DELIVERY"/>
    <s v="Not Specified"/>
    <n v="16"/>
    <n v="2365.4299999999998"/>
    <n v="0.04"/>
    <x v="0"/>
    <n v="619.71"/>
    <n v="150.97999999999999"/>
    <n v="13.99"/>
    <s v="Ontario"/>
    <x v="5"/>
    <s v="Consumer"/>
    <x v="1"/>
    <x v="16"/>
  </r>
  <r>
    <s v="George Bell"/>
    <n v="48615"/>
    <d v="2012-12-03T00:00:00"/>
    <d v="2012-12-07T00:00:00"/>
    <s v="December"/>
    <s v="2012"/>
    <n v="4"/>
    <b v="0"/>
    <s v="low"/>
    <n v="4"/>
    <n v="16.91"/>
    <n v="0.08"/>
    <x v="0"/>
    <n v="0.21"/>
    <n v="4.13"/>
    <n v="0.5"/>
    <s v="Ontario"/>
    <x v="5"/>
    <s v="Corporate"/>
    <x v="0"/>
    <x v="11"/>
  </r>
  <r>
    <s v="George Bell"/>
    <n v="48615"/>
    <d v="2012-12-03T00:00:00"/>
    <d v="2012-12-08T00:00:00"/>
    <s v="December"/>
    <s v="2012"/>
    <n v="5"/>
    <b v="0"/>
    <s v="low"/>
    <n v="8"/>
    <n v="464.66"/>
    <n v="0.04"/>
    <x v="0"/>
    <n v="219.02"/>
    <n v="54.74"/>
    <n v="14.83"/>
    <s v="Ontario"/>
    <x v="5"/>
    <s v="Corporate"/>
    <x v="2"/>
    <x v="4"/>
  </r>
  <r>
    <s v="Matt Collister"/>
    <n v="48642"/>
    <d v="2010-02-01T00:00:00"/>
    <d v="2010-02-03T00:00:00"/>
    <s v="February"/>
    <s v="2010"/>
    <n v="2"/>
    <b v="0"/>
    <s v="High"/>
    <n v="4"/>
    <n v="37.729999999999997"/>
    <n v="0.06"/>
    <x v="0"/>
    <n v="-13.72"/>
    <n v="8.67"/>
    <n v="3.5"/>
    <s v="Ontario"/>
    <x v="5"/>
    <s v="Home Office"/>
    <x v="0"/>
    <x v="1"/>
  </r>
  <r>
    <s v="Matt Collister"/>
    <n v="48642"/>
    <d v="2010-02-01T00:00:00"/>
    <d v="2010-02-02T00:00:00"/>
    <s v="February"/>
    <s v="2010"/>
    <n v="1"/>
    <b v="0"/>
    <s v="High"/>
    <n v="5"/>
    <n v="519.69000000000005"/>
    <n v="0.02"/>
    <x v="2"/>
    <n v="-122.09"/>
    <n v="100.98"/>
    <n v="7.18"/>
    <s v="Ontario"/>
    <x v="5"/>
    <s v="Home Office"/>
    <x v="1"/>
    <x v="7"/>
  </r>
  <r>
    <s v="Cynthia Arntzen"/>
    <n v="48710"/>
    <d v="2009-11-25T00:00:00"/>
    <d v="2009-11-26T00:00:00"/>
    <s v="November"/>
    <s v="2009"/>
    <n v="1"/>
    <b v="0"/>
    <s v="Medium"/>
    <n v="4"/>
    <n v="29.24"/>
    <n v="0.01"/>
    <x v="0"/>
    <n v="-1.73"/>
    <n v="6.98"/>
    <n v="1.6"/>
    <s v="Ontario"/>
    <x v="5"/>
    <s v="Home Office"/>
    <x v="0"/>
    <x v="5"/>
  </r>
  <r>
    <s v="Brian Stugart"/>
    <n v="49094"/>
    <d v="2012-09-03T00:00:00"/>
    <d v="2012-09-05T00:00:00"/>
    <s v="September"/>
    <s v="2012"/>
    <n v="2"/>
    <b v="0"/>
    <s v="Critical"/>
    <n v="31"/>
    <n v="846.85"/>
    <n v="0.03"/>
    <x v="0"/>
    <n v="-25.98"/>
    <n v="27.48"/>
    <n v="4"/>
    <s v="Ontario"/>
    <x v="5"/>
    <s v="Consumer"/>
    <x v="1"/>
    <x v="7"/>
  </r>
  <r>
    <s v="Edward Becker"/>
    <n v="49125"/>
    <d v="2009-03-29T00:00:00"/>
    <d v="2009-03-31T00:00:00"/>
    <s v="March"/>
    <s v="2009"/>
    <n v="2"/>
    <b v="0"/>
    <s v="Not Specified"/>
    <n v="29"/>
    <n v="177.41"/>
    <n v="0.05"/>
    <x v="2"/>
    <n v="-116.05"/>
    <n v="5.78"/>
    <n v="7.64"/>
    <s v="Ontario"/>
    <x v="5"/>
    <s v="Corporate"/>
    <x v="0"/>
    <x v="5"/>
  </r>
  <r>
    <s v="Noah Childs"/>
    <n v="49216"/>
    <d v="2009-03-19T00:00:00"/>
    <d v="2009-03-19T00:00:00"/>
    <s v="March"/>
    <s v="2009"/>
    <n v="0"/>
    <s v="FREE DELIVERY"/>
    <s v="High"/>
    <n v="28"/>
    <n v="96.71"/>
    <n v="0.01"/>
    <x v="0"/>
    <n v="-72.44"/>
    <n v="3.28"/>
    <n v="3.97"/>
    <s v="Ontario"/>
    <x v="5"/>
    <s v="Home Office"/>
    <x v="0"/>
    <x v="12"/>
  </r>
  <r>
    <s v="Darren Budd"/>
    <n v="49538"/>
    <d v="2010-03-17T00:00:00"/>
    <d v="2010-03-21T00:00:00"/>
    <s v="March"/>
    <s v="2010"/>
    <n v="4"/>
    <b v="0"/>
    <s v="low"/>
    <n v="29"/>
    <n v="730.51"/>
    <n v="0.08"/>
    <x v="0"/>
    <n v="217.57"/>
    <n v="26.38"/>
    <n v="5.58"/>
    <s v="Ontario"/>
    <x v="5"/>
    <s v="Consumer"/>
    <x v="2"/>
    <x v="4"/>
  </r>
  <r>
    <s v="Dave Hallsten"/>
    <n v="49730"/>
    <d v="2009-01-04T00:00:00"/>
    <d v="2009-01-05T00:00:00"/>
    <s v="January"/>
    <s v="2009"/>
    <n v="1"/>
    <b v="0"/>
    <s v="High"/>
    <n v="3"/>
    <n v="1039.56"/>
    <n v="0.06"/>
    <x v="1"/>
    <n v="-394.69"/>
    <n v="350.98"/>
    <n v="30"/>
    <s v="Ontario"/>
    <x v="5"/>
    <s v="Home Office"/>
    <x v="2"/>
    <x v="14"/>
  </r>
  <r>
    <s v="Edward Nazzal"/>
    <n v="49924"/>
    <d v="2011-05-25T00:00:00"/>
    <d v="2011-05-27T00:00:00"/>
    <s v="May"/>
    <s v="2011"/>
    <n v="2"/>
    <b v="0"/>
    <s v="Critical"/>
    <n v="48"/>
    <n v="204.15"/>
    <n v="7.0000000000000007E-2"/>
    <x v="0"/>
    <n v="-155.53"/>
    <n v="4.24"/>
    <n v="5.41"/>
    <s v="Ontario"/>
    <x v="5"/>
    <s v="Home Office"/>
    <x v="0"/>
    <x v="2"/>
  </r>
  <r>
    <s v="Edward Nazzal"/>
    <n v="49924"/>
    <d v="2011-05-25T00:00:00"/>
    <d v="2011-05-27T00:00:00"/>
    <s v="May"/>
    <s v="2011"/>
    <n v="2"/>
    <b v="0"/>
    <s v="Critical"/>
    <n v="13"/>
    <n v="33.11"/>
    <n v="0.08"/>
    <x v="0"/>
    <n v="-35.96"/>
    <n v="2.23"/>
    <n v="4.57"/>
    <s v="Ontario"/>
    <x v="5"/>
    <s v="Home Office"/>
    <x v="2"/>
    <x v="4"/>
  </r>
  <r>
    <s v="Anemone Ratner"/>
    <n v="50306"/>
    <d v="2011-05-20T00:00:00"/>
    <d v="2011-05-22T00:00:00"/>
    <s v="May"/>
    <s v="2011"/>
    <n v="2"/>
    <b v="0"/>
    <s v="Medium"/>
    <n v="34"/>
    <n v="2010.89"/>
    <n v="0.09"/>
    <x v="0"/>
    <n v="564.07000000000005"/>
    <n v="63.98"/>
    <n v="11.55"/>
    <s v="Ontario"/>
    <x v="5"/>
    <s v="Small Business"/>
    <x v="0"/>
    <x v="2"/>
  </r>
  <r>
    <s v="Dan Lawera"/>
    <n v="50566"/>
    <d v="2011-09-07T00:00:00"/>
    <d v="2011-09-09T00:00:00"/>
    <s v="September"/>
    <s v="2011"/>
    <n v="2"/>
    <b v="0"/>
    <s v="Not Specified"/>
    <n v="48"/>
    <n v="389.28"/>
    <n v="0.1"/>
    <x v="0"/>
    <n v="-37.43"/>
    <n v="8.67"/>
    <n v="3.5"/>
    <s v="Ontario"/>
    <x v="5"/>
    <s v="Corporate"/>
    <x v="0"/>
    <x v="1"/>
  </r>
  <r>
    <s v="Nancy Lomonaco"/>
    <n v="50823"/>
    <d v="2009-07-21T00:00:00"/>
    <d v="2009-07-26T00:00:00"/>
    <s v="July"/>
    <s v="2009"/>
    <n v="5"/>
    <b v="0"/>
    <s v="low"/>
    <n v="12"/>
    <n v="1244.72"/>
    <n v="0.04"/>
    <x v="0"/>
    <n v="269.94"/>
    <n v="100.98"/>
    <n v="7.18"/>
    <s v="Ontario"/>
    <x v="5"/>
    <s v="Home Office"/>
    <x v="1"/>
    <x v="7"/>
  </r>
  <r>
    <s v="Dan Lawera"/>
    <n v="50854"/>
    <d v="2011-12-17T00:00:00"/>
    <d v="2011-12-17T00:00:00"/>
    <s v="December"/>
    <s v="2011"/>
    <n v="0"/>
    <s v="FREE DELIVERY"/>
    <s v="Critical"/>
    <n v="27"/>
    <n v="137.5"/>
    <n v="7.0000000000000007E-2"/>
    <x v="0"/>
    <n v="-64.239999999999995"/>
    <n v="4.9800000000000004"/>
    <n v="4.95"/>
    <s v="Ontario"/>
    <x v="5"/>
    <s v="Corporate"/>
    <x v="0"/>
    <x v="2"/>
  </r>
  <r>
    <s v="Dan Lawera"/>
    <n v="50854"/>
    <d v="2011-12-17T00:00:00"/>
    <d v="2011-12-19T00:00:00"/>
    <s v="December"/>
    <s v="2011"/>
    <n v="2"/>
    <b v="0"/>
    <s v="Critical"/>
    <n v="12"/>
    <n v="5744.24"/>
    <n v="0.09"/>
    <x v="1"/>
    <n v="1118.17"/>
    <n v="500.98"/>
    <n v="28.14"/>
    <s v="Ontario"/>
    <x v="5"/>
    <s v="Corporate"/>
    <x v="1"/>
    <x v="16"/>
  </r>
  <r>
    <s v="Dan Lawera"/>
    <n v="50854"/>
    <d v="2011-12-17T00:00:00"/>
    <d v="2011-12-17T00:00:00"/>
    <s v="December"/>
    <s v="2011"/>
    <n v="0"/>
    <s v="FREE DELIVERY"/>
    <s v="Critical"/>
    <n v="42"/>
    <n v="452.15"/>
    <n v="0.06"/>
    <x v="2"/>
    <n v="25.79"/>
    <n v="10.98"/>
    <n v="3.37"/>
    <s v="Ontario"/>
    <x v="5"/>
    <s v="Corporate"/>
    <x v="0"/>
    <x v="15"/>
  </r>
  <r>
    <s v="Theresa Coyne"/>
    <n v="51109"/>
    <d v="2012-11-08T00:00:00"/>
    <d v="2012-11-10T00:00:00"/>
    <s v="November"/>
    <s v="2012"/>
    <n v="2"/>
    <b v="0"/>
    <s v="High"/>
    <n v="28"/>
    <n v="112.05"/>
    <n v="0.04"/>
    <x v="0"/>
    <n v="26.21"/>
    <n v="4"/>
    <n v="1.3"/>
    <s v="Ontario"/>
    <x v="5"/>
    <s v="Home Office"/>
    <x v="0"/>
    <x v="5"/>
  </r>
  <r>
    <s v="Lena Creighton"/>
    <n v="51395"/>
    <d v="2010-06-09T00:00:00"/>
    <d v="2010-06-14T00:00:00"/>
    <s v="June"/>
    <s v="2010"/>
    <n v="5"/>
    <b v="0"/>
    <s v="low"/>
    <n v="26"/>
    <n v="78.22"/>
    <n v="0.03"/>
    <x v="0"/>
    <n v="32.5"/>
    <n v="2.88"/>
    <n v="0.5"/>
    <s v="Ontario"/>
    <x v="5"/>
    <s v="Corporate"/>
    <x v="0"/>
    <x v="11"/>
  </r>
  <r>
    <s v="Lena Creighton"/>
    <n v="51395"/>
    <d v="2010-06-09T00:00:00"/>
    <d v="2010-06-13T00:00:00"/>
    <s v="June"/>
    <s v="2010"/>
    <n v="4"/>
    <b v="0"/>
    <s v="low"/>
    <n v="10"/>
    <n v="51.65"/>
    <n v="0.1"/>
    <x v="0"/>
    <n v="-32.130000000000003"/>
    <n v="4.9800000000000004"/>
    <n v="5.49"/>
    <s v="Ontario"/>
    <x v="5"/>
    <s v="Corporate"/>
    <x v="0"/>
    <x v="5"/>
  </r>
  <r>
    <s v="David Philippe"/>
    <n v="51559"/>
    <d v="2012-03-04T00:00:00"/>
    <d v="2012-03-13T00:00:00"/>
    <s v="March"/>
    <s v="2012"/>
    <n v="9"/>
    <b v="0"/>
    <s v="low"/>
    <n v="34"/>
    <n v="823.98"/>
    <n v="0.09"/>
    <x v="0"/>
    <n v="129.81"/>
    <n v="25.98"/>
    <n v="4.08"/>
    <s v="Ontario"/>
    <x v="5"/>
    <s v="Consumer"/>
    <x v="0"/>
    <x v="12"/>
  </r>
  <r>
    <s v="Lena Creighton"/>
    <n v="51813"/>
    <d v="2012-12-21T00:00:00"/>
    <d v="2012-12-23T00:00:00"/>
    <s v="December"/>
    <s v="2012"/>
    <n v="2"/>
    <b v="0"/>
    <s v="Not Specified"/>
    <n v="13"/>
    <n v="1390.17"/>
    <n v="7.0000000000000007E-2"/>
    <x v="0"/>
    <n v="-469.84"/>
    <n v="110.98"/>
    <n v="35"/>
    <s v="Ontario"/>
    <x v="5"/>
    <s v="Corporate"/>
    <x v="0"/>
    <x v="0"/>
  </r>
  <r>
    <s v="James Lanier"/>
    <n v="51937"/>
    <d v="2009-02-27T00:00:00"/>
    <d v="2009-02-27T00:00:00"/>
    <s v="February"/>
    <s v="2009"/>
    <n v="0"/>
    <s v="FREE DELIVERY"/>
    <s v="High"/>
    <n v="39"/>
    <n v="11613.13"/>
    <n v="0.05"/>
    <x v="1"/>
    <n v="2816.21"/>
    <n v="294.62"/>
    <n v="42.52"/>
    <s v="Ontario"/>
    <x v="5"/>
    <s v="Corporate"/>
    <x v="0"/>
    <x v="1"/>
  </r>
  <r>
    <s v="Darren Budd"/>
    <n v="52098"/>
    <d v="2010-03-10T00:00:00"/>
    <d v="2010-03-10T00:00:00"/>
    <s v="March"/>
    <s v="2010"/>
    <n v="0"/>
    <s v="FREE DELIVERY"/>
    <s v="Medium"/>
    <n v="19"/>
    <n v="812.06"/>
    <n v="0"/>
    <x v="0"/>
    <n v="220.07"/>
    <n v="39.06"/>
    <n v="10.55"/>
    <s v="Ontario"/>
    <x v="5"/>
    <s v="Corporate"/>
    <x v="2"/>
    <x v="14"/>
  </r>
  <r>
    <s v="Philip Brown"/>
    <n v="52102"/>
    <d v="2010-09-12T00:00:00"/>
    <d v="2010-09-12T00:00:00"/>
    <s v="September"/>
    <s v="2010"/>
    <n v="0"/>
    <s v="FREE DELIVERY"/>
    <s v="Medium"/>
    <n v="8"/>
    <n v="104.27"/>
    <n v="0.03"/>
    <x v="0"/>
    <n v="-23.61"/>
    <n v="11.97"/>
    <n v="5.81"/>
    <s v="Ontario"/>
    <x v="5"/>
    <s v="Corporate"/>
    <x v="0"/>
    <x v="12"/>
  </r>
  <r>
    <s v="Jeremy Ellison"/>
    <n v="52135"/>
    <d v="2010-03-24T00:00:00"/>
    <d v="2010-03-26T00:00:00"/>
    <s v="March"/>
    <s v="2010"/>
    <n v="2"/>
    <b v="0"/>
    <s v="low"/>
    <n v="38"/>
    <n v="3922.96"/>
    <n v="0.04"/>
    <x v="0"/>
    <n v="863.57"/>
    <n v="99.99"/>
    <n v="19.989999999999998"/>
    <s v="Ontario"/>
    <x v="5"/>
    <s v="Small Business"/>
    <x v="1"/>
    <x v="7"/>
  </r>
  <r>
    <s v="Darren Budd"/>
    <n v="52162"/>
    <d v="2011-11-01T00:00:00"/>
    <d v="2011-11-01T00:00:00"/>
    <s v="November"/>
    <s v="2011"/>
    <n v="0"/>
    <s v="FREE DELIVERY"/>
    <s v="Not Specified"/>
    <n v="39"/>
    <n v="261.16000000000003"/>
    <n v="7.0000000000000007E-2"/>
    <x v="0"/>
    <n v="-220.3"/>
    <n v="6.48"/>
    <n v="9.68"/>
    <s v="Ontario"/>
    <x v="5"/>
    <s v="Home Office"/>
    <x v="2"/>
    <x v="9"/>
  </r>
  <r>
    <s v="Darren Budd"/>
    <n v="52162"/>
    <d v="2011-11-01T00:00:00"/>
    <d v="2011-11-02T00:00:00"/>
    <s v="November"/>
    <s v="2011"/>
    <n v="1"/>
    <b v="0"/>
    <s v="Not Specified"/>
    <n v="47"/>
    <n v="155.22"/>
    <n v="7.0000000000000007E-2"/>
    <x v="0"/>
    <n v="23.34"/>
    <n v="3.29"/>
    <n v="1.35"/>
    <s v="Ontario"/>
    <x v="5"/>
    <s v="Home Office"/>
    <x v="2"/>
    <x v="14"/>
  </r>
  <r>
    <s v="Cari MacIntyre"/>
    <n v="52256"/>
    <d v="2010-11-04T00:00:00"/>
    <d v="2010-11-06T00:00:00"/>
    <s v="November"/>
    <s v="2010"/>
    <n v="2"/>
    <b v="0"/>
    <s v="Not Specified"/>
    <n v="23"/>
    <n v="1236.954"/>
    <n v="0.06"/>
    <x v="0"/>
    <n v="119.89"/>
    <n v="65.989999999999995"/>
    <n v="4.2"/>
    <s v="Ontario"/>
    <x v="5"/>
    <s v="Corporate"/>
    <x v="1"/>
    <x v="3"/>
  </r>
  <r>
    <s v="Alan Hwang"/>
    <n v="52391"/>
    <d v="2009-12-12T00:00:00"/>
    <d v="2009-12-14T00:00:00"/>
    <s v="December"/>
    <s v="2009"/>
    <n v="2"/>
    <b v="0"/>
    <s v="High"/>
    <n v="36"/>
    <n v="1072.3599999999999"/>
    <n v="0.04"/>
    <x v="0"/>
    <n v="440.48"/>
    <n v="29.14"/>
    <n v="4.8600000000000003"/>
    <s v="Ontario"/>
    <x v="5"/>
    <s v="Corporate"/>
    <x v="0"/>
    <x v="5"/>
  </r>
  <r>
    <s v="Alan Hwang"/>
    <n v="52391"/>
    <d v="2009-12-12T00:00:00"/>
    <d v="2009-12-14T00:00:00"/>
    <s v="December"/>
    <s v="2009"/>
    <n v="2"/>
    <b v="0"/>
    <s v="High"/>
    <n v="39"/>
    <n v="857.84"/>
    <n v="0.02"/>
    <x v="0"/>
    <n v="-309.43"/>
    <n v="20.89"/>
    <n v="11.52"/>
    <s v="Ontario"/>
    <x v="5"/>
    <s v="Corporate"/>
    <x v="0"/>
    <x v="0"/>
  </r>
  <r>
    <s v="Magdelene Morse"/>
    <n v="52642"/>
    <d v="2011-06-14T00:00:00"/>
    <d v="2011-06-18T00:00:00"/>
    <s v="June"/>
    <s v="2011"/>
    <n v="4"/>
    <b v="0"/>
    <s v="low"/>
    <n v="9"/>
    <n v="742.84"/>
    <n v="0.01"/>
    <x v="1"/>
    <n v="-320.7"/>
    <n v="70.98"/>
    <n v="59.81"/>
    <s v="Ontario"/>
    <x v="5"/>
    <s v="Home Office"/>
    <x v="2"/>
    <x v="14"/>
  </r>
  <r>
    <s v="Magdelene Morse"/>
    <n v="52642"/>
    <d v="2011-06-14T00:00:00"/>
    <d v="2011-06-21T00:00:00"/>
    <s v="June"/>
    <s v="2011"/>
    <n v="7"/>
    <b v="0"/>
    <s v="low"/>
    <n v="14"/>
    <n v="2070.6799999999998"/>
    <n v="0.03"/>
    <x v="0"/>
    <n v="-281.67"/>
    <n v="152.47999999999999"/>
    <n v="4"/>
    <s v="Ontario"/>
    <x v="5"/>
    <s v="Home Office"/>
    <x v="1"/>
    <x v="7"/>
  </r>
  <r>
    <s v="Magdelene Morse"/>
    <n v="52642"/>
    <d v="2011-06-14T00:00:00"/>
    <d v="2011-06-21T00:00:00"/>
    <s v="June"/>
    <s v="2011"/>
    <n v="7"/>
    <b v="0"/>
    <s v="low"/>
    <n v="15"/>
    <n v="764.13"/>
    <n v="0.09"/>
    <x v="0"/>
    <n v="276.98"/>
    <n v="55.98"/>
    <n v="4.8600000000000003"/>
    <s v="Ontario"/>
    <x v="5"/>
    <s v="Home Office"/>
    <x v="0"/>
    <x v="5"/>
  </r>
  <r>
    <s v="Alan Hwang"/>
    <n v="52645"/>
    <d v="2012-03-07T00:00:00"/>
    <d v="2012-03-12T00:00:00"/>
    <s v="March"/>
    <s v="2012"/>
    <n v="5"/>
    <b v="0"/>
    <s v="low"/>
    <n v="11"/>
    <n v="64.34"/>
    <n v="0.09"/>
    <x v="0"/>
    <n v="-8.3699999999999992"/>
    <n v="5.85"/>
    <n v="2.27"/>
    <s v="Ontario"/>
    <x v="5"/>
    <s v="Corporate"/>
    <x v="0"/>
    <x v="12"/>
  </r>
  <r>
    <s v="Alan Hwang"/>
    <n v="52645"/>
    <d v="2012-03-07T00:00:00"/>
    <d v="2012-03-16T00:00:00"/>
    <s v="March"/>
    <s v="2012"/>
    <n v="9"/>
    <b v="0"/>
    <s v="low"/>
    <n v="10"/>
    <n v="693.02"/>
    <n v="7.0000000000000007E-2"/>
    <x v="0"/>
    <n v="97.36"/>
    <n v="70.97"/>
    <n v="3.5"/>
    <s v="Ontario"/>
    <x v="5"/>
    <s v="Corporate"/>
    <x v="0"/>
    <x v="1"/>
  </r>
  <r>
    <s v="Aimee Bixby"/>
    <n v="52711"/>
    <d v="2011-09-23T00:00:00"/>
    <d v="2011-09-23T00:00:00"/>
    <s v="September"/>
    <s v="2011"/>
    <n v="0"/>
    <s v="FREE DELIVERY"/>
    <s v="Not Specified"/>
    <n v="37"/>
    <n v="201.14"/>
    <n v="0.08"/>
    <x v="0"/>
    <n v="-51.25"/>
    <n v="5.81"/>
    <n v="3.37"/>
    <s v="Ontario"/>
    <x v="5"/>
    <s v="Home Office"/>
    <x v="0"/>
    <x v="6"/>
  </r>
  <r>
    <s v="Lena Creighton"/>
    <n v="52896"/>
    <d v="2010-10-22T00:00:00"/>
    <d v="2010-10-24T00:00:00"/>
    <s v="October"/>
    <s v="2010"/>
    <n v="2"/>
    <b v="0"/>
    <s v="High"/>
    <n v="9"/>
    <n v="48.26"/>
    <n v="0.09"/>
    <x v="2"/>
    <n v="2.76"/>
    <n v="5.18"/>
    <n v="2.04"/>
    <s v="Ontario"/>
    <x v="5"/>
    <s v="Home Office"/>
    <x v="0"/>
    <x v="5"/>
  </r>
  <r>
    <s v="Lena Creighton"/>
    <n v="52896"/>
    <d v="2010-10-22T00:00:00"/>
    <d v="2010-10-23T00:00:00"/>
    <s v="October"/>
    <s v="2010"/>
    <n v="1"/>
    <b v="0"/>
    <s v="High"/>
    <n v="6"/>
    <n v="1718.43"/>
    <n v="0"/>
    <x v="1"/>
    <n v="-192.49"/>
    <n v="259.70999999999998"/>
    <n v="66.67"/>
    <s v="Ontario"/>
    <x v="5"/>
    <s v="Home Office"/>
    <x v="2"/>
    <x v="10"/>
  </r>
  <r>
    <s v="Eugene Hildebrand"/>
    <n v="52999"/>
    <d v="2012-04-25T00:00:00"/>
    <d v="2012-04-27T00:00:00"/>
    <s v="April"/>
    <s v="2012"/>
    <n v="2"/>
    <b v="0"/>
    <s v="Not Specified"/>
    <n v="5"/>
    <n v="43.61"/>
    <n v="0.04"/>
    <x v="2"/>
    <n v="22.85"/>
    <n v="7.59"/>
    <n v="4"/>
    <s v="Ontario"/>
    <x v="5"/>
    <s v="Home Office"/>
    <x v="2"/>
    <x v="4"/>
  </r>
  <r>
    <s v="Eugene Hildebrand"/>
    <n v="52999"/>
    <d v="2012-04-25T00:00:00"/>
    <d v="2012-04-27T00:00:00"/>
    <s v="April"/>
    <s v="2012"/>
    <n v="2"/>
    <b v="0"/>
    <s v="Not Specified"/>
    <n v="39"/>
    <n v="343.05"/>
    <n v="0.05"/>
    <x v="0"/>
    <n v="98.86"/>
    <n v="9.11"/>
    <n v="2.15"/>
    <s v="Ontario"/>
    <x v="5"/>
    <s v="Home Office"/>
    <x v="0"/>
    <x v="5"/>
  </r>
  <r>
    <s v="Eugene Hildebrand"/>
    <n v="52999"/>
    <d v="2012-04-25T00:00:00"/>
    <d v="2012-04-25T00:00:00"/>
    <s v="April"/>
    <s v="2012"/>
    <n v="0"/>
    <s v="FREE DELIVERY"/>
    <s v="Not Specified"/>
    <n v="7"/>
    <n v="44.63"/>
    <n v="0.1"/>
    <x v="0"/>
    <n v="-21.19"/>
    <n v="5.78"/>
    <n v="5.67"/>
    <s v="Ontario"/>
    <x v="5"/>
    <s v="Home Office"/>
    <x v="0"/>
    <x v="5"/>
  </r>
  <r>
    <s v="Noel Staavos"/>
    <n v="53254"/>
    <d v="2009-08-18T00:00:00"/>
    <d v="2009-08-21T00:00:00"/>
    <s v="August"/>
    <s v="2009"/>
    <n v="3"/>
    <b v="0"/>
    <s v="Medium"/>
    <n v="34"/>
    <n v="5442.1419999999998"/>
    <n v="0"/>
    <x v="0"/>
    <n v="1640.3"/>
    <n v="175.99"/>
    <n v="4.99"/>
    <s v="Ontario"/>
    <x v="5"/>
    <s v="Home Office"/>
    <x v="1"/>
    <x v="3"/>
  </r>
  <r>
    <s v="Philip Brown"/>
    <n v="53281"/>
    <d v="2009-04-02T00:00:00"/>
    <d v="2009-04-04T00:00:00"/>
    <s v="April"/>
    <s v="2009"/>
    <n v="2"/>
    <b v="0"/>
    <s v="Critical"/>
    <n v="40"/>
    <n v="14075.99"/>
    <n v="0.08"/>
    <x v="1"/>
    <n v="1894.14"/>
    <n v="355.98"/>
    <n v="58.92"/>
    <s v="Ontario"/>
    <x v="5"/>
    <s v="Corporate"/>
    <x v="2"/>
    <x v="14"/>
  </r>
  <r>
    <s v="Eudokia Martin"/>
    <n v="53285"/>
    <d v="2012-05-24T00:00:00"/>
    <d v="2012-05-26T00:00:00"/>
    <s v="May"/>
    <s v="2012"/>
    <n v="2"/>
    <b v="0"/>
    <s v="Critical"/>
    <n v="6"/>
    <n v="1042.96"/>
    <n v="0.04"/>
    <x v="0"/>
    <n v="163.80000000000001"/>
    <n v="165.98"/>
    <n v="19.989999999999998"/>
    <s v="Ontario"/>
    <x v="5"/>
    <s v="Home Office"/>
    <x v="0"/>
    <x v="2"/>
  </r>
  <r>
    <s v="Edward Nazzal"/>
    <n v="53312"/>
    <d v="2009-07-04T00:00:00"/>
    <d v="2009-07-06T00:00:00"/>
    <s v="July"/>
    <s v="2009"/>
    <n v="2"/>
    <b v="0"/>
    <s v="Medium"/>
    <n v="23"/>
    <n v="8413.23"/>
    <n v="0.05"/>
    <x v="0"/>
    <n v="2464.75"/>
    <n v="363.25"/>
    <n v="19.989999999999998"/>
    <s v="Ontario"/>
    <x v="5"/>
    <s v="Home Office"/>
    <x v="0"/>
    <x v="1"/>
  </r>
  <r>
    <s v="Edward Nazzal"/>
    <n v="53312"/>
    <d v="2009-07-04T00:00:00"/>
    <d v="2009-07-05T00:00:00"/>
    <s v="July"/>
    <s v="2009"/>
    <n v="1"/>
    <b v="0"/>
    <s v="Medium"/>
    <n v="30"/>
    <n v="105.45"/>
    <n v="0.06"/>
    <x v="0"/>
    <n v="-173.36"/>
    <n v="3.34"/>
    <n v="7.49"/>
    <s v="Ontario"/>
    <x v="5"/>
    <s v="Home Office"/>
    <x v="0"/>
    <x v="12"/>
  </r>
  <r>
    <s v="Erin Ashbrook"/>
    <n v="53637"/>
    <d v="2011-03-17T00:00:00"/>
    <d v="2011-03-18T00:00:00"/>
    <s v="March"/>
    <s v="2011"/>
    <n v="1"/>
    <b v="0"/>
    <s v="High"/>
    <n v="12"/>
    <n v="451.09"/>
    <n v="0.1"/>
    <x v="2"/>
    <n v="61.27"/>
    <n v="39.979999999999997"/>
    <n v="9.83"/>
    <s v="Ontario"/>
    <x v="5"/>
    <s v="Consumer"/>
    <x v="0"/>
    <x v="8"/>
  </r>
  <r>
    <s v="Tamara Chand"/>
    <n v="53698"/>
    <d v="2012-06-16T00:00:00"/>
    <d v="2012-06-17T00:00:00"/>
    <s v="June"/>
    <s v="2012"/>
    <n v="1"/>
    <b v="0"/>
    <s v="Medium"/>
    <n v="10"/>
    <n v="55.33"/>
    <n v="0"/>
    <x v="2"/>
    <n v="13.38"/>
    <n v="4.84"/>
    <n v="0.71"/>
    <s v="Ontario"/>
    <x v="5"/>
    <s v="Consumer"/>
    <x v="0"/>
    <x v="12"/>
  </r>
  <r>
    <s v="Mike Caudle"/>
    <n v="54183"/>
    <d v="2012-04-15T00:00:00"/>
    <d v="2012-04-17T00:00:00"/>
    <s v="April"/>
    <s v="2012"/>
    <n v="2"/>
    <b v="0"/>
    <s v="Critical"/>
    <n v="32"/>
    <n v="2773.71"/>
    <n v="0.02"/>
    <x v="2"/>
    <n v="1097.25"/>
    <n v="82.99"/>
    <n v="5.5"/>
    <s v="Ontario"/>
    <x v="5"/>
    <s v="Corporate"/>
    <x v="1"/>
    <x v="7"/>
  </r>
  <r>
    <s v="Mike Caudle"/>
    <n v="54183"/>
    <d v="2012-04-15T00:00:00"/>
    <d v="2012-04-16T00:00:00"/>
    <s v="April"/>
    <s v="2012"/>
    <n v="1"/>
    <b v="0"/>
    <s v="Critical"/>
    <n v="9"/>
    <n v="113.89"/>
    <n v="0.02"/>
    <x v="0"/>
    <n v="-52.25"/>
    <n v="11.66"/>
    <n v="8.99"/>
    <s v="Ontario"/>
    <x v="5"/>
    <s v="Corporate"/>
    <x v="0"/>
    <x v="12"/>
  </r>
  <r>
    <s v="Cari MacIntyre"/>
    <n v="54245"/>
    <d v="2011-03-24T00:00:00"/>
    <d v="2011-03-25T00:00:00"/>
    <s v="March"/>
    <s v="2011"/>
    <n v="1"/>
    <b v="0"/>
    <s v="Medium"/>
    <n v="5"/>
    <n v="83.3"/>
    <n v="0.09"/>
    <x v="0"/>
    <n v="-114.91"/>
    <n v="20.99"/>
    <n v="2.5"/>
    <s v="Ontario"/>
    <x v="5"/>
    <s v="Corporate"/>
    <x v="1"/>
    <x v="3"/>
  </r>
  <r>
    <s v="Alan Hwang"/>
    <n v="54339"/>
    <d v="2012-05-02T00:00:00"/>
    <d v="2012-05-09T00:00:00"/>
    <s v="May"/>
    <s v="2012"/>
    <n v="7"/>
    <b v="0"/>
    <s v="low"/>
    <n v="48"/>
    <n v="3005.74"/>
    <n v="0.02"/>
    <x v="2"/>
    <n v="1053.21"/>
    <n v="59.98"/>
    <n v="3.99"/>
    <s v="Ontario"/>
    <x v="5"/>
    <s v="Corporate"/>
    <x v="0"/>
    <x v="1"/>
  </r>
  <r>
    <s v="Alan Hwang"/>
    <n v="54339"/>
    <d v="2012-05-02T00:00:00"/>
    <d v="2012-05-07T00:00:00"/>
    <s v="May"/>
    <s v="2012"/>
    <n v="5"/>
    <b v="0"/>
    <s v="low"/>
    <n v="41"/>
    <n v="2209.5155"/>
    <n v="0.06"/>
    <x v="0"/>
    <n v="458.62"/>
    <n v="65.989999999999995"/>
    <n v="5.31"/>
    <s v="Ontario"/>
    <x v="5"/>
    <s v="Corporate"/>
    <x v="1"/>
    <x v="3"/>
  </r>
  <r>
    <s v="Dave Hallsten"/>
    <n v="54401"/>
    <d v="2011-12-04T00:00:00"/>
    <d v="2011-12-06T00:00:00"/>
    <s v="December"/>
    <s v="2011"/>
    <n v="2"/>
    <b v="0"/>
    <s v="High"/>
    <n v="34"/>
    <n v="670.02"/>
    <n v="7.0000000000000007E-2"/>
    <x v="0"/>
    <n v="278.58"/>
    <n v="20.98"/>
    <n v="1.49"/>
    <s v="Ontario"/>
    <x v="5"/>
    <s v="Home Office"/>
    <x v="0"/>
    <x v="2"/>
  </r>
  <r>
    <s v="Fred Hopkins"/>
    <n v="54563"/>
    <d v="2010-10-04T00:00:00"/>
    <d v="2010-10-06T00:00:00"/>
    <s v="October"/>
    <s v="2010"/>
    <n v="2"/>
    <b v="0"/>
    <s v="Critical"/>
    <n v="24"/>
    <n v="523.55999999999995"/>
    <n v="0.01"/>
    <x v="0"/>
    <n v="43.87"/>
    <n v="20.239999999999998"/>
    <n v="8.99"/>
    <s v="Ontario"/>
    <x v="5"/>
    <s v="Home Office"/>
    <x v="2"/>
    <x v="4"/>
  </r>
  <r>
    <s v="Jonathan Howell"/>
    <n v="54694"/>
    <d v="2009-09-19T00:00:00"/>
    <d v="2009-09-19T00:00:00"/>
    <s v="September"/>
    <s v="2009"/>
    <n v="0"/>
    <s v="FREE DELIVERY"/>
    <s v="Critical"/>
    <n v="43"/>
    <n v="112.63"/>
    <n v="0.08"/>
    <x v="0"/>
    <n v="-201.6"/>
    <n v="2.66"/>
    <n v="6.35"/>
    <s v="Ontario"/>
    <x v="5"/>
    <s v="Consumer"/>
    <x v="0"/>
    <x v="8"/>
  </r>
  <r>
    <s v="Matt Collister"/>
    <n v="54755"/>
    <d v="2009-12-07T00:00:00"/>
    <d v="2009-12-10T00:00:00"/>
    <s v="December"/>
    <s v="2009"/>
    <n v="3"/>
    <b v="0"/>
    <s v="Critical"/>
    <n v="44"/>
    <n v="3421.88"/>
    <n v="0"/>
    <x v="0"/>
    <n v="443.52"/>
    <n v="73.98"/>
    <n v="4"/>
    <s v="Ontario"/>
    <x v="5"/>
    <s v="Home Office"/>
    <x v="1"/>
    <x v="7"/>
  </r>
  <r>
    <s v="Duane Huffman"/>
    <n v="54914"/>
    <d v="2011-08-28T00:00:00"/>
    <d v="2011-08-29T00:00:00"/>
    <s v="August"/>
    <s v="2011"/>
    <n v="1"/>
    <b v="0"/>
    <s v="Critical"/>
    <n v="32"/>
    <n v="197.93"/>
    <n v="0.06"/>
    <x v="0"/>
    <n v="-57.64"/>
    <n v="5.98"/>
    <n v="5.46"/>
    <s v="Ontario"/>
    <x v="5"/>
    <s v="Small Business"/>
    <x v="0"/>
    <x v="5"/>
  </r>
  <r>
    <s v="Duane Huffman"/>
    <n v="54914"/>
    <d v="2011-08-28T00:00:00"/>
    <d v="2011-08-30T00:00:00"/>
    <s v="August"/>
    <s v="2011"/>
    <n v="2"/>
    <b v="0"/>
    <s v="Critical"/>
    <n v="7"/>
    <n v="90.58"/>
    <n v="0.06"/>
    <x v="0"/>
    <n v="-27.83"/>
    <n v="12.44"/>
    <n v="6.27"/>
    <s v="Ontario"/>
    <x v="5"/>
    <s v="Small Business"/>
    <x v="0"/>
    <x v="0"/>
  </r>
  <r>
    <s v="Kelly Lampkin"/>
    <n v="55073"/>
    <d v="2012-03-20T00:00:00"/>
    <d v="2012-03-20T00:00:00"/>
    <s v="March"/>
    <s v="2012"/>
    <n v="0"/>
    <s v="FREE DELIVERY"/>
    <s v="low"/>
    <n v="40"/>
    <n v="2376.7105000000001"/>
    <n v="0.01"/>
    <x v="0"/>
    <n v="721.81"/>
    <n v="65.989999999999995"/>
    <n v="3.99"/>
    <s v="Ontario"/>
    <x v="5"/>
    <s v="Corporate"/>
    <x v="1"/>
    <x v="3"/>
  </r>
  <r>
    <s v="Edward Nazzal"/>
    <n v="55270"/>
    <d v="2010-01-22T00:00:00"/>
    <d v="2010-01-23T00:00:00"/>
    <s v="January"/>
    <s v="2010"/>
    <n v="1"/>
    <b v="0"/>
    <s v="Medium"/>
    <n v="1"/>
    <n v="35.14"/>
    <n v="0.02"/>
    <x v="0"/>
    <n v="-12.75"/>
    <n v="29.17"/>
    <n v="6.27"/>
    <s v="Ontario"/>
    <x v="5"/>
    <s v="Home Office"/>
    <x v="0"/>
    <x v="2"/>
  </r>
  <r>
    <s v="Philip Brown"/>
    <n v="55716"/>
    <d v="2012-10-22T00:00:00"/>
    <d v="2012-10-23T00:00:00"/>
    <s v="October"/>
    <s v="2012"/>
    <n v="1"/>
    <b v="0"/>
    <s v="High"/>
    <n v="9"/>
    <n v="14665.55"/>
    <n v="7.0000000000000007E-2"/>
    <x v="0"/>
    <n v="-767.51"/>
    <n v="1637.53"/>
    <n v="24.49"/>
    <s v="Ontario"/>
    <x v="5"/>
    <s v="Home Office"/>
    <x v="0"/>
    <x v="15"/>
  </r>
  <r>
    <s v="Dean Braden"/>
    <n v="55776"/>
    <d v="2009-03-22T00:00:00"/>
    <d v="2009-03-23T00:00:00"/>
    <s v="March"/>
    <s v="2009"/>
    <n v="1"/>
    <b v="0"/>
    <s v="Not Specified"/>
    <n v="32"/>
    <n v="4856.1000000000004"/>
    <n v="0.01"/>
    <x v="1"/>
    <n v="1096.6400000000001"/>
    <n v="145.44999999999999"/>
    <n v="17.850000000000001"/>
    <s v="Ontario"/>
    <x v="5"/>
    <s v="Corporate"/>
    <x v="1"/>
    <x v="16"/>
  </r>
  <r>
    <s v="Erica Smith"/>
    <n v="55874"/>
    <d v="2009-02-16T00:00:00"/>
    <d v="2009-02-17T00:00:00"/>
    <s v="February"/>
    <s v="2009"/>
    <n v="1"/>
    <b v="0"/>
    <s v="Medium"/>
    <n v="28"/>
    <n v="208.83"/>
    <n v="0"/>
    <x v="0"/>
    <n v="-60.15"/>
    <n v="7.1"/>
    <n v="6.05"/>
    <s v="Ontario"/>
    <x v="5"/>
    <s v="Small Business"/>
    <x v="0"/>
    <x v="2"/>
  </r>
  <r>
    <s v="Erica Smith"/>
    <n v="55874"/>
    <d v="2009-02-16T00:00:00"/>
    <d v="2009-02-18T00:00:00"/>
    <s v="February"/>
    <s v="2009"/>
    <n v="2"/>
    <b v="0"/>
    <s v="Medium"/>
    <n v="41"/>
    <n v="228.3"/>
    <n v="0.01"/>
    <x v="2"/>
    <n v="-111.72"/>
    <n v="4.9800000000000004"/>
    <n v="4.62"/>
    <s v="Ontario"/>
    <x v="5"/>
    <s v="Small Business"/>
    <x v="1"/>
    <x v="7"/>
  </r>
  <r>
    <s v="Dave Hallsten"/>
    <n v="56002"/>
    <d v="2009-07-04T00:00:00"/>
    <d v="2009-07-06T00:00:00"/>
    <s v="July"/>
    <s v="2009"/>
    <n v="2"/>
    <b v="0"/>
    <s v="low"/>
    <n v="21"/>
    <n v="514.53"/>
    <n v="0.04"/>
    <x v="0"/>
    <n v="149.31"/>
    <n v="23.99"/>
    <n v="6.71"/>
    <s v="Ontario"/>
    <x v="5"/>
    <s v="Corporate"/>
    <x v="0"/>
    <x v="8"/>
  </r>
  <r>
    <s v="Dave Hallsten"/>
    <n v="56002"/>
    <d v="2009-07-04T00:00:00"/>
    <d v="2009-07-08T00:00:00"/>
    <s v="July"/>
    <s v="2009"/>
    <n v="4"/>
    <b v="0"/>
    <s v="low"/>
    <n v="14"/>
    <n v="748.84"/>
    <n v="0.09"/>
    <x v="0"/>
    <n v="286.7"/>
    <n v="55.98"/>
    <n v="4.8600000000000003"/>
    <s v="Ontario"/>
    <x v="5"/>
    <s v="Corporate"/>
    <x v="0"/>
    <x v="5"/>
  </r>
  <r>
    <s v="Dave Hallsten"/>
    <n v="56002"/>
    <d v="2009-07-04T00:00:00"/>
    <d v="2009-07-11T00:00:00"/>
    <s v="July"/>
    <s v="2009"/>
    <n v="7"/>
    <b v="0"/>
    <s v="low"/>
    <n v="9"/>
    <n v="1497.93"/>
    <n v="0.05"/>
    <x v="0"/>
    <n v="35.31"/>
    <n v="161.55000000000001"/>
    <n v="19.989999999999998"/>
    <s v="Ontario"/>
    <x v="5"/>
    <s v="Corporate"/>
    <x v="0"/>
    <x v="0"/>
  </r>
  <r>
    <s v="Dave Hallsten"/>
    <n v="56002"/>
    <d v="2009-07-04T00:00:00"/>
    <d v="2009-07-06T00:00:00"/>
    <s v="July"/>
    <s v="2009"/>
    <n v="2"/>
    <b v="0"/>
    <s v="low"/>
    <n v="14"/>
    <n v="3857.56"/>
    <n v="7.0000000000000007E-2"/>
    <x v="0"/>
    <n v="-377.81"/>
    <n v="290.98"/>
    <n v="69"/>
    <s v="Ontario"/>
    <x v="5"/>
    <s v="Corporate"/>
    <x v="2"/>
    <x v="10"/>
  </r>
  <r>
    <s v="Erica Smith"/>
    <n v="56039"/>
    <d v="2011-11-25T00:00:00"/>
    <d v="2011-11-30T00:00:00"/>
    <s v="November"/>
    <s v="2011"/>
    <n v="5"/>
    <b v="0"/>
    <s v="low"/>
    <n v="23"/>
    <n v="156.66"/>
    <n v="7.0000000000000007E-2"/>
    <x v="0"/>
    <n v="-33.15"/>
    <n v="6.68"/>
    <n v="5.2"/>
    <s v="Ontario"/>
    <x v="5"/>
    <s v="Small Business"/>
    <x v="0"/>
    <x v="5"/>
  </r>
  <r>
    <s v="Jim Mitchum"/>
    <n v="56710"/>
    <d v="2010-05-11T00:00:00"/>
    <d v="2010-05-12T00:00:00"/>
    <s v="May"/>
    <s v="2010"/>
    <n v="1"/>
    <b v="0"/>
    <s v="Not Specified"/>
    <n v="34"/>
    <n v="479.84"/>
    <n v="0.02"/>
    <x v="0"/>
    <n v="5.71"/>
    <n v="13.43"/>
    <n v="5.5"/>
    <s v="Ontario"/>
    <x v="5"/>
    <s v="Consumer"/>
    <x v="0"/>
    <x v="0"/>
  </r>
  <r>
    <s v="Jim Mitchum"/>
    <n v="56710"/>
    <d v="2010-05-11T00:00:00"/>
    <d v="2010-05-12T00:00:00"/>
    <s v="May"/>
    <s v="2010"/>
    <n v="1"/>
    <b v="0"/>
    <s v="Not Specified"/>
    <n v="16"/>
    <n v="833.92650000000003"/>
    <n v="0.08"/>
    <x v="0"/>
    <n v="-39.22"/>
    <n v="65.989999999999995"/>
    <n v="3.99"/>
    <s v="Ontario"/>
    <x v="5"/>
    <s v="Consumer"/>
    <x v="1"/>
    <x v="3"/>
  </r>
  <r>
    <s v="Jim Mitchum"/>
    <n v="56710"/>
    <d v="2010-05-11T00:00:00"/>
    <d v="2010-05-13T00:00:00"/>
    <s v="May"/>
    <s v="2010"/>
    <n v="2"/>
    <b v="0"/>
    <s v="Not Specified"/>
    <n v="6"/>
    <n v="182.64"/>
    <n v="0.08"/>
    <x v="0"/>
    <n v="-99.24"/>
    <n v="30.98"/>
    <n v="6.5"/>
    <s v="Ontario"/>
    <x v="5"/>
    <s v="Consumer"/>
    <x v="1"/>
    <x v="7"/>
  </r>
  <r>
    <s v="Jim Mitchum"/>
    <n v="56710"/>
    <d v="2010-05-11T00:00:00"/>
    <d v="2010-05-13T00:00:00"/>
    <s v="May"/>
    <s v="2010"/>
    <n v="2"/>
    <b v="0"/>
    <s v="Not Specified"/>
    <n v="21"/>
    <n v="736.17"/>
    <n v="0.01"/>
    <x v="0"/>
    <n v="232.99"/>
    <n v="35.409999999999997"/>
    <n v="1.99"/>
    <s v="Ontario"/>
    <x v="5"/>
    <s v="Consumer"/>
    <x v="1"/>
    <x v="7"/>
  </r>
  <r>
    <s v="David Philippe"/>
    <n v="57092"/>
    <d v="2010-05-01T00:00:00"/>
    <d v="2010-05-02T00:00:00"/>
    <s v="May"/>
    <s v="2010"/>
    <n v="1"/>
    <b v="0"/>
    <s v="Critical"/>
    <n v="29"/>
    <n v="2820.6995000000002"/>
    <n v="0.03"/>
    <x v="0"/>
    <n v="601.34"/>
    <n v="110.99"/>
    <n v="8.99"/>
    <s v="Ontario"/>
    <x v="5"/>
    <s v="Consumer"/>
    <x v="1"/>
    <x v="3"/>
  </r>
  <r>
    <s v="Darren Budd"/>
    <n v="57253"/>
    <d v="2009-01-05T00:00:00"/>
    <d v="2009-01-06T00:00:00"/>
    <s v="January"/>
    <s v="2009"/>
    <n v="1"/>
    <b v="0"/>
    <s v="Critical"/>
    <n v="43"/>
    <n v="78.08"/>
    <n v="0.08"/>
    <x v="0"/>
    <n v="1.74"/>
    <n v="1.81"/>
    <n v="0.75"/>
    <s v="Ontario"/>
    <x v="5"/>
    <s v="Consumer"/>
    <x v="2"/>
    <x v="14"/>
  </r>
  <r>
    <s v="Darren Budd"/>
    <n v="57253"/>
    <d v="2009-01-05T00:00:00"/>
    <d v="2009-01-07T00:00:00"/>
    <s v="January"/>
    <s v="2009"/>
    <n v="2"/>
    <b v="0"/>
    <s v="Critical"/>
    <n v="29"/>
    <n v="653.54"/>
    <n v="0.06"/>
    <x v="1"/>
    <n v="-1358.9"/>
    <n v="20.98"/>
    <n v="53.03"/>
    <s v="Ontario"/>
    <x v="5"/>
    <s v="Consumer"/>
    <x v="2"/>
    <x v="14"/>
  </r>
  <r>
    <s v="Darren Budd"/>
    <n v="57253"/>
    <d v="2009-01-05T00:00:00"/>
    <d v="2009-01-05T00:00:00"/>
    <s v="January"/>
    <s v="2009"/>
    <n v="0"/>
    <s v="FREE DELIVERY"/>
    <s v="Critical"/>
    <n v="48"/>
    <n v="12635.75"/>
    <n v="7.0000000000000007E-2"/>
    <x v="0"/>
    <n v="-335.24"/>
    <n v="279.48"/>
    <n v="35"/>
    <s v="Ontario"/>
    <x v="5"/>
    <s v="Consumer"/>
    <x v="2"/>
    <x v="4"/>
  </r>
  <r>
    <s v="Darren Budd"/>
    <n v="57253"/>
    <d v="2009-01-05T00:00:00"/>
    <d v="2009-01-06T00:00:00"/>
    <s v="January"/>
    <s v="2009"/>
    <n v="1"/>
    <b v="0"/>
    <s v="Critical"/>
    <n v="49"/>
    <n v="240.3"/>
    <n v="0.08"/>
    <x v="0"/>
    <n v="-139.16"/>
    <n v="4.91"/>
    <n v="5.68"/>
    <s v="Ontario"/>
    <x v="5"/>
    <s v="Consumer"/>
    <x v="2"/>
    <x v="10"/>
  </r>
  <r>
    <s v="Darren Budd"/>
    <n v="57253"/>
    <d v="2009-01-05T00:00:00"/>
    <d v="2009-01-05T00:00:00"/>
    <s v="January"/>
    <s v="2009"/>
    <n v="0"/>
    <s v="FREE DELIVERY"/>
    <s v="Critical"/>
    <n v="25"/>
    <n v="2750.107"/>
    <n v="0.04"/>
    <x v="0"/>
    <n v="667.45"/>
    <n v="125.99"/>
    <n v="5.26"/>
    <s v="Ontario"/>
    <x v="5"/>
    <s v="Consumer"/>
    <x v="1"/>
    <x v="3"/>
  </r>
  <r>
    <s v="George Ashbrook"/>
    <n v="57382"/>
    <d v="2009-03-23T00:00:00"/>
    <d v="2009-03-25T00:00:00"/>
    <s v="March"/>
    <s v="2009"/>
    <n v="2"/>
    <b v="0"/>
    <s v="Medium"/>
    <n v="25"/>
    <n v="106.04"/>
    <n v="0.09"/>
    <x v="0"/>
    <n v="16.899999999999999"/>
    <n v="4.55"/>
    <n v="1.49"/>
    <s v="Ontario"/>
    <x v="5"/>
    <s v="Consumer"/>
    <x v="0"/>
    <x v="2"/>
  </r>
  <r>
    <s v="George Ashbrook"/>
    <n v="57382"/>
    <d v="2009-03-23T00:00:00"/>
    <d v="2009-03-25T00:00:00"/>
    <s v="March"/>
    <s v="2009"/>
    <n v="2"/>
    <b v="0"/>
    <s v="Medium"/>
    <n v="45"/>
    <n v="452.93"/>
    <n v="7.0000000000000007E-2"/>
    <x v="2"/>
    <n v="20.14"/>
    <n v="9.7799999999999994"/>
    <n v="5.76"/>
    <s v="Ontario"/>
    <x v="5"/>
    <s v="Consumer"/>
    <x v="0"/>
    <x v="8"/>
  </r>
  <r>
    <s v="Tamara Chand"/>
    <n v="57415"/>
    <d v="2009-03-24T00:00:00"/>
    <d v="2009-03-25T00:00:00"/>
    <s v="March"/>
    <s v="2009"/>
    <n v="1"/>
    <b v="0"/>
    <s v="Medium"/>
    <n v="6"/>
    <n v="101.52"/>
    <n v="0.02"/>
    <x v="0"/>
    <n v="-16.37"/>
    <n v="15.42"/>
    <n v="5.41"/>
    <s v="Ontario"/>
    <x v="5"/>
    <s v="Consumer"/>
    <x v="0"/>
    <x v="0"/>
  </r>
  <r>
    <s v="Darren Budd"/>
    <n v="57606"/>
    <d v="2010-01-03T00:00:00"/>
    <d v="2010-01-04T00:00:00"/>
    <s v="January"/>
    <s v="2010"/>
    <n v="1"/>
    <b v="0"/>
    <s v="Not Specified"/>
    <n v="37"/>
    <n v="294.48"/>
    <n v="0.08"/>
    <x v="0"/>
    <n v="-64.239999999999995"/>
    <n v="8.4600000000000009"/>
    <n v="3.62"/>
    <s v="Ontario"/>
    <x v="5"/>
    <s v="Consumer"/>
    <x v="1"/>
    <x v="7"/>
  </r>
  <r>
    <s v="Edward Becker"/>
    <n v="57794"/>
    <d v="2009-07-26T00:00:00"/>
    <d v="2009-07-28T00:00:00"/>
    <s v="July"/>
    <s v="2009"/>
    <n v="2"/>
    <b v="0"/>
    <s v="low"/>
    <n v="16"/>
    <n v="88.84"/>
    <n v="0.02"/>
    <x v="0"/>
    <n v="-46.92"/>
    <n v="4.9800000000000004"/>
    <n v="6.07"/>
    <s v="Ontario"/>
    <x v="5"/>
    <s v="Home Office"/>
    <x v="0"/>
    <x v="5"/>
  </r>
  <r>
    <s v="David Philippe"/>
    <n v="58054"/>
    <d v="2011-01-04T00:00:00"/>
    <d v="2011-01-04T00:00:00"/>
    <s v="January"/>
    <s v="2011"/>
    <n v="0"/>
    <s v="FREE DELIVERY"/>
    <s v="High"/>
    <n v="26"/>
    <n v="61.4"/>
    <n v="0.04"/>
    <x v="0"/>
    <n v="-92.11"/>
    <n v="2.08"/>
    <n v="5.33"/>
    <s v="Ontario"/>
    <x v="5"/>
    <s v="Consumer"/>
    <x v="2"/>
    <x v="4"/>
  </r>
  <r>
    <s v="Anemone Ratner"/>
    <n v="58113"/>
    <d v="2012-02-01T00:00:00"/>
    <d v="2012-02-03T00:00:00"/>
    <s v="February"/>
    <s v="2012"/>
    <n v="2"/>
    <b v="0"/>
    <s v="High"/>
    <n v="48"/>
    <n v="362.71"/>
    <n v="7.0000000000000007E-2"/>
    <x v="0"/>
    <n v="-88.95"/>
    <n v="7.68"/>
    <n v="6.16"/>
    <s v="Ontario"/>
    <x v="5"/>
    <s v="Small Business"/>
    <x v="0"/>
    <x v="2"/>
  </r>
  <r>
    <s v="Anemone Ratner"/>
    <n v="58113"/>
    <d v="2012-02-01T00:00:00"/>
    <d v="2012-02-03T00:00:00"/>
    <s v="February"/>
    <s v="2012"/>
    <n v="2"/>
    <b v="0"/>
    <s v="High"/>
    <n v="12"/>
    <n v="2077.1875"/>
    <n v="0.05"/>
    <x v="2"/>
    <n v="-38.07"/>
    <n v="200.99"/>
    <n v="4.2"/>
    <s v="Ontario"/>
    <x v="5"/>
    <s v="Small Business"/>
    <x v="1"/>
    <x v="3"/>
  </r>
  <r>
    <s v="Janet Martin"/>
    <n v="58528"/>
    <d v="2010-10-27T00:00:00"/>
    <d v="2010-10-28T00:00:00"/>
    <s v="October"/>
    <s v="2010"/>
    <n v="1"/>
    <b v="0"/>
    <s v="Medium"/>
    <n v="14"/>
    <n v="700.95"/>
    <n v="0"/>
    <x v="0"/>
    <n v="233.8"/>
    <n v="46.89"/>
    <n v="5.0999999999999996"/>
    <s v="Ontario"/>
    <x v="5"/>
    <s v="Corporate"/>
    <x v="0"/>
    <x v="1"/>
  </r>
  <r>
    <s v="Janet Martin"/>
    <n v="58528"/>
    <d v="2010-10-27T00:00:00"/>
    <d v="2010-10-28T00:00:00"/>
    <s v="October"/>
    <s v="2010"/>
    <n v="1"/>
    <b v="0"/>
    <s v="Medium"/>
    <n v="41"/>
    <n v="159.74"/>
    <n v="0.08"/>
    <x v="2"/>
    <n v="-9.14"/>
    <n v="3.69"/>
    <n v="2.5"/>
    <s v="Ontario"/>
    <x v="5"/>
    <s v="Corporate"/>
    <x v="0"/>
    <x v="8"/>
  </r>
  <r>
    <s v="Edward Nazzal"/>
    <n v="58598"/>
    <d v="2011-08-22T00:00:00"/>
    <d v="2011-08-23T00:00:00"/>
    <s v="August"/>
    <s v="2011"/>
    <n v="1"/>
    <b v="0"/>
    <s v="Medium"/>
    <n v="50"/>
    <n v="13608.83"/>
    <n v="0.1"/>
    <x v="1"/>
    <n v="1342.93"/>
    <n v="300.98"/>
    <n v="64.73"/>
    <s v="Ontario"/>
    <x v="5"/>
    <s v="Home Office"/>
    <x v="2"/>
    <x v="14"/>
  </r>
  <r>
    <s v="Edward Nazzal"/>
    <n v="58598"/>
    <d v="2011-08-22T00:00:00"/>
    <d v="2011-08-23T00:00:00"/>
    <s v="August"/>
    <s v="2011"/>
    <n v="1"/>
    <b v="0"/>
    <s v="Medium"/>
    <n v="25"/>
    <n v="89.32"/>
    <n v="0.01"/>
    <x v="0"/>
    <n v="33.46"/>
    <n v="3.41"/>
    <n v="0.7"/>
    <s v="Ontario"/>
    <x v="5"/>
    <s v="Home Office"/>
    <x v="0"/>
    <x v="6"/>
  </r>
  <r>
    <s v="Alan Hwang"/>
    <n v="58851"/>
    <d v="2010-06-07T00:00:00"/>
    <d v="2010-06-11T00:00:00"/>
    <s v="June"/>
    <s v="2010"/>
    <n v="4"/>
    <b v="0"/>
    <s v="low"/>
    <n v="3"/>
    <n v="23.93"/>
    <n v="0.1"/>
    <x v="0"/>
    <n v="-6.39"/>
    <n v="8.34"/>
    <n v="0.96"/>
    <s v="Ontario"/>
    <x v="5"/>
    <s v="Corporate"/>
    <x v="2"/>
    <x v="4"/>
  </r>
  <r>
    <s v="Alan Hwang"/>
    <n v="58851"/>
    <d v="2010-06-07T00:00:00"/>
    <d v="2010-06-14T00:00:00"/>
    <s v="June"/>
    <s v="2010"/>
    <n v="7"/>
    <b v="0"/>
    <s v="low"/>
    <n v="14"/>
    <n v="2027.55"/>
    <n v="0.04"/>
    <x v="0"/>
    <n v="537.4"/>
    <n v="140.99"/>
    <n v="13.99"/>
    <s v="Ontario"/>
    <x v="5"/>
    <s v="Corporate"/>
    <x v="1"/>
    <x v="16"/>
  </r>
  <r>
    <s v="Eugene Hildebrand"/>
    <n v="58853"/>
    <d v="2012-05-13T00:00:00"/>
    <d v="2012-05-14T00:00:00"/>
    <s v="May"/>
    <s v="2012"/>
    <n v="1"/>
    <b v="0"/>
    <s v="Critical"/>
    <n v="27"/>
    <n v="5307.5"/>
    <n v="0.09"/>
    <x v="1"/>
    <n v="1116.67"/>
    <n v="200.98"/>
    <n v="23.76"/>
    <s v="Ontario"/>
    <x v="5"/>
    <s v="Home Office"/>
    <x v="2"/>
    <x v="14"/>
  </r>
  <r>
    <s v="Andrew Roberts"/>
    <n v="59015"/>
    <d v="2012-05-26T00:00:00"/>
    <d v="2012-05-27T00:00:00"/>
    <s v="May"/>
    <s v="2012"/>
    <n v="1"/>
    <b v="0"/>
    <s v="Medium"/>
    <n v="32"/>
    <n v="254.46"/>
    <n v="0.09"/>
    <x v="0"/>
    <n v="23.5"/>
    <n v="8.5"/>
    <n v="1.99"/>
    <s v="Ontario"/>
    <x v="5"/>
    <s v="Small Business"/>
    <x v="1"/>
    <x v="7"/>
  </r>
  <r>
    <s v="Andrew Roberts"/>
    <n v="59015"/>
    <d v="2012-05-26T00:00:00"/>
    <d v="2012-05-27T00:00:00"/>
    <s v="May"/>
    <s v="2012"/>
    <n v="1"/>
    <b v="0"/>
    <s v="Medium"/>
    <n v="32"/>
    <n v="278.19"/>
    <n v="0.02"/>
    <x v="0"/>
    <n v="149.38999999999999"/>
    <n v="8.34"/>
    <n v="0.96"/>
    <s v="Ontario"/>
    <x v="5"/>
    <s v="Small Business"/>
    <x v="2"/>
    <x v="4"/>
  </r>
  <r>
    <s v="Andrew Roberts"/>
    <n v="59015"/>
    <d v="2012-05-26T00:00:00"/>
    <d v="2012-05-28T00:00:00"/>
    <s v="May"/>
    <s v="2012"/>
    <n v="2"/>
    <b v="0"/>
    <s v="Medium"/>
    <n v="32"/>
    <n v="1662.33"/>
    <n v="0.02"/>
    <x v="0"/>
    <n v="783.84"/>
    <n v="48.91"/>
    <n v="5.81"/>
    <s v="Ontario"/>
    <x v="5"/>
    <s v="Small Business"/>
    <x v="0"/>
    <x v="5"/>
  </r>
  <r>
    <s v="David Smith"/>
    <n v="59075"/>
    <d v="2012-02-26T00:00:00"/>
    <d v="2012-02-29T00:00:00"/>
    <s v="February"/>
    <s v="2012"/>
    <n v="3"/>
    <b v="0"/>
    <s v="low"/>
    <n v="38"/>
    <n v="425.91"/>
    <n v="0.02"/>
    <x v="0"/>
    <n v="55.06"/>
    <n v="11.19"/>
    <n v="5.03"/>
    <s v="Ontario"/>
    <x v="5"/>
    <s v="Small Business"/>
    <x v="0"/>
    <x v="5"/>
  </r>
  <r>
    <s v="Edward Becker"/>
    <n v="59108"/>
    <d v="2011-10-07T00:00:00"/>
    <d v="2011-10-12T00:00:00"/>
    <s v="October"/>
    <s v="2011"/>
    <n v="5"/>
    <b v="0"/>
    <s v="low"/>
    <n v="21"/>
    <n v="68.53"/>
    <n v="0.09"/>
    <x v="0"/>
    <n v="-59.97"/>
    <n v="3.28"/>
    <n v="3.97"/>
    <s v="Ontario"/>
    <x v="5"/>
    <s v="Corporate"/>
    <x v="0"/>
    <x v="12"/>
  </r>
  <r>
    <s v="Edward Becker"/>
    <n v="59108"/>
    <d v="2011-10-07T00:00:00"/>
    <d v="2011-10-16T00:00:00"/>
    <s v="October"/>
    <s v="2011"/>
    <n v="9"/>
    <b v="0"/>
    <s v="low"/>
    <n v="39"/>
    <n v="4215.83"/>
    <n v="0.02"/>
    <x v="0"/>
    <n v="972.19"/>
    <n v="125.99"/>
    <n v="8.99"/>
    <s v="Ontario"/>
    <x v="5"/>
    <s v="Corporate"/>
    <x v="1"/>
    <x v="3"/>
  </r>
  <r>
    <s v="Magdelene Morse"/>
    <n v="59589"/>
    <d v="2012-04-11T00:00:00"/>
    <d v="2012-04-11T00:00:00"/>
    <s v="April"/>
    <s v="2012"/>
    <n v="0"/>
    <s v="FREE DELIVERY"/>
    <s v="Medium"/>
    <n v="25"/>
    <n v="1610.26"/>
    <n v="0.06"/>
    <x v="0"/>
    <n v="122.42"/>
    <n v="64.98"/>
    <n v="6.88"/>
    <s v="Ontario"/>
    <x v="5"/>
    <s v="Home Office"/>
    <x v="0"/>
    <x v="0"/>
  </r>
  <r>
    <s v="Jim Mitchum"/>
    <n v="59685"/>
    <d v="2012-12-10T00:00:00"/>
    <d v="2012-12-12T00:00:00"/>
    <s v="December"/>
    <s v="2012"/>
    <n v="2"/>
    <b v="0"/>
    <s v="Critical"/>
    <n v="12"/>
    <n v="505.2"/>
    <n v="0.05"/>
    <x v="0"/>
    <n v="78.98"/>
    <n v="40.98"/>
    <n v="5.33"/>
    <s v="Ontario"/>
    <x v="5"/>
    <s v="Consumer"/>
    <x v="0"/>
    <x v="1"/>
  </r>
  <r>
    <s v="Jim Mitchum"/>
    <n v="59685"/>
    <d v="2012-12-10T00:00:00"/>
    <d v="2012-12-11T00:00:00"/>
    <s v="December"/>
    <s v="2012"/>
    <n v="1"/>
    <b v="0"/>
    <s v="Critical"/>
    <n v="46"/>
    <n v="562.91"/>
    <n v="0.1"/>
    <x v="0"/>
    <n v="-560.29"/>
    <n v="12.99"/>
    <n v="14.37"/>
    <s v="Ontario"/>
    <x v="5"/>
    <s v="Consumer"/>
    <x v="2"/>
    <x v="4"/>
  </r>
  <r>
    <s v="Ed Ludwig"/>
    <n v="59845"/>
    <d v="2009-12-22T00:00:00"/>
    <d v="2009-12-26T00:00:00"/>
    <s v="December"/>
    <s v="2009"/>
    <n v="4"/>
    <b v="0"/>
    <s v="low"/>
    <n v="42"/>
    <n v="200.1"/>
    <n v="0.04"/>
    <x v="0"/>
    <n v="3.02"/>
    <n v="4.71"/>
    <n v="0.7"/>
    <s v="Ontario"/>
    <x v="5"/>
    <s v="Consumer"/>
    <x v="0"/>
    <x v="6"/>
  </r>
  <r>
    <s v="Ed Ludwig"/>
    <n v="59845"/>
    <d v="2009-12-22T00:00:00"/>
    <d v="2009-12-27T00:00:00"/>
    <s v="December"/>
    <s v="2009"/>
    <n v="5"/>
    <b v="0"/>
    <s v="low"/>
    <n v="28"/>
    <n v="120.54"/>
    <n v="0.06"/>
    <x v="0"/>
    <n v="6.52"/>
    <n v="4.2"/>
    <n v="2.2599999999999998"/>
    <s v="Ontario"/>
    <x v="5"/>
    <s v="Consumer"/>
    <x v="0"/>
    <x v="5"/>
  </r>
  <r>
    <s v="Michael Dominguez"/>
    <n v="134"/>
    <d v="2012-04-30T00:00:00"/>
    <d v="2012-05-02T00:00:00"/>
    <s v="May"/>
    <s v="2012"/>
    <n v="2"/>
    <b v="0"/>
    <s v="Not Specified"/>
    <n v="11"/>
    <n v="1132.5999999999999"/>
    <n v="0.01"/>
    <x v="0"/>
    <n v="-310.20999999999998"/>
    <n v="95.99"/>
    <n v="35"/>
    <s v="Ontario"/>
    <x v="5"/>
    <s v="Home Office"/>
    <x v="0"/>
    <x v="0"/>
  </r>
  <r>
    <s v="Thomas Boland"/>
    <n v="740"/>
    <d v="2011-07-15T00:00:00"/>
    <d v="2011-07-15T00:00:00"/>
    <s v="July"/>
    <s v="2011"/>
    <n v="0"/>
    <s v="FREE DELIVERY"/>
    <s v="Medium"/>
    <n v="6"/>
    <n v="28.01"/>
    <n v="0.09"/>
    <x v="0"/>
    <n v="3.46"/>
    <n v="4.9800000000000004"/>
    <n v="0.49"/>
    <s v="Ontario"/>
    <x v="5"/>
    <s v="Corporate"/>
    <x v="0"/>
    <x v="11"/>
  </r>
  <r>
    <s v="Olvera Toch"/>
    <n v="833"/>
    <d v="2009-02-12T00:00:00"/>
    <d v="2009-02-13T00:00:00"/>
    <s v="February"/>
    <s v="2009"/>
    <n v="1"/>
    <b v="0"/>
    <s v="Medium"/>
    <n v="1"/>
    <n v="19.32"/>
    <n v="0.03"/>
    <x v="0"/>
    <n v="-20.32"/>
    <n v="12.53"/>
    <n v="7.17"/>
    <s v="Ontario"/>
    <x v="5"/>
    <s v="Home Office"/>
    <x v="0"/>
    <x v="2"/>
  </r>
  <r>
    <s v="Lena Radford"/>
    <n v="1573"/>
    <d v="2012-12-27T00:00:00"/>
    <d v="2012-12-29T00:00:00"/>
    <s v="December"/>
    <s v="2012"/>
    <n v="2"/>
    <b v="0"/>
    <s v="High"/>
    <n v="13"/>
    <n v="759.94"/>
    <n v="0.09"/>
    <x v="1"/>
    <n v="-226.45"/>
    <n v="60.89"/>
    <n v="32.409999999999997"/>
    <s v="Ontario"/>
    <x v="5"/>
    <s v="Small Business"/>
    <x v="2"/>
    <x v="14"/>
  </r>
  <r>
    <s v="Sean Christensen"/>
    <n v="1639"/>
    <d v="2011-08-19T00:00:00"/>
    <d v="2011-08-20T00:00:00"/>
    <s v="August"/>
    <s v="2011"/>
    <n v="1"/>
    <b v="0"/>
    <s v="Not Specified"/>
    <n v="24"/>
    <n v="163.13999999999999"/>
    <n v="0.09"/>
    <x v="0"/>
    <n v="-62.2"/>
    <n v="6.78"/>
    <n v="6.18"/>
    <s v="Ontario"/>
    <x v="5"/>
    <s v="Home Office"/>
    <x v="0"/>
    <x v="5"/>
  </r>
  <r>
    <s v="Todd Boyes"/>
    <n v="2053"/>
    <d v="2011-02-06T00:00:00"/>
    <d v="2011-02-07T00:00:00"/>
    <s v="February"/>
    <s v="2011"/>
    <n v="1"/>
    <b v="0"/>
    <s v="Critical"/>
    <n v="39"/>
    <n v="19342.84"/>
    <n v="0.01"/>
    <x v="1"/>
    <n v="5603.95"/>
    <n v="500.98"/>
    <n v="126"/>
    <s v="Ontario"/>
    <x v="5"/>
    <s v="Consumer"/>
    <x v="2"/>
    <x v="14"/>
  </r>
  <r>
    <s v="Todd Boyes"/>
    <n v="2053"/>
    <d v="2011-02-06T00:00:00"/>
    <d v="2011-02-08T00:00:00"/>
    <s v="February"/>
    <s v="2011"/>
    <n v="2"/>
    <b v="0"/>
    <s v="Critical"/>
    <n v="7"/>
    <n v="771.78300000000002"/>
    <n v="0.08"/>
    <x v="0"/>
    <n v="-449.53"/>
    <n v="140.99"/>
    <n v="4.2"/>
    <s v="Ontario"/>
    <x v="5"/>
    <s v="Consumer"/>
    <x v="1"/>
    <x v="3"/>
  </r>
  <r>
    <s v="Todd Boyes"/>
    <n v="2146"/>
    <d v="2012-09-13T00:00:00"/>
    <d v="2012-09-14T00:00:00"/>
    <s v="September"/>
    <s v="2012"/>
    <n v="1"/>
    <b v="0"/>
    <s v="Not Specified"/>
    <n v="41"/>
    <n v="6111.1684999999998"/>
    <n v="0.06"/>
    <x v="0"/>
    <n v="1663.08"/>
    <n v="175.99"/>
    <n v="4.99"/>
    <s v="Ontario"/>
    <x v="5"/>
    <s v="Small Business"/>
    <x v="1"/>
    <x v="3"/>
  </r>
  <r>
    <s v="Todd Boyes"/>
    <n v="2146"/>
    <d v="2012-09-13T00:00:00"/>
    <d v="2012-09-15T00:00:00"/>
    <s v="September"/>
    <s v="2012"/>
    <n v="2"/>
    <b v="0"/>
    <s v="Not Specified"/>
    <n v="44"/>
    <n v="113.71"/>
    <n v="7.0000000000000007E-2"/>
    <x v="0"/>
    <n v="41.7"/>
    <n v="2.61"/>
    <n v="0.5"/>
    <s v="Ontario"/>
    <x v="5"/>
    <s v="Small Business"/>
    <x v="0"/>
    <x v="11"/>
  </r>
  <r>
    <s v="Todd Boyes"/>
    <n v="2752"/>
    <d v="2010-11-18T00:00:00"/>
    <d v="2010-11-20T00:00:00"/>
    <s v="November"/>
    <s v="2010"/>
    <n v="2"/>
    <b v="0"/>
    <s v="High"/>
    <n v="30"/>
    <n v="695.47"/>
    <n v="0.03"/>
    <x v="0"/>
    <n v="226.73"/>
    <n v="22.98"/>
    <n v="1.99"/>
    <s v="Ontario"/>
    <x v="5"/>
    <s v="Small Business"/>
    <x v="1"/>
    <x v="7"/>
  </r>
  <r>
    <s v="Todd Boyes"/>
    <n v="2752"/>
    <d v="2010-11-18T00:00:00"/>
    <d v="2010-11-20T00:00:00"/>
    <s v="November"/>
    <s v="2010"/>
    <n v="2"/>
    <b v="0"/>
    <s v="High"/>
    <n v="41"/>
    <n v="152.59"/>
    <n v="0.02"/>
    <x v="0"/>
    <n v="55.48"/>
    <n v="3.78"/>
    <n v="0.71"/>
    <s v="Ontario"/>
    <x v="5"/>
    <s v="Small Business"/>
    <x v="0"/>
    <x v="6"/>
  </r>
  <r>
    <s v="Todd Boyes"/>
    <n v="2752"/>
    <d v="2010-11-18T00:00:00"/>
    <d v="2010-11-18T00:00:00"/>
    <s v="November"/>
    <s v="2010"/>
    <n v="0"/>
    <s v="FREE DELIVERY"/>
    <s v="High"/>
    <n v="10"/>
    <n v="365.62"/>
    <n v="0.03"/>
    <x v="0"/>
    <n v="15.77"/>
    <n v="34.76"/>
    <n v="8.2200000000000006"/>
    <s v="Ontario"/>
    <x v="5"/>
    <s v="Small Business"/>
    <x v="0"/>
    <x v="0"/>
  </r>
  <r>
    <s v="Todd Boyes"/>
    <n v="2752"/>
    <d v="2010-11-18T00:00:00"/>
    <d v="2010-11-20T00:00:00"/>
    <s v="November"/>
    <s v="2010"/>
    <n v="2"/>
    <b v="0"/>
    <s v="High"/>
    <n v="10"/>
    <n v="575.56899999999996"/>
    <n v="0.04"/>
    <x v="0"/>
    <n v="-86.52"/>
    <n v="65.989999999999995"/>
    <n v="5.63"/>
    <s v="Ontario"/>
    <x v="5"/>
    <s v="Small Business"/>
    <x v="1"/>
    <x v="3"/>
  </r>
  <r>
    <s v="Michael Dominguez"/>
    <n v="5445"/>
    <d v="2010-07-25T00:00:00"/>
    <d v="2010-07-30T00:00:00"/>
    <s v="July"/>
    <s v="2010"/>
    <n v="5"/>
    <b v="0"/>
    <s v="low"/>
    <n v="4"/>
    <n v="29.42"/>
    <n v="0.06"/>
    <x v="2"/>
    <n v="14.43"/>
    <n v="3.69"/>
    <n v="0.5"/>
    <s v="Ontario"/>
    <x v="5"/>
    <s v="Home Office"/>
    <x v="0"/>
    <x v="11"/>
  </r>
  <r>
    <s v="Michael Dominguez"/>
    <n v="5445"/>
    <d v="2010-07-25T00:00:00"/>
    <d v="2010-08-01T00:00:00"/>
    <s v="August"/>
    <s v="2010"/>
    <n v="7"/>
    <b v="0"/>
    <s v="low"/>
    <n v="9"/>
    <n v="46.48"/>
    <n v="0.01"/>
    <x v="0"/>
    <n v="-1.82"/>
    <n v="4.63"/>
    <n v="1.93"/>
    <s v="Ontario"/>
    <x v="5"/>
    <s v="Home Office"/>
    <x v="0"/>
    <x v="12"/>
  </r>
  <r>
    <s v="Sean Miller"/>
    <n v="5699"/>
    <d v="2012-07-29T00:00:00"/>
    <d v="2012-08-03T00:00:00"/>
    <s v="August"/>
    <s v="2012"/>
    <n v="5"/>
    <b v="0"/>
    <s v="low"/>
    <n v="2"/>
    <n v="9.25"/>
    <n v="0.01"/>
    <x v="0"/>
    <n v="-4.21"/>
    <n v="4.13"/>
    <n v="0.99"/>
    <s v="Ontario"/>
    <x v="5"/>
    <s v="Small Business"/>
    <x v="0"/>
    <x v="11"/>
  </r>
  <r>
    <s v="Sean Miller"/>
    <n v="5699"/>
    <d v="2012-07-29T00:00:00"/>
    <d v="2012-08-03T00:00:00"/>
    <s v="August"/>
    <s v="2012"/>
    <n v="5"/>
    <b v="0"/>
    <s v="low"/>
    <n v="41"/>
    <n v="573.89"/>
    <n v="0.09"/>
    <x v="2"/>
    <n v="-121.44"/>
    <n v="14.98"/>
    <n v="7.69"/>
    <s v="Ontario"/>
    <x v="5"/>
    <s v="Small Business"/>
    <x v="0"/>
    <x v="0"/>
  </r>
  <r>
    <s v="Todd Boyes"/>
    <n v="6823"/>
    <d v="2009-07-21T00:00:00"/>
    <d v="2009-07-22T00:00:00"/>
    <s v="July"/>
    <s v="2009"/>
    <n v="1"/>
    <b v="0"/>
    <s v="Not Specified"/>
    <n v="50"/>
    <n v="1262.72"/>
    <n v="0.01"/>
    <x v="0"/>
    <n v="490.28"/>
    <n v="24.95"/>
    <n v="2.99"/>
    <s v="Ontario"/>
    <x v="5"/>
    <s v="Small Business"/>
    <x v="0"/>
    <x v="2"/>
  </r>
  <r>
    <s v="Todd Boyes"/>
    <n v="6823"/>
    <d v="2009-07-21T00:00:00"/>
    <d v="2009-07-23T00:00:00"/>
    <s v="July"/>
    <s v="2009"/>
    <n v="2"/>
    <b v="0"/>
    <s v="Not Specified"/>
    <n v="31"/>
    <n v="524.19000000000005"/>
    <n v="0"/>
    <x v="0"/>
    <n v="-135.46"/>
    <n v="15.98"/>
    <n v="8.99"/>
    <s v="Ontario"/>
    <x v="5"/>
    <s v="Small Business"/>
    <x v="1"/>
    <x v="7"/>
  </r>
  <r>
    <s v="Phillip Breyer"/>
    <n v="6948"/>
    <d v="2010-12-09T00:00:00"/>
    <d v="2010-12-10T00:00:00"/>
    <s v="December"/>
    <s v="2010"/>
    <n v="1"/>
    <b v="0"/>
    <s v="Not Specified"/>
    <n v="15"/>
    <n v="1143.8800000000001"/>
    <n v="0.04"/>
    <x v="0"/>
    <n v="-88.7"/>
    <n v="73.98"/>
    <n v="4"/>
    <s v="Ontario"/>
    <x v="5"/>
    <s v="Corporate"/>
    <x v="1"/>
    <x v="7"/>
  </r>
  <r>
    <s v="Lena Radford"/>
    <n v="7462"/>
    <d v="2011-02-20T00:00:00"/>
    <d v="2011-02-21T00:00:00"/>
    <s v="February"/>
    <s v="2011"/>
    <n v="1"/>
    <b v="0"/>
    <s v="High"/>
    <n v="3"/>
    <n v="72.63"/>
    <n v="7.0000000000000007E-2"/>
    <x v="2"/>
    <n v="-26.94"/>
    <n v="22.01"/>
    <n v="5.53"/>
    <s v="Ontario"/>
    <x v="5"/>
    <s v="Small Business"/>
    <x v="0"/>
    <x v="12"/>
  </r>
  <r>
    <s v="Todd Boyes"/>
    <n v="7845"/>
    <d v="2009-12-13T00:00:00"/>
    <d v="2009-12-13T00:00:00"/>
    <s v="December"/>
    <s v="2009"/>
    <n v="0"/>
    <s v="FREE DELIVERY"/>
    <s v="Critical"/>
    <n v="22"/>
    <n v="118.56"/>
    <n v="0.06"/>
    <x v="2"/>
    <n v="-63.38"/>
    <n v="4.91"/>
    <n v="5.68"/>
    <s v="Ontario"/>
    <x v="5"/>
    <s v="Small Business"/>
    <x v="0"/>
    <x v="2"/>
  </r>
  <r>
    <s v="Todd Boyes"/>
    <n v="7845"/>
    <d v="2009-12-13T00:00:00"/>
    <d v="2009-12-14T00:00:00"/>
    <s v="December"/>
    <s v="2009"/>
    <n v="1"/>
    <b v="0"/>
    <s v="Critical"/>
    <n v="45"/>
    <n v="2145.0500000000002"/>
    <n v="7.0000000000000007E-2"/>
    <x v="2"/>
    <n v="1012.67"/>
    <n v="48.94"/>
    <n v="5.86"/>
    <s v="Ontario"/>
    <x v="5"/>
    <s v="Small Business"/>
    <x v="0"/>
    <x v="5"/>
  </r>
  <r>
    <s v="Michelle Ellison"/>
    <n v="8033"/>
    <d v="2012-04-24T00:00:00"/>
    <d v="2012-04-25T00:00:00"/>
    <s v="April"/>
    <s v="2012"/>
    <n v="1"/>
    <b v="0"/>
    <s v="High"/>
    <n v="27"/>
    <n v="118.18"/>
    <n v="0.06"/>
    <x v="0"/>
    <n v="-133.62"/>
    <n v="4.0599999999999996"/>
    <n v="6.89"/>
    <s v="Ontario"/>
    <x v="5"/>
    <s v="Small Business"/>
    <x v="0"/>
    <x v="1"/>
  </r>
  <r>
    <s v="Olvera Toch"/>
    <n v="8388"/>
    <d v="2012-02-23T00:00:00"/>
    <d v="2012-02-25T00:00:00"/>
    <s v="February"/>
    <s v="2012"/>
    <n v="2"/>
    <b v="0"/>
    <s v="low"/>
    <n v="39"/>
    <n v="290.3"/>
    <n v="7.0000000000000007E-2"/>
    <x v="0"/>
    <n v="25.16"/>
    <n v="7.59"/>
    <n v="4"/>
    <s v="Ontario"/>
    <x v="5"/>
    <s v="Home Office"/>
    <x v="2"/>
    <x v="4"/>
  </r>
  <r>
    <s v="Olvera Toch"/>
    <n v="8388"/>
    <d v="2012-02-23T00:00:00"/>
    <d v="2012-02-25T00:00:00"/>
    <s v="February"/>
    <s v="2012"/>
    <n v="2"/>
    <b v="0"/>
    <s v="low"/>
    <n v="37"/>
    <n v="434.11"/>
    <n v="0.02"/>
    <x v="0"/>
    <n v="24.85"/>
    <n v="11.7"/>
    <n v="5.63"/>
    <s v="Ontario"/>
    <x v="5"/>
    <s v="Home Office"/>
    <x v="0"/>
    <x v="2"/>
  </r>
  <r>
    <s v="Olvera Toch"/>
    <n v="8388"/>
    <d v="2012-02-23T00:00:00"/>
    <d v="2012-02-25T00:00:00"/>
    <s v="February"/>
    <s v="2012"/>
    <n v="2"/>
    <b v="0"/>
    <s v="low"/>
    <n v="42"/>
    <n v="288.89999999999998"/>
    <n v="0.02"/>
    <x v="0"/>
    <n v="96.34"/>
    <n v="6.98"/>
    <n v="1.6"/>
    <s v="Ontario"/>
    <x v="5"/>
    <s v="Home Office"/>
    <x v="0"/>
    <x v="5"/>
  </r>
  <r>
    <s v="Todd Boyes"/>
    <n v="9761"/>
    <d v="2012-01-22T00:00:00"/>
    <d v="2012-01-23T00:00:00"/>
    <s v="January"/>
    <s v="2012"/>
    <n v="1"/>
    <b v="0"/>
    <s v="Not Specified"/>
    <n v="2"/>
    <n v="202.64"/>
    <n v="0.04"/>
    <x v="1"/>
    <n v="-221.62"/>
    <n v="90.97"/>
    <n v="14"/>
    <s v="Ontario"/>
    <x v="5"/>
    <s v="Small Business"/>
    <x v="1"/>
    <x v="16"/>
  </r>
  <r>
    <s v="Todd Boyes"/>
    <n v="9761"/>
    <d v="2012-01-22T00:00:00"/>
    <d v="2012-01-24T00:00:00"/>
    <s v="January"/>
    <s v="2012"/>
    <n v="2"/>
    <b v="0"/>
    <s v="Not Specified"/>
    <n v="23"/>
    <n v="133.69"/>
    <n v="0.08"/>
    <x v="0"/>
    <n v="-92.23"/>
    <n v="5.98"/>
    <n v="7.15"/>
    <s v="Ontario"/>
    <x v="5"/>
    <s v="Small Business"/>
    <x v="0"/>
    <x v="5"/>
  </r>
  <r>
    <s v="Sean Christensen"/>
    <n v="9863"/>
    <d v="2011-09-04T00:00:00"/>
    <d v="2011-09-06T00:00:00"/>
    <s v="September"/>
    <s v="2011"/>
    <n v="2"/>
    <b v="0"/>
    <s v="Critical"/>
    <n v="18"/>
    <n v="33.96"/>
    <n v="0"/>
    <x v="0"/>
    <n v="0.1"/>
    <n v="1.76"/>
    <n v="0.7"/>
    <s v="Ontario"/>
    <x v="5"/>
    <s v="Home Office"/>
    <x v="0"/>
    <x v="12"/>
  </r>
  <r>
    <s v="Michelle Ellison"/>
    <n v="10342"/>
    <d v="2011-11-22T00:00:00"/>
    <d v="2011-11-24T00:00:00"/>
    <s v="November"/>
    <s v="2011"/>
    <n v="2"/>
    <b v="0"/>
    <s v="Medium"/>
    <n v="45"/>
    <n v="5181.08"/>
    <n v="0.01"/>
    <x v="1"/>
    <n v="-1623.6"/>
    <n v="114.98"/>
    <n v="58.72"/>
    <s v="Ontario"/>
    <x v="5"/>
    <s v="Consumer"/>
    <x v="2"/>
    <x v="9"/>
  </r>
  <r>
    <s v="Michelle Ellison"/>
    <n v="10342"/>
    <d v="2011-11-22T00:00:00"/>
    <d v="2011-11-23T00:00:00"/>
    <s v="November"/>
    <s v="2011"/>
    <n v="1"/>
    <b v="0"/>
    <s v="Medium"/>
    <n v="38"/>
    <n v="10567.45"/>
    <n v="0.1"/>
    <x v="0"/>
    <n v="2925.37"/>
    <n v="299.99"/>
    <n v="11.64"/>
    <s v="Ontario"/>
    <x v="5"/>
    <s v="Consumer"/>
    <x v="1"/>
    <x v="13"/>
  </r>
  <r>
    <s v="Michelle Ellison"/>
    <n v="10342"/>
    <d v="2011-11-22T00:00:00"/>
    <d v="2011-11-24T00:00:00"/>
    <s v="November"/>
    <s v="2011"/>
    <n v="2"/>
    <b v="0"/>
    <s v="Medium"/>
    <n v="38"/>
    <n v="1679.04"/>
    <n v="0.01"/>
    <x v="0"/>
    <n v="324.47000000000003"/>
    <n v="40.97"/>
    <n v="14.45"/>
    <s v="Ontario"/>
    <x v="5"/>
    <s v="Consumer"/>
    <x v="2"/>
    <x v="4"/>
  </r>
  <r>
    <s v="Michelle Ellison"/>
    <n v="10342"/>
    <d v="2011-11-22T00:00:00"/>
    <d v="2011-11-24T00:00:00"/>
    <s v="November"/>
    <s v="2011"/>
    <n v="2"/>
    <b v="0"/>
    <s v="Medium"/>
    <n v="2"/>
    <n v="2055.9699999999998"/>
    <n v="0.05"/>
    <x v="2"/>
    <n v="-2342.0100000000002"/>
    <n v="999.99"/>
    <n v="13.99"/>
    <s v="Ontario"/>
    <x v="5"/>
    <s v="Consumer"/>
    <x v="1"/>
    <x v="16"/>
  </r>
  <r>
    <s v="Michelle Ellison"/>
    <n v="10434"/>
    <d v="2009-12-23T00:00:00"/>
    <d v="2009-12-24T00:00:00"/>
    <s v="December"/>
    <s v="2009"/>
    <n v="1"/>
    <b v="0"/>
    <s v="High"/>
    <n v="2"/>
    <n v="383.45"/>
    <n v="0.06"/>
    <x v="1"/>
    <n v="-244.47"/>
    <n v="180.98"/>
    <n v="26.2"/>
    <s v="Ontario"/>
    <x v="5"/>
    <s v="Small Business"/>
    <x v="2"/>
    <x v="14"/>
  </r>
  <r>
    <s v="Scot Coram"/>
    <n v="11040"/>
    <d v="2011-10-23T00:00:00"/>
    <d v="2011-10-23T00:00:00"/>
    <s v="October"/>
    <s v="2011"/>
    <n v="0"/>
    <s v="FREE DELIVERY"/>
    <s v="Not Specified"/>
    <n v="44"/>
    <n v="1102.28"/>
    <n v="0.03"/>
    <x v="0"/>
    <n v="389.61"/>
    <n v="23.99"/>
    <n v="6.71"/>
    <s v="Ontario"/>
    <x v="5"/>
    <s v="Corporate"/>
    <x v="0"/>
    <x v="8"/>
  </r>
  <r>
    <s v="Natalie Fritzler"/>
    <n v="11302"/>
    <d v="2009-03-01T00:00:00"/>
    <d v="2009-03-03T00:00:00"/>
    <s v="March"/>
    <s v="2009"/>
    <n v="2"/>
    <b v="0"/>
    <s v="low"/>
    <n v="10"/>
    <n v="866.66"/>
    <n v="0.09"/>
    <x v="1"/>
    <n v="35.29"/>
    <n v="90.97"/>
    <n v="14"/>
    <s v="Ontario"/>
    <x v="5"/>
    <s v="Home Office"/>
    <x v="1"/>
    <x v="16"/>
  </r>
  <r>
    <s v="Nathan Gelder"/>
    <n v="11398"/>
    <d v="2012-08-06T00:00:00"/>
    <d v="2012-08-07T00:00:00"/>
    <s v="August"/>
    <s v="2012"/>
    <n v="1"/>
    <b v="0"/>
    <s v="High"/>
    <n v="16"/>
    <n v="109.7"/>
    <n v="0.03"/>
    <x v="0"/>
    <n v="-106.77"/>
    <n v="5.98"/>
    <n v="10.39"/>
    <s v="Ontario"/>
    <x v="5"/>
    <s v="Home Office"/>
    <x v="0"/>
    <x v="5"/>
  </r>
  <r>
    <s v="Nathan Gelder"/>
    <n v="11398"/>
    <d v="2012-08-06T00:00:00"/>
    <d v="2012-08-08T00:00:00"/>
    <s v="August"/>
    <s v="2012"/>
    <n v="2"/>
    <b v="0"/>
    <s v="High"/>
    <n v="26"/>
    <n v="80.89"/>
    <n v="0.03"/>
    <x v="0"/>
    <n v="23.37"/>
    <n v="2.94"/>
    <n v="0.81"/>
    <s v="Ontario"/>
    <x v="5"/>
    <s v="Home Office"/>
    <x v="0"/>
    <x v="12"/>
  </r>
  <r>
    <s v="Sean Miller"/>
    <n v="11584"/>
    <d v="2009-11-22T00:00:00"/>
    <d v="2009-11-23T00:00:00"/>
    <s v="November"/>
    <s v="2009"/>
    <n v="1"/>
    <b v="0"/>
    <s v="Medium"/>
    <n v="48"/>
    <n v="1497.3175000000001"/>
    <n v="0.01"/>
    <x v="0"/>
    <n v="836.51"/>
    <n v="35.99"/>
    <n v="0.99"/>
    <s v="Ontario"/>
    <x v="5"/>
    <s v="Small Business"/>
    <x v="1"/>
    <x v="3"/>
  </r>
  <r>
    <s v="Olvera Toch"/>
    <n v="11652"/>
    <d v="2011-11-10T00:00:00"/>
    <d v="2011-11-11T00:00:00"/>
    <s v="November"/>
    <s v="2011"/>
    <n v="1"/>
    <b v="0"/>
    <s v="Not Specified"/>
    <n v="35"/>
    <n v="1154.1400000000001"/>
    <n v="7.0000000000000007E-2"/>
    <x v="0"/>
    <n v="-36"/>
    <n v="32.979999999999997"/>
    <n v="5.5"/>
    <s v="Ontario"/>
    <x v="5"/>
    <s v="Home Office"/>
    <x v="1"/>
    <x v="7"/>
  </r>
  <r>
    <s v="Olvera Toch"/>
    <n v="11652"/>
    <d v="2011-11-10T00:00:00"/>
    <d v="2011-11-11T00:00:00"/>
    <s v="November"/>
    <s v="2011"/>
    <n v="1"/>
    <b v="0"/>
    <s v="Not Specified"/>
    <n v="37"/>
    <n v="223.82"/>
    <n v="0.09"/>
    <x v="0"/>
    <n v="-249.11"/>
    <n v="5.98"/>
    <n v="10.39"/>
    <s v="Ontario"/>
    <x v="5"/>
    <s v="Home Office"/>
    <x v="0"/>
    <x v="5"/>
  </r>
  <r>
    <s v="Olvera Toch"/>
    <n v="11652"/>
    <d v="2011-11-10T00:00:00"/>
    <d v="2011-11-12T00:00:00"/>
    <s v="November"/>
    <s v="2011"/>
    <n v="2"/>
    <b v="0"/>
    <s v="Not Specified"/>
    <n v="1"/>
    <n v="61.463500000000003"/>
    <n v="0.05"/>
    <x v="0"/>
    <n v="-261.35000000000002"/>
    <n v="65.989999999999995"/>
    <n v="8.99"/>
    <s v="Ontario"/>
    <x v="5"/>
    <s v="Home Office"/>
    <x v="1"/>
    <x v="3"/>
  </r>
  <r>
    <s v="Olvera Toch"/>
    <n v="11652"/>
    <d v="2011-11-10T00:00:00"/>
    <d v="2011-11-12T00:00:00"/>
    <s v="November"/>
    <s v="2011"/>
    <n v="2"/>
    <b v="0"/>
    <s v="Not Specified"/>
    <n v="25"/>
    <n v="122.09"/>
    <n v="0.1"/>
    <x v="0"/>
    <n v="14.11"/>
    <n v="5.18"/>
    <n v="2.04"/>
    <s v="Ontario"/>
    <x v="5"/>
    <s v="Home Office"/>
    <x v="0"/>
    <x v="5"/>
  </r>
  <r>
    <s v="Michael Dominguez"/>
    <n v="11686"/>
    <d v="2009-01-27T00:00:00"/>
    <d v="2009-01-28T00:00:00"/>
    <s v="January"/>
    <s v="2009"/>
    <n v="1"/>
    <b v="0"/>
    <s v="Not Specified"/>
    <n v="38"/>
    <n v="6121.1985000000004"/>
    <n v="0.08"/>
    <x v="0"/>
    <n v="1312.34"/>
    <n v="205.99"/>
    <n v="2.5"/>
    <s v="Ontario"/>
    <x v="5"/>
    <s v="Home Office"/>
    <x v="1"/>
    <x v="3"/>
  </r>
  <r>
    <s v="Michelle Ellison"/>
    <n v="13895"/>
    <d v="2010-11-20T00:00:00"/>
    <d v="2010-11-20T00:00:00"/>
    <s v="November"/>
    <s v="2010"/>
    <n v="0"/>
    <s v="FREE DELIVERY"/>
    <s v="High"/>
    <n v="44"/>
    <n v="614.34"/>
    <n v="0.02"/>
    <x v="0"/>
    <n v="-171.7"/>
    <n v="14.03"/>
    <n v="9.3699999999999992"/>
    <s v="Ontario"/>
    <x v="5"/>
    <s v="Small Business"/>
    <x v="0"/>
    <x v="0"/>
  </r>
  <r>
    <s v="Michael Dominguez"/>
    <n v="14820"/>
    <d v="2012-01-09T00:00:00"/>
    <d v="2012-01-11T00:00:00"/>
    <s v="January"/>
    <s v="2012"/>
    <n v="2"/>
    <b v="0"/>
    <s v="High"/>
    <n v="39"/>
    <n v="278.90199999999999"/>
    <n v="0.04"/>
    <x v="2"/>
    <n v="-104.47"/>
    <n v="7.99"/>
    <n v="5.03"/>
    <s v="Ontario"/>
    <x v="5"/>
    <s v="Home Office"/>
    <x v="1"/>
    <x v="3"/>
  </r>
  <r>
    <s v="Thomas Boland"/>
    <n v="15170"/>
    <d v="2009-03-18T00:00:00"/>
    <d v="2009-03-18T00:00:00"/>
    <s v="March"/>
    <s v="2009"/>
    <n v="0"/>
    <s v="FREE DELIVERY"/>
    <s v="Critical"/>
    <n v="19"/>
    <n v="356.46449999999999"/>
    <n v="0.01"/>
    <x v="0"/>
    <n v="-9.11"/>
    <n v="20.99"/>
    <n v="4.8099999999999996"/>
    <s v="Ontario"/>
    <x v="5"/>
    <s v="Corporate"/>
    <x v="1"/>
    <x v="3"/>
  </r>
  <r>
    <s v="Thomas Boland"/>
    <n v="15780"/>
    <d v="2011-04-13T00:00:00"/>
    <d v="2011-04-15T00:00:00"/>
    <s v="April"/>
    <s v="2011"/>
    <n v="2"/>
    <b v="0"/>
    <s v="Critical"/>
    <n v="19"/>
    <n v="71.77"/>
    <n v="0.03"/>
    <x v="0"/>
    <n v="22.71"/>
    <n v="3.78"/>
    <n v="0.71"/>
    <s v="Ontario"/>
    <x v="5"/>
    <s v="Corporate"/>
    <x v="0"/>
    <x v="6"/>
  </r>
  <r>
    <s v="Patricia Hirasaki"/>
    <n v="16098"/>
    <d v="2012-07-21T00:00:00"/>
    <d v="2012-07-25T00:00:00"/>
    <s v="July"/>
    <s v="2012"/>
    <n v="4"/>
    <b v="0"/>
    <s v="low"/>
    <n v="31"/>
    <n v="480.43"/>
    <n v="0.06"/>
    <x v="0"/>
    <n v="50.59"/>
    <n v="14.98"/>
    <n v="8.99"/>
    <s v="Ontario"/>
    <x v="5"/>
    <s v="Home Office"/>
    <x v="2"/>
    <x v="4"/>
  </r>
  <r>
    <s v="Maria Zettner"/>
    <n v="16103"/>
    <d v="2012-07-15T00:00:00"/>
    <d v="2012-07-17T00:00:00"/>
    <s v="July"/>
    <s v="2012"/>
    <n v="2"/>
    <b v="0"/>
    <s v="Not Specified"/>
    <n v="31"/>
    <n v="217.14"/>
    <n v="0"/>
    <x v="0"/>
    <n v="-62.97"/>
    <n v="6.48"/>
    <n v="6.22"/>
    <s v="Ontario"/>
    <x v="5"/>
    <s v="Corporate"/>
    <x v="0"/>
    <x v="5"/>
  </r>
  <r>
    <s v="Thomas Boland"/>
    <n v="16610"/>
    <d v="2009-10-10T00:00:00"/>
    <d v="2009-10-12T00:00:00"/>
    <s v="October"/>
    <s v="2009"/>
    <n v="2"/>
    <b v="0"/>
    <s v="High"/>
    <n v="19"/>
    <n v="659.13"/>
    <n v="0.09"/>
    <x v="0"/>
    <n v="187.57"/>
    <n v="35.94"/>
    <n v="6.66"/>
    <s v="Ontario"/>
    <x v="5"/>
    <s v="Corporate"/>
    <x v="0"/>
    <x v="8"/>
  </r>
  <r>
    <s v="Matthew Clasen"/>
    <n v="18757"/>
    <d v="2012-05-22T00:00:00"/>
    <d v="2012-05-24T00:00:00"/>
    <s v="May"/>
    <s v="2012"/>
    <n v="2"/>
    <b v="0"/>
    <s v="low"/>
    <n v="9"/>
    <n v="222.2"/>
    <n v="0.03"/>
    <x v="0"/>
    <n v="-40.25"/>
    <n v="22.38"/>
    <n v="15.1"/>
    <s v="Ontario"/>
    <x v="5"/>
    <s v="Consumer"/>
    <x v="0"/>
    <x v="2"/>
  </r>
  <r>
    <s v="Matthew Clasen"/>
    <n v="18757"/>
    <d v="2012-05-22T00:00:00"/>
    <d v="2012-05-27T00:00:00"/>
    <s v="May"/>
    <s v="2012"/>
    <n v="5"/>
    <b v="0"/>
    <s v="low"/>
    <n v="5"/>
    <n v="39.9"/>
    <n v="0.02"/>
    <x v="0"/>
    <n v="-37.799999999999997"/>
    <n v="5.94"/>
    <n v="9.92"/>
    <s v="Ontario"/>
    <x v="5"/>
    <s v="Consumer"/>
    <x v="0"/>
    <x v="2"/>
  </r>
  <r>
    <s v="Nathan Gelder"/>
    <n v="19431"/>
    <d v="2009-05-23T00:00:00"/>
    <d v="2009-05-25T00:00:00"/>
    <s v="May"/>
    <s v="2009"/>
    <n v="2"/>
    <b v="0"/>
    <s v="Not Specified"/>
    <n v="4"/>
    <n v="16.82"/>
    <n v="0.08"/>
    <x v="0"/>
    <n v="-5.54"/>
    <n v="4.13"/>
    <n v="1.17"/>
    <s v="Ontario"/>
    <x v="5"/>
    <s v="Home Office"/>
    <x v="0"/>
    <x v="12"/>
  </r>
  <r>
    <s v="Maria Zettner"/>
    <n v="19584"/>
    <d v="2009-04-16T00:00:00"/>
    <d v="2009-04-17T00:00:00"/>
    <s v="April"/>
    <s v="2009"/>
    <n v="1"/>
    <b v="0"/>
    <s v="Critical"/>
    <n v="6"/>
    <n v="14535.8"/>
    <n v="0.05"/>
    <x v="1"/>
    <n v="-3971.06"/>
    <n v="2550.14"/>
    <n v="29.7"/>
    <s v="Ontario"/>
    <x v="5"/>
    <s v="Corporate"/>
    <x v="1"/>
    <x v="16"/>
  </r>
  <r>
    <s v="Patrick O'Donnell"/>
    <n v="20262"/>
    <d v="2009-12-26T00:00:00"/>
    <d v="2009-12-26T00:00:00"/>
    <s v="December"/>
    <s v="2009"/>
    <n v="0"/>
    <s v="FREE DELIVERY"/>
    <s v="Not Specified"/>
    <n v="27"/>
    <n v="652.24"/>
    <n v="0.02"/>
    <x v="0"/>
    <n v="185.04"/>
    <n v="22.72"/>
    <n v="8.99"/>
    <s v="Ontario"/>
    <x v="5"/>
    <s v="Home Office"/>
    <x v="2"/>
    <x v="4"/>
  </r>
  <r>
    <s v="Sean Miller"/>
    <n v="20545"/>
    <d v="2010-10-09T00:00:00"/>
    <d v="2010-10-10T00:00:00"/>
    <s v="October"/>
    <s v="2010"/>
    <n v="1"/>
    <b v="0"/>
    <s v="Not Specified"/>
    <n v="1"/>
    <n v="361.94"/>
    <n v="0.05"/>
    <x v="1"/>
    <n v="-163.58000000000001"/>
    <n v="284.98"/>
    <n v="69.55"/>
    <s v="Ontario"/>
    <x v="5"/>
    <s v="Small Business"/>
    <x v="2"/>
    <x v="14"/>
  </r>
  <r>
    <s v="Sean Miller"/>
    <n v="20545"/>
    <d v="2010-10-09T00:00:00"/>
    <d v="2010-10-11T00:00:00"/>
    <s v="October"/>
    <s v="2010"/>
    <n v="2"/>
    <b v="0"/>
    <s v="Not Specified"/>
    <n v="31"/>
    <n v="1276.04"/>
    <n v="0.02"/>
    <x v="0"/>
    <n v="554.95000000000005"/>
    <n v="40.99"/>
    <n v="5.86"/>
    <s v="Ontario"/>
    <x v="5"/>
    <s v="Small Business"/>
    <x v="0"/>
    <x v="5"/>
  </r>
  <r>
    <s v="Sean Miller"/>
    <n v="20545"/>
    <d v="2010-10-09T00:00:00"/>
    <d v="2010-10-11T00:00:00"/>
    <s v="October"/>
    <s v="2010"/>
    <n v="2"/>
    <b v="0"/>
    <s v="Not Specified"/>
    <n v="40"/>
    <n v="2894.68"/>
    <n v="0.02"/>
    <x v="0"/>
    <n v="-1754.39"/>
    <n v="71.37"/>
    <n v="69"/>
    <s v="Ontario"/>
    <x v="5"/>
    <s v="Small Business"/>
    <x v="2"/>
    <x v="10"/>
  </r>
  <r>
    <s v="Patrick O'Donnell"/>
    <n v="20577"/>
    <d v="2010-02-09T00:00:00"/>
    <d v="2010-02-11T00:00:00"/>
    <s v="February"/>
    <s v="2010"/>
    <n v="2"/>
    <b v="0"/>
    <s v="Critical"/>
    <n v="15"/>
    <n v="611.67999999999995"/>
    <n v="0.05"/>
    <x v="0"/>
    <n v="134.75"/>
    <n v="39.06"/>
    <n v="10.55"/>
    <s v="Ontario"/>
    <x v="5"/>
    <s v="Home Office"/>
    <x v="0"/>
    <x v="2"/>
  </r>
  <r>
    <s v="Sean Miller"/>
    <n v="20804"/>
    <d v="2011-11-26T00:00:00"/>
    <d v="2011-12-03T00:00:00"/>
    <s v="December"/>
    <s v="2011"/>
    <n v="7"/>
    <b v="0"/>
    <s v="low"/>
    <n v="13"/>
    <n v="4393.75"/>
    <n v="0.08"/>
    <x v="1"/>
    <n v="215.31"/>
    <n v="442.14"/>
    <n v="14.7"/>
    <s v="Ontario"/>
    <x v="5"/>
    <s v="Small Business"/>
    <x v="1"/>
    <x v="16"/>
  </r>
  <r>
    <s v="Harry Marie"/>
    <n v="21414"/>
    <d v="2011-05-04T00:00:00"/>
    <d v="2011-05-06T00:00:00"/>
    <s v="May"/>
    <s v="2011"/>
    <n v="2"/>
    <b v="0"/>
    <s v="Critical"/>
    <n v="34"/>
    <n v="117.91"/>
    <n v="0.05"/>
    <x v="0"/>
    <n v="29.27"/>
    <n v="3.38"/>
    <n v="1.0900000000000001"/>
    <s v="Ontario"/>
    <x v="5"/>
    <s v="Consumer"/>
    <x v="0"/>
    <x v="5"/>
  </r>
  <r>
    <s v="Harry Marie"/>
    <n v="21414"/>
    <d v="2011-05-04T00:00:00"/>
    <d v="2011-05-06T00:00:00"/>
    <s v="May"/>
    <s v="2011"/>
    <n v="2"/>
    <b v="0"/>
    <s v="Critical"/>
    <n v="46"/>
    <n v="3644.6"/>
    <n v="0.05"/>
    <x v="0"/>
    <n v="-1144.67"/>
    <n v="80.98"/>
    <n v="35"/>
    <s v="Ontario"/>
    <x v="5"/>
    <s v="Consumer"/>
    <x v="0"/>
    <x v="0"/>
  </r>
  <r>
    <s v="Harry Marie"/>
    <n v="21414"/>
    <d v="2011-05-04T00:00:00"/>
    <d v="2011-05-05T00:00:00"/>
    <s v="May"/>
    <s v="2011"/>
    <n v="1"/>
    <b v="0"/>
    <s v="Critical"/>
    <n v="33"/>
    <n v="3491.6129999999998"/>
    <n v="0.05"/>
    <x v="0"/>
    <n v="717.7"/>
    <n v="125.99"/>
    <n v="5.63"/>
    <s v="Ontario"/>
    <x v="5"/>
    <s v="Consumer"/>
    <x v="1"/>
    <x v="3"/>
  </r>
  <r>
    <s v="Sean Christensen"/>
    <n v="21447"/>
    <d v="2010-06-03T00:00:00"/>
    <d v="2010-06-05T00:00:00"/>
    <s v="June"/>
    <s v="2010"/>
    <n v="2"/>
    <b v="0"/>
    <s v="Not Specified"/>
    <n v="15"/>
    <n v="176.24"/>
    <n v="0.02"/>
    <x v="2"/>
    <n v="9.85"/>
    <n v="10.98"/>
    <n v="3.37"/>
    <s v="Ontario"/>
    <x v="5"/>
    <s v="Home Office"/>
    <x v="0"/>
    <x v="15"/>
  </r>
  <r>
    <s v="Patrick O'Donnell"/>
    <n v="21479"/>
    <d v="2009-08-28T00:00:00"/>
    <d v="2009-08-29T00:00:00"/>
    <s v="August"/>
    <s v="2009"/>
    <n v="1"/>
    <b v="0"/>
    <s v="Medium"/>
    <n v="41"/>
    <n v="291.16000000000003"/>
    <n v="0.01"/>
    <x v="2"/>
    <n v="-89.47"/>
    <n v="6.48"/>
    <n v="6.57"/>
    <s v="Ontario"/>
    <x v="5"/>
    <s v="Home Office"/>
    <x v="0"/>
    <x v="5"/>
  </r>
  <r>
    <s v="Sean Christensen"/>
    <n v="22208"/>
    <d v="2009-10-13T00:00:00"/>
    <d v="2009-10-15T00:00:00"/>
    <s v="October"/>
    <s v="2009"/>
    <n v="2"/>
    <b v="0"/>
    <s v="High"/>
    <n v="37"/>
    <n v="1138.43"/>
    <n v="0.01"/>
    <x v="0"/>
    <n v="18.59"/>
    <n v="30.97"/>
    <n v="4"/>
    <s v="Ontario"/>
    <x v="5"/>
    <s v="Home Office"/>
    <x v="1"/>
    <x v="7"/>
  </r>
  <r>
    <s v="Sean Christensen"/>
    <n v="22208"/>
    <d v="2009-10-13T00:00:00"/>
    <d v="2009-10-15T00:00:00"/>
    <s v="October"/>
    <s v="2009"/>
    <n v="2"/>
    <b v="0"/>
    <s v="High"/>
    <n v="50"/>
    <n v="5271.0455000000002"/>
    <n v="0.08"/>
    <x v="0"/>
    <n v="1379.76"/>
    <n v="125.99"/>
    <n v="7.69"/>
    <s v="Ontario"/>
    <x v="5"/>
    <s v="Home Office"/>
    <x v="1"/>
    <x v="3"/>
  </r>
  <r>
    <s v="Lena Radford"/>
    <n v="22279"/>
    <d v="2009-12-22T00:00:00"/>
    <d v="2009-12-25T00:00:00"/>
    <s v="December"/>
    <s v="2009"/>
    <n v="3"/>
    <b v="0"/>
    <s v="Not Specified"/>
    <n v="43"/>
    <n v="2463.6"/>
    <n v="0.03"/>
    <x v="0"/>
    <n v="1040.6500000000001"/>
    <n v="54.96"/>
    <n v="10.75"/>
    <s v="Ontario"/>
    <x v="5"/>
    <s v="Small Business"/>
    <x v="0"/>
    <x v="5"/>
  </r>
  <r>
    <s v="Harry Marie"/>
    <n v="23174"/>
    <d v="2012-07-26T00:00:00"/>
    <d v="2012-07-28T00:00:00"/>
    <s v="July"/>
    <s v="2012"/>
    <n v="2"/>
    <b v="0"/>
    <s v="low"/>
    <n v="16"/>
    <n v="3549.9"/>
    <n v="0.06"/>
    <x v="1"/>
    <n v="44.8"/>
    <n v="216.6"/>
    <n v="64.2"/>
    <s v="Ontario"/>
    <x v="5"/>
    <s v="Consumer"/>
    <x v="2"/>
    <x v="14"/>
  </r>
  <r>
    <s v="Harry Marie"/>
    <n v="23174"/>
    <d v="2012-07-26T00:00:00"/>
    <d v="2012-08-02T00:00:00"/>
    <s v="August"/>
    <s v="2012"/>
    <n v="7"/>
    <b v="0"/>
    <s v="low"/>
    <n v="8"/>
    <n v="138.24"/>
    <n v="0.03"/>
    <x v="0"/>
    <n v="-60.04"/>
    <n v="16.739999999999998"/>
    <n v="7.04"/>
    <s v="Ontario"/>
    <x v="5"/>
    <s v="Consumer"/>
    <x v="0"/>
    <x v="0"/>
  </r>
  <r>
    <s v="Michael Dominguez"/>
    <n v="23333"/>
    <d v="2009-08-05T00:00:00"/>
    <d v="2009-08-06T00:00:00"/>
    <s v="August"/>
    <s v="2009"/>
    <n v="1"/>
    <b v="0"/>
    <s v="Medium"/>
    <n v="44"/>
    <n v="634.12"/>
    <n v="0.04"/>
    <x v="0"/>
    <n v="-21.65"/>
    <n v="14.42"/>
    <n v="6.75"/>
    <s v="Ontario"/>
    <x v="5"/>
    <s v="Home Office"/>
    <x v="0"/>
    <x v="1"/>
  </r>
  <r>
    <s v="Michael Dominguez"/>
    <n v="23333"/>
    <d v="2009-08-05T00:00:00"/>
    <d v="2009-08-07T00:00:00"/>
    <s v="August"/>
    <s v="2009"/>
    <n v="2"/>
    <b v="0"/>
    <s v="Medium"/>
    <n v="32"/>
    <n v="196.84"/>
    <n v="0.04"/>
    <x v="0"/>
    <n v="-69.290000000000006"/>
    <n v="5.98"/>
    <n v="5.79"/>
    <s v="Ontario"/>
    <x v="5"/>
    <s v="Home Office"/>
    <x v="0"/>
    <x v="5"/>
  </r>
  <r>
    <s v="Michael Dominguez"/>
    <n v="23333"/>
    <d v="2009-08-05T00:00:00"/>
    <d v="2009-08-06T00:00:00"/>
    <s v="August"/>
    <s v="2009"/>
    <n v="1"/>
    <b v="0"/>
    <s v="Medium"/>
    <n v="16"/>
    <n v="886.89"/>
    <n v="0.03"/>
    <x v="0"/>
    <n v="-23.83"/>
    <n v="65.989999999999995"/>
    <n v="8.99"/>
    <s v="Ontario"/>
    <x v="5"/>
    <s v="Home Office"/>
    <x v="1"/>
    <x v="3"/>
  </r>
  <r>
    <s v="Patrick O'Donnell"/>
    <n v="24640"/>
    <d v="2011-01-29T00:00:00"/>
    <d v="2011-01-30T00:00:00"/>
    <s v="January"/>
    <s v="2011"/>
    <n v="1"/>
    <b v="0"/>
    <s v="Medium"/>
    <n v="12"/>
    <n v="1379.98"/>
    <n v="0.06"/>
    <x v="1"/>
    <n v="-151.72999999999999"/>
    <n v="113.98"/>
    <n v="30"/>
    <s v="Ontario"/>
    <x v="5"/>
    <s v="Home Office"/>
    <x v="2"/>
    <x v="14"/>
  </r>
  <r>
    <s v="Phillip Breyer"/>
    <n v="25056"/>
    <d v="2010-09-21T00:00:00"/>
    <d v="2010-09-23T00:00:00"/>
    <s v="September"/>
    <s v="2010"/>
    <n v="2"/>
    <b v="0"/>
    <s v="Not Specified"/>
    <n v="41"/>
    <n v="295.12"/>
    <n v="0"/>
    <x v="0"/>
    <n v="-151.93"/>
    <n v="6.48"/>
    <n v="8.19"/>
    <s v="Ontario"/>
    <x v="5"/>
    <s v="Corporate"/>
    <x v="0"/>
    <x v="5"/>
  </r>
  <r>
    <s v="Michael Dominguez"/>
    <n v="26244"/>
    <d v="2010-08-03T00:00:00"/>
    <d v="2010-08-05T00:00:00"/>
    <s v="August"/>
    <s v="2010"/>
    <n v="2"/>
    <b v="0"/>
    <s v="High"/>
    <n v="16"/>
    <n v="131.72"/>
    <n v="0.09"/>
    <x v="0"/>
    <n v="-42.61"/>
    <n v="8.4600000000000009"/>
    <n v="3.62"/>
    <s v="Ontario"/>
    <x v="5"/>
    <s v="Home Office"/>
    <x v="1"/>
    <x v="7"/>
  </r>
  <r>
    <s v="Scot Coram"/>
    <n v="27201"/>
    <d v="2012-07-25T00:00:00"/>
    <d v="2012-07-25T00:00:00"/>
    <s v="July"/>
    <s v="2012"/>
    <n v="0"/>
    <s v="FREE DELIVERY"/>
    <s v="High"/>
    <n v="10"/>
    <n v="5056.8900000000003"/>
    <n v="0.02"/>
    <x v="1"/>
    <n v="789.05"/>
    <n v="500.98"/>
    <n v="26"/>
    <s v="Ontario"/>
    <x v="5"/>
    <s v="Corporate"/>
    <x v="2"/>
    <x v="14"/>
  </r>
  <r>
    <s v="Scot Coram"/>
    <n v="27201"/>
    <d v="2012-07-25T00:00:00"/>
    <d v="2012-07-25T00:00:00"/>
    <s v="July"/>
    <s v="2012"/>
    <n v="0"/>
    <s v="FREE DELIVERY"/>
    <s v="High"/>
    <n v="45"/>
    <n v="3500.1"/>
    <n v="0.01"/>
    <x v="1"/>
    <n v="-2661.32"/>
    <n v="70.89"/>
    <n v="89.3"/>
    <s v="Ontario"/>
    <x v="5"/>
    <s v="Corporate"/>
    <x v="2"/>
    <x v="10"/>
  </r>
  <r>
    <s v="Michelle Ellison"/>
    <n v="27808"/>
    <d v="2010-01-26T00:00:00"/>
    <d v="2010-02-02T00:00:00"/>
    <s v="February"/>
    <s v="2010"/>
    <n v="7"/>
    <b v="0"/>
    <s v="low"/>
    <n v="9"/>
    <n v="196.12"/>
    <n v="0.01"/>
    <x v="2"/>
    <n v="4.41"/>
    <n v="20.89"/>
    <n v="1.99"/>
    <s v="Ontario"/>
    <x v="5"/>
    <s v="Consumer"/>
    <x v="1"/>
    <x v="7"/>
  </r>
  <r>
    <s v="Michael Dominguez"/>
    <n v="29573"/>
    <d v="2012-01-16T00:00:00"/>
    <d v="2012-01-18T00:00:00"/>
    <s v="January"/>
    <s v="2012"/>
    <n v="2"/>
    <b v="0"/>
    <s v="Critical"/>
    <n v="43"/>
    <n v="792.21"/>
    <n v="0.05"/>
    <x v="0"/>
    <n v="42.24"/>
    <n v="18.97"/>
    <n v="9.5399999999999991"/>
    <s v="Ontario"/>
    <x v="5"/>
    <s v="Home Office"/>
    <x v="0"/>
    <x v="5"/>
  </r>
  <r>
    <s v="Maria Zettner"/>
    <n v="29862"/>
    <d v="2011-06-19T00:00:00"/>
    <d v="2011-06-21T00:00:00"/>
    <s v="June"/>
    <s v="2011"/>
    <n v="2"/>
    <b v="0"/>
    <s v="Medium"/>
    <n v="34"/>
    <n v="214.64"/>
    <n v="0.08"/>
    <x v="0"/>
    <n v="-76.88"/>
    <n v="6.48"/>
    <n v="5.86"/>
    <s v="Ontario"/>
    <x v="5"/>
    <s v="Corporate"/>
    <x v="0"/>
    <x v="5"/>
  </r>
  <r>
    <s v="Nathan Gelder"/>
    <n v="30433"/>
    <d v="2010-06-09T00:00:00"/>
    <d v="2010-06-09T00:00:00"/>
    <s v="June"/>
    <s v="2010"/>
    <n v="0"/>
    <s v="FREE DELIVERY"/>
    <s v="Medium"/>
    <n v="17"/>
    <n v="253.38"/>
    <n v="0"/>
    <x v="2"/>
    <n v="-35.78"/>
    <n v="13.9"/>
    <n v="7.59"/>
    <s v="Ontario"/>
    <x v="5"/>
    <s v="Home Office"/>
    <x v="0"/>
    <x v="15"/>
  </r>
  <r>
    <s v="Victoria Wilson"/>
    <n v="30532"/>
    <d v="2011-11-26T00:00:00"/>
    <d v="2011-11-27T00:00:00"/>
    <s v="November"/>
    <s v="2011"/>
    <n v="1"/>
    <b v="0"/>
    <s v="High"/>
    <n v="28"/>
    <n v="431.37"/>
    <n v="0.03"/>
    <x v="0"/>
    <n v="-28.67"/>
    <n v="15.22"/>
    <n v="9.73"/>
    <s v="Ontario"/>
    <x v="5"/>
    <s v="Home Office"/>
    <x v="0"/>
    <x v="2"/>
  </r>
  <r>
    <s v="Victoria Wilson"/>
    <n v="30532"/>
    <d v="2011-11-26T00:00:00"/>
    <d v="2011-11-27T00:00:00"/>
    <s v="November"/>
    <s v="2011"/>
    <n v="1"/>
    <b v="0"/>
    <s v="High"/>
    <n v="23"/>
    <n v="262.31"/>
    <n v="0.04"/>
    <x v="2"/>
    <n v="27.55"/>
    <n v="11.09"/>
    <n v="5.25"/>
    <s v="Ontario"/>
    <x v="5"/>
    <s v="Home Office"/>
    <x v="0"/>
    <x v="8"/>
  </r>
  <r>
    <s v="Victoria Wilson"/>
    <n v="30532"/>
    <d v="2011-11-26T00:00:00"/>
    <d v="2011-11-28T00:00:00"/>
    <s v="November"/>
    <s v="2011"/>
    <n v="2"/>
    <b v="0"/>
    <s v="High"/>
    <n v="45"/>
    <n v="514.03"/>
    <n v="0.05"/>
    <x v="0"/>
    <n v="82.19"/>
    <n v="11.34"/>
    <n v="5.01"/>
    <s v="Ontario"/>
    <x v="5"/>
    <s v="Home Office"/>
    <x v="0"/>
    <x v="5"/>
  </r>
  <r>
    <s v="Victoria Wilson"/>
    <n v="30532"/>
    <d v="2011-11-26T00:00:00"/>
    <d v="2011-11-28T00:00:00"/>
    <s v="November"/>
    <s v="2011"/>
    <n v="2"/>
    <b v="0"/>
    <s v="High"/>
    <n v="9"/>
    <n v="1696.7"/>
    <n v="0.04"/>
    <x v="1"/>
    <n v="-82.81"/>
    <n v="180.98"/>
    <n v="23.58"/>
    <s v="Ontario"/>
    <x v="5"/>
    <s v="Home Office"/>
    <x v="2"/>
    <x v="9"/>
  </r>
  <r>
    <s v="Michelle Ellison"/>
    <n v="30597"/>
    <d v="2012-08-05T00:00:00"/>
    <d v="2012-08-07T00:00:00"/>
    <s v="August"/>
    <s v="2012"/>
    <n v="2"/>
    <b v="0"/>
    <s v="High"/>
    <n v="18"/>
    <n v="93.02"/>
    <n v="7.0000000000000007E-2"/>
    <x v="0"/>
    <n v="20.010000000000002"/>
    <n v="5.08"/>
    <n v="2.0299999999999998"/>
    <s v="Ontario"/>
    <x v="5"/>
    <s v="Consumer"/>
    <x v="2"/>
    <x v="4"/>
  </r>
  <r>
    <s v="Michelle Ellison"/>
    <n v="30597"/>
    <d v="2012-08-05T00:00:00"/>
    <d v="2012-08-06T00:00:00"/>
    <s v="August"/>
    <s v="2012"/>
    <n v="1"/>
    <b v="0"/>
    <s v="High"/>
    <n v="42"/>
    <n v="639.84"/>
    <n v="0.03"/>
    <x v="0"/>
    <n v="-95.76"/>
    <n v="15.14"/>
    <n v="4.53"/>
    <s v="Ontario"/>
    <x v="5"/>
    <s v="Consumer"/>
    <x v="0"/>
    <x v="0"/>
  </r>
  <r>
    <s v="Nathan Gelder"/>
    <n v="30981"/>
    <d v="2011-02-15T00:00:00"/>
    <d v="2011-02-19T00:00:00"/>
    <s v="February"/>
    <s v="2011"/>
    <n v="4"/>
    <b v="0"/>
    <s v="low"/>
    <n v="29"/>
    <n v="7837.44"/>
    <n v="0.1"/>
    <x v="1"/>
    <n v="1817.76"/>
    <n v="279.81"/>
    <n v="23.19"/>
    <s v="Ontario"/>
    <x v="5"/>
    <s v="Home Office"/>
    <x v="0"/>
    <x v="1"/>
  </r>
  <r>
    <s v="Nathan Gelder"/>
    <n v="30981"/>
    <d v="2011-02-15T00:00:00"/>
    <d v="2011-02-17T00:00:00"/>
    <s v="February"/>
    <s v="2011"/>
    <n v="2"/>
    <b v="0"/>
    <s v="low"/>
    <n v="22"/>
    <n v="3653.22"/>
    <n v="0.09"/>
    <x v="1"/>
    <n v="-116.02"/>
    <n v="180.98"/>
    <n v="30"/>
    <s v="Ontario"/>
    <x v="5"/>
    <s v="Home Office"/>
    <x v="2"/>
    <x v="14"/>
  </r>
  <r>
    <s v="Todd Boyes"/>
    <n v="31751"/>
    <d v="2011-05-26T00:00:00"/>
    <d v="2011-05-28T00:00:00"/>
    <s v="May"/>
    <s v="2011"/>
    <n v="2"/>
    <b v="0"/>
    <s v="High"/>
    <n v="31"/>
    <n v="413.12"/>
    <n v="0.1"/>
    <x v="2"/>
    <n v="-10.220000000000001"/>
    <n v="14.27"/>
    <n v="7.27"/>
    <s v="Ontario"/>
    <x v="5"/>
    <s v="Small Business"/>
    <x v="0"/>
    <x v="2"/>
  </r>
  <r>
    <s v="Shahid Collister"/>
    <n v="31873"/>
    <d v="2009-11-08T00:00:00"/>
    <d v="2009-11-13T00:00:00"/>
    <s v="November"/>
    <s v="2009"/>
    <n v="5"/>
    <b v="0"/>
    <s v="low"/>
    <n v="2"/>
    <n v="141.59"/>
    <n v="0.05"/>
    <x v="0"/>
    <n v="-91.09"/>
    <n v="70.97"/>
    <n v="3.5"/>
    <s v="Ontario"/>
    <x v="5"/>
    <s v="Home Office"/>
    <x v="0"/>
    <x v="1"/>
  </r>
  <r>
    <s v="Shahid Collister"/>
    <n v="31873"/>
    <d v="2009-11-08T00:00:00"/>
    <d v="2009-11-15T00:00:00"/>
    <s v="November"/>
    <s v="2009"/>
    <n v="7"/>
    <b v="0"/>
    <s v="low"/>
    <n v="14"/>
    <n v="2465.5014999999999"/>
    <n v="0.06"/>
    <x v="0"/>
    <n v="13.01"/>
    <n v="205.99"/>
    <n v="8.99"/>
    <s v="Ontario"/>
    <x v="5"/>
    <s v="Home Office"/>
    <x v="1"/>
    <x v="3"/>
  </r>
  <r>
    <s v="Shahid Collister"/>
    <n v="31873"/>
    <d v="2009-11-08T00:00:00"/>
    <d v="2009-11-15T00:00:00"/>
    <s v="November"/>
    <s v="2009"/>
    <n v="7"/>
    <b v="0"/>
    <s v="low"/>
    <n v="50"/>
    <n v="8558.4714999999997"/>
    <n v="0.06"/>
    <x v="0"/>
    <n v="2539.46"/>
    <n v="205.99"/>
    <n v="8.99"/>
    <s v="Ontario"/>
    <x v="5"/>
    <s v="Home Office"/>
    <x v="1"/>
    <x v="3"/>
  </r>
  <r>
    <s v="Shahid Collister"/>
    <n v="31873"/>
    <d v="2009-11-08T00:00:00"/>
    <d v="2009-11-15T00:00:00"/>
    <s v="November"/>
    <s v="2009"/>
    <n v="7"/>
    <b v="0"/>
    <s v="low"/>
    <n v="42"/>
    <n v="236.89"/>
    <n v="0"/>
    <x v="0"/>
    <n v="-125.29"/>
    <n v="5.28"/>
    <n v="6.26"/>
    <s v="Ontario"/>
    <x v="5"/>
    <s v="Home Office"/>
    <x v="0"/>
    <x v="5"/>
  </r>
  <r>
    <s v="Victoria Wilson"/>
    <n v="32000"/>
    <d v="2012-09-13T00:00:00"/>
    <d v="2012-09-15T00:00:00"/>
    <s v="September"/>
    <s v="2012"/>
    <n v="2"/>
    <b v="0"/>
    <s v="low"/>
    <n v="49"/>
    <n v="162.16"/>
    <n v="0.05"/>
    <x v="0"/>
    <n v="24.95"/>
    <n v="3.29"/>
    <n v="1.35"/>
    <s v="Ontario"/>
    <x v="5"/>
    <s v="Home Office"/>
    <x v="0"/>
    <x v="6"/>
  </r>
  <r>
    <s v="Victoria Wilson"/>
    <n v="32000"/>
    <d v="2012-09-13T00:00:00"/>
    <d v="2012-09-20T00:00:00"/>
    <s v="September"/>
    <s v="2012"/>
    <n v="7"/>
    <b v="0"/>
    <s v="low"/>
    <n v="26"/>
    <n v="15168.82"/>
    <n v="0.02"/>
    <x v="1"/>
    <n v="-1096.78"/>
    <n v="550.98"/>
    <n v="147.12"/>
    <s v="Ontario"/>
    <x v="5"/>
    <s v="Home Office"/>
    <x v="2"/>
    <x v="10"/>
  </r>
  <r>
    <s v="Victoria Wilson"/>
    <n v="32737"/>
    <d v="2009-10-28T00:00:00"/>
    <d v="2009-10-30T00:00:00"/>
    <s v="October"/>
    <s v="2009"/>
    <n v="2"/>
    <b v="0"/>
    <s v="High"/>
    <n v="14"/>
    <n v="367.11"/>
    <n v="0.09"/>
    <x v="0"/>
    <n v="116.8"/>
    <n v="28.53"/>
    <n v="1.49"/>
    <s v="Ontario"/>
    <x v="5"/>
    <s v="Home Office"/>
    <x v="0"/>
    <x v="2"/>
  </r>
  <r>
    <s v="Thomas Boland"/>
    <n v="35012"/>
    <d v="2012-06-08T00:00:00"/>
    <d v="2012-06-08T00:00:00"/>
    <s v="June"/>
    <s v="2012"/>
    <n v="0"/>
    <s v="FREE DELIVERY"/>
    <s v="Medium"/>
    <n v="10"/>
    <n v="126.79"/>
    <n v="0.04"/>
    <x v="0"/>
    <n v="-16.38"/>
    <n v="11.97"/>
    <n v="4.9800000000000004"/>
    <s v="Ontario"/>
    <x v="5"/>
    <s v="Corporate"/>
    <x v="0"/>
    <x v="1"/>
  </r>
  <r>
    <s v="Thomas Boland"/>
    <n v="35012"/>
    <d v="2012-06-08T00:00:00"/>
    <d v="2012-06-09T00:00:00"/>
    <s v="June"/>
    <s v="2012"/>
    <n v="1"/>
    <b v="0"/>
    <s v="Medium"/>
    <n v="11"/>
    <n v="1770.2014999999999"/>
    <n v="0.08"/>
    <x v="0"/>
    <n v="-165.95"/>
    <n v="195.99"/>
    <n v="4.2"/>
    <s v="Ontario"/>
    <x v="5"/>
    <s v="Corporate"/>
    <x v="1"/>
    <x v="3"/>
  </r>
  <r>
    <s v="Michael Dominguez"/>
    <n v="35042"/>
    <d v="2010-12-02T00:00:00"/>
    <d v="2010-12-03T00:00:00"/>
    <s v="December"/>
    <s v="2010"/>
    <n v="1"/>
    <b v="0"/>
    <s v="Not Specified"/>
    <n v="23"/>
    <n v="1196.8599999999999"/>
    <n v="0.06"/>
    <x v="0"/>
    <n v="-12.51"/>
    <n v="50.98"/>
    <n v="6.5"/>
    <s v="Ontario"/>
    <x v="5"/>
    <s v="Home Office"/>
    <x v="1"/>
    <x v="7"/>
  </r>
  <r>
    <s v="Phillip Breyer"/>
    <n v="35713"/>
    <d v="2012-10-17T00:00:00"/>
    <d v="2012-10-17T00:00:00"/>
    <s v="October"/>
    <s v="2012"/>
    <n v="0"/>
    <s v="FREE DELIVERY"/>
    <s v="Medium"/>
    <n v="49"/>
    <n v="1355.47"/>
    <n v="0.04"/>
    <x v="0"/>
    <n v="590.04"/>
    <n v="28.53"/>
    <n v="1.49"/>
    <s v="Ontario"/>
    <x v="5"/>
    <s v="Corporate"/>
    <x v="0"/>
    <x v="2"/>
  </r>
  <r>
    <s v="Patrick O'Donnell"/>
    <n v="36229"/>
    <d v="2012-09-21T00:00:00"/>
    <d v="2012-09-24T00:00:00"/>
    <s v="September"/>
    <s v="2012"/>
    <n v="3"/>
    <b v="0"/>
    <s v="Not Specified"/>
    <n v="12"/>
    <n v="1465.29"/>
    <n v="0.02"/>
    <x v="0"/>
    <n v="373.5"/>
    <n v="120.97"/>
    <n v="7.11"/>
    <s v="Ontario"/>
    <x v="5"/>
    <s v="Home Office"/>
    <x v="1"/>
    <x v="16"/>
  </r>
  <r>
    <s v="Patrick O'Donnell"/>
    <n v="36229"/>
    <d v="2012-09-21T00:00:00"/>
    <d v="2012-09-23T00:00:00"/>
    <s v="September"/>
    <s v="2012"/>
    <n v="2"/>
    <b v="0"/>
    <s v="Not Specified"/>
    <n v="24"/>
    <n v="3590.33"/>
    <n v="0.01"/>
    <x v="1"/>
    <n v="-31.73"/>
    <n v="146.34"/>
    <n v="43.75"/>
    <s v="Ontario"/>
    <x v="5"/>
    <s v="Home Office"/>
    <x v="2"/>
    <x v="10"/>
  </r>
  <r>
    <s v="Todd Boyes"/>
    <n v="36933"/>
    <d v="2011-07-12T00:00:00"/>
    <d v="2011-07-13T00:00:00"/>
    <s v="July"/>
    <s v="2011"/>
    <n v="1"/>
    <b v="0"/>
    <s v="High"/>
    <n v="32"/>
    <n v="115.81"/>
    <n v="7.0000000000000007E-2"/>
    <x v="0"/>
    <n v="47.56"/>
    <n v="3.69"/>
    <n v="0.5"/>
    <s v="Ontario"/>
    <x v="5"/>
    <s v="Small Business"/>
    <x v="0"/>
    <x v="11"/>
  </r>
  <r>
    <s v="Thomas Boland"/>
    <n v="37152"/>
    <d v="2011-05-22T00:00:00"/>
    <d v="2011-05-24T00:00:00"/>
    <s v="May"/>
    <s v="2011"/>
    <n v="2"/>
    <b v="0"/>
    <s v="Medium"/>
    <n v="39"/>
    <n v="4647.6899999999996"/>
    <n v="0.02"/>
    <x v="1"/>
    <n v="182.53"/>
    <n v="113.98"/>
    <n v="30"/>
    <s v="Ontario"/>
    <x v="5"/>
    <s v="Corporate"/>
    <x v="2"/>
    <x v="14"/>
  </r>
  <r>
    <s v="Thomas Boland"/>
    <n v="37152"/>
    <d v="2011-05-22T00:00:00"/>
    <d v="2011-05-24T00:00:00"/>
    <s v="May"/>
    <s v="2011"/>
    <n v="2"/>
    <b v="0"/>
    <s v="Medium"/>
    <n v="45"/>
    <n v="2503.3265000000001"/>
    <n v="0.04"/>
    <x v="0"/>
    <n v="447.12"/>
    <n v="65.989999999999995"/>
    <n v="8.8000000000000007"/>
    <s v="Ontario"/>
    <x v="5"/>
    <s v="Corporate"/>
    <x v="1"/>
    <x v="3"/>
  </r>
  <r>
    <s v="Victoria Wilson"/>
    <n v="37223"/>
    <d v="2011-11-10T00:00:00"/>
    <d v="2011-11-14T00:00:00"/>
    <s v="November"/>
    <s v="2011"/>
    <n v="4"/>
    <b v="0"/>
    <s v="low"/>
    <n v="21"/>
    <n v="2731.73"/>
    <n v="7.0000000000000007E-2"/>
    <x v="2"/>
    <n v="310.58999999999997"/>
    <n v="155.99"/>
    <n v="8.99"/>
    <s v="Ontario"/>
    <x v="5"/>
    <s v="Home Office"/>
    <x v="1"/>
    <x v="3"/>
  </r>
  <r>
    <s v="Victoria Wilson"/>
    <n v="37223"/>
    <d v="2011-11-10T00:00:00"/>
    <d v="2011-11-17T00:00:00"/>
    <s v="November"/>
    <s v="2011"/>
    <n v="7"/>
    <b v="0"/>
    <s v="low"/>
    <n v="40"/>
    <n v="679.52"/>
    <n v="0.09"/>
    <x v="0"/>
    <n v="-152.4"/>
    <n v="17.7"/>
    <n v="9.4700000000000006"/>
    <s v="Ontario"/>
    <x v="5"/>
    <s v="Home Office"/>
    <x v="0"/>
    <x v="0"/>
  </r>
  <r>
    <s v="Victoria Wilson"/>
    <n v="37223"/>
    <d v="2011-11-10T00:00:00"/>
    <d v="2011-11-15T00:00:00"/>
    <s v="November"/>
    <s v="2011"/>
    <n v="5"/>
    <b v="0"/>
    <s v="low"/>
    <n v="38"/>
    <n v="5176.2700000000004"/>
    <n v="0.01"/>
    <x v="0"/>
    <n v="-743.45"/>
    <n v="135.31"/>
    <n v="35"/>
    <s v="Ontario"/>
    <x v="5"/>
    <s v="Home Office"/>
    <x v="0"/>
    <x v="0"/>
  </r>
  <r>
    <s v="Katrina Bavinger"/>
    <n v="37254"/>
    <d v="2009-09-18T00:00:00"/>
    <d v="2009-09-19T00:00:00"/>
    <s v="September"/>
    <s v="2009"/>
    <n v="1"/>
    <b v="0"/>
    <s v="High"/>
    <n v="28"/>
    <n v="739.94"/>
    <n v="0.01"/>
    <x v="0"/>
    <n v="370.23"/>
    <n v="26.17"/>
    <n v="1.39"/>
    <s v="Ontario"/>
    <x v="5"/>
    <s v="Consumer"/>
    <x v="0"/>
    <x v="8"/>
  </r>
  <r>
    <s v="Katrina Bavinger"/>
    <n v="37441"/>
    <d v="2009-02-24T00:00:00"/>
    <d v="2009-02-25T00:00:00"/>
    <s v="February"/>
    <s v="2009"/>
    <n v="1"/>
    <b v="0"/>
    <s v="Critical"/>
    <n v="46"/>
    <n v="14740.51"/>
    <n v="0"/>
    <x v="1"/>
    <n v="3407.73"/>
    <n v="300.98"/>
    <n v="164.73"/>
    <s v="Ontario"/>
    <x v="5"/>
    <s v="Home Office"/>
    <x v="2"/>
    <x v="14"/>
  </r>
  <r>
    <s v="Katrina Bavinger"/>
    <n v="37441"/>
    <d v="2009-02-24T00:00:00"/>
    <d v="2009-02-26T00:00:00"/>
    <s v="February"/>
    <s v="2009"/>
    <n v="2"/>
    <b v="0"/>
    <s v="Critical"/>
    <n v="1"/>
    <n v="3.77"/>
    <n v="0.09"/>
    <x v="0"/>
    <n v="-1.84"/>
    <n v="2.94"/>
    <n v="0.96"/>
    <s v="Ontario"/>
    <x v="5"/>
    <s v="Home Office"/>
    <x v="0"/>
    <x v="12"/>
  </r>
  <r>
    <s v="Victoria Wilson"/>
    <n v="38084"/>
    <d v="2009-03-20T00:00:00"/>
    <d v="2009-03-22T00:00:00"/>
    <s v="March"/>
    <s v="2009"/>
    <n v="2"/>
    <b v="0"/>
    <s v="Not Specified"/>
    <n v="11"/>
    <n v="100.36"/>
    <n v="0.02"/>
    <x v="0"/>
    <n v="18.41"/>
    <n v="9.11"/>
    <n v="2.15"/>
    <s v="Ontario"/>
    <x v="5"/>
    <s v="Home Office"/>
    <x v="0"/>
    <x v="5"/>
  </r>
  <r>
    <s v="Victoria Wilson"/>
    <n v="38084"/>
    <d v="2009-03-20T00:00:00"/>
    <d v="2009-03-22T00:00:00"/>
    <s v="March"/>
    <s v="2009"/>
    <n v="2"/>
    <b v="0"/>
    <s v="Not Specified"/>
    <n v="33"/>
    <n v="404.91"/>
    <n v="0.06"/>
    <x v="0"/>
    <n v="65.63"/>
    <n v="12.64"/>
    <n v="4.9800000000000004"/>
    <s v="Ontario"/>
    <x v="5"/>
    <s v="Home Office"/>
    <x v="2"/>
    <x v="4"/>
  </r>
  <r>
    <s v="Natalie Fritzler"/>
    <n v="39168"/>
    <d v="2012-05-17T00:00:00"/>
    <d v="2012-05-20T00:00:00"/>
    <s v="May"/>
    <s v="2012"/>
    <n v="3"/>
    <b v="0"/>
    <s v="High"/>
    <n v="22"/>
    <n v="809.91"/>
    <n v="7.0000000000000007E-2"/>
    <x v="0"/>
    <n v="321.67"/>
    <n v="37.700000000000003"/>
    <n v="2.99"/>
    <s v="Ontario"/>
    <x v="5"/>
    <s v="Home Office"/>
    <x v="0"/>
    <x v="2"/>
  </r>
  <r>
    <s v="Natalie Fritzler"/>
    <n v="39168"/>
    <d v="2012-05-17T00:00:00"/>
    <d v="2012-05-19T00:00:00"/>
    <s v="May"/>
    <s v="2012"/>
    <n v="2"/>
    <b v="0"/>
    <s v="High"/>
    <n v="50"/>
    <n v="1027.6600000000001"/>
    <n v="0"/>
    <x v="0"/>
    <n v="184.07"/>
    <n v="19.98"/>
    <n v="8.68"/>
    <s v="Ontario"/>
    <x v="5"/>
    <s v="Home Office"/>
    <x v="0"/>
    <x v="5"/>
  </r>
  <r>
    <s v="Natalie Fritzler"/>
    <n v="39168"/>
    <d v="2012-05-17T00:00:00"/>
    <d v="2012-05-19T00:00:00"/>
    <s v="May"/>
    <s v="2012"/>
    <n v="2"/>
    <b v="0"/>
    <s v="High"/>
    <n v="30"/>
    <n v="301.38"/>
    <n v="0.06"/>
    <x v="0"/>
    <n v="5.08"/>
    <n v="10.48"/>
    <n v="2.89"/>
    <s v="Ontario"/>
    <x v="5"/>
    <s v="Home Office"/>
    <x v="0"/>
    <x v="12"/>
  </r>
  <r>
    <s v="Michelle Ellison"/>
    <n v="39333"/>
    <d v="2010-02-17T00:00:00"/>
    <d v="2010-02-19T00:00:00"/>
    <s v="February"/>
    <s v="2010"/>
    <n v="2"/>
    <b v="0"/>
    <s v="Critical"/>
    <n v="31"/>
    <n v="8955.34"/>
    <n v="0.1"/>
    <x v="0"/>
    <n v="2081.48"/>
    <n v="320.98"/>
    <n v="24.49"/>
    <s v="Ontario"/>
    <x v="5"/>
    <s v="Consumer"/>
    <x v="2"/>
    <x v="14"/>
  </r>
  <r>
    <s v="Michelle Ellison"/>
    <n v="39333"/>
    <d v="2010-02-17T00:00:00"/>
    <d v="2010-02-17T00:00:00"/>
    <s v="February"/>
    <s v="2010"/>
    <n v="0"/>
    <s v="FREE DELIVERY"/>
    <s v="Critical"/>
    <n v="18"/>
    <n v="95.22"/>
    <n v="0.01"/>
    <x v="0"/>
    <n v="-33.4"/>
    <n v="4.9800000000000004"/>
    <n v="4.7"/>
    <s v="Ontario"/>
    <x v="5"/>
    <s v="Consumer"/>
    <x v="0"/>
    <x v="5"/>
  </r>
  <r>
    <s v="Olvera Toch"/>
    <n v="39589"/>
    <d v="2009-08-02T00:00:00"/>
    <d v="2009-08-03T00:00:00"/>
    <s v="August"/>
    <s v="2009"/>
    <n v="1"/>
    <b v="0"/>
    <s v="Critical"/>
    <n v="42"/>
    <n v="577.41999999999996"/>
    <n v="0"/>
    <x v="0"/>
    <n v="253.5"/>
    <n v="12.97"/>
    <n v="1.49"/>
    <s v="Ontario"/>
    <x v="5"/>
    <s v="Home Office"/>
    <x v="0"/>
    <x v="2"/>
  </r>
  <r>
    <s v="Olvera Toch"/>
    <n v="39589"/>
    <d v="2009-08-02T00:00:00"/>
    <d v="2009-08-02T00:00:00"/>
    <s v="August"/>
    <s v="2009"/>
    <n v="0"/>
    <s v="FREE DELIVERY"/>
    <s v="Critical"/>
    <n v="20"/>
    <n v="95.08"/>
    <n v="0.06"/>
    <x v="0"/>
    <n v="39.909999999999997"/>
    <n v="4.91"/>
    <n v="0.5"/>
    <s v="Ontario"/>
    <x v="5"/>
    <s v="Home Office"/>
    <x v="0"/>
    <x v="11"/>
  </r>
  <r>
    <s v="Sean Christensen"/>
    <n v="39906"/>
    <d v="2009-03-17T00:00:00"/>
    <d v="2009-03-19T00:00:00"/>
    <s v="March"/>
    <s v="2009"/>
    <n v="2"/>
    <b v="0"/>
    <s v="Medium"/>
    <n v="25"/>
    <n v="82.21"/>
    <n v="0.04"/>
    <x v="0"/>
    <n v="15.25"/>
    <n v="3.38"/>
    <n v="1.0900000000000001"/>
    <s v="Ontario"/>
    <x v="5"/>
    <s v="Home Office"/>
    <x v="0"/>
    <x v="5"/>
  </r>
  <r>
    <s v="Olvera Toch"/>
    <n v="40097"/>
    <d v="2009-01-09T00:00:00"/>
    <d v="2009-01-14T00:00:00"/>
    <s v="January"/>
    <s v="2009"/>
    <n v="5"/>
    <b v="0"/>
    <s v="low"/>
    <n v="47"/>
    <n v="117.88"/>
    <n v="0.1"/>
    <x v="0"/>
    <n v="-71"/>
    <n v="2.6"/>
    <n v="2.4"/>
    <s v="Ontario"/>
    <x v="5"/>
    <s v="Home Office"/>
    <x v="0"/>
    <x v="12"/>
  </r>
  <r>
    <s v="Maria Zettner"/>
    <n v="40193"/>
    <d v="2012-09-02T00:00:00"/>
    <d v="2012-09-02T00:00:00"/>
    <s v="September"/>
    <s v="2012"/>
    <n v="0"/>
    <s v="FREE DELIVERY"/>
    <s v="High"/>
    <n v="34"/>
    <n v="3130.2015000000001"/>
    <n v="7.0000000000000007E-2"/>
    <x v="2"/>
    <n v="692.78"/>
    <n v="115.99"/>
    <n v="2.5"/>
    <s v="Ontario"/>
    <x v="5"/>
    <s v="Corporate"/>
    <x v="1"/>
    <x v="3"/>
  </r>
  <r>
    <s v="Michelle Ellison"/>
    <n v="40258"/>
    <d v="2009-04-09T00:00:00"/>
    <d v="2009-04-11T00:00:00"/>
    <s v="April"/>
    <s v="2009"/>
    <n v="2"/>
    <b v="0"/>
    <s v="Not Specified"/>
    <n v="31"/>
    <n v="449.47"/>
    <n v="0.05"/>
    <x v="0"/>
    <n v="-190.49"/>
    <n v="14.81"/>
    <n v="13.32"/>
    <s v="Ontario"/>
    <x v="5"/>
    <s v="Small Business"/>
    <x v="0"/>
    <x v="1"/>
  </r>
  <r>
    <s v="Michelle Ellison"/>
    <n v="40258"/>
    <d v="2009-04-09T00:00:00"/>
    <d v="2009-04-10T00:00:00"/>
    <s v="April"/>
    <s v="2009"/>
    <n v="1"/>
    <b v="0"/>
    <s v="Not Specified"/>
    <n v="29"/>
    <n v="80.61"/>
    <n v="0.08"/>
    <x v="0"/>
    <n v="-8.77"/>
    <n v="2.78"/>
    <n v="1.25"/>
    <s v="Ontario"/>
    <x v="5"/>
    <s v="Small Business"/>
    <x v="0"/>
    <x v="12"/>
  </r>
  <r>
    <s v="Michelle Ellison"/>
    <n v="40544"/>
    <d v="2009-04-06T00:00:00"/>
    <d v="2009-04-08T00:00:00"/>
    <s v="April"/>
    <s v="2009"/>
    <n v="2"/>
    <b v="0"/>
    <s v="low"/>
    <n v="39"/>
    <n v="2413.5300000000002"/>
    <n v="0.06"/>
    <x v="0"/>
    <n v="544.04"/>
    <n v="60.65"/>
    <n v="12.23"/>
    <s v="Ontario"/>
    <x v="5"/>
    <s v="Consumer"/>
    <x v="2"/>
    <x v="4"/>
  </r>
  <r>
    <s v="Victoria Wilson"/>
    <n v="41765"/>
    <d v="2009-12-09T00:00:00"/>
    <d v="2009-12-11T00:00:00"/>
    <s v="December"/>
    <s v="2009"/>
    <n v="2"/>
    <b v="0"/>
    <s v="Medium"/>
    <n v="41"/>
    <n v="204.99"/>
    <n v="0.03"/>
    <x v="0"/>
    <n v="-95.99"/>
    <n v="4.9800000000000004"/>
    <n v="4.95"/>
    <s v="Ontario"/>
    <x v="5"/>
    <s v="Home Office"/>
    <x v="0"/>
    <x v="2"/>
  </r>
  <r>
    <s v="Thomas Boland"/>
    <n v="42242"/>
    <d v="2009-04-01T00:00:00"/>
    <d v="2009-04-02T00:00:00"/>
    <s v="April"/>
    <s v="2009"/>
    <n v="1"/>
    <b v="0"/>
    <s v="Not Specified"/>
    <n v="23"/>
    <n v="265.31"/>
    <n v="0.09"/>
    <x v="2"/>
    <n v="-33.19"/>
    <n v="11.5"/>
    <n v="7.19"/>
    <s v="Ontario"/>
    <x v="5"/>
    <s v="Corporate"/>
    <x v="0"/>
    <x v="2"/>
  </r>
  <r>
    <s v="Thomas Boland"/>
    <n v="42242"/>
    <d v="2009-04-01T00:00:00"/>
    <d v="2009-04-02T00:00:00"/>
    <s v="April"/>
    <s v="2009"/>
    <n v="1"/>
    <b v="0"/>
    <s v="Not Specified"/>
    <n v="15"/>
    <n v="1444.88"/>
    <n v="0.1"/>
    <x v="0"/>
    <n v="236.61"/>
    <n v="100.97"/>
    <n v="7.18"/>
    <s v="Ontario"/>
    <x v="5"/>
    <s v="Corporate"/>
    <x v="1"/>
    <x v="7"/>
  </r>
  <r>
    <s v="Thomas Boland"/>
    <n v="42242"/>
    <d v="2009-04-01T00:00:00"/>
    <d v="2009-04-02T00:00:00"/>
    <s v="April"/>
    <s v="2009"/>
    <n v="1"/>
    <b v="0"/>
    <s v="Not Specified"/>
    <n v="23"/>
    <n v="2287.1"/>
    <n v="7.0000000000000007E-2"/>
    <x v="0"/>
    <n v="231.49"/>
    <n v="99.99"/>
    <n v="19.989999999999998"/>
    <s v="Ontario"/>
    <x v="5"/>
    <s v="Corporate"/>
    <x v="1"/>
    <x v="16"/>
  </r>
  <r>
    <s v="Patricia Hirasaki"/>
    <n v="42369"/>
    <d v="2010-08-05T00:00:00"/>
    <d v="2010-08-06T00:00:00"/>
    <s v="August"/>
    <s v="2010"/>
    <n v="1"/>
    <b v="0"/>
    <s v="Critical"/>
    <n v="44"/>
    <n v="786.26"/>
    <n v="0.01"/>
    <x v="0"/>
    <n v="274.98"/>
    <n v="17.48"/>
    <n v="1.99"/>
    <s v="Ontario"/>
    <x v="5"/>
    <s v="Home Office"/>
    <x v="1"/>
    <x v="7"/>
  </r>
  <r>
    <s v="Olvera Toch"/>
    <n v="42690"/>
    <d v="2010-09-28T00:00:00"/>
    <d v="2010-10-02T00:00:00"/>
    <s v="October"/>
    <s v="2010"/>
    <n v="4"/>
    <b v="0"/>
    <s v="low"/>
    <n v="44"/>
    <n v="18697.240000000002"/>
    <n v="0.02"/>
    <x v="0"/>
    <n v="8918.74"/>
    <n v="420.98"/>
    <n v="19.989999999999998"/>
    <s v="Ontario"/>
    <x v="5"/>
    <s v="Home Office"/>
    <x v="0"/>
    <x v="2"/>
  </r>
  <r>
    <s v="Olvera Toch"/>
    <n v="42690"/>
    <d v="2010-09-28T00:00:00"/>
    <d v="2010-10-02T00:00:00"/>
    <s v="October"/>
    <s v="2010"/>
    <n v="4"/>
    <b v="0"/>
    <s v="low"/>
    <n v="48"/>
    <n v="786.13"/>
    <n v="0.04"/>
    <x v="0"/>
    <n v="-236.12"/>
    <n v="16.739999999999998"/>
    <n v="7.04"/>
    <s v="Ontario"/>
    <x v="5"/>
    <s v="Home Office"/>
    <x v="0"/>
    <x v="0"/>
  </r>
  <r>
    <s v="Victoria Wilson"/>
    <n v="45184"/>
    <d v="2010-06-17T00:00:00"/>
    <d v="2010-06-26T00:00:00"/>
    <s v="June"/>
    <s v="2010"/>
    <n v="9"/>
    <b v="0"/>
    <s v="low"/>
    <n v="25"/>
    <n v="14647.26"/>
    <n v="7.0000000000000007E-2"/>
    <x v="0"/>
    <n v="5485.15"/>
    <n v="599.99"/>
    <n v="24.49"/>
    <s v="Ontario"/>
    <x v="5"/>
    <s v="Home Office"/>
    <x v="1"/>
    <x v="13"/>
  </r>
  <r>
    <s v="Victoria Wilson"/>
    <n v="45184"/>
    <d v="2010-06-17T00:00:00"/>
    <d v="2010-06-24T00:00:00"/>
    <s v="June"/>
    <s v="2010"/>
    <n v="7"/>
    <b v="0"/>
    <s v="low"/>
    <n v="10"/>
    <n v="26.11"/>
    <n v="0.08"/>
    <x v="0"/>
    <n v="2.65"/>
    <n v="2.62"/>
    <n v="0.8"/>
    <s v="Ontario"/>
    <x v="5"/>
    <s v="Home Office"/>
    <x v="0"/>
    <x v="6"/>
  </r>
  <r>
    <s v="Michelle Ellison"/>
    <n v="45632"/>
    <d v="2010-05-10T00:00:00"/>
    <d v="2010-05-11T00:00:00"/>
    <s v="May"/>
    <s v="2010"/>
    <n v="1"/>
    <b v="0"/>
    <s v="Not Specified"/>
    <n v="50"/>
    <n v="442.31"/>
    <n v="0.02"/>
    <x v="0"/>
    <n v="231.68"/>
    <n v="8.34"/>
    <n v="0.96"/>
    <s v="Ontario"/>
    <x v="5"/>
    <s v="Small Business"/>
    <x v="2"/>
    <x v="4"/>
  </r>
  <r>
    <s v="Sean Miller"/>
    <n v="46276"/>
    <d v="2012-12-09T00:00:00"/>
    <d v="2012-12-10T00:00:00"/>
    <s v="December"/>
    <s v="2012"/>
    <n v="1"/>
    <b v="0"/>
    <s v="Critical"/>
    <n v="4"/>
    <n v="114.83"/>
    <n v="0.04"/>
    <x v="0"/>
    <n v="-52.62"/>
    <n v="28.48"/>
    <n v="1.99"/>
    <s v="Ontario"/>
    <x v="5"/>
    <s v="Small Business"/>
    <x v="1"/>
    <x v="7"/>
  </r>
  <r>
    <s v="Sean Miller"/>
    <n v="46276"/>
    <d v="2012-12-09T00:00:00"/>
    <d v="2012-12-11T00:00:00"/>
    <s v="December"/>
    <s v="2012"/>
    <n v="2"/>
    <b v="0"/>
    <s v="Critical"/>
    <n v="23"/>
    <n v="16743.759999999998"/>
    <n v="0"/>
    <x v="0"/>
    <n v="6079.63"/>
    <n v="699.99"/>
    <n v="24.49"/>
    <s v="Ontario"/>
    <x v="5"/>
    <s v="Small Business"/>
    <x v="1"/>
    <x v="13"/>
  </r>
  <r>
    <s v="Patrick O'Donnell"/>
    <n v="46566"/>
    <d v="2012-04-09T00:00:00"/>
    <d v="2012-04-10T00:00:00"/>
    <s v="April"/>
    <s v="2012"/>
    <n v="1"/>
    <b v="0"/>
    <s v="Medium"/>
    <n v="49"/>
    <n v="1534.7"/>
    <n v="7.0000000000000007E-2"/>
    <x v="0"/>
    <n v="258.25"/>
    <n v="31.11"/>
    <n v="3.6"/>
    <s v="Ontario"/>
    <x v="5"/>
    <s v="Home Office"/>
    <x v="1"/>
    <x v="7"/>
  </r>
  <r>
    <s v="Sean Christensen"/>
    <n v="48198"/>
    <d v="2009-11-20T00:00:00"/>
    <d v="2009-11-21T00:00:00"/>
    <s v="November"/>
    <s v="2009"/>
    <n v="1"/>
    <b v="0"/>
    <s v="Critical"/>
    <n v="7"/>
    <n v="2813.34"/>
    <n v="0.1"/>
    <x v="1"/>
    <n v="-688.44"/>
    <n v="442.14"/>
    <n v="14.7"/>
    <s v="Ontario"/>
    <x v="5"/>
    <s v="Home Office"/>
    <x v="1"/>
    <x v="16"/>
  </r>
  <r>
    <s v="Sean Christensen"/>
    <n v="48198"/>
    <d v="2009-11-20T00:00:00"/>
    <d v="2009-11-22T00:00:00"/>
    <s v="November"/>
    <s v="2009"/>
    <n v="2"/>
    <b v="0"/>
    <s v="Critical"/>
    <n v="45"/>
    <n v="2682.8"/>
    <n v="0.01"/>
    <x v="0"/>
    <n v="860.22"/>
    <n v="60.22"/>
    <n v="3.5"/>
    <s v="Ontario"/>
    <x v="5"/>
    <s v="Home Office"/>
    <x v="0"/>
    <x v="1"/>
  </r>
  <r>
    <s v="Victoria Wilson"/>
    <n v="48453"/>
    <d v="2009-07-26T00:00:00"/>
    <d v="2009-07-26T00:00:00"/>
    <s v="July"/>
    <s v="2009"/>
    <n v="0"/>
    <s v="FREE DELIVERY"/>
    <s v="Medium"/>
    <n v="50"/>
    <n v="387.03"/>
    <n v="0.04"/>
    <x v="0"/>
    <n v="-7.73"/>
    <n v="7.96"/>
    <n v="4.95"/>
    <s v="Ontario"/>
    <x v="5"/>
    <s v="Home Office"/>
    <x v="2"/>
    <x v="4"/>
  </r>
  <r>
    <s v="Scot Coram"/>
    <n v="48518"/>
    <d v="2009-04-02T00:00:00"/>
    <d v="2009-04-04T00:00:00"/>
    <s v="April"/>
    <s v="2009"/>
    <n v="2"/>
    <b v="0"/>
    <s v="Medium"/>
    <n v="17"/>
    <n v="585.47"/>
    <n v="0.1"/>
    <x v="2"/>
    <n v="178.14"/>
    <n v="37.94"/>
    <n v="5.08"/>
    <s v="Ontario"/>
    <x v="5"/>
    <s v="Corporate"/>
    <x v="0"/>
    <x v="5"/>
  </r>
  <r>
    <s v="Olvera Toch"/>
    <n v="49349"/>
    <d v="2011-06-01T00:00:00"/>
    <d v="2011-06-01T00:00:00"/>
    <s v="June"/>
    <s v="2011"/>
    <n v="0"/>
    <s v="FREE DELIVERY"/>
    <s v="High"/>
    <n v="11"/>
    <n v="123.34"/>
    <n v="7.0000000000000007E-2"/>
    <x v="0"/>
    <n v="0.64"/>
    <n v="11.34"/>
    <n v="5.01"/>
    <s v="Ontario"/>
    <x v="5"/>
    <s v="Home Office"/>
    <x v="0"/>
    <x v="5"/>
  </r>
  <r>
    <s v="Olvera Toch"/>
    <n v="49349"/>
    <d v="2011-06-01T00:00:00"/>
    <d v="2011-06-03T00:00:00"/>
    <s v="June"/>
    <s v="2011"/>
    <n v="2"/>
    <b v="0"/>
    <s v="High"/>
    <n v="23"/>
    <n v="1642.47"/>
    <n v="0.01"/>
    <x v="1"/>
    <n v="-524.03"/>
    <n v="68.81"/>
    <n v="60"/>
    <s v="Ontario"/>
    <x v="5"/>
    <s v="Home Office"/>
    <x v="0"/>
    <x v="1"/>
  </r>
  <r>
    <s v="Michelle Ellison"/>
    <n v="49668"/>
    <d v="2009-12-02T00:00:00"/>
    <d v="2009-12-09T00:00:00"/>
    <s v="December"/>
    <s v="2009"/>
    <n v="7"/>
    <b v="0"/>
    <s v="low"/>
    <n v="25"/>
    <n v="93.22"/>
    <n v="0.06"/>
    <x v="0"/>
    <n v="-15.37"/>
    <n v="3.74"/>
    <n v="0.94"/>
    <s v="Ontario"/>
    <x v="5"/>
    <s v="Home Office"/>
    <x v="0"/>
    <x v="6"/>
  </r>
  <r>
    <s v="Michael Nguyen"/>
    <n v="50309"/>
    <d v="2011-03-15T00:00:00"/>
    <d v="2011-03-22T00:00:00"/>
    <s v="March"/>
    <s v="2011"/>
    <n v="7"/>
    <b v="0"/>
    <s v="low"/>
    <n v="36"/>
    <n v="243.18"/>
    <n v="0.08"/>
    <x v="0"/>
    <n v="-314.22000000000003"/>
    <n v="6.98"/>
    <n v="9.69"/>
    <s v="Ontario"/>
    <x v="5"/>
    <s v="Small Business"/>
    <x v="0"/>
    <x v="0"/>
  </r>
  <r>
    <s v="Patrick O'Donnell"/>
    <n v="52327"/>
    <d v="2011-12-20T00:00:00"/>
    <d v="2011-12-21T00:00:00"/>
    <s v="December"/>
    <s v="2011"/>
    <n v="1"/>
    <b v="0"/>
    <s v="Medium"/>
    <n v="27"/>
    <n v="3853.47"/>
    <n v="0.1"/>
    <x v="0"/>
    <n v="21.5"/>
    <n v="152.47999999999999"/>
    <n v="6.5"/>
    <s v="Ontario"/>
    <x v="5"/>
    <s v="Home Office"/>
    <x v="1"/>
    <x v="7"/>
  </r>
  <r>
    <s v="Patrick O'Donnell"/>
    <n v="52327"/>
    <d v="2011-12-20T00:00:00"/>
    <d v="2011-12-22T00:00:00"/>
    <s v="December"/>
    <s v="2011"/>
    <n v="2"/>
    <b v="0"/>
    <s v="Medium"/>
    <n v="5"/>
    <n v="28.23"/>
    <n v="0.1"/>
    <x v="0"/>
    <n v="-14.69"/>
    <n v="4.9800000000000004"/>
    <n v="4.7"/>
    <s v="Ontario"/>
    <x v="5"/>
    <s v="Home Office"/>
    <x v="0"/>
    <x v="5"/>
  </r>
  <r>
    <s v="Scot Coram"/>
    <n v="52516"/>
    <d v="2012-01-05T00:00:00"/>
    <d v="2012-01-05T00:00:00"/>
    <s v="January"/>
    <s v="2012"/>
    <n v="0"/>
    <s v="FREE DELIVERY"/>
    <s v="High"/>
    <n v="50"/>
    <n v="4962.05"/>
    <n v="0.08"/>
    <x v="1"/>
    <n v="335.29"/>
    <n v="119.99"/>
    <n v="56.14"/>
    <s v="Ontario"/>
    <x v="5"/>
    <s v="Corporate"/>
    <x v="1"/>
    <x v="16"/>
  </r>
  <r>
    <s v="Scot Coram"/>
    <n v="52516"/>
    <d v="2012-01-05T00:00:00"/>
    <d v="2012-01-08T00:00:00"/>
    <s v="January"/>
    <s v="2012"/>
    <n v="3"/>
    <b v="0"/>
    <s v="High"/>
    <n v="19"/>
    <n v="192.39"/>
    <n v="0.08"/>
    <x v="2"/>
    <n v="-31.67"/>
    <n v="10.23"/>
    <n v="4.68"/>
    <s v="Ontario"/>
    <x v="5"/>
    <s v="Corporate"/>
    <x v="0"/>
    <x v="15"/>
  </r>
  <r>
    <s v="Todd Boyes"/>
    <n v="52800"/>
    <d v="2010-10-10T00:00:00"/>
    <d v="2010-10-11T00:00:00"/>
    <s v="October"/>
    <s v="2010"/>
    <n v="1"/>
    <b v="0"/>
    <s v="Not Specified"/>
    <n v="13"/>
    <n v="26.08"/>
    <n v="0.1"/>
    <x v="0"/>
    <n v="-27.29"/>
    <n v="1.86"/>
    <n v="2.58"/>
    <s v="Ontario"/>
    <x v="5"/>
    <s v="Small Business"/>
    <x v="0"/>
    <x v="6"/>
  </r>
  <r>
    <s v="Scot Coram"/>
    <n v="53574"/>
    <d v="2012-04-09T00:00:00"/>
    <d v="2012-04-10T00:00:00"/>
    <s v="April"/>
    <s v="2012"/>
    <n v="1"/>
    <b v="0"/>
    <s v="Medium"/>
    <n v="8"/>
    <n v="669.69"/>
    <n v="0.03"/>
    <x v="0"/>
    <n v="-297.02"/>
    <n v="80.98"/>
    <n v="35"/>
    <s v="Ontario"/>
    <x v="5"/>
    <s v="Corporate"/>
    <x v="0"/>
    <x v="0"/>
  </r>
  <r>
    <s v="Sean Miller"/>
    <n v="54023"/>
    <d v="2012-07-22T00:00:00"/>
    <d v="2012-07-23T00:00:00"/>
    <s v="July"/>
    <s v="2012"/>
    <n v="1"/>
    <b v="0"/>
    <s v="Not Specified"/>
    <n v="45"/>
    <n v="405.6"/>
    <n v="7.0000000000000007E-2"/>
    <x v="0"/>
    <n v="-8.59"/>
    <n v="8.85"/>
    <n v="5.6"/>
    <s v="Ontario"/>
    <x v="5"/>
    <s v="Small Business"/>
    <x v="0"/>
    <x v="2"/>
  </r>
  <r>
    <s v="Scot Coram"/>
    <n v="55265"/>
    <d v="2009-09-23T00:00:00"/>
    <d v="2009-09-28T00:00:00"/>
    <s v="September"/>
    <s v="2009"/>
    <n v="5"/>
    <b v="0"/>
    <s v="low"/>
    <n v="39"/>
    <n v="706.39250000000004"/>
    <n v="0.06"/>
    <x v="0"/>
    <n v="346.14"/>
    <n v="20.99"/>
    <n v="0.99"/>
    <s v="Ontario"/>
    <x v="5"/>
    <s v="Corporate"/>
    <x v="1"/>
    <x v="3"/>
  </r>
  <r>
    <s v="Lena Radford"/>
    <n v="55398"/>
    <d v="2010-01-20T00:00:00"/>
    <d v="2010-01-22T00:00:00"/>
    <s v="January"/>
    <s v="2010"/>
    <n v="2"/>
    <b v="0"/>
    <s v="Medium"/>
    <n v="24"/>
    <n v="154.99"/>
    <n v="7.0000000000000007E-2"/>
    <x v="0"/>
    <n v="-1085.52"/>
    <n v="4.4800000000000004"/>
    <n v="49"/>
    <s v="Ontario"/>
    <x v="5"/>
    <s v="Small Business"/>
    <x v="0"/>
    <x v="1"/>
  </r>
  <r>
    <s v="Shahid Collister"/>
    <n v="55458"/>
    <d v="2012-03-16T00:00:00"/>
    <d v="2012-03-18T00:00:00"/>
    <s v="March"/>
    <s v="2012"/>
    <n v="2"/>
    <b v="0"/>
    <s v="High"/>
    <n v="32"/>
    <n v="115.78"/>
    <n v="7.0000000000000007E-2"/>
    <x v="0"/>
    <n v="-167.42"/>
    <n v="3.52"/>
    <n v="6.83"/>
    <s v="Ontario"/>
    <x v="5"/>
    <s v="Home Office"/>
    <x v="0"/>
    <x v="2"/>
  </r>
  <r>
    <s v="Shahid Collister"/>
    <n v="55458"/>
    <d v="2012-03-16T00:00:00"/>
    <d v="2012-03-18T00:00:00"/>
    <s v="March"/>
    <s v="2012"/>
    <n v="2"/>
    <b v="0"/>
    <s v="High"/>
    <n v="13"/>
    <n v="210.22"/>
    <n v="0"/>
    <x v="0"/>
    <n v="-30.71"/>
    <n v="14.98"/>
    <n v="7.69"/>
    <s v="Ontario"/>
    <x v="5"/>
    <s v="Home Office"/>
    <x v="0"/>
    <x v="0"/>
  </r>
  <r>
    <s v="Michelle Ellison"/>
    <n v="55809"/>
    <d v="2011-09-10T00:00:00"/>
    <d v="2011-09-12T00:00:00"/>
    <s v="September"/>
    <s v="2011"/>
    <n v="2"/>
    <b v="0"/>
    <s v="Critical"/>
    <n v="2"/>
    <n v="250.7"/>
    <n v="0.03"/>
    <x v="1"/>
    <n v="-180.61"/>
    <n v="100.98"/>
    <n v="45"/>
    <s v="Ontario"/>
    <x v="5"/>
    <s v="Consumer"/>
    <x v="2"/>
    <x v="14"/>
  </r>
  <r>
    <s v="Maria Zettner"/>
    <n v="56992"/>
    <d v="2010-04-18T00:00:00"/>
    <d v="2010-04-18T00:00:00"/>
    <s v="April"/>
    <s v="2010"/>
    <n v="0"/>
    <s v="FREE DELIVERY"/>
    <s v="Not Specified"/>
    <n v="10"/>
    <n v="315.42"/>
    <n v="0.1"/>
    <x v="0"/>
    <n v="-41.26"/>
    <n v="30.98"/>
    <n v="17.079999999999998"/>
    <s v="Ontario"/>
    <x v="5"/>
    <s v="Corporate"/>
    <x v="0"/>
    <x v="5"/>
  </r>
  <r>
    <s v="Patrick O'Donnell"/>
    <n v="58210"/>
    <d v="2012-12-06T00:00:00"/>
    <d v="2012-12-07T00:00:00"/>
    <s v="December"/>
    <s v="2012"/>
    <n v="1"/>
    <b v="0"/>
    <s v="Medium"/>
    <n v="38"/>
    <n v="144.03"/>
    <n v="0.03"/>
    <x v="0"/>
    <n v="-139.52000000000001"/>
    <n v="3.58"/>
    <n v="5.47"/>
    <s v="Ontario"/>
    <x v="5"/>
    <s v="Home Office"/>
    <x v="0"/>
    <x v="2"/>
  </r>
  <r>
    <s v="Michael Dominguez"/>
    <n v="58277"/>
    <d v="2009-01-24T00:00:00"/>
    <d v="2009-01-26T00:00:00"/>
    <s v="January"/>
    <s v="2009"/>
    <n v="2"/>
    <b v="0"/>
    <s v="Medium"/>
    <n v="23"/>
    <n v="294.68"/>
    <n v="0.01"/>
    <x v="0"/>
    <n v="-23.35"/>
    <n v="11.7"/>
    <n v="6.96"/>
    <s v="Ontario"/>
    <x v="5"/>
    <s v="Home Office"/>
    <x v="0"/>
    <x v="1"/>
  </r>
  <r>
    <s v="Nathan Gelder"/>
    <n v="58720"/>
    <d v="2010-03-07T00:00:00"/>
    <d v="2010-03-07T00:00:00"/>
    <s v="March"/>
    <s v="2010"/>
    <n v="0"/>
    <s v="FREE DELIVERY"/>
    <s v="Not Specified"/>
    <n v="43"/>
    <n v="2378.8200000000002"/>
    <n v="0.02"/>
    <x v="0"/>
    <n v="597.16"/>
    <n v="52.4"/>
    <n v="16.11"/>
    <s v="Ontario"/>
    <x v="5"/>
    <s v="Home Office"/>
    <x v="0"/>
    <x v="2"/>
  </r>
  <r>
    <s v="Nathan Gelder"/>
    <n v="58720"/>
    <d v="2010-03-07T00:00:00"/>
    <d v="2010-03-08T00:00:00"/>
    <s v="March"/>
    <s v="2010"/>
    <n v="1"/>
    <b v="0"/>
    <s v="Not Specified"/>
    <n v="6"/>
    <n v="202.62"/>
    <n v="0.02"/>
    <x v="2"/>
    <n v="13.87"/>
    <n v="30.98"/>
    <n v="8.74"/>
    <s v="Ontario"/>
    <x v="5"/>
    <s v="Home Office"/>
    <x v="0"/>
    <x v="5"/>
  </r>
  <r>
    <s v="Patricia Hirasaki"/>
    <n v="58820"/>
    <d v="2010-02-27T00:00:00"/>
    <d v="2010-03-04T00:00:00"/>
    <s v="March"/>
    <s v="2010"/>
    <n v="5"/>
    <b v="0"/>
    <s v="low"/>
    <n v="24"/>
    <n v="307.49"/>
    <n v="0.01"/>
    <x v="0"/>
    <n v="61.51"/>
    <n v="12.2"/>
    <n v="6.02"/>
    <s v="Ontario"/>
    <x v="5"/>
    <s v="Home Office"/>
    <x v="2"/>
    <x v="4"/>
  </r>
  <r>
    <s v="Thea Hendricks"/>
    <n v="1154"/>
    <d v="2012-02-14T00:00:00"/>
    <d v="2012-02-15T00:00:00"/>
    <s v="February"/>
    <s v="2012"/>
    <n v="1"/>
    <b v="0"/>
    <s v="Critical"/>
    <n v="7"/>
    <n v="516.65"/>
    <n v="0.01"/>
    <x v="2"/>
    <n v="57.1"/>
    <n v="70.97"/>
    <n v="3.5"/>
    <s v="Newfoundland"/>
    <x v="2"/>
    <s v="Home Office"/>
    <x v="0"/>
    <x v="1"/>
  </r>
  <r>
    <s v="Corey Catlett"/>
    <n v="1382"/>
    <d v="2010-08-16T00:00:00"/>
    <d v="2010-08-20T00:00:00"/>
    <s v="August"/>
    <s v="2010"/>
    <n v="4"/>
    <b v="0"/>
    <s v="low"/>
    <n v="5"/>
    <n v="89.334999999999994"/>
    <n v="0.06"/>
    <x v="0"/>
    <n v="-107.1"/>
    <n v="20.99"/>
    <n v="2.5"/>
    <s v="Newfoundland"/>
    <x v="2"/>
    <s v="Home Office"/>
    <x v="1"/>
    <x v="3"/>
  </r>
  <r>
    <s v="Corey Catlett"/>
    <n v="1382"/>
    <d v="2010-08-16T00:00:00"/>
    <d v="2010-08-23T00:00:00"/>
    <s v="August"/>
    <s v="2010"/>
    <n v="7"/>
    <b v="0"/>
    <s v="low"/>
    <n v="39"/>
    <n v="158.46"/>
    <n v="0.06"/>
    <x v="0"/>
    <n v="-130.66"/>
    <n v="3.98"/>
    <n v="5.26"/>
    <s v="Newfoundland"/>
    <x v="2"/>
    <s v="Home Office"/>
    <x v="0"/>
    <x v="2"/>
  </r>
  <r>
    <s v="Corey Catlett"/>
    <n v="1382"/>
    <d v="2010-08-16T00:00:00"/>
    <d v="2010-08-23T00:00:00"/>
    <s v="August"/>
    <s v="2010"/>
    <n v="7"/>
    <b v="0"/>
    <s v="low"/>
    <n v="31"/>
    <n v="7180.83"/>
    <n v="0.02"/>
    <x v="1"/>
    <n v="487.17"/>
    <n v="220.98"/>
    <n v="64.66"/>
    <s v="Newfoundland"/>
    <x v="2"/>
    <s v="Home Office"/>
    <x v="2"/>
    <x v="9"/>
  </r>
  <r>
    <s v="Ed Jacobs"/>
    <n v="1411"/>
    <d v="2009-12-20T00:00:00"/>
    <d v="2009-12-21T00:00:00"/>
    <s v="December"/>
    <s v="2009"/>
    <n v="1"/>
    <b v="0"/>
    <s v="High"/>
    <n v="39"/>
    <n v="5748.2"/>
    <n v="0.09"/>
    <x v="1"/>
    <n v="-459.86"/>
    <n v="160.97999999999999"/>
    <n v="35.020000000000003"/>
    <s v="Newfoundland"/>
    <x v="2"/>
    <s v="Small Business"/>
    <x v="2"/>
    <x v="9"/>
  </r>
  <r>
    <s v="Noel Staavos"/>
    <n v="1444"/>
    <d v="2009-12-05T00:00:00"/>
    <d v="2009-12-07T00:00:00"/>
    <s v="December"/>
    <s v="2009"/>
    <n v="2"/>
    <b v="0"/>
    <s v="Medium"/>
    <n v="2"/>
    <n v="21.44"/>
    <n v="0.02"/>
    <x v="0"/>
    <n v="-13.67"/>
    <n v="6.48"/>
    <n v="8.74"/>
    <s v="Newfoundland"/>
    <x v="2"/>
    <s v="Home Office"/>
    <x v="0"/>
    <x v="5"/>
  </r>
  <r>
    <s v="Keith Herrera"/>
    <n v="3942"/>
    <d v="2010-06-27T00:00:00"/>
    <d v="2010-06-28T00:00:00"/>
    <s v="June"/>
    <s v="2010"/>
    <n v="1"/>
    <b v="0"/>
    <s v="Not Specified"/>
    <n v="22"/>
    <n v="1559.7755"/>
    <n v="0.03"/>
    <x v="0"/>
    <n v="-247.18"/>
    <n v="85.99"/>
    <n v="0.99"/>
    <s v="Newfoundland"/>
    <x v="2"/>
    <s v="Small Business"/>
    <x v="1"/>
    <x v="3"/>
  </r>
  <r>
    <s v="Carlos Meador"/>
    <n v="4647"/>
    <d v="2009-05-13T00:00:00"/>
    <d v="2009-05-14T00:00:00"/>
    <s v="May"/>
    <s v="2009"/>
    <n v="1"/>
    <b v="0"/>
    <s v="Medium"/>
    <n v="7"/>
    <n v="1203.73"/>
    <n v="0.03"/>
    <x v="0"/>
    <n v="293.14"/>
    <n v="162.93"/>
    <n v="19.989999999999998"/>
    <s v="Newfoundland"/>
    <x v="2"/>
    <s v="Corporate"/>
    <x v="0"/>
    <x v="8"/>
  </r>
  <r>
    <s v="Carlos Meador"/>
    <n v="4647"/>
    <d v="2009-05-13T00:00:00"/>
    <d v="2009-05-15T00:00:00"/>
    <s v="May"/>
    <s v="2009"/>
    <n v="2"/>
    <b v="0"/>
    <s v="Medium"/>
    <n v="6"/>
    <n v="75.19"/>
    <n v="0.01"/>
    <x v="0"/>
    <n v="-6.61"/>
    <n v="11.58"/>
    <n v="5.72"/>
    <s v="Newfoundland"/>
    <x v="2"/>
    <s v="Corporate"/>
    <x v="0"/>
    <x v="8"/>
  </r>
  <r>
    <s v="Corinna Mitchell"/>
    <n v="4960"/>
    <d v="2011-02-25T00:00:00"/>
    <d v="2011-03-01T00:00:00"/>
    <s v="March"/>
    <s v="2011"/>
    <n v="4"/>
    <b v="0"/>
    <s v="low"/>
    <n v="30"/>
    <n v="8363.65"/>
    <n v="0.09"/>
    <x v="1"/>
    <n v="763.33"/>
    <n v="300.98"/>
    <n v="64.73"/>
    <s v="Newfoundland"/>
    <x v="2"/>
    <s v="Corporate"/>
    <x v="2"/>
    <x v="14"/>
  </r>
  <r>
    <s v="Raymond Fair"/>
    <n v="7367"/>
    <d v="2011-06-05T00:00:00"/>
    <d v="2011-06-12T00:00:00"/>
    <s v="June"/>
    <s v="2011"/>
    <n v="7"/>
    <b v="0"/>
    <s v="low"/>
    <n v="46"/>
    <n v="303.62"/>
    <n v="0.02"/>
    <x v="0"/>
    <n v="-59.98"/>
    <n v="6.48"/>
    <n v="2.74"/>
    <s v="Newfoundland"/>
    <x v="2"/>
    <s v="Small Business"/>
    <x v="1"/>
    <x v="7"/>
  </r>
  <r>
    <s v="Carlos Meador"/>
    <n v="7938"/>
    <d v="2010-03-13T00:00:00"/>
    <d v="2010-03-14T00:00:00"/>
    <s v="March"/>
    <s v="2010"/>
    <n v="1"/>
    <b v="0"/>
    <s v="Medium"/>
    <n v="34"/>
    <n v="334.66"/>
    <n v="0.05"/>
    <x v="0"/>
    <n v="132.56"/>
    <n v="9.93"/>
    <n v="1.0900000000000001"/>
    <s v="Newfoundland"/>
    <x v="2"/>
    <s v="Corporate"/>
    <x v="0"/>
    <x v="12"/>
  </r>
  <r>
    <s v="Karl Brown"/>
    <n v="8320"/>
    <d v="2009-09-19T00:00:00"/>
    <d v="2009-09-22T00:00:00"/>
    <s v="September"/>
    <s v="2009"/>
    <n v="3"/>
    <b v="0"/>
    <s v="Not Specified"/>
    <n v="35"/>
    <n v="1142.3599999999999"/>
    <n v="0.02"/>
    <x v="0"/>
    <n v="72.78"/>
    <n v="30.73"/>
    <n v="4"/>
    <s v="Newfoundland"/>
    <x v="2"/>
    <s v="Home Office"/>
    <x v="1"/>
    <x v="7"/>
  </r>
  <r>
    <s v="Natalie Webber"/>
    <n v="8807"/>
    <d v="2010-02-25T00:00:00"/>
    <d v="2010-03-04T00:00:00"/>
    <s v="March"/>
    <s v="2010"/>
    <n v="7"/>
    <b v="0"/>
    <s v="low"/>
    <n v="14"/>
    <n v="1379.3375000000001"/>
    <n v="0.08"/>
    <x v="0"/>
    <n v="-78.540000000000006"/>
    <n v="125.99"/>
    <n v="4.2"/>
    <s v="Newfoundland"/>
    <x v="2"/>
    <s v="Consumer"/>
    <x v="1"/>
    <x v="3"/>
  </r>
  <r>
    <s v="Eric Barreto"/>
    <n v="9062"/>
    <d v="2011-03-20T00:00:00"/>
    <d v="2011-03-23T00:00:00"/>
    <s v="March"/>
    <s v="2011"/>
    <n v="3"/>
    <b v="0"/>
    <s v="High"/>
    <n v="19"/>
    <n v="1825.42"/>
    <n v="0.06"/>
    <x v="0"/>
    <n v="1193.19"/>
    <n v="99.23"/>
    <n v="8.99"/>
    <s v="Newfoundland"/>
    <x v="2"/>
    <s v="Consumer"/>
    <x v="2"/>
    <x v="4"/>
  </r>
  <r>
    <s v="Hunter Lopez"/>
    <n v="9602"/>
    <d v="2012-11-10T00:00:00"/>
    <d v="2012-11-12T00:00:00"/>
    <s v="November"/>
    <s v="2012"/>
    <n v="2"/>
    <b v="0"/>
    <s v="Critical"/>
    <n v="27"/>
    <n v="2654.16"/>
    <n v="0.01"/>
    <x v="1"/>
    <n v="600.92999999999995"/>
    <n v="90.97"/>
    <n v="28"/>
    <s v="Newfoundland"/>
    <x v="2"/>
    <s v="Consumer"/>
    <x v="1"/>
    <x v="16"/>
  </r>
  <r>
    <s v="Hunter Lopez"/>
    <n v="9602"/>
    <d v="2012-11-10T00:00:00"/>
    <d v="2012-11-11T00:00:00"/>
    <s v="November"/>
    <s v="2012"/>
    <n v="1"/>
    <b v="0"/>
    <s v="Critical"/>
    <n v="15"/>
    <n v="1722.65"/>
    <n v="0.05"/>
    <x v="1"/>
    <n v="-399.67"/>
    <n v="114.98"/>
    <n v="51.42"/>
    <s v="Newfoundland"/>
    <x v="2"/>
    <s v="Consumer"/>
    <x v="2"/>
    <x v="9"/>
  </r>
  <r>
    <s v="Barry Franz"/>
    <n v="10209"/>
    <d v="2010-11-29T00:00:00"/>
    <d v="2010-11-29T00:00:00"/>
    <s v="November"/>
    <s v="2010"/>
    <n v="0"/>
    <s v="FREE DELIVERY"/>
    <s v="Medium"/>
    <n v="14"/>
    <n v="461.55"/>
    <n v="0.09"/>
    <x v="0"/>
    <n v="-12"/>
    <n v="33.979999999999997"/>
    <n v="19.989999999999998"/>
    <s v="Newfoundland"/>
    <x v="2"/>
    <s v="Corporate"/>
    <x v="2"/>
    <x v="4"/>
  </r>
  <r>
    <s v="Barry Franz"/>
    <n v="10338"/>
    <d v="2011-07-14T00:00:00"/>
    <d v="2011-07-16T00:00:00"/>
    <s v="July"/>
    <s v="2011"/>
    <n v="2"/>
    <b v="0"/>
    <s v="Not Specified"/>
    <n v="9"/>
    <n v="799.98"/>
    <n v="0.04"/>
    <x v="1"/>
    <n v="15.36"/>
    <n v="90.97"/>
    <n v="14"/>
    <s v="Newfoundland"/>
    <x v="2"/>
    <s v="Corporate"/>
    <x v="1"/>
    <x v="16"/>
  </r>
  <r>
    <s v="Craig Yedwab"/>
    <n v="10688"/>
    <d v="2012-05-12T00:00:00"/>
    <d v="2012-05-13T00:00:00"/>
    <s v="May"/>
    <s v="2012"/>
    <n v="1"/>
    <b v="0"/>
    <s v="Medium"/>
    <n v="14"/>
    <n v="618.84"/>
    <n v="0.05"/>
    <x v="0"/>
    <n v="-200.84"/>
    <n v="41.47"/>
    <n v="34.200000000000003"/>
    <s v="Newfoundland"/>
    <x v="2"/>
    <s v="Corporate"/>
    <x v="2"/>
    <x v="4"/>
  </r>
  <r>
    <s v="Eric Barreto"/>
    <n v="11206"/>
    <d v="2009-12-28T00:00:00"/>
    <d v="2010-01-01T00:00:00"/>
    <s v="January"/>
    <s v="2010"/>
    <n v="4"/>
    <b v="0"/>
    <s v="low"/>
    <n v="6"/>
    <n v="177.67"/>
    <n v="0.03"/>
    <x v="0"/>
    <n v="39.630000000000003"/>
    <n v="28.53"/>
    <n v="1.49"/>
    <s v="Newfoundland"/>
    <x v="2"/>
    <s v="Small Business"/>
    <x v="0"/>
    <x v="2"/>
  </r>
  <r>
    <s v="Chuck Sachs"/>
    <n v="11585"/>
    <d v="2009-03-15T00:00:00"/>
    <d v="2009-03-16T00:00:00"/>
    <s v="March"/>
    <s v="2009"/>
    <n v="1"/>
    <b v="0"/>
    <s v="Medium"/>
    <n v="2"/>
    <n v="200.75299999999999"/>
    <n v="0.09"/>
    <x v="0"/>
    <n v="-605.37"/>
    <n v="125.99"/>
    <n v="8.99"/>
    <s v="Newfoundland"/>
    <x v="2"/>
    <s v="Consumer"/>
    <x v="1"/>
    <x v="3"/>
  </r>
  <r>
    <s v="Muhammed Lee"/>
    <n v="12868"/>
    <d v="2011-03-01T00:00:00"/>
    <d v="2011-03-03T00:00:00"/>
    <s v="March"/>
    <s v="2011"/>
    <n v="2"/>
    <b v="0"/>
    <s v="Critical"/>
    <n v="2"/>
    <n v="9.3699999999999992"/>
    <n v="0.09"/>
    <x v="0"/>
    <n v="-5.26"/>
    <n v="4.4800000000000004"/>
    <n v="1.22"/>
    <s v="Newfoundland"/>
    <x v="2"/>
    <s v="Consumer"/>
    <x v="0"/>
    <x v="5"/>
  </r>
  <r>
    <s v="Karl Brown"/>
    <n v="14215"/>
    <d v="2012-07-13T00:00:00"/>
    <d v="2012-07-14T00:00:00"/>
    <s v="July"/>
    <s v="2012"/>
    <n v="1"/>
    <b v="0"/>
    <s v="Medium"/>
    <n v="44"/>
    <n v="2277.0300000000002"/>
    <n v="7.0000000000000007E-2"/>
    <x v="0"/>
    <n v="964.1"/>
    <n v="55.48"/>
    <n v="6.79"/>
    <s v="Newfoundland"/>
    <x v="2"/>
    <s v="Home Office"/>
    <x v="0"/>
    <x v="5"/>
  </r>
  <r>
    <s v="Karl Brown"/>
    <n v="14662"/>
    <d v="2011-11-16T00:00:00"/>
    <d v="2011-11-17T00:00:00"/>
    <s v="November"/>
    <s v="2011"/>
    <n v="1"/>
    <b v="0"/>
    <s v="High"/>
    <n v="24"/>
    <n v="39.69"/>
    <n v="0.05"/>
    <x v="0"/>
    <n v="-1.78"/>
    <n v="1.68"/>
    <n v="1"/>
    <s v="Newfoundland"/>
    <x v="2"/>
    <s v="Corporate"/>
    <x v="0"/>
    <x v="12"/>
  </r>
  <r>
    <s v="Bobby Trafton"/>
    <n v="14727"/>
    <d v="2012-07-19T00:00:00"/>
    <d v="2012-07-22T00:00:00"/>
    <s v="July"/>
    <s v="2012"/>
    <n v="3"/>
    <b v="0"/>
    <s v="Medium"/>
    <n v="50"/>
    <n v="8532.152"/>
    <n v="0.04"/>
    <x v="1"/>
    <n v="-513.79"/>
    <n v="212.6"/>
    <n v="52.2"/>
    <s v="Newfoundland"/>
    <x v="2"/>
    <s v="Small Business"/>
    <x v="2"/>
    <x v="10"/>
  </r>
  <r>
    <s v="David Flashing"/>
    <n v="15781"/>
    <d v="2012-09-03T00:00:00"/>
    <d v="2012-09-04T00:00:00"/>
    <s v="September"/>
    <s v="2012"/>
    <n v="1"/>
    <b v="0"/>
    <s v="High"/>
    <n v="29"/>
    <n v="824.51"/>
    <n v="0.01"/>
    <x v="0"/>
    <n v="0.9"/>
    <n v="27.48"/>
    <n v="4"/>
    <s v="Newfoundland"/>
    <x v="2"/>
    <s v="Home Office"/>
    <x v="1"/>
    <x v="7"/>
  </r>
  <r>
    <s v="Rick Duston"/>
    <n v="17157"/>
    <d v="2012-09-19T00:00:00"/>
    <d v="2012-09-23T00:00:00"/>
    <s v="September"/>
    <s v="2012"/>
    <n v="4"/>
    <b v="0"/>
    <s v="low"/>
    <n v="31"/>
    <n v="3081.471"/>
    <n v="0.09"/>
    <x v="0"/>
    <n v="574.98"/>
    <n v="125.99"/>
    <n v="4.2"/>
    <s v="Newfoundland"/>
    <x v="2"/>
    <s v="Corporate"/>
    <x v="1"/>
    <x v="3"/>
  </r>
  <r>
    <s v="Troy Staebel"/>
    <n v="17795"/>
    <d v="2009-04-01T00:00:00"/>
    <d v="2009-04-03T00:00:00"/>
    <s v="April"/>
    <s v="2009"/>
    <n v="2"/>
    <b v="0"/>
    <s v="Medium"/>
    <n v="1"/>
    <n v="17.62"/>
    <n v="0.06"/>
    <x v="0"/>
    <n v="-15.92"/>
    <n v="11.33"/>
    <n v="6.12"/>
    <s v="Newfoundland"/>
    <x v="2"/>
    <s v="Small Business"/>
    <x v="0"/>
    <x v="1"/>
  </r>
  <r>
    <s v="Nora Paige"/>
    <n v="20449"/>
    <d v="2010-01-03T00:00:00"/>
    <d v="2010-01-04T00:00:00"/>
    <s v="January"/>
    <s v="2010"/>
    <n v="1"/>
    <b v="0"/>
    <s v="Medium"/>
    <n v="19"/>
    <n v="1216.5"/>
    <n v="0.1"/>
    <x v="0"/>
    <n v="162.18"/>
    <n v="67.28"/>
    <n v="19.989999999999998"/>
    <s v="Newfoundland"/>
    <x v="2"/>
    <s v="Small Business"/>
    <x v="0"/>
    <x v="2"/>
  </r>
  <r>
    <s v="Amy Cox"/>
    <n v="21890"/>
    <d v="2011-01-24T00:00:00"/>
    <d v="2011-01-26T00:00:00"/>
    <s v="January"/>
    <s v="2011"/>
    <n v="2"/>
    <b v="0"/>
    <s v="Not Specified"/>
    <n v="27"/>
    <n v="81.900000000000006"/>
    <n v="0.01"/>
    <x v="0"/>
    <n v="4.0599999999999996"/>
    <n v="2.94"/>
    <n v="0.96"/>
    <s v="Newfoundland"/>
    <x v="2"/>
    <s v="Small Business"/>
    <x v="0"/>
    <x v="12"/>
  </r>
  <r>
    <s v="Harold Dahlen"/>
    <n v="22020"/>
    <d v="2010-05-17T00:00:00"/>
    <d v="2010-05-18T00:00:00"/>
    <s v="May"/>
    <s v="2010"/>
    <n v="1"/>
    <b v="0"/>
    <s v="Critical"/>
    <n v="37"/>
    <n v="498.28"/>
    <n v="0.01"/>
    <x v="0"/>
    <n v="10.18"/>
    <n v="13.48"/>
    <n v="4.51"/>
    <s v="Newfoundland"/>
    <x v="2"/>
    <s v="Corporate"/>
    <x v="0"/>
    <x v="0"/>
  </r>
  <r>
    <s v="Bobby Trafton"/>
    <n v="22149"/>
    <d v="2011-09-23T00:00:00"/>
    <d v="2011-09-25T00:00:00"/>
    <s v="September"/>
    <s v="2011"/>
    <n v="2"/>
    <b v="0"/>
    <s v="low"/>
    <n v="47"/>
    <n v="191.13"/>
    <n v="7.0000000000000007E-2"/>
    <x v="0"/>
    <n v="38.11"/>
    <n v="4.26"/>
    <n v="1.2"/>
    <s v="Newfoundland"/>
    <x v="2"/>
    <s v="Small Business"/>
    <x v="0"/>
    <x v="12"/>
  </r>
  <r>
    <s v="Jay Fine"/>
    <n v="23078"/>
    <d v="2011-09-15T00:00:00"/>
    <d v="2011-09-15T00:00:00"/>
    <s v="September"/>
    <s v="2011"/>
    <n v="0"/>
    <s v="FREE DELIVERY"/>
    <s v="Medium"/>
    <n v="18"/>
    <n v="168.95"/>
    <n v="0.1"/>
    <x v="0"/>
    <n v="-15.9"/>
    <n v="9.7799999999999994"/>
    <n v="5.76"/>
    <s v="Newfoundland"/>
    <x v="2"/>
    <s v="Consumer"/>
    <x v="0"/>
    <x v="8"/>
  </r>
  <r>
    <s v="Nora Paige"/>
    <n v="23619"/>
    <d v="2012-12-21T00:00:00"/>
    <d v="2012-12-22T00:00:00"/>
    <s v="December"/>
    <s v="2012"/>
    <n v="1"/>
    <b v="0"/>
    <s v="Medium"/>
    <n v="7"/>
    <n v="1043.1199999999999"/>
    <n v="0.06"/>
    <x v="0"/>
    <n v="-52.5"/>
    <n v="150.97999999999999"/>
    <n v="13.99"/>
    <s v="Newfoundland"/>
    <x v="2"/>
    <s v="Small Business"/>
    <x v="1"/>
    <x v="16"/>
  </r>
  <r>
    <s v="Dan Campbell"/>
    <n v="24003"/>
    <d v="2009-10-31T00:00:00"/>
    <d v="2009-11-02T00:00:00"/>
    <s v="November"/>
    <s v="2009"/>
    <n v="2"/>
    <b v="0"/>
    <s v="Critical"/>
    <n v="49"/>
    <n v="87.44"/>
    <n v="0.06"/>
    <x v="0"/>
    <n v="1.33"/>
    <n v="1.76"/>
    <n v="0.7"/>
    <s v="Newfoundland"/>
    <x v="2"/>
    <s v="Corporate"/>
    <x v="0"/>
    <x v="12"/>
  </r>
  <r>
    <s v="Dan Campbell"/>
    <n v="24003"/>
    <d v="2009-10-31T00:00:00"/>
    <d v="2009-11-01T00:00:00"/>
    <s v="November"/>
    <s v="2009"/>
    <n v="1"/>
    <b v="0"/>
    <s v="Critical"/>
    <n v="50"/>
    <n v="1318.49"/>
    <n v="0.02"/>
    <x v="0"/>
    <n v="4.6900000000000004"/>
    <n v="24.98"/>
    <n v="8.7899999999999991"/>
    <s v="Newfoundland"/>
    <x v="2"/>
    <s v="Corporate"/>
    <x v="0"/>
    <x v="0"/>
  </r>
  <r>
    <s v="George Zrebassa"/>
    <n v="25442"/>
    <d v="2012-01-05T00:00:00"/>
    <d v="2012-01-07T00:00:00"/>
    <s v="January"/>
    <s v="2012"/>
    <n v="2"/>
    <b v="0"/>
    <s v="High"/>
    <n v="32"/>
    <n v="1666"/>
    <n v="0.08"/>
    <x v="0"/>
    <n v="742.96"/>
    <n v="55.48"/>
    <n v="4.8499999999999996"/>
    <s v="Newfoundland"/>
    <x v="2"/>
    <s v="Home Office"/>
    <x v="0"/>
    <x v="5"/>
  </r>
  <r>
    <s v="Rick Duston"/>
    <n v="25927"/>
    <d v="2009-04-22T00:00:00"/>
    <d v="2009-04-24T00:00:00"/>
    <s v="April"/>
    <s v="2009"/>
    <n v="2"/>
    <b v="0"/>
    <s v="Medium"/>
    <n v="43"/>
    <n v="945.9"/>
    <n v="0.08"/>
    <x v="0"/>
    <n v="105.7"/>
    <n v="22.01"/>
    <n v="5.53"/>
    <s v="Newfoundland"/>
    <x v="2"/>
    <s v="Corporate"/>
    <x v="0"/>
    <x v="12"/>
  </r>
  <r>
    <s v="Eleni McCrary"/>
    <n v="26243"/>
    <d v="2011-07-16T00:00:00"/>
    <d v="2011-07-20T00:00:00"/>
    <s v="July"/>
    <s v="2011"/>
    <n v="4"/>
    <b v="0"/>
    <s v="low"/>
    <n v="42"/>
    <n v="71.319999999999993"/>
    <n v="0.08"/>
    <x v="0"/>
    <n v="-4.9000000000000004"/>
    <n v="1.82"/>
    <n v="1"/>
    <s v="Newfoundland"/>
    <x v="2"/>
    <s v="Corporate"/>
    <x v="0"/>
    <x v="12"/>
  </r>
  <r>
    <s v="Frank Atkinson"/>
    <n v="28515"/>
    <d v="2010-06-30T00:00:00"/>
    <d v="2010-07-01T00:00:00"/>
    <s v="July"/>
    <s v="2010"/>
    <n v="1"/>
    <b v="0"/>
    <s v="High"/>
    <n v="33"/>
    <n v="750.86"/>
    <n v="0"/>
    <x v="0"/>
    <n v="302.12"/>
    <n v="21.38"/>
    <n v="2.99"/>
    <s v="Newfoundland"/>
    <x v="2"/>
    <s v="Corporate"/>
    <x v="0"/>
    <x v="2"/>
  </r>
  <r>
    <s v="Astrea Jones"/>
    <n v="29667"/>
    <d v="2009-07-24T00:00:00"/>
    <d v="2009-07-25T00:00:00"/>
    <s v="July"/>
    <s v="2009"/>
    <n v="1"/>
    <b v="0"/>
    <s v="Not Specified"/>
    <n v="14"/>
    <n v="215.31"/>
    <n v="0.09"/>
    <x v="0"/>
    <n v="-51.75"/>
    <n v="15.28"/>
    <n v="10.91"/>
    <s v="Newfoundland"/>
    <x v="2"/>
    <s v="Corporate"/>
    <x v="0"/>
    <x v="2"/>
  </r>
  <r>
    <s v="Giulietta Dortch"/>
    <n v="30023"/>
    <d v="2010-10-15T00:00:00"/>
    <d v="2010-10-24T00:00:00"/>
    <s v="October"/>
    <s v="2010"/>
    <n v="9"/>
    <b v="0"/>
    <s v="low"/>
    <n v="14"/>
    <n v="157.33000000000001"/>
    <n v="0.1"/>
    <x v="0"/>
    <n v="-76.34"/>
    <n v="11.35"/>
    <n v="8.6"/>
    <s v="Newfoundland"/>
    <x v="2"/>
    <s v="Consumer"/>
    <x v="0"/>
    <x v="0"/>
  </r>
  <r>
    <s v="Cathy Hwang"/>
    <n v="30215"/>
    <d v="2009-02-26T00:00:00"/>
    <d v="2009-02-27T00:00:00"/>
    <s v="February"/>
    <s v="2009"/>
    <n v="1"/>
    <b v="0"/>
    <s v="Medium"/>
    <n v="20"/>
    <n v="125.84"/>
    <n v="0.1"/>
    <x v="0"/>
    <n v="18.420000000000002"/>
    <n v="6.88"/>
    <n v="2"/>
    <s v="Newfoundland"/>
    <x v="2"/>
    <s v="Home Office"/>
    <x v="0"/>
    <x v="5"/>
  </r>
  <r>
    <s v="Damala Kotsonis"/>
    <n v="31845"/>
    <d v="2012-10-22T00:00:00"/>
    <d v="2012-10-29T00:00:00"/>
    <s v="October"/>
    <s v="2012"/>
    <n v="7"/>
    <b v="0"/>
    <s v="low"/>
    <n v="11"/>
    <n v="114.55"/>
    <n v="0.05"/>
    <x v="0"/>
    <n v="28.61"/>
    <n v="10.06"/>
    <n v="2.06"/>
    <s v="Newfoundland"/>
    <x v="2"/>
    <s v="Corporate"/>
    <x v="0"/>
    <x v="5"/>
  </r>
  <r>
    <s v="David Flashing"/>
    <n v="32999"/>
    <d v="2009-04-14T00:00:00"/>
    <d v="2009-04-19T00:00:00"/>
    <s v="April"/>
    <s v="2009"/>
    <n v="5"/>
    <b v="0"/>
    <s v="low"/>
    <n v="14"/>
    <n v="1386.65"/>
    <n v="0.09"/>
    <x v="1"/>
    <n v="-193.58"/>
    <n v="100.98"/>
    <n v="35.840000000000003"/>
    <s v="Newfoundland"/>
    <x v="2"/>
    <s v="Home Office"/>
    <x v="2"/>
    <x v="9"/>
  </r>
  <r>
    <s v="Dianna Arnett"/>
    <n v="35777"/>
    <d v="2010-09-08T00:00:00"/>
    <d v="2010-09-10T00:00:00"/>
    <s v="September"/>
    <s v="2010"/>
    <n v="2"/>
    <b v="0"/>
    <s v="Critical"/>
    <n v="35"/>
    <n v="136.72"/>
    <n v="0.09"/>
    <x v="0"/>
    <n v="5.91"/>
    <n v="4.13"/>
    <n v="1.23"/>
    <s v="Newfoundland"/>
    <x v="2"/>
    <s v="Home Office"/>
    <x v="0"/>
    <x v="12"/>
  </r>
  <r>
    <s v="Fred McMath"/>
    <n v="36005"/>
    <d v="2010-09-17T00:00:00"/>
    <d v="2010-09-21T00:00:00"/>
    <s v="September"/>
    <s v="2010"/>
    <n v="4"/>
    <b v="0"/>
    <s v="low"/>
    <n v="1"/>
    <n v="29.65"/>
    <n v="0.05"/>
    <x v="2"/>
    <n v="-16.54"/>
    <n v="14.98"/>
    <n v="7.69"/>
    <s v="Newfoundland"/>
    <x v="2"/>
    <s v="Small Business"/>
    <x v="0"/>
    <x v="0"/>
  </r>
  <r>
    <s v="Christy Brittain"/>
    <n v="36196"/>
    <d v="2011-08-06T00:00:00"/>
    <d v="2011-08-07T00:00:00"/>
    <s v="August"/>
    <s v="2011"/>
    <n v="1"/>
    <b v="0"/>
    <s v="Not Specified"/>
    <n v="6"/>
    <n v="62.03"/>
    <n v="0.09"/>
    <x v="0"/>
    <n v="17.309999999999999"/>
    <n v="9.77"/>
    <n v="6.02"/>
    <s v="Newfoundland"/>
    <x v="2"/>
    <s v="Consumer"/>
    <x v="2"/>
    <x v="4"/>
  </r>
  <r>
    <s v="Tom Prescott"/>
    <n v="36230"/>
    <d v="2009-06-10T00:00:00"/>
    <d v="2009-06-10T00:00:00"/>
    <s v="June"/>
    <s v="2009"/>
    <n v="0"/>
    <s v="FREE DELIVERY"/>
    <s v="High"/>
    <n v="7"/>
    <n v="57.03"/>
    <n v="0"/>
    <x v="0"/>
    <n v="-31.38"/>
    <n v="7.28"/>
    <n v="3.52"/>
    <s v="Newfoundland"/>
    <x v="2"/>
    <s v="Small Business"/>
    <x v="1"/>
    <x v="7"/>
  </r>
  <r>
    <s v="Yana Sorensen"/>
    <n v="36294"/>
    <d v="2012-08-20T00:00:00"/>
    <d v="2012-08-22T00:00:00"/>
    <s v="August"/>
    <s v="2012"/>
    <n v="2"/>
    <b v="0"/>
    <s v="Medium"/>
    <n v="46"/>
    <n v="611.16"/>
    <n v="0.04"/>
    <x v="0"/>
    <n v="100.22"/>
    <n v="12.95"/>
    <n v="4.9800000000000004"/>
    <s v="Newfoundland"/>
    <x v="2"/>
    <s v="Corporate"/>
    <x v="0"/>
    <x v="2"/>
  </r>
  <r>
    <s v="Harold Dahlen"/>
    <n v="36737"/>
    <d v="2010-03-15T00:00:00"/>
    <d v="2010-03-16T00:00:00"/>
    <s v="March"/>
    <s v="2010"/>
    <n v="1"/>
    <b v="0"/>
    <s v="Not Specified"/>
    <n v="26"/>
    <n v="1462.1614999999999"/>
    <n v="0.03"/>
    <x v="0"/>
    <n v="215.43"/>
    <n v="65.989999999999995"/>
    <n v="5.99"/>
    <s v="Newfoundland"/>
    <x v="2"/>
    <s v="Consumer"/>
    <x v="1"/>
    <x v="3"/>
  </r>
  <r>
    <s v="Brad Thomas"/>
    <n v="37287"/>
    <d v="2012-11-01T00:00:00"/>
    <d v="2012-11-06T00:00:00"/>
    <s v="November"/>
    <s v="2012"/>
    <n v="5"/>
    <b v="0"/>
    <s v="low"/>
    <n v="45"/>
    <n v="130.25"/>
    <n v="0.05"/>
    <x v="0"/>
    <n v="0.89"/>
    <n v="2.98"/>
    <n v="1.58"/>
    <s v="Newfoundland"/>
    <x v="2"/>
    <s v="Corporate"/>
    <x v="0"/>
    <x v="6"/>
  </r>
  <r>
    <s v="Cynthia Voltz"/>
    <n v="37831"/>
    <d v="2012-07-26T00:00:00"/>
    <d v="2012-07-28T00:00:00"/>
    <s v="July"/>
    <s v="2012"/>
    <n v="2"/>
    <b v="0"/>
    <s v="Not Specified"/>
    <n v="30"/>
    <n v="453.87"/>
    <n v="0.08"/>
    <x v="0"/>
    <n v="76.59"/>
    <n v="15.98"/>
    <n v="4"/>
    <s v="Newfoundland"/>
    <x v="2"/>
    <s v="Corporate"/>
    <x v="1"/>
    <x v="7"/>
  </r>
  <r>
    <s v="Dean Percer"/>
    <n v="38372"/>
    <d v="2010-05-15T00:00:00"/>
    <d v="2010-05-16T00:00:00"/>
    <s v="May"/>
    <s v="2010"/>
    <n v="1"/>
    <b v="0"/>
    <s v="High"/>
    <n v="33"/>
    <n v="310.99"/>
    <n v="7.0000000000000007E-2"/>
    <x v="0"/>
    <n v="106.45"/>
    <n v="9.68"/>
    <n v="2.0299999999999998"/>
    <s v="Newfoundland"/>
    <x v="2"/>
    <s v="Consumer"/>
    <x v="0"/>
    <x v="5"/>
  </r>
  <r>
    <s v="Ben Peterman"/>
    <n v="38912"/>
    <d v="2012-10-28T00:00:00"/>
    <d v="2012-11-04T00:00:00"/>
    <s v="November"/>
    <s v="2012"/>
    <n v="7"/>
    <b v="0"/>
    <s v="low"/>
    <n v="26"/>
    <n v="1514.9635000000001"/>
    <n v="0.02"/>
    <x v="0"/>
    <n v="310.19"/>
    <n v="65.989999999999995"/>
    <n v="4.99"/>
    <s v="Newfoundland"/>
    <x v="2"/>
    <s v="Corporate"/>
    <x v="1"/>
    <x v="3"/>
  </r>
  <r>
    <s v="Astrea Jones"/>
    <n v="39040"/>
    <d v="2009-05-21T00:00:00"/>
    <d v="2009-05-22T00:00:00"/>
    <s v="May"/>
    <s v="2009"/>
    <n v="1"/>
    <b v="0"/>
    <s v="Critical"/>
    <n v="7"/>
    <n v="19.36"/>
    <n v="0.04"/>
    <x v="2"/>
    <n v="-1"/>
    <n v="1.98"/>
    <n v="0.7"/>
    <s v="Newfoundland"/>
    <x v="2"/>
    <s v="Corporate"/>
    <x v="0"/>
    <x v="6"/>
  </r>
  <r>
    <s v="Tracy Poddar"/>
    <n v="40896"/>
    <d v="2011-09-02T00:00:00"/>
    <d v="2011-09-03T00:00:00"/>
    <s v="September"/>
    <s v="2011"/>
    <n v="1"/>
    <b v="0"/>
    <s v="Not Specified"/>
    <n v="21"/>
    <n v="155.72999999999999"/>
    <n v="0.03"/>
    <x v="2"/>
    <n v="42.86"/>
    <n v="7.4"/>
    <n v="1.71"/>
    <s v="Newfoundland"/>
    <x v="2"/>
    <s v="Corporate"/>
    <x v="0"/>
    <x v="5"/>
  </r>
  <r>
    <s v="Michael Paige"/>
    <n v="40994"/>
    <d v="2012-10-09T00:00:00"/>
    <d v="2012-10-11T00:00:00"/>
    <s v="October"/>
    <s v="2012"/>
    <n v="2"/>
    <b v="0"/>
    <s v="High"/>
    <n v="42"/>
    <n v="793.04"/>
    <n v="0.1"/>
    <x v="0"/>
    <n v="323.08"/>
    <n v="20.98"/>
    <n v="1.49"/>
    <s v="Newfoundland"/>
    <x v="2"/>
    <s v="Small Business"/>
    <x v="0"/>
    <x v="2"/>
  </r>
  <r>
    <s v="Barry Franz"/>
    <n v="41607"/>
    <d v="2009-12-19T00:00:00"/>
    <d v="2009-12-21T00:00:00"/>
    <s v="December"/>
    <s v="2009"/>
    <n v="2"/>
    <b v="0"/>
    <s v="Medium"/>
    <n v="36"/>
    <n v="4115.74"/>
    <n v="0.1"/>
    <x v="0"/>
    <n v="1719.47"/>
    <n v="120.98"/>
    <n v="9.07"/>
    <s v="Newfoundland"/>
    <x v="2"/>
    <s v="Corporate"/>
    <x v="0"/>
    <x v="2"/>
  </r>
  <r>
    <s v="Corey Roper"/>
    <n v="41666"/>
    <d v="2012-03-03T00:00:00"/>
    <d v="2012-03-04T00:00:00"/>
    <s v="March"/>
    <s v="2012"/>
    <n v="1"/>
    <b v="0"/>
    <s v="Medium"/>
    <n v="26"/>
    <n v="596.15599999999995"/>
    <n v="0.1"/>
    <x v="2"/>
    <n v="-97.92"/>
    <n v="28.99"/>
    <n v="8.59"/>
    <s v="Newfoundland"/>
    <x v="2"/>
    <s v="Small Business"/>
    <x v="1"/>
    <x v="3"/>
  </r>
  <r>
    <s v="Maureen Gastineau"/>
    <n v="42306"/>
    <d v="2012-09-14T00:00:00"/>
    <d v="2012-09-16T00:00:00"/>
    <s v="September"/>
    <s v="2012"/>
    <n v="2"/>
    <b v="0"/>
    <s v="High"/>
    <n v="18"/>
    <n v="47.4"/>
    <n v="0.03"/>
    <x v="0"/>
    <n v="-63.03"/>
    <n v="2.2799999999999998"/>
    <n v="5.2"/>
    <s v="Newfoundland"/>
    <x v="2"/>
    <s v="Consumer"/>
    <x v="0"/>
    <x v="12"/>
  </r>
  <r>
    <s v="Muhammed Yedwab"/>
    <n v="42469"/>
    <d v="2012-11-08T00:00:00"/>
    <d v="2012-11-09T00:00:00"/>
    <s v="November"/>
    <s v="2012"/>
    <n v="1"/>
    <b v="0"/>
    <s v="Not Specified"/>
    <n v="31"/>
    <n v="934.87"/>
    <n v="0.09"/>
    <x v="0"/>
    <n v="98.69"/>
    <n v="31.74"/>
    <n v="12.62"/>
    <s v="Newfoundland"/>
    <x v="2"/>
    <s v="Consumer"/>
    <x v="0"/>
    <x v="2"/>
  </r>
  <r>
    <s v="Alex Grayson"/>
    <n v="42528"/>
    <d v="2010-02-23T00:00:00"/>
    <d v="2010-02-25T00:00:00"/>
    <s v="February"/>
    <s v="2010"/>
    <n v="2"/>
    <b v="0"/>
    <s v="Medium"/>
    <n v="46"/>
    <n v="161.28"/>
    <n v="0.01"/>
    <x v="0"/>
    <n v="56.73"/>
    <n v="3.49"/>
    <n v="0.76"/>
    <s v="Newfoundland"/>
    <x v="2"/>
    <s v="Consumer"/>
    <x v="0"/>
    <x v="6"/>
  </r>
  <r>
    <s v="Muhammed Yedwab"/>
    <n v="42884"/>
    <d v="2010-03-12T00:00:00"/>
    <d v="2010-03-12T00:00:00"/>
    <s v="March"/>
    <s v="2010"/>
    <n v="0"/>
    <s v="FREE DELIVERY"/>
    <s v="Not Specified"/>
    <n v="29"/>
    <n v="12098.87"/>
    <n v="0.04"/>
    <x v="1"/>
    <n v="-969.05"/>
    <n v="400.98"/>
    <n v="42.52"/>
    <s v="Newfoundland"/>
    <x v="2"/>
    <s v="Consumer"/>
    <x v="2"/>
    <x v="10"/>
  </r>
  <r>
    <s v="Damala Kotsonis"/>
    <n v="43302"/>
    <d v="2011-08-23T00:00:00"/>
    <d v="2011-09-01T00:00:00"/>
    <s v="September"/>
    <s v="2011"/>
    <n v="9"/>
    <b v="0"/>
    <s v="low"/>
    <n v="4"/>
    <n v="8.8699999999999992"/>
    <n v="0.09"/>
    <x v="0"/>
    <n v="-5.14"/>
    <n v="1.95"/>
    <n v="1.63"/>
    <s v="Newfoundland"/>
    <x v="2"/>
    <s v="Corporate"/>
    <x v="0"/>
    <x v="12"/>
  </r>
  <r>
    <s v="Astrea Jones"/>
    <n v="43460"/>
    <d v="2012-06-11T00:00:00"/>
    <d v="2012-06-12T00:00:00"/>
    <s v="June"/>
    <s v="2012"/>
    <n v="1"/>
    <b v="0"/>
    <s v="Medium"/>
    <n v="2"/>
    <n v="25.09"/>
    <n v="7.0000000000000007E-2"/>
    <x v="0"/>
    <n v="-17.600000000000001"/>
    <n v="8.0399999999999991"/>
    <n v="8.94"/>
    <s v="Newfoundland"/>
    <x v="2"/>
    <s v="Corporate"/>
    <x v="0"/>
    <x v="2"/>
  </r>
  <r>
    <s v="Chris Cortes"/>
    <n v="43972"/>
    <d v="2010-03-16T00:00:00"/>
    <d v="2010-03-18T00:00:00"/>
    <s v="March"/>
    <s v="2010"/>
    <n v="2"/>
    <b v="0"/>
    <s v="low"/>
    <n v="12"/>
    <n v="714.39099999999996"/>
    <n v="0"/>
    <x v="0"/>
    <n v="-62.33"/>
    <n v="65.989999999999995"/>
    <n v="8.99"/>
    <s v="Newfoundland"/>
    <x v="2"/>
    <s v="Consumer"/>
    <x v="1"/>
    <x v="3"/>
  </r>
  <r>
    <s v="Dan Campbell"/>
    <n v="44000"/>
    <d v="2012-10-04T00:00:00"/>
    <d v="2012-10-04T00:00:00"/>
    <s v="October"/>
    <s v="2012"/>
    <n v="0"/>
    <s v="FREE DELIVERY"/>
    <s v="Not Specified"/>
    <n v="15"/>
    <n v="502.8"/>
    <n v="0"/>
    <x v="0"/>
    <n v="-19.100000000000001"/>
    <n v="30.98"/>
    <n v="19.510000000000002"/>
    <s v="Newfoundland"/>
    <x v="2"/>
    <s v="Small Business"/>
    <x v="0"/>
    <x v="8"/>
  </r>
  <r>
    <s v="Rick Duston"/>
    <n v="46177"/>
    <d v="2010-12-05T00:00:00"/>
    <d v="2010-12-05T00:00:00"/>
    <s v="December"/>
    <s v="2010"/>
    <n v="0"/>
    <s v="FREE DELIVERY"/>
    <s v="low"/>
    <n v="33"/>
    <n v="468.46"/>
    <n v="0.01"/>
    <x v="0"/>
    <n v="-292.7"/>
    <n v="12.99"/>
    <n v="14.37"/>
    <s v="Newfoundland"/>
    <x v="2"/>
    <s v="Corporate"/>
    <x v="2"/>
    <x v="4"/>
  </r>
  <r>
    <s v="Corey Roper"/>
    <n v="48226"/>
    <d v="2009-01-06T00:00:00"/>
    <d v="2009-01-06T00:00:00"/>
    <s v="January"/>
    <s v="2009"/>
    <n v="0"/>
    <s v="FREE DELIVERY"/>
    <s v="low"/>
    <n v="23"/>
    <n v="2357.4499999999998"/>
    <n v="0.02"/>
    <x v="1"/>
    <n v="-108.8"/>
    <n v="100.98"/>
    <n v="35.840000000000003"/>
    <s v="Newfoundland"/>
    <x v="2"/>
    <s v="Small Business"/>
    <x v="2"/>
    <x v="9"/>
  </r>
  <r>
    <s v="Amy Cox"/>
    <n v="48455"/>
    <d v="2009-06-02T00:00:00"/>
    <d v="2009-06-03T00:00:00"/>
    <s v="June"/>
    <s v="2009"/>
    <n v="1"/>
    <b v="0"/>
    <s v="Critical"/>
    <n v="34"/>
    <n v="817.53"/>
    <n v="0.03"/>
    <x v="0"/>
    <n v="76.63"/>
    <n v="22.84"/>
    <n v="11.54"/>
    <s v="Newfoundland"/>
    <x v="2"/>
    <s v="Small Business"/>
    <x v="0"/>
    <x v="5"/>
  </r>
  <r>
    <s v="Sara Luxemburg"/>
    <n v="48929"/>
    <d v="2009-10-22T00:00:00"/>
    <d v="2009-10-23T00:00:00"/>
    <s v="October"/>
    <s v="2009"/>
    <n v="1"/>
    <b v="0"/>
    <s v="High"/>
    <n v="1"/>
    <n v="55.43"/>
    <n v="0.01"/>
    <x v="0"/>
    <n v="-48.91"/>
    <n v="35.44"/>
    <n v="19.989999999999998"/>
    <s v="Newfoundland"/>
    <x v="2"/>
    <s v="Small Business"/>
    <x v="0"/>
    <x v="5"/>
  </r>
  <r>
    <s v="Christy Brittain"/>
    <n v="48994"/>
    <d v="2010-10-22T00:00:00"/>
    <d v="2010-10-24T00:00:00"/>
    <s v="October"/>
    <s v="2010"/>
    <n v="2"/>
    <b v="0"/>
    <s v="Not Specified"/>
    <n v="6"/>
    <n v="1086.3900000000001"/>
    <n v="0.03"/>
    <x v="0"/>
    <n v="-311.23"/>
    <n v="167.27"/>
    <n v="35"/>
    <s v="Newfoundland"/>
    <x v="2"/>
    <s v="Consumer"/>
    <x v="0"/>
    <x v="0"/>
  </r>
  <r>
    <s v="Eric Murdock"/>
    <n v="51111"/>
    <d v="2012-02-09T00:00:00"/>
    <d v="2012-02-11T00:00:00"/>
    <s v="February"/>
    <s v="2012"/>
    <n v="2"/>
    <b v="0"/>
    <s v="Not Specified"/>
    <n v="1"/>
    <n v="61.097999999999999"/>
    <n v="0.02"/>
    <x v="0"/>
    <n v="-257.72000000000003"/>
    <n v="65.989999999999995"/>
    <n v="5.92"/>
    <s v="Newfoundland"/>
    <x v="2"/>
    <s v="Home Office"/>
    <x v="1"/>
    <x v="3"/>
  </r>
  <r>
    <s v="Paul Knutson"/>
    <n v="55425"/>
    <d v="2011-11-01T00:00:00"/>
    <d v="2011-11-02T00:00:00"/>
    <s v="November"/>
    <s v="2011"/>
    <n v="1"/>
    <b v="0"/>
    <s v="Critical"/>
    <n v="42"/>
    <n v="4373.8535000000002"/>
    <n v="0.04"/>
    <x v="2"/>
    <n v="963.68"/>
    <n v="125.99"/>
    <n v="7.69"/>
    <s v="Newfoundland"/>
    <x v="2"/>
    <s v="Corporate"/>
    <x v="1"/>
    <x v="3"/>
  </r>
  <r>
    <s v="Cynthia Voltz"/>
    <n v="55815"/>
    <d v="2011-01-13T00:00:00"/>
    <d v="2011-01-14T00:00:00"/>
    <s v="January"/>
    <s v="2011"/>
    <n v="1"/>
    <b v="0"/>
    <s v="High"/>
    <n v="28"/>
    <n v="2860.19"/>
    <n v="0.04"/>
    <x v="2"/>
    <n v="458.4"/>
    <n v="105.29"/>
    <n v="10.119999999999999"/>
    <s v="Newfoundland"/>
    <x v="2"/>
    <s v="Corporate"/>
    <x v="2"/>
    <x v="4"/>
  </r>
  <r>
    <s v="Janet Martin"/>
    <n v="55940"/>
    <d v="2009-04-29T00:00:00"/>
    <d v="2009-04-30T00:00:00"/>
    <s v="April"/>
    <s v="2009"/>
    <n v="1"/>
    <b v="0"/>
    <s v="Not Specified"/>
    <n v="29"/>
    <n v="2925.78"/>
    <n v="0.03"/>
    <x v="0"/>
    <n v="1041.29"/>
    <n v="100.98"/>
    <n v="7.18"/>
    <s v="Newfoundland"/>
    <x v="2"/>
    <s v="Corporate"/>
    <x v="1"/>
    <x v="7"/>
  </r>
  <r>
    <s v="Nicole Brennan"/>
    <n v="56166"/>
    <d v="2010-08-04T00:00:00"/>
    <d v="2010-08-05T00:00:00"/>
    <s v="August"/>
    <s v="2010"/>
    <n v="1"/>
    <b v="0"/>
    <s v="Critical"/>
    <n v="1"/>
    <n v="142.24"/>
    <n v="0.08"/>
    <x v="1"/>
    <n v="-62.19"/>
    <n v="100.89"/>
    <n v="42"/>
    <s v="Newfoundland"/>
    <x v="2"/>
    <s v="Consumer"/>
    <x v="2"/>
    <x v="14"/>
  </r>
  <r>
    <s v="Christy Brittain"/>
    <n v="57638"/>
    <d v="2012-04-22T00:00:00"/>
    <d v="2012-04-24T00:00:00"/>
    <s v="April"/>
    <s v="2012"/>
    <n v="2"/>
    <b v="0"/>
    <s v="low"/>
    <n v="49"/>
    <n v="570.42999999999995"/>
    <n v="7.0000000000000007E-2"/>
    <x v="0"/>
    <n v="78.89"/>
    <n v="11.48"/>
    <n v="5.43"/>
    <s v="Newfoundland"/>
    <x v="2"/>
    <s v="Consumer"/>
    <x v="0"/>
    <x v="5"/>
  </r>
  <r>
    <s v="Christy Brittain"/>
    <n v="57638"/>
    <d v="2012-04-22T00:00:00"/>
    <d v="2012-04-24T00:00:00"/>
    <s v="April"/>
    <s v="2012"/>
    <n v="2"/>
    <b v="0"/>
    <s v="low"/>
    <n v="49"/>
    <n v="100.08"/>
    <n v="0.08"/>
    <x v="0"/>
    <n v="-85.58"/>
    <n v="2.08"/>
    <n v="2.56"/>
    <s v="Newfoundland"/>
    <x v="2"/>
    <s v="Consumer"/>
    <x v="0"/>
    <x v="15"/>
  </r>
  <r>
    <s v="Jennifer Patt"/>
    <n v="57890"/>
    <d v="2009-02-26T00:00:00"/>
    <d v="2009-02-28T00:00:00"/>
    <s v="February"/>
    <s v="2009"/>
    <n v="2"/>
    <b v="0"/>
    <s v="Critical"/>
    <n v="15"/>
    <n v="803.04"/>
    <n v="0.08"/>
    <x v="0"/>
    <n v="282.32"/>
    <n v="55.48"/>
    <n v="6.79"/>
    <s v="Newfoundland"/>
    <x v="2"/>
    <s v="Home Office"/>
    <x v="0"/>
    <x v="5"/>
  </r>
  <r>
    <s v="Elpida Rittenbach"/>
    <n v="2244"/>
    <d v="2010-01-08T00:00:00"/>
    <d v="2010-01-10T00:00:00"/>
    <s v="January"/>
    <s v="2010"/>
    <n v="2"/>
    <b v="0"/>
    <s v="Critical"/>
    <n v="19"/>
    <n v="88.61"/>
    <n v="0.01"/>
    <x v="2"/>
    <n v="21.47"/>
    <n v="3.8"/>
    <n v="1.49"/>
    <s v="Nova Scotia"/>
    <x v="2"/>
    <s v="Consumer"/>
    <x v="0"/>
    <x v="2"/>
  </r>
  <r>
    <s v="David Wiener"/>
    <n v="3104"/>
    <d v="2010-09-15T00:00:00"/>
    <d v="2010-09-17T00:00:00"/>
    <s v="September"/>
    <s v="2010"/>
    <n v="2"/>
    <b v="0"/>
    <s v="Medium"/>
    <n v="50"/>
    <n v="336.06"/>
    <n v="0.01"/>
    <x v="0"/>
    <n v="-240.78"/>
    <n v="6.48"/>
    <n v="8.8800000000000008"/>
    <s v="Nova Scotia"/>
    <x v="2"/>
    <s v="Consumer"/>
    <x v="0"/>
    <x v="5"/>
  </r>
  <r>
    <s v="David Wiener"/>
    <n v="3104"/>
    <d v="2010-09-15T00:00:00"/>
    <d v="2010-09-15T00:00:00"/>
    <s v="September"/>
    <s v="2010"/>
    <n v="0"/>
    <s v="FREE DELIVERY"/>
    <s v="Medium"/>
    <n v="24"/>
    <n v="380.38"/>
    <n v="0.06"/>
    <x v="2"/>
    <n v="7.29"/>
    <n v="15.94"/>
    <n v="5.45"/>
    <s v="Nova Scotia"/>
    <x v="2"/>
    <s v="Consumer"/>
    <x v="0"/>
    <x v="12"/>
  </r>
  <r>
    <s v="Elpida Rittenbach"/>
    <n v="6179"/>
    <d v="2009-06-02T00:00:00"/>
    <d v="2009-06-03T00:00:00"/>
    <s v="June"/>
    <s v="2009"/>
    <n v="1"/>
    <b v="0"/>
    <s v="Not Specified"/>
    <n v="50"/>
    <n v="477.53"/>
    <n v="0.09"/>
    <x v="0"/>
    <n v="197.76"/>
    <n v="9.7799999999999994"/>
    <n v="1.39"/>
    <s v="Nova Scotia"/>
    <x v="2"/>
    <s v="Consumer"/>
    <x v="0"/>
    <x v="8"/>
  </r>
  <r>
    <s v="Elpida Rittenbach"/>
    <n v="6179"/>
    <d v="2009-06-02T00:00:00"/>
    <d v="2009-06-04T00:00:00"/>
    <s v="June"/>
    <s v="2009"/>
    <n v="2"/>
    <b v="0"/>
    <s v="Not Specified"/>
    <n v="15"/>
    <n v="2690.7514999999999"/>
    <n v="0"/>
    <x v="0"/>
    <n v="234.61"/>
    <n v="200.99"/>
    <n v="8.08"/>
    <s v="Nova Scotia"/>
    <x v="2"/>
    <s v="Consumer"/>
    <x v="1"/>
    <x v="3"/>
  </r>
  <r>
    <s v="David Wiener"/>
    <n v="11747"/>
    <d v="2010-02-25T00:00:00"/>
    <d v="2010-02-25T00:00:00"/>
    <s v="February"/>
    <s v="2010"/>
    <n v="0"/>
    <s v="FREE DELIVERY"/>
    <s v="Medium"/>
    <n v="3"/>
    <n v="315.27999999999997"/>
    <n v="0.08"/>
    <x v="0"/>
    <n v="-261.55"/>
    <n v="99.99"/>
    <n v="19.989999999999998"/>
    <s v="Nova Scotia"/>
    <x v="2"/>
    <s v="Consumer"/>
    <x v="1"/>
    <x v="16"/>
  </r>
  <r>
    <s v="David Wiener"/>
    <n v="11877"/>
    <d v="2010-05-23T00:00:00"/>
    <d v="2010-05-24T00:00:00"/>
    <s v="May"/>
    <s v="2010"/>
    <n v="1"/>
    <b v="0"/>
    <s v="Not Specified"/>
    <n v="19"/>
    <n v="796.14"/>
    <n v="0.03"/>
    <x v="0"/>
    <n v="320.07"/>
    <n v="41.94"/>
    <n v="2.99"/>
    <s v="Nova Scotia"/>
    <x v="2"/>
    <s v="Consumer"/>
    <x v="0"/>
    <x v="2"/>
  </r>
  <r>
    <s v="David Wiener"/>
    <n v="11877"/>
    <d v="2010-05-23T00:00:00"/>
    <d v="2010-05-25T00:00:00"/>
    <s v="May"/>
    <s v="2010"/>
    <n v="2"/>
    <b v="0"/>
    <s v="Not Specified"/>
    <n v="31"/>
    <n v="142.96"/>
    <n v="0.09"/>
    <x v="0"/>
    <n v="33.590000000000003"/>
    <n v="4.7300000000000004"/>
    <n v="1.52"/>
    <s v="Nova Scotia"/>
    <x v="2"/>
    <s v="Consumer"/>
    <x v="0"/>
    <x v="5"/>
  </r>
  <r>
    <s v="Elpida Rittenbach"/>
    <n v="15271"/>
    <d v="2010-07-25T00:00:00"/>
    <d v="2010-07-25T00:00:00"/>
    <s v="July"/>
    <s v="2010"/>
    <n v="0"/>
    <s v="FREE DELIVERY"/>
    <s v="Critical"/>
    <n v="18"/>
    <n v="2389.3000000000002"/>
    <n v="0.01"/>
    <x v="0"/>
    <n v="589.38"/>
    <n v="128.24"/>
    <n v="12.65"/>
    <s v="Nova Scotia"/>
    <x v="2"/>
    <s v="Consumer"/>
    <x v="2"/>
    <x v="14"/>
  </r>
  <r>
    <s v="Elpida Rittenbach"/>
    <n v="15271"/>
    <d v="2010-07-25T00:00:00"/>
    <d v="2010-07-25T00:00:00"/>
    <s v="July"/>
    <s v="2010"/>
    <n v="0"/>
    <s v="FREE DELIVERY"/>
    <s v="Critical"/>
    <n v="7"/>
    <n v="222.25800000000001"/>
    <n v="0.03"/>
    <x v="0"/>
    <n v="-77.900000000000006"/>
    <n v="35.99"/>
    <n v="1.25"/>
    <s v="Nova Scotia"/>
    <x v="2"/>
    <s v="Consumer"/>
    <x v="1"/>
    <x v="3"/>
  </r>
  <r>
    <s v="David Wiener"/>
    <n v="22561"/>
    <d v="2011-01-20T00:00:00"/>
    <d v="2011-01-22T00:00:00"/>
    <s v="January"/>
    <s v="2011"/>
    <n v="2"/>
    <b v="0"/>
    <s v="Critical"/>
    <n v="7"/>
    <n v="128.62"/>
    <n v="7.0000000000000007E-2"/>
    <x v="0"/>
    <n v="-27.78"/>
    <n v="17.670000000000002"/>
    <n v="8.99"/>
    <s v="Nova Scotia"/>
    <x v="2"/>
    <s v="Consumer"/>
    <x v="2"/>
    <x v="4"/>
  </r>
  <r>
    <s v="David Wiener"/>
    <n v="22561"/>
    <d v="2011-01-20T00:00:00"/>
    <d v="2011-01-22T00:00:00"/>
    <s v="January"/>
    <s v="2011"/>
    <n v="2"/>
    <b v="0"/>
    <s v="Critical"/>
    <n v="50"/>
    <n v="424"/>
    <n v="0.03"/>
    <x v="0"/>
    <n v="-19.77"/>
    <n v="8.67"/>
    <n v="3.5"/>
    <s v="Nova Scotia"/>
    <x v="2"/>
    <s v="Consumer"/>
    <x v="0"/>
    <x v="1"/>
  </r>
  <r>
    <s v="David Wiener"/>
    <n v="22561"/>
    <d v="2011-01-20T00:00:00"/>
    <d v="2011-01-22T00:00:00"/>
    <s v="January"/>
    <s v="2011"/>
    <n v="2"/>
    <b v="0"/>
    <s v="Critical"/>
    <n v="5"/>
    <n v="504.79"/>
    <n v="0.03"/>
    <x v="2"/>
    <n v="-245.09"/>
    <n v="99.99"/>
    <n v="19.989999999999998"/>
    <s v="Nova Scotia"/>
    <x v="2"/>
    <s v="Consumer"/>
    <x v="1"/>
    <x v="7"/>
  </r>
  <r>
    <s v="Elpida Rittenbach"/>
    <n v="25860"/>
    <d v="2010-01-02T00:00:00"/>
    <d v="2010-01-04T00:00:00"/>
    <s v="January"/>
    <s v="2010"/>
    <n v="2"/>
    <b v="0"/>
    <s v="low"/>
    <n v="9"/>
    <n v="740.2"/>
    <n v="0.05"/>
    <x v="2"/>
    <n v="239.94"/>
    <n v="83.98"/>
    <n v="5.01"/>
    <s v="Nova Scotia"/>
    <x v="2"/>
    <s v="Consumer"/>
    <x v="0"/>
    <x v="8"/>
  </r>
  <r>
    <s v="Elpida Rittenbach"/>
    <n v="25860"/>
    <d v="2010-01-02T00:00:00"/>
    <d v="2010-01-11T00:00:00"/>
    <s v="January"/>
    <s v="2010"/>
    <n v="9"/>
    <b v="0"/>
    <s v="low"/>
    <n v="23"/>
    <n v="1288.7784999999999"/>
    <n v="7.0000000000000007E-2"/>
    <x v="0"/>
    <n v="-185.89"/>
    <n v="65.989999999999995"/>
    <n v="19.989999999999998"/>
    <s v="Nova Scotia"/>
    <x v="2"/>
    <s v="Consumer"/>
    <x v="1"/>
    <x v="3"/>
  </r>
  <r>
    <s v="Peter McVee"/>
    <n v="775"/>
    <d v="2011-03-17T00:00:00"/>
    <d v="2011-03-18T00:00:00"/>
    <s v="March"/>
    <s v="2011"/>
    <n v="1"/>
    <b v="0"/>
    <s v="Critical"/>
    <n v="35"/>
    <n v="43.57"/>
    <n v="0.1"/>
    <x v="0"/>
    <n v="-19.170000000000002"/>
    <n v="1.26"/>
    <n v="0.7"/>
    <s v="Nova Scotia"/>
    <x v="2"/>
    <s v="Small Business"/>
    <x v="0"/>
    <x v="6"/>
  </r>
  <r>
    <s v="Peter McVee"/>
    <n v="775"/>
    <d v="2011-03-17T00:00:00"/>
    <d v="2011-03-19T00:00:00"/>
    <s v="March"/>
    <s v="2011"/>
    <n v="2"/>
    <b v="0"/>
    <s v="Critical"/>
    <n v="8"/>
    <n v="31.87"/>
    <n v="0.1"/>
    <x v="0"/>
    <n v="-1.25"/>
    <n v="4.26"/>
    <n v="1.2"/>
    <s v="Nova Scotia"/>
    <x v="2"/>
    <s v="Small Business"/>
    <x v="0"/>
    <x v="12"/>
  </r>
  <r>
    <s v="Karen Carlisle"/>
    <n v="900"/>
    <d v="2009-09-30T00:00:00"/>
    <d v="2009-10-01T00:00:00"/>
    <s v="October"/>
    <s v="2009"/>
    <n v="1"/>
    <b v="0"/>
    <s v="Not Specified"/>
    <n v="29"/>
    <n v="1193.6500000000001"/>
    <n v="7.0000000000000007E-2"/>
    <x v="0"/>
    <n v="507.58"/>
    <n v="40.98"/>
    <n v="2.99"/>
    <s v="Nova Scotia"/>
    <x v="2"/>
    <s v="Home Office"/>
    <x v="0"/>
    <x v="2"/>
  </r>
  <r>
    <s v="Stefania Perrino"/>
    <n v="964"/>
    <d v="2011-05-19T00:00:00"/>
    <d v="2011-05-21T00:00:00"/>
    <s v="May"/>
    <s v="2011"/>
    <n v="2"/>
    <b v="0"/>
    <s v="Medium"/>
    <n v="4"/>
    <n v="40.020000000000003"/>
    <n v="0.02"/>
    <x v="0"/>
    <n v="-1.28"/>
    <n v="9.93"/>
    <n v="1.0900000000000001"/>
    <s v="Nova Scotia"/>
    <x v="2"/>
    <s v="Corporate"/>
    <x v="0"/>
    <x v="12"/>
  </r>
  <r>
    <s v="Jay Fine"/>
    <n v="2722"/>
    <d v="2009-04-08T00:00:00"/>
    <d v="2009-04-12T00:00:00"/>
    <s v="April"/>
    <s v="2009"/>
    <n v="4"/>
    <b v="0"/>
    <s v="low"/>
    <n v="46"/>
    <n v="1895.55"/>
    <n v="0.06"/>
    <x v="0"/>
    <n v="807.62"/>
    <n v="40.97"/>
    <n v="1.99"/>
    <s v="Nova Scotia"/>
    <x v="2"/>
    <s v="Consumer"/>
    <x v="1"/>
    <x v="7"/>
  </r>
  <r>
    <s v="Paul Lucas"/>
    <n v="3078"/>
    <d v="2010-02-11T00:00:00"/>
    <d v="2010-02-13T00:00:00"/>
    <s v="February"/>
    <s v="2010"/>
    <n v="2"/>
    <b v="0"/>
    <s v="High"/>
    <n v="1"/>
    <n v="316.61"/>
    <n v="0.1"/>
    <x v="1"/>
    <n v="-187.29"/>
    <n v="291.73"/>
    <n v="48.8"/>
    <s v="Nova Scotia"/>
    <x v="2"/>
    <s v="Corporate"/>
    <x v="2"/>
    <x v="14"/>
  </r>
  <r>
    <s v="George Zrebassa"/>
    <n v="3456"/>
    <d v="2010-05-31T00:00:00"/>
    <d v="2010-06-04T00:00:00"/>
    <s v="June"/>
    <s v="2010"/>
    <n v="4"/>
    <b v="0"/>
    <s v="low"/>
    <n v="20"/>
    <n v="5418.68"/>
    <n v="7.0000000000000007E-2"/>
    <x v="1"/>
    <n v="332.3"/>
    <n v="280.98"/>
    <n v="35.67"/>
    <s v="Nova Scotia"/>
    <x v="2"/>
    <s v="Small Business"/>
    <x v="2"/>
    <x v="10"/>
  </r>
  <r>
    <s v="George Zrebassa"/>
    <n v="3556"/>
    <d v="2012-09-22T00:00:00"/>
    <d v="2012-09-25T00:00:00"/>
    <s v="September"/>
    <s v="2012"/>
    <n v="3"/>
    <b v="0"/>
    <s v="Not Specified"/>
    <n v="48"/>
    <n v="269.37"/>
    <n v="0.05"/>
    <x v="0"/>
    <n v="-103.55"/>
    <n v="5.74"/>
    <n v="5.01"/>
    <s v="Nova Scotia"/>
    <x v="2"/>
    <s v="Home Office"/>
    <x v="0"/>
    <x v="2"/>
  </r>
  <r>
    <s v="Karl Brown"/>
    <n v="3654"/>
    <d v="2012-06-02T00:00:00"/>
    <d v="2012-06-07T00:00:00"/>
    <s v="June"/>
    <s v="2012"/>
    <n v="5"/>
    <b v="0"/>
    <s v="low"/>
    <n v="39"/>
    <n v="7338.79"/>
    <n v="0.03"/>
    <x v="0"/>
    <n v="4031.62"/>
    <n v="204.1"/>
    <n v="13.99"/>
    <s v="Nova Scotia"/>
    <x v="2"/>
    <s v="Corporate"/>
    <x v="1"/>
    <x v="16"/>
  </r>
  <r>
    <s v="Karl Brown"/>
    <n v="3654"/>
    <d v="2012-06-02T00:00:00"/>
    <d v="2012-06-02T00:00:00"/>
    <s v="June"/>
    <s v="2012"/>
    <n v="0"/>
    <s v="FREE DELIVERY"/>
    <s v="low"/>
    <n v="47"/>
    <n v="12569.31"/>
    <n v="0.1"/>
    <x v="1"/>
    <n v="3160.63"/>
    <n v="279.81"/>
    <n v="23.19"/>
    <s v="Nova Scotia"/>
    <x v="2"/>
    <s v="Corporate"/>
    <x v="0"/>
    <x v="1"/>
  </r>
  <r>
    <s v="Evan Henry"/>
    <n v="3680"/>
    <d v="2012-12-09T00:00:00"/>
    <d v="2012-12-11T00:00:00"/>
    <s v="December"/>
    <s v="2012"/>
    <n v="2"/>
    <b v="0"/>
    <s v="Not Specified"/>
    <n v="27"/>
    <n v="177.95"/>
    <n v="0.09"/>
    <x v="0"/>
    <n v="-61.75"/>
    <n v="6.48"/>
    <n v="6"/>
    <s v="Nova Scotia"/>
    <x v="2"/>
    <s v="Corporate"/>
    <x v="0"/>
    <x v="5"/>
  </r>
  <r>
    <s v="Keith Herrera"/>
    <n v="3942"/>
    <d v="2010-06-27T00:00:00"/>
    <d v="2010-06-28T00:00:00"/>
    <s v="June"/>
    <s v="2010"/>
    <n v="1"/>
    <b v="0"/>
    <s v="Not Specified"/>
    <n v="11"/>
    <n v="225.14"/>
    <n v="0.08"/>
    <x v="0"/>
    <n v="-42.61"/>
    <n v="20.149999999999999"/>
    <n v="8.99"/>
    <s v="Nova Scotia"/>
    <x v="2"/>
    <s v="Small Business"/>
    <x v="0"/>
    <x v="12"/>
  </r>
  <r>
    <s v="Alyssa Tate"/>
    <n v="4162"/>
    <d v="2012-02-09T00:00:00"/>
    <d v="2012-02-13T00:00:00"/>
    <s v="February"/>
    <s v="2012"/>
    <n v="4"/>
    <b v="0"/>
    <s v="low"/>
    <n v="2"/>
    <n v="381.6"/>
    <n v="0.1"/>
    <x v="0"/>
    <n v="-319.02"/>
    <n v="193.17"/>
    <n v="19.989999999999998"/>
    <s v="Nova Scotia"/>
    <x v="2"/>
    <s v="Small Business"/>
    <x v="0"/>
    <x v="0"/>
  </r>
  <r>
    <s v="Michael Stewart"/>
    <n v="4896"/>
    <d v="2012-08-21T00:00:00"/>
    <d v="2012-08-21T00:00:00"/>
    <s v="August"/>
    <s v="2012"/>
    <n v="0"/>
    <s v="FREE DELIVERY"/>
    <s v="Critical"/>
    <n v="25"/>
    <n v="831.52"/>
    <n v="7.0000000000000007E-2"/>
    <x v="0"/>
    <n v="259.47000000000003"/>
    <n v="35.409999999999997"/>
    <n v="1.99"/>
    <s v="Nova Scotia"/>
    <x v="2"/>
    <s v="Small Business"/>
    <x v="1"/>
    <x v="7"/>
  </r>
  <r>
    <s v="Michael Stewart"/>
    <n v="4896"/>
    <d v="2012-08-21T00:00:00"/>
    <d v="2012-08-23T00:00:00"/>
    <s v="August"/>
    <s v="2012"/>
    <n v="2"/>
    <b v="0"/>
    <s v="Critical"/>
    <n v="10"/>
    <n v="1089.8699999999999"/>
    <n v="0.06"/>
    <x v="2"/>
    <n v="-124.51"/>
    <n v="125.99"/>
    <n v="5.99"/>
    <s v="Nova Scotia"/>
    <x v="2"/>
    <s v="Small Business"/>
    <x v="1"/>
    <x v="3"/>
  </r>
  <r>
    <s v="Paul Lucas"/>
    <n v="4965"/>
    <d v="2010-10-20T00:00:00"/>
    <d v="2010-10-20T00:00:00"/>
    <s v="October"/>
    <s v="2010"/>
    <n v="0"/>
    <s v="FREE DELIVERY"/>
    <s v="low"/>
    <n v="14"/>
    <n v="1068.79"/>
    <n v="7.0000000000000007E-2"/>
    <x v="0"/>
    <n v="56.05"/>
    <n v="76.72"/>
    <n v="19.95"/>
    <s v="Nova Scotia"/>
    <x v="2"/>
    <s v="Corporate"/>
    <x v="0"/>
    <x v="1"/>
  </r>
  <r>
    <s v="Shirley Jackson"/>
    <n v="5830"/>
    <d v="2010-03-24T00:00:00"/>
    <d v="2010-03-25T00:00:00"/>
    <s v="March"/>
    <s v="2010"/>
    <n v="1"/>
    <b v="0"/>
    <s v="Medium"/>
    <n v="49"/>
    <n v="2012.14"/>
    <n v="7.0000000000000007E-2"/>
    <x v="0"/>
    <n v="241.74"/>
    <n v="40.97"/>
    <n v="14.45"/>
    <s v="Nova Scotia"/>
    <x v="2"/>
    <s v="Corporate"/>
    <x v="2"/>
    <x v="4"/>
  </r>
  <r>
    <s v="Barry Weirich"/>
    <n v="6116"/>
    <d v="2009-03-20T00:00:00"/>
    <d v="2009-03-20T00:00:00"/>
    <s v="March"/>
    <s v="2009"/>
    <n v="0"/>
    <s v="FREE DELIVERY"/>
    <s v="Medium"/>
    <n v="7"/>
    <n v="150.77000000000001"/>
    <n v="0.01"/>
    <x v="0"/>
    <n v="-72.23"/>
    <n v="19.98"/>
    <n v="4"/>
    <s v="Nova Scotia"/>
    <x v="2"/>
    <s v="Corporate"/>
    <x v="1"/>
    <x v="7"/>
  </r>
  <r>
    <s v="Natalie Webber"/>
    <n v="6695"/>
    <d v="2012-06-27T00:00:00"/>
    <d v="2012-06-27T00:00:00"/>
    <s v="June"/>
    <s v="2012"/>
    <n v="0"/>
    <s v="FREE DELIVERY"/>
    <s v="low"/>
    <n v="49"/>
    <n v="295.24"/>
    <n v="0.08"/>
    <x v="2"/>
    <n v="-279.93"/>
    <n v="5.81"/>
    <n v="8.49"/>
    <s v="Nova Scotia"/>
    <x v="2"/>
    <s v="Corporate"/>
    <x v="0"/>
    <x v="2"/>
  </r>
  <r>
    <s v="Damala Kotsonis"/>
    <n v="6885"/>
    <d v="2012-06-19T00:00:00"/>
    <d v="2012-06-21T00:00:00"/>
    <s v="June"/>
    <s v="2012"/>
    <n v="2"/>
    <b v="0"/>
    <s v="low"/>
    <n v="4"/>
    <n v="481.27"/>
    <n v="0.02"/>
    <x v="1"/>
    <n v="-181.27"/>
    <n v="113.98"/>
    <n v="30"/>
    <s v="Nova Scotia"/>
    <x v="2"/>
    <s v="Corporate"/>
    <x v="2"/>
    <x v="14"/>
  </r>
  <r>
    <s v="Karen Carlisle"/>
    <n v="7458"/>
    <d v="2012-04-04T00:00:00"/>
    <d v="2012-04-06T00:00:00"/>
    <s v="April"/>
    <s v="2012"/>
    <n v="2"/>
    <b v="0"/>
    <s v="Critical"/>
    <n v="16"/>
    <n v="226.81"/>
    <n v="0.05"/>
    <x v="0"/>
    <n v="-5.37"/>
    <n v="14.45"/>
    <n v="7.17"/>
    <s v="Nova Scotia"/>
    <x v="2"/>
    <s v="Corporate"/>
    <x v="0"/>
    <x v="2"/>
  </r>
  <r>
    <s v="Karen Carlisle"/>
    <n v="7458"/>
    <d v="2012-04-04T00:00:00"/>
    <d v="2012-04-05T00:00:00"/>
    <s v="April"/>
    <s v="2012"/>
    <n v="1"/>
    <b v="0"/>
    <s v="Critical"/>
    <n v="46"/>
    <n v="511.07"/>
    <n v="0.01"/>
    <x v="0"/>
    <n v="-165.74"/>
    <n v="10.97"/>
    <n v="6.5"/>
    <s v="Nova Scotia"/>
    <x v="2"/>
    <s v="Corporate"/>
    <x v="1"/>
    <x v="7"/>
  </r>
  <r>
    <s v="Natalie Webber"/>
    <n v="8807"/>
    <d v="2010-02-25T00:00:00"/>
    <d v="2010-02-27T00:00:00"/>
    <s v="February"/>
    <s v="2010"/>
    <n v="2"/>
    <b v="0"/>
    <s v="low"/>
    <n v="19"/>
    <n v="428.14"/>
    <n v="0.04"/>
    <x v="0"/>
    <n v="-6.04"/>
    <n v="22.84"/>
    <n v="11.54"/>
    <s v="Nova Scotia"/>
    <x v="2"/>
    <s v="Consumer"/>
    <x v="0"/>
    <x v="5"/>
  </r>
  <r>
    <s v="Katherine Murray"/>
    <n v="9024"/>
    <d v="2012-06-02T00:00:00"/>
    <d v="2012-06-02T00:00:00"/>
    <s v="June"/>
    <s v="2012"/>
    <n v="0"/>
    <s v="FREE DELIVERY"/>
    <s v="Medium"/>
    <n v="44"/>
    <n v="2318.2134999999998"/>
    <n v="7.0000000000000007E-2"/>
    <x v="0"/>
    <n v="583.75"/>
    <n v="65.989999999999995"/>
    <n v="2.79"/>
    <s v="Nova Scotia"/>
    <x v="2"/>
    <s v="Home Office"/>
    <x v="1"/>
    <x v="3"/>
  </r>
  <r>
    <s v="Hunter Lopez"/>
    <n v="9602"/>
    <d v="2012-11-10T00:00:00"/>
    <d v="2012-11-12T00:00:00"/>
    <s v="November"/>
    <s v="2012"/>
    <n v="2"/>
    <b v="0"/>
    <s v="Critical"/>
    <n v="16"/>
    <n v="36.229999999999997"/>
    <n v="0.02"/>
    <x v="0"/>
    <n v="-24.87"/>
    <n v="2.12"/>
    <n v="1.99"/>
    <s v="Nova Scotia"/>
    <x v="2"/>
    <s v="Consumer"/>
    <x v="1"/>
    <x v="7"/>
  </r>
  <r>
    <s v="Eric Barreto"/>
    <n v="9894"/>
    <d v="2009-03-18T00:00:00"/>
    <d v="2009-03-20T00:00:00"/>
    <s v="March"/>
    <s v="2009"/>
    <n v="2"/>
    <b v="0"/>
    <s v="High"/>
    <n v="16"/>
    <n v="5403.75"/>
    <n v="0.08"/>
    <x v="1"/>
    <n v="103.83"/>
    <n v="355.98"/>
    <n v="58.92"/>
    <s v="Nova Scotia"/>
    <x v="2"/>
    <s v="Small Business"/>
    <x v="2"/>
    <x v="14"/>
  </r>
  <r>
    <s v="Barry Franz"/>
    <n v="10338"/>
    <d v="2011-07-14T00:00:00"/>
    <d v="2011-07-16T00:00:00"/>
    <s v="July"/>
    <s v="2011"/>
    <n v="2"/>
    <b v="0"/>
    <s v="Not Specified"/>
    <n v="7"/>
    <n v="363.57"/>
    <n v="0.02"/>
    <x v="1"/>
    <n v="33.99"/>
    <n v="44.43"/>
    <n v="46.59"/>
    <s v="Nova Scotia"/>
    <x v="2"/>
    <s v="Corporate"/>
    <x v="2"/>
    <x v="10"/>
  </r>
  <r>
    <s v="Fred McMath"/>
    <n v="11011"/>
    <d v="2012-05-13T00:00:00"/>
    <d v="2012-05-14T00:00:00"/>
    <s v="May"/>
    <s v="2012"/>
    <n v="1"/>
    <b v="0"/>
    <s v="High"/>
    <n v="36"/>
    <n v="305.62"/>
    <n v="0.1"/>
    <x v="0"/>
    <n v="-129.86000000000001"/>
    <n v="8.74"/>
    <n v="8.2899999999999991"/>
    <s v="Nova Scotia"/>
    <x v="2"/>
    <s v="Small Business"/>
    <x v="0"/>
    <x v="8"/>
  </r>
  <r>
    <s v="Berenike Kampe"/>
    <n v="11271"/>
    <d v="2011-10-18T00:00:00"/>
    <d v="2011-10-20T00:00:00"/>
    <s v="October"/>
    <s v="2011"/>
    <n v="2"/>
    <b v="0"/>
    <s v="High"/>
    <n v="46"/>
    <n v="157.87"/>
    <n v="0"/>
    <x v="0"/>
    <n v="-115.8"/>
    <n v="3.28"/>
    <n v="3.97"/>
    <s v="Nova Scotia"/>
    <x v="2"/>
    <s v="Corporate"/>
    <x v="0"/>
    <x v="12"/>
  </r>
  <r>
    <s v="Dean Percer"/>
    <n v="12005"/>
    <d v="2012-06-24T00:00:00"/>
    <d v="2012-06-26T00:00:00"/>
    <s v="June"/>
    <s v="2012"/>
    <n v="2"/>
    <b v="0"/>
    <s v="Not Specified"/>
    <n v="4"/>
    <n v="1660.86"/>
    <n v="0.04"/>
    <x v="0"/>
    <n v="-164.59"/>
    <n v="415.88"/>
    <n v="11.37"/>
    <s v="Nova Scotia"/>
    <x v="2"/>
    <s v="Home Office"/>
    <x v="0"/>
    <x v="0"/>
  </r>
  <r>
    <s v="Muhammed Lee"/>
    <n v="13284"/>
    <d v="2012-08-12T00:00:00"/>
    <d v="2012-08-13T00:00:00"/>
    <s v="August"/>
    <s v="2012"/>
    <n v="1"/>
    <b v="0"/>
    <s v="High"/>
    <n v="22"/>
    <n v="9062.44"/>
    <n v="0.05"/>
    <x v="0"/>
    <n v="3858.28"/>
    <n v="420.98"/>
    <n v="19.989999999999998"/>
    <s v="Nova Scotia"/>
    <x v="2"/>
    <s v="Consumer"/>
    <x v="0"/>
    <x v="2"/>
  </r>
  <r>
    <s v="Muhammed Lee"/>
    <n v="13284"/>
    <d v="2012-08-12T00:00:00"/>
    <d v="2012-08-13T00:00:00"/>
    <s v="August"/>
    <s v="2012"/>
    <n v="1"/>
    <b v="0"/>
    <s v="High"/>
    <n v="49"/>
    <n v="1662.57"/>
    <n v="0.1"/>
    <x v="0"/>
    <n v="674.99"/>
    <n v="37.700000000000003"/>
    <n v="2.99"/>
    <s v="Nova Scotia"/>
    <x v="2"/>
    <s v="Consumer"/>
    <x v="0"/>
    <x v="2"/>
  </r>
  <r>
    <s v="Noel Staavos"/>
    <n v="13476"/>
    <d v="2010-10-16T00:00:00"/>
    <d v="2010-10-17T00:00:00"/>
    <s v="October"/>
    <s v="2010"/>
    <n v="1"/>
    <b v="0"/>
    <s v="Not Specified"/>
    <n v="3"/>
    <n v="173.33"/>
    <n v="0.09"/>
    <x v="0"/>
    <n v="-121.39"/>
    <n v="52.99"/>
    <n v="19.989999999999998"/>
    <s v="Nova Scotia"/>
    <x v="2"/>
    <s v="Home Office"/>
    <x v="0"/>
    <x v="0"/>
  </r>
  <r>
    <s v="Bobby Trafton"/>
    <n v="14182"/>
    <d v="2009-06-22T00:00:00"/>
    <d v="2009-06-27T00:00:00"/>
    <s v="June"/>
    <s v="2009"/>
    <n v="5"/>
    <b v="0"/>
    <s v="low"/>
    <n v="23"/>
    <n v="2433.5500000000002"/>
    <n v="0.05"/>
    <x v="0"/>
    <n v="355.93"/>
    <n v="125.99"/>
    <n v="8.08"/>
    <s v="Nova Scotia"/>
    <x v="2"/>
    <s v="Small Business"/>
    <x v="1"/>
    <x v="3"/>
  </r>
  <r>
    <s v="Rick Duston"/>
    <n v="14375"/>
    <d v="2010-01-31T00:00:00"/>
    <d v="2010-02-01T00:00:00"/>
    <s v="February"/>
    <s v="2010"/>
    <n v="1"/>
    <b v="0"/>
    <s v="Medium"/>
    <n v="50"/>
    <n v="3872.38"/>
    <n v="0.1"/>
    <x v="0"/>
    <n v="1110.3499999999999"/>
    <n v="83.93"/>
    <n v="19.989999999999998"/>
    <s v="Nova Scotia"/>
    <x v="2"/>
    <s v="Corporate"/>
    <x v="0"/>
    <x v="8"/>
  </r>
  <r>
    <s v="Karl Brown"/>
    <n v="14528"/>
    <d v="2009-06-15T00:00:00"/>
    <d v="2009-06-17T00:00:00"/>
    <s v="June"/>
    <s v="2009"/>
    <n v="2"/>
    <b v="0"/>
    <s v="Critical"/>
    <n v="14"/>
    <n v="78.44"/>
    <n v="0.09"/>
    <x v="0"/>
    <n v="11.02"/>
    <n v="5.98"/>
    <n v="1.49"/>
    <s v="Nova Scotia"/>
    <x v="2"/>
    <s v="Home Office"/>
    <x v="0"/>
    <x v="2"/>
  </r>
  <r>
    <s v="Karl Brown"/>
    <n v="14662"/>
    <d v="2011-11-16T00:00:00"/>
    <d v="2011-11-17T00:00:00"/>
    <s v="November"/>
    <s v="2011"/>
    <n v="1"/>
    <b v="0"/>
    <s v="High"/>
    <n v="48"/>
    <n v="257.75"/>
    <n v="0.02"/>
    <x v="0"/>
    <n v="-66.260000000000005"/>
    <n v="4.9800000000000004"/>
    <n v="4.75"/>
    <s v="Nova Scotia"/>
    <x v="2"/>
    <s v="Corporate"/>
    <x v="0"/>
    <x v="5"/>
  </r>
  <r>
    <s v="Karl Brown"/>
    <n v="14662"/>
    <d v="2011-11-16T00:00:00"/>
    <d v="2011-11-17T00:00:00"/>
    <s v="November"/>
    <s v="2011"/>
    <n v="1"/>
    <b v="0"/>
    <s v="High"/>
    <n v="48"/>
    <n v="5139.8819999999996"/>
    <n v="0.01"/>
    <x v="0"/>
    <n v="1275.67"/>
    <n v="125.99"/>
    <n v="8.99"/>
    <s v="Nova Scotia"/>
    <x v="2"/>
    <s v="Corporate"/>
    <x v="1"/>
    <x v="3"/>
  </r>
  <r>
    <s v="Erica Hernandez"/>
    <n v="15009"/>
    <d v="2011-12-21T00:00:00"/>
    <d v="2011-12-22T00:00:00"/>
    <s v="December"/>
    <s v="2011"/>
    <n v="1"/>
    <b v="0"/>
    <s v="Not Specified"/>
    <n v="28"/>
    <n v="229.43"/>
    <n v="0.08"/>
    <x v="2"/>
    <n v="61.09"/>
    <n v="7.78"/>
    <n v="2.5"/>
    <s v="Nova Scotia"/>
    <x v="2"/>
    <s v="Small Business"/>
    <x v="0"/>
    <x v="8"/>
  </r>
  <r>
    <s v="Tony Molinari"/>
    <n v="15619"/>
    <d v="2011-06-28T00:00:00"/>
    <d v="2011-07-02T00:00:00"/>
    <s v="July"/>
    <s v="2011"/>
    <n v="4"/>
    <b v="0"/>
    <s v="low"/>
    <n v="36"/>
    <n v="123.13"/>
    <n v="0.05"/>
    <x v="2"/>
    <n v="20.57"/>
    <n v="3.29"/>
    <n v="1.35"/>
    <s v="Nova Scotia"/>
    <x v="2"/>
    <s v="Corporate"/>
    <x v="0"/>
    <x v="6"/>
  </r>
  <r>
    <s v="Elizabeth Moffitt"/>
    <n v="15971"/>
    <d v="2009-08-14T00:00:00"/>
    <d v="2009-08-15T00:00:00"/>
    <s v="August"/>
    <s v="2009"/>
    <n v="1"/>
    <b v="0"/>
    <s v="High"/>
    <n v="15"/>
    <n v="2172.5149999999999"/>
    <n v="0.06"/>
    <x v="0"/>
    <n v="32.75"/>
    <n v="175.99"/>
    <n v="8.99"/>
    <s v="Nova Scotia"/>
    <x v="2"/>
    <s v="Consumer"/>
    <x v="1"/>
    <x v="3"/>
  </r>
  <r>
    <s v="Harold Dahlen"/>
    <n v="16036"/>
    <d v="2012-01-05T00:00:00"/>
    <d v="2012-01-06T00:00:00"/>
    <s v="January"/>
    <s v="2012"/>
    <n v="1"/>
    <b v="0"/>
    <s v="Medium"/>
    <n v="28"/>
    <n v="2160.27"/>
    <n v="0.09"/>
    <x v="0"/>
    <n v="-818.32"/>
    <n v="80.98"/>
    <n v="35"/>
    <s v="Nova Scotia"/>
    <x v="2"/>
    <s v="Corporate"/>
    <x v="0"/>
    <x v="0"/>
  </r>
  <r>
    <s v="David Flashing"/>
    <n v="16452"/>
    <d v="2012-08-23T00:00:00"/>
    <d v="2012-08-24T00:00:00"/>
    <s v="August"/>
    <s v="2012"/>
    <n v="1"/>
    <b v="0"/>
    <s v="Medium"/>
    <n v="46"/>
    <n v="134.41999999999999"/>
    <n v="0.05"/>
    <x v="0"/>
    <n v="9.34"/>
    <n v="2.88"/>
    <n v="1.01"/>
    <s v="Nova Scotia"/>
    <x v="2"/>
    <s v="Home Office"/>
    <x v="0"/>
    <x v="12"/>
  </r>
  <r>
    <s v="David Flashing"/>
    <n v="16548"/>
    <d v="2012-02-05T00:00:00"/>
    <d v="2012-02-07T00:00:00"/>
    <s v="February"/>
    <s v="2012"/>
    <n v="2"/>
    <b v="0"/>
    <s v="Not Specified"/>
    <n v="40"/>
    <n v="3028.86"/>
    <n v="0.04"/>
    <x v="0"/>
    <n v="-2595.65"/>
    <n v="71.37"/>
    <n v="69"/>
    <s v="Nova Scotia"/>
    <x v="2"/>
    <s v="Consumer"/>
    <x v="2"/>
    <x v="10"/>
  </r>
  <r>
    <s v="Berenike Kampe"/>
    <n v="17408"/>
    <d v="2009-05-27T00:00:00"/>
    <d v="2009-05-29T00:00:00"/>
    <s v="May"/>
    <s v="2009"/>
    <n v="2"/>
    <b v="0"/>
    <s v="Not Specified"/>
    <n v="26"/>
    <n v="149.69999999999999"/>
    <n v="0.05"/>
    <x v="2"/>
    <n v="-132.63"/>
    <n v="5.4"/>
    <n v="7.78"/>
    <s v="Nova Scotia"/>
    <x v="2"/>
    <s v="Corporate"/>
    <x v="0"/>
    <x v="2"/>
  </r>
  <r>
    <s v="Noel Staavos"/>
    <n v="17410"/>
    <d v="2010-09-01T00:00:00"/>
    <d v="2010-09-06T00:00:00"/>
    <s v="September"/>
    <s v="2010"/>
    <n v="5"/>
    <b v="0"/>
    <s v="low"/>
    <n v="5"/>
    <n v="284.67349999999999"/>
    <n v="0.04"/>
    <x v="2"/>
    <n v="-247.24"/>
    <n v="65.989999999999995"/>
    <n v="8.99"/>
    <s v="Nova Scotia"/>
    <x v="2"/>
    <s v="Home Office"/>
    <x v="1"/>
    <x v="3"/>
  </r>
  <r>
    <s v="Deanra Eno"/>
    <n v="18849"/>
    <d v="2012-08-05T00:00:00"/>
    <d v="2012-08-05T00:00:00"/>
    <s v="August"/>
    <s v="2012"/>
    <n v="0"/>
    <s v="FREE DELIVERY"/>
    <s v="High"/>
    <n v="6"/>
    <n v="751.71"/>
    <n v="0.09"/>
    <x v="0"/>
    <n v="50.83"/>
    <n v="131.12"/>
    <n v="0.99"/>
    <s v="Nova Scotia"/>
    <x v="2"/>
    <s v="Corporate"/>
    <x v="0"/>
    <x v="1"/>
  </r>
  <r>
    <s v="Fred McMath"/>
    <n v="19174"/>
    <d v="2010-07-16T00:00:00"/>
    <d v="2010-07-18T00:00:00"/>
    <s v="July"/>
    <s v="2010"/>
    <n v="2"/>
    <b v="0"/>
    <s v="Medium"/>
    <n v="35"/>
    <n v="5311.973"/>
    <n v="0.02"/>
    <x v="0"/>
    <n v="1142.08"/>
    <n v="179.99"/>
    <n v="13.99"/>
    <s v="Nova Scotia"/>
    <x v="2"/>
    <s v="Small Business"/>
    <x v="1"/>
    <x v="3"/>
  </r>
  <r>
    <s v="Fred McMath"/>
    <n v="19174"/>
    <d v="2010-07-16T00:00:00"/>
    <d v="2010-07-17T00:00:00"/>
    <s v="July"/>
    <s v="2010"/>
    <n v="1"/>
    <b v="0"/>
    <s v="Medium"/>
    <n v="19"/>
    <n v="1061.905"/>
    <n v="0.06"/>
    <x v="0"/>
    <n v="152.75"/>
    <n v="65.989999999999995"/>
    <n v="2.5"/>
    <s v="Nova Scotia"/>
    <x v="2"/>
    <s v="Small Business"/>
    <x v="1"/>
    <x v="3"/>
  </r>
  <r>
    <s v="Fred McMath"/>
    <n v="19174"/>
    <d v="2010-07-16T00:00:00"/>
    <d v="2010-07-18T00:00:00"/>
    <s v="July"/>
    <s v="2010"/>
    <n v="2"/>
    <b v="0"/>
    <s v="Medium"/>
    <n v="48"/>
    <n v="1631.04"/>
    <n v="0"/>
    <x v="0"/>
    <n v="665.63"/>
    <n v="33.979999999999997"/>
    <n v="1.99"/>
    <s v="Nova Scotia"/>
    <x v="2"/>
    <s v="Small Business"/>
    <x v="1"/>
    <x v="7"/>
  </r>
  <r>
    <s v="Chuck Sachs"/>
    <n v="20098"/>
    <d v="2011-12-08T00:00:00"/>
    <d v="2011-12-10T00:00:00"/>
    <s v="December"/>
    <s v="2011"/>
    <n v="2"/>
    <b v="0"/>
    <s v="Medium"/>
    <n v="11"/>
    <n v="183.32"/>
    <n v="0.04"/>
    <x v="0"/>
    <n v="-61.1"/>
    <n v="15.99"/>
    <n v="9.4"/>
    <s v="Nova Scotia"/>
    <x v="2"/>
    <s v="Consumer"/>
    <x v="1"/>
    <x v="16"/>
  </r>
  <r>
    <s v="Chris Cortes"/>
    <n v="20711"/>
    <d v="2009-01-19T00:00:00"/>
    <d v="2009-01-21T00:00:00"/>
    <s v="January"/>
    <s v="2009"/>
    <n v="2"/>
    <b v="0"/>
    <s v="Critical"/>
    <n v="5"/>
    <n v="98.66"/>
    <n v="0.1"/>
    <x v="0"/>
    <n v="-19.52"/>
    <n v="18.97"/>
    <n v="9.0299999999999994"/>
    <s v="Nova Scotia"/>
    <x v="2"/>
    <s v="Consumer"/>
    <x v="0"/>
    <x v="5"/>
  </r>
  <r>
    <s v="Raymond Fair"/>
    <n v="20932"/>
    <d v="2012-07-29T00:00:00"/>
    <d v="2012-07-31T00:00:00"/>
    <s v="July"/>
    <s v="2012"/>
    <n v="2"/>
    <b v="0"/>
    <s v="High"/>
    <n v="38"/>
    <n v="123.26"/>
    <n v="0.02"/>
    <x v="0"/>
    <n v="-4.7300000000000004"/>
    <n v="3.26"/>
    <n v="1.86"/>
    <s v="Nova Scotia"/>
    <x v="2"/>
    <s v="Small Business"/>
    <x v="0"/>
    <x v="12"/>
  </r>
  <r>
    <s v="Chuck Sachs"/>
    <n v="21319"/>
    <d v="2010-04-29T00:00:00"/>
    <d v="2010-04-30T00:00:00"/>
    <s v="April"/>
    <s v="2010"/>
    <n v="1"/>
    <b v="0"/>
    <s v="Medium"/>
    <n v="5"/>
    <n v="2361.1"/>
    <n v="0.01"/>
    <x v="1"/>
    <n v="-1042.71"/>
    <n v="449.99"/>
    <n v="49"/>
    <s v="Nova Scotia"/>
    <x v="2"/>
    <s v="Consumer"/>
    <x v="1"/>
    <x v="13"/>
  </r>
  <r>
    <s v="Bobby Trafton"/>
    <n v="21344"/>
    <d v="2012-12-09T00:00:00"/>
    <d v="2012-12-16T00:00:00"/>
    <s v="December"/>
    <s v="2012"/>
    <n v="7"/>
    <b v="0"/>
    <s v="low"/>
    <n v="48"/>
    <n v="2011.46"/>
    <n v="0.01"/>
    <x v="0"/>
    <n v="171.07"/>
    <n v="41.32"/>
    <n v="8.66"/>
    <s v="Nova Scotia"/>
    <x v="2"/>
    <s v="Corporate"/>
    <x v="2"/>
    <x v="4"/>
  </r>
  <r>
    <s v="Mark Packer"/>
    <n v="21538"/>
    <d v="2009-07-27T00:00:00"/>
    <d v="2009-07-29T00:00:00"/>
    <s v="July"/>
    <s v="2009"/>
    <n v="2"/>
    <b v="0"/>
    <s v="Medium"/>
    <n v="31"/>
    <n v="87.32"/>
    <n v="0.08"/>
    <x v="0"/>
    <n v="-1.18"/>
    <n v="2.94"/>
    <n v="0.96"/>
    <s v="Nova Scotia"/>
    <x v="2"/>
    <s v="Small Business"/>
    <x v="0"/>
    <x v="12"/>
  </r>
  <r>
    <s v="Eric Barreto"/>
    <n v="21574"/>
    <d v="2010-01-15T00:00:00"/>
    <d v="2010-01-16T00:00:00"/>
    <s v="January"/>
    <s v="2010"/>
    <n v="1"/>
    <b v="0"/>
    <s v="Critical"/>
    <n v="33"/>
    <n v="77.55"/>
    <n v="0"/>
    <x v="0"/>
    <n v="-37.200000000000003"/>
    <n v="2.12"/>
    <n v="1.99"/>
    <s v="Nova Scotia"/>
    <x v="2"/>
    <s v="Small Business"/>
    <x v="1"/>
    <x v="7"/>
  </r>
  <r>
    <s v="Noel Staavos"/>
    <n v="22242"/>
    <d v="2009-06-15T00:00:00"/>
    <d v="2009-06-17T00:00:00"/>
    <s v="June"/>
    <s v="2009"/>
    <n v="2"/>
    <b v="0"/>
    <s v="Not Specified"/>
    <n v="50"/>
    <n v="329.91"/>
    <n v="0.04"/>
    <x v="0"/>
    <n v="-279.93"/>
    <n v="6.48"/>
    <n v="9.5399999999999991"/>
    <s v="Nova Scotia"/>
    <x v="2"/>
    <s v="Home Office"/>
    <x v="0"/>
    <x v="5"/>
  </r>
  <r>
    <s v="Jay Fine"/>
    <n v="23078"/>
    <d v="2011-09-15T00:00:00"/>
    <d v="2011-09-17T00:00:00"/>
    <s v="September"/>
    <s v="2011"/>
    <n v="2"/>
    <b v="0"/>
    <s v="Medium"/>
    <n v="8"/>
    <n v="342.27"/>
    <n v="0.09"/>
    <x v="0"/>
    <n v="-17.68"/>
    <n v="40.99"/>
    <n v="19.989999999999998"/>
    <s v="Nova Scotia"/>
    <x v="2"/>
    <s v="Consumer"/>
    <x v="0"/>
    <x v="5"/>
  </r>
  <r>
    <s v="Ann Blume"/>
    <n v="23271"/>
    <d v="2010-11-03T00:00:00"/>
    <d v="2010-11-04T00:00:00"/>
    <s v="November"/>
    <s v="2010"/>
    <n v="1"/>
    <b v="0"/>
    <s v="High"/>
    <n v="1"/>
    <n v="794.58"/>
    <n v="0.09"/>
    <x v="1"/>
    <n v="-1748.34"/>
    <n v="808.49"/>
    <n v="55.3"/>
    <s v="Nova Scotia"/>
    <x v="2"/>
    <s v="Small Business"/>
    <x v="1"/>
    <x v="16"/>
  </r>
  <r>
    <s v="Alan Shonely"/>
    <n v="23428"/>
    <d v="2012-10-28T00:00:00"/>
    <d v="2012-10-30T00:00:00"/>
    <s v="October"/>
    <s v="2012"/>
    <n v="2"/>
    <b v="0"/>
    <s v="High"/>
    <n v="41"/>
    <n v="980.95"/>
    <n v="0.02"/>
    <x v="0"/>
    <n v="234.68"/>
    <n v="22.84"/>
    <n v="8.18"/>
    <s v="Nova Scotia"/>
    <x v="2"/>
    <s v="Small Business"/>
    <x v="0"/>
    <x v="5"/>
  </r>
  <r>
    <s v="Nora Paige"/>
    <n v="23619"/>
    <d v="2012-12-21T00:00:00"/>
    <d v="2012-12-23T00:00:00"/>
    <s v="December"/>
    <s v="2012"/>
    <n v="2"/>
    <b v="0"/>
    <s v="Medium"/>
    <n v="45"/>
    <n v="285.91000000000003"/>
    <n v="0.02"/>
    <x v="0"/>
    <n v="-104.99"/>
    <n v="6.24"/>
    <n v="5.22"/>
    <s v="Nova Scotia"/>
    <x v="2"/>
    <s v="Small Business"/>
    <x v="2"/>
    <x v="4"/>
  </r>
  <r>
    <s v="Nora Paige"/>
    <n v="23619"/>
    <d v="2012-12-21T00:00:00"/>
    <d v="2012-12-24T00:00:00"/>
    <s v="December"/>
    <s v="2012"/>
    <n v="3"/>
    <b v="0"/>
    <s v="Medium"/>
    <n v="48"/>
    <n v="2611.8035"/>
    <n v="0.06"/>
    <x v="0"/>
    <n v="644.80999999999995"/>
    <n v="65.989999999999995"/>
    <n v="5.92"/>
    <s v="Nova Scotia"/>
    <x v="2"/>
    <s v="Small Business"/>
    <x v="1"/>
    <x v="3"/>
  </r>
  <r>
    <s v="Frank Atkinson"/>
    <n v="24067"/>
    <d v="2012-08-22T00:00:00"/>
    <d v="2012-08-24T00:00:00"/>
    <s v="August"/>
    <s v="2012"/>
    <n v="2"/>
    <b v="0"/>
    <s v="High"/>
    <n v="30"/>
    <n v="128.25"/>
    <n v="7.0000000000000007E-2"/>
    <x v="2"/>
    <n v="-95.31"/>
    <n v="3.98"/>
    <n v="5.26"/>
    <s v="Nova Scotia"/>
    <x v="2"/>
    <s v="Corporate"/>
    <x v="0"/>
    <x v="2"/>
  </r>
  <r>
    <s v="Katrina Willman"/>
    <n v="25092"/>
    <d v="2010-12-01T00:00:00"/>
    <d v="2010-12-03T00:00:00"/>
    <s v="December"/>
    <s v="2010"/>
    <n v="2"/>
    <b v="0"/>
    <s v="High"/>
    <n v="6"/>
    <n v="141.27000000000001"/>
    <n v="0.08"/>
    <x v="2"/>
    <n v="28.14"/>
    <n v="21.38"/>
    <n v="2.99"/>
    <s v="Nova Scotia"/>
    <x v="2"/>
    <s v="Consumer"/>
    <x v="0"/>
    <x v="2"/>
  </r>
  <r>
    <s v="Katrina Willman"/>
    <n v="25092"/>
    <d v="2010-12-01T00:00:00"/>
    <d v="2010-12-03T00:00:00"/>
    <s v="December"/>
    <s v="2010"/>
    <n v="2"/>
    <b v="0"/>
    <s v="High"/>
    <n v="9"/>
    <n v="16.02"/>
    <n v="0.09"/>
    <x v="0"/>
    <n v="-2.82"/>
    <n v="1.81"/>
    <n v="0.75"/>
    <s v="Nova Scotia"/>
    <x v="2"/>
    <s v="Consumer"/>
    <x v="0"/>
    <x v="6"/>
  </r>
  <r>
    <s v="Stefania Perrino"/>
    <n v="25280"/>
    <d v="2011-05-21T00:00:00"/>
    <d v="2011-05-22T00:00:00"/>
    <s v="May"/>
    <s v="2011"/>
    <n v="1"/>
    <b v="0"/>
    <s v="Not Specified"/>
    <n v="47"/>
    <n v="202.64"/>
    <n v="0.03"/>
    <x v="0"/>
    <n v="28.75"/>
    <n v="4.13"/>
    <n v="1.17"/>
    <s v="Nova Scotia"/>
    <x v="2"/>
    <s v="Corporate"/>
    <x v="0"/>
    <x v="12"/>
  </r>
  <r>
    <s v="George Zrebassa"/>
    <n v="25442"/>
    <d v="2012-01-05T00:00:00"/>
    <d v="2012-01-07T00:00:00"/>
    <s v="January"/>
    <s v="2012"/>
    <n v="2"/>
    <b v="0"/>
    <s v="High"/>
    <n v="40"/>
    <n v="453.98"/>
    <n v="0.02"/>
    <x v="0"/>
    <n v="67.599999999999994"/>
    <n v="11.34"/>
    <n v="5.01"/>
    <s v="Nova Scotia"/>
    <x v="2"/>
    <s v="Home Office"/>
    <x v="0"/>
    <x v="5"/>
  </r>
  <r>
    <s v="Hunter Lopez"/>
    <n v="25666"/>
    <d v="2012-09-02T00:00:00"/>
    <d v="2012-09-03T00:00:00"/>
    <s v="September"/>
    <s v="2012"/>
    <n v="1"/>
    <b v="0"/>
    <s v="Critical"/>
    <n v="36"/>
    <n v="5072.34"/>
    <n v="0.06"/>
    <x v="0"/>
    <n v="369.46"/>
    <n v="140.85"/>
    <n v="19.989999999999998"/>
    <s v="Nova Scotia"/>
    <x v="2"/>
    <s v="Consumer"/>
    <x v="0"/>
    <x v="0"/>
  </r>
  <r>
    <s v="Ann Blume"/>
    <n v="25669"/>
    <d v="2011-01-16T00:00:00"/>
    <d v="2011-01-16T00:00:00"/>
    <s v="January"/>
    <s v="2011"/>
    <n v="0"/>
    <s v="FREE DELIVERY"/>
    <s v="Critical"/>
    <n v="12"/>
    <n v="45.63"/>
    <n v="0.02"/>
    <x v="0"/>
    <n v="15.42"/>
    <n v="3.69"/>
    <n v="0.5"/>
    <s v="Nova Scotia"/>
    <x v="2"/>
    <s v="Small Business"/>
    <x v="0"/>
    <x v="11"/>
  </r>
  <r>
    <s v="Janet Martin"/>
    <n v="26276"/>
    <d v="2010-09-12T00:00:00"/>
    <d v="2010-09-19T00:00:00"/>
    <s v="September"/>
    <s v="2010"/>
    <n v="7"/>
    <b v="0"/>
    <s v="low"/>
    <n v="21"/>
    <n v="3685.38"/>
    <n v="0"/>
    <x v="2"/>
    <n v="1040.6199999999999"/>
    <n v="170.98"/>
    <n v="13.99"/>
    <s v="Nova Scotia"/>
    <x v="2"/>
    <s v="Corporate"/>
    <x v="2"/>
    <x v="4"/>
  </r>
  <r>
    <s v="Noel Staavos"/>
    <n v="26912"/>
    <d v="2012-04-27T00:00:00"/>
    <d v="2012-05-06T00:00:00"/>
    <s v="May"/>
    <s v="2012"/>
    <n v="9"/>
    <b v="0"/>
    <s v="low"/>
    <n v="21"/>
    <n v="1090.1099999999999"/>
    <n v="0.08"/>
    <x v="0"/>
    <n v="55.87"/>
    <n v="53.98"/>
    <n v="5.5"/>
    <s v="Nova Scotia"/>
    <x v="2"/>
    <s v="Home Office"/>
    <x v="1"/>
    <x v="7"/>
  </r>
  <r>
    <s v="Alyssa Tate"/>
    <n v="27137"/>
    <d v="2011-12-31T00:00:00"/>
    <d v="2012-01-02T00:00:00"/>
    <s v="January"/>
    <s v="2012"/>
    <n v="2"/>
    <b v="0"/>
    <s v="High"/>
    <n v="2"/>
    <n v="60.5625"/>
    <n v="0.02"/>
    <x v="0"/>
    <n v="-165.54"/>
    <n v="35.99"/>
    <n v="1.1000000000000001"/>
    <s v="Nova Scotia"/>
    <x v="2"/>
    <s v="Small Business"/>
    <x v="1"/>
    <x v="3"/>
  </r>
  <r>
    <s v="Karl Brown"/>
    <n v="27335"/>
    <d v="2010-11-06T00:00:00"/>
    <d v="2010-11-06T00:00:00"/>
    <s v="November"/>
    <s v="2010"/>
    <n v="0"/>
    <s v="FREE DELIVERY"/>
    <s v="low"/>
    <n v="23"/>
    <n v="67.47"/>
    <n v="0.03"/>
    <x v="0"/>
    <n v="-100.6"/>
    <n v="2.66"/>
    <n v="6.35"/>
    <s v="Nova Scotia"/>
    <x v="2"/>
    <s v="Corporate"/>
    <x v="0"/>
    <x v="8"/>
  </r>
  <r>
    <s v="Anthony Garverick"/>
    <n v="27430"/>
    <d v="2011-01-31T00:00:00"/>
    <d v="2011-02-01T00:00:00"/>
    <s v="February"/>
    <s v="2011"/>
    <n v="1"/>
    <b v="0"/>
    <s v="High"/>
    <n v="3"/>
    <n v="315.27"/>
    <n v="0.08"/>
    <x v="0"/>
    <n v="278.60000000000002"/>
    <n v="105.98"/>
    <n v="13.99"/>
    <s v="Nova Scotia"/>
    <x v="2"/>
    <s v="Small Business"/>
    <x v="2"/>
    <x v="4"/>
  </r>
  <r>
    <s v="Aaron Hawkins"/>
    <n v="27559"/>
    <d v="2011-10-30T00:00:00"/>
    <d v="2011-10-31T00:00:00"/>
    <s v="October"/>
    <s v="2011"/>
    <n v="1"/>
    <b v="0"/>
    <s v="High"/>
    <n v="38"/>
    <n v="465.9"/>
    <n v="0.05"/>
    <x v="0"/>
    <n v="79.34"/>
    <n v="12.28"/>
    <n v="4.8600000000000003"/>
    <s v="Nova Scotia"/>
    <x v="2"/>
    <s v="Home Office"/>
    <x v="0"/>
    <x v="5"/>
  </r>
  <r>
    <s v="Mark Packer"/>
    <n v="29797"/>
    <d v="2010-06-26T00:00:00"/>
    <d v="2010-06-28T00:00:00"/>
    <s v="June"/>
    <s v="2010"/>
    <n v="2"/>
    <b v="0"/>
    <s v="High"/>
    <n v="50"/>
    <n v="742.05"/>
    <n v="0.05"/>
    <x v="0"/>
    <n v="-337.98"/>
    <n v="14.89"/>
    <n v="13.56"/>
    <s v="Nova Scotia"/>
    <x v="2"/>
    <s v="Small Business"/>
    <x v="2"/>
    <x v="4"/>
  </r>
  <r>
    <s v="Giulietta Dortch"/>
    <n v="30023"/>
    <d v="2010-10-15T00:00:00"/>
    <d v="2010-10-17T00:00:00"/>
    <s v="October"/>
    <s v="2010"/>
    <n v="2"/>
    <b v="0"/>
    <s v="low"/>
    <n v="28"/>
    <n v="10253.75"/>
    <n v="0.1"/>
    <x v="1"/>
    <n v="3256.81"/>
    <n v="400.97"/>
    <n v="48.26"/>
    <s v="Nova Scotia"/>
    <x v="2"/>
    <s v="Consumer"/>
    <x v="1"/>
    <x v="16"/>
  </r>
  <r>
    <s v="Carlos Meador"/>
    <n v="31682"/>
    <d v="2010-03-09T00:00:00"/>
    <d v="2010-03-18T00:00:00"/>
    <s v="March"/>
    <s v="2010"/>
    <n v="9"/>
    <b v="0"/>
    <s v="low"/>
    <n v="42"/>
    <n v="3186.77"/>
    <n v="0.09"/>
    <x v="0"/>
    <n v="455.42"/>
    <n v="76.72"/>
    <n v="19.95"/>
    <s v="Nova Scotia"/>
    <x v="2"/>
    <s v="Corporate"/>
    <x v="0"/>
    <x v="1"/>
  </r>
  <r>
    <s v="Damala Kotsonis"/>
    <n v="31845"/>
    <d v="2012-10-22T00:00:00"/>
    <d v="2012-10-22T00:00:00"/>
    <s v="October"/>
    <s v="2012"/>
    <n v="0"/>
    <s v="FREE DELIVERY"/>
    <s v="low"/>
    <n v="36"/>
    <n v="3645.12"/>
    <n v="0.04"/>
    <x v="1"/>
    <n v="807.29"/>
    <n v="100.98"/>
    <n v="15.66"/>
    <s v="Nova Scotia"/>
    <x v="2"/>
    <s v="Corporate"/>
    <x v="0"/>
    <x v="1"/>
  </r>
  <r>
    <s v="Dave Poirier"/>
    <n v="32389"/>
    <d v="2010-10-31T00:00:00"/>
    <d v="2010-11-02T00:00:00"/>
    <s v="November"/>
    <s v="2010"/>
    <n v="2"/>
    <b v="0"/>
    <s v="Medium"/>
    <n v="23"/>
    <n v="934.07"/>
    <n v="7.0000000000000007E-2"/>
    <x v="0"/>
    <n v="-7.5"/>
    <n v="39.99"/>
    <n v="10.25"/>
    <s v="Nova Scotia"/>
    <x v="2"/>
    <s v="Small Business"/>
    <x v="1"/>
    <x v="7"/>
  </r>
  <r>
    <s v="Christy Brittain"/>
    <n v="32420"/>
    <d v="2009-07-29T00:00:00"/>
    <d v="2009-07-31T00:00:00"/>
    <s v="July"/>
    <s v="2009"/>
    <n v="2"/>
    <b v="0"/>
    <s v="Medium"/>
    <n v="35"/>
    <n v="175.08"/>
    <n v="7.0000000000000007E-2"/>
    <x v="0"/>
    <n v="-168.72"/>
    <n v="5.0199999999999996"/>
    <n v="5.14"/>
    <s v="Nova Scotia"/>
    <x v="2"/>
    <s v="Consumer"/>
    <x v="1"/>
    <x v="7"/>
  </r>
  <r>
    <s v="Troy Staebel"/>
    <n v="33699"/>
    <d v="2009-07-26T00:00:00"/>
    <d v="2009-08-02T00:00:00"/>
    <s v="August"/>
    <s v="2009"/>
    <n v="7"/>
    <b v="0"/>
    <s v="low"/>
    <n v="18"/>
    <n v="290.07"/>
    <n v="7.0000000000000007E-2"/>
    <x v="0"/>
    <n v="-114.2"/>
    <n v="16.739999999999998"/>
    <n v="7.04"/>
    <s v="Nova Scotia"/>
    <x v="2"/>
    <s v="Small Business"/>
    <x v="0"/>
    <x v="0"/>
  </r>
  <r>
    <s v="Troy Staebel"/>
    <n v="33699"/>
    <d v="2009-07-26T00:00:00"/>
    <d v="2009-07-31T00:00:00"/>
    <s v="July"/>
    <s v="2009"/>
    <n v="5"/>
    <b v="0"/>
    <s v="low"/>
    <n v="31"/>
    <n v="196.81"/>
    <n v="0.06"/>
    <x v="0"/>
    <n v="70.39"/>
    <n v="6.45"/>
    <n v="1.34"/>
    <s v="Nova Scotia"/>
    <x v="2"/>
    <s v="Small Business"/>
    <x v="0"/>
    <x v="5"/>
  </r>
  <r>
    <s v="Bradley Drucker"/>
    <n v="33797"/>
    <d v="2009-01-11T00:00:00"/>
    <d v="2009-01-11T00:00:00"/>
    <s v="January"/>
    <s v="2009"/>
    <n v="0"/>
    <s v="FREE DELIVERY"/>
    <s v="Not Specified"/>
    <n v="20"/>
    <n v="4531.34"/>
    <n v="0.08"/>
    <x v="1"/>
    <n v="653.67999999999995"/>
    <n v="297.64"/>
    <n v="14.7"/>
    <s v="Nova Scotia"/>
    <x v="2"/>
    <s v="Small Business"/>
    <x v="1"/>
    <x v="16"/>
  </r>
  <r>
    <s v="Bradley Drucker"/>
    <n v="33797"/>
    <d v="2009-01-11T00:00:00"/>
    <d v="2009-01-12T00:00:00"/>
    <s v="January"/>
    <s v="2009"/>
    <n v="1"/>
    <b v="0"/>
    <s v="Not Specified"/>
    <n v="44"/>
    <n v="574.5"/>
    <n v="0.02"/>
    <x v="0"/>
    <n v="-449.04"/>
    <n v="12.99"/>
    <n v="14.37"/>
    <s v="Nova Scotia"/>
    <x v="2"/>
    <s v="Small Business"/>
    <x v="2"/>
    <x v="4"/>
  </r>
  <r>
    <s v="Bradley Drucker"/>
    <n v="33797"/>
    <d v="2009-01-11T00:00:00"/>
    <d v="2009-01-12T00:00:00"/>
    <s v="January"/>
    <s v="2009"/>
    <n v="1"/>
    <b v="0"/>
    <s v="Not Specified"/>
    <n v="18"/>
    <n v="262.94"/>
    <n v="0.06"/>
    <x v="0"/>
    <n v="-22.37"/>
    <n v="14.42"/>
    <n v="6.75"/>
    <s v="Nova Scotia"/>
    <x v="2"/>
    <s v="Small Business"/>
    <x v="0"/>
    <x v="1"/>
  </r>
  <r>
    <s v="Mark Haberlin"/>
    <n v="33958"/>
    <d v="2011-02-02T00:00:00"/>
    <d v="2011-02-04T00:00:00"/>
    <s v="February"/>
    <s v="2011"/>
    <n v="2"/>
    <b v="0"/>
    <s v="Critical"/>
    <n v="27"/>
    <n v="462.36599999999999"/>
    <n v="0.1"/>
    <x v="0"/>
    <n v="-120.05"/>
    <n v="20.99"/>
    <n v="3.3"/>
    <s v="Nova Scotia"/>
    <x v="2"/>
    <s v="Small Business"/>
    <x v="1"/>
    <x v="3"/>
  </r>
  <r>
    <s v="Mark Haberlin"/>
    <n v="33958"/>
    <d v="2011-02-02T00:00:00"/>
    <d v="2011-02-04T00:00:00"/>
    <s v="February"/>
    <s v="2011"/>
    <n v="2"/>
    <b v="0"/>
    <s v="Critical"/>
    <n v="14"/>
    <n v="336.48"/>
    <n v="0.09"/>
    <x v="0"/>
    <n v="5.56"/>
    <n v="25.99"/>
    <n v="5.37"/>
    <s v="Nova Scotia"/>
    <x v="2"/>
    <s v="Small Business"/>
    <x v="0"/>
    <x v="12"/>
  </r>
  <r>
    <s v="Anthony Garverick"/>
    <n v="36454"/>
    <d v="2011-02-18T00:00:00"/>
    <d v="2011-02-21T00:00:00"/>
    <s v="February"/>
    <s v="2011"/>
    <n v="3"/>
    <b v="0"/>
    <s v="Critical"/>
    <n v="8"/>
    <n v="69.569999999999993"/>
    <n v="0.05"/>
    <x v="0"/>
    <n v="-36.06"/>
    <n v="7.98"/>
    <n v="6.5"/>
    <s v="Nova Scotia"/>
    <x v="2"/>
    <s v="Small Business"/>
    <x v="0"/>
    <x v="0"/>
  </r>
  <r>
    <s v="Brad Thomas"/>
    <n v="36609"/>
    <d v="2009-05-14T00:00:00"/>
    <d v="2009-05-16T00:00:00"/>
    <s v="May"/>
    <s v="2009"/>
    <n v="2"/>
    <b v="0"/>
    <s v="Not Specified"/>
    <n v="8"/>
    <n v="45.73"/>
    <n v="0"/>
    <x v="0"/>
    <n v="-23.29"/>
    <n v="4.9800000000000004"/>
    <n v="5.49"/>
    <s v="Nova Scotia"/>
    <x v="2"/>
    <s v="Home Office"/>
    <x v="0"/>
    <x v="5"/>
  </r>
  <r>
    <s v="Barry Franz"/>
    <n v="36800"/>
    <d v="2010-09-10T00:00:00"/>
    <d v="2010-09-11T00:00:00"/>
    <s v="September"/>
    <s v="2010"/>
    <n v="1"/>
    <b v="0"/>
    <s v="High"/>
    <n v="4"/>
    <n v="58.44"/>
    <n v="0.05"/>
    <x v="2"/>
    <n v="-7.04"/>
    <n v="10.89"/>
    <n v="4.5"/>
    <s v="Nova Scotia"/>
    <x v="2"/>
    <s v="Corporate"/>
    <x v="0"/>
    <x v="1"/>
  </r>
  <r>
    <s v="Brad Thomas"/>
    <n v="37287"/>
    <d v="2012-11-01T00:00:00"/>
    <d v="2012-11-05T00:00:00"/>
    <s v="November"/>
    <s v="2012"/>
    <n v="4"/>
    <b v="0"/>
    <s v="low"/>
    <n v="18"/>
    <n v="122.41"/>
    <n v="0.09"/>
    <x v="0"/>
    <n v="2.37"/>
    <n v="6.64"/>
    <n v="4.95"/>
    <s v="Nova Scotia"/>
    <x v="2"/>
    <s v="Corporate"/>
    <x v="2"/>
    <x v="4"/>
  </r>
  <r>
    <s v="Mark Packer"/>
    <n v="37443"/>
    <d v="2010-04-15T00:00:00"/>
    <d v="2010-04-15T00:00:00"/>
    <s v="April"/>
    <s v="2010"/>
    <n v="0"/>
    <s v="FREE DELIVERY"/>
    <s v="Not Specified"/>
    <n v="50"/>
    <n v="2869.44"/>
    <n v="0.08"/>
    <x v="0"/>
    <n v="840.55"/>
    <n v="59.98"/>
    <n v="3.99"/>
    <s v="Nova Scotia"/>
    <x v="2"/>
    <s v="Small Business"/>
    <x v="0"/>
    <x v="1"/>
  </r>
  <r>
    <s v="Eleni McCrary"/>
    <n v="37792"/>
    <d v="2011-12-29T00:00:00"/>
    <d v="2011-12-31T00:00:00"/>
    <s v="December"/>
    <s v="2011"/>
    <n v="2"/>
    <b v="0"/>
    <s v="High"/>
    <n v="49"/>
    <n v="183.08"/>
    <n v="0.01"/>
    <x v="0"/>
    <n v="82.49"/>
    <n v="3.69"/>
    <n v="0.5"/>
    <s v="Nova Scotia"/>
    <x v="2"/>
    <s v="Corporate"/>
    <x v="0"/>
    <x v="11"/>
  </r>
  <r>
    <s v="Eleni McCrary"/>
    <n v="37829"/>
    <d v="2010-09-29T00:00:00"/>
    <d v="2010-10-01T00:00:00"/>
    <s v="October"/>
    <s v="2010"/>
    <n v="2"/>
    <b v="0"/>
    <s v="Not Specified"/>
    <n v="28"/>
    <n v="257.89999999999998"/>
    <n v="0"/>
    <x v="0"/>
    <n v="-84.69"/>
    <n v="8.74"/>
    <n v="8.2899999999999991"/>
    <s v="Nova Scotia"/>
    <x v="2"/>
    <s v="Corporate"/>
    <x v="0"/>
    <x v="8"/>
  </r>
  <r>
    <s v="Ann Blume"/>
    <n v="38087"/>
    <d v="2009-02-21T00:00:00"/>
    <d v="2009-02-21T00:00:00"/>
    <s v="February"/>
    <s v="2009"/>
    <n v="0"/>
    <s v="FREE DELIVERY"/>
    <s v="Critical"/>
    <n v="18"/>
    <n v="901.81"/>
    <n v="0.02"/>
    <x v="0"/>
    <n v="-76.89"/>
    <n v="49.99"/>
    <n v="19.989999999999998"/>
    <s v="Nova Scotia"/>
    <x v="2"/>
    <s v="Small Business"/>
    <x v="1"/>
    <x v="7"/>
  </r>
  <r>
    <s v="Brendan Murry"/>
    <n v="38341"/>
    <d v="2009-05-18T00:00:00"/>
    <d v="2009-05-18T00:00:00"/>
    <s v="May"/>
    <s v="2009"/>
    <n v="0"/>
    <s v="FREE DELIVERY"/>
    <s v="Medium"/>
    <n v="38"/>
    <n v="623.12649999999996"/>
    <n v="0.09"/>
    <x v="0"/>
    <n v="122.29"/>
    <n v="20.99"/>
    <n v="0.99"/>
    <s v="Nova Scotia"/>
    <x v="2"/>
    <s v="Corporate"/>
    <x v="1"/>
    <x v="3"/>
  </r>
  <r>
    <s v="Chuck Sachs"/>
    <n v="38599"/>
    <d v="2009-10-26T00:00:00"/>
    <d v="2009-10-27T00:00:00"/>
    <s v="October"/>
    <s v="2009"/>
    <n v="1"/>
    <b v="0"/>
    <s v="High"/>
    <n v="27"/>
    <n v="2651.23"/>
    <n v="0.09"/>
    <x v="0"/>
    <n v="-741.81"/>
    <n v="101.41"/>
    <n v="35"/>
    <s v="Nova Scotia"/>
    <x v="2"/>
    <s v="Consumer"/>
    <x v="0"/>
    <x v="0"/>
  </r>
  <r>
    <s v="Troy Staebel"/>
    <n v="38721"/>
    <d v="2009-03-24T00:00:00"/>
    <d v="2009-03-26T00:00:00"/>
    <s v="March"/>
    <s v="2009"/>
    <n v="2"/>
    <b v="0"/>
    <s v="Critical"/>
    <n v="17"/>
    <n v="107.56"/>
    <n v="0.1"/>
    <x v="0"/>
    <n v="-25"/>
    <n v="6.64"/>
    <n v="54.95"/>
    <s v="Nova Scotia"/>
    <x v="2"/>
    <s v="Small Business"/>
    <x v="2"/>
    <x v="4"/>
  </r>
  <r>
    <s v="Troy Staebel"/>
    <n v="38721"/>
    <d v="2009-03-24T00:00:00"/>
    <d v="2009-03-25T00:00:00"/>
    <s v="March"/>
    <s v="2009"/>
    <n v="1"/>
    <b v="0"/>
    <s v="Critical"/>
    <n v="15"/>
    <n v="1386.69"/>
    <n v="0.05"/>
    <x v="0"/>
    <n v="363"/>
    <n v="90.48"/>
    <n v="19.989999999999998"/>
    <s v="Nova Scotia"/>
    <x v="2"/>
    <s v="Small Business"/>
    <x v="0"/>
    <x v="8"/>
  </r>
  <r>
    <s v="Paul Knutson"/>
    <n v="38976"/>
    <d v="2010-12-25T00:00:00"/>
    <d v="2010-12-26T00:00:00"/>
    <s v="December"/>
    <s v="2010"/>
    <n v="1"/>
    <b v="0"/>
    <s v="Critical"/>
    <n v="16"/>
    <n v="6813.93"/>
    <n v="0.09"/>
    <x v="1"/>
    <n v="358.19"/>
    <n v="449.99"/>
    <n v="49"/>
    <s v="Nova Scotia"/>
    <x v="2"/>
    <s v="Corporate"/>
    <x v="1"/>
    <x v="13"/>
  </r>
  <r>
    <s v="Emily Burns"/>
    <n v="39300"/>
    <d v="2012-04-22T00:00:00"/>
    <d v="2012-04-24T00:00:00"/>
    <s v="April"/>
    <s v="2012"/>
    <n v="2"/>
    <b v="0"/>
    <s v="High"/>
    <n v="9"/>
    <n v="44.51"/>
    <n v="0.01"/>
    <x v="0"/>
    <n v="-43.48"/>
    <n v="4.0599999999999996"/>
    <n v="6.89"/>
    <s v="Nova Scotia"/>
    <x v="2"/>
    <s v="Home Office"/>
    <x v="0"/>
    <x v="1"/>
  </r>
  <r>
    <s v="Troy Staebel"/>
    <n v="39393"/>
    <d v="2010-11-17T00:00:00"/>
    <d v="2010-11-19T00:00:00"/>
    <s v="November"/>
    <s v="2010"/>
    <n v="2"/>
    <b v="0"/>
    <s v="Not Specified"/>
    <n v="23"/>
    <n v="218.29"/>
    <n v="0.09"/>
    <x v="0"/>
    <n v="-32.43"/>
    <n v="9.49"/>
    <n v="5.76"/>
    <s v="Nova Scotia"/>
    <x v="2"/>
    <s v="Small Business"/>
    <x v="1"/>
    <x v="16"/>
  </r>
  <r>
    <s v="Chris Cortes"/>
    <n v="39842"/>
    <d v="2010-12-19T00:00:00"/>
    <d v="2010-12-19T00:00:00"/>
    <s v="December"/>
    <s v="2010"/>
    <n v="0"/>
    <s v="FREE DELIVERY"/>
    <s v="Medium"/>
    <n v="38"/>
    <n v="1554.21"/>
    <n v="0.08"/>
    <x v="2"/>
    <n v="114.45"/>
    <n v="41.32"/>
    <n v="8.66"/>
    <s v="Nova Scotia"/>
    <x v="2"/>
    <s v="Consumer"/>
    <x v="2"/>
    <x v="4"/>
  </r>
  <r>
    <s v="Stefania Perrino"/>
    <n v="41766"/>
    <d v="2012-09-11T00:00:00"/>
    <d v="2012-09-12T00:00:00"/>
    <s v="September"/>
    <s v="2012"/>
    <n v="1"/>
    <b v="0"/>
    <s v="Critical"/>
    <n v="7"/>
    <n v="273.42"/>
    <n v="0"/>
    <x v="0"/>
    <n v="10.06"/>
    <n v="34.54"/>
    <n v="14.72"/>
    <s v="Nova Scotia"/>
    <x v="2"/>
    <s v="Corporate"/>
    <x v="0"/>
    <x v="2"/>
  </r>
  <r>
    <s v="Maureen Gastineau"/>
    <n v="42306"/>
    <d v="2012-09-14T00:00:00"/>
    <d v="2012-09-16T00:00:00"/>
    <s v="September"/>
    <s v="2012"/>
    <n v="2"/>
    <b v="0"/>
    <s v="High"/>
    <n v="19"/>
    <n v="773.83"/>
    <n v="0.06"/>
    <x v="0"/>
    <n v="146.79"/>
    <n v="40.98"/>
    <n v="5.33"/>
    <s v="Nova Scotia"/>
    <x v="2"/>
    <s v="Consumer"/>
    <x v="0"/>
    <x v="1"/>
  </r>
  <r>
    <s v="Alex Grayson"/>
    <n v="42528"/>
    <d v="2010-02-23T00:00:00"/>
    <d v="2010-02-25T00:00:00"/>
    <s v="February"/>
    <s v="2010"/>
    <n v="2"/>
    <b v="0"/>
    <s v="Medium"/>
    <n v="37"/>
    <n v="1356.45"/>
    <n v="0.02"/>
    <x v="0"/>
    <n v="47.65"/>
    <n v="35.44"/>
    <n v="19.989999999999998"/>
    <s v="Nova Scotia"/>
    <x v="2"/>
    <s v="Consumer"/>
    <x v="0"/>
    <x v="5"/>
  </r>
  <r>
    <s v="Alex Grayson"/>
    <n v="42528"/>
    <d v="2010-02-23T00:00:00"/>
    <d v="2010-02-24T00:00:00"/>
    <s v="February"/>
    <s v="2010"/>
    <n v="1"/>
    <b v="0"/>
    <s v="Medium"/>
    <n v="13"/>
    <n v="250.75"/>
    <n v="0.02"/>
    <x v="0"/>
    <n v="-43.52"/>
    <n v="17.7"/>
    <n v="9.4700000000000006"/>
    <s v="Nova Scotia"/>
    <x v="2"/>
    <s v="Consumer"/>
    <x v="0"/>
    <x v="0"/>
  </r>
  <r>
    <s v="Alex Grayson"/>
    <n v="42528"/>
    <d v="2010-02-23T00:00:00"/>
    <d v="2010-02-24T00:00:00"/>
    <s v="February"/>
    <s v="2010"/>
    <n v="1"/>
    <b v="0"/>
    <s v="Medium"/>
    <n v="31"/>
    <n v="313.05"/>
    <n v="0.02"/>
    <x v="2"/>
    <n v="81.87"/>
    <n v="9.7799999999999994"/>
    <n v="1.99"/>
    <s v="Nova Scotia"/>
    <x v="2"/>
    <s v="Consumer"/>
    <x v="1"/>
    <x v="7"/>
  </r>
  <r>
    <s v="Damala Kotsonis"/>
    <n v="43302"/>
    <d v="2011-08-23T00:00:00"/>
    <d v="2011-08-30T00:00:00"/>
    <s v="August"/>
    <s v="2011"/>
    <n v="7"/>
    <b v="0"/>
    <s v="low"/>
    <n v="39"/>
    <n v="6888.6634999999997"/>
    <n v="0.03"/>
    <x v="0"/>
    <n v="1925.58"/>
    <n v="205.99"/>
    <n v="5"/>
    <s v="Nova Scotia"/>
    <x v="2"/>
    <s v="Corporate"/>
    <x v="1"/>
    <x v="3"/>
  </r>
  <r>
    <s v="Carlos Meador"/>
    <n v="43813"/>
    <d v="2009-07-21T00:00:00"/>
    <d v="2009-07-23T00:00:00"/>
    <s v="July"/>
    <s v="2009"/>
    <n v="2"/>
    <b v="0"/>
    <s v="Not Specified"/>
    <n v="23"/>
    <n v="384.21"/>
    <n v="0.04"/>
    <x v="0"/>
    <n v="-266.22000000000003"/>
    <n v="15.51"/>
    <n v="17.78"/>
    <s v="Nova Scotia"/>
    <x v="2"/>
    <s v="Corporate"/>
    <x v="0"/>
    <x v="0"/>
  </r>
  <r>
    <s v="Frank Atkinson"/>
    <n v="44292"/>
    <d v="2011-06-14T00:00:00"/>
    <d v="2011-06-15T00:00:00"/>
    <s v="June"/>
    <s v="2011"/>
    <n v="1"/>
    <b v="0"/>
    <s v="Not Specified"/>
    <n v="1"/>
    <n v="10.48"/>
    <n v="0"/>
    <x v="2"/>
    <n v="-3.78"/>
    <n v="5.18"/>
    <n v="2.04"/>
    <s v="Nova Scotia"/>
    <x v="2"/>
    <s v="Corporate"/>
    <x v="0"/>
    <x v="5"/>
  </r>
  <r>
    <s v="Deanra Eno"/>
    <n v="44583"/>
    <d v="2009-10-04T00:00:00"/>
    <d v="2009-10-09T00:00:00"/>
    <s v="October"/>
    <s v="2009"/>
    <n v="5"/>
    <b v="0"/>
    <s v="low"/>
    <n v="6"/>
    <n v="17.59"/>
    <n v="0.1"/>
    <x v="0"/>
    <n v="-19.739999999999998"/>
    <n v="2.2200000000000002"/>
    <n v="5"/>
    <s v="Nova Scotia"/>
    <x v="2"/>
    <s v="Corporate"/>
    <x v="0"/>
    <x v="1"/>
  </r>
  <r>
    <s v="Michael Oakman"/>
    <n v="45381"/>
    <d v="2011-08-21T00:00:00"/>
    <d v="2011-08-23T00:00:00"/>
    <s v="August"/>
    <s v="2011"/>
    <n v="2"/>
    <b v="0"/>
    <s v="Medium"/>
    <n v="1"/>
    <n v="11.81"/>
    <n v="0.01"/>
    <x v="0"/>
    <n v="-7.95"/>
    <n v="5.89"/>
    <n v="5.57"/>
    <s v="Nova Scotia"/>
    <x v="2"/>
    <s v="Small Business"/>
    <x v="2"/>
    <x v="4"/>
  </r>
  <r>
    <s v="Chuck Sachs"/>
    <n v="46531"/>
    <d v="2011-08-21T00:00:00"/>
    <d v="2011-08-28T00:00:00"/>
    <s v="August"/>
    <s v="2011"/>
    <n v="7"/>
    <b v="0"/>
    <s v="low"/>
    <n v="39"/>
    <n v="4211"/>
    <n v="7.0000000000000007E-2"/>
    <x v="0"/>
    <n v="-270.57"/>
    <n v="111.96"/>
    <n v="69"/>
    <s v="Nova Scotia"/>
    <x v="2"/>
    <s v="Consumer"/>
    <x v="2"/>
    <x v="10"/>
  </r>
  <r>
    <s v="Deborah Brumfield"/>
    <n v="47136"/>
    <d v="2011-01-24T00:00:00"/>
    <d v="2011-01-26T00:00:00"/>
    <s v="January"/>
    <s v="2011"/>
    <n v="2"/>
    <b v="0"/>
    <s v="Medium"/>
    <n v="18"/>
    <n v="89.99"/>
    <n v="0"/>
    <x v="0"/>
    <n v="18.96"/>
    <n v="4.82"/>
    <n v="1.49"/>
    <s v="Nova Scotia"/>
    <x v="2"/>
    <s v="Small Business"/>
    <x v="0"/>
    <x v="2"/>
  </r>
  <r>
    <s v="Dianna Arnett"/>
    <n v="47813"/>
    <d v="2009-08-27T00:00:00"/>
    <d v="2009-08-29T00:00:00"/>
    <s v="August"/>
    <s v="2009"/>
    <n v="2"/>
    <b v="0"/>
    <s v="High"/>
    <n v="50"/>
    <n v="343"/>
    <n v="0"/>
    <x v="0"/>
    <n v="-76.94"/>
    <n v="6.68"/>
    <n v="5.66"/>
    <s v="Nova Scotia"/>
    <x v="2"/>
    <s v="Home Office"/>
    <x v="0"/>
    <x v="5"/>
  </r>
  <r>
    <s v="Alex Grayson"/>
    <n v="48263"/>
    <d v="2010-03-09T00:00:00"/>
    <d v="2010-03-10T00:00:00"/>
    <s v="March"/>
    <s v="2010"/>
    <n v="1"/>
    <b v="0"/>
    <s v="Medium"/>
    <n v="28"/>
    <n v="164.22"/>
    <n v="0.1"/>
    <x v="0"/>
    <n v="-124.72"/>
    <n v="5.98"/>
    <n v="7.5"/>
    <s v="Nova Scotia"/>
    <x v="2"/>
    <s v="Consumer"/>
    <x v="0"/>
    <x v="5"/>
  </r>
  <r>
    <s v="Amy Cox"/>
    <n v="48455"/>
    <d v="2009-06-02T00:00:00"/>
    <d v="2009-06-03T00:00:00"/>
    <s v="June"/>
    <s v="2009"/>
    <n v="1"/>
    <b v="0"/>
    <s v="Critical"/>
    <n v="17"/>
    <n v="182.47"/>
    <n v="0.05"/>
    <x v="0"/>
    <n v="-3.18"/>
    <n v="10.98"/>
    <n v="3.37"/>
    <s v="Nova Scotia"/>
    <x v="2"/>
    <s v="Small Business"/>
    <x v="0"/>
    <x v="15"/>
  </r>
  <r>
    <s v="Erica Hernandez"/>
    <n v="48706"/>
    <d v="2012-10-30T00:00:00"/>
    <d v="2012-11-06T00:00:00"/>
    <s v="November"/>
    <s v="2012"/>
    <n v="7"/>
    <b v="0"/>
    <s v="low"/>
    <n v="18"/>
    <n v="132.78"/>
    <n v="0.09"/>
    <x v="0"/>
    <n v="-130.96"/>
    <n v="7.28"/>
    <n v="11.15"/>
    <s v="Nova Scotia"/>
    <x v="2"/>
    <s v="Small Business"/>
    <x v="0"/>
    <x v="5"/>
  </r>
  <r>
    <s v="Sara Luxemburg"/>
    <n v="48929"/>
    <d v="2009-10-22T00:00:00"/>
    <d v="2009-10-25T00:00:00"/>
    <s v="October"/>
    <s v="2009"/>
    <n v="3"/>
    <b v="0"/>
    <s v="High"/>
    <n v="45"/>
    <n v="2096.6999999999998"/>
    <n v="0.03"/>
    <x v="0"/>
    <n v="939.67"/>
    <n v="47.9"/>
    <n v="5.86"/>
    <s v="Nova Scotia"/>
    <x v="2"/>
    <s v="Small Business"/>
    <x v="0"/>
    <x v="5"/>
  </r>
  <r>
    <s v="David Flashing"/>
    <n v="48963"/>
    <d v="2010-10-19T00:00:00"/>
    <d v="2010-10-21T00:00:00"/>
    <s v="October"/>
    <s v="2010"/>
    <n v="2"/>
    <b v="0"/>
    <s v="Not Specified"/>
    <n v="12"/>
    <n v="81.87"/>
    <n v="7.0000000000000007E-2"/>
    <x v="0"/>
    <n v="-31.14"/>
    <n v="6.48"/>
    <n v="5.94"/>
    <s v="Nova Scotia"/>
    <x v="2"/>
    <s v="Home Office"/>
    <x v="0"/>
    <x v="5"/>
  </r>
  <r>
    <s v="Deanra Eno"/>
    <n v="49312"/>
    <d v="2011-02-21T00:00:00"/>
    <d v="2011-02-22T00:00:00"/>
    <s v="February"/>
    <s v="2011"/>
    <n v="1"/>
    <b v="0"/>
    <s v="Critical"/>
    <n v="30"/>
    <n v="164.41"/>
    <n v="0"/>
    <x v="0"/>
    <n v="-128.52000000000001"/>
    <n v="4.9800000000000004"/>
    <n v="7.54"/>
    <s v="Nova Scotia"/>
    <x v="2"/>
    <s v="Corporate"/>
    <x v="0"/>
    <x v="5"/>
  </r>
  <r>
    <s v="Robert Barroso"/>
    <n v="49472"/>
    <d v="2010-07-16T00:00:00"/>
    <d v="2010-07-21T00:00:00"/>
    <s v="July"/>
    <s v="2010"/>
    <n v="5"/>
    <b v="0"/>
    <s v="low"/>
    <n v="15"/>
    <n v="144.13999999999999"/>
    <n v="0.05"/>
    <x v="0"/>
    <n v="12.09"/>
    <n v="9.7799999999999994"/>
    <n v="1.99"/>
    <s v="Nova Scotia"/>
    <x v="2"/>
    <s v="Small Business"/>
    <x v="1"/>
    <x v="7"/>
  </r>
  <r>
    <s v="Robert Barroso"/>
    <n v="49472"/>
    <d v="2010-07-16T00:00:00"/>
    <d v="2010-07-20T00:00:00"/>
    <s v="July"/>
    <s v="2010"/>
    <n v="4"/>
    <b v="0"/>
    <s v="low"/>
    <n v="9"/>
    <n v="30.65"/>
    <n v="0.03"/>
    <x v="0"/>
    <n v="0.08"/>
    <n v="3.29"/>
    <n v="1.35"/>
    <s v="Nova Scotia"/>
    <x v="2"/>
    <s v="Small Business"/>
    <x v="0"/>
    <x v="6"/>
  </r>
  <r>
    <s v="Darrin Sayre"/>
    <n v="49891"/>
    <d v="2009-09-12T00:00:00"/>
    <d v="2009-09-14T00:00:00"/>
    <s v="September"/>
    <s v="2009"/>
    <n v="2"/>
    <b v="0"/>
    <s v="Not Specified"/>
    <n v="40"/>
    <n v="259.83"/>
    <n v="0"/>
    <x v="0"/>
    <n v="80.73"/>
    <n v="5.98"/>
    <n v="1.49"/>
    <s v="Nova Scotia"/>
    <x v="2"/>
    <s v="Consumer"/>
    <x v="0"/>
    <x v="2"/>
  </r>
  <r>
    <s v="Sara Luxemburg"/>
    <n v="49984"/>
    <d v="2009-05-11T00:00:00"/>
    <d v="2009-05-15T00:00:00"/>
    <s v="May"/>
    <s v="2009"/>
    <n v="4"/>
    <b v="0"/>
    <s v="low"/>
    <n v="14"/>
    <n v="57.28"/>
    <n v="0.02"/>
    <x v="0"/>
    <n v="7.31"/>
    <n v="3.8"/>
    <n v="1.49"/>
    <s v="Nova Scotia"/>
    <x v="2"/>
    <s v="Small Business"/>
    <x v="0"/>
    <x v="2"/>
  </r>
  <r>
    <s v="Sara Luxemburg"/>
    <n v="49984"/>
    <d v="2009-05-11T00:00:00"/>
    <d v="2009-05-11T00:00:00"/>
    <s v="May"/>
    <s v="2009"/>
    <n v="0"/>
    <s v="FREE DELIVERY"/>
    <s v="low"/>
    <n v="32"/>
    <n v="227.87"/>
    <n v="0.02"/>
    <x v="0"/>
    <n v="-130.61000000000001"/>
    <n v="6.48"/>
    <n v="8.4"/>
    <s v="Nova Scotia"/>
    <x v="2"/>
    <s v="Small Business"/>
    <x v="0"/>
    <x v="5"/>
  </r>
  <r>
    <s v="Deborah Brumfield"/>
    <n v="50471"/>
    <d v="2012-01-03T00:00:00"/>
    <d v="2012-01-05T00:00:00"/>
    <s v="January"/>
    <s v="2012"/>
    <n v="2"/>
    <b v="0"/>
    <s v="low"/>
    <n v="25"/>
    <n v="5859.25"/>
    <n v="0.02"/>
    <x v="1"/>
    <n v="1358.53"/>
    <n v="226.67"/>
    <n v="28.16"/>
    <s v="Nova Scotia"/>
    <x v="2"/>
    <s v="Corporate"/>
    <x v="2"/>
    <x v="14"/>
  </r>
  <r>
    <s v="Eleni McCrary"/>
    <n v="51203"/>
    <d v="2011-12-21T00:00:00"/>
    <d v="2011-12-22T00:00:00"/>
    <s v="December"/>
    <s v="2011"/>
    <n v="1"/>
    <b v="0"/>
    <s v="High"/>
    <n v="49"/>
    <n v="26622.55"/>
    <n v="0.08"/>
    <x v="1"/>
    <n v="3146.22"/>
    <n v="550.98"/>
    <n v="45.7"/>
    <s v="Nova Scotia"/>
    <x v="2"/>
    <s v="Home Office"/>
    <x v="2"/>
    <x v="10"/>
  </r>
  <r>
    <s v="Eleni McCrary"/>
    <n v="51233"/>
    <d v="2009-12-09T00:00:00"/>
    <d v="2009-12-09T00:00:00"/>
    <s v="December"/>
    <s v="2009"/>
    <n v="0"/>
    <s v="FREE DELIVERY"/>
    <s v="low"/>
    <n v="3"/>
    <n v="26.5"/>
    <n v="0.05"/>
    <x v="0"/>
    <n v="20.12"/>
    <n v="7.59"/>
    <n v="4"/>
    <s v="Nova Scotia"/>
    <x v="2"/>
    <s v="Corporate"/>
    <x v="2"/>
    <x v="4"/>
  </r>
  <r>
    <s v="Alyssa Tate"/>
    <n v="52195"/>
    <d v="2011-10-26T00:00:00"/>
    <d v="2011-10-27T00:00:00"/>
    <s v="October"/>
    <s v="2011"/>
    <n v="1"/>
    <b v="0"/>
    <s v="Not Specified"/>
    <n v="19"/>
    <n v="267"/>
    <n v="0.09"/>
    <x v="0"/>
    <n v="-2.83"/>
    <n v="14.45"/>
    <n v="7.17"/>
    <s v="Nova Scotia"/>
    <x v="2"/>
    <s v="Small Business"/>
    <x v="0"/>
    <x v="2"/>
  </r>
  <r>
    <s v="Michael Kennedy"/>
    <n v="53123"/>
    <d v="2009-08-31T00:00:00"/>
    <d v="2009-09-02T00:00:00"/>
    <s v="September"/>
    <s v="2009"/>
    <n v="2"/>
    <b v="0"/>
    <s v="Not Specified"/>
    <n v="25"/>
    <n v="265.75"/>
    <n v="0.06"/>
    <x v="0"/>
    <n v="14"/>
    <n v="10.98"/>
    <n v="5.14"/>
    <s v="Nova Scotia"/>
    <x v="2"/>
    <s v="Corporate"/>
    <x v="0"/>
    <x v="2"/>
  </r>
  <r>
    <s v="Marc Crier"/>
    <n v="54533"/>
    <d v="2011-12-18T00:00:00"/>
    <d v="2011-12-19T00:00:00"/>
    <s v="December"/>
    <s v="2011"/>
    <n v="1"/>
    <b v="0"/>
    <s v="Medium"/>
    <n v="21"/>
    <n v="162.25"/>
    <n v="0.03"/>
    <x v="0"/>
    <n v="-42.72"/>
    <n v="7.1"/>
    <n v="6.05"/>
    <s v="Nova Scotia"/>
    <x v="2"/>
    <s v="Corporate"/>
    <x v="0"/>
    <x v="2"/>
  </r>
  <r>
    <s v="Bobby Elias"/>
    <n v="55139"/>
    <d v="2010-01-17T00:00:00"/>
    <d v="2010-01-18T00:00:00"/>
    <s v="January"/>
    <s v="2010"/>
    <n v="1"/>
    <b v="0"/>
    <s v="Not Specified"/>
    <n v="26"/>
    <n v="85.71"/>
    <n v="0.08"/>
    <x v="0"/>
    <n v="9.32"/>
    <n v="3.28"/>
    <n v="0.98"/>
    <s v="Nova Scotia"/>
    <x v="2"/>
    <s v="Small Business"/>
    <x v="0"/>
    <x v="12"/>
  </r>
  <r>
    <s v="Christy Brittain"/>
    <n v="55392"/>
    <d v="2009-06-06T00:00:00"/>
    <d v="2009-06-08T00:00:00"/>
    <s v="June"/>
    <s v="2009"/>
    <n v="2"/>
    <b v="0"/>
    <s v="Critical"/>
    <n v="39"/>
    <n v="104.97"/>
    <n v="7.0000000000000007E-2"/>
    <x v="0"/>
    <n v="3.21"/>
    <n v="2.84"/>
    <n v="0.93"/>
    <s v="Nova Scotia"/>
    <x v="2"/>
    <s v="Consumer"/>
    <x v="0"/>
    <x v="12"/>
  </r>
  <r>
    <s v="Joni Wasserman"/>
    <n v="55616"/>
    <d v="2011-05-08T00:00:00"/>
    <d v="2011-05-09T00:00:00"/>
    <s v="May"/>
    <s v="2011"/>
    <n v="1"/>
    <b v="0"/>
    <s v="High"/>
    <n v="29"/>
    <n v="184.74"/>
    <n v="0"/>
    <x v="0"/>
    <n v="-102.25"/>
    <n v="5.98"/>
    <n v="4.38"/>
    <s v="Nova Scotia"/>
    <x v="2"/>
    <s v="Consumer"/>
    <x v="1"/>
    <x v="7"/>
  </r>
  <r>
    <s v="Karen Ferguson"/>
    <n v="55909"/>
    <d v="2009-05-19T00:00:00"/>
    <d v="2009-05-23T00:00:00"/>
    <s v="May"/>
    <s v="2009"/>
    <n v="4"/>
    <b v="0"/>
    <s v="low"/>
    <n v="3"/>
    <n v="526.76"/>
    <n v="7.0000000000000007E-2"/>
    <x v="0"/>
    <n v="-93.83"/>
    <n v="172.99"/>
    <n v="19.989999999999998"/>
    <s v="Nova Scotia"/>
    <x v="2"/>
    <s v="Home Office"/>
    <x v="0"/>
    <x v="2"/>
  </r>
  <r>
    <s v="Mark Haberlin"/>
    <n v="55938"/>
    <d v="2012-07-02T00:00:00"/>
    <d v="2012-07-03T00:00:00"/>
    <s v="July"/>
    <s v="2012"/>
    <n v="1"/>
    <b v="0"/>
    <s v="Not Specified"/>
    <n v="18"/>
    <n v="1769.9"/>
    <n v="0.05"/>
    <x v="2"/>
    <n v="-468.89"/>
    <n v="95.99"/>
    <n v="35"/>
    <s v="Nova Scotia"/>
    <x v="2"/>
    <s v="Small Business"/>
    <x v="0"/>
    <x v="0"/>
  </r>
  <r>
    <s v="Nicole Brennan"/>
    <n v="56166"/>
    <d v="2010-08-04T00:00:00"/>
    <d v="2010-08-06T00:00:00"/>
    <s v="August"/>
    <s v="2010"/>
    <n v="2"/>
    <b v="0"/>
    <s v="Critical"/>
    <n v="45"/>
    <n v="615.67999999999995"/>
    <n v="0.08"/>
    <x v="0"/>
    <n v="-54.34"/>
    <n v="14.42"/>
    <n v="6.75"/>
    <s v="Nova Scotia"/>
    <x v="2"/>
    <s v="Consumer"/>
    <x v="0"/>
    <x v="1"/>
  </r>
  <r>
    <s v="Sara Luxemburg"/>
    <n v="56515"/>
    <d v="2011-05-27T00:00:00"/>
    <d v="2011-05-28T00:00:00"/>
    <s v="May"/>
    <s v="2011"/>
    <n v="1"/>
    <b v="0"/>
    <s v="Medium"/>
    <n v="18"/>
    <n v="126.62"/>
    <n v="0.08"/>
    <x v="2"/>
    <n v="60.79"/>
    <n v="6.3"/>
    <n v="0.5"/>
    <s v="Nova Scotia"/>
    <x v="2"/>
    <s v="Small Business"/>
    <x v="0"/>
    <x v="11"/>
  </r>
  <r>
    <s v="Giulietta Dortch"/>
    <n v="56768"/>
    <d v="2011-07-27T00:00:00"/>
    <d v="2011-07-29T00:00:00"/>
    <s v="July"/>
    <s v="2011"/>
    <n v="2"/>
    <b v="0"/>
    <s v="Critical"/>
    <n v="37"/>
    <n v="111.39"/>
    <n v="0.02"/>
    <x v="0"/>
    <n v="20.059999999999999"/>
    <n v="2.88"/>
    <n v="0.7"/>
    <s v="Nova Scotia"/>
    <x v="2"/>
    <s v="Corporate"/>
    <x v="0"/>
    <x v="12"/>
  </r>
  <r>
    <s v="Bradley Talbott"/>
    <n v="56900"/>
    <d v="2011-11-26T00:00:00"/>
    <d v="2011-11-28T00:00:00"/>
    <s v="November"/>
    <s v="2011"/>
    <n v="2"/>
    <b v="0"/>
    <s v="Not Specified"/>
    <n v="16"/>
    <n v="54.32"/>
    <n v="0.09"/>
    <x v="0"/>
    <n v="16.11"/>
    <n v="3.41"/>
    <n v="0.7"/>
    <s v="Nova Scotia"/>
    <x v="2"/>
    <s v="Small Business"/>
    <x v="0"/>
    <x v="6"/>
  </r>
  <r>
    <s v="Bradley Talbott"/>
    <n v="57056"/>
    <d v="2012-11-08T00:00:00"/>
    <d v="2012-11-15T00:00:00"/>
    <s v="November"/>
    <s v="2012"/>
    <n v="7"/>
    <b v="0"/>
    <s v="low"/>
    <n v="29"/>
    <n v="2185.61"/>
    <n v="0.01"/>
    <x v="1"/>
    <n v="-2897.25"/>
    <n v="70.89"/>
    <n v="89.3"/>
    <s v="Nova Scotia"/>
    <x v="2"/>
    <s v="Corporate"/>
    <x v="2"/>
    <x v="10"/>
  </r>
  <r>
    <s v="Brian Stugart"/>
    <n v="58372"/>
    <d v="2011-04-02T00:00:00"/>
    <d v="2011-04-07T00:00:00"/>
    <s v="April"/>
    <s v="2011"/>
    <n v="5"/>
    <b v="0"/>
    <s v="low"/>
    <n v="48"/>
    <n v="184.1"/>
    <n v="0.04"/>
    <x v="0"/>
    <n v="43.2"/>
    <n v="3.98"/>
    <n v="0.7"/>
    <s v="Nova Scotia"/>
    <x v="2"/>
    <s v="Corporate"/>
    <x v="0"/>
    <x v="12"/>
  </r>
  <r>
    <s v="Deborah Brumfield"/>
    <n v="59270"/>
    <d v="2010-01-11T00:00:00"/>
    <d v="2010-01-13T00:00:00"/>
    <s v="January"/>
    <s v="2010"/>
    <n v="2"/>
    <b v="0"/>
    <s v="High"/>
    <n v="48"/>
    <n v="25312"/>
    <n v="0.01"/>
    <x v="1"/>
    <n v="8788.81"/>
    <n v="517.48"/>
    <n v="16.63"/>
    <s v="Nova Scotia"/>
    <x v="2"/>
    <s v="Small Business"/>
    <x v="1"/>
    <x v="16"/>
  </r>
  <r>
    <s v="Deborah Brumfield"/>
    <n v="59270"/>
    <d v="2010-01-11T00:00:00"/>
    <d v="2010-01-12T00:00:00"/>
    <s v="January"/>
    <s v="2010"/>
    <n v="1"/>
    <b v="0"/>
    <s v="High"/>
    <n v="14"/>
    <n v="2138.63"/>
    <n v="0.01"/>
    <x v="0"/>
    <n v="453.03"/>
    <n v="142.86000000000001"/>
    <n v="19.989999999999998"/>
    <s v="Nova Scotia"/>
    <x v="2"/>
    <s v="Small Business"/>
    <x v="0"/>
    <x v="0"/>
  </r>
  <r>
    <s v="Maureen Gastineau"/>
    <n v="59619"/>
    <d v="2010-02-13T00:00:00"/>
    <d v="2010-02-15T00:00:00"/>
    <s v="February"/>
    <s v="2010"/>
    <n v="2"/>
    <b v="0"/>
    <s v="Not Specified"/>
    <n v="12"/>
    <n v="76.040000000000006"/>
    <n v="0.04"/>
    <x v="0"/>
    <n v="-47.55"/>
    <n v="5.98"/>
    <n v="7.15"/>
    <s v="Nova Scotia"/>
    <x v="2"/>
    <s v="Consumer"/>
    <x v="0"/>
    <x v="5"/>
  </r>
  <r>
    <s v="Julia Barnett"/>
    <n v="59781"/>
    <d v="2012-12-12T00:00:00"/>
    <d v="2012-12-13T00:00:00"/>
    <s v="December"/>
    <s v="2012"/>
    <n v="1"/>
    <b v="0"/>
    <s v="Not Specified"/>
    <n v="24"/>
    <n v="4408.2700000000004"/>
    <n v="0.04"/>
    <x v="1"/>
    <n v="329.28"/>
    <n v="180.98"/>
    <n v="30"/>
    <s v="Nova Scotia"/>
    <x v="2"/>
    <s v="Corporate"/>
    <x v="2"/>
    <x v="14"/>
  </r>
  <r>
    <s v="Emily Phan"/>
    <n v="132"/>
    <d v="2010-06-10T00:00:00"/>
    <d v="2010-06-13T00:00:00"/>
    <s v="June"/>
    <s v="2010"/>
    <n v="3"/>
    <b v="0"/>
    <s v="Medium"/>
    <n v="30"/>
    <n v="4011.65"/>
    <n v="0.05"/>
    <x v="1"/>
    <n v="-603.79999999999995"/>
    <n v="130.97999999999999"/>
    <n v="54.74"/>
    <s v="Nova Scotia"/>
    <x v="2"/>
    <s v="Consumer"/>
    <x v="2"/>
    <x v="9"/>
  </r>
  <r>
    <s v="Liz Willingham"/>
    <n v="258"/>
    <d v="2010-12-28T00:00:00"/>
    <d v="2010-12-30T00:00:00"/>
    <s v="December"/>
    <s v="2010"/>
    <n v="2"/>
    <b v="0"/>
    <s v="Critical"/>
    <n v="21"/>
    <n v="154.35"/>
    <n v="0"/>
    <x v="0"/>
    <n v="-91.14"/>
    <n v="6.48"/>
    <n v="8.74"/>
    <s v="Nova Scotia"/>
    <x v="2"/>
    <s v="Home Office"/>
    <x v="0"/>
    <x v="5"/>
  </r>
  <r>
    <s v="Liz Willingham"/>
    <n v="258"/>
    <d v="2010-12-28T00:00:00"/>
    <d v="2010-12-29T00:00:00"/>
    <s v="December"/>
    <s v="2010"/>
    <n v="1"/>
    <b v="0"/>
    <s v="Critical"/>
    <n v="7"/>
    <n v="201.36"/>
    <n v="0"/>
    <x v="1"/>
    <n v="-284.39999999999998"/>
    <n v="20.98"/>
    <n v="53.03"/>
    <s v="Nova Scotia"/>
    <x v="2"/>
    <s v="Home Office"/>
    <x v="0"/>
    <x v="0"/>
  </r>
  <r>
    <s v="Craig Yedwab"/>
    <n v="325"/>
    <d v="2010-10-16T00:00:00"/>
    <d v="2010-10-20T00:00:00"/>
    <s v="October"/>
    <s v="2010"/>
    <n v="4"/>
    <b v="0"/>
    <s v="low"/>
    <n v="9"/>
    <n v="884.12750000000005"/>
    <n v="0.06"/>
    <x v="0"/>
    <n v="-178.71"/>
    <n v="115.99"/>
    <n v="4.2300000000000004"/>
    <s v="Nova Scotia"/>
    <x v="2"/>
    <s v="Corporate"/>
    <x v="1"/>
    <x v="3"/>
  </r>
  <r>
    <s v="Noel Staavos"/>
    <n v="1444"/>
    <d v="2009-12-05T00:00:00"/>
    <d v="2009-12-07T00:00:00"/>
    <s v="December"/>
    <s v="2009"/>
    <n v="2"/>
    <b v="0"/>
    <s v="Medium"/>
    <n v="32"/>
    <n v="21717.360000000001"/>
    <n v="0.06"/>
    <x v="2"/>
    <n v="8249.86"/>
    <n v="699.99"/>
    <n v="24.49"/>
    <s v="Nova Scotia"/>
    <x v="2"/>
    <s v="Home Office"/>
    <x v="1"/>
    <x v="13"/>
  </r>
  <r>
    <s v="Andy Reiter"/>
    <n v="2084"/>
    <d v="2010-03-16T00:00:00"/>
    <d v="2010-03-18T00:00:00"/>
    <s v="March"/>
    <s v="2010"/>
    <n v="2"/>
    <b v="0"/>
    <s v="High"/>
    <n v="16"/>
    <n v="692.73"/>
    <n v="0.01"/>
    <x v="0"/>
    <n v="94.97"/>
    <n v="40.99"/>
    <n v="17.48"/>
    <s v="Nova Scotia"/>
    <x v="2"/>
    <s v="Corporate"/>
    <x v="0"/>
    <x v="5"/>
  </r>
  <r>
    <s v="Ben Peterman"/>
    <n v="3332"/>
    <d v="2009-11-04T00:00:00"/>
    <d v="2009-11-06T00:00:00"/>
    <s v="November"/>
    <s v="2009"/>
    <n v="2"/>
    <b v="0"/>
    <s v="Critical"/>
    <n v="6"/>
    <n v="22.19"/>
    <n v="0.01"/>
    <x v="0"/>
    <n v="-3.51"/>
    <n v="3.26"/>
    <n v="1.86"/>
    <s v="Nova Scotia"/>
    <x v="2"/>
    <s v="Corporate"/>
    <x v="0"/>
    <x v="12"/>
  </r>
  <r>
    <s v="Alex Grayson"/>
    <n v="3397"/>
    <d v="2009-06-22T00:00:00"/>
    <d v="2009-06-24T00:00:00"/>
    <s v="June"/>
    <s v="2009"/>
    <n v="2"/>
    <b v="0"/>
    <s v="Medium"/>
    <n v="43"/>
    <n v="815.89"/>
    <n v="0.1"/>
    <x v="0"/>
    <n v="-20.25"/>
    <n v="19.98"/>
    <n v="4"/>
    <s v="Nova Scotia"/>
    <x v="2"/>
    <s v="Consumer"/>
    <x v="1"/>
    <x v="7"/>
  </r>
  <r>
    <s v="George Zrebassa"/>
    <n v="3556"/>
    <d v="2012-09-22T00:00:00"/>
    <d v="2012-09-22T00:00:00"/>
    <s v="September"/>
    <s v="2012"/>
    <n v="0"/>
    <s v="FREE DELIVERY"/>
    <s v="Not Specified"/>
    <n v="41"/>
    <n v="4933.99"/>
    <n v="0.1"/>
    <x v="0"/>
    <n v="1161.8900000000001"/>
    <n v="128.24"/>
    <n v="12.65"/>
    <s v="Nova Scotia"/>
    <x v="2"/>
    <s v="Home Office"/>
    <x v="2"/>
    <x v="14"/>
  </r>
  <r>
    <s v="Denise Leinenbach"/>
    <n v="3589"/>
    <d v="2009-05-25T00:00:00"/>
    <d v="2009-05-27T00:00:00"/>
    <s v="May"/>
    <s v="2009"/>
    <n v="2"/>
    <b v="0"/>
    <s v="High"/>
    <n v="23"/>
    <n v="72.930000000000007"/>
    <n v="0.01"/>
    <x v="0"/>
    <n v="28.55"/>
    <n v="3.15"/>
    <n v="0.49"/>
    <s v="Nova Scotia"/>
    <x v="2"/>
    <s v="Home Office"/>
    <x v="0"/>
    <x v="11"/>
  </r>
  <r>
    <s v="Muhammed Lee"/>
    <n v="3905"/>
    <d v="2010-12-20T00:00:00"/>
    <d v="2010-12-21T00:00:00"/>
    <s v="December"/>
    <s v="2010"/>
    <n v="1"/>
    <b v="0"/>
    <s v="Not Specified"/>
    <n v="42"/>
    <n v="2537.88"/>
    <n v="0.03"/>
    <x v="1"/>
    <n v="-377.25"/>
    <n v="60.89"/>
    <n v="32.409999999999997"/>
    <s v="Nova Scotia"/>
    <x v="2"/>
    <s v="Consumer"/>
    <x v="2"/>
    <x v="14"/>
  </r>
  <r>
    <s v="Bill Tyler"/>
    <n v="4033"/>
    <d v="2010-06-01T00:00:00"/>
    <d v="2010-06-08T00:00:00"/>
    <s v="June"/>
    <s v="2010"/>
    <n v="7"/>
    <b v="0"/>
    <s v="low"/>
    <n v="38"/>
    <n v="19269.05"/>
    <n v="0"/>
    <x v="1"/>
    <n v="4127.79"/>
    <n v="500.98"/>
    <n v="41.44"/>
    <s v="Nova Scotia"/>
    <x v="2"/>
    <s v="Consumer"/>
    <x v="2"/>
    <x v="9"/>
  </r>
  <r>
    <s v="Carlos Meador"/>
    <n v="4647"/>
    <d v="2009-05-13T00:00:00"/>
    <d v="2009-05-14T00:00:00"/>
    <s v="May"/>
    <s v="2009"/>
    <n v="1"/>
    <b v="0"/>
    <s v="Medium"/>
    <n v="33"/>
    <n v="1590.163"/>
    <n v="0.01"/>
    <x v="0"/>
    <n v="-57.54"/>
    <n v="55.99"/>
    <n v="5"/>
    <s v="Nova Scotia"/>
    <x v="2"/>
    <s v="Corporate"/>
    <x v="1"/>
    <x v="3"/>
  </r>
  <r>
    <s v="Liz Willingham"/>
    <n v="4773"/>
    <d v="2011-12-22T00:00:00"/>
    <d v="2011-12-23T00:00:00"/>
    <s v="December"/>
    <s v="2011"/>
    <n v="1"/>
    <b v="0"/>
    <s v="Critical"/>
    <n v="26"/>
    <n v="311.38"/>
    <n v="0.06"/>
    <x v="0"/>
    <n v="34.119999999999997"/>
    <n v="11.58"/>
    <n v="5.72"/>
    <s v="Nova Scotia"/>
    <x v="2"/>
    <s v="Home Office"/>
    <x v="0"/>
    <x v="8"/>
  </r>
  <r>
    <s v="Evan Henry"/>
    <n v="5189"/>
    <d v="2010-11-25T00:00:00"/>
    <d v="2010-11-27T00:00:00"/>
    <s v="November"/>
    <s v="2010"/>
    <n v="2"/>
    <b v="0"/>
    <s v="low"/>
    <n v="8"/>
    <n v="24.72"/>
    <n v="0.06"/>
    <x v="0"/>
    <n v="-21.47"/>
    <n v="2.74"/>
    <n v="3.5"/>
    <s v="Nova Scotia"/>
    <x v="2"/>
    <s v="Corporate"/>
    <x v="0"/>
    <x v="12"/>
  </r>
  <r>
    <s v="Denise Leinenbach"/>
    <n v="5510"/>
    <d v="2010-01-07T00:00:00"/>
    <d v="2010-01-10T00:00:00"/>
    <s v="January"/>
    <s v="2010"/>
    <n v="3"/>
    <b v="0"/>
    <s v="Medium"/>
    <n v="12"/>
    <n v="116.38"/>
    <n v="0.08"/>
    <x v="0"/>
    <n v="29.68"/>
    <n v="9.68"/>
    <n v="2.0299999999999998"/>
    <s v="Nova Scotia"/>
    <x v="2"/>
    <s v="Home Office"/>
    <x v="0"/>
    <x v="5"/>
  </r>
  <r>
    <s v="Denise Leinenbach"/>
    <n v="6369"/>
    <d v="2009-12-19T00:00:00"/>
    <d v="2009-12-21T00:00:00"/>
    <s v="December"/>
    <s v="2009"/>
    <n v="2"/>
    <b v="0"/>
    <s v="High"/>
    <n v="30"/>
    <n v="14922.16"/>
    <n v="0.1"/>
    <x v="1"/>
    <n v="545.70000000000005"/>
    <n v="550.98"/>
    <n v="45.7"/>
    <s v="Nova Scotia"/>
    <x v="2"/>
    <s v="Corporate"/>
    <x v="2"/>
    <x v="10"/>
  </r>
  <r>
    <s v="Denise Leinenbach"/>
    <n v="6373"/>
    <d v="2012-01-23T00:00:00"/>
    <d v="2012-01-24T00:00:00"/>
    <s v="January"/>
    <s v="2012"/>
    <n v="1"/>
    <b v="0"/>
    <s v="Not Specified"/>
    <n v="1"/>
    <n v="62.77"/>
    <n v="0.01"/>
    <x v="0"/>
    <n v="-36.840000000000003"/>
    <n v="60.97"/>
    <n v="4.5"/>
    <s v="Nova Scotia"/>
    <x v="2"/>
    <s v="Home Office"/>
    <x v="0"/>
    <x v="1"/>
  </r>
  <r>
    <s v="Alan Shonely"/>
    <n v="6465"/>
    <d v="2011-08-12T00:00:00"/>
    <d v="2011-08-19T00:00:00"/>
    <s v="August"/>
    <s v="2011"/>
    <n v="7"/>
    <b v="0"/>
    <s v="low"/>
    <n v="36"/>
    <n v="240.14"/>
    <n v="0.06"/>
    <x v="2"/>
    <n v="57.78"/>
    <n v="6.88"/>
    <n v="2"/>
    <s v="Nova Scotia"/>
    <x v="2"/>
    <s v="Small Business"/>
    <x v="0"/>
    <x v="5"/>
  </r>
  <r>
    <s v="Damala Kotsonis"/>
    <n v="6885"/>
    <d v="2012-06-19T00:00:00"/>
    <d v="2012-06-19T00:00:00"/>
    <s v="June"/>
    <s v="2012"/>
    <n v="0"/>
    <s v="FREE DELIVERY"/>
    <s v="low"/>
    <n v="40"/>
    <n v="879.54"/>
    <n v="0.09"/>
    <x v="0"/>
    <n v="166.93"/>
    <n v="23.99"/>
    <n v="6.3"/>
    <s v="Nova Scotia"/>
    <x v="2"/>
    <s v="Corporate"/>
    <x v="1"/>
    <x v="16"/>
  </r>
  <r>
    <s v="Debra Catini"/>
    <n v="7297"/>
    <d v="2009-09-14T00:00:00"/>
    <d v="2009-09-15T00:00:00"/>
    <s v="September"/>
    <s v="2009"/>
    <n v="1"/>
    <b v="0"/>
    <s v="High"/>
    <n v="4"/>
    <n v="1620.94"/>
    <n v="0.1"/>
    <x v="1"/>
    <n v="-969.05"/>
    <n v="400.98"/>
    <n v="76.37"/>
    <s v="Nova Scotia"/>
    <x v="2"/>
    <s v="Small Business"/>
    <x v="2"/>
    <x v="10"/>
  </r>
  <r>
    <s v="Raymond Fair"/>
    <n v="7367"/>
    <d v="2011-06-05T00:00:00"/>
    <d v="2011-06-10T00:00:00"/>
    <s v="June"/>
    <s v="2011"/>
    <n v="5"/>
    <b v="0"/>
    <s v="low"/>
    <n v="48"/>
    <n v="269.93"/>
    <n v="0.05"/>
    <x v="2"/>
    <n v="119.64"/>
    <n v="5.43"/>
    <n v="0.95"/>
    <s v="Nova Scotia"/>
    <x v="2"/>
    <s v="Small Business"/>
    <x v="0"/>
    <x v="5"/>
  </r>
  <r>
    <s v="Ann Blume"/>
    <n v="7751"/>
    <d v="2012-12-23T00:00:00"/>
    <d v="2012-12-24T00:00:00"/>
    <s v="December"/>
    <s v="2012"/>
    <n v="1"/>
    <b v="0"/>
    <s v="Not Specified"/>
    <n v="45"/>
    <n v="4547.8999999999996"/>
    <n v="0.01"/>
    <x v="1"/>
    <n v="-768.14"/>
    <n v="95.98"/>
    <n v="58.2"/>
    <s v="Nova Scotia"/>
    <x v="2"/>
    <s v="Corporate"/>
    <x v="2"/>
    <x v="14"/>
  </r>
  <r>
    <s v="Becky Martin"/>
    <n v="8422"/>
    <d v="2009-04-14T00:00:00"/>
    <d v="2009-04-15T00:00:00"/>
    <s v="April"/>
    <s v="2009"/>
    <n v="1"/>
    <b v="0"/>
    <s v="Medium"/>
    <n v="18"/>
    <n v="4212.7520000000004"/>
    <n v="0.06"/>
    <x v="1"/>
    <n v="-715.78"/>
    <n v="296.18"/>
    <n v="54.12"/>
    <s v="Nova Scotia"/>
    <x v="2"/>
    <s v="Home Office"/>
    <x v="2"/>
    <x v="10"/>
  </r>
  <r>
    <s v="Eric Barreto"/>
    <n v="9062"/>
    <d v="2011-03-20T00:00:00"/>
    <d v="2011-03-21T00:00:00"/>
    <s v="March"/>
    <s v="2011"/>
    <n v="1"/>
    <b v="0"/>
    <s v="High"/>
    <n v="32"/>
    <n v="119.2"/>
    <n v="0.06"/>
    <x v="0"/>
    <n v="30.61"/>
    <n v="3.93"/>
    <n v="0.99"/>
    <s v="Nova Scotia"/>
    <x v="2"/>
    <s v="Consumer"/>
    <x v="0"/>
    <x v="6"/>
  </r>
  <r>
    <s v="Barry Franz"/>
    <n v="10209"/>
    <d v="2010-11-29T00:00:00"/>
    <d v="2010-12-01T00:00:00"/>
    <s v="December"/>
    <s v="2010"/>
    <n v="2"/>
    <b v="0"/>
    <s v="Medium"/>
    <n v="48"/>
    <n v="418.82"/>
    <n v="0.02"/>
    <x v="0"/>
    <n v="-60.21"/>
    <n v="8.6"/>
    <n v="6.19"/>
    <s v="Nova Scotia"/>
    <x v="2"/>
    <s v="Corporate"/>
    <x v="0"/>
    <x v="2"/>
  </r>
  <r>
    <s v="Astrea Jones"/>
    <n v="10245"/>
    <d v="2011-02-13T00:00:00"/>
    <d v="2011-02-15T00:00:00"/>
    <s v="February"/>
    <s v="2011"/>
    <n v="2"/>
    <b v="0"/>
    <s v="Medium"/>
    <n v="23"/>
    <n v="127.17"/>
    <n v="0.1"/>
    <x v="0"/>
    <n v="-108.13"/>
    <n v="5.53"/>
    <n v="6.98"/>
    <s v="Nova Scotia"/>
    <x v="2"/>
    <s v="Corporate"/>
    <x v="0"/>
    <x v="2"/>
  </r>
  <r>
    <s v="Peter McVee"/>
    <n v="11008"/>
    <d v="2009-02-24T00:00:00"/>
    <d v="2009-02-26T00:00:00"/>
    <s v="February"/>
    <s v="2009"/>
    <n v="2"/>
    <b v="0"/>
    <s v="Critical"/>
    <n v="17"/>
    <n v="2545.89"/>
    <n v="0.01"/>
    <x v="0"/>
    <n v="-321.51"/>
    <n v="138.13999999999999"/>
    <n v="35"/>
    <s v="Nova Scotia"/>
    <x v="2"/>
    <s v="Small Business"/>
    <x v="0"/>
    <x v="0"/>
  </r>
  <r>
    <s v="Chuck Sachs"/>
    <n v="11585"/>
    <d v="2009-03-15T00:00:00"/>
    <d v="2009-03-16T00:00:00"/>
    <s v="March"/>
    <s v="2009"/>
    <n v="1"/>
    <b v="0"/>
    <s v="Medium"/>
    <n v="17"/>
    <n v="281.83999999999997"/>
    <n v="0.1"/>
    <x v="0"/>
    <n v="-99.55"/>
    <n v="17.98"/>
    <n v="4"/>
    <s v="Nova Scotia"/>
    <x v="2"/>
    <s v="Consumer"/>
    <x v="1"/>
    <x v="7"/>
  </r>
  <r>
    <s v="Corey Catlett"/>
    <n v="13472"/>
    <d v="2011-10-26T00:00:00"/>
    <d v="2011-10-27T00:00:00"/>
    <s v="October"/>
    <s v="2011"/>
    <n v="1"/>
    <b v="0"/>
    <s v="Critical"/>
    <n v="26"/>
    <n v="106.03"/>
    <n v="0.09"/>
    <x v="0"/>
    <n v="42.89"/>
    <n v="4.13"/>
    <n v="0.5"/>
    <s v="Nova Scotia"/>
    <x v="2"/>
    <s v="Home Office"/>
    <x v="0"/>
    <x v="11"/>
  </r>
  <r>
    <s v="Dave Poirier"/>
    <n v="14114"/>
    <d v="2009-04-06T00:00:00"/>
    <d v="2009-04-06T00:00:00"/>
    <s v="April"/>
    <s v="2009"/>
    <n v="0"/>
    <s v="FREE DELIVERY"/>
    <s v="Critical"/>
    <n v="29"/>
    <n v="65.16"/>
    <n v="0.03"/>
    <x v="0"/>
    <n v="-7.04"/>
    <n v="2.1800000000000002"/>
    <n v="1.38"/>
    <s v="Nova Scotia"/>
    <x v="2"/>
    <s v="Small Business"/>
    <x v="0"/>
    <x v="6"/>
  </r>
  <r>
    <s v="Bobby Trafton"/>
    <n v="14727"/>
    <d v="2012-07-19T00:00:00"/>
    <d v="2012-07-20T00:00:00"/>
    <s v="July"/>
    <s v="2012"/>
    <n v="1"/>
    <b v="0"/>
    <s v="Medium"/>
    <n v="33"/>
    <n v="2269.41"/>
    <n v="0.05"/>
    <x v="0"/>
    <n v="630.17999999999995"/>
    <n v="70.97"/>
    <n v="3.5"/>
    <s v="Nova Scotia"/>
    <x v="2"/>
    <s v="Small Business"/>
    <x v="0"/>
    <x v="1"/>
  </r>
  <r>
    <s v="Benjamin Venier"/>
    <n v="15399"/>
    <d v="2012-05-13T00:00:00"/>
    <d v="2012-05-14T00:00:00"/>
    <s v="May"/>
    <s v="2012"/>
    <n v="1"/>
    <b v="0"/>
    <s v="Critical"/>
    <n v="46"/>
    <n v="2514.5124999999998"/>
    <n v="0.04"/>
    <x v="2"/>
    <n v="601.65"/>
    <n v="65.989999999999995"/>
    <n v="4.99"/>
    <s v="Nova Scotia"/>
    <x v="2"/>
    <s v="Small Business"/>
    <x v="1"/>
    <x v="3"/>
  </r>
  <r>
    <s v="Tony Molinari"/>
    <n v="15619"/>
    <d v="2011-06-28T00:00:00"/>
    <d v="2011-07-05T00:00:00"/>
    <s v="July"/>
    <s v="2011"/>
    <n v="7"/>
    <b v="0"/>
    <s v="low"/>
    <n v="9"/>
    <n v="1425.21"/>
    <n v="0.1"/>
    <x v="1"/>
    <n v="-65.02"/>
    <n v="160.97999999999999"/>
    <n v="30"/>
    <s v="Nova Scotia"/>
    <x v="2"/>
    <s v="Corporate"/>
    <x v="2"/>
    <x v="14"/>
  </r>
  <r>
    <s v="Benjamin Venier"/>
    <n v="16194"/>
    <d v="2010-10-07T00:00:00"/>
    <d v="2010-10-09T00:00:00"/>
    <s v="October"/>
    <s v="2010"/>
    <n v="2"/>
    <b v="0"/>
    <s v="Not Specified"/>
    <n v="24"/>
    <n v="2435.5135"/>
    <n v="0.08"/>
    <x v="0"/>
    <n v="315.49"/>
    <n v="125.99"/>
    <n v="4.2"/>
    <s v="Nova Scotia"/>
    <x v="2"/>
    <s v="Small Business"/>
    <x v="1"/>
    <x v="3"/>
  </r>
  <r>
    <s v="Nora Paige"/>
    <n v="16229"/>
    <d v="2009-03-29T00:00:00"/>
    <d v="2009-03-31T00:00:00"/>
    <s v="March"/>
    <s v="2009"/>
    <n v="2"/>
    <b v="0"/>
    <s v="High"/>
    <n v="19"/>
    <n v="568.74350000000004"/>
    <n v="0.05"/>
    <x v="0"/>
    <n v="143.79"/>
    <n v="35.99"/>
    <n v="3.3"/>
    <s v="Nova Scotia"/>
    <x v="2"/>
    <s v="Small Business"/>
    <x v="1"/>
    <x v="3"/>
  </r>
  <r>
    <s v="Nora Paige"/>
    <n v="16231"/>
    <d v="2012-09-04T00:00:00"/>
    <d v="2012-09-09T00:00:00"/>
    <s v="September"/>
    <s v="2012"/>
    <n v="5"/>
    <b v="0"/>
    <s v="low"/>
    <n v="20"/>
    <n v="2506.38"/>
    <n v="7.0000000000000007E-2"/>
    <x v="1"/>
    <n v="-500.46"/>
    <n v="124.49"/>
    <n v="51.94"/>
    <s v="Nova Scotia"/>
    <x v="2"/>
    <s v="Consumer"/>
    <x v="2"/>
    <x v="10"/>
  </r>
  <r>
    <s v="Robert Barroso"/>
    <n v="16674"/>
    <d v="2011-04-29T00:00:00"/>
    <d v="2011-05-06T00:00:00"/>
    <s v="May"/>
    <s v="2011"/>
    <n v="7"/>
    <b v="0"/>
    <s v="low"/>
    <n v="49"/>
    <n v="1959.43"/>
    <n v="0.09"/>
    <x v="0"/>
    <n v="467.72"/>
    <n v="42.98"/>
    <n v="4.62"/>
    <s v="Nova Scotia"/>
    <x v="2"/>
    <s v="Small Business"/>
    <x v="0"/>
    <x v="1"/>
  </r>
  <r>
    <s v="Robert Barroso"/>
    <n v="16674"/>
    <d v="2011-04-29T00:00:00"/>
    <d v="2011-05-08T00:00:00"/>
    <s v="May"/>
    <s v="2011"/>
    <n v="9"/>
    <b v="0"/>
    <s v="low"/>
    <n v="39"/>
    <n v="14072.64"/>
    <n v="0.02"/>
    <x v="1"/>
    <n v="2177.54"/>
    <n v="355.98"/>
    <n v="58.92"/>
    <s v="Nova Scotia"/>
    <x v="2"/>
    <s v="Small Business"/>
    <x v="2"/>
    <x v="14"/>
  </r>
  <r>
    <s v="Alex Grayson"/>
    <n v="16710"/>
    <d v="2011-04-24T00:00:00"/>
    <d v="2011-04-26T00:00:00"/>
    <s v="April"/>
    <s v="2011"/>
    <n v="2"/>
    <b v="0"/>
    <s v="High"/>
    <n v="47"/>
    <n v="5549.79"/>
    <n v="0.09"/>
    <x v="1"/>
    <n v="1300.8"/>
    <n v="145.44999999999999"/>
    <n v="17.850000000000001"/>
    <s v="Nova Scotia"/>
    <x v="2"/>
    <s v="Consumer"/>
    <x v="1"/>
    <x v="16"/>
  </r>
  <r>
    <s v="Berenike Kampe"/>
    <n v="17408"/>
    <d v="2009-05-27T00:00:00"/>
    <d v="2009-05-29T00:00:00"/>
    <s v="May"/>
    <s v="2009"/>
    <n v="2"/>
    <b v="0"/>
    <s v="Not Specified"/>
    <n v="41"/>
    <n v="728.12699999999995"/>
    <n v="0.02"/>
    <x v="0"/>
    <n v="49.79"/>
    <n v="20.99"/>
    <n v="4.8099999999999996"/>
    <s v="Nova Scotia"/>
    <x v="2"/>
    <s v="Corporate"/>
    <x v="1"/>
    <x v="3"/>
  </r>
  <r>
    <s v="Michael Kennedy"/>
    <n v="17698"/>
    <d v="2012-05-13T00:00:00"/>
    <d v="2012-05-15T00:00:00"/>
    <s v="May"/>
    <s v="2012"/>
    <n v="2"/>
    <b v="0"/>
    <s v="High"/>
    <n v="22"/>
    <n v="1118.2515000000001"/>
    <n v="0.1"/>
    <x v="0"/>
    <n v="-59.59"/>
    <n v="65.989999999999995"/>
    <n v="8.99"/>
    <s v="Nova Scotia"/>
    <x v="2"/>
    <s v="Corporate"/>
    <x v="1"/>
    <x v="3"/>
  </r>
  <r>
    <s v="Michael Kennedy"/>
    <n v="17698"/>
    <d v="2012-05-13T00:00:00"/>
    <d v="2012-05-14T00:00:00"/>
    <s v="May"/>
    <s v="2012"/>
    <n v="1"/>
    <b v="0"/>
    <s v="High"/>
    <n v="40"/>
    <n v="609.4"/>
    <n v="0.04"/>
    <x v="0"/>
    <n v="-89.23"/>
    <n v="15.28"/>
    <n v="10.91"/>
    <s v="Nova Scotia"/>
    <x v="2"/>
    <s v="Corporate"/>
    <x v="0"/>
    <x v="2"/>
  </r>
  <r>
    <s v="Tracy Poddar"/>
    <n v="18534"/>
    <d v="2011-12-30T00:00:00"/>
    <d v="2011-12-30T00:00:00"/>
    <s v="December"/>
    <s v="2011"/>
    <n v="0"/>
    <s v="FREE DELIVERY"/>
    <s v="low"/>
    <n v="36"/>
    <n v="282.58"/>
    <n v="0.1"/>
    <x v="2"/>
    <n v="21.68"/>
    <n v="8.33"/>
    <n v="1.99"/>
    <s v="Nova Scotia"/>
    <x v="2"/>
    <s v="Corporate"/>
    <x v="1"/>
    <x v="7"/>
  </r>
  <r>
    <s v="Astrea Jones"/>
    <n v="18951"/>
    <d v="2011-06-29T00:00:00"/>
    <d v="2011-06-30T00:00:00"/>
    <s v="June"/>
    <s v="2011"/>
    <n v="1"/>
    <b v="0"/>
    <s v="Critical"/>
    <n v="16"/>
    <n v="61.5"/>
    <n v="0.09"/>
    <x v="0"/>
    <n v="-16.27"/>
    <n v="3.98"/>
    <n v="2.97"/>
    <s v="Nova Scotia"/>
    <x v="2"/>
    <s v="Corporate"/>
    <x v="0"/>
    <x v="5"/>
  </r>
  <r>
    <s v="Astrea Jones"/>
    <n v="18951"/>
    <d v="2011-06-29T00:00:00"/>
    <d v="2011-07-01T00:00:00"/>
    <s v="July"/>
    <s v="2011"/>
    <n v="2"/>
    <b v="0"/>
    <s v="Critical"/>
    <n v="10"/>
    <n v="324.3175"/>
    <n v="0.03"/>
    <x v="2"/>
    <n v="-169.74"/>
    <n v="35.99"/>
    <n v="5"/>
    <s v="Nova Scotia"/>
    <x v="2"/>
    <s v="Corporate"/>
    <x v="1"/>
    <x v="3"/>
  </r>
  <r>
    <s v="Fred McMath"/>
    <n v="19174"/>
    <d v="2010-07-16T00:00:00"/>
    <d v="2010-07-18T00:00:00"/>
    <s v="July"/>
    <s v="2010"/>
    <n v="2"/>
    <b v="0"/>
    <s v="Medium"/>
    <n v="49"/>
    <n v="214.62"/>
    <n v="0.05"/>
    <x v="0"/>
    <n v="-151.41999999999999"/>
    <n v="4.24"/>
    <n v="5.41"/>
    <s v="Nova Scotia"/>
    <x v="2"/>
    <s v="Small Business"/>
    <x v="0"/>
    <x v="2"/>
  </r>
  <r>
    <s v="Chuck Sachs"/>
    <n v="20098"/>
    <d v="2011-12-08T00:00:00"/>
    <d v="2011-12-08T00:00:00"/>
    <s v="December"/>
    <s v="2011"/>
    <n v="0"/>
    <s v="FREE DELIVERY"/>
    <s v="Medium"/>
    <n v="8"/>
    <n v="194.11"/>
    <n v="0.03"/>
    <x v="0"/>
    <n v="87.66"/>
    <n v="22.72"/>
    <n v="8.99"/>
    <s v="Nova Scotia"/>
    <x v="2"/>
    <s v="Consumer"/>
    <x v="2"/>
    <x v="4"/>
  </r>
  <r>
    <s v="Chuck Sachs"/>
    <n v="21319"/>
    <d v="2010-04-29T00:00:00"/>
    <d v="2010-05-02T00:00:00"/>
    <s v="May"/>
    <s v="2010"/>
    <n v="3"/>
    <b v="0"/>
    <s v="Medium"/>
    <n v="11"/>
    <n v="167.53"/>
    <n v="0.03"/>
    <x v="0"/>
    <n v="-40.94"/>
    <n v="14.98"/>
    <n v="7.69"/>
    <s v="Nova Scotia"/>
    <x v="2"/>
    <s v="Consumer"/>
    <x v="0"/>
    <x v="0"/>
  </r>
  <r>
    <s v="Chuck Sachs"/>
    <n v="21319"/>
    <d v="2010-04-29T00:00:00"/>
    <d v="2010-04-30T00:00:00"/>
    <s v="April"/>
    <s v="2010"/>
    <n v="1"/>
    <b v="0"/>
    <s v="Medium"/>
    <n v="42"/>
    <n v="1060.3399999999999"/>
    <n v="0.04"/>
    <x v="1"/>
    <n v="-174.94"/>
    <n v="23.99"/>
    <n v="15.68"/>
    <s v="Nova Scotia"/>
    <x v="2"/>
    <s v="Consumer"/>
    <x v="2"/>
    <x v="4"/>
  </r>
  <r>
    <s v="Eric Barreto"/>
    <n v="22115"/>
    <d v="2010-06-15T00:00:00"/>
    <d v="2010-06-15T00:00:00"/>
    <s v="June"/>
    <s v="2010"/>
    <n v="0"/>
    <s v="FREE DELIVERY"/>
    <s v="low"/>
    <n v="5"/>
    <n v="751.94"/>
    <n v="0.02"/>
    <x v="1"/>
    <n v="-283.94"/>
    <n v="145.44999999999999"/>
    <n v="17.850000000000001"/>
    <s v="Nova Scotia"/>
    <x v="2"/>
    <s v="Consumer"/>
    <x v="1"/>
    <x v="16"/>
  </r>
  <r>
    <s v="Bobby Trafton"/>
    <n v="22149"/>
    <d v="2011-09-23T00:00:00"/>
    <d v="2011-09-28T00:00:00"/>
    <s v="September"/>
    <s v="2011"/>
    <n v="5"/>
    <b v="0"/>
    <s v="low"/>
    <n v="17"/>
    <n v="48.24"/>
    <n v="0.09"/>
    <x v="0"/>
    <n v="-1.62"/>
    <n v="2.88"/>
    <n v="1.01"/>
    <s v="Nova Scotia"/>
    <x v="2"/>
    <s v="Small Business"/>
    <x v="0"/>
    <x v="12"/>
  </r>
  <r>
    <s v="Bill Tyler"/>
    <n v="22338"/>
    <d v="2010-05-14T00:00:00"/>
    <d v="2010-05-15T00:00:00"/>
    <s v="May"/>
    <s v="2010"/>
    <n v="1"/>
    <b v="0"/>
    <s v="Medium"/>
    <n v="36"/>
    <n v="200.08"/>
    <n v="0.05"/>
    <x v="0"/>
    <n v="-62.97"/>
    <n v="5.28"/>
    <n v="5.0599999999999996"/>
    <s v="Nova Scotia"/>
    <x v="2"/>
    <s v="Consumer"/>
    <x v="0"/>
    <x v="5"/>
  </r>
  <r>
    <s v="Bill Shonely"/>
    <n v="22627"/>
    <d v="2010-04-03T00:00:00"/>
    <d v="2010-04-08T00:00:00"/>
    <s v="April"/>
    <s v="2010"/>
    <n v="5"/>
    <b v="0"/>
    <s v="low"/>
    <n v="33"/>
    <n v="1934.6"/>
    <n v="0.09"/>
    <x v="0"/>
    <n v="614.03"/>
    <n v="63.94"/>
    <n v="14.48"/>
    <s v="Nova Scotia"/>
    <x v="2"/>
    <s v="Small Business"/>
    <x v="2"/>
    <x v="4"/>
  </r>
  <r>
    <s v="Craig Yedwab"/>
    <n v="22820"/>
    <d v="2010-08-17T00:00:00"/>
    <d v="2010-08-20T00:00:00"/>
    <s v="August"/>
    <s v="2010"/>
    <n v="3"/>
    <b v="0"/>
    <s v="High"/>
    <n v="18"/>
    <n v="144.84"/>
    <n v="0"/>
    <x v="0"/>
    <n v="21.49"/>
    <n v="7.89"/>
    <n v="2.82"/>
    <s v="Nova Scotia"/>
    <x v="2"/>
    <s v="Consumer"/>
    <x v="0"/>
    <x v="6"/>
  </r>
  <r>
    <s v="Bradley Talbott"/>
    <n v="22880"/>
    <d v="2010-05-30T00:00:00"/>
    <d v="2010-06-02T00:00:00"/>
    <s v="June"/>
    <s v="2010"/>
    <n v="3"/>
    <b v="0"/>
    <s v="Medium"/>
    <n v="13"/>
    <n v="24.96"/>
    <n v="0.01"/>
    <x v="0"/>
    <n v="-20.68"/>
    <n v="1.7"/>
    <n v="1.99"/>
    <s v="Nova Scotia"/>
    <x v="2"/>
    <s v="Small Business"/>
    <x v="1"/>
    <x v="7"/>
  </r>
  <r>
    <s v="Jay Fine"/>
    <n v="23078"/>
    <d v="2011-09-15T00:00:00"/>
    <d v="2011-09-17T00:00:00"/>
    <s v="September"/>
    <s v="2011"/>
    <n v="2"/>
    <b v="0"/>
    <s v="Medium"/>
    <n v="39"/>
    <n v="577.95000000000005"/>
    <n v="7.0000000000000007E-2"/>
    <x v="0"/>
    <n v="-86.43"/>
    <n v="15.73"/>
    <n v="7.42"/>
    <s v="Nova Scotia"/>
    <x v="2"/>
    <s v="Consumer"/>
    <x v="0"/>
    <x v="15"/>
  </r>
  <r>
    <s v="Pierre Wener"/>
    <n v="23268"/>
    <d v="2012-01-16T00:00:00"/>
    <d v="2012-01-18T00:00:00"/>
    <s v="January"/>
    <s v="2012"/>
    <n v="2"/>
    <b v="0"/>
    <s v="High"/>
    <n v="5"/>
    <n v="255.31"/>
    <n v="0.02"/>
    <x v="0"/>
    <n v="41.41"/>
    <n v="48.04"/>
    <n v="5.79"/>
    <s v="Nova Scotia"/>
    <x v="2"/>
    <s v="Home Office"/>
    <x v="0"/>
    <x v="5"/>
  </r>
  <r>
    <s v="Dan Campbell"/>
    <n v="24003"/>
    <d v="2009-10-31T00:00:00"/>
    <d v="2009-11-02T00:00:00"/>
    <s v="November"/>
    <s v="2009"/>
    <n v="2"/>
    <b v="0"/>
    <s v="Critical"/>
    <n v="4"/>
    <n v="129.78649999999999"/>
    <n v="0.05"/>
    <x v="2"/>
    <n v="-116.51"/>
    <n v="35.99"/>
    <n v="5.99"/>
    <s v="Nova Scotia"/>
    <x v="2"/>
    <s v="Corporate"/>
    <x v="1"/>
    <x v="3"/>
  </r>
  <r>
    <s v="Fred McMath"/>
    <n v="24102"/>
    <d v="2010-11-30T00:00:00"/>
    <d v="2010-12-01T00:00:00"/>
    <s v="December"/>
    <s v="2010"/>
    <n v="1"/>
    <b v="0"/>
    <s v="Critical"/>
    <n v="50"/>
    <n v="1844.26"/>
    <n v="0.03"/>
    <x v="0"/>
    <n v="47.58"/>
    <n v="37.76"/>
    <n v="12.9"/>
    <s v="Nova Scotia"/>
    <x v="2"/>
    <s v="Small Business"/>
    <x v="0"/>
    <x v="0"/>
  </r>
  <r>
    <s v="Craig Yedwab"/>
    <n v="24422"/>
    <d v="2011-12-29T00:00:00"/>
    <d v="2011-12-31T00:00:00"/>
    <s v="December"/>
    <s v="2011"/>
    <n v="2"/>
    <b v="0"/>
    <s v="Critical"/>
    <n v="20"/>
    <n v="3467.28"/>
    <n v="0.06"/>
    <x v="1"/>
    <n v="-433.29"/>
    <n v="179.29"/>
    <n v="29.21"/>
    <s v="Nova Scotia"/>
    <x v="2"/>
    <s v="Corporate"/>
    <x v="2"/>
    <x v="10"/>
  </r>
  <r>
    <s v="Tony Molinari"/>
    <n v="24644"/>
    <d v="2009-07-28T00:00:00"/>
    <d v="2009-07-29T00:00:00"/>
    <s v="July"/>
    <s v="2009"/>
    <n v="1"/>
    <b v="0"/>
    <s v="Critical"/>
    <n v="46"/>
    <n v="5897.47"/>
    <n v="0"/>
    <x v="1"/>
    <n v="-1764.29"/>
    <n v="122.99"/>
    <n v="70.2"/>
    <s v="Nova Scotia"/>
    <x v="2"/>
    <s v="Corporate"/>
    <x v="2"/>
    <x v="14"/>
  </r>
  <r>
    <s v="Dave Poirier"/>
    <n v="26401"/>
    <d v="2010-10-13T00:00:00"/>
    <d v="2010-10-15T00:00:00"/>
    <s v="October"/>
    <s v="2010"/>
    <n v="2"/>
    <b v="0"/>
    <s v="Medium"/>
    <n v="1"/>
    <n v="415"/>
    <n v="7.0000000000000007E-2"/>
    <x v="0"/>
    <n v="-199.31"/>
    <n v="420.98"/>
    <n v="19.989999999999998"/>
    <s v="Nova Scotia"/>
    <x v="2"/>
    <s v="Small Business"/>
    <x v="0"/>
    <x v="2"/>
  </r>
  <r>
    <s v="Noel Staavos"/>
    <n v="27938"/>
    <d v="2009-05-05T00:00:00"/>
    <d v="2009-05-05T00:00:00"/>
    <s v="May"/>
    <s v="2009"/>
    <n v="0"/>
    <s v="FREE DELIVERY"/>
    <s v="Medium"/>
    <n v="40"/>
    <n v="1233.51"/>
    <n v="0.05"/>
    <x v="0"/>
    <n v="308.67"/>
    <n v="30.98"/>
    <n v="9.18"/>
    <s v="Nova Scotia"/>
    <x v="2"/>
    <s v="Home Office"/>
    <x v="0"/>
    <x v="5"/>
  </r>
  <r>
    <s v="Frank Atkinson"/>
    <n v="28515"/>
    <d v="2010-06-30T00:00:00"/>
    <d v="2010-07-02T00:00:00"/>
    <s v="July"/>
    <s v="2010"/>
    <n v="2"/>
    <b v="0"/>
    <s v="High"/>
    <n v="48"/>
    <n v="379.78"/>
    <n v="0.1"/>
    <x v="0"/>
    <n v="-71.59"/>
    <n v="8.32"/>
    <n v="2.38"/>
    <s v="Nova Scotia"/>
    <x v="2"/>
    <s v="Corporate"/>
    <x v="1"/>
    <x v="7"/>
  </r>
  <r>
    <s v="Bill Shonely"/>
    <n v="29280"/>
    <d v="2012-03-28T00:00:00"/>
    <d v="2012-03-29T00:00:00"/>
    <s v="March"/>
    <s v="2012"/>
    <n v="1"/>
    <b v="0"/>
    <s v="Medium"/>
    <n v="30"/>
    <n v="856.34"/>
    <n v="0.06"/>
    <x v="0"/>
    <n v="248.91"/>
    <n v="28.38"/>
    <n v="1.99"/>
    <s v="Nova Scotia"/>
    <x v="2"/>
    <s v="Small Business"/>
    <x v="1"/>
    <x v="7"/>
  </r>
  <r>
    <s v="Janet Martin"/>
    <n v="29346"/>
    <d v="2009-08-16T00:00:00"/>
    <d v="2009-08-20T00:00:00"/>
    <s v="August"/>
    <s v="2009"/>
    <n v="4"/>
    <b v="0"/>
    <s v="low"/>
    <n v="2"/>
    <n v="29.06"/>
    <n v="0.1"/>
    <x v="0"/>
    <n v="-16.149999999999999"/>
    <n v="11.58"/>
    <n v="6.97"/>
    <s v="Nova Scotia"/>
    <x v="2"/>
    <s v="Corporate"/>
    <x v="0"/>
    <x v="8"/>
  </r>
  <r>
    <s v="Bobby Trafton"/>
    <n v="29349"/>
    <d v="2010-06-10T00:00:00"/>
    <d v="2010-06-12T00:00:00"/>
    <s v="June"/>
    <s v="2010"/>
    <n v="2"/>
    <b v="0"/>
    <s v="High"/>
    <n v="46"/>
    <n v="2526.54"/>
    <n v="0.04"/>
    <x v="0"/>
    <n v="772.11"/>
    <n v="65.989999999999995"/>
    <n v="2.5"/>
    <s v="Nova Scotia"/>
    <x v="2"/>
    <s v="Small Business"/>
    <x v="1"/>
    <x v="3"/>
  </r>
  <r>
    <s v="Katrina Willman"/>
    <n v="29473"/>
    <d v="2012-02-15T00:00:00"/>
    <d v="2012-02-17T00:00:00"/>
    <s v="February"/>
    <s v="2012"/>
    <n v="2"/>
    <b v="0"/>
    <s v="Medium"/>
    <n v="31"/>
    <n v="206.28649999999999"/>
    <n v="0.05"/>
    <x v="0"/>
    <n v="-111.98"/>
    <n v="7.99"/>
    <n v="5.03"/>
    <s v="Nova Scotia"/>
    <x v="2"/>
    <s v="Consumer"/>
    <x v="1"/>
    <x v="3"/>
  </r>
  <r>
    <s v="Michael Paige"/>
    <n v="29893"/>
    <d v="2012-06-16T00:00:00"/>
    <d v="2012-06-17T00:00:00"/>
    <s v="June"/>
    <s v="2012"/>
    <n v="1"/>
    <b v="0"/>
    <s v="Medium"/>
    <n v="24"/>
    <n v="5452.9"/>
    <n v="7.0000000000000007E-2"/>
    <x v="1"/>
    <n v="426.67"/>
    <n v="225.02"/>
    <n v="28.66"/>
    <s v="Nova Scotia"/>
    <x v="2"/>
    <s v="Small Business"/>
    <x v="0"/>
    <x v="0"/>
  </r>
  <r>
    <s v="Giulietta Dortch"/>
    <n v="30023"/>
    <d v="2010-10-15T00:00:00"/>
    <d v="2010-10-15T00:00:00"/>
    <s v="October"/>
    <s v="2010"/>
    <n v="0"/>
    <s v="FREE DELIVERY"/>
    <s v="low"/>
    <n v="36"/>
    <n v="840.24"/>
    <n v="0"/>
    <x v="0"/>
    <n v="19.73"/>
    <n v="21.38"/>
    <n v="8.99"/>
    <s v="Nova Scotia"/>
    <x v="2"/>
    <s v="Consumer"/>
    <x v="0"/>
    <x v="12"/>
  </r>
  <r>
    <s v="Cathy Hwang"/>
    <n v="30215"/>
    <d v="2009-02-26T00:00:00"/>
    <d v="2009-02-28T00:00:00"/>
    <s v="February"/>
    <s v="2009"/>
    <n v="2"/>
    <b v="0"/>
    <s v="Medium"/>
    <n v="23"/>
    <n v="3637.7280000000001"/>
    <n v="0.06"/>
    <x v="0"/>
    <n v="349.47"/>
    <n v="195.99"/>
    <n v="8.99"/>
    <s v="Nova Scotia"/>
    <x v="2"/>
    <s v="Home Office"/>
    <x v="1"/>
    <x v="3"/>
  </r>
  <r>
    <s v="Bill Shonely"/>
    <n v="30720"/>
    <d v="2012-09-27T00:00:00"/>
    <d v="2012-10-02T00:00:00"/>
    <s v="October"/>
    <s v="2012"/>
    <n v="5"/>
    <b v="0"/>
    <s v="low"/>
    <n v="27"/>
    <n v="2398.9"/>
    <n v="0.09"/>
    <x v="2"/>
    <n v="656.95"/>
    <n v="95.46"/>
    <n v="18.13"/>
    <s v="Nova Scotia"/>
    <x v="2"/>
    <s v="Small Business"/>
    <x v="2"/>
    <x v="4"/>
  </r>
  <r>
    <s v="Carlos Meador"/>
    <n v="30884"/>
    <d v="2010-09-26T00:00:00"/>
    <d v="2010-10-01T00:00:00"/>
    <s v="October"/>
    <s v="2010"/>
    <n v="5"/>
    <b v="0"/>
    <s v="low"/>
    <n v="6"/>
    <n v="763.44799999999998"/>
    <n v="0.05"/>
    <x v="1"/>
    <n v="-352.96"/>
    <n v="146.05000000000001"/>
    <n v="80.2"/>
    <s v="Nova Scotia"/>
    <x v="2"/>
    <s v="Corporate"/>
    <x v="2"/>
    <x v="10"/>
  </r>
  <r>
    <s v="Dianna Arnett"/>
    <n v="31303"/>
    <d v="2011-03-20T00:00:00"/>
    <d v="2011-03-22T00:00:00"/>
    <s v="March"/>
    <s v="2011"/>
    <n v="2"/>
    <b v="0"/>
    <s v="low"/>
    <n v="50"/>
    <n v="306.13"/>
    <n v="0.09"/>
    <x v="2"/>
    <n v="87.6"/>
    <n v="5.98"/>
    <n v="1.49"/>
    <s v="Nova Scotia"/>
    <x v="2"/>
    <s v="Home Office"/>
    <x v="0"/>
    <x v="2"/>
  </r>
  <r>
    <s v="George Zrebassa"/>
    <n v="31392"/>
    <d v="2010-05-06T00:00:00"/>
    <d v="2010-05-13T00:00:00"/>
    <s v="May"/>
    <s v="2010"/>
    <n v="7"/>
    <b v="0"/>
    <s v="low"/>
    <n v="21"/>
    <n v="128.86000000000001"/>
    <n v="0.1"/>
    <x v="0"/>
    <n v="-42.81"/>
    <n v="6.48"/>
    <n v="5.16"/>
    <s v="Nova Scotia"/>
    <x v="2"/>
    <s v="Home Office"/>
    <x v="0"/>
    <x v="5"/>
  </r>
  <r>
    <s v="Mark Haberlin"/>
    <n v="31715"/>
    <d v="2009-01-09T00:00:00"/>
    <d v="2009-01-11T00:00:00"/>
    <s v="January"/>
    <s v="2009"/>
    <n v="2"/>
    <b v="0"/>
    <s v="Not Specified"/>
    <n v="24"/>
    <n v="64.11"/>
    <n v="0.09"/>
    <x v="0"/>
    <n v="-4.09"/>
    <n v="2.78"/>
    <n v="0.97"/>
    <s v="Nova Scotia"/>
    <x v="2"/>
    <s v="Small Business"/>
    <x v="0"/>
    <x v="12"/>
  </r>
  <r>
    <s v="Christy Brittain"/>
    <n v="32420"/>
    <d v="2009-07-29T00:00:00"/>
    <d v="2009-07-31T00:00:00"/>
    <s v="July"/>
    <s v="2009"/>
    <n v="2"/>
    <b v="0"/>
    <s v="Medium"/>
    <n v="19"/>
    <n v="5369.46"/>
    <n v="7.0000000000000007E-2"/>
    <x v="1"/>
    <n v="-439.62"/>
    <n v="280.98"/>
    <n v="57"/>
    <s v="Nova Scotia"/>
    <x v="2"/>
    <s v="Consumer"/>
    <x v="2"/>
    <x v="14"/>
  </r>
  <r>
    <s v="Michael Paige"/>
    <n v="32965"/>
    <d v="2011-02-24T00:00:00"/>
    <d v="2011-02-25T00:00:00"/>
    <s v="February"/>
    <s v="2011"/>
    <n v="1"/>
    <b v="0"/>
    <s v="High"/>
    <n v="2"/>
    <n v="11.15"/>
    <n v="0.04"/>
    <x v="0"/>
    <n v="-5.54"/>
    <n v="3.98"/>
    <n v="2.97"/>
    <s v="Nova Scotia"/>
    <x v="2"/>
    <s v="Small Business"/>
    <x v="0"/>
    <x v="5"/>
  </r>
  <r>
    <s v="Katherine Murray"/>
    <n v="33253"/>
    <d v="2011-11-30T00:00:00"/>
    <d v="2011-12-02T00:00:00"/>
    <s v="December"/>
    <s v="2011"/>
    <n v="2"/>
    <b v="0"/>
    <s v="Not Specified"/>
    <n v="17"/>
    <n v="524.21199999999999"/>
    <n v="0.04"/>
    <x v="0"/>
    <n v="127.85"/>
    <n v="35.99"/>
    <n v="3.3"/>
    <s v="Nova Scotia"/>
    <x v="2"/>
    <s v="Home Office"/>
    <x v="1"/>
    <x v="3"/>
  </r>
  <r>
    <s v="Ben Peterman"/>
    <n v="33959"/>
    <d v="2009-07-31T00:00:00"/>
    <d v="2009-08-01T00:00:00"/>
    <s v="August"/>
    <s v="2009"/>
    <n v="1"/>
    <b v="0"/>
    <s v="Critical"/>
    <n v="23"/>
    <n v="367.53"/>
    <n v="0.03"/>
    <x v="1"/>
    <n v="11.65"/>
    <n v="15.23"/>
    <n v="27.75"/>
    <s v="Nova Scotia"/>
    <x v="2"/>
    <s v="Corporate"/>
    <x v="2"/>
    <x v="10"/>
  </r>
  <r>
    <s v="Dean Percer"/>
    <n v="35271"/>
    <d v="2010-07-26T00:00:00"/>
    <d v="2010-07-27T00:00:00"/>
    <s v="July"/>
    <s v="2010"/>
    <n v="1"/>
    <b v="0"/>
    <s v="High"/>
    <n v="19"/>
    <n v="1083.4014999999999"/>
    <n v="0.02"/>
    <x v="0"/>
    <n v="64.53"/>
    <n v="65.989999999999995"/>
    <n v="8.99"/>
    <s v="Nova Scotia"/>
    <x v="2"/>
    <s v="Home Office"/>
    <x v="1"/>
    <x v="3"/>
  </r>
  <r>
    <s v="Sylvia Foulston"/>
    <n v="36390"/>
    <d v="2012-10-12T00:00:00"/>
    <d v="2012-10-14T00:00:00"/>
    <s v="October"/>
    <s v="2012"/>
    <n v="2"/>
    <b v="0"/>
    <s v="High"/>
    <n v="3"/>
    <n v="329.63"/>
    <n v="0.05"/>
    <x v="0"/>
    <n v="-541.33000000000004"/>
    <n v="125.99"/>
    <n v="8.99"/>
    <s v="Nova Scotia"/>
    <x v="2"/>
    <s v="Corporate"/>
    <x v="1"/>
    <x v="3"/>
  </r>
  <r>
    <s v="Noel Staavos"/>
    <n v="37447"/>
    <d v="2009-07-08T00:00:00"/>
    <d v="2009-07-12T00:00:00"/>
    <s v="July"/>
    <s v="2009"/>
    <n v="4"/>
    <b v="0"/>
    <s v="low"/>
    <n v="23"/>
    <n v="139.44999999999999"/>
    <n v="0.02"/>
    <x v="0"/>
    <n v="-137.49"/>
    <n v="5.81"/>
    <n v="8.49"/>
    <s v="Nova Scotia"/>
    <x v="2"/>
    <s v="Home Office"/>
    <x v="0"/>
    <x v="2"/>
  </r>
  <r>
    <s v="Brendan Murry"/>
    <n v="38341"/>
    <d v="2009-05-18T00:00:00"/>
    <d v="2009-05-19T00:00:00"/>
    <s v="May"/>
    <s v="2009"/>
    <n v="1"/>
    <b v="0"/>
    <s v="Medium"/>
    <n v="15"/>
    <n v="62.62"/>
    <n v="0.1"/>
    <x v="2"/>
    <n v="-67.06"/>
    <n v="3.36"/>
    <n v="6.27"/>
    <s v="Nova Scotia"/>
    <x v="2"/>
    <s v="Corporate"/>
    <x v="0"/>
    <x v="2"/>
  </r>
  <r>
    <s v="Brendan Murry"/>
    <n v="38341"/>
    <d v="2009-05-18T00:00:00"/>
    <d v="2009-05-20T00:00:00"/>
    <s v="May"/>
    <s v="2009"/>
    <n v="2"/>
    <b v="0"/>
    <s v="Medium"/>
    <n v="5"/>
    <n v="64.25"/>
    <n v="7.0000000000000007E-2"/>
    <x v="0"/>
    <n v="-7.94"/>
    <n v="12.28"/>
    <n v="4.8600000000000003"/>
    <s v="Nova Scotia"/>
    <x v="2"/>
    <s v="Corporate"/>
    <x v="0"/>
    <x v="5"/>
  </r>
  <r>
    <s v="Pierre Wener"/>
    <n v="38723"/>
    <d v="2012-09-20T00:00:00"/>
    <d v="2012-09-22T00:00:00"/>
    <s v="September"/>
    <s v="2012"/>
    <n v="2"/>
    <b v="0"/>
    <s v="Critical"/>
    <n v="39"/>
    <n v="2617.13"/>
    <n v="0"/>
    <x v="0"/>
    <n v="368.87"/>
    <n v="64.98"/>
    <n v="6.88"/>
    <s v="Nova Scotia"/>
    <x v="2"/>
    <s v="Home Office"/>
    <x v="0"/>
    <x v="0"/>
  </r>
  <r>
    <s v="Brad Thomas"/>
    <n v="38851"/>
    <d v="2012-06-10T00:00:00"/>
    <d v="2012-06-11T00:00:00"/>
    <s v="June"/>
    <s v="2012"/>
    <n v="1"/>
    <b v="0"/>
    <s v="Critical"/>
    <n v="1"/>
    <n v="8.49"/>
    <n v="0.06"/>
    <x v="0"/>
    <n v="-5.74"/>
    <n v="3.74"/>
    <n v="4.6900000000000004"/>
    <s v="Nova Scotia"/>
    <x v="2"/>
    <s v="Corporate"/>
    <x v="0"/>
    <x v="2"/>
  </r>
  <r>
    <s v="Hunter Lopez"/>
    <n v="38882"/>
    <d v="2009-12-14T00:00:00"/>
    <d v="2009-12-14T00:00:00"/>
    <s v="December"/>
    <s v="2009"/>
    <n v="0"/>
    <s v="FREE DELIVERY"/>
    <s v="Critical"/>
    <n v="40"/>
    <n v="2169.4899999999998"/>
    <n v="0.06"/>
    <x v="0"/>
    <n v="1043.43"/>
    <n v="55.48"/>
    <n v="4.8499999999999996"/>
    <s v="Nova Scotia"/>
    <x v="2"/>
    <s v="Consumer"/>
    <x v="0"/>
    <x v="5"/>
  </r>
  <r>
    <s v="Dan Campbell"/>
    <n v="39266"/>
    <d v="2012-08-27T00:00:00"/>
    <d v="2012-08-28T00:00:00"/>
    <s v="August"/>
    <s v="2012"/>
    <n v="1"/>
    <b v="0"/>
    <s v="High"/>
    <n v="4"/>
    <n v="64.09"/>
    <n v="0.02"/>
    <x v="0"/>
    <n v="3.72"/>
    <n v="15.57"/>
    <n v="1.39"/>
    <s v="Nova Scotia"/>
    <x v="2"/>
    <s v="Small Business"/>
    <x v="0"/>
    <x v="8"/>
  </r>
  <r>
    <s v="Chuck Sachs"/>
    <n v="39780"/>
    <d v="2009-06-07T00:00:00"/>
    <d v="2009-06-09T00:00:00"/>
    <s v="June"/>
    <s v="2009"/>
    <n v="2"/>
    <b v="0"/>
    <s v="low"/>
    <n v="48"/>
    <n v="2208.31"/>
    <n v="0.04"/>
    <x v="0"/>
    <n v="569.08000000000004"/>
    <n v="45.98"/>
    <n v="4.8"/>
    <s v="Nova Scotia"/>
    <x v="2"/>
    <s v="Consumer"/>
    <x v="2"/>
    <x v="4"/>
  </r>
  <r>
    <s v="Chris Cortes"/>
    <n v="39842"/>
    <d v="2010-12-19T00:00:00"/>
    <d v="2010-12-20T00:00:00"/>
    <s v="December"/>
    <s v="2010"/>
    <n v="1"/>
    <b v="0"/>
    <s v="Medium"/>
    <n v="22"/>
    <n v="1295.502"/>
    <n v="0.01"/>
    <x v="2"/>
    <n v="224.86"/>
    <n v="65.989999999999995"/>
    <n v="3.99"/>
    <s v="Nova Scotia"/>
    <x v="2"/>
    <s v="Consumer"/>
    <x v="1"/>
    <x v="3"/>
  </r>
  <r>
    <s v="Mark Packer"/>
    <n v="40005"/>
    <d v="2010-07-25T00:00:00"/>
    <d v="2010-07-28T00:00:00"/>
    <s v="July"/>
    <s v="2010"/>
    <n v="3"/>
    <b v="0"/>
    <s v="High"/>
    <n v="20"/>
    <n v="873.82"/>
    <n v="0.1"/>
    <x v="0"/>
    <n v="244.45"/>
    <n v="45.98"/>
    <n v="4.8"/>
    <s v="Nova Scotia"/>
    <x v="2"/>
    <s v="Small Business"/>
    <x v="2"/>
    <x v="4"/>
  </r>
  <r>
    <s v="Julie Kriz"/>
    <n v="40704"/>
    <d v="2009-01-07T00:00:00"/>
    <d v="2009-01-12T00:00:00"/>
    <s v="January"/>
    <s v="2009"/>
    <n v="5"/>
    <b v="0"/>
    <s v="low"/>
    <n v="6"/>
    <n v="11.57"/>
    <n v="0.01"/>
    <x v="0"/>
    <n v="-2.06"/>
    <n v="1.76"/>
    <n v="0.7"/>
    <s v="Nova Scotia"/>
    <x v="2"/>
    <s v="Corporate"/>
    <x v="0"/>
    <x v="12"/>
  </r>
  <r>
    <s v="Fred McMath"/>
    <n v="41383"/>
    <d v="2010-05-12T00:00:00"/>
    <d v="2010-05-19T00:00:00"/>
    <s v="May"/>
    <s v="2010"/>
    <n v="7"/>
    <b v="0"/>
    <s v="low"/>
    <n v="36"/>
    <n v="1449.45"/>
    <n v="0.04"/>
    <x v="0"/>
    <n v="620.07000000000005"/>
    <n v="41.94"/>
    <n v="2.99"/>
    <s v="Nova Scotia"/>
    <x v="2"/>
    <s v="Small Business"/>
    <x v="0"/>
    <x v="2"/>
  </r>
  <r>
    <s v="Debra Catini"/>
    <n v="41415"/>
    <d v="2009-11-10T00:00:00"/>
    <d v="2009-11-15T00:00:00"/>
    <s v="November"/>
    <s v="2009"/>
    <n v="5"/>
    <b v="0"/>
    <s v="low"/>
    <n v="10"/>
    <n v="80.92"/>
    <n v="0.09"/>
    <x v="0"/>
    <n v="-20.16"/>
    <n v="7.64"/>
    <n v="5.83"/>
    <s v="Nova Scotia"/>
    <x v="2"/>
    <s v="Small Business"/>
    <x v="0"/>
    <x v="5"/>
  </r>
  <r>
    <s v="Sylvia Foulston"/>
    <n v="41825"/>
    <d v="2009-08-22T00:00:00"/>
    <d v="2009-08-22T00:00:00"/>
    <s v="August"/>
    <s v="2009"/>
    <n v="0"/>
    <s v="FREE DELIVERY"/>
    <s v="Critical"/>
    <n v="50"/>
    <n v="7817.45"/>
    <n v="0.03"/>
    <x v="1"/>
    <n v="-1303.5999999999999"/>
    <n v="150.88999999999999"/>
    <n v="60.2"/>
    <s v="Nova Scotia"/>
    <x v="2"/>
    <s v="Consumer"/>
    <x v="2"/>
    <x v="14"/>
  </r>
  <r>
    <s v="Chuck Sachs"/>
    <n v="41826"/>
    <d v="2010-10-16T00:00:00"/>
    <d v="2010-10-18T00:00:00"/>
    <s v="October"/>
    <s v="2010"/>
    <n v="2"/>
    <b v="0"/>
    <s v="Medium"/>
    <n v="4"/>
    <n v="63.93"/>
    <n v="0.03"/>
    <x v="2"/>
    <n v="40.630000000000003"/>
    <n v="9.77"/>
    <n v="6.02"/>
    <s v="Nova Scotia"/>
    <x v="2"/>
    <s v="Consumer"/>
    <x v="2"/>
    <x v="4"/>
  </r>
  <r>
    <s v="Ann Blume"/>
    <n v="42213"/>
    <d v="2011-03-21T00:00:00"/>
    <d v="2011-03-23T00:00:00"/>
    <s v="March"/>
    <s v="2011"/>
    <n v="2"/>
    <b v="0"/>
    <s v="Critical"/>
    <n v="46"/>
    <n v="110.96"/>
    <n v="0.08"/>
    <x v="0"/>
    <n v="35.92"/>
    <n v="2.61"/>
    <n v="0.5"/>
    <s v="Nova Scotia"/>
    <x v="2"/>
    <s v="Small Business"/>
    <x v="0"/>
    <x v="11"/>
  </r>
  <r>
    <s v="Muhammed Yedwab"/>
    <n v="42469"/>
    <d v="2012-11-08T00:00:00"/>
    <d v="2012-11-09T00:00:00"/>
    <s v="November"/>
    <s v="2012"/>
    <n v="1"/>
    <b v="0"/>
    <s v="Not Specified"/>
    <n v="18"/>
    <n v="2130.8200000000002"/>
    <n v="0.05"/>
    <x v="0"/>
    <n v="818.92"/>
    <n v="120.98"/>
    <n v="9.07"/>
    <s v="Nova Scotia"/>
    <x v="2"/>
    <s v="Consumer"/>
    <x v="0"/>
    <x v="2"/>
  </r>
  <r>
    <s v="Damala Kotsonis"/>
    <n v="43302"/>
    <d v="2011-08-23T00:00:00"/>
    <d v="2011-09-01T00:00:00"/>
    <s v="September"/>
    <s v="2011"/>
    <n v="9"/>
    <b v="0"/>
    <s v="low"/>
    <n v="43"/>
    <n v="720.61300000000006"/>
    <n v="7.0000000000000007E-2"/>
    <x v="0"/>
    <n v="329.68"/>
    <n v="20.99"/>
    <n v="0.99"/>
    <s v="Nova Scotia"/>
    <x v="2"/>
    <s v="Corporate"/>
    <x v="1"/>
    <x v="3"/>
  </r>
  <r>
    <s v="Jennifer Patt"/>
    <n v="43588"/>
    <d v="2012-09-01T00:00:00"/>
    <d v="2012-09-04T00:00:00"/>
    <s v="September"/>
    <s v="2012"/>
    <n v="3"/>
    <b v="0"/>
    <s v="Medium"/>
    <n v="16"/>
    <n v="3075.752"/>
    <n v="0.04"/>
    <x v="1"/>
    <n v="-572.69000000000005"/>
    <n v="236.97"/>
    <n v="59.24"/>
    <s v="Nova Scotia"/>
    <x v="2"/>
    <s v="Home Office"/>
    <x v="2"/>
    <x v="10"/>
  </r>
  <r>
    <s v="Dan Campbell"/>
    <n v="44000"/>
    <d v="2012-10-04T00:00:00"/>
    <d v="2012-10-04T00:00:00"/>
    <s v="October"/>
    <s v="2012"/>
    <n v="0"/>
    <s v="FREE DELIVERY"/>
    <s v="Not Specified"/>
    <n v="18"/>
    <n v="85.03"/>
    <n v="0.05"/>
    <x v="0"/>
    <n v="-75.31"/>
    <n v="4.28"/>
    <n v="6.72"/>
    <s v="Nova Scotia"/>
    <x v="2"/>
    <s v="Small Business"/>
    <x v="0"/>
    <x v="5"/>
  </r>
  <r>
    <s v="Michael Oakman"/>
    <n v="45381"/>
    <d v="2011-08-21T00:00:00"/>
    <d v="2011-08-22T00:00:00"/>
    <s v="August"/>
    <s v="2011"/>
    <n v="1"/>
    <b v="0"/>
    <s v="Medium"/>
    <n v="26"/>
    <n v="164.1"/>
    <n v="0.03"/>
    <x v="2"/>
    <n v="-41.22"/>
    <n v="5.74"/>
    <n v="5.01"/>
    <s v="Nova Scotia"/>
    <x v="2"/>
    <s v="Small Business"/>
    <x v="0"/>
    <x v="2"/>
  </r>
  <r>
    <s v="Michael Oakman"/>
    <n v="45381"/>
    <d v="2011-08-21T00:00:00"/>
    <d v="2011-08-23T00:00:00"/>
    <s v="August"/>
    <s v="2011"/>
    <n v="2"/>
    <b v="0"/>
    <s v="Medium"/>
    <n v="23"/>
    <n v="1316.87"/>
    <n v="0.02"/>
    <x v="2"/>
    <n v="204.7"/>
    <n v="53.98"/>
    <n v="5.5"/>
    <s v="Nova Scotia"/>
    <x v="2"/>
    <s v="Small Business"/>
    <x v="1"/>
    <x v="7"/>
  </r>
  <r>
    <s v="Keith Herrera"/>
    <n v="45728"/>
    <d v="2010-06-21T00:00:00"/>
    <d v="2010-06-22T00:00:00"/>
    <s v="June"/>
    <s v="2010"/>
    <n v="1"/>
    <b v="0"/>
    <s v="High"/>
    <n v="11"/>
    <n v="38.24"/>
    <n v="0.02"/>
    <x v="0"/>
    <n v="-37.549999999999997"/>
    <n v="2.88"/>
    <n v="5.33"/>
    <s v="Nova Scotia"/>
    <x v="2"/>
    <s v="Small Business"/>
    <x v="0"/>
    <x v="11"/>
  </r>
  <r>
    <s v="Janet Martin"/>
    <n v="45984"/>
    <d v="2012-01-27T00:00:00"/>
    <d v="2012-01-29T00:00:00"/>
    <s v="January"/>
    <s v="2012"/>
    <n v="2"/>
    <b v="0"/>
    <s v="Medium"/>
    <n v="27"/>
    <n v="80.33"/>
    <n v="0.01"/>
    <x v="0"/>
    <n v="2.4900000000000002"/>
    <n v="2.94"/>
    <n v="0.96"/>
    <s v="Nova Scotia"/>
    <x v="2"/>
    <s v="Corporate"/>
    <x v="0"/>
    <x v="12"/>
  </r>
  <r>
    <s v="David Kendrick"/>
    <n v="45988"/>
    <d v="2009-09-01T00:00:00"/>
    <d v="2009-09-02T00:00:00"/>
    <s v="September"/>
    <s v="2009"/>
    <n v="1"/>
    <b v="0"/>
    <s v="Critical"/>
    <n v="43"/>
    <n v="3832.24"/>
    <n v="0.09"/>
    <x v="2"/>
    <n v="-1570.32"/>
    <n v="90.98"/>
    <n v="56.2"/>
    <s v="Nova Scotia"/>
    <x v="2"/>
    <s v="Home Office"/>
    <x v="2"/>
    <x v="4"/>
  </r>
  <r>
    <s v="Rick Duston"/>
    <n v="46177"/>
    <d v="2010-12-05T00:00:00"/>
    <d v="2010-12-07T00:00:00"/>
    <s v="December"/>
    <s v="2010"/>
    <n v="2"/>
    <b v="0"/>
    <s v="low"/>
    <n v="48"/>
    <n v="9708.64"/>
    <n v="0.1"/>
    <x v="1"/>
    <n v="-528.65"/>
    <n v="218.75"/>
    <n v="69.64"/>
    <s v="Nova Scotia"/>
    <x v="2"/>
    <s v="Corporate"/>
    <x v="2"/>
    <x v="10"/>
  </r>
  <r>
    <s v="Becky Martin"/>
    <n v="47106"/>
    <d v="2011-10-25T00:00:00"/>
    <d v="2011-10-27T00:00:00"/>
    <s v="October"/>
    <s v="2011"/>
    <n v="2"/>
    <b v="0"/>
    <s v="Medium"/>
    <n v="40"/>
    <n v="6618.4570000000003"/>
    <n v="0.1"/>
    <x v="0"/>
    <n v="1489.96"/>
    <n v="205.99"/>
    <n v="5.99"/>
    <s v="Nova Scotia"/>
    <x v="2"/>
    <s v="Home Office"/>
    <x v="1"/>
    <x v="3"/>
  </r>
  <r>
    <s v="Doug Jacobs"/>
    <n v="47169"/>
    <d v="2010-03-03T00:00:00"/>
    <d v="2010-03-04T00:00:00"/>
    <s v="March"/>
    <s v="2010"/>
    <n v="1"/>
    <b v="0"/>
    <s v="Medium"/>
    <n v="15"/>
    <n v="803.26700000000005"/>
    <n v="0.06"/>
    <x v="0"/>
    <n v="-19.97"/>
    <n v="65.989999999999995"/>
    <n v="5.26"/>
    <s v="Nova Scotia"/>
    <x v="2"/>
    <s v="Home Office"/>
    <x v="1"/>
    <x v="3"/>
  </r>
  <r>
    <s v="Emily Burns"/>
    <n v="48071"/>
    <d v="2011-03-03T00:00:00"/>
    <d v="2011-03-12T00:00:00"/>
    <s v="March"/>
    <s v="2011"/>
    <n v="9"/>
    <b v="0"/>
    <s v="low"/>
    <n v="1"/>
    <n v="22.74"/>
    <n v="0.03"/>
    <x v="2"/>
    <n v="-13.59"/>
    <n v="12.64"/>
    <n v="4.9800000000000004"/>
    <s v="Nova Scotia"/>
    <x v="2"/>
    <s v="Home Office"/>
    <x v="2"/>
    <x v="4"/>
  </r>
  <r>
    <s v="Deanra Eno"/>
    <n v="49312"/>
    <d v="2011-02-21T00:00:00"/>
    <d v="2011-02-23T00:00:00"/>
    <s v="February"/>
    <s v="2011"/>
    <n v="2"/>
    <b v="0"/>
    <s v="Critical"/>
    <n v="19"/>
    <n v="1882.18"/>
    <n v="0.09"/>
    <x v="2"/>
    <n v="336.26"/>
    <n v="107.53"/>
    <n v="5.81"/>
    <s v="Nova Scotia"/>
    <x v="2"/>
    <s v="Corporate"/>
    <x v="2"/>
    <x v="4"/>
  </r>
  <r>
    <s v="Robert Barroso"/>
    <n v="49472"/>
    <d v="2010-07-16T00:00:00"/>
    <d v="2010-07-21T00:00:00"/>
    <s v="July"/>
    <s v="2010"/>
    <n v="5"/>
    <b v="0"/>
    <s v="low"/>
    <n v="23"/>
    <n v="103.2"/>
    <n v="0.02"/>
    <x v="0"/>
    <n v="17.89"/>
    <n v="4.28"/>
    <n v="0.94"/>
    <s v="Nova Scotia"/>
    <x v="2"/>
    <s v="Small Business"/>
    <x v="0"/>
    <x v="12"/>
  </r>
  <r>
    <s v="Darrin Sayre"/>
    <n v="49891"/>
    <d v="2009-09-12T00:00:00"/>
    <d v="2009-09-12T00:00:00"/>
    <s v="September"/>
    <s v="2009"/>
    <n v="0"/>
    <s v="FREE DELIVERY"/>
    <s v="Not Specified"/>
    <n v="19"/>
    <n v="88.4"/>
    <n v="0.08"/>
    <x v="0"/>
    <n v="35.5"/>
    <n v="4.91"/>
    <n v="0.5"/>
    <s v="Nova Scotia"/>
    <x v="2"/>
    <s v="Consumer"/>
    <x v="0"/>
    <x v="11"/>
  </r>
  <r>
    <s v="Bradley Talbott"/>
    <n v="50276"/>
    <d v="2011-02-14T00:00:00"/>
    <d v="2011-02-15T00:00:00"/>
    <s v="February"/>
    <s v="2011"/>
    <n v="1"/>
    <b v="0"/>
    <s v="Not Specified"/>
    <n v="34"/>
    <n v="390.35"/>
    <n v="0.05"/>
    <x v="0"/>
    <n v="71.03"/>
    <n v="11.55"/>
    <n v="2.36"/>
    <s v="Nova Scotia"/>
    <x v="2"/>
    <s v="Small Business"/>
    <x v="0"/>
    <x v="12"/>
  </r>
  <r>
    <s v="Luke Foster"/>
    <n v="51107"/>
    <d v="2012-09-25T00:00:00"/>
    <d v="2012-09-26T00:00:00"/>
    <s v="September"/>
    <s v="2012"/>
    <n v="1"/>
    <b v="0"/>
    <s v="Not Specified"/>
    <n v="36"/>
    <n v="772.67"/>
    <n v="0"/>
    <x v="0"/>
    <n v="286.87"/>
    <n v="21.38"/>
    <n v="2.99"/>
    <s v="Nova Scotia"/>
    <x v="2"/>
    <s v="Corporate"/>
    <x v="0"/>
    <x v="2"/>
  </r>
  <r>
    <s v="Brian Stugart"/>
    <n v="51783"/>
    <d v="2011-11-11T00:00:00"/>
    <d v="2011-11-13T00:00:00"/>
    <s v="November"/>
    <s v="2011"/>
    <n v="2"/>
    <b v="0"/>
    <s v="Medium"/>
    <n v="10"/>
    <n v="1875.18"/>
    <n v="0.01"/>
    <x v="1"/>
    <n v="-433.29"/>
    <n v="179.29"/>
    <n v="29.21"/>
    <s v="Nova Scotia"/>
    <x v="2"/>
    <s v="Consumer"/>
    <x v="2"/>
    <x v="10"/>
  </r>
  <r>
    <s v="Carlos Meador"/>
    <n v="52006"/>
    <d v="2009-06-24T00:00:00"/>
    <d v="2009-06-26T00:00:00"/>
    <s v="June"/>
    <s v="2009"/>
    <n v="2"/>
    <b v="0"/>
    <s v="Medium"/>
    <n v="42"/>
    <n v="375.76"/>
    <n v="0"/>
    <x v="0"/>
    <n v="-241.63"/>
    <n v="8.3699999999999992"/>
    <n v="10.16"/>
    <s v="Nova Scotia"/>
    <x v="2"/>
    <s v="Corporate"/>
    <x v="2"/>
    <x v="4"/>
  </r>
  <r>
    <s v="Sara Luxemburg"/>
    <n v="52934"/>
    <d v="2011-07-27T00:00:00"/>
    <d v="2011-07-28T00:00:00"/>
    <s v="July"/>
    <s v="2011"/>
    <n v="1"/>
    <b v="0"/>
    <s v="Critical"/>
    <n v="20"/>
    <n v="92.15"/>
    <n v="0.08"/>
    <x v="0"/>
    <n v="36.979999999999997"/>
    <n v="4.91"/>
    <n v="0.5"/>
    <s v="Nova Scotia"/>
    <x v="2"/>
    <s v="Corporate"/>
    <x v="0"/>
    <x v="11"/>
  </r>
  <r>
    <s v="Alex Grayson"/>
    <n v="54053"/>
    <d v="2012-02-14T00:00:00"/>
    <d v="2012-02-15T00:00:00"/>
    <s v="February"/>
    <s v="2012"/>
    <n v="1"/>
    <b v="0"/>
    <s v="High"/>
    <n v="18"/>
    <n v="821.7885"/>
    <n v="0.06"/>
    <x v="2"/>
    <n v="-230.34"/>
    <n v="55.99"/>
    <n v="5"/>
    <s v="Nova Scotia"/>
    <x v="2"/>
    <s v="Consumer"/>
    <x v="1"/>
    <x v="3"/>
  </r>
  <r>
    <s v="Joni Wasserman"/>
    <n v="55239"/>
    <d v="2012-12-03T00:00:00"/>
    <d v="2012-12-04T00:00:00"/>
    <s v="December"/>
    <s v="2012"/>
    <n v="1"/>
    <b v="0"/>
    <s v="Critical"/>
    <n v="13"/>
    <n v="95.68"/>
    <n v="7.0000000000000007E-2"/>
    <x v="2"/>
    <n v="-15.27"/>
    <n v="6.48"/>
    <n v="5.14"/>
    <s v="Nova Scotia"/>
    <x v="2"/>
    <s v="Consumer"/>
    <x v="0"/>
    <x v="5"/>
  </r>
  <r>
    <s v="Paul Knutson"/>
    <n v="55425"/>
    <d v="2011-11-01T00:00:00"/>
    <d v="2011-11-02T00:00:00"/>
    <s v="November"/>
    <s v="2011"/>
    <n v="1"/>
    <b v="0"/>
    <s v="Critical"/>
    <n v="7"/>
    <n v="73.86"/>
    <n v="0.08"/>
    <x v="0"/>
    <n v="-52.49"/>
    <n v="9.7100000000000009"/>
    <n v="9.4499999999999993"/>
    <s v="Nova Scotia"/>
    <x v="2"/>
    <s v="Corporate"/>
    <x v="0"/>
    <x v="0"/>
  </r>
  <r>
    <s v="Sara Luxemburg"/>
    <n v="56515"/>
    <d v="2011-05-27T00:00:00"/>
    <d v="2011-05-29T00:00:00"/>
    <s v="May"/>
    <s v="2011"/>
    <n v="2"/>
    <b v="0"/>
    <s v="Medium"/>
    <n v="17"/>
    <n v="979.52"/>
    <n v="0.1"/>
    <x v="1"/>
    <n v="-362.04"/>
    <n v="58.14"/>
    <n v="36.61"/>
    <s v="Nova Scotia"/>
    <x v="2"/>
    <s v="Small Business"/>
    <x v="2"/>
    <x v="9"/>
  </r>
  <r>
    <s v="Christy Brittain"/>
    <n v="57638"/>
    <d v="2012-04-22T00:00:00"/>
    <d v="2012-04-27T00:00:00"/>
    <s v="April"/>
    <s v="2012"/>
    <n v="5"/>
    <b v="0"/>
    <s v="low"/>
    <n v="35"/>
    <n v="5740.6239999999998"/>
    <n v="0.09"/>
    <x v="1"/>
    <n v="-526.48"/>
    <n v="217.85"/>
    <n v="29.1"/>
    <s v="Nova Scotia"/>
    <x v="2"/>
    <s v="Consumer"/>
    <x v="2"/>
    <x v="10"/>
  </r>
  <r>
    <s v="Dianna Wilson"/>
    <n v="58599"/>
    <d v="2010-01-14T00:00:00"/>
    <d v="2010-01-15T00:00:00"/>
    <s v="January"/>
    <s v="2010"/>
    <n v="1"/>
    <b v="0"/>
    <s v="Critical"/>
    <n v="49"/>
    <n v="5332.42"/>
    <n v="0.06"/>
    <x v="1"/>
    <n v="-219.2"/>
    <n v="113.98"/>
    <n v="30"/>
    <s v="Nova Scotia"/>
    <x v="2"/>
    <s v="Small Business"/>
    <x v="2"/>
    <x v="14"/>
  </r>
  <r>
    <s v="David Smith"/>
    <n v="59075"/>
    <d v="2012-02-26T00:00:00"/>
    <d v="2012-03-05T00:00:00"/>
    <s v="March"/>
    <s v="2012"/>
    <n v="8"/>
    <b v="0"/>
    <s v="low"/>
    <n v="4"/>
    <n v="21.84"/>
    <n v="0.02"/>
    <x v="0"/>
    <n v="-25.31"/>
    <n v="4.7699999999999996"/>
    <n v="2.39"/>
    <s v="Nova Scotia"/>
    <x v="2"/>
    <s v="Small Business"/>
    <x v="1"/>
    <x v="7"/>
  </r>
  <r>
    <s v="Deborah Brumfield"/>
    <n v="59270"/>
    <d v="2010-01-11T00:00:00"/>
    <d v="2010-01-13T00:00:00"/>
    <s v="January"/>
    <s v="2010"/>
    <n v="2"/>
    <b v="0"/>
    <s v="High"/>
    <n v="47"/>
    <n v="1597.02"/>
    <n v="0.01"/>
    <x v="0"/>
    <n v="749.03"/>
    <n v="31.78"/>
    <n v="1.99"/>
    <s v="Nova Scotia"/>
    <x v="2"/>
    <s v="Small Business"/>
    <x v="1"/>
    <x v="7"/>
  </r>
  <r>
    <s v="Michelle Tran"/>
    <n v="326"/>
    <d v="2011-06-03T00:00:00"/>
    <d v="2011-06-04T00:00:00"/>
    <s v="June"/>
    <s v="2011"/>
    <n v="1"/>
    <b v="0"/>
    <s v="High"/>
    <n v="34"/>
    <n v="218.27"/>
    <n v="0.03"/>
    <x v="0"/>
    <n v="-44.14"/>
    <n v="5.99"/>
    <n v="4.92"/>
    <s v="Quebec"/>
    <x v="6"/>
    <s v="Consumer"/>
    <x v="0"/>
    <x v="2"/>
  </r>
  <r>
    <s v="Michelle Tran"/>
    <n v="326"/>
    <d v="2011-06-03T00:00:00"/>
    <d v="2011-06-04T00:00:00"/>
    <s v="June"/>
    <s v="2011"/>
    <n v="1"/>
    <b v="0"/>
    <s v="High"/>
    <n v="17"/>
    <n v="100.95"/>
    <n v="0.05"/>
    <x v="0"/>
    <n v="-21.3"/>
    <n v="5.81"/>
    <n v="3.37"/>
    <s v="Quebec"/>
    <x v="6"/>
    <s v="Consumer"/>
    <x v="0"/>
    <x v="6"/>
  </r>
  <r>
    <s v="Dave Hallsten"/>
    <n v="614"/>
    <d v="2012-11-30T00:00:00"/>
    <d v="2012-12-02T00:00:00"/>
    <s v="December"/>
    <s v="2012"/>
    <n v="2"/>
    <b v="0"/>
    <s v="High"/>
    <n v="41"/>
    <n v="628.22"/>
    <n v="0"/>
    <x v="0"/>
    <n v="163.81"/>
    <n v="14.34"/>
    <n v="5"/>
    <s v="Quebec"/>
    <x v="6"/>
    <s v="Corporate"/>
    <x v="2"/>
    <x v="4"/>
  </r>
  <r>
    <s v="Dave Hallsten"/>
    <n v="614"/>
    <d v="2012-11-30T00:00:00"/>
    <d v="2012-12-01T00:00:00"/>
    <s v="December"/>
    <s v="2012"/>
    <n v="1"/>
    <b v="0"/>
    <s v="High"/>
    <n v="24"/>
    <n v="3366.1"/>
    <n v="7.0000000000000007E-2"/>
    <x v="1"/>
    <n v="-335.32"/>
    <n v="138.75"/>
    <n v="52.42"/>
    <s v="Quebec"/>
    <x v="6"/>
    <s v="Corporate"/>
    <x v="2"/>
    <x v="10"/>
  </r>
  <r>
    <s v="Sanjit Jacobs"/>
    <n v="898"/>
    <d v="2010-06-02T00:00:00"/>
    <d v="2010-06-04T00:00:00"/>
    <s v="June"/>
    <s v="2010"/>
    <n v="2"/>
    <b v="0"/>
    <s v="High"/>
    <n v="40"/>
    <n v="676.13"/>
    <n v="0.03"/>
    <x v="0"/>
    <n v="45.39"/>
    <n v="15.98"/>
    <n v="6.5"/>
    <s v="Quebec"/>
    <x v="6"/>
    <s v="Consumer"/>
    <x v="1"/>
    <x v="7"/>
  </r>
  <r>
    <s v="Sanjit Jacobs"/>
    <n v="898"/>
    <d v="2010-06-02T00:00:00"/>
    <d v="2010-06-02T00:00:00"/>
    <s v="June"/>
    <s v="2010"/>
    <n v="0"/>
    <s v="FREE DELIVERY"/>
    <s v="High"/>
    <n v="26"/>
    <n v="7668.55"/>
    <n v="0.04"/>
    <x v="1"/>
    <n v="-715.78"/>
    <n v="296.18"/>
    <n v="54.12"/>
    <s v="Quebec"/>
    <x v="6"/>
    <s v="Consumer"/>
    <x v="2"/>
    <x v="10"/>
  </r>
  <r>
    <s v="Sanjit Jacobs"/>
    <n v="1031"/>
    <d v="2009-08-31T00:00:00"/>
    <d v="2009-09-02T00:00:00"/>
    <s v="September"/>
    <s v="2009"/>
    <n v="2"/>
    <b v="0"/>
    <s v="Medium"/>
    <n v="34"/>
    <n v="226.1"/>
    <n v="0"/>
    <x v="0"/>
    <n v="-52.21"/>
    <n v="6.37"/>
    <n v="5.19"/>
    <s v="Quebec"/>
    <x v="6"/>
    <s v="Consumer"/>
    <x v="0"/>
    <x v="2"/>
  </r>
  <r>
    <s v="Barry Gonzalez"/>
    <n v="1447"/>
    <d v="2012-10-14T00:00:00"/>
    <d v="2012-10-17T00:00:00"/>
    <s v="October"/>
    <s v="2012"/>
    <n v="3"/>
    <b v="0"/>
    <s v="High"/>
    <n v="40"/>
    <n v="2135.9735000000001"/>
    <n v="7.0000000000000007E-2"/>
    <x v="0"/>
    <n v="239.4"/>
    <n v="65.989999999999995"/>
    <n v="8.99"/>
    <s v="Quebec"/>
    <x v="6"/>
    <s v="Consumer"/>
    <x v="1"/>
    <x v="3"/>
  </r>
  <r>
    <s v="Vivian Mathis"/>
    <n v="2150"/>
    <d v="2009-06-02T00:00:00"/>
    <d v="2009-06-04T00:00:00"/>
    <s v="June"/>
    <s v="2009"/>
    <n v="2"/>
    <b v="0"/>
    <s v="Medium"/>
    <n v="21"/>
    <n v="3905.75"/>
    <n v="0.01"/>
    <x v="1"/>
    <n v="55.3"/>
    <n v="179.29"/>
    <n v="29.21"/>
    <s v="Quebec"/>
    <x v="6"/>
    <s v="Corporate"/>
    <x v="2"/>
    <x v="10"/>
  </r>
  <r>
    <s v="Vivian Mathis"/>
    <n v="2211"/>
    <d v="2009-06-29T00:00:00"/>
    <d v="2009-06-30T00:00:00"/>
    <s v="June"/>
    <s v="2009"/>
    <n v="1"/>
    <b v="0"/>
    <s v="High"/>
    <n v="22"/>
    <n v="1651.09"/>
    <n v="0.05"/>
    <x v="0"/>
    <n v="-2.38"/>
    <n v="73.98"/>
    <n v="12.14"/>
    <s v="Quebec"/>
    <x v="6"/>
    <s v="Home Office"/>
    <x v="1"/>
    <x v="7"/>
  </r>
  <r>
    <s v="Vivian Mathis"/>
    <n v="2211"/>
    <d v="2009-06-29T00:00:00"/>
    <d v="2009-07-01T00:00:00"/>
    <s v="July"/>
    <s v="2009"/>
    <n v="2"/>
    <b v="0"/>
    <s v="High"/>
    <n v="14"/>
    <n v="95.89"/>
    <n v="0"/>
    <x v="0"/>
    <n v="-46.31"/>
    <n v="5.98"/>
    <n v="7.15"/>
    <s v="Quebec"/>
    <x v="6"/>
    <s v="Home Office"/>
    <x v="0"/>
    <x v="5"/>
  </r>
  <r>
    <s v="Vivian Mathis"/>
    <n v="2211"/>
    <d v="2009-06-29T00:00:00"/>
    <d v="2009-07-01T00:00:00"/>
    <s v="July"/>
    <s v="2009"/>
    <n v="2"/>
    <b v="0"/>
    <s v="High"/>
    <n v="23"/>
    <n v="80.38"/>
    <n v="0.09"/>
    <x v="0"/>
    <n v="-71.11"/>
    <n v="3.57"/>
    <n v="4.17"/>
    <s v="Quebec"/>
    <x v="6"/>
    <s v="Home Office"/>
    <x v="0"/>
    <x v="12"/>
  </r>
  <r>
    <s v="Carol Adams"/>
    <n v="2307"/>
    <d v="2010-06-28T00:00:00"/>
    <d v="2010-06-28T00:00:00"/>
    <s v="June"/>
    <s v="2010"/>
    <n v="0"/>
    <s v="FREE DELIVERY"/>
    <s v="low"/>
    <n v="32"/>
    <n v="182.33"/>
    <n v="0.1"/>
    <x v="0"/>
    <n v="40.85"/>
    <n v="5.98"/>
    <n v="1.49"/>
    <s v="Quebec"/>
    <x v="6"/>
    <s v="Corporate"/>
    <x v="0"/>
    <x v="2"/>
  </r>
  <r>
    <s v="Sanjit Jacobs"/>
    <n v="2370"/>
    <d v="2009-01-16T00:00:00"/>
    <d v="2009-01-18T00:00:00"/>
    <s v="January"/>
    <s v="2009"/>
    <n v="2"/>
    <b v="0"/>
    <s v="Critical"/>
    <n v="6"/>
    <n v="679.6"/>
    <n v="0.02"/>
    <x v="0"/>
    <n v="-85.76"/>
    <n v="110.98"/>
    <n v="13.99"/>
    <s v="Quebec"/>
    <x v="6"/>
    <s v="Consumer"/>
    <x v="2"/>
    <x v="4"/>
  </r>
  <r>
    <s v="Sanjit Jacobs"/>
    <n v="2370"/>
    <d v="2009-01-16T00:00:00"/>
    <d v="2009-01-18T00:00:00"/>
    <s v="January"/>
    <s v="2009"/>
    <n v="2"/>
    <b v="0"/>
    <s v="Critical"/>
    <n v="30"/>
    <n v="257.42"/>
    <n v="0.01"/>
    <x v="0"/>
    <n v="59.18"/>
    <n v="8.01"/>
    <n v="2.87"/>
    <s v="Quebec"/>
    <x v="6"/>
    <s v="Consumer"/>
    <x v="0"/>
    <x v="5"/>
  </r>
  <r>
    <s v="Vivek Gonzalez"/>
    <n v="2374"/>
    <d v="2010-10-28T00:00:00"/>
    <d v="2010-10-30T00:00:00"/>
    <s v="October"/>
    <s v="2010"/>
    <n v="2"/>
    <b v="0"/>
    <s v="Not Specified"/>
    <n v="21"/>
    <n v="78.17"/>
    <n v="0.01"/>
    <x v="2"/>
    <n v="-72.7"/>
    <n v="2.84"/>
    <n v="5.44"/>
    <s v="Quebec"/>
    <x v="6"/>
    <s v="Consumer"/>
    <x v="0"/>
    <x v="2"/>
  </r>
  <r>
    <s v="Bradley Nguyen"/>
    <n v="3138"/>
    <d v="2009-02-08T00:00:00"/>
    <d v="2009-02-08T00:00:00"/>
    <s v="February"/>
    <s v="2009"/>
    <n v="0"/>
    <s v="FREE DELIVERY"/>
    <s v="Not Specified"/>
    <n v="4"/>
    <n v="718.03"/>
    <n v="7.0000000000000007E-2"/>
    <x v="2"/>
    <n v="-427.47"/>
    <n v="179.99"/>
    <n v="19.989999999999998"/>
    <s v="Quebec"/>
    <x v="6"/>
    <s v="Consumer"/>
    <x v="1"/>
    <x v="7"/>
  </r>
  <r>
    <s v="Matt Collister"/>
    <n v="3141"/>
    <d v="2011-11-09T00:00:00"/>
    <d v="2011-11-11T00:00:00"/>
    <s v="November"/>
    <s v="2011"/>
    <n v="2"/>
    <b v="0"/>
    <s v="Critical"/>
    <n v="30"/>
    <n v="534.96"/>
    <n v="0.08"/>
    <x v="0"/>
    <n v="-26.72"/>
    <n v="18.89"/>
    <n v="3.17"/>
    <s v="Quebec"/>
    <x v="6"/>
    <s v="Home Office"/>
    <x v="1"/>
    <x v="7"/>
  </r>
  <r>
    <s v="Vivian Mathis"/>
    <n v="4515"/>
    <d v="2012-03-16T00:00:00"/>
    <d v="2012-03-17T00:00:00"/>
    <s v="March"/>
    <s v="2012"/>
    <n v="1"/>
    <b v="0"/>
    <s v="Critical"/>
    <n v="7"/>
    <n v="887.94"/>
    <n v="0.02"/>
    <x v="0"/>
    <n v="49.45"/>
    <n v="120.97"/>
    <n v="7.11"/>
    <s v="Quebec"/>
    <x v="6"/>
    <s v="Consumer"/>
    <x v="1"/>
    <x v="16"/>
  </r>
  <r>
    <s v="Michelle Tran"/>
    <n v="4708"/>
    <d v="2009-09-30T00:00:00"/>
    <d v="2009-10-02T00:00:00"/>
    <s v="October"/>
    <s v="2009"/>
    <n v="2"/>
    <b v="0"/>
    <s v="Critical"/>
    <n v="29"/>
    <n v="180.38"/>
    <n v="0.08"/>
    <x v="0"/>
    <n v="-119.32"/>
    <n v="6.48"/>
    <n v="7.49"/>
    <s v="Quebec"/>
    <x v="6"/>
    <s v="Corporate"/>
    <x v="0"/>
    <x v="5"/>
  </r>
  <r>
    <s v="Pete Takahito"/>
    <n v="5155"/>
    <d v="2009-06-11T00:00:00"/>
    <d v="2009-06-12T00:00:00"/>
    <s v="June"/>
    <s v="2009"/>
    <n v="1"/>
    <b v="0"/>
    <s v="High"/>
    <n v="14"/>
    <n v="569.21"/>
    <n v="0.01"/>
    <x v="0"/>
    <n v="-38.51"/>
    <n v="39.979999999999997"/>
    <n v="4"/>
    <s v="Quebec"/>
    <x v="6"/>
    <s v="Corporate"/>
    <x v="1"/>
    <x v="7"/>
  </r>
  <r>
    <s v="Michelle Tran"/>
    <n v="5382"/>
    <d v="2012-01-12T00:00:00"/>
    <d v="2012-01-19T00:00:00"/>
    <s v="January"/>
    <s v="2012"/>
    <n v="7"/>
    <b v="0"/>
    <s v="low"/>
    <n v="30"/>
    <n v="260.12"/>
    <n v="0.05"/>
    <x v="0"/>
    <n v="36.54"/>
    <n v="8.98"/>
    <n v="4.1900000000000004"/>
    <s v="Quebec"/>
    <x v="6"/>
    <s v="Consumer"/>
    <x v="2"/>
    <x v="4"/>
  </r>
  <r>
    <s v="Michelle Tran"/>
    <n v="5414"/>
    <d v="2010-03-24T00:00:00"/>
    <d v="2010-03-25T00:00:00"/>
    <s v="March"/>
    <s v="2010"/>
    <n v="1"/>
    <b v="0"/>
    <s v="Not Specified"/>
    <n v="14"/>
    <n v="284.62"/>
    <n v="0.1"/>
    <x v="2"/>
    <n v="-27.08"/>
    <n v="20.98"/>
    <n v="5.42"/>
    <s v="Quebec"/>
    <x v="6"/>
    <s v="Corporate"/>
    <x v="0"/>
    <x v="0"/>
  </r>
  <r>
    <s v="Matt Collister"/>
    <n v="6433"/>
    <d v="2011-11-22T00:00:00"/>
    <d v="2011-11-23T00:00:00"/>
    <s v="November"/>
    <s v="2011"/>
    <n v="1"/>
    <b v="0"/>
    <s v="Medium"/>
    <n v="41"/>
    <n v="159.26"/>
    <n v="0.01"/>
    <x v="0"/>
    <n v="73.89"/>
    <n v="3.69"/>
    <n v="0.5"/>
    <s v="Quebec"/>
    <x v="6"/>
    <s v="Home Office"/>
    <x v="0"/>
    <x v="11"/>
  </r>
  <r>
    <s v="Ralph Arnett"/>
    <n v="6464"/>
    <d v="2009-05-28T00:00:00"/>
    <d v="2009-05-30T00:00:00"/>
    <s v="May"/>
    <s v="2009"/>
    <n v="2"/>
    <b v="0"/>
    <s v="Medium"/>
    <n v="1"/>
    <n v="57.84"/>
    <n v="7.0000000000000007E-2"/>
    <x v="0"/>
    <n v="-41.77"/>
    <n v="60.97"/>
    <n v="4.5"/>
    <s v="Quebec"/>
    <x v="6"/>
    <s v="Consumer"/>
    <x v="0"/>
    <x v="1"/>
  </r>
  <r>
    <s v="Ralph Arnett"/>
    <n v="6464"/>
    <d v="2009-05-28T00:00:00"/>
    <d v="2009-05-30T00:00:00"/>
    <s v="May"/>
    <s v="2009"/>
    <n v="2"/>
    <b v="0"/>
    <s v="Medium"/>
    <n v="42"/>
    <n v="3991.99"/>
    <n v="0"/>
    <x v="0"/>
    <n v="-1014.11"/>
    <n v="90.98"/>
    <n v="56.2"/>
    <s v="Quebec"/>
    <x v="6"/>
    <s v="Consumer"/>
    <x v="2"/>
    <x v="4"/>
  </r>
  <r>
    <s v="Dave Hallsten"/>
    <n v="7846"/>
    <d v="2011-06-25T00:00:00"/>
    <d v="2011-06-30T00:00:00"/>
    <s v="June"/>
    <s v="2011"/>
    <n v="5"/>
    <b v="0"/>
    <s v="low"/>
    <n v="47"/>
    <n v="2926.33"/>
    <n v="0.09"/>
    <x v="0"/>
    <n v="499.27"/>
    <n v="67.28"/>
    <n v="19.989999999999998"/>
    <s v="Quebec"/>
    <x v="6"/>
    <s v="Corporate"/>
    <x v="0"/>
    <x v="2"/>
  </r>
  <r>
    <s v="Dave Hallsten"/>
    <n v="7846"/>
    <d v="2011-06-25T00:00:00"/>
    <d v="2011-06-30T00:00:00"/>
    <s v="June"/>
    <s v="2011"/>
    <n v="5"/>
    <b v="0"/>
    <s v="low"/>
    <n v="20"/>
    <n v="40.049999999999997"/>
    <n v="0.1"/>
    <x v="0"/>
    <n v="-10.220000000000001"/>
    <n v="2.08"/>
    <n v="1.49"/>
    <s v="Quebec"/>
    <x v="6"/>
    <s v="Corporate"/>
    <x v="0"/>
    <x v="2"/>
  </r>
  <r>
    <s v="Dave Hallsten"/>
    <n v="7846"/>
    <d v="2011-06-25T00:00:00"/>
    <d v="2011-07-02T00:00:00"/>
    <s v="July"/>
    <s v="2011"/>
    <n v="7"/>
    <b v="0"/>
    <s v="low"/>
    <n v="20"/>
    <n v="552.87"/>
    <n v="0.01"/>
    <x v="0"/>
    <n v="-64.819999999999993"/>
    <n v="26.31"/>
    <n v="5.89"/>
    <s v="Quebec"/>
    <x v="6"/>
    <s v="Corporate"/>
    <x v="1"/>
    <x v="7"/>
  </r>
  <r>
    <s v="Dave Hallsten"/>
    <n v="7846"/>
    <d v="2011-06-25T00:00:00"/>
    <d v="2011-06-25T00:00:00"/>
    <s v="June"/>
    <s v="2011"/>
    <n v="0"/>
    <s v="FREE DELIVERY"/>
    <s v="low"/>
    <n v="12"/>
    <n v="26.33"/>
    <n v="0.05"/>
    <x v="0"/>
    <n v="-33.61"/>
    <n v="1.76"/>
    <n v="4.8600000000000003"/>
    <s v="Quebec"/>
    <x v="6"/>
    <s v="Corporate"/>
    <x v="2"/>
    <x v="4"/>
  </r>
  <r>
    <s v="Pete Takahito"/>
    <n v="7936"/>
    <d v="2010-04-05T00:00:00"/>
    <d v="2010-04-05T00:00:00"/>
    <s v="April"/>
    <s v="2010"/>
    <n v="0"/>
    <s v="FREE DELIVERY"/>
    <s v="low"/>
    <n v="50"/>
    <n v="2851.17"/>
    <n v="0.06"/>
    <x v="1"/>
    <n v="-868.88"/>
    <n v="58.14"/>
    <n v="36.61"/>
    <s v="Quebec"/>
    <x v="6"/>
    <s v="Corporate"/>
    <x v="2"/>
    <x v="9"/>
  </r>
  <r>
    <s v="Pete Takahito"/>
    <n v="7936"/>
    <d v="2010-04-05T00:00:00"/>
    <d v="2010-04-10T00:00:00"/>
    <s v="April"/>
    <s v="2010"/>
    <n v="5"/>
    <b v="0"/>
    <s v="low"/>
    <n v="15"/>
    <n v="183.43"/>
    <n v="0.06"/>
    <x v="0"/>
    <n v="-41.86"/>
    <n v="12.44"/>
    <n v="6.27"/>
    <s v="Quebec"/>
    <x v="6"/>
    <s v="Corporate"/>
    <x v="0"/>
    <x v="0"/>
  </r>
  <r>
    <s v="Ralph Arnett"/>
    <n v="8195"/>
    <d v="2011-01-06T00:00:00"/>
    <d v="2011-01-07T00:00:00"/>
    <s v="January"/>
    <s v="2011"/>
    <n v="1"/>
    <b v="0"/>
    <s v="Medium"/>
    <n v="5"/>
    <n v="51.3"/>
    <n v="0.05"/>
    <x v="2"/>
    <n v="-32.479999999999997"/>
    <n v="7.28"/>
    <n v="11.15"/>
    <s v="Quebec"/>
    <x v="6"/>
    <s v="Consumer"/>
    <x v="0"/>
    <x v="5"/>
  </r>
  <r>
    <s v="Ralph Arnett"/>
    <n v="8195"/>
    <d v="2011-01-06T00:00:00"/>
    <d v="2011-01-08T00:00:00"/>
    <s v="January"/>
    <s v="2011"/>
    <n v="2"/>
    <b v="0"/>
    <s v="Medium"/>
    <n v="1"/>
    <n v="8.48"/>
    <n v="0.1"/>
    <x v="0"/>
    <n v="-7.9"/>
    <n v="5.08"/>
    <n v="3.63"/>
    <s v="Quebec"/>
    <x v="6"/>
    <s v="Consumer"/>
    <x v="2"/>
    <x v="4"/>
  </r>
  <r>
    <s v="Ralph Arnett"/>
    <n v="8195"/>
    <d v="2011-01-06T00:00:00"/>
    <d v="2011-01-07T00:00:00"/>
    <s v="January"/>
    <s v="2011"/>
    <n v="1"/>
    <b v="0"/>
    <s v="Medium"/>
    <n v="26"/>
    <n v="87.52"/>
    <n v="0.03"/>
    <x v="0"/>
    <n v="-70.02"/>
    <n v="3.28"/>
    <n v="3.97"/>
    <s v="Quebec"/>
    <x v="6"/>
    <s v="Consumer"/>
    <x v="0"/>
    <x v="12"/>
  </r>
  <r>
    <s v="Jason Klamczynski"/>
    <n v="8293"/>
    <d v="2012-08-10T00:00:00"/>
    <d v="2012-08-15T00:00:00"/>
    <s v="August"/>
    <s v="2012"/>
    <n v="5"/>
    <b v="0"/>
    <s v="low"/>
    <n v="50"/>
    <n v="1497.7594999999999"/>
    <n v="0.04"/>
    <x v="0"/>
    <n v="483.66"/>
    <n v="35.99"/>
    <n v="1.1000000000000001"/>
    <s v="Quebec"/>
    <x v="6"/>
    <s v="Small Business"/>
    <x v="1"/>
    <x v="3"/>
  </r>
  <r>
    <s v="Michelle Tran"/>
    <n v="9248"/>
    <d v="2009-12-23T00:00:00"/>
    <d v="2009-12-24T00:00:00"/>
    <s v="December"/>
    <s v="2009"/>
    <n v="1"/>
    <b v="0"/>
    <s v="Not Specified"/>
    <n v="41"/>
    <n v="2811.7"/>
    <n v="0.09"/>
    <x v="0"/>
    <n v="-3074.27"/>
    <n v="71.37"/>
    <n v="69"/>
    <s v="Quebec"/>
    <x v="6"/>
    <s v="Home Office"/>
    <x v="2"/>
    <x v="10"/>
  </r>
  <r>
    <s v="Michelle Tran"/>
    <n v="9347"/>
    <d v="2012-08-09T00:00:00"/>
    <d v="2012-08-18T00:00:00"/>
    <s v="August"/>
    <s v="2012"/>
    <n v="9"/>
    <b v="0"/>
    <s v="low"/>
    <n v="31"/>
    <n v="131.19999999999999"/>
    <n v="0.01"/>
    <x v="0"/>
    <n v="-107.98"/>
    <n v="3.95"/>
    <n v="5.13"/>
    <s v="Quebec"/>
    <x v="6"/>
    <s v="Corporate"/>
    <x v="0"/>
    <x v="1"/>
  </r>
  <r>
    <s v="Greg Tran"/>
    <n v="9472"/>
    <d v="2011-06-16T00:00:00"/>
    <d v="2011-06-19T00:00:00"/>
    <s v="June"/>
    <s v="2011"/>
    <n v="3"/>
    <b v="0"/>
    <s v="Critical"/>
    <n v="17"/>
    <n v="53.91"/>
    <n v="0.05"/>
    <x v="0"/>
    <n v="19.47"/>
    <n v="3.15"/>
    <n v="0.49"/>
    <s v="Quebec"/>
    <x v="6"/>
    <s v="Home Office"/>
    <x v="0"/>
    <x v="11"/>
  </r>
  <r>
    <s v="Gene McClure"/>
    <n v="9733"/>
    <d v="2009-03-17T00:00:00"/>
    <d v="2009-03-17T00:00:00"/>
    <s v="March"/>
    <s v="2009"/>
    <n v="0"/>
    <s v="FREE DELIVERY"/>
    <s v="Not Specified"/>
    <n v="39"/>
    <n v="223.64"/>
    <n v="0.1"/>
    <x v="0"/>
    <n v="-90.26"/>
    <n v="5.98"/>
    <n v="5.35"/>
    <s v="Quebec"/>
    <x v="6"/>
    <s v="Home Office"/>
    <x v="0"/>
    <x v="5"/>
  </r>
  <r>
    <s v="Helen Wasserman"/>
    <n v="10054"/>
    <d v="2011-04-28T00:00:00"/>
    <d v="2011-04-30T00:00:00"/>
    <s v="April"/>
    <s v="2011"/>
    <n v="2"/>
    <b v="0"/>
    <s v="High"/>
    <n v="2"/>
    <n v="203.3"/>
    <n v="0.08"/>
    <x v="0"/>
    <n v="148.25"/>
    <n v="79.52"/>
    <n v="48.2"/>
    <s v="Quebec"/>
    <x v="6"/>
    <s v="Home Office"/>
    <x v="2"/>
    <x v="4"/>
  </r>
  <r>
    <s v="Helen Wasserman"/>
    <n v="10054"/>
    <d v="2011-04-28T00:00:00"/>
    <d v="2011-04-28T00:00:00"/>
    <s v="April"/>
    <s v="2011"/>
    <n v="0"/>
    <s v="FREE DELIVERY"/>
    <s v="High"/>
    <n v="2"/>
    <n v="196.85149999999999"/>
    <n v="0.09"/>
    <x v="0"/>
    <n v="-606.6"/>
    <n v="125.99"/>
    <n v="5.99"/>
    <s v="Quebec"/>
    <x v="6"/>
    <s v="Home Office"/>
    <x v="1"/>
    <x v="3"/>
  </r>
  <r>
    <s v="Matt Collister"/>
    <n v="10627"/>
    <d v="2010-02-24T00:00:00"/>
    <d v="2010-03-01T00:00:00"/>
    <s v="March"/>
    <s v="2010"/>
    <n v="5"/>
    <b v="0"/>
    <s v="low"/>
    <n v="4"/>
    <n v="40.229999999999997"/>
    <n v="0.05"/>
    <x v="0"/>
    <n v="-30.26"/>
    <n v="7.77"/>
    <n v="9.23"/>
    <s v="Quebec"/>
    <x v="6"/>
    <s v="Home Office"/>
    <x v="0"/>
    <x v="1"/>
  </r>
  <r>
    <s v="Helen Wasserman"/>
    <n v="10629"/>
    <d v="2009-09-11T00:00:00"/>
    <d v="2009-09-13T00:00:00"/>
    <s v="September"/>
    <s v="2009"/>
    <n v="2"/>
    <b v="0"/>
    <s v="Critical"/>
    <n v="39"/>
    <n v="341.55"/>
    <n v="0.06"/>
    <x v="0"/>
    <n v="-255.65"/>
    <n v="8.3699999999999992"/>
    <n v="10.16"/>
    <s v="Quebec"/>
    <x v="6"/>
    <s v="Corporate"/>
    <x v="2"/>
    <x v="4"/>
  </r>
  <r>
    <s v="Helen Wasserman"/>
    <n v="10629"/>
    <d v="2009-09-11T00:00:00"/>
    <d v="2009-09-13T00:00:00"/>
    <s v="September"/>
    <s v="2009"/>
    <n v="2"/>
    <b v="0"/>
    <s v="Critical"/>
    <n v="14"/>
    <n v="98.37"/>
    <n v="0.09"/>
    <x v="2"/>
    <n v="-76.540000000000006"/>
    <n v="6.48"/>
    <n v="9.17"/>
    <s v="Quebec"/>
    <x v="6"/>
    <s v="Corporate"/>
    <x v="0"/>
    <x v="5"/>
  </r>
  <r>
    <s v="Vivian Mathis"/>
    <n v="10784"/>
    <d v="2010-07-05T00:00:00"/>
    <d v="2010-07-06T00:00:00"/>
    <s v="July"/>
    <s v="2010"/>
    <n v="1"/>
    <b v="0"/>
    <s v="Not Specified"/>
    <n v="2"/>
    <n v="19.36"/>
    <n v="0.1"/>
    <x v="0"/>
    <n v="-11.85"/>
    <n v="6.78"/>
    <n v="6.18"/>
    <s v="Quebec"/>
    <x v="6"/>
    <s v="Home Office"/>
    <x v="0"/>
    <x v="5"/>
  </r>
  <r>
    <s v="Vivian Mathis"/>
    <n v="10784"/>
    <d v="2010-07-05T00:00:00"/>
    <d v="2010-07-07T00:00:00"/>
    <s v="July"/>
    <s v="2010"/>
    <n v="2"/>
    <b v="0"/>
    <s v="Not Specified"/>
    <n v="30"/>
    <n v="206.27"/>
    <n v="0.09"/>
    <x v="0"/>
    <n v="-54.44"/>
    <n v="6.81"/>
    <n v="5.48"/>
    <s v="Quebec"/>
    <x v="6"/>
    <s v="Home Office"/>
    <x v="0"/>
    <x v="2"/>
  </r>
  <r>
    <s v="Helen Wasserman"/>
    <n v="10823"/>
    <d v="2012-06-12T00:00:00"/>
    <d v="2012-06-12T00:00:00"/>
    <s v="June"/>
    <s v="2012"/>
    <n v="0"/>
    <s v="FREE DELIVERY"/>
    <s v="low"/>
    <n v="3"/>
    <n v="133.9"/>
    <n v="0.03"/>
    <x v="0"/>
    <n v="-14.58"/>
    <n v="43.41"/>
    <n v="2.99"/>
    <s v="Quebec"/>
    <x v="6"/>
    <s v="Home Office"/>
    <x v="0"/>
    <x v="2"/>
  </r>
  <r>
    <s v="Ross DeVincentis"/>
    <n v="10919"/>
    <d v="2010-03-27T00:00:00"/>
    <d v="2010-03-27T00:00:00"/>
    <s v="March"/>
    <s v="2010"/>
    <n v="0"/>
    <s v="FREE DELIVERY"/>
    <s v="High"/>
    <n v="42"/>
    <n v="2040.95"/>
    <n v="7.0000000000000007E-2"/>
    <x v="0"/>
    <n v="-1231.8699999999999"/>
    <n v="48.91"/>
    <n v="35"/>
    <s v="Quebec"/>
    <x v="6"/>
    <s v="Corporate"/>
    <x v="0"/>
    <x v="0"/>
  </r>
  <r>
    <s v="Jason Klamczynski"/>
    <n v="11429"/>
    <d v="2010-03-03T00:00:00"/>
    <d v="2010-03-07T00:00:00"/>
    <s v="March"/>
    <s v="2010"/>
    <n v="4"/>
    <b v="0"/>
    <s v="low"/>
    <n v="39"/>
    <n v="446.04"/>
    <n v="0.01"/>
    <x v="0"/>
    <n v="59.04"/>
    <n v="10.98"/>
    <n v="5.14"/>
    <s v="Quebec"/>
    <x v="6"/>
    <s v="Home Office"/>
    <x v="0"/>
    <x v="2"/>
  </r>
  <r>
    <s v="Jason Klamczynski"/>
    <n v="11429"/>
    <d v="2010-03-03T00:00:00"/>
    <d v="2010-03-05T00:00:00"/>
    <s v="March"/>
    <s v="2010"/>
    <n v="2"/>
    <b v="0"/>
    <s v="low"/>
    <n v="46"/>
    <n v="18421.2"/>
    <n v="0.06"/>
    <x v="1"/>
    <n v="-969.05"/>
    <n v="400.98"/>
    <n v="42.52"/>
    <s v="Quebec"/>
    <x v="6"/>
    <s v="Home Office"/>
    <x v="2"/>
    <x v="10"/>
  </r>
  <r>
    <s v="Valerie Mitchum"/>
    <n v="11650"/>
    <d v="2012-09-24T00:00:00"/>
    <d v="2012-09-26T00:00:00"/>
    <s v="September"/>
    <s v="2012"/>
    <n v="2"/>
    <b v="0"/>
    <s v="Not Specified"/>
    <n v="26"/>
    <n v="1090.4000000000001"/>
    <n v="0.06"/>
    <x v="0"/>
    <n v="146.24"/>
    <n v="40.97"/>
    <n v="8.99"/>
    <s v="Quebec"/>
    <x v="6"/>
    <s v="Home Office"/>
    <x v="0"/>
    <x v="12"/>
  </r>
  <r>
    <s v="Dave Hallsten"/>
    <n v="12837"/>
    <d v="2012-12-02T00:00:00"/>
    <d v="2012-12-02T00:00:00"/>
    <s v="December"/>
    <s v="2012"/>
    <n v="0"/>
    <s v="FREE DELIVERY"/>
    <s v="Medium"/>
    <n v="50"/>
    <n v="1100.21"/>
    <n v="0.03"/>
    <x v="0"/>
    <n v="433.59"/>
    <n v="22.24"/>
    <n v="1.99"/>
    <s v="Quebec"/>
    <x v="6"/>
    <s v="Home Office"/>
    <x v="1"/>
    <x v="7"/>
  </r>
  <r>
    <s v="Vivek Gonzalez"/>
    <n v="13347"/>
    <d v="2010-04-23T00:00:00"/>
    <d v="2010-04-24T00:00:00"/>
    <s v="April"/>
    <s v="2010"/>
    <n v="1"/>
    <b v="0"/>
    <s v="Not Specified"/>
    <n v="24"/>
    <n v="104.89"/>
    <n v="7.0000000000000007E-2"/>
    <x v="2"/>
    <n v="22.84"/>
    <n v="3.8"/>
    <n v="1.49"/>
    <s v="Quebec"/>
    <x v="6"/>
    <s v="Consumer"/>
    <x v="0"/>
    <x v="2"/>
  </r>
  <r>
    <s v="Vivian Mathis"/>
    <n v="13381"/>
    <d v="2011-08-17T00:00:00"/>
    <d v="2011-08-17T00:00:00"/>
    <s v="August"/>
    <s v="2011"/>
    <n v="0"/>
    <s v="FREE DELIVERY"/>
    <s v="Medium"/>
    <n v="41"/>
    <n v="10714.78"/>
    <n v="0"/>
    <x v="1"/>
    <n v="-627.64"/>
    <n v="259.70999999999998"/>
    <n v="66.67"/>
    <s v="Quebec"/>
    <x v="6"/>
    <s v="Consumer"/>
    <x v="2"/>
    <x v="10"/>
  </r>
  <r>
    <s v="Bradley Nguyen"/>
    <n v="13634"/>
    <d v="2011-04-18T00:00:00"/>
    <d v="2011-04-18T00:00:00"/>
    <s v="April"/>
    <s v="2011"/>
    <n v="0"/>
    <s v="FREE DELIVERY"/>
    <s v="High"/>
    <n v="46"/>
    <n v="1824.13"/>
    <n v="0.05"/>
    <x v="0"/>
    <n v="104.51"/>
    <n v="39.979999999999997"/>
    <n v="7.12"/>
    <s v="Quebec"/>
    <x v="6"/>
    <s v="Consumer"/>
    <x v="1"/>
    <x v="7"/>
  </r>
  <r>
    <s v="Bradley Nguyen"/>
    <n v="13634"/>
    <d v="2011-04-18T00:00:00"/>
    <d v="2011-04-19T00:00:00"/>
    <s v="April"/>
    <s v="2011"/>
    <n v="1"/>
    <b v="0"/>
    <s v="High"/>
    <n v="27"/>
    <n v="151.38"/>
    <n v="0.04"/>
    <x v="0"/>
    <n v="-55.61"/>
    <n v="5.58"/>
    <n v="5.3"/>
    <s v="Quebec"/>
    <x v="6"/>
    <s v="Consumer"/>
    <x v="0"/>
    <x v="8"/>
  </r>
  <r>
    <s v="Matt Collister"/>
    <n v="13729"/>
    <d v="2009-01-01T00:00:00"/>
    <d v="2009-01-03T00:00:00"/>
    <s v="January"/>
    <s v="2009"/>
    <n v="2"/>
    <b v="0"/>
    <s v="Not Specified"/>
    <n v="9"/>
    <n v="872.48"/>
    <n v="0.08"/>
    <x v="2"/>
    <n v="-342.91"/>
    <n v="95.99"/>
    <n v="35"/>
    <s v="Quebec"/>
    <x v="6"/>
    <s v="Home Office"/>
    <x v="0"/>
    <x v="0"/>
  </r>
  <r>
    <s v="Bradley Nguyen"/>
    <n v="13730"/>
    <d v="2011-05-09T00:00:00"/>
    <d v="2011-05-11T00:00:00"/>
    <s v="May"/>
    <s v="2011"/>
    <n v="2"/>
    <b v="0"/>
    <s v="High"/>
    <n v="26"/>
    <n v="3617.64"/>
    <n v="7.0000000000000007E-2"/>
    <x v="1"/>
    <n v="-354.13"/>
    <n v="146.34"/>
    <n v="43.75"/>
    <s v="Quebec"/>
    <x v="6"/>
    <s v="Corporate"/>
    <x v="2"/>
    <x v="10"/>
  </r>
  <r>
    <s v="Helen Wasserman"/>
    <n v="14113"/>
    <d v="2011-08-04T00:00:00"/>
    <d v="2011-08-06T00:00:00"/>
    <s v="August"/>
    <s v="2011"/>
    <n v="2"/>
    <b v="0"/>
    <s v="High"/>
    <n v="22"/>
    <n v="8218.16"/>
    <n v="0.09"/>
    <x v="1"/>
    <n v="-774.14"/>
    <n v="376.13"/>
    <n v="85.63"/>
    <s v="Quebec"/>
    <x v="6"/>
    <s v="Home Office"/>
    <x v="2"/>
    <x v="10"/>
  </r>
  <r>
    <s v="Helen Wasserman"/>
    <n v="14210"/>
    <d v="2012-06-26T00:00:00"/>
    <d v="2012-06-28T00:00:00"/>
    <s v="June"/>
    <s v="2012"/>
    <n v="2"/>
    <b v="0"/>
    <s v="Not Specified"/>
    <n v="19"/>
    <n v="676.79"/>
    <n v="0"/>
    <x v="0"/>
    <n v="213.2"/>
    <n v="33.29"/>
    <n v="1.99"/>
    <s v="Quebec"/>
    <x v="6"/>
    <s v="Home Office"/>
    <x v="1"/>
    <x v="7"/>
  </r>
  <r>
    <s v="Vivian Mathis"/>
    <n v="14272"/>
    <d v="2012-02-12T00:00:00"/>
    <d v="2012-02-14T00:00:00"/>
    <s v="February"/>
    <s v="2012"/>
    <n v="2"/>
    <b v="0"/>
    <s v="Medium"/>
    <n v="32"/>
    <n v="2409.96"/>
    <n v="7.0000000000000007E-2"/>
    <x v="0"/>
    <n v="575.1"/>
    <n v="80.98"/>
    <n v="4.5"/>
    <s v="Quebec"/>
    <x v="6"/>
    <s v="Home Office"/>
    <x v="0"/>
    <x v="1"/>
  </r>
  <r>
    <s v="Jason Klamczynski"/>
    <n v="14401"/>
    <d v="2011-08-04T00:00:00"/>
    <d v="2011-08-06T00:00:00"/>
    <s v="August"/>
    <s v="2011"/>
    <n v="2"/>
    <b v="0"/>
    <s v="Not Specified"/>
    <n v="10"/>
    <n v="931.14949999999999"/>
    <n v="0.06"/>
    <x v="0"/>
    <n v="-128.83000000000001"/>
    <n v="110.99"/>
    <n v="2.5"/>
    <s v="Quebec"/>
    <x v="6"/>
    <s v="Small Business"/>
    <x v="1"/>
    <x v="3"/>
  </r>
  <r>
    <s v="Michelle Tran"/>
    <n v="15941"/>
    <d v="2011-12-10T00:00:00"/>
    <d v="2011-12-12T00:00:00"/>
    <s v="December"/>
    <s v="2011"/>
    <n v="2"/>
    <b v="0"/>
    <s v="Not Specified"/>
    <n v="15"/>
    <n v="951.09"/>
    <n v="0.02"/>
    <x v="1"/>
    <n v="-246.32"/>
    <n v="58.14"/>
    <n v="36.61"/>
    <s v="Quebec"/>
    <x v="6"/>
    <s v="Consumer"/>
    <x v="2"/>
    <x v="9"/>
  </r>
  <r>
    <s v="Valerie Mitchum"/>
    <n v="18023"/>
    <d v="2011-02-24T00:00:00"/>
    <d v="2011-02-25T00:00:00"/>
    <s v="February"/>
    <s v="2011"/>
    <n v="1"/>
    <b v="0"/>
    <s v="Medium"/>
    <n v="38"/>
    <n v="4502.26"/>
    <n v="0.09"/>
    <x v="1"/>
    <n v="1272.17"/>
    <n v="120.97"/>
    <n v="26.3"/>
    <s v="Quebec"/>
    <x v="6"/>
    <s v="Home Office"/>
    <x v="1"/>
    <x v="16"/>
  </r>
  <r>
    <s v="Valerie Mitchum"/>
    <n v="18023"/>
    <d v="2011-02-24T00:00:00"/>
    <d v="2011-02-25T00:00:00"/>
    <s v="February"/>
    <s v="2011"/>
    <n v="1"/>
    <b v="0"/>
    <s v="Medium"/>
    <n v="34"/>
    <n v="192.23"/>
    <n v="7.0000000000000007E-2"/>
    <x v="0"/>
    <n v="-149.84"/>
    <n v="5.78"/>
    <n v="7.64"/>
    <s v="Quebec"/>
    <x v="6"/>
    <s v="Home Office"/>
    <x v="0"/>
    <x v="5"/>
  </r>
  <r>
    <s v="Bradley Nguyen"/>
    <n v="18341"/>
    <d v="2010-07-18T00:00:00"/>
    <d v="2010-07-18T00:00:00"/>
    <s v="July"/>
    <s v="2010"/>
    <n v="0"/>
    <s v="FREE DELIVERY"/>
    <s v="Critical"/>
    <n v="39"/>
    <n v="237.89"/>
    <n v="0"/>
    <x v="0"/>
    <n v="-165.26"/>
    <n v="5.78"/>
    <n v="7.96"/>
    <s v="Quebec"/>
    <x v="6"/>
    <s v="Consumer"/>
    <x v="0"/>
    <x v="5"/>
  </r>
  <r>
    <s v="Ralph Arnett"/>
    <n v="18400"/>
    <d v="2011-12-06T00:00:00"/>
    <d v="2011-12-07T00:00:00"/>
    <s v="December"/>
    <s v="2011"/>
    <n v="1"/>
    <b v="0"/>
    <s v="Not Specified"/>
    <n v="29"/>
    <n v="598.49"/>
    <n v="0.05"/>
    <x v="0"/>
    <n v="34.159999999999997"/>
    <n v="20.95"/>
    <n v="4"/>
    <s v="Quebec"/>
    <x v="6"/>
    <s v="Consumer"/>
    <x v="1"/>
    <x v="7"/>
  </r>
  <r>
    <s v="Barry Gonzalez"/>
    <n v="18950"/>
    <d v="2012-02-27T00:00:00"/>
    <d v="2012-03-04T00:00:00"/>
    <s v="March"/>
    <s v="2012"/>
    <n v="6"/>
    <b v="0"/>
    <s v="low"/>
    <n v="33"/>
    <n v="3008.5"/>
    <n v="0.05"/>
    <x v="1"/>
    <n v="1101.9000000000001"/>
    <n v="90.97"/>
    <n v="14"/>
    <s v="Quebec"/>
    <x v="6"/>
    <s v="Small Business"/>
    <x v="1"/>
    <x v="16"/>
  </r>
  <r>
    <s v="Bart Pistole"/>
    <n v="19111"/>
    <d v="2009-10-04T00:00:00"/>
    <d v="2009-10-09T00:00:00"/>
    <s v="October"/>
    <s v="2009"/>
    <n v="5"/>
    <b v="0"/>
    <s v="low"/>
    <n v="24"/>
    <n v="195.83"/>
    <n v="0.04"/>
    <x v="0"/>
    <n v="10.79"/>
    <n v="8.33"/>
    <n v="1.99"/>
    <s v="Quebec"/>
    <x v="6"/>
    <s v="Consumer"/>
    <x v="1"/>
    <x v="7"/>
  </r>
  <r>
    <s v="Helen Wasserman"/>
    <n v="19139"/>
    <d v="2010-12-03T00:00:00"/>
    <d v="2010-12-04T00:00:00"/>
    <s v="December"/>
    <s v="2010"/>
    <n v="1"/>
    <b v="0"/>
    <s v="Not Specified"/>
    <n v="15"/>
    <n v="94.84"/>
    <n v="0.01"/>
    <x v="0"/>
    <n v="-26.66"/>
    <n v="5.98"/>
    <n v="5.15"/>
    <s v="Quebec"/>
    <x v="6"/>
    <s v="Corporate"/>
    <x v="0"/>
    <x v="5"/>
  </r>
  <r>
    <s v="Barry Gonzalez"/>
    <n v="19332"/>
    <d v="2012-02-27T00:00:00"/>
    <d v="2012-02-29T00:00:00"/>
    <s v="February"/>
    <s v="2012"/>
    <n v="2"/>
    <b v="0"/>
    <s v="High"/>
    <n v="46"/>
    <n v="8246.86"/>
    <n v="0.06"/>
    <x v="1"/>
    <n v="-433.29"/>
    <n v="179.29"/>
    <n v="29.21"/>
    <s v="Quebec"/>
    <x v="6"/>
    <s v="Consumer"/>
    <x v="2"/>
    <x v="10"/>
  </r>
  <r>
    <s v="Michelle Tran"/>
    <n v="20965"/>
    <d v="2009-12-20T00:00:00"/>
    <d v="2009-12-23T00:00:00"/>
    <s v="December"/>
    <s v="2009"/>
    <n v="3"/>
    <b v="0"/>
    <s v="Critical"/>
    <n v="38"/>
    <n v="2315.11"/>
    <n v="0.06"/>
    <x v="0"/>
    <n v="532.21"/>
    <n v="59.76"/>
    <n v="9.7100000000000009"/>
    <s v="Quebec"/>
    <x v="6"/>
    <s v="Consumer"/>
    <x v="0"/>
    <x v="0"/>
  </r>
  <r>
    <s v="Michelle Tran"/>
    <n v="20965"/>
    <d v="2009-12-20T00:00:00"/>
    <d v="2009-12-23T00:00:00"/>
    <s v="December"/>
    <s v="2009"/>
    <n v="3"/>
    <b v="0"/>
    <s v="Critical"/>
    <n v="8"/>
    <n v="1264.2304999999999"/>
    <n v="7.0000000000000007E-2"/>
    <x v="0"/>
    <n v="-444.69"/>
    <n v="195.99"/>
    <n v="4.2"/>
    <s v="Quebec"/>
    <x v="6"/>
    <s v="Consumer"/>
    <x v="1"/>
    <x v="3"/>
  </r>
  <r>
    <s v="Barry Gonzalez"/>
    <n v="21249"/>
    <d v="2010-09-19T00:00:00"/>
    <d v="2010-09-21T00:00:00"/>
    <s v="September"/>
    <s v="2010"/>
    <n v="2"/>
    <b v="0"/>
    <s v="low"/>
    <n v="22"/>
    <n v="1082.8"/>
    <n v="0.02"/>
    <x v="0"/>
    <n v="299.35000000000002"/>
    <n v="48.58"/>
    <n v="3.99"/>
    <s v="Quebec"/>
    <x v="6"/>
    <s v="Small Business"/>
    <x v="0"/>
    <x v="1"/>
  </r>
  <r>
    <s v="Barry Gonzalez"/>
    <n v="21249"/>
    <d v="2010-09-19T00:00:00"/>
    <d v="2010-09-21T00:00:00"/>
    <s v="September"/>
    <s v="2010"/>
    <n v="2"/>
    <b v="0"/>
    <s v="low"/>
    <n v="7"/>
    <n v="1260.2014999999999"/>
    <n v="0.03"/>
    <x v="0"/>
    <n v="-523"/>
    <n v="205.99"/>
    <n v="8.99"/>
    <s v="Quebec"/>
    <x v="6"/>
    <s v="Small Business"/>
    <x v="1"/>
    <x v="3"/>
  </r>
  <r>
    <s v="Vivian Mathis"/>
    <n v="22529"/>
    <d v="2010-05-07T00:00:00"/>
    <d v="2010-05-07T00:00:00"/>
    <s v="May"/>
    <s v="2010"/>
    <n v="0"/>
    <s v="FREE DELIVERY"/>
    <s v="Medium"/>
    <n v="28"/>
    <n v="1623.09"/>
    <n v="0.02"/>
    <x v="0"/>
    <n v="245.88"/>
    <n v="56.96"/>
    <n v="13.22"/>
    <s v="Quebec"/>
    <x v="6"/>
    <s v="Home Office"/>
    <x v="0"/>
    <x v="1"/>
  </r>
  <r>
    <s v="Ralph Arnett"/>
    <n v="23303"/>
    <d v="2009-06-20T00:00:00"/>
    <d v="2009-06-22T00:00:00"/>
    <s v="June"/>
    <s v="2009"/>
    <n v="2"/>
    <b v="0"/>
    <s v="Not Specified"/>
    <n v="39"/>
    <n v="238.49"/>
    <n v="0.09"/>
    <x v="0"/>
    <n v="-110.56"/>
    <n v="6.48"/>
    <n v="6.22"/>
    <s v="Quebec"/>
    <x v="6"/>
    <s v="Consumer"/>
    <x v="0"/>
    <x v="5"/>
  </r>
  <r>
    <s v="Carol Adams"/>
    <n v="23398"/>
    <d v="2009-03-13T00:00:00"/>
    <d v="2009-03-14T00:00:00"/>
    <s v="March"/>
    <s v="2009"/>
    <n v="1"/>
    <b v="0"/>
    <s v="Medium"/>
    <n v="19"/>
    <n v="123.1"/>
    <n v="0.06"/>
    <x v="0"/>
    <n v="-75.44"/>
    <n v="6.48"/>
    <n v="7.37"/>
    <s v="Quebec"/>
    <x v="6"/>
    <s v="Corporate"/>
    <x v="0"/>
    <x v="5"/>
  </r>
  <r>
    <s v="Barry Gonzalez"/>
    <n v="24356"/>
    <d v="2010-05-11T00:00:00"/>
    <d v="2010-05-13T00:00:00"/>
    <s v="May"/>
    <s v="2010"/>
    <n v="2"/>
    <b v="0"/>
    <s v="Medium"/>
    <n v="37"/>
    <n v="12612.66"/>
    <n v="0.06"/>
    <x v="1"/>
    <n v="3325.03"/>
    <n v="350.99"/>
    <n v="39"/>
    <s v="Quebec"/>
    <x v="6"/>
    <s v="Consumer"/>
    <x v="2"/>
    <x v="14"/>
  </r>
  <r>
    <s v="Valerie Mitchum"/>
    <n v="25188"/>
    <d v="2011-01-03T00:00:00"/>
    <d v="2011-01-05T00:00:00"/>
    <s v="January"/>
    <s v="2011"/>
    <n v="2"/>
    <b v="0"/>
    <s v="Medium"/>
    <n v="20"/>
    <n v="1564.1614999999999"/>
    <n v="0"/>
    <x v="0"/>
    <n v="682.48"/>
    <n v="85.99"/>
    <n v="2.5"/>
    <s v="Quebec"/>
    <x v="6"/>
    <s v="Home Office"/>
    <x v="1"/>
    <x v="3"/>
  </r>
  <r>
    <s v="Vivian Mathis"/>
    <n v="25249"/>
    <d v="2012-11-06T00:00:00"/>
    <d v="2012-11-08T00:00:00"/>
    <s v="November"/>
    <s v="2012"/>
    <n v="2"/>
    <b v="0"/>
    <s v="Medium"/>
    <n v="34"/>
    <n v="926.85"/>
    <n v="0.09"/>
    <x v="0"/>
    <n v="382.94"/>
    <n v="28.53"/>
    <n v="1.49"/>
    <s v="Quebec"/>
    <x v="6"/>
    <s v="Consumer"/>
    <x v="0"/>
    <x v="2"/>
  </r>
  <r>
    <s v="Matt Collister"/>
    <n v="26948"/>
    <d v="2011-11-22T00:00:00"/>
    <d v="2011-11-23T00:00:00"/>
    <s v="November"/>
    <s v="2011"/>
    <n v="1"/>
    <b v="0"/>
    <s v="High"/>
    <n v="21"/>
    <n v="203.55"/>
    <n v="0.03"/>
    <x v="2"/>
    <n v="38.6"/>
    <n v="9.11"/>
    <n v="2.25"/>
    <s v="Quebec"/>
    <x v="6"/>
    <s v="Home Office"/>
    <x v="0"/>
    <x v="12"/>
  </r>
  <r>
    <s v="Ralph Arnett"/>
    <n v="27232"/>
    <d v="2010-08-18T00:00:00"/>
    <d v="2010-08-20T00:00:00"/>
    <s v="August"/>
    <s v="2010"/>
    <n v="2"/>
    <b v="0"/>
    <s v="Not Specified"/>
    <n v="19"/>
    <n v="639.29999999999995"/>
    <n v="0.05"/>
    <x v="0"/>
    <n v="30.21"/>
    <n v="34.99"/>
    <n v="7.73"/>
    <s v="Quebec"/>
    <x v="6"/>
    <s v="Consumer"/>
    <x v="0"/>
    <x v="12"/>
  </r>
  <r>
    <s v="Michelle Tran"/>
    <n v="27622"/>
    <d v="2011-02-06T00:00:00"/>
    <d v="2011-02-07T00:00:00"/>
    <s v="February"/>
    <s v="2011"/>
    <n v="1"/>
    <b v="0"/>
    <s v="Medium"/>
    <n v="4"/>
    <n v="1280.73"/>
    <n v="0.09"/>
    <x v="1"/>
    <n v="-774.89"/>
    <n v="320.64"/>
    <n v="43.57"/>
    <s v="Quebec"/>
    <x v="6"/>
    <s v="Consumer"/>
    <x v="2"/>
    <x v="10"/>
  </r>
  <r>
    <s v="Jason Klamczynski"/>
    <n v="28002"/>
    <d v="2009-10-10T00:00:00"/>
    <d v="2009-10-12T00:00:00"/>
    <s v="October"/>
    <s v="2009"/>
    <n v="2"/>
    <b v="0"/>
    <s v="Critical"/>
    <n v="5"/>
    <n v="43.55"/>
    <n v="0.1"/>
    <x v="0"/>
    <n v="-3.64"/>
    <n v="9.11"/>
    <n v="2.15"/>
    <s v="Quebec"/>
    <x v="6"/>
    <s v="Home Office"/>
    <x v="0"/>
    <x v="5"/>
  </r>
  <r>
    <s v="Chad McGuire"/>
    <n v="28390"/>
    <d v="2012-02-07T00:00:00"/>
    <d v="2012-02-09T00:00:00"/>
    <s v="February"/>
    <s v="2012"/>
    <n v="2"/>
    <b v="0"/>
    <s v="High"/>
    <n v="44"/>
    <n v="809.77"/>
    <n v="0.1"/>
    <x v="0"/>
    <n v="83.48"/>
    <n v="20.28"/>
    <n v="6.68"/>
    <s v="Quebec"/>
    <x v="6"/>
    <s v="Small Business"/>
    <x v="2"/>
    <x v="4"/>
  </r>
  <r>
    <s v="Greg Tran"/>
    <n v="29223"/>
    <d v="2012-01-20T00:00:00"/>
    <d v="2012-01-22T00:00:00"/>
    <s v="January"/>
    <s v="2012"/>
    <n v="2"/>
    <b v="0"/>
    <s v="High"/>
    <n v="48"/>
    <n v="24701.119999999999"/>
    <n v="0.04"/>
    <x v="1"/>
    <n v="8022.94"/>
    <n v="500.98"/>
    <n v="26"/>
    <s v="Quebec"/>
    <x v="6"/>
    <s v="Home Office"/>
    <x v="2"/>
    <x v="14"/>
  </r>
  <r>
    <s v="Sanjit Jacobs"/>
    <n v="29351"/>
    <d v="2011-10-03T00:00:00"/>
    <d v="2011-10-05T00:00:00"/>
    <s v="October"/>
    <s v="2011"/>
    <n v="2"/>
    <b v="0"/>
    <s v="Medium"/>
    <n v="17"/>
    <n v="5122.6099999999997"/>
    <n v="0.05"/>
    <x v="0"/>
    <n v="1784.04"/>
    <n v="304.99"/>
    <n v="19.989999999999998"/>
    <s v="Quebec"/>
    <x v="6"/>
    <s v="Consumer"/>
    <x v="0"/>
    <x v="2"/>
  </r>
  <r>
    <s v="Scott Cohen"/>
    <n v="29506"/>
    <d v="2011-06-14T00:00:00"/>
    <d v="2011-06-16T00:00:00"/>
    <s v="June"/>
    <s v="2011"/>
    <n v="2"/>
    <b v="0"/>
    <s v="Critical"/>
    <n v="46"/>
    <n v="221.13"/>
    <n v="0.01"/>
    <x v="0"/>
    <n v="59.7"/>
    <n v="4.55"/>
    <n v="1.49"/>
    <s v="Quebec"/>
    <x v="6"/>
    <s v="Consumer"/>
    <x v="0"/>
    <x v="2"/>
  </r>
  <r>
    <s v="Scott Cohen"/>
    <n v="29506"/>
    <d v="2011-06-14T00:00:00"/>
    <d v="2011-06-15T00:00:00"/>
    <s v="June"/>
    <s v="2011"/>
    <n v="1"/>
    <b v="0"/>
    <s v="Critical"/>
    <n v="8"/>
    <n v="16.350000000000001"/>
    <n v="0.05"/>
    <x v="0"/>
    <n v="-5.62"/>
    <n v="1.88"/>
    <n v="1.49"/>
    <s v="Quebec"/>
    <x v="6"/>
    <s v="Consumer"/>
    <x v="0"/>
    <x v="2"/>
  </r>
  <r>
    <s v="Scott Cohen"/>
    <n v="29633"/>
    <d v="2009-06-22T00:00:00"/>
    <d v="2009-06-23T00:00:00"/>
    <s v="June"/>
    <s v="2009"/>
    <n v="1"/>
    <b v="0"/>
    <s v="Critical"/>
    <n v="11"/>
    <n v="96.01"/>
    <n v="0.01"/>
    <x v="0"/>
    <n v="-43.24"/>
    <n v="7.98"/>
    <n v="6.5"/>
    <s v="Quebec"/>
    <x v="6"/>
    <s v="Consumer"/>
    <x v="0"/>
    <x v="0"/>
  </r>
  <r>
    <s v="Barry Gonzalez"/>
    <n v="29764"/>
    <d v="2012-07-22T00:00:00"/>
    <d v="2012-07-23T00:00:00"/>
    <s v="July"/>
    <s v="2012"/>
    <n v="1"/>
    <b v="0"/>
    <s v="Critical"/>
    <n v="10"/>
    <n v="165.09"/>
    <n v="0"/>
    <x v="2"/>
    <n v="-8.59"/>
    <n v="15.01"/>
    <n v="8.4"/>
    <s v="Quebec"/>
    <x v="6"/>
    <s v="Small Business"/>
    <x v="0"/>
    <x v="2"/>
  </r>
  <r>
    <s v="Barry Gonzalez"/>
    <n v="29958"/>
    <d v="2011-01-06T00:00:00"/>
    <d v="2011-01-07T00:00:00"/>
    <s v="January"/>
    <s v="2011"/>
    <n v="1"/>
    <b v="0"/>
    <s v="High"/>
    <n v="47"/>
    <n v="307.57"/>
    <n v="0"/>
    <x v="0"/>
    <n v="-72.3"/>
    <n v="6.37"/>
    <n v="5.19"/>
    <s v="Quebec"/>
    <x v="6"/>
    <s v="Consumer"/>
    <x v="0"/>
    <x v="2"/>
  </r>
  <r>
    <s v="Barry Gonzalez"/>
    <n v="29958"/>
    <d v="2011-01-06T00:00:00"/>
    <d v="2011-01-08T00:00:00"/>
    <s v="January"/>
    <s v="2011"/>
    <n v="2"/>
    <b v="0"/>
    <s v="High"/>
    <n v="32"/>
    <n v="14861.07"/>
    <n v="0.1"/>
    <x v="1"/>
    <n v="3408.29"/>
    <n v="500.98"/>
    <n v="26"/>
    <s v="Quebec"/>
    <x v="6"/>
    <s v="Consumer"/>
    <x v="2"/>
    <x v="14"/>
  </r>
  <r>
    <s v="Sanjit Jacobs"/>
    <n v="31616"/>
    <d v="2010-08-28T00:00:00"/>
    <d v="2010-08-29T00:00:00"/>
    <s v="August"/>
    <s v="2010"/>
    <n v="1"/>
    <b v="0"/>
    <s v="Critical"/>
    <n v="45"/>
    <n v="182.7"/>
    <n v="0.08"/>
    <x v="0"/>
    <n v="-156.41"/>
    <n v="4.24"/>
    <n v="5.41"/>
    <s v="Quebec"/>
    <x v="6"/>
    <s v="Consumer"/>
    <x v="0"/>
    <x v="2"/>
  </r>
  <r>
    <s v="Sanjit Jacobs"/>
    <n v="31616"/>
    <d v="2010-08-28T00:00:00"/>
    <d v="2010-08-29T00:00:00"/>
    <s v="August"/>
    <s v="2010"/>
    <n v="1"/>
    <b v="0"/>
    <s v="Critical"/>
    <n v="46"/>
    <n v="141.08000000000001"/>
    <n v="0.04"/>
    <x v="0"/>
    <n v="36.96"/>
    <n v="3.08"/>
    <n v="0.99"/>
    <s v="Quebec"/>
    <x v="6"/>
    <s v="Consumer"/>
    <x v="0"/>
    <x v="11"/>
  </r>
  <r>
    <s v="Sanjit Jacobs"/>
    <n v="31907"/>
    <d v="2010-05-18T00:00:00"/>
    <d v="2010-05-23T00:00:00"/>
    <s v="May"/>
    <s v="2010"/>
    <n v="5"/>
    <b v="0"/>
    <s v="low"/>
    <n v="38"/>
    <n v="331.53"/>
    <n v="0"/>
    <x v="0"/>
    <n v="-35.97"/>
    <n v="8.4600000000000009"/>
    <n v="3.62"/>
    <s v="Quebec"/>
    <x v="6"/>
    <s v="Consumer"/>
    <x v="1"/>
    <x v="7"/>
  </r>
  <r>
    <s v="Chad McGuire"/>
    <n v="32001"/>
    <d v="2011-10-28T00:00:00"/>
    <d v="2011-11-02T00:00:00"/>
    <s v="November"/>
    <s v="2011"/>
    <n v="5"/>
    <b v="0"/>
    <s v="low"/>
    <n v="22"/>
    <n v="494.84"/>
    <n v="7.0000000000000007E-2"/>
    <x v="0"/>
    <n v="205.13"/>
    <n v="22.23"/>
    <n v="3.63"/>
    <s v="Quebec"/>
    <x v="6"/>
    <s v="Small Business"/>
    <x v="2"/>
    <x v="4"/>
  </r>
  <r>
    <s v="Chad McGuire"/>
    <n v="32001"/>
    <d v="2011-10-28T00:00:00"/>
    <d v="2011-10-30T00:00:00"/>
    <s v="October"/>
    <s v="2011"/>
    <n v="2"/>
    <b v="0"/>
    <s v="low"/>
    <n v="11"/>
    <n v="3443.21"/>
    <n v="0"/>
    <x v="0"/>
    <n v="794.2"/>
    <n v="300.98"/>
    <n v="13.99"/>
    <s v="Quebec"/>
    <x v="6"/>
    <s v="Small Business"/>
    <x v="1"/>
    <x v="16"/>
  </r>
  <r>
    <s v="Gene McClure"/>
    <n v="32069"/>
    <d v="2011-11-19T00:00:00"/>
    <d v="2011-11-19T00:00:00"/>
    <s v="November"/>
    <s v="2011"/>
    <n v="0"/>
    <s v="FREE DELIVERY"/>
    <s v="Not Specified"/>
    <n v="8"/>
    <n v="1100"/>
    <n v="7.0000000000000007E-2"/>
    <x v="1"/>
    <n v="-240.31"/>
    <n v="145.44999999999999"/>
    <n v="17.850000000000001"/>
    <s v="Quebec"/>
    <x v="6"/>
    <s v="Consumer"/>
    <x v="1"/>
    <x v="16"/>
  </r>
  <r>
    <s v="Vivek Sundaresam"/>
    <n v="32102"/>
    <d v="2012-12-14T00:00:00"/>
    <d v="2012-12-16T00:00:00"/>
    <s v="December"/>
    <s v="2012"/>
    <n v="2"/>
    <b v="0"/>
    <s v="Medium"/>
    <n v="2"/>
    <n v="19.809999999999999"/>
    <n v="0.02"/>
    <x v="0"/>
    <n v="-10.39"/>
    <n v="6.48"/>
    <n v="6.22"/>
    <s v="Quebec"/>
    <x v="6"/>
    <s v="Home Office"/>
    <x v="0"/>
    <x v="5"/>
  </r>
  <r>
    <s v="Barry Gonzalez"/>
    <n v="32450"/>
    <d v="2011-12-19T00:00:00"/>
    <d v="2011-12-19T00:00:00"/>
    <s v="December"/>
    <s v="2011"/>
    <n v="0"/>
    <s v="FREE DELIVERY"/>
    <s v="Medium"/>
    <n v="37"/>
    <n v="2638.79"/>
    <n v="0.1"/>
    <x v="1"/>
    <n v="54.23"/>
    <n v="70.89"/>
    <n v="89.3"/>
    <s v="Quebec"/>
    <x v="6"/>
    <s v="Small Business"/>
    <x v="2"/>
    <x v="10"/>
  </r>
  <r>
    <s v="Greg Tran"/>
    <n v="32546"/>
    <d v="2011-03-18T00:00:00"/>
    <d v="2011-03-20T00:00:00"/>
    <s v="March"/>
    <s v="2011"/>
    <n v="2"/>
    <b v="0"/>
    <s v="Critical"/>
    <n v="6"/>
    <n v="156.09"/>
    <n v="0"/>
    <x v="0"/>
    <n v="-34.85"/>
    <n v="22.38"/>
    <n v="15.1"/>
    <s v="Quebec"/>
    <x v="6"/>
    <s v="Home Office"/>
    <x v="0"/>
    <x v="2"/>
  </r>
  <r>
    <s v="Greg Tran"/>
    <n v="32546"/>
    <d v="2011-03-18T00:00:00"/>
    <d v="2011-03-19T00:00:00"/>
    <s v="March"/>
    <s v="2011"/>
    <n v="1"/>
    <b v="0"/>
    <s v="Critical"/>
    <n v="47"/>
    <n v="1294.0229999999999"/>
    <n v="0.1"/>
    <x v="0"/>
    <n v="607.26"/>
    <n v="35.99"/>
    <n v="1.25"/>
    <s v="Quebec"/>
    <x v="6"/>
    <s v="Home Office"/>
    <x v="1"/>
    <x v="3"/>
  </r>
  <r>
    <s v="Scott Cohen"/>
    <n v="33029"/>
    <d v="2012-05-31T00:00:00"/>
    <d v="2012-06-02T00:00:00"/>
    <s v="June"/>
    <s v="2012"/>
    <n v="2"/>
    <b v="0"/>
    <s v="High"/>
    <n v="39"/>
    <n v="16028.26"/>
    <n v="0.02"/>
    <x v="1"/>
    <n v="-1008.73"/>
    <n v="417.4"/>
    <n v="75.23"/>
    <s v="Quebec"/>
    <x v="6"/>
    <s v="Consumer"/>
    <x v="2"/>
    <x v="10"/>
  </r>
  <r>
    <s v="Scott Cohen"/>
    <n v="33029"/>
    <d v="2012-05-31T00:00:00"/>
    <d v="2012-06-01T00:00:00"/>
    <s v="June"/>
    <s v="2012"/>
    <n v="1"/>
    <b v="0"/>
    <s v="High"/>
    <n v="8"/>
    <n v="738.25049999999999"/>
    <n v="0.1"/>
    <x v="0"/>
    <n v="-286.36"/>
    <n v="115.99"/>
    <n v="2.5"/>
    <s v="Quebec"/>
    <x v="6"/>
    <s v="Consumer"/>
    <x v="1"/>
    <x v="3"/>
  </r>
  <r>
    <s v="Valerie Mitchum"/>
    <n v="33061"/>
    <d v="2011-07-15T00:00:00"/>
    <d v="2011-07-17T00:00:00"/>
    <s v="July"/>
    <s v="2011"/>
    <n v="2"/>
    <b v="0"/>
    <s v="High"/>
    <n v="48"/>
    <n v="5318.89"/>
    <n v="0.06"/>
    <x v="0"/>
    <n v="525.15"/>
    <n v="111.03"/>
    <n v="8.64"/>
    <s v="Quebec"/>
    <x v="6"/>
    <s v="Home Office"/>
    <x v="0"/>
    <x v="0"/>
  </r>
  <r>
    <s v="Natalie DeCherney"/>
    <n v="33478"/>
    <d v="2010-06-14T00:00:00"/>
    <d v="2010-06-16T00:00:00"/>
    <s v="June"/>
    <s v="2010"/>
    <n v="2"/>
    <b v="0"/>
    <s v="High"/>
    <n v="21"/>
    <n v="125.9"/>
    <n v="0.04"/>
    <x v="2"/>
    <n v="5.85"/>
    <n v="5.88"/>
    <n v="3.04"/>
    <s v="Quebec"/>
    <x v="6"/>
    <s v="Consumer"/>
    <x v="0"/>
    <x v="5"/>
  </r>
  <r>
    <s v="Barry Gonzalez"/>
    <n v="33540"/>
    <d v="2011-06-06T00:00:00"/>
    <d v="2011-06-10T00:00:00"/>
    <s v="June"/>
    <s v="2011"/>
    <n v="4"/>
    <b v="0"/>
    <s v="low"/>
    <n v="21"/>
    <n v="190.99"/>
    <n v="0.1"/>
    <x v="0"/>
    <n v="-27.15"/>
    <n v="9.85"/>
    <n v="4.82"/>
    <s v="Quebec"/>
    <x v="6"/>
    <s v="Consumer"/>
    <x v="0"/>
    <x v="12"/>
  </r>
  <r>
    <s v="Vivek Gonzalez"/>
    <n v="33862"/>
    <d v="2010-06-22T00:00:00"/>
    <d v="2010-06-23T00:00:00"/>
    <s v="June"/>
    <s v="2010"/>
    <n v="1"/>
    <b v="0"/>
    <s v="Not Specified"/>
    <n v="22"/>
    <n v="125.57"/>
    <n v="0.03"/>
    <x v="0"/>
    <n v="-45.16"/>
    <n v="5.58"/>
    <n v="5.3"/>
    <s v="Quebec"/>
    <x v="6"/>
    <s v="Consumer"/>
    <x v="0"/>
    <x v="8"/>
  </r>
  <r>
    <s v="Vivek Sundaresam"/>
    <n v="34470"/>
    <d v="2012-02-01T00:00:00"/>
    <d v="2012-02-02T00:00:00"/>
    <s v="February"/>
    <s v="2012"/>
    <n v="1"/>
    <b v="0"/>
    <s v="Critical"/>
    <n v="31"/>
    <n v="2966.13"/>
    <n v="0.08"/>
    <x v="1"/>
    <n v="-1456.31"/>
    <n v="100.98"/>
    <n v="57.38"/>
    <s v="Quebec"/>
    <x v="6"/>
    <s v="Home Office"/>
    <x v="2"/>
    <x v="9"/>
  </r>
  <r>
    <s v="Chad McGuire"/>
    <n v="36161"/>
    <d v="2010-01-16T00:00:00"/>
    <d v="2010-01-17T00:00:00"/>
    <s v="January"/>
    <s v="2010"/>
    <n v="1"/>
    <b v="0"/>
    <s v="Critical"/>
    <n v="6"/>
    <n v="29.19"/>
    <n v="0.03"/>
    <x v="0"/>
    <n v="0.65"/>
    <n v="4.49"/>
    <n v="1.49"/>
    <s v="Quebec"/>
    <x v="6"/>
    <s v="Small Business"/>
    <x v="0"/>
    <x v="2"/>
  </r>
  <r>
    <s v="Barry Gonzalez"/>
    <n v="37760"/>
    <d v="2009-08-14T00:00:00"/>
    <d v="2009-08-15T00:00:00"/>
    <s v="August"/>
    <s v="2009"/>
    <n v="1"/>
    <b v="0"/>
    <s v="High"/>
    <n v="18"/>
    <n v="157.85"/>
    <n v="0.01"/>
    <x v="0"/>
    <n v="10.74"/>
    <n v="8.33"/>
    <n v="1.99"/>
    <s v="Quebec"/>
    <x v="6"/>
    <s v="Small Business"/>
    <x v="1"/>
    <x v="7"/>
  </r>
  <r>
    <s v="Barry Gonzalez"/>
    <n v="37760"/>
    <d v="2009-08-14T00:00:00"/>
    <d v="2009-08-16T00:00:00"/>
    <s v="August"/>
    <s v="2009"/>
    <n v="2"/>
    <b v="0"/>
    <s v="High"/>
    <n v="38"/>
    <n v="2773.0315000000001"/>
    <n v="0.04"/>
    <x v="0"/>
    <n v="897.87"/>
    <n v="85.99"/>
    <n v="0.99"/>
    <s v="Quebec"/>
    <x v="6"/>
    <s v="Small Business"/>
    <x v="1"/>
    <x v="3"/>
  </r>
  <r>
    <s v="Barry Gonzalez"/>
    <n v="37895"/>
    <d v="2012-03-30T00:00:00"/>
    <d v="2012-04-02T00:00:00"/>
    <s v="April"/>
    <s v="2012"/>
    <n v="3"/>
    <b v="0"/>
    <s v="Critical"/>
    <n v="14"/>
    <n v="304.64999999999998"/>
    <n v="0.1"/>
    <x v="0"/>
    <n v="24.2"/>
    <n v="21.98"/>
    <n v="8.32"/>
    <s v="Quebec"/>
    <x v="6"/>
    <s v="Small Business"/>
    <x v="0"/>
    <x v="5"/>
  </r>
  <r>
    <s v="Michelle Huthwaite"/>
    <n v="38403"/>
    <d v="2011-05-21T00:00:00"/>
    <d v="2011-05-25T00:00:00"/>
    <s v="May"/>
    <s v="2011"/>
    <n v="4"/>
    <b v="0"/>
    <s v="low"/>
    <n v="49"/>
    <n v="142.1"/>
    <n v="0.01"/>
    <x v="0"/>
    <n v="37.03"/>
    <n v="2.88"/>
    <n v="0.99"/>
    <s v="Quebec"/>
    <x v="6"/>
    <s v="Home Office"/>
    <x v="0"/>
    <x v="11"/>
  </r>
  <r>
    <s v="Vivek Sundaresam"/>
    <n v="38630"/>
    <d v="2010-04-17T00:00:00"/>
    <d v="2010-04-18T00:00:00"/>
    <s v="April"/>
    <s v="2010"/>
    <n v="1"/>
    <b v="0"/>
    <s v="Medium"/>
    <n v="13"/>
    <n v="2175.2179999999998"/>
    <n v="7.0000000000000007E-2"/>
    <x v="0"/>
    <n v="44.55"/>
    <n v="195.99"/>
    <n v="3.99"/>
    <s v="Quebec"/>
    <x v="6"/>
    <s v="Home Office"/>
    <x v="1"/>
    <x v="3"/>
  </r>
  <r>
    <s v="Bradley Nguyen"/>
    <n v="40165"/>
    <d v="2011-03-02T00:00:00"/>
    <d v="2011-03-05T00:00:00"/>
    <s v="March"/>
    <s v="2011"/>
    <n v="3"/>
    <b v="0"/>
    <s v="High"/>
    <n v="50"/>
    <n v="421.36"/>
    <n v="7.0000000000000007E-2"/>
    <x v="0"/>
    <n v="-75.17"/>
    <n v="8.6199999999999992"/>
    <n v="4.5"/>
    <s v="Quebec"/>
    <x v="6"/>
    <s v="Consumer"/>
    <x v="0"/>
    <x v="1"/>
  </r>
  <r>
    <s v="Barry Gonzalez"/>
    <n v="40194"/>
    <d v="2010-10-06T00:00:00"/>
    <d v="2010-10-07T00:00:00"/>
    <s v="October"/>
    <s v="2010"/>
    <n v="1"/>
    <b v="0"/>
    <s v="Not Specified"/>
    <n v="30"/>
    <n v="4506.8500000000004"/>
    <n v="0.1"/>
    <x v="1"/>
    <n v="290.66000000000003"/>
    <n v="160.97999999999999"/>
    <n v="30"/>
    <s v="Quebec"/>
    <x v="6"/>
    <s v="Consumer"/>
    <x v="2"/>
    <x v="14"/>
  </r>
  <r>
    <s v="Barry Gonzalez"/>
    <n v="40194"/>
    <d v="2010-10-06T00:00:00"/>
    <d v="2010-10-08T00:00:00"/>
    <s v="October"/>
    <s v="2010"/>
    <n v="2"/>
    <b v="0"/>
    <s v="Not Specified"/>
    <n v="16"/>
    <n v="2110.37"/>
    <n v="0"/>
    <x v="1"/>
    <n v="-14.42"/>
    <n v="119.99"/>
    <n v="56.14"/>
    <s v="Quebec"/>
    <x v="6"/>
    <s v="Consumer"/>
    <x v="1"/>
    <x v="16"/>
  </r>
  <r>
    <s v="Barry Gonzalez"/>
    <n v="40194"/>
    <d v="2010-10-06T00:00:00"/>
    <d v="2010-10-08T00:00:00"/>
    <s v="October"/>
    <s v="2010"/>
    <n v="2"/>
    <b v="0"/>
    <s v="Not Specified"/>
    <n v="34"/>
    <n v="1094.9105"/>
    <n v="0.02"/>
    <x v="0"/>
    <n v="-112.12"/>
    <n v="35.99"/>
    <n v="5"/>
    <s v="Quebec"/>
    <x v="6"/>
    <s v="Consumer"/>
    <x v="1"/>
    <x v="3"/>
  </r>
  <r>
    <s v="Cynthia Delaney"/>
    <n v="40454"/>
    <d v="2011-04-21T00:00:00"/>
    <d v="2011-04-24T00:00:00"/>
    <s v="April"/>
    <s v="2011"/>
    <n v="3"/>
    <b v="0"/>
    <s v="Not Specified"/>
    <n v="43"/>
    <n v="1243.8800000000001"/>
    <n v="0.1"/>
    <x v="0"/>
    <n v="22.71"/>
    <n v="30.98"/>
    <n v="8.99"/>
    <s v="Quebec"/>
    <x v="6"/>
    <s v="Corporate"/>
    <x v="0"/>
    <x v="12"/>
  </r>
  <r>
    <s v="Barry Gonzalez"/>
    <n v="40672"/>
    <d v="2012-10-29T00:00:00"/>
    <d v="2012-10-31T00:00:00"/>
    <s v="October"/>
    <s v="2012"/>
    <n v="2"/>
    <b v="0"/>
    <s v="low"/>
    <n v="16"/>
    <n v="1617.91"/>
    <n v="0.04"/>
    <x v="1"/>
    <n v="-159.21"/>
    <n v="100.98"/>
    <n v="35.840000000000003"/>
    <s v="Quebec"/>
    <x v="6"/>
    <s v="Consumer"/>
    <x v="2"/>
    <x v="9"/>
  </r>
  <r>
    <s v="Michelle Huthwaite"/>
    <n v="40833"/>
    <d v="2010-07-15T00:00:00"/>
    <d v="2010-07-24T00:00:00"/>
    <s v="July"/>
    <s v="2010"/>
    <n v="9"/>
    <b v="0"/>
    <s v="low"/>
    <n v="48"/>
    <n v="2688.0825"/>
    <n v="0.04"/>
    <x v="0"/>
    <n v="844.82"/>
    <n v="65.989999999999995"/>
    <n v="2.5"/>
    <s v="Quebec"/>
    <x v="6"/>
    <s v="Home Office"/>
    <x v="1"/>
    <x v="3"/>
  </r>
  <r>
    <s v="Tom Stivers"/>
    <n v="41441"/>
    <d v="2012-01-23T00:00:00"/>
    <d v="2012-01-24T00:00:00"/>
    <s v="January"/>
    <s v="2012"/>
    <n v="1"/>
    <b v="0"/>
    <s v="Medium"/>
    <n v="41"/>
    <n v="221.08"/>
    <n v="0"/>
    <x v="0"/>
    <n v="-108.2"/>
    <n v="4.91"/>
    <n v="5.68"/>
    <s v="Quebec"/>
    <x v="6"/>
    <s v="Corporate"/>
    <x v="0"/>
    <x v="2"/>
  </r>
  <r>
    <s v="Vivek Sundaresam"/>
    <n v="43076"/>
    <d v="2010-06-16T00:00:00"/>
    <d v="2010-06-16T00:00:00"/>
    <s v="June"/>
    <s v="2010"/>
    <n v="0"/>
    <s v="FREE DELIVERY"/>
    <s v="Not Specified"/>
    <n v="33"/>
    <n v="3636.37"/>
    <n v="0.06"/>
    <x v="1"/>
    <n v="-176.91"/>
    <n v="113.98"/>
    <n v="30"/>
    <s v="Quebec"/>
    <x v="6"/>
    <s v="Home Office"/>
    <x v="2"/>
    <x v="14"/>
  </r>
  <r>
    <s v="Vivian Mathis"/>
    <n v="43233"/>
    <d v="2010-06-19T00:00:00"/>
    <d v="2010-06-21T00:00:00"/>
    <s v="June"/>
    <s v="2010"/>
    <n v="2"/>
    <b v="0"/>
    <s v="Critical"/>
    <n v="30"/>
    <n v="203.48"/>
    <n v="0.04"/>
    <x v="2"/>
    <n v="-71.91"/>
    <n v="6.48"/>
    <n v="6.35"/>
    <s v="Quebec"/>
    <x v="6"/>
    <s v="Home Office"/>
    <x v="0"/>
    <x v="5"/>
  </r>
  <r>
    <s v="Greg Tran"/>
    <n v="43332"/>
    <d v="2012-09-10T00:00:00"/>
    <d v="2012-09-10T00:00:00"/>
    <s v="September"/>
    <s v="2012"/>
    <n v="0"/>
    <s v="FREE DELIVERY"/>
    <s v="High"/>
    <n v="31"/>
    <n v="1750"/>
    <n v="0.03"/>
    <x v="2"/>
    <n v="559.38"/>
    <n v="55.48"/>
    <n v="14.3"/>
    <s v="Quebec"/>
    <x v="6"/>
    <s v="Home Office"/>
    <x v="0"/>
    <x v="5"/>
  </r>
  <r>
    <s v="Rick Reed"/>
    <n v="43362"/>
    <d v="2009-01-12T00:00:00"/>
    <d v="2009-01-15T00:00:00"/>
    <s v="January"/>
    <s v="2009"/>
    <n v="3"/>
    <b v="0"/>
    <s v="Critical"/>
    <n v="45"/>
    <n v="15963.09"/>
    <n v="0.03"/>
    <x v="1"/>
    <n v="4276.7299999999996"/>
    <n v="350.98"/>
    <n v="30"/>
    <s v="Quebec"/>
    <x v="6"/>
    <s v="Consumer"/>
    <x v="2"/>
    <x v="14"/>
  </r>
  <r>
    <s v="Rick Reed"/>
    <n v="43362"/>
    <d v="2009-01-12T00:00:00"/>
    <d v="2009-01-14T00:00:00"/>
    <s v="January"/>
    <s v="2009"/>
    <n v="2"/>
    <b v="0"/>
    <s v="Critical"/>
    <n v="33"/>
    <n v="58.48"/>
    <n v="0.04"/>
    <x v="0"/>
    <n v="2.72"/>
    <n v="1.68"/>
    <n v="1"/>
    <s v="Quebec"/>
    <x v="6"/>
    <s v="Consumer"/>
    <x v="0"/>
    <x v="12"/>
  </r>
  <r>
    <s v="Michelle Huthwaite"/>
    <n v="43488"/>
    <d v="2012-06-18T00:00:00"/>
    <d v="2012-06-19T00:00:00"/>
    <s v="June"/>
    <s v="2012"/>
    <n v="1"/>
    <b v="0"/>
    <s v="Critical"/>
    <n v="46"/>
    <n v="2116.1999999999998"/>
    <n v="0.08"/>
    <x v="0"/>
    <n v="483.67"/>
    <n v="48.92"/>
    <n v="4.5"/>
    <s v="Quebec"/>
    <x v="6"/>
    <s v="Home Office"/>
    <x v="0"/>
    <x v="1"/>
  </r>
  <r>
    <s v="Michelle Huthwaite"/>
    <n v="43488"/>
    <d v="2012-06-18T00:00:00"/>
    <d v="2012-06-19T00:00:00"/>
    <s v="June"/>
    <s v="2012"/>
    <n v="1"/>
    <b v="0"/>
    <s v="Critical"/>
    <n v="46"/>
    <n v="766.36"/>
    <n v="0"/>
    <x v="0"/>
    <n v="399.12"/>
    <n v="15.57"/>
    <n v="1.39"/>
    <s v="Quebec"/>
    <x v="6"/>
    <s v="Home Office"/>
    <x v="0"/>
    <x v="8"/>
  </r>
  <r>
    <s v="Michelle Huthwaite"/>
    <n v="43488"/>
    <d v="2012-06-18T00:00:00"/>
    <d v="2012-06-19T00:00:00"/>
    <s v="June"/>
    <s v="2012"/>
    <n v="1"/>
    <b v="0"/>
    <s v="Critical"/>
    <n v="28"/>
    <n v="547.32000000000005"/>
    <n v="0.1"/>
    <x v="0"/>
    <n v="42.39"/>
    <n v="20.239999999999998"/>
    <n v="6.67"/>
    <s v="Quebec"/>
    <x v="6"/>
    <s v="Home Office"/>
    <x v="2"/>
    <x v="4"/>
  </r>
  <r>
    <s v="Michelle Huthwaite"/>
    <n v="43488"/>
    <d v="2012-06-18T00:00:00"/>
    <d v="2012-06-20T00:00:00"/>
    <s v="June"/>
    <s v="2012"/>
    <n v="2"/>
    <b v="0"/>
    <s v="Critical"/>
    <n v="13"/>
    <n v="192.44"/>
    <n v="0.05"/>
    <x v="0"/>
    <n v="6.77"/>
    <n v="14.48"/>
    <n v="6.46"/>
    <s v="Quebec"/>
    <x v="6"/>
    <s v="Home Office"/>
    <x v="0"/>
    <x v="2"/>
  </r>
  <r>
    <s v="Michelle Huthwaite"/>
    <n v="43488"/>
    <d v="2012-06-18T00:00:00"/>
    <d v="2012-06-20T00:00:00"/>
    <s v="June"/>
    <s v="2012"/>
    <n v="2"/>
    <b v="0"/>
    <s v="Critical"/>
    <n v="3"/>
    <n v="1294.3499999999999"/>
    <n v="0.06"/>
    <x v="0"/>
    <n v="-1569.06"/>
    <n v="449.99"/>
    <n v="24.49"/>
    <s v="Quebec"/>
    <x v="6"/>
    <s v="Home Office"/>
    <x v="1"/>
    <x v="13"/>
  </r>
  <r>
    <s v="Barry Gonzalez"/>
    <n v="43526"/>
    <d v="2010-05-26T00:00:00"/>
    <d v="2010-05-26T00:00:00"/>
    <s v="May"/>
    <s v="2010"/>
    <n v="0"/>
    <s v="FREE DELIVERY"/>
    <s v="High"/>
    <n v="49"/>
    <n v="561.05999999999995"/>
    <n v="7.0000000000000007E-2"/>
    <x v="0"/>
    <n v="-2.23"/>
    <n v="11.58"/>
    <n v="6.97"/>
    <s v="Quebec"/>
    <x v="6"/>
    <s v="Consumer"/>
    <x v="0"/>
    <x v="8"/>
  </r>
  <r>
    <s v="Barry Gonzalez"/>
    <n v="43526"/>
    <d v="2010-05-26T00:00:00"/>
    <d v="2010-05-27T00:00:00"/>
    <s v="May"/>
    <s v="2010"/>
    <n v="1"/>
    <b v="0"/>
    <s v="High"/>
    <n v="19"/>
    <n v="320.02999999999997"/>
    <n v="0"/>
    <x v="0"/>
    <n v="-43.22"/>
    <n v="15.31"/>
    <n v="8.7799999999999994"/>
    <s v="Quebec"/>
    <x v="6"/>
    <s v="Consumer"/>
    <x v="0"/>
    <x v="0"/>
  </r>
  <r>
    <s v="Gary McGarr"/>
    <n v="44134"/>
    <d v="2009-10-30T00:00:00"/>
    <d v="2009-11-01T00:00:00"/>
    <s v="November"/>
    <s v="2009"/>
    <n v="2"/>
    <b v="0"/>
    <s v="High"/>
    <n v="35"/>
    <n v="620.02"/>
    <n v="0.05"/>
    <x v="0"/>
    <n v="50.04"/>
    <n v="17.670000000000002"/>
    <n v="8.99"/>
    <s v="Quebec"/>
    <x v="6"/>
    <s v="Home Office"/>
    <x v="2"/>
    <x v="4"/>
  </r>
  <r>
    <s v="Cynthia Delaney"/>
    <n v="44196"/>
    <d v="2009-08-22T00:00:00"/>
    <d v="2009-08-23T00:00:00"/>
    <s v="August"/>
    <s v="2009"/>
    <n v="1"/>
    <b v="0"/>
    <s v="Not Specified"/>
    <n v="12"/>
    <n v="653.78599999999994"/>
    <n v="0.09"/>
    <x v="0"/>
    <n v="-83.47"/>
    <n v="65.989999999999995"/>
    <n v="5.31"/>
    <s v="Quebec"/>
    <x v="6"/>
    <s v="Corporate"/>
    <x v="1"/>
    <x v="3"/>
  </r>
  <r>
    <s v="Cynthia Delaney"/>
    <n v="44358"/>
    <d v="2010-04-01T00:00:00"/>
    <d v="2010-04-03T00:00:00"/>
    <s v="April"/>
    <s v="2010"/>
    <n v="2"/>
    <b v="0"/>
    <s v="High"/>
    <n v="22"/>
    <n v="5288.89"/>
    <n v="0"/>
    <x v="1"/>
    <n v="547.04"/>
    <n v="227.55"/>
    <n v="32.479999999999997"/>
    <s v="Quebec"/>
    <x v="6"/>
    <s v="Home Office"/>
    <x v="2"/>
    <x v="10"/>
  </r>
  <r>
    <s v="Vivek Sundaresam"/>
    <n v="44480"/>
    <d v="2010-05-12T00:00:00"/>
    <d v="2010-05-14T00:00:00"/>
    <s v="May"/>
    <s v="2010"/>
    <n v="2"/>
    <b v="0"/>
    <s v="Medium"/>
    <n v="25"/>
    <n v="1321.55"/>
    <n v="0.1"/>
    <x v="0"/>
    <n v="448.24"/>
    <n v="54.96"/>
    <n v="10.75"/>
    <s v="Quebec"/>
    <x v="6"/>
    <s v="Home Office"/>
    <x v="0"/>
    <x v="5"/>
  </r>
  <r>
    <s v="Vivek Sundaresam"/>
    <n v="44546"/>
    <d v="2010-03-24T00:00:00"/>
    <d v="2010-03-25T00:00:00"/>
    <s v="March"/>
    <s v="2010"/>
    <n v="1"/>
    <b v="0"/>
    <s v="Critical"/>
    <n v="15"/>
    <n v="55.2"/>
    <n v="0.05"/>
    <x v="0"/>
    <n v="4.26"/>
    <n v="3.58"/>
    <n v="1.63"/>
    <s v="Quebec"/>
    <x v="6"/>
    <s v="Home Office"/>
    <x v="0"/>
    <x v="6"/>
  </r>
  <r>
    <s v="Ross DeVincentis"/>
    <n v="44647"/>
    <d v="2012-01-24T00:00:00"/>
    <d v="2012-01-24T00:00:00"/>
    <s v="January"/>
    <s v="2012"/>
    <n v="0"/>
    <s v="FREE DELIVERY"/>
    <s v="low"/>
    <n v="47"/>
    <n v="23239.96"/>
    <n v="0.06"/>
    <x v="1"/>
    <n v="6888.36"/>
    <n v="500.98"/>
    <n v="26"/>
    <s v="Quebec"/>
    <x v="6"/>
    <s v="Corporate"/>
    <x v="2"/>
    <x v="14"/>
  </r>
  <r>
    <s v="Ross DeVincentis"/>
    <n v="44647"/>
    <d v="2012-01-24T00:00:00"/>
    <d v="2012-01-28T00:00:00"/>
    <s v="January"/>
    <s v="2012"/>
    <n v="4"/>
    <b v="0"/>
    <s v="low"/>
    <n v="24"/>
    <n v="302.91000000000003"/>
    <n v="0.05"/>
    <x v="0"/>
    <n v="-36.76"/>
    <n v="12.28"/>
    <n v="6.13"/>
    <s v="Quebec"/>
    <x v="6"/>
    <s v="Corporate"/>
    <x v="0"/>
    <x v="0"/>
  </r>
  <r>
    <s v="Vivek Gonzalez"/>
    <n v="45376"/>
    <d v="2011-12-02T00:00:00"/>
    <d v="2011-12-03T00:00:00"/>
    <s v="December"/>
    <s v="2011"/>
    <n v="1"/>
    <b v="0"/>
    <s v="Critical"/>
    <n v="19"/>
    <n v="6648.58"/>
    <n v="0.08"/>
    <x v="1"/>
    <n v="-555.98"/>
    <n v="370.98"/>
    <n v="99"/>
    <s v="Quebec"/>
    <x v="6"/>
    <s v="Consumer"/>
    <x v="0"/>
    <x v="0"/>
  </r>
  <r>
    <s v="Tom Stivers"/>
    <n v="46115"/>
    <d v="2011-03-02T00:00:00"/>
    <d v="2011-03-04T00:00:00"/>
    <s v="March"/>
    <s v="2011"/>
    <n v="2"/>
    <b v="0"/>
    <s v="Critical"/>
    <n v="35"/>
    <n v="677.43"/>
    <n v="0.1"/>
    <x v="0"/>
    <n v="-37.99"/>
    <n v="19.98"/>
    <n v="4"/>
    <s v="Quebec"/>
    <x v="6"/>
    <s v="Small Business"/>
    <x v="1"/>
    <x v="7"/>
  </r>
  <r>
    <s v="Tom Stivers"/>
    <n v="46115"/>
    <d v="2011-03-02T00:00:00"/>
    <d v="2011-03-02T00:00:00"/>
    <s v="March"/>
    <s v="2011"/>
    <n v="0"/>
    <s v="FREE DELIVERY"/>
    <s v="Critical"/>
    <n v="38"/>
    <n v="491.78"/>
    <n v="0"/>
    <x v="0"/>
    <n v="44.04"/>
    <n v="12.28"/>
    <n v="6.47"/>
    <s v="Quebec"/>
    <x v="6"/>
    <s v="Small Business"/>
    <x v="0"/>
    <x v="5"/>
  </r>
  <r>
    <s v="Tom Stivers"/>
    <n v="47109"/>
    <d v="2011-09-11T00:00:00"/>
    <d v="2011-09-13T00:00:00"/>
    <s v="September"/>
    <s v="2011"/>
    <n v="2"/>
    <b v="0"/>
    <s v="High"/>
    <n v="47"/>
    <n v="6131.54"/>
    <n v="0.06"/>
    <x v="0"/>
    <n v="1844.96"/>
    <n v="128.24"/>
    <n v="12.65"/>
    <s v="Quebec"/>
    <x v="6"/>
    <s v="Small Business"/>
    <x v="2"/>
    <x v="14"/>
  </r>
  <r>
    <s v="Vivek Sundaresam"/>
    <n v="47556"/>
    <d v="2010-07-25T00:00:00"/>
    <d v="2010-07-27T00:00:00"/>
    <s v="July"/>
    <s v="2010"/>
    <n v="2"/>
    <b v="0"/>
    <s v="low"/>
    <n v="29"/>
    <n v="475.58"/>
    <n v="0.04"/>
    <x v="0"/>
    <n v="108.21"/>
    <n v="15.98"/>
    <n v="4"/>
    <s v="Quebec"/>
    <x v="6"/>
    <s v="Home Office"/>
    <x v="1"/>
    <x v="7"/>
  </r>
  <r>
    <s v="Gary McGarr"/>
    <n v="47712"/>
    <d v="2010-07-13T00:00:00"/>
    <d v="2010-07-18T00:00:00"/>
    <s v="July"/>
    <s v="2010"/>
    <n v="5"/>
    <b v="0"/>
    <s v="low"/>
    <n v="50"/>
    <n v="274.04000000000002"/>
    <n v="0.1"/>
    <x v="2"/>
    <n v="-243.87"/>
    <n v="5.38"/>
    <n v="7.57"/>
    <s v="Quebec"/>
    <x v="6"/>
    <s v="Home Office"/>
    <x v="0"/>
    <x v="2"/>
  </r>
  <r>
    <s v="Matt Collister"/>
    <n v="48135"/>
    <d v="2009-04-19T00:00:00"/>
    <d v="2009-04-21T00:00:00"/>
    <s v="April"/>
    <s v="2009"/>
    <n v="2"/>
    <b v="0"/>
    <s v="High"/>
    <n v="20"/>
    <n v="3960.99"/>
    <n v="0.09"/>
    <x v="2"/>
    <n v="631.33000000000004"/>
    <n v="199.99"/>
    <n v="24.49"/>
    <s v="Quebec"/>
    <x v="6"/>
    <s v="Home Office"/>
    <x v="1"/>
    <x v="13"/>
  </r>
  <r>
    <s v="Vivian Mathis"/>
    <n v="48161"/>
    <d v="2011-05-23T00:00:00"/>
    <d v="2011-05-25T00:00:00"/>
    <s v="May"/>
    <s v="2011"/>
    <n v="2"/>
    <b v="0"/>
    <s v="Not Specified"/>
    <n v="16"/>
    <n v="139.69"/>
    <n v="0.01"/>
    <x v="0"/>
    <n v="-95.64"/>
    <n v="7.77"/>
    <n v="9.23"/>
    <s v="Quebec"/>
    <x v="6"/>
    <s v="Home Office"/>
    <x v="0"/>
    <x v="1"/>
  </r>
  <r>
    <s v="Vivian Mathis"/>
    <n v="48161"/>
    <d v="2011-05-23T00:00:00"/>
    <d v="2011-05-24T00:00:00"/>
    <s v="May"/>
    <s v="2011"/>
    <n v="1"/>
    <b v="0"/>
    <s v="Not Specified"/>
    <n v="39"/>
    <n v="6030.58"/>
    <n v="0.09"/>
    <x v="0"/>
    <n v="1197.8599999999999"/>
    <n v="195.99"/>
    <n v="8.99"/>
    <s v="Quebec"/>
    <x v="6"/>
    <s v="Home Office"/>
    <x v="1"/>
    <x v="3"/>
  </r>
  <r>
    <s v="Barry Gonzalez"/>
    <n v="48515"/>
    <d v="2011-12-20T00:00:00"/>
    <d v="2011-12-20T00:00:00"/>
    <s v="December"/>
    <s v="2011"/>
    <n v="0"/>
    <s v="FREE DELIVERY"/>
    <s v="Critical"/>
    <n v="47"/>
    <n v="725.8"/>
    <n v="0.01"/>
    <x v="2"/>
    <n v="327.45"/>
    <n v="15.04"/>
    <n v="1.97"/>
    <s v="Quebec"/>
    <x v="6"/>
    <s v="Consumer"/>
    <x v="0"/>
    <x v="5"/>
  </r>
  <r>
    <s v="Matt Collister"/>
    <n v="48642"/>
    <d v="2010-02-01T00:00:00"/>
    <d v="2010-02-01T00:00:00"/>
    <s v="February"/>
    <s v="2010"/>
    <n v="0"/>
    <s v="FREE DELIVERY"/>
    <s v="High"/>
    <n v="36"/>
    <n v="111.83"/>
    <n v="0"/>
    <x v="0"/>
    <n v="19.36"/>
    <n v="2.94"/>
    <n v="0.7"/>
    <s v="Quebec"/>
    <x v="6"/>
    <s v="Home Office"/>
    <x v="0"/>
    <x v="12"/>
  </r>
  <r>
    <s v="Matt Collister"/>
    <n v="48642"/>
    <d v="2010-02-01T00:00:00"/>
    <d v="2010-02-01T00:00:00"/>
    <s v="February"/>
    <s v="2010"/>
    <n v="0"/>
    <s v="FREE DELIVERY"/>
    <s v="High"/>
    <n v="50"/>
    <n v="4159.6279999999997"/>
    <n v="0.05"/>
    <x v="2"/>
    <n v="1332.91"/>
    <n v="95.99"/>
    <n v="4.9000000000000004"/>
    <s v="Quebec"/>
    <x v="6"/>
    <s v="Home Office"/>
    <x v="1"/>
    <x v="3"/>
  </r>
  <r>
    <s v="Vivek Sundaresam"/>
    <n v="50567"/>
    <d v="2012-02-05T00:00:00"/>
    <d v="2012-02-06T00:00:00"/>
    <s v="February"/>
    <s v="2012"/>
    <n v="1"/>
    <b v="0"/>
    <s v="Medium"/>
    <n v="22"/>
    <n v="1505.67"/>
    <n v="0.1"/>
    <x v="1"/>
    <n v="-436.23"/>
    <n v="70.98"/>
    <n v="30"/>
    <s v="Quebec"/>
    <x v="6"/>
    <s v="Home Office"/>
    <x v="2"/>
    <x v="14"/>
  </r>
  <r>
    <s v="Michelle Huthwaite"/>
    <n v="51623"/>
    <d v="2009-01-13T00:00:00"/>
    <d v="2009-01-13T00:00:00"/>
    <s v="January"/>
    <s v="2009"/>
    <n v="0"/>
    <s v="FREE DELIVERY"/>
    <s v="Critical"/>
    <n v="17"/>
    <n v="39.229999999999997"/>
    <n v="0.06"/>
    <x v="0"/>
    <n v="-66.58"/>
    <n v="2.08"/>
    <n v="5.33"/>
    <s v="Quebec"/>
    <x v="6"/>
    <s v="Home Office"/>
    <x v="2"/>
    <x v="4"/>
  </r>
  <r>
    <s v="Greg Tran"/>
    <n v="52194"/>
    <d v="2010-12-11T00:00:00"/>
    <d v="2010-12-12T00:00:00"/>
    <s v="December"/>
    <s v="2010"/>
    <n v="1"/>
    <b v="0"/>
    <s v="Critical"/>
    <n v="25"/>
    <n v="612.92999999999995"/>
    <n v="0.1"/>
    <x v="0"/>
    <n v="-5.04"/>
    <n v="24.92"/>
    <n v="12.98"/>
    <s v="Quebec"/>
    <x v="6"/>
    <s v="Home Office"/>
    <x v="0"/>
    <x v="2"/>
  </r>
  <r>
    <s v="Greg Tran"/>
    <n v="52194"/>
    <d v="2010-12-11T00:00:00"/>
    <d v="2010-12-12T00:00:00"/>
    <s v="December"/>
    <s v="2010"/>
    <n v="1"/>
    <b v="0"/>
    <s v="Critical"/>
    <n v="12"/>
    <n v="1551.34"/>
    <n v="0.03"/>
    <x v="1"/>
    <n v="-483.12"/>
    <n v="120.98"/>
    <n v="78.64"/>
    <s v="Quebec"/>
    <x v="6"/>
    <s v="Home Office"/>
    <x v="2"/>
    <x v="9"/>
  </r>
  <r>
    <s v="Michelle Tran"/>
    <n v="52291"/>
    <d v="2009-10-29T00:00:00"/>
    <d v="2009-10-31T00:00:00"/>
    <s v="October"/>
    <s v="2009"/>
    <n v="2"/>
    <b v="0"/>
    <s v="Critical"/>
    <n v="48"/>
    <n v="287.54000000000002"/>
    <n v="0.04"/>
    <x v="0"/>
    <n v="57.28"/>
    <n v="5.98"/>
    <n v="0.96"/>
    <s v="Quebec"/>
    <x v="6"/>
    <s v="Corporate"/>
    <x v="0"/>
    <x v="12"/>
  </r>
  <r>
    <s v="Michelle Tran"/>
    <n v="52291"/>
    <d v="2009-10-29T00:00:00"/>
    <d v="2009-10-30T00:00:00"/>
    <s v="October"/>
    <s v="2009"/>
    <n v="1"/>
    <b v="0"/>
    <s v="Critical"/>
    <n v="5"/>
    <n v="88.314999999999998"/>
    <n v="0.01"/>
    <x v="0"/>
    <n v="-72.400000000000006"/>
    <n v="20.99"/>
    <n v="0.99"/>
    <s v="Quebec"/>
    <x v="6"/>
    <s v="Corporate"/>
    <x v="1"/>
    <x v="3"/>
  </r>
  <r>
    <s v="Carol Adams"/>
    <n v="54370"/>
    <d v="2012-04-08T00:00:00"/>
    <d v="2012-04-08T00:00:00"/>
    <s v="April"/>
    <s v="2012"/>
    <n v="0"/>
    <s v="FREE DELIVERY"/>
    <s v="Not Specified"/>
    <n v="49"/>
    <n v="4968.5"/>
    <n v="0"/>
    <x v="0"/>
    <n v="1041.28"/>
    <n v="99.99"/>
    <n v="19.989999999999998"/>
    <s v="Quebec"/>
    <x v="6"/>
    <s v="Corporate"/>
    <x v="1"/>
    <x v="7"/>
  </r>
  <r>
    <s v="Ralph Arnett"/>
    <n v="54528"/>
    <d v="2011-01-04T00:00:00"/>
    <d v="2011-01-05T00:00:00"/>
    <s v="January"/>
    <s v="2011"/>
    <n v="1"/>
    <b v="0"/>
    <s v="Medium"/>
    <n v="15"/>
    <n v="92.03"/>
    <n v="0.03"/>
    <x v="0"/>
    <n v="19.71"/>
    <n v="6.08"/>
    <n v="0.91"/>
    <s v="Quebec"/>
    <x v="6"/>
    <s v="Consumer"/>
    <x v="0"/>
    <x v="12"/>
  </r>
  <r>
    <s v="Carol Adams"/>
    <n v="54659"/>
    <d v="2011-08-15T00:00:00"/>
    <d v="2011-08-15T00:00:00"/>
    <s v="August"/>
    <s v="2011"/>
    <n v="0"/>
    <s v="FREE DELIVERY"/>
    <s v="High"/>
    <n v="38"/>
    <n v="262.89999999999998"/>
    <n v="0.06"/>
    <x v="0"/>
    <n v="-41.98"/>
    <n v="6.68"/>
    <n v="5.2"/>
    <s v="Quebec"/>
    <x v="6"/>
    <s v="Corporate"/>
    <x v="0"/>
    <x v="5"/>
  </r>
  <r>
    <s v="Bart Pistole"/>
    <n v="54981"/>
    <d v="2012-02-11T00:00:00"/>
    <d v="2012-02-12T00:00:00"/>
    <s v="February"/>
    <s v="2012"/>
    <n v="1"/>
    <b v="0"/>
    <s v="High"/>
    <n v="31"/>
    <n v="1024.31"/>
    <n v="0.03"/>
    <x v="0"/>
    <n v="174.72"/>
    <n v="31.74"/>
    <n v="12.62"/>
    <s v="Quebec"/>
    <x v="6"/>
    <s v="Home Office"/>
    <x v="0"/>
    <x v="2"/>
  </r>
  <r>
    <s v="Chad McGuire"/>
    <n v="55361"/>
    <d v="2011-03-23T00:00:00"/>
    <d v="2011-03-24T00:00:00"/>
    <s v="March"/>
    <s v="2011"/>
    <n v="1"/>
    <b v="0"/>
    <s v="Not Specified"/>
    <n v="22"/>
    <n v="51.39"/>
    <n v="0.06"/>
    <x v="2"/>
    <n v="-64.37"/>
    <n v="1.76"/>
    <n v="4.8600000000000003"/>
    <s v="Quebec"/>
    <x v="6"/>
    <s v="Small Business"/>
    <x v="2"/>
    <x v="4"/>
  </r>
  <r>
    <s v="Chad McGuire"/>
    <n v="55361"/>
    <d v="2011-03-23T00:00:00"/>
    <d v="2011-03-24T00:00:00"/>
    <s v="March"/>
    <s v="2011"/>
    <n v="1"/>
    <b v="0"/>
    <s v="Not Specified"/>
    <n v="31"/>
    <n v="293.52"/>
    <n v="0.08"/>
    <x v="0"/>
    <n v="-116.66"/>
    <n v="9.3800000000000008"/>
    <n v="7.28"/>
    <s v="Quebec"/>
    <x v="6"/>
    <s v="Small Business"/>
    <x v="0"/>
    <x v="0"/>
  </r>
  <r>
    <s v="Tom Stivers"/>
    <n v="55908"/>
    <d v="2009-05-23T00:00:00"/>
    <d v="2009-05-24T00:00:00"/>
    <s v="May"/>
    <s v="2009"/>
    <n v="1"/>
    <b v="0"/>
    <s v="High"/>
    <n v="44"/>
    <n v="1844.97"/>
    <n v="0.03"/>
    <x v="0"/>
    <n v="807.38"/>
    <n v="42.8"/>
    <n v="2.99"/>
    <s v="Quebec"/>
    <x v="6"/>
    <s v="Corporate"/>
    <x v="0"/>
    <x v="2"/>
  </r>
  <r>
    <s v="Gary McGarr"/>
    <n v="56257"/>
    <d v="2011-09-09T00:00:00"/>
    <d v="2011-09-10T00:00:00"/>
    <s v="September"/>
    <s v="2011"/>
    <n v="1"/>
    <b v="0"/>
    <s v="Medium"/>
    <n v="49"/>
    <n v="266.3"/>
    <n v="0.03"/>
    <x v="2"/>
    <n v="-135.06"/>
    <n v="4.97"/>
    <n v="5.71"/>
    <s v="Quebec"/>
    <x v="6"/>
    <s v="Home Office"/>
    <x v="2"/>
    <x v="4"/>
  </r>
  <r>
    <s v="Vivek Gonzalez"/>
    <n v="57029"/>
    <d v="2011-03-08T00:00:00"/>
    <d v="2011-03-09T00:00:00"/>
    <s v="March"/>
    <s v="2011"/>
    <n v="1"/>
    <b v="0"/>
    <s v="Critical"/>
    <n v="17"/>
    <n v="74.25"/>
    <n v="0.01"/>
    <x v="0"/>
    <n v="-56.17"/>
    <n v="3.98"/>
    <n v="5.26"/>
    <s v="Quebec"/>
    <x v="6"/>
    <s v="Consumer"/>
    <x v="0"/>
    <x v="2"/>
  </r>
  <r>
    <s v="Vivek Gonzalez"/>
    <n v="57029"/>
    <d v="2011-03-08T00:00:00"/>
    <d v="2011-03-09T00:00:00"/>
    <s v="March"/>
    <s v="2011"/>
    <n v="1"/>
    <b v="0"/>
    <s v="Critical"/>
    <n v="4"/>
    <n v="23.23"/>
    <n v="0.09"/>
    <x v="0"/>
    <n v="-19.059999999999999"/>
    <n v="4.28"/>
    <n v="6.72"/>
    <s v="Quebec"/>
    <x v="6"/>
    <s v="Consumer"/>
    <x v="0"/>
    <x v="5"/>
  </r>
  <r>
    <s v="Darren Budd"/>
    <n v="58145"/>
    <d v="2012-05-16T00:00:00"/>
    <d v="2012-05-16T00:00:00"/>
    <s v="May"/>
    <s v="2012"/>
    <n v="0"/>
    <s v="FREE DELIVERY"/>
    <s v="Medium"/>
    <n v="33"/>
    <n v="203.49"/>
    <n v="0"/>
    <x v="2"/>
    <n v="46.21"/>
    <n v="5.84"/>
    <n v="1.2"/>
    <s v="Quebec"/>
    <x v="6"/>
    <s v="Corporate"/>
    <x v="2"/>
    <x v="4"/>
  </r>
  <r>
    <s v="Michelle Huthwaite"/>
    <n v="58151"/>
    <d v="2009-09-29T00:00:00"/>
    <d v="2009-09-29T00:00:00"/>
    <s v="September"/>
    <s v="2009"/>
    <n v="0"/>
    <s v="FREE DELIVERY"/>
    <s v="High"/>
    <n v="33"/>
    <n v="211.48"/>
    <n v="0.1"/>
    <x v="0"/>
    <n v="18.149999999999999"/>
    <n v="6.75"/>
    <n v="2.99"/>
    <s v="Quebec"/>
    <x v="6"/>
    <s v="Home Office"/>
    <x v="0"/>
    <x v="2"/>
  </r>
  <r>
    <s v="Michelle Huthwaite"/>
    <n v="58151"/>
    <d v="2009-09-29T00:00:00"/>
    <d v="2009-09-29T00:00:00"/>
    <s v="September"/>
    <s v="2009"/>
    <n v="0"/>
    <s v="FREE DELIVERY"/>
    <s v="High"/>
    <n v="38"/>
    <n v="5601.1"/>
    <n v="0.02"/>
    <x v="2"/>
    <n v="1515.7"/>
    <n v="142.86000000000001"/>
    <n v="19.989999999999998"/>
    <s v="Quebec"/>
    <x v="6"/>
    <s v="Home Office"/>
    <x v="0"/>
    <x v="0"/>
  </r>
  <r>
    <s v="Tom Stivers"/>
    <n v="58659"/>
    <d v="2010-10-24T00:00:00"/>
    <d v="2010-10-26T00:00:00"/>
    <s v="October"/>
    <s v="2010"/>
    <n v="2"/>
    <b v="0"/>
    <s v="High"/>
    <n v="2"/>
    <n v="21.01"/>
    <n v="0.03"/>
    <x v="0"/>
    <n v="-13.13"/>
    <n v="6.48"/>
    <n v="8.19"/>
    <s v="Quebec"/>
    <x v="6"/>
    <s v="Small Business"/>
    <x v="0"/>
    <x v="5"/>
  </r>
  <r>
    <s v="Vivian Mathis"/>
    <n v="58727"/>
    <d v="2009-07-06T00:00:00"/>
    <d v="2009-07-07T00:00:00"/>
    <s v="July"/>
    <s v="2009"/>
    <n v="1"/>
    <b v="0"/>
    <s v="Medium"/>
    <n v="20"/>
    <n v="525.78"/>
    <n v="0.03"/>
    <x v="0"/>
    <n v="180.64"/>
    <n v="26.48"/>
    <n v="6.93"/>
    <s v="Quebec"/>
    <x v="6"/>
    <s v="Home Office"/>
    <x v="2"/>
    <x v="4"/>
  </r>
  <r>
    <s v="Liz Willingham"/>
    <n v="258"/>
    <d v="2010-12-28T00:00:00"/>
    <d v="2010-12-30T00:00:00"/>
    <s v="December"/>
    <s v="2010"/>
    <n v="2"/>
    <b v="0"/>
    <s v="Critical"/>
    <n v="33"/>
    <n v="216.77"/>
    <n v="0.02"/>
    <x v="0"/>
    <n v="-55.11"/>
    <n v="6.54"/>
    <n v="5.27"/>
    <s v="Quebec"/>
    <x v="6"/>
    <s v="Home Office"/>
    <x v="0"/>
    <x v="2"/>
  </r>
  <r>
    <s v="Stefania Perrino"/>
    <n v="964"/>
    <d v="2011-05-19T00:00:00"/>
    <d v="2011-05-21T00:00:00"/>
    <s v="May"/>
    <s v="2011"/>
    <n v="2"/>
    <b v="0"/>
    <s v="Medium"/>
    <n v="50"/>
    <n v="315.02"/>
    <n v="0.02"/>
    <x v="0"/>
    <n v="95.16"/>
    <n v="5.98"/>
    <n v="1.49"/>
    <s v="Quebec"/>
    <x v="6"/>
    <s v="Corporate"/>
    <x v="0"/>
    <x v="2"/>
  </r>
  <r>
    <s v="Thea Hendricks"/>
    <n v="1154"/>
    <d v="2012-02-14T00:00:00"/>
    <d v="2012-02-16T00:00:00"/>
    <s v="February"/>
    <s v="2012"/>
    <n v="2"/>
    <b v="0"/>
    <s v="Critical"/>
    <n v="23"/>
    <n v="115.1"/>
    <n v="0.02"/>
    <x v="0"/>
    <n v="53.13"/>
    <n v="4.91"/>
    <n v="0.5"/>
    <s v="Quebec"/>
    <x v="6"/>
    <s v="Home Office"/>
    <x v="0"/>
    <x v="11"/>
  </r>
  <r>
    <s v="Grant Thornton"/>
    <n v="1537"/>
    <d v="2012-02-14T00:00:00"/>
    <d v="2012-02-14T00:00:00"/>
    <s v="February"/>
    <s v="2012"/>
    <n v="0"/>
    <s v="FREE DELIVERY"/>
    <s v="Not Specified"/>
    <n v="5"/>
    <n v="16.600000000000001"/>
    <n v="7.0000000000000007E-2"/>
    <x v="0"/>
    <n v="-20.3"/>
    <n v="2.16"/>
    <n v="6.05"/>
    <s v="Quebec"/>
    <x v="6"/>
    <s v="Corporate"/>
    <x v="0"/>
    <x v="2"/>
  </r>
  <r>
    <s v="Carlos Meador"/>
    <n v="4580"/>
    <d v="2010-11-14T00:00:00"/>
    <d v="2010-11-15T00:00:00"/>
    <s v="November"/>
    <s v="2010"/>
    <n v="1"/>
    <b v="0"/>
    <s v="Not Specified"/>
    <n v="28"/>
    <n v="7384.54"/>
    <n v="0.09"/>
    <x v="1"/>
    <n v="-2301.5300000000002"/>
    <n v="280.98"/>
    <n v="81.98"/>
    <s v="Quebec"/>
    <x v="6"/>
    <s v="Consumer"/>
    <x v="2"/>
    <x v="10"/>
  </r>
  <r>
    <s v="Carlos Meador"/>
    <n v="4647"/>
    <d v="2009-05-13T00:00:00"/>
    <d v="2009-05-14T00:00:00"/>
    <s v="May"/>
    <s v="2009"/>
    <n v="1"/>
    <b v="0"/>
    <s v="Medium"/>
    <n v="34"/>
    <n v="482.93"/>
    <n v="0.06"/>
    <x v="0"/>
    <n v="-67.59"/>
    <n v="13.9"/>
    <n v="7.59"/>
    <s v="Quebec"/>
    <x v="6"/>
    <s v="Corporate"/>
    <x v="0"/>
    <x v="15"/>
  </r>
  <r>
    <s v="Doug Jacobs"/>
    <n v="8097"/>
    <d v="2010-12-09T00:00:00"/>
    <d v="2010-12-11T00:00:00"/>
    <s v="December"/>
    <s v="2010"/>
    <n v="2"/>
    <b v="0"/>
    <s v="Medium"/>
    <n v="48"/>
    <n v="7522.8"/>
    <n v="0.04"/>
    <x v="2"/>
    <n v="3187.37"/>
    <n v="162.93"/>
    <n v="19.989999999999998"/>
    <s v="Quebec"/>
    <x v="6"/>
    <s v="Home Office"/>
    <x v="0"/>
    <x v="8"/>
  </r>
  <r>
    <s v="Becky Martin"/>
    <n v="8422"/>
    <d v="2009-04-14T00:00:00"/>
    <d v="2009-04-16T00:00:00"/>
    <s v="April"/>
    <s v="2009"/>
    <n v="2"/>
    <b v="0"/>
    <s v="Medium"/>
    <n v="33"/>
    <n v="1003.71"/>
    <n v="0.01"/>
    <x v="2"/>
    <n v="-22.82"/>
    <n v="29.1"/>
    <n v="4"/>
    <s v="Quebec"/>
    <x v="6"/>
    <s v="Home Office"/>
    <x v="1"/>
    <x v="7"/>
  </r>
  <r>
    <s v="Speros Goranitis"/>
    <n v="8677"/>
    <d v="2012-10-07T00:00:00"/>
    <d v="2012-10-09T00:00:00"/>
    <s v="October"/>
    <s v="2012"/>
    <n v="2"/>
    <b v="0"/>
    <s v="High"/>
    <n v="38"/>
    <n v="1610.76"/>
    <n v="0.1"/>
    <x v="0"/>
    <n v="-8.67"/>
    <n v="43.57"/>
    <n v="16.36"/>
    <s v="Quebec"/>
    <x v="6"/>
    <s v="Corporate"/>
    <x v="0"/>
    <x v="0"/>
  </r>
  <r>
    <s v="Katherine Murray"/>
    <n v="9024"/>
    <d v="2012-06-02T00:00:00"/>
    <d v="2012-06-03T00:00:00"/>
    <s v="June"/>
    <s v="2012"/>
    <n v="1"/>
    <b v="0"/>
    <s v="Medium"/>
    <n v="2"/>
    <n v="12.12"/>
    <n v="0.03"/>
    <x v="0"/>
    <n v="-4.55"/>
    <n v="5.43"/>
    <n v="0.95"/>
    <s v="Quebec"/>
    <x v="6"/>
    <s v="Home Office"/>
    <x v="0"/>
    <x v="5"/>
  </r>
  <r>
    <s v="Michael Paige"/>
    <n v="10114"/>
    <d v="2010-02-08T00:00:00"/>
    <d v="2010-02-10T00:00:00"/>
    <s v="February"/>
    <s v="2010"/>
    <n v="2"/>
    <b v="0"/>
    <s v="Critical"/>
    <n v="39"/>
    <n v="147.88"/>
    <n v="0"/>
    <x v="0"/>
    <n v="-142.91"/>
    <n v="3.58"/>
    <n v="5.47"/>
    <s v="Quebec"/>
    <x v="6"/>
    <s v="Small Business"/>
    <x v="0"/>
    <x v="2"/>
  </r>
  <r>
    <s v="Robert Barroso"/>
    <n v="11236"/>
    <d v="2010-10-30T00:00:00"/>
    <d v="2010-11-01T00:00:00"/>
    <s v="November"/>
    <s v="2010"/>
    <n v="2"/>
    <b v="0"/>
    <s v="High"/>
    <n v="4"/>
    <n v="1629.75"/>
    <n v="0.03"/>
    <x v="0"/>
    <n v="-195.7"/>
    <n v="415.88"/>
    <n v="11.37"/>
    <s v="Quebec"/>
    <x v="6"/>
    <s v="Small Business"/>
    <x v="0"/>
    <x v="0"/>
  </r>
  <r>
    <s v="Dean Percer"/>
    <n v="11687"/>
    <d v="2011-12-25T00:00:00"/>
    <d v="2011-12-25T00:00:00"/>
    <s v="December"/>
    <s v="2011"/>
    <n v="0"/>
    <s v="FREE DELIVERY"/>
    <s v="High"/>
    <n v="26"/>
    <n v="188.93"/>
    <n v="0.04"/>
    <x v="0"/>
    <n v="58.32"/>
    <n v="7.28"/>
    <n v="1.77"/>
    <s v="Quebec"/>
    <x v="6"/>
    <s v="Home Office"/>
    <x v="0"/>
    <x v="5"/>
  </r>
  <r>
    <s v="Ann Blume"/>
    <n v="12643"/>
    <d v="2010-03-19T00:00:00"/>
    <d v="2010-03-21T00:00:00"/>
    <s v="March"/>
    <s v="2010"/>
    <n v="2"/>
    <b v="0"/>
    <s v="low"/>
    <n v="22"/>
    <n v="345.69"/>
    <n v="0.02"/>
    <x v="0"/>
    <n v="143.22999999999999"/>
    <n v="15.04"/>
    <n v="1.97"/>
    <s v="Quebec"/>
    <x v="6"/>
    <s v="Small Business"/>
    <x v="0"/>
    <x v="5"/>
  </r>
  <r>
    <s v="Damala Kotsonis"/>
    <n v="13089"/>
    <d v="2011-12-14T00:00:00"/>
    <d v="2011-12-17T00:00:00"/>
    <s v="December"/>
    <s v="2011"/>
    <n v="3"/>
    <b v="0"/>
    <s v="Not Specified"/>
    <n v="34"/>
    <n v="3577.11"/>
    <n v="0.1"/>
    <x v="1"/>
    <n v="-1620.41"/>
    <n v="114.98"/>
    <n v="58.72"/>
    <s v="Quebec"/>
    <x v="6"/>
    <s v="Corporate"/>
    <x v="2"/>
    <x v="9"/>
  </r>
  <r>
    <s v="Paul Knutson"/>
    <n v="13378"/>
    <d v="2009-09-21T00:00:00"/>
    <d v="2009-09-26T00:00:00"/>
    <s v="September"/>
    <s v="2009"/>
    <n v="5"/>
    <b v="0"/>
    <s v="low"/>
    <n v="16"/>
    <n v="96.04"/>
    <n v="0.05"/>
    <x v="0"/>
    <n v="-50.75"/>
    <n v="5.74"/>
    <n v="5.3"/>
    <s v="Quebec"/>
    <x v="6"/>
    <s v="Corporate"/>
    <x v="0"/>
    <x v="15"/>
  </r>
  <r>
    <s v="George Zrebassa"/>
    <n v="13824"/>
    <d v="2009-12-27T00:00:00"/>
    <d v="2010-01-03T00:00:00"/>
    <s v="January"/>
    <s v="2010"/>
    <n v="7"/>
    <b v="0"/>
    <s v="low"/>
    <n v="19"/>
    <n v="55.27"/>
    <n v="0.05"/>
    <x v="0"/>
    <n v="19.12"/>
    <n v="2.89"/>
    <n v="0.5"/>
    <s v="Quebec"/>
    <x v="6"/>
    <s v="Home Office"/>
    <x v="0"/>
    <x v="11"/>
  </r>
  <r>
    <s v="Noel Staavos"/>
    <n v="18562"/>
    <d v="2011-12-20T00:00:00"/>
    <d v="2011-12-22T00:00:00"/>
    <s v="December"/>
    <s v="2011"/>
    <n v="2"/>
    <b v="0"/>
    <s v="Critical"/>
    <n v="41"/>
    <n v="160.11000000000001"/>
    <n v="0.1"/>
    <x v="0"/>
    <n v="-26.73"/>
    <n v="3.98"/>
    <n v="2.97"/>
    <s v="Quebec"/>
    <x v="6"/>
    <s v="Home Office"/>
    <x v="0"/>
    <x v="5"/>
  </r>
  <r>
    <s v="Aaron Hawkins"/>
    <n v="20737"/>
    <d v="2011-12-25T00:00:00"/>
    <d v="2011-12-26T00:00:00"/>
    <s v="December"/>
    <s v="2011"/>
    <n v="1"/>
    <b v="0"/>
    <s v="Medium"/>
    <n v="10"/>
    <n v="1410.93"/>
    <n v="0.08"/>
    <x v="1"/>
    <n v="-317.48"/>
    <n v="140.97999999999999"/>
    <n v="36.090000000000003"/>
    <s v="Quebec"/>
    <x v="6"/>
    <s v="Home Office"/>
    <x v="2"/>
    <x v="9"/>
  </r>
  <r>
    <s v="Ellis Ballard"/>
    <n v="20900"/>
    <d v="2010-11-24T00:00:00"/>
    <d v="2010-11-26T00:00:00"/>
    <s v="November"/>
    <s v="2010"/>
    <n v="2"/>
    <b v="0"/>
    <s v="low"/>
    <n v="50"/>
    <n v="1978.3665000000001"/>
    <n v="0"/>
    <x v="0"/>
    <n v="483.6"/>
    <n v="45.99"/>
    <n v="4.99"/>
    <s v="Quebec"/>
    <x v="6"/>
    <s v="Corporate"/>
    <x v="1"/>
    <x v="3"/>
  </r>
  <r>
    <s v="Tom Prescott"/>
    <n v="26658"/>
    <d v="2011-12-22T00:00:00"/>
    <d v="2011-12-22T00:00:00"/>
    <s v="December"/>
    <s v="2011"/>
    <n v="0"/>
    <s v="FREE DELIVERY"/>
    <s v="High"/>
    <n v="17"/>
    <n v="72.75"/>
    <n v="0.05"/>
    <x v="0"/>
    <n v="-57.89"/>
    <n v="3.98"/>
    <n v="5.26"/>
    <s v="Quebec"/>
    <x v="6"/>
    <s v="Small Business"/>
    <x v="0"/>
    <x v="2"/>
  </r>
  <r>
    <s v="Speros Goranitis"/>
    <n v="27271"/>
    <d v="2011-09-14T00:00:00"/>
    <d v="2011-09-15T00:00:00"/>
    <s v="September"/>
    <s v="2011"/>
    <n v="1"/>
    <b v="0"/>
    <s v="Not Specified"/>
    <n v="8"/>
    <n v="301.57"/>
    <n v="0"/>
    <x v="1"/>
    <n v="-77.31"/>
    <n v="33.94"/>
    <n v="19.190000000000001"/>
    <s v="Quebec"/>
    <x v="6"/>
    <s v="Corporate"/>
    <x v="2"/>
    <x v="14"/>
  </r>
  <r>
    <s v="Dianna Arnett"/>
    <n v="28001"/>
    <d v="2009-06-14T00:00:00"/>
    <d v="2009-06-16T00:00:00"/>
    <s v="June"/>
    <s v="2009"/>
    <n v="2"/>
    <b v="0"/>
    <s v="Critical"/>
    <n v="21"/>
    <n v="4201.08"/>
    <n v="0.01"/>
    <x v="0"/>
    <n v="1162.76"/>
    <n v="194.3"/>
    <n v="11.54"/>
    <s v="Quebec"/>
    <x v="6"/>
    <s v="Home Office"/>
    <x v="2"/>
    <x v="4"/>
  </r>
  <r>
    <s v="Chuck Sachs"/>
    <n v="28161"/>
    <d v="2009-06-15T00:00:00"/>
    <d v="2009-06-17T00:00:00"/>
    <s v="June"/>
    <s v="2009"/>
    <n v="2"/>
    <b v="0"/>
    <s v="Not Specified"/>
    <n v="15"/>
    <n v="5028.3100000000004"/>
    <n v="0.06"/>
    <x v="1"/>
    <n v="664.88"/>
    <n v="350.98"/>
    <n v="30"/>
    <s v="Quebec"/>
    <x v="6"/>
    <s v="Consumer"/>
    <x v="2"/>
    <x v="14"/>
  </r>
  <r>
    <s v="Bill Shonely"/>
    <n v="29280"/>
    <d v="2012-03-28T00:00:00"/>
    <d v="2012-03-29T00:00:00"/>
    <s v="March"/>
    <s v="2012"/>
    <n v="1"/>
    <b v="0"/>
    <s v="Medium"/>
    <n v="19"/>
    <n v="238.35"/>
    <n v="0"/>
    <x v="0"/>
    <n v="-64.510000000000005"/>
    <n v="11.66"/>
    <n v="7.95"/>
    <s v="Quebec"/>
    <x v="6"/>
    <s v="Small Business"/>
    <x v="0"/>
    <x v="12"/>
  </r>
  <r>
    <s v="Eric Barreto"/>
    <n v="29350"/>
    <d v="2009-08-25T00:00:00"/>
    <d v="2009-08-28T00:00:00"/>
    <s v="August"/>
    <s v="2009"/>
    <n v="3"/>
    <b v="0"/>
    <s v="High"/>
    <n v="10"/>
    <n v="150.33000000000001"/>
    <n v="0.1"/>
    <x v="0"/>
    <n v="-47.88"/>
    <n v="15.14"/>
    <n v="4.53"/>
    <s v="Quebec"/>
    <x v="6"/>
    <s v="Consumer"/>
    <x v="0"/>
    <x v="0"/>
  </r>
  <r>
    <s v="Dave Poirier"/>
    <n v="29666"/>
    <d v="2011-12-30T00:00:00"/>
    <d v="2011-12-31T00:00:00"/>
    <s v="December"/>
    <s v="2011"/>
    <n v="1"/>
    <b v="0"/>
    <s v="Not Specified"/>
    <n v="29"/>
    <n v="155.86000000000001"/>
    <n v="0.09"/>
    <x v="0"/>
    <n v="-152.59"/>
    <n v="5.28"/>
    <n v="8.16"/>
    <s v="Quebec"/>
    <x v="6"/>
    <s v="Small Business"/>
    <x v="0"/>
    <x v="5"/>
  </r>
  <r>
    <s v="Eric Barreto"/>
    <n v="29700"/>
    <d v="2010-04-06T00:00:00"/>
    <d v="2010-04-07T00:00:00"/>
    <s v="April"/>
    <s v="2010"/>
    <n v="1"/>
    <b v="0"/>
    <s v="Medium"/>
    <n v="9"/>
    <n v="30.35"/>
    <n v="0.01"/>
    <x v="0"/>
    <n v="5.0199999999999996"/>
    <n v="3.08"/>
    <n v="0.99"/>
    <s v="Quebec"/>
    <x v="6"/>
    <s v="Consumer"/>
    <x v="0"/>
    <x v="11"/>
  </r>
  <r>
    <s v="David Flashing"/>
    <n v="30754"/>
    <d v="2010-11-25T00:00:00"/>
    <d v="2010-11-29T00:00:00"/>
    <s v="November"/>
    <s v="2010"/>
    <n v="4"/>
    <b v="0"/>
    <s v="low"/>
    <n v="20"/>
    <n v="4108.17"/>
    <n v="0.09"/>
    <x v="0"/>
    <n v="-505.98"/>
    <n v="209.37"/>
    <n v="69"/>
    <s v="Quebec"/>
    <x v="6"/>
    <s v="Home Office"/>
    <x v="2"/>
    <x v="10"/>
  </r>
  <r>
    <s v="Elizabeth Moffitt"/>
    <n v="31650"/>
    <d v="2010-08-11T00:00:00"/>
    <d v="2010-08-12T00:00:00"/>
    <s v="August"/>
    <s v="2010"/>
    <n v="1"/>
    <b v="0"/>
    <s v="Not Specified"/>
    <n v="19"/>
    <n v="1504.97"/>
    <n v="0.02"/>
    <x v="0"/>
    <n v="-0.31"/>
    <n v="77.510000000000005"/>
    <n v="4"/>
    <s v="Quebec"/>
    <x v="6"/>
    <s v="Consumer"/>
    <x v="1"/>
    <x v="7"/>
  </r>
  <r>
    <s v="Ben Peterman"/>
    <n v="32292"/>
    <d v="2012-02-15T00:00:00"/>
    <d v="2012-02-22T00:00:00"/>
    <s v="February"/>
    <s v="2012"/>
    <n v="7"/>
    <b v="0"/>
    <s v="low"/>
    <n v="49"/>
    <n v="5008.7610000000004"/>
    <n v="0.04"/>
    <x v="0"/>
    <n v="1601.64"/>
    <n v="115.99"/>
    <n v="5.99"/>
    <s v="Quebec"/>
    <x v="6"/>
    <s v="Corporate"/>
    <x v="1"/>
    <x v="3"/>
  </r>
  <r>
    <s v="Brad Thomas"/>
    <n v="35201"/>
    <d v="2010-06-04T00:00:00"/>
    <d v="2010-06-11T00:00:00"/>
    <s v="June"/>
    <s v="2010"/>
    <n v="7"/>
    <b v="0"/>
    <s v="low"/>
    <n v="18"/>
    <n v="211.44"/>
    <n v="0.03"/>
    <x v="0"/>
    <n v="-75.81"/>
    <n v="10.97"/>
    <n v="6.5"/>
    <s v="Quebec"/>
    <x v="6"/>
    <s v="Home Office"/>
    <x v="1"/>
    <x v="7"/>
  </r>
  <r>
    <s v="Yana Sorensen"/>
    <n v="35360"/>
    <d v="2011-04-18T00:00:00"/>
    <d v="2011-04-20T00:00:00"/>
    <s v="April"/>
    <s v="2011"/>
    <n v="2"/>
    <b v="0"/>
    <s v="Critical"/>
    <n v="4"/>
    <n v="41.06"/>
    <n v="0.04"/>
    <x v="0"/>
    <n v="-16.39"/>
    <n v="8.8800000000000008"/>
    <n v="6.28"/>
    <s v="Quebec"/>
    <x v="6"/>
    <s v="Corporate"/>
    <x v="0"/>
    <x v="2"/>
  </r>
  <r>
    <s v="Janet Martin"/>
    <n v="35492"/>
    <d v="2012-02-10T00:00:00"/>
    <d v="2012-02-12T00:00:00"/>
    <s v="February"/>
    <s v="2012"/>
    <n v="2"/>
    <b v="0"/>
    <s v="Medium"/>
    <n v="36"/>
    <n v="455.93"/>
    <n v="0.02"/>
    <x v="2"/>
    <n v="83.51"/>
    <n v="12.64"/>
    <n v="4.9800000000000004"/>
    <s v="Quebec"/>
    <x v="6"/>
    <s v="Corporate"/>
    <x v="2"/>
    <x v="4"/>
  </r>
  <r>
    <s v="Tom Prescott"/>
    <n v="37473"/>
    <d v="2009-10-01T00:00:00"/>
    <d v="2009-10-01T00:00:00"/>
    <s v="October"/>
    <s v="2009"/>
    <n v="0"/>
    <s v="FREE DELIVERY"/>
    <s v="low"/>
    <n v="8"/>
    <n v="43.72"/>
    <n v="0.06"/>
    <x v="0"/>
    <n v="2.12"/>
    <n v="5.18"/>
    <n v="2.04"/>
    <s v="Quebec"/>
    <x v="6"/>
    <s v="Small Business"/>
    <x v="0"/>
    <x v="5"/>
  </r>
  <r>
    <s v="Debra Catini"/>
    <n v="39079"/>
    <d v="2011-09-07T00:00:00"/>
    <d v="2011-09-07T00:00:00"/>
    <s v="September"/>
    <s v="2011"/>
    <n v="0"/>
    <s v="FREE DELIVERY"/>
    <s v="High"/>
    <n v="46"/>
    <n v="75.599999999999994"/>
    <n v="0.09"/>
    <x v="0"/>
    <n v="-225.25"/>
    <n v="1.68"/>
    <n v="5.28"/>
    <s v="Quebec"/>
    <x v="6"/>
    <s v="Small Business"/>
    <x v="0"/>
    <x v="2"/>
  </r>
  <r>
    <s v="Dan Campbell"/>
    <n v="39266"/>
    <d v="2012-08-27T00:00:00"/>
    <d v="2012-08-29T00:00:00"/>
    <s v="August"/>
    <s v="2012"/>
    <n v="2"/>
    <b v="0"/>
    <s v="High"/>
    <n v="14"/>
    <n v="36.409999999999997"/>
    <n v="0.09"/>
    <x v="0"/>
    <n v="9.94"/>
    <n v="2.61"/>
    <n v="0.5"/>
    <s v="Quebec"/>
    <x v="6"/>
    <s v="Small Business"/>
    <x v="0"/>
    <x v="11"/>
  </r>
  <r>
    <s v="Sylvia Foulston"/>
    <n v="40356"/>
    <d v="2009-12-19T00:00:00"/>
    <d v="2009-12-21T00:00:00"/>
    <s v="December"/>
    <s v="2009"/>
    <n v="2"/>
    <b v="0"/>
    <s v="Not Specified"/>
    <n v="48"/>
    <n v="201.98"/>
    <n v="0.05"/>
    <x v="2"/>
    <n v="-245.67"/>
    <n v="4.0599999999999996"/>
    <n v="6.89"/>
    <s v="Quebec"/>
    <x v="6"/>
    <s v="Corporate"/>
    <x v="0"/>
    <x v="1"/>
  </r>
  <r>
    <s v="Alex Grayson"/>
    <n v="42599"/>
    <d v="2009-04-06T00:00:00"/>
    <d v="2009-04-07T00:00:00"/>
    <s v="April"/>
    <s v="2009"/>
    <n v="1"/>
    <b v="0"/>
    <s v="Medium"/>
    <n v="31"/>
    <n v="9459.94"/>
    <n v="0.04"/>
    <x v="1"/>
    <n v="2023.75"/>
    <n v="300.98"/>
    <n v="54.92"/>
    <s v="Quebec"/>
    <x v="6"/>
    <s v="Consumer"/>
    <x v="2"/>
    <x v="9"/>
  </r>
  <r>
    <s v="Barry Franz"/>
    <n v="45670"/>
    <d v="2012-08-07T00:00:00"/>
    <d v="2012-08-11T00:00:00"/>
    <s v="August"/>
    <s v="2012"/>
    <n v="4"/>
    <b v="0"/>
    <s v="low"/>
    <n v="2"/>
    <n v="20.16"/>
    <n v="0.06"/>
    <x v="0"/>
    <n v="-13.32"/>
    <n v="6.48"/>
    <n v="7.86"/>
    <s v="Quebec"/>
    <x v="6"/>
    <s v="Corporate"/>
    <x v="0"/>
    <x v="5"/>
  </r>
  <r>
    <s v="Chuck Sachs"/>
    <n v="46531"/>
    <d v="2011-08-21T00:00:00"/>
    <d v="2011-08-21T00:00:00"/>
    <s v="August"/>
    <s v="2011"/>
    <n v="0"/>
    <s v="FREE DELIVERY"/>
    <s v="low"/>
    <n v="23"/>
    <n v="84.47"/>
    <n v="0.06"/>
    <x v="0"/>
    <n v="7.98"/>
    <n v="3.8"/>
    <n v="1.49"/>
    <s v="Quebec"/>
    <x v="6"/>
    <s v="Consumer"/>
    <x v="0"/>
    <x v="2"/>
  </r>
  <r>
    <s v="Sylvia Foulston"/>
    <n v="47617"/>
    <d v="2009-12-08T00:00:00"/>
    <d v="2009-12-09T00:00:00"/>
    <s v="December"/>
    <s v="2009"/>
    <n v="1"/>
    <b v="0"/>
    <s v="Not Specified"/>
    <n v="17"/>
    <n v="5001.29"/>
    <n v="0.09"/>
    <x v="0"/>
    <n v="1680.92"/>
    <n v="304.99"/>
    <n v="19.989999999999998"/>
    <s v="Quebec"/>
    <x v="6"/>
    <s v="Corporate"/>
    <x v="0"/>
    <x v="2"/>
  </r>
  <r>
    <s v="Anthony Garverick"/>
    <n v="47842"/>
    <d v="2010-05-12T00:00:00"/>
    <d v="2010-05-12T00:00:00"/>
    <s v="May"/>
    <s v="2010"/>
    <n v="0"/>
    <s v="FREE DELIVERY"/>
    <s v="Medium"/>
    <n v="50"/>
    <n v="230.23"/>
    <n v="0.06"/>
    <x v="2"/>
    <n v="-150.93"/>
    <n v="4.28"/>
    <n v="5.74"/>
    <s v="Quebec"/>
    <x v="6"/>
    <s v="Small Business"/>
    <x v="0"/>
    <x v="5"/>
  </r>
  <r>
    <s v="Astrea Jones"/>
    <n v="48548"/>
    <d v="2011-03-26T00:00:00"/>
    <d v="2011-03-27T00:00:00"/>
    <s v="March"/>
    <s v="2011"/>
    <n v="1"/>
    <b v="0"/>
    <s v="Critical"/>
    <n v="3"/>
    <n v="13.71"/>
    <n v="0.03"/>
    <x v="0"/>
    <n v="-10.27"/>
    <n v="3.28"/>
    <n v="3.97"/>
    <s v="Quebec"/>
    <x v="6"/>
    <s v="Corporate"/>
    <x v="0"/>
    <x v="12"/>
  </r>
  <r>
    <s v="Cathy Hwang"/>
    <n v="49056"/>
    <d v="2009-10-01T00:00:00"/>
    <d v="2009-10-03T00:00:00"/>
    <s v="October"/>
    <s v="2009"/>
    <n v="2"/>
    <b v="0"/>
    <s v="High"/>
    <n v="46"/>
    <n v="300.07"/>
    <n v="0.05"/>
    <x v="0"/>
    <n v="-209.58"/>
    <n v="6.48"/>
    <n v="8.4"/>
    <s v="Quebec"/>
    <x v="6"/>
    <s v="Home Office"/>
    <x v="0"/>
    <x v="5"/>
  </r>
  <r>
    <s v="Deborah Brumfield"/>
    <n v="50759"/>
    <d v="2010-03-19T00:00:00"/>
    <d v="2010-03-24T00:00:00"/>
    <s v="March"/>
    <s v="2010"/>
    <n v="5"/>
    <b v="0"/>
    <s v="low"/>
    <n v="46"/>
    <n v="2422.721"/>
    <n v="0.1"/>
    <x v="0"/>
    <n v="366.18"/>
    <n v="65.989999999999995"/>
    <n v="8.99"/>
    <s v="Quebec"/>
    <x v="6"/>
    <s v="Corporate"/>
    <x v="1"/>
    <x v="3"/>
  </r>
  <r>
    <s v="Frank Atkinson"/>
    <n v="51556"/>
    <d v="2012-10-27T00:00:00"/>
    <d v="2012-10-29T00:00:00"/>
    <s v="October"/>
    <s v="2012"/>
    <n v="2"/>
    <b v="0"/>
    <s v="High"/>
    <n v="10"/>
    <n v="45.69"/>
    <n v="0.01"/>
    <x v="2"/>
    <n v="-24.21"/>
    <n v="3.57"/>
    <n v="4.17"/>
    <s v="Quebec"/>
    <x v="6"/>
    <s v="Corporate"/>
    <x v="0"/>
    <x v="12"/>
  </r>
  <r>
    <s v="Ben Peterman"/>
    <n v="51620"/>
    <d v="2012-03-08T00:00:00"/>
    <d v="2012-03-09T00:00:00"/>
    <s v="March"/>
    <s v="2012"/>
    <n v="1"/>
    <b v="0"/>
    <s v="Medium"/>
    <n v="12"/>
    <n v="173.97"/>
    <n v="0.03"/>
    <x v="0"/>
    <n v="-2.5499999999999998"/>
    <n v="13.48"/>
    <n v="4.51"/>
    <s v="Quebec"/>
    <x v="6"/>
    <s v="Corporate"/>
    <x v="0"/>
    <x v="0"/>
  </r>
  <r>
    <s v="Julie Kriz"/>
    <n v="52837"/>
    <d v="2012-01-18T00:00:00"/>
    <d v="2012-01-20T00:00:00"/>
    <s v="January"/>
    <s v="2012"/>
    <n v="2"/>
    <b v="0"/>
    <s v="Critical"/>
    <n v="32"/>
    <n v="5934.39"/>
    <n v="0.08"/>
    <x v="0"/>
    <n v="519.54999999999995"/>
    <n v="193.17"/>
    <n v="19.989999999999998"/>
    <s v="Quebec"/>
    <x v="6"/>
    <s v="Corporate"/>
    <x v="0"/>
    <x v="0"/>
  </r>
  <r>
    <s v="Erica Hernandez"/>
    <n v="54592"/>
    <d v="2011-06-12T00:00:00"/>
    <d v="2011-06-16T00:00:00"/>
    <s v="June"/>
    <s v="2011"/>
    <n v="4"/>
    <b v="0"/>
    <s v="low"/>
    <n v="28"/>
    <n v="1971.56"/>
    <n v="0.05"/>
    <x v="1"/>
    <n v="-15.29"/>
    <n v="70.98"/>
    <n v="26.85"/>
    <s v="Quebec"/>
    <x v="6"/>
    <s v="Small Business"/>
    <x v="2"/>
    <x v="9"/>
  </r>
  <r>
    <s v="Bobby Elias"/>
    <n v="55202"/>
    <d v="2011-08-24T00:00:00"/>
    <d v="2011-08-26T00:00:00"/>
    <s v="August"/>
    <s v="2011"/>
    <n v="2"/>
    <b v="0"/>
    <s v="low"/>
    <n v="33"/>
    <n v="3093.76"/>
    <n v="7.0000000000000007E-2"/>
    <x v="2"/>
    <n v="-850.71"/>
    <n v="95.99"/>
    <n v="35"/>
    <s v="Quebec"/>
    <x v="6"/>
    <s v="Small Business"/>
    <x v="0"/>
    <x v="0"/>
  </r>
  <r>
    <s v="Joni Wasserman"/>
    <n v="55239"/>
    <d v="2012-12-03T00:00:00"/>
    <d v="2012-12-03T00:00:00"/>
    <s v="December"/>
    <s v="2012"/>
    <n v="0"/>
    <s v="FREE DELIVERY"/>
    <s v="Critical"/>
    <n v="6"/>
    <n v="1008.872"/>
    <n v="0.02"/>
    <x v="2"/>
    <n v="-505.98"/>
    <n v="209.37"/>
    <n v="69"/>
    <s v="Quebec"/>
    <x v="6"/>
    <s v="Consumer"/>
    <x v="2"/>
    <x v="10"/>
  </r>
  <r>
    <s v="Jennifer Patt"/>
    <n v="57894"/>
    <d v="2012-04-03T00:00:00"/>
    <d v="2012-04-05T00:00:00"/>
    <s v="April"/>
    <s v="2012"/>
    <n v="2"/>
    <b v="0"/>
    <s v="low"/>
    <n v="47"/>
    <n v="13382.01"/>
    <n v="0.09"/>
    <x v="1"/>
    <n v="2852.94"/>
    <n v="306.14"/>
    <n v="26.53"/>
    <s v="Quebec"/>
    <x v="6"/>
    <s v="Home Office"/>
    <x v="1"/>
    <x v="16"/>
  </r>
  <r>
    <s v="Dianna Wilson"/>
    <n v="58599"/>
    <d v="2010-01-14T00:00:00"/>
    <d v="2010-01-15T00:00:00"/>
    <s v="January"/>
    <s v="2010"/>
    <n v="1"/>
    <b v="0"/>
    <s v="Critical"/>
    <n v="19"/>
    <n v="2328.62"/>
    <n v="0"/>
    <x v="1"/>
    <n v="45.54"/>
    <n v="120.98"/>
    <n v="30"/>
    <s v="Quebec"/>
    <x v="6"/>
    <s v="Small Business"/>
    <x v="2"/>
    <x v="14"/>
  </r>
  <r>
    <s v="Emily Phan"/>
    <n v="132"/>
    <d v="2010-06-10T00:00:00"/>
    <d v="2010-06-11T00:00:00"/>
    <s v="June"/>
    <s v="2010"/>
    <n v="1"/>
    <b v="0"/>
    <s v="Medium"/>
    <n v="27"/>
    <n v="192.81399999999999"/>
    <n v="0.03"/>
    <x v="0"/>
    <n v="-86.2"/>
    <n v="7.99"/>
    <n v="5.03"/>
    <s v="Quebec"/>
    <x v="6"/>
    <s v="Consumer"/>
    <x v="1"/>
    <x v="3"/>
  </r>
  <r>
    <s v="Karl Brown"/>
    <n v="1191"/>
    <d v="2011-11-06T00:00:00"/>
    <d v="2011-11-07T00:00:00"/>
    <s v="November"/>
    <s v="2011"/>
    <n v="1"/>
    <b v="0"/>
    <s v="Medium"/>
    <n v="35"/>
    <n v="3532.96"/>
    <n v="0.08"/>
    <x v="1"/>
    <n v="-243.6"/>
    <n v="100.8"/>
    <n v="60"/>
    <s v="Quebec"/>
    <x v="6"/>
    <s v="Home Office"/>
    <x v="2"/>
    <x v="10"/>
  </r>
  <r>
    <s v="Noel Staavos"/>
    <n v="1444"/>
    <d v="2009-12-05T00:00:00"/>
    <d v="2009-12-07T00:00:00"/>
    <s v="December"/>
    <s v="2009"/>
    <n v="2"/>
    <b v="0"/>
    <s v="Medium"/>
    <n v="24"/>
    <n v="416.4"/>
    <n v="0.02"/>
    <x v="0"/>
    <n v="24.33"/>
    <n v="17.149999999999999"/>
    <n v="4.96"/>
    <s v="Quebec"/>
    <x v="6"/>
    <s v="Home Office"/>
    <x v="0"/>
    <x v="0"/>
  </r>
  <r>
    <s v="Katherine Murray"/>
    <n v="1985"/>
    <d v="2009-09-01T00:00:00"/>
    <d v="2009-09-03T00:00:00"/>
    <s v="September"/>
    <s v="2009"/>
    <n v="2"/>
    <b v="0"/>
    <s v="Not Specified"/>
    <n v="1"/>
    <n v="11.35"/>
    <n v="0.09"/>
    <x v="0"/>
    <n v="-7.96"/>
    <n v="5.78"/>
    <n v="5.67"/>
    <s v="Quebec"/>
    <x v="6"/>
    <s v="Home Office"/>
    <x v="0"/>
    <x v="5"/>
  </r>
  <r>
    <s v="Paul Knutson"/>
    <n v="1988"/>
    <d v="2011-10-05T00:00:00"/>
    <d v="2011-10-07T00:00:00"/>
    <s v="October"/>
    <s v="2011"/>
    <n v="2"/>
    <b v="0"/>
    <s v="Not Specified"/>
    <n v="9"/>
    <n v="122.14"/>
    <n v="0.04"/>
    <x v="0"/>
    <n v="-16.989999999999998"/>
    <n v="13.48"/>
    <n v="4.51"/>
    <s v="Quebec"/>
    <x v="6"/>
    <s v="Corporate"/>
    <x v="0"/>
    <x v="0"/>
  </r>
  <r>
    <s v="Maribeth Dona"/>
    <n v="2305"/>
    <d v="2010-01-25T00:00:00"/>
    <d v="2010-01-25T00:00:00"/>
    <s v="January"/>
    <s v="2010"/>
    <n v="0"/>
    <s v="FREE DELIVERY"/>
    <s v="High"/>
    <n v="11"/>
    <n v="1382.8"/>
    <n v="0.01"/>
    <x v="0"/>
    <n v="141.31"/>
    <n v="120.33"/>
    <n v="19.989999999999998"/>
    <s v="Quebec"/>
    <x v="6"/>
    <s v="Home Office"/>
    <x v="0"/>
    <x v="0"/>
  </r>
  <r>
    <s v="Alex Grayson"/>
    <n v="3397"/>
    <d v="2009-06-22T00:00:00"/>
    <d v="2009-06-23T00:00:00"/>
    <s v="June"/>
    <s v="2009"/>
    <n v="1"/>
    <b v="0"/>
    <s v="Medium"/>
    <n v="11"/>
    <n v="30.61"/>
    <n v="0.09"/>
    <x v="0"/>
    <n v="-3.38"/>
    <n v="2.88"/>
    <n v="1.49"/>
    <s v="Quebec"/>
    <x v="6"/>
    <s v="Consumer"/>
    <x v="0"/>
    <x v="2"/>
  </r>
  <r>
    <s v="Evan Henry"/>
    <n v="3680"/>
    <d v="2012-12-09T00:00:00"/>
    <d v="2012-12-11T00:00:00"/>
    <s v="December"/>
    <s v="2012"/>
    <n v="2"/>
    <b v="0"/>
    <s v="Not Specified"/>
    <n v="24"/>
    <n v="99.53"/>
    <n v="0.1"/>
    <x v="2"/>
    <n v="18.28"/>
    <n v="3.8"/>
    <n v="1.49"/>
    <s v="Quebec"/>
    <x v="6"/>
    <s v="Corporate"/>
    <x v="0"/>
    <x v="2"/>
  </r>
  <r>
    <s v="Paul Knutson"/>
    <n v="3877"/>
    <d v="2010-05-20T00:00:00"/>
    <d v="2010-05-20T00:00:00"/>
    <s v="May"/>
    <s v="2010"/>
    <n v="0"/>
    <s v="FREE DELIVERY"/>
    <s v="low"/>
    <n v="14"/>
    <n v="700.46"/>
    <n v="0.02"/>
    <x v="2"/>
    <n v="254.31"/>
    <n v="48.04"/>
    <n v="7.23"/>
    <s v="Quebec"/>
    <x v="6"/>
    <s v="Corporate"/>
    <x v="0"/>
    <x v="5"/>
  </r>
  <r>
    <s v="Bill Tyler"/>
    <n v="4033"/>
    <d v="2010-06-01T00:00:00"/>
    <d v="2010-06-03T00:00:00"/>
    <s v="June"/>
    <s v="2010"/>
    <n v="2"/>
    <b v="0"/>
    <s v="low"/>
    <n v="21"/>
    <n v="763.12"/>
    <n v="0.03"/>
    <x v="0"/>
    <n v="140.33000000000001"/>
    <n v="34.76"/>
    <n v="5.49"/>
    <s v="Quebec"/>
    <x v="6"/>
    <s v="Consumer"/>
    <x v="0"/>
    <x v="0"/>
  </r>
  <r>
    <s v="Denise Leinenbach"/>
    <n v="4103"/>
    <d v="2012-07-02T00:00:00"/>
    <d v="2012-07-06T00:00:00"/>
    <s v="July"/>
    <s v="2012"/>
    <n v="4"/>
    <b v="0"/>
    <s v="low"/>
    <n v="3"/>
    <n v="42.5"/>
    <n v="7.0000000000000007E-2"/>
    <x v="0"/>
    <n v="-28.43"/>
    <n v="11.66"/>
    <n v="8.99"/>
    <s v="Quebec"/>
    <x v="6"/>
    <s v="Home Office"/>
    <x v="0"/>
    <x v="12"/>
  </r>
  <r>
    <s v="Michael Paige"/>
    <n v="4455"/>
    <d v="2010-10-10T00:00:00"/>
    <d v="2010-10-12T00:00:00"/>
    <s v="October"/>
    <s v="2010"/>
    <n v="2"/>
    <b v="0"/>
    <s v="Medium"/>
    <n v="39"/>
    <n v="279.29000000000002"/>
    <n v="7.0000000000000007E-2"/>
    <x v="0"/>
    <n v="14.15"/>
    <n v="7.59"/>
    <n v="4"/>
    <s v="Quebec"/>
    <x v="6"/>
    <s v="Small Business"/>
    <x v="2"/>
    <x v="4"/>
  </r>
  <r>
    <s v="Michael Stewart"/>
    <n v="4896"/>
    <d v="2012-08-21T00:00:00"/>
    <d v="2012-08-23T00:00:00"/>
    <s v="August"/>
    <s v="2012"/>
    <n v="2"/>
    <b v="0"/>
    <s v="Critical"/>
    <n v="21"/>
    <n v="121.3"/>
    <n v="0.05"/>
    <x v="0"/>
    <n v="-64.87"/>
    <n v="5.8"/>
    <n v="5.59"/>
    <s v="Quebec"/>
    <x v="6"/>
    <s v="Small Business"/>
    <x v="0"/>
    <x v="2"/>
  </r>
  <r>
    <s v="Corinna Mitchell"/>
    <n v="4960"/>
    <d v="2011-02-25T00:00:00"/>
    <d v="2011-02-27T00:00:00"/>
    <s v="February"/>
    <s v="2011"/>
    <n v="2"/>
    <b v="0"/>
    <s v="low"/>
    <n v="4"/>
    <n v="40.869999999999997"/>
    <n v="0.04"/>
    <x v="2"/>
    <n v="-16.38"/>
    <n v="6.48"/>
    <n v="8.74"/>
    <s v="Quebec"/>
    <x v="6"/>
    <s v="Corporate"/>
    <x v="0"/>
    <x v="5"/>
  </r>
  <r>
    <s v="Evan Henry"/>
    <n v="5189"/>
    <d v="2010-11-25T00:00:00"/>
    <d v="2010-11-27T00:00:00"/>
    <s v="November"/>
    <s v="2010"/>
    <n v="2"/>
    <b v="0"/>
    <s v="low"/>
    <n v="14"/>
    <n v="2066.63"/>
    <n v="0.03"/>
    <x v="0"/>
    <n v="65.58"/>
    <n v="140.85"/>
    <n v="19.989999999999998"/>
    <s v="Quebec"/>
    <x v="6"/>
    <s v="Corporate"/>
    <x v="0"/>
    <x v="0"/>
  </r>
  <r>
    <s v="Michael Kennedy"/>
    <n v="6086"/>
    <d v="2011-09-22T00:00:00"/>
    <d v="2011-09-24T00:00:00"/>
    <s v="September"/>
    <s v="2011"/>
    <n v="2"/>
    <b v="0"/>
    <s v="Critical"/>
    <n v="48"/>
    <n v="1734.72"/>
    <n v="0.04"/>
    <x v="0"/>
    <n v="57.89"/>
    <n v="35.44"/>
    <n v="19.989999999999998"/>
    <s v="Quebec"/>
    <x v="6"/>
    <s v="Corporate"/>
    <x v="0"/>
    <x v="5"/>
  </r>
  <r>
    <s v="Alan Shonely"/>
    <n v="6912"/>
    <d v="2011-12-10T00:00:00"/>
    <d v="2011-12-12T00:00:00"/>
    <s v="December"/>
    <s v="2011"/>
    <n v="2"/>
    <b v="0"/>
    <s v="Not Specified"/>
    <n v="14"/>
    <n v="294.52"/>
    <n v="0.09"/>
    <x v="0"/>
    <n v="15.34"/>
    <n v="21.78"/>
    <n v="5.94"/>
    <s v="Quebec"/>
    <x v="6"/>
    <s v="Small Business"/>
    <x v="0"/>
    <x v="1"/>
  </r>
  <r>
    <s v="Dianna Arnett"/>
    <n v="6950"/>
    <d v="2012-03-26T00:00:00"/>
    <d v="2012-03-28T00:00:00"/>
    <s v="March"/>
    <s v="2012"/>
    <n v="2"/>
    <b v="0"/>
    <s v="low"/>
    <n v="4"/>
    <n v="187.39949999999999"/>
    <n v="0.08"/>
    <x v="0"/>
    <n v="-225.3"/>
    <n v="55.99"/>
    <n v="3.3"/>
    <s v="Quebec"/>
    <x v="6"/>
    <s v="Home Office"/>
    <x v="1"/>
    <x v="3"/>
  </r>
  <r>
    <s v="Shirley Jackson"/>
    <n v="7075"/>
    <d v="2011-10-10T00:00:00"/>
    <d v="2011-10-12T00:00:00"/>
    <s v="October"/>
    <s v="2011"/>
    <n v="2"/>
    <b v="0"/>
    <s v="low"/>
    <n v="15"/>
    <n v="241.89"/>
    <n v="0.02"/>
    <x v="0"/>
    <n v="-83.3"/>
    <n v="15.42"/>
    <n v="10.68"/>
    <s v="Quebec"/>
    <x v="6"/>
    <s v="Corporate"/>
    <x v="0"/>
    <x v="0"/>
  </r>
  <r>
    <s v="Shirley Jackson"/>
    <n v="7075"/>
    <d v="2011-10-10T00:00:00"/>
    <d v="2011-10-14T00:00:00"/>
    <s v="October"/>
    <s v="2011"/>
    <n v="4"/>
    <b v="0"/>
    <s v="low"/>
    <n v="43"/>
    <n v="83.34"/>
    <n v="0.01"/>
    <x v="0"/>
    <n v="-93.18"/>
    <n v="1.86"/>
    <n v="2.58"/>
    <s v="Quebec"/>
    <x v="6"/>
    <s v="Corporate"/>
    <x v="0"/>
    <x v="6"/>
  </r>
  <r>
    <s v="Debra Catini"/>
    <n v="7297"/>
    <d v="2009-09-14T00:00:00"/>
    <d v="2009-09-15T00:00:00"/>
    <s v="September"/>
    <s v="2009"/>
    <n v="1"/>
    <b v="0"/>
    <s v="High"/>
    <n v="7"/>
    <n v="296.83999999999997"/>
    <n v="0.08"/>
    <x v="0"/>
    <n v="-71.83"/>
    <n v="45.19"/>
    <n v="1.99"/>
    <s v="Quebec"/>
    <x v="6"/>
    <s v="Small Business"/>
    <x v="1"/>
    <x v="7"/>
  </r>
  <r>
    <s v="Carlos Meador"/>
    <n v="7938"/>
    <d v="2010-03-13T00:00:00"/>
    <d v="2010-03-15T00:00:00"/>
    <s v="March"/>
    <s v="2010"/>
    <n v="2"/>
    <b v="0"/>
    <s v="Medium"/>
    <n v="23"/>
    <n v="139.19"/>
    <n v="0.04"/>
    <x v="0"/>
    <n v="-86.73"/>
    <n v="5.98"/>
    <n v="7.15"/>
    <s v="Quebec"/>
    <x v="6"/>
    <s v="Corporate"/>
    <x v="0"/>
    <x v="5"/>
  </r>
  <r>
    <s v="Debra Catini"/>
    <n v="8065"/>
    <d v="2012-10-21T00:00:00"/>
    <d v="2012-10-23T00:00:00"/>
    <s v="October"/>
    <s v="2012"/>
    <n v="2"/>
    <b v="0"/>
    <s v="Medium"/>
    <n v="17"/>
    <n v="1125.76"/>
    <n v="0"/>
    <x v="0"/>
    <n v="379.28"/>
    <n v="60.65"/>
    <n v="12.23"/>
    <s v="Quebec"/>
    <x v="6"/>
    <s v="Small Business"/>
    <x v="2"/>
    <x v="4"/>
  </r>
  <r>
    <s v="Ellis Ballard"/>
    <n v="8292"/>
    <d v="2010-02-01T00:00:00"/>
    <d v="2010-02-02T00:00:00"/>
    <s v="February"/>
    <s v="2010"/>
    <n v="1"/>
    <b v="0"/>
    <s v="Not Specified"/>
    <n v="18"/>
    <n v="299.87"/>
    <n v="0.02"/>
    <x v="0"/>
    <n v="130.04"/>
    <n v="15.74"/>
    <n v="1.39"/>
    <s v="Quebec"/>
    <x v="6"/>
    <s v="Corporate"/>
    <x v="0"/>
    <x v="8"/>
  </r>
  <r>
    <s v="Fred McMath"/>
    <n v="8513"/>
    <d v="2011-07-15T00:00:00"/>
    <d v="2011-07-22T00:00:00"/>
    <s v="July"/>
    <s v="2011"/>
    <n v="7"/>
    <b v="0"/>
    <s v="low"/>
    <n v="8"/>
    <n v="84.64"/>
    <n v="0"/>
    <x v="2"/>
    <n v="-9.2899999999999991"/>
    <n v="8.6199999999999992"/>
    <n v="4.5"/>
    <s v="Quebec"/>
    <x v="6"/>
    <s v="Small Business"/>
    <x v="0"/>
    <x v="1"/>
  </r>
  <r>
    <s v="Katherine Murray"/>
    <n v="9024"/>
    <d v="2012-06-02T00:00:00"/>
    <d v="2012-06-04T00:00:00"/>
    <s v="June"/>
    <s v="2012"/>
    <n v="2"/>
    <b v="0"/>
    <s v="Medium"/>
    <n v="30"/>
    <n v="1136.44"/>
    <n v="0.09"/>
    <x v="0"/>
    <n v="-9.3000000000000007"/>
    <n v="40.98"/>
    <n v="6.5"/>
    <s v="Quebec"/>
    <x v="6"/>
    <s v="Home Office"/>
    <x v="1"/>
    <x v="7"/>
  </r>
  <r>
    <s v="Andy Reiter"/>
    <n v="9635"/>
    <d v="2009-04-13T00:00:00"/>
    <d v="2009-04-15T00:00:00"/>
    <s v="April"/>
    <s v="2009"/>
    <n v="2"/>
    <b v="0"/>
    <s v="Critical"/>
    <n v="1"/>
    <n v="3.42"/>
    <n v="0.05"/>
    <x v="0"/>
    <n v="-2.91"/>
    <n v="1.88"/>
    <n v="1.49"/>
    <s v="Quebec"/>
    <x v="6"/>
    <s v="Corporate"/>
    <x v="0"/>
    <x v="2"/>
  </r>
  <r>
    <s v="Karl Brown"/>
    <n v="10436"/>
    <d v="2011-01-02T00:00:00"/>
    <d v="2011-01-09T00:00:00"/>
    <s v="January"/>
    <s v="2011"/>
    <n v="7"/>
    <b v="0"/>
    <s v="low"/>
    <n v="24"/>
    <n v="138.75"/>
    <n v="0.09"/>
    <x v="0"/>
    <n v="49.81"/>
    <n v="5.84"/>
    <n v="1"/>
    <s v="Quebec"/>
    <x v="6"/>
    <s v="Corporate"/>
    <x v="0"/>
    <x v="12"/>
  </r>
  <r>
    <s v="Dianna Wilson"/>
    <n v="10752"/>
    <d v="2011-09-10T00:00:00"/>
    <d v="2011-09-11T00:00:00"/>
    <s v="September"/>
    <s v="2011"/>
    <n v="1"/>
    <b v="0"/>
    <s v="Critical"/>
    <n v="5"/>
    <n v="95.38"/>
    <n v="0.03"/>
    <x v="0"/>
    <n v="-36.89"/>
    <n v="15.99"/>
    <n v="13.18"/>
    <s v="Quebec"/>
    <x v="6"/>
    <s v="Small Business"/>
    <x v="0"/>
    <x v="2"/>
  </r>
  <r>
    <s v="Fred McMath"/>
    <n v="11011"/>
    <d v="2012-05-13T00:00:00"/>
    <d v="2012-05-14T00:00:00"/>
    <s v="May"/>
    <s v="2012"/>
    <n v="1"/>
    <b v="0"/>
    <s v="High"/>
    <n v="36"/>
    <n v="251.05"/>
    <n v="0.1"/>
    <x v="0"/>
    <n v="118.79"/>
    <n v="7.31"/>
    <n v="0.49"/>
    <s v="Quebec"/>
    <x v="6"/>
    <s v="Small Business"/>
    <x v="0"/>
    <x v="11"/>
  </r>
  <r>
    <s v="Robert Barroso"/>
    <n v="11236"/>
    <d v="2010-10-30T00:00:00"/>
    <d v="2010-10-31T00:00:00"/>
    <s v="October"/>
    <s v="2010"/>
    <n v="1"/>
    <b v="0"/>
    <s v="High"/>
    <n v="49"/>
    <n v="261.02"/>
    <n v="0.01"/>
    <x v="0"/>
    <n v="-94.05"/>
    <n v="4.9800000000000004"/>
    <n v="4.95"/>
    <s v="Quebec"/>
    <x v="6"/>
    <s v="Small Business"/>
    <x v="0"/>
    <x v="2"/>
  </r>
  <r>
    <s v="Valerie Mitchum"/>
    <n v="11650"/>
    <d v="2012-09-24T00:00:00"/>
    <d v="2012-09-25T00:00:00"/>
    <s v="September"/>
    <s v="2012"/>
    <n v="1"/>
    <b v="0"/>
    <s v="Not Specified"/>
    <n v="30"/>
    <n v="243.49"/>
    <n v="0.08"/>
    <x v="0"/>
    <n v="-45.89"/>
    <n v="8.32"/>
    <n v="2.38"/>
    <s v="Quebec"/>
    <x v="6"/>
    <s v="Home Office"/>
    <x v="1"/>
    <x v="7"/>
  </r>
  <r>
    <s v="Alex Grayson"/>
    <n v="11779"/>
    <d v="2010-06-29T00:00:00"/>
    <d v="2010-07-01T00:00:00"/>
    <s v="July"/>
    <s v="2010"/>
    <n v="2"/>
    <b v="0"/>
    <s v="Not Specified"/>
    <n v="45"/>
    <n v="311.10000000000002"/>
    <n v="0.04"/>
    <x v="0"/>
    <n v="86.6"/>
    <n v="6.88"/>
    <n v="2"/>
    <s v="Quebec"/>
    <x v="6"/>
    <s v="Consumer"/>
    <x v="0"/>
    <x v="5"/>
  </r>
  <r>
    <s v="Alex Grayson"/>
    <n v="11779"/>
    <d v="2010-06-29T00:00:00"/>
    <d v="2010-06-30T00:00:00"/>
    <s v="June"/>
    <s v="2010"/>
    <n v="1"/>
    <b v="0"/>
    <s v="Not Specified"/>
    <n v="43"/>
    <n v="452.93"/>
    <n v="0.09"/>
    <x v="0"/>
    <n v="-172.34"/>
    <n v="10.97"/>
    <n v="6.5"/>
    <s v="Quebec"/>
    <x v="6"/>
    <s v="Consumer"/>
    <x v="1"/>
    <x v="7"/>
  </r>
  <r>
    <s v="Michael Stewart"/>
    <n v="12515"/>
    <d v="2010-05-13T00:00:00"/>
    <d v="2010-05-16T00:00:00"/>
    <s v="May"/>
    <s v="2010"/>
    <n v="3"/>
    <b v="0"/>
    <s v="Medium"/>
    <n v="16"/>
    <n v="1702.499"/>
    <n v="0.08"/>
    <x v="0"/>
    <n v="133.44999999999999"/>
    <n v="125.99"/>
    <n v="5.99"/>
    <s v="Quebec"/>
    <x v="6"/>
    <s v="Small Business"/>
    <x v="1"/>
    <x v="3"/>
  </r>
  <r>
    <s v="Dave Poirier"/>
    <n v="12580"/>
    <d v="2010-01-13T00:00:00"/>
    <d v="2010-01-15T00:00:00"/>
    <s v="January"/>
    <s v="2010"/>
    <n v="2"/>
    <b v="0"/>
    <s v="low"/>
    <n v="43"/>
    <n v="140.72"/>
    <n v="0.04"/>
    <x v="0"/>
    <n v="-115.53"/>
    <n v="3.28"/>
    <n v="3.97"/>
    <s v="Quebec"/>
    <x v="6"/>
    <s v="Small Business"/>
    <x v="0"/>
    <x v="12"/>
  </r>
  <r>
    <s v="Muhammed Lee"/>
    <n v="12868"/>
    <d v="2011-03-01T00:00:00"/>
    <d v="2011-03-02T00:00:00"/>
    <s v="March"/>
    <s v="2011"/>
    <n v="1"/>
    <b v="0"/>
    <s v="Critical"/>
    <n v="31"/>
    <n v="53.33"/>
    <n v="0.09"/>
    <x v="0"/>
    <n v="-2.44"/>
    <n v="1.76"/>
    <n v="0.7"/>
    <s v="Quebec"/>
    <x v="6"/>
    <s v="Consumer"/>
    <x v="0"/>
    <x v="12"/>
  </r>
  <r>
    <s v="Doug Jacobs"/>
    <n v="12931"/>
    <d v="2012-04-24T00:00:00"/>
    <d v="2012-04-25T00:00:00"/>
    <s v="April"/>
    <s v="2012"/>
    <n v="1"/>
    <b v="0"/>
    <s v="Medium"/>
    <n v="11"/>
    <n v="653.91999999999996"/>
    <n v="0.02"/>
    <x v="0"/>
    <n v="52.89"/>
    <n v="59.76"/>
    <n v="9.7100000000000009"/>
    <s v="Quebec"/>
    <x v="6"/>
    <s v="Home Office"/>
    <x v="0"/>
    <x v="0"/>
  </r>
  <r>
    <s v="Fred McMath"/>
    <n v="13027"/>
    <d v="2012-01-15T00:00:00"/>
    <d v="2012-01-17T00:00:00"/>
    <s v="January"/>
    <s v="2012"/>
    <n v="2"/>
    <b v="0"/>
    <s v="Critical"/>
    <n v="42"/>
    <n v="290.68"/>
    <n v="0.03"/>
    <x v="0"/>
    <n v="-93.5"/>
    <n v="6.78"/>
    <n v="6.18"/>
    <s v="Quebec"/>
    <x v="6"/>
    <s v="Small Business"/>
    <x v="0"/>
    <x v="5"/>
  </r>
  <r>
    <s v="Noel Staavos"/>
    <n v="13476"/>
    <d v="2010-10-16T00:00:00"/>
    <d v="2010-10-18T00:00:00"/>
    <s v="October"/>
    <s v="2010"/>
    <n v="2"/>
    <b v="0"/>
    <s v="Not Specified"/>
    <n v="47"/>
    <n v="231.29"/>
    <n v="0.09"/>
    <x v="2"/>
    <n v="-147.86000000000001"/>
    <n v="4.91"/>
    <n v="5.68"/>
    <s v="Quebec"/>
    <x v="6"/>
    <s v="Home Office"/>
    <x v="0"/>
    <x v="2"/>
  </r>
  <r>
    <s v="Pierre Wener"/>
    <n v="13572"/>
    <d v="2012-05-17T00:00:00"/>
    <d v="2012-05-18T00:00:00"/>
    <s v="May"/>
    <s v="2012"/>
    <n v="1"/>
    <b v="0"/>
    <s v="Critical"/>
    <n v="7"/>
    <n v="40.11"/>
    <n v="7.0000000000000007E-2"/>
    <x v="0"/>
    <n v="-43.71"/>
    <n v="5.0199999999999996"/>
    <n v="5.14"/>
    <s v="Quebec"/>
    <x v="6"/>
    <s v="Home Office"/>
    <x v="1"/>
    <x v="7"/>
  </r>
  <r>
    <s v="Tom Prescott"/>
    <n v="13731"/>
    <d v="2010-05-09T00:00:00"/>
    <d v="2010-05-12T00:00:00"/>
    <s v="May"/>
    <s v="2010"/>
    <n v="3"/>
    <b v="0"/>
    <s v="Not Specified"/>
    <n v="10"/>
    <n v="44.08"/>
    <n v="0.08"/>
    <x v="0"/>
    <n v="6.79"/>
    <n v="4.4800000000000004"/>
    <n v="1.22"/>
    <s v="Quebec"/>
    <x v="6"/>
    <s v="Small Business"/>
    <x v="0"/>
    <x v="5"/>
  </r>
  <r>
    <s v="Paul Lucas"/>
    <n v="14112"/>
    <d v="2009-07-24T00:00:00"/>
    <d v="2009-07-24T00:00:00"/>
    <s v="July"/>
    <s v="2009"/>
    <n v="0"/>
    <s v="FREE DELIVERY"/>
    <s v="low"/>
    <n v="1"/>
    <n v="68.45"/>
    <n v="0.02"/>
    <x v="2"/>
    <n v="-25.76"/>
    <n v="50.98"/>
    <n v="13.66"/>
    <s v="Quebec"/>
    <x v="6"/>
    <s v="Corporate"/>
    <x v="0"/>
    <x v="1"/>
  </r>
  <r>
    <s v="Dave Poirier"/>
    <n v="14114"/>
    <d v="2009-04-06T00:00:00"/>
    <d v="2009-04-08T00:00:00"/>
    <s v="April"/>
    <s v="2009"/>
    <n v="2"/>
    <b v="0"/>
    <s v="Critical"/>
    <n v="38"/>
    <n v="6532.48"/>
    <n v="0.01"/>
    <x v="1"/>
    <n v="538.52"/>
    <n v="170.98"/>
    <n v="35.89"/>
    <s v="Quebec"/>
    <x v="6"/>
    <s v="Small Business"/>
    <x v="2"/>
    <x v="9"/>
  </r>
  <r>
    <s v="Dave Poirier"/>
    <n v="14114"/>
    <d v="2009-04-06T00:00:00"/>
    <d v="2009-04-06T00:00:00"/>
    <s v="April"/>
    <s v="2009"/>
    <n v="0"/>
    <s v="FREE DELIVERY"/>
    <s v="Critical"/>
    <n v="41"/>
    <n v="241.9"/>
    <n v="0.05"/>
    <x v="0"/>
    <n v="-136.69999999999999"/>
    <n v="5.77"/>
    <n v="5.92"/>
    <s v="Quebec"/>
    <x v="6"/>
    <s v="Small Business"/>
    <x v="2"/>
    <x v="4"/>
  </r>
  <r>
    <s v="Erica Hernandez"/>
    <n v="15009"/>
    <d v="2011-12-21T00:00:00"/>
    <d v="2011-12-23T00:00:00"/>
    <s v="December"/>
    <s v="2011"/>
    <n v="2"/>
    <b v="0"/>
    <s v="Not Specified"/>
    <n v="46"/>
    <n v="1200.1300000000001"/>
    <n v="0.09"/>
    <x v="2"/>
    <n v="-7.8"/>
    <n v="28.15"/>
    <n v="8.99"/>
    <s v="Quebec"/>
    <x v="6"/>
    <s v="Small Business"/>
    <x v="0"/>
    <x v="12"/>
  </r>
  <r>
    <s v="Benjamin Venier"/>
    <n v="15399"/>
    <d v="2012-05-13T00:00:00"/>
    <d v="2012-05-15T00:00:00"/>
    <s v="May"/>
    <s v="2012"/>
    <n v="2"/>
    <b v="0"/>
    <s v="Critical"/>
    <n v="7"/>
    <n v="2202.4499999999998"/>
    <n v="0.01"/>
    <x v="1"/>
    <n v="-51.28"/>
    <n v="284.98"/>
    <n v="69.55"/>
    <s v="Quebec"/>
    <x v="6"/>
    <s v="Small Business"/>
    <x v="2"/>
    <x v="14"/>
  </r>
  <r>
    <s v="Harold Dahlen"/>
    <n v="16036"/>
    <d v="2012-01-05T00:00:00"/>
    <d v="2012-01-07T00:00:00"/>
    <s v="January"/>
    <s v="2012"/>
    <n v="2"/>
    <b v="0"/>
    <s v="Medium"/>
    <n v="28"/>
    <n v="169.22"/>
    <n v="0.05"/>
    <x v="0"/>
    <n v="-165.11"/>
    <n v="5.81"/>
    <n v="8.49"/>
    <s v="Quebec"/>
    <x v="6"/>
    <s v="Corporate"/>
    <x v="0"/>
    <x v="2"/>
  </r>
  <r>
    <s v="Harold Dahlen"/>
    <n v="16036"/>
    <d v="2012-01-05T00:00:00"/>
    <d v="2012-01-06T00:00:00"/>
    <s v="January"/>
    <s v="2012"/>
    <n v="1"/>
    <b v="0"/>
    <s v="Medium"/>
    <n v="10"/>
    <n v="1319.421"/>
    <n v="7.0000000000000007E-2"/>
    <x v="0"/>
    <n v="-268.87"/>
    <n v="155.99"/>
    <n v="8.08"/>
    <s v="Quebec"/>
    <x v="6"/>
    <s v="Corporate"/>
    <x v="1"/>
    <x v="3"/>
  </r>
  <r>
    <s v="Harold Dahlen"/>
    <n v="16036"/>
    <d v="2012-01-05T00:00:00"/>
    <d v="2012-01-06T00:00:00"/>
    <s v="January"/>
    <s v="2012"/>
    <n v="1"/>
    <b v="0"/>
    <s v="Medium"/>
    <n v="33"/>
    <n v="550.92999999999995"/>
    <n v="0.1"/>
    <x v="0"/>
    <n v="-141.6"/>
    <n v="17.7"/>
    <n v="9.4700000000000006"/>
    <s v="Quebec"/>
    <x v="6"/>
    <s v="Corporate"/>
    <x v="0"/>
    <x v="0"/>
  </r>
  <r>
    <s v="Eric Barreto"/>
    <n v="17216"/>
    <d v="2012-05-27T00:00:00"/>
    <d v="2012-05-28T00:00:00"/>
    <s v="May"/>
    <s v="2012"/>
    <n v="1"/>
    <b v="0"/>
    <s v="Medium"/>
    <n v="7"/>
    <n v="2236.16"/>
    <n v="0.05"/>
    <x v="1"/>
    <n v="-99.16"/>
    <n v="320.98"/>
    <n v="58.95"/>
    <s v="Quebec"/>
    <x v="6"/>
    <s v="Small Business"/>
    <x v="2"/>
    <x v="14"/>
  </r>
  <r>
    <s v="Michael Kennedy"/>
    <n v="17698"/>
    <d v="2012-05-13T00:00:00"/>
    <d v="2012-05-15T00:00:00"/>
    <s v="May"/>
    <s v="2012"/>
    <n v="2"/>
    <b v="0"/>
    <s v="High"/>
    <n v="43"/>
    <n v="1883.82"/>
    <n v="0.08"/>
    <x v="0"/>
    <n v="528.77"/>
    <n v="44.01"/>
    <n v="3.5"/>
    <s v="Quebec"/>
    <x v="6"/>
    <s v="Corporate"/>
    <x v="0"/>
    <x v="1"/>
  </r>
  <r>
    <s v="Troy Staebel"/>
    <n v="17953"/>
    <d v="2012-08-20T00:00:00"/>
    <d v="2012-08-22T00:00:00"/>
    <s v="August"/>
    <s v="2012"/>
    <n v="2"/>
    <b v="0"/>
    <s v="High"/>
    <n v="21"/>
    <n v="1490.56"/>
    <n v="0.01"/>
    <x v="1"/>
    <n v="-499.51"/>
    <n v="68.81"/>
    <n v="60"/>
    <s v="Quebec"/>
    <x v="6"/>
    <s v="Small Business"/>
    <x v="0"/>
    <x v="1"/>
  </r>
  <r>
    <s v="Troy Staebel"/>
    <n v="17953"/>
    <d v="2012-08-20T00:00:00"/>
    <d v="2012-08-22T00:00:00"/>
    <s v="August"/>
    <s v="2012"/>
    <n v="2"/>
    <b v="0"/>
    <s v="High"/>
    <n v="17"/>
    <n v="105.44"/>
    <n v="0"/>
    <x v="0"/>
    <n v="18.760000000000002"/>
    <n v="5.84"/>
    <n v="1.2"/>
    <s v="Quebec"/>
    <x v="6"/>
    <s v="Small Business"/>
    <x v="0"/>
    <x v="12"/>
  </r>
  <r>
    <s v="Doug Jacobs"/>
    <n v="17959"/>
    <d v="2012-09-09T00:00:00"/>
    <d v="2012-09-12T00:00:00"/>
    <s v="September"/>
    <s v="2012"/>
    <n v="3"/>
    <b v="0"/>
    <s v="Medium"/>
    <n v="28"/>
    <n v="1201.68"/>
    <n v="0.01"/>
    <x v="0"/>
    <n v="146.80000000000001"/>
    <n v="40.99"/>
    <n v="19.989999999999998"/>
    <s v="Quebec"/>
    <x v="6"/>
    <s v="Home Office"/>
    <x v="0"/>
    <x v="5"/>
  </r>
  <r>
    <s v="Doug Jacobs"/>
    <n v="17959"/>
    <d v="2012-09-09T00:00:00"/>
    <d v="2012-09-12T00:00:00"/>
    <s v="September"/>
    <s v="2012"/>
    <n v="3"/>
    <b v="0"/>
    <s v="Medium"/>
    <n v="21"/>
    <n v="2784.57"/>
    <n v="0.05"/>
    <x v="0"/>
    <n v="847.06"/>
    <n v="136.97999999999999"/>
    <n v="24.49"/>
    <s v="Quebec"/>
    <x v="6"/>
    <s v="Home Office"/>
    <x v="2"/>
    <x v="4"/>
  </r>
  <r>
    <s v="Benjamin Venier"/>
    <n v="18017"/>
    <d v="2010-03-25T00:00:00"/>
    <d v="2010-03-27T00:00:00"/>
    <s v="March"/>
    <s v="2010"/>
    <n v="2"/>
    <b v="0"/>
    <s v="Critical"/>
    <n v="22"/>
    <n v="5202.8959999999997"/>
    <n v="0.02"/>
    <x v="1"/>
    <n v="-715.78"/>
    <n v="296.18"/>
    <n v="54.12"/>
    <s v="Quebec"/>
    <x v="6"/>
    <s v="Small Business"/>
    <x v="2"/>
    <x v="10"/>
  </r>
  <r>
    <s v="Tracy Poddar"/>
    <n v="18373"/>
    <d v="2012-04-12T00:00:00"/>
    <d v="2012-04-12T00:00:00"/>
    <s v="April"/>
    <s v="2012"/>
    <n v="0"/>
    <s v="FREE DELIVERY"/>
    <s v="Critical"/>
    <n v="35"/>
    <n v="6608.24"/>
    <n v="0.09"/>
    <x v="0"/>
    <n v="2164.64"/>
    <n v="207.48"/>
    <n v="0.99"/>
    <s v="Quebec"/>
    <x v="6"/>
    <s v="Corporate"/>
    <x v="0"/>
    <x v="1"/>
  </r>
  <r>
    <s v="Ellis Ballard"/>
    <n v="19558"/>
    <d v="2011-02-25T00:00:00"/>
    <d v="2011-02-28T00:00:00"/>
    <s v="February"/>
    <s v="2011"/>
    <n v="3"/>
    <b v="0"/>
    <s v="low"/>
    <n v="2"/>
    <n v="7.98"/>
    <n v="0.04"/>
    <x v="0"/>
    <n v="-3.93"/>
    <n v="3.29"/>
    <n v="1.35"/>
    <s v="Quebec"/>
    <x v="6"/>
    <s v="Corporate"/>
    <x v="0"/>
    <x v="6"/>
  </r>
  <r>
    <s v="Paul Knutson"/>
    <n v="20518"/>
    <d v="2009-10-05T00:00:00"/>
    <d v="2009-10-06T00:00:00"/>
    <s v="October"/>
    <s v="2009"/>
    <n v="1"/>
    <b v="0"/>
    <s v="Critical"/>
    <n v="49"/>
    <n v="8252.3610000000008"/>
    <n v="7.0000000000000007E-2"/>
    <x v="0"/>
    <n v="2418.56"/>
    <n v="200.99"/>
    <n v="4.2"/>
    <s v="Quebec"/>
    <x v="6"/>
    <s v="Corporate"/>
    <x v="1"/>
    <x v="3"/>
  </r>
  <r>
    <s v="Paul Knutson"/>
    <n v="20518"/>
    <d v="2009-10-05T00:00:00"/>
    <d v="2009-10-06T00:00:00"/>
    <s v="October"/>
    <s v="2009"/>
    <n v="1"/>
    <b v="0"/>
    <s v="Critical"/>
    <n v="7"/>
    <n v="2205.84"/>
    <n v="0.01"/>
    <x v="1"/>
    <n v="-313.13"/>
    <n v="297.48"/>
    <n v="18.059999999999999"/>
    <s v="Quebec"/>
    <x v="6"/>
    <s v="Corporate"/>
    <x v="1"/>
    <x v="16"/>
  </r>
  <r>
    <s v="Aaron Hawkins"/>
    <n v="20737"/>
    <d v="2011-12-25T00:00:00"/>
    <d v="2011-12-27T00:00:00"/>
    <s v="December"/>
    <s v="2011"/>
    <n v="2"/>
    <b v="0"/>
    <s v="Medium"/>
    <n v="15"/>
    <n v="3364.248"/>
    <n v="0.1"/>
    <x v="1"/>
    <n v="-693.23"/>
    <n v="286.85000000000002"/>
    <n v="61.76"/>
    <s v="Quebec"/>
    <x v="6"/>
    <s v="Home Office"/>
    <x v="2"/>
    <x v="10"/>
  </r>
  <r>
    <s v="Elizabeth Moffitt"/>
    <n v="20903"/>
    <d v="2009-05-20T00:00:00"/>
    <d v="2009-05-21T00:00:00"/>
    <s v="May"/>
    <s v="2009"/>
    <n v="1"/>
    <b v="0"/>
    <s v="High"/>
    <n v="4"/>
    <n v="442.99"/>
    <n v="0.04"/>
    <x v="1"/>
    <n v="-152.76"/>
    <n v="100.98"/>
    <n v="35.840000000000003"/>
    <s v="Quebec"/>
    <x v="6"/>
    <s v="Consumer"/>
    <x v="2"/>
    <x v="9"/>
  </r>
  <r>
    <s v="Bobby Trafton"/>
    <n v="21344"/>
    <d v="2012-12-09T00:00:00"/>
    <d v="2012-12-13T00:00:00"/>
    <s v="December"/>
    <s v="2012"/>
    <n v="4"/>
    <b v="0"/>
    <s v="low"/>
    <n v="29"/>
    <n v="587.20000000000005"/>
    <n v="0.08"/>
    <x v="0"/>
    <n v="134.25"/>
    <n v="20.89"/>
    <n v="1.99"/>
    <s v="Quebec"/>
    <x v="6"/>
    <s v="Corporate"/>
    <x v="1"/>
    <x v="7"/>
  </r>
  <r>
    <s v="Bobby Trafton"/>
    <n v="21344"/>
    <d v="2012-12-09T00:00:00"/>
    <d v="2012-12-18T00:00:00"/>
    <s v="December"/>
    <s v="2012"/>
    <n v="9"/>
    <b v="0"/>
    <s v="low"/>
    <n v="39"/>
    <n v="110.79"/>
    <n v="0.05"/>
    <x v="0"/>
    <n v="42.68"/>
    <n v="2.89"/>
    <n v="0.5"/>
    <s v="Quebec"/>
    <x v="6"/>
    <s v="Corporate"/>
    <x v="0"/>
    <x v="11"/>
  </r>
  <r>
    <s v="Troy Staebel"/>
    <n v="21606"/>
    <d v="2011-01-22T00:00:00"/>
    <d v="2011-01-23T00:00:00"/>
    <s v="January"/>
    <s v="2011"/>
    <n v="1"/>
    <b v="0"/>
    <s v="Not Specified"/>
    <n v="29"/>
    <n v="516.62"/>
    <n v="0.06"/>
    <x v="0"/>
    <n v="138.33000000000001"/>
    <n v="17.48"/>
    <n v="1.99"/>
    <s v="Quebec"/>
    <x v="6"/>
    <s v="Small Business"/>
    <x v="1"/>
    <x v="7"/>
  </r>
  <r>
    <s v="Speros Goranitis"/>
    <n v="22183"/>
    <d v="2012-04-23T00:00:00"/>
    <d v="2012-04-24T00:00:00"/>
    <s v="April"/>
    <s v="2012"/>
    <n v="1"/>
    <b v="0"/>
    <s v="Medium"/>
    <n v="30"/>
    <n v="177.22"/>
    <n v="0.06"/>
    <x v="0"/>
    <n v="68.959999999999994"/>
    <n v="5.84"/>
    <n v="1"/>
    <s v="Quebec"/>
    <x v="6"/>
    <s v="Corporate"/>
    <x v="0"/>
    <x v="12"/>
  </r>
  <r>
    <s v="Bill Tyler"/>
    <n v="22338"/>
    <d v="2010-05-14T00:00:00"/>
    <d v="2010-05-15T00:00:00"/>
    <s v="May"/>
    <s v="2010"/>
    <n v="1"/>
    <b v="0"/>
    <s v="Medium"/>
    <n v="24"/>
    <n v="790.24"/>
    <n v="0.09"/>
    <x v="0"/>
    <n v="-213.18"/>
    <n v="35.770000000000003"/>
    <n v="9.02"/>
    <s v="Quebec"/>
    <x v="6"/>
    <s v="Consumer"/>
    <x v="1"/>
    <x v="7"/>
  </r>
  <r>
    <s v="Pierre Wener"/>
    <n v="23268"/>
    <d v="2012-01-16T00:00:00"/>
    <d v="2012-01-18T00:00:00"/>
    <s v="January"/>
    <s v="2012"/>
    <n v="2"/>
    <b v="0"/>
    <s v="High"/>
    <n v="14"/>
    <n v="50.85"/>
    <n v="0.09"/>
    <x v="2"/>
    <n v="-6.81"/>
    <n v="3.6"/>
    <n v="2.2000000000000002"/>
    <s v="Quebec"/>
    <x v="6"/>
    <s v="Home Office"/>
    <x v="0"/>
    <x v="5"/>
  </r>
  <r>
    <s v="Alan Shonely"/>
    <n v="23522"/>
    <d v="2011-04-11T00:00:00"/>
    <d v="2011-04-13T00:00:00"/>
    <s v="April"/>
    <s v="2011"/>
    <n v="2"/>
    <b v="0"/>
    <s v="Critical"/>
    <n v="20"/>
    <n v="1077.8085000000001"/>
    <n v="0.06"/>
    <x v="2"/>
    <n v="17.25"/>
    <n v="65.989999999999995"/>
    <n v="8.99"/>
    <s v="Quebec"/>
    <x v="6"/>
    <s v="Small Business"/>
    <x v="1"/>
    <x v="3"/>
  </r>
  <r>
    <s v="Alan Shonely"/>
    <n v="23522"/>
    <d v="2011-04-11T00:00:00"/>
    <d v="2011-04-12T00:00:00"/>
    <s v="April"/>
    <s v="2011"/>
    <n v="1"/>
    <b v="0"/>
    <s v="Critical"/>
    <n v="19"/>
    <n v="2899.98"/>
    <n v="0.1"/>
    <x v="0"/>
    <n v="666.01"/>
    <n v="159.99"/>
    <n v="5.5"/>
    <s v="Quebec"/>
    <x v="6"/>
    <s v="Small Business"/>
    <x v="1"/>
    <x v="7"/>
  </r>
  <r>
    <s v="Alan Shonely"/>
    <n v="23522"/>
    <d v="2011-04-11T00:00:00"/>
    <d v="2011-04-13T00:00:00"/>
    <s v="April"/>
    <s v="2011"/>
    <n v="2"/>
    <b v="0"/>
    <s v="Critical"/>
    <n v="36"/>
    <n v="233.38"/>
    <n v="0.1"/>
    <x v="0"/>
    <n v="-180.17"/>
    <n v="6.48"/>
    <n v="8.73"/>
    <s v="Quebec"/>
    <x v="6"/>
    <s v="Small Business"/>
    <x v="0"/>
    <x v="5"/>
  </r>
  <r>
    <s v="Tracy Poddar"/>
    <n v="23968"/>
    <d v="2011-03-04T00:00:00"/>
    <d v="2011-03-07T00:00:00"/>
    <s v="March"/>
    <s v="2011"/>
    <n v="3"/>
    <b v="0"/>
    <s v="Critical"/>
    <n v="19"/>
    <n v="127.48"/>
    <n v="0.05"/>
    <x v="0"/>
    <n v="-41.99"/>
    <n v="6.48"/>
    <n v="5.84"/>
    <s v="Quebec"/>
    <x v="6"/>
    <s v="Corporate"/>
    <x v="0"/>
    <x v="5"/>
  </r>
  <r>
    <s v="Tony Molinari"/>
    <n v="24644"/>
    <d v="2009-07-28T00:00:00"/>
    <d v="2009-07-30T00:00:00"/>
    <s v="July"/>
    <s v="2009"/>
    <n v="2"/>
    <b v="0"/>
    <s v="Critical"/>
    <n v="40"/>
    <n v="2550.12"/>
    <n v="0.01"/>
    <x v="2"/>
    <n v="882.45"/>
    <n v="60.97"/>
    <n v="4.5"/>
    <s v="Quebec"/>
    <x v="6"/>
    <s v="Corporate"/>
    <x v="0"/>
    <x v="1"/>
  </r>
  <r>
    <s v="Bill Shonely"/>
    <n v="25472"/>
    <d v="2009-05-21T00:00:00"/>
    <d v="2009-05-22T00:00:00"/>
    <s v="May"/>
    <s v="2009"/>
    <n v="1"/>
    <b v="0"/>
    <s v="High"/>
    <n v="40"/>
    <n v="194.02"/>
    <n v="0.03"/>
    <x v="0"/>
    <n v="80.349999999999994"/>
    <n v="4.9800000000000004"/>
    <n v="0.8"/>
    <s v="Quebec"/>
    <x v="6"/>
    <s v="Small Business"/>
    <x v="0"/>
    <x v="5"/>
  </r>
  <r>
    <s v="Rick Duston"/>
    <n v="25927"/>
    <d v="2009-04-22T00:00:00"/>
    <d v="2009-04-22T00:00:00"/>
    <s v="April"/>
    <s v="2009"/>
    <n v="0"/>
    <s v="FREE DELIVERY"/>
    <s v="Medium"/>
    <n v="14"/>
    <n v="422.83"/>
    <n v="0.02"/>
    <x v="0"/>
    <n v="-21.06"/>
    <n v="29.74"/>
    <n v="6.64"/>
    <s v="Quebec"/>
    <x v="6"/>
    <s v="Corporate"/>
    <x v="0"/>
    <x v="0"/>
  </r>
  <r>
    <s v="Janet Martin"/>
    <n v="25955"/>
    <d v="2011-05-04T00:00:00"/>
    <d v="2011-05-06T00:00:00"/>
    <s v="May"/>
    <s v="2011"/>
    <n v="2"/>
    <b v="0"/>
    <s v="Not Specified"/>
    <n v="10"/>
    <n v="170.35"/>
    <n v="0.03"/>
    <x v="0"/>
    <n v="-39.92"/>
    <n v="16.059999999999999"/>
    <n v="8.34"/>
    <s v="Quebec"/>
    <x v="6"/>
    <s v="Corporate"/>
    <x v="0"/>
    <x v="0"/>
  </r>
  <r>
    <s v="Janet Martin"/>
    <n v="26276"/>
    <d v="2010-09-12T00:00:00"/>
    <d v="2010-09-16T00:00:00"/>
    <s v="September"/>
    <s v="2010"/>
    <n v="4"/>
    <b v="0"/>
    <s v="low"/>
    <n v="19"/>
    <n v="20329.8"/>
    <n v="0"/>
    <x v="0"/>
    <n v="9224.1"/>
    <n v="999.99"/>
    <n v="13.99"/>
    <s v="Quebec"/>
    <x v="6"/>
    <s v="Corporate"/>
    <x v="1"/>
    <x v="16"/>
  </r>
  <r>
    <s v="Brendan Murry"/>
    <n v="26306"/>
    <d v="2012-10-30T00:00:00"/>
    <d v="2012-11-04T00:00:00"/>
    <s v="November"/>
    <s v="2012"/>
    <n v="5"/>
    <b v="0"/>
    <s v="low"/>
    <n v="15"/>
    <n v="2567.64"/>
    <n v="0"/>
    <x v="0"/>
    <n v="-505.98"/>
    <n v="209.37"/>
    <n v="69"/>
    <s v="Quebec"/>
    <x v="6"/>
    <s v="Corporate"/>
    <x v="2"/>
    <x v="10"/>
  </r>
  <r>
    <s v="Bobby Elias"/>
    <n v="26724"/>
    <d v="2009-02-06T00:00:00"/>
    <d v="2009-02-08T00:00:00"/>
    <s v="February"/>
    <s v="2009"/>
    <n v="2"/>
    <b v="0"/>
    <s v="Critical"/>
    <n v="2"/>
    <n v="1838.18"/>
    <n v="0.09"/>
    <x v="0"/>
    <n v="-2531.48"/>
    <n v="999.99"/>
    <n v="13.99"/>
    <s v="Quebec"/>
    <x v="6"/>
    <s v="Small Business"/>
    <x v="1"/>
    <x v="16"/>
  </r>
  <r>
    <s v="Christy Brittain"/>
    <n v="26784"/>
    <d v="2010-07-23T00:00:00"/>
    <d v="2010-07-24T00:00:00"/>
    <s v="July"/>
    <s v="2010"/>
    <n v="1"/>
    <b v="0"/>
    <s v="Critical"/>
    <n v="12"/>
    <n v="1466.95"/>
    <n v="0.02"/>
    <x v="1"/>
    <n v="-64.14"/>
    <n v="120.98"/>
    <n v="30"/>
    <s v="Quebec"/>
    <x v="6"/>
    <s v="Consumer"/>
    <x v="2"/>
    <x v="14"/>
  </r>
  <r>
    <s v="Christy Brittain"/>
    <n v="26784"/>
    <d v="2010-07-23T00:00:00"/>
    <d v="2010-07-24T00:00:00"/>
    <s v="July"/>
    <s v="2010"/>
    <n v="1"/>
    <b v="0"/>
    <s v="Critical"/>
    <n v="33"/>
    <n v="440.23"/>
    <n v="0.09"/>
    <x v="0"/>
    <n v="-37.94"/>
    <n v="13.99"/>
    <n v="7.51"/>
    <s v="Quebec"/>
    <x v="6"/>
    <s v="Consumer"/>
    <x v="1"/>
    <x v="16"/>
  </r>
  <r>
    <s v="Noel Staavos"/>
    <n v="26912"/>
    <d v="2012-04-27T00:00:00"/>
    <d v="2012-05-01T00:00:00"/>
    <s v="May"/>
    <s v="2012"/>
    <n v="4"/>
    <b v="0"/>
    <s v="low"/>
    <n v="18"/>
    <n v="3136.2024999999999"/>
    <n v="7.0000000000000007E-2"/>
    <x v="0"/>
    <n v="439.78"/>
    <n v="205.99"/>
    <n v="5.26"/>
    <s v="Quebec"/>
    <x v="6"/>
    <s v="Home Office"/>
    <x v="1"/>
    <x v="3"/>
  </r>
  <r>
    <s v="Aaron Hawkins"/>
    <n v="26949"/>
    <d v="2009-08-15T00:00:00"/>
    <d v="2009-08-17T00:00:00"/>
    <s v="August"/>
    <s v="2009"/>
    <n v="2"/>
    <b v="0"/>
    <s v="Critical"/>
    <n v="48"/>
    <n v="460.69"/>
    <n v="0.06"/>
    <x v="0"/>
    <n v="-103.48"/>
    <n v="9.48"/>
    <n v="7.29"/>
    <s v="Quebec"/>
    <x v="6"/>
    <s v="Home Office"/>
    <x v="2"/>
    <x v="4"/>
  </r>
  <r>
    <s v="Anthony Garverick"/>
    <n v="27430"/>
    <d v="2011-01-31T00:00:00"/>
    <d v="2011-02-01T00:00:00"/>
    <s v="February"/>
    <s v="2011"/>
    <n v="1"/>
    <b v="0"/>
    <s v="High"/>
    <n v="12"/>
    <n v="82.64"/>
    <n v="0.1"/>
    <x v="0"/>
    <n v="0.35"/>
    <n v="7.08"/>
    <n v="2.35"/>
    <s v="Quebec"/>
    <x v="6"/>
    <s v="Small Business"/>
    <x v="0"/>
    <x v="12"/>
  </r>
  <r>
    <s v="Chuck Sachs"/>
    <n v="28161"/>
    <d v="2009-06-15T00:00:00"/>
    <d v="2009-06-16T00:00:00"/>
    <s v="June"/>
    <s v="2009"/>
    <n v="1"/>
    <b v="0"/>
    <s v="Not Specified"/>
    <n v="10"/>
    <n v="784.08"/>
    <n v="0.02"/>
    <x v="1"/>
    <n v="-222.77"/>
    <n v="70.98"/>
    <n v="46.74"/>
    <s v="Quebec"/>
    <x v="6"/>
    <s v="Consumer"/>
    <x v="2"/>
    <x v="9"/>
  </r>
  <r>
    <s v="Chuck Sachs"/>
    <n v="28161"/>
    <d v="2009-06-15T00:00:00"/>
    <d v="2009-06-17T00:00:00"/>
    <s v="June"/>
    <s v="2009"/>
    <n v="2"/>
    <b v="0"/>
    <s v="Not Specified"/>
    <n v="41"/>
    <n v="1085.6099999999999"/>
    <n v="0.04"/>
    <x v="0"/>
    <n v="-33.32"/>
    <n v="27.48"/>
    <n v="4"/>
    <s v="Quebec"/>
    <x v="6"/>
    <s v="Consumer"/>
    <x v="1"/>
    <x v="7"/>
  </r>
  <r>
    <s v="Craig Yedwab"/>
    <n v="28992"/>
    <d v="2011-09-19T00:00:00"/>
    <d v="2011-09-20T00:00:00"/>
    <s v="September"/>
    <s v="2011"/>
    <n v="1"/>
    <b v="0"/>
    <s v="Critical"/>
    <n v="41"/>
    <n v="6863.95"/>
    <n v="0.1"/>
    <x v="2"/>
    <n v="1662.92"/>
    <n v="178.47"/>
    <n v="19.989999999999998"/>
    <s v="Quebec"/>
    <x v="6"/>
    <s v="Consumer"/>
    <x v="0"/>
    <x v="0"/>
  </r>
  <r>
    <s v="Bobby Trafton"/>
    <n v="29349"/>
    <d v="2010-06-10T00:00:00"/>
    <d v="2010-06-12T00:00:00"/>
    <s v="June"/>
    <s v="2010"/>
    <n v="2"/>
    <b v="0"/>
    <s v="High"/>
    <n v="33"/>
    <n v="162.38999999999999"/>
    <n v="0.1"/>
    <x v="0"/>
    <n v="-101.68"/>
    <n v="5.28"/>
    <n v="5.57"/>
    <s v="Quebec"/>
    <x v="6"/>
    <s v="Small Business"/>
    <x v="0"/>
    <x v="5"/>
  </r>
  <r>
    <s v="Eric Barreto"/>
    <n v="29350"/>
    <d v="2009-08-25T00:00:00"/>
    <d v="2009-08-27T00:00:00"/>
    <s v="August"/>
    <s v="2009"/>
    <n v="2"/>
    <b v="0"/>
    <s v="High"/>
    <n v="47"/>
    <n v="2519.5500000000002"/>
    <n v="0.05"/>
    <x v="0"/>
    <n v="592.53"/>
    <n v="52.4"/>
    <n v="16.11"/>
    <s v="Quebec"/>
    <x v="6"/>
    <s v="Consumer"/>
    <x v="0"/>
    <x v="2"/>
  </r>
  <r>
    <s v="Eric Barreto"/>
    <n v="29350"/>
    <d v="2009-08-25T00:00:00"/>
    <d v="2009-08-26T00:00:00"/>
    <s v="August"/>
    <s v="2009"/>
    <n v="1"/>
    <b v="0"/>
    <s v="High"/>
    <n v="46"/>
    <n v="1634.17"/>
    <n v="0.05"/>
    <x v="2"/>
    <n v="232.8"/>
    <n v="36.549999999999997"/>
    <n v="13.89"/>
    <s v="Quebec"/>
    <x v="6"/>
    <s v="Consumer"/>
    <x v="0"/>
    <x v="12"/>
  </r>
  <r>
    <s v="Katrina Willman"/>
    <n v="29473"/>
    <d v="2012-02-15T00:00:00"/>
    <d v="2012-02-16T00:00:00"/>
    <s v="February"/>
    <s v="2012"/>
    <n v="1"/>
    <b v="0"/>
    <s v="Medium"/>
    <n v="40"/>
    <n v="13367.82"/>
    <n v="0"/>
    <x v="1"/>
    <n v="-774.89"/>
    <n v="320.64"/>
    <n v="29.2"/>
    <s v="Quebec"/>
    <x v="6"/>
    <s v="Consumer"/>
    <x v="2"/>
    <x v="10"/>
  </r>
  <r>
    <s v="Giulietta Dortch"/>
    <n v="30023"/>
    <d v="2010-10-15T00:00:00"/>
    <d v="2010-10-19T00:00:00"/>
    <s v="October"/>
    <s v="2010"/>
    <n v="4"/>
    <b v="0"/>
    <s v="low"/>
    <n v="34"/>
    <n v="16193.16"/>
    <n v="0.02"/>
    <x v="1"/>
    <n v="6463.34"/>
    <n v="449.99"/>
    <n v="49"/>
    <s v="Quebec"/>
    <x v="6"/>
    <s v="Consumer"/>
    <x v="1"/>
    <x v="13"/>
  </r>
  <r>
    <s v="Aaron Hawkins"/>
    <n v="30150"/>
    <d v="2010-10-04T00:00:00"/>
    <d v="2010-10-05T00:00:00"/>
    <s v="October"/>
    <s v="2010"/>
    <n v="1"/>
    <b v="0"/>
    <s v="Critical"/>
    <n v="30"/>
    <n v="443.46"/>
    <n v="0.06"/>
    <x v="0"/>
    <n v="193.12"/>
    <n v="15.57"/>
    <n v="1.39"/>
    <s v="Quebec"/>
    <x v="6"/>
    <s v="Home Office"/>
    <x v="0"/>
    <x v="8"/>
  </r>
  <r>
    <s v="Karl Brown"/>
    <n v="30151"/>
    <d v="2011-01-29T00:00:00"/>
    <d v="2011-01-31T00:00:00"/>
    <s v="January"/>
    <s v="2011"/>
    <n v="2"/>
    <b v="0"/>
    <s v="Not Specified"/>
    <n v="31"/>
    <n v="792.76"/>
    <n v="0.02"/>
    <x v="0"/>
    <n v="33.369999999999997"/>
    <n v="24.92"/>
    <n v="12.98"/>
    <s v="Quebec"/>
    <x v="6"/>
    <s v="Home Office"/>
    <x v="0"/>
    <x v="2"/>
  </r>
  <r>
    <s v="Carlos Meador"/>
    <n v="30276"/>
    <d v="2011-08-26T00:00:00"/>
    <d v="2011-08-30T00:00:00"/>
    <s v="August"/>
    <s v="2011"/>
    <n v="4"/>
    <b v="0"/>
    <s v="low"/>
    <n v="44"/>
    <n v="1453.704"/>
    <n v="0"/>
    <x v="0"/>
    <n v="549.84"/>
    <n v="35.99"/>
    <n v="1.1000000000000001"/>
    <s v="Quebec"/>
    <x v="6"/>
    <s v="Corporate"/>
    <x v="1"/>
    <x v="3"/>
  </r>
  <r>
    <s v="Carlos Meador"/>
    <n v="30276"/>
    <d v="2011-08-26T00:00:00"/>
    <d v="2011-08-30T00:00:00"/>
    <s v="August"/>
    <s v="2011"/>
    <n v="4"/>
    <b v="0"/>
    <s v="low"/>
    <n v="34"/>
    <n v="7656.3040000000001"/>
    <n v="0.1"/>
    <x v="1"/>
    <n v="-715.78"/>
    <n v="296.18"/>
    <n v="54.12"/>
    <s v="Quebec"/>
    <x v="6"/>
    <s v="Corporate"/>
    <x v="2"/>
    <x v="10"/>
  </r>
  <r>
    <s v="Ellis Ballard"/>
    <n v="30279"/>
    <d v="2011-12-07T00:00:00"/>
    <d v="2011-12-07T00:00:00"/>
    <s v="December"/>
    <s v="2011"/>
    <n v="0"/>
    <s v="FREE DELIVERY"/>
    <s v="Critical"/>
    <n v="25"/>
    <n v="1412.98"/>
    <n v="0.1"/>
    <x v="0"/>
    <n v="324.95999999999998"/>
    <n v="60.97"/>
    <n v="4.5"/>
    <s v="Quebec"/>
    <x v="6"/>
    <s v="Corporate"/>
    <x v="0"/>
    <x v="1"/>
  </r>
  <r>
    <s v="Ellis Ballard"/>
    <n v="30279"/>
    <d v="2011-12-07T00:00:00"/>
    <d v="2011-12-08T00:00:00"/>
    <s v="December"/>
    <s v="2011"/>
    <n v="1"/>
    <b v="0"/>
    <s v="Critical"/>
    <n v="39"/>
    <n v="19539.939999999999"/>
    <n v="0.06"/>
    <x v="1"/>
    <n v="4914.24"/>
    <n v="517.48"/>
    <n v="16.63"/>
    <s v="Quebec"/>
    <x v="6"/>
    <s v="Corporate"/>
    <x v="1"/>
    <x v="16"/>
  </r>
  <r>
    <s v="Peter McVee"/>
    <n v="32640"/>
    <d v="2012-09-15T00:00:00"/>
    <d v="2012-09-17T00:00:00"/>
    <s v="September"/>
    <s v="2012"/>
    <n v="2"/>
    <b v="0"/>
    <s v="High"/>
    <n v="18"/>
    <n v="126.69"/>
    <n v="0.04"/>
    <x v="0"/>
    <n v="-35.56"/>
    <n v="6.81"/>
    <n v="5.48"/>
    <s v="Quebec"/>
    <x v="6"/>
    <s v="Small Business"/>
    <x v="0"/>
    <x v="2"/>
  </r>
  <r>
    <s v="Peter McVee"/>
    <n v="32640"/>
    <d v="2012-09-15T00:00:00"/>
    <d v="2012-09-17T00:00:00"/>
    <s v="September"/>
    <s v="2012"/>
    <n v="2"/>
    <b v="0"/>
    <s v="High"/>
    <n v="12"/>
    <n v="162.11000000000001"/>
    <n v="0.04"/>
    <x v="2"/>
    <n v="3.91"/>
    <n v="12.28"/>
    <n v="6.47"/>
    <s v="Quebec"/>
    <x v="6"/>
    <s v="Small Business"/>
    <x v="0"/>
    <x v="5"/>
  </r>
  <r>
    <s v="Corey Lock"/>
    <n v="32902"/>
    <d v="2012-03-03T00:00:00"/>
    <d v="2012-03-04T00:00:00"/>
    <s v="March"/>
    <s v="2012"/>
    <n v="1"/>
    <b v="0"/>
    <s v="High"/>
    <n v="34"/>
    <n v="145.47999999999999"/>
    <n v="0.03"/>
    <x v="2"/>
    <n v="32.43"/>
    <n v="4.26"/>
    <n v="1.2"/>
    <s v="Quebec"/>
    <x v="6"/>
    <s v="Home Office"/>
    <x v="0"/>
    <x v="12"/>
  </r>
  <r>
    <s v="Michael Paige"/>
    <n v="32965"/>
    <d v="2011-02-24T00:00:00"/>
    <d v="2011-02-25T00:00:00"/>
    <s v="February"/>
    <s v="2011"/>
    <n v="1"/>
    <b v="0"/>
    <s v="High"/>
    <n v="25"/>
    <n v="2427.25"/>
    <n v="0.1"/>
    <x v="0"/>
    <n v="227.67"/>
    <n v="99.99"/>
    <n v="19.989999999999998"/>
    <s v="Quebec"/>
    <x v="6"/>
    <s v="Small Business"/>
    <x v="1"/>
    <x v="7"/>
  </r>
  <r>
    <s v="Debra Catini"/>
    <n v="33025"/>
    <d v="2009-01-24T00:00:00"/>
    <d v="2009-01-29T00:00:00"/>
    <s v="January"/>
    <s v="2009"/>
    <n v="5"/>
    <b v="0"/>
    <s v="low"/>
    <n v="5"/>
    <n v="318.31"/>
    <n v="0.08"/>
    <x v="0"/>
    <n v="-19.059999999999999"/>
    <n v="67.84"/>
    <n v="0.99"/>
    <s v="Quebec"/>
    <x v="6"/>
    <s v="Small Business"/>
    <x v="0"/>
    <x v="1"/>
  </r>
  <r>
    <s v="Harold Dahlen"/>
    <n v="33154"/>
    <d v="2010-08-03T00:00:00"/>
    <d v="2010-08-06T00:00:00"/>
    <s v="August"/>
    <s v="2010"/>
    <n v="3"/>
    <b v="0"/>
    <s v="Critical"/>
    <n v="7"/>
    <n v="368.02449999999999"/>
    <n v="0.09"/>
    <x v="0"/>
    <n v="-218.81"/>
    <n v="65.989999999999995"/>
    <n v="4.2"/>
    <s v="Quebec"/>
    <x v="6"/>
    <s v="Corporate"/>
    <x v="1"/>
    <x v="3"/>
  </r>
  <r>
    <s v="Katherine Murray"/>
    <n v="33253"/>
    <d v="2011-11-30T00:00:00"/>
    <d v="2011-12-02T00:00:00"/>
    <s v="December"/>
    <s v="2011"/>
    <n v="2"/>
    <b v="0"/>
    <s v="Not Specified"/>
    <n v="6"/>
    <n v="24.2"/>
    <n v="0.08"/>
    <x v="0"/>
    <n v="-5.2"/>
    <n v="4.13"/>
    <n v="1.17"/>
    <s v="Quebec"/>
    <x v="6"/>
    <s v="Home Office"/>
    <x v="0"/>
    <x v="12"/>
  </r>
  <r>
    <s v="Troy Staebel"/>
    <n v="33699"/>
    <d v="2009-07-26T00:00:00"/>
    <d v="2009-07-30T00:00:00"/>
    <s v="July"/>
    <s v="2009"/>
    <n v="4"/>
    <b v="0"/>
    <s v="low"/>
    <n v="13"/>
    <n v="1619.51"/>
    <n v="0.05"/>
    <x v="1"/>
    <n v="-722.23"/>
    <n v="122.99"/>
    <n v="70.2"/>
    <s v="Quebec"/>
    <x v="6"/>
    <s v="Small Business"/>
    <x v="2"/>
    <x v="14"/>
  </r>
  <r>
    <s v="Pierre Wener"/>
    <n v="33761"/>
    <d v="2012-08-04T00:00:00"/>
    <d v="2012-08-05T00:00:00"/>
    <s v="August"/>
    <s v="2012"/>
    <n v="1"/>
    <b v="0"/>
    <s v="High"/>
    <n v="45"/>
    <n v="463.93"/>
    <n v="0.06"/>
    <x v="0"/>
    <n v="29.96"/>
    <n v="10.48"/>
    <n v="2.89"/>
    <s v="Quebec"/>
    <x v="6"/>
    <s v="Home Office"/>
    <x v="0"/>
    <x v="12"/>
  </r>
  <r>
    <s v="Bradley Drucker"/>
    <n v="33797"/>
    <d v="2009-01-11T00:00:00"/>
    <d v="2009-01-13T00:00:00"/>
    <s v="January"/>
    <s v="2009"/>
    <n v="2"/>
    <b v="0"/>
    <s v="Not Specified"/>
    <n v="29"/>
    <n v="138.16999999999999"/>
    <n v="0.05"/>
    <x v="2"/>
    <n v="-103.78"/>
    <n v="4.1399999999999997"/>
    <n v="6.6"/>
    <s v="Quebec"/>
    <x v="6"/>
    <s v="Small Business"/>
    <x v="2"/>
    <x v="4"/>
  </r>
  <r>
    <s v="Bradley Drucker"/>
    <n v="33797"/>
    <d v="2009-01-11T00:00:00"/>
    <d v="2009-01-11T00:00:00"/>
    <s v="January"/>
    <s v="2009"/>
    <n v="0"/>
    <s v="FREE DELIVERY"/>
    <s v="Not Specified"/>
    <n v="18"/>
    <n v="216.87"/>
    <n v="0.03"/>
    <x v="0"/>
    <n v="30.53"/>
    <n v="11.34"/>
    <n v="5.01"/>
    <s v="Quebec"/>
    <x v="6"/>
    <s v="Small Business"/>
    <x v="0"/>
    <x v="5"/>
  </r>
  <r>
    <s v="Fred McMath"/>
    <n v="34309"/>
    <d v="2012-09-06T00:00:00"/>
    <d v="2012-09-08T00:00:00"/>
    <s v="September"/>
    <s v="2012"/>
    <n v="2"/>
    <b v="0"/>
    <s v="High"/>
    <n v="16"/>
    <n v="75.77"/>
    <n v="0"/>
    <x v="0"/>
    <n v="-56.62"/>
    <n v="4.37"/>
    <n v="5.15"/>
    <s v="Quebec"/>
    <x v="6"/>
    <s v="Small Business"/>
    <x v="0"/>
    <x v="1"/>
  </r>
  <r>
    <s v="Dave Poirier"/>
    <n v="34595"/>
    <d v="2012-07-19T00:00:00"/>
    <d v="2012-07-20T00:00:00"/>
    <s v="July"/>
    <s v="2012"/>
    <n v="1"/>
    <b v="0"/>
    <s v="Medium"/>
    <n v="12"/>
    <n v="488.65"/>
    <n v="7.0000000000000007E-2"/>
    <x v="0"/>
    <n v="19.829999999999998"/>
    <n v="40.99"/>
    <n v="17.48"/>
    <s v="Quebec"/>
    <x v="6"/>
    <s v="Small Business"/>
    <x v="0"/>
    <x v="5"/>
  </r>
  <r>
    <s v="Darrin Sayre"/>
    <n v="34662"/>
    <d v="2012-01-10T00:00:00"/>
    <d v="2012-01-12T00:00:00"/>
    <s v="January"/>
    <s v="2012"/>
    <n v="2"/>
    <b v="0"/>
    <s v="Critical"/>
    <n v="35"/>
    <n v="12741.81"/>
    <n v="0.09"/>
    <x v="1"/>
    <n v="95.06"/>
    <n v="370.98"/>
    <n v="99"/>
    <s v="Quebec"/>
    <x v="6"/>
    <s v="Consumer"/>
    <x v="0"/>
    <x v="0"/>
  </r>
  <r>
    <s v="Brad Thomas"/>
    <n v="34689"/>
    <d v="2009-11-23T00:00:00"/>
    <d v="2009-11-30T00:00:00"/>
    <s v="November"/>
    <s v="2009"/>
    <n v="7"/>
    <b v="0"/>
    <s v="low"/>
    <n v="36"/>
    <n v="572.4"/>
    <n v="7.0000000000000007E-2"/>
    <x v="0"/>
    <n v="-39.5"/>
    <n v="16.91"/>
    <n v="6.25"/>
    <s v="Quebec"/>
    <x v="6"/>
    <s v="Home Office"/>
    <x v="0"/>
    <x v="0"/>
  </r>
  <r>
    <s v="Elizabeth Moffitt"/>
    <n v="34694"/>
    <d v="2011-04-28T00:00:00"/>
    <d v="2011-04-28T00:00:00"/>
    <s v="April"/>
    <s v="2011"/>
    <n v="0"/>
    <s v="FREE DELIVERY"/>
    <s v="low"/>
    <n v="11"/>
    <n v="55.49"/>
    <n v="0.04"/>
    <x v="0"/>
    <n v="-37.32"/>
    <n v="4.4800000000000004"/>
    <n v="7.24"/>
    <s v="Quebec"/>
    <x v="6"/>
    <s v="Consumer"/>
    <x v="2"/>
    <x v="4"/>
  </r>
  <r>
    <s v="Fred McMath"/>
    <n v="34725"/>
    <d v="2011-07-27T00:00:00"/>
    <d v="2011-07-29T00:00:00"/>
    <s v="July"/>
    <s v="2011"/>
    <n v="2"/>
    <b v="0"/>
    <s v="low"/>
    <n v="14"/>
    <n v="1885.41"/>
    <n v="0.08"/>
    <x v="0"/>
    <n v="-524.74"/>
    <n v="138.13999999999999"/>
    <n v="35"/>
    <s v="Quebec"/>
    <x v="6"/>
    <s v="Small Business"/>
    <x v="0"/>
    <x v="0"/>
  </r>
  <r>
    <s v="Evan Henry"/>
    <n v="35296"/>
    <d v="2011-03-21T00:00:00"/>
    <d v="2011-03-23T00:00:00"/>
    <s v="March"/>
    <s v="2011"/>
    <n v="2"/>
    <b v="0"/>
    <s v="low"/>
    <n v="7"/>
    <n v="407.8725"/>
    <n v="0.02"/>
    <x v="0"/>
    <n v="-165.63"/>
    <n v="65.989999999999995"/>
    <n v="3.99"/>
    <s v="Quebec"/>
    <x v="6"/>
    <s v="Corporate"/>
    <x v="1"/>
    <x v="3"/>
  </r>
  <r>
    <s v="Joni Wasserman"/>
    <n v="35494"/>
    <d v="2011-02-14T00:00:00"/>
    <d v="2011-02-15T00:00:00"/>
    <s v="February"/>
    <s v="2011"/>
    <n v="1"/>
    <b v="0"/>
    <s v="Medium"/>
    <n v="18"/>
    <n v="1731.104"/>
    <n v="0.01"/>
    <x v="0"/>
    <n v="-270.57"/>
    <n v="111.96"/>
    <n v="69"/>
    <s v="Quebec"/>
    <x v="6"/>
    <s v="Consumer"/>
    <x v="2"/>
    <x v="10"/>
  </r>
  <r>
    <s v="Deanra Eno"/>
    <n v="35845"/>
    <d v="2011-01-06T00:00:00"/>
    <d v="2011-01-08T00:00:00"/>
    <s v="January"/>
    <s v="2011"/>
    <n v="2"/>
    <b v="0"/>
    <s v="High"/>
    <n v="15"/>
    <n v="5713.48"/>
    <n v="0.05"/>
    <x v="1"/>
    <n v="-712.53"/>
    <n v="376.13"/>
    <n v="85.63"/>
    <s v="Quebec"/>
    <x v="6"/>
    <s v="Corporate"/>
    <x v="2"/>
    <x v="10"/>
  </r>
  <r>
    <s v="Deanra Eno"/>
    <n v="35905"/>
    <d v="2012-02-19T00:00:00"/>
    <d v="2012-02-24T00:00:00"/>
    <s v="February"/>
    <s v="2012"/>
    <n v="5"/>
    <b v="0"/>
    <s v="low"/>
    <n v="20"/>
    <n v="37.4"/>
    <n v="0.09"/>
    <x v="2"/>
    <n v="-17.18"/>
    <n v="1.68"/>
    <n v="1.57"/>
    <s v="Quebec"/>
    <x v="6"/>
    <s v="Corporate"/>
    <x v="0"/>
    <x v="12"/>
  </r>
  <r>
    <s v="Brad Thomas"/>
    <n v="37287"/>
    <d v="2012-11-01T00:00:00"/>
    <d v="2012-11-05T00:00:00"/>
    <s v="November"/>
    <s v="2012"/>
    <n v="4"/>
    <b v="0"/>
    <s v="low"/>
    <n v="22"/>
    <n v="2052.2655"/>
    <n v="0.04"/>
    <x v="0"/>
    <n v="371.4"/>
    <n v="110.99"/>
    <n v="2.5"/>
    <s v="Quebec"/>
    <x v="6"/>
    <s v="Corporate"/>
    <x v="1"/>
    <x v="3"/>
  </r>
  <r>
    <s v="Mark Packer"/>
    <n v="37443"/>
    <d v="2010-04-15T00:00:00"/>
    <d v="2010-04-17T00:00:00"/>
    <s v="April"/>
    <s v="2010"/>
    <n v="2"/>
    <b v="0"/>
    <s v="Not Specified"/>
    <n v="21"/>
    <n v="2172.7020000000002"/>
    <n v="0.01"/>
    <x v="0"/>
    <n v="481.74"/>
    <n v="115.99"/>
    <n v="2.5"/>
    <s v="Quebec"/>
    <x v="6"/>
    <s v="Small Business"/>
    <x v="1"/>
    <x v="3"/>
  </r>
  <r>
    <s v="Pierre Wener"/>
    <n v="37731"/>
    <d v="2009-11-04T00:00:00"/>
    <d v="2009-11-06T00:00:00"/>
    <s v="November"/>
    <s v="2009"/>
    <n v="2"/>
    <b v="0"/>
    <s v="Critical"/>
    <n v="25"/>
    <n v="88.37"/>
    <n v="0.09"/>
    <x v="0"/>
    <n v="33.68"/>
    <n v="3.75"/>
    <n v="0.5"/>
    <s v="Quebec"/>
    <x v="6"/>
    <s v="Home Office"/>
    <x v="0"/>
    <x v="11"/>
  </r>
  <r>
    <s v="Eleni McCrary"/>
    <n v="37792"/>
    <d v="2011-12-29T00:00:00"/>
    <d v="2011-12-30T00:00:00"/>
    <s v="December"/>
    <s v="2011"/>
    <n v="1"/>
    <b v="0"/>
    <s v="High"/>
    <n v="14"/>
    <n v="36.74"/>
    <n v="0.09"/>
    <x v="0"/>
    <n v="-5.36"/>
    <n v="2.78"/>
    <n v="0.97"/>
    <s v="Quebec"/>
    <x v="6"/>
    <s v="Corporate"/>
    <x v="0"/>
    <x v="12"/>
  </r>
  <r>
    <s v="Bart Folk"/>
    <n v="37893"/>
    <d v="2011-11-24T00:00:00"/>
    <d v="2011-11-25T00:00:00"/>
    <s v="November"/>
    <s v="2011"/>
    <n v="1"/>
    <b v="0"/>
    <s v="Not Specified"/>
    <n v="14"/>
    <n v="436.78"/>
    <n v="0.04"/>
    <x v="0"/>
    <n v="25.69"/>
    <n v="29.99"/>
    <n v="5.5"/>
    <s v="Quebec"/>
    <x v="6"/>
    <s v="Corporate"/>
    <x v="1"/>
    <x v="7"/>
  </r>
  <r>
    <s v="Dean Percer"/>
    <n v="38372"/>
    <d v="2010-05-15T00:00:00"/>
    <d v="2010-05-15T00:00:00"/>
    <s v="May"/>
    <s v="2010"/>
    <n v="0"/>
    <s v="FREE DELIVERY"/>
    <s v="High"/>
    <n v="46"/>
    <n v="1053.8399999999999"/>
    <n v="0"/>
    <x v="0"/>
    <n v="-632.16"/>
    <n v="20.98"/>
    <n v="21.2"/>
    <s v="Quebec"/>
    <x v="6"/>
    <s v="Consumer"/>
    <x v="2"/>
    <x v="4"/>
  </r>
  <r>
    <s v="Sylvia Foulston"/>
    <n v="38564"/>
    <d v="2009-11-02T00:00:00"/>
    <d v="2009-11-05T00:00:00"/>
    <s v="November"/>
    <s v="2009"/>
    <n v="3"/>
    <b v="0"/>
    <s v="Critical"/>
    <n v="37"/>
    <n v="9517.6"/>
    <n v="0.09"/>
    <x v="1"/>
    <n v="-1262.44"/>
    <n v="280.98"/>
    <n v="57"/>
    <s v="Quebec"/>
    <x v="6"/>
    <s v="Home Office"/>
    <x v="2"/>
    <x v="14"/>
  </r>
  <r>
    <s v="Ben Peterman"/>
    <n v="38912"/>
    <d v="2012-10-28T00:00:00"/>
    <d v="2012-10-30T00:00:00"/>
    <s v="October"/>
    <s v="2012"/>
    <n v="2"/>
    <b v="0"/>
    <s v="low"/>
    <n v="46"/>
    <n v="6943.94"/>
    <n v="0.01"/>
    <x v="0"/>
    <n v="608.9"/>
    <n v="152.47999999999999"/>
    <n v="4"/>
    <s v="Quebec"/>
    <x v="6"/>
    <s v="Corporate"/>
    <x v="1"/>
    <x v="7"/>
  </r>
  <r>
    <s v="Paul Knutson"/>
    <n v="38976"/>
    <d v="2010-12-25T00:00:00"/>
    <d v="2010-12-27T00:00:00"/>
    <s v="December"/>
    <s v="2010"/>
    <n v="2"/>
    <b v="0"/>
    <s v="Critical"/>
    <n v="46"/>
    <n v="944.76"/>
    <n v="0.03"/>
    <x v="0"/>
    <n v="165.46"/>
    <n v="19.98"/>
    <n v="8.68"/>
    <s v="Quebec"/>
    <x v="6"/>
    <s v="Corporate"/>
    <x v="0"/>
    <x v="5"/>
  </r>
  <r>
    <s v="Astrea Jones"/>
    <n v="39040"/>
    <d v="2009-05-21T00:00:00"/>
    <d v="2009-05-22T00:00:00"/>
    <s v="May"/>
    <s v="2009"/>
    <n v="1"/>
    <b v="0"/>
    <s v="Critical"/>
    <n v="26"/>
    <n v="1204.5094999999999"/>
    <n v="0.03"/>
    <x v="0"/>
    <n v="-221.25"/>
    <n v="55.99"/>
    <n v="5"/>
    <s v="Quebec"/>
    <x v="6"/>
    <s v="Corporate"/>
    <x v="1"/>
    <x v="3"/>
  </r>
  <r>
    <s v="Noel Staavos"/>
    <n v="39169"/>
    <d v="2011-08-26T00:00:00"/>
    <d v="2011-08-27T00:00:00"/>
    <s v="August"/>
    <s v="2011"/>
    <n v="1"/>
    <b v="0"/>
    <s v="Medium"/>
    <n v="5"/>
    <n v="24.91"/>
    <n v="0"/>
    <x v="0"/>
    <n v="-0.9"/>
    <n v="4.84"/>
    <n v="0.71"/>
    <s v="Quebec"/>
    <x v="6"/>
    <s v="Home Office"/>
    <x v="0"/>
    <x v="12"/>
  </r>
  <r>
    <s v="Tracy Poddar"/>
    <n v="39238"/>
    <d v="2010-09-26T00:00:00"/>
    <d v="2010-09-27T00:00:00"/>
    <s v="September"/>
    <s v="2010"/>
    <n v="1"/>
    <b v="0"/>
    <s v="Critical"/>
    <n v="9"/>
    <n v="373.48"/>
    <n v="0.1"/>
    <x v="2"/>
    <n v="112.06"/>
    <n v="40.98"/>
    <n v="2.99"/>
    <s v="Quebec"/>
    <x v="6"/>
    <s v="Corporate"/>
    <x v="0"/>
    <x v="2"/>
  </r>
  <r>
    <s v="Sara Luxemburg"/>
    <n v="39426"/>
    <d v="2009-05-26T00:00:00"/>
    <d v="2009-05-27T00:00:00"/>
    <s v="May"/>
    <s v="2009"/>
    <n v="1"/>
    <b v="0"/>
    <s v="Critical"/>
    <n v="21"/>
    <n v="56.21"/>
    <n v="0.05"/>
    <x v="0"/>
    <n v="12.71"/>
    <n v="2.62"/>
    <n v="0.8"/>
    <s v="Quebec"/>
    <x v="6"/>
    <s v="Small Business"/>
    <x v="0"/>
    <x v="6"/>
  </r>
  <r>
    <s v="Chuck Sachs"/>
    <n v="39780"/>
    <d v="2009-06-07T00:00:00"/>
    <d v="2009-06-14T00:00:00"/>
    <s v="June"/>
    <s v="2009"/>
    <n v="7"/>
    <b v="0"/>
    <s v="low"/>
    <n v="33"/>
    <n v="1683.69"/>
    <n v="0.02"/>
    <x v="0"/>
    <n v="809.97"/>
    <n v="48.04"/>
    <n v="5.79"/>
    <s v="Quebec"/>
    <x v="6"/>
    <s v="Consumer"/>
    <x v="0"/>
    <x v="5"/>
  </r>
  <r>
    <s v="Mark Packer"/>
    <n v="40005"/>
    <d v="2010-07-25T00:00:00"/>
    <d v="2010-07-25T00:00:00"/>
    <s v="July"/>
    <s v="2010"/>
    <n v="0"/>
    <s v="FREE DELIVERY"/>
    <s v="High"/>
    <n v="9"/>
    <n v="130.43"/>
    <n v="0.03"/>
    <x v="0"/>
    <n v="-8.6999999999999993"/>
    <n v="13.48"/>
    <n v="4.51"/>
    <s v="Quebec"/>
    <x v="6"/>
    <s v="Small Business"/>
    <x v="0"/>
    <x v="0"/>
  </r>
  <r>
    <s v="Erica Hernandez"/>
    <n v="41350"/>
    <d v="2010-05-08T00:00:00"/>
    <d v="2010-05-09T00:00:00"/>
    <s v="May"/>
    <s v="2010"/>
    <n v="1"/>
    <b v="0"/>
    <s v="Medium"/>
    <n v="1"/>
    <n v="423.3"/>
    <n v="0.01"/>
    <x v="0"/>
    <n v="-259.01"/>
    <n v="419.19"/>
    <n v="19.989999999999998"/>
    <s v="Quebec"/>
    <x v="6"/>
    <s v="Small Business"/>
    <x v="0"/>
    <x v="0"/>
  </r>
  <r>
    <s v="Fred McMath"/>
    <n v="41383"/>
    <d v="2010-05-12T00:00:00"/>
    <d v="2010-05-16T00:00:00"/>
    <s v="May"/>
    <s v="2010"/>
    <n v="4"/>
    <b v="0"/>
    <s v="low"/>
    <n v="38"/>
    <n v="2702.3"/>
    <n v="0.03"/>
    <x v="1"/>
    <n v="-1330.78"/>
    <n v="70.98"/>
    <n v="59.81"/>
    <s v="Quebec"/>
    <x v="6"/>
    <s v="Small Business"/>
    <x v="2"/>
    <x v="14"/>
  </r>
  <r>
    <s v="Chuck Sachs"/>
    <n v="41826"/>
    <d v="2010-10-16T00:00:00"/>
    <d v="2010-10-18T00:00:00"/>
    <s v="October"/>
    <s v="2010"/>
    <n v="2"/>
    <b v="0"/>
    <s v="Medium"/>
    <n v="2"/>
    <n v="570.98"/>
    <n v="0.05"/>
    <x v="1"/>
    <n v="-340.48"/>
    <n v="258.98"/>
    <n v="54.31"/>
    <s v="Quebec"/>
    <x v="6"/>
    <s v="Consumer"/>
    <x v="2"/>
    <x v="14"/>
  </r>
  <r>
    <s v="Darrin Sayre"/>
    <n v="42471"/>
    <d v="2012-03-09T00:00:00"/>
    <d v="2012-03-11T00:00:00"/>
    <s v="March"/>
    <s v="2012"/>
    <n v="2"/>
    <b v="0"/>
    <s v="low"/>
    <n v="23"/>
    <n v="44.89"/>
    <n v="0.09"/>
    <x v="0"/>
    <n v="-17.13"/>
    <n v="1.95"/>
    <n v="1.63"/>
    <s v="Quebec"/>
    <x v="6"/>
    <s v="Consumer"/>
    <x v="0"/>
    <x v="12"/>
  </r>
  <r>
    <s v="Alex Grayson"/>
    <n v="42528"/>
    <d v="2010-02-23T00:00:00"/>
    <d v="2010-02-24T00:00:00"/>
    <s v="February"/>
    <s v="2010"/>
    <n v="1"/>
    <b v="0"/>
    <s v="Medium"/>
    <n v="29"/>
    <n v="200.7"/>
    <n v="0.02"/>
    <x v="0"/>
    <n v="-147.72"/>
    <n v="6.48"/>
    <n v="9.17"/>
    <s v="Quebec"/>
    <x v="6"/>
    <s v="Consumer"/>
    <x v="0"/>
    <x v="5"/>
  </r>
  <r>
    <s v="Bobby Elias"/>
    <n v="42529"/>
    <d v="2010-10-10T00:00:00"/>
    <d v="2010-10-14T00:00:00"/>
    <s v="October"/>
    <s v="2010"/>
    <n v="4"/>
    <b v="0"/>
    <s v="low"/>
    <n v="2"/>
    <n v="6.34"/>
    <n v="0.08"/>
    <x v="0"/>
    <n v="-4.4400000000000004"/>
    <n v="2.78"/>
    <n v="0.97"/>
    <s v="Quebec"/>
    <x v="6"/>
    <s v="Small Business"/>
    <x v="0"/>
    <x v="12"/>
  </r>
  <r>
    <s v="Bobby Elias"/>
    <n v="42529"/>
    <d v="2010-10-10T00:00:00"/>
    <d v="2010-10-14T00:00:00"/>
    <s v="October"/>
    <s v="2010"/>
    <n v="4"/>
    <b v="0"/>
    <s v="low"/>
    <n v="48"/>
    <n v="2996.93"/>
    <n v="0.04"/>
    <x v="0"/>
    <n v="1060.8699999999999"/>
    <n v="60.22"/>
    <n v="3.5"/>
    <s v="Quebec"/>
    <x v="6"/>
    <s v="Small Business"/>
    <x v="0"/>
    <x v="1"/>
  </r>
  <r>
    <s v="Sara Luxemburg"/>
    <n v="43200"/>
    <d v="2010-07-31T00:00:00"/>
    <d v="2010-08-01T00:00:00"/>
    <s v="August"/>
    <s v="2010"/>
    <n v="1"/>
    <b v="0"/>
    <s v="Not Specified"/>
    <n v="3"/>
    <n v="554.32000000000005"/>
    <n v="0.01"/>
    <x v="0"/>
    <n v="-62.13"/>
    <n v="172.99"/>
    <n v="19.989999999999998"/>
    <s v="Quebec"/>
    <x v="6"/>
    <s v="Small Business"/>
    <x v="0"/>
    <x v="2"/>
  </r>
  <r>
    <s v="Sara Luxemburg"/>
    <n v="43200"/>
    <d v="2010-07-31T00:00:00"/>
    <d v="2010-08-01T00:00:00"/>
    <s v="August"/>
    <s v="2010"/>
    <n v="1"/>
    <b v="0"/>
    <s v="Not Specified"/>
    <n v="15"/>
    <n v="1073.567"/>
    <n v="0.04"/>
    <x v="0"/>
    <n v="-305.97000000000003"/>
    <n v="85.99"/>
    <n v="0.99"/>
    <s v="Quebec"/>
    <x v="6"/>
    <s v="Small Business"/>
    <x v="1"/>
    <x v="3"/>
  </r>
  <r>
    <s v="Bart Folk"/>
    <n v="43553"/>
    <d v="2009-05-14T00:00:00"/>
    <d v="2009-05-15T00:00:00"/>
    <s v="May"/>
    <s v="2009"/>
    <n v="1"/>
    <b v="0"/>
    <s v="Not Specified"/>
    <n v="29"/>
    <n v="143.29"/>
    <n v="0.05"/>
    <x v="0"/>
    <n v="-55.54"/>
    <n v="4.9800000000000004"/>
    <n v="4.72"/>
    <s v="Quebec"/>
    <x v="6"/>
    <s v="Corporate"/>
    <x v="0"/>
    <x v="5"/>
  </r>
  <r>
    <s v="Keith Herrera"/>
    <n v="44033"/>
    <d v="2012-01-10T00:00:00"/>
    <d v="2012-01-12T00:00:00"/>
    <s v="January"/>
    <s v="2012"/>
    <n v="2"/>
    <b v="0"/>
    <s v="Critical"/>
    <n v="45"/>
    <n v="5811.97"/>
    <n v="0.03"/>
    <x v="1"/>
    <n v="-434.15"/>
    <n v="124.49"/>
    <n v="51.94"/>
    <s v="Quebec"/>
    <x v="6"/>
    <s v="Corporate"/>
    <x v="2"/>
    <x v="10"/>
  </r>
  <r>
    <s v="Keith Herrera"/>
    <n v="44065"/>
    <d v="2010-07-03T00:00:00"/>
    <d v="2010-07-10T00:00:00"/>
    <s v="July"/>
    <s v="2010"/>
    <n v="7"/>
    <b v="0"/>
    <s v="low"/>
    <n v="23"/>
    <n v="1914.16"/>
    <n v="0.01"/>
    <x v="1"/>
    <n v="128.43"/>
    <n v="80.97"/>
    <n v="33.6"/>
    <s v="Quebec"/>
    <x v="6"/>
    <s v="Small Business"/>
    <x v="1"/>
    <x v="16"/>
  </r>
  <r>
    <s v="Deanra Eno"/>
    <n v="44583"/>
    <d v="2009-10-04T00:00:00"/>
    <d v="2009-10-06T00:00:00"/>
    <s v="October"/>
    <s v="2009"/>
    <n v="2"/>
    <b v="0"/>
    <s v="low"/>
    <n v="21"/>
    <n v="315.07"/>
    <n v="0.02"/>
    <x v="0"/>
    <n v="95"/>
    <n v="14.2"/>
    <n v="5.3"/>
    <s v="Quebec"/>
    <x v="6"/>
    <s v="Corporate"/>
    <x v="2"/>
    <x v="4"/>
  </r>
  <r>
    <s v="Giulietta Dortch"/>
    <n v="45030"/>
    <d v="2010-07-24T00:00:00"/>
    <d v="2010-07-26T00:00:00"/>
    <s v="July"/>
    <s v="2010"/>
    <n v="2"/>
    <b v="0"/>
    <s v="High"/>
    <n v="1"/>
    <n v="18.16"/>
    <n v="0.03"/>
    <x v="0"/>
    <n v="-7.25"/>
    <n v="12.28"/>
    <n v="6.13"/>
    <s v="Quebec"/>
    <x v="6"/>
    <s v="Consumer"/>
    <x v="0"/>
    <x v="0"/>
  </r>
  <r>
    <s v="Rick Duston"/>
    <n v="46177"/>
    <d v="2010-12-05T00:00:00"/>
    <d v="2010-12-05T00:00:00"/>
    <s v="December"/>
    <s v="2010"/>
    <n v="0"/>
    <s v="FREE DELIVERY"/>
    <s v="low"/>
    <n v="13"/>
    <n v="11169.95"/>
    <n v="7.0000000000000007E-2"/>
    <x v="0"/>
    <n v="3982.22"/>
    <n v="896.99"/>
    <n v="19.989999999999998"/>
    <s v="Quebec"/>
    <x v="6"/>
    <s v="Corporate"/>
    <x v="0"/>
    <x v="2"/>
  </r>
  <r>
    <s v="Astrea Jones"/>
    <n v="46341"/>
    <d v="2009-12-17T00:00:00"/>
    <d v="2009-12-18T00:00:00"/>
    <s v="December"/>
    <s v="2009"/>
    <n v="1"/>
    <b v="0"/>
    <s v="High"/>
    <n v="23"/>
    <n v="39.130000000000003"/>
    <n v="0.1"/>
    <x v="0"/>
    <n v="-23.14"/>
    <n v="1.68"/>
    <n v="1.57"/>
    <s v="Quebec"/>
    <x v="6"/>
    <s v="Corporate"/>
    <x v="0"/>
    <x v="12"/>
  </r>
  <r>
    <s v="Cynthia Voltz"/>
    <n v="46368"/>
    <d v="2012-04-24T00:00:00"/>
    <d v="2012-04-26T00:00:00"/>
    <s v="April"/>
    <s v="2012"/>
    <n v="2"/>
    <b v="0"/>
    <s v="High"/>
    <n v="48"/>
    <n v="166.13"/>
    <n v="0"/>
    <x v="0"/>
    <n v="-119.16"/>
    <n v="3.28"/>
    <n v="3.97"/>
    <s v="Quebec"/>
    <x v="6"/>
    <s v="Corporate"/>
    <x v="0"/>
    <x v="12"/>
  </r>
  <r>
    <s v="Chuck Sachs"/>
    <n v="46531"/>
    <d v="2011-08-21T00:00:00"/>
    <d v="2011-08-26T00:00:00"/>
    <s v="August"/>
    <s v="2011"/>
    <n v="5"/>
    <b v="0"/>
    <s v="low"/>
    <n v="17"/>
    <n v="3064.6579999999999"/>
    <n v="0.01"/>
    <x v="0"/>
    <n v="447.34"/>
    <n v="205.99"/>
    <n v="2.79"/>
    <s v="Quebec"/>
    <x v="6"/>
    <s v="Consumer"/>
    <x v="1"/>
    <x v="3"/>
  </r>
  <r>
    <s v="Michael Oakman"/>
    <n v="47012"/>
    <d v="2010-05-13T00:00:00"/>
    <d v="2010-05-17T00:00:00"/>
    <s v="May"/>
    <s v="2010"/>
    <n v="4"/>
    <b v="0"/>
    <s v="low"/>
    <n v="35"/>
    <n v="584.41999999999996"/>
    <n v="0.08"/>
    <x v="2"/>
    <n v="-97.21"/>
    <n v="16.989999999999998"/>
    <n v="8.99"/>
    <s v="Quebec"/>
    <x v="6"/>
    <s v="Small Business"/>
    <x v="0"/>
    <x v="12"/>
  </r>
  <r>
    <s v="Becky Martin"/>
    <n v="47106"/>
    <d v="2011-10-25T00:00:00"/>
    <d v="2011-10-27T00:00:00"/>
    <s v="October"/>
    <s v="2011"/>
    <n v="2"/>
    <b v="0"/>
    <s v="Medium"/>
    <n v="37"/>
    <n v="2192.63"/>
    <n v="0.05"/>
    <x v="0"/>
    <n v="660.06"/>
    <n v="59.98"/>
    <n v="3.99"/>
    <s v="Quebec"/>
    <x v="6"/>
    <s v="Home Office"/>
    <x v="0"/>
    <x v="1"/>
  </r>
  <r>
    <s v="David Kendrick"/>
    <n v="47621"/>
    <d v="2009-07-11T00:00:00"/>
    <d v="2009-07-13T00:00:00"/>
    <s v="July"/>
    <s v="2009"/>
    <n v="2"/>
    <b v="0"/>
    <s v="Critical"/>
    <n v="16"/>
    <n v="230.74"/>
    <n v="0.08"/>
    <x v="2"/>
    <n v="27.23"/>
    <n v="14.2"/>
    <n v="5.3"/>
    <s v="Quebec"/>
    <x v="6"/>
    <s v="Home Office"/>
    <x v="2"/>
    <x v="4"/>
  </r>
  <r>
    <s v="Erica Hernandez"/>
    <n v="48706"/>
    <d v="2012-10-30T00:00:00"/>
    <d v="2012-11-03T00:00:00"/>
    <s v="November"/>
    <s v="2012"/>
    <n v="4"/>
    <b v="0"/>
    <s v="low"/>
    <n v="28"/>
    <n v="31.2"/>
    <n v="0.09"/>
    <x v="0"/>
    <n v="-2.81"/>
    <n v="1.1399999999999999"/>
    <n v="0.7"/>
    <s v="Quebec"/>
    <x v="6"/>
    <s v="Small Business"/>
    <x v="0"/>
    <x v="6"/>
  </r>
  <r>
    <s v="Nicole Brennan"/>
    <n v="49443"/>
    <d v="2011-01-23T00:00:00"/>
    <d v="2011-01-24T00:00:00"/>
    <s v="January"/>
    <s v="2011"/>
    <n v="1"/>
    <b v="0"/>
    <s v="High"/>
    <n v="41"/>
    <n v="396.15"/>
    <n v="0.05"/>
    <x v="0"/>
    <n v="-10.98"/>
    <n v="9.85"/>
    <n v="4.82"/>
    <s v="Quebec"/>
    <x v="6"/>
    <s v="Home Office"/>
    <x v="0"/>
    <x v="12"/>
  </r>
  <r>
    <s v="Erica Hernandez"/>
    <n v="49824"/>
    <d v="2011-03-22T00:00:00"/>
    <d v="2011-03-23T00:00:00"/>
    <s v="March"/>
    <s v="2011"/>
    <n v="1"/>
    <b v="0"/>
    <s v="High"/>
    <n v="33"/>
    <n v="1900.2260000000001"/>
    <n v="0.01"/>
    <x v="2"/>
    <n v="440.2"/>
    <n v="65.989999999999995"/>
    <n v="5.31"/>
    <s v="Quebec"/>
    <x v="6"/>
    <s v="Small Business"/>
    <x v="1"/>
    <x v="3"/>
  </r>
  <r>
    <s v="Ellis Ballard"/>
    <n v="51047"/>
    <d v="2009-04-10T00:00:00"/>
    <d v="2009-04-11T00:00:00"/>
    <s v="April"/>
    <s v="2009"/>
    <n v="1"/>
    <b v="0"/>
    <s v="Medium"/>
    <n v="28"/>
    <n v="65.7"/>
    <n v="0.02"/>
    <x v="2"/>
    <n v="-83.54"/>
    <n v="1.76"/>
    <n v="4.8600000000000003"/>
    <s v="Quebec"/>
    <x v="6"/>
    <s v="Corporate"/>
    <x v="2"/>
    <x v="4"/>
  </r>
  <r>
    <s v="Ellis Ballard"/>
    <n v="51047"/>
    <d v="2009-04-10T00:00:00"/>
    <d v="2009-04-11T00:00:00"/>
    <s v="April"/>
    <s v="2009"/>
    <n v="1"/>
    <b v="0"/>
    <s v="Medium"/>
    <n v="38"/>
    <n v="1685.07"/>
    <n v="0.03"/>
    <x v="0"/>
    <n v="-681.97"/>
    <n v="41.47"/>
    <n v="34.200000000000003"/>
    <s v="Quebec"/>
    <x v="6"/>
    <s v="Corporate"/>
    <x v="2"/>
    <x v="4"/>
  </r>
  <r>
    <s v="Brian Stugart"/>
    <n v="51783"/>
    <d v="2011-11-11T00:00:00"/>
    <d v="2011-11-13T00:00:00"/>
    <s v="November"/>
    <s v="2011"/>
    <n v="2"/>
    <b v="0"/>
    <s v="Medium"/>
    <n v="47"/>
    <n v="3587.72"/>
    <n v="0"/>
    <x v="1"/>
    <n v="54.23"/>
    <n v="70.89"/>
    <n v="89.3"/>
    <s v="Quebec"/>
    <x v="6"/>
    <s v="Consumer"/>
    <x v="2"/>
    <x v="10"/>
  </r>
  <r>
    <s v="Alex Grayson"/>
    <n v="54053"/>
    <d v="2012-02-14T00:00:00"/>
    <d v="2012-02-15T00:00:00"/>
    <s v="February"/>
    <s v="2012"/>
    <n v="1"/>
    <b v="0"/>
    <s v="High"/>
    <n v="34"/>
    <n v="5634.3525"/>
    <n v="0.03"/>
    <x v="0"/>
    <n v="1185.4100000000001"/>
    <n v="200.99"/>
    <n v="8.08"/>
    <s v="Quebec"/>
    <x v="6"/>
    <s v="Consumer"/>
    <x v="1"/>
    <x v="3"/>
  </r>
  <r>
    <s v="Erica Hernandez"/>
    <n v="54592"/>
    <d v="2011-06-12T00:00:00"/>
    <d v="2011-06-14T00:00:00"/>
    <s v="June"/>
    <s v="2011"/>
    <n v="2"/>
    <b v="0"/>
    <s v="low"/>
    <n v="34"/>
    <n v="154.43"/>
    <n v="0.03"/>
    <x v="0"/>
    <n v="-133.77000000000001"/>
    <n v="4.18"/>
    <n v="6.92"/>
    <s v="Quebec"/>
    <x v="6"/>
    <s v="Small Business"/>
    <x v="2"/>
    <x v="4"/>
  </r>
  <r>
    <s v="Paul Knutson"/>
    <n v="55425"/>
    <d v="2011-11-01T00:00:00"/>
    <d v="2011-11-03T00:00:00"/>
    <s v="November"/>
    <s v="2011"/>
    <n v="2"/>
    <b v="0"/>
    <s v="Critical"/>
    <n v="8"/>
    <n v="2302.36"/>
    <n v="0.05"/>
    <x v="2"/>
    <n v="-114.68"/>
    <n v="300.97000000000003"/>
    <n v="7.18"/>
    <s v="Quebec"/>
    <x v="6"/>
    <s v="Corporate"/>
    <x v="1"/>
    <x v="7"/>
  </r>
  <r>
    <s v="Joni Wasserman"/>
    <n v="55616"/>
    <d v="2011-05-08T00:00:00"/>
    <d v="2011-05-09T00:00:00"/>
    <s v="May"/>
    <s v="2011"/>
    <n v="1"/>
    <b v="0"/>
    <s v="High"/>
    <n v="24"/>
    <n v="437.47800000000001"/>
    <n v="0.02"/>
    <x v="0"/>
    <n v="-42.23"/>
    <n v="20.99"/>
    <n v="1.25"/>
    <s v="Quebec"/>
    <x v="6"/>
    <s v="Consumer"/>
    <x v="1"/>
    <x v="3"/>
  </r>
  <r>
    <s v="Karen Ferguson"/>
    <n v="55909"/>
    <d v="2009-05-19T00:00:00"/>
    <d v="2009-05-26T00:00:00"/>
    <s v="May"/>
    <s v="2009"/>
    <n v="7"/>
    <b v="0"/>
    <s v="low"/>
    <n v="2"/>
    <n v="32.6"/>
    <n v="0.03"/>
    <x v="0"/>
    <n v="-20.57"/>
    <n v="13.43"/>
    <n v="5.5"/>
    <s v="Quebec"/>
    <x v="6"/>
    <s v="Home Office"/>
    <x v="0"/>
    <x v="0"/>
  </r>
  <r>
    <s v="Mark Haberlin"/>
    <n v="55938"/>
    <d v="2012-07-02T00:00:00"/>
    <d v="2012-07-03T00:00:00"/>
    <s v="July"/>
    <s v="2012"/>
    <n v="1"/>
    <b v="0"/>
    <s v="Not Specified"/>
    <n v="42"/>
    <n v="802.46"/>
    <n v="0.08"/>
    <x v="2"/>
    <n v="192.88"/>
    <n v="19.98"/>
    <n v="5.97"/>
    <s v="Quebec"/>
    <x v="6"/>
    <s v="Small Business"/>
    <x v="0"/>
    <x v="5"/>
  </r>
  <r>
    <s v="Julie Kriz"/>
    <n v="56260"/>
    <d v="2009-08-15T00:00:00"/>
    <d v="2009-08-16T00:00:00"/>
    <s v="August"/>
    <s v="2009"/>
    <n v="1"/>
    <b v="0"/>
    <s v="Not Specified"/>
    <n v="34"/>
    <n v="223.76"/>
    <n v="0.03"/>
    <x v="0"/>
    <n v="-139.66"/>
    <n v="6.48"/>
    <n v="7.91"/>
    <s v="Quebec"/>
    <x v="6"/>
    <s v="Corporate"/>
    <x v="0"/>
    <x v="5"/>
  </r>
  <r>
    <s v="Giulietta Dortch"/>
    <n v="56768"/>
    <d v="2011-07-27T00:00:00"/>
    <d v="2011-07-28T00:00:00"/>
    <s v="July"/>
    <s v="2011"/>
    <n v="1"/>
    <b v="0"/>
    <s v="Critical"/>
    <n v="13"/>
    <n v="1207.02"/>
    <n v="0.03"/>
    <x v="1"/>
    <n v="235.4"/>
    <n v="90.97"/>
    <n v="14"/>
    <s v="Quebec"/>
    <x v="6"/>
    <s v="Corporate"/>
    <x v="1"/>
    <x v="16"/>
  </r>
  <r>
    <s v="Rick Duston"/>
    <n v="58337"/>
    <d v="2009-05-28T00:00:00"/>
    <d v="2009-05-30T00:00:00"/>
    <s v="May"/>
    <s v="2009"/>
    <n v="2"/>
    <b v="0"/>
    <s v="low"/>
    <n v="18"/>
    <n v="106.45"/>
    <n v="0.03"/>
    <x v="0"/>
    <n v="-5.08"/>
    <n v="5.85"/>
    <n v="2.27"/>
    <s v="Quebec"/>
    <x v="6"/>
    <s v="Corporate"/>
    <x v="0"/>
    <x v="12"/>
  </r>
  <r>
    <s v="Yana Sorensen"/>
    <n v="58343"/>
    <d v="2009-01-09T00:00:00"/>
    <d v="2009-01-11T00:00:00"/>
    <s v="January"/>
    <s v="2009"/>
    <n v="2"/>
    <b v="0"/>
    <s v="Not Specified"/>
    <n v="39"/>
    <n v="121.87"/>
    <n v="7.0000000000000007E-2"/>
    <x v="0"/>
    <n v="11.32"/>
    <n v="3.29"/>
    <n v="1.35"/>
    <s v="Quebec"/>
    <x v="6"/>
    <s v="Corporate"/>
    <x v="0"/>
    <x v="6"/>
  </r>
  <r>
    <s v="Deborah Brumfield"/>
    <n v="59270"/>
    <d v="2010-01-11T00:00:00"/>
    <d v="2010-01-11T00:00:00"/>
    <s v="January"/>
    <s v="2010"/>
    <n v="0"/>
    <s v="FREE DELIVERY"/>
    <s v="High"/>
    <n v="5"/>
    <n v="647.27"/>
    <n v="0.08"/>
    <x v="1"/>
    <n v="-404.77"/>
    <n v="122.99"/>
    <n v="70.2"/>
    <s v="Quebec"/>
    <x v="6"/>
    <s v="Small Business"/>
    <x v="2"/>
    <x v="14"/>
  </r>
  <r>
    <s v="Maureen Gastineau"/>
    <n v="59619"/>
    <d v="2010-02-13T00:00:00"/>
    <d v="2010-02-15T00:00:00"/>
    <s v="February"/>
    <s v="2010"/>
    <n v="2"/>
    <b v="0"/>
    <s v="Not Specified"/>
    <n v="35"/>
    <n v="225.4"/>
    <n v="0.08"/>
    <x v="0"/>
    <n v="-165.48"/>
    <n v="6.48"/>
    <n v="8.4"/>
    <s v="Quebec"/>
    <x v="6"/>
    <s v="Consumer"/>
    <x v="0"/>
    <x v="5"/>
  </r>
  <r>
    <s v="Julia Barnett"/>
    <n v="59714"/>
    <d v="2010-12-13T00:00:00"/>
    <d v="2010-12-15T00:00:00"/>
    <s v="December"/>
    <s v="2010"/>
    <n v="2"/>
    <b v="0"/>
    <s v="Critical"/>
    <n v="26"/>
    <n v="9225.65"/>
    <n v="0.03"/>
    <x v="1"/>
    <n v="1656.46"/>
    <n v="349.45"/>
    <n v="60"/>
    <s v="Quebec"/>
    <x v="6"/>
    <s v="Corporate"/>
    <x v="2"/>
    <x v="10"/>
  </r>
  <r>
    <s v="Julia Barnett"/>
    <n v="59781"/>
    <d v="2012-12-12T00:00:00"/>
    <d v="2012-12-14T00:00:00"/>
    <s v="December"/>
    <s v="2012"/>
    <n v="2"/>
    <b v="0"/>
    <s v="Not Specified"/>
    <n v="18"/>
    <n v="1837.94"/>
    <n v="0.02"/>
    <x v="0"/>
    <n v="1249.43"/>
    <n v="99.23"/>
    <n v="8.99"/>
    <s v="Quebec"/>
    <x v="6"/>
    <s v="Corporate"/>
    <x v="2"/>
    <x v="4"/>
  </r>
  <r>
    <s v="Julia Barnett"/>
    <n v="59781"/>
    <d v="2012-12-12T00:00:00"/>
    <d v="2012-12-13T00:00:00"/>
    <s v="December"/>
    <s v="2012"/>
    <n v="1"/>
    <b v="0"/>
    <s v="Not Specified"/>
    <n v="28"/>
    <n v="24391.16"/>
    <n v="0.04"/>
    <x v="1"/>
    <n v="-9611.91"/>
    <n v="880.98"/>
    <n v="44.55"/>
    <s v="Quebec"/>
    <x v="6"/>
    <s v="Corporate"/>
    <x v="2"/>
    <x v="9"/>
  </r>
  <r>
    <s v="Helen Wasserman"/>
    <n v="70"/>
    <d v="2010-12-17T00:00:00"/>
    <d v="2010-12-22T00:00:00"/>
    <s v="December"/>
    <s v="2010"/>
    <n v="5"/>
    <b v="0"/>
    <s v="low"/>
    <n v="48"/>
    <n v="90.05"/>
    <n v="0.03"/>
    <x v="0"/>
    <n v="-107"/>
    <n v="1.86"/>
    <n v="2.58"/>
    <s v="Quebec"/>
    <x v="6"/>
    <s v="Home Office"/>
    <x v="0"/>
    <x v="6"/>
  </r>
  <r>
    <s v="Helen Wasserman"/>
    <n v="70"/>
    <d v="2010-12-17T00:00:00"/>
    <d v="2010-12-22T00:00:00"/>
    <s v="December"/>
    <s v="2010"/>
    <n v="5"/>
    <b v="0"/>
    <s v="low"/>
    <n v="46"/>
    <n v="7804.53"/>
    <n v="0.05"/>
    <x v="0"/>
    <n v="2057.17"/>
    <n v="205.99"/>
    <n v="5.99"/>
    <s v="Quebec"/>
    <x v="6"/>
    <s v="Home Office"/>
    <x v="1"/>
    <x v="3"/>
  </r>
  <r>
    <s v="Anne Pryor"/>
    <n v="135"/>
    <d v="2011-10-20T00:00:00"/>
    <d v="2011-10-22T00:00:00"/>
    <s v="October"/>
    <s v="2011"/>
    <n v="2"/>
    <b v="0"/>
    <s v="Not Specified"/>
    <n v="25"/>
    <n v="125.85"/>
    <n v="0.09"/>
    <x v="0"/>
    <n v="-89.25"/>
    <n v="4.9800000000000004"/>
    <n v="4.62"/>
    <s v="Quebec"/>
    <x v="6"/>
    <s v="Consumer"/>
    <x v="1"/>
    <x v="7"/>
  </r>
  <r>
    <s v="Justin Hirsh"/>
    <n v="193"/>
    <d v="2010-08-07T00:00:00"/>
    <d v="2010-08-09T00:00:00"/>
    <s v="August"/>
    <s v="2010"/>
    <n v="2"/>
    <b v="0"/>
    <s v="Critical"/>
    <n v="14"/>
    <n v="174.89"/>
    <n v="0.06"/>
    <x v="0"/>
    <n v="-37.04"/>
    <n v="12.44"/>
    <n v="6.27"/>
    <s v="Quebec"/>
    <x v="6"/>
    <s v="Consumer"/>
    <x v="0"/>
    <x v="0"/>
  </r>
  <r>
    <s v="Karen Ferguson"/>
    <n v="225"/>
    <d v="2011-05-24T00:00:00"/>
    <d v="2011-05-25T00:00:00"/>
    <s v="May"/>
    <s v="2011"/>
    <n v="1"/>
    <b v="0"/>
    <s v="Critical"/>
    <n v="24"/>
    <n v="126.58"/>
    <n v="0.06"/>
    <x v="0"/>
    <n v="18.27"/>
    <n v="5.58"/>
    <n v="0.7"/>
    <s v="Quebec"/>
    <x v="6"/>
    <s v="Home Office"/>
    <x v="0"/>
    <x v="12"/>
  </r>
  <r>
    <s v="Karen Ferguson"/>
    <n v="225"/>
    <d v="2011-05-24T00:00:00"/>
    <d v="2011-05-26T00:00:00"/>
    <s v="May"/>
    <s v="2011"/>
    <n v="2"/>
    <b v="0"/>
    <s v="Critical"/>
    <n v="1"/>
    <n v="23.7"/>
    <n v="0.05"/>
    <x v="0"/>
    <n v="-8.9700000000000006"/>
    <n v="19.84"/>
    <n v="4.0999999999999996"/>
    <s v="Quebec"/>
    <x v="6"/>
    <s v="Home Office"/>
    <x v="0"/>
    <x v="12"/>
  </r>
  <r>
    <s v="Dorris Love"/>
    <n v="290"/>
    <d v="2009-01-05T00:00:00"/>
    <d v="2009-01-06T00:00:00"/>
    <s v="January"/>
    <s v="2009"/>
    <n v="1"/>
    <b v="0"/>
    <s v="Not Specified"/>
    <n v="24"/>
    <n v="188.73"/>
    <n v="0.05"/>
    <x v="0"/>
    <n v="-32.479999999999997"/>
    <n v="7.64"/>
    <n v="5.83"/>
    <s v="Quebec"/>
    <x v="6"/>
    <s v="Home Office"/>
    <x v="0"/>
    <x v="5"/>
  </r>
  <r>
    <s v="Bill Eplett"/>
    <n v="644"/>
    <d v="2012-04-30T00:00:00"/>
    <d v="2012-05-01T00:00:00"/>
    <s v="May"/>
    <s v="2012"/>
    <n v="1"/>
    <b v="0"/>
    <s v="Critical"/>
    <n v="5"/>
    <n v="1679.58"/>
    <n v="0.01"/>
    <x v="1"/>
    <n v="-171.92"/>
    <n v="320.98"/>
    <n v="58.95"/>
    <s v="Quebec"/>
    <x v="6"/>
    <s v="Corporate"/>
    <x v="2"/>
    <x v="14"/>
  </r>
  <r>
    <s v="Caroline Jumper"/>
    <n v="738"/>
    <d v="2010-03-01T00:00:00"/>
    <d v="2010-03-03T00:00:00"/>
    <s v="March"/>
    <s v="2010"/>
    <n v="2"/>
    <b v="0"/>
    <s v="Not Specified"/>
    <n v="7"/>
    <n v="560.51"/>
    <n v="0.04"/>
    <x v="0"/>
    <n v="32.6"/>
    <n v="80.98"/>
    <n v="4.5"/>
    <s v="Quebec"/>
    <x v="6"/>
    <s v="Corporate"/>
    <x v="0"/>
    <x v="1"/>
  </r>
  <r>
    <s v="Caroline Jumper"/>
    <n v="738"/>
    <d v="2010-03-01T00:00:00"/>
    <d v="2010-03-02T00:00:00"/>
    <s v="March"/>
    <s v="2010"/>
    <n v="1"/>
    <b v="0"/>
    <s v="Not Specified"/>
    <n v="31"/>
    <n v="189.95"/>
    <n v="0.08"/>
    <x v="0"/>
    <n v="-56.68"/>
    <n v="6.48"/>
    <n v="5.14"/>
    <s v="Quebec"/>
    <x v="6"/>
    <s v="Corporate"/>
    <x v="0"/>
    <x v="5"/>
  </r>
  <r>
    <s v="Pamela Stobb"/>
    <n v="772"/>
    <d v="2010-04-16T00:00:00"/>
    <d v="2010-04-18T00:00:00"/>
    <s v="April"/>
    <s v="2010"/>
    <n v="2"/>
    <b v="0"/>
    <s v="High"/>
    <n v="35"/>
    <n v="589.24"/>
    <n v="0.08"/>
    <x v="0"/>
    <n v="-38.35"/>
    <n v="17.52"/>
    <n v="8.17"/>
    <s v="Quebec"/>
    <x v="6"/>
    <s v="Consumer"/>
    <x v="0"/>
    <x v="1"/>
  </r>
  <r>
    <s v="Pamela Stobb"/>
    <n v="772"/>
    <d v="2010-04-16T00:00:00"/>
    <d v="2010-04-18T00:00:00"/>
    <s v="April"/>
    <s v="2010"/>
    <n v="2"/>
    <b v="0"/>
    <s v="High"/>
    <n v="25"/>
    <n v="233.05"/>
    <n v="0.1"/>
    <x v="0"/>
    <n v="86.93"/>
    <n v="9.9"/>
    <n v="1.39"/>
    <s v="Quebec"/>
    <x v="6"/>
    <s v="Consumer"/>
    <x v="0"/>
    <x v="8"/>
  </r>
  <r>
    <s v="Aaron Smayling"/>
    <n v="1189"/>
    <d v="2009-04-08T00:00:00"/>
    <d v="2009-04-09T00:00:00"/>
    <s v="April"/>
    <s v="2009"/>
    <n v="1"/>
    <b v="0"/>
    <s v="Critical"/>
    <n v="27"/>
    <n v="129.1"/>
    <n v="0"/>
    <x v="0"/>
    <n v="-59.82"/>
    <n v="4.42"/>
    <n v="4.99"/>
    <s v="Quebec"/>
    <x v="6"/>
    <s v="Small Business"/>
    <x v="0"/>
    <x v="8"/>
  </r>
  <r>
    <s v="Aaron Smayling"/>
    <n v="1825"/>
    <d v="2010-12-04T00:00:00"/>
    <d v="2010-12-06T00:00:00"/>
    <s v="December"/>
    <s v="2010"/>
    <n v="2"/>
    <b v="0"/>
    <s v="Medium"/>
    <n v="22"/>
    <n v="38.26"/>
    <n v="0.03"/>
    <x v="0"/>
    <n v="-2.34"/>
    <n v="1.76"/>
    <n v="0.7"/>
    <s v="Quebec"/>
    <x v="6"/>
    <s v="Small Business"/>
    <x v="0"/>
    <x v="12"/>
  </r>
  <r>
    <s v="Caroline Jumper"/>
    <n v="2467"/>
    <d v="2011-07-15T00:00:00"/>
    <d v="2011-07-16T00:00:00"/>
    <s v="July"/>
    <s v="2011"/>
    <n v="1"/>
    <b v="0"/>
    <s v="Not Specified"/>
    <n v="30"/>
    <n v="4147.47"/>
    <n v="0.09"/>
    <x v="1"/>
    <n v="586.61"/>
    <n v="145.44999999999999"/>
    <n v="17.850000000000001"/>
    <s v="Quebec"/>
    <x v="6"/>
    <s v="Corporate"/>
    <x v="1"/>
    <x v="16"/>
  </r>
  <r>
    <s v="Pamela Stobb"/>
    <n v="3014"/>
    <d v="2012-10-29T00:00:00"/>
    <d v="2012-10-31T00:00:00"/>
    <s v="October"/>
    <s v="2012"/>
    <n v="2"/>
    <b v="0"/>
    <s v="Not Specified"/>
    <n v="13"/>
    <n v="4002.14"/>
    <n v="0.02"/>
    <x v="0"/>
    <n v="1314.39"/>
    <n v="304.99"/>
    <n v="19.989999999999998"/>
    <s v="Quebec"/>
    <x v="6"/>
    <s v="Consumer"/>
    <x v="0"/>
    <x v="2"/>
  </r>
  <r>
    <s v="Jasper Cacioppo"/>
    <n v="3073"/>
    <d v="2009-01-07T00:00:00"/>
    <d v="2009-01-08T00:00:00"/>
    <s v="January"/>
    <s v="2009"/>
    <n v="1"/>
    <b v="0"/>
    <s v="Medium"/>
    <n v="3"/>
    <n v="10.58"/>
    <n v="0.05"/>
    <x v="0"/>
    <n v="-11.58"/>
    <n v="1.98"/>
    <n v="4.7699999999999996"/>
    <s v="Quebec"/>
    <x v="6"/>
    <s v="Home Office"/>
    <x v="0"/>
    <x v="2"/>
  </r>
  <r>
    <s v="Jasper Cacioppo"/>
    <n v="3073"/>
    <d v="2009-01-07T00:00:00"/>
    <d v="2009-01-08T00:00:00"/>
    <s v="January"/>
    <s v="2009"/>
    <n v="1"/>
    <b v="0"/>
    <s v="Medium"/>
    <n v="3"/>
    <n v="2119.67"/>
    <n v="7.0000000000000007E-2"/>
    <x v="2"/>
    <n v="-2314.7399999999998"/>
    <n v="699.99"/>
    <n v="24.49"/>
    <s v="Quebec"/>
    <x v="6"/>
    <s v="Home Office"/>
    <x v="1"/>
    <x v="13"/>
  </r>
  <r>
    <s v="Jasper Cacioppo"/>
    <n v="3073"/>
    <d v="2009-01-07T00:00:00"/>
    <d v="2009-01-08T00:00:00"/>
    <s v="January"/>
    <s v="2009"/>
    <n v="1"/>
    <b v="0"/>
    <s v="Medium"/>
    <n v="7"/>
    <n v="45923.76"/>
    <n v="7.0000000000000007E-2"/>
    <x v="0"/>
    <n v="102.61"/>
    <n v="6783.02"/>
    <n v="24.49"/>
    <s v="Quebec"/>
    <x v="6"/>
    <s v="Home Office"/>
    <x v="1"/>
    <x v="16"/>
  </r>
  <r>
    <s v="Jasper Cacioppo"/>
    <n v="3168"/>
    <d v="2012-01-29T00:00:00"/>
    <d v="2012-02-03T00:00:00"/>
    <s v="February"/>
    <s v="2012"/>
    <n v="5"/>
    <b v="0"/>
    <s v="low"/>
    <n v="14"/>
    <n v="80.599999999999994"/>
    <n v="0.04"/>
    <x v="0"/>
    <n v="-4.2"/>
    <n v="5.28"/>
    <n v="3.96"/>
    <s v="Quebec"/>
    <x v="6"/>
    <s v="Home Office"/>
    <x v="2"/>
    <x v="4"/>
  </r>
  <r>
    <s v="Alan Haines"/>
    <n v="3205"/>
    <d v="2012-04-10T00:00:00"/>
    <d v="2012-04-10T00:00:00"/>
    <s v="April"/>
    <s v="2012"/>
    <n v="0"/>
    <s v="FREE DELIVERY"/>
    <s v="low"/>
    <n v="8"/>
    <n v="136.61000000000001"/>
    <n v="0.01"/>
    <x v="0"/>
    <n v="80.430000000000007"/>
    <n v="15.68"/>
    <n v="3.73"/>
    <s v="Quebec"/>
    <x v="6"/>
    <s v="Consumer"/>
    <x v="2"/>
    <x v="4"/>
  </r>
  <r>
    <s v="Alan Haines"/>
    <n v="3205"/>
    <d v="2012-04-10T00:00:00"/>
    <d v="2012-04-14T00:00:00"/>
    <s v="April"/>
    <s v="2012"/>
    <n v="4"/>
    <b v="0"/>
    <s v="low"/>
    <n v="42"/>
    <n v="2907.63"/>
    <n v="0.04"/>
    <x v="2"/>
    <n v="54.6"/>
    <n v="71.37"/>
    <n v="69"/>
    <s v="Quebec"/>
    <x v="6"/>
    <s v="Consumer"/>
    <x v="2"/>
    <x v="10"/>
  </r>
  <r>
    <s v="Logan Haushalter"/>
    <n v="3559"/>
    <d v="2012-10-23T00:00:00"/>
    <d v="2012-10-24T00:00:00"/>
    <s v="October"/>
    <s v="2012"/>
    <n v="1"/>
    <b v="0"/>
    <s v="Medium"/>
    <n v="34"/>
    <n v="136.66999999999999"/>
    <n v="7.0000000000000007E-2"/>
    <x v="2"/>
    <n v="-117.92"/>
    <n v="3.81"/>
    <n v="5.44"/>
    <s v="Quebec"/>
    <x v="6"/>
    <s v="Corporate"/>
    <x v="0"/>
    <x v="2"/>
  </r>
  <r>
    <s v="Lena Cacioppo"/>
    <n v="3586"/>
    <d v="2010-12-04T00:00:00"/>
    <d v="2010-12-05T00:00:00"/>
    <s v="December"/>
    <s v="2010"/>
    <n v="1"/>
    <b v="0"/>
    <s v="High"/>
    <n v="32"/>
    <n v="383.57"/>
    <n v="0.06"/>
    <x v="0"/>
    <n v="70.510000000000005"/>
    <n v="12.58"/>
    <n v="5.16"/>
    <s v="Quebec"/>
    <x v="6"/>
    <s v="Home Office"/>
    <x v="2"/>
    <x v="4"/>
  </r>
  <r>
    <s v="Lena Cacioppo"/>
    <n v="3586"/>
    <d v="2010-12-04T00:00:00"/>
    <d v="2010-12-06T00:00:00"/>
    <s v="December"/>
    <s v="2010"/>
    <n v="2"/>
    <b v="0"/>
    <s v="High"/>
    <n v="31"/>
    <n v="461.1"/>
    <n v="0.05"/>
    <x v="0"/>
    <n v="116.96"/>
    <n v="14.34"/>
    <n v="5"/>
    <s v="Quebec"/>
    <x v="6"/>
    <s v="Home Office"/>
    <x v="2"/>
    <x v="4"/>
  </r>
  <r>
    <s v="Aaron Smayling"/>
    <n v="3750"/>
    <d v="2011-04-29T00:00:00"/>
    <d v="2011-05-01T00:00:00"/>
    <s v="May"/>
    <s v="2011"/>
    <n v="2"/>
    <b v="0"/>
    <s v="Medium"/>
    <n v="12"/>
    <n v="76.16"/>
    <n v="0.04"/>
    <x v="0"/>
    <n v="-24.03"/>
    <n v="5.98"/>
    <n v="5.2"/>
    <s v="Quebec"/>
    <x v="6"/>
    <s v="Small Business"/>
    <x v="0"/>
    <x v="5"/>
  </r>
  <r>
    <s v="Deirdre Greer"/>
    <n v="3778"/>
    <d v="2010-05-25T00:00:00"/>
    <d v="2010-05-27T00:00:00"/>
    <s v="May"/>
    <s v="2010"/>
    <n v="2"/>
    <b v="0"/>
    <s v="Critical"/>
    <n v="34"/>
    <n v="268.08999999999997"/>
    <n v="7.0000000000000007E-2"/>
    <x v="0"/>
    <n v="-63.76"/>
    <n v="8.32"/>
    <n v="2.38"/>
    <s v="Quebec"/>
    <x v="6"/>
    <s v="Home Office"/>
    <x v="1"/>
    <x v="7"/>
  </r>
  <r>
    <s v="Deirdre Greer"/>
    <n v="3778"/>
    <d v="2010-05-25T00:00:00"/>
    <d v="2010-05-26T00:00:00"/>
    <s v="May"/>
    <s v="2010"/>
    <n v="1"/>
    <b v="0"/>
    <s v="Critical"/>
    <n v="12"/>
    <n v="557.03"/>
    <n v="0.04"/>
    <x v="0"/>
    <n v="8.9499999999999993"/>
    <n v="45.19"/>
    <n v="1.99"/>
    <s v="Quebec"/>
    <x v="6"/>
    <s v="Home Office"/>
    <x v="1"/>
    <x v="7"/>
  </r>
  <r>
    <s v="Deirdre Greer"/>
    <n v="3778"/>
    <d v="2010-05-25T00:00:00"/>
    <d v="2010-05-26T00:00:00"/>
    <s v="May"/>
    <s v="2010"/>
    <n v="1"/>
    <b v="0"/>
    <s v="Critical"/>
    <n v="3"/>
    <n v="26.53"/>
    <n v="0.05"/>
    <x v="0"/>
    <n v="-15"/>
    <n v="6.68"/>
    <n v="6.92"/>
    <s v="Quebec"/>
    <x v="6"/>
    <s v="Home Office"/>
    <x v="0"/>
    <x v="5"/>
  </r>
  <r>
    <s v="Deirdre Greer"/>
    <n v="3778"/>
    <d v="2010-05-25T00:00:00"/>
    <d v="2010-05-26T00:00:00"/>
    <s v="May"/>
    <s v="2010"/>
    <n v="1"/>
    <b v="0"/>
    <s v="Critical"/>
    <n v="34"/>
    <n v="5133.9234999999999"/>
    <n v="0.02"/>
    <x v="0"/>
    <n v="1313.95"/>
    <n v="175.99"/>
    <n v="4.99"/>
    <s v="Quebec"/>
    <x v="6"/>
    <s v="Home Office"/>
    <x v="1"/>
    <x v="3"/>
  </r>
  <r>
    <s v="John Stevenson"/>
    <n v="3841"/>
    <d v="2009-10-04T00:00:00"/>
    <d v="2009-10-06T00:00:00"/>
    <s v="October"/>
    <s v="2009"/>
    <n v="2"/>
    <b v="0"/>
    <s v="Not Specified"/>
    <n v="19"/>
    <n v="1184.45"/>
    <n v="0.02"/>
    <x v="0"/>
    <n v="-552.1"/>
    <n v="60.98"/>
    <n v="49"/>
    <s v="Quebec"/>
    <x v="6"/>
    <s v="Small Business"/>
    <x v="0"/>
    <x v="1"/>
  </r>
  <r>
    <s v="John Stevenson"/>
    <n v="3841"/>
    <d v="2009-10-04T00:00:00"/>
    <d v="2009-10-06T00:00:00"/>
    <s v="October"/>
    <s v="2009"/>
    <n v="2"/>
    <b v="0"/>
    <s v="Not Specified"/>
    <n v="20"/>
    <n v="25409.63"/>
    <n v="0.02"/>
    <x v="0"/>
    <n v="11535.28"/>
    <n v="1270.99"/>
    <n v="19.989999999999998"/>
    <s v="Quebec"/>
    <x v="6"/>
    <s v="Small Business"/>
    <x v="0"/>
    <x v="2"/>
  </r>
  <r>
    <s v="John Stevenson"/>
    <n v="3841"/>
    <d v="2009-10-04T00:00:00"/>
    <d v="2009-10-06T00:00:00"/>
    <s v="October"/>
    <s v="2009"/>
    <n v="2"/>
    <b v="0"/>
    <s v="Not Specified"/>
    <n v="43"/>
    <n v="7308.2830000000004"/>
    <n v="0.05"/>
    <x v="2"/>
    <n v="1680.23"/>
    <n v="205.99"/>
    <n v="8.99"/>
    <s v="Quebec"/>
    <x v="6"/>
    <s v="Small Business"/>
    <x v="1"/>
    <x v="3"/>
  </r>
  <r>
    <s v="Sheri Gordon"/>
    <n v="4004"/>
    <d v="2010-05-06T00:00:00"/>
    <d v="2010-05-09T00:00:00"/>
    <s v="May"/>
    <s v="2010"/>
    <n v="3"/>
    <b v="0"/>
    <s v="Medium"/>
    <n v="14"/>
    <n v="63.52"/>
    <n v="0.1"/>
    <x v="0"/>
    <n v="8.66"/>
    <n v="4.84"/>
    <n v="0.71"/>
    <s v="Quebec"/>
    <x v="6"/>
    <s v="Corporate"/>
    <x v="0"/>
    <x v="12"/>
  </r>
  <r>
    <s v="Sheri Gordon"/>
    <n v="4004"/>
    <d v="2010-05-06T00:00:00"/>
    <d v="2010-05-07T00:00:00"/>
    <s v="May"/>
    <s v="2010"/>
    <n v="1"/>
    <b v="0"/>
    <s v="Medium"/>
    <n v="44"/>
    <n v="1512.25"/>
    <n v="0.05"/>
    <x v="0"/>
    <n v="195.48"/>
    <n v="34.58"/>
    <n v="8.99"/>
    <s v="Quebec"/>
    <x v="6"/>
    <s v="Corporate"/>
    <x v="0"/>
    <x v="12"/>
  </r>
  <r>
    <s v="Bill Eplett"/>
    <n v="4096"/>
    <d v="2012-07-02T00:00:00"/>
    <d v="2012-07-03T00:00:00"/>
    <s v="July"/>
    <s v="2012"/>
    <n v="1"/>
    <b v="0"/>
    <s v="Not Specified"/>
    <n v="21"/>
    <n v="128.28"/>
    <n v="0.04"/>
    <x v="0"/>
    <n v="53.58"/>
    <n v="6.3"/>
    <n v="0.5"/>
    <s v="Quebec"/>
    <x v="6"/>
    <s v="Corporate"/>
    <x v="0"/>
    <x v="11"/>
  </r>
  <r>
    <s v="Ben Wallace"/>
    <n v="4769"/>
    <d v="2011-04-13T00:00:00"/>
    <d v="2011-04-14T00:00:00"/>
    <s v="April"/>
    <s v="2011"/>
    <n v="1"/>
    <b v="0"/>
    <s v="Not Specified"/>
    <n v="41"/>
    <n v="117.4"/>
    <n v="0.01"/>
    <x v="0"/>
    <n v="48.63"/>
    <n v="2.88"/>
    <n v="0.5"/>
    <s v="Quebec"/>
    <x v="6"/>
    <s v="Home Office"/>
    <x v="0"/>
    <x v="11"/>
  </r>
  <r>
    <s v="Max Engle"/>
    <n v="4800"/>
    <d v="2012-01-05T00:00:00"/>
    <d v="2012-01-12T00:00:00"/>
    <s v="January"/>
    <s v="2012"/>
    <n v="7"/>
    <b v="0"/>
    <s v="low"/>
    <n v="4"/>
    <n v="41.94"/>
    <n v="0.05"/>
    <x v="0"/>
    <n v="-26.17"/>
    <n v="8.0399999999999991"/>
    <n v="8.94"/>
    <s v="Quebec"/>
    <x v="6"/>
    <s v="Corporate"/>
    <x v="0"/>
    <x v="2"/>
  </r>
  <r>
    <s v="Max Engle"/>
    <n v="4800"/>
    <d v="2012-01-05T00:00:00"/>
    <d v="2012-01-12T00:00:00"/>
    <s v="January"/>
    <s v="2012"/>
    <n v="7"/>
    <b v="0"/>
    <s v="low"/>
    <n v="17"/>
    <n v="89.25"/>
    <n v="0.01"/>
    <x v="0"/>
    <n v="40.880000000000003"/>
    <n v="4.91"/>
    <n v="0.5"/>
    <s v="Quebec"/>
    <x v="6"/>
    <s v="Corporate"/>
    <x v="0"/>
    <x v="11"/>
  </r>
  <r>
    <s v="Max Engle"/>
    <n v="4800"/>
    <d v="2012-01-05T00:00:00"/>
    <d v="2012-01-10T00:00:00"/>
    <s v="January"/>
    <s v="2012"/>
    <n v="5"/>
    <b v="0"/>
    <s v="low"/>
    <n v="7"/>
    <n v="79.81"/>
    <n v="7.0000000000000007E-2"/>
    <x v="0"/>
    <n v="-4.28"/>
    <n v="11.55"/>
    <n v="2.36"/>
    <s v="Quebec"/>
    <x v="6"/>
    <s v="Corporate"/>
    <x v="0"/>
    <x v="12"/>
  </r>
  <r>
    <s v="Fred Chung"/>
    <n v="5543"/>
    <d v="2010-09-24T00:00:00"/>
    <d v="2010-09-26T00:00:00"/>
    <s v="September"/>
    <s v="2010"/>
    <n v="2"/>
    <b v="0"/>
    <s v="Medium"/>
    <n v="15"/>
    <n v="703.54"/>
    <n v="0.04"/>
    <x v="0"/>
    <n v="138.46"/>
    <n v="48.58"/>
    <n v="3.99"/>
    <s v="Quebec"/>
    <x v="6"/>
    <s v="Corporate"/>
    <x v="0"/>
    <x v="1"/>
  </r>
  <r>
    <s v="Fred Chung"/>
    <n v="5543"/>
    <d v="2010-09-24T00:00:00"/>
    <d v="2010-09-27T00:00:00"/>
    <s v="September"/>
    <s v="2010"/>
    <n v="3"/>
    <b v="0"/>
    <s v="Medium"/>
    <n v="6"/>
    <n v="65.930000000000007"/>
    <n v="0.04"/>
    <x v="0"/>
    <n v="11.06"/>
    <n v="10.31"/>
    <n v="1.79"/>
    <s v="Quebec"/>
    <x v="6"/>
    <s v="Corporate"/>
    <x v="0"/>
    <x v="5"/>
  </r>
  <r>
    <s v="Fred Chung"/>
    <n v="5543"/>
    <d v="2010-09-24T00:00:00"/>
    <d v="2010-09-26T00:00:00"/>
    <s v="September"/>
    <s v="2010"/>
    <n v="2"/>
    <b v="0"/>
    <s v="Medium"/>
    <n v="27"/>
    <n v="67.3"/>
    <n v="0.02"/>
    <x v="0"/>
    <n v="-115.38"/>
    <n v="2.1800000000000002"/>
    <n v="5"/>
    <s v="Quebec"/>
    <x v="6"/>
    <s v="Corporate"/>
    <x v="0"/>
    <x v="15"/>
  </r>
  <r>
    <s v="Dennis Kane"/>
    <n v="5636"/>
    <d v="2011-02-15T00:00:00"/>
    <d v="2011-02-17T00:00:00"/>
    <s v="February"/>
    <s v="2011"/>
    <n v="2"/>
    <b v="0"/>
    <s v="Medium"/>
    <n v="23"/>
    <n v="138.16999999999999"/>
    <n v="0"/>
    <x v="0"/>
    <n v="-1.0900000000000001"/>
    <n v="5.85"/>
    <n v="2.27"/>
    <s v="Quebec"/>
    <x v="6"/>
    <s v="Small Business"/>
    <x v="0"/>
    <x v="12"/>
  </r>
  <r>
    <s v="Phillip Flathmann"/>
    <n v="6050"/>
    <d v="2010-03-28T00:00:00"/>
    <d v="2010-04-04T00:00:00"/>
    <s v="April"/>
    <s v="2010"/>
    <n v="7"/>
    <b v="0"/>
    <s v="low"/>
    <n v="3"/>
    <n v="261.94"/>
    <n v="0.06"/>
    <x v="1"/>
    <n v="-219.78"/>
    <n v="80.97"/>
    <n v="33.6"/>
    <s v="Quebec"/>
    <x v="6"/>
    <s v="Small Business"/>
    <x v="1"/>
    <x v="16"/>
  </r>
  <r>
    <s v="Phillip Flathmann"/>
    <n v="6050"/>
    <d v="2010-03-28T00:00:00"/>
    <d v="2010-04-02T00:00:00"/>
    <s v="April"/>
    <s v="2010"/>
    <n v="5"/>
    <b v="0"/>
    <s v="low"/>
    <n v="47"/>
    <n v="9574.82"/>
    <n v="0.08"/>
    <x v="0"/>
    <n v="-505.98"/>
    <n v="209.37"/>
    <n v="69"/>
    <s v="Quebec"/>
    <x v="6"/>
    <s v="Small Business"/>
    <x v="2"/>
    <x v="10"/>
  </r>
  <r>
    <s v="Mathew Reese"/>
    <n v="6148"/>
    <d v="2011-12-24T00:00:00"/>
    <d v="2011-12-25T00:00:00"/>
    <s v="December"/>
    <s v="2011"/>
    <n v="1"/>
    <b v="0"/>
    <s v="Medium"/>
    <n v="50"/>
    <n v="510.56"/>
    <n v="0.05"/>
    <x v="0"/>
    <n v="-29.4"/>
    <n v="10.64"/>
    <n v="5.16"/>
    <s v="Quebec"/>
    <x v="6"/>
    <s v="Small Business"/>
    <x v="2"/>
    <x v="4"/>
  </r>
  <r>
    <s v="Mathew Reese"/>
    <n v="6148"/>
    <d v="2011-12-24T00:00:00"/>
    <d v="2011-12-25T00:00:00"/>
    <s v="December"/>
    <s v="2011"/>
    <n v="1"/>
    <b v="0"/>
    <s v="Medium"/>
    <n v="18"/>
    <n v="389.52"/>
    <n v="0.05"/>
    <x v="2"/>
    <n v="116.37"/>
    <n v="20.28"/>
    <n v="6.68"/>
    <s v="Quebec"/>
    <x v="6"/>
    <s v="Small Business"/>
    <x v="2"/>
    <x v="4"/>
  </r>
  <r>
    <s v="Stuart Van"/>
    <n v="6727"/>
    <d v="2009-08-29T00:00:00"/>
    <d v="2009-08-29T00:00:00"/>
    <s v="August"/>
    <s v="2009"/>
    <n v="0"/>
    <s v="FREE DELIVERY"/>
    <s v="low"/>
    <n v="12"/>
    <n v="33.43"/>
    <n v="0.06"/>
    <x v="0"/>
    <n v="8.4700000000000006"/>
    <n v="2.89"/>
    <n v="0.5"/>
    <s v="Quebec"/>
    <x v="6"/>
    <s v="Consumer"/>
    <x v="0"/>
    <x v="11"/>
  </r>
  <r>
    <s v="Brenda Bowman"/>
    <n v="7079"/>
    <d v="2010-02-08T00:00:00"/>
    <d v="2010-02-09T00:00:00"/>
    <s v="February"/>
    <s v="2010"/>
    <n v="1"/>
    <b v="0"/>
    <s v="Medium"/>
    <n v="44"/>
    <n v="12296.49"/>
    <n v="0.01"/>
    <x v="1"/>
    <n v="-416.7"/>
    <n v="280.98"/>
    <n v="57"/>
    <s v="Quebec"/>
    <x v="6"/>
    <s v="Small Business"/>
    <x v="2"/>
    <x v="14"/>
  </r>
  <r>
    <s v="Brenda Bowman"/>
    <n v="7079"/>
    <d v="2010-02-08T00:00:00"/>
    <d v="2010-02-10T00:00:00"/>
    <s v="February"/>
    <s v="2010"/>
    <n v="2"/>
    <b v="0"/>
    <s v="Medium"/>
    <n v="18"/>
    <n v="128.13"/>
    <n v="0.03"/>
    <x v="0"/>
    <n v="-34.909999999999997"/>
    <n v="6.48"/>
    <n v="5.94"/>
    <s v="Quebec"/>
    <x v="6"/>
    <s v="Small Business"/>
    <x v="0"/>
    <x v="5"/>
  </r>
  <r>
    <s v="Logan Haushalter"/>
    <n v="7301"/>
    <d v="2010-12-28T00:00:00"/>
    <d v="2011-01-14T00:00:00"/>
    <s v="January"/>
    <s v="2011"/>
    <n v="17"/>
    <b v="0"/>
    <s v="low"/>
    <n v="17"/>
    <n v="959.08900000000006"/>
    <n v="0.06"/>
    <x v="0"/>
    <n v="124.99"/>
    <n v="65.989999999999995"/>
    <n v="2.5"/>
    <s v="Quebec"/>
    <x v="6"/>
    <s v="Corporate"/>
    <x v="1"/>
    <x v="3"/>
  </r>
  <r>
    <s v="Sheri Gordon"/>
    <n v="7623"/>
    <d v="2009-10-28T00:00:00"/>
    <d v="2009-10-30T00:00:00"/>
    <s v="October"/>
    <s v="2009"/>
    <n v="2"/>
    <b v="0"/>
    <s v="Critical"/>
    <n v="18"/>
    <n v="5459.32"/>
    <n v="0.03"/>
    <x v="0"/>
    <n v="1603.12"/>
    <n v="300.64999999999998"/>
    <n v="24.49"/>
    <s v="Quebec"/>
    <x v="6"/>
    <s v="Corporate"/>
    <x v="0"/>
    <x v="1"/>
  </r>
  <r>
    <s v="Sheri Gordon"/>
    <n v="7623"/>
    <d v="2009-10-28T00:00:00"/>
    <d v="2009-10-30T00:00:00"/>
    <s v="October"/>
    <s v="2009"/>
    <n v="2"/>
    <b v="0"/>
    <s v="Critical"/>
    <n v="37"/>
    <n v="1793.42"/>
    <n v="0.06"/>
    <x v="0"/>
    <n v="21.5"/>
    <n v="49.99"/>
    <n v="19.989999999999998"/>
    <s v="Quebec"/>
    <x v="6"/>
    <s v="Corporate"/>
    <x v="1"/>
    <x v="7"/>
  </r>
  <r>
    <s v="Sheri Gordon"/>
    <n v="7623"/>
    <d v="2009-10-28T00:00:00"/>
    <d v="2009-10-29T00:00:00"/>
    <s v="October"/>
    <s v="2009"/>
    <n v="1"/>
    <b v="0"/>
    <s v="Critical"/>
    <n v="32"/>
    <n v="3080.07"/>
    <n v="0.1"/>
    <x v="0"/>
    <n v="1480.15"/>
    <n v="104.85"/>
    <n v="4.6500000000000004"/>
    <s v="Quebec"/>
    <x v="6"/>
    <s v="Corporate"/>
    <x v="0"/>
    <x v="5"/>
  </r>
  <r>
    <s v="John Stevenson"/>
    <n v="8000"/>
    <d v="2010-09-19T00:00:00"/>
    <d v="2010-09-21T00:00:00"/>
    <s v="September"/>
    <s v="2010"/>
    <n v="2"/>
    <b v="0"/>
    <s v="low"/>
    <n v="10"/>
    <n v="149.25"/>
    <n v="0.08"/>
    <x v="0"/>
    <n v="-26.81"/>
    <n v="15.01"/>
    <n v="8.4"/>
    <s v="Quebec"/>
    <x v="6"/>
    <s v="Small Business"/>
    <x v="0"/>
    <x v="2"/>
  </r>
  <r>
    <s v="John Stevenson"/>
    <n v="8000"/>
    <d v="2010-09-19T00:00:00"/>
    <d v="2010-09-21T00:00:00"/>
    <s v="September"/>
    <s v="2010"/>
    <n v="2"/>
    <b v="0"/>
    <s v="low"/>
    <n v="1"/>
    <n v="10.14"/>
    <n v="0.04"/>
    <x v="0"/>
    <n v="-7.61"/>
    <n v="4.82"/>
    <n v="5.24"/>
    <s v="Quebec"/>
    <x v="6"/>
    <s v="Small Business"/>
    <x v="0"/>
    <x v="2"/>
  </r>
  <r>
    <s v="Phillip Flathmann"/>
    <n v="8039"/>
    <d v="2012-08-23T00:00:00"/>
    <d v="2012-08-24T00:00:00"/>
    <s v="August"/>
    <s v="2012"/>
    <n v="1"/>
    <b v="0"/>
    <s v="Medium"/>
    <n v="37"/>
    <n v="1199.7"/>
    <n v="0.01"/>
    <x v="0"/>
    <n v="3.22"/>
    <n v="30.98"/>
    <n v="19.510000000000002"/>
    <s v="Quebec"/>
    <x v="6"/>
    <s v="Small Business"/>
    <x v="0"/>
    <x v="8"/>
  </r>
  <r>
    <s v="Mathew Reese"/>
    <n v="8162"/>
    <d v="2009-10-07T00:00:00"/>
    <d v="2009-10-08T00:00:00"/>
    <s v="October"/>
    <s v="2009"/>
    <n v="1"/>
    <b v="0"/>
    <s v="Medium"/>
    <n v="25"/>
    <n v="670.39"/>
    <n v="0.03"/>
    <x v="0"/>
    <n v="-82.26"/>
    <n v="27.48"/>
    <n v="4"/>
    <s v="Quebec"/>
    <x v="6"/>
    <s v="Small Business"/>
    <x v="1"/>
    <x v="7"/>
  </r>
  <r>
    <s v="Mathew Reese"/>
    <n v="8162"/>
    <d v="2009-10-07T00:00:00"/>
    <d v="2009-10-08T00:00:00"/>
    <s v="October"/>
    <s v="2009"/>
    <n v="1"/>
    <b v="0"/>
    <s v="Medium"/>
    <n v="32"/>
    <n v="5618.4"/>
    <n v="0.1"/>
    <x v="0"/>
    <n v="1314.12"/>
    <n v="179.99"/>
    <n v="19.989999999999998"/>
    <s v="Quebec"/>
    <x v="6"/>
    <s v="Small Business"/>
    <x v="1"/>
    <x v="7"/>
  </r>
  <r>
    <s v="Mathew Reese"/>
    <n v="8162"/>
    <d v="2009-10-07T00:00:00"/>
    <d v="2009-10-09T00:00:00"/>
    <s v="October"/>
    <s v="2009"/>
    <n v="2"/>
    <b v="0"/>
    <s v="Medium"/>
    <n v="42"/>
    <n v="5450.6"/>
    <n v="0.1"/>
    <x v="0"/>
    <n v="10.86"/>
    <n v="140.85"/>
    <n v="19.989999999999998"/>
    <s v="Quebec"/>
    <x v="6"/>
    <s v="Small Business"/>
    <x v="0"/>
    <x v="0"/>
  </r>
  <r>
    <s v="Mathew Reese"/>
    <n v="8870"/>
    <d v="2010-03-05T00:00:00"/>
    <d v="2010-03-06T00:00:00"/>
    <s v="March"/>
    <s v="2010"/>
    <n v="1"/>
    <b v="0"/>
    <s v="Not Specified"/>
    <n v="15"/>
    <n v="441.58"/>
    <n v="7.0000000000000007E-2"/>
    <x v="0"/>
    <n v="117.39"/>
    <n v="30.98"/>
    <n v="5.09"/>
    <s v="Quebec"/>
    <x v="6"/>
    <s v="Small Business"/>
    <x v="0"/>
    <x v="5"/>
  </r>
  <r>
    <s v="Daniel Lacy"/>
    <n v="9253"/>
    <d v="2012-01-30T00:00:00"/>
    <d v="2012-02-01T00:00:00"/>
    <s v="February"/>
    <s v="2012"/>
    <n v="2"/>
    <b v="0"/>
    <s v="Critical"/>
    <n v="36"/>
    <n v="1644.22"/>
    <n v="0.05"/>
    <x v="0"/>
    <n v="563.09"/>
    <n v="46.94"/>
    <n v="6.77"/>
    <s v="Quebec"/>
    <x v="6"/>
    <s v="Small Business"/>
    <x v="2"/>
    <x v="4"/>
  </r>
  <r>
    <s v="Dorris Love"/>
    <n v="10722"/>
    <d v="2011-01-19T00:00:00"/>
    <d v="2011-01-21T00:00:00"/>
    <s v="January"/>
    <s v="2011"/>
    <n v="2"/>
    <b v="0"/>
    <s v="Not Specified"/>
    <n v="8"/>
    <n v="40.26"/>
    <n v="0.01"/>
    <x v="0"/>
    <n v="-27.44"/>
    <n v="4.28"/>
    <n v="5.68"/>
    <s v="Quebec"/>
    <x v="6"/>
    <s v="Home Office"/>
    <x v="0"/>
    <x v="5"/>
  </r>
  <r>
    <s v="Ben Wallace"/>
    <n v="11527"/>
    <d v="2009-07-02T00:00:00"/>
    <d v="2009-07-04T00:00:00"/>
    <s v="July"/>
    <s v="2009"/>
    <n v="2"/>
    <b v="0"/>
    <s v="Medium"/>
    <n v="45"/>
    <n v="4629.67"/>
    <n v="0.04"/>
    <x v="0"/>
    <n v="2860.71"/>
    <n v="99.23"/>
    <n v="8.99"/>
    <s v="Quebec"/>
    <x v="6"/>
    <s v="Home Office"/>
    <x v="2"/>
    <x v="4"/>
  </r>
  <r>
    <s v="Fred Chung"/>
    <n v="11683"/>
    <d v="2012-02-07T00:00:00"/>
    <d v="2012-02-07T00:00:00"/>
    <s v="February"/>
    <s v="2012"/>
    <n v="0"/>
    <s v="FREE DELIVERY"/>
    <s v="Not Specified"/>
    <n v="28"/>
    <n v="1650.4110000000001"/>
    <n v="0.03"/>
    <x v="0"/>
    <n v="335.08"/>
    <n v="65.989999999999995"/>
    <n v="5.99"/>
    <s v="Quebec"/>
    <x v="6"/>
    <s v="Corporate"/>
    <x v="1"/>
    <x v="3"/>
  </r>
  <r>
    <s v="Dennis Kane"/>
    <n v="12448"/>
    <d v="2011-11-08T00:00:00"/>
    <d v="2011-11-11T00:00:00"/>
    <s v="November"/>
    <s v="2011"/>
    <n v="3"/>
    <b v="0"/>
    <s v="Critical"/>
    <n v="33"/>
    <n v="240.27"/>
    <n v="7.0000000000000007E-2"/>
    <x v="0"/>
    <n v="-269.8"/>
    <n v="7.38"/>
    <n v="11.51"/>
    <s v="Quebec"/>
    <x v="6"/>
    <s v="Small Business"/>
    <x v="0"/>
    <x v="2"/>
  </r>
  <r>
    <s v="Dennis Kane"/>
    <n v="12448"/>
    <d v="2011-11-08T00:00:00"/>
    <d v="2011-11-09T00:00:00"/>
    <s v="November"/>
    <s v="2011"/>
    <n v="1"/>
    <b v="0"/>
    <s v="Critical"/>
    <n v="24"/>
    <n v="6802.37"/>
    <n v="0.08"/>
    <x v="1"/>
    <n v="459.5"/>
    <n v="284.98"/>
    <n v="69.55"/>
    <s v="Quebec"/>
    <x v="6"/>
    <s v="Small Business"/>
    <x v="2"/>
    <x v="14"/>
  </r>
  <r>
    <s v="Stuart Van"/>
    <n v="13028"/>
    <d v="2009-04-08T00:00:00"/>
    <d v="2009-04-09T00:00:00"/>
    <s v="April"/>
    <s v="2009"/>
    <n v="1"/>
    <b v="0"/>
    <s v="Critical"/>
    <n v="39"/>
    <n v="1357.53"/>
    <n v="0.05"/>
    <x v="0"/>
    <n v="562.91999999999996"/>
    <n v="35.44"/>
    <n v="5.09"/>
    <s v="Quebec"/>
    <x v="6"/>
    <s v="Consumer"/>
    <x v="0"/>
    <x v="5"/>
  </r>
  <r>
    <s v="Jennifer Ferguson"/>
    <n v="13156"/>
    <d v="2011-10-05T00:00:00"/>
    <d v="2011-10-10T00:00:00"/>
    <s v="October"/>
    <s v="2011"/>
    <n v="5"/>
    <b v="0"/>
    <s v="low"/>
    <n v="12"/>
    <n v="502.01"/>
    <n v="0.04"/>
    <x v="0"/>
    <n v="159.72999999999999"/>
    <n v="39.979999999999997"/>
    <n v="9.1999999999999993"/>
    <s v="Quebec"/>
    <x v="6"/>
    <s v="Corporate"/>
    <x v="2"/>
    <x v="4"/>
  </r>
  <r>
    <s v="Pamela Stobb"/>
    <n v="13252"/>
    <d v="2009-03-22T00:00:00"/>
    <d v="2009-03-25T00:00:00"/>
    <s v="March"/>
    <s v="2009"/>
    <n v="3"/>
    <b v="0"/>
    <s v="Not Specified"/>
    <n v="44"/>
    <n v="7312.86"/>
    <n v="0.03"/>
    <x v="1"/>
    <n v="1279.3699999999999"/>
    <n v="160.97999999999999"/>
    <n v="30"/>
    <s v="Quebec"/>
    <x v="6"/>
    <s v="Consumer"/>
    <x v="2"/>
    <x v="14"/>
  </r>
  <r>
    <s v="Pamela Stobb"/>
    <n v="13252"/>
    <d v="2009-03-22T00:00:00"/>
    <d v="2009-03-24T00:00:00"/>
    <s v="March"/>
    <s v="2009"/>
    <n v="2"/>
    <b v="0"/>
    <s v="Not Specified"/>
    <n v="39"/>
    <n v="605.16"/>
    <n v="0.09"/>
    <x v="0"/>
    <n v="154.65"/>
    <n v="15.98"/>
    <n v="4"/>
    <s v="Quebec"/>
    <x v="6"/>
    <s v="Consumer"/>
    <x v="1"/>
    <x v="7"/>
  </r>
  <r>
    <s v="Theresa Swint"/>
    <n v="13540"/>
    <d v="2010-05-23T00:00:00"/>
    <d v="2010-05-25T00:00:00"/>
    <s v="May"/>
    <s v="2010"/>
    <n v="2"/>
    <b v="0"/>
    <s v="High"/>
    <n v="33"/>
    <n v="121"/>
    <n v="0.09"/>
    <x v="0"/>
    <n v="51.21"/>
    <n v="3.75"/>
    <n v="0.5"/>
    <s v="Quebec"/>
    <x v="6"/>
    <s v="Consumer"/>
    <x v="0"/>
    <x v="11"/>
  </r>
  <r>
    <s v="Theresa Swint"/>
    <n v="13540"/>
    <d v="2010-05-23T00:00:00"/>
    <d v="2010-05-25T00:00:00"/>
    <s v="May"/>
    <s v="2010"/>
    <n v="2"/>
    <b v="0"/>
    <s v="High"/>
    <n v="27"/>
    <n v="1484.1849999999999"/>
    <n v="0.02"/>
    <x v="0"/>
    <n v="239.25"/>
    <n v="65.989999999999995"/>
    <n v="4.99"/>
    <s v="Quebec"/>
    <x v="6"/>
    <s v="Consumer"/>
    <x v="1"/>
    <x v="3"/>
  </r>
  <r>
    <s v="Alan Haines"/>
    <n v="14081"/>
    <d v="2010-10-06T00:00:00"/>
    <d v="2010-10-07T00:00:00"/>
    <s v="October"/>
    <s v="2010"/>
    <n v="1"/>
    <b v="0"/>
    <s v="High"/>
    <n v="31"/>
    <n v="1476.12"/>
    <n v="0.03"/>
    <x v="1"/>
    <n v="-1401.17"/>
    <n v="44.43"/>
    <n v="46.59"/>
    <s v="Quebec"/>
    <x v="6"/>
    <s v="Home Office"/>
    <x v="2"/>
    <x v="10"/>
  </r>
  <r>
    <s v="Alan Haines"/>
    <n v="14086"/>
    <d v="2010-10-20T00:00:00"/>
    <d v="2010-10-25T00:00:00"/>
    <s v="October"/>
    <s v="2010"/>
    <n v="5"/>
    <b v="0"/>
    <s v="low"/>
    <n v="13"/>
    <n v="1764.97"/>
    <n v="7.0000000000000007E-2"/>
    <x v="1"/>
    <n v="-383.5"/>
    <n v="130.97999999999999"/>
    <n v="54.74"/>
    <s v="Quebec"/>
    <x v="6"/>
    <s v="Consumer"/>
    <x v="2"/>
    <x v="9"/>
  </r>
  <r>
    <s v="Alan Haines"/>
    <n v="14086"/>
    <d v="2010-10-20T00:00:00"/>
    <d v="2010-10-27T00:00:00"/>
    <s v="October"/>
    <s v="2010"/>
    <n v="7"/>
    <b v="0"/>
    <s v="low"/>
    <n v="50"/>
    <n v="238.34"/>
    <n v="0.04"/>
    <x v="0"/>
    <n v="-7.36"/>
    <n v="4.76"/>
    <n v="3.01"/>
    <s v="Quebec"/>
    <x v="6"/>
    <s v="Consumer"/>
    <x v="0"/>
    <x v="5"/>
  </r>
  <r>
    <s v="Dennis Kane"/>
    <n v="14435"/>
    <d v="2012-12-01T00:00:00"/>
    <d v="2012-12-02T00:00:00"/>
    <s v="December"/>
    <s v="2012"/>
    <n v="1"/>
    <b v="0"/>
    <s v="Not Specified"/>
    <n v="41"/>
    <n v="3731.59"/>
    <n v="0"/>
    <x v="1"/>
    <n v="-605.52"/>
    <n v="89.99"/>
    <n v="42"/>
    <s v="Quebec"/>
    <x v="6"/>
    <s v="Small Business"/>
    <x v="2"/>
    <x v="14"/>
  </r>
  <r>
    <s v="Dennis Kane"/>
    <n v="14435"/>
    <d v="2012-12-01T00:00:00"/>
    <d v="2012-12-04T00:00:00"/>
    <s v="December"/>
    <s v="2012"/>
    <n v="3"/>
    <b v="0"/>
    <s v="Not Specified"/>
    <n v="9"/>
    <n v="33367.85"/>
    <n v="0.01"/>
    <x v="0"/>
    <n v="3992.52"/>
    <n v="3499.99"/>
    <n v="24.49"/>
    <s v="Quebec"/>
    <x v="6"/>
    <s v="Small Business"/>
    <x v="1"/>
    <x v="13"/>
  </r>
  <r>
    <s v="Dennis Kane"/>
    <n v="14435"/>
    <d v="2012-12-01T00:00:00"/>
    <d v="2012-12-01T00:00:00"/>
    <s v="December"/>
    <s v="2012"/>
    <n v="0"/>
    <s v="FREE DELIVERY"/>
    <s v="Not Specified"/>
    <n v="44"/>
    <n v="1299.9100000000001"/>
    <n v="0.06"/>
    <x v="0"/>
    <n v="439.26"/>
    <n v="30.98"/>
    <n v="5.76"/>
    <s v="Quebec"/>
    <x v="6"/>
    <s v="Small Business"/>
    <x v="0"/>
    <x v="5"/>
  </r>
  <r>
    <s v="Brenda Bowman"/>
    <n v="14784"/>
    <d v="2012-03-14T00:00:00"/>
    <d v="2012-03-15T00:00:00"/>
    <s v="March"/>
    <s v="2012"/>
    <n v="1"/>
    <b v="0"/>
    <s v="Medium"/>
    <n v="43"/>
    <n v="2009.05"/>
    <n v="0.04"/>
    <x v="1"/>
    <n v="33.99"/>
    <n v="44.43"/>
    <n v="46.59"/>
    <s v="Quebec"/>
    <x v="6"/>
    <s v="Small Business"/>
    <x v="2"/>
    <x v="10"/>
  </r>
  <r>
    <s v="Ben Wallace"/>
    <n v="15264"/>
    <d v="2011-11-17T00:00:00"/>
    <d v="2011-11-19T00:00:00"/>
    <s v="November"/>
    <s v="2011"/>
    <n v="2"/>
    <b v="0"/>
    <s v="Medium"/>
    <n v="3"/>
    <n v="3581.52"/>
    <n v="7.0000000000000007E-2"/>
    <x v="0"/>
    <n v="-408.22"/>
    <n v="1270.99"/>
    <n v="19.989999999999998"/>
    <s v="Quebec"/>
    <x v="6"/>
    <s v="Home Office"/>
    <x v="0"/>
    <x v="2"/>
  </r>
  <r>
    <s v="Ben Wallace"/>
    <n v="15264"/>
    <d v="2011-11-17T00:00:00"/>
    <d v="2011-11-17T00:00:00"/>
    <s v="November"/>
    <s v="2011"/>
    <n v="0"/>
    <s v="FREE DELIVERY"/>
    <s v="Medium"/>
    <n v="13"/>
    <n v="90.15"/>
    <n v="7.0000000000000007E-2"/>
    <x v="0"/>
    <n v="33.049999999999997"/>
    <n v="7.31"/>
    <n v="0.49"/>
    <s v="Quebec"/>
    <x v="6"/>
    <s v="Home Office"/>
    <x v="0"/>
    <x v="11"/>
  </r>
  <r>
    <s v="Logan Haushalter"/>
    <n v="16352"/>
    <d v="2012-07-30T00:00:00"/>
    <d v="2012-08-01T00:00:00"/>
    <s v="August"/>
    <s v="2012"/>
    <n v="2"/>
    <b v="0"/>
    <s v="Medium"/>
    <n v="16"/>
    <n v="113.25"/>
    <n v="0.03"/>
    <x v="0"/>
    <n v="-43.43"/>
    <n v="6.48"/>
    <n v="6.65"/>
    <s v="Quebec"/>
    <x v="6"/>
    <s v="Corporate"/>
    <x v="0"/>
    <x v="5"/>
  </r>
  <r>
    <s v="Dennis Kane"/>
    <n v="16513"/>
    <d v="2010-09-03T00:00:00"/>
    <d v="2010-09-04T00:00:00"/>
    <s v="September"/>
    <s v="2010"/>
    <n v="1"/>
    <b v="0"/>
    <s v="Critical"/>
    <n v="10"/>
    <n v="1642.43"/>
    <n v="0.02"/>
    <x v="1"/>
    <n v="-423.2"/>
    <n v="150.88999999999999"/>
    <n v="60.2"/>
    <s v="Quebec"/>
    <x v="6"/>
    <s v="Small Business"/>
    <x v="2"/>
    <x v="14"/>
  </r>
  <r>
    <s v="Katherine Nockton"/>
    <n v="16582"/>
    <d v="2011-10-01T00:00:00"/>
    <d v="2011-10-03T00:00:00"/>
    <s v="October"/>
    <s v="2011"/>
    <n v="2"/>
    <b v="0"/>
    <s v="Critical"/>
    <n v="26"/>
    <n v="6766.8559999999998"/>
    <n v="0.02"/>
    <x v="1"/>
    <n v="-774.89"/>
    <n v="320.64"/>
    <n v="43.57"/>
    <s v="Quebec"/>
    <x v="6"/>
    <s v="Home Office"/>
    <x v="2"/>
    <x v="10"/>
  </r>
  <r>
    <s v="Stewart Visinsky"/>
    <n v="16640"/>
    <d v="2010-07-27T00:00:00"/>
    <d v="2010-07-29T00:00:00"/>
    <s v="July"/>
    <s v="2010"/>
    <n v="2"/>
    <b v="0"/>
    <s v="low"/>
    <n v="6"/>
    <n v="652.33000000000004"/>
    <n v="0.09"/>
    <x v="1"/>
    <n v="-227.51"/>
    <n v="113.98"/>
    <n v="30"/>
    <s v="Quebec"/>
    <x v="6"/>
    <s v="Corporate"/>
    <x v="2"/>
    <x v="14"/>
  </r>
  <r>
    <s v="Jeremy Farry"/>
    <n v="16711"/>
    <d v="2012-04-25T00:00:00"/>
    <d v="2012-04-27T00:00:00"/>
    <s v="April"/>
    <s v="2012"/>
    <n v="2"/>
    <b v="0"/>
    <s v="Not Specified"/>
    <n v="3"/>
    <n v="3.96"/>
    <n v="0.1"/>
    <x v="0"/>
    <n v="-1.72"/>
    <n v="1.1399999999999999"/>
    <n v="0.7"/>
    <s v="Quebec"/>
    <x v="6"/>
    <s v="Small Business"/>
    <x v="0"/>
    <x v="6"/>
  </r>
  <r>
    <s v="Clay Ludtke"/>
    <n v="17218"/>
    <d v="2012-07-23T00:00:00"/>
    <d v="2012-07-25T00:00:00"/>
    <s v="July"/>
    <s v="2012"/>
    <n v="2"/>
    <b v="0"/>
    <s v="Critical"/>
    <n v="32"/>
    <n v="157.85"/>
    <n v="0.06"/>
    <x v="0"/>
    <n v="22.54"/>
    <n v="5.18"/>
    <n v="2.04"/>
    <s v="Quebec"/>
    <x v="6"/>
    <s v="Consumer"/>
    <x v="0"/>
    <x v="5"/>
  </r>
  <r>
    <s v="Dorris Love"/>
    <n v="17255"/>
    <d v="2010-07-14T00:00:00"/>
    <d v="2010-07-15T00:00:00"/>
    <s v="July"/>
    <s v="2010"/>
    <n v="1"/>
    <b v="0"/>
    <s v="Not Specified"/>
    <n v="17"/>
    <n v="158.19"/>
    <n v="0.09"/>
    <x v="0"/>
    <n v="-75.22"/>
    <n v="9.3800000000000008"/>
    <n v="7.28"/>
    <s v="Quebec"/>
    <x v="6"/>
    <s v="Home Office"/>
    <x v="0"/>
    <x v="0"/>
  </r>
  <r>
    <s v="Laurel Elliston"/>
    <n v="17317"/>
    <d v="2009-12-03T00:00:00"/>
    <d v="2009-12-05T00:00:00"/>
    <s v="December"/>
    <s v="2009"/>
    <n v="2"/>
    <b v="0"/>
    <s v="Not Specified"/>
    <n v="7"/>
    <n v="34.659999999999997"/>
    <n v="0.06"/>
    <x v="0"/>
    <n v="-20.87"/>
    <n v="4.42"/>
    <n v="4.99"/>
    <s v="Quebec"/>
    <x v="6"/>
    <s v="Corporate"/>
    <x v="0"/>
    <x v="8"/>
  </r>
  <r>
    <s v="Katherine Nockton"/>
    <n v="17414"/>
    <d v="2012-06-29T00:00:00"/>
    <d v="2012-07-01T00:00:00"/>
    <s v="July"/>
    <s v="2012"/>
    <n v="2"/>
    <b v="0"/>
    <s v="High"/>
    <n v="39"/>
    <n v="3755.43"/>
    <n v="7.0000000000000007E-2"/>
    <x v="0"/>
    <n v="448.07"/>
    <n v="99.99"/>
    <n v="19.989999999999998"/>
    <s v="Quebec"/>
    <x v="6"/>
    <s v="Corporate"/>
    <x v="1"/>
    <x v="7"/>
  </r>
  <r>
    <s v="Katherine Nockton"/>
    <n v="17414"/>
    <d v="2012-06-29T00:00:00"/>
    <d v="2012-07-01T00:00:00"/>
    <s v="July"/>
    <s v="2012"/>
    <n v="2"/>
    <b v="0"/>
    <s v="High"/>
    <n v="32"/>
    <n v="347.93"/>
    <n v="0.1"/>
    <x v="0"/>
    <n v="34.29"/>
    <n v="11.34"/>
    <n v="5.01"/>
    <s v="Quebec"/>
    <x v="6"/>
    <s v="Corporate"/>
    <x v="0"/>
    <x v="5"/>
  </r>
  <r>
    <s v="Ben Wallace"/>
    <n v="17446"/>
    <d v="2009-06-09T00:00:00"/>
    <d v="2009-06-11T00:00:00"/>
    <s v="June"/>
    <s v="2009"/>
    <n v="2"/>
    <b v="0"/>
    <s v="Critical"/>
    <n v="15"/>
    <n v="138.84"/>
    <n v="0"/>
    <x v="2"/>
    <n v="8.75"/>
    <n v="8.34"/>
    <n v="2.64"/>
    <s v="Quebec"/>
    <x v="6"/>
    <s v="Home Office"/>
    <x v="0"/>
    <x v="15"/>
  </r>
  <r>
    <s v="Dennis Kane"/>
    <n v="17765"/>
    <d v="2011-09-15T00:00:00"/>
    <d v="2011-09-15T00:00:00"/>
    <s v="September"/>
    <s v="2011"/>
    <n v="0"/>
    <s v="FREE DELIVERY"/>
    <s v="Not Specified"/>
    <n v="36"/>
    <n v="79.02"/>
    <n v="0.08"/>
    <x v="0"/>
    <n v="-192.68"/>
    <n v="2.16"/>
    <n v="6.05"/>
    <s v="Quebec"/>
    <x v="6"/>
    <s v="Small Business"/>
    <x v="0"/>
    <x v="2"/>
  </r>
  <r>
    <s v="Jasper Cacioppo"/>
    <n v="17958"/>
    <d v="2011-08-11T00:00:00"/>
    <d v="2011-08-15T00:00:00"/>
    <s v="August"/>
    <s v="2011"/>
    <n v="4"/>
    <b v="0"/>
    <s v="low"/>
    <n v="33"/>
    <n v="1053.74"/>
    <n v="7.0000000000000007E-2"/>
    <x v="0"/>
    <n v="359.53"/>
    <n v="32.479999999999997"/>
    <n v="7.09"/>
    <s v="Quebec"/>
    <x v="6"/>
    <s v="Home Office"/>
    <x v="2"/>
    <x v="4"/>
  </r>
  <r>
    <s v="Theresa Swint"/>
    <n v="18375"/>
    <d v="2011-09-22T00:00:00"/>
    <d v="2011-09-26T00:00:00"/>
    <s v="September"/>
    <s v="2011"/>
    <n v="4"/>
    <b v="0"/>
    <s v="low"/>
    <n v="20"/>
    <n v="76.89"/>
    <n v="0.03"/>
    <x v="0"/>
    <n v="31.64"/>
    <n v="3.75"/>
    <n v="0.5"/>
    <s v="Quebec"/>
    <x v="6"/>
    <s v="Small Business"/>
    <x v="0"/>
    <x v="11"/>
  </r>
  <r>
    <s v="Jasper Cacioppo"/>
    <n v="18532"/>
    <d v="2011-10-20T00:00:00"/>
    <d v="2011-10-21T00:00:00"/>
    <s v="October"/>
    <s v="2011"/>
    <n v="1"/>
    <b v="0"/>
    <s v="Not Specified"/>
    <n v="29"/>
    <n v="230.77"/>
    <n v="0.09"/>
    <x v="0"/>
    <n v="-146.24"/>
    <n v="8.4499999999999993"/>
    <n v="7.77"/>
    <s v="Quebec"/>
    <x v="6"/>
    <s v="Home Office"/>
    <x v="0"/>
    <x v="15"/>
  </r>
  <r>
    <s v="Jasper Cacioppo"/>
    <n v="18532"/>
    <d v="2011-10-20T00:00:00"/>
    <d v="2011-10-22T00:00:00"/>
    <s v="October"/>
    <s v="2011"/>
    <n v="2"/>
    <b v="0"/>
    <s v="Not Specified"/>
    <n v="31"/>
    <n v="507.58"/>
    <n v="0.01"/>
    <x v="0"/>
    <n v="-131.59"/>
    <n v="15.42"/>
    <n v="10.68"/>
    <s v="Quebec"/>
    <x v="6"/>
    <s v="Home Office"/>
    <x v="0"/>
    <x v="0"/>
  </r>
  <r>
    <s v="Phillip Flathmann"/>
    <n v="18627"/>
    <d v="2010-12-20T00:00:00"/>
    <d v="2010-12-21T00:00:00"/>
    <s v="December"/>
    <s v="2010"/>
    <n v="1"/>
    <b v="0"/>
    <s v="Medium"/>
    <n v="4"/>
    <n v="15.7"/>
    <n v="0.01"/>
    <x v="0"/>
    <n v="0.71"/>
    <n v="3.69"/>
    <n v="0.5"/>
    <s v="Quebec"/>
    <x v="6"/>
    <s v="Small Business"/>
    <x v="0"/>
    <x v="11"/>
  </r>
  <r>
    <s v="Jeremy Lonsdale"/>
    <n v="18816"/>
    <d v="2009-02-24T00:00:00"/>
    <d v="2009-02-26T00:00:00"/>
    <s v="February"/>
    <s v="2009"/>
    <n v="2"/>
    <b v="0"/>
    <s v="Critical"/>
    <n v="12"/>
    <n v="580.46"/>
    <n v="0.03"/>
    <x v="2"/>
    <n v="108.96"/>
    <n v="48.58"/>
    <n v="3.99"/>
    <s v="Quebec"/>
    <x v="6"/>
    <s v="Corporate"/>
    <x v="0"/>
    <x v="1"/>
  </r>
  <r>
    <s v="Theresa Swint"/>
    <n v="18852"/>
    <d v="2011-09-19T00:00:00"/>
    <d v="2011-09-21T00:00:00"/>
    <s v="September"/>
    <s v="2011"/>
    <n v="2"/>
    <b v="0"/>
    <s v="High"/>
    <n v="17"/>
    <n v="351.25"/>
    <n v="0.01"/>
    <x v="2"/>
    <n v="80.73"/>
    <n v="19.98"/>
    <n v="5.97"/>
    <s v="Quebec"/>
    <x v="6"/>
    <s v="Small Business"/>
    <x v="0"/>
    <x v="5"/>
  </r>
  <r>
    <s v="Max Engle"/>
    <n v="19329"/>
    <d v="2010-03-07T00:00:00"/>
    <d v="2010-03-09T00:00:00"/>
    <s v="March"/>
    <s v="2010"/>
    <n v="2"/>
    <b v="0"/>
    <s v="Not Specified"/>
    <n v="37"/>
    <n v="281.58999999999997"/>
    <n v="7.0000000000000007E-2"/>
    <x v="0"/>
    <n v="-6.39"/>
    <n v="7.96"/>
    <n v="4.95"/>
    <s v="Quebec"/>
    <x v="6"/>
    <s v="Corporate"/>
    <x v="2"/>
    <x v="4"/>
  </r>
  <r>
    <s v="Max Engle"/>
    <n v="19329"/>
    <d v="2010-03-07T00:00:00"/>
    <d v="2010-03-08T00:00:00"/>
    <s v="March"/>
    <s v="2010"/>
    <n v="1"/>
    <b v="0"/>
    <s v="Not Specified"/>
    <n v="6"/>
    <n v="231.7525"/>
    <n v="0.03"/>
    <x v="0"/>
    <n v="-155.94999999999999"/>
    <n v="45.99"/>
    <n v="4.99"/>
    <s v="Quebec"/>
    <x v="6"/>
    <s v="Corporate"/>
    <x v="1"/>
    <x v="3"/>
  </r>
  <r>
    <s v="Alan Haines"/>
    <n v="19522"/>
    <d v="2009-10-20T00:00:00"/>
    <d v="2009-10-21T00:00:00"/>
    <s v="October"/>
    <s v="2009"/>
    <n v="1"/>
    <b v="0"/>
    <s v="Medium"/>
    <n v="44"/>
    <n v="161.80000000000001"/>
    <n v="0.06"/>
    <x v="0"/>
    <n v="21.34"/>
    <n v="3.8"/>
    <n v="1.49"/>
    <s v="Quebec"/>
    <x v="6"/>
    <s v="Consumer"/>
    <x v="0"/>
    <x v="2"/>
  </r>
  <r>
    <s v="Alan Haines"/>
    <n v="19522"/>
    <d v="2009-10-20T00:00:00"/>
    <d v="2009-10-21T00:00:00"/>
    <s v="October"/>
    <s v="2009"/>
    <n v="1"/>
    <b v="0"/>
    <s v="Medium"/>
    <n v="37"/>
    <n v="64.36"/>
    <n v="0.06"/>
    <x v="0"/>
    <n v="-1.53"/>
    <n v="1.76"/>
    <n v="0.7"/>
    <s v="Quebec"/>
    <x v="6"/>
    <s v="Consumer"/>
    <x v="0"/>
    <x v="12"/>
  </r>
  <r>
    <s v="Mitch Webber"/>
    <n v="19811"/>
    <d v="2011-08-08T00:00:00"/>
    <d v="2011-08-13T00:00:00"/>
    <s v="August"/>
    <s v="2011"/>
    <n v="5"/>
    <b v="0"/>
    <s v="low"/>
    <n v="49"/>
    <n v="450.66"/>
    <n v="0.01"/>
    <x v="2"/>
    <n v="-115.1"/>
    <n v="8.57"/>
    <n v="6.14"/>
    <s v="Quebec"/>
    <x v="6"/>
    <s v="Corporate"/>
    <x v="0"/>
    <x v="15"/>
  </r>
  <r>
    <s v="Tom Stivers"/>
    <n v="19841"/>
    <d v="2010-12-26T00:00:00"/>
    <d v="2011-01-22T00:00:00"/>
    <s v="January"/>
    <s v="2011"/>
    <n v="27"/>
    <b v="0"/>
    <s v="low"/>
    <n v="17"/>
    <n v="213.06"/>
    <n v="0.03"/>
    <x v="0"/>
    <n v="-31.74"/>
    <n v="11.97"/>
    <n v="5.81"/>
    <s v="Quebec"/>
    <x v="6"/>
    <s v="Corporate"/>
    <x v="0"/>
    <x v="12"/>
  </r>
  <r>
    <s v="Tom Stivers"/>
    <n v="19841"/>
    <d v="2010-12-26T00:00:00"/>
    <d v="2011-01-26T00:00:00"/>
    <s v="January"/>
    <s v="2011"/>
    <n v="31"/>
    <b v="0"/>
    <s v="low"/>
    <n v="7"/>
    <n v="1126.4880000000001"/>
    <n v="0.08"/>
    <x v="0"/>
    <n v="-557.95000000000005"/>
    <n v="195.99"/>
    <n v="4.2"/>
    <s v="Quebec"/>
    <x v="6"/>
    <s v="Corporate"/>
    <x v="1"/>
    <x v="3"/>
  </r>
  <r>
    <s v="Mathew Reese"/>
    <n v="19874"/>
    <d v="2012-06-08T00:00:00"/>
    <d v="2012-06-09T00:00:00"/>
    <s v="June"/>
    <s v="2012"/>
    <n v="1"/>
    <b v="0"/>
    <s v="High"/>
    <n v="31"/>
    <n v="310.45999999999998"/>
    <n v="0"/>
    <x v="0"/>
    <n v="-182.52"/>
    <n v="9.7100000000000009"/>
    <n v="9.4499999999999993"/>
    <s v="Quebec"/>
    <x v="6"/>
    <s v="Small Business"/>
    <x v="0"/>
    <x v="0"/>
  </r>
  <r>
    <s v="Shirley Schmidt"/>
    <n v="20003"/>
    <d v="2012-01-30T00:00:00"/>
    <d v="2012-02-01T00:00:00"/>
    <s v="February"/>
    <s v="2012"/>
    <n v="2"/>
    <b v="0"/>
    <s v="Medium"/>
    <n v="5"/>
    <n v="141.97550000000001"/>
    <n v="0.09"/>
    <x v="0"/>
    <n v="-88.94"/>
    <n v="35.99"/>
    <n v="0.99"/>
    <s v="Quebec"/>
    <x v="6"/>
    <s v="Corporate"/>
    <x v="1"/>
    <x v="3"/>
  </r>
  <r>
    <s v="Carol Triggs"/>
    <n v="20068"/>
    <d v="2011-02-28T00:00:00"/>
    <d v="2011-03-01T00:00:00"/>
    <s v="March"/>
    <s v="2011"/>
    <n v="1"/>
    <b v="0"/>
    <s v="Critical"/>
    <n v="9"/>
    <n v="53.18"/>
    <n v="0.09"/>
    <x v="0"/>
    <n v="-46.13"/>
    <n v="5.53"/>
    <n v="6.98"/>
    <s v="Quebec"/>
    <x v="6"/>
    <s v="Home Office"/>
    <x v="0"/>
    <x v="2"/>
  </r>
  <r>
    <s v="Helen Wasserman"/>
    <n v="20162"/>
    <d v="2009-02-08T00:00:00"/>
    <d v="2009-02-09T00:00:00"/>
    <s v="February"/>
    <s v="2009"/>
    <n v="1"/>
    <b v="0"/>
    <s v="Medium"/>
    <n v="38"/>
    <n v="607.41999999999996"/>
    <n v="0.03"/>
    <x v="0"/>
    <n v="-254.14"/>
    <n v="15.16"/>
    <n v="15.09"/>
    <s v="Quebec"/>
    <x v="6"/>
    <s v="Home Office"/>
    <x v="0"/>
    <x v="2"/>
  </r>
  <r>
    <s v="Logan Haushalter"/>
    <n v="20354"/>
    <d v="2012-09-19T00:00:00"/>
    <d v="2012-09-21T00:00:00"/>
    <s v="September"/>
    <s v="2012"/>
    <n v="2"/>
    <b v="0"/>
    <s v="Critical"/>
    <n v="24"/>
    <n v="76.06"/>
    <n v="0.02"/>
    <x v="0"/>
    <n v="30.03"/>
    <n v="3.15"/>
    <n v="0.49"/>
    <s v="Quebec"/>
    <x v="6"/>
    <s v="Corporate"/>
    <x v="0"/>
    <x v="11"/>
  </r>
  <r>
    <s v="Mitch Webber"/>
    <n v="20384"/>
    <d v="2011-10-25T00:00:00"/>
    <d v="2011-11-01T00:00:00"/>
    <s v="November"/>
    <s v="2011"/>
    <n v="7"/>
    <b v="0"/>
    <s v="low"/>
    <n v="30"/>
    <n v="396.6"/>
    <n v="0.08"/>
    <x v="0"/>
    <n v="-148.26"/>
    <n v="14.03"/>
    <n v="9.3699999999999992"/>
    <s v="Quebec"/>
    <x v="6"/>
    <s v="Corporate"/>
    <x v="0"/>
    <x v="0"/>
  </r>
  <r>
    <s v="Mitch Webber"/>
    <n v="20384"/>
    <d v="2011-10-25T00:00:00"/>
    <d v="2011-10-29T00:00:00"/>
    <s v="October"/>
    <s v="2011"/>
    <n v="4"/>
    <b v="0"/>
    <s v="low"/>
    <n v="32"/>
    <n v="6902.51"/>
    <n v="0.04"/>
    <x v="1"/>
    <n v="-513.79"/>
    <n v="212.6"/>
    <n v="110.2"/>
    <s v="Quebec"/>
    <x v="6"/>
    <s v="Corporate"/>
    <x v="2"/>
    <x v="10"/>
  </r>
  <r>
    <s v="Dennis Kane"/>
    <n v="20710"/>
    <d v="2009-11-29T00:00:00"/>
    <d v="2009-11-30T00:00:00"/>
    <s v="November"/>
    <s v="2009"/>
    <n v="1"/>
    <b v="0"/>
    <s v="High"/>
    <n v="31"/>
    <n v="180.7"/>
    <n v="0.1"/>
    <x v="0"/>
    <n v="-94.61"/>
    <n v="5.98"/>
    <n v="3.85"/>
    <s v="Quebec"/>
    <x v="6"/>
    <s v="Small Business"/>
    <x v="1"/>
    <x v="7"/>
  </r>
  <r>
    <s v="Dennis Kane"/>
    <n v="20710"/>
    <d v="2009-11-29T00:00:00"/>
    <d v="2009-12-01T00:00:00"/>
    <s v="December"/>
    <s v="2009"/>
    <n v="2"/>
    <b v="0"/>
    <s v="High"/>
    <n v="26"/>
    <n v="67.400000000000006"/>
    <n v="7.0000000000000007E-2"/>
    <x v="0"/>
    <n v="22.71"/>
    <n v="2.61"/>
    <n v="0.5"/>
    <s v="Quebec"/>
    <x v="6"/>
    <s v="Small Business"/>
    <x v="0"/>
    <x v="11"/>
  </r>
  <r>
    <s v="Justin Hirsh"/>
    <n v="20807"/>
    <d v="2012-07-21T00:00:00"/>
    <d v="2012-07-22T00:00:00"/>
    <s v="July"/>
    <s v="2012"/>
    <n v="1"/>
    <b v="0"/>
    <s v="Not Specified"/>
    <n v="16"/>
    <n v="466.94749999999999"/>
    <n v="0.1"/>
    <x v="0"/>
    <n v="82.82"/>
    <n v="35.99"/>
    <n v="3.3"/>
    <s v="Quebec"/>
    <x v="6"/>
    <s v="Consumer"/>
    <x v="1"/>
    <x v="3"/>
  </r>
  <r>
    <s v="Bill Eplett"/>
    <n v="20934"/>
    <d v="2010-01-20T00:00:00"/>
    <d v="2010-01-21T00:00:00"/>
    <s v="January"/>
    <s v="2010"/>
    <n v="1"/>
    <b v="0"/>
    <s v="Critical"/>
    <n v="5"/>
    <n v="1253.8900000000001"/>
    <n v="0.09"/>
    <x v="1"/>
    <n v="-577.48"/>
    <n v="264.98"/>
    <n v="17.86"/>
    <s v="Quebec"/>
    <x v="6"/>
    <s v="Corporate"/>
    <x v="1"/>
    <x v="16"/>
  </r>
  <r>
    <s v="Justin MacKendrick"/>
    <n v="21057"/>
    <d v="2011-02-03T00:00:00"/>
    <d v="2011-02-10T00:00:00"/>
    <s v="February"/>
    <s v="2011"/>
    <n v="7"/>
    <b v="0"/>
    <s v="low"/>
    <n v="28"/>
    <n v="1103.67"/>
    <n v="0.04"/>
    <x v="0"/>
    <n v="253.61"/>
    <n v="39.479999999999997"/>
    <n v="1.99"/>
    <s v="Quebec"/>
    <x v="6"/>
    <s v="Corporate"/>
    <x v="1"/>
    <x v="7"/>
  </r>
  <r>
    <s v="Aaron Smayling"/>
    <n v="21190"/>
    <d v="2009-05-28T00:00:00"/>
    <d v="2009-05-28T00:00:00"/>
    <s v="May"/>
    <s v="2009"/>
    <n v="0"/>
    <s v="FREE DELIVERY"/>
    <s v="Medium"/>
    <n v="28"/>
    <n v="1062.69"/>
    <n v="0.01"/>
    <x v="0"/>
    <n v="401.8"/>
    <n v="35.94"/>
    <n v="6.66"/>
    <s v="Quebec"/>
    <x v="6"/>
    <s v="Small Business"/>
    <x v="0"/>
    <x v="8"/>
  </r>
  <r>
    <s v="Jennifer Ferguson"/>
    <n v="21505"/>
    <d v="2012-12-03T00:00:00"/>
    <d v="2012-12-03T00:00:00"/>
    <s v="December"/>
    <s v="2012"/>
    <n v="0"/>
    <s v="FREE DELIVERY"/>
    <s v="low"/>
    <n v="3"/>
    <n v="912.35"/>
    <n v="7.0000000000000007E-2"/>
    <x v="1"/>
    <n v="-379.22"/>
    <n v="284.98"/>
    <n v="69.55"/>
    <s v="Quebec"/>
    <x v="6"/>
    <s v="Home Office"/>
    <x v="2"/>
    <x v="14"/>
  </r>
  <r>
    <s v="Stewart Visinsky"/>
    <n v="22055"/>
    <d v="2012-09-23T00:00:00"/>
    <d v="2012-09-25T00:00:00"/>
    <s v="September"/>
    <s v="2012"/>
    <n v="2"/>
    <b v="0"/>
    <s v="Medium"/>
    <n v="40"/>
    <n v="6147.24"/>
    <n v="0.05"/>
    <x v="1"/>
    <n v="632.98"/>
    <n v="160.97999999999999"/>
    <n v="30"/>
    <s v="Quebec"/>
    <x v="6"/>
    <s v="Corporate"/>
    <x v="2"/>
    <x v="14"/>
  </r>
  <r>
    <s v="Phillip Flathmann"/>
    <n v="22371"/>
    <d v="2009-04-04T00:00:00"/>
    <d v="2009-04-05T00:00:00"/>
    <s v="April"/>
    <s v="2009"/>
    <n v="1"/>
    <b v="0"/>
    <s v="High"/>
    <n v="8"/>
    <n v="70.55"/>
    <n v="0"/>
    <x v="0"/>
    <n v="-66.17"/>
    <n v="7.38"/>
    <n v="11.51"/>
    <s v="Quebec"/>
    <x v="6"/>
    <s v="Small Business"/>
    <x v="0"/>
    <x v="2"/>
  </r>
  <r>
    <s v="Sarah Brown"/>
    <n v="22498"/>
    <d v="2010-11-09T00:00:00"/>
    <d v="2010-11-10T00:00:00"/>
    <s v="November"/>
    <s v="2010"/>
    <n v="1"/>
    <b v="0"/>
    <s v="Critical"/>
    <n v="20"/>
    <n v="34.94"/>
    <n v="0.05"/>
    <x v="0"/>
    <n v="-30.7"/>
    <n v="1.7"/>
    <n v="1.99"/>
    <s v="Quebec"/>
    <x v="6"/>
    <s v="Consumer"/>
    <x v="1"/>
    <x v="7"/>
  </r>
  <r>
    <s v="Jennifer Ferguson"/>
    <n v="22562"/>
    <d v="2009-03-27T00:00:00"/>
    <d v="2009-03-29T00:00:00"/>
    <s v="March"/>
    <s v="2009"/>
    <n v="2"/>
    <b v="0"/>
    <s v="Medium"/>
    <n v="46"/>
    <n v="9304.2000000000007"/>
    <n v="0.08"/>
    <x v="1"/>
    <n v="1981.17"/>
    <n v="213.45"/>
    <n v="14.7"/>
    <s v="Quebec"/>
    <x v="6"/>
    <s v="Home Office"/>
    <x v="1"/>
    <x v="16"/>
  </r>
  <r>
    <s v="Jennifer Ferguson"/>
    <n v="22562"/>
    <d v="2009-03-27T00:00:00"/>
    <d v="2009-03-29T00:00:00"/>
    <s v="March"/>
    <s v="2009"/>
    <n v="2"/>
    <b v="0"/>
    <s v="Medium"/>
    <n v="31"/>
    <n v="1685.05"/>
    <n v="0.1"/>
    <x v="0"/>
    <n v="518.07000000000005"/>
    <n v="55.98"/>
    <n v="13.88"/>
    <s v="Quebec"/>
    <x v="6"/>
    <s v="Home Office"/>
    <x v="0"/>
    <x v="5"/>
  </r>
  <r>
    <s v="Jennifer Ferguson"/>
    <n v="22562"/>
    <d v="2009-03-27T00:00:00"/>
    <d v="2009-03-28T00:00:00"/>
    <s v="March"/>
    <s v="2009"/>
    <n v="1"/>
    <b v="0"/>
    <s v="Medium"/>
    <n v="3"/>
    <n v="57.48"/>
    <n v="0"/>
    <x v="0"/>
    <n v="-28.09"/>
    <n v="16.059999999999999"/>
    <n v="8.34"/>
    <s v="Quebec"/>
    <x v="6"/>
    <s v="Home Office"/>
    <x v="0"/>
    <x v="0"/>
  </r>
  <r>
    <s v="Jennifer Ferguson"/>
    <n v="23392"/>
    <d v="2009-08-16T00:00:00"/>
    <d v="2009-08-18T00:00:00"/>
    <s v="August"/>
    <s v="2009"/>
    <n v="2"/>
    <b v="0"/>
    <s v="Medium"/>
    <n v="24"/>
    <n v="4276.0959999999995"/>
    <n v="0"/>
    <x v="0"/>
    <n v="-505.98"/>
    <n v="209.37"/>
    <n v="69"/>
    <s v="Quebec"/>
    <x v="6"/>
    <s v="Home Office"/>
    <x v="2"/>
    <x v="10"/>
  </r>
  <r>
    <s v="Justin MacKendrick"/>
    <n v="23782"/>
    <d v="2010-01-10T00:00:00"/>
    <d v="2010-01-10T00:00:00"/>
    <s v="January"/>
    <s v="2010"/>
    <n v="0"/>
    <s v="FREE DELIVERY"/>
    <s v="low"/>
    <n v="46"/>
    <n v="21390.44"/>
    <n v="0.09"/>
    <x v="1"/>
    <n v="5365.43"/>
    <n v="500.98"/>
    <n v="26"/>
    <s v="Quebec"/>
    <x v="6"/>
    <s v="Corporate"/>
    <x v="2"/>
    <x v="14"/>
  </r>
  <r>
    <s v="Justin MacKendrick"/>
    <n v="23782"/>
    <d v="2010-01-10T00:00:00"/>
    <d v="2010-01-15T00:00:00"/>
    <s v="January"/>
    <s v="2010"/>
    <n v="5"/>
    <b v="0"/>
    <s v="low"/>
    <n v="7"/>
    <n v="169.75"/>
    <n v="0.09"/>
    <x v="0"/>
    <n v="-194.85"/>
    <n v="20.34"/>
    <n v="35"/>
    <s v="Quebec"/>
    <x v="6"/>
    <s v="Corporate"/>
    <x v="0"/>
    <x v="0"/>
  </r>
  <r>
    <s v="Anne Pryor"/>
    <n v="24069"/>
    <d v="2010-07-16T00:00:00"/>
    <d v="2010-07-23T00:00:00"/>
    <s v="July"/>
    <s v="2010"/>
    <n v="7"/>
    <b v="0"/>
    <s v="low"/>
    <n v="21"/>
    <n v="7981.2"/>
    <n v="0.02"/>
    <x v="1"/>
    <n v="-592.52"/>
    <n v="376.13"/>
    <n v="85.63"/>
    <s v="Quebec"/>
    <x v="6"/>
    <s v="Home Office"/>
    <x v="2"/>
    <x v="10"/>
  </r>
  <r>
    <s v="Max Engle"/>
    <n v="24099"/>
    <d v="2011-05-20T00:00:00"/>
    <d v="2011-05-21T00:00:00"/>
    <s v="May"/>
    <s v="2011"/>
    <n v="1"/>
    <b v="0"/>
    <s v="Not Specified"/>
    <n v="6"/>
    <n v="205.24"/>
    <n v="0.01"/>
    <x v="0"/>
    <n v="-135.51"/>
    <n v="30.98"/>
    <n v="6.5"/>
    <s v="Quebec"/>
    <x v="6"/>
    <s v="Corporate"/>
    <x v="1"/>
    <x v="7"/>
  </r>
  <r>
    <s v="Max Engle"/>
    <n v="24099"/>
    <d v="2011-05-20T00:00:00"/>
    <d v="2011-05-21T00:00:00"/>
    <s v="May"/>
    <s v="2011"/>
    <n v="1"/>
    <b v="0"/>
    <s v="Not Specified"/>
    <n v="36"/>
    <n v="825.82"/>
    <n v="0"/>
    <x v="0"/>
    <n v="-1049.26"/>
    <n v="20.34"/>
    <n v="35"/>
    <s v="Quebec"/>
    <x v="6"/>
    <s v="Corporate"/>
    <x v="0"/>
    <x v="0"/>
  </r>
  <r>
    <s v="Anne Pryor"/>
    <n v="24228"/>
    <d v="2009-07-17T00:00:00"/>
    <d v="2009-07-21T00:00:00"/>
    <s v="July"/>
    <s v="2009"/>
    <n v="4"/>
    <b v="0"/>
    <s v="low"/>
    <n v="31"/>
    <n v="60.64"/>
    <n v="0.05"/>
    <x v="0"/>
    <n v="-66.62"/>
    <n v="1.86"/>
    <n v="2.58"/>
    <s v="Quebec"/>
    <x v="6"/>
    <s v="Home Office"/>
    <x v="0"/>
    <x v="6"/>
  </r>
  <r>
    <s v="Dennis Kane"/>
    <n v="24231"/>
    <d v="2009-08-07T00:00:00"/>
    <d v="2009-08-07T00:00:00"/>
    <s v="August"/>
    <s v="2009"/>
    <n v="0"/>
    <s v="FREE DELIVERY"/>
    <s v="Not Specified"/>
    <n v="48"/>
    <n v="2482.0340000000001"/>
    <n v="0.08"/>
    <x v="0"/>
    <n v="421.89"/>
    <n v="65.989999999999995"/>
    <n v="5.92"/>
    <s v="Quebec"/>
    <x v="6"/>
    <s v="Small Business"/>
    <x v="1"/>
    <x v="3"/>
  </r>
  <r>
    <s v="Jasper Cacioppo"/>
    <n v="24613"/>
    <d v="2012-07-16T00:00:00"/>
    <d v="2012-07-25T00:00:00"/>
    <s v="July"/>
    <s v="2012"/>
    <n v="9"/>
    <b v="0"/>
    <s v="low"/>
    <n v="16"/>
    <n v="9695.84"/>
    <n v="0"/>
    <x v="0"/>
    <n v="2752.11"/>
    <n v="599.99"/>
    <n v="24.49"/>
    <s v="Quebec"/>
    <x v="6"/>
    <s v="Home Office"/>
    <x v="1"/>
    <x v="13"/>
  </r>
  <r>
    <s v="Jasper Cacioppo"/>
    <n v="24613"/>
    <d v="2012-07-16T00:00:00"/>
    <d v="2012-07-25T00:00:00"/>
    <s v="July"/>
    <s v="2012"/>
    <n v="9"/>
    <b v="0"/>
    <s v="low"/>
    <n v="36"/>
    <n v="246.79"/>
    <n v="0.01"/>
    <x v="0"/>
    <n v="-90.08"/>
    <n v="6.48"/>
    <n v="6.6"/>
    <s v="Quebec"/>
    <x v="6"/>
    <s v="Home Office"/>
    <x v="0"/>
    <x v="5"/>
  </r>
  <r>
    <s v="Jasper Cacioppo"/>
    <n v="24613"/>
    <d v="2012-07-16T00:00:00"/>
    <d v="2012-07-25T00:00:00"/>
    <s v="July"/>
    <s v="2012"/>
    <n v="9"/>
    <b v="0"/>
    <s v="low"/>
    <n v="39"/>
    <n v="777.78"/>
    <n v="0.01"/>
    <x v="0"/>
    <n v="237.75"/>
    <n v="19.84"/>
    <n v="4.0999999999999996"/>
    <s v="Quebec"/>
    <x v="6"/>
    <s v="Home Office"/>
    <x v="0"/>
    <x v="12"/>
  </r>
  <r>
    <s v="Mitch Webber"/>
    <n v="24647"/>
    <d v="2009-06-04T00:00:00"/>
    <d v="2009-06-06T00:00:00"/>
    <s v="June"/>
    <s v="2009"/>
    <n v="2"/>
    <b v="0"/>
    <s v="Not Specified"/>
    <n v="3"/>
    <n v="3029.97"/>
    <n v="0"/>
    <x v="0"/>
    <n v="-1820"/>
    <n v="999.99"/>
    <n v="13.99"/>
    <s v="Quebec"/>
    <x v="6"/>
    <s v="Corporate"/>
    <x v="1"/>
    <x v="16"/>
  </r>
  <r>
    <s v="Mitch Webber"/>
    <n v="24647"/>
    <d v="2009-06-04T00:00:00"/>
    <d v="2009-06-05T00:00:00"/>
    <s v="June"/>
    <s v="2009"/>
    <n v="1"/>
    <b v="0"/>
    <s v="Not Specified"/>
    <n v="34"/>
    <n v="241.04"/>
    <n v="0.05"/>
    <x v="2"/>
    <n v="-28.2"/>
    <n v="6.48"/>
    <n v="5.14"/>
    <s v="Quebec"/>
    <x v="6"/>
    <s v="Corporate"/>
    <x v="0"/>
    <x v="5"/>
  </r>
  <r>
    <s v="Stuart Van"/>
    <n v="24672"/>
    <d v="2012-03-17T00:00:00"/>
    <d v="2012-03-20T00:00:00"/>
    <s v="March"/>
    <s v="2012"/>
    <n v="3"/>
    <b v="0"/>
    <s v="Medium"/>
    <n v="5"/>
    <n v="44.17"/>
    <n v="0.02"/>
    <x v="0"/>
    <n v="23.41"/>
    <n v="7.59"/>
    <n v="4"/>
    <s v="Quebec"/>
    <x v="6"/>
    <s v="Consumer"/>
    <x v="2"/>
    <x v="4"/>
  </r>
  <r>
    <s v="Stuart Van"/>
    <n v="24672"/>
    <d v="2012-03-17T00:00:00"/>
    <d v="2012-03-19T00:00:00"/>
    <s v="March"/>
    <s v="2012"/>
    <n v="2"/>
    <b v="0"/>
    <s v="Medium"/>
    <n v="37"/>
    <n v="192.92"/>
    <n v="0.09"/>
    <x v="0"/>
    <n v="74.58"/>
    <n v="5.43"/>
    <n v="0.95"/>
    <s v="Quebec"/>
    <x v="6"/>
    <s v="Consumer"/>
    <x v="0"/>
    <x v="5"/>
  </r>
  <r>
    <s v="Stuart Van"/>
    <n v="24672"/>
    <d v="2012-03-17T00:00:00"/>
    <d v="2012-03-19T00:00:00"/>
    <s v="March"/>
    <s v="2012"/>
    <n v="2"/>
    <b v="0"/>
    <s v="Medium"/>
    <n v="37"/>
    <n v="10532.94"/>
    <n v="0.06"/>
    <x v="0"/>
    <n v="406.37"/>
    <n v="279.48"/>
    <n v="35"/>
    <s v="Quebec"/>
    <x v="6"/>
    <s v="Consumer"/>
    <x v="0"/>
    <x v="0"/>
  </r>
  <r>
    <s v="Logan Haushalter"/>
    <n v="24740"/>
    <d v="2010-01-10T00:00:00"/>
    <d v="2010-01-11T00:00:00"/>
    <s v="January"/>
    <s v="2010"/>
    <n v="1"/>
    <b v="0"/>
    <s v="Medium"/>
    <n v="11"/>
    <n v="1091.47"/>
    <n v="0.04"/>
    <x v="0"/>
    <n v="160.47999999999999"/>
    <n v="92.23"/>
    <n v="39.61"/>
    <s v="Quebec"/>
    <x v="6"/>
    <s v="Corporate"/>
    <x v="2"/>
    <x v="4"/>
  </r>
  <r>
    <s v="Logan Haushalter"/>
    <n v="24740"/>
    <d v="2010-01-10T00:00:00"/>
    <d v="2010-01-10T00:00:00"/>
    <s v="January"/>
    <s v="2010"/>
    <n v="0"/>
    <s v="FREE DELIVERY"/>
    <s v="Medium"/>
    <n v="35"/>
    <n v="112.59"/>
    <n v="0.09"/>
    <x v="2"/>
    <n v="-126.7"/>
    <n v="3.28"/>
    <n v="5"/>
    <s v="Quebec"/>
    <x v="6"/>
    <s v="Corporate"/>
    <x v="0"/>
    <x v="12"/>
  </r>
  <r>
    <s v="Bill Eplett"/>
    <n v="25479"/>
    <d v="2011-04-28T00:00:00"/>
    <d v="2011-04-28T00:00:00"/>
    <s v="April"/>
    <s v="2011"/>
    <n v="0"/>
    <s v="FREE DELIVERY"/>
    <s v="Critical"/>
    <n v="3"/>
    <n v="210.5025"/>
    <n v="0.04"/>
    <x v="0"/>
    <n v="-315.33"/>
    <n v="85.99"/>
    <n v="1.25"/>
    <s v="Quebec"/>
    <x v="6"/>
    <s v="Corporate"/>
    <x v="1"/>
    <x v="3"/>
  </r>
  <r>
    <s v="Tony Sayre"/>
    <n v="25985"/>
    <d v="2012-09-02T00:00:00"/>
    <d v="2012-09-04T00:00:00"/>
    <s v="September"/>
    <s v="2012"/>
    <n v="2"/>
    <b v="0"/>
    <s v="low"/>
    <n v="50"/>
    <n v="230.63"/>
    <n v="0.1"/>
    <x v="0"/>
    <n v="-39.71"/>
    <n v="4.91"/>
    <n v="3.05"/>
    <s v="Quebec"/>
    <x v="6"/>
    <s v="Small Business"/>
    <x v="2"/>
    <x v="4"/>
  </r>
  <r>
    <s v="Tony Sayre"/>
    <n v="25985"/>
    <d v="2012-09-02T00:00:00"/>
    <d v="2012-09-06T00:00:00"/>
    <s v="September"/>
    <s v="2012"/>
    <n v="4"/>
    <b v="0"/>
    <s v="low"/>
    <n v="22"/>
    <n v="80.790000000000006"/>
    <n v="0.1"/>
    <x v="0"/>
    <n v="25.18"/>
    <n v="3.78"/>
    <n v="0.71"/>
    <s v="Quebec"/>
    <x v="6"/>
    <s v="Small Business"/>
    <x v="0"/>
    <x v="6"/>
  </r>
  <r>
    <s v="Karen Ferguson"/>
    <n v="26341"/>
    <d v="2010-07-28T00:00:00"/>
    <d v="2010-07-30T00:00:00"/>
    <s v="July"/>
    <s v="2010"/>
    <n v="2"/>
    <b v="0"/>
    <s v="Critical"/>
    <n v="8"/>
    <n v="1095.27"/>
    <n v="0.03"/>
    <x v="1"/>
    <n v="-281.22000000000003"/>
    <n v="124.49"/>
    <n v="51.94"/>
    <s v="Quebec"/>
    <x v="6"/>
    <s v="Corporate"/>
    <x v="2"/>
    <x v="10"/>
  </r>
  <r>
    <s v="Karen Ferguson"/>
    <n v="26407"/>
    <d v="2012-06-19T00:00:00"/>
    <d v="2012-06-21T00:00:00"/>
    <s v="June"/>
    <s v="2012"/>
    <n v="2"/>
    <b v="0"/>
    <s v="Critical"/>
    <n v="34"/>
    <n v="9522.1200000000008"/>
    <n v="0.04"/>
    <x v="0"/>
    <n v="171.3"/>
    <n v="279.48"/>
    <n v="35"/>
    <s v="Quebec"/>
    <x v="6"/>
    <s v="Home Office"/>
    <x v="0"/>
    <x v="0"/>
  </r>
  <r>
    <s v="Karen Ferguson"/>
    <n v="26407"/>
    <d v="2012-06-19T00:00:00"/>
    <d v="2012-06-20T00:00:00"/>
    <s v="June"/>
    <s v="2012"/>
    <n v="1"/>
    <b v="0"/>
    <s v="Critical"/>
    <n v="16"/>
    <n v="1985.6935000000001"/>
    <n v="0.1"/>
    <x v="0"/>
    <n v="35.65"/>
    <n v="155.99"/>
    <n v="8.99"/>
    <s v="Quebec"/>
    <x v="6"/>
    <s v="Home Office"/>
    <x v="1"/>
    <x v="3"/>
  </r>
  <r>
    <s v="Logan Haushalter"/>
    <n v="26432"/>
    <d v="2009-12-30T00:00:00"/>
    <d v="2010-01-06T00:00:00"/>
    <s v="January"/>
    <s v="2010"/>
    <n v="7"/>
    <b v="0"/>
    <s v="low"/>
    <n v="37"/>
    <n v="1420.89"/>
    <n v="0.06"/>
    <x v="0"/>
    <n v="389.67"/>
    <n v="38.06"/>
    <n v="4.5"/>
    <s v="Quebec"/>
    <x v="6"/>
    <s v="Corporate"/>
    <x v="0"/>
    <x v="1"/>
  </r>
  <r>
    <s v="Logan Haushalter"/>
    <n v="26432"/>
    <d v="2009-12-30T00:00:00"/>
    <d v="2010-01-08T00:00:00"/>
    <s v="January"/>
    <s v="2010"/>
    <n v="9"/>
    <b v="0"/>
    <s v="low"/>
    <n v="48"/>
    <n v="27820.34"/>
    <n v="0.08"/>
    <x v="0"/>
    <n v="11630.15"/>
    <n v="599.99"/>
    <n v="24.49"/>
    <s v="Quebec"/>
    <x v="6"/>
    <s v="Corporate"/>
    <x v="1"/>
    <x v="13"/>
  </r>
  <r>
    <s v="Logan Haushalter"/>
    <n v="26432"/>
    <d v="2009-12-30T00:00:00"/>
    <d v="2010-01-04T00:00:00"/>
    <s v="January"/>
    <s v="2010"/>
    <n v="5"/>
    <b v="0"/>
    <s v="low"/>
    <n v="11"/>
    <n v="45.18"/>
    <n v="0.1"/>
    <x v="2"/>
    <n v="-10.77"/>
    <n v="3.98"/>
    <n v="2.97"/>
    <s v="Quebec"/>
    <x v="6"/>
    <s v="Corporate"/>
    <x v="0"/>
    <x v="5"/>
  </r>
  <r>
    <s v="Logan Haushalter"/>
    <n v="26630"/>
    <d v="2010-11-27T00:00:00"/>
    <d v="2010-11-29T00:00:00"/>
    <s v="November"/>
    <s v="2010"/>
    <n v="2"/>
    <b v="0"/>
    <s v="High"/>
    <n v="9"/>
    <n v="65.67"/>
    <n v="0.02"/>
    <x v="0"/>
    <n v="-35.200000000000003"/>
    <n v="6.48"/>
    <n v="7.37"/>
    <s v="Quebec"/>
    <x v="6"/>
    <s v="Corporate"/>
    <x v="0"/>
    <x v="5"/>
  </r>
  <r>
    <s v="Carol Triggs"/>
    <n v="26660"/>
    <d v="2012-03-18T00:00:00"/>
    <d v="2012-03-18T00:00:00"/>
    <s v="March"/>
    <s v="2012"/>
    <n v="0"/>
    <s v="FREE DELIVERY"/>
    <s v="Medium"/>
    <n v="1"/>
    <n v="10.23"/>
    <n v="0.1"/>
    <x v="0"/>
    <n v="-4.22"/>
    <n v="8.9499999999999993"/>
    <n v="2.0099999999999998"/>
    <s v="Quebec"/>
    <x v="6"/>
    <s v="Home Office"/>
    <x v="0"/>
    <x v="5"/>
  </r>
  <r>
    <s v="Dionis Lloyd"/>
    <n v="26818"/>
    <d v="2012-01-08T00:00:00"/>
    <d v="2012-01-09T00:00:00"/>
    <s v="January"/>
    <s v="2012"/>
    <n v="1"/>
    <b v="0"/>
    <s v="Not Specified"/>
    <n v="23"/>
    <n v="202.84"/>
    <n v="0.05"/>
    <x v="0"/>
    <n v="-19.48"/>
    <n v="8.85"/>
    <n v="5.6"/>
    <s v="Quebec"/>
    <x v="6"/>
    <s v="Small Business"/>
    <x v="0"/>
    <x v="2"/>
  </r>
  <r>
    <s v="Dionis Lloyd"/>
    <n v="26818"/>
    <d v="2012-01-08T00:00:00"/>
    <d v="2012-01-10T00:00:00"/>
    <s v="January"/>
    <s v="2012"/>
    <n v="2"/>
    <b v="0"/>
    <s v="Not Specified"/>
    <n v="5"/>
    <n v="78.39"/>
    <n v="0.01"/>
    <x v="2"/>
    <n v="-5.16"/>
    <n v="11.97"/>
    <n v="4.9800000000000004"/>
    <s v="Quebec"/>
    <x v="6"/>
    <s v="Small Business"/>
    <x v="0"/>
    <x v="1"/>
  </r>
  <r>
    <s v="Dionis Lloyd"/>
    <n v="26818"/>
    <d v="2012-01-08T00:00:00"/>
    <d v="2012-01-09T00:00:00"/>
    <s v="January"/>
    <s v="2012"/>
    <n v="1"/>
    <b v="0"/>
    <s v="Not Specified"/>
    <n v="36"/>
    <n v="251.34"/>
    <n v="0.1"/>
    <x v="0"/>
    <n v="-162.19999999999999"/>
    <n v="7.3"/>
    <n v="7.72"/>
    <s v="Quebec"/>
    <x v="6"/>
    <s v="Small Business"/>
    <x v="0"/>
    <x v="2"/>
  </r>
  <r>
    <s v="Anne Pryor"/>
    <n v="27011"/>
    <d v="2010-12-30T00:00:00"/>
    <d v="2010-12-30T00:00:00"/>
    <s v="December"/>
    <s v="2010"/>
    <n v="0"/>
    <s v="FREE DELIVERY"/>
    <s v="Medium"/>
    <n v="5"/>
    <n v="53.66"/>
    <n v="0.09"/>
    <x v="0"/>
    <n v="5.69"/>
    <n v="10.94"/>
    <n v="1.39"/>
    <s v="Quebec"/>
    <x v="6"/>
    <s v="Home Office"/>
    <x v="0"/>
    <x v="8"/>
  </r>
  <r>
    <s v="Caroline Jumper"/>
    <n v="27841"/>
    <d v="2012-09-16T00:00:00"/>
    <d v="2012-09-18T00:00:00"/>
    <s v="September"/>
    <s v="2012"/>
    <n v="2"/>
    <b v="0"/>
    <s v="High"/>
    <n v="33"/>
    <n v="67.849999999999994"/>
    <n v="0.05"/>
    <x v="0"/>
    <n v="1.05"/>
    <n v="2.1"/>
    <n v="0.7"/>
    <s v="Quebec"/>
    <x v="6"/>
    <s v="Corporate"/>
    <x v="0"/>
    <x v="12"/>
  </r>
  <r>
    <s v="Carol Triggs"/>
    <n v="28581"/>
    <d v="2011-12-07T00:00:00"/>
    <d v="2011-12-09T00:00:00"/>
    <s v="December"/>
    <s v="2011"/>
    <n v="2"/>
    <b v="0"/>
    <s v="Medium"/>
    <n v="1"/>
    <n v="36.4"/>
    <n v="0.06"/>
    <x v="0"/>
    <n v="-41.56"/>
    <n v="24.92"/>
    <n v="12.98"/>
    <s v="Quebec"/>
    <x v="6"/>
    <s v="Home Office"/>
    <x v="0"/>
    <x v="2"/>
  </r>
  <r>
    <s v="Carol Triggs"/>
    <n v="28581"/>
    <d v="2011-12-07T00:00:00"/>
    <d v="2011-12-09T00:00:00"/>
    <s v="December"/>
    <s v="2011"/>
    <n v="2"/>
    <b v="0"/>
    <s v="Medium"/>
    <n v="36"/>
    <n v="176.35"/>
    <n v="0.04"/>
    <x v="0"/>
    <n v="73.05"/>
    <n v="4.9800000000000004"/>
    <n v="0.8"/>
    <s v="Quebec"/>
    <x v="6"/>
    <s v="Home Office"/>
    <x v="0"/>
    <x v="5"/>
  </r>
  <r>
    <s v="Alan Haines"/>
    <n v="28611"/>
    <d v="2012-12-27T00:00:00"/>
    <d v="2012-12-30T00:00:00"/>
    <s v="December"/>
    <s v="2012"/>
    <n v="3"/>
    <b v="0"/>
    <s v="low"/>
    <n v="30"/>
    <n v="15337.58"/>
    <n v="0.1"/>
    <x v="0"/>
    <n v="6670.41"/>
    <n v="525.98"/>
    <n v="19.989999999999998"/>
    <s v="Quebec"/>
    <x v="6"/>
    <s v="Consumer"/>
    <x v="0"/>
    <x v="2"/>
  </r>
  <r>
    <s v="Alan Haines"/>
    <n v="28611"/>
    <d v="2012-12-27T00:00:00"/>
    <d v="2012-12-29T00:00:00"/>
    <s v="December"/>
    <s v="2012"/>
    <n v="2"/>
    <b v="0"/>
    <s v="low"/>
    <n v="42"/>
    <n v="3883.4715000000001"/>
    <n v="0.1"/>
    <x v="0"/>
    <n v="707.17"/>
    <n v="115.99"/>
    <n v="8.99"/>
    <s v="Quebec"/>
    <x v="6"/>
    <s v="Consumer"/>
    <x v="1"/>
    <x v="3"/>
  </r>
  <r>
    <s v="Carol Triggs"/>
    <n v="28647"/>
    <d v="2009-03-14T00:00:00"/>
    <d v="2009-03-15T00:00:00"/>
    <s v="March"/>
    <s v="2009"/>
    <n v="1"/>
    <b v="0"/>
    <s v="Critical"/>
    <n v="38"/>
    <n v="5679.59"/>
    <n v="0.09"/>
    <x v="2"/>
    <n v="-1763.75"/>
    <n v="154.13"/>
    <n v="69"/>
    <s v="Quebec"/>
    <x v="6"/>
    <s v="Corporate"/>
    <x v="2"/>
    <x v="10"/>
  </r>
  <r>
    <s v="Lindsay Castell"/>
    <n v="28736"/>
    <d v="2009-04-21T00:00:00"/>
    <d v="2009-04-21T00:00:00"/>
    <s v="April"/>
    <s v="2009"/>
    <n v="0"/>
    <s v="FREE DELIVERY"/>
    <s v="High"/>
    <n v="26"/>
    <n v="1029.29"/>
    <n v="0.06"/>
    <x v="0"/>
    <n v="109.16"/>
    <n v="40.99"/>
    <n v="17.48"/>
    <s v="Quebec"/>
    <x v="6"/>
    <s v="Small Business"/>
    <x v="0"/>
    <x v="5"/>
  </r>
  <r>
    <s v="Phillip Flathmann"/>
    <n v="28835"/>
    <d v="2012-03-31T00:00:00"/>
    <d v="2012-04-02T00:00:00"/>
    <s v="April"/>
    <s v="2012"/>
    <n v="2"/>
    <b v="0"/>
    <s v="Not Specified"/>
    <n v="1"/>
    <n v="184.18"/>
    <n v="0.08"/>
    <x v="0"/>
    <n v="-112.44"/>
    <n v="178.47"/>
    <n v="19.989999999999998"/>
    <s v="Quebec"/>
    <x v="6"/>
    <s v="Small Business"/>
    <x v="0"/>
    <x v="0"/>
  </r>
  <r>
    <s v="Logan Haushalter"/>
    <n v="29220"/>
    <d v="2012-12-29T00:00:00"/>
    <d v="2012-12-29T00:00:00"/>
    <s v="December"/>
    <s v="2012"/>
    <n v="0"/>
    <s v="FREE DELIVERY"/>
    <s v="Medium"/>
    <n v="36"/>
    <n v="12690.33"/>
    <n v="0.08"/>
    <x v="2"/>
    <n v="5045.3"/>
    <n v="367.99"/>
    <n v="19.989999999999998"/>
    <s v="Quebec"/>
    <x v="6"/>
    <s v="Corporate"/>
    <x v="0"/>
    <x v="2"/>
  </r>
  <r>
    <s v="Caroline Jumper"/>
    <n v="30114"/>
    <d v="2010-08-16T00:00:00"/>
    <d v="2010-08-23T00:00:00"/>
    <s v="August"/>
    <s v="2010"/>
    <n v="7"/>
    <b v="0"/>
    <s v="low"/>
    <n v="7"/>
    <n v="4667.28"/>
    <n v="0.09"/>
    <x v="2"/>
    <n v="-362.88"/>
    <n v="699.99"/>
    <n v="24.49"/>
    <s v="Quebec"/>
    <x v="6"/>
    <s v="Corporate"/>
    <x v="1"/>
    <x v="13"/>
  </r>
  <r>
    <s v="Caroline Jumper"/>
    <n v="30336"/>
    <d v="2010-01-29T00:00:00"/>
    <d v="2010-01-31T00:00:00"/>
    <s v="January"/>
    <s v="2010"/>
    <n v="2"/>
    <b v="0"/>
    <s v="Medium"/>
    <n v="28"/>
    <n v="5155.07"/>
    <n v="0.06"/>
    <x v="0"/>
    <n v="368.79"/>
    <n v="193.17"/>
    <n v="19.989999999999998"/>
    <s v="Quebec"/>
    <x v="6"/>
    <s v="Corporate"/>
    <x v="0"/>
    <x v="0"/>
  </r>
  <r>
    <s v="Dennis Kane"/>
    <n v="30725"/>
    <d v="2009-12-28T00:00:00"/>
    <d v="2009-12-29T00:00:00"/>
    <s v="December"/>
    <s v="2009"/>
    <n v="1"/>
    <b v="0"/>
    <s v="Medium"/>
    <n v="39"/>
    <n v="16468.55"/>
    <n v="0.08"/>
    <x v="1"/>
    <n v="5638.75"/>
    <n v="449.99"/>
    <n v="49"/>
    <s v="Quebec"/>
    <x v="6"/>
    <s v="Small Business"/>
    <x v="1"/>
    <x v="13"/>
  </r>
  <r>
    <s v="Tom Stivers"/>
    <n v="30784"/>
    <d v="2012-05-07T00:00:00"/>
    <d v="2012-05-09T00:00:00"/>
    <s v="May"/>
    <s v="2012"/>
    <n v="2"/>
    <b v="0"/>
    <s v="Medium"/>
    <n v="10"/>
    <n v="707.3"/>
    <n v="0.06"/>
    <x v="1"/>
    <n v="-127.94"/>
    <n v="70.98"/>
    <n v="26.74"/>
    <s v="Quebec"/>
    <x v="6"/>
    <s v="Small Business"/>
    <x v="2"/>
    <x v="9"/>
  </r>
  <r>
    <s v="Tom Stivers"/>
    <n v="30784"/>
    <d v="2012-05-07T00:00:00"/>
    <d v="2012-05-08T00:00:00"/>
    <s v="May"/>
    <s v="2012"/>
    <n v="1"/>
    <b v="0"/>
    <s v="Medium"/>
    <n v="48"/>
    <n v="335.64"/>
    <n v="0.02"/>
    <x v="0"/>
    <n v="80.13"/>
    <n v="6.7"/>
    <n v="1.56"/>
    <s v="Quebec"/>
    <x v="6"/>
    <s v="Small Business"/>
    <x v="0"/>
    <x v="12"/>
  </r>
  <r>
    <s v="Caroline Jumper"/>
    <n v="31040"/>
    <d v="2010-09-14T00:00:00"/>
    <d v="2010-09-16T00:00:00"/>
    <s v="September"/>
    <s v="2010"/>
    <n v="2"/>
    <b v="0"/>
    <s v="Not Specified"/>
    <n v="23"/>
    <n v="872.97"/>
    <n v="0.1"/>
    <x v="0"/>
    <n v="-22.63"/>
    <n v="39.979999999999997"/>
    <n v="4"/>
    <s v="Quebec"/>
    <x v="6"/>
    <s v="Corporate"/>
    <x v="1"/>
    <x v="7"/>
  </r>
  <r>
    <s v="Caroline Jumper"/>
    <n v="31040"/>
    <d v="2010-09-14T00:00:00"/>
    <d v="2010-09-16T00:00:00"/>
    <s v="September"/>
    <s v="2010"/>
    <n v="2"/>
    <b v="0"/>
    <s v="Not Specified"/>
    <n v="19"/>
    <n v="545.71"/>
    <n v="0.1"/>
    <x v="0"/>
    <n v="-35.47"/>
    <n v="29.74"/>
    <n v="6.64"/>
    <s v="Quebec"/>
    <x v="6"/>
    <s v="Corporate"/>
    <x v="0"/>
    <x v="0"/>
  </r>
  <r>
    <s v="Jennifer Ferguson"/>
    <n v="31846"/>
    <d v="2011-08-13T00:00:00"/>
    <d v="2011-08-15T00:00:00"/>
    <s v="August"/>
    <s v="2011"/>
    <n v="2"/>
    <b v="0"/>
    <s v="Critical"/>
    <n v="7"/>
    <n v="261.17"/>
    <n v="0.03"/>
    <x v="1"/>
    <n v="-78.84"/>
    <n v="33.94"/>
    <n v="19.190000000000001"/>
    <s v="Quebec"/>
    <x v="6"/>
    <s v="Home Office"/>
    <x v="2"/>
    <x v="14"/>
  </r>
  <r>
    <s v="Stuart Van"/>
    <n v="32038"/>
    <d v="2009-06-17T00:00:00"/>
    <d v="2009-06-19T00:00:00"/>
    <s v="June"/>
    <s v="2009"/>
    <n v="2"/>
    <b v="0"/>
    <s v="low"/>
    <n v="26"/>
    <n v="342.4"/>
    <n v="0"/>
    <x v="2"/>
    <n v="-14.06"/>
    <n v="11.7"/>
    <n v="6.96"/>
    <s v="Quebec"/>
    <x v="6"/>
    <s v="Consumer"/>
    <x v="0"/>
    <x v="1"/>
  </r>
  <r>
    <s v="Laurel Elliston"/>
    <n v="32065"/>
    <d v="2011-12-02T00:00:00"/>
    <d v="2011-12-03T00:00:00"/>
    <s v="December"/>
    <s v="2011"/>
    <n v="1"/>
    <b v="0"/>
    <s v="Medium"/>
    <n v="25"/>
    <n v="450.28"/>
    <n v="0.09"/>
    <x v="0"/>
    <n v="-12.35"/>
    <n v="17.98"/>
    <n v="8.51"/>
    <s v="Quebec"/>
    <x v="6"/>
    <s v="Corporate"/>
    <x v="1"/>
    <x v="16"/>
  </r>
  <r>
    <s v="Jason Klamczynski"/>
    <n v="32326"/>
    <d v="2010-10-31T00:00:00"/>
    <d v="2010-11-01T00:00:00"/>
    <s v="November"/>
    <s v="2010"/>
    <n v="1"/>
    <b v="0"/>
    <s v="High"/>
    <n v="50"/>
    <n v="929.81"/>
    <n v="0.09"/>
    <x v="0"/>
    <n v="-188.41"/>
    <n v="19.989999999999998"/>
    <n v="11.17"/>
    <s v="Quebec"/>
    <x v="6"/>
    <s v="Small Business"/>
    <x v="2"/>
    <x v="4"/>
  </r>
  <r>
    <s v="Michael Chen"/>
    <n v="32613"/>
    <d v="2011-12-16T00:00:00"/>
    <d v="2011-12-23T00:00:00"/>
    <s v="December"/>
    <s v="2011"/>
    <n v="7"/>
    <b v="0"/>
    <s v="low"/>
    <n v="31"/>
    <n v="1359.74"/>
    <n v="0.01"/>
    <x v="2"/>
    <n v="202.33"/>
    <n v="43.98"/>
    <n v="8.99"/>
    <s v="Quebec"/>
    <x v="6"/>
    <s v="Consumer"/>
    <x v="0"/>
    <x v="12"/>
  </r>
  <r>
    <s v="Michael Chen"/>
    <n v="32613"/>
    <d v="2011-12-16T00:00:00"/>
    <d v="2011-12-18T00:00:00"/>
    <s v="December"/>
    <s v="2011"/>
    <n v="2"/>
    <b v="0"/>
    <s v="low"/>
    <n v="38"/>
    <n v="5228.2"/>
    <n v="0"/>
    <x v="0"/>
    <n v="-691.52"/>
    <n v="135.31"/>
    <n v="35"/>
    <s v="Quebec"/>
    <x v="6"/>
    <s v="Consumer"/>
    <x v="0"/>
    <x v="0"/>
  </r>
  <r>
    <s v="Michael Chen"/>
    <n v="32613"/>
    <d v="2011-12-16T00:00:00"/>
    <d v="2011-12-18T00:00:00"/>
    <s v="December"/>
    <s v="2011"/>
    <n v="2"/>
    <b v="0"/>
    <s v="low"/>
    <n v="41"/>
    <n v="7174.9435000000003"/>
    <n v="0.02"/>
    <x v="2"/>
    <n v="2373.2399999999998"/>
    <n v="195.99"/>
    <n v="3.99"/>
    <s v="Quebec"/>
    <x v="6"/>
    <s v="Consumer"/>
    <x v="1"/>
    <x v="3"/>
  </r>
  <r>
    <s v="Bill Eplett"/>
    <n v="32741"/>
    <d v="2009-02-15T00:00:00"/>
    <d v="2009-02-22T00:00:00"/>
    <s v="February"/>
    <s v="2009"/>
    <n v="7"/>
    <b v="0"/>
    <s v="low"/>
    <n v="13"/>
    <n v="136.24"/>
    <n v="7.0000000000000007E-2"/>
    <x v="0"/>
    <n v="-81.77"/>
    <n v="9.7100000000000009"/>
    <n v="9.4499999999999993"/>
    <s v="Quebec"/>
    <x v="6"/>
    <s v="Corporate"/>
    <x v="0"/>
    <x v="0"/>
  </r>
  <r>
    <s v="Daniel Lacy"/>
    <n v="32903"/>
    <d v="2012-07-26T00:00:00"/>
    <d v="2012-08-02T00:00:00"/>
    <s v="August"/>
    <s v="2012"/>
    <n v="7"/>
    <b v="0"/>
    <s v="low"/>
    <n v="31"/>
    <n v="454.58"/>
    <n v="7.0000000000000007E-2"/>
    <x v="0"/>
    <n v="-118.75"/>
    <n v="15.31"/>
    <n v="8.7799999999999994"/>
    <s v="Quebec"/>
    <x v="6"/>
    <s v="Small Business"/>
    <x v="0"/>
    <x v="0"/>
  </r>
  <r>
    <s v="Tony Sayre"/>
    <n v="33031"/>
    <d v="2012-08-24T00:00:00"/>
    <d v="2012-08-26T00:00:00"/>
    <s v="August"/>
    <s v="2012"/>
    <n v="2"/>
    <b v="0"/>
    <s v="High"/>
    <n v="24"/>
    <n v="550.67999999999995"/>
    <n v="0.08"/>
    <x v="1"/>
    <n v="-134.63"/>
    <n v="23.99"/>
    <n v="15.68"/>
    <s v="Quebec"/>
    <x v="6"/>
    <s v="Home Office"/>
    <x v="2"/>
    <x v="4"/>
  </r>
  <r>
    <s v="Tony Sayre"/>
    <n v="33031"/>
    <d v="2012-08-24T00:00:00"/>
    <d v="2012-08-25T00:00:00"/>
    <s v="August"/>
    <s v="2012"/>
    <n v="1"/>
    <b v="0"/>
    <s v="High"/>
    <n v="18"/>
    <n v="120.96"/>
    <n v="0.02"/>
    <x v="0"/>
    <n v="-53.69"/>
    <n v="6.48"/>
    <n v="6.65"/>
    <s v="Quebec"/>
    <x v="6"/>
    <s v="Home Office"/>
    <x v="0"/>
    <x v="5"/>
  </r>
  <r>
    <s v="Caroline Jumper"/>
    <n v="33152"/>
    <d v="2010-11-21T00:00:00"/>
    <d v="2010-11-23T00:00:00"/>
    <s v="November"/>
    <s v="2010"/>
    <n v="2"/>
    <b v="0"/>
    <s v="Critical"/>
    <n v="19"/>
    <n v="2569.6264999999999"/>
    <n v="0"/>
    <x v="0"/>
    <n v="398.01"/>
    <n v="155.99"/>
    <n v="8.99"/>
    <s v="Quebec"/>
    <x v="6"/>
    <s v="Corporate"/>
    <x v="1"/>
    <x v="3"/>
  </r>
  <r>
    <s v="Dennis Kane"/>
    <n v="33217"/>
    <d v="2009-03-12T00:00:00"/>
    <d v="2009-03-13T00:00:00"/>
    <s v="March"/>
    <s v="2009"/>
    <n v="1"/>
    <b v="0"/>
    <s v="High"/>
    <n v="20"/>
    <n v="1388.91"/>
    <n v="0.1"/>
    <x v="0"/>
    <n v="-229.87"/>
    <n v="73.98"/>
    <n v="4"/>
    <s v="Quebec"/>
    <x v="6"/>
    <s v="Small Business"/>
    <x v="1"/>
    <x v="7"/>
  </r>
  <r>
    <s v="Dennis Kane"/>
    <n v="33217"/>
    <d v="2009-03-12T00:00:00"/>
    <d v="2009-03-13T00:00:00"/>
    <s v="March"/>
    <s v="2009"/>
    <n v="1"/>
    <b v="0"/>
    <s v="High"/>
    <n v="34"/>
    <n v="1806.65"/>
    <n v="0.05"/>
    <x v="0"/>
    <n v="599.04"/>
    <n v="51.98"/>
    <n v="10.17"/>
    <s v="Quebec"/>
    <x v="6"/>
    <s v="Small Business"/>
    <x v="1"/>
    <x v="16"/>
  </r>
  <r>
    <s v="Theresa Swint"/>
    <n v="33606"/>
    <d v="2012-03-01T00:00:00"/>
    <d v="2012-03-03T00:00:00"/>
    <s v="March"/>
    <s v="2012"/>
    <n v="2"/>
    <b v="0"/>
    <s v="High"/>
    <n v="46"/>
    <n v="410.03"/>
    <n v="0.05"/>
    <x v="0"/>
    <n v="-138.38999999999999"/>
    <n v="8.75"/>
    <n v="8.5399999999999991"/>
    <s v="Quebec"/>
    <x v="6"/>
    <s v="Small Business"/>
    <x v="2"/>
    <x v="4"/>
  </r>
  <r>
    <s v="Theresa Swint"/>
    <n v="33666"/>
    <d v="2012-07-16T00:00:00"/>
    <d v="2012-07-18T00:00:00"/>
    <s v="July"/>
    <s v="2012"/>
    <n v="2"/>
    <b v="0"/>
    <s v="Not Specified"/>
    <n v="17"/>
    <n v="3801.27"/>
    <n v="0.02"/>
    <x v="0"/>
    <n v="-861.3"/>
    <n v="209.37"/>
    <n v="69"/>
    <s v="Quebec"/>
    <x v="6"/>
    <s v="Home Office"/>
    <x v="2"/>
    <x v="10"/>
  </r>
  <r>
    <s v="Tony Sayre"/>
    <n v="33764"/>
    <d v="2011-02-10T00:00:00"/>
    <d v="2011-02-11T00:00:00"/>
    <s v="February"/>
    <s v="2011"/>
    <n v="1"/>
    <b v="0"/>
    <s v="Critical"/>
    <n v="31"/>
    <n v="226.15"/>
    <n v="0.01"/>
    <x v="0"/>
    <n v="35.979999999999997"/>
    <n v="7.08"/>
    <n v="2.35"/>
    <s v="Quebec"/>
    <x v="6"/>
    <s v="Small Business"/>
    <x v="0"/>
    <x v="12"/>
  </r>
  <r>
    <s v="Daniel Lacy"/>
    <n v="33921"/>
    <d v="2010-03-30T00:00:00"/>
    <d v="2010-04-08T00:00:00"/>
    <s v="April"/>
    <s v="2010"/>
    <n v="9"/>
    <b v="0"/>
    <s v="low"/>
    <n v="35"/>
    <n v="1794.03"/>
    <n v="0.05"/>
    <x v="1"/>
    <n v="196.21"/>
    <n v="50.98"/>
    <n v="14.19"/>
    <s v="Quebec"/>
    <x v="6"/>
    <s v="Small Business"/>
    <x v="2"/>
    <x v="14"/>
  </r>
  <r>
    <s v="Aaron Smayling"/>
    <n v="33956"/>
    <d v="2012-01-19T00:00:00"/>
    <d v="2012-01-21T00:00:00"/>
    <s v="January"/>
    <s v="2012"/>
    <n v="2"/>
    <b v="0"/>
    <s v="low"/>
    <n v="13"/>
    <n v="109.58"/>
    <n v="0"/>
    <x v="0"/>
    <n v="31.32"/>
    <n v="7.59"/>
    <n v="4"/>
    <s v="Quebec"/>
    <x v="6"/>
    <s v="Small Business"/>
    <x v="2"/>
    <x v="4"/>
  </r>
  <r>
    <s v="Jason Klamczynski"/>
    <n v="34022"/>
    <d v="2012-11-03T00:00:00"/>
    <d v="2012-11-05T00:00:00"/>
    <s v="November"/>
    <s v="2012"/>
    <n v="2"/>
    <b v="0"/>
    <s v="Not Specified"/>
    <n v="6"/>
    <n v="43.9"/>
    <n v="0.06"/>
    <x v="0"/>
    <n v="12.74"/>
    <n v="6.64"/>
    <n v="4.95"/>
    <s v="Quebec"/>
    <x v="6"/>
    <s v="Small Business"/>
    <x v="2"/>
    <x v="4"/>
  </r>
  <r>
    <s v="Jason Klamczynski"/>
    <n v="34022"/>
    <d v="2012-11-03T00:00:00"/>
    <d v="2012-11-03T00:00:00"/>
    <s v="November"/>
    <s v="2012"/>
    <n v="0"/>
    <s v="FREE DELIVERY"/>
    <s v="Not Specified"/>
    <n v="50"/>
    <n v="236.28"/>
    <n v="0.05"/>
    <x v="0"/>
    <n v="-34.06"/>
    <n v="4.91"/>
    <n v="3.05"/>
    <s v="Quebec"/>
    <x v="6"/>
    <s v="Small Business"/>
    <x v="2"/>
    <x v="4"/>
  </r>
  <r>
    <s v="Theresa Swint"/>
    <n v="34148"/>
    <d v="2012-08-21T00:00:00"/>
    <d v="2012-08-22T00:00:00"/>
    <s v="August"/>
    <s v="2012"/>
    <n v="1"/>
    <b v="0"/>
    <s v="Critical"/>
    <n v="33"/>
    <n v="136.79"/>
    <n v="0.06"/>
    <x v="0"/>
    <n v="42.71"/>
    <n v="4.13"/>
    <n v="0.99"/>
    <s v="Quebec"/>
    <x v="6"/>
    <s v="Small Business"/>
    <x v="0"/>
    <x v="11"/>
  </r>
  <r>
    <s v="Karen Ferguson"/>
    <n v="34182"/>
    <d v="2012-10-17T00:00:00"/>
    <d v="2012-10-19T00:00:00"/>
    <s v="October"/>
    <s v="2012"/>
    <n v="2"/>
    <b v="0"/>
    <s v="Critical"/>
    <n v="31"/>
    <n v="336.34"/>
    <n v="0.05"/>
    <x v="0"/>
    <n v="-89.9"/>
    <n v="10.52"/>
    <n v="7.94"/>
    <s v="Quebec"/>
    <x v="6"/>
    <s v="Home Office"/>
    <x v="2"/>
    <x v="4"/>
  </r>
  <r>
    <s v="Bill Eplett"/>
    <n v="34337"/>
    <d v="2010-05-14T00:00:00"/>
    <d v="2010-05-15T00:00:00"/>
    <s v="May"/>
    <s v="2010"/>
    <n v="1"/>
    <b v="0"/>
    <s v="Medium"/>
    <n v="36"/>
    <n v="3610.85"/>
    <n v="0.04"/>
    <x v="2"/>
    <n v="2235.37"/>
    <n v="99.23"/>
    <n v="8.99"/>
    <s v="Quebec"/>
    <x v="6"/>
    <s v="Corporate"/>
    <x v="2"/>
    <x v="4"/>
  </r>
  <r>
    <s v="Fred Chung"/>
    <n v="34657"/>
    <d v="2010-05-05T00:00:00"/>
    <d v="2010-05-14T00:00:00"/>
    <s v="May"/>
    <s v="2010"/>
    <n v="9"/>
    <b v="0"/>
    <s v="low"/>
    <n v="46"/>
    <n v="1396.75"/>
    <n v="0.04"/>
    <x v="2"/>
    <n v="-75.7"/>
    <n v="30.98"/>
    <n v="19.510000000000002"/>
    <s v="Quebec"/>
    <x v="6"/>
    <s v="Corporate"/>
    <x v="0"/>
    <x v="8"/>
  </r>
  <r>
    <s v="Dorris Love"/>
    <n v="34727"/>
    <d v="2011-03-13T00:00:00"/>
    <d v="2011-03-17T00:00:00"/>
    <s v="March"/>
    <s v="2011"/>
    <n v="4"/>
    <b v="0"/>
    <s v="low"/>
    <n v="20"/>
    <n v="159.71"/>
    <n v="0.1"/>
    <x v="2"/>
    <n v="-114.41"/>
    <n v="8.0399999999999991"/>
    <n v="8.94"/>
    <s v="Quebec"/>
    <x v="6"/>
    <s v="Corporate"/>
    <x v="0"/>
    <x v="2"/>
  </r>
  <r>
    <s v="Caroline Jumper"/>
    <n v="34881"/>
    <d v="2011-02-07T00:00:00"/>
    <d v="2011-02-09T00:00:00"/>
    <s v="February"/>
    <s v="2011"/>
    <n v="2"/>
    <b v="0"/>
    <s v="Medium"/>
    <n v="37"/>
    <n v="187.37"/>
    <n v="0.01"/>
    <x v="0"/>
    <n v="-85.01"/>
    <n v="4.9800000000000004"/>
    <n v="4.95"/>
    <s v="Quebec"/>
    <x v="6"/>
    <s v="Corporate"/>
    <x v="0"/>
    <x v="2"/>
  </r>
  <r>
    <s v="Carol Triggs"/>
    <n v="34882"/>
    <d v="2009-07-24T00:00:00"/>
    <d v="2009-07-25T00:00:00"/>
    <s v="July"/>
    <s v="2009"/>
    <n v="1"/>
    <b v="0"/>
    <s v="Critical"/>
    <n v="43"/>
    <n v="84.61"/>
    <n v="0.03"/>
    <x v="0"/>
    <n v="-15.1"/>
    <n v="1.88"/>
    <n v="1.49"/>
    <s v="Quebec"/>
    <x v="6"/>
    <s v="Home Office"/>
    <x v="0"/>
    <x v="2"/>
  </r>
  <r>
    <s v="Theresa Swint"/>
    <n v="34916"/>
    <d v="2010-08-09T00:00:00"/>
    <d v="2010-08-11T00:00:00"/>
    <s v="August"/>
    <s v="2010"/>
    <n v="2"/>
    <b v="0"/>
    <s v="High"/>
    <n v="3"/>
    <n v="24.36"/>
    <n v="0.08"/>
    <x v="2"/>
    <n v="10.039999999999999"/>
    <n v="4.82"/>
    <n v="5.72"/>
    <s v="Quebec"/>
    <x v="6"/>
    <s v="Consumer"/>
    <x v="2"/>
    <x v="4"/>
  </r>
  <r>
    <s v="Jasper Cacioppo"/>
    <n v="35041"/>
    <d v="2009-04-15T00:00:00"/>
    <d v="2009-04-15T00:00:00"/>
    <s v="April"/>
    <s v="2009"/>
    <n v="0"/>
    <s v="FREE DELIVERY"/>
    <s v="Not Specified"/>
    <n v="28"/>
    <n v="443.73"/>
    <n v="0.01"/>
    <x v="0"/>
    <n v="-200.86"/>
    <n v="15.16"/>
    <n v="15.09"/>
    <s v="Quebec"/>
    <x v="6"/>
    <s v="Home Office"/>
    <x v="0"/>
    <x v="2"/>
  </r>
  <r>
    <s v="Dennis Kane"/>
    <n v="35302"/>
    <d v="2010-06-07T00:00:00"/>
    <d v="2010-06-07T00:00:00"/>
    <s v="June"/>
    <s v="2010"/>
    <n v="0"/>
    <s v="FREE DELIVERY"/>
    <s v="Medium"/>
    <n v="6"/>
    <n v="188.44"/>
    <n v="0.09"/>
    <x v="0"/>
    <n v="17.57"/>
    <n v="30.98"/>
    <n v="5.76"/>
    <s v="Quebec"/>
    <x v="6"/>
    <s v="Small Business"/>
    <x v="0"/>
    <x v="5"/>
  </r>
  <r>
    <s v="Dennis Kane"/>
    <n v="35302"/>
    <d v="2010-06-07T00:00:00"/>
    <d v="2010-06-08T00:00:00"/>
    <s v="June"/>
    <s v="2010"/>
    <n v="1"/>
    <b v="0"/>
    <s v="Medium"/>
    <n v="13"/>
    <n v="1265.4970000000001"/>
    <n v="0.1"/>
    <x v="0"/>
    <n v="-228.18"/>
    <n v="125.99"/>
    <n v="7.69"/>
    <s v="Quebec"/>
    <x v="6"/>
    <s v="Small Business"/>
    <x v="1"/>
    <x v="3"/>
  </r>
  <r>
    <s v="Mathew Reese"/>
    <n v="35841"/>
    <d v="2011-05-08T00:00:00"/>
    <d v="2011-05-09T00:00:00"/>
    <s v="May"/>
    <s v="2011"/>
    <n v="1"/>
    <b v="0"/>
    <s v="Medium"/>
    <n v="23"/>
    <n v="230.41"/>
    <n v="0.06"/>
    <x v="0"/>
    <n v="94.39"/>
    <n v="9.9"/>
    <n v="1.39"/>
    <s v="Quebec"/>
    <x v="6"/>
    <s v="Small Business"/>
    <x v="0"/>
    <x v="8"/>
  </r>
  <r>
    <s v="Mathew Reese"/>
    <n v="35841"/>
    <d v="2011-05-08T00:00:00"/>
    <d v="2011-05-09T00:00:00"/>
    <s v="May"/>
    <s v="2011"/>
    <n v="1"/>
    <b v="0"/>
    <s v="Medium"/>
    <n v="48"/>
    <n v="5163.0105000000003"/>
    <n v="7.0000000000000007E-2"/>
    <x v="0"/>
    <n v="1448.33"/>
    <n v="125.99"/>
    <n v="8.08"/>
    <s v="Quebec"/>
    <x v="6"/>
    <s v="Small Business"/>
    <x v="1"/>
    <x v="3"/>
  </r>
  <r>
    <s v="Clay Ludtke"/>
    <n v="36034"/>
    <d v="2012-10-16T00:00:00"/>
    <d v="2012-10-18T00:00:00"/>
    <s v="October"/>
    <s v="2012"/>
    <n v="2"/>
    <b v="0"/>
    <s v="High"/>
    <n v="10"/>
    <n v="19.36"/>
    <n v="0"/>
    <x v="0"/>
    <n v="-1.02"/>
    <n v="1.76"/>
    <n v="0.7"/>
    <s v="Quebec"/>
    <x v="6"/>
    <s v="Consumer"/>
    <x v="0"/>
    <x v="12"/>
  </r>
  <r>
    <s v="Dionis Lloyd"/>
    <n v="36065"/>
    <d v="2010-02-17T00:00:00"/>
    <d v="2010-02-17T00:00:00"/>
    <s v="February"/>
    <s v="2010"/>
    <n v="0"/>
    <s v="FREE DELIVERY"/>
    <s v="High"/>
    <n v="31"/>
    <n v="538.29999999999995"/>
    <n v="0.03"/>
    <x v="0"/>
    <n v="-63.98"/>
    <n v="16.98"/>
    <n v="12.39"/>
    <s v="Quebec"/>
    <x v="6"/>
    <s v="Small Business"/>
    <x v="0"/>
    <x v="8"/>
  </r>
  <r>
    <s v="Anne Pryor"/>
    <n v="36355"/>
    <d v="2009-12-02T00:00:00"/>
    <d v="2009-12-02T00:00:00"/>
    <s v="December"/>
    <s v="2009"/>
    <n v="0"/>
    <s v="FREE DELIVERY"/>
    <s v="Medium"/>
    <n v="9"/>
    <n v="61.43"/>
    <n v="0.09"/>
    <x v="2"/>
    <n v="-42.98"/>
    <n v="5.4"/>
    <n v="7.78"/>
    <s v="Quebec"/>
    <x v="6"/>
    <s v="Home Office"/>
    <x v="0"/>
    <x v="2"/>
  </r>
  <r>
    <s v="Anne Pryor"/>
    <n v="36355"/>
    <d v="2009-12-02T00:00:00"/>
    <d v="2009-12-02T00:00:00"/>
    <s v="December"/>
    <s v="2009"/>
    <n v="0"/>
    <s v="FREE DELIVERY"/>
    <s v="Medium"/>
    <n v="6"/>
    <n v="129.5"/>
    <n v="0.02"/>
    <x v="0"/>
    <n v="65.489999999999995"/>
    <n v="20.28"/>
    <n v="6.68"/>
    <s v="Quebec"/>
    <x v="6"/>
    <s v="Home Office"/>
    <x v="2"/>
    <x v="4"/>
  </r>
  <r>
    <s v="Anne Pryor"/>
    <n v="36355"/>
    <d v="2009-12-02T00:00:00"/>
    <d v="2009-12-03T00:00:00"/>
    <s v="December"/>
    <s v="2009"/>
    <n v="1"/>
    <b v="0"/>
    <s v="Medium"/>
    <n v="10"/>
    <n v="125.95"/>
    <n v="0"/>
    <x v="0"/>
    <n v="15.73"/>
    <n v="11.55"/>
    <n v="2.36"/>
    <s v="Quebec"/>
    <x v="6"/>
    <s v="Home Office"/>
    <x v="0"/>
    <x v="12"/>
  </r>
  <r>
    <s v="Anne Pryor"/>
    <n v="36355"/>
    <d v="2009-12-02T00:00:00"/>
    <d v="2009-12-03T00:00:00"/>
    <s v="December"/>
    <s v="2009"/>
    <n v="1"/>
    <b v="0"/>
    <s v="Medium"/>
    <n v="43"/>
    <n v="90.93"/>
    <n v="0.05"/>
    <x v="0"/>
    <n v="-72.5"/>
    <n v="2.08"/>
    <n v="2.56"/>
    <s v="Quebec"/>
    <x v="6"/>
    <s v="Home Office"/>
    <x v="0"/>
    <x v="15"/>
  </r>
  <r>
    <s v="Dorris Love"/>
    <n v="36358"/>
    <d v="2009-05-13T00:00:00"/>
    <d v="2009-05-15T00:00:00"/>
    <s v="May"/>
    <s v="2009"/>
    <n v="2"/>
    <b v="0"/>
    <s v="Not Specified"/>
    <n v="28"/>
    <n v="865.35"/>
    <n v="0.06"/>
    <x v="0"/>
    <n v="-159.25"/>
    <n v="30.42"/>
    <n v="8.65"/>
    <s v="Quebec"/>
    <x v="6"/>
    <s v="Corporate"/>
    <x v="1"/>
    <x v="7"/>
  </r>
  <r>
    <s v="Dorris Love"/>
    <n v="36358"/>
    <d v="2009-05-13T00:00:00"/>
    <d v="2009-05-14T00:00:00"/>
    <s v="May"/>
    <s v="2009"/>
    <n v="1"/>
    <b v="0"/>
    <s v="Not Specified"/>
    <n v="22"/>
    <n v="823.07"/>
    <n v="0.02"/>
    <x v="0"/>
    <n v="318.25"/>
    <n v="37.94"/>
    <n v="5.08"/>
    <s v="Quebec"/>
    <x v="6"/>
    <s v="Corporate"/>
    <x v="0"/>
    <x v="5"/>
  </r>
  <r>
    <s v="Pamela Stobb"/>
    <n v="36739"/>
    <d v="2009-10-08T00:00:00"/>
    <d v="2009-10-10T00:00:00"/>
    <s v="October"/>
    <s v="2009"/>
    <n v="2"/>
    <b v="0"/>
    <s v="Not Specified"/>
    <n v="16"/>
    <n v="68.040000000000006"/>
    <n v="7.0000000000000007E-2"/>
    <x v="0"/>
    <n v="-55.52"/>
    <n v="3.98"/>
    <n v="5.26"/>
    <s v="Quebec"/>
    <x v="6"/>
    <s v="Consumer"/>
    <x v="0"/>
    <x v="2"/>
  </r>
  <r>
    <s v="Pamela Stobb"/>
    <n v="36739"/>
    <d v="2009-10-08T00:00:00"/>
    <d v="2009-10-08T00:00:00"/>
    <s v="October"/>
    <s v="2009"/>
    <n v="0"/>
    <s v="FREE DELIVERY"/>
    <s v="Not Specified"/>
    <n v="27"/>
    <n v="331.17"/>
    <n v="7.0000000000000007E-2"/>
    <x v="0"/>
    <n v="97.19"/>
    <n v="12.22"/>
    <n v="2.85"/>
    <s v="Quebec"/>
    <x v="6"/>
    <s v="Consumer"/>
    <x v="2"/>
    <x v="4"/>
  </r>
  <r>
    <s v="Laurel Elliston"/>
    <n v="36743"/>
    <d v="2012-09-08T00:00:00"/>
    <d v="2012-09-09T00:00:00"/>
    <s v="September"/>
    <s v="2012"/>
    <n v="1"/>
    <b v="0"/>
    <s v="Critical"/>
    <n v="3"/>
    <n v="26.13"/>
    <n v="0.1"/>
    <x v="0"/>
    <n v="-10.61"/>
    <n v="7.59"/>
    <n v="4"/>
    <s v="Quebec"/>
    <x v="6"/>
    <s v="Home Office"/>
    <x v="2"/>
    <x v="4"/>
  </r>
  <r>
    <s v="Toby Carlisle"/>
    <n v="36864"/>
    <d v="2012-07-29T00:00:00"/>
    <d v="2012-07-31T00:00:00"/>
    <s v="July"/>
    <s v="2012"/>
    <n v="2"/>
    <b v="0"/>
    <s v="low"/>
    <n v="9"/>
    <n v="55.49"/>
    <n v="0.05"/>
    <x v="0"/>
    <n v="7.23"/>
    <n v="6.08"/>
    <n v="0.91"/>
    <s v="Quebec"/>
    <x v="6"/>
    <s v="Home Office"/>
    <x v="0"/>
    <x v="12"/>
  </r>
  <r>
    <s v="Carol Triggs"/>
    <n v="37188"/>
    <d v="2012-03-04T00:00:00"/>
    <d v="2012-03-05T00:00:00"/>
    <s v="March"/>
    <s v="2012"/>
    <n v="1"/>
    <b v="0"/>
    <s v="Critical"/>
    <n v="24"/>
    <n v="132.02000000000001"/>
    <n v="0.04"/>
    <x v="2"/>
    <n v="-123.28"/>
    <n v="4.9800000000000004"/>
    <n v="8.33"/>
    <s v="Quebec"/>
    <x v="6"/>
    <s v="Home Office"/>
    <x v="0"/>
    <x v="5"/>
  </r>
  <r>
    <s v="Ben Wallace"/>
    <n v="37414"/>
    <d v="2011-09-09T00:00:00"/>
    <d v="2011-09-11T00:00:00"/>
    <s v="September"/>
    <s v="2011"/>
    <n v="2"/>
    <b v="0"/>
    <s v="low"/>
    <n v="39"/>
    <n v="20596.580000000002"/>
    <n v="0.09"/>
    <x v="1"/>
    <n v="-1331.55"/>
    <n v="550.98"/>
    <n v="64.59"/>
    <s v="Quebec"/>
    <x v="6"/>
    <s v="Home Office"/>
    <x v="2"/>
    <x v="10"/>
  </r>
  <r>
    <s v="Aaron Smayling"/>
    <n v="37638"/>
    <d v="2009-01-21T00:00:00"/>
    <d v="2009-01-23T00:00:00"/>
    <s v="January"/>
    <s v="2009"/>
    <n v="2"/>
    <b v="0"/>
    <s v="low"/>
    <n v="33"/>
    <n v="139.97999999999999"/>
    <n v="7.0000000000000007E-2"/>
    <x v="0"/>
    <n v="-140.54"/>
    <n v="4.13"/>
    <n v="6.89"/>
    <s v="Quebec"/>
    <x v="6"/>
    <s v="Small Business"/>
    <x v="0"/>
    <x v="11"/>
  </r>
  <r>
    <s v="Mathew Reese"/>
    <n v="37734"/>
    <d v="2009-12-26T00:00:00"/>
    <d v="2009-12-27T00:00:00"/>
    <s v="December"/>
    <s v="2009"/>
    <n v="1"/>
    <b v="0"/>
    <s v="Critical"/>
    <n v="15"/>
    <n v="1393.39"/>
    <n v="0.08"/>
    <x v="0"/>
    <n v="84.15"/>
    <n v="100.97"/>
    <n v="7.18"/>
    <s v="Quebec"/>
    <x v="6"/>
    <s v="Small Business"/>
    <x v="1"/>
    <x v="7"/>
  </r>
  <r>
    <s v="Mathew Reese"/>
    <n v="37734"/>
    <d v="2009-12-26T00:00:00"/>
    <d v="2009-12-27T00:00:00"/>
    <s v="December"/>
    <s v="2009"/>
    <n v="1"/>
    <b v="0"/>
    <s v="Critical"/>
    <n v="42"/>
    <n v="601.52"/>
    <n v="0"/>
    <x v="0"/>
    <n v="171.98"/>
    <n v="13.4"/>
    <n v="4.95"/>
    <s v="Quebec"/>
    <x v="6"/>
    <s v="Small Business"/>
    <x v="2"/>
    <x v="4"/>
  </r>
  <r>
    <s v="Alan Haines"/>
    <n v="37763"/>
    <d v="2012-02-08T00:00:00"/>
    <d v="2012-02-09T00:00:00"/>
    <s v="February"/>
    <s v="2012"/>
    <n v="1"/>
    <b v="0"/>
    <s v="Not Specified"/>
    <n v="29"/>
    <n v="169.61"/>
    <n v="0.1"/>
    <x v="0"/>
    <n v="-211.06"/>
    <n v="5.94"/>
    <n v="9.92"/>
    <s v="Quebec"/>
    <x v="6"/>
    <s v="Consumer"/>
    <x v="0"/>
    <x v="2"/>
  </r>
  <r>
    <s v="Alan Haines"/>
    <n v="37763"/>
    <d v="2012-02-08T00:00:00"/>
    <d v="2012-02-09T00:00:00"/>
    <s v="February"/>
    <s v="2012"/>
    <n v="1"/>
    <b v="0"/>
    <s v="Not Specified"/>
    <n v="24"/>
    <n v="1247.9275"/>
    <n v="0.1"/>
    <x v="0"/>
    <n v="186.42"/>
    <n v="65.989999999999995"/>
    <n v="2.5"/>
    <s v="Quebec"/>
    <x v="6"/>
    <s v="Consumer"/>
    <x v="1"/>
    <x v="3"/>
  </r>
  <r>
    <s v="Tom Stivers"/>
    <n v="37859"/>
    <d v="2009-03-30T00:00:00"/>
    <d v="2009-04-01T00:00:00"/>
    <s v="April"/>
    <s v="2009"/>
    <n v="2"/>
    <b v="0"/>
    <s v="Critical"/>
    <n v="2"/>
    <n v="29.03"/>
    <n v="0.01"/>
    <x v="0"/>
    <n v="-11.83"/>
    <n v="11.34"/>
    <n v="5.01"/>
    <s v="Quebec"/>
    <x v="6"/>
    <s v="Small Business"/>
    <x v="0"/>
    <x v="5"/>
  </r>
  <r>
    <s v="Ted Butterfield"/>
    <n v="38048"/>
    <d v="2010-01-24T00:00:00"/>
    <d v="2010-01-24T00:00:00"/>
    <s v="January"/>
    <s v="2010"/>
    <n v="0"/>
    <s v="FREE DELIVERY"/>
    <s v="High"/>
    <n v="42"/>
    <n v="2252.2620000000002"/>
    <n v="0.1"/>
    <x v="0"/>
    <n v="478.11"/>
    <n v="65.989999999999995"/>
    <n v="5.63"/>
    <s v="Quebec"/>
    <x v="6"/>
    <s v="Corporate"/>
    <x v="1"/>
    <x v="3"/>
  </r>
  <r>
    <s v="Ted Butterfield"/>
    <n v="38048"/>
    <d v="2010-01-24T00:00:00"/>
    <d v="2010-01-25T00:00:00"/>
    <s v="January"/>
    <s v="2010"/>
    <n v="1"/>
    <b v="0"/>
    <s v="High"/>
    <n v="47"/>
    <n v="279.01"/>
    <n v="0.05"/>
    <x v="0"/>
    <n v="-136.84"/>
    <n v="5.77"/>
    <n v="5.92"/>
    <s v="Quebec"/>
    <x v="6"/>
    <s v="Corporate"/>
    <x v="2"/>
    <x v="4"/>
  </r>
  <r>
    <s v="Michael Chen"/>
    <n v="38305"/>
    <d v="2011-04-30T00:00:00"/>
    <d v="2011-05-02T00:00:00"/>
    <s v="May"/>
    <s v="2011"/>
    <n v="2"/>
    <b v="0"/>
    <s v="Critical"/>
    <n v="21"/>
    <n v="2561.6705000000002"/>
    <n v="0.08"/>
    <x v="0"/>
    <n v="88.77"/>
    <n v="155.99"/>
    <n v="8.08"/>
    <s v="Quebec"/>
    <x v="6"/>
    <s v="Consumer"/>
    <x v="1"/>
    <x v="3"/>
  </r>
  <r>
    <s v="Dennis Kane"/>
    <n v="38371"/>
    <d v="2009-11-08T00:00:00"/>
    <d v="2009-11-09T00:00:00"/>
    <s v="November"/>
    <s v="2009"/>
    <n v="1"/>
    <b v="0"/>
    <s v="Not Specified"/>
    <n v="24"/>
    <n v="2004.4"/>
    <n v="0.05"/>
    <x v="2"/>
    <n v="544.29999999999995"/>
    <n v="83.1"/>
    <n v="6.13"/>
    <s v="Quebec"/>
    <x v="6"/>
    <s v="Small Business"/>
    <x v="1"/>
    <x v="7"/>
  </r>
  <r>
    <s v="Mathew Reese"/>
    <n v="38789"/>
    <d v="2010-11-14T00:00:00"/>
    <d v="2010-11-15T00:00:00"/>
    <s v="November"/>
    <s v="2010"/>
    <n v="1"/>
    <b v="0"/>
    <s v="High"/>
    <n v="9"/>
    <n v="96.52"/>
    <n v="0.1"/>
    <x v="0"/>
    <n v="16.78"/>
    <n v="10.64"/>
    <n v="5.16"/>
    <s v="Quebec"/>
    <x v="6"/>
    <s v="Small Business"/>
    <x v="2"/>
    <x v="4"/>
  </r>
  <r>
    <s v="Mathew Reese"/>
    <n v="38789"/>
    <d v="2010-11-14T00:00:00"/>
    <d v="2010-11-15T00:00:00"/>
    <s v="November"/>
    <s v="2010"/>
    <n v="1"/>
    <b v="0"/>
    <s v="High"/>
    <n v="4"/>
    <n v="115.17"/>
    <n v="0.04"/>
    <x v="1"/>
    <n v="40.93"/>
    <n v="23.99"/>
    <n v="15.68"/>
    <s v="Quebec"/>
    <x v="6"/>
    <s v="Small Business"/>
    <x v="2"/>
    <x v="4"/>
  </r>
  <r>
    <s v="Tom Stivers"/>
    <n v="39076"/>
    <d v="2009-12-11T00:00:00"/>
    <d v="2009-12-12T00:00:00"/>
    <s v="December"/>
    <s v="2009"/>
    <n v="1"/>
    <b v="0"/>
    <s v="Critical"/>
    <n v="41"/>
    <n v="222.65"/>
    <n v="0.02"/>
    <x v="0"/>
    <n v="-131.16"/>
    <n v="5.28"/>
    <n v="6.26"/>
    <s v="Quebec"/>
    <x v="6"/>
    <s v="Corporate"/>
    <x v="0"/>
    <x v="5"/>
  </r>
  <r>
    <s v="Jason Klamczynski"/>
    <n v="39173"/>
    <d v="2009-01-16T00:00:00"/>
    <d v="2009-01-18T00:00:00"/>
    <s v="January"/>
    <s v="2009"/>
    <n v="2"/>
    <b v="0"/>
    <s v="Critical"/>
    <n v="36"/>
    <n v="76.48"/>
    <n v="0.09"/>
    <x v="0"/>
    <n v="3.23"/>
    <n v="2.1800000000000002"/>
    <n v="0.78"/>
    <s v="Quebec"/>
    <x v="6"/>
    <s v="Small Business"/>
    <x v="0"/>
    <x v="6"/>
  </r>
  <r>
    <s v="Jason Klamczynski"/>
    <n v="39173"/>
    <d v="2009-01-16T00:00:00"/>
    <d v="2009-01-18T00:00:00"/>
    <s v="January"/>
    <s v="2009"/>
    <n v="2"/>
    <b v="0"/>
    <s v="Critical"/>
    <n v="2"/>
    <n v="373.27"/>
    <n v="0.05"/>
    <x v="1"/>
    <n v="-433.29"/>
    <n v="179.29"/>
    <n v="29.21"/>
    <s v="Quebec"/>
    <x v="6"/>
    <s v="Small Business"/>
    <x v="2"/>
    <x v="10"/>
  </r>
  <r>
    <s v="Mitch Webber"/>
    <n v="39335"/>
    <d v="2009-05-25T00:00:00"/>
    <d v="2009-05-26T00:00:00"/>
    <s v="May"/>
    <s v="2009"/>
    <n v="1"/>
    <b v="0"/>
    <s v="Not Specified"/>
    <n v="24"/>
    <n v="113.23"/>
    <n v="0.06"/>
    <x v="0"/>
    <n v="-45.64"/>
    <n v="4.7699999999999996"/>
    <n v="2.39"/>
    <s v="Quebec"/>
    <x v="6"/>
    <s v="Corporate"/>
    <x v="1"/>
    <x v="7"/>
  </r>
  <r>
    <s v="Mitch Webber"/>
    <n v="39335"/>
    <d v="2009-05-25T00:00:00"/>
    <d v="2009-05-27T00:00:00"/>
    <s v="May"/>
    <s v="2009"/>
    <n v="2"/>
    <b v="0"/>
    <s v="Not Specified"/>
    <n v="34"/>
    <n v="889.84"/>
    <n v="0.1"/>
    <x v="0"/>
    <n v="204.49"/>
    <n v="27.18"/>
    <n v="8.23"/>
    <s v="Quebec"/>
    <x v="6"/>
    <s v="Corporate"/>
    <x v="0"/>
    <x v="8"/>
  </r>
  <r>
    <s v="Anne Pryor"/>
    <n v="39744"/>
    <d v="2009-07-06T00:00:00"/>
    <d v="2009-07-08T00:00:00"/>
    <s v="July"/>
    <s v="2009"/>
    <n v="2"/>
    <b v="0"/>
    <s v="Medium"/>
    <n v="6"/>
    <n v="63.61"/>
    <n v="0.01"/>
    <x v="0"/>
    <n v="7.59"/>
    <n v="10.06"/>
    <n v="2.06"/>
    <s v="Quebec"/>
    <x v="6"/>
    <s v="Consumer"/>
    <x v="0"/>
    <x v="5"/>
  </r>
  <r>
    <s v="Anne Pryor"/>
    <n v="39744"/>
    <d v="2009-07-06T00:00:00"/>
    <d v="2009-07-08T00:00:00"/>
    <s v="July"/>
    <s v="2009"/>
    <n v="2"/>
    <b v="0"/>
    <s v="Medium"/>
    <n v="9"/>
    <n v="519.95349999999996"/>
    <n v="0"/>
    <x v="0"/>
    <n v="-107.99"/>
    <n v="65.989999999999995"/>
    <n v="5.92"/>
    <s v="Quebec"/>
    <x v="6"/>
    <s v="Consumer"/>
    <x v="1"/>
    <x v="3"/>
  </r>
  <r>
    <s v="Anne Pryor"/>
    <n v="39744"/>
    <d v="2009-07-06T00:00:00"/>
    <d v="2009-07-07T00:00:00"/>
    <s v="July"/>
    <s v="2009"/>
    <n v="1"/>
    <b v="0"/>
    <s v="Medium"/>
    <n v="41"/>
    <n v="5636.3074999999999"/>
    <n v="0.04"/>
    <x v="0"/>
    <n v="1595.67"/>
    <n v="155.99"/>
    <n v="8.99"/>
    <s v="Quebec"/>
    <x v="6"/>
    <s v="Consumer"/>
    <x v="1"/>
    <x v="3"/>
  </r>
  <r>
    <s v="Sheri Gordon"/>
    <n v="39878"/>
    <d v="2011-03-05T00:00:00"/>
    <d v="2011-03-07T00:00:00"/>
    <s v="March"/>
    <s v="2011"/>
    <n v="2"/>
    <b v="0"/>
    <s v="Not Specified"/>
    <n v="50"/>
    <n v="7663.74"/>
    <n v="0"/>
    <x v="1"/>
    <n v="-375.33"/>
    <n v="150.97999999999999"/>
    <n v="39.25"/>
    <s v="Quebec"/>
    <x v="6"/>
    <s v="Corporate"/>
    <x v="2"/>
    <x v="10"/>
  </r>
  <r>
    <s v="Sheri Gordon"/>
    <n v="39972"/>
    <d v="2012-09-25T00:00:00"/>
    <d v="2012-09-26T00:00:00"/>
    <s v="September"/>
    <s v="2012"/>
    <n v="1"/>
    <b v="0"/>
    <s v="Not Specified"/>
    <n v="35"/>
    <n v="224.58"/>
    <n v="0.03"/>
    <x v="0"/>
    <n v="108.49"/>
    <n v="6.3"/>
    <n v="0.5"/>
    <s v="Quebec"/>
    <x v="6"/>
    <s v="Corporate"/>
    <x v="0"/>
    <x v="11"/>
  </r>
  <r>
    <s v="Sheri Gordon"/>
    <n v="39972"/>
    <d v="2012-09-25T00:00:00"/>
    <d v="2012-09-27T00:00:00"/>
    <s v="September"/>
    <s v="2012"/>
    <n v="2"/>
    <b v="0"/>
    <s v="Not Specified"/>
    <n v="36"/>
    <n v="138.59"/>
    <n v="0.01"/>
    <x v="0"/>
    <n v="62.73"/>
    <n v="3.69"/>
    <n v="0.5"/>
    <s v="Quebec"/>
    <x v="6"/>
    <s v="Corporate"/>
    <x v="0"/>
    <x v="11"/>
  </r>
  <r>
    <s v="Sheri Gordon"/>
    <n v="39972"/>
    <d v="2012-09-25T00:00:00"/>
    <d v="2012-09-28T00:00:00"/>
    <s v="September"/>
    <s v="2012"/>
    <n v="3"/>
    <b v="0"/>
    <s v="Not Specified"/>
    <n v="19"/>
    <n v="97.06"/>
    <n v="0.05"/>
    <x v="0"/>
    <n v="-7.36"/>
    <n v="5.0599999999999996"/>
    <n v="2.99"/>
    <s v="Quebec"/>
    <x v="6"/>
    <s v="Corporate"/>
    <x v="0"/>
    <x v="2"/>
  </r>
  <r>
    <s v="Ben Wallace"/>
    <n v="40643"/>
    <d v="2011-04-05T00:00:00"/>
    <d v="2011-04-07T00:00:00"/>
    <s v="April"/>
    <s v="2011"/>
    <n v="2"/>
    <b v="0"/>
    <s v="Critical"/>
    <n v="23"/>
    <n v="258.74"/>
    <n v="0.05"/>
    <x v="0"/>
    <n v="10.8"/>
    <n v="11.58"/>
    <n v="5.72"/>
    <s v="Quebec"/>
    <x v="6"/>
    <s v="Home Office"/>
    <x v="0"/>
    <x v="8"/>
  </r>
  <r>
    <s v="Justin MacKendrick"/>
    <n v="40870"/>
    <d v="2011-12-11T00:00:00"/>
    <d v="2011-12-11T00:00:00"/>
    <s v="December"/>
    <s v="2011"/>
    <n v="0"/>
    <s v="FREE DELIVERY"/>
    <s v="Critical"/>
    <n v="43"/>
    <n v="12858.88"/>
    <n v="0.08"/>
    <x v="0"/>
    <n v="4833.2700000000004"/>
    <n v="300.97000000000003"/>
    <n v="7.18"/>
    <s v="Quebec"/>
    <x v="6"/>
    <s v="Corporate"/>
    <x v="1"/>
    <x v="7"/>
  </r>
  <r>
    <s v="Justin MacKendrick"/>
    <n v="40870"/>
    <d v="2011-12-11T00:00:00"/>
    <d v="2011-12-13T00:00:00"/>
    <s v="December"/>
    <s v="2011"/>
    <n v="2"/>
    <b v="0"/>
    <s v="Critical"/>
    <n v="28"/>
    <n v="146.69"/>
    <n v="0"/>
    <x v="0"/>
    <n v="-64.05"/>
    <n v="4.95"/>
    <n v="5.32"/>
    <s v="Quebec"/>
    <x v="6"/>
    <s v="Corporate"/>
    <x v="2"/>
    <x v="4"/>
  </r>
  <r>
    <s v="Carol Triggs"/>
    <n v="40934"/>
    <d v="2011-11-13T00:00:00"/>
    <d v="2011-11-14T00:00:00"/>
    <s v="November"/>
    <s v="2011"/>
    <n v="1"/>
    <b v="0"/>
    <s v="Not Specified"/>
    <n v="28"/>
    <n v="49.49"/>
    <n v="0.01"/>
    <x v="0"/>
    <n v="-1.23"/>
    <n v="1.76"/>
    <n v="0.7"/>
    <s v="Quebec"/>
    <x v="6"/>
    <s v="Home Office"/>
    <x v="0"/>
    <x v="12"/>
  </r>
  <r>
    <s v="Carol Triggs"/>
    <n v="40934"/>
    <d v="2011-11-13T00:00:00"/>
    <d v="2011-11-15T00:00:00"/>
    <s v="November"/>
    <s v="2011"/>
    <n v="2"/>
    <b v="0"/>
    <s v="Not Specified"/>
    <n v="11"/>
    <n v="404.14949999999999"/>
    <n v="7.0000000000000007E-2"/>
    <x v="0"/>
    <n v="-107.5"/>
    <n v="45.99"/>
    <n v="4.99"/>
    <s v="Quebec"/>
    <x v="6"/>
    <s v="Home Office"/>
    <x v="1"/>
    <x v="3"/>
  </r>
  <r>
    <s v="Mitch Webber"/>
    <n v="41254"/>
    <d v="2011-01-10T00:00:00"/>
    <d v="2011-01-12T00:00:00"/>
    <s v="January"/>
    <s v="2011"/>
    <n v="2"/>
    <b v="0"/>
    <s v="Critical"/>
    <n v="17"/>
    <n v="1782.68"/>
    <n v="0.08"/>
    <x v="0"/>
    <n v="280.64"/>
    <n v="107.53"/>
    <n v="5.81"/>
    <s v="Quebec"/>
    <x v="6"/>
    <s v="Corporate"/>
    <x v="2"/>
    <x v="4"/>
  </r>
  <r>
    <s v="Helen Wasserman"/>
    <n v="41472"/>
    <d v="2010-01-23T00:00:00"/>
    <d v="2010-01-30T00:00:00"/>
    <s v="January"/>
    <s v="2010"/>
    <n v="7"/>
    <b v="0"/>
    <s v="low"/>
    <n v="48"/>
    <n v="280.87"/>
    <n v="0.01"/>
    <x v="2"/>
    <n v="-214.15"/>
    <n v="5.38"/>
    <n v="7.57"/>
    <s v="Quebec"/>
    <x v="6"/>
    <s v="Home Office"/>
    <x v="0"/>
    <x v="2"/>
  </r>
  <r>
    <s v="Deirdre Greer"/>
    <n v="41830"/>
    <d v="2012-02-17T00:00:00"/>
    <d v="2012-02-24T00:00:00"/>
    <s v="February"/>
    <s v="2012"/>
    <n v="7"/>
    <b v="0"/>
    <s v="low"/>
    <n v="42"/>
    <n v="5361.08"/>
    <n v="0"/>
    <x v="1"/>
    <n v="1841.92"/>
    <n v="120.97"/>
    <n v="26.3"/>
    <s v="Quebec"/>
    <x v="6"/>
    <s v="Home Office"/>
    <x v="1"/>
    <x v="16"/>
  </r>
  <r>
    <s v="Anne Pryor"/>
    <n v="42144"/>
    <d v="2009-11-12T00:00:00"/>
    <d v="2009-11-14T00:00:00"/>
    <s v="November"/>
    <s v="2009"/>
    <n v="2"/>
    <b v="0"/>
    <s v="Medium"/>
    <n v="10"/>
    <n v="670.03"/>
    <n v="0.01"/>
    <x v="2"/>
    <n v="-326.47000000000003"/>
    <n v="64.650000000000006"/>
    <n v="35"/>
    <s v="Quebec"/>
    <x v="6"/>
    <s v="Consumer"/>
    <x v="0"/>
    <x v="0"/>
  </r>
  <r>
    <s v="Pamela Stobb"/>
    <n v="42439"/>
    <d v="2010-06-19T00:00:00"/>
    <d v="2010-06-20T00:00:00"/>
    <s v="June"/>
    <s v="2010"/>
    <n v="1"/>
    <b v="0"/>
    <s v="Not Specified"/>
    <n v="28"/>
    <n v="164.5"/>
    <n v="0.01"/>
    <x v="0"/>
    <n v="62.68"/>
    <n v="5.84"/>
    <n v="1"/>
    <s v="Quebec"/>
    <x v="6"/>
    <s v="Consumer"/>
    <x v="0"/>
    <x v="12"/>
  </r>
  <r>
    <s v="Nora Price"/>
    <n v="42758"/>
    <d v="2012-11-10T00:00:00"/>
    <d v="2012-11-12T00:00:00"/>
    <s v="November"/>
    <s v="2012"/>
    <n v="2"/>
    <b v="0"/>
    <s v="Critical"/>
    <n v="12"/>
    <n v="1769.74"/>
    <n v="7.0000000000000007E-2"/>
    <x v="0"/>
    <n v="-333.69"/>
    <n v="152.47999999999999"/>
    <n v="4"/>
    <s v="Quebec"/>
    <x v="6"/>
    <s v="Home Office"/>
    <x v="1"/>
    <x v="7"/>
  </r>
  <r>
    <s v="Nora Price"/>
    <n v="42758"/>
    <d v="2012-11-10T00:00:00"/>
    <d v="2012-11-11T00:00:00"/>
    <s v="November"/>
    <s v="2012"/>
    <n v="1"/>
    <b v="0"/>
    <s v="Critical"/>
    <n v="42"/>
    <n v="638.07000000000005"/>
    <n v="0.05"/>
    <x v="0"/>
    <n v="278.89"/>
    <n v="15.04"/>
    <n v="1.97"/>
    <s v="Quebec"/>
    <x v="6"/>
    <s v="Home Office"/>
    <x v="0"/>
    <x v="5"/>
  </r>
  <r>
    <s v="Logan Haushalter"/>
    <n v="42918"/>
    <d v="2011-05-22T00:00:00"/>
    <d v="2011-05-24T00:00:00"/>
    <s v="May"/>
    <s v="2011"/>
    <n v="2"/>
    <b v="0"/>
    <s v="High"/>
    <n v="38"/>
    <n v="468.95"/>
    <n v="0.02"/>
    <x v="2"/>
    <n v="-2.38"/>
    <n v="11.5"/>
    <n v="7.19"/>
    <s v="Quebec"/>
    <x v="6"/>
    <s v="Corporate"/>
    <x v="0"/>
    <x v="2"/>
  </r>
  <r>
    <s v="Theresa Swint"/>
    <n v="42950"/>
    <d v="2010-08-22T00:00:00"/>
    <d v="2010-08-23T00:00:00"/>
    <s v="August"/>
    <s v="2010"/>
    <n v="1"/>
    <b v="0"/>
    <s v="High"/>
    <n v="38"/>
    <n v="1142.4849999999999"/>
    <n v="0.09"/>
    <x v="0"/>
    <n v="303.39999999999998"/>
    <n v="35.99"/>
    <n v="1.25"/>
    <s v="Quebec"/>
    <x v="6"/>
    <s v="Small Business"/>
    <x v="1"/>
    <x v="3"/>
  </r>
  <r>
    <s v="Toby Carlisle"/>
    <n v="42951"/>
    <d v="2012-09-16T00:00:00"/>
    <d v="2012-09-18T00:00:00"/>
    <s v="September"/>
    <s v="2012"/>
    <n v="2"/>
    <b v="0"/>
    <s v="Critical"/>
    <n v="20"/>
    <n v="2104.991"/>
    <n v="0.09"/>
    <x v="0"/>
    <n v="165.45"/>
    <n v="125.99"/>
    <n v="8.8000000000000007"/>
    <s v="Quebec"/>
    <x v="6"/>
    <s v="Home Office"/>
    <x v="1"/>
    <x v="3"/>
  </r>
  <r>
    <s v="Liz Willingham"/>
    <n v="43172"/>
    <d v="2009-07-03T00:00:00"/>
    <d v="2009-07-05T00:00:00"/>
    <s v="July"/>
    <s v="2009"/>
    <n v="2"/>
    <b v="0"/>
    <s v="low"/>
    <n v="19"/>
    <n v="28.34"/>
    <n v="0.09"/>
    <x v="0"/>
    <n v="1.68"/>
    <n v="1.48"/>
    <n v="0.7"/>
    <s v="Quebec"/>
    <x v="6"/>
    <s v="Corporate"/>
    <x v="0"/>
    <x v="6"/>
  </r>
  <r>
    <s v="Sarah Brown"/>
    <n v="43270"/>
    <d v="2012-09-01T00:00:00"/>
    <d v="2012-09-03T00:00:00"/>
    <s v="September"/>
    <s v="2012"/>
    <n v="2"/>
    <b v="0"/>
    <s v="Critical"/>
    <n v="35"/>
    <n v="343.92"/>
    <n v="0.06"/>
    <x v="0"/>
    <n v="154.54"/>
    <n v="10.35"/>
    <n v="0.99"/>
    <s v="Quebec"/>
    <x v="6"/>
    <s v="Consumer"/>
    <x v="0"/>
    <x v="11"/>
  </r>
  <r>
    <s v="Brenda Bowman"/>
    <n v="43271"/>
    <d v="2010-03-03T00:00:00"/>
    <d v="2010-03-04T00:00:00"/>
    <s v="March"/>
    <s v="2010"/>
    <n v="1"/>
    <b v="0"/>
    <s v="Medium"/>
    <n v="2"/>
    <n v="7.75"/>
    <n v="0.03"/>
    <x v="0"/>
    <n v="-5.27"/>
    <n v="2.6"/>
    <n v="2.4"/>
    <s v="Quebec"/>
    <x v="6"/>
    <s v="Small Business"/>
    <x v="0"/>
    <x v="12"/>
  </r>
  <r>
    <s v="Laurel Elliston"/>
    <n v="43745"/>
    <d v="2010-11-01T00:00:00"/>
    <d v="2010-11-01T00:00:00"/>
    <s v="November"/>
    <s v="2010"/>
    <n v="0"/>
    <s v="FREE DELIVERY"/>
    <s v="low"/>
    <n v="43"/>
    <n v="2433.5300000000002"/>
    <n v="0.02"/>
    <x v="0"/>
    <n v="946.7"/>
    <n v="54.48"/>
    <n v="0.99"/>
    <s v="Quebec"/>
    <x v="6"/>
    <s v="Corporate"/>
    <x v="0"/>
    <x v="1"/>
  </r>
  <r>
    <s v="Laurel Elliston"/>
    <n v="43745"/>
    <d v="2010-11-01T00:00:00"/>
    <d v="2010-11-03T00:00:00"/>
    <s v="November"/>
    <s v="2010"/>
    <n v="2"/>
    <b v="0"/>
    <s v="low"/>
    <n v="26"/>
    <n v="1368.03"/>
    <n v="0.04"/>
    <x v="0"/>
    <n v="27.51"/>
    <n v="50.98"/>
    <n v="6.5"/>
    <s v="Quebec"/>
    <x v="6"/>
    <s v="Corporate"/>
    <x v="1"/>
    <x v="7"/>
  </r>
  <r>
    <s v="Laurel Elliston"/>
    <n v="43745"/>
    <d v="2010-11-01T00:00:00"/>
    <d v="2010-11-03T00:00:00"/>
    <s v="November"/>
    <s v="2010"/>
    <n v="2"/>
    <b v="0"/>
    <s v="low"/>
    <n v="41"/>
    <n v="260.64"/>
    <n v="0.08"/>
    <x v="0"/>
    <n v="-106.21"/>
    <n v="6.68"/>
    <n v="6.15"/>
    <s v="Quebec"/>
    <x v="6"/>
    <s v="Corporate"/>
    <x v="0"/>
    <x v="5"/>
  </r>
  <r>
    <s v="Laurel Elliston"/>
    <n v="43745"/>
    <d v="2010-11-01T00:00:00"/>
    <d v="2010-11-01T00:00:00"/>
    <s v="November"/>
    <s v="2010"/>
    <n v="0"/>
    <s v="FREE DELIVERY"/>
    <s v="low"/>
    <n v="32"/>
    <n v="1250.4265"/>
    <n v="0.02"/>
    <x v="0"/>
    <n v="303.3"/>
    <n v="45.99"/>
    <n v="2.5"/>
    <s v="Quebec"/>
    <x v="6"/>
    <s v="Corporate"/>
    <x v="1"/>
    <x v="3"/>
  </r>
  <r>
    <s v="Lindsay Castell"/>
    <n v="43779"/>
    <d v="2009-08-21T00:00:00"/>
    <d v="2009-08-24T00:00:00"/>
    <s v="August"/>
    <s v="2009"/>
    <n v="3"/>
    <b v="0"/>
    <s v="High"/>
    <n v="20"/>
    <n v="3878.49"/>
    <n v="0.09"/>
    <x v="0"/>
    <n v="1397.86"/>
    <n v="209.84"/>
    <n v="21.21"/>
    <s v="Quebec"/>
    <x v="6"/>
    <s v="Corporate"/>
    <x v="2"/>
    <x v="4"/>
  </r>
  <r>
    <s v="Dorris Love"/>
    <n v="43877"/>
    <d v="2010-03-15T00:00:00"/>
    <d v="2010-03-15T00:00:00"/>
    <s v="March"/>
    <s v="2010"/>
    <n v="0"/>
    <s v="FREE DELIVERY"/>
    <s v="low"/>
    <n v="36"/>
    <n v="580.04"/>
    <n v="0.09"/>
    <x v="2"/>
    <n v="-31.86"/>
    <n v="16.91"/>
    <n v="6.25"/>
    <s v="Quebec"/>
    <x v="6"/>
    <s v="Corporate"/>
    <x v="0"/>
    <x v="0"/>
  </r>
  <r>
    <s v="Anne Pryor"/>
    <n v="43907"/>
    <d v="2012-07-18T00:00:00"/>
    <d v="2012-07-20T00:00:00"/>
    <s v="July"/>
    <s v="2012"/>
    <n v="2"/>
    <b v="0"/>
    <s v="Critical"/>
    <n v="42"/>
    <n v="1392.77"/>
    <n v="0"/>
    <x v="1"/>
    <n v="-1981.55"/>
    <n v="31.76"/>
    <n v="45.51"/>
    <s v="Quebec"/>
    <x v="6"/>
    <s v="Corporate"/>
    <x v="2"/>
    <x v="10"/>
  </r>
  <r>
    <s v="Anne Pryor"/>
    <n v="43940"/>
    <d v="2010-02-21T00:00:00"/>
    <d v="2010-02-22T00:00:00"/>
    <s v="February"/>
    <s v="2010"/>
    <n v="1"/>
    <b v="0"/>
    <s v="Critical"/>
    <n v="12"/>
    <n v="1940.21"/>
    <n v="0.09"/>
    <x v="0"/>
    <n v="-215.34"/>
    <n v="200.99"/>
    <n v="4.2"/>
    <s v="Quebec"/>
    <x v="6"/>
    <s v="Consumer"/>
    <x v="1"/>
    <x v="3"/>
  </r>
  <r>
    <s v="Anne Pryor"/>
    <n v="43940"/>
    <d v="2010-02-21T00:00:00"/>
    <d v="2010-02-22T00:00:00"/>
    <s v="February"/>
    <s v="2010"/>
    <n v="1"/>
    <b v="0"/>
    <s v="Critical"/>
    <n v="44"/>
    <n v="1717.21"/>
    <n v="0.08"/>
    <x v="0"/>
    <n v="176.13"/>
    <n v="40.97"/>
    <n v="8.99"/>
    <s v="Quebec"/>
    <x v="6"/>
    <s v="Consumer"/>
    <x v="0"/>
    <x v="12"/>
  </r>
  <r>
    <s v="Alan Haines"/>
    <n v="44036"/>
    <d v="2012-01-11T00:00:00"/>
    <d v="2012-01-13T00:00:00"/>
    <s v="January"/>
    <s v="2012"/>
    <n v="2"/>
    <b v="0"/>
    <s v="High"/>
    <n v="40"/>
    <n v="250.13"/>
    <n v="0.01"/>
    <x v="2"/>
    <n v="61.97"/>
    <n v="5.84"/>
    <n v="1.2"/>
    <s v="Quebec"/>
    <x v="6"/>
    <s v="Consumer"/>
    <x v="0"/>
    <x v="12"/>
  </r>
  <r>
    <s v="Nora Price"/>
    <n v="44225"/>
    <d v="2009-04-03T00:00:00"/>
    <d v="2009-04-05T00:00:00"/>
    <s v="April"/>
    <s v="2009"/>
    <n v="2"/>
    <b v="0"/>
    <s v="High"/>
    <n v="29"/>
    <n v="1958.32"/>
    <n v="0"/>
    <x v="0"/>
    <n v="632.29"/>
    <n v="62.18"/>
    <n v="10.84"/>
    <s v="Quebec"/>
    <x v="6"/>
    <s v="Small Business"/>
    <x v="2"/>
    <x v="4"/>
  </r>
  <r>
    <s v="Jeremy Farry"/>
    <n v="44352"/>
    <d v="2009-09-15T00:00:00"/>
    <d v="2009-09-17T00:00:00"/>
    <s v="September"/>
    <s v="2009"/>
    <n v="2"/>
    <b v="0"/>
    <s v="Not Specified"/>
    <n v="25"/>
    <n v="81.760000000000005"/>
    <n v="0.06"/>
    <x v="0"/>
    <n v="8.5299999999999994"/>
    <n v="3.29"/>
    <n v="1.35"/>
    <s v="Quebec"/>
    <x v="6"/>
    <s v="Small Business"/>
    <x v="0"/>
    <x v="6"/>
  </r>
  <r>
    <s v="Helen Wasserman"/>
    <n v="44487"/>
    <d v="2009-09-11T00:00:00"/>
    <d v="2009-09-12T00:00:00"/>
    <s v="September"/>
    <s v="2009"/>
    <n v="1"/>
    <b v="0"/>
    <s v="Critical"/>
    <n v="4"/>
    <n v="28.15"/>
    <n v="0.09"/>
    <x v="0"/>
    <n v="-10.09"/>
    <n v="6.28"/>
    <n v="5.29"/>
    <s v="Quebec"/>
    <x v="6"/>
    <s v="Corporate"/>
    <x v="2"/>
    <x v="4"/>
  </r>
  <r>
    <s v="Helen Wasserman"/>
    <n v="44487"/>
    <d v="2009-09-11T00:00:00"/>
    <d v="2009-09-13T00:00:00"/>
    <s v="September"/>
    <s v="2009"/>
    <n v="2"/>
    <b v="0"/>
    <s v="Critical"/>
    <n v="37"/>
    <n v="558.77"/>
    <n v="0.03"/>
    <x v="0"/>
    <n v="-92.87"/>
    <n v="15.14"/>
    <n v="4.53"/>
    <s v="Quebec"/>
    <x v="6"/>
    <s v="Corporate"/>
    <x v="0"/>
    <x v="0"/>
  </r>
  <r>
    <s v="Dennis Kane"/>
    <n v="44775"/>
    <d v="2009-09-29T00:00:00"/>
    <d v="2009-09-30T00:00:00"/>
    <s v="September"/>
    <s v="2009"/>
    <n v="1"/>
    <b v="0"/>
    <s v="Medium"/>
    <n v="29"/>
    <n v="209.3"/>
    <n v="7.0000000000000007E-2"/>
    <x v="2"/>
    <n v="30.49"/>
    <n v="7.08"/>
    <n v="2.35"/>
    <s v="Quebec"/>
    <x v="6"/>
    <s v="Small Business"/>
    <x v="0"/>
    <x v="12"/>
  </r>
  <r>
    <s v="Liz Willingham"/>
    <n v="46337"/>
    <d v="2012-04-27T00:00:00"/>
    <d v="2012-05-02T00:00:00"/>
    <s v="May"/>
    <s v="2012"/>
    <n v="5"/>
    <b v="0"/>
    <s v="low"/>
    <n v="34"/>
    <n v="61.45"/>
    <n v="0.06"/>
    <x v="0"/>
    <n v="0.62"/>
    <n v="1.76"/>
    <n v="0.7"/>
    <s v="Quebec"/>
    <x v="6"/>
    <s v="Corporate"/>
    <x v="0"/>
    <x v="12"/>
  </r>
  <r>
    <s v="Anne Pryor"/>
    <n v="46562"/>
    <d v="2011-02-12T00:00:00"/>
    <d v="2011-02-14T00:00:00"/>
    <s v="February"/>
    <s v="2011"/>
    <n v="2"/>
    <b v="0"/>
    <s v="Not Specified"/>
    <n v="35"/>
    <n v="5407.9"/>
    <n v="0.01"/>
    <x v="1"/>
    <n v="-352.79"/>
    <n v="145.97999999999999"/>
    <n v="46.2"/>
    <s v="Quebec"/>
    <x v="6"/>
    <s v="Home Office"/>
    <x v="2"/>
    <x v="10"/>
  </r>
  <r>
    <s v="Michael Chen"/>
    <n v="46597"/>
    <d v="2009-12-31T00:00:00"/>
    <d v="2009-12-31T00:00:00"/>
    <s v="December"/>
    <s v="2009"/>
    <n v="0"/>
    <s v="FREE DELIVERY"/>
    <s v="Not Specified"/>
    <n v="47"/>
    <n v="8216.5930000000008"/>
    <n v="0.01"/>
    <x v="0"/>
    <n v="2463.46"/>
    <n v="195.99"/>
    <n v="8.99"/>
    <s v="Quebec"/>
    <x v="6"/>
    <s v="Consumer"/>
    <x v="1"/>
    <x v="3"/>
  </r>
  <r>
    <s v="Michael Chen"/>
    <n v="46597"/>
    <d v="2009-12-31T00:00:00"/>
    <d v="2010-01-02T00:00:00"/>
    <s v="January"/>
    <s v="2010"/>
    <n v="2"/>
    <b v="0"/>
    <s v="Not Specified"/>
    <n v="10"/>
    <n v="130.36000000000001"/>
    <n v="0.06"/>
    <x v="0"/>
    <n v="2.4300000000000002"/>
    <n v="12.95"/>
    <n v="4.9800000000000004"/>
    <s v="Quebec"/>
    <x v="6"/>
    <s v="Consumer"/>
    <x v="0"/>
    <x v="2"/>
  </r>
  <r>
    <s v="Michael Chen"/>
    <n v="46597"/>
    <d v="2009-12-31T00:00:00"/>
    <d v="2010-01-02T00:00:00"/>
    <s v="January"/>
    <s v="2010"/>
    <n v="2"/>
    <b v="0"/>
    <s v="Not Specified"/>
    <n v="1"/>
    <n v="200.57"/>
    <n v="0"/>
    <x v="1"/>
    <n v="-83.63"/>
    <n v="122.99"/>
    <n v="70.2"/>
    <s v="Quebec"/>
    <x v="6"/>
    <s v="Consumer"/>
    <x v="2"/>
    <x v="14"/>
  </r>
  <r>
    <s v="Anne Pryor"/>
    <n v="46725"/>
    <d v="2010-09-20T00:00:00"/>
    <d v="2010-09-22T00:00:00"/>
    <s v="September"/>
    <s v="2010"/>
    <n v="2"/>
    <b v="0"/>
    <s v="Not Specified"/>
    <n v="13"/>
    <n v="80"/>
    <n v="0.03"/>
    <x v="0"/>
    <n v="10.96"/>
    <n v="5.84"/>
    <n v="1.2"/>
    <s v="Quebec"/>
    <x v="6"/>
    <s v="Consumer"/>
    <x v="0"/>
    <x v="12"/>
  </r>
  <r>
    <s v="Anne Pryor"/>
    <n v="46725"/>
    <d v="2010-09-20T00:00:00"/>
    <d v="2010-09-21T00:00:00"/>
    <s v="September"/>
    <s v="2010"/>
    <n v="1"/>
    <b v="0"/>
    <s v="Not Specified"/>
    <n v="8"/>
    <n v="137.41999999999999"/>
    <n v="0.04"/>
    <x v="0"/>
    <n v="-24.86"/>
    <n v="16.91"/>
    <n v="6.25"/>
    <s v="Quebec"/>
    <x v="6"/>
    <s v="Consumer"/>
    <x v="0"/>
    <x v="0"/>
  </r>
  <r>
    <s v="Caroline Jumper"/>
    <n v="46787"/>
    <d v="2012-03-29T00:00:00"/>
    <d v="2012-03-31T00:00:00"/>
    <s v="March"/>
    <s v="2012"/>
    <n v="2"/>
    <b v="0"/>
    <s v="Medium"/>
    <n v="28"/>
    <n v="174.1"/>
    <n v="0.1"/>
    <x v="0"/>
    <n v="-162.75"/>
    <n v="6.48"/>
    <n v="9.17"/>
    <s v="Quebec"/>
    <x v="6"/>
    <s v="Corporate"/>
    <x v="0"/>
    <x v="5"/>
  </r>
  <r>
    <s v="Caroline Jumper"/>
    <n v="46787"/>
    <d v="2012-03-29T00:00:00"/>
    <d v="2012-03-31T00:00:00"/>
    <s v="March"/>
    <s v="2012"/>
    <n v="2"/>
    <b v="0"/>
    <s v="Medium"/>
    <n v="32"/>
    <n v="693.17"/>
    <n v="7.0000000000000007E-2"/>
    <x v="0"/>
    <n v="-59.83"/>
    <n v="22.99"/>
    <n v="8.99"/>
    <s v="Quebec"/>
    <x v="6"/>
    <s v="Corporate"/>
    <x v="0"/>
    <x v="12"/>
  </r>
  <r>
    <s v="Nora Price"/>
    <n v="46916"/>
    <d v="2011-10-03T00:00:00"/>
    <d v="2011-10-05T00:00:00"/>
    <s v="October"/>
    <s v="2011"/>
    <n v="2"/>
    <b v="0"/>
    <s v="High"/>
    <n v="40"/>
    <n v="115.51"/>
    <n v="0"/>
    <x v="0"/>
    <n v="5.54"/>
    <n v="2.78"/>
    <n v="0.97"/>
    <s v="Quebec"/>
    <x v="6"/>
    <s v="Home Office"/>
    <x v="0"/>
    <x v="12"/>
  </r>
  <r>
    <s v="Ben Wallace"/>
    <n v="47265"/>
    <d v="2011-12-10T00:00:00"/>
    <d v="2011-12-11T00:00:00"/>
    <s v="December"/>
    <s v="2011"/>
    <n v="1"/>
    <b v="0"/>
    <s v="Critical"/>
    <n v="31"/>
    <n v="187.13"/>
    <n v="0.02"/>
    <x v="0"/>
    <n v="-60.83"/>
    <n v="5.98"/>
    <n v="5.46"/>
    <s v="Quebec"/>
    <x v="6"/>
    <s v="Home Office"/>
    <x v="0"/>
    <x v="5"/>
  </r>
  <r>
    <s v="Carol Triggs"/>
    <n v="48487"/>
    <d v="2010-01-11T00:00:00"/>
    <d v="2010-01-13T00:00:00"/>
    <s v="January"/>
    <s v="2010"/>
    <n v="2"/>
    <b v="0"/>
    <s v="low"/>
    <n v="27"/>
    <n v="360.7"/>
    <n v="0"/>
    <x v="0"/>
    <n v="146.16999999999999"/>
    <n v="12.97"/>
    <n v="1.49"/>
    <s v="Quebec"/>
    <x v="6"/>
    <s v="Home Office"/>
    <x v="0"/>
    <x v="2"/>
  </r>
  <r>
    <s v="Dionis Lloyd"/>
    <n v="48774"/>
    <d v="2012-08-09T00:00:00"/>
    <d v="2012-08-11T00:00:00"/>
    <s v="August"/>
    <s v="2012"/>
    <n v="2"/>
    <b v="0"/>
    <s v="High"/>
    <n v="31"/>
    <n v="7323.78"/>
    <n v="0.04"/>
    <x v="1"/>
    <n v="573.54999999999995"/>
    <n v="243.98"/>
    <n v="62.94"/>
    <s v="Quebec"/>
    <x v="6"/>
    <s v="Small Business"/>
    <x v="2"/>
    <x v="14"/>
  </r>
  <r>
    <s v="Stuart Van"/>
    <n v="49381"/>
    <d v="2012-12-13T00:00:00"/>
    <d v="2012-12-14T00:00:00"/>
    <s v="December"/>
    <s v="2012"/>
    <n v="1"/>
    <b v="0"/>
    <s v="Not Specified"/>
    <n v="21"/>
    <n v="1537.5"/>
    <n v="0.04"/>
    <x v="0"/>
    <n v="-531.91999999999996"/>
    <n v="70.98"/>
    <n v="35"/>
    <s v="Quebec"/>
    <x v="6"/>
    <s v="Consumer"/>
    <x v="0"/>
    <x v="0"/>
  </r>
  <r>
    <s v="Jasper Cacioppo"/>
    <n v="49666"/>
    <d v="2009-08-06T00:00:00"/>
    <d v="2009-08-10T00:00:00"/>
    <s v="August"/>
    <s v="2009"/>
    <n v="4"/>
    <b v="0"/>
    <s v="low"/>
    <n v="46"/>
    <n v="259.25"/>
    <n v="0.1"/>
    <x v="2"/>
    <n v="-64.03"/>
    <n v="5.68"/>
    <n v="3.6"/>
    <s v="Quebec"/>
    <x v="6"/>
    <s v="Home Office"/>
    <x v="0"/>
    <x v="15"/>
  </r>
  <r>
    <s v="Fred Chung"/>
    <n v="49762"/>
    <d v="2011-06-15T00:00:00"/>
    <d v="2011-06-17T00:00:00"/>
    <s v="June"/>
    <s v="2011"/>
    <n v="2"/>
    <b v="0"/>
    <s v="High"/>
    <n v="35"/>
    <n v="99.13"/>
    <n v="0.09"/>
    <x v="0"/>
    <n v="23.74"/>
    <n v="2.94"/>
    <n v="0.81"/>
    <s v="Quebec"/>
    <x v="6"/>
    <s v="Corporate"/>
    <x v="0"/>
    <x v="12"/>
  </r>
  <r>
    <s v="Brenda Bowman"/>
    <n v="49831"/>
    <d v="2010-08-23T00:00:00"/>
    <d v="2010-08-25T00:00:00"/>
    <s v="August"/>
    <s v="2010"/>
    <n v="2"/>
    <b v="0"/>
    <s v="Critical"/>
    <n v="18"/>
    <n v="274.32"/>
    <n v="0.01"/>
    <x v="0"/>
    <n v="-58.24"/>
    <n v="15.14"/>
    <n v="4.53"/>
    <s v="Quebec"/>
    <x v="6"/>
    <s v="Small Business"/>
    <x v="0"/>
    <x v="0"/>
  </r>
  <r>
    <s v="Bill Eplett"/>
    <n v="49892"/>
    <d v="2011-02-10T00:00:00"/>
    <d v="2011-02-10T00:00:00"/>
    <s v="February"/>
    <s v="2011"/>
    <n v="0"/>
    <s v="FREE DELIVERY"/>
    <s v="low"/>
    <n v="26"/>
    <n v="171.14"/>
    <n v="0.02"/>
    <x v="0"/>
    <n v="-1172.75"/>
    <n v="4.4800000000000004"/>
    <n v="49"/>
    <s v="Quebec"/>
    <x v="6"/>
    <s v="Corporate"/>
    <x v="0"/>
    <x v="1"/>
  </r>
  <r>
    <s v="Helen Wasserman"/>
    <n v="49988"/>
    <d v="2010-12-20T00:00:00"/>
    <d v="2010-12-23T00:00:00"/>
    <s v="December"/>
    <s v="2010"/>
    <n v="3"/>
    <b v="0"/>
    <s v="High"/>
    <n v="43"/>
    <n v="7731.09"/>
    <n v="0"/>
    <x v="0"/>
    <n v="-222.17"/>
    <n v="167.27"/>
    <n v="35"/>
    <s v="Quebec"/>
    <x v="6"/>
    <s v="Home Office"/>
    <x v="0"/>
    <x v="0"/>
  </r>
  <r>
    <s v="Helen Wasserman"/>
    <n v="49988"/>
    <d v="2010-12-20T00:00:00"/>
    <d v="2010-12-22T00:00:00"/>
    <s v="December"/>
    <s v="2010"/>
    <n v="2"/>
    <b v="0"/>
    <s v="High"/>
    <n v="33"/>
    <n v="10162.575999999999"/>
    <n v="0.08"/>
    <x v="1"/>
    <n v="-969.05"/>
    <n v="400.98"/>
    <n v="42.52"/>
    <s v="Quebec"/>
    <x v="6"/>
    <s v="Home Office"/>
    <x v="2"/>
    <x v="10"/>
  </r>
  <r>
    <s v="Helen Wasserman"/>
    <n v="49988"/>
    <d v="2010-12-20T00:00:00"/>
    <d v="2010-12-23T00:00:00"/>
    <s v="December"/>
    <s v="2010"/>
    <n v="3"/>
    <b v="0"/>
    <s v="High"/>
    <n v="33"/>
    <n v="5834.6464999999998"/>
    <n v="0.01"/>
    <x v="0"/>
    <n v="1619.66"/>
    <n v="205.99"/>
    <n v="2.79"/>
    <s v="Quebec"/>
    <x v="6"/>
    <s v="Home Office"/>
    <x v="1"/>
    <x v="3"/>
  </r>
  <r>
    <s v="Liz Willingham"/>
    <n v="50308"/>
    <d v="2012-10-18T00:00:00"/>
    <d v="2012-10-25T00:00:00"/>
    <s v="October"/>
    <s v="2012"/>
    <n v="7"/>
    <b v="0"/>
    <s v="low"/>
    <n v="19"/>
    <n v="86.48"/>
    <n v="0.1"/>
    <x v="0"/>
    <n v="33.58"/>
    <n v="4.91"/>
    <n v="0.5"/>
    <s v="Quebec"/>
    <x v="6"/>
    <s v="Home Office"/>
    <x v="0"/>
    <x v="11"/>
  </r>
  <r>
    <s v="Shirley Schmidt"/>
    <n v="50692"/>
    <d v="2010-09-17T00:00:00"/>
    <d v="2010-09-19T00:00:00"/>
    <s v="September"/>
    <s v="2010"/>
    <n v="2"/>
    <b v="0"/>
    <s v="High"/>
    <n v="28"/>
    <n v="327.95"/>
    <n v="0"/>
    <x v="0"/>
    <n v="43.68"/>
    <n v="10.98"/>
    <n v="5.14"/>
    <s v="Quebec"/>
    <x v="6"/>
    <s v="Corporate"/>
    <x v="0"/>
    <x v="2"/>
  </r>
  <r>
    <s v="Shirley Schmidt"/>
    <n v="50692"/>
    <d v="2010-09-17T00:00:00"/>
    <d v="2010-09-19T00:00:00"/>
    <s v="September"/>
    <s v="2010"/>
    <n v="2"/>
    <b v="0"/>
    <s v="High"/>
    <n v="47"/>
    <n v="5606.91"/>
    <n v="0.06"/>
    <x v="1"/>
    <n v="-300.85000000000002"/>
    <n v="124.49"/>
    <n v="51.94"/>
    <s v="Quebec"/>
    <x v="6"/>
    <s v="Corporate"/>
    <x v="2"/>
    <x v="10"/>
  </r>
  <r>
    <s v="Muhammed Yedwab"/>
    <n v="50725"/>
    <d v="2010-11-23T00:00:00"/>
    <d v="2010-11-24T00:00:00"/>
    <s v="November"/>
    <s v="2010"/>
    <n v="1"/>
    <b v="0"/>
    <s v="Medium"/>
    <n v="1"/>
    <n v="129.88"/>
    <n v="0.1"/>
    <x v="1"/>
    <n v="-89.9"/>
    <n v="110.98"/>
    <n v="30"/>
    <s v="Quebec"/>
    <x v="6"/>
    <s v="Consumer"/>
    <x v="2"/>
    <x v="14"/>
  </r>
  <r>
    <s v="Clay Ludtke"/>
    <n v="50982"/>
    <d v="2012-04-16T00:00:00"/>
    <d v="2012-04-17T00:00:00"/>
    <s v="April"/>
    <s v="2012"/>
    <n v="1"/>
    <b v="0"/>
    <s v="High"/>
    <n v="23"/>
    <n v="86.53"/>
    <n v="0.05"/>
    <x v="0"/>
    <n v="35.619999999999997"/>
    <n v="3.75"/>
    <n v="0.5"/>
    <s v="Quebec"/>
    <x v="6"/>
    <s v="Consumer"/>
    <x v="0"/>
    <x v="11"/>
  </r>
  <r>
    <s v="Michael Chen"/>
    <n v="51008"/>
    <d v="2011-08-20T00:00:00"/>
    <d v="2011-08-22T00:00:00"/>
    <s v="August"/>
    <s v="2011"/>
    <n v="2"/>
    <b v="0"/>
    <s v="High"/>
    <n v="20"/>
    <n v="269.66000000000003"/>
    <n v="0.02"/>
    <x v="0"/>
    <n v="-59.13"/>
    <n v="12.88"/>
    <n v="4.59"/>
    <s v="Quebec"/>
    <x v="6"/>
    <s v="Consumer"/>
    <x v="0"/>
    <x v="15"/>
  </r>
  <r>
    <s v="Liz Willingham"/>
    <n v="51463"/>
    <d v="2011-12-17T00:00:00"/>
    <d v="2011-12-26T00:00:00"/>
    <s v="December"/>
    <s v="2011"/>
    <n v="9"/>
    <b v="0"/>
    <s v="low"/>
    <n v="4"/>
    <n v="28.34"/>
    <n v="0.01"/>
    <x v="0"/>
    <n v="-18.55"/>
    <n v="4.9800000000000004"/>
    <n v="7.44"/>
    <s v="Quebec"/>
    <x v="6"/>
    <s v="Corporate"/>
    <x v="0"/>
    <x v="5"/>
  </r>
  <r>
    <s v="Liz Willingham"/>
    <n v="51463"/>
    <d v="2011-12-17T00:00:00"/>
    <d v="2011-12-17T00:00:00"/>
    <s v="December"/>
    <s v="2011"/>
    <n v="0"/>
    <s v="FREE DELIVERY"/>
    <s v="low"/>
    <n v="7"/>
    <n v="405.33949999999999"/>
    <n v="0.01"/>
    <x v="2"/>
    <n v="-147.88"/>
    <n v="65.989999999999995"/>
    <n v="3.9"/>
    <s v="Quebec"/>
    <x v="6"/>
    <s v="Corporate"/>
    <x v="1"/>
    <x v="3"/>
  </r>
  <r>
    <s v="Dorris Love"/>
    <n v="51943"/>
    <d v="2009-04-24T00:00:00"/>
    <d v="2009-04-25T00:00:00"/>
    <s v="April"/>
    <s v="2009"/>
    <n v="1"/>
    <b v="0"/>
    <s v="High"/>
    <n v="11"/>
    <n v="113.19"/>
    <n v="0.04"/>
    <x v="0"/>
    <n v="-53.25"/>
    <n v="9.06"/>
    <n v="9.86"/>
    <s v="Quebec"/>
    <x v="6"/>
    <s v="Home Office"/>
    <x v="0"/>
    <x v="5"/>
  </r>
  <r>
    <s v="Dorris Love"/>
    <n v="51943"/>
    <d v="2009-04-24T00:00:00"/>
    <d v="2009-04-25T00:00:00"/>
    <s v="April"/>
    <s v="2009"/>
    <n v="1"/>
    <b v="0"/>
    <s v="High"/>
    <n v="13"/>
    <n v="196.04"/>
    <n v="0.04"/>
    <x v="0"/>
    <n v="2.13"/>
    <n v="14.27"/>
    <n v="7.27"/>
    <s v="Quebec"/>
    <x v="6"/>
    <s v="Home Office"/>
    <x v="0"/>
    <x v="2"/>
  </r>
  <r>
    <s v="Dorris Love"/>
    <n v="51943"/>
    <d v="2009-04-24T00:00:00"/>
    <d v="2009-04-27T00:00:00"/>
    <s v="April"/>
    <s v="2009"/>
    <n v="3"/>
    <b v="0"/>
    <s v="High"/>
    <n v="28"/>
    <n v="140.02000000000001"/>
    <n v="0.03"/>
    <x v="0"/>
    <n v="66.709999999999994"/>
    <n v="4.91"/>
    <n v="0.5"/>
    <s v="Quebec"/>
    <x v="6"/>
    <s v="Home Office"/>
    <x v="0"/>
    <x v="11"/>
  </r>
  <r>
    <s v="Justin MacKendrick"/>
    <n v="52039"/>
    <d v="2012-08-02T00:00:00"/>
    <d v="2012-08-04T00:00:00"/>
    <s v="August"/>
    <s v="2012"/>
    <n v="2"/>
    <b v="0"/>
    <s v="Critical"/>
    <n v="48"/>
    <n v="2006.38"/>
    <n v="0"/>
    <x v="0"/>
    <n v="840.46"/>
    <n v="40.98"/>
    <n v="1.99"/>
    <s v="Quebec"/>
    <x v="6"/>
    <s v="Corporate"/>
    <x v="1"/>
    <x v="7"/>
  </r>
  <r>
    <s v="Dennis Kane"/>
    <n v="52290"/>
    <d v="2012-05-21T00:00:00"/>
    <d v="2012-05-25T00:00:00"/>
    <s v="May"/>
    <s v="2012"/>
    <n v="4"/>
    <b v="0"/>
    <s v="low"/>
    <n v="7"/>
    <n v="1134.05"/>
    <n v="0.08"/>
    <x v="0"/>
    <n v="149.5"/>
    <n v="172.99"/>
    <n v="19.989999999999998"/>
    <s v="Quebec"/>
    <x v="6"/>
    <s v="Small Business"/>
    <x v="0"/>
    <x v="2"/>
  </r>
  <r>
    <s v="Dennis Kane"/>
    <n v="52290"/>
    <d v="2012-05-21T00:00:00"/>
    <d v="2012-05-30T00:00:00"/>
    <s v="May"/>
    <s v="2012"/>
    <n v="9"/>
    <b v="0"/>
    <s v="low"/>
    <n v="28"/>
    <n v="1470.0495000000001"/>
    <n v="0.1"/>
    <x v="0"/>
    <n v="185.94"/>
    <n v="65.989999999999995"/>
    <n v="4.99"/>
    <s v="Quebec"/>
    <x v="6"/>
    <s v="Small Business"/>
    <x v="1"/>
    <x v="3"/>
  </r>
  <r>
    <s v="Anne Pryor"/>
    <n v="52480"/>
    <d v="2010-07-27T00:00:00"/>
    <d v="2010-07-29T00:00:00"/>
    <s v="July"/>
    <s v="2010"/>
    <n v="2"/>
    <b v="0"/>
    <s v="Not Specified"/>
    <n v="47"/>
    <n v="1020.88"/>
    <n v="0.08"/>
    <x v="0"/>
    <n v="173.94"/>
    <n v="22.72"/>
    <n v="8.99"/>
    <s v="Quebec"/>
    <x v="6"/>
    <s v="Home Office"/>
    <x v="2"/>
    <x v="4"/>
  </r>
  <r>
    <s v="Dorris Love"/>
    <n v="52486"/>
    <d v="2011-01-04T00:00:00"/>
    <d v="2011-01-05T00:00:00"/>
    <s v="January"/>
    <s v="2011"/>
    <n v="1"/>
    <b v="0"/>
    <s v="Not Specified"/>
    <n v="41"/>
    <n v="11883.2"/>
    <n v="0.1"/>
    <x v="0"/>
    <n v="4160.88"/>
    <n v="300.97000000000003"/>
    <n v="7.18"/>
    <s v="Quebec"/>
    <x v="6"/>
    <s v="Home Office"/>
    <x v="1"/>
    <x v="7"/>
  </r>
  <r>
    <s v="Bill Eplett"/>
    <n v="52519"/>
    <d v="2012-04-29T00:00:00"/>
    <d v="2012-05-01T00:00:00"/>
    <s v="May"/>
    <s v="2012"/>
    <n v="2"/>
    <b v="0"/>
    <s v="High"/>
    <n v="6"/>
    <n v="120.38"/>
    <n v="0.09"/>
    <x v="0"/>
    <n v="-29.77"/>
    <n v="20.48"/>
    <n v="6.32"/>
    <s v="Quebec"/>
    <x v="6"/>
    <s v="Corporate"/>
    <x v="0"/>
    <x v="1"/>
  </r>
  <r>
    <s v="Bill Eplett"/>
    <n v="53152"/>
    <d v="2009-03-05T00:00:00"/>
    <d v="2009-03-05T00:00:00"/>
    <s v="March"/>
    <s v="2009"/>
    <n v="0"/>
    <s v="FREE DELIVERY"/>
    <s v="Medium"/>
    <n v="36"/>
    <n v="2051.8235"/>
    <n v="0.01"/>
    <x v="2"/>
    <n v="350.36"/>
    <n v="65.989999999999995"/>
    <n v="8.8000000000000007"/>
    <s v="Quebec"/>
    <x v="6"/>
    <s v="Corporate"/>
    <x v="1"/>
    <x v="3"/>
  </r>
  <r>
    <s v="Dorris Love"/>
    <n v="53188"/>
    <d v="2012-11-05T00:00:00"/>
    <d v="2012-11-06T00:00:00"/>
    <s v="November"/>
    <s v="2012"/>
    <n v="1"/>
    <b v="0"/>
    <s v="High"/>
    <n v="22"/>
    <n v="621.21"/>
    <n v="7.0000000000000007E-2"/>
    <x v="0"/>
    <n v="-42.35"/>
    <n v="29.74"/>
    <n v="6.64"/>
    <s v="Quebec"/>
    <x v="6"/>
    <s v="Home Office"/>
    <x v="0"/>
    <x v="0"/>
  </r>
  <r>
    <s v="Stewart Visinsky"/>
    <n v="53223"/>
    <d v="2012-07-14T00:00:00"/>
    <d v="2012-07-21T00:00:00"/>
    <s v="July"/>
    <s v="2012"/>
    <n v="7"/>
    <b v="0"/>
    <s v="low"/>
    <n v="2"/>
    <n v="13.29"/>
    <n v="0.08"/>
    <x v="0"/>
    <n v="-10.33"/>
    <n v="4.24"/>
    <n v="5.41"/>
    <s v="Quebec"/>
    <x v="6"/>
    <s v="Corporate"/>
    <x v="0"/>
    <x v="2"/>
  </r>
  <r>
    <s v="Brenda Bowman"/>
    <n v="53248"/>
    <d v="2010-10-29T00:00:00"/>
    <d v="2010-10-30T00:00:00"/>
    <s v="October"/>
    <s v="2010"/>
    <n v="1"/>
    <b v="0"/>
    <s v="Critical"/>
    <n v="7"/>
    <n v="2423.06"/>
    <n v="0.06"/>
    <x v="1"/>
    <n v="-94.27"/>
    <n v="348.21"/>
    <n v="40.19"/>
    <s v="Quebec"/>
    <x v="6"/>
    <s v="Home Office"/>
    <x v="2"/>
    <x v="10"/>
  </r>
  <r>
    <s v="Brenda Bowman"/>
    <n v="53411"/>
    <d v="2011-11-29T00:00:00"/>
    <d v="2011-11-30T00:00:00"/>
    <s v="November"/>
    <s v="2011"/>
    <n v="1"/>
    <b v="0"/>
    <s v="Critical"/>
    <n v="25"/>
    <n v="667.64"/>
    <n v="0.08"/>
    <x v="0"/>
    <n v="-57.53"/>
    <n v="27.48"/>
    <n v="4"/>
    <s v="Quebec"/>
    <x v="6"/>
    <s v="Small Business"/>
    <x v="1"/>
    <x v="7"/>
  </r>
  <r>
    <s v="Dorris Love"/>
    <n v="53668"/>
    <d v="2010-03-31T00:00:00"/>
    <d v="2010-04-01T00:00:00"/>
    <s v="April"/>
    <s v="2010"/>
    <n v="1"/>
    <b v="0"/>
    <s v="Not Specified"/>
    <n v="9"/>
    <n v="98.24"/>
    <n v="0.04"/>
    <x v="0"/>
    <n v="-10.38"/>
    <n v="10.98"/>
    <n v="3.37"/>
    <s v="Quebec"/>
    <x v="6"/>
    <s v="Corporate"/>
    <x v="0"/>
    <x v="15"/>
  </r>
  <r>
    <s v="Shirley Schmidt"/>
    <n v="53730"/>
    <d v="2012-12-29T00:00:00"/>
    <d v="2012-12-30T00:00:00"/>
    <s v="December"/>
    <s v="2012"/>
    <n v="1"/>
    <b v="0"/>
    <s v="High"/>
    <n v="40"/>
    <n v="181.8"/>
    <n v="0.05"/>
    <x v="0"/>
    <n v="-144.74"/>
    <n v="4.54"/>
    <n v="5.83"/>
    <s v="Quebec"/>
    <x v="6"/>
    <s v="Corporate"/>
    <x v="0"/>
    <x v="2"/>
  </r>
  <r>
    <s v="Jennifer Ferguson"/>
    <n v="54020"/>
    <d v="2012-01-31T00:00:00"/>
    <d v="2012-02-04T00:00:00"/>
    <s v="February"/>
    <s v="2012"/>
    <n v="4"/>
    <b v="0"/>
    <s v="low"/>
    <n v="35"/>
    <n v="648.58000000000004"/>
    <n v="0.05"/>
    <x v="0"/>
    <n v="182.63"/>
    <n v="18.97"/>
    <n v="5.21"/>
    <s v="Quebec"/>
    <x v="6"/>
    <s v="Corporate"/>
    <x v="0"/>
    <x v="5"/>
  </r>
  <r>
    <s v="Jennifer Ferguson"/>
    <n v="54020"/>
    <d v="2012-01-31T00:00:00"/>
    <d v="2012-02-05T00:00:00"/>
    <s v="February"/>
    <s v="2012"/>
    <n v="5"/>
    <b v="0"/>
    <s v="low"/>
    <n v="43"/>
    <n v="270.56"/>
    <n v="0.09"/>
    <x v="0"/>
    <n v="-140.47999999999999"/>
    <n v="6.48"/>
    <n v="6.86"/>
    <s v="Quebec"/>
    <x v="6"/>
    <s v="Corporate"/>
    <x v="0"/>
    <x v="5"/>
  </r>
  <r>
    <s v="Kimberly Carter"/>
    <n v="54368"/>
    <d v="2011-11-01T00:00:00"/>
    <d v="2011-11-03T00:00:00"/>
    <s v="November"/>
    <s v="2011"/>
    <n v="2"/>
    <b v="0"/>
    <s v="Not Specified"/>
    <n v="31"/>
    <n v="233.2"/>
    <n v="0.04"/>
    <x v="0"/>
    <n v="-48.07"/>
    <n v="7.64"/>
    <n v="5.83"/>
    <s v="Quebec"/>
    <x v="6"/>
    <s v="Small Business"/>
    <x v="0"/>
    <x v="5"/>
  </r>
  <r>
    <s v="Kimberly Carter"/>
    <n v="54368"/>
    <d v="2011-11-01T00:00:00"/>
    <d v="2011-11-02T00:00:00"/>
    <s v="November"/>
    <s v="2011"/>
    <n v="1"/>
    <b v="0"/>
    <s v="Not Specified"/>
    <n v="16"/>
    <n v="79.53"/>
    <n v="0.08"/>
    <x v="0"/>
    <n v="-48.55"/>
    <n v="4.9800000000000004"/>
    <n v="5.49"/>
    <s v="Quebec"/>
    <x v="6"/>
    <s v="Small Business"/>
    <x v="0"/>
    <x v="5"/>
  </r>
  <r>
    <s v="Kimberly Carter"/>
    <n v="54368"/>
    <d v="2011-11-01T00:00:00"/>
    <d v="2011-11-02T00:00:00"/>
    <s v="November"/>
    <s v="2011"/>
    <n v="1"/>
    <b v="0"/>
    <s v="Not Specified"/>
    <n v="43"/>
    <n v="1680.9770000000001"/>
    <n v="0.05"/>
    <x v="0"/>
    <n v="383.09"/>
    <n v="45.99"/>
    <n v="4.99"/>
    <s v="Quebec"/>
    <x v="6"/>
    <s v="Small Business"/>
    <x v="1"/>
    <x v="3"/>
  </r>
  <r>
    <s v="Liz Willingham"/>
    <n v="54721"/>
    <d v="2012-10-18T00:00:00"/>
    <d v="2012-10-19T00:00:00"/>
    <s v="October"/>
    <s v="2012"/>
    <n v="1"/>
    <b v="0"/>
    <s v="Not Specified"/>
    <n v="19"/>
    <n v="2002.4"/>
    <n v="0"/>
    <x v="1"/>
    <n v="151.09"/>
    <n v="100.98"/>
    <n v="26.22"/>
    <s v="Quebec"/>
    <x v="6"/>
    <s v="Corporate"/>
    <x v="2"/>
    <x v="9"/>
  </r>
  <r>
    <s v="Brian Thompson"/>
    <n v="55013"/>
    <d v="2011-07-12T00:00:00"/>
    <d v="2011-07-19T00:00:00"/>
    <s v="July"/>
    <s v="2011"/>
    <n v="7"/>
    <b v="0"/>
    <s v="low"/>
    <n v="5"/>
    <n v="24.3"/>
    <n v="0.02"/>
    <x v="0"/>
    <n v="3.14"/>
    <n v="4.91"/>
    <n v="0.5"/>
    <s v="Quebec"/>
    <x v="6"/>
    <s v="Home Office"/>
    <x v="0"/>
    <x v="11"/>
  </r>
  <r>
    <s v="Brian Thompson"/>
    <n v="55013"/>
    <d v="2011-07-12T00:00:00"/>
    <d v="2011-07-17T00:00:00"/>
    <s v="July"/>
    <s v="2011"/>
    <n v="5"/>
    <b v="0"/>
    <s v="low"/>
    <n v="14"/>
    <n v="322.61"/>
    <n v="0.02"/>
    <x v="0"/>
    <n v="19.37"/>
    <n v="22.01"/>
    <n v="5.53"/>
    <s v="Quebec"/>
    <x v="6"/>
    <s v="Home Office"/>
    <x v="0"/>
    <x v="12"/>
  </r>
  <r>
    <s v="Stewart Visinsky"/>
    <n v="55077"/>
    <d v="2011-10-04T00:00:00"/>
    <d v="2011-10-06T00:00:00"/>
    <s v="October"/>
    <s v="2011"/>
    <n v="2"/>
    <b v="0"/>
    <s v="Critical"/>
    <n v="2"/>
    <n v="31.7"/>
    <n v="0.05"/>
    <x v="0"/>
    <n v="-44.39"/>
    <n v="14.48"/>
    <n v="1.99"/>
    <s v="Quebec"/>
    <x v="6"/>
    <s v="Corporate"/>
    <x v="1"/>
    <x v="7"/>
  </r>
  <r>
    <s v="Stewart Visinsky"/>
    <n v="55077"/>
    <d v="2011-10-04T00:00:00"/>
    <d v="2011-10-06T00:00:00"/>
    <s v="October"/>
    <s v="2011"/>
    <n v="2"/>
    <b v="0"/>
    <s v="Critical"/>
    <n v="3"/>
    <n v="143.98150000000001"/>
    <n v="0.08"/>
    <x v="0"/>
    <n v="-283.23"/>
    <n v="55.99"/>
    <n v="2.5"/>
    <s v="Quebec"/>
    <x v="6"/>
    <s v="Corporate"/>
    <x v="1"/>
    <x v="3"/>
  </r>
  <r>
    <s v="Kimberly Carter"/>
    <n v="55206"/>
    <d v="2011-11-02T00:00:00"/>
    <d v="2011-11-03T00:00:00"/>
    <s v="November"/>
    <s v="2011"/>
    <n v="1"/>
    <b v="0"/>
    <s v="Medium"/>
    <n v="20"/>
    <n v="52.7"/>
    <n v="0.03"/>
    <x v="2"/>
    <n v="-64.88"/>
    <n v="1.8"/>
    <n v="4.79"/>
    <s v="Quebec"/>
    <x v="6"/>
    <s v="Home Office"/>
    <x v="0"/>
    <x v="2"/>
  </r>
  <r>
    <s v="Stewart Visinsky"/>
    <n v="55492"/>
    <d v="2011-09-19T00:00:00"/>
    <d v="2011-09-21T00:00:00"/>
    <s v="September"/>
    <s v="2011"/>
    <n v="2"/>
    <b v="0"/>
    <s v="Critical"/>
    <n v="10"/>
    <n v="1124.2439999999999"/>
    <n v="0.03"/>
    <x v="2"/>
    <n v="-126.45"/>
    <n v="125.99"/>
    <n v="7.69"/>
    <s v="Quebec"/>
    <x v="6"/>
    <s v="Corporate"/>
    <x v="1"/>
    <x v="3"/>
  </r>
  <r>
    <s v="Sarah Brown"/>
    <n v="55744"/>
    <d v="2011-10-20T00:00:00"/>
    <d v="2011-10-21T00:00:00"/>
    <s v="October"/>
    <s v="2011"/>
    <n v="1"/>
    <b v="0"/>
    <s v="Critical"/>
    <n v="23"/>
    <n v="415.05500000000001"/>
    <n v="0.02"/>
    <x v="0"/>
    <n v="-44.13"/>
    <n v="20.99"/>
    <n v="0.99"/>
    <s v="Quebec"/>
    <x v="6"/>
    <s v="Consumer"/>
    <x v="1"/>
    <x v="3"/>
  </r>
  <r>
    <s v="Carol Triggs"/>
    <n v="55968"/>
    <d v="2012-09-30T00:00:00"/>
    <d v="2012-10-02T00:00:00"/>
    <s v="October"/>
    <s v="2012"/>
    <n v="2"/>
    <b v="0"/>
    <s v="low"/>
    <n v="40"/>
    <n v="73.62"/>
    <n v="0.05"/>
    <x v="0"/>
    <n v="0.86"/>
    <n v="1.82"/>
    <n v="1"/>
    <s v="Quebec"/>
    <x v="6"/>
    <s v="Home Office"/>
    <x v="0"/>
    <x v="12"/>
  </r>
  <r>
    <s v="Mathew Reese"/>
    <n v="56288"/>
    <d v="2010-06-30T00:00:00"/>
    <d v="2010-06-30T00:00:00"/>
    <s v="June"/>
    <s v="2010"/>
    <n v="0"/>
    <s v="FREE DELIVERY"/>
    <s v="Not Specified"/>
    <n v="37"/>
    <n v="1287.94"/>
    <n v="0.06"/>
    <x v="0"/>
    <n v="140.35"/>
    <n v="35.89"/>
    <n v="14.72"/>
    <s v="Quebec"/>
    <x v="6"/>
    <s v="Small Business"/>
    <x v="0"/>
    <x v="8"/>
  </r>
  <r>
    <s v="Mathew Reese"/>
    <n v="56288"/>
    <d v="2010-06-30T00:00:00"/>
    <d v="2010-07-02T00:00:00"/>
    <s v="July"/>
    <s v="2010"/>
    <n v="2"/>
    <b v="0"/>
    <s v="Not Specified"/>
    <n v="39"/>
    <n v="585.36"/>
    <n v="7.0000000000000007E-2"/>
    <x v="2"/>
    <n v="269.26"/>
    <n v="15.57"/>
    <n v="1.39"/>
    <s v="Quebec"/>
    <x v="6"/>
    <s v="Small Business"/>
    <x v="0"/>
    <x v="8"/>
  </r>
  <r>
    <s v="Shirley Daniels"/>
    <n v="56291"/>
    <d v="2012-09-17T00:00:00"/>
    <d v="2012-09-19T00:00:00"/>
    <s v="September"/>
    <s v="2012"/>
    <n v="2"/>
    <b v="0"/>
    <s v="Not Specified"/>
    <n v="22"/>
    <n v="11022.53"/>
    <n v="0.06"/>
    <x v="1"/>
    <n v="1869.86"/>
    <n v="517.48"/>
    <n v="16.63"/>
    <s v="Quebec"/>
    <x v="6"/>
    <s v="Corporate"/>
    <x v="1"/>
    <x v="16"/>
  </r>
  <r>
    <s v="Shirley Daniels"/>
    <n v="56291"/>
    <d v="2012-09-17T00:00:00"/>
    <d v="2012-09-17T00:00:00"/>
    <s v="September"/>
    <s v="2012"/>
    <n v="0"/>
    <s v="FREE DELIVERY"/>
    <s v="Not Specified"/>
    <n v="25"/>
    <n v="377.37"/>
    <n v="0.04"/>
    <x v="0"/>
    <n v="151.4"/>
    <n v="15.04"/>
    <n v="1.97"/>
    <s v="Quebec"/>
    <x v="6"/>
    <s v="Corporate"/>
    <x v="0"/>
    <x v="5"/>
  </r>
  <r>
    <s v="Shirley Daniels"/>
    <n v="56291"/>
    <d v="2012-09-17T00:00:00"/>
    <d v="2012-09-18T00:00:00"/>
    <s v="September"/>
    <s v="2012"/>
    <n v="1"/>
    <b v="0"/>
    <s v="Not Specified"/>
    <n v="47"/>
    <n v="1200.7"/>
    <n v="0.06"/>
    <x v="0"/>
    <n v="-37.270000000000003"/>
    <n v="24.98"/>
    <n v="8.7899999999999991"/>
    <s v="Quebec"/>
    <x v="6"/>
    <s v="Corporate"/>
    <x v="0"/>
    <x v="0"/>
  </r>
  <r>
    <s v="Sheri Gordon"/>
    <n v="56486"/>
    <d v="2009-05-28T00:00:00"/>
    <d v="2009-05-29T00:00:00"/>
    <s v="May"/>
    <s v="2009"/>
    <n v="1"/>
    <b v="0"/>
    <s v="Critical"/>
    <n v="11"/>
    <n v="73.62"/>
    <n v="0.03"/>
    <x v="0"/>
    <n v="-23.5"/>
    <n v="5.98"/>
    <n v="5.35"/>
    <s v="Quebec"/>
    <x v="6"/>
    <s v="Corporate"/>
    <x v="0"/>
    <x v="5"/>
  </r>
  <r>
    <s v="Shirley Daniels"/>
    <n v="56514"/>
    <d v="2012-02-11T00:00:00"/>
    <d v="2012-02-18T00:00:00"/>
    <s v="February"/>
    <s v="2012"/>
    <n v="7"/>
    <b v="0"/>
    <s v="low"/>
    <n v="3"/>
    <n v="110"/>
    <n v="0.02"/>
    <x v="0"/>
    <n v="-24.43"/>
    <n v="30.98"/>
    <n v="11.63"/>
    <s v="Quebec"/>
    <x v="6"/>
    <s v="Corporate"/>
    <x v="0"/>
    <x v="2"/>
  </r>
  <r>
    <s v="Shirley Daniels"/>
    <n v="56514"/>
    <d v="2012-02-11T00:00:00"/>
    <d v="2012-02-18T00:00:00"/>
    <s v="February"/>
    <s v="2012"/>
    <n v="7"/>
    <b v="0"/>
    <s v="low"/>
    <n v="35"/>
    <n v="186.89"/>
    <n v="0.02"/>
    <x v="0"/>
    <n v="-153.19999999999999"/>
    <n v="4.9800000000000004"/>
    <n v="7.54"/>
    <s v="Quebec"/>
    <x v="6"/>
    <s v="Corporate"/>
    <x v="0"/>
    <x v="5"/>
  </r>
  <r>
    <s v="Clay Ludtke"/>
    <n v="56672"/>
    <d v="2012-05-12T00:00:00"/>
    <d v="2012-05-13T00:00:00"/>
    <s v="May"/>
    <s v="2012"/>
    <n v="1"/>
    <b v="0"/>
    <s v="High"/>
    <n v="34"/>
    <n v="1132.32"/>
    <n v="0.1"/>
    <x v="0"/>
    <n v="77.45"/>
    <n v="36.549999999999997"/>
    <n v="13.89"/>
    <s v="Quebec"/>
    <x v="6"/>
    <s v="Consumer"/>
    <x v="0"/>
    <x v="12"/>
  </r>
  <r>
    <s v="Clay Ludtke"/>
    <n v="56672"/>
    <d v="2012-05-12T00:00:00"/>
    <d v="2012-05-14T00:00:00"/>
    <s v="May"/>
    <s v="2012"/>
    <n v="2"/>
    <b v="0"/>
    <s v="High"/>
    <n v="8"/>
    <n v="593.64"/>
    <n v="0.02"/>
    <x v="1"/>
    <n v="65.25"/>
    <n v="85.29"/>
    <n v="60"/>
    <s v="Quebec"/>
    <x v="6"/>
    <s v="Consumer"/>
    <x v="2"/>
    <x v="10"/>
  </r>
  <r>
    <s v="Clay Ludtke"/>
    <n v="56672"/>
    <d v="2012-05-12T00:00:00"/>
    <d v="2012-05-14T00:00:00"/>
    <s v="May"/>
    <s v="2012"/>
    <n v="2"/>
    <b v="0"/>
    <s v="High"/>
    <n v="45"/>
    <n v="2438.3694999999998"/>
    <n v="0.1"/>
    <x v="0"/>
    <n v="317.2"/>
    <n v="65.989999999999995"/>
    <n v="8.99"/>
    <s v="Quebec"/>
    <x v="6"/>
    <s v="Consumer"/>
    <x v="1"/>
    <x v="3"/>
  </r>
  <r>
    <s v="Dionis Lloyd"/>
    <n v="56931"/>
    <d v="2010-02-03T00:00:00"/>
    <d v="2010-02-05T00:00:00"/>
    <s v="February"/>
    <s v="2010"/>
    <n v="2"/>
    <b v="0"/>
    <s v="High"/>
    <n v="34"/>
    <n v="232.41550000000001"/>
    <n v="0.05"/>
    <x v="0"/>
    <n v="-110.59"/>
    <n v="7.99"/>
    <n v="5.03"/>
    <s v="Quebec"/>
    <x v="6"/>
    <s v="Small Business"/>
    <x v="1"/>
    <x v="3"/>
  </r>
  <r>
    <s v="Fred Chung"/>
    <n v="57025"/>
    <d v="2012-06-26T00:00:00"/>
    <d v="2012-06-28T00:00:00"/>
    <s v="June"/>
    <s v="2012"/>
    <n v="2"/>
    <b v="0"/>
    <s v="Medium"/>
    <n v="8"/>
    <n v="71.099999999999994"/>
    <n v="0.03"/>
    <x v="0"/>
    <n v="2.29"/>
    <n v="8.69"/>
    <n v="2.99"/>
    <s v="Quebec"/>
    <x v="6"/>
    <s v="Corporate"/>
    <x v="0"/>
    <x v="2"/>
  </r>
  <r>
    <s v="Dionis Lloyd"/>
    <n v="57061"/>
    <d v="2009-11-30T00:00:00"/>
    <d v="2009-12-07T00:00:00"/>
    <s v="December"/>
    <s v="2009"/>
    <n v="7"/>
    <b v="0"/>
    <s v="low"/>
    <n v="21"/>
    <n v="470.79"/>
    <n v="0.04"/>
    <x v="0"/>
    <n v="-80.11"/>
    <n v="22.38"/>
    <n v="15.1"/>
    <s v="Quebec"/>
    <x v="6"/>
    <s v="Small Business"/>
    <x v="0"/>
    <x v="2"/>
  </r>
  <r>
    <s v="Dionis Lloyd"/>
    <n v="57061"/>
    <d v="2009-11-30T00:00:00"/>
    <d v="2009-11-30T00:00:00"/>
    <s v="November"/>
    <s v="2009"/>
    <n v="0"/>
    <s v="FREE DELIVERY"/>
    <s v="low"/>
    <n v="6"/>
    <n v="36.56"/>
    <n v="7.0000000000000007E-2"/>
    <x v="0"/>
    <n v="6.22"/>
    <n v="6.3"/>
    <n v="0.5"/>
    <s v="Quebec"/>
    <x v="6"/>
    <s v="Small Business"/>
    <x v="0"/>
    <x v="11"/>
  </r>
  <r>
    <s v="Dionis Lloyd"/>
    <n v="57061"/>
    <d v="2009-11-30T00:00:00"/>
    <d v="2009-12-02T00:00:00"/>
    <s v="December"/>
    <s v="2009"/>
    <n v="2"/>
    <b v="0"/>
    <s v="low"/>
    <n v="3"/>
    <n v="55.17"/>
    <n v="0.06"/>
    <x v="0"/>
    <n v="46.84"/>
    <n v="17.78"/>
    <n v="5.03"/>
    <s v="Quebec"/>
    <x v="6"/>
    <s v="Small Business"/>
    <x v="2"/>
    <x v="4"/>
  </r>
  <r>
    <s v="Alan Haines"/>
    <n v="57217"/>
    <d v="2011-01-21T00:00:00"/>
    <d v="2011-01-23T00:00:00"/>
    <s v="January"/>
    <s v="2011"/>
    <n v="2"/>
    <b v="0"/>
    <s v="Medium"/>
    <n v="35"/>
    <n v="422.25"/>
    <n v="0.06"/>
    <x v="0"/>
    <n v="-116.02"/>
    <n v="11.66"/>
    <n v="7.95"/>
    <s v="Quebec"/>
    <x v="6"/>
    <s v="Consumer"/>
    <x v="0"/>
    <x v="12"/>
  </r>
  <r>
    <s v="Sarah Brown"/>
    <n v="57504"/>
    <d v="2009-08-04T00:00:00"/>
    <d v="2009-08-07T00:00:00"/>
    <s v="August"/>
    <s v="2009"/>
    <n v="3"/>
    <b v="0"/>
    <s v="Not Specified"/>
    <n v="44"/>
    <n v="357.48"/>
    <n v="0.01"/>
    <x v="0"/>
    <n v="160.02000000000001"/>
    <n v="7.64"/>
    <n v="1.39"/>
    <s v="Quebec"/>
    <x v="6"/>
    <s v="Consumer"/>
    <x v="0"/>
    <x v="8"/>
  </r>
  <r>
    <s v="Mathew Reese"/>
    <n v="57666"/>
    <d v="2009-05-22T00:00:00"/>
    <d v="2009-05-25T00:00:00"/>
    <s v="May"/>
    <s v="2009"/>
    <n v="3"/>
    <b v="0"/>
    <s v="Not Specified"/>
    <n v="45"/>
    <n v="1206.1500000000001"/>
    <n v="0.03"/>
    <x v="0"/>
    <n v="304.2"/>
    <n v="25.98"/>
    <n v="4.08"/>
    <s v="Quebec"/>
    <x v="6"/>
    <s v="Small Business"/>
    <x v="0"/>
    <x v="12"/>
  </r>
  <r>
    <s v="Mathew Reese"/>
    <n v="57666"/>
    <d v="2009-05-22T00:00:00"/>
    <d v="2009-05-22T00:00:00"/>
    <s v="May"/>
    <s v="2009"/>
    <n v="0"/>
    <s v="FREE DELIVERY"/>
    <s v="Not Specified"/>
    <n v="44"/>
    <n v="941.99"/>
    <n v="0.1"/>
    <x v="1"/>
    <n v="-2111.36"/>
    <n v="20.98"/>
    <n v="53.03"/>
    <s v="Quebec"/>
    <x v="6"/>
    <s v="Small Business"/>
    <x v="0"/>
    <x v="0"/>
  </r>
  <r>
    <s v="Dionis Lloyd"/>
    <n v="58496"/>
    <d v="2011-06-11T00:00:00"/>
    <d v="2011-06-13T00:00:00"/>
    <s v="June"/>
    <s v="2011"/>
    <n v="2"/>
    <b v="0"/>
    <s v="Not Specified"/>
    <n v="20"/>
    <n v="137.97"/>
    <n v="0.06"/>
    <x v="0"/>
    <n v="-123.94"/>
    <n v="6.48"/>
    <n v="10.050000000000001"/>
    <s v="Quebec"/>
    <x v="6"/>
    <s v="Small Business"/>
    <x v="0"/>
    <x v="5"/>
  </r>
  <r>
    <s v="Dionis Lloyd"/>
    <n v="58628"/>
    <d v="2009-03-24T00:00:00"/>
    <d v="2009-03-25T00:00:00"/>
    <s v="March"/>
    <s v="2009"/>
    <n v="1"/>
    <b v="0"/>
    <s v="Medium"/>
    <n v="23"/>
    <n v="2527.7919999999999"/>
    <n v="0.09"/>
    <x v="1"/>
    <n v="-335.32"/>
    <n v="138.75"/>
    <n v="52.42"/>
    <s v="Quebec"/>
    <x v="6"/>
    <s v="Small Business"/>
    <x v="2"/>
    <x v="10"/>
  </r>
  <r>
    <s v="Arthur Gainer"/>
    <n v="58854"/>
    <d v="2010-04-24T00:00:00"/>
    <d v="2010-04-25T00:00:00"/>
    <s v="April"/>
    <s v="2010"/>
    <n v="1"/>
    <b v="0"/>
    <s v="Critical"/>
    <n v="35"/>
    <n v="6130.9"/>
    <n v="0.03"/>
    <x v="1"/>
    <n v="583.15"/>
    <n v="170.98"/>
    <n v="35.89"/>
    <s v="Quebec"/>
    <x v="6"/>
    <s v="Corporate"/>
    <x v="2"/>
    <x v="9"/>
  </r>
  <r>
    <s v="Arthur Gainer"/>
    <n v="58854"/>
    <d v="2010-04-24T00:00:00"/>
    <d v="2010-04-26T00:00:00"/>
    <s v="April"/>
    <s v="2010"/>
    <n v="2"/>
    <b v="0"/>
    <s v="Critical"/>
    <n v="10"/>
    <n v="193.20500000000001"/>
    <n v="0"/>
    <x v="0"/>
    <n v="-52.24"/>
    <n v="20.99"/>
    <n v="4.8099999999999996"/>
    <s v="Quebec"/>
    <x v="6"/>
    <s v="Corporate"/>
    <x v="1"/>
    <x v="3"/>
  </r>
  <r>
    <s v="John Stevenson"/>
    <n v="58917"/>
    <d v="2012-03-02T00:00:00"/>
    <d v="2012-03-03T00:00:00"/>
    <s v="March"/>
    <s v="2012"/>
    <n v="1"/>
    <b v="0"/>
    <s v="High"/>
    <n v="27"/>
    <n v="14300.26"/>
    <n v="0.01"/>
    <x v="0"/>
    <n v="6279.18"/>
    <n v="499.99"/>
    <n v="24.49"/>
    <s v="Quebec"/>
    <x v="6"/>
    <s v="Small Business"/>
    <x v="1"/>
    <x v="13"/>
  </r>
  <r>
    <s v="John Stevenson"/>
    <n v="58917"/>
    <d v="2012-03-02T00:00:00"/>
    <d v="2012-03-02T00:00:00"/>
    <s v="March"/>
    <s v="2012"/>
    <n v="0"/>
    <s v="FREE DELIVERY"/>
    <s v="High"/>
    <n v="3"/>
    <n v="62.88"/>
    <n v="0.09"/>
    <x v="0"/>
    <n v="-25.96"/>
    <n v="21.98"/>
    <n v="2.87"/>
    <s v="Quebec"/>
    <x v="6"/>
    <s v="Small Business"/>
    <x v="0"/>
    <x v="12"/>
  </r>
  <r>
    <s v="Aaron Smayling"/>
    <n v="59104"/>
    <d v="2009-02-12T00:00:00"/>
    <d v="2009-02-15T00:00:00"/>
    <s v="February"/>
    <s v="2009"/>
    <n v="3"/>
    <b v="0"/>
    <s v="High"/>
    <n v="13"/>
    <n v="197.61"/>
    <n v="0.08"/>
    <x v="2"/>
    <n v="3.46"/>
    <n v="14.27"/>
    <n v="7.27"/>
    <s v="Quebec"/>
    <x v="6"/>
    <s v="Small Business"/>
    <x v="0"/>
    <x v="2"/>
  </r>
  <r>
    <s v="Aaron Smayling"/>
    <n v="59104"/>
    <d v="2009-02-12T00:00:00"/>
    <d v="2009-02-15T00:00:00"/>
    <s v="February"/>
    <s v="2009"/>
    <n v="3"/>
    <b v="0"/>
    <s v="High"/>
    <n v="22"/>
    <n v="68.92"/>
    <n v="0.04"/>
    <x v="0"/>
    <n v="2.63"/>
    <n v="2.98"/>
    <n v="1.58"/>
    <s v="Quebec"/>
    <x v="6"/>
    <s v="Small Business"/>
    <x v="0"/>
    <x v="6"/>
  </r>
  <r>
    <s v="Aaron Smayling"/>
    <n v="59104"/>
    <d v="2009-02-12T00:00:00"/>
    <d v="2009-02-14T00:00:00"/>
    <s v="February"/>
    <s v="2009"/>
    <n v="2"/>
    <b v="0"/>
    <s v="High"/>
    <n v="38"/>
    <n v="3594.7435"/>
    <n v="0.05"/>
    <x v="0"/>
    <n v="1016.97"/>
    <n v="115.99"/>
    <n v="2.5"/>
    <s v="Quebec"/>
    <x v="6"/>
    <s v="Small Business"/>
    <x v="1"/>
    <x v="3"/>
  </r>
  <r>
    <s v="John Stevenson"/>
    <n v="59937"/>
    <d v="2009-12-28T00:00:00"/>
    <d v="2009-12-29T00:00:00"/>
    <s v="December"/>
    <s v="2009"/>
    <n v="1"/>
    <b v="0"/>
    <s v="High"/>
    <n v="7"/>
    <n v="235.98"/>
    <n v="0.02"/>
    <x v="0"/>
    <n v="-32.28"/>
    <n v="30.98"/>
    <n v="17.079999999999998"/>
    <s v="Quebec"/>
    <x v="6"/>
    <s v="Small Business"/>
    <x v="0"/>
    <x v="5"/>
  </r>
  <r>
    <s v="Tracy Poddar"/>
    <n v="386"/>
    <d v="2011-01-24T00:00:00"/>
    <d v="2011-01-26T00:00:00"/>
    <s v="January"/>
    <s v="2011"/>
    <n v="2"/>
    <b v="0"/>
    <s v="High"/>
    <n v="4"/>
    <n v="14.96"/>
    <n v="0.02"/>
    <x v="0"/>
    <n v="-0.03"/>
    <n v="3.69"/>
    <n v="0.5"/>
    <s v="Ontario"/>
    <x v="5"/>
    <s v="Corporate"/>
    <x v="0"/>
    <x v="11"/>
  </r>
  <r>
    <s v="Tracy Poddar"/>
    <n v="386"/>
    <d v="2011-01-24T00:00:00"/>
    <d v="2011-01-26T00:00:00"/>
    <s v="January"/>
    <s v="2011"/>
    <n v="2"/>
    <b v="0"/>
    <s v="High"/>
    <n v="4"/>
    <n v="15.69"/>
    <n v="0.09"/>
    <x v="0"/>
    <n v="-1.59"/>
    <n v="3.85"/>
    <n v="0.7"/>
    <s v="Ontario"/>
    <x v="5"/>
    <s v="Corporate"/>
    <x v="0"/>
    <x v="12"/>
  </r>
  <r>
    <s v="Stuart Calhoun"/>
    <n v="416"/>
    <d v="2010-09-26T00:00:00"/>
    <d v="2010-10-01T00:00:00"/>
    <s v="October"/>
    <s v="2010"/>
    <n v="5"/>
    <b v="0"/>
    <s v="low"/>
    <n v="20"/>
    <n v="1156.6714999999999"/>
    <n v="0.01"/>
    <x v="2"/>
    <n v="88.52"/>
    <n v="65.989999999999995"/>
    <n v="7.69"/>
    <s v="Ontario"/>
    <x v="5"/>
    <s v="Consumer"/>
    <x v="1"/>
    <x v="3"/>
  </r>
  <r>
    <s v="Arthur Prichep"/>
    <n v="513"/>
    <d v="2011-04-30T00:00:00"/>
    <d v="2011-04-30T00:00:00"/>
    <s v="April"/>
    <s v="2011"/>
    <n v="0"/>
    <s v="FREE DELIVERY"/>
    <s v="High"/>
    <n v="33"/>
    <n v="5437.92"/>
    <n v="0"/>
    <x v="1"/>
    <n v="-684.57"/>
    <n v="150.88999999999999"/>
    <n v="60.2"/>
    <s v="Ontario"/>
    <x v="5"/>
    <s v="Home Office"/>
    <x v="2"/>
    <x v="14"/>
  </r>
  <r>
    <s v="Arthur Prichep"/>
    <n v="611"/>
    <d v="2010-01-26T00:00:00"/>
    <d v="2010-01-28T00:00:00"/>
    <s v="January"/>
    <s v="2010"/>
    <n v="2"/>
    <b v="0"/>
    <s v="Critical"/>
    <n v="47"/>
    <n v="840.04"/>
    <n v="0.04"/>
    <x v="0"/>
    <n v="-131.27000000000001"/>
    <n v="17.7"/>
    <n v="9.4700000000000006"/>
    <s v="Ontario"/>
    <x v="5"/>
    <s v="Home Office"/>
    <x v="0"/>
    <x v="0"/>
  </r>
  <r>
    <s v="Kean Nguyen"/>
    <n v="802"/>
    <d v="2011-01-04T00:00:00"/>
    <d v="2011-01-06T00:00:00"/>
    <s v="January"/>
    <s v="2011"/>
    <n v="2"/>
    <b v="0"/>
    <s v="Critical"/>
    <n v="33"/>
    <n v="378.6"/>
    <n v="0.08"/>
    <x v="0"/>
    <n v="12.72"/>
    <n v="11.7"/>
    <n v="5.63"/>
    <s v="Ontario"/>
    <x v="5"/>
    <s v="Corporate"/>
    <x v="0"/>
    <x v="2"/>
  </r>
  <r>
    <s v="Kean Nguyen"/>
    <n v="802"/>
    <d v="2011-01-04T00:00:00"/>
    <d v="2011-01-04T00:00:00"/>
    <s v="January"/>
    <s v="2011"/>
    <n v="0"/>
    <s v="FREE DELIVERY"/>
    <s v="Critical"/>
    <n v="2"/>
    <n v="38.5"/>
    <n v="0.09"/>
    <x v="0"/>
    <n v="-52.14"/>
    <n v="15.99"/>
    <n v="9.4"/>
    <s v="Ontario"/>
    <x v="5"/>
    <s v="Corporate"/>
    <x v="1"/>
    <x v="16"/>
  </r>
  <r>
    <s v="Jim Kriz"/>
    <n v="960"/>
    <d v="2009-09-20T00:00:00"/>
    <d v="2009-09-21T00:00:00"/>
    <s v="September"/>
    <s v="2009"/>
    <n v="1"/>
    <b v="0"/>
    <s v="Medium"/>
    <n v="46"/>
    <n v="605.97"/>
    <n v="7.0000000000000007E-2"/>
    <x v="0"/>
    <n v="-22.72"/>
    <n v="13.73"/>
    <n v="6.85"/>
    <s v="Ontario"/>
    <x v="5"/>
    <s v="Consumer"/>
    <x v="2"/>
    <x v="4"/>
  </r>
  <r>
    <s v="Jas O'Carroll"/>
    <n v="965"/>
    <d v="2011-05-14T00:00:00"/>
    <d v="2011-05-21T00:00:00"/>
    <s v="May"/>
    <s v="2011"/>
    <n v="7"/>
    <b v="0"/>
    <s v="low"/>
    <n v="42"/>
    <n v="11230.25"/>
    <n v="7.0000000000000007E-2"/>
    <x v="1"/>
    <n v="-679.04"/>
    <n v="280.98"/>
    <n v="35.67"/>
    <s v="Ontario"/>
    <x v="5"/>
    <s v="Corporate"/>
    <x v="2"/>
    <x v="10"/>
  </r>
  <r>
    <s v="Stuart Calhoun"/>
    <n v="1127"/>
    <d v="2011-09-18T00:00:00"/>
    <d v="2011-09-19T00:00:00"/>
    <s v="September"/>
    <s v="2011"/>
    <n v="1"/>
    <b v="0"/>
    <s v="Not Specified"/>
    <n v="48"/>
    <n v="5340.5"/>
    <n v="0.01"/>
    <x v="0"/>
    <n v="1215.28"/>
    <n v="110.98"/>
    <n v="13.99"/>
    <s v="Ontario"/>
    <x v="5"/>
    <s v="Consumer"/>
    <x v="2"/>
    <x v="4"/>
  </r>
  <r>
    <s v="Harold Ryan"/>
    <n v="1507"/>
    <d v="2010-10-13T00:00:00"/>
    <d v="2010-10-15T00:00:00"/>
    <s v="October"/>
    <s v="2010"/>
    <n v="2"/>
    <b v="0"/>
    <s v="Medium"/>
    <n v="29"/>
    <n v="4345.8599999999997"/>
    <n v="0.09"/>
    <x v="0"/>
    <n v="126.62"/>
    <n v="152.47999999999999"/>
    <n v="4"/>
    <s v="Ontario"/>
    <x v="5"/>
    <s v="Home Office"/>
    <x v="1"/>
    <x v="7"/>
  </r>
  <r>
    <s v="John Lucas"/>
    <n v="1665"/>
    <d v="2009-05-07T00:00:00"/>
    <d v="2009-05-09T00:00:00"/>
    <s v="May"/>
    <s v="2009"/>
    <n v="2"/>
    <b v="0"/>
    <s v="High"/>
    <n v="26"/>
    <n v="755.60749999999996"/>
    <n v="0.05"/>
    <x v="0"/>
    <n v="149.16999999999999"/>
    <n v="35.99"/>
    <n v="1.1000000000000001"/>
    <s v="Ontario"/>
    <x v="5"/>
    <s v="Corporate"/>
    <x v="1"/>
    <x v="3"/>
  </r>
  <r>
    <s v="Alejandro Grove"/>
    <n v="1952"/>
    <d v="2009-03-15T00:00:00"/>
    <d v="2009-03-15T00:00:00"/>
    <s v="March"/>
    <s v="2009"/>
    <n v="0"/>
    <s v="FREE DELIVERY"/>
    <s v="High"/>
    <n v="24"/>
    <n v="7287.55"/>
    <n v="0.04"/>
    <x v="1"/>
    <n v="-715.78"/>
    <n v="296.18"/>
    <n v="54.12"/>
    <s v="Ontario"/>
    <x v="5"/>
    <s v="Corporate"/>
    <x v="2"/>
    <x v="10"/>
  </r>
  <r>
    <s v="Sam Zeldin"/>
    <n v="1953"/>
    <d v="2010-11-29T00:00:00"/>
    <d v="2010-11-29T00:00:00"/>
    <s v="November"/>
    <s v="2010"/>
    <n v="0"/>
    <s v="FREE DELIVERY"/>
    <s v="Medium"/>
    <n v="13"/>
    <n v="137.63999999999999"/>
    <n v="0.06"/>
    <x v="0"/>
    <n v="19.59"/>
    <n v="10.91"/>
    <n v="2.99"/>
    <s v="Ontario"/>
    <x v="5"/>
    <s v="Small Business"/>
    <x v="0"/>
    <x v="2"/>
  </r>
  <r>
    <s v="Sam Zeldin"/>
    <n v="2213"/>
    <d v="2010-01-14T00:00:00"/>
    <d v="2010-01-15T00:00:00"/>
    <s v="January"/>
    <s v="2010"/>
    <n v="1"/>
    <b v="0"/>
    <s v="Not Specified"/>
    <n v="6"/>
    <n v="40.31"/>
    <n v="0.08"/>
    <x v="0"/>
    <n v="-32.270000000000003"/>
    <n v="5.78"/>
    <n v="8.09"/>
    <s v="Ontario"/>
    <x v="5"/>
    <s v="Small Business"/>
    <x v="0"/>
    <x v="5"/>
  </r>
  <r>
    <s v="Sally Hughsby"/>
    <n v="2368"/>
    <d v="2010-08-19T00:00:00"/>
    <d v="2010-08-21T00:00:00"/>
    <s v="August"/>
    <s v="2010"/>
    <n v="2"/>
    <b v="0"/>
    <s v="Critical"/>
    <n v="36"/>
    <n v="508.73"/>
    <n v="0.08"/>
    <x v="0"/>
    <n v="-229.67"/>
    <n v="14.81"/>
    <n v="13.32"/>
    <s v="Ontario"/>
    <x v="5"/>
    <s v="Consumer"/>
    <x v="0"/>
    <x v="1"/>
  </r>
  <r>
    <s v="Harold Ryan"/>
    <n v="2560"/>
    <d v="2012-09-04T00:00:00"/>
    <d v="2012-09-05T00:00:00"/>
    <s v="September"/>
    <s v="2012"/>
    <n v="1"/>
    <b v="0"/>
    <s v="Critical"/>
    <n v="32"/>
    <n v="731.22"/>
    <n v="0"/>
    <x v="0"/>
    <n v="-84.07"/>
    <n v="20.97"/>
    <n v="6.5"/>
    <s v="Ontario"/>
    <x v="5"/>
    <s v="Home Office"/>
    <x v="1"/>
    <x v="7"/>
  </r>
  <r>
    <s v="Harold Ryan"/>
    <n v="2560"/>
    <d v="2012-09-04T00:00:00"/>
    <d v="2012-09-06T00:00:00"/>
    <s v="September"/>
    <s v="2012"/>
    <n v="2"/>
    <b v="0"/>
    <s v="Critical"/>
    <n v="23"/>
    <n v="114.14"/>
    <n v="7.0000000000000007E-2"/>
    <x v="0"/>
    <n v="-65.62"/>
    <n v="4.9800000000000004"/>
    <n v="5.49"/>
    <s v="Ontario"/>
    <x v="5"/>
    <s v="Home Office"/>
    <x v="0"/>
    <x v="5"/>
  </r>
  <r>
    <s v="Philip Brown"/>
    <n v="2754"/>
    <d v="2009-04-02T00:00:00"/>
    <d v="2009-04-04T00:00:00"/>
    <s v="April"/>
    <s v="2009"/>
    <n v="2"/>
    <b v="0"/>
    <s v="High"/>
    <n v="16"/>
    <n v="1427.67"/>
    <n v="0.04"/>
    <x v="0"/>
    <n v="422.8"/>
    <n v="90.24"/>
    <n v="0.99"/>
    <s v="Ontario"/>
    <x v="5"/>
    <s v="Home Office"/>
    <x v="0"/>
    <x v="1"/>
  </r>
  <r>
    <s v="Philip Brown"/>
    <n v="2754"/>
    <d v="2009-04-02T00:00:00"/>
    <d v="2009-04-04T00:00:00"/>
    <s v="April"/>
    <s v="2009"/>
    <n v="2"/>
    <b v="0"/>
    <s v="High"/>
    <n v="11"/>
    <n v="499.26"/>
    <n v="0.09"/>
    <x v="2"/>
    <n v="144.05000000000001"/>
    <n v="47.9"/>
    <n v="5.86"/>
    <s v="Ontario"/>
    <x v="5"/>
    <s v="Home Office"/>
    <x v="0"/>
    <x v="5"/>
  </r>
  <r>
    <s v="Jane Waco"/>
    <n v="2755"/>
    <d v="2012-02-06T00:00:00"/>
    <d v="2012-02-06T00:00:00"/>
    <s v="February"/>
    <s v="2012"/>
    <n v="0"/>
    <s v="FREE DELIVERY"/>
    <s v="Not Specified"/>
    <n v="30"/>
    <n v="736.3"/>
    <n v="0.03"/>
    <x v="0"/>
    <n v="259.07"/>
    <n v="24.95"/>
    <n v="2.99"/>
    <s v="Ontario"/>
    <x v="5"/>
    <s v="Corporate"/>
    <x v="0"/>
    <x v="2"/>
  </r>
  <r>
    <s v="Jane Waco"/>
    <n v="2755"/>
    <d v="2012-02-06T00:00:00"/>
    <d v="2012-02-06T00:00:00"/>
    <s v="February"/>
    <s v="2012"/>
    <n v="0"/>
    <s v="FREE DELIVERY"/>
    <s v="Not Specified"/>
    <n v="50"/>
    <n v="346.06"/>
    <n v="0"/>
    <x v="0"/>
    <n v="-76.540000000000006"/>
    <n v="6.48"/>
    <n v="5.86"/>
    <s v="Ontario"/>
    <x v="5"/>
    <s v="Corporate"/>
    <x v="0"/>
    <x v="5"/>
  </r>
  <r>
    <s v="Sandra Flanagan"/>
    <n v="3333"/>
    <d v="2012-09-15T00:00:00"/>
    <d v="2012-09-17T00:00:00"/>
    <s v="September"/>
    <s v="2012"/>
    <n v="2"/>
    <b v="0"/>
    <s v="Not Specified"/>
    <n v="42"/>
    <n v="927.97"/>
    <n v="0.08"/>
    <x v="0"/>
    <n v="162.16999999999999"/>
    <n v="22.98"/>
    <n v="4.5"/>
    <s v="Ontario"/>
    <x v="5"/>
    <s v="Home Office"/>
    <x v="0"/>
    <x v="1"/>
  </r>
  <r>
    <s v="Sandra Flanagan"/>
    <n v="3333"/>
    <d v="2012-09-15T00:00:00"/>
    <d v="2012-09-15T00:00:00"/>
    <s v="September"/>
    <s v="2012"/>
    <n v="0"/>
    <s v="FREE DELIVERY"/>
    <s v="Not Specified"/>
    <n v="9"/>
    <n v="59.05"/>
    <n v="0.08"/>
    <x v="0"/>
    <n v="-24.09"/>
    <n v="6.48"/>
    <n v="5.4"/>
    <s v="Ontario"/>
    <x v="5"/>
    <s v="Home Office"/>
    <x v="0"/>
    <x v="5"/>
  </r>
  <r>
    <s v="Steve Nguyen"/>
    <n v="3460"/>
    <d v="2011-10-02T00:00:00"/>
    <d v="2011-10-04T00:00:00"/>
    <s v="October"/>
    <s v="2011"/>
    <n v="2"/>
    <b v="0"/>
    <s v="High"/>
    <n v="27"/>
    <n v="153.22999999999999"/>
    <n v="0.08"/>
    <x v="0"/>
    <n v="-95.15"/>
    <n v="5.98"/>
    <n v="4.6900000000000004"/>
    <s v="Ontario"/>
    <x v="5"/>
    <s v="Consumer"/>
    <x v="0"/>
    <x v="0"/>
  </r>
  <r>
    <s v="Herbert Flentye"/>
    <n v="3591"/>
    <d v="2010-12-07T00:00:00"/>
    <d v="2010-12-09T00:00:00"/>
    <s v="December"/>
    <s v="2010"/>
    <n v="2"/>
    <b v="0"/>
    <s v="Medium"/>
    <n v="3"/>
    <n v="321.57"/>
    <n v="0.01"/>
    <x v="1"/>
    <n v="-100.05"/>
    <n v="100.98"/>
    <n v="15.66"/>
    <s v="Ontario"/>
    <x v="5"/>
    <s v="Small Business"/>
    <x v="0"/>
    <x v="1"/>
  </r>
  <r>
    <s v="Herbert Flentye"/>
    <n v="3591"/>
    <d v="2010-12-07T00:00:00"/>
    <d v="2010-12-08T00:00:00"/>
    <s v="December"/>
    <s v="2010"/>
    <n v="1"/>
    <b v="0"/>
    <s v="Medium"/>
    <n v="12"/>
    <n v="1085.1600000000001"/>
    <n v="0.08"/>
    <x v="1"/>
    <n v="-311.54000000000002"/>
    <n v="89.99"/>
    <n v="42"/>
    <s v="Ontario"/>
    <x v="5"/>
    <s v="Small Business"/>
    <x v="2"/>
    <x v="14"/>
  </r>
  <r>
    <s v="Jas O'Carroll"/>
    <n v="4006"/>
    <d v="2011-01-03T00:00:00"/>
    <d v="2011-01-04T00:00:00"/>
    <s v="January"/>
    <s v="2011"/>
    <n v="1"/>
    <b v="0"/>
    <s v="Medium"/>
    <n v="38"/>
    <n v="1441.61"/>
    <n v="0.06"/>
    <x v="0"/>
    <n v="624.84"/>
    <n v="37.94"/>
    <n v="5.08"/>
    <s v="Ontario"/>
    <x v="5"/>
    <s v="Corporate"/>
    <x v="0"/>
    <x v="5"/>
  </r>
  <r>
    <s v="Sandra Flanagan"/>
    <n v="4193"/>
    <d v="2009-01-08T00:00:00"/>
    <d v="2009-01-08T00:00:00"/>
    <s v="January"/>
    <s v="2009"/>
    <n v="0"/>
    <s v="FREE DELIVERY"/>
    <s v="High"/>
    <n v="16"/>
    <n v="64.290000000000006"/>
    <n v="7.0000000000000007E-2"/>
    <x v="0"/>
    <n v="14.42"/>
    <n v="4.13"/>
    <n v="0.99"/>
    <s v="Ontario"/>
    <x v="5"/>
    <s v="Home Office"/>
    <x v="0"/>
    <x v="11"/>
  </r>
  <r>
    <s v="Sandra Flanagan"/>
    <n v="4193"/>
    <d v="2009-01-08T00:00:00"/>
    <d v="2009-01-08T00:00:00"/>
    <s v="January"/>
    <s v="2009"/>
    <n v="0"/>
    <s v="FREE DELIVERY"/>
    <s v="High"/>
    <n v="3"/>
    <n v="75.77"/>
    <n v="0.03"/>
    <x v="0"/>
    <n v="64.25"/>
    <n v="22.72"/>
    <n v="8.99"/>
    <s v="Ontario"/>
    <x v="5"/>
    <s v="Home Office"/>
    <x v="2"/>
    <x v="4"/>
  </r>
  <r>
    <s v="Sandra Flanagan"/>
    <n v="4387"/>
    <d v="2011-10-22T00:00:00"/>
    <d v="2011-10-23T00:00:00"/>
    <s v="October"/>
    <s v="2011"/>
    <n v="1"/>
    <b v="0"/>
    <s v="Critical"/>
    <n v="4"/>
    <n v="640.21"/>
    <n v="7.0000000000000007E-2"/>
    <x v="1"/>
    <n v="-388.52"/>
    <n v="150.97999999999999"/>
    <n v="39.25"/>
    <s v="Ontario"/>
    <x v="5"/>
    <s v="Corporate"/>
    <x v="2"/>
    <x v="10"/>
  </r>
  <r>
    <s v="Sandra Flanagan"/>
    <n v="4512"/>
    <d v="2011-10-24T00:00:00"/>
    <d v="2011-10-29T00:00:00"/>
    <s v="October"/>
    <s v="2011"/>
    <n v="5"/>
    <b v="0"/>
    <s v="low"/>
    <n v="43"/>
    <n v="6077.11"/>
    <n v="0.06"/>
    <x v="1"/>
    <n v="-353.66"/>
    <n v="146.34"/>
    <n v="43.75"/>
    <s v="Ontario"/>
    <x v="5"/>
    <s v="Home Office"/>
    <x v="2"/>
    <x v="10"/>
  </r>
  <r>
    <s v="Liz Willingham"/>
    <n v="4773"/>
    <d v="2011-12-22T00:00:00"/>
    <d v="2011-12-24T00:00:00"/>
    <s v="December"/>
    <s v="2011"/>
    <n v="2"/>
    <b v="0"/>
    <s v="Critical"/>
    <n v="48"/>
    <n v="6746.3119999999999"/>
    <n v="7.0000000000000007E-2"/>
    <x v="1"/>
    <n v="-433.29"/>
    <n v="179.29"/>
    <n v="29.21"/>
    <s v="Ontario"/>
    <x v="5"/>
    <s v="Home Office"/>
    <x v="2"/>
    <x v="10"/>
  </r>
  <r>
    <s v="Sally Hughsby"/>
    <n v="4839"/>
    <d v="2009-05-09T00:00:00"/>
    <d v="2009-05-09T00:00:00"/>
    <s v="May"/>
    <s v="2009"/>
    <n v="0"/>
    <s v="FREE DELIVERY"/>
    <s v="Critical"/>
    <n v="24"/>
    <n v="159.43"/>
    <n v="0.05"/>
    <x v="0"/>
    <n v="-120.59"/>
    <n v="6.48"/>
    <n v="8.73"/>
    <s v="Ontario"/>
    <x v="5"/>
    <s v="Consumer"/>
    <x v="0"/>
    <x v="5"/>
  </r>
  <r>
    <s v="Xylona Price"/>
    <n v="4935"/>
    <d v="2010-05-24T00:00:00"/>
    <d v="2010-05-27T00:00:00"/>
    <s v="May"/>
    <s v="2010"/>
    <n v="3"/>
    <b v="0"/>
    <s v="Not Specified"/>
    <n v="30"/>
    <n v="106.64"/>
    <n v="0.1"/>
    <x v="0"/>
    <n v="-31.95"/>
    <n v="3.68"/>
    <n v="1.32"/>
    <s v="Ontario"/>
    <x v="5"/>
    <s v="Corporate"/>
    <x v="0"/>
    <x v="15"/>
  </r>
  <r>
    <s v="John Lucas"/>
    <n v="6403"/>
    <d v="2011-02-11T00:00:00"/>
    <d v="2011-02-13T00:00:00"/>
    <s v="February"/>
    <s v="2011"/>
    <n v="2"/>
    <b v="0"/>
    <s v="low"/>
    <n v="41"/>
    <n v="17874.259999999998"/>
    <n v="0"/>
    <x v="0"/>
    <n v="6247.95"/>
    <n v="419.19"/>
    <n v="19.989999999999998"/>
    <s v="Ontario"/>
    <x v="5"/>
    <s v="Small Business"/>
    <x v="0"/>
    <x v="0"/>
  </r>
  <r>
    <s v="Bill Overfelt"/>
    <n v="6754"/>
    <d v="2011-08-11T00:00:00"/>
    <d v="2011-08-13T00:00:00"/>
    <s v="August"/>
    <s v="2011"/>
    <n v="2"/>
    <b v="0"/>
    <s v="High"/>
    <n v="13"/>
    <n v="2388.636"/>
    <n v="0.01"/>
    <x v="0"/>
    <n v="191"/>
    <n v="205.99"/>
    <n v="5.26"/>
    <s v="Ontario"/>
    <x v="5"/>
    <s v="Corporate"/>
    <x v="1"/>
    <x v="3"/>
  </r>
  <r>
    <s v="Sally Hughsby"/>
    <n v="7619"/>
    <d v="2010-10-08T00:00:00"/>
    <d v="2010-10-09T00:00:00"/>
    <s v="October"/>
    <s v="2010"/>
    <n v="1"/>
    <b v="0"/>
    <s v="Not Specified"/>
    <n v="8"/>
    <n v="141.77000000000001"/>
    <n v="0.02"/>
    <x v="0"/>
    <n v="-24.48"/>
    <n v="17.48"/>
    <n v="1.99"/>
    <s v="Ontario"/>
    <x v="5"/>
    <s v="Consumer"/>
    <x v="1"/>
    <x v="7"/>
  </r>
  <r>
    <s v="Kean Nguyen"/>
    <n v="7744"/>
    <d v="2009-11-17T00:00:00"/>
    <d v="2009-11-17T00:00:00"/>
    <s v="November"/>
    <s v="2009"/>
    <n v="0"/>
    <s v="FREE DELIVERY"/>
    <s v="low"/>
    <n v="26"/>
    <n v="4286.55"/>
    <n v="7.0000000000000007E-2"/>
    <x v="0"/>
    <n v="1416.7"/>
    <n v="172.99"/>
    <n v="19.989999999999998"/>
    <s v="Ontario"/>
    <x v="5"/>
    <s v="Corporate"/>
    <x v="0"/>
    <x v="2"/>
  </r>
  <r>
    <s v="Kean Nguyen"/>
    <n v="7744"/>
    <d v="2009-11-17T00:00:00"/>
    <d v="2009-11-26T00:00:00"/>
    <s v="November"/>
    <s v="2009"/>
    <n v="9"/>
    <b v="0"/>
    <s v="low"/>
    <n v="1"/>
    <n v="8.34"/>
    <n v="0.09"/>
    <x v="0"/>
    <n v="-3.44"/>
    <n v="7.64"/>
    <n v="1.39"/>
    <s v="Ontario"/>
    <x v="5"/>
    <s v="Corporate"/>
    <x v="0"/>
    <x v="8"/>
  </r>
  <r>
    <s v="Stuart Calhoun"/>
    <n v="8006"/>
    <d v="2011-06-03T00:00:00"/>
    <d v="2011-06-05T00:00:00"/>
    <s v="June"/>
    <s v="2011"/>
    <n v="2"/>
    <b v="0"/>
    <s v="Medium"/>
    <n v="27"/>
    <n v="197.15"/>
    <n v="0"/>
    <x v="2"/>
    <n v="-23.34"/>
    <n v="6.68"/>
    <n v="5.2"/>
    <s v="Ontario"/>
    <x v="5"/>
    <s v="Consumer"/>
    <x v="0"/>
    <x v="5"/>
  </r>
  <r>
    <s v="John Grady"/>
    <n v="8224"/>
    <d v="2012-02-07T00:00:00"/>
    <d v="2012-02-09T00:00:00"/>
    <s v="February"/>
    <s v="2012"/>
    <n v="2"/>
    <b v="0"/>
    <s v="Not Specified"/>
    <n v="41"/>
    <n v="89.77"/>
    <n v="0.03"/>
    <x v="0"/>
    <n v="9.92"/>
    <n v="2.21"/>
    <n v="1"/>
    <s v="Ontario"/>
    <x v="5"/>
    <s v="Corporate"/>
    <x v="0"/>
    <x v="12"/>
  </r>
  <r>
    <s v="Jas O'Carroll"/>
    <n v="8323"/>
    <d v="2011-09-06T00:00:00"/>
    <d v="2011-09-07T00:00:00"/>
    <s v="September"/>
    <s v="2011"/>
    <n v="1"/>
    <b v="0"/>
    <s v="High"/>
    <n v="45"/>
    <n v="766.96349999999995"/>
    <n v="0.05"/>
    <x v="2"/>
    <n v="-88.25"/>
    <n v="20.99"/>
    <n v="2.5"/>
    <s v="Ontario"/>
    <x v="5"/>
    <s v="Home Office"/>
    <x v="1"/>
    <x v="3"/>
  </r>
  <r>
    <s v="Robert Marley"/>
    <n v="8480"/>
    <d v="2011-01-29T00:00:00"/>
    <d v="2011-01-31T00:00:00"/>
    <s v="January"/>
    <s v="2011"/>
    <n v="2"/>
    <b v="0"/>
    <s v="High"/>
    <n v="11"/>
    <n v="76.36"/>
    <n v="7.0000000000000007E-2"/>
    <x v="0"/>
    <n v="-58.4"/>
    <n v="6.48"/>
    <n v="8.74"/>
    <s v="Ontario"/>
    <x v="5"/>
    <s v="Corporate"/>
    <x v="0"/>
    <x v="5"/>
  </r>
  <r>
    <s v="Robert Marley"/>
    <n v="8480"/>
    <d v="2011-01-29T00:00:00"/>
    <d v="2011-01-31T00:00:00"/>
    <s v="January"/>
    <s v="2011"/>
    <n v="2"/>
    <b v="0"/>
    <s v="High"/>
    <n v="3"/>
    <n v="309.9015"/>
    <n v="0.09"/>
    <x v="0"/>
    <n v="-558.41999999999996"/>
    <n v="125.99"/>
    <n v="7.69"/>
    <s v="Ontario"/>
    <x v="5"/>
    <s v="Corporate"/>
    <x v="1"/>
    <x v="3"/>
  </r>
  <r>
    <s v="John Lucas"/>
    <n v="9568"/>
    <d v="2010-03-07T00:00:00"/>
    <d v="2010-03-09T00:00:00"/>
    <s v="March"/>
    <s v="2010"/>
    <n v="2"/>
    <b v="0"/>
    <s v="Not Specified"/>
    <n v="46"/>
    <n v="3725.53"/>
    <n v="0"/>
    <x v="0"/>
    <n v="748.67"/>
    <n v="76.72"/>
    <n v="19.95"/>
    <s v="Ontario"/>
    <x v="5"/>
    <s v="Corporate"/>
    <x v="0"/>
    <x v="1"/>
  </r>
  <r>
    <s v="Herbert Flentye"/>
    <n v="9701"/>
    <d v="2010-02-27T00:00:00"/>
    <d v="2010-03-04T00:00:00"/>
    <s v="March"/>
    <s v="2010"/>
    <n v="5"/>
    <b v="0"/>
    <s v="low"/>
    <n v="8"/>
    <n v="103.75"/>
    <n v="0.01"/>
    <x v="0"/>
    <n v="25.13"/>
    <n v="12.97"/>
    <n v="1.49"/>
    <s v="Ontario"/>
    <x v="5"/>
    <s v="Small Business"/>
    <x v="0"/>
    <x v="2"/>
  </r>
  <r>
    <s v="Herbert Flentye"/>
    <n v="9701"/>
    <d v="2010-02-27T00:00:00"/>
    <d v="2010-03-03T00:00:00"/>
    <s v="March"/>
    <s v="2010"/>
    <n v="4"/>
    <b v="0"/>
    <s v="low"/>
    <n v="9"/>
    <n v="855.86500000000001"/>
    <n v="0.04"/>
    <x v="0"/>
    <n v="-153.91999999999999"/>
    <n v="110.99"/>
    <n v="2.5"/>
    <s v="Ontario"/>
    <x v="5"/>
    <s v="Small Business"/>
    <x v="1"/>
    <x v="3"/>
  </r>
  <r>
    <s v="Mick Hernandez"/>
    <n v="9926"/>
    <d v="2009-10-11T00:00:00"/>
    <d v="2009-10-13T00:00:00"/>
    <s v="October"/>
    <s v="2009"/>
    <n v="2"/>
    <b v="0"/>
    <s v="High"/>
    <n v="25"/>
    <n v="158.83000000000001"/>
    <n v="0"/>
    <x v="0"/>
    <n v="-56.97"/>
    <n v="5.77"/>
    <n v="5.92"/>
    <s v="Ontario"/>
    <x v="5"/>
    <s v="Home Office"/>
    <x v="2"/>
    <x v="4"/>
  </r>
  <r>
    <s v="Sally Hughsby"/>
    <n v="10373"/>
    <d v="2010-06-25T00:00:00"/>
    <d v="2010-06-27T00:00:00"/>
    <s v="June"/>
    <s v="2010"/>
    <n v="2"/>
    <b v="0"/>
    <s v="Critical"/>
    <n v="28"/>
    <n v="193.16"/>
    <n v="0.03"/>
    <x v="0"/>
    <n v="-71.73"/>
    <n v="6.48"/>
    <n v="6.6"/>
    <s v="Ontario"/>
    <x v="5"/>
    <s v="Consumer"/>
    <x v="0"/>
    <x v="5"/>
  </r>
  <r>
    <s v="Guy Phonely"/>
    <n v="10470"/>
    <d v="2012-05-04T00:00:00"/>
    <d v="2012-05-06T00:00:00"/>
    <s v="May"/>
    <s v="2012"/>
    <n v="2"/>
    <b v="0"/>
    <s v="low"/>
    <n v="40"/>
    <n v="1757.43"/>
    <n v="0.02"/>
    <x v="2"/>
    <n v="490.77"/>
    <n v="44.01"/>
    <n v="3.5"/>
    <s v="Ontario"/>
    <x v="5"/>
    <s v="Corporate"/>
    <x v="0"/>
    <x v="1"/>
  </r>
  <r>
    <s v="Guy Phonely"/>
    <n v="10470"/>
    <d v="2012-05-04T00:00:00"/>
    <d v="2012-05-11T00:00:00"/>
    <s v="May"/>
    <s v="2012"/>
    <n v="7"/>
    <b v="0"/>
    <s v="low"/>
    <n v="8"/>
    <n v="137.26"/>
    <n v="0.03"/>
    <x v="0"/>
    <n v="-54.61"/>
    <n v="15.99"/>
    <n v="13.18"/>
    <s v="Ontario"/>
    <x v="5"/>
    <s v="Corporate"/>
    <x v="0"/>
    <x v="2"/>
  </r>
  <r>
    <s v="Guy Phonely"/>
    <n v="10470"/>
    <d v="2012-05-04T00:00:00"/>
    <d v="2012-05-06T00:00:00"/>
    <s v="May"/>
    <s v="2012"/>
    <n v="2"/>
    <b v="0"/>
    <s v="low"/>
    <n v="20"/>
    <n v="2913.1455000000001"/>
    <n v="0.09"/>
    <x v="0"/>
    <n v="333.72"/>
    <n v="175.99"/>
    <n v="4.99"/>
    <s v="Ontario"/>
    <x v="5"/>
    <s v="Corporate"/>
    <x v="1"/>
    <x v="3"/>
  </r>
  <r>
    <s v="Guy Phonely"/>
    <n v="11111"/>
    <d v="2011-01-17T00:00:00"/>
    <d v="2011-01-19T00:00:00"/>
    <s v="January"/>
    <s v="2011"/>
    <n v="2"/>
    <b v="0"/>
    <s v="Medium"/>
    <n v="7"/>
    <n v="308.52"/>
    <n v="0.1"/>
    <x v="0"/>
    <n v="-59.85"/>
    <n v="41.47"/>
    <n v="34.200000000000003"/>
    <s v="Ontario"/>
    <x v="5"/>
    <s v="Corporate"/>
    <x v="2"/>
    <x v="4"/>
  </r>
  <r>
    <s v="Guy Phonely"/>
    <n v="11111"/>
    <d v="2011-01-17T00:00:00"/>
    <d v="2011-01-19T00:00:00"/>
    <s v="January"/>
    <s v="2011"/>
    <n v="2"/>
    <b v="0"/>
    <s v="Medium"/>
    <n v="29"/>
    <n v="176.5"/>
    <n v="0.1"/>
    <x v="0"/>
    <n v="-119.72"/>
    <n v="6.48"/>
    <n v="7.37"/>
    <s v="Ontario"/>
    <x v="5"/>
    <s v="Corporate"/>
    <x v="0"/>
    <x v="5"/>
  </r>
  <r>
    <s v="Janet Molinari"/>
    <n v="11173"/>
    <d v="2012-03-30T00:00:00"/>
    <d v="2012-04-01T00:00:00"/>
    <s v="April"/>
    <s v="2012"/>
    <n v="2"/>
    <b v="0"/>
    <s v="Critical"/>
    <n v="37"/>
    <n v="221.66"/>
    <n v="0.08"/>
    <x v="0"/>
    <n v="-95.17"/>
    <n v="5.98"/>
    <n v="3.85"/>
    <s v="Ontario"/>
    <x v="5"/>
    <s v="Corporate"/>
    <x v="1"/>
    <x v="7"/>
  </r>
  <r>
    <s v="Jay Kimmel"/>
    <n v="11239"/>
    <d v="2012-02-09T00:00:00"/>
    <d v="2012-02-11T00:00:00"/>
    <s v="February"/>
    <s v="2012"/>
    <n v="2"/>
    <b v="0"/>
    <s v="Critical"/>
    <n v="33"/>
    <n v="6170.02"/>
    <n v="0.03"/>
    <x v="1"/>
    <n v="-433.29"/>
    <n v="179.29"/>
    <n v="29.21"/>
    <s v="Ontario"/>
    <x v="5"/>
    <s v="Small Business"/>
    <x v="2"/>
    <x v="10"/>
  </r>
  <r>
    <s v="Matt Connell"/>
    <n v="11396"/>
    <d v="2012-07-21T00:00:00"/>
    <d v="2012-07-22T00:00:00"/>
    <s v="July"/>
    <s v="2012"/>
    <n v="1"/>
    <b v="0"/>
    <s v="Critical"/>
    <n v="42"/>
    <n v="12270.3"/>
    <n v="7.0000000000000007E-2"/>
    <x v="0"/>
    <n v="4842.37"/>
    <n v="304.99"/>
    <n v="19.989999999999998"/>
    <s v="Ontario"/>
    <x v="5"/>
    <s v="Corporate"/>
    <x v="0"/>
    <x v="2"/>
  </r>
  <r>
    <s v="Tracy Poddar"/>
    <n v="11808"/>
    <d v="2012-07-31T00:00:00"/>
    <d v="2012-08-01T00:00:00"/>
    <s v="August"/>
    <s v="2012"/>
    <n v="1"/>
    <b v="0"/>
    <s v="Not Specified"/>
    <n v="1"/>
    <n v="148.34399999999999"/>
    <n v="0.06"/>
    <x v="1"/>
    <n v="25.21"/>
    <n v="150.97999999999999"/>
    <n v="39.25"/>
    <s v="Ontario"/>
    <x v="5"/>
    <s v="Corporate"/>
    <x v="2"/>
    <x v="10"/>
  </r>
  <r>
    <s v="Tracy Poddar"/>
    <n v="11874"/>
    <d v="2012-09-09T00:00:00"/>
    <d v="2012-09-11T00:00:00"/>
    <s v="September"/>
    <s v="2012"/>
    <n v="2"/>
    <b v="0"/>
    <s v="Medium"/>
    <n v="1"/>
    <n v="40.29"/>
    <n v="0"/>
    <x v="0"/>
    <n v="-82.13"/>
    <n v="30.42"/>
    <n v="8.65"/>
    <s v="Ontario"/>
    <x v="5"/>
    <s v="Corporate"/>
    <x v="1"/>
    <x v="7"/>
  </r>
  <r>
    <s v="Tracy Poddar"/>
    <n v="11874"/>
    <d v="2012-09-09T00:00:00"/>
    <d v="2012-09-09T00:00:00"/>
    <s v="September"/>
    <s v="2012"/>
    <n v="0"/>
    <s v="FREE DELIVERY"/>
    <s v="Medium"/>
    <n v="20"/>
    <n v="775.77"/>
    <n v="7.0000000000000007E-2"/>
    <x v="0"/>
    <n v="179.37"/>
    <n v="39.979999999999997"/>
    <n v="9.83"/>
    <s v="Ontario"/>
    <x v="5"/>
    <s v="Corporate"/>
    <x v="0"/>
    <x v="8"/>
  </r>
  <r>
    <s v="Jay Kimmel"/>
    <n v="12322"/>
    <d v="2011-05-11T00:00:00"/>
    <d v="2011-05-13T00:00:00"/>
    <s v="May"/>
    <s v="2011"/>
    <n v="2"/>
    <b v="0"/>
    <s v="Critical"/>
    <n v="36"/>
    <n v="3436.9"/>
    <n v="0.03"/>
    <x v="2"/>
    <n v="-398.11"/>
    <n v="92.23"/>
    <n v="39.61"/>
    <s v="Ontario"/>
    <x v="5"/>
    <s v="Small Business"/>
    <x v="2"/>
    <x v="4"/>
  </r>
  <r>
    <s v="Steve Nguyen"/>
    <n v="12480"/>
    <d v="2009-07-07T00:00:00"/>
    <d v="2009-07-08T00:00:00"/>
    <s v="July"/>
    <s v="2009"/>
    <n v="1"/>
    <b v="0"/>
    <s v="Medium"/>
    <n v="8"/>
    <n v="1187.01"/>
    <n v="0"/>
    <x v="1"/>
    <n v="-203.27"/>
    <n v="137.47999999999999"/>
    <n v="32.18"/>
    <s v="Ontario"/>
    <x v="5"/>
    <s v="Small Business"/>
    <x v="2"/>
    <x v="9"/>
  </r>
  <r>
    <s v="Vivek Grady"/>
    <n v="12516"/>
    <d v="2009-05-24T00:00:00"/>
    <d v="2009-05-29T00:00:00"/>
    <s v="May"/>
    <s v="2009"/>
    <n v="5"/>
    <b v="0"/>
    <s v="low"/>
    <n v="31"/>
    <n v="2360.4299999999998"/>
    <n v="0.1"/>
    <x v="1"/>
    <n v="66.22"/>
    <n v="80.97"/>
    <n v="33.6"/>
    <s v="Ontario"/>
    <x v="5"/>
    <s v="Home Office"/>
    <x v="1"/>
    <x v="16"/>
  </r>
  <r>
    <s v="Vivek Grady"/>
    <n v="12516"/>
    <d v="2009-05-24T00:00:00"/>
    <d v="2009-05-28T00:00:00"/>
    <s v="May"/>
    <s v="2009"/>
    <n v="4"/>
    <b v="0"/>
    <s v="low"/>
    <n v="22"/>
    <n v="154.6"/>
    <n v="0.02"/>
    <x v="0"/>
    <n v="-23.53"/>
    <n v="6.48"/>
    <n v="5.1100000000000003"/>
    <s v="Ontario"/>
    <x v="5"/>
    <s v="Home Office"/>
    <x v="0"/>
    <x v="5"/>
  </r>
  <r>
    <s v="Ben Ferrer"/>
    <n v="13088"/>
    <d v="2010-04-22T00:00:00"/>
    <d v="2010-04-24T00:00:00"/>
    <s v="April"/>
    <s v="2010"/>
    <n v="2"/>
    <b v="0"/>
    <s v="Not Specified"/>
    <n v="46"/>
    <n v="187.92"/>
    <n v="0.08"/>
    <x v="0"/>
    <n v="-2149.8000000000002"/>
    <n v="3.25"/>
    <n v="49"/>
    <s v="Ontario"/>
    <x v="5"/>
    <s v="Corporate"/>
    <x v="0"/>
    <x v="1"/>
  </r>
  <r>
    <s v="Xylona Price"/>
    <n v="13121"/>
    <d v="2010-03-07T00:00:00"/>
    <d v="2010-03-08T00:00:00"/>
    <s v="March"/>
    <s v="2010"/>
    <n v="1"/>
    <b v="0"/>
    <s v="High"/>
    <n v="36"/>
    <n v="1211"/>
    <n v="0"/>
    <x v="0"/>
    <n v="-27.99"/>
    <n v="30.98"/>
    <n v="6.5"/>
    <s v="Ontario"/>
    <x v="5"/>
    <s v="Corporate"/>
    <x v="1"/>
    <x v="7"/>
  </r>
  <r>
    <s v="Xylona Price"/>
    <n v="13121"/>
    <d v="2010-03-07T00:00:00"/>
    <d v="2010-03-10T00:00:00"/>
    <s v="March"/>
    <s v="2010"/>
    <n v="3"/>
    <b v="0"/>
    <s v="High"/>
    <n v="28"/>
    <n v="4924.1350000000002"/>
    <n v="7.0000000000000007E-2"/>
    <x v="0"/>
    <n v="1049.54"/>
    <n v="205.99"/>
    <n v="8.99"/>
    <s v="Ontario"/>
    <x v="5"/>
    <s v="Corporate"/>
    <x v="1"/>
    <x v="3"/>
  </r>
  <r>
    <s v="Jim Kriz"/>
    <n v="13348"/>
    <d v="2010-11-07T00:00:00"/>
    <d v="2010-11-08T00:00:00"/>
    <s v="November"/>
    <s v="2010"/>
    <n v="1"/>
    <b v="0"/>
    <s v="Medium"/>
    <n v="35"/>
    <n v="4890.58"/>
    <n v="0.05"/>
    <x v="0"/>
    <n v="310.51"/>
    <n v="140.85"/>
    <n v="19.989999999999998"/>
    <s v="Ontario"/>
    <x v="5"/>
    <s v="Consumer"/>
    <x v="0"/>
    <x v="0"/>
  </r>
  <r>
    <s v="Karen Daniels"/>
    <n v="13413"/>
    <d v="2010-01-29T00:00:00"/>
    <d v="2010-01-31T00:00:00"/>
    <s v="January"/>
    <s v="2010"/>
    <n v="2"/>
    <b v="0"/>
    <s v="Critical"/>
    <n v="29"/>
    <n v="150.28"/>
    <n v="0.04"/>
    <x v="0"/>
    <n v="-50.86"/>
    <n v="4.9800000000000004"/>
    <n v="4.7"/>
    <s v="Ontario"/>
    <x v="5"/>
    <s v="Consumer"/>
    <x v="0"/>
    <x v="5"/>
  </r>
  <r>
    <s v="Pamela Coakley"/>
    <n v="13447"/>
    <d v="2010-01-08T00:00:00"/>
    <d v="2010-01-10T00:00:00"/>
    <s v="January"/>
    <s v="2010"/>
    <n v="2"/>
    <b v="0"/>
    <s v="High"/>
    <n v="24"/>
    <n v="436.48349999999999"/>
    <n v="0.01"/>
    <x v="0"/>
    <n v="0.85"/>
    <n v="20.99"/>
    <n v="4.8099999999999996"/>
    <s v="Ontario"/>
    <x v="5"/>
    <s v="Corporate"/>
    <x v="1"/>
    <x v="3"/>
  </r>
  <r>
    <s v="Steve Nguyen"/>
    <n v="13638"/>
    <d v="2011-09-30T00:00:00"/>
    <d v="2011-10-02T00:00:00"/>
    <s v="October"/>
    <s v="2011"/>
    <n v="2"/>
    <b v="0"/>
    <s v="High"/>
    <n v="49"/>
    <n v="682.77"/>
    <n v="0.05"/>
    <x v="0"/>
    <n v="165.2"/>
    <n v="14.48"/>
    <n v="1.99"/>
    <s v="Ontario"/>
    <x v="5"/>
    <s v="Consumer"/>
    <x v="1"/>
    <x v="7"/>
  </r>
  <r>
    <s v="Katherine Nockton"/>
    <n v="13761"/>
    <d v="2009-10-17T00:00:00"/>
    <d v="2009-10-21T00:00:00"/>
    <s v="October"/>
    <s v="2009"/>
    <n v="4"/>
    <b v="0"/>
    <s v="low"/>
    <n v="32"/>
    <n v="2421.44"/>
    <n v="0.09"/>
    <x v="0"/>
    <n v="-949.09"/>
    <n v="78.8"/>
    <n v="35"/>
    <s v="Ontario"/>
    <x v="5"/>
    <s v="Home Office"/>
    <x v="0"/>
    <x v="0"/>
  </r>
  <r>
    <s v="Denny Blanton"/>
    <n v="14247"/>
    <d v="2011-08-16T00:00:00"/>
    <d v="2011-08-18T00:00:00"/>
    <s v="August"/>
    <s v="2011"/>
    <n v="2"/>
    <b v="0"/>
    <s v="Critical"/>
    <n v="4"/>
    <n v="14.75"/>
    <n v="0.03"/>
    <x v="0"/>
    <n v="-2.4900000000000002"/>
    <n v="3.29"/>
    <n v="1.35"/>
    <s v="Ontario"/>
    <x v="5"/>
    <s v="Home Office"/>
    <x v="0"/>
    <x v="6"/>
  </r>
  <r>
    <s v="Steve Nguyen"/>
    <n v="14755"/>
    <d v="2010-01-05T00:00:00"/>
    <d v="2010-01-05T00:00:00"/>
    <s v="January"/>
    <s v="2010"/>
    <n v="0"/>
    <s v="FREE DELIVERY"/>
    <s v="High"/>
    <n v="31"/>
    <n v="111.48"/>
    <n v="0.09"/>
    <x v="0"/>
    <n v="29.57"/>
    <n v="3.85"/>
    <n v="0.7"/>
    <s v="Ontario"/>
    <x v="5"/>
    <s v="Consumer"/>
    <x v="0"/>
    <x v="12"/>
  </r>
  <r>
    <s v="Steve Nguyen"/>
    <n v="14755"/>
    <d v="2010-01-05T00:00:00"/>
    <d v="2010-01-07T00:00:00"/>
    <s v="January"/>
    <s v="2010"/>
    <n v="2"/>
    <b v="0"/>
    <s v="High"/>
    <n v="44"/>
    <n v="2322.8119999999999"/>
    <n v="0.1"/>
    <x v="2"/>
    <n v="454.38"/>
    <n v="65.989999999999995"/>
    <n v="4.2"/>
    <s v="Ontario"/>
    <x v="5"/>
    <s v="Consumer"/>
    <x v="1"/>
    <x v="3"/>
  </r>
  <r>
    <s v="Robert Marley"/>
    <n v="14854"/>
    <d v="2010-04-28T00:00:00"/>
    <d v="2010-05-02T00:00:00"/>
    <s v="May"/>
    <s v="2010"/>
    <n v="4"/>
    <b v="0"/>
    <s v="low"/>
    <n v="24"/>
    <n v="391.23"/>
    <n v="7.0000000000000007E-2"/>
    <x v="0"/>
    <n v="-27.98"/>
    <n v="16.91"/>
    <n v="6.25"/>
    <s v="Ontario"/>
    <x v="5"/>
    <s v="Corporate"/>
    <x v="0"/>
    <x v="0"/>
  </r>
  <r>
    <s v="Katherine Nockton"/>
    <n v="15078"/>
    <d v="2010-11-09T00:00:00"/>
    <d v="2010-11-10T00:00:00"/>
    <s v="November"/>
    <s v="2010"/>
    <n v="1"/>
    <b v="0"/>
    <s v="High"/>
    <n v="33"/>
    <n v="207.01"/>
    <n v="0.01"/>
    <x v="0"/>
    <n v="-36.9"/>
    <n v="5.78"/>
    <n v="4.96"/>
    <s v="Ontario"/>
    <x v="5"/>
    <s v="Corporate"/>
    <x v="0"/>
    <x v="5"/>
  </r>
  <r>
    <s v="Sean O'Donnell"/>
    <n v="15718"/>
    <d v="2009-01-27T00:00:00"/>
    <d v="2009-01-29T00:00:00"/>
    <s v="January"/>
    <s v="2009"/>
    <n v="2"/>
    <b v="0"/>
    <s v="Critical"/>
    <n v="41"/>
    <n v="1863.02"/>
    <n v="0.03"/>
    <x v="0"/>
    <n v="360.63"/>
    <n v="43.98"/>
    <n v="8.99"/>
    <s v="Ontario"/>
    <x v="5"/>
    <s v="Corporate"/>
    <x v="0"/>
    <x v="12"/>
  </r>
  <r>
    <s v="Sean O'Donnell"/>
    <n v="15718"/>
    <d v="2009-01-27T00:00:00"/>
    <d v="2009-01-30T00:00:00"/>
    <s v="January"/>
    <s v="2009"/>
    <n v="3"/>
    <b v="0"/>
    <s v="Critical"/>
    <n v="50"/>
    <n v="55.89"/>
    <n v="0.06"/>
    <x v="0"/>
    <n v="-3.05"/>
    <n v="1.1399999999999999"/>
    <n v="0.7"/>
    <s v="Ontario"/>
    <x v="5"/>
    <s v="Corporate"/>
    <x v="0"/>
    <x v="6"/>
  </r>
  <r>
    <s v="Jas O'Carroll"/>
    <n v="15744"/>
    <d v="2010-03-21T00:00:00"/>
    <d v="2010-03-22T00:00:00"/>
    <s v="March"/>
    <s v="2010"/>
    <n v="1"/>
    <b v="0"/>
    <s v="Critical"/>
    <n v="16"/>
    <n v="838.81"/>
    <n v="0.09"/>
    <x v="0"/>
    <n v="290.77"/>
    <n v="55.48"/>
    <n v="6.79"/>
    <s v="Ontario"/>
    <x v="5"/>
    <s v="Corporate"/>
    <x v="0"/>
    <x v="5"/>
  </r>
  <r>
    <s v="Chris Selesnick"/>
    <n v="16454"/>
    <d v="2012-05-11T00:00:00"/>
    <d v="2012-05-11T00:00:00"/>
    <s v="May"/>
    <s v="2012"/>
    <n v="0"/>
    <s v="FREE DELIVERY"/>
    <s v="Medium"/>
    <n v="12"/>
    <n v="94.39"/>
    <n v="0.04"/>
    <x v="0"/>
    <n v="-29.49"/>
    <n v="7.1"/>
    <n v="6.05"/>
    <s v="Ontario"/>
    <x v="5"/>
    <s v="Home Office"/>
    <x v="0"/>
    <x v="2"/>
  </r>
  <r>
    <s v="Sally Hughsby"/>
    <n v="16676"/>
    <d v="2009-03-19T00:00:00"/>
    <d v="2009-03-19T00:00:00"/>
    <s v="March"/>
    <s v="2009"/>
    <n v="0"/>
    <s v="FREE DELIVERY"/>
    <s v="High"/>
    <n v="39"/>
    <n v="936.80200000000002"/>
    <n v="7.0000000000000007E-2"/>
    <x v="0"/>
    <n v="-12.08"/>
    <n v="28.99"/>
    <n v="8.59"/>
    <s v="Ontario"/>
    <x v="5"/>
    <s v="Consumer"/>
    <x v="1"/>
    <x v="3"/>
  </r>
  <r>
    <s v="Sally Hughsby"/>
    <n v="16897"/>
    <d v="2012-06-15T00:00:00"/>
    <d v="2012-06-17T00:00:00"/>
    <s v="June"/>
    <s v="2012"/>
    <n v="2"/>
    <b v="0"/>
    <s v="Not Specified"/>
    <n v="1"/>
    <n v="379.8"/>
    <n v="0.02"/>
    <x v="1"/>
    <n v="-183.09"/>
    <n v="320.98"/>
    <n v="58.95"/>
    <s v="Ontario"/>
    <x v="5"/>
    <s v="Consumer"/>
    <x v="2"/>
    <x v="14"/>
  </r>
  <r>
    <s v="Sally Hughsby"/>
    <n v="16897"/>
    <d v="2012-06-15T00:00:00"/>
    <d v="2012-06-17T00:00:00"/>
    <s v="June"/>
    <s v="2012"/>
    <n v="2"/>
    <b v="0"/>
    <s v="Not Specified"/>
    <n v="48"/>
    <n v="107.7"/>
    <n v="0.06"/>
    <x v="0"/>
    <n v="14.97"/>
    <n v="2.21"/>
    <n v="1"/>
    <s v="Ontario"/>
    <x v="5"/>
    <s v="Consumer"/>
    <x v="0"/>
    <x v="12"/>
  </r>
  <r>
    <s v="Stuart Calhoun"/>
    <n v="16999"/>
    <d v="2009-01-19T00:00:00"/>
    <d v="2009-01-21T00:00:00"/>
    <s v="January"/>
    <s v="2009"/>
    <n v="2"/>
    <b v="0"/>
    <s v="Critical"/>
    <n v="18"/>
    <n v="3568.45"/>
    <n v="0.09"/>
    <x v="0"/>
    <n v="1081.6199999999999"/>
    <n v="207.48"/>
    <n v="0.99"/>
    <s v="Ontario"/>
    <x v="5"/>
    <s v="Consumer"/>
    <x v="0"/>
    <x v="1"/>
  </r>
  <r>
    <s v="Kean Nguyen"/>
    <n v="17091"/>
    <d v="2012-07-21T00:00:00"/>
    <d v="2012-07-22T00:00:00"/>
    <s v="July"/>
    <s v="2012"/>
    <n v="1"/>
    <b v="0"/>
    <s v="Medium"/>
    <n v="45"/>
    <n v="2604.3150000000001"/>
    <n v="0"/>
    <x v="0"/>
    <n v="750.87"/>
    <n v="65.989999999999995"/>
    <n v="5.26"/>
    <s v="Ontario"/>
    <x v="5"/>
    <s v="Small Business"/>
    <x v="1"/>
    <x v="3"/>
  </r>
  <r>
    <s v="Matt Connell"/>
    <n v="17249"/>
    <d v="2010-09-25T00:00:00"/>
    <d v="2010-09-27T00:00:00"/>
    <s v="September"/>
    <s v="2010"/>
    <n v="2"/>
    <b v="0"/>
    <s v="low"/>
    <n v="37"/>
    <n v="2911.64"/>
    <n v="0.02"/>
    <x v="0"/>
    <n v="225.28"/>
    <n v="73.98"/>
    <n v="14.52"/>
    <s v="Ontario"/>
    <x v="5"/>
    <s v="Corporate"/>
    <x v="1"/>
    <x v="7"/>
  </r>
  <r>
    <s v="Sean O'Donnell"/>
    <n v="17670"/>
    <d v="2009-08-25T00:00:00"/>
    <d v="2009-08-27T00:00:00"/>
    <s v="August"/>
    <s v="2009"/>
    <n v="2"/>
    <b v="0"/>
    <s v="Medium"/>
    <n v="14"/>
    <n v="36.520000000000003"/>
    <n v="7.0000000000000007E-2"/>
    <x v="0"/>
    <n v="10.050000000000001"/>
    <n v="2.61"/>
    <n v="0.5"/>
    <s v="Ontario"/>
    <x v="5"/>
    <s v="Corporate"/>
    <x v="0"/>
    <x v="11"/>
  </r>
  <r>
    <s v="Vivek Grady"/>
    <n v="17797"/>
    <d v="2012-07-10T00:00:00"/>
    <d v="2012-07-12T00:00:00"/>
    <s v="July"/>
    <s v="2012"/>
    <n v="2"/>
    <b v="0"/>
    <s v="low"/>
    <n v="10"/>
    <n v="1077.28"/>
    <n v="0"/>
    <x v="1"/>
    <n v="-486.12"/>
    <n v="100.98"/>
    <n v="57.38"/>
    <s v="Ontario"/>
    <x v="5"/>
    <s v="Home Office"/>
    <x v="2"/>
    <x v="9"/>
  </r>
  <r>
    <s v="Vivek Grady"/>
    <n v="17797"/>
    <d v="2012-07-10T00:00:00"/>
    <d v="2012-07-14T00:00:00"/>
    <s v="July"/>
    <s v="2012"/>
    <n v="4"/>
    <b v="0"/>
    <s v="low"/>
    <n v="16"/>
    <n v="61.52"/>
    <n v="0.02"/>
    <x v="0"/>
    <n v="-8.89"/>
    <n v="3.69"/>
    <n v="2.5"/>
    <s v="Ontario"/>
    <x v="5"/>
    <s v="Home Office"/>
    <x v="0"/>
    <x v="8"/>
  </r>
  <r>
    <s v="Guy Phonely"/>
    <n v="18213"/>
    <d v="2010-09-10T00:00:00"/>
    <d v="2010-09-12T00:00:00"/>
    <s v="September"/>
    <s v="2010"/>
    <n v="2"/>
    <b v="0"/>
    <s v="Medium"/>
    <n v="29"/>
    <n v="1111.23"/>
    <n v="0.1"/>
    <x v="0"/>
    <n v="21.6"/>
    <n v="40.99"/>
    <n v="19.989999999999998"/>
    <s v="Ontario"/>
    <x v="5"/>
    <s v="Corporate"/>
    <x v="0"/>
    <x v="5"/>
  </r>
  <r>
    <s v="Denny Blanton"/>
    <n v="18241"/>
    <d v="2010-07-27T00:00:00"/>
    <d v="2010-07-29T00:00:00"/>
    <s v="July"/>
    <s v="2010"/>
    <n v="2"/>
    <b v="0"/>
    <s v="low"/>
    <n v="3"/>
    <n v="64.5"/>
    <n v="0.05"/>
    <x v="0"/>
    <n v="-55.11"/>
    <n v="20.89"/>
    <n v="1.99"/>
    <s v="Ontario"/>
    <x v="5"/>
    <s v="Home Office"/>
    <x v="1"/>
    <x v="7"/>
  </r>
  <r>
    <s v="Denny Blanton"/>
    <n v="18241"/>
    <d v="2010-07-27T00:00:00"/>
    <d v="2010-07-29T00:00:00"/>
    <s v="July"/>
    <s v="2010"/>
    <n v="2"/>
    <b v="0"/>
    <s v="low"/>
    <n v="25"/>
    <n v="9944.49"/>
    <n v="0.08"/>
    <x v="1"/>
    <n v="-969.05"/>
    <n v="400.98"/>
    <n v="76.37"/>
    <s v="Ontario"/>
    <x v="5"/>
    <s v="Home Office"/>
    <x v="2"/>
    <x v="10"/>
  </r>
  <r>
    <s v="Chris Selesnick"/>
    <n v="18244"/>
    <d v="2011-02-11T00:00:00"/>
    <d v="2011-02-13T00:00:00"/>
    <s v="February"/>
    <s v="2011"/>
    <n v="2"/>
    <b v="0"/>
    <s v="Critical"/>
    <n v="1"/>
    <n v="172.34"/>
    <n v="0"/>
    <x v="0"/>
    <n v="-73.22"/>
    <n v="140.81"/>
    <n v="24.49"/>
    <s v="Ontario"/>
    <x v="5"/>
    <s v="Home Office"/>
    <x v="2"/>
    <x v="14"/>
  </r>
  <r>
    <s v="Laura Armstrong"/>
    <n v="18465"/>
    <d v="2010-04-15T00:00:00"/>
    <d v="2010-04-17T00:00:00"/>
    <s v="April"/>
    <s v="2010"/>
    <n v="2"/>
    <b v="0"/>
    <s v="High"/>
    <n v="12"/>
    <n v="816.23"/>
    <n v="0.05"/>
    <x v="0"/>
    <n v="-353.71"/>
    <n v="64.650000000000006"/>
    <n v="35"/>
    <s v="Ontario"/>
    <x v="5"/>
    <s v="Small Business"/>
    <x v="0"/>
    <x v="0"/>
  </r>
  <r>
    <s v="Jas O'Carroll"/>
    <n v="18528"/>
    <d v="2011-04-30T00:00:00"/>
    <d v="2011-05-01T00:00:00"/>
    <s v="May"/>
    <s v="2011"/>
    <n v="1"/>
    <b v="0"/>
    <s v="Critical"/>
    <n v="33"/>
    <n v="340.97"/>
    <n v="7.0000000000000007E-2"/>
    <x v="0"/>
    <n v="-22.82"/>
    <n v="10.98"/>
    <n v="3.99"/>
    <s v="Ontario"/>
    <x v="5"/>
    <s v="Corporate"/>
    <x v="0"/>
    <x v="1"/>
  </r>
  <r>
    <s v="Jas O'Carroll"/>
    <n v="18528"/>
    <d v="2011-04-30T00:00:00"/>
    <d v="2011-05-02T00:00:00"/>
    <s v="May"/>
    <s v="2011"/>
    <n v="2"/>
    <b v="0"/>
    <s v="Critical"/>
    <n v="22"/>
    <n v="136.24"/>
    <n v="0.03"/>
    <x v="0"/>
    <n v="-96.22"/>
    <n v="5.78"/>
    <n v="7.96"/>
    <s v="Ontario"/>
    <x v="5"/>
    <s v="Corporate"/>
    <x v="0"/>
    <x v="5"/>
  </r>
  <r>
    <s v="Steve Nguyen"/>
    <n v="18917"/>
    <d v="2012-05-03T00:00:00"/>
    <d v="2012-05-05T00:00:00"/>
    <s v="May"/>
    <s v="2012"/>
    <n v="2"/>
    <b v="0"/>
    <s v="Critical"/>
    <n v="14"/>
    <n v="28.82"/>
    <n v="0.08"/>
    <x v="0"/>
    <n v="-8.36"/>
    <n v="2.08"/>
    <n v="1.49"/>
    <s v="Ontario"/>
    <x v="5"/>
    <s v="Small Business"/>
    <x v="0"/>
    <x v="2"/>
  </r>
  <r>
    <s v="Bill Overfelt"/>
    <n v="19493"/>
    <d v="2009-02-02T00:00:00"/>
    <d v="2009-02-03T00:00:00"/>
    <s v="February"/>
    <s v="2009"/>
    <n v="1"/>
    <b v="0"/>
    <s v="Critical"/>
    <n v="31"/>
    <n v="4713.25"/>
    <n v="0.1"/>
    <x v="0"/>
    <n v="-372.49"/>
    <n v="154.13"/>
    <n v="69"/>
    <s v="Ontario"/>
    <x v="5"/>
    <s v="Corporate"/>
    <x v="2"/>
    <x v="10"/>
  </r>
  <r>
    <s v="Katherine Nockton"/>
    <n v="19616"/>
    <d v="2011-12-22T00:00:00"/>
    <d v="2011-12-23T00:00:00"/>
    <s v="December"/>
    <s v="2011"/>
    <n v="1"/>
    <b v="0"/>
    <s v="High"/>
    <n v="3"/>
    <n v="92.31"/>
    <n v="0"/>
    <x v="0"/>
    <n v="-28.95"/>
    <n v="28.15"/>
    <n v="6.17"/>
    <s v="Ontario"/>
    <x v="5"/>
    <s v="Corporate"/>
    <x v="0"/>
    <x v="12"/>
  </r>
  <r>
    <s v="Katherine Nockton"/>
    <n v="19616"/>
    <d v="2011-12-22T00:00:00"/>
    <d v="2011-12-23T00:00:00"/>
    <s v="December"/>
    <s v="2011"/>
    <n v="1"/>
    <b v="0"/>
    <s v="High"/>
    <n v="42"/>
    <n v="116.94"/>
    <n v="0.06"/>
    <x v="2"/>
    <n v="-10.01"/>
    <n v="2.78"/>
    <n v="1.25"/>
    <s v="Ontario"/>
    <x v="5"/>
    <s v="Corporate"/>
    <x v="0"/>
    <x v="12"/>
  </r>
  <r>
    <s v="Sandra Flanagan"/>
    <n v="20390"/>
    <d v="2009-08-31T00:00:00"/>
    <d v="2009-09-03T00:00:00"/>
    <s v="September"/>
    <s v="2009"/>
    <n v="3"/>
    <b v="0"/>
    <s v="Not Specified"/>
    <n v="35"/>
    <n v="1271.1199999999999"/>
    <n v="0.05"/>
    <x v="2"/>
    <n v="-62.82"/>
    <n v="34.979999999999997"/>
    <n v="7.53"/>
    <s v="Ontario"/>
    <x v="5"/>
    <s v="Home Office"/>
    <x v="1"/>
    <x v="7"/>
  </r>
  <r>
    <s v="Sandra Flanagan"/>
    <n v="20390"/>
    <d v="2009-08-31T00:00:00"/>
    <d v="2009-09-02T00:00:00"/>
    <s v="September"/>
    <s v="2009"/>
    <n v="2"/>
    <b v="0"/>
    <s v="Not Specified"/>
    <n v="17"/>
    <n v="58.5"/>
    <n v="0"/>
    <x v="0"/>
    <n v="-25.26"/>
    <n v="3.14"/>
    <n v="1.92"/>
    <s v="Ontario"/>
    <x v="5"/>
    <s v="Home Office"/>
    <x v="0"/>
    <x v="15"/>
  </r>
  <r>
    <s v="Bill Overfelt"/>
    <n v="20451"/>
    <d v="2012-05-25T00:00:00"/>
    <d v="2012-05-27T00:00:00"/>
    <s v="May"/>
    <s v="2012"/>
    <n v="2"/>
    <b v="0"/>
    <s v="Critical"/>
    <n v="6"/>
    <n v="53.72"/>
    <n v="0.1"/>
    <x v="0"/>
    <n v="2.82"/>
    <n v="8.9499999999999993"/>
    <n v="2.0099999999999998"/>
    <s v="Ontario"/>
    <x v="5"/>
    <s v="Corporate"/>
    <x v="0"/>
    <x v="5"/>
  </r>
  <r>
    <s v="Bill Overfelt"/>
    <n v="20451"/>
    <d v="2012-05-25T00:00:00"/>
    <d v="2012-05-27T00:00:00"/>
    <s v="May"/>
    <s v="2012"/>
    <n v="2"/>
    <b v="0"/>
    <s v="Critical"/>
    <n v="33"/>
    <n v="1809.21"/>
    <n v="0.04"/>
    <x v="0"/>
    <n v="454.49"/>
    <n v="55.29"/>
    <n v="5.08"/>
    <s v="Ontario"/>
    <x v="5"/>
    <s v="Corporate"/>
    <x v="0"/>
    <x v="0"/>
  </r>
  <r>
    <s v="Bill Overfelt"/>
    <n v="20451"/>
    <d v="2012-05-25T00:00:00"/>
    <d v="2012-05-27T00:00:00"/>
    <s v="May"/>
    <s v="2012"/>
    <n v="2"/>
    <b v="0"/>
    <s v="Critical"/>
    <n v="17"/>
    <n v="9150.09"/>
    <n v="0.1"/>
    <x v="1"/>
    <n v="-1331.55"/>
    <n v="550.98"/>
    <n v="45.7"/>
    <s v="Ontario"/>
    <x v="5"/>
    <s v="Corporate"/>
    <x v="2"/>
    <x v="10"/>
  </r>
  <r>
    <s v="Alejandro Grove"/>
    <n v="20486"/>
    <d v="2011-03-05T00:00:00"/>
    <d v="2011-03-06T00:00:00"/>
    <s v="March"/>
    <s v="2011"/>
    <n v="1"/>
    <b v="0"/>
    <s v="High"/>
    <n v="34"/>
    <n v="306.3"/>
    <n v="7.0000000000000007E-2"/>
    <x v="0"/>
    <n v="18.73"/>
    <n v="9.27"/>
    <n v="4.3899999999999997"/>
    <s v="Ontario"/>
    <x v="5"/>
    <s v="Corporate"/>
    <x v="0"/>
    <x v="5"/>
  </r>
  <r>
    <s v="Alejandro Grove"/>
    <n v="20486"/>
    <d v="2011-03-05T00:00:00"/>
    <d v="2011-03-06T00:00:00"/>
    <s v="March"/>
    <s v="2011"/>
    <n v="1"/>
    <b v="0"/>
    <s v="High"/>
    <n v="42"/>
    <n v="163.98"/>
    <n v="0.01"/>
    <x v="0"/>
    <n v="55.73"/>
    <n v="3.85"/>
    <n v="0.7"/>
    <s v="Ontario"/>
    <x v="5"/>
    <s v="Corporate"/>
    <x v="0"/>
    <x v="12"/>
  </r>
  <r>
    <s v="Arthur Prichep"/>
    <n v="20899"/>
    <d v="2010-04-12T00:00:00"/>
    <d v="2010-04-21T00:00:00"/>
    <s v="April"/>
    <s v="2010"/>
    <n v="9"/>
    <b v="0"/>
    <s v="low"/>
    <n v="9"/>
    <n v="495.1"/>
    <n v="0.04"/>
    <x v="0"/>
    <n v="110.36"/>
    <n v="54.96"/>
    <n v="10.75"/>
    <s v="Ontario"/>
    <x v="5"/>
    <s v="Home Office"/>
    <x v="0"/>
    <x v="5"/>
  </r>
  <r>
    <s v="Vivek Grady"/>
    <n v="21089"/>
    <d v="2011-07-28T00:00:00"/>
    <d v="2011-07-30T00:00:00"/>
    <s v="July"/>
    <s v="2011"/>
    <n v="2"/>
    <b v="0"/>
    <s v="Medium"/>
    <n v="4"/>
    <n v="559.75"/>
    <n v="7.0000000000000007E-2"/>
    <x v="1"/>
    <n v="-331.08"/>
    <n v="122.99"/>
    <n v="70.2"/>
    <s v="Ontario"/>
    <x v="5"/>
    <s v="Corporate"/>
    <x v="2"/>
    <x v="14"/>
  </r>
  <r>
    <s v="Lindsay Shagiari"/>
    <n v="21634"/>
    <d v="2012-10-28T00:00:00"/>
    <d v="2012-10-29T00:00:00"/>
    <s v="October"/>
    <s v="2012"/>
    <n v="1"/>
    <b v="0"/>
    <s v="Not Specified"/>
    <n v="8"/>
    <n v="1611.73"/>
    <n v="0.1"/>
    <x v="1"/>
    <n v="-314.61"/>
    <n v="208.16"/>
    <n v="68.02"/>
    <s v="Ontario"/>
    <x v="5"/>
    <s v="Home Office"/>
    <x v="0"/>
    <x v="1"/>
  </r>
  <r>
    <s v="Lindsay Shagiari"/>
    <n v="21634"/>
    <d v="2012-10-28T00:00:00"/>
    <d v="2012-10-31T00:00:00"/>
    <s v="October"/>
    <s v="2012"/>
    <n v="3"/>
    <b v="0"/>
    <s v="Not Specified"/>
    <n v="1"/>
    <n v="1946.55"/>
    <n v="7.0000000000000007E-2"/>
    <x v="0"/>
    <n v="-4017.62"/>
    <n v="1938.02"/>
    <n v="13.99"/>
    <s v="Ontario"/>
    <x v="5"/>
    <s v="Home Office"/>
    <x v="1"/>
    <x v="16"/>
  </r>
  <r>
    <s v="Arthur Prichep"/>
    <n v="21665"/>
    <d v="2012-10-15T00:00:00"/>
    <d v="2012-10-16T00:00:00"/>
    <s v="October"/>
    <s v="2012"/>
    <n v="1"/>
    <b v="0"/>
    <s v="High"/>
    <n v="5"/>
    <n v="474.79300000000001"/>
    <n v="0.09"/>
    <x v="2"/>
    <n v="-407.26"/>
    <n v="115.99"/>
    <n v="2.5"/>
    <s v="Ontario"/>
    <x v="5"/>
    <s v="Home Office"/>
    <x v="1"/>
    <x v="3"/>
  </r>
  <r>
    <s v="Xylona Price"/>
    <n v="21729"/>
    <d v="2012-12-06T00:00:00"/>
    <d v="2012-12-10T00:00:00"/>
    <s v="December"/>
    <s v="2012"/>
    <n v="4"/>
    <b v="0"/>
    <s v="low"/>
    <n v="28"/>
    <n v="120.98"/>
    <n v="0"/>
    <x v="0"/>
    <n v="-92.85"/>
    <n v="4.13"/>
    <n v="5.34"/>
    <s v="Ontario"/>
    <x v="5"/>
    <s v="Corporate"/>
    <x v="0"/>
    <x v="2"/>
  </r>
  <r>
    <s v="Xylona Price"/>
    <n v="21729"/>
    <d v="2012-12-06T00:00:00"/>
    <d v="2012-12-13T00:00:00"/>
    <s v="December"/>
    <s v="2012"/>
    <n v="7"/>
    <b v="0"/>
    <s v="low"/>
    <n v="14"/>
    <n v="1082.6600000000001"/>
    <n v="0.08"/>
    <x v="0"/>
    <n v="-256.93"/>
    <n v="79.52"/>
    <n v="48.2"/>
    <s v="Ontario"/>
    <x v="5"/>
    <s v="Corporate"/>
    <x v="2"/>
    <x v="4"/>
  </r>
  <r>
    <s v="Vivek Grady"/>
    <n v="21796"/>
    <d v="2012-05-06T00:00:00"/>
    <d v="2012-05-10T00:00:00"/>
    <s v="May"/>
    <s v="2012"/>
    <n v="4"/>
    <b v="0"/>
    <s v="low"/>
    <n v="46"/>
    <n v="4744.6400000000003"/>
    <n v="0.04"/>
    <x v="0"/>
    <n v="1033.3800000000001"/>
    <n v="99.99"/>
    <n v="19.989999999999998"/>
    <s v="Ontario"/>
    <x v="5"/>
    <s v="Home Office"/>
    <x v="1"/>
    <x v="7"/>
  </r>
  <r>
    <s v="Vivek Grady"/>
    <n v="21796"/>
    <d v="2012-05-06T00:00:00"/>
    <d v="2012-05-06T00:00:00"/>
    <s v="May"/>
    <s v="2012"/>
    <n v="0"/>
    <s v="FREE DELIVERY"/>
    <s v="low"/>
    <n v="2"/>
    <n v="40.825499999999998"/>
    <n v="0.01"/>
    <x v="0"/>
    <n v="-99.98"/>
    <n v="20.99"/>
    <n v="4.8099999999999996"/>
    <s v="Ontario"/>
    <x v="5"/>
    <s v="Home Office"/>
    <x v="1"/>
    <x v="3"/>
  </r>
  <r>
    <s v="Vivek Grady"/>
    <n v="21796"/>
    <d v="2012-05-06T00:00:00"/>
    <d v="2012-05-13T00:00:00"/>
    <s v="May"/>
    <s v="2012"/>
    <n v="7"/>
    <b v="0"/>
    <s v="low"/>
    <n v="41"/>
    <n v="607.13"/>
    <n v="0.1"/>
    <x v="0"/>
    <n v="274.66000000000003"/>
    <n v="15.67"/>
    <n v="1.39"/>
    <s v="Ontario"/>
    <x v="5"/>
    <s v="Home Office"/>
    <x v="0"/>
    <x v="8"/>
  </r>
  <r>
    <s v="Vivek Grady"/>
    <n v="21796"/>
    <d v="2012-05-06T00:00:00"/>
    <d v="2012-05-11T00:00:00"/>
    <s v="May"/>
    <s v="2012"/>
    <n v="5"/>
    <b v="0"/>
    <s v="low"/>
    <n v="31"/>
    <n v="34.22"/>
    <n v="7.0000000000000007E-2"/>
    <x v="0"/>
    <n v="-3.19"/>
    <n v="1.1399999999999999"/>
    <n v="0.7"/>
    <s v="Ontario"/>
    <x v="5"/>
    <s v="Home Office"/>
    <x v="0"/>
    <x v="6"/>
  </r>
  <r>
    <s v="Sally Hughsby"/>
    <n v="21958"/>
    <d v="2009-06-05T00:00:00"/>
    <d v="2009-06-06T00:00:00"/>
    <s v="June"/>
    <s v="2009"/>
    <n v="1"/>
    <b v="0"/>
    <s v="High"/>
    <n v="14"/>
    <n v="4998.03"/>
    <n v="0.09"/>
    <x v="0"/>
    <n v="1092.94"/>
    <n v="363.25"/>
    <n v="19.989999999999998"/>
    <s v="Ontario"/>
    <x v="5"/>
    <s v="Consumer"/>
    <x v="0"/>
    <x v="1"/>
  </r>
  <r>
    <s v="Steve Nguyen"/>
    <n v="22468"/>
    <d v="2010-06-10T00:00:00"/>
    <d v="2010-06-10T00:00:00"/>
    <s v="June"/>
    <s v="2010"/>
    <n v="0"/>
    <s v="FREE DELIVERY"/>
    <s v="Not Specified"/>
    <n v="14"/>
    <n v="323.11"/>
    <n v="0"/>
    <x v="0"/>
    <n v="41.52"/>
    <n v="20.98"/>
    <n v="8.83"/>
    <s v="Ontario"/>
    <x v="5"/>
    <s v="Small Business"/>
    <x v="0"/>
    <x v="2"/>
  </r>
  <r>
    <s v="Steve Nguyen"/>
    <n v="22468"/>
    <d v="2010-06-10T00:00:00"/>
    <d v="2010-06-11T00:00:00"/>
    <s v="June"/>
    <s v="2010"/>
    <n v="1"/>
    <b v="0"/>
    <s v="Not Specified"/>
    <n v="11"/>
    <n v="65.099999999999994"/>
    <n v="0.03"/>
    <x v="0"/>
    <n v="13.31"/>
    <n v="5.68"/>
    <n v="1.46"/>
    <s v="Ontario"/>
    <x v="5"/>
    <s v="Small Business"/>
    <x v="0"/>
    <x v="5"/>
  </r>
  <r>
    <s v="Steve Nguyen"/>
    <n v="22468"/>
    <d v="2010-06-10T00:00:00"/>
    <d v="2010-06-12T00:00:00"/>
    <s v="June"/>
    <s v="2010"/>
    <n v="2"/>
    <b v="0"/>
    <s v="Not Specified"/>
    <n v="19"/>
    <n v="163.75"/>
    <n v="0"/>
    <x v="0"/>
    <n v="23.61"/>
    <n v="7.96"/>
    <n v="4.95"/>
    <s v="Ontario"/>
    <x v="5"/>
    <s v="Small Business"/>
    <x v="2"/>
    <x v="4"/>
  </r>
  <r>
    <s v="John Lucas"/>
    <n v="22626"/>
    <d v="2010-06-29T00:00:00"/>
    <d v="2010-07-01T00:00:00"/>
    <s v="July"/>
    <s v="2010"/>
    <n v="2"/>
    <b v="0"/>
    <s v="Critical"/>
    <n v="17"/>
    <n v="90.93"/>
    <n v="0.02"/>
    <x v="0"/>
    <n v="14.19"/>
    <n v="5.18"/>
    <n v="2.04"/>
    <s v="Ontario"/>
    <x v="5"/>
    <s v="Small Business"/>
    <x v="0"/>
    <x v="5"/>
  </r>
  <r>
    <s v="John Lucas"/>
    <n v="22626"/>
    <d v="2010-06-29T00:00:00"/>
    <d v="2010-07-01T00:00:00"/>
    <s v="July"/>
    <s v="2010"/>
    <n v="2"/>
    <b v="0"/>
    <s v="Critical"/>
    <n v="35"/>
    <n v="6170.9120000000003"/>
    <n v="0.04"/>
    <x v="1"/>
    <n v="-528.65"/>
    <n v="218.75"/>
    <n v="69.64"/>
    <s v="Ontario"/>
    <x v="5"/>
    <s v="Small Business"/>
    <x v="2"/>
    <x v="10"/>
  </r>
  <r>
    <s v="Stuart Calhoun"/>
    <n v="23205"/>
    <d v="2009-05-24T00:00:00"/>
    <d v="2009-05-25T00:00:00"/>
    <s v="May"/>
    <s v="2009"/>
    <n v="1"/>
    <b v="0"/>
    <s v="High"/>
    <n v="8"/>
    <n v="319.62"/>
    <n v="0.08"/>
    <x v="2"/>
    <n v="-16.64"/>
    <n v="40.98"/>
    <n v="7.2"/>
    <s v="Ontario"/>
    <x v="5"/>
    <s v="Consumer"/>
    <x v="0"/>
    <x v="1"/>
  </r>
  <r>
    <s v="Stuart Calhoun"/>
    <n v="23205"/>
    <d v="2009-05-24T00:00:00"/>
    <d v="2009-05-25T00:00:00"/>
    <s v="May"/>
    <s v="2009"/>
    <n v="1"/>
    <b v="0"/>
    <s v="High"/>
    <n v="32"/>
    <n v="263.39"/>
    <n v="0.08"/>
    <x v="2"/>
    <n v="-59.73"/>
    <n v="8.1199999999999992"/>
    <n v="2.83"/>
    <s v="Ontario"/>
    <x v="5"/>
    <s v="Consumer"/>
    <x v="1"/>
    <x v="7"/>
  </r>
  <r>
    <s v="Stuart Calhoun"/>
    <n v="23205"/>
    <d v="2009-05-24T00:00:00"/>
    <d v="2009-05-25T00:00:00"/>
    <s v="May"/>
    <s v="2009"/>
    <n v="1"/>
    <b v="0"/>
    <s v="High"/>
    <n v="26"/>
    <n v="7208.8"/>
    <n v="0.02"/>
    <x v="1"/>
    <n v="-633.44000000000005"/>
    <n v="262.11"/>
    <n v="62.74"/>
    <s v="Ontario"/>
    <x v="5"/>
    <s v="Consumer"/>
    <x v="2"/>
    <x v="10"/>
  </r>
  <r>
    <s v="Kean Nguyen"/>
    <n v="23394"/>
    <d v="2010-04-29T00:00:00"/>
    <d v="2010-04-30T00:00:00"/>
    <s v="April"/>
    <s v="2010"/>
    <n v="1"/>
    <b v="0"/>
    <s v="High"/>
    <n v="45"/>
    <n v="101.57"/>
    <n v="0.01"/>
    <x v="0"/>
    <n v="-5.99"/>
    <n v="2.08"/>
    <n v="1.49"/>
    <s v="Ontario"/>
    <x v="5"/>
    <s v="Small Business"/>
    <x v="0"/>
    <x v="2"/>
  </r>
  <r>
    <s v="Katherine Nockton"/>
    <n v="24390"/>
    <d v="2012-06-06T00:00:00"/>
    <d v="2012-06-08T00:00:00"/>
    <s v="June"/>
    <s v="2012"/>
    <n v="2"/>
    <b v="0"/>
    <s v="low"/>
    <n v="2"/>
    <n v="107.67"/>
    <n v="0.1"/>
    <x v="2"/>
    <n v="-234.66"/>
    <n v="50.98"/>
    <n v="6.5"/>
    <s v="Ontario"/>
    <x v="5"/>
    <s v="Home Office"/>
    <x v="1"/>
    <x v="7"/>
  </r>
  <r>
    <s v="Ben Ferrer"/>
    <n v="24643"/>
    <d v="2012-04-29T00:00:00"/>
    <d v="2012-05-01T00:00:00"/>
    <s v="May"/>
    <s v="2012"/>
    <n v="2"/>
    <b v="0"/>
    <s v="Medium"/>
    <n v="30"/>
    <n v="2368.1680000000001"/>
    <n v="0"/>
    <x v="0"/>
    <n v="1181.3"/>
    <n v="85.99"/>
    <n v="1.25"/>
    <s v="Ontario"/>
    <x v="5"/>
    <s v="Corporate"/>
    <x v="1"/>
    <x v="3"/>
  </r>
  <r>
    <s v="Janet Molinari"/>
    <n v="24679"/>
    <d v="2011-05-07T00:00:00"/>
    <d v="2011-05-08T00:00:00"/>
    <s v="May"/>
    <s v="2011"/>
    <n v="1"/>
    <b v="0"/>
    <s v="Not Specified"/>
    <n v="7"/>
    <n v="33.99"/>
    <n v="0.09"/>
    <x v="0"/>
    <n v="-25.86"/>
    <n v="4.7699999999999996"/>
    <n v="2.39"/>
    <s v="Ontario"/>
    <x v="5"/>
    <s v="Corporate"/>
    <x v="1"/>
    <x v="7"/>
  </r>
  <r>
    <s v="Sally Hughsby"/>
    <n v="25062"/>
    <d v="2010-10-30T00:00:00"/>
    <d v="2010-11-01T00:00:00"/>
    <s v="November"/>
    <s v="2010"/>
    <n v="2"/>
    <b v="0"/>
    <s v="Critical"/>
    <n v="5"/>
    <n v="78.790000000000006"/>
    <n v="0.03"/>
    <x v="0"/>
    <n v="-21.29"/>
    <n v="14.42"/>
    <n v="6.75"/>
    <s v="Ontario"/>
    <x v="5"/>
    <s v="Consumer"/>
    <x v="0"/>
    <x v="1"/>
  </r>
  <r>
    <s v="Sally Hughsby"/>
    <n v="25062"/>
    <d v="2010-10-30T00:00:00"/>
    <d v="2010-11-01T00:00:00"/>
    <s v="November"/>
    <s v="2010"/>
    <n v="2"/>
    <b v="0"/>
    <s v="Critical"/>
    <n v="9"/>
    <n v="3928.25"/>
    <n v="0.04"/>
    <x v="0"/>
    <n v="1343.25"/>
    <n v="420.98"/>
    <n v="19.989999999999998"/>
    <s v="Ontario"/>
    <x v="5"/>
    <s v="Consumer"/>
    <x v="0"/>
    <x v="2"/>
  </r>
  <r>
    <s v="Matt Connell"/>
    <n v="25152"/>
    <d v="2012-10-15T00:00:00"/>
    <d v="2012-10-17T00:00:00"/>
    <s v="October"/>
    <s v="2012"/>
    <n v="2"/>
    <b v="0"/>
    <s v="Critical"/>
    <n v="29"/>
    <n v="195.21"/>
    <n v="7.0000000000000007E-2"/>
    <x v="0"/>
    <n v="16.399999999999999"/>
    <n v="7.08"/>
    <n v="2.35"/>
    <s v="Ontario"/>
    <x v="5"/>
    <s v="Corporate"/>
    <x v="0"/>
    <x v="12"/>
  </r>
  <r>
    <s v="Jim Kriz"/>
    <n v="25478"/>
    <d v="2012-04-24T00:00:00"/>
    <d v="2012-04-24T00:00:00"/>
    <s v="April"/>
    <s v="2012"/>
    <n v="0"/>
    <s v="FREE DELIVERY"/>
    <s v="Critical"/>
    <n v="47"/>
    <n v="4725.0905000000002"/>
    <n v="0.01"/>
    <x v="0"/>
    <n v="1578.7"/>
    <n v="115.99"/>
    <n v="2.5"/>
    <s v="Ontario"/>
    <x v="5"/>
    <s v="Consumer"/>
    <x v="1"/>
    <x v="3"/>
  </r>
  <r>
    <s v="Jim Kriz"/>
    <n v="25478"/>
    <d v="2012-04-24T00:00:00"/>
    <d v="2012-04-26T00:00:00"/>
    <s v="April"/>
    <s v="2012"/>
    <n v="2"/>
    <b v="0"/>
    <s v="Critical"/>
    <n v="50"/>
    <n v="286.76"/>
    <n v="0.09"/>
    <x v="0"/>
    <n v="77.2"/>
    <n v="6.08"/>
    <n v="1.82"/>
    <s v="Ontario"/>
    <x v="5"/>
    <s v="Consumer"/>
    <x v="0"/>
    <x v="6"/>
  </r>
  <r>
    <s v="Arthur Prichep"/>
    <n v="26469"/>
    <d v="2012-07-30T00:00:00"/>
    <d v="2012-08-01T00:00:00"/>
    <s v="August"/>
    <s v="2012"/>
    <n v="2"/>
    <b v="0"/>
    <s v="Medium"/>
    <n v="4"/>
    <n v="7406.49"/>
    <n v="0.03"/>
    <x v="0"/>
    <n v="701.22"/>
    <n v="1889.99"/>
    <n v="19.989999999999998"/>
    <s v="Ontario"/>
    <x v="5"/>
    <s v="Home Office"/>
    <x v="0"/>
    <x v="2"/>
  </r>
  <r>
    <s v="Arthur Prichep"/>
    <n v="26469"/>
    <d v="2012-07-30T00:00:00"/>
    <d v="2012-07-31T00:00:00"/>
    <s v="July"/>
    <s v="2012"/>
    <n v="1"/>
    <b v="0"/>
    <s v="Medium"/>
    <n v="50"/>
    <n v="350.01"/>
    <n v="0.04"/>
    <x v="0"/>
    <n v="-133.43"/>
    <n v="6.68"/>
    <n v="6.93"/>
    <s v="Ontario"/>
    <x v="5"/>
    <s v="Home Office"/>
    <x v="0"/>
    <x v="5"/>
  </r>
  <r>
    <s v="Harold Ryan"/>
    <n v="26470"/>
    <d v="2009-03-21T00:00:00"/>
    <d v="2009-03-22T00:00:00"/>
    <s v="March"/>
    <s v="2009"/>
    <n v="1"/>
    <b v="0"/>
    <s v="High"/>
    <n v="41"/>
    <n v="18081.759999999998"/>
    <n v="0.03"/>
    <x v="0"/>
    <n v="8822.2800000000007"/>
    <n v="420.98"/>
    <n v="19.989999999999998"/>
    <s v="Ontario"/>
    <x v="5"/>
    <s v="Home Office"/>
    <x v="0"/>
    <x v="2"/>
  </r>
  <r>
    <s v="Cathy Prescott"/>
    <n v="26565"/>
    <d v="2009-10-21T00:00:00"/>
    <d v="2009-10-22T00:00:00"/>
    <s v="October"/>
    <s v="2009"/>
    <n v="1"/>
    <b v="0"/>
    <s v="Medium"/>
    <n v="49"/>
    <n v="21337.27"/>
    <n v="0.02"/>
    <x v="0"/>
    <n v="7606"/>
    <n v="419.19"/>
    <n v="19.989999999999998"/>
    <s v="Ontario"/>
    <x v="5"/>
    <s v="Corporate"/>
    <x v="0"/>
    <x v="0"/>
  </r>
  <r>
    <s v="Jim Kriz"/>
    <n v="26852"/>
    <d v="2010-03-06T00:00:00"/>
    <d v="2010-03-08T00:00:00"/>
    <s v="March"/>
    <s v="2010"/>
    <n v="2"/>
    <b v="0"/>
    <s v="Critical"/>
    <n v="2"/>
    <n v="15.81"/>
    <n v="0.06"/>
    <x v="0"/>
    <n v="-9.8800000000000008"/>
    <n v="4.9800000000000004"/>
    <n v="6.07"/>
    <s v="Ontario"/>
    <x v="5"/>
    <s v="Consumer"/>
    <x v="0"/>
    <x v="5"/>
  </r>
  <r>
    <s v="Liz Willingham"/>
    <n v="27299"/>
    <d v="2012-08-05T00:00:00"/>
    <d v="2012-08-07T00:00:00"/>
    <s v="August"/>
    <s v="2012"/>
    <n v="2"/>
    <b v="0"/>
    <s v="Critical"/>
    <n v="41"/>
    <n v="802.16"/>
    <n v="0.1"/>
    <x v="0"/>
    <n v="-293.45"/>
    <n v="19.940000000000001"/>
    <n v="14.87"/>
    <s v="Ontario"/>
    <x v="5"/>
    <s v="Corporate"/>
    <x v="2"/>
    <x v="4"/>
  </r>
  <r>
    <s v="Stephanie Ulpright"/>
    <n v="27300"/>
    <d v="2012-09-30T00:00:00"/>
    <d v="2012-10-01T00:00:00"/>
    <s v="October"/>
    <s v="2012"/>
    <n v="1"/>
    <b v="0"/>
    <s v="Not Specified"/>
    <n v="50"/>
    <n v="3333.1"/>
    <n v="0.1"/>
    <x v="0"/>
    <n v="-85.03"/>
    <n v="73.98"/>
    <n v="4"/>
    <s v="Ontario"/>
    <x v="5"/>
    <s v="Consumer"/>
    <x v="1"/>
    <x v="7"/>
  </r>
  <r>
    <s v="Stephanie Ulpright"/>
    <n v="27300"/>
    <d v="2012-09-30T00:00:00"/>
    <d v="2012-09-30T00:00:00"/>
    <s v="September"/>
    <s v="2012"/>
    <n v="0"/>
    <s v="FREE DELIVERY"/>
    <s v="Not Specified"/>
    <n v="27"/>
    <n v="55.68"/>
    <n v="0.04"/>
    <x v="0"/>
    <n v="0.26"/>
    <n v="2.1"/>
    <n v="0.7"/>
    <s v="Ontario"/>
    <x v="5"/>
    <s v="Consumer"/>
    <x v="0"/>
    <x v="12"/>
  </r>
  <r>
    <s v="Robert Marley"/>
    <n v="27557"/>
    <d v="2012-02-08T00:00:00"/>
    <d v="2012-02-13T00:00:00"/>
    <s v="February"/>
    <s v="2012"/>
    <n v="5"/>
    <b v="0"/>
    <s v="low"/>
    <n v="18"/>
    <n v="56.13"/>
    <n v="0.02"/>
    <x v="0"/>
    <n v="-58.47"/>
    <n v="2.88"/>
    <n v="5.33"/>
    <s v="Ontario"/>
    <x v="5"/>
    <s v="Corporate"/>
    <x v="0"/>
    <x v="11"/>
  </r>
  <r>
    <s v="Lindsay Shagiari"/>
    <n v="27654"/>
    <d v="2010-09-24T00:00:00"/>
    <d v="2010-09-26T00:00:00"/>
    <s v="September"/>
    <s v="2010"/>
    <n v="2"/>
    <b v="0"/>
    <s v="High"/>
    <n v="12"/>
    <n v="94.83"/>
    <n v="0.02"/>
    <x v="0"/>
    <n v="29.87"/>
    <n v="7.64"/>
    <n v="1.39"/>
    <s v="Ontario"/>
    <x v="5"/>
    <s v="Home Office"/>
    <x v="0"/>
    <x v="8"/>
  </r>
  <r>
    <s v="John Lucas"/>
    <n v="27684"/>
    <d v="2011-09-05T00:00:00"/>
    <d v="2011-09-07T00:00:00"/>
    <s v="September"/>
    <s v="2011"/>
    <n v="2"/>
    <b v="0"/>
    <s v="low"/>
    <n v="1"/>
    <n v="13.04"/>
    <n v="0.06"/>
    <x v="0"/>
    <n v="-6.62"/>
    <n v="10.48"/>
    <n v="2.89"/>
    <s v="Ontario"/>
    <x v="5"/>
    <s v="Corporate"/>
    <x v="0"/>
    <x v="12"/>
  </r>
  <r>
    <s v="Odella Nelson"/>
    <n v="27811"/>
    <d v="2011-03-04T00:00:00"/>
    <d v="2011-03-06T00:00:00"/>
    <s v="March"/>
    <s v="2011"/>
    <n v="2"/>
    <b v="0"/>
    <s v="Not Specified"/>
    <n v="31"/>
    <n v="197.59"/>
    <n v="0.09"/>
    <x v="0"/>
    <n v="-73.62"/>
    <n v="6.81"/>
    <n v="5.48"/>
    <s v="Ontario"/>
    <x v="5"/>
    <s v="Small Business"/>
    <x v="0"/>
    <x v="2"/>
  </r>
  <r>
    <s v="Arthur Prichep"/>
    <n v="28064"/>
    <d v="2010-09-02T00:00:00"/>
    <d v="2010-09-02T00:00:00"/>
    <s v="September"/>
    <s v="2010"/>
    <n v="0"/>
    <s v="FREE DELIVERY"/>
    <s v="Medium"/>
    <n v="43"/>
    <n v="856.45"/>
    <n v="0.03"/>
    <x v="0"/>
    <n v="265.10000000000002"/>
    <n v="19.84"/>
    <n v="4.0999999999999996"/>
    <s v="Ontario"/>
    <x v="5"/>
    <s v="Home Office"/>
    <x v="0"/>
    <x v="12"/>
  </r>
  <r>
    <s v="Arthur Prichep"/>
    <n v="28064"/>
    <d v="2010-09-02T00:00:00"/>
    <d v="2010-09-02T00:00:00"/>
    <s v="September"/>
    <s v="2010"/>
    <n v="0"/>
    <s v="FREE DELIVERY"/>
    <s v="Medium"/>
    <n v="1"/>
    <n v="6.75"/>
    <n v="0.08"/>
    <x v="0"/>
    <n v="-2.31"/>
    <n v="5.84"/>
    <n v="1"/>
    <s v="Ontario"/>
    <x v="5"/>
    <s v="Home Office"/>
    <x v="0"/>
    <x v="12"/>
  </r>
  <r>
    <s v="Guy Phonely"/>
    <n v="28225"/>
    <d v="2009-01-22T00:00:00"/>
    <d v="2009-01-24T00:00:00"/>
    <s v="January"/>
    <s v="2009"/>
    <n v="2"/>
    <b v="0"/>
    <s v="Critical"/>
    <n v="13"/>
    <n v="1160.5899999999999"/>
    <n v="0.01"/>
    <x v="0"/>
    <n v="-330.14"/>
    <n v="80.98"/>
    <n v="35"/>
    <s v="Ontario"/>
    <x v="5"/>
    <s v="Corporate"/>
    <x v="0"/>
    <x v="0"/>
  </r>
  <r>
    <s v="Denny Blanton"/>
    <n v="28258"/>
    <d v="2009-03-13T00:00:00"/>
    <d v="2009-03-13T00:00:00"/>
    <s v="March"/>
    <s v="2009"/>
    <n v="0"/>
    <s v="FREE DELIVERY"/>
    <s v="Critical"/>
    <n v="2"/>
    <n v="201.178"/>
    <n v="7.0000000000000007E-2"/>
    <x v="0"/>
    <n v="-604.41"/>
    <n v="125.99"/>
    <n v="2.5"/>
    <s v="Ontario"/>
    <x v="5"/>
    <s v="Home Office"/>
    <x v="1"/>
    <x v="3"/>
  </r>
  <r>
    <s v="Denny Blanton"/>
    <n v="28258"/>
    <d v="2009-03-13T00:00:00"/>
    <d v="2009-03-14T00:00:00"/>
    <s v="March"/>
    <s v="2009"/>
    <n v="1"/>
    <b v="0"/>
    <s v="Critical"/>
    <n v="25"/>
    <n v="2493.2399999999998"/>
    <n v="0.03"/>
    <x v="0"/>
    <n v="293.66000000000003"/>
    <n v="99.99"/>
    <n v="19.989999999999998"/>
    <s v="Ontario"/>
    <x v="5"/>
    <s v="Home Office"/>
    <x v="1"/>
    <x v="7"/>
  </r>
  <r>
    <s v="Steve Nguyen"/>
    <n v="28321"/>
    <d v="2010-08-01T00:00:00"/>
    <d v="2010-08-01T00:00:00"/>
    <s v="August"/>
    <s v="2010"/>
    <n v="0"/>
    <s v="FREE DELIVERY"/>
    <s v="Medium"/>
    <n v="28"/>
    <n v="90.5"/>
    <n v="0.03"/>
    <x v="0"/>
    <n v="24.71"/>
    <n v="3.08"/>
    <n v="0.99"/>
    <s v="Ontario"/>
    <x v="5"/>
    <s v="Consumer"/>
    <x v="0"/>
    <x v="11"/>
  </r>
  <r>
    <s v="Sean O'Donnell"/>
    <n v="28454"/>
    <d v="2012-08-06T00:00:00"/>
    <d v="2012-08-07T00:00:00"/>
    <s v="August"/>
    <s v="2012"/>
    <n v="1"/>
    <b v="0"/>
    <s v="Medium"/>
    <n v="25"/>
    <n v="157.4"/>
    <n v="7.0000000000000007E-2"/>
    <x v="0"/>
    <n v="-84"/>
    <n v="6.48"/>
    <n v="6.74"/>
    <s v="Ontario"/>
    <x v="5"/>
    <s v="Corporate"/>
    <x v="0"/>
    <x v="5"/>
  </r>
  <r>
    <s v="Sally Hughsby"/>
    <n v="29255"/>
    <d v="2011-12-03T00:00:00"/>
    <d v="2011-12-07T00:00:00"/>
    <s v="December"/>
    <s v="2011"/>
    <n v="4"/>
    <b v="0"/>
    <s v="low"/>
    <n v="11"/>
    <n v="617.21900000000005"/>
    <n v="0.03"/>
    <x v="2"/>
    <n v="-136.09"/>
    <n v="65.989999999999995"/>
    <n v="8.99"/>
    <s v="Ontario"/>
    <x v="5"/>
    <s v="Consumer"/>
    <x v="1"/>
    <x v="3"/>
  </r>
  <r>
    <s v="Jas O'Carroll"/>
    <n v="29383"/>
    <d v="2011-11-18T00:00:00"/>
    <d v="2011-11-20T00:00:00"/>
    <s v="November"/>
    <s v="2011"/>
    <n v="2"/>
    <b v="0"/>
    <s v="Medium"/>
    <n v="20"/>
    <n v="157.13"/>
    <n v="7.0000000000000007E-2"/>
    <x v="0"/>
    <n v="-46.89"/>
    <n v="8.32"/>
    <n v="2.38"/>
    <s v="Ontario"/>
    <x v="5"/>
    <s v="Corporate"/>
    <x v="1"/>
    <x v="7"/>
  </r>
  <r>
    <s v="Jas O'Carroll"/>
    <n v="29383"/>
    <d v="2011-11-18T00:00:00"/>
    <d v="2011-11-19T00:00:00"/>
    <s v="November"/>
    <s v="2011"/>
    <n v="1"/>
    <b v="0"/>
    <s v="Medium"/>
    <n v="28"/>
    <n v="195.11"/>
    <n v="0.04"/>
    <x v="0"/>
    <n v="-129.41999999999999"/>
    <n v="6.48"/>
    <n v="8.73"/>
    <s v="Ontario"/>
    <x v="5"/>
    <s v="Corporate"/>
    <x v="0"/>
    <x v="5"/>
  </r>
  <r>
    <s v="Jas O'Carroll"/>
    <n v="29383"/>
    <d v="2011-11-18T00:00:00"/>
    <d v="2011-11-20T00:00:00"/>
    <s v="November"/>
    <s v="2011"/>
    <n v="2"/>
    <b v="0"/>
    <s v="Medium"/>
    <n v="29"/>
    <n v="2738.7849999999999"/>
    <n v="7.0000000000000007E-2"/>
    <x v="0"/>
    <n v="556.83000000000004"/>
    <n v="115.99"/>
    <n v="2.5"/>
    <s v="Ontario"/>
    <x v="5"/>
    <s v="Corporate"/>
    <x v="1"/>
    <x v="3"/>
  </r>
  <r>
    <s v="Jas O'Carroll"/>
    <n v="29383"/>
    <d v="2011-11-18T00:00:00"/>
    <d v="2011-11-19T00:00:00"/>
    <s v="November"/>
    <s v="2011"/>
    <n v="1"/>
    <b v="0"/>
    <s v="Medium"/>
    <n v="30"/>
    <n v="217.42"/>
    <n v="0.09"/>
    <x v="0"/>
    <n v="16.97"/>
    <n v="7.59"/>
    <n v="4"/>
    <s v="Ontario"/>
    <x v="5"/>
    <s v="Corporate"/>
    <x v="2"/>
    <x v="4"/>
  </r>
  <r>
    <s v="Sally Hughsby"/>
    <n v="29507"/>
    <d v="2012-02-09T00:00:00"/>
    <d v="2012-02-11T00:00:00"/>
    <s v="February"/>
    <s v="2012"/>
    <n v="2"/>
    <b v="0"/>
    <s v="low"/>
    <n v="14"/>
    <n v="3049.6320000000001"/>
    <n v="0.04"/>
    <x v="1"/>
    <n v="-679.04"/>
    <n v="280.98"/>
    <n v="35.67"/>
    <s v="Ontario"/>
    <x v="5"/>
    <s v="Consumer"/>
    <x v="2"/>
    <x v="10"/>
  </r>
  <r>
    <s v="Sally Hughsby"/>
    <n v="29507"/>
    <d v="2012-02-09T00:00:00"/>
    <d v="2012-02-14T00:00:00"/>
    <s v="February"/>
    <s v="2012"/>
    <n v="5"/>
    <b v="0"/>
    <s v="low"/>
    <n v="41"/>
    <n v="1274.9490000000001"/>
    <n v="0.05"/>
    <x v="0"/>
    <n v="416.99"/>
    <n v="35.99"/>
    <n v="1.1000000000000001"/>
    <s v="Ontario"/>
    <x v="5"/>
    <s v="Consumer"/>
    <x v="1"/>
    <x v="3"/>
  </r>
  <r>
    <s v="Sally Hughsby"/>
    <n v="29572"/>
    <d v="2010-06-03T00:00:00"/>
    <d v="2010-06-04T00:00:00"/>
    <s v="June"/>
    <s v="2010"/>
    <n v="1"/>
    <b v="0"/>
    <s v="Not Specified"/>
    <n v="18"/>
    <n v="2657.56"/>
    <n v="0.1"/>
    <x v="1"/>
    <n v="126.28"/>
    <n v="150.97999999999999"/>
    <n v="16.010000000000002"/>
    <s v="Ontario"/>
    <x v="5"/>
    <s v="Home Office"/>
    <x v="2"/>
    <x v="10"/>
  </r>
  <r>
    <s v="Odella Nelson"/>
    <n v="29889"/>
    <d v="2009-12-04T00:00:00"/>
    <d v="2009-12-07T00:00:00"/>
    <s v="December"/>
    <s v="2009"/>
    <n v="3"/>
    <b v="0"/>
    <s v="Not Specified"/>
    <n v="44"/>
    <n v="243.5"/>
    <n v="0.09"/>
    <x v="0"/>
    <n v="23.87"/>
    <n v="5.98"/>
    <n v="1.67"/>
    <s v="Ontario"/>
    <x v="5"/>
    <s v="Small Business"/>
    <x v="0"/>
    <x v="12"/>
  </r>
  <r>
    <s v="Matt Connell"/>
    <n v="29894"/>
    <d v="2010-09-07T00:00:00"/>
    <d v="2010-09-16T00:00:00"/>
    <s v="September"/>
    <s v="2010"/>
    <n v="9"/>
    <b v="0"/>
    <s v="low"/>
    <n v="43"/>
    <n v="606.98"/>
    <n v="0.05"/>
    <x v="0"/>
    <n v="21.08"/>
    <n v="13.73"/>
    <n v="6.85"/>
    <s v="Ontario"/>
    <x v="5"/>
    <s v="Corporate"/>
    <x v="2"/>
    <x v="4"/>
  </r>
  <r>
    <s v="Matt Connell"/>
    <n v="29894"/>
    <d v="2010-09-07T00:00:00"/>
    <d v="2010-09-16T00:00:00"/>
    <s v="September"/>
    <s v="2010"/>
    <n v="9"/>
    <b v="0"/>
    <s v="low"/>
    <n v="48"/>
    <n v="301.62"/>
    <n v="0.09"/>
    <x v="0"/>
    <n v="-162.54"/>
    <n v="6.68"/>
    <n v="6.92"/>
    <s v="Ontario"/>
    <x v="5"/>
    <s v="Corporate"/>
    <x v="0"/>
    <x v="5"/>
  </r>
  <r>
    <s v="Guy Phonely"/>
    <n v="29985"/>
    <d v="2012-07-11T00:00:00"/>
    <d v="2012-07-13T00:00:00"/>
    <s v="July"/>
    <s v="2012"/>
    <n v="2"/>
    <b v="0"/>
    <s v="Critical"/>
    <n v="2"/>
    <n v="24.51"/>
    <n v="0.06"/>
    <x v="0"/>
    <n v="-18.260000000000002"/>
    <n v="8.0399999999999991"/>
    <n v="8.94"/>
    <s v="Ontario"/>
    <x v="5"/>
    <s v="Corporate"/>
    <x v="0"/>
    <x v="2"/>
  </r>
  <r>
    <s v="Alejandro Grove"/>
    <n v="30054"/>
    <d v="2012-09-01T00:00:00"/>
    <d v="2012-09-03T00:00:00"/>
    <s v="September"/>
    <s v="2012"/>
    <n v="2"/>
    <b v="0"/>
    <s v="Not Specified"/>
    <n v="33"/>
    <n v="311.19"/>
    <n v="0.03"/>
    <x v="0"/>
    <n v="-9.18"/>
    <n v="9.3800000000000008"/>
    <n v="4.93"/>
    <s v="Ontario"/>
    <x v="5"/>
    <s v="Corporate"/>
    <x v="2"/>
    <x v="4"/>
  </r>
  <r>
    <s v="Lindsay Shagiari"/>
    <n v="30208"/>
    <d v="2012-07-16T00:00:00"/>
    <d v="2012-07-16T00:00:00"/>
    <s v="July"/>
    <s v="2012"/>
    <n v="0"/>
    <s v="FREE DELIVERY"/>
    <s v="low"/>
    <n v="46"/>
    <n v="1752.0965000000001"/>
    <n v="0.1"/>
    <x v="0"/>
    <n v="356.35"/>
    <n v="45.99"/>
    <n v="4.99"/>
    <s v="Ontario"/>
    <x v="5"/>
    <s v="Home Office"/>
    <x v="1"/>
    <x v="3"/>
  </r>
  <r>
    <s v="Denny Blanton"/>
    <n v="30369"/>
    <d v="2011-03-24T00:00:00"/>
    <d v="2011-03-25T00:00:00"/>
    <s v="March"/>
    <s v="2011"/>
    <n v="1"/>
    <b v="0"/>
    <s v="Critical"/>
    <n v="13"/>
    <n v="76.81"/>
    <n v="0"/>
    <x v="0"/>
    <n v="-55.77"/>
    <n v="4.9800000000000004"/>
    <n v="7.54"/>
    <s v="Ontario"/>
    <x v="5"/>
    <s v="Home Office"/>
    <x v="0"/>
    <x v="5"/>
  </r>
  <r>
    <s v="Denny Blanton"/>
    <n v="30369"/>
    <d v="2011-03-24T00:00:00"/>
    <d v="2011-03-25T00:00:00"/>
    <s v="March"/>
    <s v="2011"/>
    <n v="1"/>
    <b v="0"/>
    <s v="Critical"/>
    <n v="21"/>
    <n v="174.22"/>
    <n v="0.03"/>
    <x v="0"/>
    <n v="-1.23"/>
    <n v="8.34"/>
    <n v="2.64"/>
    <s v="Ontario"/>
    <x v="5"/>
    <s v="Home Office"/>
    <x v="0"/>
    <x v="15"/>
  </r>
  <r>
    <s v="Harold Ryan"/>
    <n v="30726"/>
    <d v="2009-11-25T00:00:00"/>
    <d v="2009-11-26T00:00:00"/>
    <s v="November"/>
    <s v="2009"/>
    <n v="1"/>
    <b v="0"/>
    <s v="Medium"/>
    <n v="35"/>
    <n v="725.15"/>
    <n v="0.05"/>
    <x v="0"/>
    <n v="140.57"/>
    <n v="20.27"/>
    <n v="3.99"/>
    <s v="Ontario"/>
    <x v="5"/>
    <s v="Home Office"/>
    <x v="0"/>
    <x v="1"/>
  </r>
  <r>
    <s v="Kean Nguyen"/>
    <n v="30727"/>
    <d v="2012-07-25T00:00:00"/>
    <d v="2012-07-27T00:00:00"/>
    <s v="July"/>
    <s v="2012"/>
    <n v="2"/>
    <b v="0"/>
    <s v="Medium"/>
    <n v="28"/>
    <n v="1166.29"/>
    <n v="7.0000000000000007E-2"/>
    <x v="2"/>
    <n v="302.86"/>
    <n v="41.71"/>
    <n v="4.5"/>
    <s v="Ontario"/>
    <x v="5"/>
    <s v="Small Business"/>
    <x v="0"/>
    <x v="1"/>
  </r>
  <r>
    <s v="Xylona Price"/>
    <n v="30915"/>
    <d v="2009-01-16T00:00:00"/>
    <d v="2009-01-16T00:00:00"/>
    <s v="January"/>
    <s v="2009"/>
    <n v="0"/>
    <s v="FREE DELIVERY"/>
    <s v="low"/>
    <n v="20"/>
    <n v="62.78"/>
    <n v="0.04"/>
    <x v="2"/>
    <n v="-17.75"/>
    <n v="2.98"/>
    <n v="2.0299999999999998"/>
    <s v="Ontario"/>
    <x v="5"/>
    <s v="Corporate"/>
    <x v="0"/>
    <x v="12"/>
  </r>
  <r>
    <s v="Xylona Price"/>
    <n v="30915"/>
    <d v="2009-01-16T00:00:00"/>
    <d v="2009-01-21T00:00:00"/>
    <s v="January"/>
    <s v="2009"/>
    <n v="5"/>
    <b v="0"/>
    <s v="low"/>
    <n v="25"/>
    <n v="2836.0504999999998"/>
    <n v="0.01"/>
    <x v="0"/>
    <n v="561.13"/>
    <n v="125.99"/>
    <n v="8.99"/>
    <s v="Ontario"/>
    <x v="5"/>
    <s v="Corporate"/>
    <x v="1"/>
    <x v="3"/>
  </r>
  <r>
    <s v="Sean O'Donnell"/>
    <n v="31072"/>
    <d v="2010-11-29T00:00:00"/>
    <d v="2010-12-04T00:00:00"/>
    <s v="December"/>
    <s v="2010"/>
    <n v="5"/>
    <b v="0"/>
    <s v="low"/>
    <n v="4"/>
    <n v="701.16"/>
    <n v="0.08"/>
    <x v="0"/>
    <n v="4.5599999999999996"/>
    <n v="172.99"/>
    <n v="19.989999999999998"/>
    <s v="Ontario"/>
    <x v="5"/>
    <s v="Corporate"/>
    <x v="0"/>
    <x v="2"/>
  </r>
  <r>
    <s v="Arthur Prichep"/>
    <n v="31073"/>
    <d v="2010-07-25T00:00:00"/>
    <d v="2010-07-28T00:00:00"/>
    <s v="July"/>
    <s v="2010"/>
    <n v="3"/>
    <b v="0"/>
    <s v="Medium"/>
    <n v="39"/>
    <n v="1818.76"/>
    <n v="0.02"/>
    <x v="0"/>
    <n v="843.12"/>
    <n v="46.94"/>
    <n v="6.77"/>
    <s v="Ontario"/>
    <x v="5"/>
    <s v="Home Office"/>
    <x v="2"/>
    <x v="4"/>
  </r>
  <r>
    <s v="Arthur Prichep"/>
    <n v="31073"/>
    <d v="2010-07-25T00:00:00"/>
    <d v="2010-07-25T00:00:00"/>
    <s v="July"/>
    <s v="2010"/>
    <n v="0"/>
    <s v="FREE DELIVERY"/>
    <s v="Medium"/>
    <n v="26"/>
    <n v="4322.26"/>
    <n v="7.0000000000000007E-2"/>
    <x v="0"/>
    <n v="-618.95000000000005"/>
    <n v="167.27"/>
    <n v="35"/>
    <s v="Ontario"/>
    <x v="5"/>
    <s v="Home Office"/>
    <x v="0"/>
    <x v="0"/>
  </r>
  <r>
    <s v="Arthur Prichep"/>
    <n v="31138"/>
    <d v="2009-01-21T00:00:00"/>
    <d v="2009-01-23T00:00:00"/>
    <s v="January"/>
    <s v="2009"/>
    <n v="2"/>
    <b v="0"/>
    <s v="High"/>
    <n v="37"/>
    <n v="1251.18"/>
    <n v="0.05"/>
    <x v="1"/>
    <n v="-1756.44"/>
    <n v="31.76"/>
    <n v="45.51"/>
    <s v="Ontario"/>
    <x v="5"/>
    <s v="Small Business"/>
    <x v="2"/>
    <x v="10"/>
  </r>
  <r>
    <s v="Sally Hughsby"/>
    <n v="31173"/>
    <d v="2012-08-18T00:00:00"/>
    <d v="2012-08-25T00:00:00"/>
    <s v="August"/>
    <s v="2012"/>
    <n v="7"/>
    <b v="0"/>
    <s v="low"/>
    <n v="24"/>
    <n v="169.35400000000001"/>
    <n v="0.09"/>
    <x v="2"/>
    <n v="-84.14"/>
    <n v="7.99"/>
    <n v="5.03"/>
    <s v="Ontario"/>
    <x v="5"/>
    <s v="Consumer"/>
    <x v="1"/>
    <x v="3"/>
  </r>
  <r>
    <s v="Laura Armstrong"/>
    <n v="31812"/>
    <d v="2011-07-31T00:00:00"/>
    <d v="2011-08-02T00:00:00"/>
    <s v="August"/>
    <s v="2011"/>
    <n v="2"/>
    <b v="0"/>
    <s v="High"/>
    <n v="14"/>
    <n v="593.62"/>
    <n v="0.02"/>
    <x v="0"/>
    <n v="25.19"/>
    <n v="40.99"/>
    <n v="19.989999999999998"/>
    <s v="Ontario"/>
    <x v="5"/>
    <s v="Small Business"/>
    <x v="0"/>
    <x v="5"/>
  </r>
  <r>
    <s v="Laura Armstrong"/>
    <n v="31812"/>
    <d v="2011-07-31T00:00:00"/>
    <d v="2011-08-02T00:00:00"/>
    <s v="August"/>
    <s v="2011"/>
    <n v="2"/>
    <b v="0"/>
    <s v="High"/>
    <n v="31"/>
    <n v="38.520000000000003"/>
    <n v="0.06"/>
    <x v="0"/>
    <n v="-17.34"/>
    <n v="1.26"/>
    <n v="0.7"/>
    <s v="Ontario"/>
    <x v="5"/>
    <s v="Small Business"/>
    <x v="0"/>
    <x v="6"/>
  </r>
  <r>
    <s v="Jim Kriz"/>
    <n v="32002"/>
    <d v="2010-07-20T00:00:00"/>
    <d v="2010-07-24T00:00:00"/>
    <s v="July"/>
    <s v="2010"/>
    <n v="4"/>
    <b v="0"/>
    <s v="low"/>
    <n v="37"/>
    <n v="1196.2"/>
    <n v="0.03"/>
    <x v="0"/>
    <n v="-73.77"/>
    <n v="30.98"/>
    <n v="6.5"/>
    <s v="Ontario"/>
    <x v="5"/>
    <s v="Consumer"/>
    <x v="1"/>
    <x v="7"/>
  </r>
  <r>
    <s v="Jim Kriz"/>
    <n v="32002"/>
    <d v="2010-07-20T00:00:00"/>
    <d v="2010-07-20T00:00:00"/>
    <s v="July"/>
    <s v="2010"/>
    <n v="0"/>
    <s v="FREE DELIVERY"/>
    <s v="low"/>
    <n v="7"/>
    <n v="98.55"/>
    <n v="7.0000000000000007E-2"/>
    <x v="0"/>
    <n v="23.16"/>
    <n v="13.79"/>
    <n v="8.7799999999999994"/>
    <s v="Ontario"/>
    <x v="5"/>
    <s v="Consumer"/>
    <x v="2"/>
    <x v="4"/>
  </r>
  <r>
    <s v="Lena Radford"/>
    <n v="32323"/>
    <d v="2010-07-23T00:00:00"/>
    <d v="2010-07-24T00:00:00"/>
    <s v="July"/>
    <s v="2010"/>
    <n v="1"/>
    <b v="0"/>
    <s v="High"/>
    <n v="3"/>
    <n v="28.75"/>
    <n v="0.01"/>
    <x v="0"/>
    <n v="-31.43"/>
    <n v="8.4600000000000009"/>
    <n v="3.62"/>
    <s v="Ontario"/>
    <x v="5"/>
    <s v="Small Business"/>
    <x v="1"/>
    <x v="7"/>
  </r>
  <r>
    <s v="Lena Radford"/>
    <n v="32323"/>
    <d v="2010-07-23T00:00:00"/>
    <d v="2010-07-23T00:00:00"/>
    <s v="July"/>
    <s v="2010"/>
    <n v="0"/>
    <s v="FREE DELIVERY"/>
    <s v="High"/>
    <n v="3"/>
    <n v="75.81"/>
    <n v="0.06"/>
    <x v="0"/>
    <n v="-21.13"/>
    <n v="22.84"/>
    <n v="8.18"/>
    <s v="Ontario"/>
    <x v="5"/>
    <s v="Small Business"/>
    <x v="0"/>
    <x v="5"/>
  </r>
  <r>
    <s v="Lena Radford"/>
    <n v="32323"/>
    <d v="2010-07-23T00:00:00"/>
    <d v="2010-07-25T00:00:00"/>
    <s v="July"/>
    <s v="2010"/>
    <n v="2"/>
    <b v="0"/>
    <s v="High"/>
    <n v="38"/>
    <n v="259.71749999999997"/>
    <n v="0.02"/>
    <x v="0"/>
    <n v="-118.48"/>
    <n v="7.99"/>
    <n v="5.03"/>
    <s v="Ontario"/>
    <x v="5"/>
    <s v="Small Business"/>
    <x v="1"/>
    <x v="3"/>
  </r>
  <r>
    <s v="Ryan Akin"/>
    <n v="32454"/>
    <d v="2011-03-31T00:00:00"/>
    <d v="2011-04-01T00:00:00"/>
    <s v="April"/>
    <s v="2011"/>
    <n v="1"/>
    <b v="0"/>
    <s v="Critical"/>
    <n v="12"/>
    <n v="83.89"/>
    <n v="0.05"/>
    <x v="0"/>
    <n v="-29.59"/>
    <n v="6.81"/>
    <n v="5.48"/>
    <s v="Ontario"/>
    <x v="5"/>
    <s v="Consumer"/>
    <x v="0"/>
    <x v="2"/>
  </r>
  <r>
    <s v="Robert Marley"/>
    <n v="32516"/>
    <d v="2010-10-24T00:00:00"/>
    <d v="2010-10-26T00:00:00"/>
    <s v="October"/>
    <s v="2010"/>
    <n v="2"/>
    <b v="0"/>
    <s v="Critical"/>
    <n v="15"/>
    <n v="43.96"/>
    <n v="0.03"/>
    <x v="0"/>
    <n v="-0.24"/>
    <n v="2.78"/>
    <n v="1.49"/>
    <s v="Ontario"/>
    <x v="5"/>
    <s v="Corporate"/>
    <x v="0"/>
    <x v="2"/>
  </r>
  <r>
    <s v="Robert Marley"/>
    <n v="32516"/>
    <d v="2010-10-24T00:00:00"/>
    <d v="2010-10-26T00:00:00"/>
    <s v="October"/>
    <s v="2010"/>
    <n v="2"/>
    <b v="0"/>
    <s v="Critical"/>
    <n v="7"/>
    <n v="60.19"/>
    <n v="0.01"/>
    <x v="0"/>
    <n v="6.44"/>
    <n v="7.78"/>
    <n v="2.5"/>
    <s v="Ontario"/>
    <x v="5"/>
    <s v="Corporate"/>
    <x v="0"/>
    <x v="8"/>
  </r>
  <r>
    <s v="Xylona Price"/>
    <n v="32608"/>
    <d v="2012-05-22T00:00:00"/>
    <d v="2012-05-24T00:00:00"/>
    <s v="May"/>
    <s v="2012"/>
    <n v="2"/>
    <b v="0"/>
    <s v="High"/>
    <n v="20"/>
    <n v="1361.91"/>
    <n v="0.05"/>
    <x v="0"/>
    <n v="312.52"/>
    <n v="70.97"/>
    <n v="3.5"/>
    <s v="Ontario"/>
    <x v="5"/>
    <s v="Corporate"/>
    <x v="0"/>
    <x v="1"/>
  </r>
  <r>
    <s v="Vivek Grady"/>
    <n v="33510"/>
    <d v="2011-12-02T00:00:00"/>
    <d v="2011-12-03T00:00:00"/>
    <s v="December"/>
    <s v="2011"/>
    <n v="1"/>
    <b v="0"/>
    <s v="High"/>
    <n v="42"/>
    <n v="267.06"/>
    <n v="0.03"/>
    <x v="0"/>
    <n v="-96.95"/>
    <n v="6.24"/>
    <n v="5.22"/>
    <s v="Ontario"/>
    <x v="5"/>
    <s v="Corporate"/>
    <x v="2"/>
    <x v="4"/>
  </r>
  <r>
    <s v="Vivek Grady"/>
    <n v="33510"/>
    <d v="2011-12-02T00:00:00"/>
    <d v="2011-12-02T00:00:00"/>
    <s v="December"/>
    <s v="2011"/>
    <n v="0"/>
    <s v="FREE DELIVERY"/>
    <s v="High"/>
    <n v="11"/>
    <n v="449.79"/>
    <n v="0.06"/>
    <x v="0"/>
    <n v="13.21"/>
    <n v="40.99"/>
    <n v="17.48"/>
    <s v="Ontario"/>
    <x v="5"/>
    <s v="Corporate"/>
    <x v="0"/>
    <x v="5"/>
  </r>
  <r>
    <s v="John Lucas"/>
    <n v="33541"/>
    <d v="2012-06-19T00:00:00"/>
    <d v="2012-06-19T00:00:00"/>
    <s v="June"/>
    <s v="2012"/>
    <n v="0"/>
    <s v="FREE DELIVERY"/>
    <s v="Critical"/>
    <n v="43"/>
    <n v="512.78"/>
    <n v="0.08"/>
    <x v="0"/>
    <n v="16.14"/>
    <n v="12.2"/>
    <n v="6.02"/>
    <s v="Ontario"/>
    <x v="5"/>
    <s v="Small Business"/>
    <x v="2"/>
    <x v="4"/>
  </r>
  <r>
    <s v="Vivek Grady"/>
    <n v="33573"/>
    <d v="2010-10-04T00:00:00"/>
    <d v="2010-10-04T00:00:00"/>
    <s v="October"/>
    <s v="2010"/>
    <n v="0"/>
    <s v="FREE DELIVERY"/>
    <s v="Critical"/>
    <n v="15"/>
    <n v="2272.56"/>
    <n v="0.06"/>
    <x v="1"/>
    <n v="111.05"/>
    <n v="150.97999999999999"/>
    <n v="16.010000000000002"/>
    <s v="Ontario"/>
    <x v="5"/>
    <s v="Corporate"/>
    <x v="2"/>
    <x v="10"/>
  </r>
  <r>
    <s v="Scott Cohen"/>
    <n v="34371"/>
    <d v="2010-04-01T00:00:00"/>
    <d v="2010-04-03T00:00:00"/>
    <s v="April"/>
    <s v="2010"/>
    <n v="2"/>
    <b v="0"/>
    <s v="Medium"/>
    <n v="18"/>
    <n v="8334.0300000000007"/>
    <n v="0.05"/>
    <x v="1"/>
    <n v="1886.66"/>
    <n v="510.14"/>
    <n v="14.7"/>
    <s v="Ontario"/>
    <x v="5"/>
    <s v="Consumer"/>
    <x v="1"/>
    <x v="16"/>
  </r>
  <r>
    <s v="Karen Daniels"/>
    <n v="34530"/>
    <d v="2010-08-30T00:00:00"/>
    <d v="2010-09-01T00:00:00"/>
    <s v="September"/>
    <s v="2010"/>
    <n v="2"/>
    <b v="0"/>
    <s v="low"/>
    <n v="22"/>
    <n v="1516.13"/>
    <n v="0.06"/>
    <x v="2"/>
    <n v="493.03"/>
    <n v="67.84"/>
    <n v="0.99"/>
    <s v="Ontario"/>
    <x v="5"/>
    <s v="Consumer"/>
    <x v="0"/>
    <x v="1"/>
  </r>
  <r>
    <s v="Karen Daniels"/>
    <n v="34530"/>
    <d v="2010-08-30T00:00:00"/>
    <d v="2010-09-04T00:00:00"/>
    <s v="September"/>
    <s v="2010"/>
    <n v="5"/>
    <b v="0"/>
    <s v="low"/>
    <n v="38"/>
    <n v="612.49"/>
    <n v="0.09"/>
    <x v="0"/>
    <n v="168.04"/>
    <n v="17.48"/>
    <n v="1.99"/>
    <s v="Ontario"/>
    <x v="5"/>
    <s v="Consumer"/>
    <x v="1"/>
    <x v="7"/>
  </r>
  <r>
    <s v="Karen Daniels"/>
    <n v="34530"/>
    <d v="2010-08-30T00:00:00"/>
    <d v="2010-09-04T00:00:00"/>
    <s v="September"/>
    <s v="2010"/>
    <n v="5"/>
    <b v="0"/>
    <s v="low"/>
    <n v="7"/>
    <n v="1092.42"/>
    <n v="0.03"/>
    <x v="1"/>
    <n v="-364.87"/>
    <n v="150.97999999999999"/>
    <n v="16.010000000000002"/>
    <s v="Ontario"/>
    <x v="5"/>
    <s v="Consumer"/>
    <x v="2"/>
    <x v="10"/>
  </r>
  <r>
    <s v="John Lucas"/>
    <n v="34562"/>
    <d v="2010-08-24T00:00:00"/>
    <d v="2010-08-26T00:00:00"/>
    <s v="August"/>
    <s v="2010"/>
    <n v="2"/>
    <b v="0"/>
    <s v="low"/>
    <n v="22"/>
    <n v="561.91999999999996"/>
    <n v="0.1"/>
    <x v="0"/>
    <n v="57.82"/>
    <n v="28.38"/>
    <n v="1.99"/>
    <s v="Ontario"/>
    <x v="5"/>
    <s v="Small Business"/>
    <x v="1"/>
    <x v="7"/>
  </r>
  <r>
    <s v="John Lucas"/>
    <n v="34562"/>
    <d v="2010-08-24T00:00:00"/>
    <d v="2010-08-28T00:00:00"/>
    <s v="August"/>
    <s v="2010"/>
    <n v="4"/>
    <b v="0"/>
    <s v="low"/>
    <n v="19"/>
    <n v="365.64"/>
    <n v="0.03"/>
    <x v="0"/>
    <n v="22.77"/>
    <n v="18.97"/>
    <n v="9.0299999999999994"/>
    <s v="Ontario"/>
    <x v="5"/>
    <s v="Small Business"/>
    <x v="0"/>
    <x v="5"/>
  </r>
  <r>
    <s v="Liz Willingham"/>
    <n v="35430"/>
    <d v="2010-03-25T00:00:00"/>
    <d v="2010-04-01T00:00:00"/>
    <s v="April"/>
    <s v="2010"/>
    <n v="7"/>
    <b v="0"/>
    <s v="low"/>
    <n v="16"/>
    <n v="1835.84"/>
    <n v="0.05"/>
    <x v="0"/>
    <n v="608.74"/>
    <n v="110.98"/>
    <n v="13.99"/>
    <s v="Ontario"/>
    <x v="5"/>
    <s v="Home Office"/>
    <x v="2"/>
    <x v="4"/>
  </r>
  <r>
    <s v="Liz Willingham"/>
    <n v="35430"/>
    <d v="2010-03-25T00:00:00"/>
    <d v="2010-03-29T00:00:00"/>
    <s v="March"/>
    <s v="2010"/>
    <n v="4"/>
    <b v="0"/>
    <s v="low"/>
    <n v="48"/>
    <n v="133.43"/>
    <n v="0.1"/>
    <x v="0"/>
    <n v="9.5"/>
    <n v="2.84"/>
    <n v="0.93"/>
    <s v="Ontario"/>
    <x v="5"/>
    <s v="Home Office"/>
    <x v="0"/>
    <x v="12"/>
  </r>
  <r>
    <s v="Liz Willingham"/>
    <n v="35430"/>
    <d v="2010-03-25T00:00:00"/>
    <d v="2010-03-27T00:00:00"/>
    <s v="March"/>
    <s v="2010"/>
    <n v="2"/>
    <b v="0"/>
    <s v="low"/>
    <n v="31"/>
    <n v="1655.3665000000001"/>
    <n v="0.08"/>
    <x v="0"/>
    <n v="173.93"/>
    <n v="65.989999999999995"/>
    <n v="8.99"/>
    <s v="Ontario"/>
    <x v="5"/>
    <s v="Home Office"/>
    <x v="1"/>
    <x v="3"/>
  </r>
  <r>
    <s v="Cathy Prescott"/>
    <n v="35588"/>
    <d v="2010-06-13T00:00:00"/>
    <d v="2010-06-15T00:00:00"/>
    <s v="June"/>
    <s v="2010"/>
    <n v="2"/>
    <b v="0"/>
    <s v="low"/>
    <n v="32"/>
    <n v="1727.79"/>
    <n v="0.1"/>
    <x v="1"/>
    <n v="-694.9"/>
    <n v="58.14"/>
    <n v="36.61"/>
    <s v="Ontario"/>
    <x v="5"/>
    <s v="Corporate"/>
    <x v="2"/>
    <x v="9"/>
  </r>
  <r>
    <s v="Steve Nguyen"/>
    <n v="35712"/>
    <d v="2012-10-23T00:00:00"/>
    <d v="2012-10-24T00:00:00"/>
    <s v="October"/>
    <s v="2012"/>
    <n v="1"/>
    <b v="0"/>
    <s v="High"/>
    <n v="42"/>
    <n v="3931.17"/>
    <n v="0.1"/>
    <x v="0"/>
    <n v="1174.02"/>
    <n v="100.97"/>
    <n v="7.18"/>
    <s v="Ontario"/>
    <x v="5"/>
    <s v="Consumer"/>
    <x v="1"/>
    <x v="7"/>
  </r>
  <r>
    <s v="Steve Nguyen"/>
    <n v="35712"/>
    <d v="2012-10-23T00:00:00"/>
    <d v="2012-10-23T00:00:00"/>
    <s v="October"/>
    <s v="2012"/>
    <n v="0"/>
    <s v="FREE DELIVERY"/>
    <s v="High"/>
    <n v="24"/>
    <n v="134.88"/>
    <n v="0"/>
    <x v="0"/>
    <n v="-122.21"/>
    <n v="5.28"/>
    <n v="8.16"/>
    <s v="Ontario"/>
    <x v="5"/>
    <s v="Consumer"/>
    <x v="0"/>
    <x v="5"/>
  </r>
  <r>
    <s v="Lindsay Shagiari"/>
    <n v="36130"/>
    <d v="2012-09-13T00:00:00"/>
    <d v="2012-09-14T00:00:00"/>
    <s v="September"/>
    <s v="2012"/>
    <n v="1"/>
    <b v="0"/>
    <s v="Critical"/>
    <n v="23"/>
    <n v="394.8"/>
    <n v="0.1"/>
    <x v="0"/>
    <n v="-113.8"/>
    <n v="17.98"/>
    <n v="4"/>
    <s v="Ontario"/>
    <x v="5"/>
    <s v="Home Office"/>
    <x v="1"/>
    <x v="7"/>
  </r>
  <r>
    <s v="Sean O'Donnell"/>
    <n v="36416"/>
    <d v="2009-11-30T00:00:00"/>
    <d v="2009-12-04T00:00:00"/>
    <s v="December"/>
    <s v="2009"/>
    <n v="4"/>
    <b v="0"/>
    <s v="low"/>
    <n v="44"/>
    <n v="276"/>
    <n v="0.08"/>
    <x v="0"/>
    <n v="-98.53"/>
    <n v="6.48"/>
    <n v="5.82"/>
    <s v="Ontario"/>
    <x v="5"/>
    <s v="Corporate"/>
    <x v="0"/>
    <x v="5"/>
  </r>
  <r>
    <s v="Sean O'Donnell"/>
    <n v="36416"/>
    <d v="2009-11-30T00:00:00"/>
    <d v="2009-12-04T00:00:00"/>
    <s v="December"/>
    <s v="2009"/>
    <n v="4"/>
    <b v="0"/>
    <s v="low"/>
    <n v="46"/>
    <n v="132.01"/>
    <n v="0.04"/>
    <x v="0"/>
    <n v="6.93"/>
    <n v="2.88"/>
    <n v="1.01"/>
    <s v="Ontario"/>
    <x v="5"/>
    <s v="Corporate"/>
    <x v="0"/>
    <x v="12"/>
  </r>
  <r>
    <s v="Robert Marley"/>
    <n v="36418"/>
    <d v="2012-01-27T00:00:00"/>
    <d v="2012-01-28T00:00:00"/>
    <s v="January"/>
    <s v="2012"/>
    <n v="1"/>
    <b v="0"/>
    <s v="Not Specified"/>
    <n v="33"/>
    <n v="207.92"/>
    <n v="0.08"/>
    <x v="2"/>
    <n v="-124.84"/>
    <n v="6.23"/>
    <n v="6.97"/>
    <s v="Ontario"/>
    <x v="5"/>
    <s v="Corporate"/>
    <x v="0"/>
    <x v="2"/>
  </r>
  <r>
    <s v="Katherine Nockton"/>
    <n v="36517"/>
    <d v="2010-03-01T00:00:00"/>
    <d v="2010-03-02T00:00:00"/>
    <s v="March"/>
    <s v="2010"/>
    <n v="1"/>
    <b v="0"/>
    <s v="Not Specified"/>
    <n v="18"/>
    <n v="877.64"/>
    <n v="0.03"/>
    <x v="0"/>
    <n v="218.97"/>
    <n v="48.58"/>
    <n v="3.99"/>
    <s v="Ontario"/>
    <x v="5"/>
    <s v="Corporate"/>
    <x v="0"/>
    <x v="1"/>
  </r>
  <r>
    <s v="Katherine Nockton"/>
    <n v="36517"/>
    <d v="2010-03-01T00:00:00"/>
    <d v="2010-03-03T00:00:00"/>
    <s v="March"/>
    <s v="2010"/>
    <n v="2"/>
    <b v="0"/>
    <s v="Not Specified"/>
    <n v="9"/>
    <n v="190.1"/>
    <n v="0.06"/>
    <x v="0"/>
    <n v="-63.78"/>
    <n v="20.95"/>
    <n v="4"/>
    <s v="Ontario"/>
    <x v="5"/>
    <s v="Corporate"/>
    <x v="1"/>
    <x v="7"/>
  </r>
  <r>
    <s v="Sam Zeldin"/>
    <n v="36705"/>
    <d v="2009-06-25T00:00:00"/>
    <d v="2009-06-25T00:00:00"/>
    <s v="June"/>
    <s v="2009"/>
    <n v="0"/>
    <s v="FREE DELIVERY"/>
    <s v="Not Specified"/>
    <n v="17"/>
    <n v="1032.0719999999999"/>
    <n v="0.06"/>
    <x v="1"/>
    <n v="54.23"/>
    <n v="70.89"/>
    <n v="89.3"/>
    <s v="Ontario"/>
    <x v="5"/>
    <s v="Small Business"/>
    <x v="2"/>
    <x v="10"/>
  </r>
  <r>
    <s v="Harold Ryan"/>
    <n v="36833"/>
    <d v="2012-07-11T00:00:00"/>
    <d v="2012-07-18T00:00:00"/>
    <s v="July"/>
    <s v="2012"/>
    <n v="7"/>
    <b v="0"/>
    <s v="low"/>
    <n v="25"/>
    <n v="184.32"/>
    <n v="0"/>
    <x v="0"/>
    <n v="-73.33"/>
    <n v="6.68"/>
    <n v="7.3"/>
    <s v="Ontario"/>
    <x v="5"/>
    <s v="Home Office"/>
    <x v="0"/>
    <x v="5"/>
  </r>
  <r>
    <s v="Xylona Price"/>
    <n v="36896"/>
    <d v="2009-11-03T00:00:00"/>
    <d v="2009-11-05T00:00:00"/>
    <s v="November"/>
    <s v="2009"/>
    <n v="2"/>
    <b v="0"/>
    <s v="Critical"/>
    <n v="12"/>
    <n v="34.01"/>
    <n v="0"/>
    <x v="0"/>
    <n v="10.58"/>
    <n v="2.61"/>
    <n v="0.5"/>
    <s v="Ontario"/>
    <x v="5"/>
    <s v="Corporate"/>
    <x v="0"/>
    <x v="11"/>
  </r>
  <r>
    <s v="Xylona Price"/>
    <n v="36896"/>
    <d v="2009-11-03T00:00:00"/>
    <d v="2009-11-06T00:00:00"/>
    <s v="November"/>
    <s v="2009"/>
    <n v="3"/>
    <b v="0"/>
    <s v="Critical"/>
    <n v="41"/>
    <n v="1008.95"/>
    <n v="0.04"/>
    <x v="2"/>
    <n v="69.31"/>
    <n v="25.38"/>
    <n v="8.99"/>
    <s v="Ontario"/>
    <x v="5"/>
    <s v="Corporate"/>
    <x v="2"/>
    <x v="4"/>
  </r>
  <r>
    <s v="Xylona Price"/>
    <n v="36896"/>
    <d v="2009-11-03T00:00:00"/>
    <d v="2009-11-03T00:00:00"/>
    <s v="November"/>
    <s v="2009"/>
    <n v="0"/>
    <s v="FREE DELIVERY"/>
    <s v="Critical"/>
    <n v="21"/>
    <n v="3508.33"/>
    <n v="0.04"/>
    <x v="0"/>
    <n v="-546.98"/>
    <n v="167.27"/>
    <n v="35"/>
    <s v="Ontario"/>
    <x v="5"/>
    <s v="Corporate"/>
    <x v="0"/>
    <x v="0"/>
  </r>
  <r>
    <s v="Lena Radford"/>
    <n v="37123"/>
    <d v="2012-02-18T00:00:00"/>
    <d v="2012-02-19T00:00:00"/>
    <s v="February"/>
    <s v="2012"/>
    <n v="1"/>
    <b v="0"/>
    <s v="High"/>
    <n v="50"/>
    <n v="794.58"/>
    <n v="0.05"/>
    <x v="1"/>
    <n v="11.65"/>
    <n v="15.23"/>
    <n v="27.75"/>
    <s v="Ontario"/>
    <x v="5"/>
    <s v="Small Business"/>
    <x v="2"/>
    <x v="10"/>
  </r>
  <r>
    <s v="Jas O'Carroll"/>
    <n v="37572"/>
    <d v="2010-08-03T00:00:00"/>
    <d v="2010-08-05T00:00:00"/>
    <s v="August"/>
    <s v="2010"/>
    <n v="2"/>
    <b v="0"/>
    <s v="High"/>
    <n v="22"/>
    <n v="123.95"/>
    <n v="0.01"/>
    <x v="0"/>
    <n v="2.42"/>
    <n v="5.34"/>
    <n v="2.99"/>
    <s v="Ontario"/>
    <x v="5"/>
    <s v="Corporate"/>
    <x v="0"/>
    <x v="2"/>
  </r>
  <r>
    <s v="Alejandro Grove"/>
    <n v="37669"/>
    <d v="2010-10-29T00:00:00"/>
    <d v="2010-10-31T00:00:00"/>
    <s v="October"/>
    <s v="2010"/>
    <n v="2"/>
    <b v="0"/>
    <s v="Not Specified"/>
    <n v="39"/>
    <n v="9081.98"/>
    <n v="0.02"/>
    <x v="2"/>
    <n v="2485.54"/>
    <n v="232.58"/>
    <n v="19.989999999999998"/>
    <s v="Ontario"/>
    <x v="5"/>
    <s v="Corporate"/>
    <x v="0"/>
    <x v="1"/>
  </r>
  <r>
    <s v="Alejandro Grove"/>
    <n v="37669"/>
    <d v="2010-10-29T00:00:00"/>
    <d v="2010-10-31T00:00:00"/>
    <s v="October"/>
    <s v="2010"/>
    <n v="2"/>
    <b v="0"/>
    <s v="Not Specified"/>
    <n v="31"/>
    <n v="806.08"/>
    <n v="0.08"/>
    <x v="0"/>
    <n v="402.37"/>
    <n v="26.17"/>
    <n v="1.39"/>
    <s v="Ontario"/>
    <x v="5"/>
    <s v="Corporate"/>
    <x v="0"/>
    <x v="8"/>
  </r>
  <r>
    <s v="Alejandro Grove"/>
    <n v="37669"/>
    <d v="2010-10-29T00:00:00"/>
    <d v="2010-11-01T00:00:00"/>
    <s v="November"/>
    <s v="2010"/>
    <n v="3"/>
    <b v="0"/>
    <s v="Not Specified"/>
    <n v="4"/>
    <n v="70.02"/>
    <n v="0"/>
    <x v="0"/>
    <n v="-30.63"/>
    <n v="15.31"/>
    <n v="8.7799999999999994"/>
    <s v="Ontario"/>
    <x v="5"/>
    <s v="Corporate"/>
    <x v="0"/>
    <x v="0"/>
  </r>
  <r>
    <s v="Mick Hernandez"/>
    <n v="38117"/>
    <d v="2010-04-20T00:00:00"/>
    <d v="2010-04-25T00:00:00"/>
    <s v="April"/>
    <s v="2010"/>
    <n v="5"/>
    <b v="0"/>
    <s v="low"/>
    <n v="28"/>
    <n v="481.27"/>
    <n v="0.01"/>
    <x v="0"/>
    <n v="-128.88999999999999"/>
    <n v="15.7"/>
    <n v="11.25"/>
    <s v="Ontario"/>
    <x v="5"/>
    <s v="Home Office"/>
    <x v="0"/>
    <x v="0"/>
  </r>
  <r>
    <s v="Ben Ferrer"/>
    <n v="38210"/>
    <d v="2010-12-12T00:00:00"/>
    <d v="2010-12-12T00:00:00"/>
    <s v="December"/>
    <s v="2010"/>
    <n v="0"/>
    <s v="FREE DELIVERY"/>
    <s v="low"/>
    <n v="10"/>
    <n v="52.76"/>
    <n v="0.09"/>
    <x v="0"/>
    <n v="-49.53"/>
    <n v="4.9800000000000004"/>
    <n v="7.44"/>
    <s v="Ontario"/>
    <x v="5"/>
    <s v="Corporate"/>
    <x v="0"/>
    <x v="5"/>
  </r>
  <r>
    <s v="Todd Sumrall"/>
    <n v="38274"/>
    <d v="2011-06-10T00:00:00"/>
    <d v="2011-06-12T00:00:00"/>
    <s v="June"/>
    <s v="2011"/>
    <n v="2"/>
    <b v="0"/>
    <s v="High"/>
    <n v="9"/>
    <n v="1225.3699999999999"/>
    <n v="0.08"/>
    <x v="0"/>
    <n v="0.98"/>
    <n v="140.81"/>
    <n v="24.49"/>
    <s v="Ontario"/>
    <x v="5"/>
    <s v="Consumer"/>
    <x v="2"/>
    <x v="14"/>
  </r>
  <r>
    <s v="Todd Sumrall"/>
    <n v="38274"/>
    <d v="2011-06-10T00:00:00"/>
    <d v="2011-06-12T00:00:00"/>
    <s v="June"/>
    <s v="2011"/>
    <n v="2"/>
    <b v="0"/>
    <s v="High"/>
    <n v="27"/>
    <n v="1199.57"/>
    <n v="0.06"/>
    <x v="0"/>
    <n v="23.7"/>
    <n v="43.57"/>
    <n v="16.36"/>
    <s v="Ontario"/>
    <x v="5"/>
    <s v="Consumer"/>
    <x v="0"/>
    <x v="0"/>
  </r>
  <r>
    <s v="Todd Sumrall"/>
    <n v="38274"/>
    <d v="2011-06-10T00:00:00"/>
    <d v="2011-06-11T00:00:00"/>
    <s v="June"/>
    <s v="2011"/>
    <n v="1"/>
    <b v="0"/>
    <s v="High"/>
    <n v="10"/>
    <n v="484.21949999999998"/>
    <n v="0.02"/>
    <x v="2"/>
    <n v="-33.79"/>
    <n v="55.99"/>
    <n v="1.25"/>
    <s v="Ontario"/>
    <x v="5"/>
    <s v="Consumer"/>
    <x v="1"/>
    <x v="3"/>
  </r>
  <r>
    <s v="Sean O'Donnell"/>
    <n v="38370"/>
    <d v="2011-04-03T00:00:00"/>
    <d v="2011-04-05T00:00:00"/>
    <s v="April"/>
    <s v="2011"/>
    <n v="2"/>
    <b v="0"/>
    <s v="High"/>
    <n v="50"/>
    <n v="169.13"/>
    <n v="0"/>
    <x v="0"/>
    <n v="43.05"/>
    <n v="3.14"/>
    <n v="1.1399999999999999"/>
    <s v="Ontario"/>
    <x v="5"/>
    <s v="Corporate"/>
    <x v="0"/>
    <x v="5"/>
  </r>
  <r>
    <s v="Laura Armstrong"/>
    <n v="38405"/>
    <d v="2010-07-15T00:00:00"/>
    <d v="2010-07-18T00:00:00"/>
    <s v="July"/>
    <s v="2010"/>
    <n v="3"/>
    <b v="0"/>
    <s v="Medium"/>
    <n v="29"/>
    <n v="208.04"/>
    <n v="0.1"/>
    <x v="0"/>
    <n v="14.77"/>
    <n v="7.59"/>
    <n v="4"/>
    <s v="Ontario"/>
    <x v="5"/>
    <s v="Small Business"/>
    <x v="2"/>
    <x v="4"/>
  </r>
  <r>
    <s v="Jane Waco"/>
    <n v="38466"/>
    <d v="2011-08-17T00:00:00"/>
    <d v="2011-08-18T00:00:00"/>
    <s v="August"/>
    <s v="2011"/>
    <n v="1"/>
    <b v="0"/>
    <s v="Critical"/>
    <n v="22"/>
    <n v="136.18"/>
    <n v="0.08"/>
    <x v="0"/>
    <n v="-43.26"/>
    <n v="5.98"/>
    <n v="5.46"/>
    <s v="Ontario"/>
    <x v="5"/>
    <s v="Corporate"/>
    <x v="0"/>
    <x v="5"/>
  </r>
  <r>
    <s v="Jane Waco"/>
    <n v="38466"/>
    <d v="2011-08-17T00:00:00"/>
    <d v="2011-08-19T00:00:00"/>
    <s v="August"/>
    <s v="2011"/>
    <n v="2"/>
    <b v="0"/>
    <s v="Critical"/>
    <n v="37"/>
    <n v="111.37"/>
    <n v="0.04"/>
    <x v="0"/>
    <n v="46.46"/>
    <n v="2.89"/>
    <n v="0.5"/>
    <s v="Ontario"/>
    <x v="5"/>
    <s v="Corporate"/>
    <x v="0"/>
    <x v="11"/>
  </r>
  <r>
    <s v="Jane Waco"/>
    <n v="38466"/>
    <d v="2011-08-17T00:00:00"/>
    <d v="2011-08-18T00:00:00"/>
    <s v="August"/>
    <s v="2011"/>
    <n v="1"/>
    <b v="0"/>
    <s v="Critical"/>
    <n v="15"/>
    <n v="105.48"/>
    <n v="0.02"/>
    <x v="0"/>
    <n v="-53.99"/>
    <n v="6.48"/>
    <n v="7.37"/>
    <s v="Ontario"/>
    <x v="5"/>
    <s v="Corporate"/>
    <x v="0"/>
    <x v="5"/>
  </r>
  <r>
    <s v="Guy Phonely"/>
    <n v="38501"/>
    <d v="2009-04-28T00:00:00"/>
    <d v="2009-04-29T00:00:00"/>
    <s v="April"/>
    <s v="2009"/>
    <n v="1"/>
    <b v="0"/>
    <s v="Critical"/>
    <n v="11"/>
    <n v="78.680000000000007"/>
    <n v="0.05"/>
    <x v="0"/>
    <n v="-29.07"/>
    <n v="6.48"/>
    <n v="6.22"/>
    <s v="Ontario"/>
    <x v="5"/>
    <s v="Corporate"/>
    <x v="0"/>
    <x v="5"/>
  </r>
  <r>
    <s v="Pamela Coakley"/>
    <n v="38532"/>
    <d v="2012-07-17T00:00:00"/>
    <d v="2012-07-19T00:00:00"/>
    <s v="July"/>
    <s v="2012"/>
    <n v="2"/>
    <b v="0"/>
    <s v="High"/>
    <n v="44"/>
    <n v="128.22"/>
    <n v="7.0000000000000007E-2"/>
    <x v="0"/>
    <n v="16.510000000000002"/>
    <n v="2.94"/>
    <n v="0.7"/>
    <s v="Ontario"/>
    <x v="5"/>
    <s v="Corporate"/>
    <x v="0"/>
    <x v="12"/>
  </r>
  <r>
    <s v="Vivek Grady"/>
    <n v="38564"/>
    <d v="2009-11-02T00:00:00"/>
    <d v="2009-11-03T00:00:00"/>
    <s v="November"/>
    <s v="2009"/>
    <n v="1"/>
    <b v="0"/>
    <s v="Critical"/>
    <n v="31"/>
    <n v="904.93"/>
    <n v="0.08"/>
    <x v="0"/>
    <n v="-53.4"/>
    <n v="30.97"/>
    <n v="4"/>
    <s v="Ontario"/>
    <x v="5"/>
    <s v="Home Office"/>
    <x v="1"/>
    <x v="7"/>
  </r>
  <r>
    <s v="Vivek Grady"/>
    <n v="38564"/>
    <d v="2009-11-02T00:00:00"/>
    <d v="2009-11-04T00:00:00"/>
    <s v="November"/>
    <s v="2009"/>
    <n v="2"/>
    <b v="0"/>
    <s v="Critical"/>
    <n v="21"/>
    <n v="98.51"/>
    <n v="0.1"/>
    <x v="2"/>
    <n v="45.93"/>
    <n v="4.13"/>
    <n v="0.5"/>
    <s v="Ontario"/>
    <x v="5"/>
    <s v="Home Office"/>
    <x v="0"/>
    <x v="11"/>
  </r>
  <r>
    <s v="Ben Ferrer"/>
    <n v="38915"/>
    <d v="2009-09-17T00:00:00"/>
    <d v="2009-09-18T00:00:00"/>
    <s v="September"/>
    <s v="2009"/>
    <n v="1"/>
    <b v="0"/>
    <s v="Medium"/>
    <n v="12"/>
    <n v="96.73"/>
    <n v="0.08"/>
    <x v="0"/>
    <n v="-83.65"/>
    <n v="7.77"/>
    <n v="9.23"/>
    <s v="Ontario"/>
    <x v="5"/>
    <s v="Corporate"/>
    <x v="0"/>
    <x v="1"/>
  </r>
  <r>
    <s v="Ben Ferrer"/>
    <n v="38915"/>
    <d v="2009-09-17T00:00:00"/>
    <d v="2009-09-19T00:00:00"/>
    <s v="September"/>
    <s v="2009"/>
    <n v="2"/>
    <b v="0"/>
    <s v="Medium"/>
    <n v="34"/>
    <n v="253.6"/>
    <n v="7.0000000000000007E-2"/>
    <x v="0"/>
    <n v="24.39"/>
    <n v="7.59"/>
    <n v="4"/>
    <s v="Ontario"/>
    <x v="5"/>
    <s v="Corporate"/>
    <x v="2"/>
    <x v="4"/>
  </r>
  <r>
    <s v="Chris Selesnick"/>
    <n v="38947"/>
    <d v="2009-11-29T00:00:00"/>
    <d v="2009-12-01T00:00:00"/>
    <s v="December"/>
    <s v="2009"/>
    <n v="2"/>
    <b v="0"/>
    <s v="Critical"/>
    <n v="20"/>
    <n v="307.45999999999998"/>
    <n v="0.02"/>
    <x v="0"/>
    <n v="4.91"/>
    <n v="14.58"/>
    <n v="7.4"/>
    <s v="Ontario"/>
    <x v="5"/>
    <s v="Home Office"/>
    <x v="2"/>
    <x v="4"/>
  </r>
  <r>
    <s v="Matt Connell"/>
    <n v="39078"/>
    <d v="2009-06-23T00:00:00"/>
    <d v="2009-06-23T00:00:00"/>
    <s v="June"/>
    <s v="2009"/>
    <n v="0"/>
    <s v="FREE DELIVERY"/>
    <s v="low"/>
    <n v="10"/>
    <n v="36.909999999999997"/>
    <n v="7.0000000000000007E-2"/>
    <x v="0"/>
    <n v="-27.72"/>
    <n v="3.28"/>
    <n v="3.97"/>
    <s v="Ontario"/>
    <x v="5"/>
    <s v="Corporate"/>
    <x v="0"/>
    <x v="12"/>
  </r>
  <r>
    <s v="Matt Connell"/>
    <n v="39078"/>
    <d v="2009-06-23T00:00:00"/>
    <d v="2009-06-30T00:00:00"/>
    <s v="June"/>
    <s v="2009"/>
    <n v="7"/>
    <b v="0"/>
    <s v="low"/>
    <n v="8"/>
    <n v="2155.84"/>
    <n v="0.02"/>
    <x v="0"/>
    <n v="-267.63"/>
    <n v="256.99"/>
    <n v="11.25"/>
    <s v="Ontario"/>
    <x v="5"/>
    <s v="Corporate"/>
    <x v="1"/>
    <x v="7"/>
  </r>
  <r>
    <s v="Matt Connell"/>
    <n v="39078"/>
    <d v="2009-06-23T00:00:00"/>
    <d v="2009-06-25T00:00:00"/>
    <s v="June"/>
    <s v="2009"/>
    <n v="2"/>
    <b v="0"/>
    <s v="low"/>
    <n v="26"/>
    <n v="175.27"/>
    <n v="0.01"/>
    <x v="0"/>
    <n v="-33.67"/>
    <n v="6.48"/>
    <n v="5.14"/>
    <s v="Ontario"/>
    <x v="5"/>
    <s v="Corporate"/>
    <x v="0"/>
    <x v="5"/>
  </r>
  <r>
    <s v="Jim Kriz"/>
    <n v="39141"/>
    <d v="2009-05-03T00:00:00"/>
    <d v="2009-05-05T00:00:00"/>
    <s v="May"/>
    <s v="2009"/>
    <n v="2"/>
    <b v="0"/>
    <s v="low"/>
    <n v="49"/>
    <n v="1400.91"/>
    <n v="0.09"/>
    <x v="0"/>
    <n v="-163.53"/>
    <n v="30.98"/>
    <n v="19.510000000000002"/>
    <s v="Ontario"/>
    <x v="5"/>
    <s v="Consumer"/>
    <x v="0"/>
    <x v="8"/>
  </r>
  <r>
    <s v="Jim Kriz"/>
    <n v="39141"/>
    <d v="2009-05-03T00:00:00"/>
    <d v="2009-05-05T00:00:00"/>
    <s v="May"/>
    <s v="2009"/>
    <n v="2"/>
    <b v="0"/>
    <s v="low"/>
    <n v="47"/>
    <n v="2259.66"/>
    <n v="0.03"/>
    <x v="0"/>
    <n v="554.77"/>
    <n v="49.34"/>
    <n v="10.25"/>
    <s v="Ontario"/>
    <x v="5"/>
    <s v="Consumer"/>
    <x v="2"/>
    <x v="4"/>
  </r>
  <r>
    <s v="Stephanie Ulpright"/>
    <n v="39460"/>
    <d v="2009-05-02T00:00:00"/>
    <d v="2009-05-04T00:00:00"/>
    <s v="May"/>
    <s v="2009"/>
    <n v="2"/>
    <b v="0"/>
    <s v="Not Specified"/>
    <n v="25"/>
    <n v="172.42"/>
    <n v="0.09"/>
    <x v="0"/>
    <n v="-71.599999999999994"/>
    <n v="7.1"/>
    <n v="6.05"/>
    <s v="Ontario"/>
    <x v="5"/>
    <s v="Consumer"/>
    <x v="0"/>
    <x v="2"/>
  </r>
  <r>
    <s v="Stephanie Ulpright"/>
    <n v="39460"/>
    <d v="2009-05-02T00:00:00"/>
    <d v="2009-05-03T00:00:00"/>
    <s v="May"/>
    <s v="2009"/>
    <n v="1"/>
    <b v="0"/>
    <s v="Not Specified"/>
    <n v="19"/>
    <n v="2033.9224999999999"/>
    <n v="0.02"/>
    <x v="0"/>
    <n v="251.2"/>
    <n v="125.99"/>
    <n v="2.5"/>
    <s v="Ontario"/>
    <x v="5"/>
    <s v="Consumer"/>
    <x v="1"/>
    <x v="3"/>
  </r>
  <r>
    <s v="Alejandro Grove"/>
    <n v="39904"/>
    <d v="2009-02-02T00:00:00"/>
    <d v="2009-02-03T00:00:00"/>
    <s v="February"/>
    <s v="2009"/>
    <n v="1"/>
    <b v="0"/>
    <s v="Not Specified"/>
    <n v="44"/>
    <n v="363.92"/>
    <n v="0"/>
    <x v="0"/>
    <n v="-144.56"/>
    <n v="8.09"/>
    <n v="7.96"/>
    <s v="Ontario"/>
    <x v="5"/>
    <s v="Consumer"/>
    <x v="2"/>
    <x v="4"/>
  </r>
  <r>
    <s v="Chris Selesnick"/>
    <n v="39909"/>
    <d v="2011-02-24T00:00:00"/>
    <d v="2011-03-04T00:00:00"/>
    <s v="March"/>
    <s v="2011"/>
    <n v="8"/>
    <b v="0"/>
    <s v="low"/>
    <n v="50"/>
    <n v="7778.7579999999998"/>
    <n v="0"/>
    <x v="0"/>
    <n v="2547.3000000000002"/>
    <n v="175.99"/>
    <n v="4.99"/>
    <s v="Ontario"/>
    <x v="5"/>
    <s v="Home Office"/>
    <x v="1"/>
    <x v="3"/>
  </r>
  <r>
    <s v="Sandra Flanagan"/>
    <n v="40100"/>
    <d v="2012-02-04T00:00:00"/>
    <d v="2012-02-08T00:00:00"/>
    <s v="February"/>
    <s v="2012"/>
    <n v="4"/>
    <b v="0"/>
    <s v="low"/>
    <n v="47"/>
    <n v="1001.17"/>
    <n v="0"/>
    <x v="0"/>
    <n v="333.18"/>
    <n v="19.98"/>
    <n v="5.77"/>
    <s v="Ontario"/>
    <x v="5"/>
    <s v="Home Office"/>
    <x v="0"/>
    <x v="5"/>
  </r>
  <r>
    <s v="Sally Hughsby"/>
    <n v="40224"/>
    <d v="2009-06-30T00:00:00"/>
    <d v="2009-07-07T00:00:00"/>
    <s v="July"/>
    <s v="2009"/>
    <n v="7"/>
    <b v="0"/>
    <s v="low"/>
    <n v="14"/>
    <n v="890.9"/>
    <n v="0.05"/>
    <x v="2"/>
    <n v="404.29"/>
    <n v="63.94"/>
    <n v="14.48"/>
    <s v="Ontario"/>
    <x v="5"/>
    <s v="Consumer"/>
    <x v="2"/>
    <x v="4"/>
  </r>
  <r>
    <s v="Jim Kriz"/>
    <n v="40422"/>
    <d v="2011-07-18T00:00:00"/>
    <d v="2011-07-20T00:00:00"/>
    <s v="July"/>
    <s v="2011"/>
    <n v="2"/>
    <b v="0"/>
    <s v="Critical"/>
    <n v="39"/>
    <n v="2192.4389999999999"/>
    <n v="0.06"/>
    <x v="2"/>
    <n v="517.82000000000005"/>
    <n v="65.989999999999995"/>
    <n v="3.99"/>
    <s v="Ontario"/>
    <x v="5"/>
    <s v="Consumer"/>
    <x v="1"/>
    <x v="3"/>
  </r>
  <r>
    <s v="Scott Cohen"/>
    <n v="40802"/>
    <d v="2012-09-03T00:00:00"/>
    <d v="2012-09-04T00:00:00"/>
    <s v="September"/>
    <s v="2012"/>
    <n v="1"/>
    <b v="0"/>
    <s v="High"/>
    <n v="28"/>
    <n v="3361.02"/>
    <n v="0.04"/>
    <x v="1"/>
    <n v="26.05"/>
    <n v="115.99"/>
    <n v="56.14"/>
    <s v="Ontario"/>
    <x v="5"/>
    <s v="Consumer"/>
    <x v="1"/>
    <x v="16"/>
  </r>
  <r>
    <s v="Guy Phonely"/>
    <n v="40839"/>
    <d v="2012-03-31T00:00:00"/>
    <d v="2012-04-01T00:00:00"/>
    <s v="April"/>
    <s v="2012"/>
    <n v="1"/>
    <b v="0"/>
    <s v="Medium"/>
    <n v="23"/>
    <n v="2732.01"/>
    <n v="0.04"/>
    <x v="1"/>
    <n v="-100.47"/>
    <n v="119.99"/>
    <n v="56.14"/>
    <s v="Ontario"/>
    <x v="5"/>
    <s v="Corporate"/>
    <x v="1"/>
    <x v="16"/>
  </r>
  <r>
    <s v="Odella Nelson"/>
    <n v="40997"/>
    <d v="2009-04-21T00:00:00"/>
    <d v="2009-04-21T00:00:00"/>
    <s v="April"/>
    <s v="2009"/>
    <n v="0"/>
    <s v="FREE DELIVERY"/>
    <s v="low"/>
    <n v="12"/>
    <n v="382.29"/>
    <n v="0.05"/>
    <x v="2"/>
    <n v="61.47"/>
    <n v="30.98"/>
    <n v="9.18"/>
    <s v="Ontario"/>
    <x v="5"/>
    <s v="Small Business"/>
    <x v="0"/>
    <x v="5"/>
  </r>
  <r>
    <s v="Odella Nelson"/>
    <n v="40997"/>
    <d v="2009-04-21T00:00:00"/>
    <d v="2009-04-28T00:00:00"/>
    <s v="April"/>
    <s v="2009"/>
    <n v="7"/>
    <b v="0"/>
    <s v="low"/>
    <n v="37"/>
    <n v="881.74"/>
    <n v="0.05"/>
    <x v="0"/>
    <n v="18.27"/>
    <n v="22.99"/>
    <n v="8.99"/>
    <s v="Ontario"/>
    <x v="5"/>
    <s v="Small Business"/>
    <x v="0"/>
    <x v="12"/>
  </r>
  <r>
    <s v="Odella Nelson"/>
    <n v="40997"/>
    <d v="2009-04-21T00:00:00"/>
    <d v="2009-04-23T00:00:00"/>
    <s v="April"/>
    <s v="2009"/>
    <n v="2"/>
    <b v="0"/>
    <s v="low"/>
    <n v="1"/>
    <n v="22.61"/>
    <n v="0.03"/>
    <x v="0"/>
    <n v="-8.4"/>
    <n v="14.97"/>
    <n v="7.51"/>
    <s v="Ontario"/>
    <x v="5"/>
    <s v="Small Business"/>
    <x v="0"/>
    <x v="0"/>
  </r>
  <r>
    <s v="Odella Nelson"/>
    <n v="40997"/>
    <d v="2009-04-21T00:00:00"/>
    <d v="2009-04-25T00:00:00"/>
    <s v="April"/>
    <s v="2009"/>
    <n v="4"/>
    <b v="0"/>
    <s v="low"/>
    <n v="33"/>
    <n v="7384.18"/>
    <n v="0.04"/>
    <x v="1"/>
    <n v="-513.79"/>
    <n v="212.6"/>
    <n v="110.2"/>
    <s v="Ontario"/>
    <x v="5"/>
    <s v="Small Business"/>
    <x v="2"/>
    <x v="10"/>
  </r>
  <r>
    <s v="Ben Ferrer"/>
    <n v="41185"/>
    <d v="2009-12-06T00:00:00"/>
    <d v="2009-12-07T00:00:00"/>
    <s v="December"/>
    <s v="2009"/>
    <n v="1"/>
    <b v="0"/>
    <s v="Critical"/>
    <n v="2"/>
    <n v="18.809999999999999"/>
    <n v="0.08"/>
    <x v="0"/>
    <n v="-12.83"/>
    <n v="5.78"/>
    <n v="7.96"/>
    <s v="Ontario"/>
    <x v="5"/>
    <s v="Corporate"/>
    <x v="0"/>
    <x v="5"/>
  </r>
  <r>
    <s v="Steve Nguyen"/>
    <n v="41253"/>
    <d v="2009-05-07T00:00:00"/>
    <d v="2009-05-09T00:00:00"/>
    <s v="May"/>
    <s v="2009"/>
    <n v="2"/>
    <b v="0"/>
    <s v="Medium"/>
    <n v="5"/>
    <n v="1455.49"/>
    <n v="7.0000000000000007E-2"/>
    <x v="0"/>
    <n v="-807.59"/>
    <n v="300.97000000000003"/>
    <n v="7.18"/>
    <s v="Ontario"/>
    <x v="5"/>
    <s v="Small Business"/>
    <x v="1"/>
    <x v="7"/>
  </r>
  <r>
    <s v="Harold Ryan"/>
    <n v="41378"/>
    <d v="2012-10-29T00:00:00"/>
    <d v="2012-11-01T00:00:00"/>
    <s v="November"/>
    <s v="2012"/>
    <n v="3"/>
    <b v="0"/>
    <s v="Not Specified"/>
    <n v="30"/>
    <n v="5454.51"/>
    <n v="0.03"/>
    <x v="1"/>
    <n v="446.26"/>
    <n v="180.98"/>
    <n v="30"/>
    <s v="Ontario"/>
    <x v="5"/>
    <s v="Home Office"/>
    <x v="2"/>
    <x v="14"/>
  </r>
  <r>
    <s v="Harold Ryan"/>
    <n v="41378"/>
    <d v="2012-10-29T00:00:00"/>
    <d v="2012-10-31T00:00:00"/>
    <s v="October"/>
    <s v="2012"/>
    <n v="2"/>
    <b v="0"/>
    <s v="Not Specified"/>
    <n v="42"/>
    <n v="1264.17"/>
    <n v="0.05"/>
    <x v="0"/>
    <n v="433.34"/>
    <n v="29.89"/>
    <n v="1.99"/>
    <s v="Ontario"/>
    <x v="5"/>
    <s v="Home Office"/>
    <x v="1"/>
    <x v="7"/>
  </r>
  <r>
    <s v="Matt Connell"/>
    <n v="41474"/>
    <d v="2009-04-20T00:00:00"/>
    <d v="2009-04-22T00:00:00"/>
    <s v="April"/>
    <s v="2009"/>
    <n v="2"/>
    <b v="0"/>
    <s v="Not Specified"/>
    <n v="35"/>
    <n v="3640.83"/>
    <n v="0"/>
    <x v="1"/>
    <n v="-6.8"/>
    <n v="100.98"/>
    <n v="35.840000000000003"/>
    <s v="Ontario"/>
    <x v="5"/>
    <s v="Corporate"/>
    <x v="2"/>
    <x v="9"/>
  </r>
  <r>
    <s v="Matt Connell"/>
    <n v="41474"/>
    <d v="2009-04-20T00:00:00"/>
    <d v="2009-04-22T00:00:00"/>
    <s v="April"/>
    <s v="2009"/>
    <n v="2"/>
    <b v="0"/>
    <s v="Not Specified"/>
    <n v="50"/>
    <n v="225.94"/>
    <n v="0.09"/>
    <x v="0"/>
    <n v="-89.13"/>
    <n v="4.7699999999999996"/>
    <n v="2.39"/>
    <s v="Ontario"/>
    <x v="5"/>
    <s v="Corporate"/>
    <x v="1"/>
    <x v="7"/>
  </r>
  <r>
    <s v="Liz Willingham"/>
    <n v="41508"/>
    <d v="2010-09-24T00:00:00"/>
    <d v="2010-09-26T00:00:00"/>
    <s v="September"/>
    <s v="2010"/>
    <n v="2"/>
    <b v="0"/>
    <s v="High"/>
    <n v="39"/>
    <n v="18561.310000000001"/>
    <n v="0.05"/>
    <x v="1"/>
    <n v="4822.42"/>
    <n v="500.98"/>
    <n v="26"/>
    <s v="Ontario"/>
    <x v="5"/>
    <s v="Home Office"/>
    <x v="2"/>
    <x v="14"/>
  </r>
  <r>
    <s v="Kean Nguyen"/>
    <n v="41569"/>
    <d v="2010-07-21T00:00:00"/>
    <d v="2010-07-22T00:00:00"/>
    <s v="July"/>
    <s v="2010"/>
    <n v="1"/>
    <b v="0"/>
    <s v="Critical"/>
    <n v="49"/>
    <n v="617.34"/>
    <n v="0.06"/>
    <x v="0"/>
    <n v="47.1"/>
    <n v="12.28"/>
    <n v="6.47"/>
    <s v="Ontario"/>
    <x v="5"/>
    <s v="Corporate"/>
    <x v="0"/>
    <x v="5"/>
  </r>
  <r>
    <s v="Katherine Nockton"/>
    <n v="41571"/>
    <d v="2011-06-06T00:00:00"/>
    <d v="2011-06-15T00:00:00"/>
    <s v="June"/>
    <s v="2011"/>
    <n v="9"/>
    <b v="0"/>
    <s v="low"/>
    <n v="42"/>
    <n v="906.07"/>
    <n v="0"/>
    <x v="0"/>
    <n v="-2.66"/>
    <n v="20.149999999999999"/>
    <n v="8.99"/>
    <s v="Ontario"/>
    <x v="5"/>
    <s v="Corporate"/>
    <x v="0"/>
    <x v="12"/>
  </r>
  <r>
    <s v="Alejandro Grove"/>
    <n v="41728"/>
    <d v="2009-09-30T00:00:00"/>
    <d v="2009-10-02T00:00:00"/>
    <s v="October"/>
    <s v="2009"/>
    <n v="2"/>
    <b v="0"/>
    <s v="High"/>
    <n v="28"/>
    <n v="23106.46"/>
    <n v="0.08"/>
    <x v="0"/>
    <n v="9527.4699999999993"/>
    <n v="896.99"/>
    <n v="19.989999999999998"/>
    <s v="Ontario"/>
    <x v="5"/>
    <s v="Corporate"/>
    <x v="0"/>
    <x v="2"/>
  </r>
  <r>
    <s v="Alejandro Grove"/>
    <n v="41728"/>
    <d v="2009-09-30T00:00:00"/>
    <d v="2009-10-01T00:00:00"/>
    <s v="October"/>
    <s v="2009"/>
    <n v="1"/>
    <b v="0"/>
    <s v="High"/>
    <n v="10"/>
    <n v="2549.58"/>
    <n v="0.02"/>
    <x v="1"/>
    <n v="41.53"/>
    <n v="243.98"/>
    <n v="62.94"/>
    <s v="Ontario"/>
    <x v="5"/>
    <s v="Corporate"/>
    <x v="2"/>
    <x v="14"/>
  </r>
  <r>
    <s v="Katherine Nockton"/>
    <n v="41764"/>
    <d v="2009-10-05T00:00:00"/>
    <d v="2009-10-07T00:00:00"/>
    <s v="October"/>
    <s v="2009"/>
    <n v="2"/>
    <b v="0"/>
    <s v="Not Specified"/>
    <n v="16"/>
    <n v="5105.0600000000004"/>
    <n v="0.03"/>
    <x v="1"/>
    <n v="467.12"/>
    <n v="320.64"/>
    <n v="29.2"/>
    <s v="Ontario"/>
    <x v="5"/>
    <s v="Home Office"/>
    <x v="2"/>
    <x v="10"/>
  </r>
  <r>
    <s v="Kean Nguyen"/>
    <n v="42082"/>
    <d v="2011-12-18T00:00:00"/>
    <d v="2011-12-20T00:00:00"/>
    <s v="December"/>
    <s v="2011"/>
    <n v="2"/>
    <b v="0"/>
    <s v="Critical"/>
    <n v="15"/>
    <n v="76.42"/>
    <n v="0.03"/>
    <x v="0"/>
    <n v="-3.95"/>
    <n v="4.76"/>
    <n v="3.01"/>
    <s v="Ontario"/>
    <x v="5"/>
    <s v="Small Business"/>
    <x v="0"/>
    <x v="5"/>
  </r>
  <r>
    <s v="Harold Ryan"/>
    <n v="42279"/>
    <d v="2009-06-30T00:00:00"/>
    <d v="2009-07-01T00:00:00"/>
    <s v="July"/>
    <s v="2009"/>
    <n v="1"/>
    <b v="0"/>
    <s v="Not Specified"/>
    <n v="44"/>
    <n v="1431"/>
    <n v="0.02"/>
    <x v="2"/>
    <n v="-55.78"/>
    <n v="30.98"/>
    <n v="6.5"/>
    <s v="Ontario"/>
    <x v="5"/>
    <s v="Home Office"/>
    <x v="1"/>
    <x v="7"/>
  </r>
  <r>
    <s v="Sam Zeldin"/>
    <n v="42308"/>
    <d v="2009-06-12T00:00:00"/>
    <d v="2009-06-15T00:00:00"/>
    <s v="June"/>
    <s v="2009"/>
    <n v="3"/>
    <b v="0"/>
    <s v="Medium"/>
    <n v="16"/>
    <n v="79.98"/>
    <n v="0.09"/>
    <x v="0"/>
    <n v="-56.56"/>
    <n v="4.8600000000000003"/>
    <n v="7.1"/>
    <s v="Ontario"/>
    <x v="5"/>
    <s v="Small Business"/>
    <x v="2"/>
    <x v="4"/>
  </r>
  <r>
    <s v="Jas O'Carroll"/>
    <n v="42375"/>
    <d v="2010-10-01T00:00:00"/>
    <d v="2010-10-02T00:00:00"/>
    <s v="October"/>
    <s v="2010"/>
    <n v="1"/>
    <b v="0"/>
    <s v="High"/>
    <n v="45"/>
    <n v="138.44999999999999"/>
    <n v="0.03"/>
    <x v="2"/>
    <n v="24.34"/>
    <n v="2.94"/>
    <n v="0.7"/>
    <s v="Ontario"/>
    <x v="5"/>
    <s v="Home Office"/>
    <x v="0"/>
    <x v="12"/>
  </r>
  <r>
    <s v="Robert Marley"/>
    <n v="42851"/>
    <d v="2009-06-01T00:00:00"/>
    <d v="2009-06-02T00:00:00"/>
    <s v="June"/>
    <s v="2009"/>
    <n v="1"/>
    <b v="0"/>
    <s v="High"/>
    <n v="4"/>
    <n v="24.32"/>
    <n v="0.05"/>
    <x v="2"/>
    <n v="-2.97"/>
    <n v="4.71"/>
    <n v="0.7"/>
    <s v="Ontario"/>
    <x v="5"/>
    <s v="Corporate"/>
    <x v="0"/>
    <x v="6"/>
  </r>
  <r>
    <s v="Robert Marley"/>
    <n v="42851"/>
    <d v="2009-06-01T00:00:00"/>
    <d v="2009-06-02T00:00:00"/>
    <s v="June"/>
    <s v="2009"/>
    <n v="1"/>
    <b v="0"/>
    <s v="High"/>
    <n v="7"/>
    <n v="344.30099999999999"/>
    <n v="0.04"/>
    <x v="2"/>
    <n v="-22.9"/>
    <n v="55.99"/>
    <n v="1.25"/>
    <s v="Ontario"/>
    <x v="5"/>
    <s v="Corporate"/>
    <x v="1"/>
    <x v="3"/>
  </r>
  <r>
    <s v="Stephanie Ulpright"/>
    <n v="43585"/>
    <d v="2010-11-10T00:00:00"/>
    <d v="2010-11-12T00:00:00"/>
    <s v="November"/>
    <s v="2010"/>
    <n v="2"/>
    <b v="0"/>
    <s v="Critical"/>
    <n v="19"/>
    <n v="1004.18"/>
    <n v="0.08"/>
    <x v="2"/>
    <n v="374.19"/>
    <n v="55.48"/>
    <n v="6.79"/>
    <s v="Ontario"/>
    <x v="5"/>
    <s v="Consumer"/>
    <x v="0"/>
    <x v="5"/>
  </r>
  <r>
    <s v="Harold Ryan"/>
    <n v="43590"/>
    <d v="2009-09-10T00:00:00"/>
    <d v="2009-09-12T00:00:00"/>
    <s v="September"/>
    <s v="2009"/>
    <n v="2"/>
    <b v="0"/>
    <s v="Critical"/>
    <n v="24"/>
    <n v="3118.6"/>
    <n v="0.06"/>
    <x v="2"/>
    <n v="804.2"/>
    <n v="128.24"/>
    <n v="12.65"/>
    <s v="Ontario"/>
    <x v="5"/>
    <s v="Home Office"/>
    <x v="2"/>
    <x v="14"/>
  </r>
  <r>
    <s v="Mick Hernandez"/>
    <n v="43874"/>
    <d v="2012-06-10T00:00:00"/>
    <d v="2012-06-11T00:00:00"/>
    <s v="June"/>
    <s v="2012"/>
    <n v="1"/>
    <b v="0"/>
    <s v="High"/>
    <n v="46"/>
    <n v="153.28"/>
    <n v="0.09"/>
    <x v="0"/>
    <n v="-161.21"/>
    <n v="3.28"/>
    <n v="5"/>
    <s v="Ontario"/>
    <x v="5"/>
    <s v="Home Office"/>
    <x v="0"/>
    <x v="12"/>
  </r>
  <r>
    <s v="Tony Chapman"/>
    <n v="45059"/>
    <d v="2011-02-03T00:00:00"/>
    <d v="2011-02-05T00:00:00"/>
    <s v="February"/>
    <s v="2011"/>
    <n v="2"/>
    <b v="0"/>
    <s v="Not Specified"/>
    <n v="4"/>
    <n v="130.13999999999999"/>
    <n v="0.04"/>
    <x v="0"/>
    <n v="-116.18"/>
    <n v="30.42"/>
    <n v="8.65"/>
    <s v="Ontario"/>
    <x v="5"/>
    <s v="Consumer"/>
    <x v="1"/>
    <x v="7"/>
  </r>
  <r>
    <s v="Robert Marley"/>
    <n v="45542"/>
    <d v="2010-02-07T00:00:00"/>
    <d v="2010-02-10T00:00:00"/>
    <s v="February"/>
    <s v="2010"/>
    <n v="3"/>
    <b v="0"/>
    <s v="High"/>
    <n v="37"/>
    <n v="281.79000000000002"/>
    <n v="0.04"/>
    <x v="2"/>
    <n v="-50.96"/>
    <n v="7.64"/>
    <n v="5.83"/>
    <s v="Ontario"/>
    <x v="5"/>
    <s v="Corporate"/>
    <x v="0"/>
    <x v="5"/>
  </r>
  <r>
    <s v="Robert Marley"/>
    <n v="45542"/>
    <d v="2010-02-07T00:00:00"/>
    <d v="2010-02-08T00:00:00"/>
    <s v="February"/>
    <s v="2010"/>
    <n v="1"/>
    <b v="0"/>
    <s v="High"/>
    <n v="40"/>
    <n v="4064.2719999999999"/>
    <n v="0.01"/>
    <x v="1"/>
    <n v="-300.85000000000002"/>
    <n v="124.49"/>
    <n v="51.94"/>
    <s v="Ontario"/>
    <x v="5"/>
    <s v="Corporate"/>
    <x v="2"/>
    <x v="10"/>
  </r>
  <r>
    <s v="Jay Kimmel"/>
    <n v="45698"/>
    <d v="2012-04-23T00:00:00"/>
    <d v="2012-04-25T00:00:00"/>
    <s v="April"/>
    <s v="2012"/>
    <n v="2"/>
    <b v="0"/>
    <s v="High"/>
    <n v="40"/>
    <n v="6559.01"/>
    <n v="0.1"/>
    <x v="0"/>
    <n v="2307.5700000000002"/>
    <n v="172.99"/>
    <n v="19.989999999999998"/>
    <s v="Ontario"/>
    <x v="5"/>
    <s v="Small Business"/>
    <x v="0"/>
    <x v="2"/>
  </r>
  <r>
    <s v="Jay Kimmel"/>
    <n v="45698"/>
    <d v="2012-04-23T00:00:00"/>
    <d v="2012-04-26T00:00:00"/>
    <s v="April"/>
    <s v="2012"/>
    <n v="3"/>
    <b v="0"/>
    <s v="High"/>
    <n v="36"/>
    <n v="263.37"/>
    <n v="0.04"/>
    <x v="0"/>
    <n v="-5.68"/>
    <n v="7.28"/>
    <n v="4.2300000000000004"/>
    <s v="Ontario"/>
    <x v="5"/>
    <s v="Small Business"/>
    <x v="0"/>
    <x v="5"/>
  </r>
  <r>
    <s v="Laura Armstrong"/>
    <n v="45987"/>
    <d v="2009-03-12T00:00:00"/>
    <d v="2009-03-14T00:00:00"/>
    <s v="March"/>
    <s v="2009"/>
    <n v="2"/>
    <b v="0"/>
    <s v="Not Specified"/>
    <n v="31"/>
    <n v="131.43"/>
    <n v="0.01"/>
    <x v="0"/>
    <n v="37.25"/>
    <n v="4"/>
    <n v="1.3"/>
    <s v="Ontario"/>
    <x v="5"/>
    <s v="Small Business"/>
    <x v="0"/>
    <x v="5"/>
  </r>
  <r>
    <s v="Bill Overfelt"/>
    <n v="46052"/>
    <d v="2009-11-23T00:00:00"/>
    <d v="2009-11-25T00:00:00"/>
    <s v="November"/>
    <s v="2009"/>
    <n v="2"/>
    <b v="0"/>
    <s v="Medium"/>
    <n v="37"/>
    <n v="2374.35"/>
    <n v="0.05"/>
    <x v="0"/>
    <n v="878.21"/>
    <n v="63.94"/>
    <n v="14.48"/>
    <s v="Ontario"/>
    <x v="5"/>
    <s v="Corporate"/>
    <x v="2"/>
    <x v="4"/>
  </r>
  <r>
    <s v="Bill Overfelt"/>
    <n v="46052"/>
    <d v="2009-11-23T00:00:00"/>
    <d v="2009-11-25T00:00:00"/>
    <s v="November"/>
    <s v="2009"/>
    <n v="2"/>
    <b v="0"/>
    <s v="Medium"/>
    <n v="39"/>
    <n v="729.21"/>
    <n v="0"/>
    <x v="2"/>
    <n v="194.15"/>
    <n v="17.78"/>
    <n v="5.03"/>
    <s v="Ontario"/>
    <x v="5"/>
    <s v="Corporate"/>
    <x v="2"/>
    <x v="4"/>
  </r>
  <r>
    <s v="Herbert Flentye"/>
    <n v="46374"/>
    <d v="2010-07-07T00:00:00"/>
    <d v="2010-07-09T00:00:00"/>
    <s v="July"/>
    <s v="2010"/>
    <n v="2"/>
    <b v="0"/>
    <s v="High"/>
    <n v="7"/>
    <n v="1822.83"/>
    <n v="0.08"/>
    <x v="1"/>
    <n v="-627.64"/>
    <n v="259.70999999999998"/>
    <n v="66.67"/>
    <s v="Ontario"/>
    <x v="5"/>
    <s v="Small Business"/>
    <x v="2"/>
    <x v="10"/>
  </r>
  <r>
    <s v="Ryan Akin"/>
    <n v="46402"/>
    <d v="2011-01-08T00:00:00"/>
    <d v="2011-01-10T00:00:00"/>
    <s v="January"/>
    <s v="2011"/>
    <n v="2"/>
    <b v="0"/>
    <s v="Medium"/>
    <n v="27"/>
    <n v="826.27"/>
    <n v="0.03"/>
    <x v="0"/>
    <n v="322.88"/>
    <n v="29.18"/>
    <n v="8.5500000000000007"/>
    <s v="Ontario"/>
    <x v="5"/>
    <s v="Consumer"/>
    <x v="2"/>
    <x v="4"/>
  </r>
  <r>
    <s v="Ryan Akin"/>
    <n v="46402"/>
    <d v="2011-01-08T00:00:00"/>
    <d v="2011-01-09T00:00:00"/>
    <s v="January"/>
    <s v="2011"/>
    <n v="1"/>
    <b v="0"/>
    <s v="Medium"/>
    <n v="29"/>
    <n v="1777.4690000000001"/>
    <n v="0.01"/>
    <x v="0"/>
    <n v="166.37"/>
    <n v="66.989999999999995"/>
    <n v="13.99"/>
    <s v="Ontario"/>
    <x v="5"/>
    <s v="Consumer"/>
    <x v="1"/>
    <x v="3"/>
  </r>
  <r>
    <s v="Ryan Akin"/>
    <n v="46402"/>
    <d v="2011-01-08T00:00:00"/>
    <d v="2011-01-09T00:00:00"/>
    <s v="January"/>
    <s v="2011"/>
    <n v="1"/>
    <b v="0"/>
    <s v="Medium"/>
    <n v="12"/>
    <n v="1219.1465000000001"/>
    <n v="0.01"/>
    <x v="2"/>
    <n v="52.93"/>
    <n v="115.99"/>
    <n v="2.5"/>
    <s v="Ontario"/>
    <x v="5"/>
    <s v="Consumer"/>
    <x v="1"/>
    <x v="3"/>
  </r>
  <r>
    <s v="John Lucas"/>
    <n v="46404"/>
    <d v="2012-03-04T00:00:00"/>
    <d v="2012-03-05T00:00:00"/>
    <s v="March"/>
    <s v="2012"/>
    <n v="1"/>
    <b v="0"/>
    <s v="Critical"/>
    <n v="50"/>
    <n v="1875.4145000000001"/>
    <n v="0.05"/>
    <x v="0"/>
    <n v="507.33"/>
    <n v="45.99"/>
    <n v="2.5"/>
    <s v="Ontario"/>
    <x v="5"/>
    <s v="Small Business"/>
    <x v="1"/>
    <x v="3"/>
  </r>
  <r>
    <s v="Vivek Grady"/>
    <n v="46468"/>
    <d v="2011-01-11T00:00:00"/>
    <d v="2011-01-12T00:00:00"/>
    <s v="January"/>
    <s v="2011"/>
    <n v="1"/>
    <b v="0"/>
    <s v="Critical"/>
    <n v="46"/>
    <n v="7535.96"/>
    <n v="0.08"/>
    <x v="0"/>
    <n v="2745.87"/>
    <n v="165.98"/>
    <n v="19.989999999999998"/>
    <s v="Ontario"/>
    <x v="5"/>
    <s v="Home Office"/>
    <x v="0"/>
    <x v="2"/>
  </r>
  <r>
    <s v="Vivek Grady"/>
    <n v="46468"/>
    <d v="2011-01-11T00:00:00"/>
    <d v="2011-01-13T00:00:00"/>
    <s v="January"/>
    <s v="2011"/>
    <n v="2"/>
    <b v="0"/>
    <s v="Critical"/>
    <n v="41"/>
    <n v="1618.31"/>
    <n v="0.08"/>
    <x v="2"/>
    <n v="504.71"/>
    <n v="39.479999999999997"/>
    <n v="1.99"/>
    <s v="Ontario"/>
    <x v="5"/>
    <s v="Home Office"/>
    <x v="1"/>
    <x v="7"/>
  </r>
  <r>
    <s v="Vivek Grady"/>
    <n v="46468"/>
    <d v="2011-01-11T00:00:00"/>
    <d v="2011-01-13T00:00:00"/>
    <s v="January"/>
    <s v="2011"/>
    <n v="2"/>
    <b v="0"/>
    <s v="Critical"/>
    <n v="1"/>
    <n v="11.87"/>
    <n v="0.04"/>
    <x v="0"/>
    <n v="-8.89"/>
    <n v="6.48"/>
    <n v="5.4"/>
    <s v="Ontario"/>
    <x v="5"/>
    <s v="Home Office"/>
    <x v="0"/>
    <x v="5"/>
  </r>
  <r>
    <s v="Jane Waco"/>
    <n v="46497"/>
    <d v="2012-06-19T00:00:00"/>
    <d v="2012-06-20T00:00:00"/>
    <s v="June"/>
    <s v="2012"/>
    <n v="1"/>
    <b v="0"/>
    <s v="High"/>
    <n v="30"/>
    <n v="630.54"/>
    <n v="0.03"/>
    <x v="0"/>
    <n v="-30.07"/>
    <n v="20.149999999999999"/>
    <n v="8.99"/>
    <s v="Ontario"/>
    <x v="5"/>
    <s v="Corporate"/>
    <x v="0"/>
    <x v="12"/>
  </r>
  <r>
    <s v="Xylona Price"/>
    <n v="47303"/>
    <d v="2011-12-05T00:00:00"/>
    <d v="2011-12-06T00:00:00"/>
    <s v="December"/>
    <s v="2011"/>
    <n v="1"/>
    <b v="0"/>
    <s v="Medium"/>
    <n v="47"/>
    <n v="1413.82"/>
    <n v="0.1"/>
    <x v="0"/>
    <n v="226.53"/>
    <n v="30.98"/>
    <n v="11.63"/>
    <s v="Ontario"/>
    <x v="5"/>
    <s v="Corporate"/>
    <x v="0"/>
    <x v="2"/>
  </r>
  <r>
    <s v="Xylona Price"/>
    <n v="47303"/>
    <d v="2011-12-05T00:00:00"/>
    <d v="2011-12-06T00:00:00"/>
    <s v="December"/>
    <s v="2011"/>
    <n v="1"/>
    <b v="0"/>
    <s v="Medium"/>
    <n v="7"/>
    <n v="56.9"/>
    <n v="0.03"/>
    <x v="0"/>
    <n v="12.64"/>
    <n v="7.64"/>
    <n v="1.39"/>
    <s v="Ontario"/>
    <x v="5"/>
    <s v="Corporate"/>
    <x v="0"/>
    <x v="8"/>
  </r>
  <r>
    <s v="Xylona Price"/>
    <n v="47303"/>
    <d v="2011-12-05T00:00:00"/>
    <d v="2011-12-07T00:00:00"/>
    <s v="December"/>
    <s v="2011"/>
    <n v="2"/>
    <b v="0"/>
    <s v="Medium"/>
    <n v="45"/>
    <n v="308.92"/>
    <n v="0.04"/>
    <x v="2"/>
    <n v="-143.58000000000001"/>
    <n v="6.48"/>
    <n v="7.37"/>
    <s v="Ontario"/>
    <x v="5"/>
    <s v="Corporate"/>
    <x v="0"/>
    <x v="5"/>
  </r>
  <r>
    <s v="Bill Overfelt"/>
    <n v="47492"/>
    <d v="2011-07-23T00:00:00"/>
    <d v="2011-07-25T00:00:00"/>
    <s v="July"/>
    <s v="2011"/>
    <n v="2"/>
    <b v="0"/>
    <s v="High"/>
    <n v="22"/>
    <n v="649.71"/>
    <n v="7.0000000000000007E-2"/>
    <x v="0"/>
    <n v="-157.51"/>
    <n v="30.42"/>
    <n v="8.65"/>
    <s v="Ontario"/>
    <x v="5"/>
    <s v="Corporate"/>
    <x v="1"/>
    <x v="7"/>
  </r>
  <r>
    <s v="Steve Nguyen"/>
    <n v="47682"/>
    <d v="2012-11-16T00:00:00"/>
    <d v="2012-11-17T00:00:00"/>
    <s v="November"/>
    <s v="2012"/>
    <n v="1"/>
    <b v="0"/>
    <s v="Not Specified"/>
    <n v="38"/>
    <n v="3191.24"/>
    <n v="0"/>
    <x v="0"/>
    <n v="1620.23"/>
    <n v="83.98"/>
    <n v="5.01"/>
    <s v="Ontario"/>
    <x v="5"/>
    <s v="Small Business"/>
    <x v="0"/>
    <x v="8"/>
  </r>
  <r>
    <s v="Steve Nguyen"/>
    <n v="48483"/>
    <d v="2009-12-10T00:00:00"/>
    <d v="2009-12-11T00:00:00"/>
    <s v="December"/>
    <s v="2009"/>
    <n v="1"/>
    <b v="0"/>
    <s v="Critical"/>
    <n v="18"/>
    <n v="47.55"/>
    <n v="0"/>
    <x v="2"/>
    <n v="10.01"/>
    <n v="2.21"/>
    <n v="1"/>
    <s v="Ontario"/>
    <x v="5"/>
    <s v="Small Business"/>
    <x v="0"/>
    <x v="12"/>
  </r>
  <r>
    <s v="John Lucas"/>
    <n v="48961"/>
    <d v="2009-07-21T00:00:00"/>
    <d v="2009-07-23T00:00:00"/>
    <s v="July"/>
    <s v="2009"/>
    <n v="2"/>
    <b v="0"/>
    <s v="Not Specified"/>
    <n v="24"/>
    <n v="520.67999999999995"/>
    <n v="0.09"/>
    <x v="0"/>
    <n v="-143.66"/>
    <n v="22.84"/>
    <n v="16.87"/>
    <s v="Ontario"/>
    <x v="5"/>
    <s v="Small Business"/>
    <x v="0"/>
    <x v="5"/>
  </r>
  <r>
    <s v="John Lucas"/>
    <n v="48961"/>
    <d v="2009-07-21T00:00:00"/>
    <d v="2009-07-23T00:00:00"/>
    <s v="July"/>
    <s v="2009"/>
    <n v="2"/>
    <b v="0"/>
    <s v="Not Specified"/>
    <n v="25"/>
    <n v="358.78"/>
    <n v="0.1"/>
    <x v="2"/>
    <n v="-76.900000000000006"/>
    <n v="14.98"/>
    <n v="7.69"/>
    <s v="Ontario"/>
    <x v="5"/>
    <s v="Small Business"/>
    <x v="0"/>
    <x v="0"/>
  </r>
  <r>
    <s v="Laura Armstrong"/>
    <n v="49350"/>
    <d v="2012-08-22T00:00:00"/>
    <d v="2012-08-24T00:00:00"/>
    <s v="August"/>
    <s v="2012"/>
    <n v="2"/>
    <b v="0"/>
    <s v="High"/>
    <n v="50"/>
    <n v="375.11"/>
    <n v="0.01"/>
    <x v="0"/>
    <n v="-331.63"/>
    <n v="7.28"/>
    <n v="11.15"/>
    <s v="Ontario"/>
    <x v="5"/>
    <s v="Small Business"/>
    <x v="0"/>
    <x v="5"/>
  </r>
  <r>
    <s v="Harold Ryan"/>
    <n v="49505"/>
    <d v="2009-01-21T00:00:00"/>
    <d v="2009-01-23T00:00:00"/>
    <s v="January"/>
    <s v="2009"/>
    <n v="2"/>
    <b v="0"/>
    <s v="Critical"/>
    <n v="12"/>
    <n v="97.74"/>
    <n v="0.04"/>
    <x v="0"/>
    <n v="-8.5"/>
    <n v="7.84"/>
    <n v="4.71"/>
    <s v="Ontario"/>
    <x v="5"/>
    <s v="Home Office"/>
    <x v="0"/>
    <x v="2"/>
  </r>
  <r>
    <s v="Harold Ryan"/>
    <n v="49505"/>
    <d v="2009-01-21T00:00:00"/>
    <d v="2009-01-22T00:00:00"/>
    <s v="January"/>
    <s v="2009"/>
    <n v="1"/>
    <b v="0"/>
    <s v="Critical"/>
    <n v="34"/>
    <n v="335.59"/>
    <n v="0.04"/>
    <x v="2"/>
    <n v="85.83"/>
    <n v="9.7799999999999994"/>
    <n v="1.99"/>
    <s v="Ontario"/>
    <x v="5"/>
    <s v="Home Office"/>
    <x v="1"/>
    <x v="7"/>
  </r>
  <r>
    <s v="Lena Radford"/>
    <n v="49797"/>
    <d v="2011-03-08T00:00:00"/>
    <d v="2011-03-09T00:00:00"/>
    <s v="March"/>
    <s v="2011"/>
    <n v="1"/>
    <b v="0"/>
    <s v="Not Specified"/>
    <n v="27"/>
    <n v="341.1"/>
    <n v="0"/>
    <x v="0"/>
    <n v="-4.75"/>
    <n v="11.97"/>
    <n v="4.9800000000000004"/>
    <s v="Ontario"/>
    <x v="5"/>
    <s v="Small Business"/>
    <x v="0"/>
    <x v="1"/>
  </r>
  <r>
    <s v="Lena Radford"/>
    <n v="49797"/>
    <d v="2011-03-08T00:00:00"/>
    <d v="2011-03-09T00:00:00"/>
    <s v="March"/>
    <s v="2011"/>
    <n v="1"/>
    <b v="0"/>
    <s v="Not Specified"/>
    <n v="26"/>
    <n v="171.68"/>
    <n v="7.0000000000000007E-2"/>
    <x v="2"/>
    <n v="-116.56"/>
    <n v="6.48"/>
    <n v="8.19"/>
    <s v="Ontario"/>
    <x v="5"/>
    <s v="Small Business"/>
    <x v="0"/>
    <x v="5"/>
  </r>
  <r>
    <s v="Vivek Grady"/>
    <n v="50017"/>
    <d v="2012-11-20T00:00:00"/>
    <d v="2012-11-22T00:00:00"/>
    <s v="November"/>
    <s v="2012"/>
    <n v="2"/>
    <b v="0"/>
    <s v="low"/>
    <n v="43"/>
    <n v="1502.47"/>
    <n v="7.0000000000000007E-2"/>
    <x v="0"/>
    <n v="214.05"/>
    <n v="34.58"/>
    <n v="8.99"/>
    <s v="Ontario"/>
    <x v="5"/>
    <s v="Home Office"/>
    <x v="0"/>
    <x v="12"/>
  </r>
  <r>
    <s v="Vivek Grady"/>
    <n v="50017"/>
    <d v="2012-11-20T00:00:00"/>
    <d v="2012-11-20T00:00:00"/>
    <s v="November"/>
    <s v="2012"/>
    <n v="0"/>
    <s v="FREE DELIVERY"/>
    <s v="low"/>
    <n v="24"/>
    <n v="2014.13"/>
    <n v="0.1"/>
    <x v="0"/>
    <n v="-794.94"/>
    <n v="89.83"/>
    <n v="35"/>
    <s v="Ontario"/>
    <x v="5"/>
    <s v="Home Office"/>
    <x v="0"/>
    <x v="0"/>
  </r>
  <r>
    <s v="Jas O'Carroll"/>
    <n v="50051"/>
    <d v="2009-10-04T00:00:00"/>
    <d v="2009-10-04T00:00:00"/>
    <s v="October"/>
    <s v="2009"/>
    <n v="0"/>
    <s v="FREE DELIVERY"/>
    <s v="Medium"/>
    <n v="15"/>
    <n v="308.64"/>
    <n v="0.03"/>
    <x v="2"/>
    <n v="91.08"/>
    <n v="19.04"/>
    <n v="6.38"/>
    <s v="Ontario"/>
    <x v="5"/>
    <s v="Corporate"/>
    <x v="2"/>
    <x v="4"/>
  </r>
  <r>
    <s v="John Castell"/>
    <n v="50083"/>
    <d v="2011-04-08T00:00:00"/>
    <d v="2011-04-10T00:00:00"/>
    <s v="April"/>
    <s v="2011"/>
    <n v="2"/>
    <b v="0"/>
    <s v="Not Specified"/>
    <n v="33"/>
    <n v="13671.94"/>
    <n v="0.01"/>
    <x v="1"/>
    <n v="5711.96"/>
    <n v="400.97"/>
    <n v="48.26"/>
    <s v="Ontario"/>
    <x v="5"/>
    <s v="Small Business"/>
    <x v="1"/>
    <x v="16"/>
  </r>
  <r>
    <s v="Bill Overfelt"/>
    <n v="50307"/>
    <d v="2010-10-15T00:00:00"/>
    <d v="2010-10-15T00:00:00"/>
    <s v="October"/>
    <s v="2010"/>
    <n v="0"/>
    <s v="FREE DELIVERY"/>
    <s v="low"/>
    <n v="31"/>
    <n v="536.83000000000004"/>
    <n v="0.06"/>
    <x v="0"/>
    <n v="161.37"/>
    <n v="17.48"/>
    <n v="1.99"/>
    <s v="Ontario"/>
    <x v="5"/>
    <s v="Corporate"/>
    <x v="1"/>
    <x v="7"/>
  </r>
  <r>
    <s v="Bill Overfelt"/>
    <n v="50307"/>
    <d v="2010-10-15T00:00:00"/>
    <d v="2010-10-17T00:00:00"/>
    <s v="October"/>
    <s v="2010"/>
    <n v="2"/>
    <b v="0"/>
    <s v="low"/>
    <n v="32"/>
    <n v="1734.31"/>
    <n v="0.06"/>
    <x v="2"/>
    <n v="647.25"/>
    <n v="54.96"/>
    <n v="10.75"/>
    <s v="Ontario"/>
    <x v="5"/>
    <s v="Corporate"/>
    <x v="0"/>
    <x v="5"/>
  </r>
  <r>
    <s v="Jim Kriz"/>
    <n v="50663"/>
    <d v="2010-11-09T00:00:00"/>
    <d v="2010-11-10T00:00:00"/>
    <s v="November"/>
    <s v="2010"/>
    <n v="1"/>
    <b v="0"/>
    <s v="Critical"/>
    <n v="26"/>
    <n v="1614.84"/>
    <n v="0.02"/>
    <x v="2"/>
    <n v="-716.55"/>
    <n v="60.98"/>
    <n v="49"/>
    <s v="Ontario"/>
    <x v="5"/>
    <s v="Consumer"/>
    <x v="0"/>
    <x v="1"/>
  </r>
  <r>
    <s v="Sally Hughsby"/>
    <n v="50917"/>
    <d v="2009-07-21T00:00:00"/>
    <d v="2009-07-25T00:00:00"/>
    <s v="July"/>
    <s v="2009"/>
    <n v="4"/>
    <b v="0"/>
    <s v="low"/>
    <n v="33"/>
    <n v="1422.31"/>
    <n v="0.02"/>
    <x v="0"/>
    <n v="498.15"/>
    <n v="43.98"/>
    <n v="1.99"/>
    <s v="Ontario"/>
    <x v="5"/>
    <s v="Consumer"/>
    <x v="1"/>
    <x v="7"/>
  </r>
  <r>
    <s v="Sean O'Donnell"/>
    <n v="50981"/>
    <d v="2009-08-04T00:00:00"/>
    <d v="2009-08-04T00:00:00"/>
    <s v="August"/>
    <s v="2009"/>
    <n v="0"/>
    <s v="FREE DELIVERY"/>
    <s v="Critical"/>
    <n v="42"/>
    <n v="5678.5524999999998"/>
    <n v="0.01"/>
    <x v="0"/>
    <n v="1550.88"/>
    <n v="155.99"/>
    <n v="8.99"/>
    <s v="Ontario"/>
    <x v="5"/>
    <s v="Corporate"/>
    <x v="1"/>
    <x v="3"/>
  </r>
  <r>
    <s v="Sean O'Donnell"/>
    <n v="51140"/>
    <d v="2012-09-14T00:00:00"/>
    <d v="2012-09-14T00:00:00"/>
    <s v="September"/>
    <s v="2012"/>
    <n v="0"/>
    <s v="FREE DELIVERY"/>
    <s v="low"/>
    <n v="28"/>
    <n v="132.01"/>
    <n v="0.04"/>
    <x v="0"/>
    <n v="-93.12"/>
    <n v="4.37"/>
    <n v="5.15"/>
    <s v="Ontario"/>
    <x v="5"/>
    <s v="Corporate"/>
    <x v="0"/>
    <x v="1"/>
  </r>
  <r>
    <s v="Sean O'Donnell"/>
    <n v="51140"/>
    <d v="2012-09-14T00:00:00"/>
    <d v="2012-09-18T00:00:00"/>
    <s v="September"/>
    <s v="2012"/>
    <n v="4"/>
    <b v="0"/>
    <s v="low"/>
    <n v="14"/>
    <n v="626.33000000000004"/>
    <n v="0.01"/>
    <x v="0"/>
    <n v="24.56"/>
    <n v="45.19"/>
    <n v="1.99"/>
    <s v="Ontario"/>
    <x v="5"/>
    <s v="Corporate"/>
    <x v="1"/>
    <x v="7"/>
  </r>
  <r>
    <s v="Sean O'Donnell"/>
    <n v="51140"/>
    <d v="2012-09-14T00:00:00"/>
    <d v="2012-09-21T00:00:00"/>
    <s v="September"/>
    <s v="2012"/>
    <n v="7"/>
    <b v="0"/>
    <s v="low"/>
    <n v="3"/>
    <n v="394.34"/>
    <n v="0.1"/>
    <x v="0"/>
    <n v="352.38"/>
    <n v="136.97999999999999"/>
    <n v="24.49"/>
    <s v="Ontario"/>
    <x v="5"/>
    <s v="Corporate"/>
    <x v="2"/>
    <x v="4"/>
  </r>
  <r>
    <s v="Nat Carroll"/>
    <n v="51205"/>
    <d v="2012-12-10T00:00:00"/>
    <d v="2012-12-11T00:00:00"/>
    <s v="December"/>
    <s v="2012"/>
    <n v="1"/>
    <b v="0"/>
    <s v="High"/>
    <n v="17"/>
    <n v="233.01"/>
    <n v="0.04"/>
    <x v="2"/>
    <n v="88.88"/>
    <n v="12.97"/>
    <n v="1.49"/>
    <s v="Ontario"/>
    <x v="5"/>
    <s v="Home Office"/>
    <x v="0"/>
    <x v="2"/>
  </r>
  <r>
    <s v="Nat Carroll"/>
    <n v="51205"/>
    <d v="2012-12-10T00:00:00"/>
    <d v="2012-12-11T00:00:00"/>
    <s v="December"/>
    <s v="2012"/>
    <n v="1"/>
    <b v="0"/>
    <s v="High"/>
    <n v="5"/>
    <n v="225.72"/>
    <n v="0"/>
    <x v="0"/>
    <n v="16.649999999999999"/>
    <n v="39.979999999999997"/>
    <n v="9.83"/>
    <s v="Ontario"/>
    <x v="5"/>
    <s v="Home Office"/>
    <x v="0"/>
    <x v="8"/>
  </r>
  <r>
    <s v="John Lucas"/>
    <n v="51237"/>
    <d v="2012-03-10T00:00:00"/>
    <d v="2012-03-12T00:00:00"/>
    <s v="March"/>
    <s v="2012"/>
    <n v="2"/>
    <b v="0"/>
    <s v="Medium"/>
    <n v="26"/>
    <n v="4769.0694999999996"/>
    <n v="0.03"/>
    <x v="0"/>
    <n v="1138.58"/>
    <n v="205.99"/>
    <n v="5.99"/>
    <s v="Ontario"/>
    <x v="5"/>
    <s v="Small Business"/>
    <x v="1"/>
    <x v="3"/>
  </r>
  <r>
    <s v="Stephanie Ulpright"/>
    <n v="51619"/>
    <d v="2009-09-02T00:00:00"/>
    <d v="2009-09-03T00:00:00"/>
    <s v="September"/>
    <s v="2009"/>
    <n v="1"/>
    <b v="0"/>
    <s v="Not Specified"/>
    <n v="46"/>
    <n v="100.6"/>
    <n v="0.03"/>
    <x v="0"/>
    <n v="11.55"/>
    <n v="2.21"/>
    <n v="1"/>
    <s v="Ontario"/>
    <x v="5"/>
    <s v="Consumer"/>
    <x v="0"/>
    <x v="12"/>
  </r>
  <r>
    <s v="Stephanie Ulpright"/>
    <n v="51619"/>
    <d v="2009-09-02T00:00:00"/>
    <d v="2009-09-03T00:00:00"/>
    <s v="September"/>
    <s v="2009"/>
    <n v="1"/>
    <b v="0"/>
    <s v="Not Specified"/>
    <n v="6"/>
    <n v="958.06"/>
    <n v="0.09"/>
    <x v="0"/>
    <n v="-77.09"/>
    <n v="165.2"/>
    <n v="19.989999999999998"/>
    <s v="Ontario"/>
    <x v="5"/>
    <s v="Consumer"/>
    <x v="0"/>
    <x v="0"/>
  </r>
  <r>
    <s v="Stephanie Ulpright"/>
    <n v="51619"/>
    <d v="2009-09-02T00:00:00"/>
    <d v="2009-09-04T00:00:00"/>
    <s v="September"/>
    <s v="2009"/>
    <n v="2"/>
    <b v="0"/>
    <s v="Not Specified"/>
    <n v="2"/>
    <n v="14.75"/>
    <n v="7.0000000000000007E-2"/>
    <x v="0"/>
    <n v="-11.42"/>
    <n v="3.89"/>
    <n v="7.01"/>
    <s v="Ontario"/>
    <x v="5"/>
    <s v="Consumer"/>
    <x v="0"/>
    <x v="2"/>
  </r>
  <r>
    <s v="Stephanie Ulpright"/>
    <n v="51619"/>
    <d v="2009-09-02T00:00:00"/>
    <d v="2009-09-03T00:00:00"/>
    <s v="September"/>
    <s v="2009"/>
    <n v="1"/>
    <b v="0"/>
    <s v="Not Specified"/>
    <n v="31"/>
    <n v="11262.04"/>
    <n v="0.06"/>
    <x v="1"/>
    <n v="1660.92"/>
    <n v="355.98"/>
    <n v="58.92"/>
    <s v="Ontario"/>
    <x v="5"/>
    <s v="Consumer"/>
    <x v="2"/>
    <x v="14"/>
  </r>
  <r>
    <s v="Bill Overfelt"/>
    <n v="51713"/>
    <d v="2011-03-19T00:00:00"/>
    <d v="2011-03-20T00:00:00"/>
    <s v="March"/>
    <s v="2011"/>
    <n v="1"/>
    <b v="0"/>
    <s v="Not Specified"/>
    <n v="35"/>
    <n v="133.07"/>
    <n v="0.02"/>
    <x v="0"/>
    <n v="-15.96"/>
    <n v="3.74"/>
    <n v="0.94"/>
    <s v="Ontario"/>
    <x v="5"/>
    <s v="Corporate"/>
    <x v="0"/>
    <x v="6"/>
  </r>
  <r>
    <s v="Alejandro Grove"/>
    <n v="52007"/>
    <d v="2012-04-14T00:00:00"/>
    <d v="2012-04-14T00:00:00"/>
    <s v="April"/>
    <s v="2012"/>
    <n v="0"/>
    <s v="FREE DELIVERY"/>
    <s v="Medium"/>
    <n v="25"/>
    <n v="68.540000000000006"/>
    <n v="0.1"/>
    <x v="0"/>
    <n v="22.2"/>
    <n v="2.88"/>
    <n v="0.5"/>
    <s v="Ontario"/>
    <x v="5"/>
    <s v="Consumer"/>
    <x v="0"/>
    <x v="11"/>
  </r>
  <r>
    <s v="Alejandro Grove"/>
    <n v="52007"/>
    <d v="2012-04-14T00:00:00"/>
    <d v="2012-04-15T00:00:00"/>
    <s v="April"/>
    <s v="2012"/>
    <n v="1"/>
    <b v="0"/>
    <s v="Medium"/>
    <n v="19"/>
    <n v="10351.01"/>
    <n v="0.08"/>
    <x v="1"/>
    <n v="-1331.55"/>
    <n v="550.98"/>
    <n v="45.7"/>
    <s v="Ontario"/>
    <x v="5"/>
    <s v="Consumer"/>
    <x v="2"/>
    <x v="10"/>
  </r>
  <r>
    <s v="John Lucas"/>
    <n v="52164"/>
    <d v="2012-04-13T00:00:00"/>
    <d v="2012-04-15T00:00:00"/>
    <s v="April"/>
    <s v="2012"/>
    <n v="2"/>
    <b v="0"/>
    <s v="Not Specified"/>
    <n v="30"/>
    <n v="1824.848"/>
    <n v="0"/>
    <x v="0"/>
    <n v="364.23"/>
    <n v="65.989999999999995"/>
    <n v="8.8000000000000007"/>
    <s v="Ontario"/>
    <x v="5"/>
    <s v="Small Business"/>
    <x v="1"/>
    <x v="3"/>
  </r>
  <r>
    <s v="Jim Kriz"/>
    <n v="52512"/>
    <d v="2011-07-07T00:00:00"/>
    <d v="2011-07-09T00:00:00"/>
    <s v="July"/>
    <s v="2011"/>
    <n v="2"/>
    <b v="0"/>
    <s v="High"/>
    <n v="4"/>
    <n v="49.86"/>
    <n v="0.09"/>
    <x v="0"/>
    <n v="-21.77"/>
    <n v="11.97"/>
    <n v="4.9800000000000004"/>
    <s v="Ontario"/>
    <x v="5"/>
    <s v="Consumer"/>
    <x v="0"/>
    <x v="1"/>
  </r>
  <r>
    <s v="Jim Kriz"/>
    <n v="52512"/>
    <d v="2011-07-07T00:00:00"/>
    <d v="2011-07-09T00:00:00"/>
    <s v="July"/>
    <s v="2011"/>
    <n v="2"/>
    <b v="0"/>
    <s v="High"/>
    <n v="32"/>
    <n v="197.49"/>
    <n v="0.08"/>
    <x v="2"/>
    <n v="-52.84"/>
    <n v="5.74"/>
    <n v="5.01"/>
    <s v="Ontario"/>
    <x v="5"/>
    <s v="Consumer"/>
    <x v="0"/>
    <x v="2"/>
  </r>
  <r>
    <s v="Cathy Prescott"/>
    <n v="52611"/>
    <d v="2011-04-25T00:00:00"/>
    <d v="2011-04-25T00:00:00"/>
    <s v="April"/>
    <s v="2011"/>
    <n v="0"/>
    <s v="FREE DELIVERY"/>
    <s v="Medium"/>
    <n v="11"/>
    <n v="24.95"/>
    <n v="0.09"/>
    <x v="0"/>
    <n v="-5.14"/>
    <n v="2.1800000000000002"/>
    <n v="1.38"/>
    <s v="Ontario"/>
    <x v="5"/>
    <s v="Corporate"/>
    <x v="0"/>
    <x v="6"/>
  </r>
  <r>
    <s v="Vivek Grady"/>
    <n v="52805"/>
    <d v="2011-09-28T00:00:00"/>
    <d v="2011-09-28T00:00:00"/>
    <s v="September"/>
    <s v="2011"/>
    <n v="0"/>
    <s v="FREE DELIVERY"/>
    <s v="High"/>
    <n v="20"/>
    <n v="596.55999999999995"/>
    <n v="0.04"/>
    <x v="2"/>
    <n v="60.7"/>
    <n v="29.99"/>
    <n v="5.5"/>
    <s v="Ontario"/>
    <x v="5"/>
    <s v="Corporate"/>
    <x v="1"/>
    <x v="7"/>
  </r>
  <r>
    <s v="Todd Sumrall"/>
    <n v="52833"/>
    <d v="2011-12-24T00:00:00"/>
    <d v="2011-12-25T00:00:00"/>
    <s v="December"/>
    <s v="2011"/>
    <n v="1"/>
    <b v="0"/>
    <s v="Medium"/>
    <n v="8"/>
    <n v="317.82"/>
    <n v="0.02"/>
    <x v="0"/>
    <n v="-33.090000000000003"/>
    <n v="37.76"/>
    <n v="12.9"/>
    <s v="Ontario"/>
    <x v="5"/>
    <s v="Consumer"/>
    <x v="0"/>
    <x v="0"/>
  </r>
  <r>
    <s v="Sarah Foster"/>
    <n v="52930"/>
    <d v="2011-11-08T00:00:00"/>
    <d v="2011-11-12T00:00:00"/>
    <s v="November"/>
    <s v="2011"/>
    <n v="4"/>
    <b v="0"/>
    <s v="low"/>
    <n v="16"/>
    <n v="136.97999999999999"/>
    <n v="0.04"/>
    <x v="0"/>
    <n v="44.12"/>
    <n v="8.74"/>
    <n v="1.39"/>
    <s v="Ontario"/>
    <x v="5"/>
    <s v="Corporate"/>
    <x v="0"/>
    <x v="8"/>
  </r>
  <r>
    <s v="Sarah Foster"/>
    <n v="52930"/>
    <d v="2011-11-08T00:00:00"/>
    <d v="2011-11-13T00:00:00"/>
    <s v="November"/>
    <s v="2011"/>
    <n v="5"/>
    <b v="0"/>
    <s v="low"/>
    <n v="39"/>
    <n v="225.17"/>
    <n v="0.1"/>
    <x v="0"/>
    <n v="-183.05"/>
    <n v="5.78"/>
    <n v="8.09"/>
    <s v="Ontario"/>
    <x v="5"/>
    <s v="Corporate"/>
    <x v="0"/>
    <x v="5"/>
  </r>
  <r>
    <s v="Sarah Foster"/>
    <n v="52930"/>
    <d v="2011-11-08T00:00:00"/>
    <d v="2011-11-08T00:00:00"/>
    <s v="November"/>
    <s v="2011"/>
    <n v="0"/>
    <s v="FREE DELIVERY"/>
    <s v="low"/>
    <n v="24"/>
    <n v="1112.1569999999999"/>
    <n v="0.09"/>
    <x v="0"/>
    <n v="140.81"/>
    <n v="55.99"/>
    <n v="3.3"/>
    <s v="Ontario"/>
    <x v="5"/>
    <s v="Corporate"/>
    <x v="1"/>
    <x v="3"/>
  </r>
  <r>
    <s v="Sarah Foster"/>
    <n v="52930"/>
    <d v="2011-11-08T00:00:00"/>
    <d v="2011-11-08T00:00:00"/>
    <s v="November"/>
    <s v="2011"/>
    <n v="0"/>
    <s v="FREE DELIVERY"/>
    <s v="low"/>
    <n v="40"/>
    <n v="1865.5885000000001"/>
    <n v="0.02"/>
    <x v="0"/>
    <n v="972.9"/>
    <n v="55.99"/>
    <n v="1.25"/>
    <s v="Ontario"/>
    <x v="5"/>
    <s v="Corporate"/>
    <x v="1"/>
    <x v="3"/>
  </r>
  <r>
    <s v="Tony Chapman"/>
    <n v="53127"/>
    <d v="2011-05-11T00:00:00"/>
    <d v="2011-05-12T00:00:00"/>
    <s v="May"/>
    <s v="2011"/>
    <n v="1"/>
    <b v="0"/>
    <s v="High"/>
    <n v="50"/>
    <n v="1893.29"/>
    <n v="7.0000000000000007E-2"/>
    <x v="0"/>
    <n v="857.34"/>
    <n v="37.700000000000003"/>
    <n v="2.99"/>
    <s v="Ontario"/>
    <x v="5"/>
    <s v="Consumer"/>
    <x v="0"/>
    <x v="2"/>
  </r>
  <r>
    <s v="Tony Chapman"/>
    <n v="53127"/>
    <d v="2011-05-11T00:00:00"/>
    <d v="2011-05-13T00:00:00"/>
    <s v="May"/>
    <s v="2011"/>
    <n v="2"/>
    <b v="0"/>
    <s v="High"/>
    <n v="49"/>
    <n v="2628.047"/>
    <n v="0.05"/>
    <x v="0"/>
    <n v="-137.94999999999999"/>
    <n v="65.989999999999995"/>
    <n v="19.989999999999998"/>
    <s v="Ontario"/>
    <x v="5"/>
    <s v="Consumer"/>
    <x v="1"/>
    <x v="3"/>
  </r>
  <r>
    <s v="Alejandro Grove"/>
    <n v="53349"/>
    <d v="2010-04-10T00:00:00"/>
    <d v="2010-04-19T00:00:00"/>
    <s v="April"/>
    <s v="2010"/>
    <n v="9"/>
    <b v="0"/>
    <s v="low"/>
    <n v="46"/>
    <n v="11002.66"/>
    <n v="7.0000000000000007E-2"/>
    <x v="1"/>
    <n v="2349.29"/>
    <n v="243.98"/>
    <n v="43.32"/>
    <s v="Ontario"/>
    <x v="5"/>
    <s v="Corporate"/>
    <x v="2"/>
    <x v="14"/>
  </r>
  <r>
    <s v="Steve Nguyen"/>
    <n v="53476"/>
    <d v="2009-06-11T00:00:00"/>
    <d v="2009-06-11T00:00:00"/>
    <s v="June"/>
    <s v="2009"/>
    <n v="0"/>
    <s v="FREE DELIVERY"/>
    <s v="Not Specified"/>
    <n v="14"/>
    <n v="481.4"/>
    <n v="0.04"/>
    <x v="0"/>
    <n v="150.72"/>
    <n v="35.44"/>
    <n v="5.09"/>
    <s v="Ontario"/>
    <x v="5"/>
    <s v="Small Business"/>
    <x v="0"/>
    <x v="5"/>
  </r>
  <r>
    <s v="Steve Nguyen"/>
    <n v="53476"/>
    <d v="2009-06-11T00:00:00"/>
    <d v="2009-06-14T00:00:00"/>
    <s v="June"/>
    <s v="2009"/>
    <n v="3"/>
    <b v="0"/>
    <s v="Not Specified"/>
    <n v="24"/>
    <n v="93.85"/>
    <n v="0.08"/>
    <x v="0"/>
    <n v="19.420000000000002"/>
    <n v="3.98"/>
    <n v="0.7"/>
    <s v="Ontario"/>
    <x v="5"/>
    <s v="Small Business"/>
    <x v="0"/>
    <x v="12"/>
  </r>
  <r>
    <s v="Steve Nguyen"/>
    <n v="53476"/>
    <d v="2009-06-11T00:00:00"/>
    <d v="2009-06-12T00:00:00"/>
    <s v="June"/>
    <s v="2009"/>
    <n v="1"/>
    <b v="0"/>
    <s v="Not Specified"/>
    <n v="47"/>
    <n v="85.87"/>
    <n v="0.01"/>
    <x v="0"/>
    <n v="3.13"/>
    <n v="1.76"/>
    <n v="0.7"/>
    <s v="Ontario"/>
    <x v="5"/>
    <s v="Small Business"/>
    <x v="0"/>
    <x v="12"/>
  </r>
  <r>
    <s v="Steve Nguyen"/>
    <n v="53476"/>
    <d v="2009-06-11T00:00:00"/>
    <d v="2009-06-11T00:00:00"/>
    <s v="June"/>
    <s v="2009"/>
    <n v="0"/>
    <s v="FREE DELIVERY"/>
    <s v="Not Specified"/>
    <n v="42"/>
    <n v="8127.32"/>
    <n v="0.01"/>
    <x v="2"/>
    <n v="1141.07"/>
    <n v="193.17"/>
    <n v="19.989999999999998"/>
    <s v="Ontario"/>
    <x v="5"/>
    <s v="Small Business"/>
    <x v="0"/>
    <x v="0"/>
  </r>
  <r>
    <s v="Laura Armstrong"/>
    <n v="53671"/>
    <d v="2011-06-10T00:00:00"/>
    <d v="2011-06-11T00:00:00"/>
    <s v="June"/>
    <s v="2011"/>
    <n v="1"/>
    <b v="0"/>
    <s v="Medium"/>
    <n v="41"/>
    <n v="236.68"/>
    <n v="0.08"/>
    <x v="0"/>
    <n v="-82.79"/>
    <n v="5.74"/>
    <n v="5.01"/>
    <s v="Ontario"/>
    <x v="5"/>
    <s v="Small Business"/>
    <x v="0"/>
    <x v="2"/>
  </r>
  <r>
    <s v="Laura Armstrong"/>
    <n v="53671"/>
    <d v="2011-06-10T00:00:00"/>
    <d v="2011-06-11T00:00:00"/>
    <s v="June"/>
    <s v="2011"/>
    <n v="1"/>
    <b v="0"/>
    <s v="Medium"/>
    <n v="43"/>
    <n v="6255.81"/>
    <n v="0.01"/>
    <x v="0"/>
    <n v="693.26"/>
    <n v="140.85"/>
    <n v="19.989999999999998"/>
    <s v="Ontario"/>
    <x v="5"/>
    <s v="Small Business"/>
    <x v="0"/>
    <x v="0"/>
  </r>
  <r>
    <s v="Laura Armstrong"/>
    <n v="53671"/>
    <d v="2011-06-10T00:00:00"/>
    <d v="2011-06-11T00:00:00"/>
    <s v="June"/>
    <s v="2011"/>
    <n v="1"/>
    <b v="0"/>
    <s v="Medium"/>
    <n v="39"/>
    <n v="616.5"/>
    <n v="0.02"/>
    <x v="0"/>
    <n v="25.99"/>
    <n v="15.01"/>
    <n v="8.4"/>
    <s v="Ontario"/>
    <x v="5"/>
    <s v="Small Business"/>
    <x v="0"/>
    <x v="2"/>
  </r>
  <r>
    <s v="Laura Armstrong"/>
    <n v="53766"/>
    <d v="2009-10-13T00:00:00"/>
    <d v="2009-10-14T00:00:00"/>
    <s v="October"/>
    <s v="2009"/>
    <n v="1"/>
    <b v="0"/>
    <s v="Not Specified"/>
    <n v="22"/>
    <n v="3122.55"/>
    <n v="7.0000000000000007E-2"/>
    <x v="1"/>
    <n v="-574.55999999999995"/>
    <n v="145.97999999999999"/>
    <n v="46.2"/>
    <s v="Ontario"/>
    <x v="5"/>
    <s v="Corporate"/>
    <x v="2"/>
    <x v="10"/>
  </r>
  <r>
    <s v="Sandra Flanagan"/>
    <n v="53795"/>
    <d v="2012-01-30T00:00:00"/>
    <d v="2012-01-31T00:00:00"/>
    <s v="January"/>
    <s v="2012"/>
    <n v="1"/>
    <b v="0"/>
    <s v="High"/>
    <n v="40"/>
    <n v="264.60000000000002"/>
    <n v="0.1"/>
    <x v="2"/>
    <n v="-93.06"/>
    <n v="6.48"/>
    <n v="6.22"/>
    <s v="Ontario"/>
    <x v="5"/>
    <s v="Home Office"/>
    <x v="0"/>
    <x v="5"/>
  </r>
  <r>
    <s v="Sandra Flanagan"/>
    <n v="53795"/>
    <d v="2012-01-30T00:00:00"/>
    <d v="2012-02-01T00:00:00"/>
    <s v="February"/>
    <s v="2012"/>
    <n v="2"/>
    <b v="0"/>
    <s v="High"/>
    <n v="21"/>
    <n v="3356.7350000000001"/>
    <n v="0.05"/>
    <x v="0"/>
    <n v="370.33"/>
    <n v="195.99"/>
    <n v="4.2"/>
    <s v="Ontario"/>
    <x v="5"/>
    <s v="Home Office"/>
    <x v="1"/>
    <x v="3"/>
  </r>
  <r>
    <s v="Arthur Prichep"/>
    <n v="54209"/>
    <d v="2012-08-15T00:00:00"/>
    <d v="2012-08-17T00:00:00"/>
    <s v="August"/>
    <s v="2012"/>
    <n v="2"/>
    <b v="0"/>
    <s v="Medium"/>
    <n v="21"/>
    <n v="664.98900000000003"/>
    <n v="0.04"/>
    <x v="0"/>
    <n v="170.46"/>
    <n v="35.99"/>
    <n v="5.99"/>
    <s v="Ontario"/>
    <x v="5"/>
    <s v="Home Office"/>
    <x v="1"/>
    <x v="3"/>
  </r>
  <r>
    <s v="Ryan Akin"/>
    <n v="54369"/>
    <d v="2009-03-02T00:00:00"/>
    <d v="2009-03-04T00:00:00"/>
    <s v="March"/>
    <s v="2009"/>
    <n v="2"/>
    <b v="0"/>
    <s v="Not Specified"/>
    <n v="47"/>
    <n v="421.08"/>
    <n v="0"/>
    <x v="2"/>
    <n v="82.31"/>
    <n v="8.33"/>
    <n v="1.99"/>
    <s v="Ontario"/>
    <x v="5"/>
    <s v="Consumer"/>
    <x v="1"/>
    <x v="7"/>
  </r>
  <r>
    <s v="Nat Carroll"/>
    <n v="54850"/>
    <d v="2010-12-24T00:00:00"/>
    <d v="2010-12-24T00:00:00"/>
    <s v="December"/>
    <s v="2010"/>
    <n v="0"/>
    <s v="FREE DELIVERY"/>
    <s v="Not Specified"/>
    <n v="16"/>
    <n v="2834.96"/>
    <n v="7.0000000000000007E-2"/>
    <x v="0"/>
    <n v="587.64"/>
    <n v="178.47"/>
    <n v="19.989999999999998"/>
    <s v="Ontario"/>
    <x v="5"/>
    <s v="Home Office"/>
    <x v="0"/>
    <x v="0"/>
  </r>
  <r>
    <s v="Nat Carroll"/>
    <n v="54850"/>
    <d v="2010-12-24T00:00:00"/>
    <d v="2010-12-25T00:00:00"/>
    <s v="December"/>
    <s v="2010"/>
    <n v="1"/>
    <b v="0"/>
    <s v="Not Specified"/>
    <n v="9"/>
    <n v="953.98900000000003"/>
    <n v="0.02"/>
    <x v="0"/>
    <n v="-249.33"/>
    <n v="125.99"/>
    <n v="8.08"/>
    <s v="Ontario"/>
    <x v="5"/>
    <s v="Home Office"/>
    <x v="1"/>
    <x v="3"/>
  </r>
  <r>
    <s v="Stephanie Ulpright"/>
    <n v="54950"/>
    <d v="2010-12-05T00:00:00"/>
    <d v="2010-12-06T00:00:00"/>
    <s v="December"/>
    <s v="2010"/>
    <n v="1"/>
    <b v="0"/>
    <s v="High"/>
    <n v="26"/>
    <n v="174.58"/>
    <n v="0.08"/>
    <x v="0"/>
    <n v="-57.17"/>
    <n v="6.84"/>
    <n v="4.42"/>
    <s v="Ontario"/>
    <x v="5"/>
    <s v="Consumer"/>
    <x v="0"/>
    <x v="15"/>
  </r>
  <r>
    <s v="Stephanie Ulpright"/>
    <n v="54950"/>
    <d v="2010-12-05T00:00:00"/>
    <d v="2010-12-06T00:00:00"/>
    <s v="December"/>
    <s v="2010"/>
    <n v="1"/>
    <b v="0"/>
    <s v="High"/>
    <n v="22"/>
    <n v="8789.5400000000009"/>
    <n v="7.0000000000000007E-2"/>
    <x v="1"/>
    <n v="-1025.19"/>
    <n v="424.21"/>
    <n v="110.2"/>
    <s v="Ontario"/>
    <x v="5"/>
    <s v="Consumer"/>
    <x v="2"/>
    <x v="10"/>
  </r>
  <r>
    <s v="Katherine Nockton"/>
    <n v="55172"/>
    <d v="2010-12-03T00:00:00"/>
    <d v="2010-12-04T00:00:00"/>
    <s v="December"/>
    <s v="2010"/>
    <n v="1"/>
    <b v="0"/>
    <s v="Not Specified"/>
    <n v="1"/>
    <n v="37.89"/>
    <n v="0"/>
    <x v="0"/>
    <n v="-120.97"/>
    <n v="35.409999999999997"/>
    <n v="1.99"/>
    <s v="Ontario"/>
    <x v="5"/>
    <s v="Corporate"/>
    <x v="1"/>
    <x v="7"/>
  </r>
  <r>
    <s v="Jane Waco"/>
    <n v="55235"/>
    <d v="2010-10-06T00:00:00"/>
    <d v="2010-10-08T00:00:00"/>
    <s v="October"/>
    <s v="2010"/>
    <n v="2"/>
    <b v="0"/>
    <s v="low"/>
    <n v="33"/>
    <n v="2532.6174999999998"/>
    <n v="0"/>
    <x v="0"/>
    <n v="730.51"/>
    <n v="85.99"/>
    <n v="2.79"/>
    <s v="Ontario"/>
    <x v="5"/>
    <s v="Corporate"/>
    <x v="1"/>
    <x v="3"/>
  </r>
  <r>
    <s v="Sally Hughsby"/>
    <n v="55300"/>
    <d v="2009-02-20T00:00:00"/>
    <d v="2009-02-22T00:00:00"/>
    <s v="February"/>
    <s v="2009"/>
    <n v="2"/>
    <b v="0"/>
    <s v="High"/>
    <n v="37"/>
    <n v="159.88999999999999"/>
    <n v="0.03"/>
    <x v="0"/>
    <n v="-185.17"/>
    <n v="4.0599999999999996"/>
    <n v="6.89"/>
    <s v="Ontario"/>
    <x v="5"/>
    <s v="Consumer"/>
    <x v="0"/>
    <x v="1"/>
  </r>
  <r>
    <s v="Sally Hughsby"/>
    <n v="55300"/>
    <d v="2009-02-20T00:00:00"/>
    <d v="2009-02-21T00:00:00"/>
    <s v="February"/>
    <s v="2009"/>
    <n v="1"/>
    <b v="0"/>
    <s v="High"/>
    <n v="48"/>
    <n v="180.48"/>
    <n v="0.01"/>
    <x v="0"/>
    <n v="82.38"/>
    <n v="3.75"/>
    <n v="0.5"/>
    <s v="Ontario"/>
    <x v="5"/>
    <s v="Consumer"/>
    <x v="0"/>
    <x v="11"/>
  </r>
  <r>
    <s v="Sally Hughsby"/>
    <n v="55300"/>
    <d v="2009-02-20T00:00:00"/>
    <d v="2009-02-22T00:00:00"/>
    <s v="February"/>
    <s v="2009"/>
    <n v="2"/>
    <b v="0"/>
    <s v="High"/>
    <n v="31"/>
    <n v="350.48"/>
    <n v="0.02"/>
    <x v="0"/>
    <n v="-231.05"/>
    <n v="10.68"/>
    <n v="13.04"/>
    <s v="Ontario"/>
    <x v="5"/>
    <s v="Consumer"/>
    <x v="2"/>
    <x v="4"/>
  </r>
  <r>
    <s v="Lena Radford"/>
    <n v="55398"/>
    <d v="2010-01-20T00:00:00"/>
    <d v="2010-01-21T00:00:00"/>
    <s v="January"/>
    <s v="2010"/>
    <n v="1"/>
    <b v="0"/>
    <s v="Medium"/>
    <n v="21"/>
    <n v="46.42"/>
    <n v="0.04"/>
    <x v="0"/>
    <n v="2.38"/>
    <n v="2.1"/>
    <n v="0.7"/>
    <s v="Ontario"/>
    <x v="5"/>
    <s v="Small Business"/>
    <x v="0"/>
    <x v="12"/>
  </r>
  <r>
    <s v="John Castell"/>
    <n v="55553"/>
    <d v="2009-07-17T00:00:00"/>
    <d v="2009-07-18T00:00:00"/>
    <s v="July"/>
    <s v="2009"/>
    <n v="1"/>
    <b v="0"/>
    <s v="Medium"/>
    <n v="32"/>
    <n v="177.52"/>
    <n v="0.05"/>
    <x v="0"/>
    <n v="52.61"/>
    <n v="5.68"/>
    <n v="1.39"/>
    <s v="Ontario"/>
    <x v="5"/>
    <s v="Small Business"/>
    <x v="0"/>
    <x v="8"/>
  </r>
  <r>
    <s v="John Lucas"/>
    <n v="55747"/>
    <d v="2012-12-02T00:00:00"/>
    <d v="2012-12-03T00:00:00"/>
    <s v="December"/>
    <s v="2012"/>
    <n v="1"/>
    <b v="0"/>
    <s v="High"/>
    <n v="36"/>
    <n v="17560.95"/>
    <n v="0.09"/>
    <x v="1"/>
    <n v="4801.82"/>
    <n v="500.98"/>
    <n v="26"/>
    <s v="Ontario"/>
    <x v="5"/>
    <s v="Small Business"/>
    <x v="2"/>
    <x v="14"/>
  </r>
  <r>
    <s v="John Lucas"/>
    <n v="55747"/>
    <d v="2012-12-02T00:00:00"/>
    <d v="2012-12-04T00:00:00"/>
    <s v="December"/>
    <s v="2012"/>
    <n v="2"/>
    <b v="0"/>
    <s v="High"/>
    <n v="42"/>
    <n v="19845.696"/>
    <n v="0.01"/>
    <x v="1"/>
    <n v="-1331.55"/>
    <n v="550.98"/>
    <n v="64.59"/>
    <s v="Ontario"/>
    <x v="5"/>
    <s v="Small Business"/>
    <x v="2"/>
    <x v="10"/>
  </r>
  <r>
    <s v="Katherine Nockton"/>
    <n v="55779"/>
    <d v="2012-03-10T00:00:00"/>
    <d v="2012-03-11T00:00:00"/>
    <s v="March"/>
    <s v="2012"/>
    <n v="1"/>
    <b v="0"/>
    <s v="Critical"/>
    <n v="26"/>
    <n v="4073.17"/>
    <n v="0.08"/>
    <x v="1"/>
    <n v="376.21"/>
    <n v="160.97999999999999"/>
    <n v="30"/>
    <s v="Ontario"/>
    <x v="5"/>
    <s v="Home Office"/>
    <x v="2"/>
    <x v="14"/>
  </r>
  <r>
    <s v="John Lucas"/>
    <n v="56418"/>
    <d v="2012-04-12T00:00:00"/>
    <d v="2012-04-13T00:00:00"/>
    <s v="April"/>
    <s v="2012"/>
    <n v="1"/>
    <b v="0"/>
    <s v="Critical"/>
    <n v="47"/>
    <n v="1613.84"/>
    <n v="0.09"/>
    <x v="0"/>
    <n v="226.76"/>
    <n v="34.76"/>
    <n v="8.2200000000000006"/>
    <s v="Ontario"/>
    <x v="5"/>
    <s v="Corporate"/>
    <x v="0"/>
    <x v="0"/>
  </r>
  <r>
    <s v="Karen Daniels"/>
    <n v="56580"/>
    <d v="2011-08-14T00:00:00"/>
    <d v="2011-08-14T00:00:00"/>
    <s v="August"/>
    <s v="2011"/>
    <n v="0"/>
    <s v="FREE DELIVERY"/>
    <s v="Not Specified"/>
    <n v="9"/>
    <n v="73.05"/>
    <n v="0.1"/>
    <x v="0"/>
    <n v="-17.03"/>
    <n v="8.34"/>
    <n v="4.82"/>
    <s v="Ontario"/>
    <x v="5"/>
    <s v="Consumer"/>
    <x v="0"/>
    <x v="5"/>
  </r>
  <r>
    <s v="Karen Daniels"/>
    <n v="56580"/>
    <d v="2011-08-14T00:00:00"/>
    <d v="2011-08-16T00:00:00"/>
    <s v="August"/>
    <s v="2011"/>
    <n v="2"/>
    <b v="0"/>
    <s v="Not Specified"/>
    <n v="44"/>
    <n v="950.3"/>
    <n v="0.1"/>
    <x v="1"/>
    <n v="-2103.0500000000002"/>
    <n v="20.98"/>
    <n v="53.03"/>
    <s v="Ontario"/>
    <x v="5"/>
    <s v="Consumer"/>
    <x v="0"/>
    <x v="0"/>
  </r>
  <r>
    <s v="Karen Daniels"/>
    <n v="56580"/>
    <d v="2011-08-14T00:00:00"/>
    <d v="2011-08-16T00:00:00"/>
    <s v="August"/>
    <s v="2011"/>
    <n v="2"/>
    <b v="0"/>
    <s v="Not Specified"/>
    <n v="29"/>
    <n v="8122.53"/>
    <n v="0.05"/>
    <x v="1"/>
    <n v="-693.23"/>
    <n v="286.85000000000002"/>
    <n v="61.76"/>
    <s v="Ontario"/>
    <x v="5"/>
    <s v="Consumer"/>
    <x v="2"/>
    <x v="10"/>
  </r>
  <r>
    <s v="Scott Cohen"/>
    <n v="56807"/>
    <d v="2009-04-21T00:00:00"/>
    <d v="2009-04-23T00:00:00"/>
    <s v="April"/>
    <s v="2009"/>
    <n v="2"/>
    <b v="0"/>
    <s v="High"/>
    <n v="1"/>
    <n v="47.04"/>
    <n v="0.06"/>
    <x v="0"/>
    <n v="-24.63"/>
    <n v="42.98"/>
    <n v="4.62"/>
    <s v="Ontario"/>
    <x v="5"/>
    <s v="Consumer"/>
    <x v="0"/>
    <x v="1"/>
  </r>
  <r>
    <s v="Steve Nguyen"/>
    <n v="56837"/>
    <d v="2010-12-14T00:00:00"/>
    <d v="2010-12-18T00:00:00"/>
    <s v="December"/>
    <s v="2010"/>
    <n v="4"/>
    <b v="0"/>
    <s v="low"/>
    <n v="10"/>
    <n v="965.46"/>
    <n v="0.03"/>
    <x v="1"/>
    <n v="-71.48"/>
    <n v="90.98"/>
    <n v="30"/>
    <s v="Ontario"/>
    <x v="5"/>
    <s v="Consumer"/>
    <x v="2"/>
    <x v="14"/>
  </r>
  <r>
    <s v="Sarah Foster"/>
    <n v="56995"/>
    <d v="2009-10-15T00:00:00"/>
    <d v="2009-10-17T00:00:00"/>
    <s v="October"/>
    <s v="2009"/>
    <n v="2"/>
    <b v="0"/>
    <s v="Medium"/>
    <n v="27"/>
    <n v="157.57"/>
    <n v="0.08"/>
    <x v="2"/>
    <n v="-57.06"/>
    <n v="5.74"/>
    <n v="5.01"/>
    <s v="Ontario"/>
    <x v="5"/>
    <s v="Corporate"/>
    <x v="0"/>
    <x v="2"/>
  </r>
  <r>
    <s v="Vivek Grady"/>
    <n v="57091"/>
    <d v="2011-10-31T00:00:00"/>
    <d v="2011-11-01T00:00:00"/>
    <s v="November"/>
    <s v="2011"/>
    <n v="1"/>
    <b v="0"/>
    <s v="Medium"/>
    <n v="6"/>
    <n v="14.85"/>
    <n v="0.05"/>
    <x v="2"/>
    <n v="-2.79"/>
    <n v="1.68"/>
    <n v="1.02"/>
    <s v="Ontario"/>
    <x v="5"/>
    <s v="Home Office"/>
    <x v="0"/>
    <x v="6"/>
  </r>
  <r>
    <s v="Stuart Calhoun"/>
    <n v="57155"/>
    <d v="2009-06-17T00:00:00"/>
    <d v="2009-06-18T00:00:00"/>
    <s v="June"/>
    <s v="2009"/>
    <n v="1"/>
    <b v="0"/>
    <s v="Critical"/>
    <n v="23"/>
    <n v="155.52000000000001"/>
    <n v="0.05"/>
    <x v="0"/>
    <n v="-133.72999999999999"/>
    <n v="6.48"/>
    <n v="9.68"/>
    <s v="Ontario"/>
    <x v="5"/>
    <s v="Consumer"/>
    <x v="0"/>
    <x v="5"/>
  </r>
  <r>
    <s v="Stuart Calhoun"/>
    <n v="57155"/>
    <d v="2009-06-17T00:00:00"/>
    <d v="2009-06-18T00:00:00"/>
    <s v="June"/>
    <s v="2009"/>
    <n v="1"/>
    <b v="0"/>
    <s v="Critical"/>
    <n v="16"/>
    <n v="535.54"/>
    <n v="0.04"/>
    <x v="2"/>
    <n v="60.82"/>
    <n v="33.89"/>
    <n v="5.0999999999999996"/>
    <s v="Ontario"/>
    <x v="5"/>
    <s v="Consumer"/>
    <x v="0"/>
    <x v="0"/>
  </r>
  <r>
    <s v="Matt Connell"/>
    <n v="57185"/>
    <d v="2011-05-23T00:00:00"/>
    <d v="2011-05-25T00:00:00"/>
    <s v="May"/>
    <s v="2011"/>
    <n v="2"/>
    <b v="0"/>
    <s v="Medium"/>
    <n v="28"/>
    <n v="1360.82"/>
    <n v="0.06"/>
    <x v="0"/>
    <n v="385.03"/>
    <n v="49.34"/>
    <n v="10.25"/>
    <s v="Ontario"/>
    <x v="5"/>
    <s v="Corporate"/>
    <x v="2"/>
    <x v="4"/>
  </r>
  <r>
    <s v="John Castell"/>
    <n v="57409"/>
    <d v="2009-11-20T00:00:00"/>
    <d v="2009-11-21T00:00:00"/>
    <s v="November"/>
    <s v="2009"/>
    <n v="1"/>
    <b v="0"/>
    <s v="Not Specified"/>
    <n v="1"/>
    <n v="90.88"/>
    <n v="0.1"/>
    <x v="0"/>
    <n v="-259.63"/>
    <n v="100.98"/>
    <n v="7.18"/>
    <s v="Ontario"/>
    <x v="5"/>
    <s v="Small Business"/>
    <x v="1"/>
    <x v="7"/>
  </r>
  <r>
    <s v="John Castell"/>
    <n v="57409"/>
    <d v="2009-11-20T00:00:00"/>
    <d v="2009-11-21T00:00:00"/>
    <s v="November"/>
    <s v="2009"/>
    <n v="1"/>
    <b v="0"/>
    <s v="Not Specified"/>
    <n v="34"/>
    <n v="6236.4754999999996"/>
    <n v="0.03"/>
    <x v="0"/>
    <n v="1928.66"/>
    <n v="205.99"/>
    <n v="3"/>
    <s v="Ontario"/>
    <x v="5"/>
    <s v="Small Business"/>
    <x v="1"/>
    <x v="3"/>
  </r>
  <r>
    <s v="John Lucas"/>
    <n v="57542"/>
    <d v="2009-08-22T00:00:00"/>
    <d v="2009-08-24T00:00:00"/>
    <s v="August"/>
    <s v="2009"/>
    <n v="2"/>
    <b v="0"/>
    <s v="High"/>
    <n v="23"/>
    <n v="1256.29"/>
    <n v="0.04"/>
    <x v="0"/>
    <n v="517.03"/>
    <n v="55.48"/>
    <n v="6.79"/>
    <s v="Ontario"/>
    <x v="5"/>
    <s v="Corporate"/>
    <x v="0"/>
    <x v="5"/>
  </r>
  <r>
    <s v="John Castell"/>
    <n v="57639"/>
    <d v="2010-07-21T00:00:00"/>
    <d v="2010-07-21T00:00:00"/>
    <s v="July"/>
    <s v="2010"/>
    <n v="0"/>
    <s v="FREE DELIVERY"/>
    <s v="Critical"/>
    <n v="24"/>
    <n v="2239.52"/>
    <n v="0.04"/>
    <x v="0"/>
    <n v="330.5"/>
    <n v="95.46"/>
    <n v="18.13"/>
    <s v="Ontario"/>
    <x v="5"/>
    <s v="Consumer"/>
    <x v="2"/>
    <x v="4"/>
  </r>
  <r>
    <s v="Vivek Grady"/>
    <n v="57856"/>
    <d v="2009-02-12T00:00:00"/>
    <d v="2009-02-13T00:00:00"/>
    <s v="February"/>
    <s v="2009"/>
    <n v="1"/>
    <b v="0"/>
    <s v="Medium"/>
    <n v="17"/>
    <n v="127.45"/>
    <n v="0.06"/>
    <x v="0"/>
    <n v="-42.17"/>
    <n v="7.1"/>
    <n v="6.05"/>
    <s v="Ontario"/>
    <x v="5"/>
    <s v="Home Office"/>
    <x v="0"/>
    <x v="2"/>
  </r>
  <r>
    <s v="Vivek Grady"/>
    <n v="57856"/>
    <d v="2009-02-12T00:00:00"/>
    <d v="2009-02-13T00:00:00"/>
    <s v="February"/>
    <s v="2009"/>
    <n v="1"/>
    <b v="0"/>
    <s v="Medium"/>
    <n v="31"/>
    <n v="92.18"/>
    <n v="0.02"/>
    <x v="0"/>
    <n v="5.7"/>
    <n v="2.78"/>
    <n v="0.97"/>
    <s v="Ontario"/>
    <x v="5"/>
    <s v="Home Office"/>
    <x v="0"/>
    <x v="12"/>
  </r>
  <r>
    <s v="Arthur Prichep"/>
    <n v="58435"/>
    <d v="2012-05-07T00:00:00"/>
    <d v="2012-05-09T00:00:00"/>
    <s v="May"/>
    <s v="2012"/>
    <n v="2"/>
    <b v="0"/>
    <s v="low"/>
    <n v="11"/>
    <n v="273.44"/>
    <n v="0.01"/>
    <x v="0"/>
    <n v="-35.619999999999997"/>
    <n v="22.38"/>
    <n v="15.1"/>
    <s v="Ontario"/>
    <x v="5"/>
    <s v="Home Office"/>
    <x v="0"/>
    <x v="2"/>
  </r>
  <r>
    <s v="Sally Hughsby"/>
    <n v="59009"/>
    <d v="2011-11-18T00:00:00"/>
    <d v="2011-11-20T00:00:00"/>
    <s v="November"/>
    <s v="2011"/>
    <n v="2"/>
    <b v="0"/>
    <s v="Critical"/>
    <n v="19"/>
    <n v="614.91"/>
    <n v="0.02"/>
    <x v="2"/>
    <n v="-7.02"/>
    <n v="30.98"/>
    <n v="17.079999999999998"/>
    <s v="Ontario"/>
    <x v="5"/>
    <s v="Consumer"/>
    <x v="0"/>
    <x v="5"/>
  </r>
  <r>
    <s v="Greg Hansen"/>
    <n v="59491"/>
    <d v="2012-03-24T00:00:00"/>
    <d v="2012-03-27T00:00:00"/>
    <s v="March"/>
    <s v="2012"/>
    <n v="3"/>
    <b v="0"/>
    <s v="High"/>
    <n v="31"/>
    <n v="12470.31"/>
    <n v="0.04"/>
    <x v="0"/>
    <n v="5528.5"/>
    <n v="387.99"/>
    <n v="19.989999999999998"/>
    <s v="Ontario"/>
    <x v="5"/>
    <s v="Home Office"/>
    <x v="0"/>
    <x v="2"/>
  </r>
  <r>
    <s v="Karen Daniels"/>
    <n v="59554"/>
    <d v="2011-11-15T00:00:00"/>
    <d v="2011-11-16T00:00:00"/>
    <s v="November"/>
    <s v="2011"/>
    <n v="1"/>
    <b v="0"/>
    <s v="Critical"/>
    <n v="40"/>
    <n v="718.6"/>
    <n v="0.08"/>
    <x v="0"/>
    <n v="-81.489999999999995"/>
    <n v="17.98"/>
    <n v="4"/>
    <s v="Ontario"/>
    <x v="5"/>
    <s v="Consumer"/>
    <x v="1"/>
    <x v="7"/>
  </r>
  <r>
    <s v="Greg Hansen"/>
    <n v="59559"/>
    <d v="2010-09-17T00:00:00"/>
    <d v="2010-09-17T00:00:00"/>
    <s v="September"/>
    <s v="2010"/>
    <n v="0"/>
    <s v="FREE DELIVERY"/>
    <s v="Critical"/>
    <n v="30"/>
    <n v="397.17"/>
    <n v="0.1"/>
    <x v="2"/>
    <n v="7.69"/>
    <n v="14.34"/>
    <n v="5"/>
    <s v="Ontario"/>
    <x v="5"/>
    <s v="Home Office"/>
    <x v="2"/>
    <x v="4"/>
  </r>
  <r>
    <s v="Alejandro Grove"/>
    <n v="59745"/>
    <d v="2009-04-19T00:00:00"/>
    <d v="2009-04-21T00:00:00"/>
    <s v="April"/>
    <s v="2009"/>
    <n v="2"/>
    <b v="0"/>
    <s v="Not Specified"/>
    <n v="36"/>
    <n v="18092.66"/>
    <n v="0.09"/>
    <x v="0"/>
    <n v="7917.76"/>
    <n v="525.98"/>
    <n v="19.989999999999998"/>
    <s v="Ontario"/>
    <x v="5"/>
    <s v="Consumer"/>
    <x v="0"/>
    <x v="2"/>
  </r>
  <r>
    <s v="Lindsay Shagiari"/>
    <n v="59906"/>
    <d v="2010-05-20T00:00:00"/>
    <d v="2010-05-22T00:00:00"/>
    <s v="May"/>
    <s v="2010"/>
    <n v="2"/>
    <b v="0"/>
    <s v="High"/>
    <n v="32"/>
    <n v="284.92"/>
    <n v="0.03"/>
    <x v="0"/>
    <n v="81.290000000000006"/>
    <n v="9.11"/>
    <n v="2.15"/>
    <s v="Ontario"/>
    <x v="5"/>
    <s v="Home Office"/>
    <x v="0"/>
    <x v="5"/>
  </r>
  <r>
    <s v="Darrin Martin"/>
    <n v="454"/>
    <d v="2011-12-26T00:00:00"/>
    <d v="2011-12-28T00:00:00"/>
    <s v="December"/>
    <s v="2011"/>
    <n v="2"/>
    <b v="0"/>
    <s v="low"/>
    <n v="42"/>
    <n v="234.2"/>
    <n v="0.09"/>
    <x v="0"/>
    <n v="56.22"/>
    <n v="6.08"/>
    <n v="1.82"/>
    <s v="Ontario"/>
    <x v="5"/>
    <s v="Small Business"/>
    <x v="0"/>
    <x v="6"/>
  </r>
  <r>
    <s v="Ken Brennan"/>
    <n v="549"/>
    <d v="2012-07-12T00:00:00"/>
    <d v="2012-07-13T00:00:00"/>
    <s v="July"/>
    <s v="2012"/>
    <n v="1"/>
    <b v="0"/>
    <s v="Critical"/>
    <n v="13"/>
    <n v="70.239999999999995"/>
    <n v="0.03"/>
    <x v="0"/>
    <n v="-59.75"/>
    <n v="4.9800000000000004"/>
    <n v="7.44"/>
    <s v="Ontario"/>
    <x v="5"/>
    <s v="Consumer"/>
    <x v="0"/>
    <x v="5"/>
  </r>
  <r>
    <s v="Ken Brennan"/>
    <n v="549"/>
    <d v="2012-07-12T00:00:00"/>
    <d v="2012-07-13T00:00:00"/>
    <s v="July"/>
    <s v="2012"/>
    <n v="1"/>
    <b v="0"/>
    <s v="Critical"/>
    <n v="5"/>
    <n v="40.75"/>
    <n v="0.05"/>
    <x v="0"/>
    <n v="-27.57"/>
    <n v="6.48"/>
    <n v="8.74"/>
    <s v="Ontario"/>
    <x v="5"/>
    <s v="Consumer"/>
    <x v="0"/>
    <x v="5"/>
  </r>
  <r>
    <s v="Ken Brennan"/>
    <n v="549"/>
    <d v="2012-07-12T00:00:00"/>
    <d v="2012-07-12T00:00:00"/>
    <s v="July"/>
    <s v="2012"/>
    <n v="0"/>
    <s v="FREE DELIVERY"/>
    <s v="Critical"/>
    <n v="30"/>
    <n v="1150.8800000000001"/>
    <n v="0.05"/>
    <x v="2"/>
    <n v="-911.56"/>
    <n v="38.94"/>
    <n v="35"/>
    <s v="Ontario"/>
    <x v="5"/>
    <s v="Consumer"/>
    <x v="0"/>
    <x v="0"/>
  </r>
  <r>
    <s v="Max Jones"/>
    <n v="999"/>
    <d v="2010-09-04T00:00:00"/>
    <d v="2010-09-11T00:00:00"/>
    <s v="September"/>
    <s v="2010"/>
    <n v="7"/>
    <b v="0"/>
    <s v="low"/>
    <n v="6"/>
    <n v="583.64"/>
    <n v="0.08"/>
    <x v="0"/>
    <n v="-179.5"/>
    <n v="95.43"/>
    <n v="19.989999999999998"/>
    <s v="Ontario"/>
    <x v="5"/>
    <s v="Home Office"/>
    <x v="0"/>
    <x v="0"/>
  </r>
  <r>
    <s v="Lena Creighton"/>
    <n v="1286"/>
    <d v="2010-05-13T00:00:00"/>
    <d v="2010-05-14T00:00:00"/>
    <s v="May"/>
    <s v="2010"/>
    <n v="1"/>
    <b v="0"/>
    <s v="Not Specified"/>
    <n v="46"/>
    <n v="234.37"/>
    <n v="0.05"/>
    <x v="0"/>
    <n v="-144.68"/>
    <n v="5.18"/>
    <n v="5.74"/>
    <s v="Ontario"/>
    <x v="5"/>
    <s v="Home Office"/>
    <x v="0"/>
    <x v="2"/>
  </r>
  <r>
    <s v="Lena Creighton"/>
    <n v="1286"/>
    <d v="2010-05-13T00:00:00"/>
    <d v="2010-05-15T00:00:00"/>
    <s v="May"/>
    <s v="2010"/>
    <n v="2"/>
    <b v="0"/>
    <s v="Not Specified"/>
    <n v="14"/>
    <n v="1000.3565"/>
    <n v="0.06"/>
    <x v="0"/>
    <n v="229.78"/>
    <n v="85.99"/>
    <n v="3.3"/>
    <s v="Ontario"/>
    <x v="5"/>
    <s v="Home Office"/>
    <x v="1"/>
    <x v="3"/>
  </r>
  <r>
    <s v="Ken Brennan"/>
    <n v="1831"/>
    <d v="2010-12-01T00:00:00"/>
    <d v="2010-12-02T00:00:00"/>
    <s v="December"/>
    <s v="2010"/>
    <n v="1"/>
    <b v="0"/>
    <s v="Critical"/>
    <n v="33"/>
    <n v="12586.19"/>
    <n v="0"/>
    <x v="1"/>
    <n v="619.71"/>
    <n v="370.98"/>
    <n v="99"/>
    <s v="Ontario"/>
    <x v="5"/>
    <s v="Home Office"/>
    <x v="0"/>
    <x v="0"/>
  </r>
  <r>
    <s v="Joe Kamberova"/>
    <n v="1892"/>
    <d v="2009-03-25T00:00:00"/>
    <d v="2009-03-29T00:00:00"/>
    <s v="March"/>
    <s v="2009"/>
    <n v="4"/>
    <b v="0"/>
    <s v="low"/>
    <n v="47"/>
    <n v="193.63"/>
    <n v="0.05"/>
    <x v="0"/>
    <n v="-152.52000000000001"/>
    <n v="3.98"/>
    <n v="5.26"/>
    <s v="Ontario"/>
    <x v="5"/>
    <s v="Small Business"/>
    <x v="0"/>
    <x v="2"/>
  </r>
  <r>
    <s v="Joe Kamberova"/>
    <n v="1892"/>
    <d v="2009-03-25T00:00:00"/>
    <d v="2009-03-25T00:00:00"/>
    <s v="March"/>
    <s v="2009"/>
    <n v="0"/>
    <s v="FREE DELIVERY"/>
    <s v="low"/>
    <n v="9"/>
    <n v="64.290000000000006"/>
    <n v="0.01"/>
    <x v="0"/>
    <n v="-18.850000000000001"/>
    <n v="6.48"/>
    <n v="5.4"/>
    <s v="Ontario"/>
    <x v="5"/>
    <s v="Small Business"/>
    <x v="0"/>
    <x v="5"/>
  </r>
  <r>
    <s v="Barry Franz"/>
    <n v="1991"/>
    <d v="2012-09-06T00:00:00"/>
    <d v="2012-09-06T00:00:00"/>
    <s v="September"/>
    <s v="2012"/>
    <n v="0"/>
    <s v="FREE DELIVERY"/>
    <s v="Not Specified"/>
    <n v="27"/>
    <n v="3491.06"/>
    <n v="0.09"/>
    <x v="0"/>
    <n v="921.7"/>
    <n v="136.97999999999999"/>
    <n v="24.49"/>
    <s v="Ontario"/>
    <x v="5"/>
    <s v="Corporate"/>
    <x v="2"/>
    <x v="4"/>
  </r>
  <r>
    <s v="Barry Franz"/>
    <n v="1991"/>
    <d v="2012-09-06T00:00:00"/>
    <d v="2012-09-07T00:00:00"/>
    <s v="September"/>
    <s v="2012"/>
    <n v="1"/>
    <b v="0"/>
    <s v="Not Specified"/>
    <n v="37"/>
    <n v="14383.83"/>
    <n v="0.01"/>
    <x v="1"/>
    <n v="5050.1000000000004"/>
    <n v="399.98"/>
    <n v="12.06"/>
    <s v="Ontario"/>
    <x v="5"/>
    <s v="Corporate"/>
    <x v="1"/>
    <x v="16"/>
  </r>
  <r>
    <s v="Odella Nelson"/>
    <n v="4610"/>
    <d v="2010-06-17T00:00:00"/>
    <d v="2010-06-19T00:00:00"/>
    <s v="June"/>
    <s v="2010"/>
    <n v="2"/>
    <b v="0"/>
    <s v="low"/>
    <n v="8"/>
    <n v="66.88"/>
    <n v="0.09"/>
    <x v="0"/>
    <n v="-17.010000000000002"/>
    <n v="8.33"/>
    <n v="1.99"/>
    <s v="Ontario"/>
    <x v="5"/>
    <s v="Small Business"/>
    <x v="1"/>
    <x v="7"/>
  </r>
  <r>
    <s v="Odella Nelson"/>
    <n v="4610"/>
    <d v="2010-06-17T00:00:00"/>
    <d v="2010-06-21T00:00:00"/>
    <s v="June"/>
    <s v="2010"/>
    <n v="4"/>
    <b v="0"/>
    <s v="low"/>
    <n v="29"/>
    <n v="447.34"/>
    <n v="0.08"/>
    <x v="0"/>
    <n v="203.01"/>
    <n v="15.67"/>
    <n v="1.39"/>
    <s v="Ontario"/>
    <x v="5"/>
    <s v="Small Business"/>
    <x v="0"/>
    <x v="8"/>
  </r>
  <r>
    <s v="Max Jones"/>
    <n v="5697"/>
    <d v="2012-10-04T00:00:00"/>
    <d v="2012-10-06T00:00:00"/>
    <s v="October"/>
    <s v="2012"/>
    <n v="2"/>
    <b v="0"/>
    <s v="Critical"/>
    <n v="31"/>
    <n v="371.68"/>
    <n v="0.03"/>
    <x v="0"/>
    <n v="-13.32"/>
    <n v="11.29"/>
    <n v="5.03"/>
    <s v="Ontario"/>
    <x v="5"/>
    <s v="Home Office"/>
    <x v="0"/>
    <x v="0"/>
  </r>
  <r>
    <s v="Filia McAdams"/>
    <n v="5986"/>
    <d v="2012-04-21T00:00:00"/>
    <d v="2012-04-21T00:00:00"/>
    <s v="April"/>
    <s v="2012"/>
    <n v="0"/>
    <s v="FREE DELIVERY"/>
    <s v="High"/>
    <n v="48"/>
    <n v="5556.18"/>
    <n v="0.08"/>
    <x v="0"/>
    <n v="1638.48"/>
    <n v="120.98"/>
    <n v="3.99"/>
    <s v="Ontario"/>
    <x v="5"/>
    <s v="Small Business"/>
    <x v="0"/>
    <x v="1"/>
  </r>
  <r>
    <s v="Filia McAdams"/>
    <n v="5986"/>
    <d v="2012-04-21T00:00:00"/>
    <d v="2012-04-22T00:00:00"/>
    <s v="April"/>
    <s v="2012"/>
    <n v="1"/>
    <b v="0"/>
    <s v="High"/>
    <n v="20"/>
    <n v="1021.55"/>
    <n v="0.05"/>
    <x v="1"/>
    <n v="64.81"/>
    <n v="50.98"/>
    <n v="14.19"/>
    <s v="Ontario"/>
    <x v="5"/>
    <s v="Small Business"/>
    <x v="2"/>
    <x v="14"/>
  </r>
  <r>
    <s v="Filia McAdams"/>
    <n v="5986"/>
    <d v="2012-04-21T00:00:00"/>
    <d v="2012-04-22T00:00:00"/>
    <s v="April"/>
    <s v="2012"/>
    <n v="1"/>
    <b v="0"/>
    <s v="High"/>
    <n v="41"/>
    <n v="205.24"/>
    <n v="0.03"/>
    <x v="0"/>
    <n v="-148.77000000000001"/>
    <n v="4.8899999999999997"/>
    <n v="4.93"/>
    <s v="Ontario"/>
    <x v="5"/>
    <s v="Small Business"/>
    <x v="1"/>
    <x v="7"/>
  </r>
  <r>
    <s v="Maureen Fritzler"/>
    <n v="6053"/>
    <d v="2010-12-11T00:00:00"/>
    <d v="2010-12-13T00:00:00"/>
    <s v="December"/>
    <s v="2010"/>
    <n v="2"/>
    <b v="0"/>
    <s v="Medium"/>
    <n v="4"/>
    <n v="16.079999999999998"/>
    <n v="0.04"/>
    <x v="0"/>
    <n v="-3.75"/>
    <n v="3.8"/>
    <n v="1.49"/>
    <s v="Ontario"/>
    <x v="5"/>
    <s v="Corporate"/>
    <x v="0"/>
    <x v="2"/>
  </r>
  <r>
    <s v="Lena Creighton"/>
    <n v="6432"/>
    <d v="2011-11-10T00:00:00"/>
    <d v="2011-11-12T00:00:00"/>
    <s v="November"/>
    <s v="2011"/>
    <n v="2"/>
    <b v="0"/>
    <s v="Critical"/>
    <n v="30"/>
    <n v="311.08"/>
    <n v="0.08"/>
    <x v="0"/>
    <n v="-38.450000000000003"/>
    <n v="10.89"/>
    <n v="4.5"/>
    <s v="Ontario"/>
    <x v="5"/>
    <s v="Corporate"/>
    <x v="0"/>
    <x v="1"/>
  </r>
  <r>
    <s v="Max Jones"/>
    <n v="6502"/>
    <d v="2011-08-20T00:00:00"/>
    <d v="2011-08-20T00:00:00"/>
    <s v="August"/>
    <s v="2011"/>
    <n v="0"/>
    <s v="FREE DELIVERY"/>
    <s v="Medium"/>
    <n v="16"/>
    <n v="116.11"/>
    <n v="0.1"/>
    <x v="2"/>
    <n v="-36.46"/>
    <n v="7.64"/>
    <n v="5.83"/>
    <s v="Ontario"/>
    <x v="5"/>
    <s v="Home Office"/>
    <x v="0"/>
    <x v="5"/>
  </r>
  <r>
    <s v="Max Jones"/>
    <n v="6502"/>
    <d v="2011-08-20T00:00:00"/>
    <d v="2011-08-23T00:00:00"/>
    <s v="August"/>
    <s v="2011"/>
    <n v="3"/>
    <b v="0"/>
    <s v="Medium"/>
    <n v="30"/>
    <n v="306.92"/>
    <n v="0.05"/>
    <x v="0"/>
    <n v="13.46"/>
    <n v="9.99"/>
    <n v="5.12"/>
    <s v="Ontario"/>
    <x v="5"/>
    <s v="Home Office"/>
    <x v="0"/>
    <x v="5"/>
  </r>
  <r>
    <s v="Dennis Bolton"/>
    <n v="6656"/>
    <d v="2009-05-15T00:00:00"/>
    <d v="2009-05-15T00:00:00"/>
    <s v="May"/>
    <s v="2009"/>
    <n v="0"/>
    <s v="FREE DELIVERY"/>
    <s v="Critical"/>
    <n v="45"/>
    <n v="1802"/>
    <n v="0.02"/>
    <x v="0"/>
    <n v="508.96"/>
    <n v="39.06"/>
    <n v="10.55"/>
    <s v="Ontario"/>
    <x v="5"/>
    <s v="Small Business"/>
    <x v="0"/>
    <x v="2"/>
  </r>
  <r>
    <s v="Dennis Bolton"/>
    <n v="6656"/>
    <d v="2009-05-15T00:00:00"/>
    <d v="2009-05-16T00:00:00"/>
    <s v="May"/>
    <s v="2009"/>
    <n v="1"/>
    <b v="0"/>
    <s v="Critical"/>
    <n v="50"/>
    <n v="1832.22"/>
    <n v="0.1"/>
    <x v="0"/>
    <n v="805.43"/>
    <n v="37.700000000000003"/>
    <n v="2.99"/>
    <s v="Ontario"/>
    <x v="5"/>
    <s v="Small Business"/>
    <x v="0"/>
    <x v="2"/>
  </r>
  <r>
    <s v="Maureen Fritzler"/>
    <n v="7072"/>
    <d v="2012-02-04T00:00:00"/>
    <d v="2012-02-04T00:00:00"/>
    <s v="February"/>
    <s v="2012"/>
    <n v="0"/>
    <s v="FREE DELIVERY"/>
    <s v="Critical"/>
    <n v="29"/>
    <n v="258.61"/>
    <n v="7.0000000000000007E-2"/>
    <x v="0"/>
    <n v="-15.96"/>
    <n v="8.85"/>
    <n v="5.6"/>
    <s v="Ontario"/>
    <x v="5"/>
    <s v="Corporate"/>
    <x v="0"/>
    <x v="2"/>
  </r>
  <r>
    <s v="Art Foster"/>
    <n v="7429"/>
    <d v="2010-05-26T00:00:00"/>
    <d v="2010-05-27T00:00:00"/>
    <s v="May"/>
    <s v="2010"/>
    <n v="1"/>
    <b v="0"/>
    <s v="Not Specified"/>
    <n v="33"/>
    <n v="1379.34"/>
    <n v="0.04"/>
    <x v="0"/>
    <n v="-470.85"/>
    <n v="40.479999999999997"/>
    <n v="19.989999999999998"/>
    <s v="Ontario"/>
    <x v="5"/>
    <s v="Home Office"/>
    <x v="1"/>
    <x v="7"/>
  </r>
  <r>
    <s v="Art Foster"/>
    <n v="7429"/>
    <d v="2010-05-26T00:00:00"/>
    <d v="2010-05-27T00:00:00"/>
    <s v="May"/>
    <s v="2010"/>
    <n v="1"/>
    <b v="0"/>
    <s v="Not Specified"/>
    <n v="6"/>
    <n v="168.25"/>
    <n v="0.09"/>
    <x v="2"/>
    <n v="101.78"/>
    <n v="26.48"/>
    <n v="6.93"/>
    <s v="Ontario"/>
    <x v="5"/>
    <s v="Home Office"/>
    <x v="2"/>
    <x v="4"/>
  </r>
  <r>
    <s v="Erica Hackney"/>
    <n v="7910"/>
    <d v="2010-04-20T00:00:00"/>
    <d v="2010-04-23T00:00:00"/>
    <s v="April"/>
    <s v="2010"/>
    <n v="3"/>
    <b v="0"/>
    <s v="Critical"/>
    <n v="41"/>
    <n v="1871.13"/>
    <n v="0.01"/>
    <x v="0"/>
    <n v="346.43"/>
    <n v="45.98"/>
    <n v="4.8"/>
    <s v="Ontario"/>
    <x v="5"/>
    <s v="Small Business"/>
    <x v="2"/>
    <x v="4"/>
  </r>
  <r>
    <s v="Erica Hackney"/>
    <n v="7910"/>
    <d v="2010-04-20T00:00:00"/>
    <d v="2010-04-20T00:00:00"/>
    <s v="April"/>
    <s v="2010"/>
    <n v="0"/>
    <s v="FREE DELIVERY"/>
    <s v="Critical"/>
    <n v="22"/>
    <n v="729.57"/>
    <n v="0.08"/>
    <x v="0"/>
    <n v="250.43"/>
    <n v="35.44"/>
    <n v="5.09"/>
    <s v="Ontario"/>
    <x v="5"/>
    <s v="Small Business"/>
    <x v="0"/>
    <x v="5"/>
  </r>
  <r>
    <s v="Don Weiss"/>
    <n v="8035"/>
    <d v="2012-03-01T00:00:00"/>
    <d v="2012-03-03T00:00:00"/>
    <s v="March"/>
    <s v="2012"/>
    <n v="2"/>
    <b v="0"/>
    <s v="Medium"/>
    <n v="7"/>
    <n v="104.38"/>
    <n v="7.0000000000000007E-2"/>
    <x v="0"/>
    <n v="-24.2"/>
    <n v="14.42"/>
    <n v="6.75"/>
    <s v="Ontario"/>
    <x v="5"/>
    <s v="Corporate"/>
    <x v="0"/>
    <x v="1"/>
  </r>
  <r>
    <s v="Jessica Myrick"/>
    <n v="8961"/>
    <d v="2011-06-28T00:00:00"/>
    <d v="2011-07-03T00:00:00"/>
    <s v="July"/>
    <s v="2011"/>
    <n v="5"/>
    <b v="0"/>
    <s v="low"/>
    <n v="15"/>
    <n v="627.69000000000005"/>
    <n v="0"/>
    <x v="0"/>
    <n v="-12.02"/>
    <n v="39.979999999999997"/>
    <n v="4"/>
    <s v="Ontario"/>
    <x v="5"/>
    <s v="Small Business"/>
    <x v="1"/>
    <x v="7"/>
  </r>
  <r>
    <s v="Darrin Martin"/>
    <n v="9606"/>
    <d v="2009-07-27T00:00:00"/>
    <d v="2009-07-27T00:00:00"/>
    <s v="July"/>
    <s v="2009"/>
    <n v="0"/>
    <s v="FREE DELIVERY"/>
    <s v="Not Specified"/>
    <n v="39"/>
    <n v="493.26"/>
    <n v="0.02"/>
    <x v="0"/>
    <n v="263.39999999999998"/>
    <n v="12.53"/>
    <n v="0.49"/>
    <s v="Ontario"/>
    <x v="5"/>
    <s v="Small Business"/>
    <x v="0"/>
    <x v="11"/>
  </r>
  <r>
    <s v="Darrin Martin"/>
    <n v="9606"/>
    <d v="2009-07-27T00:00:00"/>
    <d v="2009-07-29T00:00:00"/>
    <s v="July"/>
    <s v="2009"/>
    <n v="2"/>
    <b v="0"/>
    <s v="Not Specified"/>
    <n v="37"/>
    <n v="192.15"/>
    <n v="7.0000000000000007E-2"/>
    <x v="2"/>
    <n v="37.31"/>
    <n v="5.18"/>
    <n v="2.04"/>
    <s v="Ontario"/>
    <x v="5"/>
    <s v="Small Business"/>
    <x v="0"/>
    <x v="5"/>
  </r>
  <r>
    <s v="Bruce Degenhardt"/>
    <n v="9857"/>
    <d v="2010-05-11T00:00:00"/>
    <d v="2010-05-13T00:00:00"/>
    <s v="May"/>
    <s v="2010"/>
    <n v="2"/>
    <b v="0"/>
    <s v="High"/>
    <n v="16"/>
    <n v="2366.1799999999998"/>
    <n v="0.1"/>
    <x v="0"/>
    <n v="703.8"/>
    <n v="162.93"/>
    <n v="19.989999999999998"/>
    <s v="Ontario"/>
    <x v="5"/>
    <s v="Home Office"/>
    <x v="0"/>
    <x v="8"/>
  </r>
  <r>
    <s v="Bruce Degenhardt"/>
    <n v="9857"/>
    <d v="2010-05-11T00:00:00"/>
    <d v="2010-05-11T00:00:00"/>
    <s v="May"/>
    <s v="2010"/>
    <n v="0"/>
    <s v="FREE DELIVERY"/>
    <s v="High"/>
    <n v="49"/>
    <n v="675.71"/>
    <n v="0.06"/>
    <x v="0"/>
    <n v="-17.489999999999998"/>
    <n v="13.79"/>
    <n v="8.7799999999999994"/>
    <s v="Ontario"/>
    <x v="5"/>
    <s v="Home Office"/>
    <x v="2"/>
    <x v="4"/>
  </r>
  <r>
    <s v="Bruce Degenhardt"/>
    <n v="9857"/>
    <d v="2010-05-11T00:00:00"/>
    <d v="2010-05-13T00:00:00"/>
    <s v="May"/>
    <s v="2010"/>
    <n v="2"/>
    <b v="0"/>
    <s v="High"/>
    <n v="16"/>
    <n v="292.97800000000001"/>
    <n v="0.05"/>
    <x v="0"/>
    <n v="-93.61"/>
    <n v="20.99"/>
    <n v="3.3"/>
    <s v="Ontario"/>
    <x v="5"/>
    <s v="Home Office"/>
    <x v="1"/>
    <x v="3"/>
  </r>
  <r>
    <s v="Jenna Caffey"/>
    <n v="10851"/>
    <d v="2009-04-06T00:00:00"/>
    <d v="2009-04-07T00:00:00"/>
    <s v="April"/>
    <s v="2009"/>
    <n v="1"/>
    <b v="0"/>
    <s v="High"/>
    <n v="14"/>
    <n v="570.52850000000001"/>
    <n v="0.02"/>
    <x v="2"/>
    <n v="3.96"/>
    <n v="45.99"/>
    <n v="4.99"/>
    <s v="Ontario"/>
    <x v="5"/>
    <s v="Consumer"/>
    <x v="1"/>
    <x v="3"/>
  </r>
  <r>
    <s v="Kalyca Meade"/>
    <n v="11233"/>
    <d v="2011-08-30T00:00:00"/>
    <d v="2011-09-01T00:00:00"/>
    <s v="September"/>
    <s v="2011"/>
    <n v="2"/>
    <b v="0"/>
    <s v="Not Specified"/>
    <n v="25"/>
    <n v="276.5"/>
    <n v="0.02"/>
    <x v="0"/>
    <n v="35.72"/>
    <n v="10.98"/>
    <n v="4.8"/>
    <s v="Ontario"/>
    <x v="5"/>
    <s v="Corporate"/>
    <x v="0"/>
    <x v="8"/>
  </r>
  <r>
    <s v="Dennis Bolton"/>
    <n v="11493"/>
    <d v="2011-10-20T00:00:00"/>
    <d v="2011-10-22T00:00:00"/>
    <s v="October"/>
    <s v="2011"/>
    <n v="2"/>
    <b v="0"/>
    <s v="Critical"/>
    <n v="16"/>
    <n v="111.9"/>
    <n v="0.01"/>
    <x v="0"/>
    <n v="38.03"/>
    <n v="6.47"/>
    <n v="1.22"/>
    <s v="Ontario"/>
    <x v="5"/>
    <s v="Small Business"/>
    <x v="0"/>
    <x v="12"/>
  </r>
  <r>
    <s v="Jenna Caffey"/>
    <n v="11684"/>
    <d v="2012-07-27T00:00:00"/>
    <d v="2012-07-29T00:00:00"/>
    <s v="July"/>
    <s v="2012"/>
    <n v="2"/>
    <b v="0"/>
    <s v="High"/>
    <n v="8"/>
    <n v="1173.5"/>
    <n v="0"/>
    <x v="0"/>
    <n v="53.87"/>
    <n v="140.81"/>
    <n v="24.49"/>
    <s v="Ontario"/>
    <x v="5"/>
    <s v="Consumer"/>
    <x v="2"/>
    <x v="14"/>
  </r>
  <r>
    <s v="Max Jones"/>
    <n v="11975"/>
    <d v="2011-04-13T00:00:00"/>
    <d v="2011-04-15T00:00:00"/>
    <s v="April"/>
    <s v="2011"/>
    <n v="2"/>
    <b v="0"/>
    <s v="Critical"/>
    <n v="43"/>
    <n v="210.66"/>
    <n v="0.08"/>
    <x v="0"/>
    <n v="-145.72"/>
    <n v="5.18"/>
    <n v="5.74"/>
    <s v="Ontario"/>
    <x v="5"/>
    <s v="Home Office"/>
    <x v="0"/>
    <x v="2"/>
  </r>
  <r>
    <s v="Lena Creighton"/>
    <n v="13537"/>
    <d v="2010-05-30T00:00:00"/>
    <d v="2010-06-01T00:00:00"/>
    <s v="June"/>
    <s v="2010"/>
    <n v="2"/>
    <b v="0"/>
    <s v="low"/>
    <n v="41"/>
    <n v="316.61"/>
    <n v="0.03"/>
    <x v="0"/>
    <n v="110.34"/>
    <n v="7.4"/>
    <n v="1.71"/>
    <s v="Ontario"/>
    <x v="5"/>
    <s v="Home Office"/>
    <x v="0"/>
    <x v="5"/>
  </r>
  <r>
    <s v="Art Foster"/>
    <n v="13670"/>
    <d v="2012-05-23T00:00:00"/>
    <d v="2012-05-26T00:00:00"/>
    <s v="May"/>
    <s v="2012"/>
    <n v="3"/>
    <b v="0"/>
    <s v="Critical"/>
    <n v="27"/>
    <n v="116.37"/>
    <n v="0.04"/>
    <x v="2"/>
    <n v="57.63"/>
    <n v="3.69"/>
    <n v="0.5"/>
    <s v="Ontario"/>
    <x v="5"/>
    <s v="Home Office"/>
    <x v="0"/>
    <x v="11"/>
  </r>
  <r>
    <s v="Ken Brennan"/>
    <n v="13764"/>
    <d v="2011-07-13T00:00:00"/>
    <d v="2011-07-14T00:00:00"/>
    <s v="July"/>
    <s v="2011"/>
    <n v="1"/>
    <b v="0"/>
    <s v="Medium"/>
    <n v="31"/>
    <n v="123.93"/>
    <n v="0.1"/>
    <x v="0"/>
    <n v="11.93"/>
    <n v="4.28"/>
    <n v="0.94"/>
    <s v="Ontario"/>
    <x v="5"/>
    <s v="Home Office"/>
    <x v="0"/>
    <x v="12"/>
  </r>
  <r>
    <s v="Jenna Caffey"/>
    <n v="13953"/>
    <d v="2011-05-31T00:00:00"/>
    <d v="2011-06-02T00:00:00"/>
    <s v="June"/>
    <s v="2011"/>
    <n v="2"/>
    <b v="0"/>
    <s v="Critical"/>
    <n v="32"/>
    <n v="381.24"/>
    <n v="0.04"/>
    <x v="0"/>
    <n v="67.599999999999994"/>
    <n v="11.34"/>
    <n v="5.01"/>
    <s v="Ontario"/>
    <x v="5"/>
    <s v="Consumer"/>
    <x v="0"/>
    <x v="5"/>
  </r>
  <r>
    <s v="Troy Blackwell"/>
    <n v="14119"/>
    <d v="2010-05-31T00:00:00"/>
    <d v="2010-06-04T00:00:00"/>
    <s v="June"/>
    <s v="2010"/>
    <n v="4"/>
    <b v="0"/>
    <s v="low"/>
    <n v="24"/>
    <n v="103.11"/>
    <n v="0.06"/>
    <x v="0"/>
    <n v="-95.41"/>
    <n v="4.18"/>
    <n v="6.92"/>
    <s v="Ontario"/>
    <x v="5"/>
    <s v="Home Office"/>
    <x v="2"/>
    <x v="4"/>
  </r>
  <r>
    <s v="Troy Blackwell"/>
    <n v="14119"/>
    <d v="2010-05-31T00:00:00"/>
    <d v="2010-06-05T00:00:00"/>
    <s v="June"/>
    <s v="2010"/>
    <n v="5"/>
    <b v="0"/>
    <s v="low"/>
    <n v="35"/>
    <n v="1599.0709999999999"/>
    <n v="0.04"/>
    <x v="0"/>
    <n v="296.66000000000003"/>
    <n v="55.99"/>
    <n v="3.3"/>
    <s v="Ontario"/>
    <x v="5"/>
    <s v="Home Office"/>
    <x v="1"/>
    <x v="3"/>
  </r>
  <r>
    <s v="Troy Blackwell"/>
    <n v="14119"/>
    <d v="2010-05-31T00:00:00"/>
    <d v="2010-06-02T00:00:00"/>
    <s v="June"/>
    <s v="2010"/>
    <n v="2"/>
    <b v="0"/>
    <s v="low"/>
    <n v="31"/>
    <n v="968.23500000000001"/>
    <n v="0.05"/>
    <x v="0"/>
    <n v="-158.61000000000001"/>
    <n v="35.99"/>
    <n v="5"/>
    <s v="Ontario"/>
    <x v="5"/>
    <s v="Home Office"/>
    <x v="1"/>
    <x v="3"/>
  </r>
  <r>
    <s v="Jessica Myrick"/>
    <n v="14402"/>
    <d v="2010-10-14T00:00:00"/>
    <d v="2010-10-16T00:00:00"/>
    <s v="October"/>
    <s v="2010"/>
    <n v="2"/>
    <b v="0"/>
    <s v="Medium"/>
    <n v="1"/>
    <n v="184.46"/>
    <n v="0.05"/>
    <x v="1"/>
    <n v="-106.33"/>
    <n v="160.97999999999999"/>
    <n v="30"/>
    <s v="Ontario"/>
    <x v="5"/>
    <s v="Small Business"/>
    <x v="2"/>
    <x v="14"/>
  </r>
  <r>
    <s v="Harry Marie"/>
    <n v="14499"/>
    <d v="2010-11-14T00:00:00"/>
    <d v="2010-11-19T00:00:00"/>
    <s v="November"/>
    <s v="2010"/>
    <n v="5"/>
    <b v="0"/>
    <s v="low"/>
    <n v="28"/>
    <n v="574.99"/>
    <n v="0.06"/>
    <x v="0"/>
    <n v="-148.87"/>
    <n v="20.97"/>
    <n v="6.5"/>
    <s v="Ontario"/>
    <x v="5"/>
    <s v="Consumer"/>
    <x v="1"/>
    <x v="7"/>
  </r>
  <r>
    <s v="Erica Hackney"/>
    <n v="15079"/>
    <d v="2010-01-15T00:00:00"/>
    <d v="2010-01-18T00:00:00"/>
    <s v="January"/>
    <s v="2010"/>
    <n v="3"/>
    <b v="0"/>
    <s v="Medium"/>
    <n v="45"/>
    <n v="3753.42"/>
    <n v="0"/>
    <x v="0"/>
    <n v="1276.25"/>
    <n v="80.98"/>
    <n v="7.18"/>
    <s v="Ontario"/>
    <x v="5"/>
    <s v="Small Business"/>
    <x v="1"/>
    <x v="7"/>
  </r>
  <r>
    <s v="Erica Hackney"/>
    <n v="15079"/>
    <d v="2010-01-15T00:00:00"/>
    <d v="2010-01-16T00:00:00"/>
    <s v="January"/>
    <s v="2010"/>
    <n v="1"/>
    <b v="0"/>
    <s v="Medium"/>
    <n v="23"/>
    <n v="1130.79"/>
    <n v="0.01"/>
    <x v="0"/>
    <n v="468.19"/>
    <n v="48.91"/>
    <n v="5.97"/>
    <s v="Ontario"/>
    <x v="5"/>
    <s v="Small Business"/>
    <x v="0"/>
    <x v="5"/>
  </r>
  <r>
    <s v="Lena Creighton"/>
    <n v="15236"/>
    <d v="2012-04-09T00:00:00"/>
    <d v="2012-04-10T00:00:00"/>
    <s v="April"/>
    <s v="2012"/>
    <n v="1"/>
    <b v="0"/>
    <s v="Not Specified"/>
    <n v="33"/>
    <n v="341.42"/>
    <n v="0.06"/>
    <x v="0"/>
    <n v="71.5"/>
    <n v="10.91"/>
    <n v="2.99"/>
    <s v="Ontario"/>
    <x v="5"/>
    <s v="Home Office"/>
    <x v="0"/>
    <x v="2"/>
  </r>
  <r>
    <s v="Lena Creighton"/>
    <n v="15236"/>
    <d v="2012-04-09T00:00:00"/>
    <d v="2012-04-11T00:00:00"/>
    <s v="April"/>
    <s v="2012"/>
    <n v="2"/>
    <b v="0"/>
    <s v="Not Specified"/>
    <n v="30"/>
    <n v="381.39"/>
    <n v="0.01"/>
    <x v="2"/>
    <n v="31.24"/>
    <n v="12.07"/>
    <n v="6.2"/>
    <s v="Ontario"/>
    <x v="5"/>
    <s v="Home Office"/>
    <x v="2"/>
    <x v="4"/>
  </r>
  <r>
    <s v="Troy Blackwell"/>
    <n v="15397"/>
    <d v="2010-02-06T00:00:00"/>
    <d v="2010-02-08T00:00:00"/>
    <s v="February"/>
    <s v="2010"/>
    <n v="2"/>
    <b v="0"/>
    <s v="Critical"/>
    <n v="42"/>
    <n v="223.33"/>
    <n v="0"/>
    <x v="2"/>
    <n v="-111.89"/>
    <n v="4.9800000000000004"/>
    <n v="4.32"/>
    <s v="Ontario"/>
    <x v="5"/>
    <s v="Home Office"/>
    <x v="1"/>
    <x v="7"/>
  </r>
  <r>
    <s v="Troy Blackwell"/>
    <n v="15397"/>
    <d v="2010-02-06T00:00:00"/>
    <d v="2010-02-06T00:00:00"/>
    <s v="February"/>
    <s v="2010"/>
    <n v="0"/>
    <s v="FREE DELIVERY"/>
    <s v="Critical"/>
    <n v="29"/>
    <n v="1178.04"/>
    <n v="7.0000000000000007E-2"/>
    <x v="0"/>
    <n v="-53.81"/>
    <n v="40.98"/>
    <n v="6.5"/>
    <s v="Ontario"/>
    <x v="5"/>
    <s v="Home Office"/>
    <x v="1"/>
    <x v="7"/>
  </r>
  <r>
    <s v="Troy Blackwell"/>
    <n v="15397"/>
    <d v="2010-02-06T00:00:00"/>
    <d v="2010-02-07T00:00:00"/>
    <s v="February"/>
    <s v="2010"/>
    <n v="1"/>
    <b v="0"/>
    <s v="Critical"/>
    <n v="43"/>
    <n v="121.94"/>
    <n v="0.01"/>
    <x v="0"/>
    <n v="-51.3"/>
    <n v="2.6"/>
    <n v="2.4"/>
    <s v="Ontario"/>
    <x v="5"/>
    <s v="Home Office"/>
    <x v="0"/>
    <x v="12"/>
  </r>
  <r>
    <s v="Troy Blackwell"/>
    <n v="15719"/>
    <d v="2011-01-18T00:00:00"/>
    <d v="2011-01-19T00:00:00"/>
    <s v="January"/>
    <s v="2011"/>
    <n v="1"/>
    <b v="0"/>
    <s v="Critical"/>
    <n v="18"/>
    <n v="5405.44"/>
    <n v="7.0000000000000007E-2"/>
    <x v="1"/>
    <n v="604.46"/>
    <n v="300.98"/>
    <n v="64.73"/>
    <s v="Ontario"/>
    <x v="5"/>
    <s v="Home Office"/>
    <x v="2"/>
    <x v="14"/>
  </r>
  <r>
    <s v="Patricia Hirasaki"/>
    <n v="16098"/>
    <d v="2012-07-21T00:00:00"/>
    <d v="2012-07-23T00:00:00"/>
    <s v="July"/>
    <s v="2012"/>
    <n v="2"/>
    <b v="0"/>
    <s v="low"/>
    <n v="44"/>
    <n v="1001.99"/>
    <n v="0.09"/>
    <x v="0"/>
    <n v="333.53"/>
    <n v="24.95"/>
    <n v="2.99"/>
    <s v="Ontario"/>
    <x v="5"/>
    <s v="Home Office"/>
    <x v="0"/>
    <x v="2"/>
  </r>
  <r>
    <s v="Dennis Bolton"/>
    <n v="16450"/>
    <d v="2011-05-15T00:00:00"/>
    <d v="2011-05-15T00:00:00"/>
    <s v="May"/>
    <s v="2011"/>
    <n v="0"/>
    <s v="FREE DELIVERY"/>
    <s v="Medium"/>
    <n v="12"/>
    <n v="73.5"/>
    <n v="0.03"/>
    <x v="0"/>
    <n v="5.71"/>
    <n v="5.98"/>
    <n v="2.5"/>
    <s v="Ontario"/>
    <x v="5"/>
    <s v="Small Business"/>
    <x v="0"/>
    <x v="8"/>
  </r>
  <r>
    <s v="Ken Brennan"/>
    <n v="17186"/>
    <d v="2009-01-26T00:00:00"/>
    <d v="2009-01-28T00:00:00"/>
    <s v="January"/>
    <s v="2009"/>
    <n v="2"/>
    <b v="0"/>
    <s v="Medium"/>
    <n v="49"/>
    <n v="4321.63"/>
    <n v="0.08"/>
    <x v="0"/>
    <n v="-1549.14"/>
    <n v="90.98"/>
    <n v="56.2"/>
    <s v="Ontario"/>
    <x v="5"/>
    <s v="Consumer"/>
    <x v="2"/>
    <x v="4"/>
  </r>
  <r>
    <s v="Ken Brennan"/>
    <n v="17186"/>
    <d v="2009-01-26T00:00:00"/>
    <d v="2009-01-28T00:00:00"/>
    <s v="January"/>
    <s v="2009"/>
    <n v="2"/>
    <b v="0"/>
    <s v="Medium"/>
    <n v="11"/>
    <n v="67.14"/>
    <n v="7.0000000000000007E-2"/>
    <x v="0"/>
    <n v="-29.98"/>
    <n v="5.98"/>
    <n v="5.35"/>
    <s v="Ontario"/>
    <x v="5"/>
    <s v="Consumer"/>
    <x v="0"/>
    <x v="5"/>
  </r>
  <r>
    <s v="Harry Marie"/>
    <n v="17379"/>
    <d v="2011-08-14T00:00:00"/>
    <d v="2011-08-16T00:00:00"/>
    <s v="August"/>
    <s v="2011"/>
    <n v="2"/>
    <b v="0"/>
    <s v="Critical"/>
    <n v="29"/>
    <n v="3218.42"/>
    <n v="0.08"/>
    <x v="1"/>
    <n v="-1248.58"/>
    <n v="114.98"/>
    <n v="58.72"/>
    <s v="Ontario"/>
    <x v="5"/>
    <s v="Consumer"/>
    <x v="2"/>
    <x v="9"/>
  </r>
  <r>
    <s v="Clytie Kelty"/>
    <n v="17573"/>
    <d v="2011-09-04T00:00:00"/>
    <d v="2011-09-08T00:00:00"/>
    <s v="September"/>
    <s v="2011"/>
    <n v="4"/>
    <b v="0"/>
    <s v="low"/>
    <n v="23"/>
    <n v="220.97"/>
    <n v="0.02"/>
    <x v="0"/>
    <n v="-25.86"/>
    <n v="9.48"/>
    <n v="7.29"/>
    <s v="Ontario"/>
    <x v="5"/>
    <s v="Small Business"/>
    <x v="2"/>
    <x v="4"/>
  </r>
  <r>
    <s v="Mark Cousins"/>
    <n v="17702"/>
    <d v="2012-04-13T00:00:00"/>
    <d v="2012-04-14T00:00:00"/>
    <s v="April"/>
    <s v="2012"/>
    <n v="1"/>
    <b v="0"/>
    <s v="High"/>
    <n v="48"/>
    <n v="368.99"/>
    <n v="0.09"/>
    <x v="0"/>
    <n v="-305.91000000000003"/>
    <n v="7.77"/>
    <n v="9.23"/>
    <s v="Ontario"/>
    <x v="5"/>
    <s v="Home Office"/>
    <x v="0"/>
    <x v="1"/>
  </r>
  <r>
    <s v="Art Foster"/>
    <n v="18595"/>
    <d v="2009-01-31T00:00:00"/>
    <d v="2009-02-02T00:00:00"/>
    <s v="February"/>
    <s v="2009"/>
    <n v="2"/>
    <b v="0"/>
    <s v="Critical"/>
    <n v="6"/>
    <n v="451.44"/>
    <n v="0.1"/>
    <x v="0"/>
    <n v="-35.19"/>
    <n v="78.650000000000006"/>
    <n v="13.99"/>
    <s v="Ontario"/>
    <x v="5"/>
    <s v="Home Office"/>
    <x v="0"/>
    <x v="1"/>
  </r>
  <r>
    <s v="Art Foster"/>
    <n v="18595"/>
    <d v="2009-01-31T00:00:00"/>
    <d v="2009-02-02T00:00:00"/>
    <s v="February"/>
    <s v="2009"/>
    <n v="2"/>
    <b v="0"/>
    <s v="Critical"/>
    <n v="16"/>
    <n v="138.55000000000001"/>
    <n v="0.03"/>
    <x v="0"/>
    <n v="0.9"/>
    <n v="8.34"/>
    <n v="2.64"/>
    <s v="Ontario"/>
    <x v="5"/>
    <s v="Home Office"/>
    <x v="0"/>
    <x v="15"/>
  </r>
  <r>
    <s v="Odella Nelson"/>
    <n v="19205"/>
    <d v="2010-07-26T00:00:00"/>
    <d v="2010-07-27T00:00:00"/>
    <s v="July"/>
    <s v="2010"/>
    <n v="1"/>
    <b v="0"/>
    <s v="Medium"/>
    <n v="47"/>
    <n v="1291.3499999999999"/>
    <n v="0.04"/>
    <x v="0"/>
    <n v="479.62"/>
    <n v="26.38"/>
    <n v="5.86"/>
    <s v="Ontario"/>
    <x v="5"/>
    <s v="Small Business"/>
    <x v="0"/>
    <x v="5"/>
  </r>
  <r>
    <s v="Odella Nelson"/>
    <n v="19205"/>
    <d v="2010-07-26T00:00:00"/>
    <d v="2010-07-28T00:00:00"/>
    <s v="July"/>
    <s v="2010"/>
    <n v="2"/>
    <b v="0"/>
    <s v="Medium"/>
    <n v="31"/>
    <n v="107.97"/>
    <n v="0"/>
    <x v="0"/>
    <n v="2.36"/>
    <n v="3.26"/>
    <n v="1.86"/>
    <s v="Ontario"/>
    <x v="5"/>
    <s v="Small Business"/>
    <x v="0"/>
    <x v="12"/>
  </r>
  <r>
    <s v="Clytie Kelty"/>
    <n v="19494"/>
    <d v="2010-01-12T00:00:00"/>
    <d v="2010-01-14T00:00:00"/>
    <s v="January"/>
    <s v="2010"/>
    <n v="2"/>
    <b v="0"/>
    <s v="High"/>
    <n v="39"/>
    <n v="857.32"/>
    <n v="0.05"/>
    <x v="0"/>
    <n v="195.71"/>
    <n v="22.23"/>
    <n v="8.99"/>
    <s v="Ontario"/>
    <x v="5"/>
    <s v="Small Business"/>
    <x v="2"/>
    <x v="4"/>
  </r>
  <r>
    <s v="Clytie Kelty"/>
    <n v="19494"/>
    <d v="2010-01-12T00:00:00"/>
    <d v="2010-01-15T00:00:00"/>
    <s v="January"/>
    <s v="2010"/>
    <n v="3"/>
    <b v="0"/>
    <s v="High"/>
    <n v="2"/>
    <n v="8.8699999999999992"/>
    <n v="0.03"/>
    <x v="0"/>
    <n v="-6.79"/>
    <n v="2.74"/>
    <n v="3.5"/>
    <s v="Ontario"/>
    <x v="5"/>
    <s v="Small Business"/>
    <x v="0"/>
    <x v="12"/>
  </r>
  <r>
    <s v="Jim Sink"/>
    <n v="19523"/>
    <d v="2011-11-30T00:00:00"/>
    <d v="2011-12-01T00:00:00"/>
    <s v="December"/>
    <s v="2011"/>
    <n v="1"/>
    <b v="0"/>
    <s v="High"/>
    <n v="44"/>
    <n v="155.78"/>
    <n v="0.04"/>
    <x v="0"/>
    <n v="-10"/>
    <n v="3.6"/>
    <n v="2.2000000000000002"/>
    <s v="Ontario"/>
    <x v="5"/>
    <s v="Corporate"/>
    <x v="0"/>
    <x v="5"/>
  </r>
  <r>
    <s v="Steven Roelle"/>
    <n v="20482"/>
    <d v="2011-07-18T00:00:00"/>
    <d v="2011-07-18T00:00:00"/>
    <s v="July"/>
    <s v="2011"/>
    <n v="0"/>
    <s v="FREE DELIVERY"/>
    <s v="Medium"/>
    <n v="38"/>
    <n v="4650.07"/>
    <n v="0.04"/>
    <x v="1"/>
    <n v="-1143.1500000000001"/>
    <n v="120.98"/>
    <n v="60.19"/>
    <s v="Ontario"/>
    <x v="5"/>
    <s v="Small Business"/>
    <x v="2"/>
    <x v="9"/>
  </r>
  <r>
    <s v="Steven Roelle"/>
    <n v="20482"/>
    <d v="2011-07-18T00:00:00"/>
    <d v="2011-07-20T00:00:00"/>
    <s v="July"/>
    <s v="2011"/>
    <n v="2"/>
    <b v="0"/>
    <s v="Medium"/>
    <n v="39"/>
    <n v="497.52"/>
    <n v="0.03"/>
    <x v="0"/>
    <n v="92.46"/>
    <n v="12.28"/>
    <n v="5.09"/>
    <s v="Ontario"/>
    <x v="5"/>
    <s v="Small Business"/>
    <x v="0"/>
    <x v="5"/>
  </r>
  <r>
    <s v="Harry Marie"/>
    <n v="21414"/>
    <d v="2011-05-04T00:00:00"/>
    <d v="2011-05-04T00:00:00"/>
    <s v="May"/>
    <s v="2011"/>
    <n v="0"/>
    <s v="FREE DELIVERY"/>
    <s v="Critical"/>
    <n v="43"/>
    <n v="103.6"/>
    <n v="0.09"/>
    <x v="2"/>
    <n v="-72.86"/>
    <n v="2.52"/>
    <n v="1.92"/>
    <s v="Ontario"/>
    <x v="5"/>
    <s v="Consumer"/>
    <x v="0"/>
    <x v="15"/>
  </r>
  <r>
    <s v="Clytie Kelty"/>
    <n v="21445"/>
    <d v="2009-11-17T00:00:00"/>
    <d v="2009-11-21T00:00:00"/>
    <s v="November"/>
    <s v="2009"/>
    <n v="4"/>
    <b v="0"/>
    <s v="low"/>
    <n v="14"/>
    <n v="75.150000000000006"/>
    <n v="0.02"/>
    <x v="2"/>
    <n v="-63.53"/>
    <n v="4.0599999999999996"/>
    <n v="6.89"/>
    <s v="Ontario"/>
    <x v="5"/>
    <s v="Small Business"/>
    <x v="0"/>
    <x v="1"/>
  </r>
  <r>
    <s v="Clytie Kelty"/>
    <n v="21445"/>
    <d v="2009-11-17T00:00:00"/>
    <d v="2009-11-21T00:00:00"/>
    <s v="November"/>
    <s v="2009"/>
    <n v="4"/>
    <b v="0"/>
    <s v="low"/>
    <n v="43"/>
    <n v="400.45"/>
    <n v="7.0000000000000007E-2"/>
    <x v="0"/>
    <n v="-38.58"/>
    <n v="9.49"/>
    <n v="5.76"/>
    <s v="Ontario"/>
    <x v="5"/>
    <s v="Small Business"/>
    <x v="1"/>
    <x v="16"/>
  </r>
  <r>
    <s v="Don Weiss"/>
    <n v="21573"/>
    <d v="2012-04-25T00:00:00"/>
    <d v="2012-04-27T00:00:00"/>
    <s v="April"/>
    <s v="2012"/>
    <n v="2"/>
    <b v="0"/>
    <s v="Critical"/>
    <n v="31"/>
    <n v="96.23"/>
    <n v="0.05"/>
    <x v="0"/>
    <n v="24.05"/>
    <n v="3.08"/>
    <n v="0.99"/>
    <s v="Ontario"/>
    <x v="5"/>
    <s v="Corporate"/>
    <x v="0"/>
    <x v="11"/>
  </r>
  <r>
    <s v="Don Weiss"/>
    <n v="21573"/>
    <d v="2012-04-25T00:00:00"/>
    <d v="2012-04-27T00:00:00"/>
    <s v="April"/>
    <s v="2012"/>
    <n v="2"/>
    <b v="0"/>
    <s v="Critical"/>
    <n v="7"/>
    <n v="70.08"/>
    <n v="0"/>
    <x v="0"/>
    <n v="8.02"/>
    <n v="9.48"/>
    <n v="3.72"/>
    <s v="Ontario"/>
    <x v="5"/>
    <s v="Corporate"/>
    <x v="2"/>
    <x v="4"/>
  </r>
  <r>
    <s v="Don Weiss"/>
    <n v="21573"/>
    <d v="2012-04-25T00:00:00"/>
    <d v="2012-04-27T00:00:00"/>
    <s v="April"/>
    <s v="2012"/>
    <n v="2"/>
    <b v="0"/>
    <s v="Critical"/>
    <n v="3"/>
    <n v="234.768"/>
    <n v="0.04"/>
    <x v="1"/>
    <n v="54.23"/>
    <n v="70.89"/>
    <n v="89.3"/>
    <s v="Ontario"/>
    <x v="5"/>
    <s v="Corporate"/>
    <x v="2"/>
    <x v="10"/>
  </r>
  <r>
    <s v="Fred Wasserman"/>
    <n v="21636"/>
    <d v="2009-08-10T00:00:00"/>
    <d v="2009-08-17T00:00:00"/>
    <s v="August"/>
    <s v="2009"/>
    <n v="7"/>
    <b v="0"/>
    <s v="low"/>
    <n v="16"/>
    <n v="376.65"/>
    <n v="0"/>
    <x v="2"/>
    <n v="-52.65"/>
    <n v="22.38"/>
    <n v="15.1"/>
    <s v="Ontario"/>
    <x v="5"/>
    <s v="Home Office"/>
    <x v="0"/>
    <x v="2"/>
  </r>
  <r>
    <s v="Fred Wasserman"/>
    <n v="21636"/>
    <d v="2009-08-10T00:00:00"/>
    <d v="2009-08-15T00:00:00"/>
    <s v="August"/>
    <s v="2009"/>
    <n v="5"/>
    <b v="0"/>
    <s v="low"/>
    <n v="6"/>
    <n v="40.06"/>
    <n v="7.0000000000000007E-2"/>
    <x v="0"/>
    <n v="-24.44"/>
    <n v="5.98"/>
    <n v="4.6900000000000004"/>
    <s v="Ontario"/>
    <x v="5"/>
    <s v="Home Office"/>
    <x v="0"/>
    <x v="0"/>
  </r>
  <r>
    <s v="Jessica Myrick"/>
    <n v="21795"/>
    <d v="2010-06-13T00:00:00"/>
    <d v="2010-06-14T00:00:00"/>
    <s v="June"/>
    <s v="2010"/>
    <n v="1"/>
    <b v="0"/>
    <s v="Not Specified"/>
    <n v="10"/>
    <n v="278.66000000000003"/>
    <n v="0.05"/>
    <x v="2"/>
    <n v="-77.36"/>
    <n v="27.48"/>
    <n v="4"/>
    <s v="Ontario"/>
    <x v="5"/>
    <s v="Small Business"/>
    <x v="1"/>
    <x v="7"/>
  </r>
  <r>
    <s v="Jessica Myrick"/>
    <n v="21795"/>
    <d v="2010-06-13T00:00:00"/>
    <d v="2010-06-15T00:00:00"/>
    <s v="June"/>
    <s v="2010"/>
    <n v="2"/>
    <b v="0"/>
    <s v="Not Specified"/>
    <n v="28"/>
    <n v="491.85"/>
    <n v="0.1"/>
    <x v="0"/>
    <n v="4.54"/>
    <n v="18.97"/>
    <n v="9.0299999999999994"/>
    <s v="Ontario"/>
    <x v="5"/>
    <s v="Small Business"/>
    <x v="0"/>
    <x v="5"/>
  </r>
  <r>
    <s v="Kalyca Meade"/>
    <n v="21859"/>
    <d v="2011-11-18T00:00:00"/>
    <d v="2011-11-19T00:00:00"/>
    <s v="November"/>
    <s v="2011"/>
    <n v="1"/>
    <b v="0"/>
    <s v="High"/>
    <n v="42"/>
    <n v="401.37"/>
    <n v="7.0000000000000007E-2"/>
    <x v="0"/>
    <n v="13.31"/>
    <n v="9.74"/>
    <n v="5.71"/>
    <s v="Ontario"/>
    <x v="5"/>
    <s v="Corporate"/>
    <x v="2"/>
    <x v="4"/>
  </r>
  <r>
    <s v="Lena Creighton"/>
    <n v="21989"/>
    <d v="2011-02-10T00:00:00"/>
    <d v="2011-02-10T00:00:00"/>
    <s v="February"/>
    <s v="2011"/>
    <n v="0"/>
    <s v="FREE DELIVERY"/>
    <s v="low"/>
    <n v="9"/>
    <n v="118.95"/>
    <n v="0.03"/>
    <x v="0"/>
    <n v="30.8"/>
    <n v="12.07"/>
    <n v="6.2"/>
    <s v="Ontario"/>
    <x v="5"/>
    <s v="Home Office"/>
    <x v="2"/>
    <x v="4"/>
  </r>
  <r>
    <s v="Lena Creighton"/>
    <n v="21989"/>
    <d v="2011-02-10T00:00:00"/>
    <d v="2011-02-10T00:00:00"/>
    <s v="February"/>
    <s v="2011"/>
    <n v="0"/>
    <s v="FREE DELIVERY"/>
    <s v="low"/>
    <n v="35"/>
    <n v="3814.1709999999998"/>
    <n v="0.04"/>
    <x v="0"/>
    <n v="1077.1300000000001"/>
    <n v="125.99"/>
    <n v="4.2"/>
    <s v="Ontario"/>
    <x v="5"/>
    <s v="Home Office"/>
    <x v="1"/>
    <x v="3"/>
  </r>
  <r>
    <s v="Beth Thompson"/>
    <n v="22151"/>
    <d v="2010-07-31T00:00:00"/>
    <d v="2010-08-01T00:00:00"/>
    <s v="August"/>
    <s v="2010"/>
    <n v="1"/>
    <b v="0"/>
    <s v="High"/>
    <n v="20"/>
    <n v="515.37"/>
    <n v="0.04"/>
    <x v="0"/>
    <n v="9.82"/>
    <n v="24.92"/>
    <n v="12.98"/>
    <s v="Ontario"/>
    <x v="5"/>
    <s v="Corporate"/>
    <x v="0"/>
    <x v="2"/>
  </r>
  <r>
    <s v="Maureen Fritzler"/>
    <n v="22688"/>
    <d v="2012-04-17T00:00:00"/>
    <d v="2012-04-18T00:00:00"/>
    <s v="April"/>
    <s v="2012"/>
    <n v="1"/>
    <b v="0"/>
    <s v="Medium"/>
    <n v="40"/>
    <n v="2044.2755"/>
    <n v="0.1"/>
    <x v="0"/>
    <n v="334.53"/>
    <n v="65.989999999999995"/>
    <n v="5.63"/>
    <s v="Ontario"/>
    <x v="5"/>
    <s v="Corporate"/>
    <x v="1"/>
    <x v="3"/>
  </r>
  <r>
    <s v="Pete Takahito"/>
    <n v="22916"/>
    <d v="2012-02-02T00:00:00"/>
    <d v="2012-02-03T00:00:00"/>
    <s v="February"/>
    <s v="2012"/>
    <n v="1"/>
    <b v="0"/>
    <s v="Medium"/>
    <n v="18"/>
    <n v="122.02"/>
    <n v="0.04"/>
    <x v="0"/>
    <n v="-115"/>
    <n v="6.48"/>
    <n v="10.050000000000001"/>
    <s v="Ontario"/>
    <x v="5"/>
    <s v="Corporate"/>
    <x v="0"/>
    <x v="5"/>
  </r>
  <r>
    <s v="Lena Creighton"/>
    <n v="22951"/>
    <d v="2012-05-03T00:00:00"/>
    <d v="2012-05-03T00:00:00"/>
    <s v="May"/>
    <s v="2012"/>
    <n v="0"/>
    <s v="FREE DELIVERY"/>
    <s v="Medium"/>
    <n v="24"/>
    <n v="1304.0274999999999"/>
    <n v="0.1"/>
    <x v="0"/>
    <n v="34.36"/>
    <n v="65.989999999999995"/>
    <n v="8.99"/>
    <s v="Ontario"/>
    <x v="5"/>
    <s v="Corporate"/>
    <x v="1"/>
    <x v="3"/>
  </r>
  <r>
    <s v="Rob Haberlin"/>
    <n v="22980"/>
    <d v="2012-10-01T00:00:00"/>
    <d v="2012-10-02T00:00:00"/>
    <s v="October"/>
    <s v="2012"/>
    <n v="1"/>
    <b v="0"/>
    <s v="Not Specified"/>
    <n v="10"/>
    <n v="56.05"/>
    <n v="0.06"/>
    <x v="0"/>
    <n v="-27.73"/>
    <n v="4.9800000000000004"/>
    <n v="5.49"/>
    <s v="Ontario"/>
    <x v="5"/>
    <s v="Consumer"/>
    <x v="0"/>
    <x v="5"/>
  </r>
  <r>
    <s v="Beth Thompson"/>
    <n v="23429"/>
    <d v="2009-03-19T00:00:00"/>
    <d v="2009-03-19T00:00:00"/>
    <s v="March"/>
    <s v="2009"/>
    <n v="0"/>
    <s v="FREE DELIVERY"/>
    <s v="Critical"/>
    <n v="28"/>
    <n v="154.61000000000001"/>
    <n v="0.06"/>
    <x v="0"/>
    <n v="-82.82"/>
    <n v="5.34"/>
    <n v="5.63"/>
    <s v="Ontario"/>
    <x v="5"/>
    <s v="Corporate"/>
    <x v="0"/>
    <x v="2"/>
  </r>
  <r>
    <s v="Beth Thompson"/>
    <n v="23429"/>
    <d v="2009-03-19T00:00:00"/>
    <d v="2009-03-21T00:00:00"/>
    <s v="March"/>
    <s v="2009"/>
    <n v="2"/>
    <b v="0"/>
    <s v="Critical"/>
    <n v="19"/>
    <n v="1063.3499999999999"/>
    <n v="7.0000000000000007E-2"/>
    <x v="2"/>
    <n v="107.08"/>
    <n v="65.989999999999995"/>
    <n v="5.26"/>
    <s v="Ontario"/>
    <x v="5"/>
    <s v="Corporate"/>
    <x v="1"/>
    <x v="3"/>
  </r>
  <r>
    <s v="Jenna Caffey"/>
    <n v="23681"/>
    <d v="2012-05-19T00:00:00"/>
    <d v="2012-05-21T00:00:00"/>
    <s v="May"/>
    <s v="2012"/>
    <n v="2"/>
    <b v="0"/>
    <s v="High"/>
    <n v="42"/>
    <n v="4182.5200000000004"/>
    <n v="0"/>
    <x v="2"/>
    <n v="-785.36"/>
    <n v="95.99"/>
    <n v="35"/>
    <s v="Ontario"/>
    <x v="5"/>
    <s v="Consumer"/>
    <x v="0"/>
    <x v="0"/>
  </r>
  <r>
    <s v="Rob Haberlin"/>
    <n v="24263"/>
    <d v="2012-09-15T00:00:00"/>
    <d v="2012-09-22T00:00:00"/>
    <s v="September"/>
    <s v="2012"/>
    <n v="7"/>
    <b v="0"/>
    <s v="low"/>
    <n v="16"/>
    <n v="512.80999999999995"/>
    <n v="0.1"/>
    <x v="1"/>
    <n v="-177.07"/>
    <n v="33.94"/>
    <n v="19.190000000000001"/>
    <s v="Ontario"/>
    <x v="5"/>
    <s v="Consumer"/>
    <x v="2"/>
    <x v="14"/>
  </r>
  <r>
    <s v="Fred Wasserman"/>
    <n v="24455"/>
    <d v="2009-12-06T00:00:00"/>
    <d v="2009-12-08T00:00:00"/>
    <s v="December"/>
    <s v="2009"/>
    <n v="2"/>
    <b v="0"/>
    <s v="Not Specified"/>
    <n v="8"/>
    <n v="169.11"/>
    <n v="0"/>
    <x v="0"/>
    <n v="-10.59"/>
    <n v="20.89"/>
    <n v="1.99"/>
    <s v="Ontario"/>
    <x v="5"/>
    <s v="Home Office"/>
    <x v="1"/>
    <x v="7"/>
  </r>
  <r>
    <s v="Fred Wasserman"/>
    <n v="24455"/>
    <d v="2009-12-06T00:00:00"/>
    <d v="2009-12-09T00:00:00"/>
    <s v="December"/>
    <s v="2009"/>
    <n v="3"/>
    <b v="0"/>
    <s v="Not Specified"/>
    <n v="41"/>
    <n v="152.59"/>
    <n v="7.0000000000000007E-2"/>
    <x v="0"/>
    <n v="27.38"/>
    <n v="3.98"/>
    <n v="0.83"/>
    <s v="Ontario"/>
    <x v="5"/>
    <s v="Home Office"/>
    <x v="0"/>
    <x v="12"/>
  </r>
  <r>
    <s v="Don Weiss"/>
    <n v="24707"/>
    <d v="2012-03-10T00:00:00"/>
    <d v="2012-03-11T00:00:00"/>
    <s v="March"/>
    <s v="2012"/>
    <n v="1"/>
    <b v="0"/>
    <s v="Medium"/>
    <n v="14"/>
    <n v="1961.39"/>
    <n v="0"/>
    <x v="0"/>
    <n v="761.04"/>
    <n v="136.97999999999999"/>
    <n v="24.49"/>
    <s v="Ontario"/>
    <x v="5"/>
    <s v="Corporate"/>
    <x v="2"/>
    <x v="4"/>
  </r>
  <r>
    <s v="Don Weiss"/>
    <n v="24707"/>
    <d v="2012-03-10T00:00:00"/>
    <d v="2012-03-12T00:00:00"/>
    <s v="March"/>
    <s v="2012"/>
    <n v="2"/>
    <b v="0"/>
    <s v="Medium"/>
    <n v="3"/>
    <n v="4.9400000000000004"/>
    <n v="0.1"/>
    <x v="0"/>
    <n v="-1.76"/>
    <n v="1.48"/>
    <n v="0.7"/>
    <s v="Ontario"/>
    <x v="5"/>
    <s v="Corporate"/>
    <x v="0"/>
    <x v="6"/>
  </r>
  <r>
    <s v="Lena Creighton"/>
    <n v="25091"/>
    <d v="2010-02-19T00:00:00"/>
    <d v="2010-02-22T00:00:00"/>
    <s v="February"/>
    <s v="2010"/>
    <n v="3"/>
    <b v="0"/>
    <s v="Medium"/>
    <n v="4"/>
    <n v="156.97"/>
    <n v="0.01"/>
    <x v="0"/>
    <n v="-25.43"/>
    <n v="34.54"/>
    <n v="14.72"/>
    <s v="Ontario"/>
    <x v="5"/>
    <s v="Corporate"/>
    <x v="0"/>
    <x v="2"/>
  </r>
  <r>
    <s v="Max Jones"/>
    <n v="26305"/>
    <d v="2010-12-02T00:00:00"/>
    <d v="2010-12-04T00:00:00"/>
    <s v="December"/>
    <s v="2010"/>
    <n v="2"/>
    <b v="0"/>
    <s v="Medium"/>
    <n v="50"/>
    <n v="1118.21"/>
    <n v="7.0000000000000007E-2"/>
    <x v="0"/>
    <n v="-122.79"/>
    <n v="22.38"/>
    <n v="15.1"/>
    <s v="Ontario"/>
    <x v="5"/>
    <s v="Home Office"/>
    <x v="0"/>
    <x v="2"/>
  </r>
  <r>
    <s v="Max Jones"/>
    <n v="26305"/>
    <d v="2010-12-02T00:00:00"/>
    <d v="2010-12-03T00:00:00"/>
    <s v="December"/>
    <s v="2010"/>
    <n v="1"/>
    <b v="0"/>
    <s v="Medium"/>
    <n v="13"/>
    <n v="3503.56"/>
    <n v="0.01"/>
    <x v="1"/>
    <n v="-633.44000000000005"/>
    <n v="262.11"/>
    <n v="62.74"/>
    <s v="Ontario"/>
    <x v="5"/>
    <s v="Home Office"/>
    <x v="2"/>
    <x v="10"/>
  </r>
  <r>
    <s v="Clytie Kelty"/>
    <n v="26982"/>
    <d v="2012-04-28T00:00:00"/>
    <d v="2012-04-29T00:00:00"/>
    <s v="April"/>
    <s v="2012"/>
    <n v="1"/>
    <b v="0"/>
    <s v="Not Specified"/>
    <n v="37"/>
    <n v="1984.61"/>
    <n v="0.05"/>
    <x v="2"/>
    <n v="585.03"/>
    <n v="55.48"/>
    <n v="14.3"/>
    <s v="Ontario"/>
    <x v="5"/>
    <s v="Small Business"/>
    <x v="0"/>
    <x v="5"/>
  </r>
  <r>
    <s v="Lena Creighton"/>
    <n v="27106"/>
    <d v="2011-12-01T00:00:00"/>
    <d v="2011-12-03T00:00:00"/>
    <s v="December"/>
    <s v="2011"/>
    <n v="2"/>
    <b v="0"/>
    <s v="High"/>
    <n v="1"/>
    <n v="13.96"/>
    <n v="0.06"/>
    <x v="0"/>
    <n v="-4.7"/>
    <n v="10.91"/>
    <n v="2.99"/>
    <s v="Ontario"/>
    <x v="5"/>
    <s v="Home Office"/>
    <x v="0"/>
    <x v="2"/>
  </r>
  <r>
    <s v="Lena Creighton"/>
    <n v="27106"/>
    <d v="2011-12-01T00:00:00"/>
    <d v="2011-12-01T00:00:00"/>
    <s v="December"/>
    <s v="2011"/>
    <n v="0"/>
    <s v="FREE DELIVERY"/>
    <s v="High"/>
    <n v="50"/>
    <n v="531.48"/>
    <n v="0.08"/>
    <x v="0"/>
    <n v="232.58"/>
    <n v="10.67"/>
    <n v="1.39"/>
    <s v="Ontario"/>
    <x v="5"/>
    <s v="Home Office"/>
    <x v="0"/>
    <x v="8"/>
  </r>
  <r>
    <s v="Lena Creighton"/>
    <n v="27106"/>
    <d v="2011-12-01T00:00:00"/>
    <d v="2011-12-03T00:00:00"/>
    <s v="December"/>
    <s v="2011"/>
    <n v="2"/>
    <b v="0"/>
    <s v="High"/>
    <n v="29"/>
    <n v="3524.55"/>
    <n v="0.08"/>
    <x v="1"/>
    <n v="-570.17999999999995"/>
    <n v="130.97999999999999"/>
    <n v="30"/>
    <s v="Ontario"/>
    <x v="5"/>
    <s v="Home Office"/>
    <x v="2"/>
    <x v="14"/>
  </r>
  <r>
    <s v="Lena Creighton"/>
    <n v="27106"/>
    <d v="2011-12-01T00:00:00"/>
    <d v="2011-12-03T00:00:00"/>
    <s v="December"/>
    <s v="2011"/>
    <n v="2"/>
    <b v="0"/>
    <s v="High"/>
    <n v="42"/>
    <n v="890.61"/>
    <n v="0.05"/>
    <x v="0"/>
    <n v="297.11"/>
    <n v="22.23"/>
    <n v="3.63"/>
    <s v="Ontario"/>
    <x v="5"/>
    <s v="Home Office"/>
    <x v="2"/>
    <x v="4"/>
  </r>
  <r>
    <s v="Lena Creighton"/>
    <n v="27106"/>
    <d v="2011-12-01T00:00:00"/>
    <d v="2011-12-03T00:00:00"/>
    <s v="December"/>
    <s v="2011"/>
    <n v="2"/>
    <b v="0"/>
    <s v="High"/>
    <n v="10"/>
    <n v="64.19"/>
    <n v="0.08"/>
    <x v="0"/>
    <n v="3.77"/>
    <n v="6.68"/>
    <n v="1.5"/>
    <s v="Ontario"/>
    <x v="5"/>
    <s v="Home Office"/>
    <x v="0"/>
    <x v="12"/>
  </r>
  <r>
    <s v="Rob Haberlin"/>
    <n v="27527"/>
    <d v="2010-11-30T00:00:00"/>
    <d v="2010-12-03T00:00:00"/>
    <s v="December"/>
    <s v="2010"/>
    <n v="3"/>
    <b v="0"/>
    <s v="Medium"/>
    <n v="37"/>
    <n v="376.58"/>
    <n v="0.09"/>
    <x v="0"/>
    <n v="1.33"/>
    <n v="10.4"/>
    <n v="5.4"/>
    <s v="Ontario"/>
    <x v="5"/>
    <s v="Consumer"/>
    <x v="2"/>
    <x v="4"/>
  </r>
  <r>
    <s v="Jenna Caffey"/>
    <n v="27746"/>
    <d v="2010-12-04T00:00:00"/>
    <d v="2010-12-04T00:00:00"/>
    <s v="December"/>
    <s v="2010"/>
    <n v="0"/>
    <s v="FREE DELIVERY"/>
    <s v="Critical"/>
    <n v="3"/>
    <n v="1540.77"/>
    <n v="0.04"/>
    <x v="0"/>
    <n v="-1572.64"/>
    <n v="499.99"/>
    <n v="24.49"/>
    <s v="Ontario"/>
    <x v="5"/>
    <s v="Consumer"/>
    <x v="1"/>
    <x v="13"/>
  </r>
  <r>
    <s v="Odella Nelson"/>
    <n v="27811"/>
    <d v="2011-03-04T00:00:00"/>
    <d v="2011-03-05T00:00:00"/>
    <s v="March"/>
    <s v="2011"/>
    <n v="1"/>
    <b v="0"/>
    <s v="Not Specified"/>
    <n v="4"/>
    <n v="73.900000000000006"/>
    <n v="0.06"/>
    <x v="0"/>
    <n v="-39.64"/>
    <n v="15.99"/>
    <n v="13.18"/>
    <s v="Ontario"/>
    <x v="5"/>
    <s v="Small Business"/>
    <x v="0"/>
    <x v="2"/>
  </r>
  <r>
    <s v="Art Foster"/>
    <n v="27974"/>
    <d v="2010-10-07T00:00:00"/>
    <d v="2010-10-08T00:00:00"/>
    <s v="October"/>
    <s v="2010"/>
    <n v="1"/>
    <b v="0"/>
    <s v="High"/>
    <n v="35"/>
    <n v="897.42"/>
    <n v="0.08"/>
    <x v="0"/>
    <n v="127.17"/>
    <n v="26.64"/>
    <n v="5.3"/>
    <s v="Ontario"/>
    <x v="5"/>
    <s v="Home Office"/>
    <x v="2"/>
    <x v="14"/>
  </r>
  <r>
    <s v="Art Foster"/>
    <n v="27974"/>
    <d v="2010-10-07T00:00:00"/>
    <d v="2010-10-08T00:00:00"/>
    <s v="October"/>
    <s v="2010"/>
    <n v="1"/>
    <b v="0"/>
    <s v="High"/>
    <n v="27"/>
    <n v="306.02"/>
    <n v="0.08"/>
    <x v="0"/>
    <n v="-6.7"/>
    <n v="12.07"/>
    <n v="6.2"/>
    <s v="Ontario"/>
    <x v="5"/>
    <s v="Home Office"/>
    <x v="2"/>
    <x v="4"/>
  </r>
  <r>
    <s v="Jessica Myrick"/>
    <n v="28774"/>
    <d v="2009-01-01T00:00:00"/>
    <d v="2009-01-02T00:00:00"/>
    <s v="January"/>
    <s v="2009"/>
    <n v="1"/>
    <b v="0"/>
    <s v="High"/>
    <n v="32"/>
    <n v="180.36"/>
    <n v="0.1"/>
    <x v="0"/>
    <n v="-111.8"/>
    <n v="5.98"/>
    <n v="4.6900000000000004"/>
    <s v="Ontario"/>
    <x v="5"/>
    <s v="Small Business"/>
    <x v="0"/>
    <x v="0"/>
  </r>
  <r>
    <s v="Ken Brennan"/>
    <n v="29607"/>
    <d v="2012-03-13T00:00:00"/>
    <d v="2012-03-15T00:00:00"/>
    <s v="March"/>
    <s v="2012"/>
    <n v="2"/>
    <b v="0"/>
    <s v="Medium"/>
    <n v="20"/>
    <n v="240.74"/>
    <n v="0.05"/>
    <x v="0"/>
    <n v="21.05"/>
    <n v="12.28"/>
    <n v="5.09"/>
    <s v="Ontario"/>
    <x v="5"/>
    <s v="Home Office"/>
    <x v="0"/>
    <x v="5"/>
  </r>
  <r>
    <s v="Ken Brennan"/>
    <n v="29730"/>
    <d v="2010-06-16T00:00:00"/>
    <d v="2010-06-18T00:00:00"/>
    <s v="June"/>
    <s v="2010"/>
    <n v="2"/>
    <b v="0"/>
    <s v="Critical"/>
    <n v="21"/>
    <n v="3072.86"/>
    <n v="0.08"/>
    <x v="1"/>
    <n v="-364.87"/>
    <n v="150.97999999999999"/>
    <n v="39.25"/>
    <s v="Ontario"/>
    <x v="5"/>
    <s v="Consumer"/>
    <x v="2"/>
    <x v="10"/>
  </r>
  <r>
    <s v="Joe Kamberova"/>
    <n v="30144"/>
    <d v="2011-08-06T00:00:00"/>
    <d v="2011-08-11T00:00:00"/>
    <s v="August"/>
    <s v="2011"/>
    <n v="5"/>
    <b v="0"/>
    <s v="low"/>
    <n v="25"/>
    <n v="5503.39"/>
    <n v="0.08"/>
    <x v="1"/>
    <n v="-528.65"/>
    <n v="218.75"/>
    <n v="69.64"/>
    <s v="Ontario"/>
    <x v="5"/>
    <s v="Small Business"/>
    <x v="2"/>
    <x v="10"/>
  </r>
  <r>
    <s v="Rob Haberlin"/>
    <n v="31266"/>
    <d v="2012-10-03T00:00:00"/>
    <d v="2012-10-04T00:00:00"/>
    <s v="October"/>
    <s v="2012"/>
    <n v="1"/>
    <b v="0"/>
    <s v="High"/>
    <n v="16"/>
    <n v="6573.75"/>
    <n v="0.04"/>
    <x v="1"/>
    <n v="1197.05"/>
    <n v="399.98"/>
    <n v="12.06"/>
    <s v="Ontario"/>
    <x v="5"/>
    <s v="Corporate"/>
    <x v="1"/>
    <x v="16"/>
  </r>
  <r>
    <s v="Lena Creighton"/>
    <n v="31456"/>
    <d v="2012-11-15T00:00:00"/>
    <d v="2012-11-17T00:00:00"/>
    <s v="November"/>
    <s v="2012"/>
    <n v="2"/>
    <b v="0"/>
    <s v="High"/>
    <n v="10"/>
    <n v="225.09"/>
    <n v="0.02"/>
    <x v="0"/>
    <n v="64.14"/>
    <n v="21.38"/>
    <n v="2.99"/>
    <s v="Ontario"/>
    <x v="5"/>
    <s v="Home Office"/>
    <x v="0"/>
    <x v="2"/>
  </r>
  <r>
    <s v="Max Jones"/>
    <n v="31522"/>
    <d v="2010-05-25T00:00:00"/>
    <d v="2010-05-27T00:00:00"/>
    <s v="May"/>
    <s v="2010"/>
    <n v="2"/>
    <b v="0"/>
    <s v="Medium"/>
    <n v="14"/>
    <n v="302.39999999999998"/>
    <n v="0.04"/>
    <x v="0"/>
    <n v="134.21"/>
    <n v="22.23"/>
    <n v="3.63"/>
    <s v="Ontario"/>
    <x v="5"/>
    <s v="Home Office"/>
    <x v="2"/>
    <x v="4"/>
  </r>
  <r>
    <s v="Max Jones"/>
    <n v="31522"/>
    <d v="2010-05-25T00:00:00"/>
    <d v="2010-05-27T00:00:00"/>
    <s v="May"/>
    <s v="2010"/>
    <n v="2"/>
    <b v="0"/>
    <s v="Medium"/>
    <n v="42"/>
    <n v="1083.3699999999999"/>
    <n v="0.03"/>
    <x v="1"/>
    <n v="-226.41"/>
    <n v="25.98"/>
    <n v="14.36"/>
    <s v="Ontario"/>
    <x v="5"/>
    <s v="Home Office"/>
    <x v="2"/>
    <x v="14"/>
  </r>
  <r>
    <s v="Don Weiss"/>
    <n v="33319"/>
    <d v="2009-03-27T00:00:00"/>
    <d v="2009-03-30T00:00:00"/>
    <s v="March"/>
    <s v="2009"/>
    <n v="3"/>
    <b v="0"/>
    <s v="Not Specified"/>
    <n v="11"/>
    <n v="1736.26"/>
    <n v="0.01"/>
    <x v="1"/>
    <n v="-505.76"/>
    <n v="150.88999999999999"/>
    <n v="60.2"/>
    <s v="Ontario"/>
    <x v="5"/>
    <s v="Corporate"/>
    <x v="2"/>
    <x v="14"/>
  </r>
  <r>
    <s v="Darrin Martin"/>
    <n v="33635"/>
    <d v="2009-07-12T00:00:00"/>
    <d v="2009-07-13T00:00:00"/>
    <s v="July"/>
    <s v="2009"/>
    <n v="1"/>
    <b v="0"/>
    <s v="High"/>
    <n v="5"/>
    <n v="477.76"/>
    <n v="0.04"/>
    <x v="1"/>
    <n v="-173.1"/>
    <n v="90.97"/>
    <n v="28"/>
    <s v="Ontario"/>
    <x v="5"/>
    <s v="Small Business"/>
    <x v="1"/>
    <x v="16"/>
  </r>
  <r>
    <s v="Darrin Martin"/>
    <n v="33635"/>
    <d v="2009-07-12T00:00:00"/>
    <d v="2009-07-13T00:00:00"/>
    <s v="July"/>
    <s v="2009"/>
    <n v="1"/>
    <b v="0"/>
    <s v="High"/>
    <n v="4"/>
    <n v="112.18"/>
    <n v="7.0000000000000007E-2"/>
    <x v="0"/>
    <n v="-96.16"/>
    <n v="20.34"/>
    <n v="35"/>
    <s v="Ontario"/>
    <x v="5"/>
    <s v="Small Business"/>
    <x v="0"/>
    <x v="0"/>
  </r>
  <r>
    <s v="Rob Haberlin"/>
    <n v="33988"/>
    <d v="2009-01-10T00:00:00"/>
    <d v="2009-01-11T00:00:00"/>
    <s v="January"/>
    <s v="2009"/>
    <n v="1"/>
    <b v="0"/>
    <s v="Medium"/>
    <n v="30"/>
    <n v="164.78"/>
    <n v="0"/>
    <x v="0"/>
    <n v="-128.47"/>
    <n v="5.0199999999999996"/>
    <n v="5.14"/>
    <s v="Ontario"/>
    <x v="5"/>
    <s v="Consumer"/>
    <x v="1"/>
    <x v="7"/>
  </r>
  <r>
    <s v="Jim Sink"/>
    <n v="34087"/>
    <d v="2009-07-24T00:00:00"/>
    <d v="2009-07-28T00:00:00"/>
    <s v="July"/>
    <s v="2009"/>
    <n v="4"/>
    <b v="0"/>
    <s v="low"/>
    <n v="31"/>
    <n v="3077.7310000000002"/>
    <n v="0.05"/>
    <x v="0"/>
    <n v="745.48"/>
    <n v="115.99"/>
    <n v="5.26"/>
    <s v="Ontario"/>
    <x v="5"/>
    <s v="Corporate"/>
    <x v="1"/>
    <x v="3"/>
  </r>
  <r>
    <s v="Clytie Kelty"/>
    <n v="34691"/>
    <d v="2009-01-14T00:00:00"/>
    <d v="2009-01-16T00:00:00"/>
    <s v="January"/>
    <s v="2009"/>
    <n v="2"/>
    <b v="0"/>
    <s v="Critical"/>
    <n v="27"/>
    <n v="217.68"/>
    <n v="0.08"/>
    <x v="0"/>
    <n v="-168.75"/>
    <n v="7.77"/>
    <n v="9.23"/>
    <s v="Ontario"/>
    <x v="5"/>
    <s v="Small Business"/>
    <x v="0"/>
    <x v="1"/>
  </r>
  <r>
    <s v="Clytie Kelty"/>
    <n v="34691"/>
    <d v="2009-01-14T00:00:00"/>
    <d v="2009-01-14T00:00:00"/>
    <s v="January"/>
    <s v="2009"/>
    <n v="0"/>
    <s v="FREE DELIVERY"/>
    <s v="Critical"/>
    <n v="23"/>
    <n v="7202.94"/>
    <n v="0.02"/>
    <x v="1"/>
    <n v="1425.11"/>
    <n v="306.14"/>
    <n v="26.53"/>
    <s v="Ontario"/>
    <x v="5"/>
    <s v="Small Business"/>
    <x v="1"/>
    <x v="16"/>
  </r>
  <r>
    <s v="Clytie Kelty"/>
    <n v="34691"/>
    <d v="2009-01-14T00:00:00"/>
    <d v="2009-01-16T00:00:00"/>
    <s v="January"/>
    <s v="2009"/>
    <n v="2"/>
    <b v="0"/>
    <s v="Critical"/>
    <n v="13"/>
    <n v="245.82"/>
    <n v="0.1"/>
    <x v="2"/>
    <n v="-7.39"/>
    <n v="18.97"/>
    <n v="9.5399999999999991"/>
    <s v="Ontario"/>
    <x v="5"/>
    <s v="Small Business"/>
    <x v="0"/>
    <x v="5"/>
  </r>
  <r>
    <s v="Jim Sink"/>
    <n v="34785"/>
    <d v="2010-01-25T00:00:00"/>
    <d v="2010-01-28T00:00:00"/>
    <s v="January"/>
    <s v="2010"/>
    <n v="3"/>
    <b v="0"/>
    <s v="Critical"/>
    <n v="45"/>
    <n v="15468.216"/>
    <n v="0.01"/>
    <x v="1"/>
    <n v="-969.05"/>
    <n v="400.98"/>
    <n v="42.52"/>
    <s v="Ontario"/>
    <x v="5"/>
    <s v="Corporate"/>
    <x v="2"/>
    <x v="10"/>
  </r>
  <r>
    <s v="Pete Takahito"/>
    <n v="34883"/>
    <d v="2009-11-04T00:00:00"/>
    <d v="2009-11-05T00:00:00"/>
    <s v="November"/>
    <s v="2009"/>
    <n v="1"/>
    <b v="0"/>
    <s v="Critical"/>
    <n v="31"/>
    <n v="906.01499999999999"/>
    <n v="0.05"/>
    <x v="0"/>
    <n v="248.67"/>
    <n v="35.99"/>
    <n v="5.99"/>
    <s v="Ontario"/>
    <x v="5"/>
    <s v="Corporate"/>
    <x v="1"/>
    <x v="3"/>
  </r>
  <r>
    <s v="Michael Dominguez"/>
    <n v="35077"/>
    <d v="2011-10-07T00:00:00"/>
    <d v="2011-10-08T00:00:00"/>
    <s v="October"/>
    <s v="2011"/>
    <n v="1"/>
    <b v="0"/>
    <s v="High"/>
    <n v="29"/>
    <n v="81.099999999999994"/>
    <n v="0.06"/>
    <x v="0"/>
    <n v="-2.0699999999999998"/>
    <n v="2.94"/>
    <n v="0.96"/>
    <s v="Ontario"/>
    <x v="5"/>
    <s v="Home Office"/>
    <x v="0"/>
    <x v="12"/>
  </r>
  <r>
    <s v="Hallie Redmond"/>
    <n v="36132"/>
    <d v="2012-04-09T00:00:00"/>
    <d v="2012-04-14T00:00:00"/>
    <s v="April"/>
    <s v="2012"/>
    <n v="5"/>
    <b v="0"/>
    <s v="low"/>
    <n v="3"/>
    <n v="604.57600000000002"/>
    <n v="0.03"/>
    <x v="1"/>
    <n v="-572.69000000000005"/>
    <n v="236.97"/>
    <n v="59.24"/>
    <s v="Ontario"/>
    <x v="5"/>
    <s v="Home Office"/>
    <x v="2"/>
    <x v="10"/>
  </r>
  <r>
    <s v="Katrina Willman"/>
    <n v="36133"/>
    <d v="2011-08-20T00:00:00"/>
    <d v="2011-08-21T00:00:00"/>
    <s v="August"/>
    <s v="2011"/>
    <n v="1"/>
    <b v="0"/>
    <s v="Medium"/>
    <n v="6"/>
    <n v="128.56"/>
    <n v="0"/>
    <x v="0"/>
    <n v="-7.84"/>
    <n v="19.98"/>
    <n v="8.68"/>
    <s v="Ontario"/>
    <x v="5"/>
    <s v="Consumer"/>
    <x v="0"/>
    <x v="5"/>
  </r>
  <r>
    <s v="Steven Roelle"/>
    <n v="37891"/>
    <d v="2011-10-20T00:00:00"/>
    <d v="2011-10-22T00:00:00"/>
    <s v="October"/>
    <s v="2011"/>
    <n v="2"/>
    <b v="0"/>
    <s v="High"/>
    <n v="24"/>
    <n v="163.36000000000001"/>
    <n v="0.04"/>
    <x v="0"/>
    <n v="-65.540000000000006"/>
    <n v="6.48"/>
    <n v="6.6"/>
    <s v="Ontario"/>
    <x v="5"/>
    <s v="Small Business"/>
    <x v="0"/>
    <x v="5"/>
  </r>
  <r>
    <s v="Steven Roelle"/>
    <n v="37891"/>
    <d v="2011-10-20T00:00:00"/>
    <d v="2011-10-22T00:00:00"/>
    <s v="October"/>
    <s v="2011"/>
    <n v="2"/>
    <b v="0"/>
    <s v="High"/>
    <n v="21"/>
    <n v="44.08"/>
    <n v="0.06"/>
    <x v="2"/>
    <n v="-9.09"/>
    <n v="1.98"/>
    <n v="0.7"/>
    <s v="Ontario"/>
    <x v="5"/>
    <s v="Small Business"/>
    <x v="0"/>
    <x v="6"/>
  </r>
  <r>
    <s v="Steven Roelle"/>
    <n v="37891"/>
    <d v="2011-10-20T00:00:00"/>
    <d v="2011-10-20T00:00:00"/>
    <s v="October"/>
    <s v="2011"/>
    <n v="0"/>
    <s v="FREE DELIVERY"/>
    <s v="High"/>
    <n v="4"/>
    <n v="1135.6400000000001"/>
    <n v="0.02"/>
    <x v="1"/>
    <n v="-627.64"/>
    <n v="259.70999999999998"/>
    <n v="66.67"/>
    <s v="Ontario"/>
    <x v="5"/>
    <s v="Small Business"/>
    <x v="2"/>
    <x v="10"/>
  </r>
  <r>
    <s v="Steven Roelle"/>
    <n v="37891"/>
    <d v="2011-10-20T00:00:00"/>
    <d v="2011-10-22T00:00:00"/>
    <s v="October"/>
    <s v="2011"/>
    <n v="2"/>
    <b v="0"/>
    <s v="High"/>
    <n v="33"/>
    <n v="5154.009"/>
    <n v="0.03"/>
    <x v="0"/>
    <n v="1184.68"/>
    <n v="179.99"/>
    <n v="13.99"/>
    <s v="Ontario"/>
    <x v="5"/>
    <s v="Small Business"/>
    <x v="1"/>
    <x v="3"/>
  </r>
  <r>
    <s v="Rob Haberlin"/>
    <n v="38021"/>
    <d v="2009-01-21T00:00:00"/>
    <d v="2009-01-22T00:00:00"/>
    <s v="January"/>
    <s v="2009"/>
    <n v="1"/>
    <b v="0"/>
    <s v="Medium"/>
    <n v="16"/>
    <n v="4407.03"/>
    <n v="0.04"/>
    <x v="1"/>
    <n v="834.96"/>
    <n v="279.81"/>
    <n v="23.19"/>
    <s v="Ontario"/>
    <x v="5"/>
    <s v="Corporate"/>
    <x v="0"/>
    <x v="1"/>
  </r>
  <r>
    <s v="Rob Haberlin"/>
    <n v="38021"/>
    <d v="2009-01-21T00:00:00"/>
    <d v="2009-01-22T00:00:00"/>
    <s v="January"/>
    <s v="2009"/>
    <n v="1"/>
    <b v="0"/>
    <s v="Medium"/>
    <n v="36"/>
    <n v="173.22"/>
    <n v="0.02"/>
    <x v="0"/>
    <n v="81.77"/>
    <n v="4.91"/>
    <n v="0.5"/>
    <s v="Ontario"/>
    <x v="5"/>
    <s v="Corporate"/>
    <x v="0"/>
    <x v="11"/>
  </r>
  <r>
    <s v="Erica Hackney"/>
    <n v="38146"/>
    <d v="2011-12-07T00:00:00"/>
    <d v="2011-12-07T00:00:00"/>
    <s v="December"/>
    <s v="2011"/>
    <n v="0"/>
    <s v="FREE DELIVERY"/>
    <s v="low"/>
    <n v="41"/>
    <n v="782.05"/>
    <n v="0.08"/>
    <x v="0"/>
    <n v="-253.74"/>
    <n v="19.940000000000001"/>
    <n v="14.87"/>
    <s v="Ontario"/>
    <x v="5"/>
    <s v="Small Business"/>
    <x v="2"/>
    <x v="4"/>
  </r>
  <r>
    <s v="John Castell"/>
    <n v="38656"/>
    <d v="2012-08-10T00:00:00"/>
    <d v="2012-08-17T00:00:00"/>
    <s v="August"/>
    <s v="2012"/>
    <n v="7"/>
    <b v="0"/>
    <s v="low"/>
    <n v="41"/>
    <n v="162.51"/>
    <n v="0.09"/>
    <x v="0"/>
    <n v="-148.4"/>
    <n v="4.13"/>
    <n v="5.34"/>
    <s v="Ontario"/>
    <x v="5"/>
    <s v="Consumer"/>
    <x v="0"/>
    <x v="2"/>
  </r>
  <r>
    <s v="John Castell"/>
    <n v="38656"/>
    <d v="2012-08-10T00:00:00"/>
    <d v="2012-08-15T00:00:00"/>
    <s v="August"/>
    <s v="2012"/>
    <n v="5"/>
    <b v="0"/>
    <s v="low"/>
    <n v="3"/>
    <n v="561.42999999999995"/>
    <n v="7.0000000000000007E-2"/>
    <x v="1"/>
    <n v="-199.46"/>
    <n v="180.98"/>
    <n v="26.2"/>
    <s v="Ontario"/>
    <x v="5"/>
    <s v="Consumer"/>
    <x v="2"/>
    <x v="14"/>
  </r>
  <r>
    <s v="Benjamin Patterson"/>
    <n v="38756"/>
    <d v="2009-05-07T00:00:00"/>
    <d v="2009-05-09T00:00:00"/>
    <s v="May"/>
    <s v="2009"/>
    <n v="2"/>
    <b v="0"/>
    <s v="Critical"/>
    <n v="43"/>
    <n v="2251.4969999999998"/>
    <n v="0.09"/>
    <x v="2"/>
    <n v="308.93"/>
    <n v="65.989999999999995"/>
    <n v="8.99"/>
    <s v="Ontario"/>
    <x v="5"/>
    <s v="Corporate"/>
    <x v="1"/>
    <x v="3"/>
  </r>
  <r>
    <s v="Maureen Fritzler"/>
    <n v="39268"/>
    <d v="2011-04-22T00:00:00"/>
    <d v="2011-04-24T00:00:00"/>
    <s v="April"/>
    <s v="2011"/>
    <n v="2"/>
    <b v="0"/>
    <s v="Not Specified"/>
    <n v="44"/>
    <n v="324.2"/>
    <n v="0.02"/>
    <x v="2"/>
    <n v="-89.75"/>
    <n v="7.1"/>
    <n v="6.05"/>
    <s v="Ontario"/>
    <x v="5"/>
    <s v="Corporate"/>
    <x v="0"/>
    <x v="2"/>
  </r>
  <r>
    <s v="Maureen Fritzler"/>
    <n v="39268"/>
    <d v="2011-04-22T00:00:00"/>
    <d v="2011-04-25T00:00:00"/>
    <s v="April"/>
    <s v="2011"/>
    <n v="3"/>
    <b v="0"/>
    <s v="Not Specified"/>
    <n v="45"/>
    <n v="156.94999999999999"/>
    <n v="0.1"/>
    <x v="0"/>
    <n v="-32.520000000000003"/>
    <n v="3.74"/>
    <n v="0.94"/>
    <s v="Ontario"/>
    <x v="5"/>
    <s v="Corporate"/>
    <x v="0"/>
    <x v="6"/>
  </r>
  <r>
    <s v="Michael Dominguez"/>
    <n v="39488"/>
    <d v="2009-06-22T00:00:00"/>
    <d v="2009-06-26T00:00:00"/>
    <s v="June"/>
    <s v="2009"/>
    <n v="4"/>
    <b v="0"/>
    <s v="low"/>
    <n v="18"/>
    <n v="92.4"/>
    <n v="0.04"/>
    <x v="2"/>
    <n v="8.6"/>
    <n v="4.4800000000000004"/>
    <n v="2.5"/>
    <s v="Ontario"/>
    <x v="5"/>
    <s v="Home Office"/>
    <x v="0"/>
    <x v="8"/>
  </r>
  <r>
    <s v="Jessica Myrick"/>
    <n v="39650"/>
    <d v="2010-07-30T00:00:00"/>
    <d v="2010-08-02T00:00:00"/>
    <s v="August"/>
    <s v="2010"/>
    <n v="3"/>
    <b v="0"/>
    <s v="Not Specified"/>
    <n v="10"/>
    <n v="1004.89"/>
    <n v="0"/>
    <x v="1"/>
    <n v="-189.02"/>
    <n v="89.99"/>
    <n v="42"/>
    <s v="Ontario"/>
    <x v="5"/>
    <s v="Small Business"/>
    <x v="2"/>
    <x v="14"/>
  </r>
  <r>
    <s v="Jessica Myrick"/>
    <n v="39650"/>
    <d v="2010-07-30T00:00:00"/>
    <d v="2010-07-31T00:00:00"/>
    <s v="July"/>
    <s v="2010"/>
    <n v="1"/>
    <b v="0"/>
    <s v="Not Specified"/>
    <n v="47"/>
    <n v="329.06"/>
    <n v="0.08"/>
    <x v="0"/>
    <n v="-175.15"/>
    <n v="7.28"/>
    <n v="7.98"/>
    <s v="Ontario"/>
    <x v="5"/>
    <s v="Small Business"/>
    <x v="2"/>
    <x v="4"/>
  </r>
  <r>
    <s v="Jim Sink"/>
    <n v="39844"/>
    <d v="2009-12-01T00:00:00"/>
    <d v="2009-12-02T00:00:00"/>
    <s v="December"/>
    <s v="2009"/>
    <n v="1"/>
    <b v="0"/>
    <s v="Not Specified"/>
    <n v="47"/>
    <n v="4387.24"/>
    <n v="0.09"/>
    <x v="0"/>
    <n v="-286.47000000000003"/>
    <n v="95.43"/>
    <n v="19.989999999999998"/>
    <s v="Ontario"/>
    <x v="5"/>
    <s v="Corporate"/>
    <x v="0"/>
    <x v="0"/>
  </r>
  <r>
    <s v="Jim Sink"/>
    <n v="40800"/>
    <d v="2010-12-04T00:00:00"/>
    <d v="2010-12-04T00:00:00"/>
    <s v="December"/>
    <s v="2010"/>
    <n v="0"/>
    <s v="FREE DELIVERY"/>
    <s v="Not Specified"/>
    <n v="41"/>
    <n v="260.31"/>
    <n v="0.05"/>
    <x v="0"/>
    <n v="-175.26"/>
    <n v="6.48"/>
    <n v="7.91"/>
    <s v="Ontario"/>
    <x v="5"/>
    <s v="Corporate"/>
    <x v="0"/>
    <x v="5"/>
  </r>
  <r>
    <s v="Mark Cousins"/>
    <n v="40965"/>
    <d v="2009-11-20T00:00:00"/>
    <d v="2009-11-22T00:00:00"/>
    <s v="November"/>
    <s v="2009"/>
    <n v="2"/>
    <b v="0"/>
    <s v="Medium"/>
    <n v="48"/>
    <n v="7227.42"/>
    <n v="0.09"/>
    <x v="1"/>
    <n v="-385"/>
    <n v="159.31"/>
    <n v="60"/>
    <s v="Ontario"/>
    <x v="5"/>
    <s v="Corporate"/>
    <x v="2"/>
    <x v="10"/>
  </r>
  <r>
    <s v="Mark Cousins"/>
    <n v="40965"/>
    <d v="2009-11-20T00:00:00"/>
    <d v="2009-11-22T00:00:00"/>
    <s v="November"/>
    <s v="2009"/>
    <n v="2"/>
    <b v="0"/>
    <s v="Medium"/>
    <n v="39"/>
    <n v="1836.1869999999999"/>
    <n v="0.06"/>
    <x v="0"/>
    <n v="-139.84"/>
    <n v="55.99"/>
    <n v="5"/>
    <s v="Ontario"/>
    <x v="5"/>
    <s v="Corporate"/>
    <x v="1"/>
    <x v="3"/>
  </r>
  <r>
    <s v="John Castell"/>
    <n v="41316"/>
    <d v="2009-07-21T00:00:00"/>
    <d v="2009-07-22T00:00:00"/>
    <s v="July"/>
    <s v="2009"/>
    <n v="1"/>
    <b v="0"/>
    <s v="Not Specified"/>
    <n v="8"/>
    <n v="121.74"/>
    <n v="0.01"/>
    <x v="0"/>
    <n v="21"/>
    <n v="14.28"/>
    <n v="2.99"/>
    <s v="Ontario"/>
    <x v="5"/>
    <s v="Consumer"/>
    <x v="0"/>
    <x v="2"/>
  </r>
  <r>
    <s v="John Castell"/>
    <n v="41316"/>
    <d v="2009-07-21T00:00:00"/>
    <d v="2009-07-24T00:00:00"/>
    <s v="July"/>
    <s v="2009"/>
    <n v="3"/>
    <b v="0"/>
    <s v="Not Specified"/>
    <n v="4"/>
    <n v="700.36599999999999"/>
    <n v="0"/>
    <x v="0"/>
    <n v="-787.7"/>
    <n v="205.99"/>
    <n v="5.99"/>
    <s v="Ontario"/>
    <x v="5"/>
    <s v="Consumer"/>
    <x v="1"/>
    <x v="3"/>
  </r>
  <r>
    <s v="Mark Cousins"/>
    <n v="41476"/>
    <d v="2010-05-31T00:00:00"/>
    <d v="2010-06-01T00:00:00"/>
    <s v="June"/>
    <s v="2010"/>
    <n v="1"/>
    <b v="0"/>
    <s v="High"/>
    <n v="48"/>
    <n v="92.25"/>
    <n v="7.0000000000000007E-2"/>
    <x v="0"/>
    <n v="-104.8"/>
    <n v="1.86"/>
    <n v="2.58"/>
    <s v="Ontario"/>
    <x v="5"/>
    <s v="Corporate"/>
    <x v="0"/>
    <x v="6"/>
  </r>
  <r>
    <s v="Kalyca Meade"/>
    <n v="41861"/>
    <d v="2010-11-26T00:00:00"/>
    <d v="2010-11-28T00:00:00"/>
    <s v="November"/>
    <s v="2010"/>
    <n v="2"/>
    <b v="0"/>
    <s v="low"/>
    <n v="24"/>
    <n v="475.9"/>
    <n v="0.02"/>
    <x v="0"/>
    <n v="110.44"/>
    <n v="19.98"/>
    <n v="5.97"/>
    <s v="Ontario"/>
    <x v="5"/>
    <s v="Corporate"/>
    <x v="0"/>
    <x v="5"/>
  </r>
  <r>
    <s v="Lena Creighton"/>
    <n v="42274"/>
    <d v="2011-09-03T00:00:00"/>
    <d v="2011-09-05T00:00:00"/>
    <s v="September"/>
    <s v="2011"/>
    <n v="2"/>
    <b v="0"/>
    <s v="High"/>
    <n v="23"/>
    <n v="2296.7600000000002"/>
    <n v="0.01"/>
    <x v="0"/>
    <n v="241.15"/>
    <n v="99.99"/>
    <n v="19.989999999999998"/>
    <s v="Ontario"/>
    <x v="5"/>
    <s v="Home Office"/>
    <x v="1"/>
    <x v="7"/>
  </r>
  <r>
    <s v="Lena Creighton"/>
    <n v="42274"/>
    <d v="2011-09-03T00:00:00"/>
    <d v="2011-09-05T00:00:00"/>
    <s v="September"/>
    <s v="2011"/>
    <n v="2"/>
    <b v="0"/>
    <s v="High"/>
    <n v="45"/>
    <n v="508.49"/>
    <n v="0.1"/>
    <x v="2"/>
    <n v="-28.81"/>
    <n v="12.07"/>
    <n v="6.2"/>
    <s v="Ontario"/>
    <x v="5"/>
    <s v="Home Office"/>
    <x v="2"/>
    <x v="4"/>
  </r>
  <r>
    <s v="Michael Dominguez"/>
    <n v="42882"/>
    <d v="2010-10-27T00:00:00"/>
    <d v="2010-10-29T00:00:00"/>
    <s v="October"/>
    <s v="2010"/>
    <n v="2"/>
    <b v="0"/>
    <s v="low"/>
    <n v="17"/>
    <n v="204.07"/>
    <n v="0.08"/>
    <x v="2"/>
    <n v="-22.55"/>
    <n v="11.97"/>
    <n v="4.9800000000000004"/>
    <s v="Ontario"/>
    <x v="5"/>
    <s v="Home Office"/>
    <x v="0"/>
    <x v="1"/>
  </r>
  <r>
    <s v="Max Jones"/>
    <n v="43360"/>
    <d v="2009-10-13T00:00:00"/>
    <d v="2009-10-20T00:00:00"/>
    <s v="October"/>
    <s v="2009"/>
    <n v="7"/>
    <b v="0"/>
    <s v="low"/>
    <n v="48"/>
    <n v="112.16"/>
    <n v="0"/>
    <x v="0"/>
    <n v="-178.29"/>
    <n v="2.08"/>
    <n v="5.33"/>
    <s v="Ontario"/>
    <x v="5"/>
    <s v="Home Office"/>
    <x v="2"/>
    <x v="4"/>
  </r>
  <r>
    <s v="Odella Nelson"/>
    <n v="43713"/>
    <d v="2012-09-07T00:00:00"/>
    <d v="2012-09-09T00:00:00"/>
    <s v="September"/>
    <s v="2012"/>
    <n v="2"/>
    <b v="0"/>
    <s v="Medium"/>
    <n v="12"/>
    <n v="34.409999999999997"/>
    <n v="0.05"/>
    <x v="0"/>
    <n v="-17.690000000000001"/>
    <n v="2.6"/>
    <n v="2.4"/>
    <s v="Ontario"/>
    <x v="5"/>
    <s v="Small Business"/>
    <x v="0"/>
    <x v="12"/>
  </r>
  <r>
    <s v="Max Jones"/>
    <n v="44322"/>
    <d v="2011-10-12T00:00:00"/>
    <d v="2011-10-14T00:00:00"/>
    <s v="October"/>
    <s v="2011"/>
    <n v="2"/>
    <b v="0"/>
    <s v="Not Specified"/>
    <n v="15"/>
    <n v="600.79999999999995"/>
    <n v="0.1"/>
    <x v="0"/>
    <n v="43.55"/>
    <n v="42.76"/>
    <n v="6.22"/>
    <s v="Ontario"/>
    <x v="5"/>
    <s v="Home Office"/>
    <x v="0"/>
    <x v="0"/>
  </r>
  <r>
    <s v="Clytie Kelty"/>
    <n v="44579"/>
    <d v="2011-06-03T00:00:00"/>
    <d v="2011-06-04T00:00:00"/>
    <s v="June"/>
    <s v="2011"/>
    <n v="1"/>
    <b v="0"/>
    <s v="Not Specified"/>
    <n v="19"/>
    <n v="3896.39"/>
    <n v="0.1"/>
    <x v="0"/>
    <n v="755.28"/>
    <n v="218.08"/>
    <n v="18.059999999999999"/>
    <s v="Ontario"/>
    <x v="5"/>
    <s v="Small Business"/>
    <x v="2"/>
    <x v="14"/>
  </r>
  <r>
    <s v="Duane Benoit"/>
    <n v="44737"/>
    <d v="2012-11-19T00:00:00"/>
    <d v="2012-11-20T00:00:00"/>
    <s v="November"/>
    <s v="2012"/>
    <n v="1"/>
    <b v="0"/>
    <s v="Medium"/>
    <n v="11"/>
    <n v="773.74"/>
    <n v="0.02"/>
    <x v="0"/>
    <n v="-309.48"/>
    <n v="64.650000000000006"/>
    <n v="35"/>
    <s v="Ontario"/>
    <x v="5"/>
    <s v="Home Office"/>
    <x v="0"/>
    <x v="0"/>
  </r>
  <r>
    <s v="Duane Benoit"/>
    <n v="44737"/>
    <d v="2012-11-19T00:00:00"/>
    <d v="2012-11-21T00:00:00"/>
    <s v="November"/>
    <s v="2012"/>
    <n v="2"/>
    <b v="0"/>
    <s v="Medium"/>
    <n v="16"/>
    <n v="302.13249999999999"/>
    <n v="0.02"/>
    <x v="0"/>
    <n v="38.909999999999997"/>
    <n v="20.99"/>
    <n v="0.99"/>
    <s v="Ontario"/>
    <x v="5"/>
    <s v="Home Office"/>
    <x v="1"/>
    <x v="3"/>
  </r>
  <r>
    <s v="Max Jones"/>
    <n v="44738"/>
    <d v="2010-12-05T00:00:00"/>
    <d v="2010-12-07T00:00:00"/>
    <s v="December"/>
    <s v="2010"/>
    <n v="2"/>
    <b v="0"/>
    <s v="Not Specified"/>
    <n v="34"/>
    <n v="75.569999999999993"/>
    <n v="0.02"/>
    <x v="0"/>
    <n v="6.87"/>
    <n v="2.1"/>
    <n v="0.7"/>
    <s v="Ontario"/>
    <x v="5"/>
    <s v="Home Office"/>
    <x v="0"/>
    <x v="12"/>
  </r>
  <r>
    <s v="Mark Cousins"/>
    <n v="44768"/>
    <d v="2012-05-26T00:00:00"/>
    <d v="2012-05-27T00:00:00"/>
    <s v="May"/>
    <s v="2012"/>
    <n v="1"/>
    <b v="0"/>
    <s v="Not Specified"/>
    <n v="45"/>
    <n v="16699.560000000001"/>
    <n v="0.02"/>
    <x v="1"/>
    <n v="3083.98"/>
    <n v="355.98"/>
    <n v="58.92"/>
    <s v="Ontario"/>
    <x v="5"/>
    <s v="Corporate"/>
    <x v="2"/>
    <x v="14"/>
  </r>
  <r>
    <s v="Max Jones"/>
    <n v="44867"/>
    <d v="2009-07-26T00:00:00"/>
    <d v="2009-07-28T00:00:00"/>
    <s v="July"/>
    <s v="2009"/>
    <n v="2"/>
    <b v="0"/>
    <s v="High"/>
    <n v="40"/>
    <n v="21425.91"/>
    <n v="0.01"/>
    <x v="1"/>
    <n v="7360.43"/>
    <n v="500.98"/>
    <n v="26"/>
    <s v="Ontario"/>
    <x v="5"/>
    <s v="Home Office"/>
    <x v="2"/>
    <x v="14"/>
  </r>
  <r>
    <s v="Gene McClure"/>
    <n v="45029"/>
    <d v="2010-07-03T00:00:00"/>
    <d v="2010-07-03T00:00:00"/>
    <s v="July"/>
    <s v="2010"/>
    <n v="0"/>
    <s v="FREE DELIVERY"/>
    <s v="High"/>
    <n v="20"/>
    <n v="5304.42"/>
    <n v="0.01"/>
    <x v="1"/>
    <n v="-633.44000000000005"/>
    <n v="262.11"/>
    <n v="62.74"/>
    <s v="Ontario"/>
    <x v="5"/>
    <s v="Consumer"/>
    <x v="2"/>
    <x v="10"/>
  </r>
  <r>
    <s v="Denny Joy"/>
    <n v="45543"/>
    <d v="2011-02-02T00:00:00"/>
    <d v="2011-02-06T00:00:00"/>
    <s v="February"/>
    <s v="2011"/>
    <n v="4"/>
    <b v="0"/>
    <s v="low"/>
    <n v="16"/>
    <n v="1223.43"/>
    <n v="0.01"/>
    <x v="1"/>
    <n v="-1615.59"/>
    <n v="70.89"/>
    <n v="89.3"/>
    <s v="Ontario"/>
    <x v="5"/>
    <s v="Corporate"/>
    <x v="2"/>
    <x v="10"/>
  </r>
  <r>
    <s v="Denny Joy"/>
    <n v="45635"/>
    <d v="2012-04-07T00:00:00"/>
    <d v="2012-04-16T00:00:00"/>
    <s v="April"/>
    <s v="2012"/>
    <n v="9"/>
    <b v="0"/>
    <s v="low"/>
    <n v="50"/>
    <n v="2018.68"/>
    <n v="0.1"/>
    <x v="0"/>
    <n v="731.72"/>
    <n v="43.98"/>
    <n v="1.99"/>
    <s v="Ontario"/>
    <x v="5"/>
    <s v="Corporate"/>
    <x v="1"/>
    <x v="7"/>
  </r>
  <r>
    <s v="Odella Nelson"/>
    <n v="46436"/>
    <d v="2009-04-04T00:00:00"/>
    <d v="2009-04-11T00:00:00"/>
    <s v="April"/>
    <s v="2009"/>
    <n v="7"/>
    <b v="0"/>
    <s v="low"/>
    <n v="46"/>
    <n v="1477.5719999999999"/>
    <n v="0"/>
    <x v="0"/>
    <n v="840.05"/>
    <n v="35.99"/>
    <n v="0.99"/>
    <s v="Ontario"/>
    <x v="5"/>
    <s v="Small Business"/>
    <x v="1"/>
    <x v="3"/>
  </r>
  <r>
    <s v="John Castell"/>
    <n v="46848"/>
    <d v="2009-11-10T00:00:00"/>
    <d v="2009-11-12T00:00:00"/>
    <s v="November"/>
    <s v="2009"/>
    <n v="2"/>
    <b v="0"/>
    <s v="Medium"/>
    <n v="39"/>
    <n v="3842.99"/>
    <n v="0.04"/>
    <x v="0"/>
    <n v="-67.680000000000007"/>
    <n v="95.43"/>
    <n v="19.989999999999998"/>
    <s v="Ontario"/>
    <x v="5"/>
    <s v="Small Business"/>
    <x v="0"/>
    <x v="0"/>
  </r>
  <r>
    <s v="Clytie Kelty"/>
    <n v="47009"/>
    <d v="2009-06-04T00:00:00"/>
    <d v="2009-06-06T00:00:00"/>
    <s v="June"/>
    <s v="2009"/>
    <n v="2"/>
    <b v="0"/>
    <s v="Critical"/>
    <n v="32"/>
    <n v="1587.16"/>
    <n v="0.09"/>
    <x v="2"/>
    <n v="-22.33"/>
    <n v="49.99"/>
    <n v="19.989999999999998"/>
    <s v="Ontario"/>
    <x v="5"/>
    <s v="Small Business"/>
    <x v="1"/>
    <x v="7"/>
  </r>
  <r>
    <s v="Benjamin Patterson"/>
    <n v="47138"/>
    <d v="2009-01-09T00:00:00"/>
    <d v="2009-01-16T00:00:00"/>
    <s v="January"/>
    <s v="2009"/>
    <n v="7"/>
    <b v="0"/>
    <s v="low"/>
    <n v="1"/>
    <n v="107.95"/>
    <n v="0.04"/>
    <x v="0"/>
    <n v="-506.31"/>
    <n v="125.99"/>
    <n v="8.99"/>
    <s v="Ontario"/>
    <x v="5"/>
    <s v="Corporate"/>
    <x v="1"/>
    <x v="3"/>
  </r>
  <r>
    <s v="Michael Dominguez"/>
    <n v="47236"/>
    <d v="2011-10-02T00:00:00"/>
    <d v="2011-10-04T00:00:00"/>
    <s v="October"/>
    <s v="2011"/>
    <n v="2"/>
    <b v="0"/>
    <s v="High"/>
    <n v="1"/>
    <n v="70.91"/>
    <n v="0.03"/>
    <x v="0"/>
    <n v="-45.43"/>
    <n v="70.97"/>
    <n v="3.5"/>
    <s v="Ontario"/>
    <x v="5"/>
    <s v="Home Office"/>
    <x v="0"/>
    <x v="1"/>
  </r>
  <r>
    <s v="Michael Dominguez"/>
    <n v="47686"/>
    <d v="2012-10-11T00:00:00"/>
    <d v="2012-10-13T00:00:00"/>
    <s v="October"/>
    <s v="2012"/>
    <n v="2"/>
    <b v="0"/>
    <s v="Not Specified"/>
    <n v="48"/>
    <n v="179.65"/>
    <n v="0.1"/>
    <x v="0"/>
    <n v="3.32"/>
    <n v="4.13"/>
    <n v="1.23"/>
    <s v="Ontario"/>
    <x v="5"/>
    <s v="Home Office"/>
    <x v="0"/>
    <x v="12"/>
  </r>
  <r>
    <s v="Duane Benoit"/>
    <n v="47971"/>
    <d v="2012-10-29T00:00:00"/>
    <d v="2012-10-30T00:00:00"/>
    <s v="October"/>
    <s v="2012"/>
    <n v="1"/>
    <b v="0"/>
    <s v="High"/>
    <n v="24"/>
    <n v="113.43"/>
    <n v="0.09"/>
    <x v="0"/>
    <n v="-53.06"/>
    <n v="4.95"/>
    <n v="5.32"/>
    <s v="Ontario"/>
    <x v="5"/>
    <s v="Home Office"/>
    <x v="2"/>
    <x v="4"/>
  </r>
  <r>
    <s v="Michael Dominguez"/>
    <n v="48261"/>
    <d v="2011-03-18T00:00:00"/>
    <d v="2011-03-19T00:00:00"/>
    <s v="March"/>
    <s v="2011"/>
    <n v="1"/>
    <b v="0"/>
    <s v="Medium"/>
    <n v="15"/>
    <n v="2130.66"/>
    <n v="0.01"/>
    <x v="1"/>
    <n v="-113.77"/>
    <n v="130.97999999999999"/>
    <n v="30"/>
    <s v="Ontario"/>
    <x v="5"/>
    <s v="Home Office"/>
    <x v="2"/>
    <x v="14"/>
  </r>
  <r>
    <s v="Amy Cox"/>
    <n v="48773"/>
    <d v="2009-01-15T00:00:00"/>
    <d v="2009-01-17T00:00:00"/>
    <s v="January"/>
    <s v="2009"/>
    <n v="2"/>
    <b v="0"/>
    <s v="Medium"/>
    <n v="7"/>
    <n v="51.27"/>
    <n v="0.06"/>
    <x v="0"/>
    <n v="3.27"/>
    <n v="7.04"/>
    <n v="2.17"/>
    <s v="Ontario"/>
    <x v="5"/>
    <s v="Small Business"/>
    <x v="0"/>
    <x v="5"/>
  </r>
  <r>
    <s v="Benjamin Patterson"/>
    <n v="48902"/>
    <d v="2012-10-23T00:00:00"/>
    <d v="2012-10-25T00:00:00"/>
    <s v="October"/>
    <s v="2012"/>
    <n v="2"/>
    <b v="0"/>
    <s v="Medium"/>
    <n v="7"/>
    <n v="53.29"/>
    <n v="0.01"/>
    <x v="0"/>
    <n v="-28.88"/>
    <n v="6.48"/>
    <n v="7.49"/>
    <s v="Ontario"/>
    <x v="5"/>
    <s v="Corporate"/>
    <x v="0"/>
    <x v="5"/>
  </r>
  <r>
    <s v="Maureen Fritzler"/>
    <n v="49221"/>
    <d v="2010-07-03T00:00:00"/>
    <d v="2010-07-04T00:00:00"/>
    <s v="July"/>
    <s v="2010"/>
    <n v="1"/>
    <b v="0"/>
    <s v="Not Specified"/>
    <n v="22"/>
    <n v="399.64"/>
    <n v="0.04"/>
    <x v="0"/>
    <n v="-15.42"/>
    <n v="17.98"/>
    <n v="8.51"/>
    <s v="Ontario"/>
    <x v="5"/>
    <s v="Corporate"/>
    <x v="1"/>
    <x v="16"/>
  </r>
  <r>
    <s v="Maureen Fritzler"/>
    <n v="49221"/>
    <d v="2010-07-03T00:00:00"/>
    <d v="2010-07-04T00:00:00"/>
    <s v="July"/>
    <s v="2010"/>
    <n v="1"/>
    <b v="0"/>
    <s v="Not Specified"/>
    <n v="41"/>
    <n v="277.35000000000002"/>
    <n v="0.02"/>
    <x v="0"/>
    <n v="-103.28"/>
    <n v="6.48"/>
    <n v="6.57"/>
    <s v="Ontario"/>
    <x v="5"/>
    <s v="Corporate"/>
    <x v="0"/>
    <x v="5"/>
  </r>
  <r>
    <s v="Mark Cousins"/>
    <n v="49255"/>
    <d v="2012-06-22T00:00:00"/>
    <d v="2012-06-23T00:00:00"/>
    <s v="June"/>
    <s v="2012"/>
    <n v="1"/>
    <b v="0"/>
    <s v="High"/>
    <n v="20"/>
    <n v="1357.44"/>
    <n v="0.09"/>
    <x v="1"/>
    <n v="-102.3"/>
    <n v="70.98"/>
    <n v="26.85"/>
    <s v="Ontario"/>
    <x v="5"/>
    <s v="Corporate"/>
    <x v="2"/>
    <x v="9"/>
  </r>
  <r>
    <s v="Kalyca Meade"/>
    <n v="49575"/>
    <d v="2010-12-16T00:00:00"/>
    <d v="2010-12-17T00:00:00"/>
    <s v="December"/>
    <s v="2010"/>
    <n v="1"/>
    <b v="0"/>
    <s v="High"/>
    <n v="12"/>
    <n v="507.44"/>
    <n v="0.05"/>
    <x v="0"/>
    <n v="170.9"/>
    <n v="42.8"/>
    <n v="2.99"/>
    <s v="Ontario"/>
    <x v="5"/>
    <s v="Corporate"/>
    <x v="0"/>
    <x v="2"/>
  </r>
  <r>
    <s v="Michael Dominguez"/>
    <n v="50144"/>
    <d v="2012-06-07T00:00:00"/>
    <d v="2012-06-07T00:00:00"/>
    <s v="June"/>
    <s v="2012"/>
    <n v="0"/>
    <s v="FREE DELIVERY"/>
    <s v="Critical"/>
    <n v="36"/>
    <n v="4169.93"/>
    <n v="0.1"/>
    <x v="2"/>
    <n v="1765.54"/>
    <n v="120.98"/>
    <n v="9.07"/>
    <s v="Ontario"/>
    <x v="5"/>
    <s v="Home Office"/>
    <x v="0"/>
    <x v="2"/>
  </r>
  <r>
    <s v="Odella Nelson"/>
    <n v="50181"/>
    <d v="2012-05-30T00:00:00"/>
    <d v="2012-05-31T00:00:00"/>
    <s v="May"/>
    <s v="2012"/>
    <n v="1"/>
    <b v="0"/>
    <s v="High"/>
    <n v="2"/>
    <n v="289.73"/>
    <n v="0.04"/>
    <x v="1"/>
    <n v="-246.21"/>
    <n v="135.99"/>
    <n v="28.63"/>
    <s v="Ontario"/>
    <x v="5"/>
    <s v="Small Business"/>
    <x v="2"/>
    <x v="14"/>
  </r>
  <r>
    <s v="Hallie Redmond"/>
    <n v="52324"/>
    <d v="2012-06-29T00:00:00"/>
    <d v="2012-06-30T00:00:00"/>
    <s v="June"/>
    <s v="2012"/>
    <n v="1"/>
    <b v="0"/>
    <s v="Not Specified"/>
    <n v="4"/>
    <n v="757.11"/>
    <n v="7.0000000000000007E-2"/>
    <x v="1"/>
    <n v="-224.35"/>
    <n v="180.98"/>
    <n v="30"/>
    <s v="Ontario"/>
    <x v="5"/>
    <s v="Small Business"/>
    <x v="2"/>
    <x v="14"/>
  </r>
  <r>
    <s v="Lena Creighton"/>
    <n v="52896"/>
    <d v="2010-10-22T00:00:00"/>
    <d v="2010-10-25T00:00:00"/>
    <s v="October"/>
    <s v="2010"/>
    <n v="3"/>
    <b v="0"/>
    <s v="High"/>
    <n v="24"/>
    <n v="8920.08"/>
    <n v="0"/>
    <x v="0"/>
    <n v="3545.89"/>
    <n v="367.99"/>
    <n v="19.989999999999998"/>
    <s v="Ontario"/>
    <x v="5"/>
    <s v="Home Office"/>
    <x v="0"/>
    <x v="2"/>
  </r>
  <r>
    <s v="Lena Creighton"/>
    <n v="52896"/>
    <d v="2010-10-22T00:00:00"/>
    <d v="2010-10-25T00:00:00"/>
    <s v="October"/>
    <s v="2010"/>
    <n v="3"/>
    <b v="0"/>
    <s v="High"/>
    <n v="49"/>
    <n v="188.7"/>
    <n v="7.0000000000000007E-2"/>
    <x v="0"/>
    <n v="77.02"/>
    <n v="4.13"/>
    <n v="0.5"/>
    <s v="Ontario"/>
    <x v="5"/>
    <s v="Home Office"/>
    <x v="0"/>
    <x v="11"/>
  </r>
  <r>
    <s v="Lena Creighton"/>
    <n v="52896"/>
    <d v="2010-10-22T00:00:00"/>
    <d v="2010-10-24T00:00:00"/>
    <s v="October"/>
    <s v="2010"/>
    <n v="2"/>
    <b v="0"/>
    <s v="High"/>
    <n v="36"/>
    <n v="14358.64"/>
    <n v="0.03"/>
    <x v="1"/>
    <n v="-969.05"/>
    <n v="400.98"/>
    <n v="76.37"/>
    <s v="Ontario"/>
    <x v="5"/>
    <s v="Home Office"/>
    <x v="2"/>
    <x v="10"/>
  </r>
  <r>
    <s v="Clytie Kelty"/>
    <n v="53441"/>
    <d v="2009-08-24T00:00:00"/>
    <d v="2009-08-25T00:00:00"/>
    <s v="August"/>
    <s v="2009"/>
    <n v="1"/>
    <b v="0"/>
    <s v="Medium"/>
    <n v="7"/>
    <n v="345.37"/>
    <n v="0.01"/>
    <x v="0"/>
    <n v="84.34"/>
    <n v="48.04"/>
    <n v="5.79"/>
    <s v="Ontario"/>
    <x v="5"/>
    <s v="Small Business"/>
    <x v="0"/>
    <x v="5"/>
  </r>
  <r>
    <s v="Odella Nelson"/>
    <n v="53445"/>
    <d v="2012-10-24T00:00:00"/>
    <d v="2012-10-26T00:00:00"/>
    <s v="October"/>
    <s v="2012"/>
    <n v="2"/>
    <b v="0"/>
    <s v="High"/>
    <n v="8"/>
    <n v="105.95"/>
    <n v="0.01"/>
    <x v="0"/>
    <n v="-44.33"/>
    <n v="11.66"/>
    <n v="8.99"/>
    <s v="Ontario"/>
    <x v="5"/>
    <s v="Small Business"/>
    <x v="0"/>
    <x v="12"/>
  </r>
  <r>
    <s v="Odella Nelson"/>
    <n v="53445"/>
    <d v="2012-10-24T00:00:00"/>
    <d v="2012-10-26T00:00:00"/>
    <s v="October"/>
    <s v="2012"/>
    <n v="2"/>
    <b v="0"/>
    <s v="High"/>
    <n v="21"/>
    <n v="73.8"/>
    <n v="0.02"/>
    <x v="0"/>
    <n v="11.23"/>
    <n v="3.29"/>
    <n v="1.35"/>
    <s v="Ontario"/>
    <x v="5"/>
    <s v="Small Business"/>
    <x v="0"/>
    <x v="6"/>
  </r>
  <r>
    <s v="Lena Creighton"/>
    <n v="54055"/>
    <d v="2009-02-13T00:00:00"/>
    <d v="2009-02-15T00:00:00"/>
    <s v="February"/>
    <s v="2009"/>
    <n v="2"/>
    <b v="0"/>
    <s v="Critical"/>
    <n v="44"/>
    <n v="5483.96"/>
    <n v="0.02"/>
    <x v="1"/>
    <n v="-1330.5"/>
    <n v="120.98"/>
    <n v="58.64"/>
    <s v="Ontario"/>
    <x v="5"/>
    <s v="Home Office"/>
    <x v="2"/>
    <x v="9"/>
  </r>
  <r>
    <s v="Amy Cox"/>
    <n v="54151"/>
    <d v="2009-09-02T00:00:00"/>
    <d v="2009-09-03T00:00:00"/>
    <s v="September"/>
    <s v="2009"/>
    <n v="1"/>
    <b v="0"/>
    <s v="Critical"/>
    <n v="35"/>
    <n v="205.87"/>
    <n v="0.03"/>
    <x v="0"/>
    <n v="65.88"/>
    <n v="5.68"/>
    <n v="1.46"/>
    <s v="Ontario"/>
    <x v="5"/>
    <s v="Small Business"/>
    <x v="0"/>
    <x v="5"/>
  </r>
  <r>
    <s v="Amy Cox"/>
    <n v="54151"/>
    <d v="2009-09-02T00:00:00"/>
    <d v="2009-09-03T00:00:00"/>
    <s v="September"/>
    <s v="2009"/>
    <n v="1"/>
    <b v="0"/>
    <s v="Critical"/>
    <n v="38"/>
    <n v="65.12"/>
    <n v="7.0000000000000007E-2"/>
    <x v="0"/>
    <n v="1.42"/>
    <n v="1.68"/>
    <n v="1"/>
    <s v="Ontario"/>
    <x v="5"/>
    <s v="Small Business"/>
    <x v="0"/>
    <x v="12"/>
  </r>
  <r>
    <s v="Duane Benoit"/>
    <n v="54181"/>
    <d v="2012-05-18T00:00:00"/>
    <d v="2012-05-20T00:00:00"/>
    <s v="May"/>
    <s v="2012"/>
    <n v="2"/>
    <b v="0"/>
    <s v="High"/>
    <n v="12"/>
    <n v="2608.79"/>
    <n v="0.03"/>
    <x v="1"/>
    <n v="67.36"/>
    <n v="213.45"/>
    <n v="14.7"/>
    <s v="Ontario"/>
    <x v="5"/>
    <s v="Home Office"/>
    <x v="1"/>
    <x v="16"/>
  </r>
  <r>
    <s v="Amy Cox"/>
    <n v="54243"/>
    <d v="2009-09-16T00:00:00"/>
    <d v="2009-09-16T00:00:00"/>
    <s v="September"/>
    <s v="2009"/>
    <n v="0"/>
    <s v="FREE DELIVERY"/>
    <s v="low"/>
    <n v="6"/>
    <n v="907.24"/>
    <n v="7.0000000000000007E-2"/>
    <x v="2"/>
    <n v="-634.73"/>
    <n v="154.13"/>
    <n v="69"/>
    <s v="Ontario"/>
    <x v="5"/>
    <s v="Home Office"/>
    <x v="2"/>
    <x v="10"/>
  </r>
  <r>
    <s v="Maureen Fritzler"/>
    <n v="54407"/>
    <d v="2010-06-16T00:00:00"/>
    <d v="2010-06-17T00:00:00"/>
    <s v="June"/>
    <s v="2010"/>
    <n v="1"/>
    <b v="0"/>
    <s v="Medium"/>
    <n v="24"/>
    <n v="9396.27"/>
    <n v="7.0000000000000007E-2"/>
    <x v="0"/>
    <n v="3857.57"/>
    <n v="420.98"/>
    <n v="19.989999999999998"/>
    <s v="Ontario"/>
    <x v="5"/>
    <s v="Corporate"/>
    <x v="0"/>
    <x v="2"/>
  </r>
  <r>
    <s v="Benjamin Patterson"/>
    <n v="55394"/>
    <d v="2010-02-26T00:00:00"/>
    <d v="2010-02-28T00:00:00"/>
    <s v="February"/>
    <s v="2010"/>
    <n v="2"/>
    <b v="0"/>
    <s v="Critical"/>
    <n v="21"/>
    <n v="340.7"/>
    <n v="0.05"/>
    <x v="1"/>
    <n v="11.65"/>
    <n v="15.23"/>
    <n v="27.75"/>
    <s v="Ontario"/>
    <x v="5"/>
    <s v="Corporate"/>
    <x v="2"/>
    <x v="10"/>
  </r>
  <r>
    <s v="Katrina Willman"/>
    <n v="56003"/>
    <d v="2010-04-06T00:00:00"/>
    <d v="2010-04-07T00:00:00"/>
    <s v="April"/>
    <s v="2010"/>
    <n v="1"/>
    <b v="0"/>
    <s v="Critical"/>
    <n v="13"/>
    <n v="1835.47"/>
    <n v="0.1"/>
    <x v="1"/>
    <n v="-364.87"/>
    <n v="150.97999999999999"/>
    <n v="16.010000000000002"/>
    <s v="Ontario"/>
    <x v="5"/>
    <s v="Consumer"/>
    <x v="2"/>
    <x v="10"/>
  </r>
  <r>
    <s v="Hallie Redmond"/>
    <n v="56128"/>
    <d v="2010-07-30T00:00:00"/>
    <d v="2010-07-30T00:00:00"/>
    <s v="July"/>
    <s v="2010"/>
    <n v="0"/>
    <s v="FREE DELIVERY"/>
    <s v="Medium"/>
    <n v="41"/>
    <n v="902.19"/>
    <n v="0.08"/>
    <x v="0"/>
    <n v="-49.66"/>
    <n v="22.99"/>
    <n v="8.99"/>
    <s v="Ontario"/>
    <x v="5"/>
    <s v="Small Business"/>
    <x v="0"/>
    <x v="12"/>
  </r>
  <r>
    <s v="Hallie Redmond"/>
    <n v="56128"/>
    <d v="2010-07-30T00:00:00"/>
    <d v="2010-07-31T00:00:00"/>
    <s v="July"/>
    <s v="2010"/>
    <n v="1"/>
    <b v="0"/>
    <s v="Medium"/>
    <n v="19"/>
    <n v="657.23199999999997"/>
    <n v="0.1"/>
    <x v="1"/>
    <n v="33.99"/>
    <n v="44.43"/>
    <n v="46.59"/>
    <s v="Ontario"/>
    <x v="5"/>
    <s v="Small Business"/>
    <x v="2"/>
    <x v="10"/>
  </r>
  <r>
    <s v="Steven Roelle"/>
    <n v="56384"/>
    <d v="2012-07-31T00:00:00"/>
    <d v="2012-08-01T00:00:00"/>
    <s v="August"/>
    <s v="2012"/>
    <n v="1"/>
    <b v="0"/>
    <s v="Critical"/>
    <n v="47"/>
    <n v="257.2"/>
    <n v="0.04"/>
    <x v="0"/>
    <n v="-2172.14"/>
    <n v="4.4800000000000004"/>
    <n v="49"/>
    <s v="Ontario"/>
    <x v="5"/>
    <s v="Small Business"/>
    <x v="0"/>
    <x v="1"/>
  </r>
  <r>
    <s v="Steven Roelle"/>
    <n v="56384"/>
    <d v="2012-07-31T00:00:00"/>
    <d v="2012-08-02T00:00:00"/>
    <s v="August"/>
    <s v="2012"/>
    <n v="2"/>
    <b v="0"/>
    <s v="Critical"/>
    <n v="29"/>
    <n v="6139.34"/>
    <n v="0.08"/>
    <x v="1"/>
    <n v="-528.65"/>
    <n v="218.75"/>
    <n v="69.64"/>
    <s v="Ontario"/>
    <x v="5"/>
    <s v="Small Business"/>
    <x v="2"/>
    <x v="10"/>
  </r>
  <r>
    <s v="Duane Benoit"/>
    <n v="56646"/>
    <d v="2010-05-19T00:00:00"/>
    <d v="2010-05-20T00:00:00"/>
    <s v="May"/>
    <s v="2010"/>
    <n v="1"/>
    <b v="0"/>
    <s v="Critical"/>
    <n v="41"/>
    <n v="4257.2759999999998"/>
    <n v="0.04"/>
    <x v="0"/>
    <n v="1059.08"/>
    <n v="125.99"/>
    <n v="2.5"/>
    <s v="Ontario"/>
    <x v="5"/>
    <s v="Home Office"/>
    <x v="1"/>
    <x v="3"/>
  </r>
  <r>
    <s v="Ken Brennan"/>
    <n v="56967"/>
    <d v="2012-03-02T00:00:00"/>
    <d v="2012-03-09T00:00:00"/>
    <s v="March"/>
    <s v="2012"/>
    <n v="7"/>
    <b v="0"/>
    <s v="low"/>
    <n v="17"/>
    <n v="1383.9"/>
    <n v="0.05"/>
    <x v="2"/>
    <n v="311.58"/>
    <n v="83.1"/>
    <n v="6.13"/>
    <s v="Ontario"/>
    <x v="5"/>
    <s v="Home Office"/>
    <x v="1"/>
    <x v="7"/>
  </r>
  <r>
    <s v="Amy Cox"/>
    <n v="57479"/>
    <d v="2011-03-15T00:00:00"/>
    <d v="2011-03-16T00:00:00"/>
    <s v="March"/>
    <s v="2011"/>
    <n v="1"/>
    <b v="0"/>
    <s v="High"/>
    <n v="37"/>
    <n v="132.12"/>
    <n v="7.0000000000000007E-2"/>
    <x v="0"/>
    <n v="54.78"/>
    <n v="3.75"/>
    <n v="0.5"/>
    <s v="Ontario"/>
    <x v="5"/>
    <s v="Corporate"/>
    <x v="0"/>
    <x v="11"/>
  </r>
  <r>
    <s v="Pete Takahito"/>
    <n v="57699"/>
    <d v="2012-11-10T00:00:00"/>
    <d v="2012-11-15T00:00:00"/>
    <s v="November"/>
    <s v="2012"/>
    <n v="5"/>
    <b v="0"/>
    <s v="low"/>
    <n v="47"/>
    <n v="1857.88"/>
    <n v="0.09"/>
    <x v="0"/>
    <n v="752.96"/>
    <n v="40.98"/>
    <n v="1.99"/>
    <s v="Ontario"/>
    <x v="5"/>
    <s v="Corporate"/>
    <x v="1"/>
    <x v="7"/>
  </r>
  <r>
    <s v="Pete Takahito"/>
    <n v="57699"/>
    <d v="2012-11-10T00:00:00"/>
    <d v="2012-11-14T00:00:00"/>
    <s v="November"/>
    <s v="2012"/>
    <n v="4"/>
    <b v="0"/>
    <s v="low"/>
    <n v="36"/>
    <n v="2160.83"/>
    <n v="0.08"/>
    <x v="0"/>
    <n v="485.02"/>
    <n v="60.98"/>
    <n v="19.989999999999998"/>
    <s v="Ontario"/>
    <x v="5"/>
    <s v="Corporate"/>
    <x v="0"/>
    <x v="8"/>
  </r>
  <r>
    <s v="Pete Takahito"/>
    <n v="57699"/>
    <d v="2012-11-10T00:00:00"/>
    <d v="2012-11-12T00:00:00"/>
    <s v="November"/>
    <s v="2012"/>
    <n v="2"/>
    <b v="0"/>
    <s v="low"/>
    <n v="20"/>
    <n v="43.94"/>
    <n v="0.09"/>
    <x v="0"/>
    <n v="-72.23"/>
    <n v="2.08"/>
    <n v="5.33"/>
    <s v="Ontario"/>
    <x v="5"/>
    <s v="Corporate"/>
    <x v="2"/>
    <x v="4"/>
  </r>
  <r>
    <s v="Kristen Hastings"/>
    <n v="58690"/>
    <d v="2011-11-05T00:00:00"/>
    <d v="2011-11-06T00:00:00"/>
    <s v="November"/>
    <s v="2011"/>
    <n v="1"/>
    <b v="0"/>
    <s v="High"/>
    <n v="14"/>
    <n v="3023.73"/>
    <n v="0.09"/>
    <x v="1"/>
    <n v="-1068.01"/>
    <n v="218.75"/>
    <n v="69.64"/>
    <s v="Ontario"/>
    <x v="5"/>
    <s v="Small Business"/>
    <x v="2"/>
    <x v="10"/>
  </r>
  <r>
    <s v="Kristen Hastings"/>
    <n v="58784"/>
    <d v="2009-01-18T00:00:00"/>
    <d v="2009-01-20T00:00:00"/>
    <s v="January"/>
    <s v="2009"/>
    <n v="2"/>
    <b v="0"/>
    <s v="Medium"/>
    <n v="25"/>
    <n v="8875.17"/>
    <n v="0.05"/>
    <x v="1"/>
    <n v="2372.08"/>
    <n v="350.99"/>
    <n v="39"/>
    <s v="Ontario"/>
    <x v="5"/>
    <s v="Corporate"/>
    <x v="2"/>
    <x v="14"/>
  </r>
  <r>
    <s v="Kristen Hastings"/>
    <n v="58784"/>
    <d v="2009-01-18T00:00:00"/>
    <d v="2009-01-20T00:00:00"/>
    <s v="January"/>
    <s v="2009"/>
    <n v="2"/>
    <b v="0"/>
    <s v="Medium"/>
    <n v="20"/>
    <n v="331.21"/>
    <n v="0.04"/>
    <x v="2"/>
    <n v="-67.38"/>
    <n v="15.99"/>
    <n v="9.4"/>
    <s v="Ontario"/>
    <x v="5"/>
    <s v="Corporate"/>
    <x v="1"/>
    <x v="16"/>
  </r>
  <r>
    <s v="Katrina Willman"/>
    <n v="59428"/>
    <d v="2010-09-09T00:00:00"/>
    <d v="2010-09-10T00:00:00"/>
    <s v="September"/>
    <s v="2010"/>
    <n v="1"/>
    <b v="0"/>
    <s v="High"/>
    <n v="36"/>
    <n v="3602.12"/>
    <n v="0.05"/>
    <x v="1"/>
    <n v="-728.18"/>
    <n v="100.98"/>
    <n v="45"/>
    <s v="Ontario"/>
    <x v="5"/>
    <s v="Consumer"/>
    <x v="2"/>
    <x v="14"/>
  </r>
  <r>
    <s v="Katrina Willman"/>
    <n v="59428"/>
    <d v="2010-09-09T00:00:00"/>
    <d v="2010-09-09T00:00:00"/>
    <s v="September"/>
    <s v="2010"/>
    <n v="0"/>
    <s v="FREE DELIVERY"/>
    <s v="High"/>
    <n v="43"/>
    <n v="1174.94"/>
    <n v="0.02"/>
    <x v="0"/>
    <n v="-125.79"/>
    <n v="27.42"/>
    <n v="19.46"/>
    <s v="Ontario"/>
    <x v="5"/>
    <s v="Consumer"/>
    <x v="2"/>
    <x v="4"/>
  </r>
  <r>
    <s v="Noel Staavos"/>
    <n v="1444"/>
    <d v="2009-12-05T00:00:00"/>
    <d v="2009-12-06T00:00:00"/>
    <s v="December"/>
    <s v="2009"/>
    <n v="1"/>
    <b v="0"/>
    <s v="Medium"/>
    <n v="25"/>
    <n v="772.24"/>
    <n v="7.0000000000000007E-2"/>
    <x v="0"/>
    <n v="181.98"/>
    <n v="30.98"/>
    <n v="8.74"/>
    <s v="Ontario"/>
    <x v="5"/>
    <s v="Home Office"/>
    <x v="0"/>
    <x v="5"/>
  </r>
  <r>
    <s v="Benjamin Venier"/>
    <n v="1921"/>
    <d v="2009-01-17T00:00:00"/>
    <d v="2009-01-19T00:00:00"/>
    <s v="January"/>
    <s v="2009"/>
    <n v="2"/>
    <b v="0"/>
    <s v="Medium"/>
    <n v="24"/>
    <n v="7871.91"/>
    <n v="0.05"/>
    <x v="1"/>
    <n v="541.47"/>
    <n v="328.14"/>
    <n v="91.05"/>
    <s v="Ontario"/>
    <x v="5"/>
    <s v="Small Business"/>
    <x v="0"/>
    <x v="1"/>
  </r>
  <r>
    <s v="Katherine Murray"/>
    <n v="1985"/>
    <d v="2009-09-01T00:00:00"/>
    <d v="2009-09-03T00:00:00"/>
    <s v="September"/>
    <s v="2009"/>
    <n v="2"/>
    <b v="0"/>
    <s v="Not Specified"/>
    <n v="33"/>
    <n v="15464.01"/>
    <n v="0.05"/>
    <x v="1"/>
    <n v="4407.4399999999996"/>
    <n v="535.64"/>
    <n v="14.7"/>
    <s v="Ontario"/>
    <x v="5"/>
    <s v="Home Office"/>
    <x v="1"/>
    <x v="16"/>
  </r>
  <r>
    <s v="Alan Schoenberger"/>
    <n v="2978"/>
    <d v="2011-05-02T00:00:00"/>
    <d v="2011-05-03T00:00:00"/>
    <s v="May"/>
    <s v="2011"/>
    <n v="1"/>
    <b v="0"/>
    <s v="Critical"/>
    <n v="28"/>
    <n v="4671.1495000000004"/>
    <n v="7.0000000000000007E-2"/>
    <x v="0"/>
    <n v="947.31"/>
    <n v="200.99"/>
    <n v="4.2"/>
    <s v="Ontario"/>
    <x v="5"/>
    <s v="Corporate"/>
    <x v="1"/>
    <x v="3"/>
  </r>
  <r>
    <s v="Mark Packer"/>
    <n v="7521"/>
    <d v="2011-02-27T00:00:00"/>
    <d v="2011-03-05T00:00:00"/>
    <s v="March"/>
    <s v="2011"/>
    <n v="6"/>
    <b v="0"/>
    <s v="low"/>
    <n v="19"/>
    <n v="1942.1735000000001"/>
    <n v="0"/>
    <x v="2"/>
    <n v="400.82"/>
    <n v="115.99"/>
    <n v="2.5"/>
    <s v="Ontario"/>
    <x v="5"/>
    <s v="Small Business"/>
    <x v="1"/>
    <x v="3"/>
  </r>
  <r>
    <s v="Eric Barreto"/>
    <n v="11206"/>
    <d v="2009-12-28T00:00:00"/>
    <d v="2009-12-30T00:00:00"/>
    <s v="December"/>
    <s v="2009"/>
    <n v="2"/>
    <b v="0"/>
    <s v="low"/>
    <n v="26"/>
    <n v="1285.55"/>
    <n v="0.09"/>
    <x v="0"/>
    <n v="-17.03"/>
    <n v="49.99"/>
    <n v="19.989999999999998"/>
    <s v="Ontario"/>
    <x v="5"/>
    <s v="Small Business"/>
    <x v="1"/>
    <x v="7"/>
  </r>
  <r>
    <s v="Karl Brown"/>
    <n v="13351"/>
    <d v="2010-05-06T00:00:00"/>
    <d v="2010-05-07T00:00:00"/>
    <s v="May"/>
    <s v="2010"/>
    <n v="1"/>
    <b v="0"/>
    <s v="Medium"/>
    <n v="20"/>
    <n v="3331.81"/>
    <n v="0.08"/>
    <x v="0"/>
    <n v="484.15"/>
    <n v="179.99"/>
    <n v="19.989999999999998"/>
    <s v="Ontario"/>
    <x v="5"/>
    <s v="Corporate"/>
    <x v="1"/>
    <x v="7"/>
  </r>
  <r>
    <s v="Noel Staavos"/>
    <n v="13476"/>
    <d v="2010-10-16T00:00:00"/>
    <d v="2010-10-16T00:00:00"/>
    <s v="October"/>
    <s v="2010"/>
    <n v="0"/>
    <s v="FREE DELIVERY"/>
    <s v="Not Specified"/>
    <n v="31"/>
    <n v="972.35"/>
    <n v="0.05"/>
    <x v="0"/>
    <n v="10.96"/>
    <n v="30.73"/>
    <n v="4"/>
    <s v="Ontario"/>
    <x v="5"/>
    <s v="Home Office"/>
    <x v="1"/>
    <x v="7"/>
  </r>
  <r>
    <s v="Benjamin Venier"/>
    <n v="15399"/>
    <d v="2012-05-13T00:00:00"/>
    <d v="2012-05-15T00:00:00"/>
    <s v="May"/>
    <s v="2012"/>
    <n v="2"/>
    <b v="0"/>
    <s v="Critical"/>
    <n v="38"/>
    <n v="3988.0895"/>
    <n v="0.02"/>
    <x v="0"/>
    <n v="969.86"/>
    <n v="125.99"/>
    <n v="4.2"/>
    <s v="Ontario"/>
    <x v="5"/>
    <s v="Small Business"/>
    <x v="1"/>
    <x v="3"/>
  </r>
  <r>
    <s v="Benjamin Venier"/>
    <n v="15687"/>
    <d v="2012-04-09T00:00:00"/>
    <d v="2012-04-12T00:00:00"/>
    <s v="April"/>
    <s v="2012"/>
    <n v="3"/>
    <b v="0"/>
    <s v="Critical"/>
    <n v="48"/>
    <n v="3400.63"/>
    <n v="0.08"/>
    <x v="1"/>
    <n v="-892.79"/>
    <n v="70.98"/>
    <n v="46.74"/>
    <s v="Ontario"/>
    <x v="5"/>
    <s v="Small Business"/>
    <x v="2"/>
    <x v="9"/>
  </r>
  <r>
    <s v="Karl Brown"/>
    <n v="23169"/>
    <d v="2011-06-23T00:00:00"/>
    <d v="2011-06-25T00:00:00"/>
    <s v="June"/>
    <s v="2011"/>
    <n v="2"/>
    <b v="0"/>
    <s v="Critical"/>
    <n v="22"/>
    <n v="1683.57"/>
    <n v="0.1"/>
    <x v="0"/>
    <n v="346.54"/>
    <n v="80.98"/>
    <n v="7.18"/>
    <s v="Ontario"/>
    <x v="5"/>
    <s v="Home Office"/>
    <x v="1"/>
    <x v="7"/>
  </r>
  <r>
    <s v="Ben Peterman"/>
    <n v="32292"/>
    <d v="2012-02-15T00:00:00"/>
    <d v="2012-02-17T00:00:00"/>
    <s v="February"/>
    <s v="2012"/>
    <n v="2"/>
    <b v="0"/>
    <s v="low"/>
    <n v="1"/>
    <n v="13.53"/>
    <n v="7.0000000000000007E-2"/>
    <x v="0"/>
    <n v="-6.73"/>
    <n v="11.55"/>
    <n v="2.36"/>
    <s v="Ontario"/>
    <x v="5"/>
    <s v="Corporate"/>
    <x v="0"/>
    <x v="12"/>
  </r>
  <r>
    <s v="Dave Poirier"/>
    <n v="32389"/>
    <d v="2010-10-31T00:00:00"/>
    <d v="2010-11-01T00:00:00"/>
    <s v="November"/>
    <s v="2010"/>
    <n v="1"/>
    <b v="0"/>
    <s v="Medium"/>
    <n v="1"/>
    <n v="65.466999999999999"/>
    <n v="0.06"/>
    <x v="2"/>
    <n v="-257.41000000000003"/>
    <n v="65.989999999999995"/>
    <n v="8.8000000000000007"/>
    <s v="Ontario"/>
    <x v="5"/>
    <s v="Small Business"/>
    <x v="1"/>
    <x v="3"/>
  </r>
  <r>
    <s v="Aaron Hawkins"/>
    <n v="37863"/>
    <d v="2011-02-24T00:00:00"/>
    <d v="2011-02-26T00:00:00"/>
    <s v="February"/>
    <s v="2011"/>
    <n v="2"/>
    <b v="0"/>
    <s v="High"/>
    <n v="27"/>
    <n v="305.05"/>
    <n v="0.04"/>
    <x v="0"/>
    <n v="23.12"/>
    <n v="10.98"/>
    <n v="3.37"/>
    <s v="Ontario"/>
    <x v="5"/>
    <s v="Home Office"/>
    <x v="0"/>
    <x v="15"/>
  </r>
  <r>
    <s v="Rick Duston"/>
    <n v="40866"/>
    <d v="2010-05-23T00:00:00"/>
    <d v="2010-05-24T00:00:00"/>
    <s v="May"/>
    <s v="2010"/>
    <n v="1"/>
    <b v="0"/>
    <s v="High"/>
    <n v="3"/>
    <n v="907.18"/>
    <n v="0.06"/>
    <x v="0"/>
    <n v="-236.6"/>
    <n v="300.64999999999998"/>
    <n v="24.49"/>
    <s v="Ontario"/>
    <x v="5"/>
    <s v="Corporate"/>
    <x v="0"/>
    <x v="1"/>
  </r>
  <r>
    <s v="Alex Grayson"/>
    <n v="48263"/>
    <d v="2010-03-09T00:00:00"/>
    <d v="2010-03-10T00:00:00"/>
    <s v="March"/>
    <s v="2010"/>
    <n v="1"/>
    <b v="0"/>
    <s v="Medium"/>
    <n v="25"/>
    <n v="135.91"/>
    <n v="7.0000000000000007E-2"/>
    <x v="0"/>
    <n v="37.5"/>
    <n v="5.68"/>
    <n v="1.21"/>
    <s v="Ontario"/>
    <x v="5"/>
    <s v="Consumer"/>
    <x v="0"/>
    <x v="5"/>
  </r>
  <r>
    <s v="Dianna Wilson"/>
    <n v="49989"/>
    <d v="2010-04-26T00:00:00"/>
    <d v="2010-04-27T00:00:00"/>
    <s v="April"/>
    <s v="2010"/>
    <n v="1"/>
    <b v="0"/>
    <s v="Not Specified"/>
    <n v="6"/>
    <n v="1854.94"/>
    <n v="0.04"/>
    <x v="0"/>
    <n v="-559.78"/>
    <n v="300.97000000000003"/>
    <n v="7.18"/>
    <s v="Ontario"/>
    <x v="5"/>
    <s v="Small Business"/>
    <x v="1"/>
    <x v="7"/>
  </r>
  <r>
    <s v="Erica Hernandez"/>
    <n v="54595"/>
    <d v="2009-04-28T00:00:00"/>
    <d v="2009-04-30T00:00:00"/>
    <s v="April"/>
    <s v="2009"/>
    <n v="2"/>
    <b v="0"/>
    <s v="Medium"/>
    <n v="30"/>
    <n v="250.29"/>
    <n v="0.02"/>
    <x v="0"/>
    <n v="6.79"/>
    <n v="8.34"/>
    <n v="2.64"/>
    <s v="Ontario"/>
    <x v="5"/>
    <s v="Small Business"/>
    <x v="0"/>
    <x v="15"/>
  </r>
  <r>
    <s v="Christy Brittain"/>
    <n v="55392"/>
    <d v="2009-06-06T00:00:00"/>
    <d v="2009-06-07T00:00:00"/>
    <s v="June"/>
    <s v="2009"/>
    <n v="1"/>
    <b v="0"/>
    <s v="Critical"/>
    <n v="20"/>
    <n v="129.30000000000001"/>
    <n v="0.02"/>
    <x v="0"/>
    <n v="40.200000000000003"/>
    <n v="6.47"/>
    <n v="1.22"/>
    <s v="Ontario"/>
    <x v="5"/>
    <s v="Consumer"/>
    <x v="0"/>
    <x v="12"/>
  </r>
  <r>
    <s v="David Kendrick"/>
    <n v="57249"/>
    <d v="2010-07-20T00:00:00"/>
    <d v="2010-07-21T00:00:00"/>
    <s v="July"/>
    <s v="2010"/>
    <n v="1"/>
    <b v="0"/>
    <s v="High"/>
    <n v="30"/>
    <n v="1775.33"/>
    <n v="0.05"/>
    <x v="0"/>
    <n v="365.25"/>
    <n v="60.65"/>
    <n v="12.23"/>
    <s v="Ontario"/>
    <x v="5"/>
    <s v="Home Office"/>
    <x v="2"/>
    <x v="4"/>
  </r>
  <r>
    <s v="Noel Staavos"/>
    <n v="1444"/>
    <d v="2009-12-05T00:00:00"/>
    <d v="2009-12-08T00:00:00"/>
    <s v="December"/>
    <s v="2009"/>
    <n v="3"/>
    <b v="0"/>
    <s v="Medium"/>
    <n v="13"/>
    <n v="15823.27"/>
    <n v="0.04"/>
    <x v="1"/>
    <n v="1759.34"/>
    <n v="1360.14"/>
    <n v="14.7"/>
    <s v="Ontario"/>
    <x v="5"/>
    <s v="Home Office"/>
    <x v="1"/>
    <x v="16"/>
  </r>
  <r>
    <s v="Paul Lucas"/>
    <n v="4965"/>
    <d v="2010-10-20T00:00:00"/>
    <d v="2010-10-25T00:00:00"/>
    <s v="October"/>
    <s v="2010"/>
    <n v="5"/>
    <b v="0"/>
    <s v="low"/>
    <n v="46"/>
    <n v="287.13"/>
    <n v="0"/>
    <x v="0"/>
    <n v="-186.31"/>
    <n v="5.78"/>
    <n v="7.96"/>
    <s v="Ontario"/>
    <x v="5"/>
    <s v="Corporate"/>
    <x v="0"/>
    <x v="5"/>
  </r>
  <r>
    <s v="Raymond Fair"/>
    <n v="5639"/>
    <d v="2009-06-01T00:00:00"/>
    <d v="2009-06-02T00:00:00"/>
    <s v="June"/>
    <s v="2009"/>
    <n v="1"/>
    <b v="0"/>
    <s v="Medium"/>
    <n v="31"/>
    <n v="501.38"/>
    <n v="0.03"/>
    <x v="0"/>
    <n v="-71.95"/>
    <n v="15.31"/>
    <n v="8.7799999999999994"/>
    <s v="Ontario"/>
    <x v="5"/>
    <s v="Small Business"/>
    <x v="0"/>
    <x v="0"/>
  </r>
  <r>
    <s v="Debra Catini"/>
    <n v="7297"/>
    <d v="2009-09-14T00:00:00"/>
    <d v="2009-09-15T00:00:00"/>
    <s v="September"/>
    <s v="2009"/>
    <n v="1"/>
    <b v="0"/>
    <s v="High"/>
    <n v="26"/>
    <n v="936.95"/>
    <n v="0.03"/>
    <x v="0"/>
    <n v="-0.74"/>
    <n v="33.979999999999997"/>
    <n v="19.989999999999998"/>
    <s v="Ontario"/>
    <x v="5"/>
    <s v="Small Business"/>
    <x v="2"/>
    <x v="4"/>
  </r>
  <r>
    <s v="Fred McMath"/>
    <n v="8513"/>
    <d v="2011-07-15T00:00:00"/>
    <d v="2011-07-17T00:00:00"/>
    <s v="July"/>
    <s v="2011"/>
    <n v="2"/>
    <b v="0"/>
    <s v="low"/>
    <n v="9"/>
    <n v="163.78"/>
    <n v="0.05"/>
    <x v="0"/>
    <n v="-43.03"/>
    <n v="17.98"/>
    <n v="8.51"/>
    <s v="Ontario"/>
    <x v="5"/>
    <s v="Small Business"/>
    <x v="1"/>
    <x v="16"/>
  </r>
  <r>
    <s v="Astrea Jones"/>
    <n v="10245"/>
    <d v="2011-02-13T00:00:00"/>
    <d v="2011-02-14T00:00:00"/>
    <s v="February"/>
    <s v="2011"/>
    <n v="1"/>
    <b v="0"/>
    <s v="Medium"/>
    <n v="20"/>
    <n v="2573.29"/>
    <n v="0.04"/>
    <x v="1"/>
    <n v="-896.94"/>
    <n v="122.99"/>
    <n v="70.2"/>
    <s v="Ontario"/>
    <x v="5"/>
    <s v="Corporate"/>
    <x v="2"/>
    <x v="14"/>
  </r>
  <r>
    <s v="Fred McMath"/>
    <n v="11011"/>
    <d v="2012-05-13T00:00:00"/>
    <d v="2012-05-15T00:00:00"/>
    <s v="May"/>
    <s v="2012"/>
    <n v="2"/>
    <b v="0"/>
    <s v="High"/>
    <n v="33"/>
    <n v="8305.19"/>
    <n v="0.04"/>
    <x v="1"/>
    <n v="1383.32"/>
    <n v="240.98"/>
    <n v="60.2"/>
    <s v="Ontario"/>
    <x v="5"/>
    <s v="Small Business"/>
    <x v="2"/>
    <x v="9"/>
  </r>
  <r>
    <s v="Tracy Poddar"/>
    <n v="12320"/>
    <d v="2011-12-20T00:00:00"/>
    <d v="2011-12-22T00:00:00"/>
    <s v="December"/>
    <s v="2011"/>
    <n v="2"/>
    <b v="0"/>
    <s v="Critical"/>
    <n v="35"/>
    <n v="539.21"/>
    <n v="0.05"/>
    <x v="1"/>
    <n v="11.65"/>
    <n v="15.23"/>
    <n v="27.75"/>
    <s v="Ontario"/>
    <x v="5"/>
    <s v="Corporate"/>
    <x v="2"/>
    <x v="10"/>
  </r>
  <r>
    <s v="Troy Staebel"/>
    <n v="12326"/>
    <d v="2011-02-02T00:00:00"/>
    <d v="2011-02-04T00:00:00"/>
    <s v="February"/>
    <s v="2011"/>
    <n v="2"/>
    <b v="0"/>
    <s v="Critical"/>
    <n v="4"/>
    <n v="123.82"/>
    <n v="0.05"/>
    <x v="0"/>
    <n v="-0.37"/>
    <n v="29.34"/>
    <n v="57.87"/>
    <s v="Ontario"/>
    <x v="5"/>
    <s v="Small Business"/>
    <x v="2"/>
    <x v="4"/>
  </r>
  <r>
    <s v="Raymond Fair"/>
    <n v="13056"/>
    <d v="2009-04-22T00:00:00"/>
    <d v="2009-04-24T00:00:00"/>
    <s v="April"/>
    <s v="2009"/>
    <n v="2"/>
    <b v="0"/>
    <s v="Not Specified"/>
    <n v="33"/>
    <n v="3387.32"/>
    <n v="0.05"/>
    <x v="0"/>
    <n v="1413.52"/>
    <n v="100.98"/>
    <n v="7.18"/>
    <s v="Ontario"/>
    <x v="5"/>
    <s v="Small Business"/>
    <x v="1"/>
    <x v="7"/>
  </r>
  <r>
    <s v="Alejandro Savely"/>
    <n v="13125"/>
    <d v="2010-12-13T00:00:00"/>
    <d v="2010-12-15T00:00:00"/>
    <s v="December"/>
    <s v="2010"/>
    <n v="2"/>
    <b v="0"/>
    <s v="Not Specified"/>
    <n v="30"/>
    <n v="990.73"/>
    <n v="0.02"/>
    <x v="2"/>
    <n v="56.39"/>
    <n v="30.73"/>
    <n v="4"/>
    <s v="Ontario"/>
    <x v="5"/>
    <s v="Corporate"/>
    <x v="1"/>
    <x v="7"/>
  </r>
  <r>
    <s v="Noel Staavos"/>
    <n v="17410"/>
    <d v="2010-09-01T00:00:00"/>
    <d v="2010-09-06T00:00:00"/>
    <s v="September"/>
    <s v="2010"/>
    <n v="5"/>
    <b v="0"/>
    <s v="low"/>
    <n v="45"/>
    <n v="372.01"/>
    <n v="7.0000000000000007E-2"/>
    <x v="0"/>
    <n v="-203.68"/>
    <n v="8.4499999999999993"/>
    <n v="7.77"/>
    <s v="Ontario"/>
    <x v="5"/>
    <s v="Home Office"/>
    <x v="0"/>
    <x v="15"/>
  </r>
  <r>
    <s v="Troy Staebel"/>
    <n v="17953"/>
    <d v="2012-08-20T00:00:00"/>
    <d v="2012-08-22T00:00:00"/>
    <s v="August"/>
    <s v="2012"/>
    <n v="2"/>
    <b v="0"/>
    <s v="High"/>
    <n v="30"/>
    <n v="975.12"/>
    <n v="0.03"/>
    <x v="0"/>
    <n v="-6.72"/>
    <n v="30.98"/>
    <n v="19.510000000000002"/>
    <s v="Ontario"/>
    <x v="5"/>
    <s v="Small Business"/>
    <x v="0"/>
    <x v="8"/>
  </r>
  <r>
    <s v="Chris Cortes"/>
    <n v="20711"/>
    <d v="2009-01-19T00:00:00"/>
    <d v="2009-01-20T00:00:00"/>
    <s v="January"/>
    <s v="2009"/>
    <n v="1"/>
    <b v="0"/>
    <s v="Critical"/>
    <n v="18"/>
    <n v="2215.96"/>
    <n v="0"/>
    <x v="1"/>
    <n v="-101.66"/>
    <n v="119.99"/>
    <n v="56.14"/>
    <s v="Ontario"/>
    <x v="5"/>
    <s v="Consumer"/>
    <x v="1"/>
    <x v="16"/>
  </r>
  <r>
    <s v="Troy Staebel"/>
    <n v="21606"/>
    <d v="2011-01-22T00:00:00"/>
    <d v="2011-01-23T00:00:00"/>
    <s v="January"/>
    <s v="2011"/>
    <n v="1"/>
    <b v="0"/>
    <s v="Not Specified"/>
    <n v="43"/>
    <n v="1374.7"/>
    <n v="0.06"/>
    <x v="2"/>
    <n v="-90.3"/>
    <n v="32.979999999999997"/>
    <n v="5.5"/>
    <s v="Ontario"/>
    <x v="5"/>
    <s v="Small Business"/>
    <x v="1"/>
    <x v="7"/>
  </r>
  <r>
    <s v="Craig Yedwab"/>
    <n v="22820"/>
    <d v="2010-08-17T00:00:00"/>
    <d v="2010-08-19T00:00:00"/>
    <s v="August"/>
    <s v="2010"/>
    <n v="2"/>
    <b v="0"/>
    <s v="High"/>
    <n v="34"/>
    <n v="209.12"/>
    <n v="0.05"/>
    <x v="0"/>
    <n v="-116.21"/>
    <n v="5.98"/>
    <n v="4.38"/>
    <s v="Ontario"/>
    <x v="5"/>
    <s v="Consumer"/>
    <x v="1"/>
    <x v="7"/>
  </r>
  <r>
    <s v="Karl Brown"/>
    <n v="23169"/>
    <d v="2011-06-23T00:00:00"/>
    <d v="2011-06-25T00:00:00"/>
    <s v="June"/>
    <s v="2011"/>
    <n v="2"/>
    <b v="0"/>
    <s v="Critical"/>
    <n v="27"/>
    <n v="172.7"/>
    <n v="7.0000000000000007E-2"/>
    <x v="0"/>
    <n v="-42.97"/>
    <n v="6.48"/>
    <n v="5.1100000000000003"/>
    <s v="Ontario"/>
    <x v="5"/>
    <s v="Home Office"/>
    <x v="0"/>
    <x v="5"/>
  </r>
  <r>
    <s v="Alan Shonely"/>
    <n v="23522"/>
    <d v="2011-04-11T00:00:00"/>
    <d v="2011-04-12T00:00:00"/>
    <s v="April"/>
    <s v="2011"/>
    <n v="1"/>
    <b v="0"/>
    <s v="Critical"/>
    <n v="8"/>
    <n v="180.43"/>
    <n v="0.02"/>
    <x v="0"/>
    <n v="-44.86"/>
    <n v="19.989999999999998"/>
    <n v="11.17"/>
    <s v="Ontario"/>
    <x v="5"/>
    <s v="Small Business"/>
    <x v="2"/>
    <x v="4"/>
  </r>
  <r>
    <s v="Becky Martin"/>
    <n v="23616"/>
    <d v="2012-08-28T00:00:00"/>
    <d v="2012-08-28T00:00:00"/>
    <s v="August"/>
    <s v="2012"/>
    <n v="0"/>
    <s v="FREE DELIVERY"/>
    <s v="Not Specified"/>
    <n v="47"/>
    <n v="9262.35"/>
    <n v="0.09"/>
    <x v="0"/>
    <n v="2787.59"/>
    <n v="199.99"/>
    <n v="24.49"/>
    <s v="Ontario"/>
    <x v="5"/>
    <s v="Home Office"/>
    <x v="1"/>
    <x v="13"/>
  </r>
  <r>
    <s v="Katrina Willman"/>
    <n v="25092"/>
    <d v="2010-12-01T00:00:00"/>
    <d v="2010-12-03T00:00:00"/>
    <s v="December"/>
    <s v="2010"/>
    <n v="2"/>
    <b v="0"/>
    <s v="High"/>
    <n v="42"/>
    <n v="242.8"/>
    <n v="7.0000000000000007E-2"/>
    <x v="0"/>
    <n v="95.91"/>
    <n v="5.84"/>
    <n v="1"/>
    <s v="Ontario"/>
    <x v="5"/>
    <s v="Consumer"/>
    <x v="0"/>
    <x v="12"/>
  </r>
  <r>
    <s v="Tony Molinari"/>
    <n v="25157"/>
    <d v="2010-05-25T00:00:00"/>
    <d v="2010-05-26T00:00:00"/>
    <s v="May"/>
    <s v="2010"/>
    <n v="1"/>
    <b v="0"/>
    <s v="Not Specified"/>
    <n v="47"/>
    <n v="271.77999999999997"/>
    <n v="7.0000000000000007E-2"/>
    <x v="0"/>
    <n v="52.74"/>
    <n v="5.84"/>
    <n v="1.2"/>
    <s v="Ontario"/>
    <x v="5"/>
    <s v="Corporate"/>
    <x v="0"/>
    <x v="12"/>
  </r>
  <r>
    <s v="Stefania Perrino"/>
    <n v="25280"/>
    <d v="2011-05-21T00:00:00"/>
    <d v="2011-05-23T00:00:00"/>
    <s v="May"/>
    <s v="2011"/>
    <n v="2"/>
    <b v="0"/>
    <s v="Not Specified"/>
    <n v="16"/>
    <n v="179.26"/>
    <n v="0.01"/>
    <x v="0"/>
    <n v="36.78"/>
    <n v="10.91"/>
    <n v="2.99"/>
    <s v="Ontario"/>
    <x v="5"/>
    <s v="Corporate"/>
    <x v="0"/>
    <x v="2"/>
  </r>
  <r>
    <s v="Karl Brown"/>
    <n v="25313"/>
    <d v="2012-08-21T00:00:00"/>
    <d v="2012-08-23T00:00:00"/>
    <s v="August"/>
    <s v="2012"/>
    <n v="2"/>
    <b v="0"/>
    <s v="Critical"/>
    <n v="19"/>
    <n v="418.7"/>
    <n v="0.05"/>
    <x v="0"/>
    <n v="22.88"/>
    <n v="22.01"/>
    <n v="5.53"/>
    <s v="Ontario"/>
    <x v="5"/>
    <s v="Corporate"/>
    <x v="0"/>
    <x v="12"/>
  </r>
  <r>
    <s v="Amy Cox"/>
    <n v="25536"/>
    <d v="2011-07-22T00:00:00"/>
    <d v="2011-07-22T00:00:00"/>
    <s v="July"/>
    <s v="2011"/>
    <n v="0"/>
    <s v="FREE DELIVERY"/>
    <s v="low"/>
    <n v="19"/>
    <n v="193.25"/>
    <n v="0.03"/>
    <x v="0"/>
    <n v="71.55"/>
    <n v="9.93"/>
    <n v="1.0900000000000001"/>
    <s v="Ontario"/>
    <x v="5"/>
    <s v="Small Business"/>
    <x v="0"/>
    <x v="12"/>
  </r>
  <r>
    <s v="Hunter Lopez"/>
    <n v="25666"/>
    <d v="2012-09-02T00:00:00"/>
    <d v="2012-09-02T00:00:00"/>
    <s v="September"/>
    <s v="2012"/>
    <n v="0"/>
    <s v="FREE DELIVERY"/>
    <s v="Critical"/>
    <n v="23"/>
    <n v="260.08"/>
    <n v="0.1"/>
    <x v="0"/>
    <n v="-37.85"/>
    <n v="12.21"/>
    <n v="4.8099999999999996"/>
    <s v="Ontario"/>
    <x v="5"/>
    <s v="Consumer"/>
    <x v="0"/>
    <x v="0"/>
  </r>
  <r>
    <s v="Dianna Arnett"/>
    <n v="28001"/>
    <d v="2009-06-14T00:00:00"/>
    <d v="2009-06-14T00:00:00"/>
    <s v="June"/>
    <s v="2009"/>
    <n v="0"/>
    <s v="FREE DELIVERY"/>
    <s v="Critical"/>
    <n v="41"/>
    <n v="8958.4599999999991"/>
    <n v="0.02"/>
    <x v="0"/>
    <n v="2593.14"/>
    <n v="209.84"/>
    <n v="21.21"/>
    <s v="Ontario"/>
    <x v="5"/>
    <s v="Home Office"/>
    <x v="2"/>
    <x v="4"/>
  </r>
  <r>
    <s v="Giulietta Dortch"/>
    <n v="28999"/>
    <d v="2009-01-10T00:00:00"/>
    <d v="2009-01-11T00:00:00"/>
    <s v="January"/>
    <s v="2009"/>
    <n v="1"/>
    <b v="0"/>
    <s v="High"/>
    <n v="34"/>
    <n v="1177.5"/>
    <n v="0.02"/>
    <x v="0"/>
    <n v="420.05"/>
    <n v="33.979999999999997"/>
    <n v="1.99"/>
    <s v="Ontario"/>
    <x v="5"/>
    <s v="Corporate"/>
    <x v="1"/>
    <x v="7"/>
  </r>
  <r>
    <s v="Dave Poirier"/>
    <n v="29666"/>
    <d v="2011-12-30T00:00:00"/>
    <d v="2012-01-01T00:00:00"/>
    <s v="January"/>
    <s v="2012"/>
    <n v="2"/>
    <b v="0"/>
    <s v="Not Specified"/>
    <n v="44"/>
    <n v="362.75"/>
    <n v="0.08"/>
    <x v="0"/>
    <n v="-54.47"/>
    <n v="8.32"/>
    <n v="2.38"/>
    <s v="Ontario"/>
    <x v="5"/>
    <s v="Small Business"/>
    <x v="1"/>
    <x v="7"/>
  </r>
  <r>
    <s v="Michael Kennedy"/>
    <n v="30599"/>
    <d v="2012-02-10T00:00:00"/>
    <d v="2012-02-12T00:00:00"/>
    <s v="February"/>
    <s v="2012"/>
    <n v="2"/>
    <b v="0"/>
    <s v="Not Specified"/>
    <n v="23"/>
    <n v="105.93"/>
    <n v="0.05"/>
    <x v="0"/>
    <n v="33.47"/>
    <n v="4.76"/>
    <n v="0.88"/>
    <s v="Ontario"/>
    <x v="5"/>
    <s v="Corporate"/>
    <x v="0"/>
    <x v="5"/>
  </r>
  <r>
    <s v="Eleni McCrary"/>
    <n v="31232"/>
    <d v="2012-08-29T00:00:00"/>
    <d v="2012-09-01T00:00:00"/>
    <s v="September"/>
    <s v="2012"/>
    <n v="3"/>
    <b v="0"/>
    <s v="High"/>
    <n v="9"/>
    <n v="2643.15"/>
    <n v="0.01"/>
    <x v="1"/>
    <n v="-715.11"/>
    <n v="286.85000000000002"/>
    <n v="61.76"/>
    <s v="Ontario"/>
    <x v="5"/>
    <s v="Home Office"/>
    <x v="2"/>
    <x v="10"/>
  </r>
  <r>
    <s v="Eleni McCrary"/>
    <n v="31239"/>
    <d v="2010-08-28T00:00:00"/>
    <d v="2010-09-02T00:00:00"/>
    <s v="September"/>
    <s v="2010"/>
    <n v="5"/>
    <b v="0"/>
    <s v="low"/>
    <n v="20"/>
    <n v="677.9"/>
    <n v="0.05"/>
    <x v="0"/>
    <n v="196.36"/>
    <n v="33.979999999999997"/>
    <n v="1.99"/>
    <s v="Ontario"/>
    <x v="5"/>
    <s v="Corporate"/>
    <x v="1"/>
    <x v="7"/>
  </r>
  <r>
    <s v="George Zrebassa"/>
    <n v="31392"/>
    <d v="2010-05-06T00:00:00"/>
    <d v="2010-05-10T00:00:00"/>
    <s v="May"/>
    <s v="2010"/>
    <n v="4"/>
    <b v="0"/>
    <s v="low"/>
    <n v="44"/>
    <n v="3249.09"/>
    <n v="0.1"/>
    <x v="0"/>
    <n v="-1326.29"/>
    <n v="78.8"/>
    <n v="35"/>
    <s v="Ontario"/>
    <x v="5"/>
    <s v="Home Office"/>
    <x v="0"/>
    <x v="0"/>
  </r>
  <r>
    <s v="Dave Poirier"/>
    <n v="32389"/>
    <d v="2010-10-31T00:00:00"/>
    <d v="2010-11-01T00:00:00"/>
    <s v="November"/>
    <s v="2010"/>
    <n v="1"/>
    <b v="0"/>
    <s v="Medium"/>
    <n v="8"/>
    <n v="121.624"/>
    <n v="0"/>
    <x v="1"/>
    <n v="11.65"/>
    <n v="15.23"/>
    <n v="27.75"/>
    <s v="Ontario"/>
    <x v="5"/>
    <s v="Small Business"/>
    <x v="2"/>
    <x v="10"/>
  </r>
  <r>
    <s v="Deanra Eno"/>
    <n v="33090"/>
    <d v="2009-08-05T00:00:00"/>
    <d v="2009-08-06T00:00:00"/>
    <s v="August"/>
    <s v="2009"/>
    <n v="1"/>
    <b v="0"/>
    <s v="Medium"/>
    <n v="26"/>
    <n v="1033.93"/>
    <n v="0"/>
    <x v="0"/>
    <n v="63.41"/>
    <n v="37.76"/>
    <n v="12.9"/>
    <s v="Ontario"/>
    <x v="5"/>
    <s v="Corporate"/>
    <x v="0"/>
    <x v="0"/>
  </r>
  <r>
    <s v="Sara Luxemburg"/>
    <n v="33987"/>
    <d v="2011-10-25T00:00:00"/>
    <d v="2011-10-26T00:00:00"/>
    <s v="October"/>
    <s v="2011"/>
    <n v="1"/>
    <b v="0"/>
    <s v="High"/>
    <n v="19"/>
    <n v="1616.87"/>
    <n v="0.1"/>
    <x v="1"/>
    <n v="-189.55"/>
    <n v="90.98"/>
    <n v="30"/>
    <s v="Ontario"/>
    <x v="5"/>
    <s v="Small Business"/>
    <x v="2"/>
    <x v="14"/>
  </r>
  <r>
    <s v="Pierre Wener"/>
    <n v="37731"/>
    <d v="2009-11-04T00:00:00"/>
    <d v="2009-11-04T00:00:00"/>
    <s v="November"/>
    <s v="2009"/>
    <n v="0"/>
    <s v="FREE DELIVERY"/>
    <s v="Critical"/>
    <n v="24"/>
    <n v="752.63"/>
    <n v="0.01"/>
    <x v="0"/>
    <n v="172.94"/>
    <n v="30.98"/>
    <n v="9.18"/>
    <s v="Ontario"/>
    <x v="5"/>
    <s v="Home Office"/>
    <x v="0"/>
    <x v="5"/>
  </r>
  <r>
    <s v="Tracy Poddar"/>
    <n v="38337"/>
    <d v="2010-10-31T00:00:00"/>
    <d v="2010-11-02T00:00:00"/>
    <s v="November"/>
    <s v="2010"/>
    <n v="2"/>
    <b v="0"/>
    <s v="Medium"/>
    <n v="46"/>
    <n v="130.9"/>
    <n v="0.09"/>
    <x v="0"/>
    <n v="18.75"/>
    <n v="2.88"/>
    <n v="0.7"/>
    <s v="Ontario"/>
    <x v="5"/>
    <s v="Corporate"/>
    <x v="0"/>
    <x v="12"/>
  </r>
  <r>
    <s v="Eric Barreto"/>
    <n v="38369"/>
    <d v="2010-01-12T00:00:00"/>
    <d v="2010-01-13T00:00:00"/>
    <s v="January"/>
    <s v="2010"/>
    <n v="1"/>
    <b v="0"/>
    <s v="Not Specified"/>
    <n v="3"/>
    <n v="224.744"/>
    <n v="0.02"/>
    <x v="0"/>
    <n v="54.6"/>
    <n v="71.37"/>
    <n v="69"/>
    <s v="Ontario"/>
    <x v="5"/>
    <s v="Consumer"/>
    <x v="2"/>
    <x v="10"/>
  </r>
  <r>
    <s v="Pierre Wener"/>
    <n v="38723"/>
    <d v="2012-09-20T00:00:00"/>
    <d v="2012-09-21T00:00:00"/>
    <s v="September"/>
    <s v="2012"/>
    <n v="1"/>
    <b v="0"/>
    <s v="Critical"/>
    <n v="9"/>
    <n v="169.27"/>
    <n v="0.09"/>
    <x v="0"/>
    <n v="-68.930000000000007"/>
    <n v="19.98"/>
    <n v="4"/>
    <s v="Ontario"/>
    <x v="5"/>
    <s v="Home Office"/>
    <x v="1"/>
    <x v="7"/>
  </r>
  <r>
    <s v="Dan Campbell"/>
    <n v="39266"/>
    <d v="2012-08-27T00:00:00"/>
    <d v="2012-08-29T00:00:00"/>
    <s v="August"/>
    <s v="2012"/>
    <n v="2"/>
    <b v="0"/>
    <s v="High"/>
    <n v="16"/>
    <n v="981.26"/>
    <n v="0.09"/>
    <x v="0"/>
    <n v="-500.35"/>
    <n v="60.98"/>
    <n v="49"/>
    <s v="Ontario"/>
    <x v="5"/>
    <s v="Small Business"/>
    <x v="0"/>
    <x v="1"/>
  </r>
  <r>
    <s v="Amy Cox"/>
    <n v="40103"/>
    <d v="2010-09-24T00:00:00"/>
    <d v="2010-09-27T00:00:00"/>
    <s v="September"/>
    <s v="2010"/>
    <n v="3"/>
    <b v="0"/>
    <s v="Not Specified"/>
    <n v="7"/>
    <n v="353.02"/>
    <n v="0"/>
    <x v="0"/>
    <n v="72.55"/>
    <n v="46.89"/>
    <n v="5.0999999999999996"/>
    <s v="Ontario"/>
    <x v="5"/>
    <s v="Small Business"/>
    <x v="0"/>
    <x v="1"/>
  </r>
  <r>
    <s v="Katherine Murray"/>
    <n v="40131"/>
    <d v="2012-05-02T00:00:00"/>
    <d v="2012-05-02T00:00:00"/>
    <s v="May"/>
    <s v="2012"/>
    <n v="0"/>
    <s v="FREE DELIVERY"/>
    <s v="low"/>
    <n v="24"/>
    <n v="222.43"/>
    <n v="0.06"/>
    <x v="0"/>
    <n v="-119.31"/>
    <n v="9.06"/>
    <n v="9.86"/>
    <s v="Ontario"/>
    <x v="5"/>
    <s v="Home Office"/>
    <x v="0"/>
    <x v="5"/>
  </r>
  <r>
    <s v="Paul Knutson"/>
    <n v="41504"/>
    <d v="2012-10-28T00:00:00"/>
    <d v="2012-10-30T00:00:00"/>
    <s v="October"/>
    <s v="2012"/>
    <n v="2"/>
    <b v="0"/>
    <s v="Critical"/>
    <n v="20"/>
    <n v="302.94"/>
    <n v="7.0000000000000007E-2"/>
    <x v="0"/>
    <n v="-30.2"/>
    <n v="15.51"/>
    <n v="5.8"/>
    <s v="Ontario"/>
    <x v="5"/>
    <s v="Corporate"/>
    <x v="0"/>
    <x v="0"/>
  </r>
  <r>
    <s v="Jennifer Patt"/>
    <n v="43588"/>
    <d v="2012-09-01T00:00:00"/>
    <d v="2012-09-02T00:00:00"/>
    <s v="September"/>
    <s v="2012"/>
    <n v="1"/>
    <b v="0"/>
    <s v="Medium"/>
    <n v="6"/>
    <n v="20.47"/>
    <n v="0.09"/>
    <x v="0"/>
    <n v="-0.74"/>
    <n v="3.38"/>
    <n v="1.0900000000000001"/>
    <s v="Ontario"/>
    <x v="5"/>
    <s v="Home Office"/>
    <x v="0"/>
    <x v="5"/>
  </r>
  <r>
    <s v="Michael Kennedy"/>
    <n v="43751"/>
    <d v="2012-06-27T00:00:00"/>
    <d v="2012-06-29T00:00:00"/>
    <s v="June"/>
    <s v="2012"/>
    <n v="2"/>
    <b v="0"/>
    <s v="High"/>
    <n v="43"/>
    <n v="621.44000000000005"/>
    <n v="0.08"/>
    <x v="0"/>
    <n v="-130.96"/>
    <n v="15.14"/>
    <n v="4.53"/>
    <s v="Ontario"/>
    <x v="5"/>
    <s v="Corporate"/>
    <x v="0"/>
    <x v="0"/>
  </r>
  <r>
    <s v="Raymond Fair"/>
    <n v="44448"/>
    <d v="2009-04-13T00:00:00"/>
    <d v="2009-04-15T00:00:00"/>
    <s v="April"/>
    <s v="2009"/>
    <n v="2"/>
    <b v="0"/>
    <s v="Critical"/>
    <n v="28"/>
    <n v="951.06"/>
    <n v="0.02"/>
    <x v="0"/>
    <n v="331.27"/>
    <n v="33.979999999999997"/>
    <n v="1.99"/>
    <s v="Ontario"/>
    <x v="5"/>
    <s v="Small Business"/>
    <x v="1"/>
    <x v="7"/>
  </r>
  <r>
    <s v="Chuck Sachs"/>
    <n v="46531"/>
    <d v="2011-08-21T00:00:00"/>
    <d v="2011-08-30T00:00:00"/>
    <s v="August"/>
    <s v="2011"/>
    <n v="9"/>
    <b v="0"/>
    <s v="low"/>
    <n v="2"/>
    <n v="19.34"/>
    <n v="0.1"/>
    <x v="0"/>
    <n v="-14.38"/>
    <n v="7.1"/>
    <n v="6.05"/>
    <s v="Ontario"/>
    <x v="5"/>
    <s v="Consumer"/>
    <x v="0"/>
    <x v="2"/>
  </r>
  <r>
    <s v="Chris Cortes"/>
    <n v="46534"/>
    <d v="2012-10-03T00:00:00"/>
    <d v="2012-10-05T00:00:00"/>
    <s v="October"/>
    <s v="2012"/>
    <n v="2"/>
    <b v="0"/>
    <s v="High"/>
    <n v="13"/>
    <n v="1341.31"/>
    <n v="0.05"/>
    <x v="0"/>
    <n v="5.55"/>
    <n v="99.99"/>
    <n v="19.989999999999998"/>
    <s v="Ontario"/>
    <x v="5"/>
    <s v="Consumer"/>
    <x v="1"/>
    <x v="16"/>
  </r>
  <r>
    <s v="Denise Leinenbach"/>
    <n v="47459"/>
    <d v="2011-08-17T00:00:00"/>
    <d v="2011-08-18T00:00:00"/>
    <s v="August"/>
    <s v="2011"/>
    <n v="1"/>
    <b v="0"/>
    <s v="Not Specified"/>
    <n v="10"/>
    <n v="197.21"/>
    <n v="0.06"/>
    <x v="0"/>
    <n v="56.88"/>
    <n v="20.98"/>
    <n v="1.49"/>
    <s v="Ontario"/>
    <x v="5"/>
    <s v="Home Office"/>
    <x v="0"/>
    <x v="2"/>
  </r>
  <r>
    <s v="Amy Cox"/>
    <n v="48455"/>
    <d v="2009-06-02T00:00:00"/>
    <d v="2009-06-03T00:00:00"/>
    <s v="June"/>
    <s v="2009"/>
    <n v="1"/>
    <b v="0"/>
    <s v="Critical"/>
    <n v="2"/>
    <n v="25.96"/>
    <n v="0.06"/>
    <x v="0"/>
    <n v="-29.29"/>
    <n v="9.99"/>
    <n v="6.24"/>
    <s v="Ontario"/>
    <x v="5"/>
    <s v="Small Business"/>
    <x v="1"/>
    <x v="16"/>
  </r>
  <r>
    <s v="Cathy Hwang"/>
    <n v="49056"/>
    <d v="2009-10-01T00:00:00"/>
    <d v="2009-10-01T00:00:00"/>
    <s v="October"/>
    <s v="2009"/>
    <n v="0"/>
    <s v="FREE DELIVERY"/>
    <s v="High"/>
    <n v="5"/>
    <n v="248.3955"/>
    <n v="0.05"/>
    <x v="0"/>
    <n v="-260.35000000000002"/>
    <n v="55.99"/>
    <n v="5"/>
    <s v="Ontario"/>
    <x v="5"/>
    <s v="Home Office"/>
    <x v="1"/>
    <x v="3"/>
  </r>
  <r>
    <s v="Evan Henry"/>
    <n v="49190"/>
    <d v="2012-12-11T00:00:00"/>
    <d v="2012-12-12T00:00:00"/>
    <s v="December"/>
    <s v="2012"/>
    <n v="1"/>
    <b v="0"/>
    <s v="High"/>
    <n v="4"/>
    <n v="28.04"/>
    <n v="0.09"/>
    <x v="0"/>
    <n v="-4.45"/>
    <n v="6.88"/>
    <n v="2"/>
    <s v="Ontario"/>
    <x v="5"/>
    <s v="Corporate"/>
    <x v="0"/>
    <x v="5"/>
  </r>
  <r>
    <s v="Brian Stugart"/>
    <n v="51783"/>
    <d v="2011-11-11T00:00:00"/>
    <d v="2011-11-13T00:00:00"/>
    <s v="November"/>
    <s v="2011"/>
    <n v="2"/>
    <b v="0"/>
    <s v="Medium"/>
    <n v="13"/>
    <n v="646.54999999999995"/>
    <n v="0.05"/>
    <x v="0"/>
    <n v="244.13"/>
    <n v="48.04"/>
    <n v="5.79"/>
    <s v="Ontario"/>
    <x v="5"/>
    <s v="Consumer"/>
    <x v="0"/>
    <x v="5"/>
  </r>
  <r>
    <s v="Carlos Meador"/>
    <n v="52006"/>
    <d v="2009-06-24T00:00:00"/>
    <d v="2009-06-25T00:00:00"/>
    <s v="June"/>
    <s v="2009"/>
    <n v="1"/>
    <b v="0"/>
    <s v="Medium"/>
    <n v="39"/>
    <n v="392.81"/>
    <n v="0.1"/>
    <x v="0"/>
    <n v="13.91"/>
    <n v="10.48"/>
    <n v="2.89"/>
    <s v="Ontario"/>
    <x v="5"/>
    <s v="Corporate"/>
    <x v="0"/>
    <x v="12"/>
  </r>
  <r>
    <s v="Erica Hernandez"/>
    <n v="54595"/>
    <d v="2009-04-28T00:00:00"/>
    <d v="2009-05-01T00:00:00"/>
    <s v="May"/>
    <s v="2009"/>
    <n v="3"/>
    <b v="0"/>
    <s v="Medium"/>
    <n v="41"/>
    <n v="5258.94"/>
    <n v="0.09"/>
    <x v="1"/>
    <n v="-421.76"/>
    <n v="130.97999999999999"/>
    <n v="30"/>
    <s v="Ontario"/>
    <x v="5"/>
    <s v="Small Business"/>
    <x v="2"/>
    <x v="14"/>
  </r>
  <r>
    <s v="Bobby Elias"/>
    <n v="55202"/>
    <d v="2011-08-24T00:00:00"/>
    <d v="2011-08-31T00:00:00"/>
    <s v="August"/>
    <s v="2011"/>
    <n v="7"/>
    <b v="0"/>
    <s v="low"/>
    <n v="49"/>
    <n v="6335.8575000000001"/>
    <n v="0.08"/>
    <x v="0"/>
    <n v="1620.23"/>
    <n v="155.99"/>
    <n v="8.99"/>
    <s v="Ontario"/>
    <x v="5"/>
    <s v="Small Business"/>
    <x v="1"/>
    <x v="3"/>
  </r>
  <r>
    <s v="Kean Thornton"/>
    <n v="55431"/>
    <d v="2012-06-08T00:00:00"/>
    <d v="2012-06-09T00:00:00"/>
    <s v="June"/>
    <s v="2012"/>
    <n v="1"/>
    <b v="0"/>
    <s v="Not Specified"/>
    <n v="13"/>
    <n v="3723.99"/>
    <n v="0.03"/>
    <x v="0"/>
    <n v="777.28"/>
    <n v="289.52999999999997"/>
    <n v="19.989999999999998"/>
    <s v="Ontario"/>
    <x v="5"/>
    <s v="Corporate"/>
    <x v="0"/>
    <x v="1"/>
  </r>
  <r>
    <s v="Alan Schoenberger"/>
    <n v="55713"/>
    <d v="2009-02-02T00:00:00"/>
    <d v="2009-02-04T00:00:00"/>
    <s v="February"/>
    <s v="2009"/>
    <n v="2"/>
    <b v="0"/>
    <s v="High"/>
    <n v="49"/>
    <n v="5718.85"/>
    <n v="0.09"/>
    <x v="1"/>
    <n v="-2426.5500000000002"/>
    <n v="122.99"/>
    <n v="70.2"/>
    <s v="Ontario"/>
    <x v="5"/>
    <s v="Corporate"/>
    <x v="2"/>
    <x v="14"/>
  </r>
  <r>
    <s v="Daniel Raglin"/>
    <n v="57570"/>
    <d v="2012-09-28T00:00:00"/>
    <d v="2012-09-30T00:00:00"/>
    <s v="September"/>
    <s v="2012"/>
    <n v="2"/>
    <b v="0"/>
    <s v="High"/>
    <n v="15"/>
    <n v="675.23"/>
    <n v="0.1"/>
    <x v="0"/>
    <n v="204.08"/>
    <n v="48.04"/>
    <n v="7.23"/>
    <s v="Ontario"/>
    <x v="5"/>
    <s v="Corporate"/>
    <x v="0"/>
    <x v="5"/>
  </r>
  <r>
    <s v="Brian Stugart"/>
    <n v="58372"/>
    <d v="2011-04-02T00:00:00"/>
    <d v="2011-04-06T00:00:00"/>
    <s v="April"/>
    <s v="2011"/>
    <n v="4"/>
    <b v="0"/>
    <s v="low"/>
    <n v="16"/>
    <n v="38.200000000000003"/>
    <n v="7.0000000000000007E-2"/>
    <x v="2"/>
    <n v="4.34"/>
    <n v="2.21"/>
    <n v="1"/>
    <s v="Ontario"/>
    <x v="5"/>
    <s v="Corporate"/>
    <x v="0"/>
    <x v="12"/>
  </r>
  <r>
    <s v="Pierre Wener"/>
    <n v="59552"/>
    <d v="2010-01-13T00:00:00"/>
    <d v="2010-01-14T00:00:00"/>
    <s v="January"/>
    <s v="2010"/>
    <n v="1"/>
    <b v="0"/>
    <s v="Not Specified"/>
    <n v="39"/>
    <n v="314.26"/>
    <n v="0"/>
    <x v="0"/>
    <n v="-71.05"/>
    <n v="7.45"/>
    <n v="6.28"/>
    <s v="Ontario"/>
    <x v="5"/>
    <s v="Home Office"/>
    <x v="0"/>
    <x v="2"/>
  </r>
  <r>
    <s v="Grant Donatelli"/>
    <n v="2272"/>
    <d v="2010-04-12T00:00:00"/>
    <d v="2010-04-12T00:00:00"/>
    <s v="April"/>
    <s v="2010"/>
    <n v="0"/>
    <s v="FREE DELIVERY"/>
    <s v="High"/>
    <n v="39"/>
    <n v="7680.29"/>
    <n v="0.08"/>
    <x v="1"/>
    <n v="-513.79"/>
    <n v="212.6"/>
    <n v="52.2"/>
    <s v="Ontario"/>
    <x v="5"/>
    <s v="Consumer"/>
    <x v="2"/>
    <x v="10"/>
  </r>
  <r>
    <s v="Julie Prescott"/>
    <n v="6498"/>
    <d v="2009-03-17T00:00:00"/>
    <d v="2009-03-18T00:00:00"/>
    <s v="March"/>
    <s v="2009"/>
    <n v="1"/>
    <b v="0"/>
    <s v="Medium"/>
    <n v="38"/>
    <n v="336.85"/>
    <n v="0.01"/>
    <x v="2"/>
    <n v="-40.76"/>
    <n v="8.1199999999999992"/>
    <n v="2.83"/>
    <s v="Ontario"/>
    <x v="5"/>
    <s v="Home Office"/>
    <x v="1"/>
    <x v="7"/>
  </r>
  <r>
    <s v="Cari MacIntyre"/>
    <n v="16260"/>
    <d v="2011-11-13T00:00:00"/>
    <d v="2011-11-14T00:00:00"/>
    <s v="November"/>
    <s v="2011"/>
    <n v="1"/>
    <b v="0"/>
    <s v="High"/>
    <n v="47"/>
    <n v="14960.096"/>
    <n v="0.01"/>
    <x v="1"/>
    <n v="-969.05"/>
    <n v="400.98"/>
    <n v="42.52"/>
    <s v="Ontario"/>
    <x v="5"/>
    <s v="Corporate"/>
    <x v="2"/>
    <x v="10"/>
  </r>
  <r>
    <s v="Grant Donatelli"/>
    <n v="16359"/>
    <d v="2012-05-14T00:00:00"/>
    <d v="2012-05-15T00:00:00"/>
    <s v="May"/>
    <s v="2012"/>
    <n v="1"/>
    <b v="0"/>
    <s v="Critical"/>
    <n v="39"/>
    <n v="1343.6"/>
    <n v="0.06"/>
    <x v="0"/>
    <n v="137.86000000000001"/>
    <n v="35.89"/>
    <n v="14.72"/>
    <s v="Ontario"/>
    <x v="5"/>
    <s v="Consumer"/>
    <x v="0"/>
    <x v="8"/>
  </r>
  <r>
    <s v="Grant Donatelli"/>
    <n v="16359"/>
    <d v="2012-05-14T00:00:00"/>
    <d v="2012-05-14T00:00:00"/>
    <s v="May"/>
    <s v="2012"/>
    <n v="0"/>
    <s v="FREE DELIVERY"/>
    <s v="Critical"/>
    <n v="8"/>
    <n v="35.28"/>
    <n v="0"/>
    <x v="0"/>
    <n v="-39.07"/>
    <n v="3.34"/>
    <n v="7.49"/>
    <s v="Ontario"/>
    <x v="5"/>
    <s v="Consumer"/>
    <x v="0"/>
    <x v="12"/>
  </r>
  <r>
    <s v="Jason Fortune"/>
    <n v="21922"/>
    <d v="2009-11-11T00:00:00"/>
    <d v="2009-11-12T00:00:00"/>
    <s v="November"/>
    <s v="2009"/>
    <n v="1"/>
    <b v="0"/>
    <s v="High"/>
    <n v="17"/>
    <n v="8937.3799999999992"/>
    <n v="0.01"/>
    <x v="1"/>
    <n v="2383.42"/>
    <n v="500.98"/>
    <n v="26"/>
    <s v="Ontario"/>
    <x v="5"/>
    <s v="Corporate"/>
    <x v="2"/>
    <x v="14"/>
  </r>
  <r>
    <s v="Jason Fortune"/>
    <n v="21922"/>
    <d v="2009-11-11T00:00:00"/>
    <d v="2009-11-12T00:00:00"/>
    <s v="November"/>
    <s v="2009"/>
    <n v="1"/>
    <b v="0"/>
    <s v="High"/>
    <n v="11"/>
    <n v="108.85"/>
    <n v="0.08"/>
    <x v="0"/>
    <n v="10.58"/>
    <n v="9.77"/>
    <n v="6.02"/>
    <s v="Ontario"/>
    <x v="5"/>
    <s v="Corporate"/>
    <x v="2"/>
    <x v="4"/>
  </r>
  <r>
    <s v="Jason Fortune"/>
    <n v="21922"/>
    <d v="2009-11-11T00:00:00"/>
    <d v="2009-11-13T00:00:00"/>
    <s v="November"/>
    <s v="2009"/>
    <n v="2"/>
    <b v="0"/>
    <s v="High"/>
    <n v="49"/>
    <n v="157.47"/>
    <n v="0.09"/>
    <x v="0"/>
    <n v="8.07"/>
    <n v="3.28"/>
    <n v="0.98"/>
    <s v="Ontario"/>
    <x v="5"/>
    <s v="Corporate"/>
    <x v="0"/>
    <x v="12"/>
  </r>
  <r>
    <s v="Julie Prescott"/>
    <n v="23558"/>
    <d v="2011-08-09T00:00:00"/>
    <d v="2011-08-11T00:00:00"/>
    <s v="August"/>
    <s v="2011"/>
    <n v="2"/>
    <b v="0"/>
    <s v="low"/>
    <n v="4"/>
    <n v="25.82"/>
    <n v="0.01"/>
    <x v="0"/>
    <n v="-10.19"/>
    <n v="4.9800000000000004"/>
    <n v="4.72"/>
    <s v="Ontario"/>
    <x v="5"/>
    <s v="Home Office"/>
    <x v="0"/>
    <x v="5"/>
  </r>
  <r>
    <s v="Julie Prescott"/>
    <n v="23558"/>
    <d v="2011-08-09T00:00:00"/>
    <d v="2011-08-14T00:00:00"/>
    <s v="August"/>
    <s v="2011"/>
    <n v="5"/>
    <b v="0"/>
    <s v="low"/>
    <n v="17"/>
    <n v="579.71"/>
    <n v="0.03"/>
    <x v="1"/>
    <n v="24.3"/>
    <n v="31.76"/>
    <n v="45.51"/>
    <s v="Ontario"/>
    <x v="5"/>
    <s v="Home Office"/>
    <x v="2"/>
    <x v="10"/>
  </r>
  <r>
    <s v="Jason Fortune"/>
    <n v="27205"/>
    <d v="2010-05-21T00:00:00"/>
    <d v="2010-05-23T00:00:00"/>
    <s v="May"/>
    <s v="2010"/>
    <n v="2"/>
    <b v="0"/>
    <s v="Not Specified"/>
    <n v="12"/>
    <n v="87.11"/>
    <n v="0.08"/>
    <x v="0"/>
    <n v="-43.65"/>
    <n v="7.28"/>
    <n v="3.52"/>
    <s v="Ontario"/>
    <x v="5"/>
    <s v="Corporate"/>
    <x v="1"/>
    <x v="7"/>
  </r>
  <r>
    <s v="Candace McMahon"/>
    <n v="27461"/>
    <d v="2010-02-26T00:00:00"/>
    <d v="2010-02-26T00:00:00"/>
    <s v="February"/>
    <s v="2010"/>
    <n v="0"/>
    <s v="FREE DELIVERY"/>
    <s v="Critical"/>
    <n v="40"/>
    <n v="121.92"/>
    <n v="0.09"/>
    <x v="2"/>
    <n v="51.23"/>
    <n v="2.88"/>
    <n v="0.5"/>
    <s v="Ontario"/>
    <x v="5"/>
    <s v="Corporate"/>
    <x v="0"/>
    <x v="11"/>
  </r>
  <r>
    <s v="Candace McMahon"/>
    <n v="27461"/>
    <d v="2010-02-26T00:00:00"/>
    <d v="2010-02-26T00:00:00"/>
    <s v="February"/>
    <s v="2010"/>
    <n v="0"/>
    <s v="FREE DELIVERY"/>
    <s v="Critical"/>
    <n v="26"/>
    <n v="1096.17"/>
    <n v="0.01"/>
    <x v="0"/>
    <n v="110.78"/>
    <n v="40.99"/>
    <n v="19.989999999999998"/>
    <s v="Ontario"/>
    <x v="5"/>
    <s v="Corporate"/>
    <x v="0"/>
    <x v="5"/>
  </r>
  <r>
    <s v="Dave Brooks"/>
    <n v="29957"/>
    <d v="2010-03-13T00:00:00"/>
    <d v="2010-03-14T00:00:00"/>
    <s v="March"/>
    <s v="2010"/>
    <n v="1"/>
    <b v="0"/>
    <s v="Critical"/>
    <n v="31"/>
    <n v="1447.62"/>
    <n v="7.0000000000000007E-2"/>
    <x v="0"/>
    <n v="576.39"/>
    <n v="48.04"/>
    <n v="7.23"/>
    <s v="Ontario"/>
    <x v="5"/>
    <s v="Corporate"/>
    <x v="0"/>
    <x v="5"/>
  </r>
  <r>
    <s v="Jim Karlsson"/>
    <n v="30593"/>
    <d v="2011-07-25T00:00:00"/>
    <d v="2011-07-27T00:00:00"/>
    <s v="July"/>
    <s v="2011"/>
    <n v="2"/>
    <b v="0"/>
    <s v="Critical"/>
    <n v="20"/>
    <n v="97.65"/>
    <n v="0.04"/>
    <x v="2"/>
    <n v="-90.07"/>
    <n v="4.18"/>
    <n v="6.92"/>
    <s v="Ontario"/>
    <x v="5"/>
    <s v="Small Business"/>
    <x v="2"/>
    <x v="4"/>
  </r>
  <r>
    <s v="Jim Karlsson"/>
    <n v="30593"/>
    <d v="2011-07-25T00:00:00"/>
    <d v="2011-07-28T00:00:00"/>
    <s v="July"/>
    <s v="2011"/>
    <n v="3"/>
    <b v="0"/>
    <s v="Critical"/>
    <n v="41"/>
    <n v="1408.34"/>
    <n v="0.06"/>
    <x v="0"/>
    <n v="176.63"/>
    <n v="34.58"/>
    <n v="8.99"/>
    <s v="Ontario"/>
    <x v="5"/>
    <s v="Small Business"/>
    <x v="0"/>
    <x v="12"/>
  </r>
  <r>
    <s v="Jim Karlsson"/>
    <n v="32871"/>
    <d v="2012-10-26T00:00:00"/>
    <d v="2012-10-28T00:00:00"/>
    <s v="October"/>
    <s v="2012"/>
    <n v="2"/>
    <b v="0"/>
    <s v="High"/>
    <n v="9"/>
    <n v="107.92"/>
    <n v="0.04"/>
    <x v="0"/>
    <n v="-57.65"/>
    <n v="10.97"/>
    <n v="6.5"/>
    <s v="Ontario"/>
    <x v="5"/>
    <s v="Small Business"/>
    <x v="1"/>
    <x v="7"/>
  </r>
  <r>
    <s v="Jim Karlsson"/>
    <n v="32871"/>
    <d v="2012-10-26T00:00:00"/>
    <d v="2012-10-28T00:00:00"/>
    <s v="October"/>
    <s v="2012"/>
    <n v="2"/>
    <b v="0"/>
    <s v="High"/>
    <n v="14"/>
    <n v="2151.08"/>
    <n v="0.03"/>
    <x v="1"/>
    <n v="179.05"/>
    <n v="145.44999999999999"/>
    <n v="17.850000000000001"/>
    <s v="Ontario"/>
    <x v="5"/>
    <s v="Small Business"/>
    <x v="1"/>
    <x v="16"/>
  </r>
  <r>
    <s v="Cari MacIntyre"/>
    <n v="35878"/>
    <d v="2010-08-13T00:00:00"/>
    <d v="2010-08-14T00:00:00"/>
    <s v="August"/>
    <s v="2010"/>
    <n v="1"/>
    <b v="0"/>
    <s v="Medium"/>
    <n v="11"/>
    <n v="485.46"/>
    <n v="0.03"/>
    <x v="0"/>
    <n v="48.88"/>
    <n v="40.99"/>
    <n v="17.48"/>
    <s v="Ontario"/>
    <x v="5"/>
    <s v="Corporate"/>
    <x v="0"/>
    <x v="5"/>
  </r>
  <r>
    <s v="Philip Fox"/>
    <n v="37924"/>
    <d v="2009-11-29T00:00:00"/>
    <d v="2009-11-29T00:00:00"/>
    <s v="November"/>
    <s v="2009"/>
    <n v="0"/>
    <s v="FREE DELIVERY"/>
    <s v="High"/>
    <n v="21"/>
    <n v="352.44"/>
    <n v="0.09"/>
    <x v="0"/>
    <n v="-80.53"/>
    <n v="17.989999999999998"/>
    <n v="8.65"/>
    <s v="Ontario"/>
    <x v="5"/>
    <s v="Home Office"/>
    <x v="0"/>
    <x v="12"/>
  </r>
  <r>
    <s v="Candace McMahon"/>
    <n v="38400"/>
    <d v="2009-12-14T00:00:00"/>
    <d v="2009-12-15T00:00:00"/>
    <s v="December"/>
    <s v="2009"/>
    <n v="1"/>
    <b v="0"/>
    <s v="Not Specified"/>
    <n v="8"/>
    <n v="114.73"/>
    <n v="0.03"/>
    <x v="2"/>
    <n v="28.08"/>
    <n v="13.73"/>
    <n v="6.85"/>
    <s v="Ontario"/>
    <x v="5"/>
    <s v="Corporate"/>
    <x v="2"/>
    <x v="4"/>
  </r>
  <r>
    <s v="Grant Carroll"/>
    <n v="38498"/>
    <d v="2012-04-27T00:00:00"/>
    <d v="2012-04-29T00:00:00"/>
    <s v="April"/>
    <s v="2012"/>
    <n v="2"/>
    <b v="0"/>
    <s v="Critical"/>
    <n v="30"/>
    <n v="3295.15"/>
    <n v="7.0000000000000007E-2"/>
    <x v="0"/>
    <n v="1070.18"/>
    <n v="115.79"/>
    <n v="1.99"/>
    <s v="Ontario"/>
    <x v="5"/>
    <s v="Corporate"/>
    <x v="1"/>
    <x v="7"/>
  </r>
  <r>
    <s v="Grant Carroll"/>
    <n v="38498"/>
    <d v="2012-04-27T00:00:00"/>
    <d v="2012-04-30T00:00:00"/>
    <s v="April"/>
    <s v="2012"/>
    <n v="3"/>
    <b v="0"/>
    <s v="Critical"/>
    <n v="1"/>
    <n v="43.9"/>
    <n v="0.02"/>
    <x v="0"/>
    <n v="-15.03"/>
    <n v="37.44"/>
    <n v="4.2699999999999996"/>
    <s v="Ontario"/>
    <x v="5"/>
    <s v="Corporate"/>
    <x v="0"/>
    <x v="12"/>
  </r>
  <r>
    <s v="Jason Fortune"/>
    <n v="39492"/>
    <d v="2011-04-17T00:00:00"/>
    <d v="2011-04-19T00:00:00"/>
    <s v="April"/>
    <s v="2011"/>
    <n v="2"/>
    <b v="0"/>
    <s v="Not Specified"/>
    <n v="38"/>
    <n v="1541.92"/>
    <n v="0.03"/>
    <x v="0"/>
    <n v="-564.05999999999995"/>
    <n v="40.479999999999997"/>
    <n v="19.989999999999998"/>
    <s v="Ontario"/>
    <x v="5"/>
    <s v="Corporate"/>
    <x v="1"/>
    <x v="7"/>
  </r>
  <r>
    <s v="Jason Fortune"/>
    <n v="39492"/>
    <d v="2011-04-17T00:00:00"/>
    <d v="2011-04-19T00:00:00"/>
    <s v="April"/>
    <s v="2011"/>
    <n v="2"/>
    <b v="0"/>
    <s v="Not Specified"/>
    <n v="40"/>
    <n v="169.48"/>
    <n v="0.08"/>
    <x v="0"/>
    <n v="-134.76"/>
    <n v="4.28"/>
    <n v="5.68"/>
    <s v="Ontario"/>
    <x v="5"/>
    <s v="Corporate"/>
    <x v="0"/>
    <x v="5"/>
  </r>
  <r>
    <s v="Philip Fox"/>
    <n v="39686"/>
    <d v="2012-06-08T00:00:00"/>
    <d v="2012-06-09T00:00:00"/>
    <s v="June"/>
    <s v="2012"/>
    <n v="1"/>
    <b v="0"/>
    <s v="Not Specified"/>
    <n v="2"/>
    <n v="738.8"/>
    <n v="0.06"/>
    <x v="1"/>
    <n v="-473.66"/>
    <n v="328.14"/>
    <n v="91.05"/>
    <s v="Ontario"/>
    <x v="5"/>
    <s v="Home Office"/>
    <x v="0"/>
    <x v="1"/>
  </r>
  <r>
    <s v="Philip Fox"/>
    <n v="39686"/>
    <d v="2012-06-08T00:00:00"/>
    <d v="2012-06-09T00:00:00"/>
    <s v="June"/>
    <s v="2012"/>
    <n v="1"/>
    <b v="0"/>
    <s v="Not Specified"/>
    <n v="48"/>
    <n v="2750.7105000000001"/>
    <n v="0"/>
    <x v="0"/>
    <n v="791.9"/>
    <n v="65.989999999999995"/>
    <n v="5.26"/>
    <s v="Ontario"/>
    <x v="5"/>
    <s v="Home Office"/>
    <x v="1"/>
    <x v="3"/>
  </r>
  <r>
    <s v="Dave Brooks"/>
    <n v="42693"/>
    <d v="2009-04-04T00:00:00"/>
    <d v="2009-04-06T00:00:00"/>
    <s v="April"/>
    <s v="2009"/>
    <n v="2"/>
    <b v="0"/>
    <s v="High"/>
    <n v="33"/>
    <n v="2118.2600000000002"/>
    <n v="0.01"/>
    <x v="0"/>
    <n v="554.22"/>
    <n v="59.76"/>
    <n v="9.7100000000000009"/>
    <s v="Ontario"/>
    <x v="5"/>
    <s v="Corporate"/>
    <x v="0"/>
    <x v="0"/>
  </r>
  <r>
    <s v="Julie Prescott"/>
    <n v="42850"/>
    <d v="2011-06-21T00:00:00"/>
    <d v="2011-06-22T00:00:00"/>
    <s v="June"/>
    <s v="2011"/>
    <n v="1"/>
    <b v="0"/>
    <s v="Medium"/>
    <n v="27"/>
    <n v="822.7"/>
    <n v="0.05"/>
    <x v="2"/>
    <n v="141.28"/>
    <n v="29.99"/>
    <n v="5.5"/>
    <s v="Ontario"/>
    <x v="5"/>
    <s v="Home Office"/>
    <x v="1"/>
    <x v="7"/>
  </r>
  <r>
    <s v="Julie Prescott"/>
    <n v="46050"/>
    <d v="2010-01-04T00:00:00"/>
    <d v="2010-01-05T00:00:00"/>
    <s v="January"/>
    <s v="2010"/>
    <n v="1"/>
    <b v="0"/>
    <s v="High"/>
    <n v="5"/>
    <n v="2249.0500000000002"/>
    <n v="0.02"/>
    <x v="0"/>
    <n v="-571.24"/>
    <n v="449.99"/>
    <n v="24.49"/>
    <s v="Ontario"/>
    <x v="5"/>
    <s v="Home Office"/>
    <x v="1"/>
    <x v="13"/>
  </r>
  <r>
    <s v="Julie Prescott"/>
    <n v="46050"/>
    <d v="2010-01-04T00:00:00"/>
    <d v="2010-01-07T00:00:00"/>
    <s v="January"/>
    <s v="2010"/>
    <n v="3"/>
    <b v="0"/>
    <s v="High"/>
    <n v="48"/>
    <n v="4813.67"/>
    <n v="0.03"/>
    <x v="2"/>
    <n v="44.58"/>
    <n v="95.43"/>
    <n v="19.989999999999998"/>
    <s v="Ontario"/>
    <x v="5"/>
    <s v="Home Office"/>
    <x v="0"/>
    <x v="0"/>
  </r>
  <r>
    <s v="Grant Donatelli"/>
    <n v="46212"/>
    <d v="2012-09-12T00:00:00"/>
    <d v="2012-09-14T00:00:00"/>
    <s v="September"/>
    <s v="2012"/>
    <n v="2"/>
    <b v="0"/>
    <s v="Not Specified"/>
    <n v="7"/>
    <n v="3877.88"/>
    <n v="0.08"/>
    <x v="1"/>
    <n v="-1331.55"/>
    <n v="550.98"/>
    <n v="45.7"/>
    <s v="Ontario"/>
    <x v="5"/>
    <s v="Consumer"/>
    <x v="2"/>
    <x v="10"/>
  </r>
  <r>
    <s v="Grant Carroll"/>
    <n v="49313"/>
    <d v="2009-10-04T00:00:00"/>
    <d v="2009-10-04T00:00:00"/>
    <s v="October"/>
    <s v="2009"/>
    <n v="0"/>
    <s v="FREE DELIVERY"/>
    <s v="Medium"/>
    <n v="34"/>
    <n v="307.76"/>
    <n v="0.1"/>
    <x v="2"/>
    <n v="-22.88"/>
    <n v="9.3800000000000008"/>
    <n v="4.93"/>
    <s v="Ontario"/>
    <x v="5"/>
    <s v="Small Business"/>
    <x v="2"/>
    <x v="4"/>
  </r>
  <r>
    <s v="Grant Carroll"/>
    <n v="49313"/>
    <d v="2009-10-04T00:00:00"/>
    <d v="2009-10-05T00:00:00"/>
    <s v="October"/>
    <s v="2009"/>
    <n v="1"/>
    <b v="0"/>
    <s v="Medium"/>
    <n v="36"/>
    <n v="1129.9304999999999"/>
    <n v="0.05"/>
    <x v="0"/>
    <n v="574.16"/>
    <n v="35.99"/>
    <n v="1.25"/>
    <s v="Ontario"/>
    <x v="5"/>
    <s v="Small Business"/>
    <x v="1"/>
    <x v="3"/>
  </r>
  <r>
    <s v="Grant Carroll"/>
    <n v="49477"/>
    <d v="2011-11-29T00:00:00"/>
    <d v="2011-11-29T00:00:00"/>
    <s v="November"/>
    <s v="2011"/>
    <n v="0"/>
    <s v="FREE DELIVERY"/>
    <s v="Medium"/>
    <n v="9"/>
    <n v="75.94"/>
    <n v="0.01"/>
    <x v="0"/>
    <n v="-16.559999999999999"/>
    <n v="7.64"/>
    <n v="5.83"/>
    <s v="Ontario"/>
    <x v="5"/>
    <s v="Corporate"/>
    <x v="0"/>
    <x v="5"/>
  </r>
  <r>
    <s v="Philip Fox"/>
    <n v="49889"/>
    <d v="2012-12-12T00:00:00"/>
    <d v="2012-12-14T00:00:00"/>
    <s v="December"/>
    <s v="2012"/>
    <n v="2"/>
    <b v="0"/>
    <s v="Critical"/>
    <n v="47"/>
    <n v="533.47"/>
    <n v="0.09"/>
    <x v="0"/>
    <n v="-50.21"/>
    <n v="11.5"/>
    <n v="7.19"/>
    <s v="Ontario"/>
    <x v="5"/>
    <s v="Home Office"/>
    <x v="0"/>
    <x v="2"/>
  </r>
  <r>
    <s v="Philip Fox"/>
    <n v="49889"/>
    <d v="2012-12-12T00:00:00"/>
    <d v="2012-12-14T00:00:00"/>
    <s v="December"/>
    <s v="2012"/>
    <n v="2"/>
    <b v="0"/>
    <s v="Critical"/>
    <n v="21"/>
    <n v="61.94"/>
    <n v="0.09"/>
    <x v="2"/>
    <n v="-22.32"/>
    <n v="2.98"/>
    <n v="2.0299999999999998"/>
    <s v="Ontario"/>
    <x v="5"/>
    <s v="Home Office"/>
    <x v="0"/>
    <x v="12"/>
  </r>
  <r>
    <s v="Dave Brooks"/>
    <n v="52416"/>
    <d v="2009-01-31T00:00:00"/>
    <d v="2009-02-02T00:00:00"/>
    <s v="February"/>
    <s v="2009"/>
    <n v="2"/>
    <b v="0"/>
    <s v="Not Specified"/>
    <n v="6"/>
    <n v="49.81"/>
    <n v="0.05"/>
    <x v="0"/>
    <n v="-16.95"/>
    <n v="7.64"/>
    <n v="5.83"/>
    <s v="Ontario"/>
    <x v="5"/>
    <s v="Corporate"/>
    <x v="0"/>
    <x v="5"/>
  </r>
  <r>
    <s v="Dave Brooks"/>
    <n v="52416"/>
    <d v="2009-01-31T00:00:00"/>
    <d v="2009-02-01T00:00:00"/>
    <s v="February"/>
    <s v="2009"/>
    <n v="1"/>
    <b v="0"/>
    <s v="Not Specified"/>
    <n v="40"/>
    <n v="9141.64"/>
    <n v="0.04"/>
    <x v="1"/>
    <n v="-528.65"/>
    <n v="218.75"/>
    <n v="69.64"/>
    <s v="Ontario"/>
    <x v="5"/>
    <s v="Corporate"/>
    <x v="2"/>
    <x v="10"/>
  </r>
  <r>
    <s v="Candace McMahon"/>
    <n v="55140"/>
    <d v="2010-07-04T00:00:00"/>
    <d v="2010-07-06T00:00:00"/>
    <s v="July"/>
    <s v="2010"/>
    <n v="2"/>
    <b v="0"/>
    <s v="Critical"/>
    <n v="39"/>
    <n v="438.8"/>
    <n v="0.09"/>
    <x v="0"/>
    <n v="-84.19"/>
    <n v="11.7"/>
    <n v="6.96"/>
    <s v="Ontario"/>
    <x v="5"/>
    <s v="Corporate"/>
    <x v="0"/>
    <x v="1"/>
  </r>
  <r>
    <s v="Frank Hawley"/>
    <n v="56550"/>
    <d v="2011-04-08T00:00:00"/>
    <d v="2011-04-11T00:00:00"/>
    <s v="April"/>
    <s v="2011"/>
    <n v="3"/>
    <b v="0"/>
    <s v="Not Specified"/>
    <n v="33"/>
    <n v="647.77"/>
    <n v="0.09"/>
    <x v="0"/>
    <n v="166.85"/>
    <n v="19.98"/>
    <n v="5.77"/>
    <s v="Ontario"/>
    <x v="5"/>
    <s v="Home Office"/>
    <x v="0"/>
    <x v="5"/>
  </r>
  <r>
    <s v="Grant Carroll"/>
    <n v="57447"/>
    <d v="2011-07-04T00:00:00"/>
    <d v="2011-07-04T00:00:00"/>
    <s v="July"/>
    <s v="2011"/>
    <n v="0"/>
    <s v="FREE DELIVERY"/>
    <s v="Not Specified"/>
    <n v="39"/>
    <n v="315.88"/>
    <n v="0.09"/>
    <x v="0"/>
    <n v="-60.4"/>
    <n v="8.4600000000000009"/>
    <n v="3.62"/>
    <s v="Ontario"/>
    <x v="5"/>
    <s v="Corporate"/>
    <x v="1"/>
    <x v="7"/>
  </r>
  <r>
    <s v="Grant Carroll"/>
    <n v="57447"/>
    <d v="2011-07-04T00:00:00"/>
    <d v="2011-07-07T00:00:00"/>
    <s v="July"/>
    <s v="2011"/>
    <n v="3"/>
    <b v="0"/>
    <s v="Not Specified"/>
    <n v="8"/>
    <n v="258.11"/>
    <n v="0.06"/>
    <x v="0"/>
    <n v="-113.6"/>
    <n v="30.98"/>
    <n v="6.5"/>
    <s v="Ontario"/>
    <x v="5"/>
    <s v="Corporate"/>
    <x v="1"/>
    <x v="7"/>
  </r>
  <r>
    <s v="Ionia McGrath"/>
    <n v="1185"/>
    <d v="2012-08-23T00:00:00"/>
    <d v="2012-08-27T00:00:00"/>
    <s v="August"/>
    <s v="2012"/>
    <n v="4"/>
    <b v="0"/>
    <s v="low"/>
    <n v="7"/>
    <n v="374.78"/>
    <n v="0.09"/>
    <x v="0"/>
    <n v="20.03"/>
    <n v="55.48"/>
    <n v="14.3"/>
    <s v="New Brunswick"/>
    <x v="2"/>
    <s v="Home Office"/>
    <x v="0"/>
    <x v="5"/>
  </r>
  <r>
    <s v="Lori Olson"/>
    <n v="2149"/>
    <d v="2010-03-12T00:00:00"/>
    <d v="2010-03-16T00:00:00"/>
    <s v="March"/>
    <s v="2010"/>
    <n v="4"/>
    <b v="0"/>
    <s v="low"/>
    <n v="4"/>
    <n v="43.56"/>
    <n v="0.01"/>
    <x v="0"/>
    <n v="21.21"/>
    <n v="9.3800000000000008"/>
    <n v="4.93"/>
    <s v="New Brunswick"/>
    <x v="2"/>
    <s v="Consumer"/>
    <x v="2"/>
    <x v="4"/>
  </r>
  <r>
    <s v="Quincy Jones"/>
    <n v="2466"/>
    <d v="2009-03-05T00:00:00"/>
    <d v="2009-03-06T00:00:00"/>
    <s v="March"/>
    <s v="2009"/>
    <n v="1"/>
    <b v="0"/>
    <s v="Critical"/>
    <n v="25"/>
    <n v="2553.84"/>
    <n v="0.05"/>
    <x v="0"/>
    <n v="553.70000000000005"/>
    <n v="107.53"/>
    <n v="5.81"/>
    <s v="New Brunswick"/>
    <x v="2"/>
    <s v="Home Office"/>
    <x v="2"/>
    <x v="4"/>
  </r>
  <r>
    <s v="Patrick Jones"/>
    <n v="3493"/>
    <d v="2010-08-23T00:00:00"/>
    <d v="2010-08-25T00:00:00"/>
    <s v="August"/>
    <s v="2010"/>
    <n v="2"/>
    <b v="0"/>
    <s v="High"/>
    <n v="48"/>
    <n v="7518.12"/>
    <n v="0.04"/>
    <x v="0"/>
    <n v="1027.6300000000001"/>
    <n v="152.47999999999999"/>
    <n v="6.5"/>
    <s v="New Brunswick"/>
    <x v="2"/>
    <s v="Home Office"/>
    <x v="1"/>
    <x v="7"/>
  </r>
  <r>
    <s v="Patrick Jones"/>
    <n v="3588"/>
    <d v="2011-03-18T00:00:00"/>
    <d v="2011-03-19T00:00:00"/>
    <s v="March"/>
    <s v="2011"/>
    <n v="1"/>
    <b v="0"/>
    <s v="Not Specified"/>
    <n v="42"/>
    <n v="374.38"/>
    <n v="0.03"/>
    <x v="0"/>
    <n v="-1.1599999999999999"/>
    <n v="8.67"/>
    <n v="3.5"/>
    <s v="New Brunswick"/>
    <x v="2"/>
    <s v="Home Office"/>
    <x v="0"/>
    <x v="1"/>
  </r>
  <r>
    <s v="Patrick Jones"/>
    <n v="3588"/>
    <d v="2011-03-18T00:00:00"/>
    <d v="2011-03-20T00:00:00"/>
    <s v="March"/>
    <s v="2011"/>
    <n v="2"/>
    <b v="0"/>
    <s v="Not Specified"/>
    <n v="21"/>
    <n v="1557.42"/>
    <n v="0.01"/>
    <x v="0"/>
    <n v="-123.81"/>
    <n v="73.98"/>
    <n v="4"/>
    <s v="New Brunswick"/>
    <x v="2"/>
    <s v="Home Office"/>
    <x v="1"/>
    <x v="7"/>
  </r>
  <r>
    <s v="Patrick Jones"/>
    <n v="3588"/>
    <d v="2011-03-18T00:00:00"/>
    <d v="2011-03-20T00:00:00"/>
    <s v="March"/>
    <s v="2011"/>
    <n v="2"/>
    <b v="0"/>
    <s v="Not Specified"/>
    <n v="14"/>
    <n v="410.27"/>
    <n v="0.08"/>
    <x v="0"/>
    <n v="226.72"/>
    <n v="30.93"/>
    <n v="3.92"/>
    <s v="New Brunswick"/>
    <x v="2"/>
    <s v="Home Office"/>
    <x v="2"/>
    <x v="4"/>
  </r>
  <r>
    <s v="Patrick Jones"/>
    <n v="3588"/>
    <d v="2011-03-18T00:00:00"/>
    <d v="2011-03-18T00:00:00"/>
    <s v="March"/>
    <s v="2011"/>
    <n v="0"/>
    <s v="FREE DELIVERY"/>
    <s v="Not Specified"/>
    <n v="18"/>
    <n v="1531.93"/>
    <n v="0.1"/>
    <x v="1"/>
    <n v="326.56"/>
    <n v="90.97"/>
    <n v="14"/>
    <s v="New Brunswick"/>
    <x v="2"/>
    <s v="Home Office"/>
    <x v="1"/>
    <x v="16"/>
  </r>
  <r>
    <s v="Ionia McGrath"/>
    <n v="5957"/>
    <d v="2010-12-26T00:00:00"/>
    <d v="2010-12-27T00:00:00"/>
    <s v="December"/>
    <s v="2010"/>
    <n v="1"/>
    <b v="0"/>
    <s v="High"/>
    <n v="15"/>
    <n v="68.319999999999993"/>
    <n v="0.05"/>
    <x v="0"/>
    <n v="-66.72"/>
    <n v="4.28"/>
    <n v="6.72"/>
    <s v="New Brunswick"/>
    <x v="2"/>
    <s v="Small Business"/>
    <x v="0"/>
    <x v="5"/>
  </r>
  <r>
    <s v="Ionia McGrath"/>
    <n v="5957"/>
    <d v="2010-12-26T00:00:00"/>
    <d v="2010-12-28T00:00:00"/>
    <s v="December"/>
    <s v="2010"/>
    <n v="2"/>
    <b v="0"/>
    <s v="High"/>
    <n v="3"/>
    <n v="536.38"/>
    <n v="0.03"/>
    <x v="1"/>
    <n v="-258.8"/>
    <n v="150.97999999999999"/>
    <n v="66.27"/>
    <s v="New Brunswick"/>
    <x v="2"/>
    <s v="Small Business"/>
    <x v="2"/>
    <x v="9"/>
  </r>
  <r>
    <s v="Ionia McGrath"/>
    <n v="5957"/>
    <d v="2010-12-26T00:00:00"/>
    <d v="2010-12-29T00:00:00"/>
    <s v="December"/>
    <s v="2010"/>
    <n v="3"/>
    <b v="0"/>
    <s v="High"/>
    <n v="23"/>
    <n v="391.87549999999999"/>
    <n v="0.1"/>
    <x v="0"/>
    <n v="-38.020000000000003"/>
    <n v="20.99"/>
    <n v="4.8099999999999996"/>
    <s v="New Brunswick"/>
    <x v="2"/>
    <s v="Small Business"/>
    <x v="1"/>
    <x v="3"/>
  </r>
  <r>
    <s v="Ionia McGrath"/>
    <n v="6183"/>
    <d v="2012-06-15T00:00:00"/>
    <d v="2012-06-16T00:00:00"/>
    <s v="June"/>
    <s v="2012"/>
    <n v="1"/>
    <b v="0"/>
    <s v="Medium"/>
    <n v="41"/>
    <n v="1991.93"/>
    <n v="0.02"/>
    <x v="0"/>
    <n v="951.5"/>
    <n v="48.94"/>
    <n v="5.86"/>
    <s v="New Brunswick"/>
    <x v="2"/>
    <s v="Small Business"/>
    <x v="0"/>
    <x v="5"/>
  </r>
  <r>
    <s v="Nathan Mautz"/>
    <n v="6402"/>
    <d v="2011-04-23T00:00:00"/>
    <d v="2011-04-28T00:00:00"/>
    <s v="April"/>
    <s v="2011"/>
    <n v="5"/>
    <b v="0"/>
    <s v="low"/>
    <n v="35"/>
    <n v="373.33"/>
    <n v="0.01"/>
    <x v="0"/>
    <n v="-22.18"/>
    <n v="10.23"/>
    <n v="4.68"/>
    <s v="New Brunswick"/>
    <x v="2"/>
    <s v="Corporate"/>
    <x v="0"/>
    <x v="15"/>
  </r>
  <r>
    <s v="Patrick Jones"/>
    <n v="6720"/>
    <d v="2010-09-09T00:00:00"/>
    <d v="2010-09-10T00:00:00"/>
    <s v="September"/>
    <s v="2010"/>
    <n v="1"/>
    <b v="0"/>
    <s v="Not Specified"/>
    <n v="31"/>
    <n v="164.62"/>
    <n v="0.03"/>
    <x v="0"/>
    <n v="-93.71"/>
    <n v="5.18"/>
    <n v="5.74"/>
    <s v="New Brunswick"/>
    <x v="2"/>
    <s v="Home Office"/>
    <x v="0"/>
    <x v="2"/>
  </r>
  <r>
    <s v="Patrick Jones"/>
    <n v="6720"/>
    <d v="2010-09-09T00:00:00"/>
    <d v="2010-09-12T00:00:00"/>
    <s v="September"/>
    <s v="2010"/>
    <n v="3"/>
    <b v="0"/>
    <s v="Not Specified"/>
    <n v="36"/>
    <n v="4225.7700000000004"/>
    <n v="0.08"/>
    <x v="1"/>
    <n v="-1393.69"/>
    <n v="120.98"/>
    <n v="58.64"/>
    <s v="New Brunswick"/>
    <x v="2"/>
    <s v="Home Office"/>
    <x v="2"/>
    <x v="9"/>
  </r>
  <r>
    <s v="Patrick Jones"/>
    <n v="6720"/>
    <d v="2010-09-09T00:00:00"/>
    <d v="2010-09-11T00:00:00"/>
    <s v="September"/>
    <s v="2010"/>
    <n v="2"/>
    <b v="0"/>
    <s v="Not Specified"/>
    <n v="8"/>
    <n v="53.89"/>
    <n v="0.01"/>
    <x v="0"/>
    <n v="17.63"/>
    <n v="6.3"/>
    <n v="0.5"/>
    <s v="New Brunswick"/>
    <x v="2"/>
    <s v="Home Office"/>
    <x v="0"/>
    <x v="11"/>
  </r>
  <r>
    <s v="Nathan Mautz"/>
    <n v="6785"/>
    <d v="2012-05-06T00:00:00"/>
    <d v="2012-05-08T00:00:00"/>
    <s v="May"/>
    <s v="2012"/>
    <n v="2"/>
    <b v="0"/>
    <s v="Medium"/>
    <n v="7"/>
    <n v="181.32"/>
    <n v="0.03"/>
    <x v="0"/>
    <n v="80.319999999999993"/>
    <n v="25.38"/>
    <n v="8.99"/>
    <s v="New Brunswick"/>
    <x v="2"/>
    <s v="Home Office"/>
    <x v="2"/>
    <x v="4"/>
  </r>
  <r>
    <s v="Karen Seio"/>
    <n v="8295"/>
    <d v="2009-04-01T00:00:00"/>
    <d v="2009-04-03T00:00:00"/>
    <s v="April"/>
    <s v="2009"/>
    <n v="2"/>
    <b v="0"/>
    <s v="High"/>
    <n v="30"/>
    <n v="835.15049999999997"/>
    <n v="0.09"/>
    <x v="0"/>
    <n v="158.18"/>
    <n v="35.99"/>
    <n v="1.1000000000000001"/>
    <s v="New Brunswick"/>
    <x v="2"/>
    <s v="Consumer"/>
    <x v="1"/>
    <x v="3"/>
  </r>
  <r>
    <s v="Karen Seio"/>
    <n v="8295"/>
    <d v="2009-04-01T00:00:00"/>
    <d v="2009-04-02T00:00:00"/>
    <s v="April"/>
    <s v="2009"/>
    <n v="1"/>
    <b v="0"/>
    <s v="High"/>
    <n v="7"/>
    <n v="771.83399999999995"/>
    <n v="0.01"/>
    <x v="0"/>
    <n v="-295.43"/>
    <n v="125.99"/>
    <n v="2.5"/>
    <s v="New Brunswick"/>
    <x v="2"/>
    <s v="Consumer"/>
    <x v="1"/>
    <x v="3"/>
  </r>
  <r>
    <s v="Quincy Jones"/>
    <n v="8704"/>
    <d v="2011-06-30T00:00:00"/>
    <d v="2011-07-01T00:00:00"/>
    <s v="July"/>
    <s v="2011"/>
    <n v="1"/>
    <b v="0"/>
    <s v="Medium"/>
    <n v="43"/>
    <n v="449.17"/>
    <n v="0.01"/>
    <x v="0"/>
    <n v="198.83"/>
    <n v="9.93"/>
    <n v="1.0900000000000001"/>
    <s v="New Brunswick"/>
    <x v="2"/>
    <s v="Home Office"/>
    <x v="0"/>
    <x v="12"/>
  </r>
  <r>
    <s v="Quincy Jones"/>
    <n v="8704"/>
    <d v="2011-06-30T00:00:00"/>
    <d v="2011-07-01T00:00:00"/>
    <s v="July"/>
    <s v="2011"/>
    <n v="1"/>
    <b v="0"/>
    <s v="Medium"/>
    <n v="38"/>
    <n v="79.81"/>
    <n v="0.08"/>
    <x v="0"/>
    <n v="5.48"/>
    <n v="2.21"/>
    <n v="1"/>
    <s v="New Brunswick"/>
    <x v="2"/>
    <s v="Home Office"/>
    <x v="0"/>
    <x v="12"/>
  </r>
  <r>
    <s v="Ken Lonsdale"/>
    <n v="8834"/>
    <d v="2010-11-08T00:00:00"/>
    <d v="2010-11-09T00:00:00"/>
    <s v="November"/>
    <s v="2010"/>
    <n v="1"/>
    <b v="0"/>
    <s v="High"/>
    <n v="45"/>
    <n v="6688.11"/>
    <n v="0.08"/>
    <x v="0"/>
    <n v="2872.88"/>
    <n v="150.97999999999999"/>
    <n v="13.99"/>
    <s v="New Brunswick"/>
    <x v="2"/>
    <s v="Consumer"/>
    <x v="1"/>
    <x v="16"/>
  </r>
  <r>
    <s v="Lori Olson"/>
    <n v="8933"/>
    <d v="2010-10-07T00:00:00"/>
    <d v="2010-10-08T00:00:00"/>
    <s v="October"/>
    <s v="2010"/>
    <n v="1"/>
    <b v="0"/>
    <s v="High"/>
    <n v="37"/>
    <n v="1520.26"/>
    <n v="0.04"/>
    <x v="0"/>
    <n v="640.84"/>
    <n v="42.8"/>
    <n v="2.99"/>
    <s v="New Brunswick"/>
    <x v="2"/>
    <s v="Consumer"/>
    <x v="0"/>
    <x v="2"/>
  </r>
  <r>
    <s v="Lori Olson"/>
    <n v="8933"/>
    <d v="2010-10-07T00:00:00"/>
    <d v="2010-10-09T00:00:00"/>
    <s v="October"/>
    <s v="2010"/>
    <n v="2"/>
    <b v="0"/>
    <s v="High"/>
    <n v="30"/>
    <n v="688.02"/>
    <n v="0.06"/>
    <x v="0"/>
    <n v="154.99"/>
    <n v="22.98"/>
    <n v="7.58"/>
    <s v="New Brunswick"/>
    <x v="2"/>
    <s v="Consumer"/>
    <x v="2"/>
    <x v="4"/>
  </r>
  <r>
    <s v="Ionia McGrath"/>
    <n v="9222"/>
    <d v="2009-02-10T00:00:00"/>
    <d v="2009-02-11T00:00:00"/>
    <s v="February"/>
    <s v="2009"/>
    <n v="1"/>
    <b v="0"/>
    <s v="High"/>
    <n v="41"/>
    <n v="473.67"/>
    <n v="0.04"/>
    <x v="0"/>
    <n v="78.2"/>
    <n v="11.34"/>
    <n v="5.01"/>
    <s v="New Brunswick"/>
    <x v="2"/>
    <s v="Home Office"/>
    <x v="0"/>
    <x v="5"/>
  </r>
  <r>
    <s v="Patrick Gardner"/>
    <n v="10243"/>
    <d v="2011-12-24T00:00:00"/>
    <d v="2011-12-25T00:00:00"/>
    <s v="December"/>
    <s v="2011"/>
    <n v="1"/>
    <b v="0"/>
    <s v="High"/>
    <n v="12"/>
    <n v="28.41"/>
    <n v="7.0000000000000007E-2"/>
    <x v="0"/>
    <n v="-44.08"/>
    <n v="1.98"/>
    <n v="4.7699999999999996"/>
    <s v="New Brunswick"/>
    <x v="2"/>
    <s v="Consumer"/>
    <x v="0"/>
    <x v="2"/>
  </r>
  <r>
    <s v="Karen Seio"/>
    <n v="10502"/>
    <d v="2010-05-14T00:00:00"/>
    <d v="2010-05-15T00:00:00"/>
    <s v="May"/>
    <s v="2010"/>
    <n v="1"/>
    <b v="0"/>
    <s v="Not Specified"/>
    <n v="33"/>
    <n v="7869.22"/>
    <n v="0.1"/>
    <x v="1"/>
    <n v="1523.46"/>
    <n v="243.98"/>
    <n v="43.32"/>
    <s v="New Brunswick"/>
    <x v="2"/>
    <s v="Consumer"/>
    <x v="2"/>
    <x v="14"/>
  </r>
  <r>
    <s v="Karen Seio"/>
    <n v="10502"/>
    <d v="2010-05-14T00:00:00"/>
    <d v="2010-05-16T00:00:00"/>
    <s v="May"/>
    <s v="2010"/>
    <n v="2"/>
    <b v="0"/>
    <s v="Not Specified"/>
    <n v="36"/>
    <n v="912.44"/>
    <n v="0.04"/>
    <x v="0"/>
    <n v="182.72"/>
    <n v="25.38"/>
    <n v="8.99"/>
    <s v="New Brunswick"/>
    <x v="2"/>
    <s v="Consumer"/>
    <x v="2"/>
    <x v="4"/>
  </r>
  <r>
    <s v="Quincy Jones"/>
    <n v="10886"/>
    <d v="2009-08-23T00:00:00"/>
    <d v="2009-08-25T00:00:00"/>
    <s v="August"/>
    <s v="2009"/>
    <n v="2"/>
    <b v="0"/>
    <s v="Critical"/>
    <n v="36"/>
    <n v="65.42"/>
    <n v="0.04"/>
    <x v="0"/>
    <n v="-112.92"/>
    <n v="1.74"/>
    <n v="4.08"/>
    <s v="New Brunswick"/>
    <x v="2"/>
    <s v="Corporate"/>
    <x v="2"/>
    <x v="4"/>
  </r>
  <r>
    <s v="Quincy Jones"/>
    <n v="10886"/>
    <d v="2009-08-23T00:00:00"/>
    <d v="2009-08-24T00:00:00"/>
    <s v="August"/>
    <s v="2009"/>
    <n v="1"/>
    <b v="0"/>
    <s v="Critical"/>
    <n v="47"/>
    <n v="5750.94"/>
    <n v="0.01"/>
    <x v="1"/>
    <n v="432.98"/>
    <n v="119.99"/>
    <n v="56.14"/>
    <s v="New Brunswick"/>
    <x v="2"/>
    <s v="Corporate"/>
    <x v="1"/>
    <x v="16"/>
  </r>
  <r>
    <s v="Ionia McGrath"/>
    <n v="11047"/>
    <d v="2010-12-10T00:00:00"/>
    <d v="2010-12-17T00:00:00"/>
    <s v="December"/>
    <s v="2010"/>
    <n v="7"/>
    <b v="0"/>
    <s v="low"/>
    <n v="27"/>
    <n v="1991.26"/>
    <n v="0.01"/>
    <x v="1"/>
    <n v="-528.09"/>
    <n v="68.81"/>
    <n v="60"/>
    <s v="New Brunswick"/>
    <x v="2"/>
    <s v="Home Office"/>
    <x v="0"/>
    <x v="1"/>
  </r>
  <r>
    <s v="Ionia McGrath"/>
    <n v="11047"/>
    <d v="2010-12-10T00:00:00"/>
    <d v="2010-12-12T00:00:00"/>
    <s v="December"/>
    <s v="2010"/>
    <n v="2"/>
    <b v="0"/>
    <s v="low"/>
    <n v="24"/>
    <n v="10480.272000000001"/>
    <n v="7.0000000000000007E-2"/>
    <x v="1"/>
    <n v="2271.6799999999998"/>
    <n v="550.98"/>
    <n v="64.59"/>
    <s v="New Brunswick"/>
    <x v="2"/>
    <s v="Home Office"/>
    <x v="2"/>
    <x v="10"/>
  </r>
  <r>
    <s v="Patrick Jones"/>
    <n v="12803"/>
    <d v="2010-02-25T00:00:00"/>
    <d v="2010-02-27T00:00:00"/>
    <s v="February"/>
    <s v="2010"/>
    <n v="2"/>
    <b v="0"/>
    <s v="Not Specified"/>
    <n v="32"/>
    <n v="383.81"/>
    <n v="0.03"/>
    <x v="0"/>
    <n v="-21.15"/>
    <n v="12.21"/>
    <n v="4.8099999999999996"/>
    <s v="New Brunswick"/>
    <x v="2"/>
    <s v="Home Office"/>
    <x v="0"/>
    <x v="0"/>
  </r>
  <r>
    <s v="Nona Balk"/>
    <n v="13767"/>
    <d v="2010-08-26T00:00:00"/>
    <d v="2010-08-28T00:00:00"/>
    <s v="August"/>
    <s v="2010"/>
    <n v="2"/>
    <b v="0"/>
    <s v="High"/>
    <n v="12"/>
    <n v="2050.712"/>
    <n v="0.05"/>
    <x v="1"/>
    <n v="-381.04"/>
    <n v="218.75"/>
    <n v="69.64"/>
    <s v="New Brunswick"/>
    <x v="2"/>
    <s v="Corporate"/>
    <x v="2"/>
    <x v="10"/>
  </r>
  <r>
    <s v="Nathan Mautz"/>
    <n v="14117"/>
    <d v="2010-08-25T00:00:00"/>
    <d v="2010-08-27T00:00:00"/>
    <s v="August"/>
    <s v="2010"/>
    <n v="2"/>
    <b v="0"/>
    <s v="Not Specified"/>
    <n v="4"/>
    <n v="5.31"/>
    <n v="0"/>
    <x v="0"/>
    <n v="-1.5"/>
    <n v="1.1399999999999999"/>
    <n v="0.7"/>
    <s v="New Brunswick"/>
    <x v="2"/>
    <s v="Corporate"/>
    <x v="0"/>
    <x v="6"/>
  </r>
  <r>
    <s v="Quincy Jones"/>
    <n v="14976"/>
    <d v="2011-07-22T00:00:00"/>
    <d v="2011-07-24T00:00:00"/>
    <s v="July"/>
    <s v="2011"/>
    <n v="2"/>
    <b v="0"/>
    <s v="High"/>
    <n v="46"/>
    <n v="231.35"/>
    <n v="0.03"/>
    <x v="0"/>
    <n v="-81.86"/>
    <n v="4.9800000000000004"/>
    <n v="4.7"/>
    <s v="New Brunswick"/>
    <x v="2"/>
    <s v="Corporate"/>
    <x v="0"/>
    <x v="5"/>
  </r>
  <r>
    <s v="Lori Olson"/>
    <n v="14980"/>
    <d v="2012-07-14T00:00:00"/>
    <d v="2012-07-15T00:00:00"/>
    <s v="July"/>
    <s v="2012"/>
    <n v="1"/>
    <b v="0"/>
    <s v="Critical"/>
    <n v="27"/>
    <n v="898.9"/>
    <n v="0.03"/>
    <x v="0"/>
    <n v="325.88"/>
    <n v="31.78"/>
    <n v="1.99"/>
    <s v="New Brunswick"/>
    <x v="2"/>
    <s v="Consumer"/>
    <x v="1"/>
    <x v="7"/>
  </r>
  <r>
    <s v="Erin Mull"/>
    <n v="16133"/>
    <d v="2009-09-25T00:00:00"/>
    <d v="2009-09-25T00:00:00"/>
    <s v="September"/>
    <s v="2009"/>
    <n v="0"/>
    <s v="FREE DELIVERY"/>
    <s v="Critical"/>
    <n v="16"/>
    <n v="3083.04"/>
    <n v="0.06"/>
    <x v="1"/>
    <n v="872.13"/>
    <n v="200.97"/>
    <n v="15.59"/>
    <s v="New Brunswick"/>
    <x v="2"/>
    <s v="Small Business"/>
    <x v="1"/>
    <x v="16"/>
  </r>
  <r>
    <s v="Nathan Mautz"/>
    <n v="16134"/>
    <d v="2012-11-19T00:00:00"/>
    <d v="2012-11-21T00:00:00"/>
    <s v="November"/>
    <s v="2012"/>
    <n v="2"/>
    <b v="0"/>
    <s v="High"/>
    <n v="43"/>
    <n v="21921.279999999999"/>
    <n v="0.04"/>
    <x v="1"/>
    <n v="10521.33"/>
    <n v="500.98"/>
    <n v="28.14"/>
    <s v="New Brunswick"/>
    <x v="2"/>
    <s v="Home Office"/>
    <x v="1"/>
    <x v="16"/>
  </r>
  <r>
    <s v="Nona Balk"/>
    <n v="16258"/>
    <d v="2011-07-06T00:00:00"/>
    <d v="2011-07-07T00:00:00"/>
    <s v="July"/>
    <s v="2011"/>
    <n v="1"/>
    <b v="0"/>
    <s v="Medium"/>
    <n v="1"/>
    <n v="9.69"/>
    <n v="0.05"/>
    <x v="0"/>
    <n v="-6.78"/>
    <n v="4.9800000000000004"/>
    <n v="4.72"/>
    <s v="New Brunswick"/>
    <x v="2"/>
    <s v="Corporate"/>
    <x v="0"/>
    <x v="5"/>
  </r>
  <r>
    <s v="Nona Balk"/>
    <n v="16258"/>
    <d v="2011-07-06T00:00:00"/>
    <d v="2011-07-08T00:00:00"/>
    <s v="July"/>
    <s v="2011"/>
    <n v="2"/>
    <b v="0"/>
    <s v="Medium"/>
    <n v="48"/>
    <n v="331.99"/>
    <n v="0.03"/>
    <x v="0"/>
    <n v="45.31"/>
    <n v="7.08"/>
    <n v="2.35"/>
    <s v="New Brunswick"/>
    <x v="2"/>
    <s v="Corporate"/>
    <x v="0"/>
    <x v="12"/>
  </r>
  <r>
    <s v="John Lee"/>
    <n v="16289"/>
    <d v="2010-07-17T00:00:00"/>
    <d v="2010-07-19T00:00:00"/>
    <s v="July"/>
    <s v="2010"/>
    <n v="2"/>
    <b v="0"/>
    <s v="High"/>
    <n v="37"/>
    <n v="426.64"/>
    <n v="0.09"/>
    <x v="0"/>
    <n v="96.95"/>
    <n v="12.22"/>
    <n v="2.85"/>
    <s v="New Brunswick"/>
    <x v="2"/>
    <s v="Corporate"/>
    <x v="2"/>
    <x v="4"/>
  </r>
  <r>
    <s v="Erin Mull"/>
    <n v="16993"/>
    <d v="2011-11-16T00:00:00"/>
    <d v="2011-11-16T00:00:00"/>
    <s v="November"/>
    <s v="2011"/>
    <n v="0"/>
    <s v="FREE DELIVERY"/>
    <s v="Medium"/>
    <n v="8"/>
    <n v="1383.9190000000001"/>
    <n v="0.05"/>
    <x v="0"/>
    <n v="-433.49"/>
    <n v="205.99"/>
    <n v="2.5"/>
    <s v="New Brunswick"/>
    <x v="2"/>
    <s v="Small Business"/>
    <x v="1"/>
    <x v="3"/>
  </r>
  <r>
    <s v="John Lee"/>
    <n v="18945"/>
    <d v="2009-01-17T00:00:00"/>
    <d v="2009-01-19T00:00:00"/>
    <s v="January"/>
    <s v="2009"/>
    <n v="2"/>
    <b v="0"/>
    <s v="Medium"/>
    <n v="33"/>
    <n v="528.54"/>
    <n v="0.06"/>
    <x v="0"/>
    <n v="168.54"/>
    <n v="16.48"/>
    <n v="1.99"/>
    <s v="New Brunswick"/>
    <x v="2"/>
    <s v="Corporate"/>
    <x v="1"/>
    <x v="7"/>
  </r>
  <r>
    <s v="Emily Phan"/>
    <n v="19975"/>
    <d v="2009-04-10T00:00:00"/>
    <d v="2009-04-13T00:00:00"/>
    <s v="April"/>
    <s v="2009"/>
    <n v="3"/>
    <b v="0"/>
    <s v="Not Specified"/>
    <n v="33"/>
    <n v="362.17"/>
    <n v="0.08"/>
    <x v="0"/>
    <n v="-83.96"/>
    <n v="11.7"/>
    <n v="6.96"/>
    <s v="New Brunswick"/>
    <x v="2"/>
    <s v="Consumer"/>
    <x v="0"/>
    <x v="1"/>
  </r>
  <r>
    <s v="John Lee"/>
    <n v="20036"/>
    <d v="2010-12-05T00:00:00"/>
    <d v="2010-12-05T00:00:00"/>
    <s v="December"/>
    <s v="2010"/>
    <n v="0"/>
    <s v="FREE DELIVERY"/>
    <s v="Not Specified"/>
    <n v="25"/>
    <n v="290.45999999999998"/>
    <n v="0.1"/>
    <x v="0"/>
    <n v="-31.55"/>
    <n v="11.97"/>
    <n v="4.9800000000000004"/>
    <s v="New Brunswick"/>
    <x v="2"/>
    <s v="Corporate"/>
    <x v="0"/>
    <x v="1"/>
  </r>
  <r>
    <s v="John Lee"/>
    <n v="20036"/>
    <d v="2010-12-05T00:00:00"/>
    <d v="2010-12-07T00:00:00"/>
    <s v="December"/>
    <s v="2010"/>
    <n v="2"/>
    <b v="0"/>
    <s v="Not Specified"/>
    <n v="44"/>
    <n v="1207.4000000000001"/>
    <n v="0.03"/>
    <x v="0"/>
    <n v="-25.23"/>
    <n v="26.31"/>
    <n v="5.89"/>
    <s v="New Brunswick"/>
    <x v="2"/>
    <s v="Corporate"/>
    <x v="1"/>
    <x v="7"/>
  </r>
  <r>
    <s v="Patrick Gardner"/>
    <n v="20964"/>
    <d v="2012-03-30T00:00:00"/>
    <d v="2012-04-01T00:00:00"/>
    <s v="April"/>
    <s v="2012"/>
    <n v="2"/>
    <b v="0"/>
    <s v="Critical"/>
    <n v="11"/>
    <n v="629.5865"/>
    <n v="0.04"/>
    <x v="0"/>
    <n v="-120.09"/>
    <n v="65.989999999999995"/>
    <n v="8.99"/>
    <s v="New Brunswick"/>
    <x v="2"/>
    <s v="Consumer"/>
    <x v="1"/>
    <x v="3"/>
  </r>
  <r>
    <s v="Erin Mull"/>
    <n v="21121"/>
    <d v="2009-09-16T00:00:00"/>
    <d v="2009-09-17T00:00:00"/>
    <s v="September"/>
    <s v="2009"/>
    <n v="1"/>
    <b v="0"/>
    <s v="Not Specified"/>
    <n v="50"/>
    <n v="20175.48"/>
    <n v="0"/>
    <x v="0"/>
    <n v="9373.9599999999991"/>
    <n v="387.99"/>
    <n v="19.989999999999998"/>
    <s v="New Brunswick"/>
    <x v="2"/>
    <s v="Corporate"/>
    <x v="0"/>
    <x v="2"/>
  </r>
  <r>
    <s v="Patrick Jones"/>
    <n v="21314"/>
    <d v="2009-11-02T00:00:00"/>
    <d v="2009-11-04T00:00:00"/>
    <s v="November"/>
    <s v="2009"/>
    <n v="2"/>
    <b v="0"/>
    <s v="low"/>
    <n v="6"/>
    <n v="56.22"/>
    <n v="0.04"/>
    <x v="0"/>
    <n v="-20.39"/>
    <n v="8.6"/>
    <n v="6.19"/>
    <s v="New Brunswick"/>
    <x v="2"/>
    <s v="Home Office"/>
    <x v="0"/>
    <x v="2"/>
  </r>
  <r>
    <s v="Patrick Jones"/>
    <n v="21314"/>
    <d v="2009-11-02T00:00:00"/>
    <d v="2009-11-06T00:00:00"/>
    <s v="November"/>
    <s v="2009"/>
    <n v="4"/>
    <b v="0"/>
    <s v="low"/>
    <n v="30"/>
    <n v="107.96"/>
    <n v="0.01"/>
    <x v="0"/>
    <n v="13.24"/>
    <n v="3.58"/>
    <n v="1.63"/>
    <s v="New Brunswick"/>
    <x v="2"/>
    <s v="Home Office"/>
    <x v="0"/>
    <x v="6"/>
  </r>
  <r>
    <s v="Patrick Jones"/>
    <n v="21314"/>
    <d v="2009-11-02T00:00:00"/>
    <d v="2009-11-09T00:00:00"/>
    <s v="November"/>
    <s v="2009"/>
    <n v="7"/>
    <b v="0"/>
    <s v="low"/>
    <n v="40"/>
    <n v="3169.9920000000002"/>
    <n v="0.08"/>
    <x v="1"/>
    <n v="-973.3"/>
    <n v="105.49"/>
    <n v="41.64"/>
    <s v="New Brunswick"/>
    <x v="2"/>
    <s v="Home Office"/>
    <x v="2"/>
    <x v="10"/>
  </r>
  <r>
    <s v="Nathan Mautz"/>
    <n v="21702"/>
    <d v="2010-12-17T00:00:00"/>
    <d v="2010-12-18T00:00:00"/>
    <s v="December"/>
    <s v="2010"/>
    <n v="1"/>
    <b v="0"/>
    <s v="Not Specified"/>
    <n v="40"/>
    <n v="5232.83"/>
    <n v="0.01"/>
    <x v="1"/>
    <n v="-1461.65"/>
    <n v="122.99"/>
    <n v="70.2"/>
    <s v="New Brunswick"/>
    <x v="2"/>
    <s v="Home Office"/>
    <x v="2"/>
    <x v="14"/>
  </r>
  <r>
    <s v="Patrick Jones"/>
    <n v="21925"/>
    <d v="2012-07-12T00:00:00"/>
    <d v="2012-07-14T00:00:00"/>
    <s v="July"/>
    <s v="2012"/>
    <n v="2"/>
    <b v="0"/>
    <s v="Not Specified"/>
    <n v="3"/>
    <n v="236.32"/>
    <n v="0.03"/>
    <x v="0"/>
    <n v="-339.95"/>
    <n v="77.510000000000005"/>
    <n v="4"/>
    <s v="New Brunswick"/>
    <x v="2"/>
    <s v="Home Office"/>
    <x v="1"/>
    <x v="7"/>
  </r>
  <r>
    <s v="Ionia McGrath"/>
    <n v="22432"/>
    <d v="2012-11-28T00:00:00"/>
    <d v="2012-11-29T00:00:00"/>
    <s v="November"/>
    <s v="2012"/>
    <n v="1"/>
    <b v="0"/>
    <s v="Not Specified"/>
    <n v="45"/>
    <n v="2728.42"/>
    <n v="0.06"/>
    <x v="0"/>
    <n v="664.15"/>
    <n v="60.98"/>
    <n v="19.989999999999998"/>
    <s v="New Brunswick"/>
    <x v="2"/>
    <s v="Small Business"/>
    <x v="0"/>
    <x v="8"/>
  </r>
  <r>
    <s v="Patrick Jones"/>
    <n v="22819"/>
    <d v="2012-11-10T00:00:00"/>
    <d v="2012-11-12T00:00:00"/>
    <s v="November"/>
    <s v="2012"/>
    <n v="2"/>
    <b v="0"/>
    <s v="High"/>
    <n v="1"/>
    <n v="6.77"/>
    <n v="0.06"/>
    <x v="0"/>
    <n v="-3.66"/>
    <n v="2.52"/>
    <n v="4.28"/>
    <s v="New Brunswick"/>
    <x v="2"/>
    <s v="Home Office"/>
    <x v="0"/>
    <x v="12"/>
  </r>
  <r>
    <s v="Nathan Mautz"/>
    <n v="22917"/>
    <d v="2009-03-01T00:00:00"/>
    <d v="2009-03-04T00:00:00"/>
    <s v="March"/>
    <s v="2009"/>
    <n v="3"/>
    <b v="0"/>
    <s v="Medium"/>
    <n v="1"/>
    <n v="3550.28"/>
    <n v="0.06"/>
    <x v="2"/>
    <n v="-11769.17"/>
    <n v="3499.99"/>
    <n v="24.49"/>
    <s v="New Brunswick"/>
    <x v="2"/>
    <s v="Corporate"/>
    <x v="1"/>
    <x v="13"/>
  </r>
  <r>
    <s v="Lori Olson"/>
    <n v="23107"/>
    <d v="2011-06-11T00:00:00"/>
    <d v="2011-06-14T00:00:00"/>
    <s v="June"/>
    <s v="2011"/>
    <n v="3"/>
    <b v="0"/>
    <s v="Medium"/>
    <n v="7"/>
    <n v="43.29"/>
    <n v="7.0000000000000007E-2"/>
    <x v="0"/>
    <n v="-39.119999999999997"/>
    <n v="5.38"/>
    <n v="7.57"/>
    <s v="New Brunswick"/>
    <x v="2"/>
    <s v="Consumer"/>
    <x v="0"/>
    <x v="2"/>
  </r>
  <r>
    <s v="Patrick Gardner"/>
    <n v="23556"/>
    <d v="2011-01-09T00:00:00"/>
    <d v="2011-01-10T00:00:00"/>
    <s v="January"/>
    <s v="2011"/>
    <n v="1"/>
    <b v="0"/>
    <s v="Medium"/>
    <n v="34"/>
    <n v="11747.97"/>
    <n v="0.05"/>
    <x v="2"/>
    <n v="3302.03"/>
    <n v="363.25"/>
    <n v="19.989999999999998"/>
    <s v="New Brunswick"/>
    <x v="2"/>
    <s v="Consumer"/>
    <x v="0"/>
    <x v="1"/>
  </r>
  <r>
    <s v="Emily Phan"/>
    <n v="23777"/>
    <d v="2012-11-26T00:00:00"/>
    <d v="2012-11-27T00:00:00"/>
    <s v="November"/>
    <s v="2012"/>
    <n v="1"/>
    <b v="0"/>
    <s v="Not Specified"/>
    <n v="16"/>
    <n v="487.7"/>
    <n v="0.06"/>
    <x v="0"/>
    <n v="-67.540000000000006"/>
    <n v="31.98"/>
    <n v="6.72"/>
    <s v="New Brunswick"/>
    <x v="2"/>
    <s v="Consumer"/>
    <x v="0"/>
    <x v="0"/>
  </r>
  <r>
    <s v="Erin Mull"/>
    <n v="24098"/>
    <d v="2012-04-17T00:00:00"/>
    <d v="2012-04-18T00:00:00"/>
    <s v="April"/>
    <s v="2012"/>
    <n v="1"/>
    <b v="0"/>
    <s v="Critical"/>
    <n v="42"/>
    <n v="199.58"/>
    <n v="0.05"/>
    <x v="0"/>
    <n v="46.31"/>
    <n v="4.82"/>
    <n v="1.49"/>
    <s v="New Brunswick"/>
    <x v="2"/>
    <s v="Small Business"/>
    <x v="0"/>
    <x v="2"/>
  </r>
  <r>
    <s v="Erin Mull"/>
    <n v="24098"/>
    <d v="2012-04-17T00:00:00"/>
    <d v="2012-04-19T00:00:00"/>
    <s v="April"/>
    <s v="2012"/>
    <n v="2"/>
    <b v="0"/>
    <s v="Critical"/>
    <n v="10"/>
    <n v="80.59"/>
    <n v="0.05"/>
    <x v="0"/>
    <n v="-20.49"/>
    <n v="7.64"/>
    <n v="5.83"/>
    <s v="New Brunswick"/>
    <x v="2"/>
    <s v="Small Business"/>
    <x v="0"/>
    <x v="5"/>
  </r>
  <r>
    <s v="Erin Mull"/>
    <n v="24098"/>
    <d v="2012-04-17T00:00:00"/>
    <d v="2012-04-18T00:00:00"/>
    <s v="April"/>
    <s v="2012"/>
    <n v="1"/>
    <b v="0"/>
    <s v="Critical"/>
    <n v="32"/>
    <n v="4158.0725000000002"/>
    <n v="0.02"/>
    <x v="0"/>
    <n v="836.15"/>
    <n v="155.99"/>
    <n v="8.99"/>
    <s v="New Brunswick"/>
    <x v="2"/>
    <s v="Small Business"/>
    <x v="1"/>
    <x v="3"/>
  </r>
  <r>
    <s v="Karen Seio"/>
    <n v="24227"/>
    <d v="2010-08-16T00:00:00"/>
    <d v="2010-08-18T00:00:00"/>
    <s v="August"/>
    <s v="2010"/>
    <n v="2"/>
    <b v="0"/>
    <s v="Medium"/>
    <n v="24"/>
    <n v="1840.8534999999999"/>
    <n v="0.01"/>
    <x v="0"/>
    <n v="424.64"/>
    <n v="85.99"/>
    <n v="2.79"/>
    <s v="New Brunswick"/>
    <x v="2"/>
    <s v="Consumer"/>
    <x v="1"/>
    <x v="3"/>
  </r>
  <r>
    <s v="Ionia McGrath"/>
    <n v="24614"/>
    <d v="2009-11-21T00:00:00"/>
    <d v="2009-11-28T00:00:00"/>
    <s v="November"/>
    <s v="2009"/>
    <n v="7"/>
    <b v="0"/>
    <s v="low"/>
    <n v="33"/>
    <n v="1644.59"/>
    <n v="0.09"/>
    <x v="0"/>
    <n v="-52.92"/>
    <n v="50.98"/>
    <n v="6.5"/>
    <s v="New Brunswick"/>
    <x v="2"/>
    <s v="Home Office"/>
    <x v="1"/>
    <x v="7"/>
  </r>
  <r>
    <s v="Erin Mull"/>
    <n v="25637"/>
    <d v="2012-02-25T00:00:00"/>
    <d v="2012-02-27T00:00:00"/>
    <s v="February"/>
    <s v="2012"/>
    <n v="2"/>
    <b v="0"/>
    <s v="Not Specified"/>
    <n v="12"/>
    <n v="2409.424"/>
    <n v="0.1"/>
    <x v="1"/>
    <n v="50.95"/>
    <n v="259.70999999999998"/>
    <n v="66.67"/>
    <s v="New Brunswick"/>
    <x v="2"/>
    <s v="Small Business"/>
    <x v="2"/>
    <x v="10"/>
  </r>
  <r>
    <s v="Justin Deggeller"/>
    <n v="26695"/>
    <d v="2010-06-06T00:00:00"/>
    <d v="2010-06-08T00:00:00"/>
    <s v="June"/>
    <s v="2010"/>
    <n v="2"/>
    <b v="0"/>
    <s v="Not Specified"/>
    <n v="43"/>
    <n v="367.11"/>
    <n v="0.01"/>
    <x v="0"/>
    <n v="163.41999999999999"/>
    <n v="8.34"/>
    <n v="1.43"/>
    <s v="New Brunswick"/>
    <x v="2"/>
    <s v="Corporate"/>
    <x v="0"/>
    <x v="5"/>
  </r>
  <r>
    <s v="Nathan Mautz"/>
    <n v="27078"/>
    <d v="2012-08-12T00:00:00"/>
    <d v="2012-08-13T00:00:00"/>
    <s v="August"/>
    <s v="2012"/>
    <n v="1"/>
    <b v="0"/>
    <s v="Not Specified"/>
    <n v="22"/>
    <n v="152.44"/>
    <n v="0.03"/>
    <x v="0"/>
    <n v="-40.76"/>
    <n v="6.48"/>
    <n v="5.86"/>
    <s v="New Brunswick"/>
    <x v="2"/>
    <s v="Corporate"/>
    <x v="0"/>
    <x v="5"/>
  </r>
  <r>
    <s v="Karen Seio"/>
    <n v="29376"/>
    <d v="2012-08-11T00:00:00"/>
    <d v="2012-08-13T00:00:00"/>
    <s v="August"/>
    <s v="2012"/>
    <n v="2"/>
    <b v="0"/>
    <s v="Critical"/>
    <n v="20"/>
    <n v="2850.31"/>
    <n v="0.09"/>
    <x v="0"/>
    <n v="569.08000000000004"/>
    <n v="155.06"/>
    <n v="7.07"/>
    <s v="New Brunswick"/>
    <x v="2"/>
    <s v="Consumer"/>
    <x v="0"/>
    <x v="0"/>
  </r>
  <r>
    <s v="Emily Phan"/>
    <n v="29766"/>
    <d v="2009-03-21T00:00:00"/>
    <d v="2009-03-22T00:00:00"/>
    <s v="March"/>
    <s v="2009"/>
    <n v="1"/>
    <b v="0"/>
    <s v="Medium"/>
    <n v="13"/>
    <n v="89061.05"/>
    <n v="0"/>
    <x v="0"/>
    <n v="27220.69"/>
    <n v="6783.02"/>
    <n v="24.49"/>
    <s v="New Brunswick"/>
    <x v="2"/>
    <s v="Consumer"/>
    <x v="1"/>
    <x v="16"/>
  </r>
  <r>
    <s v="Emily Phan"/>
    <n v="29766"/>
    <d v="2009-03-21T00:00:00"/>
    <d v="2009-03-21T00:00:00"/>
    <s v="March"/>
    <s v="2009"/>
    <n v="0"/>
    <s v="FREE DELIVERY"/>
    <s v="Medium"/>
    <n v="40"/>
    <n v="6636.6639999999998"/>
    <n v="0.08"/>
    <x v="0"/>
    <n v="1623.7"/>
    <n v="205.99"/>
    <n v="8.99"/>
    <s v="New Brunswick"/>
    <x v="2"/>
    <s v="Consumer"/>
    <x v="1"/>
    <x v="3"/>
  </r>
  <r>
    <s v="Ionia McGrath"/>
    <n v="30278"/>
    <d v="2009-09-30T00:00:00"/>
    <d v="2009-10-09T00:00:00"/>
    <s v="October"/>
    <s v="2009"/>
    <n v="9"/>
    <b v="0"/>
    <s v="low"/>
    <n v="50"/>
    <n v="2860.93"/>
    <n v="0.03"/>
    <x v="0"/>
    <n v="832.62"/>
    <n v="65.989999999999995"/>
    <n v="5.26"/>
    <s v="New Brunswick"/>
    <x v="2"/>
    <s v="Home Office"/>
    <x v="1"/>
    <x v="3"/>
  </r>
  <r>
    <s v="Nathan Mautz"/>
    <n v="30626"/>
    <d v="2011-04-25T00:00:00"/>
    <d v="2011-04-26T00:00:00"/>
    <s v="April"/>
    <s v="2011"/>
    <n v="1"/>
    <b v="0"/>
    <s v="Critical"/>
    <n v="23"/>
    <n v="220.82"/>
    <n v="0.1"/>
    <x v="2"/>
    <n v="77.680000000000007"/>
    <n v="9.93"/>
    <n v="1.0900000000000001"/>
    <s v="New Brunswick"/>
    <x v="2"/>
    <s v="Corporate"/>
    <x v="0"/>
    <x v="12"/>
  </r>
  <r>
    <s v="Emily Phan"/>
    <n v="30851"/>
    <d v="2010-09-21T00:00:00"/>
    <d v="2010-09-25T00:00:00"/>
    <s v="September"/>
    <s v="2010"/>
    <n v="4"/>
    <b v="0"/>
    <s v="low"/>
    <n v="16"/>
    <n v="336.29"/>
    <n v="0.08"/>
    <x v="0"/>
    <n v="-52.14"/>
    <n v="21.38"/>
    <n v="8.99"/>
    <s v="New Brunswick"/>
    <x v="2"/>
    <s v="Consumer"/>
    <x v="0"/>
    <x v="12"/>
  </r>
  <r>
    <s v="Nona Balk"/>
    <n v="31718"/>
    <d v="2010-11-27T00:00:00"/>
    <d v="2010-12-01T00:00:00"/>
    <s v="December"/>
    <s v="2010"/>
    <n v="4"/>
    <b v="0"/>
    <s v="low"/>
    <n v="24"/>
    <n v="1390.6935000000001"/>
    <n v="0.03"/>
    <x v="0"/>
    <n v="168.46"/>
    <n v="65.989999999999995"/>
    <n v="7.69"/>
    <s v="New Brunswick"/>
    <x v="2"/>
    <s v="Corporate"/>
    <x v="1"/>
    <x v="3"/>
  </r>
  <r>
    <s v="Nona Balk"/>
    <n v="31718"/>
    <d v="2010-11-27T00:00:00"/>
    <d v="2010-12-04T00:00:00"/>
    <s v="December"/>
    <s v="2010"/>
    <n v="7"/>
    <b v="0"/>
    <s v="low"/>
    <n v="20"/>
    <n v="1017.2885"/>
    <n v="0.1"/>
    <x v="0"/>
    <n v="-115.3"/>
    <n v="65.989999999999995"/>
    <n v="8.99"/>
    <s v="New Brunswick"/>
    <x v="2"/>
    <s v="Corporate"/>
    <x v="1"/>
    <x v="3"/>
  </r>
  <r>
    <s v="Patrick Jones"/>
    <n v="32070"/>
    <d v="2009-07-17T00:00:00"/>
    <d v="2009-07-17T00:00:00"/>
    <s v="July"/>
    <s v="2009"/>
    <n v="0"/>
    <s v="FREE DELIVERY"/>
    <s v="Medium"/>
    <n v="50"/>
    <n v="86.7"/>
    <n v="7.0000000000000007E-2"/>
    <x v="0"/>
    <n v="-185.34"/>
    <n v="1.76"/>
    <n v="4.8600000000000003"/>
    <s v="New Brunswick"/>
    <x v="2"/>
    <s v="Home Office"/>
    <x v="2"/>
    <x v="4"/>
  </r>
  <r>
    <s v="Nathan Mautz"/>
    <n v="34661"/>
    <d v="2010-01-20T00:00:00"/>
    <d v="2010-01-22T00:00:00"/>
    <s v="January"/>
    <s v="2010"/>
    <n v="2"/>
    <b v="0"/>
    <s v="Critical"/>
    <n v="26"/>
    <n v="864.16"/>
    <n v="0.09"/>
    <x v="0"/>
    <n v="-175.47"/>
    <n v="33.979999999999997"/>
    <n v="19.989999999999998"/>
    <s v="New Brunswick"/>
    <x v="2"/>
    <s v="Corporate"/>
    <x v="2"/>
    <x v="4"/>
  </r>
  <r>
    <s v="Patrick Jones"/>
    <n v="34754"/>
    <d v="2012-06-04T00:00:00"/>
    <d v="2012-06-06T00:00:00"/>
    <s v="June"/>
    <s v="2012"/>
    <n v="2"/>
    <b v="0"/>
    <s v="Critical"/>
    <n v="16"/>
    <n v="623.35"/>
    <n v="0.03"/>
    <x v="0"/>
    <n v="235.51"/>
    <n v="37.94"/>
    <n v="5.08"/>
    <s v="New Brunswick"/>
    <x v="2"/>
    <s v="Home Office"/>
    <x v="0"/>
    <x v="5"/>
  </r>
  <r>
    <s v="Erin Mull"/>
    <n v="35392"/>
    <d v="2012-02-23T00:00:00"/>
    <d v="2012-02-23T00:00:00"/>
    <s v="February"/>
    <s v="2012"/>
    <n v="0"/>
    <s v="FREE DELIVERY"/>
    <s v="High"/>
    <n v="9"/>
    <n v="70.88"/>
    <n v="0.01"/>
    <x v="0"/>
    <n v="-50.2"/>
    <n v="6.48"/>
    <n v="9.68"/>
    <s v="New Brunswick"/>
    <x v="2"/>
    <s v="Small Business"/>
    <x v="0"/>
    <x v="5"/>
  </r>
  <r>
    <s v="Nathan Mautz"/>
    <n v="36103"/>
    <d v="2012-04-29T00:00:00"/>
    <d v="2012-05-01T00:00:00"/>
    <s v="May"/>
    <s v="2012"/>
    <n v="2"/>
    <b v="0"/>
    <s v="Critical"/>
    <n v="10"/>
    <n v="55.82"/>
    <n v="0.01"/>
    <x v="0"/>
    <n v="-28.85"/>
    <n v="4.82"/>
    <n v="5.72"/>
    <s v="New Brunswick"/>
    <x v="2"/>
    <s v="Home Office"/>
    <x v="2"/>
    <x v="4"/>
  </r>
  <r>
    <s v="Nathan Mautz"/>
    <n v="36103"/>
    <d v="2012-04-29T00:00:00"/>
    <d v="2012-05-01T00:00:00"/>
    <s v="May"/>
    <s v="2012"/>
    <n v="2"/>
    <b v="0"/>
    <s v="Critical"/>
    <n v="45"/>
    <n v="1335.316"/>
    <n v="0.03"/>
    <x v="0"/>
    <n v="701.66"/>
    <n v="35.99"/>
    <n v="0.99"/>
    <s v="New Brunswick"/>
    <x v="2"/>
    <s v="Home Office"/>
    <x v="1"/>
    <x v="3"/>
  </r>
  <r>
    <s v="Nathan Mautz"/>
    <n v="37157"/>
    <d v="2010-02-20T00:00:00"/>
    <d v="2010-02-22T00:00:00"/>
    <s v="February"/>
    <s v="2010"/>
    <n v="2"/>
    <b v="0"/>
    <s v="High"/>
    <n v="39"/>
    <n v="213"/>
    <n v="0.01"/>
    <x v="0"/>
    <n v="-71.09"/>
    <n v="5.28"/>
    <n v="5.0599999999999996"/>
    <s v="New Brunswick"/>
    <x v="2"/>
    <s v="Home Office"/>
    <x v="0"/>
    <x v="5"/>
  </r>
  <r>
    <s v="Nathan Mautz"/>
    <n v="38176"/>
    <d v="2010-08-15T00:00:00"/>
    <d v="2010-08-16T00:00:00"/>
    <s v="August"/>
    <s v="2010"/>
    <n v="1"/>
    <b v="0"/>
    <s v="High"/>
    <n v="39"/>
    <n v="231.08"/>
    <n v="0.01"/>
    <x v="2"/>
    <n v="-79.08"/>
    <n v="5.28"/>
    <n v="5.57"/>
    <s v="New Brunswick"/>
    <x v="2"/>
    <s v="Corporate"/>
    <x v="0"/>
    <x v="5"/>
  </r>
  <r>
    <s v="Nathan Mautz"/>
    <n v="38176"/>
    <d v="2010-08-15T00:00:00"/>
    <d v="2010-08-17T00:00:00"/>
    <s v="August"/>
    <s v="2010"/>
    <n v="2"/>
    <b v="0"/>
    <s v="High"/>
    <n v="48"/>
    <n v="428.36"/>
    <n v="0.06"/>
    <x v="2"/>
    <n v="74.75"/>
    <n v="9.11"/>
    <n v="2.25"/>
    <s v="New Brunswick"/>
    <x v="2"/>
    <s v="Corporate"/>
    <x v="0"/>
    <x v="12"/>
  </r>
  <r>
    <s v="Ionia McGrath"/>
    <n v="38531"/>
    <d v="2011-12-05T00:00:00"/>
    <d v="2011-12-12T00:00:00"/>
    <s v="December"/>
    <s v="2011"/>
    <n v="7"/>
    <b v="0"/>
    <s v="low"/>
    <n v="26"/>
    <n v="118.43"/>
    <n v="0.02"/>
    <x v="2"/>
    <n v="11.96"/>
    <n v="4.2"/>
    <n v="2.2599999999999998"/>
    <s v="New Brunswick"/>
    <x v="2"/>
    <s v="Home Office"/>
    <x v="0"/>
    <x v="5"/>
  </r>
  <r>
    <s v="Patrick Jones"/>
    <n v="40354"/>
    <d v="2009-01-03T00:00:00"/>
    <d v="2009-01-04T00:00:00"/>
    <s v="January"/>
    <s v="2009"/>
    <n v="1"/>
    <b v="0"/>
    <s v="High"/>
    <n v="29"/>
    <n v="172.51"/>
    <n v="0.03"/>
    <x v="0"/>
    <n v="12.55"/>
    <n v="5.58"/>
    <n v="2.99"/>
    <s v="New Brunswick"/>
    <x v="2"/>
    <s v="Home Office"/>
    <x v="0"/>
    <x v="2"/>
  </r>
  <r>
    <s v="Patrick Jones"/>
    <n v="40354"/>
    <d v="2009-01-03T00:00:00"/>
    <d v="2009-01-04T00:00:00"/>
    <s v="January"/>
    <s v="2009"/>
    <n v="1"/>
    <b v="0"/>
    <s v="High"/>
    <n v="4"/>
    <n v="698"/>
    <n v="0.09"/>
    <x v="1"/>
    <n v="-93.16"/>
    <n v="212.6"/>
    <n v="52.2"/>
    <s v="New Brunswick"/>
    <x v="2"/>
    <s v="Home Office"/>
    <x v="2"/>
    <x v="10"/>
  </r>
  <r>
    <s v="Erin Mull"/>
    <n v="40832"/>
    <d v="2010-03-29T00:00:00"/>
    <d v="2010-03-30T00:00:00"/>
    <s v="March"/>
    <s v="2010"/>
    <n v="1"/>
    <b v="0"/>
    <s v="High"/>
    <n v="22"/>
    <n v="447.23"/>
    <n v="0.03"/>
    <x v="0"/>
    <n v="122.78"/>
    <n v="20.239999999999998"/>
    <n v="6.67"/>
    <s v="New Brunswick"/>
    <x v="2"/>
    <s v="Small Business"/>
    <x v="2"/>
    <x v="4"/>
  </r>
  <r>
    <s v="Patrick Jones"/>
    <n v="41632"/>
    <d v="2010-12-01T00:00:00"/>
    <d v="2010-12-08T00:00:00"/>
    <s v="December"/>
    <s v="2010"/>
    <n v="7"/>
    <b v="0"/>
    <s v="low"/>
    <n v="34"/>
    <n v="1541.4580000000001"/>
    <n v="0.05"/>
    <x v="0"/>
    <n v="-238.16"/>
    <n v="55.99"/>
    <n v="5"/>
    <s v="New Brunswick"/>
    <x v="2"/>
    <s v="Home Office"/>
    <x v="1"/>
    <x v="3"/>
  </r>
  <r>
    <s v="Patrick Gardner"/>
    <n v="41825"/>
    <d v="2009-08-22T00:00:00"/>
    <d v="2009-08-23T00:00:00"/>
    <s v="August"/>
    <s v="2009"/>
    <n v="1"/>
    <b v="0"/>
    <s v="Critical"/>
    <n v="43"/>
    <n v="3277.39"/>
    <n v="0.02"/>
    <x v="0"/>
    <n v="286.01"/>
    <n v="73.98"/>
    <n v="4"/>
    <s v="New Brunswick"/>
    <x v="2"/>
    <s v="Consumer"/>
    <x v="1"/>
    <x v="7"/>
  </r>
  <r>
    <s v="Emily Phan"/>
    <n v="42373"/>
    <d v="2011-08-17T00:00:00"/>
    <d v="2011-08-18T00:00:00"/>
    <s v="August"/>
    <s v="2011"/>
    <n v="1"/>
    <b v="0"/>
    <s v="Not Specified"/>
    <n v="11"/>
    <n v="127.32"/>
    <n v="0.1"/>
    <x v="2"/>
    <n v="22.96"/>
    <n v="10.91"/>
    <n v="2.99"/>
    <s v="New Brunswick"/>
    <x v="2"/>
    <s v="Consumer"/>
    <x v="0"/>
    <x v="2"/>
  </r>
  <r>
    <s v="Nona Balk"/>
    <n v="44423"/>
    <d v="2012-07-29T00:00:00"/>
    <d v="2012-07-30T00:00:00"/>
    <s v="July"/>
    <s v="2012"/>
    <n v="1"/>
    <b v="0"/>
    <s v="Critical"/>
    <n v="39"/>
    <n v="248.64"/>
    <n v="0.08"/>
    <x v="0"/>
    <n v="-69.27"/>
    <n v="6.28"/>
    <n v="5.29"/>
    <s v="New Brunswick"/>
    <x v="2"/>
    <s v="Corporate"/>
    <x v="2"/>
    <x v="4"/>
  </r>
  <r>
    <s v="Patrick Jones"/>
    <n v="45863"/>
    <d v="2010-09-19T00:00:00"/>
    <d v="2010-09-23T00:00:00"/>
    <s v="September"/>
    <s v="2010"/>
    <n v="4"/>
    <b v="0"/>
    <s v="low"/>
    <n v="5"/>
    <n v="845.61400000000003"/>
    <n v="0.01"/>
    <x v="2"/>
    <n v="-653.49"/>
    <n v="195.99"/>
    <n v="4.2"/>
    <s v="New Brunswick"/>
    <x v="2"/>
    <s v="Home Office"/>
    <x v="1"/>
    <x v="3"/>
  </r>
  <r>
    <s v="Karen Seio"/>
    <n v="47078"/>
    <d v="2010-04-19T00:00:00"/>
    <d v="2010-04-19T00:00:00"/>
    <s v="April"/>
    <s v="2010"/>
    <n v="0"/>
    <s v="FREE DELIVERY"/>
    <s v="Medium"/>
    <n v="18"/>
    <n v="84.74"/>
    <n v="0.06"/>
    <x v="0"/>
    <n v="34.1"/>
    <n v="4.91"/>
    <n v="0.5"/>
    <s v="New Brunswick"/>
    <x v="2"/>
    <s v="Consumer"/>
    <x v="0"/>
    <x v="11"/>
  </r>
  <r>
    <s v="Karen Seio"/>
    <n v="47078"/>
    <d v="2010-04-19T00:00:00"/>
    <d v="2010-04-20T00:00:00"/>
    <s v="April"/>
    <s v="2010"/>
    <n v="1"/>
    <b v="0"/>
    <s v="Medium"/>
    <n v="43"/>
    <n v="279.83"/>
    <n v="0.01"/>
    <x v="0"/>
    <n v="77.040000000000006"/>
    <n v="6.04"/>
    <n v="2.14"/>
    <s v="New Brunswick"/>
    <x v="2"/>
    <s v="Consumer"/>
    <x v="0"/>
    <x v="5"/>
  </r>
  <r>
    <s v="Karen Seio"/>
    <n v="47078"/>
    <d v="2010-04-19T00:00:00"/>
    <d v="2010-04-20T00:00:00"/>
    <s v="April"/>
    <s v="2010"/>
    <n v="1"/>
    <b v="0"/>
    <s v="Medium"/>
    <n v="20"/>
    <n v="98.57"/>
    <n v="7.0000000000000007E-2"/>
    <x v="0"/>
    <n v="-49.64"/>
    <n v="4.9800000000000004"/>
    <n v="5.0199999999999996"/>
    <s v="New Brunswick"/>
    <x v="2"/>
    <s v="Consumer"/>
    <x v="0"/>
    <x v="5"/>
  </r>
  <r>
    <s v="Patrick Gardner"/>
    <n v="47747"/>
    <d v="2011-11-21T00:00:00"/>
    <d v="2011-11-23T00:00:00"/>
    <s v="November"/>
    <s v="2011"/>
    <n v="2"/>
    <b v="0"/>
    <s v="High"/>
    <n v="40"/>
    <n v="102.15"/>
    <n v="0.03"/>
    <x v="2"/>
    <n v="-138.51"/>
    <n v="2.08"/>
    <n v="5.33"/>
    <s v="New Brunswick"/>
    <x v="2"/>
    <s v="Consumer"/>
    <x v="2"/>
    <x v="4"/>
  </r>
  <r>
    <s v="Ionia McGrath"/>
    <n v="47810"/>
    <d v="2011-08-14T00:00:00"/>
    <d v="2011-08-15T00:00:00"/>
    <s v="August"/>
    <s v="2011"/>
    <n v="1"/>
    <b v="0"/>
    <s v="Critical"/>
    <n v="3"/>
    <n v="19.57"/>
    <n v="0.02"/>
    <x v="0"/>
    <n v="-5.35"/>
    <n v="5.84"/>
    <n v="1.2"/>
    <s v="New Brunswick"/>
    <x v="2"/>
    <s v="Home Office"/>
    <x v="0"/>
    <x v="12"/>
  </r>
  <r>
    <s v="Patrick Jones"/>
    <n v="48896"/>
    <d v="2009-10-28T00:00:00"/>
    <d v="2009-10-30T00:00:00"/>
    <s v="October"/>
    <s v="2009"/>
    <n v="2"/>
    <b v="0"/>
    <s v="Critical"/>
    <n v="43"/>
    <n v="856.9"/>
    <n v="0.02"/>
    <x v="0"/>
    <n v="106.93"/>
    <n v="18.97"/>
    <n v="9.5399999999999991"/>
    <s v="New Brunswick"/>
    <x v="2"/>
    <s v="Home Office"/>
    <x v="0"/>
    <x v="5"/>
  </r>
  <r>
    <s v="Ionia McGrath"/>
    <n v="49830"/>
    <d v="2009-07-09T00:00:00"/>
    <d v="2009-07-11T00:00:00"/>
    <s v="July"/>
    <s v="2009"/>
    <n v="2"/>
    <b v="0"/>
    <s v="Critical"/>
    <n v="16"/>
    <n v="519.65"/>
    <n v="0.03"/>
    <x v="2"/>
    <n v="26.36"/>
    <n v="30.98"/>
    <n v="8.99"/>
    <s v="New Brunswick"/>
    <x v="2"/>
    <s v="Small Business"/>
    <x v="0"/>
    <x v="12"/>
  </r>
  <r>
    <s v="Justin Deggeller"/>
    <n v="52389"/>
    <d v="2011-10-21T00:00:00"/>
    <d v="2011-10-21T00:00:00"/>
    <s v="October"/>
    <s v="2011"/>
    <n v="0"/>
    <s v="FREE DELIVERY"/>
    <s v="Critical"/>
    <n v="31"/>
    <n v="655.33000000000004"/>
    <n v="0.08"/>
    <x v="0"/>
    <n v="-57.16"/>
    <n v="21.38"/>
    <n v="8.99"/>
    <s v="New Brunswick"/>
    <x v="2"/>
    <s v="Corporate"/>
    <x v="0"/>
    <x v="12"/>
  </r>
  <r>
    <s v="Tony Sayre"/>
    <n v="52576"/>
    <d v="2009-03-28T00:00:00"/>
    <d v="2009-03-28T00:00:00"/>
    <s v="March"/>
    <s v="2009"/>
    <n v="0"/>
    <s v="FREE DELIVERY"/>
    <s v="low"/>
    <n v="10"/>
    <n v="958.18"/>
    <n v="0.03"/>
    <x v="1"/>
    <n v="126.81"/>
    <n v="90.97"/>
    <n v="14"/>
    <s v="New Brunswick"/>
    <x v="2"/>
    <s v="Home Office"/>
    <x v="1"/>
    <x v="16"/>
  </r>
  <r>
    <s v="Karen Seio"/>
    <n v="53605"/>
    <d v="2010-08-03T00:00:00"/>
    <d v="2010-08-05T00:00:00"/>
    <s v="August"/>
    <s v="2010"/>
    <n v="2"/>
    <b v="0"/>
    <s v="Medium"/>
    <n v="19"/>
    <n v="506.49"/>
    <n v="0.06"/>
    <x v="0"/>
    <n v="105.69"/>
    <n v="25.98"/>
    <n v="5.37"/>
    <s v="New Brunswick"/>
    <x v="2"/>
    <s v="Consumer"/>
    <x v="0"/>
    <x v="1"/>
  </r>
  <r>
    <s v="Karen Seio"/>
    <n v="53605"/>
    <d v="2010-08-03T00:00:00"/>
    <d v="2010-08-05T00:00:00"/>
    <s v="August"/>
    <s v="2010"/>
    <n v="2"/>
    <b v="0"/>
    <s v="Medium"/>
    <n v="48"/>
    <n v="8367.68"/>
    <n v="0.06"/>
    <x v="1"/>
    <n v="886.35"/>
    <n v="170.98"/>
    <n v="35.89"/>
    <s v="New Brunswick"/>
    <x v="2"/>
    <s v="Consumer"/>
    <x v="2"/>
    <x v="9"/>
  </r>
  <r>
    <s v="Karen Seio"/>
    <n v="53605"/>
    <d v="2010-08-03T00:00:00"/>
    <d v="2010-08-05T00:00:00"/>
    <s v="August"/>
    <s v="2010"/>
    <n v="2"/>
    <b v="0"/>
    <s v="Medium"/>
    <n v="1"/>
    <n v="74.31"/>
    <n v="7.0000000000000007E-2"/>
    <x v="0"/>
    <n v="-73.099999999999994"/>
    <n v="41.47"/>
    <n v="34.200000000000003"/>
    <s v="New Brunswick"/>
    <x v="2"/>
    <s v="Consumer"/>
    <x v="2"/>
    <x v="4"/>
  </r>
  <r>
    <s v="Nathan Mautz"/>
    <n v="53891"/>
    <d v="2009-01-22T00:00:00"/>
    <d v="2009-01-23T00:00:00"/>
    <s v="January"/>
    <s v="2009"/>
    <n v="1"/>
    <b v="0"/>
    <s v="High"/>
    <n v="27"/>
    <n v="4584.7299999999996"/>
    <n v="7.0000000000000007E-2"/>
    <x v="0"/>
    <n v="812.38"/>
    <n v="179.99"/>
    <n v="19.989999999999998"/>
    <s v="New Brunswick"/>
    <x v="2"/>
    <s v="Home Office"/>
    <x v="1"/>
    <x v="7"/>
  </r>
  <r>
    <s v="Nathan Mautz"/>
    <n v="53891"/>
    <d v="2009-01-22T00:00:00"/>
    <d v="2009-01-23T00:00:00"/>
    <s v="January"/>
    <s v="2009"/>
    <n v="1"/>
    <b v="0"/>
    <s v="High"/>
    <n v="44"/>
    <n v="4039.72"/>
    <n v="0.02"/>
    <x v="2"/>
    <n v="-237.6"/>
    <n v="92.23"/>
    <n v="39.61"/>
    <s v="New Brunswick"/>
    <x v="2"/>
    <s v="Home Office"/>
    <x v="2"/>
    <x v="4"/>
  </r>
  <r>
    <s v="Nathan Mautz"/>
    <n v="53891"/>
    <d v="2009-01-22T00:00:00"/>
    <d v="2009-01-23T00:00:00"/>
    <s v="January"/>
    <s v="2009"/>
    <n v="1"/>
    <b v="0"/>
    <s v="High"/>
    <n v="25"/>
    <n v="2570.944"/>
    <n v="0.03"/>
    <x v="2"/>
    <n v="553.36"/>
    <n v="115.99"/>
    <n v="5.92"/>
    <s v="New Brunswick"/>
    <x v="2"/>
    <s v="Home Office"/>
    <x v="1"/>
    <x v="3"/>
  </r>
  <r>
    <s v="Patrick Jones"/>
    <n v="55460"/>
    <d v="2012-05-26T00:00:00"/>
    <d v="2012-05-28T00:00:00"/>
    <s v="May"/>
    <s v="2012"/>
    <n v="2"/>
    <b v="0"/>
    <s v="High"/>
    <n v="49"/>
    <n v="1944.87"/>
    <n v="0.06"/>
    <x v="0"/>
    <n v="496.43"/>
    <n v="41.71"/>
    <n v="4.5"/>
    <s v="New Brunswick"/>
    <x v="2"/>
    <s v="Home Office"/>
    <x v="0"/>
    <x v="1"/>
  </r>
  <r>
    <s v="Patrick Jones"/>
    <n v="55460"/>
    <d v="2012-05-26T00:00:00"/>
    <d v="2012-05-27T00:00:00"/>
    <s v="May"/>
    <s v="2012"/>
    <n v="1"/>
    <b v="0"/>
    <s v="High"/>
    <n v="12"/>
    <n v="61.82"/>
    <n v="0.1"/>
    <x v="0"/>
    <n v="-10.45"/>
    <n v="5.34"/>
    <n v="2.99"/>
    <s v="New Brunswick"/>
    <x v="2"/>
    <s v="Home Office"/>
    <x v="0"/>
    <x v="2"/>
  </r>
  <r>
    <s v="Erin Mull"/>
    <n v="55877"/>
    <d v="2010-02-02T00:00:00"/>
    <d v="2010-02-04T00:00:00"/>
    <s v="February"/>
    <s v="2010"/>
    <n v="2"/>
    <b v="0"/>
    <s v="Not Specified"/>
    <n v="40"/>
    <n v="144.28"/>
    <n v="0.01"/>
    <x v="2"/>
    <n v="52.94"/>
    <n v="3.08"/>
    <n v="0.99"/>
    <s v="New Brunswick"/>
    <x v="2"/>
    <s v="Corporate"/>
    <x v="0"/>
    <x v="11"/>
  </r>
  <r>
    <s v="Erin Mull"/>
    <n v="55877"/>
    <d v="2010-02-02T00:00:00"/>
    <d v="2010-02-03T00:00:00"/>
    <s v="February"/>
    <s v="2010"/>
    <n v="1"/>
    <b v="0"/>
    <s v="Not Specified"/>
    <n v="19"/>
    <n v="126.53"/>
    <n v="0.03"/>
    <x v="0"/>
    <n v="-73.38"/>
    <n v="5.98"/>
    <n v="7.5"/>
    <s v="New Brunswick"/>
    <x v="2"/>
    <s v="Corporate"/>
    <x v="0"/>
    <x v="5"/>
  </r>
  <r>
    <s v="Tony Sayre"/>
    <n v="56647"/>
    <d v="2011-08-03T00:00:00"/>
    <d v="2011-08-04T00:00:00"/>
    <s v="August"/>
    <s v="2011"/>
    <n v="1"/>
    <b v="0"/>
    <s v="Medium"/>
    <n v="41"/>
    <n v="417.53"/>
    <n v="0.02"/>
    <x v="0"/>
    <n v="-309.06"/>
    <n v="9.98"/>
    <n v="12.52"/>
    <s v="New Brunswick"/>
    <x v="2"/>
    <s v="Home Office"/>
    <x v="2"/>
    <x v="4"/>
  </r>
  <r>
    <s v="Tony Sayre"/>
    <n v="57475"/>
    <d v="2010-10-04T00:00:00"/>
    <d v="2010-10-11T00:00:00"/>
    <s v="October"/>
    <s v="2010"/>
    <n v="7"/>
    <b v="0"/>
    <s v="low"/>
    <n v="32"/>
    <n v="167.07"/>
    <n v="0.04"/>
    <x v="0"/>
    <n v="-93.23"/>
    <n v="4.91"/>
    <n v="5.68"/>
    <s v="New Brunswick"/>
    <x v="2"/>
    <s v="Home Office"/>
    <x v="0"/>
    <x v="2"/>
  </r>
  <r>
    <s v="Tony Sayre"/>
    <n v="57475"/>
    <d v="2010-10-04T00:00:00"/>
    <d v="2010-10-04T00:00:00"/>
    <s v="October"/>
    <s v="2010"/>
    <n v="0"/>
    <s v="FREE DELIVERY"/>
    <s v="low"/>
    <n v="34"/>
    <n v="554.88"/>
    <n v="0.06"/>
    <x v="0"/>
    <n v="-145.33000000000001"/>
    <n v="15.99"/>
    <n v="13.18"/>
    <s v="New Brunswick"/>
    <x v="2"/>
    <s v="Home Office"/>
    <x v="0"/>
    <x v="2"/>
  </r>
  <r>
    <s v="Tony Sayre"/>
    <n v="57475"/>
    <d v="2010-10-04T00:00:00"/>
    <d v="2010-10-04T00:00:00"/>
    <s v="October"/>
    <s v="2010"/>
    <n v="0"/>
    <s v="FREE DELIVERY"/>
    <s v="low"/>
    <n v="48"/>
    <n v="309.64999999999998"/>
    <n v="0.04"/>
    <x v="0"/>
    <n v="-79.81"/>
    <n v="6.54"/>
    <n v="5.27"/>
    <s v="New Brunswick"/>
    <x v="2"/>
    <s v="Home Office"/>
    <x v="0"/>
    <x v="2"/>
  </r>
  <r>
    <s v="Tony Sayre"/>
    <n v="57475"/>
    <d v="2010-10-04T00:00:00"/>
    <d v="2010-10-06T00:00:00"/>
    <s v="October"/>
    <s v="2010"/>
    <n v="2"/>
    <b v="0"/>
    <s v="low"/>
    <n v="24"/>
    <n v="152.37"/>
    <n v="0.09"/>
    <x v="0"/>
    <n v="-76.53"/>
    <n v="6.48"/>
    <n v="6.6"/>
    <s v="New Brunswick"/>
    <x v="2"/>
    <s v="Home Office"/>
    <x v="0"/>
    <x v="5"/>
  </r>
  <r>
    <s v="Patrick Jones"/>
    <n v="57537"/>
    <d v="2012-09-18T00:00:00"/>
    <d v="2012-09-19T00:00:00"/>
    <s v="September"/>
    <s v="2012"/>
    <n v="1"/>
    <b v="0"/>
    <s v="Medium"/>
    <n v="13"/>
    <n v="76.38"/>
    <n v="0.03"/>
    <x v="2"/>
    <n v="-29.69"/>
    <n v="4.82"/>
    <n v="5.24"/>
    <s v="New Brunswick"/>
    <x v="2"/>
    <s v="Home Office"/>
    <x v="0"/>
    <x v="2"/>
  </r>
  <r>
    <s v="Patrick Jones"/>
    <n v="57537"/>
    <d v="2012-09-18T00:00:00"/>
    <d v="2012-09-19T00:00:00"/>
    <s v="September"/>
    <s v="2012"/>
    <n v="1"/>
    <b v="0"/>
    <s v="Medium"/>
    <n v="29"/>
    <n v="2948.63"/>
    <n v="0.05"/>
    <x v="0"/>
    <n v="888.62"/>
    <n v="100.97"/>
    <n v="7.18"/>
    <s v="New Brunswick"/>
    <x v="2"/>
    <s v="Home Office"/>
    <x v="1"/>
    <x v="7"/>
  </r>
  <r>
    <s v="Patrick Jones"/>
    <n v="57537"/>
    <d v="2012-09-18T00:00:00"/>
    <d v="2012-09-18T00:00:00"/>
    <s v="September"/>
    <s v="2012"/>
    <n v="0"/>
    <s v="FREE DELIVERY"/>
    <s v="Medium"/>
    <n v="4"/>
    <n v="18.329999999999998"/>
    <n v="0.09"/>
    <x v="0"/>
    <n v="-7.08"/>
    <n v="3.98"/>
    <n v="2.97"/>
    <s v="New Brunswick"/>
    <x v="2"/>
    <s v="Home Office"/>
    <x v="0"/>
    <x v="5"/>
  </r>
  <r>
    <s v="Patrick Jones"/>
    <n v="57698"/>
    <d v="2012-01-06T00:00:00"/>
    <d v="2012-01-07T00:00:00"/>
    <s v="January"/>
    <s v="2012"/>
    <n v="1"/>
    <b v="0"/>
    <s v="Critical"/>
    <n v="10"/>
    <n v="86"/>
    <n v="0.05"/>
    <x v="0"/>
    <n v="-66.91"/>
    <n v="7.77"/>
    <n v="9.23"/>
    <s v="New Brunswick"/>
    <x v="2"/>
    <s v="Home Office"/>
    <x v="0"/>
    <x v="1"/>
  </r>
  <r>
    <s v="Patrick Jones"/>
    <n v="57698"/>
    <d v="2012-01-06T00:00:00"/>
    <d v="2012-01-08T00:00:00"/>
    <s v="January"/>
    <s v="2012"/>
    <n v="2"/>
    <b v="0"/>
    <s v="Critical"/>
    <n v="13"/>
    <n v="4805.3599999999997"/>
    <n v="0.04"/>
    <x v="0"/>
    <n v="1127.31"/>
    <n v="363.25"/>
    <n v="19.989999999999998"/>
    <s v="New Brunswick"/>
    <x v="2"/>
    <s v="Home Office"/>
    <x v="0"/>
    <x v="1"/>
  </r>
  <r>
    <s v="Patrick Jones"/>
    <n v="58241"/>
    <d v="2010-09-07T00:00:00"/>
    <d v="2010-09-08T00:00:00"/>
    <s v="September"/>
    <s v="2010"/>
    <n v="1"/>
    <b v="0"/>
    <s v="Critical"/>
    <n v="36"/>
    <n v="146.71"/>
    <n v="0.01"/>
    <x v="0"/>
    <n v="38.630000000000003"/>
    <n v="4"/>
    <n v="1.3"/>
    <s v="New Brunswick"/>
    <x v="2"/>
    <s v="Home Office"/>
    <x v="0"/>
    <x v="5"/>
  </r>
  <r>
    <s v="Patrick Jones"/>
    <n v="58241"/>
    <d v="2010-09-07T00:00:00"/>
    <d v="2010-09-08T00:00:00"/>
    <s v="September"/>
    <s v="2010"/>
    <n v="1"/>
    <b v="0"/>
    <s v="Critical"/>
    <n v="36"/>
    <n v="475.92"/>
    <n v="0.05"/>
    <x v="0"/>
    <n v="-95.3"/>
    <n v="12.88"/>
    <n v="4.59"/>
    <s v="New Brunswick"/>
    <x v="2"/>
    <s v="Home Office"/>
    <x v="0"/>
    <x v="15"/>
  </r>
  <r>
    <s v="Keith Dawkins"/>
    <n v="96"/>
    <d v="2009-04-16T00:00:00"/>
    <d v="2009-04-18T00:00:00"/>
    <s v="April"/>
    <s v="2009"/>
    <n v="2"/>
    <b v="0"/>
    <s v="High"/>
    <n v="37"/>
    <n v="4158.1234999999997"/>
    <n v="0.01"/>
    <x v="0"/>
    <n v="1228.8900000000001"/>
    <n v="125.99"/>
    <n v="8.99"/>
    <s v="Manitoba"/>
    <x v="3"/>
    <s v="Home Office"/>
    <x v="1"/>
    <x v="3"/>
  </r>
  <r>
    <s v="Joe Elijah"/>
    <n v="610"/>
    <d v="2011-08-01T00:00:00"/>
    <d v="2011-08-03T00:00:00"/>
    <s v="August"/>
    <s v="2011"/>
    <n v="2"/>
    <b v="0"/>
    <s v="Critical"/>
    <n v="38"/>
    <n v="283.64999999999998"/>
    <n v="0.02"/>
    <x v="2"/>
    <n v="-29.21"/>
    <n v="6.68"/>
    <n v="5.41"/>
    <s v="Manitoba"/>
    <x v="3"/>
    <s v="Home Office"/>
    <x v="0"/>
    <x v="5"/>
  </r>
  <r>
    <s v="Sheri Gordon"/>
    <n v="612"/>
    <d v="2012-10-20T00:00:00"/>
    <d v="2012-10-22T00:00:00"/>
    <s v="October"/>
    <s v="2012"/>
    <n v="2"/>
    <b v="0"/>
    <s v="Medium"/>
    <n v="50"/>
    <n v="262.87"/>
    <n v="0.1"/>
    <x v="0"/>
    <n v="-166.29"/>
    <n v="5.28"/>
    <n v="6.26"/>
    <s v="Manitoba"/>
    <x v="3"/>
    <s v="Corporate"/>
    <x v="0"/>
    <x v="5"/>
  </r>
  <r>
    <s v="Sheri Gordon"/>
    <n v="612"/>
    <d v="2012-10-20T00:00:00"/>
    <d v="2012-10-22T00:00:00"/>
    <s v="October"/>
    <s v="2012"/>
    <n v="2"/>
    <b v="0"/>
    <s v="Medium"/>
    <n v="43"/>
    <n v="2531.0875000000001"/>
    <n v="0.01"/>
    <x v="0"/>
    <n v="881.68"/>
    <n v="65.989999999999995"/>
    <n v="2.5"/>
    <s v="Manitoba"/>
    <x v="3"/>
    <s v="Corporate"/>
    <x v="1"/>
    <x v="3"/>
  </r>
  <r>
    <s v="Stefanie Holloman"/>
    <n v="1440"/>
    <d v="2011-08-09T00:00:00"/>
    <d v="2011-08-11T00:00:00"/>
    <s v="August"/>
    <s v="2011"/>
    <n v="2"/>
    <b v="0"/>
    <s v="low"/>
    <n v="41"/>
    <n v="726.22"/>
    <n v="0.01"/>
    <x v="0"/>
    <n v="52.47"/>
    <n v="17.670000000000002"/>
    <n v="8.99"/>
    <s v="Manitoba"/>
    <x v="3"/>
    <s v="Small Business"/>
    <x v="2"/>
    <x v="4"/>
  </r>
  <r>
    <s v="Ken Black"/>
    <n v="3749"/>
    <d v="2011-02-23T00:00:00"/>
    <d v="2011-02-25T00:00:00"/>
    <s v="February"/>
    <s v="2011"/>
    <n v="2"/>
    <b v="0"/>
    <s v="Medium"/>
    <n v="27"/>
    <n v="353.62"/>
    <n v="0.01"/>
    <x v="0"/>
    <n v="140.15"/>
    <n v="12.97"/>
    <n v="1.49"/>
    <s v="Manitoba"/>
    <x v="3"/>
    <s v="Consumer"/>
    <x v="0"/>
    <x v="2"/>
  </r>
  <r>
    <s v="Joe Elijah"/>
    <n v="4070"/>
    <d v="2011-06-11T00:00:00"/>
    <d v="2011-06-11T00:00:00"/>
    <s v="June"/>
    <s v="2011"/>
    <n v="0"/>
    <s v="FREE DELIVERY"/>
    <s v="High"/>
    <n v="22"/>
    <n v="646.07000000000005"/>
    <n v="0.06"/>
    <x v="2"/>
    <n v="237.75"/>
    <n v="28.48"/>
    <n v="1.99"/>
    <s v="Manitoba"/>
    <x v="3"/>
    <s v="Home Office"/>
    <x v="1"/>
    <x v="7"/>
  </r>
  <r>
    <s v="Lindsay Williams"/>
    <n v="4774"/>
    <d v="2010-04-19T00:00:00"/>
    <d v="2010-04-20T00:00:00"/>
    <s v="April"/>
    <s v="2010"/>
    <n v="1"/>
    <b v="0"/>
    <s v="Medium"/>
    <n v="4"/>
    <n v="126.87"/>
    <n v="0.08"/>
    <x v="0"/>
    <n v="-125.99"/>
    <n v="32.979999999999997"/>
    <n v="5.5"/>
    <s v="Manitoba"/>
    <x v="3"/>
    <s v="Corporate"/>
    <x v="1"/>
    <x v="7"/>
  </r>
  <r>
    <s v="Logan Currie"/>
    <n v="6947"/>
    <d v="2011-07-19T00:00:00"/>
    <d v="2011-07-21T00:00:00"/>
    <s v="July"/>
    <s v="2011"/>
    <n v="2"/>
    <b v="0"/>
    <s v="Critical"/>
    <n v="9"/>
    <n v="520.49"/>
    <n v="0"/>
    <x v="0"/>
    <n v="-51.01"/>
    <n v="51.65"/>
    <n v="18.45"/>
    <s v="Manitoba"/>
    <x v="3"/>
    <s v="Small Business"/>
    <x v="2"/>
    <x v="4"/>
  </r>
  <r>
    <s v="Keith Dawkins"/>
    <n v="6979"/>
    <d v="2009-02-27T00:00:00"/>
    <d v="2009-02-28T00:00:00"/>
    <s v="February"/>
    <s v="2009"/>
    <n v="1"/>
    <b v="0"/>
    <s v="Critical"/>
    <n v="28"/>
    <n v="334.89"/>
    <n v="0.03"/>
    <x v="0"/>
    <n v="-1.44"/>
    <n v="11.99"/>
    <n v="5.99"/>
    <s v="Manitoba"/>
    <x v="3"/>
    <s v="Home Office"/>
    <x v="1"/>
    <x v="16"/>
  </r>
  <r>
    <s v="Steve Chapman"/>
    <n v="7107"/>
    <d v="2012-01-04T00:00:00"/>
    <d v="2012-01-04T00:00:00"/>
    <s v="January"/>
    <s v="2012"/>
    <n v="0"/>
    <s v="FREE DELIVERY"/>
    <s v="Not Specified"/>
    <n v="3"/>
    <n v="172.04"/>
    <n v="0.02"/>
    <x v="0"/>
    <n v="143.08000000000001"/>
    <n v="54.2"/>
    <n v="11.1"/>
    <s v="Manitoba"/>
    <x v="3"/>
    <s v="Corporate"/>
    <x v="2"/>
    <x v="4"/>
  </r>
  <r>
    <s v="Steve Chapman"/>
    <n v="7107"/>
    <d v="2012-01-04T00:00:00"/>
    <d v="2012-01-06T00:00:00"/>
    <s v="January"/>
    <s v="2012"/>
    <n v="2"/>
    <b v="0"/>
    <s v="Not Specified"/>
    <n v="3"/>
    <n v="113.14"/>
    <n v="0.06"/>
    <x v="0"/>
    <n v="-21.23"/>
    <n v="37.94"/>
    <n v="5.08"/>
    <s v="Manitoba"/>
    <x v="3"/>
    <s v="Corporate"/>
    <x v="0"/>
    <x v="5"/>
  </r>
  <r>
    <s v="Steve Chapman"/>
    <n v="7107"/>
    <d v="2012-01-04T00:00:00"/>
    <d v="2012-01-05T00:00:00"/>
    <s v="January"/>
    <s v="2012"/>
    <n v="1"/>
    <b v="0"/>
    <s v="Not Specified"/>
    <n v="32"/>
    <n v="1724.82"/>
    <n v="0.1"/>
    <x v="0"/>
    <n v="407.8"/>
    <n v="55.29"/>
    <n v="5.08"/>
    <s v="Manitoba"/>
    <x v="3"/>
    <s v="Corporate"/>
    <x v="0"/>
    <x v="0"/>
  </r>
  <r>
    <s v="Marc Crier"/>
    <n v="8288"/>
    <d v="2011-05-09T00:00:00"/>
    <d v="2011-05-10T00:00:00"/>
    <s v="May"/>
    <s v="2011"/>
    <n v="1"/>
    <b v="0"/>
    <s v="Critical"/>
    <n v="22"/>
    <n v="1337.81"/>
    <n v="0.02"/>
    <x v="0"/>
    <n v="407.12"/>
    <n v="59.78"/>
    <n v="10.29"/>
    <s v="Manitoba"/>
    <x v="3"/>
    <s v="Corporate"/>
    <x v="0"/>
    <x v="2"/>
  </r>
  <r>
    <s v="Ken Black"/>
    <n v="8678"/>
    <d v="2012-09-30T00:00:00"/>
    <d v="2012-10-05T00:00:00"/>
    <s v="October"/>
    <s v="2012"/>
    <n v="5"/>
    <b v="0"/>
    <s v="low"/>
    <n v="31"/>
    <n v="937.8"/>
    <n v="0"/>
    <x v="0"/>
    <n v="27.12"/>
    <n v="29.74"/>
    <n v="6.64"/>
    <s v="Manitoba"/>
    <x v="3"/>
    <s v="Consumer"/>
    <x v="0"/>
    <x v="0"/>
  </r>
  <r>
    <s v="Dave Brooks"/>
    <n v="10659"/>
    <d v="2009-05-14T00:00:00"/>
    <d v="2009-05-14T00:00:00"/>
    <s v="May"/>
    <s v="2009"/>
    <n v="0"/>
    <s v="FREE DELIVERY"/>
    <s v="Critical"/>
    <n v="40"/>
    <n v="227.37"/>
    <n v="0"/>
    <x v="0"/>
    <n v="-92.07"/>
    <n v="5.28"/>
    <n v="5.61"/>
    <s v="Manitoba"/>
    <x v="3"/>
    <s v="Corporate"/>
    <x v="0"/>
    <x v="5"/>
  </r>
  <r>
    <s v="Deborah Brumfield"/>
    <n v="10695"/>
    <d v="2011-05-02T00:00:00"/>
    <d v="2011-05-03T00:00:00"/>
    <s v="May"/>
    <s v="2011"/>
    <n v="1"/>
    <b v="0"/>
    <s v="High"/>
    <n v="39"/>
    <n v="6330.0860000000002"/>
    <n v="0.1"/>
    <x v="0"/>
    <n v="1421.89"/>
    <n v="205.99"/>
    <n v="2.5"/>
    <s v="Manitoba"/>
    <x v="3"/>
    <s v="Corporate"/>
    <x v="1"/>
    <x v="3"/>
  </r>
  <r>
    <s v="Keith Dawkins"/>
    <n v="11719"/>
    <d v="2011-02-05T00:00:00"/>
    <d v="2011-02-06T00:00:00"/>
    <s v="February"/>
    <s v="2011"/>
    <n v="1"/>
    <b v="0"/>
    <s v="Not Specified"/>
    <n v="3"/>
    <n v="1566.8"/>
    <n v="0.06"/>
    <x v="1"/>
    <n v="-1044.92"/>
    <n v="500.97"/>
    <n v="69.3"/>
    <s v="Manitoba"/>
    <x v="3"/>
    <s v="Home Office"/>
    <x v="1"/>
    <x v="16"/>
  </r>
  <r>
    <s v="Keith Dawkins"/>
    <n v="11719"/>
    <d v="2011-02-05T00:00:00"/>
    <d v="2011-02-05T00:00:00"/>
    <s v="February"/>
    <s v="2011"/>
    <n v="0"/>
    <s v="FREE DELIVERY"/>
    <s v="Not Specified"/>
    <n v="30"/>
    <n v="616.01"/>
    <n v="0.09"/>
    <x v="0"/>
    <n v="-74.88"/>
    <n v="21.38"/>
    <n v="8.99"/>
    <s v="Manitoba"/>
    <x v="3"/>
    <s v="Home Office"/>
    <x v="0"/>
    <x v="12"/>
  </r>
  <r>
    <s v="Keith Dawkins"/>
    <n v="11719"/>
    <d v="2011-02-05T00:00:00"/>
    <d v="2011-02-05T00:00:00"/>
    <s v="February"/>
    <s v="2011"/>
    <n v="0"/>
    <s v="FREE DELIVERY"/>
    <s v="Not Specified"/>
    <n v="17"/>
    <n v="438.60849999999999"/>
    <n v="0.01"/>
    <x v="0"/>
    <n v="-56.05"/>
    <n v="28.99"/>
    <n v="8.59"/>
    <s v="Manitoba"/>
    <x v="3"/>
    <s v="Home Office"/>
    <x v="1"/>
    <x v="3"/>
  </r>
  <r>
    <s v="Marc Crier"/>
    <n v="11908"/>
    <d v="2010-05-25T00:00:00"/>
    <d v="2010-05-27T00:00:00"/>
    <s v="May"/>
    <s v="2010"/>
    <n v="2"/>
    <b v="0"/>
    <s v="Not Specified"/>
    <n v="5"/>
    <n v="1386.6"/>
    <n v="0.09"/>
    <x v="1"/>
    <n v="-556.17999999999995"/>
    <n v="280.98"/>
    <n v="57"/>
    <s v="Manitoba"/>
    <x v="3"/>
    <s v="Corporate"/>
    <x v="2"/>
    <x v="14"/>
  </r>
  <r>
    <s v="Scot Wooten"/>
    <n v="13765"/>
    <d v="2009-04-05T00:00:00"/>
    <d v="2009-04-07T00:00:00"/>
    <s v="April"/>
    <s v="2009"/>
    <n v="2"/>
    <b v="0"/>
    <s v="Not Specified"/>
    <n v="45"/>
    <n v="1553.38"/>
    <n v="0.1"/>
    <x v="0"/>
    <n v="180.88"/>
    <n v="36.549999999999997"/>
    <n v="13.89"/>
    <s v="Manitoba"/>
    <x v="3"/>
    <s v="Corporate"/>
    <x v="0"/>
    <x v="12"/>
  </r>
  <r>
    <s v="Keith Dawkins"/>
    <n v="14055"/>
    <d v="2009-09-01T00:00:00"/>
    <d v="2009-09-03T00:00:00"/>
    <s v="September"/>
    <s v="2009"/>
    <n v="2"/>
    <b v="0"/>
    <s v="High"/>
    <n v="21"/>
    <n v="441.7"/>
    <n v="0.08"/>
    <x v="0"/>
    <n v="167.18"/>
    <n v="22.23"/>
    <n v="3.63"/>
    <s v="Manitoba"/>
    <x v="3"/>
    <s v="Home Office"/>
    <x v="2"/>
    <x v="4"/>
  </r>
  <r>
    <s v="Deborah Brumfield"/>
    <n v="14342"/>
    <d v="2009-04-27T00:00:00"/>
    <d v="2009-04-27T00:00:00"/>
    <s v="April"/>
    <s v="2009"/>
    <n v="0"/>
    <s v="FREE DELIVERY"/>
    <s v="low"/>
    <n v="38"/>
    <n v="10823.84"/>
    <n v="0.09"/>
    <x v="0"/>
    <n v="3857.43"/>
    <n v="300.97000000000003"/>
    <n v="7.18"/>
    <s v="Manitoba"/>
    <x v="3"/>
    <s v="Corporate"/>
    <x v="1"/>
    <x v="7"/>
  </r>
  <r>
    <s v="Steve Chapman"/>
    <n v="14756"/>
    <d v="2009-08-31T00:00:00"/>
    <d v="2009-08-31T00:00:00"/>
    <s v="August"/>
    <s v="2009"/>
    <n v="0"/>
    <s v="FREE DELIVERY"/>
    <s v="low"/>
    <n v="2"/>
    <n v="42.3"/>
    <n v="0.06"/>
    <x v="0"/>
    <n v="-25.38"/>
    <n v="19.23"/>
    <n v="6.15"/>
    <s v="Manitoba"/>
    <x v="3"/>
    <s v="Corporate"/>
    <x v="2"/>
    <x v="4"/>
  </r>
  <r>
    <s v="Nicole Brennan"/>
    <n v="14785"/>
    <d v="2009-10-09T00:00:00"/>
    <d v="2009-10-09T00:00:00"/>
    <s v="October"/>
    <s v="2009"/>
    <n v="0"/>
    <s v="FREE DELIVERY"/>
    <s v="High"/>
    <n v="20"/>
    <n v="94.86"/>
    <n v="0.08"/>
    <x v="0"/>
    <n v="39.69"/>
    <n v="4.91"/>
    <n v="0.5"/>
    <s v="Manitoba"/>
    <x v="3"/>
    <s v="Consumer"/>
    <x v="0"/>
    <x v="11"/>
  </r>
  <r>
    <s v="Nicole Brennan"/>
    <n v="14785"/>
    <d v="2009-10-09T00:00:00"/>
    <d v="2009-10-10T00:00:00"/>
    <s v="October"/>
    <s v="2009"/>
    <n v="1"/>
    <b v="0"/>
    <s v="High"/>
    <n v="25"/>
    <n v="744.12"/>
    <n v="0.02"/>
    <x v="0"/>
    <n v="146.51"/>
    <n v="28.15"/>
    <n v="6.17"/>
    <s v="Manitoba"/>
    <x v="3"/>
    <s v="Consumer"/>
    <x v="0"/>
    <x v="12"/>
  </r>
  <r>
    <s v="John Lee"/>
    <n v="14855"/>
    <d v="2010-04-30T00:00:00"/>
    <d v="2010-05-02T00:00:00"/>
    <s v="May"/>
    <s v="2010"/>
    <n v="2"/>
    <b v="0"/>
    <s v="Not Specified"/>
    <n v="44"/>
    <n v="174.9"/>
    <n v="0.06"/>
    <x v="2"/>
    <n v="-150.9"/>
    <n v="3.58"/>
    <n v="5.47"/>
    <s v="Manitoba"/>
    <x v="3"/>
    <s v="Corporate"/>
    <x v="0"/>
    <x v="2"/>
  </r>
  <r>
    <s v="John Lee"/>
    <n v="14855"/>
    <d v="2010-04-30T00:00:00"/>
    <d v="2010-05-02T00:00:00"/>
    <s v="May"/>
    <s v="2010"/>
    <n v="2"/>
    <b v="0"/>
    <s v="Not Specified"/>
    <n v="48"/>
    <n v="103.8"/>
    <n v="0.1"/>
    <x v="0"/>
    <n v="-150.53"/>
    <n v="2.23"/>
    <n v="4.57"/>
    <s v="Manitoba"/>
    <x v="3"/>
    <s v="Corporate"/>
    <x v="2"/>
    <x v="4"/>
  </r>
  <r>
    <s v="John Lee"/>
    <n v="14855"/>
    <d v="2010-04-30T00:00:00"/>
    <d v="2010-05-02T00:00:00"/>
    <s v="May"/>
    <s v="2010"/>
    <n v="2"/>
    <b v="0"/>
    <s v="Not Specified"/>
    <n v="19"/>
    <n v="2557.5100000000002"/>
    <n v="0.01"/>
    <x v="1"/>
    <n v="-168.48"/>
    <n v="124.49"/>
    <n v="51.94"/>
    <s v="Manitoba"/>
    <x v="3"/>
    <s v="Corporate"/>
    <x v="2"/>
    <x v="10"/>
  </r>
  <r>
    <s v="Logan Currie"/>
    <n v="15045"/>
    <d v="2010-08-20T00:00:00"/>
    <d v="2010-08-22T00:00:00"/>
    <s v="August"/>
    <s v="2010"/>
    <n v="2"/>
    <b v="0"/>
    <s v="Not Specified"/>
    <n v="11"/>
    <n v="1378.72"/>
    <n v="7.0000000000000007E-2"/>
    <x v="1"/>
    <n v="-640.6"/>
    <n v="122.99"/>
    <n v="70.2"/>
    <s v="Manitoba"/>
    <x v="3"/>
    <s v="Small Business"/>
    <x v="2"/>
    <x v="14"/>
  </r>
  <r>
    <s v="John Lee"/>
    <n v="16289"/>
    <d v="2010-07-17T00:00:00"/>
    <d v="2010-07-19T00:00:00"/>
    <s v="July"/>
    <s v="2010"/>
    <n v="2"/>
    <b v="0"/>
    <s v="High"/>
    <n v="49"/>
    <n v="5610.6120000000001"/>
    <n v="0.01"/>
    <x v="0"/>
    <n v="2040.87"/>
    <n v="125.99"/>
    <n v="2.5"/>
    <s v="Manitoba"/>
    <x v="3"/>
    <s v="Corporate"/>
    <x v="1"/>
    <x v="3"/>
  </r>
  <r>
    <s v="Marc Crier"/>
    <n v="19621"/>
    <d v="2011-09-07T00:00:00"/>
    <d v="2011-09-08T00:00:00"/>
    <s v="September"/>
    <s v="2011"/>
    <n v="1"/>
    <b v="0"/>
    <s v="Critical"/>
    <n v="20"/>
    <n v="67.03"/>
    <n v="0.04"/>
    <x v="0"/>
    <n v="-30.4"/>
    <n v="3.14"/>
    <n v="1.92"/>
    <s v="Manitoba"/>
    <x v="3"/>
    <s v="Corporate"/>
    <x v="0"/>
    <x v="15"/>
  </r>
  <r>
    <s v="Marc Crier"/>
    <n v="19621"/>
    <d v="2011-09-07T00:00:00"/>
    <d v="2011-09-08T00:00:00"/>
    <s v="September"/>
    <s v="2011"/>
    <n v="1"/>
    <b v="0"/>
    <s v="Critical"/>
    <n v="15"/>
    <n v="140.82"/>
    <n v="0.08"/>
    <x v="2"/>
    <n v="-43.26"/>
    <n v="7.98"/>
    <n v="6.5"/>
    <s v="Manitoba"/>
    <x v="3"/>
    <s v="Corporate"/>
    <x v="0"/>
    <x v="0"/>
  </r>
  <r>
    <s v="John Lee"/>
    <n v="20036"/>
    <d v="2010-12-05T00:00:00"/>
    <d v="2010-12-08T00:00:00"/>
    <s v="December"/>
    <s v="2010"/>
    <n v="3"/>
    <b v="0"/>
    <s v="Not Specified"/>
    <n v="28"/>
    <n v="4371.92"/>
    <n v="0.03"/>
    <x v="1"/>
    <n v="-533.44000000000005"/>
    <n v="150.97999999999999"/>
    <n v="66.27"/>
    <s v="Manitoba"/>
    <x v="3"/>
    <s v="Corporate"/>
    <x v="2"/>
    <x v="9"/>
  </r>
  <r>
    <s v="John Lee"/>
    <n v="20036"/>
    <d v="2010-12-05T00:00:00"/>
    <d v="2010-12-07T00:00:00"/>
    <s v="December"/>
    <s v="2010"/>
    <n v="2"/>
    <b v="0"/>
    <s v="Not Specified"/>
    <n v="21"/>
    <n v="1745.1179999999999"/>
    <n v="0.03"/>
    <x v="0"/>
    <n v="307.25"/>
    <n v="95.99"/>
    <n v="4.9000000000000004"/>
    <s v="Manitoba"/>
    <x v="3"/>
    <s v="Corporate"/>
    <x v="1"/>
    <x v="3"/>
  </r>
  <r>
    <s v="Denise Monton"/>
    <n v="20773"/>
    <d v="2009-03-05T00:00:00"/>
    <d v="2009-03-06T00:00:00"/>
    <s v="March"/>
    <s v="2009"/>
    <n v="1"/>
    <b v="0"/>
    <s v="Not Specified"/>
    <n v="44"/>
    <n v="479.96"/>
    <n v="0.08"/>
    <x v="0"/>
    <n v="122.54"/>
    <n v="10.91"/>
    <n v="2.99"/>
    <s v="Manitoba"/>
    <x v="3"/>
    <s v="Home Office"/>
    <x v="0"/>
    <x v="2"/>
  </r>
  <r>
    <s v="Deborah Brumfield"/>
    <n v="20967"/>
    <d v="2011-03-15T00:00:00"/>
    <d v="2011-03-15T00:00:00"/>
    <s v="March"/>
    <s v="2011"/>
    <n v="0"/>
    <s v="FREE DELIVERY"/>
    <s v="High"/>
    <n v="50"/>
    <n v="28664.52"/>
    <n v="0.09"/>
    <x v="0"/>
    <n v="13340.26"/>
    <n v="599.99"/>
    <n v="24.49"/>
    <s v="Manitoba"/>
    <x v="3"/>
    <s v="Small Business"/>
    <x v="1"/>
    <x v="13"/>
  </r>
  <r>
    <s v="Deborah Brumfield"/>
    <n v="20967"/>
    <d v="2011-03-15T00:00:00"/>
    <d v="2011-03-16T00:00:00"/>
    <s v="March"/>
    <s v="2011"/>
    <n v="1"/>
    <b v="0"/>
    <s v="High"/>
    <n v="6"/>
    <n v="635.7405"/>
    <n v="0.03"/>
    <x v="0"/>
    <n v="-397.53"/>
    <n v="125.99"/>
    <n v="8.08"/>
    <s v="Manitoba"/>
    <x v="3"/>
    <s v="Small Business"/>
    <x v="1"/>
    <x v="3"/>
  </r>
  <r>
    <s v="Keith Dawkins"/>
    <n v="21478"/>
    <d v="2012-03-02T00:00:00"/>
    <d v="2012-03-04T00:00:00"/>
    <s v="March"/>
    <s v="2012"/>
    <n v="2"/>
    <b v="0"/>
    <s v="low"/>
    <n v="16"/>
    <n v="423.07"/>
    <n v="0.01"/>
    <x v="0"/>
    <n v="126.95"/>
    <n v="25.38"/>
    <n v="8.99"/>
    <s v="Manitoba"/>
    <x v="3"/>
    <s v="Home Office"/>
    <x v="2"/>
    <x v="4"/>
  </r>
  <r>
    <s v="Keith Dawkins"/>
    <n v="21478"/>
    <d v="2012-03-02T00:00:00"/>
    <d v="2012-03-06T00:00:00"/>
    <s v="March"/>
    <s v="2012"/>
    <n v="4"/>
    <b v="0"/>
    <s v="low"/>
    <n v="33"/>
    <n v="1602.21"/>
    <n v="0.05"/>
    <x v="0"/>
    <n v="728.49"/>
    <n v="48.04"/>
    <n v="5.79"/>
    <s v="Manitoba"/>
    <x v="3"/>
    <s v="Home Office"/>
    <x v="0"/>
    <x v="5"/>
  </r>
  <r>
    <s v="Keith Dawkins"/>
    <n v="21633"/>
    <d v="2009-03-27T00:00:00"/>
    <d v="2009-03-28T00:00:00"/>
    <s v="March"/>
    <s v="2009"/>
    <n v="1"/>
    <b v="0"/>
    <s v="Medium"/>
    <n v="29"/>
    <n v="547.82000000000005"/>
    <n v="0.08"/>
    <x v="0"/>
    <n v="69.63"/>
    <n v="18.7"/>
    <n v="8.99"/>
    <s v="Manitoba"/>
    <x v="3"/>
    <s v="Home Office"/>
    <x v="2"/>
    <x v="4"/>
  </r>
  <r>
    <s v="Marc Crier"/>
    <n v="21696"/>
    <d v="2010-10-21T00:00:00"/>
    <d v="2010-10-22T00:00:00"/>
    <s v="October"/>
    <s v="2010"/>
    <n v="1"/>
    <b v="0"/>
    <s v="Medium"/>
    <n v="14"/>
    <n v="278.27"/>
    <n v="0.02"/>
    <x v="0"/>
    <n v="-51.91"/>
    <n v="19.350000000000001"/>
    <n v="12.79"/>
    <s v="Manitoba"/>
    <x v="3"/>
    <s v="Consumer"/>
    <x v="0"/>
    <x v="2"/>
  </r>
  <r>
    <s v="Denise Monton"/>
    <n v="22851"/>
    <d v="2009-03-01T00:00:00"/>
    <d v="2009-03-02T00:00:00"/>
    <s v="March"/>
    <s v="2009"/>
    <n v="1"/>
    <b v="0"/>
    <s v="Critical"/>
    <n v="25"/>
    <n v="667.36"/>
    <n v="0.09"/>
    <x v="0"/>
    <n v="218.89"/>
    <n v="28.48"/>
    <n v="1.99"/>
    <s v="Manitoba"/>
    <x v="3"/>
    <s v="Home Office"/>
    <x v="1"/>
    <x v="7"/>
  </r>
  <r>
    <s v="Denise Monton"/>
    <n v="22851"/>
    <d v="2009-03-01T00:00:00"/>
    <d v="2009-03-03T00:00:00"/>
    <s v="March"/>
    <s v="2009"/>
    <n v="2"/>
    <b v="0"/>
    <s v="Critical"/>
    <n v="13"/>
    <n v="32.369999999999997"/>
    <n v="0"/>
    <x v="0"/>
    <n v="-48.55"/>
    <n v="2.08"/>
    <n v="5.33"/>
    <s v="Manitoba"/>
    <x v="3"/>
    <s v="Home Office"/>
    <x v="2"/>
    <x v="4"/>
  </r>
  <r>
    <s v="Denise Monton"/>
    <n v="22851"/>
    <d v="2009-03-01T00:00:00"/>
    <d v="2009-03-02T00:00:00"/>
    <s v="March"/>
    <s v="2009"/>
    <n v="1"/>
    <b v="0"/>
    <s v="Critical"/>
    <n v="38"/>
    <n v="1409.0875000000001"/>
    <n v="0.06"/>
    <x v="2"/>
    <n v="233.56"/>
    <n v="45.99"/>
    <n v="4.99"/>
    <s v="Manitoba"/>
    <x v="3"/>
    <s v="Home Office"/>
    <x v="1"/>
    <x v="3"/>
  </r>
  <r>
    <s v="Keith Dawkins"/>
    <n v="23557"/>
    <d v="2011-05-31T00:00:00"/>
    <d v="2011-06-01T00:00:00"/>
    <s v="June"/>
    <s v="2011"/>
    <n v="1"/>
    <b v="0"/>
    <s v="Not Specified"/>
    <n v="7"/>
    <n v="1011.16"/>
    <n v="0.02"/>
    <x v="0"/>
    <n v="547.96"/>
    <n v="136.97999999999999"/>
    <n v="24.49"/>
    <s v="Manitoba"/>
    <x v="3"/>
    <s v="Home Office"/>
    <x v="2"/>
    <x v="4"/>
  </r>
  <r>
    <s v="Steve Chapman"/>
    <n v="24577"/>
    <d v="2010-03-01T00:00:00"/>
    <d v="2010-03-02T00:00:00"/>
    <s v="March"/>
    <s v="2010"/>
    <n v="1"/>
    <b v="0"/>
    <s v="Medium"/>
    <n v="8"/>
    <n v="180.79"/>
    <n v="0.05"/>
    <x v="0"/>
    <n v="20.09"/>
    <n v="22.84"/>
    <n v="5.47"/>
    <s v="Manitoba"/>
    <x v="3"/>
    <s v="Corporate"/>
    <x v="0"/>
    <x v="5"/>
  </r>
  <r>
    <s v="Ken Black"/>
    <n v="24961"/>
    <d v="2010-01-26T00:00:00"/>
    <d v="2010-02-02T00:00:00"/>
    <s v="February"/>
    <s v="2010"/>
    <n v="7"/>
    <b v="0"/>
    <s v="low"/>
    <n v="8"/>
    <n v="487.59"/>
    <n v="0.04"/>
    <x v="1"/>
    <n v="-205.29"/>
    <n v="58.14"/>
    <n v="36.61"/>
    <s v="Manitoba"/>
    <x v="3"/>
    <s v="Consumer"/>
    <x v="2"/>
    <x v="9"/>
  </r>
  <r>
    <s v="Deborah Brumfield"/>
    <n v="24966"/>
    <d v="2011-12-17T00:00:00"/>
    <d v="2011-12-18T00:00:00"/>
    <s v="December"/>
    <s v="2011"/>
    <n v="1"/>
    <b v="0"/>
    <s v="Medium"/>
    <n v="34"/>
    <n v="4152.12"/>
    <n v="0"/>
    <x v="0"/>
    <n v="817.98"/>
    <n v="120.33"/>
    <n v="19.989999999999998"/>
    <s v="Manitoba"/>
    <x v="3"/>
    <s v="Corporate"/>
    <x v="0"/>
    <x v="0"/>
  </r>
  <r>
    <s v="Deborah Brumfield"/>
    <n v="27363"/>
    <d v="2011-10-18T00:00:00"/>
    <d v="2011-10-19T00:00:00"/>
    <s v="October"/>
    <s v="2011"/>
    <n v="1"/>
    <b v="0"/>
    <s v="Medium"/>
    <n v="16"/>
    <n v="323.26"/>
    <n v="0.06"/>
    <x v="0"/>
    <n v="98.34"/>
    <n v="20.239999999999998"/>
    <n v="6.67"/>
    <s v="Manitoba"/>
    <x v="3"/>
    <s v="Small Business"/>
    <x v="2"/>
    <x v="4"/>
  </r>
  <r>
    <s v="Marc Crier"/>
    <n v="29028"/>
    <d v="2011-02-05T00:00:00"/>
    <d v="2011-02-07T00:00:00"/>
    <s v="February"/>
    <s v="2011"/>
    <n v="2"/>
    <b v="0"/>
    <s v="Critical"/>
    <n v="43"/>
    <n v="17131.36"/>
    <n v="0.08"/>
    <x v="1"/>
    <n v="4722.7700000000004"/>
    <n v="400.97"/>
    <n v="14.7"/>
    <s v="Manitoba"/>
    <x v="3"/>
    <s v="Corporate"/>
    <x v="1"/>
    <x v="16"/>
  </r>
  <r>
    <s v="Denise Monton"/>
    <n v="29156"/>
    <d v="2010-02-24T00:00:00"/>
    <d v="2010-03-01T00:00:00"/>
    <s v="March"/>
    <s v="2010"/>
    <n v="5"/>
    <b v="0"/>
    <s v="low"/>
    <n v="10"/>
    <n v="208.77"/>
    <n v="7.0000000000000007E-2"/>
    <x v="0"/>
    <n v="-76.58"/>
    <n v="20.97"/>
    <n v="4"/>
    <s v="Manitoba"/>
    <x v="3"/>
    <s v="Home Office"/>
    <x v="1"/>
    <x v="7"/>
  </r>
  <r>
    <s v="Scot Wooten"/>
    <n v="29282"/>
    <d v="2012-11-28T00:00:00"/>
    <d v="2012-11-30T00:00:00"/>
    <s v="November"/>
    <s v="2012"/>
    <n v="2"/>
    <b v="0"/>
    <s v="Medium"/>
    <n v="4"/>
    <n v="34.270000000000003"/>
    <n v="0.1"/>
    <x v="0"/>
    <n v="-26.44"/>
    <n v="6.48"/>
    <n v="9.5399999999999991"/>
    <s v="Manitoba"/>
    <x v="3"/>
    <s v="Corporate"/>
    <x v="0"/>
    <x v="5"/>
  </r>
  <r>
    <s v="Dave Brooks"/>
    <n v="29957"/>
    <d v="2010-03-13T00:00:00"/>
    <d v="2010-03-14T00:00:00"/>
    <s v="March"/>
    <s v="2010"/>
    <n v="1"/>
    <b v="0"/>
    <s v="Critical"/>
    <n v="28"/>
    <n v="2555.37"/>
    <n v="0.08"/>
    <x v="1"/>
    <n v="-824.91"/>
    <n v="95.98"/>
    <n v="58.2"/>
    <s v="Manitoba"/>
    <x v="3"/>
    <s v="Corporate"/>
    <x v="2"/>
    <x v="14"/>
  </r>
  <r>
    <s v="Marc Crier"/>
    <n v="30053"/>
    <d v="2009-02-01T00:00:00"/>
    <d v="2009-02-03T00:00:00"/>
    <s v="February"/>
    <s v="2009"/>
    <n v="2"/>
    <b v="0"/>
    <s v="Critical"/>
    <n v="41"/>
    <n v="3279.01"/>
    <n v="0.06"/>
    <x v="1"/>
    <n v="349.22"/>
    <n v="80.97"/>
    <n v="33.6"/>
    <s v="Manitoba"/>
    <x v="3"/>
    <s v="Consumer"/>
    <x v="1"/>
    <x v="16"/>
  </r>
  <r>
    <s v="Denise Monton"/>
    <n v="30081"/>
    <d v="2011-12-17T00:00:00"/>
    <d v="2011-12-19T00:00:00"/>
    <s v="December"/>
    <s v="2011"/>
    <n v="2"/>
    <b v="0"/>
    <s v="High"/>
    <n v="26"/>
    <n v="213.49"/>
    <n v="0.05"/>
    <x v="0"/>
    <n v="-136.44999999999999"/>
    <n v="8.0399999999999991"/>
    <n v="8.94"/>
    <s v="Manitoba"/>
    <x v="3"/>
    <s v="Home Office"/>
    <x v="0"/>
    <x v="2"/>
  </r>
  <r>
    <s v="Keith Dawkins"/>
    <n v="30214"/>
    <d v="2009-10-04T00:00:00"/>
    <d v="2009-10-11T00:00:00"/>
    <s v="October"/>
    <s v="2009"/>
    <n v="7"/>
    <b v="0"/>
    <s v="low"/>
    <n v="38"/>
    <n v="375.61"/>
    <n v="0.1"/>
    <x v="2"/>
    <n v="-21.26"/>
    <n v="10.44"/>
    <n v="5.75"/>
    <s v="Manitoba"/>
    <x v="3"/>
    <s v="Home Office"/>
    <x v="0"/>
    <x v="2"/>
  </r>
  <r>
    <s v="Steve Chapman"/>
    <n v="30497"/>
    <d v="2011-02-06T00:00:00"/>
    <d v="2011-02-08T00:00:00"/>
    <s v="February"/>
    <s v="2011"/>
    <n v="2"/>
    <b v="0"/>
    <s v="Critical"/>
    <n v="34"/>
    <n v="706.91"/>
    <n v="0.03"/>
    <x v="2"/>
    <n v="85.68"/>
    <n v="20.98"/>
    <n v="8.83"/>
    <s v="Manitoba"/>
    <x v="3"/>
    <s v="Corporate"/>
    <x v="0"/>
    <x v="2"/>
  </r>
  <r>
    <s v="Steve Chapman"/>
    <n v="30497"/>
    <d v="2011-02-06T00:00:00"/>
    <d v="2011-02-08T00:00:00"/>
    <s v="February"/>
    <s v="2011"/>
    <n v="2"/>
    <b v="0"/>
    <s v="Critical"/>
    <n v="31"/>
    <n v="190.06"/>
    <n v="0.06"/>
    <x v="0"/>
    <n v="-61.9"/>
    <n v="5.98"/>
    <n v="5.35"/>
    <s v="Manitoba"/>
    <x v="3"/>
    <s v="Corporate"/>
    <x v="0"/>
    <x v="5"/>
  </r>
  <r>
    <s v="Marc Crier"/>
    <n v="30917"/>
    <d v="2010-11-01T00:00:00"/>
    <d v="2010-11-03T00:00:00"/>
    <s v="November"/>
    <s v="2010"/>
    <n v="2"/>
    <b v="0"/>
    <s v="low"/>
    <n v="11"/>
    <n v="86.79"/>
    <n v="0.06"/>
    <x v="0"/>
    <n v="-45.6"/>
    <n v="8.1199999999999992"/>
    <n v="2.83"/>
    <s v="Manitoba"/>
    <x v="3"/>
    <s v="Corporate"/>
    <x v="1"/>
    <x v="7"/>
  </r>
  <r>
    <s v="Marc Crier"/>
    <n v="30917"/>
    <d v="2010-11-01T00:00:00"/>
    <d v="2010-11-05T00:00:00"/>
    <s v="November"/>
    <s v="2010"/>
    <n v="4"/>
    <b v="0"/>
    <s v="low"/>
    <n v="8"/>
    <n v="753.8"/>
    <n v="0.06"/>
    <x v="0"/>
    <n v="-32.299999999999997"/>
    <n v="96.45"/>
    <n v="13.99"/>
    <s v="Manitoba"/>
    <x v="3"/>
    <s v="Corporate"/>
    <x v="1"/>
    <x v="16"/>
  </r>
  <r>
    <s v="Steve Chapman"/>
    <n v="31681"/>
    <d v="2012-11-07T00:00:00"/>
    <d v="2012-11-08T00:00:00"/>
    <s v="November"/>
    <s v="2012"/>
    <n v="1"/>
    <b v="0"/>
    <s v="Not Specified"/>
    <n v="38"/>
    <n v="212.12"/>
    <n v="0.02"/>
    <x v="0"/>
    <n v="-93.78"/>
    <n v="5.28"/>
    <n v="5.66"/>
    <s v="Manitoba"/>
    <x v="3"/>
    <s v="Corporate"/>
    <x v="0"/>
    <x v="5"/>
  </r>
  <r>
    <s v="Logan Currie"/>
    <n v="31777"/>
    <d v="2011-10-19T00:00:00"/>
    <d v="2011-10-21T00:00:00"/>
    <s v="October"/>
    <s v="2011"/>
    <n v="2"/>
    <b v="0"/>
    <s v="Not Specified"/>
    <n v="32"/>
    <n v="6483.42"/>
    <n v="7.0000000000000007E-2"/>
    <x v="1"/>
    <n v="1590.95"/>
    <n v="200.98"/>
    <n v="23.76"/>
    <s v="Manitoba"/>
    <x v="3"/>
    <s v="Small Business"/>
    <x v="2"/>
    <x v="14"/>
  </r>
  <r>
    <s v="Logan Currie"/>
    <n v="31777"/>
    <d v="2011-10-19T00:00:00"/>
    <d v="2011-10-19T00:00:00"/>
    <s v="October"/>
    <s v="2011"/>
    <n v="0"/>
    <s v="FREE DELIVERY"/>
    <s v="Not Specified"/>
    <n v="10"/>
    <n v="137.77000000000001"/>
    <n v="0.01"/>
    <x v="0"/>
    <n v="1.85"/>
    <n v="12.28"/>
    <n v="6.47"/>
    <s v="Manitoba"/>
    <x v="3"/>
    <s v="Small Business"/>
    <x v="0"/>
    <x v="5"/>
  </r>
  <r>
    <s v="John Lee"/>
    <n v="32710"/>
    <d v="2009-11-16T00:00:00"/>
    <d v="2009-11-17T00:00:00"/>
    <s v="November"/>
    <s v="2009"/>
    <n v="1"/>
    <b v="0"/>
    <s v="High"/>
    <n v="43"/>
    <n v="540.33000000000004"/>
    <n v="0.04"/>
    <x v="0"/>
    <n v="-59.06"/>
    <n v="12.44"/>
    <n v="6.27"/>
    <s v="Manitoba"/>
    <x v="3"/>
    <s v="Corporate"/>
    <x v="0"/>
    <x v="0"/>
  </r>
  <r>
    <s v="Keith Dawkins"/>
    <n v="33060"/>
    <d v="2010-02-19T00:00:00"/>
    <d v="2010-02-20T00:00:00"/>
    <s v="February"/>
    <s v="2010"/>
    <n v="1"/>
    <b v="0"/>
    <s v="High"/>
    <n v="3"/>
    <n v="15.88"/>
    <n v="0.05"/>
    <x v="0"/>
    <n v="-11.04"/>
    <n v="3.74"/>
    <n v="4.6900000000000004"/>
    <s v="Manitoba"/>
    <x v="3"/>
    <s v="Home Office"/>
    <x v="0"/>
    <x v="2"/>
  </r>
  <r>
    <s v="Keith Dawkins"/>
    <n v="33254"/>
    <d v="2011-11-03T00:00:00"/>
    <d v="2011-11-05T00:00:00"/>
    <s v="November"/>
    <s v="2011"/>
    <n v="2"/>
    <b v="0"/>
    <s v="Not Specified"/>
    <n v="11"/>
    <n v="466.35"/>
    <n v="0.01"/>
    <x v="0"/>
    <n v="159.25"/>
    <n v="39.979999999999997"/>
    <n v="9.1999999999999993"/>
    <s v="Manitoba"/>
    <x v="3"/>
    <s v="Home Office"/>
    <x v="2"/>
    <x v="4"/>
  </r>
  <r>
    <s v="John Lee"/>
    <n v="33605"/>
    <d v="2012-04-03T00:00:00"/>
    <d v="2012-04-05T00:00:00"/>
    <s v="April"/>
    <s v="2012"/>
    <n v="2"/>
    <b v="0"/>
    <s v="Critical"/>
    <n v="42"/>
    <n v="153.01"/>
    <n v="0.04"/>
    <x v="0"/>
    <n v="-218.53"/>
    <n v="3.52"/>
    <n v="6.83"/>
    <s v="Manitoba"/>
    <x v="3"/>
    <s v="Corporate"/>
    <x v="0"/>
    <x v="2"/>
  </r>
  <r>
    <s v="Marc Crier"/>
    <n v="34180"/>
    <d v="2011-09-03T00:00:00"/>
    <d v="2011-09-03T00:00:00"/>
    <s v="September"/>
    <s v="2011"/>
    <n v="0"/>
    <s v="FREE DELIVERY"/>
    <s v="High"/>
    <n v="2"/>
    <n v="27"/>
    <n v="0.02"/>
    <x v="2"/>
    <n v="-4.9000000000000004"/>
    <n v="5.78"/>
    <n v="8.09"/>
    <s v="Manitoba"/>
    <x v="3"/>
    <s v="Corporate"/>
    <x v="0"/>
    <x v="5"/>
  </r>
  <r>
    <s v="Joe Elijah"/>
    <n v="35137"/>
    <d v="2010-07-17T00:00:00"/>
    <d v="2010-07-19T00:00:00"/>
    <s v="July"/>
    <s v="2010"/>
    <n v="2"/>
    <b v="0"/>
    <s v="High"/>
    <n v="41"/>
    <n v="225.06"/>
    <n v="0.05"/>
    <x v="2"/>
    <n v="7.3"/>
    <n v="5.34"/>
    <n v="2.99"/>
    <s v="Manitoba"/>
    <x v="3"/>
    <s v="Home Office"/>
    <x v="0"/>
    <x v="2"/>
  </r>
  <r>
    <s v="Joe Elijah"/>
    <n v="35137"/>
    <d v="2010-07-17T00:00:00"/>
    <d v="2010-07-20T00:00:00"/>
    <s v="July"/>
    <s v="2010"/>
    <n v="3"/>
    <b v="0"/>
    <s v="High"/>
    <n v="47"/>
    <n v="1041.78"/>
    <n v="0.1"/>
    <x v="0"/>
    <n v="283.79000000000002"/>
    <n v="23.99"/>
    <n v="6.71"/>
    <s v="Manitoba"/>
    <x v="3"/>
    <s v="Home Office"/>
    <x v="0"/>
    <x v="8"/>
  </r>
  <r>
    <s v="Marc Crier"/>
    <n v="36838"/>
    <d v="2009-04-08T00:00:00"/>
    <d v="2009-04-17T00:00:00"/>
    <s v="April"/>
    <s v="2009"/>
    <n v="9"/>
    <b v="0"/>
    <s v="low"/>
    <n v="3"/>
    <n v="32.76"/>
    <n v="0.06"/>
    <x v="2"/>
    <n v="11.29"/>
    <n v="6.3"/>
    <n v="0.5"/>
    <s v="Manitoba"/>
    <x v="3"/>
    <s v="Corporate"/>
    <x v="0"/>
    <x v="11"/>
  </r>
  <r>
    <s v="Steve Chapman"/>
    <n v="37252"/>
    <d v="2011-11-19T00:00:00"/>
    <d v="2011-11-21T00:00:00"/>
    <s v="November"/>
    <s v="2011"/>
    <n v="2"/>
    <b v="0"/>
    <s v="low"/>
    <n v="21"/>
    <n v="1503.49"/>
    <n v="0.03"/>
    <x v="0"/>
    <n v="408.73"/>
    <n v="70.97"/>
    <n v="3.5"/>
    <s v="Manitoba"/>
    <x v="3"/>
    <s v="Corporate"/>
    <x v="0"/>
    <x v="1"/>
  </r>
  <r>
    <s v="Steve Chapman"/>
    <n v="37252"/>
    <d v="2011-11-19T00:00:00"/>
    <d v="2011-11-23T00:00:00"/>
    <s v="November"/>
    <s v="2011"/>
    <n v="4"/>
    <b v="0"/>
    <s v="low"/>
    <n v="1"/>
    <n v="10.62"/>
    <n v="0.02"/>
    <x v="0"/>
    <n v="-31.2"/>
    <n v="8.32"/>
    <n v="2.38"/>
    <s v="Manitoba"/>
    <x v="3"/>
    <s v="Corporate"/>
    <x v="1"/>
    <x v="7"/>
  </r>
  <r>
    <s v="Steve Chapman"/>
    <n v="37252"/>
    <d v="2011-11-19T00:00:00"/>
    <d v="2011-11-21T00:00:00"/>
    <s v="November"/>
    <s v="2011"/>
    <n v="2"/>
    <b v="0"/>
    <s v="low"/>
    <n v="50"/>
    <n v="2337.0300000000002"/>
    <n v="0.1"/>
    <x v="0"/>
    <n v="-37.19"/>
    <n v="49.99"/>
    <n v="19.989999999999998"/>
    <s v="Manitoba"/>
    <x v="3"/>
    <s v="Corporate"/>
    <x v="1"/>
    <x v="7"/>
  </r>
  <r>
    <s v="Steve Chapman"/>
    <n v="37252"/>
    <d v="2011-11-19T00:00:00"/>
    <d v="2011-11-24T00:00:00"/>
    <s v="November"/>
    <s v="2011"/>
    <n v="5"/>
    <b v="0"/>
    <s v="low"/>
    <n v="34"/>
    <n v="29345.27"/>
    <n v="0.03"/>
    <x v="1"/>
    <n v="7497.55"/>
    <n v="880.98"/>
    <n v="44.55"/>
    <s v="Manitoba"/>
    <x v="3"/>
    <s v="Corporate"/>
    <x v="2"/>
    <x v="9"/>
  </r>
  <r>
    <s v="Steve Chapman"/>
    <n v="38979"/>
    <d v="2010-02-26T00:00:00"/>
    <d v="2010-02-26T00:00:00"/>
    <s v="February"/>
    <s v="2010"/>
    <n v="0"/>
    <s v="FREE DELIVERY"/>
    <s v="low"/>
    <n v="48"/>
    <n v="3355.1"/>
    <n v="7.0000000000000007E-2"/>
    <x v="1"/>
    <n v="-1701.96"/>
    <n v="70.98"/>
    <n v="59.81"/>
    <s v="Manitoba"/>
    <x v="3"/>
    <s v="Corporate"/>
    <x v="2"/>
    <x v="14"/>
  </r>
  <r>
    <s v="Steve Chapman"/>
    <n v="38979"/>
    <d v="2010-02-26T00:00:00"/>
    <d v="2010-03-03T00:00:00"/>
    <s v="March"/>
    <s v="2010"/>
    <n v="5"/>
    <b v="0"/>
    <s v="low"/>
    <n v="34"/>
    <n v="2864.55"/>
    <n v="0.06"/>
    <x v="0"/>
    <n v="1021.07"/>
    <n v="82.99"/>
    <n v="5.5"/>
    <s v="Manitoba"/>
    <x v="3"/>
    <s v="Corporate"/>
    <x v="1"/>
    <x v="7"/>
  </r>
  <r>
    <s v="Steve Chapman"/>
    <n v="38979"/>
    <d v="2010-02-26T00:00:00"/>
    <d v="2010-03-03T00:00:00"/>
    <s v="March"/>
    <s v="2010"/>
    <n v="5"/>
    <b v="0"/>
    <s v="low"/>
    <n v="31"/>
    <n v="65.61"/>
    <n v="0.02"/>
    <x v="0"/>
    <n v="-16.63"/>
    <n v="1.95"/>
    <n v="1.63"/>
    <s v="Manitoba"/>
    <x v="3"/>
    <s v="Corporate"/>
    <x v="0"/>
    <x v="12"/>
  </r>
  <r>
    <s v="Ken Black"/>
    <n v="39619"/>
    <d v="2012-01-04T00:00:00"/>
    <d v="2012-01-08T00:00:00"/>
    <s v="January"/>
    <s v="2012"/>
    <n v="4"/>
    <b v="0"/>
    <s v="low"/>
    <n v="15"/>
    <n v="742.8"/>
    <n v="0.02"/>
    <x v="0"/>
    <n v="265.87"/>
    <n v="49.34"/>
    <n v="10.25"/>
    <s v="Manitoba"/>
    <x v="3"/>
    <s v="Consumer"/>
    <x v="2"/>
    <x v="4"/>
  </r>
  <r>
    <s v="John Lee"/>
    <n v="40101"/>
    <d v="2009-01-31T00:00:00"/>
    <d v="2009-02-05T00:00:00"/>
    <s v="February"/>
    <s v="2009"/>
    <n v="5"/>
    <b v="0"/>
    <s v="low"/>
    <n v="46"/>
    <n v="2188.06"/>
    <n v="0.1"/>
    <x v="2"/>
    <n v="33.770000000000003"/>
    <n v="49.99"/>
    <n v="19.989999999999998"/>
    <s v="Manitoba"/>
    <x v="3"/>
    <s v="Corporate"/>
    <x v="1"/>
    <x v="7"/>
  </r>
  <r>
    <s v="Marc Crier"/>
    <n v="41542"/>
    <d v="2009-09-26T00:00:00"/>
    <d v="2009-09-27T00:00:00"/>
    <s v="September"/>
    <s v="2009"/>
    <n v="1"/>
    <b v="0"/>
    <s v="High"/>
    <n v="47"/>
    <n v="6181.48"/>
    <n v="0.03"/>
    <x v="1"/>
    <n v="-194.83"/>
    <n v="124.49"/>
    <n v="51.94"/>
    <s v="Manitoba"/>
    <x v="3"/>
    <s v="Corporate"/>
    <x v="2"/>
    <x v="10"/>
  </r>
  <r>
    <s v="Joe Elijah"/>
    <n v="42565"/>
    <d v="2010-09-22T00:00:00"/>
    <d v="2010-09-29T00:00:00"/>
    <s v="September"/>
    <s v="2010"/>
    <n v="7"/>
    <b v="0"/>
    <s v="low"/>
    <n v="33"/>
    <n v="283.8"/>
    <n v="0.04"/>
    <x v="0"/>
    <n v="47.52"/>
    <n v="8.69"/>
    <n v="2.99"/>
    <s v="Manitoba"/>
    <x v="3"/>
    <s v="Home Office"/>
    <x v="0"/>
    <x v="2"/>
  </r>
  <r>
    <s v="Steve Chapman"/>
    <n v="42823"/>
    <d v="2010-06-25T00:00:00"/>
    <d v="2010-06-27T00:00:00"/>
    <s v="June"/>
    <s v="2010"/>
    <n v="2"/>
    <b v="0"/>
    <s v="Medium"/>
    <n v="8"/>
    <n v="49.14"/>
    <n v="0.05"/>
    <x v="2"/>
    <n v="-22.56"/>
    <n v="4.28"/>
    <n v="6.18"/>
    <s v="Manitoba"/>
    <x v="3"/>
    <s v="Corporate"/>
    <x v="0"/>
    <x v="5"/>
  </r>
  <r>
    <s v="John Lee"/>
    <n v="43398"/>
    <d v="2011-04-24T00:00:00"/>
    <d v="2011-04-25T00:00:00"/>
    <s v="April"/>
    <s v="2011"/>
    <n v="1"/>
    <b v="0"/>
    <s v="Not Specified"/>
    <n v="10"/>
    <n v="1600.85"/>
    <n v="7.0000000000000007E-2"/>
    <x v="1"/>
    <n v="-193.97"/>
    <n v="159.31"/>
    <n v="60"/>
    <s v="Manitoba"/>
    <x v="3"/>
    <s v="Corporate"/>
    <x v="2"/>
    <x v="10"/>
  </r>
  <r>
    <s v="John Lee"/>
    <n v="44002"/>
    <d v="2009-02-07T00:00:00"/>
    <d v="2009-02-09T00:00:00"/>
    <s v="February"/>
    <s v="2009"/>
    <n v="2"/>
    <b v="0"/>
    <s v="Medium"/>
    <n v="46"/>
    <n v="320.93"/>
    <n v="0.05"/>
    <x v="0"/>
    <n v="-66.48"/>
    <n v="6.68"/>
    <n v="5.66"/>
    <s v="Manitoba"/>
    <x v="3"/>
    <s v="Corporate"/>
    <x v="0"/>
    <x v="5"/>
  </r>
  <r>
    <s v="John Lee"/>
    <n v="44002"/>
    <d v="2009-02-07T00:00:00"/>
    <d v="2009-02-07T00:00:00"/>
    <s v="February"/>
    <s v="2009"/>
    <n v="0"/>
    <s v="FREE DELIVERY"/>
    <s v="Medium"/>
    <n v="14"/>
    <n v="261.85000000000002"/>
    <n v="0.03"/>
    <x v="0"/>
    <n v="-52.33"/>
    <n v="17.7"/>
    <n v="9.4700000000000006"/>
    <s v="Manitoba"/>
    <x v="3"/>
    <s v="Corporate"/>
    <x v="0"/>
    <x v="0"/>
  </r>
  <r>
    <s v="Cynthia Delaney"/>
    <n v="44196"/>
    <d v="2009-08-22T00:00:00"/>
    <d v="2009-08-24T00:00:00"/>
    <s v="August"/>
    <s v="2009"/>
    <n v="2"/>
    <b v="0"/>
    <s v="Not Specified"/>
    <n v="10"/>
    <n v="56.91"/>
    <n v="0.01"/>
    <x v="0"/>
    <n v="7.5"/>
    <n v="5.18"/>
    <n v="2.04"/>
    <s v="Manitoba"/>
    <x v="3"/>
    <s v="Corporate"/>
    <x v="0"/>
    <x v="5"/>
  </r>
  <r>
    <s v="Keith Dawkins"/>
    <n v="44359"/>
    <d v="2010-11-29T00:00:00"/>
    <d v="2010-12-01T00:00:00"/>
    <s v="December"/>
    <s v="2010"/>
    <n v="2"/>
    <b v="0"/>
    <s v="High"/>
    <n v="19"/>
    <n v="113.2"/>
    <n v="0.1"/>
    <x v="0"/>
    <n v="24.83"/>
    <n v="6.08"/>
    <n v="0.91"/>
    <s v="Manitoba"/>
    <x v="3"/>
    <s v="Home Office"/>
    <x v="0"/>
    <x v="12"/>
  </r>
  <r>
    <s v="Denise Monton"/>
    <n v="44871"/>
    <d v="2011-05-03T00:00:00"/>
    <d v="2011-05-05T00:00:00"/>
    <s v="May"/>
    <s v="2011"/>
    <n v="2"/>
    <b v="0"/>
    <s v="Critical"/>
    <n v="27"/>
    <n v="94.46"/>
    <n v="0.02"/>
    <x v="0"/>
    <n v="-75.09"/>
    <n v="3.28"/>
    <n v="4.2"/>
    <s v="Manitoba"/>
    <x v="3"/>
    <s v="Home Office"/>
    <x v="0"/>
    <x v="12"/>
  </r>
  <r>
    <s v="Marc Crier"/>
    <n v="46055"/>
    <d v="2012-06-02T00:00:00"/>
    <d v="2012-06-04T00:00:00"/>
    <s v="June"/>
    <s v="2012"/>
    <n v="2"/>
    <b v="0"/>
    <s v="Medium"/>
    <n v="25"/>
    <n v="1291.2"/>
    <n v="0.04"/>
    <x v="0"/>
    <n v="-5.6"/>
    <n v="50.98"/>
    <n v="6.5"/>
    <s v="Manitoba"/>
    <x v="3"/>
    <s v="Consumer"/>
    <x v="1"/>
    <x v="7"/>
  </r>
  <r>
    <s v="Keith Dawkins"/>
    <n v="46624"/>
    <d v="2010-04-26T00:00:00"/>
    <d v="2010-04-27T00:00:00"/>
    <s v="April"/>
    <s v="2010"/>
    <n v="1"/>
    <b v="0"/>
    <s v="Not Specified"/>
    <n v="28"/>
    <n v="110.2"/>
    <n v="7.0000000000000007E-2"/>
    <x v="0"/>
    <n v="42.84"/>
    <n v="4.13"/>
    <n v="0.5"/>
    <s v="Manitoba"/>
    <x v="3"/>
    <s v="Home Office"/>
    <x v="0"/>
    <x v="11"/>
  </r>
  <r>
    <s v="Keith Dawkins"/>
    <n v="46624"/>
    <d v="2010-04-26T00:00:00"/>
    <d v="2010-04-28T00:00:00"/>
    <s v="April"/>
    <s v="2010"/>
    <n v="2"/>
    <b v="0"/>
    <s v="Not Specified"/>
    <n v="12"/>
    <n v="54.86"/>
    <n v="0.09"/>
    <x v="0"/>
    <n v="-50.6"/>
    <n v="4.28"/>
    <n v="6.72"/>
    <s v="Manitoba"/>
    <x v="3"/>
    <s v="Home Office"/>
    <x v="0"/>
    <x v="5"/>
  </r>
  <r>
    <s v="Ed Braxton"/>
    <n v="47079"/>
    <d v="2011-12-16T00:00:00"/>
    <d v="2011-12-18T00:00:00"/>
    <s v="December"/>
    <s v="2011"/>
    <n v="2"/>
    <b v="0"/>
    <s v="Critical"/>
    <n v="34"/>
    <n v="1069.8499999999999"/>
    <n v="7.0000000000000007E-2"/>
    <x v="1"/>
    <n v="-1179.3900000000001"/>
    <n v="31.76"/>
    <n v="45.51"/>
    <s v="Manitoba"/>
    <x v="3"/>
    <s v="Home Office"/>
    <x v="2"/>
    <x v="10"/>
  </r>
  <r>
    <s v="Marc Crier"/>
    <n v="47494"/>
    <d v="2009-07-01T00:00:00"/>
    <d v="2009-07-02T00:00:00"/>
    <s v="July"/>
    <s v="2009"/>
    <n v="1"/>
    <b v="0"/>
    <s v="High"/>
    <n v="42"/>
    <n v="1967.83"/>
    <n v="0.04"/>
    <x v="0"/>
    <n v="659.6"/>
    <n v="45.19"/>
    <n v="1.99"/>
    <s v="Manitoba"/>
    <x v="3"/>
    <s v="Consumer"/>
    <x v="1"/>
    <x v="7"/>
  </r>
  <r>
    <s v="Marc Crier"/>
    <n v="47494"/>
    <d v="2009-07-01T00:00:00"/>
    <d v="2009-07-01T00:00:00"/>
    <s v="July"/>
    <s v="2009"/>
    <n v="0"/>
    <s v="FREE DELIVERY"/>
    <s v="High"/>
    <n v="9"/>
    <n v="52.59"/>
    <n v="0.03"/>
    <x v="0"/>
    <n v="-28.14"/>
    <n v="4.9800000000000004"/>
    <n v="6.07"/>
    <s v="Manitoba"/>
    <x v="3"/>
    <s v="Consumer"/>
    <x v="0"/>
    <x v="5"/>
  </r>
  <r>
    <s v="Lindsay Williams"/>
    <n v="47622"/>
    <d v="2012-09-12T00:00:00"/>
    <d v="2012-09-13T00:00:00"/>
    <s v="September"/>
    <s v="2012"/>
    <n v="1"/>
    <b v="0"/>
    <s v="Not Specified"/>
    <n v="41"/>
    <n v="8188.19"/>
    <n v="0.05"/>
    <x v="0"/>
    <n v="3702"/>
    <n v="204.1"/>
    <n v="13.99"/>
    <s v="Manitoba"/>
    <x v="3"/>
    <s v="Corporate"/>
    <x v="1"/>
    <x v="16"/>
  </r>
  <r>
    <s v="Lindsay Williams"/>
    <n v="47938"/>
    <d v="2009-06-24T00:00:00"/>
    <d v="2009-07-01T00:00:00"/>
    <s v="July"/>
    <s v="2009"/>
    <n v="7"/>
    <b v="0"/>
    <s v="low"/>
    <n v="17"/>
    <n v="283.65350000000001"/>
    <n v="0.09"/>
    <x v="0"/>
    <n v="-113.05"/>
    <n v="20.99"/>
    <n v="2.5"/>
    <s v="Manitoba"/>
    <x v="3"/>
    <s v="Corporate"/>
    <x v="1"/>
    <x v="3"/>
  </r>
  <r>
    <s v="John Lee"/>
    <n v="48032"/>
    <d v="2010-08-26T00:00:00"/>
    <d v="2010-08-27T00:00:00"/>
    <s v="August"/>
    <s v="2010"/>
    <n v="1"/>
    <b v="0"/>
    <s v="High"/>
    <n v="42"/>
    <n v="309.17"/>
    <n v="0.09"/>
    <x v="0"/>
    <n v="-283.31"/>
    <n v="7.77"/>
    <n v="9.23"/>
    <s v="Manitoba"/>
    <x v="3"/>
    <s v="Corporate"/>
    <x v="0"/>
    <x v="1"/>
  </r>
  <r>
    <s v="John Lee"/>
    <n v="48032"/>
    <d v="2010-08-26T00:00:00"/>
    <d v="2010-08-27T00:00:00"/>
    <s v="August"/>
    <s v="2010"/>
    <n v="1"/>
    <b v="0"/>
    <s v="High"/>
    <n v="29"/>
    <n v="412.86"/>
    <n v="7.0000000000000007E-2"/>
    <x v="0"/>
    <n v="-104.43"/>
    <n v="15.14"/>
    <n v="4.53"/>
    <s v="Manitoba"/>
    <x v="3"/>
    <s v="Corporate"/>
    <x v="0"/>
    <x v="0"/>
  </r>
  <r>
    <s v="Ed Braxton"/>
    <n v="49062"/>
    <d v="2012-04-11T00:00:00"/>
    <d v="2012-04-18T00:00:00"/>
    <s v="April"/>
    <s v="2012"/>
    <n v="7"/>
    <b v="0"/>
    <s v="low"/>
    <n v="33"/>
    <n v="103.32"/>
    <n v="0"/>
    <x v="0"/>
    <n v="-25.68"/>
    <n v="2.98"/>
    <n v="2.0299999999999998"/>
    <s v="Manitoba"/>
    <x v="3"/>
    <s v="Home Office"/>
    <x v="0"/>
    <x v="12"/>
  </r>
  <r>
    <s v="Joe Elijah"/>
    <n v="49541"/>
    <d v="2009-01-16T00:00:00"/>
    <d v="2009-01-17T00:00:00"/>
    <s v="January"/>
    <s v="2009"/>
    <n v="1"/>
    <b v="0"/>
    <s v="Medium"/>
    <n v="35"/>
    <n v="503.75"/>
    <n v="0"/>
    <x v="0"/>
    <n v="16.46"/>
    <n v="13.43"/>
    <n v="5.5"/>
    <s v="Manitoba"/>
    <x v="3"/>
    <s v="Home Office"/>
    <x v="0"/>
    <x v="0"/>
  </r>
  <r>
    <s v="Keith Dawkins"/>
    <n v="49799"/>
    <d v="2009-08-24T00:00:00"/>
    <d v="2009-08-26T00:00:00"/>
    <s v="August"/>
    <s v="2009"/>
    <n v="2"/>
    <b v="0"/>
    <s v="High"/>
    <n v="4"/>
    <n v="1614.97"/>
    <n v="0.05"/>
    <x v="1"/>
    <n v="-593.15"/>
    <n v="376.13"/>
    <n v="85.63"/>
    <s v="Manitoba"/>
    <x v="3"/>
    <s v="Home Office"/>
    <x v="2"/>
    <x v="10"/>
  </r>
  <r>
    <s v="Keith Dawkins"/>
    <n v="49799"/>
    <d v="2009-08-24T00:00:00"/>
    <d v="2009-08-25T00:00:00"/>
    <s v="August"/>
    <s v="2009"/>
    <n v="1"/>
    <b v="0"/>
    <s v="High"/>
    <n v="12"/>
    <n v="2119.0414999999998"/>
    <n v="0"/>
    <x v="0"/>
    <n v="-6.57"/>
    <n v="195.99"/>
    <n v="8.99"/>
    <s v="Manitoba"/>
    <x v="3"/>
    <s v="Home Office"/>
    <x v="1"/>
    <x v="3"/>
  </r>
  <r>
    <s v="Ed Braxton"/>
    <n v="49828"/>
    <d v="2011-08-30T00:00:00"/>
    <d v="2011-08-31T00:00:00"/>
    <s v="August"/>
    <s v="2011"/>
    <n v="1"/>
    <b v="0"/>
    <s v="Medium"/>
    <n v="39"/>
    <n v="272.39"/>
    <n v="0.03"/>
    <x v="2"/>
    <n v="-91.48"/>
    <n v="6.48"/>
    <n v="6.6"/>
    <s v="Manitoba"/>
    <x v="3"/>
    <s v="Consumer"/>
    <x v="0"/>
    <x v="5"/>
  </r>
  <r>
    <s v="Cynthia Delaney"/>
    <n v="50054"/>
    <d v="2010-09-06T00:00:00"/>
    <d v="2010-09-08T00:00:00"/>
    <s v="September"/>
    <s v="2010"/>
    <n v="2"/>
    <b v="0"/>
    <s v="Not Specified"/>
    <n v="50"/>
    <n v="5369.46"/>
    <n v="0"/>
    <x v="0"/>
    <n v="1370.26"/>
    <n v="99.99"/>
    <n v="19.989999999999998"/>
    <s v="Manitoba"/>
    <x v="3"/>
    <s v="Corporate"/>
    <x v="1"/>
    <x v="16"/>
  </r>
  <r>
    <s v="Cynthia Delaney"/>
    <n v="50054"/>
    <d v="2010-09-06T00:00:00"/>
    <d v="2010-09-08T00:00:00"/>
    <s v="September"/>
    <s v="2010"/>
    <n v="2"/>
    <b v="0"/>
    <s v="Not Specified"/>
    <n v="41"/>
    <n v="1439.96"/>
    <n v="0.02"/>
    <x v="0"/>
    <n v="182.46"/>
    <n v="33.29"/>
    <n v="8.74"/>
    <s v="Manitoba"/>
    <x v="3"/>
    <s v="Corporate"/>
    <x v="0"/>
    <x v="0"/>
  </r>
  <r>
    <s v="Marc Crier"/>
    <n v="50370"/>
    <d v="2012-11-06T00:00:00"/>
    <d v="2012-11-07T00:00:00"/>
    <s v="November"/>
    <s v="2012"/>
    <n v="1"/>
    <b v="0"/>
    <s v="Critical"/>
    <n v="25"/>
    <n v="122.05"/>
    <n v="0"/>
    <x v="2"/>
    <n v="-67.599999999999994"/>
    <n v="4.24"/>
    <n v="5.41"/>
    <s v="Manitoba"/>
    <x v="3"/>
    <s v="Corporate"/>
    <x v="0"/>
    <x v="2"/>
  </r>
  <r>
    <s v="Scot Wooten"/>
    <n v="51009"/>
    <d v="2011-11-05T00:00:00"/>
    <d v="2011-11-07T00:00:00"/>
    <s v="November"/>
    <s v="2011"/>
    <n v="2"/>
    <b v="0"/>
    <s v="Not Specified"/>
    <n v="10"/>
    <n v="48"/>
    <n v="0.09"/>
    <x v="0"/>
    <n v="-29.14"/>
    <n v="4.18"/>
    <n v="6.92"/>
    <s v="Manitoba"/>
    <x v="3"/>
    <s v="Corporate"/>
    <x v="2"/>
    <x v="4"/>
  </r>
  <r>
    <s v="Joe Elijah"/>
    <n v="55200"/>
    <d v="2010-08-28T00:00:00"/>
    <d v="2010-08-30T00:00:00"/>
    <s v="August"/>
    <s v="2010"/>
    <n v="2"/>
    <b v="0"/>
    <s v="Medium"/>
    <n v="33"/>
    <n v="505.08"/>
    <n v="0.01"/>
    <x v="0"/>
    <n v="-56.91"/>
    <n v="15.15"/>
    <n v="10.130000000000001"/>
    <s v="Manitoba"/>
    <x v="3"/>
    <s v="Home Office"/>
    <x v="0"/>
    <x v="2"/>
  </r>
  <r>
    <s v="Joe Elijah"/>
    <n v="55200"/>
    <d v="2010-08-28T00:00:00"/>
    <d v="2010-08-30T00:00:00"/>
    <s v="August"/>
    <s v="2010"/>
    <n v="2"/>
    <b v="0"/>
    <s v="Medium"/>
    <n v="4"/>
    <n v="649.23850000000004"/>
    <n v="0.1"/>
    <x v="0"/>
    <n v="-830.72"/>
    <n v="205.99"/>
    <n v="2.79"/>
    <s v="Manitoba"/>
    <x v="3"/>
    <s v="Home Office"/>
    <x v="1"/>
    <x v="3"/>
  </r>
  <r>
    <s v="Ed Braxton"/>
    <n v="55808"/>
    <d v="2011-02-14T00:00:00"/>
    <d v="2011-02-16T00:00:00"/>
    <s v="February"/>
    <s v="2011"/>
    <n v="2"/>
    <b v="0"/>
    <s v="Not Specified"/>
    <n v="6"/>
    <n v="830.28"/>
    <n v="0"/>
    <x v="1"/>
    <n v="-382.98"/>
    <n v="122.99"/>
    <n v="70.2"/>
    <s v="Manitoba"/>
    <x v="3"/>
    <s v="Home Office"/>
    <x v="2"/>
    <x v="14"/>
  </r>
  <r>
    <s v="Ed Braxton"/>
    <n v="55808"/>
    <d v="2011-02-14T00:00:00"/>
    <d v="2011-02-16T00:00:00"/>
    <s v="February"/>
    <s v="2011"/>
    <n v="2"/>
    <b v="0"/>
    <s v="Not Specified"/>
    <n v="45"/>
    <n v="837.38599999999997"/>
    <n v="0.03"/>
    <x v="0"/>
    <n v="104.33"/>
    <n v="20.99"/>
    <n v="4.8099999999999996"/>
    <s v="Manitoba"/>
    <x v="3"/>
    <s v="Home Office"/>
    <x v="1"/>
    <x v="3"/>
  </r>
  <r>
    <s v="Stefanie Holloman"/>
    <n v="55937"/>
    <d v="2009-01-26T00:00:00"/>
    <d v="2009-01-28T00:00:00"/>
    <s v="January"/>
    <s v="2009"/>
    <n v="2"/>
    <b v="0"/>
    <s v="Medium"/>
    <n v="10"/>
    <n v="392.77"/>
    <n v="0.09"/>
    <x v="0"/>
    <n v="-146.19999999999999"/>
    <n v="39.979999999999997"/>
    <n v="7.12"/>
    <s v="Manitoba"/>
    <x v="3"/>
    <s v="Small Business"/>
    <x v="1"/>
    <x v="7"/>
  </r>
  <r>
    <s v="Stefanie Holloman"/>
    <n v="55937"/>
    <d v="2009-01-26T00:00:00"/>
    <d v="2009-01-28T00:00:00"/>
    <s v="January"/>
    <s v="2009"/>
    <n v="2"/>
    <b v="0"/>
    <s v="Medium"/>
    <n v="24"/>
    <n v="7332.0879999999997"/>
    <n v="0.06"/>
    <x v="1"/>
    <n v="53.79"/>
    <n v="376.13"/>
    <n v="85.63"/>
    <s v="Manitoba"/>
    <x v="3"/>
    <s v="Small Business"/>
    <x v="2"/>
    <x v="10"/>
  </r>
  <r>
    <s v="Ed Braxton"/>
    <n v="56161"/>
    <d v="2012-04-14T00:00:00"/>
    <d v="2012-04-16T00:00:00"/>
    <s v="April"/>
    <s v="2012"/>
    <n v="2"/>
    <b v="0"/>
    <s v="High"/>
    <n v="38"/>
    <n v="1504.22"/>
    <n v="0.02"/>
    <x v="2"/>
    <n v="118.97"/>
    <n v="39.99"/>
    <n v="10.25"/>
    <s v="Manitoba"/>
    <x v="3"/>
    <s v="Home Office"/>
    <x v="1"/>
    <x v="7"/>
  </r>
  <r>
    <s v="Ed Braxton"/>
    <n v="57477"/>
    <d v="2010-09-26T00:00:00"/>
    <d v="2010-09-28T00:00:00"/>
    <s v="September"/>
    <s v="2010"/>
    <n v="2"/>
    <b v="0"/>
    <s v="High"/>
    <n v="50"/>
    <n v="745.48"/>
    <n v="0.02"/>
    <x v="0"/>
    <n v="119.12"/>
    <n v="14.56"/>
    <n v="3.5"/>
    <s v="Manitoba"/>
    <x v="3"/>
    <s v="Home Office"/>
    <x v="0"/>
    <x v="1"/>
  </r>
  <r>
    <s v="Ed Braxton"/>
    <n v="57477"/>
    <d v="2010-09-26T00:00:00"/>
    <d v="2010-09-27T00:00:00"/>
    <s v="September"/>
    <s v="2010"/>
    <n v="1"/>
    <b v="0"/>
    <s v="High"/>
    <n v="45"/>
    <n v="3086.5115000000001"/>
    <n v="0.08"/>
    <x v="0"/>
    <n v="1560.96"/>
    <n v="85.99"/>
    <n v="2.5"/>
    <s v="Manitoba"/>
    <x v="3"/>
    <s v="Home Office"/>
    <x v="1"/>
    <x v="3"/>
  </r>
  <r>
    <s v="Phillip Flathmann"/>
    <n v="59044"/>
    <d v="2011-07-20T00:00:00"/>
    <d v="2011-07-22T00:00:00"/>
    <s v="July"/>
    <s v="2011"/>
    <n v="2"/>
    <b v="0"/>
    <s v="Critical"/>
    <n v="6"/>
    <n v="20.190000000000001"/>
    <n v="0.02"/>
    <x v="0"/>
    <n v="1.25"/>
    <n v="3.08"/>
    <n v="0.99"/>
    <s v="Manitoba"/>
    <x v="3"/>
    <s v="Small Business"/>
    <x v="0"/>
    <x v="11"/>
  </r>
  <r>
    <s v="Corey Catlett"/>
    <n v="59204"/>
    <d v="2012-02-29T00:00:00"/>
    <d v="2012-03-01T00:00:00"/>
    <s v="March"/>
    <s v="2012"/>
    <n v="1"/>
    <b v="0"/>
    <s v="Medium"/>
    <n v="25"/>
    <n v="151.75"/>
    <n v="0.04"/>
    <x v="0"/>
    <n v="-66.239999999999995"/>
    <n v="5.8"/>
    <n v="5.59"/>
    <s v="Manitoba"/>
    <x v="3"/>
    <s v="Home Office"/>
    <x v="0"/>
    <x v="2"/>
  </r>
  <r>
    <s v="Ed Braxton"/>
    <n v="59969"/>
    <d v="2012-01-11T00:00:00"/>
    <d v="2012-01-13T00:00:00"/>
    <s v="January"/>
    <s v="2012"/>
    <n v="2"/>
    <b v="0"/>
    <s v="High"/>
    <n v="42"/>
    <n v="437.73"/>
    <n v="0.01"/>
    <x v="0"/>
    <n v="205.7"/>
    <n v="9.9"/>
    <n v="1.39"/>
    <s v="Manitoba"/>
    <x v="3"/>
    <s v="Home Office"/>
    <x v="0"/>
    <x v="8"/>
  </r>
  <r>
    <s v="Ed Braxton"/>
    <n v="59969"/>
    <d v="2012-01-11T00:00:00"/>
    <d v="2012-01-12T00:00:00"/>
    <s v="January"/>
    <s v="2012"/>
    <n v="1"/>
    <b v="0"/>
    <s v="High"/>
    <n v="16"/>
    <n v="275.01"/>
    <n v="0"/>
    <x v="0"/>
    <n v="-87.11"/>
    <n v="15.7"/>
    <n v="11.25"/>
    <s v="Manitoba"/>
    <x v="3"/>
    <s v="Home Office"/>
    <x v="0"/>
    <x v="0"/>
  </r>
  <r>
    <s v="Valerie Takahito"/>
    <n v="166"/>
    <d v="2011-09-11T00:00:00"/>
    <d v="2011-09-13T00:00:00"/>
    <s v="September"/>
    <s v="2011"/>
    <n v="2"/>
    <b v="0"/>
    <s v="High"/>
    <n v="10"/>
    <n v="567.93600000000004"/>
    <n v="0.02"/>
    <x v="2"/>
    <n v="-126.09"/>
    <n v="65.989999999999995"/>
    <n v="8.99"/>
    <s v="Manitoba"/>
    <x v="3"/>
    <s v="Consumer"/>
    <x v="1"/>
    <x v="3"/>
  </r>
  <r>
    <s v="Penelope Sewall"/>
    <n v="197"/>
    <d v="2011-04-06T00:00:00"/>
    <d v="2011-04-08T00:00:00"/>
    <s v="April"/>
    <s v="2011"/>
    <n v="2"/>
    <b v="0"/>
    <s v="High"/>
    <n v="23"/>
    <n v="310.52"/>
    <n v="0.01"/>
    <x v="0"/>
    <n v="33.22"/>
    <n v="12.98"/>
    <n v="3.14"/>
    <s v="Manitoba"/>
    <x v="3"/>
    <s v="Home Office"/>
    <x v="0"/>
    <x v="15"/>
  </r>
  <r>
    <s v="Sean Braxton"/>
    <n v="231"/>
    <d v="2009-09-28T00:00:00"/>
    <d v="2009-09-30T00:00:00"/>
    <s v="September"/>
    <s v="2009"/>
    <n v="2"/>
    <b v="0"/>
    <s v="High"/>
    <n v="2"/>
    <n v="689.74"/>
    <n v="0.06"/>
    <x v="0"/>
    <n v="-490.84"/>
    <n v="363.25"/>
    <n v="19.989999999999998"/>
    <s v="Manitoba"/>
    <x v="3"/>
    <s v="Small Business"/>
    <x v="0"/>
    <x v="1"/>
  </r>
  <r>
    <s v="Valerie Dominguez"/>
    <n v="487"/>
    <d v="2012-08-17T00:00:00"/>
    <d v="2012-08-18T00:00:00"/>
    <s v="August"/>
    <s v="2012"/>
    <n v="1"/>
    <b v="0"/>
    <s v="Critical"/>
    <n v="19"/>
    <n v="210.4"/>
    <n v="7.0000000000000007E-2"/>
    <x v="0"/>
    <n v="-18.96"/>
    <n v="10.89"/>
    <n v="4.5"/>
    <s v="Manitoba"/>
    <x v="3"/>
    <s v="Corporate"/>
    <x v="0"/>
    <x v="1"/>
  </r>
  <r>
    <s v="Susan MacKendrick"/>
    <n v="710"/>
    <d v="2010-01-01T00:00:00"/>
    <d v="2010-01-05T00:00:00"/>
    <s v="January"/>
    <s v="2010"/>
    <n v="4"/>
    <b v="0"/>
    <s v="low"/>
    <n v="42"/>
    <n v="161.77000000000001"/>
    <n v="0.01"/>
    <x v="0"/>
    <n v="-150.37"/>
    <n v="3.58"/>
    <n v="5.47"/>
    <s v="Manitoba"/>
    <x v="3"/>
    <s v="Corporate"/>
    <x v="0"/>
    <x v="2"/>
  </r>
  <r>
    <s v="Susan MacKendrick"/>
    <n v="710"/>
    <d v="2010-01-01T00:00:00"/>
    <d v="2010-01-03T00:00:00"/>
    <s v="January"/>
    <s v="2010"/>
    <n v="2"/>
    <b v="0"/>
    <s v="low"/>
    <n v="11"/>
    <n v="447.09"/>
    <n v="0.09"/>
    <x v="0"/>
    <n v="89.03"/>
    <n v="41.32"/>
    <n v="8.66"/>
    <s v="Manitoba"/>
    <x v="3"/>
    <s v="Corporate"/>
    <x v="2"/>
    <x v="4"/>
  </r>
  <r>
    <s v="Susan MacKendrick"/>
    <n v="710"/>
    <d v="2010-01-01T00:00:00"/>
    <d v="2010-01-05T00:00:00"/>
    <s v="January"/>
    <s v="2010"/>
    <n v="4"/>
    <b v="0"/>
    <s v="low"/>
    <n v="29"/>
    <n v="4192.88"/>
    <n v="0.02"/>
    <x v="1"/>
    <n v="731.32"/>
    <n v="145.44999999999999"/>
    <n v="17.850000000000001"/>
    <s v="Manitoba"/>
    <x v="3"/>
    <s v="Corporate"/>
    <x v="1"/>
    <x v="16"/>
  </r>
  <r>
    <s v="Thais Sissman"/>
    <n v="801"/>
    <d v="2012-02-17T00:00:00"/>
    <d v="2012-02-20T00:00:00"/>
    <s v="February"/>
    <s v="2012"/>
    <n v="3"/>
    <b v="0"/>
    <s v="Critical"/>
    <n v="20"/>
    <n v="59.85"/>
    <n v="0.03"/>
    <x v="0"/>
    <n v="-47.41"/>
    <n v="2.74"/>
    <n v="3.5"/>
    <s v="Manitoba"/>
    <x v="3"/>
    <s v="Corporate"/>
    <x v="0"/>
    <x v="12"/>
  </r>
  <r>
    <s v="Valerie Dominguez"/>
    <n v="870"/>
    <d v="2010-06-19T00:00:00"/>
    <d v="2010-06-19T00:00:00"/>
    <s v="June"/>
    <s v="2010"/>
    <n v="0"/>
    <s v="FREE DELIVERY"/>
    <s v="Not Specified"/>
    <n v="23"/>
    <n v="1661.04"/>
    <n v="0.04"/>
    <x v="0"/>
    <n v="475.54"/>
    <n v="70.97"/>
    <n v="3.5"/>
    <s v="Manitoba"/>
    <x v="3"/>
    <s v="Corporate"/>
    <x v="0"/>
    <x v="1"/>
  </r>
  <r>
    <s v="Tanja Norvell"/>
    <n v="1253"/>
    <d v="2010-01-25T00:00:00"/>
    <d v="2010-01-25T00:00:00"/>
    <s v="January"/>
    <s v="2010"/>
    <n v="0"/>
    <s v="FREE DELIVERY"/>
    <s v="Critical"/>
    <n v="15"/>
    <n v="494.34"/>
    <n v="0.05"/>
    <x v="0"/>
    <n v="-30.19"/>
    <n v="31.98"/>
    <n v="6.72"/>
    <s v="Manitoba"/>
    <x v="3"/>
    <s v="Consumer"/>
    <x v="0"/>
    <x v="0"/>
  </r>
  <r>
    <s v="Linda Southworth"/>
    <n v="1542"/>
    <d v="2010-09-14T00:00:00"/>
    <d v="2010-09-16T00:00:00"/>
    <s v="September"/>
    <s v="2010"/>
    <n v="2"/>
    <b v="0"/>
    <s v="Medium"/>
    <n v="47"/>
    <n v="2150.25"/>
    <n v="0.06"/>
    <x v="0"/>
    <n v="586.92999999999995"/>
    <n v="48.58"/>
    <n v="3.99"/>
    <s v="Manitoba"/>
    <x v="3"/>
    <s v="Consumer"/>
    <x v="0"/>
    <x v="1"/>
  </r>
  <r>
    <s v="Linda Southworth"/>
    <n v="1542"/>
    <d v="2010-09-14T00:00:00"/>
    <d v="2010-09-16T00:00:00"/>
    <s v="September"/>
    <s v="2010"/>
    <n v="2"/>
    <b v="0"/>
    <s v="Medium"/>
    <n v="13"/>
    <n v="448"/>
    <n v="0.08"/>
    <x v="0"/>
    <n v="27.2"/>
    <n v="35.51"/>
    <n v="6.31"/>
    <s v="Manitoba"/>
    <x v="3"/>
    <s v="Consumer"/>
    <x v="0"/>
    <x v="0"/>
  </r>
  <r>
    <s v="Michael Moore"/>
    <n v="2497"/>
    <d v="2012-08-26T00:00:00"/>
    <d v="2012-08-28T00:00:00"/>
    <s v="August"/>
    <s v="2012"/>
    <n v="2"/>
    <b v="0"/>
    <s v="Critical"/>
    <n v="21"/>
    <n v="3629.1174999999998"/>
    <n v="0.06"/>
    <x v="0"/>
    <n v="636.03"/>
    <n v="205.99"/>
    <n v="5.26"/>
    <s v="Manitoba"/>
    <x v="3"/>
    <s v="Corporate"/>
    <x v="1"/>
    <x v="3"/>
  </r>
  <r>
    <s v="Patrick Ryan"/>
    <n v="2630"/>
    <d v="2012-10-23T00:00:00"/>
    <d v="2012-10-23T00:00:00"/>
    <s v="October"/>
    <s v="2012"/>
    <n v="0"/>
    <s v="FREE DELIVERY"/>
    <s v="low"/>
    <n v="31"/>
    <n v="146.51"/>
    <n v="0.04"/>
    <x v="0"/>
    <n v="37.14"/>
    <n v="4.7300000000000004"/>
    <n v="1.52"/>
    <s v="Manitoba"/>
    <x v="3"/>
    <s v="Corporate"/>
    <x v="0"/>
    <x v="5"/>
  </r>
  <r>
    <s v="Troy Blackwell"/>
    <n v="2657"/>
    <d v="2011-10-16T00:00:00"/>
    <d v="2011-10-18T00:00:00"/>
    <s v="October"/>
    <s v="2011"/>
    <n v="2"/>
    <b v="0"/>
    <s v="High"/>
    <n v="30"/>
    <n v="8316.76"/>
    <n v="0.05"/>
    <x v="1"/>
    <n v="2108.8000000000002"/>
    <n v="279.81"/>
    <n v="23.19"/>
    <s v="Manitoba"/>
    <x v="3"/>
    <s v="Home Office"/>
    <x v="0"/>
    <x v="1"/>
  </r>
  <r>
    <s v="Troy Blackwell"/>
    <n v="2657"/>
    <d v="2011-10-16T00:00:00"/>
    <d v="2011-10-17T00:00:00"/>
    <s v="October"/>
    <s v="2011"/>
    <n v="1"/>
    <b v="0"/>
    <s v="High"/>
    <n v="37"/>
    <n v="2143.2154999999998"/>
    <n v="0.02"/>
    <x v="0"/>
    <n v="464.36"/>
    <n v="65.989999999999995"/>
    <n v="8.99"/>
    <s v="Manitoba"/>
    <x v="3"/>
    <s v="Home Office"/>
    <x v="1"/>
    <x v="3"/>
  </r>
  <r>
    <s v="Thais Sissman"/>
    <n v="2688"/>
    <d v="2012-01-23T00:00:00"/>
    <d v="2012-01-24T00:00:00"/>
    <s v="January"/>
    <s v="2012"/>
    <n v="1"/>
    <b v="0"/>
    <s v="High"/>
    <n v="31"/>
    <n v="2080.0349999999999"/>
    <n v="0.1"/>
    <x v="0"/>
    <n v="844.9"/>
    <n v="85.99"/>
    <n v="1.25"/>
    <s v="Manitoba"/>
    <x v="3"/>
    <s v="Small Business"/>
    <x v="1"/>
    <x v="3"/>
  </r>
  <r>
    <s v="Thais Sissman"/>
    <n v="2688"/>
    <d v="2012-01-23T00:00:00"/>
    <d v="2012-01-24T00:00:00"/>
    <s v="January"/>
    <s v="2012"/>
    <n v="1"/>
    <b v="0"/>
    <s v="High"/>
    <n v="7"/>
    <n v="145.41999999999999"/>
    <n v="0.09"/>
    <x v="0"/>
    <n v="-98.46"/>
    <n v="20.97"/>
    <n v="6.5"/>
    <s v="Manitoba"/>
    <x v="3"/>
    <s v="Small Business"/>
    <x v="1"/>
    <x v="7"/>
  </r>
  <r>
    <s v="Thais Sissman"/>
    <n v="2688"/>
    <d v="2012-01-23T00:00:00"/>
    <d v="2012-01-25T00:00:00"/>
    <s v="January"/>
    <s v="2012"/>
    <n v="2"/>
    <b v="0"/>
    <s v="High"/>
    <n v="11"/>
    <n v="1559.4355"/>
    <n v="0.01"/>
    <x v="0"/>
    <n v="61.24"/>
    <n v="155.99"/>
    <n v="3.9"/>
    <s v="Manitoba"/>
    <x v="3"/>
    <s v="Small Business"/>
    <x v="1"/>
    <x v="3"/>
  </r>
  <r>
    <s v="Ross Baird"/>
    <n v="2816"/>
    <d v="2009-09-19T00:00:00"/>
    <d v="2009-09-20T00:00:00"/>
    <s v="September"/>
    <s v="2009"/>
    <n v="1"/>
    <b v="0"/>
    <s v="High"/>
    <n v="35"/>
    <n v="787.56"/>
    <n v="0"/>
    <x v="0"/>
    <n v="220.04"/>
    <n v="21.98"/>
    <n v="2.87"/>
    <s v="Manitoba"/>
    <x v="3"/>
    <s v="Corporate"/>
    <x v="0"/>
    <x v="12"/>
  </r>
  <r>
    <s v="Ross Baird"/>
    <n v="2818"/>
    <d v="2009-12-11T00:00:00"/>
    <d v="2009-12-13T00:00:00"/>
    <s v="December"/>
    <s v="2009"/>
    <n v="2"/>
    <b v="0"/>
    <s v="Medium"/>
    <n v="37"/>
    <n v="565.91"/>
    <n v="0.05"/>
    <x v="0"/>
    <n v="192.39"/>
    <n v="15.68"/>
    <n v="3.73"/>
    <s v="Manitoba"/>
    <x v="3"/>
    <s v="Corporate"/>
    <x v="2"/>
    <x v="4"/>
  </r>
  <r>
    <s v="Ross Baird"/>
    <n v="2818"/>
    <d v="2009-12-11T00:00:00"/>
    <d v="2009-12-12T00:00:00"/>
    <s v="December"/>
    <s v="2009"/>
    <n v="1"/>
    <b v="0"/>
    <s v="Medium"/>
    <n v="39"/>
    <n v="593.21"/>
    <n v="0"/>
    <x v="0"/>
    <n v="44.71"/>
    <n v="14.98"/>
    <n v="8.99"/>
    <s v="Manitoba"/>
    <x v="3"/>
    <s v="Corporate"/>
    <x v="2"/>
    <x v="4"/>
  </r>
  <r>
    <s v="Ross Baird"/>
    <n v="2818"/>
    <d v="2009-12-11T00:00:00"/>
    <d v="2009-12-12T00:00:00"/>
    <s v="December"/>
    <s v="2009"/>
    <n v="1"/>
    <b v="0"/>
    <s v="Medium"/>
    <n v="2"/>
    <n v="89.23"/>
    <n v="0.02"/>
    <x v="0"/>
    <n v="-42.72"/>
    <n v="38.76"/>
    <n v="13.26"/>
    <s v="Manitoba"/>
    <x v="3"/>
    <s v="Corporate"/>
    <x v="0"/>
    <x v="5"/>
  </r>
  <r>
    <s v="Tracy Zic"/>
    <n v="3040"/>
    <d v="2010-04-11T00:00:00"/>
    <d v="2010-04-12T00:00:00"/>
    <s v="April"/>
    <s v="2010"/>
    <n v="1"/>
    <b v="0"/>
    <s v="Medium"/>
    <n v="13"/>
    <n v="98.39"/>
    <n v="0.01"/>
    <x v="2"/>
    <n v="-31.54"/>
    <n v="6.48"/>
    <n v="6.6"/>
    <s v="Manitoba"/>
    <x v="3"/>
    <s v="Consumer"/>
    <x v="0"/>
    <x v="5"/>
  </r>
  <r>
    <s v="Jack Garza"/>
    <n v="3108"/>
    <d v="2010-08-04T00:00:00"/>
    <d v="2010-08-05T00:00:00"/>
    <s v="August"/>
    <s v="2010"/>
    <n v="1"/>
    <b v="0"/>
    <s v="Critical"/>
    <n v="36"/>
    <n v="65.39"/>
    <n v="0.09"/>
    <x v="0"/>
    <n v="-0.46"/>
    <n v="1.82"/>
    <n v="1"/>
    <s v="Manitoba"/>
    <x v="3"/>
    <s v="Corporate"/>
    <x v="0"/>
    <x v="12"/>
  </r>
  <r>
    <s v="Gary McGarr"/>
    <n v="3459"/>
    <d v="2009-07-27T00:00:00"/>
    <d v="2009-07-29T00:00:00"/>
    <s v="July"/>
    <s v="2009"/>
    <n v="2"/>
    <b v="0"/>
    <s v="Not Specified"/>
    <n v="24"/>
    <n v="2152.404"/>
    <n v="0.1"/>
    <x v="2"/>
    <n v="218.87"/>
    <n v="110.99"/>
    <n v="8.99"/>
    <s v="Manitoba"/>
    <x v="3"/>
    <s v="Home Office"/>
    <x v="1"/>
    <x v="3"/>
  </r>
  <r>
    <s v="Mick Crebagga"/>
    <n v="3488"/>
    <d v="2011-01-07T00:00:00"/>
    <d v="2011-01-10T00:00:00"/>
    <s v="January"/>
    <s v="2011"/>
    <n v="3"/>
    <b v="0"/>
    <s v="Medium"/>
    <n v="39"/>
    <n v="4669.1899999999996"/>
    <n v="0.06"/>
    <x v="1"/>
    <n v="-1864.08"/>
    <n v="122.99"/>
    <n v="70.2"/>
    <s v="Manitoba"/>
    <x v="3"/>
    <s v="Home Office"/>
    <x v="2"/>
    <x v="14"/>
  </r>
  <r>
    <s v="Mick Crebagga"/>
    <n v="3488"/>
    <d v="2011-01-07T00:00:00"/>
    <d v="2011-01-08T00:00:00"/>
    <s v="January"/>
    <s v="2011"/>
    <n v="1"/>
    <b v="0"/>
    <s v="Medium"/>
    <n v="6"/>
    <n v="133.4"/>
    <n v="0.02"/>
    <x v="0"/>
    <n v="-0.31"/>
    <n v="21.98"/>
    <n v="2.87"/>
    <s v="Manitoba"/>
    <x v="3"/>
    <s v="Home Office"/>
    <x v="0"/>
    <x v="12"/>
  </r>
  <r>
    <s v="Roy Skaria"/>
    <n v="3492"/>
    <d v="2009-11-23T00:00:00"/>
    <d v="2009-11-28T00:00:00"/>
    <s v="November"/>
    <s v="2009"/>
    <n v="5"/>
    <b v="0"/>
    <s v="low"/>
    <n v="35"/>
    <n v="2393.63"/>
    <n v="0.04"/>
    <x v="0"/>
    <n v="524.88"/>
    <n v="67.28"/>
    <n v="19.989999999999998"/>
    <s v="Manitoba"/>
    <x v="3"/>
    <s v="Corporate"/>
    <x v="0"/>
    <x v="2"/>
  </r>
  <r>
    <s v="Roy Skaria"/>
    <n v="3492"/>
    <d v="2009-11-23T00:00:00"/>
    <d v="2009-11-23T00:00:00"/>
    <s v="November"/>
    <s v="2009"/>
    <n v="0"/>
    <s v="FREE DELIVERY"/>
    <s v="low"/>
    <n v="49"/>
    <n v="6177.53"/>
    <n v="0.1"/>
    <x v="1"/>
    <n v="-1195.1199999999999"/>
    <n v="130.97999999999999"/>
    <n v="54.74"/>
    <s v="Manitoba"/>
    <x v="3"/>
    <s v="Corporate"/>
    <x v="2"/>
    <x v="9"/>
  </r>
  <r>
    <s v="Roy Skaria"/>
    <n v="3492"/>
    <d v="2009-11-23T00:00:00"/>
    <d v="2009-11-23T00:00:00"/>
    <s v="November"/>
    <s v="2009"/>
    <n v="0"/>
    <s v="FREE DELIVERY"/>
    <s v="low"/>
    <n v="33"/>
    <n v="94.6"/>
    <n v="0.04"/>
    <x v="0"/>
    <n v="-6.34"/>
    <n v="2.78"/>
    <n v="1.25"/>
    <s v="Manitoba"/>
    <x v="3"/>
    <s v="Corporate"/>
    <x v="0"/>
    <x v="12"/>
  </r>
  <r>
    <s v="Roy Skaria"/>
    <n v="3553"/>
    <d v="2009-05-17T00:00:00"/>
    <d v="2009-05-18T00:00:00"/>
    <s v="May"/>
    <s v="2009"/>
    <n v="1"/>
    <b v="0"/>
    <s v="Medium"/>
    <n v="7"/>
    <n v="20.5"/>
    <n v="0.06"/>
    <x v="0"/>
    <n v="-4.04"/>
    <n v="2.94"/>
    <n v="0.96"/>
    <s v="Manitoba"/>
    <x v="3"/>
    <s v="Corporate"/>
    <x v="0"/>
    <x v="12"/>
  </r>
  <r>
    <s v="Steven Ward"/>
    <n v="3622"/>
    <d v="2011-11-26T00:00:00"/>
    <d v="2011-12-01T00:00:00"/>
    <s v="December"/>
    <s v="2011"/>
    <n v="5"/>
    <b v="0"/>
    <s v="low"/>
    <n v="16"/>
    <n v="76.599999999999994"/>
    <n v="0.01"/>
    <x v="0"/>
    <n v="-48.51"/>
    <n v="4.24"/>
    <n v="5.41"/>
    <s v="Manitoba"/>
    <x v="3"/>
    <s v="Consumer"/>
    <x v="0"/>
    <x v="2"/>
  </r>
  <r>
    <s v="Tanja Norvell"/>
    <n v="3810"/>
    <d v="2012-09-16T00:00:00"/>
    <d v="2012-09-18T00:00:00"/>
    <s v="September"/>
    <s v="2012"/>
    <n v="2"/>
    <b v="0"/>
    <s v="Critical"/>
    <n v="40"/>
    <n v="221.86"/>
    <n v="0.09"/>
    <x v="0"/>
    <n v="-1845.66"/>
    <n v="4.4800000000000004"/>
    <n v="49"/>
    <s v="Manitoba"/>
    <x v="3"/>
    <s v="Corporate"/>
    <x v="0"/>
    <x v="1"/>
  </r>
  <r>
    <s v="Tanja Norvell"/>
    <n v="3810"/>
    <d v="2012-09-16T00:00:00"/>
    <d v="2012-09-18T00:00:00"/>
    <s v="September"/>
    <s v="2012"/>
    <n v="2"/>
    <b v="0"/>
    <s v="Critical"/>
    <n v="25"/>
    <n v="78.260000000000005"/>
    <n v="0.04"/>
    <x v="2"/>
    <n v="35.090000000000003"/>
    <n v="2.61"/>
    <n v="0.5"/>
    <s v="Manitoba"/>
    <x v="3"/>
    <s v="Corporate"/>
    <x v="0"/>
    <x v="11"/>
  </r>
  <r>
    <s v="Tanja Norvell"/>
    <n v="4451"/>
    <d v="2009-09-30T00:00:00"/>
    <d v="2009-09-30T00:00:00"/>
    <s v="September"/>
    <s v="2009"/>
    <n v="0"/>
    <s v="FREE DELIVERY"/>
    <s v="Critical"/>
    <n v="47"/>
    <n v="992.95"/>
    <n v="0.04"/>
    <x v="0"/>
    <n v="-65.209999999999994"/>
    <n v="21.38"/>
    <n v="8.99"/>
    <s v="Manitoba"/>
    <x v="3"/>
    <s v="Corporate"/>
    <x v="0"/>
    <x v="12"/>
  </r>
  <r>
    <s v="Ryan Crowe"/>
    <n v="4516"/>
    <d v="2009-03-28T00:00:00"/>
    <d v="2009-03-29T00:00:00"/>
    <s v="March"/>
    <s v="2009"/>
    <n v="1"/>
    <b v="0"/>
    <s v="Medium"/>
    <n v="42"/>
    <n v="294.77999999999997"/>
    <n v="0.05"/>
    <x v="0"/>
    <n v="-113.45"/>
    <n v="6.68"/>
    <n v="6.93"/>
    <s v="Manitoba"/>
    <x v="3"/>
    <s v="Small Business"/>
    <x v="0"/>
    <x v="5"/>
  </r>
  <r>
    <s v="Roy Skaria"/>
    <n v="4578"/>
    <d v="2012-09-12T00:00:00"/>
    <d v="2012-09-17T00:00:00"/>
    <s v="September"/>
    <s v="2012"/>
    <n v="5"/>
    <b v="0"/>
    <s v="low"/>
    <n v="45"/>
    <n v="282.70999999999998"/>
    <n v="0.09"/>
    <x v="0"/>
    <n v="-141.44"/>
    <n v="6.48"/>
    <n v="6.74"/>
    <s v="Manitoba"/>
    <x v="3"/>
    <s v="Corporate"/>
    <x v="0"/>
    <x v="5"/>
  </r>
  <r>
    <s v="Roy Skaria"/>
    <n v="4578"/>
    <d v="2012-09-12T00:00:00"/>
    <d v="2012-09-19T00:00:00"/>
    <s v="September"/>
    <s v="2012"/>
    <n v="7"/>
    <b v="0"/>
    <s v="low"/>
    <n v="48"/>
    <n v="724.13"/>
    <n v="0.01"/>
    <x v="0"/>
    <n v="-250.53"/>
    <n v="14.81"/>
    <n v="13.32"/>
    <s v="Manitoba"/>
    <x v="3"/>
    <s v="Corporate"/>
    <x v="0"/>
    <x v="1"/>
  </r>
  <r>
    <s v="Roy Skaria"/>
    <n v="4578"/>
    <d v="2012-09-12T00:00:00"/>
    <d v="2012-09-19T00:00:00"/>
    <s v="September"/>
    <s v="2012"/>
    <n v="7"/>
    <b v="0"/>
    <s v="low"/>
    <n v="15"/>
    <n v="294.66000000000003"/>
    <n v="7.0000000000000007E-2"/>
    <x v="0"/>
    <n v="86.33"/>
    <n v="20.239999999999998"/>
    <n v="6.67"/>
    <s v="Manitoba"/>
    <x v="3"/>
    <s v="Corporate"/>
    <x v="2"/>
    <x v="4"/>
  </r>
  <r>
    <s v="Steven Ward"/>
    <n v="4611"/>
    <d v="2010-01-09T00:00:00"/>
    <d v="2010-01-09T00:00:00"/>
    <s v="January"/>
    <s v="2010"/>
    <n v="0"/>
    <s v="FREE DELIVERY"/>
    <s v="High"/>
    <n v="32"/>
    <n v="16172.44"/>
    <n v="0.03"/>
    <x v="1"/>
    <n v="7176.12"/>
    <n v="500.98"/>
    <n v="28.14"/>
    <s v="Manitoba"/>
    <x v="3"/>
    <s v="Consumer"/>
    <x v="1"/>
    <x v="16"/>
  </r>
  <r>
    <s v="Irene Maddox"/>
    <n v="5281"/>
    <d v="2011-11-01T00:00:00"/>
    <d v="2011-11-02T00:00:00"/>
    <s v="November"/>
    <s v="2011"/>
    <n v="1"/>
    <b v="0"/>
    <s v="High"/>
    <n v="36"/>
    <n v="4733.7"/>
    <n v="0"/>
    <x v="1"/>
    <n v="624.36"/>
    <n v="120.98"/>
    <n v="30"/>
    <s v="Manitoba"/>
    <x v="3"/>
    <s v="Consumer"/>
    <x v="2"/>
    <x v="14"/>
  </r>
  <r>
    <s v="Irene Maddox"/>
    <n v="5281"/>
    <d v="2011-11-01T00:00:00"/>
    <d v="2011-11-02T00:00:00"/>
    <s v="November"/>
    <s v="2011"/>
    <n v="1"/>
    <b v="0"/>
    <s v="High"/>
    <n v="14"/>
    <n v="2718.07"/>
    <n v="0.1"/>
    <x v="0"/>
    <n v="1107.53"/>
    <n v="209.84"/>
    <n v="21.21"/>
    <s v="Manitoba"/>
    <x v="3"/>
    <s v="Consumer"/>
    <x v="2"/>
    <x v="4"/>
  </r>
  <r>
    <s v="Nick Radford"/>
    <n v="5635"/>
    <d v="2012-08-15T00:00:00"/>
    <d v="2012-08-17T00:00:00"/>
    <s v="August"/>
    <s v="2012"/>
    <n v="2"/>
    <b v="0"/>
    <s v="Medium"/>
    <n v="17"/>
    <n v="198.78"/>
    <n v="0.02"/>
    <x v="0"/>
    <n v="-28.35"/>
    <n v="11.5"/>
    <n v="7.19"/>
    <s v="Manitoba"/>
    <x v="3"/>
    <s v="Corporate"/>
    <x v="0"/>
    <x v="2"/>
  </r>
  <r>
    <s v="Nick Radford"/>
    <n v="5635"/>
    <d v="2012-08-15T00:00:00"/>
    <d v="2012-08-17T00:00:00"/>
    <s v="August"/>
    <s v="2012"/>
    <n v="2"/>
    <b v="0"/>
    <s v="Medium"/>
    <n v="50"/>
    <n v="281.58"/>
    <n v="0.09"/>
    <x v="0"/>
    <n v="-161.56"/>
    <n v="5.77"/>
    <n v="5.92"/>
    <s v="Manitoba"/>
    <x v="3"/>
    <s v="Corporate"/>
    <x v="2"/>
    <x v="4"/>
  </r>
  <r>
    <s v="Theresa Swint"/>
    <n v="5696"/>
    <d v="2011-05-03T00:00:00"/>
    <d v="2011-05-05T00:00:00"/>
    <s v="May"/>
    <s v="2011"/>
    <n v="2"/>
    <b v="0"/>
    <s v="Critical"/>
    <n v="4"/>
    <n v="2206.17"/>
    <n v="0.02"/>
    <x v="0"/>
    <n v="251.43"/>
    <n v="525.98"/>
    <n v="19.989999999999998"/>
    <s v="Manitoba"/>
    <x v="3"/>
    <s v="Consumer"/>
    <x v="0"/>
    <x v="2"/>
  </r>
  <r>
    <s v="Theresa Swint"/>
    <n v="5696"/>
    <d v="2011-05-03T00:00:00"/>
    <d v="2011-05-05T00:00:00"/>
    <s v="May"/>
    <s v="2011"/>
    <n v="2"/>
    <b v="0"/>
    <s v="Critical"/>
    <n v="40"/>
    <n v="621.12"/>
    <n v="0.1"/>
    <x v="0"/>
    <n v="190.53"/>
    <n v="16.510000000000002"/>
    <n v="2.99"/>
    <s v="Manitoba"/>
    <x v="3"/>
    <s v="Consumer"/>
    <x v="0"/>
    <x v="2"/>
  </r>
  <r>
    <s v="Theresa Swint"/>
    <n v="5696"/>
    <d v="2011-05-03T00:00:00"/>
    <d v="2011-05-05T00:00:00"/>
    <s v="May"/>
    <s v="2011"/>
    <n v="2"/>
    <b v="0"/>
    <s v="Critical"/>
    <n v="31"/>
    <n v="175.92"/>
    <n v="0.09"/>
    <x v="0"/>
    <n v="-93.41"/>
    <n v="5.98"/>
    <n v="3.85"/>
    <s v="Manitoba"/>
    <x v="3"/>
    <s v="Consumer"/>
    <x v="1"/>
    <x v="7"/>
  </r>
  <r>
    <s v="Maurice Satty"/>
    <n v="5921"/>
    <d v="2009-04-06T00:00:00"/>
    <d v="2009-04-13T00:00:00"/>
    <s v="April"/>
    <s v="2009"/>
    <n v="7"/>
    <b v="0"/>
    <s v="low"/>
    <n v="27"/>
    <n v="384.74"/>
    <n v="0.01"/>
    <x v="2"/>
    <n v="2.69"/>
    <n v="13.43"/>
    <n v="5.5"/>
    <s v="Manitoba"/>
    <x v="3"/>
    <s v="Corporate"/>
    <x v="0"/>
    <x v="0"/>
  </r>
  <r>
    <s v="Henry Goldwyn"/>
    <n v="6241"/>
    <d v="2009-12-29T00:00:00"/>
    <d v="2010-01-03T00:00:00"/>
    <s v="January"/>
    <s v="2010"/>
    <n v="5"/>
    <b v="0"/>
    <s v="low"/>
    <n v="24"/>
    <n v="133.94"/>
    <n v="0.08"/>
    <x v="2"/>
    <n v="45"/>
    <n v="5.84"/>
    <n v="1"/>
    <s v="Manitoba"/>
    <x v="3"/>
    <s v="Small Business"/>
    <x v="0"/>
    <x v="12"/>
  </r>
  <r>
    <s v="Henry Goldwyn"/>
    <n v="6241"/>
    <d v="2009-12-29T00:00:00"/>
    <d v="2010-01-02T00:00:00"/>
    <s v="January"/>
    <s v="2010"/>
    <n v="4"/>
    <b v="0"/>
    <s v="low"/>
    <n v="29"/>
    <n v="5433.0895"/>
    <n v="0"/>
    <x v="0"/>
    <n v="1365.28"/>
    <n v="205.99"/>
    <n v="8.99"/>
    <s v="Manitoba"/>
    <x v="3"/>
    <s v="Small Business"/>
    <x v="1"/>
    <x v="3"/>
  </r>
  <r>
    <s v="Mick Crebagga"/>
    <n v="6406"/>
    <d v="2009-08-14T00:00:00"/>
    <d v="2009-08-16T00:00:00"/>
    <s v="August"/>
    <s v="2009"/>
    <n v="2"/>
    <b v="0"/>
    <s v="Critical"/>
    <n v="43"/>
    <n v="92.63"/>
    <n v="0.05"/>
    <x v="0"/>
    <n v="-70.8"/>
    <n v="2.08"/>
    <n v="2.56"/>
    <s v="Manitoba"/>
    <x v="3"/>
    <s v="Home Office"/>
    <x v="0"/>
    <x v="15"/>
  </r>
  <r>
    <s v="Roy Skaria"/>
    <n v="6625"/>
    <d v="2010-08-15T00:00:00"/>
    <d v="2010-08-17T00:00:00"/>
    <s v="August"/>
    <s v="2010"/>
    <n v="2"/>
    <b v="0"/>
    <s v="High"/>
    <n v="23"/>
    <n v="21062.91"/>
    <n v="0.01"/>
    <x v="1"/>
    <n v="5713.53"/>
    <n v="880.98"/>
    <n v="44.55"/>
    <s v="Manitoba"/>
    <x v="3"/>
    <s v="Corporate"/>
    <x v="2"/>
    <x v="9"/>
  </r>
  <r>
    <s v="Victor Price"/>
    <n v="6854"/>
    <d v="2009-01-06T00:00:00"/>
    <d v="2009-01-08T00:00:00"/>
    <s v="January"/>
    <s v="2009"/>
    <n v="2"/>
    <b v="0"/>
    <s v="Medium"/>
    <n v="1"/>
    <n v="22.13"/>
    <n v="7.0000000000000007E-2"/>
    <x v="2"/>
    <n v="-2.39"/>
    <n v="7.68"/>
    <n v="6.16"/>
    <s v="Manitoba"/>
    <x v="3"/>
    <s v="Consumer"/>
    <x v="0"/>
    <x v="2"/>
  </r>
  <r>
    <s v="Victor Price"/>
    <n v="6854"/>
    <d v="2009-01-06T00:00:00"/>
    <d v="2009-01-08T00:00:00"/>
    <s v="January"/>
    <s v="2009"/>
    <n v="2"/>
    <b v="0"/>
    <s v="Medium"/>
    <n v="19"/>
    <n v="129.84"/>
    <n v="0.05"/>
    <x v="2"/>
    <n v="2.39"/>
    <n v="6.64"/>
    <n v="4.95"/>
    <s v="Manitoba"/>
    <x v="3"/>
    <s v="Consumer"/>
    <x v="2"/>
    <x v="4"/>
  </r>
  <r>
    <s v="Maureen Grace"/>
    <n v="7335"/>
    <d v="2010-05-29T00:00:00"/>
    <d v="2010-06-03T00:00:00"/>
    <s v="June"/>
    <s v="2010"/>
    <n v="5"/>
    <b v="0"/>
    <s v="low"/>
    <n v="43"/>
    <n v="3681.7494999999999"/>
    <n v="0.01"/>
    <x v="0"/>
    <n v="1196.44"/>
    <n v="95.99"/>
    <n v="4.9000000000000004"/>
    <s v="Manitoba"/>
    <x v="3"/>
    <s v="Corporate"/>
    <x v="1"/>
    <x v="3"/>
  </r>
  <r>
    <s v="Eric Hoffmann"/>
    <n v="7457"/>
    <d v="2010-09-30T00:00:00"/>
    <d v="2010-10-03T00:00:00"/>
    <s v="October"/>
    <s v="2010"/>
    <n v="3"/>
    <b v="0"/>
    <s v="Not Specified"/>
    <n v="36"/>
    <n v="2300.4499999999998"/>
    <n v="0.02"/>
    <x v="0"/>
    <n v="624.64"/>
    <n v="60.98"/>
    <n v="19.989999999999998"/>
    <s v="Manitoba"/>
    <x v="3"/>
    <s v="Small Business"/>
    <x v="0"/>
    <x v="8"/>
  </r>
  <r>
    <s v="Eric Hoffmann"/>
    <n v="7457"/>
    <d v="2010-09-30T00:00:00"/>
    <d v="2010-10-02T00:00:00"/>
    <s v="October"/>
    <s v="2010"/>
    <n v="2"/>
    <b v="0"/>
    <s v="Not Specified"/>
    <n v="46"/>
    <n v="548.11"/>
    <n v="0.04"/>
    <x v="0"/>
    <n v="124.24"/>
    <n v="11.55"/>
    <n v="2.36"/>
    <s v="Manitoba"/>
    <x v="3"/>
    <s v="Small Business"/>
    <x v="0"/>
    <x v="12"/>
  </r>
  <r>
    <s v="Jill Stevenson"/>
    <n v="7653"/>
    <d v="2012-02-27T00:00:00"/>
    <d v="2012-03-01T00:00:00"/>
    <s v="March"/>
    <s v="2012"/>
    <n v="3"/>
    <b v="0"/>
    <s v="Medium"/>
    <n v="32"/>
    <n v="1425.06"/>
    <n v="0.1"/>
    <x v="0"/>
    <n v="597.30999999999995"/>
    <n v="48.04"/>
    <n v="5.09"/>
    <s v="Manitoba"/>
    <x v="3"/>
    <s v="Consumer"/>
    <x v="0"/>
    <x v="5"/>
  </r>
  <r>
    <s v="Evan Bailliet"/>
    <n v="7783"/>
    <d v="2012-01-12T00:00:00"/>
    <d v="2012-01-13T00:00:00"/>
    <s v="January"/>
    <s v="2012"/>
    <n v="1"/>
    <b v="0"/>
    <s v="Medium"/>
    <n v="3"/>
    <n v="31.35"/>
    <n v="0.03"/>
    <x v="0"/>
    <n v="-14.62"/>
    <n v="8.85"/>
    <n v="5.6"/>
    <s v="Manitoba"/>
    <x v="3"/>
    <s v="Corporate"/>
    <x v="0"/>
    <x v="2"/>
  </r>
  <r>
    <s v="Meg Tillman"/>
    <n v="7905"/>
    <d v="2009-06-03T00:00:00"/>
    <d v="2009-06-07T00:00:00"/>
    <s v="June"/>
    <s v="2009"/>
    <n v="4"/>
    <b v="0"/>
    <s v="low"/>
    <n v="46"/>
    <n v="11057.6"/>
    <n v="0.08"/>
    <x v="1"/>
    <n v="183.9"/>
    <n v="259.70999999999998"/>
    <n v="66.67"/>
    <s v="Manitoba"/>
    <x v="3"/>
    <s v="Small Business"/>
    <x v="2"/>
    <x v="10"/>
  </r>
  <r>
    <s v="Gary McGarr"/>
    <n v="8064"/>
    <d v="2011-05-12T00:00:00"/>
    <d v="2011-05-13T00:00:00"/>
    <s v="May"/>
    <s v="2011"/>
    <n v="1"/>
    <b v="0"/>
    <s v="High"/>
    <n v="44"/>
    <n v="10445.950000000001"/>
    <n v="7.0000000000000007E-2"/>
    <x v="1"/>
    <n v="1069.6099999999999"/>
    <n v="243.98"/>
    <n v="62.94"/>
    <s v="Manitoba"/>
    <x v="3"/>
    <s v="Home Office"/>
    <x v="2"/>
    <x v="14"/>
  </r>
  <r>
    <s v="Russell D'Ascenzo"/>
    <n v="8130"/>
    <d v="2012-05-13T00:00:00"/>
    <d v="2012-05-15T00:00:00"/>
    <s v="May"/>
    <s v="2012"/>
    <n v="2"/>
    <b v="0"/>
    <s v="Critical"/>
    <n v="15"/>
    <n v="66.33"/>
    <n v="0.03"/>
    <x v="0"/>
    <n v="-47.23"/>
    <n v="4.13"/>
    <n v="5.04"/>
    <s v="Manitoba"/>
    <x v="3"/>
    <s v="Consumer"/>
    <x v="0"/>
    <x v="2"/>
  </r>
  <r>
    <s v="Gary Hwang"/>
    <n v="8294"/>
    <d v="2012-06-20T00:00:00"/>
    <d v="2012-06-21T00:00:00"/>
    <s v="June"/>
    <s v="2012"/>
    <n v="1"/>
    <b v="0"/>
    <s v="Medium"/>
    <n v="28"/>
    <n v="197.57400000000001"/>
    <n v="0.05"/>
    <x v="0"/>
    <n v="-90.84"/>
    <n v="7.99"/>
    <n v="5.03"/>
    <s v="Manitoba"/>
    <x v="3"/>
    <s v="Home Office"/>
    <x v="1"/>
    <x v="3"/>
  </r>
  <r>
    <s v="Meg Tillman"/>
    <n v="8384"/>
    <d v="2010-05-05T00:00:00"/>
    <d v="2010-05-06T00:00:00"/>
    <s v="May"/>
    <s v="2010"/>
    <n v="1"/>
    <b v="0"/>
    <s v="High"/>
    <n v="37"/>
    <n v="4935.72"/>
    <n v="7.0000000000000007E-2"/>
    <x v="1"/>
    <n v="-698.09"/>
    <n v="140.97999999999999"/>
    <n v="36.090000000000003"/>
    <s v="Manitoba"/>
    <x v="3"/>
    <s v="Small Business"/>
    <x v="2"/>
    <x v="9"/>
  </r>
  <r>
    <s v="Joseph Airdo"/>
    <n v="8580"/>
    <d v="2011-03-22T00:00:00"/>
    <d v="2011-03-22T00:00:00"/>
    <s v="March"/>
    <s v="2011"/>
    <n v="0"/>
    <s v="FREE DELIVERY"/>
    <s v="High"/>
    <n v="12"/>
    <n v="151.49"/>
    <n v="0"/>
    <x v="0"/>
    <n v="-3.95"/>
    <n v="11.58"/>
    <n v="6.97"/>
    <s v="Manitoba"/>
    <x v="3"/>
    <s v="Consumer"/>
    <x v="0"/>
    <x v="8"/>
  </r>
  <r>
    <s v="Joseph Airdo"/>
    <n v="8580"/>
    <d v="2011-03-22T00:00:00"/>
    <d v="2011-03-23T00:00:00"/>
    <s v="March"/>
    <s v="2011"/>
    <n v="1"/>
    <b v="0"/>
    <s v="High"/>
    <n v="37"/>
    <n v="308.22000000000003"/>
    <n v="0"/>
    <x v="0"/>
    <n v="-215.57"/>
    <n v="7.77"/>
    <n v="9.23"/>
    <s v="Manitoba"/>
    <x v="3"/>
    <s v="Consumer"/>
    <x v="0"/>
    <x v="1"/>
  </r>
  <r>
    <s v="Emily Ducich"/>
    <n v="8646"/>
    <d v="2009-04-09T00:00:00"/>
    <d v="2009-04-11T00:00:00"/>
    <s v="April"/>
    <s v="2009"/>
    <n v="2"/>
    <b v="0"/>
    <s v="High"/>
    <n v="8"/>
    <n v="85.85"/>
    <n v="0.03"/>
    <x v="0"/>
    <n v="-327.64999999999998"/>
    <n v="4.4800000000000004"/>
    <n v="49"/>
    <s v="Manitoba"/>
    <x v="3"/>
    <s v="Consumer"/>
    <x v="0"/>
    <x v="1"/>
  </r>
  <r>
    <s v="Emily Ducich"/>
    <n v="8646"/>
    <d v="2009-04-09T00:00:00"/>
    <d v="2009-04-11T00:00:00"/>
    <s v="April"/>
    <s v="2009"/>
    <n v="2"/>
    <b v="0"/>
    <s v="High"/>
    <n v="41"/>
    <n v="14377.78"/>
    <n v="0.06"/>
    <x v="1"/>
    <n v="4161.9799999999996"/>
    <n v="350.99"/>
    <n v="39"/>
    <s v="Manitoba"/>
    <x v="3"/>
    <s v="Consumer"/>
    <x v="2"/>
    <x v="14"/>
  </r>
  <r>
    <s v="Emily Ducich"/>
    <n v="8646"/>
    <d v="2009-04-09T00:00:00"/>
    <d v="2009-04-11T00:00:00"/>
    <s v="April"/>
    <s v="2009"/>
    <n v="2"/>
    <b v="0"/>
    <s v="High"/>
    <n v="26"/>
    <n v="994.27"/>
    <n v="0.09"/>
    <x v="2"/>
    <n v="-127.11"/>
    <n v="40.98"/>
    <n v="6.5"/>
    <s v="Manitoba"/>
    <x v="3"/>
    <s v="Consumer"/>
    <x v="1"/>
    <x v="7"/>
  </r>
  <r>
    <s v="Emily Ducich"/>
    <n v="8646"/>
    <d v="2009-04-09T00:00:00"/>
    <d v="2009-04-10T00:00:00"/>
    <s v="April"/>
    <s v="2009"/>
    <n v="1"/>
    <b v="0"/>
    <s v="High"/>
    <n v="29"/>
    <n v="9558.65"/>
    <n v="0.09"/>
    <x v="1"/>
    <n v="2154.0700000000002"/>
    <n v="349.45"/>
    <n v="60"/>
    <s v="Manitoba"/>
    <x v="3"/>
    <s v="Consumer"/>
    <x v="2"/>
    <x v="10"/>
  </r>
  <r>
    <s v="Stewart Visinsky"/>
    <n v="8993"/>
    <d v="2011-05-28T00:00:00"/>
    <d v="2011-05-30T00:00:00"/>
    <s v="May"/>
    <s v="2011"/>
    <n v="2"/>
    <b v="0"/>
    <s v="Medium"/>
    <n v="41"/>
    <n v="172.15"/>
    <n v="0.02"/>
    <x v="2"/>
    <n v="86.78"/>
    <n v="3.69"/>
    <n v="0.5"/>
    <s v="Manitoba"/>
    <x v="3"/>
    <s v="Corporate"/>
    <x v="0"/>
    <x v="11"/>
  </r>
  <r>
    <s v="Tanja Norvell"/>
    <n v="8996"/>
    <d v="2011-06-02T00:00:00"/>
    <d v="2011-06-06T00:00:00"/>
    <s v="June"/>
    <s v="2011"/>
    <n v="4"/>
    <b v="0"/>
    <s v="low"/>
    <n v="13"/>
    <n v="772.26750000000004"/>
    <n v="0.02"/>
    <x v="0"/>
    <n v="-48.85"/>
    <n v="65.989999999999995"/>
    <n v="8.99"/>
    <s v="Manitoba"/>
    <x v="3"/>
    <s v="Corporate"/>
    <x v="1"/>
    <x v="3"/>
  </r>
  <r>
    <s v="Linda Southworth"/>
    <n v="8998"/>
    <d v="2010-01-03T00:00:00"/>
    <d v="2010-01-07T00:00:00"/>
    <s v="January"/>
    <s v="2010"/>
    <n v="4"/>
    <b v="0"/>
    <s v="low"/>
    <n v="37"/>
    <n v="1767.88"/>
    <n v="7.0000000000000007E-2"/>
    <x v="0"/>
    <n v="66.47"/>
    <n v="50.98"/>
    <n v="13.66"/>
    <s v="Manitoba"/>
    <x v="3"/>
    <s v="Consumer"/>
    <x v="0"/>
    <x v="1"/>
  </r>
  <r>
    <s v="Linda Southworth"/>
    <n v="8998"/>
    <d v="2010-01-03T00:00:00"/>
    <d v="2010-01-05T00:00:00"/>
    <s v="January"/>
    <s v="2010"/>
    <n v="2"/>
    <b v="0"/>
    <s v="low"/>
    <n v="12"/>
    <n v="277.42"/>
    <n v="0.01"/>
    <x v="0"/>
    <n v="49.82"/>
    <n v="22.24"/>
    <n v="1.99"/>
    <s v="Manitoba"/>
    <x v="3"/>
    <s v="Consumer"/>
    <x v="1"/>
    <x v="7"/>
  </r>
  <r>
    <s v="Linda Southworth"/>
    <n v="8998"/>
    <d v="2010-01-03T00:00:00"/>
    <d v="2010-01-08T00:00:00"/>
    <s v="January"/>
    <s v="2010"/>
    <n v="5"/>
    <b v="0"/>
    <s v="low"/>
    <n v="13"/>
    <n v="178.13"/>
    <n v="0.04"/>
    <x v="0"/>
    <n v="-19.75"/>
    <n v="13.43"/>
    <n v="5.5"/>
    <s v="Manitoba"/>
    <x v="3"/>
    <s v="Consumer"/>
    <x v="0"/>
    <x v="0"/>
  </r>
  <r>
    <s v="Henry Goldwyn"/>
    <n v="9124"/>
    <d v="2011-10-16T00:00:00"/>
    <d v="2011-10-16T00:00:00"/>
    <s v="October"/>
    <s v="2011"/>
    <n v="0"/>
    <s v="FREE DELIVERY"/>
    <s v="low"/>
    <n v="17"/>
    <n v="2637.78"/>
    <n v="0.04"/>
    <x v="0"/>
    <n v="-0.84"/>
    <n v="152.47999999999999"/>
    <n v="6.5"/>
    <s v="Manitoba"/>
    <x v="3"/>
    <s v="Small Business"/>
    <x v="1"/>
    <x v="7"/>
  </r>
  <r>
    <s v="Henry Goldwyn"/>
    <n v="9124"/>
    <d v="2011-10-16T00:00:00"/>
    <d v="2011-10-21T00:00:00"/>
    <s v="October"/>
    <s v="2011"/>
    <n v="5"/>
    <b v="0"/>
    <s v="low"/>
    <n v="29"/>
    <n v="157.4"/>
    <n v="0.01"/>
    <x v="0"/>
    <n v="-118.56"/>
    <n v="4.9800000000000004"/>
    <n v="7.28"/>
    <s v="Manitoba"/>
    <x v="3"/>
    <s v="Small Business"/>
    <x v="0"/>
    <x v="5"/>
  </r>
  <r>
    <s v="Steven Cartwright"/>
    <n v="9152"/>
    <d v="2010-08-20T00:00:00"/>
    <d v="2010-08-20T00:00:00"/>
    <s v="August"/>
    <s v="2010"/>
    <n v="0"/>
    <s v="FREE DELIVERY"/>
    <s v="Not Specified"/>
    <n v="43"/>
    <n v="292.80799999999999"/>
    <n v="0.05"/>
    <x v="0"/>
    <n v="-129.69"/>
    <n v="7.99"/>
    <n v="5.03"/>
    <s v="Manitoba"/>
    <x v="3"/>
    <s v="Home Office"/>
    <x v="1"/>
    <x v="3"/>
  </r>
  <r>
    <s v="Steven Cartwright"/>
    <n v="9312"/>
    <d v="2012-05-18T00:00:00"/>
    <d v="2012-05-19T00:00:00"/>
    <s v="May"/>
    <s v="2012"/>
    <n v="1"/>
    <b v="0"/>
    <s v="Not Specified"/>
    <n v="43"/>
    <n v="1160.55"/>
    <n v="0.05"/>
    <x v="1"/>
    <n v="-179.17"/>
    <n v="25.98"/>
    <n v="14.36"/>
    <s v="Manitoba"/>
    <x v="3"/>
    <s v="Home Office"/>
    <x v="2"/>
    <x v="14"/>
  </r>
  <r>
    <s v="Sue Ann Reed"/>
    <n v="9700"/>
    <d v="2011-08-08T00:00:00"/>
    <d v="2011-08-09T00:00:00"/>
    <s v="August"/>
    <s v="2011"/>
    <n v="1"/>
    <b v="0"/>
    <s v="Critical"/>
    <n v="35"/>
    <n v="106.06"/>
    <n v="0.08"/>
    <x v="0"/>
    <n v="-59.74"/>
    <n v="3.14"/>
    <n v="1.92"/>
    <s v="Manitoba"/>
    <x v="3"/>
    <s v="Consumer"/>
    <x v="0"/>
    <x v="15"/>
  </r>
  <r>
    <s v="Irene Maddox"/>
    <n v="9826"/>
    <d v="2012-03-22T00:00:00"/>
    <d v="2012-03-24T00:00:00"/>
    <s v="March"/>
    <s v="2012"/>
    <n v="2"/>
    <b v="0"/>
    <s v="Medium"/>
    <n v="7"/>
    <n v="131.61000000000001"/>
    <n v="0.01"/>
    <x v="0"/>
    <n v="-7.3"/>
    <n v="17.48"/>
    <n v="1.99"/>
    <s v="Manitoba"/>
    <x v="3"/>
    <s v="Consumer"/>
    <x v="1"/>
    <x v="7"/>
  </r>
  <r>
    <s v="Thais Sissman"/>
    <n v="9954"/>
    <d v="2009-06-19T00:00:00"/>
    <d v="2009-06-20T00:00:00"/>
    <s v="June"/>
    <s v="2009"/>
    <n v="1"/>
    <b v="0"/>
    <s v="Not Specified"/>
    <n v="36"/>
    <n v="10122.719999999999"/>
    <n v="7.0000000000000007E-2"/>
    <x v="1"/>
    <n v="-381.16"/>
    <n v="280.98"/>
    <n v="57"/>
    <s v="Manitoba"/>
    <x v="3"/>
    <s v="Corporate"/>
    <x v="2"/>
    <x v="14"/>
  </r>
  <r>
    <s v="Thais Sissman"/>
    <n v="9954"/>
    <d v="2009-06-19T00:00:00"/>
    <d v="2009-06-21T00:00:00"/>
    <s v="June"/>
    <s v="2009"/>
    <n v="2"/>
    <b v="0"/>
    <s v="Not Specified"/>
    <n v="39"/>
    <n v="203.6"/>
    <n v="0"/>
    <x v="0"/>
    <n v="-166.44"/>
    <n v="4.9800000000000004"/>
    <n v="7.44"/>
    <s v="Manitoba"/>
    <x v="3"/>
    <s v="Corporate"/>
    <x v="0"/>
    <x v="5"/>
  </r>
  <r>
    <s v="Thais Sissman"/>
    <n v="9954"/>
    <d v="2009-06-19T00:00:00"/>
    <d v="2009-06-21T00:00:00"/>
    <s v="June"/>
    <s v="2009"/>
    <n v="2"/>
    <b v="0"/>
    <s v="Not Specified"/>
    <n v="30"/>
    <n v="115.81"/>
    <n v="0.1"/>
    <x v="0"/>
    <n v="22.06"/>
    <n v="3.98"/>
    <n v="0.83"/>
    <s v="Manitoba"/>
    <x v="3"/>
    <s v="Corporate"/>
    <x v="0"/>
    <x v="12"/>
  </r>
  <r>
    <s v="Sanjit Engle"/>
    <n v="10081"/>
    <d v="2010-08-07T00:00:00"/>
    <d v="2010-08-08T00:00:00"/>
    <s v="August"/>
    <s v="2010"/>
    <n v="1"/>
    <b v="0"/>
    <s v="Not Specified"/>
    <n v="49"/>
    <n v="1058.43"/>
    <n v="0.02"/>
    <x v="0"/>
    <n v="245"/>
    <n v="20.28"/>
    <n v="6.68"/>
    <s v="Manitoba"/>
    <x v="3"/>
    <s v="Home Office"/>
    <x v="2"/>
    <x v="4"/>
  </r>
  <r>
    <s v="Katherine Ducich"/>
    <n v="10272"/>
    <d v="2009-01-17T00:00:00"/>
    <d v="2009-01-19T00:00:00"/>
    <s v="January"/>
    <s v="2009"/>
    <n v="2"/>
    <b v="0"/>
    <s v="Medium"/>
    <n v="3"/>
    <n v="299.08"/>
    <n v="0.03"/>
    <x v="0"/>
    <n v="-50.43"/>
    <n v="90.48"/>
    <n v="19.989999999999998"/>
    <s v="Manitoba"/>
    <x v="3"/>
    <s v="Corporate"/>
    <x v="0"/>
    <x v="8"/>
  </r>
  <r>
    <s v="Katherine Ducich"/>
    <n v="10272"/>
    <d v="2009-01-17T00:00:00"/>
    <d v="2009-01-17T00:00:00"/>
    <s v="January"/>
    <s v="2009"/>
    <n v="0"/>
    <s v="FREE DELIVERY"/>
    <s v="Medium"/>
    <n v="26"/>
    <n v="566.39"/>
    <n v="0.06"/>
    <x v="0"/>
    <n v="76.430000000000007"/>
    <n v="22.84"/>
    <n v="8.18"/>
    <s v="Manitoba"/>
    <x v="3"/>
    <s v="Corporate"/>
    <x v="0"/>
    <x v="5"/>
  </r>
  <r>
    <s v="Victor Price"/>
    <n v="10530"/>
    <d v="2009-01-27T00:00:00"/>
    <d v="2009-01-29T00:00:00"/>
    <s v="January"/>
    <s v="2009"/>
    <n v="2"/>
    <b v="0"/>
    <s v="Medium"/>
    <n v="4"/>
    <n v="377.21300000000002"/>
    <n v="0.02"/>
    <x v="0"/>
    <n v="-411.65"/>
    <n v="110.99"/>
    <n v="2.5"/>
    <s v="Manitoba"/>
    <x v="3"/>
    <s v="Consumer"/>
    <x v="1"/>
    <x v="3"/>
  </r>
  <r>
    <s v="Tanja Norvell"/>
    <n v="11270"/>
    <d v="2011-06-30T00:00:00"/>
    <d v="2011-07-01T00:00:00"/>
    <s v="July"/>
    <s v="2011"/>
    <n v="1"/>
    <b v="0"/>
    <s v="High"/>
    <n v="15"/>
    <n v="140.07"/>
    <n v="0.04"/>
    <x v="2"/>
    <n v="-21.85"/>
    <n v="8.6"/>
    <n v="6.19"/>
    <s v="Manitoba"/>
    <x v="3"/>
    <s v="Corporate"/>
    <x v="0"/>
    <x v="2"/>
  </r>
  <r>
    <s v="Eric Hoffmann"/>
    <n v="11431"/>
    <d v="2012-08-01T00:00:00"/>
    <d v="2012-08-03T00:00:00"/>
    <s v="August"/>
    <s v="2012"/>
    <n v="2"/>
    <b v="0"/>
    <s v="High"/>
    <n v="5"/>
    <n v="39.68"/>
    <n v="0.09"/>
    <x v="0"/>
    <n v="-6.71"/>
    <n v="8.01"/>
    <n v="2.87"/>
    <s v="Manitoba"/>
    <x v="3"/>
    <s v="Small Business"/>
    <x v="0"/>
    <x v="5"/>
  </r>
  <r>
    <s v="Eric Hoffmann"/>
    <n v="11431"/>
    <d v="2012-08-01T00:00:00"/>
    <d v="2012-08-02T00:00:00"/>
    <s v="August"/>
    <s v="2012"/>
    <n v="1"/>
    <b v="0"/>
    <s v="High"/>
    <n v="8"/>
    <n v="1273.2660000000001"/>
    <n v="0.1"/>
    <x v="0"/>
    <n v="-615.66999999999996"/>
    <n v="205.99"/>
    <n v="8.99"/>
    <s v="Manitoba"/>
    <x v="3"/>
    <s v="Small Business"/>
    <x v="1"/>
    <x v="3"/>
  </r>
  <r>
    <s v="Mike Gockenbach"/>
    <n v="11815"/>
    <d v="2011-09-12T00:00:00"/>
    <d v="2011-09-14T00:00:00"/>
    <s v="September"/>
    <s v="2011"/>
    <n v="2"/>
    <b v="0"/>
    <s v="low"/>
    <n v="22"/>
    <n v="351.27"/>
    <n v="0.08"/>
    <x v="0"/>
    <n v="-37.22"/>
    <n v="15.73"/>
    <n v="7.42"/>
    <s v="Manitoba"/>
    <x v="3"/>
    <s v="Consumer"/>
    <x v="0"/>
    <x v="15"/>
  </r>
  <r>
    <s v="Tanja Norvell"/>
    <n v="12097"/>
    <d v="2010-11-09T00:00:00"/>
    <d v="2010-11-11T00:00:00"/>
    <s v="November"/>
    <s v="2010"/>
    <n v="2"/>
    <b v="0"/>
    <s v="Critical"/>
    <n v="9"/>
    <n v="49.89"/>
    <n v="0.06"/>
    <x v="0"/>
    <n v="-30.84"/>
    <n v="4.9800000000000004"/>
    <n v="6.07"/>
    <s v="Manitoba"/>
    <x v="3"/>
    <s v="Consumer"/>
    <x v="0"/>
    <x v="5"/>
  </r>
  <r>
    <s v="Tanja Norvell"/>
    <n v="12097"/>
    <d v="2010-11-09T00:00:00"/>
    <d v="2010-11-09T00:00:00"/>
    <s v="November"/>
    <s v="2010"/>
    <n v="0"/>
    <s v="FREE DELIVERY"/>
    <s v="Critical"/>
    <n v="25"/>
    <n v="1831.529"/>
    <n v="0"/>
    <x v="2"/>
    <n v="-139.97999999999999"/>
    <n v="85.99"/>
    <n v="0.99"/>
    <s v="Manitoba"/>
    <x v="3"/>
    <s v="Consumer"/>
    <x v="1"/>
    <x v="3"/>
  </r>
  <r>
    <s v="Tracy Zic"/>
    <n v="12196"/>
    <d v="2010-06-02T00:00:00"/>
    <d v="2010-06-03T00:00:00"/>
    <s v="June"/>
    <s v="2010"/>
    <n v="1"/>
    <b v="0"/>
    <s v="Not Specified"/>
    <n v="32"/>
    <n v="599.52"/>
    <n v="0.04"/>
    <x v="0"/>
    <n v="25.14"/>
    <n v="17.98"/>
    <n v="8.51"/>
    <s v="Manitoba"/>
    <x v="3"/>
    <s v="Consumer"/>
    <x v="1"/>
    <x v="16"/>
  </r>
  <r>
    <s v="Tracy Zic"/>
    <n v="12196"/>
    <d v="2010-06-02T00:00:00"/>
    <d v="2010-06-02T00:00:00"/>
    <s v="June"/>
    <s v="2010"/>
    <n v="0"/>
    <s v="FREE DELIVERY"/>
    <s v="Not Specified"/>
    <n v="25"/>
    <n v="10330.94"/>
    <n v="7.0000000000000007E-2"/>
    <x v="0"/>
    <n v="2914.56"/>
    <n v="419.19"/>
    <n v="19.989999999999998"/>
    <s v="Manitoba"/>
    <x v="3"/>
    <s v="Consumer"/>
    <x v="0"/>
    <x v="0"/>
  </r>
  <r>
    <s v="Thais Sissman"/>
    <n v="12451"/>
    <d v="2010-04-19T00:00:00"/>
    <d v="2010-04-21T00:00:00"/>
    <s v="April"/>
    <s v="2010"/>
    <n v="2"/>
    <b v="0"/>
    <s v="low"/>
    <n v="26"/>
    <n v="3662.16"/>
    <n v="0.01"/>
    <x v="1"/>
    <n v="-372.82"/>
    <n v="130.97999999999999"/>
    <n v="54.74"/>
    <s v="Manitoba"/>
    <x v="3"/>
    <s v="Small Business"/>
    <x v="2"/>
    <x v="9"/>
  </r>
  <r>
    <s v="Thais Sissman"/>
    <n v="12451"/>
    <d v="2010-04-19T00:00:00"/>
    <d v="2010-04-21T00:00:00"/>
    <s v="April"/>
    <s v="2010"/>
    <n v="2"/>
    <b v="0"/>
    <s v="low"/>
    <n v="21"/>
    <n v="329.37"/>
    <n v="0.04"/>
    <x v="2"/>
    <n v="-53.57"/>
    <n v="15.14"/>
    <n v="4.53"/>
    <s v="Manitoba"/>
    <x v="3"/>
    <s v="Small Business"/>
    <x v="0"/>
    <x v="0"/>
  </r>
  <r>
    <s v="Tom Zandusky"/>
    <n v="12483"/>
    <d v="2010-08-04T00:00:00"/>
    <d v="2010-08-04T00:00:00"/>
    <s v="August"/>
    <s v="2010"/>
    <n v="0"/>
    <s v="FREE DELIVERY"/>
    <s v="Critical"/>
    <n v="14"/>
    <n v="1676.44"/>
    <n v="0.02"/>
    <x v="0"/>
    <n v="607.5"/>
    <n v="120.98"/>
    <n v="9.07"/>
    <s v="Manitoba"/>
    <x v="3"/>
    <s v="Home Office"/>
    <x v="0"/>
    <x v="2"/>
  </r>
  <r>
    <s v="Tom Zandusky"/>
    <n v="12483"/>
    <d v="2010-08-04T00:00:00"/>
    <d v="2010-08-06T00:00:00"/>
    <s v="August"/>
    <s v="2010"/>
    <n v="2"/>
    <b v="0"/>
    <s v="Critical"/>
    <n v="14"/>
    <n v="1406.07"/>
    <n v="0.1"/>
    <x v="1"/>
    <n v="-701.91"/>
    <n v="100.98"/>
    <n v="57.38"/>
    <s v="Manitoba"/>
    <x v="3"/>
    <s v="Home Office"/>
    <x v="2"/>
    <x v="9"/>
  </r>
  <r>
    <s v="Tom Zandusky"/>
    <n v="12483"/>
    <d v="2010-08-04T00:00:00"/>
    <d v="2010-08-05T00:00:00"/>
    <s v="August"/>
    <s v="2010"/>
    <n v="1"/>
    <b v="0"/>
    <s v="Critical"/>
    <n v="30"/>
    <n v="1771.67"/>
    <n v="0.09"/>
    <x v="0"/>
    <n v="338.95"/>
    <n v="59.76"/>
    <n v="9.7100000000000009"/>
    <s v="Manitoba"/>
    <x v="3"/>
    <s v="Home Office"/>
    <x v="0"/>
    <x v="0"/>
  </r>
  <r>
    <s v="Thais Sissman"/>
    <n v="12867"/>
    <d v="2011-03-11T00:00:00"/>
    <d v="2011-03-11T00:00:00"/>
    <s v="March"/>
    <s v="2011"/>
    <n v="0"/>
    <s v="FREE DELIVERY"/>
    <s v="Not Specified"/>
    <n v="6"/>
    <n v="127.49"/>
    <n v="0.08"/>
    <x v="2"/>
    <n v="-57.95"/>
    <n v="19.98"/>
    <n v="4"/>
    <s v="Manitoba"/>
    <x v="3"/>
    <s v="Corporate"/>
    <x v="1"/>
    <x v="7"/>
  </r>
  <r>
    <s v="Sue Ann Reed"/>
    <n v="12903"/>
    <d v="2009-09-25T00:00:00"/>
    <d v="2009-09-27T00:00:00"/>
    <s v="September"/>
    <s v="2009"/>
    <n v="2"/>
    <b v="0"/>
    <s v="Critical"/>
    <n v="2"/>
    <n v="63.427"/>
    <n v="7.0000000000000007E-2"/>
    <x v="0"/>
    <n v="-191.79"/>
    <n v="35.99"/>
    <n v="5"/>
    <s v="Manitoba"/>
    <x v="3"/>
    <s v="Consumer"/>
    <x v="1"/>
    <x v="3"/>
  </r>
  <r>
    <s v="Theresa Swint"/>
    <n v="13540"/>
    <d v="2010-05-23T00:00:00"/>
    <d v="2010-05-23T00:00:00"/>
    <s v="May"/>
    <s v="2010"/>
    <n v="0"/>
    <s v="FREE DELIVERY"/>
    <s v="High"/>
    <n v="31"/>
    <n v="259.58999999999997"/>
    <n v="0.06"/>
    <x v="0"/>
    <n v="34.79"/>
    <n v="8.5"/>
    <n v="1.99"/>
    <s v="Manitoba"/>
    <x v="3"/>
    <s v="Consumer"/>
    <x v="1"/>
    <x v="7"/>
  </r>
  <r>
    <s v="Theresa Swint"/>
    <n v="13540"/>
    <d v="2010-05-23T00:00:00"/>
    <d v="2010-05-23T00:00:00"/>
    <s v="May"/>
    <s v="2010"/>
    <n v="0"/>
    <s v="FREE DELIVERY"/>
    <s v="High"/>
    <n v="16"/>
    <n v="34.93"/>
    <n v="0.04"/>
    <x v="0"/>
    <n v="-0.05"/>
    <n v="2.1800000000000002"/>
    <n v="0.78"/>
    <s v="Manitoba"/>
    <x v="3"/>
    <s v="Consumer"/>
    <x v="0"/>
    <x v="6"/>
  </r>
  <r>
    <s v="Theresa Swint"/>
    <n v="13540"/>
    <d v="2010-05-23T00:00:00"/>
    <d v="2010-05-23T00:00:00"/>
    <s v="May"/>
    <s v="2010"/>
    <n v="0"/>
    <s v="FREE DELIVERY"/>
    <s v="High"/>
    <n v="33"/>
    <n v="431.06"/>
    <n v="0.02"/>
    <x v="0"/>
    <n v="-26.78"/>
    <n v="12.28"/>
    <n v="6.13"/>
    <s v="Manitoba"/>
    <x v="3"/>
    <s v="Consumer"/>
    <x v="0"/>
    <x v="0"/>
  </r>
  <r>
    <s v="Denny Joy"/>
    <n v="13762"/>
    <d v="2010-06-21T00:00:00"/>
    <d v="2010-06-24T00:00:00"/>
    <s v="June"/>
    <s v="2010"/>
    <n v="3"/>
    <b v="0"/>
    <s v="Medium"/>
    <n v="8"/>
    <n v="55"/>
    <n v="0.05"/>
    <x v="0"/>
    <n v="-23.62"/>
    <n v="6.28"/>
    <n v="5.36"/>
    <s v="Manitoba"/>
    <x v="3"/>
    <s v="Corporate"/>
    <x v="0"/>
    <x v="2"/>
  </r>
  <r>
    <s v="Denny Joy"/>
    <n v="13762"/>
    <d v="2010-06-21T00:00:00"/>
    <d v="2010-06-23T00:00:00"/>
    <s v="June"/>
    <s v="2010"/>
    <n v="2"/>
    <b v="0"/>
    <s v="Medium"/>
    <n v="7"/>
    <n v="51.66"/>
    <n v="0.06"/>
    <x v="0"/>
    <n v="7.4"/>
    <n v="7.64"/>
    <n v="1.39"/>
    <s v="Manitoba"/>
    <x v="3"/>
    <s v="Corporate"/>
    <x v="0"/>
    <x v="8"/>
  </r>
  <r>
    <s v="Denny Joy"/>
    <n v="13762"/>
    <d v="2010-06-21T00:00:00"/>
    <d v="2010-06-23T00:00:00"/>
    <s v="June"/>
    <s v="2010"/>
    <n v="2"/>
    <b v="0"/>
    <s v="Medium"/>
    <n v="37"/>
    <n v="107.73"/>
    <n v="0.08"/>
    <x v="0"/>
    <n v="39.81"/>
    <n v="3.15"/>
    <n v="0.5"/>
    <s v="Manitoba"/>
    <x v="3"/>
    <s v="Corporate"/>
    <x v="0"/>
    <x v="11"/>
  </r>
  <r>
    <s v="Steven Ward"/>
    <n v="14336"/>
    <d v="2009-11-18T00:00:00"/>
    <d v="2009-11-19T00:00:00"/>
    <s v="November"/>
    <s v="2009"/>
    <n v="1"/>
    <b v="0"/>
    <s v="High"/>
    <n v="4"/>
    <n v="174.55"/>
    <n v="0.05"/>
    <x v="2"/>
    <n v="-114.39"/>
    <n v="39.99"/>
    <n v="10.25"/>
    <s v="Manitoba"/>
    <x v="3"/>
    <s v="Consumer"/>
    <x v="1"/>
    <x v="7"/>
  </r>
  <r>
    <s v="Henia Zydlo"/>
    <n v="14400"/>
    <d v="2009-02-04T00:00:00"/>
    <d v="2009-02-05T00:00:00"/>
    <s v="February"/>
    <s v="2009"/>
    <n v="1"/>
    <b v="0"/>
    <s v="Medium"/>
    <n v="32"/>
    <n v="74.34"/>
    <n v="0.05"/>
    <x v="0"/>
    <n v="-166.55"/>
    <n v="2.16"/>
    <n v="6.05"/>
    <s v="Manitoba"/>
    <x v="3"/>
    <s v="Home Office"/>
    <x v="0"/>
    <x v="2"/>
  </r>
  <r>
    <s v="Henia Zydlo"/>
    <n v="14400"/>
    <d v="2009-02-04T00:00:00"/>
    <d v="2009-02-05T00:00:00"/>
    <s v="February"/>
    <s v="2009"/>
    <n v="1"/>
    <b v="0"/>
    <s v="Medium"/>
    <n v="35"/>
    <n v="228.8"/>
    <n v="0.03"/>
    <x v="0"/>
    <n v="-99.08"/>
    <n v="6.48"/>
    <n v="6.6"/>
    <s v="Manitoba"/>
    <x v="3"/>
    <s v="Home Office"/>
    <x v="0"/>
    <x v="5"/>
  </r>
  <r>
    <s v="Henia Zydlo"/>
    <n v="14400"/>
    <d v="2009-02-04T00:00:00"/>
    <d v="2009-02-05T00:00:00"/>
    <s v="February"/>
    <s v="2009"/>
    <n v="1"/>
    <b v="0"/>
    <s v="Medium"/>
    <n v="43"/>
    <n v="6089.05"/>
    <n v="0.08"/>
    <x v="1"/>
    <n v="-2110.56"/>
    <n v="146.05000000000001"/>
    <n v="80.2"/>
    <s v="Manitoba"/>
    <x v="3"/>
    <s v="Home Office"/>
    <x v="2"/>
    <x v="10"/>
  </r>
  <r>
    <s v="Tracy Collins"/>
    <n v="14500"/>
    <d v="2011-06-24T00:00:00"/>
    <d v="2011-06-26T00:00:00"/>
    <s v="June"/>
    <s v="2011"/>
    <n v="2"/>
    <b v="0"/>
    <s v="Not Specified"/>
    <n v="44"/>
    <n v="839.7"/>
    <n v="7.0000000000000007E-2"/>
    <x v="0"/>
    <n v="211.79"/>
    <n v="19.98"/>
    <n v="5.77"/>
    <s v="Manitoba"/>
    <x v="3"/>
    <s v="Consumer"/>
    <x v="0"/>
    <x v="5"/>
  </r>
  <r>
    <s v="Tracy Collins"/>
    <n v="14500"/>
    <d v="2011-06-24T00:00:00"/>
    <d v="2011-06-25T00:00:00"/>
    <s v="June"/>
    <s v="2011"/>
    <n v="1"/>
    <b v="0"/>
    <s v="Not Specified"/>
    <n v="46"/>
    <n v="1662.5"/>
    <n v="0.01"/>
    <x v="0"/>
    <n v="289.02"/>
    <n v="34.58"/>
    <n v="8.99"/>
    <s v="Manitoba"/>
    <x v="3"/>
    <s v="Consumer"/>
    <x v="0"/>
    <x v="12"/>
  </r>
  <r>
    <s v="Valerie Dominguez"/>
    <n v="14534"/>
    <d v="2010-07-18T00:00:00"/>
    <d v="2010-07-18T00:00:00"/>
    <s v="July"/>
    <s v="2010"/>
    <n v="0"/>
    <s v="FREE DELIVERY"/>
    <s v="Medium"/>
    <n v="46"/>
    <n v="745.99"/>
    <n v="0.02"/>
    <x v="0"/>
    <n v="226.09"/>
    <n v="15.98"/>
    <n v="4"/>
    <s v="Manitoba"/>
    <x v="3"/>
    <s v="Corporate"/>
    <x v="1"/>
    <x v="7"/>
  </r>
  <r>
    <s v="Michael Moore"/>
    <n v="14884"/>
    <d v="2011-09-27T00:00:00"/>
    <d v="2011-09-29T00:00:00"/>
    <s v="September"/>
    <s v="2011"/>
    <n v="2"/>
    <b v="0"/>
    <s v="High"/>
    <n v="6"/>
    <n v="473.9855"/>
    <n v="0.06"/>
    <x v="0"/>
    <n v="-301.68"/>
    <n v="95.99"/>
    <n v="4.9000000000000004"/>
    <s v="Manitoba"/>
    <x v="3"/>
    <s v="Corporate"/>
    <x v="1"/>
    <x v="3"/>
  </r>
  <r>
    <s v="Natalie Webber"/>
    <n v="15075"/>
    <d v="2009-10-04T00:00:00"/>
    <d v="2009-10-04T00:00:00"/>
    <s v="October"/>
    <s v="2009"/>
    <n v="0"/>
    <s v="FREE DELIVERY"/>
    <s v="Medium"/>
    <n v="24"/>
    <n v="1548.43"/>
    <n v="0.02"/>
    <x v="0"/>
    <n v="622.89"/>
    <n v="63.94"/>
    <n v="14.48"/>
    <s v="Manitoba"/>
    <x v="3"/>
    <s v="Consumer"/>
    <x v="2"/>
    <x v="4"/>
  </r>
  <r>
    <s v="Natalie Webber"/>
    <n v="15075"/>
    <d v="2009-10-04T00:00:00"/>
    <d v="2009-10-06T00:00:00"/>
    <s v="October"/>
    <s v="2009"/>
    <n v="2"/>
    <b v="0"/>
    <s v="Medium"/>
    <n v="10"/>
    <n v="54.84"/>
    <n v="0.01"/>
    <x v="0"/>
    <n v="-56.3"/>
    <n v="5.0199999999999996"/>
    <n v="5.14"/>
    <s v="Manitoba"/>
    <x v="3"/>
    <s v="Consumer"/>
    <x v="1"/>
    <x v="7"/>
  </r>
  <r>
    <s v="Toby Knight"/>
    <n v="15234"/>
    <d v="2010-03-12T00:00:00"/>
    <d v="2010-03-13T00:00:00"/>
    <s v="March"/>
    <s v="2010"/>
    <n v="1"/>
    <b v="0"/>
    <s v="Not Specified"/>
    <n v="21"/>
    <n v="2185.9535000000001"/>
    <n v="0.1"/>
    <x v="0"/>
    <n v="268.01"/>
    <n v="125.99"/>
    <n v="8.99"/>
    <s v="Manitoba"/>
    <x v="3"/>
    <s v="Consumer"/>
    <x v="1"/>
    <x v="3"/>
  </r>
  <r>
    <s v="Toby Knight"/>
    <n v="15234"/>
    <d v="2010-03-12T00:00:00"/>
    <d v="2010-03-13T00:00:00"/>
    <s v="March"/>
    <s v="2010"/>
    <n v="1"/>
    <b v="0"/>
    <s v="Not Specified"/>
    <n v="12"/>
    <n v="1323.5435"/>
    <n v="0"/>
    <x v="2"/>
    <n v="-34.729999999999997"/>
    <n v="125.99"/>
    <n v="8.08"/>
    <s v="Manitoba"/>
    <x v="3"/>
    <s v="Consumer"/>
    <x v="1"/>
    <x v="3"/>
  </r>
  <r>
    <s v="Maria Zettner"/>
    <n v="15270"/>
    <d v="2009-01-31T00:00:00"/>
    <d v="2009-02-02T00:00:00"/>
    <s v="February"/>
    <s v="2009"/>
    <n v="2"/>
    <b v="0"/>
    <s v="Not Specified"/>
    <n v="36"/>
    <n v="257.91000000000003"/>
    <n v="0"/>
    <x v="0"/>
    <n v="90.86"/>
    <n v="6.98"/>
    <n v="1.6"/>
    <s v="Manitoba"/>
    <x v="3"/>
    <s v="Corporate"/>
    <x v="0"/>
    <x v="5"/>
  </r>
  <r>
    <s v="Nick Radford"/>
    <n v="15296"/>
    <d v="2012-08-07T00:00:00"/>
    <d v="2012-08-09T00:00:00"/>
    <s v="August"/>
    <s v="2012"/>
    <n v="2"/>
    <b v="0"/>
    <s v="Not Specified"/>
    <n v="38"/>
    <n v="6216.6"/>
    <n v="0.02"/>
    <x v="0"/>
    <n v="1082.21"/>
    <n v="161.55000000000001"/>
    <n v="19.989999999999998"/>
    <s v="Manitoba"/>
    <x v="3"/>
    <s v="Corporate"/>
    <x v="0"/>
    <x v="0"/>
  </r>
  <r>
    <s v="Thea Hudgings"/>
    <n v="15335"/>
    <d v="2010-09-17T00:00:00"/>
    <d v="2010-09-19T00:00:00"/>
    <s v="September"/>
    <s v="2010"/>
    <n v="2"/>
    <b v="0"/>
    <s v="Medium"/>
    <n v="26"/>
    <n v="765.96"/>
    <n v="0.1"/>
    <x v="0"/>
    <n v="240.06"/>
    <n v="31.78"/>
    <n v="1.99"/>
    <s v="Manitoba"/>
    <x v="3"/>
    <s v="Consumer"/>
    <x v="1"/>
    <x v="7"/>
  </r>
  <r>
    <s v="Natalie Webber"/>
    <n v="15712"/>
    <d v="2012-12-04T00:00:00"/>
    <d v="2012-12-06T00:00:00"/>
    <s v="December"/>
    <s v="2012"/>
    <n v="2"/>
    <b v="0"/>
    <s v="High"/>
    <n v="1"/>
    <n v="102.9"/>
    <n v="7.0000000000000007E-2"/>
    <x v="1"/>
    <n v="-81.89"/>
    <n v="48.58"/>
    <n v="54.11"/>
    <s v="Manitoba"/>
    <x v="3"/>
    <s v="Corporate"/>
    <x v="2"/>
    <x v="9"/>
  </r>
  <r>
    <s v="Ross Baird"/>
    <n v="15906"/>
    <d v="2010-09-27T00:00:00"/>
    <d v="2010-09-29T00:00:00"/>
    <s v="September"/>
    <s v="2010"/>
    <n v="2"/>
    <b v="0"/>
    <s v="low"/>
    <n v="8"/>
    <n v="2174.96"/>
    <n v="0.05"/>
    <x v="1"/>
    <n v="-223.89"/>
    <n v="264.98"/>
    <n v="17.86"/>
    <s v="Manitoba"/>
    <x v="3"/>
    <s v="Corporate"/>
    <x v="1"/>
    <x v="16"/>
  </r>
  <r>
    <s v="Maurice Satty"/>
    <n v="16005"/>
    <d v="2012-12-24T00:00:00"/>
    <d v="2012-12-26T00:00:00"/>
    <s v="December"/>
    <s v="2012"/>
    <n v="2"/>
    <b v="0"/>
    <s v="Not Specified"/>
    <n v="7"/>
    <n v="51.03"/>
    <n v="0.09"/>
    <x v="0"/>
    <n v="-21.38"/>
    <n v="6.81"/>
    <n v="5.48"/>
    <s v="Manitoba"/>
    <x v="3"/>
    <s v="Corporate"/>
    <x v="0"/>
    <x v="2"/>
  </r>
  <r>
    <s v="Maria Zettner"/>
    <n v="16103"/>
    <d v="2012-07-15T00:00:00"/>
    <d v="2012-07-17T00:00:00"/>
    <s v="July"/>
    <s v="2012"/>
    <n v="2"/>
    <b v="0"/>
    <s v="Not Specified"/>
    <n v="22"/>
    <n v="426.7"/>
    <n v="0.06"/>
    <x v="0"/>
    <n v="104.77"/>
    <n v="19.84"/>
    <n v="4.0999999999999996"/>
    <s v="Manitoba"/>
    <x v="3"/>
    <s v="Corporate"/>
    <x v="0"/>
    <x v="12"/>
  </r>
  <r>
    <s v="Tanja Norvell"/>
    <n v="16225"/>
    <d v="2009-05-28T00:00:00"/>
    <d v="2009-05-30T00:00:00"/>
    <s v="May"/>
    <s v="2009"/>
    <n v="2"/>
    <b v="0"/>
    <s v="Critical"/>
    <n v="30"/>
    <n v="550.29"/>
    <n v="0.03"/>
    <x v="0"/>
    <n v="-82.5"/>
    <n v="17.7"/>
    <n v="9.4700000000000006"/>
    <s v="Manitoba"/>
    <x v="3"/>
    <s v="Consumer"/>
    <x v="0"/>
    <x v="0"/>
  </r>
  <r>
    <s v="Linda Southworth"/>
    <n v="16262"/>
    <d v="2011-01-01T00:00:00"/>
    <d v="2011-01-08T00:00:00"/>
    <s v="January"/>
    <s v="2011"/>
    <n v="7"/>
    <b v="0"/>
    <s v="low"/>
    <n v="11"/>
    <n v="62.84"/>
    <n v="0.06"/>
    <x v="2"/>
    <n v="9.5299999999999994"/>
    <n v="5.18"/>
    <n v="2.04"/>
    <s v="Manitoba"/>
    <x v="3"/>
    <s v="Consumer"/>
    <x v="0"/>
    <x v="5"/>
  </r>
  <r>
    <s v="Roy Skaria"/>
    <n v="16321"/>
    <d v="2009-10-01T00:00:00"/>
    <d v="2009-10-03T00:00:00"/>
    <s v="October"/>
    <s v="2009"/>
    <n v="2"/>
    <b v="0"/>
    <s v="Not Specified"/>
    <n v="50"/>
    <n v="7156.56"/>
    <n v="0.03"/>
    <x v="0"/>
    <n v="1871.26"/>
    <n v="142.86000000000001"/>
    <n v="19.989999999999998"/>
    <s v="Manitoba"/>
    <x v="3"/>
    <s v="Corporate"/>
    <x v="0"/>
    <x v="0"/>
  </r>
  <r>
    <s v="Ryan Crowe"/>
    <n v="16679"/>
    <d v="2009-11-08T00:00:00"/>
    <d v="2009-11-13T00:00:00"/>
    <s v="November"/>
    <s v="2009"/>
    <n v="5"/>
    <b v="0"/>
    <s v="low"/>
    <n v="29"/>
    <n v="6481.95"/>
    <n v="0.09"/>
    <x v="1"/>
    <n v="846.23"/>
    <n v="243.98"/>
    <n v="43.32"/>
    <s v="Manitoba"/>
    <x v="3"/>
    <s v="Small Business"/>
    <x v="2"/>
    <x v="14"/>
  </r>
  <r>
    <s v="Natalie Webber"/>
    <n v="16775"/>
    <d v="2012-11-22T00:00:00"/>
    <d v="2012-11-26T00:00:00"/>
    <s v="November"/>
    <s v="2012"/>
    <n v="4"/>
    <b v="0"/>
    <s v="low"/>
    <n v="49"/>
    <n v="2469.15"/>
    <n v="0.04"/>
    <x v="0"/>
    <n v="1244.81"/>
    <n v="48.94"/>
    <n v="5.86"/>
    <s v="Manitoba"/>
    <x v="3"/>
    <s v="Corporate"/>
    <x v="0"/>
    <x v="5"/>
  </r>
  <r>
    <s v="Sue Ann Reed"/>
    <n v="16834"/>
    <d v="2010-10-23T00:00:00"/>
    <d v="2010-10-25T00:00:00"/>
    <s v="October"/>
    <s v="2010"/>
    <n v="2"/>
    <b v="0"/>
    <s v="low"/>
    <n v="33"/>
    <n v="463.42"/>
    <n v="0.08"/>
    <x v="0"/>
    <n v="14.2"/>
    <n v="14.45"/>
    <n v="7.17"/>
    <s v="Manitoba"/>
    <x v="3"/>
    <s v="Consumer"/>
    <x v="0"/>
    <x v="2"/>
  </r>
  <r>
    <s v="Jill Stevenson"/>
    <n v="16837"/>
    <d v="2011-01-21T00:00:00"/>
    <d v="2011-01-22T00:00:00"/>
    <s v="January"/>
    <s v="2011"/>
    <n v="1"/>
    <b v="0"/>
    <s v="Not Specified"/>
    <n v="4"/>
    <n v="997"/>
    <n v="0.09"/>
    <x v="1"/>
    <n v="-307.95999999999998"/>
    <n v="258.98"/>
    <n v="54.31"/>
    <s v="Manitoba"/>
    <x v="3"/>
    <s v="Consumer"/>
    <x v="2"/>
    <x v="14"/>
  </r>
  <r>
    <s v="Penelope Sewall"/>
    <n v="16866"/>
    <d v="2012-02-06T00:00:00"/>
    <d v="2012-02-07T00:00:00"/>
    <s v="February"/>
    <s v="2012"/>
    <n v="1"/>
    <b v="0"/>
    <s v="Not Specified"/>
    <n v="43"/>
    <n v="2357.9085"/>
    <n v="0.06"/>
    <x v="0"/>
    <n v="538.49"/>
    <n v="65.989999999999995"/>
    <n v="3.99"/>
    <s v="Manitoba"/>
    <x v="3"/>
    <s v="Home Office"/>
    <x v="1"/>
    <x v="3"/>
  </r>
  <r>
    <s v="Gary Hwang"/>
    <n v="17058"/>
    <d v="2011-01-01T00:00:00"/>
    <d v="2011-01-02T00:00:00"/>
    <s v="January"/>
    <s v="2011"/>
    <n v="1"/>
    <b v="0"/>
    <s v="High"/>
    <n v="15"/>
    <n v="72.67"/>
    <n v="0.04"/>
    <x v="0"/>
    <n v="-62.37"/>
    <n v="4.28"/>
    <n v="6.72"/>
    <s v="Manitoba"/>
    <x v="3"/>
    <s v="Home Office"/>
    <x v="0"/>
    <x v="5"/>
  </r>
  <r>
    <s v="Roy Skaria"/>
    <n v="17508"/>
    <d v="2012-06-27T00:00:00"/>
    <d v="2012-06-29T00:00:00"/>
    <s v="June"/>
    <s v="2012"/>
    <n v="2"/>
    <b v="0"/>
    <s v="low"/>
    <n v="50"/>
    <n v="99.08"/>
    <n v="0.01"/>
    <x v="2"/>
    <n v="11.28"/>
    <n v="1.76"/>
    <n v="0.7"/>
    <s v="Manitoba"/>
    <x v="3"/>
    <s v="Corporate"/>
    <x v="0"/>
    <x v="12"/>
  </r>
  <r>
    <s v="Nora Pelletier"/>
    <n v="18592"/>
    <d v="2012-09-30T00:00:00"/>
    <d v="2012-10-01T00:00:00"/>
    <s v="October"/>
    <s v="2012"/>
    <n v="1"/>
    <b v="0"/>
    <s v="Critical"/>
    <n v="2"/>
    <n v="25.72"/>
    <n v="0.04"/>
    <x v="0"/>
    <n v="-15.5"/>
    <n v="10.98"/>
    <n v="3.37"/>
    <s v="Manitoba"/>
    <x v="3"/>
    <s v="Corporate"/>
    <x v="0"/>
    <x v="15"/>
  </r>
  <r>
    <s v="Matthew Clasen"/>
    <n v="18757"/>
    <d v="2012-05-22T00:00:00"/>
    <d v="2012-05-29T00:00:00"/>
    <s v="May"/>
    <s v="2012"/>
    <n v="7"/>
    <b v="0"/>
    <s v="low"/>
    <n v="43"/>
    <n v="319.95999999999998"/>
    <n v="0.01"/>
    <x v="2"/>
    <n v="123.15"/>
    <n v="6.98"/>
    <n v="1.6"/>
    <s v="Manitoba"/>
    <x v="3"/>
    <s v="Consumer"/>
    <x v="0"/>
    <x v="5"/>
  </r>
  <r>
    <s v="Thea Hudgings"/>
    <n v="18851"/>
    <d v="2012-12-16T00:00:00"/>
    <d v="2012-12-17T00:00:00"/>
    <s v="December"/>
    <s v="2012"/>
    <n v="1"/>
    <b v="0"/>
    <s v="Critical"/>
    <n v="32"/>
    <n v="204.21"/>
    <n v="0.04"/>
    <x v="2"/>
    <n v="-204.81"/>
    <n v="5.98"/>
    <n v="10.39"/>
    <s v="Manitoba"/>
    <x v="3"/>
    <s v="Consumer"/>
    <x v="0"/>
    <x v="5"/>
  </r>
  <r>
    <s v="Gary Hwang"/>
    <n v="18853"/>
    <d v="2010-01-17T00:00:00"/>
    <d v="2010-01-19T00:00:00"/>
    <s v="January"/>
    <s v="2010"/>
    <n v="2"/>
    <b v="0"/>
    <s v="Critical"/>
    <n v="33"/>
    <n v="223.88"/>
    <n v="0.03"/>
    <x v="0"/>
    <n v="55.21"/>
    <n v="6.68"/>
    <n v="1.5"/>
    <s v="Manitoba"/>
    <x v="3"/>
    <s v="Home Office"/>
    <x v="0"/>
    <x v="12"/>
  </r>
  <r>
    <s v="Nora Pelletier"/>
    <n v="18884"/>
    <d v="2011-06-24T00:00:00"/>
    <d v="2011-06-25T00:00:00"/>
    <s v="June"/>
    <s v="2011"/>
    <n v="1"/>
    <b v="0"/>
    <s v="Not Specified"/>
    <n v="5"/>
    <n v="131.27000000000001"/>
    <n v="0.1"/>
    <x v="1"/>
    <n v="-70.430000000000007"/>
    <n v="25.98"/>
    <n v="14.36"/>
    <s v="Manitoba"/>
    <x v="3"/>
    <s v="Home Office"/>
    <x v="2"/>
    <x v="14"/>
  </r>
  <r>
    <s v="Nora Pelletier"/>
    <n v="18884"/>
    <d v="2011-06-24T00:00:00"/>
    <d v="2011-06-26T00:00:00"/>
    <s v="June"/>
    <s v="2011"/>
    <n v="2"/>
    <b v="0"/>
    <s v="Not Specified"/>
    <n v="29"/>
    <n v="13571.7"/>
    <n v="0"/>
    <x v="0"/>
    <n v="3825.69"/>
    <n v="449.99"/>
    <n v="24.49"/>
    <s v="Manitoba"/>
    <x v="3"/>
    <s v="Home Office"/>
    <x v="1"/>
    <x v="13"/>
  </r>
  <r>
    <s v="Denny Joy"/>
    <n v="19300"/>
    <d v="2009-12-16T00:00:00"/>
    <d v="2009-12-17T00:00:00"/>
    <s v="December"/>
    <s v="2009"/>
    <n v="1"/>
    <b v="0"/>
    <s v="Critical"/>
    <n v="10"/>
    <n v="78.72"/>
    <n v="0.1"/>
    <x v="0"/>
    <n v="-22.36"/>
    <n v="7.64"/>
    <n v="5.83"/>
    <s v="Manitoba"/>
    <x v="3"/>
    <s v="Corporate"/>
    <x v="0"/>
    <x v="5"/>
  </r>
  <r>
    <s v="Valerie Takahito"/>
    <n v="19361"/>
    <d v="2012-09-23T00:00:00"/>
    <d v="2012-10-02T00:00:00"/>
    <s v="October"/>
    <s v="2012"/>
    <n v="9"/>
    <b v="0"/>
    <s v="low"/>
    <n v="21"/>
    <n v="788.85"/>
    <n v="0.06"/>
    <x v="0"/>
    <n v="317.52999999999997"/>
    <n v="37.700000000000003"/>
    <n v="2.99"/>
    <s v="Manitoba"/>
    <x v="3"/>
    <s v="Consumer"/>
    <x v="0"/>
    <x v="2"/>
  </r>
  <r>
    <s v="Valerie Takahito"/>
    <n v="19361"/>
    <d v="2012-09-23T00:00:00"/>
    <d v="2012-09-30T00:00:00"/>
    <s v="September"/>
    <s v="2012"/>
    <n v="7"/>
    <b v="0"/>
    <s v="low"/>
    <n v="43"/>
    <n v="364.59"/>
    <n v="7.0000000000000007E-2"/>
    <x v="0"/>
    <n v="-14.28"/>
    <n v="8.56"/>
    <n v="5.16"/>
    <s v="Manitoba"/>
    <x v="3"/>
    <s v="Consumer"/>
    <x v="0"/>
    <x v="5"/>
  </r>
  <r>
    <s v="Valerie Dominguez"/>
    <n v="19557"/>
    <d v="2011-10-30T00:00:00"/>
    <d v="2011-11-03T00:00:00"/>
    <s v="November"/>
    <s v="2011"/>
    <n v="4"/>
    <b v="0"/>
    <s v="low"/>
    <n v="26"/>
    <n v="66.599999999999994"/>
    <n v="0.08"/>
    <x v="0"/>
    <n v="13.99"/>
    <n v="2.62"/>
    <n v="0.8"/>
    <s v="Manitoba"/>
    <x v="3"/>
    <s v="Corporate"/>
    <x v="0"/>
    <x v="6"/>
  </r>
  <r>
    <s v="Valerie Dominguez"/>
    <n v="19557"/>
    <d v="2011-10-30T00:00:00"/>
    <d v="2011-10-30T00:00:00"/>
    <s v="October"/>
    <s v="2011"/>
    <n v="0"/>
    <s v="FREE DELIVERY"/>
    <s v="low"/>
    <n v="9"/>
    <n v="312.25"/>
    <n v="0.05"/>
    <x v="0"/>
    <n v="15.56"/>
    <n v="33.89"/>
    <n v="5.0999999999999996"/>
    <s v="Manitoba"/>
    <x v="3"/>
    <s v="Corporate"/>
    <x v="0"/>
    <x v="0"/>
  </r>
  <r>
    <s v="Gary Hwang"/>
    <n v="19586"/>
    <d v="2012-11-01T00:00:00"/>
    <d v="2012-11-03T00:00:00"/>
    <s v="November"/>
    <s v="2012"/>
    <n v="2"/>
    <b v="0"/>
    <s v="Not Specified"/>
    <n v="36"/>
    <n v="70.63"/>
    <n v="0.1"/>
    <x v="0"/>
    <n v="-66.87"/>
    <n v="2.08"/>
    <n v="2.56"/>
    <s v="Manitoba"/>
    <x v="3"/>
    <s v="Home Office"/>
    <x v="0"/>
    <x v="15"/>
  </r>
  <r>
    <s v="Victor Price"/>
    <n v="19718"/>
    <d v="2012-06-24T00:00:00"/>
    <d v="2012-06-29T00:00:00"/>
    <s v="June"/>
    <s v="2012"/>
    <n v="5"/>
    <b v="0"/>
    <s v="low"/>
    <n v="6"/>
    <n v="89.75"/>
    <n v="0.03"/>
    <x v="0"/>
    <n v="-38.29"/>
    <n v="13.99"/>
    <n v="7.51"/>
    <s v="Manitoba"/>
    <x v="3"/>
    <s v="Consumer"/>
    <x v="1"/>
    <x v="16"/>
  </r>
  <r>
    <s v="Natalie Webber"/>
    <n v="19744"/>
    <d v="2010-03-14T00:00:00"/>
    <d v="2010-03-16T00:00:00"/>
    <s v="March"/>
    <s v="2010"/>
    <n v="2"/>
    <b v="0"/>
    <s v="Medium"/>
    <n v="41"/>
    <n v="478.38"/>
    <n v="0.09"/>
    <x v="0"/>
    <n v="-34.39"/>
    <n v="11.97"/>
    <n v="4.9800000000000004"/>
    <s v="Manitoba"/>
    <x v="3"/>
    <s v="Consumer"/>
    <x v="0"/>
    <x v="1"/>
  </r>
  <r>
    <s v="Jack Garza"/>
    <n v="20069"/>
    <d v="2009-09-26T00:00:00"/>
    <d v="2009-09-28T00:00:00"/>
    <s v="September"/>
    <s v="2009"/>
    <n v="2"/>
    <b v="0"/>
    <s v="Critical"/>
    <n v="6"/>
    <n v="247.15"/>
    <n v="7.0000000000000007E-2"/>
    <x v="0"/>
    <n v="-88.35"/>
    <n v="40.89"/>
    <n v="18.98"/>
    <s v="Manitoba"/>
    <x v="3"/>
    <s v="Corporate"/>
    <x v="2"/>
    <x v="4"/>
  </r>
  <r>
    <s v="Thais Sissman"/>
    <n v="20103"/>
    <d v="2010-02-11T00:00:00"/>
    <d v="2010-02-12T00:00:00"/>
    <s v="February"/>
    <s v="2010"/>
    <n v="1"/>
    <b v="0"/>
    <s v="Medium"/>
    <n v="30"/>
    <n v="314.93"/>
    <n v="0"/>
    <x v="0"/>
    <n v="-17.5"/>
    <n v="9.99"/>
    <n v="6.24"/>
    <s v="Manitoba"/>
    <x v="3"/>
    <s v="Small Business"/>
    <x v="1"/>
    <x v="16"/>
  </r>
  <r>
    <s v="Thais Sissman"/>
    <n v="20103"/>
    <d v="2010-02-11T00:00:00"/>
    <d v="2010-02-13T00:00:00"/>
    <s v="February"/>
    <s v="2010"/>
    <n v="2"/>
    <b v="0"/>
    <s v="Medium"/>
    <n v="25"/>
    <n v="726.82"/>
    <n v="0.1"/>
    <x v="2"/>
    <n v="-173.88"/>
    <n v="30.42"/>
    <n v="8.65"/>
    <s v="Manitoba"/>
    <x v="3"/>
    <s v="Small Business"/>
    <x v="1"/>
    <x v="7"/>
  </r>
  <r>
    <s v="Susan MacKendrick"/>
    <n v="20135"/>
    <d v="2009-06-30T00:00:00"/>
    <d v="2009-06-30T00:00:00"/>
    <s v="June"/>
    <s v="2009"/>
    <n v="0"/>
    <s v="FREE DELIVERY"/>
    <s v="Critical"/>
    <n v="44"/>
    <n v="115.24"/>
    <n v="0.03"/>
    <x v="0"/>
    <n v="43.23"/>
    <n v="2.61"/>
    <n v="0.5"/>
    <s v="Manitoba"/>
    <x v="3"/>
    <s v="Corporate"/>
    <x v="0"/>
    <x v="11"/>
  </r>
  <r>
    <s v="Susan MacKendrick"/>
    <n v="20135"/>
    <d v="2009-06-30T00:00:00"/>
    <d v="2009-07-02T00:00:00"/>
    <s v="July"/>
    <s v="2009"/>
    <n v="2"/>
    <b v="0"/>
    <s v="Critical"/>
    <n v="28"/>
    <n v="9601.94"/>
    <n v="0.08"/>
    <x v="1"/>
    <n v="2428.59"/>
    <n v="349.45"/>
    <n v="60"/>
    <s v="Manitoba"/>
    <x v="3"/>
    <s v="Corporate"/>
    <x v="2"/>
    <x v="10"/>
  </r>
  <r>
    <s v="Mick Crebagga"/>
    <n v="20166"/>
    <d v="2009-03-04T00:00:00"/>
    <d v="2009-03-08T00:00:00"/>
    <s v="March"/>
    <s v="2009"/>
    <n v="4"/>
    <b v="0"/>
    <s v="low"/>
    <n v="6"/>
    <n v="973.86199999999997"/>
    <n v="0.1"/>
    <x v="0"/>
    <n v="-693.33"/>
    <n v="205.99"/>
    <n v="8.99"/>
    <s v="Manitoba"/>
    <x v="3"/>
    <s v="Corporate"/>
    <x v="1"/>
    <x v="3"/>
  </r>
  <r>
    <s v="Henia Zydlo"/>
    <n v="20192"/>
    <d v="2010-10-06T00:00:00"/>
    <d v="2010-10-13T00:00:00"/>
    <s v="October"/>
    <s v="2010"/>
    <n v="7"/>
    <b v="0"/>
    <s v="low"/>
    <n v="35"/>
    <n v="1624.67"/>
    <n v="0.04"/>
    <x v="0"/>
    <n v="504.35"/>
    <n v="45.19"/>
    <n v="1.99"/>
    <s v="Manitoba"/>
    <x v="3"/>
    <s v="Home Office"/>
    <x v="1"/>
    <x v="7"/>
  </r>
  <r>
    <s v="Gary Hwang"/>
    <n v="20229"/>
    <d v="2009-10-30T00:00:00"/>
    <d v="2009-11-06T00:00:00"/>
    <s v="November"/>
    <s v="2009"/>
    <n v="7"/>
    <b v="0"/>
    <s v="low"/>
    <n v="47"/>
    <n v="116.06"/>
    <n v="0.1"/>
    <x v="0"/>
    <n v="25.2"/>
    <n v="2.62"/>
    <n v="0.8"/>
    <s v="Manitoba"/>
    <x v="3"/>
    <s v="Home Office"/>
    <x v="0"/>
    <x v="6"/>
  </r>
  <r>
    <s v="Mike Gockenbach"/>
    <n v="20966"/>
    <d v="2010-09-18T00:00:00"/>
    <d v="2010-09-22T00:00:00"/>
    <s v="September"/>
    <s v="2010"/>
    <n v="4"/>
    <b v="0"/>
    <s v="low"/>
    <n v="10"/>
    <n v="39.42"/>
    <n v="0.06"/>
    <x v="0"/>
    <n v="7.78"/>
    <n v="3.85"/>
    <n v="0.7"/>
    <s v="Manitoba"/>
    <x v="3"/>
    <s v="Consumer"/>
    <x v="0"/>
    <x v="12"/>
  </r>
  <r>
    <s v="Mike Gockenbach"/>
    <n v="20966"/>
    <d v="2010-09-18T00:00:00"/>
    <d v="2010-09-22T00:00:00"/>
    <s v="September"/>
    <s v="2010"/>
    <n v="4"/>
    <b v="0"/>
    <s v="low"/>
    <n v="35"/>
    <n v="801.44"/>
    <n v="0.01"/>
    <x v="0"/>
    <n v="308.12"/>
    <n v="22.24"/>
    <n v="1.99"/>
    <s v="Manitoba"/>
    <x v="3"/>
    <s v="Consumer"/>
    <x v="1"/>
    <x v="7"/>
  </r>
  <r>
    <s v="Mike Gockenbach"/>
    <n v="20966"/>
    <d v="2010-09-18T00:00:00"/>
    <d v="2010-09-25T00:00:00"/>
    <s v="September"/>
    <s v="2010"/>
    <n v="7"/>
    <b v="0"/>
    <s v="low"/>
    <n v="22"/>
    <n v="1194.06"/>
    <n v="0.04"/>
    <x v="0"/>
    <n v="326.97000000000003"/>
    <n v="54.74"/>
    <n v="14.83"/>
    <s v="Manitoba"/>
    <x v="3"/>
    <s v="Consumer"/>
    <x v="2"/>
    <x v="4"/>
  </r>
  <r>
    <s v="Mike Gockenbach"/>
    <n v="21063"/>
    <d v="2011-04-15T00:00:00"/>
    <d v="2011-04-19T00:00:00"/>
    <s v="April"/>
    <s v="2011"/>
    <n v="4"/>
    <b v="0"/>
    <s v="low"/>
    <n v="49"/>
    <n v="377.02"/>
    <n v="0"/>
    <x v="0"/>
    <n v="84.66"/>
    <n v="7.08"/>
    <n v="2.35"/>
    <s v="Manitoba"/>
    <x v="3"/>
    <s v="Consumer"/>
    <x v="0"/>
    <x v="12"/>
  </r>
  <r>
    <s v="Mike Gockenbach"/>
    <n v="21063"/>
    <d v="2011-04-15T00:00:00"/>
    <d v="2011-04-15T00:00:00"/>
    <s v="April"/>
    <s v="2011"/>
    <n v="0"/>
    <s v="FREE DELIVERY"/>
    <s v="low"/>
    <n v="48"/>
    <n v="7339.24"/>
    <n v="0"/>
    <x v="1"/>
    <n v="-279.74"/>
    <n v="145.97999999999999"/>
    <n v="51.92"/>
    <s v="Manitoba"/>
    <x v="3"/>
    <s v="Consumer"/>
    <x v="2"/>
    <x v="10"/>
  </r>
  <r>
    <s v="Nora Pelletier"/>
    <n v="21412"/>
    <d v="2011-07-13T00:00:00"/>
    <d v="2011-07-15T00:00:00"/>
    <s v="July"/>
    <s v="2011"/>
    <n v="2"/>
    <b v="0"/>
    <s v="Not Specified"/>
    <n v="38"/>
    <n v="137.07"/>
    <n v="0.09"/>
    <x v="0"/>
    <n v="-199.3"/>
    <n v="3.52"/>
    <n v="6.83"/>
    <s v="Manitoba"/>
    <x v="3"/>
    <s v="Home Office"/>
    <x v="0"/>
    <x v="2"/>
  </r>
  <r>
    <s v="Nora Pelletier"/>
    <n v="21412"/>
    <d v="2011-07-13T00:00:00"/>
    <d v="2011-07-14T00:00:00"/>
    <s v="July"/>
    <s v="2011"/>
    <n v="1"/>
    <b v="0"/>
    <s v="Not Specified"/>
    <n v="28"/>
    <n v="203.99"/>
    <n v="0.02"/>
    <x v="0"/>
    <n v="-8.51"/>
    <n v="7.28"/>
    <n v="4.2300000000000004"/>
    <s v="Manitoba"/>
    <x v="3"/>
    <s v="Home Office"/>
    <x v="0"/>
    <x v="5"/>
  </r>
  <r>
    <s v="Thea Hudgings"/>
    <n v="21442"/>
    <d v="2009-12-25T00:00:00"/>
    <d v="2010-01-01T00:00:00"/>
    <s v="January"/>
    <s v="2010"/>
    <n v="7"/>
    <b v="0"/>
    <s v="low"/>
    <n v="48"/>
    <n v="2962.96"/>
    <n v="0.02"/>
    <x v="1"/>
    <n v="-612.94000000000005"/>
    <n v="58.14"/>
    <n v="36.61"/>
    <s v="Manitoba"/>
    <x v="3"/>
    <s v="Consumer"/>
    <x v="2"/>
    <x v="9"/>
  </r>
  <r>
    <s v="Thea Hudgings"/>
    <n v="21442"/>
    <d v="2009-12-25T00:00:00"/>
    <d v="2010-01-01T00:00:00"/>
    <s v="January"/>
    <s v="2010"/>
    <n v="7"/>
    <b v="0"/>
    <s v="low"/>
    <n v="48"/>
    <n v="782.93"/>
    <n v="0.03"/>
    <x v="0"/>
    <n v="401.07"/>
    <n v="15.57"/>
    <n v="1.39"/>
    <s v="Manitoba"/>
    <x v="3"/>
    <s v="Consumer"/>
    <x v="0"/>
    <x v="8"/>
  </r>
  <r>
    <s v="Maurice Satty"/>
    <n v="21444"/>
    <d v="2011-04-15T00:00:00"/>
    <d v="2011-04-16T00:00:00"/>
    <s v="April"/>
    <s v="2011"/>
    <n v="1"/>
    <b v="0"/>
    <s v="Medium"/>
    <n v="17"/>
    <n v="34.159999999999997"/>
    <n v="0.09"/>
    <x v="0"/>
    <n v="-2.29"/>
    <n v="2.1"/>
    <n v="0.7"/>
    <s v="Manitoba"/>
    <x v="3"/>
    <s v="Corporate"/>
    <x v="0"/>
    <x v="12"/>
  </r>
  <r>
    <s v="Tom Zandusky"/>
    <n v="21861"/>
    <d v="2009-08-18T00:00:00"/>
    <d v="2009-08-20T00:00:00"/>
    <s v="August"/>
    <s v="2009"/>
    <n v="2"/>
    <b v="0"/>
    <s v="Critical"/>
    <n v="5"/>
    <n v="244.9"/>
    <n v="0.06"/>
    <x v="0"/>
    <n v="-135.4"/>
    <n v="47.98"/>
    <n v="3.61"/>
    <s v="Manitoba"/>
    <x v="3"/>
    <s v="Home Office"/>
    <x v="1"/>
    <x v="7"/>
  </r>
  <r>
    <s v="Natalie Webber"/>
    <n v="21956"/>
    <d v="2011-02-01T00:00:00"/>
    <d v="2011-02-03T00:00:00"/>
    <s v="February"/>
    <s v="2011"/>
    <n v="2"/>
    <b v="0"/>
    <s v="High"/>
    <n v="2"/>
    <n v="125.273"/>
    <n v="0.02"/>
    <x v="0"/>
    <n v="-301.91000000000003"/>
    <n v="65.989999999999995"/>
    <n v="8.99"/>
    <s v="Manitoba"/>
    <x v="3"/>
    <s v="Consumer"/>
    <x v="1"/>
    <x v="3"/>
  </r>
  <r>
    <s v="Michael Moore"/>
    <n v="22051"/>
    <d v="2011-12-30T00:00:00"/>
    <d v="2012-01-01T00:00:00"/>
    <s v="January"/>
    <s v="2012"/>
    <n v="2"/>
    <b v="0"/>
    <s v="Not Specified"/>
    <n v="39"/>
    <n v="209.33"/>
    <n v="0.01"/>
    <x v="0"/>
    <n v="-160.71"/>
    <n v="4.9800000000000004"/>
    <n v="7.44"/>
    <s v="Manitoba"/>
    <x v="3"/>
    <s v="Corporate"/>
    <x v="0"/>
    <x v="5"/>
  </r>
  <r>
    <s v="Gary Hwang"/>
    <n v="22085"/>
    <d v="2012-03-09T00:00:00"/>
    <d v="2012-03-11T00:00:00"/>
    <s v="March"/>
    <s v="2012"/>
    <n v="2"/>
    <b v="0"/>
    <s v="low"/>
    <n v="41"/>
    <n v="265.61"/>
    <n v="0.1"/>
    <x v="0"/>
    <n v="-147.82"/>
    <n v="6.48"/>
    <n v="7.37"/>
    <s v="Manitoba"/>
    <x v="3"/>
    <s v="Home Office"/>
    <x v="0"/>
    <x v="5"/>
  </r>
  <r>
    <s v="Gary Hwang"/>
    <n v="22085"/>
    <d v="2012-03-09T00:00:00"/>
    <d v="2012-03-09T00:00:00"/>
    <s v="March"/>
    <s v="2012"/>
    <n v="0"/>
    <s v="FREE DELIVERY"/>
    <s v="low"/>
    <n v="27"/>
    <n v="485.03"/>
    <n v="7.0000000000000007E-2"/>
    <x v="0"/>
    <n v="-88.02"/>
    <n v="17.7"/>
    <n v="9.4700000000000006"/>
    <s v="Manitoba"/>
    <x v="3"/>
    <s v="Home Office"/>
    <x v="0"/>
    <x v="0"/>
  </r>
  <r>
    <s v="Jamie Frazer"/>
    <n v="22086"/>
    <d v="2011-12-15T00:00:00"/>
    <d v="2011-12-16T00:00:00"/>
    <s v="December"/>
    <s v="2011"/>
    <n v="1"/>
    <b v="0"/>
    <s v="Medium"/>
    <n v="21"/>
    <n v="2039.33"/>
    <n v="0.08"/>
    <x v="1"/>
    <n v="-862.44"/>
    <n v="95.95"/>
    <n v="74.349999999999994"/>
    <s v="Manitoba"/>
    <x v="3"/>
    <s v="Small Business"/>
    <x v="2"/>
    <x v="14"/>
  </r>
  <r>
    <s v="Natalie Webber"/>
    <n v="22118"/>
    <d v="2009-01-18T00:00:00"/>
    <d v="2009-01-18T00:00:00"/>
    <s v="January"/>
    <s v="2009"/>
    <n v="0"/>
    <s v="FREE DELIVERY"/>
    <s v="High"/>
    <n v="50"/>
    <n v="2842.54"/>
    <n v="0.05"/>
    <x v="0"/>
    <n v="1315.75"/>
    <n v="58.1"/>
    <n v="1.49"/>
    <s v="Manitoba"/>
    <x v="3"/>
    <s v="Corporate"/>
    <x v="0"/>
    <x v="2"/>
  </r>
  <r>
    <s v="Joseph Airdo"/>
    <n v="22304"/>
    <d v="2011-11-25T00:00:00"/>
    <d v="2011-11-29T00:00:00"/>
    <s v="November"/>
    <s v="2011"/>
    <n v="4"/>
    <b v="0"/>
    <s v="low"/>
    <n v="24"/>
    <n v="40.24"/>
    <n v="0.1"/>
    <x v="0"/>
    <n v="-3.73"/>
    <n v="1.76"/>
    <n v="0.7"/>
    <s v="Manitoba"/>
    <x v="3"/>
    <s v="Consumer"/>
    <x v="0"/>
    <x v="12"/>
  </r>
  <r>
    <s v="Irene Maddox"/>
    <n v="22919"/>
    <d v="2009-07-17T00:00:00"/>
    <d v="2009-07-18T00:00:00"/>
    <s v="July"/>
    <s v="2009"/>
    <n v="1"/>
    <b v="0"/>
    <s v="Critical"/>
    <n v="21"/>
    <n v="98.77"/>
    <n v="7.0000000000000007E-2"/>
    <x v="0"/>
    <n v="41.33"/>
    <n v="4.91"/>
    <n v="0.5"/>
    <s v="Manitoba"/>
    <x v="3"/>
    <s v="Consumer"/>
    <x v="0"/>
    <x v="11"/>
  </r>
  <r>
    <s v="Tracy Zic"/>
    <n v="23041"/>
    <d v="2010-07-20T00:00:00"/>
    <d v="2010-07-27T00:00:00"/>
    <s v="July"/>
    <s v="2010"/>
    <n v="7"/>
    <b v="0"/>
    <s v="low"/>
    <n v="21"/>
    <n v="173.7"/>
    <n v="0.02"/>
    <x v="0"/>
    <n v="-31.59"/>
    <n v="7.68"/>
    <n v="6.16"/>
    <s v="Manitoba"/>
    <x v="3"/>
    <s v="Consumer"/>
    <x v="0"/>
    <x v="2"/>
  </r>
  <r>
    <s v="Tracy Zic"/>
    <n v="23041"/>
    <d v="2010-07-20T00:00:00"/>
    <d v="2010-07-22T00:00:00"/>
    <s v="July"/>
    <s v="2010"/>
    <n v="2"/>
    <b v="0"/>
    <s v="low"/>
    <n v="5"/>
    <n v="1811.25"/>
    <n v="0.08"/>
    <x v="0"/>
    <n v="203.44"/>
    <n v="367.99"/>
    <n v="19.989999999999998"/>
    <s v="Manitoba"/>
    <x v="3"/>
    <s v="Consumer"/>
    <x v="0"/>
    <x v="2"/>
  </r>
  <r>
    <s v="Tracy Zic"/>
    <n v="23041"/>
    <d v="2010-07-20T00:00:00"/>
    <d v="2010-07-27T00:00:00"/>
    <s v="July"/>
    <s v="2010"/>
    <n v="7"/>
    <b v="0"/>
    <s v="low"/>
    <n v="10"/>
    <n v="2642.95"/>
    <n v="0.08"/>
    <x v="1"/>
    <n v="-474.49"/>
    <n v="262.11"/>
    <n v="62.74"/>
    <s v="Manitoba"/>
    <x v="3"/>
    <s v="Consumer"/>
    <x v="2"/>
    <x v="10"/>
  </r>
  <r>
    <s v="Penelope Sewall"/>
    <n v="23232"/>
    <d v="2010-04-16T00:00:00"/>
    <d v="2010-04-17T00:00:00"/>
    <s v="April"/>
    <s v="2010"/>
    <n v="1"/>
    <b v="0"/>
    <s v="High"/>
    <n v="15"/>
    <n v="614.15"/>
    <n v="0.03"/>
    <x v="2"/>
    <n v="-54.37"/>
    <n v="39.979999999999997"/>
    <n v="7.12"/>
    <s v="Manitoba"/>
    <x v="3"/>
    <s v="Home Office"/>
    <x v="1"/>
    <x v="7"/>
  </r>
  <r>
    <s v="Penelope Sewall"/>
    <n v="23232"/>
    <d v="2010-04-16T00:00:00"/>
    <d v="2010-04-17T00:00:00"/>
    <s v="April"/>
    <s v="2010"/>
    <n v="1"/>
    <b v="0"/>
    <s v="High"/>
    <n v="31"/>
    <n v="154.24"/>
    <n v="0.03"/>
    <x v="0"/>
    <n v="68.88"/>
    <n v="4.9800000000000004"/>
    <n v="0.49"/>
    <s v="Manitoba"/>
    <x v="3"/>
    <s v="Home Office"/>
    <x v="0"/>
    <x v="11"/>
  </r>
  <r>
    <s v="Penelope Sewall"/>
    <n v="23232"/>
    <d v="2010-04-16T00:00:00"/>
    <d v="2010-04-16T00:00:00"/>
    <s v="April"/>
    <s v="2010"/>
    <n v="0"/>
    <s v="FREE DELIVERY"/>
    <s v="High"/>
    <n v="20"/>
    <n v="140.31"/>
    <n v="0.06"/>
    <x v="0"/>
    <n v="-94.11"/>
    <n v="6.48"/>
    <n v="8.74"/>
    <s v="Manitoba"/>
    <x v="3"/>
    <s v="Home Office"/>
    <x v="0"/>
    <x v="5"/>
  </r>
  <r>
    <s v="Mick Crebagga"/>
    <n v="23270"/>
    <d v="2011-03-13T00:00:00"/>
    <d v="2011-03-17T00:00:00"/>
    <s v="March"/>
    <s v="2011"/>
    <n v="4"/>
    <b v="0"/>
    <s v="low"/>
    <n v="20"/>
    <n v="1460.42"/>
    <n v="0.04"/>
    <x v="1"/>
    <n v="-441.44"/>
    <n v="68.81"/>
    <n v="60"/>
    <s v="Manitoba"/>
    <x v="3"/>
    <s v="Home Office"/>
    <x v="0"/>
    <x v="1"/>
  </r>
  <r>
    <s v="Mick Crebagga"/>
    <n v="23270"/>
    <d v="2011-03-13T00:00:00"/>
    <d v="2011-03-18T00:00:00"/>
    <s v="March"/>
    <s v="2011"/>
    <n v="5"/>
    <b v="0"/>
    <s v="low"/>
    <n v="42"/>
    <n v="6659.7415000000001"/>
    <n v="0.05"/>
    <x v="2"/>
    <n v="1647.75"/>
    <n v="195.99"/>
    <n v="3.99"/>
    <s v="Manitoba"/>
    <x v="3"/>
    <s v="Home Office"/>
    <x v="1"/>
    <x v="3"/>
  </r>
  <r>
    <s v="Jill Stevenson"/>
    <n v="23618"/>
    <d v="2012-11-27T00:00:00"/>
    <d v="2012-11-29T00:00:00"/>
    <s v="November"/>
    <s v="2012"/>
    <n v="2"/>
    <b v="0"/>
    <s v="Medium"/>
    <n v="45"/>
    <n v="2601.7905000000001"/>
    <n v="0.02"/>
    <x v="0"/>
    <n v="748.2"/>
    <n v="65.989999999999995"/>
    <n v="5.26"/>
    <s v="Manitoba"/>
    <x v="3"/>
    <s v="Consumer"/>
    <x v="1"/>
    <x v="3"/>
  </r>
  <r>
    <s v="Steven Ward"/>
    <n v="24033"/>
    <d v="2011-01-02T00:00:00"/>
    <d v="2011-01-04T00:00:00"/>
    <s v="January"/>
    <s v="2011"/>
    <n v="2"/>
    <b v="0"/>
    <s v="High"/>
    <n v="50"/>
    <n v="1227.18"/>
    <n v="0"/>
    <x v="1"/>
    <n v="-252.53"/>
    <n v="23.99"/>
    <n v="15.68"/>
    <s v="Manitoba"/>
    <x v="3"/>
    <s v="Consumer"/>
    <x v="2"/>
    <x v="4"/>
  </r>
  <r>
    <s v="Gary Hwang"/>
    <n v="24066"/>
    <d v="2012-04-13T00:00:00"/>
    <d v="2012-04-15T00:00:00"/>
    <s v="April"/>
    <s v="2012"/>
    <n v="2"/>
    <b v="0"/>
    <s v="High"/>
    <n v="30"/>
    <n v="4278.6099999999997"/>
    <n v="7.0000000000000007E-2"/>
    <x v="1"/>
    <n v="-955.56"/>
    <n v="150.97999999999999"/>
    <n v="66.27"/>
    <s v="Manitoba"/>
    <x v="3"/>
    <s v="Home Office"/>
    <x v="2"/>
    <x v="9"/>
  </r>
  <r>
    <s v="Sean Braxton"/>
    <n v="24162"/>
    <d v="2009-08-22T00:00:00"/>
    <d v="2009-08-24T00:00:00"/>
    <s v="August"/>
    <s v="2009"/>
    <n v="2"/>
    <b v="0"/>
    <s v="Not Specified"/>
    <n v="1"/>
    <n v="10.94"/>
    <n v="0.08"/>
    <x v="0"/>
    <n v="-4.3499999999999996"/>
    <n v="9.68"/>
    <n v="2.0299999999999998"/>
    <s v="Manitoba"/>
    <x v="3"/>
    <s v="Small Business"/>
    <x v="0"/>
    <x v="5"/>
  </r>
  <r>
    <s v="Sean Braxton"/>
    <n v="24162"/>
    <d v="2009-08-22T00:00:00"/>
    <d v="2009-08-23T00:00:00"/>
    <s v="August"/>
    <s v="2009"/>
    <n v="1"/>
    <b v="0"/>
    <s v="Not Specified"/>
    <n v="12"/>
    <n v="1755.3"/>
    <n v="0.04"/>
    <x v="1"/>
    <n v="-7.01"/>
    <n v="150.97999999999999"/>
    <n v="16.010000000000002"/>
    <s v="Manitoba"/>
    <x v="3"/>
    <s v="Small Business"/>
    <x v="2"/>
    <x v="10"/>
  </r>
  <r>
    <s v="Linda Southworth"/>
    <n v="24384"/>
    <d v="2011-03-26T00:00:00"/>
    <d v="2011-03-28T00:00:00"/>
    <s v="March"/>
    <s v="2011"/>
    <n v="2"/>
    <b v="0"/>
    <s v="Medium"/>
    <n v="44"/>
    <n v="205.11"/>
    <n v="0.06"/>
    <x v="0"/>
    <n v="95.52"/>
    <n v="4.91"/>
    <n v="0.5"/>
    <s v="Manitoba"/>
    <x v="3"/>
    <s v="Consumer"/>
    <x v="0"/>
    <x v="11"/>
  </r>
  <r>
    <s v="Linda Southworth"/>
    <n v="24384"/>
    <d v="2011-03-26T00:00:00"/>
    <d v="2011-03-28T00:00:00"/>
    <s v="March"/>
    <s v="2011"/>
    <n v="2"/>
    <b v="0"/>
    <s v="Medium"/>
    <n v="21"/>
    <n v="3981.23"/>
    <n v="7.0000000000000007E-2"/>
    <x v="0"/>
    <n v="294.94"/>
    <n v="193.17"/>
    <n v="19.989999999999998"/>
    <s v="Manitoba"/>
    <x v="3"/>
    <s v="Consumer"/>
    <x v="0"/>
    <x v="0"/>
  </r>
  <r>
    <s v="Linda Southworth"/>
    <n v="24384"/>
    <d v="2011-03-26T00:00:00"/>
    <d v="2011-03-28T00:00:00"/>
    <s v="March"/>
    <s v="2011"/>
    <n v="2"/>
    <b v="0"/>
    <s v="Medium"/>
    <n v="20"/>
    <n v="2458.2424999999998"/>
    <n v="0.1"/>
    <x v="0"/>
    <n v="110.54"/>
    <n v="155.99"/>
    <n v="8.99"/>
    <s v="Manitoba"/>
    <x v="3"/>
    <s v="Consumer"/>
    <x v="1"/>
    <x v="3"/>
  </r>
  <r>
    <s v="Roy Skaria"/>
    <n v="24448"/>
    <d v="2012-02-06T00:00:00"/>
    <d v="2012-02-08T00:00:00"/>
    <s v="February"/>
    <s v="2012"/>
    <n v="2"/>
    <b v="0"/>
    <s v="High"/>
    <n v="46"/>
    <n v="11036.16"/>
    <n v="0.05"/>
    <x v="1"/>
    <n v="1187.8"/>
    <n v="236.97"/>
    <n v="59.24"/>
    <s v="Manitoba"/>
    <x v="3"/>
    <s v="Corporate"/>
    <x v="2"/>
    <x v="10"/>
  </r>
  <r>
    <s v="Valerie Takahito"/>
    <n v="24452"/>
    <d v="2009-05-07T00:00:00"/>
    <d v="2009-05-07T00:00:00"/>
    <s v="May"/>
    <s v="2009"/>
    <n v="0"/>
    <s v="FREE DELIVERY"/>
    <s v="High"/>
    <n v="18"/>
    <n v="115.71"/>
    <n v="0.08"/>
    <x v="0"/>
    <n v="-91.61"/>
    <n v="6.48"/>
    <n v="8.4"/>
    <s v="Manitoba"/>
    <x v="3"/>
    <s v="Consumer"/>
    <x v="0"/>
    <x v="5"/>
  </r>
  <r>
    <s v="Tanja Norvell"/>
    <n v="24544"/>
    <d v="2009-01-26T00:00:00"/>
    <d v="2009-01-27T00:00:00"/>
    <s v="January"/>
    <s v="2009"/>
    <n v="1"/>
    <b v="0"/>
    <s v="High"/>
    <n v="31"/>
    <n v="4587.3"/>
    <n v="0.08"/>
    <x v="2"/>
    <n v="1771.15"/>
    <n v="150.97999999999999"/>
    <n v="13.99"/>
    <s v="Manitoba"/>
    <x v="3"/>
    <s v="Corporate"/>
    <x v="1"/>
    <x v="16"/>
  </r>
  <r>
    <s v="Tanja Norvell"/>
    <n v="24544"/>
    <d v="2009-01-26T00:00:00"/>
    <d v="2009-01-27T00:00:00"/>
    <s v="January"/>
    <s v="2009"/>
    <n v="1"/>
    <b v="0"/>
    <s v="High"/>
    <n v="15"/>
    <n v="403.71"/>
    <n v="0.03"/>
    <x v="1"/>
    <n v="-97.47"/>
    <n v="25.98"/>
    <n v="14.36"/>
    <s v="Manitoba"/>
    <x v="3"/>
    <s v="Corporate"/>
    <x v="2"/>
    <x v="14"/>
  </r>
  <r>
    <s v="Tanja Norvell"/>
    <n v="24544"/>
    <d v="2009-01-26T00:00:00"/>
    <d v="2009-01-27T00:00:00"/>
    <s v="January"/>
    <s v="2009"/>
    <n v="1"/>
    <b v="0"/>
    <s v="High"/>
    <n v="39"/>
    <n v="1243.45"/>
    <n v="0.1"/>
    <x v="0"/>
    <n v="-1212.55"/>
    <n v="32.479999999999997"/>
    <n v="35"/>
    <s v="Manitoba"/>
    <x v="3"/>
    <s v="Corporate"/>
    <x v="0"/>
    <x v="0"/>
  </r>
  <r>
    <s v="Valerie Takahito"/>
    <n v="24865"/>
    <d v="2012-03-19T00:00:00"/>
    <d v="2012-03-20T00:00:00"/>
    <s v="March"/>
    <s v="2012"/>
    <n v="1"/>
    <b v="0"/>
    <s v="High"/>
    <n v="46"/>
    <n v="175.23"/>
    <n v="0.04"/>
    <x v="0"/>
    <n v="-13.35"/>
    <n v="3.69"/>
    <n v="2.5"/>
    <s v="Manitoba"/>
    <x v="3"/>
    <s v="Consumer"/>
    <x v="0"/>
    <x v="8"/>
  </r>
  <r>
    <s v="Mike Gockenbach"/>
    <n v="24902"/>
    <d v="2010-05-26T00:00:00"/>
    <d v="2010-05-28T00:00:00"/>
    <s v="May"/>
    <s v="2010"/>
    <n v="2"/>
    <b v="0"/>
    <s v="High"/>
    <n v="43"/>
    <n v="224.58"/>
    <n v="0.03"/>
    <x v="0"/>
    <n v="46.31"/>
    <n v="5.18"/>
    <n v="2.04"/>
    <s v="Manitoba"/>
    <x v="3"/>
    <s v="Consumer"/>
    <x v="0"/>
    <x v="5"/>
  </r>
  <r>
    <s v="Ryan Crowe"/>
    <n v="25348"/>
    <d v="2012-05-09T00:00:00"/>
    <d v="2012-05-11T00:00:00"/>
    <s v="May"/>
    <s v="2012"/>
    <n v="2"/>
    <b v="0"/>
    <s v="Critical"/>
    <n v="6"/>
    <n v="343.36"/>
    <n v="0.08"/>
    <x v="0"/>
    <n v="-41.27"/>
    <n v="56.96"/>
    <n v="13.22"/>
    <s v="Manitoba"/>
    <x v="3"/>
    <s v="Small Business"/>
    <x v="0"/>
    <x v="1"/>
  </r>
  <r>
    <s v="Ryan Crowe"/>
    <n v="25348"/>
    <d v="2012-05-09T00:00:00"/>
    <d v="2012-05-11T00:00:00"/>
    <s v="May"/>
    <s v="2012"/>
    <n v="2"/>
    <b v="0"/>
    <s v="Critical"/>
    <n v="7"/>
    <n v="309.22149999999999"/>
    <n v="0.09"/>
    <x v="0"/>
    <n v="-68.3"/>
    <n v="55.99"/>
    <n v="1.25"/>
    <s v="Manitoba"/>
    <x v="3"/>
    <s v="Small Business"/>
    <x v="1"/>
    <x v="3"/>
  </r>
  <r>
    <s v="Troy Blackwell"/>
    <n v="25350"/>
    <d v="2010-12-03T00:00:00"/>
    <d v="2010-12-05T00:00:00"/>
    <s v="December"/>
    <s v="2010"/>
    <n v="2"/>
    <b v="0"/>
    <s v="Not Specified"/>
    <n v="30"/>
    <n v="2477.9899999999998"/>
    <n v="0"/>
    <x v="0"/>
    <n v="747.68"/>
    <n v="80.98"/>
    <n v="4.5"/>
    <s v="Manitoba"/>
    <x v="3"/>
    <s v="Home Office"/>
    <x v="0"/>
    <x v="1"/>
  </r>
  <r>
    <s v="Troy Blackwell"/>
    <n v="25350"/>
    <d v="2010-12-03T00:00:00"/>
    <d v="2010-12-05T00:00:00"/>
    <s v="December"/>
    <s v="2010"/>
    <n v="2"/>
    <b v="0"/>
    <s v="Not Specified"/>
    <n v="23"/>
    <n v="48.83"/>
    <n v="0.06"/>
    <x v="0"/>
    <n v="1"/>
    <n v="2.1"/>
    <n v="0.7"/>
    <s v="Manitoba"/>
    <x v="3"/>
    <s v="Home Office"/>
    <x v="0"/>
    <x v="12"/>
  </r>
  <r>
    <s v="Mike Gockenbach"/>
    <n v="25541"/>
    <d v="2009-01-13T00:00:00"/>
    <d v="2009-01-15T00:00:00"/>
    <s v="January"/>
    <s v="2009"/>
    <n v="2"/>
    <b v="0"/>
    <s v="low"/>
    <n v="50"/>
    <n v="297.76"/>
    <n v="7.0000000000000007E-2"/>
    <x v="0"/>
    <n v="-111.34"/>
    <n v="5.98"/>
    <n v="5.79"/>
    <s v="Manitoba"/>
    <x v="3"/>
    <s v="Consumer"/>
    <x v="0"/>
    <x v="5"/>
  </r>
  <r>
    <s v="Valerie Dominguez"/>
    <n v="25601"/>
    <d v="2009-01-05T00:00:00"/>
    <d v="2009-01-06T00:00:00"/>
    <s v="January"/>
    <s v="2009"/>
    <n v="1"/>
    <b v="0"/>
    <s v="Medium"/>
    <n v="43"/>
    <n v="257.41000000000003"/>
    <n v="0.09"/>
    <x v="0"/>
    <n v="-131.08000000000001"/>
    <n v="5.98"/>
    <n v="4.6900000000000004"/>
    <s v="Manitoba"/>
    <x v="3"/>
    <s v="Corporate"/>
    <x v="0"/>
    <x v="0"/>
  </r>
  <r>
    <s v="Michael Oakman"/>
    <n v="25828"/>
    <d v="2010-11-23T00:00:00"/>
    <d v="2010-11-25T00:00:00"/>
    <s v="November"/>
    <s v="2010"/>
    <n v="2"/>
    <b v="0"/>
    <s v="Not Specified"/>
    <n v="35"/>
    <n v="241.43"/>
    <n v="0.01"/>
    <x v="0"/>
    <n v="-65.8"/>
    <n v="6.84"/>
    <n v="4.42"/>
    <s v="Manitoba"/>
    <x v="3"/>
    <s v="Small Business"/>
    <x v="0"/>
    <x v="15"/>
  </r>
  <r>
    <s v="Gary McGarr"/>
    <n v="26176"/>
    <d v="2011-11-19T00:00:00"/>
    <d v="2011-11-21T00:00:00"/>
    <s v="November"/>
    <s v="2011"/>
    <n v="2"/>
    <b v="0"/>
    <s v="High"/>
    <n v="14"/>
    <n v="94.32"/>
    <n v="0.06"/>
    <x v="0"/>
    <n v="-66.87"/>
    <n v="6.48"/>
    <n v="8.19"/>
    <s v="Manitoba"/>
    <x v="3"/>
    <s v="Home Office"/>
    <x v="0"/>
    <x v="5"/>
  </r>
  <r>
    <s v="Gary McGarr"/>
    <n v="26176"/>
    <d v="2011-11-19T00:00:00"/>
    <d v="2011-11-20T00:00:00"/>
    <s v="November"/>
    <s v="2011"/>
    <n v="1"/>
    <b v="0"/>
    <s v="High"/>
    <n v="30"/>
    <n v="554.42949999999996"/>
    <n v="0.03"/>
    <x v="0"/>
    <n v="34.01"/>
    <n v="20.99"/>
    <n v="4.8099999999999996"/>
    <s v="Manitoba"/>
    <x v="3"/>
    <s v="Home Office"/>
    <x v="1"/>
    <x v="3"/>
  </r>
  <r>
    <s v="Henry Goldwyn"/>
    <n v="26337"/>
    <d v="2009-11-07T00:00:00"/>
    <d v="2009-11-10T00:00:00"/>
    <s v="November"/>
    <s v="2009"/>
    <n v="3"/>
    <b v="0"/>
    <s v="Critical"/>
    <n v="45"/>
    <n v="153.27000000000001"/>
    <n v="0.08"/>
    <x v="0"/>
    <n v="60.29"/>
    <n v="3.69"/>
    <n v="0.5"/>
    <s v="Manitoba"/>
    <x v="3"/>
    <s v="Small Business"/>
    <x v="0"/>
    <x v="11"/>
  </r>
  <r>
    <s v="Thais Sissman"/>
    <n v="26503"/>
    <d v="2011-04-21T00:00:00"/>
    <d v="2011-04-23T00:00:00"/>
    <s v="April"/>
    <s v="2011"/>
    <n v="2"/>
    <b v="0"/>
    <s v="Medium"/>
    <n v="47"/>
    <n v="671.78"/>
    <n v="0.1"/>
    <x v="0"/>
    <n v="297.23"/>
    <n v="15.57"/>
    <n v="1.39"/>
    <s v="Manitoba"/>
    <x v="3"/>
    <s v="Small Business"/>
    <x v="0"/>
    <x v="8"/>
  </r>
  <r>
    <s v="Thais Sissman"/>
    <n v="26503"/>
    <d v="2011-04-21T00:00:00"/>
    <d v="2011-04-22T00:00:00"/>
    <s v="April"/>
    <s v="2011"/>
    <n v="1"/>
    <b v="0"/>
    <s v="Medium"/>
    <n v="12"/>
    <n v="262.08999999999997"/>
    <n v="0.01"/>
    <x v="0"/>
    <n v="58.69"/>
    <n v="19.98"/>
    <n v="10.49"/>
    <s v="Manitoba"/>
    <x v="3"/>
    <s v="Small Business"/>
    <x v="2"/>
    <x v="4"/>
  </r>
  <r>
    <s v="Troy Blackwell"/>
    <n v="26657"/>
    <d v="2012-09-29T00:00:00"/>
    <d v="2012-10-01T00:00:00"/>
    <s v="October"/>
    <s v="2012"/>
    <n v="2"/>
    <b v="0"/>
    <s v="Medium"/>
    <n v="28"/>
    <n v="1107.6400000000001"/>
    <n v="0.06"/>
    <x v="0"/>
    <n v="333.17"/>
    <n v="40.98"/>
    <n v="7.47"/>
    <s v="Manitoba"/>
    <x v="3"/>
    <s v="Home Office"/>
    <x v="0"/>
    <x v="2"/>
  </r>
  <r>
    <s v="Jamie Frazer"/>
    <n v="26787"/>
    <d v="2011-09-19T00:00:00"/>
    <d v="2011-09-21T00:00:00"/>
    <s v="September"/>
    <s v="2011"/>
    <n v="2"/>
    <b v="0"/>
    <s v="High"/>
    <n v="25"/>
    <n v="1119.9100000000001"/>
    <n v="0.08"/>
    <x v="2"/>
    <n v="434.71"/>
    <n v="48.04"/>
    <n v="5.79"/>
    <s v="Manitoba"/>
    <x v="3"/>
    <s v="Small Business"/>
    <x v="0"/>
    <x v="5"/>
  </r>
  <r>
    <s v="Mick Crebagga"/>
    <n v="26919"/>
    <d v="2012-12-10T00:00:00"/>
    <d v="2012-12-12T00:00:00"/>
    <s v="December"/>
    <s v="2012"/>
    <n v="2"/>
    <b v="0"/>
    <s v="low"/>
    <n v="12"/>
    <n v="3534.56"/>
    <n v="0.03"/>
    <x v="0"/>
    <n v="763.32"/>
    <n v="300.64999999999998"/>
    <n v="24.49"/>
    <s v="Manitoba"/>
    <x v="3"/>
    <s v="Home Office"/>
    <x v="0"/>
    <x v="1"/>
  </r>
  <r>
    <s v="Mick Crebagga"/>
    <n v="26919"/>
    <d v="2012-12-10T00:00:00"/>
    <d v="2012-12-12T00:00:00"/>
    <s v="December"/>
    <s v="2012"/>
    <n v="2"/>
    <b v="0"/>
    <s v="low"/>
    <n v="32"/>
    <n v="155.27000000000001"/>
    <n v="0.1"/>
    <x v="0"/>
    <n v="-151.55000000000001"/>
    <n v="4.9800000000000004"/>
    <n v="7.54"/>
    <s v="Manitoba"/>
    <x v="3"/>
    <s v="Home Office"/>
    <x v="0"/>
    <x v="5"/>
  </r>
  <r>
    <s v="Mick Crebagga"/>
    <n v="26945"/>
    <d v="2009-02-05T00:00:00"/>
    <d v="2009-02-05T00:00:00"/>
    <s v="February"/>
    <s v="2009"/>
    <n v="0"/>
    <s v="FREE DELIVERY"/>
    <s v="Critical"/>
    <n v="29"/>
    <n v="221.33"/>
    <n v="0"/>
    <x v="0"/>
    <n v="77.33"/>
    <n v="7.28"/>
    <n v="1.77"/>
    <s v="Manitoba"/>
    <x v="3"/>
    <s v="Home Office"/>
    <x v="0"/>
    <x v="5"/>
  </r>
  <r>
    <s v="Joseph Airdo"/>
    <n v="27364"/>
    <d v="2011-05-20T00:00:00"/>
    <d v="2011-05-22T00:00:00"/>
    <s v="May"/>
    <s v="2011"/>
    <n v="2"/>
    <b v="0"/>
    <s v="Medium"/>
    <n v="25"/>
    <n v="74.069999999999993"/>
    <n v="0.04"/>
    <x v="0"/>
    <n v="4.37"/>
    <n v="2.88"/>
    <n v="1.49"/>
    <s v="Manitoba"/>
    <x v="3"/>
    <s v="Corporate"/>
    <x v="0"/>
    <x v="2"/>
  </r>
  <r>
    <s v="Joseph Airdo"/>
    <n v="27364"/>
    <d v="2011-05-20T00:00:00"/>
    <d v="2011-05-22T00:00:00"/>
    <s v="May"/>
    <s v="2011"/>
    <n v="2"/>
    <b v="0"/>
    <s v="Medium"/>
    <n v="29"/>
    <n v="1529.0564999999999"/>
    <n v="0.06"/>
    <x v="0"/>
    <n v="201.73"/>
    <n v="65.989999999999995"/>
    <n v="3.99"/>
    <s v="Manitoba"/>
    <x v="3"/>
    <s v="Corporate"/>
    <x v="1"/>
    <x v="3"/>
  </r>
  <r>
    <s v="Evan Bailliet"/>
    <n v="27460"/>
    <d v="2009-05-12T00:00:00"/>
    <d v="2009-05-13T00:00:00"/>
    <s v="May"/>
    <s v="2009"/>
    <n v="1"/>
    <b v="0"/>
    <s v="Not Specified"/>
    <n v="7"/>
    <n v="855.03"/>
    <n v="0.08"/>
    <x v="0"/>
    <n v="-1.68"/>
    <n v="128.24"/>
    <n v="12.65"/>
    <s v="Manitoba"/>
    <x v="3"/>
    <s v="Corporate"/>
    <x v="2"/>
    <x v="14"/>
  </r>
  <r>
    <s v="Evan Bailliet"/>
    <n v="27460"/>
    <d v="2009-05-12T00:00:00"/>
    <d v="2009-05-14T00:00:00"/>
    <s v="May"/>
    <s v="2009"/>
    <n v="2"/>
    <b v="0"/>
    <s v="Not Specified"/>
    <n v="31"/>
    <n v="196.58"/>
    <n v="0.04"/>
    <x v="0"/>
    <n v="-102.16"/>
    <n v="5.98"/>
    <n v="4.38"/>
    <s v="Manitoba"/>
    <x v="3"/>
    <s v="Corporate"/>
    <x v="1"/>
    <x v="7"/>
  </r>
  <r>
    <s v="Tracy Collins"/>
    <n v="27717"/>
    <d v="2011-10-26T00:00:00"/>
    <d v="2011-10-29T00:00:00"/>
    <s v="October"/>
    <s v="2011"/>
    <n v="3"/>
    <b v="0"/>
    <s v="Critical"/>
    <n v="19"/>
    <n v="75.19"/>
    <n v="0.05"/>
    <x v="0"/>
    <n v="-93.67"/>
    <n v="3.75"/>
    <n v="7.5"/>
    <s v="Manitoba"/>
    <x v="3"/>
    <s v="Corporate"/>
    <x v="0"/>
    <x v="11"/>
  </r>
  <r>
    <s v="Roy Skaria"/>
    <n v="27778"/>
    <d v="2011-09-02T00:00:00"/>
    <d v="2011-09-04T00:00:00"/>
    <s v="September"/>
    <s v="2011"/>
    <n v="2"/>
    <b v="0"/>
    <s v="Critical"/>
    <n v="10"/>
    <n v="6350.29"/>
    <n v="0.02"/>
    <x v="0"/>
    <n v="-735.97"/>
    <n v="599.99"/>
    <n v="24.49"/>
    <s v="Manitoba"/>
    <x v="3"/>
    <s v="Corporate"/>
    <x v="1"/>
    <x v="13"/>
  </r>
  <r>
    <s v="Irene Maddox"/>
    <n v="27936"/>
    <d v="2011-07-07T00:00:00"/>
    <d v="2011-07-09T00:00:00"/>
    <s v="July"/>
    <s v="2011"/>
    <n v="2"/>
    <b v="0"/>
    <s v="High"/>
    <n v="23"/>
    <n v="1028.1600000000001"/>
    <n v="7.0000000000000007E-2"/>
    <x v="0"/>
    <n v="405.16"/>
    <n v="55.99"/>
    <n v="1.25"/>
    <s v="Manitoba"/>
    <x v="3"/>
    <s v="Consumer"/>
    <x v="1"/>
    <x v="3"/>
  </r>
  <r>
    <s v="Meg Tillman"/>
    <n v="28228"/>
    <d v="2012-07-11T00:00:00"/>
    <d v="2012-07-12T00:00:00"/>
    <s v="July"/>
    <s v="2012"/>
    <n v="1"/>
    <b v="0"/>
    <s v="Not Specified"/>
    <n v="5"/>
    <n v="346.23"/>
    <n v="0"/>
    <x v="0"/>
    <n v="8.4600000000000009"/>
    <n v="60.98"/>
    <n v="19.989999999999998"/>
    <s v="Manitoba"/>
    <x v="3"/>
    <s v="Small Business"/>
    <x v="0"/>
    <x v="8"/>
  </r>
  <r>
    <s v="Thea Hudgings"/>
    <n v="28259"/>
    <d v="2009-11-04T00:00:00"/>
    <d v="2009-11-06T00:00:00"/>
    <s v="November"/>
    <s v="2009"/>
    <n v="2"/>
    <b v="0"/>
    <s v="High"/>
    <n v="22"/>
    <n v="249.24"/>
    <n v="0.06"/>
    <x v="0"/>
    <n v="-92.1"/>
    <n v="10.97"/>
    <n v="6.5"/>
    <s v="Manitoba"/>
    <x v="3"/>
    <s v="Consumer"/>
    <x v="1"/>
    <x v="7"/>
  </r>
  <r>
    <s v="Rachel Payne"/>
    <n v="28419"/>
    <d v="2009-10-31T00:00:00"/>
    <d v="2009-11-04T00:00:00"/>
    <s v="November"/>
    <s v="2009"/>
    <n v="4"/>
    <b v="0"/>
    <s v="low"/>
    <n v="9"/>
    <n v="133.85"/>
    <n v="0.03"/>
    <x v="2"/>
    <n v="-5.28"/>
    <n v="13.48"/>
    <n v="4.51"/>
    <s v="Manitoba"/>
    <x v="3"/>
    <s v="Consumer"/>
    <x v="0"/>
    <x v="0"/>
  </r>
  <r>
    <s v="Tanja Norvell"/>
    <n v="28614"/>
    <d v="2009-10-19T00:00:00"/>
    <d v="2009-10-21T00:00:00"/>
    <s v="October"/>
    <s v="2009"/>
    <n v="2"/>
    <b v="0"/>
    <s v="Critical"/>
    <n v="50"/>
    <n v="7827.51"/>
    <n v="0.05"/>
    <x v="0"/>
    <n v="2992.8"/>
    <n v="159.99"/>
    <n v="5.5"/>
    <s v="Manitoba"/>
    <x v="3"/>
    <s v="Consumer"/>
    <x v="1"/>
    <x v="7"/>
  </r>
  <r>
    <s v="Craig Molinari"/>
    <n v="28741"/>
    <d v="2011-02-28T00:00:00"/>
    <d v="2011-03-01T00:00:00"/>
    <s v="March"/>
    <s v="2011"/>
    <n v="1"/>
    <b v="0"/>
    <s v="Not Specified"/>
    <n v="13"/>
    <n v="70.13"/>
    <n v="0.02"/>
    <x v="0"/>
    <n v="21.51"/>
    <n v="5.43"/>
    <n v="0.95"/>
    <s v="Manitoba"/>
    <x v="3"/>
    <s v="Small Business"/>
    <x v="0"/>
    <x v="5"/>
  </r>
  <r>
    <s v="Craig Molinari"/>
    <n v="28741"/>
    <d v="2011-02-28T00:00:00"/>
    <d v="2011-03-01T00:00:00"/>
    <s v="March"/>
    <s v="2011"/>
    <n v="1"/>
    <b v="0"/>
    <s v="Not Specified"/>
    <n v="5"/>
    <n v="59.76"/>
    <n v="0.04"/>
    <x v="0"/>
    <n v="-10.34"/>
    <n v="10.98"/>
    <n v="3.37"/>
    <s v="Manitoba"/>
    <x v="3"/>
    <s v="Small Business"/>
    <x v="0"/>
    <x v="15"/>
  </r>
  <r>
    <s v="Mike Gockenbach"/>
    <n v="28769"/>
    <d v="2010-08-28T00:00:00"/>
    <d v="2010-08-28T00:00:00"/>
    <s v="August"/>
    <s v="2010"/>
    <n v="0"/>
    <s v="FREE DELIVERY"/>
    <s v="low"/>
    <n v="6"/>
    <n v="195.75"/>
    <n v="0.02"/>
    <x v="0"/>
    <n v="-31.24"/>
    <n v="33.29"/>
    <n v="1.99"/>
    <s v="Manitoba"/>
    <x v="3"/>
    <s v="Consumer"/>
    <x v="1"/>
    <x v="7"/>
  </r>
  <r>
    <s v="Nora Pelletier"/>
    <n v="28928"/>
    <d v="2010-04-30T00:00:00"/>
    <d v="2010-05-02T00:00:00"/>
    <s v="May"/>
    <s v="2010"/>
    <n v="2"/>
    <b v="0"/>
    <s v="low"/>
    <n v="3"/>
    <n v="185.16"/>
    <n v="0.02"/>
    <x v="0"/>
    <n v="-49.34"/>
    <n v="59.98"/>
    <n v="3.99"/>
    <s v="Manitoba"/>
    <x v="3"/>
    <s v="Corporate"/>
    <x v="0"/>
    <x v="1"/>
  </r>
  <r>
    <s v="Nora Pelletier"/>
    <n v="28928"/>
    <d v="2010-04-30T00:00:00"/>
    <d v="2010-04-30T00:00:00"/>
    <s v="April"/>
    <s v="2010"/>
    <n v="0"/>
    <s v="FREE DELIVERY"/>
    <s v="low"/>
    <n v="22"/>
    <n v="5144.9399999999996"/>
    <n v="0.09"/>
    <x v="0"/>
    <n v="729.06"/>
    <n v="256.99"/>
    <n v="11.25"/>
    <s v="Manitoba"/>
    <x v="3"/>
    <s v="Corporate"/>
    <x v="1"/>
    <x v="7"/>
  </r>
  <r>
    <s v="Nora Pelletier"/>
    <n v="28928"/>
    <d v="2010-04-30T00:00:00"/>
    <d v="2010-05-02T00:00:00"/>
    <s v="May"/>
    <s v="2010"/>
    <n v="2"/>
    <b v="0"/>
    <s v="low"/>
    <n v="46"/>
    <n v="1397.383"/>
    <n v="0.01"/>
    <x v="0"/>
    <n v="-135.86000000000001"/>
    <n v="35.99"/>
    <n v="5"/>
    <s v="Manitoba"/>
    <x v="3"/>
    <s v="Corporate"/>
    <x v="1"/>
    <x v="3"/>
  </r>
  <r>
    <s v="Valerie Takahito"/>
    <n v="29058"/>
    <d v="2010-01-03T00:00:00"/>
    <d v="2010-01-05T00:00:00"/>
    <s v="January"/>
    <s v="2010"/>
    <n v="2"/>
    <b v="0"/>
    <s v="High"/>
    <n v="43"/>
    <n v="287.61"/>
    <n v="0.02"/>
    <x v="0"/>
    <n v="-101.5"/>
    <n v="6.48"/>
    <n v="6.35"/>
    <s v="Manitoba"/>
    <x v="3"/>
    <s v="Consumer"/>
    <x v="0"/>
    <x v="5"/>
  </r>
  <r>
    <s v="Valerie Takahito"/>
    <n v="29058"/>
    <d v="2010-01-03T00:00:00"/>
    <d v="2010-01-04T00:00:00"/>
    <s v="January"/>
    <s v="2010"/>
    <n v="1"/>
    <b v="0"/>
    <s v="High"/>
    <n v="23"/>
    <n v="128.52000000000001"/>
    <n v="0.06"/>
    <x v="0"/>
    <n v="42.8"/>
    <n v="5.84"/>
    <n v="1"/>
    <s v="Manitoba"/>
    <x v="3"/>
    <s v="Consumer"/>
    <x v="0"/>
    <x v="12"/>
  </r>
  <r>
    <s v="Valerie Takahito"/>
    <n v="29058"/>
    <d v="2010-01-03T00:00:00"/>
    <d v="2010-01-03T00:00:00"/>
    <s v="January"/>
    <s v="2010"/>
    <n v="0"/>
    <s v="FREE DELIVERY"/>
    <s v="High"/>
    <n v="41"/>
    <n v="1011.67"/>
    <n v="0.04"/>
    <x v="0"/>
    <n v="-74.64"/>
    <n v="24.98"/>
    <n v="8.7899999999999991"/>
    <s v="Manitoba"/>
    <x v="3"/>
    <s v="Consumer"/>
    <x v="0"/>
    <x v="0"/>
  </r>
  <r>
    <s v="Thea Hudgings"/>
    <n v="29127"/>
    <d v="2009-03-31T00:00:00"/>
    <d v="2009-04-02T00:00:00"/>
    <s v="April"/>
    <s v="2009"/>
    <n v="2"/>
    <b v="0"/>
    <s v="Critical"/>
    <n v="18"/>
    <n v="31.13"/>
    <n v="0.06"/>
    <x v="0"/>
    <n v="-0.81"/>
    <n v="1.68"/>
    <n v="1"/>
    <s v="Manitoba"/>
    <x v="3"/>
    <s v="Consumer"/>
    <x v="0"/>
    <x v="12"/>
  </r>
  <r>
    <s v="Penelope Sewall"/>
    <n v="29191"/>
    <d v="2012-06-28T00:00:00"/>
    <d v="2012-06-29T00:00:00"/>
    <s v="June"/>
    <s v="2012"/>
    <n v="1"/>
    <b v="0"/>
    <s v="Medium"/>
    <n v="26"/>
    <n v="7201.89"/>
    <n v="0.09"/>
    <x v="1"/>
    <n v="-650.11"/>
    <n v="296.18"/>
    <n v="54.12"/>
    <s v="Manitoba"/>
    <x v="3"/>
    <s v="Home Office"/>
    <x v="2"/>
    <x v="10"/>
  </r>
  <r>
    <s v="Joy Daniels"/>
    <n v="29249"/>
    <d v="2011-06-13T00:00:00"/>
    <d v="2011-06-17T00:00:00"/>
    <s v="June"/>
    <s v="2011"/>
    <n v="4"/>
    <b v="0"/>
    <s v="low"/>
    <n v="12"/>
    <n v="3156.6"/>
    <n v="0.1"/>
    <x v="0"/>
    <n v="454.26"/>
    <n v="276.2"/>
    <n v="24.49"/>
    <s v="Manitoba"/>
    <x v="3"/>
    <s v="Corporate"/>
    <x v="2"/>
    <x v="14"/>
  </r>
  <r>
    <s v="Joy Daniels"/>
    <n v="29249"/>
    <d v="2011-06-13T00:00:00"/>
    <d v="2011-06-18T00:00:00"/>
    <s v="June"/>
    <s v="2011"/>
    <n v="5"/>
    <b v="0"/>
    <s v="low"/>
    <n v="47"/>
    <n v="302.69"/>
    <n v="0.05"/>
    <x v="2"/>
    <n v="125.65"/>
    <n v="6.35"/>
    <n v="1.02"/>
    <s v="Manitoba"/>
    <x v="3"/>
    <s v="Corporate"/>
    <x v="0"/>
    <x v="5"/>
  </r>
  <r>
    <s v="Tanja Norvell"/>
    <n v="29347"/>
    <d v="2012-08-12T00:00:00"/>
    <d v="2012-08-14T00:00:00"/>
    <s v="August"/>
    <s v="2012"/>
    <n v="2"/>
    <b v="0"/>
    <s v="Medium"/>
    <n v="50"/>
    <n v="2040.39"/>
    <n v="7.0000000000000007E-2"/>
    <x v="0"/>
    <n v="221.09"/>
    <n v="40.99"/>
    <n v="19.989999999999998"/>
    <s v="Manitoba"/>
    <x v="3"/>
    <s v="Corporate"/>
    <x v="0"/>
    <x v="5"/>
  </r>
  <r>
    <s v="Russell D'Ascenzo"/>
    <n v="29478"/>
    <d v="2010-04-09T00:00:00"/>
    <d v="2010-04-12T00:00:00"/>
    <s v="April"/>
    <s v="2010"/>
    <n v="3"/>
    <b v="0"/>
    <s v="High"/>
    <n v="15"/>
    <n v="272.89249999999998"/>
    <n v="0.01"/>
    <x v="0"/>
    <n v="19.61"/>
    <n v="20.99"/>
    <n v="0.99"/>
    <s v="Manitoba"/>
    <x v="3"/>
    <s v="Consumer"/>
    <x v="1"/>
    <x v="3"/>
  </r>
  <r>
    <s v="Ryan Crowe"/>
    <n v="29991"/>
    <d v="2012-10-05T00:00:00"/>
    <d v="2012-10-07T00:00:00"/>
    <s v="October"/>
    <s v="2012"/>
    <n v="2"/>
    <b v="0"/>
    <s v="low"/>
    <n v="41"/>
    <n v="123.11"/>
    <n v="0.06"/>
    <x v="0"/>
    <n v="48.93"/>
    <n v="3.15"/>
    <n v="0.49"/>
    <s v="Manitoba"/>
    <x v="3"/>
    <s v="Small Business"/>
    <x v="0"/>
    <x v="11"/>
  </r>
  <r>
    <s v="Meg Tillman"/>
    <n v="30853"/>
    <d v="2011-07-27T00:00:00"/>
    <d v="2011-07-30T00:00:00"/>
    <s v="July"/>
    <s v="2011"/>
    <n v="3"/>
    <b v="0"/>
    <s v="Medium"/>
    <n v="16"/>
    <n v="41.52"/>
    <n v="0.06"/>
    <x v="0"/>
    <n v="-85.17"/>
    <n v="2.1800000000000002"/>
    <n v="7.09"/>
    <s v="Manitoba"/>
    <x v="3"/>
    <s v="Small Business"/>
    <x v="0"/>
    <x v="5"/>
  </r>
  <r>
    <s v="Linda Southworth"/>
    <n v="30886"/>
    <d v="2012-05-12T00:00:00"/>
    <d v="2012-05-17T00:00:00"/>
    <s v="May"/>
    <s v="2012"/>
    <n v="5"/>
    <b v="0"/>
    <s v="low"/>
    <n v="28"/>
    <n v="5320.57"/>
    <n v="0.02"/>
    <x v="0"/>
    <n v="534.29"/>
    <n v="193.17"/>
    <n v="19.989999999999998"/>
    <s v="Manitoba"/>
    <x v="3"/>
    <s v="Consumer"/>
    <x v="0"/>
    <x v="0"/>
  </r>
  <r>
    <s v="Tracy Zic"/>
    <n v="31042"/>
    <d v="2012-11-19T00:00:00"/>
    <d v="2012-11-20T00:00:00"/>
    <s v="November"/>
    <s v="2012"/>
    <n v="1"/>
    <b v="0"/>
    <s v="Medium"/>
    <n v="26"/>
    <n v="3227.38"/>
    <n v="0.05"/>
    <x v="1"/>
    <n v="192.31"/>
    <n v="120.98"/>
    <n v="30"/>
    <s v="Manitoba"/>
    <x v="3"/>
    <s v="Consumer"/>
    <x v="2"/>
    <x v="14"/>
  </r>
  <r>
    <s v="Tracy Zic"/>
    <n v="31042"/>
    <d v="2012-11-19T00:00:00"/>
    <d v="2012-11-20T00:00:00"/>
    <s v="November"/>
    <s v="2012"/>
    <n v="1"/>
    <b v="0"/>
    <s v="Medium"/>
    <n v="48"/>
    <n v="134.52000000000001"/>
    <n v="0.03"/>
    <x v="0"/>
    <n v="-6.04"/>
    <n v="2.78"/>
    <n v="1.2"/>
    <s v="Manitoba"/>
    <x v="3"/>
    <s v="Consumer"/>
    <x v="0"/>
    <x v="12"/>
  </r>
  <r>
    <s v="Evan Bailliet"/>
    <n v="31078"/>
    <d v="2009-02-10T00:00:00"/>
    <d v="2009-02-11T00:00:00"/>
    <s v="February"/>
    <s v="2009"/>
    <n v="1"/>
    <b v="0"/>
    <s v="Critical"/>
    <n v="7"/>
    <n v="104.46"/>
    <n v="0.01"/>
    <x v="0"/>
    <n v="-36.770000000000003"/>
    <n v="13.99"/>
    <n v="7.51"/>
    <s v="Manitoba"/>
    <x v="3"/>
    <s v="Corporate"/>
    <x v="1"/>
    <x v="16"/>
  </r>
  <r>
    <s v="Gary McGarr"/>
    <n v="31493"/>
    <d v="2009-10-17T00:00:00"/>
    <d v="2009-10-18T00:00:00"/>
    <s v="October"/>
    <s v="2009"/>
    <n v="1"/>
    <b v="0"/>
    <s v="High"/>
    <n v="8"/>
    <n v="112.47"/>
    <n v="0"/>
    <x v="2"/>
    <n v="46.74"/>
    <n v="12.2"/>
    <n v="6.02"/>
    <s v="Manitoba"/>
    <x v="3"/>
    <s v="Home Office"/>
    <x v="2"/>
    <x v="4"/>
  </r>
  <r>
    <s v="Jill Fjeld"/>
    <n v="31555"/>
    <d v="2012-01-04T00:00:00"/>
    <d v="2012-01-04T00:00:00"/>
    <s v="January"/>
    <s v="2012"/>
    <n v="0"/>
    <s v="FREE DELIVERY"/>
    <s v="Critical"/>
    <n v="38"/>
    <n v="3531.75"/>
    <n v="0"/>
    <x v="0"/>
    <n v="572.26"/>
    <n v="88.84"/>
    <n v="20.79"/>
    <s v="Manitoba"/>
    <x v="3"/>
    <s v="Home Office"/>
    <x v="2"/>
    <x v="4"/>
  </r>
  <r>
    <s v="Jill Fjeld"/>
    <n v="31555"/>
    <d v="2012-01-04T00:00:00"/>
    <d v="2012-01-07T00:00:00"/>
    <s v="January"/>
    <s v="2012"/>
    <n v="3"/>
    <b v="0"/>
    <s v="Critical"/>
    <n v="5"/>
    <n v="500.5"/>
    <n v="0.02"/>
    <x v="1"/>
    <n v="-153.31"/>
    <n v="90.97"/>
    <n v="28"/>
    <s v="Manitoba"/>
    <x v="3"/>
    <s v="Home Office"/>
    <x v="1"/>
    <x v="16"/>
  </r>
  <r>
    <s v="Rachel Payne"/>
    <n v="31744"/>
    <d v="2012-09-09T00:00:00"/>
    <d v="2012-09-10T00:00:00"/>
    <s v="September"/>
    <s v="2012"/>
    <n v="1"/>
    <b v="0"/>
    <s v="Medium"/>
    <n v="12"/>
    <n v="86.69"/>
    <n v="0"/>
    <x v="0"/>
    <n v="-43.48"/>
    <n v="6.48"/>
    <n v="7.37"/>
    <s v="Manitoba"/>
    <x v="3"/>
    <s v="Consumer"/>
    <x v="0"/>
    <x v="5"/>
  </r>
  <r>
    <s v="Joy Daniels"/>
    <n v="31842"/>
    <d v="2010-07-16T00:00:00"/>
    <d v="2010-07-17T00:00:00"/>
    <s v="July"/>
    <s v="2010"/>
    <n v="1"/>
    <b v="0"/>
    <s v="Medium"/>
    <n v="9"/>
    <n v="157.26"/>
    <n v="0.06"/>
    <x v="0"/>
    <n v="-18.84"/>
    <n v="17.48"/>
    <n v="1.99"/>
    <s v="Manitoba"/>
    <x v="3"/>
    <s v="Corporate"/>
    <x v="1"/>
    <x v="7"/>
  </r>
  <r>
    <s v="Craig Molinari"/>
    <n v="31910"/>
    <d v="2009-10-29T00:00:00"/>
    <d v="2009-10-30T00:00:00"/>
    <s v="October"/>
    <s v="2009"/>
    <n v="1"/>
    <b v="0"/>
    <s v="Medium"/>
    <n v="6"/>
    <n v="187.63749999999999"/>
    <n v="0.03"/>
    <x v="0"/>
    <n v="-190.03"/>
    <n v="35.99"/>
    <n v="5"/>
    <s v="Manitoba"/>
    <x v="3"/>
    <s v="Small Business"/>
    <x v="1"/>
    <x v="3"/>
  </r>
  <r>
    <s v="Gene McClure"/>
    <n v="32069"/>
    <d v="2011-11-19T00:00:00"/>
    <d v="2011-11-21T00:00:00"/>
    <s v="November"/>
    <s v="2011"/>
    <n v="2"/>
    <b v="0"/>
    <s v="Not Specified"/>
    <n v="17"/>
    <n v="114.94"/>
    <n v="0.09"/>
    <x v="0"/>
    <n v="-102.24"/>
    <n v="6.48"/>
    <n v="9.68"/>
    <s v="Manitoba"/>
    <x v="3"/>
    <s v="Consumer"/>
    <x v="0"/>
    <x v="5"/>
  </r>
  <r>
    <s v="Jill Stevenson"/>
    <n v="32519"/>
    <d v="2010-10-08T00:00:00"/>
    <d v="2010-10-13T00:00:00"/>
    <s v="October"/>
    <s v="2010"/>
    <n v="5"/>
    <b v="0"/>
    <s v="low"/>
    <n v="8"/>
    <n v="85.36"/>
    <n v="0.09"/>
    <x v="0"/>
    <n v="-23.82"/>
    <n v="10.89"/>
    <n v="4.5"/>
    <s v="Manitoba"/>
    <x v="3"/>
    <s v="Consumer"/>
    <x v="0"/>
    <x v="1"/>
  </r>
  <r>
    <s v="Rick Bensley"/>
    <n v="32647"/>
    <d v="2011-11-18T00:00:00"/>
    <d v="2011-11-20T00:00:00"/>
    <s v="November"/>
    <s v="2011"/>
    <n v="2"/>
    <b v="0"/>
    <s v="High"/>
    <n v="32"/>
    <n v="671.75"/>
    <n v="7.0000000000000007E-2"/>
    <x v="0"/>
    <n v="-56.83"/>
    <n v="20.97"/>
    <n v="4"/>
    <s v="Manitoba"/>
    <x v="3"/>
    <s v="Consumer"/>
    <x v="1"/>
    <x v="7"/>
  </r>
  <r>
    <s v="Rick Bensley"/>
    <n v="32647"/>
    <d v="2011-11-18T00:00:00"/>
    <d v="2011-11-20T00:00:00"/>
    <s v="November"/>
    <s v="2011"/>
    <n v="2"/>
    <b v="0"/>
    <s v="High"/>
    <n v="27"/>
    <n v="9541.0400000000009"/>
    <n v="0.06"/>
    <x v="1"/>
    <n v="348.84"/>
    <n v="348.21"/>
    <n v="84.84"/>
    <s v="Manitoba"/>
    <x v="3"/>
    <s v="Consumer"/>
    <x v="2"/>
    <x v="10"/>
  </r>
  <r>
    <s v="Steven Cartwright"/>
    <n v="32966"/>
    <d v="2012-01-26T00:00:00"/>
    <d v="2012-02-02T00:00:00"/>
    <s v="February"/>
    <s v="2012"/>
    <n v="7"/>
    <b v="0"/>
    <s v="low"/>
    <n v="4"/>
    <n v="1035.2"/>
    <n v="0.08"/>
    <x v="1"/>
    <n v="-668.06"/>
    <n v="270.97000000000003"/>
    <n v="28.06"/>
    <s v="Manitoba"/>
    <x v="3"/>
    <s v="Home Office"/>
    <x v="1"/>
    <x v="16"/>
  </r>
  <r>
    <s v="Steven Cartwright"/>
    <n v="32966"/>
    <d v="2012-01-26T00:00:00"/>
    <d v="2012-01-30T00:00:00"/>
    <s v="January"/>
    <s v="2012"/>
    <n v="4"/>
    <b v="0"/>
    <s v="low"/>
    <n v="43"/>
    <n v="74.17"/>
    <n v="0.01"/>
    <x v="0"/>
    <n v="-13.4"/>
    <n v="1.6"/>
    <n v="1.29"/>
    <s v="Manitoba"/>
    <x v="3"/>
    <s v="Home Office"/>
    <x v="0"/>
    <x v="12"/>
  </r>
  <r>
    <s v="Eric Hoffmann"/>
    <n v="33218"/>
    <d v="2010-01-06T00:00:00"/>
    <d v="2010-01-08T00:00:00"/>
    <s v="January"/>
    <s v="2010"/>
    <n v="2"/>
    <b v="0"/>
    <s v="Not Specified"/>
    <n v="25"/>
    <n v="113.8"/>
    <n v="7.0000000000000007E-2"/>
    <x v="0"/>
    <n v="-84.08"/>
    <n v="4.57"/>
    <n v="5.42"/>
    <s v="Manitoba"/>
    <x v="3"/>
    <s v="Small Business"/>
    <x v="0"/>
    <x v="2"/>
  </r>
  <r>
    <s v="Eric Hoffmann"/>
    <n v="33218"/>
    <d v="2010-01-06T00:00:00"/>
    <d v="2010-01-07T00:00:00"/>
    <s v="January"/>
    <s v="2010"/>
    <n v="1"/>
    <b v="0"/>
    <s v="Not Specified"/>
    <n v="29"/>
    <n v="480.13"/>
    <n v="0.04"/>
    <x v="0"/>
    <n v="53.67"/>
    <n v="16.16"/>
    <n v="7.74"/>
    <s v="Manitoba"/>
    <x v="3"/>
    <s v="Small Business"/>
    <x v="2"/>
    <x v="4"/>
  </r>
  <r>
    <s v="Michael Oakman"/>
    <n v="33285"/>
    <d v="2012-01-19T00:00:00"/>
    <d v="2012-01-20T00:00:00"/>
    <s v="January"/>
    <s v="2012"/>
    <n v="1"/>
    <b v="0"/>
    <s v="High"/>
    <n v="5"/>
    <n v="66.92"/>
    <n v="0.01"/>
    <x v="0"/>
    <n v="-23.29"/>
    <n v="12.28"/>
    <n v="6.13"/>
    <s v="Manitoba"/>
    <x v="3"/>
    <s v="Small Business"/>
    <x v="0"/>
    <x v="0"/>
  </r>
  <r>
    <s v="Penelope Sewall"/>
    <n v="33479"/>
    <d v="2012-09-18T00:00:00"/>
    <d v="2012-09-20T00:00:00"/>
    <s v="September"/>
    <s v="2012"/>
    <n v="2"/>
    <b v="0"/>
    <s v="Critical"/>
    <n v="24"/>
    <n v="161.87"/>
    <n v="0.04"/>
    <x v="0"/>
    <n v="-31.27"/>
    <n v="6.48"/>
    <n v="5.1100000000000003"/>
    <s v="Manitoba"/>
    <x v="3"/>
    <s v="Home Office"/>
    <x v="0"/>
    <x v="5"/>
  </r>
  <r>
    <s v="Mick Crebagga"/>
    <n v="33537"/>
    <d v="2010-08-13T00:00:00"/>
    <d v="2010-08-15T00:00:00"/>
    <s v="August"/>
    <s v="2010"/>
    <n v="2"/>
    <b v="0"/>
    <s v="Medium"/>
    <n v="26"/>
    <n v="45.38"/>
    <n v="7.0000000000000007E-2"/>
    <x v="0"/>
    <n v="-1.97"/>
    <n v="1.76"/>
    <n v="0.7"/>
    <s v="Manitoba"/>
    <x v="3"/>
    <s v="Corporate"/>
    <x v="0"/>
    <x v="12"/>
  </r>
  <r>
    <s v="Mick Crebagga"/>
    <n v="33537"/>
    <d v="2010-08-13T00:00:00"/>
    <d v="2010-08-14T00:00:00"/>
    <s v="August"/>
    <s v="2010"/>
    <n v="1"/>
    <b v="0"/>
    <s v="Medium"/>
    <n v="9"/>
    <n v="163.31049999999999"/>
    <n v="0.02"/>
    <x v="0"/>
    <n v="-105.09"/>
    <n v="20.99"/>
    <n v="3.3"/>
    <s v="Manitoba"/>
    <x v="3"/>
    <s v="Corporate"/>
    <x v="1"/>
    <x v="3"/>
  </r>
  <r>
    <s v="Matthew Clasen"/>
    <n v="33569"/>
    <d v="2009-08-28T00:00:00"/>
    <d v="2009-09-01T00:00:00"/>
    <s v="September"/>
    <s v="2009"/>
    <n v="4"/>
    <b v="0"/>
    <s v="low"/>
    <n v="9"/>
    <n v="123.92"/>
    <n v="0.09"/>
    <x v="0"/>
    <n v="45.83"/>
    <n v="14.2"/>
    <n v="5.3"/>
    <s v="Manitoba"/>
    <x v="3"/>
    <s v="Consumer"/>
    <x v="2"/>
    <x v="4"/>
  </r>
  <r>
    <s v="Steven Ward"/>
    <n v="33571"/>
    <d v="2011-10-11T00:00:00"/>
    <d v="2011-10-14T00:00:00"/>
    <s v="October"/>
    <s v="2011"/>
    <n v="3"/>
    <b v="0"/>
    <s v="Medium"/>
    <n v="1"/>
    <n v="7.15"/>
    <n v="0.03"/>
    <x v="0"/>
    <n v="-2.5499999999999998"/>
    <n v="5.08"/>
    <n v="2.0299999999999998"/>
    <s v="Manitoba"/>
    <x v="3"/>
    <s v="Consumer"/>
    <x v="2"/>
    <x v="4"/>
  </r>
  <r>
    <s v="Michael Oakman"/>
    <n v="33637"/>
    <d v="2012-11-24T00:00:00"/>
    <d v="2012-11-26T00:00:00"/>
    <s v="November"/>
    <s v="2012"/>
    <n v="2"/>
    <b v="0"/>
    <s v="low"/>
    <n v="35"/>
    <n v="192.21"/>
    <n v="7.0000000000000007E-2"/>
    <x v="0"/>
    <n v="-61.36"/>
    <n v="5.47"/>
    <n v="5.26"/>
    <s v="Manitoba"/>
    <x v="3"/>
    <s v="Small Business"/>
    <x v="2"/>
    <x v="4"/>
  </r>
  <r>
    <s v="Mick Crebagga"/>
    <n v="33670"/>
    <d v="2012-04-27T00:00:00"/>
    <d v="2012-04-29T00:00:00"/>
    <s v="April"/>
    <s v="2012"/>
    <n v="2"/>
    <b v="0"/>
    <s v="High"/>
    <n v="50"/>
    <n v="207.54"/>
    <n v="0.03"/>
    <x v="0"/>
    <n v="24.21"/>
    <n v="4.13"/>
    <n v="1.23"/>
    <s v="Manitoba"/>
    <x v="3"/>
    <s v="Home Office"/>
    <x v="0"/>
    <x v="12"/>
  </r>
  <r>
    <s v="Mick Crebagga"/>
    <n v="33670"/>
    <d v="2012-04-27T00:00:00"/>
    <d v="2012-04-28T00:00:00"/>
    <s v="April"/>
    <s v="2012"/>
    <n v="1"/>
    <b v="0"/>
    <s v="High"/>
    <n v="4"/>
    <n v="17.329999999999998"/>
    <n v="0.06"/>
    <x v="0"/>
    <n v="-16.579999999999998"/>
    <n v="3.28"/>
    <n v="5"/>
    <s v="Manitoba"/>
    <x v="3"/>
    <s v="Home Office"/>
    <x v="0"/>
    <x v="12"/>
  </r>
  <r>
    <s v="Ryan Crowe"/>
    <n v="33794"/>
    <d v="2011-02-22T00:00:00"/>
    <d v="2011-02-24T00:00:00"/>
    <s v="February"/>
    <s v="2011"/>
    <n v="2"/>
    <b v="0"/>
    <s v="Critical"/>
    <n v="18"/>
    <n v="92.77"/>
    <n v="0.06"/>
    <x v="0"/>
    <n v="-17.91"/>
    <n v="4.91"/>
    <n v="3.05"/>
    <s v="Manitoba"/>
    <x v="3"/>
    <s v="Small Business"/>
    <x v="2"/>
    <x v="4"/>
  </r>
  <r>
    <s v="Troy Blackwell"/>
    <n v="33857"/>
    <d v="2010-04-29T00:00:00"/>
    <d v="2010-04-30T00:00:00"/>
    <s v="April"/>
    <s v="2010"/>
    <n v="1"/>
    <b v="0"/>
    <s v="Critical"/>
    <n v="18"/>
    <n v="130.16"/>
    <n v="0"/>
    <x v="0"/>
    <n v="28.87"/>
    <n v="7.04"/>
    <n v="2.17"/>
    <s v="Manitoba"/>
    <x v="3"/>
    <s v="Home Office"/>
    <x v="0"/>
    <x v="5"/>
  </r>
  <r>
    <s v="Joy Daniels"/>
    <n v="34400"/>
    <d v="2012-12-24T00:00:00"/>
    <d v="2012-12-28T00:00:00"/>
    <s v="December"/>
    <s v="2012"/>
    <n v="4"/>
    <b v="0"/>
    <s v="low"/>
    <n v="25"/>
    <n v="92.53"/>
    <n v="0.01"/>
    <x v="0"/>
    <n v="-71.52"/>
    <n v="3.57"/>
    <n v="4.17"/>
    <s v="Manitoba"/>
    <x v="3"/>
    <s v="Corporate"/>
    <x v="0"/>
    <x v="12"/>
  </r>
  <r>
    <s v="Joy Daniels"/>
    <n v="34400"/>
    <d v="2012-12-24T00:00:00"/>
    <d v="2012-12-29T00:00:00"/>
    <s v="December"/>
    <s v="2012"/>
    <n v="5"/>
    <b v="0"/>
    <s v="low"/>
    <n v="17"/>
    <n v="988.64350000000002"/>
    <n v="0.04"/>
    <x v="0"/>
    <n v="89.89"/>
    <n v="65.989999999999995"/>
    <n v="4.2"/>
    <s v="Manitoba"/>
    <x v="3"/>
    <s v="Corporate"/>
    <x v="1"/>
    <x v="3"/>
  </r>
  <r>
    <s v="Rachel Payne"/>
    <n v="34407"/>
    <d v="2010-07-31T00:00:00"/>
    <d v="2010-07-31T00:00:00"/>
    <s v="July"/>
    <s v="2010"/>
    <n v="0"/>
    <s v="FREE DELIVERY"/>
    <s v="low"/>
    <n v="41"/>
    <n v="1484.89"/>
    <n v="0.03"/>
    <x v="0"/>
    <n v="220.99"/>
    <n v="35.89"/>
    <n v="14.72"/>
    <s v="Manitoba"/>
    <x v="3"/>
    <s v="Consumer"/>
    <x v="0"/>
    <x v="8"/>
  </r>
  <r>
    <s v="Nora Pelletier"/>
    <n v="34432"/>
    <d v="2009-04-07T00:00:00"/>
    <d v="2009-04-08T00:00:00"/>
    <s v="April"/>
    <s v="2009"/>
    <n v="1"/>
    <b v="0"/>
    <s v="Not Specified"/>
    <n v="20"/>
    <n v="244.39"/>
    <n v="0.08"/>
    <x v="0"/>
    <n v="114.1"/>
    <n v="12.53"/>
    <n v="0.5"/>
    <s v="Manitoba"/>
    <x v="3"/>
    <s v="Home Office"/>
    <x v="0"/>
    <x v="11"/>
  </r>
  <r>
    <s v="Nora Pelletier"/>
    <n v="34432"/>
    <d v="2009-04-07T00:00:00"/>
    <d v="2009-04-08T00:00:00"/>
    <s v="April"/>
    <s v="2009"/>
    <n v="1"/>
    <b v="0"/>
    <s v="Not Specified"/>
    <n v="3"/>
    <n v="581.41999999999996"/>
    <n v="0.02"/>
    <x v="0"/>
    <n v="-129.97"/>
    <n v="178.47"/>
    <n v="19.989999999999998"/>
    <s v="Manitoba"/>
    <x v="3"/>
    <s v="Home Office"/>
    <x v="0"/>
    <x v="0"/>
  </r>
  <r>
    <s v="Thomas Brumley"/>
    <n v="34497"/>
    <d v="2009-03-10T00:00:00"/>
    <d v="2009-03-11T00:00:00"/>
    <s v="March"/>
    <s v="2009"/>
    <n v="1"/>
    <b v="0"/>
    <s v="Medium"/>
    <n v="36"/>
    <n v="175.35"/>
    <n v="0.1"/>
    <x v="0"/>
    <n v="-174.18"/>
    <n v="4.9800000000000004"/>
    <n v="7.54"/>
    <s v="Manitoba"/>
    <x v="3"/>
    <s v="Consumer"/>
    <x v="0"/>
    <x v="5"/>
  </r>
  <r>
    <s v="Thomas Brumley"/>
    <n v="34497"/>
    <d v="2009-03-10T00:00:00"/>
    <d v="2009-03-12T00:00:00"/>
    <s v="March"/>
    <s v="2009"/>
    <n v="2"/>
    <b v="0"/>
    <s v="Medium"/>
    <n v="25"/>
    <n v="590.6"/>
    <n v="0"/>
    <x v="0"/>
    <n v="117.73"/>
    <n v="22.84"/>
    <n v="8.18"/>
    <s v="Manitoba"/>
    <x v="3"/>
    <s v="Consumer"/>
    <x v="0"/>
    <x v="5"/>
  </r>
  <r>
    <s v="Phillip Flathmann"/>
    <n v="34498"/>
    <d v="2009-02-15T00:00:00"/>
    <d v="2009-02-20T00:00:00"/>
    <s v="February"/>
    <s v="2009"/>
    <n v="5"/>
    <b v="0"/>
    <s v="low"/>
    <n v="4"/>
    <n v="47.12"/>
    <n v="0.09"/>
    <x v="2"/>
    <n v="10.8"/>
    <n v="8.74"/>
    <n v="1.39"/>
    <s v="Manitoba"/>
    <x v="3"/>
    <s v="Small Business"/>
    <x v="0"/>
    <x v="8"/>
  </r>
  <r>
    <s v="Phillip Flathmann"/>
    <n v="34498"/>
    <d v="2009-02-15T00:00:00"/>
    <d v="2009-02-20T00:00:00"/>
    <s v="February"/>
    <s v="2009"/>
    <n v="5"/>
    <b v="0"/>
    <s v="low"/>
    <n v="3"/>
    <n v="62.89"/>
    <n v="0.09"/>
    <x v="0"/>
    <n v="-23.2"/>
    <n v="18.97"/>
    <n v="9.0299999999999994"/>
    <s v="Manitoba"/>
    <x v="3"/>
    <s v="Small Business"/>
    <x v="0"/>
    <x v="5"/>
  </r>
  <r>
    <s v="Darrin Martin"/>
    <n v="35045"/>
    <d v="2012-04-02T00:00:00"/>
    <d v="2012-04-04T00:00:00"/>
    <s v="April"/>
    <s v="2012"/>
    <n v="2"/>
    <b v="0"/>
    <s v="Medium"/>
    <n v="44"/>
    <n v="565.01"/>
    <n v="0.1"/>
    <x v="0"/>
    <n v="-10.33"/>
    <n v="13.48"/>
    <n v="4.51"/>
    <s v="Manitoba"/>
    <x v="3"/>
    <s v="Small Business"/>
    <x v="0"/>
    <x v="0"/>
  </r>
  <r>
    <s v="Sean Braxton"/>
    <n v="35265"/>
    <d v="2010-11-29T00:00:00"/>
    <d v="2010-11-30T00:00:00"/>
    <s v="November"/>
    <s v="2010"/>
    <n v="1"/>
    <b v="0"/>
    <s v="Not Specified"/>
    <n v="4"/>
    <n v="125.78"/>
    <n v="0.02"/>
    <x v="0"/>
    <n v="8.43"/>
    <n v="30.56"/>
    <n v="2.99"/>
    <s v="Manitoba"/>
    <x v="3"/>
    <s v="Small Business"/>
    <x v="0"/>
    <x v="2"/>
  </r>
  <r>
    <s v="Sean Braxton"/>
    <n v="35265"/>
    <d v="2010-11-29T00:00:00"/>
    <d v="2010-11-30T00:00:00"/>
    <s v="November"/>
    <s v="2010"/>
    <n v="1"/>
    <b v="0"/>
    <s v="Not Specified"/>
    <n v="16"/>
    <n v="577"/>
    <n v="0.04"/>
    <x v="1"/>
    <n v="-112.88"/>
    <n v="33.94"/>
    <n v="19.190000000000001"/>
    <s v="Manitoba"/>
    <x v="3"/>
    <s v="Small Business"/>
    <x v="2"/>
    <x v="14"/>
  </r>
  <r>
    <s v="Sean Braxton"/>
    <n v="35265"/>
    <d v="2010-11-29T00:00:00"/>
    <d v="2010-12-01T00:00:00"/>
    <s v="December"/>
    <s v="2010"/>
    <n v="2"/>
    <b v="0"/>
    <s v="Not Specified"/>
    <n v="2"/>
    <n v="24.53"/>
    <n v="0.04"/>
    <x v="0"/>
    <n v="-28.14"/>
    <n v="9.49"/>
    <n v="5.76"/>
    <s v="Manitoba"/>
    <x v="3"/>
    <s v="Small Business"/>
    <x v="1"/>
    <x v="16"/>
  </r>
  <r>
    <s v="Julie Kriz"/>
    <n v="35461"/>
    <d v="2009-06-01T00:00:00"/>
    <d v="2009-06-01T00:00:00"/>
    <s v="June"/>
    <s v="2009"/>
    <n v="0"/>
    <s v="FREE DELIVERY"/>
    <s v="Critical"/>
    <n v="11"/>
    <n v="48.75"/>
    <n v="0.08"/>
    <x v="0"/>
    <n v="3.5"/>
    <n v="4.49"/>
    <n v="1.49"/>
    <s v="Manitoba"/>
    <x v="3"/>
    <s v="Corporate"/>
    <x v="0"/>
    <x v="2"/>
  </r>
  <r>
    <s v="Julie Kriz"/>
    <n v="35461"/>
    <d v="2009-06-01T00:00:00"/>
    <d v="2009-06-02T00:00:00"/>
    <s v="June"/>
    <s v="2009"/>
    <n v="1"/>
    <b v="0"/>
    <s v="Critical"/>
    <n v="30"/>
    <n v="112.6"/>
    <n v="0.04"/>
    <x v="0"/>
    <n v="-25.99"/>
    <n v="3.68"/>
    <n v="1.32"/>
    <s v="Manitoba"/>
    <x v="3"/>
    <s v="Corporate"/>
    <x v="0"/>
    <x v="15"/>
  </r>
  <r>
    <s v="Ryan Crowe"/>
    <n v="35590"/>
    <d v="2012-12-02T00:00:00"/>
    <d v="2012-12-03T00:00:00"/>
    <s v="December"/>
    <s v="2012"/>
    <n v="1"/>
    <b v="0"/>
    <s v="Critical"/>
    <n v="4"/>
    <n v="423.95"/>
    <n v="0"/>
    <x v="0"/>
    <n v="-263.95"/>
    <n v="99.99"/>
    <n v="19.989999999999998"/>
    <s v="Manitoba"/>
    <x v="3"/>
    <s v="Small Business"/>
    <x v="1"/>
    <x v="7"/>
  </r>
  <r>
    <s v="Gary Hwang"/>
    <n v="35687"/>
    <d v="2011-11-18T00:00:00"/>
    <d v="2011-11-19T00:00:00"/>
    <s v="November"/>
    <s v="2011"/>
    <n v="1"/>
    <b v="0"/>
    <s v="Not Specified"/>
    <n v="48"/>
    <n v="620.23"/>
    <n v="0.06"/>
    <x v="2"/>
    <n v="115.24"/>
    <n v="12.64"/>
    <n v="4.9800000000000004"/>
    <s v="Manitoba"/>
    <x v="3"/>
    <s v="Home Office"/>
    <x v="2"/>
    <x v="4"/>
  </r>
  <r>
    <s v="Gene McClure"/>
    <n v="35776"/>
    <d v="2009-02-04T00:00:00"/>
    <d v="2009-02-06T00:00:00"/>
    <s v="February"/>
    <s v="2009"/>
    <n v="2"/>
    <b v="0"/>
    <s v="Medium"/>
    <n v="9"/>
    <n v="118.66"/>
    <n v="0.05"/>
    <x v="0"/>
    <n v="32.68"/>
    <n v="12.97"/>
    <n v="1.49"/>
    <s v="Manitoba"/>
    <x v="3"/>
    <s v="Consumer"/>
    <x v="0"/>
    <x v="2"/>
  </r>
  <r>
    <s v="Gene McClure"/>
    <n v="35776"/>
    <d v="2009-02-04T00:00:00"/>
    <d v="2009-02-06T00:00:00"/>
    <s v="February"/>
    <s v="2009"/>
    <n v="2"/>
    <b v="0"/>
    <s v="Medium"/>
    <n v="36"/>
    <n v="213.74"/>
    <n v="0.06"/>
    <x v="0"/>
    <n v="-32.15"/>
    <n v="5.81"/>
    <n v="3.37"/>
    <s v="Manitoba"/>
    <x v="3"/>
    <s v="Consumer"/>
    <x v="0"/>
    <x v="6"/>
  </r>
  <r>
    <s v="Julie Kriz"/>
    <n v="35782"/>
    <d v="2011-08-05T00:00:00"/>
    <d v="2011-08-12T00:00:00"/>
    <s v="August"/>
    <s v="2011"/>
    <n v="7"/>
    <b v="0"/>
    <s v="low"/>
    <n v="42"/>
    <n v="6427.18"/>
    <n v="0.09"/>
    <x v="0"/>
    <n v="2097.1"/>
    <n v="165.98"/>
    <n v="19.989999999999998"/>
    <s v="Manitoba"/>
    <x v="3"/>
    <s v="Corporate"/>
    <x v="0"/>
    <x v="2"/>
  </r>
  <r>
    <s v="Julie Kriz"/>
    <n v="35782"/>
    <d v="2011-08-05T00:00:00"/>
    <d v="2011-08-10T00:00:00"/>
    <s v="August"/>
    <s v="2011"/>
    <n v="5"/>
    <b v="0"/>
    <s v="low"/>
    <n v="13"/>
    <n v="1330.73"/>
    <n v="0.06"/>
    <x v="1"/>
    <n v="-450.1"/>
    <n v="105.49"/>
    <n v="41.64"/>
    <s v="Manitoba"/>
    <x v="3"/>
    <s v="Corporate"/>
    <x v="2"/>
    <x v="10"/>
  </r>
  <r>
    <s v="Tracy Collins"/>
    <n v="35813"/>
    <d v="2009-04-21T00:00:00"/>
    <d v="2009-04-21T00:00:00"/>
    <s v="April"/>
    <s v="2009"/>
    <n v="0"/>
    <s v="FREE DELIVERY"/>
    <s v="Critical"/>
    <n v="21"/>
    <n v="7841.57"/>
    <n v="0.05"/>
    <x v="2"/>
    <n v="2347.1799999999998"/>
    <n v="363.25"/>
    <n v="19.989999999999998"/>
    <s v="Manitoba"/>
    <x v="3"/>
    <s v="Corporate"/>
    <x v="0"/>
    <x v="1"/>
  </r>
  <r>
    <s v="Tracy Collins"/>
    <n v="35813"/>
    <d v="2009-04-21T00:00:00"/>
    <d v="2009-04-21T00:00:00"/>
    <s v="April"/>
    <s v="2009"/>
    <n v="0"/>
    <s v="FREE DELIVERY"/>
    <s v="Critical"/>
    <n v="21"/>
    <n v="156.31"/>
    <n v="0.06"/>
    <x v="2"/>
    <n v="-9.81"/>
    <n v="7.59"/>
    <n v="4"/>
    <s v="Manitoba"/>
    <x v="3"/>
    <s v="Corporate"/>
    <x v="2"/>
    <x v="4"/>
  </r>
  <r>
    <s v="Linda Southworth"/>
    <n v="36003"/>
    <d v="2010-10-31T00:00:00"/>
    <d v="2010-11-02T00:00:00"/>
    <s v="November"/>
    <s v="2010"/>
    <n v="2"/>
    <b v="0"/>
    <s v="Medium"/>
    <n v="40"/>
    <n v="207.42"/>
    <n v="0.04"/>
    <x v="0"/>
    <n v="-115.35"/>
    <n v="4.91"/>
    <n v="5.68"/>
    <s v="Manitoba"/>
    <x v="3"/>
    <s v="Consumer"/>
    <x v="0"/>
    <x v="2"/>
  </r>
  <r>
    <s v="Linda Southworth"/>
    <n v="36003"/>
    <d v="2010-10-31T00:00:00"/>
    <d v="2010-11-02T00:00:00"/>
    <s v="November"/>
    <s v="2010"/>
    <n v="2"/>
    <b v="0"/>
    <s v="Medium"/>
    <n v="48"/>
    <n v="1031.18"/>
    <n v="0.01"/>
    <x v="0"/>
    <n v="349.82"/>
    <n v="19.98"/>
    <n v="5.77"/>
    <s v="Manitoba"/>
    <x v="3"/>
    <s v="Consumer"/>
    <x v="0"/>
    <x v="5"/>
  </r>
  <r>
    <s v="Gene McClure"/>
    <n v="36102"/>
    <d v="2010-05-20T00:00:00"/>
    <d v="2010-05-21T00:00:00"/>
    <s v="May"/>
    <s v="2010"/>
    <n v="1"/>
    <b v="0"/>
    <s v="Not Specified"/>
    <n v="36"/>
    <n v="461.4"/>
    <n v="0.03"/>
    <x v="0"/>
    <n v="36.39"/>
    <n v="12.07"/>
    <n v="6.2"/>
    <s v="Manitoba"/>
    <x v="3"/>
    <s v="Consumer"/>
    <x v="2"/>
    <x v="4"/>
  </r>
  <r>
    <s v="Nora Pelletier"/>
    <n v="36295"/>
    <d v="2010-09-04T00:00:00"/>
    <d v="2010-09-06T00:00:00"/>
    <s v="September"/>
    <s v="2010"/>
    <n v="2"/>
    <b v="0"/>
    <s v="Medium"/>
    <n v="10"/>
    <n v="278.10000000000002"/>
    <n v="0.09"/>
    <x v="0"/>
    <n v="68.099999999999994"/>
    <n v="30.56"/>
    <n v="2.99"/>
    <s v="Manitoba"/>
    <x v="3"/>
    <s v="Corporate"/>
    <x v="0"/>
    <x v="2"/>
  </r>
  <r>
    <s v="Maurice Satty"/>
    <n v="36323"/>
    <d v="2010-10-18T00:00:00"/>
    <d v="2010-10-20T00:00:00"/>
    <s v="October"/>
    <s v="2010"/>
    <n v="2"/>
    <b v="0"/>
    <s v="High"/>
    <n v="5"/>
    <n v="85.89"/>
    <n v="0.08"/>
    <x v="0"/>
    <n v="-48.88"/>
    <n v="15.98"/>
    <n v="6.5"/>
    <s v="Manitoba"/>
    <x v="3"/>
    <s v="Corporate"/>
    <x v="1"/>
    <x v="7"/>
  </r>
  <r>
    <s v="Henia Zydlo"/>
    <n v="36354"/>
    <d v="2012-06-05T00:00:00"/>
    <d v="2012-06-07T00:00:00"/>
    <s v="June"/>
    <s v="2012"/>
    <n v="2"/>
    <b v="0"/>
    <s v="Medium"/>
    <n v="13"/>
    <n v="4567.3599999999997"/>
    <n v="7.0000000000000007E-2"/>
    <x v="0"/>
    <n v="889.31"/>
    <n v="363.25"/>
    <n v="19.989999999999998"/>
    <s v="Manitoba"/>
    <x v="3"/>
    <s v="Home Office"/>
    <x v="0"/>
    <x v="1"/>
  </r>
  <r>
    <s v="Sean Braxton"/>
    <n v="36512"/>
    <d v="2012-03-28T00:00:00"/>
    <d v="2012-03-29T00:00:00"/>
    <s v="March"/>
    <s v="2012"/>
    <n v="1"/>
    <b v="0"/>
    <s v="Not Specified"/>
    <n v="30"/>
    <n v="10413.67"/>
    <n v="0.04"/>
    <x v="1"/>
    <n v="1099.29"/>
    <n v="355.98"/>
    <n v="58.92"/>
    <s v="Manitoba"/>
    <x v="3"/>
    <s v="Small Business"/>
    <x v="2"/>
    <x v="14"/>
  </r>
  <r>
    <s v="Sean Braxton"/>
    <n v="36512"/>
    <d v="2012-03-28T00:00:00"/>
    <d v="2012-03-31T00:00:00"/>
    <s v="March"/>
    <s v="2012"/>
    <n v="3"/>
    <b v="0"/>
    <s v="Not Specified"/>
    <n v="3"/>
    <n v="71.489999999999995"/>
    <n v="0.06"/>
    <x v="0"/>
    <n v="41.98"/>
    <n v="19.989999999999998"/>
    <n v="11.17"/>
    <s v="Manitoba"/>
    <x v="3"/>
    <s v="Small Business"/>
    <x v="2"/>
    <x v="4"/>
  </r>
  <r>
    <s v="Troy Blackwell"/>
    <n v="36932"/>
    <d v="2009-07-07T00:00:00"/>
    <d v="2009-07-12T00:00:00"/>
    <s v="July"/>
    <s v="2009"/>
    <n v="5"/>
    <b v="0"/>
    <s v="low"/>
    <n v="20"/>
    <n v="668.8"/>
    <n v="0.04"/>
    <x v="0"/>
    <n v="92.34"/>
    <n v="33.89"/>
    <n v="5.0999999999999996"/>
    <s v="Manitoba"/>
    <x v="3"/>
    <s v="Home Office"/>
    <x v="0"/>
    <x v="0"/>
  </r>
  <r>
    <s v="Tracy Collins"/>
    <n v="37025"/>
    <d v="2009-11-10T00:00:00"/>
    <d v="2009-11-11T00:00:00"/>
    <s v="November"/>
    <s v="2009"/>
    <n v="1"/>
    <b v="0"/>
    <s v="High"/>
    <n v="37"/>
    <n v="641.89"/>
    <n v="0.03"/>
    <x v="0"/>
    <n v="207.3"/>
    <n v="17.48"/>
    <n v="1.99"/>
    <s v="Manitoba"/>
    <x v="3"/>
    <s v="Corporate"/>
    <x v="1"/>
    <x v="7"/>
  </r>
  <r>
    <s v="Julie Kriz"/>
    <n v="37124"/>
    <d v="2012-03-30T00:00:00"/>
    <d v="2012-04-01T00:00:00"/>
    <s v="April"/>
    <s v="2012"/>
    <n v="2"/>
    <b v="0"/>
    <s v="low"/>
    <n v="33"/>
    <n v="21205.5"/>
    <n v="0.1"/>
    <x v="0"/>
    <n v="241.3"/>
    <n v="699.99"/>
    <n v="24.49"/>
    <s v="Manitoba"/>
    <x v="3"/>
    <s v="Corporate"/>
    <x v="1"/>
    <x v="13"/>
  </r>
  <r>
    <s v="Valerie Dominguez"/>
    <n v="37696"/>
    <d v="2009-07-09T00:00:00"/>
    <d v="2009-07-11T00:00:00"/>
    <s v="July"/>
    <s v="2009"/>
    <n v="2"/>
    <b v="0"/>
    <s v="Not Specified"/>
    <n v="5"/>
    <n v="24.09"/>
    <n v="0.04"/>
    <x v="0"/>
    <n v="-20.23"/>
    <n v="3.81"/>
    <n v="5.44"/>
    <s v="Manitoba"/>
    <x v="3"/>
    <s v="Corporate"/>
    <x v="0"/>
    <x v="2"/>
  </r>
  <r>
    <s v="Valerie Dominguez"/>
    <n v="37696"/>
    <d v="2009-07-09T00:00:00"/>
    <d v="2009-07-09T00:00:00"/>
    <s v="July"/>
    <s v="2009"/>
    <n v="0"/>
    <s v="FREE DELIVERY"/>
    <s v="Not Specified"/>
    <n v="41"/>
    <n v="173.27"/>
    <n v="0.02"/>
    <x v="0"/>
    <n v="51.29"/>
    <n v="4"/>
    <n v="1.3"/>
    <s v="Manitoba"/>
    <x v="3"/>
    <s v="Corporate"/>
    <x v="0"/>
    <x v="5"/>
  </r>
  <r>
    <s v="Linda Southworth"/>
    <n v="37702"/>
    <d v="2011-06-10T00:00:00"/>
    <d v="2011-06-12T00:00:00"/>
    <s v="June"/>
    <s v="2011"/>
    <n v="2"/>
    <b v="0"/>
    <s v="Not Specified"/>
    <n v="44"/>
    <n v="601.78"/>
    <n v="0.05"/>
    <x v="0"/>
    <n v="26.44"/>
    <n v="13.48"/>
    <n v="4.51"/>
    <s v="Manitoba"/>
    <x v="3"/>
    <s v="Consumer"/>
    <x v="0"/>
    <x v="0"/>
  </r>
  <r>
    <s v="Michael Oakman"/>
    <n v="37794"/>
    <d v="2009-03-24T00:00:00"/>
    <d v="2009-03-26T00:00:00"/>
    <s v="March"/>
    <s v="2009"/>
    <n v="2"/>
    <b v="0"/>
    <s v="low"/>
    <n v="6"/>
    <n v="60.67"/>
    <n v="0.08"/>
    <x v="0"/>
    <n v="10.29"/>
    <n v="9.48"/>
    <n v="7.29"/>
    <s v="Manitoba"/>
    <x v="3"/>
    <s v="Small Business"/>
    <x v="2"/>
    <x v="4"/>
  </r>
  <r>
    <s v="Michael Oakman"/>
    <n v="37794"/>
    <d v="2009-03-24T00:00:00"/>
    <d v="2009-03-28T00:00:00"/>
    <s v="March"/>
    <s v="2009"/>
    <n v="4"/>
    <b v="0"/>
    <s v="low"/>
    <n v="32"/>
    <n v="6195.87"/>
    <n v="0.03"/>
    <x v="0"/>
    <n v="781.03"/>
    <n v="193.17"/>
    <n v="19.989999999999998"/>
    <s v="Manitoba"/>
    <x v="3"/>
    <s v="Small Business"/>
    <x v="0"/>
    <x v="0"/>
  </r>
  <r>
    <s v="Michael Moore"/>
    <n v="37987"/>
    <d v="2009-07-03T00:00:00"/>
    <d v="2009-07-04T00:00:00"/>
    <s v="July"/>
    <s v="2009"/>
    <n v="1"/>
    <b v="0"/>
    <s v="High"/>
    <n v="26"/>
    <n v="299.07"/>
    <n v="0.1"/>
    <x v="0"/>
    <n v="137.47"/>
    <n v="12.53"/>
    <n v="0.49"/>
    <s v="Manitoba"/>
    <x v="3"/>
    <s v="Corporate"/>
    <x v="0"/>
    <x v="11"/>
  </r>
  <r>
    <s v="Michael Moore"/>
    <n v="37987"/>
    <d v="2009-07-03T00:00:00"/>
    <d v="2009-07-04T00:00:00"/>
    <s v="July"/>
    <s v="2009"/>
    <n v="1"/>
    <b v="0"/>
    <s v="High"/>
    <n v="5"/>
    <n v="708.87"/>
    <n v="0.1"/>
    <x v="1"/>
    <n v="-270.85000000000002"/>
    <n v="146.34"/>
    <n v="43.75"/>
    <s v="Manitoba"/>
    <x v="3"/>
    <s v="Corporate"/>
    <x v="2"/>
    <x v="10"/>
  </r>
  <r>
    <s v="Tanja Norvell"/>
    <n v="38340"/>
    <d v="2009-01-20T00:00:00"/>
    <d v="2009-01-21T00:00:00"/>
    <s v="January"/>
    <s v="2009"/>
    <n v="1"/>
    <b v="0"/>
    <s v="Critical"/>
    <n v="36"/>
    <n v="2167.0500000000002"/>
    <n v="0.02"/>
    <x v="0"/>
    <n v="684.9"/>
    <n v="60.22"/>
    <n v="3.5"/>
    <s v="Manitoba"/>
    <x v="3"/>
    <s v="Corporate"/>
    <x v="0"/>
    <x v="1"/>
  </r>
  <r>
    <s v="Russell Applegate"/>
    <n v="38528"/>
    <d v="2011-12-20T00:00:00"/>
    <d v="2011-12-22T00:00:00"/>
    <s v="December"/>
    <s v="2011"/>
    <n v="2"/>
    <b v="0"/>
    <s v="Critical"/>
    <n v="10"/>
    <n v="70.02"/>
    <n v="7.0000000000000007E-2"/>
    <x v="0"/>
    <n v="22.62"/>
    <n v="7.31"/>
    <n v="0.5"/>
    <s v="Manitoba"/>
    <x v="3"/>
    <s v="Small Business"/>
    <x v="0"/>
    <x v="11"/>
  </r>
  <r>
    <s v="Thomas Brumley"/>
    <n v="38786"/>
    <d v="2011-06-18T00:00:00"/>
    <d v="2011-06-20T00:00:00"/>
    <s v="June"/>
    <s v="2011"/>
    <n v="2"/>
    <b v="0"/>
    <s v="Medium"/>
    <n v="10"/>
    <n v="236.17"/>
    <n v="0.09"/>
    <x v="1"/>
    <n v="-21.39"/>
    <n v="23.99"/>
    <n v="15.68"/>
    <s v="Manitoba"/>
    <x v="3"/>
    <s v="Consumer"/>
    <x v="2"/>
    <x v="4"/>
  </r>
  <r>
    <s v="Eric Barreto"/>
    <n v="38852"/>
    <d v="2009-11-01T00:00:00"/>
    <d v="2009-11-03T00:00:00"/>
    <s v="November"/>
    <s v="2009"/>
    <n v="2"/>
    <b v="0"/>
    <s v="Not Specified"/>
    <n v="25"/>
    <n v="152.31"/>
    <n v="0.03"/>
    <x v="0"/>
    <n v="38.08"/>
    <n v="5.98"/>
    <n v="1.49"/>
    <s v="Manitoba"/>
    <x v="3"/>
    <s v="Small Business"/>
    <x v="0"/>
    <x v="2"/>
  </r>
  <r>
    <s v="Nick Radford"/>
    <n v="39008"/>
    <d v="2011-04-28T00:00:00"/>
    <d v="2011-04-30T00:00:00"/>
    <s v="April"/>
    <s v="2011"/>
    <n v="2"/>
    <b v="0"/>
    <s v="Not Specified"/>
    <n v="28"/>
    <n v="3582.79"/>
    <n v="0"/>
    <x v="1"/>
    <n v="-1177.1400000000001"/>
    <n v="122.99"/>
    <n v="70.2"/>
    <s v="Manitoba"/>
    <x v="3"/>
    <s v="Corporate"/>
    <x v="2"/>
    <x v="14"/>
  </r>
  <r>
    <s v="Gene McClure"/>
    <n v="39331"/>
    <d v="2011-09-13T00:00:00"/>
    <d v="2011-09-14T00:00:00"/>
    <s v="September"/>
    <s v="2011"/>
    <n v="1"/>
    <b v="0"/>
    <s v="High"/>
    <n v="23"/>
    <n v="149.4"/>
    <n v="0.06"/>
    <x v="2"/>
    <n v="-126.05"/>
    <n v="5.81"/>
    <n v="8.49"/>
    <s v="Manitoba"/>
    <x v="3"/>
    <s v="Home Office"/>
    <x v="0"/>
    <x v="2"/>
  </r>
  <r>
    <s v="Sanjit Engle"/>
    <n v="39399"/>
    <d v="2012-12-17T00:00:00"/>
    <d v="2012-12-19T00:00:00"/>
    <s v="December"/>
    <s v="2012"/>
    <n v="2"/>
    <b v="0"/>
    <s v="Medium"/>
    <n v="28"/>
    <n v="303.97000000000003"/>
    <n v="0.1"/>
    <x v="0"/>
    <n v="23.3"/>
    <n v="10.98"/>
    <n v="5.14"/>
    <s v="Manitoba"/>
    <x v="3"/>
    <s v="Home Office"/>
    <x v="0"/>
    <x v="2"/>
  </r>
  <r>
    <s v="Jill Stevenson"/>
    <n v="39876"/>
    <d v="2012-04-13T00:00:00"/>
    <d v="2012-04-15T00:00:00"/>
    <s v="April"/>
    <s v="2012"/>
    <n v="2"/>
    <b v="0"/>
    <s v="High"/>
    <n v="43"/>
    <n v="16269.82"/>
    <n v="0.08"/>
    <x v="0"/>
    <n v="7050.33"/>
    <n v="387.99"/>
    <n v="19.989999999999998"/>
    <s v="Manitoba"/>
    <x v="3"/>
    <s v="Consumer"/>
    <x v="0"/>
    <x v="2"/>
  </r>
  <r>
    <s v="Jill Stevenson"/>
    <n v="39876"/>
    <d v="2012-04-13T00:00:00"/>
    <d v="2012-04-15T00:00:00"/>
    <s v="April"/>
    <s v="2012"/>
    <n v="2"/>
    <b v="0"/>
    <s v="High"/>
    <n v="46"/>
    <n v="876.59"/>
    <n v="0.05"/>
    <x v="0"/>
    <n v="233.6"/>
    <n v="18.989999999999998"/>
    <n v="5.23"/>
    <s v="Manitoba"/>
    <x v="3"/>
    <s v="Consumer"/>
    <x v="0"/>
    <x v="2"/>
  </r>
  <r>
    <s v="Jill Stevenson"/>
    <n v="39876"/>
    <d v="2012-04-13T00:00:00"/>
    <d v="2012-04-15T00:00:00"/>
    <s v="April"/>
    <s v="2012"/>
    <n v="2"/>
    <b v="0"/>
    <s v="High"/>
    <n v="41"/>
    <n v="5000.87"/>
    <n v="0.04"/>
    <x v="1"/>
    <n v="-593.23"/>
    <n v="124.49"/>
    <n v="51.94"/>
    <s v="Manitoba"/>
    <x v="3"/>
    <s v="Consumer"/>
    <x v="2"/>
    <x v="10"/>
  </r>
  <r>
    <s v="Michael Oakman"/>
    <n v="40032"/>
    <d v="2012-11-30T00:00:00"/>
    <d v="2012-12-07T00:00:00"/>
    <s v="December"/>
    <s v="2012"/>
    <n v="7"/>
    <b v="0"/>
    <s v="low"/>
    <n v="9"/>
    <n v="23300.12"/>
    <n v="0.06"/>
    <x v="1"/>
    <n v="-217.47"/>
    <n v="2550.14"/>
    <n v="29.7"/>
    <s v="Manitoba"/>
    <x v="3"/>
    <s v="Small Business"/>
    <x v="1"/>
    <x v="16"/>
  </r>
  <r>
    <s v="Evan Bailliet"/>
    <n v="40261"/>
    <d v="2009-11-04T00:00:00"/>
    <d v="2009-11-06T00:00:00"/>
    <s v="November"/>
    <s v="2009"/>
    <n v="2"/>
    <b v="0"/>
    <s v="Critical"/>
    <n v="36"/>
    <n v="331.37"/>
    <n v="0.03"/>
    <x v="2"/>
    <n v="-172.17"/>
    <n v="9.06"/>
    <n v="9.86"/>
    <s v="Manitoba"/>
    <x v="3"/>
    <s v="Corporate"/>
    <x v="0"/>
    <x v="5"/>
  </r>
  <r>
    <s v="Evan Bailliet"/>
    <n v="40261"/>
    <d v="2009-11-04T00:00:00"/>
    <d v="2009-11-06T00:00:00"/>
    <s v="November"/>
    <s v="2009"/>
    <n v="2"/>
    <b v="0"/>
    <s v="Critical"/>
    <n v="26"/>
    <n v="78.03"/>
    <n v="0.05"/>
    <x v="0"/>
    <n v="0.51"/>
    <n v="2.94"/>
    <n v="1.05"/>
    <s v="Manitoba"/>
    <x v="3"/>
    <s v="Corporate"/>
    <x v="0"/>
    <x v="12"/>
  </r>
  <r>
    <s v="Nora Pelletier"/>
    <n v="40706"/>
    <d v="2012-01-21T00:00:00"/>
    <d v="2012-01-22T00:00:00"/>
    <s v="January"/>
    <s v="2012"/>
    <n v="1"/>
    <b v="0"/>
    <s v="Medium"/>
    <n v="40"/>
    <n v="111.04"/>
    <n v="0.08"/>
    <x v="2"/>
    <n v="45.1"/>
    <n v="2.61"/>
    <n v="0.5"/>
    <s v="Manitoba"/>
    <x v="3"/>
    <s v="Home Office"/>
    <x v="0"/>
    <x v="11"/>
  </r>
  <r>
    <s v="Toby Knight"/>
    <n v="40708"/>
    <d v="2009-10-12T00:00:00"/>
    <d v="2009-10-13T00:00:00"/>
    <s v="October"/>
    <s v="2009"/>
    <n v="1"/>
    <b v="0"/>
    <s v="Not Specified"/>
    <n v="15"/>
    <n v="103.55"/>
    <n v="0.03"/>
    <x v="0"/>
    <n v="19.59"/>
    <n v="6.68"/>
    <n v="1.5"/>
    <s v="Manitoba"/>
    <x v="3"/>
    <s v="Corporate"/>
    <x v="0"/>
    <x v="12"/>
  </r>
  <r>
    <s v="Nick Radford"/>
    <n v="40964"/>
    <d v="2011-05-23T00:00:00"/>
    <d v="2011-05-26T00:00:00"/>
    <s v="May"/>
    <s v="2011"/>
    <n v="3"/>
    <b v="0"/>
    <s v="Critical"/>
    <n v="40"/>
    <n v="301.12"/>
    <n v="0"/>
    <x v="0"/>
    <n v="-206.05"/>
    <n v="6.84"/>
    <n v="8.3699999999999992"/>
    <s v="Manitoba"/>
    <x v="3"/>
    <s v="Corporate"/>
    <x v="0"/>
    <x v="15"/>
  </r>
  <r>
    <s v="Phillip Flathmann"/>
    <n v="42243"/>
    <d v="2012-03-11T00:00:00"/>
    <d v="2012-03-13T00:00:00"/>
    <s v="March"/>
    <s v="2012"/>
    <n v="2"/>
    <b v="0"/>
    <s v="Medium"/>
    <n v="42"/>
    <n v="1876.09"/>
    <n v="0.02"/>
    <x v="0"/>
    <n v="809.74"/>
    <n v="43.41"/>
    <n v="2.99"/>
    <s v="Manitoba"/>
    <x v="3"/>
    <s v="Small Business"/>
    <x v="0"/>
    <x v="2"/>
  </r>
  <r>
    <s v="Phillip Flathmann"/>
    <n v="42243"/>
    <d v="2012-03-11T00:00:00"/>
    <d v="2012-03-13T00:00:00"/>
    <s v="March"/>
    <s v="2012"/>
    <n v="2"/>
    <b v="0"/>
    <s v="Medium"/>
    <n v="19"/>
    <n v="145.26"/>
    <n v="0.05"/>
    <x v="0"/>
    <n v="-35.75"/>
    <n v="7.35"/>
    <n v="5.96"/>
    <s v="Manitoba"/>
    <x v="3"/>
    <s v="Small Business"/>
    <x v="0"/>
    <x v="5"/>
  </r>
  <r>
    <s v="Denny Joy"/>
    <n v="42437"/>
    <d v="2012-03-05T00:00:00"/>
    <d v="2012-03-07T00:00:00"/>
    <s v="March"/>
    <s v="2012"/>
    <n v="2"/>
    <b v="0"/>
    <s v="Critical"/>
    <n v="43"/>
    <n v="19461.8"/>
    <n v="0.06"/>
    <x v="1"/>
    <n v="7752.01"/>
    <n v="449.99"/>
    <n v="49"/>
    <s v="Manitoba"/>
    <x v="3"/>
    <s v="Corporate"/>
    <x v="1"/>
    <x v="13"/>
  </r>
  <r>
    <s v="Denny Joy"/>
    <n v="42437"/>
    <d v="2012-03-05T00:00:00"/>
    <d v="2012-03-06T00:00:00"/>
    <s v="March"/>
    <s v="2012"/>
    <n v="1"/>
    <b v="0"/>
    <s v="Critical"/>
    <n v="14"/>
    <n v="313.85000000000002"/>
    <n v="0.03"/>
    <x v="0"/>
    <n v="-31.37"/>
    <n v="21.38"/>
    <n v="8.99"/>
    <s v="Manitoba"/>
    <x v="3"/>
    <s v="Corporate"/>
    <x v="0"/>
    <x v="12"/>
  </r>
  <r>
    <s v="Tracy Collins"/>
    <n v="42887"/>
    <d v="2012-06-10T00:00:00"/>
    <d v="2012-06-11T00:00:00"/>
    <s v="June"/>
    <s v="2012"/>
    <n v="1"/>
    <b v="0"/>
    <s v="Medium"/>
    <n v="3"/>
    <n v="35.68"/>
    <n v="0.01"/>
    <x v="0"/>
    <n v="-11.43"/>
    <n v="9.7799999999999994"/>
    <n v="5.76"/>
    <s v="Manitoba"/>
    <x v="3"/>
    <s v="Consumer"/>
    <x v="0"/>
    <x v="8"/>
  </r>
  <r>
    <s v="Tracy Collins"/>
    <n v="42887"/>
    <d v="2012-06-10T00:00:00"/>
    <d v="2012-06-12T00:00:00"/>
    <s v="June"/>
    <s v="2012"/>
    <n v="2"/>
    <b v="0"/>
    <s v="Medium"/>
    <n v="11"/>
    <n v="234.76"/>
    <n v="0.04"/>
    <x v="0"/>
    <n v="-45.65"/>
    <n v="21.38"/>
    <n v="8.99"/>
    <s v="Manitoba"/>
    <x v="3"/>
    <s v="Consumer"/>
    <x v="0"/>
    <x v="12"/>
  </r>
  <r>
    <s v="Tracy Collins"/>
    <n v="42887"/>
    <d v="2012-06-10T00:00:00"/>
    <d v="2012-06-12T00:00:00"/>
    <s v="June"/>
    <s v="2012"/>
    <n v="2"/>
    <b v="0"/>
    <s v="Medium"/>
    <n v="3"/>
    <n v="498.49"/>
    <n v="0.01"/>
    <x v="1"/>
    <n v="-251.41"/>
    <n v="145.97999999999999"/>
    <n v="51.92"/>
    <s v="Manitoba"/>
    <x v="3"/>
    <s v="Consumer"/>
    <x v="2"/>
    <x v="10"/>
  </r>
  <r>
    <s v="Linda Southworth"/>
    <n v="43137"/>
    <d v="2011-02-26T00:00:00"/>
    <d v="2011-02-27T00:00:00"/>
    <s v="February"/>
    <s v="2011"/>
    <n v="1"/>
    <b v="0"/>
    <s v="High"/>
    <n v="40"/>
    <n v="6069.05"/>
    <n v="0.05"/>
    <x v="0"/>
    <n v="1816.71"/>
    <n v="155.06"/>
    <n v="7.07"/>
    <s v="Manitoba"/>
    <x v="3"/>
    <s v="Consumer"/>
    <x v="0"/>
    <x v="0"/>
  </r>
  <r>
    <s v="Rachel Payne"/>
    <n v="43554"/>
    <d v="2009-10-30T00:00:00"/>
    <d v="2009-11-02T00:00:00"/>
    <s v="November"/>
    <s v="2009"/>
    <n v="3"/>
    <b v="0"/>
    <s v="Critical"/>
    <n v="9"/>
    <n v="34.18"/>
    <n v="0.06"/>
    <x v="0"/>
    <n v="-5.46"/>
    <n v="3.6"/>
    <n v="2.2000000000000002"/>
    <s v="Manitoba"/>
    <x v="3"/>
    <s v="Consumer"/>
    <x v="0"/>
    <x v="5"/>
  </r>
  <r>
    <s v="Rick Bensley"/>
    <n v="43782"/>
    <d v="2010-11-13T00:00:00"/>
    <d v="2010-11-15T00:00:00"/>
    <s v="November"/>
    <s v="2010"/>
    <n v="2"/>
    <b v="0"/>
    <s v="Medium"/>
    <n v="27"/>
    <n v="194.35"/>
    <n v="0"/>
    <x v="0"/>
    <n v="30.88"/>
    <n v="6.75"/>
    <n v="2.99"/>
    <s v="Manitoba"/>
    <x v="3"/>
    <s v="Consumer"/>
    <x v="0"/>
    <x v="2"/>
  </r>
  <r>
    <s v="Michael Oakman"/>
    <n v="43904"/>
    <d v="2010-05-01T00:00:00"/>
    <d v="2010-05-03T00:00:00"/>
    <s v="May"/>
    <s v="2010"/>
    <n v="2"/>
    <b v="0"/>
    <s v="Not Specified"/>
    <n v="43"/>
    <n v="413.83"/>
    <n v="0.08"/>
    <x v="0"/>
    <n v="111.74"/>
    <n v="10.01"/>
    <n v="1.99"/>
    <s v="Manitoba"/>
    <x v="3"/>
    <s v="Small Business"/>
    <x v="1"/>
    <x v="7"/>
  </r>
  <r>
    <s v="Michael Oakman"/>
    <n v="43904"/>
    <d v="2010-05-01T00:00:00"/>
    <d v="2010-05-02T00:00:00"/>
    <s v="May"/>
    <s v="2010"/>
    <n v="1"/>
    <b v="0"/>
    <s v="Not Specified"/>
    <n v="30"/>
    <n v="3339.65"/>
    <n v="0.01"/>
    <x v="0"/>
    <n v="788.51"/>
    <n v="125.99"/>
    <n v="7.69"/>
    <s v="Manitoba"/>
    <x v="3"/>
    <s v="Small Business"/>
    <x v="1"/>
    <x v="3"/>
  </r>
  <r>
    <s v="Valerie Dominguez"/>
    <n v="43906"/>
    <d v="2012-02-08T00:00:00"/>
    <d v="2012-02-09T00:00:00"/>
    <s v="February"/>
    <s v="2012"/>
    <n v="1"/>
    <b v="0"/>
    <s v="High"/>
    <n v="50"/>
    <n v="3601.07"/>
    <n v="0.04"/>
    <x v="0"/>
    <n v="174.8"/>
    <n v="73.98"/>
    <n v="14.52"/>
    <s v="Manitoba"/>
    <x v="3"/>
    <s v="Corporate"/>
    <x v="1"/>
    <x v="7"/>
  </r>
  <r>
    <s v="Theresa Swint"/>
    <n v="44064"/>
    <d v="2010-03-03T00:00:00"/>
    <d v="2010-03-05T00:00:00"/>
    <s v="March"/>
    <s v="2010"/>
    <n v="2"/>
    <b v="0"/>
    <s v="Medium"/>
    <n v="43"/>
    <n v="468.48"/>
    <n v="7.0000000000000007E-2"/>
    <x v="2"/>
    <n v="-213.49"/>
    <n v="11.34"/>
    <n v="11.25"/>
    <s v="Manitoba"/>
    <x v="3"/>
    <s v="Consumer"/>
    <x v="0"/>
    <x v="5"/>
  </r>
  <r>
    <s v="Theresa Swint"/>
    <n v="44064"/>
    <d v="2010-03-03T00:00:00"/>
    <d v="2010-03-06T00:00:00"/>
    <s v="March"/>
    <s v="2010"/>
    <n v="3"/>
    <b v="0"/>
    <s v="Medium"/>
    <n v="23"/>
    <n v="284.14"/>
    <n v="0.05"/>
    <x v="0"/>
    <n v="-104.18"/>
    <n v="11.66"/>
    <n v="8.99"/>
    <s v="Manitoba"/>
    <x v="3"/>
    <s v="Consumer"/>
    <x v="0"/>
    <x v="12"/>
  </r>
  <r>
    <s v="Natalie Webber"/>
    <n v="44224"/>
    <d v="2010-08-09T00:00:00"/>
    <d v="2010-08-10T00:00:00"/>
    <s v="August"/>
    <s v="2010"/>
    <n v="1"/>
    <b v="0"/>
    <s v="High"/>
    <n v="32"/>
    <n v="198.7"/>
    <n v="0.1"/>
    <x v="0"/>
    <n v="-62.13"/>
    <n v="6.48"/>
    <n v="2.74"/>
    <s v="Manitoba"/>
    <x v="3"/>
    <s v="Corporate"/>
    <x v="1"/>
    <x v="7"/>
  </r>
  <r>
    <s v="Maribeth Schnelling"/>
    <n v="44325"/>
    <d v="2009-02-10T00:00:00"/>
    <d v="2009-02-12T00:00:00"/>
    <s v="February"/>
    <s v="2009"/>
    <n v="2"/>
    <b v="0"/>
    <s v="Medium"/>
    <n v="44"/>
    <n v="951.33"/>
    <n v="0"/>
    <x v="0"/>
    <n v="-60.66"/>
    <n v="20.28"/>
    <n v="14.39"/>
    <s v="Manitoba"/>
    <x v="3"/>
    <s v="Corporate"/>
    <x v="2"/>
    <x v="4"/>
  </r>
  <r>
    <s v="Thais Sissman"/>
    <n v="44422"/>
    <d v="2012-04-13T00:00:00"/>
    <d v="2012-04-15T00:00:00"/>
    <s v="April"/>
    <s v="2012"/>
    <n v="2"/>
    <b v="0"/>
    <s v="Medium"/>
    <n v="1"/>
    <n v="15.72"/>
    <n v="0"/>
    <x v="0"/>
    <n v="-6.1"/>
    <n v="10.89"/>
    <n v="4.5"/>
    <s v="Manitoba"/>
    <x v="3"/>
    <s v="Corporate"/>
    <x v="0"/>
    <x v="1"/>
  </r>
  <r>
    <s v="Thais Sissman"/>
    <n v="44422"/>
    <d v="2012-04-13T00:00:00"/>
    <d v="2012-04-15T00:00:00"/>
    <s v="April"/>
    <s v="2012"/>
    <n v="2"/>
    <b v="0"/>
    <s v="Medium"/>
    <n v="36"/>
    <n v="313.83"/>
    <n v="0.08"/>
    <x v="0"/>
    <n v="56.78"/>
    <n v="8.69"/>
    <n v="2.99"/>
    <s v="Manitoba"/>
    <x v="3"/>
    <s v="Corporate"/>
    <x v="0"/>
    <x v="2"/>
  </r>
  <r>
    <s v="Thais Sissman"/>
    <n v="44422"/>
    <d v="2012-04-13T00:00:00"/>
    <d v="2012-04-15T00:00:00"/>
    <s v="April"/>
    <s v="2012"/>
    <n v="2"/>
    <b v="0"/>
    <s v="Medium"/>
    <n v="11"/>
    <n v="201.59450000000001"/>
    <n v="0.04"/>
    <x v="0"/>
    <n v="32.31"/>
    <n v="20.99"/>
    <n v="0.99"/>
    <s v="Manitoba"/>
    <x v="3"/>
    <s v="Corporate"/>
    <x v="1"/>
    <x v="3"/>
  </r>
  <r>
    <s v="Michael Oakman"/>
    <n v="44609"/>
    <d v="2011-06-18T00:00:00"/>
    <d v="2011-06-23T00:00:00"/>
    <s v="June"/>
    <s v="2011"/>
    <n v="5"/>
    <b v="0"/>
    <s v="low"/>
    <n v="28"/>
    <n v="525.4"/>
    <n v="0.08"/>
    <x v="0"/>
    <n v="126.49"/>
    <n v="19.84"/>
    <n v="4.0999999999999996"/>
    <s v="Manitoba"/>
    <x v="3"/>
    <s v="Small Business"/>
    <x v="0"/>
    <x v="12"/>
  </r>
  <r>
    <s v="Michael Oakman"/>
    <n v="44609"/>
    <d v="2011-06-18T00:00:00"/>
    <d v="2011-06-22T00:00:00"/>
    <s v="June"/>
    <s v="2011"/>
    <n v="4"/>
    <b v="0"/>
    <s v="low"/>
    <n v="37"/>
    <n v="61.77"/>
    <n v="0.04"/>
    <x v="2"/>
    <n v="12.65"/>
    <n v="1.48"/>
    <n v="0.7"/>
    <s v="Manitoba"/>
    <x v="3"/>
    <s v="Small Business"/>
    <x v="0"/>
    <x v="6"/>
  </r>
  <r>
    <s v="Arthur Gainer"/>
    <n v="44935"/>
    <d v="2010-11-17T00:00:00"/>
    <d v="2010-11-20T00:00:00"/>
    <s v="November"/>
    <s v="2010"/>
    <n v="3"/>
    <b v="0"/>
    <s v="High"/>
    <n v="37"/>
    <n v="99.65"/>
    <n v="0.01"/>
    <x v="0"/>
    <n v="27"/>
    <n v="2.62"/>
    <n v="0.8"/>
    <s v="Manitoba"/>
    <x v="3"/>
    <s v="Consumer"/>
    <x v="0"/>
    <x v="6"/>
  </r>
  <r>
    <s v="Theresa Swint"/>
    <n v="45127"/>
    <d v="2012-12-30T00:00:00"/>
    <d v="2012-12-30T00:00:00"/>
    <s v="December"/>
    <s v="2012"/>
    <n v="0"/>
    <s v="FREE DELIVERY"/>
    <s v="Medium"/>
    <n v="10"/>
    <n v="14.15"/>
    <n v="0.1"/>
    <x v="0"/>
    <n v="-1.29"/>
    <n v="1.48"/>
    <n v="0.7"/>
    <s v="Manitoba"/>
    <x v="3"/>
    <s v="Consumer"/>
    <x v="0"/>
    <x v="6"/>
  </r>
  <r>
    <s v="Eric Barreto"/>
    <n v="45413"/>
    <d v="2010-06-08T00:00:00"/>
    <d v="2010-06-09T00:00:00"/>
    <s v="June"/>
    <s v="2010"/>
    <n v="1"/>
    <b v="0"/>
    <s v="High"/>
    <n v="18"/>
    <n v="85.74"/>
    <n v="0.03"/>
    <x v="0"/>
    <n v="-73.569999999999993"/>
    <n v="4.38"/>
    <n v="6.21"/>
    <s v="Manitoba"/>
    <x v="3"/>
    <s v="Small Business"/>
    <x v="0"/>
    <x v="2"/>
  </r>
  <r>
    <s v="Eric Barreto"/>
    <n v="45413"/>
    <d v="2010-06-08T00:00:00"/>
    <d v="2010-06-09T00:00:00"/>
    <s v="June"/>
    <s v="2010"/>
    <n v="1"/>
    <b v="0"/>
    <s v="High"/>
    <n v="17"/>
    <n v="2031.98"/>
    <n v="0.05"/>
    <x v="0"/>
    <n v="778.6"/>
    <n v="120.98"/>
    <n v="9.07"/>
    <s v="Manitoba"/>
    <x v="3"/>
    <s v="Small Business"/>
    <x v="0"/>
    <x v="2"/>
  </r>
  <r>
    <s v="Eric Barreto"/>
    <n v="45413"/>
    <d v="2010-06-08T00:00:00"/>
    <d v="2010-06-08T00:00:00"/>
    <s v="June"/>
    <s v="2010"/>
    <n v="0"/>
    <s v="FREE DELIVERY"/>
    <s v="High"/>
    <n v="24"/>
    <n v="131.94"/>
    <n v="0.04"/>
    <x v="0"/>
    <n v="2.3199999999999998"/>
    <n v="5.28"/>
    <n v="2.99"/>
    <s v="Manitoba"/>
    <x v="3"/>
    <s v="Small Business"/>
    <x v="0"/>
    <x v="2"/>
  </r>
  <r>
    <s v="Rick Bensley"/>
    <n v="45571"/>
    <d v="2012-09-23T00:00:00"/>
    <d v="2012-09-24T00:00:00"/>
    <s v="September"/>
    <s v="2012"/>
    <n v="1"/>
    <b v="0"/>
    <s v="Medium"/>
    <n v="43"/>
    <n v="528.53"/>
    <n v="0.05"/>
    <x v="0"/>
    <n v="-7.24"/>
    <n v="12.21"/>
    <n v="4.8099999999999996"/>
    <s v="Manitoba"/>
    <x v="3"/>
    <s v="Consumer"/>
    <x v="0"/>
    <x v="0"/>
  </r>
  <r>
    <s v="Rick Bensley"/>
    <n v="45571"/>
    <d v="2012-09-23T00:00:00"/>
    <d v="2012-09-25T00:00:00"/>
    <s v="September"/>
    <s v="2012"/>
    <n v="2"/>
    <b v="0"/>
    <s v="Medium"/>
    <n v="47"/>
    <n v="5975.0495000000001"/>
    <n v="0.06"/>
    <x v="0"/>
    <n v="1417.23"/>
    <n v="155.99"/>
    <n v="8.99"/>
    <s v="Manitoba"/>
    <x v="3"/>
    <s v="Consumer"/>
    <x v="1"/>
    <x v="3"/>
  </r>
  <r>
    <s v="Rick Bensley"/>
    <n v="45571"/>
    <d v="2012-09-23T00:00:00"/>
    <d v="2012-09-25T00:00:00"/>
    <s v="September"/>
    <s v="2012"/>
    <n v="2"/>
    <b v="0"/>
    <s v="Medium"/>
    <n v="44"/>
    <n v="720.52"/>
    <n v="0.1"/>
    <x v="0"/>
    <n v="-36.79"/>
    <n v="17.98"/>
    <n v="8.51"/>
    <s v="Manitoba"/>
    <x v="3"/>
    <s v="Consumer"/>
    <x v="1"/>
    <x v="16"/>
  </r>
  <r>
    <s v="Eric Barreto"/>
    <n v="45575"/>
    <d v="2012-04-12T00:00:00"/>
    <d v="2012-04-12T00:00:00"/>
    <s v="April"/>
    <s v="2012"/>
    <n v="0"/>
    <s v="FREE DELIVERY"/>
    <s v="Critical"/>
    <n v="46"/>
    <n v="3849.17"/>
    <n v="0.06"/>
    <x v="0"/>
    <n v="1982.78"/>
    <n v="83.98"/>
    <n v="5.01"/>
    <s v="Manitoba"/>
    <x v="3"/>
    <s v="Small Business"/>
    <x v="0"/>
    <x v="8"/>
  </r>
  <r>
    <s v="Rick Bensley"/>
    <n v="45794"/>
    <d v="2011-09-24T00:00:00"/>
    <d v="2011-09-26T00:00:00"/>
    <s v="September"/>
    <s v="2011"/>
    <n v="2"/>
    <b v="0"/>
    <s v="Critical"/>
    <n v="28"/>
    <n v="1208.3499999999999"/>
    <n v="0"/>
    <x v="0"/>
    <n v="145.54"/>
    <n v="39.99"/>
    <n v="10.25"/>
    <s v="Manitoba"/>
    <x v="3"/>
    <s v="Consumer"/>
    <x v="1"/>
    <x v="7"/>
  </r>
  <r>
    <s v="Matthew Clasen"/>
    <n v="45860"/>
    <d v="2012-08-12T00:00:00"/>
    <d v="2012-08-12T00:00:00"/>
    <s v="August"/>
    <s v="2012"/>
    <n v="0"/>
    <s v="FREE DELIVERY"/>
    <s v="low"/>
    <n v="12"/>
    <n v="69.97"/>
    <n v="0.01"/>
    <x v="0"/>
    <n v="24.25"/>
    <n v="5.43"/>
    <n v="0.95"/>
    <s v="Manitoba"/>
    <x v="3"/>
    <s v="Consumer"/>
    <x v="0"/>
    <x v="5"/>
  </r>
  <r>
    <s v="Theresa Swint"/>
    <n v="46021"/>
    <d v="2009-03-02T00:00:00"/>
    <d v="2009-03-04T00:00:00"/>
    <s v="March"/>
    <s v="2009"/>
    <n v="2"/>
    <b v="0"/>
    <s v="High"/>
    <n v="1"/>
    <n v="199.48"/>
    <n v="0.08"/>
    <x v="1"/>
    <n v="-120.24"/>
    <n v="170.98"/>
    <n v="35.89"/>
    <s v="Manitoba"/>
    <x v="3"/>
    <s v="Small Business"/>
    <x v="2"/>
    <x v="9"/>
  </r>
  <r>
    <s v="Mick Crebagga"/>
    <n v="46147"/>
    <d v="2011-01-15T00:00:00"/>
    <d v="2011-01-17T00:00:00"/>
    <s v="January"/>
    <s v="2011"/>
    <n v="2"/>
    <b v="0"/>
    <s v="Critical"/>
    <n v="37"/>
    <n v="925.8"/>
    <n v="0.01"/>
    <x v="0"/>
    <n v="30.69"/>
    <n v="24.92"/>
    <n v="12.98"/>
    <s v="Manitoba"/>
    <x v="3"/>
    <s v="Corporate"/>
    <x v="0"/>
    <x v="2"/>
  </r>
  <r>
    <s v="Mick Crebagga"/>
    <n v="46147"/>
    <d v="2011-01-15T00:00:00"/>
    <d v="2011-01-17T00:00:00"/>
    <s v="January"/>
    <s v="2011"/>
    <n v="2"/>
    <b v="0"/>
    <s v="Critical"/>
    <n v="39"/>
    <n v="282.48"/>
    <n v="0.08"/>
    <x v="2"/>
    <n v="-87.01"/>
    <n v="7.1"/>
    <n v="6.05"/>
    <s v="Manitoba"/>
    <x v="3"/>
    <s v="Corporate"/>
    <x v="0"/>
    <x v="2"/>
  </r>
  <r>
    <s v="Mick Crebagga"/>
    <n v="46147"/>
    <d v="2011-01-15T00:00:00"/>
    <d v="2011-01-17T00:00:00"/>
    <s v="January"/>
    <s v="2011"/>
    <n v="2"/>
    <b v="0"/>
    <s v="Critical"/>
    <n v="12"/>
    <n v="6502.46"/>
    <n v="0.09"/>
    <x v="1"/>
    <n v="261.66000000000003"/>
    <n v="550.98"/>
    <n v="64.59"/>
    <s v="Manitoba"/>
    <x v="3"/>
    <s v="Corporate"/>
    <x v="2"/>
    <x v="10"/>
  </r>
  <r>
    <s v="Gary Hwang"/>
    <n v="46211"/>
    <d v="2010-06-11T00:00:00"/>
    <d v="2010-06-18T00:00:00"/>
    <s v="June"/>
    <s v="2010"/>
    <n v="7"/>
    <b v="0"/>
    <s v="low"/>
    <n v="47"/>
    <n v="1243.52"/>
    <n v="0.08"/>
    <x v="0"/>
    <n v="360.94"/>
    <n v="26.48"/>
    <n v="6.93"/>
    <s v="Manitoba"/>
    <x v="3"/>
    <s v="Home Office"/>
    <x v="2"/>
    <x v="4"/>
  </r>
  <r>
    <s v="Thea Hudgings"/>
    <n v="46241"/>
    <d v="2009-03-14T00:00:00"/>
    <d v="2009-03-16T00:00:00"/>
    <s v="March"/>
    <s v="2009"/>
    <n v="2"/>
    <b v="0"/>
    <s v="Not Specified"/>
    <n v="34"/>
    <n v="1932.58"/>
    <n v="0.1"/>
    <x v="0"/>
    <n v="356.48"/>
    <n v="62.18"/>
    <n v="10.84"/>
    <s v="Manitoba"/>
    <x v="3"/>
    <s v="Consumer"/>
    <x v="2"/>
    <x v="4"/>
  </r>
  <r>
    <s v="Arthur Gainer"/>
    <n v="46244"/>
    <d v="2009-07-02T00:00:00"/>
    <d v="2009-07-03T00:00:00"/>
    <s v="July"/>
    <s v="2009"/>
    <n v="1"/>
    <b v="0"/>
    <s v="Medium"/>
    <n v="10"/>
    <n v="601.57000000000005"/>
    <n v="0.09"/>
    <x v="1"/>
    <n v="-247.25"/>
    <n v="60.98"/>
    <n v="30"/>
    <s v="Manitoba"/>
    <x v="3"/>
    <s v="Consumer"/>
    <x v="2"/>
    <x v="14"/>
  </r>
  <r>
    <s v="Arthur Gainer"/>
    <n v="46244"/>
    <d v="2009-07-02T00:00:00"/>
    <d v="2009-07-04T00:00:00"/>
    <s v="July"/>
    <s v="2009"/>
    <n v="2"/>
    <b v="0"/>
    <s v="Medium"/>
    <n v="9"/>
    <n v="157.41999999999999"/>
    <n v="0.05"/>
    <x v="0"/>
    <n v="-18.68"/>
    <n v="17.48"/>
    <n v="1.99"/>
    <s v="Manitoba"/>
    <x v="3"/>
    <s v="Consumer"/>
    <x v="1"/>
    <x v="7"/>
  </r>
  <r>
    <s v="Sue Ann Reed"/>
    <n v="46305"/>
    <d v="2011-07-30T00:00:00"/>
    <d v="2011-08-03T00:00:00"/>
    <s v="August"/>
    <s v="2011"/>
    <n v="4"/>
    <b v="0"/>
    <s v="low"/>
    <n v="30"/>
    <n v="299.66000000000003"/>
    <n v="0.08"/>
    <x v="0"/>
    <n v="-18.25"/>
    <n v="10.44"/>
    <n v="5.75"/>
    <s v="Manitoba"/>
    <x v="3"/>
    <s v="Consumer"/>
    <x v="0"/>
    <x v="2"/>
  </r>
  <r>
    <s v="Tanja Norvell"/>
    <n v="46372"/>
    <d v="2011-02-26T00:00:00"/>
    <d v="2011-02-26T00:00:00"/>
    <s v="February"/>
    <s v="2011"/>
    <n v="0"/>
    <s v="FREE DELIVERY"/>
    <s v="High"/>
    <n v="7"/>
    <n v="375.57"/>
    <n v="0.02"/>
    <x v="0"/>
    <n v="12.71"/>
    <n v="52.4"/>
    <n v="16.11"/>
    <s v="Manitoba"/>
    <x v="3"/>
    <s v="Consumer"/>
    <x v="0"/>
    <x v="2"/>
  </r>
  <r>
    <s v="Tanja Norvell"/>
    <n v="46372"/>
    <d v="2011-02-26T00:00:00"/>
    <d v="2011-02-27T00:00:00"/>
    <s v="February"/>
    <s v="2011"/>
    <n v="1"/>
    <b v="0"/>
    <s v="High"/>
    <n v="15"/>
    <n v="81.97"/>
    <n v="7.0000000000000007E-2"/>
    <x v="0"/>
    <n v="-81.33"/>
    <n v="4.9800000000000004"/>
    <n v="8.33"/>
    <s v="Manitoba"/>
    <x v="3"/>
    <s v="Consumer"/>
    <x v="0"/>
    <x v="5"/>
  </r>
  <r>
    <s v="Nora Pelletier"/>
    <n v="46656"/>
    <d v="2009-07-16T00:00:00"/>
    <d v="2009-07-17T00:00:00"/>
    <s v="July"/>
    <s v="2009"/>
    <n v="1"/>
    <b v="0"/>
    <s v="High"/>
    <n v="27"/>
    <n v="636.70000000000005"/>
    <n v="0.1"/>
    <x v="0"/>
    <n v="-29.91"/>
    <n v="24.92"/>
    <n v="12.98"/>
    <s v="Manitoba"/>
    <x v="3"/>
    <s v="Corporate"/>
    <x v="0"/>
    <x v="2"/>
  </r>
  <r>
    <s v="Nick Radford"/>
    <n v="46721"/>
    <d v="2009-09-13T00:00:00"/>
    <d v="2009-09-14T00:00:00"/>
    <s v="September"/>
    <s v="2009"/>
    <n v="1"/>
    <b v="0"/>
    <s v="Medium"/>
    <n v="17"/>
    <n v="142.94"/>
    <n v="0.03"/>
    <x v="0"/>
    <n v="-129.56"/>
    <n v="7.38"/>
    <n v="11.51"/>
    <s v="Manitoba"/>
    <x v="3"/>
    <s v="Corporate"/>
    <x v="0"/>
    <x v="2"/>
  </r>
  <r>
    <s v="Nick Radford"/>
    <n v="46721"/>
    <d v="2009-09-13T00:00:00"/>
    <d v="2009-09-14T00:00:00"/>
    <s v="September"/>
    <s v="2009"/>
    <n v="1"/>
    <b v="0"/>
    <s v="Medium"/>
    <n v="35"/>
    <n v="240.61"/>
    <n v="0.05"/>
    <x v="0"/>
    <n v="-133.12"/>
    <n v="6.48"/>
    <n v="7.91"/>
    <s v="Manitoba"/>
    <x v="3"/>
    <s v="Corporate"/>
    <x v="0"/>
    <x v="5"/>
  </r>
  <r>
    <s v="Nick Radford"/>
    <n v="46721"/>
    <d v="2009-09-13T00:00:00"/>
    <d v="2009-09-14T00:00:00"/>
    <s v="September"/>
    <s v="2009"/>
    <n v="1"/>
    <b v="0"/>
    <s v="Medium"/>
    <n v="17"/>
    <n v="1912.76"/>
    <n v="0.03"/>
    <x v="0"/>
    <n v="71.56"/>
    <n v="111.03"/>
    <n v="8.64"/>
    <s v="Manitoba"/>
    <x v="3"/>
    <s v="Corporate"/>
    <x v="0"/>
    <x v="0"/>
  </r>
  <r>
    <s v="Sean Braxton"/>
    <n v="46852"/>
    <d v="2012-01-28T00:00:00"/>
    <d v="2012-01-30T00:00:00"/>
    <s v="January"/>
    <s v="2012"/>
    <n v="2"/>
    <b v="0"/>
    <s v="Not Specified"/>
    <n v="46"/>
    <n v="1591.89"/>
    <n v="0.02"/>
    <x v="2"/>
    <n v="-117.31"/>
    <n v="34.979999999999997"/>
    <n v="7.53"/>
    <s v="Manitoba"/>
    <x v="3"/>
    <s v="Small Business"/>
    <x v="1"/>
    <x v="7"/>
  </r>
  <r>
    <s v="Sean Braxton"/>
    <n v="46852"/>
    <d v="2012-01-28T00:00:00"/>
    <d v="2012-01-29T00:00:00"/>
    <s v="January"/>
    <s v="2012"/>
    <n v="1"/>
    <b v="0"/>
    <s v="Not Specified"/>
    <n v="44"/>
    <n v="220.07"/>
    <n v="0.01"/>
    <x v="0"/>
    <n v="-158.41999999999999"/>
    <n v="4.8899999999999997"/>
    <n v="4.93"/>
    <s v="Manitoba"/>
    <x v="3"/>
    <s v="Small Business"/>
    <x v="1"/>
    <x v="7"/>
  </r>
  <r>
    <s v="Mick Crebagga"/>
    <n v="46949"/>
    <d v="2010-03-07T00:00:00"/>
    <d v="2010-03-08T00:00:00"/>
    <s v="March"/>
    <s v="2010"/>
    <n v="1"/>
    <b v="0"/>
    <s v="High"/>
    <n v="37"/>
    <n v="319.39"/>
    <n v="0.03"/>
    <x v="0"/>
    <n v="-39.33"/>
    <n v="8.4600000000000009"/>
    <n v="3.62"/>
    <s v="Manitoba"/>
    <x v="3"/>
    <s v="Home Office"/>
    <x v="1"/>
    <x v="7"/>
  </r>
  <r>
    <s v="Katherine Ducich"/>
    <n v="46951"/>
    <d v="2011-11-17T00:00:00"/>
    <d v="2011-11-18T00:00:00"/>
    <s v="November"/>
    <s v="2011"/>
    <n v="1"/>
    <b v="0"/>
    <s v="Critical"/>
    <n v="26"/>
    <n v="2379.3285000000001"/>
    <n v="0.09"/>
    <x v="0"/>
    <n v="284.58999999999997"/>
    <n v="115.99"/>
    <n v="5.92"/>
    <s v="Manitoba"/>
    <x v="3"/>
    <s v="Corporate"/>
    <x v="1"/>
    <x v="3"/>
  </r>
  <r>
    <s v="Mick Crebagga"/>
    <n v="47075"/>
    <d v="2011-10-17T00:00:00"/>
    <d v="2011-10-19T00:00:00"/>
    <s v="October"/>
    <s v="2011"/>
    <n v="2"/>
    <b v="0"/>
    <s v="Medium"/>
    <n v="42"/>
    <n v="4346.9799999999996"/>
    <n v="0.05"/>
    <x v="1"/>
    <n v="10.220000000000001"/>
    <n v="100.98"/>
    <n v="35.840000000000003"/>
    <s v="Manitoba"/>
    <x v="3"/>
    <s v="Home Office"/>
    <x v="2"/>
    <x v="9"/>
  </r>
  <r>
    <s v="Rick Bensley"/>
    <n v="47399"/>
    <d v="2012-08-01T00:00:00"/>
    <d v="2012-08-01T00:00:00"/>
    <s v="August"/>
    <s v="2012"/>
    <n v="0"/>
    <s v="FREE DELIVERY"/>
    <s v="low"/>
    <n v="26"/>
    <n v="145.76"/>
    <n v="0"/>
    <x v="0"/>
    <n v="5.67"/>
    <n v="5.28"/>
    <n v="2.99"/>
    <s v="Manitoba"/>
    <x v="3"/>
    <s v="Consumer"/>
    <x v="0"/>
    <x v="2"/>
  </r>
  <r>
    <s v="Michael Moore"/>
    <n v="47493"/>
    <d v="2009-02-11T00:00:00"/>
    <d v="2009-02-13T00:00:00"/>
    <s v="February"/>
    <s v="2009"/>
    <n v="2"/>
    <b v="0"/>
    <s v="Critical"/>
    <n v="36"/>
    <n v="9757.48"/>
    <n v="7.0000000000000007E-2"/>
    <x v="1"/>
    <n v="-96.05"/>
    <n v="270.98"/>
    <n v="50"/>
    <s v="Manitoba"/>
    <x v="3"/>
    <s v="Corporate"/>
    <x v="2"/>
    <x v="14"/>
  </r>
  <r>
    <s v="Tom Zandusky"/>
    <n v="47777"/>
    <d v="2012-11-25T00:00:00"/>
    <d v="2012-11-27T00:00:00"/>
    <s v="November"/>
    <s v="2012"/>
    <n v="2"/>
    <b v="0"/>
    <s v="low"/>
    <n v="13"/>
    <n v="87.91"/>
    <n v="0.05"/>
    <x v="0"/>
    <n v="-27.91"/>
    <n v="6.68"/>
    <n v="5.41"/>
    <s v="Manitoba"/>
    <x v="3"/>
    <s v="Home Office"/>
    <x v="0"/>
    <x v="5"/>
  </r>
  <r>
    <s v="Tanja Norvell"/>
    <n v="47844"/>
    <d v="2010-12-12T00:00:00"/>
    <d v="2010-12-14T00:00:00"/>
    <s v="December"/>
    <s v="2010"/>
    <n v="2"/>
    <b v="0"/>
    <s v="Critical"/>
    <n v="41"/>
    <n v="5824.01"/>
    <n v="0.1"/>
    <x v="1"/>
    <n v="-288.68"/>
    <n v="150.97999999999999"/>
    <n v="30"/>
    <s v="Manitoba"/>
    <x v="3"/>
    <s v="Consumer"/>
    <x v="2"/>
    <x v="14"/>
  </r>
  <r>
    <s v="Evan Bailliet"/>
    <n v="47941"/>
    <d v="2009-08-08T00:00:00"/>
    <d v="2009-08-08T00:00:00"/>
    <s v="August"/>
    <s v="2009"/>
    <n v="0"/>
    <s v="FREE DELIVERY"/>
    <s v="High"/>
    <n v="15"/>
    <n v="1187.1524999999999"/>
    <n v="0.03"/>
    <x v="0"/>
    <n v="33.19"/>
    <n v="95.99"/>
    <n v="4.9000000000000004"/>
    <s v="Manitoba"/>
    <x v="3"/>
    <s v="Corporate"/>
    <x v="1"/>
    <x v="3"/>
  </r>
  <r>
    <s v="Henia Zydlo"/>
    <n v="48423"/>
    <d v="2012-10-31T00:00:00"/>
    <d v="2012-10-31T00:00:00"/>
    <s v="October"/>
    <s v="2012"/>
    <n v="0"/>
    <s v="FREE DELIVERY"/>
    <s v="High"/>
    <n v="49"/>
    <n v="414.11"/>
    <n v="0.08"/>
    <x v="0"/>
    <n v="-172.32"/>
    <n v="8.74"/>
    <n v="8.2899999999999991"/>
    <s v="Manitoba"/>
    <x v="3"/>
    <s v="Home Office"/>
    <x v="0"/>
    <x v="8"/>
  </r>
  <r>
    <s v="Tanja Norvell"/>
    <n v="48837"/>
    <d v="2011-07-18T00:00:00"/>
    <d v="2011-07-20T00:00:00"/>
    <s v="July"/>
    <s v="2011"/>
    <n v="2"/>
    <b v="0"/>
    <s v="Not Specified"/>
    <n v="39"/>
    <n v="4799.7884999999997"/>
    <n v="0.09"/>
    <x v="0"/>
    <n v="1231.8900000000001"/>
    <n v="155.99"/>
    <n v="3.9"/>
    <s v="Manitoba"/>
    <x v="3"/>
    <s v="Corporate"/>
    <x v="1"/>
    <x v="3"/>
  </r>
  <r>
    <s v="Russell D'Ascenzo"/>
    <n v="48993"/>
    <d v="2012-05-31T00:00:00"/>
    <d v="2012-05-31T00:00:00"/>
    <s v="May"/>
    <s v="2012"/>
    <n v="0"/>
    <s v="FREE DELIVERY"/>
    <s v="low"/>
    <n v="17"/>
    <n v="122.42"/>
    <n v="0.08"/>
    <x v="2"/>
    <n v="-37.04"/>
    <n v="6.48"/>
    <n v="6.22"/>
    <s v="Manitoba"/>
    <x v="3"/>
    <s v="Consumer"/>
    <x v="0"/>
    <x v="5"/>
  </r>
  <r>
    <s v="Mick Crebagga"/>
    <n v="49123"/>
    <d v="2009-02-25T00:00:00"/>
    <d v="2009-02-26T00:00:00"/>
    <s v="February"/>
    <s v="2009"/>
    <n v="1"/>
    <b v="0"/>
    <s v="High"/>
    <n v="31"/>
    <n v="305.76"/>
    <n v="0.1"/>
    <x v="0"/>
    <n v="-22.53"/>
    <n v="10.44"/>
    <n v="5.75"/>
    <s v="Manitoba"/>
    <x v="3"/>
    <s v="Corporate"/>
    <x v="0"/>
    <x v="2"/>
  </r>
  <r>
    <s v="Mick Crebagga"/>
    <n v="49123"/>
    <d v="2009-02-25T00:00:00"/>
    <d v="2009-02-26T00:00:00"/>
    <s v="February"/>
    <s v="2009"/>
    <n v="1"/>
    <b v="0"/>
    <s v="High"/>
    <n v="3"/>
    <n v="25.48"/>
    <n v="0.06"/>
    <x v="0"/>
    <n v="-26.8"/>
    <n v="8.33"/>
    <n v="1.99"/>
    <s v="Manitoba"/>
    <x v="3"/>
    <s v="Corporate"/>
    <x v="1"/>
    <x v="7"/>
  </r>
  <r>
    <s v="Evan Bailliet"/>
    <n v="49220"/>
    <d v="2011-08-13T00:00:00"/>
    <d v="2011-08-14T00:00:00"/>
    <s v="August"/>
    <s v="2011"/>
    <n v="1"/>
    <b v="0"/>
    <s v="Critical"/>
    <n v="13"/>
    <n v="409.97"/>
    <n v="7.0000000000000007E-2"/>
    <x v="0"/>
    <n v="39.36"/>
    <n v="33.619999999999997"/>
    <n v="3.5"/>
    <s v="Manitoba"/>
    <x v="3"/>
    <s v="Corporate"/>
    <x v="0"/>
    <x v="1"/>
  </r>
  <r>
    <s v="Natalie Webber"/>
    <n v="49409"/>
    <d v="2011-08-16T00:00:00"/>
    <d v="2011-08-17T00:00:00"/>
    <s v="August"/>
    <s v="2011"/>
    <n v="1"/>
    <b v="0"/>
    <s v="High"/>
    <n v="28"/>
    <n v="1457.78"/>
    <n v="0.04"/>
    <x v="0"/>
    <n v="68.23"/>
    <n v="49.99"/>
    <n v="19.989999999999998"/>
    <s v="Manitoba"/>
    <x v="3"/>
    <s v="Consumer"/>
    <x v="1"/>
    <x v="7"/>
  </r>
  <r>
    <s v="Victor Price"/>
    <n v="49479"/>
    <d v="2011-07-27T00:00:00"/>
    <d v="2011-07-29T00:00:00"/>
    <s v="July"/>
    <s v="2011"/>
    <n v="2"/>
    <b v="0"/>
    <s v="Medium"/>
    <n v="46"/>
    <n v="5615.4"/>
    <n v="7.0000000000000007E-2"/>
    <x v="1"/>
    <n v="1807.16"/>
    <n v="120.97"/>
    <n v="26.3"/>
    <s v="Manitoba"/>
    <x v="3"/>
    <s v="Consumer"/>
    <x v="1"/>
    <x v="16"/>
  </r>
  <r>
    <s v="Troy Blackwell"/>
    <n v="49600"/>
    <d v="2011-03-07T00:00:00"/>
    <d v="2011-03-12T00:00:00"/>
    <s v="March"/>
    <s v="2011"/>
    <n v="5"/>
    <b v="0"/>
    <s v="low"/>
    <n v="33"/>
    <n v="1692.03"/>
    <n v="0.1"/>
    <x v="0"/>
    <n v="574.44000000000005"/>
    <n v="54.96"/>
    <n v="10.75"/>
    <s v="Manitoba"/>
    <x v="3"/>
    <s v="Home Office"/>
    <x v="0"/>
    <x v="5"/>
  </r>
  <r>
    <s v="Tanja Norvell"/>
    <n v="49987"/>
    <d v="2011-01-19T00:00:00"/>
    <d v="2011-01-21T00:00:00"/>
    <s v="January"/>
    <s v="2011"/>
    <n v="2"/>
    <b v="0"/>
    <s v="High"/>
    <n v="14"/>
    <n v="242.28399999999999"/>
    <n v="0.03"/>
    <x v="0"/>
    <n v="51.75"/>
    <n v="20.99"/>
    <n v="0.99"/>
    <s v="Manitoba"/>
    <x v="3"/>
    <s v="Consumer"/>
    <x v="1"/>
    <x v="3"/>
  </r>
  <r>
    <s v="Ross Baird"/>
    <n v="50242"/>
    <d v="2010-07-19T00:00:00"/>
    <d v="2010-07-21T00:00:00"/>
    <s v="July"/>
    <s v="2010"/>
    <n v="2"/>
    <b v="0"/>
    <s v="Not Specified"/>
    <n v="8"/>
    <n v="1391.7645"/>
    <n v="0.08"/>
    <x v="0"/>
    <n v="-426.07"/>
    <n v="205.99"/>
    <n v="8.99"/>
    <s v="Manitoba"/>
    <x v="3"/>
    <s v="Corporate"/>
    <x v="1"/>
    <x v="3"/>
  </r>
  <r>
    <s v="Gary Hwang"/>
    <n v="50275"/>
    <d v="2009-12-05T00:00:00"/>
    <d v="2009-12-06T00:00:00"/>
    <s v="December"/>
    <s v="2009"/>
    <n v="1"/>
    <b v="0"/>
    <s v="Medium"/>
    <n v="5"/>
    <n v="9704.3700000000008"/>
    <n v="0.03"/>
    <x v="2"/>
    <n v="-1565.91"/>
    <n v="1938.02"/>
    <n v="13.99"/>
    <s v="Manitoba"/>
    <x v="3"/>
    <s v="Home Office"/>
    <x v="1"/>
    <x v="16"/>
  </r>
  <r>
    <s v="Gary Hwang"/>
    <n v="50275"/>
    <d v="2009-12-05T00:00:00"/>
    <d v="2009-12-06T00:00:00"/>
    <s v="December"/>
    <s v="2009"/>
    <n v="1"/>
    <b v="0"/>
    <s v="Medium"/>
    <n v="31"/>
    <n v="211.94"/>
    <n v="0.05"/>
    <x v="0"/>
    <n v="-56.39"/>
    <n v="6.48"/>
    <n v="5.84"/>
    <s v="Manitoba"/>
    <x v="3"/>
    <s v="Home Office"/>
    <x v="0"/>
    <x v="5"/>
  </r>
  <r>
    <s v="Katherine Ducich"/>
    <n v="50403"/>
    <d v="2012-05-12T00:00:00"/>
    <d v="2012-05-13T00:00:00"/>
    <s v="May"/>
    <s v="2012"/>
    <n v="1"/>
    <b v="0"/>
    <s v="Not Specified"/>
    <n v="22"/>
    <n v="142.88"/>
    <n v="0.08"/>
    <x v="0"/>
    <n v="35.369999999999997"/>
    <n v="6.98"/>
    <n v="1.6"/>
    <s v="Manitoba"/>
    <x v="3"/>
    <s v="Corporate"/>
    <x v="0"/>
    <x v="5"/>
  </r>
  <r>
    <s v="Theresa Swint"/>
    <n v="50405"/>
    <d v="2011-07-02T00:00:00"/>
    <d v="2011-07-02T00:00:00"/>
    <s v="July"/>
    <s v="2011"/>
    <n v="0"/>
    <s v="FREE DELIVERY"/>
    <s v="Medium"/>
    <n v="8"/>
    <n v="876.01"/>
    <n v="7.0000000000000007E-2"/>
    <x v="0"/>
    <n v="-108"/>
    <n v="111.03"/>
    <n v="8.64"/>
    <s v="Manitoba"/>
    <x v="3"/>
    <s v="Small Business"/>
    <x v="0"/>
    <x v="0"/>
  </r>
  <r>
    <s v="Natalie Webber"/>
    <n v="50464"/>
    <d v="2011-09-27T00:00:00"/>
    <d v="2011-09-30T00:00:00"/>
    <s v="September"/>
    <s v="2011"/>
    <n v="3"/>
    <b v="0"/>
    <s v="Critical"/>
    <n v="7"/>
    <n v="105.94"/>
    <n v="7.0000000000000007E-2"/>
    <x v="0"/>
    <n v="-13.33"/>
    <n v="14.45"/>
    <n v="7.17"/>
    <s v="Manitoba"/>
    <x v="3"/>
    <s v="Corporate"/>
    <x v="0"/>
    <x v="2"/>
  </r>
  <r>
    <s v="Thais Sissman"/>
    <n v="50465"/>
    <d v="2011-03-11T00:00:00"/>
    <d v="2011-03-13T00:00:00"/>
    <s v="March"/>
    <s v="2011"/>
    <n v="2"/>
    <b v="0"/>
    <s v="Medium"/>
    <n v="29"/>
    <n v="1337.08"/>
    <n v="0.1"/>
    <x v="0"/>
    <n v="-953"/>
    <n v="48.91"/>
    <n v="35"/>
    <s v="Manitoba"/>
    <x v="3"/>
    <s v="Small Business"/>
    <x v="0"/>
    <x v="0"/>
  </r>
  <r>
    <s v="Harry Marie"/>
    <n v="50469"/>
    <d v="2010-06-19T00:00:00"/>
    <d v="2010-06-20T00:00:00"/>
    <s v="June"/>
    <s v="2010"/>
    <n v="1"/>
    <b v="0"/>
    <s v="Not Specified"/>
    <n v="44"/>
    <n v="839.19"/>
    <n v="0"/>
    <x v="0"/>
    <n v="76.38"/>
    <n v="17.98"/>
    <n v="8.51"/>
    <s v="Manitoba"/>
    <x v="3"/>
    <s v="Consumer"/>
    <x v="1"/>
    <x v="16"/>
  </r>
  <r>
    <s v="Tracy Collins"/>
    <n v="50789"/>
    <d v="2011-03-12T00:00:00"/>
    <d v="2011-03-14T00:00:00"/>
    <s v="March"/>
    <s v="2011"/>
    <n v="2"/>
    <b v="0"/>
    <s v="Not Specified"/>
    <n v="23"/>
    <n v="8673.9"/>
    <n v="0.1"/>
    <x v="0"/>
    <n v="3440.05"/>
    <n v="387.99"/>
    <n v="19.989999999999998"/>
    <s v="Manitoba"/>
    <x v="3"/>
    <s v="Consumer"/>
    <x v="0"/>
    <x v="2"/>
  </r>
  <r>
    <s v="Linda Southworth"/>
    <n v="51044"/>
    <d v="2012-01-18T00:00:00"/>
    <d v="2012-01-18T00:00:00"/>
    <s v="January"/>
    <s v="2012"/>
    <n v="0"/>
    <s v="FREE DELIVERY"/>
    <s v="low"/>
    <n v="17"/>
    <n v="155.88999999999999"/>
    <n v="0.1"/>
    <x v="0"/>
    <n v="50.19"/>
    <n v="9.9"/>
    <n v="1.39"/>
    <s v="Manitoba"/>
    <x v="3"/>
    <s v="Consumer"/>
    <x v="0"/>
    <x v="8"/>
  </r>
  <r>
    <s v="Linda Southworth"/>
    <n v="51044"/>
    <d v="2012-01-18T00:00:00"/>
    <d v="2012-01-22T00:00:00"/>
    <s v="January"/>
    <s v="2012"/>
    <n v="4"/>
    <b v="0"/>
    <s v="low"/>
    <n v="26"/>
    <n v="1333.18"/>
    <n v="7.0000000000000007E-2"/>
    <x v="1"/>
    <n v="120.01"/>
    <n v="50.98"/>
    <n v="14.19"/>
    <s v="Manitoba"/>
    <x v="3"/>
    <s v="Consumer"/>
    <x v="2"/>
    <x v="14"/>
  </r>
  <r>
    <s v="Linda Southworth"/>
    <n v="51044"/>
    <d v="2012-01-18T00:00:00"/>
    <d v="2012-01-25T00:00:00"/>
    <s v="January"/>
    <s v="2012"/>
    <n v="7"/>
    <b v="0"/>
    <s v="low"/>
    <n v="19"/>
    <n v="117.27"/>
    <n v="0.01"/>
    <x v="0"/>
    <n v="35.450000000000003"/>
    <n v="5.84"/>
    <n v="0.83"/>
    <s v="Manitoba"/>
    <x v="3"/>
    <s v="Consumer"/>
    <x v="0"/>
    <x v="12"/>
  </r>
  <r>
    <s v="Tracy Collins"/>
    <n v="51302"/>
    <d v="2011-08-24T00:00:00"/>
    <d v="2011-08-26T00:00:00"/>
    <s v="August"/>
    <s v="2011"/>
    <n v="2"/>
    <b v="0"/>
    <s v="Not Specified"/>
    <n v="44"/>
    <n v="167.55"/>
    <n v="0.03"/>
    <x v="0"/>
    <n v="-223.5"/>
    <n v="3.75"/>
    <n v="7.5"/>
    <s v="Manitoba"/>
    <x v="3"/>
    <s v="Consumer"/>
    <x v="0"/>
    <x v="11"/>
  </r>
  <r>
    <s v="Jamie Frazer"/>
    <n v="51392"/>
    <d v="2009-11-12T00:00:00"/>
    <d v="2009-11-13T00:00:00"/>
    <s v="November"/>
    <s v="2009"/>
    <n v="1"/>
    <b v="0"/>
    <s v="Medium"/>
    <n v="10"/>
    <n v="254.89"/>
    <n v="0.09"/>
    <x v="0"/>
    <n v="-106.58"/>
    <n v="26.31"/>
    <n v="5.89"/>
    <s v="Manitoba"/>
    <x v="3"/>
    <s v="Small Business"/>
    <x v="1"/>
    <x v="7"/>
  </r>
  <r>
    <s v="Rachel Payne"/>
    <n v="51650"/>
    <d v="2011-06-01T00:00:00"/>
    <d v="2011-06-03T00:00:00"/>
    <s v="June"/>
    <s v="2011"/>
    <n v="2"/>
    <b v="0"/>
    <s v="High"/>
    <n v="25"/>
    <n v="470.11"/>
    <n v="0.08"/>
    <x v="0"/>
    <n v="91.09"/>
    <n v="19.98"/>
    <n v="5.97"/>
    <s v="Manitoba"/>
    <x v="3"/>
    <s v="Consumer"/>
    <x v="0"/>
    <x v="5"/>
  </r>
  <r>
    <s v="Rachel Payne"/>
    <n v="51650"/>
    <d v="2011-06-01T00:00:00"/>
    <d v="2011-06-03T00:00:00"/>
    <s v="June"/>
    <s v="2011"/>
    <n v="2"/>
    <b v="0"/>
    <s v="High"/>
    <n v="43"/>
    <n v="10854.83"/>
    <n v="0.08"/>
    <x v="1"/>
    <n v="2039.41"/>
    <n v="270.97000000000003"/>
    <n v="28.06"/>
    <s v="Manitoba"/>
    <x v="3"/>
    <s v="Consumer"/>
    <x v="1"/>
    <x v="16"/>
  </r>
  <r>
    <s v="Rachel Payne"/>
    <n v="51650"/>
    <d v="2011-06-01T00:00:00"/>
    <d v="2011-06-03T00:00:00"/>
    <s v="June"/>
    <s v="2011"/>
    <n v="2"/>
    <b v="0"/>
    <s v="High"/>
    <n v="19"/>
    <n v="51.23"/>
    <n v="0.1"/>
    <x v="0"/>
    <n v="-5.29"/>
    <n v="2.94"/>
    <n v="0.96"/>
    <s v="Manitoba"/>
    <x v="3"/>
    <s v="Consumer"/>
    <x v="0"/>
    <x v="12"/>
  </r>
  <r>
    <s v="Rachel Payne"/>
    <n v="51652"/>
    <d v="2011-04-09T00:00:00"/>
    <d v="2011-04-11T00:00:00"/>
    <s v="April"/>
    <s v="2011"/>
    <n v="2"/>
    <b v="0"/>
    <s v="Not Specified"/>
    <n v="37"/>
    <n v="195.51"/>
    <n v="0.03"/>
    <x v="2"/>
    <n v="95.56"/>
    <n v="4.9800000000000004"/>
    <n v="0.49"/>
    <s v="Manitoba"/>
    <x v="3"/>
    <s v="Home Office"/>
    <x v="0"/>
    <x v="11"/>
  </r>
  <r>
    <s v="Rachel Payne"/>
    <n v="51652"/>
    <d v="2011-04-09T00:00:00"/>
    <d v="2011-04-10T00:00:00"/>
    <s v="April"/>
    <s v="2011"/>
    <n v="1"/>
    <b v="0"/>
    <s v="Not Specified"/>
    <n v="38"/>
    <n v="4992.63"/>
    <n v="7.0000000000000007E-2"/>
    <x v="2"/>
    <n v="44.13"/>
    <n v="140.85"/>
    <n v="19.989999999999998"/>
    <s v="Manitoba"/>
    <x v="3"/>
    <s v="Home Office"/>
    <x v="0"/>
    <x v="0"/>
  </r>
  <r>
    <s v="Victor Price"/>
    <n v="51876"/>
    <d v="2012-03-06T00:00:00"/>
    <d v="2012-03-07T00:00:00"/>
    <s v="March"/>
    <s v="2012"/>
    <n v="1"/>
    <b v="0"/>
    <s v="Critical"/>
    <n v="2"/>
    <n v="95.055499999999995"/>
    <n v="0.1"/>
    <x v="0"/>
    <n v="-298.17"/>
    <n v="55.99"/>
    <n v="5"/>
    <s v="Manitoba"/>
    <x v="3"/>
    <s v="Consumer"/>
    <x v="1"/>
    <x v="3"/>
  </r>
  <r>
    <s v="Natalie Webber"/>
    <n v="52070"/>
    <d v="2009-12-01T00:00:00"/>
    <d v="2009-12-03T00:00:00"/>
    <s v="December"/>
    <s v="2009"/>
    <n v="2"/>
    <b v="0"/>
    <s v="Not Specified"/>
    <n v="29"/>
    <n v="67.97"/>
    <n v="0.06"/>
    <x v="0"/>
    <n v="-109.94"/>
    <n v="2.2799999999999998"/>
    <n v="5.2"/>
    <s v="Manitoba"/>
    <x v="3"/>
    <s v="Corporate"/>
    <x v="0"/>
    <x v="12"/>
  </r>
  <r>
    <s v="Jack Garza"/>
    <n v="52160"/>
    <d v="2011-07-03T00:00:00"/>
    <d v="2011-07-06T00:00:00"/>
    <s v="July"/>
    <s v="2011"/>
    <n v="3"/>
    <b v="0"/>
    <s v="Critical"/>
    <n v="5"/>
    <n v="15.6"/>
    <n v="0.09"/>
    <x v="2"/>
    <n v="1.67"/>
    <n v="2.1800000000000002"/>
    <n v="0.78"/>
    <s v="Manitoba"/>
    <x v="3"/>
    <s v="Corporate"/>
    <x v="0"/>
    <x v="6"/>
  </r>
  <r>
    <s v="Jack Garza"/>
    <n v="52160"/>
    <d v="2011-07-03T00:00:00"/>
    <d v="2011-07-05T00:00:00"/>
    <s v="July"/>
    <s v="2011"/>
    <n v="2"/>
    <b v="0"/>
    <s v="Critical"/>
    <n v="6"/>
    <n v="631.49900000000002"/>
    <n v="0.09"/>
    <x v="0"/>
    <n v="-403.02"/>
    <n v="125.99"/>
    <n v="8.08"/>
    <s v="Manitoba"/>
    <x v="3"/>
    <s v="Corporate"/>
    <x v="1"/>
    <x v="3"/>
  </r>
  <r>
    <s v="Thais Sissman"/>
    <n v="52258"/>
    <d v="2009-02-10T00:00:00"/>
    <d v="2009-02-17T00:00:00"/>
    <s v="February"/>
    <s v="2009"/>
    <n v="7"/>
    <b v="0"/>
    <s v="low"/>
    <n v="5"/>
    <n v="63.85"/>
    <n v="0.04"/>
    <x v="0"/>
    <n v="40.44"/>
    <n v="12.22"/>
    <n v="2.85"/>
    <s v="Manitoba"/>
    <x v="3"/>
    <s v="Small Business"/>
    <x v="2"/>
    <x v="4"/>
  </r>
  <r>
    <s v="Thea Hudgings"/>
    <n v="52608"/>
    <d v="2009-01-21T00:00:00"/>
    <d v="2009-01-25T00:00:00"/>
    <s v="January"/>
    <s v="2009"/>
    <n v="4"/>
    <b v="0"/>
    <s v="low"/>
    <n v="36"/>
    <n v="147.71"/>
    <n v="0.05"/>
    <x v="0"/>
    <n v="40.04"/>
    <n v="3.98"/>
    <n v="0.7"/>
    <s v="Manitoba"/>
    <x v="3"/>
    <s v="Consumer"/>
    <x v="0"/>
    <x v="12"/>
  </r>
  <r>
    <s v="Steven Ward"/>
    <n v="52640"/>
    <d v="2011-01-01T00:00:00"/>
    <d v="2011-01-04T00:00:00"/>
    <s v="January"/>
    <s v="2011"/>
    <n v="3"/>
    <b v="0"/>
    <s v="Medium"/>
    <n v="18"/>
    <n v="1163.75"/>
    <n v="0.05"/>
    <x v="2"/>
    <n v="222.17"/>
    <n v="63.98"/>
    <n v="19.989999999999998"/>
    <s v="Manitoba"/>
    <x v="3"/>
    <s v="Consumer"/>
    <x v="0"/>
    <x v="2"/>
  </r>
  <r>
    <s v="Eric Hoffmann"/>
    <n v="53412"/>
    <d v="2009-09-15T00:00:00"/>
    <d v="2009-09-16T00:00:00"/>
    <s v="September"/>
    <s v="2009"/>
    <n v="1"/>
    <b v="0"/>
    <s v="Critical"/>
    <n v="45"/>
    <n v="2544.73"/>
    <n v="0.02"/>
    <x v="0"/>
    <n v="375.87"/>
    <n v="54.2"/>
    <n v="11.1"/>
    <s v="Manitoba"/>
    <x v="3"/>
    <s v="Small Business"/>
    <x v="2"/>
    <x v="4"/>
  </r>
  <r>
    <s v="Gary Hwang"/>
    <n v="53568"/>
    <d v="2010-06-28T00:00:00"/>
    <d v="2010-06-29T00:00:00"/>
    <s v="June"/>
    <s v="2010"/>
    <n v="1"/>
    <b v="0"/>
    <s v="Medium"/>
    <n v="34"/>
    <n v="4281.13"/>
    <n v="0.05"/>
    <x v="1"/>
    <n v="-1446.08"/>
    <n v="122.99"/>
    <n v="70.2"/>
    <s v="Manitoba"/>
    <x v="3"/>
    <s v="Home Office"/>
    <x v="2"/>
    <x v="14"/>
  </r>
  <r>
    <s v="Elpida Rittenbach"/>
    <n v="53956"/>
    <d v="2011-08-08T00:00:00"/>
    <d v="2011-08-09T00:00:00"/>
    <s v="August"/>
    <s v="2011"/>
    <n v="1"/>
    <b v="0"/>
    <s v="High"/>
    <n v="43"/>
    <n v="1779.87"/>
    <n v="0.01"/>
    <x v="0"/>
    <n v="311.72000000000003"/>
    <n v="40.99"/>
    <n v="17.48"/>
    <s v="Manitoba"/>
    <x v="3"/>
    <s v="Consumer"/>
    <x v="0"/>
    <x v="5"/>
  </r>
  <r>
    <s v="Toby Knight"/>
    <n v="54371"/>
    <d v="2012-02-15T00:00:00"/>
    <d v="2012-02-15T00:00:00"/>
    <s v="February"/>
    <s v="2012"/>
    <n v="0"/>
    <s v="FREE DELIVERY"/>
    <s v="Not Specified"/>
    <n v="28"/>
    <n v="115.02"/>
    <n v="0"/>
    <x v="0"/>
    <n v="46.3"/>
    <n v="3.78"/>
    <n v="0.71"/>
    <s v="Manitoba"/>
    <x v="3"/>
    <s v="Corporate"/>
    <x v="0"/>
    <x v="6"/>
  </r>
  <r>
    <s v="Toby Knight"/>
    <n v="54371"/>
    <d v="2012-02-15T00:00:00"/>
    <d v="2012-02-17T00:00:00"/>
    <s v="February"/>
    <s v="2012"/>
    <n v="2"/>
    <b v="0"/>
    <s v="Not Specified"/>
    <n v="7"/>
    <n v="118.63"/>
    <n v="0.05"/>
    <x v="0"/>
    <n v="6.3"/>
    <n v="16.739999999999998"/>
    <n v="5.08"/>
    <s v="Manitoba"/>
    <x v="3"/>
    <s v="Corporate"/>
    <x v="0"/>
    <x v="2"/>
  </r>
  <r>
    <s v="Toby Knight"/>
    <n v="54436"/>
    <d v="2009-09-19T00:00:00"/>
    <d v="2009-09-19T00:00:00"/>
    <s v="September"/>
    <s v="2009"/>
    <n v="0"/>
    <s v="FREE DELIVERY"/>
    <s v="High"/>
    <n v="17"/>
    <n v="705.85"/>
    <n v="0.04"/>
    <x v="2"/>
    <n v="151.66999999999999"/>
    <n v="39.479999999999997"/>
    <n v="1.99"/>
    <s v="Manitoba"/>
    <x v="3"/>
    <s v="Corporate"/>
    <x v="1"/>
    <x v="7"/>
  </r>
  <r>
    <s v="Toby Knight"/>
    <n v="54436"/>
    <d v="2009-09-19T00:00:00"/>
    <d v="2009-09-20T00:00:00"/>
    <s v="September"/>
    <s v="2009"/>
    <n v="1"/>
    <b v="0"/>
    <s v="High"/>
    <n v="37"/>
    <n v="321.3"/>
    <n v="0"/>
    <x v="0"/>
    <n v="-47.23"/>
    <n v="8.1199999999999992"/>
    <n v="2.83"/>
    <s v="Manitoba"/>
    <x v="3"/>
    <s v="Corporate"/>
    <x v="1"/>
    <x v="7"/>
  </r>
  <r>
    <s v="Joseph Airdo"/>
    <n v="54464"/>
    <d v="2009-09-01T00:00:00"/>
    <d v="2009-09-03T00:00:00"/>
    <s v="September"/>
    <s v="2009"/>
    <n v="2"/>
    <b v="0"/>
    <s v="High"/>
    <n v="11"/>
    <n v="227.41"/>
    <n v="0.06"/>
    <x v="0"/>
    <n v="44.29"/>
    <n v="19.98"/>
    <n v="10.49"/>
    <s v="Manitoba"/>
    <x v="3"/>
    <s v="Consumer"/>
    <x v="2"/>
    <x v="4"/>
  </r>
  <r>
    <s v="Joseph Airdo"/>
    <n v="54464"/>
    <d v="2009-09-01T00:00:00"/>
    <d v="2009-09-02T00:00:00"/>
    <s v="September"/>
    <s v="2009"/>
    <n v="1"/>
    <b v="0"/>
    <s v="High"/>
    <n v="50"/>
    <n v="87.44"/>
    <n v="0.08"/>
    <x v="0"/>
    <n v="-184.6"/>
    <n v="1.76"/>
    <n v="4.8600000000000003"/>
    <s v="Manitoba"/>
    <x v="3"/>
    <s v="Consumer"/>
    <x v="2"/>
    <x v="4"/>
  </r>
  <r>
    <s v="Valerie Takahito"/>
    <n v="54468"/>
    <d v="2009-12-14T00:00:00"/>
    <d v="2009-12-15T00:00:00"/>
    <s v="December"/>
    <s v="2009"/>
    <n v="1"/>
    <b v="0"/>
    <s v="High"/>
    <n v="15"/>
    <n v="40.75"/>
    <n v="0.03"/>
    <x v="0"/>
    <n v="12.76"/>
    <n v="2.61"/>
    <n v="0.5"/>
    <s v="Manitoba"/>
    <x v="3"/>
    <s v="Consumer"/>
    <x v="0"/>
    <x v="11"/>
  </r>
  <r>
    <s v="Valerie Takahito"/>
    <n v="54468"/>
    <d v="2009-12-14T00:00:00"/>
    <d v="2009-12-15T00:00:00"/>
    <s v="December"/>
    <s v="2009"/>
    <n v="1"/>
    <b v="0"/>
    <s v="High"/>
    <n v="35"/>
    <n v="424.09"/>
    <n v="0.01"/>
    <x v="0"/>
    <n v="-114.18"/>
    <n v="11.66"/>
    <n v="7.95"/>
    <s v="Manitoba"/>
    <x v="3"/>
    <s v="Consumer"/>
    <x v="0"/>
    <x v="12"/>
  </r>
  <r>
    <s v="Phillip Flathmann"/>
    <n v="54819"/>
    <d v="2009-10-10T00:00:00"/>
    <d v="2009-10-15T00:00:00"/>
    <s v="October"/>
    <s v="2009"/>
    <n v="5"/>
    <b v="0"/>
    <s v="low"/>
    <n v="10"/>
    <n v="53.32"/>
    <n v="7.0000000000000007E-2"/>
    <x v="0"/>
    <n v="-20.68"/>
    <n v="4.97"/>
    <n v="5.71"/>
    <s v="Manitoba"/>
    <x v="3"/>
    <s v="Small Business"/>
    <x v="2"/>
    <x v="4"/>
  </r>
  <r>
    <s v="Phillip Flathmann"/>
    <n v="54819"/>
    <d v="2009-10-10T00:00:00"/>
    <d v="2009-10-12T00:00:00"/>
    <s v="October"/>
    <s v="2009"/>
    <n v="2"/>
    <b v="0"/>
    <s v="low"/>
    <n v="26"/>
    <n v="64.03"/>
    <n v="0.09"/>
    <x v="0"/>
    <n v="11.42"/>
    <n v="2.62"/>
    <n v="0.8"/>
    <s v="Manitoba"/>
    <x v="3"/>
    <s v="Small Business"/>
    <x v="0"/>
    <x v="6"/>
  </r>
  <r>
    <s v="Phillip Flathmann"/>
    <n v="54819"/>
    <d v="2009-10-10T00:00:00"/>
    <d v="2009-10-10T00:00:00"/>
    <s v="October"/>
    <s v="2009"/>
    <n v="0"/>
    <s v="FREE DELIVERY"/>
    <s v="low"/>
    <n v="46"/>
    <n v="2710.5055000000002"/>
    <n v="0.03"/>
    <x v="0"/>
    <n v="624.12"/>
    <n v="65.989999999999995"/>
    <n v="8.8000000000000007"/>
    <s v="Manitoba"/>
    <x v="3"/>
    <s v="Small Business"/>
    <x v="1"/>
    <x v="3"/>
  </r>
  <r>
    <s v="Natalie Webber"/>
    <n v="54882"/>
    <d v="2011-02-06T00:00:00"/>
    <d v="2011-02-09T00:00:00"/>
    <s v="February"/>
    <s v="2011"/>
    <n v="3"/>
    <b v="0"/>
    <s v="Critical"/>
    <n v="17"/>
    <n v="86.29"/>
    <n v="0.02"/>
    <x v="0"/>
    <n v="34.979999999999997"/>
    <n v="4.9800000000000004"/>
    <n v="0.49"/>
    <s v="Manitoba"/>
    <x v="3"/>
    <s v="Consumer"/>
    <x v="0"/>
    <x v="11"/>
  </r>
  <r>
    <s v="Natalie Webber"/>
    <n v="54882"/>
    <d v="2011-02-06T00:00:00"/>
    <d v="2011-02-08T00:00:00"/>
    <s v="February"/>
    <s v="2011"/>
    <n v="2"/>
    <b v="0"/>
    <s v="Critical"/>
    <n v="2"/>
    <n v="86.92"/>
    <n v="0.03"/>
    <x v="0"/>
    <n v="-43.93"/>
    <n v="36.549999999999997"/>
    <n v="13.89"/>
    <s v="Manitoba"/>
    <x v="3"/>
    <s v="Consumer"/>
    <x v="0"/>
    <x v="12"/>
  </r>
  <r>
    <s v="Russell Applegate"/>
    <n v="55042"/>
    <d v="2011-12-08T00:00:00"/>
    <d v="2011-12-10T00:00:00"/>
    <s v="December"/>
    <s v="2011"/>
    <n v="2"/>
    <b v="0"/>
    <s v="High"/>
    <n v="28"/>
    <n v="1717.88"/>
    <n v="0.05"/>
    <x v="2"/>
    <n v="513.92999999999995"/>
    <n v="60.97"/>
    <n v="4.5"/>
    <s v="Manitoba"/>
    <x v="3"/>
    <s v="Home Office"/>
    <x v="0"/>
    <x v="1"/>
  </r>
  <r>
    <s v="Russell Applegate"/>
    <n v="55042"/>
    <d v="2011-12-08T00:00:00"/>
    <d v="2011-12-09T00:00:00"/>
    <s v="December"/>
    <s v="2011"/>
    <n v="1"/>
    <b v="0"/>
    <s v="High"/>
    <n v="38"/>
    <n v="1978.4345000000001"/>
    <n v="0.09"/>
    <x v="0"/>
    <n v="471.09"/>
    <n v="65.989999999999995"/>
    <n v="2.5"/>
    <s v="Manitoba"/>
    <x v="3"/>
    <s v="Home Office"/>
    <x v="1"/>
    <x v="3"/>
  </r>
  <r>
    <s v="Thais Sissman"/>
    <n v="55046"/>
    <d v="2009-04-13T00:00:00"/>
    <d v="2009-04-14T00:00:00"/>
    <s v="April"/>
    <s v="2009"/>
    <n v="1"/>
    <b v="0"/>
    <s v="Critical"/>
    <n v="2"/>
    <n v="29.32"/>
    <n v="0.08"/>
    <x v="2"/>
    <n v="-12.93"/>
    <n v="7.28"/>
    <n v="11.15"/>
    <s v="Manitoba"/>
    <x v="3"/>
    <s v="Small Business"/>
    <x v="0"/>
    <x v="5"/>
  </r>
  <r>
    <s v="Jamie Frazer"/>
    <n v="55297"/>
    <d v="2010-10-19T00:00:00"/>
    <d v="2010-10-21T00:00:00"/>
    <s v="October"/>
    <s v="2010"/>
    <n v="2"/>
    <b v="0"/>
    <s v="Medium"/>
    <n v="29"/>
    <n v="566.66"/>
    <n v="0.1"/>
    <x v="0"/>
    <n v="60.59"/>
    <n v="19.98"/>
    <n v="8.68"/>
    <s v="Manitoba"/>
    <x v="3"/>
    <s v="Small Business"/>
    <x v="0"/>
    <x v="5"/>
  </r>
  <r>
    <s v="Russell Applegate"/>
    <n v="55360"/>
    <d v="2009-01-22T00:00:00"/>
    <d v="2009-01-24T00:00:00"/>
    <s v="January"/>
    <s v="2009"/>
    <n v="2"/>
    <b v="0"/>
    <s v="Medium"/>
    <n v="49"/>
    <n v="134.83000000000001"/>
    <n v="7.0000000000000007E-2"/>
    <x v="0"/>
    <n v="50.74"/>
    <n v="2.89"/>
    <n v="0.5"/>
    <s v="Manitoba"/>
    <x v="3"/>
    <s v="Small Business"/>
    <x v="0"/>
    <x v="11"/>
  </r>
  <r>
    <s v="Russell Applegate"/>
    <n v="55360"/>
    <d v="2009-01-22T00:00:00"/>
    <d v="2009-01-23T00:00:00"/>
    <s v="January"/>
    <s v="2009"/>
    <n v="1"/>
    <b v="0"/>
    <s v="Medium"/>
    <n v="39"/>
    <n v="8865.1"/>
    <n v="0"/>
    <x v="1"/>
    <n v="1517.12"/>
    <n v="217.85"/>
    <n v="29.1"/>
    <s v="Manitoba"/>
    <x v="3"/>
    <s v="Small Business"/>
    <x v="2"/>
    <x v="10"/>
  </r>
  <r>
    <s v="Jack Garza"/>
    <n v="55623"/>
    <d v="2012-10-05T00:00:00"/>
    <d v="2012-10-06T00:00:00"/>
    <s v="October"/>
    <s v="2012"/>
    <n v="1"/>
    <b v="0"/>
    <s v="Critical"/>
    <n v="47"/>
    <n v="10348.73"/>
    <n v="0.09"/>
    <x v="1"/>
    <n v="1094.57"/>
    <n v="227.55"/>
    <n v="32.479999999999997"/>
    <s v="Manitoba"/>
    <x v="3"/>
    <s v="Corporate"/>
    <x v="2"/>
    <x v="10"/>
  </r>
  <r>
    <s v="Steven Cartwright"/>
    <n v="55650"/>
    <d v="2011-10-21T00:00:00"/>
    <d v="2011-10-23T00:00:00"/>
    <s v="October"/>
    <s v="2011"/>
    <n v="2"/>
    <b v="0"/>
    <s v="low"/>
    <n v="41"/>
    <n v="1258.97"/>
    <n v="0.1"/>
    <x v="0"/>
    <n v="-112.58"/>
    <n v="32.979999999999997"/>
    <n v="5.5"/>
    <s v="Manitoba"/>
    <x v="3"/>
    <s v="Home Office"/>
    <x v="1"/>
    <x v="7"/>
  </r>
  <r>
    <s v="Helen Andreada"/>
    <n v="55651"/>
    <d v="2012-03-07T00:00:00"/>
    <d v="2012-03-10T00:00:00"/>
    <s v="March"/>
    <s v="2012"/>
    <n v="3"/>
    <b v="0"/>
    <s v="Medium"/>
    <n v="41"/>
    <n v="830.53"/>
    <n v="0.01"/>
    <x v="0"/>
    <n v="120.69"/>
    <n v="20.239999999999998"/>
    <n v="8.99"/>
    <s v="Manitoba"/>
    <x v="3"/>
    <s v="Corporate"/>
    <x v="2"/>
    <x v="4"/>
  </r>
  <r>
    <s v="Helen Andreada"/>
    <n v="55651"/>
    <d v="2012-03-07T00:00:00"/>
    <d v="2012-03-08T00:00:00"/>
    <s v="March"/>
    <s v="2012"/>
    <n v="1"/>
    <b v="0"/>
    <s v="Medium"/>
    <n v="2"/>
    <n v="79.930000000000007"/>
    <n v="0"/>
    <x v="0"/>
    <n v="-52.73"/>
    <n v="27.75"/>
    <n v="19.989999999999998"/>
    <s v="Manitoba"/>
    <x v="3"/>
    <s v="Corporate"/>
    <x v="0"/>
    <x v="0"/>
  </r>
  <r>
    <s v="Sean Braxton"/>
    <n v="56322"/>
    <d v="2011-09-30T00:00:00"/>
    <d v="2011-10-02T00:00:00"/>
    <s v="October"/>
    <s v="2011"/>
    <n v="2"/>
    <b v="0"/>
    <s v="Medium"/>
    <n v="26"/>
    <n v="799.84"/>
    <n v="0.08"/>
    <x v="0"/>
    <n v="64.13"/>
    <n v="31.11"/>
    <n v="3.6"/>
    <s v="Manitoba"/>
    <x v="3"/>
    <s v="Small Business"/>
    <x v="1"/>
    <x v="7"/>
  </r>
  <r>
    <s v="Sean Braxton"/>
    <n v="56322"/>
    <d v="2011-09-30T00:00:00"/>
    <d v="2011-10-02T00:00:00"/>
    <s v="October"/>
    <s v="2011"/>
    <n v="2"/>
    <b v="0"/>
    <s v="Medium"/>
    <n v="16"/>
    <n v="1689.1369999999999"/>
    <n v="7.0000000000000007E-2"/>
    <x v="0"/>
    <n v="71.06"/>
    <n v="125.99"/>
    <n v="8.08"/>
    <s v="Manitoba"/>
    <x v="3"/>
    <s v="Small Business"/>
    <x v="1"/>
    <x v="3"/>
  </r>
  <r>
    <s v="Linda Southworth"/>
    <n v="56608"/>
    <d v="2009-11-18T00:00:00"/>
    <d v="2009-11-20T00:00:00"/>
    <s v="November"/>
    <s v="2009"/>
    <n v="2"/>
    <b v="0"/>
    <s v="Critical"/>
    <n v="23"/>
    <n v="42.23"/>
    <n v="0.1"/>
    <x v="0"/>
    <n v="-15.11"/>
    <n v="1.89"/>
    <n v="0.76"/>
    <s v="Manitoba"/>
    <x v="3"/>
    <s v="Consumer"/>
    <x v="0"/>
    <x v="6"/>
  </r>
  <r>
    <s v="Joseph Airdo"/>
    <n v="56612"/>
    <d v="2009-07-22T00:00:00"/>
    <d v="2009-07-22T00:00:00"/>
    <s v="July"/>
    <s v="2009"/>
    <n v="0"/>
    <s v="FREE DELIVERY"/>
    <s v="High"/>
    <n v="38"/>
    <n v="4008.7275"/>
    <n v="0"/>
    <x v="0"/>
    <n v="1219.3399999999999"/>
    <n v="115.99"/>
    <n v="5.92"/>
    <s v="Manitoba"/>
    <x v="3"/>
    <s v="Consumer"/>
    <x v="1"/>
    <x v="3"/>
  </r>
  <r>
    <s v="Roland Murray"/>
    <n v="56835"/>
    <d v="2010-02-20T00:00:00"/>
    <d v="2010-02-20T00:00:00"/>
    <s v="February"/>
    <s v="2010"/>
    <n v="0"/>
    <s v="FREE DELIVERY"/>
    <s v="Not Specified"/>
    <n v="1"/>
    <n v="10.94"/>
    <n v="0.1"/>
    <x v="0"/>
    <n v="-5.16"/>
    <n v="9.11"/>
    <n v="2.25"/>
    <s v="Manitoba"/>
    <x v="3"/>
    <s v="Home Office"/>
    <x v="0"/>
    <x v="12"/>
  </r>
  <r>
    <s v="Jack Garza"/>
    <n v="57058"/>
    <d v="2012-05-09T00:00:00"/>
    <d v="2012-05-09T00:00:00"/>
    <s v="May"/>
    <s v="2012"/>
    <n v="0"/>
    <s v="FREE DELIVERY"/>
    <s v="Medium"/>
    <n v="28"/>
    <n v="205.43"/>
    <n v="0"/>
    <x v="2"/>
    <n v="-24.3"/>
    <n v="6.54"/>
    <n v="5.27"/>
    <s v="Manitoba"/>
    <x v="3"/>
    <s v="Corporate"/>
    <x v="0"/>
    <x v="2"/>
  </r>
  <r>
    <s v="Jack Garza"/>
    <n v="57058"/>
    <d v="2012-05-09T00:00:00"/>
    <d v="2012-05-10T00:00:00"/>
    <s v="May"/>
    <s v="2012"/>
    <n v="1"/>
    <b v="0"/>
    <s v="Medium"/>
    <n v="27"/>
    <n v="979.06"/>
    <n v="7.0000000000000007E-2"/>
    <x v="0"/>
    <n v="-131.9"/>
    <n v="35.770000000000003"/>
    <n v="9.02"/>
    <s v="Manitoba"/>
    <x v="3"/>
    <s v="Corporate"/>
    <x v="1"/>
    <x v="7"/>
  </r>
  <r>
    <s v="Thais Sissman"/>
    <n v="57506"/>
    <d v="2009-02-13T00:00:00"/>
    <d v="2009-02-13T00:00:00"/>
    <s v="February"/>
    <s v="2009"/>
    <n v="0"/>
    <s v="FREE DELIVERY"/>
    <s v="Medium"/>
    <n v="48"/>
    <n v="332.55"/>
    <n v="0.1"/>
    <x v="0"/>
    <n v="-66.87"/>
    <n v="7.28"/>
    <n v="5.47"/>
    <s v="Manitoba"/>
    <x v="3"/>
    <s v="Corporate"/>
    <x v="0"/>
    <x v="5"/>
  </r>
  <r>
    <s v="Russell D'Ascenzo"/>
    <n v="57574"/>
    <d v="2012-07-23T00:00:00"/>
    <d v="2012-07-24T00:00:00"/>
    <s v="July"/>
    <s v="2012"/>
    <n v="1"/>
    <b v="0"/>
    <s v="Critical"/>
    <n v="20"/>
    <n v="466.36"/>
    <n v="7.0000000000000007E-2"/>
    <x v="1"/>
    <n v="-192.7"/>
    <n v="23.99"/>
    <n v="15.68"/>
    <s v="Manitoba"/>
    <x v="3"/>
    <s v="Consumer"/>
    <x v="2"/>
    <x v="4"/>
  </r>
  <r>
    <s v="Rachel Payne"/>
    <n v="57602"/>
    <d v="2012-05-17T00:00:00"/>
    <d v="2012-05-26T00:00:00"/>
    <s v="May"/>
    <s v="2012"/>
    <n v="9"/>
    <b v="0"/>
    <s v="low"/>
    <n v="43"/>
    <n v="130.36000000000001"/>
    <n v="0.02"/>
    <x v="0"/>
    <n v="58.52"/>
    <n v="2.88"/>
    <n v="0.5"/>
    <s v="Manitoba"/>
    <x v="3"/>
    <s v="Consumer"/>
    <x v="0"/>
    <x v="11"/>
  </r>
  <r>
    <s v="Arthur Gainer"/>
    <n v="57921"/>
    <d v="2010-08-18T00:00:00"/>
    <d v="2010-08-18T00:00:00"/>
    <s v="August"/>
    <s v="2010"/>
    <n v="0"/>
    <s v="FREE DELIVERY"/>
    <s v="Medium"/>
    <n v="8"/>
    <n v="45.24"/>
    <n v="0.01"/>
    <x v="0"/>
    <n v="-42.12"/>
    <n v="4.9800000000000004"/>
    <n v="4.62"/>
    <s v="Manitoba"/>
    <x v="3"/>
    <s v="Consumer"/>
    <x v="1"/>
    <x v="7"/>
  </r>
  <r>
    <s v="Arthur Gainer"/>
    <n v="57921"/>
    <d v="2010-08-18T00:00:00"/>
    <d v="2010-08-20T00:00:00"/>
    <s v="August"/>
    <s v="2010"/>
    <n v="2"/>
    <b v="0"/>
    <s v="Medium"/>
    <n v="7"/>
    <n v="148.05000000000001"/>
    <n v="0.08"/>
    <x v="0"/>
    <n v="-45.94"/>
    <n v="21.38"/>
    <n v="8.99"/>
    <s v="Manitoba"/>
    <x v="3"/>
    <s v="Consumer"/>
    <x v="0"/>
    <x v="12"/>
  </r>
  <r>
    <s v="Steven Ward"/>
    <n v="57958"/>
    <d v="2009-02-28T00:00:00"/>
    <d v="2009-03-01T00:00:00"/>
    <s v="March"/>
    <s v="2009"/>
    <n v="1"/>
    <b v="0"/>
    <s v="Critical"/>
    <n v="46"/>
    <n v="1419.83"/>
    <n v="7.0000000000000007E-2"/>
    <x v="2"/>
    <n v="385.8"/>
    <n v="30.98"/>
    <n v="8.74"/>
    <s v="Manitoba"/>
    <x v="3"/>
    <s v="Consumer"/>
    <x v="0"/>
    <x v="5"/>
  </r>
  <r>
    <s v="Arthur Gainer"/>
    <n v="58086"/>
    <d v="2011-03-10T00:00:00"/>
    <d v="2011-03-11T00:00:00"/>
    <s v="March"/>
    <s v="2011"/>
    <n v="1"/>
    <b v="0"/>
    <s v="Medium"/>
    <n v="27"/>
    <n v="154.62"/>
    <n v="0.04"/>
    <x v="0"/>
    <n v="-118.6"/>
    <n v="5.53"/>
    <n v="6.98"/>
    <s v="Manitoba"/>
    <x v="3"/>
    <s v="Corporate"/>
    <x v="0"/>
    <x v="2"/>
  </r>
  <r>
    <s v="Arthur Gainer"/>
    <n v="58086"/>
    <d v="2011-03-10T00:00:00"/>
    <d v="2011-03-11T00:00:00"/>
    <s v="March"/>
    <s v="2011"/>
    <n v="1"/>
    <b v="0"/>
    <s v="Medium"/>
    <n v="31"/>
    <n v="1638.2"/>
    <n v="0.1"/>
    <x v="0"/>
    <n v="471.22"/>
    <n v="55.98"/>
    <n v="13.88"/>
    <s v="Manitoba"/>
    <x v="3"/>
    <s v="Corporate"/>
    <x v="0"/>
    <x v="5"/>
  </r>
  <r>
    <s v="Tracy Collins"/>
    <n v="58182"/>
    <d v="2009-02-20T00:00:00"/>
    <d v="2009-02-22T00:00:00"/>
    <s v="February"/>
    <s v="2009"/>
    <n v="2"/>
    <b v="0"/>
    <s v="High"/>
    <n v="24"/>
    <n v="479.13"/>
    <n v="0.05"/>
    <x v="2"/>
    <n v="166.92"/>
    <n v="19.23"/>
    <n v="6.15"/>
    <s v="Manitoba"/>
    <x v="3"/>
    <s v="Corporate"/>
    <x v="2"/>
    <x v="4"/>
  </r>
  <r>
    <s v="Rick Bensley"/>
    <n v="58342"/>
    <d v="2011-04-01T00:00:00"/>
    <d v="2011-04-01T00:00:00"/>
    <s v="April"/>
    <s v="2011"/>
    <n v="0"/>
    <s v="FREE DELIVERY"/>
    <s v="High"/>
    <n v="40"/>
    <n v="1718.87"/>
    <n v="0.02"/>
    <x v="0"/>
    <n v="754.1"/>
    <n v="40.98"/>
    <n v="1.99"/>
    <s v="Manitoba"/>
    <x v="3"/>
    <s v="Consumer"/>
    <x v="1"/>
    <x v="7"/>
  </r>
  <r>
    <s v="Emily Ducich"/>
    <n v="59174"/>
    <d v="2010-01-01T00:00:00"/>
    <d v="2010-01-03T00:00:00"/>
    <s v="January"/>
    <s v="2010"/>
    <n v="2"/>
    <b v="0"/>
    <s v="Medium"/>
    <n v="6"/>
    <n v="1193.0999999999999"/>
    <n v="0.09"/>
    <x v="2"/>
    <n v="-139.5"/>
    <n v="204.1"/>
    <n v="13.99"/>
    <s v="Manitoba"/>
    <x v="3"/>
    <s v="Consumer"/>
    <x v="1"/>
    <x v="16"/>
  </r>
  <r>
    <s v="Thea Hudgings"/>
    <n v="59361"/>
    <d v="2012-08-29T00:00:00"/>
    <d v="2012-08-31T00:00:00"/>
    <s v="August"/>
    <s v="2012"/>
    <n v="2"/>
    <b v="0"/>
    <s v="High"/>
    <n v="45"/>
    <n v="1008.34"/>
    <n v="0.09"/>
    <x v="0"/>
    <n v="218.65"/>
    <n v="23.99"/>
    <n v="6.3"/>
    <s v="Manitoba"/>
    <x v="3"/>
    <s v="Consumer"/>
    <x v="1"/>
    <x v="16"/>
  </r>
  <r>
    <s v="Sanjit Engle"/>
    <n v="59365"/>
    <d v="2009-12-07T00:00:00"/>
    <d v="2009-12-09T00:00:00"/>
    <s v="December"/>
    <s v="2009"/>
    <n v="2"/>
    <b v="0"/>
    <s v="Medium"/>
    <n v="1"/>
    <n v="534.29999999999995"/>
    <n v="0.05"/>
    <x v="1"/>
    <n v="-1220.9100000000001"/>
    <n v="535.64"/>
    <n v="14.7"/>
    <s v="Manitoba"/>
    <x v="3"/>
    <s v="Home Office"/>
    <x v="1"/>
    <x v="16"/>
  </r>
  <r>
    <s v="Jill Fjeld"/>
    <n v="59492"/>
    <d v="2012-10-31T00:00:00"/>
    <d v="2012-11-01T00:00:00"/>
    <s v="November"/>
    <s v="2012"/>
    <n v="1"/>
    <b v="0"/>
    <s v="Not Specified"/>
    <n v="25"/>
    <n v="170.4"/>
    <n v="0.02"/>
    <x v="0"/>
    <n v="-153.75"/>
    <n v="6.48"/>
    <n v="10.050000000000001"/>
    <s v="Manitoba"/>
    <x v="3"/>
    <s v="Home Office"/>
    <x v="0"/>
    <x v="5"/>
  </r>
  <r>
    <s v="Susan MacKendrick"/>
    <n v="59684"/>
    <d v="2010-12-29T00:00:00"/>
    <d v="2011-01-15T00:00:00"/>
    <s v="January"/>
    <s v="2011"/>
    <n v="17"/>
    <b v="0"/>
    <s v="Medium"/>
    <n v="50"/>
    <n v="9059.9"/>
    <n v="7.0000000000000007E-2"/>
    <x v="1"/>
    <n v="778.01"/>
    <n v="180.98"/>
    <n v="55.24"/>
    <s v="Manitoba"/>
    <x v="3"/>
    <s v="Corporate"/>
    <x v="0"/>
    <x v="1"/>
  </r>
  <r>
    <s v="Susan MacKendrick"/>
    <n v="59684"/>
    <d v="2010-12-29T00:00:00"/>
    <d v="2011-01-16T00:00:00"/>
    <s v="January"/>
    <s v="2011"/>
    <n v="18"/>
    <b v="0"/>
    <s v="Medium"/>
    <n v="41"/>
    <n v="368.17"/>
    <n v="0"/>
    <x v="2"/>
    <n v="-15.12"/>
    <n v="8.32"/>
    <n v="2.38"/>
    <s v="Manitoba"/>
    <x v="3"/>
    <s v="Corporate"/>
    <x v="1"/>
    <x v="7"/>
  </r>
  <r>
    <s v="Susan MacKendrick"/>
    <n v="59684"/>
    <d v="2010-12-29T00:00:00"/>
    <d v="2011-01-17T00:00:00"/>
    <s v="January"/>
    <s v="2011"/>
    <n v="19"/>
    <b v="0"/>
    <s v="Medium"/>
    <n v="3"/>
    <n v="14.46"/>
    <n v="0.06"/>
    <x v="0"/>
    <n v="-5.26"/>
    <n v="4.2"/>
    <n v="2.2599999999999998"/>
    <s v="Manitoba"/>
    <x v="3"/>
    <s v="Corporate"/>
    <x v="0"/>
    <x v="5"/>
  </r>
  <r>
    <s v="Susan MacKendrick"/>
    <n v="59684"/>
    <d v="2010-12-29T00:00:00"/>
    <d v="2010-12-30T00:00:00"/>
    <s v="December"/>
    <s v="2010"/>
    <n v="1"/>
    <b v="0"/>
    <s v="Medium"/>
    <n v="25"/>
    <n v="168.39"/>
    <n v="0.03"/>
    <x v="0"/>
    <n v="-144.88999999999999"/>
    <n v="6.48"/>
    <n v="9.68"/>
    <s v="Manitoba"/>
    <x v="3"/>
    <s v="Corporate"/>
    <x v="0"/>
    <x v="5"/>
  </r>
  <r>
    <s v="Peter Fuller"/>
    <n v="229"/>
    <d v="2010-12-28T00:00:00"/>
    <d v="2010-12-29T00:00:00"/>
    <s v="December"/>
    <s v="2010"/>
    <n v="1"/>
    <b v="0"/>
    <s v="Critical"/>
    <n v="24"/>
    <n v="599.1"/>
    <n v="0.02"/>
    <x v="0"/>
    <n v="3.82"/>
    <n v="24.92"/>
    <n v="12.98"/>
    <s v="Saskachewan"/>
    <x v="3"/>
    <s v="Consumer"/>
    <x v="0"/>
    <x v="2"/>
  </r>
  <r>
    <s v="Sam Craven"/>
    <n v="512"/>
    <d v="2011-05-19T00:00:00"/>
    <d v="2011-05-19T00:00:00"/>
    <s v="May"/>
    <s v="2011"/>
    <n v="0"/>
    <s v="FREE DELIVERY"/>
    <s v="low"/>
    <n v="6"/>
    <n v="1309.53"/>
    <n v="0.06"/>
    <x v="0"/>
    <n v="19.18"/>
    <n v="218.08"/>
    <n v="18.059999999999999"/>
    <s v="Saskachewan"/>
    <x v="3"/>
    <s v="Home Office"/>
    <x v="2"/>
    <x v="14"/>
  </r>
  <r>
    <s v="Sam Craven"/>
    <n v="512"/>
    <d v="2011-05-19T00:00:00"/>
    <d v="2011-05-21T00:00:00"/>
    <s v="May"/>
    <s v="2011"/>
    <n v="2"/>
    <b v="0"/>
    <s v="low"/>
    <n v="48"/>
    <n v="806.37"/>
    <n v="0.01"/>
    <x v="2"/>
    <n v="-166.4"/>
    <n v="15.42"/>
    <n v="10.68"/>
    <s v="Saskachewan"/>
    <x v="3"/>
    <s v="Home Office"/>
    <x v="0"/>
    <x v="0"/>
  </r>
  <r>
    <s v="Mitch Willingham"/>
    <n v="1287"/>
    <d v="2009-07-04T00:00:00"/>
    <d v="2009-07-06T00:00:00"/>
    <s v="July"/>
    <s v="2009"/>
    <n v="2"/>
    <b v="0"/>
    <s v="High"/>
    <n v="39"/>
    <n v="3908.65"/>
    <n v="0.06"/>
    <x v="0"/>
    <n v="480.57"/>
    <n v="105.29"/>
    <n v="10.119999999999999"/>
    <s v="Saskachewan"/>
    <x v="3"/>
    <s v="Corporate"/>
    <x v="2"/>
    <x v="4"/>
  </r>
  <r>
    <s v="Mitch Willingham"/>
    <n v="1895"/>
    <d v="2009-05-29T00:00:00"/>
    <d v="2009-05-31T00:00:00"/>
    <s v="May"/>
    <s v="2009"/>
    <n v="2"/>
    <b v="0"/>
    <s v="Medium"/>
    <n v="5"/>
    <n v="41.25"/>
    <n v="0.02"/>
    <x v="0"/>
    <n v="-23.25"/>
    <n v="6.48"/>
    <n v="7.91"/>
    <s v="Saskachewan"/>
    <x v="3"/>
    <s v="Corporate"/>
    <x v="0"/>
    <x v="5"/>
  </r>
  <r>
    <s v="Sam Craven"/>
    <n v="2023"/>
    <d v="2012-05-05T00:00:00"/>
    <d v="2012-05-05T00:00:00"/>
    <s v="May"/>
    <s v="2012"/>
    <n v="0"/>
    <s v="FREE DELIVERY"/>
    <s v="low"/>
    <n v="4"/>
    <n v="294.89"/>
    <n v="0.09"/>
    <x v="0"/>
    <n v="-321.83999999999997"/>
    <n v="73.98"/>
    <n v="12.14"/>
    <s v="Saskachewan"/>
    <x v="3"/>
    <s v="Home Office"/>
    <x v="1"/>
    <x v="7"/>
  </r>
  <r>
    <s v="Sam Craven"/>
    <n v="2023"/>
    <d v="2012-05-05T00:00:00"/>
    <d v="2012-05-07T00:00:00"/>
    <s v="May"/>
    <s v="2012"/>
    <n v="2"/>
    <b v="0"/>
    <s v="low"/>
    <n v="50"/>
    <n v="246.57"/>
    <n v="0.06"/>
    <x v="0"/>
    <n v="-132.51"/>
    <n v="4.9800000000000004"/>
    <n v="5.49"/>
    <s v="Saskachewan"/>
    <x v="3"/>
    <s v="Home Office"/>
    <x v="0"/>
    <x v="5"/>
  </r>
  <r>
    <s v="John Dryer"/>
    <n v="2593"/>
    <d v="2010-09-03T00:00:00"/>
    <d v="2010-09-05T00:00:00"/>
    <s v="September"/>
    <s v="2010"/>
    <n v="2"/>
    <b v="0"/>
    <s v="High"/>
    <n v="5"/>
    <n v="2004.12"/>
    <n v="0.1"/>
    <x v="2"/>
    <n v="276.68"/>
    <n v="420.98"/>
    <n v="19.989999999999998"/>
    <s v="Saskachewan"/>
    <x v="3"/>
    <s v="Corporate"/>
    <x v="0"/>
    <x v="2"/>
  </r>
  <r>
    <s v="John Dryer"/>
    <n v="2593"/>
    <d v="2010-09-03T00:00:00"/>
    <d v="2010-09-04T00:00:00"/>
    <s v="September"/>
    <s v="2010"/>
    <n v="1"/>
    <b v="0"/>
    <s v="High"/>
    <n v="15"/>
    <n v="3841.72"/>
    <n v="0.03"/>
    <x v="1"/>
    <n v="691.13"/>
    <n v="243.98"/>
    <n v="43.32"/>
    <s v="Saskachewan"/>
    <x v="3"/>
    <s v="Corporate"/>
    <x v="2"/>
    <x v="14"/>
  </r>
  <r>
    <s v="Susan Gilcrest"/>
    <n v="3461"/>
    <d v="2010-01-30T00:00:00"/>
    <d v="2010-02-01T00:00:00"/>
    <s v="February"/>
    <s v="2010"/>
    <n v="2"/>
    <b v="0"/>
    <s v="Critical"/>
    <n v="47"/>
    <n v="2053.3789999999999"/>
    <n v="0.1"/>
    <x v="0"/>
    <n v="1040.4000000000001"/>
    <n v="55.99"/>
    <n v="1.25"/>
    <s v="Saskachewan"/>
    <x v="3"/>
    <s v="Home Office"/>
    <x v="1"/>
    <x v="3"/>
  </r>
  <r>
    <s v="Susan Gilcrest"/>
    <n v="3461"/>
    <d v="2010-01-30T00:00:00"/>
    <d v="2010-02-01T00:00:00"/>
    <s v="February"/>
    <s v="2010"/>
    <n v="2"/>
    <b v="0"/>
    <s v="Critical"/>
    <n v="35"/>
    <n v="3206.3955000000001"/>
    <n v="0.08"/>
    <x v="0"/>
    <n v="784.77"/>
    <n v="115.99"/>
    <n v="2.5"/>
    <s v="Saskachewan"/>
    <x v="3"/>
    <s v="Home Office"/>
    <x v="1"/>
    <x v="3"/>
  </r>
  <r>
    <s v="Ken Heidel"/>
    <n v="3554"/>
    <d v="2011-06-16T00:00:00"/>
    <d v="2011-06-25T00:00:00"/>
    <s v="June"/>
    <s v="2011"/>
    <n v="9"/>
    <b v="0"/>
    <s v="low"/>
    <n v="25"/>
    <n v="288.91000000000003"/>
    <n v="0.08"/>
    <x v="0"/>
    <n v="-14.06"/>
    <n v="12.28"/>
    <n v="6.47"/>
    <s v="Saskachewan"/>
    <x v="3"/>
    <s v="Corporate"/>
    <x v="0"/>
    <x v="5"/>
  </r>
  <r>
    <s v="Patrick Ryan"/>
    <n v="4166"/>
    <d v="2010-02-27T00:00:00"/>
    <d v="2010-02-27T00:00:00"/>
    <s v="February"/>
    <s v="2010"/>
    <n v="0"/>
    <s v="FREE DELIVERY"/>
    <s v="low"/>
    <n v="19"/>
    <n v="138.85"/>
    <n v="0.08"/>
    <x v="0"/>
    <n v="-49.35"/>
    <n v="7.1"/>
    <n v="6.05"/>
    <s v="Saskachewan"/>
    <x v="3"/>
    <s v="Corporate"/>
    <x v="0"/>
    <x v="2"/>
  </r>
  <r>
    <s v="Randy Bradley"/>
    <n v="5059"/>
    <d v="2010-11-09T00:00:00"/>
    <d v="2010-11-11T00:00:00"/>
    <s v="November"/>
    <s v="2010"/>
    <n v="2"/>
    <b v="0"/>
    <s v="High"/>
    <n v="5"/>
    <n v="41.18"/>
    <n v="0.1"/>
    <x v="2"/>
    <n v="-19.309999999999999"/>
    <n v="5.44"/>
    <n v="7.46"/>
    <s v="Saskachewan"/>
    <x v="3"/>
    <s v="Small Business"/>
    <x v="0"/>
    <x v="2"/>
  </r>
  <r>
    <s v="William Brown"/>
    <n v="5254"/>
    <d v="2012-07-25T00:00:00"/>
    <d v="2012-07-27T00:00:00"/>
    <s v="July"/>
    <s v="2012"/>
    <n v="2"/>
    <b v="0"/>
    <s v="Not Specified"/>
    <n v="31"/>
    <n v="1735.3515"/>
    <n v="0.08"/>
    <x v="0"/>
    <n v="258.62"/>
    <n v="65.989999999999995"/>
    <n v="8.99"/>
    <s v="Saskachewan"/>
    <x v="3"/>
    <s v="Corporate"/>
    <x v="1"/>
    <x v="3"/>
  </r>
  <r>
    <s v="Rick Hansen"/>
    <n v="5575"/>
    <d v="2011-07-23T00:00:00"/>
    <d v="2011-07-23T00:00:00"/>
    <s v="July"/>
    <s v="2011"/>
    <n v="0"/>
    <s v="FREE DELIVERY"/>
    <s v="low"/>
    <n v="41"/>
    <n v="254.69"/>
    <n v="0.06"/>
    <x v="0"/>
    <n v="-269.37"/>
    <n v="5.98"/>
    <n v="10.39"/>
    <s v="Saskachewan"/>
    <x v="3"/>
    <s v="Corporate"/>
    <x v="0"/>
    <x v="5"/>
  </r>
  <r>
    <s v="Ken Heidel"/>
    <n v="5954"/>
    <d v="2012-12-02T00:00:00"/>
    <d v="2012-12-04T00:00:00"/>
    <s v="December"/>
    <s v="2012"/>
    <n v="2"/>
    <b v="0"/>
    <s v="Critical"/>
    <n v="32"/>
    <n v="18316.3"/>
    <n v="0.06"/>
    <x v="1"/>
    <n v="4569.0600000000004"/>
    <n v="596.98"/>
    <n v="14.7"/>
    <s v="Saskachewan"/>
    <x v="3"/>
    <s v="Corporate"/>
    <x v="1"/>
    <x v="16"/>
  </r>
  <r>
    <s v="Toby Grace"/>
    <n v="6018"/>
    <d v="2012-08-18T00:00:00"/>
    <d v="2012-08-20T00:00:00"/>
    <s v="August"/>
    <s v="2012"/>
    <n v="2"/>
    <b v="0"/>
    <s v="low"/>
    <n v="39"/>
    <n v="206.09"/>
    <n v="0"/>
    <x v="0"/>
    <n v="36.04"/>
    <n v="5.08"/>
    <n v="2.0299999999999998"/>
    <s v="Saskachewan"/>
    <x v="3"/>
    <s v="Home Office"/>
    <x v="2"/>
    <x v="4"/>
  </r>
  <r>
    <s v="Toby Grace"/>
    <n v="6018"/>
    <d v="2012-08-18T00:00:00"/>
    <d v="2012-08-23T00:00:00"/>
    <s v="August"/>
    <s v="2012"/>
    <n v="5"/>
    <b v="0"/>
    <s v="low"/>
    <n v="2"/>
    <n v="124.25"/>
    <n v="7.0000000000000007E-2"/>
    <x v="0"/>
    <n v="-55.78"/>
    <n v="55.98"/>
    <n v="13.88"/>
    <s v="Saskachewan"/>
    <x v="3"/>
    <s v="Home Office"/>
    <x v="0"/>
    <x v="5"/>
  </r>
  <r>
    <s v="Joseph Holt"/>
    <n v="6336"/>
    <d v="2011-08-28T00:00:00"/>
    <d v="2011-08-30T00:00:00"/>
    <s v="August"/>
    <s v="2011"/>
    <n v="2"/>
    <b v="0"/>
    <s v="High"/>
    <n v="43"/>
    <n v="320.26"/>
    <n v="0.01"/>
    <x v="2"/>
    <n v="-84.13"/>
    <n v="7.1"/>
    <n v="6.05"/>
    <s v="Saskachewan"/>
    <x v="3"/>
    <s v="Home Office"/>
    <x v="0"/>
    <x v="2"/>
  </r>
  <r>
    <s v="Patrick Ryan"/>
    <n v="7559"/>
    <d v="2010-10-12T00:00:00"/>
    <d v="2010-10-14T00:00:00"/>
    <s v="October"/>
    <s v="2010"/>
    <n v="2"/>
    <b v="0"/>
    <s v="Critical"/>
    <n v="9"/>
    <n v="90.37"/>
    <n v="0.05"/>
    <x v="0"/>
    <n v="-374.82"/>
    <n v="4.4800000000000004"/>
    <n v="49"/>
    <s v="Saskachewan"/>
    <x v="3"/>
    <s v="Corporate"/>
    <x v="0"/>
    <x v="1"/>
  </r>
  <r>
    <s v="Patrick Ryan"/>
    <n v="7559"/>
    <d v="2010-10-12T00:00:00"/>
    <d v="2010-10-13T00:00:00"/>
    <s v="October"/>
    <s v="2010"/>
    <n v="1"/>
    <b v="0"/>
    <s v="Critical"/>
    <n v="39"/>
    <n v="806.05"/>
    <n v="0.04"/>
    <x v="0"/>
    <n v="-63.39"/>
    <n v="20.95"/>
    <n v="5.99"/>
    <s v="Saskachewan"/>
    <x v="3"/>
    <s v="Corporate"/>
    <x v="1"/>
    <x v="7"/>
  </r>
  <r>
    <s v="Maya Herman"/>
    <n v="8007"/>
    <d v="2012-02-11T00:00:00"/>
    <d v="2012-02-11T00:00:00"/>
    <s v="February"/>
    <s v="2012"/>
    <n v="0"/>
    <s v="FREE DELIVERY"/>
    <s v="low"/>
    <n v="35"/>
    <n v="3332.06"/>
    <n v="0.09"/>
    <x v="0"/>
    <n v="412.63"/>
    <n v="99.99"/>
    <n v="19.989999999999998"/>
    <s v="Saskachewan"/>
    <x v="3"/>
    <s v="Corporate"/>
    <x v="1"/>
    <x v="16"/>
  </r>
  <r>
    <s v="Rick Hansen"/>
    <n v="8070"/>
    <d v="2012-01-28T00:00:00"/>
    <d v="2012-01-29T00:00:00"/>
    <s v="January"/>
    <s v="2012"/>
    <n v="1"/>
    <b v="0"/>
    <s v="Medium"/>
    <n v="14"/>
    <n v="622.72"/>
    <n v="0"/>
    <x v="0"/>
    <n v="76.510000000000005"/>
    <n v="40.97"/>
    <n v="8.99"/>
    <s v="Saskachewan"/>
    <x v="3"/>
    <s v="Home Office"/>
    <x v="0"/>
    <x v="12"/>
  </r>
  <r>
    <s v="Peter Fuller"/>
    <n v="8259"/>
    <d v="2009-04-18T00:00:00"/>
    <d v="2009-04-18T00:00:00"/>
    <s v="April"/>
    <s v="2009"/>
    <n v="0"/>
    <s v="FREE DELIVERY"/>
    <s v="Medium"/>
    <n v="25"/>
    <n v="2130.2199999999998"/>
    <n v="0.09"/>
    <x v="1"/>
    <n v="-584.6"/>
    <n v="89.99"/>
    <n v="42"/>
    <s v="Saskachewan"/>
    <x v="3"/>
    <s v="Consumer"/>
    <x v="2"/>
    <x v="14"/>
  </r>
  <r>
    <s v="Patrick Ryan"/>
    <n v="8642"/>
    <d v="2010-01-16T00:00:00"/>
    <d v="2010-01-17T00:00:00"/>
    <s v="January"/>
    <s v="2010"/>
    <n v="1"/>
    <b v="0"/>
    <s v="High"/>
    <n v="26"/>
    <n v="151.05000000000001"/>
    <n v="0.09"/>
    <x v="0"/>
    <n v="-76.14"/>
    <n v="5.8"/>
    <n v="5.59"/>
    <s v="Saskachewan"/>
    <x v="3"/>
    <s v="Corporate"/>
    <x v="0"/>
    <x v="2"/>
  </r>
  <r>
    <s v="Patrick Ryan"/>
    <n v="8642"/>
    <d v="2010-01-16T00:00:00"/>
    <d v="2010-01-17T00:00:00"/>
    <s v="January"/>
    <s v="2010"/>
    <n v="1"/>
    <b v="0"/>
    <s v="High"/>
    <n v="13"/>
    <n v="133.04"/>
    <n v="0.04"/>
    <x v="0"/>
    <n v="49.69"/>
    <n v="10.35"/>
    <n v="0.99"/>
    <s v="Saskachewan"/>
    <x v="3"/>
    <s v="Corporate"/>
    <x v="0"/>
    <x v="11"/>
  </r>
  <r>
    <s v="William Brown"/>
    <n v="8803"/>
    <d v="2012-12-20T00:00:00"/>
    <d v="2012-12-21T00:00:00"/>
    <s v="December"/>
    <s v="2012"/>
    <n v="1"/>
    <b v="0"/>
    <s v="Not Specified"/>
    <n v="6"/>
    <n v="1184.1099999999999"/>
    <n v="7.0000000000000007E-2"/>
    <x v="0"/>
    <n v="-145.07"/>
    <n v="193.17"/>
    <n v="19.989999999999998"/>
    <s v="Saskachewan"/>
    <x v="3"/>
    <s v="Corporate"/>
    <x v="0"/>
    <x v="0"/>
  </r>
  <r>
    <s v="William Brown"/>
    <n v="8803"/>
    <d v="2012-12-20T00:00:00"/>
    <d v="2012-12-23T00:00:00"/>
    <s v="December"/>
    <s v="2012"/>
    <n v="3"/>
    <b v="0"/>
    <s v="Not Specified"/>
    <n v="17"/>
    <n v="514.22"/>
    <n v="0.02"/>
    <x v="0"/>
    <n v="187.37"/>
    <n v="30.56"/>
    <n v="2.99"/>
    <s v="Saskachewan"/>
    <x v="3"/>
    <s v="Corporate"/>
    <x v="0"/>
    <x v="2"/>
  </r>
  <r>
    <s v="John Dryer"/>
    <n v="9383"/>
    <d v="2009-03-16T00:00:00"/>
    <d v="2009-03-18T00:00:00"/>
    <s v="March"/>
    <s v="2009"/>
    <n v="2"/>
    <b v="0"/>
    <s v="Not Specified"/>
    <n v="11"/>
    <n v="82.42"/>
    <n v="7.0000000000000007E-2"/>
    <x v="0"/>
    <n v="18.53"/>
    <n v="7.59"/>
    <n v="4"/>
    <s v="Saskachewan"/>
    <x v="3"/>
    <s v="Corporate"/>
    <x v="2"/>
    <x v="4"/>
  </r>
  <r>
    <s v="Rick Hansen"/>
    <n v="10278"/>
    <d v="2011-09-12T00:00:00"/>
    <d v="2011-09-19T00:00:00"/>
    <s v="September"/>
    <s v="2011"/>
    <n v="7"/>
    <b v="0"/>
    <s v="low"/>
    <n v="25"/>
    <n v="1907.71"/>
    <n v="0"/>
    <x v="1"/>
    <n v="32.549999999999997"/>
    <n v="70.98"/>
    <n v="26.74"/>
    <s v="Saskachewan"/>
    <x v="3"/>
    <s v="Home Office"/>
    <x v="2"/>
    <x v="9"/>
  </r>
  <r>
    <s v="Ashley Jarboe"/>
    <n v="10949"/>
    <d v="2009-03-30T00:00:00"/>
    <d v="2009-03-31T00:00:00"/>
    <s v="March"/>
    <s v="2009"/>
    <n v="1"/>
    <b v="0"/>
    <s v="Medium"/>
    <n v="46"/>
    <n v="3449.26"/>
    <n v="0.1"/>
    <x v="1"/>
    <n v="252.77"/>
    <n v="80.97"/>
    <n v="30.06"/>
    <s v="Saskachewan"/>
    <x v="3"/>
    <s v="Small Business"/>
    <x v="1"/>
    <x v="16"/>
  </r>
  <r>
    <s v="Maya Herman"/>
    <n v="11335"/>
    <d v="2009-10-21T00:00:00"/>
    <d v="2009-10-22T00:00:00"/>
    <s v="October"/>
    <s v="2009"/>
    <n v="1"/>
    <b v="0"/>
    <s v="High"/>
    <n v="3"/>
    <n v="14.84"/>
    <n v="0.08"/>
    <x v="0"/>
    <n v="-2.42"/>
    <n v="4.9800000000000004"/>
    <n v="0.49"/>
    <s v="Saskachewan"/>
    <x v="3"/>
    <s v="Corporate"/>
    <x v="0"/>
    <x v="11"/>
  </r>
  <r>
    <s v="Maya Herman"/>
    <n v="11335"/>
    <d v="2009-10-21T00:00:00"/>
    <d v="2009-10-23T00:00:00"/>
    <s v="October"/>
    <s v="2009"/>
    <n v="2"/>
    <b v="0"/>
    <s v="High"/>
    <n v="8"/>
    <n v="922.47"/>
    <n v="0.09"/>
    <x v="1"/>
    <n v="-13.1"/>
    <n v="119.99"/>
    <n v="14"/>
    <s v="Saskachewan"/>
    <x v="3"/>
    <s v="Corporate"/>
    <x v="1"/>
    <x v="16"/>
  </r>
  <r>
    <s v="Ken Heidel"/>
    <n v="12355"/>
    <d v="2011-05-28T00:00:00"/>
    <d v="2011-05-29T00:00:00"/>
    <s v="May"/>
    <s v="2011"/>
    <n v="1"/>
    <b v="0"/>
    <s v="Not Specified"/>
    <n v="36"/>
    <n v="209.53"/>
    <n v="0.03"/>
    <x v="0"/>
    <n v="-81.06"/>
    <n v="5.78"/>
    <n v="5.67"/>
    <s v="Saskachewan"/>
    <x v="3"/>
    <s v="Corporate"/>
    <x v="0"/>
    <x v="5"/>
  </r>
  <r>
    <s v="Ken Heidel"/>
    <n v="12355"/>
    <d v="2011-05-28T00:00:00"/>
    <d v="2011-05-29T00:00:00"/>
    <s v="May"/>
    <s v="2011"/>
    <n v="1"/>
    <b v="0"/>
    <s v="Not Specified"/>
    <n v="14"/>
    <n v="225.47"/>
    <n v="0"/>
    <x v="0"/>
    <n v="-29.07"/>
    <n v="14.97"/>
    <n v="7.51"/>
    <s v="Saskachewan"/>
    <x v="3"/>
    <s v="Corporate"/>
    <x v="0"/>
    <x v="0"/>
  </r>
  <r>
    <s v="Sam Craven"/>
    <n v="13127"/>
    <d v="2010-07-31T00:00:00"/>
    <d v="2010-08-03T00:00:00"/>
    <s v="August"/>
    <s v="2010"/>
    <n v="3"/>
    <b v="0"/>
    <s v="Medium"/>
    <n v="13"/>
    <n v="951.31"/>
    <n v="0.06"/>
    <x v="1"/>
    <n v="-333.07"/>
    <n v="68.81"/>
    <n v="60"/>
    <s v="Saskachewan"/>
    <x v="3"/>
    <s v="Home Office"/>
    <x v="0"/>
    <x v="1"/>
  </r>
  <r>
    <s v="Randy Bradley"/>
    <n v="14978"/>
    <d v="2010-05-27T00:00:00"/>
    <d v="2010-05-28T00:00:00"/>
    <s v="May"/>
    <s v="2010"/>
    <n v="1"/>
    <b v="0"/>
    <s v="Critical"/>
    <n v="14"/>
    <n v="12043.88"/>
    <n v="7.0000000000000007E-2"/>
    <x v="1"/>
    <n v="2011.31"/>
    <n v="880.98"/>
    <n v="44.55"/>
    <s v="Saskachewan"/>
    <x v="3"/>
    <s v="Corporate"/>
    <x v="2"/>
    <x v="9"/>
  </r>
  <r>
    <s v="Randy Bradley"/>
    <n v="14978"/>
    <d v="2010-05-27T00:00:00"/>
    <d v="2010-05-28T00:00:00"/>
    <s v="May"/>
    <s v="2010"/>
    <n v="1"/>
    <b v="0"/>
    <s v="Critical"/>
    <n v="14"/>
    <n v="195.12"/>
    <n v="0"/>
    <x v="0"/>
    <n v="-6.32"/>
    <n v="13.48"/>
    <n v="4.51"/>
    <s v="Saskachewan"/>
    <x v="3"/>
    <s v="Corporate"/>
    <x v="0"/>
    <x v="0"/>
  </r>
  <r>
    <s v="Maya Herman"/>
    <n v="15751"/>
    <d v="2009-08-15T00:00:00"/>
    <d v="2009-08-16T00:00:00"/>
    <s v="August"/>
    <s v="2009"/>
    <n v="1"/>
    <b v="0"/>
    <s v="Critical"/>
    <n v="37"/>
    <n v="189.6"/>
    <n v="0.02"/>
    <x v="0"/>
    <n v="89.65"/>
    <n v="4.9800000000000004"/>
    <n v="0.49"/>
    <s v="Saskachewan"/>
    <x v="3"/>
    <s v="Corporate"/>
    <x v="0"/>
    <x v="11"/>
  </r>
  <r>
    <s v="Maya Herman"/>
    <n v="15751"/>
    <d v="2009-08-15T00:00:00"/>
    <d v="2009-08-16T00:00:00"/>
    <s v="August"/>
    <s v="2009"/>
    <n v="1"/>
    <b v="0"/>
    <s v="Critical"/>
    <n v="21"/>
    <n v="397.73200000000003"/>
    <n v="0.01"/>
    <x v="0"/>
    <n v="-26.05"/>
    <n v="20.99"/>
    <n v="0.99"/>
    <s v="Saskachewan"/>
    <x v="3"/>
    <s v="Corporate"/>
    <x v="1"/>
    <x v="3"/>
  </r>
  <r>
    <s v="Mitch Willingham"/>
    <n v="15815"/>
    <d v="2009-05-01T00:00:00"/>
    <d v="2009-05-03T00:00:00"/>
    <s v="May"/>
    <s v="2009"/>
    <n v="2"/>
    <b v="0"/>
    <s v="Critical"/>
    <n v="43"/>
    <n v="528.6"/>
    <n v="0.01"/>
    <x v="0"/>
    <n v="52.59"/>
    <n v="11.7"/>
    <n v="5.63"/>
    <s v="Saskachewan"/>
    <x v="3"/>
    <s v="Corporate"/>
    <x v="0"/>
    <x v="2"/>
  </r>
  <r>
    <s v="Mitch Willingham"/>
    <n v="15815"/>
    <d v="2009-05-01T00:00:00"/>
    <d v="2009-05-01T00:00:00"/>
    <s v="May"/>
    <s v="2009"/>
    <n v="0"/>
    <s v="FREE DELIVERY"/>
    <s v="Critical"/>
    <n v="24"/>
    <n v="107.41"/>
    <n v="0.03"/>
    <x v="0"/>
    <n v="20.68"/>
    <n v="4.55"/>
    <n v="1.49"/>
    <s v="Saskachewan"/>
    <x v="3"/>
    <s v="Corporate"/>
    <x v="0"/>
    <x v="2"/>
  </r>
  <r>
    <s v="Toby Grace"/>
    <n v="16737"/>
    <d v="2011-06-20T00:00:00"/>
    <d v="2011-06-21T00:00:00"/>
    <s v="June"/>
    <s v="2011"/>
    <n v="1"/>
    <b v="0"/>
    <s v="Not Specified"/>
    <n v="15"/>
    <n v="1390.49"/>
    <n v="0.01"/>
    <x v="0"/>
    <n v="366.8"/>
    <n v="90.48"/>
    <n v="19.989999999999998"/>
    <s v="Saskachewan"/>
    <x v="3"/>
    <s v="Home Office"/>
    <x v="0"/>
    <x v="8"/>
  </r>
  <r>
    <s v="William Brown"/>
    <n v="17124"/>
    <d v="2009-10-25T00:00:00"/>
    <d v="2009-10-26T00:00:00"/>
    <s v="October"/>
    <s v="2009"/>
    <n v="1"/>
    <b v="0"/>
    <s v="Critical"/>
    <n v="39"/>
    <n v="128.31"/>
    <n v="0.05"/>
    <x v="2"/>
    <n v="-55.72"/>
    <n v="3.14"/>
    <n v="1.92"/>
    <s v="Saskachewan"/>
    <x v="3"/>
    <s v="Home Office"/>
    <x v="0"/>
    <x v="15"/>
  </r>
  <r>
    <s v="Sam Craven"/>
    <n v="17666"/>
    <d v="2010-09-08T00:00:00"/>
    <d v="2010-09-10T00:00:00"/>
    <s v="September"/>
    <s v="2010"/>
    <n v="2"/>
    <b v="0"/>
    <s v="Medium"/>
    <n v="19"/>
    <n v="82.56"/>
    <n v="0.01"/>
    <x v="0"/>
    <n v="21.74"/>
    <n v="4"/>
    <n v="1.3"/>
    <s v="Saskachewan"/>
    <x v="3"/>
    <s v="Home Office"/>
    <x v="0"/>
    <x v="5"/>
  </r>
  <r>
    <s v="Sam Craven"/>
    <n v="17666"/>
    <d v="2010-09-08T00:00:00"/>
    <d v="2010-09-08T00:00:00"/>
    <s v="September"/>
    <s v="2010"/>
    <n v="0"/>
    <s v="FREE DELIVERY"/>
    <s v="Medium"/>
    <n v="11"/>
    <n v="141.07"/>
    <n v="0.08"/>
    <x v="0"/>
    <n v="-5.0999999999999996"/>
    <n v="12.98"/>
    <n v="3.14"/>
    <s v="Saskachewan"/>
    <x v="3"/>
    <s v="Home Office"/>
    <x v="0"/>
    <x v="15"/>
  </r>
  <r>
    <s v="Joseph Holt"/>
    <n v="19075"/>
    <d v="2009-09-26T00:00:00"/>
    <d v="2009-09-27T00:00:00"/>
    <s v="September"/>
    <s v="2009"/>
    <n v="1"/>
    <b v="0"/>
    <s v="Critical"/>
    <n v="36"/>
    <n v="1841.6"/>
    <n v="0.01"/>
    <x v="0"/>
    <n v="12.95"/>
    <n v="50.98"/>
    <n v="6.5"/>
    <s v="Saskachewan"/>
    <x v="3"/>
    <s v="Home Office"/>
    <x v="1"/>
    <x v="7"/>
  </r>
  <r>
    <s v="Rick Hansen"/>
    <n v="21220"/>
    <d v="2012-12-22T00:00:00"/>
    <d v="2012-12-25T00:00:00"/>
    <s v="December"/>
    <s v="2012"/>
    <n v="3"/>
    <b v="0"/>
    <s v="Not Specified"/>
    <n v="4"/>
    <n v="476.31"/>
    <n v="7.0000000000000007E-2"/>
    <x v="1"/>
    <n v="-258.08"/>
    <n v="120.97"/>
    <n v="26.3"/>
    <s v="Saskachewan"/>
    <x v="3"/>
    <s v="Home Office"/>
    <x v="1"/>
    <x v="16"/>
  </r>
  <r>
    <s v="Ashley Jarboe"/>
    <n v="21600"/>
    <d v="2010-04-04T00:00:00"/>
    <d v="2010-04-11T00:00:00"/>
    <s v="April"/>
    <s v="2010"/>
    <n v="7"/>
    <b v="0"/>
    <s v="low"/>
    <n v="17"/>
    <n v="169.48"/>
    <n v="0.03"/>
    <x v="0"/>
    <n v="48.55"/>
    <n v="10.14"/>
    <n v="2.27"/>
    <s v="Saskachewan"/>
    <x v="3"/>
    <s v="Home Office"/>
    <x v="0"/>
    <x v="5"/>
  </r>
  <r>
    <s v="Rick Hansen"/>
    <n v="22117"/>
    <d v="2010-08-12T00:00:00"/>
    <d v="2010-08-13T00:00:00"/>
    <s v="August"/>
    <s v="2010"/>
    <n v="1"/>
    <b v="0"/>
    <s v="Critical"/>
    <n v="16"/>
    <n v="581.52"/>
    <n v="0.03"/>
    <x v="2"/>
    <n v="175.16"/>
    <n v="35.44"/>
    <n v="7.5"/>
    <s v="Saskachewan"/>
    <x v="3"/>
    <s v="Home Office"/>
    <x v="0"/>
    <x v="5"/>
  </r>
  <r>
    <s v="Rick Hansen"/>
    <n v="22117"/>
    <d v="2010-08-12T00:00:00"/>
    <d v="2010-08-15T00:00:00"/>
    <s v="August"/>
    <s v="2010"/>
    <n v="3"/>
    <b v="0"/>
    <s v="Critical"/>
    <n v="5"/>
    <n v="19.170000000000002"/>
    <n v="0.1"/>
    <x v="0"/>
    <n v="-16.420000000000002"/>
    <n v="3.28"/>
    <n v="3.97"/>
    <s v="Saskachewan"/>
    <x v="3"/>
    <s v="Home Office"/>
    <x v="0"/>
    <x v="12"/>
  </r>
  <r>
    <s v="Peter Fuller"/>
    <n v="22211"/>
    <d v="2011-10-03T00:00:00"/>
    <d v="2011-10-05T00:00:00"/>
    <s v="October"/>
    <s v="2011"/>
    <n v="2"/>
    <b v="0"/>
    <s v="Not Specified"/>
    <n v="30"/>
    <n v="943.44"/>
    <n v="0.08"/>
    <x v="0"/>
    <n v="-89.98"/>
    <n v="30.98"/>
    <n v="19.989999999999998"/>
    <s v="Saskachewan"/>
    <x v="3"/>
    <s v="Consumer"/>
    <x v="0"/>
    <x v="5"/>
  </r>
  <r>
    <s v="Peter Fuller"/>
    <n v="22211"/>
    <d v="2011-10-03T00:00:00"/>
    <d v="2011-10-04T00:00:00"/>
    <s v="October"/>
    <s v="2011"/>
    <n v="1"/>
    <b v="0"/>
    <s v="Not Specified"/>
    <n v="47"/>
    <n v="14493.84"/>
    <n v="0"/>
    <x v="1"/>
    <n v="634.76"/>
    <n v="376.13"/>
    <n v="85.63"/>
    <s v="Saskachewan"/>
    <x v="3"/>
    <s v="Consumer"/>
    <x v="2"/>
    <x v="10"/>
  </r>
  <r>
    <s v="Joseph Holt"/>
    <n v="22404"/>
    <d v="2010-11-16T00:00:00"/>
    <d v="2010-11-23T00:00:00"/>
    <s v="November"/>
    <s v="2010"/>
    <n v="7"/>
    <b v="0"/>
    <s v="low"/>
    <n v="35"/>
    <n v="7264.64"/>
    <n v="0.06"/>
    <x v="0"/>
    <n v="1845.68"/>
    <n v="218.08"/>
    <n v="18.059999999999999"/>
    <s v="Saskachewan"/>
    <x v="3"/>
    <s v="Home Office"/>
    <x v="2"/>
    <x v="14"/>
  </r>
  <r>
    <s v="Randy Bradley"/>
    <n v="23362"/>
    <d v="2010-08-27T00:00:00"/>
    <d v="2010-08-29T00:00:00"/>
    <s v="August"/>
    <s v="2010"/>
    <n v="2"/>
    <b v="0"/>
    <s v="Medium"/>
    <n v="45"/>
    <n v="852.05"/>
    <n v="0.1"/>
    <x v="0"/>
    <n v="-20.6"/>
    <n v="19.98"/>
    <n v="10.49"/>
    <s v="Saskachewan"/>
    <x v="3"/>
    <s v="Small Business"/>
    <x v="2"/>
    <x v="4"/>
  </r>
  <r>
    <s v="Randy Bradley"/>
    <n v="23399"/>
    <d v="2010-12-29T00:00:00"/>
    <d v="2010-12-29T00:00:00"/>
    <s v="December"/>
    <s v="2010"/>
    <n v="0"/>
    <s v="FREE DELIVERY"/>
    <s v="High"/>
    <n v="14"/>
    <n v="209.3"/>
    <n v="0.01"/>
    <x v="2"/>
    <n v="7.86"/>
    <n v="13.48"/>
    <n v="4.51"/>
    <s v="Saskachewan"/>
    <x v="3"/>
    <s v="Small Business"/>
    <x v="0"/>
    <x v="0"/>
  </r>
  <r>
    <s v="Ashley Jarboe"/>
    <n v="23781"/>
    <d v="2011-10-31T00:00:00"/>
    <d v="2011-11-02T00:00:00"/>
    <s v="November"/>
    <s v="2011"/>
    <n v="2"/>
    <b v="0"/>
    <s v="Critical"/>
    <n v="30"/>
    <n v="200.24"/>
    <n v="0"/>
    <x v="0"/>
    <n v="-59.85"/>
    <n v="6.48"/>
    <n v="5.84"/>
    <s v="Saskachewan"/>
    <x v="3"/>
    <s v="Home Office"/>
    <x v="0"/>
    <x v="5"/>
  </r>
  <r>
    <s v="Toby Grace"/>
    <n v="23812"/>
    <d v="2012-07-27T00:00:00"/>
    <d v="2012-07-27T00:00:00"/>
    <s v="July"/>
    <s v="2012"/>
    <n v="0"/>
    <s v="FREE DELIVERY"/>
    <s v="Critical"/>
    <n v="32"/>
    <n v="5845.82"/>
    <n v="0.1"/>
    <x v="1"/>
    <n v="2227.89"/>
    <n v="200.97"/>
    <n v="15.59"/>
    <s v="Saskachewan"/>
    <x v="3"/>
    <s v="Home Office"/>
    <x v="1"/>
    <x v="16"/>
  </r>
  <r>
    <s v="Randy Bradley"/>
    <n v="24199"/>
    <d v="2009-06-16T00:00:00"/>
    <d v="2009-06-17T00:00:00"/>
    <s v="June"/>
    <s v="2009"/>
    <n v="1"/>
    <b v="0"/>
    <s v="Critical"/>
    <n v="16"/>
    <n v="706.53"/>
    <n v="0"/>
    <x v="0"/>
    <n v="-314.42"/>
    <n v="40.479999999999997"/>
    <n v="19.989999999999998"/>
    <s v="Saskachewan"/>
    <x v="3"/>
    <s v="Small Business"/>
    <x v="1"/>
    <x v="7"/>
  </r>
  <r>
    <s v="John Dryer"/>
    <n v="25155"/>
    <d v="2010-01-20T00:00:00"/>
    <d v="2010-01-27T00:00:00"/>
    <s v="January"/>
    <s v="2010"/>
    <n v="7"/>
    <b v="0"/>
    <s v="low"/>
    <n v="48"/>
    <n v="1038.99"/>
    <n v="0"/>
    <x v="0"/>
    <n v="-180.45"/>
    <n v="19.940000000000001"/>
    <n v="14.87"/>
    <s v="Saskachewan"/>
    <x v="3"/>
    <s v="Corporate"/>
    <x v="2"/>
    <x v="4"/>
  </r>
  <r>
    <s v="John Dryer"/>
    <n v="25155"/>
    <d v="2010-01-20T00:00:00"/>
    <d v="2010-01-27T00:00:00"/>
    <s v="January"/>
    <s v="2010"/>
    <n v="7"/>
    <b v="0"/>
    <s v="low"/>
    <n v="17"/>
    <n v="114.01"/>
    <n v="0.08"/>
    <x v="0"/>
    <n v="6.99"/>
    <n v="6.69"/>
    <n v="3.1"/>
    <s v="Saskachewan"/>
    <x v="3"/>
    <s v="Corporate"/>
    <x v="0"/>
    <x v="5"/>
  </r>
  <r>
    <s v="John Dryer"/>
    <n v="25155"/>
    <d v="2010-01-20T00:00:00"/>
    <d v="2010-01-25T00:00:00"/>
    <s v="January"/>
    <s v="2010"/>
    <n v="5"/>
    <b v="0"/>
    <s v="low"/>
    <n v="3"/>
    <n v="30.37"/>
    <n v="0.01"/>
    <x v="2"/>
    <n v="-1.74"/>
    <n v="4.9800000000000004"/>
    <n v="5.49"/>
    <s v="Saskachewan"/>
    <x v="3"/>
    <s v="Corporate"/>
    <x v="0"/>
    <x v="5"/>
  </r>
  <r>
    <s v="Patrick Ryan"/>
    <n v="26084"/>
    <d v="2012-10-16T00:00:00"/>
    <d v="2012-10-21T00:00:00"/>
    <s v="October"/>
    <s v="2012"/>
    <n v="5"/>
    <b v="0"/>
    <s v="low"/>
    <n v="33"/>
    <n v="228.82"/>
    <n v="0.03"/>
    <x v="2"/>
    <n v="-107"/>
    <n v="6.68"/>
    <n v="7.3"/>
    <s v="Saskachewan"/>
    <x v="3"/>
    <s v="Corporate"/>
    <x v="0"/>
    <x v="5"/>
  </r>
  <r>
    <s v="John Dryer"/>
    <n v="26146"/>
    <d v="2009-10-11T00:00:00"/>
    <d v="2009-10-18T00:00:00"/>
    <s v="October"/>
    <s v="2009"/>
    <n v="7"/>
    <b v="0"/>
    <s v="low"/>
    <n v="13"/>
    <n v="1351.76"/>
    <n v="0.03"/>
    <x v="0"/>
    <n v="107.31"/>
    <n v="104.65"/>
    <n v="18.93"/>
    <s v="Saskachewan"/>
    <x v="3"/>
    <s v="Corporate"/>
    <x v="0"/>
    <x v="1"/>
  </r>
  <r>
    <s v="John Dryer"/>
    <n v="26146"/>
    <d v="2009-10-11T00:00:00"/>
    <d v="2009-10-20T00:00:00"/>
    <s v="October"/>
    <s v="2009"/>
    <n v="9"/>
    <b v="0"/>
    <s v="low"/>
    <n v="49"/>
    <n v="595.4"/>
    <n v="0.03"/>
    <x v="0"/>
    <n v="-148.85"/>
    <n v="11.66"/>
    <n v="7.95"/>
    <s v="Saskachewan"/>
    <x v="3"/>
    <s v="Corporate"/>
    <x v="0"/>
    <x v="12"/>
  </r>
  <r>
    <s v="Pauline Webber"/>
    <n v="26529"/>
    <d v="2011-01-28T00:00:00"/>
    <d v="2011-02-01T00:00:00"/>
    <s v="February"/>
    <s v="2011"/>
    <n v="4"/>
    <b v="0"/>
    <s v="low"/>
    <n v="41"/>
    <n v="12125.14"/>
    <n v="0.08"/>
    <x v="1"/>
    <n v="3376.03"/>
    <n v="297.64"/>
    <n v="14.7"/>
    <s v="Saskachewan"/>
    <x v="3"/>
    <s v="Consumer"/>
    <x v="1"/>
    <x v="16"/>
  </r>
  <r>
    <s v="William Brown"/>
    <n v="26693"/>
    <d v="2010-08-21T00:00:00"/>
    <d v="2010-08-23T00:00:00"/>
    <s v="August"/>
    <s v="2010"/>
    <n v="2"/>
    <b v="0"/>
    <s v="Medium"/>
    <n v="44"/>
    <n v="2094.9780000000001"/>
    <n v="0.06"/>
    <x v="2"/>
    <n v="697.29"/>
    <n v="55.99"/>
    <n v="1.25"/>
    <s v="Saskachewan"/>
    <x v="3"/>
    <s v="Corporate"/>
    <x v="1"/>
    <x v="3"/>
  </r>
  <r>
    <s v="Matt Collister"/>
    <n v="26948"/>
    <d v="2011-11-22T00:00:00"/>
    <d v="2011-11-23T00:00:00"/>
    <s v="November"/>
    <s v="2011"/>
    <n v="1"/>
    <b v="0"/>
    <s v="High"/>
    <n v="38"/>
    <n v="273.89"/>
    <n v="0.05"/>
    <x v="0"/>
    <n v="-160.4"/>
    <n v="7.3"/>
    <n v="7.72"/>
    <s v="Saskachewan"/>
    <x v="3"/>
    <s v="Home Office"/>
    <x v="0"/>
    <x v="2"/>
  </r>
  <r>
    <s v="Kean Takahito"/>
    <n v="26951"/>
    <d v="2010-04-08T00:00:00"/>
    <d v="2010-04-09T00:00:00"/>
    <s v="April"/>
    <s v="2010"/>
    <n v="1"/>
    <b v="0"/>
    <s v="Not Specified"/>
    <n v="3"/>
    <n v="451.81"/>
    <n v="0.05"/>
    <x v="0"/>
    <n v="-318.58999999999997"/>
    <n v="150.97999999999999"/>
    <n v="13.99"/>
    <s v="Saskachewan"/>
    <x v="3"/>
    <s v="Home Office"/>
    <x v="1"/>
    <x v="16"/>
  </r>
  <r>
    <s v="Patrick Ryan"/>
    <n v="27141"/>
    <d v="2010-02-04T00:00:00"/>
    <d v="2010-02-05T00:00:00"/>
    <s v="February"/>
    <s v="2010"/>
    <n v="1"/>
    <b v="0"/>
    <s v="Not Specified"/>
    <n v="25"/>
    <n v="495.8"/>
    <n v="0.03"/>
    <x v="0"/>
    <n v="107.82"/>
    <n v="19.04"/>
    <n v="6.38"/>
    <s v="Saskachewan"/>
    <x v="3"/>
    <s v="Corporate"/>
    <x v="2"/>
    <x v="4"/>
  </r>
  <r>
    <s v="Patrick Ryan"/>
    <n v="27141"/>
    <d v="2010-02-04T00:00:00"/>
    <d v="2010-02-05T00:00:00"/>
    <s v="February"/>
    <s v="2010"/>
    <n v="1"/>
    <b v="0"/>
    <s v="Not Specified"/>
    <n v="28"/>
    <n v="1645.51"/>
    <n v="0.06"/>
    <x v="0"/>
    <n v="300.33999999999997"/>
    <n v="59.76"/>
    <n v="9.7100000000000009"/>
    <s v="Saskachewan"/>
    <x v="3"/>
    <s v="Corporate"/>
    <x v="0"/>
    <x v="0"/>
  </r>
  <r>
    <s v="Maya Herman"/>
    <n v="27302"/>
    <d v="2012-09-12T00:00:00"/>
    <d v="2012-09-12T00:00:00"/>
    <s v="September"/>
    <s v="2012"/>
    <n v="0"/>
    <s v="FREE DELIVERY"/>
    <s v="low"/>
    <n v="16"/>
    <n v="237.54"/>
    <n v="0.04"/>
    <x v="0"/>
    <n v="29.76"/>
    <n v="13.79"/>
    <n v="8.7799999999999994"/>
    <s v="Saskachewan"/>
    <x v="3"/>
    <s v="Corporate"/>
    <x v="2"/>
    <x v="4"/>
  </r>
  <r>
    <s v="Maya Herman"/>
    <n v="27302"/>
    <d v="2012-09-12T00:00:00"/>
    <d v="2012-09-12T00:00:00"/>
    <s v="September"/>
    <s v="2012"/>
    <n v="0"/>
    <s v="FREE DELIVERY"/>
    <s v="low"/>
    <n v="3"/>
    <n v="143.5"/>
    <n v="0.08"/>
    <x v="0"/>
    <n v="-27.51"/>
    <n v="48.91"/>
    <n v="5.81"/>
    <s v="Saskachewan"/>
    <x v="3"/>
    <s v="Corporate"/>
    <x v="0"/>
    <x v="5"/>
  </r>
  <r>
    <s v="William Brown"/>
    <n v="27426"/>
    <d v="2010-02-23T00:00:00"/>
    <d v="2010-02-25T00:00:00"/>
    <s v="February"/>
    <s v="2010"/>
    <n v="2"/>
    <b v="0"/>
    <s v="low"/>
    <n v="41"/>
    <n v="438.66"/>
    <n v="0.01"/>
    <x v="0"/>
    <n v="58.86"/>
    <n v="9.99"/>
    <n v="4.78"/>
    <s v="Saskachewan"/>
    <x v="3"/>
    <s v="Home Office"/>
    <x v="0"/>
    <x v="5"/>
  </r>
  <r>
    <s v="William Brown"/>
    <n v="27426"/>
    <d v="2010-02-23T00:00:00"/>
    <d v="2010-03-02T00:00:00"/>
    <s v="March"/>
    <s v="2010"/>
    <n v="7"/>
    <b v="0"/>
    <s v="low"/>
    <n v="32"/>
    <n v="416.99"/>
    <n v="0.02"/>
    <x v="2"/>
    <n v="-93.62"/>
    <n v="12.88"/>
    <n v="4.59"/>
    <s v="Saskachewan"/>
    <x v="3"/>
    <s v="Home Office"/>
    <x v="0"/>
    <x v="15"/>
  </r>
  <r>
    <s v="Julia Dunbar"/>
    <n v="27810"/>
    <d v="2010-01-28T00:00:00"/>
    <d v="2010-01-30T00:00:00"/>
    <s v="January"/>
    <s v="2010"/>
    <n v="2"/>
    <b v="0"/>
    <s v="High"/>
    <n v="32"/>
    <n v="216.51"/>
    <n v="0.02"/>
    <x v="2"/>
    <n v="109.29"/>
    <n v="6.3"/>
    <n v="0.5"/>
    <s v="Saskachewan"/>
    <x v="3"/>
    <s v="Consumer"/>
    <x v="0"/>
    <x v="11"/>
  </r>
  <r>
    <s v="Susan Gilcrest"/>
    <n v="28674"/>
    <d v="2011-08-15T00:00:00"/>
    <d v="2011-08-16T00:00:00"/>
    <s v="August"/>
    <s v="2011"/>
    <n v="1"/>
    <b v="0"/>
    <s v="High"/>
    <n v="26"/>
    <n v="161.96"/>
    <n v="0"/>
    <x v="0"/>
    <n v="-51.12"/>
    <n v="5.78"/>
    <n v="5.67"/>
    <s v="Saskachewan"/>
    <x v="3"/>
    <s v="Home Office"/>
    <x v="0"/>
    <x v="5"/>
  </r>
  <r>
    <s v="Rick Hansen"/>
    <n v="28742"/>
    <d v="2012-04-29T00:00:00"/>
    <d v="2012-04-29T00:00:00"/>
    <s v="April"/>
    <s v="2012"/>
    <n v="0"/>
    <s v="FREE DELIVERY"/>
    <s v="low"/>
    <n v="35"/>
    <n v="587.91999999999996"/>
    <n v="0.09"/>
    <x v="0"/>
    <n v="-7.92"/>
    <n v="16.91"/>
    <n v="6.25"/>
    <s v="Saskachewan"/>
    <x v="3"/>
    <s v="Corporate"/>
    <x v="0"/>
    <x v="0"/>
  </r>
  <r>
    <s v="Rick Hansen"/>
    <n v="28742"/>
    <d v="2012-04-29T00:00:00"/>
    <d v="2012-05-06T00:00:00"/>
    <s v="May"/>
    <s v="2012"/>
    <n v="7"/>
    <b v="0"/>
    <s v="low"/>
    <n v="7"/>
    <n v="2171.4639999999999"/>
    <n v="0.04"/>
    <x v="1"/>
    <n v="-209.56"/>
    <n v="376.13"/>
    <n v="85.63"/>
    <s v="Saskachewan"/>
    <x v="3"/>
    <s v="Corporate"/>
    <x v="2"/>
    <x v="10"/>
  </r>
  <r>
    <s v="Nick Zandusky"/>
    <n v="28772"/>
    <d v="2009-02-06T00:00:00"/>
    <d v="2009-02-07T00:00:00"/>
    <s v="February"/>
    <s v="2009"/>
    <n v="1"/>
    <b v="0"/>
    <s v="High"/>
    <n v="16"/>
    <n v="950.46400000000006"/>
    <n v="0.02"/>
    <x v="0"/>
    <n v="-763.8"/>
    <n v="71.37"/>
    <n v="69"/>
    <s v="Saskachewan"/>
    <x v="3"/>
    <s v="Small Business"/>
    <x v="2"/>
    <x v="10"/>
  </r>
  <r>
    <s v="Nick Zandusky"/>
    <n v="28772"/>
    <d v="2009-02-06T00:00:00"/>
    <d v="2009-02-08T00:00:00"/>
    <s v="February"/>
    <s v="2009"/>
    <n v="2"/>
    <b v="0"/>
    <s v="High"/>
    <n v="4"/>
    <n v="705.68700000000001"/>
    <n v="0.03"/>
    <x v="2"/>
    <n v="-803.08"/>
    <n v="205.99"/>
    <n v="8.99"/>
    <s v="Saskachewan"/>
    <x v="3"/>
    <s v="Small Business"/>
    <x v="1"/>
    <x v="3"/>
  </r>
  <r>
    <s v="Ashley Jarboe"/>
    <n v="29152"/>
    <d v="2011-07-23T00:00:00"/>
    <d v="2011-07-27T00:00:00"/>
    <s v="July"/>
    <s v="2011"/>
    <n v="4"/>
    <b v="0"/>
    <s v="low"/>
    <n v="3"/>
    <n v="58.63"/>
    <n v="0"/>
    <x v="0"/>
    <n v="-40.86"/>
    <n v="17.48"/>
    <n v="1.99"/>
    <s v="Saskachewan"/>
    <x v="3"/>
    <s v="Small Business"/>
    <x v="1"/>
    <x v="7"/>
  </r>
  <r>
    <s v="Ashley Jarboe"/>
    <n v="29152"/>
    <d v="2011-07-23T00:00:00"/>
    <d v="2011-07-23T00:00:00"/>
    <s v="July"/>
    <s v="2011"/>
    <n v="0"/>
    <s v="FREE DELIVERY"/>
    <s v="low"/>
    <n v="13"/>
    <n v="94.99"/>
    <n v="0.06"/>
    <x v="0"/>
    <n v="-106.29"/>
    <n v="6.98"/>
    <n v="9.69"/>
    <s v="Saskachewan"/>
    <x v="3"/>
    <s v="Small Business"/>
    <x v="0"/>
    <x v="0"/>
  </r>
  <r>
    <s v="Patrick Ryan"/>
    <n v="29639"/>
    <d v="2011-04-17T00:00:00"/>
    <d v="2011-04-19T00:00:00"/>
    <s v="April"/>
    <s v="2011"/>
    <n v="2"/>
    <b v="0"/>
    <s v="Critical"/>
    <n v="8"/>
    <n v="22.37"/>
    <n v="0.04"/>
    <x v="0"/>
    <n v="-14.09"/>
    <n v="2.6"/>
    <n v="2.4"/>
    <s v="Saskachewan"/>
    <x v="3"/>
    <s v="Corporate"/>
    <x v="0"/>
    <x v="12"/>
  </r>
  <r>
    <s v="Patrick Ryan"/>
    <n v="30407"/>
    <d v="2009-04-17T00:00:00"/>
    <d v="2009-04-17T00:00:00"/>
    <s v="April"/>
    <s v="2009"/>
    <n v="0"/>
    <s v="FREE DELIVERY"/>
    <s v="low"/>
    <n v="41"/>
    <n v="17853.64"/>
    <n v="0.02"/>
    <x v="0"/>
    <n v="6227.33"/>
    <n v="419.19"/>
    <n v="19.989999999999998"/>
    <s v="Saskachewan"/>
    <x v="3"/>
    <s v="Corporate"/>
    <x v="0"/>
    <x v="0"/>
  </r>
  <r>
    <s v="William Brown"/>
    <n v="31175"/>
    <d v="2009-09-26T00:00:00"/>
    <d v="2009-09-29T00:00:00"/>
    <s v="September"/>
    <s v="2009"/>
    <n v="3"/>
    <b v="0"/>
    <s v="Critical"/>
    <n v="26"/>
    <n v="539.66"/>
    <n v="0"/>
    <x v="2"/>
    <n v="147.08000000000001"/>
    <n v="19.98"/>
    <n v="5.97"/>
    <s v="Saskachewan"/>
    <x v="3"/>
    <s v="Corporate"/>
    <x v="0"/>
    <x v="5"/>
  </r>
  <r>
    <s v="Peter Fuller"/>
    <n v="32455"/>
    <d v="2010-09-23T00:00:00"/>
    <d v="2010-09-24T00:00:00"/>
    <s v="September"/>
    <s v="2010"/>
    <n v="1"/>
    <b v="0"/>
    <s v="High"/>
    <n v="43"/>
    <n v="4620.53"/>
    <n v="0"/>
    <x v="0"/>
    <n v="1025.23"/>
    <n v="99.99"/>
    <n v="19.989999999999998"/>
    <s v="Saskachewan"/>
    <x v="3"/>
    <s v="Corporate"/>
    <x v="1"/>
    <x v="7"/>
  </r>
  <r>
    <s v="William Brown"/>
    <n v="32484"/>
    <d v="2011-02-04T00:00:00"/>
    <d v="2011-02-05T00:00:00"/>
    <s v="February"/>
    <s v="2011"/>
    <n v="1"/>
    <b v="0"/>
    <s v="Not Specified"/>
    <n v="9"/>
    <n v="2502.67"/>
    <n v="0.1"/>
    <x v="1"/>
    <n v="-198.8"/>
    <n v="300.98"/>
    <n v="64.73"/>
    <s v="Saskachewan"/>
    <x v="3"/>
    <s v="Corporate"/>
    <x v="2"/>
    <x v="14"/>
  </r>
  <r>
    <s v="Mitch Willingham"/>
    <n v="34402"/>
    <d v="2010-05-02T00:00:00"/>
    <d v="2010-05-04T00:00:00"/>
    <s v="May"/>
    <s v="2010"/>
    <n v="2"/>
    <b v="0"/>
    <s v="High"/>
    <n v="38"/>
    <n v="3016.85"/>
    <n v="0.05"/>
    <x v="0"/>
    <n v="-967.67"/>
    <n v="80.98"/>
    <n v="35"/>
    <s v="Saskachewan"/>
    <x v="3"/>
    <s v="Corporate"/>
    <x v="0"/>
    <x v="0"/>
  </r>
  <r>
    <s v="Mitch Willingham"/>
    <n v="34402"/>
    <d v="2010-05-02T00:00:00"/>
    <d v="2010-05-05T00:00:00"/>
    <s v="May"/>
    <s v="2010"/>
    <n v="3"/>
    <b v="0"/>
    <s v="High"/>
    <n v="11"/>
    <n v="48.5"/>
    <n v="7.0000000000000007E-2"/>
    <x v="2"/>
    <n v="23.88"/>
    <n v="3.15"/>
    <n v="0.5"/>
    <s v="Saskachewan"/>
    <x v="3"/>
    <s v="Corporate"/>
    <x v="0"/>
    <x v="11"/>
  </r>
  <r>
    <s v="Neoma Murray"/>
    <n v="34723"/>
    <d v="2012-12-09T00:00:00"/>
    <d v="2012-12-11T00:00:00"/>
    <s v="December"/>
    <s v="2012"/>
    <n v="2"/>
    <b v="0"/>
    <s v="Medium"/>
    <n v="4"/>
    <n v="6095.14"/>
    <n v="0.06"/>
    <x v="1"/>
    <n v="-3001.28"/>
    <n v="1500.97"/>
    <n v="29.7"/>
    <s v="Saskachewan"/>
    <x v="3"/>
    <s v="Small Business"/>
    <x v="1"/>
    <x v="16"/>
  </r>
  <r>
    <s v="Neoma Murray"/>
    <n v="34723"/>
    <d v="2012-12-09T00:00:00"/>
    <d v="2012-12-12T00:00:00"/>
    <s v="December"/>
    <s v="2012"/>
    <n v="3"/>
    <b v="0"/>
    <s v="Medium"/>
    <n v="46"/>
    <n v="3776.28"/>
    <n v="0.06"/>
    <x v="1"/>
    <n v="579.79"/>
    <n v="80.97"/>
    <n v="30.06"/>
    <s v="Saskachewan"/>
    <x v="3"/>
    <s v="Small Business"/>
    <x v="1"/>
    <x v="16"/>
  </r>
  <r>
    <s v="Neoma Murray"/>
    <n v="34723"/>
    <d v="2012-12-09T00:00:00"/>
    <d v="2012-12-11T00:00:00"/>
    <s v="December"/>
    <s v="2012"/>
    <n v="2"/>
    <b v="0"/>
    <s v="Medium"/>
    <n v="29"/>
    <n v="1487.8995"/>
    <n v="0.09"/>
    <x v="0"/>
    <n v="79.319999999999993"/>
    <n v="65.989999999999995"/>
    <n v="8.99"/>
    <s v="Saskachewan"/>
    <x v="3"/>
    <s v="Small Business"/>
    <x v="1"/>
    <x v="3"/>
  </r>
  <r>
    <s v="Neoma Murray"/>
    <n v="34757"/>
    <d v="2012-05-28T00:00:00"/>
    <d v="2012-05-30T00:00:00"/>
    <s v="May"/>
    <s v="2012"/>
    <n v="2"/>
    <b v="0"/>
    <s v="High"/>
    <n v="40"/>
    <n v="250.6"/>
    <n v="0.1"/>
    <x v="2"/>
    <n v="-107.06"/>
    <n v="6.48"/>
    <n v="6.22"/>
    <s v="Saskachewan"/>
    <x v="3"/>
    <s v="Small Business"/>
    <x v="0"/>
    <x v="5"/>
  </r>
  <r>
    <s v="William Brown"/>
    <n v="34913"/>
    <d v="2011-11-22T00:00:00"/>
    <d v="2011-11-24T00:00:00"/>
    <s v="November"/>
    <s v="2011"/>
    <n v="2"/>
    <b v="0"/>
    <s v="Medium"/>
    <n v="15"/>
    <n v="107.63"/>
    <n v="0"/>
    <x v="0"/>
    <n v="-29.89"/>
    <n v="6.81"/>
    <n v="5.48"/>
    <s v="Saskachewan"/>
    <x v="3"/>
    <s v="Home Office"/>
    <x v="0"/>
    <x v="2"/>
  </r>
  <r>
    <s v="Peter Fuller"/>
    <n v="35136"/>
    <d v="2009-10-08T00:00:00"/>
    <d v="2009-10-09T00:00:00"/>
    <s v="October"/>
    <s v="2009"/>
    <n v="1"/>
    <b v="0"/>
    <s v="Critical"/>
    <n v="23"/>
    <n v="68.73"/>
    <n v="7.0000000000000007E-2"/>
    <x v="0"/>
    <n v="17.170000000000002"/>
    <n v="2.94"/>
    <n v="0.81"/>
    <s v="Saskachewan"/>
    <x v="3"/>
    <s v="Corporate"/>
    <x v="0"/>
    <x v="12"/>
  </r>
  <r>
    <s v="Randy Bradley"/>
    <n v="35299"/>
    <d v="2012-08-10T00:00:00"/>
    <d v="2012-08-12T00:00:00"/>
    <s v="August"/>
    <s v="2012"/>
    <n v="2"/>
    <b v="0"/>
    <s v="Not Specified"/>
    <n v="41"/>
    <n v="4359"/>
    <n v="0.02"/>
    <x v="0"/>
    <n v="907.67"/>
    <n v="99.99"/>
    <n v="19.989999999999998"/>
    <s v="Saskachewan"/>
    <x v="3"/>
    <s v="Corporate"/>
    <x v="1"/>
    <x v="7"/>
  </r>
  <r>
    <s v="Mitch Willingham"/>
    <n v="36676"/>
    <d v="2011-08-25T00:00:00"/>
    <d v="2011-08-27T00:00:00"/>
    <s v="August"/>
    <s v="2011"/>
    <n v="2"/>
    <b v="0"/>
    <s v="Not Specified"/>
    <n v="32"/>
    <n v="3046.01"/>
    <n v="0.08"/>
    <x v="1"/>
    <n v="998.65"/>
    <n v="100.97"/>
    <n v="14"/>
    <s v="Saskachewan"/>
    <x v="3"/>
    <s v="Corporate"/>
    <x v="1"/>
    <x v="16"/>
  </r>
  <r>
    <s v="Mitch Willingham"/>
    <n v="36676"/>
    <d v="2011-08-25T00:00:00"/>
    <d v="2011-08-26T00:00:00"/>
    <s v="August"/>
    <s v="2011"/>
    <n v="1"/>
    <b v="0"/>
    <s v="Not Specified"/>
    <n v="15"/>
    <n v="353.52"/>
    <n v="0.04"/>
    <x v="0"/>
    <n v="51.53"/>
    <n v="22.84"/>
    <n v="8.18"/>
    <s v="Saskachewan"/>
    <x v="3"/>
    <s v="Corporate"/>
    <x v="0"/>
    <x v="5"/>
  </r>
  <r>
    <s v="William Brown"/>
    <n v="36708"/>
    <d v="2011-09-19T00:00:00"/>
    <d v="2011-09-21T00:00:00"/>
    <s v="September"/>
    <s v="2011"/>
    <n v="2"/>
    <b v="0"/>
    <s v="Not Specified"/>
    <n v="46"/>
    <n v="636.5"/>
    <n v="0.01"/>
    <x v="0"/>
    <n v="-71.98"/>
    <n v="12.99"/>
    <n v="9.44"/>
    <s v="Saskachewan"/>
    <x v="3"/>
    <s v="Corporate"/>
    <x v="1"/>
    <x v="16"/>
  </r>
  <r>
    <s v="William Brown"/>
    <n v="36708"/>
    <d v="2011-09-19T00:00:00"/>
    <d v="2011-09-21T00:00:00"/>
    <s v="September"/>
    <s v="2011"/>
    <n v="2"/>
    <b v="0"/>
    <s v="Not Specified"/>
    <n v="25"/>
    <n v="2614.3705"/>
    <n v="7.0000000000000007E-2"/>
    <x v="0"/>
    <n v="384.01"/>
    <n v="125.99"/>
    <n v="7.69"/>
    <s v="Saskachewan"/>
    <x v="3"/>
    <s v="Corporate"/>
    <x v="1"/>
    <x v="3"/>
  </r>
  <r>
    <s v="William Brown"/>
    <n v="36835"/>
    <d v="2009-10-20T00:00:00"/>
    <d v="2009-10-22T00:00:00"/>
    <s v="October"/>
    <s v="2009"/>
    <n v="2"/>
    <b v="0"/>
    <s v="Critical"/>
    <n v="39"/>
    <n v="12073.06"/>
    <n v="0.03"/>
    <x v="0"/>
    <n v="5081.87"/>
    <n v="315.98"/>
    <n v="19.989999999999998"/>
    <s v="Saskachewan"/>
    <x v="3"/>
    <s v="Home Office"/>
    <x v="0"/>
    <x v="2"/>
  </r>
  <r>
    <s v="William Brown"/>
    <n v="36835"/>
    <d v="2009-10-20T00:00:00"/>
    <d v="2009-10-21T00:00:00"/>
    <s v="October"/>
    <s v="2009"/>
    <n v="1"/>
    <b v="0"/>
    <s v="Critical"/>
    <n v="25"/>
    <n v="6685.05"/>
    <n v="0.09"/>
    <x v="0"/>
    <n v="1653.6"/>
    <n v="276.2"/>
    <n v="24.49"/>
    <s v="Saskachewan"/>
    <x v="3"/>
    <s v="Home Office"/>
    <x v="2"/>
    <x v="14"/>
  </r>
  <r>
    <s v="William Brown"/>
    <n v="36835"/>
    <d v="2009-10-20T00:00:00"/>
    <d v="2009-10-21T00:00:00"/>
    <s v="October"/>
    <s v="2009"/>
    <n v="1"/>
    <b v="0"/>
    <s v="Critical"/>
    <n v="18"/>
    <n v="1175.53"/>
    <n v="0.03"/>
    <x v="0"/>
    <n v="257.58999999999997"/>
    <n v="63.94"/>
    <n v="14.48"/>
    <s v="Saskachewan"/>
    <x v="3"/>
    <s v="Home Office"/>
    <x v="2"/>
    <x v="4"/>
  </r>
  <r>
    <s v="John Dryer"/>
    <n v="37127"/>
    <d v="2010-10-02T00:00:00"/>
    <d v="2010-10-03T00:00:00"/>
    <s v="October"/>
    <s v="2010"/>
    <n v="1"/>
    <b v="0"/>
    <s v="High"/>
    <n v="19"/>
    <n v="178.44"/>
    <n v="0.03"/>
    <x v="0"/>
    <n v="50.13"/>
    <n v="9.11"/>
    <n v="2.15"/>
    <s v="Saskachewan"/>
    <x v="3"/>
    <s v="Corporate"/>
    <x v="0"/>
    <x v="5"/>
  </r>
  <r>
    <s v="Peter Fuller"/>
    <n v="37667"/>
    <d v="2011-12-02T00:00:00"/>
    <d v="2011-12-03T00:00:00"/>
    <s v="December"/>
    <s v="2011"/>
    <n v="1"/>
    <b v="0"/>
    <s v="High"/>
    <n v="31"/>
    <n v="472.35"/>
    <n v="0.03"/>
    <x v="0"/>
    <n v="61.68"/>
    <n v="14.48"/>
    <n v="6.46"/>
    <s v="Saskachewan"/>
    <x v="3"/>
    <s v="Consumer"/>
    <x v="0"/>
    <x v="2"/>
  </r>
  <r>
    <s v="Matt Collister"/>
    <n v="37825"/>
    <d v="2009-07-22T00:00:00"/>
    <d v="2009-07-24T00:00:00"/>
    <s v="July"/>
    <s v="2009"/>
    <n v="2"/>
    <b v="0"/>
    <s v="low"/>
    <n v="44"/>
    <n v="505.01"/>
    <n v="0.06"/>
    <x v="0"/>
    <n v="-43.52"/>
    <n v="11.97"/>
    <n v="4.9800000000000004"/>
    <s v="Saskachewan"/>
    <x v="3"/>
    <s v="Home Office"/>
    <x v="0"/>
    <x v="1"/>
  </r>
  <r>
    <s v="Matt Collister"/>
    <n v="37825"/>
    <d v="2009-07-22T00:00:00"/>
    <d v="2009-07-29T00:00:00"/>
    <s v="July"/>
    <s v="2009"/>
    <n v="7"/>
    <b v="0"/>
    <s v="low"/>
    <n v="41"/>
    <n v="286.75"/>
    <n v="0.06"/>
    <x v="0"/>
    <n v="98.44"/>
    <n v="6.98"/>
    <n v="1.6"/>
    <s v="Saskachewan"/>
    <x v="3"/>
    <s v="Home Office"/>
    <x v="0"/>
    <x v="5"/>
  </r>
  <r>
    <s v="Patrick Ryan"/>
    <n v="37861"/>
    <d v="2011-12-28T00:00:00"/>
    <d v="2011-12-30T00:00:00"/>
    <s v="December"/>
    <s v="2011"/>
    <n v="2"/>
    <b v="0"/>
    <s v="Not Specified"/>
    <n v="32"/>
    <n v="980.07"/>
    <n v="0.09"/>
    <x v="0"/>
    <n v="337.25"/>
    <n v="30.98"/>
    <n v="5.76"/>
    <s v="Saskachewan"/>
    <x v="3"/>
    <s v="Corporate"/>
    <x v="0"/>
    <x v="5"/>
  </r>
  <r>
    <s v="Rick Hansen"/>
    <n v="37926"/>
    <d v="2009-09-08T00:00:00"/>
    <d v="2009-09-10T00:00:00"/>
    <s v="September"/>
    <s v="2009"/>
    <n v="2"/>
    <b v="0"/>
    <s v="Critical"/>
    <n v="31"/>
    <n v="353.25"/>
    <n v="0.02"/>
    <x v="0"/>
    <n v="60.06"/>
    <n v="11.55"/>
    <n v="2.36"/>
    <s v="Saskachewan"/>
    <x v="3"/>
    <s v="Corporate"/>
    <x v="0"/>
    <x v="12"/>
  </r>
  <r>
    <s v="Pauline Webber"/>
    <n v="38304"/>
    <d v="2011-03-22T00:00:00"/>
    <d v="2011-03-24T00:00:00"/>
    <s v="March"/>
    <s v="2011"/>
    <n v="2"/>
    <b v="0"/>
    <s v="High"/>
    <n v="7"/>
    <n v="30.1"/>
    <n v="0.09"/>
    <x v="0"/>
    <n v="-28.31"/>
    <n v="3.58"/>
    <n v="5.47"/>
    <s v="Saskachewan"/>
    <x v="3"/>
    <s v="Consumer"/>
    <x v="0"/>
    <x v="2"/>
  </r>
  <r>
    <s v="Nick Zandusky"/>
    <n v="38978"/>
    <d v="2009-08-03T00:00:00"/>
    <d v="2009-08-05T00:00:00"/>
    <s v="August"/>
    <s v="2009"/>
    <n v="2"/>
    <b v="0"/>
    <s v="low"/>
    <n v="24"/>
    <n v="4547.26"/>
    <n v="0"/>
    <x v="1"/>
    <n v="468.27"/>
    <n v="180.98"/>
    <n v="30"/>
    <s v="Saskachewan"/>
    <x v="3"/>
    <s v="Small Business"/>
    <x v="2"/>
    <x v="14"/>
  </r>
  <r>
    <s v="Sam Craven"/>
    <n v="39267"/>
    <d v="2010-01-18T00:00:00"/>
    <d v="2010-01-20T00:00:00"/>
    <s v="January"/>
    <s v="2010"/>
    <n v="2"/>
    <b v="0"/>
    <s v="High"/>
    <n v="26"/>
    <n v="430.33"/>
    <n v="0.08"/>
    <x v="0"/>
    <n v="85.48"/>
    <n v="17.78"/>
    <n v="5.03"/>
    <s v="Saskachewan"/>
    <x v="3"/>
    <s v="Home Office"/>
    <x v="2"/>
    <x v="4"/>
  </r>
  <r>
    <s v="Sam Craven"/>
    <n v="39267"/>
    <d v="2010-01-18T00:00:00"/>
    <d v="2010-01-19T00:00:00"/>
    <s v="January"/>
    <s v="2010"/>
    <n v="1"/>
    <b v="0"/>
    <s v="High"/>
    <n v="46"/>
    <n v="1221.47"/>
    <n v="0.09"/>
    <x v="0"/>
    <n v="-233.14"/>
    <n v="28.28"/>
    <n v="13.99"/>
    <s v="Saskachewan"/>
    <x v="3"/>
    <s v="Home Office"/>
    <x v="0"/>
    <x v="0"/>
  </r>
  <r>
    <s v="Pauline Webber"/>
    <n v="40772"/>
    <d v="2012-02-13T00:00:00"/>
    <d v="2012-02-14T00:00:00"/>
    <s v="February"/>
    <s v="2012"/>
    <n v="1"/>
    <b v="0"/>
    <s v="Critical"/>
    <n v="15"/>
    <n v="128.27000000000001"/>
    <n v="0"/>
    <x v="0"/>
    <n v="22.85"/>
    <n v="7.89"/>
    <n v="2.82"/>
    <s v="Saskachewan"/>
    <x v="3"/>
    <s v="Consumer"/>
    <x v="0"/>
    <x v="6"/>
  </r>
  <r>
    <s v="Patrick Ryan"/>
    <n v="40928"/>
    <d v="2009-09-12T00:00:00"/>
    <d v="2009-09-17T00:00:00"/>
    <s v="September"/>
    <s v="2009"/>
    <n v="5"/>
    <b v="0"/>
    <s v="low"/>
    <n v="4"/>
    <n v="292.34050000000002"/>
    <n v="0.01"/>
    <x v="0"/>
    <n v="-420.59"/>
    <n v="85.99"/>
    <n v="0.99"/>
    <s v="Saskachewan"/>
    <x v="3"/>
    <s v="Corporate"/>
    <x v="1"/>
    <x v="3"/>
  </r>
  <r>
    <s v="Kean Takahito"/>
    <n v="41216"/>
    <d v="2009-07-01T00:00:00"/>
    <d v="2009-07-02T00:00:00"/>
    <s v="July"/>
    <s v="2009"/>
    <n v="1"/>
    <b v="0"/>
    <s v="Not Specified"/>
    <n v="8"/>
    <n v="253.26"/>
    <n v="0.02"/>
    <x v="0"/>
    <n v="49.66"/>
    <n v="29.17"/>
    <n v="6.27"/>
    <s v="Saskachewan"/>
    <x v="3"/>
    <s v="Home Office"/>
    <x v="0"/>
    <x v="2"/>
  </r>
  <r>
    <s v="Kean Takahito"/>
    <n v="41216"/>
    <d v="2009-07-01T00:00:00"/>
    <d v="2009-07-03T00:00:00"/>
    <s v="July"/>
    <s v="2009"/>
    <n v="2"/>
    <b v="0"/>
    <s v="Not Specified"/>
    <n v="45"/>
    <n v="6865.0720000000001"/>
    <n v="0"/>
    <x v="1"/>
    <n v="1117.24"/>
    <n v="179.29"/>
    <n v="29.21"/>
    <s v="Saskachewan"/>
    <x v="3"/>
    <s v="Home Office"/>
    <x v="2"/>
    <x v="10"/>
  </r>
  <r>
    <s v="Julia Dunbar"/>
    <n v="42310"/>
    <d v="2009-07-21T00:00:00"/>
    <d v="2009-07-22T00:00:00"/>
    <s v="July"/>
    <s v="2009"/>
    <n v="1"/>
    <b v="0"/>
    <s v="Critical"/>
    <n v="20"/>
    <n v="3361.7584999999999"/>
    <n v="0.04"/>
    <x v="0"/>
    <n v="394.35"/>
    <n v="205.99"/>
    <n v="8.99"/>
    <s v="Saskachewan"/>
    <x v="3"/>
    <s v="Consumer"/>
    <x v="1"/>
    <x v="3"/>
  </r>
  <r>
    <s v="Nick Zandusky"/>
    <n v="42403"/>
    <d v="2009-06-20T00:00:00"/>
    <d v="2009-06-21T00:00:00"/>
    <s v="June"/>
    <s v="2009"/>
    <n v="1"/>
    <b v="0"/>
    <s v="Not Specified"/>
    <n v="38"/>
    <n v="117.84"/>
    <n v="0.04"/>
    <x v="0"/>
    <n v="30.76"/>
    <n v="3.08"/>
    <n v="0.99"/>
    <s v="Saskachewan"/>
    <x v="3"/>
    <s v="Small Business"/>
    <x v="0"/>
    <x v="11"/>
  </r>
  <r>
    <s v="Nick Zandusky"/>
    <n v="42403"/>
    <d v="2009-06-20T00:00:00"/>
    <d v="2009-06-21T00:00:00"/>
    <s v="June"/>
    <s v="2009"/>
    <n v="1"/>
    <b v="0"/>
    <s v="Not Specified"/>
    <n v="47"/>
    <n v="121.2"/>
    <n v="0.1"/>
    <x v="0"/>
    <n v="-20.2"/>
    <n v="2.78"/>
    <n v="1.25"/>
    <s v="Saskachewan"/>
    <x v="3"/>
    <s v="Small Business"/>
    <x v="0"/>
    <x v="12"/>
  </r>
  <r>
    <s v="Matt Collister"/>
    <n v="43138"/>
    <d v="2012-03-14T00:00:00"/>
    <d v="2012-03-18T00:00:00"/>
    <s v="March"/>
    <s v="2012"/>
    <n v="4"/>
    <b v="0"/>
    <s v="low"/>
    <n v="43"/>
    <n v="1334.05"/>
    <n v="0.06"/>
    <x v="0"/>
    <n v="581.77"/>
    <n v="30.56"/>
    <n v="2.99"/>
    <s v="Saskachewan"/>
    <x v="3"/>
    <s v="Home Office"/>
    <x v="0"/>
    <x v="2"/>
  </r>
  <r>
    <s v="Matt Collister"/>
    <n v="43138"/>
    <d v="2012-03-14T00:00:00"/>
    <d v="2012-03-16T00:00:00"/>
    <s v="March"/>
    <s v="2012"/>
    <n v="2"/>
    <b v="0"/>
    <s v="low"/>
    <n v="50"/>
    <n v="6552.86"/>
    <n v="7.0000000000000007E-2"/>
    <x v="1"/>
    <n v="-692.82"/>
    <n v="137.47999999999999"/>
    <n v="32.18"/>
    <s v="Saskachewan"/>
    <x v="3"/>
    <s v="Home Office"/>
    <x v="2"/>
    <x v="9"/>
  </r>
  <r>
    <s v="John Dryer"/>
    <n v="43206"/>
    <d v="2009-08-23T00:00:00"/>
    <d v="2009-08-24T00:00:00"/>
    <s v="August"/>
    <s v="2009"/>
    <n v="1"/>
    <b v="0"/>
    <s v="Medium"/>
    <n v="16"/>
    <n v="587.88"/>
    <n v="0"/>
    <x v="2"/>
    <n v="135.37"/>
    <n v="35.409999999999997"/>
    <n v="1.99"/>
    <s v="Saskachewan"/>
    <x v="3"/>
    <s v="Corporate"/>
    <x v="1"/>
    <x v="7"/>
  </r>
  <r>
    <s v="Julia Dunbar"/>
    <n v="43207"/>
    <d v="2010-06-09T00:00:00"/>
    <d v="2010-06-13T00:00:00"/>
    <s v="June"/>
    <s v="2010"/>
    <n v="4"/>
    <b v="0"/>
    <s v="low"/>
    <n v="45"/>
    <n v="2207.9"/>
    <n v="0.02"/>
    <x v="0"/>
    <n v="579.76"/>
    <n v="49.34"/>
    <n v="10.25"/>
    <s v="Saskachewan"/>
    <x v="3"/>
    <s v="Consumer"/>
    <x v="2"/>
    <x v="4"/>
  </r>
  <r>
    <s v="Julia Dunbar"/>
    <n v="43207"/>
    <d v="2010-06-09T00:00:00"/>
    <d v="2010-06-16T00:00:00"/>
    <s v="June"/>
    <s v="2010"/>
    <n v="7"/>
    <b v="0"/>
    <s v="low"/>
    <n v="41"/>
    <n v="139.93"/>
    <n v="0.05"/>
    <x v="0"/>
    <n v="-3.06"/>
    <n v="3.28"/>
    <n v="1.95"/>
    <s v="Saskachewan"/>
    <x v="3"/>
    <s v="Consumer"/>
    <x v="0"/>
    <x v="12"/>
  </r>
  <r>
    <s v="Julia Dunbar"/>
    <n v="43207"/>
    <d v="2010-06-09T00:00:00"/>
    <d v="2010-06-11T00:00:00"/>
    <s v="June"/>
    <s v="2010"/>
    <n v="2"/>
    <b v="0"/>
    <s v="low"/>
    <n v="8"/>
    <n v="15.45"/>
    <n v="0.05"/>
    <x v="0"/>
    <n v="-7.75"/>
    <n v="1.81"/>
    <n v="1.56"/>
    <s v="Saskachewan"/>
    <x v="3"/>
    <s v="Consumer"/>
    <x v="0"/>
    <x v="6"/>
  </r>
  <r>
    <s v="William Brown"/>
    <n v="43650"/>
    <d v="2009-03-23T00:00:00"/>
    <d v="2009-03-24T00:00:00"/>
    <s v="March"/>
    <s v="2009"/>
    <n v="1"/>
    <b v="0"/>
    <s v="Not Specified"/>
    <n v="3"/>
    <n v="1759.65"/>
    <n v="0.06"/>
    <x v="0"/>
    <n v="-2213.75"/>
    <n v="599.99"/>
    <n v="24.49"/>
    <s v="Saskachewan"/>
    <x v="3"/>
    <s v="Corporate"/>
    <x v="1"/>
    <x v="13"/>
  </r>
  <r>
    <s v="William Brown"/>
    <n v="43650"/>
    <d v="2009-03-23T00:00:00"/>
    <d v="2009-03-25T00:00:00"/>
    <s v="March"/>
    <s v="2009"/>
    <n v="2"/>
    <b v="0"/>
    <s v="Not Specified"/>
    <n v="7"/>
    <n v="88.59"/>
    <n v="0.05"/>
    <x v="0"/>
    <n v="-26.29"/>
    <n v="11.97"/>
    <n v="5.81"/>
    <s v="Saskachewan"/>
    <x v="3"/>
    <s v="Corporate"/>
    <x v="0"/>
    <x v="12"/>
  </r>
  <r>
    <s v="Peter Fuller"/>
    <n v="44290"/>
    <d v="2010-03-21T00:00:00"/>
    <d v="2010-03-23T00:00:00"/>
    <s v="March"/>
    <s v="2010"/>
    <n v="2"/>
    <b v="0"/>
    <s v="Medium"/>
    <n v="49"/>
    <n v="508.38"/>
    <n v="0.06"/>
    <x v="0"/>
    <n v="4.68"/>
    <n v="10.4"/>
    <n v="5.4"/>
    <s v="Saskachewan"/>
    <x v="3"/>
    <s v="Corporate"/>
    <x v="2"/>
    <x v="4"/>
  </r>
  <r>
    <s v="Peter Fuller"/>
    <n v="44290"/>
    <d v="2010-03-21T00:00:00"/>
    <d v="2010-03-23T00:00:00"/>
    <s v="March"/>
    <s v="2010"/>
    <n v="2"/>
    <b v="0"/>
    <s v="Medium"/>
    <n v="28"/>
    <n v="281.08999999999997"/>
    <n v="0.01"/>
    <x v="0"/>
    <n v="-114.58"/>
    <n v="9.06"/>
    <n v="9.86"/>
    <s v="Saskachewan"/>
    <x v="3"/>
    <s v="Corporate"/>
    <x v="0"/>
    <x v="5"/>
  </r>
  <r>
    <s v="Peter Fuller"/>
    <n v="44290"/>
    <d v="2010-03-21T00:00:00"/>
    <d v="2010-03-23T00:00:00"/>
    <s v="March"/>
    <s v="2010"/>
    <n v="2"/>
    <b v="0"/>
    <s v="Medium"/>
    <n v="41"/>
    <n v="276.64999999999998"/>
    <n v="0.02"/>
    <x v="0"/>
    <n v="-75.28"/>
    <n v="6.48"/>
    <n v="5.87"/>
    <s v="Saskachewan"/>
    <x v="3"/>
    <s v="Corporate"/>
    <x v="0"/>
    <x v="5"/>
  </r>
  <r>
    <s v="Neoma Murray"/>
    <n v="44613"/>
    <d v="2010-08-30T00:00:00"/>
    <d v="2010-08-31T00:00:00"/>
    <s v="August"/>
    <s v="2010"/>
    <n v="1"/>
    <b v="0"/>
    <s v="High"/>
    <n v="34"/>
    <n v="1911.69"/>
    <n v="7.0000000000000007E-2"/>
    <x v="0"/>
    <n v="939.43"/>
    <n v="55.98"/>
    <n v="5.15"/>
    <s v="Saskachewan"/>
    <x v="3"/>
    <s v="Small Business"/>
    <x v="0"/>
    <x v="5"/>
  </r>
  <r>
    <s v="Neoma Murray"/>
    <n v="44613"/>
    <d v="2010-08-30T00:00:00"/>
    <d v="2010-08-31T00:00:00"/>
    <s v="August"/>
    <s v="2010"/>
    <n v="1"/>
    <b v="0"/>
    <s v="High"/>
    <n v="17"/>
    <n v="120.751"/>
    <n v="0.03"/>
    <x v="0"/>
    <n v="-71.39"/>
    <n v="7.99"/>
    <n v="5.03"/>
    <s v="Saskachewan"/>
    <x v="3"/>
    <s v="Small Business"/>
    <x v="1"/>
    <x v="3"/>
  </r>
  <r>
    <s v="Neoma Murray"/>
    <n v="44613"/>
    <d v="2010-08-30T00:00:00"/>
    <d v="2010-08-31T00:00:00"/>
    <s v="August"/>
    <s v="2010"/>
    <n v="1"/>
    <b v="0"/>
    <s v="High"/>
    <n v="45"/>
    <n v="245.55"/>
    <n v="0.03"/>
    <x v="0"/>
    <n v="-227.25"/>
    <n v="5.28"/>
    <n v="8.16"/>
    <s v="Saskachewan"/>
    <x v="3"/>
    <s v="Small Business"/>
    <x v="0"/>
    <x v="5"/>
  </r>
  <r>
    <s v="Peter Fuller"/>
    <n v="44965"/>
    <d v="2011-10-02T00:00:00"/>
    <d v="2011-10-06T00:00:00"/>
    <s v="October"/>
    <s v="2011"/>
    <n v="4"/>
    <b v="0"/>
    <s v="low"/>
    <n v="19"/>
    <n v="28.82"/>
    <n v="0"/>
    <x v="0"/>
    <n v="2.16"/>
    <n v="1.48"/>
    <n v="0.7"/>
    <s v="Saskachewan"/>
    <x v="3"/>
    <s v="Corporate"/>
    <x v="0"/>
    <x v="6"/>
  </r>
  <r>
    <s v="Peter Fuller"/>
    <n v="44965"/>
    <d v="2011-10-02T00:00:00"/>
    <d v="2011-10-06T00:00:00"/>
    <s v="October"/>
    <s v="2011"/>
    <n v="4"/>
    <b v="0"/>
    <s v="low"/>
    <n v="45"/>
    <n v="75.39"/>
    <n v="0.05"/>
    <x v="0"/>
    <n v="-4.83"/>
    <n v="1.68"/>
    <n v="0.7"/>
    <s v="Saskachewan"/>
    <x v="3"/>
    <s v="Corporate"/>
    <x v="0"/>
    <x v="12"/>
  </r>
  <r>
    <s v="Maya Herman"/>
    <n v="45733"/>
    <d v="2010-12-06T00:00:00"/>
    <d v="2010-12-07T00:00:00"/>
    <s v="December"/>
    <s v="2010"/>
    <n v="1"/>
    <b v="0"/>
    <s v="Critical"/>
    <n v="39"/>
    <n v="851.17"/>
    <n v="7.0000000000000007E-2"/>
    <x v="0"/>
    <n v="-131.28"/>
    <n v="22.38"/>
    <n v="15.1"/>
    <s v="Saskachewan"/>
    <x v="3"/>
    <s v="Corporate"/>
    <x v="0"/>
    <x v="2"/>
  </r>
  <r>
    <s v="Patrick Ryan"/>
    <n v="45893"/>
    <d v="2011-05-26T00:00:00"/>
    <d v="2011-05-27T00:00:00"/>
    <s v="May"/>
    <s v="2011"/>
    <n v="1"/>
    <b v="0"/>
    <s v="High"/>
    <n v="15"/>
    <n v="68.03"/>
    <n v="0.05"/>
    <x v="0"/>
    <n v="8.8699999999999992"/>
    <n v="4.49"/>
    <n v="1.49"/>
    <s v="Saskachewan"/>
    <x v="3"/>
    <s v="Corporate"/>
    <x v="0"/>
    <x v="2"/>
  </r>
  <r>
    <s v="Nick Zandusky"/>
    <n v="46113"/>
    <d v="2009-12-02T00:00:00"/>
    <d v="2009-12-03T00:00:00"/>
    <s v="December"/>
    <s v="2009"/>
    <n v="1"/>
    <b v="0"/>
    <s v="Not Specified"/>
    <n v="18"/>
    <n v="2567.13"/>
    <n v="0.02"/>
    <x v="2"/>
    <n v="945.54"/>
    <n v="136.97999999999999"/>
    <n v="24.49"/>
    <s v="Saskachewan"/>
    <x v="3"/>
    <s v="Small Business"/>
    <x v="2"/>
    <x v="4"/>
  </r>
  <r>
    <s v="Peter Fuller"/>
    <n v="46311"/>
    <d v="2011-07-25T00:00:00"/>
    <d v="2011-07-25T00:00:00"/>
    <s v="July"/>
    <s v="2011"/>
    <n v="0"/>
    <s v="FREE DELIVERY"/>
    <s v="High"/>
    <n v="42"/>
    <n v="1244.01"/>
    <n v="0"/>
    <x v="0"/>
    <n v="539.57000000000005"/>
    <n v="28.48"/>
    <n v="1.99"/>
    <s v="Saskachewan"/>
    <x v="3"/>
    <s v="Consumer"/>
    <x v="1"/>
    <x v="7"/>
  </r>
  <r>
    <s v="Peter Fuller"/>
    <n v="46311"/>
    <d v="2011-07-25T00:00:00"/>
    <d v="2011-07-26T00:00:00"/>
    <s v="July"/>
    <s v="2011"/>
    <n v="1"/>
    <b v="0"/>
    <s v="High"/>
    <n v="42"/>
    <n v="981.73"/>
    <n v="0.03"/>
    <x v="0"/>
    <n v="388.23"/>
    <n v="22.23"/>
    <n v="3.63"/>
    <s v="Saskachewan"/>
    <x v="3"/>
    <s v="Consumer"/>
    <x v="2"/>
    <x v="4"/>
  </r>
  <r>
    <s v="Peter Fuller"/>
    <n v="46311"/>
    <d v="2011-07-25T00:00:00"/>
    <d v="2011-07-27T00:00:00"/>
    <s v="July"/>
    <s v="2011"/>
    <n v="2"/>
    <b v="0"/>
    <s v="High"/>
    <n v="44"/>
    <n v="302.07"/>
    <n v="0"/>
    <x v="0"/>
    <n v="-185.98"/>
    <n v="6.48"/>
    <n v="8.4"/>
    <s v="Saskachewan"/>
    <x v="3"/>
    <s v="Consumer"/>
    <x v="0"/>
    <x v="5"/>
  </r>
  <r>
    <s v="Peter Fuller"/>
    <n v="47398"/>
    <d v="2011-06-17T00:00:00"/>
    <d v="2011-06-19T00:00:00"/>
    <s v="June"/>
    <s v="2011"/>
    <n v="2"/>
    <b v="0"/>
    <s v="Medium"/>
    <n v="6"/>
    <n v="1307.184"/>
    <n v="0.03"/>
    <x v="1"/>
    <n v="-184.06"/>
    <n v="262.11"/>
    <n v="62.74"/>
    <s v="Saskachewan"/>
    <x v="3"/>
    <s v="Corporate"/>
    <x v="2"/>
    <x v="10"/>
  </r>
  <r>
    <s v="John Dryer"/>
    <n v="47554"/>
    <d v="2010-03-13T00:00:00"/>
    <d v="2010-03-13T00:00:00"/>
    <s v="March"/>
    <s v="2010"/>
    <n v="0"/>
    <s v="FREE DELIVERY"/>
    <s v="low"/>
    <n v="9"/>
    <n v="436.3"/>
    <n v="0.08"/>
    <x v="1"/>
    <n v="-50.31"/>
    <n v="50.98"/>
    <n v="14.19"/>
    <s v="Saskachewan"/>
    <x v="3"/>
    <s v="Corporate"/>
    <x v="2"/>
    <x v="14"/>
  </r>
  <r>
    <s v="John Dryer"/>
    <n v="47554"/>
    <d v="2010-03-13T00:00:00"/>
    <d v="2010-03-20T00:00:00"/>
    <s v="March"/>
    <s v="2010"/>
    <n v="7"/>
    <b v="0"/>
    <s v="low"/>
    <n v="47"/>
    <n v="364.23"/>
    <n v="0.01"/>
    <x v="0"/>
    <n v="41.58"/>
    <n v="7.59"/>
    <n v="4"/>
    <s v="Saskachewan"/>
    <x v="3"/>
    <s v="Corporate"/>
    <x v="2"/>
    <x v="4"/>
  </r>
  <r>
    <s v="Matt Collister"/>
    <n v="48135"/>
    <d v="2009-04-19T00:00:00"/>
    <d v="2009-04-19T00:00:00"/>
    <s v="April"/>
    <s v="2009"/>
    <n v="0"/>
    <s v="FREE DELIVERY"/>
    <s v="High"/>
    <n v="40"/>
    <n v="750.14"/>
    <n v="0.02"/>
    <x v="0"/>
    <n v="93.68"/>
    <n v="17.670000000000002"/>
    <n v="8.99"/>
    <s v="Saskachewan"/>
    <x v="3"/>
    <s v="Home Office"/>
    <x v="2"/>
    <x v="4"/>
  </r>
  <r>
    <s v="Rick Hansen"/>
    <n v="49346"/>
    <d v="2011-05-05T00:00:00"/>
    <d v="2011-05-08T00:00:00"/>
    <s v="May"/>
    <s v="2011"/>
    <n v="3"/>
    <b v="0"/>
    <s v="Not Specified"/>
    <n v="8"/>
    <n v="94.35"/>
    <n v="0.1"/>
    <x v="0"/>
    <n v="42.22"/>
    <n v="12.22"/>
    <n v="2.85"/>
    <s v="Saskachewan"/>
    <x v="3"/>
    <s v="Corporate"/>
    <x v="2"/>
    <x v="4"/>
  </r>
  <r>
    <s v="Rick Hansen"/>
    <n v="49346"/>
    <d v="2011-05-05T00:00:00"/>
    <d v="2011-05-06T00:00:00"/>
    <s v="May"/>
    <s v="2011"/>
    <n v="1"/>
    <b v="0"/>
    <s v="Not Specified"/>
    <n v="50"/>
    <n v="276.75"/>
    <n v="0.04"/>
    <x v="0"/>
    <n v="-117.91"/>
    <n v="5.28"/>
    <n v="5.57"/>
    <s v="Saskachewan"/>
    <x v="3"/>
    <s v="Corporate"/>
    <x v="0"/>
    <x v="5"/>
  </r>
  <r>
    <s v="Mitch Willingham"/>
    <n v="49735"/>
    <d v="2009-09-23T00:00:00"/>
    <d v="2009-09-24T00:00:00"/>
    <s v="September"/>
    <s v="2009"/>
    <n v="1"/>
    <b v="0"/>
    <s v="Not Specified"/>
    <n v="32"/>
    <n v="1929.19"/>
    <n v="0.04"/>
    <x v="0"/>
    <n v="570.66999999999996"/>
    <n v="60.97"/>
    <n v="4.5"/>
    <s v="Saskachewan"/>
    <x v="3"/>
    <s v="Corporate"/>
    <x v="0"/>
    <x v="1"/>
  </r>
  <r>
    <s v="Patrick Ryan"/>
    <n v="50087"/>
    <d v="2010-05-15T00:00:00"/>
    <d v="2010-05-17T00:00:00"/>
    <s v="May"/>
    <s v="2010"/>
    <n v="2"/>
    <b v="0"/>
    <s v="Not Specified"/>
    <n v="17"/>
    <n v="58.86"/>
    <n v="0.03"/>
    <x v="0"/>
    <n v="6.96"/>
    <n v="3.29"/>
    <n v="1.35"/>
    <s v="Saskachewan"/>
    <x v="3"/>
    <s v="Corporate"/>
    <x v="0"/>
    <x v="6"/>
  </r>
  <r>
    <s v="Toby Grace"/>
    <n v="50466"/>
    <d v="2012-06-28T00:00:00"/>
    <d v="2012-06-30T00:00:00"/>
    <s v="June"/>
    <s v="2012"/>
    <n v="2"/>
    <b v="0"/>
    <s v="Critical"/>
    <n v="32"/>
    <n v="6892.07"/>
    <n v="0.05"/>
    <x v="2"/>
    <n v="2754.16"/>
    <n v="223.98"/>
    <n v="15.01"/>
    <s v="Saskachewan"/>
    <x v="3"/>
    <s v="Home Office"/>
    <x v="0"/>
    <x v="2"/>
  </r>
  <r>
    <s v="John Dryer"/>
    <n v="50501"/>
    <d v="2009-05-29T00:00:00"/>
    <d v="2009-05-31T00:00:00"/>
    <s v="May"/>
    <s v="2009"/>
    <n v="2"/>
    <b v="0"/>
    <s v="High"/>
    <n v="31"/>
    <n v="801.45"/>
    <n v="0.01"/>
    <x v="0"/>
    <n v="227.59"/>
    <n v="23.99"/>
    <n v="6.3"/>
    <s v="Saskachewan"/>
    <x v="3"/>
    <s v="Corporate"/>
    <x v="1"/>
    <x v="16"/>
  </r>
  <r>
    <s v="Neoma Murray"/>
    <n v="50818"/>
    <d v="2012-10-06T00:00:00"/>
    <d v="2012-10-08T00:00:00"/>
    <s v="October"/>
    <s v="2012"/>
    <n v="2"/>
    <b v="0"/>
    <s v="Medium"/>
    <n v="34"/>
    <n v="5518.5315000000001"/>
    <n v="0.1"/>
    <x v="0"/>
    <n v="1111.26"/>
    <n v="205.99"/>
    <n v="8.99"/>
    <s v="Saskachewan"/>
    <x v="3"/>
    <s v="Small Business"/>
    <x v="1"/>
    <x v="3"/>
  </r>
  <r>
    <s v="Nick Zandusky"/>
    <n v="50852"/>
    <d v="2011-06-12T00:00:00"/>
    <d v="2011-06-13T00:00:00"/>
    <s v="June"/>
    <s v="2011"/>
    <n v="1"/>
    <b v="0"/>
    <s v="Medium"/>
    <n v="24"/>
    <n v="188.47"/>
    <n v="0.03"/>
    <x v="0"/>
    <n v="-191.23"/>
    <n v="7.38"/>
    <n v="11.51"/>
    <s v="Saskachewan"/>
    <x v="3"/>
    <s v="Small Business"/>
    <x v="0"/>
    <x v="2"/>
  </r>
  <r>
    <s v="Peter Fuller"/>
    <n v="52068"/>
    <d v="2012-01-13T00:00:00"/>
    <d v="2012-01-13T00:00:00"/>
    <s v="January"/>
    <s v="2012"/>
    <n v="0"/>
    <s v="FREE DELIVERY"/>
    <s v="Not Specified"/>
    <n v="31"/>
    <n v="163.27000000000001"/>
    <n v="0.04"/>
    <x v="0"/>
    <n v="-0.62"/>
    <n v="5.28"/>
    <n v="2.99"/>
    <s v="Saskachewan"/>
    <x v="3"/>
    <s v="Corporate"/>
    <x v="0"/>
    <x v="2"/>
  </r>
  <r>
    <s v="Peter Fuller"/>
    <n v="52068"/>
    <d v="2012-01-13T00:00:00"/>
    <d v="2012-01-13T00:00:00"/>
    <s v="January"/>
    <s v="2012"/>
    <n v="0"/>
    <s v="FREE DELIVERY"/>
    <s v="Not Specified"/>
    <n v="47"/>
    <n v="24559.91"/>
    <n v="0.01"/>
    <x v="1"/>
    <n v="7358.66"/>
    <n v="517.48"/>
    <n v="16.63"/>
    <s v="Saskachewan"/>
    <x v="3"/>
    <s v="Corporate"/>
    <x v="1"/>
    <x v="16"/>
  </r>
  <r>
    <s v="Peter Fuller"/>
    <n v="52068"/>
    <d v="2012-01-13T00:00:00"/>
    <d v="2012-01-14T00:00:00"/>
    <s v="January"/>
    <s v="2012"/>
    <n v="1"/>
    <b v="0"/>
    <s v="Not Specified"/>
    <n v="21"/>
    <n v="1217.5"/>
    <n v="7.0000000000000007E-2"/>
    <x v="1"/>
    <n v="-412.36"/>
    <n v="58.14"/>
    <n v="36.61"/>
    <s v="Saskachewan"/>
    <x v="3"/>
    <s v="Corporate"/>
    <x v="2"/>
    <x v="9"/>
  </r>
  <r>
    <s v="Peter Fuller"/>
    <n v="52068"/>
    <d v="2012-01-13T00:00:00"/>
    <d v="2012-01-15T00:00:00"/>
    <s v="January"/>
    <s v="2012"/>
    <n v="2"/>
    <b v="0"/>
    <s v="Not Specified"/>
    <n v="17"/>
    <n v="441.53"/>
    <n v="7.0000000000000007E-2"/>
    <x v="1"/>
    <n v="-119.55"/>
    <n v="25.98"/>
    <n v="14.36"/>
    <s v="Saskachewan"/>
    <x v="3"/>
    <s v="Corporate"/>
    <x v="2"/>
    <x v="14"/>
  </r>
  <r>
    <s v="Julia Dunbar"/>
    <n v="52641"/>
    <d v="2010-10-08T00:00:00"/>
    <d v="2010-10-10T00:00:00"/>
    <s v="October"/>
    <s v="2010"/>
    <n v="2"/>
    <b v="0"/>
    <s v="Not Specified"/>
    <n v="6"/>
    <n v="834.21550000000002"/>
    <n v="0.02"/>
    <x v="0"/>
    <n v="-449.42"/>
    <n v="155.99"/>
    <n v="8.08"/>
    <s v="Saskachewan"/>
    <x v="3"/>
    <s v="Consumer"/>
    <x v="1"/>
    <x v="3"/>
  </r>
  <r>
    <s v="Mitch Willingham"/>
    <n v="53378"/>
    <d v="2012-07-13T00:00:00"/>
    <d v="2012-07-14T00:00:00"/>
    <s v="July"/>
    <s v="2012"/>
    <n v="1"/>
    <b v="0"/>
    <s v="Medium"/>
    <n v="50"/>
    <n v="13934.53"/>
    <n v="0.1"/>
    <x v="2"/>
    <n v="4352.83"/>
    <n v="299.99"/>
    <n v="11.64"/>
    <s v="Saskachewan"/>
    <x v="3"/>
    <s v="Corporate"/>
    <x v="1"/>
    <x v="13"/>
  </r>
  <r>
    <s v="Mitch Willingham"/>
    <n v="53378"/>
    <d v="2012-07-13T00:00:00"/>
    <d v="2012-07-14T00:00:00"/>
    <s v="July"/>
    <s v="2012"/>
    <n v="1"/>
    <b v="0"/>
    <s v="Medium"/>
    <n v="38"/>
    <n v="1233.76"/>
    <n v="0.06"/>
    <x v="0"/>
    <n v="-168.08"/>
    <n v="33.979999999999997"/>
    <n v="19.989999999999998"/>
    <s v="Saskachewan"/>
    <x v="3"/>
    <s v="Corporate"/>
    <x v="2"/>
    <x v="4"/>
  </r>
  <r>
    <s v="Mitch Willingham"/>
    <n v="53378"/>
    <d v="2012-07-13T00:00:00"/>
    <d v="2012-07-14T00:00:00"/>
    <s v="July"/>
    <s v="2012"/>
    <n v="1"/>
    <b v="0"/>
    <s v="Medium"/>
    <n v="49"/>
    <n v="2377.2800000000002"/>
    <n v="0.04"/>
    <x v="0"/>
    <n v="-5.79"/>
    <n v="55.99"/>
    <n v="5"/>
    <s v="Saskachewan"/>
    <x v="3"/>
    <s v="Corporate"/>
    <x v="1"/>
    <x v="3"/>
  </r>
  <r>
    <s v="William Brown"/>
    <n v="55136"/>
    <d v="2010-10-09T00:00:00"/>
    <d v="2010-10-11T00:00:00"/>
    <s v="October"/>
    <s v="2010"/>
    <n v="2"/>
    <b v="0"/>
    <s v="Critical"/>
    <n v="29"/>
    <n v="134.68"/>
    <n v="0.1"/>
    <x v="0"/>
    <n v="-66.459999999999994"/>
    <n v="4.9800000000000004"/>
    <n v="4.7"/>
    <s v="Saskachewan"/>
    <x v="3"/>
    <s v="Home Office"/>
    <x v="0"/>
    <x v="5"/>
  </r>
  <r>
    <s v="Toby Grace"/>
    <n v="55655"/>
    <d v="2012-09-24T00:00:00"/>
    <d v="2012-09-26T00:00:00"/>
    <s v="September"/>
    <s v="2012"/>
    <n v="2"/>
    <b v="0"/>
    <s v="low"/>
    <n v="33"/>
    <n v="3671.1415000000002"/>
    <n v="0.02"/>
    <x v="0"/>
    <n v="995.09"/>
    <n v="125.99"/>
    <n v="8.99"/>
    <s v="Saskachewan"/>
    <x v="3"/>
    <s v="Home Office"/>
    <x v="1"/>
    <x v="3"/>
  </r>
  <r>
    <s v="Nick Zandusky"/>
    <n v="55750"/>
    <d v="2010-08-27T00:00:00"/>
    <d v="2010-08-29T00:00:00"/>
    <s v="August"/>
    <s v="2010"/>
    <n v="2"/>
    <b v="0"/>
    <s v="Critical"/>
    <n v="31"/>
    <n v="5445.9920000000002"/>
    <n v="0.08"/>
    <x v="1"/>
    <n v="-791.66"/>
    <n v="218.75"/>
    <n v="69.64"/>
    <s v="Saskachewan"/>
    <x v="3"/>
    <s v="Small Business"/>
    <x v="2"/>
    <x v="10"/>
  </r>
  <r>
    <s v="William Brown"/>
    <n v="56064"/>
    <d v="2009-10-29T00:00:00"/>
    <d v="2009-10-29T00:00:00"/>
    <s v="October"/>
    <s v="2009"/>
    <n v="0"/>
    <s v="FREE DELIVERY"/>
    <s v="Medium"/>
    <n v="41"/>
    <n v="1169.26"/>
    <n v="0.02"/>
    <x v="0"/>
    <n v="515.62"/>
    <n v="28.53"/>
    <n v="1.49"/>
    <s v="Saskachewan"/>
    <x v="3"/>
    <s v="Home Office"/>
    <x v="0"/>
    <x v="2"/>
  </r>
  <r>
    <s v="Rick Hansen"/>
    <n v="56804"/>
    <d v="2011-03-27T00:00:00"/>
    <d v="2011-03-29T00:00:00"/>
    <s v="March"/>
    <s v="2011"/>
    <n v="2"/>
    <b v="0"/>
    <s v="Critical"/>
    <n v="41"/>
    <n v="136.44999999999999"/>
    <n v="0.1"/>
    <x v="0"/>
    <n v="-202.08"/>
    <n v="3.36"/>
    <n v="6.27"/>
    <s v="Saskachewan"/>
    <x v="3"/>
    <s v="Home Office"/>
    <x v="0"/>
    <x v="2"/>
  </r>
  <r>
    <s v="Rick Hansen"/>
    <n v="56804"/>
    <d v="2011-03-27T00:00:00"/>
    <d v="2011-03-28T00:00:00"/>
    <s v="March"/>
    <s v="2011"/>
    <n v="1"/>
    <b v="0"/>
    <s v="Critical"/>
    <n v="24"/>
    <n v="121.81"/>
    <n v="0.05"/>
    <x v="0"/>
    <n v="-50.21"/>
    <n v="4.9800000000000004"/>
    <n v="4.8600000000000003"/>
    <s v="Saskachewan"/>
    <x v="3"/>
    <s v="Home Office"/>
    <x v="0"/>
    <x v="5"/>
  </r>
  <r>
    <s v="Maya Herman"/>
    <n v="57157"/>
    <d v="2012-02-26T00:00:00"/>
    <d v="2012-02-29T00:00:00"/>
    <s v="February"/>
    <s v="2012"/>
    <n v="3"/>
    <b v="0"/>
    <s v="Critical"/>
    <n v="18"/>
    <n v="203.57"/>
    <n v="0.01"/>
    <x v="0"/>
    <n v="-4.84"/>
    <n v="10.98"/>
    <n v="3.99"/>
    <s v="Saskachewan"/>
    <x v="3"/>
    <s v="Corporate"/>
    <x v="0"/>
    <x v="1"/>
  </r>
  <r>
    <s v="Susan Gilcrest"/>
    <n v="58053"/>
    <d v="2010-01-08T00:00:00"/>
    <d v="2010-01-10T00:00:00"/>
    <s v="January"/>
    <s v="2010"/>
    <n v="2"/>
    <b v="0"/>
    <s v="Medium"/>
    <n v="42"/>
    <n v="287.75"/>
    <n v="0.02"/>
    <x v="0"/>
    <n v="-136.02000000000001"/>
    <n v="6.68"/>
    <n v="7.3"/>
    <s v="Saskachewan"/>
    <x v="3"/>
    <s v="Home Office"/>
    <x v="0"/>
    <x v="5"/>
  </r>
  <r>
    <s v="Nick Zandusky"/>
    <n v="58116"/>
    <d v="2009-03-28T00:00:00"/>
    <d v="2009-03-29T00:00:00"/>
    <s v="March"/>
    <s v="2009"/>
    <n v="1"/>
    <b v="0"/>
    <s v="Critical"/>
    <n v="6"/>
    <n v="171.77"/>
    <n v="0.01"/>
    <x v="1"/>
    <n v="-59.88"/>
    <n v="25.98"/>
    <n v="14.36"/>
    <s v="Saskachewan"/>
    <x v="3"/>
    <s v="Small Business"/>
    <x v="2"/>
    <x v="14"/>
  </r>
  <r>
    <s v="William Brown"/>
    <n v="58181"/>
    <d v="2012-10-07T00:00:00"/>
    <d v="2012-10-09T00:00:00"/>
    <s v="October"/>
    <s v="2012"/>
    <n v="2"/>
    <b v="0"/>
    <s v="Not Specified"/>
    <n v="5"/>
    <n v="36.43"/>
    <n v="0.04"/>
    <x v="0"/>
    <n v="-22.04"/>
    <n v="5.98"/>
    <n v="7.15"/>
    <s v="Saskachewan"/>
    <x v="3"/>
    <s v="Corporate"/>
    <x v="0"/>
    <x v="5"/>
  </r>
  <r>
    <s v="William Brown"/>
    <n v="58308"/>
    <d v="2010-05-21T00:00:00"/>
    <d v="2010-05-21T00:00:00"/>
    <s v="May"/>
    <s v="2010"/>
    <n v="0"/>
    <s v="FREE DELIVERY"/>
    <s v="Not Specified"/>
    <n v="35"/>
    <n v="2173.2600000000002"/>
    <n v="0"/>
    <x v="1"/>
    <n v="-465.66"/>
    <n v="58.14"/>
    <n v="36.61"/>
    <s v="Saskachewan"/>
    <x v="3"/>
    <s v="Corporate"/>
    <x v="2"/>
    <x v="9"/>
  </r>
  <r>
    <s v="William Brown"/>
    <n v="58308"/>
    <d v="2010-05-21T00:00:00"/>
    <d v="2010-05-22T00:00:00"/>
    <s v="May"/>
    <s v="2010"/>
    <n v="1"/>
    <b v="0"/>
    <s v="Not Specified"/>
    <n v="20"/>
    <n v="623.29"/>
    <n v="0"/>
    <x v="0"/>
    <n v="57.44"/>
    <n v="29.99"/>
    <n v="5.5"/>
    <s v="Saskachewan"/>
    <x v="3"/>
    <s v="Corporate"/>
    <x v="1"/>
    <x v="7"/>
  </r>
  <r>
    <s v="William Brown"/>
    <n v="58308"/>
    <d v="2010-05-21T00:00:00"/>
    <d v="2010-05-23T00:00:00"/>
    <s v="May"/>
    <s v="2010"/>
    <n v="2"/>
    <b v="0"/>
    <s v="Not Specified"/>
    <n v="2"/>
    <n v="40.340000000000003"/>
    <n v="0.03"/>
    <x v="0"/>
    <n v="-23.62"/>
    <n v="16.16"/>
    <n v="7.74"/>
    <s v="Saskachewan"/>
    <x v="3"/>
    <s v="Corporate"/>
    <x v="2"/>
    <x v="4"/>
  </r>
  <r>
    <s v="Rick Hansen"/>
    <n v="58339"/>
    <d v="2009-06-13T00:00:00"/>
    <d v="2009-06-13T00:00:00"/>
    <s v="June"/>
    <s v="2009"/>
    <n v="0"/>
    <s v="FREE DELIVERY"/>
    <s v="High"/>
    <n v="9"/>
    <n v="1608.87"/>
    <n v="7.0000000000000007E-2"/>
    <x v="0"/>
    <n v="346.98"/>
    <n v="177.98"/>
    <n v="0.99"/>
    <s v="Saskachewan"/>
    <x v="3"/>
    <s v="Corporate"/>
    <x v="0"/>
    <x v="1"/>
  </r>
  <r>
    <s v="Rick Hansen"/>
    <n v="58339"/>
    <d v="2009-06-13T00:00:00"/>
    <d v="2009-06-14T00:00:00"/>
    <s v="June"/>
    <s v="2009"/>
    <n v="1"/>
    <b v="0"/>
    <s v="High"/>
    <n v="11"/>
    <n v="37.64"/>
    <n v="0.01"/>
    <x v="2"/>
    <n v="7.52"/>
    <n v="2.08"/>
    <n v="1.49"/>
    <s v="Saskachewan"/>
    <x v="3"/>
    <s v="Corporate"/>
    <x v="0"/>
    <x v="2"/>
  </r>
  <r>
    <s v="Maya Herman"/>
    <n v="58883"/>
    <d v="2012-08-12T00:00:00"/>
    <d v="2012-08-17T00:00:00"/>
    <s v="August"/>
    <s v="2012"/>
    <n v="5"/>
    <b v="0"/>
    <s v="low"/>
    <n v="36"/>
    <n v="161.56"/>
    <n v="0"/>
    <x v="0"/>
    <n v="59.67"/>
    <n v="4.13"/>
    <n v="0.99"/>
    <s v="Saskachewan"/>
    <x v="3"/>
    <s v="Corporate"/>
    <x v="0"/>
    <x v="11"/>
  </r>
  <r>
    <s v="Sam Craven"/>
    <n v="59777"/>
    <d v="2010-12-12T00:00:00"/>
    <d v="2010-12-13T00:00:00"/>
    <s v="December"/>
    <s v="2010"/>
    <n v="1"/>
    <b v="0"/>
    <s v="High"/>
    <n v="19"/>
    <n v="917.31"/>
    <n v="0.05"/>
    <x v="2"/>
    <n v="-139.86000000000001"/>
    <n v="49.99"/>
    <n v="19.989999999999998"/>
    <s v="Saskachewan"/>
    <x v="3"/>
    <s v="Home Office"/>
    <x v="1"/>
    <x v="7"/>
  </r>
  <r>
    <s v="Sung Chung"/>
    <n v="548"/>
    <d v="2009-09-20T00:00:00"/>
    <d v="2009-09-21T00:00:00"/>
    <s v="September"/>
    <s v="2009"/>
    <n v="1"/>
    <b v="0"/>
    <s v="Critical"/>
    <n v="41"/>
    <n v="129.49"/>
    <n v="0.04"/>
    <x v="0"/>
    <n v="36.020000000000003"/>
    <n v="3.08"/>
    <n v="0.99"/>
    <s v="Saskachewan"/>
    <x v="3"/>
    <s v="Home Office"/>
    <x v="0"/>
    <x v="11"/>
  </r>
  <r>
    <s v="Sung Chung"/>
    <n v="548"/>
    <d v="2009-09-20T00:00:00"/>
    <d v="2009-09-21T00:00:00"/>
    <s v="September"/>
    <s v="2009"/>
    <n v="1"/>
    <b v="0"/>
    <s v="Critical"/>
    <n v="29"/>
    <n v="202.95"/>
    <n v="0.02"/>
    <x v="0"/>
    <n v="-50.64"/>
    <n v="6.48"/>
    <n v="5.9"/>
    <s v="Saskachewan"/>
    <x v="3"/>
    <s v="Home Office"/>
    <x v="0"/>
    <x v="5"/>
  </r>
  <r>
    <s v="Sung Chung"/>
    <n v="548"/>
    <d v="2009-09-20T00:00:00"/>
    <d v="2009-09-22T00:00:00"/>
    <s v="September"/>
    <s v="2009"/>
    <n v="2"/>
    <b v="0"/>
    <s v="Critical"/>
    <n v="26"/>
    <n v="2753.1925000000001"/>
    <n v="0.04"/>
    <x v="0"/>
    <n v="510.49"/>
    <n v="125.99"/>
    <n v="4.2"/>
    <s v="Saskachewan"/>
    <x v="3"/>
    <s v="Home Office"/>
    <x v="1"/>
    <x v="3"/>
  </r>
  <r>
    <s v="Darrin Van Huff"/>
    <n v="771"/>
    <d v="2011-06-16T00:00:00"/>
    <d v="2011-06-17T00:00:00"/>
    <s v="June"/>
    <s v="2011"/>
    <n v="1"/>
    <b v="0"/>
    <s v="Critical"/>
    <n v="18"/>
    <n v="88.84"/>
    <n v="0.08"/>
    <x v="0"/>
    <n v="-38.35"/>
    <n v="4.9800000000000004"/>
    <n v="4.72"/>
    <s v="Saskachewan"/>
    <x v="3"/>
    <s v="Home Office"/>
    <x v="0"/>
    <x v="5"/>
  </r>
  <r>
    <s v="Brian Moss"/>
    <n v="1925"/>
    <d v="2012-03-04T00:00:00"/>
    <d v="2012-03-06T00:00:00"/>
    <s v="March"/>
    <s v="2012"/>
    <n v="2"/>
    <b v="0"/>
    <s v="Critical"/>
    <n v="40"/>
    <n v="909.82"/>
    <n v="0.02"/>
    <x v="0"/>
    <n v="292.49"/>
    <n v="22.98"/>
    <n v="1.99"/>
    <s v="Saskachewan"/>
    <x v="3"/>
    <s v="Corporate"/>
    <x v="1"/>
    <x v="7"/>
  </r>
  <r>
    <s v="Brian Moss"/>
    <n v="2086"/>
    <d v="2009-10-18T00:00:00"/>
    <d v="2009-10-20T00:00:00"/>
    <s v="October"/>
    <s v="2009"/>
    <n v="2"/>
    <b v="0"/>
    <s v="Critical"/>
    <n v="24"/>
    <n v="1411.58"/>
    <n v="0.01"/>
    <x v="2"/>
    <n v="699.31"/>
    <n v="55.98"/>
    <n v="4.8600000000000003"/>
    <s v="Saskachewan"/>
    <x v="3"/>
    <s v="Corporate"/>
    <x v="0"/>
    <x v="5"/>
  </r>
  <r>
    <s v="Brian Moss"/>
    <n v="2086"/>
    <d v="2009-10-18T00:00:00"/>
    <d v="2009-10-19T00:00:00"/>
    <s v="October"/>
    <s v="2009"/>
    <n v="1"/>
    <b v="0"/>
    <s v="Critical"/>
    <n v="38"/>
    <n v="2115.2420000000002"/>
    <n v="0.04"/>
    <x v="0"/>
    <n v="371.41"/>
    <n v="65.989999999999995"/>
    <n v="8.99"/>
    <s v="Saskachewan"/>
    <x v="3"/>
    <s v="Corporate"/>
    <x v="1"/>
    <x v="3"/>
  </r>
  <r>
    <s v="Brian Moss"/>
    <n v="2086"/>
    <d v="2009-10-18T00:00:00"/>
    <d v="2009-10-21T00:00:00"/>
    <s v="October"/>
    <s v="2009"/>
    <n v="3"/>
    <b v="0"/>
    <s v="Critical"/>
    <n v="9"/>
    <n v="1246.68"/>
    <n v="0.01"/>
    <x v="0"/>
    <n v="218.48"/>
    <n v="128.24"/>
    <n v="12.65"/>
    <s v="Saskachewan"/>
    <x v="3"/>
    <s v="Corporate"/>
    <x v="2"/>
    <x v="14"/>
  </r>
  <r>
    <s v="Max Ludwig"/>
    <n v="6560"/>
    <d v="2011-01-04T00:00:00"/>
    <d v="2011-01-08T00:00:00"/>
    <s v="January"/>
    <s v="2011"/>
    <n v="4"/>
    <b v="0"/>
    <s v="low"/>
    <n v="20"/>
    <n v="169.18"/>
    <n v="0.09"/>
    <x v="0"/>
    <n v="-18.73"/>
    <n v="8.67"/>
    <n v="3.5"/>
    <s v="Saskachewan"/>
    <x v="3"/>
    <s v="Corporate"/>
    <x v="0"/>
    <x v="1"/>
  </r>
  <r>
    <s v="Max Ludwig"/>
    <n v="6560"/>
    <d v="2011-01-04T00:00:00"/>
    <d v="2011-01-09T00:00:00"/>
    <s v="January"/>
    <s v="2011"/>
    <n v="5"/>
    <b v="0"/>
    <s v="low"/>
    <n v="37"/>
    <n v="8252.3919999999998"/>
    <n v="0.04"/>
    <x v="1"/>
    <n v="1853.19"/>
    <n v="280.98"/>
    <n v="35.67"/>
    <s v="Saskachewan"/>
    <x v="3"/>
    <s v="Corporate"/>
    <x v="2"/>
    <x v="10"/>
  </r>
  <r>
    <s v="Brian Moss"/>
    <n v="7105"/>
    <d v="2010-06-21T00:00:00"/>
    <d v="2010-06-28T00:00:00"/>
    <s v="June"/>
    <s v="2010"/>
    <n v="7"/>
    <b v="0"/>
    <s v="low"/>
    <n v="17"/>
    <n v="77.19"/>
    <n v="0.03"/>
    <x v="0"/>
    <n v="-81.349999999999994"/>
    <n v="4.0599999999999996"/>
    <n v="6.89"/>
    <s v="Saskachewan"/>
    <x v="3"/>
    <s v="Corporate"/>
    <x v="0"/>
    <x v="1"/>
  </r>
  <r>
    <s v="Michelle Moray"/>
    <n v="7776"/>
    <d v="2009-03-14T00:00:00"/>
    <d v="2009-03-15T00:00:00"/>
    <s v="March"/>
    <s v="2009"/>
    <n v="1"/>
    <b v="0"/>
    <s v="Medium"/>
    <n v="36"/>
    <n v="7223.59"/>
    <n v="7.0000000000000007E-2"/>
    <x v="1"/>
    <n v="1769.81"/>
    <n v="200.98"/>
    <n v="23.76"/>
    <s v="Saskachewan"/>
    <x v="3"/>
    <s v="Corporate"/>
    <x v="2"/>
    <x v="14"/>
  </r>
  <r>
    <s v="Michelle Moray"/>
    <n v="7776"/>
    <d v="2009-03-14T00:00:00"/>
    <d v="2009-03-14T00:00:00"/>
    <s v="March"/>
    <s v="2009"/>
    <n v="0"/>
    <s v="FREE DELIVERY"/>
    <s v="Medium"/>
    <n v="6"/>
    <n v="934.21600000000001"/>
    <n v="0.02"/>
    <x v="1"/>
    <n v="-4.34"/>
    <n v="179.29"/>
    <n v="29.21"/>
    <s v="Saskachewan"/>
    <x v="3"/>
    <s v="Corporate"/>
    <x v="2"/>
    <x v="10"/>
  </r>
  <r>
    <s v="Eva Jacobs"/>
    <n v="8450"/>
    <d v="2012-04-13T00:00:00"/>
    <d v="2012-04-15T00:00:00"/>
    <s v="April"/>
    <s v="2012"/>
    <n v="2"/>
    <b v="0"/>
    <s v="Not Specified"/>
    <n v="24"/>
    <n v="1307"/>
    <n v="0.02"/>
    <x v="0"/>
    <n v="428.99"/>
    <n v="54.48"/>
    <n v="0.99"/>
    <s v="Saskachewan"/>
    <x v="3"/>
    <s v="Home Office"/>
    <x v="0"/>
    <x v="1"/>
  </r>
  <r>
    <s v="Eva Jacobs"/>
    <n v="8450"/>
    <d v="2012-04-13T00:00:00"/>
    <d v="2012-04-14T00:00:00"/>
    <s v="April"/>
    <s v="2012"/>
    <n v="1"/>
    <b v="0"/>
    <s v="Not Specified"/>
    <n v="22"/>
    <n v="41.39"/>
    <n v="0.09"/>
    <x v="0"/>
    <n v="-12.02"/>
    <n v="1.88"/>
    <n v="1.49"/>
    <s v="Saskachewan"/>
    <x v="3"/>
    <s v="Home Office"/>
    <x v="0"/>
    <x v="2"/>
  </r>
  <r>
    <s v="Eva Jacobs"/>
    <n v="16164"/>
    <d v="2012-01-03T00:00:00"/>
    <d v="2012-01-07T00:00:00"/>
    <s v="January"/>
    <s v="2012"/>
    <n v="4"/>
    <b v="0"/>
    <s v="low"/>
    <n v="26"/>
    <n v="2354.15"/>
    <n v="0.03"/>
    <x v="1"/>
    <n v="774.79"/>
    <n v="90.97"/>
    <n v="14"/>
    <s v="Saskachewan"/>
    <x v="3"/>
    <s v="Home Office"/>
    <x v="1"/>
    <x v="16"/>
  </r>
  <r>
    <s v="Craig Rider"/>
    <n v="18789"/>
    <d v="2011-03-16T00:00:00"/>
    <d v="2011-03-18T00:00:00"/>
    <s v="March"/>
    <s v="2011"/>
    <n v="2"/>
    <b v="0"/>
    <s v="High"/>
    <n v="50"/>
    <n v="1558.18"/>
    <n v="0"/>
    <x v="0"/>
    <n v="417.62"/>
    <n v="30.98"/>
    <n v="9.18"/>
    <s v="Saskachewan"/>
    <x v="3"/>
    <s v="Small Business"/>
    <x v="0"/>
    <x v="5"/>
  </r>
  <r>
    <s v="Max Ludwig"/>
    <n v="19105"/>
    <d v="2009-10-28T00:00:00"/>
    <d v="2009-10-30T00:00:00"/>
    <s v="October"/>
    <s v="2009"/>
    <n v="2"/>
    <b v="0"/>
    <s v="High"/>
    <n v="31"/>
    <n v="1370.56"/>
    <n v="0.1"/>
    <x v="0"/>
    <n v="511.51"/>
    <n v="48.91"/>
    <n v="5.97"/>
    <s v="Saskachewan"/>
    <x v="3"/>
    <s v="Corporate"/>
    <x v="0"/>
    <x v="5"/>
  </r>
  <r>
    <s v="Max Ludwig"/>
    <n v="19105"/>
    <d v="2009-10-28T00:00:00"/>
    <d v="2009-10-28T00:00:00"/>
    <s v="October"/>
    <s v="2009"/>
    <n v="0"/>
    <s v="FREE DELIVERY"/>
    <s v="High"/>
    <n v="29"/>
    <n v="172.98"/>
    <n v="0.08"/>
    <x v="0"/>
    <n v="-59.75"/>
    <n v="5.98"/>
    <n v="5.46"/>
    <s v="Saskachewan"/>
    <x v="3"/>
    <s v="Corporate"/>
    <x v="0"/>
    <x v="5"/>
  </r>
  <r>
    <s v="Michelle Moray"/>
    <n v="19136"/>
    <d v="2010-08-04T00:00:00"/>
    <d v="2010-08-06T00:00:00"/>
    <s v="August"/>
    <s v="2010"/>
    <n v="2"/>
    <b v="0"/>
    <s v="Not Specified"/>
    <n v="44"/>
    <n v="1372.9455"/>
    <n v="0"/>
    <x v="0"/>
    <n v="429.89"/>
    <n v="35.99"/>
    <n v="1.25"/>
    <s v="Saskachewan"/>
    <x v="3"/>
    <s v="Corporate"/>
    <x v="1"/>
    <x v="3"/>
  </r>
  <r>
    <s v="Michelle Moray"/>
    <n v="19206"/>
    <d v="2010-03-30T00:00:00"/>
    <d v="2010-04-03T00:00:00"/>
    <s v="April"/>
    <s v="2010"/>
    <n v="4"/>
    <b v="0"/>
    <s v="low"/>
    <n v="40"/>
    <n v="88.02"/>
    <n v="0"/>
    <x v="0"/>
    <n v="-6.54"/>
    <n v="2.08"/>
    <n v="1.49"/>
    <s v="Saskachewan"/>
    <x v="3"/>
    <s v="Corporate"/>
    <x v="0"/>
    <x v="2"/>
  </r>
  <r>
    <s v="Michelle Moray"/>
    <n v="19206"/>
    <d v="2010-03-30T00:00:00"/>
    <d v="2010-04-01T00:00:00"/>
    <s v="April"/>
    <s v="2010"/>
    <n v="2"/>
    <b v="0"/>
    <s v="low"/>
    <n v="32"/>
    <n v="800"/>
    <n v="0.1"/>
    <x v="1"/>
    <n v="-210.3"/>
    <n v="25.98"/>
    <n v="14.36"/>
    <s v="Saskachewan"/>
    <x v="3"/>
    <s v="Corporate"/>
    <x v="2"/>
    <x v="14"/>
  </r>
  <r>
    <s v="Maribeth Yedwab"/>
    <n v="19654"/>
    <d v="2011-01-09T00:00:00"/>
    <d v="2011-01-09T00:00:00"/>
    <s v="January"/>
    <s v="2011"/>
    <n v="0"/>
    <s v="FREE DELIVERY"/>
    <s v="High"/>
    <n v="8"/>
    <n v="381.69"/>
    <n v="0.04"/>
    <x v="0"/>
    <n v="256.18"/>
    <n v="46.94"/>
    <n v="6.77"/>
    <s v="Saskachewan"/>
    <x v="3"/>
    <s v="Home Office"/>
    <x v="2"/>
    <x v="4"/>
  </r>
  <r>
    <s v="Michelle Moray"/>
    <n v="20037"/>
    <d v="2009-01-10T00:00:00"/>
    <d v="2009-01-15T00:00:00"/>
    <s v="January"/>
    <s v="2009"/>
    <n v="5"/>
    <b v="0"/>
    <s v="low"/>
    <n v="35"/>
    <n v="1009.42"/>
    <n v="0.02"/>
    <x v="0"/>
    <n v="339.58"/>
    <n v="29.18"/>
    <n v="8.5500000000000007"/>
    <s v="Saskachewan"/>
    <x v="3"/>
    <s v="Corporate"/>
    <x v="2"/>
    <x v="4"/>
  </r>
  <r>
    <s v="Michelle Moray"/>
    <n v="20037"/>
    <d v="2009-01-10T00:00:00"/>
    <d v="2009-01-15T00:00:00"/>
    <s v="January"/>
    <s v="2009"/>
    <n v="5"/>
    <b v="0"/>
    <s v="low"/>
    <n v="49"/>
    <n v="15137.11"/>
    <n v="0.03"/>
    <x v="1"/>
    <n v="4913.16"/>
    <n v="297.64"/>
    <n v="14.7"/>
    <s v="Saskachewan"/>
    <x v="3"/>
    <s v="Corporate"/>
    <x v="1"/>
    <x v="16"/>
  </r>
  <r>
    <s v="Cindy Schnelling"/>
    <n v="20549"/>
    <d v="2009-01-12T00:00:00"/>
    <d v="2009-01-13T00:00:00"/>
    <s v="January"/>
    <s v="2009"/>
    <n v="1"/>
    <b v="0"/>
    <s v="Not Specified"/>
    <n v="40"/>
    <n v="1030.0899999999999"/>
    <n v="0.09"/>
    <x v="0"/>
    <n v="-568.71"/>
    <n v="27.75"/>
    <n v="19.989999999999998"/>
    <s v="Saskachewan"/>
    <x v="3"/>
    <s v="Corporate"/>
    <x v="0"/>
    <x v="0"/>
  </r>
  <r>
    <s v="Eugene Moren"/>
    <n v="20832"/>
    <d v="2010-07-30T00:00:00"/>
    <d v="2010-07-30T00:00:00"/>
    <s v="July"/>
    <s v="2010"/>
    <n v="0"/>
    <s v="FREE DELIVERY"/>
    <s v="Not Specified"/>
    <n v="47"/>
    <n v="88.7"/>
    <n v="0.06"/>
    <x v="0"/>
    <n v="-20.45"/>
    <n v="1.88"/>
    <n v="1.49"/>
    <s v="Saskachewan"/>
    <x v="3"/>
    <s v="Home Office"/>
    <x v="0"/>
    <x v="2"/>
  </r>
  <r>
    <s v="Eugene Moren"/>
    <n v="20832"/>
    <d v="2010-07-30T00:00:00"/>
    <d v="2010-08-01T00:00:00"/>
    <s v="August"/>
    <s v="2010"/>
    <n v="2"/>
    <b v="0"/>
    <s v="Not Specified"/>
    <n v="39"/>
    <n v="105.89"/>
    <n v="0.08"/>
    <x v="0"/>
    <n v="4.13"/>
    <n v="2.84"/>
    <n v="0.93"/>
    <s v="Saskachewan"/>
    <x v="3"/>
    <s v="Home Office"/>
    <x v="0"/>
    <x v="12"/>
  </r>
  <r>
    <s v="Eugene Moren"/>
    <n v="22887"/>
    <d v="2010-11-18T00:00:00"/>
    <d v="2010-11-19T00:00:00"/>
    <s v="November"/>
    <s v="2010"/>
    <n v="1"/>
    <b v="0"/>
    <s v="Not Specified"/>
    <n v="34"/>
    <n v="9107.27"/>
    <n v="7.0000000000000007E-2"/>
    <x v="0"/>
    <n v="2463.36"/>
    <n v="276.2"/>
    <n v="24.49"/>
    <s v="Saskachewan"/>
    <x v="3"/>
    <s v="Home Office"/>
    <x v="2"/>
    <x v="14"/>
  </r>
  <r>
    <s v="Darrin Van Huff"/>
    <n v="23936"/>
    <d v="2009-12-17T00:00:00"/>
    <d v="2009-12-19T00:00:00"/>
    <s v="December"/>
    <s v="2009"/>
    <n v="2"/>
    <b v="0"/>
    <s v="Medium"/>
    <n v="27"/>
    <n v="71.39"/>
    <n v="0.09"/>
    <x v="0"/>
    <n v="-39.33"/>
    <n v="2.6"/>
    <n v="2.4"/>
    <s v="Saskachewan"/>
    <x v="3"/>
    <s v="Home Office"/>
    <x v="0"/>
    <x v="12"/>
  </r>
  <r>
    <s v="Cindy Schnelling"/>
    <n v="24326"/>
    <d v="2011-09-29T00:00:00"/>
    <d v="2011-10-01T00:00:00"/>
    <s v="October"/>
    <s v="2011"/>
    <n v="2"/>
    <b v="0"/>
    <s v="Critical"/>
    <n v="37"/>
    <n v="1596.86"/>
    <n v="0.05"/>
    <x v="0"/>
    <n v="418.6"/>
    <n v="44.01"/>
    <n v="3.5"/>
    <s v="Saskachewan"/>
    <x v="3"/>
    <s v="Corporate"/>
    <x v="0"/>
    <x v="1"/>
  </r>
  <r>
    <s v="Cindy Schnelling"/>
    <n v="24326"/>
    <d v="2011-09-29T00:00:00"/>
    <d v="2011-09-30T00:00:00"/>
    <s v="September"/>
    <s v="2011"/>
    <n v="1"/>
    <b v="0"/>
    <s v="Critical"/>
    <n v="12"/>
    <n v="78.36"/>
    <n v="0.06"/>
    <x v="0"/>
    <n v="8.52"/>
    <n v="6.68"/>
    <n v="1.5"/>
    <s v="Saskachewan"/>
    <x v="3"/>
    <s v="Corporate"/>
    <x v="0"/>
    <x v="12"/>
  </r>
  <r>
    <s v="Michelle Moray"/>
    <n v="25926"/>
    <d v="2009-11-20T00:00:00"/>
    <d v="2009-11-21T00:00:00"/>
    <s v="November"/>
    <s v="2009"/>
    <n v="1"/>
    <b v="0"/>
    <s v="High"/>
    <n v="20"/>
    <n v="3300.2159999999999"/>
    <n v="0.1"/>
    <x v="1"/>
    <n v="-855.03"/>
    <n v="218.75"/>
    <n v="69.64"/>
    <s v="Saskachewan"/>
    <x v="3"/>
    <s v="Corporate"/>
    <x v="2"/>
    <x v="10"/>
  </r>
  <r>
    <s v="Michelle Moray"/>
    <n v="25926"/>
    <d v="2009-11-20T00:00:00"/>
    <d v="2009-11-22T00:00:00"/>
    <s v="November"/>
    <s v="2009"/>
    <n v="2"/>
    <b v="0"/>
    <s v="High"/>
    <n v="23"/>
    <n v="331.54"/>
    <n v="0.05"/>
    <x v="0"/>
    <n v="9.41"/>
    <n v="14.27"/>
    <n v="7.27"/>
    <s v="Saskachewan"/>
    <x v="3"/>
    <s v="Corporate"/>
    <x v="0"/>
    <x v="2"/>
  </r>
  <r>
    <s v="Maribeth Yedwab"/>
    <n v="27687"/>
    <d v="2010-04-22T00:00:00"/>
    <d v="2010-04-24T00:00:00"/>
    <s v="April"/>
    <s v="2010"/>
    <n v="2"/>
    <b v="0"/>
    <s v="Medium"/>
    <n v="38"/>
    <n v="251.3"/>
    <n v="0.1"/>
    <x v="0"/>
    <n v="-112.72"/>
    <n v="7.1"/>
    <n v="6.05"/>
    <s v="Saskachewan"/>
    <x v="3"/>
    <s v="Home Office"/>
    <x v="0"/>
    <x v="2"/>
  </r>
  <r>
    <s v="Liz Price"/>
    <n v="27776"/>
    <d v="2010-05-04T00:00:00"/>
    <d v="2010-05-08T00:00:00"/>
    <s v="May"/>
    <s v="2010"/>
    <n v="4"/>
    <b v="0"/>
    <s v="low"/>
    <n v="41"/>
    <n v="226.68"/>
    <n v="0.04"/>
    <x v="2"/>
    <n v="-159.35"/>
    <n v="4.9800000000000004"/>
    <n v="7.28"/>
    <s v="Saskachewan"/>
    <x v="3"/>
    <s v="Corporate"/>
    <x v="0"/>
    <x v="5"/>
  </r>
  <r>
    <s v="Liz Price"/>
    <n v="27813"/>
    <d v="2009-01-12T00:00:00"/>
    <d v="2009-01-14T00:00:00"/>
    <s v="January"/>
    <s v="2009"/>
    <n v="2"/>
    <b v="0"/>
    <s v="Medium"/>
    <n v="10"/>
    <n v="401.14"/>
    <n v="0.1"/>
    <x v="0"/>
    <n v="-131.03"/>
    <n v="40.98"/>
    <n v="6.5"/>
    <s v="Saskachewan"/>
    <x v="3"/>
    <s v="Consumer"/>
    <x v="1"/>
    <x v="7"/>
  </r>
  <r>
    <s v="Brian Moss"/>
    <n v="28256"/>
    <d v="2009-02-23T00:00:00"/>
    <d v="2009-02-23T00:00:00"/>
    <s v="February"/>
    <s v="2009"/>
    <n v="0"/>
    <s v="FREE DELIVERY"/>
    <s v="High"/>
    <n v="19"/>
    <n v="467.4"/>
    <n v="0.01"/>
    <x v="1"/>
    <n v="-851.09"/>
    <n v="20.98"/>
    <n v="53.03"/>
    <s v="Saskachewan"/>
    <x v="3"/>
    <s v="Corporate"/>
    <x v="0"/>
    <x v="0"/>
  </r>
  <r>
    <s v="Cindy Schnelling"/>
    <n v="28550"/>
    <d v="2011-03-20T00:00:00"/>
    <d v="2011-03-23T00:00:00"/>
    <s v="March"/>
    <s v="2011"/>
    <n v="3"/>
    <b v="0"/>
    <s v="Not Specified"/>
    <n v="44"/>
    <n v="21532.26"/>
    <n v="0.09"/>
    <x v="1"/>
    <n v="8323.39"/>
    <n v="500.97"/>
    <n v="69.3"/>
    <s v="Saskachewan"/>
    <x v="3"/>
    <s v="Corporate"/>
    <x v="1"/>
    <x v="16"/>
  </r>
  <r>
    <s v="Cindy Schnelling"/>
    <n v="28550"/>
    <d v="2011-03-20T00:00:00"/>
    <d v="2011-03-21T00:00:00"/>
    <s v="March"/>
    <s v="2011"/>
    <n v="1"/>
    <b v="0"/>
    <s v="Not Specified"/>
    <n v="1"/>
    <n v="7.64"/>
    <n v="0.1"/>
    <x v="0"/>
    <n v="-6.6"/>
    <n v="4.76"/>
    <n v="3.01"/>
    <s v="Saskachewan"/>
    <x v="3"/>
    <s v="Corporate"/>
    <x v="0"/>
    <x v="5"/>
  </r>
  <r>
    <s v="Cindy Schnelling"/>
    <n v="28870"/>
    <d v="2011-11-10T00:00:00"/>
    <d v="2011-11-11T00:00:00"/>
    <s v="November"/>
    <s v="2011"/>
    <n v="1"/>
    <b v="0"/>
    <s v="High"/>
    <n v="27"/>
    <n v="1154.8900000000001"/>
    <n v="0.03"/>
    <x v="0"/>
    <n v="66.36"/>
    <n v="40.98"/>
    <n v="6.5"/>
    <s v="Saskachewan"/>
    <x v="3"/>
    <s v="Corporate"/>
    <x v="1"/>
    <x v="7"/>
  </r>
  <r>
    <s v="Michelle Moray"/>
    <n v="30374"/>
    <d v="2010-03-21T00:00:00"/>
    <d v="2010-03-22T00:00:00"/>
    <s v="March"/>
    <s v="2010"/>
    <n v="1"/>
    <b v="0"/>
    <s v="Critical"/>
    <n v="12"/>
    <n v="709.54"/>
    <n v="7.0000000000000007E-2"/>
    <x v="0"/>
    <n v="131.44"/>
    <n v="59.98"/>
    <n v="3.99"/>
    <s v="Saskachewan"/>
    <x v="3"/>
    <s v="Corporate"/>
    <x v="0"/>
    <x v="1"/>
  </r>
  <r>
    <s v="Michelle Moray"/>
    <n v="30374"/>
    <d v="2010-03-21T00:00:00"/>
    <d v="2010-03-22T00:00:00"/>
    <s v="March"/>
    <s v="2010"/>
    <n v="1"/>
    <b v="0"/>
    <s v="Critical"/>
    <n v="42"/>
    <n v="1220.08"/>
    <n v="0"/>
    <x v="0"/>
    <n v="515.64"/>
    <n v="28.48"/>
    <n v="1.99"/>
    <s v="Saskachewan"/>
    <x v="3"/>
    <s v="Corporate"/>
    <x v="1"/>
    <x v="7"/>
  </r>
  <r>
    <s v="Darrin Van Huff"/>
    <n v="30564"/>
    <d v="2009-02-26T00:00:00"/>
    <d v="2009-02-27T00:00:00"/>
    <s v="February"/>
    <s v="2009"/>
    <n v="1"/>
    <b v="0"/>
    <s v="Critical"/>
    <n v="20"/>
    <n v="606.39850000000001"/>
    <n v="0.09"/>
    <x v="0"/>
    <n v="126.13"/>
    <n v="35.99"/>
    <n v="5.99"/>
    <s v="Saskachewan"/>
    <x v="3"/>
    <s v="Home Office"/>
    <x v="1"/>
    <x v="3"/>
  </r>
  <r>
    <s v="Maribeth Yedwab"/>
    <n v="31620"/>
    <d v="2011-08-11T00:00:00"/>
    <d v="2011-08-13T00:00:00"/>
    <s v="August"/>
    <s v="2011"/>
    <n v="2"/>
    <b v="0"/>
    <s v="Critical"/>
    <n v="20"/>
    <n v="1108.366"/>
    <n v="0.05"/>
    <x v="0"/>
    <n v="178.31"/>
    <n v="65.989999999999995"/>
    <n v="2.5"/>
    <s v="Saskachewan"/>
    <x v="3"/>
    <s v="Home Office"/>
    <x v="1"/>
    <x v="3"/>
  </r>
  <r>
    <s v="Max Ludwig"/>
    <n v="31780"/>
    <d v="2010-01-29T00:00:00"/>
    <d v="2010-01-31T00:00:00"/>
    <s v="January"/>
    <s v="2010"/>
    <n v="2"/>
    <b v="0"/>
    <s v="Medium"/>
    <n v="17"/>
    <n v="734.25"/>
    <n v="0.08"/>
    <x v="2"/>
    <n v="160.58000000000001"/>
    <n v="42.98"/>
    <n v="4.62"/>
    <s v="Saskachewan"/>
    <x v="3"/>
    <s v="Corporate"/>
    <x v="0"/>
    <x v="1"/>
  </r>
  <r>
    <s v="Brian Moss"/>
    <n v="31876"/>
    <d v="2011-05-07T00:00:00"/>
    <d v="2011-05-08T00:00:00"/>
    <s v="May"/>
    <s v="2011"/>
    <n v="1"/>
    <b v="0"/>
    <s v="High"/>
    <n v="8"/>
    <n v="741.49"/>
    <n v="0.08"/>
    <x v="0"/>
    <n v="-360.18"/>
    <n v="95.99"/>
    <n v="35"/>
    <s v="Saskachewan"/>
    <x v="3"/>
    <s v="Corporate"/>
    <x v="0"/>
    <x v="0"/>
  </r>
  <r>
    <s v="Maribeth Yedwab"/>
    <n v="32356"/>
    <d v="2012-10-10T00:00:00"/>
    <d v="2012-10-11T00:00:00"/>
    <s v="October"/>
    <s v="2012"/>
    <n v="1"/>
    <b v="0"/>
    <s v="Not Specified"/>
    <n v="12"/>
    <n v="768.41"/>
    <n v="0.1"/>
    <x v="0"/>
    <n v="60.38"/>
    <n v="67.28"/>
    <n v="19.989999999999998"/>
    <s v="Saskachewan"/>
    <x v="3"/>
    <s v="Home Office"/>
    <x v="0"/>
    <x v="2"/>
  </r>
  <r>
    <s v="Maribeth Yedwab"/>
    <n v="32356"/>
    <d v="2012-10-10T00:00:00"/>
    <d v="2012-10-12T00:00:00"/>
    <s v="October"/>
    <s v="2012"/>
    <n v="2"/>
    <b v="0"/>
    <s v="Not Specified"/>
    <n v="47"/>
    <n v="5238.192"/>
    <n v="0.08"/>
    <x v="1"/>
    <n v="-503.77"/>
    <n v="145.97999999999999"/>
    <n v="46.2"/>
    <s v="Saskachewan"/>
    <x v="3"/>
    <s v="Home Office"/>
    <x v="2"/>
    <x v="10"/>
  </r>
  <r>
    <s v="Michelle Moray"/>
    <n v="33473"/>
    <d v="2011-01-04T00:00:00"/>
    <d v="2011-01-04T00:00:00"/>
    <s v="January"/>
    <s v="2011"/>
    <n v="0"/>
    <s v="FREE DELIVERY"/>
    <s v="low"/>
    <n v="50"/>
    <n v="600.22"/>
    <n v="0.08"/>
    <x v="0"/>
    <n v="27.86"/>
    <n v="12.98"/>
    <n v="3.14"/>
    <s v="Saskachewan"/>
    <x v="3"/>
    <s v="Corporate"/>
    <x v="0"/>
    <x v="15"/>
  </r>
  <r>
    <s v="Maribeth Yedwab"/>
    <n v="35043"/>
    <d v="2010-07-19T00:00:00"/>
    <d v="2010-07-20T00:00:00"/>
    <s v="July"/>
    <s v="2010"/>
    <n v="1"/>
    <b v="0"/>
    <s v="Not Specified"/>
    <n v="45"/>
    <n v="125.21"/>
    <n v="0.01"/>
    <x v="2"/>
    <n v="37.99"/>
    <n v="2.62"/>
    <n v="0.8"/>
    <s v="Saskachewan"/>
    <x v="3"/>
    <s v="Home Office"/>
    <x v="0"/>
    <x v="6"/>
  </r>
  <r>
    <s v="Maribeth Yedwab"/>
    <n v="35043"/>
    <d v="2010-07-19T00:00:00"/>
    <d v="2010-07-20T00:00:00"/>
    <s v="July"/>
    <s v="2010"/>
    <n v="1"/>
    <b v="0"/>
    <s v="Not Specified"/>
    <n v="9"/>
    <n v="924.11149999999998"/>
    <n v="0.06"/>
    <x v="0"/>
    <n v="-287.99"/>
    <n v="125.99"/>
    <n v="8.08"/>
    <s v="Saskachewan"/>
    <x v="3"/>
    <s v="Home Office"/>
    <x v="1"/>
    <x v="3"/>
  </r>
  <r>
    <s v="Liz Price"/>
    <n v="37603"/>
    <d v="2010-11-24T00:00:00"/>
    <d v="2010-11-26T00:00:00"/>
    <s v="November"/>
    <s v="2010"/>
    <n v="2"/>
    <b v="0"/>
    <s v="Medium"/>
    <n v="50"/>
    <n v="2440.2600000000002"/>
    <n v="0"/>
    <x v="0"/>
    <n v="917.28"/>
    <n v="45.19"/>
    <n v="1.99"/>
    <s v="Saskachewan"/>
    <x v="3"/>
    <s v="Consumer"/>
    <x v="1"/>
    <x v="7"/>
  </r>
  <r>
    <s v="Liz Price"/>
    <n v="37603"/>
    <d v="2010-11-24T00:00:00"/>
    <d v="2010-11-26T00:00:00"/>
    <s v="November"/>
    <s v="2010"/>
    <n v="2"/>
    <b v="0"/>
    <s v="Medium"/>
    <n v="23"/>
    <n v="1008.19"/>
    <n v="0.03"/>
    <x v="0"/>
    <n v="210.01"/>
    <n v="45.19"/>
    <n v="1.99"/>
    <s v="Saskachewan"/>
    <x v="3"/>
    <s v="Consumer"/>
    <x v="1"/>
    <x v="7"/>
  </r>
  <r>
    <s v="Mark Van Huff"/>
    <n v="38561"/>
    <d v="2011-08-30T00:00:00"/>
    <d v="2011-09-01T00:00:00"/>
    <s v="September"/>
    <s v="2011"/>
    <n v="2"/>
    <b v="0"/>
    <s v="Critical"/>
    <n v="19"/>
    <n v="169.4"/>
    <n v="0.1"/>
    <x v="0"/>
    <n v="-59.64"/>
    <n v="9.48"/>
    <n v="7.29"/>
    <s v="Saskachewan"/>
    <x v="3"/>
    <s v="Home Office"/>
    <x v="2"/>
    <x v="4"/>
  </r>
  <r>
    <s v="Cindy Schnelling"/>
    <n v="39846"/>
    <d v="2009-02-27T00:00:00"/>
    <d v="2009-03-06T00:00:00"/>
    <s v="March"/>
    <s v="2009"/>
    <n v="7"/>
    <b v="0"/>
    <s v="low"/>
    <n v="10"/>
    <n v="1372.14"/>
    <n v="0.06"/>
    <x v="1"/>
    <n v="-340.98"/>
    <n v="130.97999999999999"/>
    <n v="54.74"/>
    <s v="Saskachewan"/>
    <x v="3"/>
    <s v="Corporate"/>
    <x v="2"/>
    <x v="9"/>
  </r>
  <r>
    <s v="Craig Rider"/>
    <n v="40547"/>
    <d v="2009-07-09T00:00:00"/>
    <d v="2009-07-11T00:00:00"/>
    <s v="July"/>
    <s v="2009"/>
    <n v="2"/>
    <b v="0"/>
    <s v="Critical"/>
    <n v="45"/>
    <n v="6944.0919999999996"/>
    <n v="0.06"/>
    <x v="2"/>
    <n v="1820.95"/>
    <n v="179.99"/>
    <n v="13.99"/>
    <s v="Saskachewan"/>
    <x v="3"/>
    <s v="Small Business"/>
    <x v="1"/>
    <x v="3"/>
  </r>
  <r>
    <s v="Darrin Van Huff"/>
    <n v="40611"/>
    <d v="2012-03-28T00:00:00"/>
    <d v="2012-03-30T00:00:00"/>
    <s v="March"/>
    <s v="2012"/>
    <n v="2"/>
    <b v="0"/>
    <s v="Not Specified"/>
    <n v="12"/>
    <n v="66.83"/>
    <n v="0.02"/>
    <x v="2"/>
    <n v="-24.31"/>
    <n v="4.28"/>
    <n v="5.17"/>
    <s v="Saskachewan"/>
    <x v="3"/>
    <s v="Home Office"/>
    <x v="0"/>
    <x v="5"/>
  </r>
  <r>
    <s v="Darrin Van Huff"/>
    <n v="40611"/>
    <d v="2012-03-28T00:00:00"/>
    <d v="2012-03-30T00:00:00"/>
    <s v="March"/>
    <s v="2012"/>
    <n v="2"/>
    <b v="0"/>
    <s v="Not Specified"/>
    <n v="43"/>
    <n v="1407.5150000000001"/>
    <n v="0"/>
    <x v="0"/>
    <n v="657.45"/>
    <n v="35.99"/>
    <n v="3.3"/>
    <s v="Saskachewan"/>
    <x v="3"/>
    <s v="Home Office"/>
    <x v="1"/>
    <x v="3"/>
  </r>
  <r>
    <s v="Darrin Van Huff"/>
    <n v="40901"/>
    <d v="2012-07-29T00:00:00"/>
    <d v="2012-07-31T00:00:00"/>
    <s v="July"/>
    <s v="2012"/>
    <n v="2"/>
    <b v="0"/>
    <s v="Medium"/>
    <n v="40"/>
    <n v="273.14"/>
    <n v="0.02"/>
    <x v="0"/>
    <n v="-96.9"/>
    <n v="6.6"/>
    <n v="4.07"/>
    <s v="Saskachewan"/>
    <x v="3"/>
    <s v="Home Office"/>
    <x v="1"/>
    <x v="7"/>
  </r>
  <r>
    <s v="Darrin Van Huff"/>
    <n v="40901"/>
    <d v="2012-07-29T00:00:00"/>
    <d v="2012-07-31T00:00:00"/>
    <s v="July"/>
    <s v="2012"/>
    <n v="2"/>
    <b v="0"/>
    <s v="Medium"/>
    <n v="22"/>
    <n v="3100.1115"/>
    <n v="0.02"/>
    <x v="2"/>
    <n v="567.37"/>
    <n v="155.99"/>
    <n v="8.08"/>
    <s v="Saskachewan"/>
    <x v="3"/>
    <s v="Home Office"/>
    <x v="1"/>
    <x v="3"/>
  </r>
  <r>
    <s v="Darrin Van Huff"/>
    <n v="41634"/>
    <d v="2012-12-08T00:00:00"/>
    <d v="2012-12-09T00:00:00"/>
    <s v="December"/>
    <s v="2012"/>
    <n v="1"/>
    <b v="0"/>
    <s v="Not Specified"/>
    <n v="7"/>
    <n v="57.35"/>
    <n v="0.06"/>
    <x v="0"/>
    <n v="-28.55"/>
    <n v="8.33"/>
    <n v="1.99"/>
    <s v="Saskachewan"/>
    <x v="3"/>
    <s v="Home Office"/>
    <x v="1"/>
    <x v="7"/>
  </r>
  <r>
    <s v="Darrin Van Huff"/>
    <n v="41634"/>
    <d v="2012-12-08T00:00:00"/>
    <d v="2012-12-10T00:00:00"/>
    <s v="December"/>
    <s v="2012"/>
    <n v="2"/>
    <b v="0"/>
    <s v="Not Specified"/>
    <n v="10"/>
    <n v="371.45"/>
    <n v="0.01"/>
    <x v="0"/>
    <n v="17.73"/>
    <n v="34.99"/>
    <n v="7.73"/>
    <s v="Saskachewan"/>
    <x v="3"/>
    <s v="Home Office"/>
    <x v="0"/>
    <x v="12"/>
  </r>
  <r>
    <s v="Stefania Perrino"/>
    <n v="41766"/>
    <d v="2012-09-11T00:00:00"/>
    <d v="2012-09-12T00:00:00"/>
    <s v="September"/>
    <s v="2012"/>
    <n v="1"/>
    <b v="0"/>
    <s v="Critical"/>
    <n v="10"/>
    <n v="5158.09"/>
    <n v="0.01"/>
    <x v="1"/>
    <n v="969.05"/>
    <n v="500.98"/>
    <n v="28.14"/>
    <s v="Saskachewan"/>
    <x v="3"/>
    <s v="Corporate"/>
    <x v="1"/>
    <x v="16"/>
  </r>
  <r>
    <s v="Mark Hamilton"/>
    <n v="41956"/>
    <d v="2011-12-12T00:00:00"/>
    <d v="2011-12-13T00:00:00"/>
    <s v="December"/>
    <s v="2011"/>
    <n v="1"/>
    <b v="0"/>
    <s v="Medium"/>
    <n v="22"/>
    <n v="364.69"/>
    <n v="0.06"/>
    <x v="2"/>
    <n v="-22.4"/>
    <n v="16.91"/>
    <n v="6.25"/>
    <s v="Saskachewan"/>
    <x v="3"/>
    <s v="Home Office"/>
    <x v="0"/>
    <x v="0"/>
  </r>
  <r>
    <s v="Mark Hamilton"/>
    <n v="41956"/>
    <d v="2011-12-12T00:00:00"/>
    <d v="2011-12-14T00:00:00"/>
    <s v="December"/>
    <s v="2011"/>
    <n v="2"/>
    <b v="0"/>
    <s v="Medium"/>
    <n v="16"/>
    <n v="86.3"/>
    <n v="0"/>
    <x v="0"/>
    <n v="-68.67"/>
    <n v="4.8899999999999997"/>
    <n v="4.93"/>
    <s v="Saskachewan"/>
    <x v="3"/>
    <s v="Home Office"/>
    <x v="1"/>
    <x v="7"/>
  </r>
  <r>
    <s v="Mark Van Huff"/>
    <n v="44646"/>
    <d v="2012-01-04T00:00:00"/>
    <d v="2012-01-08T00:00:00"/>
    <s v="January"/>
    <s v="2012"/>
    <n v="4"/>
    <b v="0"/>
    <s v="low"/>
    <n v="47"/>
    <n v="12723.95"/>
    <n v="0.08"/>
    <x v="0"/>
    <n v="11.54"/>
    <n v="279.48"/>
    <n v="35"/>
    <s v="Saskachewan"/>
    <x v="3"/>
    <s v="Home Office"/>
    <x v="0"/>
    <x v="0"/>
  </r>
  <r>
    <s v="Liz Price"/>
    <n v="45825"/>
    <d v="2012-10-07T00:00:00"/>
    <d v="2012-10-07T00:00:00"/>
    <s v="October"/>
    <s v="2012"/>
    <n v="0"/>
    <s v="FREE DELIVERY"/>
    <s v="Medium"/>
    <n v="43"/>
    <n v="272.63"/>
    <n v="0.04"/>
    <x v="0"/>
    <n v="-64.45"/>
    <n v="6.48"/>
    <n v="5.14"/>
    <s v="Saskachewan"/>
    <x v="3"/>
    <s v="Corporate"/>
    <x v="0"/>
    <x v="5"/>
  </r>
  <r>
    <s v="Brian Moss"/>
    <n v="47232"/>
    <d v="2010-08-17T00:00:00"/>
    <d v="2010-08-19T00:00:00"/>
    <s v="August"/>
    <s v="2010"/>
    <n v="2"/>
    <b v="0"/>
    <s v="Not Specified"/>
    <n v="39"/>
    <n v="546.4"/>
    <n v="0.1"/>
    <x v="2"/>
    <n v="-138.82"/>
    <n v="15.14"/>
    <n v="4.53"/>
    <s v="Saskachewan"/>
    <x v="3"/>
    <s v="Corporate"/>
    <x v="0"/>
    <x v="0"/>
  </r>
  <r>
    <s v="Maribeth Yedwab"/>
    <n v="49344"/>
    <d v="2012-12-30T00:00:00"/>
    <d v="2012-12-30T00:00:00"/>
    <s v="December"/>
    <s v="2012"/>
    <n v="0"/>
    <s v="FREE DELIVERY"/>
    <s v="low"/>
    <n v="31"/>
    <n v="672.93"/>
    <n v="0"/>
    <x v="0"/>
    <n v="27.85"/>
    <n v="19.98"/>
    <n v="4"/>
    <s v="Saskachewan"/>
    <x v="3"/>
    <s v="Home Office"/>
    <x v="1"/>
    <x v="7"/>
  </r>
  <r>
    <s v="Maribeth Yedwab"/>
    <n v="49344"/>
    <d v="2012-12-30T00:00:00"/>
    <d v="2012-12-30T00:00:00"/>
    <s v="December"/>
    <s v="2012"/>
    <n v="0"/>
    <s v="FREE DELIVERY"/>
    <s v="low"/>
    <n v="1"/>
    <n v="803.33"/>
    <n v="0.09"/>
    <x v="0"/>
    <n v="-745.2"/>
    <n v="832.81"/>
    <n v="24.49"/>
    <s v="Saskachewan"/>
    <x v="3"/>
    <s v="Home Office"/>
    <x v="0"/>
    <x v="15"/>
  </r>
  <r>
    <s v="Michelle Moray"/>
    <n v="49351"/>
    <d v="2012-03-30T00:00:00"/>
    <d v="2012-04-03T00:00:00"/>
    <s v="April"/>
    <s v="2012"/>
    <n v="4"/>
    <b v="0"/>
    <s v="low"/>
    <n v="27"/>
    <n v="109.92"/>
    <n v="0.06"/>
    <x v="0"/>
    <n v="24.75"/>
    <n v="3.98"/>
    <n v="0.83"/>
    <s v="Saskachewan"/>
    <x v="3"/>
    <s v="Corporate"/>
    <x v="0"/>
    <x v="12"/>
  </r>
  <r>
    <s v="Eugene Moren"/>
    <n v="49511"/>
    <d v="2009-04-20T00:00:00"/>
    <d v="2009-04-20T00:00:00"/>
    <s v="April"/>
    <s v="2009"/>
    <n v="0"/>
    <s v="FREE DELIVERY"/>
    <s v="High"/>
    <n v="35"/>
    <n v="150.29"/>
    <n v="0.03"/>
    <x v="2"/>
    <n v="5.04"/>
    <n v="3.69"/>
    <n v="2.5"/>
    <s v="Saskachewan"/>
    <x v="3"/>
    <s v="Home Office"/>
    <x v="0"/>
    <x v="8"/>
  </r>
  <r>
    <s v="Chuck Magee"/>
    <n v="52419"/>
    <d v="2012-09-18T00:00:00"/>
    <d v="2012-09-19T00:00:00"/>
    <s v="September"/>
    <s v="2012"/>
    <n v="1"/>
    <b v="0"/>
    <s v="High"/>
    <n v="32"/>
    <n v="3500.49"/>
    <n v="0.09"/>
    <x v="0"/>
    <n v="230.64"/>
    <n v="111.03"/>
    <n v="8.64"/>
    <s v="Saskachewan"/>
    <x v="3"/>
    <s v="Corporate"/>
    <x v="0"/>
    <x v="0"/>
  </r>
  <r>
    <s v="Max Ludwig"/>
    <n v="53029"/>
    <d v="2009-07-27T00:00:00"/>
    <d v="2009-08-01T00:00:00"/>
    <s v="August"/>
    <s v="2009"/>
    <n v="5"/>
    <b v="0"/>
    <s v="low"/>
    <n v="39"/>
    <n v="223.34"/>
    <n v="0.1"/>
    <x v="0"/>
    <n v="95.42"/>
    <n v="6.3"/>
    <n v="0.5"/>
    <s v="Saskachewan"/>
    <x v="3"/>
    <s v="Corporate"/>
    <x v="0"/>
    <x v="11"/>
  </r>
  <r>
    <s v="Maribeth Yedwab"/>
    <n v="54786"/>
    <d v="2012-01-11T00:00:00"/>
    <d v="2012-01-13T00:00:00"/>
    <s v="January"/>
    <s v="2012"/>
    <n v="2"/>
    <b v="0"/>
    <s v="Not Specified"/>
    <n v="30"/>
    <n v="380.28"/>
    <n v="0.08"/>
    <x v="0"/>
    <n v="-20.58"/>
    <n v="13.48"/>
    <n v="4.51"/>
    <s v="Saskachewan"/>
    <x v="3"/>
    <s v="Home Office"/>
    <x v="0"/>
    <x v="0"/>
  </r>
  <r>
    <s v="Cindy Schnelling"/>
    <n v="55362"/>
    <d v="2011-04-20T00:00:00"/>
    <d v="2011-04-22T00:00:00"/>
    <s v="April"/>
    <s v="2011"/>
    <n v="2"/>
    <b v="0"/>
    <s v="High"/>
    <n v="24"/>
    <n v="67.84"/>
    <n v="7.0000000000000007E-2"/>
    <x v="0"/>
    <n v="13.44"/>
    <n v="2.88"/>
    <n v="0.99"/>
    <s v="Saskachewan"/>
    <x v="3"/>
    <s v="Corporate"/>
    <x v="0"/>
    <x v="11"/>
  </r>
  <r>
    <s v="Michelle Moray"/>
    <n v="56099"/>
    <d v="2010-10-05T00:00:00"/>
    <d v="2010-10-12T00:00:00"/>
    <s v="October"/>
    <s v="2010"/>
    <n v="7"/>
    <b v="0"/>
    <s v="low"/>
    <n v="11"/>
    <n v="122.35"/>
    <n v="0.02"/>
    <x v="0"/>
    <n v="-13.55"/>
    <n v="10.98"/>
    <n v="3.99"/>
    <s v="Saskachewan"/>
    <x v="3"/>
    <s v="Corporate"/>
    <x v="0"/>
    <x v="1"/>
  </r>
  <r>
    <s v="Stefania Perrino"/>
    <n v="56516"/>
    <d v="2009-08-03T00:00:00"/>
    <d v="2009-08-04T00:00:00"/>
    <s v="August"/>
    <s v="2009"/>
    <n v="1"/>
    <b v="0"/>
    <s v="Medium"/>
    <n v="6"/>
    <n v="27.89"/>
    <n v="0.08"/>
    <x v="0"/>
    <n v="-23.81"/>
    <n v="3.98"/>
    <n v="5.26"/>
    <s v="Saskachewan"/>
    <x v="3"/>
    <s v="Corporate"/>
    <x v="0"/>
    <x v="2"/>
  </r>
  <r>
    <s v="Stefania Perrino"/>
    <n v="56516"/>
    <d v="2009-08-03T00:00:00"/>
    <d v="2009-08-05T00:00:00"/>
    <s v="August"/>
    <s v="2009"/>
    <n v="2"/>
    <b v="0"/>
    <s v="Medium"/>
    <n v="24"/>
    <n v="2560.9395"/>
    <n v="0.06"/>
    <x v="0"/>
    <n v="457.79"/>
    <n v="125.99"/>
    <n v="2.5"/>
    <s v="Saskachewan"/>
    <x v="3"/>
    <s v="Corporate"/>
    <x v="1"/>
    <x v="3"/>
  </r>
  <r>
    <s v="Mark Van Huff"/>
    <n v="59556"/>
    <d v="2009-12-15T00:00:00"/>
    <d v="2009-12-17T00:00:00"/>
    <s v="December"/>
    <s v="2009"/>
    <n v="2"/>
    <b v="0"/>
    <s v="Not Specified"/>
    <n v="27"/>
    <n v="43.46"/>
    <n v="0"/>
    <x v="0"/>
    <n v="6.81"/>
    <n v="1.48"/>
    <n v="0.7"/>
    <s v="Saskachewan"/>
    <x v="3"/>
    <s v="Home Office"/>
    <x v="0"/>
    <x v="6"/>
  </r>
  <r>
    <s v="Mark Van Huff"/>
    <n v="59556"/>
    <d v="2009-12-15T00:00:00"/>
    <d v="2009-12-16T00:00:00"/>
    <s v="December"/>
    <s v="2009"/>
    <n v="1"/>
    <b v="0"/>
    <s v="Not Specified"/>
    <n v="5"/>
    <n v="927.98749999999995"/>
    <n v="0"/>
    <x v="0"/>
    <n v="-615.91"/>
    <n v="205.99"/>
    <n v="8.99"/>
    <s v="Saskachewan"/>
    <x v="3"/>
    <s v="Home Office"/>
    <x v="1"/>
    <x v="3"/>
  </r>
  <r>
    <s v="Stefania Perrino"/>
    <n v="59779"/>
    <d v="2009-05-17T00:00:00"/>
    <d v="2009-05-24T00:00:00"/>
    <s v="May"/>
    <s v="2009"/>
    <n v="7"/>
    <b v="0"/>
    <s v="low"/>
    <n v="30"/>
    <n v="3575.23"/>
    <n v="0.04"/>
    <x v="1"/>
    <n v="87.88"/>
    <n v="113.98"/>
    <n v="30"/>
    <s v="Saskachewan"/>
    <x v="3"/>
    <s v="Corporate"/>
    <x v="2"/>
    <x v="14"/>
  </r>
  <r>
    <s v="Sung Shariari"/>
    <n v="1217"/>
    <d v="2012-04-25T00:00:00"/>
    <d v="2012-04-26T00:00:00"/>
    <s v="April"/>
    <s v="2012"/>
    <n v="1"/>
    <b v="0"/>
    <s v="Not Specified"/>
    <n v="25"/>
    <n v="662.16"/>
    <n v="7.0000000000000007E-2"/>
    <x v="0"/>
    <n v="185.21"/>
    <n v="28.48"/>
    <n v="1.99"/>
    <s v="Saskachewan"/>
    <x v="3"/>
    <s v="Corporate"/>
    <x v="1"/>
    <x v="7"/>
  </r>
  <r>
    <s v="Nona Balk"/>
    <n v="1666"/>
    <d v="2011-10-17T00:00:00"/>
    <d v="2011-10-19T00:00:00"/>
    <s v="October"/>
    <s v="2011"/>
    <n v="2"/>
    <b v="0"/>
    <s v="Critical"/>
    <n v="19"/>
    <n v="5642.18"/>
    <n v="0.09"/>
    <x v="2"/>
    <n v="1996.68"/>
    <n v="315.98"/>
    <n v="19.989999999999998"/>
    <s v="Saskachewan"/>
    <x v="3"/>
    <s v="Corporate"/>
    <x v="0"/>
    <x v="2"/>
  </r>
  <r>
    <s v="Tom Stivers"/>
    <n v="1829"/>
    <d v="2009-05-07T00:00:00"/>
    <d v="2009-05-08T00:00:00"/>
    <s v="May"/>
    <s v="2009"/>
    <n v="1"/>
    <b v="0"/>
    <s v="High"/>
    <n v="48"/>
    <n v="133.04"/>
    <n v="7.0000000000000007E-2"/>
    <x v="0"/>
    <n v="6.73"/>
    <n v="2.78"/>
    <n v="1.49"/>
    <s v="Saskachewan"/>
    <x v="3"/>
    <s v="Small Business"/>
    <x v="0"/>
    <x v="2"/>
  </r>
  <r>
    <s v="Richard Eichhorn"/>
    <n v="3202"/>
    <d v="2012-12-23T00:00:00"/>
    <d v="2012-12-27T00:00:00"/>
    <s v="December"/>
    <s v="2012"/>
    <n v="4"/>
    <b v="0"/>
    <s v="low"/>
    <n v="10"/>
    <n v="554.21"/>
    <n v="0.05"/>
    <x v="0"/>
    <n v="-105.37"/>
    <n v="53.98"/>
    <n v="5.5"/>
    <s v="Saskachewan"/>
    <x v="3"/>
    <s v="Consumer"/>
    <x v="1"/>
    <x v="7"/>
  </r>
  <r>
    <s v="Neil French"/>
    <n v="4871"/>
    <d v="2011-06-11T00:00:00"/>
    <d v="2011-06-13T00:00:00"/>
    <s v="June"/>
    <s v="2011"/>
    <n v="2"/>
    <b v="0"/>
    <s v="Critical"/>
    <n v="8"/>
    <n v="775.74"/>
    <n v="0.02"/>
    <x v="1"/>
    <n v="-215.39"/>
    <n v="89.99"/>
    <n v="42"/>
    <s v="Saskachewan"/>
    <x v="3"/>
    <s v="Consumer"/>
    <x v="2"/>
    <x v="14"/>
  </r>
  <r>
    <s v="Neil French"/>
    <n v="4871"/>
    <d v="2011-06-11T00:00:00"/>
    <d v="2011-06-14T00:00:00"/>
    <s v="June"/>
    <s v="2011"/>
    <n v="3"/>
    <b v="0"/>
    <s v="Critical"/>
    <n v="26"/>
    <n v="238.34"/>
    <n v="0.06"/>
    <x v="0"/>
    <n v="-19.309999999999999"/>
    <n v="9.31"/>
    <n v="3.98"/>
    <s v="Saskachewan"/>
    <x v="3"/>
    <s v="Consumer"/>
    <x v="0"/>
    <x v="15"/>
  </r>
  <r>
    <s v="Nona Balk"/>
    <n v="6211"/>
    <d v="2009-11-23T00:00:00"/>
    <d v="2009-11-25T00:00:00"/>
    <s v="November"/>
    <s v="2009"/>
    <n v="2"/>
    <b v="0"/>
    <s v="Critical"/>
    <n v="28"/>
    <n v="67.72"/>
    <n v="0.01"/>
    <x v="0"/>
    <n v="-142.66999999999999"/>
    <n v="2.16"/>
    <n v="6.05"/>
    <s v="Saskachewan"/>
    <x v="3"/>
    <s v="Corporate"/>
    <x v="0"/>
    <x v="2"/>
  </r>
  <r>
    <s v="Nona Balk"/>
    <n v="6211"/>
    <d v="2009-11-23T00:00:00"/>
    <d v="2009-11-25T00:00:00"/>
    <s v="November"/>
    <s v="2009"/>
    <n v="2"/>
    <b v="0"/>
    <s v="Critical"/>
    <n v="3"/>
    <n v="68.64"/>
    <n v="7.0000000000000007E-2"/>
    <x v="0"/>
    <n v="-38.93"/>
    <n v="21.38"/>
    <n v="8.99"/>
    <s v="Saskachewan"/>
    <x v="3"/>
    <s v="Corporate"/>
    <x v="0"/>
    <x v="12"/>
  </r>
  <r>
    <s v="Sung Shariari"/>
    <n v="7363"/>
    <d v="2010-11-09T00:00:00"/>
    <d v="2010-11-11T00:00:00"/>
    <s v="November"/>
    <s v="2010"/>
    <n v="2"/>
    <b v="0"/>
    <s v="Medium"/>
    <n v="24"/>
    <n v="875.52"/>
    <n v="0.09"/>
    <x v="0"/>
    <n v="5.71"/>
    <n v="37.93"/>
    <n v="13.99"/>
    <s v="Saskachewan"/>
    <x v="3"/>
    <s v="Corporate"/>
    <x v="2"/>
    <x v="4"/>
  </r>
  <r>
    <s v="Neil French"/>
    <n v="8133"/>
    <d v="2011-02-26T00:00:00"/>
    <d v="2011-02-27T00:00:00"/>
    <s v="February"/>
    <s v="2011"/>
    <n v="1"/>
    <b v="0"/>
    <s v="Medium"/>
    <n v="11"/>
    <n v="405.53"/>
    <n v="0.04"/>
    <x v="0"/>
    <n v="130.52000000000001"/>
    <n v="35.44"/>
    <n v="5.09"/>
    <s v="Saskachewan"/>
    <x v="3"/>
    <s v="Corporate"/>
    <x v="0"/>
    <x v="5"/>
  </r>
  <r>
    <s v="Nicole Fjeld"/>
    <n v="8416"/>
    <d v="2010-08-06T00:00:00"/>
    <d v="2010-08-10T00:00:00"/>
    <s v="August"/>
    <s v="2010"/>
    <n v="4"/>
    <b v="0"/>
    <s v="low"/>
    <n v="2"/>
    <n v="22.07"/>
    <n v="7.0000000000000007E-2"/>
    <x v="0"/>
    <n v="-15.45"/>
    <n v="5.98"/>
    <n v="10.39"/>
    <s v="Saskachewan"/>
    <x v="3"/>
    <s v="Small Business"/>
    <x v="0"/>
    <x v="5"/>
  </r>
  <r>
    <s v="Suzanne McNair"/>
    <n v="8802"/>
    <d v="2011-01-31T00:00:00"/>
    <d v="2011-02-02T00:00:00"/>
    <s v="February"/>
    <s v="2011"/>
    <n v="2"/>
    <b v="0"/>
    <s v="Medium"/>
    <n v="15"/>
    <n v="1866.12"/>
    <n v="7.0000000000000007E-2"/>
    <x v="0"/>
    <n v="400.69"/>
    <n v="123.38"/>
    <n v="24.49"/>
    <s v="Saskachewan"/>
    <x v="3"/>
    <s v="Small Business"/>
    <x v="0"/>
    <x v="1"/>
  </r>
  <r>
    <s v="Andy Reiter"/>
    <n v="9637"/>
    <d v="2009-01-03T00:00:00"/>
    <d v="2009-01-05T00:00:00"/>
    <s v="January"/>
    <s v="2009"/>
    <n v="2"/>
    <b v="0"/>
    <s v="low"/>
    <n v="12"/>
    <n v="522.49"/>
    <n v="0.08"/>
    <x v="0"/>
    <n v="-236.43"/>
    <n v="43.22"/>
    <n v="16.71"/>
    <s v="Saskachewan"/>
    <x v="3"/>
    <s v="Corporate"/>
    <x v="1"/>
    <x v="7"/>
  </r>
  <r>
    <s v="Andy Reiter"/>
    <n v="9637"/>
    <d v="2009-01-03T00:00:00"/>
    <d v="2009-01-10T00:00:00"/>
    <s v="January"/>
    <s v="2009"/>
    <n v="7"/>
    <b v="0"/>
    <s v="low"/>
    <n v="49"/>
    <n v="28359.4"/>
    <n v="0.05"/>
    <x v="0"/>
    <n v="14440.39"/>
    <n v="574.74"/>
    <n v="24.49"/>
    <s v="Saskachewan"/>
    <x v="3"/>
    <s v="Corporate"/>
    <x v="1"/>
    <x v="16"/>
  </r>
  <r>
    <s v="Andy Reiter"/>
    <n v="9637"/>
    <d v="2009-01-03T00:00:00"/>
    <d v="2009-01-07T00:00:00"/>
    <s v="January"/>
    <s v="2009"/>
    <n v="4"/>
    <b v="0"/>
    <s v="low"/>
    <n v="12"/>
    <n v="123.76"/>
    <n v="0.04"/>
    <x v="0"/>
    <n v="32.44"/>
    <n v="10.14"/>
    <n v="2.27"/>
    <s v="Saskachewan"/>
    <x v="3"/>
    <s v="Corporate"/>
    <x v="0"/>
    <x v="5"/>
  </r>
  <r>
    <s v="Sung Shariari"/>
    <n v="9671"/>
    <d v="2011-09-12T00:00:00"/>
    <d v="2011-09-14T00:00:00"/>
    <s v="September"/>
    <s v="2011"/>
    <n v="2"/>
    <b v="0"/>
    <s v="High"/>
    <n v="6"/>
    <n v="12.61"/>
    <n v="7.0000000000000007E-2"/>
    <x v="0"/>
    <n v="-4.9000000000000004"/>
    <n v="1.88"/>
    <n v="1.49"/>
    <s v="Saskachewan"/>
    <x v="3"/>
    <s v="Corporate"/>
    <x v="0"/>
    <x v="2"/>
  </r>
  <r>
    <s v="Suzanne McNair"/>
    <n v="9957"/>
    <d v="2010-11-30T00:00:00"/>
    <d v="2010-12-01T00:00:00"/>
    <s v="December"/>
    <s v="2010"/>
    <n v="1"/>
    <b v="0"/>
    <s v="Not Specified"/>
    <n v="31"/>
    <n v="74.75"/>
    <n v="0.06"/>
    <x v="2"/>
    <n v="-115.43"/>
    <n v="2.2799999999999998"/>
    <n v="5.2"/>
    <s v="Saskachewan"/>
    <x v="3"/>
    <s v="Corporate"/>
    <x v="0"/>
    <x v="12"/>
  </r>
  <r>
    <s v="Susan Pistek"/>
    <n v="10567"/>
    <d v="2012-03-29T00:00:00"/>
    <d v="2012-03-30T00:00:00"/>
    <s v="March"/>
    <s v="2012"/>
    <n v="1"/>
    <b v="0"/>
    <s v="High"/>
    <n v="10"/>
    <n v="1111.008"/>
    <n v="0.09"/>
    <x v="1"/>
    <n v="-146.29"/>
    <n v="146.34"/>
    <n v="43.75"/>
    <s v="Saskachewan"/>
    <x v="3"/>
    <s v="Home Office"/>
    <x v="2"/>
    <x v="10"/>
  </r>
  <r>
    <s v="Richard Eichhorn"/>
    <n v="12613"/>
    <d v="2010-04-10T00:00:00"/>
    <d v="2010-04-13T00:00:00"/>
    <s v="April"/>
    <s v="2010"/>
    <n v="3"/>
    <b v="0"/>
    <s v="Medium"/>
    <n v="3"/>
    <n v="15.64"/>
    <n v="0.08"/>
    <x v="0"/>
    <n v="-16.010000000000002"/>
    <n v="3.36"/>
    <n v="6.27"/>
    <s v="Saskachewan"/>
    <x v="3"/>
    <s v="Consumer"/>
    <x v="0"/>
    <x v="2"/>
  </r>
  <r>
    <s v="Richard Eichhorn"/>
    <n v="12613"/>
    <d v="2010-04-10T00:00:00"/>
    <d v="2010-04-11T00:00:00"/>
    <s v="April"/>
    <s v="2010"/>
    <n v="1"/>
    <b v="0"/>
    <s v="Medium"/>
    <n v="28"/>
    <n v="1751.08"/>
    <n v="0"/>
    <x v="0"/>
    <n v="587.01"/>
    <n v="59.78"/>
    <n v="10.29"/>
    <s v="Saskachewan"/>
    <x v="3"/>
    <s v="Consumer"/>
    <x v="0"/>
    <x v="2"/>
  </r>
  <r>
    <s v="Richard Eichhorn"/>
    <n v="12613"/>
    <d v="2010-04-10T00:00:00"/>
    <d v="2010-04-11T00:00:00"/>
    <s v="April"/>
    <s v="2010"/>
    <n v="1"/>
    <b v="0"/>
    <s v="Medium"/>
    <n v="18"/>
    <n v="225.37"/>
    <n v="0.04"/>
    <x v="2"/>
    <n v="77.53"/>
    <n v="12.22"/>
    <n v="2.85"/>
    <s v="Saskachewan"/>
    <x v="3"/>
    <s v="Consumer"/>
    <x v="2"/>
    <x v="4"/>
  </r>
  <r>
    <s v="Sung Shariari"/>
    <n v="12711"/>
    <d v="2012-02-19T00:00:00"/>
    <d v="2012-02-20T00:00:00"/>
    <s v="February"/>
    <s v="2012"/>
    <n v="1"/>
    <b v="0"/>
    <s v="Critical"/>
    <n v="32"/>
    <n v="1486.72"/>
    <n v="0"/>
    <x v="0"/>
    <n v="294.81"/>
    <n v="43.98"/>
    <n v="8.99"/>
    <s v="Saskachewan"/>
    <x v="3"/>
    <s v="Corporate"/>
    <x v="0"/>
    <x v="12"/>
  </r>
  <r>
    <s v="Sung Shariari"/>
    <n v="12711"/>
    <d v="2012-02-19T00:00:00"/>
    <d v="2012-02-20T00:00:00"/>
    <s v="February"/>
    <s v="2012"/>
    <n v="1"/>
    <b v="0"/>
    <s v="Critical"/>
    <n v="45"/>
    <n v="558.04"/>
    <n v="0.05"/>
    <x v="0"/>
    <n v="40.32"/>
    <n v="12.98"/>
    <n v="3.14"/>
    <s v="Saskachewan"/>
    <x v="3"/>
    <s v="Corporate"/>
    <x v="0"/>
    <x v="15"/>
  </r>
  <r>
    <s v="Andy Reiter"/>
    <n v="13543"/>
    <d v="2012-08-08T00:00:00"/>
    <d v="2012-08-08T00:00:00"/>
    <s v="August"/>
    <s v="2012"/>
    <n v="0"/>
    <s v="FREE DELIVERY"/>
    <s v="Medium"/>
    <n v="2"/>
    <n v="27.83"/>
    <n v="0.09"/>
    <x v="0"/>
    <n v="-22.14"/>
    <n v="9.7100000000000009"/>
    <n v="9.4499999999999993"/>
    <s v="Saskachewan"/>
    <x v="3"/>
    <s v="Corporate"/>
    <x v="0"/>
    <x v="0"/>
  </r>
  <r>
    <s v="Nona Balk"/>
    <n v="13767"/>
    <d v="2010-08-26T00:00:00"/>
    <d v="2010-08-28T00:00:00"/>
    <s v="August"/>
    <s v="2010"/>
    <n v="2"/>
    <b v="0"/>
    <s v="High"/>
    <n v="29"/>
    <n v="597.66"/>
    <n v="0.08"/>
    <x v="0"/>
    <n v="-178"/>
    <n v="21.66"/>
    <n v="13.99"/>
    <s v="Saskachewan"/>
    <x v="3"/>
    <s v="Corporate"/>
    <x v="0"/>
    <x v="1"/>
  </r>
  <r>
    <s v="Nona Balk"/>
    <n v="13767"/>
    <d v="2010-08-26T00:00:00"/>
    <d v="2010-08-28T00:00:00"/>
    <s v="August"/>
    <s v="2010"/>
    <n v="2"/>
    <b v="0"/>
    <s v="High"/>
    <n v="45"/>
    <n v="1403.741"/>
    <n v="0.01"/>
    <x v="0"/>
    <n v="622.25"/>
    <n v="35.99"/>
    <n v="3.3"/>
    <s v="Saskachewan"/>
    <x v="3"/>
    <s v="Corporate"/>
    <x v="1"/>
    <x v="3"/>
  </r>
  <r>
    <s v="Nona Balk"/>
    <n v="13767"/>
    <d v="2010-08-26T00:00:00"/>
    <d v="2010-08-27T00:00:00"/>
    <s v="August"/>
    <s v="2010"/>
    <n v="1"/>
    <b v="0"/>
    <s v="High"/>
    <n v="10"/>
    <n v="1246.3634999999999"/>
    <n v="0.06"/>
    <x v="0"/>
    <n v="-339.11"/>
    <n v="155.99"/>
    <n v="8.99"/>
    <s v="Saskachewan"/>
    <x v="3"/>
    <s v="Corporate"/>
    <x v="1"/>
    <x v="3"/>
  </r>
  <r>
    <s v="Richard Eichhorn"/>
    <n v="17924"/>
    <d v="2011-08-26T00:00:00"/>
    <d v="2011-08-26T00:00:00"/>
    <s v="August"/>
    <s v="2011"/>
    <n v="0"/>
    <s v="FREE DELIVERY"/>
    <s v="Critical"/>
    <n v="42"/>
    <n v="2507.48"/>
    <n v="0.04"/>
    <x v="0"/>
    <n v="762.53"/>
    <n v="60.97"/>
    <n v="4.5"/>
    <s v="Saskachewan"/>
    <x v="3"/>
    <s v="Consumer"/>
    <x v="0"/>
    <x v="1"/>
  </r>
  <r>
    <s v="Nick Crebassa"/>
    <n v="18374"/>
    <d v="2012-09-30T00:00:00"/>
    <d v="2012-10-02T00:00:00"/>
    <s v="October"/>
    <s v="2012"/>
    <n v="2"/>
    <b v="0"/>
    <s v="low"/>
    <n v="21"/>
    <n v="150.16"/>
    <n v="0.09"/>
    <x v="0"/>
    <n v="-32.78"/>
    <n v="7.28"/>
    <n v="5.47"/>
    <s v="Saskachewan"/>
    <x v="3"/>
    <s v="Corporate"/>
    <x v="0"/>
    <x v="5"/>
  </r>
  <r>
    <s v="Tom Stivers"/>
    <n v="19841"/>
    <d v="2010-12-26T00:00:00"/>
    <d v="2011-01-14T00:00:00"/>
    <s v="January"/>
    <s v="2011"/>
    <n v="19"/>
    <b v="0"/>
    <s v="low"/>
    <n v="43"/>
    <n v="4687.6734999999999"/>
    <n v="0.06"/>
    <x v="2"/>
    <n v="1304.56"/>
    <n v="125.99"/>
    <n v="8.08"/>
    <s v="Saskachewan"/>
    <x v="3"/>
    <s v="Corporate"/>
    <x v="1"/>
    <x v="3"/>
  </r>
  <r>
    <s v="Andy Reiter"/>
    <n v="21382"/>
    <d v="2012-01-12T00:00:00"/>
    <d v="2012-01-14T00:00:00"/>
    <s v="January"/>
    <s v="2012"/>
    <n v="2"/>
    <b v="0"/>
    <s v="Critical"/>
    <n v="21"/>
    <n v="6435.87"/>
    <n v="0.04"/>
    <x v="1"/>
    <n v="935.06"/>
    <n v="300.98"/>
    <n v="64.73"/>
    <s v="Saskachewan"/>
    <x v="3"/>
    <s v="Corporate"/>
    <x v="2"/>
    <x v="14"/>
  </r>
  <r>
    <s v="Andy Reiter"/>
    <n v="21382"/>
    <d v="2012-01-12T00:00:00"/>
    <d v="2012-01-14T00:00:00"/>
    <s v="January"/>
    <s v="2012"/>
    <n v="2"/>
    <b v="0"/>
    <s v="Critical"/>
    <n v="11"/>
    <n v="312.02999999999997"/>
    <n v="0.08"/>
    <x v="0"/>
    <n v="-66.66"/>
    <n v="29.99"/>
    <n v="5.5"/>
    <s v="Saskachewan"/>
    <x v="3"/>
    <s v="Corporate"/>
    <x v="1"/>
    <x v="7"/>
  </r>
  <r>
    <s v="Suzanne McNair"/>
    <n v="21638"/>
    <d v="2012-04-16T00:00:00"/>
    <d v="2012-04-17T00:00:00"/>
    <s v="April"/>
    <s v="2012"/>
    <n v="1"/>
    <b v="0"/>
    <s v="High"/>
    <n v="13"/>
    <n v="418.93"/>
    <n v="0.03"/>
    <x v="0"/>
    <n v="82.25"/>
    <n v="30.98"/>
    <n v="8.74"/>
    <s v="Saskachewan"/>
    <x v="3"/>
    <s v="Small Business"/>
    <x v="0"/>
    <x v="5"/>
  </r>
  <r>
    <s v="Sung Shariari"/>
    <n v="22407"/>
    <d v="2009-11-17T00:00:00"/>
    <d v="2009-11-18T00:00:00"/>
    <s v="November"/>
    <s v="2009"/>
    <n v="1"/>
    <b v="0"/>
    <s v="Not Specified"/>
    <n v="20"/>
    <n v="676.44"/>
    <n v="7.0000000000000007E-2"/>
    <x v="0"/>
    <n v="48.76"/>
    <n v="34.54"/>
    <n v="14.72"/>
    <s v="Saskachewan"/>
    <x v="3"/>
    <s v="Corporate"/>
    <x v="0"/>
    <x v="2"/>
  </r>
  <r>
    <s v="Sung Shariari"/>
    <n v="22407"/>
    <d v="2009-11-17T00:00:00"/>
    <d v="2009-11-17T00:00:00"/>
    <s v="November"/>
    <s v="2009"/>
    <n v="0"/>
    <s v="FREE DELIVERY"/>
    <s v="Not Specified"/>
    <n v="10"/>
    <n v="128.02000000000001"/>
    <n v="0.02"/>
    <x v="0"/>
    <n v="-7.9"/>
    <n v="12.28"/>
    <n v="6.47"/>
    <s v="Saskachewan"/>
    <x v="3"/>
    <s v="Corporate"/>
    <x v="0"/>
    <x v="5"/>
  </r>
  <r>
    <s v="Sung Shariari"/>
    <n v="22407"/>
    <d v="2009-11-17T00:00:00"/>
    <d v="2009-11-19T00:00:00"/>
    <s v="November"/>
    <s v="2009"/>
    <n v="2"/>
    <b v="0"/>
    <s v="Not Specified"/>
    <n v="15"/>
    <n v="526.82000000000005"/>
    <n v="0.06"/>
    <x v="2"/>
    <n v="32.340000000000003"/>
    <n v="34.58"/>
    <n v="8.99"/>
    <s v="Saskachewan"/>
    <x v="3"/>
    <s v="Corporate"/>
    <x v="0"/>
    <x v="12"/>
  </r>
  <r>
    <s v="Nick Crebassa"/>
    <n v="25314"/>
    <d v="2012-02-24T00:00:00"/>
    <d v="2012-02-26T00:00:00"/>
    <s v="February"/>
    <s v="2012"/>
    <n v="2"/>
    <b v="0"/>
    <s v="High"/>
    <n v="43"/>
    <n v="7679.5119999999997"/>
    <n v="0"/>
    <x v="0"/>
    <n v="2307.42"/>
    <n v="205.99"/>
    <n v="5"/>
    <s v="Saskachewan"/>
    <x v="3"/>
    <s v="Corporate"/>
    <x v="1"/>
    <x v="3"/>
  </r>
  <r>
    <s v="Rob Beeghly"/>
    <n v="25574"/>
    <d v="2009-03-12T00:00:00"/>
    <d v="2009-03-12T00:00:00"/>
    <s v="March"/>
    <s v="2009"/>
    <n v="0"/>
    <s v="FREE DELIVERY"/>
    <s v="Not Specified"/>
    <n v="46"/>
    <n v="5074.07"/>
    <n v="0"/>
    <x v="1"/>
    <n v="-1390.53"/>
    <n v="100.98"/>
    <n v="57.38"/>
    <s v="Saskachewan"/>
    <x v="3"/>
    <s v="Consumer"/>
    <x v="2"/>
    <x v="9"/>
  </r>
  <r>
    <s v="Rob Beeghly"/>
    <n v="25574"/>
    <d v="2009-03-12T00:00:00"/>
    <d v="2009-03-13T00:00:00"/>
    <s v="March"/>
    <s v="2009"/>
    <n v="1"/>
    <b v="0"/>
    <s v="Not Specified"/>
    <n v="31"/>
    <n v="1526.67"/>
    <n v="0.01"/>
    <x v="2"/>
    <n v="118.82"/>
    <n v="47.98"/>
    <n v="3.61"/>
    <s v="Saskachewan"/>
    <x v="3"/>
    <s v="Consumer"/>
    <x v="1"/>
    <x v="7"/>
  </r>
  <r>
    <s v="Neil French"/>
    <n v="26310"/>
    <d v="2012-07-29T00:00:00"/>
    <d v="2012-07-31T00:00:00"/>
    <s v="July"/>
    <s v="2012"/>
    <n v="2"/>
    <b v="0"/>
    <s v="Not Specified"/>
    <n v="5"/>
    <n v="77.41"/>
    <n v="0.05"/>
    <x v="0"/>
    <n v="9.35"/>
    <n v="15.67"/>
    <n v="1.39"/>
    <s v="Saskachewan"/>
    <x v="3"/>
    <s v="Corporate"/>
    <x v="0"/>
    <x v="8"/>
  </r>
  <r>
    <s v="Neil French"/>
    <n v="26310"/>
    <d v="2012-07-29T00:00:00"/>
    <d v="2012-07-30T00:00:00"/>
    <s v="July"/>
    <s v="2012"/>
    <n v="1"/>
    <b v="0"/>
    <s v="Not Specified"/>
    <n v="19"/>
    <n v="112.67"/>
    <n v="0.09"/>
    <x v="0"/>
    <n v="-37.85"/>
    <n v="5.98"/>
    <n v="5.14"/>
    <s v="Saskachewan"/>
    <x v="3"/>
    <s v="Corporate"/>
    <x v="0"/>
    <x v="5"/>
  </r>
  <r>
    <s v="Susan Pistek"/>
    <n v="27616"/>
    <d v="2012-07-30T00:00:00"/>
    <d v="2012-08-01T00:00:00"/>
    <s v="August"/>
    <s v="2012"/>
    <n v="2"/>
    <b v="0"/>
    <s v="low"/>
    <n v="3"/>
    <n v="614.14"/>
    <n v="0.09"/>
    <x v="0"/>
    <n v="-735.27"/>
    <n v="199.99"/>
    <n v="24.49"/>
    <s v="Saskachewan"/>
    <x v="3"/>
    <s v="Home Office"/>
    <x v="1"/>
    <x v="13"/>
  </r>
  <r>
    <s v="Neil French"/>
    <n v="29539"/>
    <d v="2011-04-23T00:00:00"/>
    <d v="2011-04-24T00:00:00"/>
    <s v="April"/>
    <s v="2011"/>
    <n v="1"/>
    <b v="0"/>
    <s v="High"/>
    <n v="24"/>
    <n v="223.2"/>
    <n v="0.1"/>
    <x v="0"/>
    <n v="78.739999999999995"/>
    <n v="9.7799999999999994"/>
    <n v="1.39"/>
    <s v="Saskachewan"/>
    <x v="3"/>
    <s v="Corporate"/>
    <x v="0"/>
    <x v="8"/>
  </r>
  <r>
    <s v="Nick Crebassa"/>
    <n v="31106"/>
    <d v="2012-02-16T00:00:00"/>
    <d v="2012-02-16T00:00:00"/>
    <s v="February"/>
    <s v="2012"/>
    <n v="0"/>
    <s v="FREE DELIVERY"/>
    <s v="low"/>
    <n v="37"/>
    <n v="101.9"/>
    <n v="0"/>
    <x v="0"/>
    <n v="40.520000000000003"/>
    <n v="2.61"/>
    <n v="0.5"/>
    <s v="Saskachewan"/>
    <x v="3"/>
    <s v="Corporate"/>
    <x v="0"/>
    <x v="11"/>
  </r>
  <r>
    <s v="Nick Crebassa"/>
    <n v="31106"/>
    <d v="2012-02-16T00:00:00"/>
    <d v="2012-02-21T00:00:00"/>
    <s v="February"/>
    <s v="2012"/>
    <n v="5"/>
    <b v="0"/>
    <s v="low"/>
    <n v="7"/>
    <n v="187.33"/>
    <n v="0.03"/>
    <x v="0"/>
    <n v="66.47"/>
    <n v="25.13"/>
    <n v="9.8699999999999992"/>
    <s v="Saskachewan"/>
    <x v="3"/>
    <s v="Corporate"/>
    <x v="2"/>
    <x v="4"/>
  </r>
  <r>
    <s v="Nick Crebassa"/>
    <n v="31106"/>
    <d v="2012-02-16T00:00:00"/>
    <d v="2012-02-18T00:00:00"/>
    <s v="February"/>
    <s v="2012"/>
    <n v="2"/>
    <b v="0"/>
    <s v="low"/>
    <n v="45"/>
    <n v="259.17"/>
    <n v="0.01"/>
    <x v="0"/>
    <n v="-57.33"/>
    <n v="5.68"/>
    <n v="3.6"/>
    <s v="Saskachewan"/>
    <x v="3"/>
    <s v="Corporate"/>
    <x v="0"/>
    <x v="15"/>
  </r>
  <r>
    <s v="Nick Crebassa"/>
    <n v="31106"/>
    <d v="2012-02-16T00:00:00"/>
    <d v="2012-02-23T00:00:00"/>
    <s v="February"/>
    <s v="2012"/>
    <n v="7"/>
    <b v="0"/>
    <s v="low"/>
    <n v="43"/>
    <n v="4697.0320000000002"/>
    <n v="0"/>
    <x v="0"/>
    <n v="1263.01"/>
    <n v="125.99"/>
    <n v="5.63"/>
    <s v="Saskachewan"/>
    <x v="3"/>
    <s v="Corporate"/>
    <x v="1"/>
    <x v="3"/>
  </r>
  <r>
    <s v="Susan Pistek"/>
    <n v="31140"/>
    <d v="2011-02-01T00:00:00"/>
    <d v="2011-02-02T00:00:00"/>
    <s v="February"/>
    <s v="2011"/>
    <n v="1"/>
    <b v="0"/>
    <s v="Critical"/>
    <n v="4"/>
    <n v="13.42"/>
    <n v="0.03"/>
    <x v="0"/>
    <n v="-1.26"/>
    <n v="3.08"/>
    <n v="0.99"/>
    <s v="Saskachewan"/>
    <x v="3"/>
    <s v="Home Office"/>
    <x v="0"/>
    <x v="11"/>
  </r>
  <r>
    <s v="Suzanne McNair"/>
    <n v="31170"/>
    <d v="2012-01-27T00:00:00"/>
    <d v="2012-01-29T00:00:00"/>
    <s v="January"/>
    <s v="2012"/>
    <n v="2"/>
    <b v="0"/>
    <s v="Medium"/>
    <n v="32"/>
    <n v="320.57"/>
    <n v="0.09"/>
    <x v="0"/>
    <n v="27.95"/>
    <n v="10.130000000000001"/>
    <n v="1.99"/>
    <s v="Saskachewan"/>
    <x v="3"/>
    <s v="Corporate"/>
    <x v="1"/>
    <x v="7"/>
  </r>
  <r>
    <s v="Rob Beeghly"/>
    <n v="31520"/>
    <d v="2011-11-28T00:00:00"/>
    <d v="2011-11-29T00:00:00"/>
    <s v="November"/>
    <s v="2011"/>
    <n v="1"/>
    <b v="0"/>
    <s v="High"/>
    <n v="23"/>
    <n v="138.71"/>
    <n v="0.09"/>
    <x v="0"/>
    <n v="-33.159999999999997"/>
    <n v="5.89"/>
    <n v="5.57"/>
    <s v="Saskachewan"/>
    <x v="3"/>
    <s v="Consumer"/>
    <x v="2"/>
    <x v="4"/>
  </r>
  <r>
    <s v="Nick Crebassa"/>
    <n v="34663"/>
    <d v="2011-07-06T00:00:00"/>
    <d v="2011-07-08T00:00:00"/>
    <s v="July"/>
    <s v="2011"/>
    <n v="2"/>
    <b v="0"/>
    <s v="Not Specified"/>
    <n v="38"/>
    <n v="29186.49"/>
    <n v="0.05"/>
    <x v="1"/>
    <n v="11562.08"/>
    <n v="808.49"/>
    <n v="55.3"/>
    <s v="Saskachewan"/>
    <x v="3"/>
    <s v="Corporate"/>
    <x v="1"/>
    <x v="16"/>
  </r>
  <r>
    <s v="Susan Pistek"/>
    <n v="35842"/>
    <d v="2012-05-24T00:00:00"/>
    <d v="2012-05-26T00:00:00"/>
    <s v="May"/>
    <s v="2012"/>
    <n v="2"/>
    <b v="0"/>
    <s v="High"/>
    <n v="18"/>
    <n v="53.79"/>
    <n v="0.03"/>
    <x v="0"/>
    <n v="11.55"/>
    <n v="2.88"/>
    <n v="0.99"/>
    <s v="Saskachewan"/>
    <x v="3"/>
    <s v="Home Office"/>
    <x v="0"/>
    <x v="11"/>
  </r>
  <r>
    <s v="Aleksandra Gannaway"/>
    <n v="36131"/>
    <d v="2009-05-17T00:00:00"/>
    <d v="2009-05-19T00:00:00"/>
    <s v="May"/>
    <s v="2009"/>
    <n v="2"/>
    <b v="0"/>
    <s v="High"/>
    <n v="43"/>
    <n v="354.96"/>
    <n v="7.0000000000000007E-2"/>
    <x v="0"/>
    <n v="151.27000000000001"/>
    <n v="8.34"/>
    <n v="1.43"/>
    <s v="Saskachewan"/>
    <x v="3"/>
    <s v="Home Office"/>
    <x v="0"/>
    <x v="5"/>
  </r>
  <r>
    <s v="Aleksandra Gannaway"/>
    <n v="36131"/>
    <d v="2009-05-17T00:00:00"/>
    <d v="2009-05-18T00:00:00"/>
    <s v="May"/>
    <s v="2009"/>
    <n v="1"/>
    <b v="0"/>
    <s v="High"/>
    <n v="26"/>
    <n v="130.97"/>
    <n v="0.09"/>
    <x v="0"/>
    <n v="-83.42"/>
    <n v="4.9800000000000004"/>
    <n v="6.07"/>
    <s v="Saskachewan"/>
    <x v="3"/>
    <s v="Home Office"/>
    <x v="0"/>
    <x v="5"/>
  </r>
  <r>
    <s v="Aleksandra Gannaway"/>
    <n v="36992"/>
    <d v="2009-12-07T00:00:00"/>
    <d v="2009-12-09T00:00:00"/>
    <s v="December"/>
    <s v="2009"/>
    <n v="2"/>
    <b v="0"/>
    <s v="Medium"/>
    <n v="34"/>
    <n v="459.08"/>
    <n v="0.04"/>
    <x v="2"/>
    <n v="61.57"/>
    <n v="12.98"/>
    <n v="3.14"/>
    <s v="Saskachewan"/>
    <x v="3"/>
    <s v="Corporate"/>
    <x v="0"/>
    <x v="15"/>
  </r>
  <r>
    <s v="Aleksandra Gannaway"/>
    <n v="38596"/>
    <d v="2010-04-02T00:00:00"/>
    <d v="2010-04-03T00:00:00"/>
    <s v="April"/>
    <s v="2010"/>
    <n v="1"/>
    <b v="0"/>
    <s v="Medium"/>
    <n v="20"/>
    <n v="193.7"/>
    <n v="0.06"/>
    <x v="0"/>
    <n v="-14.99"/>
    <n v="9.85"/>
    <n v="4.82"/>
    <s v="Saskachewan"/>
    <x v="3"/>
    <s v="Corporate"/>
    <x v="0"/>
    <x v="12"/>
  </r>
  <r>
    <s v="Richard Eichhorn"/>
    <n v="39143"/>
    <d v="2012-04-06T00:00:00"/>
    <d v="2012-04-06T00:00:00"/>
    <s v="April"/>
    <s v="2012"/>
    <n v="0"/>
    <s v="FREE DELIVERY"/>
    <s v="Not Specified"/>
    <n v="46"/>
    <n v="6730.07"/>
    <n v="0.05"/>
    <x v="1"/>
    <n v="-1134.6099999999999"/>
    <n v="150.97999999999999"/>
    <n v="66.27"/>
    <s v="Saskachewan"/>
    <x v="3"/>
    <s v="Consumer"/>
    <x v="2"/>
    <x v="9"/>
  </r>
  <r>
    <s v="Aleksandra Gannaway"/>
    <n v="41186"/>
    <d v="2010-11-22T00:00:00"/>
    <d v="2010-11-23T00:00:00"/>
    <s v="November"/>
    <s v="2010"/>
    <n v="1"/>
    <b v="0"/>
    <s v="High"/>
    <n v="33"/>
    <n v="553.3415"/>
    <n v="0.08"/>
    <x v="0"/>
    <n v="-67.709999999999994"/>
    <n v="20.99"/>
    <n v="0.99"/>
    <s v="Saskachewan"/>
    <x v="3"/>
    <s v="Corporate"/>
    <x v="1"/>
    <x v="3"/>
  </r>
  <r>
    <s v="Nick Crebassa"/>
    <n v="43493"/>
    <d v="2012-05-10T00:00:00"/>
    <d v="2012-05-11T00:00:00"/>
    <s v="May"/>
    <s v="2012"/>
    <n v="1"/>
    <b v="0"/>
    <s v="High"/>
    <n v="22"/>
    <n v="152.52000000000001"/>
    <n v="0.03"/>
    <x v="0"/>
    <n v="-43.87"/>
    <n v="6.48"/>
    <n v="5.94"/>
    <s v="Saskachewan"/>
    <x v="3"/>
    <s v="Corporate"/>
    <x v="0"/>
    <x v="5"/>
  </r>
  <r>
    <s v="Nick Crebassa"/>
    <n v="43493"/>
    <d v="2012-05-10T00:00:00"/>
    <d v="2012-05-12T00:00:00"/>
    <s v="May"/>
    <s v="2012"/>
    <n v="2"/>
    <b v="0"/>
    <s v="High"/>
    <n v="14"/>
    <n v="71.599999999999994"/>
    <n v="0.05"/>
    <x v="0"/>
    <n v="-30.65"/>
    <n v="4.9800000000000004"/>
    <n v="4.7"/>
    <s v="Saskachewan"/>
    <x v="3"/>
    <s v="Corporate"/>
    <x v="0"/>
    <x v="5"/>
  </r>
  <r>
    <s v="Nick Crebassa"/>
    <n v="43493"/>
    <d v="2012-05-10T00:00:00"/>
    <d v="2012-05-13T00:00:00"/>
    <s v="May"/>
    <s v="2012"/>
    <n v="3"/>
    <b v="0"/>
    <s v="High"/>
    <n v="37"/>
    <n v="1699.9829999999999"/>
    <n v="0.1"/>
    <x v="0"/>
    <n v="-202.86"/>
    <n v="55.99"/>
    <n v="5"/>
    <s v="Saskachewan"/>
    <x v="3"/>
    <s v="Corporate"/>
    <x v="1"/>
    <x v="3"/>
  </r>
  <r>
    <s v="Sung Shariari"/>
    <n v="43555"/>
    <d v="2012-07-03T00:00:00"/>
    <d v="2012-07-05T00:00:00"/>
    <s v="July"/>
    <s v="2012"/>
    <n v="2"/>
    <b v="0"/>
    <s v="Medium"/>
    <n v="34"/>
    <n v="43.54"/>
    <n v="0"/>
    <x v="0"/>
    <n v="-17.48"/>
    <n v="1.26"/>
    <n v="0.7"/>
    <s v="Saskachewan"/>
    <x v="3"/>
    <s v="Corporate"/>
    <x v="0"/>
    <x v="6"/>
  </r>
  <r>
    <s v="Susan Pistek"/>
    <n v="44452"/>
    <d v="2011-12-09T00:00:00"/>
    <d v="2011-12-11T00:00:00"/>
    <s v="December"/>
    <s v="2011"/>
    <n v="2"/>
    <b v="0"/>
    <s v="Not Specified"/>
    <n v="50"/>
    <n v="330.27"/>
    <n v="7.0000000000000007E-2"/>
    <x v="0"/>
    <n v="-195.57"/>
    <n v="6.48"/>
    <n v="7.86"/>
    <s v="Saskachewan"/>
    <x v="3"/>
    <s v="Home Office"/>
    <x v="0"/>
    <x v="5"/>
  </r>
  <r>
    <s v="Neil French"/>
    <n v="45506"/>
    <d v="2011-12-26T00:00:00"/>
    <d v="2011-12-31T00:00:00"/>
    <s v="December"/>
    <s v="2011"/>
    <n v="5"/>
    <b v="0"/>
    <s v="low"/>
    <n v="3"/>
    <n v="448.36649999999997"/>
    <n v="0.03"/>
    <x v="0"/>
    <n v="-748.41"/>
    <n v="175.99"/>
    <n v="8.99"/>
    <s v="Saskachewan"/>
    <x v="3"/>
    <s v="Consumer"/>
    <x v="1"/>
    <x v="3"/>
  </r>
  <r>
    <s v="Nick Crebassa"/>
    <n v="45767"/>
    <d v="2012-07-10T00:00:00"/>
    <d v="2012-07-12T00:00:00"/>
    <s v="July"/>
    <s v="2012"/>
    <n v="2"/>
    <b v="0"/>
    <s v="High"/>
    <n v="49"/>
    <n v="841.51"/>
    <n v="0.05"/>
    <x v="2"/>
    <n v="20.86"/>
    <n v="16.91"/>
    <n v="6.25"/>
    <s v="Saskachewan"/>
    <x v="3"/>
    <s v="Corporate"/>
    <x v="0"/>
    <x v="0"/>
  </r>
  <r>
    <s v="Suzanne McNair"/>
    <n v="45986"/>
    <d v="2009-12-25T00:00:00"/>
    <d v="2009-12-30T00:00:00"/>
    <s v="December"/>
    <s v="2009"/>
    <n v="5"/>
    <b v="0"/>
    <s v="low"/>
    <n v="20"/>
    <n v="71.069999999999993"/>
    <n v="0.08"/>
    <x v="0"/>
    <n v="-15.09"/>
    <n v="3.69"/>
    <n v="2.5"/>
    <s v="Saskachewan"/>
    <x v="3"/>
    <s v="Small Business"/>
    <x v="0"/>
    <x v="8"/>
  </r>
  <r>
    <s v="Nick Crebassa"/>
    <n v="46881"/>
    <d v="2009-10-06T00:00:00"/>
    <d v="2009-10-08T00:00:00"/>
    <s v="October"/>
    <s v="2009"/>
    <n v="2"/>
    <b v="0"/>
    <s v="Critical"/>
    <n v="31"/>
    <n v="176.28"/>
    <n v="7.0000000000000007E-2"/>
    <x v="2"/>
    <n v="-80.3"/>
    <n v="5.18"/>
    <n v="5.74"/>
    <s v="Saskachewan"/>
    <x v="3"/>
    <s v="Corporate"/>
    <x v="0"/>
    <x v="2"/>
  </r>
  <r>
    <s v="Neil French"/>
    <n v="46979"/>
    <d v="2012-07-16T00:00:00"/>
    <d v="2012-07-18T00:00:00"/>
    <s v="July"/>
    <s v="2012"/>
    <n v="2"/>
    <b v="0"/>
    <s v="low"/>
    <n v="30"/>
    <n v="8718.4599999999991"/>
    <n v="0.09"/>
    <x v="1"/>
    <n v="1554.85"/>
    <n v="306.14"/>
    <n v="26.53"/>
    <s v="Saskachewan"/>
    <x v="3"/>
    <s v="Consumer"/>
    <x v="1"/>
    <x v="16"/>
  </r>
  <r>
    <s v="Neil French"/>
    <n v="46979"/>
    <d v="2012-07-16T00:00:00"/>
    <d v="2012-07-25T00:00:00"/>
    <s v="July"/>
    <s v="2012"/>
    <n v="9"/>
    <b v="0"/>
    <s v="low"/>
    <n v="26"/>
    <n v="135.88"/>
    <n v="0.05"/>
    <x v="0"/>
    <n v="-66.02"/>
    <n v="4.9800000000000004"/>
    <n v="5.49"/>
    <s v="Saskachewan"/>
    <x v="3"/>
    <s v="Consumer"/>
    <x v="0"/>
    <x v="5"/>
  </r>
  <r>
    <s v="Rob Beeghly"/>
    <n v="47040"/>
    <d v="2010-08-16T00:00:00"/>
    <d v="2010-08-17T00:00:00"/>
    <s v="August"/>
    <s v="2010"/>
    <n v="1"/>
    <b v="0"/>
    <s v="High"/>
    <n v="38"/>
    <n v="487.98"/>
    <n v="0.01"/>
    <x v="0"/>
    <n v="8.1"/>
    <n v="12.53"/>
    <n v="7.17"/>
    <s v="Saskachewan"/>
    <x v="3"/>
    <s v="Consumer"/>
    <x v="0"/>
    <x v="2"/>
  </r>
  <r>
    <s v="Nick Crebassa"/>
    <n v="48391"/>
    <d v="2010-10-29T00:00:00"/>
    <d v="2010-10-30T00:00:00"/>
    <s v="October"/>
    <s v="2010"/>
    <n v="1"/>
    <b v="0"/>
    <s v="Not Specified"/>
    <n v="45"/>
    <n v="254.92"/>
    <n v="0.1"/>
    <x v="0"/>
    <n v="-99.62"/>
    <n v="5.98"/>
    <n v="5.46"/>
    <s v="Saskachewan"/>
    <x v="3"/>
    <s v="Corporate"/>
    <x v="0"/>
    <x v="5"/>
  </r>
  <r>
    <s v="Rob Beeghly"/>
    <n v="51780"/>
    <d v="2010-07-24T00:00:00"/>
    <d v="2010-07-26T00:00:00"/>
    <s v="July"/>
    <s v="2010"/>
    <n v="2"/>
    <b v="0"/>
    <s v="low"/>
    <n v="26"/>
    <n v="1846.2"/>
    <n v="0.04"/>
    <x v="1"/>
    <n v="-584.92999999999995"/>
    <n v="68.81"/>
    <n v="60"/>
    <s v="Saskachewan"/>
    <x v="3"/>
    <s v="Consumer"/>
    <x v="0"/>
    <x v="1"/>
  </r>
  <r>
    <s v="Rob Beeghly"/>
    <n v="51780"/>
    <d v="2010-07-24T00:00:00"/>
    <d v="2010-07-31T00:00:00"/>
    <s v="July"/>
    <s v="2010"/>
    <n v="7"/>
    <b v="0"/>
    <s v="low"/>
    <n v="11"/>
    <n v="32.03"/>
    <n v="0.09"/>
    <x v="0"/>
    <n v="7.41"/>
    <n v="3.15"/>
    <n v="0.5"/>
    <s v="Saskachewan"/>
    <x v="3"/>
    <s v="Consumer"/>
    <x v="0"/>
    <x v="11"/>
  </r>
  <r>
    <s v="Rob Beeghly"/>
    <n v="51780"/>
    <d v="2010-07-24T00:00:00"/>
    <d v="2010-07-24T00:00:00"/>
    <s v="July"/>
    <s v="2010"/>
    <n v="0"/>
    <s v="FREE DELIVERY"/>
    <s v="low"/>
    <n v="44"/>
    <n v="185.82"/>
    <n v="0.05"/>
    <x v="2"/>
    <n v="11.45"/>
    <n v="4.2"/>
    <n v="2.2599999999999998"/>
    <s v="Saskachewan"/>
    <x v="3"/>
    <s v="Consumer"/>
    <x v="0"/>
    <x v="5"/>
  </r>
  <r>
    <s v="Susan Pistek"/>
    <n v="53350"/>
    <d v="2009-06-14T00:00:00"/>
    <d v="2009-06-14T00:00:00"/>
    <s v="June"/>
    <s v="2009"/>
    <n v="0"/>
    <s v="FREE DELIVERY"/>
    <s v="Not Specified"/>
    <n v="24"/>
    <n v="7046.61"/>
    <n v="0.08"/>
    <x v="0"/>
    <n v="2595.1799999999998"/>
    <n v="315.98"/>
    <n v="19.989999999999998"/>
    <s v="Saskachewan"/>
    <x v="3"/>
    <s v="Home Office"/>
    <x v="0"/>
    <x v="2"/>
  </r>
  <r>
    <s v="Sung Shariari"/>
    <n v="55648"/>
    <d v="2009-09-09T00:00:00"/>
    <d v="2009-09-12T00:00:00"/>
    <s v="September"/>
    <s v="2009"/>
    <n v="3"/>
    <b v="0"/>
    <s v="Critical"/>
    <n v="5"/>
    <n v="14.74"/>
    <n v="0.08"/>
    <x v="0"/>
    <n v="-2.58"/>
    <n v="2.88"/>
    <n v="0.7"/>
    <s v="Saskachewan"/>
    <x v="3"/>
    <s v="Corporate"/>
    <x v="0"/>
    <x v="12"/>
  </r>
  <r>
    <s v="Suzanne McNair"/>
    <n v="55686"/>
    <d v="2011-03-25T00:00:00"/>
    <d v="2011-03-27T00:00:00"/>
    <s v="March"/>
    <s v="2011"/>
    <n v="2"/>
    <b v="0"/>
    <s v="Critical"/>
    <n v="26"/>
    <n v="423.14"/>
    <n v="0.03"/>
    <x v="0"/>
    <n v="85.51"/>
    <n v="15.98"/>
    <n v="4"/>
    <s v="Saskachewan"/>
    <x v="3"/>
    <s v="Corporate"/>
    <x v="1"/>
    <x v="7"/>
  </r>
  <r>
    <s v="Suzanne McNair"/>
    <n v="55686"/>
    <d v="2011-03-25T00:00:00"/>
    <d v="2011-03-27T00:00:00"/>
    <s v="March"/>
    <s v="2011"/>
    <n v="2"/>
    <b v="0"/>
    <s v="Critical"/>
    <n v="22"/>
    <n v="628.39"/>
    <n v="0.1"/>
    <x v="2"/>
    <n v="181.83"/>
    <n v="30.98"/>
    <n v="5.09"/>
    <s v="Saskachewan"/>
    <x v="3"/>
    <s v="Corporate"/>
    <x v="0"/>
    <x v="5"/>
  </r>
  <r>
    <s v="Suzanne McNair"/>
    <n v="55686"/>
    <d v="2011-03-25T00:00:00"/>
    <d v="2011-03-28T00:00:00"/>
    <s v="March"/>
    <s v="2011"/>
    <n v="3"/>
    <b v="0"/>
    <s v="Critical"/>
    <n v="2"/>
    <n v="162.49"/>
    <n v="0.03"/>
    <x v="0"/>
    <n v="-94.83"/>
    <n v="81.319999999999993"/>
    <n v="0.99"/>
    <s v="Saskachewan"/>
    <x v="3"/>
    <s v="Corporate"/>
    <x v="0"/>
    <x v="1"/>
  </r>
  <r>
    <s v="Neil French"/>
    <n v="55847"/>
    <d v="2009-07-20T00:00:00"/>
    <d v="2009-07-23T00:00:00"/>
    <s v="July"/>
    <s v="2009"/>
    <n v="3"/>
    <b v="0"/>
    <s v="Not Specified"/>
    <n v="21"/>
    <n v="133.15"/>
    <n v="0.05"/>
    <x v="0"/>
    <n v="-51.43"/>
    <n v="6.28"/>
    <n v="5.36"/>
    <s v="Saskachewan"/>
    <x v="3"/>
    <s v="Consumer"/>
    <x v="0"/>
    <x v="2"/>
  </r>
  <r>
    <s v="Neil French"/>
    <n v="55847"/>
    <d v="2009-07-20T00:00:00"/>
    <d v="2009-07-21T00:00:00"/>
    <s v="July"/>
    <s v="2009"/>
    <n v="1"/>
    <b v="0"/>
    <s v="Not Specified"/>
    <n v="45"/>
    <n v="136.71"/>
    <n v="0.04"/>
    <x v="0"/>
    <n v="34.72"/>
    <n v="3.08"/>
    <n v="0.99"/>
    <s v="Saskachewan"/>
    <x v="3"/>
    <s v="Consumer"/>
    <x v="0"/>
    <x v="11"/>
  </r>
  <r>
    <s v="Michelle Moray"/>
    <n v="56099"/>
    <d v="2010-10-05T00:00:00"/>
    <d v="2010-10-12T00:00:00"/>
    <s v="October"/>
    <s v="2010"/>
    <n v="7"/>
    <b v="0"/>
    <s v="low"/>
    <n v="6"/>
    <n v="96.03"/>
    <n v="0.1"/>
    <x v="0"/>
    <n v="-59.39"/>
    <n v="15.7"/>
    <n v="11.25"/>
    <s v="Saskachewan"/>
    <x v="3"/>
    <s v="Corporate"/>
    <x v="0"/>
    <x v="0"/>
  </r>
  <r>
    <s v="Neil French"/>
    <n v="56197"/>
    <d v="2009-05-11T00:00:00"/>
    <d v="2009-05-13T00:00:00"/>
    <s v="May"/>
    <s v="2009"/>
    <n v="2"/>
    <b v="0"/>
    <s v="High"/>
    <n v="11"/>
    <n v="28.63"/>
    <n v="0.09"/>
    <x v="2"/>
    <n v="-21.17"/>
    <n v="1.74"/>
    <n v="4.08"/>
    <s v="Saskachewan"/>
    <x v="3"/>
    <s v="Consumer"/>
    <x v="2"/>
    <x v="4"/>
  </r>
  <r>
    <s v="Neil French"/>
    <n v="56197"/>
    <d v="2009-05-11T00:00:00"/>
    <d v="2009-05-11T00:00:00"/>
    <s v="May"/>
    <s v="2009"/>
    <n v="0"/>
    <s v="FREE DELIVERY"/>
    <s v="High"/>
    <n v="45"/>
    <n v="8014.6239999999998"/>
    <n v="0.08"/>
    <x v="1"/>
    <n v="1366.1"/>
    <n v="227.55"/>
    <n v="32.479999999999997"/>
    <s v="Saskachewan"/>
    <x v="3"/>
    <s v="Consumer"/>
    <x v="2"/>
    <x v="10"/>
  </r>
  <r>
    <s v="Suzanne McNair"/>
    <n v="56548"/>
    <d v="2012-09-05T00:00:00"/>
    <d v="2012-09-07T00:00:00"/>
    <s v="September"/>
    <s v="2012"/>
    <n v="2"/>
    <b v="0"/>
    <s v="Medium"/>
    <n v="7"/>
    <n v="1339.0239999999999"/>
    <n v="0.03"/>
    <x v="1"/>
    <n v="-211.51"/>
    <n v="218.75"/>
    <n v="69.64"/>
    <s v="Saskachewan"/>
    <x v="3"/>
    <s v="Small Business"/>
    <x v="2"/>
    <x v="10"/>
  </r>
  <r>
    <s v="Robert Waldorf"/>
    <n v="59232"/>
    <d v="2009-01-05T00:00:00"/>
    <d v="2009-01-07T00:00:00"/>
    <s v="January"/>
    <s v="2009"/>
    <n v="2"/>
    <b v="0"/>
    <s v="High"/>
    <n v="23"/>
    <n v="725.43"/>
    <n v="0"/>
    <x v="0"/>
    <n v="245.97"/>
    <n v="30.98"/>
    <n v="5.76"/>
    <s v="Saskachewan"/>
    <x v="3"/>
    <s v="Home Office"/>
    <x v="0"/>
    <x v="5"/>
  </r>
  <r>
    <s v="Nicole Fjeld"/>
    <n v="59939"/>
    <d v="2010-09-01T00:00:00"/>
    <d v="2010-09-01T00:00:00"/>
    <s v="September"/>
    <s v="2010"/>
    <n v="0"/>
    <s v="FREE DELIVERY"/>
    <s v="Medium"/>
    <n v="42"/>
    <n v="130.96"/>
    <n v="0.05"/>
    <x v="0"/>
    <n v="-66.739999999999995"/>
    <n v="3.14"/>
    <n v="1.92"/>
    <s v="Saskachewan"/>
    <x v="3"/>
    <s v="Small Business"/>
    <x v="0"/>
    <x v="15"/>
  </r>
  <r>
    <s v="Suzanne McNair"/>
    <n v="59973"/>
    <d v="2011-11-15T00:00:00"/>
    <d v="2011-11-15T00:00:00"/>
    <s v="November"/>
    <s v="2011"/>
    <n v="0"/>
    <s v="FREE DELIVERY"/>
    <s v="low"/>
    <n v="29"/>
    <n v="11039.75"/>
    <n v="0.06"/>
    <x v="1"/>
    <n v="2148.9699999999998"/>
    <n v="400.97"/>
    <n v="14.7"/>
    <s v="Saskachewan"/>
    <x v="3"/>
    <s v="Small Business"/>
    <x v="1"/>
    <x v="16"/>
  </r>
  <r>
    <s v="Suzanne McNair"/>
    <n v="59973"/>
    <d v="2011-11-15T00:00:00"/>
    <d v="2011-11-19T00:00:00"/>
    <s v="November"/>
    <s v="2011"/>
    <n v="4"/>
    <b v="0"/>
    <s v="low"/>
    <n v="30"/>
    <n v="4982.9440000000004"/>
    <n v="7.0000000000000007E-2"/>
    <x v="1"/>
    <n v="693.69"/>
    <n v="217.85"/>
    <n v="29.1"/>
    <s v="Saskachewan"/>
    <x v="3"/>
    <s v="Small Business"/>
    <x v="2"/>
    <x v="10"/>
  </r>
  <r>
    <s v="Brenda Bowman"/>
    <n v="2563"/>
    <d v="2010-11-18T00:00:00"/>
    <d v="2010-11-19T00:00:00"/>
    <s v="November"/>
    <s v="2010"/>
    <n v="1"/>
    <b v="0"/>
    <s v="Not Specified"/>
    <n v="12"/>
    <n v="31.77"/>
    <n v="0.04"/>
    <x v="0"/>
    <n v="8.34"/>
    <n v="2.61"/>
    <n v="0.5"/>
    <s v="Saskachewan"/>
    <x v="3"/>
    <s v="Small Business"/>
    <x v="0"/>
    <x v="11"/>
  </r>
  <r>
    <s v="Brenda Bowman"/>
    <n v="2563"/>
    <d v="2010-11-18T00:00:00"/>
    <d v="2010-11-19T00:00:00"/>
    <s v="November"/>
    <s v="2010"/>
    <n v="1"/>
    <b v="0"/>
    <s v="Not Specified"/>
    <n v="33"/>
    <n v="208.05"/>
    <n v="0.01"/>
    <x v="0"/>
    <n v="46.01"/>
    <n v="5.98"/>
    <n v="0.96"/>
    <s v="Saskachewan"/>
    <x v="3"/>
    <s v="Small Business"/>
    <x v="0"/>
    <x v="12"/>
  </r>
  <r>
    <s v="Brenda Bowman"/>
    <n v="2759"/>
    <d v="2010-11-24T00:00:00"/>
    <d v="2010-11-26T00:00:00"/>
    <s v="November"/>
    <s v="2010"/>
    <n v="2"/>
    <b v="0"/>
    <s v="Not Specified"/>
    <n v="25"/>
    <n v="827.47"/>
    <n v="0"/>
    <x v="0"/>
    <n v="45.37"/>
    <n v="30.98"/>
    <n v="6.5"/>
    <s v="Saskachewan"/>
    <x v="3"/>
    <s v="Small Business"/>
    <x v="1"/>
    <x v="7"/>
  </r>
  <r>
    <s v="Carl Weiss"/>
    <n v="5350"/>
    <d v="2010-10-09T00:00:00"/>
    <d v="2010-10-16T00:00:00"/>
    <s v="October"/>
    <s v="2010"/>
    <n v="7"/>
    <b v="0"/>
    <s v="low"/>
    <n v="50"/>
    <n v="7017.42"/>
    <n v="0.08"/>
    <x v="0"/>
    <n v="595.20000000000005"/>
    <n v="140.85"/>
    <n v="19.989999999999998"/>
    <s v="Saskachewan"/>
    <x v="3"/>
    <s v="Consumer"/>
    <x v="0"/>
    <x v="0"/>
  </r>
  <r>
    <s v="Jack O'Briant"/>
    <n v="9922"/>
    <d v="2011-04-03T00:00:00"/>
    <d v="2011-04-04T00:00:00"/>
    <s v="April"/>
    <s v="2011"/>
    <n v="1"/>
    <b v="0"/>
    <s v="Not Specified"/>
    <n v="26"/>
    <n v="1075.9100000000001"/>
    <n v="0.03"/>
    <x v="0"/>
    <n v="34.42"/>
    <n v="39.979999999999997"/>
    <n v="7.12"/>
    <s v="Saskachewan"/>
    <x v="3"/>
    <s v="Consumer"/>
    <x v="1"/>
    <x v="7"/>
  </r>
  <r>
    <s v="Jack O'Briant"/>
    <n v="9922"/>
    <d v="2011-04-03T00:00:00"/>
    <d v="2011-04-04T00:00:00"/>
    <s v="April"/>
    <s v="2011"/>
    <n v="1"/>
    <b v="0"/>
    <s v="Not Specified"/>
    <n v="21"/>
    <n v="1176.8589999999999"/>
    <n v="0.03"/>
    <x v="0"/>
    <n v="137.86000000000001"/>
    <n v="65.989999999999995"/>
    <n v="3.99"/>
    <s v="Saskachewan"/>
    <x v="3"/>
    <s v="Consumer"/>
    <x v="1"/>
    <x v="3"/>
  </r>
  <r>
    <s v="Jack O'Briant"/>
    <n v="11777"/>
    <d v="2009-12-25T00:00:00"/>
    <d v="2010-01-01T00:00:00"/>
    <s v="January"/>
    <s v="2010"/>
    <n v="7"/>
    <b v="0"/>
    <s v="low"/>
    <n v="39"/>
    <n v="651.45000000000005"/>
    <n v="7.0000000000000007E-2"/>
    <x v="0"/>
    <n v="-160.56"/>
    <n v="17.7"/>
    <n v="9.4700000000000006"/>
    <s v="Saskachewan"/>
    <x v="3"/>
    <s v="Consumer"/>
    <x v="0"/>
    <x v="0"/>
  </r>
  <r>
    <s v="Joel Eaton"/>
    <n v="12420"/>
    <d v="2010-12-26T00:00:00"/>
    <d v="2010-12-26T00:00:00"/>
    <s v="December"/>
    <s v="2010"/>
    <n v="0"/>
    <s v="FREE DELIVERY"/>
    <s v="Medium"/>
    <n v="34"/>
    <n v="536.25"/>
    <n v="0.06"/>
    <x v="2"/>
    <n v="-166.75"/>
    <n v="15.99"/>
    <n v="13.18"/>
    <s v="Saskachewan"/>
    <x v="3"/>
    <s v="Home Office"/>
    <x v="0"/>
    <x v="2"/>
  </r>
  <r>
    <s v="Joel Eaton"/>
    <n v="12420"/>
    <d v="2010-12-26T00:00:00"/>
    <d v="2010-12-27T00:00:00"/>
    <s v="December"/>
    <s v="2010"/>
    <n v="1"/>
    <b v="0"/>
    <s v="Medium"/>
    <n v="1"/>
    <n v="5.73"/>
    <n v="0.01"/>
    <x v="0"/>
    <n v="-1.84"/>
    <n v="4.9800000000000004"/>
    <n v="0.8"/>
    <s v="Saskachewan"/>
    <x v="3"/>
    <s v="Home Office"/>
    <x v="0"/>
    <x v="5"/>
  </r>
  <r>
    <s v="Justin Ellison"/>
    <n v="12611"/>
    <d v="2011-10-15T00:00:00"/>
    <d v="2011-10-17T00:00:00"/>
    <s v="October"/>
    <s v="2011"/>
    <n v="2"/>
    <b v="0"/>
    <s v="Medium"/>
    <n v="13"/>
    <n v="189.99"/>
    <n v="0.03"/>
    <x v="2"/>
    <n v="72.819999999999993"/>
    <n v="12.97"/>
    <n v="1.49"/>
    <s v="Saskachewan"/>
    <x v="3"/>
    <s v="Home Office"/>
    <x v="0"/>
    <x v="2"/>
  </r>
  <r>
    <s v="Jennifer Jackson"/>
    <n v="12676"/>
    <d v="2009-01-15T00:00:00"/>
    <d v="2009-01-16T00:00:00"/>
    <s v="January"/>
    <s v="2009"/>
    <n v="1"/>
    <b v="0"/>
    <s v="High"/>
    <n v="25"/>
    <n v="201.06"/>
    <n v="0.08"/>
    <x v="2"/>
    <n v="-80.86"/>
    <n v="8.09"/>
    <n v="7.96"/>
    <s v="Saskachewan"/>
    <x v="3"/>
    <s v="Home Office"/>
    <x v="2"/>
    <x v="4"/>
  </r>
  <r>
    <s v="Michael Oakman"/>
    <n v="12871"/>
    <d v="2011-10-04T00:00:00"/>
    <d v="2011-10-06T00:00:00"/>
    <s v="October"/>
    <s v="2011"/>
    <n v="2"/>
    <b v="0"/>
    <s v="Not Specified"/>
    <n v="46"/>
    <n v="459.26"/>
    <n v="0.08"/>
    <x v="0"/>
    <n v="-54.12"/>
    <n v="10.23"/>
    <n v="4.68"/>
    <s v="Saskachewan"/>
    <x v="3"/>
    <s v="Small Business"/>
    <x v="0"/>
    <x v="15"/>
  </r>
  <r>
    <s v="Carl Weiss"/>
    <n v="15040"/>
    <d v="2009-12-04T00:00:00"/>
    <d v="2009-12-08T00:00:00"/>
    <s v="December"/>
    <s v="2009"/>
    <n v="4"/>
    <b v="0"/>
    <s v="low"/>
    <n v="48"/>
    <n v="410.35"/>
    <n v="0.1"/>
    <x v="2"/>
    <n v="114.02"/>
    <n v="9.11"/>
    <n v="2.15"/>
    <s v="Saskachewan"/>
    <x v="3"/>
    <s v="Consumer"/>
    <x v="0"/>
    <x v="5"/>
  </r>
  <r>
    <s v="Michael Oakman"/>
    <n v="15491"/>
    <d v="2012-01-18T00:00:00"/>
    <d v="2012-01-18T00:00:00"/>
    <s v="January"/>
    <s v="2012"/>
    <n v="0"/>
    <s v="FREE DELIVERY"/>
    <s v="Medium"/>
    <n v="5"/>
    <n v="901.37400000000002"/>
    <n v="0.01"/>
    <x v="0"/>
    <n v="-648.65"/>
    <n v="205.99"/>
    <n v="2.5"/>
    <s v="Saskachewan"/>
    <x v="3"/>
    <s v="Small Business"/>
    <x v="1"/>
    <x v="3"/>
  </r>
  <r>
    <s v="Jennifer Jackson"/>
    <n v="17028"/>
    <d v="2009-10-15T00:00:00"/>
    <d v="2009-10-17T00:00:00"/>
    <s v="October"/>
    <s v="2009"/>
    <n v="2"/>
    <b v="0"/>
    <s v="High"/>
    <n v="19"/>
    <n v="513.5"/>
    <n v="0.02"/>
    <x v="0"/>
    <n v="82.96"/>
    <n v="25.99"/>
    <n v="5.37"/>
    <s v="Saskachewan"/>
    <x v="3"/>
    <s v="Home Office"/>
    <x v="0"/>
    <x v="12"/>
  </r>
  <r>
    <s v="Jack O'Briant"/>
    <n v="17859"/>
    <d v="2010-05-26T00:00:00"/>
    <d v="2010-05-28T00:00:00"/>
    <s v="May"/>
    <s v="2010"/>
    <n v="2"/>
    <b v="0"/>
    <s v="Critical"/>
    <n v="7"/>
    <n v="182.89"/>
    <n v="7.0000000000000007E-2"/>
    <x v="0"/>
    <n v="-99.3"/>
    <n v="27.48"/>
    <n v="4"/>
    <s v="Saskachewan"/>
    <x v="3"/>
    <s v="Consumer"/>
    <x v="1"/>
    <x v="7"/>
  </r>
  <r>
    <s v="Jack O'Briant"/>
    <n v="18340"/>
    <d v="2011-06-17T00:00:00"/>
    <d v="2011-06-18T00:00:00"/>
    <s v="June"/>
    <s v="2011"/>
    <n v="1"/>
    <b v="0"/>
    <s v="Medium"/>
    <n v="20"/>
    <n v="148.65"/>
    <n v="0.1"/>
    <x v="2"/>
    <n v="-142.78"/>
    <n v="7.28"/>
    <n v="11.15"/>
    <s v="Saskachewan"/>
    <x v="3"/>
    <s v="Consumer"/>
    <x v="0"/>
    <x v="5"/>
  </r>
  <r>
    <s v="Jack O'Briant"/>
    <n v="18340"/>
    <d v="2011-06-17T00:00:00"/>
    <d v="2011-06-18T00:00:00"/>
    <s v="June"/>
    <s v="2011"/>
    <n v="1"/>
    <b v="0"/>
    <s v="Medium"/>
    <n v="28"/>
    <n v="198.21"/>
    <n v="0.01"/>
    <x v="2"/>
    <n v="-163.28"/>
    <n v="6.48"/>
    <n v="10.050000000000001"/>
    <s v="Saskachewan"/>
    <x v="3"/>
    <s v="Consumer"/>
    <x v="0"/>
    <x v="5"/>
  </r>
  <r>
    <s v="Justin Ellison"/>
    <n v="20704"/>
    <d v="2010-02-10T00:00:00"/>
    <d v="2010-02-10T00:00:00"/>
    <s v="February"/>
    <s v="2010"/>
    <n v="0"/>
    <s v="FREE DELIVERY"/>
    <s v="low"/>
    <n v="1"/>
    <n v="5.63"/>
    <n v="0.03"/>
    <x v="0"/>
    <n v="-3.55"/>
    <n v="4.71"/>
    <n v="0.7"/>
    <s v="Saskachewan"/>
    <x v="3"/>
    <s v="Home Office"/>
    <x v="0"/>
    <x v="6"/>
  </r>
  <r>
    <s v="Justin Ellison"/>
    <n v="20704"/>
    <d v="2010-02-10T00:00:00"/>
    <d v="2010-02-15T00:00:00"/>
    <s v="February"/>
    <s v="2010"/>
    <n v="5"/>
    <b v="0"/>
    <s v="low"/>
    <n v="5"/>
    <n v="16.48"/>
    <n v="0.06"/>
    <x v="0"/>
    <n v="-0.33"/>
    <n v="3.08"/>
    <n v="0.99"/>
    <s v="Saskachewan"/>
    <x v="3"/>
    <s v="Home Office"/>
    <x v="0"/>
    <x v="11"/>
  </r>
  <r>
    <s v="Justin Ellison"/>
    <n v="20704"/>
    <d v="2010-02-10T00:00:00"/>
    <d v="2010-02-15T00:00:00"/>
    <s v="February"/>
    <s v="2010"/>
    <n v="5"/>
    <b v="0"/>
    <s v="low"/>
    <n v="38"/>
    <n v="15655.24"/>
    <n v="0.09"/>
    <x v="0"/>
    <n v="4818.29"/>
    <n v="419.19"/>
    <n v="19.989999999999998"/>
    <s v="Saskachewan"/>
    <x v="3"/>
    <s v="Home Office"/>
    <x v="0"/>
    <x v="0"/>
  </r>
  <r>
    <s v="Jennifer Jackson"/>
    <n v="21477"/>
    <d v="2011-05-21T00:00:00"/>
    <d v="2011-05-21T00:00:00"/>
    <s v="May"/>
    <s v="2011"/>
    <n v="0"/>
    <s v="FREE DELIVERY"/>
    <s v="low"/>
    <n v="7"/>
    <n v="189.73"/>
    <n v="0.01"/>
    <x v="0"/>
    <n v="43.17"/>
    <n v="24.95"/>
    <n v="2.99"/>
    <s v="Saskachewan"/>
    <x v="3"/>
    <s v="Home Office"/>
    <x v="0"/>
    <x v="2"/>
  </r>
  <r>
    <s v="Jennifer Jackson"/>
    <n v="21477"/>
    <d v="2011-05-21T00:00:00"/>
    <d v="2011-05-23T00:00:00"/>
    <s v="May"/>
    <s v="2011"/>
    <n v="2"/>
    <b v="0"/>
    <s v="low"/>
    <n v="40"/>
    <n v="278.8"/>
    <n v="0.06"/>
    <x v="0"/>
    <n v="77.709999999999994"/>
    <n v="6.88"/>
    <n v="2"/>
    <s v="Saskachewan"/>
    <x v="3"/>
    <s v="Home Office"/>
    <x v="0"/>
    <x v="5"/>
  </r>
  <r>
    <s v="Jack O'Briant"/>
    <n v="21602"/>
    <d v="2009-07-01T00:00:00"/>
    <d v="2009-07-04T00:00:00"/>
    <s v="July"/>
    <s v="2009"/>
    <n v="3"/>
    <b v="0"/>
    <s v="Critical"/>
    <n v="6"/>
    <n v="2170.61"/>
    <n v="0.01"/>
    <x v="1"/>
    <n v="-62.29"/>
    <n v="348.21"/>
    <n v="40.19"/>
    <s v="Saskachewan"/>
    <x v="3"/>
    <s v="Small Business"/>
    <x v="2"/>
    <x v="10"/>
  </r>
  <r>
    <s v="Michael Oakman"/>
    <n v="25828"/>
    <d v="2010-11-23T00:00:00"/>
    <d v="2010-11-24T00:00:00"/>
    <s v="November"/>
    <s v="2010"/>
    <n v="1"/>
    <b v="0"/>
    <s v="Not Specified"/>
    <n v="29"/>
    <n v="163.04"/>
    <n v="0.08"/>
    <x v="0"/>
    <n v="58"/>
    <n v="5.84"/>
    <n v="1"/>
    <s v="Saskachewan"/>
    <x v="3"/>
    <s v="Small Business"/>
    <x v="0"/>
    <x v="12"/>
  </r>
  <r>
    <s v="Michael Oakman"/>
    <n v="25828"/>
    <d v="2010-11-23T00:00:00"/>
    <d v="2010-11-23T00:00:00"/>
    <s v="November"/>
    <s v="2010"/>
    <n v="0"/>
    <s v="FREE DELIVERY"/>
    <s v="Not Specified"/>
    <n v="31"/>
    <n v="9041.26"/>
    <n v="0.01"/>
    <x v="1"/>
    <n v="-383.03"/>
    <n v="286.85000000000002"/>
    <n v="61.76"/>
    <s v="Saskachewan"/>
    <x v="3"/>
    <s v="Small Business"/>
    <x v="2"/>
    <x v="10"/>
  </r>
  <r>
    <s v="Justin Ellison"/>
    <n v="26758"/>
    <d v="2009-05-23T00:00:00"/>
    <d v="2009-05-25T00:00:00"/>
    <s v="May"/>
    <s v="2009"/>
    <n v="2"/>
    <b v="0"/>
    <s v="Not Specified"/>
    <n v="46"/>
    <n v="3519.12"/>
    <n v="0.09"/>
    <x v="2"/>
    <n v="315.33"/>
    <n v="77.510000000000005"/>
    <n v="4"/>
    <s v="Saskachewan"/>
    <x v="3"/>
    <s v="Home Office"/>
    <x v="1"/>
    <x v="7"/>
  </r>
  <r>
    <s v="Justin Ellison"/>
    <n v="26758"/>
    <d v="2009-05-23T00:00:00"/>
    <d v="2009-05-25T00:00:00"/>
    <s v="May"/>
    <s v="2009"/>
    <n v="2"/>
    <b v="0"/>
    <s v="Not Specified"/>
    <n v="37"/>
    <n v="108.33"/>
    <n v="0"/>
    <x v="0"/>
    <n v="17"/>
    <n v="2.88"/>
    <n v="0.7"/>
    <s v="Saskachewan"/>
    <x v="3"/>
    <s v="Home Office"/>
    <x v="0"/>
    <x v="12"/>
  </r>
  <r>
    <s v="Carl Weiss"/>
    <n v="28291"/>
    <d v="2009-03-04T00:00:00"/>
    <d v="2009-03-05T00:00:00"/>
    <s v="March"/>
    <s v="2009"/>
    <n v="1"/>
    <b v="0"/>
    <s v="Critical"/>
    <n v="14"/>
    <n v="3950.6"/>
    <n v="0.02"/>
    <x v="1"/>
    <n v="-477.66"/>
    <n v="280.98"/>
    <n v="57"/>
    <s v="Saskachewan"/>
    <x v="3"/>
    <s v="Consumer"/>
    <x v="2"/>
    <x v="14"/>
  </r>
  <r>
    <s v="Jack O'Briant"/>
    <n v="28455"/>
    <d v="2010-05-30T00:00:00"/>
    <d v="2010-06-01T00:00:00"/>
    <s v="June"/>
    <s v="2010"/>
    <n v="2"/>
    <b v="0"/>
    <s v="Medium"/>
    <n v="12"/>
    <n v="254.12"/>
    <n v="0.06"/>
    <x v="0"/>
    <n v="-64.97"/>
    <n v="20.95"/>
    <n v="5.99"/>
    <s v="Saskachewan"/>
    <x v="3"/>
    <s v="Small Business"/>
    <x v="1"/>
    <x v="7"/>
  </r>
  <r>
    <s v="Jack O'Briant"/>
    <n v="28455"/>
    <d v="2010-05-30T00:00:00"/>
    <d v="2010-05-31T00:00:00"/>
    <s v="May"/>
    <s v="2010"/>
    <n v="1"/>
    <b v="0"/>
    <s v="Medium"/>
    <n v="37"/>
    <n v="767.04"/>
    <n v="0.02"/>
    <x v="0"/>
    <n v="238.84"/>
    <n v="20.89"/>
    <n v="1.99"/>
    <s v="Saskachewan"/>
    <x v="3"/>
    <s v="Small Business"/>
    <x v="1"/>
    <x v="7"/>
  </r>
  <r>
    <s v="Joel Eaton"/>
    <n v="28963"/>
    <d v="2011-12-04T00:00:00"/>
    <d v="2011-12-06T00:00:00"/>
    <s v="December"/>
    <s v="2011"/>
    <n v="2"/>
    <b v="0"/>
    <s v="Not Specified"/>
    <n v="37"/>
    <n v="6072.1875"/>
    <n v="0.09"/>
    <x v="0"/>
    <n v="1372.09"/>
    <n v="205.99"/>
    <n v="2.5"/>
    <s v="Saskachewan"/>
    <x v="3"/>
    <s v="Home Office"/>
    <x v="1"/>
    <x v="3"/>
  </r>
  <r>
    <s v="Jennifer Jackson"/>
    <n v="29216"/>
    <d v="2012-12-29T00:00:00"/>
    <d v="2012-12-30T00:00:00"/>
    <s v="December"/>
    <s v="2012"/>
    <n v="1"/>
    <b v="0"/>
    <s v="Critical"/>
    <n v="46"/>
    <n v="1936.45"/>
    <n v="0.1"/>
    <x v="0"/>
    <n v="307.17"/>
    <n v="43.22"/>
    <n v="4"/>
    <s v="Saskachewan"/>
    <x v="3"/>
    <s v="Home Office"/>
    <x v="1"/>
    <x v="7"/>
  </r>
  <r>
    <s v="Jennifer Jackson"/>
    <n v="29216"/>
    <d v="2012-12-29T00:00:00"/>
    <d v="2012-12-30T00:00:00"/>
    <s v="December"/>
    <s v="2012"/>
    <n v="1"/>
    <b v="0"/>
    <s v="Critical"/>
    <n v="17"/>
    <n v="3711.04"/>
    <n v="0.04"/>
    <x v="1"/>
    <n v="-773.78"/>
    <n v="218.75"/>
    <n v="69.64"/>
    <s v="Saskachewan"/>
    <x v="3"/>
    <s v="Home Office"/>
    <x v="2"/>
    <x v="10"/>
  </r>
  <r>
    <s v="Justin Ellison"/>
    <n v="30405"/>
    <d v="2012-04-28T00:00:00"/>
    <d v="2012-05-03T00:00:00"/>
    <s v="May"/>
    <s v="2012"/>
    <n v="5"/>
    <b v="0"/>
    <s v="low"/>
    <n v="7"/>
    <n v="2789.03"/>
    <n v="0.05"/>
    <x v="1"/>
    <n v="-303.44"/>
    <n v="400.98"/>
    <n v="42.52"/>
    <s v="Saskachewan"/>
    <x v="3"/>
    <s v="Home Office"/>
    <x v="2"/>
    <x v="10"/>
  </r>
  <r>
    <s v="Jack O'Briant"/>
    <n v="30976"/>
    <d v="2012-10-24T00:00:00"/>
    <d v="2012-10-24T00:00:00"/>
    <s v="October"/>
    <s v="2012"/>
    <n v="0"/>
    <s v="FREE DELIVERY"/>
    <s v="High"/>
    <n v="10"/>
    <n v="403.88"/>
    <n v="7.0000000000000007E-2"/>
    <x v="0"/>
    <n v="48.03"/>
    <n v="40.97"/>
    <n v="1.99"/>
    <s v="Saskachewan"/>
    <x v="3"/>
    <s v="Small Business"/>
    <x v="1"/>
    <x v="7"/>
  </r>
  <r>
    <s v="Carl Weiss"/>
    <n v="33220"/>
    <d v="2009-04-15T00:00:00"/>
    <d v="2009-04-15T00:00:00"/>
    <s v="April"/>
    <s v="2009"/>
    <n v="0"/>
    <s v="FREE DELIVERY"/>
    <s v="Not Specified"/>
    <n v="49"/>
    <n v="3291.13"/>
    <n v="0.09"/>
    <x v="0"/>
    <n v="925.95"/>
    <n v="70.97"/>
    <n v="3.5"/>
    <s v="Saskachewan"/>
    <x v="3"/>
    <s v="Consumer"/>
    <x v="0"/>
    <x v="1"/>
  </r>
  <r>
    <s v="Carl Weiss"/>
    <n v="33220"/>
    <d v="2009-04-15T00:00:00"/>
    <d v="2009-04-18T00:00:00"/>
    <s v="April"/>
    <s v="2009"/>
    <n v="3"/>
    <b v="0"/>
    <s v="Not Specified"/>
    <n v="40"/>
    <n v="736.96"/>
    <n v="0.1"/>
    <x v="0"/>
    <n v="-34.29"/>
    <n v="19.98"/>
    <n v="10.49"/>
    <s v="Saskachewan"/>
    <x v="3"/>
    <s v="Consumer"/>
    <x v="2"/>
    <x v="4"/>
  </r>
  <r>
    <s v="Carl Weiss"/>
    <n v="33701"/>
    <d v="2009-10-01T00:00:00"/>
    <d v="2009-10-03T00:00:00"/>
    <s v="October"/>
    <s v="2009"/>
    <n v="2"/>
    <b v="0"/>
    <s v="Medium"/>
    <n v="35"/>
    <n v="2333.06"/>
    <n v="0.08"/>
    <x v="2"/>
    <n v="473.39"/>
    <n v="67.28"/>
    <n v="19.989999999999998"/>
    <s v="Saskachewan"/>
    <x v="3"/>
    <s v="Consumer"/>
    <x v="0"/>
    <x v="2"/>
  </r>
  <r>
    <s v="Joel Eaton"/>
    <n v="33793"/>
    <d v="2012-06-27T00:00:00"/>
    <d v="2012-06-28T00:00:00"/>
    <s v="June"/>
    <s v="2012"/>
    <n v="1"/>
    <b v="0"/>
    <s v="Critical"/>
    <n v="17"/>
    <n v="267.58"/>
    <n v="0.03"/>
    <x v="0"/>
    <n v="-137.75"/>
    <n v="15.16"/>
    <n v="15.09"/>
    <s v="Saskachewan"/>
    <x v="3"/>
    <s v="Home Office"/>
    <x v="0"/>
    <x v="2"/>
  </r>
  <r>
    <s v="Joel Eaton"/>
    <n v="34499"/>
    <d v="2010-07-18T00:00:00"/>
    <d v="2010-07-19T00:00:00"/>
    <s v="July"/>
    <s v="2010"/>
    <n v="1"/>
    <b v="0"/>
    <s v="Medium"/>
    <n v="2"/>
    <n v="555.67999999999995"/>
    <n v="0.01"/>
    <x v="1"/>
    <n v="-336.3"/>
    <n v="243.98"/>
    <n v="62.94"/>
    <s v="Saskachewan"/>
    <x v="3"/>
    <s v="Home Office"/>
    <x v="2"/>
    <x v="14"/>
  </r>
  <r>
    <s v="Jack O'Briant"/>
    <n v="35040"/>
    <d v="2012-04-18T00:00:00"/>
    <d v="2012-04-21T00:00:00"/>
    <s v="April"/>
    <s v="2012"/>
    <n v="3"/>
    <b v="0"/>
    <s v="Not Specified"/>
    <n v="44"/>
    <n v="486.63"/>
    <n v="0.03"/>
    <x v="0"/>
    <n v="-146.37"/>
    <n v="10.9"/>
    <n v="7.46"/>
    <s v="Saskachewan"/>
    <x v="3"/>
    <s v="Home Office"/>
    <x v="0"/>
    <x v="0"/>
  </r>
  <r>
    <s v="Jack O'Briant"/>
    <n v="35238"/>
    <d v="2011-04-28T00:00:00"/>
    <d v="2011-04-28T00:00:00"/>
    <s v="April"/>
    <s v="2011"/>
    <n v="0"/>
    <s v="FREE DELIVERY"/>
    <s v="low"/>
    <n v="27"/>
    <n v="1403.027"/>
    <n v="0.1"/>
    <x v="2"/>
    <n v="153.80000000000001"/>
    <n v="65.989999999999995"/>
    <n v="5.63"/>
    <s v="Saskachewan"/>
    <x v="3"/>
    <s v="Small Business"/>
    <x v="1"/>
    <x v="3"/>
  </r>
  <r>
    <s v="Karen Bern"/>
    <n v="35399"/>
    <d v="2011-01-21T00:00:00"/>
    <d v="2011-01-23T00:00:00"/>
    <s v="January"/>
    <s v="2011"/>
    <n v="2"/>
    <b v="0"/>
    <s v="low"/>
    <n v="38"/>
    <n v="188.38"/>
    <n v="0.04"/>
    <x v="0"/>
    <n v="-120.12"/>
    <n v="4.91"/>
    <n v="5.68"/>
    <s v="Saskachewan"/>
    <x v="3"/>
    <s v="Corporate"/>
    <x v="0"/>
    <x v="2"/>
  </r>
  <r>
    <s v="Kristen Hastings"/>
    <n v="35910"/>
    <d v="2010-11-24T00:00:00"/>
    <d v="2010-11-25T00:00:00"/>
    <s v="November"/>
    <s v="2010"/>
    <n v="1"/>
    <b v="0"/>
    <s v="High"/>
    <n v="28"/>
    <n v="881.50099999999998"/>
    <n v="0.02"/>
    <x v="2"/>
    <n v="334.53"/>
    <n v="35.99"/>
    <n v="3.3"/>
    <s v="Saskachewan"/>
    <x v="3"/>
    <s v="Corporate"/>
    <x v="1"/>
    <x v="3"/>
  </r>
  <r>
    <s v="Kristen Hastings"/>
    <n v="35910"/>
    <d v="2010-11-24T00:00:00"/>
    <d v="2010-11-26T00:00:00"/>
    <s v="November"/>
    <s v="2010"/>
    <n v="2"/>
    <b v="0"/>
    <s v="High"/>
    <n v="25"/>
    <n v="161.72"/>
    <n v="0.09"/>
    <x v="0"/>
    <n v="-121.18"/>
    <n v="6.48"/>
    <n v="8.4"/>
    <s v="Saskachewan"/>
    <x v="3"/>
    <s v="Corporate"/>
    <x v="0"/>
    <x v="5"/>
  </r>
  <r>
    <s v="Kristen Hastings"/>
    <n v="35910"/>
    <d v="2010-11-24T00:00:00"/>
    <d v="2010-11-26T00:00:00"/>
    <s v="November"/>
    <s v="2010"/>
    <n v="2"/>
    <b v="0"/>
    <s v="High"/>
    <n v="36"/>
    <n v="660.05899999999997"/>
    <n v="0.05"/>
    <x v="0"/>
    <n v="-0.65"/>
    <n v="20.99"/>
    <n v="1.25"/>
    <s v="Saskachewan"/>
    <x v="3"/>
    <s v="Corporate"/>
    <x v="1"/>
    <x v="3"/>
  </r>
  <r>
    <s v="Jack O'Briant"/>
    <n v="38118"/>
    <d v="2011-04-18T00:00:00"/>
    <d v="2011-04-20T00:00:00"/>
    <s v="April"/>
    <s v="2011"/>
    <n v="2"/>
    <b v="0"/>
    <s v="Not Specified"/>
    <n v="7"/>
    <n v="138.91"/>
    <n v="0.09"/>
    <x v="0"/>
    <n v="-64.11"/>
    <n v="19.98"/>
    <n v="4"/>
    <s v="Saskachewan"/>
    <x v="3"/>
    <s v="Small Business"/>
    <x v="1"/>
    <x v="7"/>
  </r>
  <r>
    <s v="Kristen Hastings"/>
    <n v="42886"/>
    <d v="2012-01-08T00:00:00"/>
    <d v="2012-01-10T00:00:00"/>
    <s v="January"/>
    <s v="2012"/>
    <n v="2"/>
    <b v="0"/>
    <s v="Medium"/>
    <n v="42"/>
    <n v="162.57"/>
    <n v="0.02"/>
    <x v="0"/>
    <n v="75.8"/>
    <n v="3.75"/>
    <n v="0.5"/>
    <s v="Saskachewan"/>
    <x v="3"/>
    <s v="Corporate"/>
    <x v="0"/>
    <x v="11"/>
  </r>
  <r>
    <s v="Joel Eaton"/>
    <n v="43620"/>
    <d v="2009-01-17T00:00:00"/>
    <d v="2009-01-20T00:00:00"/>
    <s v="January"/>
    <s v="2009"/>
    <n v="3"/>
    <b v="0"/>
    <s v="Medium"/>
    <n v="13"/>
    <n v="196.22"/>
    <n v="0.05"/>
    <x v="0"/>
    <n v="-89.35"/>
    <n v="14.81"/>
    <n v="13.32"/>
    <s v="Saskachewan"/>
    <x v="3"/>
    <s v="Home Office"/>
    <x v="0"/>
    <x v="1"/>
  </r>
  <r>
    <s v="Joel Eaton"/>
    <n v="43620"/>
    <d v="2009-01-17T00:00:00"/>
    <d v="2009-01-19T00:00:00"/>
    <s v="January"/>
    <s v="2009"/>
    <n v="2"/>
    <b v="0"/>
    <s v="Medium"/>
    <n v="11"/>
    <n v="49.76"/>
    <n v="0.05"/>
    <x v="2"/>
    <n v="-0.13"/>
    <n v="4.2"/>
    <n v="2.2599999999999998"/>
    <s v="Saskachewan"/>
    <x v="3"/>
    <s v="Home Office"/>
    <x v="0"/>
    <x v="5"/>
  </r>
  <r>
    <s v="Carl Weiss"/>
    <n v="43936"/>
    <d v="2010-03-13T00:00:00"/>
    <d v="2010-03-14T00:00:00"/>
    <s v="March"/>
    <s v="2010"/>
    <n v="1"/>
    <b v="0"/>
    <s v="Critical"/>
    <n v="42"/>
    <n v="670.65"/>
    <n v="0.08"/>
    <x v="0"/>
    <n v="41.66"/>
    <n v="15.94"/>
    <n v="5.45"/>
    <s v="Saskachewan"/>
    <x v="3"/>
    <s v="Consumer"/>
    <x v="0"/>
    <x v="12"/>
  </r>
  <r>
    <s v="Justin Ellison"/>
    <n v="46018"/>
    <d v="2009-08-11T00:00:00"/>
    <d v="2009-08-12T00:00:00"/>
    <s v="August"/>
    <s v="2009"/>
    <n v="1"/>
    <b v="0"/>
    <s v="Medium"/>
    <n v="31"/>
    <n v="2797.41"/>
    <n v="0.06"/>
    <x v="1"/>
    <n v="984.3"/>
    <n v="90.97"/>
    <n v="14"/>
    <s v="Saskachewan"/>
    <x v="3"/>
    <s v="Home Office"/>
    <x v="1"/>
    <x v="16"/>
  </r>
  <r>
    <s v="Jennifer Jackson"/>
    <n v="48327"/>
    <d v="2009-08-10T00:00:00"/>
    <d v="2009-08-12T00:00:00"/>
    <s v="August"/>
    <s v="2009"/>
    <n v="2"/>
    <b v="0"/>
    <s v="Not Specified"/>
    <n v="14"/>
    <n v="89.93"/>
    <n v="0.03"/>
    <x v="0"/>
    <n v="-44.82"/>
    <n v="5.98"/>
    <n v="3.85"/>
    <s v="Saskachewan"/>
    <x v="3"/>
    <s v="Home Office"/>
    <x v="1"/>
    <x v="7"/>
  </r>
  <r>
    <s v="Joel Eaton"/>
    <n v="48448"/>
    <d v="2012-11-16T00:00:00"/>
    <d v="2012-11-16T00:00:00"/>
    <s v="November"/>
    <s v="2012"/>
    <n v="0"/>
    <s v="FREE DELIVERY"/>
    <s v="low"/>
    <n v="20"/>
    <n v="340.952"/>
    <n v="0.09"/>
    <x v="0"/>
    <n v="108.94"/>
    <n v="20.99"/>
    <n v="0.99"/>
    <s v="Saskachewan"/>
    <x v="3"/>
    <s v="Home Office"/>
    <x v="1"/>
    <x v="3"/>
  </r>
  <r>
    <s v="Jack O'Briant"/>
    <n v="48544"/>
    <d v="2011-05-16T00:00:00"/>
    <d v="2011-05-18T00:00:00"/>
    <s v="May"/>
    <s v="2011"/>
    <n v="2"/>
    <b v="0"/>
    <s v="High"/>
    <n v="44"/>
    <n v="831.58050000000003"/>
    <n v="0.01"/>
    <x v="0"/>
    <n v="273.05"/>
    <n v="20.99"/>
    <n v="0.99"/>
    <s v="Saskachewan"/>
    <x v="3"/>
    <s v="Small Business"/>
    <x v="1"/>
    <x v="3"/>
  </r>
  <r>
    <s v="Jack O'Briant"/>
    <n v="48900"/>
    <d v="2009-03-22T00:00:00"/>
    <d v="2009-03-24T00:00:00"/>
    <s v="March"/>
    <s v="2009"/>
    <n v="2"/>
    <b v="0"/>
    <s v="Not Specified"/>
    <n v="27"/>
    <n v="337.61"/>
    <n v="0.03"/>
    <x v="0"/>
    <n v="15.61"/>
    <n v="12.28"/>
    <n v="6.35"/>
    <s v="Saskachewan"/>
    <x v="3"/>
    <s v="Small Business"/>
    <x v="0"/>
    <x v="5"/>
  </r>
  <r>
    <s v="Jack O'Briant"/>
    <n v="48900"/>
    <d v="2009-03-22T00:00:00"/>
    <d v="2009-03-23T00:00:00"/>
    <s v="March"/>
    <s v="2009"/>
    <n v="1"/>
    <b v="0"/>
    <s v="Not Specified"/>
    <n v="42"/>
    <n v="636.34"/>
    <n v="0.08"/>
    <x v="0"/>
    <n v="-99.26"/>
    <n v="15.14"/>
    <n v="4.53"/>
    <s v="Saskachewan"/>
    <x v="3"/>
    <s v="Small Business"/>
    <x v="0"/>
    <x v="0"/>
  </r>
  <r>
    <s v="Karen Bern"/>
    <n v="49319"/>
    <d v="2011-08-25T00:00:00"/>
    <d v="2011-08-27T00:00:00"/>
    <s v="August"/>
    <s v="2011"/>
    <n v="2"/>
    <b v="0"/>
    <s v="low"/>
    <n v="13"/>
    <n v="98.82"/>
    <n v="0.09"/>
    <x v="0"/>
    <n v="-68.66"/>
    <n v="7.37"/>
    <n v="5.53"/>
    <s v="Saskachewan"/>
    <x v="3"/>
    <s v="Corporate"/>
    <x v="1"/>
    <x v="7"/>
  </r>
  <r>
    <s v="Karen Bern"/>
    <n v="49319"/>
    <d v="2011-08-25T00:00:00"/>
    <d v="2011-08-27T00:00:00"/>
    <s v="August"/>
    <s v="2011"/>
    <n v="2"/>
    <b v="0"/>
    <s v="low"/>
    <n v="40"/>
    <n v="289.19"/>
    <n v="0.01"/>
    <x v="0"/>
    <n v="-69.03"/>
    <n v="6.68"/>
    <n v="6.15"/>
    <s v="Saskachewan"/>
    <x v="3"/>
    <s v="Corporate"/>
    <x v="0"/>
    <x v="5"/>
  </r>
  <r>
    <s v="Jack O'Briant"/>
    <n v="49638"/>
    <d v="2010-08-07T00:00:00"/>
    <d v="2010-08-08T00:00:00"/>
    <s v="August"/>
    <s v="2010"/>
    <n v="1"/>
    <b v="0"/>
    <s v="Medium"/>
    <n v="17"/>
    <n v="196.07"/>
    <n v="0.05"/>
    <x v="0"/>
    <n v="-77.66"/>
    <n v="10.97"/>
    <n v="6.5"/>
    <s v="Saskachewan"/>
    <x v="3"/>
    <s v="Home Office"/>
    <x v="1"/>
    <x v="7"/>
  </r>
  <r>
    <s v="Jack O'Briant"/>
    <n v="50055"/>
    <d v="2012-10-18T00:00:00"/>
    <d v="2012-10-20T00:00:00"/>
    <s v="October"/>
    <s v="2012"/>
    <n v="2"/>
    <b v="0"/>
    <s v="Medium"/>
    <n v="1"/>
    <n v="13.45"/>
    <n v="0"/>
    <x v="0"/>
    <n v="-8.1999999999999993"/>
    <n v="5.4"/>
    <n v="7.78"/>
    <s v="Saskachewan"/>
    <x v="3"/>
    <s v="Small Business"/>
    <x v="0"/>
    <x v="2"/>
  </r>
  <r>
    <s v="Jack O'Briant"/>
    <n v="50055"/>
    <d v="2012-10-18T00:00:00"/>
    <d v="2012-10-20T00:00:00"/>
    <s v="October"/>
    <s v="2012"/>
    <n v="2"/>
    <b v="0"/>
    <s v="Medium"/>
    <n v="11"/>
    <n v="75.790000000000006"/>
    <n v="0.09"/>
    <x v="0"/>
    <n v="-18.77"/>
    <n v="6.68"/>
    <n v="4.91"/>
    <s v="Saskachewan"/>
    <x v="3"/>
    <s v="Small Business"/>
    <x v="0"/>
    <x v="5"/>
  </r>
  <r>
    <s v="Jack O'Briant"/>
    <n v="51360"/>
    <d v="2011-06-20T00:00:00"/>
    <d v="2011-06-22T00:00:00"/>
    <s v="June"/>
    <s v="2011"/>
    <n v="2"/>
    <b v="0"/>
    <s v="Medium"/>
    <n v="12"/>
    <n v="46.55"/>
    <n v="0"/>
    <x v="0"/>
    <n v="16.34"/>
    <n v="3.69"/>
    <n v="0.5"/>
    <s v="Saskachewan"/>
    <x v="3"/>
    <s v="Consumer"/>
    <x v="0"/>
    <x v="11"/>
  </r>
  <r>
    <s v="Jack O'Briant"/>
    <n v="52672"/>
    <d v="2011-01-08T00:00:00"/>
    <d v="2011-01-13T00:00:00"/>
    <s v="January"/>
    <s v="2011"/>
    <n v="5"/>
    <b v="0"/>
    <s v="low"/>
    <n v="29"/>
    <n v="1499.5274999999999"/>
    <n v="0.09"/>
    <x v="0"/>
    <n v="188.98"/>
    <n v="65.989999999999995"/>
    <n v="5.26"/>
    <s v="Saskachewan"/>
    <x v="3"/>
    <s v="Home Office"/>
    <x v="1"/>
    <x v="3"/>
  </r>
  <r>
    <s v="Jack O'Briant"/>
    <n v="52867"/>
    <d v="2009-08-13T00:00:00"/>
    <d v="2009-08-14T00:00:00"/>
    <s v="August"/>
    <s v="2009"/>
    <n v="1"/>
    <b v="0"/>
    <s v="High"/>
    <n v="15"/>
    <n v="1917.61"/>
    <n v="0.03"/>
    <x v="1"/>
    <n v="-286.89999999999998"/>
    <n v="124.49"/>
    <n v="51.94"/>
    <s v="Saskachewan"/>
    <x v="3"/>
    <s v="Consumer"/>
    <x v="2"/>
    <x v="10"/>
  </r>
  <r>
    <s v="Jack O'Briant"/>
    <n v="54176"/>
    <d v="2011-06-27T00:00:00"/>
    <d v="2011-06-28T00:00:00"/>
    <s v="June"/>
    <s v="2011"/>
    <n v="1"/>
    <b v="0"/>
    <s v="Not Specified"/>
    <n v="33"/>
    <n v="2492.9699999999998"/>
    <n v="0.06"/>
    <x v="0"/>
    <n v="131.02000000000001"/>
    <n v="73.98"/>
    <n v="14.52"/>
    <s v="Saskachewan"/>
    <x v="3"/>
    <s v="Consumer"/>
    <x v="1"/>
    <x v="7"/>
  </r>
  <r>
    <s v="Jennifer Jackson"/>
    <n v="55171"/>
    <d v="2012-10-26T00:00:00"/>
    <d v="2012-10-27T00:00:00"/>
    <s v="October"/>
    <s v="2012"/>
    <n v="1"/>
    <b v="0"/>
    <s v="High"/>
    <n v="29"/>
    <n v="575.89"/>
    <n v="0.06"/>
    <x v="0"/>
    <n v="-14.04"/>
    <n v="19.98"/>
    <n v="4"/>
    <s v="Saskachewan"/>
    <x v="3"/>
    <s v="Home Office"/>
    <x v="1"/>
    <x v="7"/>
  </r>
  <r>
    <s v="Jennifer Jackson"/>
    <n v="55171"/>
    <d v="2012-10-26T00:00:00"/>
    <d v="2012-10-26T00:00:00"/>
    <s v="October"/>
    <s v="2012"/>
    <n v="0"/>
    <s v="FREE DELIVERY"/>
    <s v="High"/>
    <n v="43"/>
    <n v="260.60000000000002"/>
    <n v="0.05"/>
    <x v="0"/>
    <n v="-182.71"/>
    <n v="5.78"/>
    <n v="7.96"/>
    <s v="Saskachewan"/>
    <x v="3"/>
    <s v="Home Office"/>
    <x v="0"/>
    <x v="5"/>
  </r>
  <r>
    <s v="Meg Tillman"/>
    <n v="55683"/>
    <d v="2012-07-15T00:00:00"/>
    <d v="2012-07-17T00:00:00"/>
    <s v="July"/>
    <s v="2012"/>
    <n v="2"/>
    <b v="0"/>
    <s v="High"/>
    <n v="50"/>
    <n v="172.23"/>
    <n v="0.02"/>
    <x v="0"/>
    <n v="32.35"/>
    <n v="3.29"/>
    <n v="1.35"/>
    <s v="Saskachewan"/>
    <x v="3"/>
    <s v="Small Business"/>
    <x v="0"/>
    <x v="6"/>
  </r>
  <r>
    <s v="Jack O'Briant"/>
    <n v="58147"/>
    <d v="2009-05-18T00:00:00"/>
    <d v="2009-05-18T00:00:00"/>
    <s v="May"/>
    <s v="2009"/>
    <n v="0"/>
    <s v="FREE DELIVERY"/>
    <s v="High"/>
    <n v="41"/>
    <n v="470.74"/>
    <n v="0.04"/>
    <x v="0"/>
    <n v="24.09"/>
    <n v="10.98"/>
    <n v="3.99"/>
    <s v="Saskachewan"/>
    <x v="3"/>
    <s v="Small Business"/>
    <x v="0"/>
    <x v="1"/>
  </r>
  <r>
    <s v="Kristen Hastings"/>
    <n v="58784"/>
    <d v="2009-01-18T00:00:00"/>
    <d v="2009-01-19T00:00:00"/>
    <s v="January"/>
    <s v="2009"/>
    <n v="1"/>
    <b v="0"/>
    <s v="Medium"/>
    <n v="12"/>
    <n v="141.9"/>
    <n v="0.02"/>
    <x v="0"/>
    <n v="1.46"/>
    <n v="11.58"/>
    <n v="5.72"/>
    <s v="Saskachewan"/>
    <x v="3"/>
    <s v="Corporate"/>
    <x v="0"/>
    <x v="8"/>
  </r>
  <r>
    <s v="Kristen Hastings"/>
    <n v="58784"/>
    <d v="2009-01-18T00:00:00"/>
    <d v="2009-01-18T00:00:00"/>
    <s v="January"/>
    <s v="2009"/>
    <n v="0"/>
    <s v="FREE DELIVERY"/>
    <s v="Medium"/>
    <n v="29"/>
    <n v="1379.1"/>
    <n v="0.06"/>
    <x v="0"/>
    <n v="573.79999999999995"/>
    <n v="48.91"/>
    <n v="5.81"/>
    <s v="Saskachewan"/>
    <x v="3"/>
    <s v="Corporate"/>
    <x v="0"/>
    <x v="5"/>
  </r>
  <r>
    <s v="Kristen Hastings"/>
    <n v="58784"/>
    <d v="2009-01-18T00:00:00"/>
    <d v="2009-01-19T00:00:00"/>
    <s v="January"/>
    <s v="2009"/>
    <n v="1"/>
    <b v="0"/>
    <s v="Medium"/>
    <n v="17"/>
    <n v="278.76"/>
    <n v="0.02"/>
    <x v="0"/>
    <n v="-210.09"/>
    <n v="15.51"/>
    <n v="17.78"/>
    <s v="Saskachewan"/>
    <x v="3"/>
    <s v="Corporate"/>
    <x v="0"/>
    <x v="0"/>
  </r>
  <r>
    <s v="Justin Ellison"/>
    <n v="59456"/>
    <d v="2012-01-08T00:00:00"/>
    <d v="2012-01-08T00:00:00"/>
    <s v="January"/>
    <s v="2012"/>
    <n v="0"/>
    <s v="FREE DELIVERY"/>
    <s v="low"/>
    <n v="30"/>
    <n v="182.92"/>
    <n v="0.06"/>
    <x v="0"/>
    <n v="-1367.72"/>
    <n v="4.4800000000000004"/>
    <n v="49"/>
    <s v="Saskachewan"/>
    <x v="3"/>
    <s v="Home Office"/>
    <x v="0"/>
    <x v="1"/>
  </r>
  <r>
    <s v="Jennifer Jackson"/>
    <n v="59591"/>
    <d v="2009-10-09T00:00:00"/>
    <d v="2009-10-10T00:00:00"/>
    <s v="October"/>
    <s v="2009"/>
    <n v="1"/>
    <b v="0"/>
    <s v="Not Specified"/>
    <n v="34"/>
    <n v="3361.84"/>
    <n v="0.08"/>
    <x v="1"/>
    <n v="1211.76"/>
    <n v="100.97"/>
    <n v="14"/>
    <s v="Saskachewan"/>
    <x v="3"/>
    <s v="Home Office"/>
    <x v="1"/>
    <x v="16"/>
  </r>
  <r>
    <s v="Jennifer Jackson"/>
    <n v="59591"/>
    <d v="2009-10-09T00:00:00"/>
    <d v="2009-10-11T00:00:00"/>
    <s v="October"/>
    <s v="2009"/>
    <n v="2"/>
    <b v="0"/>
    <s v="Not Specified"/>
    <n v="29"/>
    <n v="195.82"/>
    <n v="7.0000000000000007E-2"/>
    <x v="0"/>
    <n v="-91.7"/>
    <n v="6.48"/>
    <n v="7.07"/>
    <s v="Saskachewan"/>
    <x v="3"/>
    <s v="Home Office"/>
    <x v="0"/>
    <x v="5"/>
  </r>
  <r>
    <s v="Karen Bern"/>
    <n v="59879"/>
    <d v="2009-03-09T00:00:00"/>
    <d v="2009-03-11T00:00:00"/>
    <s v="March"/>
    <s v="2009"/>
    <n v="2"/>
    <b v="0"/>
    <s v="Not Specified"/>
    <n v="33"/>
    <n v="987.3175"/>
    <n v="0.04"/>
    <x v="2"/>
    <n v="368.56"/>
    <n v="35.99"/>
    <n v="3.3"/>
    <s v="Saskachewan"/>
    <x v="3"/>
    <s v="Corporate"/>
    <x v="1"/>
    <x v="3"/>
  </r>
  <r>
    <s v="Liz Pelletier"/>
    <n v="32"/>
    <d v="2011-07-15T00:00:00"/>
    <d v="2011-07-16T00:00:00"/>
    <s v="July"/>
    <s v="2011"/>
    <n v="1"/>
    <b v="0"/>
    <s v="High"/>
    <n v="15"/>
    <n v="140.56"/>
    <n v="0.04"/>
    <x v="0"/>
    <n v="-128.38"/>
    <n v="8.4600000000000009"/>
    <n v="8.99"/>
    <s v="Saskachewan"/>
    <x v="3"/>
    <s v="Corporate"/>
    <x v="1"/>
    <x v="7"/>
  </r>
  <r>
    <s v="Jonathan Doherty"/>
    <n v="69"/>
    <d v="2009-06-03T00:00:00"/>
    <d v="2009-06-05T00:00:00"/>
    <s v="June"/>
    <s v="2009"/>
    <n v="2"/>
    <b v="0"/>
    <s v="Not Specified"/>
    <n v="42"/>
    <n v="1186.06"/>
    <n v="0.09"/>
    <x v="0"/>
    <n v="511.69"/>
    <n v="30.93"/>
    <n v="3.92"/>
    <s v="Saskachewan"/>
    <x v="3"/>
    <s v="Corporate"/>
    <x v="2"/>
    <x v="4"/>
  </r>
  <r>
    <s v="Jonathan Doherty"/>
    <n v="69"/>
    <d v="2009-06-03T00:00:00"/>
    <d v="2009-06-05T00:00:00"/>
    <s v="June"/>
    <s v="2009"/>
    <n v="2"/>
    <b v="0"/>
    <s v="Not Specified"/>
    <n v="28"/>
    <n v="51.53"/>
    <n v="0.03"/>
    <x v="2"/>
    <n v="0.35"/>
    <n v="1.68"/>
    <n v="0.7"/>
    <s v="Saskachewan"/>
    <x v="3"/>
    <s v="Corporate"/>
    <x v="0"/>
    <x v="12"/>
  </r>
  <r>
    <s v="Frank Gastineau"/>
    <n v="324"/>
    <d v="2012-03-19T00:00:00"/>
    <d v="2012-03-21T00:00:00"/>
    <s v="March"/>
    <s v="2012"/>
    <n v="2"/>
    <b v="0"/>
    <s v="Critical"/>
    <n v="25"/>
    <n v="3872.634"/>
    <n v="0.02"/>
    <x v="0"/>
    <n v="667.33"/>
    <n v="179.99"/>
    <n v="13.99"/>
    <s v="Saskachewan"/>
    <x v="3"/>
    <s v="Small Business"/>
    <x v="1"/>
    <x v="3"/>
  </r>
  <r>
    <s v="Janet Lee"/>
    <n v="1317"/>
    <d v="2011-05-18T00:00:00"/>
    <d v="2011-05-20T00:00:00"/>
    <s v="May"/>
    <s v="2011"/>
    <n v="2"/>
    <b v="0"/>
    <s v="High"/>
    <n v="44"/>
    <n v="523.41999999999996"/>
    <n v="0.06"/>
    <x v="0"/>
    <n v="39.42"/>
    <n v="11.7"/>
    <n v="5.63"/>
    <s v="Saskachewan"/>
    <x v="3"/>
    <s v="Consumer"/>
    <x v="0"/>
    <x v="2"/>
  </r>
  <r>
    <s v="Janet Lee"/>
    <n v="1317"/>
    <d v="2011-05-18T00:00:00"/>
    <d v="2011-05-19T00:00:00"/>
    <s v="May"/>
    <s v="2011"/>
    <n v="1"/>
    <b v="0"/>
    <s v="High"/>
    <n v="40"/>
    <n v="192.54"/>
    <n v="0.08"/>
    <x v="0"/>
    <n v="-186.73"/>
    <n v="4.9800000000000004"/>
    <n v="7.44"/>
    <s v="Saskachewan"/>
    <x v="3"/>
    <s v="Consumer"/>
    <x v="0"/>
    <x v="5"/>
  </r>
  <r>
    <s v="Janet Lee"/>
    <n v="1317"/>
    <d v="2011-05-18T00:00:00"/>
    <d v="2011-05-20T00:00:00"/>
    <s v="May"/>
    <s v="2011"/>
    <n v="2"/>
    <b v="0"/>
    <s v="High"/>
    <n v="29"/>
    <n v="156.69999999999999"/>
    <n v="0.06"/>
    <x v="0"/>
    <n v="-76.64"/>
    <n v="5.28"/>
    <n v="5.57"/>
    <s v="Saskachewan"/>
    <x v="3"/>
    <s v="Consumer"/>
    <x v="0"/>
    <x v="5"/>
  </r>
  <r>
    <s v="Rick Wilson"/>
    <n v="1604"/>
    <d v="2010-07-16T00:00:00"/>
    <d v="2010-07-16T00:00:00"/>
    <s v="July"/>
    <s v="2010"/>
    <n v="0"/>
    <s v="FREE DELIVERY"/>
    <s v="low"/>
    <n v="47"/>
    <n v="622.82000000000005"/>
    <n v="0"/>
    <x v="0"/>
    <n v="128.88"/>
    <n v="12.64"/>
    <n v="4.9800000000000004"/>
    <s v="Saskachewan"/>
    <x v="3"/>
    <s v="Consumer"/>
    <x v="2"/>
    <x v="4"/>
  </r>
  <r>
    <s v="Jonathan Doherty"/>
    <n v="2144"/>
    <d v="2009-03-28T00:00:00"/>
    <d v="2009-03-28T00:00:00"/>
    <s v="March"/>
    <s v="2009"/>
    <n v="0"/>
    <s v="FREE DELIVERY"/>
    <s v="Medium"/>
    <n v="40"/>
    <n v="5945.3675000000003"/>
    <n v="0.08"/>
    <x v="0"/>
    <n v="1585.48"/>
    <n v="175.99"/>
    <n v="4.99"/>
    <s v="Saskachewan"/>
    <x v="3"/>
    <s v="Corporate"/>
    <x v="1"/>
    <x v="3"/>
  </r>
  <r>
    <s v="Lycoris Saunders"/>
    <n v="2757"/>
    <d v="2011-07-19T00:00:00"/>
    <d v="2011-07-20T00:00:00"/>
    <s v="July"/>
    <s v="2011"/>
    <n v="1"/>
    <b v="0"/>
    <s v="High"/>
    <n v="42"/>
    <n v="569.32000000000005"/>
    <n v="0.05"/>
    <x v="2"/>
    <n v="84.38"/>
    <n v="12.98"/>
    <n v="3.14"/>
    <s v="Saskachewan"/>
    <x v="3"/>
    <s v="Corporate"/>
    <x v="0"/>
    <x v="15"/>
  </r>
  <r>
    <s v="Maxwell Schwartz"/>
    <n v="3012"/>
    <d v="2010-05-04T00:00:00"/>
    <d v="2010-05-06T00:00:00"/>
    <s v="May"/>
    <s v="2010"/>
    <n v="2"/>
    <b v="0"/>
    <s v="Critical"/>
    <n v="41"/>
    <n v="120.03"/>
    <n v="0"/>
    <x v="0"/>
    <n v="10.5"/>
    <n v="2.78"/>
    <n v="1.49"/>
    <s v="Saskachewan"/>
    <x v="3"/>
    <s v="Corporate"/>
    <x v="0"/>
    <x v="2"/>
  </r>
  <r>
    <s v="Liz Carlisle"/>
    <n v="3169"/>
    <d v="2010-12-20T00:00:00"/>
    <d v="2010-12-21T00:00:00"/>
    <s v="December"/>
    <s v="2010"/>
    <n v="1"/>
    <b v="0"/>
    <s v="Medium"/>
    <n v="7"/>
    <n v="35.58"/>
    <n v="0.04"/>
    <x v="0"/>
    <n v="-19.95"/>
    <n v="4.42"/>
    <n v="4.99"/>
    <s v="Saskachewan"/>
    <x v="3"/>
    <s v="Corporate"/>
    <x v="0"/>
    <x v="8"/>
  </r>
  <r>
    <s v="Neil Knudson"/>
    <n v="3331"/>
    <d v="2010-05-20T00:00:00"/>
    <d v="2010-05-21T00:00:00"/>
    <s v="May"/>
    <s v="2010"/>
    <n v="1"/>
    <b v="0"/>
    <s v="High"/>
    <n v="31"/>
    <n v="153.28"/>
    <n v="0.05"/>
    <x v="0"/>
    <n v="73.16"/>
    <n v="4.91"/>
    <n v="0.5"/>
    <s v="Saskachewan"/>
    <x v="3"/>
    <s v="Corporate"/>
    <x v="0"/>
    <x v="11"/>
  </r>
  <r>
    <s v="Denise Monton"/>
    <n v="3650"/>
    <d v="2012-05-27T00:00:00"/>
    <d v="2012-05-29T00:00:00"/>
    <s v="May"/>
    <s v="2012"/>
    <n v="2"/>
    <b v="0"/>
    <s v="Not Specified"/>
    <n v="36"/>
    <n v="139.94999999999999"/>
    <n v="0.04"/>
    <x v="2"/>
    <n v="-128.59"/>
    <n v="3.58"/>
    <n v="5.47"/>
    <s v="Saskachewan"/>
    <x v="3"/>
    <s v="Home Office"/>
    <x v="0"/>
    <x v="2"/>
  </r>
  <r>
    <s v="Denise Monton"/>
    <n v="3650"/>
    <d v="2012-05-27T00:00:00"/>
    <d v="2012-05-29T00:00:00"/>
    <s v="May"/>
    <s v="2012"/>
    <n v="2"/>
    <b v="0"/>
    <s v="Not Specified"/>
    <n v="24"/>
    <n v="5207.5"/>
    <n v="0.03"/>
    <x v="1"/>
    <n v="166.44"/>
    <n v="216.6"/>
    <n v="64.2"/>
    <s v="Saskachewan"/>
    <x v="3"/>
    <s v="Home Office"/>
    <x v="2"/>
    <x v="14"/>
  </r>
  <r>
    <s v="Jonathan Doherty"/>
    <n v="3783"/>
    <d v="2010-12-05T00:00:00"/>
    <d v="2010-12-05T00:00:00"/>
    <s v="December"/>
    <s v="2010"/>
    <n v="0"/>
    <s v="FREE DELIVERY"/>
    <s v="Not Specified"/>
    <n v="11"/>
    <n v="92.14"/>
    <n v="0.01"/>
    <x v="0"/>
    <n v="-40.25"/>
    <n v="8.1199999999999992"/>
    <n v="2.83"/>
    <s v="Saskachewan"/>
    <x v="3"/>
    <s v="Corporate"/>
    <x v="1"/>
    <x v="7"/>
  </r>
  <r>
    <s v="Jonathan Doherty"/>
    <n v="3783"/>
    <d v="2010-12-05T00:00:00"/>
    <d v="2010-12-07T00:00:00"/>
    <s v="December"/>
    <s v="2010"/>
    <n v="2"/>
    <b v="0"/>
    <s v="Not Specified"/>
    <n v="40"/>
    <n v="257.43"/>
    <n v="0.05"/>
    <x v="0"/>
    <n v="-200.63"/>
    <n v="6.48"/>
    <n v="8.73"/>
    <s v="Saskachewan"/>
    <x v="3"/>
    <s v="Corporate"/>
    <x v="0"/>
    <x v="5"/>
  </r>
  <r>
    <s v="Maxwell Schwartz"/>
    <n v="4583"/>
    <d v="2009-09-24T00:00:00"/>
    <d v="2009-09-26T00:00:00"/>
    <s v="September"/>
    <s v="2009"/>
    <n v="2"/>
    <b v="0"/>
    <s v="Medium"/>
    <n v="44"/>
    <n v="3021.64"/>
    <n v="7.0000000000000007E-2"/>
    <x v="1"/>
    <n v="-720.2"/>
    <n v="70.98"/>
    <n v="30"/>
    <s v="Saskachewan"/>
    <x v="3"/>
    <s v="Corporate"/>
    <x v="2"/>
    <x v="14"/>
  </r>
  <r>
    <s v="Rick Wilson"/>
    <n v="4675"/>
    <d v="2010-11-24T00:00:00"/>
    <d v="2010-11-26T00:00:00"/>
    <s v="November"/>
    <s v="2010"/>
    <n v="2"/>
    <b v="0"/>
    <s v="Not Specified"/>
    <n v="4"/>
    <n v="17.89"/>
    <n v="0"/>
    <x v="0"/>
    <n v="-1.1499999999999999"/>
    <n v="3.98"/>
    <n v="0.7"/>
    <s v="Saskachewan"/>
    <x v="3"/>
    <s v="Consumer"/>
    <x v="0"/>
    <x v="12"/>
  </r>
  <r>
    <s v="Neil Knudson"/>
    <n v="4772"/>
    <d v="2009-09-13T00:00:00"/>
    <d v="2009-09-14T00:00:00"/>
    <s v="September"/>
    <s v="2009"/>
    <n v="1"/>
    <b v="0"/>
    <s v="Critical"/>
    <n v="28"/>
    <n v="1560.617"/>
    <n v="0.04"/>
    <x v="0"/>
    <n v="214.29"/>
    <n v="65.989999999999995"/>
    <n v="8.99"/>
    <s v="Saskachewan"/>
    <x v="3"/>
    <s v="Corporate"/>
    <x v="1"/>
    <x v="3"/>
  </r>
  <r>
    <s v="Lycoris Saunders"/>
    <n v="5217"/>
    <d v="2011-10-12T00:00:00"/>
    <d v="2011-10-12T00:00:00"/>
    <s v="October"/>
    <s v="2011"/>
    <n v="0"/>
    <s v="FREE DELIVERY"/>
    <s v="High"/>
    <n v="8"/>
    <n v="339.35"/>
    <n v="0.03"/>
    <x v="2"/>
    <n v="27.88"/>
    <n v="40.98"/>
    <n v="5.33"/>
    <s v="Saskachewan"/>
    <x v="3"/>
    <s v="Home Office"/>
    <x v="0"/>
    <x v="1"/>
  </r>
  <r>
    <s v="Lycoris Saunders"/>
    <n v="5217"/>
    <d v="2011-10-12T00:00:00"/>
    <d v="2011-10-14T00:00:00"/>
    <s v="October"/>
    <s v="2011"/>
    <n v="2"/>
    <b v="0"/>
    <s v="High"/>
    <n v="11"/>
    <n v="33.67"/>
    <n v="0.09"/>
    <x v="0"/>
    <n v="4.08"/>
    <n v="3.08"/>
    <n v="0.99"/>
    <s v="Saskachewan"/>
    <x v="3"/>
    <s v="Home Office"/>
    <x v="0"/>
    <x v="11"/>
  </r>
  <r>
    <s v="Jonathan Doherty"/>
    <n v="5765"/>
    <d v="2009-12-14T00:00:00"/>
    <d v="2009-12-21T00:00:00"/>
    <s v="December"/>
    <s v="2009"/>
    <n v="7"/>
    <b v="0"/>
    <s v="low"/>
    <n v="23"/>
    <n v="849.46"/>
    <n v="0.04"/>
    <x v="0"/>
    <n v="9.06"/>
    <n v="35.44"/>
    <n v="19.989999999999998"/>
    <s v="Saskachewan"/>
    <x v="3"/>
    <s v="Corporate"/>
    <x v="0"/>
    <x v="5"/>
  </r>
  <r>
    <s v="Jonathan Doherty"/>
    <n v="6339"/>
    <d v="2012-12-11T00:00:00"/>
    <d v="2012-12-12T00:00:00"/>
    <s v="December"/>
    <s v="2012"/>
    <n v="1"/>
    <b v="0"/>
    <s v="Critical"/>
    <n v="20"/>
    <n v="303.69"/>
    <n v="0.05"/>
    <x v="0"/>
    <n v="-50.84"/>
    <n v="14.98"/>
    <n v="7.69"/>
    <s v="Saskachewan"/>
    <x v="3"/>
    <s v="Corporate"/>
    <x v="0"/>
    <x v="0"/>
  </r>
  <r>
    <s v="Kelly Collister"/>
    <n v="6848"/>
    <d v="2010-09-13T00:00:00"/>
    <d v="2010-09-14T00:00:00"/>
    <s v="September"/>
    <s v="2010"/>
    <n v="1"/>
    <b v="0"/>
    <s v="High"/>
    <n v="22"/>
    <n v="116.84"/>
    <n v="0.1"/>
    <x v="0"/>
    <n v="-125.44"/>
    <n v="5.4"/>
    <n v="7.78"/>
    <s v="Saskachewan"/>
    <x v="3"/>
    <s v="Consumer"/>
    <x v="0"/>
    <x v="2"/>
  </r>
  <r>
    <s v="Maxwell Schwartz"/>
    <n v="7782"/>
    <d v="2009-07-02T00:00:00"/>
    <d v="2009-07-04T00:00:00"/>
    <s v="July"/>
    <s v="2009"/>
    <n v="2"/>
    <b v="0"/>
    <s v="Critical"/>
    <n v="20"/>
    <n v="1205.73"/>
    <n v="7.0000000000000007E-2"/>
    <x v="2"/>
    <n v="310.93"/>
    <n v="60.97"/>
    <n v="4.5"/>
    <s v="Saskachewan"/>
    <x v="3"/>
    <s v="Corporate"/>
    <x v="0"/>
    <x v="1"/>
  </r>
  <r>
    <s v="Neil Knudson"/>
    <n v="7941"/>
    <d v="2012-03-23T00:00:00"/>
    <d v="2012-03-30T00:00:00"/>
    <s v="March"/>
    <s v="2012"/>
    <n v="7"/>
    <b v="0"/>
    <s v="low"/>
    <n v="50"/>
    <n v="2796.67"/>
    <n v="0.01"/>
    <x v="0"/>
    <n v="801.04"/>
    <n v="55.29"/>
    <n v="5.08"/>
    <s v="Saskachewan"/>
    <x v="3"/>
    <s v="Corporate"/>
    <x v="0"/>
    <x v="0"/>
  </r>
  <r>
    <s v="Dennis Pardue"/>
    <n v="8034"/>
    <d v="2012-01-19T00:00:00"/>
    <d v="2012-01-19T00:00:00"/>
    <s v="January"/>
    <s v="2012"/>
    <n v="0"/>
    <s v="FREE DELIVERY"/>
    <s v="High"/>
    <n v="31"/>
    <n v="354.45"/>
    <n v="0.01"/>
    <x v="0"/>
    <n v="11.38"/>
    <n v="10.98"/>
    <n v="3.99"/>
    <s v="Saskachewan"/>
    <x v="3"/>
    <s v="Corporate"/>
    <x v="0"/>
    <x v="1"/>
  </r>
  <r>
    <s v="Dennis Pardue"/>
    <n v="8034"/>
    <d v="2012-01-19T00:00:00"/>
    <d v="2012-01-20T00:00:00"/>
    <s v="January"/>
    <s v="2012"/>
    <n v="1"/>
    <b v="0"/>
    <s v="High"/>
    <n v="13"/>
    <n v="238.43"/>
    <n v="0.02"/>
    <x v="0"/>
    <n v="-36.11"/>
    <n v="16.989999999999998"/>
    <n v="8.99"/>
    <s v="Saskachewan"/>
    <x v="3"/>
    <s v="Corporate"/>
    <x v="0"/>
    <x v="12"/>
  </r>
  <r>
    <s v="Dennis Pardue"/>
    <n v="8034"/>
    <d v="2012-01-19T00:00:00"/>
    <d v="2012-01-21T00:00:00"/>
    <s v="January"/>
    <s v="2012"/>
    <n v="2"/>
    <b v="0"/>
    <s v="High"/>
    <n v="36"/>
    <n v="1606.4"/>
    <n v="0.08"/>
    <x v="1"/>
    <n v="-1231.3499999999999"/>
    <n v="44.43"/>
    <n v="46.59"/>
    <s v="Saskachewan"/>
    <x v="3"/>
    <s v="Corporate"/>
    <x v="2"/>
    <x v="10"/>
  </r>
  <r>
    <s v="Rick Wilson"/>
    <n v="8135"/>
    <d v="2011-06-26T00:00:00"/>
    <d v="2011-06-27T00:00:00"/>
    <s v="June"/>
    <s v="2011"/>
    <n v="1"/>
    <b v="0"/>
    <s v="Not Specified"/>
    <n v="16"/>
    <n v="772.41200000000003"/>
    <n v="0.03"/>
    <x v="0"/>
    <n v="-184.69"/>
    <n v="55.99"/>
    <n v="5"/>
    <s v="Saskachewan"/>
    <x v="3"/>
    <s v="Consumer"/>
    <x v="1"/>
    <x v="3"/>
  </r>
  <r>
    <s v="Jonathan Doherty"/>
    <n v="9473"/>
    <d v="2012-10-11T00:00:00"/>
    <d v="2012-10-13T00:00:00"/>
    <s v="October"/>
    <s v="2012"/>
    <n v="2"/>
    <b v="0"/>
    <s v="Not Specified"/>
    <n v="3"/>
    <n v="31.95"/>
    <n v="0.1"/>
    <x v="0"/>
    <n v="-23.69"/>
    <n v="8.0399999999999991"/>
    <n v="8.94"/>
    <s v="Saskachewan"/>
    <x v="3"/>
    <s v="Corporate"/>
    <x v="0"/>
    <x v="2"/>
  </r>
  <r>
    <s v="Jonathan Doherty"/>
    <n v="9473"/>
    <d v="2012-10-11T00:00:00"/>
    <d v="2012-10-12T00:00:00"/>
    <s v="October"/>
    <s v="2012"/>
    <n v="1"/>
    <b v="0"/>
    <s v="Not Specified"/>
    <n v="34"/>
    <n v="563.82000000000005"/>
    <n v="0.03"/>
    <x v="0"/>
    <n v="188.22"/>
    <n v="16.510000000000002"/>
    <n v="2.99"/>
    <s v="Saskachewan"/>
    <x v="3"/>
    <s v="Corporate"/>
    <x v="0"/>
    <x v="2"/>
  </r>
  <r>
    <s v="Jonathan Doherty"/>
    <n v="9473"/>
    <d v="2012-10-11T00:00:00"/>
    <d v="2012-10-13T00:00:00"/>
    <s v="October"/>
    <s v="2012"/>
    <n v="2"/>
    <b v="0"/>
    <s v="Not Specified"/>
    <n v="31"/>
    <n v="502.44"/>
    <n v="0.04"/>
    <x v="0"/>
    <n v="-363.44"/>
    <n v="15.51"/>
    <n v="17.78"/>
    <s v="Saskachewan"/>
    <x v="3"/>
    <s v="Corporate"/>
    <x v="0"/>
    <x v="0"/>
  </r>
  <r>
    <s v="Liz Carlisle"/>
    <n v="10210"/>
    <d v="2011-06-23T00:00:00"/>
    <d v="2011-06-24T00:00:00"/>
    <s v="June"/>
    <s v="2011"/>
    <n v="1"/>
    <b v="0"/>
    <s v="Not Specified"/>
    <n v="10"/>
    <n v="767.34"/>
    <n v="0.04"/>
    <x v="0"/>
    <n v="-154.65"/>
    <n v="73.98"/>
    <n v="14.52"/>
    <s v="Saskachewan"/>
    <x v="3"/>
    <s v="Corporate"/>
    <x v="1"/>
    <x v="7"/>
  </r>
  <r>
    <s v="Dennis Pardue"/>
    <n v="10308"/>
    <d v="2011-04-20T00:00:00"/>
    <d v="2011-04-22T00:00:00"/>
    <s v="April"/>
    <s v="2011"/>
    <n v="2"/>
    <b v="0"/>
    <s v="High"/>
    <n v="40"/>
    <n v="5554.0360000000001"/>
    <n v="0.09"/>
    <x v="0"/>
    <n v="1153.8399999999999"/>
    <n v="175.99"/>
    <n v="8.99"/>
    <s v="Saskachewan"/>
    <x v="3"/>
    <s v="Small Business"/>
    <x v="1"/>
    <x v="3"/>
  </r>
  <r>
    <s v="Neil Knudson"/>
    <n v="10951"/>
    <d v="2012-11-06T00:00:00"/>
    <d v="2012-11-06T00:00:00"/>
    <s v="November"/>
    <s v="2012"/>
    <n v="0"/>
    <s v="FREE DELIVERY"/>
    <s v="Not Specified"/>
    <n v="14"/>
    <n v="677.43"/>
    <n v="0.1"/>
    <x v="0"/>
    <n v="75.48"/>
    <n v="50.98"/>
    <n v="22.24"/>
    <s v="Saskachewan"/>
    <x v="3"/>
    <s v="Corporate"/>
    <x v="2"/>
    <x v="4"/>
  </r>
  <r>
    <s v="Maxwell Schwartz"/>
    <n v="12194"/>
    <d v="2011-03-01T00:00:00"/>
    <d v="2011-03-02T00:00:00"/>
    <s v="March"/>
    <s v="2011"/>
    <n v="1"/>
    <b v="0"/>
    <s v="Critical"/>
    <n v="19"/>
    <n v="3355.154"/>
    <n v="0"/>
    <x v="0"/>
    <n v="658.5"/>
    <n v="195.99"/>
    <n v="3.99"/>
    <s v="Saskachewan"/>
    <x v="3"/>
    <s v="Corporate"/>
    <x v="1"/>
    <x v="3"/>
  </r>
  <r>
    <s v="Neil Knudson"/>
    <n v="12642"/>
    <d v="2009-04-27T00:00:00"/>
    <d v="2009-04-29T00:00:00"/>
    <s v="April"/>
    <s v="2009"/>
    <n v="2"/>
    <b v="0"/>
    <s v="Critical"/>
    <n v="10"/>
    <n v="564.85"/>
    <n v="0.09"/>
    <x v="2"/>
    <n v="181.02"/>
    <n v="58.1"/>
    <n v="1.49"/>
    <s v="Saskachewan"/>
    <x v="3"/>
    <s v="Home Office"/>
    <x v="0"/>
    <x v="2"/>
  </r>
  <r>
    <s v="Neil Knudson"/>
    <n v="12642"/>
    <d v="2009-04-27T00:00:00"/>
    <d v="2009-04-29T00:00:00"/>
    <s v="April"/>
    <s v="2009"/>
    <n v="2"/>
    <b v="0"/>
    <s v="Critical"/>
    <n v="14"/>
    <n v="572.33000000000004"/>
    <n v="0.01"/>
    <x v="0"/>
    <n v="-62.28"/>
    <n v="39.979999999999997"/>
    <n v="7.12"/>
    <s v="Saskachewan"/>
    <x v="3"/>
    <s v="Home Office"/>
    <x v="1"/>
    <x v="7"/>
  </r>
  <r>
    <s v="John Huston"/>
    <n v="13542"/>
    <d v="2009-03-08T00:00:00"/>
    <d v="2009-03-15T00:00:00"/>
    <s v="March"/>
    <s v="2009"/>
    <n v="7"/>
    <b v="0"/>
    <s v="low"/>
    <n v="11"/>
    <n v="3571.84"/>
    <n v="0.01"/>
    <x v="1"/>
    <n v="403.81"/>
    <n v="300.98"/>
    <n v="64.73"/>
    <s v="Saskachewan"/>
    <x v="3"/>
    <s v="Consumer"/>
    <x v="2"/>
    <x v="14"/>
  </r>
  <r>
    <s v="John Huston"/>
    <n v="13542"/>
    <d v="2009-03-08T00:00:00"/>
    <d v="2009-03-08T00:00:00"/>
    <s v="March"/>
    <s v="2009"/>
    <n v="0"/>
    <s v="FREE DELIVERY"/>
    <s v="low"/>
    <n v="33"/>
    <n v="310.44"/>
    <n v="0.03"/>
    <x v="0"/>
    <n v="-90.21"/>
    <n v="8.74"/>
    <n v="8.2899999999999991"/>
    <s v="Saskachewan"/>
    <x v="3"/>
    <s v="Consumer"/>
    <x v="0"/>
    <x v="8"/>
  </r>
  <r>
    <s v="MaryBeth Skach"/>
    <n v="13988"/>
    <d v="2012-08-01T00:00:00"/>
    <d v="2012-08-02T00:00:00"/>
    <s v="August"/>
    <s v="2012"/>
    <n v="1"/>
    <b v="0"/>
    <s v="Not Specified"/>
    <n v="34"/>
    <n v="180.27"/>
    <n v="0.01"/>
    <x v="0"/>
    <n v="-59.71"/>
    <n v="4.95"/>
    <n v="5.32"/>
    <s v="Saskachewan"/>
    <x v="3"/>
    <s v="Home Office"/>
    <x v="2"/>
    <x v="4"/>
  </r>
  <r>
    <s v="MaryBeth Skach"/>
    <n v="13988"/>
    <d v="2012-08-01T00:00:00"/>
    <d v="2012-08-02T00:00:00"/>
    <s v="August"/>
    <s v="2012"/>
    <n v="1"/>
    <b v="0"/>
    <s v="Not Specified"/>
    <n v="39"/>
    <n v="626.96"/>
    <n v="0"/>
    <x v="0"/>
    <n v="-35.92"/>
    <n v="14.98"/>
    <n v="7.69"/>
    <s v="Saskachewan"/>
    <x v="3"/>
    <s v="Home Office"/>
    <x v="0"/>
    <x v="0"/>
  </r>
  <r>
    <s v="MaryBeth Skach"/>
    <n v="13988"/>
    <d v="2012-08-01T00:00:00"/>
    <d v="2012-08-02T00:00:00"/>
    <s v="August"/>
    <s v="2012"/>
    <n v="1"/>
    <b v="0"/>
    <s v="Not Specified"/>
    <n v="18"/>
    <n v="236.31"/>
    <n v="0.04"/>
    <x v="2"/>
    <n v="-2.2400000000000002"/>
    <n v="11.97"/>
    <n v="4.9800000000000004"/>
    <s v="Saskachewan"/>
    <x v="3"/>
    <s v="Home Office"/>
    <x v="0"/>
    <x v="1"/>
  </r>
  <r>
    <s v="MaryBeth Skach"/>
    <n v="14241"/>
    <d v="2012-06-14T00:00:00"/>
    <d v="2012-06-15T00:00:00"/>
    <s v="June"/>
    <s v="2012"/>
    <n v="1"/>
    <b v="0"/>
    <s v="Critical"/>
    <n v="22"/>
    <n v="263.63"/>
    <n v="0.03"/>
    <x v="0"/>
    <n v="48.86"/>
    <n v="11.55"/>
    <n v="2.36"/>
    <s v="Saskachewan"/>
    <x v="3"/>
    <s v="Home Office"/>
    <x v="0"/>
    <x v="12"/>
  </r>
  <r>
    <s v="Dennis Pardue"/>
    <n v="14242"/>
    <d v="2011-05-08T00:00:00"/>
    <d v="2011-05-10T00:00:00"/>
    <s v="May"/>
    <s v="2011"/>
    <n v="2"/>
    <b v="0"/>
    <s v="High"/>
    <n v="35"/>
    <n v="1078.58"/>
    <n v="0.03"/>
    <x v="0"/>
    <n v="9"/>
    <n v="30.73"/>
    <n v="4"/>
    <s v="Saskachewan"/>
    <x v="3"/>
    <s v="Corporate"/>
    <x v="1"/>
    <x v="7"/>
  </r>
  <r>
    <s v="Janet Lee"/>
    <n v="14913"/>
    <d v="2009-02-14T00:00:00"/>
    <d v="2009-02-15T00:00:00"/>
    <s v="February"/>
    <s v="2009"/>
    <n v="1"/>
    <b v="0"/>
    <s v="High"/>
    <n v="47"/>
    <n v="1003.43"/>
    <n v="0.01"/>
    <x v="0"/>
    <n v="208.06"/>
    <n v="19.98"/>
    <n v="8.68"/>
    <s v="Saskachewan"/>
    <x v="3"/>
    <s v="Consumer"/>
    <x v="0"/>
    <x v="5"/>
  </r>
  <r>
    <s v="Denise Monton"/>
    <n v="14951"/>
    <d v="2011-05-17T00:00:00"/>
    <d v="2011-05-19T00:00:00"/>
    <s v="May"/>
    <s v="2011"/>
    <n v="2"/>
    <b v="0"/>
    <s v="Medium"/>
    <n v="34"/>
    <n v="2779.2"/>
    <n v="0.02"/>
    <x v="0"/>
    <n v="889.57"/>
    <n v="80.98"/>
    <n v="7.18"/>
    <s v="Saskachewan"/>
    <x v="3"/>
    <s v="Home Office"/>
    <x v="1"/>
    <x v="7"/>
  </r>
  <r>
    <s v="Denise Monton"/>
    <n v="14951"/>
    <d v="2011-05-17T00:00:00"/>
    <d v="2011-05-17T00:00:00"/>
    <s v="May"/>
    <s v="2011"/>
    <n v="0"/>
    <s v="FREE DELIVERY"/>
    <s v="Medium"/>
    <n v="26"/>
    <n v="65.209999999999994"/>
    <n v="0.08"/>
    <x v="0"/>
    <n v="-41.6"/>
    <n v="2.6"/>
    <n v="2.4"/>
    <s v="Saskachewan"/>
    <x v="3"/>
    <s v="Home Office"/>
    <x v="0"/>
    <x v="12"/>
  </r>
  <r>
    <s v="Rick Wilson"/>
    <n v="14983"/>
    <d v="2009-02-11T00:00:00"/>
    <d v="2009-02-12T00:00:00"/>
    <s v="February"/>
    <s v="2009"/>
    <n v="1"/>
    <b v="0"/>
    <s v="High"/>
    <n v="48"/>
    <n v="8475.9619999999995"/>
    <n v="0.05"/>
    <x v="2"/>
    <n v="2497.94"/>
    <n v="205.99"/>
    <n v="8.99"/>
    <s v="Saskachewan"/>
    <x v="3"/>
    <s v="Consumer"/>
    <x v="1"/>
    <x v="3"/>
  </r>
  <r>
    <s v="Rick Wilson"/>
    <n v="14983"/>
    <d v="2009-02-11T00:00:00"/>
    <d v="2009-02-12T00:00:00"/>
    <s v="February"/>
    <s v="2009"/>
    <n v="1"/>
    <b v="0"/>
    <s v="High"/>
    <n v="18"/>
    <n v="3015.4940000000001"/>
    <n v="0.08"/>
    <x v="0"/>
    <n v="251.54"/>
    <n v="205.99"/>
    <n v="8.99"/>
    <s v="Saskachewan"/>
    <x v="3"/>
    <s v="Consumer"/>
    <x v="1"/>
    <x v="3"/>
  </r>
  <r>
    <s v="John Huston"/>
    <n v="15524"/>
    <d v="2012-05-11T00:00:00"/>
    <d v="2012-05-12T00:00:00"/>
    <s v="May"/>
    <s v="2012"/>
    <n v="1"/>
    <b v="0"/>
    <s v="Medium"/>
    <n v="27"/>
    <n v="156.82"/>
    <n v="0.03"/>
    <x v="0"/>
    <n v="-37.619999999999997"/>
    <n v="5.68"/>
    <n v="3.6"/>
    <s v="Saskachewan"/>
    <x v="3"/>
    <s v="Consumer"/>
    <x v="0"/>
    <x v="15"/>
  </r>
  <r>
    <s v="MaryBeth Skach"/>
    <n v="15714"/>
    <d v="2011-07-05T00:00:00"/>
    <d v="2011-07-07T00:00:00"/>
    <s v="July"/>
    <s v="2011"/>
    <n v="2"/>
    <b v="0"/>
    <s v="High"/>
    <n v="50"/>
    <n v="2510.71"/>
    <n v="0.01"/>
    <x v="2"/>
    <n v="3.6"/>
    <n v="49.43"/>
    <n v="19.989999999999998"/>
    <s v="Saskachewan"/>
    <x v="3"/>
    <s v="Home Office"/>
    <x v="0"/>
    <x v="1"/>
  </r>
  <r>
    <s v="Denise Monton"/>
    <n v="17282"/>
    <d v="2009-11-18T00:00:00"/>
    <d v="2009-11-20T00:00:00"/>
    <s v="November"/>
    <s v="2009"/>
    <n v="2"/>
    <b v="0"/>
    <s v="low"/>
    <n v="37"/>
    <n v="988.42"/>
    <n v="0.09"/>
    <x v="0"/>
    <n v="253.94"/>
    <n v="29.17"/>
    <n v="6.27"/>
    <s v="Saskachewan"/>
    <x v="3"/>
    <s v="Home Office"/>
    <x v="0"/>
    <x v="2"/>
  </r>
  <r>
    <s v="Rick Wilson"/>
    <n v="17381"/>
    <d v="2010-08-14T00:00:00"/>
    <d v="2010-08-15T00:00:00"/>
    <s v="August"/>
    <s v="2010"/>
    <n v="1"/>
    <b v="0"/>
    <s v="High"/>
    <n v="28"/>
    <n v="101.25"/>
    <n v="0.05"/>
    <x v="0"/>
    <n v="40.9"/>
    <n v="3.75"/>
    <n v="0.5"/>
    <s v="Saskachewan"/>
    <x v="3"/>
    <s v="Corporate"/>
    <x v="0"/>
    <x v="11"/>
  </r>
  <r>
    <s v="Neil Knudson"/>
    <n v="17862"/>
    <d v="2012-05-07T00:00:00"/>
    <d v="2012-05-08T00:00:00"/>
    <s v="May"/>
    <s v="2012"/>
    <n v="1"/>
    <b v="0"/>
    <s v="Not Specified"/>
    <n v="1"/>
    <n v="28.73"/>
    <n v="0"/>
    <x v="0"/>
    <n v="-57.04"/>
    <n v="20.97"/>
    <n v="6.5"/>
    <s v="Saskachewan"/>
    <x v="3"/>
    <s v="Corporate"/>
    <x v="1"/>
    <x v="7"/>
  </r>
  <r>
    <s v="Neil Knudson"/>
    <n v="17862"/>
    <d v="2012-05-07T00:00:00"/>
    <d v="2012-05-09T00:00:00"/>
    <s v="May"/>
    <s v="2012"/>
    <n v="2"/>
    <b v="0"/>
    <s v="Not Specified"/>
    <n v="31"/>
    <n v="67.88"/>
    <n v="0.08"/>
    <x v="2"/>
    <n v="4.87"/>
    <n v="2.1"/>
    <n v="0.7"/>
    <s v="Saskachewan"/>
    <x v="3"/>
    <s v="Corporate"/>
    <x v="0"/>
    <x v="12"/>
  </r>
  <r>
    <s v="Janet Lee"/>
    <n v="17927"/>
    <d v="2009-08-09T00:00:00"/>
    <d v="2009-08-10T00:00:00"/>
    <s v="August"/>
    <s v="2009"/>
    <n v="1"/>
    <b v="0"/>
    <s v="Medium"/>
    <n v="42"/>
    <n v="865.21"/>
    <n v="7.0000000000000007E-2"/>
    <x v="0"/>
    <n v="-42.1"/>
    <n v="20.95"/>
    <n v="5.99"/>
    <s v="Saskachewan"/>
    <x v="3"/>
    <s v="Consumer"/>
    <x v="1"/>
    <x v="7"/>
  </r>
  <r>
    <s v="Anthony Garverick"/>
    <n v="17988"/>
    <d v="2010-09-22T00:00:00"/>
    <d v="2010-09-24T00:00:00"/>
    <s v="September"/>
    <s v="2010"/>
    <n v="2"/>
    <b v="0"/>
    <s v="low"/>
    <n v="46"/>
    <n v="2660.6104999999998"/>
    <n v="0.03"/>
    <x v="0"/>
    <n v="618.07000000000005"/>
    <n v="65.989999999999995"/>
    <n v="8.99"/>
    <s v="Saskachewan"/>
    <x v="3"/>
    <s v="Small Business"/>
    <x v="1"/>
    <x v="3"/>
  </r>
  <r>
    <s v="Liz Carlisle"/>
    <n v="18049"/>
    <d v="2009-08-13T00:00:00"/>
    <d v="2009-08-15T00:00:00"/>
    <s v="August"/>
    <s v="2009"/>
    <n v="2"/>
    <b v="0"/>
    <s v="Medium"/>
    <n v="10"/>
    <n v="65.52"/>
    <n v="7.0000000000000007E-2"/>
    <x v="0"/>
    <n v="-22.57"/>
    <n v="5.98"/>
    <n v="5.46"/>
    <s v="Saskachewan"/>
    <x v="3"/>
    <s v="Corporate"/>
    <x v="0"/>
    <x v="5"/>
  </r>
  <r>
    <s v="Dennis Pardue"/>
    <n v="18307"/>
    <d v="2010-02-02T00:00:00"/>
    <d v="2010-02-06T00:00:00"/>
    <s v="February"/>
    <s v="2010"/>
    <n v="4"/>
    <b v="0"/>
    <s v="low"/>
    <n v="23"/>
    <n v="441.99"/>
    <n v="0.08"/>
    <x v="2"/>
    <n v="32.36"/>
    <n v="19.98"/>
    <n v="8.68"/>
    <s v="Saskachewan"/>
    <x v="3"/>
    <s v="Corporate"/>
    <x v="0"/>
    <x v="5"/>
  </r>
  <r>
    <s v="Dennis Pardue"/>
    <n v="18307"/>
    <d v="2010-02-02T00:00:00"/>
    <d v="2010-02-02T00:00:00"/>
    <s v="February"/>
    <s v="2010"/>
    <n v="0"/>
    <s v="FREE DELIVERY"/>
    <s v="low"/>
    <n v="34"/>
    <n v="245.19"/>
    <n v="0.03"/>
    <x v="0"/>
    <n v="37.99"/>
    <n v="7.08"/>
    <n v="2.35"/>
    <s v="Saskachewan"/>
    <x v="3"/>
    <s v="Corporate"/>
    <x v="0"/>
    <x v="12"/>
  </r>
  <r>
    <s v="Rick Wilson"/>
    <n v="18370"/>
    <d v="2011-01-13T00:00:00"/>
    <d v="2011-01-17T00:00:00"/>
    <s v="January"/>
    <s v="2011"/>
    <n v="4"/>
    <b v="0"/>
    <s v="low"/>
    <n v="41"/>
    <n v="1271.0474999999999"/>
    <n v="0"/>
    <x v="0"/>
    <n v="-158.24"/>
    <n v="35.99"/>
    <n v="5"/>
    <s v="Saskachewan"/>
    <x v="3"/>
    <s v="Consumer"/>
    <x v="1"/>
    <x v="3"/>
  </r>
  <r>
    <s v="Denise Monton"/>
    <n v="18371"/>
    <d v="2009-09-18T00:00:00"/>
    <d v="2009-09-18T00:00:00"/>
    <s v="September"/>
    <s v="2009"/>
    <n v="0"/>
    <s v="FREE DELIVERY"/>
    <s v="Medium"/>
    <n v="30"/>
    <n v="1394.36"/>
    <n v="0"/>
    <x v="0"/>
    <n v="271.45"/>
    <n v="43.98"/>
    <n v="8.99"/>
    <s v="Saskachewan"/>
    <x v="3"/>
    <s v="Home Office"/>
    <x v="0"/>
    <x v="12"/>
  </r>
  <r>
    <s v="Janet Lee"/>
    <n v="19649"/>
    <d v="2011-05-04T00:00:00"/>
    <d v="2011-05-06T00:00:00"/>
    <s v="May"/>
    <s v="2011"/>
    <n v="2"/>
    <b v="0"/>
    <s v="High"/>
    <n v="25"/>
    <n v="375.74"/>
    <n v="0.05"/>
    <x v="2"/>
    <n v="-9.31"/>
    <n v="14.42"/>
    <n v="6.75"/>
    <s v="Saskachewan"/>
    <x v="3"/>
    <s v="Consumer"/>
    <x v="0"/>
    <x v="1"/>
  </r>
  <r>
    <s v="Janet Lee"/>
    <n v="19649"/>
    <d v="2011-05-04T00:00:00"/>
    <d v="2011-05-05T00:00:00"/>
    <s v="May"/>
    <s v="2011"/>
    <n v="1"/>
    <b v="0"/>
    <s v="High"/>
    <n v="36"/>
    <n v="1095.1099999999999"/>
    <n v="0.1"/>
    <x v="1"/>
    <n v="-1286.43"/>
    <n v="31.76"/>
    <n v="45.51"/>
    <s v="Saskachewan"/>
    <x v="3"/>
    <s v="Consumer"/>
    <x v="2"/>
    <x v="10"/>
  </r>
  <r>
    <s v="Maxwell Schwartz"/>
    <n v="19748"/>
    <d v="2010-08-04T00:00:00"/>
    <d v="2010-08-05T00:00:00"/>
    <s v="August"/>
    <s v="2010"/>
    <n v="1"/>
    <b v="0"/>
    <s v="Not Specified"/>
    <n v="6"/>
    <n v="124.65"/>
    <n v="0.01"/>
    <x v="0"/>
    <n v="13.34"/>
    <n v="18.97"/>
    <n v="5.21"/>
    <s v="Saskachewan"/>
    <x v="3"/>
    <s v="Corporate"/>
    <x v="0"/>
    <x v="5"/>
  </r>
  <r>
    <s v="Rick Wilson"/>
    <n v="19974"/>
    <d v="2010-11-03T00:00:00"/>
    <d v="2010-11-05T00:00:00"/>
    <s v="November"/>
    <s v="2010"/>
    <n v="2"/>
    <b v="0"/>
    <s v="High"/>
    <n v="14"/>
    <n v="3830.84"/>
    <n v="0.1"/>
    <x v="1"/>
    <n v="635.33000000000004"/>
    <n v="279.81"/>
    <n v="23.19"/>
    <s v="Saskachewan"/>
    <x v="3"/>
    <s v="Corporate"/>
    <x v="0"/>
    <x v="1"/>
  </r>
  <r>
    <s v="Rick Wilson"/>
    <n v="19974"/>
    <d v="2010-11-03T00:00:00"/>
    <d v="2010-11-05T00:00:00"/>
    <s v="November"/>
    <s v="2010"/>
    <n v="2"/>
    <b v="0"/>
    <s v="High"/>
    <n v="22"/>
    <n v="267.43"/>
    <n v="7.0000000000000007E-2"/>
    <x v="0"/>
    <n v="-45.98"/>
    <n v="12.28"/>
    <n v="6.13"/>
    <s v="Saskachewan"/>
    <x v="3"/>
    <s v="Corporate"/>
    <x v="0"/>
    <x v="0"/>
  </r>
  <r>
    <s v="Liz Carlisle"/>
    <n v="20032"/>
    <d v="2012-11-05T00:00:00"/>
    <d v="2012-11-07T00:00:00"/>
    <s v="November"/>
    <s v="2012"/>
    <n v="2"/>
    <b v="0"/>
    <s v="Medium"/>
    <n v="8"/>
    <n v="137.38"/>
    <n v="0.06"/>
    <x v="0"/>
    <n v="-11.39"/>
    <n v="17.48"/>
    <n v="1.99"/>
    <s v="Saskachewan"/>
    <x v="3"/>
    <s v="Corporate"/>
    <x v="1"/>
    <x v="7"/>
  </r>
  <r>
    <s v="Lycoris Saunders"/>
    <n v="22727"/>
    <d v="2011-07-03T00:00:00"/>
    <d v="2011-07-03T00:00:00"/>
    <s v="July"/>
    <s v="2011"/>
    <n v="0"/>
    <s v="FREE DELIVERY"/>
    <s v="Not Specified"/>
    <n v="45"/>
    <n v="296.82"/>
    <n v="7.0000000000000007E-2"/>
    <x v="0"/>
    <n v="-120.37"/>
    <n v="6.48"/>
    <n v="6.65"/>
    <s v="Saskachewan"/>
    <x v="3"/>
    <s v="Corporate"/>
    <x v="0"/>
    <x v="5"/>
  </r>
  <r>
    <s v="Anthony Garverick"/>
    <n v="22978"/>
    <d v="2009-04-02T00:00:00"/>
    <d v="2009-04-03T00:00:00"/>
    <s v="April"/>
    <s v="2009"/>
    <n v="1"/>
    <b v="0"/>
    <s v="Medium"/>
    <n v="28"/>
    <n v="1801.95"/>
    <n v="0.03"/>
    <x v="1"/>
    <n v="-182.07"/>
    <n v="60.89"/>
    <n v="32.409999999999997"/>
    <s v="Saskachewan"/>
    <x v="3"/>
    <s v="Small Business"/>
    <x v="2"/>
    <x v="14"/>
  </r>
  <r>
    <s v="MaryBeth Skach"/>
    <n v="23140"/>
    <d v="2012-02-08T00:00:00"/>
    <d v="2012-02-10T00:00:00"/>
    <s v="February"/>
    <s v="2012"/>
    <n v="2"/>
    <b v="0"/>
    <s v="High"/>
    <n v="18"/>
    <n v="1713.8"/>
    <n v="0.05"/>
    <x v="0"/>
    <n v="1125.29"/>
    <n v="99.23"/>
    <n v="8.99"/>
    <s v="Saskachewan"/>
    <x v="3"/>
    <s v="Home Office"/>
    <x v="2"/>
    <x v="4"/>
  </r>
  <r>
    <s v="MaryBeth Skach"/>
    <n v="23140"/>
    <d v="2012-02-08T00:00:00"/>
    <d v="2012-02-08T00:00:00"/>
    <s v="February"/>
    <s v="2012"/>
    <n v="0"/>
    <s v="FREE DELIVERY"/>
    <s v="High"/>
    <n v="16"/>
    <n v="116.69"/>
    <n v="0.02"/>
    <x v="0"/>
    <n v="11.69"/>
    <n v="7.08"/>
    <n v="2.35"/>
    <s v="Saskachewan"/>
    <x v="3"/>
    <s v="Home Office"/>
    <x v="0"/>
    <x v="12"/>
  </r>
  <r>
    <s v="Anthony Garverick"/>
    <n v="23586"/>
    <d v="2010-01-14T00:00:00"/>
    <d v="2010-01-17T00:00:00"/>
    <s v="January"/>
    <s v="2010"/>
    <n v="3"/>
    <b v="0"/>
    <s v="Medium"/>
    <n v="32"/>
    <n v="210.9"/>
    <n v="0.03"/>
    <x v="0"/>
    <n v="-62.46"/>
    <n v="6.48"/>
    <n v="5.74"/>
    <s v="Saskachewan"/>
    <x v="3"/>
    <s v="Small Business"/>
    <x v="0"/>
    <x v="5"/>
  </r>
  <r>
    <s v="Liz Carlisle"/>
    <n v="23648"/>
    <d v="2012-09-24T00:00:00"/>
    <d v="2012-09-25T00:00:00"/>
    <s v="September"/>
    <s v="2012"/>
    <n v="1"/>
    <b v="0"/>
    <s v="Critical"/>
    <n v="44"/>
    <n v="6768.16"/>
    <n v="0.03"/>
    <x v="0"/>
    <n v="907.49"/>
    <n v="152.47999999999999"/>
    <n v="6.5"/>
    <s v="Saskachewan"/>
    <x v="3"/>
    <s v="Corporate"/>
    <x v="1"/>
    <x v="7"/>
  </r>
  <r>
    <s v="Liz Carlisle"/>
    <n v="23648"/>
    <d v="2012-09-24T00:00:00"/>
    <d v="2012-09-25T00:00:00"/>
    <s v="September"/>
    <s v="2012"/>
    <n v="1"/>
    <b v="0"/>
    <s v="Critical"/>
    <n v="4"/>
    <n v="10.65"/>
    <n v="0.1"/>
    <x v="0"/>
    <n v="-0.64"/>
    <n v="2.61"/>
    <n v="0.5"/>
    <s v="Saskachewan"/>
    <x v="3"/>
    <s v="Corporate"/>
    <x v="0"/>
    <x v="11"/>
  </r>
  <r>
    <s v="MaryBeth Skach"/>
    <n v="24931"/>
    <d v="2011-11-07T00:00:00"/>
    <d v="2011-11-11T00:00:00"/>
    <s v="November"/>
    <s v="2011"/>
    <n v="4"/>
    <b v="0"/>
    <s v="low"/>
    <n v="9"/>
    <n v="149.63999999999999"/>
    <n v="0.05"/>
    <x v="0"/>
    <n v="13.77"/>
    <n v="16.739999999999998"/>
    <n v="5.08"/>
    <s v="Saskachewan"/>
    <x v="3"/>
    <s v="Home Office"/>
    <x v="0"/>
    <x v="2"/>
  </r>
  <r>
    <s v="Rick Wilson"/>
    <n v="25443"/>
    <d v="2012-09-22T00:00:00"/>
    <d v="2012-09-22T00:00:00"/>
    <s v="September"/>
    <s v="2012"/>
    <n v="0"/>
    <s v="FREE DELIVERY"/>
    <s v="Medium"/>
    <n v="33"/>
    <n v="570.24"/>
    <n v="0.01"/>
    <x v="0"/>
    <n v="-57.83"/>
    <n v="15.99"/>
    <n v="11.28"/>
    <s v="Saskachewan"/>
    <x v="3"/>
    <s v="Corporate"/>
    <x v="1"/>
    <x v="16"/>
  </r>
  <r>
    <s v="Liz Carlisle"/>
    <n v="25953"/>
    <d v="2009-09-27T00:00:00"/>
    <d v="2009-09-28T00:00:00"/>
    <s v="September"/>
    <s v="2009"/>
    <n v="1"/>
    <b v="0"/>
    <s v="Critical"/>
    <n v="27"/>
    <n v="258.54000000000002"/>
    <n v="0.1"/>
    <x v="0"/>
    <n v="-16.3"/>
    <n v="9.85"/>
    <n v="4.82"/>
    <s v="Saskachewan"/>
    <x v="3"/>
    <s v="Corporate"/>
    <x v="0"/>
    <x v="12"/>
  </r>
  <r>
    <s v="Liz Carlisle"/>
    <n v="25953"/>
    <d v="2009-09-27T00:00:00"/>
    <d v="2009-09-28T00:00:00"/>
    <s v="September"/>
    <s v="2009"/>
    <n v="1"/>
    <b v="0"/>
    <s v="Critical"/>
    <n v="19"/>
    <n v="1972.884"/>
    <n v="0.04"/>
    <x v="0"/>
    <n v="140.91"/>
    <n v="125.99"/>
    <n v="7.69"/>
    <s v="Saskachewan"/>
    <x v="3"/>
    <s v="Corporate"/>
    <x v="1"/>
    <x v="3"/>
  </r>
  <r>
    <s v="Lindsay Castell"/>
    <n v="26144"/>
    <d v="2011-10-26T00:00:00"/>
    <d v="2011-10-27T00:00:00"/>
    <s v="October"/>
    <s v="2011"/>
    <n v="1"/>
    <b v="0"/>
    <s v="High"/>
    <n v="28"/>
    <n v="75.739999999999995"/>
    <n v="0.1"/>
    <x v="0"/>
    <n v="13.23"/>
    <n v="2.88"/>
    <n v="0.99"/>
    <s v="Saskachewan"/>
    <x v="3"/>
    <s v="Small Business"/>
    <x v="0"/>
    <x v="11"/>
  </r>
  <r>
    <s v="Justin Deggeller"/>
    <n v="26439"/>
    <d v="2011-09-15T00:00:00"/>
    <d v="2011-09-16T00:00:00"/>
    <s v="September"/>
    <s v="2011"/>
    <n v="1"/>
    <b v="0"/>
    <s v="Medium"/>
    <n v="38"/>
    <n v="1230.83"/>
    <n v="0"/>
    <x v="0"/>
    <n v="75.5"/>
    <n v="30.98"/>
    <n v="6.5"/>
    <s v="Saskachewan"/>
    <x v="3"/>
    <s v="Corporate"/>
    <x v="1"/>
    <x v="7"/>
  </r>
  <r>
    <s v="Justin Deggeller"/>
    <n v="26439"/>
    <d v="2011-09-15T00:00:00"/>
    <d v="2011-09-15T00:00:00"/>
    <s v="September"/>
    <s v="2011"/>
    <n v="0"/>
    <s v="FREE DELIVERY"/>
    <s v="Medium"/>
    <n v="37"/>
    <n v="169.93"/>
    <n v="0.04"/>
    <x v="0"/>
    <n v="-114.35"/>
    <n v="4.28"/>
    <n v="5.74"/>
    <s v="Saskachewan"/>
    <x v="3"/>
    <s v="Corporate"/>
    <x v="0"/>
    <x v="5"/>
  </r>
  <r>
    <s v="Justin Deggeller"/>
    <n v="26439"/>
    <d v="2011-09-15T00:00:00"/>
    <d v="2011-09-17T00:00:00"/>
    <s v="September"/>
    <s v="2011"/>
    <n v="2"/>
    <b v="0"/>
    <s v="Medium"/>
    <n v="23"/>
    <n v="1176.944"/>
    <n v="0.1"/>
    <x v="0"/>
    <n v="53.65"/>
    <n v="65.989999999999995"/>
    <n v="4.99"/>
    <s v="Saskachewan"/>
    <x v="3"/>
    <s v="Corporate"/>
    <x v="1"/>
    <x v="3"/>
  </r>
  <r>
    <s v="Rick Wilson"/>
    <n v="26466"/>
    <d v="2009-06-11T00:00:00"/>
    <d v="2009-06-12T00:00:00"/>
    <s v="June"/>
    <s v="2009"/>
    <n v="1"/>
    <b v="0"/>
    <s v="Critical"/>
    <n v="29"/>
    <n v="909.721"/>
    <n v="0.01"/>
    <x v="0"/>
    <n v="287.99"/>
    <n v="35.99"/>
    <n v="5.99"/>
    <s v="Saskachewan"/>
    <x v="3"/>
    <s v="Corporate"/>
    <x v="1"/>
    <x v="3"/>
  </r>
  <r>
    <s v="Maxwell Schwartz"/>
    <n v="28037"/>
    <d v="2009-12-12T00:00:00"/>
    <d v="2009-12-13T00:00:00"/>
    <s v="December"/>
    <s v="2009"/>
    <n v="1"/>
    <b v="0"/>
    <s v="High"/>
    <n v="31"/>
    <n v="203.53"/>
    <n v="0.06"/>
    <x v="0"/>
    <n v="-101.28"/>
    <n v="6.68"/>
    <n v="6.93"/>
    <s v="Saskachewan"/>
    <x v="3"/>
    <s v="Corporate"/>
    <x v="0"/>
    <x v="5"/>
  </r>
  <r>
    <s v="Lindsay Castell"/>
    <n v="28294"/>
    <d v="2012-05-22T00:00:00"/>
    <d v="2012-05-23T00:00:00"/>
    <s v="May"/>
    <s v="2012"/>
    <n v="1"/>
    <b v="0"/>
    <s v="High"/>
    <n v="47"/>
    <n v="63.47"/>
    <n v="0"/>
    <x v="0"/>
    <n v="-19.920000000000002"/>
    <n v="1.26"/>
    <n v="0.7"/>
    <s v="Saskachewan"/>
    <x v="3"/>
    <s v="Corporate"/>
    <x v="0"/>
    <x v="6"/>
  </r>
  <r>
    <s v="Lycoris Saunders"/>
    <n v="28453"/>
    <d v="2012-12-28T00:00:00"/>
    <d v="2012-12-28T00:00:00"/>
    <s v="December"/>
    <s v="2012"/>
    <n v="0"/>
    <s v="FREE DELIVERY"/>
    <s v="Critical"/>
    <n v="26"/>
    <n v="560.03"/>
    <n v="0.04"/>
    <x v="0"/>
    <n v="-139.87"/>
    <n v="21.66"/>
    <n v="13.99"/>
    <s v="Saskachewan"/>
    <x v="3"/>
    <s v="Home Office"/>
    <x v="0"/>
    <x v="1"/>
  </r>
  <r>
    <s v="Lindsay Castell"/>
    <n v="28512"/>
    <d v="2010-04-27T00:00:00"/>
    <d v="2010-04-28T00:00:00"/>
    <s v="April"/>
    <s v="2010"/>
    <n v="1"/>
    <b v="0"/>
    <s v="Medium"/>
    <n v="11"/>
    <n v="323.91000000000003"/>
    <n v="0.09"/>
    <x v="0"/>
    <n v="-96.53"/>
    <n v="30.73"/>
    <n v="4"/>
    <s v="Saskachewan"/>
    <x v="3"/>
    <s v="Corporate"/>
    <x v="1"/>
    <x v="7"/>
  </r>
  <r>
    <s v="Lindsay Castell"/>
    <n v="28512"/>
    <d v="2010-04-27T00:00:00"/>
    <d v="2010-04-29T00:00:00"/>
    <s v="April"/>
    <s v="2010"/>
    <n v="2"/>
    <b v="0"/>
    <s v="Medium"/>
    <n v="10"/>
    <n v="185.59"/>
    <n v="0.1"/>
    <x v="0"/>
    <n v="12.01"/>
    <n v="19.98"/>
    <n v="5.77"/>
    <s v="Saskachewan"/>
    <x v="3"/>
    <s v="Corporate"/>
    <x v="0"/>
    <x v="5"/>
  </r>
  <r>
    <s v="Lindsay Castell"/>
    <n v="28512"/>
    <d v="2010-04-27T00:00:00"/>
    <d v="2010-04-29T00:00:00"/>
    <s v="April"/>
    <s v="2010"/>
    <n v="2"/>
    <b v="0"/>
    <s v="Medium"/>
    <n v="18"/>
    <n v="7168.15"/>
    <n v="0.05"/>
    <x v="0"/>
    <n v="1593.61"/>
    <n v="419.19"/>
    <n v="19.989999999999998"/>
    <s v="Saskachewan"/>
    <x v="3"/>
    <s v="Corporate"/>
    <x v="0"/>
    <x v="0"/>
  </r>
  <r>
    <s v="Liz Pelletier"/>
    <n v="28641"/>
    <d v="2011-10-12T00:00:00"/>
    <d v="2011-10-13T00:00:00"/>
    <s v="October"/>
    <s v="2011"/>
    <n v="1"/>
    <b v="0"/>
    <s v="Not Specified"/>
    <n v="33"/>
    <n v="278.64999999999998"/>
    <n v="0.05"/>
    <x v="2"/>
    <n v="-36.340000000000003"/>
    <n v="8.32"/>
    <n v="2.38"/>
    <s v="Saskachewan"/>
    <x v="3"/>
    <s v="Home Office"/>
    <x v="1"/>
    <x v="7"/>
  </r>
  <r>
    <s v="Maxwell Schwartz"/>
    <n v="28867"/>
    <d v="2011-07-22T00:00:00"/>
    <d v="2011-07-23T00:00:00"/>
    <s v="July"/>
    <s v="2011"/>
    <n v="1"/>
    <b v="0"/>
    <s v="Medium"/>
    <n v="43"/>
    <n v="866.73"/>
    <n v="0.1"/>
    <x v="0"/>
    <n v="-199.98"/>
    <n v="20.97"/>
    <n v="6.5"/>
    <s v="Saskachewan"/>
    <x v="3"/>
    <s v="Corporate"/>
    <x v="1"/>
    <x v="7"/>
  </r>
  <r>
    <s v="Maxwell Schwartz"/>
    <n v="28867"/>
    <d v="2011-07-22T00:00:00"/>
    <d v="2011-07-23T00:00:00"/>
    <s v="July"/>
    <s v="2011"/>
    <n v="1"/>
    <b v="0"/>
    <s v="Medium"/>
    <n v="6"/>
    <n v="642.41999999999996"/>
    <n v="0.03"/>
    <x v="0"/>
    <n v="80.010000000000005"/>
    <n v="104.85"/>
    <n v="19.989999999999998"/>
    <s v="Saskachewan"/>
    <x v="3"/>
    <s v="Corporate"/>
    <x v="0"/>
    <x v="5"/>
  </r>
  <r>
    <s v="Maxwell Schwartz"/>
    <n v="28867"/>
    <d v="2011-07-22T00:00:00"/>
    <d v="2011-07-24T00:00:00"/>
    <s v="July"/>
    <s v="2011"/>
    <n v="2"/>
    <b v="0"/>
    <s v="Medium"/>
    <n v="26"/>
    <n v="2169.7525000000001"/>
    <n v="0.02"/>
    <x v="0"/>
    <n v="374.75"/>
    <n v="95.99"/>
    <n v="8.99"/>
    <s v="Saskachewan"/>
    <x v="3"/>
    <s v="Corporate"/>
    <x v="1"/>
    <x v="3"/>
  </r>
  <r>
    <s v="Janet Lee"/>
    <n v="28899"/>
    <d v="2012-06-14T00:00:00"/>
    <d v="2012-06-16T00:00:00"/>
    <s v="June"/>
    <s v="2012"/>
    <n v="2"/>
    <b v="0"/>
    <s v="low"/>
    <n v="27"/>
    <n v="4488.2635"/>
    <n v="0.06"/>
    <x v="0"/>
    <n v="750.55"/>
    <n v="205.99"/>
    <n v="5"/>
    <s v="Saskachewan"/>
    <x v="3"/>
    <s v="Consumer"/>
    <x v="1"/>
    <x v="3"/>
  </r>
  <r>
    <s v="Craig Carreira"/>
    <n v="30343"/>
    <d v="2012-05-21T00:00:00"/>
    <d v="2012-05-23T00:00:00"/>
    <s v="May"/>
    <s v="2012"/>
    <n v="2"/>
    <b v="0"/>
    <s v="Critical"/>
    <n v="8"/>
    <n v="41343.21"/>
    <n v="0.09"/>
    <x v="0"/>
    <n v="3852.19"/>
    <n v="6783.02"/>
    <n v="24.49"/>
    <s v="Saskachewan"/>
    <x v="3"/>
    <s v="Corporate"/>
    <x v="1"/>
    <x v="16"/>
  </r>
  <r>
    <s v="Paul Stevenson"/>
    <n v="30657"/>
    <d v="2011-05-10T00:00:00"/>
    <d v="2011-05-11T00:00:00"/>
    <s v="May"/>
    <s v="2011"/>
    <n v="1"/>
    <b v="0"/>
    <s v="High"/>
    <n v="6"/>
    <n v="273.38"/>
    <n v="0.06"/>
    <x v="2"/>
    <n v="-170.91"/>
    <n v="43.22"/>
    <n v="16.71"/>
    <s v="Saskachewan"/>
    <x v="3"/>
    <s v="Corporate"/>
    <x v="1"/>
    <x v="7"/>
  </r>
  <r>
    <s v="Paul Stevenson"/>
    <n v="30657"/>
    <d v="2011-05-10T00:00:00"/>
    <d v="2011-05-12T00:00:00"/>
    <s v="May"/>
    <s v="2011"/>
    <n v="2"/>
    <b v="0"/>
    <s v="High"/>
    <n v="8"/>
    <n v="179.66"/>
    <n v="0.01"/>
    <x v="0"/>
    <n v="-1.73"/>
    <n v="22.24"/>
    <n v="1.99"/>
    <s v="Saskachewan"/>
    <x v="3"/>
    <s v="Corporate"/>
    <x v="1"/>
    <x v="7"/>
  </r>
  <r>
    <s v="Paul Stevenson"/>
    <n v="31330"/>
    <d v="2010-06-01T00:00:00"/>
    <d v="2010-06-02T00:00:00"/>
    <s v="June"/>
    <s v="2010"/>
    <n v="1"/>
    <b v="0"/>
    <s v="High"/>
    <n v="2"/>
    <n v="13.5"/>
    <n v="0.04"/>
    <x v="0"/>
    <n v="-7.9"/>
    <n v="5.98"/>
    <n v="1.67"/>
    <s v="Saskachewan"/>
    <x v="3"/>
    <s v="Corporate"/>
    <x v="0"/>
    <x v="12"/>
  </r>
  <r>
    <s v="Paul Stevenson"/>
    <n v="31330"/>
    <d v="2010-06-01T00:00:00"/>
    <d v="2010-06-02T00:00:00"/>
    <s v="June"/>
    <s v="2010"/>
    <n v="1"/>
    <b v="0"/>
    <s v="High"/>
    <n v="38"/>
    <n v="540.64"/>
    <n v="0.02"/>
    <x v="0"/>
    <n v="13.89"/>
    <n v="13.43"/>
    <n v="5.5"/>
    <s v="Saskachewan"/>
    <x v="3"/>
    <s v="Corporate"/>
    <x v="0"/>
    <x v="0"/>
  </r>
  <r>
    <s v="Kelly Collister"/>
    <n v="31556"/>
    <d v="2011-07-27T00:00:00"/>
    <d v="2011-07-28T00:00:00"/>
    <s v="July"/>
    <s v="2011"/>
    <n v="1"/>
    <b v="0"/>
    <s v="Critical"/>
    <n v="35"/>
    <n v="269.35000000000002"/>
    <n v="7.0000000000000007E-2"/>
    <x v="0"/>
    <n v="-14.99"/>
    <n v="7.7"/>
    <n v="3.68"/>
    <s v="Saskachewan"/>
    <x v="3"/>
    <s v="Consumer"/>
    <x v="2"/>
    <x v="4"/>
  </r>
  <r>
    <s v="Greg Hansen"/>
    <n v="31648"/>
    <d v="2011-08-20T00:00:00"/>
    <d v="2011-08-20T00:00:00"/>
    <s v="August"/>
    <s v="2011"/>
    <n v="0"/>
    <s v="FREE DELIVERY"/>
    <s v="High"/>
    <n v="8"/>
    <n v="68.94"/>
    <n v="0"/>
    <x v="0"/>
    <n v="-32.630000000000003"/>
    <n v="8.32"/>
    <n v="2.38"/>
    <s v="Saskachewan"/>
    <x v="3"/>
    <s v="Home Office"/>
    <x v="1"/>
    <x v="7"/>
  </r>
  <r>
    <s v="Greg Hansen"/>
    <n v="31648"/>
    <d v="2011-08-20T00:00:00"/>
    <d v="2011-08-22T00:00:00"/>
    <s v="August"/>
    <s v="2011"/>
    <n v="2"/>
    <b v="0"/>
    <s v="High"/>
    <n v="10"/>
    <n v="74.040000000000006"/>
    <n v="0.03"/>
    <x v="0"/>
    <n v="-37.04"/>
    <n v="6.68"/>
    <n v="7.3"/>
    <s v="Saskachewan"/>
    <x v="3"/>
    <s v="Home Office"/>
    <x v="0"/>
    <x v="5"/>
  </r>
  <r>
    <s v="Liz Carlisle"/>
    <n v="32100"/>
    <d v="2012-05-23T00:00:00"/>
    <d v="2012-05-25T00:00:00"/>
    <s v="May"/>
    <s v="2012"/>
    <n v="2"/>
    <b v="0"/>
    <s v="Medium"/>
    <n v="29"/>
    <n v="1104.28"/>
    <n v="0.08"/>
    <x v="0"/>
    <n v="359.75"/>
    <n v="40.98"/>
    <n v="1.99"/>
    <s v="Saskachewan"/>
    <x v="3"/>
    <s v="Corporate"/>
    <x v="1"/>
    <x v="7"/>
  </r>
  <r>
    <s v="Jonathan Doherty"/>
    <n v="32675"/>
    <d v="2009-11-03T00:00:00"/>
    <d v="2009-11-04T00:00:00"/>
    <s v="November"/>
    <s v="2009"/>
    <n v="1"/>
    <b v="0"/>
    <s v="High"/>
    <n v="20"/>
    <n v="6865.19"/>
    <n v="0.09"/>
    <x v="1"/>
    <n v="1541.68"/>
    <n v="349.45"/>
    <n v="60"/>
    <s v="Saskachewan"/>
    <x v="3"/>
    <s v="Corporate"/>
    <x v="2"/>
    <x v="10"/>
  </r>
  <r>
    <s v="Lycoris Saunders"/>
    <n v="32804"/>
    <d v="2012-09-09T00:00:00"/>
    <d v="2012-09-10T00:00:00"/>
    <s v="September"/>
    <s v="2012"/>
    <n v="1"/>
    <b v="0"/>
    <s v="Medium"/>
    <n v="49"/>
    <n v="174.81"/>
    <n v="7.0000000000000007E-2"/>
    <x v="0"/>
    <n v="74.819999999999993"/>
    <n v="3.75"/>
    <n v="0.5"/>
    <s v="Saskachewan"/>
    <x v="3"/>
    <s v="Corporate"/>
    <x v="0"/>
    <x v="11"/>
  </r>
  <r>
    <s v="Lycoris Saunders"/>
    <n v="32804"/>
    <d v="2012-09-09T00:00:00"/>
    <d v="2012-09-11T00:00:00"/>
    <s v="September"/>
    <s v="2012"/>
    <n v="2"/>
    <b v="0"/>
    <s v="Medium"/>
    <n v="20"/>
    <n v="89.51"/>
    <n v="0.02"/>
    <x v="0"/>
    <n v="-61.99"/>
    <n v="3.98"/>
    <n v="5.26"/>
    <s v="Saskachewan"/>
    <x v="3"/>
    <s v="Corporate"/>
    <x v="0"/>
    <x v="2"/>
  </r>
  <r>
    <s v="Lycoris Saunders"/>
    <n v="32806"/>
    <d v="2011-06-21T00:00:00"/>
    <d v="2011-06-22T00:00:00"/>
    <s v="June"/>
    <s v="2011"/>
    <n v="1"/>
    <b v="0"/>
    <s v="High"/>
    <n v="48"/>
    <n v="175.99"/>
    <n v="0.1"/>
    <x v="2"/>
    <n v="77.3"/>
    <n v="3.69"/>
    <n v="0.5"/>
    <s v="Saskachewan"/>
    <x v="3"/>
    <s v="Home Office"/>
    <x v="0"/>
    <x v="11"/>
  </r>
  <r>
    <s v="Lycoris Saunders"/>
    <n v="32806"/>
    <d v="2011-06-21T00:00:00"/>
    <d v="2011-06-23T00:00:00"/>
    <s v="June"/>
    <s v="2011"/>
    <n v="2"/>
    <b v="0"/>
    <s v="High"/>
    <n v="33"/>
    <n v="221.23"/>
    <n v="0.02"/>
    <x v="0"/>
    <n v="-45.29"/>
    <n v="6.68"/>
    <n v="5.2"/>
    <s v="Saskachewan"/>
    <x v="3"/>
    <s v="Home Office"/>
    <x v="0"/>
    <x v="5"/>
  </r>
  <r>
    <s v="Janet Lee"/>
    <n v="32996"/>
    <d v="2010-12-17T00:00:00"/>
    <d v="2010-12-20T00:00:00"/>
    <s v="December"/>
    <s v="2010"/>
    <n v="3"/>
    <b v="0"/>
    <s v="Critical"/>
    <n v="15"/>
    <n v="262.29000000000002"/>
    <n v="0.09"/>
    <x v="0"/>
    <n v="7.26"/>
    <n v="17.78"/>
    <n v="5.03"/>
    <s v="Saskachewan"/>
    <x v="3"/>
    <s v="Consumer"/>
    <x v="2"/>
    <x v="4"/>
  </r>
  <r>
    <s v="Janet Lee"/>
    <n v="32996"/>
    <d v="2010-12-17T00:00:00"/>
    <d v="2010-12-19T00:00:00"/>
    <s v="December"/>
    <s v="2010"/>
    <n v="2"/>
    <b v="0"/>
    <s v="Critical"/>
    <n v="2"/>
    <n v="116.31399999999999"/>
    <n v="0.04"/>
    <x v="0"/>
    <n v="-300.85000000000002"/>
    <n v="65.989999999999995"/>
    <n v="3.9"/>
    <s v="Saskachewan"/>
    <x v="3"/>
    <s v="Consumer"/>
    <x v="1"/>
    <x v="3"/>
  </r>
  <r>
    <s v="Dennis Pardue"/>
    <n v="33184"/>
    <d v="2012-02-13T00:00:00"/>
    <d v="2012-02-15T00:00:00"/>
    <s v="February"/>
    <s v="2012"/>
    <n v="2"/>
    <b v="0"/>
    <s v="Not Specified"/>
    <n v="32"/>
    <n v="402.49"/>
    <n v="0"/>
    <x v="0"/>
    <n v="41.79"/>
    <n v="11.7"/>
    <n v="5.63"/>
    <s v="Saskachewan"/>
    <x v="3"/>
    <s v="Small Business"/>
    <x v="0"/>
    <x v="2"/>
  </r>
  <r>
    <s v="Dennis Pardue"/>
    <n v="33184"/>
    <d v="2012-02-13T00:00:00"/>
    <d v="2012-02-15T00:00:00"/>
    <s v="February"/>
    <s v="2012"/>
    <n v="2"/>
    <b v="0"/>
    <s v="Not Specified"/>
    <n v="1"/>
    <n v="1754.29"/>
    <n v="0.09"/>
    <x v="0"/>
    <n v="-961.5"/>
    <n v="1889.99"/>
    <n v="19.989999999999998"/>
    <s v="Saskachewan"/>
    <x v="3"/>
    <s v="Small Business"/>
    <x v="0"/>
    <x v="2"/>
  </r>
  <r>
    <s v="Jonathan Doherty"/>
    <n v="33731"/>
    <d v="2012-10-08T00:00:00"/>
    <d v="2012-10-09T00:00:00"/>
    <s v="October"/>
    <s v="2012"/>
    <n v="1"/>
    <b v="0"/>
    <s v="High"/>
    <n v="27"/>
    <n v="8213.3700000000008"/>
    <n v="0.02"/>
    <x v="1"/>
    <n v="1148.8800000000001"/>
    <n v="284.98"/>
    <n v="69.55"/>
    <s v="Saskachewan"/>
    <x v="3"/>
    <s v="Corporate"/>
    <x v="2"/>
    <x v="14"/>
  </r>
  <r>
    <s v="Jonathan Doherty"/>
    <n v="33731"/>
    <d v="2012-10-08T00:00:00"/>
    <d v="2012-10-08T00:00:00"/>
    <s v="October"/>
    <s v="2012"/>
    <n v="0"/>
    <s v="FREE DELIVERY"/>
    <s v="High"/>
    <n v="32"/>
    <n v="109.01"/>
    <n v="0.09"/>
    <x v="0"/>
    <n v="8.4499999999999993"/>
    <n v="3.58"/>
    <n v="1.63"/>
    <s v="Saskachewan"/>
    <x v="3"/>
    <s v="Corporate"/>
    <x v="0"/>
    <x v="6"/>
  </r>
  <r>
    <s v="Jonathan Doherty"/>
    <n v="33731"/>
    <d v="2012-10-08T00:00:00"/>
    <d v="2012-10-10T00:00:00"/>
    <s v="October"/>
    <s v="2012"/>
    <n v="2"/>
    <b v="0"/>
    <s v="High"/>
    <n v="12"/>
    <n v="138.88"/>
    <n v="0.05"/>
    <x v="0"/>
    <n v="-23.99"/>
    <n v="11.29"/>
    <n v="5.03"/>
    <s v="Saskachewan"/>
    <x v="3"/>
    <s v="Corporate"/>
    <x v="0"/>
    <x v="0"/>
  </r>
  <r>
    <s v="Dennis Pardue"/>
    <n v="34112"/>
    <d v="2011-09-01T00:00:00"/>
    <d v="2011-09-03T00:00:00"/>
    <s v="September"/>
    <s v="2011"/>
    <n v="2"/>
    <b v="0"/>
    <s v="Critical"/>
    <n v="13"/>
    <n v="315.79199999999997"/>
    <n v="0.1"/>
    <x v="0"/>
    <n v="-105.77"/>
    <n v="28.99"/>
    <n v="8.59"/>
    <s v="Saskachewan"/>
    <x v="3"/>
    <s v="Small Business"/>
    <x v="1"/>
    <x v="3"/>
  </r>
  <r>
    <s v="Lycoris Saunders"/>
    <n v="34849"/>
    <d v="2010-10-12T00:00:00"/>
    <d v="2010-10-14T00:00:00"/>
    <s v="October"/>
    <s v="2010"/>
    <n v="2"/>
    <b v="0"/>
    <s v="Critical"/>
    <n v="3"/>
    <n v="11.76"/>
    <n v="0.1"/>
    <x v="0"/>
    <n v="-2.83"/>
    <n v="4.13"/>
    <n v="0.5"/>
    <s v="Saskachewan"/>
    <x v="3"/>
    <s v="Home Office"/>
    <x v="0"/>
    <x v="11"/>
  </r>
  <r>
    <s v="Lycoris Saunders"/>
    <n v="34849"/>
    <d v="2010-10-12T00:00:00"/>
    <d v="2010-10-13T00:00:00"/>
    <s v="October"/>
    <s v="2010"/>
    <n v="1"/>
    <b v="0"/>
    <s v="Critical"/>
    <n v="22"/>
    <n v="100.13"/>
    <n v="0.08"/>
    <x v="0"/>
    <n v="19.77"/>
    <n v="4.7300000000000004"/>
    <n v="1.52"/>
    <s v="Saskachewan"/>
    <x v="3"/>
    <s v="Home Office"/>
    <x v="0"/>
    <x v="5"/>
  </r>
  <r>
    <s v="Lycoris Saunders"/>
    <n v="34849"/>
    <d v="2010-10-12T00:00:00"/>
    <d v="2010-10-13T00:00:00"/>
    <s v="October"/>
    <s v="2010"/>
    <n v="1"/>
    <b v="0"/>
    <s v="Critical"/>
    <n v="3"/>
    <n v="1192.93"/>
    <n v="7.0000000000000007E-2"/>
    <x v="0"/>
    <n v="-434.81"/>
    <n v="419.19"/>
    <n v="19.989999999999998"/>
    <s v="Saskachewan"/>
    <x v="3"/>
    <s v="Home Office"/>
    <x v="0"/>
    <x v="0"/>
  </r>
  <r>
    <s v="Paul Stevenson"/>
    <n v="37923"/>
    <d v="2010-03-27T00:00:00"/>
    <d v="2010-03-28T00:00:00"/>
    <s v="March"/>
    <s v="2010"/>
    <n v="1"/>
    <b v="0"/>
    <s v="Not Specified"/>
    <n v="29"/>
    <n v="198.43"/>
    <n v="0.01"/>
    <x v="0"/>
    <n v="-79.67"/>
    <n v="6.48"/>
    <n v="6.81"/>
    <s v="Saskachewan"/>
    <x v="3"/>
    <s v="Corporate"/>
    <x v="0"/>
    <x v="5"/>
  </r>
  <r>
    <s v="Dennis Pardue"/>
    <n v="38215"/>
    <d v="2010-01-02T00:00:00"/>
    <d v="2010-01-03T00:00:00"/>
    <s v="January"/>
    <s v="2010"/>
    <n v="1"/>
    <b v="0"/>
    <s v="Critical"/>
    <n v="42"/>
    <n v="756.72950000000003"/>
    <n v="7.0000000000000007E-2"/>
    <x v="0"/>
    <n v="64.78"/>
    <n v="20.99"/>
    <n v="4.8099999999999996"/>
    <s v="Saskachewan"/>
    <x v="3"/>
    <s v="Small Business"/>
    <x v="1"/>
    <x v="3"/>
  </r>
  <r>
    <s v="Dennis Pardue"/>
    <n v="38215"/>
    <d v="2010-01-02T00:00:00"/>
    <d v="2010-01-04T00:00:00"/>
    <s v="January"/>
    <s v="2010"/>
    <n v="2"/>
    <b v="0"/>
    <s v="Critical"/>
    <n v="38"/>
    <n v="3676.96"/>
    <n v="0.09"/>
    <x v="2"/>
    <n v="1233.45"/>
    <n v="104.85"/>
    <n v="19.989999999999998"/>
    <s v="Saskachewan"/>
    <x v="3"/>
    <s v="Small Business"/>
    <x v="0"/>
    <x v="5"/>
  </r>
  <r>
    <s v="Jonathan Doherty"/>
    <n v="38659"/>
    <d v="2010-03-30T00:00:00"/>
    <d v="2010-04-03T00:00:00"/>
    <s v="April"/>
    <s v="2010"/>
    <n v="4"/>
    <b v="0"/>
    <s v="low"/>
    <n v="48"/>
    <n v="3982.42"/>
    <n v="0.04"/>
    <x v="0"/>
    <n v="1560.82"/>
    <n v="83.1"/>
    <n v="6.13"/>
    <s v="Saskachewan"/>
    <x v="3"/>
    <s v="Corporate"/>
    <x v="1"/>
    <x v="7"/>
  </r>
  <r>
    <s v="Jonathan Doherty"/>
    <n v="38659"/>
    <d v="2010-03-30T00:00:00"/>
    <d v="2010-04-06T00:00:00"/>
    <s v="April"/>
    <s v="2010"/>
    <n v="7"/>
    <b v="0"/>
    <s v="low"/>
    <n v="32"/>
    <n v="4025.66"/>
    <n v="0.05"/>
    <x v="1"/>
    <n v="-395.12"/>
    <n v="124.49"/>
    <n v="51.94"/>
    <s v="Saskachewan"/>
    <x v="3"/>
    <s v="Corporate"/>
    <x v="2"/>
    <x v="10"/>
  </r>
  <r>
    <s v="Liz Carlisle"/>
    <n v="38982"/>
    <d v="2009-07-17T00:00:00"/>
    <d v="2009-07-18T00:00:00"/>
    <s v="July"/>
    <s v="2009"/>
    <n v="1"/>
    <b v="0"/>
    <s v="Not Specified"/>
    <n v="43"/>
    <n v="1114.42"/>
    <n v="0.09"/>
    <x v="0"/>
    <n v="425.07"/>
    <n v="28.48"/>
    <n v="1.99"/>
    <s v="Saskachewan"/>
    <x v="3"/>
    <s v="Corporate"/>
    <x v="1"/>
    <x v="7"/>
  </r>
  <r>
    <s v="Neil Knudson"/>
    <n v="39908"/>
    <d v="2009-05-10T00:00:00"/>
    <d v="2009-05-12T00:00:00"/>
    <s v="May"/>
    <s v="2009"/>
    <n v="2"/>
    <b v="0"/>
    <s v="low"/>
    <n v="23"/>
    <n v="753.75"/>
    <n v="0.1"/>
    <x v="0"/>
    <n v="31.17"/>
    <n v="34.99"/>
    <n v="7.73"/>
    <s v="Saskachewan"/>
    <x v="3"/>
    <s v="Home Office"/>
    <x v="0"/>
    <x v="12"/>
  </r>
  <r>
    <s v="Frank Gastineau"/>
    <n v="40225"/>
    <d v="2011-01-09T00:00:00"/>
    <d v="2011-01-16T00:00:00"/>
    <s v="January"/>
    <s v="2011"/>
    <n v="7"/>
    <b v="0"/>
    <s v="low"/>
    <n v="50"/>
    <n v="839.07"/>
    <n v="0.06"/>
    <x v="0"/>
    <n v="212.73"/>
    <n v="16.739999999999998"/>
    <n v="5.08"/>
    <s v="Saskachewan"/>
    <x v="3"/>
    <s v="Small Business"/>
    <x v="0"/>
    <x v="2"/>
  </r>
  <r>
    <s v="Frank Gastineau"/>
    <n v="40225"/>
    <d v="2011-01-09T00:00:00"/>
    <d v="2011-01-11T00:00:00"/>
    <s v="January"/>
    <s v="2011"/>
    <n v="2"/>
    <b v="0"/>
    <s v="low"/>
    <n v="45"/>
    <n v="5643.49"/>
    <n v="0.05"/>
    <x v="1"/>
    <n v="-1857.06"/>
    <n v="122.99"/>
    <n v="70.2"/>
    <s v="Saskachewan"/>
    <x v="3"/>
    <s v="Small Business"/>
    <x v="2"/>
    <x v="14"/>
  </r>
  <r>
    <s v="Greg Hansen"/>
    <n v="40512"/>
    <d v="2010-09-17T00:00:00"/>
    <d v="2010-09-18T00:00:00"/>
    <s v="September"/>
    <s v="2010"/>
    <n v="1"/>
    <b v="0"/>
    <s v="Medium"/>
    <n v="41"/>
    <n v="405.83"/>
    <n v="0.06"/>
    <x v="0"/>
    <n v="178.86"/>
    <n v="9.9"/>
    <n v="1.39"/>
    <s v="Saskachewan"/>
    <x v="3"/>
    <s v="Home Office"/>
    <x v="0"/>
    <x v="8"/>
  </r>
  <r>
    <s v="MaryBeth Skach"/>
    <n v="41636"/>
    <d v="2009-08-14T00:00:00"/>
    <d v="2009-08-15T00:00:00"/>
    <s v="August"/>
    <s v="2009"/>
    <n v="1"/>
    <b v="0"/>
    <s v="Critical"/>
    <n v="47"/>
    <n v="5294.48"/>
    <n v="0.03"/>
    <x v="0"/>
    <n v="1521.31"/>
    <n v="107.53"/>
    <n v="5.81"/>
    <s v="Saskachewan"/>
    <x v="3"/>
    <s v="Home Office"/>
    <x v="2"/>
    <x v="4"/>
  </r>
  <r>
    <s v="MaryBeth Skach"/>
    <n v="41636"/>
    <d v="2009-08-14T00:00:00"/>
    <d v="2009-08-16T00:00:00"/>
    <s v="August"/>
    <s v="2009"/>
    <n v="2"/>
    <b v="0"/>
    <s v="Critical"/>
    <n v="25"/>
    <n v="423.15"/>
    <n v="0.05"/>
    <x v="0"/>
    <n v="-47.28"/>
    <n v="16.98"/>
    <n v="7.78"/>
    <s v="Saskachewan"/>
    <x v="3"/>
    <s v="Home Office"/>
    <x v="0"/>
    <x v="12"/>
  </r>
  <r>
    <s v="MaryBeth Skach"/>
    <n v="41636"/>
    <d v="2009-08-14T00:00:00"/>
    <d v="2009-08-16T00:00:00"/>
    <s v="August"/>
    <s v="2009"/>
    <n v="2"/>
    <b v="0"/>
    <s v="Critical"/>
    <n v="27"/>
    <n v="2762.857"/>
    <n v="0.03"/>
    <x v="0"/>
    <n v="722.24"/>
    <n v="115.99"/>
    <n v="4.2300000000000004"/>
    <s v="Saskachewan"/>
    <x v="3"/>
    <s v="Home Office"/>
    <x v="1"/>
    <x v="3"/>
  </r>
  <r>
    <s v="Jonathan Doherty"/>
    <n v="41799"/>
    <d v="2009-06-23T00:00:00"/>
    <d v="2009-06-24T00:00:00"/>
    <s v="June"/>
    <s v="2009"/>
    <n v="1"/>
    <b v="0"/>
    <s v="High"/>
    <n v="21"/>
    <n v="1130.806"/>
    <n v="0.04"/>
    <x v="0"/>
    <n v="95.15"/>
    <n v="65.989999999999995"/>
    <n v="4.99"/>
    <s v="Saskachewan"/>
    <x v="3"/>
    <s v="Corporate"/>
    <x v="1"/>
    <x v="3"/>
  </r>
  <r>
    <s v="Lycoris Saunders"/>
    <n v="41857"/>
    <d v="2011-05-06T00:00:00"/>
    <d v="2011-05-11T00:00:00"/>
    <s v="May"/>
    <s v="2011"/>
    <n v="5"/>
    <b v="0"/>
    <s v="low"/>
    <n v="45"/>
    <n v="461.05"/>
    <n v="0.04"/>
    <x v="2"/>
    <n v="-38.39"/>
    <n v="9.65"/>
    <n v="6.22"/>
    <s v="Saskachewan"/>
    <x v="3"/>
    <s v="Home Office"/>
    <x v="2"/>
    <x v="4"/>
  </r>
  <r>
    <s v="Bill Eplett"/>
    <n v="42342"/>
    <d v="2009-09-04T00:00:00"/>
    <d v="2009-09-06T00:00:00"/>
    <s v="September"/>
    <s v="2009"/>
    <n v="2"/>
    <b v="0"/>
    <s v="Not Specified"/>
    <n v="43"/>
    <n v="9501.6239999999998"/>
    <n v="7.0000000000000007E-2"/>
    <x v="1"/>
    <n v="-686.45"/>
    <n v="286.85000000000002"/>
    <n v="61.76"/>
    <s v="Saskachewan"/>
    <x v="3"/>
    <s v="Corporate"/>
    <x v="2"/>
    <x v="10"/>
  </r>
  <r>
    <s v="Dennis Pardue"/>
    <n v="42374"/>
    <d v="2012-07-17T00:00:00"/>
    <d v="2012-07-17T00:00:00"/>
    <s v="July"/>
    <s v="2012"/>
    <n v="0"/>
    <s v="FREE DELIVERY"/>
    <s v="Critical"/>
    <n v="21"/>
    <n v="205.32"/>
    <n v="0.08"/>
    <x v="2"/>
    <n v="37.299999999999997"/>
    <n v="10.01"/>
    <n v="1.99"/>
    <s v="Saskachewan"/>
    <x v="3"/>
    <s v="Corporate"/>
    <x v="1"/>
    <x v="7"/>
  </r>
  <r>
    <s v="Dennis Pardue"/>
    <n v="42374"/>
    <d v="2012-07-17T00:00:00"/>
    <d v="2012-07-18T00:00:00"/>
    <s v="July"/>
    <s v="2012"/>
    <n v="1"/>
    <b v="0"/>
    <s v="Critical"/>
    <n v="47"/>
    <n v="807.6"/>
    <n v="0"/>
    <x v="0"/>
    <n v="214.3"/>
    <n v="16.739999999999998"/>
    <n v="5.08"/>
    <s v="Saskachewan"/>
    <x v="3"/>
    <s v="Corporate"/>
    <x v="0"/>
    <x v="2"/>
  </r>
  <r>
    <s v="Dennis Pardue"/>
    <n v="42374"/>
    <d v="2012-07-17T00:00:00"/>
    <d v="2012-07-19T00:00:00"/>
    <s v="July"/>
    <s v="2012"/>
    <n v="2"/>
    <b v="0"/>
    <s v="Critical"/>
    <n v="11"/>
    <n v="694.17"/>
    <n v="0"/>
    <x v="0"/>
    <n v="174.22"/>
    <n v="59.78"/>
    <n v="10.29"/>
    <s v="Saskachewan"/>
    <x v="3"/>
    <s v="Corporate"/>
    <x v="0"/>
    <x v="2"/>
  </r>
  <r>
    <s v="Jeremy Lonsdale"/>
    <n v="42631"/>
    <d v="2009-05-09T00:00:00"/>
    <d v="2009-05-09T00:00:00"/>
    <s v="May"/>
    <s v="2009"/>
    <n v="0"/>
    <s v="FREE DELIVERY"/>
    <s v="High"/>
    <n v="41"/>
    <n v="257.66000000000003"/>
    <n v="0.05"/>
    <x v="0"/>
    <n v="-69.23"/>
    <n v="6.48"/>
    <n v="2.74"/>
    <s v="Saskachewan"/>
    <x v="3"/>
    <s v="Corporate"/>
    <x v="1"/>
    <x v="7"/>
  </r>
  <r>
    <s v="Jeremy Lonsdale"/>
    <n v="42631"/>
    <d v="2009-05-09T00:00:00"/>
    <d v="2009-05-10T00:00:00"/>
    <s v="May"/>
    <s v="2009"/>
    <n v="1"/>
    <b v="0"/>
    <s v="High"/>
    <n v="18"/>
    <n v="211.4"/>
    <n v="0.09"/>
    <x v="0"/>
    <n v="91.63"/>
    <n v="12.53"/>
    <n v="0.5"/>
    <s v="Saskachewan"/>
    <x v="3"/>
    <s v="Corporate"/>
    <x v="0"/>
    <x v="11"/>
  </r>
  <r>
    <s v="Jeremy Lonsdale"/>
    <n v="42631"/>
    <d v="2009-05-09T00:00:00"/>
    <d v="2009-05-10T00:00:00"/>
    <s v="May"/>
    <s v="2009"/>
    <n v="1"/>
    <b v="0"/>
    <s v="High"/>
    <n v="44"/>
    <n v="287.22000000000003"/>
    <n v="0.06"/>
    <x v="0"/>
    <n v="-72.930000000000007"/>
    <n v="6.68"/>
    <n v="5.41"/>
    <s v="Saskachewan"/>
    <x v="3"/>
    <s v="Corporate"/>
    <x v="0"/>
    <x v="5"/>
  </r>
  <r>
    <s v="Jeremy Lonsdale"/>
    <n v="42631"/>
    <d v="2009-05-09T00:00:00"/>
    <d v="2009-05-11T00:00:00"/>
    <s v="May"/>
    <s v="2009"/>
    <n v="2"/>
    <b v="0"/>
    <s v="High"/>
    <n v="22"/>
    <n v="1148.0355"/>
    <n v="0.08"/>
    <x v="2"/>
    <n v="21.98"/>
    <n v="65.989999999999995"/>
    <n v="8.99"/>
    <s v="Saskachewan"/>
    <x v="3"/>
    <s v="Corporate"/>
    <x v="1"/>
    <x v="3"/>
  </r>
  <r>
    <s v="Maxwell Schwartz"/>
    <n v="42979"/>
    <d v="2011-05-01T00:00:00"/>
    <d v="2011-05-03T00:00:00"/>
    <s v="May"/>
    <s v="2011"/>
    <n v="2"/>
    <b v="0"/>
    <s v="Not Specified"/>
    <n v="29"/>
    <n v="2770.79"/>
    <n v="0.02"/>
    <x v="1"/>
    <n v="109.39"/>
    <n v="90.98"/>
    <n v="30"/>
    <s v="Saskachewan"/>
    <x v="3"/>
    <s v="Corporate"/>
    <x v="2"/>
    <x v="14"/>
  </r>
  <r>
    <s v="Neil Knudson"/>
    <n v="43045"/>
    <d v="2012-06-14T00:00:00"/>
    <d v="2012-06-16T00:00:00"/>
    <s v="June"/>
    <s v="2012"/>
    <n v="2"/>
    <b v="0"/>
    <s v="Medium"/>
    <n v="47"/>
    <n v="5301.2"/>
    <n v="0.01"/>
    <x v="0"/>
    <n v="1126.72"/>
    <n v="105.29"/>
    <n v="10.119999999999999"/>
    <s v="Saskachewan"/>
    <x v="3"/>
    <s v="Corporate"/>
    <x v="2"/>
    <x v="4"/>
  </r>
  <r>
    <s v="Neil Knudson"/>
    <n v="43045"/>
    <d v="2012-06-14T00:00:00"/>
    <d v="2012-06-14T00:00:00"/>
    <s v="June"/>
    <s v="2012"/>
    <n v="0"/>
    <s v="FREE DELIVERY"/>
    <s v="Medium"/>
    <n v="12"/>
    <n v="418.44"/>
    <n v="0.05"/>
    <x v="1"/>
    <n v="-407.17"/>
    <n v="31.76"/>
    <n v="45.51"/>
    <s v="Saskachewan"/>
    <x v="3"/>
    <s v="Corporate"/>
    <x v="2"/>
    <x v="10"/>
  </r>
  <r>
    <s v="Maxwell Schwartz"/>
    <n v="43110"/>
    <d v="2011-02-06T00:00:00"/>
    <d v="2011-02-06T00:00:00"/>
    <s v="February"/>
    <s v="2011"/>
    <n v="0"/>
    <s v="FREE DELIVERY"/>
    <s v="High"/>
    <n v="3"/>
    <n v="21.01"/>
    <n v="0"/>
    <x v="0"/>
    <n v="-9.69"/>
    <n v="4.9800000000000004"/>
    <n v="5.0199999999999996"/>
    <s v="Saskachewan"/>
    <x v="3"/>
    <s v="Corporate"/>
    <x v="0"/>
    <x v="5"/>
  </r>
  <r>
    <s v="Maxwell Schwartz"/>
    <n v="43110"/>
    <d v="2011-02-06T00:00:00"/>
    <d v="2011-02-08T00:00:00"/>
    <s v="February"/>
    <s v="2011"/>
    <n v="2"/>
    <b v="0"/>
    <s v="High"/>
    <n v="1"/>
    <n v="3457.99"/>
    <n v="0.05"/>
    <x v="0"/>
    <n v="-11861.46"/>
    <n v="3499.99"/>
    <n v="24.49"/>
    <s v="Saskachewan"/>
    <x v="3"/>
    <s v="Corporate"/>
    <x v="1"/>
    <x v="13"/>
  </r>
  <r>
    <s v="Lycoris Saunders"/>
    <n v="43239"/>
    <d v="2011-03-16T00:00:00"/>
    <d v="2011-03-18T00:00:00"/>
    <s v="March"/>
    <s v="2011"/>
    <n v="2"/>
    <b v="0"/>
    <s v="Not Specified"/>
    <n v="14"/>
    <n v="270.25"/>
    <n v="0.02"/>
    <x v="0"/>
    <n v="100.9"/>
    <n v="18.940000000000001"/>
    <n v="1.49"/>
    <s v="Saskachewan"/>
    <x v="3"/>
    <s v="Home Office"/>
    <x v="0"/>
    <x v="2"/>
  </r>
  <r>
    <s v="Dennis Pardue"/>
    <n v="44678"/>
    <d v="2012-10-13T00:00:00"/>
    <d v="2012-10-13T00:00:00"/>
    <s v="October"/>
    <s v="2012"/>
    <n v="0"/>
    <s v="FREE DELIVERY"/>
    <s v="low"/>
    <n v="36"/>
    <n v="1152.6300000000001"/>
    <n v="0.03"/>
    <x v="0"/>
    <n v="389.4"/>
    <n v="32.479999999999997"/>
    <n v="7.09"/>
    <s v="Saskachewan"/>
    <x v="3"/>
    <s v="Small Business"/>
    <x v="2"/>
    <x v="4"/>
  </r>
  <r>
    <s v="Dennis Pardue"/>
    <n v="44678"/>
    <d v="2012-10-13T00:00:00"/>
    <d v="2012-10-15T00:00:00"/>
    <s v="October"/>
    <s v="2012"/>
    <n v="2"/>
    <b v="0"/>
    <s v="low"/>
    <n v="4"/>
    <n v="7.56"/>
    <n v="0.1"/>
    <x v="0"/>
    <n v="-5.53"/>
    <n v="1.89"/>
    <n v="0.76"/>
    <s v="Saskachewan"/>
    <x v="3"/>
    <s v="Small Business"/>
    <x v="0"/>
    <x v="6"/>
  </r>
  <r>
    <s v="Jonathan Doherty"/>
    <n v="44805"/>
    <d v="2012-09-14T00:00:00"/>
    <d v="2012-09-15T00:00:00"/>
    <s v="September"/>
    <s v="2012"/>
    <n v="1"/>
    <b v="0"/>
    <s v="High"/>
    <n v="40"/>
    <n v="1710.65"/>
    <n v="0.01"/>
    <x v="0"/>
    <n v="782.01"/>
    <n v="41.94"/>
    <n v="2.99"/>
    <s v="Saskachewan"/>
    <x v="3"/>
    <s v="Corporate"/>
    <x v="0"/>
    <x v="2"/>
  </r>
  <r>
    <s v="Kelly Collister"/>
    <n v="44897"/>
    <d v="2010-03-09T00:00:00"/>
    <d v="2010-03-11T00:00:00"/>
    <s v="March"/>
    <s v="2010"/>
    <n v="2"/>
    <b v="0"/>
    <s v="High"/>
    <n v="11"/>
    <n v="85.62"/>
    <n v="7.0000000000000007E-2"/>
    <x v="0"/>
    <n v="-81.22"/>
    <n v="7.28"/>
    <n v="11.15"/>
    <s v="Saskachewan"/>
    <x v="3"/>
    <s v="Consumer"/>
    <x v="0"/>
    <x v="5"/>
  </r>
  <r>
    <s v="Jeremy Lonsdale"/>
    <n v="47015"/>
    <d v="2011-02-13T00:00:00"/>
    <d v="2011-02-14T00:00:00"/>
    <s v="February"/>
    <s v="2011"/>
    <n v="1"/>
    <b v="0"/>
    <s v="Not Specified"/>
    <n v="19"/>
    <n v="5441.06"/>
    <n v="0.06"/>
    <x v="1"/>
    <n v="-557.20000000000005"/>
    <n v="286.85000000000002"/>
    <n v="61.76"/>
    <s v="Saskachewan"/>
    <x v="3"/>
    <s v="Corporate"/>
    <x v="2"/>
    <x v="10"/>
  </r>
  <r>
    <s v="Jeremy Lonsdale"/>
    <n v="47175"/>
    <d v="2010-04-25T00:00:00"/>
    <d v="2010-04-26T00:00:00"/>
    <s v="April"/>
    <s v="2010"/>
    <n v="1"/>
    <b v="0"/>
    <s v="Not Specified"/>
    <n v="40"/>
    <n v="70.45"/>
    <n v="0.1"/>
    <x v="0"/>
    <n v="-2.31"/>
    <n v="1.82"/>
    <n v="1"/>
    <s v="Saskachewan"/>
    <x v="3"/>
    <s v="Corporate"/>
    <x v="0"/>
    <x v="12"/>
  </r>
  <r>
    <s v="Bill Eplett"/>
    <n v="47203"/>
    <d v="2009-12-18T00:00:00"/>
    <d v="2009-12-19T00:00:00"/>
    <s v="December"/>
    <s v="2009"/>
    <n v="1"/>
    <b v="0"/>
    <s v="Critical"/>
    <n v="8"/>
    <n v="129.18"/>
    <n v="0.04"/>
    <x v="0"/>
    <n v="-30.02"/>
    <n v="15.98"/>
    <n v="4"/>
    <s v="Saskachewan"/>
    <x v="3"/>
    <s v="Corporate"/>
    <x v="1"/>
    <x v="7"/>
  </r>
  <r>
    <s v="Bill Eplett"/>
    <n v="47203"/>
    <d v="2009-12-18T00:00:00"/>
    <d v="2009-12-20T00:00:00"/>
    <s v="December"/>
    <s v="2009"/>
    <n v="2"/>
    <b v="0"/>
    <s v="Critical"/>
    <n v="44"/>
    <n v="1016.26"/>
    <n v="0.06"/>
    <x v="0"/>
    <n v="337.97"/>
    <n v="22.84"/>
    <n v="5.47"/>
    <s v="Saskachewan"/>
    <x v="3"/>
    <s v="Corporate"/>
    <x v="0"/>
    <x v="5"/>
  </r>
  <r>
    <s v="Denise Monton"/>
    <n v="47270"/>
    <d v="2010-08-02T00:00:00"/>
    <d v="2010-08-05T00:00:00"/>
    <s v="August"/>
    <s v="2010"/>
    <n v="3"/>
    <b v="0"/>
    <s v="Critical"/>
    <n v="40"/>
    <n v="382.65"/>
    <n v="0.03"/>
    <x v="2"/>
    <n v="47.61"/>
    <n v="9.27"/>
    <n v="4.3899999999999997"/>
    <s v="Saskachewan"/>
    <x v="3"/>
    <s v="Home Office"/>
    <x v="0"/>
    <x v="5"/>
  </r>
  <r>
    <s v="Denise Monton"/>
    <n v="47270"/>
    <d v="2010-08-02T00:00:00"/>
    <d v="2010-08-04T00:00:00"/>
    <s v="August"/>
    <s v="2010"/>
    <n v="2"/>
    <b v="0"/>
    <s v="Critical"/>
    <n v="9"/>
    <n v="61"/>
    <n v="0.08"/>
    <x v="0"/>
    <n v="-34.25"/>
    <n v="6.48"/>
    <n v="6.81"/>
    <s v="Saskachewan"/>
    <x v="3"/>
    <s v="Home Office"/>
    <x v="0"/>
    <x v="5"/>
  </r>
  <r>
    <s v="Denise Monton"/>
    <n v="47270"/>
    <d v="2010-08-02T00:00:00"/>
    <d v="2010-08-04T00:00:00"/>
    <s v="August"/>
    <s v="2010"/>
    <n v="2"/>
    <b v="0"/>
    <s v="Critical"/>
    <n v="19"/>
    <n v="3559.6129999999998"/>
    <n v="0"/>
    <x v="0"/>
    <n v="747.74"/>
    <n v="205.99"/>
    <n v="3"/>
    <s v="Saskachewan"/>
    <x v="3"/>
    <s v="Home Office"/>
    <x v="1"/>
    <x v="3"/>
  </r>
  <r>
    <s v="Jeremy Lonsdale"/>
    <n v="47524"/>
    <d v="2010-04-15T00:00:00"/>
    <d v="2010-04-15T00:00:00"/>
    <s v="April"/>
    <s v="2010"/>
    <n v="0"/>
    <s v="FREE DELIVERY"/>
    <s v="Medium"/>
    <n v="40"/>
    <n v="245.82"/>
    <n v="0.08"/>
    <x v="0"/>
    <n v="86.44"/>
    <n v="6.45"/>
    <n v="1.34"/>
    <s v="Saskachewan"/>
    <x v="3"/>
    <s v="Corporate"/>
    <x v="0"/>
    <x v="5"/>
  </r>
  <r>
    <s v="Liz Pelletier"/>
    <n v="48035"/>
    <d v="2009-03-31T00:00:00"/>
    <d v="2009-04-01T00:00:00"/>
    <s v="April"/>
    <s v="2009"/>
    <n v="1"/>
    <b v="0"/>
    <s v="Critical"/>
    <n v="8"/>
    <n v="155.92400000000001"/>
    <n v="0.09"/>
    <x v="2"/>
    <n v="-63.12"/>
    <n v="20.99"/>
    <n v="4.8099999999999996"/>
    <s v="Saskachewan"/>
    <x v="3"/>
    <s v="Home Office"/>
    <x v="1"/>
    <x v="3"/>
  </r>
  <r>
    <s v="Denise Monton"/>
    <n v="48096"/>
    <d v="2009-06-12T00:00:00"/>
    <d v="2009-06-13T00:00:00"/>
    <s v="June"/>
    <s v="2009"/>
    <n v="1"/>
    <b v="0"/>
    <s v="High"/>
    <n v="3"/>
    <n v="34.229999999999997"/>
    <n v="0.02"/>
    <x v="2"/>
    <n v="-9.5"/>
    <n v="6.48"/>
    <n v="7.86"/>
    <s v="Saskachewan"/>
    <x v="3"/>
    <s v="Home Office"/>
    <x v="0"/>
    <x v="5"/>
  </r>
  <r>
    <s v="Denise Monton"/>
    <n v="48096"/>
    <d v="2009-06-12T00:00:00"/>
    <d v="2009-06-14T00:00:00"/>
    <s v="June"/>
    <s v="2009"/>
    <n v="2"/>
    <b v="0"/>
    <s v="High"/>
    <n v="22"/>
    <n v="383.33"/>
    <n v="0.03"/>
    <x v="0"/>
    <n v="27.62"/>
    <n v="17.07"/>
    <n v="8.1300000000000008"/>
    <s v="Saskachewan"/>
    <x v="3"/>
    <s v="Home Office"/>
    <x v="0"/>
    <x v="8"/>
  </r>
  <r>
    <s v="Paul Stevenson"/>
    <n v="48868"/>
    <d v="2012-06-13T00:00:00"/>
    <d v="2012-06-15T00:00:00"/>
    <s v="June"/>
    <s v="2012"/>
    <n v="2"/>
    <b v="0"/>
    <s v="Not Specified"/>
    <n v="47"/>
    <n v="7647.97"/>
    <n v="0.05"/>
    <x v="2"/>
    <n v="-1014.01"/>
    <n v="167.27"/>
    <n v="35"/>
    <s v="Saskachewan"/>
    <x v="3"/>
    <s v="Corporate"/>
    <x v="0"/>
    <x v="0"/>
  </r>
  <r>
    <s v="Paul Stevenson"/>
    <n v="48868"/>
    <d v="2012-06-13T00:00:00"/>
    <d v="2012-06-14T00:00:00"/>
    <s v="June"/>
    <s v="2012"/>
    <n v="1"/>
    <b v="0"/>
    <s v="Not Specified"/>
    <n v="43"/>
    <n v="6861.8545000000004"/>
    <n v="7.0000000000000007E-2"/>
    <x v="0"/>
    <n v="1754.08"/>
    <n v="195.99"/>
    <n v="3.99"/>
    <s v="Saskachewan"/>
    <x v="3"/>
    <s v="Corporate"/>
    <x v="1"/>
    <x v="3"/>
  </r>
  <r>
    <s v="Denise Monton"/>
    <n v="49760"/>
    <d v="2011-10-01T00:00:00"/>
    <d v="2011-10-02T00:00:00"/>
    <s v="October"/>
    <s v="2011"/>
    <n v="1"/>
    <b v="0"/>
    <s v="Medium"/>
    <n v="3"/>
    <n v="44.84"/>
    <n v="0.09"/>
    <x v="0"/>
    <n v="37.74"/>
    <n v="14.2"/>
    <n v="5.3"/>
    <s v="Saskachewan"/>
    <x v="3"/>
    <s v="Home Office"/>
    <x v="2"/>
    <x v="4"/>
  </r>
  <r>
    <s v="Denise Monton"/>
    <n v="49760"/>
    <d v="2011-10-01T00:00:00"/>
    <d v="2011-10-03T00:00:00"/>
    <s v="October"/>
    <s v="2011"/>
    <n v="2"/>
    <b v="0"/>
    <s v="Medium"/>
    <n v="13"/>
    <n v="1281.1795"/>
    <n v="0.02"/>
    <x v="0"/>
    <n v="-26.62"/>
    <n v="115.99"/>
    <n v="5.92"/>
    <s v="Saskachewan"/>
    <x v="3"/>
    <s v="Home Office"/>
    <x v="1"/>
    <x v="3"/>
  </r>
  <r>
    <s v="Denise Monton"/>
    <n v="49760"/>
    <d v="2011-10-01T00:00:00"/>
    <d v="2011-10-03T00:00:00"/>
    <s v="October"/>
    <s v="2011"/>
    <n v="2"/>
    <b v="0"/>
    <s v="Medium"/>
    <n v="38"/>
    <n v="710.33"/>
    <n v="0.09"/>
    <x v="2"/>
    <n v="62.53"/>
    <n v="18.97"/>
    <n v="9.0299999999999994"/>
    <s v="Saskachewan"/>
    <x v="3"/>
    <s v="Home Office"/>
    <x v="0"/>
    <x v="5"/>
  </r>
  <r>
    <s v="Ionia McGrath"/>
    <n v="49830"/>
    <d v="2009-07-09T00:00:00"/>
    <d v="2009-07-11T00:00:00"/>
    <s v="July"/>
    <s v="2009"/>
    <n v="2"/>
    <b v="0"/>
    <s v="Critical"/>
    <n v="31"/>
    <n v="16949.439999999999"/>
    <n v="0.01"/>
    <x v="0"/>
    <n v="7858.08"/>
    <n v="525.98"/>
    <n v="19.989999999999998"/>
    <s v="Saskachewan"/>
    <x v="3"/>
    <s v="Small Business"/>
    <x v="0"/>
    <x v="2"/>
  </r>
  <r>
    <s v="Denise Monton"/>
    <n v="50147"/>
    <d v="2009-10-08T00:00:00"/>
    <d v="2009-10-09T00:00:00"/>
    <s v="October"/>
    <s v="2009"/>
    <n v="1"/>
    <b v="0"/>
    <s v="Medium"/>
    <n v="42"/>
    <n v="1504.01"/>
    <n v="0.05"/>
    <x v="0"/>
    <n v="211.04"/>
    <n v="35.89"/>
    <n v="14.72"/>
    <s v="Saskachewan"/>
    <x v="3"/>
    <s v="Home Office"/>
    <x v="0"/>
    <x v="8"/>
  </r>
  <r>
    <s v="Denise Monton"/>
    <n v="50147"/>
    <d v="2009-10-08T00:00:00"/>
    <d v="2009-10-08T00:00:00"/>
    <s v="October"/>
    <s v="2009"/>
    <n v="0"/>
    <s v="FREE DELIVERY"/>
    <s v="Medium"/>
    <n v="13"/>
    <n v="163.62"/>
    <n v="0"/>
    <x v="0"/>
    <n v="16.34"/>
    <n v="11.48"/>
    <n v="5.43"/>
    <s v="Saskachewan"/>
    <x v="3"/>
    <s v="Home Office"/>
    <x v="0"/>
    <x v="5"/>
  </r>
  <r>
    <s v="Jonathan Doherty"/>
    <n v="50304"/>
    <d v="2010-01-31T00:00:00"/>
    <d v="2010-02-02T00:00:00"/>
    <s v="February"/>
    <s v="2010"/>
    <n v="2"/>
    <b v="0"/>
    <s v="Critical"/>
    <n v="22"/>
    <n v="887.98"/>
    <n v="0.04"/>
    <x v="0"/>
    <n v="239.94"/>
    <n v="39.979999999999997"/>
    <n v="9.83"/>
    <s v="Saskachewan"/>
    <x v="3"/>
    <s v="Corporate"/>
    <x v="0"/>
    <x v="8"/>
  </r>
  <r>
    <s v="Jonathan Doherty"/>
    <n v="50304"/>
    <d v="2010-01-31T00:00:00"/>
    <d v="2010-02-02T00:00:00"/>
    <s v="February"/>
    <s v="2010"/>
    <n v="2"/>
    <b v="0"/>
    <s v="Critical"/>
    <n v="3"/>
    <n v="72.459999999999994"/>
    <n v="0.05"/>
    <x v="1"/>
    <n v="-60.74"/>
    <n v="15.23"/>
    <n v="27.75"/>
    <s v="Saskachewan"/>
    <x v="3"/>
    <s v="Corporate"/>
    <x v="2"/>
    <x v="10"/>
  </r>
  <r>
    <s v="Ionia McGrath"/>
    <n v="50756"/>
    <d v="2010-09-09T00:00:00"/>
    <d v="2010-09-10T00:00:00"/>
    <s v="September"/>
    <s v="2010"/>
    <n v="1"/>
    <b v="0"/>
    <s v="Not Specified"/>
    <n v="19"/>
    <n v="470.39"/>
    <n v="0.08"/>
    <x v="0"/>
    <n v="-147.99"/>
    <n v="26.31"/>
    <n v="5.89"/>
    <s v="Saskachewan"/>
    <x v="3"/>
    <s v="Home Office"/>
    <x v="1"/>
    <x v="7"/>
  </r>
  <r>
    <s v="Ionia McGrath"/>
    <n v="50756"/>
    <d v="2010-09-09T00:00:00"/>
    <d v="2010-09-09T00:00:00"/>
    <s v="September"/>
    <s v="2010"/>
    <n v="0"/>
    <s v="FREE DELIVERY"/>
    <s v="Not Specified"/>
    <n v="2"/>
    <n v="15.04"/>
    <n v="0.02"/>
    <x v="0"/>
    <n v="-6.12"/>
    <n v="7.31"/>
    <n v="0.49"/>
    <s v="Saskachewan"/>
    <x v="3"/>
    <s v="Home Office"/>
    <x v="0"/>
    <x v="11"/>
  </r>
  <r>
    <s v="Jonathan Doherty"/>
    <n v="51201"/>
    <d v="2011-12-16T00:00:00"/>
    <d v="2011-12-16T00:00:00"/>
    <s v="December"/>
    <s v="2011"/>
    <n v="0"/>
    <s v="FREE DELIVERY"/>
    <s v="High"/>
    <n v="42"/>
    <n v="312.05"/>
    <n v="0.04"/>
    <x v="0"/>
    <n v="-342.38"/>
    <n v="7.38"/>
    <n v="11.51"/>
    <s v="Saskachewan"/>
    <x v="3"/>
    <s v="Corporate"/>
    <x v="0"/>
    <x v="2"/>
  </r>
  <r>
    <s v="Liz Pelletier"/>
    <n v="51554"/>
    <d v="2009-03-26T00:00:00"/>
    <d v="2009-03-28T00:00:00"/>
    <s v="March"/>
    <s v="2009"/>
    <n v="2"/>
    <b v="0"/>
    <s v="Medium"/>
    <n v="7"/>
    <n v="545.04"/>
    <n v="0.05"/>
    <x v="1"/>
    <n v="-210.06"/>
    <n v="68.81"/>
    <n v="60"/>
    <s v="Saskachewan"/>
    <x v="3"/>
    <s v="Home Office"/>
    <x v="0"/>
    <x v="1"/>
  </r>
  <r>
    <s v="Liz Pelletier"/>
    <n v="51554"/>
    <d v="2009-03-26T00:00:00"/>
    <d v="2009-03-27T00:00:00"/>
    <s v="March"/>
    <s v="2009"/>
    <n v="1"/>
    <b v="0"/>
    <s v="Medium"/>
    <n v="29"/>
    <n v="606.91"/>
    <n v="0.09"/>
    <x v="0"/>
    <n v="-271.77"/>
    <n v="20.89"/>
    <n v="11.52"/>
    <s v="Saskachewan"/>
    <x v="3"/>
    <s v="Home Office"/>
    <x v="0"/>
    <x v="0"/>
  </r>
  <r>
    <s v="Maxwell Schwartz"/>
    <n v="52197"/>
    <d v="2012-08-04T00:00:00"/>
    <d v="2012-08-05T00:00:00"/>
    <s v="August"/>
    <s v="2012"/>
    <n v="1"/>
    <b v="0"/>
    <s v="Critical"/>
    <n v="23"/>
    <n v="91.94"/>
    <n v="0.01"/>
    <x v="0"/>
    <n v="-10.11"/>
    <n v="3.95"/>
    <n v="2"/>
    <s v="Saskachewan"/>
    <x v="3"/>
    <s v="Corporate"/>
    <x v="0"/>
    <x v="6"/>
  </r>
  <r>
    <s v="Maxwell Schwartz"/>
    <n v="52197"/>
    <d v="2012-08-04T00:00:00"/>
    <d v="2012-08-06T00:00:00"/>
    <s v="August"/>
    <s v="2012"/>
    <n v="2"/>
    <b v="0"/>
    <s v="Critical"/>
    <n v="6"/>
    <n v="377.03"/>
    <n v="0.06"/>
    <x v="0"/>
    <n v="-78.819999999999993"/>
    <n v="64.98"/>
    <n v="6.88"/>
    <s v="Saskachewan"/>
    <x v="3"/>
    <s v="Corporate"/>
    <x v="0"/>
    <x v="0"/>
  </r>
  <r>
    <s v="Liz Pelletier"/>
    <n v="52615"/>
    <d v="2009-10-19T00:00:00"/>
    <d v="2009-10-23T00:00:00"/>
    <s v="October"/>
    <s v="2009"/>
    <n v="4"/>
    <b v="0"/>
    <s v="low"/>
    <n v="4"/>
    <n v="67.22"/>
    <n v="0.05"/>
    <x v="0"/>
    <n v="-139.53"/>
    <n v="4.4800000000000004"/>
    <n v="49"/>
    <s v="Saskachewan"/>
    <x v="3"/>
    <s v="Corporate"/>
    <x v="0"/>
    <x v="1"/>
  </r>
  <r>
    <s v="Liz Pelletier"/>
    <n v="52615"/>
    <d v="2009-10-19T00:00:00"/>
    <d v="2009-10-23T00:00:00"/>
    <s v="October"/>
    <s v="2009"/>
    <n v="4"/>
    <b v="0"/>
    <s v="low"/>
    <n v="18"/>
    <n v="76.849999999999994"/>
    <n v="0.1"/>
    <x v="0"/>
    <n v="-64.08"/>
    <n v="4.24"/>
    <n v="5.41"/>
    <s v="Saskachewan"/>
    <x v="3"/>
    <s v="Corporate"/>
    <x v="0"/>
    <x v="2"/>
  </r>
  <r>
    <s v="Jonathan Doherty"/>
    <n v="52678"/>
    <d v="2012-07-29T00:00:00"/>
    <d v="2012-07-31T00:00:00"/>
    <s v="July"/>
    <s v="2012"/>
    <n v="2"/>
    <b v="0"/>
    <s v="High"/>
    <n v="3"/>
    <n v="112.79"/>
    <n v="0.06"/>
    <x v="1"/>
    <n v="-95.39"/>
    <n v="20.98"/>
    <n v="53.03"/>
    <s v="Saskachewan"/>
    <x v="3"/>
    <s v="Corporate"/>
    <x v="0"/>
    <x v="0"/>
  </r>
  <r>
    <s v="Neil Knudson"/>
    <n v="55621"/>
    <d v="2011-03-15T00:00:00"/>
    <d v="2011-03-17T00:00:00"/>
    <s v="March"/>
    <s v="2011"/>
    <n v="2"/>
    <b v="0"/>
    <s v="low"/>
    <n v="50"/>
    <n v="6356.68"/>
    <n v="0.03"/>
    <x v="0"/>
    <n v="1812.86"/>
    <n v="128.24"/>
    <n v="12.65"/>
    <s v="Saskachewan"/>
    <x v="3"/>
    <s v="Home Office"/>
    <x v="2"/>
    <x v="14"/>
  </r>
  <r>
    <s v="Neil Knudson"/>
    <n v="55621"/>
    <d v="2011-03-15T00:00:00"/>
    <d v="2011-03-22T00:00:00"/>
    <s v="March"/>
    <s v="2011"/>
    <n v="7"/>
    <b v="0"/>
    <s v="low"/>
    <n v="47"/>
    <n v="193.15"/>
    <n v="0.09"/>
    <x v="0"/>
    <n v="27.76"/>
    <n v="4.28"/>
    <n v="0.94"/>
    <s v="Saskachewan"/>
    <x v="3"/>
    <s v="Home Office"/>
    <x v="0"/>
    <x v="12"/>
  </r>
  <r>
    <s v="Dennis Pardue"/>
    <n v="56423"/>
    <d v="2011-12-25T00:00:00"/>
    <d v="2011-12-26T00:00:00"/>
    <s v="December"/>
    <s v="2011"/>
    <n v="1"/>
    <b v="0"/>
    <s v="Not Specified"/>
    <n v="41"/>
    <n v="170.82"/>
    <n v="0"/>
    <x v="2"/>
    <n v="85.45"/>
    <n v="3.69"/>
    <n v="0.5"/>
    <s v="Saskachewan"/>
    <x v="3"/>
    <s v="Corporate"/>
    <x v="0"/>
    <x v="11"/>
  </r>
  <r>
    <s v="Dennis Pardue"/>
    <n v="56423"/>
    <d v="2011-12-25T00:00:00"/>
    <d v="2011-12-26T00:00:00"/>
    <s v="December"/>
    <s v="2011"/>
    <n v="1"/>
    <b v="0"/>
    <s v="Not Specified"/>
    <n v="4"/>
    <n v="1609.69"/>
    <n v="0.04"/>
    <x v="0"/>
    <n v="-281.17"/>
    <n v="419.19"/>
    <n v="19.989999999999998"/>
    <s v="Saskachewan"/>
    <x v="3"/>
    <s v="Corporate"/>
    <x v="0"/>
    <x v="0"/>
  </r>
  <r>
    <s v="Emily Grady"/>
    <n v="56644"/>
    <d v="2012-11-28T00:00:00"/>
    <d v="2012-11-30T00:00:00"/>
    <s v="November"/>
    <s v="2012"/>
    <n v="2"/>
    <b v="0"/>
    <s v="Not Specified"/>
    <n v="36"/>
    <n v="82.09"/>
    <n v="0.02"/>
    <x v="0"/>
    <n v="11.44"/>
    <n v="2.21"/>
    <n v="1"/>
    <s v="Saskachewan"/>
    <x v="3"/>
    <s v="Home Office"/>
    <x v="0"/>
    <x v="12"/>
  </r>
  <r>
    <s v="Dennis Pardue"/>
    <n v="57280"/>
    <d v="2012-01-31T00:00:00"/>
    <d v="2012-02-01T00:00:00"/>
    <s v="February"/>
    <s v="2012"/>
    <n v="1"/>
    <b v="0"/>
    <s v="Medium"/>
    <n v="44"/>
    <n v="299.85000000000002"/>
    <n v="0.03"/>
    <x v="2"/>
    <n v="-260.8"/>
    <n v="6.48"/>
    <n v="10.050000000000001"/>
    <s v="Saskachewan"/>
    <x v="3"/>
    <s v="Corporate"/>
    <x v="0"/>
    <x v="5"/>
  </r>
  <r>
    <s v="Greg Hansen"/>
    <n v="57478"/>
    <d v="2010-10-03T00:00:00"/>
    <d v="2010-10-04T00:00:00"/>
    <s v="October"/>
    <s v="2010"/>
    <n v="1"/>
    <b v="0"/>
    <s v="Critical"/>
    <n v="36"/>
    <n v="63.53"/>
    <n v="0.1"/>
    <x v="0"/>
    <n v="-2.5099999999999998"/>
    <n v="1.88"/>
    <n v="0.79"/>
    <s v="Saskachewan"/>
    <x v="3"/>
    <s v="Home Office"/>
    <x v="0"/>
    <x v="6"/>
  </r>
  <r>
    <s v="Liz Carlisle"/>
    <n v="57510"/>
    <d v="2011-12-10T00:00:00"/>
    <d v="2011-12-10T00:00:00"/>
    <s v="December"/>
    <s v="2011"/>
    <n v="0"/>
    <s v="FREE DELIVERY"/>
    <s v="Not Specified"/>
    <n v="6"/>
    <n v="48.05"/>
    <n v="0.01"/>
    <x v="0"/>
    <n v="-11.34"/>
    <n v="6.68"/>
    <n v="5.2"/>
    <s v="Saskachewan"/>
    <x v="3"/>
    <s v="Corporate"/>
    <x v="0"/>
    <x v="5"/>
  </r>
  <r>
    <s v="Liz Pelletier"/>
    <n v="57767"/>
    <d v="2012-04-11T00:00:00"/>
    <d v="2012-04-13T00:00:00"/>
    <s v="April"/>
    <s v="2012"/>
    <n v="2"/>
    <b v="0"/>
    <s v="Critical"/>
    <n v="34"/>
    <n v="3373.7094999999999"/>
    <n v="0.01"/>
    <x v="0"/>
    <n v="861.72"/>
    <n v="110.99"/>
    <n v="8.99"/>
    <s v="Saskachewan"/>
    <x v="3"/>
    <s v="Corporate"/>
    <x v="1"/>
    <x v="3"/>
  </r>
  <r>
    <s v="Janet Lee"/>
    <n v="57799"/>
    <d v="2011-08-31T00:00:00"/>
    <d v="2011-09-02T00:00:00"/>
    <s v="September"/>
    <s v="2011"/>
    <n v="2"/>
    <b v="0"/>
    <s v="High"/>
    <n v="25"/>
    <n v="12343.07"/>
    <n v="0.02"/>
    <x v="1"/>
    <n v="3972.72"/>
    <n v="500.97"/>
    <n v="69.3"/>
    <s v="Saskachewan"/>
    <x v="3"/>
    <s v="Consumer"/>
    <x v="1"/>
    <x v="16"/>
  </r>
  <r>
    <s v="Neil Knudson"/>
    <n v="58595"/>
    <d v="2010-08-29T00:00:00"/>
    <d v="2010-08-30T00:00:00"/>
    <s v="August"/>
    <s v="2010"/>
    <n v="1"/>
    <b v="0"/>
    <s v="High"/>
    <n v="41"/>
    <n v="812.21"/>
    <n v="0.06"/>
    <x v="2"/>
    <n v="-128.02000000000001"/>
    <n v="20.28"/>
    <n v="14.39"/>
    <s v="Saskachewan"/>
    <x v="3"/>
    <s v="Home Office"/>
    <x v="2"/>
    <x v="4"/>
  </r>
  <r>
    <s v="Denise Monton"/>
    <n v="58755"/>
    <d v="2011-12-03T00:00:00"/>
    <d v="2011-12-05T00:00:00"/>
    <s v="December"/>
    <s v="2011"/>
    <n v="2"/>
    <b v="0"/>
    <s v="low"/>
    <n v="7"/>
    <n v="15.61"/>
    <n v="0.03"/>
    <x v="0"/>
    <n v="-5.19"/>
    <n v="2.08"/>
    <n v="1.49"/>
    <s v="Saskachewan"/>
    <x v="3"/>
    <s v="Home Office"/>
    <x v="0"/>
    <x v="2"/>
  </r>
  <r>
    <s v="Denise Monton"/>
    <n v="58755"/>
    <d v="2011-12-03T00:00:00"/>
    <d v="2011-12-12T00:00:00"/>
    <s v="December"/>
    <s v="2011"/>
    <n v="9"/>
    <b v="0"/>
    <s v="low"/>
    <n v="18"/>
    <n v="47.11"/>
    <n v="0"/>
    <x v="0"/>
    <n v="-95.42"/>
    <n v="2.1800000000000002"/>
    <n v="7.09"/>
    <s v="Saskachewan"/>
    <x v="3"/>
    <s v="Home Office"/>
    <x v="0"/>
    <x v="5"/>
  </r>
  <r>
    <s v="Lycoris Saunders"/>
    <n v="59008"/>
    <d v="2010-09-29T00:00:00"/>
    <d v="2010-09-29T00:00:00"/>
    <s v="September"/>
    <s v="2010"/>
    <n v="0"/>
    <s v="FREE DELIVERY"/>
    <s v="Critical"/>
    <n v="39"/>
    <n v="3451.85"/>
    <n v="0.05"/>
    <x v="1"/>
    <n v="1264.75"/>
    <n v="90.97"/>
    <n v="14"/>
    <s v="Saskachewan"/>
    <x v="3"/>
    <s v="Corporate"/>
    <x v="1"/>
    <x v="16"/>
  </r>
  <r>
    <s v="Neil Knudson"/>
    <n v="59205"/>
    <d v="2011-10-31T00:00:00"/>
    <d v="2011-11-02T00:00:00"/>
    <s v="November"/>
    <s v="2011"/>
    <n v="2"/>
    <b v="0"/>
    <s v="Critical"/>
    <n v="11"/>
    <n v="54.59"/>
    <n v="0"/>
    <x v="0"/>
    <n v="-47.18"/>
    <n v="4.13"/>
    <n v="6.89"/>
    <s v="Saskachewan"/>
    <x v="3"/>
    <s v="Home Office"/>
    <x v="0"/>
    <x v="11"/>
  </r>
  <r>
    <s v="Neil Knudson"/>
    <n v="59205"/>
    <d v="2011-10-31T00:00:00"/>
    <d v="2011-11-02T00:00:00"/>
    <s v="November"/>
    <s v="2011"/>
    <n v="2"/>
    <b v="0"/>
    <s v="Critical"/>
    <n v="35"/>
    <n v="597.04"/>
    <n v="0.05"/>
    <x v="0"/>
    <n v="-157.41999999999999"/>
    <n v="16.739999999999998"/>
    <n v="7.04"/>
    <s v="Saskachewan"/>
    <x v="3"/>
    <s v="Home Office"/>
    <x v="0"/>
    <x v="0"/>
  </r>
  <r>
    <s v="Greg Hansen"/>
    <n v="59491"/>
    <d v="2012-03-24T00:00:00"/>
    <d v="2012-03-25T00:00:00"/>
    <s v="March"/>
    <s v="2012"/>
    <n v="1"/>
    <b v="0"/>
    <s v="High"/>
    <n v="8"/>
    <n v="32.31"/>
    <n v="0.09"/>
    <x v="0"/>
    <n v="-33.590000000000003"/>
    <n v="3.58"/>
    <n v="5.47"/>
    <s v="Saskachewan"/>
    <x v="3"/>
    <s v="Home Office"/>
    <x v="0"/>
    <x v="2"/>
  </r>
  <r>
    <s v="Greg Hansen"/>
    <n v="59491"/>
    <d v="2012-03-24T00:00:00"/>
    <d v="2012-03-24T00:00:00"/>
    <s v="March"/>
    <s v="2012"/>
    <n v="0"/>
    <s v="FREE DELIVERY"/>
    <s v="High"/>
    <n v="6"/>
    <n v="57.9"/>
    <n v="0.03"/>
    <x v="0"/>
    <n v="-48.14"/>
    <n v="7.38"/>
    <n v="11.51"/>
    <s v="Saskachewan"/>
    <x v="3"/>
    <s v="Home Office"/>
    <x v="0"/>
    <x v="2"/>
  </r>
  <r>
    <s v="Greg Hansen"/>
    <n v="59491"/>
    <d v="2012-03-24T00:00:00"/>
    <d v="2012-03-26T00:00:00"/>
    <s v="March"/>
    <s v="2012"/>
    <n v="2"/>
    <b v="0"/>
    <s v="High"/>
    <n v="46"/>
    <n v="562.95000000000005"/>
    <n v="0.06"/>
    <x v="0"/>
    <n v="147.12"/>
    <n v="12.22"/>
    <n v="2.85"/>
    <s v="Saskachewan"/>
    <x v="3"/>
    <s v="Home Office"/>
    <x v="2"/>
    <x v="4"/>
  </r>
  <r>
    <s v="Maxwell Schwartz"/>
    <n v="59776"/>
    <d v="2009-03-09T00:00:00"/>
    <d v="2009-03-13T00:00:00"/>
    <s v="March"/>
    <s v="2009"/>
    <n v="4"/>
    <b v="0"/>
    <s v="low"/>
    <n v="35"/>
    <n v="285.01"/>
    <n v="0.01"/>
    <x v="2"/>
    <n v="124.82"/>
    <n v="7.64"/>
    <n v="1.39"/>
    <s v="Saskachewan"/>
    <x v="3"/>
    <s v="Corporate"/>
    <x v="0"/>
    <x v="8"/>
  </r>
  <r>
    <s v="Maxwell Schwartz"/>
    <n v="59776"/>
    <d v="2009-03-09T00:00:00"/>
    <d v="2009-03-13T00:00:00"/>
    <s v="March"/>
    <s v="2009"/>
    <n v="4"/>
    <b v="0"/>
    <s v="low"/>
    <n v="33"/>
    <n v="12215.43"/>
    <n v="7.0000000000000007E-2"/>
    <x v="1"/>
    <n v="5255.45"/>
    <n v="400.97"/>
    <n v="48.26"/>
    <s v="Saskachewan"/>
    <x v="3"/>
    <s v="Corporate"/>
    <x v="1"/>
    <x v="16"/>
  </r>
  <r>
    <s v="Denise Monton"/>
    <n v="59809"/>
    <d v="2011-03-08T00:00:00"/>
    <d v="2011-03-10T00:00:00"/>
    <s v="March"/>
    <s v="2011"/>
    <n v="2"/>
    <b v="0"/>
    <s v="Not Specified"/>
    <n v="12"/>
    <n v="138.66999999999999"/>
    <n v="0.08"/>
    <x v="0"/>
    <n v="-9.7200000000000006"/>
    <n v="11.7"/>
    <n v="5.63"/>
    <s v="Saskachewan"/>
    <x v="3"/>
    <s v="Home Office"/>
    <x v="0"/>
    <x v="2"/>
  </r>
  <r>
    <s v="Denise Monton"/>
    <n v="59809"/>
    <d v="2011-03-08T00:00:00"/>
    <d v="2011-03-09T00:00:00"/>
    <s v="March"/>
    <s v="2011"/>
    <n v="1"/>
    <b v="0"/>
    <s v="Not Specified"/>
    <n v="16"/>
    <n v="506.84"/>
    <n v="0.02"/>
    <x v="0"/>
    <n v="-38.32"/>
    <n v="30.98"/>
    <n v="6.5"/>
    <s v="Saskachewan"/>
    <x v="3"/>
    <s v="Home Office"/>
    <x v="1"/>
    <x v="7"/>
  </r>
  <r>
    <s v="Ionia McGrath"/>
    <n v="59943"/>
    <d v="2010-06-09T00:00:00"/>
    <d v="2010-06-10T00:00:00"/>
    <s v="June"/>
    <s v="2010"/>
    <n v="1"/>
    <b v="0"/>
    <s v="Critical"/>
    <n v="43"/>
    <n v="679.65"/>
    <n v="0"/>
    <x v="0"/>
    <n v="31.2"/>
    <n v="15.01"/>
    <n v="8.4"/>
    <s v="Saskachewan"/>
    <x v="3"/>
    <s v="Home Office"/>
    <x v="0"/>
    <x v="2"/>
  </r>
  <r>
    <s v="Valerie Takahito"/>
    <n v="292"/>
    <d v="2012-01-12T00:00:00"/>
    <d v="2012-01-13T00:00:00"/>
    <s v="January"/>
    <s v="2012"/>
    <n v="1"/>
    <b v="0"/>
    <s v="High"/>
    <n v="43"/>
    <n v="412.62"/>
    <n v="0.08"/>
    <x v="0"/>
    <n v="175.54"/>
    <n v="9.9"/>
    <n v="1.39"/>
    <s v="Saskachewan"/>
    <x v="3"/>
    <s v="Consumer"/>
    <x v="0"/>
    <x v="8"/>
  </r>
  <r>
    <s v="Luke Schmidt"/>
    <n v="2817"/>
    <d v="2009-04-18T00:00:00"/>
    <d v="2009-04-19T00:00:00"/>
    <s v="April"/>
    <s v="2009"/>
    <n v="1"/>
    <b v="0"/>
    <s v="Medium"/>
    <n v="14"/>
    <n v="3830.14"/>
    <n v="0.1"/>
    <x v="0"/>
    <n v="202.25"/>
    <n v="300.97000000000003"/>
    <n v="7.18"/>
    <s v="Saskachewan"/>
    <x v="3"/>
    <s v="Home Office"/>
    <x v="1"/>
    <x v="7"/>
  </r>
  <r>
    <s v="Luke Schmidt"/>
    <n v="2817"/>
    <d v="2009-04-18T00:00:00"/>
    <d v="2009-04-20T00:00:00"/>
    <s v="April"/>
    <s v="2009"/>
    <n v="2"/>
    <b v="0"/>
    <s v="Medium"/>
    <n v="40"/>
    <n v="1559.86"/>
    <n v="0.06"/>
    <x v="0"/>
    <n v="672.37"/>
    <n v="39.89"/>
    <n v="3.04"/>
    <s v="Saskachewan"/>
    <x v="3"/>
    <s v="Home Office"/>
    <x v="2"/>
    <x v="4"/>
  </r>
  <r>
    <s v="Luke Schmidt"/>
    <n v="2852"/>
    <d v="2010-01-15T00:00:00"/>
    <d v="2010-01-15T00:00:00"/>
    <s v="January"/>
    <s v="2010"/>
    <n v="0"/>
    <s v="FREE DELIVERY"/>
    <s v="Critical"/>
    <n v="10"/>
    <n v="74.87"/>
    <n v="0.02"/>
    <x v="0"/>
    <n v="-43.97"/>
    <n v="6.48"/>
    <n v="8.19"/>
    <s v="Saskachewan"/>
    <x v="3"/>
    <s v="Home Office"/>
    <x v="0"/>
    <x v="5"/>
  </r>
  <r>
    <s v="Luke Schmidt"/>
    <n v="2852"/>
    <d v="2010-01-15T00:00:00"/>
    <d v="2010-01-16T00:00:00"/>
    <s v="January"/>
    <s v="2010"/>
    <n v="1"/>
    <b v="0"/>
    <s v="Critical"/>
    <n v="42"/>
    <n v="3931.3180000000002"/>
    <n v="0.06"/>
    <x v="0"/>
    <n v="1025.45"/>
    <n v="115.99"/>
    <n v="4.2300000000000004"/>
    <s v="Saskachewan"/>
    <x v="3"/>
    <s v="Home Office"/>
    <x v="1"/>
    <x v="3"/>
  </r>
  <r>
    <s v="Kelly Andreada"/>
    <n v="4359"/>
    <d v="2010-03-02T00:00:00"/>
    <d v="2010-03-04T00:00:00"/>
    <s v="March"/>
    <s v="2010"/>
    <n v="2"/>
    <b v="0"/>
    <s v="Critical"/>
    <n v="21"/>
    <n v="215.76"/>
    <n v="0.09"/>
    <x v="0"/>
    <n v="-97.75"/>
    <n v="10.9"/>
    <n v="7.46"/>
    <s v="Saskachewan"/>
    <x v="3"/>
    <s v="Home Office"/>
    <x v="0"/>
    <x v="0"/>
  </r>
  <r>
    <s v="Jason Klamczynski"/>
    <n v="8293"/>
    <d v="2012-08-10T00:00:00"/>
    <d v="2012-08-14T00:00:00"/>
    <s v="August"/>
    <s v="2012"/>
    <n v="4"/>
    <b v="0"/>
    <s v="low"/>
    <n v="22"/>
    <n v="75.03"/>
    <n v="0.02"/>
    <x v="0"/>
    <n v="-31.52"/>
    <n v="3.14"/>
    <n v="1.92"/>
    <s v="Saskachewan"/>
    <x v="3"/>
    <s v="Small Business"/>
    <x v="0"/>
    <x v="15"/>
  </r>
  <r>
    <s v="Tracy Hopkins"/>
    <n v="9095"/>
    <d v="2011-06-10T00:00:00"/>
    <d v="2011-06-12T00:00:00"/>
    <s v="June"/>
    <s v="2011"/>
    <n v="2"/>
    <b v="0"/>
    <s v="High"/>
    <n v="23"/>
    <n v="294.91000000000003"/>
    <n v="0.03"/>
    <x v="0"/>
    <n v="-37.270000000000003"/>
    <n v="12.44"/>
    <n v="6.27"/>
    <s v="Saskachewan"/>
    <x v="3"/>
    <s v="Small Business"/>
    <x v="0"/>
    <x v="0"/>
  </r>
  <r>
    <s v="Craig Leslie"/>
    <n v="9254"/>
    <d v="2010-05-14T00:00:00"/>
    <d v="2010-05-16T00:00:00"/>
    <s v="May"/>
    <s v="2010"/>
    <n v="2"/>
    <b v="0"/>
    <s v="Medium"/>
    <n v="24"/>
    <n v="131.65"/>
    <n v="0.01"/>
    <x v="2"/>
    <n v="67.41"/>
    <n v="4.91"/>
    <n v="0.5"/>
    <s v="Saskachewan"/>
    <x v="3"/>
    <s v="Consumer"/>
    <x v="0"/>
    <x v="11"/>
  </r>
  <r>
    <s v="Valerie Takahito"/>
    <n v="9829"/>
    <d v="2011-12-08T00:00:00"/>
    <d v="2011-12-09T00:00:00"/>
    <s v="December"/>
    <s v="2011"/>
    <n v="1"/>
    <b v="0"/>
    <s v="Critical"/>
    <n v="23"/>
    <n v="750.39"/>
    <n v="0.04"/>
    <x v="0"/>
    <n v="133.71"/>
    <n v="30.98"/>
    <n v="11.63"/>
    <s v="Saskachewan"/>
    <x v="3"/>
    <s v="Consumer"/>
    <x v="0"/>
    <x v="2"/>
  </r>
  <r>
    <s v="Valerie Takahito"/>
    <n v="9829"/>
    <d v="2011-12-08T00:00:00"/>
    <d v="2011-12-10T00:00:00"/>
    <s v="December"/>
    <s v="2011"/>
    <n v="2"/>
    <b v="0"/>
    <s v="Critical"/>
    <n v="4"/>
    <n v="18.46"/>
    <n v="0.06"/>
    <x v="0"/>
    <n v="-0.43"/>
    <n v="4.91"/>
    <n v="0.5"/>
    <s v="Saskachewan"/>
    <x v="3"/>
    <s v="Consumer"/>
    <x v="0"/>
    <x v="11"/>
  </r>
  <r>
    <s v="Michael Grace"/>
    <n v="10528"/>
    <d v="2009-09-13T00:00:00"/>
    <d v="2009-09-15T00:00:00"/>
    <s v="September"/>
    <s v="2009"/>
    <n v="2"/>
    <b v="0"/>
    <s v="Medium"/>
    <n v="47"/>
    <n v="838.4"/>
    <n v="0.02"/>
    <x v="2"/>
    <n v="-132.91"/>
    <n v="17.7"/>
    <n v="9.4700000000000006"/>
    <s v="Saskachewan"/>
    <x v="3"/>
    <s v="Corporate"/>
    <x v="0"/>
    <x v="0"/>
  </r>
  <r>
    <s v="Saphhira Shifley"/>
    <n v="10754"/>
    <d v="2010-03-17T00:00:00"/>
    <d v="2010-03-19T00:00:00"/>
    <s v="March"/>
    <s v="2010"/>
    <n v="2"/>
    <b v="0"/>
    <s v="low"/>
    <n v="7"/>
    <n v="48.04"/>
    <n v="0.09"/>
    <x v="0"/>
    <n v="-23.28"/>
    <n v="6.48"/>
    <n v="5.94"/>
    <s v="Saskachewan"/>
    <x v="3"/>
    <s v="Corporate"/>
    <x v="0"/>
    <x v="5"/>
  </r>
  <r>
    <s v="Saphhira Shifley"/>
    <n v="11109"/>
    <d v="2011-03-15T00:00:00"/>
    <d v="2011-03-16T00:00:00"/>
    <s v="March"/>
    <s v="2011"/>
    <n v="1"/>
    <b v="0"/>
    <s v="Medium"/>
    <n v="18"/>
    <n v="130.38"/>
    <n v="0.08"/>
    <x v="0"/>
    <n v="31.52"/>
    <n v="7.4"/>
    <n v="1.71"/>
    <s v="Saskachewan"/>
    <x v="3"/>
    <s v="Consumer"/>
    <x v="0"/>
    <x v="5"/>
  </r>
  <r>
    <s v="Laurel Beltran"/>
    <n v="11426"/>
    <d v="2009-05-07T00:00:00"/>
    <d v="2009-05-08T00:00:00"/>
    <s v="May"/>
    <s v="2009"/>
    <n v="1"/>
    <b v="0"/>
    <s v="Medium"/>
    <n v="19"/>
    <n v="333.68"/>
    <n v="0.01"/>
    <x v="0"/>
    <n v="81.96"/>
    <n v="16.48"/>
    <n v="1.99"/>
    <s v="Saskachewan"/>
    <x v="3"/>
    <s v="Consumer"/>
    <x v="1"/>
    <x v="7"/>
  </r>
  <r>
    <s v="Laurel Beltran"/>
    <n v="12869"/>
    <d v="2009-01-25T00:00:00"/>
    <d v="2009-01-28T00:00:00"/>
    <s v="January"/>
    <s v="2009"/>
    <n v="3"/>
    <b v="0"/>
    <s v="Not Specified"/>
    <n v="15"/>
    <n v="1532.482"/>
    <n v="0.1"/>
    <x v="0"/>
    <n v="-43"/>
    <n v="125.99"/>
    <n v="8.99"/>
    <s v="Saskachewan"/>
    <x v="3"/>
    <s v="Consumer"/>
    <x v="1"/>
    <x v="3"/>
  </r>
  <r>
    <s v="Craig Leslie"/>
    <n v="13094"/>
    <d v="2010-08-18T00:00:00"/>
    <d v="2010-08-19T00:00:00"/>
    <s v="August"/>
    <s v="2010"/>
    <n v="1"/>
    <b v="0"/>
    <s v="Not Specified"/>
    <n v="7"/>
    <n v="283.57"/>
    <n v="0.02"/>
    <x v="0"/>
    <n v="71.209999999999994"/>
    <n v="37.94"/>
    <n v="5.08"/>
    <s v="Saskachewan"/>
    <x v="3"/>
    <s v="Consumer"/>
    <x v="0"/>
    <x v="5"/>
  </r>
  <r>
    <s v="Craig Leslie"/>
    <n v="14274"/>
    <d v="2009-01-06T00:00:00"/>
    <d v="2009-01-08T00:00:00"/>
    <s v="January"/>
    <s v="2009"/>
    <n v="2"/>
    <b v="0"/>
    <s v="Not Specified"/>
    <n v="23"/>
    <n v="3674.08"/>
    <n v="0.01"/>
    <x v="1"/>
    <n v="112.44"/>
    <n v="150.97999999999999"/>
    <n v="30"/>
    <s v="Saskachewan"/>
    <x v="3"/>
    <s v="Consumer"/>
    <x v="2"/>
    <x v="14"/>
  </r>
  <r>
    <s v="Craig Leslie"/>
    <n v="14274"/>
    <d v="2009-01-06T00:00:00"/>
    <d v="2009-01-08T00:00:00"/>
    <s v="January"/>
    <s v="2009"/>
    <n v="2"/>
    <b v="0"/>
    <s v="Not Specified"/>
    <n v="46"/>
    <n v="1413.89"/>
    <n v="0.01"/>
    <x v="2"/>
    <n v="-40.72"/>
    <n v="28.28"/>
    <n v="13.99"/>
    <s v="Saskachewan"/>
    <x v="3"/>
    <s v="Consumer"/>
    <x v="0"/>
    <x v="0"/>
  </r>
  <r>
    <s v="Craig Leslie"/>
    <n v="14274"/>
    <d v="2009-01-06T00:00:00"/>
    <d v="2009-01-07T00:00:00"/>
    <s v="January"/>
    <s v="2009"/>
    <n v="1"/>
    <b v="0"/>
    <s v="Not Specified"/>
    <n v="2"/>
    <n v="61.718499999999999"/>
    <n v="0.03"/>
    <x v="0"/>
    <n v="-164.04"/>
    <n v="35.99"/>
    <n v="1.1000000000000001"/>
    <s v="Saskachewan"/>
    <x v="3"/>
    <s v="Consumer"/>
    <x v="1"/>
    <x v="3"/>
  </r>
  <r>
    <s v="Tracy Blumstein"/>
    <n v="14530"/>
    <d v="2009-04-06T00:00:00"/>
    <d v="2009-04-08T00:00:00"/>
    <s v="April"/>
    <s v="2009"/>
    <n v="2"/>
    <b v="0"/>
    <s v="High"/>
    <n v="17"/>
    <n v="1556.61"/>
    <n v="0.06"/>
    <x v="0"/>
    <n v="-485.55"/>
    <n v="89.83"/>
    <n v="35"/>
    <s v="Saskachewan"/>
    <x v="3"/>
    <s v="Home Office"/>
    <x v="0"/>
    <x v="0"/>
  </r>
  <r>
    <s v="Tracy Blumstein"/>
    <n v="14530"/>
    <d v="2009-04-06T00:00:00"/>
    <d v="2009-04-08T00:00:00"/>
    <s v="April"/>
    <s v="2009"/>
    <n v="2"/>
    <b v="0"/>
    <s v="High"/>
    <n v="49"/>
    <n v="645.14"/>
    <n v="0.1"/>
    <x v="0"/>
    <n v="-26.32"/>
    <n v="13.43"/>
    <n v="5.5"/>
    <s v="Saskachewan"/>
    <x v="3"/>
    <s v="Home Office"/>
    <x v="0"/>
    <x v="0"/>
  </r>
  <r>
    <s v="Tracy Blumstein"/>
    <n v="14530"/>
    <d v="2009-04-06T00:00:00"/>
    <d v="2009-04-06T00:00:00"/>
    <s v="April"/>
    <s v="2009"/>
    <n v="0"/>
    <s v="FREE DELIVERY"/>
    <s v="High"/>
    <n v="44"/>
    <n v="4851.5024999999996"/>
    <n v="0.01"/>
    <x v="0"/>
    <n v="1371.67"/>
    <n v="125.99"/>
    <n v="7.69"/>
    <s v="Saskachewan"/>
    <x v="3"/>
    <s v="Home Office"/>
    <x v="1"/>
    <x v="3"/>
  </r>
  <r>
    <s v="Luke Schmidt"/>
    <n v="15462"/>
    <d v="2011-02-26T00:00:00"/>
    <d v="2011-02-27T00:00:00"/>
    <s v="February"/>
    <s v="2011"/>
    <n v="1"/>
    <b v="0"/>
    <s v="Critical"/>
    <n v="20"/>
    <n v="862.64"/>
    <n v="0.08"/>
    <x v="0"/>
    <n v="320.81"/>
    <n v="43.41"/>
    <n v="2.99"/>
    <s v="Saskachewan"/>
    <x v="3"/>
    <s v="Home Office"/>
    <x v="0"/>
    <x v="2"/>
  </r>
  <r>
    <s v="Kelly Andreada"/>
    <n v="15715"/>
    <d v="2012-10-15T00:00:00"/>
    <d v="2012-10-18T00:00:00"/>
    <s v="October"/>
    <s v="2012"/>
    <n v="3"/>
    <b v="0"/>
    <s v="Critical"/>
    <n v="43"/>
    <n v="2123.64"/>
    <n v="0.03"/>
    <x v="0"/>
    <n v="1013.77"/>
    <n v="47.9"/>
    <n v="5.86"/>
    <s v="Saskachewan"/>
    <x v="3"/>
    <s v="Home Office"/>
    <x v="0"/>
    <x v="5"/>
  </r>
  <r>
    <s v="Michael Grace"/>
    <n v="16128"/>
    <d v="2011-05-08T00:00:00"/>
    <d v="2011-05-08T00:00:00"/>
    <s v="May"/>
    <s v="2011"/>
    <n v="0"/>
    <s v="FREE DELIVERY"/>
    <s v="High"/>
    <n v="46"/>
    <n v="2968.66"/>
    <n v="7.0000000000000007E-2"/>
    <x v="0"/>
    <n v="1077.49"/>
    <n v="63.94"/>
    <n v="14.48"/>
    <s v="Saskachewan"/>
    <x v="3"/>
    <s v="Corporate"/>
    <x v="2"/>
    <x v="4"/>
  </r>
  <r>
    <s v="Saphhira Shifley"/>
    <n v="16579"/>
    <d v="2010-12-12T00:00:00"/>
    <d v="2010-12-13T00:00:00"/>
    <s v="December"/>
    <s v="2010"/>
    <n v="1"/>
    <b v="0"/>
    <s v="Not Specified"/>
    <n v="33"/>
    <n v="63.96"/>
    <n v="0.05"/>
    <x v="0"/>
    <n v="-13.71"/>
    <n v="1.88"/>
    <n v="1.49"/>
    <s v="Saskachewan"/>
    <x v="3"/>
    <s v="Consumer"/>
    <x v="0"/>
    <x v="2"/>
  </r>
  <r>
    <s v="Saphhira Shifley"/>
    <n v="16579"/>
    <d v="2010-12-12T00:00:00"/>
    <d v="2010-12-13T00:00:00"/>
    <s v="December"/>
    <s v="2010"/>
    <n v="1"/>
    <b v="0"/>
    <s v="Not Specified"/>
    <n v="23"/>
    <n v="177.23"/>
    <n v="7.0000000000000007E-2"/>
    <x v="0"/>
    <n v="4.9400000000000004"/>
    <n v="8.14"/>
    <n v="3.12"/>
    <s v="Saskachewan"/>
    <x v="3"/>
    <s v="Consumer"/>
    <x v="0"/>
    <x v="12"/>
  </r>
  <r>
    <s v="Michael Grace"/>
    <n v="16935"/>
    <d v="2012-12-15T00:00:00"/>
    <d v="2012-12-16T00:00:00"/>
    <s v="December"/>
    <s v="2012"/>
    <n v="1"/>
    <b v="0"/>
    <s v="Not Specified"/>
    <n v="3"/>
    <n v="14.74"/>
    <n v="0.06"/>
    <x v="0"/>
    <n v="-2.72"/>
    <n v="4.4800000000000004"/>
    <n v="1.22"/>
    <s v="Saskachewan"/>
    <x v="3"/>
    <s v="Corporate"/>
    <x v="0"/>
    <x v="5"/>
  </r>
  <r>
    <s v="Michael Grace"/>
    <n v="16935"/>
    <d v="2012-12-15T00:00:00"/>
    <d v="2012-12-17T00:00:00"/>
    <s v="December"/>
    <s v="2012"/>
    <n v="2"/>
    <b v="0"/>
    <s v="Not Specified"/>
    <n v="43"/>
    <n v="117.68"/>
    <n v="0.09"/>
    <x v="2"/>
    <n v="12.47"/>
    <n v="2.88"/>
    <n v="0.7"/>
    <s v="Saskachewan"/>
    <x v="3"/>
    <s v="Corporate"/>
    <x v="0"/>
    <x v="12"/>
  </r>
  <r>
    <s v="Kelly Andreada"/>
    <n v="18946"/>
    <d v="2010-05-04T00:00:00"/>
    <d v="2010-05-04T00:00:00"/>
    <s v="May"/>
    <s v="2010"/>
    <n v="0"/>
    <s v="FREE DELIVERY"/>
    <s v="Critical"/>
    <n v="32"/>
    <n v="202.89"/>
    <n v="7.0000000000000007E-2"/>
    <x v="0"/>
    <n v="-201.91"/>
    <n v="6.48"/>
    <n v="10.050000000000001"/>
    <s v="Saskachewan"/>
    <x v="3"/>
    <s v="Home Office"/>
    <x v="0"/>
    <x v="5"/>
  </r>
  <r>
    <s v="Valerie Takahito"/>
    <n v="19361"/>
    <d v="2012-09-23T00:00:00"/>
    <d v="2012-09-25T00:00:00"/>
    <s v="September"/>
    <s v="2012"/>
    <n v="2"/>
    <b v="0"/>
    <s v="low"/>
    <n v="21"/>
    <n v="535.57000000000005"/>
    <n v="0.05"/>
    <x v="0"/>
    <n v="131.05000000000001"/>
    <n v="25.38"/>
    <n v="8.99"/>
    <s v="Saskachewan"/>
    <x v="3"/>
    <s v="Consumer"/>
    <x v="2"/>
    <x v="4"/>
  </r>
  <r>
    <s v="Michael Grace"/>
    <n v="20292"/>
    <d v="2012-11-08T00:00:00"/>
    <d v="2012-11-08T00:00:00"/>
    <s v="November"/>
    <s v="2012"/>
    <n v="0"/>
    <s v="FREE DELIVERY"/>
    <s v="Medium"/>
    <n v="26"/>
    <n v="452.39"/>
    <n v="0.08"/>
    <x v="0"/>
    <n v="-22.83"/>
    <n v="17.52"/>
    <n v="8.17"/>
    <s v="Saskachewan"/>
    <x v="3"/>
    <s v="Corporate"/>
    <x v="0"/>
    <x v="1"/>
  </r>
  <r>
    <s v="Michael Grace"/>
    <n v="20292"/>
    <d v="2012-11-08T00:00:00"/>
    <d v="2012-11-09T00:00:00"/>
    <s v="November"/>
    <s v="2012"/>
    <n v="1"/>
    <b v="0"/>
    <s v="Medium"/>
    <n v="5"/>
    <n v="117.13"/>
    <n v="0"/>
    <x v="0"/>
    <n v="-70.47"/>
    <n v="20.95"/>
    <n v="4"/>
    <s v="Saskachewan"/>
    <x v="3"/>
    <s v="Corporate"/>
    <x v="1"/>
    <x v="7"/>
  </r>
  <r>
    <s v="Laurel Beltran"/>
    <n v="21635"/>
    <d v="2009-12-02T00:00:00"/>
    <d v="2009-12-02T00:00:00"/>
    <s v="December"/>
    <s v="2009"/>
    <n v="0"/>
    <s v="FREE DELIVERY"/>
    <s v="low"/>
    <n v="2"/>
    <n v="65.31"/>
    <n v="0"/>
    <x v="0"/>
    <n v="-34.42"/>
    <n v="24.92"/>
    <n v="12.98"/>
    <s v="Saskachewan"/>
    <x v="3"/>
    <s v="Consumer"/>
    <x v="0"/>
    <x v="2"/>
  </r>
  <r>
    <s v="Larry Blacks"/>
    <n v="21860"/>
    <d v="2012-04-28T00:00:00"/>
    <d v="2012-04-29T00:00:00"/>
    <s v="April"/>
    <s v="2012"/>
    <n v="1"/>
    <b v="0"/>
    <s v="Critical"/>
    <n v="9"/>
    <n v="73.7"/>
    <n v="0.06"/>
    <x v="2"/>
    <n v="1.42"/>
    <n v="7.59"/>
    <n v="4"/>
    <s v="Saskachewan"/>
    <x v="3"/>
    <s v="Consumer"/>
    <x v="2"/>
    <x v="4"/>
  </r>
  <r>
    <s v="Luke Schmidt"/>
    <n v="22882"/>
    <d v="2010-09-13T00:00:00"/>
    <d v="2010-09-15T00:00:00"/>
    <s v="September"/>
    <s v="2010"/>
    <n v="2"/>
    <b v="0"/>
    <s v="Critical"/>
    <n v="10"/>
    <n v="71.239999999999995"/>
    <n v="0.03"/>
    <x v="0"/>
    <n v="2.78"/>
    <n v="6.69"/>
    <n v="3.1"/>
    <s v="Saskachewan"/>
    <x v="3"/>
    <s v="Home Office"/>
    <x v="0"/>
    <x v="5"/>
  </r>
  <r>
    <s v="Tracy Blumstein"/>
    <n v="24775"/>
    <d v="2012-02-17T00:00:00"/>
    <d v="2012-02-19T00:00:00"/>
    <s v="February"/>
    <s v="2012"/>
    <n v="2"/>
    <b v="0"/>
    <s v="Critical"/>
    <n v="15"/>
    <n v="1616.66"/>
    <n v="0"/>
    <x v="1"/>
    <n v="112.58"/>
    <n v="100.98"/>
    <n v="56.22"/>
    <s v="Saskachewan"/>
    <x v="3"/>
    <s v="Home Office"/>
    <x v="2"/>
    <x v="9"/>
  </r>
  <r>
    <s v="Tracy Blumstein"/>
    <n v="24775"/>
    <d v="2012-02-17T00:00:00"/>
    <d v="2012-02-18T00:00:00"/>
    <s v="February"/>
    <s v="2012"/>
    <n v="1"/>
    <b v="0"/>
    <s v="Critical"/>
    <n v="6"/>
    <n v="96.21"/>
    <n v="0.06"/>
    <x v="0"/>
    <n v="-19.34"/>
    <n v="14.58"/>
    <n v="57.4"/>
    <s v="Saskachewan"/>
    <x v="3"/>
    <s v="Home Office"/>
    <x v="2"/>
    <x v="4"/>
  </r>
  <r>
    <s v="Michael Grace"/>
    <n v="25120"/>
    <d v="2009-02-04T00:00:00"/>
    <d v="2009-02-06T00:00:00"/>
    <s v="February"/>
    <s v="2009"/>
    <n v="2"/>
    <b v="0"/>
    <s v="Medium"/>
    <n v="46"/>
    <n v="237.15"/>
    <n v="0"/>
    <x v="0"/>
    <n v="123.02"/>
    <n v="4.91"/>
    <n v="0.5"/>
    <s v="Saskachewan"/>
    <x v="3"/>
    <s v="Corporate"/>
    <x v="0"/>
    <x v="11"/>
  </r>
  <r>
    <s v="Michael Grace"/>
    <n v="25120"/>
    <d v="2009-02-04T00:00:00"/>
    <d v="2009-02-05T00:00:00"/>
    <s v="February"/>
    <s v="2009"/>
    <n v="1"/>
    <b v="0"/>
    <s v="Medium"/>
    <n v="22"/>
    <n v="179.22"/>
    <n v="0.01"/>
    <x v="0"/>
    <n v="-139.9"/>
    <n v="7.28"/>
    <n v="11.15"/>
    <s v="Saskachewan"/>
    <x v="3"/>
    <s v="Corporate"/>
    <x v="0"/>
    <x v="5"/>
  </r>
  <r>
    <s v="Michael Grace"/>
    <n v="25120"/>
    <d v="2009-02-04T00:00:00"/>
    <d v="2009-02-07T00:00:00"/>
    <s v="February"/>
    <s v="2009"/>
    <n v="3"/>
    <b v="0"/>
    <s v="Medium"/>
    <n v="10"/>
    <n v="71.86"/>
    <n v="0.1"/>
    <x v="0"/>
    <n v="-35.520000000000003"/>
    <n v="6.68"/>
    <n v="6.93"/>
    <s v="Saskachewan"/>
    <x v="3"/>
    <s v="Corporate"/>
    <x v="0"/>
    <x v="5"/>
  </r>
  <r>
    <s v="Kelly Andreada"/>
    <n v="25440"/>
    <d v="2009-02-06T00:00:00"/>
    <d v="2009-02-06T00:00:00"/>
    <s v="February"/>
    <s v="2009"/>
    <n v="0"/>
    <s v="FREE DELIVERY"/>
    <s v="High"/>
    <n v="30"/>
    <n v="6589.3040000000001"/>
    <n v="0.02"/>
    <x v="1"/>
    <n v="912.48"/>
    <n v="259.70999999999998"/>
    <n v="66.67"/>
    <s v="Saskachewan"/>
    <x v="3"/>
    <s v="Home Office"/>
    <x v="2"/>
    <x v="10"/>
  </r>
  <r>
    <s v="Saphhira Shifley"/>
    <n v="25799"/>
    <d v="2011-02-24T00:00:00"/>
    <d v="2011-02-27T00:00:00"/>
    <s v="February"/>
    <s v="2011"/>
    <n v="3"/>
    <b v="0"/>
    <s v="low"/>
    <n v="38"/>
    <n v="136.5"/>
    <n v="0.05"/>
    <x v="0"/>
    <n v="-216.66"/>
    <n v="3.34"/>
    <n v="7.49"/>
    <s v="Saskachewan"/>
    <x v="3"/>
    <s v="Corporate"/>
    <x v="0"/>
    <x v="12"/>
  </r>
  <r>
    <s v="Tracy Blumstein"/>
    <n v="25831"/>
    <d v="2009-09-14T00:00:00"/>
    <d v="2009-09-16T00:00:00"/>
    <s v="September"/>
    <s v="2009"/>
    <n v="2"/>
    <b v="0"/>
    <s v="Medium"/>
    <n v="6"/>
    <n v="250.376"/>
    <n v="0.01"/>
    <x v="0"/>
    <n v="-131.85"/>
    <n v="45.99"/>
    <n v="4.99"/>
    <s v="Saskachewan"/>
    <x v="3"/>
    <s v="Home Office"/>
    <x v="1"/>
    <x v="3"/>
  </r>
  <r>
    <s v="Kelly Andreada"/>
    <n v="28545"/>
    <d v="2011-08-23T00:00:00"/>
    <d v="2011-08-24T00:00:00"/>
    <s v="August"/>
    <s v="2011"/>
    <n v="1"/>
    <b v="0"/>
    <s v="High"/>
    <n v="15"/>
    <n v="5296.19"/>
    <n v="0.1"/>
    <x v="0"/>
    <n v="1164.05"/>
    <n v="363.25"/>
    <n v="19.989999999999998"/>
    <s v="Saskachewan"/>
    <x v="3"/>
    <s v="Home Office"/>
    <x v="0"/>
    <x v="1"/>
  </r>
  <r>
    <s v="Saphhira Shifley"/>
    <n v="28929"/>
    <d v="2012-10-09T00:00:00"/>
    <d v="2012-10-10T00:00:00"/>
    <s v="October"/>
    <s v="2012"/>
    <n v="1"/>
    <b v="0"/>
    <s v="Medium"/>
    <n v="37"/>
    <n v="230.97"/>
    <n v="0.08"/>
    <x v="0"/>
    <n v="-173.73"/>
    <n v="6.48"/>
    <n v="8.19"/>
    <s v="Saskachewan"/>
    <x v="3"/>
    <s v="Corporate"/>
    <x v="0"/>
    <x v="5"/>
  </r>
  <r>
    <s v="Saphhira Shifley"/>
    <n v="28929"/>
    <d v="2012-10-09T00:00:00"/>
    <d v="2012-10-11T00:00:00"/>
    <s v="October"/>
    <s v="2012"/>
    <n v="2"/>
    <b v="0"/>
    <s v="Medium"/>
    <n v="46"/>
    <n v="723.17"/>
    <n v="0.09"/>
    <x v="0"/>
    <n v="-154.11000000000001"/>
    <n v="16.98"/>
    <n v="12.39"/>
    <s v="Saskachewan"/>
    <x v="3"/>
    <s v="Corporate"/>
    <x v="0"/>
    <x v="8"/>
  </r>
  <r>
    <s v="Luke Schmidt"/>
    <n v="30083"/>
    <d v="2009-01-08T00:00:00"/>
    <d v="2009-01-09T00:00:00"/>
    <s v="January"/>
    <s v="2009"/>
    <n v="1"/>
    <b v="0"/>
    <s v="Not Specified"/>
    <n v="23"/>
    <n v="324.27999999999997"/>
    <n v="7.0000000000000007E-2"/>
    <x v="0"/>
    <n v="20.43"/>
    <n v="14.56"/>
    <n v="3.5"/>
    <s v="Saskachewan"/>
    <x v="3"/>
    <s v="Home Office"/>
    <x v="0"/>
    <x v="1"/>
  </r>
  <r>
    <s v="Meg Tillman"/>
    <n v="30853"/>
    <d v="2011-07-27T00:00:00"/>
    <d v="2011-07-30T00:00:00"/>
    <s v="July"/>
    <s v="2011"/>
    <n v="3"/>
    <b v="0"/>
    <s v="Medium"/>
    <n v="40"/>
    <n v="254.02"/>
    <n v="0.04"/>
    <x v="0"/>
    <n v="123.14"/>
    <n v="6.3"/>
    <n v="0.5"/>
    <s v="Saskachewan"/>
    <x v="3"/>
    <s v="Small Business"/>
    <x v="0"/>
    <x v="11"/>
  </r>
  <r>
    <s v="Saphhira Shifley"/>
    <n v="30944"/>
    <d v="2011-06-22T00:00:00"/>
    <d v="2011-06-23T00:00:00"/>
    <s v="June"/>
    <s v="2011"/>
    <n v="1"/>
    <b v="0"/>
    <s v="Critical"/>
    <n v="32"/>
    <n v="546.01"/>
    <n v="0.01"/>
    <x v="0"/>
    <n v="133.56"/>
    <n v="16.739999999999998"/>
    <n v="5.08"/>
    <s v="Saskachewan"/>
    <x v="3"/>
    <s v="Consumer"/>
    <x v="0"/>
    <x v="2"/>
  </r>
  <r>
    <s v="Kelly Andreada"/>
    <n v="33350"/>
    <d v="2009-07-21T00:00:00"/>
    <d v="2009-07-21T00:00:00"/>
    <s v="July"/>
    <s v="2009"/>
    <n v="0"/>
    <s v="FREE DELIVERY"/>
    <s v="Not Specified"/>
    <n v="1"/>
    <n v="1786.04"/>
    <n v="0.1"/>
    <x v="0"/>
    <n v="-924.99"/>
    <n v="1889.99"/>
    <n v="19.989999999999998"/>
    <s v="Saskachewan"/>
    <x v="3"/>
    <s v="Home Office"/>
    <x v="0"/>
    <x v="2"/>
  </r>
  <r>
    <s v="Tracy Blumstein"/>
    <n v="34660"/>
    <d v="2011-09-03T00:00:00"/>
    <d v="2011-09-04T00:00:00"/>
    <s v="September"/>
    <s v="2011"/>
    <n v="1"/>
    <b v="0"/>
    <s v="Not Specified"/>
    <n v="4"/>
    <n v="24.77"/>
    <n v="0.1"/>
    <x v="0"/>
    <n v="-17.07"/>
    <n v="4.91"/>
    <n v="5.68"/>
    <s v="Saskachewan"/>
    <x v="3"/>
    <s v="Home Office"/>
    <x v="0"/>
    <x v="2"/>
  </r>
  <r>
    <s v="Tracy Blumstein"/>
    <n v="34660"/>
    <d v="2011-09-03T00:00:00"/>
    <d v="2011-09-05T00:00:00"/>
    <s v="September"/>
    <s v="2011"/>
    <n v="2"/>
    <b v="0"/>
    <s v="Not Specified"/>
    <n v="36"/>
    <n v="3832.37"/>
    <n v="0.01"/>
    <x v="0"/>
    <n v="1322.07"/>
    <n v="107.53"/>
    <n v="5.81"/>
    <s v="Saskachewan"/>
    <x v="3"/>
    <s v="Home Office"/>
    <x v="2"/>
    <x v="4"/>
  </r>
  <r>
    <s v="Tracy Blumstein"/>
    <n v="35425"/>
    <d v="2010-03-28T00:00:00"/>
    <d v="2010-03-30T00:00:00"/>
    <s v="March"/>
    <s v="2010"/>
    <n v="2"/>
    <b v="0"/>
    <s v="Not Specified"/>
    <n v="25"/>
    <n v="100.34"/>
    <n v="0"/>
    <x v="0"/>
    <n v="-88.19"/>
    <n v="3.58"/>
    <n v="5.47"/>
    <s v="Saskachewan"/>
    <x v="3"/>
    <s v="Home Office"/>
    <x v="0"/>
    <x v="2"/>
  </r>
  <r>
    <s v="Tracy Blumstein"/>
    <n v="35425"/>
    <d v="2010-03-28T00:00:00"/>
    <d v="2010-03-30T00:00:00"/>
    <s v="March"/>
    <s v="2010"/>
    <n v="2"/>
    <b v="0"/>
    <s v="Not Specified"/>
    <n v="45"/>
    <n v="75.680000000000007"/>
    <n v="0.08"/>
    <x v="0"/>
    <n v="-4.04"/>
    <n v="1.81"/>
    <n v="0.75"/>
    <s v="Saskachewan"/>
    <x v="3"/>
    <s v="Home Office"/>
    <x v="0"/>
    <x v="6"/>
  </r>
  <r>
    <s v="Kelly Andreada"/>
    <n v="37350"/>
    <d v="2012-05-20T00:00:00"/>
    <d v="2012-05-21T00:00:00"/>
    <s v="May"/>
    <s v="2012"/>
    <n v="1"/>
    <b v="0"/>
    <s v="Critical"/>
    <n v="7"/>
    <n v="163.13999999999999"/>
    <n v="7.0000000000000007E-2"/>
    <x v="0"/>
    <n v="-37.5"/>
    <n v="22.99"/>
    <n v="8.99"/>
    <s v="Saskachewan"/>
    <x v="3"/>
    <s v="Home Office"/>
    <x v="0"/>
    <x v="12"/>
  </r>
  <r>
    <s v="Larry Blacks"/>
    <n v="37765"/>
    <d v="2012-11-24T00:00:00"/>
    <d v="2012-11-29T00:00:00"/>
    <s v="November"/>
    <s v="2012"/>
    <n v="5"/>
    <b v="0"/>
    <s v="low"/>
    <n v="7"/>
    <n v="42.66"/>
    <n v="0.09"/>
    <x v="2"/>
    <n v="-30.74"/>
    <n v="4.0599999999999996"/>
    <n v="6.89"/>
    <s v="Saskachewan"/>
    <x v="3"/>
    <s v="Consumer"/>
    <x v="0"/>
    <x v="1"/>
  </r>
  <r>
    <s v="Larry Blacks"/>
    <n v="37765"/>
    <d v="2012-11-24T00:00:00"/>
    <d v="2012-11-28T00:00:00"/>
    <s v="November"/>
    <s v="2012"/>
    <n v="4"/>
    <b v="0"/>
    <s v="low"/>
    <n v="18"/>
    <n v="655.58"/>
    <n v="0.01"/>
    <x v="0"/>
    <n v="250.67"/>
    <n v="35.44"/>
    <n v="5.09"/>
    <s v="Saskachewan"/>
    <x v="3"/>
    <s v="Consumer"/>
    <x v="0"/>
    <x v="5"/>
  </r>
  <r>
    <s v="Larry Blacks"/>
    <n v="37765"/>
    <d v="2012-11-24T00:00:00"/>
    <d v="2012-11-29T00:00:00"/>
    <s v="November"/>
    <s v="2012"/>
    <n v="5"/>
    <b v="0"/>
    <s v="low"/>
    <n v="12"/>
    <n v="1465.33"/>
    <n v="0.01"/>
    <x v="1"/>
    <n v="-66.38"/>
    <n v="113.98"/>
    <n v="30"/>
    <s v="Saskachewan"/>
    <x v="3"/>
    <s v="Consumer"/>
    <x v="2"/>
    <x v="14"/>
  </r>
  <r>
    <s v="Luke Schmidt"/>
    <n v="38050"/>
    <d v="2010-10-26T00:00:00"/>
    <d v="2010-10-27T00:00:00"/>
    <s v="October"/>
    <s v="2010"/>
    <n v="1"/>
    <b v="0"/>
    <s v="Not Specified"/>
    <n v="31"/>
    <n v="187.18"/>
    <n v="0.09"/>
    <x v="2"/>
    <n v="28.91"/>
    <n v="5.98"/>
    <n v="1.67"/>
    <s v="Saskachewan"/>
    <x v="3"/>
    <s v="Home Office"/>
    <x v="0"/>
    <x v="12"/>
  </r>
  <r>
    <s v="Luke Schmidt"/>
    <n v="38050"/>
    <d v="2010-10-26T00:00:00"/>
    <d v="2010-10-28T00:00:00"/>
    <s v="October"/>
    <s v="2010"/>
    <n v="2"/>
    <b v="0"/>
    <s v="Not Specified"/>
    <n v="36"/>
    <n v="104.21"/>
    <n v="0.04"/>
    <x v="0"/>
    <n v="15.19"/>
    <n v="2.88"/>
    <n v="0.7"/>
    <s v="Saskachewan"/>
    <x v="3"/>
    <s v="Home Office"/>
    <x v="0"/>
    <x v="12"/>
  </r>
  <r>
    <s v="Luke Schmidt"/>
    <n v="38050"/>
    <d v="2010-10-26T00:00:00"/>
    <d v="2010-10-28T00:00:00"/>
    <s v="October"/>
    <s v="2010"/>
    <n v="2"/>
    <b v="0"/>
    <s v="Not Specified"/>
    <n v="14"/>
    <n v="1331.2239999999999"/>
    <n v="0.04"/>
    <x v="0"/>
    <n v="-401.42"/>
    <n v="111.96"/>
    <n v="69"/>
    <s v="Saskachewan"/>
    <x v="3"/>
    <s v="Home Office"/>
    <x v="2"/>
    <x v="10"/>
  </r>
  <r>
    <s v="Luke Schmidt"/>
    <n v="39043"/>
    <d v="2010-12-22T00:00:00"/>
    <d v="2010-12-23T00:00:00"/>
    <s v="December"/>
    <s v="2010"/>
    <n v="1"/>
    <b v="0"/>
    <s v="Not Specified"/>
    <n v="14"/>
    <n v="50.8"/>
    <n v="0.09"/>
    <x v="0"/>
    <n v="16.79"/>
    <n v="3.69"/>
    <n v="0.5"/>
    <s v="Saskachewan"/>
    <x v="3"/>
    <s v="Home Office"/>
    <x v="0"/>
    <x v="11"/>
  </r>
  <r>
    <s v="Luke Schmidt"/>
    <n v="39043"/>
    <d v="2010-12-22T00:00:00"/>
    <d v="2010-12-23T00:00:00"/>
    <s v="December"/>
    <s v="2010"/>
    <n v="1"/>
    <b v="0"/>
    <s v="Not Specified"/>
    <n v="37"/>
    <n v="750.89"/>
    <n v="7.0000000000000007E-2"/>
    <x v="2"/>
    <n v="-1176.28"/>
    <n v="20.34"/>
    <n v="35"/>
    <s v="Saskachewan"/>
    <x v="3"/>
    <s v="Home Office"/>
    <x v="0"/>
    <x v="0"/>
  </r>
  <r>
    <s v="Luke Schmidt"/>
    <n v="40388"/>
    <d v="2012-07-24T00:00:00"/>
    <d v="2012-07-26T00:00:00"/>
    <s v="July"/>
    <s v="2012"/>
    <n v="2"/>
    <b v="0"/>
    <s v="Critical"/>
    <n v="17"/>
    <n v="67.73"/>
    <n v="0.1"/>
    <x v="0"/>
    <n v="2.44"/>
    <n v="4.28"/>
    <n v="0.94"/>
    <s v="Saskachewan"/>
    <x v="3"/>
    <s v="Home Office"/>
    <x v="0"/>
    <x v="12"/>
  </r>
  <r>
    <s v="Meg Tillman"/>
    <n v="42309"/>
    <d v="2009-08-06T00:00:00"/>
    <d v="2009-08-08T00:00:00"/>
    <s v="August"/>
    <s v="2009"/>
    <n v="2"/>
    <b v="0"/>
    <s v="low"/>
    <n v="41"/>
    <n v="854.23"/>
    <n v="0.01"/>
    <x v="0"/>
    <n v="67.14"/>
    <n v="20.48"/>
    <n v="6.32"/>
    <s v="Saskachewan"/>
    <x v="3"/>
    <s v="Small Business"/>
    <x v="0"/>
    <x v="1"/>
  </r>
  <r>
    <s v="Meg Tillman"/>
    <n v="42309"/>
    <d v="2009-08-06T00:00:00"/>
    <d v="2009-08-11T00:00:00"/>
    <s v="August"/>
    <s v="2009"/>
    <n v="5"/>
    <b v="0"/>
    <s v="low"/>
    <n v="26"/>
    <n v="47.91"/>
    <n v="0.09"/>
    <x v="0"/>
    <n v="-58.83"/>
    <n v="1.86"/>
    <n v="2.58"/>
    <s v="Saskachewan"/>
    <x v="3"/>
    <s v="Small Business"/>
    <x v="0"/>
    <x v="6"/>
  </r>
  <r>
    <s v="Meg Tillman"/>
    <n v="42309"/>
    <d v="2009-08-06T00:00:00"/>
    <d v="2009-08-11T00:00:00"/>
    <s v="August"/>
    <s v="2009"/>
    <n v="5"/>
    <b v="0"/>
    <s v="low"/>
    <n v="38"/>
    <n v="6427.2579999999998"/>
    <n v="0.08"/>
    <x v="0"/>
    <n v="1636.41"/>
    <n v="205.99"/>
    <n v="2.5"/>
    <s v="Saskachewan"/>
    <x v="3"/>
    <s v="Small Business"/>
    <x v="1"/>
    <x v="3"/>
  </r>
  <r>
    <s v="Saphhira Shifley"/>
    <n v="42727"/>
    <d v="2011-04-29T00:00:00"/>
    <d v="2011-04-30T00:00:00"/>
    <s v="April"/>
    <s v="2011"/>
    <n v="1"/>
    <b v="0"/>
    <s v="Not Specified"/>
    <n v="11"/>
    <n v="5510.23"/>
    <n v="0.01"/>
    <x v="1"/>
    <n v="915.8"/>
    <n v="500.98"/>
    <n v="26"/>
    <s v="Saskachewan"/>
    <x v="3"/>
    <s v="Consumer"/>
    <x v="2"/>
    <x v="14"/>
  </r>
  <r>
    <s v="Saphhira Shifley"/>
    <n v="42727"/>
    <d v="2011-04-29T00:00:00"/>
    <d v="2011-04-30T00:00:00"/>
    <s v="April"/>
    <s v="2011"/>
    <n v="1"/>
    <b v="0"/>
    <s v="Not Specified"/>
    <n v="21"/>
    <n v="177.06"/>
    <n v="0.1"/>
    <x v="0"/>
    <n v="-100.61"/>
    <n v="8.4499999999999993"/>
    <n v="7.77"/>
    <s v="Saskachewan"/>
    <x v="3"/>
    <s v="Consumer"/>
    <x v="0"/>
    <x v="15"/>
  </r>
  <r>
    <s v="Luke Schmidt"/>
    <n v="43363"/>
    <d v="2011-09-05T00:00:00"/>
    <d v="2011-09-07T00:00:00"/>
    <s v="September"/>
    <s v="2011"/>
    <n v="2"/>
    <b v="0"/>
    <s v="Critical"/>
    <n v="35"/>
    <n v="12908.4"/>
    <n v="0.03"/>
    <x v="1"/>
    <n v="4084.86"/>
    <n v="350.99"/>
    <n v="59"/>
    <s v="Saskachewan"/>
    <x v="3"/>
    <s v="Home Office"/>
    <x v="2"/>
    <x v="14"/>
  </r>
  <r>
    <s v="Saphhira Shifley"/>
    <n v="43556"/>
    <d v="2012-07-22T00:00:00"/>
    <d v="2012-07-27T00:00:00"/>
    <s v="July"/>
    <s v="2012"/>
    <n v="5"/>
    <b v="0"/>
    <s v="low"/>
    <n v="31"/>
    <n v="477.16"/>
    <n v="0.02"/>
    <x v="0"/>
    <n v="204.18"/>
    <n v="15.04"/>
    <n v="1.97"/>
    <s v="Saskachewan"/>
    <x v="3"/>
    <s v="Consumer"/>
    <x v="0"/>
    <x v="5"/>
  </r>
  <r>
    <s v="Luke Schmidt"/>
    <n v="45156"/>
    <d v="2011-02-12T00:00:00"/>
    <d v="2011-02-12T00:00:00"/>
    <s v="February"/>
    <s v="2011"/>
    <n v="0"/>
    <s v="FREE DELIVERY"/>
    <s v="low"/>
    <n v="30"/>
    <n v="663.24"/>
    <n v="0.01"/>
    <x v="0"/>
    <n v="76.33"/>
    <n v="20.48"/>
    <n v="6.32"/>
    <s v="Saskachewan"/>
    <x v="3"/>
    <s v="Home Office"/>
    <x v="0"/>
    <x v="1"/>
  </r>
  <r>
    <s v="Luke Schmidt"/>
    <n v="45156"/>
    <d v="2011-02-12T00:00:00"/>
    <d v="2011-02-19T00:00:00"/>
    <s v="February"/>
    <s v="2011"/>
    <n v="7"/>
    <b v="0"/>
    <s v="low"/>
    <n v="35"/>
    <n v="238.08"/>
    <n v="7.0000000000000007E-2"/>
    <x v="0"/>
    <n v="31.65"/>
    <n v="6.75"/>
    <n v="2.99"/>
    <s v="Saskachewan"/>
    <x v="3"/>
    <s v="Home Office"/>
    <x v="0"/>
    <x v="2"/>
  </r>
  <r>
    <s v="Luke Schmidt"/>
    <n v="45156"/>
    <d v="2011-02-12T00:00:00"/>
    <d v="2011-02-17T00:00:00"/>
    <s v="February"/>
    <s v="2011"/>
    <n v="5"/>
    <b v="0"/>
    <s v="low"/>
    <n v="14"/>
    <n v="174.3"/>
    <n v="0.08"/>
    <x v="0"/>
    <n v="75.58"/>
    <n v="12.53"/>
    <n v="0.5"/>
    <s v="Saskachewan"/>
    <x v="3"/>
    <s v="Home Office"/>
    <x v="0"/>
    <x v="11"/>
  </r>
  <r>
    <s v="Michael Grace"/>
    <n v="45410"/>
    <d v="2009-08-19T00:00:00"/>
    <d v="2009-08-24T00:00:00"/>
    <s v="August"/>
    <s v="2009"/>
    <n v="5"/>
    <b v="0"/>
    <s v="low"/>
    <n v="19"/>
    <n v="991.36"/>
    <n v="0.1"/>
    <x v="0"/>
    <n v="-103.11"/>
    <n v="54.1"/>
    <n v="19.989999999999998"/>
    <s v="Saskachewan"/>
    <x v="3"/>
    <s v="Corporate"/>
    <x v="0"/>
    <x v="0"/>
  </r>
  <r>
    <s v="Meg Tillman"/>
    <n v="47014"/>
    <d v="2012-05-13T00:00:00"/>
    <d v="2012-05-15T00:00:00"/>
    <s v="May"/>
    <s v="2012"/>
    <n v="2"/>
    <b v="0"/>
    <s v="Critical"/>
    <n v="33"/>
    <n v="803.11"/>
    <n v="0.08"/>
    <x v="1"/>
    <n v="-237.13"/>
    <n v="25.98"/>
    <n v="14.36"/>
    <s v="Saskachewan"/>
    <x v="3"/>
    <s v="Small Business"/>
    <x v="2"/>
    <x v="14"/>
  </r>
  <r>
    <s v="Harold Dahlen"/>
    <n v="47942"/>
    <d v="2010-02-27T00:00:00"/>
    <d v="2010-03-01T00:00:00"/>
    <s v="March"/>
    <s v="2010"/>
    <n v="2"/>
    <b v="0"/>
    <s v="Medium"/>
    <n v="30"/>
    <n v="17034.919999999998"/>
    <n v="0.09"/>
    <x v="0"/>
    <n v="5916.34"/>
    <n v="599.99"/>
    <n v="24.49"/>
    <s v="Saskachewan"/>
    <x v="3"/>
    <s v="Corporate"/>
    <x v="1"/>
    <x v="13"/>
  </r>
  <r>
    <s v="Harold Dahlen"/>
    <n v="47942"/>
    <d v="2010-02-27T00:00:00"/>
    <d v="2010-03-01T00:00:00"/>
    <s v="March"/>
    <s v="2010"/>
    <n v="2"/>
    <b v="0"/>
    <s v="Medium"/>
    <n v="3"/>
    <n v="22.6"/>
    <n v="0.04"/>
    <x v="2"/>
    <n v="-4.63"/>
    <n v="5.88"/>
    <n v="3.04"/>
    <s v="Saskachewan"/>
    <x v="3"/>
    <s v="Corporate"/>
    <x v="0"/>
    <x v="5"/>
  </r>
  <r>
    <s v="Harold Dahlen"/>
    <n v="47942"/>
    <d v="2010-02-27T00:00:00"/>
    <d v="2010-02-28T00:00:00"/>
    <s v="February"/>
    <s v="2010"/>
    <n v="1"/>
    <b v="0"/>
    <s v="Medium"/>
    <n v="9"/>
    <n v="918.73950000000002"/>
    <n v="0.06"/>
    <x v="2"/>
    <n v="-303.56"/>
    <n v="125.99"/>
    <n v="7.69"/>
    <s v="Saskachewan"/>
    <x v="3"/>
    <s v="Corporate"/>
    <x v="1"/>
    <x v="3"/>
  </r>
  <r>
    <s v="Laurel Beltran"/>
    <n v="48128"/>
    <d v="2012-04-11T00:00:00"/>
    <d v="2012-04-12T00:00:00"/>
    <s v="April"/>
    <s v="2012"/>
    <n v="1"/>
    <b v="0"/>
    <s v="Medium"/>
    <n v="5"/>
    <n v="2600.44"/>
    <n v="0.03"/>
    <x v="2"/>
    <n v="-921.94"/>
    <n v="499.99"/>
    <n v="24.49"/>
    <s v="Saskachewan"/>
    <x v="3"/>
    <s v="Consumer"/>
    <x v="1"/>
    <x v="13"/>
  </r>
  <r>
    <s v="Kelly Andreada"/>
    <n v="48704"/>
    <d v="2012-01-09T00:00:00"/>
    <d v="2012-01-10T00:00:00"/>
    <s v="January"/>
    <s v="2012"/>
    <n v="1"/>
    <b v="0"/>
    <s v="High"/>
    <n v="11"/>
    <n v="1247.8595"/>
    <n v="0.01"/>
    <x v="0"/>
    <n v="-55.8"/>
    <n v="125.99"/>
    <n v="8.99"/>
    <s v="Saskachewan"/>
    <x v="3"/>
    <s v="Home Office"/>
    <x v="1"/>
    <x v="3"/>
  </r>
  <r>
    <s v="Meg Tillman"/>
    <n v="49155"/>
    <d v="2010-09-18T00:00:00"/>
    <d v="2010-09-23T00:00:00"/>
    <s v="September"/>
    <s v="2010"/>
    <n v="5"/>
    <b v="0"/>
    <s v="low"/>
    <n v="22"/>
    <n v="3760.3065000000001"/>
    <n v="0.05"/>
    <x v="0"/>
    <n v="593.17999999999995"/>
    <n v="195.99"/>
    <n v="8.99"/>
    <s v="Saskachewan"/>
    <x v="3"/>
    <s v="Small Business"/>
    <x v="1"/>
    <x v="3"/>
  </r>
  <r>
    <s v="Larry Blacks"/>
    <n v="49504"/>
    <d v="2009-11-16T00:00:00"/>
    <d v="2009-11-16T00:00:00"/>
    <s v="November"/>
    <s v="2009"/>
    <n v="0"/>
    <s v="FREE DELIVERY"/>
    <s v="Not Specified"/>
    <n v="45"/>
    <n v="318.94"/>
    <n v="0.1"/>
    <x v="0"/>
    <n v="-195.6"/>
    <n v="7.37"/>
    <n v="5.53"/>
    <s v="Saskachewan"/>
    <x v="3"/>
    <s v="Consumer"/>
    <x v="1"/>
    <x v="7"/>
  </r>
  <r>
    <s v="Harold Dahlen"/>
    <n v="50016"/>
    <d v="2009-04-05T00:00:00"/>
    <d v="2009-04-07T00:00:00"/>
    <s v="April"/>
    <s v="2009"/>
    <n v="2"/>
    <b v="0"/>
    <s v="High"/>
    <n v="15"/>
    <n v="1093.6355000000001"/>
    <n v="0.05"/>
    <x v="0"/>
    <n v="119.17"/>
    <n v="85.99"/>
    <n v="0.99"/>
    <s v="Saskachewan"/>
    <x v="3"/>
    <s v="Consumer"/>
    <x v="1"/>
    <x v="3"/>
  </r>
  <r>
    <s v="Michael Grace"/>
    <n v="50145"/>
    <d v="2011-02-26T00:00:00"/>
    <d v="2011-02-27T00:00:00"/>
    <s v="February"/>
    <s v="2011"/>
    <n v="1"/>
    <b v="0"/>
    <s v="High"/>
    <n v="18"/>
    <n v="325.58"/>
    <n v="0.06"/>
    <x v="0"/>
    <n v="152.28"/>
    <n v="18.84"/>
    <n v="3.62"/>
    <s v="Saskachewan"/>
    <x v="3"/>
    <s v="Corporate"/>
    <x v="2"/>
    <x v="4"/>
  </r>
  <r>
    <s v="Michael Grace"/>
    <n v="50145"/>
    <d v="2011-02-26T00:00:00"/>
    <d v="2011-02-26T00:00:00"/>
    <s v="February"/>
    <s v="2011"/>
    <n v="0"/>
    <s v="FREE DELIVERY"/>
    <s v="High"/>
    <n v="9"/>
    <n v="458.8"/>
    <n v="0"/>
    <x v="0"/>
    <n v="305.87"/>
    <n v="46.94"/>
    <n v="6.77"/>
    <s v="Saskachewan"/>
    <x v="3"/>
    <s v="Corporate"/>
    <x v="2"/>
    <x v="4"/>
  </r>
  <r>
    <s v="Richard Bierner"/>
    <n v="50532"/>
    <d v="2012-08-14T00:00:00"/>
    <d v="2012-08-16T00:00:00"/>
    <s v="August"/>
    <s v="2012"/>
    <n v="2"/>
    <b v="0"/>
    <s v="Medium"/>
    <n v="10"/>
    <n v="267.06"/>
    <n v="0.02"/>
    <x v="0"/>
    <n v="76.47"/>
    <n v="24.95"/>
    <n v="2.99"/>
    <s v="Saskachewan"/>
    <x v="3"/>
    <s v="Small Business"/>
    <x v="0"/>
    <x v="2"/>
  </r>
  <r>
    <s v="Richard Bierner"/>
    <n v="50532"/>
    <d v="2012-08-14T00:00:00"/>
    <d v="2012-08-15T00:00:00"/>
    <s v="August"/>
    <s v="2012"/>
    <n v="1"/>
    <b v="0"/>
    <s v="Medium"/>
    <n v="22"/>
    <n v="82.98"/>
    <n v="0.09"/>
    <x v="0"/>
    <n v="13.82"/>
    <n v="4"/>
    <n v="1.3"/>
    <s v="Saskachewan"/>
    <x v="3"/>
    <s v="Small Business"/>
    <x v="0"/>
    <x v="5"/>
  </r>
  <r>
    <s v="Michael Grace"/>
    <n v="51266"/>
    <d v="2009-03-25T00:00:00"/>
    <d v="2009-03-27T00:00:00"/>
    <s v="March"/>
    <s v="2009"/>
    <n v="2"/>
    <b v="0"/>
    <s v="Not Specified"/>
    <n v="11"/>
    <n v="1610.29"/>
    <n v="0.04"/>
    <x v="0"/>
    <n v="221.38"/>
    <n v="150.97999999999999"/>
    <n v="13.99"/>
    <s v="Saskachewan"/>
    <x v="3"/>
    <s v="Corporate"/>
    <x v="1"/>
    <x v="16"/>
  </r>
  <r>
    <s v="Michael Grace"/>
    <n v="51266"/>
    <d v="2009-03-25T00:00:00"/>
    <d v="2009-03-25T00:00:00"/>
    <s v="March"/>
    <s v="2009"/>
    <n v="0"/>
    <s v="FREE DELIVERY"/>
    <s v="Not Specified"/>
    <n v="30"/>
    <n v="617.51"/>
    <n v="0.01"/>
    <x v="0"/>
    <n v="98.1"/>
    <n v="18.97"/>
    <n v="9.0299999999999994"/>
    <s v="Saskachewan"/>
    <x v="3"/>
    <s v="Corporate"/>
    <x v="0"/>
    <x v="5"/>
  </r>
  <r>
    <s v="Michael Grace"/>
    <n v="51266"/>
    <d v="2009-03-25T00:00:00"/>
    <d v="2009-03-26T00:00:00"/>
    <s v="March"/>
    <s v="2009"/>
    <n v="1"/>
    <b v="0"/>
    <s v="Not Specified"/>
    <n v="23"/>
    <n v="278.83"/>
    <n v="0.03"/>
    <x v="0"/>
    <n v="35.159999999999997"/>
    <n v="12.28"/>
    <n v="4.8600000000000003"/>
    <s v="Saskachewan"/>
    <x v="3"/>
    <s v="Corporate"/>
    <x v="0"/>
    <x v="5"/>
  </r>
  <r>
    <s v="Michael Grace"/>
    <n v="51266"/>
    <d v="2009-03-25T00:00:00"/>
    <d v="2009-03-27T00:00:00"/>
    <s v="March"/>
    <s v="2009"/>
    <n v="2"/>
    <b v="0"/>
    <s v="Not Specified"/>
    <n v="46"/>
    <n v="1605.22"/>
    <n v="0.05"/>
    <x v="2"/>
    <n v="230.03"/>
    <n v="34.99"/>
    <n v="7.73"/>
    <s v="Saskachewan"/>
    <x v="3"/>
    <s v="Corporate"/>
    <x v="0"/>
    <x v="12"/>
  </r>
  <r>
    <s v="Saphhira Shifley"/>
    <n v="51426"/>
    <d v="2010-12-01T00:00:00"/>
    <d v="2010-12-02T00:00:00"/>
    <s v="December"/>
    <s v="2010"/>
    <n v="1"/>
    <b v="0"/>
    <s v="Medium"/>
    <n v="41"/>
    <n v="357.01"/>
    <n v="0.01"/>
    <x v="0"/>
    <n v="64.5"/>
    <n v="8.33"/>
    <n v="1.99"/>
    <s v="Saskachewan"/>
    <x v="3"/>
    <s v="Consumer"/>
    <x v="1"/>
    <x v="7"/>
  </r>
  <r>
    <s v="Luke Schmidt"/>
    <n v="55045"/>
    <d v="2009-11-22T00:00:00"/>
    <d v="2009-11-22T00:00:00"/>
    <s v="November"/>
    <s v="2009"/>
    <n v="0"/>
    <s v="FREE DELIVERY"/>
    <s v="High"/>
    <n v="20"/>
    <n v="632.04999999999995"/>
    <n v="0.09"/>
    <x v="0"/>
    <n v="-626.61"/>
    <n v="32.479999999999997"/>
    <n v="35"/>
    <s v="Saskachewan"/>
    <x v="3"/>
    <s v="Home Office"/>
    <x v="0"/>
    <x v="0"/>
  </r>
  <r>
    <s v="Tiffany House"/>
    <n v="55234"/>
    <d v="2010-07-28T00:00:00"/>
    <d v="2010-08-01T00:00:00"/>
    <s v="August"/>
    <s v="2010"/>
    <n v="4"/>
    <b v="0"/>
    <s v="low"/>
    <n v="12"/>
    <n v="600.86"/>
    <n v="0.09"/>
    <x v="0"/>
    <n v="-82.67"/>
    <n v="53.98"/>
    <n v="5.5"/>
    <s v="Saskachewan"/>
    <x v="3"/>
    <s v="Corporate"/>
    <x v="1"/>
    <x v="7"/>
  </r>
  <r>
    <s v="Tiffany House"/>
    <n v="55234"/>
    <d v="2010-07-28T00:00:00"/>
    <d v="2010-07-30T00:00:00"/>
    <s v="July"/>
    <s v="2010"/>
    <n v="2"/>
    <b v="0"/>
    <s v="low"/>
    <n v="5"/>
    <n v="17.059999999999999"/>
    <n v="0.03"/>
    <x v="0"/>
    <n v="-7.54"/>
    <n v="2.98"/>
    <n v="2.0299999999999998"/>
    <s v="Saskachewan"/>
    <x v="3"/>
    <s v="Corporate"/>
    <x v="0"/>
    <x v="12"/>
  </r>
  <r>
    <s v="Meg Tillman"/>
    <n v="55683"/>
    <d v="2012-07-15T00:00:00"/>
    <d v="2012-07-16T00:00:00"/>
    <s v="July"/>
    <s v="2012"/>
    <n v="1"/>
    <b v="0"/>
    <s v="High"/>
    <n v="23"/>
    <n v="1198.0999999999999"/>
    <n v="0.02"/>
    <x v="0"/>
    <n v="187.19"/>
    <n v="51.75"/>
    <n v="19.989999999999998"/>
    <s v="Saskachewan"/>
    <x v="3"/>
    <s v="Small Business"/>
    <x v="2"/>
    <x v="4"/>
  </r>
  <r>
    <s v="Saphhira Shifley"/>
    <n v="55906"/>
    <d v="2009-11-26T00:00:00"/>
    <d v="2009-11-28T00:00:00"/>
    <s v="November"/>
    <s v="2009"/>
    <n v="2"/>
    <b v="0"/>
    <s v="Critical"/>
    <n v="49"/>
    <n v="276.3"/>
    <n v="0.02"/>
    <x v="0"/>
    <n v="14.84"/>
    <n v="5.58"/>
    <n v="2.99"/>
    <s v="Saskachewan"/>
    <x v="3"/>
    <s v="Consumer"/>
    <x v="0"/>
    <x v="2"/>
  </r>
  <r>
    <s v="Saphhira Shifley"/>
    <n v="55906"/>
    <d v="2009-11-26T00:00:00"/>
    <d v="2009-11-27T00:00:00"/>
    <s v="November"/>
    <s v="2009"/>
    <n v="1"/>
    <b v="0"/>
    <s v="Critical"/>
    <n v="15"/>
    <n v="120.52"/>
    <n v="0.06"/>
    <x v="0"/>
    <n v="43.92"/>
    <n v="7.98"/>
    <n v="1.25"/>
    <s v="Saskachewan"/>
    <x v="3"/>
    <s v="Consumer"/>
    <x v="0"/>
    <x v="5"/>
  </r>
  <r>
    <s v="Saphhira Shifley"/>
    <n v="55906"/>
    <d v="2009-11-26T00:00:00"/>
    <d v="2009-11-27T00:00:00"/>
    <s v="November"/>
    <s v="2009"/>
    <n v="1"/>
    <b v="0"/>
    <s v="Critical"/>
    <n v="42"/>
    <n v="2269.0100000000002"/>
    <n v="0.02"/>
    <x v="0"/>
    <n v="-19.37"/>
    <n v="54.1"/>
    <n v="19.989999999999998"/>
    <s v="Saskachewan"/>
    <x v="3"/>
    <s v="Consumer"/>
    <x v="0"/>
    <x v="0"/>
  </r>
  <r>
    <s v="Harold Dahlen"/>
    <n v="56032"/>
    <d v="2011-12-19T00:00:00"/>
    <d v="2011-12-19T00:00:00"/>
    <s v="December"/>
    <s v="2011"/>
    <n v="0"/>
    <s v="FREE DELIVERY"/>
    <s v="Not Specified"/>
    <n v="31"/>
    <n v="2893.31"/>
    <n v="0.1"/>
    <x v="0"/>
    <n v="937.64"/>
    <n v="96.45"/>
    <n v="13.99"/>
    <s v="Saskachewan"/>
    <x v="3"/>
    <s v="Corporate"/>
    <x v="1"/>
    <x v="16"/>
  </r>
  <r>
    <s v="Harold Dahlen"/>
    <n v="56032"/>
    <d v="2011-12-19T00:00:00"/>
    <d v="2011-12-21T00:00:00"/>
    <s v="December"/>
    <s v="2011"/>
    <n v="2"/>
    <b v="0"/>
    <s v="Not Specified"/>
    <n v="25"/>
    <n v="3923.27"/>
    <n v="0.03"/>
    <x v="1"/>
    <n v="-85.86"/>
    <n v="159.31"/>
    <n v="60"/>
    <s v="Saskachewan"/>
    <x v="3"/>
    <s v="Corporate"/>
    <x v="2"/>
    <x v="10"/>
  </r>
  <r>
    <s v="Saphhira Shifley"/>
    <n v="56103"/>
    <d v="2010-12-26T00:00:00"/>
    <d v="2010-12-28T00:00:00"/>
    <s v="December"/>
    <s v="2010"/>
    <n v="2"/>
    <b v="0"/>
    <s v="High"/>
    <n v="24"/>
    <n v="2332.5954999999999"/>
    <n v="7.0000000000000007E-2"/>
    <x v="0"/>
    <n v="366.86"/>
    <n v="115.99"/>
    <n v="5.92"/>
    <s v="Saskachewan"/>
    <x v="3"/>
    <s v="Corporate"/>
    <x v="1"/>
    <x v="3"/>
  </r>
  <r>
    <s v="Roy Collins"/>
    <n v="130"/>
    <d v="2012-05-07T00:00:00"/>
    <d v="2012-05-09T00:00:00"/>
    <s v="May"/>
    <s v="2012"/>
    <n v="2"/>
    <b v="0"/>
    <s v="High"/>
    <n v="3"/>
    <n v="461.89"/>
    <n v="0.05"/>
    <x v="2"/>
    <n v="-309.82"/>
    <n v="150.97999999999999"/>
    <n v="13.99"/>
    <s v="Saskachewan"/>
    <x v="3"/>
    <s v="Corporate"/>
    <x v="1"/>
    <x v="16"/>
  </r>
  <r>
    <s v="Roy Collins"/>
    <n v="130"/>
    <d v="2012-05-07T00:00:00"/>
    <d v="2012-05-08T00:00:00"/>
    <s v="May"/>
    <s v="2012"/>
    <n v="1"/>
    <b v="0"/>
    <s v="High"/>
    <n v="29"/>
    <n v="575.11"/>
    <n v="0.02"/>
    <x v="0"/>
    <n v="71.75"/>
    <n v="18.97"/>
    <n v="9.0299999999999994"/>
    <s v="Saskachewan"/>
    <x v="3"/>
    <s v="Corporate"/>
    <x v="0"/>
    <x v="5"/>
  </r>
  <r>
    <s v="Roy Collins"/>
    <n v="130"/>
    <d v="2012-05-07T00:00:00"/>
    <d v="2012-05-10T00:00:00"/>
    <s v="May"/>
    <s v="2012"/>
    <n v="3"/>
    <b v="0"/>
    <s v="High"/>
    <n v="23"/>
    <n v="236.46"/>
    <n v="0.05"/>
    <x v="0"/>
    <n v="-134.31"/>
    <n v="9.7100000000000009"/>
    <n v="9.4499999999999993"/>
    <s v="Saskachewan"/>
    <x v="3"/>
    <s v="Corporate"/>
    <x v="0"/>
    <x v="0"/>
  </r>
  <r>
    <s v="Toby Swindell"/>
    <n v="805"/>
    <d v="2011-07-04T00:00:00"/>
    <d v="2011-07-06T00:00:00"/>
    <s v="July"/>
    <s v="2011"/>
    <n v="2"/>
    <b v="0"/>
    <s v="Not Specified"/>
    <n v="39"/>
    <n v="197.56"/>
    <n v="0.02"/>
    <x v="0"/>
    <n v="-119.86"/>
    <n v="4.97"/>
    <n v="5.71"/>
    <s v="Saskachewan"/>
    <x v="3"/>
    <s v="Small Business"/>
    <x v="2"/>
    <x v="4"/>
  </r>
  <r>
    <s v="Sarah Brown"/>
    <n v="2240"/>
    <d v="2012-03-05T00:00:00"/>
    <d v="2012-03-06T00:00:00"/>
    <s v="March"/>
    <s v="2012"/>
    <n v="1"/>
    <b v="0"/>
    <s v="Not Specified"/>
    <n v="17"/>
    <n v="186.02"/>
    <n v="0.01"/>
    <x v="0"/>
    <n v="16.48"/>
    <n v="10.64"/>
    <n v="5.16"/>
    <s v="Saskachewan"/>
    <x v="3"/>
    <s v="Consumer"/>
    <x v="2"/>
    <x v="4"/>
  </r>
  <r>
    <s v="Sarah Brown"/>
    <n v="2240"/>
    <d v="2012-03-05T00:00:00"/>
    <d v="2012-03-06T00:00:00"/>
    <s v="March"/>
    <s v="2012"/>
    <n v="1"/>
    <b v="0"/>
    <s v="Not Specified"/>
    <n v="5"/>
    <n v="142.44"/>
    <n v="0.06"/>
    <x v="0"/>
    <n v="-22.12"/>
    <n v="28.15"/>
    <n v="6.17"/>
    <s v="Saskachewan"/>
    <x v="3"/>
    <s v="Consumer"/>
    <x v="0"/>
    <x v="12"/>
  </r>
  <r>
    <s v="Sarah Brown"/>
    <n v="2241"/>
    <d v="2010-05-10T00:00:00"/>
    <d v="2010-05-12T00:00:00"/>
    <s v="May"/>
    <s v="2010"/>
    <n v="2"/>
    <b v="0"/>
    <s v="Critical"/>
    <n v="38"/>
    <n v="967.78"/>
    <n v="0.04"/>
    <x v="0"/>
    <n v="369.33"/>
    <n v="24.95"/>
    <n v="2.99"/>
    <s v="Saskachewan"/>
    <x v="3"/>
    <s v="Consumer"/>
    <x v="0"/>
    <x v="2"/>
  </r>
  <r>
    <s v="Christina Anderson"/>
    <n v="4674"/>
    <d v="2009-04-18T00:00:00"/>
    <d v="2009-04-19T00:00:00"/>
    <s v="April"/>
    <s v="2009"/>
    <n v="1"/>
    <b v="0"/>
    <s v="Critical"/>
    <n v="23"/>
    <n v="3041.33"/>
    <n v="0.02"/>
    <x v="1"/>
    <n v="-260.41000000000003"/>
    <n v="130.97999999999999"/>
    <n v="30"/>
    <s v="Saskachewan"/>
    <x v="3"/>
    <s v="Corporate"/>
    <x v="2"/>
    <x v="14"/>
  </r>
  <r>
    <s v="Roy Collins"/>
    <n v="4737"/>
    <d v="2010-03-10T00:00:00"/>
    <d v="2010-03-11T00:00:00"/>
    <s v="March"/>
    <s v="2010"/>
    <n v="1"/>
    <b v="0"/>
    <s v="Not Specified"/>
    <n v="49"/>
    <n v="314.20999999999998"/>
    <n v="0"/>
    <x v="0"/>
    <n v="49.77"/>
    <n v="5.88"/>
    <n v="3.04"/>
    <s v="Saskachewan"/>
    <x v="3"/>
    <s v="Corporate"/>
    <x v="0"/>
    <x v="5"/>
  </r>
  <r>
    <s v="Robert Dilbeck"/>
    <n v="5221"/>
    <d v="2011-06-08T00:00:00"/>
    <d v="2011-06-10T00:00:00"/>
    <s v="June"/>
    <s v="2011"/>
    <n v="2"/>
    <b v="0"/>
    <s v="Not Specified"/>
    <n v="48"/>
    <n v="1347.63"/>
    <n v="7.0000000000000007E-2"/>
    <x v="0"/>
    <n v="562.89"/>
    <n v="28.48"/>
    <n v="1.99"/>
    <s v="Saskachewan"/>
    <x v="3"/>
    <s v="Corporate"/>
    <x v="1"/>
    <x v="7"/>
  </r>
  <r>
    <s v="Randy Ferguson"/>
    <n v="5568"/>
    <d v="2011-06-06T00:00:00"/>
    <d v="2011-06-07T00:00:00"/>
    <s v="June"/>
    <s v="2011"/>
    <n v="1"/>
    <b v="0"/>
    <s v="Medium"/>
    <n v="8"/>
    <n v="120.22"/>
    <n v="7.0000000000000007E-2"/>
    <x v="0"/>
    <n v="52.69"/>
    <n v="14.34"/>
    <n v="5"/>
    <s v="Saskachewan"/>
    <x v="3"/>
    <s v="Home Office"/>
    <x v="2"/>
    <x v="4"/>
  </r>
  <r>
    <s v="Arianne Irving"/>
    <n v="6020"/>
    <d v="2009-09-21T00:00:00"/>
    <d v="2009-09-23T00:00:00"/>
    <s v="September"/>
    <s v="2009"/>
    <n v="2"/>
    <b v="0"/>
    <s v="Medium"/>
    <n v="23"/>
    <n v="66.09"/>
    <n v="0.09"/>
    <x v="0"/>
    <n v="13.71"/>
    <n v="2.88"/>
    <n v="0.99"/>
    <s v="Saskachewan"/>
    <x v="3"/>
    <s v="Corporate"/>
    <x v="0"/>
    <x v="11"/>
  </r>
  <r>
    <s v="Arianne Irving"/>
    <n v="6112"/>
    <d v="2009-08-23T00:00:00"/>
    <d v="2009-08-23T00:00:00"/>
    <s v="August"/>
    <s v="2009"/>
    <n v="0"/>
    <s v="FREE DELIVERY"/>
    <s v="Medium"/>
    <n v="10"/>
    <n v="1597.37"/>
    <n v="0.02"/>
    <x v="1"/>
    <n v="-533.69000000000005"/>
    <n v="146.05000000000001"/>
    <n v="80.2"/>
    <s v="Saskachewan"/>
    <x v="3"/>
    <s v="Corporate"/>
    <x v="2"/>
    <x v="10"/>
  </r>
  <r>
    <s v="Arianne Irving"/>
    <n v="6112"/>
    <d v="2009-08-23T00:00:00"/>
    <d v="2009-08-24T00:00:00"/>
    <s v="August"/>
    <s v="2009"/>
    <n v="1"/>
    <b v="0"/>
    <s v="Medium"/>
    <n v="31"/>
    <n v="1753.9580000000001"/>
    <n v="0.06"/>
    <x v="0"/>
    <n v="382.39"/>
    <n v="65.989999999999995"/>
    <n v="5.92"/>
    <s v="Saskachewan"/>
    <x v="3"/>
    <s v="Corporate"/>
    <x v="1"/>
    <x v="3"/>
  </r>
  <r>
    <s v="Randy Ferguson"/>
    <n v="6272"/>
    <d v="2010-02-27T00:00:00"/>
    <d v="2010-03-01T00:00:00"/>
    <s v="March"/>
    <s v="2010"/>
    <n v="2"/>
    <b v="0"/>
    <s v="High"/>
    <n v="33"/>
    <n v="497.4"/>
    <n v="0.05"/>
    <x v="0"/>
    <n v="37.9"/>
    <n v="14.98"/>
    <n v="8.99"/>
    <s v="Saskachewan"/>
    <x v="3"/>
    <s v="Corporate"/>
    <x v="2"/>
    <x v="4"/>
  </r>
  <r>
    <s v="Randy Ferguson"/>
    <n v="6272"/>
    <d v="2010-02-27T00:00:00"/>
    <d v="2010-03-01T00:00:00"/>
    <s v="March"/>
    <s v="2010"/>
    <n v="2"/>
    <b v="0"/>
    <s v="High"/>
    <n v="48"/>
    <n v="4965.384"/>
    <n v="0"/>
    <x v="1"/>
    <n v="-175.46"/>
    <n v="124.49"/>
    <n v="51.94"/>
    <s v="Saskachewan"/>
    <x v="3"/>
    <s v="Corporate"/>
    <x v="2"/>
    <x v="10"/>
  </r>
  <r>
    <s v="Randy Ferguson"/>
    <n v="6272"/>
    <d v="2010-02-27T00:00:00"/>
    <d v="2010-03-01T00:00:00"/>
    <s v="March"/>
    <s v="2010"/>
    <n v="2"/>
    <b v="0"/>
    <s v="High"/>
    <n v="8"/>
    <n v="358.41950000000003"/>
    <n v="0.09"/>
    <x v="2"/>
    <n v="-275.06"/>
    <n v="55.99"/>
    <n v="2.5"/>
    <s v="Saskachewan"/>
    <x v="3"/>
    <s v="Corporate"/>
    <x v="1"/>
    <x v="3"/>
  </r>
  <r>
    <s v="Randy Ferguson"/>
    <n v="6272"/>
    <d v="2010-02-27T00:00:00"/>
    <d v="2010-03-01T00:00:00"/>
    <s v="March"/>
    <s v="2010"/>
    <n v="2"/>
    <b v="0"/>
    <s v="High"/>
    <n v="31"/>
    <n v="3232.68"/>
    <n v="0.03"/>
    <x v="0"/>
    <n v="875.45"/>
    <n v="105.98"/>
    <n v="13.99"/>
    <s v="Saskachewan"/>
    <x v="3"/>
    <s v="Corporate"/>
    <x v="2"/>
    <x v="4"/>
  </r>
  <r>
    <s v="Arianne Irving"/>
    <n v="6501"/>
    <d v="2012-01-13T00:00:00"/>
    <d v="2012-01-15T00:00:00"/>
    <s v="January"/>
    <s v="2012"/>
    <n v="2"/>
    <b v="0"/>
    <s v="High"/>
    <n v="35"/>
    <n v="236.99"/>
    <n v="0.06"/>
    <x v="0"/>
    <n v="-95.79"/>
    <n v="6.48"/>
    <n v="6.74"/>
    <s v="Saskachewan"/>
    <x v="3"/>
    <s v="Corporate"/>
    <x v="0"/>
    <x v="5"/>
  </r>
  <r>
    <s v="Arianne Irving"/>
    <n v="6501"/>
    <d v="2012-01-13T00:00:00"/>
    <d v="2012-01-15T00:00:00"/>
    <s v="January"/>
    <s v="2012"/>
    <n v="2"/>
    <b v="0"/>
    <s v="High"/>
    <n v="46"/>
    <n v="4617.3360000000002"/>
    <n v="0.09"/>
    <x v="0"/>
    <n v="978.35"/>
    <n v="125.99"/>
    <n v="7.69"/>
    <s v="Saskachewan"/>
    <x v="3"/>
    <s v="Corporate"/>
    <x v="1"/>
    <x v="3"/>
  </r>
  <r>
    <s v="Cynthia Arntzen"/>
    <n v="6529"/>
    <d v="2012-11-26T00:00:00"/>
    <d v="2012-11-28T00:00:00"/>
    <s v="November"/>
    <s v="2012"/>
    <n v="2"/>
    <b v="0"/>
    <s v="Medium"/>
    <n v="35"/>
    <n v="89.71"/>
    <n v="0.04"/>
    <x v="0"/>
    <n v="20.71"/>
    <n v="2.62"/>
    <n v="0.8"/>
    <s v="Saskachewan"/>
    <x v="3"/>
    <s v="Small Business"/>
    <x v="0"/>
    <x v="6"/>
  </r>
  <r>
    <s v="Andy Gerbode"/>
    <n v="7171"/>
    <d v="2011-02-13T00:00:00"/>
    <d v="2011-02-15T00:00:00"/>
    <s v="February"/>
    <s v="2011"/>
    <n v="2"/>
    <b v="0"/>
    <s v="Medium"/>
    <n v="28"/>
    <n v="1703.8505"/>
    <n v="0"/>
    <x v="0"/>
    <n v="316.06"/>
    <n v="65.989999999999995"/>
    <n v="8.99"/>
    <s v="Saskachewan"/>
    <x v="3"/>
    <s v="Consumer"/>
    <x v="1"/>
    <x v="3"/>
  </r>
  <r>
    <s v="Andy Gerbode"/>
    <n v="7171"/>
    <d v="2011-02-13T00:00:00"/>
    <d v="2011-02-15T00:00:00"/>
    <s v="February"/>
    <s v="2011"/>
    <n v="2"/>
    <b v="0"/>
    <s v="Medium"/>
    <n v="17"/>
    <n v="303.18650000000002"/>
    <n v="0.02"/>
    <x v="0"/>
    <n v="92.59"/>
    <n v="20.99"/>
    <n v="0.99"/>
    <s v="Saskachewan"/>
    <x v="3"/>
    <s v="Consumer"/>
    <x v="1"/>
    <x v="3"/>
  </r>
  <r>
    <s v="Amy Hunt"/>
    <n v="7815"/>
    <d v="2009-01-22T00:00:00"/>
    <d v="2009-01-23T00:00:00"/>
    <s v="January"/>
    <s v="2009"/>
    <n v="1"/>
    <b v="0"/>
    <s v="Critical"/>
    <n v="6"/>
    <n v="187.37"/>
    <n v="0.09"/>
    <x v="0"/>
    <n v="-125.96"/>
    <n v="32.979999999999997"/>
    <n v="5.5"/>
    <s v="Saskachewan"/>
    <x v="3"/>
    <s v="Home Office"/>
    <x v="1"/>
    <x v="7"/>
  </r>
  <r>
    <s v="Amy Hunt"/>
    <n v="9921"/>
    <d v="2011-05-14T00:00:00"/>
    <d v="2011-05-14T00:00:00"/>
    <s v="May"/>
    <s v="2011"/>
    <n v="0"/>
    <s v="FREE DELIVERY"/>
    <s v="low"/>
    <n v="23"/>
    <n v="356.09"/>
    <n v="0.05"/>
    <x v="0"/>
    <n v="155.82"/>
    <n v="15.67"/>
    <n v="1.39"/>
    <s v="Saskachewan"/>
    <x v="3"/>
    <s v="Home Office"/>
    <x v="0"/>
    <x v="8"/>
  </r>
  <r>
    <s v="Craig Molinari"/>
    <n v="10053"/>
    <d v="2012-01-10T00:00:00"/>
    <d v="2012-01-13T00:00:00"/>
    <s v="January"/>
    <s v="2012"/>
    <n v="3"/>
    <b v="0"/>
    <s v="High"/>
    <n v="31"/>
    <n v="162.58000000000001"/>
    <n v="0"/>
    <x v="0"/>
    <n v="-109.86"/>
    <n v="4.8899999999999997"/>
    <n v="4.93"/>
    <s v="Saskachewan"/>
    <x v="3"/>
    <s v="Small Business"/>
    <x v="1"/>
    <x v="7"/>
  </r>
  <r>
    <s v="Craig Molinari"/>
    <n v="10053"/>
    <d v="2012-01-10T00:00:00"/>
    <d v="2012-01-12T00:00:00"/>
    <s v="January"/>
    <s v="2012"/>
    <n v="2"/>
    <b v="0"/>
    <s v="High"/>
    <n v="44"/>
    <n v="6815.23"/>
    <n v="0"/>
    <x v="1"/>
    <n v="-196.07"/>
    <n v="150.97999999999999"/>
    <n v="39.25"/>
    <s v="Saskachewan"/>
    <x v="3"/>
    <s v="Small Business"/>
    <x v="2"/>
    <x v="10"/>
  </r>
  <r>
    <s v="Trudy Brown"/>
    <n v="10309"/>
    <d v="2009-11-21T00:00:00"/>
    <d v="2009-11-21T00:00:00"/>
    <s v="November"/>
    <s v="2009"/>
    <n v="0"/>
    <s v="FREE DELIVERY"/>
    <s v="low"/>
    <n v="23"/>
    <n v="496.15"/>
    <n v="0.03"/>
    <x v="0"/>
    <n v="213.38"/>
    <n v="20.98"/>
    <n v="1.49"/>
    <s v="Saskachewan"/>
    <x v="3"/>
    <s v="Small Business"/>
    <x v="0"/>
    <x v="2"/>
  </r>
  <r>
    <s v="Toby Swindell"/>
    <n v="10978"/>
    <d v="2009-04-01T00:00:00"/>
    <d v="2009-04-02T00:00:00"/>
    <s v="April"/>
    <s v="2009"/>
    <n v="1"/>
    <b v="0"/>
    <s v="Critical"/>
    <n v="9"/>
    <n v="566.53"/>
    <n v="0.06"/>
    <x v="1"/>
    <n v="-209.6"/>
    <n v="60.98"/>
    <n v="30"/>
    <s v="Saskachewan"/>
    <x v="3"/>
    <s v="Small Business"/>
    <x v="2"/>
    <x v="14"/>
  </r>
  <r>
    <s v="Amy Hunt"/>
    <n v="10979"/>
    <d v="2011-10-04T00:00:00"/>
    <d v="2011-10-06T00:00:00"/>
    <s v="October"/>
    <s v="2011"/>
    <n v="2"/>
    <b v="0"/>
    <s v="Medium"/>
    <n v="15"/>
    <n v="486.43"/>
    <n v="0"/>
    <x v="0"/>
    <n v="285.35000000000002"/>
    <n v="30.93"/>
    <n v="3.92"/>
    <s v="Saskachewan"/>
    <x v="3"/>
    <s v="Small Business"/>
    <x v="2"/>
    <x v="4"/>
  </r>
  <r>
    <s v="Amy Hunt"/>
    <n v="10979"/>
    <d v="2011-10-04T00:00:00"/>
    <d v="2011-10-06T00:00:00"/>
    <s v="October"/>
    <s v="2011"/>
    <n v="2"/>
    <b v="0"/>
    <s v="Medium"/>
    <n v="7"/>
    <n v="144.94999999999999"/>
    <n v="0.08"/>
    <x v="2"/>
    <n v="10.82"/>
    <n v="19.98"/>
    <n v="5.86"/>
    <s v="Saskachewan"/>
    <x v="3"/>
    <s v="Small Business"/>
    <x v="0"/>
    <x v="5"/>
  </r>
  <r>
    <s v="Cynthia Arntzen"/>
    <n v="11108"/>
    <d v="2012-08-16T00:00:00"/>
    <d v="2012-08-18T00:00:00"/>
    <s v="August"/>
    <s v="2012"/>
    <n v="2"/>
    <b v="0"/>
    <s v="Not Specified"/>
    <n v="20"/>
    <n v="131.71"/>
    <n v="0.1"/>
    <x v="0"/>
    <n v="-44"/>
    <n v="6.48"/>
    <n v="5.74"/>
    <s v="Saskachewan"/>
    <x v="3"/>
    <s v="Small Business"/>
    <x v="0"/>
    <x v="5"/>
  </r>
  <r>
    <s v="Toby Swindell"/>
    <n v="12067"/>
    <d v="2010-02-04T00:00:00"/>
    <d v="2010-02-04T00:00:00"/>
    <s v="February"/>
    <s v="2010"/>
    <n v="0"/>
    <s v="FREE DELIVERY"/>
    <s v="Critical"/>
    <n v="45"/>
    <n v="271.06"/>
    <n v="0"/>
    <x v="0"/>
    <n v="-76.599999999999994"/>
    <n v="5.74"/>
    <n v="5.01"/>
    <s v="Saskachewan"/>
    <x v="3"/>
    <s v="Small Business"/>
    <x v="0"/>
    <x v="2"/>
  </r>
  <r>
    <s v="Toby Swindell"/>
    <n v="12067"/>
    <d v="2010-02-04T00:00:00"/>
    <d v="2010-02-05T00:00:00"/>
    <s v="February"/>
    <s v="2010"/>
    <n v="1"/>
    <b v="0"/>
    <s v="Critical"/>
    <n v="6"/>
    <n v="58.84"/>
    <n v="0.05"/>
    <x v="0"/>
    <n v="4.29"/>
    <n v="9.48"/>
    <n v="3.72"/>
    <s v="Saskachewan"/>
    <x v="3"/>
    <s v="Small Business"/>
    <x v="2"/>
    <x v="4"/>
  </r>
  <r>
    <s v="Toby Swindell"/>
    <n v="12067"/>
    <d v="2010-02-04T00:00:00"/>
    <d v="2010-02-05T00:00:00"/>
    <s v="February"/>
    <s v="2010"/>
    <n v="1"/>
    <b v="0"/>
    <s v="Critical"/>
    <n v="12"/>
    <n v="1211.72"/>
    <n v="0.04"/>
    <x v="0"/>
    <n v="587.84"/>
    <n v="99.23"/>
    <n v="8.99"/>
    <s v="Saskachewan"/>
    <x v="3"/>
    <s v="Small Business"/>
    <x v="2"/>
    <x v="4"/>
  </r>
  <r>
    <s v="Toby Swindell"/>
    <n v="12067"/>
    <d v="2010-02-04T00:00:00"/>
    <d v="2010-02-05T00:00:00"/>
    <s v="February"/>
    <s v="2010"/>
    <n v="1"/>
    <b v="0"/>
    <s v="Critical"/>
    <n v="9"/>
    <n v="75.260000000000005"/>
    <n v="0.01"/>
    <x v="0"/>
    <n v="-17.239999999999998"/>
    <n v="7.64"/>
    <n v="5.83"/>
    <s v="Saskachewan"/>
    <x v="3"/>
    <s v="Small Business"/>
    <x v="0"/>
    <x v="5"/>
  </r>
  <r>
    <s v="Toby Swindell"/>
    <n v="12067"/>
    <d v="2010-02-04T00:00:00"/>
    <d v="2010-02-05T00:00:00"/>
    <s v="February"/>
    <s v="2010"/>
    <n v="1"/>
    <b v="0"/>
    <s v="Critical"/>
    <n v="7"/>
    <n v="407.11599999999999"/>
    <n v="0.08"/>
    <x v="0"/>
    <n v="-289.81"/>
    <n v="65.989999999999995"/>
    <n v="19.989999999999998"/>
    <s v="Saskachewan"/>
    <x v="3"/>
    <s v="Small Business"/>
    <x v="1"/>
    <x v="3"/>
  </r>
  <r>
    <s v="Philip Fox"/>
    <n v="12804"/>
    <d v="2012-05-25T00:00:00"/>
    <d v="2012-05-28T00:00:00"/>
    <s v="May"/>
    <s v="2012"/>
    <n v="3"/>
    <b v="0"/>
    <s v="Medium"/>
    <n v="21"/>
    <n v="69.06"/>
    <n v="0"/>
    <x v="0"/>
    <n v="28.47"/>
    <n v="3.08"/>
    <n v="0.5"/>
    <s v="Saskachewan"/>
    <x v="3"/>
    <s v="Home Office"/>
    <x v="0"/>
    <x v="11"/>
  </r>
  <r>
    <s v="Philip Fox"/>
    <n v="12804"/>
    <d v="2012-05-25T00:00:00"/>
    <d v="2012-05-27T00:00:00"/>
    <s v="May"/>
    <s v="2012"/>
    <n v="2"/>
    <b v="0"/>
    <s v="Medium"/>
    <n v="50"/>
    <n v="84.01"/>
    <n v="0.08"/>
    <x v="0"/>
    <n v="-4.17"/>
    <n v="1.81"/>
    <n v="0.75"/>
    <s v="Saskachewan"/>
    <x v="3"/>
    <s v="Home Office"/>
    <x v="0"/>
    <x v="6"/>
  </r>
  <r>
    <s v="Philip Fox"/>
    <n v="12804"/>
    <d v="2012-05-25T00:00:00"/>
    <d v="2012-05-27T00:00:00"/>
    <s v="May"/>
    <s v="2012"/>
    <n v="2"/>
    <b v="0"/>
    <s v="Medium"/>
    <n v="34"/>
    <n v="592.91999999999996"/>
    <n v="0.02"/>
    <x v="2"/>
    <n v="-44.92"/>
    <n v="16.059999999999999"/>
    <n v="8.34"/>
    <s v="Saskachewan"/>
    <x v="3"/>
    <s v="Home Office"/>
    <x v="0"/>
    <x v="0"/>
  </r>
  <r>
    <s v="Cynthia Arntzen"/>
    <n v="13575"/>
    <d v="2012-08-29T00:00:00"/>
    <d v="2012-09-01T00:00:00"/>
    <s v="September"/>
    <s v="2012"/>
    <n v="3"/>
    <b v="0"/>
    <s v="Critical"/>
    <n v="15"/>
    <n v="106.1"/>
    <n v="0.09"/>
    <x v="2"/>
    <n v="-65.67"/>
    <n v="6.48"/>
    <n v="8.19"/>
    <s v="Saskachewan"/>
    <x v="3"/>
    <s v="Small Business"/>
    <x v="0"/>
    <x v="5"/>
  </r>
  <r>
    <s v="Randy Ferguson"/>
    <n v="13635"/>
    <d v="2009-05-01T00:00:00"/>
    <d v="2009-05-02T00:00:00"/>
    <s v="May"/>
    <s v="2009"/>
    <n v="1"/>
    <b v="0"/>
    <s v="Critical"/>
    <n v="28"/>
    <n v="149"/>
    <n v="0.06"/>
    <x v="0"/>
    <n v="-119.48"/>
    <n v="4.9800000000000004"/>
    <n v="7.44"/>
    <s v="Saskachewan"/>
    <x v="3"/>
    <s v="Home Office"/>
    <x v="0"/>
    <x v="5"/>
  </r>
  <r>
    <s v="Randy Ferguson"/>
    <n v="13635"/>
    <d v="2009-05-01T00:00:00"/>
    <d v="2009-05-03T00:00:00"/>
    <s v="May"/>
    <s v="2009"/>
    <n v="2"/>
    <b v="0"/>
    <s v="Critical"/>
    <n v="49"/>
    <n v="334.29"/>
    <n v="0.01"/>
    <x v="0"/>
    <n v="-157.28"/>
    <n v="6.48"/>
    <n v="7.37"/>
    <s v="Saskachewan"/>
    <x v="3"/>
    <s v="Home Office"/>
    <x v="0"/>
    <x v="5"/>
  </r>
  <r>
    <s v="Brian Dahlen"/>
    <n v="14245"/>
    <d v="2010-02-11T00:00:00"/>
    <d v="2010-02-12T00:00:00"/>
    <s v="February"/>
    <s v="2010"/>
    <n v="1"/>
    <b v="0"/>
    <s v="Critical"/>
    <n v="17"/>
    <n v="454.09"/>
    <n v="0.1"/>
    <x v="0"/>
    <n v="29.7"/>
    <n v="28.15"/>
    <n v="6.17"/>
    <s v="Saskachewan"/>
    <x v="3"/>
    <s v="Small Business"/>
    <x v="0"/>
    <x v="12"/>
  </r>
  <r>
    <s v="Trudy Brown"/>
    <n v="15904"/>
    <d v="2009-10-27T00:00:00"/>
    <d v="2009-10-28T00:00:00"/>
    <s v="October"/>
    <s v="2009"/>
    <n v="1"/>
    <b v="0"/>
    <s v="Not Specified"/>
    <n v="39"/>
    <n v="124.01"/>
    <n v="0.08"/>
    <x v="0"/>
    <n v="-109.02"/>
    <n v="3.28"/>
    <n v="3.97"/>
    <s v="Saskachewan"/>
    <x v="3"/>
    <s v="Small Business"/>
    <x v="0"/>
    <x v="12"/>
  </r>
  <r>
    <s v="Trudy Brown"/>
    <n v="15904"/>
    <d v="2009-10-27T00:00:00"/>
    <d v="2009-10-29T00:00:00"/>
    <s v="October"/>
    <s v="2009"/>
    <n v="2"/>
    <b v="0"/>
    <s v="Not Specified"/>
    <n v="49"/>
    <n v="1836.84"/>
    <n v="0.09"/>
    <x v="2"/>
    <n v="129.94999999999999"/>
    <n v="40.97"/>
    <n v="8.99"/>
    <s v="Saskachewan"/>
    <x v="3"/>
    <s v="Small Business"/>
    <x v="0"/>
    <x v="12"/>
  </r>
  <r>
    <s v="Beth Fritzler"/>
    <n v="16422"/>
    <d v="2011-10-09T00:00:00"/>
    <d v="2011-10-10T00:00:00"/>
    <s v="October"/>
    <s v="2011"/>
    <n v="1"/>
    <b v="0"/>
    <s v="Critical"/>
    <n v="40"/>
    <n v="272.01"/>
    <n v="0.01"/>
    <x v="0"/>
    <n v="-42.45"/>
    <n v="6.48"/>
    <n v="5.14"/>
    <s v="Saskachewan"/>
    <x v="3"/>
    <s v="Small Business"/>
    <x v="0"/>
    <x v="5"/>
  </r>
  <r>
    <s v="Beth Fritzler"/>
    <n v="16422"/>
    <d v="2011-10-09T00:00:00"/>
    <d v="2011-10-11T00:00:00"/>
    <s v="October"/>
    <s v="2011"/>
    <n v="2"/>
    <b v="0"/>
    <s v="Critical"/>
    <n v="16"/>
    <n v="171.5"/>
    <n v="0.02"/>
    <x v="0"/>
    <n v="-20.41"/>
    <n v="10.23"/>
    <n v="4.68"/>
    <s v="Saskachewan"/>
    <x v="3"/>
    <s v="Small Business"/>
    <x v="0"/>
    <x v="15"/>
  </r>
  <r>
    <s v="Cynthia Arntzen"/>
    <n v="17345"/>
    <d v="2011-08-02T00:00:00"/>
    <d v="2011-08-04T00:00:00"/>
    <s v="August"/>
    <s v="2011"/>
    <n v="2"/>
    <b v="0"/>
    <s v="Critical"/>
    <n v="23"/>
    <n v="195.61"/>
    <n v="0"/>
    <x v="0"/>
    <n v="-17.02"/>
    <n v="7.64"/>
    <n v="5.83"/>
    <s v="Saskachewan"/>
    <x v="3"/>
    <s v="Small Business"/>
    <x v="0"/>
    <x v="5"/>
  </r>
  <r>
    <s v="Roy Collins"/>
    <n v="18208"/>
    <d v="2012-04-01T00:00:00"/>
    <d v="2012-04-03T00:00:00"/>
    <s v="April"/>
    <s v="2012"/>
    <n v="2"/>
    <b v="0"/>
    <s v="Not Specified"/>
    <n v="34"/>
    <n v="197.45"/>
    <n v="0.06"/>
    <x v="0"/>
    <n v="65.44"/>
    <n v="5.68"/>
    <n v="1.39"/>
    <s v="Saskachewan"/>
    <x v="3"/>
    <s v="Corporate"/>
    <x v="0"/>
    <x v="8"/>
  </r>
  <r>
    <s v="Roy Collins"/>
    <n v="18208"/>
    <d v="2012-04-01T00:00:00"/>
    <d v="2012-04-03T00:00:00"/>
    <s v="April"/>
    <s v="2012"/>
    <n v="2"/>
    <b v="0"/>
    <s v="Not Specified"/>
    <n v="36"/>
    <n v="82.98"/>
    <n v="0.08"/>
    <x v="0"/>
    <n v="-137.87"/>
    <n v="2.2799999999999998"/>
    <n v="5.2"/>
    <s v="Saskachewan"/>
    <x v="3"/>
    <s v="Corporate"/>
    <x v="0"/>
    <x v="12"/>
  </r>
  <r>
    <s v="Toby Swindell"/>
    <n v="18500"/>
    <d v="2012-02-11T00:00:00"/>
    <d v="2012-02-12T00:00:00"/>
    <s v="February"/>
    <s v="2012"/>
    <n v="1"/>
    <b v="0"/>
    <s v="Medium"/>
    <n v="44"/>
    <n v="2507.79"/>
    <n v="0.08"/>
    <x v="1"/>
    <n v="-779.81"/>
    <n v="58.14"/>
    <n v="36.61"/>
    <s v="Saskachewan"/>
    <x v="3"/>
    <s v="Small Business"/>
    <x v="2"/>
    <x v="9"/>
  </r>
  <r>
    <s v="Toby Swindell"/>
    <n v="18500"/>
    <d v="2012-02-11T00:00:00"/>
    <d v="2012-02-12T00:00:00"/>
    <s v="February"/>
    <s v="2012"/>
    <n v="1"/>
    <b v="0"/>
    <s v="Medium"/>
    <n v="30"/>
    <n v="1052.68"/>
    <n v="0.02"/>
    <x v="0"/>
    <n v="-19.27"/>
    <n v="32.979999999999997"/>
    <n v="5.5"/>
    <s v="Saskachewan"/>
    <x v="3"/>
    <s v="Small Business"/>
    <x v="1"/>
    <x v="7"/>
  </r>
  <r>
    <s v="Toby Swindell"/>
    <n v="18500"/>
    <d v="2012-02-11T00:00:00"/>
    <d v="2012-02-13T00:00:00"/>
    <s v="February"/>
    <s v="2012"/>
    <n v="2"/>
    <b v="0"/>
    <s v="Medium"/>
    <n v="30"/>
    <n v="2536.31"/>
    <n v="0.01"/>
    <x v="0"/>
    <n v="-643.46"/>
    <n v="80.98"/>
    <n v="35"/>
    <s v="Saskachewan"/>
    <x v="3"/>
    <s v="Small Business"/>
    <x v="0"/>
    <x v="0"/>
  </r>
  <r>
    <s v="Andy Gerbode"/>
    <n v="18597"/>
    <d v="2010-09-26T00:00:00"/>
    <d v="2010-09-27T00:00:00"/>
    <s v="September"/>
    <s v="2010"/>
    <n v="1"/>
    <b v="0"/>
    <s v="Medium"/>
    <n v="37"/>
    <n v="101.2"/>
    <n v="0.1"/>
    <x v="0"/>
    <n v="38.58"/>
    <n v="2.88"/>
    <n v="0.5"/>
    <s v="Saskachewan"/>
    <x v="3"/>
    <s v="Consumer"/>
    <x v="0"/>
    <x v="11"/>
  </r>
  <r>
    <s v="Cynthia Arntzen"/>
    <n v="18822"/>
    <d v="2010-12-21T00:00:00"/>
    <d v="2010-12-30T00:00:00"/>
    <s v="December"/>
    <s v="2010"/>
    <n v="9"/>
    <b v="0"/>
    <s v="low"/>
    <n v="34"/>
    <n v="1950.0360000000001"/>
    <n v="0.03"/>
    <x v="0"/>
    <n v="361.89"/>
    <n v="65.989999999999995"/>
    <n v="8.99"/>
    <s v="Saskachewan"/>
    <x v="3"/>
    <s v="Small Business"/>
    <x v="1"/>
    <x v="3"/>
  </r>
  <r>
    <s v="Cynthia Arntzen"/>
    <n v="19232"/>
    <d v="2009-07-12T00:00:00"/>
    <d v="2009-07-17T00:00:00"/>
    <s v="July"/>
    <s v="2009"/>
    <n v="5"/>
    <b v="0"/>
    <s v="low"/>
    <n v="43"/>
    <n v="265.38"/>
    <n v="0.04"/>
    <x v="0"/>
    <n v="-107.59"/>
    <n v="6.24"/>
    <n v="5.22"/>
    <s v="Saskachewan"/>
    <x v="3"/>
    <s v="Small Business"/>
    <x v="2"/>
    <x v="4"/>
  </r>
  <r>
    <s v="Cynthia Arntzen"/>
    <n v="19232"/>
    <d v="2009-07-12T00:00:00"/>
    <d v="2009-07-14T00:00:00"/>
    <s v="July"/>
    <s v="2009"/>
    <n v="2"/>
    <b v="0"/>
    <s v="low"/>
    <n v="5"/>
    <n v="33.409999999999997"/>
    <n v="0.09"/>
    <x v="0"/>
    <n v="-3.48"/>
    <n v="6.68"/>
    <n v="1.5"/>
    <s v="Saskachewan"/>
    <x v="3"/>
    <s v="Small Business"/>
    <x v="0"/>
    <x v="12"/>
  </r>
  <r>
    <s v="Cynthia Arntzen"/>
    <n v="19232"/>
    <d v="2009-07-12T00:00:00"/>
    <d v="2009-07-19T00:00:00"/>
    <s v="July"/>
    <s v="2009"/>
    <n v="7"/>
    <b v="0"/>
    <s v="low"/>
    <n v="28"/>
    <n v="7157.16"/>
    <n v="0.09"/>
    <x v="1"/>
    <n v="1150.33"/>
    <n v="260.98"/>
    <n v="41.91"/>
    <s v="Saskachewan"/>
    <x v="3"/>
    <s v="Small Business"/>
    <x v="2"/>
    <x v="9"/>
  </r>
  <r>
    <s v="Randy Ferguson"/>
    <n v="19363"/>
    <d v="2011-07-05T00:00:00"/>
    <d v="2011-07-06T00:00:00"/>
    <s v="July"/>
    <s v="2011"/>
    <n v="1"/>
    <b v="0"/>
    <s v="High"/>
    <n v="44"/>
    <n v="286.06"/>
    <n v="0.1"/>
    <x v="0"/>
    <n v="-85.09"/>
    <n v="6.68"/>
    <n v="5.66"/>
    <s v="Saskachewan"/>
    <x v="3"/>
    <s v="Home Office"/>
    <x v="0"/>
    <x v="5"/>
  </r>
  <r>
    <s v="Randy Ferguson"/>
    <n v="19363"/>
    <d v="2011-07-05T00:00:00"/>
    <d v="2011-07-07T00:00:00"/>
    <s v="July"/>
    <s v="2011"/>
    <n v="2"/>
    <b v="0"/>
    <s v="High"/>
    <n v="41"/>
    <n v="248.1"/>
    <n v="0.04"/>
    <x v="0"/>
    <n v="49.67"/>
    <n v="5.98"/>
    <n v="0.96"/>
    <s v="Saskachewan"/>
    <x v="3"/>
    <s v="Home Office"/>
    <x v="0"/>
    <x v="12"/>
  </r>
  <r>
    <s v="Amy Hunt"/>
    <n v="19367"/>
    <d v="2009-04-20T00:00:00"/>
    <d v="2009-04-22T00:00:00"/>
    <s v="April"/>
    <s v="2009"/>
    <n v="2"/>
    <b v="0"/>
    <s v="High"/>
    <n v="20"/>
    <n v="112.42"/>
    <n v="0.09"/>
    <x v="0"/>
    <n v="7.4"/>
    <n v="5.98"/>
    <n v="2.5"/>
    <s v="Saskachewan"/>
    <x v="3"/>
    <s v="Home Office"/>
    <x v="0"/>
    <x v="8"/>
  </r>
  <r>
    <s v="Brosina Hoffman"/>
    <n v="19911"/>
    <d v="2011-10-06T00:00:00"/>
    <d v="2011-10-07T00:00:00"/>
    <s v="October"/>
    <s v="2011"/>
    <n v="1"/>
    <b v="0"/>
    <s v="High"/>
    <n v="43"/>
    <n v="1054.7"/>
    <n v="7.0000000000000007E-2"/>
    <x v="0"/>
    <n v="213.26"/>
    <n v="25.98"/>
    <n v="5.37"/>
    <s v="Saskachewan"/>
    <x v="3"/>
    <s v="Consumer"/>
    <x v="0"/>
    <x v="1"/>
  </r>
  <r>
    <s v="Brosina Hoffman"/>
    <n v="19911"/>
    <d v="2011-10-06T00:00:00"/>
    <d v="2011-10-08T00:00:00"/>
    <s v="October"/>
    <s v="2011"/>
    <n v="2"/>
    <b v="0"/>
    <s v="High"/>
    <n v="38"/>
    <n v="5349.21"/>
    <n v="0.01"/>
    <x v="1"/>
    <n v="61.9"/>
    <n v="135.99"/>
    <n v="28.63"/>
    <s v="Saskachewan"/>
    <x v="3"/>
    <s v="Consumer"/>
    <x v="2"/>
    <x v="14"/>
  </r>
  <r>
    <s v="Brosina Hoffman"/>
    <n v="19911"/>
    <d v="2011-10-06T00:00:00"/>
    <d v="2011-10-06T00:00:00"/>
    <s v="October"/>
    <s v="2011"/>
    <n v="0"/>
    <s v="FREE DELIVERY"/>
    <s v="High"/>
    <n v="39"/>
    <n v="4859.37"/>
    <n v="7.0000000000000007E-2"/>
    <x v="0"/>
    <n v="2472.3200000000002"/>
    <n v="150.97999999999999"/>
    <n v="13.99"/>
    <s v="Saskachewan"/>
    <x v="3"/>
    <s v="Consumer"/>
    <x v="1"/>
    <x v="16"/>
  </r>
  <r>
    <s v="Trudy Brown"/>
    <n v="20517"/>
    <d v="2010-09-15T00:00:00"/>
    <d v="2010-09-17T00:00:00"/>
    <s v="September"/>
    <s v="2010"/>
    <n v="2"/>
    <b v="0"/>
    <s v="low"/>
    <n v="39"/>
    <n v="116.63"/>
    <n v="0.03"/>
    <x v="0"/>
    <n v="6.81"/>
    <n v="2.94"/>
    <n v="0.96"/>
    <s v="Saskachewan"/>
    <x v="3"/>
    <s v="Small Business"/>
    <x v="0"/>
    <x v="12"/>
  </r>
  <r>
    <s v="Brian Dahlen"/>
    <n v="21605"/>
    <d v="2012-04-08T00:00:00"/>
    <d v="2012-04-10T00:00:00"/>
    <s v="April"/>
    <s v="2012"/>
    <n v="2"/>
    <b v="0"/>
    <s v="High"/>
    <n v="32"/>
    <n v="1932.97"/>
    <n v="0.08"/>
    <x v="1"/>
    <n v="-514.94000000000005"/>
    <n v="60.98"/>
    <n v="30"/>
    <s v="Saskachewan"/>
    <x v="3"/>
    <s v="Small Business"/>
    <x v="2"/>
    <x v="14"/>
  </r>
  <r>
    <s v="Brian Dahlen"/>
    <n v="21605"/>
    <d v="2012-04-08T00:00:00"/>
    <d v="2012-04-10T00:00:00"/>
    <s v="April"/>
    <s v="2012"/>
    <n v="2"/>
    <b v="0"/>
    <s v="High"/>
    <n v="46"/>
    <n v="476.49"/>
    <n v="0.1"/>
    <x v="0"/>
    <n v="-18.57"/>
    <n v="10.64"/>
    <n v="5.16"/>
    <s v="Saskachewan"/>
    <x v="3"/>
    <s v="Small Business"/>
    <x v="2"/>
    <x v="4"/>
  </r>
  <r>
    <s v="Andy Gerbode"/>
    <n v="21830"/>
    <d v="2009-01-11T00:00:00"/>
    <d v="2009-01-18T00:00:00"/>
    <s v="January"/>
    <s v="2009"/>
    <n v="7"/>
    <b v="0"/>
    <s v="low"/>
    <n v="19"/>
    <n v="6991.65"/>
    <n v="0.08"/>
    <x v="1"/>
    <n v="906.8"/>
    <n v="399.98"/>
    <n v="12.06"/>
    <s v="Saskachewan"/>
    <x v="3"/>
    <s v="Consumer"/>
    <x v="1"/>
    <x v="16"/>
  </r>
  <r>
    <s v="Christina Anderson"/>
    <n v="22147"/>
    <d v="2009-01-16T00:00:00"/>
    <d v="2009-01-20T00:00:00"/>
    <s v="January"/>
    <s v="2009"/>
    <n v="4"/>
    <b v="0"/>
    <s v="low"/>
    <n v="37"/>
    <n v="832.14"/>
    <n v="0.04"/>
    <x v="0"/>
    <n v="175.07"/>
    <n v="22.72"/>
    <n v="8.99"/>
    <s v="Saskachewan"/>
    <x v="3"/>
    <s v="Corporate"/>
    <x v="2"/>
    <x v="4"/>
  </r>
  <r>
    <s v="Cynthia Arntzen"/>
    <n v="22182"/>
    <d v="2012-09-05T00:00:00"/>
    <d v="2012-09-06T00:00:00"/>
    <s v="September"/>
    <s v="2012"/>
    <n v="1"/>
    <b v="0"/>
    <s v="Medium"/>
    <n v="4"/>
    <n v="55.97"/>
    <n v="0.09"/>
    <x v="0"/>
    <n v="-19.34"/>
    <n v="12.53"/>
    <n v="7.17"/>
    <s v="Saskachewan"/>
    <x v="3"/>
    <s v="Small Business"/>
    <x v="0"/>
    <x v="2"/>
  </r>
  <r>
    <s v="Cynthia Arntzen"/>
    <n v="22182"/>
    <d v="2012-09-05T00:00:00"/>
    <d v="2012-09-08T00:00:00"/>
    <s v="September"/>
    <s v="2012"/>
    <n v="3"/>
    <b v="0"/>
    <s v="Medium"/>
    <n v="9"/>
    <n v="174.72"/>
    <n v="0.06"/>
    <x v="0"/>
    <n v="-63.48"/>
    <n v="19.98"/>
    <n v="4"/>
    <s v="Saskachewan"/>
    <x v="3"/>
    <s v="Small Business"/>
    <x v="1"/>
    <x v="7"/>
  </r>
  <r>
    <s v="Cynthia Arntzen"/>
    <n v="22182"/>
    <d v="2012-09-05T00:00:00"/>
    <d v="2012-09-07T00:00:00"/>
    <s v="September"/>
    <s v="2012"/>
    <n v="2"/>
    <b v="0"/>
    <s v="Medium"/>
    <n v="48"/>
    <n v="2271.37"/>
    <n v="0.09"/>
    <x v="2"/>
    <n v="528.11"/>
    <n v="49.34"/>
    <n v="10.25"/>
    <s v="Saskachewan"/>
    <x v="3"/>
    <s v="Small Business"/>
    <x v="2"/>
    <x v="4"/>
  </r>
  <r>
    <s v="Amy Hunt"/>
    <n v="22243"/>
    <d v="2009-01-15T00:00:00"/>
    <d v="2009-01-16T00:00:00"/>
    <s v="January"/>
    <s v="2009"/>
    <n v="1"/>
    <b v="0"/>
    <s v="Critical"/>
    <n v="9"/>
    <n v="24.76"/>
    <n v="0.09"/>
    <x v="0"/>
    <n v="-1.82"/>
    <n v="2.88"/>
    <n v="0.7"/>
    <s v="Saskachewan"/>
    <x v="3"/>
    <s v="Consumer"/>
    <x v="0"/>
    <x v="12"/>
  </r>
  <r>
    <s v="Trudy Brown"/>
    <n v="23104"/>
    <d v="2011-04-09T00:00:00"/>
    <d v="2011-04-10T00:00:00"/>
    <s v="April"/>
    <s v="2011"/>
    <n v="1"/>
    <b v="0"/>
    <s v="Medium"/>
    <n v="3"/>
    <n v="30.92"/>
    <n v="0.02"/>
    <x v="2"/>
    <n v="28.64"/>
    <n v="6.98"/>
    <n v="2.83"/>
    <s v="Saskachewan"/>
    <x v="3"/>
    <s v="Small Business"/>
    <x v="2"/>
    <x v="4"/>
  </r>
  <r>
    <s v="Trudy Brown"/>
    <n v="23104"/>
    <d v="2011-04-09T00:00:00"/>
    <d v="2011-04-12T00:00:00"/>
    <s v="April"/>
    <s v="2011"/>
    <n v="3"/>
    <b v="0"/>
    <s v="Medium"/>
    <n v="24"/>
    <n v="142.80000000000001"/>
    <n v="0.01"/>
    <x v="0"/>
    <n v="-25"/>
    <n v="5.81"/>
    <n v="3.37"/>
    <s v="Saskachewan"/>
    <x v="3"/>
    <s v="Small Business"/>
    <x v="0"/>
    <x v="6"/>
  </r>
  <r>
    <s v="Robert Dilbeck"/>
    <n v="23363"/>
    <d v="2012-05-29T00:00:00"/>
    <d v="2012-06-05T00:00:00"/>
    <s v="June"/>
    <s v="2012"/>
    <n v="7"/>
    <b v="0"/>
    <s v="low"/>
    <n v="46"/>
    <n v="241.81"/>
    <n v="0.02"/>
    <x v="0"/>
    <n v="-94.83"/>
    <n v="4.91"/>
    <n v="4.97"/>
    <s v="Saskachewan"/>
    <x v="3"/>
    <s v="Corporate"/>
    <x v="0"/>
    <x v="2"/>
  </r>
  <r>
    <s v="Cynthia Arntzen"/>
    <n v="23559"/>
    <d v="2010-07-18T00:00:00"/>
    <d v="2010-07-25T00:00:00"/>
    <s v="July"/>
    <s v="2010"/>
    <n v="7"/>
    <b v="0"/>
    <s v="low"/>
    <n v="14"/>
    <n v="425.67"/>
    <n v="0.03"/>
    <x v="2"/>
    <n v="166.57"/>
    <n v="28.53"/>
    <n v="1.49"/>
    <s v="Saskachewan"/>
    <x v="3"/>
    <s v="Home Office"/>
    <x v="0"/>
    <x v="2"/>
  </r>
  <r>
    <s v="Cynthia Arntzen"/>
    <n v="23559"/>
    <d v="2010-07-18T00:00:00"/>
    <d v="2010-07-23T00:00:00"/>
    <s v="July"/>
    <s v="2010"/>
    <n v="5"/>
    <b v="0"/>
    <s v="low"/>
    <n v="9"/>
    <n v="173.44"/>
    <n v="0.02"/>
    <x v="0"/>
    <n v="-34.630000000000003"/>
    <n v="17.98"/>
    <n v="8.51"/>
    <s v="Saskachewan"/>
    <x v="3"/>
    <s v="Home Office"/>
    <x v="1"/>
    <x v="16"/>
  </r>
  <r>
    <s v="Amy Hunt"/>
    <n v="24160"/>
    <d v="2011-02-01T00:00:00"/>
    <d v="2011-02-02T00:00:00"/>
    <s v="February"/>
    <s v="2011"/>
    <n v="1"/>
    <b v="0"/>
    <s v="Medium"/>
    <n v="44"/>
    <n v="3644.596"/>
    <n v="0.06"/>
    <x v="0"/>
    <n v="1104.32"/>
    <n v="95.99"/>
    <n v="4.9000000000000004"/>
    <s v="Saskachewan"/>
    <x v="3"/>
    <s v="Home Office"/>
    <x v="1"/>
    <x v="3"/>
  </r>
  <r>
    <s v="Beth Fritzler"/>
    <n v="24193"/>
    <d v="2009-03-14T00:00:00"/>
    <d v="2009-03-16T00:00:00"/>
    <s v="March"/>
    <s v="2009"/>
    <n v="2"/>
    <b v="0"/>
    <s v="Not Specified"/>
    <n v="45"/>
    <n v="9539.6"/>
    <n v="0.02"/>
    <x v="1"/>
    <n v="-163.63"/>
    <n v="200.98"/>
    <n v="55.96"/>
    <s v="Saskachewan"/>
    <x v="3"/>
    <s v="Small Business"/>
    <x v="2"/>
    <x v="9"/>
  </r>
  <r>
    <s v="Beth Fritzler"/>
    <n v="24193"/>
    <d v="2009-03-14T00:00:00"/>
    <d v="2009-03-15T00:00:00"/>
    <s v="March"/>
    <s v="2009"/>
    <n v="1"/>
    <b v="0"/>
    <s v="Not Specified"/>
    <n v="24"/>
    <n v="109.86"/>
    <n v="0.02"/>
    <x v="0"/>
    <n v="-63.87"/>
    <n v="4.28"/>
    <n v="5.17"/>
    <s v="Saskachewan"/>
    <x v="3"/>
    <s v="Small Business"/>
    <x v="0"/>
    <x v="5"/>
  </r>
  <r>
    <s v="Beth Fritzler"/>
    <n v="24193"/>
    <d v="2009-03-14T00:00:00"/>
    <d v="2009-03-16T00:00:00"/>
    <s v="March"/>
    <s v="2009"/>
    <n v="2"/>
    <b v="0"/>
    <s v="Not Specified"/>
    <n v="19"/>
    <n v="1426.5125"/>
    <n v="0.04"/>
    <x v="0"/>
    <n v="-175.18"/>
    <n v="85.99"/>
    <n v="0.99"/>
    <s v="Saskachewan"/>
    <x v="3"/>
    <s v="Small Business"/>
    <x v="1"/>
    <x v="3"/>
  </r>
  <r>
    <s v="Toby Swindell"/>
    <n v="24352"/>
    <d v="2010-05-10T00:00:00"/>
    <d v="2010-05-10T00:00:00"/>
    <s v="May"/>
    <s v="2010"/>
    <n v="0"/>
    <s v="FREE DELIVERY"/>
    <s v="Critical"/>
    <n v="32"/>
    <n v="103.48"/>
    <n v="0.03"/>
    <x v="0"/>
    <n v="20.53"/>
    <n v="3.14"/>
    <n v="1.1399999999999999"/>
    <s v="Saskachewan"/>
    <x v="3"/>
    <s v="Small Business"/>
    <x v="0"/>
    <x v="5"/>
  </r>
  <r>
    <s v="Trudy Brown"/>
    <n v="24646"/>
    <d v="2011-04-15T00:00:00"/>
    <d v="2011-04-16T00:00:00"/>
    <s v="April"/>
    <s v="2011"/>
    <n v="1"/>
    <b v="0"/>
    <s v="Not Specified"/>
    <n v="46"/>
    <n v="662.51"/>
    <n v="0.09"/>
    <x v="0"/>
    <n v="293.32"/>
    <n v="15.67"/>
    <n v="1.39"/>
    <s v="Saskachewan"/>
    <x v="3"/>
    <s v="Small Business"/>
    <x v="0"/>
    <x v="8"/>
  </r>
  <r>
    <s v="Trudy Brown"/>
    <n v="24646"/>
    <d v="2011-04-15T00:00:00"/>
    <d v="2011-04-17T00:00:00"/>
    <s v="April"/>
    <s v="2011"/>
    <n v="2"/>
    <b v="0"/>
    <s v="Not Specified"/>
    <n v="21"/>
    <n v="61.18"/>
    <n v="0"/>
    <x v="0"/>
    <n v="6.85"/>
    <n v="2.88"/>
    <n v="0.7"/>
    <s v="Saskachewan"/>
    <x v="3"/>
    <s v="Small Business"/>
    <x v="0"/>
    <x v="12"/>
  </r>
  <r>
    <s v="Beth Fritzler"/>
    <n v="24993"/>
    <d v="2010-03-11T00:00:00"/>
    <d v="2010-03-13T00:00:00"/>
    <s v="March"/>
    <s v="2010"/>
    <n v="2"/>
    <b v="0"/>
    <s v="High"/>
    <n v="36"/>
    <n v="1561.2204999999999"/>
    <n v="0.09"/>
    <x v="0"/>
    <n v="-226.82"/>
    <n v="55.99"/>
    <n v="2.5"/>
    <s v="Saskachewan"/>
    <x v="3"/>
    <s v="Small Business"/>
    <x v="1"/>
    <x v="3"/>
  </r>
  <r>
    <s v="Brosina Hoffman"/>
    <n v="25060"/>
    <d v="2009-07-20T00:00:00"/>
    <d v="2009-07-22T00:00:00"/>
    <s v="July"/>
    <s v="2009"/>
    <n v="2"/>
    <b v="0"/>
    <s v="Not Specified"/>
    <n v="6"/>
    <n v="7767.02"/>
    <n v="0.03"/>
    <x v="0"/>
    <n v="2070.62"/>
    <n v="1270.99"/>
    <n v="19.989999999999998"/>
    <s v="Saskachewan"/>
    <x v="3"/>
    <s v="Consumer"/>
    <x v="0"/>
    <x v="2"/>
  </r>
  <r>
    <s v="Brosina Hoffman"/>
    <n v="25060"/>
    <d v="2009-07-20T00:00:00"/>
    <d v="2009-07-22T00:00:00"/>
    <s v="July"/>
    <s v="2009"/>
    <n v="2"/>
    <b v="0"/>
    <s v="Not Specified"/>
    <n v="1"/>
    <n v="1893.93"/>
    <n v="7.0000000000000007E-2"/>
    <x v="1"/>
    <n v="-4654.7299999999996"/>
    <n v="2036.48"/>
    <n v="14.7"/>
    <s v="Saskachewan"/>
    <x v="3"/>
    <s v="Consumer"/>
    <x v="1"/>
    <x v="16"/>
  </r>
  <r>
    <s v="Randy Ferguson"/>
    <n v="25447"/>
    <d v="2012-05-23T00:00:00"/>
    <d v="2012-05-24T00:00:00"/>
    <s v="May"/>
    <s v="2012"/>
    <n v="1"/>
    <b v="0"/>
    <s v="Not Specified"/>
    <n v="25"/>
    <n v="536.21"/>
    <n v="0.09"/>
    <x v="0"/>
    <n v="106.98"/>
    <n v="22.72"/>
    <n v="8.99"/>
    <s v="Saskachewan"/>
    <x v="3"/>
    <s v="Corporate"/>
    <x v="2"/>
    <x v="4"/>
  </r>
  <r>
    <s v="Randy Ferguson"/>
    <n v="25447"/>
    <d v="2012-05-23T00:00:00"/>
    <d v="2012-05-26T00:00:00"/>
    <s v="May"/>
    <s v="2012"/>
    <n v="3"/>
    <b v="0"/>
    <s v="Not Specified"/>
    <n v="18"/>
    <n v="4428.5600000000004"/>
    <n v="0.03"/>
    <x v="1"/>
    <n v="213.62"/>
    <n v="296.18"/>
    <n v="54.12"/>
    <s v="Saskachewan"/>
    <x v="3"/>
    <s v="Corporate"/>
    <x v="2"/>
    <x v="10"/>
  </r>
  <r>
    <s v="Beth Fritzler"/>
    <n v="26214"/>
    <d v="2011-11-20T00:00:00"/>
    <d v="2011-11-21T00:00:00"/>
    <s v="November"/>
    <s v="2011"/>
    <n v="1"/>
    <b v="0"/>
    <s v="Medium"/>
    <n v="19"/>
    <n v="305.68"/>
    <n v="0.1"/>
    <x v="2"/>
    <n v="128.16999999999999"/>
    <n v="15.74"/>
    <n v="1.39"/>
    <s v="Saskachewan"/>
    <x v="3"/>
    <s v="Small Business"/>
    <x v="0"/>
    <x v="8"/>
  </r>
  <r>
    <s v="Beth Fritzler"/>
    <n v="26214"/>
    <d v="2011-11-20T00:00:00"/>
    <d v="2011-11-21T00:00:00"/>
    <s v="November"/>
    <s v="2011"/>
    <n v="1"/>
    <b v="0"/>
    <s v="Medium"/>
    <n v="41"/>
    <n v="1901.29"/>
    <n v="0.08"/>
    <x v="0"/>
    <n v="870.8"/>
    <n v="46.94"/>
    <n v="6.77"/>
    <s v="Saskachewan"/>
    <x v="3"/>
    <s v="Small Business"/>
    <x v="2"/>
    <x v="4"/>
  </r>
  <r>
    <s v="Amy Hunt"/>
    <n v="26913"/>
    <d v="2009-09-29T00:00:00"/>
    <d v="2009-10-01T00:00:00"/>
    <s v="October"/>
    <s v="2009"/>
    <n v="2"/>
    <b v="0"/>
    <s v="High"/>
    <n v="11"/>
    <n v="642.91449999999998"/>
    <n v="0.01"/>
    <x v="0"/>
    <n v="-118.8"/>
    <n v="65.989999999999995"/>
    <n v="8.99"/>
    <s v="Saskachewan"/>
    <x v="3"/>
    <s v="Consumer"/>
    <x v="1"/>
    <x v="3"/>
  </r>
  <r>
    <s v="Christina Anderson"/>
    <n v="27265"/>
    <d v="2012-05-06T00:00:00"/>
    <d v="2012-05-06T00:00:00"/>
    <s v="May"/>
    <s v="2012"/>
    <n v="0"/>
    <s v="FREE DELIVERY"/>
    <s v="Critical"/>
    <n v="49"/>
    <n v="14981.74"/>
    <n v="0.02"/>
    <x v="0"/>
    <n v="-1791.5"/>
    <n v="299.99"/>
    <n v="11.64"/>
    <s v="Saskachewan"/>
    <x v="3"/>
    <s v="Corporate"/>
    <x v="1"/>
    <x v="13"/>
  </r>
  <r>
    <s v="Christina Anderson"/>
    <n v="27265"/>
    <d v="2012-05-06T00:00:00"/>
    <d v="2012-05-07T00:00:00"/>
    <s v="May"/>
    <s v="2012"/>
    <n v="1"/>
    <b v="0"/>
    <s v="Critical"/>
    <n v="36"/>
    <n v="5587.2"/>
    <n v="0.05"/>
    <x v="2"/>
    <n v="2254.16"/>
    <n v="162.93"/>
    <n v="19.989999999999998"/>
    <s v="Saskachewan"/>
    <x v="3"/>
    <s v="Corporate"/>
    <x v="0"/>
    <x v="8"/>
  </r>
  <r>
    <s v="Christina Anderson"/>
    <n v="27265"/>
    <d v="2012-05-06T00:00:00"/>
    <d v="2012-05-08T00:00:00"/>
    <s v="May"/>
    <s v="2012"/>
    <n v="2"/>
    <b v="0"/>
    <s v="Critical"/>
    <n v="49"/>
    <n v="401.39"/>
    <n v="0.03"/>
    <x v="2"/>
    <n v="161.94999999999999"/>
    <n v="8.34"/>
    <n v="0.96"/>
    <s v="Saskachewan"/>
    <x v="3"/>
    <s v="Corporate"/>
    <x v="2"/>
    <x v="4"/>
  </r>
  <r>
    <s v="Roy Collins"/>
    <n v="27491"/>
    <d v="2009-04-09T00:00:00"/>
    <d v="2009-04-11T00:00:00"/>
    <s v="April"/>
    <s v="2009"/>
    <n v="2"/>
    <b v="0"/>
    <s v="Not Specified"/>
    <n v="11"/>
    <n v="985.01"/>
    <n v="0.04"/>
    <x v="0"/>
    <n v="186.05"/>
    <n v="90.48"/>
    <n v="19.989999999999998"/>
    <s v="Saskachewan"/>
    <x v="3"/>
    <s v="Corporate"/>
    <x v="0"/>
    <x v="8"/>
  </r>
  <r>
    <s v="Roy Collins"/>
    <n v="27491"/>
    <d v="2009-04-09T00:00:00"/>
    <d v="2009-04-10T00:00:00"/>
    <s v="April"/>
    <s v="2009"/>
    <n v="1"/>
    <b v="0"/>
    <s v="Not Specified"/>
    <n v="36"/>
    <n v="350.71"/>
    <n v="0.02"/>
    <x v="0"/>
    <n v="-15.3"/>
    <n v="9.77"/>
    <n v="6.02"/>
    <s v="Saskachewan"/>
    <x v="3"/>
    <s v="Corporate"/>
    <x v="2"/>
    <x v="4"/>
  </r>
  <r>
    <s v="Roy Collins"/>
    <n v="27491"/>
    <d v="2009-04-09T00:00:00"/>
    <d v="2009-04-11T00:00:00"/>
    <s v="April"/>
    <s v="2009"/>
    <n v="2"/>
    <b v="0"/>
    <s v="Not Specified"/>
    <n v="2"/>
    <n v="75.23"/>
    <n v="0.09"/>
    <x v="0"/>
    <n v="-51.5"/>
    <n v="34.99"/>
    <n v="7.73"/>
    <s v="Saskachewan"/>
    <x v="3"/>
    <s v="Corporate"/>
    <x v="0"/>
    <x v="12"/>
  </r>
  <r>
    <s v="Craig Molinari"/>
    <n v="27845"/>
    <d v="2011-07-13T00:00:00"/>
    <d v="2011-07-14T00:00:00"/>
    <s v="July"/>
    <s v="2011"/>
    <n v="1"/>
    <b v="0"/>
    <s v="Not Specified"/>
    <n v="36"/>
    <n v="220.45"/>
    <n v="0.1"/>
    <x v="0"/>
    <n v="101.4"/>
    <n v="6.3"/>
    <n v="0.5"/>
    <s v="Saskachewan"/>
    <x v="3"/>
    <s v="Small Business"/>
    <x v="0"/>
    <x v="11"/>
  </r>
  <r>
    <s v="Amy Hunt"/>
    <n v="30176"/>
    <d v="2009-04-19T00:00:00"/>
    <d v="2009-04-26T00:00:00"/>
    <s v="April"/>
    <s v="2009"/>
    <n v="7"/>
    <b v="0"/>
    <s v="low"/>
    <n v="30"/>
    <n v="2504.41"/>
    <n v="0.01"/>
    <x v="0"/>
    <n v="-547.89"/>
    <n v="79.52"/>
    <n v="48.2"/>
    <s v="Saskachewan"/>
    <x v="3"/>
    <s v="Home Office"/>
    <x v="2"/>
    <x v="4"/>
  </r>
  <r>
    <s v="Christina Anderson"/>
    <n v="30375"/>
    <d v="2012-05-03T00:00:00"/>
    <d v="2012-05-07T00:00:00"/>
    <s v="May"/>
    <s v="2012"/>
    <n v="4"/>
    <b v="0"/>
    <s v="low"/>
    <n v="20"/>
    <n v="71.45"/>
    <n v="0.03"/>
    <x v="0"/>
    <n v="-92.95"/>
    <n v="3.36"/>
    <n v="6.27"/>
    <s v="Saskachewan"/>
    <x v="3"/>
    <s v="Corporate"/>
    <x v="0"/>
    <x v="2"/>
  </r>
  <r>
    <s v="Roy Collins"/>
    <n v="30565"/>
    <d v="2011-07-26T00:00:00"/>
    <d v="2011-07-28T00:00:00"/>
    <s v="July"/>
    <s v="2011"/>
    <n v="2"/>
    <b v="0"/>
    <s v="Medium"/>
    <n v="32"/>
    <n v="1785.02"/>
    <n v="0.04"/>
    <x v="2"/>
    <n v="52.66"/>
    <n v="55.94"/>
    <n v="4"/>
    <s v="Saskachewan"/>
    <x v="3"/>
    <s v="Corporate"/>
    <x v="1"/>
    <x v="7"/>
  </r>
  <r>
    <s v="Toby Swindell"/>
    <n v="30567"/>
    <d v="2009-01-14T00:00:00"/>
    <d v="2009-01-14T00:00:00"/>
    <s v="January"/>
    <s v="2009"/>
    <n v="0"/>
    <s v="FREE DELIVERY"/>
    <s v="Not Specified"/>
    <n v="14"/>
    <n v="2690.84"/>
    <n v="0.1"/>
    <x v="1"/>
    <n v="-368.02"/>
    <n v="208.16"/>
    <n v="68.02"/>
    <s v="Saskachewan"/>
    <x v="3"/>
    <s v="Small Business"/>
    <x v="0"/>
    <x v="1"/>
  </r>
  <r>
    <s v="Toby Swindell"/>
    <n v="30567"/>
    <d v="2009-01-14T00:00:00"/>
    <d v="2009-01-15T00:00:00"/>
    <s v="January"/>
    <s v="2009"/>
    <n v="1"/>
    <b v="0"/>
    <s v="Not Specified"/>
    <n v="8"/>
    <n v="733.55"/>
    <n v="7.0000000000000007E-2"/>
    <x v="0"/>
    <n v="103.13"/>
    <n v="90.48"/>
    <n v="19.989999999999998"/>
    <s v="Saskachewan"/>
    <x v="3"/>
    <s v="Small Business"/>
    <x v="0"/>
    <x v="8"/>
  </r>
  <r>
    <s v="Toby Swindell"/>
    <n v="30567"/>
    <d v="2009-01-14T00:00:00"/>
    <d v="2009-01-16T00:00:00"/>
    <s v="January"/>
    <s v="2009"/>
    <n v="2"/>
    <b v="0"/>
    <s v="Not Specified"/>
    <n v="3"/>
    <n v="38.71"/>
    <n v="0.01"/>
    <x v="2"/>
    <n v="23"/>
    <n v="9.48"/>
    <n v="7.29"/>
    <s v="Saskachewan"/>
    <x v="3"/>
    <s v="Small Business"/>
    <x v="2"/>
    <x v="4"/>
  </r>
  <r>
    <s v="Toby Swindell"/>
    <n v="30567"/>
    <d v="2009-01-14T00:00:00"/>
    <d v="2009-01-15T00:00:00"/>
    <s v="January"/>
    <s v="2009"/>
    <n v="1"/>
    <b v="0"/>
    <s v="Not Specified"/>
    <n v="14"/>
    <n v="62.6"/>
    <n v="0.02"/>
    <x v="0"/>
    <n v="7.32"/>
    <n v="4.28"/>
    <n v="0.94"/>
    <s v="Saskachewan"/>
    <x v="3"/>
    <s v="Small Business"/>
    <x v="0"/>
    <x v="12"/>
  </r>
  <r>
    <s v="Amy Hunt"/>
    <n v="31586"/>
    <d v="2012-03-21T00:00:00"/>
    <d v="2012-03-25T00:00:00"/>
    <s v="March"/>
    <s v="2012"/>
    <n v="4"/>
    <b v="0"/>
    <s v="low"/>
    <n v="22"/>
    <n v="963.45"/>
    <n v="0.05"/>
    <x v="2"/>
    <n v="94.03"/>
    <n v="43.22"/>
    <n v="4"/>
    <s v="Saskachewan"/>
    <x v="3"/>
    <s v="Home Office"/>
    <x v="1"/>
    <x v="7"/>
  </r>
  <r>
    <s v="Amy Hunt"/>
    <n v="31586"/>
    <d v="2012-03-21T00:00:00"/>
    <d v="2012-03-30T00:00:00"/>
    <s v="March"/>
    <s v="2012"/>
    <n v="9"/>
    <b v="0"/>
    <s v="low"/>
    <n v="25"/>
    <n v="4390.0290000000005"/>
    <n v="0"/>
    <x v="2"/>
    <n v="1007.49"/>
    <n v="205.99"/>
    <n v="5.26"/>
    <s v="Saskachewan"/>
    <x v="3"/>
    <s v="Home Office"/>
    <x v="1"/>
    <x v="3"/>
  </r>
  <r>
    <s v="Arianne Irving"/>
    <n v="31687"/>
    <d v="2011-05-19T00:00:00"/>
    <d v="2011-05-19T00:00:00"/>
    <s v="May"/>
    <s v="2011"/>
    <n v="0"/>
    <s v="FREE DELIVERY"/>
    <s v="High"/>
    <n v="44"/>
    <n v="123.06"/>
    <n v="7.0000000000000007E-2"/>
    <x v="0"/>
    <n v="3.5"/>
    <n v="2.78"/>
    <n v="1.34"/>
    <s v="Saskachewan"/>
    <x v="3"/>
    <s v="Corporate"/>
    <x v="0"/>
    <x v="12"/>
  </r>
  <r>
    <s v="Amy Hunt"/>
    <n v="31847"/>
    <d v="2009-12-18T00:00:00"/>
    <d v="2009-12-22T00:00:00"/>
    <s v="December"/>
    <s v="2009"/>
    <n v="4"/>
    <b v="0"/>
    <s v="low"/>
    <n v="46"/>
    <n v="1692.28"/>
    <n v="0.1"/>
    <x v="0"/>
    <n v="61"/>
    <n v="39.979999999999997"/>
    <n v="4"/>
    <s v="Saskachewan"/>
    <x v="3"/>
    <s v="Small Business"/>
    <x v="1"/>
    <x v="7"/>
  </r>
  <r>
    <s v="Randy Ferguson"/>
    <n v="32868"/>
    <d v="2009-01-17T00:00:00"/>
    <d v="2009-01-18T00:00:00"/>
    <s v="January"/>
    <s v="2009"/>
    <n v="1"/>
    <b v="0"/>
    <s v="Not Specified"/>
    <n v="39"/>
    <n v="1101.28"/>
    <n v="0.05"/>
    <x v="0"/>
    <n v="200.53"/>
    <n v="28.15"/>
    <n v="6.17"/>
    <s v="Saskachewan"/>
    <x v="3"/>
    <s v="Home Office"/>
    <x v="0"/>
    <x v="12"/>
  </r>
  <r>
    <s v="Robert Dilbeck"/>
    <n v="36224"/>
    <d v="2009-05-03T00:00:00"/>
    <d v="2009-05-05T00:00:00"/>
    <s v="May"/>
    <s v="2009"/>
    <n v="2"/>
    <b v="0"/>
    <s v="Medium"/>
    <n v="15"/>
    <n v="1765.45"/>
    <n v="0.09"/>
    <x v="2"/>
    <n v="374.82"/>
    <n v="120.98"/>
    <n v="3.99"/>
    <s v="Saskachewan"/>
    <x v="3"/>
    <s v="Corporate"/>
    <x v="0"/>
    <x v="1"/>
  </r>
  <r>
    <s v="Jennifer Ferguson"/>
    <n v="36709"/>
    <d v="2012-08-23T00:00:00"/>
    <d v="2012-08-25T00:00:00"/>
    <s v="August"/>
    <s v="2012"/>
    <n v="2"/>
    <b v="0"/>
    <s v="Critical"/>
    <n v="42"/>
    <n v="2245.6914999999999"/>
    <n v="0.05"/>
    <x v="0"/>
    <n v="369.08"/>
    <n v="65.989999999999995"/>
    <n v="8.99"/>
    <s v="Saskachewan"/>
    <x v="3"/>
    <s v="Corporate"/>
    <x v="1"/>
    <x v="3"/>
  </r>
  <r>
    <s v="Amy Hunt"/>
    <n v="37826"/>
    <d v="2011-04-23T00:00:00"/>
    <d v="2011-04-25T00:00:00"/>
    <s v="April"/>
    <s v="2011"/>
    <n v="2"/>
    <b v="0"/>
    <s v="Medium"/>
    <n v="45"/>
    <n v="325.8"/>
    <n v="0.03"/>
    <x v="0"/>
    <n v="-84.85"/>
    <n v="6.78"/>
    <n v="6.18"/>
    <s v="Saskachewan"/>
    <x v="3"/>
    <s v="Consumer"/>
    <x v="0"/>
    <x v="5"/>
  </r>
  <r>
    <s v="Philip Fox"/>
    <n v="37924"/>
    <d v="2009-11-29T00:00:00"/>
    <d v="2009-11-29T00:00:00"/>
    <s v="November"/>
    <s v="2009"/>
    <n v="0"/>
    <s v="FREE DELIVERY"/>
    <s v="High"/>
    <n v="49"/>
    <n v="8094.55"/>
    <n v="0.05"/>
    <x v="0"/>
    <n v="2008.71"/>
    <n v="165.2"/>
    <n v="19.989999999999998"/>
    <s v="Saskachewan"/>
    <x v="3"/>
    <s v="Home Office"/>
    <x v="0"/>
    <x v="0"/>
  </r>
  <r>
    <s v="Randy Ferguson"/>
    <n v="38182"/>
    <d v="2012-05-22T00:00:00"/>
    <d v="2012-05-22T00:00:00"/>
    <s v="May"/>
    <s v="2012"/>
    <n v="0"/>
    <s v="FREE DELIVERY"/>
    <s v="High"/>
    <n v="45"/>
    <n v="2848.83"/>
    <n v="7.0000000000000007E-2"/>
    <x v="0"/>
    <n v="-1182.8699999999999"/>
    <n v="64.650000000000006"/>
    <n v="35"/>
    <s v="Saskachewan"/>
    <x v="3"/>
    <s v="Home Office"/>
    <x v="0"/>
    <x v="0"/>
  </r>
  <r>
    <s v="Jennifer Ferguson"/>
    <n v="39717"/>
    <d v="2009-11-28T00:00:00"/>
    <d v="2009-11-30T00:00:00"/>
    <s v="November"/>
    <s v="2009"/>
    <n v="2"/>
    <b v="0"/>
    <s v="High"/>
    <n v="20"/>
    <n v="835.48"/>
    <n v="0.06"/>
    <x v="0"/>
    <n v="-58.13"/>
    <n v="43.57"/>
    <n v="16.36"/>
    <s v="Saskachewan"/>
    <x v="3"/>
    <s v="Corporate"/>
    <x v="0"/>
    <x v="0"/>
  </r>
  <r>
    <s v="Brosina Hoffman"/>
    <n v="40257"/>
    <d v="2010-08-21T00:00:00"/>
    <d v="2010-08-22T00:00:00"/>
    <s v="August"/>
    <s v="2010"/>
    <n v="1"/>
    <b v="0"/>
    <s v="Not Specified"/>
    <n v="24"/>
    <n v="3201.16"/>
    <n v="0.06"/>
    <x v="0"/>
    <n v="405.5"/>
    <n v="140.81"/>
    <n v="24.49"/>
    <s v="Saskachewan"/>
    <x v="3"/>
    <s v="Consumer"/>
    <x v="2"/>
    <x v="14"/>
  </r>
  <r>
    <s v="Andy Gerbode"/>
    <n v="40321"/>
    <d v="2010-06-23T00:00:00"/>
    <d v="2010-06-25T00:00:00"/>
    <s v="June"/>
    <s v="2010"/>
    <n v="2"/>
    <b v="0"/>
    <s v="High"/>
    <n v="23"/>
    <n v="1484.49"/>
    <n v="0.09"/>
    <x v="0"/>
    <n v="230.5"/>
    <n v="67.28"/>
    <n v="19.989999999999998"/>
    <s v="Saskachewan"/>
    <x v="3"/>
    <s v="Consumer"/>
    <x v="0"/>
    <x v="2"/>
  </r>
  <r>
    <s v="Andy Gerbode"/>
    <n v="40321"/>
    <d v="2010-06-23T00:00:00"/>
    <d v="2010-06-24T00:00:00"/>
    <s v="June"/>
    <s v="2010"/>
    <n v="1"/>
    <b v="0"/>
    <s v="High"/>
    <n v="18"/>
    <n v="740.49"/>
    <n v="0.1"/>
    <x v="0"/>
    <n v="88.9"/>
    <n v="42.76"/>
    <n v="6.22"/>
    <s v="Saskachewan"/>
    <x v="3"/>
    <s v="Consumer"/>
    <x v="0"/>
    <x v="0"/>
  </r>
  <r>
    <s v="Randy Ferguson"/>
    <n v="42214"/>
    <d v="2011-05-24T00:00:00"/>
    <d v="2011-05-31T00:00:00"/>
    <s v="May"/>
    <s v="2011"/>
    <n v="7"/>
    <b v="0"/>
    <s v="low"/>
    <n v="46"/>
    <n v="569.91999999999996"/>
    <n v="0.03"/>
    <x v="0"/>
    <n v="154.09"/>
    <n v="12.22"/>
    <n v="2.85"/>
    <s v="Saskachewan"/>
    <x v="3"/>
    <s v="Home Office"/>
    <x v="2"/>
    <x v="4"/>
  </r>
  <r>
    <s v="Randy Ferguson"/>
    <n v="42214"/>
    <d v="2011-05-24T00:00:00"/>
    <d v="2011-05-31T00:00:00"/>
    <s v="May"/>
    <s v="2011"/>
    <n v="7"/>
    <b v="0"/>
    <s v="low"/>
    <n v="28"/>
    <n v="183.65"/>
    <n v="0.02"/>
    <x v="0"/>
    <n v="-59.96"/>
    <n v="6.48"/>
    <n v="5.84"/>
    <s v="Saskachewan"/>
    <x v="3"/>
    <s v="Home Office"/>
    <x v="0"/>
    <x v="5"/>
  </r>
  <r>
    <s v="Amy Hunt"/>
    <n v="42788"/>
    <d v="2011-10-13T00:00:00"/>
    <d v="2011-10-15T00:00:00"/>
    <s v="October"/>
    <s v="2011"/>
    <n v="2"/>
    <b v="0"/>
    <s v="Critical"/>
    <n v="26"/>
    <n v="241.92"/>
    <n v="0.1"/>
    <x v="0"/>
    <n v="67.709999999999994"/>
    <n v="10.14"/>
    <n v="2.27"/>
    <s v="Saskachewan"/>
    <x v="3"/>
    <s v="Small Business"/>
    <x v="0"/>
    <x v="5"/>
  </r>
  <r>
    <s v="Craig Molinari"/>
    <n v="42912"/>
    <d v="2010-05-04T00:00:00"/>
    <d v="2010-05-06T00:00:00"/>
    <s v="May"/>
    <s v="2010"/>
    <n v="2"/>
    <b v="0"/>
    <s v="Not Specified"/>
    <n v="4"/>
    <n v="52.59"/>
    <n v="0.05"/>
    <x v="0"/>
    <n v="-30.39"/>
    <n v="11.35"/>
    <n v="8.6"/>
    <s v="Saskachewan"/>
    <x v="3"/>
    <s v="Small Business"/>
    <x v="0"/>
    <x v="0"/>
  </r>
  <r>
    <s v="Amy Hunt"/>
    <n v="43653"/>
    <d v="2012-10-30T00:00:00"/>
    <d v="2012-10-30T00:00:00"/>
    <s v="October"/>
    <s v="2012"/>
    <n v="0"/>
    <s v="FREE DELIVERY"/>
    <s v="High"/>
    <n v="3"/>
    <n v="10.62"/>
    <n v="7.0000000000000007E-2"/>
    <x v="0"/>
    <n v="-3.96"/>
    <n v="3.29"/>
    <n v="1.35"/>
    <s v="Saskachewan"/>
    <x v="3"/>
    <s v="Small Business"/>
    <x v="0"/>
    <x v="6"/>
  </r>
  <r>
    <s v="Amy Hunt"/>
    <n v="43653"/>
    <d v="2012-10-30T00:00:00"/>
    <d v="2012-10-31T00:00:00"/>
    <s v="October"/>
    <s v="2012"/>
    <n v="1"/>
    <b v="0"/>
    <s v="High"/>
    <n v="39"/>
    <n v="666.4"/>
    <n v="0"/>
    <x v="2"/>
    <n v="2.02"/>
    <n v="15.73"/>
    <n v="7.42"/>
    <s v="Saskachewan"/>
    <x v="3"/>
    <s v="Small Business"/>
    <x v="0"/>
    <x v="15"/>
  </r>
  <r>
    <s v="Amy Hunt"/>
    <n v="43653"/>
    <d v="2012-10-30T00:00:00"/>
    <d v="2012-11-01T00:00:00"/>
    <s v="November"/>
    <s v="2012"/>
    <n v="2"/>
    <b v="0"/>
    <s v="High"/>
    <n v="10"/>
    <n v="351.3"/>
    <n v="0.06"/>
    <x v="0"/>
    <n v="1.45"/>
    <n v="34.76"/>
    <n v="8.2200000000000006"/>
    <s v="Saskachewan"/>
    <x v="3"/>
    <s v="Small Business"/>
    <x v="0"/>
    <x v="0"/>
  </r>
  <r>
    <s v="Toby Swindell"/>
    <n v="44962"/>
    <d v="2009-12-28T00:00:00"/>
    <d v="2009-12-30T00:00:00"/>
    <s v="December"/>
    <s v="2009"/>
    <n v="2"/>
    <b v="0"/>
    <s v="Medium"/>
    <n v="27"/>
    <n v="575.74"/>
    <n v="0.06"/>
    <x v="0"/>
    <n v="152.6"/>
    <n v="22.24"/>
    <n v="1.99"/>
    <s v="Saskachewan"/>
    <x v="3"/>
    <s v="Small Business"/>
    <x v="1"/>
    <x v="7"/>
  </r>
  <r>
    <s v="Arianne Irving"/>
    <n v="45412"/>
    <d v="2010-04-22T00:00:00"/>
    <d v="2010-04-23T00:00:00"/>
    <s v="April"/>
    <s v="2010"/>
    <n v="1"/>
    <b v="0"/>
    <s v="Medium"/>
    <n v="20"/>
    <n v="586.61900000000003"/>
    <n v="0.06"/>
    <x v="0"/>
    <n v="83.07"/>
    <n v="35.99"/>
    <n v="1.1000000000000001"/>
    <s v="Saskachewan"/>
    <x v="3"/>
    <s v="Corporate"/>
    <x v="1"/>
    <x v="3"/>
  </r>
  <r>
    <s v="Amy Hunt"/>
    <n v="45734"/>
    <d v="2012-07-17T00:00:00"/>
    <d v="2012-07-19T00:00:00"/>
    <s v="July"/>
    <s v="2012"/>
    <n v="2"/>
    <b v="0"/>
    <s v="Critical"/>
    <n v="47"/>
    <n v="557.52"/>
    <n v="0.03"/>
    <x v="2"/>
    <n v="-157.30000000000001"/>
    <n v="11.66"/>
    <n v="7.95"/>
    <s v="Saskachewan"/>
    <x v="3"/>
    <s v="Consumer"/>
    <x v="0"/>
    <x v="12"/>
  </r>
  <r>
    <s v="Roy Collins"/>
    <n v="45959"/>
    <d v="2009-12-06T00:00:00"/>
    <d v="2009-12-08T00:00:00"/>
    <s v="December"/>
    <s v="2009"/>
    <n v="2"/>
    <b v="0"/>
    <s v="Medium"/>
    <n v="15"/>
    <n v="201.74"/>
    <n v="0.08"/>
    <x v="2"/>
    <n v="-2.63"/>
    <n v="12.53"/>
    <n v="7.17"/>
    <s v="Saskachewan"/>
    <x v="3"/>
    <s v="Corporate"/>
    <x v="0"/>
    <x v="2"/>
  </r>
  <r>
    <s v="Roy Collins"/>
    <n v="45959"/>
    <d v="2009-12-06T00:00:00"/>
    <d v="2009-12-08T00:00:00"/>
    <s v="December"/>
    <s v="2009"/>
    <n v="2"/>
    <b v="0"/>
    <s v="Medium"/>
    <n v="35"/>
    <n v="1822.13"/>
    <n v="0"/>
    <x v="0"/>
    <n v="155.16999999999999"/>
    <n v="49.99"/>
    <n v="19.989999999999998"/>
    <s v="Saskachewan"/>
    <x v="3"/>
    <s v="Corporate"/>
    <x v="1"/>
    <x v="7"/>
  </r>
  <r>
    <s v="Paul Prost"/>
    <n v="46884"/>
    <d v="2009-01-17T00:00:00"/>
    <d v="2009-01-19T00:00:00"/>
    <s v="January"/>
    <s v="2009"/>
    <n v="2"/>
    <b v="0"/>
    <s v="Medium"/>
    <n v="18"/>
    <n v="130.11000000000001"/>
    <n v="0.1"/>
    <x v="0"/>
    <n v="40.299999999999997"/>
    <n v="7.64"/>
    <n v="1.39"/>
    <s v="Saskachewan"/>
    <x v="3"/>
    <s v="Corporate"/>
    <x v="0"/>
    <x v="8"/>
  </r>
  <r>
    <s v="Paul Prost"/>
    <n v="46884"/>
    <d v="2009-01-17T00:00:00"/>
    <d v="2009-01-19T00:00:00"/>
    <s v="January"/>
    <s v="2009"/>
    <n v="2"/>
    <b v="0"/>
    <s v="Medium"/>
    <n v="3"/>
    <n v="337.33949999999999"/>
    <n v="0"/>
    <x v="0"/>
    <n v="-509.94"/>
    <n v="125.99"/>
    <n v="2.5"/>
    <s v="Saskachewan"/>
    <x v="3"/>
    <s v="Corporate"/>
    <x v="1"/>
    <x v="3"/>
  </r>
  <r>
    <s v="Robert Dilbeck"/>
    <n v="46981"/>
    <d v="2009-02-07T00:00:00"/>
    <d v="2009-02-07T00:00:00"/>
    <s v="February"/>
    <s v="2009"/>
    <n v="0"/>
    <s v="FREE DELIVERY"/>
    <s v="Medium"/>
    <n v="46"/>
    <n v="1398.87"/>
    <n v="7.0000000000000007E-2"/>
    <x v="0"/>
    <n v="601.96"/>
    <n v="30.56"/>
    <n v="2.99"/>
    <s v="Saskachewan"/>
    <x v="3"/>
    <s v="Corporate"/>
    <x v="0"/>
    <x v="2"/>
  </r>
  <r>
    <s v="Robert Dilbeck"/>
    <n v="47010"/>
    <d v="2011-10-03T00:00:00"/>
    <d v="2011-10-03T00:00:00"/>
    <s v="October"/>
    <s v="2011"/>
    <n v="0"/>
    <s v="FREE DELIVERY"/>
    <s v="Critical"/>
    <n v="11"/>
    <n v="1479.14"/>
    <n v="0.06"/>
    <x v="1"/>
    <n v="-236.63"/>
    <n v="130.97999999999999"/>
    <n v="30"/>
    <s v="Saskachewan"/>
    <x v="3"/>
    <s v="Corporate"/>
    <x v="2"/>
    <x v="14"/>
  </r>
  <r>
    <s v="Andy Gerbode"/>
    <n v="47717"/>
    <d v="2011-12-17T00:00:00"/>
    <d v="2011-12-18T00:00:00"/>
    <s v="December"/>
    <s v="2011"/>
    <n v="1"/>
    <b v="0"/>
    <s v="Not Specified"/>
    <n v="35"/>
    <n v="173.22"/>
    <n v="0.04"/>
    <x v="0"/>
    <n v="84.03"/>
    <n v="4.91"/>
    <n v="0.5"/>
    <s v="Saskachewan"/>
    <x v="3"/>
    <s v="Consumer"/>
    <x v="0"/>
    <x v="11"/>
  </r>
  <r>
    <s v="Christina Anderson"/>
    <n v="48257"/>
    <d v="2009-04-22T00:00:00"/>
    <d v="2009-04-26T00:00:00"/>
    <s v="April"/>
    <s v="2009"/>
    <n v="4"/>
    <b v="0"/>
    <s v="low"/>
    <n v="45"/>
    <n v="221.06"/>
    <n v="0.02"/>
    <x v="0"/>
    <n v="-124.28"/>
    <n v="4.57"/>
    <n v="5.42"/>
    <s v="Saskachewan"/>
    <x v="3"/>
    <s v="Corporate"/>
    <x v="0"/>
    <x v="2"/>
  </r>
  <r>
    <s v="Roy Collins"/>
    <n v="48577"/>
    <d v="2012-07-08T00:00:00"/>
    <d v="2012-07-10T00:00:00"/>
    <s v="July"/>
    <s v="2012"/>
    <n v="2"/>
    <b v="0"/>
    <s v="Medium"/>
    <n v="6"/>
    <n v="201.83"/>
    <n v="0.02"/>
    <x v="0"/>
    <n v="34.979999999999997"/>
    <n v="30.98"/>
    <n v="5.09"/>
    <s v="Saskachewan"/>
    <x v="3"/>
    <s v="Corporate"/>
    <x v="0"/>
    <x v="5"/>
  </r>
  <r>
    <s v="Toby Carlisle"/>
    <n v="49953"/>
    <d v="2012-03-17T00:00:00"/>
    <d v="2012-03-18T00:00:00"/>
    <s v="March"/>
    <s v="2012"/>
    <n v="1"/>
    <b v="0"/>
    <s v="Not Specified"/>
    <n v="18"/>
    <n v="283.5"/>
    <n v="0.1"/>
    <x v="0"/>
    <n v="-51.47"/>
    <n v="15.98"/>
    <n v="6.5"/>
    <s v="Saskachewan"/>
    <x v="3"/>
    <s v="Home Office"/>
    <x v="1"/>
    <x v="7"/>
  </r>
  <r>
    <s v="Toby Carlisle"/>
    <n v="49953"/>
    <d v="2012-03-17T00:00:00"/>
    <d v="2012-03-17T00:00:00"/>
    <s v="March"/>
    <s v="2012"/>
    <n v="0"/>
    <s v="FREE DELIVERY"/>
    <s v="Not Specified"/>
    <n v="36"/>
    <n v="242.13"/>
    <n v="0.09"/>
    <x v="2"/>
    <n v="-94.74"/>
    <n v="6.48"/>
    <n v="6.6"/>
    <s v="Saskachewan"/>
    <x v="3"/>
    <s v="Home Office"/>
    <x v="0"/>
    <x v="5"/>
  </r>
  <r>
    <s v="Toby Carlisle"/>
    <n v="51300"/>
    <d v="2011-10-15T00:00:00"/>
    <d v="2011-10-17T00:00:00"/>
    <s v="October"/>
    <s v="2011"/>
    <n v="2"/>
    <b v="0"/>
    <s v="Medium"/>
    <n v="43"/>
    <n v="344.24"/>
    <n v="0.09"/>
    <x v="0"/>
    <n v="30.76"/>
    <n v="8.33"/>
    <n v="1.99"/>
    <s v="Saskachewan"/>
    <x v="3"/>
    <s v="Home Office"/>
    <x v="1"/>
    <x v="7"/>
  </r>
  <r>
    <s v="Craig Molinari"/>
    <n v="51687"/>
    <d v="2011-09-11T00:00:00"/>
    <d v="2011-09-13T00:00:00"/>
    <s v="September"/>
    <s v="2011"/>
    <n v="2"/>
    <b v="0"/>
    <s v="low"/>
    <n v="42"/>
    <n v="248.92"/>
    <n v="0.01"/>
    <x v="0"/>
    <n v="-66.87"/>
    <n v="5.58"/>
    <n v="5.3"/>
    <s v="Saskachewan"/>
    <x v="3"/>
    <s v="Small Business"/>
    <x v="0"/>
    <x v="8"/>
  </r>
  <r>
    <s v="Trudy Brown"/>
    <n v="51974"/>
    <d v="2011-01-26T00:00:00"/>
    <d v="2011-01-27T00:00:00"/>
    <s v="January"/>
    <s v="2011"/>
    <n v="1"/>
    <b v="0"/>
    <s v="High"/>
    <n v="10"/>
    <n v="1290.3699999999999"/>
    <n v="0.05"/>
    <x v="0"/>
    <n v="231.16"/>
    <n v="123.38"/>
    <n v="24.49"/>
    <s v="Saskachewan"/>
    <x v="3"/>
    <s v="Small Business"/>
    <x v="0"/>
    <x v="1"/>
  </r>
  <r>
    <s v="Trudy Brown"/>
    <n v="51974"/>
    <d v="2011-01-26T00:00:00"/>
    <d v="2011-01-27T00:00:00"/>
    <s v="January"/>
    <s v="2011"/>
    <n v="1"/>
    <b v="0"/>
    <s v="High"/>
    <n v="2"/>
    <n v="23.18"/>
    <n v="0.05"/>
    <x v="0"/>
    <n v="-14.88"/>
    <n v="8.6"/>
    <n v="6.19"/>
    <s v="Saskachewan"/>
    <x v="3"/>
    <s v="Small Business"/>
    <x v="0"/>
    <x v="2"/>
  </r>
  <r>
    <s v="Amy Hunt"/>
    <n v="52676"/>
    <d v="2012-08-28T00:00:00"/>
    <d v="2012-08-30T00:00:00"/>
    <s v="August"/>
    <s v="2012"/>
    <n v="2"/>
    <b v="0"/>
    <s v="High"/>
    <n v="46"/>
    <n v="979.44"/>
    <n v="0.01"/>
    <x v="0"/>
    <n v="320.67"/>
    <n v="19.98"/>
    <n v="5.86"/>
    <s v="Saskachewan"/>
    <x v="3"/>
    <s v="Home Office"/>
    <x v="0"/>
    <x v="5"/>
  </r>
  <r>
    <s v="Paul Prost"/>
    <n v="53153"/>
    <d v="2009-09-23T00:00:00"/>
    <d v="2009-09-24T00:00:00"/>
    <s v="September"/>
    <s v="2009"/>
    <n v="1"/>
    <b v="0"/>
    <s v="Critical"/>
    <n v="29"/>
    <n v="575.36"/>
    <n v="0.1"/>
    <x v="0"/>
    <n v="84.05"/>
    <n v="20.27"/>
    <n v="3.99"/>
    <s v="Saskachewan"/>
    <x v="3"/>
    <s v="Corporate"/>
    <x v="0"/>
    <x v="1"/>
  </r>
  <r>
    <s v="Amy Hunt"/>
    <n v="53895"/>
    <d v="2011-09-04T00:00:00"/>
    <d v="2011-09-06T00:00:00"/>
    <s v="September"/>
    <s v="2011"/>
    <n v="2"/>
    <b v="0"/>
    <s v="Not Specified"/>
    <n v="21"/>
    <n v="7922.69"/>
    <n v="0.1"/>
    <x v="0"/>
    <n v="1558.79"/>
    <n v="419.19"/>
    <n v="19.989999999999998"/>
    <s v="Saskachewan"/>
    <x v="3"/>
    <s v="Small Business"/>
    <x v="0"/>
    <x v="0"/>
  </r>
  <r>
    <s v="Philip Fox"/>
    <n v="54497"/>
    <d v="2010-01-19T00:00:00"/>
    <d v="2010-01-22T00:00:00"/>
    <s v="January"/>
    <s v="2010"/>
    <n v="3"/>
    <b v="0"/>
    <s v="Not Specified"/>
    <n v="1"/>
    <n v="155.51"/>
    <n v="7.0000000000000007E-2"/>
    <x v="0"/>
    <n v="-87.34"/>
    <n v="142.86000000000001"/>
    <n v="19.989999999999998"/>
    <s v="Saskachewan"/>
    <x v="3"/>
    <s v="Home Office"/>
    <x v="0"/>
    <x v="0"/>
  </r>
  <r>
    <s v="Anthony Witt"/>
    <n v="55296"/>
    <d v="2012-10-18T00:00:00"/>
    <d v="2012-10-22T00:00:00"/>
    <s v="October"/>
    <s v="2012"/>
    <n v="4"/>
    <b v="0"/>
    <s v="low"/>
    <n v="32"/>
    <n v="317.06"/>
    <n v="0.05"/>
    <x v="0"/>
    <n v="105.47"/>
    <n v="10.06"/>
    <n v="2.06"/>
    <s v="Saskachewan"/>
    <x v="3"/>
    <s v="Corporate"/>
    <x v="0"/>
    <x v="5"/>
  </r>
  <r>
    <s v="Toby Carlisle"/>
    <n v="55654"/>
    <d v="2010-09-19T00:00:00"/>
    <d v="2010-09-21T00:00:00"/>
    <s v="September"/>
    <s v="2010"/>
    <n v="2"/>
    <b v="0"/>
    <s v="High"/>
    <n v="2"/>
    <n v="17.3"/>
    <n v="0.04"/>
    <x v="0"/>
    <n v="-7.49"/>
    <n v="6.98"/>
    <n v="2.83"/>
    <s v="Saskachewan"/>
    <x v="3"/>
    <s v="Home Office"/>
    <x v="2"/>
    <x v="4"/>
  </r>
  <r>
    <s v="Brian Dahlen"/>
    <n v="56387"/>
    <d v="2011-05-20T00:00:00"/>
    <d v="2011-05-22T00:00:00"/>
    <s v="May"/>
    <s v="2011"/>
    <n v="2"/>
    <b v="0"/>
    <s v="Medium"/>
    <n v="32"/>
    <n v="128.13999999999999"/>
    <n v="0.1"/>
    <x v="2"/>
    <n v="-163.58000000000001"/>
    <n v="3.89"/>
    <n v="7.01"/>
    <s v="Saskachewan"/>
    <x v="3"/>
    <s v="Small Business"/>
    <x v="0"/>
    <x v="2"/>
  </r>
  <r>
    <s v="Brian Dahlen"/>
    <n v="56387"/>
    <d v="2011-05-20T00:00:00"/>
    <d v="2011-05-22T00:00:00"/>
    <s v="May"/>
    <s v="2011"/>
    <n v="2"/>
    <b v="0"/>
    <s v="Medium"/>
    <n v="9"/>
    <n v="67.459999999999994"/>
    <n v="0.08"/>
    <x v="0"/>
    <n v="-57.53"/>
    <n v="6.48"/>
    <n v="10.050000000000001"/>
    <s v="Saskachewan"/>
    <x v="3"/>
    <s v="Small Business"/>
    <x v="0"/>
    <x v="5"/>
  </r>
  <r>
    <s v="Arianne Irving"/>
    <n v="56743"/>
    <d v="2011-06-22T00:00:00"/>
    <d v="2011-06-25T00:00:00"/>
    <s v="June"/>
    <s v="2011"/>
    <n v="3"/>
    <b v="0"/>
    <s v="Medium"/>
    <n v="23"/>
    <n v="524.25"/>
    <n v="0.06"/>
    <x v="2"/>
    <n v="152.31"/>
    <n v="22.23"/>
    <n v="8.99"/>
    <s v="Saskachewan"/>
    <x v="3"/>
    <s v="Corporate"/>
    <x v="2"/>
    <x v="4"/>
  </r>
  <r>
    <s v="Craig Molinari"/>
    <n v="56805"/>
    <d v="2012-06-05T00:00:00"/>
    <d v="2012-06-06T00:00:00"/>
    <s v="June"/>
    <s v="2012"/>
    <n v="1"/>
    <b v="0"/>
    <s v="High"/>
    <n v="38"/>
    <n v="14753.08"/>
    <n v="0.01"/>
    <x v="1"/>
    <n v="1085.9100000000001"/>
    <n v="370.98"/>
    <n v="99"/>
    <s v="Saskachewan"/>
    <x v="3"/>
    <s v="Small Business"/>
    <x v="0"/>
    <x v="0"/>
  </r>
  <r>
    <s v="Roy Collins"/>
    <n v="56838"/>
    <d v="2011-07-29T00:00:00"/>
    <d v="2011-07-30T00:00:00"/>
    <s v="July"/>
    <s v="2011"/>
    <n v="1"/>
    <b v="0"/>
    <s v="Critical"/>
    <n v="44"/>
    <n v="4326.2700000000004"/>
    <n v="0.09"/>
    <x v="0"/>
    <n v="1728.2"/>
    <n v="100.98"/>
    <n v="7.18"/>
    <s v="Saskachewan"/>
    <x v="3"/>
    <s v="Corporate"/>
    <x v="1"/>
    <x v="7"/>
  </r>
  <r>
    <s v="Paul Prost"/>
    <n v="57095"/>
    <d v="2011-03-23T00:00:00"/>
    <d v="2011-03-26T00:00:00"/>
    <s v="March"/>
    <s v="2011"/>
    <n v="3"/>
    <b v="0"/>
    <s v="Medium"/>
    <n v="37"/>
    <n v="254.93"/>
    <n v="0.01"/>
    <x v="0"/>
    <n v="-62.88"/>
    <n v="6.81"/>
    <n v="5.48"/>
    <s v="Saskachewan"/>
    <x v="3"/>
    <s v="Corporate"/>
    <x v="0"/>
    <x v="2"/>
  </r>
  <r>
    <s v="Randy Ferguson"/>
    <n v="57287"/>
    <d v="2011-10-28T00:00:00"/>
    <d v="2011-10-29T00:00:00"/>
    <s v="October"/>
    <s v="2011"/>
    <n v="1"/>
    <b v="0"/>
    <s v="Not Specified"/>
    <n v="11"/>
    <n v="472.12"/>
    <n v="0.03"/>
    <x v="0"/>
    <n v="56.1"/>
    <n v="40.97"/>
    <n v="1.99"/>
    <s v="Saskachewan"/>
    <x v="3"/>
    <s v="Corporate"/>
    <x v="1"/>
    <x v="7"/>
  </r>
  <r>
    <s v="Toby Carlisle"/>
    <n v="57984"/>
    <d v="2010-10-02T00:00:00"/>
    <d v="2010-10-03T00:00:00"/>
    <s v="October"/>
    <s v="2010"/>
    <n v="1"/>
    <b v="0"/>
    <s v="High"/>
    <n v="6"/>
    <n v="192.99"/>
    <n v="7.0000000000000007E-2"/>
    <x v="2"/>
    <n v="-123.37"/>
    <n v="30.97"/>
    <n v="4"/>
    <s v="Saskachewan"/>
    <x v="3"/>
    <s v="Home Office"/>
    <x v="1"/>
    <x v="7"/>
  </r>
  <r>
    <s v="Toby Carlisle"/>
    <n v="57984"/>
    <d v="2010-10-02T00:00:00"/>
    <d v="2010-10-04T00:00:00"/>
    <s v="October"/>
    <s v="2010"/>
    <n v="2"/>
    <b v="0"/>
    <s v="High"/>
    <n v="20"/>
    <n v="11829.4"/>
    <n v="7.0000000000000007E-2"/>
    <x v="0"/>
    <n v="3899.72"/>
    <n v="599.99"/>
    <n v="24.49"/>
    <s v="Saskachewan"/>
    <x v="3"/>
    <s v="Home Office"/>
    <x v="1"/>
    <x v="13"/>
  </r>
  <r>
    <s v="Roy Collins"/>
    <n v="59207"/>
    <d v="2009-05-18T00:00:00"/>
    <d v="2009-05-19T00:00:00"/>
    <s v="May"/>
    <s v="2009"/>
    <n v="1"/>
    <b v="0"/>
    <s v="Critical"/>
    <n v="3"/>
    <n v="10.119999999999999"/>
    <n v="0.09"/>
    <x v="0"/>
    <n v="-4.07"/>
    <n v="2.98"/>
    <n v="1.58"/>
    <s v="Saskachewan"/>
    <x v="3"/>
    <s v="Corporate"/>
    <x v="0"/>
    <x v="6"/>
  </r>
  <r>
    <s v="Paul Prost"/>
    <n v="59238"/>
    <d v="2009-09-19T00:00:00"/>
    <d v="2009-09-20T00:00:00"/>
    <s v="September"/>
    <s v="2009"/>
    <n v="1"/>
    <b v="0"/>
    <s v="High"/>
    <n v="11"/>
    <n v="455.88"/>
    <n v="0.03"/>
    <x v="2"/>
    <n v="9.15"/>
    <n v="40.97"/>
    <n v="8.99"/>
    <s v="Saskachewan"/>
    <x v="3"/>
    <s v="Corporate"/>
    <x v="0"/>
    <x v="12"/>
  </r>
  <r>
    <s v="Brian Dahlen"/>
    <n v="59396"/>
    <d v="2009-11-14T00:00:00"/>
    <d v="2009-11-16T00:00:00"/>
    <s v="November"/>
    <s v="2009"/>
    <n v="2"/>
    <b v="0"/>
    <s v="Critical"/>
    <n v="41"/>
    <n v="5930.34"/>
    <n v="7.0000000000000007E-2"/>
    <x v="0"/>
    <n v="427.68"/>
    <n v="152.47999999999999"/>
    <n v="6.5"/>
    <s v="Saskachewan"/>
    <x v="3"/>
    <s v="Small Business"/>
    <x v="1"/>
    <x v="7"/>
  </r>
  <r>
    <s v="Arianne Irving"/>
    <n v="59911"/>
    <d v="2011-12-18T00:00:00"/>
    <d v="2011-12-19T00:00:00"/>
    <s v="December"/>
    <s v="2011"/>
    <n v="1"/>
    <b v="0"/>
    <s v="Not Specified"/>
    <n v="1"/>
    <n v="10.59"/>
    <n v="0.1"/>
    <x v="0"/>
    <n v="-4.3099999999999996"/>
    <n v="9.11"/>
    <n v="2.15"/>
    <s v="Saskachewan"/>
    <x v="3"/>
    <s v="Corporate"/>
    <x v="0"/>
    <x v="5"/>
  </r>
  <r>
    <s v="Phillina Ober"/>
    <n v="930"/>
    <d v="2009-12-16T00:00:00"/>
    <d v="2009-12-17T00:00:00"/>
    <s v="December"/>
    <s v="2009"/>
    <n v="1"/>
    <b v="0"/>
    <s v="Critical"/>
    <n v="22"/>
    <n v="922.39"/>
    <n v="0.03"/>
    <x v="2"/>
    <n v="-41.64"/>
    <n v="41.32"/>
    <n v="58.66"/>
    <s v="New Brunswick"/>
    <x v="2"/>
    <s v="Small Business"/>
    <x v="2"/>
    <x v="4"/>
  </r>
  <r>
    <s v="Phillina Ober"/>
    <n v="930"/>
    <d v="2009-12-16T00:00:00"/>
    <d v="2009-12-16T00:00:00"/>
    <s v="December"/>
    <s v="2009"/>
    <n v="0"/>
    <s v="FREE DELIVERY"/>
    <s v="Critical"/>
    <n v="11"/>
    <n v="79.19"/>
    <n v="0"/>
    <x v="0"/>
    <n v="13.91"/>
    <n v="6.88"/>
    <n v="2"/>
    <s v="New Brunswick"/>
    <x v="2"/>
    <s v="Small Business"/>
    <x v="0"/>
    <x v="5"/>
  </r>
  <r>
    <s v="Jim Epp"/>
    <n v="1058"/>
    <d v="2010-04-25T00:00:00"/>
    <d v="2010-04-26T00:00:00"/>
    <s v="April"/>
    <s v="2010"/>
    <n v="1"/>
    <b v="0"/>
    <s v="Medium"/>
    <n v="3"/>
    <n v="469.43799999999999"/>
    <n v="7.0000000000000007E-2"/>
    <x v="0"/>
    <n v="-888.16"/>
    <n v="195.99"/>
    <n v="8.99"/>
    <s v="New Brunswick"/>
    <x v="2"/>
    <s v="Small Business"/>
    <x v="1"/>
    <x v="3"/>
  </r>
  <r>
    <s v="Muhammed Yedwab"/>
    <n v="1088"/>
    <d v="2012-05-20T00:00:00"/>
    <d v="2012-05-27T00:00:00"/>
    <s v="May"/>
    <s v="2012"/>
    <n v="7"/>
    <b v="0"/>
    <s v="low"/>
    <n v="13"/>
    <n v="269.02"/>
    <n v="0.1"/>
    <x v="0"/>
    <n v="-112"/>
    <n v="20.97"/>
    <n v="6.5"/>
    <s v="New Brunswick"/>
    <x v="2"/>
    <s v="Consumer"/>
    <x v="1"/>
    <x v="7"/>
  </r>
  <r>
    <s v="Maribeth Schnelling"/>
    <n v="1504"/>
    <d v="2012-08-27T00:00:00"/>
    <d v="2012-08-28T00:00:00"/>
    <s v="August"/>
    <s v="2012"/>
    <n v="1"/>
    <b v="0"/>
    <s v="Medium"/>
    <n v="31"/>
    <n v="293.18"/>
    <n v="0.08"/>
    <x v="0"/>
    <n v="64.22"/>
    <n v="10.01"/>
    <n v="1.99"/>
    <s v="New Brunswick"/>
    <x v="2"/>
    <s v="Corporate"/>
    <x v="1"/>
    <x v="7"/>
  </r>
  <r>
    <s v="Deanra Eno"/>
    <n v="1796"/>
    <d v="2012-11-20T00:00:00"/>
    <d v="2012-11-20T00:00:00"/>
    <s v="November"/>
    <s v="2012"/>
    <n v="0"/>
    <s v="FREE DELIVERY"/>
    <s v="High"/>
    <n v="43"/>
    <n v="183.41"/>
    <n v="7.0000000000000007E-2"/>
    <x v="0"/>
    <n v="-125.41"/>
    <n v="4.13"/>
    <n v="5.04"/>
    <s v="New Brunswick"/>
    <x v="2"/>
    <s v="Corporate"/>
    <x v="0"/>
    <x v="2"/>
  </r>
  <r>
    <s v="Deanra Eno"/>
    <n v="2048"/>
    <d v="2010-11-14T00:00:00"/>
    <d v="2010-11-15T00:00:00"/>
    <s v="November"/>
    <s v="2010"/>
    <n v="1"/>
    <b v="0"/>
    <s v="Critical"/>
    <n v="12"/>
    <n v="3752.61"/>
    <n v="0.01"/>
    <x v="1"/>
    <n v="637.92999999999995"/>
    <n v="294.62"/>
    <n v="42.52"/>
    <s v="New Brunswick"/>
    <x v="2"/>
    <s v="Corporate"/>
    <x v="0"/>
    <x v="1"/>
  </r>
  <r>
    <s v="Deanra Eno"/>
    <n v="2048"/>
    <d v="2010-11-14T00:00:00"/>
    <d v="2010-11-15T00:00:00"/>
    <s v="November"/>
    <s v="2010"/>
    <n v="1"/>
    <b v="0"/>
    <s v="Critical"/>
    <n v="9"/>
    <n v="548.36"/>
    <n v="0.1"/>
    <x v="2"/>
    <n v="78.63"/>
    <n v="60.97"/>
    <n v="4.5"/>
    <s v="New Brunswick"/>
    <x v="2"/>
    <s v="Corporate"/>
    <x v="0"/>
    <x v="1"/>
  </r>
  <r>
    <s v="James Galang"/>
    <n v="2050"/>
    <d v="2009-06-01T00:00:00"/>
    <d v="2009-06-03T00:00:00"/>
    <s v="June"/>
    <s v="2009"/>
    <n v="2"/>
    <b v="0"/>
    <s v="Not Specified"/>
    <n v="16"/>
    <n v="44.46"/>
    <n v="0.06"/>
    <x v="0"/>
    <n v="5.27"/>
    <n v="2.89"/>
    <n v="0.99"/>
    <s v="New Brunswick"/>
    <x v="2"/>
    <s v="Consumer"/>
    <x v="0"/>
    <x v="11"/>
  </r>
  <r>
    <s v="James Galang"/>
    <n v="2050"/>
    <d v="2009-06-01T00:00:00"/>
    <d v="2009-06-03T00:00:00"/>
    <s v="June"/>
    <s v="2009"/>
    <n v="2"/>
    <b v="0"/>
    <s v="Not Specified"/>
    <n v="25"/>
    <n v="542.11"/>
    <n v="0.08"/>
    <x v="0"/>
    <n v="-14.76"/>
    <n v="22.84"/>
    <n v="11.54"/>
    <s v="New Brunswick"/>
    <x v="2"/>
    <s v="Consumer"/>
    <x v="0"/>
    <x v="5"/>
  </r>
  <r>
    <s v="Katrina Willman"/>
    <n v="2054"/>
    <d v="2012-06-07T00:00:00"/>
    <d v="2012-06-10T00:00:00"/>
    <s v="June"/>
    <s v="2012"/>
    <n v="3"/>
    <b v="0"/>
    <s v="Not Specified"/>
    <n v="1"/>
    <n v="343.78"/>
    <n v="0.09"/>
    <x v="0"/>
    <n v="-246.51"/>
    <n v="363.25"/>
    <n v="19.989999999999998"/>
    <s v="New Brunswick"/>
    <x v="2"/>
    <s v="Consumer"/>
    <x v="0"/>
    <x v="1"/>
  </r>
  <r>
    <s v="Katrina Willman"/>
    <n v="2054"/>
    <d v="2012-06-07T00:00:00"/>
    <d v="2012-06-09T00:00:00"/>
    <s v="June"/>
    <s v="2012"/>
    <n v="2"/>
    <b v="0"/>
    <s v="Not Specified"/>
    <n v="34"/>
    <n v="826.09"/>
    <n v="0.03"/>
    <x v="0"/>
    <n v="215.86"/>
    <n v="22.98"/>
    <n v="7.58"/>
    <s v="New Brunswick"/>
    <x v="2"/>
    <s v="Consumer"/>
    <x v="2"/>
    <x v="4"/>
  </r>
  <r>
    <s v="Nora Price"/>
    <n v="2885"/>
    <d v="2012-09-18T00:00:00"/>
    <d v="2012-09-18T00:00:00"/>
    <s v="September"/>
    <s v="2012"/>
    <n v="0"/>
    <s v="FREE DELIVERY"/>
    <s v="Not Specified"/>
    <n v="29"/>
    <n v="197.41"/>
    <n v="0.06"/>
    <x v="0"/>
    <n v="-128.68"/>
    <n v="6.48"/>
    <n v="8.4"/>
    <s v="New Brunswick"/>
    <x v="2"/>
    <s v="Home Office"/>
    <x v="0"/>
    <x v="5"/>
  </r>
  <r>
    <s v="Nora Price"/>
    <n v="2885"/>
    <d v="2012-09-18T00:00:00"/>
    <d v="2012-09-20T00:00:00"/>
    <s v="September"/>
    <s v="2012"/>
    <n v="2"/>
    <b v="0"/>
    <s v="Not Specified"/>
    <n v="46"/>
    <n v="712.18"/>
    <n v="0.06"/>
    <x v="0"/>
    <n v="13.98"/>
    <n v="15.42"/>
    <n v="5.41"/>
    <s v="New Brunswick"/>
    <x v="2"/>
    <s v="Home Office"/>
    <x v="0"/>
    <x v="0"/>
  </r>
  <r>
    <s v="Lisa DeCherney"/>
    <n v="3458"/>
    <d v="2009-12-21T00:00:00"/>
    <d v="2009-12-23T00:00:00"/>
    <s v="December"/>
    <s v="2009"/>
    <n v="2"/>
    <b v="0"/>
    <s v="High"/>
    <n v="41"/>
    <n v="627.91"/>
    <n v="0.03"/>
    <x v="0"/>
    <n v="222.08"/>
    <n v="15.28"/>
    <n v="1.99"/>
    <s v="New Brunswick"/>
    <x v="2"/>
    <s v="Corporate"/>
    <x v="1"/>
    <x v="7"/>
  </r>
  <r>
    <s v="Lisa DeCherney"/>
    <n v="3458"/>
    <d v="2009-12-21T00:00:00"/>
    <d v="2009-12-24T00:00:00"/>
    <s v="December"/>
    <s v="2009"/>
    <n v="3"/>
    <b v="0"/>
    <s v="High"/>
    <n v="28"/>
    <n v="46.89"/>
    <n v="0.09"/>
    <x v="0"/>
    <n v="-3.83"/>
    <n v="1.76"/>
    <n v="0.7"/>
    <s v="New Brunswick"/>
    <x v="2"/>
    <s v="Corporate"/>
    <x v="0"/>
    <x v="12"/>
  </r>
  <r>
    <s v="James Galang"/>
    <n v="3522"/>
    <d v="2009-09-25T00:00:00"/>
    <d v="2009-10-02T00:00:00"/>
    <s v="October"/>
    <s v="2009"/>
    <n v="7"/>
    <b v="0"/>
    <s v="low"/>
    <n v="33"/>
    <n v="1935.17"/>
    <n v="0.09"/>
    <x v="0"/>
    <n v="-991.07"/>
    <n v="60.98"/>
    <n v="49"/>
    <s v="New Brunswick"/>
    <x v="2"/>
    <s v="Consumer"/>
    <x v="0"/>
    <x v="1"/>
  </r>
  <r>
    <s v="James Galang"/>
    <n v="3522"/>
    <d v="2009-09-25T00:00:00"/>
    <d v="2009-09-27T00:00:00"/>
    <s v="September"/>
    <s v="2009"/>
    <n v="2"/>
    <b v="0"/>
    <s v="low"/>
    <n v="27"/>
    <n v="812.68"/>
    <n v="0.05"/>
    <x v="0"/>
    <n v="235.88"/>
    <n v="29.89"/>
    <n v="1.99"/>
    <s v="New Brunswick"/>
    <x v="2"/>
    <s v="Consumer"/>
    <x v="1"/>
    <x v="7"/>
  </r>
  <r>
    <s v="Lynn Smith"/>
    <n v="3653"/>
    <d v="2009-03-26T00:00:00"/>
    <d v="2009-03-28T00:00:00"/>
    <s v="March"/>
    <s v="2009"/>
    <n v="2"/>
    <b v="0"/>
    <s v="Critical"/>
    <n v="41"/>
    <n v="271.11"/>
    <n v="0.08"/>
    <x v="0"/>
    <n v="64.790000000000006"/>
    <n v="6.68"/>
    <n v="1.5"/>
    <s v="New Brunswick"/>
    <x v="2"/>
    <s v="Corporate"/>
    <x v="0"/>
    <x v="12"/>
  </r>
  <r>
    <s v="Lynn Smith"/>
    <n v="3808"/>
    <d v="2009-04-23T00:00:00"/>
    <d v="2009-04-23T00:00:00"/>
    <s v="April"/>
    <s v="2009"/>
    <n v="0"/>
    <s v="FREE DELIVERY"/>
    <s v="Critical"/>
    <n v="2"/>
    <n v="6.13"/>
    <n v="0.08"/>
    <x v="0"/>
    <n v="-2.83"/>
    <n v="2.89"/>
    <n v="0.49"/>
    <s v="New Brunswick"/>
    <x v="2"/>
    <s v="Corporate"/>
    <x v="0"/>
    <x v="11"/>
  </r>
  <r>
    <s v="Christina DeMoss"/>
    <n v="3970"/>
    <d v="2012-03-26T00:00:00"/>
    <d v="2012-03-28T00:00:00"/>
    <s v="March"/>
    <s v="2012"/>
    <n v="2"/>
    <b v="0"/>
    <s v="Medium"/>
    <n v="39"/>
    <n v="1032.97"/>
    <n v="7.0000000000000007E-2"/>
    <x v="0"/>
    <n v="397.15"/>
    <n v="28.48"/>
    <n v="1.99"/>
    <s v="New Brunswick"/>
    <x v="2"/>
    <s v="Home Office"/>
    <x v="1"/>
    <x v="7"/>
  </r>
  <r>
    <s v="Christina DeMoss"/>
    <n v="3970"/>
    <d v="2012-03-26T00:00:00"/>
    <d v="2012-03-27T00:00:00"/>
    <s v="March"/>
    <s v="2012"/>
    <n v="1"/>
    <b v="0"/>
    <s v="Medium"/>
    <n v="13"/>
    <n v="324.83"/>
    <n v="0.05"/>
    <x v="1"/>
    <n v="-426.54"/>
    <n v="20.98"/>
    <n v="45"/>
    <s v="New Brunswick"/>
    <x v="2"/>
    <s v="Home Office"/>
    <x v="0"/>
    <x v="0"/>
  </r>
  <r>
    <s v="Lynn Smith"/>
    <n v="4739"/>
    <d v="2010-02-20T00:00:00"/>
    <d v="2010-02-24T00:00:00"/>
    <s v="February"/>
    <s v="2010"/>
    <n v="4"/>
    <b v="0"/>
    <s v="low"/>
    <n v="16"/>
    <n v="48.57"/>
    <n v="0.04"/>
    <x v="0"/>
    <n v="4.21"/>
    <n v="2.94"/>
    <n v="0.7"/>
    <s v="New Brunswick"/>
    <x v="2"/>
    <s v="Corporate"/>
    <x v="0"/>
    <x v="12"/>
  </r>
  <r>
    <s v="Christine Abelman"/>
    <n v="5378"/>
    <d v="2012-10-24T00:00:00"/>
    <d v="2012-10-26T00:00:00"/>
    <s v="October"/>
    <s v="2012"/>
    <n v="2"/>
    <b v="0"/>
    <s v="Critical"/>
    <n v="6"/>
    <n v="54.28"/>
    <n v="0.01"/>
    <x v="2"/>
    <n v="-11.98"/>
    <n v="6.24"/>
    <n v="5.22"/>
    <s v="New Brunswick"/>
    <x v="2"/>
    <s v="Corporate"/>
    <x v="2"/>
    <x v="4"/>
  </r>
  <r>
    <s v="Christina DeMoss"/>
    <n v="5828"/>
    <d v="2009-03-05T00:00:00"/>
    <d v="2009-03-12T00:00:00"/>
    <s v="March"/>
    <s v="2009"/>
    <n v="7"/>
    <b v="0"/>
    <s v="low"/>
    <n v="21"/>
    <n v="6005.21"/>
    <n v="0.08"/>
    <x v="1"/>
    <n v="-450.7"/>
    <n v="296.18"/>
    <n v="54.12"/>
    <s v="New Brunswick"/>
    <x v="2"/>
    <s v="Home Office"/>
    <x v="2"/>
    <x v="10"/>
  </r>
  <r>
    <s v="Katrina Willman"/>
    <n v="6279"/>
    <d v="2010-01-29T00:00:00"/>
    <d v="2010-01-31T00:00:00"/>
    <s v="January"/>
    <s v="2010"/>
    <n v="2"/>
    <b v="0"/>
    <s v="Critical"/>
    <n v="49"/>
    <n v="3283.74"/>
    <n v="0.01"/>
    <x v="0"/>
    <n v="723.33"/>
    <n v="67.28"/>
    <n v="19.989999999999998"/>
    <s v="New Brunswick"/>
    <x v="2"/>
    <s v="Consumer"/>
    <x v="0"/>
    <x v="2"/>
  </r>
  <r>
    <s v="Muhammed Yedwab"/>
    <n v="7267"/>
    <d v="2012-08-28T00:00:00"/>
    <d v="2012-08-28T00:00:00"/>
    <s v="August"/>
    <s v="2012"/>
    <n v="0"/>
    <s v="FREE DELIVERY"/>
    <s v="High"/>
    <n v="19"/>
    <n v="262.32"/>
    <n v="7.0000000000000007E-2"/>
    <x v="0"/>
    <n v="5.16"/>
    <n v="14.48"/>
    <n v="6.46"/>
    <s v="New Brunswick"/>
    <x v="2"/>
    <s v="Consumer"/>
    <x v="0"/>
    <x v="2"/>
  </r>
  <r>
    <s v="Muhammed Yedwab"/>
    <n v="7269"/>
    <d v="2009-09-14T00:00:00"/>
    <d v="2009-09-15T00:00:00"/>
    <s v="September"/>
    <s v="2009"/>
    <n v="1"/>
    <b v="0"/>
    <s v="Medium"/>
    <n v="29"/>
    <n v="1707.99"/>
    <n v="0"/>
    <x v="0"/>
    <n v="391.19"/>
    <n v="65.989999999999995"/>
    <n v="3.99"/>
    <s v="New Brunswick"/>
    <x v="2"/>
    <s v="Consumer"/>
    <x v="1"/>
    <x v="3"/>
  </r>
  <r>
    <s v="Nora Price"/>
    <n v="7527"/>
    <d v="2009-12-11T00:00:00"/>
    <d v="2009-12-12T00:00:00"/>
    <s v="December"/>
    <s v="2009"/>
    <n v="1"/>
    <b v="0"/>
    <s v="Medium"/>
    <n v="37"/>
    <n v="560.39"/>
    <n v="0.05"/>
    <x v="0"/>
    <n v="186.87"/>
    <n v="15.68"/>
    <n v="3.73"/>
    <s v="New Brunswick"/>
    <x v="2"/>
    <s v="Small Business"/>
    <x v="2"/>
    <x v="4"/>
  </r>
  <r>
    <s v="Nora Price"/>
    <n v="7527"/>
    <d v="2009-12-11T00:00:00"/>
    <d v="2009-12-12T00:00:00"/>
    <s v="December"/>
    <s v="2009"/>
    <n v="1"/>
    <b v="0"/>
    <s v="Medium"/>
    <n v="42"/>
    <n v="7062.616"/>
    <n v="0.02"/>
    <x v="0"/>
    <n v="2288.64"/>
    <n v="195.99"/>
    <n v="4.2"/>
    <s v="New Brunswick"/>
    <x v="2"/>
    <s v="Small Business"/>
    <x v="1"/>
    <x v="3"/>
  </r>
  <r>
    <s v="Nora Price"/>
    <n v="8546"/>
    <d v="2012-04-01T00:00:00"/>
    <d v="2012-04-03T00:00:00"/>
    <s v="April"/>
    <s v="2012"/>
    <n v="2"/>
    <b v="0"/>
    <s v="High"/>
    <n v="4"/>
    <n v="51.94"/>
    <n v="0.03"/>
    <x v="2"/>
    <n v="-12.48"/>
    <n v="10.01"/>
    <n v="1.99"/>
    <s v="New Brunswick"/>
    <x v="2"/>
    <s v="Small Business"/>
    <x v="1"/>
    <x v="7"/>
  </r>
  <r>
    <s v="Lisa DeCherney"/>
    <n v="8578"/>
    <d v="2011-09-02T00:00:00"/>
    <d v="2011-09-03T00:00:00"/>
    <s v="September"/>
    <s v="2011"/>
    <n v="1"/>
    <b v="0"/>
    <s v="High"/>
    <n v="40"/>
    <n v="366.87"/>
    <n v="0.1"/>
    <x v="0"/>
    <n v="-1.79"/>
    <n v="9.74"/>
    <n v="5.71"/>
    <s v="New Brunswick"/>
    <x v="2"/>
    <s v="Corporate"/>
    <x v="2"/>
    <x v="4"/>
  </r>
  <r>
    <s v="Christine Abelman"/>
    <n v="9669"/>
    <d v="2009-04-22T00:00:00"/>
    <d v="2009-04-23T00:00:00"/>
    <s v="April"/>
    <s v="2009"/>
    <n v="1"/>
    <b v="0"/>
    <s v="Medium"/>
    <n v="18"/>
    <n v="292.11"/>
    <n v="0.04"/>
    <x v="2"/>
    <n v="-91.95"/>
    <n v="15.42"/>
    <n v="10.68"/>
    <s v="New Brunswick"/>
    <x v="2"/>
    <s v="Corporate"/>
    <x v="0"/>
    <x v="0"/>
  </r>
  <r>
    <s v="Maribeth Dona"/>
    <n v="9952"/>
    <d v="2012-05-01T00:00:00"/>
    <d v="2012-05-03T00:00:00"/>
    <s v="May"/>
    <s v="2012"/>
    <n v="2"/>
    <b v="0"/>
    <s v="High"/>
    <n v="47"/>
    <n v="7890.89"/>
    <n v="0.01"/>
    <x v="2"/>
    <n v="-771.09"/>
    <n v="167.27"/>
    <n v="35"/>
    <s v="New Brunswick"/>
    <x v="2"/>
    <s v="Home Office"/>
    <x v="0"/>
    <x v="0"/>
  </r>
  <r>
    <s v="Pauline Johnson"/>
    <n v="10630"/>
    <d v="2010-02-04T00:00:00"/>
    <d v="2010-02-06T00:00:00"/>
    <s v="February"/>
    <s v="2010"/>
    <n v="2"/>
    <b v="0"/>
    <s v="Medium"/>
    <n v="44"/>
    <n v="2773.84"/>
    <n v="0"/>
    <x v="1"/>
    <n v="-513.76"/>
    <n v="58.14"/>
    <n v="36.61"/>
    <s v="New Brunswick"/>
    <x v="2"/>
    <s v="Corporate"/>
    <x v="2"/>
    <x v="9"/>
  </r>
  <r>
    <s v="James Galang"/>
    <n v="10657"/>
    <d v="2010-09-25T00:00:00"/>
    <d v="2010-09-27T00:00:00"/>
    <s v="September"/>
    <s v="2010"/>
    <n v="2"/>
    <b v="0"/>
    <s v="Medium"/>
    <n v="44"/>
    <n v="289.94"/>
    <n v="7.0000000000000007E-2"/>
    <x v="0"/>
    <n v="-102.19"/>
    <n v="6.48"/>
    <n v="6.22"/>
    <s v="New Brunswick"/>
    <x v="2"/>
    <s v="Consumer"/>
    <x v="0"/>
    <x v="5"/>
  </r>
  <r>
    <s v="James Galang"/>
    <n v="10657"/>
    <d v="2010-09-25T00:00:00"/>
    <d v="2010-09-26T00:00:00"/>
    <s v="September"/>
    <s v="2010"/>
    <n v="1"/>
    <b v="0"/>
    <s v="Medium"/>
    <n v="8"/>
    <n v="1848.52"/>
    <n v="0.05"/>
    <x v="1"/>
    <n v="-493.6"/>
    <n v="218.75"/>
    <n v="69.64"/>
    <s v="New Brunswick"/>
    <x v="2"/>
    <s v="Consumer"/>
    <x v="2"/>
    <x v="10"/>
  </r>
  <r>
    <s v="Jocasta Rupert"/>
    <n v="10661"/>
    <d v="2009-01-23T00:00:00"/>
    <d v="2009-01-25T00:00:00"/>
    <s v="January"/>
    <s v="2009"/>
    <n v="2"/>
    <b v="0"/>
    <s v="Not Specified"/>
    <n v="42"/>
    <n v="1312.65"/>
    <n v="7.0000000000000007E-2"/>
    <x v="0"/>
    <n v="488.31"/>
    <n v="30.98"/>
    <n v="5.76"/>
    <s v="New Brunswick"/>
    <x v="2"/>
    <s v="Consumer"/>
    <x v="0"/>
    <x v="5"/>
  </r>
  <r>
    <s v="Nora Price"/>
    <n v="11427"/>
    <d v="2010-11-24T00:00:00"/>
    <d v="2010-11-25T00:00:00"/>
    <s v="November"/>
    <s v="2010"/>
    <n v="1"/>
    <b v="0"/>
    <s v="Medium"/>
    <n v="27"/>
    <n v="58.64"/>
    <n v="0.08"/>
    <x v="0"/>
    <n v="4.55"/>
    <n v="2.21"/>
    <n v="1"/>
    <s v="New Brunswick"/>
    <x v="2"/>
    <s v="Small Business"/>
    <x v="0"/>
    <x v="12"/>
  </r>
  <r>
    <s v="Nora Price"/>
    <n v="11427"/>
    <d v="2010-11-24T00:00:00"/>
    <d v="2010-11-26T00:00:00"/>
    <s v="November"/>
    <s v="2010"/>
    <n v="2"/>
    <b v="0"/>
    <s v="Medium"/>
    <n v="20"/>
    <n v="136.06"/>
    <n v="0.04"/>
    <x v="0"/>
    <n v="-33.22"/>
    <n v="6.37"/>
    <n v="5.19"/>
    <s v="New Brunswick"/>
    <x v="2"/>
    <s v="Small Business"/>
    <x v="0"/>
    <x v="2"/>
  </r>
  <r>
    <s v="Muhammed Yedwab"/>
    <n v="12037"/>
    <d v="2011-06-30T00:00:00"/>
    <d v="2011-07-05T00:00:00"/>
    <s v="July"/>
    <s v="2011"/>
    <n v="5"/>
    <b v="0"/>
    <s v="low"/>
    <n v="14"/>
    <n v="135.21"/>
    <n v="0.04"/>
    <x v="0"/>
    <n v="5.89"/>
    <n v="9.27"/>
    <n v="4.3899999999999997"/>
    <s v="New Brunswick"/>
    <x v="2"/>
    <s v="Consumer"/>
    <x v="0"/>
    <x v="5"/>
  </r>
  <r>
    <s v="Muhammed Yedwab"/>
    <n v="12259"/>
    <d v="2010-02-14T00:00:00"/>
    <d v="2010-02-16T00:00:00"/>
    <s v="February"/>
    <s v="2010"/>
    <n v="2"/>
    <b v="0"/>
    <s v="High"/>
    <n v="45"/>
    <n v="5007.6899999999996"/>
    <n v="7.0000000000000007E-2"/>
    <x v="1"/>
    <n v="-899.34"/>
    <n v="114.98"/>
    <n v="51.42"/>
    <s v="New Brunswick"/>
    <x v="2"/>
    <s v="Consumer"/>
    <x v="2"/>
    <x v="9"/>
  </r>
  <r>
    <s v="Muhammed Yedwab"/>
    <n v="12259"/>
    <d v="2010-02-14T00:00:00"/>
    <d v="2010-02-15T00:00:00"/>
    <s v="February"/>
    <s v="2010"/>
    <n v="1"/>
    <b v="0"/>
    <s v="High"/>
    <n v="45"/>
    <n v="1379.62"/>
    <n v="0.1"/>
    <x v="0"/>
    <n v="-66.069999999999993"/>
    <n v="31.98"/>
    <n v="6.72"/>
    <s v="New Brunswick"/>
    <x v="2"/>
    <s v="Consumer"/>
    <x v="0"/>
    <x v="0"/>
  </r>
  <r>
    <s v="Laurel Elliston"/>
    <n v="12900"/>
    <d v="2010-05-03T00:00:00"/>
    <d v="2010-05-04T00:00:00"/>
    <s v="May"/>
    <s v="2010"/>
    <n v="1"/>
    <b v="0"/>
    <s v="High"/>
    <n v="50"/>
    <n v="627.12"/>
    <n v="0.08"/>
    <x v="0"/>
    <n v="100.04"/>
    <n v="12.64"/>
    <n v="4.9800000000000004"/>
    <s v="New Brunswick"/>
    <x v="2"/>
    <s v="Corporate"/>
    <x v="2"/>
    <x v="4"/>
  </r>
  <r>
    <s v="Laurel Elliston"/>
    <n v="12900"/>
    <d v="2010-05-03T00:00:00"/>
    <d v="2010-05-05T00:00:00"/>
    <s v="May"/>
    <s v="2010"/>
    <n v="2"/>
    <b v="0"/>
    <s v="High"/>
    <n v="18"/>
    <n v="4096.21"/>
    <n v="0.08"/>
    <x v="1"/>
    <n v="308.22000000000003"/>
    <n v="306.14"/>
    <n v="26.53"/>
    <s v="New Brunswick"/>
    <x v="2"/>
    <s v="Corporate"/>
    <x v="1"/>
    <x v="16"/>
  </r>
  <r>
    <s v="Georgia Rosenberg"/>
    <n v="12999"/>
    <d v="2010-04-03T00:00:00"/>
    <d v="2010-04-04T00:00:00"/>
    <s v="April"/>
    <s v="2010"/>
    <n v="1"/>
    <b v="0"/>
    <s v="High"/>
    <n v="31"/>
    <n v="2712.07"/>
    <n v="0.09"/>
    <x v="0"/>
    <n v="-435.56"/>
    <n v="95.43"/>
    <n v="19.989999999999998"/>
    <s v="New Brunswick"/>
    <x v="2"/>
    <s v="Consumer"/>
    <x v="0"/>
    <x v="0"/>
  </r>
  <r>
    <s v="Nora Price"/>
    <n v="13632"/>
    <d v="2009-03-10T00:00:00"/>
    <d v="2009-03-12T00:00:00"/>
    <s v="March"/>
    <s v="2009"/>
    <n v="2"/>
    <b v="0"/>
    <s v="Medium"/>
    <n v="6"/>
    <n v="608.92999999999995"/>
    <n v="0.01"/>
    <x v="2"/>
    <n v="-193.96"/>
    <n v="99.99"/>
    <n v="19.989999999999998"/>
    <s v="New Brunswick"/>
    <x v="2"/>
    <s v="Home Office"/>
    <x v="1"/>
    <x v="16"/>
  </r>
  <r>
    <s v="Allen Armold"/>
    <n v="13920"/>
    <d v="2009-10-09T00:00:00"/>
    <d v="2009-10-11T00:00:00"/>
    <s v="October"/>
    <s v="2009"/>
    <n v="2"/>
    <b v="0"/>
    <s v="Critical"/>
    <n v="25"/>
    <n v="901.32"/>
    <n v="0.1"/>
    <x v="2"/>
    <n v="338.01"/>
    <n v="37.94"/>
    <n v="5.08"/>
    <s v="New Brunswick"/>
    <x v="2"/>
    <s v="Home Office"/>
    <x v="0"/>
    <x v="5"/>
  </r>
  <r>
    <s v="Allen Armold"/>
    <n v="13920"/>
    <d v="2009-10-09T00:00:00"/>
    <d v="2009-10-10T00:00:00"/>
    <s v="October"/>
    <s v="2009"/>
    <n v="1"/>
    <b v="0"/>
    <s v="Critical"/>
    <n v="24"/>
    <n v="207.21"/>
    <n v="0.06"/>
    <x v="0"/>
    <n v="-78.64"/>
    <n v="8.57"/>
    <n v="6.14"/>
    <s v="New Brunswick"/>
    <x v="2"/>
    <s v="Home Office"/>
    <x v="0"/>
    <x v="15"/>
  </r>
  <r>
    <s v="Anemone Ratner"/>
    <n v="15651"/>
    <d v="2012-10-04T00:00:00"/>
    <d v="2012-10-07T00:00:00"/>
    <s v="October"/>
    <s v="2012"/>
    <n v="3"/>
    <b v="0"/>
    <s v="Critical"/>
    <n v="40"/>
    <n v="2182.91"/>
    <n v="0.1"/>
    <x v="2"/>
    <n v="549.45000000000005"/>
    <n v="60.22"/>
    <n v="3.5"/>
    <s v="New Brunswick"/>
    <x v="2"/>
    <s v="Small Business"/>
    <x v="0"/>
    <x v="1"/>
  </r>
  <r>
    <s v="Anemone Ratner"/>
    <n v="15651"/>
    <d v="2012-10-04T00:00:00"/>
    <d v="2012-10-06T00:00:00"/>
    <s v="October"/>
    <s v="2012"/>
    <n v="2"/>
    <b v="0"/>
    <s v="Critical"/>
    <n v="14"/>
    <n v="1144.3499999999999"/>
    <n v="0.05"/>
    <x v="0"/>
    <n v="-448.6"/>
    <n v="80.98"/>
    <n v="35"/>
    <s v="New Brunswick"/>
    <x v="2"/>
    <s v="Small Business"/>
    <x v="0"/>
    <x v="0"/>
  </r>
  <r>
    <s v="Anemone Ratner"/>
    <n v="15651"/>
    <d v="2012-10-04T00:00:00"/>
    <d v="2012-10-06T00:00:00"/>
    <s v="October"/>
    <s v="2012"/>
    <n v="2"/>
    <b v="0"/>
    <s v="Critical"/>
    <n v="8"/>
    <n v="1496.83"/>
    <n v="7.0000000000000007E-2"/>
    <x v="1"/>
    <n v="-329.72"/>
    <n v="179.29"/>
    <n v="56.2"/>
    <s v="New Brunswick"/>
    <x v="2"/>
    <s v="Small Business"/>
    <x v="2"/>
    <x v="10"/>
  </r>
  <r>
    <s v="Katherine Hughes"/>
    <n v="16197"/>
    <d v="2012-10-26T00:00:00"/>
    <d v="2012-10-26T00:00:00"/>
    <s v="October"/>
    <s v="2012"/>
    <n v="0"/>
    <s v="FREE DELIVERY"/>
    <s v="Critical"/>
    <n v="23"/>
    <n v="218.71"/>
    <n v="0"/>
    <x v="2"/>
    <n v="67.23"/>
    <n v="9.11"/>
    <n v="2.15"/>
    <s v="New Brunswick"/>
    <x v="2"/>
    <s v="Consumer"/>
    <x v="0"/>
    <x v="5"/>
  </r>
  <r>
    <s v="Katherine Hughes"/>
    <n v="16197"/>
    <d v="2012-10-26T00:00:00"/>
    <d v="2012-10-27T00:00:00"/>
    <s v="October"/>
    <s v="2012"/>
    <n v="1"/>
    <b v="0"/>
    <s v="Critical"/>
    <n v="19"/>
    <n v="103.68"/>
    <n v="0.08"/>
    <x v="0"/>
    <n v="-58.16"/>
    <n v="5.28"/>
    <n v="5.85"/>
    <s v="New Brunswick"/>
    <x v="2"/>
    <s v="Consumer"/>
    <x v="0"/>
    <x v="5"/>
  </r>
  <r>
    <s v="Muhammed Yedwab"/>
    <n v="16770"/>
    <d v="2009-01-06T00:00:00"/>
    <d v="2009-01-07T00:00:00"/>
    <s v="January"/>
    <s v="2009"/>
    <n v="1"/>
    <b v="0"/>
    <s v="Critical"/>
    <n v="17"/>
    <n v="37.06"/>
    <n v="0.03"/>
    <x v="0"/>
    <n v="0.61"/>
    <n v="2.1"/>
    <n v="0.7"/>
    <s v="New Brunswick"/>
    <x v="2"/>
    <s v="Consumer"/>
    <x v="0"/>
    <x v="12"/>
  </r>
  <r>
    <s v="Nora Price"/>
    <n v="16802"/>
    <d v="2011-04-20T00:00:00"/>
    <d v="2011-04-21T00:00:00"/>
    <s v="April"/>
    <s v="2011"/>
    <n v="1"/>
    <b v="0"/>
    <s v="Medium"/>
    <n v="44"/>
    <n v="302.58999999999997"/>
    <n v="0.05"/>
    <x v="2"/>
    <n v="-124.44"/>
    <n v="6.68"/>
    <n v="6.93"/>
    <s v="New Brunswick"/>
    <x v="2"/>
    <s v="Home Office"/>
    <x v="0"/>
    <x v="5"/>
  </r>
  <r>
    <s v="Nora Price"/>
    <n v="16802"/>
    <d v="2011-04-20T00:00:00"/>
    <d v="2011-04-22T00:00:00"/>
    <s v="April"/>
    <s v="2011"/>
    <n v="2"/>
    <b v="0"/>
    <s v="Medium"/>
    <n v="26"/>
    <n v="2703.45"/>
    <n v="0.01"/>
    <x v="0"/>
    <n v="-445.04"/>
    <n v="95.99"/>
    <n v="35"/>
    <s v="New Brunswick"/>
    <x v="2"/>
    <s v="Home Office"/>
    <x v="0"/>
    <x v="0"/>
  </r>
  <r>
    <s v="Tracy Collins"/>
    <n v="16961"/>
    <d v="2009-01-06T00:00:00"/>
    <d v="2009-01-07T00:00:00"/>
    <s v="January"/>
    <s v="2009"/>
    <n v="1"/>
    <b v="0"/>
    <s v="Not Specified"/>
    <n v="27"/>
    <n v="46.86"/>
    <n v="0.06"/>
    <x v="0"/>
    <n v="-37.08"/>
    <n v="1.7"/>
    <n v="1.99"/>
    <s v="New Brunswick"/>
    <x v="2"/>
    <s v="Consumer"/>
    <x v="1"/>
    <x v="7"/>
  </r>
  <r>
    <s v="Tracy Collins"/>
    <n v="16961"/>
    <d v="2009-01-06T00:00:00"/>
    <d v="2009-01-08T00:00:00"/>
    <s v="January"/>
    <s v="2009"/>
    <n v="2"/>
    <b v="0"/>
    <s v="Not Specified"/>
    <n v="34"/>
    <n v="1089.5899999999999"/>
    <n v="0.01"/>
    <x v="0"/>
    <n v="433.24"/>
    <n v="30.98"/>
    <n v="5.09"/>
    <s v="New Brunswick"/>
    <x v="2"/>
    <s v="Consumer"/>
    <x v="0"/>
    <x v="5"/>
  </r>
  <r>
    <s v="Tracy Collins"/>
    <n v="17543"/>
    <d v="2012-05-25T00:00:00"/>
    <d v="2012-05-25T00:00:00"/>
    <s v="May"/>
    <s v="2012"/>
    <n v="0"/>
    <s v="FREE DELIVERY"/>
    <s v="Critical"/>
    <n v="1"/>
    <n v="15.73"/>
    <n v="0.09"/>
    <x v="0"/>
    <n v="-9.17"/>
    <n v="6.48"/>
    <n v="9.5399999999999991"/>
    <s v="New Brunswick"/>
    <x v="2"/>
    <s v="Consumer"/>
    <x v="0"/>
    <x v="5"/>
  </r>
  <r>
    <s v="Tracy Collins"/>
    <n v="17543"/>
    <d v="2012-05-25T00:00:00"/>
    <d v="2012-05-27T00:00:00"/>
    <s v="May"/>
    <s v="2012"/>
    <n v="2"/>
    <b v="0"/>
    <s v="Critical"/>
    <n v="35"/>
    <n v="1041.74"/>
    <n v="0.1"/>
    <x v="0"/>
    <n v="-51.74"/>
    <n v="30.98"/>
    <n v="17.079999999999998"/>
    <s v="New Brunswick"/>
    <x v="2"/>
    <s v="Consumer"/>
    <x v="0"/>
    <x v="5"/>
  </r>
  <r>
    <s v="Tracy Collins"/>
    <n v="17543"/>
    <d v="2012-05-25T00:00:00"/>
    <d v="2012-05-27T00:00:00"/>
    <s v="May"/>
    <s v="2012"/>
    <n v="2"/>
    <b v="0"/>
    <s v="Critical"/>
    <n v="26"/>
    <n v="4300.6260000000002"/>
    <n v="0.06"/>
    <x v="0"/>
    <n v="685.21"/>
    <n v="200.99"/>
    <n v="8.08"/>
    <s v="New Brunswick"/>
    <x v="2"/>
    <s v="Consumer"/>
    <x v="1"/>
    <x v="3"/>
  </r>
  <r>
    <s v="Maribeth Schnelling"/>
    <n v="18055"/>
    <d v="2010-02-04T00:00:00"/>
    <d v="2010-02-06T00:00:00"/>
    <s v="February"/>
    <s v="2010"/>
    <n v="2"/>
    <b v="0"/>
    <s v="Critical"/>
    <n v="3"/>
    <n v="19.98"/>
    <n v="0.02"/>
    <x v="0"/>
    <n v="-9.61"/>
    <n v="4.9800000000000004"/>
    <n v="4.75"/>
    <s v="New Brunswick"/>
    <x v="2"/>
    <s v="Corporate"/>
    <x v="0"/>
    <x v="5"/>
  </r>
  <r>
    <s v="Liz MacKendrick"/>
    <n v="20480"/>
    <d v="2009-01-29T00:00:00"/>
    <d v="2009-02-01T00:00:00"/>
    <s v="February"/>
    <s v="2009"/>
    <n v="3"/>
    <b v="0"/>
    <s v="Medium"/>
    <n v="38"/>
    <n v="16147.61"/>
    <n v="0.02"/>
    <x v="0"/>
    <n v="7604.95"/>
    <n v="420.98"/>
    <n v="19.989999999999998"/>
    <s v="New Brunswick"/>
    <x v="2"/>
    <s v="Corporate"/>
    <x v="0"/>
    <x v="2"/>
  </r>
  <r>
    <s v="Katherine Hughes"/>
    <n v="20484"/>
    <d v="2009-01-29T00:00:00"/>
    <d v="2009-01-31T00:00:00"/>
    <s v="January"/>
    <s v="2009"/>
    <n v="2"/>
    <b v="0"/>
    <s v="Critical"/>
    <n v="14"/>
    <n v="1122.6375"/>
    <n v="0.09"/>
    <x v="0"/>
    <n v="17.68"/>
    <n v="95.99"/>
    <n v="4.9000000000000004"/>
    <s v="New Brunswick"/>
    <x v="2"/>
    <s v="Consumer"/>
    <x v="1"/>
    <x v="3"/>
  </r>
  <r>
    <s v="Jim Epp"/>
    <n v="20579"/>
    <d v="2012-10-01T00:00:00"/>
    <d v="2012-10-04T00:00:00"/>
    <s v="October"/>
    <s v="2012"/>
    <n v="3"/>
    <b v="0"/>
    <s v="Medium"/>
    <n v="16"/>
    <n v="1434.086"/>
    <n v="0.1"/>
    <x v="0"/>
    <n v="-26.25"/>
    <n v="110.99"/>
    <n v="8.99"/>
    <s v="New Brunswick"/>
    <x v="2"/>
    <s v="Small Business"/>
    <x v="1"/>
    <x v="3"/>
  </r>
  <r>
    <s v="Alan Hwang"/>
    <n v="20933"/>
    <d v="2012-08-26T00:00:00"/>
    <d v="2012-08-28T00:00:00"/>
    <s v="August"/>
    <s v="2012"/>
    <n v="2"/>
    <b v="0"/>
    <s v="High"/>
    <n v="45"/>
    <n v="2079.4740000000002"/>
    <n v="0.05"/>
    <x v="0"/>
    <n v="-81.569999999999993"/>
    <n v="55.99"/>
    <n v="5"/>
    <s v="New Brunswick"/>
    <x v="2"/>
    <s v="Corporate"/>
    <x v="1"/>
    <x v="3"/>
  </r>
  <r>
    <s v="Muhammed Yedwab"/>
    <n v="21155"/>
    <d v="2011-02-05T00:00:00"/>
    <d v="2011-02-06T00:00:00"/>
    <s v="February"/>
    <s v="2011"/>
    <n v="1"/>
    <b v="0"/>
    <s v="High"/>
    <n v="4"/>
    <n v="81.78"/>
    <n v="7.0000000000000007E-2"/>
    <x v="0"/>
    <n v="-12.43"/>
    <n v="19.98"/>
    <n v="5.97"/>
    <s v="New Brunswick"/>
    <x v="2"/>
    <s v="Consumer"/>
    <x v="0"/>
    <x v="5"/>
  </r>
  <r>
    <s v="Alan Hwang"/>
    <n v="21703"/>
    <d v="2009-03-02T00:00:00"/>
    <d v="2009-03-04T00:00:00"/>
    <s v="March"/>
    <s v="2009"/>
    <n v="2"/>
    <b v="0"/>
    <s v="Not Specified"/>
    <n v="3"/>
    <n v="12.01"/>
    <n v="0"/>
    <x v="0"/>
    <n v="-1.08"/>
    <n v="3.69"/>
    <n v="0.5"/>
    <s v="New Brunswick"/>
    <x v="2"/>
    <s v="Small Business"/>
    <x v="0"/>
    <x v="11"/>
  </r>
  <r>
    <s v="Alan Hwang"/>
    <n v="21703"/>
    <d v="2009-03-02T00:00:00"/>
    <d v="2009-03-04T00:00:00"/>
    <s v="March"/>
    <s v="2009"/>
    <n v="2"/>
    <b v="0"/>
    <s v="Not Specified"/>
    <n v="20"/>
    <n v="1846.76"/>
    <n v="0.03"/>
    <x v="0"/>
    <n v="3.14"/>
    <n v="92.23"/>
    <n v="39.61"/>
    <s v="New Brunswick"/>
    <x v="2"/>
    <s v="Small Business"/>
    <x v="2"/>
    <x v="4"/>
  </r>
  <r>
    <s v="Alan Hwang"/>
    <n v="21703"/>
    <d v="2009-03-02T00:00:00"/>
    <d v="2009-03-02T00:00:00"/>
    <s v="March"/>
    <s v="2009"/>
    <n v="0"/>
    <s v="FREE DELIVERY"/>
    <s v="Not Specified"/>
    <n v="15"/>
    <n v="2211.7339999999999"/>
    <n v="0.02"/>
    <x v="2"/>
    <n v="80.760000000000005"/>
    <n v="175.99"/>
    <n v="4.99"/>
    <s v="New Brunswick"/>
    <x v="2"/>
    <s v="Small Business"/>
    <x v="1"/>
    <x v="3"/>
  </r>
  <r>
    <s v="Liz MacKendrick"/>
    <n v="21731"/>
    <d v="2011-11-26T00:00:00"/>
    <d v="2011-11-26T00:00:00"/>
    <s v="November"/>
    <s v="2011"/>
    <n v="0"/>
    <s v="FREE DELIVERY"/>
    <s v="low"/>
    <n v="26"/>
    <n v="1580.57"/>
    <n v="0.08"/>
    <x v="0"/>
    <n v="-750.82"/>
    <n v="60.98"/>
    <n v="49"/>
    <s v="New Brunswick"/>
    <x v="2"/>
    <s v="Corporate"/>
    <x v="0"/>
    <x v="1"/>
  </r>
  <r>
    <s v="Lynn Smith"/>
    <n v="21799"/>
    <d v="2011-04-19T00:00:00"/>
    <d v="2011-04-20T00:00:00"/>
    <s v="April"/>
    <s v="2011"/>
    <n v="1"/>
    <b v="0"/>
    <s v="Not Specified"/>
    <n v="42"/>
    <n v="115.99"/>
    <n v="0.05"/>
    <x v="2"/>
    <n v="-53.35"/>
    <n v="2.6"/>
    <n v="2.4"/>
    <s v="New Brunswick"/>
    <x v="2"/>
    <s v="Corporate"/>
    <x v="0"/>
    <x v="12"/>
  </r>
  <r>
    <s v="Lynn Smith"/>
    <n v="21985"/>
    <d v="2009-08-26T00:00:00"/>
    <d v="2009-08-27T00:00:00"/>
    <s v="August"/>
    <s v="2009"/>
    <n v="1"/>
    <b v="0"/>
    <s v="Critical"/>
    <n v="1"/>
    <n v="255.83"/>
    <n v="7.0000000000000007E-2"/>
    <x v="1"/>
    <n v="-132.74"/>
    <n v="226.67"/>
    <n v="28.16"/>
    <s v="New Brunswick"/>
    <x v="2"/>
    <s v="Corporate"/>
    <x v="2"/>
    <x v="14"/>
  </r>
  <r>
    <s v="Lynn Smith"/>
    <n v="21985"/>
    <d v="2009-08-26T00:00:00"/>
    <d v="2009-08-28T00:00:00"/>
    <s v="August"/>
    <s v="2009"/>
    <n v="2"/>
    <b v="0"/>
    <s v="Critical"/>
    <n v="45"/>
    <n v="947.66"/>
    <n v="0.08"/>
    <x v="1"/>
    <n v="-2175.09"/>
    <n v="20.98"/>
    <n v="53.03"/>
    <s v="New Brunswick"/>
    <x v="2"/>
    <s v="Corporate"/>
    <x v="0"/>
    <x v="0"/>
  </r>
  <r>
    <s v="Tracy Collins"/>
    <n v="22210"/>
    <d v="2011-09-19T00:00:00"/>
    <d v="2011-09-21T00:00:00"/>
    <s v="September"/>
    <s v="2011"/>
    <n v="2"/>
    <b v="0"/>
    <s v="Critical"/>
    <n v="37"/>
    <n v="1033.44"/>
    <n v="0.1"/>
    <x v="0"/>
    <n v="385.63"/>
    <n v="29.14"/>
    <n v="4.8600000000000003"/>
    <s v="New Brunswick"/>
    <x v="2"/>
    <s v="Corporate"/>
    <x v="0"/>
    <x v="5"/>
  </r>
  <r>
    <s v="Lynn Smith"/>
    <n v="22628"/>
    <d v="2009-10-29T00:00:00"/>
    <d v="2009-11-01T00:00:00"/>
    <s v="November"/>
    <s v="2009"/>
    <n v="3"/>
    <b v="0"/>
    <s v="Medium"/>
    <n v="30"/>
    <n v="2951.7"/>
    <n v="0.02"/>
    <x v="1"/>
    <n v="-1111.45"/>
    <n v="95.95"/>
    <n v="74.349999999999994"/>
    <s v="New Brunswick"/>
    <x v="2"/>
    <s v="Corporate"/>
    <x v="2"/>
    <x v="14"/>
  </r>
  <r>
    <s v="Liz MacKendrick"/>
    <n v="23106"/>
    <d v="2010-10-20T00:00:00"/>
    <d v="2010-10-22T00:00:00"/>
    <s v="October"/>
    <s v="2010"/>
    <n v="2"/>
    <b v="0"/>
    <s v="Medium"/>
    <n v="35"/>
    <n v="25313.34"/>
    <n v="0.05"/>
    <x v="1"/>
    <n v="8612.11"/>
    <n v="810.98"/>
    <n v="16.059999999999999"/>
    <s v="New Brunswick"/>
    <x v="2"/>
    <s v="Corporate"/>
    <x v="1"/>
    <x v="16"/>
  </r>
  <r>
    <s v="Jocasta Rupert"/>
    <n v="23360"/>
    <d v="2009-05-11T00:00:00"/>
    <d v="2009-05-11T00:00:00"/>
    <s v="May"/>
    <s v="2009"/>
    <n v="0"/>
    <s v="FREE DELIVERY"/>
    <s v="low"/>
    <n v="30"/>
    <n v="512.97"/>
    <n v="0.01"/>
    <x v="2"/>
    <n v="261.29000000000002"/>
    <n v="15.67"/>
    <n v="1.39"/>
    <s v="New Brunswick"/>
    <x v="2"/>
    <s v="Consumer"/>
    <x v="0"/>
    <x v="8"/>
  </r>
  <r>
    <s v="Nora Price"/>
    <n v="23809"/>
    <d v="2012-06-04T00:00:00"/>
    <d v="2012-06-06T00:00:00"/>
    <s v="June"/>
    <s v="2012"/>
    <n v="2"/>
    <b v="0"/>
    <s v="Not Specified"/>
    <n v="7"/>
    <n v="86.61"/>
    <n v="0.1"/>
    <x v="0"/>
    <n v="15.69"/>
    <n v="12.97"/>
    <n v="1.49"/>
    <s v="New Brunswick"/>
    <x v="2"/>
    <s v="Home Office"/>
    <x v="0"/>
    <x v="2"/>
  </r>
  <r>
    <s v="Jim Epp"/>
    <n v="24870"/>
    <d v="2009-04-24T00:00:00"/>
    <d v="2009-04-26T00:00:00"/>
    <s v="April"/>
    <s v="2009"/>
    <n v="2"/>
    <b v="0"/>
    <s v="low"/>
    <n v="38"/>
    <n v="1396.58"/>
    <n v="0.03"/>
    <x v="0"/>
    <n v="600.72"/>
    <n v="35.409999999999997"/>
    <n v="1.99"/>
    <s v="New Brunswick"/>
    <x v="2"/>
    <s v="Small Business"/>
    <x v="1"/>
    <x v="7"/>
  </r>
  <r>
    <s v="Jim Epp"/>
    <n v="24870"/>
    <d v="2009-04-24T00:00:00"/>
    <d v="2009-05-03T00:00:00"/>
    <s v="May"/>
    <s v="2009"/>
    <n v="9"/>
    <b v="0"/>
    <s v="low"/>
    <n v="45"/>
    <n v="6448.69"/>
    <n v="0"/>
    <x v="0"/>
    <n v="1663.35"/>
    <n v="142.86000000000001"/>
    <n v="19.989999999999998"/>
    <s v="New Brunswick"/>
    <x v="2"/>
    <s v="Small Business"/>
    <x v="0"/>
    <x v="0"/>
  </r>
  <r>
    <s v="James Galang"/>
    <n v="25793"/>
    <d v="2012-04-07T00:00:00"/>
    <d v="2012-04-09T00:00:00"/>
    <s v="April"/>
    <s v="2012"/>
    <n v="2"/>
    <b v="0"/>
    <s v="low"/>
    <n v="27"/>
    <n v="3436.7710000000002"/>
    <n v="0.04"/>
    <x v="0"/>
    <n v="520"/>
    <n v="155.99"/>
    <n v="8.99"/>
    <s v="New Brunswick"/>
    <x v="2"/>
    <s v="Consumer"/>
    <x v="1"/>
    <x v="3"/>
  </r>
  <r>
    <s v="Muhammed Yedwab"/>
    <n v="26629"/>
    <d v="2009-07-10T00:00:00"/>
    <d v="2009-07-11T00:00:00"/>
    <s v="July"/>
    <s v="2009"/>
    <n v="1"/>
    <b v="0"/>
    <s v="High"/>
    <n v="38"/>
    <n v="21956.03"/>
    <n v="0.1"/>
    <x v="0"/>
    <n v="5903.09"/>
    <n v="599.99"/>
    <n v="24.49"/>
    <s v="New Brunswick"/>
    <x v="2"/>
    <s v="Consumer"/>
    <x v="1"/>
    <x v="13"/>
  </r>
  <r>
    <s v="Muhammed Yedwab"/>
    <n v="26629"/>
    <d v="2009-07-10T00:00:00"/>
    <d v="2009-07-12T00:00:00"/>
    <s v="July"/>
    <s v="2009"/>
    <n v="2"/>
    <b v="0"/>
    <s v="High"/>
    <n v="32"/>
    <n v="89.89"/>
    <n v="0.06"/>
    <x v="0"/>
    <n v="-8.16"/>
    <n v="2.78"/>
    <n v="1.25"/>
    <s v="New Brunswick"/>
    <x v="2"/>
    <s v="Consumer"/>
    <x v="0"/>
    <x v="12"/>
  </r>
  <r>
    <s v="Muhammed Yedwab"/>
    <n v="27875"/>
    <d v="2010-03-26T00:00:00"/>
    <d v="2010-03-31T00:00:00"/>
    <s v="March"/>
    <s v="2010"/>
    <n v="5"/>
    <b v="0"/>
    <s v="low"/>
    <n v="5"/>
    <n v="64.97"/>
    <n v="0.1"/>
    <x v="0"/>
    <n v="-190.3"/>
    <n v="3.48"/>
    <n v="49"/>
    <s v="New Brunswick"/>
    <x v="2"/>
    <s v="Consumer"/>
    <x v="0"/>
    <x v="1"/>
  </r>
  <r>
    <s v="Anemone Ratner"/>
    <n v="27879"/>
    <d v="2010-02-26T00:00:00"/>
    <d v="2010-02-27T00:00:00"/>
    <s v="February"/>
    <s v="2010"/>
    <n v="1"/>
    <b v="0"/>
    <s v="Medium"/>
    <n v="44"/>
    <n v="669.01"/>
    <n v="0.08"/>
    <x v="0"/>
    <n v="299.35000000000002"/>
    <n v="15.74"/>
    <n v="1.39"/>
    <s v="New Brunswick"/>
    <x v="2"/>
    <s v="Small Business"/>
    <x v="0"/>
    <x v="8"/>
  </r>
  <r>
    <s v="Anemone Ratner"/>
    <n v="27879"/>
    <d v="2010-02-26T00:00:00"/>
    <d v="2010-02-28T00:00:00"/>
    <s v="February"/>
    <s v="2010"/>
    <n v="2"/>
    <b v="0"/>
    <s v="Medium"/>
    <n v="30"/>
    <n v="301.60000000000002"/>
    <n v="0.01"/>
    <x v="2"/>
    <n v="-24.93"/>
    <n v="9.65"/>
    <n v="6.22"/>
    <s v="New Brunswick"/>
    <x v="2"/>
    <s v="Small Business"/>
    <x v="2"/>
    <x v="4"/>
  </r>
  <r>
    <s v="Georgia Rosenberg"/>
    <n v="28198"/>
    <d v="2012-02-08T00:00:00"/>
    <d v="2012-02-09T00:00:00"/>
    <s v="February"/>
    <s v="2012"/>
    <n v="1"/>
    <b v="0"/>
    <s v="Medium"/>
    <n v="50"/>
    <n v="7703.9665000000005"/>
    <n v="0"/>
    <x v="0"/>
    <n v="2446.5"/>
    <n v="175.99"/>
    <n v="8.99"/>
    <s v="New Brunswick"/>
    <x v="2"/>
    <s v="Consumer"/>
    <x v="1"/>
    <x v="3"/>
  </r>
  <r>
    <s v="Jim Epp"/>
    <n v="28583"/>
    <d v="2009-11-12T00:00:00"/>
    <d v="2009-11-13T00:00:00"/>
    <s v="November"/>
    <s v="2009"/>
    <n v="1"/>
    <b v="0"/>
    <s v="Critical"/>
    <n v="25"/>
    <n v="5811.72"/>
    <n v="0.03"/>
    <x v="0"/>
    <n v="2431.6"/>
    <n v="223.98"/>
    <n v="15.01"/>
    <s v="New Brunswick"/>
    <x v="2"/>
    <s v="Small Business"/>
    <x v="0"/>
    <x v="2"/>
  </r>
  <r>
    <s v="Nora Price"/>
    <n v="28738"/>
    <d v="2012-08-10T00:00:00"/>
    <d v="2012-08-12T00:00:00"/>
    <s v="August"/>
    <s v="2012"/>
    <n v="2"/>
    <b v="0"/>
    <s v="Medium"/>
    <n v="2"/>
    <n v="23.54"/>
    <n v="0.03"/>
    <x v="0"/>
    <n v="-14.47"/>
    <n v="8.6"/>
    <n v="6.19"/>
    <s v="New Brunswick"/>
    <x v="2"/>
    <s v="Small Business"/>
    <x v="0"/>
    <x v="2"/>
  </r>
  <r>
    <s v="Nora Price"/>
    <n v="28738"/>
    <d v="2012-08-10T00:00:00"/>
    <d v="2012-08-11T00:00:00"/>
    <s v="August"/>
    <s v="2012"/>
    <n v="1"/>
    <b v="0"/>
    <s v="Medium"/>
    <n v="10"/>
    <n v="1539.83"/>
    <n v="0.08"/>
    <x v="0"/>
    <n v="34.85"/>
    <n v="165.2"/>
    <n v="19.989999999999998"/>
    <s v="New Brunswick"/>
    <x v="2"/>
    <s v="Small Business"/>
    <x v="0"/>
    <x v="0"/>
  </r>
  <r>
    <s v="James Galang"/>
    <n v="29120"/>
    <d v="2010-05-12T00:00:00"/>
    <d v="2010-05-14T00:00:00"/>
    <s v="May"/>
    <s v="2010"/>
    <n v="2"/>
    <b v="0"/>
    <s v="low"/>
    <n v="43"/>
    <n v="1677.27"/>
    <n v="0.08"/>
    <x v="0"/>
    <n v="528.79"/>
    <n v="40.98"/>
    <n v="7.47"/>
    <s v="New Brunswick"/>
    <x v="2"/>
    <s v="Consumer"/>
    <x v="0"/>
    <x v="2"/>
  </r>
  <r>
    <s v="James Galang"/>
    <n v="29120"/>
    <d v="2010-05-12T00:00:00"/>
    <d v="2010-05-17T00:00:00"/>
    <s v="May"/>
    <s v="2010"/>
    <n v="5"/>
    <b v="0"/>
    <s v="low"/>
    <n v="21"/>
    <n v="1556.08"/>
    <n v="0.05"/>
    <x v="1"/>
    <n v="-41.77"/>
    <n v="70.98"/>
    <n v="26.74"/>
    <s v="New Brunswick"/>
    <x v="2"/>
    <s v="Consumer"/>
    <x v="2"/>
    <x v="9"/>
  </r>
  <r>
    <s v="Richard Bierner"/>
    <n v="29504"/>
    <d v="2010-09-23T00:00:00"/>
    <d v="2010-09-25T00:00:00"/>
    <s v="September"/>
    <s v="2010"/>
    <n v="2"/>
    <b v="0"/>
    <s v="Not Specified"/>
    <n v="20"/>
    <n v="1485.06"/>
    <n v="0.04"/>
    <x v="1"/>
    <n v="25.32"/>
    <n v="70.98"/>
    <n v="26.85"/>
    <s v="New Brunswick"/>
    <x v="2"/>
    <s v="Small Business"/>
    <x v="2"/>
    <x v="9"/>
  </r>
  <r>
    <s v="Richard Bierner"/>
    <n v="29504"/>
    <d v="2010-09-23T00:00:00"/>
    <d v="2010-09-23T00:00:00"/>
    <s v="September"/>
    <s v="2010"/>
    <n v="0"/>
    <s v="FREE DELIVERY"/>
    <s v="Not Specified"/>
    <n v="34"/>
    <n v="1211.18"/>
    <n v="0.1"/>
    <x v="0"/>
    <n v="208.4"/>
    <n v="38.76"/>
    <n v="13.26"/>
    <s v="New Brunswick"/>
    <x v="2"/>
    <s v="Small Business"/>
    <x v="0"/>
    <x v="5"/>
  </r>
  <r>
    <s v="Pauline Johnson"/>
    <n v="30625"/>
    <d v="2010-02-08T00:00:00"/>
    <d v="2010-02-08T00:00:00"/>
    <s v="February"/>
    <s v="2010"/>
    <n v="0"/>
    <s v="FREE DELIVERY"/>
    <s v="Critical"/>
    <n v="37"/>
    <n v="478.94"/>
    <n v="0.04"/>
    <x v="0"/>
    <n v="10.56"/>
    <n v="12.53"/>
    <n v="7.17"/>
    <s v="New Brunswick"/>
    <x v="2"/>
    <s v="Corporate"/>
    <x v="0"/>
    <x v="2"/>
  </r>
  <r>
    <s v="Pauline Johnson"/>
    <n v="30625"/>
    <d v="2010-02-08T00:00:00"/>
    <d v="2010-02-10T00:00:00"/>
    <s v="February"/>
    <s v="2010"/>
    <n v="2"/>
    <b v="0"/>
    <s v="Critical"/>
    <n v="24"/>
    <n v="2429.09"/>
    <n v="0.06"/>
    <x v="2"/>
    <n v="-20.67"/>
    <n v="105.29"/>
    <n v="10.119999999999999"/>
    <s v="New Brunswick"/>
    <x v="2"/>
    <s v="Corporate"/>
    <x v="2"/>
    <x v="4"/>
  </r>
  <r>
    <s v="Muhammed Yedwab"/>
    <n v="31174"/>
    <d v="2009-03-26T00:00:00"/>
    <d v="2009-03-26T00:00:00"/>
    <s v="March"/>
    <s v="2009"/>
    <n v="0"/>
    <s v="FREE DELIVERY"/>
    <s v="Not Specified"/>
    <n v="20"/>
    <n v="4520.6000000000004"/>
    <n v="7.0000000000000007E-2"/>
    <x v="0"/>
    <n v="1944.38"/>
    <n v="225.04"/>
    <n v="11.79"/>
    <s v="New Brunswick"/>
    <x v="2"/>
    <s v="Consumer"/>
    <x v="0"/>
    <x v="1"/>
  </r>
  <r>
    <s v="Muhammed Yedwab"/>
    <n v="31174"/>
    <d v="2009-03-26T00:00:00"/>
    <d v="2009-03-29T00:00:00"/>
    <s v="March"/>
    <s v="2009"/>
    <n v="3"/>
    <b v="0"/>
    <s v="Not Specified"/>
    <n v="29"/>
    <n v="225.25"/>
    <n v="0.03"/>
    <x v="0"/>
    <n v="-7.59"/>
    <n v="7.84"/>
    <n v="4.71"/>
    <s v="New Brunswick"/>
    <x v="2"/>
    <s v="Consumer"/>
    <x v="0"/>
    <x v="2"/>
  </r>
  <r>
    <s v="Jim Epp"/>
    <n v="31302"/>
    <d v="2012-08-01T00:00:00"/>
    <d v="2012-08-03T00:00:00"/>
    <s v="August"/>
    <s v="2012"/>
    <n v="2"/>
    <b v="0"/>
    <s v="High"/>
    <n v="41"/>
    <n v="4648.6400000000003"/>
    <n v="0.04"/>
    <x v="0"/>
    <n v="1777.67"/>
    <n v="115.79"/>
    <n v="1.99"/>
    <s v="New Brunswick"/>
    <x v="2"/>
    <s v="Small Business"/>
    <x v="1"/>
    <x v="7"/>
  </r>
  <r>
    <s v="Richard Bierner"/>
    <n v="31973"/>
    <d v="2011-05-12T00:00:00"/>
    <d v="2011-05-13T00:00:00"/>
    <s v="May"/>
    <s v="2011"/>
    <n v="1"/>
    <b v="0"/>
    <s v="Not Specified"/>
    <n v="15"/>
    <n v="404.54"/>
    <n v="0.03"/>
    <x v="0"/>
    <n v="43.99"/>
    <n v="26.64"/>
    <n v="5.3"/>
    <s v="New Brunswick"/>
    <x v="2"/>
    <s v="Small Business"/>
    <x v="2"/>
    <x v="14"/>
  </r>
  <r>
    <s v="Richard Bierner"/>
    <n v="31973"/>
    <d v="2011-05-12T00:00:00"/>
    <d v="2011-05-14T00:00:00"/>
    <s v="May"/>
    <s v="2011"/>
    <n v="2"/>
    <b v="0"/>
    <s v="Not Specified"/>
    <n v="16"/>
    <n v="124.89"/>
    <n v="7.0000000000000007E-2"/>
    <x v="0"/>
    <n v="-111.17"/>
    <n v="7.28"/>
    <n v="11.15"/>
    <s v="New Brunswick"/>
    <x v="2"/>
    <s v="Small Business"/>
    <x v="0"/>
    <x v="5"/>
  </r>
  <r>
    <s v="Liz MacKendrick"/>
    <n v="32101"/>
    <d v="2009-12-26T00:00:00"/>
    <d v="2009-12-30T00:00:00"/>
    <s v="December"/>
    <s v="2009"/>
    <n v="4"/>
    <b v="0"/>
    <s v="low"/>
    <n v="48"/>
    <n v="14567.15"/>
    <n v="0.04"/>
    <x v="1"/>
    <n v="3799.59"/>
    <n v="291.73"/>
    <n v="48.8"/>
    <s v="New Brunswick"/>
    <x v="2"/>
    <s v="Corporate"/>
    <x v="2"/>
    <x v="14"/>
  </r>
  <r>
    <s v="Liz MacKendrick"/>
    <n v="32929"/>
    <d v="2011-05-02T00:00:00"/>
    <d v="2011-05-06T00:00:00"/>
    <s v="May"/>
    <s v="2011"/>
    <n v="4"/>
    <b v="0"/>
    <s v="low"/>
    <n v="8"/>
    <n v="44.56"/>
    <n v="0.05"/>
    <x v="0"/>
    <n v="4.8099999999999996"/>
    <n v="5.68"/>
    <n v="1.39"/>
    <s v="New Brunswick"/>
    <x v="2"/>
    <s v="Corporate"/>
    <x v="0"/>
    <x v="8"/>
  </r>
  <r>
    <s v="Liz MacKendrick"/>
    <n v="32929"/>
    <d v="2011-05-02T00:00:00"/>
    <d v="2011-05-07T00:00:00"/>
    <s v="May"/>
    <s v="2011"/>
    <n v="5"/>
    <b v="0"/>
    <s v="low"/>
    <n v="13"/>
    <n v="152.13999999999999"/>
    <n v="0.09"/>
    <x v="0"/>
    <n v="-26.87"/>
    <n v="12.21"/>
    <n v="4.8099999999999996"/>
    <s v="New Brunswick"/>
    <x v="2"/>
    <s v="Corporate"/>
    <x v="0"/>
    <x v="0"/>
  </r>
  <r>
    <s v="Phillina Ober"/>
    <n v="33414"/>
    <d v="2012-02-10T00:00:00"/>
    <d v="2012-02-10T00:00:00"/>
    <s v="February"/>
    <s v="2012"/>
    <n v="0"/>
    <s v="FREE DELIVERY"/>
    <s v="Not Specified"/>
    <n v="9"/>
    <n v="37.22"/>
    <n v="0.03"/>
    <x v="0"/>
    <n v="-2.76"/>
    <n v="4.13"/>
    <n v="1.17"/>
    <s v="New Brunswick"/>
    <x v="2"/>
    <s v="Small Business"/>
    <x v="0"/>
    <x v="12"/>
  </r>
  <r>
    <s v="James Galang"/>
    <n v="34596"/>
    <d v="2011-08-31T00:00:00"/>
    <d v="2011-09-01T00:00:00"/>
    <s v="September"/>
    <s v="2011"/>
    <n v="1"/>
    <b v="0"/>
    <s v="Critical"/>
    <n v="39"/>
    <n v="302.08999999999997"/>
    <n v="0.05"/>
    <x v="0"/>
    <n v="-67.09"/>
    <n v="7.68"/>
    <n v="6.16"/>
    <s v="New Brunswick"/>
    <x v="2"/>
    <s v="Consumer"/>
    <x v="0"/>
    <x v="2"/>
  </r>
  <r>
    <s v="Georgia Rosenberg"/>
    <n v="35457"/>
    <d v="2009-12-07T00:00:00"/>
    <d v="2009-12-14T00:00:00"/>
    <s v="December"/>
    <s v="2009"/>
    <n v="7"/>
    <b v="0"/>
    <s v="low"/>
    <n v="45"/>
    <n v="3286.27"/>
    <n v="0.02"/>
    <x v="0"/>
    <n v="1102.58"/>
    <n v="70.97"/>
    <n v="3.5"/>
    <s v="New Brunswick"/>
    <x v="2"/>
    <s v="Consumer"/>
    <x v="0"/>
    <x v="1"/>
  </r>
  <r>
    <s v="James Galang"/>
    <n v="35940"/>
    <d v="2010-05-27T00:00:00"/>
    <d v="2010-05-30T00:00:00"/>
    <s v="May"/>
    <s v="2010"/>
    <n v="3"/>
    <b v="0"/>
    <s v="Critical"/>
    <n v="47"/>
    <n v="136.63"/>
    <n v="0.03"/>
    <x v="0"/>
    <n v="-162.61000000000001"/>
    <n v="2.88"/>
    <n v="5.33"/>
    <s v="New Brunswick"/>
    <x v="2"/>
    <s v="Consumer"/>
    <x v="0"/>
    <x v="11"/>
  </r>
  <r>
    <s v="Bruce Stewart"/>
    <n v="36449"/>
    <d v="2010-09-05T00:00:00"/>
    <d v="2010-09-07T00:00:00"/>
    <s v="September"/>
    <s v="2010"/>
    <n v="2"/>
    <b v="0"/>
    <s v="Not Specified"/>
    <n v="43"/>
    <n v="927.82"/>
    <n v="0.02"/>
    <x v="0"/>
    <n v="255.03"/>
    <n v="20.239999999999998"/>
    <n v="6.67"/>
    <s v="New Brunswick"/>
    <x v="2"/>
    <s v="Corporate"/>
    <x v="2"/>
    <x v="4"/>
  </r>
  <r>
    <s v="Bruce Stewart"/>
    <n v="36449"/>
    <d v="2010-09-05T00:00:00"/>
    <d v="2010-09-08T00:00:00"/>
    <s v="September"/>
    <s v="2010"/>
    <n v="3"/>
    <b v="0"/>
    <s v="Not Specified"/>
    <n v="27"/>
    <n v="123.37"/>
    <n v="0.09"/>
    <x v="0"/>
    <n v="-6.69"/>
    <n v="4.71"/>
    <n v="0.7"/>
    <s v="New Brunswick"/>
    <x v="2"/>
    <s v="Corporate"/>
    <x v="0"/>
    <x v="6"/>
  </r>
  <r>
    <s v="Liz MacKendrick"/>
    <n v="37313"/>
    <d v="2012-07-02T00:00:00"/>
    <d v="2012-07-03T00:00:00"/>
    <s v="July"/>
    <s v="2012"/>
    <n v="1"/>
    <b v="0"/>
    <s v="Not Specified"/>
    <n v="44"/>
    <n v="3304.38"/>
    <n v="0"/>
    <x v="0"/>
    <n v="-634.49"/>
    <n v="70.709999999999994"/>
    <n v="37.58"/>
    <s v="New Brunswick"/>
    <x v="2"/>
    <s v="Corporate"/>
    <x v="2"/>
    <x v="4"/>
  </r>
  <r>
    <s v="Liz MacKendrick"/>
    <n v="37313"/>
    <d v="2012-07-02T00:00:00"/>
    <d v="2012-07-04T00:00:00"/>
    <s v="July"/>
    <s v="2012"/>
    <n v="2"/>
    <b v="0"/>
    <s v="Not Specified"/>
    <n v="17"/>
    <n v="908.41200000000003"/>
    <n v="7.0000000000000007E-2"/>
    <x v="2"/>
    <n v="-71.19"/>
    <n v="65.989999999999995"/>
    <n v="8.99"/>
    <s v="New Brunswick"/>
    <x v="2"/>
    <s v="Corporate"/>
    <x v="1"/>
    <x v="3"/>
  </r>
  <r>
    <s v="Maribeth Dona"/>
    <n v="37348"/>
    <d v="2009-06-13T00:00:00"/>
    <d v="2009-06-16T00:00:00"/>
    <s v="June"/>
    <s v="2009"/>
    <n v="3"/>
    <b v="0"/>
    <s v="High"/>
    <n v="33"/>
    <n v="551.66999999999996"/>
    <n v="0.08"/>
    <x v="0"/>
    <n v="25.44"/>
    <n v="17.149999999999999"/>
    <n v="4.96"/>
    <s v="New Brunswick"/>
    <x v="2"/>
    <s v="Home Office"/>
    <x v="0"/>
    <x v="0"/>
  </r>
  <r>
    <s v="Richard Bierner"/>
    <n v="37510"/>
    <d v="2009-03-08T00:00:00"/>
    <d v="2009-03-08T00:00:00"/>
    <s v="March"/>
    <s v="2009"/>
    <n v="0"/>
    <s v="FREE DELIVERY"/>
    <s v="Critical"/>
    <n v="15"/>
    <n v="2466.02"/>
    <n v="0.02"/>
    <x v="0"/>
    <n v="243.73"/>
    <n v="161.55000000000001"/>
    <n v="19.989999999999998"/>
    <s v="New Brunswick"/>
    <x v="2"/>
    <s v="Small Business"/>
    <x v="0"/>
    <x v="0"/>
  </r>
  <r>
    <s v="Anemone Ratner"/>
    <n v="37762"/>
    <d v="2012-06-06T00:00:00"/>
    <d v="2012-06-07T00:00:00"/>
    <s v="June"/>
    <s v="2012"/>
    <n v="1"/>
    <b v="0"/>
    <s v="Medium"/>
    <n v="20"/>
    <n v="135.02000000000001"/>
    <n v="0.02"/>
    <x v="0"/>
    <n v="-60.69"/>
    <n v="6.48"/>
    <n v="6.74"/>
    <s v="New Brunswick"/>
    <x v="2"/>
    <s v="Small Business"/>
    <x v="0"/>
    <x v="5"/>
  </r>
  <r>
    <s v="Nora Price"/>
    <n v="38628"/>
    <d v="2011-10-29T00:00:00"/>
    <d v="2011-11-03T00:00:00"/>
    <s v="November"/>
    <s v="2011"/>
    <n v="5"/>
    <b v="0"/>
    <s v="low"/>
    <n v="23"/>
    <n v="667.99800000000005"/>
    <n v="0.06"/>
    <x v="0"/>
    <n v="251.26"/>
    <n v="35.99"/>
    <n v="1.25"/>
    <s v="New Brunswick"/>
    <x v="2"/>
    <s v="Small Business"/>
    <x v="1"/>
    <x v="3"/>
  </r>
  <r>
    <s v="Nora Price"/>
    <n v="38848"/>
    <d v="2012-12-16T00:00:00"/>
    <d v="2012-12-17T00:00:00"/>
    <s v="December"/>
    <s v="2012"/>
    <n v="1"/>
    <b v="0"/>
    <s v="High"/>
    <n v="6"/>
    <n v="259.52"/>
    <n v="0.06"/>
    <x v="0"/>
    <n v="45.2"/>
    <n v="43.41"/>
    <n v="2.99"/>
    <s v="New Brunswick"/>
    <x v="2"/>
    <s v="Home Office"/>
    <x v="0"/>
    <x v="2"/>
  </r>
  <r>
    <s v="Nora Price"/>
    <n v="38950"/>
    <d v="2011-07-02T00:00:00"/>
    <d v="2011-07-03T00:00:00"/>
    <s v="July"/>
    <s v="2011"/>
    <n v="1"/>
    <b v="0"/>
    <s v="Not Specified"/>
    <n v="24"/>
    <n v="109.23"/>
    <n v="0.02"/>
    <x v="0"/>
    <n v="-100.58"/>
    <n v="4.38"/>
    <n v="6.21"/>
    <s v="New Brunswick"/>
    <x v="2"/>
    <s v="Small Business"/>
    <x v="0"/>
    <x v="2"/>
  </r>
  <r>
    <s v="Nora Price"/>
    <n v="38950"/>
    <d v="2011-07-02T00:00:00"/>
    <d v="2011-07-03T00:00:00"/>
    <s v="July"/>
    <s v="2011"/>
    <n v="1"/>
    <b v="0"/>
    <s v="Not Specified"/>
    <n v="39"/>
    <n v="74"/>
    <n v="0.08"/>
    <x v="0"/>
    <n v="-20.6"/>
    <n v="1.89"/>
    <n v="0.76"/>
    <s v="New Brunswick"/>
    <x v="2"/>
    <s v="Small Business"/>
    <x v="0"/>
    <x v="6"/>
  </r>
  <r>
    <s v="Nora Price"/>
    <n v="38950"/>
    <d v="2011-07-02T00:00:00"/>
    <d v="2011-07-05T00:00:00"/>
    <s v="July"/>
    <s v="2011"/>
    <n v="3"/>
    <b v="0"/>
    <s v="Not Specified"/>
    <n v="30"/>
    <n v="288.45"/>
    <n v="0.03"/>
    <x v="0"/>
    <n v="-5.98"/>
    <n v="9.31"/>
    <n v="3.98"/>
    <s v="New Brunswick"/>
    <x v="2"/>
    <s v="Small Business"/>
    <x v="0"/>
    <x v="15"/>
  </r>
  <r>
    <s v="Jim Epp"/>
    <n v="39521"/>
    <d v="2009-08-09T00:00:00"/>
    <d v="2009-08-13T00:00:00"/>
    <s v="August"/>
    <s v="2009"/>
    <n v="4"/>
    <b v="0"/>
    <s v="low"/>
    <n v="28"/>
    <n v="112.35"/>
    <n v="0.1"/>
    <x v="0"/>
    <n v="31.27"/>
    <n v="4.13"/>
    <n v="0.99"/>
    <s v="New Brunswick"/>
    <x v="2"/>
    <s v="Small Business"/>
    <x v="0"/>
    <x v="11"/>
  </r>
  <r>
    <s v="Muhammed Yedwab"/>
    <n v="40289"/>
    <d v="2012-11-26T00:00:00"/>
    <d v="2012-11-27T00:00:00"/>
    <s v="November"/>
    <s v="2012"/>
    <n v="1"/>
    <b v="0"/>
    <s v="Not Specified"/>
    <n v="26"/>
    <n v="78.09"/>
    <n v="0.01"/>
    <x v="0"/>
    <n v="19.63"/>
    <n v="2.88"/>
    <n v="0.99"/>
    <s v="New Brunswick"/>
    <x v="2"/>
    <s v="Consumer"/>
    <x v="0"/>
    <x v="11"/>
  </r>
  <r>
    <s v="Muhammed Yedwab"/>
    <n v="40289"/>
    <d v="2012-11-26T00:00:00"/>
    <d v="2012-11-27T00:00:00"/>
    <s v="November"/>
    <s v="2012"/>
    <n v="1"/>
    <b v="0"/>
    <s v="Not Specified"/>
    <n v="4"/>
    <n v="42.77"/>
    <n v="0.04"/>
    <x v="0"/>
    <n v="-1.19"/>
    <n v="10.14"/>
    <n v="2.27"/>
    <s v="New Brunswick"/>
    <x v="2"/>
    <s v="Consumer"/>
    <x v="0"/>
    <x v="5"/>
  </r>
  <r>
    <s v="Liz MacKendrick"/>
    <n v="40775"/>
    <d v="2010-11-17T00:00:00"/>
    <d v="2010-11-22T00:00:00"/>
    <s v="November"/>
    <s v="2010"/>
    <n v="5"/>
    <b v="0"/>
    <s v="low"/>
    <n v="23"/>
    <n v="279.63"/>
    <n v="7.0000000000000007E-2"/>
    <x v="0"/>
    <n v="61.69"/>
    <n v="12.58"/>
    <n v="5.16"/>
    <s v="New Brunswick"/>
    <x v="2"/>
    <s v="Corporate"/>
    <x v="2"/>
    <x v="4"/>
  </r>
  <r>
    <s v="Maribeth Schnelling"/>
    <n v="41094"/>
    <d v="2009-01-06T00:00:00"/>
    <d v="2009-01-08T00:00:00"/>
    <s v="January"/>
    <s v="2009"/>
    <n v="2"/>
    <b v="0"/>
    <s v="low"/>
    <n v="46"/>
    <n v="298.97000000000003"/>
    <n v="0.09"/>
    <x v="0"/>
    <n v="-225.86"/>
    <n v="6.48"/>
    <n v="8.73"/>
    <s v="New Brunswick"/>
    <x v="2"/>
    <s v="Corporate"/>
    <x v="0"/>
    <x v="5"/>
  </r>
  <r>
    <s v="Maribeth Schnelling"/>
    <n v="41094"/>
    <d v="2009-01-06T00:00:00"/>
    <d v="2009-01-10T00:00:00"/>
    <s v="January"/>
    <s v="2009"/>
    <n v="4"/>
    <b v="0"/>
    <s v="low"/>
    <n v="6"/>
    <n v="159.05000000000001"/>
    <n v="0.05"/>
    <x v="0"/>
    <n v="-153.46"/>
    <n v="20.34"/>
    <n v="35"/>
    <s v="New Brunswick"/>
    <x v="2"/>
    <s v="Corporate"/>
    <x v="0"/>
    <x v="0"/>
  </r>
  <r>
    <s v="Aleksandra Gannaway"/>
    <n v="41186"/>
    <d v="2010-11-22T00:00:00"/>
    <d v="2010-11-24T00:00:00"/>
    <s v="November"/>
    <s v="2010"/>
    <n v="2"/>
    <b v="0"/>
    <s v="High"/>
    <n v="13"/>
    <n v="142.12"/>
    <n v="0.01"/>
    <x v="2"/>
    <n v="54.91"/>
    <n v="9.7799999999999994"/>
    <n v="1.39"/>
    <s v="New Brunswick"/>
    <x v="2"/>
    <s v="Corporate"/>
    <x v="0"/>
    <x v="8"/>
  </r>
  <r>
    <s v="Katherine Hughes"/>
    <n v="41351"/>
    <d v="2010-09-23T00:00:00"/>
    <d v="2010-09-24T00:00:00"/>
    <s v="September"/>
    <s v="2010"/>
    <n v="1"/>
    <b v="0"/>
    <s v="Not Specified"/>
    <n v="48"/>
    <n v="8273.2795000000006"/>
    <n v="0.08"/>
    <x v="0"/>
    <n v="2461.31"/>
    <n v="205.99"/>
    <n v="8.99"/>
    <s v="New Brunswick"/>
    <x v="2"/>
    <s v="Consumer"/>
    <x v="1"/>
    <x v="3"/>
  </r>
  <r>
    <s v="Nora Price"/>
    <n v="41605"/>
    <d v="2010-12-25T00:00:00"/>
    <d v="2010-12-26T00:00:00"/>
    <s v="December"/>
    <s v="2010"/>
    <n v="1"/>
    <b v="0"/>
    <s v="Medium"/>
    <n v="4"/>
    <n v="114.57"/>
    <n v="0.02"/>
    <x v="0"/>
    <n v="-29.98"/>
    <n v="24.92"/>
    <n v="12.98"/>
    <s v="New Brunswick"/>
    <x v="2"/>
    <s v="Small Business"/>
    <x v="0"/>
    <x v="2"/>
  </r>
  <r>
    <s v="Richard Bierner"/>
    <n v="41667"/>
    <d v="2012-06-20T00:00:00"/>
    <d v="2012-06-23T00:00:00"/>
    <s v="June"/>
    <s v="2012"/>
    <n v="3"/>
    <b v="0"/>
    <s v="High"/>
    <n v="18"/>
    <n v="1062.2194999999999"/>
    <n v="0.03"/>
    <x v="0"/>
    <n v="132.37"/>
    <n v="65.989999999999995"/>
    <n v="5.31"/>
    <s v="New Brunswick"/>
    <x v="2"/>
    <s v="Small Business"/>
    <x v="1"/>
    <x v="3"/>
  </r>
  <r>
    <s v="Brendan Sweed"/>
    <n v="42982"/>
    <d v="2012-07-27T00:00:00"/>
    <d v="2012-08-05T00:00:00"/>
    <s v="August"/>
    <s v="2012"/>
    <n v="9"/>
    <b v="0"/>
    <s v="low"/>
    <n v="12"/>
    <n v="1318.34"/>
    <n v="0.02"/>
    <x v="2"/>
    <n v="464.05"/>
    <n v="105.34"/>
    <n v="24.49"/>
    <s v="New Brunswick"/>
    <x v="2"/>
    <s v="Consumer"/>
    <x v="2"/>
    <x v="4"/>
  </r>
  <r>
    <s v="Laurel Elliston"/>
    <n v="43745"/>
    <d v="2010-11-01T00:00:00"/>
    <d v="2010-11-08T00:00:00"/>
    <s v="November"/>
    <s v="2010"/>
    <n v="7"/>
    <b v="0"/>
    <s v="low"/>
    <n v="5"/>
    <n v="128.59"/>
    <n v="7.0000000000000007E-2"/>
    <x v="0"/>
    <n v="-15.17"/>
    <n v="25.98"/>
    <n v="5.37"/>
    <s v="New Brunswick"/>
    <x v="2"/>
    <s v="Corporate"/>
    <x v="0"/>
    <x v="1"/>
  </r>
  <r>
    <s v="Laurel Elliston"/>
    <n v="43745"/>
    <d v="2010-11-01T00:00:00"/>
    <d v="2010-11-05T00:00:00"/>
    <s v="November"/>
    <s v="2010"/>
    <n v="4"/>
    <b v="0"/>
    <s v="low"/>
    <n v="1"/>
    <n v="4.97"/>
    <n v="0.04"/>
    <x v="0"/>
    <n v="-4.91"/>
    <n v="3.55"/>
    <n v="1.43"/>
    <s v="New Brunswick"/>
    <x v="2"/>
    <s v="Corporate"/>
    <x v="0"/>
    <x v="6"/>
  </r>
  <r>
    <s v="Jim Epp"/>
    <n v="44167"/>
    <d v="2012-01-30T00:00:00"/>
    <d v="2012-01-31T00:00:00"/>
    <s v="January"/>
    <s v="2012"/>
    <n v="1"/>
    <b v="0"/>
    <s v="Critical"/>
    <n v="23"/>
    <n v="3194.05"/>
    <n v="0.08"/>
    <x v="0"/>
    <n v="608.52"/>
    <n v="142.86000000000001"/>
    <n v="19.989999999999998"/>
    <s v="New Brunswick"/>
    <x v="2"/>
    <s v="Small Business"/>
    <x v="0"/>
    <x v="0"/>
  </r>
  <r>
    <s v="Katherine Hughes"/>
    <n v="44997"/>
    <d v="2011-09-28T00:00:00"/>
    <d v="2011-10-02T00:00:00"/>
    <s v="October"/>
    <s v="2011"/>
    <n v="4"/>
    <b v="0"/>
    <s v="low"/>
    <n v="46"/>
    <n v="88.1"/>
    <n v="0.03"/>
    <x v="0"/>
    <n v="-161.61000000000001"/>
    <n v="1.76"/>
    <n v="4.8600000000000003"/>
    <s v="New Brunswick"/>
    <x v="2"/>
    <s v="Consumer"/>
    <x v="2"/>
    <x v="4"/>
  </r>
  <r>
    <s v="Maribeth Dona"/>
    <n v="45408"/>
    <d v="2010-12-26T00:00:00"/>
    <d v="2011-01-17T00:00:00"/>
    <s v="January"/>
    <s v="2011"/>
    <n v="22"/>
    <b v="0"/>
    <s v="low"/>
    <n v="25"/>
    <n v="716.99"/>
    <n v="0.05"/>
    <x v="0"/>
    <n v="174.06"/>
    <n v="29.89"/>
    <n v="1.99"/>
    <s v="New Brunswick"/>
    <x v="2"/>
    <s v="Home Office"/>
    <x v="1"/>
    <x v="7"/>
  </r>
  <r>
    <s v="Laurel Elliston"/>
    <n v="45924"/>
    <d v="2010-12-21T00:00:00"/>
    <d v="2010-12-26T00:00:00"/>
    <s v="December"/>
    <s v="2010"/>
    <n v="5"/>
    <b v="0"/>
    <s v="low"/>
    <n v="1"/>
    <n v="27.44"/>
    <n v="0.02"/>
    <x v="0"/>
    <n v="-11.76"/>
    <n v="24.95"/>
    <n v="2.99"/>
    <s v="New Brunswick"/>
    <x v="2"/>
    <s v="Corporate"/>
    <x v="0"/>
    <x v="2"/>
  </r>
  <r>
    <s v="Laurel Elliston"/>
    <n v="46565"/>
    <d v="2011-06-22T00:00:00"/>
    <d v="2011-06-22T00:00:00"/>
    <s v="June"/>
    <s v="2011"/>
    <n v="0"/>
    <s v="FREE DELIVERY"/>
    <s v="Not Specified"/>
    <n v="16"/>
    <n v="4691.2700000000004"/>
    <n v="0.05"/>
    <x v="2"/>
    <n v="1196.72"/>
    <n v="300.64999999999998"/>
    <n v="24.49"/>
    <s v="New Brunswick"/>
    <x v="2"/>
    <s v="Home Office"/>
    <x v="0"/>
    <x v="1"/>
  </r>
  <r>
    <s v="Laurel Elliston"/>
    <n v="46565"/>
    <d v="2011-06-22T00:00:00"/>
    <d v="2011-06-23T00:00:00"/>
    <s v="June"/>
    <s v="2011"/>
    <n v="1"/>
    <b v="0"/>
    <s v="Not Specified"/>
    <n v="50"/>
    <n v="804.14"/>
    <n v="0.1"/>
    <x v="0"/>
    <n v="-25.27"/>
    <n v="17.670000000000002"/>
    <n v="8.99"/>
    <s v="New Brunswick"/>
    <x v="2"/>
    <s v="Home Office"/>
    <x v="2"/>
    <x v="4"/>
  </r>
  <r>
    <s v="Laurel Elliston"/>
    <n v="46565"/>
    <d v="2011-06-22T00:00:00"/>
    <d v="2011-06-24T00:00:00"/>
    <s v="June"/>
    <s v="2011"/>
    <n v="2"/>
    <b v="0"/>
    <s v="Not Specified"/>
    <n v="8"/>
    <n v="567.51"/>
    <n v="0.01"/>
    <x v="0"/>
    <n v="-255.55"/>
    <n v="64.650000000000006"/>
    <n v="35"/>
    <s v="New Brunswick"/>
    <x v="2"/>
    <s v="Home Office"/>
    <x v="0"/>
    <x v="0"/>
  </r>
  <r>
    <s v="Nora Price"/>
    <n v="46916"/>
    <d v="2011-10-03T00:00:00"/>
    <d v="2011-10-05T00:00:00"/>
    <s v="October"/>
    <s v="2011"/>
    <n v="2"/>
    <b v="0"/>
    <s v="High"/>
    <n v="40"/>
    <n v="103.79"/>
    <n v="0.03"/>
    <x v="0"/>
    <n v="37.85"/>
    <n v="2.61"/>
    <n v="0.5"/>
    <s v="New Brunswick"/>
    <x v="2"/>
    <s v="Home Office"/>
    <x v="0"/>
    <x v="11"/>
  </r>
  <r>
    <s v="Nora Price"/>
    <n v="46916"/>
    <d v="2011-10-03T00:00:00"/>
    <d v="2011-10-05T00:00:00"/>
    <s v="October"/>
    <s v="2011"/>
    <n v="2"/>
    <b v="0"/>
    <s v="High"/>
    <n v="40"/>
    <n v="2108.21"/>
    <n v="0.03"/>
    <x v="0"/>
    <n v="273.61"/>
    <n v="51.75"/>
    <n v="19.989999999999998"/>
    <s v="New Brunswick"/>
    <x v="2"/>
    <s v="Home Office"/>
    <x v="2"/>
    <x v="4"/>
  </r>
  <r>
    <s v="Aleksandra Gannaway"/>
    <n v="47173"/>
    <d v="2009-09-01T00:00:00"/>
    <d v="2009-09-03T00:00:00"/>
    <s v="September"/>
    <s v="2009"/>
    <n v="2"/>
    <b v="0"/>
    <s v="Not Specified"/>
    <n v="41"/>
    <n v="277.0745"/>
    <n v="0.03"/>
    <x v="0"/>
    <n v="-128.44"/>
    <n v="7.99"/>
    <n v="5.03"/>
    <s v="New Brunswick"/>
    <x v="2"/>
    <s v="Corporate"/>
    <x v="1"/>
    <x v="3"/>
  </r>
  <r>
    <s v="Liz MacKendrick"/>
    <n v="47271"/>
    <d v="2011-07-28T00:00:00"/>
    <d v="2011-07-29T00:00:00"/>
    <s v="July"/>
    <s v="2011"/>
    <n v="1"/>
    <b v="0"/>
    <s v="Medium"/>
    <n v="44"/>
    <n v="221.42"/>
    <n v="0.03"/>
    <x v="0"/>
    <n v="-142.02000000000001"/>
    <n v="4.9800000000000004"/>
    <n v="4.62"/>
    <s v="New Brunswick"/>
    <x v="2"/>
    <s v="Corporate"/>
    <x v="1"/>
    <x v="7"/>
  </r>
  <r>
    <s v="Jim Epp"/>
    <n v="47815"/>
    <d v="2012-12-30T00:00:00"/>
    <d v="2012-12-30T00:00:00"/>
    <s v="December"/>
    <s v="2012"/>
    <n v="0"/>
    <s v="FREE DELIVERY"/>
    <s v="Not Specified"/>
    <n v="45"/>
    <n v="580.96"/>
    <n v="0.08"/>
    <x v="0"/>
    <n v="-33.47"/>
    <n v="13.73"/>
    <n v="6.85"/>
    <s v="New Brunswick"/>
    <x v="2"/>
    <s v="Small Business"/>
    <x v="2"/>
    <x v="4"/>
  </r>
  <r>
    <s v="Dean Percer"/>
    <n v="47909"/>
    <d v="2010-03-09T00:00:00"/>
    <d v="2010-03-09T00:00:00"/>
    <s v="March"/>
    <s v="2010"/>
    <n v="0"/>
    <s v="FREE DELIVERY"/>
    <s v="Medium"/>
    <n v="38"/>
    <n v="185.19"/>
    <n v="7.0000000000000007E-2"/>
    <x v="0"/>
    <n v="-175.62"/>
    <n v="4.9800000000000004"/>
    <n v="7.44"/>
    <s v="New Brunswick"/>
    <x v="2"/>
    <s v="Home Office"/>
    <x v="0"/>
    <x v="5"/>
  </r>
  <r>
    <s v="Dean Percer"/>
    <n v="47909"/>
    <d v="2010-03-09T00:00:00"/>
    <d v="2010-03-10T00:00:00"/>
    <s v="March"/>
    <s v="2010"/>
    <n v="1"/>
    <b v="0"/>
    <s v="Medium"/>
    <n v="22"/>
    <n v="220.26"/>
    <n v="7.0000000000000007E-2"/>
    <x v="0"/>
    <n v="-35.950000000000003"/>
    <n v="10.23"/>
    <n v="4.68"/>
    <s v="New Brunswick"/>
    <x v="2"/>
    <s v="Home Office"/>
    <x v="0"/>
    <x v="15"/>
  </r>
  <r>
    <s v="Dean Percer"/>
    <n v="47909"/>
    <d v="2010-03-09T00:00:00"/>
    <d v="2010-03-11T00:00:00"/>
    <s v="March"/>
    <s v="2010"/>
    <n v="2"/>
    <b v="0"/>
    <s v="Medium"/>
    <n v="48"/>
    <n v="843.03"/>
    <n v="0.08"/>
    <x v="0"/>
    <n v="419.9"/>
    <n v="20.99"/>
    <n v="0.99"/>
    <s v="New Brunswick"/>
    <x v="2"/>
    <s v="Home Office"/>
    <x v="1"/>
    <x v="3"/>
  </r>
  <r>
    <s v="Pauline Johnson"/>
    <n v="48609"/>
    <d v="2010-02-24T00:00:00"/>
    <d v="2010-02-25T00:00:00"/>
    <s v="February"/>
    <s v="2010"/>
    <n v="1"/>
    <b v="0"/>
    <s v="High"/>
    <n v="26"/>
    <n v="176.34"/>
    <n v="0"/>
    <x v="0"/>
    <n v="-103.32"/>
    <n v="6.48"/>
    <n v="7.86"/>
    <s v="New Brunswick"/>
    <x v="2"/>
    <s v="Corporate"/>
    <x v="0"/>
    <x v="5"/>
  </r>
  <r>
    <s v="Pauline Johnson"/>
    <n v="48609"/>
    <d v="2010-02-24T00:00:00"/>
    <d v="2010-02-25T00:00:00"/>
    <s v="February"/>
    <s v="2010"/>
    <n v="1"/>
    <b v="0"/>
    <s v="High"/>
    <n v="5"/>
    <n v="186.5"/>
    <n v="0.04"/>
    <x v="2"/>
    <n v="4.16"/>
    <n v="37.44"/>
    <n v="4.2699999999999996"/>
    <s v="New Brunswick"/>
    <x v="2"/>
    <s v="Corporate"/>
    <x v="0"/>
    <x v="12"/>
  </r>
  <r>
    <s v="Laurel Elliston"/>
    <n v="48643"/>
    <d v="2012-10-18T00:00:00"/>
    <d v="2012-10-20T00:00:00"/>
    <s v="October"/>
    <s v="2012"/>
    <n v="2"/>
    <b v="0"/>
    <s v="Medium"/>
    <n v="14"/>
    <n v="9171.7099999999991"/>
    <n v="0.06"/>
    <x v="1"/>
    <n v="2636.01"/>
    <n v="808.49"/>
    <n v="55.3"/>
    <s v="New Brunswick"/>
    <x v="2"/>
    <s v="Home Office"/>
    <x v="1"/>
    <x v="16"/>
  </r>
  <r>
    <s v="Laurel Elliston"/>
    <n v="48643"/>
    <d v="2012-10-18T00:00:00"/>
    <d v="2012-10-20T00:00:00"/>
    <s v="October"/>
    <s v="2012"/>
    <n v="2"/>
    <b v="0"/>
    <s v="Medium"/>
    <n v="6"/>
    <n v="18.05"/>
    <n v="0.06"/>
    <x v="0"/>
    <n v="0.13"/>
    <n v="2.88"/>
    <n v="0.99"/>
    <s v="New Brunswick"/>
    <x v="2"/>
    <s v="Home Office"/>
    <x v="0"/>
    <x v="11"/>
  </r>
  <r>
    <s v="Laurel Elliston"/>
    <n v="48643"/>
    <d v="2012-10-18T00:00:00"/>
    <d v="2012-10-20T00:00:00"/>
    <s v="October"/>
    <s v="2012"/>
    <n v="2"/>
    <b v="0"/>
    <s v="Medium"/>
    <n v="50"/>
    <n v="2896.3580000000002"/>
    <n v="0"/>
    <x v="0"/>
    <n v="583.5"/>
    <n v="65.989999999999995"/>
    <n v="8.99"/>
    <s v="New Brunswick"/>
    <x v="2"/>
    <s v="Home Office"/>
    <x v="1"/>
    <x v="3"/>
  </r>
  <r>
    <s v="Jocasta Rupert"/>
    <n v="49380"/>
    <d v="2012-05-04T00:00:00"/>
    <d v="2012-05-06T00:00:00"/>
    <s v="May"/>
    <s v="2012"/>
    <n v="2"/>
    <b v="0"/>
    <s v="Medium"/>
    <n v="11"/>
    <n v="22145.37"/>
    <n v="0.02"/>
    <x v="0"/>
    <n v="6138.48"/>
    <n v="1938.02"/>
    <n v="13.99"/>
    <s v="New Brunswick"/>
    <x v="2"/>
    <s v="Consumer"/>
    <x v="1"/>
    <x v="16"/>
  </r>
  <r>
    <s v="Georgia Rosenberg"/>
    <n v="49607"/>
    <d v="2009-05-04T00:00:00"/>
    <d v="2009-05-05T00:00:00"/>
    <s v="May"/>
    <s v="2009"/>
    <n v="1"/>
    <b v="0"/>
    <s v="Medium"/>
    <n v="6"/>
    <n v="1056.6434999999999"/>
    <n v="0.06"/>
    <x v="0"/>
    <n v="-586.20000000000005"/>
    <n v="205.99"/>
    <n v="8.99"/>
    <s v="New Brunswick"/>
    <x v="2"/>
    <s v="Consumer"/>
    <x v="1"/>
    <x v="3"/>
  </r>
  <r>
    <s v="Nora Price"/>
    <n v="49862"/>
    <d v="2012-09-12T00:00:00"/>
    <d v="2012-09-14T00:00:00"/>
    <s v="September"/>
    <s v="2012"/>
    <n v="2"/>
    <b v="0"/>
    <s v="Not Specified"/>
    <n v="24"/>
    <n v="75.73"/>
    <n v="7.0000000000000007E-2"/>
    <x v="0"/>
    <n v="29.46"/>
    <n v="3.15"/>
    <n v="0.5"/>
    <s v="New Brunswick"/>
    <x v="2"/>
    <s v="Small Business"/>
    <x v="0"/>
    <x v="11"/>
  </r>
  <r>
    <s v="Brendan Sweed"/>
    <n v="50209"/>
    <d v="2010-09-10T00:00:00"/>
    <d v="2010-09-12T00:00:00"/>
    <s v="September"/>
    <s v="2010"/>
    <n v="2"/>
    <b v="0"/>
    <s v="High"/>
    <n v="34"/>
    <n v="1863.02"/>
    <n v="0.03"/>
    <x v="2"/>
    <n v="823.26"/>
    <n v="55.48"/>
    <n v="6.79"/>
    <s v="New Brunswick"/>
    <x v="2"/>
    <s v="Consumer"/>
    <x v="0"/>
    <x v="5"/>
  </r>
  <r>
    <s v="Brendan Sweed"/>
    <n v="50209"/>
    <d v="2010-09-10T00:00:00"/>
    <d v="2010-09-11T00:00:00"/>
    <s v="September"/>
    <s v="2010"/>
    <n v="1"/>
    <b v="0"/>
    <s v="High"/>
    <n v="2"/>
    <n v="53.3"/>
    <n v="0"/>
    <x v="0"/>
    <n v="-46.2"/>
    <n v="20.89"/>
    <n v="11.52"/>
    <s v="New Brunswick"/>
    <x v="2"/>
    <s v="Consumer"/>
    <x v="0"/>
    <x v="0"/>
  </r>
  <r>
    <s v="Jim Epp"/>
    <n v="50432"/>
    <d v="2009-06-07T00:00:00"/>
    <d v="2009-06-12T00:00:00"/>
    <s v="June"/>
    <s v="2009"/>
    <n v="5"/>
    <b v="0"/>
    <s v="low"/>
    <n v="7"/>
    <n v="2161.36"/>
    <n v="0.02"/>
    <x v="1"/>
    <n v="-92.37"/>
    <n v="284.98"/>
    <n v="69.55"/>
    <s v="New Brunswick"/>
    <x v="2"/>
    <s v="Small Business"/>
    <x v="2"/>
    <x v="14"/>
  </r>
  <r>
    <s v="Jim Epp"/>
    <n v="50432"/>
    <d v="2009-06-07T00:00:00"/>
    <d v="2009-06-09T00:00:00"/>
    <s v="June"/>
    <s v="2009"/>
    <n v="2"/>
    <b v="0"/>
    <s v="low"/>
    <n v="45"/>
    <n v="2494.92"/>
    <n v="0.08"/>
    <x v="0"/>
    <n v="816.72"/>
    <n v="55.48"/>
    <n v="14.3"/>
    <s v="New Brunswick"/>
    <x v="2"/>
    <s v="Small Business"/>
    <x v="0"/>
    <x v="5"/>
  </r>
  <r>
    <s v="Lisa DeCherney"/>
    <n v="50500"/>
    <d v="2011-09-06T00:00:00"/>
    <d v="2011-09-10T00:00:00"/>
    <s v="September"/>
    <s v="2011"/>
    <n v="4"/>
    <b v="0"/>
    <s v="low"/>
    <n v="11"/>
    <n v="64.86"/>
    <n v="0"/>
    <x v="0"/>
    <n v="22.05"/>
    <n v="5.43"/>
    <n v="0.95"/>
    <s v="New Brunswick"/>
    <x v="2"/>
    <s v="Consumer"/>
    <x v="0"/>
    <x v="5"/>
  </r>
  <r>
    <s v="Lisa DeCherney"/>
    <n v="50500"/>
    <d v="2011-09-06T00:00:00"/>
    <d v="2011-09-06T00:00:00"/>
    <s v="September"/>
    <s v="2011"/>
    <n v="0"/>
    <s v="FREE DELIVERY"/>
    <s v="low"/>
    <n v="45"/>
    <n v="109.39"/>
    <n v="7.0000000000000007E-2"/>
    <x v="2"/>
    <n v="16.309999999999999"/>
    <n v="2.4700000000000002"/>
    <n v="1.02"/>
    <s v="New Brunswick"/>
    <x v="2"/>
    <s v="Consumer"/>
    <x v="0"/>
    <x v="6"/>
  </r>
  <r>
    <s v="Dean Percer"/>
    <n v="50626"/>
    <d v="2009-10-20T00:00:00"/>
    <d v="2009-10-21T00:00:00"/>
    <s v="October"/>
    <s v="2009"/>
    <n v="1"/>
    <b v="0"/>
    <s v="Medium"/>
    <n v="18"/>
    <n v="3267.41"/>
    <n v="0"/>
    <x v="1"/>
    <n v="248.19"/>
    <n v="170.98"/>
    <n v="35.89"/>
    <s v="New Brunswick"/>
    <x v="2"/>
    <s v="Consumer"/>
    <x v="2"/>
    <x v="9"/>
  </r>
  <r>
    <s v="Dean Percer"/>
    <n v="50626"/>
    <d v="2009-10-20T00:00:00"/>
    <d v="2009-10-22T00:00:00"/>
    <s v="October"/>
    <s v="2009"/>
    <n v="2"/>
    <b v="0"/>
    <s v="Medium"/>
    <n v="42"/>
    <n v="26126.92"/>
    <n v="0.04"/>
    <x v="0"/>
    <n v="9498.6"/>
    <n v="599.99"/>
    <n v="24.49"/>
    <s v="New Brunswick"/>
    <x v="2"/>
    <s v="Consumer"/>
    <x v="1"/>
    <x v="13"/>
  </r>
  <r>
    <s v="Aleksandra Gannaway"/>
    <n v="50657"/>
    <d v="2011-12-18T00:00:00"/>
    <d v="2011-12-19T00:00:00"/>
    <s v="December"/>
    <s v="2011"/>
    <n v="1"/>
    <b v="0"/>
    <s v="High"/>
    <n v="40"/>
    <n v="315.45"/>
    <n v="0.01"/>
    <x v="0"/>
    <n v="-305.88"/>
    <n v="7.38"/>
    <n v="11.51"/>
    <s v="New Brunswick"/>
    <x v="2"/>
    <s v="Corporate"/>
    <x v="0"/>
    <x v="2"/>
  </r>
  <r>
    <s v="Aleksandra Gannaway"/>
    <n v="50657"/>
    <d v="2011-12-18T00:00:00"/>
    <d v="2011-12-20T00:00:00"/>
    <s v="December"/>
    <s v="2011"/>
    <n v="2"/>
    <b v="0"/>
    <s v="High"/>
    <n v="16"/>
    <n v="60.02"/>
    <n v="0.1"/>
    <x v="2"/>
    <n v="0.94"/>
    <n v="3.71"/>
    <n v="1.93"/>
    <s v="New Brunswick"/>
    <x v="2"/>
    <s v="Corporate"/>
    <x v="0"/>
    <x v="5"/>
  </r>
  <r>
    <s v="Aleksandra Gannaway"/>
    <n v="50657"/>
    <d v="2011-12-18T00:00:00"/>
    <d v="2011-12-20T00:00:00"/>
    <s v="December"/>
    <s v="2011"/>
    <n v="2"/>
    <b v="0"/>
    <s v="High"/>
    <n v="49"/>
    <n v="7413.29"/>
    <n v="0.01"/>
    <x v="1"/>
    <n v="1148.23"/>
    <n v="150.97999999999999"/>
    <n v="16.010000000000002"/>
    <s v="New Brunswick"/>
    <x v="2"/>
    <s v="Corporate"/>
    <x v="2"/>
    <x v="10"/>
  </r>
  <r>
    <s v="Muhammed Yedwab"/>
    <n v="50725"/>
    <d v="2010-11-23T00:00:00"/>
    <d v="2010-11-25T00:00:00"/>
    <s v="November"/>
    <s v="2010"/>
    <n v="2"/>
    <b v="0"/>
    <s v="Medium"/>
    <n v="19"/>
    <n v="2441.1405"/>
    <n v="0.05"/>
    <x v="0"/>
    <n v="261.95999999999998"/>
    <n v="155.99"/>
    <n v="8.99"/>
    <s v="New Brunswick"/>
    <x v="2"/>
    <s v="Consumer"/>
    <x v="1"/>
    <x v="3"/>
  </r>
  <r>
    <s v="Katherine Hughes"/>
    <n v="51175"/>
    <d v="2012-08-14T00:00:00"/>
    <d v="2012-08-14T00:00:00"/>
    <s v="August"/>
    <s v="2012"/>
    <n v="0"/>
    <s v="FREE DELIVERY"/>
    <s v="High"/>
    <n v="28"/>
    <n v="1135.24"/>
    <n v="0.06"/>
    <x v="0"/>
    <n v="271.81"/>
    <n v="41.71"/>
    <n v="4.5"/>
    <s v="New Brunswick"/>
    <x v="2"/>
    <s v="Consumer"/>
    <x v="0"/>
    <x v="1"/>
  </r>
  <r>
    <s v="Katherine Hughes"/>
    <n v="51175"/>
    <d v="2012-08-14T00:00:00"/>
    <d v="2012-08-15T00:00:00"/>
    <s v="August"/>
    <s v="2012"/>
    <n v="1"/>
    <b v="0"/>
    <s v="High"/>
    <n v="3"/>
    <n v="2136.9299999999998"/>
    <n v="0.04"/>
    <x v="0"/>
    <n v="-2297.48"/>
    <n v="699.99"/>
    <n v="24.49"/>
    <s v="New Brunswick"/>
    <x v="2"/>
    <s v="Consumer"/>
    <x v="1"/>
    <x v="13"/>
  </r>
  <r>
    <s v="Jim Epp"/>
    <n v="51202"/>
    <d v="2012-04-13T00:00:00"/>
    <d v="2012-04-15T00:00:00"/>
    <s v="April"/>
    <s v="2012"/>
    <n v="2"/>
    <b v="0"/>
    <s v="High"/>
    <n v="4"/>
    <n v="30.89"/>
    <n v="0.06"/>
    <x v="0"/>
    <n v="-19.55"/>
    <n v="5.78"/>
    <n v="7.64"/>
    <s v="New Brunswick"/>
    <x v="2"/>
    <s v="Small Business"/>
    <x v="0"/>
    <x v="5"/>
  </r>
  <r>
    <s v="Jim Epp"/>
    <n v="51202"/>
    <d v="2012-04-13T00:00:00"/>
    <d v="2012-04-14T00:00:00"/>
    <s v="April"/>
    <s v="2012"/>
    <n v="1"/>
    <b v="0"/>
    <s v="High"/>
    <n v="34"/>
    <n v="170.46"/>
    <n v="0.1"/>
    <x v="0"/>
    <n v="-104.35"/>
    <n v="5.28"/>
    <n v="5.66"/>
    <s v="New Brunswick"/>
    <x v="2"/>
    <s v="Small Business"/>
    <x v="0"/>
    <x v="5"/>
  </r>
  <r>
    <s v="Liz MacKendrick"/>
    <n v="51488"/>
    <d v="2010-05-02T00:00:00"/>
    <d v="2010-05-03T00:00:00"/>
    <s v="May"/>
    <s v="2010"/>
    <n v="1"/>
    <b v="0"/>
    <s v="High"/>
    <n v="31"/>
    <n v="1561.96"/>
    <n v="0.03"/>
    <x v="0"/>
    <n v="119.92"/>
    <n v="50.98"/>
    <n v="13.66"/>
    <s v="New Brunswick"/>
    <x v="2"/>
    <s v="Corporate"/>
    <x v="0"/>
    <x v="1"/>
  </r>
  <r>
    <s v="Muhammed Yedwab"/>
    <n v="51873"/>
    <d v="2009-05-06T00:00:00"/>
    <d v="2009-05-06T00:00:00"/>
    <s v="May"/>
    <s v="2009"/>
    <n v="0"/>
    <s v="FREE DELIVERY"/>
    <s v="High"/>
    <n v="29"/>
    <n v="265.92"/>
    <n v="0.04"/>
    <x v="0"/>
    <n v="79.67"/>
    <n v="9.11"/>
    <n v="2.15"/>
    <s v="New Brunswick"/>
    <x v="2"/>
    <s v="Consumer"/>
    <x v="0"/>
    <x v="5"/>
  </r>
  <r>
    <s v="Aimee Bixby"/>
    <n v="52711"/>
    <d v="2011-09-23T00:00:00"/>
    <d v="2011-09-25T00:00:00"/>
    <s v="September"/>
    <s v="2011"/>
    <n v="2"/>
    <b v="0"/>
    <s v="Not Specified"/>
    <n v="7"/>
    <n v="220.79"/>
    <n v="0"/>
    <x v="0"/>
    <n v="-91.51"/>
    <n v="30.97"/>
    <n v="4"/>
    <s v="New Brunswick"/>
    <x v="2"/>
    <s v="Home Office"/>
    <x v="1"/>
    <x v="7"/>
  </r>
  <r>
    <s v="Aimee Bixby"/>
    <n v="52711"/>
    <d v="2011-09-23T00:00:00"/>
    <d v="2011-09-25T00:00:00"/>
    <s v="September"/>
    <s v="2011"/>
    <n v="2"/>
    <b v="0"/>
    <s v="Not Specified"/>
    <n v="41"/>
    <n v="755.19"/>
    <n v="0"/>
    <x v="0"/>
    <n v="81.44"/>
    <n v="17.670000000000002"/>
    <n v="8.99"/>
    <s v="New Brunswick"/>
    <x v="2"/>
    <s v="Home Office"/>
    <x v="2"/>
    <x v="4"/>
  </r>
  <r>
    <s v="Nora Price"/>
    <n v="53222"/>
    <d v="2009-10-19T00:00:00"/>
    <d v="2009-10-19T00:00:00"/>
    <s v="October"/>
    <s v="2009"/>
    <n v="0"/>
    <s v="FREE DELIVERY"/>
    <s v="low"/>
    <n v="2"/>
    <n v="21.71"/>
    <n v="7.0000000000000007E-2"/>
    <x v="0"/>
    <n v="-15.13"/>
    <n v="6.48"/>
    <n v="9.5399999999999991"/>
    <s v="New Brunswick"/>
    <x v="2"/>
    <s v="Small Business"/>
    <x v="0"/>
    <x v="5"/>
  </r>
  <r>
    <s v="Laurel Elliston"/>
    <n v="54146"/>
    <d v="2010-10-18T00:00:00"/>
    <d v="2010-10-23T00:00:00"/>
    <s v="October"/>
    <s v="2010"/>
    <n v="5"/>
    <b v="0"/>
    <s v="low"/>
    <n v="3"/>
    <n v="124.75"/>
    <n v="0.06"/>
    <x v="0"/>
    <n v="-112.64"/>
    <n v="40.96"/>
    <n v="1.99"/>
    <s v="New Brunswick"/>
    <x v="2"/>
    <s v="Corporate"/>
    <x v="1"/>
    <x v="7"/>
  </r>
  <r>
    <s v="Lisa DeCherney"/>
    <n v="54791"/>
    <d v="2012-12-20T00:00:00"/>
    <d v="2012-12-21T00:00:00"/>
    <s v="December"/>
    <s v="2012"/>
    <n v="1"/>
    <b v="0"/>
    <s v="High"/>
    <n v="27"/>
    <n v="1087.58"/>
    <n v="0.01"/>
    <x v="0"/>
    <n v="514.45000000000005"/>
    <n v="39.89"/>
    <n v="3.04"/>
    <s v="New Brunswick"/>
    <x v="2"/>
    <s v="Corporate"/>
    <x v="2"/>
    <x v="4"/>
  </r>
  <r>
    <s v="Lisa DeCherney"/>
    <n v="54791"/>
    <d v="2012-12-20T00:00:00"/>
    <d v="2012-12-22T00:00:00"/>
    <s v="December"/>
    <s v="2012"/>
    <n v="2"/>
    <b v="0"/>
    <s v="High"/>
    <n v="42"/>
    <n v="4273.3500000000004"/>
    <n v="7.0000000000000007E-2"/>
    <x v="0"/>
    <n v="-892.03"/>
    <n v="101.41"/>
    <n v="35"/>
    <s v="New Brunswick"/>
    <x v="2"/>
    <s v="Corporate"/>
    <x v="0"/>
    <x v="0"/>
  </r>
  <r>
    <s v="Muhammed Yedwab"/>
    <n v="55335"/>
    <d v="2012-09-15T00:00:00"/>
    <d v="2012-09-17T00:00:00"/>
    <s v="September"/>
    <s v="2012"/>
    <n v="2"/>
    <b v="0"/>
    <s v="Not Specified"/>
    <n v="30"/>
    <n v="8684.23"/>
    <n v="0.05"/>
    <x v="1"/>
    <n v="1488.77"/>
    <n v="280.98"/>
    <n v="35.67"/>
    <s v="New Brunswick"/>
    <x v="2"/>
    <s v="Consumer"/>
    <x v="2"/>
    <x v="10"/>
  </r>
  <r>
    <s v="Liz MacKendrick"/>
    <n v="55525"/>
    <d v="2009-05-08T00:00:00"/>
    <d v="2009-05-08T00:00:00"/>
    <s v="May"/>
    <s v="2009"/>
    <n v="0"/>
    <s v="FREE DELIVERY"/>
    <s v="low"/>
    <n v="1"/>
    <n v="291.39999999999998"/>
    <n v="0.06"/>
    <x v="0"/>
    <n v="-763.16"/>
    <n v="300.97000000000003"/>
    <n v="7.18"/>
    <s v="New Brunswick"/>
    <x v="2"/>
    <s v="Corporate"/>
    <x v="1"/>
    <x v="7"/>
  </r>
  <r>
    <s v="Georgia Rosenberg"/>
    <n v="55746"/>
    <d v="2009-06-30T00:00:00"/>
    <d v="2009-07-02T00:00:00"/>
    <s v="July"/>
    <s v="2009"/>
    <n v="2"/>
    <b v="0"/>
    <s v="Not Specified"/>
    <n v="29"/>
    <n v="324.75"/>
    <n v="7.0000000000000007E-2"/>
    <x v="0"/>
    <n v="-36.869999999999997"/>
    <n v="11.29"/>
    <n v="5.03"/>
    <s v="New Brunswick"/>
    <x v="2"/>
    <s v="Consumer"/>
    <x v="0"/>
    <x v="0"/>
  </r>
  <r>
    <s v="Jim Epp"/>
    <n v="56960"/>
    <d v="2009-08-06T00:00:00"/>
    <d v="2009-08-08T00:00:00"/>
    <s v="August"/>
    <s v="2009"/>
    <n v="2"/>
    <b v="0"/>
    <s v="High"/>
    <n v="48"/>
    <n v="2784.8294999999998"/>
    <n v="0.01"/>
    <x v="2"/>
    <n v="788.29"/>
    <n v="65.989999999999995"/>
    <n v="4.2"/>
    <s v="New Brunswick"/>
    <x v="2"/>
    <s v="Small Business"/>
    <x v="1"/>
    <x v="3"/>
  </r>
  <r>
    <s v="Liz MacKendrick"/>
    <n v="57059"/>
    <d v="2011-06-01T00:00:00"/>
    <d v="2011-06-03T00:00:00"/>
    <s v="June"/>
    <s v="2011"/>
    <n v="2"/>
    <b v="0"/>
    <s v="Medium"/>
    <n v="50"/>
    <n v="212.12"/>
    <n v="0.01"/>
    <x v="0"/>
    <n v="-154.63"/>
    <n v="3.98"/>
    <n v="5.26"/>
    <s v="New Brunswick"/>
    <x v="2"/>
    <s v="Corporate"/>
    <x v="0"/>
    <x v="2"/>
  </r>
  <r>
    <s v="Liz MacKendrick"/>
    <n v="57059"/>
    <d v="2011-06-01T00:00:00"/>
    <d v="2011-06-03T00:00:00"/>
    <s v="June"/>
    <s v="2011"/>
    <n v="2"/>
    <b v="0"/>
    <s v="Medium"/>
    <n v="25"/>
    <n v="2455.54"/>
    <n v="0.03"/>
    <x v="0"/>
    <n v="1361.88"/>
    <n v="98.31"/>
    <n v="0.49"/>
    <s v="New Brunswick"/>
    <x v="2"/>
    <s v="Corporate"/>
    <x v="0"/>
    <x v="11"/>
  </r>
  <r>
    <s v="Jim Epp"/>
    <n v="57568"/>
    <d v="2010-06-17T00:00:00"/>
    <d v="2010-06-19T00:00:00"/>
    <s v="June"/>
    <s v="2010"/>
    <n v="2"/>
    <b v="0"/>
    <s v="Not Specified"/>
    <n v="38"/>
    <n v="592.54"/>
    <n v="7.0000000000000007E-2"/>
    <x v="0"/>
    <n v="282.11"/>
    <n v="15.67"/>
    <n v="1.39"/>
    <s v="New Brunswick"/>
    <x v="2"/>
    <s v="Small Business"/>
    <x v="0"/>
    <x v="8"/>
  </r>
  <r>
    <s v="Nora Price"/>
    <n v="57798"/>
    <d v="2012-09-15T00:00:00"/>
    <d v="2012-09-16T00:00:00"/>
    <s v="September"/>
    <s v="2012"/>
    <n v="1"/>
    <b v="0"/>
    <s v="High"/>
    <n v="20"/>
    <n v="3050.81"/>
    <n v="0.01"/>
    <x v="1"/>
    <n v="-124.04"/>
    <n v="140.97999999999999"/>
    <n v="36.090000000000003"/>
    <s v="New Brunswick"/>
    <x v="2"/>
    <s v="Small Business"/>
    <x v="2"/>
    <x v="9"/>
  </r>
  <r>
    <s v="Liz MacKendrick"/>
    <n v="58273"/>
    <d v="2010-06-20T00:00:00"/>
    <d v="2010-06-20T00:00:00"/>
    <s v="June"/>
    <s v="2010"/>
    <n v="0"/>
    <s v="FREE DELIVERY"/>
    <s v="High"/>
    <n v="31"/>
    <n v="244.9"/>
    <n v="0.08"/>
    <x v="0"/>
    <n v="-61.14"/>
    <n v="8.4600000000000009"/>
    <n v="3.62"/>
    <s v="New Brunswick"/>
    <x v="2"/>
    <s v="Corporate"/>
    <x v="1"/>
    <x v="7"/>
  </r>
  <r>
    <s v="Bruce Stewart"/>
    <n v="58693"/>
    <d v="2009-10-21T00:00:00"/>
    <d v="2009-10-25T00:00:00"/>
    <s v="October"/>
    <s v="2009"/>
    <n v="4"/>
    <b v="0"/>
    <s v="low"/>
    <n v="50"/>
    <n v="876.64"/>
    <n v="0"/>
    <x v="0"/>
    <n v="-126.68"/>
    <n v="15.99"/>
    <n v="13.18"/>
    <s v="New Brunswick"/>
    <x v="2"/>
    <s v="Corporate"/>
    <x v="0"/>
    <x v="2"/>
  </r>
  <r>
    <s v="James Galang"/>
    <n v="58818"/>
    <d v="2009-04-15T00:00:00"/>
    <d v="2009-04-16T00:00:00"/>
    <s v="April"/>
    <s v="2009"/>
    <n v="1"/>
    <b v="0"/>
    <s v="Critical"/>
    <n v="41"/>
    <n v="998.05"/>
    <n v="0.01"/>
    <x v="0"/>
    <n v="391.14"/>
    <n v="22.98"/>
    <n v="1.99"/>
    <s v="New Brunswick"/>
    <x v="2"/>
    <s v="Consumer"/>
    <x v="1"/>
    <x v="7"/>
  </r>
  <r>
    <s v="James Galang"/>
    <n v="58818"/>
    <d v="2009-04-15T00:00:00"/>
    <d v="2009-04-17T00:00:00"/>
    <s v="April"/>
    <s v="2009"/>
    <n v="2"/>
    <b v="0"/>
    <s v="Critical"/>
    <n v="20"/>
    <n v="4353.0200000000004"/>
    <n v="0.1"/>
    <x v="1"/>
    <n v="661.77"/>
    <n v="226.67"/>
    <n v="28.16"/>
    <s v="New Brunswick"/>
    <x v="2"/>
    <s v="Consumer"/>
    <x v="2"/>
    <x v="14"/>
  </r>
  <r>
    <s v="Phillip Breyer"/>
    <n v="59171"/>
    <d v="2011-09-12T00:00:00"/>
    <d v="2011-09-13T00:00:00"/>
    <s v="September"/>
    <s v="2011"/>
    <n v="1"/>
    <b v="0"/>
    <s v="Medium"/>
    <n v="39"/>
    <n v="105.07"/>
    <n v="0.08"/>
    <x v="0"/>
    <n v="9.11"/>
    <n v="2.88"/>
    <n v="0.7"/>
    <s v="New Brunswick"/>
    <x v="2"/>
    <s v="Corporate"/>
    <x v="0"/>
    <x v="12"/>
  </r>
  <r>
    <s v="Lynn Smith"/>
    <n v="59271"/>
    <d v="2011-04-25T00:00:00"/>
    <d v="2011-04-26T00:00:00"/>
    <s v="April"/>
    <s v="2011"/>
    <n v="1"/>
    <b v="0"/>
    <s v="Not Specified"/>
    <n v="40"/>
    <n v="630.38"/>
    <n v="0.02"/>
    <x v="2"/>
    <n v="-186.77"/>
    <n v="14.81"/>
    <n v="13.32"/>
    <s v="New Brunswick"/>
    <x v="2"/>
    <s v="Corporate"/>
    <x v="0"/>
    <x v="1"/>
  </r>
  <r>
    <s v="Lynn Smith"/>
    <n v="59271"/>
    <d v="2011-04-25T00:00:00"/>
    <d v="2011-04-27T00:00:00"/>
    <s v="April"/>
    <s v="2011"/>
    <n v="2"/>
    <b v="0"/>
    <s v="Not Specified"/>
    <n v="23"/>
    <n v="144.03"/>
    <n v="0.02"/>
    <x v="0"/>
    <n v="-37.04"/>
    <n v="5.98"/>
    <n v="5.2"/>
    <s v="New Brunswick"/>
    <x v="2"/>
    <s v="Corporate"/>
    <x v="0"/>
    <x v="5"/>
  </r>
  <r>
    <s v="Katherine Hughes"/>
    <n v="59680"/>
    <d v="2012-06-18T00:00:00"/>
    <d v="2012-06-19T00:00:00"/>
    <s v="June"/>
    <s v="2012"/>
    <n v="1"/>
    <b v="0"/>
    <s v="Critical"/>
    <n v="15"/>
    <n v="17.77"/>
    <n v="0.05"/>
    <x v="0"/>
    <n v="-37.67"/>
    <n v="0.99"/>
    <n v="2.96"/>
    <s v="New Brunswick"/>
    <x v="2"/>
    <s v="Consumer"/>
    <x v="1"/>
    <x v="7"/>
  </r>
  <r>
    <s v="Craig Yedwab"/>
    <n v="97"/>
    <d v="2010-01-28T00:00:00"/>
    <d v="2010-01-29T00:00:00"/>
    <s v="January"/>
    <s v="2010"/>
    <n v="1"/>
    <b v="0"/>
    <s v="Medium"/>
    <n v="26"/>
    <n v="75.569999999999993"/>
    <n v="0.03"/>
    <x v="0"/>
    <n v="28.24"/>
    <n v="2.89"/>
    <n v="0.5"/>
    <s v="Yukon"/>
    <x v="7"/>
    <s v="Consumer"/>
    <x v="0"/>
    <x v="11"/>
  </r>
  <r>
    <s v="Dario Medina"/>
    <n v="323"/>
    <d v="2009-03-25T00:00:00"/>
    <d v="2009-03-27T00:00:00"/>
    <s v="March"/>
    <s v="2009"/>
    <n v="2"/>
    <b v="0"/>
    <s v="Critical"/>
    <n v="20"/>
    <n v="108.09"/>
    <n v="7.0000000000000007E-2"/>
    <x v="0"/>
    <n v="25.76"/>
    <n v="5.68"/>
    <n v="1.39"/>
    <s v="Yukon"/>
    <x v="7"/>
    <s v="Small Business"/>
    <x v="0"/>
    <x v="8"/>
  </r>
  <r>
    <s v="Dario Medina"/>
    <n v="323"/>
    <d v="2009-03-25T00:00:00"/>
    <d v="2009-03-27T00:00:00"/>
    <s v="March"/>
    <s v="2009"/>
    <n v="2"/>
    <b v="0"/>
    <s v="Critical"/>
    <n v="2"/>
    <n v="55.34"/>
    <n v="0.06"/>
    <x v="0"/>
    <n v="-31.24"/>
    <n v="22.84"/>
    <n v="11.54"/>
    <s v="Yukon"/>
    <x v="7"/>
    <s v="Small Business"/>
    <x v="0"/>
    <x v="5"/>
  </r>
  <r>
    <s v="Ed Braxton"/>
    <n v="1095"/>
    <d v="2011-08-21T00:00:00"/>
    <d v="2011-08-23T00:00:00"/>
    <s v="August"/>
    <s v="2011"/>
    <n v="2"/>
    <b v="0"/>
    <s v="Medium"/>
    <n v="28"/>
    <n v="142.18"/>
    <n v="7.0000000000000007E-2"/>
    <x v="0"/>
    <n v="-50.14"/>
    <n v="4.9800000000000004"/>
    <n v="4.72"/>
    <s v="Yukon"/>
    <x v="7"/>
    <s v="Consumer"/>
    <x v="0"/>
    <x v="5"/>
  </r>
  <r>
    <s v="Cindy Chapman"/>
    <n v="2562"/>
    <d v="2012-07-31T00:00:00"/>
    <d v="2012-08-03T00:00:00"/>
    <s v="August"/>
    <s v="2012"/>
    <n v="3"/>
    <b v="0"/>
    <s v="Critical"/>
    <n v="28"/>
    <n v="64.819999999999993"/>
    <n v="0.02"/>
    <x v="0"/>
    <n v="-32.03"/>
    <n v="2.12"/>
    <n v="1.99"/>
    <s v="Yukon"/>
    <x v="7"/>
    <s v="Consumer"/>
    <x v="1"/>
    <x v="7"/>
  </r>
  <r>
    <s v="Cindy Chapman"/>
    <n v="2562"/>
    <d v="2012-07-31T00:00:00"/>
    <d v="2012-08-02T00:00:00"/>
    <s v="August"/>
    <s v="2012"/>
    <n v="2"/>
    <b v="0"/>
    <s v="Critical"/>
    <n v="6"/>
    <n v="77.599999999999994"/>
    <n v="0.08"/>
    <x v="0"/>
    <n v="-37.07"/>
    <n v="11.34"/>
    <n v="11.25"/>
    <s v="Yukon"/>
    <x v="7"/>
    <s v="Consumer"/>
    <x v="0"/>
    <x v="5"/>
  </r>
  <r>
    <s v="Cindy Chapman"/>
    <n v="2562"/>
    <d v="2012-07-31T00:00:00"/>
    <d v="2012-08-01T00:00:00"/>
    <s v="August"/>
    <s v="2012"/>
    <n v="1"/>
    <b v="0"/>
    <s v="Critical"/>
    <n v="17"/>
    <n v="821.18"/>
    <n v="0.04"/>
    <x v="2"/>
    <n v="308.63"/>
    <n v="48.91"/>
    <n v="5.81"/>
    <s v="Yukon"/>
    <x v="7"/>
    <s v="Consumer"/>
    <x v="0"/>
    <x v="5"/>
  </r>
  <r>
    <s v="Ed Braxton"/>
    <n v="4099"/>
    <d v="2012-08-20T00:00:00"/>
    <d v="2012-08-21T00:00:00"/>
    <s v="August"/>
    <s v="2012"/>
    <n v="1"/>
    <b v="0"/>
    <s v="Critical"/>
    <n v="42"/>
    <n v="1691.51"/>
    <n v="0.08"/>
    <x v="0"/>
    <n v="285.16000000000003"/>
    <n v="42.76"/>
    <n v="6.22"/>
    <s v="Yukon"/>
    <x v="7"/>
    <s v="Consumer"/>
    <x v="0"/>
    <x v="0"/>
  </r>
  <r>
    <s v="Ed Braxton"/>
    <n v="4099"/>
    <d v="2012-08-20T00:00:00"/>
    <d v="2012-08-23T00:00:00"/>
    <s v="August"/>
    <s v="2012"/>
    <n v="3"/>
    <b v="0"/>
    <s v="Critical"/>
    <n v="12"/>
    <n v="122.93"/>
    <n v="0.04"/>
    <x v="0"/>
    <n v="-6.83"/>
    <n v="9.7799999999999994"/>
    <n v="5.76"/>
    <s v="Yukon"/>
    <x v="7"/>
    <s v="Consumer"/>
    <x v="0"/>
    <x v="8"/>
  </r>
  <r>
    <s v="Ed Braxton"/>
    <n v="4099"/>
    <d v="2012-08-20T00:00:00"/>
    <d v="2012-08-21T00:00:00"/>
    <s v="August"/>
    <s v="2012"/>
    <n v="1"/>
    <b v="0"/>
    <s v="Critical"/>
    <n v="4"/>
    <n v="47.86"/>
    <n v="0"/>
    <x v="0"/>
    <n v="-17.32"/>
    <n v="9.48"/>
    <n v="7.29"/>
    <s v="Yukon"/>
    <x v="7"/>
    <s v="Consumer"/>
    <x v="2"/>
    <x v="4"/>
  </r>
  <r>
    <s v="Ed Braxton"/>
    <n v="4099"/>
    <d v="2012-08-20T00:00:00"/>
    <d v="2012-08-22T00:00:00"/>
    <s v="August"/>
    <s v="2012"/>
    <n v="2"/>
    <b v="0"/>
    <s v="Critical"/>
    <n v="39"/>
    <n v="3607.8505"/>
    <n v="0.05"/>
    <x v="0"/>
    <n v="784.49"/>
    <n v="110.99"/>
    <n v="8.99"/>
    <s v="Yukon"/>
    <x v="7"/>
    <s v="Consumer"/>
    <x v="1"/>
    <x v="3"/>
  </r>
  <r>
    <s v="Ashley Jarboe"/>
    <n v="5509"/>
    <d v="2009-04-07T00:00:00"/>
    <d v="2009-04-12T00:00:00"/>
    <s v="April"/>
    <s v="2009"/>
    <n v="5"/>
    <b v="0"/>
    <s v="low"/>
    <n v="11"/>
    <n v="68.459999999999994"/>
    <n v="0.02"/>
    <x v="0"/>
    <n v="-22.48"/>
    <n v="5.58"/>
    <n v="5.3"/>
    <s v="Yukon"/>
    <x v="7"/>
    <s v="Home Office"/>
    <x v="0"/>
    <x v="8"/>
  </r>
  <r>
    <s v="Ashley Jarboe"/>
    <n v="5509"/>
    <d v="2009-04-07T00:00:00"/>
    <d v="2009-04-14T00:00:00"/>
    <s v="April"/>
    <s v="2009"/>
    <n v="7"/>
    <b v="0"/>
    <s v="low"/>
    <n v="21"/>
    <n v="885.23"/>
    <n v="0.03"/>
    <x v="0"/>
    <n v="78.98"/>
    <n v="40.89"/>
    <n v="18.98"/>
    <s v="Yukon"/>
    <x v="7"/>
    <s v="Home Office"/>
    <x v="2"/>
    <x v="4"/>
  </r>
  <r>
    <s v="Benjamin Farhat"/>
    <n v="8132"/>
    <d v="2009-05-14T00:00:00"/>
    <d v="2009-05-14T00:00:00"/>
    <s v="May"/>
    <s v="2009"/>
    <n v="0"/>
    <s v="FREE DELIVERY"/>
    <s v="low"/>
    <n v="46"/>
    <n v="229.35"/>
    <n v="0.08"/>
    <x v="2"/>
    <n v="-165.45"/>
    <n v="4.8899999999999997"/>
    <n v="4.93"/>
    <s v="Yukon"/>
    <x v="7"/>
    <s v="Home Office"/>
    <x v="1"/>
    <x v="7"/>
  </r>
  <r>
    <s v="Benjamin Farhat"/>
    <n v="8132"/>
    <d v="2009-05-14T00:00:00"/>
    <d v="2009-05-21T00:00:00"/>
    <s v="May"/>
    <s v="2009"/>
    <n v="7"/>
    <b v="0"/>
    <s v="low"/>
    <n v="45"/>
    <n v="294.86"/>
    <n v="7.0000000000000007E-2"/>
    <x v="0"/>
    <n v="-141.12"/>
    <n v="6.68"/>
    <n v="6.92"/>
    <s v="Yukon"/>
    <x v="7"/>
    <s v="Home Office"/>
    <x v="0"/>
    <x v="5"/>
  </r>
  <r>
    <s v="Cindy Chapman"/>
    <n v="8868"/>
    <d v="2009-01-28T00:00:00"/>
    <d v="2009-02-06T00:00:00"/>
    <s v="February"/>
    <s v="2009"/>
    <n v="9"/>
    <b v="0"/>
    <s v="low"/>
    <n v="3"/>
    <n v="190.45"/>
    <n v="0.02"/>
    <x v="0"/>
    <n v="-44.05"/>
    <n v="59.98"/>
    <n v="3.99"/>
    <s v="Yukon"/>
    <x v="7"/>
    <s v="Corporate"/>
    <x v="0"/>
    <x v="1"/>
  </r>
  <r>
    <s v="Cindy Chapman"/>
    <n v="8868"/>
    <d v="2009-01-28T00:00:00"/>
    <d v="2009-02-01T00:00:00"/>
    <s v="February"/>
    <s v="2009"/>
    <n v="4"/>
    <b v="0"/>
    <s v="low"/>
    <n v="34"/>
    <n v="179.99"/>
    <n v="0.03"/>
    <x v="0"/>
    <n v="-102.27"/>
    <n v="5.18"/>
    <n v="5.74"/>
    <s v="Yukon"/>
    <x v="7"/>
    <s v="Corporate"/>
    <x v="0"/>
    <x v="2"/>
  </r>
  <r>
    <s v="Bruce Degenhardt"/>
    <n v="9857"/>
    <d v="2010-05-11T00:00:00"/>
    <d v="2010-05-13T00:00:00"/>
    <s v="May"/>
    <s v="2010"/>
    <n v="2"/>
    <b v="0"/>
    <s v="High"/>
    <n v="50"/>
    <n v="3615.8404999999998"/>
    <n v="0.03"/>
    <x v="0"/>
    <n v="1861.35"/>
    <n v="85.99"/>
    <n v="3.3"/>
    <s v="Yukon"/>
    <x v="7"/>
    <s v="Home Office"/>
    <x v="1"/>
    <x v="3"/>
  </r>
  <r>
    <s v="Dianna Vittorini"/>
    <n v="10213"/>
    <d v="2011-02-17T00:00:00"/>
    <d v="2011-02-19T00:00:00"/>
    <s v="February"/>
    <s v="2011"/>
    <n v="2"/>
    <b v="0"/>
    <s v="High"/>
    <n v="12"/>
    <n v="464.57"/>
    <n v="0.04"/>
    <x v="0"/>
    <n v="-79.180000000000007"/>
    <n v="39.979999999999997"/>
    <n v="4"/>
    <s v="Yukon"/>
    <x v="7"/>
    <s v="Corporate"/>
    <x v="1"/>
    <x v="7"/>
  </r>
  <r>
    <s v="Cindy Chapman"/>
    <n v="10884"/>
    <d v="2009-11-25T00:00:00"/>
    <d v="2009-12-02T00:00:00"/>
    <s v="December"/>
    <s v="2009"/>
    <n v="7"/>
    <b v="0"/>
    <s v="low"/>
    <n v="24"/>
    <n v="2525.9875000000002"/>
    <n v="0.09"/>
    <x v="0"/>
    <n v="416.67"/>
    <n v="125.99"/>
    <n v="8.99"/>
    <s v="Yukon"/>
    <x v="7"/>
    <s v="Consumer"/>
    <x v="1"/>
    <x v="3"/>
  </r>
  <r>
    <s v="Cindy Chapman"/>
    <n v="11843"/>
    <d v="2009-07-17T00:00:00"/>
    <d v="2009-07-19T00:00:00"/>
    <s v="July"/>
    <s v="2009"/>
    <n v="2"/>
    <b v="0"/>
    <s v="Medium"/>
    <n v="42"/>
    <n v="4993.42"/>
    <n v="0.03"/>
    <x v="1"/>
    <n v="190.14"/>
    <n v="119.99"/>
    <n v="56.14"/>
    <s v="Yukon"/>
    <x v="7"/>
    <s v="Consumer"/>
    <x v="1"/>
    <x v="16"/>
  </r>
  <r>
    <s v="Cindy Chapman"/>
    <n v="11843"/>
    <d v="2009-07-17T00:00:00"/>
    <d v="2009-07-19T00:00:00"/>
    <s v="July"/>
    <s v="2009"/>
    <n v="2"/>
    <b v="0"/>
    <s v="Medium"/>
    <n v="9"/>
    <n v="1059.3"/>
    <n v="0.05"/>
    <x v="0"/>
    <n v="67.599999999999994"/>
    <n v="115.79"/>
    <n v="1.99"/>
    <s v="Yukon"/>
    <x v="7"/>
    <s v="Consumer"/>
    <x v="1"/>
    <x v="7"/>
  </r>
  <r>
    <s v="Cindy Stewart"/>
    <n v="12099"/>
    <d v="2009-09-11T00:00:00"/>
    <d v="2009-09-11T00:00:00"/>
    <s v="September"/>
    <s v="2009"/>
    <n v="0"/>
    <s v="FREE DELIVERY"/>
    <s v="Critical"/>
    <n v="1"/>
    <n v="17.59"/>
    <n v="0.06"/>
    <x v="2"/>
    <n v="10.85"/>
    <n v="2.61"/>
    <n v="0.5"/>
    <s v="Yukon"/>
    <x v="7"/>
    <s v="Corporate"/>
    <x v="0"/>
    <x v="11"/>
  </r>
  <r>
    <s v="Cindy Stewart"/>
    <n v="12099"/>
    <d v="2009-09-11T00:00:00"/>
    <d v="2009-09-13T00:00:00"/>
    <s v="September"/>
    <s v="2009"/>
    <n v="2"/>
    <b v="0"/>
    <s v="Critical"/>
    <n v="48"/>
    <n v="308.81"/>
    <n v="0.01"/>
    <x v="0"/>
    <n v="128.28"/>
    <n v="6.35"/>
    <n v="1.02"/>
    <s v="Yukon"/>
    <x v="7"/>
    <s v="Corporate"/>
    <x v="0"/>
    <x v="5"/>
  </r>
  <r>
    <s v="Ed Braxton"/>
    <n v="12418"/>
    <d v="2012-02-18T00:00:00"/>
    <d v="2012-02-20T00:00:00"/>
    <s v="February"/>
    <s v="2012"/>
    <n v="2"/>
    <b v="0"/>
    <s v="Not Specified"/>
    <n v="38"/>
    <n v="299.01"/>
    <n v="0.09"/>
    <x v="0"/>
    <n v="-142.86000000000001"/>
    <n v="7.98"/>
    <n v="6.5"/>
    <s v="Yukon"/>
    <x v="7"/>
    <s v="Home Office"/>
    <x v="0"/>
    <x v="0"/>
  </r>
  <r>
    <s v="Ed Braxton"/>
    <n v="13923"/>
    <d v="2012-07-08T00:00:00"/>
    <d v="2012-07-10T00:00:00"/>
    <s v="July"/>
    <s v="2012"/>
    <n v="2"/>
    <b v="0"/>
    <s v="High"/>
    <n v="39"/>
    <n v="220.09"/>
    <n v="0.04"/>
    <x v="0"/>
    <n v="-1795.74"/>
    <n v="4.4800000000000004"/>
    <n v="49"/>
    <s v="Yukon"/>
    <x v="7"/>
    <s v="Home Office"/>
    <x v="0"/>
    <x v="1"/>
  </r>
  <r>
    <s v="Ed Braxton"/>
    <n v="13923"/>
    <d v="2012-07-08T00:00:00"/>
    <d v="2012-07-09T00:00:00"/>
    <s v="July"/>
    <s v="2012"/>
    <n v="1"/>
    <b v="0"/>
    <s v="High"/>
    <n v="49"/>
    <n v="1220.23"/>
    <n v="0"/>
    <x v="0"/>
    <n v="172.62"/>
    <n v="22.84"/>
    <n v="11.54"/>
    <s v="Yukon"/>
    <x v="7"/>
    <s v="Home Office"/>
    <x v="0"/>
    <x v="5"/>
  </r>
  <r>
    <s v="Ed Braxton"/>
    <n v="13923"/>
    <d v="2012-07-08T00:00:00"/>
    <d v="2012-07-10T00:00:00"/>
    <s v="July"/>
    <s v="2012"/>
    <n v="2"/>
    <b v="0"/>
    <s v="High"/>
    <n v="27"/>
    <n v="6152.8"/>
    <n v="0.04"/>
    <x v="1"/>
    <n v="554.54999999999995"/>
    <n v="225.02"/>
    <n v="28.66"/>
    <s v="Yukon"/>
    <x v="7"/>
    <s v="Home Office"/>
    <x v="0"/>
    <x v="0"/>
  </r>
  <r>
    <s v="Cindy Stewart"/>
    <n v="14439"/>
    <d v="2012-08-30T00:00:00"/>
    <d v="2012-08-31T00:00:00"/>
    <s v="August"/>
    <s v="2012"/>
    <n v="1"/>
    <b v="0"/>
    <s v="High"/>
    <n v="27"/>
    <n v="1428.64"/>
    <n v="0.09"/>
    <x v="0"/>
    <n v="494.26"/>
    <n v="54.96"/>
    <n v="10.75"/>
    <s v="Yukon"/>
    <x v="7"/>
    <s v="Corporate"/>
    <x v="0"/>
    <x v="5"/>
  </r>
  <r>
    <s v="Quincy Jones"/>
    <n v="16643"/>
    <d v="2010-04-11T00:00:00"/>
    <d v="2010-04-15T00:00:00"/>
    <s v="April"/>
    <s v="2010"/>
    <n v="4"/>
    <b v="0"/>
    <s v="low"/>
    <n v="40"/>
    <n v="312.63"/>
    <n v="0.01"/>
    <x v="0"/>
    <n v="167.3"/>
    <n v="7.31"/>
    <n v="0.49"/>
    <s v="Yukon"/>
    <x v="7"/>
    <s v="Home Office"/>
    <x v="0"/>
    <x v="11"/>
  </r>
  <r>
    <s v="Quincy Jones"/>
    <n v="16643"/>
    <d v="2010-04-11T00:00:00"/>
    <d v="2010-04-15T00:00:00"/>
    <s v="April"/>
    <s v="2010"/>
    <n v="4"/>
    <b v="0"/>
    <s v="low"/>
    <n v="46"/>
    <n v="441.4"/>
    <n v="0.06"/>
    <x v="0"/>
    <n v="146.04"/>
    <n v="10.06"/>
    <n v="2.06"/>
    <s v="Yukon"/>
    <x v="7"/>
    <s v="Home Office"/>
    <x v="0"/>
    <x v="5"/>
  </r>
  <r>
    <s v="Quincy Jones"/>
    <n v="16807"/>
    <d v="2012-01-15T00:00:00"/>
    <d v="2012-01-16T00:00:00"/>
    <s v="January"/>
    <s v="2012"/>
    <n v="1"/>
    <b v="0"/>
    <s v="Medium"/>
    <n v="48"/>
    <n v="1585.6"/>
    <n v="0.08"/>
    <x v="0"/>
    <n v="632.13"/>
    <n v="35.44"/>
    <n v="4.92"/>
    <s v="Yukon"/>
    <x v="7"/>
    <s v="Small Business"/>
    <x v="0"/>
    <x v="5"/>
  </r>
  <r>
    <s v="Quincy Jones"/>
    <n v="16807"/>
    <d v="2012-01-15T00:00:00"/>
    <d v="2012-01-17T00:00:00"/>
    <s v="January"/>
    <s v="2012"/>
    <n v="2"/>
    <b v="0"/>
    <s v="Medium"/>
    <n v="30"/>
    <n v="215.85"/>
    <n v="0.09"/>
    <x v="0"/>
    <n v="60.95"/>
    <n v="7.4"/>
    <n v="1.71"/>
    <s v="Yukon"/>
    <x v="7"/>
    <s v="Small Business"/>
    <x v="0"/>
    <x v="5"/>
  </r>
  <r>
    <s v="Cindy Chapman"/>
    <n v="16864"/>
    <d v="2012-10-29T00:00:00"/>
    <d v="2012-10-29T00:00:00"/>
    <s v="October"/>
    <s v="2012"/>
    <n v="0"/>
    <s v="FREE DELIVERY"/>
    <s v="Not Specified"/>
    <n v="42"/>
    <n v="12837.11"/>
    <n v="0.05"/>
    <x v="1"/>
    <n v="1881.76"/>
    <n v="320.64"/>
    <n v="43.57"/>
    <s v="Yukon"/>
    <x v="7"/>
    <s v="Consumer"/>
    <x v="2"/>
    <x v="10"/>
  </r>
  <r>
    <s v="Bruce Degenhardt"/>
    <n v="18147"/>
    <d v="2009-07-17T00:00:00"/>
    <d v="2009-07-18T00:00:00"/>
    <s v="July"/>
    <s v="2009"/>
    <n v="1"/>
    <b v="0"/>
    <s v="Not Specified"/>
    <n v="42"/>
    <n v="82.03"/>
    <n v="0"/>
    <x v="0"/>
    <n v="-15.56"/>
    <n v="1.88"/>
    <n v="1.49"/>
    <s v="Yukon"/>
    <x v="7"/>
    <s v="Home Office"/>
    <x v="0"/>
    <x v="2"/>
  </r>
  <r>
    <s v="Bruce Degenhardt"/>
    <n v="18147"/>
    <d v="2009-07-17T00:00:00"/>
    <d v="2009-07-18T00:00:00"/>
    <s v="July"/>
    <s v="2009"/>
    <n v="1"/>
    <b v="0"/>
    <s v="Not Specified"/>
    <n v="50"/>
    <n v="290.91000000000003"/>
    <n v="0.06"/>
    <x v="0"/>
    <n v="-108.19"/>
    <n v="5.78"/>
    <n v="5.67"/>
    <s v="Yukon"/>
    <x v="7"/>
    <s v="Home Office"/>
    <x v="0"/>
    <x v="5"/>
  </r>
  <r>
    <s v="Quincy Jones"/>
    <n v="18918"/>
    <d v="2012-10-27T00:00:00"/>
    <d v="2012-10-28T00:00:00"/>
    <s v="October"/>
    <s v="2012"/>
    <n v="1"/>
    <b v="0"/>
    <s v="Not Specified"/>
    <n v="7"/>
    <n v="6362.94"/>
    <n v="0.1"/>
    <x v="0"/>
    <n v="-221.78"/>
    <n v="999.99"/>
    <n v="13.99"/>
    <s v="Yukon"/>
    <x v="7"/>
    <s v="Corporate"/>
    <x v="1"/>
    <x v="16"/>
  </r>
  <r>
    <s v="Rob Williams"/>
    <n v="18919"/>
    <d v="2009-06-28T00:00:00"/>
    <d v="2009-07-03T00:00:00"/>
    <s v="July"/>
    <s v="2009"/>
    <n v="5"/>
    <b v="0"/>
    <s v="low"/>
    <n v="39"/>
    <n v="739.28"/>
    <n v="0"/>
    <x v="0"/>
    <n v="43.97"/>
    <n v="17.52"/>
    <n v="8.17"/>
    <s v="Yukon"/>
    <x v="7"/>
    <s v="Home Office"/>
    <x v="0"/>
    <x v="1"/>
  </r>
  <r>
    <s v="Quincy Jones"/>
    <n v="19104"/>
    <d v="2010-08-10T00:00:00"/>
    <d v="2010-08-12T00:00:00"/>
    <s v="August"/>
    <s v="2010"/>
    <n v="2"/>
    <b v="0"/>
    <s v="High"/>
    <n v="48"/>
    <n v="5085.9070000000002"/>
    <n v="0.03"/>
    <x v="0"/>
    <n v="1366.69"/>
    <n v="125.99"/>
    <n v="8.08"/>
    <s v="Yukon"/>
    <x v="7"/>
    <s v="Small Business"/>
    <x v="1"/>
    <x v="3"/>
  </r>
  <r>
    <s v="Cindy Chapman"/>
    <n v="19207"/>
    <d v="2012-03-15T00:00:00"/>
    <d v="2012-03-17T00:00:00"/>
    <s v="March"/>
    <s v="2012"/>
    <n v="2"/>
    <b v="0"/>
    <s v="Not Specified"/>
    <n v="23"/>
    <n v="66.02"/>
    <n v="0.1"/>
    <x v="0"/>
    <n v="10.88"/>
    <n v="3.08"/>
    <n v="0.99"/>
    <s v="Yukon"/>
    <x v="7"/>
    <s v="Corporate"/>
    <x v="0"/>
    <x v="11"/>
  </r>
  <r>
    <s v="Cindy Chapman"/>
    <n v="19207"/>
    <d v="2012-03-15T00:00:00"/>
    <d v="2012-03-16T00:00:00"/>
    <s v="March"/>
    <s v="2012"/>
    <n v="1"/>
    <b v="0"/>
    <s v="Not Specified"/>
    <n v="11"/>
    <n v="15.53"/>
    <n v="0"/>
    <x v="0"/>
    <n v="-5.92"/>
    <n v="1.26"/>
    <n v="0.7"/>
    <s v="Yukon"/>
    <x v="7"/>
    <s v="Corporate"/>
    <x v="0"/>
    <x v="6"/>
  </r>
  <r>
    <s v="Dianna Vittorini"/>
    <n v="19840"/>
    <d v="2010-05-24T00:00:00"/>
    <d v="2010-05-27T00:00:00"/>
    <s v="May"/>
    <s v="2010"/>
    <n v="3"/>
    <b v="0"/>
    <s v="Critical"/>
    <n v="25"/>
    <n v="8270.57"/>
    <n v="0.08"/>
    <x v="1"/>
    <n v="2851.46"/>
    <n v="400.97"/>
    <n v="48.26"/>
    <s v="Yukon"/>
    <x v="7"/>
    <s v="Corporate"/>
    <x v="1"/>
    <x v="16"/>
  </r>
  <r>
    <s v="Benjamin Patterson"/>
    <n v="19943"/>
    <d v="2009-11-24T00:00:00"/>
    <d v="2009-11-25T00:00:00"/>
    <s v="November"/>
    <s v="2009"/>
    <n v="1"/>
    <b v="0"/>
    <s v="Critical"/>
    <n v="16"/>
    <n v="1959.92"/>
    <n v="7.0000000000000007E-2"/>
    <x v="1"/>
    <n v="-374.96"/>
    <n v="124.49"/>
    <n v="51.94"/>
    <s v="Yukon"/>
    <x v="7"/>
    <s v="Corporate"/>
    <x v="2"/>
    <x v="10"/>
  </r>
  <r>
    <s v="Dianna Vittorini"/>
    <n v="20002"/>
    <d v="2012-08-12T00:00:00"/>
    <d v="2012-08-13T00:00:00"/>
    <s v="August"/>
    <s v="2012"/>
    <n v="1"/>
    <b v="0"/>
    <s v="Medium"/>
    <n v="9"/>
    <n v="41.03"/>
    <n v="0.1"/>
    <x v="0"/>
    <n v="-30.47"/>
    <n v="4.7699999999999996"/>
    <n v="2.39"/>
    <s v="Yukon"/>
    <x v="7"/>
    <s v="Corporate"/>
    <x v="1"/>
    <x v="7"/>
  </r>
  <r>
    <s v="Anna Chung"/>
    <n v="20066"/>
    <d v="2012-09-02T00:00:00"/>
    <d v="2012-09-03T00:00:00"/>
    <s v="September"/>
    <s v="2012"/>
    <n v="1"/>
    <b v="0"/>
    <s v="Critical"/>
    <n v="3"/>
    <n v="40.79"/>
    <n v="0.02"/>
    <x v="0"/>
    <n v="-11.69"/>
    <n v="11.58"/>
    <n v="5.72"/>
    <s v="Yukon"/>
    <x v="7"/>
    <s v="Home Office"/>
    <x v="0"/>
    <x v="8"/>
  </r>
  <r>
    <s v="Anna Chung"/>
    <n v="20066"/>
    <d v="2012-09-02T00:00:00"/>
    <d v="2012-09-04T00:00:00"/>
    <s v="September"/>
    <s v="2012"/>
    <n v="2"/>
    <b v="0"/>
    <s v="Critical"/>
    <n v="16"/>
    <n v="524.25"/>
    <n v="0"/>
    <x v="0"/>
    <n v="124.18"/>
    <n v="30.98"/>
    <n v="8.74"/>
    <s v="Yukon"/>
    <x v="7"/>
    <s v="Home Office"/>
    <x v="0"/>
    <x v="5"/>
  </r>
  <r>
    <s v="Benjamin Farhat"/>
    <n v="20615"/>
    <d v="2012-04-15T00:00:00"/>
    <d v="2012-04-16T00:00:00"/>
    <s v="April"/>
    <s v="2012"/>
    <n v="1"/>
    <b v="0"/>
    <s v="Medium"/>
    <n v="29"/>
    <n v="151.09"/>
    <n v="0.02"/>
    <x v="2"/>
    <n v="4.59"/>
    <n v="4.76"/>
    <n v="3.01"/>
    <s v="Yukon"/>
    <x v="7"/>
    <s v="Home Office"/>
    <x v="0"/>
    <x v="5"/>
  </r>
  <r>
    <s v="Dianna Vittorini"/>
    <n v="20864"/>
    <d v="2011-12-06T00:00:00"/>
    <d v="2011-12-08T00:00:00"/>
    <s v="December"/>
    <s v="2011"/>
    <n v="2"/>
    <b v="0"/>
    <s v="High"/>
    <n v="19"/>
    <n v="251.45"/>
    <n v="0.06"/>
    <x v="0"/>
    <n v="90"/>
    <n v="13.4"/>
    <n v="4.95"/>
    <s v="Yukon"/>
    <x v="7"/>
    <s v="Corporate"/>
    <x v="2"/>
    <x v="4"/>
  </r>
  <r>
    <s v="Rob Williams"/>
    <n v="20868"/>
    <d v="2010-10-09T00:00:00"/>
    <d v="2010-10-16T00:00:00"/>
    <s v="October"/>
    <s v="2010"/>
    <n v="7"/>
    <b v="0"/>
    <s v="low"/>
    <n v="9"/>
    <n v="1609.19"/>
    <n v="0.03"/>
    <x v="0"/>
    <n v="188.91"/>
    <n v="178.47"/>
    <n v="19.989999999999998"/>
    <s v="Yukon"/>
    <x v="7"/>
    <s v="Home Office"/>
    <x v="0"/>
    <x v="0"/>
  </r>
  <r>
    <s v="Quincy Jones"/>
    <n v="21541"/>
    <d v="2009-10-08T00:00:00"/>
    <d v="2009-10-10T00:00:00"/>
    <s v="October"/>
    <s v="2009"/>
    <n v="2"/>
    <b v="0"/>
    <s v="Not Specified"/>
    <n v="43"/>
    <n v="3044.7"/>
    <n v="0.04"/>
    <x v="1"/>
    <n v="-78.36"/>
    <n v="70.98"/>
    <n v="26.74"/>
    <s v="Yukon"/>
    <x v="7"/>
    <s v="Corporate"/>
    <x v="2"/>
    <x v="9"/>
  </r>
  <r>
    <s v="Dianna Vittorini"/>
    <n v="22661"/>
    <d v="2010-09-26T00:00:00"/>
    <d v="2010-09-29T00:00:00"/>
    <s v="September"/>
    <s v="2010"/>
    <n v="3"/>
    <b v="0"/>
    <s v="Not Specified"/>
    <n v="11"/>
    <n v="18.260000000000002"/>
    <n v="0.05"/>
    <x v="0"/>
    <n v="-3.89"/>
    <n v="1.68"/>
    <n v="0.7"/>
    <s v="Yukon"/>
    <x v="7"/>
    <s v="Corporate"/>
    <x v="0"/>
    <x v="12"/>
  </r>
  <r>
    <s v="Benjamin Farhat"/>
    <n v="22689"/>
    <d v="2011-10-09T00:00:00"/>
    <d v="2011-10-11T00:00:00"/>
    <s v="October"/>
    <s v="2011"/>
    <n v="2"/>
    <b v="0"/>
    <s v="low"/>
    <n v="39"/>
    <n v="2405"/>
    <n v="0.1"/>
    <x v="0"/>
    <n v="696.17"/>
    <n v="67.84"/>
    <n v="0.99"/>
    <s v="Yukon"/>
    <x v="7"/>
    <s v="Home Office"/>
    <x v="0"/>
    <x v="1"/>
  </r>
  <r>
    <s v="Benjamin Patterson"/>
    <n v="23361"/>
    <d v="2010-07-03T00:00:00"/>
    <d v="2010-07-04T00:00:00"/>
    <s v="July"/>
    <s v="2010"/>
    <n v="1"/>
    <b v="0"/>
    <s v="Critical"/>
    <n v="2"/>
    <n v="3.23"/>
    <n v="0.06"/>
    <x v="0"/>
    <n v="-2.73"/>
    <n v="1.26"/>
    <n v="0.7"/>
    <s v="Yukon"/>
    <x v="7"/>
    <s v="Corporate"/>
    <x v="0"/>
    <x v="6"/>
  </r>
  <r>
    <s v="Benjamin Patterson"/>
    <n v="23361"/>
    <d v="2010-07-03T00:00:00"/>
    <d v="2010-07-04T00:00:00"/>
    <s v="July"/>
    <s v="2010"/>
    <n v="1"/>
    <b v="0"/>
    <s v="Critical"/>
    <n v="36"/>
    <n v="2861.66"/>
    <n v="0.04"/>
    <x v="0"/>
    <n v="-921.68"/>
    <n v="80.98"/>
    <n v="35"/>
    <s v="Yukon"/>
    <x v="7"/>
    <s v="Corporate"/>
    <x v="0"/>
    <x v="0"/>
  </r>
  <r>
    <s v="Benjamin Patterson"/>
    <n v="23361"/>
    <d v="2010-07-03T00:00:00"/>
    <d v="2010-07-03T00:00:00"/>
    <s v="July"/>
    <s v="2010"/>
    <n v="0"/>
    <s v="FREE DELIVERY"/>
    <s v="Critical"/>
    <n v="7"/>
    <n v="373.27749999999997"/>
    <n v="7.0000000000000007E-2"/>
    <x v="0"/>
    <n v="-204.93"/>
    <n v="65.989999999999995"/>
    <n v="5.26"/>
    <s v="Yukon"/>
    <x v="7"/>
    <s v="Corporate"/>
    <x v="1"/>
    <x v="3"/>
  </r>
  <r>
    <s v="Quincy Jones"/>
    <n v="23396"/>
    <d v="2010-06-18T00:00:00"/>
    <d v="2010-06-20T00:00:00"/>
    <s v="June"/>
    <s v="2010"/>
    <n v="2"/>
    <b v="0"/>
    <s v="low"/>
    <n v="30"/>
    <n v="11481.03"/>
    <n v="0.08"/>
    <x v="1"/>
    <n v="2799.65"/>
    <n v="399.98"/>
    <n v="12.06"/>
    <s v="Yukon"/>
    <x v="7"/>
    <s v="Home Office"/>
    <x v="1"/>
    <x v="16"/>
  </r>
  <r>
    <s v="Cindy Chapman"/>
    <n v="23427"/>
    <d v="2011-08-08T00:00:00"/>
    <d v="2011-08-15T00:00:00"/>
    <s v="August"/>
    <s v="2011"/>
    <n v="7"/>
    <b v="0"/>
    <s v="low"/>
    <n v="30"/>
    <n v="442.76"/>
    <n v="0.09"/>
    <x v="0"/>
    <n v="-17.11"/>
    <n v="15.01"/>
    <n v="8.4"/>
    <s v="Yukon"/>
    <x v="7"/>
    <s v="Corporate"/>
    <x v="0"/>
    <x v="2"/>
  </r>
  <r>
    <s v="Cindy Chapman"/>
    <n v="23427"/>
    <d v="2011-08-08T00:00:00"/>
    <d v="2011-08-17T00:00:00"/>
    <s v="August"/>
    <s v="2011"/>
    <n v="9"/>
    <b v="0"/>
    <s v="low"/>
    <n v="22"/>
    <n v="2684.98"/>
    <n v="0.03"/>
    <x v="0"/>
    <n v="1115.1400000000001"/>
    <n v="120.98"/>
    <n v="9.07"/>
    <s v="Yukon"/>
    <x v="7"/>
    <s v="Corporate"/>
    <x v="0"/>
    <x v="2"/>
  </r>
  <r>
    <s v="Ricardo Block"/>
    <n v="23751"/>
    <d v="2009-03-18T00:00:00"/>
    <d v="2009-03-19T00:00:00"/>
    <s v="March"/>
    <s v="2009"/>
    <n v="1"/>
    <b v="0"/>
    <s v="Medium"/>
    <n v="44"/>
    <n v="10364.36"/>
    <n v="0.01"/>
    <x v="1"/>
    <n v="1049.03"/>
    <n v="220.98"/>
    <n v="64.66"/>
    <s v="Yukon"/>
    <x v="7"/>
    <s v="Corporate"/>
    <x v="2"/>
    <x v="9"/>
  </r>
  <r>
    <s v="Cindy Stewart"/>
    <n v="23943"/>
    <d v="2011-06-23T00:00:00"/>
    <d v="2011-06-25T00:00:00"/>
    <s v="June"/>
    <s v="2011"/>
    <n v="2"/>
    <b v="0"/>
    <s v="Critical"/>
    <n v="24"/>
    <n v="376.53"/>
    <n v="0.03"/>
    <x v="0"/>
    <n v="3.44"/>
    <n v="15.94"/>
    <n v="5.45"/>
    <s v="Yukon"/>
    <x v="7"/>
    <s v="Corporate"/>
    <x v="0"/>
    <x v="12"/>
  </r>
  <r>
    <s v="Quincy Jones"/>
    <n v="24608"/>
    <d v="2012-08-14T00:00:00"/>
    <d v="2012-08-15T00:00:00"/>
    <s v="August"/>
    <s v="2012"/>
    <n v="1"/>
    <b v="0"/>
    <s v="Medium"/>
    <n v="50"/>
    <n v="197.36"/>
    <n v="7.0000000000000007E-2"/>
    <x v="0"/>
    <n v="-43.5"/>
    <n v="4.18"/>
    <n v="2.99"/>
    <s v="Yukon"/>
    <x v="7"/>
    <s v="Home Office"/>
    <x v="0"/>
    <x v="2"/>
  </r>
  <r>
    <s v="Ed Braxton"/>
    <n v="25507"/>
    <d v="2009-08-05T00:00:00"/>
    <d v="2009-08-06T00:00:00"/>
    <s v="August"/>
    <s v="2009"/>
    <n v="1"/>
    <b v="0"/>
    <s v="Not Specified"/>
    <n v="8"/>
    <n v="555.20000000000005"/>
    <n v="0.06"/>
    <x v="0"/>
    <n v="-267.86"/>
    <n v="64.650000000000006"/>
    <n v="35"/>
    <s v="Yukon"/>
    <x v="7"/>
    <s v="Home Office"/>
    <x v="0"/>
    <x v="0"/>
  </r>
  <r>
    <s v="Quincy Jones"/>
    <n v="25509"/>
    <d v="2009-05-22T00:00:00"/>
    <d v="2009-05-24T00:00:00"/>
    <s v="May"/>
    <s v="2009"/>
    <n v="2"/>
    <b v="0"/>
    <s v="Critical"/>
    <n v="43"/>
    <n v="212.28"/>
    <n v="0.06"/>
    <x v="0"/>
    <n v="-103.22"/>
    <n v="4.9800000000000004"/>
    <n v="4.95"/>
    <s v="Yukon"/>
    <x v="7"/>
    <s v="Corporate"/>
    <x v="0"/>
    <x v="2"/>
  </r>
  <r>
    <s v="Ed Braxton"/>
    <n v="25952"/>
    <d v="2010-09-04T00:00:00"/>
    <d v="2010-09-05T00:00:00"/>
    <s v="September"/>
    <s v="2010"/>
    <n v="1"/>
    <b v="0"/>
    <s v="High"/>
    <n v="50"/>
    <n v="2864.1005"/>
    <n v="0.03"/>
    <x v="0"/>
    <n v="697.82"/>
    <n v="65.989999999999995"/>
    <n v="8.99"/>
    <s v="Yukon"/>
    <x v="7"/>
    <s v="Home Office"/>
    <x v="1"/>
    <x v="3"/>
  </r>
  <r>
    <s v="Benjamin Farhat"/>
    <n v="26336"/>
    <d v="2012-05-26T00:00:00"/>
    <d v="2012-05-28T00:00:00"/>
    <s v="May"/>
    <s v="2012"/>
    <n v="2"/>
    <b v="0"/>
    <s v="High"/>
    <n v="39"/>
    <n v="1516.82"/>
    <n v="0.1"/>
    <x v="0"/>
    <n v="-83.28"/>
    <n v="40.98"/>
    <n v="6.5"/>
    <s v="Yukon"/>
    <x v="7"/>
    <s v="Home Office"/>
    <x v="1"/>
    <x v="7"/>
  </r>
  <r>
    <s v="Benjamin Farhat"/>
    <n v="26336"/>
    <d v="2012-05-26T00:00:00"/>
    <d v="2012-05-27T00:00:00"/>
    <s v="May"/>
    <s v="2012"/>
    <n v="1"/>
    <b v="0"/>
    <s v="High"/>
    <n v="45"/>
    <n v="2752.68"/>
    <n v="0.04"/>
    <x v="0"/>
    <n v="430.32"/>
    <n v="62.18"/>
    <n v="12.78"/>
    <s v="Yukon"/>
    <x v="7"/>
    <s v="Home Office"/>
    <x v="0"/>
    <x v="0"/>
  </r>
  <r>
    <s v="Cindy Chapman"/>
    <n v="27558"/>
    <d v="2011-07-07T00:00:00"/>
    <d v="2011-07-08T00:00:00"/>
    <s v="July"/>
    <s v="2011"/>
    <n v="1"/>
    <b v="0"/>
    <s v="Not Specified"/>
    <n v="21"/>
    <n v="423.24"/>
    <n v="0.1"/>
    <x v="0"/>
    <n v="128.83000000000001"/>
    <n v="21.38"/>
    <n v="2.99"/>
    <s v="Yukon"/>
    <x v="7"/>
    <s v="Consumer"/>
    <x v="0"/>
    <x v="2"/>
  </r>
  <r>
    <s v="Ed Braxton"/>
    <n v="27969"/>
    <d v="2010-06-08T00:00:00"/>
    <d v="2010-06-15T00:00:00"/>
    <s v="June"/>
    <s v="2010"/>
    <n v="7"/>
    <b v="0"/>
    <s v="low"/>
    <n v="43"/>
    <n v="5677.87"/>
    <n v="0.04"/>
    <x v="1"/>
    <n v="-824.09"/>
    <n v="130.97999999999999"/>
    <n v="54.74"/>
    <s v="Yukon"/>
    <x v="7"/>
    <s v="Home Office"/>
    <x v="2"/>
    <x v="9"/>
  </r>
  <r>
    <s v="Ed Braxton"/>
    <n v="27969"/>
    <d v="2010-06-08T00:00:00"/>
    <d v="2010-06-12T00:00:00"/>
    <s v="June"/>
    <s v="2010"/>
    <n v="4"/>
    <b v="0"/>
    <s v="low"/>
    <n v="9"/>
    <n v="732.72"/>
    <n v="0.03"/>
    <x v="0"/>
    <n v="8.6"/>
    <n v="83.1"/>
    <n v="6.13"/>
    <s v="Yukon"/>
    <x v="7"/>
    <s v="Home Office"/>
    <x v="1"/>
    <x v="7"/>
  </r>
  <r>
    <s v="Ed Braxton"/>
    <n v="27969"/>
    <d v="2010-06-08T00:00:00"/>
    <d v="2010-06-13T00:00:00"/>
    <s v="June"/>
    <s v="2010"/>
    <n v="5"/>
    <b v="0"/>
    <s v="low"/>
    <n v="32"/>
    <n v="687.47"/>
    <n v="0.1"/>
    <x v="1"/>
    <n v="-1533.15"/>
    <n v="20.98"/>
    <n v="53.03"/>
    <s v="Yukon"/>
    <x v="7"/>
    <s v="Home Office"/>
    <x v="0"/>
    <x v="0"/>
  </r>
  <r>
    <s v="Bruce Degenhardt"/>
    <n v="29637"/>
    <d v="2009-05-25T00:00:00"/>
    <d v="2009-05-27T00:00:00"/>
    <s v="May"/>
    <s v="2009"/>
    <n v="2"/>
    <b v="0"/>
    <s v="High"/>
    <n v="34"/>
    <n v="598.19000000000005"/>
    <n v="0.09"/>
    <x v="0"/>
    <n v="-6.61"/>
    <n v="17.98"/>
    <n v="8.51"/>
    <s v="Yukon"/>
    <x v="7"/>
    <s v="Home Office"/>
    <x v="1"/>
    <x v="16"/>
  </r>
  <r>
    <s v="Cindy Chapman"/>
    <n v="30469"/>
    <d v="2012-12-25T00:00:00"/>
    <d v="2012-12-27T00:00:00"/>
    <s v="December"/>
    <s v="2012"/>
    <n v="2"/>
    <b v="0"/>
    <s v="Not Specified"/>
    <n v="46"/>
    <n v="304.26"/>
    <n v="0.1"/>
    <x v="0"/>
    <n v="28.93"/>
    <n v="7.08"/>
    <n v="2.35"/>
    <s v="Yukon"/>
    <x v="7"/>
    <s v="Corporate"/>
    <x v="0"/>
    <x v="12"/>
  </r>
  <r>
    <s v="Benjamin Patterson"/>
    <n v="31460"/>
    <d v="2012-08-26T00:00:00"/>
    <d v="2012-08-28T00:00:00"/>
    <s v="August"/>
    <s v="2012"/>
    <n v="2"/>
    <b v="0"/>
    <s v="High"/>
    <n v="9"/>
    <n v="990.67"/>
    <n v="0.08"/>
    <x v="0"/>
    <n v="-365.32"/>
    <n v="110.98"/>
    <n v="35"/>
    <s v="Yukon"/>
    <x v="7"/>
    <s v="Corporate"/>
    <x v="0"/>
    <x v="0"/>
  </r>
  <r>
    <s v="Ashley Jarboe"/>
    <n v="31939"/>
    <d v="2011-06-25T00:00:00"/>
    <d v="2011-06-27T00:00:00"/>
    <s v="June"/>
    <s v="2011"/>
    <n v="2"/>
    <b v="0"/>
    <s v="High"/>
    <n v="13"/>
    <n v="1506.8375000000001"/>
    <n v="7.0000000000000007E-2"/>
    <x v="0"/>
    <n v="-75.010000000000005"/>
    <n v="140.99"/>
    <n v="4.2"/>
    <s v="Yukon"/>
    <x v="7"/>
    <s v="Small Business"/>
    <x v="1"/>
    <x v="3"/>
  </r>
  <r>
    <s v="Ashley Jarboe"/>
    <n v="33826"/>
    <d v="2010-12-19T00:00:00"/>
    <d v="2010-12-23T00:00:00"/>
    <s v="December"/>
    <s v="2010"/>
    <n v="4"/>
    <b v="0"/>
    <s v="low"/>
    <n v="13"/>
    <n v="185.83"/>
    <n v="0.03"/>
    <x v="0"/>
    <n v="58.16"/>
    <n v="14.34"/>
    <n v="5"/>
    <s v="Yukon"/>
    <x v="7"/>
    <s v="Small Business"/>
    <x v="2"/>
    <x v="4"/>
  </r>
  <r>
    <s v="Craig Yedwab"/>
    <n v="34151"/>
    <d v="2011-09-09T00:00:00"/>
    <d v="2011-09-10T00:00:00"/>
    <s v="September"/>
    <s v="2011"/>
    <n v="1"/>
    <b v="0"/>
    <s v="Not Specified"/>
    <n v="26"/>
    <n v="4097.1445000000003"/>
    <n v="0.1"/>
    <x v="0"/>
    <n v="501.54"/>
    <n v="205.99"/>
    <n v="8.99"/>
    <s v="Yukon"/>
    <x v="7"/>
    <s v="Corporate"/>
    <x v="1"/>
    <x v="3"/>
  </r>
  <r>
    <s v="Cindy Chapman"/>
    <n v="34659"/>
    <d v="2012-11-19T00:00:00"/>
    <d v="2012-11-21T00:00:00"/>
    <s v="November"/>
    <s v="2012"/>
    <n v="2"/>
    <b v="0"/>
    <s v="High"/>
    <n v="42"/>
    <n v="259.43"/>
    <n v="0"/>
    <x v="0"/>
    <n v="-52.52"/>
    <n v="5.77"/>
    <n v="4.97"/>
    <s v="Yukon"/>
    <x v="7"/>
    <s v="Consumer"/>
    <x v="0"/>
    <x v="2"/>
  </r>
  <r>
    <s v="Ricardo Block"/>
    <n v="35200"/>
    <d v="2009-02-05T00:00:00"/>
    <d v="2009-02-07T00:00:00"/>
    <s v="February"/>
    <s v="2009"/>
    <n v="2"/>
    <b v="0"/>
    <s v="Medium"/>
    <n v="15"/>
    <n v="150.24"/>
    <n v="0.08"/>
    <x v="0"/>
    <n v="-102.93"/>
    <n v="9.98"/>
    <n v="12.52"/>
    <s v="Yukon"/>
    <x v="7"/>
    <s v="Corporate"/>
    <x v="2"/>
    <x v="4"/>
  </r>
  <r>
    <s v="Cindy Chapman"/>
    <n v="35456"/>
    <d v="2012-11-01T00:00:00"/>
    <d v="2012-11-03T00:00:00"/>
    <s v="November"/>
    <s v="2012"/>
    <n v="2"/>
    <b v="0"/>
    <s v="Critical"/>
    <n v="37"/>
    <n v="46.37"/>
    <n v="0.03"/>
    <x v="0"/>
    <n v="-19.809999999999999"/>
    <n v="1.26"/>
    <n v="0.7"/>
    <s v="Yukon"/>
    <x v="7"/>
    <s v="Corporate"/>
    <x v="0"/>
    <x v="6"/>
  </r>
  <r>
    <s v="Ashley Jarboe"/>
    <n v="35840"/>
    <d v="2010-05-29T00:00:00"/>
    <d v="2010-05-30T00:00:00"/>
    <s v="May"/>
    <s v="2010"/>
    <n v="1"/>
    <b v="0"/>
    <s v="High"/>
    <n v="36"/>
    <n v="173.08"/>
    <n v="0.04"/>
    <x v="0"/>
    <n v="81.63"/>
    <n v="4.91"/>
    <n v="0.5"/>
    <s v="Yukon"/>
    <x v="7"/>
    <s v="Home Office"/>
    <x v="0"/>
    <x v="11"/>
  </r>
  <r>
    <s v="Ashley Jarboe"/>
    <n v="35840"/>
    <d v="2010-05-29T00:00:00"/>
    <d v="2010-05-31T00:00:00"/>
    <s v="May"/>
    <s v="2010"/>
    <n v="2"/>
    <b v="0"/>
    <s v="High"/>
    <n v="49"/>
    <n v="3492.6585"/>
    <n v="0.08"/>
    <x v="0"/>
    <n v="1181.81"/>
    <n v="85.99"/>
    <n v="0.99"/>
    <s v="Yukon"/>
    <x v="7"/>
    <s v="Home Office"/>
    <x v="1"/>
    <x v="3"/>
  </r>
  <r>
    <s v="Ashley Jarboe"/>
    <n v="36069"/>
    <d v="2009-12-05T00:00:00"/>
    <d v="2009-12-10T00:00:00"/>
    <s v="December"/>
    <s v="2009"/>
    <n v="5"/>
    <b v="0"/>
    <s v="low"/>
    <n v="13"/>
    <n v="453.09"/>
    <n v="0.09"/>
    <x v="0"/>
    <n v="107.74"/>
    <n v="35.94"/>
    <n v="6.66"/>
    <s v="Yukon"/>
    <x v="7"/>
    <s v="Home Office"/>
    <x v="0"/>
    <x v="8"/>
  </r>
  <r>
    <s v="Ashley Jarboe"/>
    <n v="36069"/>
    <d v="2009-12-05T00:00:00"/>
    <d v="2009-12-12T00:00:00"/>
    <s v="December"/>
    <s v="2009"/>
    <n v="7"/>
    <b v="0"/>
    <s v="low"/>
    <n v="15"/>
    <n v="2758.22"/>
    <n v="0"/>
    <x v="0"/>
    <n v="966.81"/>
    <n v="170.98"/>
    <n v="13.99"/>
    <s v="Yukon"/>
    <x v="7"/>
    <s v="Home Office"/>
    <x v="2"/>
    <x v="4"/>
  </r>
  <r>
    <s v="Ashley Jarboe"/>
    <n v="36069"/>
    <d v="2009-12-05T00:00:00"/>
    <d v="2009-12-07T00:00:00"/>
    <s v="December"/>
    <s v="2009"/>
    <n v="2"/>
    <b v="0"/>
    <s v="low"/>
    <n v="20"/>
    <n v="102.61"/>
    <n v="0.09"/>
    <x v="0"/>
    <n v="-92.01"/>
    <n v="4.9800000000000004"/>
    <n v="7.44"/>
    <s v="Yukon"/>
    <x v="7"/>
    <s v="Home Office"/>
    <x v="0"/>
    <x v="5"/>
  </r>
  <r>
    <s v="Benjamin Patterson"/>
    <n v="36640"/>
    <d v="2011-11-18T00:00:00"/>
    <d v="2011-11-20T00:00:00"/>
    <s v="November"/>
    <s v="2011"/>
    <n v="2"/>
    <b v="0"/>
    <s v="Not Specified"/>
    <n v="18"/>
    <n v="416.39"/>
    <n v="0.06"/>
    <x v="2"/>
    <n v="119.47"/>
    <n v="22.24"/>
    <n v="1.99"/>
    <s v="Yukon"/>
    <x v="7"/>
    <s v="Corporate"/>
    <x v="1"/>
    <x v="7"/>
  </r>
  <r>
    <s v="Ashley Jarboe"/>
    <n v="36931"/>
    <d v="2011-01-19T00:00:00"/>
    <d v="2011-01-19T00:00:00"/>
    <s v="January"/>
    <s v="2011"/>
    <n v="0"/>
    <s v="FREE DELIVERY"/>
    <s v="Not Specified"/>
    <n v="46"/>
    <n v="180.56"/>
    <n v="0.1"/>
    <x v="0"/>
    <n v="-15.79"/>
    <n v="4.28"/>
    <n v="1.6"/>
    <s v="Yukon"/>
    <x v="7"/>
    <s v="Home Office"/>
    <x v="0"/>
    <x v="12"/>
  </r>
  <r>
    <s v="Ed Braxton"/>
    <n v="37543"/>
    <d v="2011-12-31T00:00:00"/>
    <d v="2012-01-01T00:00:00"/>
    <s v="January"/>
    <s v="2012"/>
    <n v="1"/>
    <b v="0"/>
    <s v="Medium"/>
    <n v="6"/>
    <n v="241.85"/>
    <n v="0.01"/>
    <x v="0"/>
    <n v="-4.5"/>
    <n v="36.549999999999997"/>
    <n v="13.89"/>
    <s v="Yukon"/>
    <x v="7"/>
    <s v="Home Office"/>
    <x v="0"/>
    <x v="12"/>
  </r>
  <r>
    <s v="Cindy Stewart"/>
    <n v="39111"/>
    <d v="2011-07-25T00:00:00"/>
    <d v="2011-07-28T00:00:00"/>
    <s v="July"/>
    <s v="2011"/>
    <n v="3"/>
    <b v="0"/>
    <s v="Medium"/>
    <n v="1"/>
    <n v="182.4"/>
    <n v="0.09"/>
    <x v="0"/>
    <n v="-114.22"/>
    <n v="178.47"/>
    <n v="19.989999999999998"/>
    <s v="Yukon"/>
    <x v="7"/>
    <s v="Corporate"/>
    <x v="0"/>
    <x v="0"/>
  </r>
  <r>
    <s v="Cindy Stewart"/>
    <n v="39111"/>
    <d v="2011-07-25T00:00:00"/>
    <d v="2011-07-27T00:00:00"/>
    <s v="July"/>
    <s v="2011"/>
    <n v="2"/>
    <b v="0"/>
    <s v="Medium"/>
    <n v="20"/>
    <n v="6004.35"/>
    <n v="0.05"/>
    <x v="0"/>
    <n v="1767.56"/>
    <n v="300.97000000000003"/>
    <n v="7.18"/>
    <s v="Yukon"/>
    <x v="7"/>
    <s v="Corporate"/>
    <x v="1"/>
    <x v="7"/>
  </r>
  <r>
    <s v="Ed Braxton"/>
    <n v="39139"/>
    <d v="2010-11-13T00:00:00"/>
    <d v="2010-11-13T00:00:00"/>
    <s v="November"/>
    <s v="2010"/>
    <n v="0"/>
    <s v="FREE DELIVERY"/>
    <s v="Not Specified"/>
    <n v="6"/>
    <n v="627.45299999999997"/>
    <n v="7.0000000000000007E-2"/>
    <x v="0"/>
    <n v="-408.25"/>
    <n v="125.99"/>
    <n v="8.08"/>
    <s v="Yukon"/>
    <x v="7"/>
    <s v="Home Office"/>
    <x v="1"/>
    <x v="3"/>
  </r>
  <r>
    <s v="Ed Braxton"/>
    <n v="39139"/>
    <d v="2010-11-13T00:00:00"/>
    <d v="2010-11-15T00:00:00"/>
    <s v="November"/>
    <s v="2010"/>
    <n v="2"/>
    <b v="0"/>
    <s v="Not Specified"/>
    <n v="50"/>
    <n v="3000.88"/>
    <n v="0.01"/>
    <x v="1"/>
    <n v="-719.17"/>
    <n v="58.14"/>
    <n v="36.61"/>
    <s v="Yukon"/>
    <x v="7"/>
    <s v="Home Office"/>
    <x v="2"/>
    <x v="9"/>
  </r>
  <r>
    <s v="Ed Braxton"/>
    <n v="39139"/>
    <d v="2010-11-13T00:00:00"/>
    <d v="2010-11-15T00:00:00"/>
    <s v="November"/>
    <s v="2010"/>
    <n v="2"/>
    <b v="0"/>
    <s v="Not Specified"/>
    <n v="31"/>
    <n v="6118.38"/>
    <n v="0.09"/>
    <x v="0"/>
    <n v="2042.58"/>
    <n v="209.84"/>
    <n v="21.21"/>
    <s v="Yukon"/>
    <x v="7"/>
    <s v="Home Office"/>
    <x v="2"/>
    <x v="4"/>
  </r>
  <r>
    <s v="Ashley Jarboe"/>
    <n v="39490"/>
    <d v="2012-08-12T00:00:00"/>
    <d v="2012-08-12T00:00:00"/>
    <s v="August"/>
    <s v="2012"/>
    <n v="0"/>
    <s v="FREE DELIVERY"/>
    <s v="low"/>
    <n v="38"/>
    <n v="456.03"/>
    <n v="0.02"/>
    <x v="0"/>
    <n v="-61.61"/>
    <n v="11.97"/>
    <n v="5.81"/>
    <s v="Yukon"/>
    <x v="7"/>
    <s v="Small Business"/>
    <x v="0"/>
    <x v="12"/>
  </r>
  <r>
    <s v="Ashley Jarboe"/>
    <n v="39490"/>
    <d v="2012-08-12T00:00:00"/>
    <d v="2012-08-16T00:00:00"/>
    <s v="August"/>
    <s v="2012"/>
    <n v="4"/>
    <b v="0"/>
    <s v="low"/>
    <n v="17"/>
    <n v="2844.64"/>
    <n v="0.03"/>
    <x v="1"/>
    <n v="16.47"/>
    <n v="159.31"/>
    <n v="60"/>
    <s v="Yukon"/>
    <x v="7"/>
    <s v="Small Business"/>
    <x v="2"/>
    <x v="10"/>
  </r>
  <r>
    <s v="Cindy Chapman"/>
    <n v="39938"/>
    <d v="2012-06-10T00:00:00"/>
    <d v="2012-06-11T00:00:00"/>
    <s v="June"/>
    <s v="2012"/>
    <n v="1"/>
    <b v="0"/>
    <s v="High"/>
    <n v="5"/>
    <n v="169.27"/>
    <n v="0.1"/>
    <x v="0"/>
    <n v="-41.66"/>
    <n v="34.58"/>
    <n v="8.99"/>
    <s v="Yukon"/>
    <x v="7"/>
    <s v="Corporate"/>
    <x v="0"/>
    <x v="12"/>
  </r>
  <r>
    <s v="Dianna Vittorini"/>
    <n v="40098"/>
    <d v="2012-02-05T00:00:00"/>
    <d v="2012-02-07T00:00:00"/>
    <s v="February"/>
    <s v="2012"/>
    <n v="2"/>
    <b v="0"/>
    <s v="low"/>
    <n v="46"/>
    <n v="557.35"/>
    <n v="0"/>
    <x v="0"/>
    <n v="-9.19"/>
    <n v="11.5"/>
    <n v="7.19"/>
    <s v="Yukon"/>
    <x v="7"/>
    <s v="Corporate"/>
    <x v="0"/>
    <x v="2"/>
  </r>
  <r>
    <s v="Dianna Vittorini"/>
    <n v="40098"/>
    <d v="2012-02-05T00:00:00"/>
    <d v="2012-02-09T00:00:00"/>
    <s v="February"/>
    <s v="2012"/>
    <n v="4"/>
    <b v="0"/>
    <s v="low"/>
    <n v="50"/>
    <n v="490.87"/>
    <n v="0"/>
    <x v="0"/>
    <n v="190.93"/>
    <n v="9.68"/>
    <n v="2.0299999999999998"/>
    <s v="Yukon"/>
    <x v="7"/>
    <s v="Corporate"/>
    <x v="0"/>
    <x v="5"/>
  </r>
  <r>
    <s v="Dario Medina"/>
    <n v="41056"/>
    <d v="2012-03-26T00:00:00"/>
    <d v="2012-03-29T00:00:00"/>
    <s v="March"/>
    <s v="2012"/>
    <n v="3"/>
    <b v="0"/>
    <s v="Critical"/>
    <n v="4"/>
    <n v="137.54"/>
    <n v="0.08"/>
    <x v="0"/>
    <n v="-138.84"/>
    <n v="34.979999999999997"/>
    <n v="7.53"/>
    <s v="Yukon"/>
    <x v="7"/>
    <s v="Small Business"/>
    <x v="1"/>
    <x v="7"/>
  </r>
  <r>
    <s v="Ed Braxton"/>
    <n v="42115"/>
    <d v="2012-02-18T00:00:00"/>
    <d v="2012-02-18T00:00:00"/>
    <s v="February"/>
    <s v="2012"/>
    <n v="0"/>
    <s v="FREE DELIVERY"/>
    <s v="Critical"/>
    <n v="21"/>
    <n v="673.92"/>
    <n v="0.01"/>
    <x v="0"/>
    <n v="224.71"/>
    <n v="31.78"/>
    <n v="1.99"/>
    <s v="Yukon"/>
    <x v="7"/>
    <s v="Home Office"/>
    <x v="1"/>
    <x v="7"/>
  </r>
  <r>
    <s v="Ed Braxton"/>
    <n v="42115"/>
    <d v="2012-02-18T00:00:00"/>
    <d v="2012-02-19T00:00:00"/>
    <s v="February"/>
    <s v="2012"/>
    <n v="1"/>
    <b v="0"/>
    <s v="Critical"/>
    <n v="19"/>
    <n v="540.55999999999995"/>
    <n v="0.02"/>
    <x v="0"/>
    <n v="-93.46"/>
    <n v="28.28"/>
    <n v="13.99"/>
    <s v="Yukon"/>
    <x v="7"/>
    <s v="Home Office"/>
    <x v="0"/>
    <x v="0"/>
  </r>
  <r>
    <s v="Ed Braxton"/>
    <n v="43459"/>
    <d v="2011-11-07T00:00:00"/>
    <d v="2011-11-08T00:00:00"/>
    <s v="November"/>
    <s v="2011"/>
    <n v="1"/>
    <b v="0"/>
    <s v="Critical"/>
    <n v="26"/>
    <n v="13905.88"/>
    <n v="0.05"/>
    <x v="0"/>
    <n v="6441.18"/>
    <n v="574.74"/>
    <n v="24.49"/>
    <s v="Yukon"/>
    <x v="7"/>
    <s v="Consumer"/>
    <x v="1"/>
    <x v="16"/>
  </r>
  <r>
    <s v="Ashley Jarboe"/>
    <n v="45476"/>
    <d v="2012-04-18T00:00:00"/>
    <d v="2012-04-18T00:00:00"/>
    <s v="April"/>
    <s v="2012"/>
    <n v="0"/>
    <s v="FREE DELIVERY"/>
    <s v="Critical"/>
    <n v="48"/>
    <n v="1055.98"/>
    <n v="7.0000000000000007E-2"/>
    <x v="0"/>
    <n v="204.58"/>
    <n v="21.78"/>
    <n v="5.94"/>
    <s v="Yukon"/>
    <x v="7"/>
    <s v="Home Office"/>
    <x v="0"/>
    <x v="1"/>
  </r>
  <r>
    <s v="Dario Medina"/>
    <n v="45958"/>
    <d v="2011-05-25T00:00:00"/>
    <d v="2011-05-26T00:00:00"/>
    <s v="May"/>
    <s v="2011"/>
    <n v="1"/>
    <b v="0"/>
    <s v="Medium"/>
    <n v="28"/>
    <n v="17599.39"/>
    <n v="0.03"/>
    <x v="0"/>
    <n v="5513.86"/>
    <n v="599.99"/>
    <n v="24.49"/>
    <s v="Yukon"/>
    <x v="7"/>
    <s v="Small Business"/>
    <x v="1"/>
    <x v="13"/>
  </r>
  <r>
    <s v="Dario Medina"/>
    <n v="45958"/>
    <d v="2011-05-25T00:00:00"/>
    <d v="2011-05-27T00:00:00"/>
    <s v="May"/>
    <s v="2011"/>
    <n v="2"/>
    <b v="0"/>
    <s v="Medium"/>
    <n v="16"/>
    <n v="115.34"/>
    <n v="0.02"/>
    <x v="0"/>
    <n v="13.83"/>
    <n v="6.69"/>
    <n v="3.1"/>
    <s v="Yukon"/>
    <x v="7"/>
    <s v="Small Business"/>
    <x v="0"/>
    <x v="5"/>
  </r>
  <r>
    <s v="Dario Medina"/>
    <n v="47591"/>
    <d v="2012-01-02T00:00:00"/>
    <d v="2012-01-03T00:00:00"/>
    <s v="January"/>
    <s v="2012"/>
    <n v="1"/>
    <b v="0"/>
    <s v="Critical"/>
    <n v="27"/>
    <n v="279.39999999999998"/>
    <n v="0.1"/>
    <x v="0"/>
    <n v="-92.25"/>
    <n v="10.48"/>
    <n v="6.91"/>
    <s v="Yukon"/>
    <x v="7"/>
    <s v="Small Business"/>
    <x v="0"/>
    <x v="0"/>
  </r>
  <r>
    <s v="Benjamin Farhat"/>
    <n v="49764"/>
    <d v="2010-10-03T00:00:00"/>
    <d v="2010-10-07T00:00:00"/>
    <s v="October"/>
    <s v="2010"/>
    <n v="4"/>
    <b v="0"/>
    <s v="low"/>
    <n v="37"/>
    <n v="395.37"/>
    <n v="7.0000000000000007E-2"/>
    <x v="2"/>
    <n v="17.149999999999999"/>
    <n v="10.98"/>
    <n v="3.37"/>
    <s v="Yukon"/>
    <x v="7"/>
    <s v="Home Office"/>
    <x v="0"/>
    <x v="15"/>
  </r>
  <r>
    <s v="Dianna Vittorini"/>
    <n v="50118"/>
    <d v="2010-03-18T00:00:00"/>
    <d v="2010-03-19T00:00:00"/>
    <s v="March"/>
    <s v="2010"/>
    <n v="1"/>
    <b v="0"/>
    <s v="Not Specified"/>
    <n v="19"/>
    <n v="337.38"/>
    <n v="0"/>
    <x v="1"/>
    <n v="-409.79"/>
    <n v="15.23"/>
    <n v="27.75"/>
    <s v="Yukon"/>
    <x v="7"/>
    <s v="Corporate"/>
    <x v="2"/>
    <x v="10"/>
  </r>
  <r>
    <s v="Dario Medina"/>
    <n v="50183"/>
    <d v="2010-05-24T00:00:00"/>
    <d v="2010-05-25T00:00:00"/>
    <s v="May"/>
    <s v="2010"/>
    <n v="1"/>
    <b v="0"/>
    <s v="High"/>
    <n v="20"/>
    <n v="116.55"/>
    <n v="0.09"/>
    <x v="2"/>
    <n v="-39.67"/>
    <n v="5.58"/>
    <n v="5.3"/>
    <s v="Yukon"/>
    <x v="7"/>
    <s v="Small Business"/>
    <x v="0"/>
    <x v="8"/>
  </r>
  <r>
    <s v="Cindy Stewart"/>
    <n v="50786"/>
    <d v="2009-10-12T00:00:00"/>
    <d v="2009-10-19T00:00:00"/>
    <s v="October"/>
    <s v="2009"/>
    <n v="7"/>
    <b v="0"/>
    <s v="low"/>
    <n v="4"/>
    <n v="487.72"/>
    <n v="0.06"/>
    <x v="1"/>
    <n v="-192.3"/>
    <n v="119.99"/>
    <n v="14"/>
    <s v="Yukon"/>
    <x v="7"/>
    <s v="Consumer"/>
    <x v="1"/>
    <x v="16"/>
  </r>
  <r>
    <s v="Cindy Stewart"/>
    <n v="50978"/>
    <d v="2012-03-31T00:00:00"/>
    <d v="2012-04-02T00:00:00"/>
    <s v="April"/>
    <s v="2012"/>
    <n v="2"/>
    <b v="0"/>
    <s v="High"/>
    <n v="4"/>
    <n v="816.09"/>
    <n v="0.05"/>
    <x v="0"/>
    <n v="-150.29"/>
    <n v="210.55"/>
    <n v="9.99"/>
    <s v="Yukon"/>
    <x v="7"/>
    <s v="Corporate"/>
    <x v="0"/>
    <x v="0"/>
  </r>
  <r>
    <s v="Bruce Degenhardt"/>
    <n v="50983"/>
    <d v="2011-06-28T00:00:00"/>
    <d v="2011-06-29T00:00:00"/>
    <s v="June"/>
    <s v="2011"/>
    <n v="1"/>
    <b v="0"/>
    <s v="Critical"/>
    <n v="39"/>
    <n v="3063.1"/>
    <n v="0.06"/>
    <x v="0"/>
    <n v="-1022.02"/>
    <n v="80.98"/>
    <n v="35"/>
    <s v="Yukon"/>
    <x v="7"/>
    <s v="Home Office"/>
    <x v="0"/>
    <x v="0"/>
  </r>
  <r>
    <s v="Bruce Degenhardt"/>
    <n v="50983"/>
    <d v="2011-06-28T00:00:00"/>
    <d v="2011-06-30T00:00:00"/>
    <s v="June"/>
    <s v="2011"/>
    <n v="2"/>
    <b v="0"/>
    <s v="Critical"/>
    <n v="15"/>
    <n v="229.03"/>
    <n v="0.05"/>
    <x v="0"/>
    <n v="-28.58"/>
    <n v="15.51"/>
    <n v="5.8"/>
    <s v="Yukon"/>
    <x v="7"/>
    <s v="Home Office"/>
    <x v="0"/>
    <x v="0"/>
  </r>
  <r>
    <s v="Cindy Stewart"/>
    <n v="52002"/>
    <d v="2009-06-04T00:00:00"/>
    <d v="2009-06-05T00:00:00"/>
    <s v="June"/>
    <s v="2009"/>
    <n v="1"/>
    <b v="0"/>
    <s v="High"/>
    <n v="11"/>
    <n v="2489.85"/>
    <n v="0.06"/>
    <x v="1"/>
    <n v="-566.5"/>
    <n v="218.75"/>
    <n v="69.64"/>
    <s v="Yukon"/>
    <x v="7"/>
    <s v="Corporate"/>
    <x v="2"/>
    <x v="10"/>
  </r>
  <r>
    <s v="Trudy Bell"/>
    <n v="52227"/>
    <d v="2009-02-12T00:00:00"/>
    <d v="2009-02-15T00:00:00"/>
    <s v="February"/>
    <s v="2009"/>
    <n v="3"/>
    <b v="0"/>
    <s v="Medium"/>
    <n v="37"/>
    <n v="240.52"/>
    <n v="0.05"/>
    <x v="0"/>
    <n v="-164.18"/>
    <n v="6.48"/>
    <n v="8.19"/>
    <s v="Yukon"/>
    <x v="7"/>
    <s v="Consumer"/>
    <x v="0"/>
    <x v="5"/>
  </r>
  <r>
    <s v="Bruce Degenhardt"/>
    <n v="52261"/>
    <d v="2011-04-21T00:00:00"/>
    <d v="2011-04-22T00:00:00"/>
    <s v="April"/>
    <s v="2011"/>
    <n v="1"/>
    <b v="0"/>
    <s v="Not Specified"/>
    <n v="49"/>
    <n v="10261.25"/>
    <n v="0.02"/>
    <x v="1"/>
    <n v="611.11"/>
    <n v="212.6"/>
    <n v="52.2"/>
    <s v="Yukon"/>
    <x v="7"/>
    <s v="Home Office"/>
    <x v="2"/>
    <x v="10"/>
  </r>
  <r>
    <s v="Ashley Jarboe"/>
    <n v="52743"/>
    <d v="2010-07-04T00:00:00"/>
    <d v="2010-07-04T00:00:00"/>
    <s v="July"/>
    <s v="2010"/>
    <n v="0"/>
    <s v="FREE DELIVERY"/>
    <s v="High"/>
    <n v="46"/>
    <n v="5699.22"/>
    <n v="0.09"/>
    <x v="0"/>
    <n v="2812.63"/>
    <n v="150.97999999999999"/>
    <n v="13.99"/>
    <s v="Yukon"/>
    <x v="7"/>
    <s v="Small Business"/>
    <x v="1"/>
    <x v="16"/>
  </r>
  <r>
    <s v="Cindy Chapman"/>
    <n v="53120"/>
    <d v="2012-05-17T00:00:00"/>
    <d v="2012-05-19T00:00:00"/>
    <s v="May"/>
    <s v="2012"/>
    <n v="2"/>
    <b v="0"/>
    <s v="Not Specified"/>
    <n v="5"/>
    <n v="22.75"/>
    <n v="0.09"/>
    <x v="0"/>
    <n v="-0.45"/>
    <n v="4.76"/>
    <n v="0.88"/>
    <s v="Yukon"/>
    <x v="7"/>
    <s v="Corporate"/>
    <x v="0"/>
    <x v="5"/>
  </r>
  <r>
    <s v="Anna Chung"/>
    <n v="53920"/>
    <d v="2009-03-18T00:00:00"/>
    <d v="2009-03-20T00:00:00"/>
    <s v="March"/>
    <s v="2009"/>
    <n v="2"/>
    <b v="0"/>
    <s v="Critical"/>
    <n v="18"/>
    <n v="433.31"/>
    <n v="0.05"/>
    <x v="1"/>
    <n v="-815.79"/>
    <n v="20.98"/>
    <n v="53.03"/>
    <s v="Yukon"/>
    <x v="7"/>
    <s v="Home Office"/>
    <x v="0"/>
    <x v="0"/>
  </r>
  <r>
    <s v="Rob Williams"/>
    <n v="54630"/>
    <d v="2012-08-10T00:00:00"/>
    <d v="2012-08-14T00:00:00"/>
    <s v="August"/>
    <s v="2012"/>
    <n v="4"/>
    <b v="0"/>
    <s v="low"/>
    <n v="11"/>
    <n v="73.22"/>
    <n v="0.06"/>
    <x v="0"/>
    <n v="-34.53"/>
    <n v="6.48"/>
    <n v="6.22"/>
    <s v="Yukon"/>
    <x v="7"/>
    <s v="Home Office"/>
    <x v="0"/>
    <x v="5"/>
  </r>
  <r>
    <s v="Quincy Jones"/>
    <n v="55299"/>
    <d v="2012-03-30T00:00:00"/>
    <d v="2012-03-30T00:00:00"/>
    <s v="March"/>
    <s v="2012"/>
    <n v="0"/>
    <s v="FREE DELIVERY"/>
    <s v="low"/>
    <n v="20"/>
    <n v="22.28"/>
    <n v="0.09"/>
    <x v="0"/>
    <n v="-2.66"/>
    <n v="1.1399999999999999"/>
    <n v="0.7"/>
    <s v="Yukon"/>
    <x v="7"/>
    <s v="Corporate"/>
    <x v="0"/>
    <x v="6"/>
  </r>
  <r>
    <s v="Dario Medina"/>
    <n v="55520"/>
    <d v="2011-05-07T00:00:00"/>
    <d v="2011-05-08T00:00:00"/>
    <s v="May"/>
    <s v="2011"/>
    <n v="1"/>
    <b v="0"/>
    <s v="Critical"/>
    <n v="43"/>
    <n v="525.77"/>
    <n v="0.08"/>
    <x v="2"/>
    <n v="34.630000000000003"/>
    <n v="11.99"/>
    <n v="5.99"/>
    <s v="Yukon"/>
    <x v="7"/>
    <s v="Small Business"/>
    <x v="1"/>
    <x v="16"/>
  </r>
  <r>
    <s v="Benjamin Farhat"/>
    <n v="55653"/>
    <d v="2010-11-26T00:00:00"/>
    <d v="2010-11-27T00:00:00"/>
    <s v="November"/>
    <s v="2010"/>
    <n v="1"/>
    <b v="0"/>
    <s v="Medium"/>
    <n v="34"/>
    <n v="15152.55"/>
    <n v="0.05"/>
    <x v="1"/>
    <n v="7719.21"/>
    <n v="500.98"/>
    <n v="28.14"/>
    <s v="Yukon"/>
    <x v="7"/>
    <s v="Home Office"/>
    <x v="1"/>
    <x v="16"/>
  </r>
  <r>
    <s v="Quincy Jones"/>
    <n v="56577"/>
    <d v="2011-11-02T00:00:00"/>
    <d v="2011-11-03T00:00:00"/>
    <s v="November"/>
    <s v="2011"/>
    <n v="1"/>
    <b v="0"/>
    <s v="Critical"/>
    <n v="30"/>
    <n v="7497.08"/>
    <n v="0.02"/>
    <x v="1"/>
    <n v="698.67"/>
    <n v="296.18"/>
    <n v="54.12"/>
    <s v="Yukon"/>
    <x v="7"/>
    <s v="Small Business"/>
    <x v="2"/>
    <x v="10"/>
  </r>
  <r>
    <s v="Trudy Bell"/>
    <n v="56711"/>
    <d v="2011-02-06T00:00:00"/>
    <d v="2011-02-11T00:00:00"/>
    <s v="February"/>
    <s v="2011"/>
    <n v="5"/>
    <b v="0"/>
    <s v="low"/>
    <n v="25"/>
    <n v="1279.45"/>
    <n v="0.01"/>
    <x v="0"/>
    <n v="558.25"/>
    <n v="48.04"/>
    <n v="7.23"/>
    <s v="Yukon"/>
    <x v="7"/>
    <s v="Consumer"/>
    <x v="0"/>
    <x v="5"/>
  </r>
  <r>
    <s v="Cindy Stewart"/>
    <n v="56769"/>
    <d v="2010-11-29T00:00:00"/>
    <d v="2010-12-01T00:00:00"/>
    <s v="December"/>
    <s v="2010"/>
    <n v="2"/>
    <b v="0"/>
    <s v="Medium"/>
    <n v="11"/>
    <n v="455.59"/>
    <n v="0.02"/>
    <x v="0"/>
    <n v="98.02"/>
    <n v="37.93"/>
    <n v="13.99"/>
    <s v="Yukon"/>
    <x v="7"/>
    <s v="Consumer"/>
    <x v="2"/>
    <x v="4"/>
  </r>
  <r>
    <s v="Rob Williams"/>
    <n v="57440"/>
    <d v="2010-07-23T00:00:00"/>
    <d v="2010-07-30T00:00:00"/>
    <s v="July"/>
    <s v="2010"/>
    <n v="7"/>
    <b v="0"/>
    <s v="low"/>
    <n v="12"/>
    <n v="1171.232"/>
    <n v="0.04"/>
    <x v="2"/>
    <n v="-43.25"/>
    <n v="115.99"/>
    <n v="2.5"/>
    <s v="Yukon"/>
    <x v="7"/>
    <s v="Home Office"/>
    <x v="1"/>
    <x v="3"/>
  </r>
  <r>
    <s v="Trudy Bell"/>
    <n v="57889"/>
    <d v="2010-04-07T00:00:00"/>
    <d v="2010-04-11T00:00:00"/>
    <s v="April"/>
    <s v="2010"/>
    <n v="4"/>
    <b v="0"/>
    <s v="low"/>
    <n v="39"/>
    <n v="723.3075"/>
    <n v="0.01"/>
    <x v="0"/>
    <n v="216.7"/>
    <n v="20.99"/>
    <n v="0.99"/>
    <s v="Yukon"/>
    <x v="7"/>
    <s v="Consumer"/>
    <x v="1"/>
    <x v="3"/>
  </r>
  <r>
    <s v="Benjamin Farhat"/>
    <n v="58564"/>
    <d v="2012-11-12T00:00:00"/>
    <d v="2012-11-13T00:00:00"/>
    <s v="November"/>
    <s v="2012"/>
    <n v="1"/>
    <b v="0"/>
    <s v="Critical"/>
    <n v="49"/>
    <n v="103.03"/>
    <n v="7.0000000000000007E-2"/>
    <x v="0"/>
    <n v="-82.63"/>
    <n v="2.08"/>
    <n v="2.56"/>
    <s v="Yukon"/>
    <x v="7"/>
    <s v="Home Office"/>
    <x v="0"/>
    <x v="15"/>
  </r>
  <r>
    <s v="Dianna Vittorini"/>
    <n v="59072"/>
    <d v="2009-05-25T00:00:00"/>
    <d v="2009-05-27T00:00:00"/>
    <s v="May"/>
    <s v="2009"/>
    <n v="2"/>
    <b v="0"/>
    <s v="Not Specified"/>
    <n v="12"/>
    <n v="78.94"/>
    <n v="0.03"/>
    <x v="2"/>
    <n v="-51.7"/>
    <n v="5.44"/>
    <n v="7.46"/>
    <s v="Yukon"/>
    <x v="7"/>
    <s v="Corporate"/>
    <x v="0"/>
    <x v="2"/>
  </r>
  <r>
    <s v="Dianna Vittorini"/>
    <n v="59072"/>
    <d v="2009-05-25T00:00:00"/>
    <d v="2009-05-26T00:00:00"/>
    <s v="May"/>
    <s v="2009"/>
    <n v="1"/>
    <b v="0"/>
    <s v="Not Specified"/>
    <n v="22"/>
    <n v="576.89"/>
    <n v="0.08"/>
    <x v="0"/>
    <n v="175.03"/>
    <n v="26.38"/>
    <n v="5.58"/>
    <s v="Yukon"/>
    <x v="7"/>
    <s v="Corporate"/>
    <x v="0"/>
    <x v="5"/>
  </r>
  <r>
    <s v="Dianna Vittorini"/>
    <n v="59072"/>
    <d v="2009-05-25T00:00:00"/>
    <d v="2009-05-27T00:00:00"/>
    <s v="May"/>
    <s v="2009"/>
    <n v="2"/>
    <b v="0"/>
    <s v="Not Specified"/>
    <n v="2"/>
    <n v="35.665999999999997"/>
    <n v="0.06"/>
    <x v="0"/>
    <n v="-112.19"/>
    <n v="20.99"/>
    <n v="2.5"/>
    <s v="Yukon"/>
    <x v="7"/>
    <s v="Corporate"/>
    <x v="1"/>
    <x v="3"/>
  </r>
  <r>
    <s v="Dianna Vittorini"/>
    <n v="59072"/>
    <d v="2009-05-25T00:00:00"/>
    <d v="2009-05-27T00:00:00"/>
    <s v="May"/>
    <s v="2009"/>
    <n v="2"/>
    <b v="0"/>
    <s v="Not Specified"/>
    <n v="38"/>
    <n v="4191.5625"/>
    <n v="0"/>
    <x v="0"/>
    <n v="1286.53"/>
    <n v="125.99"/>
    <n v="2.5"/>
    <s v="Yukon"/>
    <x v="7"/>
    <s v="Corporate"/>
    <x v="1"/>
    <x v="3"/>
  </r>
  <r>
    <s v="Anna Chung"/>
    <n v="59652"/>
    <d v="2011-01-27T00:00:00"/>
    <d v="2011-01-29T00:00:00"/>
    <s v="January"/>
    <s v="2011"/>
    <n v="2"/>
    <b v="0"/>
    <s v="Medium"/>
    <n v="17"/>
    <n v="312.03500000000003"/>
    <n v="0.05"/>
    <x v="0"/>
    <n v="-55.94"/>
    <n v="20.99"/>
    <n v="0.99"/>
    <s v="Yukon"/>
    <x v="7"/>
    <s v="Home Office"/>
    <x v="1"/>
    <x v="3"/>
  </r>
  <r>
    <s v="Cindy Chapman"/>
    <n v="59783"/>
    <d v="2010-08-19T00:00:00"/>
    <d v="2010-08-24T00:00:00"/>
    <s v="August"/>
    <s v="2010"/>
    <n v="5"/>
    <b v="0"/>
    <s v="low"/>
    <n v="36"/>
    <n v="77.430000000000007"/>
    <n v="0.01"/>
    <x v="0"/>
    <n v="-60.07"/>
    <n v="2.08"/>
    <n v="2.56"/>
    <s v="Yukon"/>
    <x v="7"/>
    <s v="Corporate"/>
    <x v="0"/>
    <x v="15"/>
  </r>
  <r>
    <s v="Brad Thomas"/>
    <n v="195"/>
    <d v="2010-12-27T00:00:00"/>
    <d v="2010-12-29T00:00:00"/>
    <s v="December"/>
    <s v="2010"/>
    <n v="2"/>
    <b v="0"/>
    <s v="Medium"/>
    <n v="34"/>
    <n v="1315.74"/>
    <n v="0.03"/>
    <x v="0"/>
    <n v="260.87"/>
    <n v="36.549999999999997"/>
    <n v="13.89"/>
    <s v="Yukon"/>
    <x v="7"/>
    <s v="Home Office"/>
    <x v="0"/>
    <x v="12"/>
  </r>
  <r>
    <s v="Bart Folk"/>
    <n v="224"/>
    <d v="2009-06-17T00:00:00"/>
    <d v="2009-06-18T00:00:00"/>
    <s v="June"/>
    <s v="2009"/>
    <n v="1"/>
    <b v="0"/>
    <s v="Not Specified"/>
    <n v="25"/>
    <n v="184.86"/>
    <n v="0.09"/>
    <x v="0"/>
    <n v="-33.950000000000003"/>
    <n v="7.38"/>
    <n v="5.21"/>
    <s v="Yukon"/>
    <x v="7"/>
    <s v="Corporate"/>
    <x v="2"/>
    <x v="4"/>
  </r>
  <r>
    <s v="Bart Folk"/>
    <n v="224"/>
    <d v="2009-06-17T00:00:00"/>
    <d v="2009-06-18T00:00:00"/>
    <s v="June"/>
    <s v="2009"/>
    <n v="1"/>
    <b v="0"/>
    <s v="Not Specified"/>
    <n v="44"/>
    <n v="267.85000000000002"/>
    <n v="0.04"/>
    <x v="0"/>
    <n v="-65.430000000000007"/>
    <n v="5.98"/>
    <n v="5.15"/>
    <s v="Yukon"/>
    <x v="7"/>
    <s v="Corporate"/>
    <x v="0"/>
    <x v="5"/>
  </r>
  <r>
    <s v="Bart Folk"/>
    <n v="224"/>
    <d v="2009-06-17T00:00:00"/>
    <d v="2009-06-18T00:00:00"/>
    <s v="June"/>
    <s v="2009"/>
    <n v="1"/>
    <b v="0"/>
    <s v="Not Specified"/>
    <n v="33"/>
    <n v="528.5"/>
    <n v="0.04"/>
    <x v="0"/>
    <n v="-149.91999999999999"/>
    <n v="15.42"/>
    <n v="10.68"/>
    <s v="Yukon"/>
    <x v="7"/>
    <s v="Corporate"/>
    <x v="0"/>
    <x v="0"/>
  </r>
  <r>
    <s v="Paul Lucas"/>
    <n v="263"/>
    <d v="2009-05-16T00:00:00"/>
    <d v="2009-05-17T00:00:00"/>
    <s v="May"/>
    <s v="2009"/>
    <n v="1"/>
    <b v="0"/>
    <s v="High"/>
    <n v="25"/>
    <n v="136.77000000000001"/>
    <n v="0.09"/>
    <x v="0"/>
    <n v="-136.25"/>
    <n v="5.4"/>
    <n v="7.78"/>
    <s v="Yukon"/>
    <x v="7"/>
    <s v="Corporate"/>
    <x v="0"/>
    <x v="2"/>
  </r>
  <r>
    <s v="Dean Percer"/>
    <n v="353"/>
    <d v="2010-12-30T00:00:00"/>
    <d v="2011-04-01T00:00:00"/>
    <s v="April"/>
    <s v="2011"/>
    <n v="92"/>
    <b v="0"/>
    <s v="low"/>
    <n v="21"/>
    <n v="46.94"/>
    <n v="0.02"/>
    <x v="0"/>
    <n v="3.88"/>
    <n v="2.21"/>
    <n v="1"/>
    <s v="Yukon"/>
    <x v="7"/>
    <s v="Home Office"/>
    <x v="0"/>
    <x v="12"/>
  </r>
  <r>
    <s v="Robert Barroso"/>
    <n v="417"/>
    <d v="2009-02-05T00:00:00"/>
    <d v="2009-02-06T00:00:00"/>
    <s v="February"/>
    <s v="2009"/>
    <n v="1"/>
    <b v="0"/>
    <s v="Medium"/>
    <n v="39"/>
    <n v="15260.78"/>
    <n v="7.0000000000000007E-2"/>
    <x v="1"/>
    <n v="8734.8799999999992"/>
    <n v="500.98"/>
    <n v="28.14"/>
    <s v="Yukon"/>
    <x v="7"/>
    <s v="Small Business"/>
    <x v="1"/>
    <x v="16"/>
  </r>
  <r>
    <s v="Robert Barroso"/>
    <n v="417"/>
    <d v="2009-02-05T00:00:00"/>
    <d v="2009-02-07T00:00:00"/>
    <s v="February"/>
    <s v="2009"/>
    <n v="2"/>
    <b v="0"/>
    <s v="Medium"/>
    <n v="3"/>
    <n v="540.41"/>
    <n v="0.1"/>
    <x v="0"/>
    <n v="-170.98"/>
    <n v="178.47"/>
    <n v="19.989999999999998"/>
    <s v="Yukon"/>
    <x v="7"/>
    <s v="Small Business"/>
    <x v="0"/>
    <x v="0"/>
  </r>
  <r>
    <s v="Brad Thomas"/>
    <n v="448"/>
    <d v="2011-08-20T00:00:00"/>
    <d v="2011-08-22T00:00:00"/>
    <s v="August"/>
    <s v="2011"/>
    <n v="2"/>
    <b v="0"/>
    <s v="Medium"/>
    <n v="22"/>
    <n v="1162.4005"/>
    <n v="0.09"/>
    <x v="0"/>
    <n v="-284.63"/>
    <n v="65.989999999999995"/>
    <n v="19.989999999999998"/>
    <s v="Yukon"/>
    <x v="7"/>
    <s v="Corporate"/>
    <x v="1"/>
    <x v="3"/>
  </r>
  <r>
    <s v="David Kendrick"/>
    <n v="871"/>
    <d v="2011-11-14T00:00:00"/>
    <d v="2011-11-14T00:00:00"/>
    <s v="November"/>
    <s v="2011"/>
    <n v="0"/>
    <s v="FREE DELIVERY"/>
    <s v="low"/>
    <n v="17"/>
    <n v="104.94"/>
    <n v="0.06"/>
    <x v="0"/>
    <n v="-34.97"/>
    <n v="6.24"/>
    <n v="5.22"/>
    <s v="Yukon"/>
    <x v="7"/>
    <s v="Home Office"/>
    <x v="2"/>
    <x v="4"/>
  </r>
  <r>
    <s v="Luke Foster"/>
    <n v="929"/>
    <d v="2012-10-01T00:00:00"/>
    <d v="2012-10-04T00:00:00"/>
    <s v="October"/>
    <s v="2012"/>
    <n v="3"/>
    <b v="0"/>
    <s v="High"/>
    <n v="21"/>
    <n v="227.66"/>
    <n v="0.04"/>
    <x v="0"/>
    <n v="-100.16"/>
    <n v="10.97"/>
    <n v="6.5"/>
    <s v="Yukon"/>
    <x v="7"/>
    <s v="Corporate"/>
    <x v="1"/>
    <x v="7"/>
  </r>
  <r>
    <s v="Luke Foster"/>
    <n v="929"/>
    <d v="2012-10-01T00:00:00"/>
    <d v="2012-10-03T00:00:00"/>
    <s v="October"/>
    <s v="2012"/>
    <n v="2"/>
    <b v="0"/>
    <s v="High"/>
    <n v="39"/>
    <n v="84.33"/>
    <n v="0.04"/>
    <x v="0"/>
    <n v="-64.290000000000006"/>
    <n v="2.08"/>
    <n v="2.56"/>
    <s v="Yukon"/>
    <x v="7"/>
    <s v="Corporate"/>
    <x v="0"/>
    <x v="15"/>
  </r>
  <r>
    <s v="Maureen Gastineau"/>
    <n v="967"/>
    <d v="2012-06-20T00:00:00"/>
    <d v="2012-06-22T00:00:00"/>
    <s v="June"/>
    <s v="2012"/>
    <n v="2"/>
    <b v="0"/>
    <s v="Medium"/>
    <n v="6"/>
    <n v="90.56"/>
    <n v="0.03"/>
    <x v="0"/>
    <n v="-37.58"/>
    <n v="13.99"/>
    <n v="7.51"/>
    <s v="Yukon"/>
    <x v="7"/>
    <s v="Consumer"/>
    <x v="1"/>
    <x v="16"/>
  </r>
  <r>
    <s v="Maureen Gastineau"/>
    <n v="967"/>
    <d v="2012-06-20T00:00:00"/>
    <d v="2012-06-21T00:00:00"/>
    <s v="June"/>
    <s v="2012"/>
    <n v="1"/>
    <b v="0"/>
    <s v="Medium"/>
    <n v="42"/>
    <n v="1634.9"/>
    <n v="0.01"/>
    <x v="0"/>
    <n v="502.42"/>
    <n v="37.74"/>
    <n v="2.9"/>
    <s v="Yukon"/>
    <x v="7"/>
    <s v="Consumer"/>
    <x v="0"/>
    <x v="12"/>
  </r>
  <r>
    <s v="Maureen Gastineau"/>
    <n v="967"/>
    <d v="2012-06-20T00:00:00"/>
    <d v="2012-06-23T00:00:00"/>
    <s v="June"/>
    <s v="2012"/>
    <n v="3"/>
    <b v="0"/>
    <s v="Medium"/>
    <n v="48"/>
    <n v="11278.18"/>
    <n v="0.01"/>
    <x v="1"/>
    <n v="1836.81"/>
    <n v="227.55"/>
    <n v="32.479999999999997"/>
    <s v="Yukon"/>
    <x v="7"/>
    <s v="Consumer"/>
    <x v="2"/>
    <x v="10"/>
  </r>
  <r>
    <s v="Ed Jacobs"/>
    <n v="1411"/>
    <d v="2009-12-20T00:00:00"/>
    <d v="2009-12-22T00:00:00"/>
    <s v="December"/>
    <s v="2009"/>
    <n v="2"/>
    <b v="0"/>
    <s v="High"/>
    <n v="47"/>
    <n v="6717.9324999999999"/>
    <n v="0.09"/>
    <x v="0"/>
    <n v="1717.89"/>
    <n v="175.99"/>
    <n v="4.99"/>
    <s v="Yukon"/>
    <x v="7"/>
    <s v="Small Business"/>
    <x v="1"/>
    <x v="3"/>
  </r>
  <r>
    <s v="Dave Poirier"/>
    <n v="1575"/>
    <d v="2011-09-12T00:00:00"/>
    <d v="2011-09-14T00:00:00"/>
    <s v="September"/>
    <s v="2011"/>
    <n v="2"/>
    <b v="0"/>
    <s v="Medium"/>
    <n v="26"/>
    <n v="133.65"/>
    <n v="0.05"/>
    <x v="0"/>
    <n v="56.28"/>
    <n v="4.9800000000000004"/>
    <n v="0.8"/>
    <s v="Yukon"/>
    <x v="7"/>
    <s v="Small Business"/>
    <x v="0"/>
    <x v="5"/>
  </r>
  <r>
    <s v="Dave Poirier"/>
    <n v="1575"/>
    <d v="2011-09-12T00:00:00"/>
    <d v="2011-09-14T00:00:00"/>
    <s v="September"/>
    <s v="2011"/>
    <n v="2"/>
    <b v="0"/>
    <s v="Medium"/>
    <n v="10"/>
    <n v="525.67399999999998"/>
    <n v="0.08"/>
    <x v="0"/>
    <n v="-147.02000000000001"/>
    <n v="65.989999999999995"/>
    <n v="5.26"/>
    <s v="Yukon"/>
    <x v="7"/>
    <s v="Small Business"/>
    <x v="1"/>
    <x v="3"/>
  </r>
  <r>
    <s v="Aleksandra Gannaway"/>
    <n v="1637"/>
    <d v="2011-02-07T00:00:00"/>
    <d v="2011-02-07T00:00:00"/>
    <s v="February"/>
    <s v="2011"/>
    <n v="0"/>
    <s v="FREE DELIVERY"/>
    <s v="Not Specified"/>
    <n v="36"/>
    <n v="1225.52"/>
    <n v="0.1"/>
    <x v="2"/>
    <n v="-1191.1300000000001"/>
    <n v="35.479999999999997"/>
    <n v="35"/>
    <s v="Yukon"/>
    <x v="7"/>
    <s v="Corporate"/>
    <x v="0"/>
    <x v="0"/>
  </r>
  <r>
    <s v="Aleksandra Gannaway"/>
    <n v="1637"/>
    <d v="2011-02-07T00:00:00"/>
    <d v="2011-02-07T00:00:00"/>
    <s v="February"/>
    <s v="2011"/>
    <n v="0"/>
    <s v="FREE DELIVERY"/>
    <s v="Not Specified"/>
    <n v="10"/>
    <n v="1024.29"/>
    <n v="7.0000000000000007E-2"/>
    <x v="0"/>
    <n v="-95.52"/>
    <n v="99.99"/>
    <n v="19.989999999999998"/>
    <s v="Yukon"/>
    <x v="7"/>
    <s v="Corporate"/>
    <x v="1"/>
    <x v="7"/>
  </r>
  <r>
    <s v="Aleksandra Gannaway"/>
    <n v="1637"/>
    <d v="2011-02-07T00:00:00"/>
    <d v="2011-02-09T00:00:00"/>
    <s v="February"/>
    <s v="2011"/>
    <n v="2"/>
    <b v="0"/>
    <s v="Not Specified"/>
    <n v="47"/>
    <n v="1348.57"/>
    <n v="0.08"/>
    <x v="0"/>
    <n v="19.57"/>
    <n v="30.98"/>
    <n v="8.99"/>
    <s v="Yukon"/>
    <x v="7"/>
    <s v="Corporate"/>
    <x v="0"/>
    <x v="12"/>
  </r>
  <r>
    <s v="Kean Thornton"/>
    <n v="1888"/>
    <d v="2010-10-30T00:00:00"/>
    <d v="2010-10-30T00:00:00"/>
    <s v="October"/>
    <s v="2010"/>
    <n v="0"/>
    <s v="FREE DELIVERY"/>
    <s v="Not Specified"/>
    <n v="38"/>
    <n v="1264.46"/>
    <n v="0"/>
    <x v="1"/>
    <n v="-1249.3900000000001"/>
    <n v="31.76"/>
    <n v="45.51"/>
    <s v="Yukon"/>
    <x v="7"/>
    <s v="Corporate"/>
    <x v="2"/>
    <x v="10"/>
  </r>
  <r>
    <s v="Kean Thornton"/>
    <n v="1888"/>
    <d v="2010-10-30T00:00:00"/>
    <d v="2010-10-31T00:00:00"/>
    <s v="October"/>
    <s v="2010"/>
    <n v="1"/>
    <b v="0"/>
    <s v="Not Specified"/>
    <n v="35"/>
    <n v="158.25"/>
    <n v="0.09"/>
    <x v="0"/>
    <n v="-114.74"/>
    <n v="4.57"/>
    <n v="5.42"/>
    <s v="Yukon"/>
    <x v="7"/>
    <s v="Corporate"/>
    <x v="0"/>
    <x v="2"/>
  </r>
  <r>
    <s v="Rob Lucas"/>
    <n v="2052"/>
    <d v="2012-04-12T00:00:00"/>
    <d v="2012-04-14T00:00:00"/>
    <s v="April"/>
    <s v="2012"/>
    <n v="2"/>
    <b v="0"/>
    <s v="High"/>
    <n v="23"/>
    <n v="107.93"/>
    <n v="0"/>
    <x v="0"/>
    <n v="-68.14"/>
    <n v="4.13"/>
    <n v="5.34"/>
    <s v="Yukon"/>
    <x v="7"/>
    <s v="Small Business"/>
    <x v="0"/>
    <x v="2"/>
  </r>
  <r>
    <s v="Nora Paige"/>
    <n v="2055"/>
    <d v="2010-09-03T00:00:00"/>
    <d v="2010-09-05T00:00:00"/>
    <s v="September"/>
    <s v="2010"/>
    <n v="2"/>
    <b v="0"/>
    <s v="Critical"/>
    <n v="7"/>
    <n v="66.41"/>
    <n v="0.05"/>
    <x v="0"/>
    <n v="-32.35"/>
    <n v="8.74"/>
    <n v="8.2899999999999991"/>
    <s v="Yukon"/>
    <x v="7"/>
    <s v="Small Business"/>
    <x v="0"/>
    <x v="8"/>
  </r>
  <r>
    <s v="Eric Barreto"/>
    <n v="2309"/>
    <d v="2011-09-03T00:00:00"/>
    <d v="2011-09-05T00:00:00"/>
    <s v="September"/>
    <s v="2011"/>
    <n v="2"/>
    <b v="0"/>
    <s v="low"/>
    <n v="7"/>
    <n v="27.01"/>
    <n v="0.05"/>
    <x v="0"/>
    <n v="-1.3"/>
    <n v="3.8"/>
    <n v="1.49"/>
    <s v="Yukon"/>
    <x v="7"/>
    <s v="Consumer"/>
    <x v="0"/>
    <x v="2"/>
  </r>
  <r>
    <s v="Sara Luxemburg"/>
    <n v="2341"/>
    <d v="2010-05-29T00:00:00"/>
    <d v="2010-06-05T00:00:00"/>
    <s v="June"/>
    <s v="2010"/>
    <n v="7"/>
    <b v="0"/>
    <s v="low"/>
    <n v="29"/>
    <n v="157.49"/>
    <n v="0.09"/>
    <x v="0"/>
    <n v="-58.25"/>
    <n v="5.78"/>
    <n v="4.96"/>
    <s v="Yukon"/>
    <x v="7"/>
    <s v="Small Business"/>
    <x v="0"/>
    <x v="5"/>
  </r>
  <r>
    <s v="Adam Hart"/>
    <n v="2436"/>
    <d v="2011-09-10T00:00:00"/>
    <d v="2011-09-13T00:00:00"/>
    <s v="September"/>
    <s v="2011"/>
    <n v="3"/>
    <b v="0"/>
    <s v="Not Specified"/>
    <n v="14"/>
    <n v="330.21"/>
    <n v="7.0000000000000007E-2"/>
    <x v="2"/>
    <n v="83.24"/>
    <n v="22.84"/>
    <n v="5.47"/>
    <s v="Yukon"/>
    <x v="7"/>
    <s v="Corporate"/>
    <x v="0"/>
    <x v="5"/>
  </r>
  <r>
    <s v="Bobby Elias"/>
    <n v="2500"/>
    <d v="2012-08-14T00:00:00"/>
    <d v="2012-08-16T00:00:00"/>
    <s v="August"/>
    <s v="2012"/>
    <n v="2"/>
    <b v="0"/>
    <s v="High"/>
    <n v="5"/>
    <n v="22.56"/>
    <n v="0.04"/>
    <x v="0"/>
    <n v="-25.56"/>
    <n v="3.36"/>
    <n v="6.27"/>
    <s v="Yukon"/>
    <x v="7"/>
    <s v="Small Business"/>
    <x v="0"/>
    <x v="2"/>
  </r>
  <r>
    <s v="Roland Fjeld"/>
    <n v="2535"/>
    <d v="2010-05-24T00:00:00"/>
    <d v="2010-05-26T00:00:00"/>
    <s v="May"/>
    <s v="2010"/>
    <n v="2"/>
    <b v="0"/>
    <s v="low"/>
    <n v="6"/>
    <n v="82.72"/>
    <n v="0.08"/>
    <x v="0"/>
    <n v="-29.71"/>
    <n v="14.48"/>
    <n v="1.99"/>
    <s v="Yukon"/>
    <x v="7"/>
    <s v="Corporate"/>
    <x v="1"/>
    <x v="7"/>
  </r>
  <r>
    <s v="Bill Shonely"/>
    <n v="2658"/>
    <d v="2011-09-22T00:00:00"/>
    <d v="2011-09-23T00:00:00"/>
    <s v="September"/>
    <s v="2011"/>
    <n v="1"/>
    <b v="0"/>
    <s v="Medium"/>
    <n v="34"/>
    <n v="229.51"/>
    <n v="0.04"/>
    <x v="0"/>
    <n v="-189.33"/>
    <n v="6.48"/>
    <n v="9.5399999999999991"/>
    <s v="Yukon"/>
    <x v="7"/>
    <s v="Small Business"/>
    <x v="0"/>
    <x v="5"/>
  </r>
  <r>
    <s v="Bill Shonely"/>
    <n v="2658"/>
    <d v="2011-09-22T00:00:00"/>
    <d v="2011-09-22T00:00:00"/>
    <s v="September"/>
    <s v="2011"/>
    <n v="0"/>
    <s v="FREE DELIVERY"/>
    <s v="Medium"/>
    <n v="32"/>
    <n v="473"/>
    <n v="0.09"/>
    <x v="2"/>
    <n v="-185.8"/>
    <n v="15.42"/>
    <n v="10.68"/>
    <s v="Yukon"/>
    <x v="7"/>
    <s v="Small Business"/>
    <x v="0"/>
    <x v="0"/>
  </r>
  <r>
    <s v="Dave Poirier"/>
    <n v="2725"/>
    <d v="2009-05-20T00:00:00"/>
    <d v="2009-05-21T00:00:00"/>
    <s v="May"/>
    <s v="2009"/>
    <n v="1"/>
    <b v="0"/>
    <s v="Not Specified"/>
    <n v="39"/>
    <n v="2178.431"/>
    <n v="0.01"/>
    <x v="2"/>
    <n v="396.97"/>
    <n v="65.989999999999995"/>
    <n v="8.99"/>
    <s v="Yukon"/>
    <x v="7"/>
    <s v="Small Business"/>
    <x v="1"/>
    <x v="3"/>
  </r>
  <r>
    <s v="Denny Ordway"/>
    <n v="2756"/>
    <d v="2009-04-17T00:00:00"/>
    <d v="2009-04-18T00:00:00"/>
    <s v="April"/>
    <s v="2009"/>
    <n v="1"/>
    <b v="0"/>
    <s v="Critical"/>
    <n v="25"/>
    <n v="1344.88"/>
    <n v="0.06"/>
    <x v="0"/>
    <n v="-13.77"/>
    <n v="55.94"/>
    <n v="4"/>
    <s v="Yukon"/>
    <x v="7"/>
    <s v="Small Business"/>
    <x v="1"/>
    <x v="7"/>
  </r>
  <r>
    <s v="Denny Ordway"/>
    <n v="2756"/>
    <d v="2009-04-17T00:00:00"/>
    <d v="2009-04-17T00:00:00"/>
    <s v="April"/>
    <s v="2009"/>
    <n v="0"/>
    <s v="FREE DELIVERY"/>
    <s v="Critical"/>
    <n v="42"/>
    <n v="248.54"/>
    <n v="7.0000000000000007E-2"/>
    <x v="0"/>
    <n v="111.75"/>
    <n v="6.3"/>
    <n v="0.5"/>
    <s v="Yukon"/>
    <x v="7"/>
    <s v="Small Business"/>
    <x v="0"/>
    <x v="11"/>
  </r>
  <r>
    <s v="Bill Tyler"/>
    <n v="2853"/>
    <d v="2009-05-04T00:00:00"/>
    <d v="2009-05-07T00:00:00"/>
    <s v="May"/>
    <s v="2009"/>
    <n v="3"/>
    <b v="0"/>
    <s v="High"/>
    <n v="25"/>
    <n v="4253.6499999999996"/>
    <n v="0.05"/>
    <x v="2"/>
    <n v="943"/>
    <n v="178.47"/>
    <n v="19.989999999999998"/>
    <s v="Yukon"/>
    <x v="7"/>
    <s v="Consumer"/>
    <x v="0"/>
    <x v="0"/>
  </r>
  <r>
    <s v="Maureen Gastineau"/>
    <n v="2914"/>
    <d v="2010-03-02T00:00:00"/>
    <d v="2010-03-03T00:00:00"/>
    <s v="March"/>
    <s v="2010"/>
    <n v="1"/>
    <b v="0"/>
    <s v="Medium"/>
    <n v="3"/>
    <n v="62.88"/>
    <n v="0.09"/>
    <x v="0"/>
    <n v="-24.74"/>
    <n v="18.97"/>
    <n v="9.5399999999999991"/>
    <s v="Yukon"/>
    <x v="7"/>
    <s v="Consumer"/>
    <x v="0"/>
    <x v="5"/>
  </r>
  <r>
    <s v="Alan Schoenberger"/>
    <n v="2978"/>
    <d v="2011-05-02T00:00:00"/>
    <d v="2011-05-03T00:00:00"/>
    <s v="May"/>
    <s v="2011"/>
    <n v="1"/>
    <b v="0"/>
    <s v="Critical"/>
    <n v="34"/>
    <n v="6264.1854999999996"/>
    <n v="0.01"/>
    <x v="0"/>
    <n v="1312.04"/>
    <n v="205.99"/>
    <n v="19.989999999999998"/>
    <s v="Yukon"/>
    <x v="7"/>
    <s v="Corporate"/>
    <x v="1"/>
    <x v="3"/>
  </r>
  <r>
    <s v="Alan Schoenberger"/>
    <n v="2978"/>
    <d v="2011-05-02T00:00:00"/>
    <d v="2011-05-04T00:00:00"/>
    <s v="May"/>
    <s v="2011"/>
    <n v="2"/>
    <b v="0"/>
    <s v="Critical"/>
    <n v="36"/>
    <n v="5410.95"/>
    <n v="0.09"/>
    <x v="0"/>
    <n v="2077.91"/>
    <n v="162.93"/>
    <n v="19.989999999999998"/>
    <s v="Yukon"/>
    <x v="7"/>
    <s v="Corporate"/>
    <x v="0"/>
    <x v="8"/>
  </r>
  <r>
    <s v="Charles Crestani"/>
    <n v="3008"/>
    <d v="2011-11-07T00:00:00"/>
    <d v="2011-11-08T00:00:00"/>
    <s v="November"/>
    <s v="2011"/>
    <n v="1"/>
    <b v="0"/>
    <s v="Medium"/>
    <n v="41"/>
    <n v="6831.72"/>
    <n v="0.01"/>
    <x v="0"/>
    <n v="3081.02"/>
    <n v="162.93"/>
    <n v="19.989999999999998"/>
    <s v="Yukon"/>
    <x v="7"/>
    <s v="Consumer"/>
    <x v="0"/>
    <x v="8"/>
  </r>
  <r>
    <s v="Christy Brittain"/>
    <n v="3042"/>
    <d v="2009-11-20T00:00:00"/>
    <d v="2009-11-21T00:00:00"/>
    <s v="November"/>
    <s v="2009"/>
    <n v="1"/>
    <b v="0"/>
    <s v="Medium"/>
    <n v="26"/>
    <n v="103.87"/>
    <n v="0.1"/>
    <x v="0"/>
    <n v="15.42"/>
    <n v="4.26"/>
    <n v="1.2"/>
    <s v="Yukon"/>
    <x v="7"/>
    <s v="Consumer"/>
    <x v="0"/>
    <x v="12"/>
  </r>
  <r>
    <s v="Paul Lucas"/>
    <n v="3078"/>
    <d v="2010-02-11T00:00:00"/>
    <d v="2010-02-12T00:00:00"/>
    <s v="February"/>
    <s v="2010"/>
    <n v="1"/>
    <b v="0"/>
    <s v="High"/>
    <n v="12"/>
    <n v="33.86"/>
    <n v="0.05"/>
    <x v="0"/>
    <n v="0.35"/>
    <n v="2.88"/>
    <n v="0.7"/>
    <s v="Yukon"/>
    <x v="7"/>
    <s v="Corporate"/>
    <x v="0"/>
    <x v="12"/>
  </r>
  <r>
    <s v="Bradley Drucker"/>
    <n v="3175"/>
    <d v="2009-07-14T00:00:00"/>
    <d v="2009-07-16T00:00:00"/>
    <s v="July"/>
    <s v="2009"/>
    <n v="2"/>
    <b v="0"/>
    <s v="low"/>
    <n v="23"/>
    <n v="3553.62"/>
    <n v="7.0000000000000007E-2"/>
    <x v="0"/>
    <n v="521.69000000000005"/>
    <n v="165.2"/>
    <n v="19.989999999999998"/>
    <s v="Yukon"/>
    <x v="7"/>
    <s v="Small Business"/>
    <x v="0"/>
    <x v="0"/>
  </r>
  <r>
    <s v="Bryan Spruell"/>
    <n v="3300"/>
    <d v="2011-07-14T00:00:00"/>
    <d v="2011-07-19T00:00:00"/>
    <s v="July"/>
    <s v="2011"/>
    <n v="5"/>
    <b v="0"/>
    <s v="low"/>
    <n v="6"/>
    <n v="92.02"/>
    <n v="0.1"/>
    <x v="0"/>
    <n v="-47.36"/>
    <n v="15.98"/>
    <n v="4"/>
    <s v="Yukon"/>
    <x v="7"/>
    <s v="Home Office"/>
    <x v="1"/>
    <x v="7"/>
  </r>
  <r>
    <s v="Adam Hart"/>
    <n v="3328"/>
    <d v="2012-11-18T00:00:00"/>
    <d v="2012-11-25T00:00:00"/>
    <s v="November"/>
    <s v="2012"/>
    <n v="7"/>
    <b v="0"/>
    <s v="low"/>
    <n v="12"/>
    <n v="1736.41"/>
    <n v="0.1"/>
    <x v="1"/>
    <n v="-762.44"/>
    <n v="146.05000000000001"/>
    <n v="80.2"/>
    <s v="Yukon"/>
    <x v="7"/>
    <s v="Corporate"/>
    <x v="2"/>
    <x v="10"/>
  </r>
  <r>
    <s v="Bryan Spruell"/>
    <n v="3525"/>
    <d v="2011-12-21T00:00:00"/>
    <d v="2011-12-23T00:00:00"/>
    <s v="December"/>
    <s v="2011"/>
    <n v="2"/>
    <b v="0"/>
    <s v="Not Specified"/>
    <n v="38"/>
    <n v="115.43"/>
    <n v="0"/>
    <x v="0"/>
    <n v="11.41"/>
    <n v="2.78"/>
    <n v="1.34"/>
    <s v="Yukon"/>
    <x v="7"/>
    <s v="Home Office"/>
    <x v="0"/>
    <x v="12"/>
  </r>
  <r>
    <s v="Tom Prescott"/>
    <n v="3526"/>
    <d v="2011-03-15T00:00:00"/>
    <d v="2011-03-17T00:00:00"/>
    <s v="March"/>
    <s v="2011"/>
    <n v="2"/>
    <b v="0"/>
    <s v="low"/>
    <n v="20"/>
    <n v="246.06"/>
    <n v="0.08"/>
    <x v="0"/>
    <n v="20.67"/>
    <n v="12.07"/>
    <n v="6.2"/>
    <s v="Yukon"/>
    <x v="7"/>
    <s v="Small Business"/>
    <x v="2"/>
    <x v="4"/>
  </r>
  <r>
    <s v="Eric Barreto"/>
    <n v="3621"/>
    <d v="2010-05-05T00:00:00"/>
    <d v="2010-05-06T00:00:00"/>
    <s v="May"/>
    <s v="2010"/>
    <n v="1"/>
    <b v="0"/>
    <s v="Medium"/>
    <n v="14"/>
    <n v="83.87"/>
    <n v="0.06"/>
    <x v="0"/>
    <n v="-28.83"/>
    <n v="5.58"/>
    <n v="5.3"/>
    <s v="Yukon"/>
    <x v="7"/>
    <s v="Small Business"/>
    <x v="0"/>
    <x v="8"/>
  </r>
  <r>
    <s v="Brad Thomas"/>
    <n v="3649"/>
    <d v="2009-07-05T00:00:00"/>
    <d v="2009-07-10T00:00:00"/>
    <s v="July"/>
    <s v="2009"/>
    <n v="5"/>
    <b v="0"/>
    <s v="low"/>
    <n v="8"/>
    <n v="79.42"/>
    <n v="0.01"/>
    <x v="0"/>
    <n v="-15.46"/>
    <n v="8.8800000000000008"/>
    <n v="6.28"/>
    <s v="Yukon"/>
    <x v="7"/>
    <s v="Home Office"/>
    <x v="0"/>
    <x v="2"/>
  </r>
  <r>
    <s v="Brad Thomas"/>
    <n v="3649"/>
    <d v="2009-07-05T00:00:00"/>
    <d v="2009-07-14T00:00:00"/>
    <s v="July"/>
    <s v="2009"/>
    <n v="9"/>
    <b v="0"/>
    <s v="low"/>
    <n v="26"/>
    <n v="75.599999999999994"/>
    <n v="0.06"/>
    <x v="0"/>
    <n v="17.14"/>
    <n v="2.88"/>
    <n v="0.99"/>
    <s v="Yukon"/>
    <x v="7"/>
    <s v="Home Office"/>
    <x v="0"/>
    <x v="11"/>
  </r>
  <r>
    <s v="Karl Brown"/>
    <n v="3654"/>
    <d v="2012-06-02T00:00:00"/>
    <d v="2012-06-07T00:00:00"/>
    <s v="June"/>
    <s v="2012"/>
    <n v="5"/>
    <b v="0"/>
    <s v="low"/>
    <n v="41"/>
    <n v="95.73"/>
    <n v="0"/>
    <x v="0"/>
    <n v="-151.15"/>
    <n v="2.08"/>
    <n v="5.33"/>
    <s v="Yukon"/>
    <x v="7"/>
    <s v="Corporate"/>
    <x v="2"/>
    <x v="4"/>
  </r>
  <r>
    <s v="Thomas Thornton"/>
    <n v="3814"/>
    <d v="2011-02-21T00:00:00"/>
    <d v="2011-02-27T00:00:00"/>
    <s v="February"/>
    <s v="2011"/>
    <n v="6"/>
    <b v="0"/>
    <s v="low"/>
    <n v="43"/>
    <n v="1225.4100000000001"/>
    <n v="0.04"/>
    <x v="2"/>
    <n v="-138.02000000000001"/>
    <n v="28.28"/>
    <n v="13.99"/>
    <s v="Yukon"/>
    <x v="7"/>
    <s v="Consumer"/>
    <x v="0"/>
    <x v="0"/>
  </r>
  <r>
    <s v="Bobby Elias"/>
    <n v="3911"/>
    <d v="2011-03-16T00:00:00"/>
    <d v="2011-03-16T00:00:00"/>
    <s v="March"/>
    <s v="2011"/>
    <n v="0"/>
    <s v="FREE DELIVERY"/>
    <s v="Not Specified"/>
    <n v="24"/>
    <n v="370.72"/>
    <n v="0.1"/>
    <x v="0"/>
    <n v="-156.76"/>
    <n v="15.7"/>
    <n v="11.25"/>
    <s v="Yukon"/>
    <x v="7"/>
    <s v="Small Business"/>
    <x v="0"/>
    <x v="0"/>
  </r>
  <r>
    <s v="Anthony Garverick"/>
    <n v="4134"/>
    <d v="2011-01-11T00:00:00"/>
    <d v="2011-01-13T00:00:00"/>
    <s v="January"/>
    <s v="2011"/>
    <n v="2"/>
    <b v="0"/>
    <s v="Critical"/>
    <n v="48"/>
    <n v="6403.39"/>
    <n v="0.01"/>
    <x v="1"/>
    <n v="-824.15"/>
    <n v="130.97999999999999"/>
    <n v="54.74"/>
    <s v="Yukon"/>
    <x v="7"/>
    <s v="Small Business"/>
    <x v="2"/>
    <x v="9"/>
  </r>
  <r>
    <s v="Anthony Garverick"/>
    <n v="4134"/>
    <d v="2011-01-11T00:00:00"/>
    <d v="2011-01-11T00:00:00"/>
    <s v="January"/>
    <s v="2011"/>
    <n v="0"/>
    <s v="FREE DELIVERY"/>
    <s v="Critical"/>
    <n v="23"/>
    <n v="757.91"/>
    <n v="0.02"/>
    <x v="0"/>
    <n v="-16.05"/>
    <n v="30.97"/>
    <n v="4"/>
    <s v="Yukon"/>
    <x v="7"/>
    <s v="Small Business"/>
    <x v="1"/>
    <x v="7"/>
  </r>
  <r>
    <s v="Tamara Willingham"/>
    <n v="4230"/>
    <d v="2012-03-03T00:00:00"/>
    <d v="2012-03-04T00:00:00"/>
    <s v="March"/>
    <s v="2012"/>
    <n v="1"/>
    <b v="0"/>
    <s v="Critical"/>
    <n v="18"/>
    <n v="409.16"/>
    <n v="0.05"/>
    <x v="0"/>
    <n v="21.96"/>
    <n v="22.72"/>
    <n v="8.99"/>
    <s v="Yukon"/>
    <x v="7"/>
    <s v="Corporate"/>
    <x v="2"/>
    <x v="4"/>
  </r>
  <r>
    <s v="Tamara Willingham"/>
    <n v="4230"/>
    <d v="2012-03-03T00:00:00"/>
    <d v="2012-03-05T00:00:00"/>
    <s v="March"/>
    <s v="2012"/>
    <n v="2"/>
    <b v="0"/>
    <s v="Critical"/>
    <n v="46"/>
    <n v="2508.3159999999998"/>
    <n v="7.0000000000000007E-2"/>
    <x v="2"/>
    <n v="456.81"/>
    <n v="65.989999999999995"/>
    <n v="8.99"/>
    <s v="Yukon"/>
    <x v="7"/>
    <s v="Corporate"/>
    <x v="1"/>
    <x v="3"/>
  </r>
  <r>
    <s v="Dan Campbell"/>
    <n v="4324"/>
    <d v="2011-07-16T00:00:00"/>
    <d v="2011-07-18T00:00:00"/>
    <s v="July"/>
    <s v="2011"/>
    <n v="2"/>
    <b v="0"/>
    <s v="Critical"/>
    <n v="28"/>
    <n v="1165.33"/>
    <n v="0.04"/>
    <x v="0"/>
    <n v="154.85"/>
    <n v="40.97"/>
    <n v="8.99"/>
    <s v="Yukon"/>
    <x v="7"/>
    <s v="Small Business"/>
    <x v="0"/>
    <x v="12"/>
  </r>
  <r>
    <s v="Thea Hendricks"/>
    <n v="4581"/>
    <d v="2012-09-03T00:00:00"/>
    <d v="2012-09-05T00:00:00"/>
    <s v="September"/>
    <s v="2012"/>
    <n v="2"/>
    <b v="0"/>
    <s v="Not Specified"/>
    <n v="25"/>
    <n v="2325.42"/>
    <n v="0.02"/>
    <x v="0"/>
    <n v="739.91"/>
    <n v="90.48"/>
    <n v="19.989999999999998"/>
    <s v="Yukon"/>
    <x v="7"/>
    <s v="Home Office"/>
    <x v="0"/>
    <x v="8"/>
  </r>
  <r>
    <s v="Bradley Drucker"/>
    <n v="4706"/>
    <d v="2012-12-28T00:00:00"/>
    <d v="2012-12-30T00:00:00"/>
    <s v="December"/>
    <s v="2012"/>
    <n v="2"/>
    <b v="0"/>
    <s v="Not Specified"/>
    <n v="30"/>
    <n v="2116.6999999999998"/>
    <n v="0.02"/>
    <x v="0"/>
    <n v="488.82"/>
    <n v="67.28"/>
    <n v="19.989999999999998"/>
    <s v="Yukon"/>
    <x v="7"/>
    <s v="Small Business"/>
    <x v="0"/>
    <x v="2"/>
  </r>
  <r>
    <s v="David Kendrick"/>
    <n v="4738"/>
    <d v="2012-04-07T00:00:00"/>
    <d v="2012-04-08T00:00:00"/>
    <s v="April"/>
    <s v="2012"/>
    <n v="1"/>
    <b v="0"/>
    <s v="High"/>
    <n v="2"/>
    <n v="10.39"/>
    <n v="0.02"/>
    <x v="0"/>
    <n v="-7.97"/>
    <n v="4.71"/>
    <n v="0.7"/>
    <s v="Yukon"/>
    <x v="7"/>
    <s v="Home Office"/>
    <x v="0"/>
    <x v="6"/>
  </r>
  <r>
    <s v="Christy Brittain"/>
    <n v="4771"/>
    <d v="2012-12-13T00:00:00"/>
    <d v="2012-12-15T00:00:00"/>
    <s v="December"/>
    <s v="2012"/>
    <n v="2"/>
    <b v="0"/>
    <s v="Critical"/>
    <n v="4"/>
    <n v="135.928"/>
    <n v="0.04"/>
    <x v="1"/>
    <n v="-126.47"/>
    <n v="31.76"/>
    <n v="45.51"/>
    <s v="Yukon"/>
    <x v="7"/>
    <s v="Consumer"/>
    <x v="2"/>
    <x v="10"/>
  </r>
  <r>
    <s v="Kean Thornton"/>
    <n v="4804"/>
    <d v="2012-01-27T00:00:00"/>
    <d v="2012-01-28T00:00:00"/>
    <s v="January"/>
    <s v="2012"/>
    <n v="1"/>
    <b v="0"/>
    <s v="High"/>
    <n v="13"/>
    <n v="463.83"/>
    <n v="0"/>
    <x v="0"/>
    <n v="103.26"/>
    <n v="33.979999999999997"/>
    <n v="1.99"/>
    <s v="Yukon"/>
    <x v="7"/>
    <s v="Corporate"/>
    <x v="1"/>
    <x v="7"/>
  </r>
  <r>
    <s v="Luke Foster"/>
    <n v="4870"/>
    <d v="2009-08-05T00:00:00"/>
    <d v="2009-08-06T00:00:00"/>
    <s v="August"/>
    <s v="2009"/>
    <n v="1"/>
    <b v="0"/>
    <s v="Medium"/>
    <n v="44"/>
    <n v="17248.09"/>
    <n v="0.08"/>
    <x v="1"/>
    <n v="2048.63"/>
    <n v="400.98"/>
    <n v="42.52"/>
    <s v="Yukon"/>
    <x v="7"/>
    <s v="Corporate"/>
    <x v="2"/>
    <x v="10"/>
  </r>
  <r>
    <s v="Giulietta Dortch"/>
    <n v="4931"/>
    <d v="2009-11-16T00:00:00"/>
    <d v="2009-11-16T00:00:00"/>
    <s v="November"/>
    <s v="2009"/>
    <n v="0"/>
    <s v="FREE DELIVERY"/>
    <s v="Critical"/>
    <n v="22"/>
    <n v="168.31"/>
    <n v="0.1"/>
    <x v="0"/>
    <n v="46.49"/>
    <n v="8.17"/>
    <n v="1.69"/>
    <s v="Yukon"/>
    <x v="7"/>
    <s v="Corporate"/>
    <x v="0"/>
    <x v="5"/>
  </r>
  <r>
    <s v="Giulietta Dortch"/>
    <n v="4931"/>
    <d v="2009-11-16T00:00:00"/>
    <d v="2009-11-18T00:00:00"/>
    <s v="November"/>
    <s v="2009"/>
    <n v="2"/>
    <b v="0"/>
    <s v="Critical"/>
    <n v="45"/>
    <n v="4282.7250000000004"/>
    <n v="0.03"/>
    <x v="0"/>
    <n v="1371.74"/>
    <n v="110.99"/>
    <n v="2.5"/>
    <s v="Yukon"/>
    <x v="7"/>
    <s v="Corporate"/>
    <x v="1"/>
    <x v="3"/>
  </r>
  <r>
    <s v="Mark Haberlin"/>
    <n v="5094"/>
    <d v="2010-03-28T00:00:00"/>
    <d v="2010-03-30T00:00:00"/>
    <s v="March"/>
    <s v="2010"/>
    <n v="2"/>
    <b v="0"/>
    <s v="Not Specified"/>
    <n v="2"/>
    <n v="79.58"/>
    <n v="0.06"/>
    <x v="0"/>
    <n v="-38.28"/>
    <n v="37.44"/>
    <n v="4.2699999999999996"/>
    <s v="Yukon"/>
    <x v="7"/>
    <s v="Small Business"/>
    <x v="0"/>
    <x v="12"/>
  </r>
  <r>
    <s v="Bradley Drucker"/>
    <n v="5188"/>
    <d v="2011-03-01T00:00:00"/>
    <d v="2011-03-04T00:00:00"/>
    <s v="March"/>
    <s v="2011"/>
    <n v="3"/>
    <b v="0"/>
    <s v="Not Specified"/>
    <n v="24"/>
    <n v="192.8"/>
    <n v="0.05"/>
    <x v="0"/>
    <n v="31"/>
    <n v="8.01"/>
    <n v="2.87"/>
    <s v="Yukon"/>
    <x v="7"/>
    <s v="Small Business"/>
    <x v="0"/>
    <x v="5"/>
  </r>
  <r>
    <s v="Evan Henry"/>
    <n v="5189"/>
    <d v="2010-11-25T00:00:00"/>
    <d v="2010-12-02T00:00:00"/>
    <s v="December"/>
    <s v="2010"/>
    <n v="7"/>
    <b v="0"/>
    <s v="low"/>
    <n v="12"/>
    <n v="900.06"/>
    <n v="0.05"/>
    <x v="0"/>
    <n v="-221.12"/>
    <n v="73.98"/>
    <n v="14.52"/>
    <s v="Yukon"/>
    <x v="7"/>
    <s v="Corporate"/>
    <x v="1"/>
    <x v="7"/>
  </r>
  <r>
    <s v="Bobby Elias"/>
    <n v="5408"/>
    <d v="2012-07-20T00:00:00"/>
    <d v="2012-07-27T00:00:00"/>
    <s v="July"/>
    <s v="2012"/>
    <n v="7"/>
    <b v="0"/>
    <s v="low"/>
    <n v="20"/>
    <n v="88.82"/>
    <n v="0.01"/>
    <x v="0"/>
    <n v="38.35"/>
    <n v="4.13"/>
    <n v="0.5"/>
    <s v="Yukon"/>
    <x v="7"/>
    <s v="Small Business"/>
    <x v="0"/>
    <x v="11"/>
  </r>
  <r>
    <s v="Bobby Elias"/>
    <n v="5408"/>
    <d v="2012-07-20T00:00:00"/>
    <d v="2012-07-29T00:00:00"/>
    <s v="July"/>
    <s v="2012"/>
    <n v="9"/>
    <b v="0"/>
    <s v="low"/>
    <n v="11"/>
    <n v="2392.23"/>
    <n v="0.04"/>
    <x v="0"/>
    <n v="1216.74"/>
    <n v="209.84"/>
    <n v="21.21"/>
    <s v="Yukon"/>
    <x v="7"/>
    <s v="Small Business"/>
    <x v="2"/>
    <x v="4"/>
  </r>
  <r>
    <s v="Karl Brown"/>
    <n v="5472"/>
    <d v="2010-04-10T00:00:00"/>
    <d v="2010-04-12T00:00:00"/>
    <s v="April"/>
    <s v="2010"/>
    <n v="2"/>
    <b v="0"/>
    <s v="low"/>
    <n v="32"/>
    <n v="216.08"/>
    <n v="0"/>
    <x v="0"/>
    <n v="-84.33"/>
    <n v="6.48"/>
    <n v="6.65"/>
    <s v="Yukon"/>
    <x v="7"/>
    <s v="Corporate"/>
    <x v="0"/>
    <x v="5"/>
  </r>
  <r>
    <s v="Karl Brown"/>
    <n v="5472"/>
    <d v="2010-04-10T00:00:00"/>
    <d v="2010-04-14T00:00:00"/>
    <s v="April"/>
    <s v="2010"/>
    <n v="4"/>
    <b v="0"/>
    <s v="low"/>
    <n v="27"/>
    <n v="339.03"/>
    <n v="0.09"/>
    <x v="0"/>
    <n v="-24.44"/>
    <n v="13.48"/>
    <n v="4.51"/>
    <s v="Yukon"/>
    <x v="7"/>
    <s v="Corporate"/>
    <x v="0"/>
    <x v="0"/>
  </r>
  <r>
    <s v="Karl Brown"/>
    <n v="5472"/>
    <d v="2010-04-10T00:00:00"/>
    <d v="2010-04-12T00:00:00"/>
    <s v="April"/>
    <s v="2010"/>
    <n v="2"/>
    <b v="0"/>
    <s v="low"/>
    <n v="12"/>
    <n v="1098.1489999999999"/>
    <n v="0.09"/>
    <x v="0"/>
    <n v="-182.97"/>
    <n v="115.99"/>
    <n v="5.92"/>
    <s v="Yukon"/>
    <x v="7"/>
    <s v="Corporate"/>
    <x v="1"/>
    <x v="3"/>
  </r>
  <r>
    <s v="Grant Thornton"/>
    <n v="5702"/>
    <d v="2010-09-06T00:00:00"/>
    <d v="2010-09-08T00:00:00"/>
    <s v="September"/>
    <s v="2010"/>
    <n v="2"/>
    <b v="0"/>
    <s v="Not Specified"/>
    <n v="20"/>
    <n v="2039.39"/>
    <n v="0.01"/>
    <x v="0"/>
    <n v="199.73"/>
    <n v="99.99"/>
    <n v="19.989999999999998"/>
    <s v="Yukon"/>
    <x v="7"/>
    <s v="Corporate"/>
    <x v="1"/>
    <x v="7"/>
  </r>
  <r>
    <s v="Giulietta Dortch"/>
    <n v="5958"/>
    <d v="2011-09-15T00:00:00"/>
    <d v="2011-09-17T00:00:00"/>
    <s v="September"/>
    <s v="2011"/>
    <n v="2"/>
    <b v="0"/>
    <s v="Medium"/>
    <n v="3"/>
    <n v="2036.97"/>
    <n v="0.03"/>
    <x v="0"/>
    <n v="-2397.44"/>
    <n v="699.99"/>
    <n v="24.49"/>
    <s v="Yukon"/>
    <x v="7"/>
    <s v="Small Business"/>
    <x v="1"/>
    <x v="13"/>
  </r>
  <r>
    <s v="Giulietta Dortch"/>
    <n v="5958"/>
    <d v="2011-09-15T00:00:00"/>
    <d v="2011-09-15T00:00:00"/>
    <s v="September"/>
    <s v="2011"/>
    <n v="0"/>
    <s v="FREE DELIVERY"/>
    <s v="Medium"/>
    <n v="21"/>
    <n v="2629.6640000000002"/>
    <n v="0.09"/>
    <x v="1"/>
    <n v="27.74"/>
    <n v="159.31"/>
    <n v="60"/>
    <s v="Yukon"/>
    <x v="7"/>
    <s v="Small Business"/>
    <x v="2"/>
    <x v="10"/>
  </r>
  <r>
    <s v="Eric Barreto"/>
    <n v="5984"/>
    <d v="2009-06-17T00:00:00"/>
    <d v="2009-06-22T00:00:00"/>
    <s v="June"/>
    <s v="2009"/>
    <n v="5"/>
    <b v="0"/>
    <s v="low"/>
    <n v="37"/>
    <n v="394.62"/>
    <n v="0.06"/>
    <x v="0"/>
    <n v="-31.39"/>
    <n v="10.89"/>
    <n v="4.5"/>
    <s v="Yukon"/>
    <x v="7"/>
    <s v="Consumer"/>
    <x v="0"/>
    <x v="1"/>
  </r>
  <r>
    <s v="Eric Barreto"/>
    <n v="5984"/>
    <d v="2009-06-17T00:00:00"/>
    <d v="2009-06-22T00:00:00"/>
    <s v="June"/>
    <s v="2009"/>
    <n v="5"/>
    <b v="0"/>
    <s v="low"/>
    <n v="42"/>
    <n v="464.64"/>
    <n v="0.03"/>
    <x v="0"/>
    <n v="14.48"/>
    <n v="10.64"/>
    <n v="5.16"/>
    <s v="Yukon"/>
    <x v="7"/>
    <s v="Consumer"/>
    <x v="2"/>
    <x v="4"/>
  </r>
  <r>
    <s v="Eric Barreto"/>
    <n v="5984"/>
    <d v="2009-06-17T00:00:00"/>
    <d v="2009-06-19T00:00:00"/>
    <s v="June"/>
    <s v="2009"/>
    <n v="2"/>
    <b v="0"/>
    <s v="low"/>
    <n v="11"/>
    <n v="96.68"/>
    <n v="0.03"/>
    <x v="0"/>
    <n v="22.25"/>
    <n v="7.96"/>
    <n v="4.95"/>
    <s v="Yukon"/>
    <x v="7"/>
    <s v="Consumer"/>
    <x v="2"/>
    <x v="4"/>
  </r>
  <r>
    <s v="Ellis Ballard"/>
    <n v="5989"/>
    <d v="2011-10-14T00:00:00"/>
    <d v="2011-10-16T00:00:00"/>
    <s v="October"/>
    <s v="2011"/>
    <n v="2"/>
    <b v="0"/>
    <s v="Medium"/>
    <n v="6"/>
    <n v="155.47999999999999"/>
    <n v="0.1"/>
    <x v="0"/>
    <n v="-6.64"/>
    <n v="25.98"/>
    <n v="5.37"/>
    <s v="Yukon"/>
    <x v="7"/>
    <s v="Corporate"/>
    <x v="0"/>
    <x v="1"/>
  </r>
  <r>
    <s v="Ellis Ballard"/>
    <n v="5989"/>
    <d v="2011-10-14T00:00:00"/>
    <d v="2011-10-15T00:00:00"/>
    <s v="October"/>
    <s v="2011"/>
    <n v="1"/>
    <b v="0"/>
    <s v="Medium"/>
    <n v="21"/>
    <n v="56.77"/>
    <n v="0.06"/>
    <x v="0"/>
    <n v="-3.2"/>
    <n v="2.78"/>
    <n v="1.34"/>
    <s v="Yukon"/>
    <x v="7"/>
    <s v="Corporate"/>
    <x v="0"/>
    <x v="12"/>
  </r>
  <r>
    <s v="Eric Murdock"/>
    <n v="5990"/>
    <d v="2010-04-07T00:00:00"/>
    <d v="2010-04-08T00:00:00"/>
    <s v="April"/>
    <s v="2010"/>
    <n v="1"/>
    <b v="0"/>
    <s v="Critical"/>
    <n v="9"/>
    <n v="63.91"/>
    <n v="0.06"/>
    <x v="0"/>
    <n v="-27.78"/>
    <n v="6.48"/>
    <n v="6.35"/>
    <s v="Yukon"/>
    <x v="7"/>
    <s v="Home Office"/>
    <x v="0"/>
    <x v="5"/>
  </r>
  <r>
    <s v="Aleksandra Gannaway"/>
    <n v="6054"/>
    <d v="2011-09-08T00:00:00"/>
    <d v="2011-09-10T00:00:00"/>
    <s v="September"/>
    <s v="2011"/>
    <n v="2"/>
    <b v="0"/>
    <s v="low"/>
    <n v="6"/>
    <n v="27.32"/>
    <n v="0.05"/>
    <x v="2"/>
    <n v="-5.87"/>
    <n v="2.08"/>
    <n v="5.33"/>
    <s v="Yukon"/>
    <x v="7"/>
    <s v="Corporate"/>
    <x v="2"/>
    <x v="4"/>
  </r>
  <r>
    <s v="Aleksandra Gannaway"/>
    <n v="6054"/>
    <d v="2011-09-08T00:00:00"/>
    <d v="2011-09-13T00:00:00"/>
    <s v="September"/>
    <s v="2011"/>
    <n v="5"/>
    <b v="0"/>
    <s v="low"/>
    <n v="43"/>
    <n v="643.30999999999995"/>
    <n v="0.08"/>
    <x v="2"/>
    <n v="-231.34"/>
    <n v="15.42"/>
    <n v="10.68"/>
    <s v="Yukon"/>
    <x v="7"/>
    <s v="Corporate"/>
    <x v="0"/>
    <x v="0"/>
  </r>
  <r>
    <s v="Jill Fjeld"/>
    <n v="6531"/>
    <d v="2010-07-17T00:00:00"/>
    <d v="2010-07-19T00:00:00"/>
    <s v="July"/>
    <s v="2010"/>
    <n v="2"/>
    <b v="0"/>
    <s v="High"/>
    <n v="42"/>
    <n v="188.23"/>
    <n v="0.05"/>
    <x v="0"/>
    <n v="-145.1"/>
    <n v="4.37"/>
    <n v="5.15"/>
    <s v="Yukon"/>
    <x v="7"/>
    <s v="Home Office"/>
    <x v="0"/>
    <x v="1"/>
  </r>
  <r>
    <s v="Jill Fjeld"/>
    <n v="6531"/>
    <d v="2010-07-17T00:00:00"/>
    <d v="2010-07-19T00:00:00"/>
    <s v="July"/>
    <s v="2010"/>
    <n v="2"/>
    <b v="0"/>
    <s v="High"/>
    <n v="28"/>
    <n v="541.95000000000005"/>
    <n v="0.06"/>
    <x v="0"/>
    <n v="143.04"/>
    <n v="19.84"/>
    <n v="4.0999999999999996"/>
    <s v="Yukon"/>
    <x v="7"/>
    <s v="Home Office"/>
    <x v="0"/>
    <x v="12"/>
  </r>
  <r>
    <s v="Anne McFarland"/>
    <n v="6564"/>
    <d v="2011-01-21T00:00:00"/>
    <d v="2011-01-21T00:00:00"/>
    <s v="January"/>
    <s v="2011"/>
    <n v="0"/>
    <s v="FREE DELIVERY"/>
    <s v="low"/>
    <n v="26"/>
    <n v="448.23"/>
    <n v="0.01"/>
    <x v="0"/>
    <n v="110.6"/>
    <n v="15.98"/>
    <n v="4"/>
    <s v="Yukon"/>
    <x v="7"/>
    <s v="Consumer"/>
    <x v="1"/>
    <x v="7"/>
  </r>
  <r>
    <s v="Kean Thornton"/>
    <n v="6566"/>
    <d v="2011-05-21T00:00:00"/>
    <d v="2011-05-21T00:00:00"/>
    <s v="May"/>
    <s v="2011"/>
    <n v="0"/>
    <s v="FREE DELIVERY"/>
    <s v="Critical"/>
    <n v="21"/>
    <n v="748.83"/>
    <n v="0.01"/>
    <x v="0"/>
    <n v="250.01"/>
    <n v="33.979999999999997"/>
    <n v="1.99"/>
    <s v="Yukon"/>
    <x v="7"/>
    <s v="Corporate"/>
    <x v="1"/>
    <x v="7"/>
  </r>
  <r>
    <s v="Astrea Jones"/>
    <n v="6693"/>
    <d v="2012-05-24T00:00:00"/>
    <d v="2012-05-26T00:00:00"/>
    <s v="May"/>
    <s v="2012"/>
    <n v="2"/>
    <b v="0"/>
    <s v="Critical"/>
    <n v="16"/>
    <n v="40.85"/>
    <n v="0.09"/>
    <x v="0"/>
    <n v="6.46"/>
    <n v="2.62"/>
    <n v="0.8"/>
    <s v="Yukon"/>
    <x v="7"/>
    <s v="Corporate"/>
    <x v="0"/>
    <x v="6"/>
  </r>
  <r>
    <s v="Robert Barroso"/>
    <n v="6753"/>
    <d v="2010-09-26T00:00:00"/>
    <d v="2010-09-28T00:00:00"/>
    <s v="September"/>
    <s v="2010"/>
    <n v="2"/>
    <b v="0"/>
    <s v="low"/>
    <n v="7"/>
    <n v="53.14"/>
    <n v="0.04"/>
    <x v="0"/>
    <n v="14.57"/>
    <n v="6.64"/>
    <n v="4.95"/>
    <s v="Yukon"/>
    <x v="7"/>
    <s v="Small Business"/>
    <x v="2"/>
    <x v="4"/>
  </r>
  <r>
    <s v="Bobby Elias"/>
    <n v="6788"/>
    <d v="2011-08-04T00:00:00"/>
    <d v="2011-08-06T00:00:00"/>
    <s v="August"/>
    <s v="2011"/>
    <n v="2"/>
    <b v="0"/>
    <s v="Not Specified"/>
    <n v="41"/>
    <n v="127.84"/>
    <n v="0.02"/>
    <x v="2"/>
    <n v="12.69"/>
    <n v="2.94"/>
    <n v="0.96"/>
    <s v="Yukon"/>
    <x v="7"/>
    <s v="Small Business"/>
    <x v="0"/>
    <x v="12"/>
  </r>
  <r>
    <s v="Bobby Elias"/>
    <n v="6788"/>
    <d v="2011-08-04T00:00:00"/>
    <d v="2011-08-05T00:00:00"/>
    <s v="August"/>
    <s v="2011"/>
    <n v="1"/>
    <b v="0"/>
    <s v="Not Specified"/>
    <n v="6"/>
    <n v="11.15"/>
    <n v="7.0000000000000007E-2"/>
    <x v="0"/>
    <n v="-2.62"/>
    <n v="1.81"/>
    <n v="0.75"/>
    <s v="Yukon"/>
    <x v="7"/>
    <s v="Small Business"/>
    <x v="0"/>
    <x v="6"/>
  </r>
  <r>
    <s v="Peter Buhler"/>
    <n v="6880"/>
    <d v="2009-05-25T00:00:00"/>
    <d v="2009-05-27T00:00:00"/>
    <s v="May"/>
    <s v="2009"/>
    <n v="2"/>
    <b v="0"/>
    <s v="Medium"/>
    <n v="5"/>
    <n v="235.49"/>
    <n v="0.06"/>
    <x v="0"/>
    <n v="21.78"/>
    <n v="47.9"/>
    <n v="5.86"/>
    <s v="Yukon"/>
    <x v="7"/>
    <s v="Consumer"/>
    <x v="0"/>
    <x v="5"/>
  </r>
  <r>
    <s v="Maureen Gastineau"/>
    <n v="6886"/>
    <d v="2012-01-19T00:00:00"/>
    <d v="2012-01-20T00:00:00"/>
    <s v="January"/>
    <s v="2012"/>
    <n v="1"/>
    <b v="0"/>
    <s v="High"/>
    <n v="46"/>
    <n v="8177.07"/>
    <n v="0.08"/>
    <x v="0"/>
    <n v="2385.3000000000002"/>
    <n v="178.47"/>
    <n v="19.989999999999998"/>
    <s v="Yukon"/>
    <x v="7"/>
    <s v="Consumer"/>
    <x v="0"/>
    <x v="0"/>
  </r>
  <r>
    <s v="Dean Katz"/>
    <n v="7042"/>
    <d v="2012-01-08T00:00:00"/>
    <d v="2012-01-10T00:00:00"/>
    <s v="January"/>
    <s v="2012"/>
    <n v="2"/>
    <b v="0"/>
    <s v="Medium"/>
    <n v="4"/>
    <n v="1187.864"/>
    <n v="7.0000000000000007E-2"/>
    <x v="1"/>
    <n v="-347.16"/>
    <n v="376.13"/>
    <n v="85.63"/>
    <s v="Yukon"/>
    <x v="7"/>
    <s v="Home Office"/>
    <x v="2"/>
    <x v="10"/>
  </r>
  <r>
    <s v="Giulietta Dortch"/>
    <n v="7043"/>
    <d v="2009-01-25T00:00:00"/>
    <d v="2009-01-26T00:00:00"/>
    <s v="January"/>
    <s v="2009"/>
    <n v="1"/>
    <b v="0"/>
    <s v="Critical"/>
    <n v="4"/>
    <n v="11.08"/>
    <n v="0.06"/>
    <x v="0"/>
    <n v="-8.93"/>
    <n v="1.74"/>
    <n v="4.08"/>
    <s v="Yukon"/>
    <x v="7"/>
    <s v="Corporate"/>
    <x v="2"/>
    <x v="4"/>
  </r>
  <r>
    <s v="Thomas Thornton"/>
    <n v="7174"/>
    <d v="2012-03-10T00:00:00"/>
    <d v="2012-03-12T00:00:00"/>
    <s v="March"/>
    <s v="2012"/>
    <n v="2"/>
    <b v="0"/>
    <s v="Not Specified"/>
    <n v="10"/>
    <n v="141.91999999999999"/>
    <n v="0.06"/>
    <x v="0"/>
    <n v="12.2"/>
    <n v="13.73"/>
    <n v="8.99"/>
    <s v="Yukon"/>
    <x v="7"/>
    <s v="Consumer"/>
    <x v="2"/>
    <x v="4"/>
  </r>
  <r>
    <s v="Karen Carlisle"/>
    <n v="7458"/>
    <d v="2012-04-04T00:00:00"/>
    <d v="2012-04-06T00:00:00"/>
    <s v="April"/>
    <s v="2012"/>
    <n v="2"/>
    <b v="0"/>
    <s v="Critical"/>
    <n v="9"/>
    <n v="337.34"/>
    <n v="0.06"/>
    <x v="0"/>
    <n v="-69.84"/>
    <n v="39.479999999999997"/>
    <n v="1.99"/>
    <s v="Yukon"/>
    <x v="7"/>
    <s v="Corporate"/>
    <x v="1"/>
    <x v="7"/>
  </r>
  <r>
    <s v="Karl Brown"/>
    <n v="7812"/>
    <d v="2011-04-20T00:00:00"/>
    <d v="2011-04-27T00:00:00"/>
    <s v="April"/>
    <s v="2011"/>
    <n v="7"/>
    <b v="0"/>
    <s v="low"/>
    <n v="17"/>
    <n v="475.9"/>
    <n v="0.04"/>
    <x v="0"/>
    <n v="-5.18"/>
    <n v="27.42"/>
    <n v="19.46"/>
    <s v="Yukon"/>
    <x v="7"/>
    <s v="Corporate"/>
    <x v="2"/>
    <x v="4"/>
  </r>
  <r>
    <s v="Karl Brown"/>
    <n v="7812"/>
    <d v="2011-04-20T00:00:00"/>
    <d v="2011-04-22T00:00:00"/>
    <s v="April"/>
    <s v="2011"/>
    <n v="2"/>
    <b v="0"/>
    <s v="low"/>
    <n v="12"/>
    <n v="3635.63"/>
    <n v="0.09"/>
    <x v="1"/>
    <n v="104.48"/>
    <n v="320.64"/>
    <n v="29.2"/>
    <s v="Yukon"/>
    <x v="7"/>
    <s v="Corporate"/>
    <x v="2"/>
    <x v="10"/>
  </r>
  <r>
    <s v="Peter Buhler"/>
    <n v="7840"/>
    <d v="2011-01-08T00:00:00"/>
    <d v="2011-01-12T00:00:00"/>
    <s v="January"/>
    <s v="2011"/>
    <n v="4"/>
    <b v="0"/>
    <s v="low"/>
    <n v="34"/>
    <n v="157.56"/>
    <n v="0.1"/>
    <x v="0"/>
    <n v="-139.35"/>
    <n v="4.8899999999999997"/>
    <n v="4.93"/>
    <s v="Yukon"/>
    <x v="7"/>
    <s v="Consumer"/>
    <x v="1"/>
    <x v="7"/>
  </r>
  <r>
    <s v="Carlos Meador"/>
    <n v="7938"/>
    <d v="2010-03-13T00:00:00"/>
    <d v="2010-03-15T00:00:00"/>
    <s v="March"/>
    <s v="2010"/>
    <n v="2"/>
    <b v="0"/>
    <s v="Medium"/>
    <n v="16"/>
    <n v="2026.05"/>
    <n v="0.1"/>
    <x v="1"/>
    <n v="-357.65"/>
    <n v="135.99"/>
    <n v="28.63"/>
    <s v="Yukon"/>
    <x v="7"/>
    <s v="Corporate"/>
    <x v="2"/>
    <x v="14"/>
  </r>
  <r>
    <s v="Charles Crestani"/>
    <n v="8001"/>
    <d v="2010-11-19T00:00:00"/>
    <d v="2010-11-21T00:00:00"/>
    <s v="November"/>
    <s v="2010"/>
    <n v="2"/>
    <b v="0"/>
    <s v="High"/>
    <n v="15"/>
    <n v="37.700000000000003"/>
    <n v="0.1"/>
    <x v="0"/>
    <n v="-81.08"/>
    <n v="2.1800000000000002"/>
    <n v="7.09"/>
    <s v="Yukon"/>
    <x v="7"/>
    <s v="Consumer"/>
    <x v="0"/>
    <x v="5"/>
  </r>
  <r>
    <s v="Charles Crestani"/>
    <n v="8001"/>
    <d v="2010-11-19T00:00:00"/>
    <d v="2010-11-21T00:00:00"/>
    <s v="November"/>
    <s v="2010"/>
    <n v="2"/>
    <b v="0"/>
    <s v="High"/>
    <n v="47"/>
    <n v="1059.72"/>
    <n v="0.01"/>
    <x v="0"/>
    <n v="112.22"/>
    <n v="20.98"/>
    <n v="5.42"/>
    <s v="Yukon"/>
    <x v="7"/>
    <s v="Consumer"/>
    <x v="0"/>
    <x v="0"/>
  </r>
  <r>
    <s v="Maureen Gastineau"/>
    <n v="8101"/>
    <d v="2010-03-04T00:00:00"/>
    <d v="2010-03-06T00:00:00"/>
    <s v="March"/>
    <s v="2010"/>
    <n v="2"/>
    <b v="0"/>
    <s v="Medium"/>
    <n v="35"/>
    <n v="3491.71"/>
    <n v="0.04"/>
    <x v="1"/>
    <n v="-1216.6400000000001"/>
    <n v="95.95"/>
    <n v="74.349999999999994"/>
    <s v="Yukon"/>
    <x v="7"/>
    <s v="Consumer"/>
    <x v="2"/>
    <x v="14"/>
  </r>
  <r>
    <s v="Maureen Gastineau"/>
    <n v="8101"/>
    <d v="2010-03-04T00:00:00"/>
    <d v="2010-03-06T00:00:00"/>
    <s v="March"/>
    <s v="2010"/>
    <n v="2"/>
    <b v="0"/>
    <s v="Medium"/>
    <n v="15"/>
    <n v="485.16"/>
    <n v="0.1"/>
    <x v="0"/>
    <n v="-9.32"/>
    <n v="34.58"/>
    <n v="8.99"/>
    <s v="Yukon"/>
    <x v="7"/>
    <s v="Consumer"/>
    <x v="0"/>
    <x v="12"/>
  </r>
  <r>
    <s v="Giulietta Dortch"/>
    <n v="8161"/>
    <d v="2009-06-03T00:00:00"/>
    <d v="2009-06-05T00:00:00"/>
    <s v="June"/>
    <s v="2009"/>
    <n v="2"/>
    <b v="0"/>
    <s v="High"/>
    <n v="45"/>
    <n v="112.72"/>
    <n v="0.09"/>
    <x v="0"/>
    <n v="39.19"/>
    <n v="2.61"/>
    <n v="0.5"/>
    <s v="Yukon"/>
    <x v="7"/>
    <s v="Consumer"/>
    <x v="0"/>
    <x v="11"/>
  </r>
  <r>
    <s v="Karl Brown"/>
    <n v="8320"/>
    <d v="2009-09-19T00:00:00"/>
    <d v="2009-09-21T00:00:00"/>
    <s v="September"/>
    <s v="2009"/>
    <n v="2"/>
    <b v="0"/>
    <s v="Not Specified"/>
    <n v="22"/>
    <n v="150.34"/>
    <n v="0.06"/>
    <x v="2"/>
    <n v="-28.45"/>
    <n v="6.48"/>
    <n v="5.14"/>
    <s v="Yukon"/>
    <x v="7"/>
    <s v="Home Office"/>
    <x v="0"/>
    <x v="5"/>
  </r>
  <r>
    <s v="Jennifer Patt"/>
    <n v="8325"/>
    <d v="2009-01-14T00:00:00"/>
    <d v="2009-01-16T00:00:00"/>
    <s v="January"/>
    <s v="2009"/>
    <n v="2"/>
    <b v="0"/>
    <s v="Critical"/>
    <n v="21"/>
    <n v="2364.29"/>
    <n v="0.08"/>
    <x v="1"/>
    <n v="-220.05"/>
    <n v="115.99"/>
    <n v="56.14"/>
    <s v="Yukon"/>
    <x v="7"/>
    <s v="Home Office"/>
    <x v="1"/>
    <x v="16"/>
  </r>
  <r>
    <s v="Jennifer Patt"/>
    <n v="8325"/>
    <d v="2009-01-14T00:00:00"/>
    <d v="2009-01-17T00:00:00"/>
    <s v="January"/>
    <s v="2009"/>
    <n v="3"/>
    <b v="0"/>
    <s v="Critical"/>
    <n v="27"/>
    <n v="112.57"/>
    <n v="0.08"/>
    <x v="0"/>
    <n v="13.92"/>
    <n v="4.28"/>
    <n v="0.94"/>
    <s v="Yukon"/>
    <x v="7"/>
    <s v="Home Office"/>
    <x v="0"/>
    <x v="12"/>
  </r>
  <r>
    <s v="Cynthia Voltz"/>
    <n v="8576"/>
    <d v="2009-01-09T00:00:00"/>
    <d v="2009-01-11T00:00:00"/>
    <s v="January"/>
    <s v="2009"/>
    <n v="2"/>
    <b v="0"/>
    <s v="High"/>
    <n v="43"/>
    <n v="541.45000000000005"/>
    <n v="0"/>
    <x v="2"/>
    <n v="-164.25"/>
    <n v="11.66"/>
    <n v="8.99"/>
    <s v="Yukon"/>
    <x v="7"/>
    <s v="Corporate"/>
    <x v="0"/>
    <x v="12"/>
  </r>
  <r>
    <s v="David Kendrick"/>
    <n v="8582"/>
    <d v="2010-11-20T00:00:00"/>
    <d v="2010-11-20T00:00:00"/>
    <s v="November"/>
    <s v="2010"/>
    <n v="0"/>
    <s v="FREE DELIVERY"/>
    <s v="low"/>
    <n v="15"/>
    <n v="1556.55"/>
    <n v="0.04"/>
    <x v="0"/>
    <n v="436.02"/>
    <n v="105.34"/>
    <n v="24.49"/>
    <s v="Yukon"/>
    <x v="7"/>
    <s v="Home Office"/>
    <x v="2"/>
    <x v="4"/>
  </r>
  <r>
    <s v="Giulietta Dortch"/>
    <n v="8832"/>
    <d v="2012-02-02T00:00:00"/>
    <d v="2012-02-06T00:00:00"/>
    <s v="February"/>
    <s v="2012"/>
    <n v="4"/>
    <b v="0"/>
    <s v="low"/>
    <n v="39"/>
    <n v="647.80999999999995"/>
    <n v="0.1"/>
    <x v="0"/>
    <n v="8.65"/>
    <n v="17.670000000000002"/>
    <n v="8.99"/>
    <s v="Yukon"/>
    <x v="7"/>
    <s v="Small Business"/>
    <x v="2"/>
    <x v="4"/>
  </r>
  <r>
    <s v="Barry Pond"/>
    <n v="8901"/>
    <d v="2011-08-20T00:00:00"/>
    <d v="2011-08-27T00:00:00"/>
    <s v="August"/>
    <s v="2011"/>
    <n v="7"/>
    <b v="0"/>
    <s v="low"/>
    <n v="15"/>
    <n v="168.9"/>
    <n v="0.09"/>
    <x v="2"/>
    <n v="-16.190000000000001"/>
    <n v="9.99"/>
    <n v="6.24"/>
    <s v="Yukon"/>
    <x v="7"/>
    <s v="Consumer"/>
    <x v="1"/>
    <x v="16"/>
  </r>
  <r>
    <s v="Tony Molinari"/>
    <n v="8930"/>
    <d v="2009-05-19T00:00:00"/>
    <d v="2009-05-21T00:00:00"/>
    <s v="May"/>
    <s v="2009"/>
    <n v="2"/>
    <b v="0"/>
    <s v="Medium"/>
    <n v="14"/>
    <n v="145.86000000000001"/>
    <n v="0.04"/>
    <x v="0"/>
    <n v="-92.32"/>
    <n v="9.99"/>
    <n v="11.59"/>
    <s v="Yukon"/>
    <x v="7"/>
    <s v="Corporate"/>
    <x v="0"/>
    <x v="5"/>
  </r>
  <r>
    <s v="Julia Barnett"/>
    <n v="8999"/>
    <d v="2009-06-12T00:00:00"/>
    <d v="2009-06-14T00:00:00"/>
    <s v="June"/>
    <s v="2009"/>
    <n v="2"/>
    <b v="0"/>
    <s v="High"/>
    <n v="28"/>
    <n v="1676.48"/>
    <n v="0"/>
    <x v="0"/>
    <n v="590.35"/>
    <n v="55.48"/>
    <n v="14.3"/>
    <s v="Yukon"/>
    <x v="7"/>
    <s v="Corporate"/>
    <x v="0"/>
    <x v="5"/>
  </r>
  <r>
    <s v="Adam Hart"/>
    <n v="9091"/>
    <d v="2010-11-11T00:00:00"/>
    <d v="2010-11-12T00:00:00"/>
    <s v="November"/>
    <s v="2010"/>
    <n v="1"/>
    <b v="0"/>
    <s v="High"/>
    <n v="42"/>
    <n v="605.77"/>
    <n v="0.05"/>
    <x v="0"/>
    <n v="129.33000000000001"/>
    <n v="14.34"/>
    <n v="5"/>
    <s v="Yukon"/>
    <x v="7"/>
    <s v="Corporate"/>
    <x v="2"/>
    <x v="4"/>
  </r>
  <r>
    <s v="Adam Hart"/>
    <n v="9091"/>
    <d v="2010-11-11T00:00:00"/>
    <d v="2010-11-12T00:00:00"/>
    <s v="November"/>
    <s v="2010"/>
    <n v="1"/>
    <b v="0"/>
    <s v="High"/>
    <n v="44"/>
    <n v="1480.91"/>
    <n v="0"/>
    <x v="0"/>
    <n v="489.14"/>
    <n v="30.98"/>
    <n v="8.74"/>
    <s v="Yukon"/>
    <x v="7"/>
    <s v="Corporate"/>
    <x v="0"/>
    <x v="5"/>
  </r>
  <r>
    <s v="Jeremy Pistek"/>
    <n v="9092"/>
    <d v="2009-07-24T00:00:00"/>
    <d v="2009-07-25T00:00:00"/>
    <s v="July"/>
    <s v="2009"/>
    <n v="1"/>
    <b v="0"/>
    <s v="Not Specified"/>
    <n v="33"/>
    <n v="3644.24"/>
    <n v="0"/>
    <x v="2"/>
    <n v="-457.73"/>
    <n v="101.41"/>
    <n v="35"/>
    <s v="Yukon"/>
    <x v="7"/>
    <s v="Corporate"/>
    <x v="0"/>
    <x v="0"/>
  </r>
  <r>
    <s v="Jeremy Pistek"/>
    <n v="9092"/>
    <d v="2009-07-24T00:00:00"/>
    <d v="2009-07-25T00:00:00"/>
    <s v="July"/>
    <s v="2009"/>
    <n v="1"/>
    <b v="0"/>
    <s v="Not Specified"/>
    <n v="8"/>
    <n v="599.20749999999998"/>
    <n v="0.1"/>
    <x v="0"/>
    <n v="-268.66000000000003"/>
    <n v="95.99"/>
    <n v="4.9000000000000004"/>
    <s v="Yukon"/>
    <x v="7"/>
    <s v="Corporate"/>
    <x v="1"/>
    <x v="3"/>
  </r>
  <r>
    <s v="Cyra Reiten"/>
    <n v="9093"/>
    <d v="2011-12-09T00:00:00"/>
    <d v="2011-12-09T00:00:00"/>
    <s v="December"/>
    <s v="2011"/>
    <n v="0"/>
    <s v="FREE DELIVERY"/>
    <s v="Medium"/>
    <n v="36"/>
    <n v="268.55"/>
    <n v="0.1"/>
    <x v="0"/>
    <n v="-99.02"/>
    <n v="8.1199999999999992"/>
    <n v="2.83"/>
    <s v="Yukon"/>
    <x v="7"/>
    <s v="Consumer"/>
    <x v="1"/>
    <x v="7"/>
  </r>
  <r>
    <s v="Giulietta Dortch"/>
    <n v="9251"/>
    <d v="2010-08-29T00:00:00"/>
    <d v="2010-08-31T00:00:00"/>
    <s v="August"/>
    <s v="2010"/>
    <n v="2"/>
    <b v="0"/>
    <s v="Medium"/>
    <n v="38"/>
    <n v="3632.6"/>
    <n v="0"/>
    <x v="1"/>
    <n v="-400.33"/>
    <n v="89.99"/>
    <n v="42"/>
    <s v="Yukon"/>
    <x v="7"/>
    <s v="Corporate"/>
    <x v="2"/>
    <x v="14"/>
  </r>
  <r>
    <s v="Christy Brittain"/>
    <n v="9344"/>
    <d v="2011-12-06T00:00:00"/>
    <d v="2011-12-08T00:00:00"/>
    <s v="December"/>
    <s v="2011"/>
    <n v="2"/>
    <b v="0"/>
    <s v="low"/>
    <n v="18"/>
    <n v="1733.1"/>
    <n v="0.09"/>
    <x v="0"/>
    <n v="-505.69"/>
    <n v="95.99"/>
    <n v="35"/>
    <s v="Yukon"/>
    <x v="7"/>
    <s v="Consumer"/>
    <x v="0"/>
    <x v="0"/>
  </r>
  <r>
    <s v="Christy Brittain"/>
    <n v="9344"/>
    <d v="2011-12-06T00:00:00"/>
    <d v="2011-12-06T00:00:00"/>
    <s v="December"/>
    <s v="2011"/>
    <n v="0"/>
    <s v="FREE DELIVERY"/>
    <s v="low"/>
    <n v="31"/>
    <n v="3448.6455000000001"/>
    <n v="0.02"/>
    <x v="0"/>
    <n v="900.41"/>
    <n v="125.99"/>
    <n v="8.99"/>
    <s v="Yukon"/>
    <x v="7"/>
    <s v="Consumer"/>
    <x v="1"/>
    <x v="3"/>
  </r>
  <r>
    <s v="Thomas Thornton"/>
    <n v="9824"/>
    <d v="2011-01-22T00:00:00"/>
    <d v="2011-01-24T00:00:00"/>
    <s v="January"/>
    <s v="2011"/>
    <n v="2"/>
    <b v="0"/>
    <s v="Critical"/>
    <n v="39"/>
    <n v="1939.66"/>
    <n v="0.03"/>
    <x v="2"/>
    <n v="540.66999999999996"/>
    <n v="48.92"/>
    <n v="4.5"/>
    <s v="Yukon"/>
    <x v="7"/>
    <s v="Consumer"/>
    <x v="0"/>
    <x v="1"/>
  </r>
  <r>
    <s v="Thomas Thornton"/>
    <n v="9824"/>
    <d v="2011-01-22T00:00:00"/>
    <d v="2011-01-24T00:00:00"/>
    <s v="January"/>
    <s v="2011"/>
    <n v="2"/>
    <b v="0"/>
    <s v="Critical"/>
    <n v="5"/>
    <n v="21.56"/>
    <n v="0"/>
    <x v="0"/>
    <n v="2.75"/>
    <n v="4.13"/>
    <n v="0.5"/>
    <s v="Yukon"/>
    <x v="7"/>
    <s v="Consumer"/>
    <x v="0"/>
    <x v="11"/>
  </r>
  <r>
    <s v="Thomas Thornton"/>
    <n v="9824"/>
    <d v="2011-01-22T00:00:00"/>
    <d v="2011-01-24T00:00:00"/>
    <s v="January"/>
    <s v="2011"/>
    <n v="2"/>
    <b v="0"/>
    <s v="Critical"/>
    <n v="43"/>
    <n v="115.81"/>
    <n v="0.1"/>
    <x v="0"/>
    <n v="-1.49"/>
    <n v="2.88"/>
    <n v="1.01"/>
    <s v="Yukon"/>
    <x v="7"/>
    <s v="Consumer"/>
    <x v="0"/>
    <x v="12"/>
  </r>
  <r>
    <s v="Dan Campbell"/>
    <n v="10052"/>
    <d v="2009-09-07T00:00:00"/>
    <d v="2009-09-08T00:00:00"/>
    <s v="September"/>
    <s v="2009"/>
    <n v="1"/>
    <b v="0"/>
    <s v="Not Specified"/>
    <n v="16"/>
    <n v="95.9"/>
    <n v="7.0000000000000007E-2"/>
    <x v="0"/>
    <n v="19.57"/>
    <n v="6.08"/>
    <n v="0.91"/>
    <s v="Yukon"/>
    <x v="7"/>
    <s v="Corporate"/>
    <x v="0"/>
    <x v="12"/>
  </r>
  <r>
    <s v="Dan Campbell"/>
    <n v="10052"/>
    <d v="2009-09-07T00:00:00"/>
    <d v="2009-09-09T00:00:00"/>
    <s v="September"/>
    <s v="2009"/>
    <n v="2"/>
    <b v="0"/>
    <s v="Not Specified"/>
    <n v="28"/>
    <n v="517.91"/>
    <n v="0.08"/>
    <x v="0"/>
    <n v="107.11"/>
    <n v="19.899999999999999"/>
    <n v="5.29"/>
    <s v="Yukon"/>
    <x v="7"/>
    <s v="Corporate"/>
    <x v="0"/>
    <x v="1"/>
  </r>
  <r>
    <s v="Dan Campbell"/>
    <n v="10052"/>
    <d v="2009-09-07T00:00:00"/>
    <d v="2009-09-09T00:00:00"/>
    <s v="September"/>
    <s v="2009"/>
    <n v="2"/>
    <b v="0"/>
    <s v="Not Specified"/>
    <n v="46"/>
    <n v="162.28"/>
    <n v="0.02"/>
    <x v="0"/>
    <n v="-216.15"/>
    <n v="3.36"/>
    <n v="6.27"/>
    <s v="Yukon"/>
    <x v="7"/>
    <s v="Corporate"/>
    <x v="0"/>
    <x v="2"/>
  </r>
  <r>
    <s v="Grant Thornton"/>
    <n v="10080"/>
    <d v="2010-02-12T00:00:00"/>
    <d v="2010-02-19T00:00:00"/>
    <s v="February"/>
    <s v="2010"/>
    <n v="7"/>
    <b v="0"/>
    <s v="low"/>
    <n v="20"/>
    <n v="637.04"/>
    <n v="0"/>
    <x v="0"/>
    <n v="-26.83"/>
    <n v="30.73"/>
    <n v="4"/>
    <s v="Yukon"/>
    <x v="7"/>
    <s v="Corporate"/>
    <x v="1"/>
    <x v="7"/>
  </r>
  <r>
    <s v="Brian Stugart"/>
    <n v="10117"/>
    <d v="2010-11-16T00:00:00"/>
    <d v="2010-11-17T00:00:00"/>
    <s v="November"/>
    <s v="2010"/>
    <n v="1"/>
    <b v="0"/>
    <s v="Medium"/>
    <n v="6"/>
    <n v="64.37"/>
    <n v="7.0000000000000007E-2"/>
    <x v="2"/>
    <n v="-6.96"/>
    <n v="8.85"/>
    <n v="5.6"/>
    <s v="Yukon"/>
    <x v="7"/>
    <s v="Consumer"/>
    <x v="0"/>
    <x v="2"/>
  </r>
  <r>
    <s v="Brian Stugart"/>
    <n v="10117"/>
    <d v="2010-11-16T00:00:00"/>
    <d v="2010-11-18T00:00:00"/>
    <s v="November"/>
    <s v="2010"/>
    <n v="2"/>
    <b v="0"/>
    <s v="Medium"/>
    <n v="10"/>
    <n v="4588.55"/>
    <n v="0.01"/>
    <x v="0"/>
    <n v="-266.62"/>
    <n v="449.99"/>
    <n v="24.49"/>
    <s v="Yukon"/>
    <x v="7"/>
    <s v="Consumer"/>
    <x v="1"/>
    <x v="13"/>
  </r>
  <r>
    <s v="Evan Henry"/>
    <n v="10146"/>
    <d v="2009-05-01T00:00:00"/>
    <d v="2009-05-06T00:00:00"/>
    <s v="May"/>
    <s v="2009"/>
    <n v="5"/>
    <b v="0"/>
    <s v="low"/>
    <n v="19"/>
    <n v="596.21"/>
    <n v="0.1"/>
    <x v="0"/>
    <n v="211.59"/>
    <n v="34.229999999999997"/>
    <n v="5.0199999999999996"/>
    <s v="Yukon"/>
    <x v="7"/>
    <s v="Corporate"/>
    <x v="2"/>
    <x v="4"/>
  </r>
  <r>
    <s v="Astrea Jones"/>
    <n v="10245"/>
    <d v="2011-02-13T00:00:00"/>
    <d v="2011-02-14T00:00:00"/>
    <s v="February"/>
    <s v="2011"/>
    <n v="1"/>
    <b v="0"/>
    <s v="Medium"/>
    <n v="27"/>
    <n v="2645.88"/>
    <n v="0.06"/>
    <x v="1"/>
    <n v="-1231.98"/>
    <n v="100.98"/>
    <n v="57.38"/>
    <s v="Yukon"/>
    <x v="7"/>
    <s v="Corporate"/>
    <x v="2"/>
    <x v="9"/>
  </r>
  <r>
    <s v="Grant Thornton"/>
    <n v="10277"/>
    <d v="2009-04-07T00:00:00"/>
    <d v="2009-04-08T00:00:00"/>
    <s v="April"/>
    <s v="2009"/>
    <n v="1"/>
    <b v="0"/>
    <s v="Medium"/>
    <n v="36"/>
    <n v="2144.924"/>
    <n v="0"/>
    <x v="0"/>
    <n v="542.25"/>
    <n v="65.989999999999995"/>
    <n v="5.26"/>
    <s v="Yukon"/>
    <x v="7"/>
    <s v="Corporate"/>
    <x v="1"/>
    <x v="3"/>
  </r>
  <r>
    <s v="Julia Barnett"/>
    <n v="10305"/>
    <d v="2009-07-07T00:00:00"/>
    <d v="2009-07-12T00:00:00"/>
    <s v="July"/>
    <s v="2009"/>
    <n v="5"/>
    <b v="0"/>
    <s v="low"/>
    <n v="12"/>
    <n v="65.89"/>
    <n v="0.03"/>
    <x v="0"/>
    <n v="20.6"/>
    <n v="5.08"/>
    <n v="2.0299999999999998"/>
    <s v="Yukon"/>
    <x v="7"/>
    <s v="Home Office"/>
    <x v="2"/>
    <x v="4"/>
  </r>
  <r>
    <s v="Bradley Drucker"/>
    <n v="10339"/>
    <d v="2011-10-11T00:00:00"/>
    <d v="2011-10-15T00:00:00"/>
    <s v="October"/>
    <s v="2011"/>
    <n v="4"/>
    <b v="0"/>
    <s v="low"/>
    <n v="49"/>
    <n v="9752.25"/>
    <n v="0.09"/>
    <x v="0"/>
    <n v="3066.17"/>
    <n v="209.84"/>
    <n v="21.21"/>
    <s v="Yukon"/>
    <x v="7"/>
    <s v="Small Business"/>
    <x v="2"/>
    <x v="4"/>
  </r>
  <r>
    <s v="Evan Henry"/>
    <n v="10466"/>
    <d v="2012-12-25T00:00:00"/>
    <d v="2012-12-26T00:00:00"/>
    <s v="December"/>
    <s v="2012"/>
    <n v="1"/>
    <b v="0"/>
    <s v="High"/>
    <n v="27"/>
    <n v="114.86"/>
    <n v="7.0000000000000007E-2"/>
    <x v="0"/>
    <n v="16.21"/>
    <n v="4.28"/>
    <n v="0.94"/>
    <s v="Yukon"/>
    <x v="7"/>
    <s v="Corporate"/>
    <x v="0"/>
    <x v="12"/>
  </r>
  <r>
    <s v="Yana Sorensen"/>
    <n v="10562"/>
    <d v="2009-11-11T00:00:00"/>
    <d v="2009-11-12T00:00:00"/>
    <s v="November"/>
    <s v="2009"/>
    <n v="1"/>
    <b v="0"/>
    <s v="Not Specified"/>
    <n v="10"/>
    <n v="994.04"/>
    <n v="0.03"/>
    <x v="0"/>
    <n v="-335.06"/>
    <n v="95.99"/>
    <n v="35"/>
    <s v="Yukon"/>
    <x v="7"/>
    <s v="Corporate"/>
    <x v="0"/>
    <x v="0"/>
  </r>
  <r>
    <s v="Julia Barnett"/>
    <n v="10563"/>
    <d v="2010-09-29T00:00:00"/>
    <d v="2010-09-30T00:00:00"/>
    <s v="September"/>
    <s v="2010"/>
    <n v="1"/>
    <b v="0"/>
    <s v="Critical"/>
    <n v="38"/>
    <n v="10223.19"/>
    <n v="0.08"/>
    <x v="0"/>
    <n v="2723.31"/>
    <n v="289.52999999999997"/>
    <n v="19.989999999999998"/>
    <s v="Yukon"/>
    <x v="7"/>
    <s v="Corporate"/>
    <x v="0"/>
    <x v="1"/>
  </r>
  <r>
    <s v="Julia Barnett"/>
    <n v="10563"/>
    <d v="2010-09-29T00:00:00"/>
    <d v="2010-10-01T00:00:00"/>
    <s v="October"/>
    <s v="2010"/>
    <n v="2"/>
    <b v="0"/>
    <s v="Critical"/>
    <n v="50"/>
    <n v="312.42"/>
    <n v="0.08"/>
    <x v="0"/>
    <n v="-90.42"/>
    <n v="6.48"/>
    <n v="5.4"/>
    <s v="Yukon"/>
    <x v="7"/>
    <s v="Corporate"/>
    <x v="0"/>
    <x v="5"/>
  </r>
  <r>
    <s v="Joni Wasserman"/>
    <n v="10658"/>
    <d v="2009-08-27T00:00:00"/>
    <d v="2009-08-31T00:00:00"/>
    <s v="August"/>
    <s v="2009"/>
    <n v="4"/>
    <b v="0"/>
    <s v="low"/>
    <n v="31"/>
    <n v="262.54000000000002"/>
    <n v="0.04"/>
    <x v="0"/>
    <n v="29.24"/>
    <n v="8.5"/>
    <n v="1.99"/>
    <s v="Yukon"/>
    <x v="7"/>
    <s v="Consumer"/>
    <x v="1"/>
    <x v="7"/>
  </r>
  <r>
    <s v="Joni Wasserman"/>
    <n v="10658"/>
    <d v="2009-08-27T00:00:00"/>
    <d v="2009-08-27T00:00:00"/>
    <s v="August"/>
    <s v="2009"/>
    <n v="0"/>
    <s v="FREE DELIVERY"/>
    <s v="low"/>
    <n v="12"/>
    <n v="190.73"/>
    <n v="0.1"/>
    <x v="0"/>
    <n v="-69.64"/>
    <n v="15.99"/>
    <n v="9.4"/>
    <s v="Yukon"/>
    <x v="7"/>
    <s v="Consumer"/>
    <x v="1"/>
    <x v="16"/>
  </r>
  <r>
    <s v="Joni Wasserman"/>
    <n v="10658"/>
    <d v="2009-08-27T00:00:00"/>
    <d v="2009-09-03T00:00:00"/>
    <s v="September"/>
    <s v="2009"/>
    <n v="7"/>
    <b v="0"/>
    <s v="low"/>
    <n v="17"/>
    <n v="1332.97"/>
    <n v="0.09"/>
    <x v="0"/>
    <n v="4.75"/>
    <n v="95.99"/>
    <n v="8.99"/>
    <s v="Yukon"/>
    <x v="7"/>
    <s v="Consumer"/>
    <x v="1"/>
    <x v="3"/>
  </r>
  <r>
    <s v="Aaron Hawkins"/>
    <n v="10662"/>
    <d v="2011-05-12T00:00:00"/>
    <d v="2011-05-21T00:00:00"/>
    <s v="May"/>
    <s v="2011"/>
    <n v="9"/>
    <b v="0"/>
    <s v="low"/>
    <n v="45"/>
    <n v="283.13"/>
    <n v="0.08"/>
    <x v="0"/>
    <n v="-141.26"/>
    <n v="6.48"/>
    <n v="6.81"/>
    <s v="Yukon"/>
    <x v="7"/>
    <s v="Home Office"/>
    <x v="0"/>
    <x v="5"/>
  </r>
  <r>
    <s v="Dan Campbell"/>
    <n v="10948"/>
    <d v="2012-08-13T00:00:00"/>
    <d v="2012-08-13T00:00:00"/>
    <s v="August"/>
    <s v="2012"/>
    <n v="0"/>
    <s v="FREE DELIVERY"/>
    <s v="Medium"/>
    <n v="50"/>
    <n v="193.11"/>
    <n v="0.08"/>
    <x v="0"/>
    <n v="-263.76"/>
    <n v="3.89"/>
    <n v="7.01"/>
    <s v="Yukon"/>
    <x v="7"/>
    <s v="Corporate"/>
    <x v="0"/>
    <x v="2"/>
  </r>
  <r>
    <s v="Victoria Pisteka"/>
    <n v="11014"/>
    <d v="2010-09-07T00:00:00"/>
    <d v="2010-09-09T00:00:00"/>
    <s v="September"/>
    <s v="2010"/>
    <n v="2"/>
    <b v="0"/>
    <s v="High"/>
    <n v="13"/>
    <n v="158.79"/>
    <n v="0.05"/>
    <x v="0"/>
    <n v="1.1599999999999999"/>
    <n v="11.7"/>
    <n v="5.63"/>
    <s v="Yukon"/>
    <x v="7"/>
    <s v="Corporate"/>
    <x v="0"/>
    <x v="2"/>
  </r>
  <r>
    <s v="Charles Crestani"/>
    <n v="11077"/>
    <d v="2009-03-20T00:00:00"/>
    <d v="2009-03-24T00:00:00"/>
    <s v="March"/>
    <s v="2009"/>
    <n v="4"/>
    <b v="0"/>
    <s v="low"/>
    <n v="30"/>
    <n v="4620.05"/>
    <n v="0.06"/>
    <x v="1"/>
    <n v="-229.68"/>
    <n v="160.97999999999999"/>
    <n v="35.020000000000003"/>
    <s v="Yukon"/>
    <x v="7"/>
    <s v="Consumer"/>
    <x v="2"/>
    <x v="9"/>
  </r>
  <r>
    <s v="Evan Henry"/>
    <n v="11174"/>
    <d v="2009-04-09T00:00:00"/>
    <d v="2009-04-10T00:00:00"/>
    <s v="April"/>
    <s v="2009"/>
    <n v="1"/>
    <b v="0"/>
    <s v="Medium"/>
    <n v="30"/>
    <n v="3197.0030000000002"/>
    <n v="7.0000000000000007E-2"/>
    <x v="0"/>
    <n v="603.46"/>
    <n v="125.99"/>
    <n v="7.69"/>
    <s v="Yukon"/>
    <x v="7"/>
    <s v="Corporate"/>
    <x v="1"/>
    <x v="3"/>
  </r>
  <r>
    <s v="Robert Barroso"/>
    <n v="11236"/>
    <d v="2010-10-30T00:00:00"/>
    <d v="2010-10-30T00:00:00"/>
    <s v="October"/>
    <s v="2010"/>
    <n v="0"/>
    <s v="FREE DELIVERY"/>
    <s v="High"/>
    <n v="45"/>
    <n v="298.57"/>
    <n v="7.0000000000000007E-2"/>
    <x v="0"/>
    <n v="74.069999999999993"/>
    <n v="6.88"/>
    <n v="2"/>
    <s v="Yukon"/>
    <x v="7"/>
    <s v="Small Business"/>
    <x v="0"/>
    <x v="5"/>
  </r>
  <r>
    <s v="Robert Barroso"/>
    <n v="11236"/>
    <d v="2010-10-30T00:00:00"/>
    <d v="2010-10-30T00:00:00"/>
    <s v="October"/>
    <s v="2010"/>
    <n v="0"/>
    <s v="FREE DELIVERY"/>
    <s v="High"/>
    <n v="15"/>
    <n v="44.32"/>
    <n v="0.01"/>
    <x v="0"/>
    <n v="-41.55"/>
    <n v="2.52"/>
    <n v="4.28"/>
    <s v="Yukon"/>
    <x v="7"/>
    <s v="Small Business"/>
    <x v="0"/>
    <x v="12"/>
  </r>
  <r>
    <s v="Aleksandra Gannaway"/>
    <n v="11680"/>
    <d v="2009-09-04T00:00:00"/>
    <d v="2009-09-06T00:00:00"/>
    <s v="September"/>
    <s v="2009"/>
    <n v="2"/>
    <b v="0"/>
    <s v="Medium"/>
    <n v="50"/>
    <n v="7312.0315000000001"/>
    <n v="0.06"/>
    <x v="0"/>
    <n v="2031.51"/>
    <n v="175.99"/>
    <n v="8.99"/>
    <s v="Yukon"/>
    <x v="7"/>
    <s v="Corporate"/>
    <x v="1"/>
    <x v="3"/>
  </r>
  <r>
    <s v="Brad Thomas"/>
    <n v="11682"/>
    <d v="2010-07-04T00:00:00"/>
    <d v="2010-07-11T00:00:00"/>
    <s v="July"/>
    <s v="2010"/>
    <n v="7"/>
    <b v="0"/>
    <s v="low"/>
    <n v="5"/>
    <n v="102.18"/>
    <n v="0.09"/>
    <x v="0"/>
    <n v="-65.67"/>
    <n v="19.98"/>
    <n v="4"/>
    <s v="Yukon"/>
    <x v="7"/>
    <s v="Home Office"/>
    <x v="1"/>
    <x v="7"/>
  </r>
  <r>
    <s v="Tamara Willingham"/>
    <n v="11714"/>
    <d v="2009-08-04T00:00:00"/>
    <d v="2009-08-05T00:00:00"/>
    <s v="August"/>
    <s v="2009"/>
    <n v="1"/>
    <b v="0"/>
    <s v="Critical"/>
    <n v="1"/>
    <n v="3501.79"/>
    <n v="0.01"/>
    <x v="1"/>
    <n v="-7838.33"/>
    <n v="3502.14"/>
    <n v="8.73"/>
    <s v="Yukon"/>
    <x v="7"/>
    <s v="Corporate"/>
    <x v="1"/>
    <x v="16"/>
  </r>
  <r>
    <s v="Tamara Willingham"/>
    <n v="11714"/>
    <d v="2009-08-04T00:00:00"/>
    <d v="2009-08-05T00:00:00"/>
    <s v="August"/>
    <s v="2009"/>
    <n v="1"/>
    <b v="0"/>
    <s v="Critical"/>
    <n v="9"/>
    <n v="141.83000000000001"/>
    <n v="0.06"/>
    <x v="0"/>
    <n v="-35.69"/>
    <n v="15.73"/>
    <n v="7.42"/>
    <s v="Yukon"/>
    <x v="7"/>
    <s v="Corporate"/>
    <x v="0"/>
    <x v="15"/>
  </r>
  <r>
    <s v="Tamara Willingham"/>
    <n v="11748"/>
    <d v="2009-06-03T00:00:00"/>
    <d v="2009-06-03T00:00:00"/>
    <s v="June"/>
    <s v="2009"/>
    <n v="0"/>
    <s v="FREE DELIVERY"/>
    <s v="Not Specified"/>
    <n v="23"/>
    <n v="3503.12"/>
    <n v="0.01"/>
    <x v="1"/>
    <n v="-168.14"/>
    <n v="145.97999999999999"/>
    <n v="46.2"/>
    <s v="Yukon"/>
    <x v="7"/>
    <s v="Corporate"/>
    <x v="2"/>
    <x v="10"/>
  </r>
  <r>
    <s v="Tom Prescott"/>
    <n v="11780"/>
    <d v="2010-09-21T00:00:00"/>
    <d v="2010-09-22T00:00:00"/>
    <s v="September"/>
    <s v="2010"/>
    <n v="1"/>
    <b v="0"/>
    <s v="Critical"/>
    <n v="7"/>
    <n v="54.23"/>
    <n v="0.08"/>
    <x v="0"/>
    <n v="-16.46"/>
    <n v="7.28"/>
    <n v="5.47"/>
    <s v="Yukon"/>
    <x v="7"/>
    <s v="Small Business"/>
    <x v="0"/>
    <x v="5"/>
  </r>
  <r>
    <s v="Victoria Pisteka"/>
    <n v="12007"/>
    <d v="2009-09-27T00:00:00"/>
    <d v="2009-09-29T00:00:00"/>
    <s v="September"/>
    <s v="2009"/>
    <n v="2"/>
    <b v="0"/>
    <s v="Not Specified"/>
    <n v="42"/>
    <n v="152.26"/>
    <n v="0.04"/>
    <x v="0"/>
    <n v="64.989999999999995"/>
    <n v="3.69"/>
    <n v="0.5"/>
    <s v="Yukon"/>
    <x v="7"/>
    <s v="Corporate"/>
    <x v="0"/>
    <x v="11"/>
  </r>
  <r>
    <s v="Carlos Meador"/>
    <n v="12039"/>
    <d v="2010-06-16T00:00:00"/>
    <d v="2010-06-18T00:00:00"/>
    <s v="June"/>
    <s v="2010"/>
    <n v="2"/>
    <b v="0"/>
    <s v="High"/>
    <n v="13"/>
    <n v="2048.5680000000002"/>
    <n v="0.1"/>
    <x v="0"/>
    <n v="-259.99"/>
    <n v="205.99"/>
    <n v="8.99"/>
    <s v="Yukon"/>
    <x v="7"/>
    <s v="Corporate"/>
    <x v="1"/>
    <x v="3"/>
  </r>
  <r>
    <s v="Denny Ordway"/>
    <n v="12066"/>
    <d v="2011-02-06T00:00:00"/>
    <d v="2011-02-07T00:00:00"/>
    <s v="February"/>
    <s v="2011"/>
    <n v="1"/>
    <b v="0"/>
    <s v="Medium"/>
    <n v="27"/>
    <n v="4442.049"/>
    <n v="0.1"/>
    <x v="0"/>
    <n v="720.95"/>
    <n v="200.99"/>
    <n v="8.08"/>
    <s v="Yukon"/>
    <x v="7"/>
    <s v="Small Business"/>
    <x v="1"/>
    <x v="3"/>
  </r>
  <r>
    <s v="Julia Barnett"/>
    <n v="12262"/>
    <d v="2011-12-10T00:00:00"/>
    <d v="2011-12-15T00:00:00"/>
    <s v="December"/>
    <s v="2011"/>
    <n v="5"/>
    <b v="0"/>
    <s v="low"/>
    <n v="45"/>
    <n v="1212.9280000000001"/>
    <n v="0.02"/>
    <x v="1"/>
    <n v="-1460.77"/>
    <n v="31.76"/>
    <n v="45.51"/>
    <s v="Yukon"/>
    <x v="7"/>
    <s v="Home Office"/>
    <x v="2"/>
    <x v="10"/>
  </r>
  <r>
    <s v="Dave Kipp"/>
    <n v="12486"/>
    <d v="2011-02-20T00:00:00"/>
    <d v="2011-02-21T00:00:00"/>
    <s v="February"/>
    <s v="2011"/>
    <n v="1"/>
    <b v="0"/>
    <s v="High"/>
    <n v="31"/>
    <n v="3081.33"/>
    <n v="0.08"/>
    <x v="1"/>
    <n v="-1341.11"/>
    <n v="100.98"/>
    <n v="57.38"/>
    <s v="Yukon"/>
    <x v="7"/>
    <s v="Corporate"/>
    <x v="2"/>
    <x v="9"/>
  </r>
  <r>
    <s v="Dave Kipp"/>
    <n v="12486"/>
    <d v="2011-02-20T00:00:00"/>
    <d v="2011-02-21T00:00:00"/>
    <s v="February"/>
    <s v="2011"/>
    <n v="1"/>
    <b v="0"/>
    <s v="High"/>
    <n v="42"/>
    <n v="1692.56"/>
    <n v="0.04"/>
    <x v="0"/>
    <n v="275.5"/>
    <n v="40.98"/>
    <n v="7.2"/>
    <s v="Yukon"/>
    <x v="7"/>
    <s v="Corporate"/>
    <x v="0"/>
    <x v="1"/>
  </r>
  <r>
    <s v="Dave Poirier"/>
    <n v="12580"/>
    <d v="2010-01-13T00:00:00"/>
    <d v="2010-01-15T00:00:00"/>
    <s v="January"/>
    <s v="2010"/>
    <n v="2"/>
    <b v="0"/>
    <s v="low"/>
    <n v="50"/>
    <n v="8038.08"/>
    <n v="0.1"/>
    <x v="0"/>
    <n v="2821.41"/>
    <n v="172.99"/>
    <n v="19.989999999999998"/>
    <s v="Yukon"/>
    <x v="7"/>
    <s v="Small Business"/>
    <x v="0"/>
    <x v="2"/>
  </r>
  <r>
    <s v="Julia Barnett"/>
    <n v="12612"/>
    <d v="2010-12-21T00:00:00"/>
    <d v="2010-12-21T00:00:00"/>
    <s v="December"/>
    <s v="2010"/>
    <n v="0"/>
    <s v="FREE DELIVERY"/>
    <s v="low"/>
    <n v="29"/>
    <n v="2360.98"/>
    <n v="0.02"/>
    <x v="0"/>
    <n v="611.92999999999995"/>
    <n v="78.650000000000006"/>
    <n v="13.99"/>
    <s v="Yukon"/>
    <x v="7"/>
    <s v="Home Office"/>
    <x v="0"/>
    <x v="1"/>
  </r>
  <r>
    <s v="Julia Barnett"/>
    <n v="12612"/>
    <d v="2010-12-21T00:00:00"/>
    <d v="2010-12-26T00:00:00"/>
    <s v="December"/>
    <s v="2010"/>
    <n v="5"/>
    <b v="0"/>
    <s v="low"/>
    <n v="49"/>
    <n v="182.2"/>
    <n v="0.09"/>
    <x v="2"/>
    <n v="82.21"/>
    <n v="3.75"/>
    <n v="0.5"/>
    <s v="Yukon"/>
    <x v="7"/>
    <s v="Home Office"/>
    <x v="0"/>
    <x v="11"/>
  </r>
  <r>
    <s v="Dave Kipp"/>
    <n v="12706"/>
    <d v="2009-11-20T00:00:00"/>
    <d v="2009-11-21T00:00:00"/>
    <s v="November"/>
    <s v="2009"/>
    <n v="1"/>
    <b v="0"/>
    <s v="Critical"/>
    <n v="46"/>
    <n v="2494.69"/>
    <n v="0.09"/>
    <x v="1"/>
    <n v="-937.06"/>
    <n v="58.14"/>
    <n v="36.61"/>
    <s v="Yukon"/>
    <x v="7"/>
    <s v="Corporate"/>
    <x v="2"/>
    <x v="9"/>
  </r>
  <r>
    <s v="Yana Sorensen"/>
    <n v="12708"/>
    <d v="2010-01-07T00:00:00"/>
    <d v="2010-01-12T00:00:00"/>
    <s v="January"/>
    <s v="2010"/>
    <n v="5"/>
    <b v="0"/>
    <s v="low"/>
    <n v="44"/>
    <n v="159.41"/>
    <n v="0"/>
    <x v="2"/>
    <n v="34.68"/>
    <n v="3.28"/>
    <n v="0.98"/>
    <s v="Yukon"/>
    <x v="7"/>
    <s v="Corporate"/>
    <x v="0"/>
    <x v="12"/>
  </r>
  <r>
    <s v="Grant Thornton"/>
    <n v="12930"/>
    <d v="2011-11-24T00:00:00"/>
    <d v="2011-11-25T00:00:00"/>
    <s v="November"/>
    <s v="2011"/>
    <n v="1"/>
    <b v="0"/>
    <s v="High"/>
    <n v="49"/>
    <n v="1147.6400000000001"/>
    <n v="0.06"/>
    <x v="0"/>
    <n v="261.87"/>
    <n v="22.98"/>
    <n v="4.5"/>
    <s v="Yukon"/>
    <x v="7"/>
    <s v="Corporate"/>
    <x v="0"/>
    <x v="1"/>
  </r>
  <r>
    <s v="Shirley Jackson"/>
    <n v="12965"/>
    <d v="2010-06-25T00:00:00"/>
    <d v="2010-06-26T00:00:00"/>
    <s v="June"/>
    <s v="2010"/>
    <n v="1"/>
    <b v="0"/>
    <s v="Medium"/>
    <n v="7"/>
    <n v="44.74"/>
    <n v="0.04"/>
    <x v="0"/>
    <n v="-20.100000000000001"/>
    <n v="5.74"/>
    <n v="5.01"/>
    <s v="Yukon"/>
    <x v="7"/>
    <s v="Corporate"/>
    <x v="0"/>
    <x v="2"/>
  </r>
  <r>
    <s v="Shirley Jackson"/>
    <n v="12965"/>
    <d v="2010-06-25T00:00:00"/>
    <d v="2010-06-26T00:00:00"/>
    <s v="June"/>
    <s v="2010"/>
    <n v="1"/>
    <b v="0"/>
    <s v="Medium"/>
    <n v="21"/>
    <n v="90.78"/>
    <n v="0.06"/>
    <x v="0"/>
    <n v="-71.84"/>
    <n v="4.24"/>
    <n v="5.41"/>
    <s v="Yukon"/>
    <x v="7"/>
    <s v="Corporate"/>
    <x v="0"/>
    <x v="2"/>
  </r>
  <r>
    <s v="David Bremer"/>
    <n v="13090"/>
    <d v="2010-07-26T00:00:00"/>
    <d v="2010-07-27T00:00:00"/>
    <s v="July"/>
    <s v="2010"/>
    <n v="1"/>
    <b v="0"/>
    <s v="Not Specified"/>
    <n v="15"/>
    <n v="150.19999999999999"/>
    <n v="0.02"/>
    <x v="0"/>
    <n v="12.97"/>
    <n v="9.27"/>
    <n v="4.3899999999999997"/>
    <s v="Yukon"/>
    <x v="7"/>
    <s v="Corporate"/>
    <x v="0"/>
    <x v="5"/>
  </r>
  <r>
    <s v="Deanra Eno"/>
    <n v="13157"/>
    <d v="2012-02-11T00:00:00"/>
    <d v="2012-02-12T00:00:00"/>
    <s v="February"/>
    <s v="2012"/>
    <n v="1"/>
    <b v="0"/>
    <s v="Medium"/>
    <n v="2"/>
    <n v="38.93"/>
    <n v="7.0000000000000007E-2"/>
    <x v="0"/>
    <n v="-102.43"/>
    <n v="20.99"/>
    <n v="4.8099999999999996"/>
    <s v="Yukon"/>
    <x v="7"/>
    <s v="Corporate"/>
    <x v="1"/>
    <x v="3"/>
  </r>
  <r>
    <s v="Victoria Pisteka"/>
    <n v="13218"/>
    <d v="2009-05-16T00:00:00"/>
    <d v="2009-05-17T00:00:00"/>
    <s v="May"/>
    <s v="2009"/>
    <n v="1"/>
    <b v="0"/>
    <s v="High"/>
    <n v="18"/>
    <n v="513.08000000000004"/>
    <n v="0.03"/>
    <x v="0"/>
    <n v="198.94"/>
    <n v="28.53"/>
    <n v="1.49"/>
    <s v="Yukon"/>
    <x v="7"/>
    <s v="Corporate"/>
    <x v="0"/>
    <x v="2"/>
  </r>
  <r>
    <s v="Victoria Pisteka"/>
    <n v="13218"/>
    <d v="2009-05-16T00:00:00"/>
    <d v="2009-05-18T00:00:00"/>
    <s v="May"/>
    <s v="2009"/>
    <n v="2"/>
    <b v="0"/>
    <s v="High"/>
    <n v="16"/>
    <n v="98.8"/>
    <n v="7.0000000000000007E-2"/>
    <x v="0"/>
    <n v="-62"/>
    <n v="5.98"/>
    <n v="7.15"/>
    <s v="Yukon"/>
    <x v="7"/>
    <s v="Corporate"/>
    <x v="0"/>
    <x v="5"/>
  </r>
  <r>
    <s v="Giulietta Dortch"/>
    <n v="13314"/>
    <d v="2009-05-13T00:00:00"/>
    <d v="2009-05-15T00:00:00"/>
    <s v="May"/>
    <s v="2009"/>
    <n v="2"/>
    <b v="0"/>
    <s v="High"/>
    <n v="34"/>
    <n v="89.4"/>
    <n v="0.08"/>
    <x v="2"/>
    <n v="22.22"/>
    <n v="2.62"/>
    <n v="0.8"/>
    <s v="Yukon"/>
    <x v="7"/>
    <s v="Small Business"/>
    <x v="0"/>
    <x v="6"/>
  </r>
  <r>
    <s v="Aleksandra Gannaway"/>
    <n v="13536"/>
    <d v="2009-08-18T00:00:00"/>
    <d v="2009-08-20T00:00:00"/>
    <s v="August"/>
    <s v="2009"/>
    <n v="2"/>
    <b v="0"/>
    <s v="Medium"/>
    <n v="23"/>
    <n v="123.15"/>
    <n v="0.05"/>
    <x v="0"/>
    <n v="22.98"/>
    <n v="5.18"/>
    <n v="2.04"/>
    <s v="Yukon"/>
    <x v="7"/>
    <s v="Home Office"/>
    <x v="0"/>
    <x v="5"/>
  </r>
  <r>
    <s v="Carlos Meador"/>
    <n v="13569"/>
    <d v="2011-04-10T00:00:00"/>
    <d v="2011-04-12T00:00:00"/>
    <s v="April"/>
    <s v="2011"/>
    <n v="2"/>
    <b v="0"/>
    <s v="Critical"/>
    <n v="13"/>
    <n v="563.17999999999995"/>
    <n v="0.02"/>
    <x v="2"/>
    <n v="67.98"/>
    <n v="40.98"/>
    <n v="7.2"/>
    <s v="Yukon"/>
    <x v="7"/>
    <s v="Corporate"/>
    <x v="0"/>
    <x v="1"/>
  </r>
  <r>
    <s v="Carlos Meador"/>
    <n v="13569"/>
    <d v="2011-04-10T00:00:00"/>
    <d v="2011-04-11T00:00:00"/>
    <s v="April"/>
    <s v="2011"/>
    <n v="1"/>
    <b v="0"/>
    <s v="Critical"/>
    <n v="16"/>
    <n v="47.45"/>
    <n v="0.05"/>
    <x v="0"/>
    <n v="1.07"/>
    <n v="2.88"/>
    <n v="1.49"/>
    <s v="Yukon"/>
    <x v="7"/>
    <s v="Corporate"/>
    <x v="0"/>
    <x v="2"/>
  </r>
  <r>
    <s v="Grant Thornton"/>
    <n v="13570"/>
    <d v="2012-12-02T00:00:00"/>
    <d v="2012-12-03T00:00:00"/>
    <s v="December"/>
    <s v="2012"/>
    <n v="1"/>
    <b v="0"/>
    <s v="Not Specified"/>
    <n v="2"/>
    <n v="16.97"/>
    <n v="0.04"/>
    <x v="0"/>
    <n v="-8.8000000000000007"/>
    <n v="8.34"/>
    <n v="0.96"/>
    <s v="Yukon"/>
    <x v="7"/>
    <s v="Corporate"/>
    <x v="2"/>
    <x v="4"/>
  </r>
  <r>
    <s v="Grant Thornton"/>
    <n v="13570"/>
    <d v="2012-12-02T00:00:00"/>
    <d v="2012-12-02T00:00:00"/>
    <s v="December"/>
    <s v="2012"/>
    <n v="0"/>
    <s v="FREE DELIVERY"/>
    <s v="Not Specified"/>
    <n v="42"/>
    <n v="4077.7559999999999"/>
    <n v="0.04"/>
    <x v="0"/>
    <n v="1086.96"/>
    <n v="110.99"/>
    <n v="8.99"/>
    <s v="Yukon"/>
    <x v="7"/>
    <s v="Corporate"/>
    <x v="1"/>
    <x v="3"/>
  </r>
  <r>
    <s v="Brian Stugart"/>
    <n v="13602"/>
    <d v="2009-01-13T00:00:00"/>
    <d v="2009-01-18T00:00:00"/>
    <s v="January"/>
    <s v="2009"/>
    <n v="5"/>
    <b v="0"/>
    <s v="low"/>
    <n v="3"/>
    <n v="445.34"/>
    <n v="0.03"/>
    <x v="1"/>
    <n v="-377.9"/>
    <n v="145.44999999999999"/>
    <n v="17.850000000000001"/>
    <s v="Yukon"/>
    <x v="7"/>
    <s v="Corporate"/>
    <x v="1"/>
    <x v="16"/>
  </r>
  <r>
    <s v="Brian Stugart"/>
    <n v="13602"/>
    <d v="2009-01-13T00:00:00"/>
    <d v="2009-01-13T00:00:00"/>
    <s v="January"/>
    <s v="2009"/>
    <n v="0"/>
    <s v="FREE DELIVERY"/>
    <s v="low"/>
    <n v="13"/>
    <n v="660.99"/>
    <n v="0.02"/>
    <x v="0"/>
    <n v="267.67"/>
    <n v="48.04"/>
    <n v="5.09"/>
    <s v="Yukon"/>
    <x v="7"/>
    <s v="Corporate"/>
    <x v="0"/>
    <x v="5"/>
  </r>
  <r>
    <s v="Jill Fjeld"/>
    <n v="13668"/>
    <d v="2012-02-24T00:00:00"/>
    <d v="2012-02-26T00:00:00"/>
    <s v="February"/>
    <s v="2012"/>
    <n v="2"/>
    <b v="0"/>
    <s v="Critical"/>
    <n v="42"/>
    <n v="282.61"/>
    <n v="0.02"/>
    <x v="0"/>
    <n v="-106.36"/>
    <n v="6.24"/>
    <n v="5.22"/>
    <s v="Yukon"/>
    <x v="7"/>
    <s v="Home Office"/>
    <x v="2"/>
    <x v="4"/>
  </r>
  <r>
    <s v="Ed Braxton"/>
    <n v="13923"/>
    <d v="2012-07-08T00:00:00"/>
    <d v="2012-07-10T00:00:00"/>
    <s v="July"/>
    <s v="2012"/>
    <n v="2"/>
    <b v="0"/>
    <s v="High"/>
    <n v="28"/>
    <n v="4332.3"/>
    <n v="0.08"/>
    <x v="1"/>
    <n v="2066.12"/>
    <n v="200.97"/>
    <n v="15.59"/>
    <s v="Yukon"/>
    <x v="7"/>
    <s v="Home Office"/>
    <x v="1"/>
    <x v="16"/>
  </r>
  <r>
    <s v="Jill Matthias"/>
    <n v="13958"/>
    <d v="2010-01-23T00:00:00"/>
    <d v="2010-02-01T00:00:00"/>
    <s v="February"/>
    <s v="2010"/>
    <n v="9"/>
    <b v="0"/>
    <s v="low"/>
    <n v="11"/>
    <n v="808.673"/>
    <n v="0.06"/>
    <x v="0"/>
    <n v="-10.67"/>
    <n v="85.99"/>
    <n v="0.99"/>
    <s v="Yukon"/>
    <x v="7"/>
    <s v="Consumer"/>
    <x v="1"/>
    <x v="3"/>
  </r>
  <r>
    <s v="Cynthia Voltz"/>
    <n v="13991"/>
    <d v="2012-03-06T00:00:00"/>
    <d v="2012-03-08T00:00:00"/>
    <s v="March"/>
    <s v="2012"/>
    <n v="2"/>
    <b v="0"/>
    <s v="High"/>
    <n v="24"/>
    <n v="170.7"/>
    <n v="0"/>
    <x v="0"/>
    <n v="-37.880000000000003"/>
    <n v="6.48"/>
    <n v="2.74"/>
    <s v="Yukon"/>
    <x v="7"/>
    <s v="Corporate"/>
    <x v="1"/>
    <x v="7"/>
  </r>
  <r>
    <s v="Cynthia Voltz"/>
    <n v="13991"/>
    <d v="2012-03-06T00:00:00"/>
    <d v="2012-03-07T00:00:00"/>
    <s v="March"/>
    <s v="2012"/>
    <n v="1"/>
    <b v="0"/>
    <s v="High"/>
    <n v="21"/>
    <n v="1839.4480000000001"/>
    <n v="7.0000000000000007E-2"/>
    <x v="0"/>
    <n v="-742.88"/>
    <n v="111.96"/>
    <n v="69"/>
    <s v="Yukon"/>
    <x v="7"/>
    <s v="Corporate"/>
    <x v="2"/>
    <x v="10"/>
  </r>
  <r>
    <s v="Nora Paige"/>
    <n v="14048"/>
    <d v="2010-05-17T00:00:00"/>
    <d v="2010-05-17T00:00:00"/>
    <s v="May"/>
    <s v="2010"/>
    <n v="0"/>
    <s v="FREE DELIVERY"/>
    <s v="Not Specified"/>
    <n v="47"/>
    <n v="1837.15"/>
    <n v="0.06"/>
    <x v="0"/>
    <n v="196.58"/>
    <n v="40.97"/>
    <n v="8.99"/>
    <s v="Yukon"/>
    <x v="7"/>
    <s v="Small Business"/>
    <x v="0"/>
    <x v="12"/>
  </r>
  <r>
    <s v="Nora Paige"/>
    <n v="14048"/>
    <d v="2010-05-17T00:00:00"/>
    <d v="2010-05-19T00:00:00"/>
    <s v="May"/>
    <s v="2010"/>
    <n v="2"/>
    <b v="0"/>
    <s v="Not Specified"/>
    <n v="5"/>
    <n v="540.22"/>
    <n v="0.06"/>
    <x v="0"/>
    <n v="-253.38"/>
    <n v="101.41"/>
    <n v="35"/>
    <s v="Yukon"/>
    <x v="7"/>
    <s v="Small Business"/>
    <x v="0"/>
    <x v="0"/>
  </r>
  <r>
    <s v="Nora Paige"/>
    <n v="14048"/>
    <d v="2010-05-17T00:00:00"/>
    <d v="2010-05-19T00:00:00"/>
    <s v="May"/>
    <s v="2010"/>
    <n v="2"/>
    <b v="0"/>
    <s v="Not Specified"/>
    <n v="40"/>
    <n v="2035.393"/>
    <n v="0.01"/>
    <x v="0"/>
    <n v="1152.69"/>
    <n v="55.99"/>
    <n v="1.25"/>
    <s v="Yukon"/>
    <x v="7"/>
    <s v="Small Business"/>
    <x v="1"/>
    <x v="3"/>
  </r>
  <r>
    <s v="Brian Stugart"/>
    <n v="14311"/>
    <d v="2009-08-01T00:00:00"/>
    <d v="2009-08-02T00:00:00"/>
    <s v="August"/>
    <s v="2009"/>
    <n v="1"/>
    <b v="0"/>
    <s v="Critical"/>
    <n v="30"/>
    <n v="192.41"/>
    <n v="0.03"/>
    <x v="0"/>
    <n v="-55.95"/>
    <n v="6.37"/>
    <n v="5.19"/>
    <s v="Yukon"/>
    <x v="7"/>
    <s v="Corporate"/>
    <x v="0"/>
    <x v="2"/>
  </r>
  <r>
    <s v="Tim Taslimi"/>
    <n v="14434"/>
    <d v="2011-02-15T00:00:00"/>
    <d v="2011-02-17T00:00:00"/>
    <s v="February"/>
    <s v="2011"/>
    <n v="2"/>
    <b v="0"/>
    <s v="Not Specified"/>
    <n v="39"/>
    <n v="4733.88"/>
    <n v="0.02"/>
    <x v="1"/>
    <n v="239.41"/>
    <n v="119.99"/>
    <n v="56.14"/>
    <s v="Yukon"/>
    <x v="7"/>
    <s v="Corporate"/>
    <x v="1"/>
    <x v="16"/>
  </r>
  <r>
    <s v="Muhammed Lee"/>
    <n v="14630"/>
    <d v="2012-10-16T00:00:00"/>
    <d v="2012-10-16T00:00:00"/>
    <s v="October"/>
    <s v="2012"/>
    <n v="0"/>
    <s v="FREE DELIVERY"/>
    <s v="low"/>
    <n v="17"/>
    <n v="363.54"/>
    <n v="0.08"/>
    <x v="0"/>
    <n v="4.75"/>
    <n v="22.01"/>
    <n v="5.53"/>
    <s v="Yukon"/>
    <x v="7"/>
    <s v="Corporate"/>
    <x v="0"/>
    <x v="12"/>
  </r>
  <r>
    <s v="Juliana Krohn"/>
    <n v="14851"/>
    <d v="2012-05-11T00:00:00"/>
    <d v="2012-05-12T00:00:00"/>
    <s v="May"/>
    <s v="2012"/>
    <n v="1"/>
    <b v="0"/>
    <s v="Not Specified"/>
    <n v="6"/>
    <n v="3378.18"/>
    <n v="0.08"/>
    <x v="0"/>
    <n v="-1352.68"/>
    <n v="599.99"/>
    <n v="24.49"/>
    <s v="Yukon"/>
    <x v="7"/>
    <s v="Corporate"/>
    <x v="1"/>
    <x v="13"/>
  </r>
  <r>
    <s v="Juliana Krohn"/>
    <n v="14851"/>
    <d v="2012-05-11T00:00:00"/>
    <d v="2012-05-13T00:00:00"/>
    <s v="May"/>
    <s v="2012"/>
    <n v="2"/>
    <b v="0"/>
    <s v="Not Specified"/>
    <n v="26"/>
    <n v="1443.2660000000001"/>
    <n v="0.08"/>
    <x v="0"/>
    <n v="156.11000000000001"/>
    <n v="65.989999999999995"/>
    <n v="8.99"/>
    <s v="Yukon"/>
    <x v="7"/>
    <s v="Corporate"/>
    <x v="1"/>
    <x v="3"/>
  </r>
  <r>
    <s v="Giulietta Dortch"/>
    <n v="14950"/>
    <d v="2010-09-26T00:00:00"/>
    <d v="2010-09-26T00:00:00"/>
    <s v="September"/>
    <s v="2010"/>
    <n v="0"/>
    <s v="FREE DELIVERY"/>
    <s v="low"/>
    <n v="48"/>
    <n v="525"/>
    <n v="0.03"/>
    <x v="0"/>
    <n v="63.5"/>
    <n v="10.48"/>
    <n v="2.89"/>
    <s v="Yukon"/>
    <x v="7"/>
    <s v="Small Business"/>
    <x v="0"/>
    <x v="12"/>
  </r>
  <r>
    <s v="Ed Braxton"/>
    <n v="14981"/>
    <d v="2010-10-26T00:00:00"/>
    <d v="2010-10-27T00:00:00"/>
    <s v="October"/>
    <s v="2010"/>
    <n v="1"/>
    <b v="0"/>
    <s v="Medium"/>
    <n v="8"/>
    <n v="279.77"/>
    <n v="7.0000000000000007E-2"/>
    <x v="0"/>
    <n v="-14.02"/>
    <n v="34.76"/>
    <n v="8.2200000000000006"/>
    <s v="Yukon"/>
    <x v="7"/>
    <s v="Home Office"/>
    <x v="0"/>
    <x v="0"/>
  </r>
  <r>
    <s v="Ed Braxton"/>
    <n v="14981"/>
    <d v="2010-10-26T00:00:00"/>
    <d v="2010-10-28T00:00:00"/>
    <s v="October"/>
    <s v="2010"/>
    <n v="2"/>
    <b v="0"/>
    <s v="Medium"/>
    <n v="8"/>
    <n v="154.21"/>
    <n v="0.03"/>
    <x v="1"/>
    <n v="-160.38999999999999"/>
    <n v="15.23"/>
    <n v="27.75"/>
    <s v="Yukon"/>
    <x v="7"/>
    <s v="Home Office"/>
    <x v="2"/>
    <x v="10"/>
  </r>
  <r>
    <s v="Giulietta Dortch"/>
    <n v="15105"/>
    <d v="2009-11-03T00:00:00"/>
    <d v="2009-11-10T00:00:00"/>
    <s v="November"/>
    <s v="2009"/>
    <n v="7"/>
    <b v="0"/>
    <s v="low"/>
    <n v="39"/>
    <n v="460.43"/>
    <n v="7.0000000000000007E-2"/>
    <x v="0"/>
    <n v="-76.180000000000007"/>
    <n v="12.28"/>
    <n v="6.13"/>
    <s v="Yukon"/>
    <x v="7"/>
    <s v="Small Business"/>
    <x v="0"/>
    <x v="0"/>
  </r>
  <r>
    <s v="Juliana Krohn"/>
    <n v="15111"/>
    <d v="2009-12-17T00:00:00"/>
    <d v="2009-12-19T00:00:00"/>
    <s v="December"/>
    <s v="2009"/>
    <n v="2"/>
    <b v="0"/>
    <s v="Not Specified"/>
    <n v="13"/>
    <n v="970.47"/>
    <n v="0.1"/>
    <x v="0"/>
    <n v="192.38"/>
    <n v="81.319999999999993"/>
    <n v="0.99"/>
    <s v="Yukon"/>
    <x v="7"/>
    <s v="Corporate"/>
    <x v="0"/>
    <x v="1"/>
  </r>
  <r>
    <s v="Darrin Sayre"/>
    <n v="15202"/>
    <d v="2010-07-09T00:00:00"/>
    <d v="2010-07-11T00:00:00"/>
    <s v="July"/>
    <s v="2010"/>
    <n v="2"/>
    <b v="0"/>
    <s v="High"/>
    <n v="36"/>
    <n v="1340.93"/>
    <n v="0.09"/>
    <x v="2"/>
    <n v="154.16"/>
    <n v="39.979999999999997"/>
    <n v="9.1999999999999993"/>
    <s v="Yukon"/>
    <x v="7"/>
    <s v="Consumer"/>
    <x v="2"/>
    <x v="4"/>
  </r>
  <r>
    <s v="Rob Lucas"/>
    <n v="15206"/>
    <d v="2010-11-04T00:00:00"/>
    <d v="2010-11-09T00:00:00"/>
    <s v="November"/>
    <s v="2010"/>
    <n v="5"/>
    <b v="0"/>
    <s v="low"/>
    <n v="35"/>
    <n v="5287.16"/>
    <n v="0.05"/>
    <x v="1"/>
    <n v="-769.05"/>
    <n v="150.97999999999999"/>
    <n v="66.27"/>
    <s v="Yukon"/>
    <x v="7"/>
    <s v="Small Business"/>
    <x v="2"/>
    <x v="9"/>
  </r>
  <r>
    <s v="Carlos Meador"/>
    <n v="15616"/>
    <d v="2012-03-23T00:00:00"/>
    <d v="2012-03-24T00:00:00"/>
    <s v="March"/>
    <s v="2012"/>
    <n v="1"/>
    <b v="0"/>
    <s v="Critical"/>
    <n v="12"/>
    <n v="386.71"/>
    <n v="0.01"/>
    <x v="2"/>
    <n v="-84.12"/>
    <n v="30.98"/>
    <n v="6.5"/>
    <s v="Yukon"/>
    <x v="7"/>
    <s v="Corporate"/>
    <x v="1"/>
    <x v="7"/>
  </r>
  <r>
    <s v="Carlos Meador"/>
    <n v="15616"/>
    <d v="2012-03-23T00:00:00"/>
    <d v="2012-03-25T00:00:00"/>
    <s v="March"/>
    <s v="2012"/>
    <n v="2"/>
    <b v="0"/>
    <s v="Critical"/>
    <n v="34"/>
    <n v="134.06"/>
    <n v="0.09"/>
    <x v="0"/>
    <n v="5.98"/>
    <n v="4.13"/>
    <n v="1.17"/>
    <s v="Yukon"/>
    <x v="7"/>
    <s v="Corporate"/>
    <x v="0"/>
    <x v="12"/>
  </r>
  <r>
    <s v="Duane Noonan"/>
    <n v="15654"/>
    <d v="2009-10-02T00:00:00"/>
    <d v="2009-10-04T00:00:00"/>
    <s v="October"/>
    <s v="2009"/>
    <n v="2"/>
    <b v="0"/>
    <s v="Not Specified"/>
    <n v="27"/>
    <n v="7937.59"/>
    <n v="0.03"/>
    <x v="1"/>
    <n v="1383.24"/>
    <n v="300.98"/>
    <n v="54.92"/>
    <s v="Yukon"/>
    <x v="7"/>
    <s v="Corporate"/>
    <x v="2"/>
    <x v="9"/>
  </r>
  <r>
    <s v="Duane Noonan"/>
    <n v="15654"/>
    <d v="2009-10-02T00:00:00"/>
    <d v="2009-10-04T00:00:00"/>
    <s v="October"/>
    <s v="2009"/>
    <n v="2"/>
    <b v="0"/>
    <s v="Not Specified"/>
    <n v="4"/>
    <n v="9396.41"/>
    <n v="0.02"/>
    <x v="1"/>
    <n v="-4991.42"/>
    <n v="2550.14"/>
    <n v="29.7"/>
    <s v="Yukon"/>
    <x v="7"/>
    <s v="Corporate"/>
    <x v="1"/>
    <x v="16"/>
  </r>
  <r>
    <s v="Aaron Hawkins"/>
    <n v="16102"/>
    <d v="2009-12-13T00:00:00"/>
    <d v="2009-12-15T00:00:00"/>
    <s v="December"/>
    <s v="2009"/>
    <n v="2"/>
    <b v="0"/>
    <s v="Not Specified"/>
    <n v="25"/>
    <n v="13255.93"/>
    <n v="0.02"/>
    <x v="1"/>
    <n v="4089.27"/>
    <n v="500.98"/>
    <n v="26"/>
    <s v="Yukon"/>
    <x v="7"/>
    <s v="Home Office"/>
    <x v="2"/>
    <x v="14"/>
  </r>
  <r>
    <s v="Nora Paige"/>
    <n v="16229"/>
    <d v="2009-03-29T00:00:00"/>
    <d v="2009-03-30T00:00:00"/>
    <s v="March"/>
    <s v="2009"/>
    <n v="1"/>
    <b v="0"/>
    <s v="High"/>
    <n v="27"/>
    <n v="1068.7"/>
    <n v="0.04"/>
    <x v="0"/>
    <n v="-89.5"/>
    <n v="40.98"/>
    <n v="6.5"/>
    <s v="Yukon"/>
    <x v="7"/>
    <s v="Small Business"/>
    <x v="1"/>
    <x v="7"/>
  </r>
  <r>
    <s v="Victoria Pisteka"/>
    <n v="16356"/>
    <d v="2011-08-02T00:00:00"/>
    <d v="2011-08-03T00:00:00"/>
    <s v="August"/>
    <s v="2011"/>
    <n v="1"/>
    <b v="0"/>
    <s v="Critical"/>
    <n v="6"/>
    <n v="157.94"/>
    <n v="0.04"/>
    <x v="2"/>
    <n v="9.15"/>
    <n v="22.98"/>
    <n v="4.5"/>
    <s v="Yukon"/>
    <x v="7"/>
    <s v="Corporate"/>
    <x v="0"/>
    <x v="1"/>
  </r>
  <r>
    <s v="Paul Van Hugh"/>
    <n v="16481"/>
    <d v="2011-02-18T00:00:00"/>
    <d v="2011-02-23T00:00:00"/>
    <s v="February"/>
    <s v="2011"/>
    <n v="5"/>
    <b v="0"/>
    <s v="low"/>
    <n v="50"/>
    <n v="3089.06"/>
    <n v="0"/>
    <x v="0"/>
    <n v="719.26"/>
    <n v="56.96"/>
    <n v="13.22"/>
    <s v="Yukon"/>
    <x v="7"/>
    <s v="Corporate"/>
    <x v="0"/>
    <x v="1"/>
  </r>
  <r>
    <s v="Paul Van Hugh"/>
    <n v="16481"/>
    <d v="2011-02-18T00:00:00"/>
    <d v="2011-02-23T00:00:00"/>
    <s v="February"/>
    <s v="2011"/>
    <n v="5"/>
    <b v="0"/>
    <s v="low"/>
    <n v="47"/>
    <n v="20265.22"/>
    <n v="0.08"/>
    <x v="1"/>
    <n v="6168.64"/>
    <n v="442.14"/>
    <n v="14.7"/>
    <s v="Yukon"/>
    <x v="7"/>
    <s v="Corporate"/>
    <x v="1"/>
    <x v="16"/>
  </r>
  <r>
    <s v="Bryan Spruell"/>
    <n v="16641"/>
    <d v="2010-05-10T00:00:00"/>
    <d v="2010-05-11T00:00:00"/>
    <s v="May"/>
    <s v="2010"/>
    <n v="1"/>
    <b v="0"/>
    <s v="High"/>
    <n v="33"/>
    <n v="1209.1679999999999"/>
    <n v="0.03"/>
    <x v="1"/>
    <n v="-1052.79"/>
    <n v="44.43"/>
    <n v="46.59"/>
    <s v="Yukon"/>
    <x v="7"/>
    <s v="Home Office"/>
    <x v="2"/>
    <x v="10"/>
  </r>
  <r>
    <s v="Adam Hart"/>
    <n v="16642"/>
    <d v="2011-03-02T00:00:00"/>
    <d v="2011-03-04T00:00:00"/>
    <s v="March"/>
    <s v="2011"/>
    <n v="2"/>
    <b v="0"/>
    <s v="Not Specified"/>
    <n v="46"/>
    <n v="7640.2250000000004"/>
    <n v="7.0000000000000007E-2"/>
    <x v="0"/>
    <n v="2027.68"/>
    <n v="205.99"/>
    <n v="2.5"/>
    <s v="Yukon"/>
    <x v="7"/>
    <s v="Corporate"/>
    <x v="1"/>
    <x v="3"/>
  </r>
  <r>
    <s v="Giulietta Dortch"/>
    <n v="16709"/>
    <d v="2012-10-06T00:00:00"/>
    <d v="2012-10-08T00:00:00"/>
    <s v="October"/>
    <s v="2012"/>
    <n v="2"/>
    <b v="0"/>
    <s v="High"/>
    <n v="3"/>
    <n v="24.36"/>
    <n v="7.0000000000000007E-2"/>
    <x v="0"/>
    <n v="-13.01"/>
    <n v="6.48"/>
    <n v="5.74"/>
    <s v="Yukon"/>
    <x v="7"/>
    <s v="Small Business"/>
    <x v="0"/>
    <x v="5"/>
  </r>
  <r>
    <s v="Ed Jacobs"/>
    <n v="16992"/>
    <d v="2010-12-12T00:00:00"/>
    <d v="2010-12-13T00:00:00"/>
    <s v="December"/>
    <s v="2010"/>
    <n v="1"/>
    <b v="0"/>
    <s v="High"/>
    <n v="15"/>
    <n v="126.74"/>
    <n v="0.08"/>
    <x v="0"/>
    <n v="-18.53"/>
    <n v="8.67"/>
    <n v="3.5"/>
    <s v="Yukon"/>
    <x v="7"/>
    <s v="Small Business"/>
    <x v="0"/>
    <x v="1"/>
  </r>
  <r>
    <s v="Darrin Sayre"/>
    <n v="16995"/>
    <d v="2010-12-18T00:00:00"/>
    <d v="2010-12-20T00:00:00"/>
    <s v="December"/>
    <s v="2010"/>
    <n v="2"/>
    <b v="0"/>
    <s v="Not Specified"/>
    <n v="42"/>
    <n v="48.41"/>
    <n v="0.06"/>
    <x v="0"/>
    <n v="-1.46"/>
    <n v="1.1399999999999999"/>
    <n v="0.7"/>
    <s v="Yukon"/>
    <x v="7"/>
    <s v="Consumer"/>
    <x v="0"/>
    <x v="6"/>
  </r>
  <r>
    <s v="Janet Martin"/>
    <n v="17093"/>
    <d v="2012-02-11T00:00:00"/>
    <d v="2012-02-13T00:00:00"/>
    <s v="February"/>
    <s v="2012"/>
    <n v="2"/>
    <b v="0"/>
    <s v="Not Specified"/>
    <n v="50"/>
    <n v="4550.0600000000004"/>
    <n v="0.1"/>
    <x v="1"/>
    <n v="-1335.32"/>
    <n v="95.98"/>
    <n v="58.2"/>
    <s v="Yukon"/>
    <x v="7"/>
    <s v="Corporate"/>
    <x v="2"/>
    <x v="14"/>
  </r>
  <r>
    <s v="Denny Ordway"/>
    <n v="17510"/>
    <d v="2012-10-30T00:00:00"/>
    <d v="2012-10-31T00:00:00"/>
    <s v="October"/>
    <s v="2012"/>
    <n v="1"/>
    <b v="0"/>
    <s v="Critical"/>
    <n v="28"/>
    <n v="462.12"/>
    <n v="0"/>
    <x v="0"/>
    <n v="226.4"/>
    <n v="15.57"/>
    <n v="1.39"/>
    <s v="Yukon"/>
    <x v="7"/>
    <s v="Small Business"/>
    <x v="0"/>
    <x v="8"/>
  </r>
  <r>
    <s v="Charles Crestani"/>
    <n v="17542"/>
    <d v="2010-08-31T00:00:00"/>
    <d v="2010-09-02T00:00:00"/>
    <s v="September"/>
    <s v="2010"/>
    <n v="2"/>
    <b v="0"/>
    <s v="low"/>
    <n v="37"/>
    <n v="105.99"/>
    <n v="0.01"/>
    <x v="0"/>
    <n v="43.37"/>
    <n v="2.88"/>
    <n v="0.5"/>
    <s v="Yukon"/>
    <x v="7"/>
    <s v="Consumer"/>
    <x v="0"/>
    <x v="11"/>
  </r>
  <r>
    <s v="Brad Thomas"/>
    <n v="17568"/>
    <d v="2010-10-08T00:00:00"/>
    <d v="2010-10-09T00:00:00"/>
    <s v="October"/>
    <s v="2010"/>
    <n v="1"/>
    <b v="0"/>
    <s v="Not Specified"/>
    <n v="31"/>
    <n v="512.87"/>
    <n v="0"/>
    <x v="0"/>
    <n v="170.69"/>
    <n v="16.48"/>
    <n v="1.99"/>
    <s v="Yukon"/>
    <x v="7"/>
    <s v="Home Office"/>
    <x v="1"/>
    <x v="7"/>
  </r>
  <r>
    <s v="Thomas Thornton"/>
    <n v="17571"/>
    <d v="2012-03-15T00:00:00"/>
    <d v="2012-03-16T00:00:00"/>
    <s v="March"/>
    <s v="2012"/>
    <n v="1"/>
    <b v="0"/>
    <s v="Not Specified"/>
    <n v="32"/>
    <n v="102.59"/>
    <n v="0.01"/>
    <x v="0"/>
    <n v="8.8800000000000008"/>
    <n v="2.98"/>
    <n v="1.58"/>
    <s v="Yukon"/>
    <x v="7"/>
    <s v="Consumer"/>
    <x v="0"/>
    <x v="6"/>
  </r>
  <r>
    <s v="Thomas Thornton"/>
    <n v="17571"/>
    <d v="2012-03-15T00:00:00"/>
    <d v="2012-03-17T00:00:00"/>
    <s v="March"/>
    <s v="2012"/>
    <n v="2"/>
    <b v="0"/>
    <s v="Not Specified"/>
    <n v="50"/>
    <n v="1695.65"/>
    <n v="0.02"/>
    <x v="2"/>
    <n v="51.98"/>
    <n v="32.979999999999997"/>
    <n v="5.5"/>
    <s v="Yukon"/>
    <x v="7"/>
    <s v="Consumer"/>
    <x v="1"/>
    <x v="7"/>
  </r>
  <r>
    <s v="Dean Katz"/>
    <n v="17636"/>
    <d v="2009-02-04T00:00:00"/>
    <d v="2009-02-08T00:00:00"/>
    <s v="February"/>
    <s v="2009"/>
    <n v="4"/>
    <b v="0"/>
    <s v="low"/>
    <n v="2"/>
    <n v="7.01"/>
    <n v="0.03"/>
    <x v="0"/>
    <n v="-4.2"/>
    <n v="2.94"/>
    <n v="0.96"/>
    <s v="Yukon"/>
    <x v="7"/>
    <s v="Home Office"/>
    <x v="0"/>
    <x v="12"/>
  </r>
  <r>
    <s v="Corey Roper"/>
    <n v="17669"/>
    <d v="2009-04-29T00:00:00"/>
    <d v="2009-04-30T00:00:00"/>
    <s v="April"/>
    <s v="2009"/>
    <n v="1"/>
    <b v="0"/>
    <s v="High"/>
    <n v="32"/>
    <n v="1116.03"/>
    <n v="0.04"/>
    <x v="0"/>
    <n v="203.44"/>
    <n v="34.76"/>
    <n v="5.49"/>
    <s v="Yukon"/>
    <x v="7"/>
    <s v="Small Business"/>
    <x v="0"/>
    <x v="0"/>
  </r>
  <r>
    <s v="Darren Budd"/>
    <n v="17700"/>
    <d v="2012-10-27T00:00:00"/>
    <d v="2012-10-28T00:00:00"/>
    <s v="October"/>
    <s v="2012"/>
    <n v="1"/>
    <b v="0"/>
    <s v="Critical"/>
    <n v="20"/>
    <n v="2305.75"/>
    <n v="0.03"/>
    <x v="0"/>
    <n v="-530.67999999999995"/>
    <n v="113.64"/>
    <n v="35"/>
    <s v="Yukon"/>
    <x v="7"/>
    <s v="Home Office"/>
    <x v="2"/>
    <x v="4"/>
  </r>
  <r>
    <s v="Brad Thomas"/>
    <n v="17701"/>
    <d v="2012-05-21T00:00:00"/>
    <d v="2012-05-22T00:00:00"/>
    <s v="May"/>
    <s v="2012"/>
    <n v="1"/>
    <b v="0"/>
    <s v="Critical"/>
    <n v="21"/>
    <n v="80.45"/>
    <n v="0.09"/>
    <x v="0"/>
    <n v="-60.96"/>
    <n v="3.74"/>
    <n v="4.6900000000000004"/>
    <s v="Yukon"/>
    <x v="7"/>
    <s v="Home Office"/>
    <x v="0"/>
    <x v="2"/>
  </r>
  <r>
    <s v="Darren Budd"/>
    <n v="17799"/>
    <d v="2012-09-20T00:00:00"/>
    <d v="2012-09-22T00:00:00"/>
    <s v="September"/>
    <s v="2012"/>
    <n v="2"/>
    <b v="0"/>
    <s v="Medium"/>
    <n v="8"/>
    <n v="149.51"/>
    <n v="0.02"/>
    <x v="0"/>
    <n v="-31.11"/>
    <n v="16.98"/>
    <n v="12.39"/>
    <s v="Yukon"/>
    <x v="7"/>
    <s v="Consumer"/>
    <x v="2"/>
    <x v="4"/>
  </r>
  <r>
    <s v="Helen Andreada"/>
    <n v="18275"/>
    <d v="2012-01-10T00:00:00"/>
    <d v="2012-01-14T00:00:00"/>
    <s v="January"/>
    <s v="2012"/>
    <n v="4"/>
    <b v="0"/>
    <s v="low"/>
    <n v="25"/>
    <n v="322.73"/>
    <n v="7.0000000000000007E-2"/>
    <x v="0"/>
    <n v="101.83"/>
    <n v="13.4"/>
    <n v="4.95"/>
    <s v="Yukon"/>
    <x v="7"/>
    <s v="Corporate"/>
    <x v="2"/>
    <x v="4"/>
  </r>
  <r>
    <s v="Giulietta Dortch"/>
    <n v="18336"/>
    <d v="2009-04-24T00:00:00"/>
    <d v="2009-04-24T00:00:00"/>
    <s v="April"/>
    <s v="2009"/>
    <n v="0"/>
    <s v="FREE DELIVERY"/>
    <s v="Not Specified"/>
    <n v="1"/>
    <n v="7.96"/>
    <n v="0"/>
    <x v="2"/>
    <n v="-0.11"/>
    <n v="2.88"/>
    <n v="0.7"/>
    <s v="Yukon"/>
    <x v="7"/>
    <s v="Consumer"/>
    <x v="0"/>
    <x v="12"/>
  </r>
  <r>
    <s v="Deanra Eno"/>
    <n v="18402"/>
    <d v="2009-08-29T00:00:00"/>
    <d v="2009-09-05T00:00:00"/>
    <s v="September"/>
    <s v="2009"/>
    <n v="7"/>
    <b v="0"/>
    <s v="low"/>
    <n v="5"/>
    <n v="1548.45"/>
    <n v="0.03"/>
    <x v="1"/>
    <n v="-224.2"/>
    <n v="284.98"/>
    <n v="69.55"/>
    <s v="Yukon"/>
    <x v="7"/>
    <s v="Corporate"/>
    <x v="2"/>
    <x v="14"/>
  </r>
  <r>
    <s v="Deanra Eno"/>
    <n v="18402"/>
    <d v="2009-08-29T00:00:00"/>
    <d v="2009-08-29T00:00:00"/>
    <s v="August"/>
    <s v="2009"/>
    <n v="0"/>
    <s v="FREE DELIVERY"/>
    <s v="low"/>
    <n v="3"/>
    <n v="56.07"/>
    <n v="0"/>
    <x v="0"/>
    <n v="10.49"/>
    <n v="12.99"/>
    <n v="14.37"/>
    <s v="Yukon"/>
    <x v="7"/>
    <s v="Corporate"/>
    <x v="2"/>
    <x v="4"/>
  </r>
  <r>
    <s v="Deanra Eno"/>
    <n v="18466"/>
    <d v="2012-05-21T00:00:00"/>
    <d v="2012-05-30T00:00:00"/>
    <s v="May"/>
    <s v="2012"/>
    <n v="9"/>
    <b v="0"/>
    <s v="low"/>
    <n v="25"/>
    <n v="270.16000000000003"/>
    <n v="0.09"/>
    <x v="0"/>
    <n v="16.920000000000002"/>
    <n v="11.09"/>
    <n v="5.25"/>
    <s v="Yukon"/>
    <x v="7"/>
    <s v="Corporate"/>
    <x v="0"/>
    <x v="8"/>
  </r>
  <r>
    <s v="Deanra Eno"/>
    <n v="18466"/>
    <d v="2012-05-21T00:00:00"/>
    <d v="2012-05-21T00:00:00"/>
    <s v="May"/>
    <s v="2012"/>
    <n v="0"/>
    <s v="FREE DELIVERY"/>
    <s v="low"/>
    <n v="24"/>
    <n v="2694.01"/>
    <n v="0.08"/>
    <x v="2"/>
    <n v="994.31"/>
    <n v="120.97"/>
    <n v="7.11"/>
    <s v="Yukon"/>
    <x v="7"/>
    <s v="Corporate"/>
    <x v="1"/>
    <x v="16"/>
  </r>
  <r>
    <s v="Grant Thornton"/>
    <n v="18530"/>
    <d v="2010-12-31T00:00:00"/>
    <d v="2010-12-31T00:00:00"/>
    <s v="December"/>
    <s v="2010"/>
    <n v="0"/>
    <s v="FREE DELIVERY"/>
    <s v="Not Specified"/>
    <n v="2"/>
    <n v="56.13"/>
    <n v="0.02"/>
    <x v="0"/>
    <n v="48.85"/>
    <n v="20.28"/>
    <n v="14.39"/>
    <s v="Yukon"/>
    <x v="7"/>
    <s v="Corporate"/>
    <x v="2"/>
    <x v="4"/>
  </r>
  <r>
    <s v="Grant Thornton"/>
    <n v="18530"/>
    <d v="2010-12-31T00:00:00"/>
    <d v="2011-01-02T00:00:00"/>
    <s v="January"/>
    <s v="2011"/>
    <n v="2"/>
    <b v="0"/>
    <s v="Not Specified"/>
    <n v="25"/>
    <n v="1491.5205000000001"/>
    <n v="0"/>
    <x v="0"/>
    <n v="286.36"/>
    <n v="65.989999999999995"/>
    <n v="5.99"/>
    <s v="Yukon"/>
    <x v="7"/>
    <s v="Corporate"/>
    <x v="1"/>
    <x v="3"/>
  </r>
  <r>
    <s v="Nicole Brennan"/>
    <n v="18790"/>
    <d v="2009-02-11T00:00:00"/>
    <d v="2009-02-13T00:00:00"/>
    <s v="February"/>
    <s v="2009"/>
    <n v="2"/>
    <b v="0"/>
    <s v="High"/>
    <n v="7"/>
    <n v="13253.93"/>
    <n v="0.01"/>
    <x v="1"/>
    <n v="-1596.75"/>
    <n v="2036.48"/>
    <n v="14.7"/>
    <s v="Yukon"/>
    <x v="7"/>
    <s v="Consumer"/>
    <x v="1"/>
    <x v="16"/>
  </r>
  <r>
    <s v="Dan Campbell"/>
    <n v="18819"/>
    <d v="2009-02-25T00:00:00"/>
    <d v="2009-02-27T00:00:00"/>
    <s v="February"/>
    <s v="2009"/>
    <n v="2"/>
    <b v="0"/>
    <s v="low"/>
    <n v="22"/>
    <n v="1102.3"/>
    <n v="0.1"/>
    <x v="0"/>
    <n v="98.12"/>
    <n v="50.98"/>
    <n v="22.24"/>
    <s v="Yukon"/>
    <x v="7"/>
    <s v="Corporate"/>
    <x v="2"/>
    <x v="4"/>
  </r>
  <r>
    <s v="Deanra Eno"/>
    <n v="18849"/>
    <d v="2012-08-05T00:00:00"/>
    <d v="2012-08-05T00:00:00"/>
    <s v="August"/>
    <s v="2012"/>
    <n v="0"/>
    <s v="FREE DELIVERY"/>
    <s v="High"/>
    <n v="43"/>
    <n v="471.87"/>
    <n v="0.05"/>
    <x v="0"/>
    <n v="52.27"/>
    <n v="11.09"/>
    <n v="5.25"/>
    <s v="Yukon"/>
    <x v="7"/>
    <s v="Corporate"/>
    <x v="0"/>
    <x v="8"/>
  </r>
  <r>
    <s v="Deanra Eno"/>
    <n v="18849"/>
    <d v="2012-08-05T00:00:00"/>
    <d v="2012-08-07T00:00:00"/>
    <s v="August"/>
    <s v="2012"/>
    <n v="2"/>
    <b v="0"/>
    <s v="High"/>
    <n v="39"/>
    <n v="539.6"/>
    <n v="0.06"/>
    <x v="0"/>
    <n v="-6.5"/>
    <n v="13.79"/>
    <n v="8.7799999999999994"/>
    <s v="Yukon"/>
    <x v="7"/>
    <s v="Corporate"/>
    <x v="2"/>
    <x v="4"/>
  </r>
  <r>
    <s v="Ed Jacobs"/>
    <n v="18855"/>
    <d v="2009-09-15T00:00:00"/>
    <d v="2009-09-18T00:00:00"/>
    <s v="September"/>
    <s v="2009"/>
    <n v="3"/>
    <b v="0"/>
    <s v="High"/>
    <n v="31"/>
    <n v="229.43"/>
    <n v="0.03"/>
    <x v="0"/>
    <n v="-127.05"/>
    <n v="7.3"/>
    <n v="7.72"/>
    <s v="Yukon"/>
    <x v="7"/>
    <s v="Small Business"/>
    <x v="0"/>
    <x v="2"/>
  </r>
  <r>
    <s v="Adam Hart"/>
    <n v="19040"/>
    <d v="2011-12-19T00:00:00"/>
    <d v="2011-12-20T00:00:00"/>
    <s v="December"/>
    <s v="2011"/>
    <n v="1"/>
    <b v="0"/>
    <s v="High"/>
    <n v="10"/>
    <n v="211.97"/>
    <n v="0.06"/>
    <x v="0"/>
    <n v="-46.83"/>
    <n v="21.38"/>
    <n v="8.99"/>
    <s v="Yukon"/>
    <x v="7"/>
    <s v="Corporate"/>
    <x v="0"/>
    <x v="12"/>
  </r>
  <r>
    <s v="Grant Thornton"/>
    <n v="19041"/>
    <d v="2011-07-26T00:00:00"/>
    <d v="2011-07-30T00:00:00"/>
    <s v="July"/>
    <s v="2011"/>
    <n v="4"/>
    <b v="0"/>
    <s v="low"/>
    <n v="3"/>
    <n v="36.06"/>
    <n v="0.08"/>
    <x v="0"/>
    <n v="-18.5"/>
    <n v="10.89"/>
    <n v="4.5"/>
    <s v="Yukon"/>
    <x v="7"/>
    <s v="Corporate"/>
    <x v="0"/>
    <x v="1"/>
  </r>
  <r>
    <s v="Grant Thornton"/>
    <n v="19041"/>
    <d v="2011-07-26T00:00:00"/>
    <d v="2011-08-04T00:00:00"/>
    <s v="August"/>
    <s v="2011"/>
    <n v="9"/>
    <b v="0"/>
    <s v="low"/>
    <n v="43"/>
    <n v="1849.8"/>
    <n v="0.04"/>
    <x v="0"/>
    <n v="530.22"/>
    <n v="42.98"/>
    <n v="4.62"/>
    <s v="Yukon"/>
    <x v="7"/>
    <s v="Corporate"/>
    <x v="0"/>
    <x v="1"/>
  </r>
  <r>
    <s v="Adam Hart"/>
    <n v="19047"/>
    <d v="2009-01-28T00:00:00"/>
    <d v="2009-01-29T00:00:00"/>
    <s v="January"/>
    <s v="2009"/>
    <n v="1"/>
    <b v="0"/>
    <s v="High"/>
    <n v="1"/>
    <n v="67.489999999999995"/>
    <n v="0.06"/>
    <x v="0"/>
    <n v="-22.82"/>
    <n v="55.48"/>
    <n v="14.3"/>
    <s v="Yukon"/>
    <x v="7"/>
    <s v="Corporate"/>
    <x v="0"/>
    <x v="5"/>
  </r>
  <r>
    <s v="Adam Hart"/>
    <n v="19047"/>
    <d v="2009-01-28T00:00:00"/>
    <d v="2009-01-30T00:00:00"/>
    <s v="January"/>
    <s v="2009"/>
    <n v="2"/>
    <b v="0"/>
    <s v="High"/>
    <n v="3"/>
    <n v="6.76"/>
    <n v="0.02"/>
    <x v="0"/>
    <n v="-4.28"/>
    <n v="1.68"/>
    <n v="1.57"/>
    <s v="Yukon"/>
    <x v="7"/>
    <s v="Corporate"/>
    <x v="0"/>
    <x v="12"/>
  </r>
  <r>
    <s v="Ed Braxton"/>
    <n v="19143"/>
    <d v="2012-11-04T00:00:00"/>
    <d v="2012-11-05T00:00:00"/>
    <s v="November"/>
    <s v="2012"/>
    <n v="1"/>
    <b v="0"/>
    <s v="High"/>
    <n v="3"/>
    <n v="2421.02"/>
    <n v="7.0000000000000007E-2"/>
    <x v="1"/>
    <n v="-1943.17"/>
    <n v="810.98"/>
    <n v="16.059999999999999"/>
    <s v="Yukon"/>
    <x v="7"/>
    <s v="Home Office"/>
    <x v="1"/>
    <x v="16"/>
  </r>
  <r>
    <s v="Ivan Liston"/>
    <n v="19264"/>
    <d v="2011-09-29T00:00:00"/>
    <d v="2011-10-01T00:00:00"/>
    <s v="October"/>
    <s v="2011"/>
    <n v="2"/>
    <b v="0"/>
    <s v="High"/>
    <n v="40"/>
    <n v="161.72"/>
    <n v="0.09"/>
    <x v="0"/>
    <n v="-134.71"/>
    <n v="3.98"/>
    <n v="5.26"/>
    <s v="Yukon"/>
    <x v="7"/>
    <s v="Consumer"/>
    <x v="0"/>
    <x v="2"/>
  </r>
  <r>
    <s v="Ivan Liston"/>
    <n v="19264"/>
    <d v="2011-09-29T00:00:00"/>
    <d v="2011-09-30T00:00:00"/>
    <s v="September"/>
    <s v="2011"/>
    <n v="1"/>
    <b v="0"/>
    <s v="High"/>
    <n v="23"/>
    <n v="107.75"/>
    <n v="7.0000000000000007E-2"/>
    <x v="0"/>
    <n v="24.17"/>
    <n v="4.7300000000000004"/>
    <n v="1.52"/>
    <s v="Yukon"/>
    <x v="7"/>
    <s v="Consumer"/>
    <x v="0"/>
    <x v="5"/>
  </r>
  <r>
    <s v="Eric Murdock"/>
    <n v="19296"/>
    <d v="2010-04-10T00:00:00"/>
    <d v="2010-04-12T00:00:00"/>
    <s v="April"/>
    <s v="2010"/>
    <n v="2"/>
    <b v="0"/>
    <s v="High"/>
    <n v="43"/>
    <n v="75.73"/>
    <n v="0.04"/>
    <x v="2"/>
    <n v="-37.76"/>
    <n v="1.68"/>
    <n v="1.57"/>
    <s v="Yukon"/>
    <x v="7"/>
    <s v="Home Office"/>
    <x v="0"/>
    <x v="12"/>
  </r>
  <r>
    <s v="Brendan Murry"/>
    <n v="19299"/>
    <d v="2009-03-18T00:00:00"/>
    <d v="2009-03-20T00:00:00"/>
    <s v="March"/>
    <s v="2009"/>
    <n v="2"/>
    <b v="0"/>
    <s v="Not Specified"/>
    <n v="10"/>
    <n v="29.23"/>
    <n v="0.05"/>
    <x v="0"/>
    <n v="8.1"/>
    <n v="2.88"/>
    <n v="0.5"/>
    <s v="Yukon"/>
    <x v="7"/>
    <s v="Corporate"/>
    <x v="0"/>
    <x v="11"/>
  </r>
  <r>
    <s v="Dean Katz"/>
    <n v="19429"/>
    <d v="2009-08-24T00:00:00"/>
    <d v="2009-08-24T00:00:00"/>
    <s v="August"/>
    <s v="2009"/>
    <n v="0"/>
    <s v="FREE DELIVERY"/>
    <s v="Not Specified"/>
    <n v="2"/>
    <n v="240.24"/>
    <n v="0.05"/>
    <x v="1"/>
    <n v="-84.93"/>
    <n v="124.49"/>
    <n v="51.94"/>
    <s v="Yukon"/>
    <x v="7"/>
    <s v="Home Office"/>
    <x v="2"/>
    <x v="10"/>
  </r>
  <r>
    <s v="Helen Andreada"/>
    <n v="19430"/>
    <d v="2010-11-13T00:00:00"/>
    <d v="2010-11-15T00:00:00"/>
    <s v="November"/>
    <s v="2010"/>
    <n v="2"/>
    <b v="0"/>
    <s v="Critical"/>
    <n v="39"/>
    <n v="6742.49"/>
    <n v="0.03"/>
    <x v="0"/>
    <n v="-502.05"/>
    <n v="167.27"/>
    <n v="35"/>
    <s v="Yukon"/>
    <x v="7"/>
    <s v="Corporate"/>
    <x v="0"/>
    <x v="0"/>
  </r>
  <r>
    <s v="Amy Cox"/>
    <n v="19524"/>
    <d v="2010-01-14T00:00:00"/>
    <d v="2010-01-15T00:00:00"/>
    <s v="January"/>
    <s v="2010"/>
    <n v="1"/>
    <b v="0"/>
    <s v="Critical"/>
    <n v="9"/>
    <n v="92.02"/>
    <n v="7.0000000000000007E-2"/>
    <x v="0"/>
    <n v="-24.88"/>
    <n v="10.23"/>
    <n v="4.68"/>
    <s v="Yukon"/>
    <x v="7"/>
    <s v="Corporate"/>
    <x v="0"/>
    <x v="15"/>
  </r>
  <r>
    <s v="Charles Crestani"/>
    <n v="19556"/>
    <d v="2010-12-30T00:00:00"/>
    <d v="2011-01-16T00:00:00"/>
    <s v="January"/>
    <s v="2011"/>
    <n v="17"/>
    <b v="0"/>
    <s v="Not Specified"/>
    <n v="45"/>
    <n v="5785.59"/>
    <n v="7.0000000000000007E-2"/>
    <x v="1"/>
    <n v="-423.77"/>
    <n v="130.97999999999999"/>
    <n v="30"/>
    <s v="Yukon"/>
    <x v="7"/>
    <s v="Consumer"/>
    <x v="2"/>
    <x v="14"/>
  </r>
  <r>
    <s v="Charles Crestani"/>
    <n v="19556"/>
    <d v="2010-12-30T00:00:00"/>
    <d v="2011-01-10T00:00:00"/>
    <s v="January"/>
    <s v="2011"/>
    <n v="11"/>
    <b v="0"/>
    <s v="Not Specified"/>
    <n v="22"/>
    <n v="1131.93"/>
    <n v="0.09"/>
    <x v="0"/>
    <n v="469.69"/>
    <n v="55.98"/>
    <n v="4.8600000000000003"/>
    <s v="Yukon"/>
    <x v="7"/>
    <s v="Consumer"/>
    <x v="0"/>
    <x v="5"/>
  </r>
  <r>
    <s v="Charles Crestani"/>
    <n v="19556"/>
    <d v="2010-12-30T00:00:00"/>
    <d v="2011-01-27T00:00:00"/>
    <s v="January"/>
    <s v="2011"/>
    <n v="28"/>
    <b v="0"/>
    <s v="Not Specified"/>
    <n v="35"/>
    <n v="3238.143"/>
    <n v="0.08"/>
    <x v="0"/>
    <n v="727.36"/>
    <n v="115.99"/>
    <n v="4.2300000000000004"/>
    <s v="Yukon"/>
    <x v="7"/>
    <s v="Consumer"/>
    <x v="1"/>
    <x v="3"/>
  </r>
  <r>
    <s v="Karen Carlisle"/>
    <n v="19815"/>
    <d v="2010-03-25T00:00:00"/>
    <d v="2010-03-28T00:00:00"/>
    <s v="March"/>
    <s v="2010"/>
    <n v="3"/>
    <b v="0"/>
    <s v="Not Specified"/>
    <n v="33"/>
    <n v="167.07"/>
    <n v="0.03"/>
    <x v="0"/>
    <n v="-102.36"/>
    <n v="4.9800000000000004"/>
    <n v="6.07"/>
    <s v="Yukon"/>
    <x v="7"/>
    <s v="Home Office"/>
    <x v="0"/>
    <x v="5"/>
  </r>
  <r>
    <s v="Peter Buhler"/>
    <n v="20096"/>
    <d v="2012-08-19T00:00:00"/>
    <d v="2012-08-24T00:00:00"/>
    <s v="August"/>
    <s v="2012"/>
    <n v="5"/>
    <b v="0"/>
    <s v="low"/>
    <n v="35"/>
    <n v="6116.11"/>
    <n v="0.03"/>
    <x v="1"/>
    <n v="91.57"/>
    <n v="179.29"/>
    <n v="29.21"/>
    <s v="Yukon"/>
    <x v="7"/>
    <s v="Consumer"/>
    <x v="2"/>
    <x v="10"/>
  </r>
  <r>
    <s v="Darrin Sayre"/>
    <n v="20132"/>
    <d v="2010-05-17T00:00:00"/>
    <d v="2010-05-24T00:00:00"/>
    <s v="May"/>
    <s v="2010"/>
    <n v="7"/>
    <b v="0"/>
    <s v="low"/>
    <n v="30"/>
    <n v="8719.69"/>
    <n v="0.01"/>
    <x v="1"/>
    <n v="2241.71"/>
    <n v="270.97000000000003"/>
    <n v="28.06"/>
    <s v="Yukon"/>
    <x v="7"/>
    <s v="Consumer"/>
    <x v="1"/>
    <x v="16"/>
  </r>
  <r>
    <s v="Kean Thornton"/>
    <n v="20225"/>
    <d v="2010-07-26T00:00:00"/>
    <d v="2010-08-02T00:00:00"/>
    <s v="August"/>
    <s v="2010"/>
    <n v="7"/>
    <b v="0"/>
    <s v="low"/>
    <n v="33"/>
    <n v="124.78"/>
    <n v="0.09"/>
    <x v="0"/>
    <n v="-122.67"/>
    <n v="3.98"/>
    <n v="5.26"/>
    <s v="Yukon"/>
    <x v="7"/>
    <s v="Corporate"/>
    <x v="0"/>
    <x v="2"/>
  </r>
  <r>
    <s v="Kean Thornton"/>
    <n v="20225"/>
    <d v="2010-07-26T00:00:00"/>
    <d v="2010-08-02T00:00:00"/>
    <s v="August"/>
    <s v="2010"/>
    <n v="7"/>
    <b v="0"/>
    <s v="low"/>
    <n v="22"/>
    <n v="123.4"/>
    <n v="0.1"/>
    <x v="0"/>
    <n v="30.5"/>
    <n v="5.84"/>
    <n v="0.83"/>
    <s v="Yukon"/>
    <x v="7"/>
    <s v="Corporate"/>
    <x v="0"/>
    <x v="12"/>
  </r>
  <r>
    <s v="Sara Luxemburg"/>
    <n v="20325"/>
    <d v="2010-07-03T00:00:00"/>
    <d v="2010-07-05T00:00:00"/>
    <s v="July"/>
    <s v="2010"/>
    <n v="2"/>
    <b v="0"/>
    <s v="Critical"/>
    <n v="35"/>
    <n v="4043.29"/>
    <n v="0.06"/>
    <x v="1"/>
    <n v="-34.299999999999997"/>
    <n v="119.99"/>
    <n v="56.14"/>
    <s v="Yukon"/>
    <x v="7"/>
    <s v="Small Business"/>
    <x v="1"/>
    <x v="16"/>
  </r>
  <r>
    <s v="Sara Luxemburg"/>
    <n v="20325"/>
    <d v="2010-07-03T00:00:00"/>
    <d v="2010-07-06T00:00:00"/>
    <s v="July"/>
    <s v="2010"/>
    <n v="3"/>
    <b v="0"/>
    <s v="Critical"/>
    <n v="24"/>
    <n v="870.48"/>
    <n v="7.0000000000000007E-2"/>
    <x v="0"/>
    <n v="104.37"/>
    <n v="36.549999999999997"/>
    <n v="13.89"/>
    <s v="Yukon"/>
    <x v="7"/>
    <s v="Small Business"/>
    <x v="0"/>
    <x v="12"/>
  </r>
  <r>
    <s v="Ed Braxton"/>
    <n v="20450"/>
    <d v="2012-12-07T00:00:00"/>
    <d v="2012-12-10T00:00:00"/>
    <s v="December"/>
    <s v="2012"/>
    <n v="3"/>
    <b v="0"/>
    <s v="Critical"/>
    <n v="26"/>
    <n v="6878.55"/>
    <n v="0.03"/>
    <x v="1"/>
    <n v="506.71"/>
    <n v="259.70999999999998"/>
    <n v="66.67"/>
    <s v="Yukon"/>
    <x v="7"/>
    <s v="Home Office"/>
    <x v="2"/>
    <x v="10"/>
  </r>
  <r>
    <s v="Brad Thomas"/>
    <n v="20519"/>
    <d v="2009-04-10T00:00:00"/>
    <d v="2009-04-11T00:00:00"/>
    <s v="April"/>
    <s v="2009"/>
    <n v="1"/>
    <b v="0"/>
    <s v="High"/>
    <n v="7"/>
    <n v="124.19"/>
    <n v="0.03"/>
    <x v="0"/>
    <n v="-53.3"/>
    <n v="15.99"/>
    <n v="11.28"/>
    <s v="Yukon"/>
    <x v="7"/>
    <s v="Home Office"/>
    <x v="1"/>
    <x v="16"/>
  </r>
  <r>
    <s v="Tracy Hopkins"/>
    <n v="20679"/>
    <d v="2010-08-14T00:00:00"/>
    <d v="2010-08-14T00:00:00"/>
    <s v="August"/>
    <s v="2010"/>
    <n v="0"/>
    <s v="FREE DELIVERY"/>
    <s v="Medium"/>
    <n v="32"/>
    <n v="4976.6000000000004"/>
    <n v="0.06"/>
    <x v="0"/>
    <n v="601.88"/>
    <n v="161.55000000000001"/>
    <n v="19.989999999999998"/>
    <s v="Yukon"/>
    <x v="7"/>
    <s v="Small Business"/>
    <x v="0"/>
    <x v="0"/>
  </r>
  <r>
    <s v="Jennifer Patt"/>
    <n v="20706"/>
    <d v="2009-07-12T00:00:00"/>
    <d v="2009-07-14T00:00:00"/>
    <s v="July"/>
    <s v="2009"/>
    <n v="2"/>
    <b v="0"/>
    <s v="High"/>
    <n v="41"/>
    <n v="5583.27"/>
    <n v="0.04"/>
    <x v="2"/>
    <n v="1539.59"/>
    <n v="136.97999999999999"/>
    <n v="24.49"/>
    <s v="Yukon"/>
    <x v="7"/>
    <s v="Home Office"/>
    <x v="2"/>
    <x v="4"/>
  </r>
  <r>
    <s v="Dave Kipp"/>
    <n v="20898"/>
    <d v="2011-10-30T00:00:00"/>
    <d v="2011-11-01T00:00:00"/>
    <s v="November"/>
    <s v="2011"/>
    <n v="2"/>
    <b v="0"/>
    <s v="Medium"/>
    <n v="33"/>
    <n v="1756.5930000000001"/>
    <n v="0.09"/>
    <x v="0"/>
    <n v="298.20999999999998"/>
    <n v="65.989999999999995"/>
    <n v="5.63"/>
    <s v="Yukon"/>
    <x v="7"/>
    <s v="Consumer"/>
    <x v="1"/>
    <x v="3"/>
  </r>
  <r>
    <s v="Jill Matthias"/>
    <n v="20995"/>
    <d v="2012-03-27T00:00:00"/>
    <d v="2012-03-28T00:00:00"/>
    <s v="March"/>
    <s v="2012"/>
    <n v="1"/>
    <b v="0"/>
    <s v="Medium"/>
    <n v="37"/>
    <n v="5817.88"/>
    <n v="0.01"/>
    <x v="1"/>
    <n v="-567.14"/>
    <n v="150.97999999999999"/>
    <n v="66.27"/>
    <s v="Yukon"/>
    <x v="7"/>
    <s v="Consumer"/>
    <x v="2"/>
    <x v="9"/>
  </r>
  <r>
    <s v="Joni Wasserman"/>
    <n v="21159"/>
    <d v="2011-06-07T00:00:00"/>
    <d v="2011-06-11T00:00:00"/>
    <s v="June"/>
    <s v="2011"/>
    <n v="4"/>
    <b v="0"/>
    <s v="low"/>
    <n v="5"/>
    <n v="20.28"/>
    <n v="0.05"/>
    <x v="2"/>
    <n v="-4.32"/>
    <n v="2.98"/>
    <n v="2.0299999999999998"/>
    <s v="Yukon"/>
    <x v="7"/>
    <s v="Consumer"/>
    <x v="0"/>
    <x v="12"/>
  </r>
  <r>
    <s v="Darren Budd"/>
    <n v="21191"/>
    <d v="2012-11-14T00:00:00"/>
    <d v="2012-11-14T00:00:00"/>
    <s v="November"/>
    <s v="2012"/>
    <n v="0"/>
    <s v="FREE DELIVERY"/>
    <s v="High"/>
    <n v="48"/>
    <n v="7235.83"/>
    <n v="0.01"/>
    <x v="0"/>
    <n v="3496.37"/>
    <n v="140.99"/>
    <n v="13.99"/>
    <s v="Yukon"/>
    <x v="7"/>
    <s v="Home Office"/>
    <x v="1"/>
    <x v="16"/>
  </r>
  <r>
    <s v="Denny Ordway"/>
    <n v="21286"/>
    <d v="2009-05-16T00:00:00"/>
    <d v="2009-05-17T00:00:00"/>
    <s v="May"/>
    <s v="2009"/>
    <n v="1"/>
    <b v="0"/>
    <s v="Critical"/>
    <n v="17"/>
    <n v="280.39"/>
    <n v="0"/>
    <x v="2"/>
    <n v="9.33"/>
    <n v="14.42"/>
    <n v="6.75"/>
    <s v="Yukon"/>
    <x v="7"/>
    <s v="Small Business"/>
    <x v="0"/>
    <x v="1"/>
  </r>
  <r>
    <s v="Joni Wasserman"/>
    <n v="21346"/>
    <d v="2011-06-07T00:00:00"/>
    <d v="2011-06-07T00:00:00"/>
    <s v="June"/>
    <s v="2011"/>
    <n v="0"/>
    <s v="FREE DELIVERY"/>
    <s v="High"/>
    <n v="46"/>
    <n v="400.49"/>
    <n v="0.09"/>
    <x v="0"/>
    <n v="-237.89"/>
    <n v="9.06"/>
    <n v="9.86"/>
    <s v="Yukon"/>
    <x v="7"/>
    <s v="Consumer"/>
    <x v="0"/>
    <x v="5"/>
  </r>
  <r>
    <s v="Giulietta Dortch"/>
    <n v="21475"/>
    <d v="2011-02-20T00:00:00"/>
    <d v="2011-02-22T00:00:00"/>
    <s v="February"/>
    <s v="2011"/>
    <n v="2"/>
    <b v="0"/>
    <s v="Critical"/>
    <n v="39"/>
    <n v="538.14"/>
    <n v="0.06"/>
    <x v="0"/>
    <n v="111.42"/>
    <n v="14.48"/>
    <n v="1.99"/>
    <s v="Yukon"/>
    <x v="7"/>
    <s v="Consumer"/>
    <x v="1"/>
    <x v="7"/>
  </r>
  <r>
    <s v="Giulietta Dortch"/>
    <n v="21475"/>
    <d v="2011-02-20T00:00:00"/>
    <d v="2011-02-21T00:00:00"/>
    <s v="February"/>
    <s v="2011"/>
    <n v="1"/>
    <b v="0"/>
    <s v="Critical"/>
    <n v="15"/>
    <n v="4956.7839999999997"/>
    <n v="0.06"/>
    <x v="1"/>
    <n v="-296.06"/>
    <n v="417.4"/>
    <n v="75.23"/>
    <s v="Yukon"/>
    <x v="7"/>
    <s v="Consumer"/>
    <x v="2"/>
    <x v="10"/>
  </r>
  <r>
    <s v="Christy Brittain"/>
    <n v="21539"/>
    <d v="2010-07-09T00:00:00"/>
    <d v="2010-07-10T00:00:00"/>
    <s v="July"/>
    <s v="2010"/>
    <n v="1"/>
    <b v="0"/>
    <s v="Medium"/>
    <n v="18"/>
    <n v="388.13"/>
    <n v="0.04"/>
    <x v="0"/>
    <n v="40.11"/>
    <n v="21.98"/>
    <n v="8.32"/>
    <s v="Yukon"/>
    <x v="7"/>
    <s v="Consumer"/>
    <x v="0"/>
    <x v="5"/>
  </r>
  <r>
    <s v="Christy Brittain"/>
    <n v="21539"/>
    <d v="2010-07-09T00:00:00"/>
    <d v="2010-07-09T00:00:00"/>
    <s v="July"/>
    <s v="2010"/>
    <n v="0"/>
    <s v="FREE DELIVERY"/>
    <s v="Medium"/>
    <n v="39"/>
    <n v="2339.84"/>
    <n v="0.05"/>
    <x v="0"/>
    <n v="-1730.3"/>
    <n v="71.37"/>
    <n v="69"/>
    <s v="Yukon"/>
    <x v="7"/>
    <s v="Consumer"/>
    <x v="2"/>
    <x v="10"/>
  </r>
  <r>
    <s v="Tom Ashbrook"/>
    <n v="21639"/>
    <d v="2011-02-02T00:00:00"/>
    <d v="2011-02-04T00:00:00"/>
    <s v="February"/>
    <s v="2011"/>
    <n v="2"/>
    <b v="0"/>
    <s v="Not Specified"/>
    <n v="24"/>
    <n v="145.15"/>
    <n v="7.0000000000000007E-2"/>
    <x v="0"/>
    <n v="-169.17"/>
    <n v="5.94"/>
    <n v="9.92"/>
    <s v="Yukon"/>
    <x v="7"/>
    <s v="Home Office"/>
    <x v="0"/>
    <x v="2"/>
  </r>
  <r>
    <s v="Tom Ashbrook"/>
    <n v="21639"/>
    <d v="2011-02-02T00:00:00"/>
    <d v="2011-02-03T00:00:00"/>
    <s v="February"/>
    <s v="2011"/>
    <n v="1"/>
    <b v="0"/>
    <s v="Not Specified"/>
    <n v="3"/>
    <n v="131.5"/>
    <n v="0.01"/>
    <x v="0"/>
    <n v="105.9"/>
    <n v="39.979999999999997"/>
    <n v="9.1999999999999993"/>
    <s v="Yukon"/>
    <x v="7"/>
    <s v="Home Office"/>
    <x v="2"/>
    <x v="4"/>
  </r>
  <r>
    <s v="Tom Ashbrook"/>
    <n v="21639"/>
    <d v="2011-02-02T00:00:00"/>
    <d v="2011-02-02T00:00:00"/>
    <s v="February"/>
    <s v="2011"/>
    <n v="0"/>
    <s v="FREE DELIVERY"/>
    <s v="Not Specified"/>
    <n v="38"/>
    <n v="7814.59"/>
    <n v="0.02"/>
    <x v="0"/>
    <n v="3408.46"/>
    <n v="194.3"/>
    <n v="11.54"/>
    <s v="Yukon"/>
    <x v="7"/>
    <s v="Home Office"/>
    <x v="2"/>
    <x v="4"/>
  </r>
  <r>
    <s v="Tom Ashbrook"/>
    <n v="21639"/>
    <d v="2011-02-02T00:00:00"/>
    <d v="2011-02-02T00:00:00"/>
    <s v="February"/>
    <s v="2011"/>
    <n v="0"/>
    <s v="FREE DELIVERY"/>
    <s v="Not Specified"/>
    <n v="23"/>
    <n v="158.99"/>
    <n v="7.0000000000000007E-2"/>
    <x v="0"/>
    <n v="-197.13"/>
    <n v="6.98"/>
    <n v="9.69"/>
    <s v="Yukon"/>
    <x v="7"/>
    <s v="Home Office"/>
    <x v="0"/>
    <x v="0"/>
  </r>
  <r>
    <s v="Nicole Brennan"/>
    <n v="21760"/>
    <d v="2011-01-30T00:00:00"/>
    <d v="2011-01-31T00:00:00"/>
    <s v="January"/>
    <s v="2011"/>
    <n v="1"/>
    <b v="0"/>
    <s v="Not Specified"/>
    <n v="9"/>
    <n v="71.2"/>
    <n v="0.08"/>
    <x v="0"/>
    <n v="1.87"/>
    <n v="7.38"/>
    <n v="5.21"/>
    <s v="Yukon"/>
    <x v="7"/>
    <s v="Home Office"/>
    <x v="2"/>
    <x v="4"/>
  </r>
  <r>
    <s v="Deanra Eno"/>
    <n v="21827"/>
    <d v="2012-11-09T00:00:00"/>
    <d v="2012-11-11T00:00:00"/>
    <s v="November"/>
    <s v="2012"/>
    <n v="2"/>
    <b v="0"/>
    <s v="Not Specified"/>
    <n v="25"/>
    <n v="1351.78"/>
    <n v="0.06"/>
    <x v="0"/>
    <n v="109.92"/>
    <n v="56.96"/>
    <n v="13.22"/>
    <s v="Yukon"/>
    <x v="7"/>
    <s v="Corporate"/>
    <x v="0"/>
    <x v="1"/>
  </r>
  <r>
    <s v="Deanra Eno"/>
    <n v="21827"/>
    <d v="2012-11-09T00:00:00"/>
    <d v="2012-11-10T00:00:00"/>
    <s v="November"/>
    <s v="2012"/>
    <n v="1"/>
    <b v="0"/>
    <s v="Not Specified"/>
    <n v="21"/>
    <n v="1560.96"/>
    <n v="7.0000000000000007E-2"/>
    <x v="2"/>
    <n v="-120.27"/>
    <n v="73.98"/>
    <n v="4"/>
    <s v="Yukon"/>
    <x v="7"/>
    <s v="Corporate"/>
    <x v="1"/>
    <x v="7"/>
  </r>
  <r>
    <s v="Amy Cox"/>
    <n v="21890"/>
    <d v="2011-01-24T00:00:00"/>
    <d v="2011-01-26T00:00:00"/>
    <s v="January"/>
    <s v="2011"/>
    <n v="2"/>
    <b v="0"/>
    <s v="Not Specified"/>
    <n v="44"/>
    <n v="495.5"/>
    <n v="0.06"/>
    <x v="0"/>
    <n v="-12.67"/>
    <n v="11.58"/>
    <n v="6.97"/>
    <s v="Yukon"/>
    <x v="7"/>
    <s v="Small Business"/>
    <x v="0"/>
    <x v="8"/>
  </r>
  <r>
    <s v="Karen Carlisle"/>
    <n v="21927"/>
    <d v="2011-12-10T00:00:00"/>
    <d v="2011-12-11T00:00:00"/>
    <s v="December"/>
    <s v="2011"/>
    <n v="1"/>
    <b v="0"/>
    <s v="High"/>
    <n v="23"/>
    <n v="8225.24"/>
    <n v="0.06"/>
    <x v="1"/>
    <n v="1909.03"/>
    <n v="350.98"/>
    <n v="30"/>
    <s v="Yukon"/>
    <x v="7"/>
    <s v="Home Office"/>
    <x v="2"/>
    <x v="14"/>
  </r>
  <r>
    <s v="Jeremy Pistek"/>
    <n v="21988"/>
    <d v="2010-03-28T00:00:00"/>
    <d v="2010-03-30T00:00:00"/>
    <s v="March"/>
    <s v="2010"/>
    <n v="2"/>
    <b v="0"/>
    <s v="Medium"/>
    <n v="4"/>
    <n v="1337.19"/>
    <n v="0.06"/>
    <x v="1"/>
    <n v="-431.45"/>
    <n v="328.14"/>
    <n v="91.05"/>
    <s v="Yukon"/>
    <x v="7"/>
    <s v="Corporate"/>
    <x v="0"/>
    <x v="1"/>
  </r>
  <r>
    <s v="David Bremer"/>
    <n v="22083"/>
    <d v="2009-02-17T00:00:00"/>
    <d v="2009-02-19T00:00:00"/>
    <s v="February"/>
    <s v="2009"/>
    <n v="2"/>
    <b v="0"/>
    <s v="Critical"/>
    <n v="2"/>
    <n v="16.809999999999999"/>
    <n v="0.05"/>
    <x v="2"/>
    <n v="-4.1399999999999997"/>
    <n v="6.04"/>
    <n v="2.14"/>
    <s v="Yukon"/>
    <x v="7"/>
    <s v="Corporate"/>
    <x v="0"/>
    <x v="5"/>
  </r>
  <r>
    <s v="Brad Thomas"/>
    <n v="22402"/>
    <d v="2009-05-27T00:00:00"/>
    <d v="2009-05-28T00:00:00"/>
    <s v="May"/>
    <s v="2009"/>
    <n v="1"/>
    <b v="0"/>
    <s v="Critical"/>
    <n v="33"/>
    <n v="1194.3399999999999"/>
    <n v="0.04"/>
    <x v="0"/>
    <n v="497.11"/>
    <n v="37.700000000000003"/>
    <n v="2.99"/>
    <s v="Yukon"/>
    <x v="7"/>
    <s v="Home Office"/>
    <x v="0"/>
    <x v="2"/>
  </r>
  <r>
    <s v="Brad Thomas"/>
    <n v="22402"/>
    <d v="2009-05-27T00:00:00"/>
    <d v="2009-05-28T00:00:00"/>
    <s v="May"/>
    <s v="2009"/>
    <n v="1"/>
    <b v="0"/>
    <s v="Critical"/>
    <n v="1"/>
    <n v="51.832999999999998"/>
    <n v="0.01"/>
    <x v="0"/>
    <n v="-235.9"/>
    <n v="55.99"/>
    <n v="5"/>
    <s v="Yukon"/>
    <x v="7"/>
    <s v="Home Office"/>
    <x v="1"/>
    <x v="3"/>
  </r>
  <r>
    <s v="Bryan Spruell"/>
    <n v="22433"/>
    <d v="2011-03-03T00:00:00"/>
    <d v="2011-03-05T00:00:00"/>
    <s v="March"/>
    <s v="2011"/>
    <n v="2"/>
    <b v="0"/>
    <s v="Critical"/>
    <n v="44"/>
    <n v="797.98"/>
    <n v="0.05"/>
    <x v="0"/>
    <n v="237.47"/>
    <n v="20.99"/>
    <n v="0.99"/>
    <s v="Yukon"/>
    <x v="7"/>
    <s v="Home Office"/>
    <x v="1"/>
    <x v="3"/>
  </r>
  <r>
    <s v="Thea Hendricks"/>
    <n v="22465"/>
    <d v="2012-07-21T00:00:00"/>
    <d v="2012-07-22T00:00:00"/>
    <s v="July"/>
    <s v="2012"/>
    <n v="1"/>
    <b v="0"/>
    <s v="Not Specified"/>
    <n v="4"/>
    <n v="1121.78"/>
    <n v="0.04"/>
    <x v="1"/>
    <n v="-454.8"/>
    <n v="270.98"/>
    <n v="50"/>
    <s v="Yukon"/>
    <x v="7"/>
    <s v="Home Office"/>
    <x v="2"/>
    <x v="14"/>
  </r>
  <r>
    <s v="Tamara Willingham"/>
    <n v="22466"/>
    <d v="2012-03-28T00:00:00"/>
    <d v="2012-04-04T00:00:00"/>
    <s v="April"/>
    <s v="2012"/>
    <n v="7"/>
    <b v="0"/>
    <s v="low"/>
    <n v="31"/>
    <n v="5404.18"/>
    <n v="7.0000000000000007E-2"/>
    <x v="1"/>
    <n v="241.06"/>
    <n v="180.98"/>
    <n v="30"/>
    <s v="Yukon"/>
    <x v="7"/>
    <s v="Corporate"/>
    <x v="2"/>
    <x v="14"/>
  </r>
  <r>
    <s v="Tamara Willingham"/>
    <n v="22466"/>
    <d v="2012-03-28T00:00:00"/>
    <d v="2012-04-04T00:00:00"/>
    <s v="April"/>
    <s v="2012"/>
    <n v="7"/>
    <b v="0"/>
    <s v="low"/>
    <n v="40"/>
    <n v="430.19"/>
    <n v="0.02"/>
    <x v="0"/>
    <n v="181.26"/>
    <n v="10.31"/>
    <n v="1.79"/>
    <s v="Yukon"/>
    <x v="7"/>
    <s v="Corporate"/>
    <x v="0"/>
    <x v="5"/>
  </r>
  <r>
    <s v="Brendan Murry"/>
    <n v="22497"/>
    <d v="2012-04-28T00:00:00"/>
    <d v="2012-04-29T00:00:00"/>
    <s v="April"/>
    <s v="2012"/>
    <n v="1"/>
    <b v="0"/>
    <s v="Medium"/>
    <n v="37"/>
    <n v="3259.25"/>
    <n v="0.04"/>
    <x v="1"/>
    <n v="580.33000000000004"/>
    <n v="90.97"/>
    <n v="28"/>
    <s v="Yukon"/>
    <x v="7"/>
    <s v="Corporate"/>
    <x v="1"/>
    <x v="16"/>
  </r>
  <r>
    <s v="Bill Shonely"/>
    <n v="22627"/>
    <d v="2010-04-03T00:00:00"/>
    <d v="2010-04-03T00:00:00"/>
    <s v="April"/>
    <s v="2010"/>
    <n v="0"/>
    <s v="FREE DELIVERY"/>
    <s v="low"/>
    <n v="46"/>
    <n v="6803"/>
    <n v="0.03"/>
    <x v="1"/>
    <n v="-1061.68"/>
    <n v="150.97999999999999"/>
    <n v="66.27"/>
    <s v="Yukon"/>
    <x v="7"/>
    <s v="Small Business"/>
    <x v="2"/>
    <x v="9"/>
  </r>
  <r>
    <s v="Barry Weirich"/>
    <n v="22752"/>
    <d v="2012-12-07T00:00:00"/>
    <d v="2012-12-12T00:00:00"/>
    <s v="December"/>
    <s v="2012"/>
    <n v="5"/>
    <b v="0"/>
    <s v="low"/>
    <n v="2"/>
    <n v="238.76"/>
    <n v="0.1"/>
    <x v="0"/>
    <n v="-235.21"/>
    <n v="110.98"/>
    <n v="35"/>
    <s v="Yukon"/>
    <x v="7"/>
    <s v="Corporate"/>
    <x v="0"/>
    <x v="0"/>
  </r>
  <r>
    <s v="Nicole Brennan"/>
    <n v="22848"/>
    <d v="2011-12-10T00:00:00"/>
    <d v="2011-12-11T00:00:00"/>
    <s v="December"/>
    <s v="2011"/>
    <n v="1"/>
    <b v="0"/>
    <s v="Not Specified"/>
    <n v="20"/>
    <n v="140.37"/>
    <n v="0.01"/>
    <x v="0"/>
    <n v="-893.39"/>
    <n v="4.4800000000000004"/>
    <n v="49"/>
    <s v="Yukon"/>
    <x v="7"/>
    <s v="Home Office"/>
    <x v="0"/>
    <x v="1"/>
  </r>
  <r>
    <s v="Nicole Brennan"/>
    <n v="22848"/>
    <d v="2011-12-10T00:00:00"/>
    <d v="2011-12-12T00:00:00"/>
    <s v="December"/>
    <s v="2011"/>
    <n v="2"/>
    <b v="0"/>
    <s v="Not Specified"/>
    <n v="45"/>
    <n v="5921.74"/>
    <n v="0.02"/>
    <x v="1"/>
    <n v="-287.62"/>
    <n v="130.97999999999999"/>
    <n v="30"/>
    <s v="Yukon"/>
    <x v="7"/>
    <s v="Home Office"/>
    <x v="2"/>
    <x v="14"/>
  </r>
  <r>
    <s v="Nicole Brennan"/>
    <n v="22848"/>
    <d v="2011-12-10T00:00:00"/>
    <d v="2011-12-12T00:00:00"/>
    <s v="December"/>
    <s v="2011"/>
    <n v="2"/>
    <b v="0"/>
    <s v="Not Specified"/>
    <n v="4"/>
    <n v="68.16"/>
    <n v="0.09"/>
    <x v="0"/>
    <n v="-52.44"/>
    <n v="15.98"/>
    <n v="6.5"/>
    <s v="Yukon"/>
    <x v="7"/>
    <s v="Home Office"/>
    <x v="1"/>
    <x v="7"/>
  </r>
  <r>
    <s v="Allen Armold"/>
    <n v="22850"/>
    <d v="2011-04-30T00:00:00"/>
    <d v="2011-05-01T00:00:00"/>
    <s v="May"/>
    <s v="2011"/>
    <n v="1"/>
    <b v="0"/>
    <s v="Medium"/>
    <n v="4"/>
    <n v="105.13"/>
    <n v="0.08"/>
    <x v="0"/>
    <n v="-103.23"/>
    <n v="27.48"/>
    <n v="4"/>
    <s v="Yukon"/>
    <x v="7"/>
    <s v="Home Office"/>
    <x v="1"/>
    <x v="7"/>
  </r>
  <r>
    <s v="Juliana Krohn"/>
    <n v="22912"/>
    <d v="2010-10-16T00:00:00"/>
    <d v="2010-10-20T00:00:00"/>
    <s v="October"/>
    <s v="2010"/>
    <n v="4"/>
    <b v="0"/>
    <s v="low"/>
    <n v="33"/>
    <n v="10168.23"/>
    <n v="0.03"/>
    <x v="2"/>
    <n v="4141.8"/>
    <n v="304.99"/>
    <n v="19.989999999999998"/>
    <s v="Yukon"/>
    <x v="7"/>
    <s v="Corporate"/>
    <x v="0"/>
    <x v="2"/>
  </r>
  <r>
    <s v="Giulietta Dortch"/>
    <n v="22913"/>
    <d v="2010-06-25T00:00:00"/>
    <d v="2010-06-26T00:00:00"/>
    <s v="June"/>
    <s v="2010"/>
    <n v="1"/>
    <b v="0"/>
    <s v="Critical"/>
    <n v="32"/>
    <n v="176.77"/>
    <n v="0.06"/>
    <x v="2"/>
    <n v="-41.6"/>
    <n v="4.9800000000000004"/>
    <n v="4.72"/>
    <s v="Yukon"/>
    <x v="7"/>
    <s v="Corporate"/>
    <x v="0"/>
    <x v="5"/>
  </r>
  <r>
    <s v="Giulietta Dortch"/>
    <n v="22913"/>
    <d v="2010-06-25T00:00:00"/>
    <d v="2010-06-28T00:00:00"/>
    <s v="June"/>
    <s v="2010"/>
    <n v="3"/>
    <b v="0"/>
    <s v="Critical"/>
    <n v="24"/>
    <n v="6568.0240000000003"/>
    <n v="0.06"/>
    <x v="1"/>
    <n v="1715.9"/>
    <n v="348.21"/>
    <n v="40.19"/>
    <s v="Yukon"/>
    <x v="7"/>
    <s v="Corporate"/>
    <x v="2"/>
    <x v="10"/>
  </r>
  <r>
    <s v="Giulietta Dortch"/>
    <n v="22913"/>
    <d v="2010-06-25T00:00:00"/>
    <d v="2010-06-26T00:00:00"/>
    <s v="June"/>
    <s v="2010"/>
    <n v="1"/>
    <b v="0"/>
    <s v="Critical"/>
    <n v="50"/>
    <n v="1579.028"/>
    <n v="0.02"/>
    <x v="0"/>
    <n v="624.98"/>
    <n v="35.99"/>
    <n v="5.99"/>
    <s v="Yukon"/>
    <x v="7"/>
    <s v="Corporate"/>
    <x v="1"/>
    <x v="3"/>
  </r>
  <r>
    <s v="Adam Hart"/>
    <n v="22914"/>
    <d v="2012-01-13T00:00:00"/>
    <d v="2012-01-14T00:00:00"/>
    <s v="January"/>
    <s v="2012"/>
    <n v="1"/>
    <b v="0"/>
    <s v="Critical"/>
    <n v="30"/>
    <n v="336.65"/>
    <n v="7.0000000000000007E-2"/>
    <x v="0"/>
    <n v="-71.05"/>
    <n v="11.7"/>
    <n v="6.96"/>
    <s v="Yukon"/>
    <x v="7"/>
    <s v="Corporate"/>
    <x v="0"/>
    <x v="1"/>
  </r>
  <r>
    <s v="Nicole Brennan"/>
    <n v="23042"/>
    <d v="2009-04-26T00:00:00"/>
    <d v="2009-04-27T00:00:00"/>
    <s v="April"/>
    <s v="2009"/>
    <n v="1"/>
    <b v="0"/>
    <s v="Medium"/>
    <n v="20"/>
    <n v="8048.45"/>
    <n v="0.04"/>
    <x v="0"/>
    <n v="1947.67"/>
    <n v="419.19"/>
    <n v="19.989999999999998"/>
    <s v="Yukon"/>
    <x v="7"/>
    <s v="Home Office"/>
    <x v="0"/>
    <x v="0"/>
  </r>
  <r>
    <s v="Darren Budd"/>
    <n v="23168"/>
    <d v="2010-09-15T00:00:00"/>
    <d v="2010-09-22T00:00:00"/>
    <s v="September"/>
    <s v="2010"/>
    <n v="7"/>
    <b v="0"/>
    <s v="low"/>
    <n v="46"/>
    <n v="23949.51"/>
    <n v="0"/>
    <x v="2"/>
    <n v="-1312.84"/>
    <n v="499.99"/>
    <n v="24.49"/>
    <s v="Yukon"/>
    <x v="7"/>
    <s v="Home Office"/>
    <x v="1"/>
    <x v="13"/>
  </r>
  <r>
    <s v="Darren Budd"/>
    <n v="23235"/>
    <d v="2011-07-05T00:00:00"/>
    <d v="2011-07-07T00:00:00"/>
    <s v="July"/>
    <s v="2011"/>
    <n v="2"/>
    <b v="0"/>
    <s v="High"/>
    <n v="6"/>
    <n v="17.43"/>
    <n v="0.02"/>
    <x v="0"/>
    <n v="2.4500000000000002"/>
    <n v="2.88"/>
    <n v="0.5"/>
    <s v="Yukon"/>
    <x v="7"/>
    <s v="Home Office"/>
    <x v="2"/>
    <x v="10"/>
  </r>
  <r>
    <s v="Bradley Drucker"/>
    <n v="23238"/>
    <d v="2010-03-31T00:00:00"/>
    <d v="2010-04-02T00:00:00"/>
    <s v="April"/>
    <s v="2010"/>
    <n v="2"/>
    <b v="0"/>
    <s v="Not Specified"/>
    <n v="25"/>
    <n v="2976.19"/>
    <n v="0.05"/>
    <x v="1"/>
    <n v="-44.52"/>
    <n v="115.99"/>
    <n v="56.14"/>
    <s v="Yukon"/>
    <x v="7"/>
    <s v="Small Business"/>
    <x v="1"/>
    <x v="16"/>
  </r>
  <r>
    <s v="Adam Hart"/>
    <n v="23297"/>
    <d v="2012-07-02T00:00:00"/>
    <d v="2012-07-04T00:00:00"/>
    <s v="July"/>
    <s v="2012"/>
    <n v="2"/>
    <b v="0"/>
    <s v="Critical"/>
    <n v="20"/>
    <n v="498.68"/>
    <n v="0.06"/>
    <x v="0"/>
    <n v="79.52"/>
    <n v="25.98"/>
    <n v="5.37"/>
    <s v="Yukon"/>
    <x v="7"/>
    <s v="Corporate"/>
    <x v="0"/>
    <x v="1"/>
  </r>
  <r>
    <s v="Adam Hart"/>
    <n v="23297"/>
    <d v="2012-07-02T00:00:00"/>
    <d v="2012-07-04T00:00:00"/>
    <s v="July"/>
    <s v="2012"/>
    <n v="2"/>
    <b v="0"/>
    <s v="Critical"/>
    <n v="34"/>
    <n v="5208.78"/>
    <n v="0.05"/>
    <x v="0"/>
    <n v="1547.78"/>
    <n v="155.06"/>
    <n v="7.07"/>
    <s v="Yukon"/>
    <x v="7"/>
    <s v="Corporate"/>
    <x v="0"/>
    <x v="0"/>
  </r>
  <r>
    <s v="Adam Hart"/>
    <n v="23301"/>
    <d v="2011-04-18T00:00:00"/>
    <d v="2011-04-20T00:00:00"/>
    <s v="April"/>
    <s v="2011"/>
    <n v="2"/>
    <b v="0"/>
    <s v="High"/>
    <n v="4"/>
    <n v="28.46"/>
    <n v="0.02"/>
    <x v="0"/>
    <n v="-27.13"/>
    <n v="5.98"/>
    <n v="3.85"/>
    <s v="Yukon"/>
    <x v="7"/>
    <s v="Corporate"/>
    <x v="1"/>
    <x v="7"/>
  </r>
  <r>
    <s v="Adam Hart"/>
    <n v="23301"/>
    <d v="2011-04-18T00:00:00"/>
    <d v="2011-04-20T00:00:00"/>
    <s v="April"/>
    <s v="2011"/>
    <n v="2"/>
    <b v="0"/>
    <s v="High"/>
    <n v="3"/>
    <n v="23.44"/>
    <n v="0.05"/>
    <x v="0"/>
    <n v="-10.58"/>
    <n v="5.98"/>
    <n v="5.2"/>
    <s v="Yukon"/>
    <x v="7"/>
    <s v="Corporate"/>
    <x v="0"/>
    <x v="5"/>
  </r>
  <r>
    <s v="Maris LaWare"/>
    <n v="23329"/>
    <d v="2010-12-26T00:00:00"/>
    <d v="2011-01-19T00:00:00"/>
    <s v="January"/>
    <s v="2011"/>
    <n v="24"/>
    <b v="0"/>
    <s v="low"/>
    <n v="4"/>
    <n v="31.118500000000001"/>
    <n v="0.05"/>
    <x v="0"/>
    <n v="-46.9"/>
    <n v="7.99"/>
    <n v="5.03"/>
    <s v="Yukon"/>
    <x v="7"/>
    <s v="Home Office"/>
    <x v="1"/>
    <x v="3"/>
  </r>
  <r>
    <s v="Maris LaWare"/>
    <n v="23329"/>
    <d v="2010-12-26T00:00:00"/>
    <d v="2010-12-30T00:00:00"/>
    <s v="December"/>
    <s v="2010"/>
    <n v="4"/>
    <b v="0"/>
    <s v="low"/>
    <n v="47"/>
    <n v="4829.4534999999996"/>
    <n v="0.05"/>
    <x v="0"/>
    <n v="1235.1500000000001"/>
    <n v="125.99"/>
    <n v="8.99"/>
    <s v="Yukon"/>
    <x v="7"/>
    <s v="Home Office"/>
    <x v="1"/>
    <x v="3"/>
  </r>
  <r>
    <s v="Tim Taslimi"/>
    <n v="23366"/>
    <d v="2010-11-19T00:00:00"/>
    <d v="2010-11-21T00:00:00"/>
    <s v="November"/>
    <s v="2010"/>
    <n v="2"/>
    <b v="0"/>
    <s v="Not Specified"/>
    <n v="12"/>
    <n v="136.1"/>
    <n v="0.06"/>
    <x v="0"/>
    <n v="-3.78"/>
    <n v="10.52"/>
    <n v="7.94"/>
    <s v="Yukon"/>
    <x v="7"/>
    <s v="Corporate"/>
    <x v="2"/>
    <x v="4"/>
  </r>
  <r>
    <s v="Tim Taslimi"/>
    <n v="23366"/>
    <d v="2010-11-19T00:00:00"/>
    <d v="2010-11-19T00:00:00"/>
    <s v="November"/>
    <s v="2010"/>
    <n v="0"/>
    <s v="FREE DELIVERY"/>
    <s v="Not Specified"/>
    <n v="5"/>
    <n v="297.85000000000002"/>
    <n v="0.04"/>
    <x v="0"/>
    <n v="-69.89"/>
    <n v="54.1"/>
    <n v="19.989999999999998"/>
    <s v="Yukon"/>
    <x v="7"/>
    <s v="Corporate"/>
    <x v="0"/>
    <x v="0"/>
  </r>
  <r>
    <s v="Janet Martin"/>
    <n v="23395"/>
    <d v="2012-10-27T00:00:00"/>
    <d v="2012-10-29T00:00:00"/>
    <s v="October"/>
    <s v="2012"/>
    <n v="2"/>
    <b v="0"/>
    <s v="Medium"/>
    <n v="31"/>
    <n v="1296.46"/>
    <n v="0.01"/>
    <x v="0"/>
    <n v="376.47"/>
    <n v="39.479999999999997"/>
    <n v="1.99"/>
    <s v="Yukon"/>
    <x v="7"/>
    <s v="Corporate"/>
    <x v="1"/>
    <x v="7"/>
  </r>
  <r>
    <s v="Julia Barnett"/>
    <n v="23488"/>
    <d v="2009-01-06T00:00:00"/>
    <d v="2009-01-08T00:00:00"/>
    <s v="January"/>
    <s v="2009"/>
    <n v="2"/>
    <b v="0"/>
    <s v="High"/>
    <n v="29"/>
    <n v="101.77"/>
    <n v="0.03"/>
    <x v="0"/>
    <n v="-73.19"/>
    <n v="3.28"/>
    <n v="3.97"/>
    <s v="Yukon"/>
    <x v="7"/>
    <s v="Home Office"/>
    <x v="0"/>
    <x v="12"/>
  </r>
  <r>
    <s v="Adam Hart"/>
    <n v="23555"/>
    <d v="2012-12-11T00:00:00"/>
    <d v="2012-12-12T00:00:00"/>
    <s v="December"/>
    <s v="2012"/>
    <n v="1"/>
    <b v="0"/>
    <s v="High"/>
    <n v="29"/>
    <n v="104.7"/>
    <n v="0.09"/>
    <x v="0"/>
    <n v="42.16"/>
    <n v="3.69"/>
    <n v="0.5"/>
    <s v="Yukon"/>
    <x v="7"/>
    <s v="Corporate"/>
    <x v="0"/>
    <x v="11"/>
  </r>
  <r>
    <s v="Adam Hart"/>
    <n v="23555"/>
    <d v="2012-12-11T00:00:00"/>
    <d v="2012-12-12T00:00:00"/>
    <s v="December"/>
    <s v="2012"/>
    <n v="1"/>
    <b v="0"/>
    <s v="High"/>
    <n v="5"/>
    <n v="284.45249999999999"/>
    <n v="0.06"/>
    <x v="0"/>
    <n v="-254.78"/>
    <n v="65.989999999999995"/>
    <n v="8.99"/>
    <s v="Yukon"/>
    <x v="7"/>
    <s v="Corporate"/>
    <x v="1"/>
    <x v="3"/>
  </r>
  <r>
    <s v="Christy Brittain"/>
    <n v="23617"/>
    <d v="2011-05-05T00:00:00"/>
    <d v="2011-05-07T00:00:00"/>
    <s v="May"/>
    <s v="2011"/>
    <n v="2"/>
    <b v="0"/>
    <s v="Not Specified"/>
    <n v="6"/>
    <n v="247.34"/>
    <n v="0.04"/>
    <x v="2"/>
    <n v="63.61"/>
    <n v="37.700000000000003"/>
    <n v="2.99"/>
    <s v="Yukon"/>
    <x v="7"/>
    <s v="Consumer"/>
    <x v="0"/>
    <x v="2"/>
  </r>
  <r>
    <s v="Sara Luxemburg"/>
    <n v="23652"/>
    <d v="2009-08-30T00:00:00"/>
    <d v="2009-08-30T00:00:00"/>
    <s v="August"/>
    <s v="2009"/>
    <n v="0"/>
    <s v="FREE DELIVERY"/>
    <s v="Not Specified"/>
    <n v="27"/>
    <n v="305.48"/>
    <n v="0.1"/>
    <x v="0"/>
    <n v="47.14"/>
    <n v="11.55"/>
    <n v="2.36"/>
    <s v="Yukon"/>
    <x v="7"/>
    <s v="Small Business"/>
    <x v="0"/>
    <x v="12"/>
  </r>
  <r>
    <s v="Ivan Liston"/>
    <n v="23680"/>
    <d v="2010-11-06T00:00:00"/>
    <d v="2010-11-07T00:00:00"/>
    <s v="November"/>
    <s v="2010"/>
    <n v="1"/>
    <b v="0"/>
    <s v="Not Specified"/>
    <n v="8"/>
    <n v="2029.4960000000001"/>
    <n v="0.1"/>
    <x v="1"/>
    <n v="251.64"/>
    <n v="320.64"/>
    <n v="43.57"/>
    <s v="Yukon"/>
    <x v="7"/>
    <s v="Consumer"/>
    <x v="2"/>
    <x v="10"/>
  </r>
  <r>
    <s v="Brian Stugart"/>
    <n v="23719"/>
    <d v="2010-07-25T00:00:00"/>
    <d v="2010-07-27T00:00:00"/>
    <s v="July"/>
    <s v="2010"/>
    <n v="2"/>
    <b v="0"/>
    <s v="Critical"/>
    <n v="17"/>
    <n v="122.74"/>
    <n v="0.08"/>
    <x v="0"/>
    <n v="-28.13"/>
    <n v="7.28"/>
    <n v="5.47"/>
    <s v="Yukon"/>
    <x v="7"/>
    <s v="Consumer"/>
    <x v="0"/>
    <x v="5"/>
  </r>
  <r>
    <s v="Carlos Meador"/>
    <n v="23778"/>
    <d v="2009-07-13T00:00:00"/>
    <d v="2009-07-17T00:00:00"/>
    <s v="July"/>
    <s v="2009"/>
    <n v="4"/>
    <b v="0"/>
    <s v="low"/>
    <n v="13"/>
    <n v="105.94"/>
    <n v="0.06"/>
    <x v="0"/>
    <n v="-566"/>
    <n v="4.4800000000000004"/>
    <n v="49"/>
    <s v="Yukon"/>
    <x v="7"/>
    <s v="Corporate"/>
    <x v="0"/>
    <x v="1"/>
  </r>
  <r>
    <s v="Ed Braxton"/>
    <n v="23808"/>
    <d v="2009-02-07T00:00:00"/>
    <d v="2009-02-14T00:00:00"/>
    <s v="February"/>
    <s v="2009"/>
    <n v="7"/>
    <b v="0"/>
    <s v="low"/>
    <n v="30"/>
    <n v="630.14"/>
    <n v="0.04"/>
    <x v="0"/>
    <n v="108"/>
    <n v="19.98"/>
    <n v="8.68"/>
    <s v="Yukon"/>
    <x v="7"/>
    <s v="Consumer"/>
    <x v="0"/>
    <x v="5"/>
  </r>
  <r>
    <s v="Ed Braxton"/>
    <n v="23808"/>
    <d v="2009-02-07T00:00:00"/>
    <d v="2009-02-09T00:00:00"/>
    <s v="February"/>
    <s v="2009"/>
    <n v="2"/>
    <b v="0"/>
    <s v="low"/>
    <n v="28"/>
    <n v="2813.8485000000001"/>
    <n v="0.08"/>
    <x v="0"/>
    <n v="377.15"/>
    <n v="125.99"/>
    <n v="7.69"/>
    <s v="Yukon"/>
    <x v="7"/>
    <s v="Consumer"/>
    <x v="1"/>
    <x v="3"/>
  </r>
  <r>
    <s v="Nicole Brennan"/>
    <n v="23877"/>
    <d v="2009-07-12T00:00:00"/>
    <d v="2009-07-12T00:00:00"/>
    <s v="July"/>
    <s v="2009"/>
    <n v="0"/>
    <s v="FREE DELIVERY"/>
    <s v="Not Specified"/>
    <n v="31"/>
    <n v="1624.5965000000001"/>
    <n v="7.0000000000000007E-2"/>
    <x v="0"/>
    <n v="109.84"/>
    <n v="65.989999999999995"/>
    <n v="8.8000000000000007"/>
    <s v="Yukon"/>
    <x v="7"/>
    <s v="Home Office"/>
    <x v="1"/>
    <x v="3"/>
  </r>
  <r>
    <s v="Nicole Brennan"/>
    <n v="23877"/>
    <d v="2009-07-12T00:00:00"/>
    <d v="2009-07-14T00:00:00"/>
    <s v="July"/>
    <s v="2009"/>
    <n v="2"/>
    <b v="0"/>
    <s v="Not Specified"/>
    <n v="35"/>
    <n v="381.36"/>
    <n v="0"/>
    <x v="2"/>
    <n v="128.03"/>
    <n v="10.01"/>
    <n v="1.99"/>
    <s v="Yukon"/>
    <x v="7"/>
    <s v="Home Office"/>
    <x v="1"/>
    <x v="7"/>
  </r>
  <r>
    <s v="Dan Campbell"/>
    <n v="24003"/>
    <d v="2009-10-31T00:00:00"/>
    <d v="2009-10-31T00:00:00"/>
    <s v="October"/>
    <s v="2009"/>
    <n v="0"/>
    <s v="FREE DELIVERY"/>
    <s v="Critical"/>
    <n v="9"/>
    <n v="11.89"/>
    <n v="0.06"/>
    <x v="0"/>
    <n v="-6.12"/>
    <n v="1.26"/>
    <n v="0.7"/>
    <s v="Yukon"/>
    <x v="7"/>
    <s v="Corporate"/>
    <x v="0"/>
    <x v="6"/>
  </r>
  <r>
    <s v="Deanra Eno"/>
    <n v="24548"/>
    <d v="2011-03-14T00:00:00"/>
    <d v="2011-03-15T00:00:00"/>
    <s v="March"/>
    <s v="2011"/>
    <n v="1"/>
    <b v="0"/>
    <s v="High"/>
    <n v="32"/>
    <n v="269.3"/>
    <n v="0.04"/>
    <x v="2"/>
    <n v="22.38"/>
    <n v="7.96"/>
    <n v="4.95"/>
    <s v="Yukon"/>
    <x v="7"/>
    <s v="Corporate"/>
    <x v="2"/>
    <x v="4"/>
  </r>
  <r>
    <s v="Dean Katz"/>
    <n v="24610"/>
    <d v="2010-01-18T00:00:00"/>
    <d v="2010-01-20T00:00:00"/>
    <s v="January"/>
    <s v="2010"/>
    <n v="2"/>
    <b v="0"/>
    <s v="Not Specified"/>
    <n v="4"/>
    <n v="883.31"/>
    <n v="0.01"/>
    <x v="1"/>
    <n v="-79.959999999999994"/>
    <n v="200.98"/>
    <n v="23.76"/>
    <s v="Yukon"/>
    <x v="7"/>
    <s v="Home Office"/>
    <x v="2"/>
    <x v="14"/>
  </r>
  <r>
    <s v="Joni Wasserman"/>
    <n v="24677"/>
    <d v="2012-03-05T00:00:00"/>
    <d v="2012-03-07T00:00:00"/>
    <s v="March"/>
    <s v="2012"/>
    <n v="2"/>
    <b v="0"/>
    <s v="low"/>
    <n v="44"/>
    <n v="364.4"/>
    <n v="0.05"/>
    <x v="0"/>
    <n v="51.08"/>
    <n v="8.5"/>
    <n v="1.99"/>
    <s v="Yukon"/>
    <x v="7"/>
    <s v="Consumer"/>
    <x v="1"/>
    <x v="7"/>
  </r>
  <r>
    <s v="Mick Brown"/>
    <n v="25027"/>
    <d v="2009-12-16T00:00:00"/>
    <d v="2009-12-18T00:00:00"/>
    <s v="December"/>
    <s v="2009"/>
    <n v="2"/>
    <b v="0"/>
    <s v="Medium"/>
    <n v="25"/>
    <n v="3585.91"/>
    <n v="0.06"/>
    <x v="1"/>
    <n v="-178.54"/>
    <n v="146.34"/>
    <n v="43.75"/>
    <s v="Yukon"/>
    <x v="7"/>
    <s v="Consumer"/>
    <x v="2"/>
    <x v="10"/>
  </r>
  <r>
    <s v="Tony Molinari"/>
    <n v="25157"/>
    <d v="2010-05-25T00:00:00"/>
    <d v="2010-05-27T00:00:00"/>
    <s v="May"/>
    <s v="2010"/>
    <n v="2"/>
    <b v="0"/>
    <s v="Not Specified"/>
    <n v="24"/>
    <n v="545.38"/>
    <n v="0.02"/>
    <x v="0"/>
    <n v="89.6"/>
    <n v="22.84"/>
    <n v="8.18"/>
    <s v="Yukon"/>
    <x v="7"/>
    <s v="Corporate"/>
    <x v="0"/>
    <x v="5"/>
  </r>
  <r>
    <s v="Tim Taslimi"/>
    <n v="25378"/>
    <d v="2011-12-18T00:00:00"/>
    <d v="2011-12-20T00:00:00"/>
    <s v="December"/>
    <s v="2011"/>
    <n v="2"/>
    <b v="0"/>
    <s v="Not Specified"/>
    <n v="48"/>
    <n v="3713.0124999999998"/>
    <n v="0.09"/>
    <x v="0"/>
    <n v="803.6"/>
    <n v="95.99"/>
    <n v="7.69"/>
    <s v="Yukon"/>
    <x v="7"/>
    <s v="Corporate"/>
    <x v="1"/>
    <x v="3"/>
  </r>
  <r>
    <s v="Tracy Hopkins"/>
    <n v="25445"/>
    <d v="2009-05-25T00:00:00"/>
    <d v="2009-05-27T00:00:00"/>
    <s v="May"/>
    <s v="2009"/>
    <n v="2"/>
    <b v="0"/>
    <s v="low"/>
    <n v="48"/>
    <n v="1444"/>
    <n v="0.08"/>
    <x v="0"/>
    <n v="617.05999999999995"/>
    <n v="30.56"/>
    <n v="2.99"/>
    <s v="Yukon"/>
    <x v="7"/>
    <s v="Small Business"/>
    <x v="0"/>
    <x v="2"/>
  </r>
  <r>
    <s v="Cyra Reiten"/>
    <n v="25476"/>
    <d v="2012-10-02T00:00:00"/>
    <d v="2012-10-04T00:00:00"/>
    <s v="October"/>
    <s v="2012"/>
    <n v="2"/>
    <b v="0"/>
    <s v="Not Specified"/>
    <n v="21"/>
    <n v="676.69"/>
    <n v="0.09"/>
    <x v="0"/>
    <n v="138.1"/>
    <n v="35.409999999999997"/>
    <n v="1.99"/>
    <s v="Yukon"/>
    <x v="7"/>
    <s v="Consumer"/>
    <x v="1"/>
    <x v="7"/>
  </r>
  <r>
    <s v="Cyra Reiten"/>
    <n v="25476"/>
    <d v="2012-10-02T00:00:00"/>
    <d v="2012-10-03T00:00:00"/>
    <s v="October"/>
    <s v="2012"/>
    <n v="1"/>
    <b v="0"/>
    <s v="Not Specified"/>
    <n v="4"/>
    <n v="13698.96"/>
    <n v="0.05"/>
    <x v="0"/>
    <n v="-9078.94"/>
    <n v="3499.99"/>
    <n v="24.49"/>
    <s v="Yukon"/>
    <x v="7"/>
    <s v="Consumer"/>
    <x v="1"/>
    <x v="13"/>
  </r>
  <r>
    <s v="Roland Fjeld"/>
    <n v="25797"/>
    <d v="2012-09-01T00:00:00"/>
    <d v="2012-09-03T00:00:00"/>
    <s v="September"/>
    <s v="2012"/>
    <n v="2"/>
    <b v="0"/>
    <s v="Not Specified"/>
    <n v="28"/>
    <n v="925.43"/>
    <n v="0"/>
    <x v="0"/>
    <n v="368.86"/>
    <n v="31.78"/>
    <n v="1.99"/>
    <s v="Yukon"/>
    <x v="7"/>
    <s v="Corporate"/>
    <x v="1"/>
    <x v="7"/>
  </r>
  <r>
    <s v="Chris McAfee"/>
    <n v="25889"/>
    <d v="2010-06-08T00:00:00"/>
    <d v="2010-06-10T00:00:00"/>
    <s v="June"/>
    <s v="2010"/>
    <n v="2"/>
    <b v="0"/>
    <s v="low"/>
    <n v="23"/>
    <n v="321.63"/>
    <n v="0.04"/>
    <x v="0"/>
    <n v="73.7"/>
    <n v="14.34"/>
    <n v="5"/>
    <s v="Yukon"/>
    <x v="7"/>
    <s v="Consumer"/>
    <x v="2"/>
    <x v="4"/>
  </r>
  <r>
    <s v="Barry Pond"/>
    <n v="25986"/>
    <d v="2012-06-22T00:00:00"/>
    <d v="2012-06-23T00:00:00"/>
    <s v="June"/>
    <s v="2012"/>
    <n v="1"/>
    <b v="0"/>
    <s v="Medium"/>
    <n v="48"/>
    <n v="278.07"/>
    <n v="0.08"/>
    <x v="0"/>
    <n v="-71.45"/>
    <n v="5.78"/>
    <n v="4.96"/>
    <s v="Yukon"/>
    <x v="7"/>
    <s v="Consumer"/>
    <x v="0"/>
    <x v="5"/>
  </r>
  <r>
    <s v="Nicole Brennan"/>
    <n v="26021"/>
    <d v="2012-09-14T00:00:00"/>
    <d v="2012-09-16T00:00:00"/>
    <s v="September"/>
    <s v="2012"/>
    <n v="2"/>
    <b v="0"/>
    <s v="Critical"/>
    <n v="17"/>
    <n v="328.62700000000001"/>
    <n v="0"/>
    <x v="0"/>
    <n v="-7.77"/>
    <n v="20.99"/>
    <n v="4.8099999999999996"/>
    <s v="Yukon"/>
    <x v="7"/>
    <s v="Consumer"/>
    <x v="1"/>
    <x v="3"/>
  </r>
  <r>
    <s v="Julia Barnett"/>
    <n v="26055"/>
    <d v="2012-11-25T00:00:00"/>
    <d v="2012-11-26T00:00:00"/>
    <s v="November"/>
    <s v="2012"/>
    <n v="1"/>
    <b v="0"/>
    <s v="Not Specified"/>
    <n v="46"/>
    <n v="6733.52"/>
    <n v="0.04"/>
    <x v="0"/>
    <n v="246"/>
    <n v="152.47999999999999"/>
    <n v="4"/>
    <s v="Yukon"/>
    <x v="7"/>
    <s v="Home Office"/>
    <x v="1"/>
    <x v="7"/>
  </r>
  <r>
    <s v="Alan Schoenberger"/>
    <n v="26274"/>
    <d v="2012-06-12T00:00:00"/>
    <d v="2012-06-13T00:00:00"/>
    <s v="June"/>
    <s v="2012"/>
    <n v="1"/>
    <b v="0"/>
    <s v="Not Specified"/>
    <n v="41"/>
    <n v="377.83"/>
    <n v="0.06"/>
    <x v="0"/>
    <n v="122.06"/>
    <n v="9.11"/>
    <n v="2.15"/>
    <s v="Yukon"/>
    <x v="7"/>
    <s v="Corporate"/>
    <x v="0"/>
    <x v="5"/>
  </r>
  <r>
    <s v="Brendan Murry"/>
    <n v="26306"/>
    <d v="2012-10-30T00:00:00"/>
    <d v="2012-11-03T00:00:00"/>
    <s v="November"/>
    <s v="2012"/>
    <n v="4"/>
    <b v="0"/>
    <s v="low"/>
    <n v="39"/>
    <n v="7725.66"/>
    <n v="0.05"/>
    <x v="1"/>
    <n v="-737.41"/>
    <n v="200.98"/>
    <n v="55.96"/>
    <s v="Yukon"/>
    <x v="7"/>
    <s v="Corporate"/>
    <x v="2"/>
    <x v="9"/>
  </r>
  <r>
    <s v="Sara Luxemburg"/>
    <n v="26437"/>
    <d v="2011-11-28T00:00:00"/>
    <d v="2011-11-29T00:00:00"/>
    <s v="November"/>
    <s v="2011"/>
    <n v="1"/>
    <b v="0"/>
    <s v="Critical"/>
    <n v="4"/>
    <n v="52.43"/>
    <n v="0.03"/>
    <x v="2"/>
    <n v="-12.98"/>
    <n v="9.65"/>
    <n v="6.22"/>
    <s v="Yukon"/>
    <x v="7"/>
    <s v="Corporate"/>
    <x v="2"/>
    <x v="4"/>
  </r>
  <r>
    <s v="Sara Luxemburg"/>
    <n v="26437"/>
    <d v="2011-11-28T00:00:00"/>
    <d v="2011-11-30T00:00:00"/>
    <s v="November"/>
    <s v="2011"/>
    <n v="2"/>
    <b v="0"/>
    <s v="Critical"/>
    <n v="48"/>
    <n v="254.51"/>
    <n v="0.08"/>
    <x v="0"/>
    <n v="49.05"/>
    <n v="5.58"/>
    <n v="0.7"/>
    <s v="Yukon"/>
    <x v="7"/>
    <s v="Corporate"/>
    <x v="0"/>
    <x v="12"/>
  </r>
  <r>
    <s v="Tamara Willingham"/>
    <n v="26464"/>
    <d v="2011-12-11T00:00:00"/>
    <d v="2011-12-11T00:00:00"/>
    <s v="December"/>
    <s v="2011"/>
    <n v="0"/>
    <s v="FREE DELIVERY"/>
    <s v="High"/>
    <n v="25"/>
    <n v="268.58"/>
    <n v="0.03"/>
    <x v="0"/>
    <n v="-26.33"/>
    <n v="10.89"/>
    <n v="4.5"/>
    <s v="Yukon"/>
    <x v="7"/>
    <s v="Corporate"/>
    <x v="0"/>
    <x v="1"/>
  </r>
  <r>
    <s v="Tamara Willingham"/>
    <n v="26464"/>
    <d v="2011-12-11T00:00:00"/>
    <d v="2011-12-12T00:00:00"/>
    <s v="December"/>
    <s v="2011"/>
    <n v="1"/>
    <b v="0"/>
    <s v="High"/>
    <n v="26"/>
    <n v="1280.6500000000001"/>
    <n v="0.06"/>
    <x v="0"/>
    <n v="75.36"/>
    <n v="50.98"/>
    <n v="22.24"/>
    <s v="Yukon"/>
    <x v="7"/>
    <s v="Corporate"/>
    <x v="2"/>
    <x v="4"/>
  </r>
  <r>
    <s v="Jeremy Pistek"/>
    <n v="26631"/>
    <d v="2010-11-01T00:00:00"/>
    <d v="2010-11-01T00:00:00"/>
    <s v="November"/>
    <s v="2010"/>
    <n v="0"/>
    <s v="FREE DELIVERY"/>
    <s v="Critical"/>
    <n v="37"/>
    <n v="231.65"/>
    <n v="0"/>
    <x v="0"/>
    <n v="-241.28"/>
    <n v="5.98"/>
    <n v="10.39"/>
    <s v="Yukon"/>
    <x v="7"/>
    <s v="Corporate"/>
    <x v="0"/>
    <x v="5"/>
  </r>
  <r>
    <s v="Tamara Willingham"/>
    <n v="26689"/>
    <d v="2009-09-29T00:00:00"/>
    <d v="2009-10-02T00:00:00"/>
    <s v="October"/>
    <s v="2009"/>
    <n v="3"/>
    <b v="0"/>
    <s v="High"/>
    <n v="2"/>
    <n v="198.44"/>
    <n v="0.01"/>
    <x v="0"/>
    <n v="-87.46"/>
    <n v="99.23"/>
    <n v="8.99"/>
    <s v="Yukon"/>
    <x v="7"/>
    <s v="Corporate"/>
    <x v="2"/>
    <x v="4"/>
  </r>
  <r>
    <s v="Evan Henry"/>
    <n v="26786"/>
    <d v="2010-04-07T00:00:00"/>
    <d v="2010-04-08T00:00:00"/>
    <s v="April"/>
    <s v="2010"/>
    <n v="1"/>
    <b v="0"/>
    <s v="Medium"/>
    <n v="29"/>
    <n v="296.94"/>
    <n v="0.08"/>
    <x v="0"/>
    <n v="-25.41"/>
    <n v="10.98"/>
    <n v="3.99"/>
    <s v="Yukon"/>
    <x v="7"/>
    <s v="Corporate"/>
    <x v="0"/>
    <x v="1"/>
  </r>
  <r>
    <s v="Thea Hendricks"/>
    <n v="26976"/>
    <d v="2011-05-20T00:00:00"/>
    <d v="2011-05-21T00:00:00"/>
    <s v="May"/>
    <s v="2011"/>
    <n v="1"/>
    <b v="0"/>
    <s v="Not Specified"/>
    <n v="44"/>
    <n v="729.75"/>
    <n v="0.02"/>
    <x v="0"/>
    <n v="375.25"/>
    <n v="15.67"/>
    <n v="1.39"/>
    <s v="Yukon"/>
    <x v="7"/>
    <s v="Home Office"/>
    <x v="0"/>
    <x v="8"/>
  </r>
  <r>
    <s v="Thea Hendricks"/>
    <n v="26976"/>
    <d v="2011-05-20T00:00:00"/>
    <d v="2011-05-22T00:00:00"/>
    <s v="May"/>
    <s v="2011"/>
    <n v="2"/>
    <b v="0"/>
    <s v="Not Specified"/>
    <n v="28"/>
    <n v="1417.21"/>
    <n v="7.0000000000000007E-2"/>
    <x v="0"/>
    <n v="63.88"/>
    <n v="51.65"/>
    <n v="18.45"/>
    <s v="Yukon"/>
    <x v="7"/>
    <s v="Home Office"/>
    <x v="2"/>
    <x v="4"/>
  </r>
  <r>
    <s v="Thea Hendricks"/>
    <n v="26976"/>
    <d v="2011-05-20T00:00:00"/>
    <d v="2011-05-21T00:00:00"/>
    <s v="May"/>
    <s v="2011"/>
    <n v="1"/>
    <b v="0"/>
    <s v="Not Specified"/>
    <n v="11"/>
    <n v="1154.9375"/>
    <n v="0.04"/>
    <x v="2"/>
    <n v="-176.06"/>
    <n v="125.99"/>
    <n v="8.99"/>
    <s v="Yukon"/>
    <x v="7"/>
    <s v="Home Office"/>
    <x v="1"/>
    <x v="3"/>
  </r>
  <r>
    <s v="Helen Andreada"/>
    <n v="27169"/>
    <d v="2011-09-11T00:00:00"/>
    <d v="2011-09-12T00:00:00"/>
    <s v="September"/>
    <s v="2011"/>
    <n v="1"/>
    <b v="0"/>
    <s v="Not Specified"/>
    <n v="16"/>
    <n v="109.9"/>
    <n v="0.01"/>
    <x v="0"/>
    <n v="-28.95"/>
    <n v="6.54"/>
    <n v="5.27"/>
    <s v="Yukon"/>
    <x v="7"/>
    <s v="Corporate"/>
    <x v="0"/>
    <x v="2"/>
  </r>
  <r>
    <s v="Deborah Brumfield"/>
    <n v="27363"/>
    <d v="2011-10-18T00:00:00"/>
    <d v="2011-10-20T00:00:00"/>
    <s v="October"/>
    <s v="2011"/>
    <n v="2"/>
    <b v="0"/>
    <s v="Medium"/>
    <n v="6"/>
    <n v="646.14"/>
    <n v="7.0000000000000007E-2"/>
    <x v="0"/>
    <n v="-265.62"/>
    <n v="101.41"/>
    <n v="35"/>
    <s v="Yukon"/>
    <x v="7"/>
    <s v="Small Business"/>
    <x v="0"/>
    <x v="0"/>
  </r>
  <r>
    <s v="Jay Fine"/>
    <n v="27524"/>
    <d v="2010-02-01T00:00:00"/>
    <d v="2010-02-03T00:00:00"/>
    <s v="February"/>
    <s v="2010"/>
    <n v="2"/>
    <b v="0"/>
    <s v="Not Specified"/>
    <n v="50"/>
    <n v="343.94"/>
    <n v="0.02"/>
    <x v="0"/>
    <n v="-157.4"/>
    <n v="6.48"/>
    <n v="7.37"/>
    <s v="Yukon"/>
    <x v="7"/>
    <s v="Consumer"/>
    <x v="0"/>
    <x v="5"/>
  </r>
  <r>
    <s v="Benjamin Venier"/>
    <n v="27554"/>
    <d v="2011-03-10T00:00:00"/>
    <d v="2011-03-12T00:00:00"/>
    <s v="March"/>
    <s v="2011"/>
    <n v="2"/>
    <b v="0"/>
    <s v="Critical"/>
    <n v="45"/>
    <n v="12685.544"/>
    <n v="0.02"/>
    <x v="1"/>
    <n v="3985.11"/>
    <n v="348.21"/>
    <n v="40.19"/>
    <s v="Yukon"/>
    <x v="7"/>
    <s v="Small Business"/>
    <x v="2"/>
    <x v="10"/>
  </r>
  <r>
    <s v="Speros Goranitis"/>
    <n v="27712"/>
    <d v="2010-03-04T00:00:00"/>
    <d v="2010-03-11T00:00:00"/>
    <s v="March"/>
    <s v="2010"/>
    <n v="7"/>
    <b v="0"/>
    <s v="low"/>
    <n v="20"/>
    <n v="246.63"/>
    <n v="0.08"/>
    <x v="0"/>
    <n v="31.54"/>
    <n v="12.28"/>
    <n v="4.8600000000000003"/>
    <s v="Yukon"/>
    <x v="7"/>
    <s v="Corporate"/>
    <x v="0"/>
    <x v="5"/>
  </r>
  <r>
    <s v="Darrin Sayre"/>
    <n v="27715"/>
    <d v="2011-09-19T00:00:00"/>
    <d v="2011-09-21T00:00:00"/>
    <s v="September"/>
    <s v="2011"/>
    <n v="2"/>
    <b v="0"/>
    <s v="High"/>
    <n v="12"/>
    <n v="94.52"/>
    <n v="0.06"/>
    <x v="0"/>
    <n v="-36.229999999999997"/>
    <n v="7.45"/>
    <n v="6.28"/>
    <s v="Yukon"/>
    <x v="7"/>
    <s v="Consumer"/>
    <x v="0"/>
    <x v="2"/>
  </r>
  <r>
    <s v="Pete Kriz"/>
    <n v="27744"/>
    <d v="2010-08-03T00:00:00"/>
    <d v="2010-08-04T00:00:00"/>
    <s v="August"/>
    <s v="2010"/>
    <n v="1"/>
    <b v="0"/>
    <s v="Critical"/>
    <n v="22"/>
    <n v="106.69"/>
    <n v="0.01"/>
    <x v="0"/>
    <n v="-76.599999999999994"/>
    <n v="4.54"/>
    <n v="5.83"/>
    <s v="Yukon"/>
    <x v="7"/>
    <s v="Corporate"/>
    <x v="0"/>
    <x v="2"/>
  </r>
  <r>
    <s v="Brad Thomas"/>
    <n v="27745"/>
    <d v="2010-09-20T00:00:00"/>
    <d v="2010-09-24T00:00:00"/>
    <s v="September"/>
    <s v="2010"/>
    <n v="4"/>
    <b v="0"/>
    <s v="low"/>
    <n v="41"/>
    <n v="6126.93"/>
    <n v="0.01"/>
    <x v="1"/>
    <n v="-1704.89"/>
    <n v="146.05000000000001"/>
    <n v="80.2"/>
    <s v="Yukon"/>
    <x v="7"/>
    <s v="Home Office"/>
    <x v="2"/>
    <x v="10"/>
  </r>
  <r>
    <s v="Irene Maddox"/>
    <n v="27936"/>
    <d v="2011-07-07T00:00:00"/>
    <d v="2011-07-09T00:00:00"/>
    <s v="July"/>
    <s v="2011"/>
    <n v="2"/>
    <b v="0"/>
    <s v="High"/>
    <n v="3"/>
    <n v="9172.32"/>
    <n v="0.06"/>
    <x v="1"/>
    <n v="-8570.4500000000007"/>
    <n v="3502.14"/>
    <n v="8.73"/>
    <s v="Yukon"/>
    <x v="7"/>
    <s v="Consumer"/>
    <x v="1"/>
    <x v="16"/>
  </r>
  <r>
    <s v="Deborah Brumfield"/>
    <n v="28007"/>
    <d v="2010-04-08T00:00:00"/>
    <d v="2010-04-09T00:00:00"/>
    <s v="April"/>
    <s v="2010"/>
    <n v="1"/>
    <b v="0"/>
    <s v="Not Specified"/>
    <n v="23"/>
    <n v="128.97"/>
    <n v="0.03"/>
    <x v="0"/>
    <n v="-1045.25"/>
    <n v="3.48"/>
    <n v="49"/>
    <s v="Yukon"/>
    <x v="7"/>
    <s v="Small Business"/>
    <x v="0"/>
    <x v="1"/>
  </r>
  <r>
    <s v="Deborah Brumfield"/>
    <n v="28007"/>
    <d v="2010-04-08T00:00:00"/>
    <d v="2010-04-09T00:00:00"/>
    <s v="April"/>
    <s v="2010"/>
    <n v="1"/>
    <b v="0"/>
    <s v="Not Specified"/>
    <n v="20"/>
    <n v="238.77"/>
    <n v="0.02"/>
    <x v="0"/>
    <n v="-78.81"/>
    <n v="11.66"/>
    <n v="7.95"/>
    <s v="Yukon"/>
    <x v="7"/>
    <s v="Small Business"/>
    <x v="0"/>
    <x v="12"/>
  </r>
  <r>
    <s v="Deborah Brumfield"/>
    <n v="28007"/>
    <d v="2010-04-08T00:00:00"/>
    <d v="2010-04-09T00:00:00"/>
    <s v="April"/>
    <s v="2010"/>
    <n v="1"/>
    <b v="0"/>
    <s v="Not Specified"/>
    <n v="20"/>
    <n v="257.33999999999997"/>
    <n v="0.04"/>
    <x v="0"/>
    <n v="12.82"/>
    <n v="12.98"/>
    <n v="3.14"/>
    <s v="Yukon"/>
    <x v="7"/>
    <s v="Small Business"/>
    <x v="0"/>
    <x v="15"/>
  </r>
  <r>
    <s v="Nora Paige"/>
    <n v="28129"/>
    <d v="2012-01-26T00:00:00"/>
    <d v="2012-01-27T00:00:00"/>
    <s v="January"/>
    <s v="2012"/>
    <n v="1"/>
    <b v="0"/>
    <s v="Medium"/>
    <n v="5"/>
    <n v="107.41"/>
    <n v="0.05"/>
    <x v="0"/>
    <n v="0.19"/>
    <n v="19.98"/>
    <n v="5.86"/>
    <s v="Yukon"/>
    <x v="7"/>
    <s v="Small Business"/>
    <x v="0"/>
    <x v="5"/>
  </r>
  <r>
    <s v="Kean Thornton"/>
    <n v="28224"/>
    <d v="2012-12-19T00:00:00"/>
    <d v="2012-12-20T00:00:00"/>
    <s v="December"/>
    <s v="2012"/>
    <n v="1"/>
    <b v="0"/>
    <s v="Critical"/>
    <n v="25"/>
    <n v="163.41"/>
    <n v="7.0000000000000007E-2"/>
    <x v="0"/>
    <n v="-91.28"/>
    <n v="6.23"/>
    <n v="6.97"/>
    <s v="Yukon"/>
    <x v="7"/>
    <s v="Corporate"/>
    <x v="0"/>
    <x v="2"/>
  </r>
  <r>
    <s v="Dave Kipp"/>
    <n v="28354"/>
    <d v="2009-03-27T00:00:00"/>
    <d v="2009-04-01T00:00:00"/>
    <s v="April"/>
    <s v="2009"/>
    <n v="5"/>
    <b v="0"/>
    <s v="low"/>
    <n v="34"/>
    <n v="507.66"/>
    <n v="0.1"/>
    <x v="0"/>
    <n v="106.71"/>
    <n v="15.98"/>
    <n v="4"/>
    <s v="Yukon"/>
    <x v="7"/>
    <s v="Corporate"/>
    <x v="1"/>
    <x v="7"/>
  </r>
  <r>
    <s v="Maureen Gastineau"/>
    <n v="28387"/>
    <d v="2012-06-29T00:00:00"/>
    <d v="2012-06-30T00:00:00"/>
    <s v="June"/>
    <s v="2012"/>
    <n v="1"/>
    <b v="0"/>
    <s v="Not Specified"/>
    <n v="37"/>
    <n v="3212.97"/>
    <n v="0.03"/>
    <x v="0"/>
    <n v="1125.42"/>
    <n v="83.93"/>
    <n v="19.989999999999998"/>
    <s v="Yukon"/>
    <x v="7"/>
    <s v="Consumer"/>
    <x v="0"/>
    <x v="8"/>
  </r>
  <r>
    <s v="Maureen Gastineau"/>
    <n v="28387"/>
    <d v="2012-06-29T00:00:00"/>
    <d v="2012-06-30T00:00:00"/>
    <s v="June"/>
    <s v="2012"/>
    <n v="1"/>
    <b v="0"/>
    <s v="Not Specified"/>
    <n v="13"/>
    <n v="292.95"/>
    <n v="0.06"/>
    <x v="0"/>
    <n v="60.36"/>
    <n v="22.84"/>
    <n v="5.47"/>
    <s v="Yukon"/>
    <x v="7"/>
    <s v="Consumer"/>
    <x v="0"/>
    <x v="5"/>
  </r>
  <r>
    <s v="Giulietta Dortch"/>
    <n v="28485"/>
    <d v="2012-01-12T00:00:00"/>
    <d v="2012-01-12T00:00:00"/>
    <s v="January"/>
    <s v="2012"/>
    <n v="0"/>
    <s v="FREE DELIVERY"/>
    <s v="High"/>
    <n v="12"/>
    <n v="49.18"/>
    <n v="7.0000000000000007E-2"/>
    <x v="0"/>
    <n v="0.57999999999999996"/>
    <n v="4.28"/>
    <n v="0.94"/>
    <s v="Yukon"/>
    <x v="7"/>
    <s v="Consumer"/>
    <x v="0"/>
    <x v="12"/>
  </r>
  <r>
    <s v="Thomas Thornton"/>
    <n v="28643"/>
    <d v="2010-04-27T00:00:00"/>
    <d v="2010-04-28T00:00:00"/>
    <s v="April"/>
    <s v="2010"/>
    <n v="1"/>
    <b v="0"/>
    <s v="Not Specified"/>
    <n v="16"/>
    <n v="659.5"/>
    <n v="0.09"/>
    <x v="0"/>
    <n v="248.98"/>
    <n v="41.94"/>
    <n v="2.99"/>
    <s v="Yukon"/>
    <x v="7"/>
    <s v="Consumer"/>
    <x v="0"/>
    <x v="2"/>
  </r>
  <r>
    <s v="Brad Thomas"/>
    <n v="28737"/>
    <d v="2011-10-03T00:00:00"/>
    <d v="2011-10-05T00:00:00"/>
    <s v="October"/>
    <s v="2011"/>
    <n v="2"/>
    <b v="0"/>
    <s v="Critical"/>
    <n v="50"/>
    <n v="413.37"/>
    <n v="0.04"/>
    <x v="0"/>
    <n v="-224.41"/>
    <n v="8.4499999999999993"/>
    <n v="7.77"/>
    <s v="Yukon"/>
    <x v="7"/>
    <s v="Home Office"/>
    <x v="0"/>
    <x v="15"/>
  </r>
  <r>
    <s v="Brad Thomas"/>
    <n v="28737"/>
    <d v="2011-10-03T00:00:00"/>
    <d v="2011-10-05T00:00:00"/>
    <s v="October"/>
    <s v="2011"/>
    <n v="2"/>
    <b v="0"/>
    <s v="Critical"/>
    <n v="17"/>
    <n v="1721.6410000000001"/>
    <n v="0.04"/>
    <x v="0"/>
    <n v="242.44"/>
    <n v="115.99"/>
    <n v="4.2300000000000004"/>
    <s v="Yukon"/>
    <x v="7"/>
    <s v="Home Office"/>
    <x v="1"/>
    <x v="3"/>
  </r>
  <r>
    <s v="Patrick Bzostek"/>
    <n v="28807"/>
    <d v="2011-03-31T00:00:00"/>
    <d v="2011-04-01T00:00:00"/>
    <s v="April"/>
    <s v="2011"/>
    <n v="1"/>
    <b v="0"/>
    <s v="High"/>
    <n v="9"/>
    <n v="59.35"/>
    <n v="0.02"/>
    <x v="2"/>
    <n v="-42.61"/>
    <n v="4.9800000000000004"/>
    <n v="8.33"/>
    <s v="Yukon"/>
    <x v="7"/>
    <s v="Consumer"/>
    <x v="0"/>
    <x v="5"/>
  </r>
  <r>
    <s v="Dave Kipp"/>
    <n v="28832"/>
    <d v="2010-09-24T00:00:00"/>
    <d v="2010-09-25T00:00:00"/>
    <s v="September"/>
    <s v="2010"/>
    <n v="1"/>
    <b v="0"/>
    <s v="Medium"/>
    <n v="46"/>
    <n v="1500.84"/>
    <n v="0.1"/>
    <x v="2"/>
    <n v="91.56"/>
    <n v="35.89"/>
    <n v="14.72"/>
    <s v="Yukon"/>
    <x v="7"/>
    <s v="Corporate"/>
    <x v="0"/>
    <x v="8"/>
  </r>
  <r>
    <s v="Dave Kipp"/>
    <n v="28832"/>
    <d v="2010-09-24T00:00:00"/>
    <d v="2010-09-26T00:00:00"/>
    <s v="September"/>
    <s v="2010"/>
    <n v="2"/>
    <b v="0"/>
    <s v="Medium"/>
    <n v="45"/>
    <n v="98.64"/>
    <n v="0.03"/>
    <x v="0"/>
    <n v="-9.36"/>
    <n v="2.08"/>
    <n v="1.49"/>
    <s v="Yukon"/>
    <x v="7"/>
    <s v="Corporate"/>
    <x v="0"/>
    <x v="2"/>
  </r>
  <r>
    <s v="Shirley Jackson"/>
    <n v="28933"/>
    <d v="2009-07-09T00:00:00"/>
    <d v="2009-07-10T00:00:00"/>
    <s v="July"/>
    <s v="2009"/>
    <n v="1"/>
    <b v="0"/>
    <s v="Critical"/>
    <n v="1"/>
    <n v="11.16"/>
    <n v="0.01"/>
    <x v="0"/>
    <n v="-7.25"/>
    <n v="5.58"/>
    <n v="5.3"/>
    <s v="Yukon"/>
    <x v="7"/>
    <s v="Corporate"/>
    <x v="0"/>
    <x v="8"/>
  </r>
  <r>
    <s v="Shirley Jackson"/>
    <n v="28933"/>
    <d v="2009-07-09T00:00:00"/>
    <d v="2009-07-10T00:00:00"/>
    <s v="July"/>
    <s v="2009"/>
    <n v="1"/>
    <b v="0"/>
    <s v="Critical"/>
    <n v="38"/>
    <n v="156.19999999999999"/>
    <n v="0.03"/>
    <x v="0"/>
    <n v="43"/>
    <n v="3.98"/>
    <n v="0.7"/>
    <s v="Yukon"/>
    <x v="7"/>
    <s v="Corporate"/>
    <x v="0"/>
    <x v="12"/>
  </r>
  <r>
    <s v="Muhammed Lee"/>
    <n v="29090"/>
    <d v="2012-01-16T00:00:00"/>
    <d v="2012-01-17T00:00:00"/>
    <s v="January"/>
    <s v="2012"/>
    <n v="1"/>
    <b v="0"/>
    <s v="Medium"/>
    <n v="24"/>
    <n v="99.1"/>
    <n v="0.02"/>
    <x v="0"/>
    <n v="28.42"/>
    <n v="4.13"/>
    <n v="0.99"/>
    <s v="Yukon"/>
    <x v="7"/>
    <s v="Consumer"/>
    <x v="0"/>
    <x v="11"/>
  </r>
  <r>
    <s v="Muhammed Lee"/>
    <n v="29090"/>
    <d v="2012-01-16T00:00:00"/>
    <d v="2012-01-16T00:00:00"/>
    <s v="January"/>
    <s v="2012"/>
    <n v="0"/>
    <s v="FREE DELIVERY"/>
    <s v="Medium"/>
    <n v="36"/>
    <n v="380.34"/>
    <n v="0.02"/>
    <x v="0"/>
    <n v="-108.2"/>
    <n v="10.48"/>
    <n v="6.91"/>
    <s v="Yukon"/>
    <x v="7"/>
    <s v="Consumer"/>
    <x v="0"/>
    <x v="0"/>
  </r>
  <r>
    <s v="Jay Fine"/>
    <n v="29221"/>
    <d v="2012-05-29T00:00:00"/>
    <d v="2012-06-01T00:00:00"/>
    <s v="June"/>
    <s v="2012"/>
    <n v="3"/>
    <b v="0"/>
    <s v="High"/>
    <n v="41"/>
    <n v="325.33"/>
    <n v="0"/>
    <x v="0"/>
    <n v="-41.75"/>
    <n v="7.64"/>
    <n v="5.83"/>
    <s v="Yukon"/>
    <x v="7"/>
    <s v="Consumer"/>
    <x v="0"/>
    <x v="5"/>
  </r>
  <r>
    <s v="David Kendrick"/>
    <n v="29284"/>
    <d v="2009-04-10T00:00:00"/>
    <d v="2009-04-12T00:00:00"/>
    <s v="April"/>
    <s v="2009"/>
    <n v="2"/>
    <b v="0"/>
    <s v="Medium"/>
    <n v="20"/>
    <n v="6449.0559999999996"/>
    <n v="0.01"/>
    <x v="1"/>
    <n v="1116.02"/>
    <n v="400.98"/>
    <n v="42.52"/>
    <s v="Yukon"/>
    <x v="7"/>
    <s v="Home Office"/>
    <x v="2"/>
    <x v="10"/>
  </r>
  <r>
    <s v="Brad Thomas"/>
    <n v="29505"/>
    <d v="2012-12-27T00:00:00"/>
    <d v="2012-12-28T00:00:00"/>
    <s v="December"/>
    <s v="2012"/>
    <n v="1"/>
    <b v="0"/>
    <s v="Medium"/>
    <n v="22"/>
    <n v="45.21"/>
    <n v="0.02"/>
    <x v="2"/>
    <n v="4.6100000000000003"/>
    <n v="1.76"/>
    <n v="0.7"/>
    <s v="Yukon"/>
    <x v="7"/>
    <s v="Home Office"/>
    <x v="0"/>
    <x v="12"/>
  </r>
  <r>
    <s v="Sara Luxemburg"/>
    <n v="29831"/>
    <d v="2012-03-29T00:00:00"/>
    <d v="2012-03-30T00:00:00"/>
    <s v="March"/>
    <s v="2012"/>
    <n v="1"/>
    <b v="0"/>
    <s v="Critical"/>
    <n v="29"/>
    <n v="2175.2199999999998"/>
    <n v="0"/>
    <x v="1"/>
    <n v="-520.54999999999995"/>
    <n v="68.81"/>
    <n v="60"/>
    <s v="Yukon"/>
    <x v="7"/>
    <s v="Small Business"/>
    <x v="0"/>
    <x v="1"/>
  </r>
  <r>
    <s v="Bill Shonely"/>
    <n v="30720"/>
    <d v="2012-09-27T00:00:00"/>
    <d v="2012-10-04T00:00:00"/>
    <s v="October"/>
    <s v="2012"/>
    <n v="7"/>
    <b v="0"/>
    <s v="low"/>
    <n v="5"/>
    <n v="32.770000000000003"/>
    <n v="7.0000000000000007E-2"/>
    <x v="0"/>
    <n v="-17.190000000000001"/>
    <n v="5.74"/>
    <n v="5.01"/>
    <s v="Yukon"/>
    <x v="7"/>
    <s v="Small Business"/>
    <x v="0"/>
    <x v="2"/>
  </r>
  <r>
    <s v="Bill Shonely"/>
    <n v="30720"/>
    <d v="2012-09-27T00:00:00"/>
    <d v="2012-10-04T00:00:00"/>
    <s v="October"/>
    <s v="2012"/>
    <n v="7"/>
    <b v="0"/>
    <s v="low"/>
    <n v="37"/>
    <n v="1701.53"/>
    <n v="0.01"/>
    <x v="2"/>
    <n v="735.99"/>
    <n v="43.98"/>
    <n v="1.99"/>
    <s v="Yukon"/>
    <x v="7"/>
    <s v="Small Business"/>
    <x v="1"/>
    <x v="7"/>
  </r>
  <r>
    <s v="Brad Thomas"/>
    <n v="30759"/>
    <d v="2009-05-08T00:00:00"/>
    <d v="2009-05-10T00:00:00"/>
    <s v="May"/>
    <s v="2009"/>
    <n v="2"/>
    <b v="0"/>
    <s v="Not Specified"/>
    <n v="2"/>
    <n v="64.790000000000006"/>
    <n v="0.03"/>
    <x v="0"/>
    <n v="-41.32"/>
    <n v="29.34"/>
    <n v="7.87"/>
    <s v="Yukon"/>
    <x v="7"/>
    <s v="Corporate"/>
    <x v="2"/>
    <x v="4"/>
  </r>
  <r>
    <s v="Speros Goranitis"/>
    <n v="30848"/>
    <d v="2011-05-01T00:00:00"/>
    <d v="2011-05-03T00:00:00"/>
    <s v="May"/>
    <s v="2011"/>
    <n v="2"/>
    <b v="0"/>
    <s v="Medium"/>
    <n v="13"/>
    <n v="4324.29"/>
    <n v="0.09"/>
    <x v="1"/>
    <n v="298.83"/>
    <n v="348.21"/>
    <n v="40.19"/>
    <s v="Yukon"/>
    <x v="7"/>
    <s v="Corporate"/>
    <x v="2"/>
    <x v="10"/>
  </r>
  <r>
    <s v="Victoria Pisteka"/>
    <n v="30885"/>
    <d v="2010-06-21T00:00:00"/>
    <d v="2010-06-22T00:00:00"/>
    <s v="June"/>
    <s v="2010"/>
    <n v="1"/>
    <b v="0"/>
    <s v="High"/>
    <n v="24"/>
    <n v="234.24"/>
    <n v="0.09"/>
    <x v="0"/>
    <n v="-151.80000000000001"/>
    <n v="9.7100000000000009"/>
    <n v="9.4499999999999993"/>
    <s v="Yukon"/>
    <x v="7"/>
    <s v="Corporate"/>
    <x v="0"/>
    <x v="0"/>
  </r>
  <r>
    <s v="Brad Thomas"/>
    <n v="30887"/>
    <d v="2010-07-07T00:00:00"/>
    <d v="2010-07-07T00:00:00"/>
    <s v="July"/>
    <s v="2010"/>
    <n v="0"/>
    <s v="FREE DELIVERY"/>
    <s v="Critical"/>
    <n v="44"/>
    <n v="4357.1170000000002"/>
    <n v="7.0000000000000007E-2"/>
    <x v="0"/>
    <n v="1192.98"/>
    <n v="115.99"/>
    <n v="5.92"/>
    <s v="Yukon"/>
    <x v="7"/>
    <s v="Home Office"/>
    <x v="1"/>
    <x v="3"/>
  </r>
  <r>
    <s v="Brad Thomas"/>
    <n v="31233"/>
    <d v="2011-09-24T00:00:00"/>
    <d v="2011-09-28T00:00:00"/>
    <s v="September"/>
    <s v="2011"/>
    <n v="4"/>
    <b v="0"/>
    <s v="low"/>
    <n v="41"/>
    <n v="1298.29"/>
    <n v="0.06"/>
    <x v="0"/>
    <n v="542.33000000000004"/>
    <n v="31.78"/>
    <n v="1.99"/>
    <s v="Yukon"/>
    <x v="7"/>
    <s v="Home Office"/>
    <x v="1"/>
    <x v="7"/>
  </r>
  <r>
    <s v="Brad Thomas"/>
    <n v="31233"/>
    <d v="2011-09-24T00:00:00"/>
    <d v="2011-09-26T00:00:00"/>
    <s v="September"/>
    <s v="2011"/>
    <n v="2"/>
    <b v="0"/>
    <s v="low"/>
    <n v="3"/>
    <n v="19.34"/>
    <n v="0.06"/>
    <x v="0"/>
    <n v="-11.36"/>
    <n v="4.9800000000000004"/>
    <n v="5.0199999999999996"/>
    <s v="Yukon"/>
    <x v="7"/>
    <s v="Home Office"/>
    <x v="0"/>
    <x v="5"/>
  </r>
  <r>
    <s v="Brad Thomas"/>
    <n v="31233"/>
    <d v="2011-09-24T00:00:00"/>
    <d v="2011-09-28T00:00:00"/>
    <s v="September"/>
    <s v="2011"/>
    <n v="4"/>
    <b v="0"/>
    <s v="low"/>
    <n v="35"/>
    <n v="590.32000000000005"/>
    <n v="0.06"/>
    <x v="0"/>
    <n v="-91.31"/>
    <n v="16.989999999999998"/>
    <n v="8.99"/>
    <s v="Yukon"/>
    <x v="7"/>
    <s v="Home Office"/>
    <x v="0"/>
    <x v="12"/>
  </r>
  <r>
    <s v="Brad Thomas"/>
    <n v="31233"/>
    <d v="2011-09-24T00:00:00"/>
    <d v="2011-10-03T00:00:00"/>
    <s v="October"/>
    <s v="2011"/>
    <n v="9"/>
    <b v="0"/>
    <s v="low"/>
    <n v="19"/>
    <n v="4245.93"/>
    <n v="0"/>
    <x v="0"/>
    <n v="-626.45000000000005"/>
    <n v="209.37"/>
    <n v="69"/>
    <s v="Yukon"/>
    <x v="7"/>
    <s v="Home Office"/>
    <x v="2"/>
    <x v="10"/>
  </r>
  <r>
    <s v="Adam Hart"/>
    <n v="31461"/>
    <d v="2011-06-27T00:00:00"/>
    <d v="2011-06-29T00:00:00"/>
    <s v="June"/>
    <s v="2011"/>
    <n v="2"/>
    <b v="0"/>
    <s v="Medium"/>
    <n v="26"/>
    <n v="1463.42"/>
    <n v="0.08"/>
    <x v="0"/>
    <n v="350.82"/>
    <n v="59.98"/>
    <n v="3.99"/>
    <s v="Yukon"/>
    <x v="7"/>
    <s v="Corporate"/>
    <x v="0"/>
    <x v="1"/>
  </r>
  <r>
    <s v="Ed Jacobs"/>
    <n v="31524"/>
    <d v="2011-06-26T00:00:00"/>
    <d v="2011-06-28T00:00:00"/>
    <s v="June"/>
    <s v="2011"/>
    <n v="2"/>
    <b v="0"/>
    <s v="low"/>
    <n v="10"/>
    <n v="1025.8800000000001"/>
    <n v="0.08"/>
    <x v="1"/>
    <n v="-211.33"/>
    <n v="100.89"/>
    <n v="42"/>
    <s v="Yukon"/>
    <x v="7"/>
    <s v="Small Business"/>
    <x v="2"/>
    <x v="14"/>
  </r>
  <r>
    <s v="Luke Foster"/>
    <n v="31590"/>
    <d v="2010-06-05T00:00:00"/>
    <d v="2010-06-06T00:00:00"/>
    <s v="June"/>
    <s v="2010"/>
    <n v="1"/>
    <b v="0"/>
    <s v="Critical"/>
    <n v="5"/>
    <n v="43.49"/>
    <n v="0.06"/>
    <x v="0"/>
    <n v="-21.44"/>
    <n v="8.33"/>
    <n v="1.99"/>
    <s v="Yukon"/>
    <x v="7"/>
    <s v="Corporate"/>
    <x v="1"/>
    <x v="7"/>
  </r>
  <r>
    <s v="Luke Foster"/>
    <n v="31590"/>
    <d v="2010-06-05T00:00:00"/>
    <d v="2010-06-07T00:00:00"/>
    <s v="June"/>
    <s v="2010"/>
    <n v="2"/>
    <b v="0"/>
    <s v="Critical"/>
    <n v="27"/>
    <n v="2854.76"/>
    <n v="0.06"/>
    <x v="0"/>
    <n v="61.13"/>
    <n v="111.03"/>
    <n v="8.64"/>
    <s v="Yukon"/>
    <x v="7"/>
    <s v="Corporate"/>
    <x v="0"/>
    <x v="0"/>
  </r>
  <r>
    <s v="Pete Kriz"/>
    <n v="31619"/>
    <d v="2009-09-17T00:00:00"/>
    <d v="2009-09-24T00:00:00"/>
    <s v="September"/>
    <s v="2009"/>
    <n v="7"/>
    <b v="0"/>
    <s v="low"/>
    <n v="11"/>
    <n v="114.87"/>
    <n v="0.1"/>
    <x v="0"/>
    <n v="-21.03"/>
    <n v="10.98"/>
    <n v="3.99"/>
    <s v="Yukon"/>
    <x v="7"/>
    <s v="Corporate"/>
    <x v="0"/>
    <x v="1"/>
  </r>
  <r>
    <s v="Pete Kriz"/>
    <n v="31619"/>
    <d v="2009-09-17T00:00:00"/>
    <d v="2009-09-19T00:00:00"/>
    <s v="September"/>
    <s v="2009"/>
    <n v="2"/>
    <b v="0"/>
    <s v="low"/>
    <n v="9"/>
    <n v="383.23"/>
    <n v="0.01"/>
    <x v="0"/>
    <n v="146.51"/>
    <n v="39.979999999999997"/>
    <n v="9.1999999999999993"/>
    <s v="British Columbia"/>
    <x v="4"/>
    <s v="Corporate"/>
    <x v="2"/>
    <x v="4"/>
  </r>
  <r>
    <s v="Mark Haberlin"/>
    <n v="31715"/>
    <d v="2009-01-09T00:00:00"/>
    <d v="2009-01-10T00:00:00"/>
    <s v="January"/>
    <s v="2009"/>
    <n v="1"/>
    <b v="0"/>
    <s v="Not Specified"/>
    <n v="11"/>
    <n v="68.5"/>
    <n v="0.01"/>
    <x v="0"/>
    <n v="-53.85"/>
    <n v="5.38"/>
    <n v="7.57"/>
    <s v="British Columbia"/>
    <x v="4"/>
    <s v="Small Business"/>
    <x v="0"/>
    <x v="2"/>
  </r>
  <r>
    <s v="Mark Haberlin"/>
    <n v="31715"/>
    <d v="2009-01-09T00:00:00"/>
    <d v="2009-01-09T00:00:00"/>
    <s v="January"/>
    <s v="2009"/>
    <n v="0"/>
    <s v="FREE DELIVERY"/>
    <s v="Not Specified"/>
    <n v="44"/>
    <n v="145.19"/>
    <n v="0.05"/>
    <x v="0"/>
    <n v="-116.87"/>
    <n v="3.28"/>
    <n v="3.97"/>
    <s v="British Columbia"/>
    <x v="4"/>
    <s v="Small Business"/>
    <x v="0"/>
    <x v="12"/>
  </r>
  <r>
    <s v="Emily Burns"/>
    <n v="32099"/>
    <d v="2010-05-05T00:00:00"/>
    <d v="2010-05-05T00:00:00"/>
    <s v="May"/>
    <s v="2010"/>
    <n v="0"/>
    <s v="FREE DELIVERY"/>
    <s v="Not Specified"/>
    <n v="41"/>
    <n v="506.73"/>
    <n v="0.08"/>
    <x v="0"/>
    <n v="25.58"/>
    <n v="12.28"/>
    <n v="6.47"/>
    <s v="British Columbia"/>
    <x v="4"/>
    <s v="Home Office"/>
    <x v="0"/>
    <x v="5"/>
  </r>
  <r>
    <s v="Dave Kipp"/>
    <n v="32129"/>
    <d v="2011-07-02T00:00:00"/>
    <d v="2011-07-03T00:00:00"/>
    <s v="July"/>
    <s v="2011"/>
    <n v="1"/>
    <b v="0"/>
    <s v="Critical"/>
    <n v="20"/>
    <n v="129.27000000000001"/>
    <n v="7.0000000000000007E-2"/>
    <x v="0"/>
    <n v="-105.15"/>
    <n v="6.48"/>
    <n v="8.74"/>
    <s v="British Columbia"/>
    <x v="4"/>
    <s v="Consumer"/>
    <x v="0"/>
    <x v="5"/>
  </r>
  <r>
    <s v="Dave Kipp"/>
    <n v="32129"/>
    <d v="2011-07-02T00:00:00"/>
    <d v="2011-07-04T00:00:00"/>
    <s v="July"/>
    <s v="2011"/>
    <n v="2"/>
    <b v="0"/>
    <s v="Critical"/>
    <n v="4"/>
    <n v="8467.68"/>
    <n v="0.01"/>
    <x v="1"/>
    <n v="-3669.05"/>
    <n v="2036.48"/>
    <n v="14.7"/>
    <s v="British Columbia"/>
    <x v="4"/>
    <s v="Consumer"/>
    <x v="1"/>
    <x v="16"/>
  </r>
  <r>
    <s v="Doug O'Connell"/>
    <n v="32291"/>
    <d v="2009-11-05T00:00:00"/>
    <d v="2009-11-05T00:00:00"/>
    <s v="November"/>
    <s v="2009"/>
    <n v="0"/>
    <s v="FREE DELIVERY"/>
    <s v="Medium"/>
    <n v="13"/>
    <n v="183.22"/>
    <n v="0.01"/>
    <x v="0"/>
    <n v="-100.89"/>
    <n v="12.99"/>
    <n v="14.37"/>
    <s v="British Columbia"/>
    <x v="4"/>
    <s v="Small Business"/>
    <x v="2"/>
    <x v="4"/>
  </r>
  <r>
    <s v="Doug O'Connell"/>
    <n v="32291"/>
    <d v="2009-11-05T00:00:00"/>
    <d v="2009-11-06T00:00:00"/>
    <s v="November"/>
    <s v="2009"/>
    <n v="1"/>
    <b v="0"/>
    <s v="Medium"/>
    <n v="4"/>
    <n v="68.03"/>
    <n v="0.02"/>
    <x v="0"/>
    <n v="-29.42"/>
    <n v="15.14"/>
    <n v="4.53"/>
    <s v="British Columbia"/>
    <x v="4"/>
    <s v="Small Business"/>
    <x v="0"/>
    <x v="0"/>
  </r>
  <r>
    <s v="Corey Lock"/>
    <n v="32902"/>
    <d v="2012-03-03T00:00:00"/>
    <d v="2012-03-05T00:00:00"/>
    <s v="March"/>
    <s v="2012"/>
    <n v="2"/>
    <b v="0"/>
    <s v="High"/>
    <n v="23"/>
    <n v="1638.67"/>
    <n v="0.05"/>
    <x v="1"/>
    <n v="-527.83000000000004"/>
    <n v="68.81"/>
    <n v="60"/>
    <s v="British Columbia"/>
    <x v="4"/>
    <s v="Home Office"/>
    <x v="0"/>
    <x v="1"/>
  </r>
  <r>
    <s v="Corey Lock"/>
    <n v="32902"/>
    <d v="2012-03-03T00:00:00"/>
    <d v="2012-03-05T00:00:00"/>
    <s v="March"/>
    <s v="2012"/>
    <n v="2"/>
    <b v="0"/>
    <s v="High"/>
    <n v="8"/>
    <n v="64.099999999999994"/>
    <n v="0.03"/>
    <x v="0"/>
    <n v="-48.28"/>
    <n v="6.84"/>
    <n v="8.3699999999999992"/>
    <s v="British Columbia"/>
    <x v="4"/>
    <s v="Home Office"/>
    <x v="0"/>
    <x v="15"/>
  </r>
  <r>
    <s v="Karen Carlisle"/>
    <n v="32932"/>
    <d v="2010-01-09T00:00:00"/>
    <d v="2010-01-13T00:00:00"/>
    <s v="January"/>
    <s v="2010"/>
    <n v="4"/>
    <b v="0"/>
    <s v="low"/>
    <n v="49"/>
    <n v="29884.6"/>
    <n v="0.05"/>
    <x v="0"/>
    <n v="12748.86"/>
    <n v="599.99"/>
    <n v="24.49"/>
    <s v="British Columbia"/>
    <x v="4"/>
    <s v="Corporate"/>
    <x v="1"/>
    <x v="13"/>
  </r>
  <r>
    <s v="Mick Brown"/>
    <n v="33095"/>
    <d v="2009-02-15T00:00:00"/>
    <d v="2009-02-17T00:00:00"/>
    <s v="February"/>
    <s v="2009"/>
    <n v="2"/>
    <b v="0"/>
    <s v="Not Specified"/>
    <n v="30"/>
    <n v="4846.74"/>
    <n v="0.01"/>
    <x v="0"/>
    <n v="1689.93"/>
    <n v="159.99"/>
    <n v="5.5"/>
    <s v="British Columbia"/>
    <x v="4"/>
    <s v="Consumer"/>
    <x v="1"/>
    <x v="7"/>
  </r>
  <r>
    <s v="Mick Brown"/>
    <n v="33095"/>
    <d v="2009-02-15T00:00:00"/>
    <d v="2009-02-16T00:00:00"/>
    <s v="February"/>
    <s v="2009"/>
    <n v="1"/>
    <b v="0"/>
    <s v="Not Specified"/>
    <n v="34"/>
    <n v="2548.3000000000002"/>
    <n v="0.1"/>
    <x v="0"/>
    <n v="875.57"/>
    <n v="78.69"/>
    <n v="19.989999999999998"/>
    <s v="British Columbia"/>
    <x v="4"/>
    <s v="Consumer"/>
    <x v="2"/>
    <x v="4"/>
  </r>
  <r>
    <s v="Deborah Brumfield"/>
    <n v="33126"/>
    <d v="2011-11-12T00:00:00"/>
    <d v="2011-11-13T00:00:00"/>
    <s v="November"/>
    <s v="2011"/>
    <n v="1"/>
    <b v="0"/>
    <s v="Critical"/>
    <n v="46"/>
    <n v="5979.84"/>
    <n v="0.01"/>
    <x v="2"/>
    <n v="1779.01"/>
    <n v="128.24"/>
    <n v="12.65"/>
    <s v="British Columbia"/>
    <x v="4"/>
    <s v="Small Business"/>
    <x v="2"/>
    <x v="14"/>
  </r>
  <r>
    <s v="Deborah Brumfield"/>
    <n v="33126"/>
    <d v="2011-11-12T00:00:00"/>
    <d v="2011-11-14T00:00:00"/>
    <s v="November"/>
    <s v="2011"/>
    <n v="2"/>
    <b v="0"/>
    <s v="Critical"/>
    <n v="28"/>
    <n v="175.76"/>
    <n v="0.06"/>
    <x v="0"/>
    <n v="80.36"/>
    <n v="6.3"/>
    <n v="0.5"/>
    <s v="British Columbia"/>
    <x v="4"/>
    <s v="Small Business"/>
    <x v="0"/>
    <x v="11"/>
  </r>
  <r>
    <s v="Nicole Brennan"/>
    <n v="33222"/>
    <d v="2012-06-19T00:00:00"/>
    <d v="2012-06-21T00:00:00"/>
    <s v="June"/>
    <s v="2012"/>
    <n v="2"/>
    <b v="0"/>
    <s v="Medium"/>
    <n v="18"/>
    <n v="420.76"/>
    <n v="0.05"/>
    <x v="0"/>
    <n v="-56.21"/>
    <n v="22.38"/>
    <n v="15.1"/>
    <s v="British Columbia"/>
    <x v="4"/>
    <s v="Home Office"/>
    <x v="0"/>
    <x v="2"/>
  </r>
  <r>
    <s v="Nicole Brennan"/>
    <n v="33222"/>
    <d v="2012-06-19T00:00:00"/>
    <d v="2012-06-20T00:00:00"/>
    <s v="June"/>
    <s v="2012"/>
    <n v="1"/>
    <b v="0"/>
    <s v="Medium"/>
    <n v="30"/>
    <n v="1676.46"/>
    <n v="0.1"/>
    <x v="1"/>
    <n v="-626.08000000000004"/>
    <n v="60.98"/>
    <n v="30"/>
    <s v="British Columbia"/>
    <x v="4"/>
    <s v="Home Office"/>
    <x v="2"/>
    <x v="14"/>
  </r>
  <r>
    <s v="Nicole Brennan"/>
    <n v="33222"/>
    <d v="2012-06-19T00:00:00"/>
    <d v="2012-06-21T00:00:00"/>
    <s v="June"/>
    <s v="2012"/>
    <n v="2"/>
    <b v="0"/>
    <s v="Medium"/>
    <n v="48"/>
    <n v="145.66"/>
    <n v="0.02"/>
    <x v="0"/>
    <n v="28.89"/>
    <n v="2.88"/>
    <n v="0.7"/>
    <s v="British Columbia"/>
    <x v="4"/>
    <s v="Home Office"/>
    <x v="0"/>
    <x v="12"/>
  </r>
  <r>
    <s v="Jay Fine"/>
    <n v="33317"/>
    <d v="2009-05-11T00:00:00"/>
    <d v="2009-05-13T00:00:00"/>
    <s v="May"/>
    <s v="2009"/>
    <n v="2"/>
    <b v="0"/>
    <s v="High"/>
    <n v="35"/>
    <n v="203.35"/>
    <n v="0.08"/>
    <x v="0"/>
    <n v="-1605.73"/>
    <n v="4.4800000000000004"/>
    <n v="49"/>
    <s v="British Columbia"/>
    <x v="4"/>
    <s v="Consumer"/>
    <x v="0"/>
    <x v="1"/>
  </r>
  <r>
    <s v="Jay Fine"/>
    <n v="33317"/>
    <d v="2009-05-11T00:00:00"/>
    <d v="2009-05-12T00:00:00"/>
    <s v="May"/>
    <s v="2009"/>
    <n v="1"/>
    <b v="0"/>
    <s v="High"/>
    <n v="18"/>
    <n v="44.52"/>
    <n v="0.03"/>
    <x v="0"/>
    <n v="-90.59"/>
    <n v="2.16"/>
    <n v="6.05"/>
    <s v="British Columbia"/>
    <x v="4"/>
    <s v="Consumer"/>
    <x v="0"/>
    <x v="2"/>
  </r>
  <r>
    <s v="Jay Fine"/>
    <n v="33317"/>
    <d v="2009-05-11T00:00:00"/>
    <d v="2009-05-11T00:00:00"/>
    <s v="May"/>
    <s v="2009"/>
    <n v="0"/>
    <s v="FREE DELIVERY"/>
    <s v="High"/>
    <n v="5"/>
    <n v="58.9"/>
    <n v="0.03"/>
    <x v="0"/>
    <n v="-36.9"/>
    <n v="9.7100000000000009"/>
    <n v="9.4499999999999993"/>
    <s v="British Columbia"/>
    <x v="4"/>
    <s v="Consumer"/>
    <x v="0"/>
    <x v="0"/>
  </r>
  <r>
    <s v="Jay Fine"/>
    <n v="33317"/>
    <d v="2009-05-11T00:00:00"/>
    <d v="2009-05-13T00:00:00"/>
    <s v="May"/>
    <s v="2009"/>
    <n v="2"/>
    <b v="0"/>
    <s v="High"/>
    <n v="13"/>
    <n v="602.42049999999995"/>
    <n v="0.09"/>
    <x v="0"/>
    <n v="10.98"/>
    <n v="55.99"/>
    <n v="1.25"/>
    <s v="British Columbia"/>
    <x v="4"/>
    <s v="Consumer"/>
    <x v="1"/>
    <x v="3"/>
  </r>
  <r>
    <s v="Juliana Krohn"/>
    <n v="33445"/>
    <d v="2012-08-02T00:00:00"/>
    <d v="2012-08-07T00:00:00"/>
    <s v="August"/>
    <s v="2012"/>
    <n v="5"/>
    <b v="0"/>
    <s v="low"/>
    <n v="18"/>
    <n v="1776.96"/>
    <n v="7.0000000000000007E-2"/>
    <x v="1"/>
    <n v="-197.06"/>
    <n v="100.98"/>
    <n v="35.840000000000003"/>
    <s v="British Columbia"/>
    <x v="4"/>
    <s v="Small Business"/>
    <x v="2"/>
    <x v="9"/>
  </r>
  <r>
    <s v="Juliana Krohn"/>
    <n v="33445"/>
    <d v="2012-08-02T00:00:00"/>
    <d v="2012-08-07T00:00:00"/>
    <s v="August"/>
    <s v="2012"/>
    <n v="5"/>
    <b v="0"/>
    <s v="low"/>
    <n v="49"/>
    <n v="3642.14"/>
    <n v="0.01"/>
    <x v="1"/>
    <n v="103.11"/>
    <n v="70.98"/>
    <n v="26.74"/>
    <s v="British Columbia"/>
    <x v="4"/>
    <s v="Small Business"/>
    <x v="2"/>
    <x v="9"/>
  </r>
  <r>
    <s v="Juliana Krohn"/>
    <n v="33445"/>
    <d v="2012-08-02T00:00:00"/>
    <d v="2012-08-04T00:00:00"/>
    <s v="August"/>
    <s v="2012"/>
    <n v="2"/>
    <b v="0"/>
    <s v="low"/>
    <n v="16"/>
    <n v="2982.5"/>
    <n v="0.05"/>
    <x v="0"/>
    <n v="-589.58000000000004"/>
    <n v="182.55"/>
    <n v="69"/>
    <s v="British Columbia"/>
    <x v="4"/>
    <s v="Small Business"/>
    <x v="2"/>
    <x v="10"/>
  </r>
  <r>
    <s v="Yana Sorensen"/>
    <n v="33604"/>
    <d v="2011-08-18T00:00:00"/>
    <d v="2011-08-20T00:00:00"/>
    <s v="August"/>
    <s v="2011"/>
    <n v="2"/>
    <b v="0"/>
    <s v="High"/>
    <n v="10"/>
    <n v="59.62"/>
    <n v="0.04"/>
    <x v="0"/>
    <n v="-56.3"/>
    <n v="5.4"/>
    <n v="7.78"/>
    <s v="British Columbia"/>
    <x v="4"/>
    <s v="Corporate"/>
    <x v="0"/>
    <x v="2"/>
  </r>
  <r>
    <s v="Bradley Drucker"/>
    <n v="33696"/>
    <d v="2009-05-07T00:00:00"/>
    <d v="2009-05-09T00:00:00"/>
    <s v="May"/>
    <s v="2009"/>
    <n v="2"/>
    <b v="0"/>
    <s v="High"/>
    <n v="2"/>
    <n v="57.73"/>
    <n v="0.06"/>
    <x v="0"/>
    <n v="-101.41"/>
    <n v="27.48"/>
    <n v="4"/>
    <s v="British Columbia"/>
    <x v="4"/>
    <s v="Small Business"/>
    <x v="1"/>
    <x v="7"/>
  </r>
  <r>
    <s v="Adam Hart"/>
    <n v="33702"/>
    <d v="2012-09-02T00:00:00"/>
    <d v="2012-09-03T00:00:00"/>
    <s v="September"/>
    <s v="2012"/>
    <n v="1"/>
    <b v="0"/>
    <s v="Not Specified"/>
    <n v="14"/>
    <n v="56.26"/>
    <n v="0"/>
    <x v="2"/>
    <n v="28.11"/>
    <n v="2.89"/>
    <n v="0.5"/>
    <s v="British Columbia"/>
    <x v="4"/>
    <s v="Corporate"/>
    <x v="0"/>
    <x v="11"/>
  </r>
  <r>
    <s v="Benjamin Venier"/>
    <n v="33923"/>
    <d v="2009-01-07T00:00:00"/>
    <d v="2009-01-11T00:00:00"/>
    <s v="January"/>
    <s v="2009"/>
    <n v="4"/>
    <b v="0"/>
    <s v="low"/>
    <n v="34"/>
    <n v="1961.7915"/>
    <n v="0.05"/>
    <x v="0"/>
    <n v="425.75"/>
    <n v="65.989999999999995"/>
    <n v="5.99"/>
    <s v="British Columbia"/>
    <x v="4"/>
    <s v="Small Business"/>
    <x v="1"/>
    <x v="3"/>
  </r>
  <r>
    <s v="Ivan Liston"/>
    <n v="33924"/>
    <d v="2012-10-18T00:00:00"/>
    <d v="2012-10-20T00:00:00"/>
    <s v="October"/>
    <s v="2012"/>
    <n v="2"/>
    <b v="0"/>
    <s v="Not Specified"/>
    <n v="12"/>
    <n v="6168.07"/>
    <n v="0.05"/>
    <x v="1"/>
    <n v="1542"/>
    <n v="500.98"/>
    <n v="28.14"/>
    <s v="British Columbia"/>
    <x v="4"/>
    <s v="Consumer"/>
    <x v="1"/>
    <x v="16"/>
  </r>
  <r>
    <s v="Sara Luxemburg"/>
    <n v="33987"/>
    <d v="2011-10-25T00:00:00"/>
    <d v="2011-10-26T00:00:00"/>
    <s v="October"/>
    <s v="2011"/>
    <n v="1"/>
    <b v="0"/>
    <s v="High"/>
    <n v="27"/>
    <n v="1521.1344999999999"/>
    <n v="7.0000000000000007E-2"/>
    <x v="0"/>
    <n v="270.60000000000002"/>
    <n v="65.989999999999995"/>
    <n v="3.99"/>
    <s v="British Columbia"/>
    <x v="4"/>
    <s v="Small Business"/>
    <x v="1"/>
    <x v="3"/>
  </r>
  <r>
    <s v="Tom Ashbrook"/>
    <n v="34243"/>
    <d v="2011-02-11T00:00:00"/>
    <d v="2011-02-13T00:00:00"/>
    <s v="February"/>
    <s v="2011"/>
    <n v="2"/>
    <b v="0"/>
    <s v="High"/>
    <n v="10"/>
    <n v="89.04"/>
    <n v="0.08"/>
    <x v="0"/>
    <n v="-16.489999999999998"/>
    <n v="8.75"/>
    <n v="8.5399999999999991"/>
    <s v="British Columbia"/>
    <x v="4"/>
    <s v="Home Office"/>
    <x v="2"/>
    <x v="4"/>
  </r>
  <r>
    <s v="Tom Ashbrook"/>
    <n v="34243"/>
    <d v="2011-02-11T00:00:00"/>
    <d v="2011-02-12T00:00:00"/>
    <s v="February"/>
    <s v="2011"/>
    <n v="1"/>
    <b v="0"/>
    <s v="High"/>
    <n v="40"/>
    <n v="297.33999999999997"/>
    <n v="0.04"/>
    <x v="2"/>
    <n v="-270.95999999999998"/>
    <n v="7.28"/>
    <n v="11.15"/>
    <s v="British Columbia"/>
    <x v="4"/>
    <s v="Home Office"/>
    <x v="0"/>
    <x v="5"/>
  </r>
  <r>
    <s v="Tom Ashbrook"/>
    <n v="34243"/>
    <d v="2011-02-11T00:00:00"/>
    <d v="2011-02-13T00:00:00"/>
    <s v="February"/>
    <s v="2011"/>
    <n v="2"/>
    <b v="0"/>
    <s v="High"/>
    <n v="35"/>
    <n v="1264.1300000000001"/>
    <n v="0.02"/>
    <x v="0"/>
    <n v="-1087.3599999999999"/>
    <n v="35.479999999999997"/>
    <n v="35"/>
    <s v="British Columbia"/>
    <x v="4"/>
    <s v="Home Office"/>
    <x v="0"/>
    <x v="0"/>
  </r>
  <r>
    <s v="Joni Wasserman"/>
    <n v="34279"/>
    <d v="2012-03-28T00:00:00"/>
    <d v="2012-03-30T00:00:00"/>
    <s v="March"/>
    <s v="2012"/>
    <n v="2"/>
    <b v="0"/>
    <s v="Not Specified"/>
    <n v="3"/>
    <n v="840.55200000000002"/>
    <n v="0.1"/>
    <x v="1"/>
    <n v="7.55"/>
    <n v="349.45"/>
    <n v="60"/>
    <s v="British Columbia"/>
    <x v="4"/>
    <s v="Consumer"/>
    <x v="2"/>
    <x v="10"/>
  </r>
  <r>
    <s v="Eric Murdock"/>
    <n v="34406"/>
    <d v="2012-09-28T00:00:00"/>
    <d v="2012-09-29T00:00:00"/>
    <s v="September"/>
    <s v="2012"/>
    <n v="1"/>
    <b v="0"/>
    <s v="Medium"/>
    <n v="29"/>
    <n v="142.59"/>
    <n v="0.02"/>
    <x v="0"/>
    <n v="-3.23"/>
    <n v="4.71"/>
    <n v="0.7"/>
    <s v="British Columbia"/>
    <x v="4"/>
    <s v="Home Office"/>
    <x v="0"/>
    <x v="6"/>
  </r>
  <r>
    <s v="Brad Thomas"/>
    <n v="34597"/>
    <d v="2010-12-16T00:00:00"/>
    <d v="2010-12-18T00:00:00"/>
    <s v="December"/>
    <s v="2010"/>
    <n v="2"/>
    <b v="0"/>
    <s v="Medium"/>
    <n v="8"/>
    <n v="849.33699999999999"/>
    <n v="7.0000000000000007E-2"/>
    <x v="2"/>
    <n v="-258.85000000000002"/>
    <n v="125.99"/>
    <n v="2.5"/>
    <s v="British Columbia"/>
    <x v="4"/>
    <s v="Home Office"/>
    <x v="1"/>
    <x v="3"/>
  </r>
  <r>
    <s v="Victoria Pisteka"/>
    <n v="34980"/>
    <d v="2010-08-02T00:00:00"/>
    <d v="2010-08-04T00:00:00"/>
    <s v="August"/>
    <s v="2010"/>
    <n v="2"/>
    <b v="0"/>
    <s v="Not Specified"/>
    <n v="7"/>
    <n v="140.77000000000001"/>
    <n v="0.01"/>
    <x v="0"/>
    <n v="100.77"/>
    <n v="18.649999999999999"/>
    <n v="3.77"/>
    <s v="British Columbia"/>
    <x v="4"/>
    <s v="Corporate"/>
    <x v="2"/>
    <x v="4"/>
  </r>
  <r>
    <s v="Victoria Pisteka"/>
    <n v="34980"/>
    <d v="2010-08-02T00:00:00"/>
    <d v="2010-08-04T00:00:00"/>
    <s v="August"/>
    <s v="2010"/>
    <n v="2"/>
    <b v="0"/>
    <s v="Not Specified"/>
    <n v="25"/>
    <n v="848.19"/>
    <n v="0.06"/>
    <x v="2"/>
    <n v="120.02"/>
    <n v="34.76"/>
    <n v="5.49"/>
    <s v="British Columbia"/>
    <x v="4"/>
    <s v="Corporate"/>
    <x v="0"/>
    <x v="0"/>
  </r>
  <r>
    <s v="Victoria Pisteka"/>
    <n v="34980"/>
    <d v="2010-08-02T00:00:00"/>
    <d v="2010-08-04T00:00:00"/>
    <s v="August"/>
    <s v="2010"/>
    <n v="2"/>
    <b v="0"/>
    <s v="Not Specified"/>
    <n v="12"/>
    <n v="562.15"/>
    <n v="0.01"/>
    <x v="0"/>
    <n v="148.34"/>
    <n v="46.89"/>
    <n v="5.0999999999999996"/>
    <s v="British Columbia"/>
    <x v="4"/>
    <s v="Corporate"/>
    <x v="0"/>
    <x v="1"/>
  </r>
  <r>
    <s v="Corey Lock"/>
    <n v="35361"/>
    <d v="2009-04-06T00:00:00"/>
    <d v="2009-04-07T00:00:00"/>
    <s v="April"/>
    <s v="2009"/>
    <n v="1"/>
    <b v="0"/>
    <s v="Medium"/>
    <n v="40"/>
    <n v="746.93"/>
    <n v="0.09"/>
    <x v="2"/>
    <n v="67.03"/>
    <n v="18.97"/>
    <n v="9.0299999999999994"/>
    <s v="British Columbia"/>
    <x v="4"/>
    <s v="Home Office"/>
    <x v="0"/>
    <x v="5"/>
  </r>
  <r>
    <s v="Corey Lock"/>
    <n v="35361"/>
    <d v="2009-04-06T00:00:00"/>
    <d v="2009-04-07T00:00:00"/>
    <s v="April"/>
    <s v="2009"/>
    <n v="1"/>
    <b v="0"/>
    <s v="Medium"/>
    <n v="37"/>
    <n v="313.39999999999998"/>
    <n v="0"/>
    <x v="0"/>
    <n v="-5.05"/>
    <n v="8.34"/>
    <n v="4.82"/>
    <s v="British Columbia"/>
    <x v="4"/>
    <s v="Home Office"/>
    <x v="0"/>
    <x v="5"/>
  </r>
  <r>
    <s v="Barry Pond"/>
    <n v="35587"/>
    <d v="2011-11-10T00:00:00"/>
    <d v="2011-11-11T00:00:00"/>
    <s v="November"/>
    <s v="2011"/>
    <n v="1"/>
    <b v="0"/>
    <s v="Critical"/>
    <n v="43"/>
    <n v="208.77"/>
    <n v="0.03"/>
    <x v="0"/>
    <n v="-144.24"/>
    <n v="4.82"/>
    <n v="5.72"/>
    <s v="British Columbia"/>
    <x v="4"/>
    <s v="Consumer"/>
    <x v="2"/>
    <x v="4"/>
  </r>
  <r>
    <s v="Chris McAfee"/>
    <n v="35780"/>
    <d v="2011-01-17T00:00:00"/>
    <d v="2011-01-19T00:00:00"/>
    <s v="January"/>
    <s v="2011"/>
    <n v="2"/>
    <b v="0"/>
    <s v="Medium"/>
    <n v="6"/>
    <n v="28.55"/>
    <n v="0.01"/>
    <x v="0"/>
    <n v="-4.5"/>
    <n v="4.28"/>
    <n v="1.6"/>
    <s v="British Columbia"/>
    <x v="4"/>
    <s v="Consumer"/>
    <x v="0"/>
    <x v="12"/>
  </r>
  <r>
    <s v="Karen Carlisle"/>
    <n v="35814"/>
    <d v="2012-03-27T00:00:00"/>
    <d v="2012-03-28T00:00:00"/>
    <s v="March"/>
    <s v="2012"/>
    <n v="1"/>
    <b v="0"/>
    <s v="High"/>
    <n v="11"/>
    <n v="324.52"/>
    <n v="0.08"/>
    <x v="0"/>
    <n v="154.02000000000001"/>
    <n v="29.18"/>
    <n v="8.5500000000000007"/>
    <s v="British Columbia"/>
    <x v="4"/>
    <s v="Home Office"/>
    <x v="2"/>
    <x v="4"/>
  </r>
  <r>
    <s v="Bart Folk"/>
    <n v="35938"/>
    <d v="2012-11-17T00:00:00"/>
    <d v="2012-11-19T00:00:00"/>
    <s v="November"/>
    <s v="2012"/>
    <n v="2"/>
    <b v="0"/>
    <s v="Not Specified"/>
    <n v="6"/>
    <n v="1770.7"/>
    <n v="0.05"/>
    <x v="1"/>
    <n v="-448.25"/>
    <n v="280.98"/>
    <n v="57"/>
    <s v="British Columbia"/>
    <x v="4"/>
    <s v="Corporate"/>
    <x v="2"/>
    <x v="14"/>
  </r>
  <r>
    <s v="Bart Folk"/>
    <n v="35938"/>
    <d v="2012-11-17T00:00:00"/>
    <d v="2012-11-18T00:00:00"/>
    <s v="November"/>
    <s v="2012"/>
    <n v="1"/>
    <b v="0"/>
    <s v="Not Specified"/>
    <n v="48"/>
    <n v="628.33000000000004"/>
    <n v="0.09"/>
    <x v="0"/>
    <n v="-226.62"/>
    <n v="14.03"/>
    <n v="9.3699999999999992"/>
    <s v="British Columbia"/>
    <x v="4"/>
    <s v="Corporate"/>
    <x v="0"/>
    <x v="0"/>
  </r>
  <r>
    <s v="Barry Weirich"/>
    <n v="35968"/>
    <d v="2012-03-03T00:00:00"/>
    <d v="2012-03-05T00:00:00"/>
    <s v="March"/>
    <s v="2012"/>
    <n v="2"/>
    <b v="0"/>
    <s v="Not Specified"/>
    <n v="21"/>
    <n v="141.19999999999999"/>
    <n v="0.05"/>
    <x v="0"/>
    <n v="-74.44"/>
    <n v="6.23"/>
    <n v="6.97"/>
    <s v="British Columbia"/>
    <x v="4"/>
    <s v="Corporate"/>
    <x v="0"/>
    <x v="2"/>
  </r>
  <r>
    <s v="Michael Stewart"/>
    <n v="36033"/>
    <d v="2009-12-19T00:00:00"/>
    <d v="2009-12-19T00:00:00"/>
    <s v="December"/>
    <s v="2009"/>
    <n v="0"/>
    <s v="FREE DELIVERY"/>
    <s v="Not Specified"/>
    <n v="15"/>
    <n v="83.02"/>
    <n v="0.06"/>
    <x v="2"/>
    <n v="-54.01"/>
    <n v="4.9800000000000004"/>
    <n v="4.62"/>
    <s v="British Columbia"/>
    <x v="4"/>
    <s v="Small Business"/>
    <x v="1"/>
    <x v="7"/>
  </r>
  <r>
    <s v="Dave Poirier"/>
    <n v="36067"/>
    <d v="2009-07-04T00:00:00"/>
    <d v="2009-07-06T00:00:00"/>
    <s v="July"/>
    <s v="2009"/>
    <n v="2"/>
    <b v="0"/>
    <s v="High"/>
    <n v="37"/>
    <n v="6176.29"/>
    <n v="0.04"/>
    <x v="2"/>
    <n v="1499.94"/>
    <n v="165.2"/>
    <n v="19.989999999999998"/>
    <s v="British Columbia"/>
    <x v="4"/>
    <s v="Small Business"/>
    <x v="0"/>
    <x v="0"/>
  </r>
  <r>
    <s v="Aleksandra Gannaway"/>
    <n v="36131"/>
    <d v="2009-05-17T00:00:00"/>
    <d v="2009-05-18T00:00:00"/>
    <s v="May"/>
    <s v="2009"/>
    <n v="1"/>
    <b v="0"/>
    <s v="High"/>
    <n v="26"/>
    <n v="493.43"/>
    <n v="7.0000000000000007E-2"/>
    <x v="0"/>
    <n v="120.18"/>
    <n v="19.84"/>
    <n v="4.0999999999999996"/>
    <s v="British Columbia"/>
    <x v="4"/>
    <s v="Home Office"/>
    <x v="0"/>
    <x v="12"/>
  </r>
  <r>
    <s v="Bryan Spruell"/>
    <n v="36160"/>
    <d v="2012-11-22T00:00:00"/>
    <d v="2012-11-29T00:00:00"/>
    <s v="November"/>
    <s v="2012"/>
    <n v="7"/>
    <b v="0"/>
    <s v="low"/>
    <n v="12"/>
    <n v="2218.8910000000001"/>
    <n v="0"/>
    <x v="2"/>
    <n v="79.540000000000006"/>
    <n v="205.99"/>
    <n v="8.99"/>
    <s v="British Columbia"/>
    <x v="4"/>
    <s v="Home Office"/>
    <x v="1"/>
    <x v="3"/>
  </r>
  <r>
    <s v="Christy Brittain"/>
    <n v="36196"/>
    <d v="2011-08-06T00:00:00"/>
    <d v="2011-08-08T00:00:00"/>
    <s v="August"/>
    <s v="2011"/>
    <n v="2"/>
    <b v="0"/>
    <s v="Not Specified"/>
    <n v="7"/>
    <n v="39.01"/>
    <n v="7.0000000000000007E-2"/>
    <x v="0"/>
    <n v="-38.44"/>
    <n v="4.9800000000000004"/>
    <n v="4.32"/>
    <s v="British Columbia"/>
    <x v="4"/>
    <s v="Consumer"/>
    <x v="1"/>
    <x v="7"/>
  </r>
  <r>
    <s v="Christy Brittain"/>
    <n v="36356"/>
    <d v="2011-12-25T00:00:00"/>
    <d v="2011-12-27T00:00:00"/>
    <s v="December"/>
    <s v="2011"/>
    <n v="2"/>
    <b v="0"/>
    <s v="Medium"/>
    <n v="45"/>
    <n v="4768.59"/>
    <n v="0.01"/>
    <x v="1"/>
    <n v="-593.79999999999995"/>
    <n v="100.98"/>
    <n v="45"/>
    <s v="British Columbia"/>
    <x v="4"/>
    <s v="Consumer"/>
    <x v="2"/>
    <x v="14"/>
  </r>
  <r>
    <s v="Christy Brittain"/>
    <n v="36356"/>
    <d v="2011-12-25T00:00:00"/>
    <d v="2011-12-27T00:00:00"/>
    <s v="December"/>
    <s v="2011"/>
    <n v="2"/>
    <b v="0"/>
    <s v="Medium"/>
    <n v="33"/>
    <n v="117.77"/>
    <n v="0.08"/>
    <x v="0"/>
    <n v="47.98"/>
    <n v="3.75"/>
    <n v="0.5"/>
    <s v="British Columbia"/>
    <x v="4"/>
    <s v="Consumer"/>
    <x v="0"/>
    <x v="11"/>
  </r>
  <r>
    <s v="Christy Brittain"/>
    <n v="36647"/>
    <d v="2009-06-30T00:00:00"/>
    <d v="2009-07-01T00:00:00"/>
    <s v="July"/>
    <s v="2009"/>
    <n v="1"/>
    <b v="0"/>
    <s v="High"/>
    <n v="21"/>
    <n v="179.98"/>
    <n v="0.01"/>
    <x v="0"/>
    <n v="38.700000000000003"/>
    <n v="7.89"/>
    <n v="2.82"/>
    <s v="British Columbia"/>
    <x v="4"/>
    <s v="Consumer"/>
    <x v="0"/>
    <x v="6"/>
  </r>
  <r>
    <s v="Christy Brittain"/>
    <n v="36647"/>
    <d v="2009-06-30T00:00:00"/>
    <d v="2009-07-01T00:00:00"/>
    <s v="July"/>
    <s v="2009"/>
    <n v="1"/>
    <b v="0"/>
    <s v="High"/>
    <n v="16"/>
    <n v="55.44"/>
    <n v="0.09"/>
    <x v="0"/>
    <n v="-21.91"/>
    <n v="3.68"/>
    <n v="1.32"/>
    <s v="British Columbia"/>
    <x v="4"/>
    <s v="Consumer"/>
    <x v="0"/>
    <x v="15"/>
  </r>
  <r>
    <s v="Christy Brittain"/>
    <n v="36647"/>
    <d v="2009-06-30T00:00:00"/>
    <d v="2009-07-03T00:00:00"/>
    <s v="July"/>
    <s v="2009"/>
    <n v="3"/>
    <b v="0"/>
    <s v="High"/>
    <n v="18"/>
    <n v="174.62"/>
    <n v="0.1"/>
    <x v="0"/>
    <n v="-119.77"/>
    <n v="9.7100000000000009"/>
    <n v="9.4499999999999993"/>
    <s v="British Columbia"/>
    <x v="4"/>
    <s v="Consumer"/>
    <x v="0"/>
    <x v="0"/>
  </r>
  <r>
    <s v="Harold Dahlen"/>
    <n v="36737"/>
    <d v="2010-03-15T00:00:00"/>
    <d v="2010-03-16T00:00:00"/>
    <s v="March"/>
    <s v="2010"/>
    <n v="1"/>
    <b v="0"/>
    <s v="Not Specified"/>
    <n v="10"/>
    <n v="999.89"/>
    <n v="0.02"/>
    <x v="0"/>
    <n v="-119.92"/>
    <n v="99.99"/>
    <n v="19.989999999999998"/>
    <s v="British Columbia"/>
    <x v="4"/>
    <s v="Consumer"/>
    <x v="1"/>
    <x v="7"/>
  </r>
  <r>
    <s v="Harold Dahlen"/>
    <n v="36737"/>
    <d v="2010-03-15T00:00:00"/>
    <d v="2010-03-16T00:00:00"/>
    <s v="March"/>
    <s v="2010"/>
    <n v="1"/>
    <b v="0"/>
    <s v="Not Specified"/>
    <n v="10"/>
    <n v="35.69"/>
    <n v="0.04"/>
    <x v="0"/>
    <n v="-31.24"/>
    <n v="3.28"/>
    <n v="4.2"/>
    <s v="British Columbia"/>
    <x v="4"/>
    <s v="Consumer"/>
    <x v="0"/>
    <x v="12"/>
  </r>
  <r>
    <s v="Bobby Trafton"/>
    <n v="36832"/>
    <d v="2012-06-01T00:00:00"/>
    <d v="2012-06-08T00:00:00"/>
    <s v="June"/>
    <s v="2012"/>
    <n v="7"/>
    <b v="0"/>
    <s v="low"/>
    <n v="43"/>
    <n v="532.89"/>
    <n v="0.09"/>
    <x v="0"/>
    <n v="210.53"/>
    <n v="12.97"/>
    <n v="1.49"/>
    <s v="British Columbia"/>
    <x v="4"/>
    <s v="Small Business"/>
    <x v="0"/>
    <x v="2"/>
  </r>
  <r>
    <s v="Bobby Trafton"/>
    <n v="36832"/>
    <d v="2012-06-01T00:00:00"/>
    <d v="2012-06-06T00:00:00"/>
    <s v="June"/>
    <s v="2012"/>
    <n v="5"/>
    <b v="0"/>
    <s v="low"/>
    <n v="24"/>
    <n v="60.69"/>
    <n v="0.06"/>
    <x v="2"/>
    <n v="-25.65"/>
    <n v="2.12"/>
    <n v="1.99"/>
    <s v="British Columbia"/>
    <x v="4"/>
    <s v="Small Business"/>
    <x v="1"/>
    <x v="7"/>
  </r>
  <r>
    <s v="Karen Carlisle"/>
    <n v="36836"/>
    <d v="2010-02-26T00:00:00"/>
    <d v="2010-03-01T00:00:00"/>
    <s v="March"/>
    <s v="2010"/>
    <n v="3"/>
    <b v="0"/>
    <s v="Medium"/>
    <n v="43"/>
    <n v="16116.33"/>
    <n v="0.08"/>
    <x v="0"/>
    <n v="6919.87"/>
    <n v="387.99"/>
    <n v="19.989999999999998"/>
    <s v="British Columbia"/>
    <x v="4"/>
    <s v="Corporate"/>
    <x v="0"/>
    <x v="2"/>
  </r>
  <r>
    <s v="Speros Goranitis"/>
    <n v="36867"/>
    <d v="2009-09-05T00:00:00"/>
    <d v="2009-09-07T00:00:00"/>
    <s v="September"/>
    <s v="2009"/>
    <n v="2"/>
    <b v="0"/>
    <s v="High"/>
    <n v="21"/>
    <n v="5482.18"/>
    <n v="0.06"/>
    <x v="2"/>
    <n v="1167.3800000000001"/>
    <n v="276.2"/>
    <n v="24.49"/>
    <s v="British Columbia"/>
    <x v="4"/>
    <s v="Corporate"/>
    <x v="2"/>
    <x v="14"/>
  </r>
  <r>
    <s v="Speros Goranitis"/>
    <n v="36867"/>
    <d v="2009-09-05T00:00:00"/>
    <d v="2009-09-07T00:00:00"/>
    <s v="September"/>
    <s v="2009"/>
    <n v="2"/>
    <b v="0"/>
    <s v="High"/>
    <n v="16"/>
    <n v="45.57"/>
    <n v="0.09"/>
    <x v="0"/>
    <n v="2.81"/>
    <n v="2.88"/>
    <n v="0.7"/>
    <s v="British Columbia"/>
    <x v="4"/>
    <s v="Corporate"/>
    <x v="0"/>
    <x v="12"/>
  </r>
  <r>
    <s v="Grant Thornton"/>
    <n v="37250"/>
    <d v="2010-01-14T00:00:00"/>
    <d v="2010-01-15T00:00:00"/>
    <s v="January"/>
    <s v="2010"/>
    <n v="1"/>
    <b v="0"/>
    <s v="High"/>
    <n v="13"/>
    <n v="473.46"/>
    <n v="0.03"/>
    <x v="0"/>
    <n v="128.11000000000001"/>
    <n v="35.94"/>
    <n v="6.66"/>
    <s v="British Columbia"/>
    <x v="4"/>
    <s v="Corporate"/>
    <x v="0"/>
    <x v="8"/>
  </r>
  <r>
    <s v="Tom Prescott"/>
    <n v="37473"/>
    <d v="2009-10-01T00:00:00"/>
    <d v="2009-10-05T00:00:00"/>
    <s v="October"/>
    <s v="2009"/>
    <n v="4"/>
    <b v="0"/>
    <s v="low"/>
    <n v="42"/>
    <n v="88.23"/>
    <n v="0.1"/>
    <x v="0"/>
    <n v="-195.93"/>
    <n v="2.1800000000000002"/>
    <n v="5"/>
    <s v="British Columbia"/>
    <x v="4"/>
    <s v="Small Business"/>
    <x v="0"/>
    <x v="15"/>
  </r>
  <r>
    <s v="Bryan Spruell"/>
    <n v="37505"/>
    <d v="2011-06-03T00:00:00"/>
    <d v="2011-06-05T00:00:00"/>
    <s v="June"/>
    <s v="2011"/>
    <n v="2"/>
    <b v="0"/>
    <s v="low"/>
    <n v="1"/>
    <n v="29.19"/>
    <n v="0.03"/>
    <x v="0"/>
    <n v="-23.1"/>
    <n v="16.98"/>
    <n v="12.39"/>
    <s v="British Columbia"/>
    <x v="4"/>
    <s v="Home Office"/>
    <x v="0"/>
    <x v="8"/>
  </r>
  <r>
    <s v="Bryan Spruell"/>
    <n v="37505"/>
    <d v="2011-06-03T00:00:00"/>
    <d v="2011-06-05T00:00:00"/>
    <s v="June"/>
    <s v="2011"/>
    <n v="2"/>
    <b v="0"/>
    <s v="low"/>
    <n v="9"/>
    <n v="2007.24"/>
    <n v="0.03"/>
    <x v="2"/>
    <n v="600.4"/>
    <n v="225.04"/>
    <n v="11.79"/>
    <s v="British Columbia"/>
    <x v="4"/>
    <s v="Home Office"/>
    <x v="0"/>
    <x v="1"/>
  </r>
  <r>
    <s v="Bryan Spruell"/>
    <n v="37505"/>
    <d v="2011-06-03T00:00:00"/>
    <d v="2011-06-08T00:00:00"/>
    <s v="June"/>
    <s v="2011"/>
    <n v="5"/>
    <b v="0"/>
    <s v="low"/>
    <n v="42"/>
    <n v="384.41"/>
    <n v="0.05"/>
    <x v="0"/>
    <n v="-44.3"/>
    <n v="9.49"/>
    <n v="5.76"/>
    <s v="British Columbia"/>
    <x v="4"/>
    <s v="Home Office"/>
    <x v="1"/>
    <x v="16"/>
  </r>
  <r>
    <s v="Alan Schoenberger"/>
    <n v="37537"/>
    <d v="2009-01-02T00:00:00"/>
    <d v="2009-01-02T00:00:00"/>
    <s v="January"/>
    <s v="2009"/>
    <n v="0"/>
    <s v="FREE DELIVERY"/>
    <s v="low"/>
    <n v="4"/>
    <n v="1239.06"/>
    <n v="0"/>
    <x v="1"/>
    <n v="-193.08"/>
    <n v="291.73"/>
    <n v="48.8"/>
    <s v="British Columbia"/>
    <x v="4"/>
    <s v="Corporate"/>
    <x v="2"/>
    <x v="14"/>
  </r>
  <r>
    <s v="Alan Schoenberger"/>
    <n v="37537"/>
    <d v="2009-01-02T00:00:00"/>
    <d v="2009-01-04T00:00:00"/>
    <s v="January"/>
    <s v="2009"/>
    <n v="2"/>
    <b v="0"/>
    <s v="low"/>
    <n v="43"/>
    <n v="4083.19"/>
    <n v="7.0000000000000007E-2"/>
    <x v="1"/>
    <n v="-1049.8499999999999"/>
    <n v="100.98"/>
    <n v="45"/>
    <s v="British Columbia"/>
    <x v="4"/>
    <s v="Corporate"/>
    <x v="2"/>
    <x v="14"/>
  </r>
  <r>
    <s v="Alan Schoenberger"/>
    <n v="37537"/>
    <d v="2009-01-02T00:00:00"/>
    <d v="2009-01-09T00:00:00"/>
    <s v="January"/>
    <s v="2009"/>
    <n v="7"/>
    <b v="0"/>
    <s v="low"/>
    <n v="32"/>
    <n v="4902.38"/>
    <n v="0.05"/>
    <x v="0"/>
    <n v="1438.49"/>
    <n v="155.06"/>
    <n v="7.07"/>
    <s v="British Columbia"/>
    <x v="4"/>
    <s v="Corporate"/>
    <x v="0"/>
    <x v="0"/>
  </r>
  <r>
    <s v="Patrick Bzostek"/>
    <n v="37606"/>
    <d v="2010-02-22T00:00:00"/>
    <d v="2010-02-23T00:00:00"/>
    <s v="February"/>
    <s v="2010"/>
    <n v="1"/>
    <b v="0"/>
    <s v="Critical"/>
    <n v="1"/>
    <n v="19.96"/>
    <n v="0.05"/>
    <x v="2"/>
    <n v="3.25"/>
    <n v="4.9800000000000004"/>
    <n v="4.8600000000000003"/>
    <s v="British Columbia"/>
    <x v="4"/>
    <s v="Consumer"/>
    <x v="0"/>
    <x v="5"/>
  </r>
  <r>
    <s v="Patrick Bzostek"/>
    <n v="37606"/>
    <d v="2010-02-22T00:00:00"/>
    <d v="2010-02-24T00:00:00"/>
    <s v="February"/>
    <s v="2010"/>
    <n v="2"/>
    <b v="0"/>
    <s v="Critical"/>
    <n v="41"/>
    <n v="148.99"/>
    <n v="0.03"/>
    <x v="0"/>
    <n v="-115.48"/>
    <n v="3.57"/>
    <n v="4.17"/>
    <s v="British Columbia"/>
    <x v="4"/>
    <s v="Consumer"/>
    <x v="0"/>
    <x v="12"/>
  </r>
  <r>
    <s v="Patrick Bzostek"/>
    <n v="37606"/>
    <d v="2010-02-22T00:00:00"/>
    <d v="2010-02-24T00:00:00"/>
    <s v="February"/>
    <s v="2010"/>
    <n v="2"/>
    <b v="0"/>
    <s v="Critical"/>
    <n v="21"/>
    <n v="70.66"/>
    <n v="0.06"/>
    <x v="0"/>
    <n v="-57.84"/>
    <n v="3.28"/>
    <n v="3.97"/>
    <s v="British Columbia"/>
    <x v="4"/>
    <s v="Consumer"/>
    <x v="0"/>
    <x v="12"/>
  </r>
  <r>
    <s v="Victoria Pisteka"/>
    <n v="37668"/>
    <d v="2010-01-08T00:00:00"/>
    <d v="2010-01-08T00:00:00"/>
    <s v="January"/>
    <s v="2010"/>
    <n v="0"/>
    <s v="FREE DELIVERY"/>
    <s v="low"/>
    <n v="33"/>
    <n v="478.27"/>
    <n v="0.01"/>
    <x v="0"/>
    <n v="-4.8499999999999996"/>
    <n v="13.99"/>
    <n v="7.51"/>
    <s v="British Columbia"/>
    <x v="4"/>
    <s v="Corporate"/>
    <x v="1"/>
    <x v="16"/>
  </r>
  <r>
    <s v="Tamara Willingham"/>
    <n v="37830"/>
    <d v="2009-08-16T00:00:00"/>
    <d v="2009-08-18T00:00:00"/>
    <s v="August"/>
    <s v="2009"/>
    <n v="2"/>
    <b v="0"/>
    <s v="Not Specified"/>
    <n v="39"/>
    <n v="977.92"/>
    <n v="0.05"/>
    <x v="2"/>
    <n v="148.88999999999999"/>
    <n v="25.99"/>
    <n v="5.37"/>
    <s v="British Columbia"/>
    <x v="4"/>
    <s v="Corporate"/>
    <x v="0"/>
    <x v="12"/>
  </r>
  <r>
    <s v="Bobby Trafton"/>
    <n v="37957"/>
    <d v="2010-11-05T00:00:00"/>
    <d v="2010-11-06T00:00:00"/>
    <s v="November"/>
    <s v="2010"/>
    <n v="1"/>
    <b v="0"/>
    <s v="Not Specified"/>
    <n v="31"/>
    <n v="229.26"/>
    <n v="0"/>
    <x v="0"/>
    <n v="-37.200000000000003"/>
    <n v="6.81"/>
    <n v="5.48"/>
    <s v="British Columbia"/>
    <x v="4"/>
    <s v="Small Business"/>
    <x v="0"/>
    <x v="2"/>
  </r>
  <r>
    <s v="Denny Ordway"/>
    <n v="38406"/>
    <d v="2010-12-02T00:00:00"/>
    <d v="2010-12-03T00:00:00"/>
    <s v="December"/>
    <s v="2010"/>
    <n v="1"/>
    <b v="0"/>
    <s v="Medium"/>
    <n v="12"/>
    <n v="754.94"/>
    <n v="0.01"/>
    <x v="1"/>
    <n v="-226.24"/>
    <n v="58.14"/>
    <n v="36.61"/>
    <s v="British Columbia"/>
    <x v="4"/>
    <s v="Small Business"/>
    <x v="2"/>
    <x v="9"/>
  </r>
  <r>
    <s v="Roland Fjeld"/>
    <n v="38594"/>
    <d v="2009-12-01T00:00:00"/>
    <d v="2009-12-02T00:00:00"/>
    <s v="December"/>
    <s v="2009"/>
    <n v="1"/>
    <b v="0"/>
    <s v="Medium"/>
    <n v="26"/>
    <n v="1011.9"/>
    <n v="7.0000000000000007E-2"/>
    <x v="0"/>
    <n v="247.94"/>
    <n v="39.479999999999997"/>
    <n v="1.99"/>
    <s v="British Columbia"/>
    <x v="4"/>
    <s v="Corporate"/>
    <x v="1"/>
    <x v="7"/>
  </r>
  <r>
    <s v="Elizabeth Moffitt"/>
    <n v="38657"/>
    <d v="2010-05-28T00:00:00"/>
    <d v="2010-05-29T00:00:00"/>
    <s v="May"/>
    <s v="2010"/>
    <n v="1"/>
    <b v="0"/>
    <s v="Not Specified"/>
    <n v="38"/>
    <n v="1279.25"/>
    <n v="0.01"/>
    <x v="0"/>
    <n v="569.29999999999995"/>
    <n v="31.78"/>
    <n v="1.99"/>
    <s v="British Columbia"/>
    <x v="4"/>
    <s v="Consumer"/>
    <x v="1"/>
    <x v="7"/>
  </r>
  <r>
    <s v="Corey Lock"/>
    <n v="38850"/>
    <d v="2010-04-29T00:00:00"/>
    <d v="2010-05-01T00:00:00"/>
    <s v="May"/>
    <s v="2010"/>
    <n v="2"/>
    <b v="0"/>
    <s v="Medium"/>
    <n v="34"/>
    <n v="12570.74"/>
    <n v="0.02"/>
    <x v="1"/>
    <n v="-4560.43"/>
    <n v="348.21"/>
    <n v="40.19"/>
    <s v="British Columbia"/>
    <x v="4"/>
    <s v="Home Office"/>
    <x v="2"/>
    <x v="10"/>
  </r>
  <r>
    <s v="David Kendrick"/>
    <n v="38913"/>
    <d v="2009-09-06T00:00:00"/>
    <d v="2009-09-06T00:00:00"/>
    <s v="September"/>
    <s v="2009"/>
    <n v="0"/>
    <s v="FREE DELIVERY"/>
    <s v="Not Specified"/>
    <n v="7"/>
    <n v="230.29"/>
    <n v="0.03"/>
    <x v="0"/>
    <n v="-4.3"/>
    <n v="31.74"/>
    <n v="12.62"/>
    <s v="British Columbia"/>
    <x v="4"/>
    <s v="Home Office"/>
    <x v="0"/>
    <x v="2"/>
  </r>
  <r>
    <s v="Julia Barnett"/>
    <n v="38948"/>
    <d v="2011-06-05T00:00:00"/>
    <d v="2011-06-06T00:00:00"/>
    <s v="June"/>
    <s v="2011"/>
    <n v="1"/>
    <b v="0"/>
    <s v="Not Specified"/>
    <n v="9"/>
    <n v="1394.28"/>
    <n v="0.03"/>
    <x v="0"/>
    <n v="197.16"/>
    <n v="155.06"/>
    <n v="7.07"/>
    <s v="British Columbia"/>
    <x v="4"/>
    <s v="Home Office"/>
    <x v="0"/>
    <x v="0"/>
  </r>
  <r>
    <s v="Julia Barnett"/>
    <n v="38948"/>
    <d v="2011-06-05T00:00:00"/>
    <d v="2011-06-06T00:00:00"/>
    <s v="June"/>
    <s v="2011"/>
    <n v="1"/>
    <b v="0"/>
    <s v="Not Specified"/>
    <n v="44"/>
    <n v="6862.2370000000001"/>
    <n v="0.05"/>
    <x v="2"/>
    <n v="1839.2"/>
    <n v="179.99"/>
    <n v="13.99"/>
    <s v="British Columbia"/>
    <x v="4"/>
    <s v="Home Office"/>
    <x v="1"/>
    <x v="3"/>
  </r>
  <r>
    <s v="Adam Hart"/>
    <n v="39041"/>
    <d v="2011-10-26T00:00:00"/>
    <d v="2011-10-26T00:00:00"/>
    <s v="October"/>
    <s v="2011"/>
    <n v="0"/>
    <s v="FREE DELIVERY"/>
    <s v="Critical"/>
    <n v="47"/>
    <n v="418.03"/>
    <n v="0"/>
    <x v="2"/>
    <n v="-158.58000000000001"/>
    <n v="8.09"/>
    <n v="7.96"/>
    <s v="British Columbia"/>
    <x v="4"/>
    <s v="Corporate"/>
    <x v="2"/>
    <x v="4"/>
  </r>
  <r>
    <s v="Adam Hart"/>
    <n v="39041"/>
    <d v="2011-10-26T00:00:00"/>
    <d v="2011-10-28T00:00:00"/>
    <s v="October"/>
    <s v="2011"/>
    <n v="2"/>
    <b v="0"/>
    <s v="Critical"/>
    <n v="23"/>
    <n v="336.86"/>
    <n v="0.06"/>
    <x v="0"/>
    <n v="36.32"/>
    <n v="14.2"/>
    <n v="5.3"/>
    <s v="British Columbia"/>
    <x v="4"/>
    <s v="Corporate"/>
    <x v="2"/>
    <x v="4"/>
  </r>
  <r>
    <s v="Shirley Jackson"/>
    <n v="39136"/>
    <d v="2009-06-24T00:00:00"/>
    <d v="2009-06-26T00:00:00"/>
    <s v="June"/>
    <s v="2009"/>
    <n v="2"/>
    <b v="0"/>
    <s v="High"/>
    <n v="49"/>
    <n v="2693.5140000000001"/>
    <n v="0.02"/>
    <x v="0"/>
    <n v="662.05"/>
    <n v="65.989999999999995"/>
    <n v="3.99"/>
    <s v="British Columbia"/>
    <x v="4"/>
    <s v="Corporate"/>
    <x v="1"/>
    <x v="3"/>
  </r>
  <r>
    <s v="Adam Hart"/>
    <n v="39232"/>
    <d v="2011-07-12T00:00:00"/>
    <d v="2011-07-14T00:00:00"/>
    <s v="July"/>
    <s v="2011"/>
    <n v="2"/>
    <b v="0"/>
    <s v="low"/>
    <n v="11"/>
    <n v="391.9"/>
    <n v="0.1"/>
    <x v="0"/>
    <n v="-47.01"/>
    <n v="35.44"/>
    <n v="19.989999999999998"/>
    <s v="British Columbia"/>
    <x v="4"/>
    <s v="Corporate"/>
    <x v="0"/>
    <x v="5"/>
  </r>
  <r>
    <s v="Adam Hart"/>
    <n v="39232"/>
    <d v="2011-07-12T00:00:00"/>
    <d v="2011-07-17T00:00:00"/>
    <s v="July"/>
    <s v="2011"/>
    <n v="5"/>
    <b v="0"/>
    <s v="low"/>
    <n v="26"/>
    <n v="1451.59"/>
    <n v="0.06"/>
    <x v="0"/>
    <n v="435.11"/>
    <n v="55.48"/>
    <n v="14.3"/>
    <s v="British Columbia"/>
    <x v="4"/>
    <s v="Corporate"/>
    <x v="0"/>
    <x v="5"/>
  </r>
  <r>
    <s v="Bradley Drucker"/>
    <n v="39617"/>
    <d v="2011-12-17T00:00:00"/>
    <d v="2011-12-19T00:00:00"/>
    <s v="December"/>
    <s v="2011"/>
    <n v="2"/>
    <b v="0"/>
    <s v="Not Specified"/>
    <n v="33"/>
    <n v="1283.68"/>
    <n v="0.08"/>
    <x v="0"/>
    <n v="202.47"/>
    <n v="39.979999999999997"/>
    <n v="9.1999999999999993"/>
    <s v="British Columbia"/>
    <x v="4"/>
    <s v="Small Business"/>
    <x v="2"/>
    <x v="4"/>
  </r>
  <r>
    <s v="Bradley Drucker"/>
    <n v="39617"/>
    <d v="2011-12-17T00:00:00"/>
    <d v="2011-12-19T00:00:00"/>
    <s v="December"/>
    <s v="2011"/>
    <n v="2"/>
    <b v="0"/>
    <s v="Not Specified"/>
    <n v="28"/>
    <n v="169.46"/>
    <n v="0.02"/>
    <x v="0"/>
    <n v="34.24"/>
    <n v="5.84"/>
    <n v="1.2"/>
    <s v="British Columbia"/>
    <x v="4"/>
    <s v="Small Business"/>
    <x v="0"/>
    <x v="12"/>
  </r>
  <r>
    <s v="Karen Carlisle"/>
    <n v="39649"/>
    <d v="2009-10-19T00:00:00"/>
    <d v="2009-10-20T00:00:00"/>
    <s v="October"/>
    <s v="2009"/>
    <n v="1"/>
    <b v="0"/>
    <s v="High"/>
    <n v="10"/>
    <n v="1351.653"/>
    <n v="0.01"/>
    <x v="2"/>
    <n v="-202.85"/>
    <n v="155.99"/>
    <n v="8.99"/>
    <s v="British Columbia"/>
    <x v="4"/>
    <s v="Corporate"/>
    <x v="1"/>
    <x v="3"/>
  </r>
  <r>
    <s v="Karen Carlisle"/>
    <n v="39649"/>
    <d v="2009-10-19T00:00:00"/>
    <d v="2009-10-21T00:00:00"/>
    <s v="October"/>
    <s v="2009"/>
    <n v="2"/>
    <b v="0"/>
    <s v="High"/>
    <n v="9"/>
    <n v="63"/>
    <n v="0.01"/>
    <x v="0"/>
    <n v="-17.48"/>
    <n v="5.98"/>
    <n v="5.46"/>
    <s v="British Columbia"/>
    <x v="4"/>
    <s v="Corporate"/>
    <x v="0"/>
    <x v="5"/>
  </r>
  <r>
    <s v="Grant Thornton"/>
    <n v="39654"/>
    <d v="2012-09-30T00:00:00"/>
    <d v="2012-10-01T00:00:00"/>
    <s v="October"/>
    <s v="2012"/>
    <n v="1"/>
    <b v="0"/>
    <s v="Medium"/>
    <n v="39"/>
    <n v="856.15"/>
    <n v="0.03"/>
    <x v="2"/>
    <n v="330.03"/>
    <n v="21.38"/>
    <n v="2.99"/>
    <s v="British Columbia"/>
    <x v="4"/>
    <s v="Corporate"/>
    <x v="0"/>
    <x v="2"/>
  </r>
  <r>
    <s v="Brendan Murry"/>
    <n v="39808"/>
    <d v="2012-09-02T00:00:00"/>
    <d v="2012-09-09T00:00:00"/>
    <s v="September"/>
    <s v="2012"/>
    <n v="7"/>
    <b v="0"/>
    <s v="low"/>
    <n v="50"/>
    <n v="2026.42"/>
    <n v="0.03"/>
    <x v="0"/>
    <n v="655.36"/>
    <n v="39.979999999999997"/>
    <n v="9.83"/>
    <s v="British Columbia"/>
    <x v="4"/>
    <s v="Corporate"/>
    <x v="0"/>
    <x v="8"/>
  </r>
  <r>
    <s v="Brendan Murry"/>
    <n v="39808"/>
    <d v="2012-09-02T00:00:00"/>
    <d v="2012-09-06T00:00:00"/>
    <s v="September"/>
    <s v="2012"/>
    <n v="4"/>
    <b v="0"/>
    <s v="low"/>
    <n v="31"/>
    <n v="3413.4555"/>
    <n v="0.03"/>
    <x v="0"/>
    <n v="868.47"/>
    <n v="125.99"/>
    <n v="2.5"/>
    <s v="British Columbia"/>
    <x v="4"/>
    <s v="Corporate"/>
    <x v="1"/>
    <x v="3"/>
  </r>
  <r>
    <s v="Benjamin Venier"/>
    <n v="39841"/>
    <d v="2010-01-01T00:00:00"/>
    <d v="2010-01-03T00:00:00"/>
    <s v="January"/>
    <s v="2010"/>
    <n v="2"/>
    <b v="0"/>
    <s v="Medium"/>
    <n v="43"/>
    <n v="294.13"/>
    <n v="0.01"/>
    <x v="0"/>
    <n v="-123.07"/>
    <n v="6.68"/>
    <n v="6.92"/>
    <s v="British Columbia"/>
    <x v="4"/>
    <s v="Small Business"/>
    <x v="0"/>
    <x v="5"/>
  </r>
  <r>
    <s v="Jennifer Patt"/>
    <n v="39847"/>
    <d v="2010-04-04T00:00:00"/>
    <d v="2010-04-05T00:00:00"/>
    <s v="April"/>
    <s v="2010"/>
    <n v="1"/>
    <b v="0"/>
    <s v="Not Specified"/>
    <n v="29"/>
    <n v="125.41"/>
    <n v="0.08"/>
    <x v="0"/>
    <n v="-127.01"/>
    <n v="4.38"/>
    <n v="6.21"/>
    <s v="British Columbia"/>
    <x v="4"/>
    <s v="Home Office"/>
    <x v="0"/>
    <x v="2"/>
  </r>
  <r>
    <s v="Jennifer Patt"/>
    <n v="39847"/>
    <d v="2010-04-04T00:00:00"/>
    <d v="2010-04-05T00:00:00"/>
    <s v="April"/>
    <s v="2010"/>
    <n v="1"/>
    <b v="0"/>
    <s v="Not Specified"/>
    <n v="49"/>
    <n v="3170.52"/>
    <n v="0.08"/>
    <x v="0"/>
    <n v="379.11"/>
    <n v="64.98"/>
    <n v="6.88"/>
    <s v="British Columbia"/>
    <x v="4"/>
    <s v="Home Office"/>
    <x v="0"/>
    <x v="0"/>
  </r>
  <r>
    <s v="Jennifer Patt"/>
    <n v="39847"/>
    <d v="2010-04-04T00:00:00"/>
    <d v="2010-04-06T00:00:00"/>
    <s v="April"/>
    <s v="2010"/>
    <n v="2"/>
    <b v="0"/>
    <s v="Not Specified"/>
    <n v="20"/>
    <n v="2488.4769999999999"/>
    <n v="0.08"/>
    <x v="0"/>
    <n v="142.55000000000001"/>
    <n v="155.99"/>
    <n v="8.99"/>
    <s v="British Columbia"/>
    <x v="4"/>
    <s v="Home Office"/>
    <x v="1"/>
    <x v="3"/>
  </r>
  <r>
    <s v="Jennifer Patt"/>
    <n v="39907"/>
    <d v="2010-08-29T00:00:00"/>
    <d v="2010-09-07T00:00:00"/>
    <s v="September"/>
    <s v="2010"/>
    <n v="9"/>
    <b v="0"/>
    <s v="low"/>
    <n v="12"/>
    <n v="378.84"/>
    <n v="0.05"/>
    <x v="0"/>
    <n v="-99.38"/>
    <n v="30.73"/>
    <n v="4"/>
    <s v="British Columbia"/>
    <x v="4"/>
    <s v="Home Office"/>
    <x v="1"/>
    <x v="7"/>
  </r>
  <r>
    <s v="Jennifer Patt"/>
    <n v="40068"/>
    <d v="2010-04-20T00:00:00"/>
    <d v="2010-04-22T00:00:00"/>
    <s v="April"/>
    <s v="2010"/>
    <n v="2"/>
    <b v="0"/>
    <s v="low"/>
    <n v="1"/>
    <n v="200.38"/>
    <n v="0.02"/>
    <x v="1"/>
    <n v="-90.41"/>
    <n v="160.97999999999999"/>
    <n v="30"/>
    <s v="British Columbia"/>
    <x v="4"/>
    <s v="Home Office"/>
    <x v="2"/>
    <x v="14"/>
  </r>
  <r>
    <s v="Jennifer Patt"/>
    <n v="40068"/>
    <d v="2010-04-20T00:00:00"/>
    <d v="2010-04-24T00:00:00"/>
    <s v="April"/>
    <s v="2010"/>
    <n v="4"/>
    <b v="0"/>
    <s v="low"/>
    <n v="2"/>
    <n v="128.52000000000001"/>
    <n v="0.1"/>
    <x v="0"/>
    <n v="-110.07"/>
    <n v="64.98"/>
    <n v="6.88"/>
    <s v="British Columbia"/>
    <x v="4"/>
    <s v="Home Office"/>
    <x v="0"/>
    <x v="0"/>
  </r>
  <r>
    <s v="Jennifer Patt"/>
    <n v="40068"/>
    <d v="2010-04-20T00:00:00"/>
    <d v="2010-04-20T00:00:00"/>
    <s v="April"/>
    <s v="2010"/>
    <n v="0"/>
    <s v="FREE DELIVERY"/>
    <s v="low"/>
    <n v="24"/>
    <n v="6717.7839999999997"/>
    <n v="0"/>
    <x v="1"/>
    <n v="1903.1"/>
    <n v="348.21"/>
    <n v="40.19"/>
    <s v="British Columbia"/>
    <x v="4"/>
    <s v="Home Office"/>
    <x v="2"/>
    <x v="10"/>
  </r>
  <r>
    <s v="Jeremy Pistek"/>
    <n v="40420"/>
    <d v="2011-01-10T00:00:00"/>
    <d v="2011-01-12T00:00:00"/>
    <s v="January"/>
    <s v="2011"/>
    <n v="2"/>
    <b v="0"/>
    <s v="High"/>
    <n v="22"/>
    <n v="59.08"/>
    <n v="0.1"/>
    <x v="0"/>
    <n v="-2.61"/>
    <n v="2.88"/>
    <n v="1.49"/>
    <s v="British Columbia"/>
    <x v="4"/>
    <s v="Corporate"/>
    <x v="0"/>
    <x v="2"/>
  </r>
  <r>
    <s v="Jeremy Pistek"/>
    <n v="40420"/>
    <d v="2011-01-10T00:00:00"/>
    <d v="2011-01-12T00:00:00"/>
    <s v="January"/>
    <s v="2011"/>
    <n v="2"/>
    <b v="0"/>
    <s v="High"/>
    <n v="50"/>
    <n v="886.36300000000006"/>
    <n v="0.08"/>
    <x v="0"/>
    <n v="450.02"/>
    <n v="20.99"/>
    <n v="0.99"/>
    <s v="British Columbia"/>
    <x v="4"/>
    <s v="Corporate"/>
    <x v="1"/>
    <x v="3"/>
  </r>
  <r>
    <s v="David Bremer"/>
    <n v="40485"/>
    <d v="2009-12-27T00:00:00"/>
    <d v="2009-12-27T00:00:00"/>
    <s v="December"/>
    <s v="2009"/>
    <n v="0"/>
    <s v="FREE DELIVERY"/>
    <s v="Not Specified"/>
    <n v="36"/>
    <n v="222.25"/>
    <n v="0.05"/>
    <x v="0"/>
    <n v="-63.77"/>
    <n v="5.98"/>
    <n v="5.46"/>
    <s v="British Columbia"/>
    <x v="4"/>
    <s v="Corporate"/>
    <x v="0"/>
    <x v="5"/>
  </r>
  <r>
    <s v="David Bremer"/>
    <n v="40485"/>
    <d v="2009-12-27T00:00:00"/>
    <d v="2009-12-28T00:00:00"/>
    <s v="December"/>
    <s v="2009"/>
    <n v="1"/>
    <b v="0"/>
    <s v="Not Specified"/>
    <n v="7"/>
    <n v="388.71350000000001"/>
    <n v="0.01"/>
    <x v="0"/>
    <n v="-190.42"/>
    <n v="65.989999999999995"/>
    <n v="3.99"/>
    <s v="British Columbia"/>
    <x v="4"/>
    <s v="Corporate"/>
    <x v="1"/>
    <x v="3"/>
  </r>
  <r>
    <s v="Nora Paige"/>
    <n v="40998"/>
    <d v="2009-05-02T00:00:00"/>
    <d v="2009-05-03T00:00:00"/>
    <s v="May"/>
    <s v="2009"/>
    <n v="1"/>
    <b v="0"/>
    <s v="Medium"/>
    <n v="43"/>
    <n v="1233.22"/>
    <n v="0.05"/>
    <x v="0"/>
    <n v="385.46"/>
    <n v="29.89"/>
    <n v="1.99"/>
    <s v="British Columbia"/>
    <x v="4"/>
    <s v="Small Business"/>
    <x v="1"/>
    <x v="7"/>
  </r>
  <r>
    <s v="Nora Paige"/>
    <n v="40998"/>
    <d v="2009-05-02T00:00:00"/>
    <d v="2009-05-04T00:00:00"/>
    <s v="May"/>
    <s v="2009"/>
    <n v="2"/>
    <b v="0"/>
    <s v="Medium"/>
    <n v="39"/>
    <n v="144.82"/>
    <n v="0.08"/>
    <x v="0"/>
    <n v="28.4"/>
    <n v="4"/>
    <n v="1.3"/>
    <s v="British Columbia"/>
    <x v="4"/>
    <s v="Small Business"/>
    <x v="0"/>
    <x v="5"/>
  </r>
  <r>
    <s v="Harold Dahlen"/>
    <n v="41091"/>
    <d v="2009-05-24T00:00:00"/>
    <d v="2009-05-25T00:00:00"/>
    <s v="May"/>
    <s v="2009"/>
    <n v="1"/>
    <b v="0"/>
    <s v="Medium"/>
    <n v="32"/>
    <n v="6310.69"/>
    <n v="0.1"/>
    <x v="2"/>
    <n v="1318.83"/>
    <n v="218.08"/>
    <n v="18.059999999999999"/>
    <s v="British Columbia"/>
    <x v="4"/>
    <s v="Consumer"/>
    <x v="2"/>
    <x v="14"/>
  </r>
  <r>
    <s v="Bobby Trafton"/>
    <n v="41152"/>
    <d v="2011-09-03T00:00:00"/>
    <d v="2011-09-04T00:00:00"/>
    <s v="September"/>
    <s v="2011"/>
    <n v="1"/>
    <b v="0"/>
    <s v="High"/>
    <n v="49"/>
    <n v="3702.92"/>
    <n v="0.03"/>
    <x v="0"/>
    <n v="541.91999999999996"/>
    <n v="76.72"/>
    <n v="19.95"/>
    <s v="British Columbia"/>
    <x v="4"/>
    <s v="Corporate"/>
    <x v="0"/>
    <x v="1"/>
  </r>
  <r>
    <s v="Bobby Trafton"/>
    <n v="41152"/>
    <d v="2011-09-03T00:00:00"/>
    <d v="2011-09-05T00:00:00"/>
    <s v="September"/>
    <s v="2011"/>
    <n v="2"/>
    <b v="0"/>
    <s v="High"/>
    <n v="29"/>
    <n v="53.99"/>
    <n v="0.1"/>
    <x v="0"/>
    <n v="-15.12"/>
    <n v="1.88"/>
    <n v="1.49"/>
    <s v="British Columbia"/>
    <x v="4"/>
    <s v="Corporate"/>
    <x v="0"/>
    <x v="2"/>
  </r>
  <r>
    <s v="Nicole Brennan"/>
    <n v="41157"/>
    <d v="2011-04-16T00:00:00"/>
    <d v="2011-04-18T00:00:00"/>
    <s v="April"/>
    <s v="2011"/>
    <n v="2"/>
    <b v="0"/>
    <s v="Medium"/>
    <n v="39"/>
    <n v="3854.4"/>
    <n v="0.09"/>
    <x v="0"/>
    <n v="1116.98"/>
    <n v="107.53"/>
    <n v="5.81"/>
    <s v="British Columbia"/>
    <x v="4"/>
    <s v="Home Office"/>
    <x v="2"/>
    <x v="4"/>
  </r>
  <r>
    <s v="Jennifer Patt"/>
    <n v="41349"/>
    <d v="2011-12-17T00:00:00"/>
    <d v="2011-12-18T00:00:00"/>
    <s v="December"/>
    <s v="2011"/>
    <n v="1"/>
    <b v="0"/>
    <s v="Critical"/>
    <n v="44"/>
    <n v="346.2"/>
    <n v="0"/>
    <x v="2"/>
    <n v="-335.69"/>
    <n v="7.38"/>
    <n v="11.51"/>
    <s v="British Columbia"/>
    <x v="4"/>
    <s v="Home Office"/>
    <x v="0"/>
    <x v="2"/>
  </r>
  <r>
    <s v="Jennifer Patt"/>
    <n v="41349"/>
    <d v="2011-12-17T00:00:00"/>
    <d v="2011-12-19T00:00:00"/>
    <s v="December"/>
    <s v="2011"/>
    <n v="2"/>
    <b v="0"/>
    <s v="Critical"/>
    <n v="4"/>
    <n v="85.96"/>
    <n v="0.08"/>
    <x v="2"/>
    <n v="-7.48"/>
    <n v="20.239999999999998"/>
    <n v="8.99"/>
    <s v="British Columbia"/>
    <x v="4"/>
    <s v="Home Office"/>
    <x v="2"/>
    <x v="4"/>
  </r>
  <r>
    <s v="Jennifer Patt"/>
    <n v="41349"/>
    <d v="2011-12-17T00:00:00"/>
    <d v="2011-12-19T00:00:00"/>
    <s v="December"/>
    <s v="2011"/>
    <n v="2"/>
    <b v="0"/>
    <s v="Critical"/>
    <n v="39"/>
    <n v="475.52"/>
    <n v="7.0000000000000007E-2"/>
    <x v="0"/>
    <n v="-70.430000000000007"/>
    <n v="12.44"/>
    <n v="6.27"/>
    <s v="British Columbia"/>
    <x v="4"/>
    <s v="Home Office"/>
    <x v="0"/>
    <x v="0"/>
  </r>
  <r>
    <s v="Alejandro Savely"/>
    <n v="41440"/>
    <d v="2009-09-22T00:00:00"/>
    <d v="2009-09-23T00:00:00"/>
    <s v="September"/>
    <s v="2009"/>
    <n v="1"/>
    <b v="0"/>
    <s v="High"/>
    <n v="20"/>
    <n v="92.94"/>
    <n v="0.09"/>
    <x v="0"/>
    <n v="37.770000000000003"/>
    <n v="4.91"/>
    <n v="0.5"/>
    <s v="British Columbia"/>
    <x v="4"/>
    <s v="Corporate"/>
    <x v="0"/>
    <x v="11"/>
  </r>
  <r>
    <s v="Alejandro Savely"/>
    <n v="41440"/>
    <d v="2009-09-22T00:00:00"/>
    <d v="2009-09-25T00:00:00"/>
    <s v="September"/>
    <s v="2009"/>
    <n v="3"/>
    <b v="0"/>
    <s v="High"/>
    <n v="19"/>
    <n v="6070.96"/>
    <n v="0.01"/>
    <x v="1"/>
    <n v="173.48"/>
    <n v="296.18"/>
    <n v="54.12"/>
    <s v="British Columbia"/>
    <x v="4"/>
    <s v="Corporate"/>
    <x v="2"/>
    <x v="10"/>
  </r>
  <r>
    <s v="Charles Crestani"/>
    <n v="41539"/>
    <d v="2011-05-03T00:00:00"/>
    <d v="2011-05-05T00:00:00"/>
    <s v="May"/>
    <s v="2011"/>
    <n v="2"/>
    <b v="0"/>
    <s v="High"/>
    <n v="24"/>
    <n v="41.85"/>
    <n v="0.04"/>
    <x v="2"/>
    <n v="-8.44"/>
    <n v="1.6"/>
    <n v="1.29"/>
    <s v="British Columbia"/>
    <x v="4"/>
    <s v="Consumer"/>
    <x v="0"/>
    <x v="12"/>
  </r>
  <r>
    <s v="Charles Crestani"/>
    <n v="41539"/>
    <d v="2011-05-03T00:00:00"/>
    <d v="2011-05-04T00:00:00"/>
    <s v="May"/>
    <s v="2011"/>
    <n v="1"/>
    <b v="0"/>
    <s v="High"/>
    <n v="41"/>
    <n v="2303.7125000000001"/>
    <n v="0.04"/>
    <x v="0"/>
    <n v="398.22"/>
    <n v="65.989999999999995"/>
    <n v="8.99"/>
    <s v="British Columbia"/>
    <x v="4"/>
    <s v="Consumer"/>
    <x v="1"/>
    <x v="3"/>
  </r>
  <r>
    <s v="Brendan Murry"/>
    <n v="41574"/>
    <d v="2010-09-20T00:00:00"/>
    <d v="2010-09-22T00:00:00"/>
    <s v="September"/>
    <s v="2010"/>
    <n v="2"/>
    <b v="0"/>
    <s v="High"/>
    <n v="23"/>
    <n v="283.82"/>
    <n v="0.01"/>
    <x v="0"/>
    <n v="-38.94"/>
    <n v="11.97"/>
    <n v="5.81"/>
    <s v="British Columbia"/>
    <x v="4"/>
    <s v="Corporate"/>
    <x v="0"/>
    <x v="12"/>
  </r>
  <r>
    <s v="Muhammed Lee"/>
    <n v="41831"/>
    <d v="2012-07-21T00:00:00"/>
    <d v="2012-07-23T00:00:00"/>
    <s v="July"/>
    <s v="2012"/>
    <n v="2"/>
    <b v="0"/>
    <s v="Not Specified"/>
    <n v="43"/>
    <n v="3441.09"/>
    <n v="0.03"/>
    <x v="1"/>
    <n v="431.95"/>
    <n v="80.97"/>
    <n v="30.06"/>
    <s v="British Columbia"/>
    <x v="4"/>
    <s v="Corporate"/>
    <x v="1"/>
    <x v="16"/>
  </r>
  <r>
    <s v="Muhammed Lee"/>
    <n v="41831"/>
    <d v="2012-07-21T00:00:00"/>
    <d v="2012-07-22T00:00:00"/>
    <s v="July"/>
    <s v="2012"/>
    <n v="1"/>
    <b v="0"/>
    <s v="Not Specified"/>
    <n v="38"/>
    <n v="209.61"/>
    <n v="0.05"/>
    <x v="0"/>
    <n v="-96.29"/>
    <n v="5.28"/>
    <n v="5.66"/>
    <s v="British Columbia"/>
    <x v="4"/>
    <s v="Corporate"/>
    <x v="0"/>
    <x v="5"/>
  </r>
  <r>
    <s v="Victoria Pisteka"/>
    <n v="41888"/>
    <d v="2009-02-28T00:00:00"/>
    <d v="2009-03-09T00:00:00"/>
    <s v="March"/>
    <s v="2009"/>
    <n v="9"/>
    <b v="0"/>
    <s v="low"/>
    <n v="18"/>
    <n v="1979.47"/>
    <n v="0.1"/>
    <x v="0"/>
    <n v="690.27"/>
    <n v="120.98"/>
    <n v="9.07"/>
    <s v="British Columbia"/>
    <x v="4"/>
    <s v="Corporate"/>
    <x v="0"/>
    <x v="2"/>
  </r>
  <r>
    <s v="Victoria Pisteka"/>
    <n v="41888"/>
    <d v="2009-02-28T00:00:00"/>
    <d v="2009-03-04T00:00:00"/>
    <s v="March"/>
    <s v="2009"/>
    <n v="4"/>
    <b v="0"/>
    <s v="low"/>
    <n v="23"/>
    <n v="187.8"/>
    <n v="0.08"/>
    <x v="2"/>
    <n v="-41.83"/>
    <n v="8.32"/>
    <n v="2.38"/>
    <s v="British Columbia"/>
    <x v="4"/>
    <s v="Corporate"/>
    <x v="1"/>
    <x v="7"/>
  </r>
  <r>
    <s v="Victoria Pisteka"/>
    <n v="41888"/>
    <d v="2009-02-28T00:00:00"/>
    <d v="2009-02-28T00:00:00"/>
    <s v="February"/>
    <s v="2009"/>
    <n v="0"/>
    <s v="FREE DELIVERY"/>
    <s v="low"/>
    <n v="29"/>
    <n v="2823.0369999999998"/>
    <n v="0.1"/>
    <x v="0"/>
    <n v="372.4"/>
    <n v="125.99"/>
    <n v="4.2"/>
    <s v="British Columbia"/>
    <x v="4"/>
    <s v="Corporate"/>
    <x v="1"/>
    <x v="3"/>
  </r>
  <r>
    <s v="Patrick Bzostek"/>
    <n v="42054"/>
    <d v="2012-09-14T00:00:00"/>
    <d v="2012-09-16T00:00:00"/>
    <s v="September"/>
    <s v="2012"/>
    <n v="2"/>
    <b v="0"/>
    <s v="Medium"/>
    <n v="32"/>
    <n v="94.55"/>
    <n v="0.01"/>
    <x v="0"/>
    <n v="6.74"/>
    <n v="2.88"/>
    <n v="1.49"/>
    <s v="British Columbia"/>
    <x v="4"/>
    <s v="Consumer"/>
    <x v="0"/>
    <x v="2"/>
  </r>
  <r>
    <s v="Jeremy Pistek"/>
    <n v="42148"/>
    <d v="2011-10-20T00:00:00"/>
    <d v="2011-10-23T00:00:00"/>
    <s v="October"/>
    <s v="2011"/>
    <n v="3"/>
    <b v="0"/>
    <s v="Critical"/>
    <n v="11"/>
    <n v="45.31"/>
    <n v="7.0000000000000007E-2"/>
    <x v="0"/>
    <n v="-10.64"/>
    <n v="3.98"/>
    <n v="2.97"/>
    <s v="British Columbia"/>
    <x v="4"/>
    <s v="Corporate"/>
    <x v="0"/>
    <x v="5"/>
  </r>
  <r>
    <s v="Maureen Gastineau"/>
    <n v="42306"/>
    <d v="2012-09-14T00:00:00"/>
    <d v="2012-09-16T00:00:00"/>
    <s v="September"/>
    <s v="2012"/>
    <n v="2"/>
    <b v="0"/>
    <s v="High"/>
    <n v="4"/>
    <n v="36.46"/>
    <n v="0.1"/>
    <x v="0"/>
    <n v="-7.41"/>
    <n v="8.69"/>
    <n v="2.99"/>
    <s v="British Columbia"/>
    <x v="4"/>
    <s v="Consumer"/>
    <x v="0"/>
    <x v="2"/>
  </r>
  <r>
    <s v="Adam Hart"/>
    <n v="42338"/>
    <d v="2009-11-02T00:00:00"/>
    <d v="2009-11-04T00:00:00"/>
    <s v="November"/>
    <s v="2009"/>
    <n v="2"/>
    <b v="0"/>
    <s v="Not Specified"/>
    <n v="14"/>
    <n v="63.91"/>
    <n v="0.04"/>
    <x v="0"/>
    <n v="-44.47"/>
    <n v="4.1399999999999997"/>
    <n v="6.6"/>
    <s v="British Columbia"/>
    <x v="4"/>
    <s v="Corporate"/>
    <x v="2"/>
    <x v="4"/>
  </r>
  <r>
    <s v="Adam Hart"/>
    <n v="42338"/>
    <d v="2009-11-02T00:00:00"/>
    <d v="2009-11-04T00:00:00"/>
    <s v="November"/>
    <s v="2009"/>
    <n v="2"/>
    <b v="0"/>
    <s v="Not Specified"/>
    <n v="32"/>
    <n v="1909.0065"/>
    <n v="0.01"/>
    <x v="0"/>
    <n v="344.13"/>
    <n v="65.989999999999995"/>
    <n v="8.99"/>
    <s v="British Columbia"/>
    <x v="4"/>
    <s v="Corporate"/>
    <x v="1"/>
    <x v="3"/>
  </r>
  <r>
    <s v="Berenike Kampe"/>
    <n v="42343"/>
    <d v="2009-08-14T00:00:00"/>
    <d v="2009-08-16T00:00:00"/>
    <s v="August"/>
    <s v="2009"/>
    <n v="2"/>
    <b v="0"/>
    <s v="Critical"/>
    <n v="46"/>
    <n v="3412.08"/>
    <n v="0.04"/>
    <x v="1"/>
    <n v="239.23"/>
    <n v="70.98"/>
    <n v="26.85"/>
    <s v="British Columbia"/>
    <x v="4"/>
    <s v="Corporate"/>
    <x v="2"/>
    <x v="9"/>
  </r>
  <r>
    <s v="Berenike Kampe"/>
    <n v="42343"/>
    <d v="2009-08-14T00:00:00"/>
    <d v="2009-08-15T00:00:00"/>
    <s v="August"/>
    <s v="2009"/>
    <n v="1"/>
    <b v="0"/>
    <s v="Critical"/>
    <n v="31"/>
    <n v="1311.68"/>
    <n v="0.03"/>
    <x v="0"/>
    <n v="230.37"/>
    <n v="40.99"/>
    <n v="17.48"/>
    <s v="British Columbia"/>
    <x v="4"/>
    <s v="Corporate"/>
    <x v="0"/>
    <x v="5"/>
  </r>
  <r>
    <s v="Julia Barnett"/>
    <n v="42467"/>
    <d v="2010-10-14T00:00:00"/>
    <d v="2010-10-14T00:00:00"/>
    <s v="October"/>
    <s v="2010"/>
    <n v="0"/>
    <s v="FREE DELIVERY"/>
    <s v="High"/>
    <n v="10"/>
    <n v="238.88"/>
    <n v="0.01"/>
    <x v="0"/>
    <n v="-48.21"/>
    <n v="22.38"/>
    <n v="15.1"/>
    <s v="British Columbia"/>
    <x v="4"/>
    <s v="Home Office"/>
    <x v="0"/>
    <x v="2"/>
  </r>
  <r>
    <s v="Julia Barnett"/>
    <n v="42467"/>
    <d v="2010-10-14T00:00:00"/>
    <d v="2010-10-16T00:00:00"/>
    <s v="October"/>
    <s v="2010"/>
    <n v="2"/>
    <b v="0"/>
    <s v="High"/>
    <n v="39"/>
    <n v="1235.29"/>
    <n v="0"/>
    <x v="2"/>
    <n v="53.63"/>
    <n v="30.98"/>
    <n v="6.5"/>
    <s v="British Columbia"/>
    <x v="4"/>
    <s v="Home Office"/>
    <x v="1"/>
    <x v="7"/>
  </r>
  <r>
    <s v="Julia Barnett"/>
    <n v="42467"/>
    <d v="2010-10-14T00:00:00"/>
    <d v="2010-10-16T00:00:00"/>
    <s v="October"/>
    <s v="2010"/>
    <n v="2"/>
    <b v="0"/>
    <s v="High"/>
    <n v="12"/>
    <n v="1928.327"/>
    <n v="0.09"/>
    <x v="0"/>
    <n v="-253.37"/>
    <n v="195.99"/>
    <n v="8.99"/>
    <s v="British Columbia"/>
    <x v="4"/>
    <s v="Home Office"/>
    <x v="1"/>
    <x v="3"/>
  </r>
  <r>
    <s v="Bobby Elias"/>
    <n v="42529"/>
    <d v="2010-10-10T00:00:00"/>
    <d v="2010-10-15T00:00:00"/>
    <s v="October"/>
    <s v="2010"/>
    <n v="5"/>
    <b v="0"/>
    <s v="low"/>
    <n v="8"/>
    <n v="57.15"/>
    <n v="0.03"/>
    <x v="0"/>
    <n v="-33.950000000000003"/>
    <n v="5.98"/>
    <n v="7.5"/>
    <s v="British Columbia"/>
    <x v="4"/>
    <s v="Small Business"/>
    <x v="0"/>
    <x v="5"/>
  </r>
  <r>
    <s v="Jeremy Pistek"/>
    <n v="42563"/>
    <d v="2010-08-12T00:00:00"/>
    <d v="2010-08-12T00:00:00"/>
    <s v="August"/>
    <s v="2010"/>
    <n v="0"/>
    <s v="FREE DELIVERY"/>
    <s v="Medium"/>
    <n v="7"/>
    <n v="44.25"/>
    <n v="7.0000000000000007E-2"/>
    <x v="2"/>
    <n v="-14.36"/>
    <n v="4.24"/>
    <n v="5.41"/>
    <s v="British Columbia"/>
    <x v="4"/>
    <s v="Corporate"/>
    <x v="0"/>
    <x v="2"/>
  </r>
  <r>
    <s v="Tom Prescott"/>
    <n v="42567"/>
    <d v="2010-01-11T00:00:00"/>
    <d v="2010-01-13T00:00:00"/>
    <s v="January"/>
    <s v="2010"/>
    <n v="2"/>
    <b v="0"/>
    <s v="Critical"/>
    <n v="12"/>
    <n v="1940.32"/>
    <n v="0"/>
    <x v="1"/>
    <n v="-18.809999999999999"/>
    <n v="146.34"/>
    <n v="43.75"/>
    <s v="British Columbia"/>
    <x v="4"/>
    <s v="Small Business"/>
    <x v="2"/>
    <x v="10"/>
  </r>
  <r>
    <s v="Noel Staavos"/>
    <n v="42691"/>
    <d v="2010-05-24T00:00:00"/>
    <d v="2010-06-02T00:00:00"/>
    <s v="June"/>
    <s v="2010"/>
    <n v="9"/>
    <b v="0"/>
    <s v="low"/>
    <n v="50"/>
    <n v="2447.65"/>
    <n v="0"/>
    <x v="0"/>
    <n v="1170.3499999999999"/>
    <n v="46.94"/>
    <n v="6.77"/>
    <s v="British Columbia"/>
    <x v="4"/>
    <s v="Home Office"/>
    <x v="2"/>
    <x v="4"/>
  </r>
  <r>
    <s v="Noel Staavos"/>
    <n v="42691"/>
    <d v="2010-05-24T00:00:00"/>
    <d v="2010-05-28T00:00:00"/>
    <s v="May"/>
    <s v="2010"/>
    <n v="4"/>
    <b v="0"/>
    <s v="low"/>
    <n v="7"/>
    <n v="1069.6400000000001"/>
    <n v="0.09"/>
    <x v="0"/>
    <n v="-139.75"/>
    <n v="161.55000000000001"/>
    <n v="19.989999999999998"/>
    <s v="British Columbia"/>
    <x v="4"/>
    <s v="Home Office"/>
    <x v="0"/>
    <x v="0"/>
  </r>
  <r>
    <s v="David Bremer"/>
    <n v="42919"/>
    <d v="2011-10-06T00:00:00"/>
    <d v="2011-10-07T00:00:00"/>
    <s v="October"/>
    <s v="2011"/>
    <n v="1"/>
    <b v="0"/>
    <s v="Medium"/>
    <n v="7"/>
    <n v="1143.4285"/>
    <n v="0.04"/>
    <x v="2"/>
    <n v="-475.66"/>
    <n v="195.99"/>
    <n v="4.2"/>
    <s v="British Columbia"/>
    <x v="4"/>
    <s v="Corporate"/>
    <x v="1"/>
    <x v="3"/>
  </r>
  <r>
    <s v="Bryan Spruell"/>
    <n v="43010"/>
    <d v="2012-10-09T00:00:00"/>
    <d v="2012-10-09T00:00:00"/>
    <s v="October"/>
    <s v="2012"/>
    <n v="0"/>
    <s v="FREE DELIVERY"/>
    <s v="Critical"/>
    <n v="40"/>
    <n v="233.2"/>
    <n v="0"/>
    <x v="0"/>
    <n v="74.83"/>
    <n v="5.68"/>
    <n v="1.46"/>
    <s v="British Columbia"/>
    <x v="4"/>
    <s v="Home Office"/>
    <x v="0"/>
    <x v="5"/>
  </r>
  <r>
    <s v="Bryan Spruell"/>
    <n v="43010"/>
    <d v="2012-10-09T00:00:00"/>
    <d v="2012-10-11T00:00:00"/>
    <s v="October"/>
    <s v="2012"/>
    <n v="2"/>
    <b v="0"/>
    <s v="Critical"/>
    <n v="24"/>
    <n v="245.53"/>
    <n v="0.02"/>
    <x v="0"/>
    <n v="83.16"/>
    <n v="10.14"/>
    <n v="2.27"/>
    <s v="British Columbia"/>
    <x v="4"/>
    <s v="Home Office"/>
    <x v="0"/>
    <x v="5"/>
  </r>
  <r>
    <s v="Adam Hart"/>
    <n v="43043"/>
    <d v="2012-04-14T00:00:00"/>
    <d v="2012-04-16T00:00:00"/>
    <s v="April"/>
    <s v="2012"/>
    <n v="2"/>
    <b v="0"/>
    <s v="Critical"/>
    <n v="4"/>
    <n v="904.12"/>
    <n v="7.0000000000000007E-2"/>
    <x v="0"/>
    <n v="28.81"/>
    <n v="225.04"/>
    <n v="11.79"/>
    <s v="British Columbia"/>
    <x v="4"/>
    <s v="Corporate"/>
    <x v="0"/>
    <x v="1"/>
  </r>
  <r>
    <s v="Bobby Elias"/>
    <n v="43170"/>
    <d v="2010-05-13T00:00:00"/>
    <d v="2010-05-20T00:00:00"/>
    <s v="May"/>
    <s v="2010"/>
    <n v="7"/>
    <b v="0"/>
    <s v="low"/>
    <n v="25"/>
    <n v="7667.78"/>
    <n v="0.04"/>
    <x v="1"/>
    <n v="1494.01"/>
    <n v="306.14"/>
    <n v="26.53"/>
    <s v="British Columbia"/>
    <x v="4"/>
    <s v="Small Business"/>
    <x v="1"/>
    <x v="16"/>
  </r>
  <r>
    <s v="Bobby Elias"/>
    <n v="43170"/>
    <d v="2010-05-13T00:00:00"/>
    <d v="2010-05-17T00:00:00"/>
    <s v="May"/>
    <s v="2010"/>
    <n v="4"/>
    <b v="0"/>
    <s v="low"/>
    <n v="40"/>
    <n v="1305.8499999999999"/>
    <n v="0"/>
    <x v="0"/>
    <n v="65.010000000000005"/>
    <n v="30.98"/>
    <n v="17.079999999999998"/>
    <s v="British Columbia"/>
    <x v="4"/>
    <s v="Small Business"/>
    <x v="0"/>
    <x v="5"/>
  </r>
  <r>
    <s v="Damala Kotsonis"/>
    <n v="43397"/>
    <d v="2011-05-12T00:00:00"/>
    <d v="2011-05-13T00:00:00"/>
    <s v="May"/>
    <s v="2011"/>
    <n v="1"/>
    <b v="0"/>
    <s v="Critical"/>
    <n v="35"/>
    <n v="2130.31"/>
    <n v="0.08"/>
    <x v="1"/>
    <n v="-319.26"/>
    <n v="60.89"/>
    <n v="32.409999999999997"/>
    <s v="British Columbia"/>
    <x v="4"/>
    <s v="Corporate"/>
    <x v="2"/>
    <x v="14"/>
  </r>
  <r>
    <s v="Jill Matthias"/>
    <n v="43494"/>
    <d v="2012-01-03T00:00:00"/>
    <d v="2012-01-04T00:00:00"/>
    <s v="January"/>
    <s v="2012"/>
    <n v="1"/>
    <b v="0"/>
    <s v="Medium"/>
    <n v="2"/>
    <n v="3668.28"/>
    <n v="0.09"/>
    <x v="0"/>
    <n v="-4858.67"/>
    <n v="1938.02"/>
    <n v="13.99"/>
    <s v="British Columbia"/>
    <x v="4"/>
    <s v="Consumer"/>
    <x v="1"/>
    <x v="16"/>
  </r>
  <r>
    <s v="Tim Taslimi"/>
    <n v="43682"/>
    <d v="2012-08-27T00:00:00"/>
    <d v="2012-08-29T00:00:00"/>
    <s v="August"/>
    <s v="2012"/>
    <n v="2"/>
    <b v="0"/>
    <s v="Medium"/>
    <n v="14"/>
    <n v="1849.6"/>
    <n v="0.06"/>
    <x v="0"/>
    <n v="62.16"/>
    <n v="155.99"/>
    <n v="8.99"/>
    <s v="British Columbia"/>
    <x v="4"/>
    <s v="Corporate"/>
    <x v="1"/>
    <x v="3"/>
  </r>
  <r>
    <s v="Grant Thornton"/>
    <n v="43814"/>
    <d v="2011-01-09T00:00:00"/>
    <d v="2011-01-10T00:00:00"/>
    <s v="January"/>
    <s v="2011"/>
    <n v="1"/>
    <b v="0"/>
    <s v="Medium"/>
    <n v="40"/>
    <n v="197.1"/>
    <n v="0.09"/>
    <x v="0"/>
    <n v="-12.88"/>
    <n v="5.28"/>
    <n v="2.99"/>
    <s v="British Columbia"/>
    <x v="4"/>
    <s v="Corporate"/>
    <x v="0"/>
    <x v="2"/>
  </r>
  <r>
    <s v="Grant Thornton"/>
    <n v="43814"/>
    <d v="2011-01-09T00:00:00"/>
    <d v="2011-01-10T00:00:00"/>
    <s v="January"/>
    <s v="2011"/>
    <n v="1"/>
    <b v="0"/>
    <s v="Medium"/>
    <n v="47"/>
    <n v="199.48"/>
    <n v="0.03"/>
    <x v="0"/>
    <n v="13.8"/>
    <n v="4.2"/>
    <n v="2.2599999999999998"/>
    <s v="British Columbia"/>
    <x v="4"/>
    <s v="Corporate"/>
    <x v="0"/>
    <x v="5"/>
  </r>
  <r>
    <s v="Corey Catlett"/>
    <n v="43815"/>
    <d v="2012-06-13T00:00:00"/>
    <d v="2012-06-14T00:00:00"/>
    <s v="June"/>
    <s v="2012"/>
    <n v="1"/>
    <b v="0"/>
    <s v="Not Specified"/>
    <n v="40"/>
    <n v="635.59"/>
    <n v="7.0000000000000007E-2"/>
    <x v="0"/>
    <n v="202.83"/>
    <n v="16.510000000000002"/>
    <n v="2.99"/>
    <s v="British Columbia"/>
    <x v="4"/>
    <s v="Home Office"/>
    <x v="0"/>
    <x v="2"/>
  </r>
  <r>
    <s v="Corey Catlett"/>
    <n v="43815"/>
    <d v="2012-06-13T00:00:00"/>
    <d v="2012-06-14T00:00:00"/>
    <s v="June"/>
    <s v="2012"/>
    <n v="1"/>
    <b v="0"/>
    <s v="Not Specified"/>
    <n v="22"/>
    <n v="1251.4000000000001"/>
    <n v="0.01"/>
    <x v="0"/>
    <n v="539.45000000000005"/>
    <n v="55.48"/>
    <n v="6.79"/>
    <s v="British Columbia"/>
    <x v="4"/>
    <s v="Home Office"/>
    <x v="0"/>
    <x v="5"/>
  </r>
  <r>
    <s v="Corey Catlett"/>
    <n v="43815"/>
    <d v="2012-06-13T00:00:00"/>
    <d v="2012-06-14T00:00:00"/>
    <s v="June"/>
    <s v="2012"/>
    <n v="1"/>
    <b v="0"/>
    <s v="Not Specified"/>
    <n v="45"/>
    <n v="3577.81"/>
    <n v="0.03"/>
    <x v="0"/>
    <n v="-1097.97"/>
    <n v="78.8"/>
    <n v="35"/>
    <s v="British Columbia"/>
    <x v="4"/>
    <s v="Home Office"/>
    <x v="0"/>
    <x v="0"/>
  </r>
  <r>
    <s v="Deborah Brumfield"/>
    <n v="43844"/>
    <d v="2010-10-31T00:00:00"/>
    <d v="2010-10-31T00:00:00"/>
    <s v="October"/>
    <s v="2010"/>
    <n v="0"/>
    <s v="FREE DELIVERY"/>
    <s v="High"/>
    <n v="25"/>
    <n v="1009.8680000000001"/>
    <n v="0.02"/>
    <x v="0"/>
    <n v="170.57"/>
    <n v="45.99"/>
    <n v="4.99"/>
    <s v="British Columbia"/>
    <x v="4"/>
    <s v="Small Business"/>
    <x v="1"/>
    <x v="3"/>
  </r>
  <r>
    <s v="Jill Matthias"/>
    <n v="43846"/>
    <d v="2009-02-26T00:00:00"/>
    <d v="2009-02-27T00:00:00"/>
    <s v="February"/>
    <s v="2009"/>
    <n v="1"/>
    <b v="0"/>
    <s v="High"/>
    <n v="9"/>
    <n v="31.36"/>
    <n v="0.1"/>
    <x v="0"/>
    <n v="-8.2799999999999994"/>
    <n v="3.6"/>
    <n v="2.2000000000000002"/>
    <s v="British Columbia"/>
    <x v="4"/>
    <s v="Consumer"/>
    <x v="0"/>
    <x v="5"/>
  </r>
  <r>
    <s v="Harold Dahlen"/>
    <n v="43974"/>
    <d v="2009-09-16T00:00:00"/>
    <d v="2009-09-17T00:00:00"/>
    <s v="September"/>
    <s v="2009"/>
    <n v="1"/>
    <b v="0"/>
    <s v="Not Specified"/>
    <n v="8"/>
    <n v="64.23"/>
    <n v="0.03"/>
    <x v="0"/>
    <n v="15.83"/>
    <n v="7.64"/>
    <n v="1.39"/>
    <s v="British Columbia"/>
    <x v="4"/>
    <s v="Corporate"/>
    <x v="0"/>
    <x v="8"/>
  </r>
  <r>
    <s v="Dan Campbell"/>
    <n v="44000"/>
    <d v="2012-10-04T00:00:00"/>
    <d v="2012-10-04T00:00:00"/>
    <s v="October"/>
    <s v="2012"/>
    <n v="0"/>
    <s v="FREE DELIVERY"/>
    <s v="Not Specified"/>
    <n v="17"/>
    <n v="119.51"/>
    <n v="0.06"/>
    <x v="0"/>
    <n v="-51.3"/>
    <n v="7.1"/>
    <n v="6.05"/>
    <s v="British Columbia"/>
    <x v="4"/>
    <s v="Small Business"/>
    <x v="0"/>
    <x v="2"/>
  </r>
  <r>
    <s v="Dan Campbell"/>
    <n v="44000"/>
    <d v="2012-10-04T00:00:00"/>
    <d v="2012-10-05T00:00:00"/>
    <s v="October"/>
    <s v="2012"/>
    <n v="1"/>
    <b v="0"/>
    <s v="Not Specified"/>
    <n v="19"/>
    <n v="332.38"/>
    <n v="0.05"/>
    <x v="0"/>
    <n v="89.95"/>
    <n v="17.78"/>
    <n v="5.03"/>
    <s v="British Columbia"/>
    <x v="4"/>
    <s v="Small Business"/>
    <x v="2"/>
    <x v="4"/>
  </r>
  <r>
    <s v="Maris LaWare"/>
    <n v="44003"/>
    <d v="2011-11-17T00:00:00"/>
    <d v="2011-11-21T00:00:00"/>
    <s v="November"/>
    <s v="2011"/>
    <n v="4"/>
    <b v="0"/>
    <s v="low"/>
    <n v="38"/>
    <n v="202.42"/>
    <n v="0.09"/>
    <x v="0"/>
    <n v="0.86"/>
    <n v="5.34"/>
    <n v="2.99"/>
    <s v="British Columbia"/>
    <x v="4"/>
    <s v="Home Office"/>
    <x v="0"/>
    <x v="2"/>
  </r>
  <r>
    <s v="Elizabeth Moffitt"/>
    <n v="44069"/>
    <d v="2009-01-02T00:00:00"/>
    <d v="2009-01-04T00:00:00"/>
    <s v="January"/>
    <s v="2009"/>
    <n v="2"/>
    <b v="0"/>
    <s v="Critical"/>
    <n v="16"/>
    <n v="137.63"/>
    <n v="0.09"/>
    <x v="2"/>
    <n v="26.71"/>
    <n v="9.11"/>
    <n v="2.15"/>
    <s v="British Columbia"/>
    <x v="4"/>
    <s v="Consumer"/>
    <x v="0"/>
    <x v="5"/>
  </r>
  <r>
    <s v="Elizabeth Moffitt"/>
    <n v="44069"/>
    <d v="2009-01-02T00:00:00"/>
    <d v="2009-01-02T00:00:00"/>
    <s v="January"/>
    <s v="2009"/>
    <n v="0"/>
    <s v="FREE DELIVERY"/>
    <s v="Critical"/>
    <n v="43"/>
    <n v="614.79999999999995"/>
    <n v="0.08"/>
    <x v="0"/>
    <n v="247.79"/>
    <n v="15.04"/>
    <n v="1.97"/>
    <s v="British Columbia"/>
    <x v="4"/>
    <s v="Consumer"/>
    <x v="0"/>
    <x v="5"/>
  </r>
  <r>
    <s v="Alan Schoenberger"/>
    <n v="44099"/>
    <d v="2012-03-12T00:00:00"/>
    <d v="2012-03-14T00:00:00"/>
    <s v="March"/>
    <s v="2012"/>
    <n v="2"/>
    <b v="0"/>
    <s v="Medium"/>
    <n v="34"/>
    <n v="11823.52"/>
    <n v="0.1"/>
    <x v="0"/>
    <n v="4592.74"/>
    <n v="367.99"/>
    <n v="19.989999999999998"/>
    <s v="British Columbia"/>
    <x v="4"/>
    <s v="Corporate"/>
    <x v="0"/>
    <x v="2"/>
  </r>
  <r>
    <s v="Alan Schoenberger"/>
    <n v="44099"/>
    <d v="2012-03-12T00:00:00"/>
    <d v="2012-03-14T00:00:00"/>
    <s v="March"/>
    <s v="2012"/>
    <n v="2"/>
    <b v="0"/>
    <s v="Medium"/>
    <n v="19"/>
    <n v="80.81"/>
    <n v="0.1"/>
    <x v="0"/>
    <n v="-67.459999999999994"/>
    <n v="4.24"/>
    <n v="5.41"/>
    <s v="British Columbia"/>
    <x v="4"/>
    <s v="Corporate"/>
    <x v="0"/>
    <x v="2"/>
  </r>
  <r>
    <s v="Mark Packer"/>
    <n v="44133"/>
    <d v="2010-01-06T00:00:00"/>
    <d v="2010-01-07T00:00:00"/>
    <s v="January"/>
    <s v="2010"/>
    <n v="1"/>
    <b v="0"/>
    <s v="High"/>
    <n v="35"/>
    <n v="181.15"/>
    <n v="0.06"/>
    <x v="0"/>
    <n v="-46.68"/>
    <n v="5.28"/>
    <n v="3.96"/>
    <s v="British Columbia"/>
    <x v="4"/>
    <s v="Small Business"/>
    <x v="2"/>
    <x v="4"/>
  </r>
  <r>
    <s v="Juliana Krohn"/>
    <n v="44261"/>
    <d v="2012-03-23T00:00:00"/>
    <d v="2012-03-25T00:00:00"/>
    <s v="March"/>
    <s v="2012"/>
    <n v="2"/>
    <b v="0"/>
    <s v="High"/>
    <n v="31"/>
    <n v="13064.06"/>
    <n v="0.01"/>
    <x v="2"/>
    <n v="5979.56"/>
    <n v="420.98"/>
    <n v="19.989999999999998"/>
    <s v="British Columbia"/>
    <x v="4"/>
    <s v="Corporate"/>
    <x v="0"/>
    <x v="2"/>
  </r>
  <r>
    <s v="Juliana Krohn"/>
    <n v="44261"/>
    <d v="2012-03-23T00:00:00"/>
    <d v="2012-03-25T00:00:00"/>
    <s v="March"/>
    <s v="2012"/>
    <n v="2"/>
    <b v="0"/>
    <s v="High"/>
    <n v="34"/>
    <n v="4771.8900000000003"/>
    <n v="0.05"/>
    <x v="1"/>
    <n v="-427.99"/>
    <n v="140.97999999999999"/>
    <n v="36.090000000000003"/>
    <s v="British Columbia"/>
    <x v="4"/>
    <s v="Corporate"/>
    <x v="2"/>
    <x v="9"/>
  </r>
  <r>
    <s v="Juliana Krohn"/>
    <n v="44261"/>
    <d v="2012-03-23T00:00:00"/>
    <d v="2012-03-24T00:00:00"/>
    <s v="March"/>
    <s v="2012"/>
    <n v="1"/>
    <b v="0"/>
    <s v="High"/>
    <n v="1"/>
    <n v="3360.3"/>
    <n v="0.05"/>
    <x v="1"/>
    <n v="-7961.43"/>
    <n v="3502.14"/>
    <n v="8.73"/>
    <s v="British Columbia"/>
    <x v="4"/>
    <s v="Corporate"/>
    <x v="1"/>
    <x v="16"/>
  </r>
  <r>
    <s v="Juliana Krohn"/>
    <n v="44261"/>
    <d v="2012-03-23T00:00:00"/>
    <d v="2012-03-26T00:00:00"/>
    <s v="March"/>
    <s v="2012"/>
    <n v="3"/>
    <b v="0"/>
    <s v="High"/>
    <n v="10"/>
    <n v="306.66300000000001"/>
    <n v="7.0000000000000007E-2"/>
    <x v="0"/>
    <n v="-17.41"/>
    <n v="35.99"/>
    <n v="5.99"/>
    <s v="British Columbia"/>
    <x v="4"/>
    <s v="Corporate"/>
    <x v="1"/>
    <x v="3"/>
  </r>
  <r>
    <s v="Barry Weirich"/>
    <n v="44323"/>
    <d v="2012-08-07T00:00:00"/>
    <d v="2012-08-09T00:00:00"/>
    <s v="August"/>
    <s v="2012"/>
    <n v="2"/>
    <b v="0"/>
    <s v="Medium"/>
    <n v="27"/>
    <n v="21320.58"/>
    <n v="0.09"/>
    <x v="1"/>
    <n v="5381.02"/>
    <n v="810.98"/>
    <n v="16.059999999999999"/>
    <s v="British Columbia"/>
    <x v="4"/>
    <s v="Corporate"/>
    <x v="1"/>
    <x v="16"/>
  </r>
  <r>
    <s v="Christy Brittain"/>
    <n v="44517"/>
    <d v="2009-04-23T00:00:00"/>
    <d v="2009-04-24T00:00:00"/>
    <s v="April"/>
    <s v="2009"/>
    <n v="1"/>
    <b v="0"/>
    <s v="Medium"/>
    <n v="5"/>
    <n v="32.5"/>
    <n v="0.03"/>
    <x v="0"/>
    <n v="-16.670000000000002"/>
    <n v="5.28"/>
    <n v="5.61"/>
    <s v="British Columbia"/>
    <x v="4"/>
    <s v="Consumer"/>
    <x v="0"/>
    <x v="5"/>
  </r>
  <r>
    <s v="Bill Shonely"/>
    <n v="44549"/>
    <d v="2012-01-22T00:00:00"/>
    <d v="2012-01-23T00:00:00"/>
    <s v="January"/>
    <s v="2012"/>
    <n v="1"/>
    <b v="0"/>
    <s v="Medium"/>
    <n v="5"/>
    <n v="11.25"/>
    <n v="0.08"/>
    <x v="0"/>
    <n v="-4.96"/>
    <n v="2.08"/>
    <n v="1.49"/>
    <s v="British Columbia"/>
    <x v="4"/>
    <s v="Small Business"/>
    <x v="0"/>
    <x v="2"/>
  </r>
  <r>
    <s v="Debra Catini"/>
    <n v="44679"/>
    <d v="2012-06-03T00:00:00"/>
    <d v="2012-06-04T00:00:00"/>
    <s v="June"/>
    <s v="2012"/>
    <n v="1"/>
    <b v="0"/>
    <s v="Medium"/>
    <n v="22"/>
    <n v="127.51"/>
    <n v="7.0000000000000007E-2"/>
    <x v="0"/>
    <n v="26.74"/>
    <n v="5.98"/>
    <n v="1.49"/>
    <s v="British Columbia"/>
    <x v="4"/>
    <s v="Small Business"/>
    <x v="0"/>
    <x v="2"/>
  </r>
  <r>
    <s v="Debra Catini"/>
    <n v="44679"/>
    <d v="2012-06-03T00:00:00"/>
    <d v="2012-06-05T00:00:00"/>
    <s v="June"/>
    <s v="2012"/>
    <n v="2"/>
    <b v="0"/>
    <s v="Medium"/>
    <n v="35"/>
    <n v="2004.22"/>
    <n v="0.08"/>
    <x v="0"/>
    <n v="338.91"/>
    <n v="60.65"/>
    <n v="12.23"/>
    <s v="British Columbia"/>
    <x v="4"/>
    <s v="Small Business"/>
    <x v="2"/>
    <x v="4"/>
  </r>
  <r>
    <s v="Tamara Willingham"/>
    <n v="44836"/>
    <d v="2009-09-11T00:00:00"/>
    <d v="2009-09-12T00:00:00"/>
    <s v="September"/>
    <s v="2009"/>
    <n v="1"/>
    <b v="0"/>
    <s v="Medium"/>
    <n v="21"/>
    <n v="125.79"/>
    <n v="0.02"/>
    <x v="0"/>
    <n v="28.53"/>
    <n v="5.98"/>
    <n v="1.49"/>
    <s v="British Columbia"/>
    <x v="4"/>
    <s v="Corporate"/>
    <x v="0"/>
    <x v="2"/>
  </r>
  <r>
    <s v="Emily Phan"/>
    <n v="45120"/>
    <d v="2009-04-09T00:00:00"/>
    <d v="2009-04-10T00:00:00"/>
    <s v="April"/>
    <s v="2009"/>
    <n v="1"/>
    <b v="0"/>
    <s v="Critical"/>
    <n v="39"/>
    <n v="14591.44"/>
    <n v="7.0000000000000007E-2"/>
    <x v="1"/>
    <n v="5475.8"/>
    <n v="400.97"/>
    <n v="48.26"/>
    <s v="British Columbia"/>
    <x v="4"/>
    <s v="Consumer"/>
    <x v="1"/>
    <x v="16"/>
  </r>
  <r>
    <s v="Juliana Krohn"/>
    <n v="45158"/>
    <d v="2010-04-10T00:00:00"/>
    <d v="2010-04-12T00:00:00"/>
    <s v="April"/>
    <s v="2010"/>
    <n v="2"/>
    <b v="0"/>
    <s v="low"/>
    <n v="40"/>
    <n v="375.52"/>
    <n v="0.09"/>
    <x v="0"/>
    <n v="131.69999999999999"/>
    <n v="9.68"/>
    <n v="2.0299999999999998"/>
    <s v="British Columbia"/>
    <x v="4"/>
    <s v="Corporate"/>
    <x v="0"/>
    <x v="5"/>
  </r>
  <r>
    <s v="Juliana Krohn"/>
    <n v="45158"/>
    <d v="2010-04-10T00:00:00"/>
    <d v="2010-04-15T00:00:00"/>
    <s v="April"/>
    <s v="2010"/>
    <n v="5"/>
    <b v="0"/>
    <s v="low"/>
    <n v="15"/>
    <n v="63.84"/>
    <n v="0.03"/>
    <x v="2"/>
    <n v="23.52"/>
    <n v="3.78"/>
    <n v="0.71"/>
    <s v="British Columbia"/>
    <x v="4"/>
    <s v="Corporate"/>
    <x v="0"/>
    <x v="6"/>
  </r>
  <r>
    <s v="Corey Lock"/>
    <n v="45254"/>
    <d v="2010-07-26T00:00:00"/>
    <d v="2010-07-27T00:00:00"/>
    <s v="July"/>
    <s v="2010"/>
    <n v="1"/>
    <b v="0"/>
    <s v="High"/>
    <n v="45"/>
    <n v="3327.84"/>
    <n v="0.06"/>
    <x v="1"/>
    <n v="-3033.57"/>
    <n v="70.89"/>
    <n v="89.3"/>
    <s v="British Columbia"/>
    <x v="4"/>
    <s v="Home Office"/>
    <x v="2"/>
    <x v="10"/>
  </r>
  <r>
    <s v="Peter Buhler"/>
    <n v="45315"/>
    <d v="2012-04-20T00:00:00"/>
    <d v="2012-04-21T00:00:00"/>
    <s v="April"/>
    <s v="2012"/>
    <n v="1"/>
    <b v="0"/>
    <s v="Medium"/>
    <n v="32"/>
    <n v="1141.9000000000001"/>
    <n v="0.02"/>
    <x v="0"/>
    <n v="175.32"/>
    <n v="34.76"/>
    <n v="8.2200000000000006"/>
    <s v="British Columbia"/>
    <x v="4"/>
    <s v="Consumer"/>
    <x v="0"/>
    <x v="0"/>
  </r>
  <r>
    <s v="Charles Crestani"/>
    <n v="45380"/>
    <d v="2009-04-30T00:00:00"/>
    <d v="2009-05-01T00:00:00"/>
    <s v="May"/>
    <s v="2009"/>
    <n v="1"/>
    <b v="0"/>
    <s v="Critical"/>
    <n v="34"/>
    <n v="1912.9845"/>
    <n v="0.06"/>
    <x v="2"/>
    <n v="288.08999999999997"/>
    <n v="65.989999999999995"/>
    <n v="8.8000000000000007"/>
    <s v="British Columbia"/>
    <x v="4"/>
    <s v="Consumer"/>
    <x v="1"/>
    <x v="3"/>
  </r>
  <r>
    <s v="Charles Crestani"/>
    <n v="45380"/>
    <d v="2009-04-30T00:00:00"/>
    <d v="2009-05-02T00:00:00"/>
    <s v="May"/>
    <s v="2009"/>
    <n v="2"/>
    <b v="0"/>
    <s v="Critical"/>
    <n v="24"/>
    <n v="4170.8649999999998"/>
    <n v="0"/>
    <x v="2"/>
    <n v="1030.51"/>
    <n v="195.99"/>
    <n v="4.2"/>
    <s v="British Columbia"/>
    <x v="4"/>
    <s v="Consumer"/>
    <x v="1"/>
    <x v="3"/>
  </r>
  <r>
    <s v="Damala Kotsonis"/>
    <n v="45409"/>
    <d v="2010-04-12T00:00:00"/>
    <d v="2010-04-15T00:00:00"/>
    <s v="April"/>
    <s v="2010"/>
    <n v="3"/>
    <b v="0"/>
    <s v="Critical"/>
    <n v="11"/>
    <n v="3427.31"/>
    <n v="0.1"/>
    <x v="1"/>
    <n v="124.36"/>
    <n v="320.98"/>
    <n v="58.95"/>
    <s v="British Columbia"/>
    <x v="4"/>
    <s v="Corporate"/>
    <x v="2"/>
    <x v="14"/>
  </r>
  <r>
    <s v="Damala Kotsonis"/>
    <n v="45409"/>
    <d v="2010-04-12T00:00:00"/>
    <d v="2010-04-13T00:00:00"/>
    <s v="April"/>
    <s v="2010"/>
    <n v="1"/>
    <b v="0"/>
    <s v="Critical"/>
    <n v="10"/>
    <n v="36.26"/>
    <n v="0.08"/>
    <x v="0"/>
    <n v="-28.37"/>
    <n v="3.28"/>
    <n v="3.97"/>
    <s v="British Columbia"/>
    <x v="4"/>
    <s v="Corporate"/>
    <x v="0"/>
    <x v="12"/>
  </r>
  <r>
    <s v="Damala Kotsonis"/>
    <n v="45409"/>
    <d v="2010-04-12T00:00:00"/>
    <d v="2010-04-15T00:00:00"/>
    <s v="April"/>
    <s v="2010"/>
    <n v="3"/>
    <b v="0"/>
    <s v="Critical"/>
    <n v="50"/>
    <n v="893.13750000000005"/>
    <n v="0"/>
    <x v="0"/>
    <n v="11"/>
    <n v="20.99"/>
    <n v="1.25"/>
    <s v="British Columbia"/>
    <x v="4"/>
    <s v="Corporate"/>
    <x v="1"/>
    <x v="3"/>
  </r>
  <r>
    <s v="Grant Thornton"/>
    <n v="45539"/>
    <d v="2009-08-02T00:00:00"/>
    <d v="2009-08-04T00:00:00"/>
    <s v="August"/>
    <s v="2009"/>
    <n v="2"/>
    <b v="0"/>
    <s v="Not Specified"/>
    <n v="15"/>
    <n v="269.2"/>
    <n v="0.02"/>
    <x v="2"/>
    <n v="69.61"/>
    <n v="16.48"/>
    <n v="1.99"/>
    <s v="British Columbia"/>
    <x v="4"/>
    <s v="Corporate"/>
    <x v="1"/>
    <x v="7"/>
  </r>
  <r>
    <s v="Grant Thornton"/>
    <n v="45539"/>
    <d v="2009-08-02T00:00:00"/>
    <d v="2009-08-04T00:00:00"/>
    <s v="August"/>
    <s v="2009"/>
    <n v="2"/>
    <b v="0"/>
    <s v="Not Specified"/>
    <n v="27"/>
    <n v="87.33"/>
    <n v="0.08"/>
    <x v="0"/>
    <n v="13.82"/>
    <n v="3.38"/>
    <n v="0.85"/>
    <s v="British Columbia"/>
    <x v="4"/>
    <s v="Corporate"/>
    <x v="0"/>
    <x v="12"/>
  </r>
  <r>
    <s v="Nora Paige"/>
    <n v="45605"/>
    <d v="2010-04-10T00:00:00"/>
    <d v="2010-04-12T00:00:00"/>
    <s v="April"/>
    <s v="2010"/>
    <n v="2"/>
    <b v="0"/>
    <s v="Medium"/>
    <n v="7"/>
    <n v="1494.27"/>
    <n v="0.05"/>
    <x v="1"/>
    <n v="-248.78"/>
    <n v="212.6"/>
    <n v="52.2"/>
    <s v="British Columbia"/>
    <x v="4"/>
    <s v="Small Business"/>
    <x v="2"/>
    <x v="10"/>
  </r>
  <r>
    <s v="Karen Carlisle"/>
    <n v="45664"/>
    <d v="2012-06-09T00:00:00"/>
    <d v="2012-06-10T00:00:00"/>
    <s v="June"/>
    <s v="2012"/>
    <n v="1"/>
    <b v="0"/>
    <s v="Not Specified"/>
    <n v="24"/>
    <n v="473.03"/>
    <n v="0.09"/>
    <x v="0"/>
    <n v="26.27"/>
    <n v="19.98"/>
    <n v="10.49"/>
    <s v="British Columbia"/>
    <x v="4"/>
    <s v="Home Office"/>
    <x v="2"/>
    <x v="4"/>
  </r>
  <r>
    <s v="Charles Crestani"/>
    <n v="45671"/>
    <d v="2011-06-12T00:00:00"/>
    <d v="2011-06-19T00:00:00"/>
    <s v="June"/>
    <s v="2011"/>
    <n v="7"/>
    <b v="0"/>
    <s v="low"/>
    <n v="13"/>
    <n v="126.68"/>
    <n v="0.05"/>
    <x v="0"/>
    <n v="7"/>
    <n v="9.77"/>
    <n v="6.02"/>
    <s v="British Columbia"/>
    <x v="4"/>
    <s v="Consumer"/>
    <x v="2"/>
    <x v="4"/>
  </r>
  <r>
    <s v="Keith Herrera"/>
    <n v="45728"/>
    <d v="2010-06-21T00:00:00"/>
    <d v="2010-06-22T00:00:00"/>
    <s v="June"/>
    <s v="2010"/>
    <n v="1"/>
    <b v="0"/>
    <s v="High"/>
    <n v="49"/>
    <n v="1711.79"/>
    <n v="0.01"/>
    <x v="0"/>
    <n v="812.32"/>
    <n v="33.29"/>
    <n v="1.99"/>
    <s v="British Columbia"/>
    <x v="4"/>
    <s v="Small Business"/>
    <x v="1"/>
    <x v="7"/>
  </r>
  <r>
    <s v="Barry Weirich"/>
    <n v="45762"/>
    <d v="2010-07-21T00:00:00"/>
    <d v="2010-07-26T00:00:00"/>
    <s v="July"/>
    <s v="2010"/>
    <n v="5"/>
    <b v="0"/>
    <s v="low"/>
    <n v="21"/>
    <n v="793.85"/>
    <n v="0.01"/>
    <x v="0"/>
    <n v="308.52999999999997"/>
    <n v="37.94"/>
    <n v="5.08"/>
    <s v="British Columbia"/>
    <x v="4"/>
    <s v="Corporate"/>
    <x v="0"/>
    <x v="5"/>
  </r>
  <r>
    <s v="Tony Molinari"/>
    <n v="46151"/>
    <d v="2009-11-08T00:00:00"/>
    <d v="2009-11-10T00:00:00"/>
    <s v="November"/>
    <s v="2009"/>
    <n v="2"/>
    <b v="0"/>
    <s v="Critical"/>
    <n v="23"/>
    <n v="203.91"/>
    <n v="0.02"/>
    <x v="0"/>
    <n v="-35.44"/>
    <n v="8.6"/>
    <n v="6.19"/>
    <s v="British Columbia"/>
    <x v="4"/>
    <s v="Corporate"/>
    <x v="0"/>
    <x v="2"/>
  </r>
  <r>
    <s v="Rick Huthwaite"/>
    <n v="46407"/>
    <d v="2009-03-26T00:00:00"/>
    <d v="2009-03-28T00:00:00"/>
    <s v="March"/>
    <s v="2009"/>
    <n v="2"/>
    <b v="0"/>
    <s v="Not Specified"/>
    <n v="7"/>
    <n v="38.369999999999997"/>
    <n v="0.1"/>
    <x v="0"/>
    <n v="-29"/>
    <n v="5.18"/>
    <n v="5.74"/>
    <s v="British Columbia"/>
    <x v="4"/>
    <s v="Corporate"/>
    <x v="0"/>
    <x v="2"/>
  </r>
  <r>
    <s v="George Zrebassa"/>
    <n v="46499"/>
    <d v="2009-06-07T00:00:00"/>
    <d v="2009-06-08T00:00:00"/>
    <s v="June"/>
    <s v="2009"/>
    <n v="1"/>
    <b v="0"/>
    <s v="Critical"/>
    <n v="1"/>
    <n v="46.94"/>
    <n v="0.06"/>
    <x v="0"/>
    <n v="-26.54"/>
    <n v="44.01"/>
    <n v="3.5"/>
    <s v="British Columbia"/>
    <x v="4"/>
    <s v="Home Office"/>
    <x v="0"/>
    <x v="1"/>
  </r>
  <r>
    <s v="George Zrebassa"/>
    <n v="46499"/>
    <d v="2009-06-07T00:00:00"/>
    <d v="2009-06-09T00:00:00"/>
    <s v="June"/>
    <s v="2009"/>
    <n v="2"/>
    <b v="0"/>
    <s v="Critical"/>
    <n v="22"/>
    <n v="89.96"/>
    <n v="7.0000000000000007E-2"/>
    <x v="0"/>
    <n v="-115.21"/>
    <n v="4.0599999999999996"/>
    <n v="6.89"/>
    <s v="British Columbia"/>
    <x v="4"/>
    <s v="Home Office"/>
    <x v="0"/>
    <x v="1"/>
  </r>
  <r>
    <s v="George Zrebassa"/>
    <n v="46499"/>
    <d v="2009-06-07T00:00:00"/>
    <d v="2009-06-08T00:00:00"/>
    <s v="June"/>
    <s v="2009"/>
    <n v="1"/>
    <b v="0"/>
    <s v="Critical"/>
    <n v="10"/>
    <n v="12.95"/>
    <n v="0.1"/>
    <x v="0"/>
    <n v="-6.78"/>
    <n v="1.26"/>
    <n v="0.7"/>
    <s v="British Columbia"/>
    <x v="4"/>
    <s v="Home Office"/>
    <x v="0"/>
    <x v="6"/>
  </r>
  <r>
    <s v="Harold Dahlen"/>
    <n v="46631"/>
    <d v="2012-03-11T00:00:00"/>
    <d v="2012-03-13T00:00:00"/>
    <s v="March"/>
    <s v="2012"/>
    <n v="2"/>
    <b v="0"/>
    <s v="Not Specified"/>
    <n v="39"/>
    <n v="930.84"/>
    <n v="0.05"/>
    <x v="0"/>
    <n v="-122.12"/>
    <n v="22.84"/>
    <n v="16.920000000000002"/>
    <s v="British Columbia"/>
    <x v="4"/>
    <s v="Corporate"/>
    <x v="0"/>
    <x v="5"/>
  </r>
  <r>
    <s v="Aaron Hawkins"/>
    <n v="46662"/>
    <d v="2011-12-29T00:00:00"/>
    <d v="2011-12-31T00:00:00"/>
    <s v="December"/>
    <s v="2011"/>
    <n v="2"/>
    <b v="0"/>
    <s v="Critical"/>
    <n v="8"/>
    <n v="57.22"/>
    <n v="7.0000000000000007E-2"/>
    <x v="0"/>
    <n v="-27.72"/>
    <n v="6.48"/>
    <n v="6.6"/>
    <s v="British Columbia"/>
    <x v="4"/>
    <s v="Home Office"/>
    <x v="0"/>
    <x v="5"/>
  </r>
  <r>
    <s v="Aaron Hawkins"/>
    <n v="46662"/>
    <d v="2011-12-29T00:00:00"/>
    <d v="2011-12-31T00:00:00"/>
    <s v="December"/>
    <s v="2011"/>
    <n v="2"/>
    <b v="0"/>
    <s v="Critical"/>
    <n v="33"/>
    <n v="162"/>
    <n v="0.01"/>
    <x v="0"/>
    <n v="45.84"/>
    <n v="4.84"/>
    <n v="0.71"/>
    <s v="British Columbia"/>
    <x v="4"/>
    <s v="Home Office"/>
    <x v="0"/>
    <x v="12"/>
  </r>
  <r>
    <s v="Aaron Hawkins"/>
    <n v="46662"/>
    <d v="2011-12-29T00:00:00"/>
    <d v="2011-12-31T00:00:00"/>
    <s v="December"/>
    <s v="2011"/>
    <n v="2"/>
    <b v="0"/>
    <s v="Critical"/>
    <n v="48"/>
    <n v="3410.1574999999998"/>
    <n v="0.1"/>
    <x v="0"/>
    <n v="1137.9100000000001"/>
    <n v="85.99"/>
    <n v="0.99"/>
    <s v="British Columbia"/>
    <x v="4"/>
    <s v="Home Office"/>
    <x v="1"/>
    <x v="3"/>
  </r>
  <r>
    <s v="Debra Catini"/>
    <n v="46691"/>
    <d v="2012-06-24T00:00:00"/>
    <d v="2012-06-26T00:00:00"/>
    <s v="June"/>
    <s v="2012"/>
    <n v="2"/>
    <b v="0"/>
    <s v="Critical"/>
    <n v="47"/>
    <n v="1676.25"/>
    <n v="0.04"/>
    <x v="0"/>
    <n v="-458.33"/>
    <n v="36.65"/>
    <n v="22.6"/>
    <s v="British Columbia"/>
    <x v="4"/>
    <s v="Small Business"/>
    <x v="2"/>
    <x v="4"/>
  </r>
  <r>
    <s v="Karen Carlisle"/>
    <n v="46880"/>
    <d v="2010-07-03T00:00:00"/>
    <d v="2010-07-05T00:00:00"/>
    <s v="July"/>
    <s v="2010"/>
    <n v="2"/>
    <b v="0"/>
    <s v="Critical"/>
    <n v="1"/>
    <n v="29.99"/>
    <n v="7.0000000000000007E-2"/>
    <x v="0"/>
    <n v="-8.8800000000000008"/>
    <n v="21.98"/>
    <n v="8.32"/>
    <s v="British Columbia"/>
    <x v="4"/>
    <s v="Corporate"/>
    <x v="0"/>
    <x v="5"/>
  </r>
  <r>
    <s v="Roland Fjeld"/>
    <n v="47011"/>
    <d v="2009-02-19T00:00:00"/>
    <d v="2009-02-21T00:00:00"/>
    <s v="February"/>
    <s v="2009"/>
    <n v="2"/>
    <b v="0"/>
    <s v="High"/>
    <n v="33"/>
    <n v="373.13"/>
    <n v="0.05"/>
    <x v="0"/>
    <n v="-35.26"/>
    <n v="11.29"/>
    <n v="5.03"/>
    <s v="British Columbia"/>
    <x v="4"/>
    <s v="Corporate"/>
    <x v="0"/>
    <x v="0"/>
  </r>
  <r>
    <s v="Tim Taslimi"/>
    <n v="47201"/>
    <d v="2009-12-28T00:00:00"/>
    <d v="2009-12-29T00:00:00"/>
    <s v="December"/>
    <s v="2009"/>
    <n v="1"/>
    <b v="0"/>
    <s v="Critical"/>
    <n v="18"/>
    <n v="99.55"/>
    <n v="0.03"/>
    <x v="2"/>
    <n v="-60.9"/>
    <n v="4.9800000000000004"/>
    <n v="4.62"/>
    <s v="British Columbia"/>
    <x v="4"/>
    <s v="Corporate"/>
    <x v="1"/>
    <x v="7"/>
  </r>
  <r>
    <s v="Alejandro Savely"/>
    <n v="47457"/>
    <d v="2009-06-03T00:00:00"/>
    <d v="2009-06-08T00:00:00"/>
    <s v="June"/>
    <s v="2009"/>
    <n v="5"/>
    <b v="0"/>
    <s v="low"/>
    <n v="50"/>
    <n v="8230.77"/>
    <n v="0.05"/>
    <x v="0"/>
    <n v="1577.02"/>
    <n v="161.55000000000001"/>
    <n v="19.989999999999998"/>
    <s v="British Columbia"/>
    <x v="4"/>
    <s v="Corporate"/>
    <x v="0"/>
    <x v="0"/>
  </r>
  <r>
    <s v="Juliana Krohn"/>
    <n v="47522"/>
    <d v="2012-10-23T00:00:00"/>
    <d v="2012-10-24T00:00:00"/>
    <s v="October"/>
    <s v="2012"/>
    <n v="1"/>
    <b v="0"/>
    <s v="High"/>
    <n v="5"/>
    <n v="80.56"/>
    <n v="0.03"/>
    <x v="0"/>
    <n v="12.5"/>
    <n v="15.67"/>
    <n v="1.39"/>
    <s v="British Columbia"/>
    <x v="4"/>
    <s v="Corporate"/>
    <x v="0"/>
    <x v="8"/>
  </r>
  <r>
    <s v="Dan Campbell"/>
    <n v="47553"/>
    <d v="2011-05-22T00:00:00"/>
    <d v="2011-05-23T00:00:00"/>
    <s v="May"/>
    <s v="2011"/>
    <n v="1"/>
    <b v="0"/>
    <s v="Medium"/>
    <n v="49"/>
    <n v="20701.928"/>
    <n v="0.08"/>
    <x v="1"/>
    <n v="3918.54"/>
    <n v="550.98"/>
    <n v="45.7"/>
    <s v="British Columbia"/>
    <x v="4"/>
    <s v="Corporate"/>
    <x v="2"/>
    <x v="10"/>
  </r>
  <r>
    <s v="Bryan Spruell"/>
    <n v="47584"/>
    <d v="2010-07-27T00:00:00"/>
    <d v="2010-07-29T00:00:00"/>
    <s v="July"/>
    <s v="2010"/>
    <n v="2"/>
    <b v="0"/>
    <s v="Critical"/>
    <n v="4"/>
    <n v="20.190000000000001"/>
    <n v="0.03"/>
    <x v="0"/>
    <n v="1.3"/>
    <n v="4.91"/>
    <n v="0.5"/>
    <s v="British Columbia"/>
    <x v="4"/>
    <s v="Home Office"/>
    <x v="0"/>
    <x v="11"/>
  </r>
  <r>
    <s v="Bryan Spruell"/>
    <n v="47584"/>
    <d v="2010-07-27T00:00:00"/>
    <d v="2010-07-28T00:00:00"/>
    <s v="July"/>
    <s v="2010"/>
    <n v="1"/>
    <b v="0"/>
    <s v="Critical"/>
    <n v="43"/>
    <n v="74.989999999999995"/>
    <n v="0.08"/>
    <x v="0"/>
    <n v="-8.9499999999999993"/>
    <n v="1.82"/>
    <n v="0.83"/>
    <s v="British Columbia"/>
    <x v="4"/>
    <s v="Home Office"/>
    <x v="0"/>
    <x v="12"/>
  </r>
  <r>
    <s v="Harold Dahlen"/>
    <n v="47683"/>
    <d v="2010-09-01T00:00:00"/>
    <d v="2010-09-08T00:00:00"/>
    <s v="September"/>
    <s v="2010"/>
    <n v="7"/>
    <b v="0"/>
    <s v="low"/>
    <n v="38"/>
    <n v="81.97"/>
    <n v="0.05"/>
    <x v="0"/>
    <n v="-148.80000000000001"/>
    <n v="1.98"/>
    <n v="4.7699999999999996"/>
    <s v="British Columbia"/>
    <x v="4"/>
    <s v="Corporate"/>
    <x v="0"/>
    <x v="2"/>
  </r>
  <r>
    <s v="Brad Thomas"/>
    <n v="47872"/>
    <d v="2009-06-12T00:00:00"/>
    <d v="2009-06-14T00:00:00"/>
    <s v="June"/>
    <s v="2009"/>
    <n v="2"/>
    <b v="0"/>
    <s v="Critical"/>
    <n v="38"/>
    <n v="1756.27"/>
    <n v="0.09"/>
    <x v="0"/>
    <n v="649.04999999999995"/>
    <n v="46.89"/>
    <n v="5.0999999999999996"/>
    <s v="British Columbia"/>
    <x v="4"/>
    <s v="Home Office"/>
    <x v="0"/>
    <x v="1"/>
  </r>
  <r>
    <s v="Brad Thomas"/>
    <n v="47872"/>
    <d v="2009-06-12T00:00:00"/>
    <d v="2009-06-13T00:00:00"/>
    <s v="June"/>
    <s v="2009"/>
    <n v="1"/>
    <b v="0"/>
    <s v="Critical"/>
    <n v="50"/>
    <n v="345.58"/>
    <n v="0.05"/>
    <x v="0"/>
    <n v="-38.04"/>
    <n v="6.64"/>
    <n v="4.95"/>
    <s v="British Columbia"/>
    <x v="4"/>
    <s v="Home Office"/>
    <x v="2"/>
    <x v="4"/>
  </r>
  <r>
    <s v="Tamara Willingham"/>
    <n v="47877"/>
    <d v="2009-08-28T00:00:00"/>
    <d v="2009-08-31T00:00:00"/>
    <s v="August"/>
    <s v="2009"/>
    <n v="3"/>
    <b v="0"/>
    <s v="Medium"/>
    <n v="16"/>
    <n v="273.36"/>
    <n v="0.04"/>
    <x v="0"/>
    <n v="32.25"/>
    <n v="17.239999999999998"/>
    <n v="3.26"/>
    <s v="British Columbia"/>
    <x v="4"/>
    <s v="Home Office"/>
    <x v="0"/>
    <x v="15"/>
  </r>
  <r>
    <s v="Tamara Willingham"/>
    <n v="47877"/>
    <d v="2009-08-28T00:00:00"/>
    <d v="2009-08-30T00:00:00"/>
    <s v="August"/>
    <s v="2009"/>
    <n v="2"/>
    <b v="0"/>
    <s v="Medium"/>
    <n v="19"/>
    <n v="3240.7280000000001"/>
    <n v="7.0000000000000007E-2"/>
    <x v="1"/>
    <n v="-691.31"/>
    <n v="218.75"/>
    <n v="69.64"/>
    <s v="British Columbia"/>
    <x v="4"/>
    <s v="Home Office"/>
    <x v="2"/>
    <x v="10"/>
  </r>
  <r>
    <s v="Tamara Willingham"/>
    <n v="47877"/>
    <d v="2009-08-28T00:00:00"/>
    <d v="2009-08-30T00:00:00"/>
    <s v="August"/>
    <s v="2009"/>
    <n v="2"/>
    <b v="0"/>
    <s v="Medium"/>
    <n v="49"/>
    <n v="8058.96"/>
    <n v="0.08"/>
    <x v="0"/>
    <n v="-1621.38"/>
    <n v="209.37"/>
    <n v="69"/>
    <s v="British Columbia"/>
    <x v="4"/>
    <s v="Home Office"/>
    <x v="2"/>
    <x v="10"/>
  </r>
  <r>
    <s v="Tamara Willingham"/>
    <n v="47879"/>
    <d v="2012-01-11T00:00:00"/>
    <d v="2012-01-12T00:00:00"/>
    <s v="January"/>
    <s v="2012"/>
    <n v="1"/>
    <b v="0"/>
    <s v="Critical"/>
    <n v="19"/>
    <n v="172.54"/>
    <n v="0.08"/>
    <x v="0"/>
    <n v="44.23"/>
    <n v="9.11"/>
    <n v="2.15"/>
    <s v="British Columbia"/>
    <x v="4"/>
    <s v="Corporate"/>
    <x v="0"/>
    <x v="5"/>
  </r>
  <r>
    <s v="Brad Thomas"/>
    <n v="47910"/>
    <d v="2009-08-15T00:00:00"/>
    <d v="2009-08-16T00:00:00"/>
    <s v="August"/>
    <s v="2009"/>
    <n v="1"/>
    <b v="0"/>
    <s v="High"/>
    <n v="30"/>
    <n v="5290.57"/>
    <n v="0.08"/>
    <x v="0"/>
    <n v="1389.18"/>
    <n v="178.47"/>
    <n v="19.989999999999998"/>
    <s v="British Columbia"/>
    <x v="4"/>
    <s v="Home Office"/>
    <x v="0"/>
    <x v="0"/>
  </r>
  <r>
    <s v="Brendan Murry"/>
    <n v="47972"/>
    <d v="2010-10-11T00:00:00"/>
    <d v="2010-10-13T00:00:00"/>
    <s v="October"/>
    <s v="2010"/>
    <n v="2"/>
    <b v="0"/>
    <s v="Medium"/>
    <n v="46"/>
    <n v="7685.62"/>
    <n v="0.02"/>
    <x v="2"/>
    <n v="1952.15"/>
    <n v="165.2"/>
    <n v="19.989999999999998"/>
    <s v="British Columbia"/>
    <x v="4"/>
    <s v="Corporate"/>
    <x v="0"/>
    <x v="0"/>
  </r>
  <r>
    <s v="Jill Matthias"/>
    <n v="48192"/>
    <d v="2009-12-16T00:00:00"/>
    <d v="2009-12-17T00:00:00"/>
    <s v="December"/>
    <s v="2009"/>
    <n v="1"/>
    <b v="0"/>
    <s v="Critical"/>
    <n v="15"/>
    <n v="2277.67"/>
    <n v="0"/>
    <x v="1"/>
    <n v="-173.96"/>
    <n v="140.97999999999999"/>
    <n v="36.090000000000003"/>
    <s v="British Columbia"/>
    <x v="4"/>
    <s v="Consumer"/>
    <x v="2"/>
    <x v="9"/>
  </r>
  <r>
    <s v="Nicole Brennan"/>
    <n v="48288"/>
    <d v="2011-07-22T00:00:00"/>
    <d v="2011-07-24T00:00:00"/>
    <s v="July"/>
    <s v="2011"/>
    <n v="2"/>
    <b v="0"/>
    <s v="Medium"/>
    <n v="25"/>
    <n v="3308.28"/>
    <n v="0.08"/>
    <x v="1"/>
    <n v="-581.59"/>
    <n v="130.97999999999999"/>
    <n v="54.74"/>
    <s v="British Columbia"/>
    <x v="4"/>
    <s v="Consumer"/>
    <x v="2"/>
    <x v="9"/>
  </r>
  <r>
    <s v="Victoria Pisteka"/>
    <n v="48293"/>
    <d v="2012-04-09T00:00:00"/>
    <d v="2012-04-10T00:00:00"/>
    <s v="April"/>
    <s v="2012"/>
    <n v="1"/>
    <b v="0"/>
    <s v="Critical"/>
    <n v="47"/>
    <n v="370.6"/>
    <n v="0.03"/>
    <x v="0"/>
    <n v="160.72"/>
    <n v="7.64"/>
    <n v="1.39"/>
    <s v="British Columbia"/>
    <x v="4"/>
    <s v="Corporate"/>
    <x v="0"/>
    <x v="8"/>
  </r>
  <r>
    <s v="Aaron Hawkins"/>
    <n v="48294"/>
    <d v="2010-05-26T00:00:00"/>
    <d v="2010-05-26T00:00:00"/>
    <s v="May"/>
    <s v="2010"/>
    <n v="0"/>
    <s v="FREE DELIVERY"/>
    <s v="High"/>
    <n v="43"/>
    <n v="4072.01"/>
    <n v="0.01"/>
    <x v="0"/>
    <n v="1675.98"/>
    <n v="90.24"/>
    <n v="0.99"/>
    <s v="British Columbia"/>
    <x v="4"/>
    <s v="Home Office"/>
    <x v="0"/>
    <x v="1"/>
  </r>
  <r>
    <s v="Paul Van Hugh"/>
    <n v="48322"/>
    <d v="2012-03-04T00:00:00"/>
    <d v="2012-03-05T00:00:00"/>
    <s v="March"/>
    <s v="2012"/>
    <n v="1"/>
    <b v="0"/>
    <s v="Medium"/>
    <n v="14"/>
    <n v="41.37"/>
    <n v="0.05"/>
    <x v="0"/>
    <n v="1.82"/>
    <n v="2.94"/>
    <n v="0.7"/>
    <s v="British Columbia"/>
    <x v="4"/>
    <s v="Consumer"/>
    <x v="0"/>
    <x v="12"/>
  </r>
  <r>
    <s v="Jeremy Pistek"/>
    <n v="48353"/>
    <d v="2012-12-15T00:00:00"/>
    <d v="2012-12-17T00:00:00"/>
    <s v="December"/>
    <s v="2012"/>
    <n v="2"/>
    <b v="0"/>
    <s v="Not Specified"/>
    <n v="18"/>
    <n v="71.22"/>
    <n v="0.04"/>
    <x v="0"/>
    <n v="20.43"/>
    <n v="3.85"/>
    <n v="0.7"/>
    <s v="British Columbia"/>
    <x v="4"/>
    <s v="Corporate"/>
    <x v="0"/>
    <x v="12"/>
  </r>
  <r>
    <s v="Berenike Kampe"/>
    <n v="48420"/>
    <d v="2009-10-11T00:00:00"/>
    <d v="2009-10-13T00:00:00"/>
    <s v="October"/>
    <s v="2009"/>
    <n v="2"/>
    <b v="0"/>
    <s v="low"/>
    <n v="46"/>
    <n v="863.26"/>
    <n v="0.09"/>
    <x v="2"/>
    <n v="229.6"/>
    <n v="19.23"/>
    <n v="6.15"/>
    <s v="British Columbia"/>
    <x v="4"/>
    <s v="Corporate"/>
    <x v="2"/>
    <x v="4"/>
  </r>
  <r>
    <s v="Cyra Reiten"/>
    <n v="48512"/>
    <d v="2011-08-03T00:00:00"/>
    <d v="2011-08-04T00:00:00"/>
    <s v="August"/>
    <s v="2011"/>
    <n v="1"/>
    <b v="0"/>
    <s v="Not Specified"/>
    <n v="48"/>
    <n v="238.79"/>
    <n v="0.04"/>
    <x v="0"/>
    <n v="-83.78"/>
    <n v="4.9800000000000004"/>
    <n v="4.72"/>
    <s v="British Columbia"/>
    <x v="4"/>
    <s v="Consumer"/>
    <x v="0"/>
    <x v="5"/>
  </r>
  <r>
    <s v="Cyra Reiten"/>
    <n v="48512"/>
    <d v="2011-08-03T00:00:00"/>
    <d v="2011-08-03T00:00:00"/>
    <s v="August"/>
    <s v="2011"/>
    <n v="0"/>
    <s v="FREE DELIVERY"/>
    <s v="Not Specified"/>
    <n v="47"/>
    <n v="148.26"/>
    <n v="0.04"/>
    <x v="2"/>
    <n v="49.04"/>
    <n v="2.94"/>
    <n v="0.81"/>
    <s v="British Columbia"/>
    <x v="4"/>
    <s v="Consumer"/>
    <x v="0"/>
    <x v="12"/>
  </r>
  <r>
    <s v="Benjamin Venier"/>
    <n v="48641"/>
    <d v="2011-12-05T00:00:00"/>
    <d v="2011-12-06T00:00:00"/>
    <s v="December"/>
    <s v="2011"/>
    <n v="1"/>
    <b v="0"/>
    <s v="High"/>
    <n v="13"/>
    <n v="66.83"/>
    <n v="0"/>
    <x v="0"/>
    <n v="23.16"/>
    <n v="4.9800000000000004"/>
    <n v="0.8"/>
    <s v="British Columbia"/>
    <x v="4"/>
    <s v="Small Business"/>
    <x v="0"/>
    <x v="5"/>
  </r>
  <r>
    <s v="Nora Paige"/>
    <n v="48672"/>
    <d v="2012-12-26T00:00:00"/>
    <d v="2012-12-26T00:00:00"/>
    <s v="December"/>
    <s v="2012"/>
    <n v="0"/>
    <s v="FREE DELIVERY"/>
    <s v="High"/>
    <n v="43"/>
    <n v="255.7"/>
    <n v="0"/>
    <x v="0"/>
    <n v="-35.74"/>
    <n v="5.81"/>
    <n v="3.37"/>
    <s v="British Columbia"/>
    <x v="4"/>
    <s v="Small Business"/>
    <x v="0"/>
    <x v="6"/>
  </r>
  <r>
    <s v="Helen Andreada"/>
    <n v="48709"/>
    <d v="2011-08-28T00:00:00"/>
    <d v="2011-08-30T00:00:00"/>
    <s v="August"/>
    <s v="2011"/>
    <n v="2"/>
    <b v="0"/>
    <s v="High"/>
    <n v="17"/>
    <n v="47.12"/>
    <n v="0.01"/>
    <x v="0"/>
    <n v="-47.01"/>
    <n v="2.52"/>
    <n v="4.28"/>
    <s v="British Columbia"/>
    <x v="4"/>
    <s v="Corporate"/>
    <x v="0"/>
    <x v="12"/>
  </r>
  <r>
    <s v="Bobby Trafton"/>
    <n v="48832"/>
    <d v="2010-05-05T00:00:00"/>
    <d v="2010-05-05T00:00:00"/>
    <s v="May"/>
    <s v="2010"/>
    <n v="0"/>
    <s v="FREE DELIVERY"/>
    <s v="High"/>
    <n v="48"/>
    <n v="4480.8900000000003"/>
    <n v="0.02"/>
    <x v="1"/>
    <n v="195.04"/>
    <n v="90.98"/>
    <n v="30"/>
    <s v="British Columbia"/>
    <x v="4"/>
    <s v="Small Business"/>
    <x v="2"/>
    <x v="14"/>
  </r>
  <r>
    <s v="Nicole Brennan"/>
    <n v="48836"/>
    <d v="2009-02-14T00:00:00"/>
    <d v="2009-02-16T00:00:00"/>
    <s v="February"/>
    <s v="2009"/>
    <n v="2"/>
    <b v="0"/>
    <s v="Critical"/>
    <n v="8"/>
    <n v="2651.21"/>
    <n v="0.09"/>
    <x v="1"/>
    <n v="-93.85"/>
    <n v="348.21"/>
    <n v="40.19"/>
    <s v="British Columbia"/>
    <x v="4"/>
    <s v="Home Office"/>
    <x v="2"/>
    <x v="10"/>
  </r>
  <r>
    <s v="Jill Matthias"/>
    <n v="48935"/>
    <d v="2010-01-07T00:00:00"/>
    <d v="2010-01-09T00:00:00"/>
    <s v="January"/>
    <s v="2010"/>
    <n v="2"/>
    <b v="0"/>
    <s v="low"/>
    <n v="21"/>
    <n v="106.2"/>
    <n v="0"/>
    <x v="0"/>
    <n v="48.76"/>
    <n v="4.91"/>
    <n v="0.5"/>
    <s v="British Columbia"/>
    <x v="4"/>
    <s v="Consumer"/>
    <x v="0"/>
    <x v="11"/>
  </r>
  <r>
    <s v="Roland Fjeld"/>
    <n v="49026"/>
    <d v="2011-03-07T00:00:00"/>
    <d v="2011-03-12T00:00:00"/>
    <s v="March"/>
    <s v="2011"/>
    <n v="5"/>
    <b v="0"/>
    <s v="low"/>
    <n v="36"/>
    <n v="411.75"/>
    <n v="0.05"/>
    <x v="0"/>
    <n v="-182.87"/>
    <n v="11.66"/>
    <n v="8.99"/>
    <s v="British Columbia"/>
    <x v="4"/>
    <s v="Corporate"/>
    <x v="0"/>
    <x v="12"/>
  </r>
  <r>
    <s v="Adam Hart"/>
    <n v="49925"/>
    <d v="2010-01-22T00:00:00"/>
    <d v="2010-01-23T00:00:00"/>
    <s v="January"/>
    <s v="2010"/>
    <n v="1"/>
    <b v="0"/>
    <s v="High"/>
    <n v="1"/>
    <n v="3.41"/>
    <n v="0.06"/>
    <x v="0"/>
    <n v="-1.78"/>
    <n v="2.88"/>
    <n v="0.7"/>
    <s v="British Columbia"/>
    <x v="4"/>
    <s v="Corporate"/>
    <x v="0"/>
    <x v="12"/>
  </r>
  <r>
    <s v="Chris Cortes"/>
    <n v="50337"/>
    <d v="2009-04-16T00:00:00"/>
    <d v="2009-04-17T00:00:00"/>
    <s v="April"/>
    <s v="2009"/>
    <n v="1"/>
    <b v="0"/>
    <s v="Not Specified"/>
    <n v="37"/>
    <n v="122.99"/>
    <n v="0"/>
    <x v="2"/>
    <n v="21.48"/>
    <n v="2.78"/>
    <n v="1.49"/>
    <s v="British Columbia"/>
    <x v="4"/>
    <s v="Consumer"/>
    <x v="0"/>
    <x v="2"/>
  </r>
  <r>
    <s v="Chris Cortes"/>
    <n v="50337"/>
    <d v="2009-04-16T00:00:00"/>
    <d v="2009-04-18T00:00:00"/>
    <s v="April"/>
    <s v="2009"/>
    <n v="2"/>
    <b v="0"/>
    <s v="Not Specified"/>
    <n v="6"/>
    <n v="14734.71"/>
    <n v="0.1"/>
    <x v="1"/>
    <n v="-3798.01"/>
    <n v="2550.14"/>
    <n v="29.7"/>
    <s v="British Columbia"/>
    <x v="4"/>
    <s v="Consumer"/>
    <x v="1"/>
    <x v="16"/>
  </r>
  <r>
    <s v="Katherine Ducich"/>
    <n v="50403"/>
    <d v="2012-05-12T00:00:00"/>
    <d v="2012-05-14T00:00:00"/>
    <s v="May"/>
    <s v="2012"/>
    <n v="2"/>
    <b v="0"/>
    <s v="Not Specified"/>
    <n v="38"/>
    <n v="264.92"/>
    <n v="0.05"/>
    <x v="0"/>
    <n v="-97.06"/>
    <n v="7.1"/>
    <n v="6.05"/>
    <s v="British Columbia"/>
    <x v="4"/>
    <s v="Corporate"/>
    <x v="0"/>
    <x v="2"/>
  </r>
  <r>
    <s v="Patrick Bzostek"/>
    <n v="50656"/>
    <d v="2009-10-25T00:00:00"/>
    <d v="2009-10-27T00:00:00"/>
    <s v="October"/>
    <s v="2009"/>
    <n v="2"/>
    <b v="0"/>
    <s v="Critical"/>
    <n v="42"/>
    <n v="194.2"/>
    <n v="0"/>
    <x v="0"/>
    <n v="-139.13"/>
    <n v="4.37"/>
    <n v="5.15"/>
    <s v="British Columbia"/>
    <x v="4"/>
    <s v="Consumer"/>
    <x v="0"/>
    <x v="1"/>
  </r>
  <r>
    <s v="Patrick Bzostek"/>
    <n v="50656"/>
    <d v="2009-10-25T00:00:00"/>
    <d v="2009-10-26T00:00:00"/>
    <s v="October"/>
    <s v="2009"/>
    <n v="1"/>
    <b v="0"/>
    <s v="Critical"/>
    <n v="31"/>
    <n v="16451.330000000002"/>
    <n v="0.01"/>
    <x v="1"/>
    <n v="5325.14"/>
    <n v="500.98"/>
    <n v="56"/>
    <s v="British Columbia"/>
    <x v="4"/>
    <s v="Consumer"/>
    <x v="2"/>
    <x v="14"/>
  </r>
  <r>
    <s v="Patrick Bzostek"/>
    <n v="50656"/>
    <d v="2009-10-25T00:00:00"/>
    <d v="2009-10-25T00:00:00"/>
    <s v="October"/>
    <s v="2009"/>
    <n v="0"/>
    <s v="FREE DELIVERY"/>
    <s v="Critical"/>
    <n v="39"/>
    <n v="485.97"/>
    <n v="0.02"/>
    <x v="0"/>
    <n v="48.6"/>
    <n v="12.58"/>
    <n v="5.16"/>
    <s v="British Columbia"/>
    <x v="4"/>
    <s v="Consumer"/>
    <x v="2"/>
    <x v="4"/>
  </r>
  <r>
    <s v="Patrick Bzostek"/>
    <n v="50656"/>
    <d v="2009-10-25T00:00:00"/>
    <d v="2009-10-26T00:00:00"/>
    <s v="October"/>
    <s v="2009"/>
    <n v="1"/>
    <b v="0"/>
    <s v="Critical"/>
    <n v="15"/>
    <n v="109.71"/>
    <n v="0.1"/>
    <x v="0"/>
    <n v="-20.95"/>
    <n v="7.7"/>
    <n v="3.68"/>
    <s v="British Columbia"/>
    <x v="4"/>
    <s v="Consumer"/>
    <x v="2"/>
    <x v="4"/>
  </r>
  <r>
    <s v="Tony Molinari"/>
    <n v="50950"/>
    <d v="2012-12-30T00:00:00"/>
    <d v="2012-12-30T00:00:00"/>
    <s v="December"/>
    <s v="2012"/>
    <n v="0"/>
    <s v="FREE DELIVERY"/>
    <s v="Not Specified"/>
    <n v="6"/>
    <n v="391.12"/>
    <n v="0.06"/>
    <x v="1"/>
    <n v="-166.96"/>
    <n v="60.98"/>
    <n v="30"/>
    <s v="British Columbia"/>
    <x v="4"/>
    <s v="Corporate"/>
    <x v="2"/>
    <x v="14"/>
  </r>
  <r>
    <s v="Tony Molinari"/>
    <n v="50950"/>
    <d v="2012-12-30T00:00:00"/>
    <d v="2012-12-30T00:00:00"/>
    <s v="December"/>
    <s v="2012"/>
    <n v="0"/>
    <s v="FREE DELIVERY"/>
    <s v="Not Specified"/>
    <n v="35"/>
    <n v="448.1"/>
    <n v="0.1"/>
    <x v="2"/>
    <n v="-15.07"/>
    <n v="13.48"/>
    <n v="4.51"/>
    <s v="British Columbia"/>
    <x v="4"/>
    <s v="Corporate"/>
    <x v="0"/>
    <x v="0"/>
  </r>
  <r>
    <s v="Thomas Thornton"/>
    <n v="50977"/>
    <d v="2012-06-11T00:00:00"/>
    <d v="2012-06-11T00:00:00"/>
    <s v="June"/>
    <s v="2012"/>
    <n v="0"/>
    <s v="FREE DELIVERY"/>
    <s v="low"/>
    <n v="1"/>
    <n v="34.090000000000003"/>
    <n v="0.05"/>
    <x v="2"/>
    <n v="-19.899999999999999"/>
    <n v="18.97"/>
    <n v="9.0299999999999994"/>
    <s v="British Columbia"/>
    <x v="4"/>
    <s v="Consumer"/>
    <x v="0"/>
    <x v="5"/>
  </r>
  <r>
    <s v="Thomas Thornton"/>
    <n v="51011"/>
    <d v="2010-06-06T00:00:00"/>
    <d v="2010-06-08T00:00:00"/>
    <s v="June"/>
    <s v="2010"/>
    <n v="2"/>
    <b v="0"/>
    <s v="low"/>
    <n v="41"/>
    <n v="5144.8715000000002"/>
    <n v="0.09"/>
    <x v="0"/>
    <n v="1435.83"/>
    <n v="155.99"/>
    <n v="3.9"/>
    <s v="British Columbia"/>
    <x v="4"/>
    <s v="Consumer"/>
    <x v="1"/>
    <x v="3"/>
  </r>
  <r>
    <s v="Mark Packer"/>
    <n v="51171"/>
    <d v="2010-06-21T00:00:00"/>
    <d v="2010-06-23T00:00:00"/>
    <s v="June"/>
    <s v="2010"/>
    <n v="2"/>
    <b v="0"/>
    <s v="High"/>
    <n v="34"/>
    <n v="783.48"/>
    <n v="0.01"/>
    <x v="0"/>
    <n v="-73.400000000000006"/>
    <n v="22.38"/>
    <n v="15.1"/>
    <s v="British Columbia"/>
    <x v="4"/>
    <s v="Small Business"/>
    <x v="0"/>
    <x v="2"/>
  </r>
  <r>
    <s v="Corey Lock"/>
    <n v="51267"/>
    <d v="2012-05-03T00:00:00"/>
    <d v="2012-05-08T00:00:00"/>
    <s v="May"/>
    <s v="2012"/>
    <n v="5"/>
    <b v="0"/>
    <s v="low"/>
    <n v="46"/>
    <n v="4394.78"/>
    <n v="0.08"/>
    <x v="1"/>
    <n v="-335.77"/>
    <n v="100.98"/>
    <n v="35.840000000000003"/>
    <s v="British Columbia"/>
    <x v="4"/>
    <s v="Home Office"/>
    <x v="2"/>
    <x v="9"/>
  </r>
  <r>
    <s v="Tim Taslimi"/>
    <n v="51362"/>
    <d v="2010-02-22T00:00:00"/>
    <d v="2010-02-24T00:00:00"/>
    <s v="February"/>
    <s v="2010"/>
    <n v="2"/>
    <b v="0"/>
    <s v="Medium"/>
    <n v="47"/>
    <n v="1501.8"/>
    <n v="0.02"/>
    <x v="0"/>
    <n v="112.78"/>
    <n v="30.97"/>
    <n v="4"/>
    <s v="British Columbia"/>
    <x v="4"/>
    <s v="Corporate"/>
    <x v="1"/>
    <x v="7"/>
  </r>
  <r>
    <s v="Berenike Kampe"/>
    <n v="51489"/>
    <d v="2012-03-03T00:00:00"/>
    <d v="2012-03-05T00:00:00"/>
    <s v="March"/>
    <s v="2012"/>
    <n v="2"/>
    <b v="0"/>
    <s v="Critical"/>
    <n v="42"/>
    <n v="4846.68"/>
    <n v="0.04"/>
    <x v="0"/>
    <n v="820.94"/>
    <n v="110.98"/>
    <n v="13.99"/>
    <s v="British Columbia"/>
    <x v="4"/>
    <s v="Corporate"/>
    <x v="2"/>
    <x v="4"/>
  </r>
  <r>
    <s v="Berenike Kampe"/>
    <n v="51489"/>
    <d v="2012-03-03T00:00:00"/>
    <d v="2012-03-05T00:00:00"/>
    <s v="March"/>
    <s v="2012"/>
    <n v="2"/>
    <b v="0"/>
    <s v="Critical"/>
    <n v="5"/>
    <n v="32.69"/>
    <n v="0"/>
    <x v="0"/>
    <n v="-24.43"/>
    <n v="4.9800000000000004"/>
    <n v="7.54"/>
    <s v="British Columbia"/>
    <x v="4"/>
    <s v="Corporate"/>
    <x v="0"/>
    <x v="5"/>
  </r>
  <r>
    <s v="Berenike Kampe"/>
    <n v="51489"/>
    <d v="2012-03-03T00:00:00"/>
    <d v="2012-03-03T00:00:00"/>
    <s v="March"/>
    <s v="2012"/>
    <n v="0"/>
    <s v="FREE DELIVERY"/>
    <s v="Critical"/>
    <n v="22"/>
    <n v="38.880000000000003"/>
    <n v="0.09"/>
    <x v="0"/>
    <n v="-18.57"/>
    <n v="1.81"/>
    <n v="1.56"/>
    <s v="British Columbia"/>
    <x v="4"/>
    <s v="Corporate"/>
    <x v="0"/>
    <x v="6"/>
  </r>
  <r>
    <s v="Helen Andreada"/>
    <n v="51493"/>
    <d v="2011-07-06T00:00:00"/>
    <d v="2011-07-08T00:00:00"/>
    <s v="July"/>
    <s v="2011"/>
    <n v="2"/>
    <b v="0"/>
    <s v="low"/>
    <n v="31"/>
    <n v="286.26"/>
    <n v="0.01"/>
    <x v="0"/>
    <n v="8.34"/>
    <n v="8.56"/>
    <n v="5.16"/>
    <s v="British Columbia"/>
    <x v="4"/>
    <s v="Corporate"/>
    <x v="0"/>
    <x v="5"/>
  </r>
  <r>
    <s v="Irene Maddox"/>
    <n v="51969"/>
    <d v="2011-09-04T00:00:00"/>
    <d v="2011-09-04T00:00:00"/>
    <s v="September"/>
    <s v="2011"/>
    <n v="0"/>
    <s v="FREE DELIVERY"/>
    <s v="High"/>
    <n v="16"/>
    <n v="196.98"/>
    <n v="0.04"/>
    <x v="0"/>
    <n v="-5.76"/>
    <n v="12.28"/>
    <n v="6.47"/>
    <s v="British Columbia"/>
    <x v="4"/>
    <s v="Consumer"/>
    <x v="0"/>
    <x v="5"/>
  </r>
  <r>
    <s v="Irene Maddox"/>
    <n v="51969"/>
    <d v="2011-09-04T00:00:00"/>
    <d v="2011-09-07T00:00:00"/>
    <s v="September"/>
    <s v="2011"/>
    <n v="3"/>
    <b v="0"/>
    <s v="High"/>
    <n v="33"/>
    <n v="1756.6949999999999"/>
    <n v="0.1"/>
    <x v="0"/>
    <n v="164.97"/>
    <n v="65.989999999999995"/>
    <n v="8.8000000000000007"/>
    <s v="British Columbia"/>
    <x v="4"/>
    <s v="Consumer"/>
    <x v="1"/>
    <x v="3"/>
  </r>
  <r>
    <s v="Charles Crestani"/>
    <n v="52003"/>
    <d v="2012-02-18T00:00:00"/>
    <d v="2012-02-25T00:00:00"/>
    <s v="February"/>
    <s v="2012"/>
    <n v="7"/>
    <b v="0"/>
    <s v="low"/>
    <n v="11"/>
    <n v="1884.2080000000001"/>
    <n v="0.04"/>
    <x v="1"/>
    <n v="-776.72"/>
    <n v="212.6"/>
    <n v="110.2"/>
    <s v="British Columbia"/>
    <x v="4"/>
    <s v="Consumer"/>
    <x v="2"/>
    <x v="10"/>
  </r>
  <r>
    <s v="Charles Crestani"/>
    <n v="52003"/>
    <d v="2012-02-18T00:00:00"/>
    <d v="2012-02-18T00:00:00"/>
    <s v="February"/>
    <s v="2012"/>
    <n v="0"/>
    <s v="FREE DELIVERY"/>
    <s v="low"/>
    <n v="2"/>
    <n v="93.338499999999996"/>
    <n v="0.1"/>
    <x v="0"/>
    <n v="-300.39"/>
    <n v="55.99"/>
    <n v="5"/>
    <s v="British Columbia"/>
    <x v="4"/>
    <s v="Consumer"/>
    <x v="1"/>
    <x v="3"/>
  </r>
  <r>
    <s v="Adam Hart"/>
    <n v="52196"/>
    <d v="2010-01-30T00:00:00"/>
    <d v="2010-01-31T00:00:00"/>
    <s v="January"/>
    <s v="2010"/>
    <n v="1"/>
    <b v="0"/>
    <s v="Not Specified"/>
    <n v="1"/>
    <n v="3.85"/>
    <n v="0.08"/>
    <x v="0"/>
    <n v="-1.36"/>
    <n v="3.08"/>
    <n v="0.99"/>
    <s v="British Columbia"/>
    <x v="4"/>
    <s v="Corporate"/>
    <x v="0"/>
    <x v="11"/>
  </r>
  <r>
    <s v="Adam Hart"/>
    <n v="52196"/>
    <d v="2010-01-30T00:00:00"/>
    <d v="2010-02-01T00:00:00"/>
    <s v="February"/>
    <s v="2010"/>
    <n v="2"/>
    <b v="0"/>
    <s v="Not Specified"/>
    <n v="10"/>
    <n v="547.00049999999999"/>
    <n v="0.08"/>
    <x v="0"/>
    <n v="-97.2"/>
    <n v="65.989999999999995"/>
    <n v="3.9"/>
    <s v="British Columbia"/>
    <x v="4"/>
    <s v="Corporate"/>
    <x v="1"/>
    <x v="3"/>
  </r>
  <r>
    <s v="Corey Catlett"/>
    <n v="52292"/>
    <d v="2010-10-03T00:00:00"/>
    <d v="2010-10-04T00:00:00"/>
    <s v="October"/>
    <s v="2010"/>
    <n v="1"/>
    <b v="0"/>
    <s v="Not Specified"/>
    <n v="18"/>
    <n v="2379.15"/>
    <n v="0.06"/>
    <x v="1"/>
    <n v="-261.77"/>
    <n v="130.97999999999999"/>
    <n v="30"/>
    <s v="British Columbia"/>
    <x v="4"/>
    <s v="Home Office"/>
    <x v="2"/>
    <x v="14"/>
  </r>
  <r>
    <s v="Allen Armold"/>
    <n v="52423"/>
    <d v="2011-04-11T00:00:00"/>
    <d v="2011-04-13T00:00:00"/>
    <s v="April"/>
    <s v="2011"/>
    <n v="2"/>
    <b v="0"/>
    <s v="Critical"/>
    <n v="49"/>
    <n v="1734.4"/>
    <n v="0.02"/>
    <x v="0"/>
    <n v="749.16"/>
    <n v="35.409999999999997"/>
    <n v="1.99"/>
    <s v="British Columbia"/>
    <x v="4"/>
    <s v="Home Office"/>
    <x v="1"/>
    <x v="7"/>
  </r>
  <r>
    <s v="Allen Armold"/>
    <n v="52423"/>
    <d v="2011-04-11T00:00:00"/>
    <d v="2011-04-12T00:00:00"/>
    <s v="April"/>
    <s v="2011"/>
    <n v="1"/>
    <b v="0"/>
    <s v="Critical"/>
    <n v="25"/>
    <n v="1128.03"/>
    <n v="0.01"/>
    <x v="0"/>
    <n v="256.3"/>
    <n v="42.76"/>
    <n v="6.22"/>
    <s v="British Columbia"/>
    <x v="4"/>
    <s v="Home Office"/>
    <x v="0"/>
    <x v="0"/>
  </r>
  <r>
    <s v="Barry Weirich"/>
    <n v="52448"/>
    <d v="2010-09-10T00:00:00"/>
    <d v="2010-09-11T00:00:00"/>
    <s v="September"/>
    <s v="2010"/>
    <n v="1"/>
    <b v="0"/>
    <s v="Not Specified"/>
    <n v="22"/>
    <n v="6767.43"/>
    <n v="0.05"/>
    <x v="1"/>
    <n v="803.48"/>
    <n v="320.98"/>
    <n v="58.95"/>
    <s v="British Columbia"/>
    <x v="4"/>
    <s v="Corporate"/>
    <x v="2"/>
    <x v="14"/>
  </r>
  <r>
    <s v="Katherine Ducich"/>
    <n v="52580"/>
    <d v="2012-08-28T00:00:00"/>
    <d v="2012-08-30T00:00:00"/>
    <s v="August"/>
    <s v="2012"/>
    <n v="2"/>
    <b v="0"/>
    <s v="High"/>
    <n v="16"/>
    <n v="367.09"/>
    <n v="0.04"/>
    <x v="0"/>
    <n v="74.2"/>
    <n v="22.98"/>
    <n v="1.99"/>
    <s v="British Columbia"/>
    <x v="4"/>
    <s v="Corporate"/>
    <x v="1"/>
    <x v="7"/>
  </r>
  <r>
    <s v="Katherine Ducich"/>
    <n v="52580"/>
    <d v="2012-08-28T00:00:00"/>
    <d v="2012-08-30T00:00:00"/>
    <s v="August"/>
    <s v="2012"/>
    <n v="2"/>
    <b v="0"/>
    <s v="High"/>
    <n v="23"/>
    <n v="139.66"/>
    <n v="0.02"/>
    <x v="0"/>
    <n v="46.69"/>
    <n v="5.68"/>
    <n v="1.39"/>
    <s v="British Columbia"/>
    <x v="4"/>
    <s v="Corporate"/>
    <x v="0"/>
    <x v="8"/>
  </r>
  <r>
    <s v="Helen Andreada"/>
    <n v="53056"/>
    <d v="2011-11-03T00:00:00"/>
    <d v="2011-11-04T00:00:00"/>
    <s v="November"/>
    <s v="2011"/>
    <n v="1"/>
    <b v="0"/>
    <s v="Critical"/>
    <n v="13"/>
    <n v="509.49"/>
    <n v="7.0000000000000007E-2"/>
    <x v="0"/>
    <n v="-51.18"/>
    <n v="40.99"/>
    <n v="8.9700000000000006"/>
    <s v="British Columbia"/>
    <x v="4"/>
    <s v="Corporate"/>
    <x v="1"/>
    <x v="16"/>
  </r>
  <r>
    <s v="Eric Barreto"/>
    <n v="53060"/>
    <d v="2010-03-22T00:00:00"/>
    <d v="2010-03-24T00:00:00"/>
    <s v="March"/>
    <s v="2010"/>
    <n v="2"/>
    <b v="0"/>
    <s v="Critical"/>
    <n v="36"/>
    <n v="739.07"/>
    <n v="0.1"/>
    <x v="0"/>
    <n v="-71.55"/>
    <n v="20.95"/>
    <n v="5.99"/>
    <s v="British Columbia"/>
    <x v="4"/>
    <s v="Consumer"/>
    <x v="1"/>
    <x v="7"/>
  </r>
  <r>
    <s v="Eric Barreto"/>
    <n v="53060"/>
    <d v="2010-03-22T00:00:00"/>
    <d v="2010-03-24T00:00:00"/>
    <s v="March"/>
    <s v="2010"/>
    <n v="2"/>
    <b v="0"/>
    <s v="Critical"/>
    <n v="4"/>
    <n v="38.58"/>
    <n v="0.02"/>
    <x v="0"/>
    <n v="-2.82"/>
    <n v="9.11"/>
    <n v="2.15"/>
    <s v="British Columbia"/>
    <x v="4"/>
    <s v="Consumer"/>
    <x v="0"/>
    <x v="5"/>
  </r>
  <r>
    <s v="Corey Lock"/>
    <n v="53283"/>
    <d v="2011-10-28T00:00:00"/>
    <d v="2011-10-29T00:00:00"/>
    <s v="October"/>
    <s v="2011"/>
    <n v="1"/>
    <b v="0"/>
    <s v="High"/>
    <n v="2"/>
    <n v="25.07"/>
    <n v="0.04"/>
    <x v="0"/>
    <n v="-27.67"/>
    <n v="9.49"/>
    <n v="5.76"/>
    <s v="British Columbia"/>
    <x v="4"/>
    <s v="Home Office"/>
    <x v="1"/>
    <x v="16"/>
  </r>
  <r>
    <s v="Nora Paige"/>
    <n v="53344"/>
    <d v="2010-02-24T00:00:00"/>
    <d v="2010-02-26T00:00:00"/>
    <s v="February"/>
    <s v="2010"/>
    <n v="2"/>
    <b v="0"/>
    <s v="High"/>
    <n v="36"/>
    <n v="181.95"/>
    <n v="0.03"/>
    <x v="0"/>
    <n v="-132.26"/>
    <n v="4.8899999999999997"/>
    <n v="6.07"/>
    <s v="British Columbia"/>
    <x v="4"/>
    <s v="Small Business"/>
    <x v="0"/>
    <x v="2"/>
  </r>
  <r>
    <s v="Juliana Krohn"/>
    <n v="53381"/>
    <d v="2010-09-26T00:00:00"/>
    <d v="2010-09-27T00:00:00"/>
    <s v="September"/>
    <s v="2010"/>
    <n v="1"/>
    <b v="0"/>
    <s v="Critical"/>
    <n v="26"/>
    <n v="287.43"/>
    <n v="0.01"/>
    <x v="0"/>
    <n v="37.9"/>
    <n v="10.98"/>
    <n v="4.8"/>
    <s v="British Columbia"/>
    <x v="4"/>
    <s v="Corporate"/>
    <x v="0"/>
    <x v="8"/>
  </r>
  <r>
    <s v="Dan Campbell"/>
    <n v="53571"/>
    <d v="2012-03-15T00:00:00"/>
    <d v="2012-03-17T00:00:00"/>
    <s v="March"/>
    <s v="2012"/>
    <n v="2"/>
    <b v="0"/>
    <s v="Not Specified"/>
    <n v="21"/>
    <n v="238.06"/>
    <n v="0.05"/>
    <x v="0"/>
    <n v="56.43"/>
    <n v="10.91"/>
    <n v="2.99"/>
    <s v="British Columbia"/>
    <x v="4"/>
    <s v="Small Business"/>
    <x v="0"/>
    <x v="2"/>
  </r>
  <r>
    <s v="Raymond Fair"/>
    <n v="53635"/>
    <d v="2012-07-18T00:00:00"/>
    <d v="2012-07-20T00:00:00"/>
    <s v="July"/>
    <s v="2012"/>
    <n v="2"/>
    <b v="0"/>
    <s v="Not Specified"/>
    <n v="33"/>
    <n v="103.92"/>
    <n v="0.08"/>
    <x v="0"/>
    <n v="-52.76"/>
    <n v="3.14"/>
    <n v="1.92"/>
    <s v="British Columbia"/>
    <x v="4"/>
    <s v="Small Business"/>
    <x v="0"/>
    <x v="15"/>
  </r>
  <r>
    <s v="Ivan Liston"/>
    <n v="53762"/>
    <d v="2012-06-01T00:00:00"/>
    <d v="2012-06-02T00:00:00"/>
    <s v="June"/>
    <s v="2012"/>
    <n v="1"/>
    <b v="0"/>
    <s v="Critical"/>
    <n v="28"/>
    <n v="136.16"/>
    <n v="7.0000000000000007E-2"/>
    <x v="0"/>
    <n v="58.1"/>
    <n v="4.9800000000000004"/>
    <n v="0.49"/>
    <s v="British Columbia"/>
    <x v="4"/>
    <s v="Consumer"/>
    <x v="0"/>
    <x v="11"/>
  </r>
  <r>
    <s v="Denny Ordway"/>
    <n v="54086"/>
    <d v="2012-09-06T00:00:00"/>
    <d v="2012-09-08T00:00:00"/>
    <s v="September"/>
    <s v="2012"/>
    <n v="2"/>
    <b v="0"/>
    <s v="low"/>
    <n v="23"/>
    <n v="5062.18"/>
    <n v="0.06"/>
    <x v="1"/>
    <n v="842.83"/>
    <n v="270.97000000000003"/>
    <n v="28.06"/>
    <s v="British Columbia"/>
    <x v="4"/>
    <s v="Small Business"/>
    <x v="1"/>
    <x v="16"/>
  </r>
  <r>
    <s v="Jill Matthias"/>
    <n v="54180"/>
    <d v="2012-10-22T00:00:00"/>
    <d v="2012-10-24T00:00:00"/>
    <s v="October"/>
    <s v="2012"/>
    <n v="2"/>
    <b v="0"/>
    <s v="Critical"/>
    <n v="43"/>
    <n v="913.99"/>
    <n v="0.08"/>
    <x v="0"/>
    <n v="-57.75"/>
    <n v="21.38"/>
    <n v="8.99"/>
    <s v="British Columbia"/>
    <x v="4"/>
    <s v="Consumer"/>
    <x v="0"/>
    <x v="12"/>
  </r>
  <r>
    <s v="Denny Ordway"/>
    <n v="54215"/>
    <d v="2011-10-21T00:00:00"/>
    <d v="2011-10-23T00:00:00"/>
    <s v="October"/>
    <s v="2011"/>
    <n v="2"/>
    <b v="0"/>
    <s v="High"/>
    <n v="14"/>
    <n v="321.20999999999998"/>
    <n v="0.04"/>
    <x v="0"/>
    <n v="53.44"/>
    <n v="22.98"/>
    <n v="1.99"/>
    <s v="British Columbia"/>
    <x v="4"/>
    <s v="Small Business"/>
    <x v="1"/>
    <x v="7"/>
  </r>
  <r>
    <s v="Alejandro Savely"/>
    <n v="54336"/>
    <d v="2010-04-15T00:00:00"/>
    <d v="2010-04-17T00:00:00"/>
    <s v="April"/>
    <s v="2010"/>
    <n v="2"/>
    <b v="0"/>
    <s v="Medium"/>
    <n v="50"/>
    <n v="952.21"/>
    <n v="0.05"/>
    <x v="0"/>
    <n v="403.83"/>
    <n v="18.84"/>
    <n v="3.62"/>
    <s v="British Columbia"/>
    <x v="4"/>
    <s v="Corporate"/>
    <x v="2"/>
    <x v="4"/>
  </r>
  <r>
    <s v="Bradley Drucker"/>
    <n v="54467"/>
    <d v="2010-10-18T00:00:00"/>
    <d v="2010-10-20T00:00:00"/>
    <s v="October"/>
    <s v="2010"/>
    <n v="2"/>
    <b v="0"/>
    <s v="low"/>
    <n v="37"/>
    <n v="436.67"/>
    <n v="0.06"/>
    <x v="0"/>
    <n v="51.91"/>
    <n v="11.58"/>
    <n v="5.72"/>
    <s v="British Columbia"/>
    <x v="4"/>
    <s v="Small Business"/>
    <x v="0"/>
    <x v="8"/>
  </r>
  <r>
    <s v="Bradley Drucker"/>
    <n v="54467"/>
    <d v="2010-10-18T00:00:00"/>
    <d v="2010-10-20T00:00:00"/>
    <s v="October"/>
    <s v="2010"/>
    <n v="2"/>
    <b v="0"/>
    <s v="low"/>
    <n v="30"/>
    <n v="146.72"/>
    <n v="0.06"/>
    <x v="0"/>
    <n v="18.260000000000002"/>
    <n v="5.08"/>
    <n v="2.0299999999999998"/>
    <s v="British Columbia"/>
    <x v="4"/>
    <s v="Small Business"/>
    <x v="2"/>
    <x v="4"/>
  </r>
  <r>
    <s v="Bradley Drucker"/>
    <n v="54467"/>
    <d v="2010-10-18T00:00:00"/>
    <d v="2010-10-23T00:00:00"/>
    <s v="October"/>
    <s v="2010"/>
    <n v="5"/>
    <b v="0"/>
    <s v="low"/>
    <n v="17"/>
    <n v="74.83"/>
    <n v="0.08"/>
    <x v="0"/>
    <n v="-83.71"/>
    <n v="4.0599999999999996"/>
    <n v="6.89"/>
    <s v="British Columbia"/>
    <x v="4"/>
    <s v="Small Business"/>
    <x v="0"/>
    <x v="1"/>
  </r>
  <r>
    <s v="Tracy Hopkins"/>
    <n v="54534"/>
    <d v="2012-03-19T00:00:00"/>
    <d v="2012-03-21T00:00:00"/>
    <s v="March"/>
    <s v="2012"/>
    <n v="2"/>
    <b v="0"/>
    <s v="Not Specified"/>
    <n v="16"/>
    <n v="124.71"/>
    <n v="0.01"/>
    <x v="0"/>
    <n v="-30.04"/>
    <n v="7.35"/>
    <n v="5.96"/>
    <s v="British Columbia"/>
    <x v="4"/>
    <s v="Small Business"/>
    <x v="0"/>
    <x v="5"/>
  </r>
  <r>
    <s v="Brendan Murry"/>
    <n v="54564"/>
    <d v="2010-12-06T00:00:00"/>
    <d v="2010-12-08T00:00:00"/>
    <s v="December"/>
    <s v="2010"/>
    <n v="2"/>
    <b v="0"/>
    <s v="High"/>
    <n v="27"/>
    <n v="1553.8679999999999"/>
    <n v="0.04"/>
    <x v="2"/>
    <n v="322.51"/>
    <n v="65.989999999999995"/>
    <n v="5.92"/>
    <s v="British Columbia"/>
    <x v="4"/>
    <s v="Corporate"/>
    <x v="1"/>
    <x v="3"/>
  </r>
  <r>
    <s v="Tom Ashbrook"/>
    <n v="54692"/>
    <d v="2010-03-05T00:00:00"/>
    <d v="2010-03-05T00:00:00"/>
    <s v="March"/>
    <s v="2010"/>
    <n v="0"/>
    <s v="FREE DELIVERY"/>
    <s v="Medium"/>
    <n v="16"/>
    <n v="43.65"/>
    <n v="0.05"/>
    <x v="0"/>
    <n v="-3.67"/>
    <n v="2.78"/>
    <n v="0.97"/>
    <s v="British Columbia"/>
    <x v="4"/>
    <s v="Home Office"/>
    <x v="0"/>
    <x v="12"/>
  </r>
  <r>
    <s v="Tom Ashbrook"/>
    <n v="54692"/>
    <d v="2010-03-05T00:00:00"/>
    <d v="2010-03-07T00:00:00"/>
    <s v="March"/>
    <s v="2010"/>
    <n v="2"/>
    <b v="0"/>
    <s v="Medium"/>
    <n v="27"/>
    <n v="2478.4810000000002"/>
    <n v="0.09"/>
    <x v="0"/>
    <n v="249.1"/>
    <n v="115.99"/>
    <n v="8.99"/>
    <s v="British Columbia"/>
    <x v="4"/>
    <s v="Home Office"/>
    <x v="1"/>
    <x v="3"/>
  </r>
  <r>
    <s v="Bradley Drucker"/>
    <n v="54727"/>
    <d v="2010-12-13T00:00:00"/>
    <d v="2010-12-14T00:00:00"/>
    <s v="December"/>
    <s v="2010"/>
    <n v="1"/>
    <b v="0"/>
    <s v="Medium"/>
    <n v="29"/>
    <n v="1427.14"/>
    <n v="0.02"/>
    <x v="0"/>
    <n v="605.91999999999996"/>
    <n v="48.04"/>
    <n v="7.23"/>
    <s v="British Columbia"/>
    <x v="4"/>
    <s v="Small Business"/>
    <x v="0"/>
    <x v="5"/>
  </r>
  <r>
    <s v="Doug O'Connell"/>
    <n v="54886"/>
    <d v="2012-08-04T00:00:00"/>
    <d v="2012-08-05T00:00:00"/>
    <s v="August"/>
    <s v="2012"/>
    <n v="1"/>
    <b v="0"/>
    <s v="Critical"/>
    <n v="39"/>
    <n v="419.95"/>
    <n v="0.02"/>
    <x v="0"/>
    <n v="-39.1"/>
    <n v="10.64"/>
    <n v="5.16"/>
    <s v="British Columbia"/>
    <x v="4"/>
    <s v="Small Business"/>
    <x v="2"/>
    <x v="4"/>
  </r>
  <r>
    <s v="Karen Carlisle"/>
    <n v="54977"/>
    <d v="2011-07-10T00:00:00"/>
    <d v="2011-07-14T00:00:00"/>
    <s v="July"/>
    <s v="2011"/>
    <n v="4"/>
    <b v="0"/>
    <s v="low"/>
    <n v="24"/>
    <n v="344.25"/>
    <n v="0.1"/>
    <x v="0"/>
    <n v="23.96"/>
    <n v="14.48"/>
    <n v="6.46"/>
    <s v="British Columbia"/>
    <x v="4"/>
    <s v="Home Office"/>
    <x v="0"/>
    <x v="2"/>
  </r>
  <r>
    <s v="Karen Carlisle"/>
    <n v="54977"/>
    <d v="2011-07-10T00:00:00"/>
    <d v="2011-07-15T00:00:00"/>
    <s v="July"/>
    <s v="2011"/>
    <n v="5"/>
    <b v="0"/>
    <s v="low"/>
    <n v="12"/>
    <n v="64.77"/>
    <n v="0.09"/>
    <x v="0"/>
    <n v="14.46"/>
    <n v="5.84"/>
    <n v="1"/>
    <s v="British Columbia"/>
    <x v="4"/>
    <s v="Home Office"/>
    <x v="0"/>
    <x v="12"/>
  </r>
  <r>
    <s v="Dave Kipp"/>
    <n v="55040"/>
    <d v="2009-04-12T00:00:00"/>
    <d v="2009-04-14T00:00:00"/>
    <s v="April"/>
    <s v="2009"/>
    <n v="2"/>
    <b v="0"/>
    <s v="High"/>
    <n v="8"/>
    <n v="292.38"/>
    <n v="0.05"/>
    <x v="0"/>
    <n v="6.11"/>
    <n v="35.51"/>
    <n v="6.31"/>
    <s v="British Columbia"/>
    <x v="4"/>
    <s v="Consumer"/>
    <x v="0"/>
    <x v="0"/>
  </r>
  <r>
    <s v="Dave Kipp"/>
    <n v="55040"/>
    <d v="2009-04-12T00:00:00"/>
    <d v="2009-04-12T00:00:00"/>
    <s v="April"/>
    <s v="2009"/>
    <n v="0"/>
    <s v="FREE DELIVERY"/>
    <s v="High"/>
    <n v="24"/>
    <n v="191.79"/>
    <n v="0.1"/>
    <x v="0"/>
    <n v="-6.34"/>
    <n v="8.34"/>
    <n v="2.64"/>
    <s v="British Columbia"/>
    <x v="4"/>
    <s v="Consumer"/>
    <x v="0"/>
    <x v="15"/>
  </r>
  <r>
    <s v="Dave Kipp"/>
    <n v="55040"/>
    <d v="2009-04-12T00:00:00"/>
    <d v="2009-04-14T00:00:00"/>
    <s v="April"/>
    <s v="2009"/>
    <n v="2"/>
    <b v="0"/>
    <s v="High"/>
    <n v="34"/>
    <n v="290.01"/>
    <n v="0.03"/>
    <x v="0"/>
    <n v="-160.28"/>
    <n v="8.0399999999999991"/>
    <n v="8.94"/>
    <s v="British Columbia"/>
    <x v="4"/>
    <s v="Consumer"/>
    <x v="0"/>
    <x v="2"/>
  </r>
  <r>
    <s v="Dave Kipp"/>
    <n v="55040"/>
    <d v="2009-04-12T00:00:00"/>
    <d v="2009-04-14T00:00:00"/>
    <s v="April"/>
    <s v="2009"/>
    <n v="2"/>
    <b v="0"/>
    <s v="High"/>
    <n v="2"/>
    <n v="4692.26"/>
    <n v="0.08"/>
    <x v="1"/>
    <n v="-7373.13"/>
    <n v="2550.14"/>
    <n v="29.7"/>
    <s v="British Columbia"/>
    <x v="4"/>
    <s v="Consumer"/>
    <x v="1"/>
    <x v="16"/>
  </r>
  <r>
    <s v="Bobby Elias"/>
    <n v="55139"/>
    <d v="2010-01-17T00:00:00"/>
    <d v="2010-01-18T00:00:00"/>
    <s v="January"/>
    <s v="2010"/>
    <n v="1"/>
    <b v="0"/>
    <s v="Not Specified"/>
    <n v="41"/>
    <n v="576.58000000000004"/>
    <n v="0.04"/>
    <x v="0"/>
    <n v="-81.55"/>
    <n v="13.9"/>
    <n v="7.59"/>
    <s v="British Columbia"/>
    <x v="4"/>
    <s v="Small Business"/>
    <x v="0"/>
    <x v="15"/>
  </r>
  <r>
    <s v="Natalie Webber"/>
    <n v="55203"/>
    <d v="2010-04-11T00:00:00"/>
    <d v="2010-04-11T00:00:00"/>
    <s v="April"/>
    <s v="2010"/>
    <n v="0"/>
    <s v="FREE DELIVERY"/>
    <s v="low"/>
    <n v="18"/>
    <n v="994.47450000000003"/>
    <n v="0.05"/>
    <x v="0"/>
    <n v="0.71"/>
    <n v="65.989999999999995"/>
    <n v="7.69"/>
    <s v="British Columbia"/>
    <x v="4"/>
    <s v="Corporate"/>
    <x v="1"/>
    <x v="3"/>
  </r>
  <r>
    <s v="Brad Thomas"/>
    <n v="55330"/>
    <d v="2009-08-12T00:00:00"/>
    <d v="2009-08-12T00:00:00"/>
    <s v="August"/>
    <s v="2009"/>
    <n v="0"/>
    <s v="FREE DELIVERY"/>
    <s v="Medium"/>
    <n v="49"/>
    <n v="633.91"/>
    <n v="0"/>
    <x v="0"/>
    <n v="141.16999999999999"/>
    <n v="12.58"/>
    <n v="5.16"/>
    <s v="British Columbia"/>
    <x v="4"/>
    <s v="Corporate"/>
    <x v="2"/>
    <x v="4"/>
  </r>
  <r>
    <s v="Kean Thornton"/>
    <n v="55431"/>
    <d v="2012-06-08T00:00:00"/>
    <d v="2012-06-09T00:00:00"/>
    <s v="June"/>
    <s v="2012"/>
    <n v="1"/>
    <b v="0"/>
    <s v="Not Specified"/>
    <n v="39"/>
    <n v="61.94"/>
    <n v="0.1"/>
    <x v="0"/>
    <n v="-17.78"/>
    <n v="1.6"/>
    <n v="1.29"/>
    <s v="British Columbia"/>
    <x v="4"/>
    <s v="Corporate"/>
    <x v="0"/>
    <x v="12"/>
  </r>
  <r>
    <s v="Michael Stewart"/>
    <n v="55494"/>
    <d v="2012-06-25T00:00:00"/>
    <d v="2012-06-27T00:00:00"/>
    <s v="June"/>
    <s v="2012"/>
    <n v="2"/>
    <b v="0"/>
    <s v="Not Specified"/>
    <n v="4"/>
    <n v="57.82"/>
    <n v="0.08"/>
    <x v="2"/>
    <n v="0.85"/>
    <n v="10.98"/>
    <n v="4.8"/>
    <s v="British Columbia"/>
    <x v="4"/>
    <s v="Small Business"/>
    <x v="0"/>
    <x v="8"/>
  </r>
  <r>
    <s v="Michael Stewart"/>
    <n v="55494"/>
    <d v="2012-06-25T00:00:00"/>
    <d v="2012-06-26T00:00:00"/>
    <s v="June"/>
    <s v="2012"/>
    <n v="1"/>
    <b v="0"/>
    <s v="Not Specified"/>
    <n v="49"/>
    <n v="544.89"/>
    <n v="0.09"/>
    <x v="0"/>
    <n v="-115.66"/>
    <n v="11.97"/>
    <n v="5.81"/>
    <s v="British Columbia"/>
    <x v="4"/>
    <s v="Small Business"/>
    <x v="0"/>
    <x v="12"/>
  </r>
  <r>
    <s v="Alyssa Tate"/>
    <n v="55554"/>
    <d v="2009-11-16T00:00:00"/>
    <d v="2009-11-17T00:00:00"/>
    <s v="November"/>
    <s v="2009"/>
    <n v="1"/>
    <b v="0"/>
    <s v="Critical"/>
    <n v="6"/>
    <n v="122.09"/>
    <n v="0.04"/>
    <x v="0"/>
    <n v="-15.2"/>
    <n v="18.97"/>
    <n v="9.5399999999999991"/>
    <s v="British Columbia"/>
    <x v="4"/>
    <s v="Small Business"/>
    <x v="0"/>
    <x v="5"/>
  </r>
  <r>
    <s v="Alyssa Tate"/>
    <n v="55554"/>
    <d v="2009-11-16T00:00:00"/>
    <d v="2009-11-19T00:00:00"/>
    <s v="November"/>
    <s v="2009"/>
    <n v="3"/>
    <b v="0"/>
    <s v="Critical"/>
    <n v="49"/>
    <n v="150.06"/>
    <n v="0.02"/>
    <x v="0"/>
    <n v="30.97"/>
    <n v="2.88"/>
    <n v="0.7"/>
    <s v="British Columbia"/>
    <x v="4"/>
    <s v="Small Business"/>
    <x v="0"/>
    <x v="12"/>
  </r>
  <r>
    <s v="Alyssa Tate"/>
    <n v="55554"/>
    <d v="2009-11-16T00:00:00"/>
    <d v="2009-11-17T00:00:00"/>
    <s v="November"/>
    <s v="2009"/>
    <n v="1"/>
    <b v="0"/>
    <s v="Critical"/>
    <n v="9"/>
    <n v="95.09"/>
    <n v="0.09"/>
    <x v="0"/>
    <n v="-13.53"/>
    <n v="10.98"/>
    <n v="3.37"/>
    <s v="British Columbia"/>
    <x v="4"/>
    <s v="Small Business"/>
    <x v="0"/>
    <x v="15"/>
  </r>
  <r>
    <s v="Helen Andreada"/>
    <n v="55651"/>
    <d v="2012-03-07T00:00:00"/>
    <d v="2012-03-08T00:00:00"/>
    <s v="March"/>
    <s v="2012"/>
    <n v="1"/>
    <b v="0"/>
    <s v="Medium"/>
    <n v="11"/>
    <n v="995.72400000000005"/>
    <n v="0.05"/>
    <x v="0"/>
    <n v="-117.61"/>
    <n v="110.99"/>
    <n v="2.5"/>
    <s v="British Columbia"/>
    <x v="4"/>
    <s v="Corporate"/>
    <x v="1"/>
    <x v="3"/>
  </r>
  <r>
    <s v="Bill Shonely"/>
    <n v="56006"/>
    <d v="2011-10-01T00:00:00"/>
    <d v="2011-10-01T00:00:00"/>
    <s v="October"/>
    <s v="2011"/>
    <n v="0"/>
    <s v="FREE DELIVERY"/>
    <s v="Critical"/>
    <n v="16"/>
    <n v="102.99"/>
    <n v="0.1"/>
    <x v="0"/>
    <n v="-102.17"/>
    <n v="6.48"/>
    <n v="9.68"/>
    <s v="British Columbia"/>
    <x v="4"/>
    <s v="Small Business"/>
    <x v="0"/>
    <x v="5"/>
  </r>
  <r>
    <s v="Bill Shonely"/>
    <n v="56006"/>
    <d v="2011-10-01T00:00:00"/>
    <d v="2011-10-03T00:00:00"/>
    <s v="October"/>
    <s v="2011"/>
    <n v="2"/>
    <b v="0"/>
    <s v="Critical"/>
    <n v="20"/>
    <n v="1429.088"/>
    <n v="0.06"/>
    <x v="0"/>
    <n v="500.05"/>
    <n v="85.99"/>
    <n v="1.25"/>
    <s v="British Columbia"/>
    <x v="4"/>
    <s v="Small Business"/>
    <x v="1"/>
    <x v="3"/>
  </r>
  <r>
    <s v="David Bremer"/>
    <n v="56130"/>
    <d v="2011-11-29T00:00:00"/>
    <d v="2011-12-01T00:00:00"/>
    <s v="December"/>
    <s v="2011"/>
    <n v="2"/>
    <b v="0"/>
    <s v="Medium"/>
    <n v="13"/>
    <n v="246.06"/>
    <n v="0.08"/>
    <x v="0"/>
    <n v="52.33"/>
    <n v="18.7"/>
    <n v="8.99"/>
    <s v="British Columbia"/>
    <x v="4"/>
    <s v="Corporate"/>
    <x v="2"/>
    <x v="4"/>
  </r>
  <r>
    <s v="David Bremer"/>
    <n v="56130"/>
    <d v="2011-11-29T00:00:00"/>
    <d v="2011-12-01T00:00:00"/>
    <s v="December"/>
    <s v="2011"/>
    <n v="2"/>
    <b v="0"/>
    <s v="Medium"/>
    <n v="25"/>
    <n v="41.87"/>
    <n v="0.05"/>
    <x v="0"/>
    <n v="-25.52"/>
    <n v="1.68"/>
    <n v="1.57"/>
    <s v="British Columbia"/>
    <x v="4"/>
    <s v="Corporate"/>
    <x v="0"/>
    <x v="12"/>
  </r>
  <r>
    <s v="Julia Barnett"/>
    <n v="56162"/>
    <d v="2011-04-25T00:00:00"/>
    <d v="2011-04-27T00:00:00"/>
    <s v="April"/>
    <s v="2011"/>
    <n v="2"/>
    <b v="0"/>
    <s v="Not Specified"/>
    <n v="30"/>
    <n v="5217.79"/>
    <n v="0.09"/>
    <x v="1"/>
    <n v="209.54"/>
    <n v="180.98"/>
    <n v="30"/>
    <s v="British Columbia"/>
    <x v="4"/>
    <s v="Corporate"/>
    <x v="2"/>
    <x v="14"/>
  </r>
  <r>
    <s v="Paul Van Hugh"/>
    <n v="56261"/>
    <d v="2012-02-27T00:00:00"/>
    <d v="2012-02-29T00:00:00"/>
    <s v="February"/>
    <s v="2012"/>
    <n v="2"/>
    <b v="0"/>
    <s v="Critical"/>
    <n v="43"/>
    <n v="16886.759999999998"/>
    <n v="0.02"/>
    <x v="1"/>
    <n v="483.95"/>
    <n v="376.13"/>
    <n v="85.63"/>
    <s v="British Columbia"/>
    <x v="4"/>
    <s v="Consumer"/>
    <x v="2"/>
    <x v="10"/>
  </r>
  <r>
    <s v="Anne McFarland"/>
    <n v="56358"/>
    <d v="2012-03-01T00:00:00"/>
    <d v="2012-03-03T00:00:00"/>
    <s v="March"/>
    <s v="2012"/>
    <n v="2"/>
    <b v="0"/>
    <s v="Not Specified"/>
    <n v="1"/>
    <n v="11.7"/>
    <n v="0"/>
    <x v="0"/>
    <n v="-8.06"/>
    <n v="5.89"/>
    <n v="5.57"/>
    <s v="British Columbia"/>
    <x v="4"/>
    <s v="Consumer"/>
    <x v="2"/>
    <x v="4"/>
  </r>
  <r>
    <s v="Charles Crestani"/>
    <n v="56452"/>
    <d v="2009-02-14T00:00:00"/>
    <d v="2009-02-15T00:00:00"/>
    <s v="February"/>
    <s v="2009"/>
    <n v="1"/>
    <b v="0"/>
    <s v="Not Specified"/>
    <n v="34"/>
    <n v="6686.3440000000001"/>
    <n v="0"/>
    <x v="1"/>
    <n v="1192.04"/>
    <n v="236.97"/>
    <n v="59.24"/>
    <s v="British Columbia"/>
    <x v="4"/>
    <s v="Consumer"/>
    <x v="2"/>
    <x v="10"/>
  </r>
  <r>
    <s v="Debra Catini"/>
    <n v="56483"/>
    <d v="2009-02-19T00:00:00"/>
    <d v="2009-02-19T00:00:00"/>
    <s v="February"/>
    <s v="2009"/>
    <n v="0"/>
    <s v="FREE DELIVERY"/>
    <s v="High"/>
    <n v="37"/>
    <n v="158.62"/>
    <n v="0.05"/>
    <x v="0"/>
    <n v="-104.57"/>
    <n v="4.28"/>
    <n v="5.17"/>
    <s v="British Columbia"/>
    <x v="4"/>
    <s v="Small Business"/>
    <x v="0"/>
    <x v="5"/>
  </r>
  <r>
    <s v="Bobby Trafton"/>
    <n v="56484"/>
    <d v="2011-11-21T00:00:00"/>
    <d v="2011-11-22T00:00:00"/>
    <s v="November"/>
    <s v="2011"/>
    <n v="1"/>
    <b v="0"/>
    <s v="Not Specified"/>
    <n v="6"/>
    <n v="176.58"/>
    <n v="0.1"/>
    <x v="0"/>
    <n v="28.34"/>
    <n v="30.56"/>
    <n v="2.99"/>
    <s v="British Columbia"/>
    <x v="4"/>
    <s v="Small Business"/>
    <x v="0"/>
    <x v="2"/>
  </r>
  <r>
    <s v="Bobby Trafton"/>
    <n v="56484"/>
    <d v="2011-11-21T00:00:00"/>
    <d v="2011-11-22T00:00:00"/>
    <s v="November"/>
    <s v="2011"/>
    <n v="1"/>
    <b v="0"/>
    <s v="Not Specified"/>
    <n v="15"/>
    <n v="1121.8399999999999"/>
    <n v="0"/>
    <x v="0"/>
    <n v="-173.66"/>
    <n v="73.98"/>
    <n v="12.14"/>
    <s v="British Columbia"/>
    <x v="4"/>
    <s v="Small Business"/>
    <x v="1"/>
    <x v="7"/>
  </r>
  <r>
    <s v="Dave Kipp"/>
    <n v="56676"/>
    <d v="2012-10-25T00:00:00"/>
    <d v="2012-10-26T00:00:00"/>
    <s v="October"/>
    <s v="2012"/>
    <n v="1"/>
    <b v="0"/>
    <s v="Critical"/>
    <n v="39"/>
    <n v="206.47"/>
    <n v="0.08"/>
    <x v="0"/>
    <n v="-107.2"/>
    <n v="5.28"/>
    <n v="5.66"/>
    <s v="British Columbia"/>
    <x v="4"/>
    <s v="Consumer"/>
    <x v="0"/>
    <x v="5"/>
  </r>
  <r>
    <s v="Jay Fine"/>
    <n v="56740"/>
    <d v="2012-10-16T00:00:00"/>
    <d v="2012-10-18T00:00:00"/>
    <s v="October"/>
    <s v="2012"/>
    <n v="2"/>
    <b v="0"/>
    <s v="low"/>
    <n v="6"/>
    <n v="34.29"/>
    <n v="0.05"/>
    <x v="0"/>
    <n v="-6.82"/>
    <n v="5.28"/>
    <n v="2.99"/>
    <s v="British Columbia"/>
    <x v="4"/>
    <s v="Consumer"/>
    <x v="0"/>
    <x v="2"/>
  </r>
  <r>
    <s v="Jay Fine"/>
    <n v="56740"/>
    <d v="2012-10-16T00:00:00"/>
    <d v="2012-10-20T00:00:00"/>
    <s v="October"/>
    <s v="2012"/>
    <n v="4"/>
    <b v="0"/>
    <s v="low"/>
    <n v="29"/>
    <n v="23516.31"/>
    <n v="0.09"/>
    <x v="0"/>
    <n v="1094.74"/>
    <n v="832.81"/>
    <n v="24.49"/>
    <s v="British Columbia"/>
    <x v="4"/>
    <s v="Consumer"/>
    <x v="0"/>
    <x v="15"/>
  </r>
  <r>
    <s v="Thea Hendricks"/>
    <n v="56802"/>
    <d v="2012-05-29T00:00:00"/>
    <d v="2012-05-30T00:00:00"/>
    <s v="May"/>
    <s v="2012"/>
    <n v="1"/>
    <b v="0"/>
    <s v="High"/>
    <n v="50"/>
    <n v="78.2"/>
    <n v="0.09"/>
    <x v="0"/>
    <n v="-4.5599999999999996"/>
    <n v="1.68"/>
    <n v="1"/>
    <s v="British Columbia"/>
    <x v="4"/>
    <s v="Home Office"/>
    <x v="0"/>
    <x v="12"/>
  </r>
  <r>
    <s v="Bobby Trafton"/>
    <n v="56868"/>
    <d v="2011-12-03T00:00:00"/>
    <d v="2011-12-10T00:00:00"/>
    <s v="December"/>
    <s v="2011"/>
    <n v="7"/>
    <b v="0"/>
    <s v="low"/>
    <n v="34"/>
    <n v="1947.4265"/>
    <n v="0.03"/>
    <x v="0"/>
    <n v="473.27"/>
    <n v="65.989999999999995"/>
    <n v="5.92"/>
    <s v="British Columbia"/>
    <x v="4"/>
    <s v="Corporate"/>
    <x v="1"/>
    <x v="3"/>
  </r>
  <r>
    <s v="Natalie Webber"/>
    <n v="56869"/>
    <d v="2010-07-23T00:00:00"/>
    <d v="2010-07-25T00:00:00"/>
    <s v="July"/>
    <s v="2010"/>
    <n v="2"/>
    <b v="0"/>
    <s v="low"/>
    <n v="10"/>
    <n v="842.19"/>
    <n v="0"/>
    <x v="0"/>
    <n v="157.44999999999999"/>
    <n v="80.98"/>
    <n v="4.5"/>
    <s v="British Columbia"/>
    <x v="4"/>
    <s v="Consumer"/>
    <x v="0"/>
    <x v="1"/>
  </r>
  <r>
    <s v="Dave Poirier"/>
    <n v="57190"/>
    <d v="2010-05-28T00:00:00"/>
    <d v="2010-05-28T00:00:00"/>
    <s v="May"/>
    <s v="2010"/>
    <n v="0"/>
    <s v="FREE DELIVERY"/>
    <s v="Medium"/>
    <n v="48"/>
    <n v="2052.83"/>
    <n v="0.02"/>
    <x v="0"/>
    <n v="395.85"/>
    <n v="40.99"/>
    <n v="8.9700000000000006"/>
    <s v="British Columbia"/>
    <x v="4"/>
    <s v="Small Business"/>
    <x v="1"/>
    <x v="16"/>
  </r>
  <r>
    <s v="Dave Poirier"/>
    <n v="57190"/>
    <d v="2010-05-28T00:00:00"/>
    <d v="2010-05-29T00:00:00"/>
    <s v="May"/>
    <s v="2010"/>
    <n v="1"/>
    <b v="0"/>
    <s v="Medium"/>
    <n v="36"/>
    <n v="620.45000000000005"/>
    <n v="0.09"/>
    <x v="0"/>
    <n v="171.94"/>
    <n v="17.48"/>
    <n v="1.99"/>
    <s v="British Columbia"/>
    <x v="4"/>
    <s v="Small Business"/>
    <x v="1"/>
    <x v="7"/>
  </r>
  <r>
    <s v="Damala Kotsonis"/>
    <n v="57248"/>
    <d v="2009-10-15T00:00:00"/>
    <d v="2009-10-17T00:00:00"/>
    <s v="October"/>
    <s v="2009"/>
    <n v="2"/>
    <b v="0"/>
    <s v="Critical"/>
    <n v="34"/>
    <n v="167.5"/>
    <n v="0.04"/>
    <x v="0"/>
    <n v="-84.42"/>
    <n v="4.9800000000000004"/>
    <n v="4.95"/>
    <s v="British Columbia"/>
    <x v="4"/>
    <s v="Corporate"/>
    <x v="0"/>
    <x v="2"/>
  </r>
  <r>
    <s v="Eric Barreto"/>
    <n v="57318"/>
    <d v="2010-01-10T00:00:00"/>
    <d v="2010-01-12T00:00:00"/>
    <s v="January"/>
    <s v="2010"/>
    <n v="2"/>
    <b v="0"/>
    <s v="Medium"/>
    <n v="33"/>
    <n v="158.79"/>
    <n v="0.02"/>
    <x v="0"/>
    <n v="74.14"/>
    <n v="4.91"/>
    <n v="0.5"/>
    <s v="British Columbia"/>
    <x v="4"/>
    <s v="Small Business"/>
    <x v="0"/>
    <x v="11"/>
  </r>
  <r>
    <s v="Eric Barreto"/>
    <n v="57318"/>
    <d v="2010-01-10T00:00:00"/>
    <d v="2010-01-12T00:00:00"/>
    <s v="January"/>
    <s v="2010"/>
    <n v="2"/>
    <b v="0"/>
    <s v="Medium"/>
    <n v="12"/>
    <n v="79.06"/>
    <n v="0.1"/>
    <x v="0"/>
    <n v="-47"/>
    <n v="6.68"/>
    <n v="6.92"/>
    <s v="British Columbia"/>
    <x v="4"/>
    <s v="Small Business"/>
    <x v="0"/>
    <x v="5"/>
  </r>
  <r>
    <s v="Tracy Hopkins"/>
    <n v="57350"/>
    <d v="2011-05-25T00:00:00"/>
    <d v="2011-05-26T00:00:00"/>
    <s v="May"/>
    <s v="2011"/>
    <n v="1"/>
    <b v="0"/>
    <s v="High"/>
    <n v="33"/>
    <n v="140.63"/>
    <n v="0.09"/>
    <x v="0"/>
    <n v="-111.87"/>
    <n v="4.28"/>
    <n v="5.68"/>
    <s v="British Columbia"/>
    <x v="4"/>
    <s v="Small Business"/>
    <x v="0"/>
    <x v="5"/>
  </r>
  <r>
    <s v="Tracy Hopkins"/>
    <n v="57350"/>
    <d v="2011-05-25T00:00:00"/>
    <d v="2011-05-26T00:00:00"/>
    <s v="May"/>
    <s v="2011"/>
    <n v="1"/>
    <b v="0"/>
    <s v="High"/>
    <n v="50"/>
    <n v="4872.6674999999996"/>
    <n v="0.09"/>
    <x v="0"/>
    <n v="851.31"/>
    <n v="125.99"/>
    <n v="8.8000000000000007"/>
    <s v="British Columbia"/>
    <x v="4"/>
    <s v="Small Business"/>
    <x v="1"/>
    <x v="3"/>
  </r>
  <r>
    <s v="Paul Van Hugh"/>
    <n v="57381"/>
    <d v="2009-08-07T00:00:00"/>
    <d v="2009-08-08T00:00:00"/>
    <s v="August"/>
    <s v="2009"/>
    <n v="1"/>
    <b v="0"/>
    <s v="High"/>
    <n v="13"/>
    <n v="515.23"/>
    <n v="0.1"/>
    <x v="0"/>
    <n v="171.4"/>
    <n v="41.94"/>
    <n v="2.99"/>
    <s v="British Columbia"/>
    <x v="4"/>
    <s v="Consumer"/>
    <x v="0"/>
    <x v="2"/>
  </r>
  <r>
    <s v="Paul Van Hugh"/>
    <n v="57381"/>
    <d v="2009-08-07T00:00:00"/>
    <d v="2009-08-07T00:00:00"/>
    <s v="August"/>
    <s v="2009"/>
    <n v="0"/>
    <s v="FREE DELIVERY"/>
    <s v="High"/>
    <n v="22"/>
    <n v="41.65"/>
    <n v="0.06"/>
    <x v="0"/>
    <n v="-13.86"/>
    <n v="1.98"/>
    <n v="0.7"/>
    <s v="British Columbia"/>
    <x v="4"/>
    <s v="Consumer"/>
    <x v="0"/>
    <x v="6"/>
  </r>
  <r>
    <s v="Barry Pond"/>
    <n v="57444"/>
    <d v="2011-05-14T00:00:00"/>
    <d v="2011-05-15T00:00:00"/>
    <s v="May"/>
    <s v="2011"/>
    <n v="1"/>
    <b v="0"/>
    <s v="Critical"/>
    <n v="24"/>
    <n v="178.92"/>
    <n v="0.09"/>
    <x v="0"/>
    <n v="-56.11"/>
    <n v="7.68"/>
    <n v="6.16"/>
    <s v="British Columbia"/>
    <x v="4"/>
    <s v="Consumer"/>
    <x v="0"/>
    <x v="2"/>
  </r>
  <r>
    <s v="Michael Stewart"/>
    <n v="57476"/>
    <d v="2009-03-16T00:00:00"/>
    <d v="2009-03-17T00:00:00"/>
    <s v="March"/>
    <s v="2009"/>
    <n v="1"/>
    <b v="0"/>
    <s v="High"/>
    <n v="20"/>
    <n v="1351.43"/>
    <n v="0.08"/>
    <x v="1"/>
    <n v="-550.42999999999995"/>
    <n v="68.81"/>
    <n v="60"/>
    <s v="British Columbia"/>
    <x v="4"/>
    <s v="Small Business"/>
    <x v="0"/>
    <x v="1"/>
  </r>
  <r>
    <s v="Michael Stewart"/>
    <n v="57476"/>
    <d v="2009-03-16T00:00:00"/>
    <d v="2009-03-18T00:00:00"/>
    <s v="March"/>
    <s v="2009"/>
    <n v="2"/>
    <b v="0"/>
    <s v="High"/>
    <n v="17"/>
    <n v="357.91"/>
    <n v="0.04"/>
    <x v="0"/>
    <n v="-52.12"/>
    <n v="21.38"/>
    <n v="8.99"/>
    <s v="British Columbia"/>
    <x v="4"/>
    <s v="Small Business"/>
    <x v="0"/>
    <x v="12"/>
  </r>
  <r>
    <s v="Speros Goranitis"/>
    <n v="57633"/>
    <d v="2011-02-06T00:00:00"/>
    <d v="2011-02-07T00:00:00"/>
    <s v="February"/>
    <s v="2011"/>
    <n v="1"/>
    <b v="0"/>
    <s v="High"/>
    <n v="12"/>
    <n v="351.12"/>
    <n v="0.09"/>
    <x v="2"/>
    <n v="202.63"/>
    <n v="30.93"/>
    <n v="3.92"/>
    <s v="British Columbia"/>
    <x v="4"/>
    <s v="Corporate"/>
    <x v="2"/>
    <x v="4"/>
  </r>
  <r>
    <s v="Cyra Reiten"/>
    <n v="57669"/>
    <d v="2010-08-08T00:00:00"/>
    <d v="2010-08-09T00:00:00"/>
    <s v="August"/>
    <s v="2010"/>
    <n v="1"/>
    <b v="0"/>
    <s v="Critical"/>
    <n v="41"/>
    <n v="1803.12"/>
    <n v="0"/>
    <x v="0"/>
    <n v="544.92999999999995"/>
    <n v="40.98"/>
    <n v="5.33"/>
    <s v="British Columbia"/>
    <x v="4"/>
    <s v="Consumer"/>
    <x v="0"/>
    <x v="1"/>
  </r>
  <r>
    <s v="Dan Campbell"/>
    <n v="57734"/>
    <d v="2009-09-16T00:00:00"/>
    <d v="2009-09-18T00:00:00"/>
    <s v="September"/>
    <s v="2009"/>
    <n v="2"/>
    <b v="0"/>
    <s v="High"/>
    <n v="26"/>
    <n v="110.14"/>
    <n v="0.05"/>
    <x v="0"/>
    <n v="-89.22"/>
    <n v="4.24"/>
    <n v="5.41"/>
    <s v="British Columbia"/>
    <x v="4"/>
    <s v="Small Business"/>
    <x v="0"/>
    <x v="2"/>
  </r>
  <r>
    <s v="Dan Campbell"/>
    <n v="57734"/>
    <d v="2009-09-16T00:00:00"/>
    <d v="2009-09-18T00:00:00"/>
    <s v="September"/>
    <s v="2009"/>
    <n v="2"/>
    <b v="0"/>
    <s v="High"/>
    <n v="27"/>
    <n v="453.89"/>
    <n v="0.1"/>
    <x v="0"/>
    <n v="-75.06"/>
    <n v="16.98"/>
    <n v="12.39"/>
    <s v="British Columbia"/>
    <x v="4"/>
    <s v="Small Business"/>
    <x v="0"/>
    <x v="8"/>
  </r>
  <r>
    <s v="Rick Huthwaite"/>
    <n v="57760"/>
    <d v="2011-07-12T00:00:00"/>
    <d v="2011-07-14T00:00:00"/>
    <s v="July"/>
    <s v="2011"/>
    <n v="2"/>
    <b v="0"/>
    <s v="Not Specified"/>
    <n v="38"/>
    <n v="275.11"/>
    <n v="0.06"/>
    <x v="0"/>
    <n v="17.149999999999999"/>
    <n v="7.59"/>
    <n v="4"/>
    <s v="British Columbia"/>
    <x v="4"/>
    <s v="Corporate"/>
    <x v="2"/>
    <x v="4"/>
  </r>
  <r>
    <s v="Rick Huthwaite"/>
    <n v="57760"/>
    <d v="2011-07-12T00:00:00"/>
    <d v="2011-07-14T00:00:00"/>
    <s v="July"/>
    <s v="2011"/>
    <n v="2"/>
    <b v="0"/>
    <s v="Not Specified"/>
    <n v="34"/>
    <n v="102.34"/>
    <n v="0.01"/>
    <x v="0"/>
    <n v="-30.39"/>
    <n v="2.98"/>
    <n v="2.0299999999999998"/>
    <s v="British Columbia"/>
    <x v="4"/>
    <s v="Corporate"/>
    <x v="0"/>
    <x v="12"/>
  </r>
  <r>
    <s v="Corey Lock"/>
    <n v="57891"/>
    <d v="2010-12-17T00:00:00"/>
    <d v="2010-12-17T00:00:00"/>
    <s v="December"/>
    <s v="2010"/>
    <n v="0"/>
    <s v="FREE DELIVERY"/>
    <s v="Medium"/>
    <n v="17"/>
    <n v="934.94050000000004"/>
    <n v="0.08"/>
    <x v="0"/>
    <n v="47.1"/>
    <n v="65.989999999999995"/>
    <n v="5.92"/>
    <s v="British Columbia"/>
    <x v="4"/>
    <s v="Home Office"/>
    <x v="1"/>
    <x v="3"/>
  </r>
  <r>
    <s v="Raymond Fair"/>
    <n v="58084"/>
    <d v="2012-08-19T00:00:00"/>
    <d v="2012-08-19T00:00:00"/>
    <s v="August"/>
    <s v="2012"/>
    <n v="0"/>
    <s v="FREE DELIVERY"/>
    <s v="Medium"/>
    <n v="3"/>
    <n v="21.55"/>
    <n v="0.09"/>
    <x v="0"/>
    <n v="-2.87"/>
    <n v="7.31"/>
    <n v="0.49"/>
    <s v="British Columbia"/>
    <x v="4"/>
    <s v="Small Business"/>
    <x v="0"/>
    <x v="11"/>
  </r>
  <r>
    <s v="Raymond Fair"/>
    <n v="58084"/>
    <d v="2012-08-19T00:00:00"/>
    <d v="2012-08-21T00:00:00"/>
    <s v="August"/>
    <s v="2012"/>
    <n v="2"/>
    <b v="0"/>
    <s v="Medium"/>
    <n v="36"/>
    <n v="266.16000000000003"/>
    <n v="0.03"/>
    <x v="0"/>
    <n v="90.91"/>
    <n v="7.28"/>
    <n v="1.77"/>
    <s v="British Columbia"/>
    <x v="4"/>
    <s v="Small Business"/>
    <x v="0"/>
    <x v="5"/>
  </r>
  <r>
    <s v="Ed Jacobs"/>
    <n v="58179"/>
    <d v="2011-09-05T00:00:00"/>
    <d v="2011-09-06T00:00:00"/>
    <s v="September"/>
    <s v="2011"/>
    <n v="1"/>
    <b v="0"/>
    <s v="Medium"/>
    <n v="3"/>
    <n v="39.49"/>
    <n v="0.1"/>
    <x v="0"/>
    <n v="-12.99"/>
    <n v="11.58"/>
    <n v="5.72"/>
    <s v="British Columbia"/>
    <x v="4"/>
    <s v="Small Business"/>
    <x v="0"/>
    <x v="8"/>
  </r>
  <r>
    <s v="Emily Phan"/>
    <n v="58279"/>
    <d v="2009-04-11T00:00:00"/>
    <d v="2009-04-11T00:00:00"/>
    <s v="April"/>
    <s v="2009"/>
    <n v="0"/>
    <s v="FREE DELIVERY"/>
    <s v="Medium"/>
    <n v="44"/>
    <n v="1317.34"/>
    <n v="0.03"/>
    <x v="0"/>
    <n v="555.92999999999995"/>
    <n v="30.56"/>
    <n v="2.99"/>
    <s v="British Columbia"/>
    <x v="4"/>
    <s v="Consumer"/>
    <x v="0"/>
    <x v="2"/>
  </r>
  <r>
    <s v="Allen Armold"/>
    <n v="58369"/>
    <d v="2012-08-30T00:00:00"/>
    <d v="2012-08-31T00:00:00"/>
    <s v="August"/>
    <s v="2012"/>
    <n v="1"/>
    <b v="0"/>
    <s v="High"/>
    <n v="46"/>
    <n v="320.57"/>
    <n v="0.1"/>
    <x v="0"/>
    <n v="-114.2"/>
    <n v="7.1"/>
    <n v="6.05"/>
    <s v="British Columbia"/>
    <x v="4"/>
    <s v="Home Office"/>
    <x v="0"/>
    <x v="2"/>
  </r>
  <r>
    <s v="Allen Armold"/>
    <n v="58369"/>
    <d v="2012-08-30T00:00:00"/>
    <d v="2012-08-30T00:00:00"/>
    <s v="August"/>
    <s v="2012"/>
    <n v="0"/>
    <s v="FREE DELIVERY"/>
    <s v="High"/>
    <n v="16"/>
    <n v="2013.8"/>
    <n v="0.01"/>
    <x v="1"/>
    <n v="-98.43"/>
    <n v="119.99"/>
    <n v="56.14"/>
    <s v="British Columbia"/>
    <x v="4"/>
    <s v="Home Office"/>
    <x v="1"/>
    <x v="16"/>
  </r>
  <r>
    <s v="Barry Pond"/>
    <n v="58371"/>
    <d v="2010-05-11T00:00:00"/>
    <d v="2010-05-13T00:00:00"/>
    <s v="May"/>
    <s v="2010"/>
    <n v="2"/>
    <b v="0"/>
    <s v="Medium"/>
    <n v="5"/>
    <n v="2168.0500000000002"/>
    <n v="0"/>
    <x v="0"/>
    <n v="416.02"/>
    <n v="420.98"/>
    <n v="19.989999999999998"/>
    <s v="British Columbia"/>
    <x v="4"/>
    <s v="Consumer"/>
    <x v="0"/>
    <x v="2"/>
  </r>
  <r>
    <s v="Barry Pond"/>
    <n v="58371"/>
    <d v="2010-05-11T00:00:00"/>
    <d v="2010-05-12T00:00:00"/>
    <s v="May"/>
    <s v="2010"/>
    <n v="1"/>
    <b v="0"/>
    <s v="Medium"/>
    <n v="44"/>
    <n v="303.07"/>
    <n v="0.02"/>
    <x v="0"/>
    <n v="-238.45"/>
    <n v="6.48"/>
    <n v="9.68"/>
    <s v="British Columbia"/>
    <x v="4"/>
    <s v="Consumer"/>
    <x v="0"/>
    <x v="5"/>
  </r>
  <r>
    <s v="Barry Pond"/>
    <n v="58371"/>
    <d v="2010-05-11T00:00:00"/>
    <d v="2010-05-13T00:00:00"/>
    <s v="May"/>
    <s v="2010"/>
    <n v="2"/>
    <b v="0"/>
    <s v="Medium"/>
    <n v="48"/>
    <n v="1661.8"/>
    <n v="7.0000000000000007E-2"/>
    <x v="0"/>
    <n v="202.68"/>
    <n v="36.549999999999997"/>
    <n v="13.89"/>
    <s v="British Columbia"/>
    <x v="4"/>
    <s v="Consumer"/>
    <x v="0"/>
    <x v="12"/>
  </r>
  <r>
    <s v="Dean Katz"/>
    <n v="58433"/>
    <d v="2011-07-01T00:00:00"/>
    <d v="2011-07-02T00:00:00"/>
    <s v="July"/>
    <s v="2011"/>
    <n v="1"/>
    <b v="0"/>
    <s v="High"/>
    <n v="11"/>
    <n v="2020.58"/>
    <n v="0.01"/>
    <x v="1"/>
    <n v="-45.02"/>
    <n v="180.98"/>
    <n v="30"/>
    <s v="British Columbia"/>
    <x v="4"/>
    <s v="Home Office"/>
    <x v="2"/>
    <x v="14"/>
  </r>
  <r>
    <s v="Dean Katz"/>
    <n v="58433"/>
    <d v="2011-07-01T00:00:00"/>
    <d v="2011-07-03T00:00:00"/>
    <s v="July"/>
    <s v="2011"/>
    <n v="2"/>
    <b v="0"/>
    <s v="High"/>
    <n v="30"/>
    <n v="1533.46"/>
    <n v="0"/>
    <x v="0"/>
    <n v="730.44"/>
    <n v="48.04"/>
    <n v="5.79"/>
    <s v="British Columbia"/>
    <x v="4"/>
    <s v="Home Office"/>
    <x v="0"/>
    <x v="5"/>
  </r>
  <r>
    <s v="Dean Katz"/>
    <n v="58433"/>
    <d v="2011-07-01T00:00:00"/>
    <d v="2011-07-03T00:00:00"/>
    <s v="July"/>
    <s v="2011"/>
    <n v="2"/>
    <b v="0"/>
    <s v="High"/>
    <n v="20"/>
    <n v="5989.0479999999998"/>
    <n v="0.09"/>
    <x v="1"/>
    <n v="541.01"/>
    <n v="400.98"/>
    <n v="42.52"/>
    <s v="British Columbia"/>
    <x v="4"/>
    <s v="Home Office"/>
    <x v="2"/>
    <x v="10"/>
  </r>
  <r>
    <s v="Jeremy Pistek"/>
    <n v="58855"/>
    <d v="2010-10-31T00:00:00"/>
    <d v="2010-10-31T00:00:00"/>
    <s v="October"/>
    <s v="2010"/>
    <n v="0"/>
    <s v="FREE DELIVERY"/>
    <s v="Medium"/>
    <n v="38"/>
    <n v="69.260000000000005"/>
    <n v="7.0000000000000007E-2"/>
    <x v="0"/>
    <n v="-113.86"/>
    <n v="1.74"/>
    <n v="4.08"/>
    <s v="British Columbia"/>
    <x v="4"/>
    <s v="Corporate"/>
    <x v="2"/>
    <x v="4"/>
  </r>
  <r>
    <s v="Jennifer Patt"/>
    <n v="59173"/>
    <d v="2010-12-20T00:00:00"/>
    <d v="2010-12-21T00:00:00"/>
    <s v="December"/>
    <s v="2010"/>
    <n v="1"/>
    <b v="0"/>
    <s v="High"/>
    <n v="27"/>
    <n v="2896.99"/>
    <n v="0.01"/>
    <x v="1"/>
    <n v="36.94"/>
    <n v="100.98"/>
    <n v="35.840000000000003"/>
    <s v="British Columbia"/>
    <x v="4"/>
    <s v="Home Office"/>
    <x v="2"/>
    <x v="9"/>
  </r>
  <r>
    <s v="Corey Catlett"/>
    <n v="59204"/>
    <d v="2012-02-29T00:00:00"/>
    <d v="2012-03-01T00:00:00"/>
    <s v="March"/>
    <s v="2012"/>
    <n v="1"/>
    <b v="0"/>
    <s v="Medium"/>
    <n v="8"/>
    <n v="250.29"/>
    <n v="0.1"/>
    <x v="0"/>
    <n v="-9.31"/>
    <n v="31.74"/>
    <n v="12.62"/>
    <s v="British Columbia"/>
    <x v="4"/>
    <s v="Home Office"/>
    <x v="0"/>
    <x v="2"/>
  </r>
  <r>
    <s v="Corey Catlett"/>
    <n v="59204"/>
    <d v="2012-02-29T00:00:00"/>
    <d v="2012-03-01T00:00:00"/>
    <s v="March"/>
    <s v="2012"/>
    <n v="1"/>
    <b v="0"/>
    <s v="Medium"/>
    <n v="7"/>
    <n v="251.59"/>
    <n v="0.09"/>
    <x v="0"/>
    <n v="39.229999999999997"/>
    <n v="37.94"/>
    <n v="5.08"/>
    <s v="British Columbia"/>
    <x v="4"/>
    <s v="Home Office"/>
    <x v="0"/>
    <x v="5"/>
  </r>
  <r>
    <s v="Alyssa Tate"/>
    <n v="59363"/>
    <d v="2009-05-02T00:00:00"/>
    <d v="2009-05-02T00:00:00"/>
    <s v="May"/>
    <s v="2009"/>
    <n v="0"/>
    <s v="FREE DELIVERY"/>
    <s v="High"/>
    <n v="24"/>
    <n v="158.91"/>
    <n v="0.06"/>
    <x v="0"/>
    <n v="-38.57"/>
    <n v="6.68"/>
    <n v="5.2"/>
    <s v="British Columbia"/>
    <x v="4"/>
    <s v="Small Business"/>
    <x v="0"/>
    <x v="5"/>
  </r>
  <r>
    <s v="Raymond Fair"/>
    <n v="59553"/>
    <d v="2010-11-12T00:00:00"/>
    <d v="2010-11-13T00:00:00"/>
    <s v="November"/>
    <s v="2010"/>
    <n v="1"/>
    <b v="0"/>
    <s v="Not Specified"/>
    <n v="15"/>
    <n v="171.57"/>
    <n v="0.04"/>
    <x v="0"/>
    <n v="12.5"/>
    <n v="11.34"/>
    <n v="5.01"/>
    <s v="British Columbia"/>
    <x v="4"/>
    <s v="Small Business"/>
    <x v="0"/>
    <x v="5"/>
  </r>
  <r>
    <s v="Raymond Fair"/>
    <n v="59553"/>
    <d v="2010-11-12T00:00:00"/>
    <d v="2010-11-14T00:00:00"/>
    <s v="November"/>
    <s v="2010"/>
    <n v="2"/>
    <b v="0"/>
    <s v="Not Specified"/>
    <n v="42"/>
    <n v="2170.3049999999998"/>
    <n v="0.1"/>
    <x v="0"/>
    <n v="264.32"/>
    <n v="65.989999999999995"/>
    <n v="8.99"/>
    <s v="British Columbia"/>
    <x v="4"/>
    <s v="Small Business"/>
    <x v="1"/>
    <x v="3"/>
  </r>
  <r>
    <s v="Giulietta Dortch"/>
    <n v="59681"/>
    <d v="2009-06-11T00:00:00"/>
    <d v="2009-06-13T00:00:00"/>
    <s v="June"/>
    <s v="2009"/>
    <n v="2"/>
    <b v="0"/>
    <s v="Critical"/>
    <n v="23"/>
    <n v="224.34"/>
    <n v="0.02"/>
    <x v="2"/>
    <n v="-11.95"/>
    <n v="8.6"/>
    <n v="6.19"/>
    <s v="British Columbia"/>
    <x v="4"/>
    <s v="Small Business"/>
    <x v="0"/>
    <x v="2"/>
  </r>
  <r>
    <s v="Julia Barnett"/>
    <n v="59781"/>
    <d v="2012-12-12T00:00:00"/>
    <d v="2012-12-13T00:00:00"/>
    <s v="December"/>
    <s v="2012"/>
    <n v="1"/>
    <b v="0"/>
    <s v="Not Specified"/>
    <n v="43"/>
    <n v="262.13"/>
    <n v="0"/>
    <x v="2"/>
    <n v="-60.91"/>
    <n v="5.58"/>
    <n v="5.3"/>
    <s v="British Columbia"/>
    <x v="4"/>
    <s v="Corporate"/>
    <x v="0"/>
    <x v="8"/>
  </r>
  <r>
    <s v="Julia Barnett"/>
    <n v="59781"/>
    <d v="2012-12-12T00:00:00"/>
    <d v="2012-12-13T00:00:00"/>
    <s v="December"/>
    <s v="2012"/>
    <n v="1"/>
    <b v="0"/>
    <s v="Not Specified"/>
    <n v="24"/>
    <n v="173.12"/>
    <n v="0.1"/>
    <x v="0"/>
    <n v="-166.41"/>
    <n v="7.28"/>
    <n v="11.15"/>
    <s v="British Columbia"/>
    <x v="4"/>
    <s v="Corporate"/>
    <x v="0"/>
    <x v="5"/>
  </r>
  <r>
    <s v="Muhammed Lee"/>
    <n v="59812"/>
    <d v="2011-06-22T00:00:00"/>
    <d v="2011-06-22T00:00:00"/>
    <s v="June"/>
    <s v="2011"/>
    <n v="0"/>
    <s v="FREE DELIVERY"/>
    <s v="Medium"/>
    <n v="46"/>
    <n v="9261.24"/>
    <n v="0"/>
    <x v="0"/>
    <n v="1646.43"/>
    <n v="193.17"/>
    <n v="19.989999999999998"/>
    <s v="British Columbia"/>
    <x v="4"/>
    <s v="Consumer"/>
    <x v="0"/>
    <x v="0"/>
  </r>
  <r>
    <s v="Muhammed Lee"/>
    <n v="59812"/>
    <d v="2011-06-22T00:00:00"/>
    <d v="2011-06-23T00:00:00"/>
    <s v="June"/>
    <s v="2011"/>
    <n v="1"/>
    <b v="0"/>
    <s v="Medium"/>
    <n v="2"/>
    <n v="28.98"/>
    <n v="0.06"/>
    <x v="0"/>
    <n v="-18.39"/>
    <n v="12.64"/>
    <n v="4.9800000000000004"/>
    <s v="British Columbia"/>
    <x v="4"/>
    <s v="Consumer"/>
    <x v="2"/>
    <x v="4"/>
  </r>
  <r>
    <s v="Christy Brittain"/>
    <n v="59815"/>
    <d v="2010-12-15T00:00:00"/>
    <d v="2010-12-17T00:00:00"/>
    <s v="December"/>
    <s v="2010"/>
    <n v="2"/>
    <b v="0"/>
    <s v="Not Specified"/>
    <n v="14"/>
    <n v="51.56"/>
    <n v="0.09"/>
    <x v="0"/>
    <n v="-1.06"/>
    <n v="3.71"/>
    <n v="1.93"/>
    <s v="British Columbia"/>
    <x v="4"/>
    <s v="Consumer"/>
    <x v="0"/>
    <x v="5"/>
  </r>
  <r>
    <s v="Brad Thomas"/>
    <n v="59971"/>
    <d v="2011-05-31T00:00:00"/>
    <d v="2011-06-02T00:00:00"/>
    <s v="June"/>
    <s v="2011"/>
    <n v="2"/>
    <b v="0"/>
    <s v="Critical"/>
    <n v="26"/>
    <n v="437.77"/>
    <n v="0.01"/>
    <x v="2"/>
    <n v="-125.8"/>
    <n v="15.98"/>
    <n v="8.99"/>
    <s v="British Columbia"/>
    <x v="4"/>
    <s v="Home Office"/>
    <x v="1"/>
    <x v="7"/>
  </r>
  <r>
    <s v="Brad Thomas"/>
    <n v="59971"/>
    <d v="2011-05-31T00:00:00"/>
    <d v="2011-06-02T00:00:00"/>
    <s v="June"/>
    <s v="2011"/>
    <n v="2"/>
    <b v="0"/>
    <s v="Critical"/>
    <n v="45"/>
    <n v="514.86"/>
    <n v="0.08"/>
    <x v="0"/>
    <n v="-10.84"/>
    <n v="12.28"/>
    <n v="6.47"/>
    <s v="British Columbia"/>
    <x v="4"/>
    <s v="Home Office"/>
    <x v="0"/>
    <x v="5"/>
  </r>
  <r>
    <s v="Brad Thomas"/>
    <n v="59971"/>
    <d v="2011-05-31T00:00:00"/>
    <d v="2011-06-02T00:00:00"/>
    <s v="June"/>
    <s v="2011"/>
    <n v="2"/>
    <b v="0"/>
    <s v="Critical"/>
    <n v="12"/>
    <n v="356.27"/>
    <n v="0.1"/>
    <x v="2"/>
    <n v="84.53"/>
    <n v="30.98"/>
    <n v="5.09"/>
    <s v="British Columbia"/>
    <x v="4"/>
    <s v="Home Office"/>
    <x v="0"/>
    <x v="5"/>
  </r>
  <r>
    <s v="Art Foster"/>
    <n v="481"/>
    <d v="2012-10-07T00:00:00"/>
    <d v="2012-10-09T00:00:00"/>
    <s v="October"/>
    <s v="2012"/>
    <n v="2"/>
    <b v="0"/>
    <s v="High"/>
    <n v="44"/>
    <n v="4509.3774999999996"/>
    <n v="0.01"/>
    <x v="0"/>
    <n v="1426.26"/>
    <n v="115.99"/>
    <n v="5.26"/>
    <s v="British Columbia"/>
    <x v="4"/>
    <s v="Home Office"/>
    <x v="1"/>
    <x v="3"/>
  </r>
  <r>
    <s v="Eugene Moren"/>
    <n v="834"/>
    <d v="2009-05-22T00:00:00"/>
    <d v="2009-05-23T00:00:00"/>
    <s v="May"/>
    <s v="2009"/>
    <n v="1"/>
    <b v="0"/>
    <s v="Medium"/>
    <n v="15"/>
    <n v="1813.04"/>
    <n v="0.01"/>
    <x v="1"/>
    <n v="-164.4"/>
    <n v="115.99"/>
    <n v="56.14"/>
    <s v="British Columbia"/>
    <x v="4"/>
    <s v="Home Office"/>
    <x v="1"/>
    <x v="16"/>
  </r>
  <r>
    <s v="Carol Darley"/>
    <n v="1414"/>
    <d v="2011-08-15T00:00:00"/>
    <d v="2011-08-15T00:00:00"/>
    <s v="August"/>
    <s v="2011"/>
    <n v="0"/>
    <s v="FREE DELIVERY"/>
    <s v="Critical"/>
    <n v="44"/>
    <n v="4530.96"/>
    <n v="7.0000000000000007E-2"/>
    <x v="1"/>
    <n v="-993.35"/>
    <n v="105.49"/>
    <n v="41.64"/>
    <s v="British Columbia"/>
    <x v="4"/>
    <s v="Small Business"/>
    <x v="2"/>
    <x v="10"/>
  </r>
  <r>
    <s v="Maribeth Dona"/>
    <n v="2305"/>
    <d v="2010-01-25T00:00:00"/>
    <d v="2010-01-27T00:00:00"/>
    <s v="January"/>
    <s v="2010"/>
    <n v="2"/>
    <b v="0"/>
    <s v="High"/>
    <n v="33"/>
    <n v="3116.47"/>
    <n v="0.1"/>
    <x v="1"/>
    <n v="-1578.26"/>
    <n v="100.98"/>
    <n v="57.38"/>
    <s v="British Columbia"/>
    <x v="4"/>
    <s v="Home Office"/>
    <x v="2"/>
    <x v="9"/>
  </r>
  <r>
    <s v="Maribeth Dona"/>
    <n v="2305"/>
    <d v="2010-01-25T00:00:00"/>
    <d v="2010-01-26T00:00:00"/>
    <s v="January"/>
    <s v="2010"/>
    <n v="1"/>
    <b v="0"/>
    <s v="High"/>
    <n v="1"/>
    <n v="12.41"/>
    <n v="0.01"/>
    <x v="0"/>
    <n v="-9.08"/>
    <n v="6.68"/>
    <n v="5.66"/>
    <s v="British Columbia"/>
    <x v="4"/>
    <s v="Home Office"/>
    <x v="0"/>
    <x v="5"/>
  </r>
  <r>
    <s v="Fred Harton"/>
    <n v="2311"/>
    <d v="2011-05-01T00:00:00"/>
    <d v="2011-05-02T00:00:00"/>
    <s v="May"/>
    <s v="2011"/>
    <n v="1"/>
    <b v="0"/>
    <s v="High"/>
    <n v="31"/>
    <n v="1324.09"/>
    <n v="0.01"/>
    <x v="0"/>
    <n v="94.96"/>
    <n v="40.89"/>
    <n v="18.98"/>
    <s v="British Columbia"/>
    <x v="4"/>
    <s v="Home Office"/>
    <x v="2"/>
    <x v="4"/>
  </r>
  <r>
    <s v="Andrew Allen"/>
    <n v="2438"/>
    <d v="2010-07-14T00:00:00"/>
    <d v="2010-07-17T00:00:00"/>
    <s v="July"/>
    <s v="2010"/>
    <n v="3"/>
    <b v="0"/>
    <s v="High"/>
    <n v="20"/>
    <n v="278.68"/>
    <n v="0.06"/>
    <x v="0"/>
    <n v="8.9"/>
    <n v="14.48"/>
    <n v="6.46"/>
    <s v="British Columbia"/>
    <x v="4"/>
    <s v="Corporate"/>
    <x v="0"/>
    <x v="2"/>
  </r>
  <r>
    <s v="Andrew Allen"/>
    <n v="2438"/>
    <d v="2010-07-14T00:00:00"/>
    <d v="2010-07-16T00:00:00"/>
    <s v="July"/>
    <s v="2010"/>
    <n v="2"/>
    <b v="0"/>
    <s v="High"/>
    <n v="23"/>
    <n v="717.46799999999996"/>
    <n v="0.01"/>
    <x v="0"/>
    <n v="316.48"/>
    <n v="35.99"/>
    <n v="0.99"/>
    <s v="British Columbia"/>
    <x v="4"/>
    <s v="Corporate"/>
    <x v="1"/>
    <x v="3"/>
  </r>
  <r>
    <s v="Art Miller"/>
    <n v="2595"/>
    <d v="2011-12-13T00:00:00"/>
    <d v="2011-12-14T00:00:00"/>
    <s v="December"/>
    <s v="2011"/>
    <n v="1"/>
    <b v="0"/>
    <s v="Not Specified"/>
    <n v="13"/>
    <n v="11764.25"/>
    <n v="0.04"/>
    <x v="1"/>
    <n v="2322.44"/>
    <n v="880.98"/>
    <n v="44.55"/>
    <s v="British Columbia"/>
    <x v="4"/>
    <s v="Corporate"/>
    <x v="2"/>
    <x v="9"/>
  </r>
  <r>
    <s v="Art Miller"/>
    <n v="2595"/>
    <d v="2011-12-13T00:00:00"/>
    <d v="2011-12-15T00:00:00"/>
    <s v="December"/>
    <s v="2011"/>
    <n v="2"/>
    <b v="0"/>
    <s v="Not Specified"/>
    <n v="4"/>
    <n v="25.17"/>
    <n v="0.09"/>
    <x v="0"/>
    <n v="5.88"/>
    <n v="5.47"/>
    <n v="5.26"/>
    <s v="British Columbia"/>
    <x v="4"/>
    <s v="Corporate"/>
    <x v="2"/>
    <x v="4"/>
  </r>
  <r>
    <s v="Art Miller"/>
    <n v="2595"/>
    <d v="2011-12-13T00:00:00"/>
    <d v="2011-12-15T00:00:00"/>
    <s v="December"/>
    <s v="2011"/>
    <n v="2"/>
    <b v="0"/>
    <s v="Not Specified"/>
    <n v="29"/>
    <n v="208.47"/>
    <n v="0.01"/>
    <x v="2"/>
    <n v="-125.6"/>
    <n v="6.48"/>
    <n v="8.74"/>
    <s v="British Columbia"/>
    <x v="4"/>
    <s v="Corporate"/>
    <x v="0"/>
    <x v="5"/>
  </r>
  <r>
    <s v="Maribeth Dona"/>
    <n v="2790"/>
    <d v="2009-08-18T00:00:00"/>
    <d v="2009-08-19T00:00:00"/>
    <s v="August"/>
    <s v="2009"/>
    <n v="1"/>
    <b v="0"/>
    <s v="High"/>
    <n v="7"/>
    <n v="45.91"/>
    <n v="0.01"/>
    <x v="0"/>
    <n v="-35.54"/>
    <n v="5.44"/>
    <n v="7.46"/>
    <s v="British Columbia"/>
    <x v="4"/>
    <s v="Home Office"/>
    <x v="0"/>
    <x v="2"/>
  </r>
  <r>
    <s v="Maribeth Dona"/>
    <n v="2790"/>
    <d v="2009-08-18T00:00:00"/>
    <d v="2009-08-20T00:00:00"/>
    <s v="August"/>
    <s v="2009"/>
    <n v="2"/>
    <b v="0"/>
    <s v="High"/>
    <n v="41"/>
    <n v="22319.58"/>
    <n v="0.02"/>
    <x v="1"/>
    <n v="-734.31"/>
    <n v="549.99"/>
    <n v="49"/>
    <s v="British Columbia"/>
    <x v="4"/>
    <s v="Home Office"/>
    <x v="1"/>
    <x v="13"/>
  </r>
  <r>
    <s v="Maribeth Dona"/>
    <n v="2790"/>
    <d v="2009-08-18T00:00:00"/>
    <d v="2009-08-19T00:00:00"/>
    <s v="August"/>
    <s v="2009"/>
    <n v="1"/>
    <b v="0"/>
    <s v="High"/>
    <n v="15"/>
    <n v="330.24"/>
    <n v="0.03"/>
    <x v="2"/>
    <n v="8.48"/>
    <n v="22.01"/>
    <n v="5.53"/>
    <s v="British Columbia"/>
    <x v="4"/>
    <s v="Home Office"/>
    <x v="0"/>
    <x v="12"/>
  </r>
  <r>
    <s v="Maribeth Dona"/>
    <n v="2790"/>
    <d v="2009-08-18T00:00:00"/>
    <d v="2009-08-20T00:00:00"/>
    <s v="August"/>
    <s v="2009"/>
    <n v="2"/>
    <b v="0"/>
    <s v="High"/>
    <n v="15"/>
    <n v="520.65"/>
    <n v="0.09"/>
    <x v="0"/>
    <n v="30.63"/>
    <n v="34.76"/>
    <n v="8.2200000000000006"/>
    <s v="British Columbia"/>
    <x v="4"/>
    <s v="Home Office"/>
    <x v="0"/>
    <x v="0"/>
  </r>
  <r>
    <s v="Cathy Armstrong"/>
    <n v="3395"/>
    <d v="2009-10-29T00:00:00"/>
    <d v="2009-10-31T00:00:00"/>
    <s v="October"/>
    <s v="2009"/>
    <n v="2"/>
    <b v="0"/>
    <s v="Not Specified"/>
    <n v="31"/>
    <n v="181.17"/>
    <n v="0.06"/>
    <x v="2"/>
    <n v="-59.88"/>
    <n v="5.38"/>
    <n v="5.24"/>
    <s v="British Columbia"/>
    <x v="4"/>
    <s v="Consumer"/>
    <x v="0"/>
    <x v="2"/>
  </r>
  <r>
    <s v="Cathy Armstrong"/>
    <n v="3395"/>
    <d v="2009-10-29T00:00:00"/>
    <d v="2009-10-31T00:00:00"/>
    <s v="October"/>
    <s v="2009"/>
    <n v="2"/>
    <b v="0"/>
    <s v="Not Specified"/>
    <n v="1"/>
    <n v="13.16"/>
    <n v="0.03"/>
    <x v="0"/>
    <n v="-10.29"/>
    <n v="7.35"/>
    <n v="5.96"/>
    <s v="British Columbia"/>
    <x v="4"/>
    <s v="Consumer"/>
    <x v="0"/>
    <x v="5"/>
  </r>
  <r>
    <s v="Cathy Armstrong"/>
    <n v="3395"/>
    <d v="2009-10-29T00:00:00"/>
    <d v="2009-10-30T00:00:00"/>
    <s v="October"/>
    <s v="2009"/>
    <n v="1"/>
    <b v="0"/>
    <s v="Not Specified"/>
    <n v="7"/>
    <n v="107.88"/>
    <n v="0.02"/>
    <x v="0"/>
    <n v="25.59"/>
    <n v="15.57"/>
    <n v="1.39"/>
    <s v="British Columbia"/>
    <x v="4"/>
    <s v="Consumer"/>
    <x v="0"/>
    <x v="8"/>
  </r>
  <r>
    <s v="Cathy Armstrong"/>
    <n v="3395"/>
    <d v="2009-10-29T00:00:00"/>
    <d v="2009-10-30T00:00:00"/>
    <s v="October"/>
    <s v="2009"/>
    <n v="1"/>
    <b v="0"/>
    <s v="Not Specified"/>
    <n v="29"/>
    <n v="623.02"/>
    <n v="0.02"/>
    <x v="0"/>
    <n v="-255.66"/>
    <n v="20.89"/>
    <n v="11.52"/>
    <s v="British Columbia"/>
    <x v="4"/>
    <s v="Consumer"/>
    <x v="0"/>
    <x v="0"/>
  </r>
  <r>
    <s v="Christopher Martinez"/>
    <n v="3907"/>
    <d v="2012-08-18T00:00:00"/>
    <d v="2012-08-20T00:00:00"/>
    <s v="August"/>
    <s v="2012"/>
    <n v="2"/>
    <b v="0"/>
    <s v="Medium"/>
    <n v="34"/>
    <n v="729.83"/>
    <n v="7.0000000000000007E-2"/>
    <x v="0"/>
    <n v="-135.1"/>
    <n v="22.38"/>
    <n v="15.1"/>
    <s v="British Columbia"/>
    <x v="4"/>
    <s v="Small Business"/>
    <x v="0"/>
    <x v="2"/>
  </r>
  <r>
    <s v="Christopher Martinez"/>
    <n v="3907"/>
    <d v="2012-08-18T00:00:00"/>
    <d v="2012-08-19T00:00:00"/>
    <s v="August"/>
    <s v="2012"/>
    <n v="1"/>
    <b v="0"/>
    <s v="Medium"/>
    <n v="36"/>
    <n v="1083.19"/>
    <n v="0.03"/>
    <x v="2"/>
    <n v="214.61"/>
    <n v="29.99"/>
    <n v="5.5"/>
    <s v="British Columbia"/>
    <x v="4"/>
    <s v="Small Business"/>
    <x v="1"/>
    <x v="7"/>
  </r>
  <r>
    <s v="Art Miller"/>
    <n v="4195"/>
    <d v="2010-05-28T00:00:00"/>
    <d v="2010-05-30T00:00:00"/>
    <s v="May"/>
    <s v="2010"/>
    <n v="2"/>
    <b v="0"/>
    <s v="Not Specified"/>
    <n v="30"/>
    <n v="255.74"/>
    <n v="7.0000000000000007E-2"/>
    <x v="0"/>
    <n v="37.090000000000003"/>
    <n v="8.5"/>
    <n v="1.99"/>
    <s v="British Columbia"/>
    <x v="4"/>
    <s v="Corporate"/>
    <x v="1"/>
    <x v="7"/>
  </r>
  <r>
    <s v="Eugene Moren"/>
    <n v="4391"/>
    <d v="2012-02-17T00:00:00"/>
    <d v="2012-02-19T00:00:00"/>
    <s v="February"/>
    <s v="2012"/>
    <n v="2"/>
    <b v="0"/>
    <s v="High"/>
    <n v="20"/>
    <n v="2592.4319999999998"/>
    <n v="0.06"/>
    <x v="0"/>
    <n v="428.47"/>
    <n v="155.99"/>
    <n v="3.9"/>
    <s v="British Columbia"/>
    <x v="4"/>
    <s v="Home Office"/>
    <x v="1"/>
    <x v="3"/>
  </r>
  <r>
    <s v="Scott Cohen"/>
    <n v="4422"/>
    <d v="2011-05-21T00:00:00"/>
    <d v="2011-05-21T00:00:00"/>
    <s v="May"/>
    <s v="2011"/>
    <n v="0"/>
    <s v="FREE DELIVERY"/>
    <s v="Medium"/>
    <n v="12"/>
    <n v="313.43"/>
    <n v="0.02"/>
    <x v="0"/>
    <n v="104.03"/>
    <n v="25.38"/>
    <n v="8.99"/>
    <s v="British Columbia"/>
    <x v="4"/>
    <s v="Consumer"/>
    <x v="2"/>
    <x v="4"/>
  </r>
  <r>
    <s v="Scott Cohen"/>
    <n v="4422"/>
    <d v="2011-05-21T00:00:00"/>
    <d v="2011-05-21T00:00:00"/>
    <s v="May"/>
    <s v="2011"/>
    <n v="0"/>
    <s v="FREE DELIVERY"/>
    <s v="Medium"/>
    <n v="17"/>
    <n v="390.11"/>
    <n v="0.02"/>
    <x v="0"/>
    <n v="-19.920000000000002"/>
    <n v="21.38"/>
    <n v="8.99"/>
    <s v="British Columbia"/>
    <x v="4"/>
    <s v="Consumer"/>
    <x v="0"/>
    <x v="12"/>
  </r>
  <r>
    <s v="Anthony O'Donnell"/>
    <n v="4741"/>
    <d v="2012-07-06T00:00:00"/>
    <d v="2012-07-07T00:00:00"/>
    <s v="July"/>
    <s v="2012"/>
    <n v="1"/>
    <b v="0"/>
    <s v="Not Specified"/>
    <n v="40"/>
    <n v="342.97"/>
    <n v="0.09"/>
    <x v="0"/>
    <n v="-131.63"/>
    <n v="8.75"/>
    <n v="8.5399999999999991"/>
    <s v="British Columbia"/>
    <x v="4"/>
    <s v="Consumer"/>
    <x v="2"/>
    <x v="4"/>
  </r>
  <r>
    <s v="Eugene Moren"/>
    <n v="4835"/>
    <d v="2009-10-24T00:00:00"/>
    <d v="2009-10-24T00:00:00"/>
    <s v="October"/>
    <s v="2009"/>
    <n v="0"/>
    <s v="FREE DELIVERY"/>
    <s v="Critical"/>
    <n v="3"/>
    <n v="9.4"/>
    <n v="0.04"/>
    <x v="0"/>
    <n v="-7.6"/>
    <n v="2.52"/>
    <n v="1.92"/>
    <s v="British Columbia"/>
    <x v="4"/>
    <s v="Home Office"/>
    <x v="0"/>
    <x v="15"/>
  </r>
  <r>
    <s v="Art Miller"/>
    <n v="5028"/>
    <d v="2012-04-16T00:00:00"/>
    <d v="2012-04-18T00:00:00"/>
    <s v="April"/>
    <s v="2012"/>
    <n v="2"/>
    <b v="0"/>
    <s v="High"/>
    <n v="10"/>
    <n v="79.680000000000007"/>
    <n v="0.06"/>
    <x v="0"/>
    <n v="18.239999999999998"/>
    <n v="7.7"/>
    <n v="3.68"/>
    <s v="British Columbia"/>
    <x v="4"/>
    <s v="Corporate"/>
    <x v="2"/>
    <x v="4"/>
  </r>
  <r>
    <s v="Lauren Leatherbury"/>
    <n v="5095"/>
    <d v="2012-04-21T00:00:00"/>
    <d v="2012-04-22T00:00:00"/>
    <s v="April"/>
    <s v="2012"/>
    <n v="1"/>
    <b v="0"/>
    <s v="High"/>
    <n v="7"/>
    <n v="786.67499999999995"/>
    <n v="0.01"/>
    <x v="0"/>
    <n v="-315.02999999999997"/>
    <n v="125.99"/>
    <n v="8.8000000000000007"/>
    <s v="British Columbia"/>
    <x v="4"/>
    <s v="Corporate"/>
    <x v="1"/>
    <x v="3"/>
  </r>
  <r>
    <s v="Christopher Martinez"/>
    <n v="5317"/>
    <d v="2009-09-08T00:00:00"/>
    <d v="2009-09-15T00:00:00"/>
    <s v="September"/>
    <s v="2009"/>
    <n v="7"/>
    <b v="0"/>
    <s v="low"/>
    <n v="38"/>
    <n v="212.57"/>
    <n v="0.09"/>
    <x v="2"/>
    <n v="9.49"/>
    <n v="5.34"/>
    <n v="2.99"/>
    <s v="British Columbia"/>
    <x v="4"/>
    <s v="Small Business"/>
    <x v="0"/>
    <x v="2"/>
  </r>
  <r>
    <s v="Christopher Martinez"/>
    <n v="5317"/>
    <d v="2009-09-08T00:00:00"/>
    <d v="2009-09-15T00:00:00"/>
    <s v="September"/>
    <s v="2009"/>
    <n v="7"/>
    <b v="0"/>
    <s v="low"/>
    <n v="10"/>
    <n v="1469.48"/>
    <n v="7.0000000000000007E-2"/>
    <x v="1"/>
    <n v="-263.64999999999998"/>
    <n v="140.97999999999999"/>
    <n v="53.48"/>
    <s v="British Columbia"/>
    <x v="4"/>
    <s v="Small Business"/>
    <x v="2"/>
    <x v="9"/>
  </r>
  <r>
    <s v="Christopher Martinez"/>
    <n v="5317"/>
    <d v="2009-09-08T00:00:00"/>
    <d v="2009-09-15T00:00:00"/>
    <s v="September"/>
    <s v="2009"/>
    <n v="7"/>
    <b v="0"/>
    <s v="low"/>
    <n v="25"/>
    <n v="4279.24"/>
    <n v="0.06"/>
    <x v="0"/>
    <n v="890.18"/>
    <n v="205.99"/>
    <n v="5.26"/>
    <s v="British Columbia"/>
    <x v="4"/>
    <s v="Small Business"/>
    <x v="1"/>
    <x v="3"/>
  </r>
  <r>
    <s v="Art Foster"/>
    <n v="5735"/>
    <d v="2009-12-10T00:00:00"/>
    <d v="2009-12-11T00:00:00"/>
    <s v="December"/>
    <s v="2009"/>
    <n v="1"/>
    <b v="0"/>
    <s v="Medium"/>
    <n v="10"/>
    <n v="2665.64"/>
    <n v="0.1"/>
    <x v="1"/>
    <n v="-107.49"/>
    <n v="280.98"/>
    <n v="35.67"/>
    <s v="British Columbia"/>
    <x v="4"/>
    <s v="Home Office"/>
    <x v="2"/>
    <x v="10"/>
  </r>
  <r>
    <s v="Christopher Martinez"/>
    <n v="5856"/>
    <d v="2009-11-05T00:00:00"/>
    <d v="2009-11-07T00:00:00"/>
    <s v="November"/>
    <s v="2009"/>
    <n v="2"/>
    <b v="0"/>
    <s v="High"/>
    <n v="42"/>
    <n v="10307.01"/>
    <n v="0"/>
    <x v="1"/>
    <n v="3025.59"/>
    <n v="230.98"/>
    <n v="23.78"/>
    <s v="British Columbia"/>
    <x v="4"/>
    <s v="Small Business"/>
    <x v="2"/>
    <x v="10"/>
  </r>
  <r>
    <s v="Art Foster"/>
    <n v="5891"/>
    <d v="2012-12-28T00:00:00"/>
    <d v="2012-12-30T00:00:00"/>
    <s v="December"/>
    <s v="2012"/>
    <n v="2"/>
    <b v="0"/>
    <s v="Medium"/>
    <n v="2"/>
    <n v="44.45"/>
    <n v="0.01"/>
    <x v="0"/>
    <n v="-17.46"/>
    <n v="20.98"/>
    <n v="1.49"/>
    <s v="British Columbia"/>
    <x v="4"/>
    <s v="Home Office"/>
    <x v="0"/>
    <x v="2"/>
  </r>
  <r>
    <s v="Eugene Moren"/>
    <n v="6274"/>
    <d v="2011-07-14T00:00:00"/>
    <d v="2011-07-15T00:00:00"/>
    <s v="July"/>
    <s v="2011"/>
    <n v="1"/>
    <b v="0"/>
    <s v="Not Specified"/>
    <n v="22"/>
    <n v="46.36"/>
    <n v="0.05"/>
    <x v="2"/>
    <n v="-56.73"/>
    <n v="1.74"/>
    <n v="4.08"/>
    <s v="British Columbia"/>
    <x v="4"/>
    <s v="Home Office"/>
    <x v="2"/>
    <x v="4"/>
  </r>
  <r>
    <s v="Art Miller"/>
    <n v="6309"/>
    <d v="2010-06-09T00:00:00"/>
    <d v="2010-06-10T00:00:00"/>
    <s v="June"/>
    <s v="2010"/>
    <n v="1"/>
    <b v="0"/>
    <s v="Medium"/>
    <n v="10"/>
    <n v="29.79"/>
    <n v="0.01"/>
    <x v="0"/>
    <n v="3.76"/>
    <n v="2.88"/>
    <n v="0.99"/>
    <s v="British Columbia"/>
    <x v="4"/>
    <s v="Corporate"/>
    <x v="0"/>
    <x v="11"/>
  </r>
  <r>
    <s v="Anthony O'Donnell"/>
    <n v="6368"/>
    <d v="2009-02-22T00:00:00"/>
    <d v="2009-02-22T00:00:00"/>
    <s v="February"/>
    <s v="2009"/>
    <n v="0"/>
    <s v="FREE DELIVERY"/>
    <s v="Not Specified"/>
    <n v="40"/>
    <n v="19100.45"/>
    <n v="0"/>
    <x v="1"/>
    <n v="6839.95"/>
    <n v="442.14"/>
    <n v="14.7"/>
    <s v="British Columbia"/>
    <x v="4"/>
    <s v="Corporate"/>
    <x v="1"/>
    <x v="16"/>
  </r>
  <r>
    <s v="Art Foster"/>
    <n v="6978"/>
    <d v="2010-12-09T00:00:00"/>
    <d v="2010-12-10T00:00:00"/>
    <s v="December"/>
    <s v="2010"/>
    <n v="1"/>
    <b v="0"/>
    <s v="High"/>
    <n v="47"/>
    <n v="371.95"/>
    <n v="7.0000000000000007E-2"/>
    <x v="0"/>
    <n v="-87.4"/>
    <n v="8.1199999999999992"/>
    <n v="2.83"/>
    <s v="British Columbia"/>
    <x v="4"/>
    <s v="Home Office"/>
    <x v="1"/>
    <x v="7"/>
  </r>
  <r>
    <s v="Greg Matthias"/>
    <n v="7461"/>
    <d v="2009-01-12T00:00:00"/>
    <d v="2009-01-14T00:00:00"/>
    <s v="January"/>
    <s v="2009"/>
    <n v="2"/>
    <b v="0"/>
    <s v="low"/>
    <n v="12"/>
    <n v="4080.3"/>
    <n v="0.05"/>
    <x v="1"/>
    <n v="593.79"/>
    <n v="350.99"/>
    <n v="39"/>
    <s v="British Columbia"/>
    <x v="4"/>
    <s v="Home Office"/>
    <x v="2"/>
    <x v="14"/>
  </r>
  <r>
    <s v="Greg Matthias"/>
    <n v="7461"/>
    <d v="2009-01-12T00:00:00"/>
    <d v="2009-01-16T00:00:00"/>
    <s v="January"/>
    <s v="2009"/>
    <n v="4"/>
    <b v="0"/>
    <s v="low"/>
    <n v="28"/>
    <n v="260.79000000000002"/>
    <n v="0"/>
    <x v="0"/>
    <n v="111.4"/>
    <n v="8.74"/>
    <n v="1.39"/>
    <s v="British Columbia"/>
    <x v="4"/>
    <s v="Home Office"/>
    <x v="0"/>
    <x v="8"/>
  </r>
  <r>
    <s v="Greg Matthias"/>
    <n v="7461"/>
    <d v="2009-01-12T00:00:00"/>
    <d v="2009-01-16T00:00:00"/>
    <s v="January"/>
    <s v="2009"/>
    <n v="4"/>
    <b v="0"/>
    <s v="low"/>
    <n v="44"/>
    <n v="90.35"/>
    <n v="0.02"/>
    <x v="0"/>
    <n v="-16.72"/>
    <n v="1.98"/>
    <n v="0.7"/>
    <s v="British Columbia"/>
    <x v="4"/>
    <s v="Home Office"/>
    <x v="0"/>
    <x v="6"/>
  </r>
  <r>
    <s v="Maribeth Dona"/>
    <n v="9505"/>
    <d v="2012-06-07T00:00:00"/>
    <d v="2012-06-09T00:00:00"/>
    <s v="June"/>
    <s v="2012"/>
    <n v="2"/>
    <b v="0"/>
    <s v="High"/>
    <n v="2"/>
    <n v="316.52"/>
    <n v="0.03"/>
    <x v="0"/>
    <n v="-542.32000000000005"/>
    <n v="152.47999999999999"/>
    <n v="4"/>
    <s v="British Columbia"/>
    <x v="4"/>
    <s v="Home Office"/>
    <x v="1"/>
    <x v="7"/>
  </r>
  <r>
    <s v="Maribeth Dona"/>
    <n v="9505"/>
    <d v="2012-06-07T00:00:00"/>
    <d v="2012-06-10T00:00:00"/>
    <s v="June"/>
    <s v="2012"/>
    <n v="3"/>
    <b v="0"/>
    <s v="High"/>
    <n v="5"/>
    <n v="155.38999999999999"/>
    <n v="0.1"/>
    <x v="0"/>
    <n v="-127.7"/>
    <n v="32.979999999999997"/>
    <n v="5.5"/>
    <s v="British Columbia"/>
    <x v="4"/>
    <s v="Home Office"/>
    <x v="1"/>
    <x v="7"/>
  </r>
  <r>
    <s v="Scott Cohen"/>
    <n v="9794"/>
    <d v="2012-03-24T00:00:00"/>
    <d v="2012-03-25T00:00:00"/>
    <s v="March"/>
    <s v="2012"/>
    <n v="1"/>
    <b v="0"/>
    <s v="Not Specified"/>
    <n v="25"/>
    <n v="135.22999999999999"/>
    <n v="0.1"/>
    <x v="0"/>
    <n v="-45.65"/>
    <n v="5.68"/>
    <n v="3.6"/>
    <s v="British Columbia"/>
    <x v="4"/>
    <s v="Consumer"/>
    <x v="0"/>
    <x v="15"/>
  </r>
  <r>
    <s v="Christopher Martinez"/>
    <n v="10148"/>
    <d v="2009-03-25T00:00:00"/>
    <d v="2009-03-25T00:00:00"/>
    <s v="March"/>
    <s v="2009"/>
    <n v="0"/>
    <s v="FREE DELIVERY"/>
    <s v="low"/>
    <n v="27"/>
    <n v="14357.85"/>
    <n v="0.02"/>
    <x v="1"/>
    <n v="3309.55"/>
    <n v="500.98"/>
    <n v="41.44"/>
    <s v="British Columbia"/>
    <x v="4"/>
    <s v="Small Business"/>
    <x v="2"/>
    <x v="9"/>
  </r>
  <r>
    <s v="Eugene Moren"/>
    <n v="11045"/>
    <d v="2012-03-25T00:00:00"/>
    <d v="2012-03-26T00:00:00"/>
    <s v="March"/>
    <s v="2012"/>
    <n v="1"/>
    <b v="0"/>
    <s v="Medium"/>
    <n v="35"/>
    <n v="710.86"/>
    <n v="0.04"/>
    <x v="0"/>
    <n v="196.22"/>
    <n v="19.98"/>
    <n v="5.97"/>
    <s v="British Columbia"/>
    <x v="4"/>
    <s v="Home Office"/>
    <x v="0"/>
    <x v="5"/>
  </r>
  <r>
    <s v="Cynthia Delaney"/>
    <n v="11074"/>
    <d v="2011-06-09T00:00:00"/>
    <d v="2011-06-11T00:00:00"/>
    <s v="June"/>
    <s v="2011"/>
    <n v="2"/>
    <b v="0"/>
    <s v="High"/>
    <n v="21"/>
    <n v="114.53"/>
    <n v="7.0000000000000007E-2"/>
    <x v="0"/>
    <n v="-39.229999999999997"/>
    <n v="5.68"/>
    <n v="3.6"/>
    <s v="British Columbia"/>
    <x v="4"/>
    <s v="Corporate"/>
    <x v="0"/>
    <x v="15"/>
  </r>
  <r>
    <s v="Cynthia Delaney"/>
    <n v="11074"/>
    <d v="2011-06-09T00:00:00"/>
    <d v="2011-06-10T00:00:00"/>
    <s v="June"/>
    <s v="2011"/>
    <n v="1"/>
    <b v="0"/>
    <s v="High"/>
    <n v="44"/>
    <n v="7164.7434999999996"/>
    <n v="7.0000000000000007E-2"/>
    <x v="0"/>
    <n v="1609.29"/>
    <n v="205.99"/>
    <n v="5.99"/>
    <s v="British Columbia"/>
    <x v="4"/>
    <s v="Corporate"/>
    <x v="1"/>
    <x v="3"/>
  </r>
  <r>
    <s v="Anthony Rawles"/>
    <n v="12449"/>
    <d v="2010-01-31T00:00:00"/>
    <d v="2010-02-02T00:00:00"/>
    <s v="February"/>
    <s v="2010"/>
    <n v="2"/>
    <b v="0"/>
    <s v="Medium"/>
    <n v="36"/>
    <n v="1400.1"/>
    <n v="0.03"/>
    <x v="0"/>
    <n v="88.68"/>
    <n v="39.979999999999997"/>
    <n v="4"/>
    <s v="British Columbia"/>
    <x v="4"/>
    <s v="Small Business"/>
    <x v="1"/>
    <x v="7"/>
  </r>
  <r>
    <s v="Lauren Leatherbury"/>
    <n v="14661"/>
    <d v="2010-01-24T00:00:00"/>
    <d v="2010-01-25T00:00:00"/>
    <s v="January"/>
    <s v="2010"/>
    <n v="1"/>
    <b v="0"/>
    <s v="Not Specified"/>
    <n v="38"/>
    <n v="1325.06"/>
    <n v="0.06"/>
    <x v="0"/>
    <n v="-180.23"/>
    <n v="35.770000000000003"/>
    <n v="9.02"/>
    <s v="British Columbia"/>
    <x v="4"/>
    <s v="Home Office"/>
    <x v="1"/>
    <x v="7"/>
  </r>
  <r>
    <s v="Fred Harton"/>
    <n v="15303"/>
    <d v="2010-09-13T00:00:00"/>
    <d v="2010-09-14T00:00:00"/>
    <s v="September"/>
    <s v="2010"/>
    <n v="1"/>
    <b v="0"/>
    <s v="Critical"/>
    <n v="21"/>
    <n v="101.13"/>
    <n v="0.02"/>
    <x v="0"/>
    <n v="-74.41"/>
    <n v="4.54"/>
    <n v="5.83"/>
    <s v="British Columbia"/>
    <x v="4"/>
    <s v="Home Office"/>
    <x v="0"/>
    <x v="2"/>
  </r>
  <r>
    <s v="Fred Harton"/>
    <n v="15303"/>
    <d v="2010-09-13T00:00:00"/>
    <d v="2010-09-15T00:00:00"/>
    <s v="September"/>
    <s v="2010"/>
    <n v="2"/>
    <b v="0"/>
    <s v="Critical"/>
    <n v="18"/>
    <n v="526.45000000000005"/>
    <n v="0.02"/>
    <x v="0"/>
    <n v="-108.14"/>
    <n v="28.48"/>
    <n v="8.99"/>
    <s v="British Columbia"/>
    <x v="4"/>
    <s v="Home Office"/>
    <x v="1"/>
    <x v="7"/>
  </r>
  <r>
    <s v="Cathy Armstrong"/>
    <n v="15622"/>
    <d v="2011-08-25T00:00:00"/>
    <d v="2011-08-26T00:00:00"/>
    <s v="August"/>
    <s v="2011"/>
    <n v="1"/>
    <b v="0"/>
    <s v="High"/>
    <n v="34"/>
    <n v="8581.25"/>
    <n v="0"/>
    <x v="1"/>
    <n v="1464.23"/>
    <n v="240.98"/>
    <n v="60.2"/>
    <s v="British Columbia"/>
    <x v="4"/>
    <s v="Consumer"/>
    <x v="2"/>
    <x v="9"/>
  </r>
  <r>
    <s v="Cathy Armstrong"/>
    <n v="15622"/>
    <d v="2011-08-25T00:00:00"/>
    <d v="2011-08-26T00:00:00"/>
    <s v="August"/>
    <s v="2011"/>
    <n v="1"/>
    <b v="0"/>
    <s v="High"/>
    <n v="21"/>
    <n v="135.99"/>
    <n v="0.09"/>
    <x v="0"/>
    <n v="-129.24"/>
    <n v="6.48"/>
    <n v="9.68"/>
    <s v="British Columbia"/>
    <x v="4"/>
    <s v="Consumer"/>
    <x v="0"/>
    <x v="5"/>
  </r>
  <r>
    <s v="Barry Blumstein"/>
    <n v="15778"/>
    <d v="2010-05-06T00:00:00"/>
    <d v="2010-05-08T00:00:00"/>
    <s v="May"/>
    <s v="2010"/>
    <n v="2"/>
    <b v="0"/>
    <s v="High"/>
    <n v="9"/>
    <n v="43.23"/>
    <n v="0"/>
    <x v="0"/>
    <n v="-29.53"/>
    <n v="3.98"/>
    <n v="5.26"/>
    <s v="British Columbia"/>
    <x v="4"/>
    <s v="Small Business"/>
    <x v="0"/>
    <x v="2"/>
  </r>
  <r>
    <s v="Eva Jacobs"/>
    <n v="16164"/>
    <d v="2012-01-03T00:00:00"/>
    <d v="2012-01-12T00:00:00"/>
    <s v="January"/>
    <s v="2012"/>
    <n v="9"/>
    <b v="0"/>
    <s v="low"/>
    <n v="22"/>
    <n v="3353.54"/>
    <n v="7.0000000000000007E-2"/>
    <x v="0"/>
    <n v="1189.96"/>
    <n v="162.93"/>
    <n v="19.989999999999998"/>
    <s v="British Columbia"/>
    <x v="4"/>
    <s v="Home Office"/>
    <x v="0"/>
    <x v="8"/>
  </r>
  <r>
    <s v="Eva Jacobs"/>
    <n v="16164"/>
    <d v="2012-01-03T00:00:00"/>
    <d v="2012-01-10T00:00:00"/>
    <s v="January"/>
    <s v="2012"/>
    <n v="7"/>
    <b v="0"/>
    <s v="low"/>
    <n v="26"/>
    <n v="69.38"/>
    <n v="0.08"/>
    <x v="0"/>
    <n v="-70.73"/>
    <n v="2.52"/>
    <n v="4.28"/>
    <s v="British Columbia"/>
    <x v="4"/>
    <s v="Home Office"/>
    <x v="0"/>
    <x v="12"/>
  </r>
  <r>
    <s v="Anthony Rawles"/>
    <n v="16166"/>
    <d v="2010-01-31T00:00:00"/>
    <d v="2010-02-01T00:00:00"/>
    <s v="February"/>
    <s v="2010"/>
    <n v="1"/>
    <b v="0"/>
    <s v="Critical"/>
    <n v="36"/>
    <n v="78.510000000000005"/>
    <n v="0.09"/>
    <x v="0"/>
    <n v="-10.06"/>
    <n v="2.1800000000000002"/>
    <n v="1.38"/>
    <s v="British Columbia"/>
    <x v="4"/>
    <s v="Small Business"/>
    <x v="0"/>
    <x v="6"/>
  </r>
  <r>
    <s v="Andrew Allen"/>
    <n v="16768"/>
    <d v="2009-07-25T00:00:00"/>
    <d v="2009-07-26T00:00:00"/>
    <s v="July"/>
    <s v="2009"/>
    <n v="1"/>
    <b v="0"/>
    <s v="High"/>
    <n v="9"/>
    <n v="101.47"/>
    <n v="0.03"/>
    <x v="0"/>
    <n v="-18.64"/>
    <n v="10.89"/>
    <n v="4.5"/>
    <s v="British Columbia"/>
    <x v="4"/>
    <s v="Corporate"/>
    <x v="0"/>
    <x v="1"/>
  </r>
  <r>
    <s v="Scott Cohen"/>
    <n v="17313"/>
    <d v="2009-05-07T00:00:00"/>
    <d v="2009-05-09T00:00:00"/>
    <s v="May"/>
    <s v="2009"/>
    <n v="2"/>
    <b v="0"/>
    <s v="High"/>
    <n v="27"/>
    <n v="130.49"/>
    <n v="7.0000000000000007E-2"/>
    <x v="2"/>
    <n v="47.09"/>
    <n v="4.76"/>
    <n v="0.88"/>
    <s v="British Columbia"/>
    <x v="4"/>
    <s v="Consumer"/>
    <x v="0"/>
    <x v="5"/>
  </r>
  <r>
    <s v="Carol Darley"/>
    <n v="17447"/>
    <d v="2012-05-18T00:00:00"/>
    <d v="2012-05-20T00:00:00"/>
    <s v="May"/>
    <s v="2012"/>
    <n v="2"/>
    <b v="0"/>
    <s v="low"/>
    <n v="42"/>
    <n v="861.41"/>
    <n v="0.01"/>
    <x v="0"/>
    <n v="128"/>
    <n v="18.97"/>
    <n v="9.5399999999999991"/>
    <s v="British Columbia"/>
    <x v="4"/>
    <s v="Home Office"/>
    <x v="0"/>
    <x v="5"/>
  </r>
  <r>
    <s v="Lauren Leatherbury"/>
    <n v="18145"/>
    <d v="2010-09-04T00:00:00"/>
    <d v="2010-09-05T00:00:00"/>
    <s v="September"/>
    <s v="2010"/>
    <n v="1"/>
    <b v="0"/>
    <s v="Medium"/>
    <n v="21"/>
    <n v="361.98"/>
    <n v="0"/>
    <x v="0"/>
    <n v="-55.61"/>
    <n v="15.99"/>
    <n v="9.4"/>
    <s v="British Columbia"/>
    <x v="4"/>
    <s v="Corporate"/>
    <x v="1"/>
    <x v="16"/>
  </r>
  <r>
    <s v="Eugene Moren"/>
    <n v="18215"/>
    <d v="2010-09-19T00:00:00"/>
    <d v="2010-09-20T00:00:00"/>
    <s v="September"/>
    <s v="2010"/>
    <n v="1"/>
    <b v="0"/>
    <s v="Medium"/>
    <n v="29"/>
    <n v="965.82"/>
    <n v="0.09"/>
    <x v="0"/>
    <n v="169.15"/>
    <n v="34.99"/>
    <n v="5.5"/>
    <s v="British Columbia"/>
    <x v="4"/>
    <s v="Home Office"/>
    <x v="1"/>
    <x v="7"/>
  </r>
  <r>
    <s v="Fred Harton"/>
    <n v="18598"/>
    <d v="2010-08-06T00:00:00"/>
    <d v="2010-08-09T00:00:00"/>
    <s v="August"/>
    <s v="2010"/>
    <n v="3"/>
    <b v="0"/>
    <s v="Critical"/>
    <n v="24"/>
    <n v="349.65"/>
    <n v="0.1"/>
    <x v="2"/>
    <n v="28.55"/>
    <n v="14.48"/>
    <n v="6.46"/>
    <s v="British Columbia"/>
    <x v="4"/>
    <s v="Home Office"/>
    <x v="0"/>
    <x v="2"/>
  </r>
  <r>
    <s v="Fred Harton"/>
    <n v="18598"/>
    <d v="2010-08-06T00:00:00"/>
    <d v="2010-08-08T00:00:00"/>
    <s v="August"/>
    <s v="2010"/>
    <n v="2"/>
    <b v="0"/>
    <s v="Critical"/>
    <n v="46"/>
    <n v="4814.12"/>
    <n v="0.03"/>
    <x v="0"/>
    <n v="855.14"/>
    <n v="102.3"/>
    <n v="21.26"/>
    <s v="British Columbia"/>
    <x v="4"/>
    <s v="Home Office"/>
    <x v="2"/>
    <x v="4"/>
  </r>
  <r>
    <s v="Cynthia Delaney"/>
    <n v="19234"/>
    <d v="2009-01-24T00:00:00"/>
    <d v="2009-01-24T00:00:00"/>
    <s v="January"/>
    <s v="2009"/>
    <n v="0"/>
    <s v="FREE DELIVERY"/>
    <s v="High"/>
    <n v="24"/>
    <n v="359.65"/>
    <n v="0.01"/>
    <x v="0"/>
    <n v="-11.15"/>
    <n v="14.42"/>
    <n v="6.75"/>
    <s v="British Columbia"/>
    <x v="4"/>
    <s v="Corporate"/>
    <x v="0"/>
    <x v="1"/>
  </r>
  <r>
    <s v="Carol Darley"/>
    <n v="19555"/>
    <d v="2010-02-11T00:00:00"/>
    <d v="2010-02-15T00:00:00"/>
    <s v="February"/>
    <s v="2010"/>
    <n v="4"/>
    <b v="0"/>
    <s v="low"/>
    <n v="36"/>
    <n v="246.24"/>
    <n v="0.08"/>
    <x v="0"/>
    <n v="-118.9"/>
    <n v="6.68"/>
    <n v="7.3"/>
    <s v="British Columbia"/>
    <x v="4"/>
    <s v="Small Business"/>
    <x v="0"/>
    <x v="5"/>
  </r>
  <r>
    <s v="Carol Darley"/>
    <n v="19555"/>
    <d v="2010-02-11T00:00:00"/>
    <d v="2010-02-18T00:00:00"/>
    <s v="February"/>
    <s v="2010"/>
    <n v="7"/>
    <b v="0"/>
    <s v="low"/>
    <n v="8"/>
    <n v="78.67"/>
    <n v="0"/>
    <x v="0"/>
    <n v="14.1"/>
    <n v="9.11"/>
    <n v="2.15"/>
    <s v="British Columbia"/>
    <x v="4"/>
    <s v="Small Business"/>
    <x v="0"/>
    <x v="5"/>
  </r>
  <r>
    <s v="Eugene Moren"/>
    <n v="19843"/>
    <d v="2010-07-29T00:00:00"/>
    <d v="2010-07-29T00:00:00"/>
    <s v="July"/>
    <s v="2010"/>
    <n v="0"/>
    <s v="FREE DELIVERY"/>
    <s v="Medium"/>
    <n v="33"/>
    <n v="4416.6509999999998"/>
    <n v="0.02"/>
    <x v="0"/>
    <n v="1020.41"/>
    <n v="155.99"/>
    <n v="8.99"/>
    <s v="British Columbia"/>
    <x v="4"/>
    <s v="Home Office"/>
    <x v="1"/>
    <x v="3"/>
  </r>
  <r>
    <s v="Lauren Leatherbury"/>
    <n v="20646"/>
    <d v="2011-03-30T00:00:00"/>
    <d v="2011-04-01T00:00:00"/>
    <s v="April"/>
    <s v="2011"/>
    <n v="2"/>
    <b v="0"/>
    <s v="Medium"/>
    <n v="41"/>
    <n v="1204.0844999999999"/>
    <n v="0.04"/>
    <x v="0"/>
    <n v="341.96"/>
    <n v="35.99"/>
    <n v="1.1000000000000001"/>
    <s v="British Columbia"/>
    <x v="4"/>
    <s v="Corporate"/>
    <x v="1"/>
    <x v="3"/>
  </r>
  <r>
    <s v="Carol Darley"/>
    <n v="21222"/>
    <d v="2009-02-03T00:00:00"/>
    <d v="2009-02-05T00:00:00"/>
    <s v="February"/>
    <s v="2009"/>
    <n v="2"/>
    <b v="0"/>
    <s v="Not Specified"/>
    <n v="36"/>
    <n v="181.39"/>
    <n v="0.1"/>
    <x v="0"/>
    <n v="-32.4"/>
    <n v="5.08"/>
    <n v="3.63"/>
    <s v="British Columbia"/>
    <x v="4"/>
    <s v="Home Office"/>
    <x v="2"/>
    <x v="4"/>
  </r>
  <r>
    <s v="Carol Darley"/>
    <n v="21222"/>
    <d v="2009-02-03T00:00:00"/>
    <d v="2009-02-05T00:00:00"/>
    <s v="February"/>
    <s v="2009"/>
    <n v="2"/>
    <b v="0"/>
    <s v="Not Specified"/>
    <n v="26"/>
    <n v="846.08150000000001"/>
    <n v="0.02"/>
    <x v="0"/>
    <n v="-120.93"/>
    <n v="35.99"/>
    <n v="5"/>
    <s v="British Columbia"/>
    <x v="4"/>
    <s v="Home Office"/>
    <x v="1"/>
    <x v="3"/>
  </r>
  <r>
    <s v="Fred Harton"/>
    <n v="22755"/>
    <d v="2009-03-30T00:00:00"/>
    <d v="2009-03-31T00:00:00"/>
    <s v="March"/>
    <s v="2009"/>
    <n v="1"/>
    <b v="0"/>
    <s v="Medium"/>
    <n v="35"/>
    <n v="187.84"/>
    <n v="0"/>
    <x v="0"/>
    <n v="-95.05"/>
    <n v="4.91"/>
    <n v="5.68"/>
    <s v="British Columbia"/>
    <x v="4"/>
    <s v="Home Office"/>
    <x v="0"/>
    <x v="2"/>
  </r>
  <r>
    <s v="Fred Harton"/>
    <n v="22755"/>
    <d v="2009-03-30T00:00:00"/>
    <d v="2009-04-01T00:00:00"/>
    <s v="April"/>
    <s v="2009"/>
    <n v="2"/>
    <b v="0"/>
    <s v="Medium"/>
    <n v="45"/>
    <n v="240.6"/>
    <n v="0.04"/>
    <x v="0"/>
    <n v="3.45"/>
    <n v="5.34"/>
    <n v="2.99"/>
    <s v="British Columbia"/>
    <x v="4"/>
    <s v="Home Office"/>
    <x v="0"/>
    <x v="2"/>
  </r>
  <r>
    <s v="Fred Harton"/>
    <n v="22755"/>
    <d v="2009-03-30T00:00:00"/>
    <d v="2009-04-01T00:00:00"/>
    <s v="April"/>
    <s v="2009"/>
    <n v="2"/>
    <b v="0"/>
    <s v="Medium"/>
    <n v="5"/>
    <n v="236.87799999999999"/>
    <n v="0.06"/>
    <x v="0"/>
    <n v="-275.25"/>
    <n v="55.99"/>
    <n v="5"/>
    <s v="British Columbia"/>
    <x v="4"/>
    <s v="Home Office"/>
    <x v="1"/>
    <x v="3"/>
  </r>
  <r>
    <s v="Barry Blumstein"/>
    <n v="23136"/>
    <d v="2009-09-25T00:00:00"/>
    <d v="2009-09-26T00:00:00"/>
    <s v="September"/>
    <s v="2009"/>
    <n v="1"/>
    <b v="0"/>
    <s v="Not Specified"/>
    <n v="41"/>
    <n v="9312.52"/>
    <n v="0.01"/>
    <x v="0"/>
    <n v="3039.37"/>
    <n v="218.08"/>
    <n v="18.059999999999999"/>
    <s v="British Columbia"/>
    <x v="4"/>
    <s v="Small Business"/>
    <x v="2"/>
    <x v="14"/>
  </r>
  <r>
    <s v="Barry Blumstein"/>
    <n v="23136"/>
    <d v="2009-09-25T00:00:00"/>
    <d v="2009-09-26T00:00:00"/>
    <s v="September"/>
    <s v="2009"/>
    <n v="1"/>
    <b v="0"/>
    <s v="Not Specified"/>
    <n v="43"/>
    <n v="220.47"/>
    <n v="0.04"/>
    <x v="0"/>
    <n v="-135.16"/>
    <n v="4.9800000000000004"/>
    <n v="4.62"/>
    <s v="British Columbia"/>
    <x v="4"/>
    <s v="Small Business"/>
    <x v="1"/>
    <x v="7"/>
  </r>
  <r>
    <s v="Cynthia Delaney"/>
    <n v="23685"/>
    <d v="2012-06-29T00:00:00"/>
    <d v="2012-06-30T00:00:00"/>
    <s v="June"/>
    <s v="2012"/>
    <n v="1"/>
    <b v="0"/>
    <s v="Not Specified"/>
    <n v="46"/>
    <n v="7928.5619999999999"/>
    <n v="0.08"/>
    <x v="0"/>
    <n v="2229.48"/>
    <n v="205.99"/>
    <n v="5"/>
    <s v="British Columbia"/>
    <x v="4"/>
    <s v="Corporate"/>
    <x v="1"/>
    <x v="3"/>
  </r>
  <r>
    <s v="Duane Noonan"/>
    <n v="23745"/>
    <d v="2012-12-05T00:00:00"/>
    <d v="2012-12-05T00:00:00"/>
    <s v="December"/>
    <s v="2012"/>
    <n v="0"/>
    <s v="FREE DELIVERY"/>
    <s v="low"/>
    <n v="12"/>
    <n v="715.8"/>
    <n v="0.06"/>
    <x v="0"/>
    <n v="-279.12"/>
    <n v="55.5"/>
    <n v="52.2"/>
    <s v="British Columbia"/>
    <x v="4"/>
    <s v="Corporate"/>
    <x v="2"/>
    <x v="4"/>
  </r>
  <r>
    <s v="Duane Noonan"/>
    <n v="23745"/>
    <d v="2012-12-05T00:00:00"/>
    <d v="2012-12-09T00:00:00"/>
    <s v="December"/>
    <s v="2012"/>
    <n v="4"/>
    <b v="0"/>
    <s v="low"/>
    <n v="47"/>
    <n v="10941.23"/>
    <n v="0"/>
    <x v="1"/>
    <n v="1687.07"/>
    <n v="227.55"/>
    <n v="32.479999999999997"/>
    <s v="British Columbia"/>
    <x v="4"/>
    <s v="Corporate"/>
    <x v="2"/>
    <x v="10"/>
  </r>
  <r>
    <s v="Cathy Armstrong"/>
    <n v="25571"/>
    <d v="2012-08-18T00:00:00"/>
    <d v="2012-08-20T00:00:00"/>
    <s v="August"/>
    <s v="2012"/>
    <n v="2"/>
    <b v="0"/>
    <s v="Critical"/>
    <n v="42"/>
    <n v="3749"/>
    <n v="0.08"/>
    <x v="0"/>
    <n v="-1032.1300000000001"/>
    <n v="89.83"/>
    <n v="35"/>
    <s v="British Columbia"/>
    <x v="4"/>
    <s v="Consumer"/>
    <x v="0"/>
    <x v="0"/>
  </r>
  <r>
    <s v="Cynthia Delaney"/>
    <n v="26053"/>
    <d v="2012-01-24T00:00:00"/>
    <d v="2012-01-24T00:00:00"/>
    <s v="January"/>
    <s v="2012"/>
    <n v="0"/>
    <s v="FREE DELIVERY"/>
    <s v="low"/>
    <n v="48"/>
    <n v="878.75"/>
    <n v="7.0000000000000007E-2"/>
    <x v="2"/>
    <n v="70.459999999999994"/>
    <n v="18.97"/>
    <n v="9.0299999999999994"/>
    <s v="British Columbia"/>
    <x v="4"/>
    <s v="Corporate"/>
    <x v="0"/>
    <x v="5"/>
  </r>
  <r>
    <s v="Art Miller"/>
    <n v="26277"/>
    <d v="2011-06-27T00:00:00"/>
    <d v="2011-06-28T00:00:00"/>
    <s v="June"/>
    <s v="2011"/>
    <n v="1"/>
    <b v="0"/>
    <s v="Medium"/>
    <n v="17"/>
    <n v="877.81"/>
    <n v="0.02"/>
    <x v="0"/>
    <n v="-44.4"/>
    <n v="49.99"/>
    <n v="19.989999999999998"/>
    <s v="British Columbia"/>
    <x v="4"/>
    <s v="Corporate"/>
    <x v="1"/>
    <x v="7"/>
  </r>
  <r>
    <s v="Art Miller"/>
    <n v="26374"/>
    <d v="2009-11-05T00:00:00"/>
    <d v="2009-11-06T00:00:00"/>
    <s v="November"/>
    <s v="2009"/>
    <n v="1"/>
    <b v="0"/>
    <s v="Not Specified"/>
    <n v="5"/>
    <n v="90.941500000000005"/>
    <n v="0.05"/>
    <x v="0"/>
    <n v="-109.42"/>
    <n v="20.99"/>
    <n v="3.3"/>
    <s v="British Columbia"/>
    <x v="4"/>
    <s v="Corporate"/>
    <x v="1"/>
    <x v="3"/>
  </r>
  <r>
    <s v="Eva Jacobs"/>
    <n v="26944"/>
    <d v="2009-11-07T00:00:00"/>
    <d v="2009-11-10T00:00:00"/>
    <s v="November"/>
    <s v="2009"/>
    <n v="3"/>
    <b v="0"/>
    <s v="Critical"/>
    <n v="6"/>
    <n v="453.87"/>
    <n v="0.02"/>
    <x v="0"/>
    <n v="-217.69"/>
    <n v="73.98"/>
    <n v="14.52"/>
    <s v="British Columbia"/>
    <x v="4"/>
    <s v="Home Office"/>
    <x v="1"/>
    <x v="7"/>
  </r>
  <r>
    <s v="Fred Harton"/>
    <n v="27013"/>
    <d v="2009-07-05T00:00:00"/>
    <d v="2009-07-09T00:00:00"/>
    <s v="July"/>
    <s v="2009"/>
    <n v="4"/>
    <b v="0"/>
    <s v="low"/>
    <n v="28"/>
    <n v="2232.15"/>
    <n v="0.05"/>
    <x v="0"/>
    <n v="-746.44"/>
    <n v="80.98"/>
    <n v="35"/>
    <s v="British Columbia"/>
    <x v="4"/>
    <s v="Home Office"/>
    <x v="0"/>
    <x v="0"/>
  </r>
  <r>
    <s v="Fred Harton"/>
    <n v="27013"/>
    <d v="2009-07-05T00:00:00"/>
    <d v="2009-07-05T00:00:00"/>
    <s v="July"/>
    <s v="2009"/>
    <n v="0"/>
    <s v="FREE DELIVERY"/>
    <s v="low"/>
    <n v="26"/>
    <n v="7007.19"/>
    <n v="0.05"/>
    <x v="0"/>
    <n v="-274.95"/>
    <n v="279.48"/>
    <n v="35"/>
    <s v="British Columbia"/>
    <x v="4"/>
    <s v="Home Office"/>
    <x v="0"/>
    <x v="0"/>
  </r>
  <r>
    <s v="Anthony O'Donnell"/>
    <n v="27904"/>
    <d v="2011-09-03T00:00:00"/>
    <d v="2011-09-04T00:00:00"/>
    <s v="September"/>
    <s v="2011"/>
    <n v="1"/>
    <b v="0"/>
    <s v="High"/>
    <n v="8"/>
    <n v="460.58949999999999"/>
    <n v="0.02"/>
    <x v="0"/>
    <n v="-171.2"/>
    <n v="65.989999999999995"/>
    <n v="8.99"/>
    <s v="British Columbia"/>
    <x v="4"/>
    <s v="Consumer"/>
    <x v="1"/>
    <x v="3"/>
  </r>
  <r>
    <s v="Art Foster"/>
    <n v="27974"/>
    <d v="2010-10-07T00:00:00"/>
    <d v="2010-10-09T00:00:00"/>
    <s v="October"/>
    <s v="2010"/>
    <n v="2"/>
    <b v="0"/>
    <s v="High"/>
    <n v="31"/>
    <n v="813.41"/>
    <n v="0.09"/>
    <x v="2"/>
    <n v="284.64999999999998"/>
    <n v="28.48"/>
    <n v="1.99"/>
    <s v="British Columbia"/>
    <x v="4"/>
    <s v="Home Office"/>
    <x v="1"/>
    <x v="7"/>
  </r>
  <r>
    <s v="Eva Jacobs"/>
    <n v="29767"/>
    <d v="2011-02-05T00:00:00"/>
    <d v="2011-02-06T00:00:00"/>
    <s v="February"/>
    <s v="2011"/>
    <n v="1"/>
    <b v="0"/>
    <s v="High"/>
    <n v="48"/>
    <n v="4153.0600000000004"/>
    <n v="0.06"/>
    <x v="0"/>
    <n v="1499.41"/>
    <n v="90.24"/>
    <n v="0.99"/>
    <s v="British Columbia"/>
    <x v="4"/>
    <s v="Home Office"/>
    <x v="0"/>
    <x v="1"/>
  </r>
  <r>
    <s v="Cathy Armstrong"/>
    <n v="29826"/>
    <d v="2009-09-24T00:00:00"/>
    <d v="2009-09-25T00:00:00"/>
    <s v="September"/>
    <s v="2009"/>
    <n v="1"/>
    <b v="0"/>
    <s v="Critical"/>
    <n v="9"/>
    <n v="157.63"/>
    <n v="0.06"/>
    <x v="0"/>
    <n v="-78.13"/>
    <n v="17.98"/>
    <n v="4"/>
    <s v="British Columbia"/>
    <x v="4"/>
    <s v="Consumer"/>
    <x v="1"/>
    <x v="7"/>
  </r>
  <r>
    <s v="Barry Blumstein"/>
    <n v="30566"/>
    <d v="2011-07-01T00:00:00"/>
    <d v="2011-07-03T00:00:00"/>
    <s v="July"/>
    <s v="2011"/>
    <n v="2"/>
    <b v="0"/>
    <s v="low"/>
    <n v="34"/>
    <n v="225.45"/>
    <n v="0.02"/>
    <x v="0"/>
    <n v="-193.39"/>
    <n v="6.48"/>
    <n v="9.5399999999999991"/>
    <s v="British Columbia"/>
    <x v="4"/>
    <s v="Small Business"/>
    <x v="0"/>
    <x v="5"/>
  </r>
  <r>
    <s v="Andrew Allen"/>
    <n v="30852"/>
    <d v="2009-05-14T00:00:00"/>
    <d v="2009-05-15T00:00:00"/>
    <s v="May"/>
    <s v="2009"/>
    <n v="1"/>
    <b v="0"/>
    <s v="Critical"/>
    <n v="35"/>
    <n v="2827.1424999999999"/>
    <n v="0.01"/>
    <x v="0"/>
    <n v="713.88"/>
    <n v="95.99"/>
    <n v="4.9000000000000004"/>
    <s v="British Columbia"/>
    <x v="4"/>
    <s v="Corporate"/>
    <x v="1"/>
    <x v="3"/>
  </r>
  <r>
    <s v="Christopher Martinez"/>
    <n v="31204"/>
    <d v="2010-08-21T00:00:00"/>
    <d v="2010-08-26T00:00:00"/>
    <s v="August"/>
    <s v="2010"/>
    <n v="5"/>
    <b v="0"/>
    <s v="low"/>
    <n v="14"/>
    <n v="215.52"/>
    <n v="0.02"/>
    <x v="0"/>
    <n v="75.83"/>
    <n v="14.34"/>
    <n v="5"/>
    <s v="British Columbia"/>
    <x v="4"/>
    <s v="Small Business"/>
    <x v="2"/>
    <x v="4"/>
  </r>
  <r>
    <s v="Christopher Martinez"/>
    <n v="31204"/>
    <d v="2010-08-21T00:00:00"/>
    <d v="2010-08-21T00:00:00"/>
    <s v="August"/>
    <s v="2010"/>
    <n v="0"/>
    <s v="FREE DELIVERY"/>
    <s v="low"/>
    <n v="8"/>
    <n v="10.46"/>
    <n v="0"/>
    <x v="0"/>
    <n v="-0.89"/>
    <n v="1.1399999999999999"/>
    <n v="0.7"/>
    <s v="British Columbia"/>
    <x v="4"/>
    <s v="Small Business"/>
    <x v="0"/>
    <x v="6"/>
  </r>
  <r>
    <s v="Andrew Allen"/>
    <n v="32513"/>
    <d v="2012-02-02T00:00:00"/>
    <d v="2012-02-07T00:00:00"/>
    <s v="February"/>
    <s v="2012"/>
    <n v="5"/>
    <b v="0"/>
    <s v="low"/>
    <n v="23"/>
    <n v="3982.21"/>
    <n v="0.03"/>
    <x v="0"/>
    <n v="1413.94"/>
    <n v="165.98"/>
    <n v="19.989999999999998"/>
    <s v="British Columbia"/>
    <x v="4"/>
    <s v="Corporate"/>
    <x v="0"/>
    <x v="2"/>
  </r>
  <r>
    <s v="Andrew Allen"/>
    <n v="32513"/>
    <d v="2012-02-02T00:00:00"/>
    <d v="2012-02-07T00:00:00"/>
    <s v="February"/>
    <s v="2012"/>
    <n v="5"/>
    <b v="0"/>
    <s v="low"/>
    <n v="40"/>
    <n v="66.55"/>
    <n v="0.01"/>
    <x v="0"/>
    <n v="-15.13"/>
    <n v="1.6"/>
    <n v="1.29"/>
    <s v="British Columbia"/>
    <x v="4"/>
    <s v="Corporate"/>
    <x v="0"/>
    <x v="12"/>
  </r>
  <r>
    <s v="Fred Harton"/>
    <n v="32641"/>
    <d v="2010-03-21T00:00:00"/>
    <d v="2010-03-22T00:00:00"/>
    <s v="March"/>
    <s v="2010"/>
    <n v="1"/>
    <b v="0"/>
    <s v="High"/>
    <n v="18"/>
    <n v="167.53"/>
    <n v="0.05"/>
    <x v="0"/>
    <n v="-9.57"/>
    <n v="8.85"/>
    <n v="5.6"/>
    <s v="British Columbia"/>
    <x v="4"/>
    <s v="Home Office"/>
    <x v="0"/>
    <x v="2"/>
  </r>
  <r>
    <s v="Anthony Rawles"/>
    <n v="33729"/>
    <d v="2012-09-19T00:00:00"/>
    <d v="2012-09-20T00:00:00"/>
    <s v="September"/>
    <s v="2012"/>
    <n v="1"/>
    <b v="0"/>
    <s v="Not Specified"/>
    <n v="26"/>
    <n v="6995.56"/>
    <n v="7.0000000000000007E-2"/>
    <x v="0"/>
    <n v="-286.58"/>
    <n v="279.48"/>
    <n v="35"/>
    <s v="British Columbia"/>
    <x v="4"/>
    <s v="Small Business"/>
    <x v="0"/>
    <x v="0"/>
  </r>
  <r>
    <s v="Barry Blumstein"/>
    <n v="34083"/>
    <d v="2012-02-05T00:00:00"/>
    <d v="2012-02-05T00:00:00"/>
    <s v="February"/>
    <s v="2012"/>
    <n v="0"/>
    <s v="FREE DELIVERY"/>
    <s v="Not Specified"/>
    <n v="29"/>
    <n v="1415.1479999999999"/>
    <n v="0.02"/>
    <x v="2"/>
    <n v="-64.94"/>
    <n v="55.99"/>
    <n v="5"/>
    <s v="British Columbia"/>
    <x v="4"/>
    <s v="Small Business"/>
    <x v="1"/>
    <x v="3"/>
  </r>
  <r>
    <s v="Greg Matthias"/>
    <n v="34275"/>
    <d v="2009-07-01T00:00:00"/>
    <d v="2009-07-06T00:00:00"/>
    <s v="July"/>
    <s v="2009"/>
    <n v="5"/>
    <b v="0"/>
    <s v="low"/>
    <n v="3"/>
    <n v="6041.01"/>
    <n v="0.04"/>
    <x v="1"/>
    <n v="-4793"/>
    <n v="2036.48"/>
    <n v="14.7"/>
    <s v="British Columbia"/>
    <x v="4"/>
    <s v="Small Business"/>
    <x v="1"/>
    <x v="16"/>
  </r>
  <r>
    <s v="Carol Darley"/>
    <n v="34532"/>
    <d v="2012-12-11T00:00:00"/>
    <d v="2012-12-18T00:00:00"/>
    <s v="December"/>
    <s v="2012"/>
    <n v="7"/>
    <b v="0"/>
    <s v="low"/>
    <n v="41"/>
    <n v="1234.3599999999999"/>
    <n v="0.04"/>
    <x v="2"/>
    <n v="-84.77"/>
    <n v="30.98"/>
    <n v="19.510000000000002"/>
    <s v="British Columbia"/>
    <x v="4"/>
    <s v="Small Business"/>
    <x v="0"/>
    <x v="8"/>
  </r>
  <r>
    <s v="Lauren Leatherbury"/>
    <n v="35139"/>
    <d v="2010-01-18T00:00:00"/>
    <d v="2010-01-19T00:00:00"/>
    <s v="January"/>
    <s v="2010"/>
    <n v="1"/>
    <b v="0"/>
    <s v="High"/>
    <n v="3"/>
    <n v="10380.34"/>
    <n v="0.05"/>
    <x v="1"/>
    <n v="-8389.4699999999993"/>
    <n v="3502.14"/>
    <n v="8.73"/>
    <s v="British Columbia"/>
    <x v="4"/>
    <s v="Home Office"/>
    <x v="1"/>
    <x v="16"/>
  </r>
  <r>
    <s v="Lauren Leatherbury"/>
    <n v="35139"/>
    <d v="2010-01-18T00:00:00"/>
    <d v="2010-01-20T00:00:00"/>
    <s v="January"/>
    <s v="2010"/>
    <n v="2"/>
    <b v="0"/>
    <s v="High"/>
    <n v="25"/>
    <n v="854.9"/>
    <n v="0.05"/>
    <x v="0"/>
    <n v="76.87"/>
    <n v="34.58"/>
    <n v="8.99"/>
    <s v="British Columbia"/>
    <x v="4"/>
    <s v="Home Office"/>
    <x v="0"/>
    <x v="12"/>
  </r>
  <r>
    <s v="Lauren Leatherbury"/>
    <n v="35139"/>
    <d v="2010-01-18T00:00:00"/>
    <d v="2010-01-20T00:00:00"/>
    <s v="January"/>
    <s v="2010"/>
    <n v="2"/>
    <b v="0"/>
    <s v="High"/>
    <n v="32"/>
    <n v="389.98"/>
    <n v="7.0000000000000007E-2"/>
    <x v="0"/>
    <n v="-14.98"/>
    <n v="12.21"/>
    <n v="4.8099999999999996"/>
    <s v="British Columbia"/>
    <x v="4"/>
    <s v="Home Office"/>
    <x v="0"/>
    <x v="0"/>
  </r>
  <r>
    <s v="Barry Blumstein"/>
    <n v="35239"/>
    <d v="2011-11-12T00:00:00"/>
    <d v="2011-11-13T00:00:00"/>
    <s v="November"/>
    <s v="2011"/>
    <n v="1"/>
    <b v="0"/>
    <s v="Critical"/>
    <n v="21"/>
    <n v="109.29"/>
    <n v="0.08"/>
    <x v="0"/>
    <n v="-77.08"/>
    <n v="5.28"/>
    <n v="6.26"/>
    <s v="British Columbia"/>
    <x v="4"/>
    <s v="Small Business"/>
    <x v="0"/>
    <x v="5"/>
  </r>
  <r>
    <s v="Barry Blumstein"/>
    <n v="35239"/>
    <d v="2011-11-12T00:00:00"/>
    <d v="2011-11-14T00:00:00"/>
    <s v="November"/>
    <s v="2011"/>
    <n v="2"/>
    <b v="0"/>
    <s v="Critical"/>
    <n v="38"/>
    <n v="2257.88"/>
    <n v="0.01"/>
    <x v="0"/>
    <n v="474.98"/>
    <n v="59.76"/>
    <n v="9.7100000000000009"/>
    <s v="British Columbia"/>
    <x v="4"/>
    <s v="Small Business"/>
    <x v="0"/>
    <x v="0"/>
  </r>
  <r>
    <s v="Cynthia Delaney"/>
    <n v="35875"/>
    <d v="2011-06-14T00:00:00"/>
    <d v="2011-06-14T00:00:00"/>
    <s v="June"/>
    <s v="2011"/>
    <n v="0"/>
    <s v="FREE DELIVERY"/>
    <s v="High"/>
    <n v="31"/>
    <n v="348.92"/>
    <n v="0.06"/>
    <x v="0"/>
    <n v="28.47"/>
    <n v="10.98"/>
    <n v="3.37"/>
    <s v="British Columbia"/>
    <x v="4"/>
    <s v="Corporate"/>
    <x v="0"/>
    <x v="15"/>
  </r>
  <r>
    <s v="Sanjit Jacobs"/>
    <n v="37125"/>
    <d v="2010-01-14T00:00:00"/>
    <d v="2010-01-15T00:00:00"/>
    <s v="January"/>
    <s v="2010"/>
    <n v="1"/>
    <b v="0"/>
    <s v="High"/>
    <n v="46"/>
    <n v="72.180000000000007"/>
    <n v="0"/>
    <x v="0"/>
    <n v="11.83"/>
    <n v="1.48"/>
    <n v="0.7"/>
    <s v="British Columbia"/>
    <x v="4"/>
    <s v="Consumer"/>
    <x v="0"/>
    <x v="6"/>
  </r>
  <r>
    <s v="Anthony O'Donnell"/>
    <n v="37158"/>
    <d v="2012-09-22T00:00:00"/>
    <d v="2012-09-27T00:00:00"/>
    <s v="September"/>
    <s v="2012"/>
    <n v="5"/>
    <b v="0"/>
    <s v="low"/>
    <n v="25"/>
    <n v="172.04"/>
    <n v="0.05"/>
    <x v="0"/>
    <n v="-85.11"/>
    <n v="6.48"/>
    <n v="7.37"/>
    <s v="British Columbia"/>
    <x v="4"/>
    <s v="Consumer"/>
    <x v="0"/>
    <x v="5"/>
  </r>
  <r>
    <s v="Fred Harton"/>
    <n v="37380"/>
    <d v="2011-04-01T00:00:00"/>
    <d v="2011-04-02T00:00:00"/>
    <s v="April"/>
    <s v="2011"/>
    <n v="1"/>
    <b v="0"/>
    <s v="Critical"/>
    <n v="29"/>
    <n v="737.38"/>
    <n v="0.08"/>
    <x v="0"/>
    <n v="90.04"/>
    <n v="26.64"/>
    <n v="5.3"/>
    <s v="British Columbia"/>
    <x v="4"/>
    <s v="Home Office"/>
    <x v="2"/>
    <x v="14"/>
  </r>
  <r>
    <s v="Fred Harton"/>
    <n v="37380"/>
    <d v="2011-04-01T00:00:00"/>
    <d v="2011-04-02T00:00:00"/>
    <s v="April"/>
    <s v="2011"/>
    <n v="1"/>
    <b v="0"/>
    <s v="Critical"/>
    <n v="47"/>
    <n v="507.18"/>
    <n v="0"/>
    <x v="0"/>
    <n v="74.73"/>
    <n v="9.99"/>
    <n v="4.78"/>
    <s v="British Columbia"/>
    <x v="4"/>
    <s v="Home Office"/>
    <x v="0"/>
    <x v="5"/>
  </r>
  <r>
    <s v="Fred Harton"/>
    <n v="37380"/>
    <d v="2011-04-01T00:00:00"/>
    <d v="2011-04-02T00:00:00"/>
    <s v="April"/>
    <s v="2011"/>
    <n v="1"/>
    <b v="0"/>
    <s v="Critical"/>
    <n v="42"/>
    <n v="151.19"/>
    <n v="7.0000000000000007E-2"/>
    <x v="0"/>
    <n v="27.37"/>
    <n v="3.55"/>
    <n v="1.43"/>
    <s v="British Columbia"/>
    <x v="4"/>
    <s v="Home Office"/>
    <x v="0"/>
    <x v="6"/>
  </r>
  <r>
    <s v="Anthony O'Donnell"/>
    <n v="37445"/>
    <d v="2012-02-18T00:00:00"/>
    <d v="2012-02-19T00:00:00"/>
    <s v="February"/>
    <s v="2012"/>
    <n v="1"/>
    <b v="0"/>
    <s v="High"/>
    <n v="37"/>
    <n v="2180.23"/>
    <n v="0.05"/>
    <x v="0"/>
    <n v="660.25"/>
    <n v="60.22"/>
    <n v="3.5"/>
    <s v="British Columbia"/>
    <x v="4"/>
    <s v="Corporate"/>
    <x v="0"/>
    <x v="1"/>
  </r>
  <r>
    <s v="Eva Jacobs"/>
    <n v="38212"/>
    <d v="2011-04-04T00:00:00"/>
    <d v="2011-04-05T00:00:00"/>
    <s v="April"/>
    <s v="2011"/>
    <n v="1"/>
    <b v="0"/>
    <s v="Medium"/>
    <n v="24"/>
    <n v="123.75"/>
    <n v="0.09"/>
    <x v="2"/>
    <n v="55.42"/>
    <n v="4.9800000000000004"/>
    <n v="0.49"/>
    <s v="British Columbia"/>
    <x v="4"/>
    <s v="Home Office"/>
    <x v="0"/>
    <x v="11"/>
  </r>
  <r>
    <s v="Eva Jacobs"/>
    <n v="38212"/>
    <d v="2011-04-04T00:00:00"/>
    <d v="2011-04-06T00:00:00"/>
    <s v="April"/>
    <s v="2011"/>
    <n v="2"/>
    <b v="0"/>
    <s v="Medium"/>
    <n v="46"/>
    <n v="3533.97"/>
    <n v="7.0000000000000007E-2"/>
    <x v="0"/>
    <n v="-1329.81"/>
    <n v="80.98"/>
    <n v="35"/>
    <s v="British Columbia"/>
    <x v="4"/>
    <s v="Home Office"/>
    <x v="0"/>
    <x v="0"/>
  </r>
  <r>
    <s v="Eva Jacobs"/>
    <n v="38212"/>
    <d v="2011-04-04T00:00:00"/>
    <d v="2011-04-06T00:00:00"/>
    <s v="April"/>
    <s v="2011"/>
    <n v="2"/>
    <b v="0"/>
    <s v="Medium"/>
    <n v="38"/>
    <n v="3821.4045000000001"/>
    <n v="0"/>
    <x v="0"/>
    <n v="1256.97"/>
    <n v="115.99"/>
    <n v="2.5"/>
    <s v="British Columbia"/>
    <x v="4"/>
    <s v="Home Office"/>
    <x v="1"/>
    <x v="3"/>
  </r>
  <r>
    <s v="Ken Lonsdale"/>
    <n v="38240"/>
    <d v="2009-12-19T00:00:00"/>
    <d v="2009-12-21T00:00:00"/>
    <s v="December"/>
    <s v="2009"/>
    <n v="2"/>
    <b v="0"/>
    <s v="High"/>
    <n v="42"/>
    <n v="1651.07"/>
    <n v="0.09"/>
    <x v="0"/>
    <n v="-100.49"/>
    <n v="40.98"/>
    <n v="6.5"/>
    <s v="British Columbia"/>
    <x v="4"/>
    <s v="Consumer"/>
    <x v="1"/>
    <x v="7"/>
  </r>
  <r>
    <s v="Duane Noonan"/>
    <n v="38661"/>
    <d v="2012-02-12T00:00:00"/>
    <d v="2012-02-13T00:00:00"/>
    <s v="February"/>
    <s v="2012"/>
    <n v="1"/>
    <b v="0"/>
    <s v="High"/>
    <n v="48"/>
    <n v="326.10000000000002"/>
    <n v="0.04"/>
    <x v="0"/>
    <n v="-118.74"/>
    <n v="6.48"/>
    <n v="6.6"/>
    <s v="British Columbia"/>
    <x v="4"/>
    <s v="Corporate"/>
    <x v="0"/>
    <x v="5"/>
  </r>
  <r>
    <s v="Duane Noonan"/>
    <n v="38661"/>
    <d v="2012-02-12T00:00:00"/>
    <d v="2012-02-15T00:00:00"/>
    <s v="February"/>
    <s v="2012"/>
    <n v="3"/>
    <b v="0"/>
    <s v="High"/>
    <n v="6"/>
    <n v="170.374"/>
    <n v="0.09"/>
    <x v="0"/>
    <n v="-67.13"/>
    <n v="35.99"/>
    <n v="0.99"/>
    <s v="British Columbia"/>
    <x v="4"/>
    <s v="Corporate"/>
    <x v="1"/>
    <x v="3"/>
  </r>
  <r>
    <s v="Eva Jacobs"/>
    <n v="39110"/>
    <d v="2010-02-05T00:00:00"/>
    <d v="2010-02-05T00:00:00"/>
    <s v="February"/>
    <s v="2010"/>
    <n v="0"/>
    <s v="FREE DELIVERY"/>
    <s v="Medium"/>
    <n v="14"/>
    <n v="2595.0700000000002"/>
    <n v="0.1"/>
    <x v="0"/>
    <n v="1217.19"/>
    <n v="194.3"/>
    <n v="11.54"/>
    <s v="British Columbia"/>
    <x v="4"/>
    <s v="Home Office"/>
    <x v="2"/>
    <x v="4"/>
  </r>
  <r>
    <s v="Lauren Leatherbury"/>
    <n v="39235"/>
    <d v="2010-07-14T00:00:00"/>
    <d v="2010-07-16T00:00:00"/>
    <s v="July"/>
    <s v="2010"/>
    <n v="2"/>
    <b v="0"/>
    <s v="Medium"/>
    <n v="34"/>
    <n v="801.98"/>
    <n v="0"/>
    <x v="0"/>
    <n v="-99.95"/>
    <n v="21.66"/>
    <n v="13.99"/>
    <s v="British Columbia"/>
    <x v="4"/>
    <s v="Corporate"/>
    <x v="0"/>
    <x v="1"/>
  </r>
  <r>
    <s v="Greg Matthias"/>
    <n v="39270"/>
    <d v="2011-02-06T00:00:00"/>
    <d v="2011-02-06T00:00:00"/>
    <s v="February"/>
    <s v="2011"/>
    <n v="0"/>
    <s v="FREE DELIVERY"/>
    <s v="High"/>
    <n v="11"/>
    <n v="65.78"/>
    <n v="7.0000000000000007E-2"/>
    <x v="0"/>
    <n v="-17.420000000000002"/>
    <n v="5.81"/>
    <n v="3.37"/>
    <s v="British Columbia"/>
    <x v="4"/>
    <s v="Home Office"/>
    <x v="0"/>
    <x v="6"/>
  </r>
  <r>
    <s v="Lauren Leatherbury"/>
    <n v="39586"/>
    <d v="2011-05-19T00:00:00"/>
    <d v="2011-05-21T00:00:00"/>
    <s v="May"/>
    <s v="2011"/>
    <n v="2"/>
    <b v="0"/>
    <s v="Not Specified"/>
    <n v="1"/>
    <n v="10.48"/>
    <n v="0.04"/>
    <x v="0"/>
    <n v="-5.44"/>
    <n v="3.52"/>
    <n v="6.83"/>
    <s v="British Columbia"/>
    <x v="4"/>
    <s v="Corporate"/>
    <x v="0"/>
    <x v="2"/>
  </r>
  <r>
    <s v="Greg Matthias"/>
    <n v="39812"/>
    <d v="2009-06-20T00:00:00"/>
    <d v="2009-06-22T00:00:00"/>
    <s v="June"/>
    <s v="2009"/>
    <n v="2"/>
    <b v="0"/>
    <s v="Not Specified"/>
    <n v="40"/>
    <n v="323.63"/>
    <n v="0.05"/>
    <x v="0"/>
    <n v="-205.49"/>
    <n v="8.0399999999999991"/>
    <n v="8.94"/>
    <s v="British Columbia"/>
    <x v="4"/>
    <s v="Home Office"/>
    <x v="0"/>
    <x v="2"/>
  </r>
  <r>
    <s v="Art Foster"/>
    <n v="40673"/>
    <d v="2012-02-17T00:00:00"/>
    <d v="2012-02-22T00:00:00"/>
    <s v="February"/>
    <s v="2012"/>
    <n v="5"/>
    <b v="0"/>
    <s v="low"/>
    <n v="14"/>
    <n v="157.49"/>
    <n v="0.02"/>
    <x v="0"/>
    <n v="62.54"/>
    <n v="10.94"/>
    <n v="1.39"/>
    <s v="British Columbia"/>
    <x v="4"/>
    <s v="Home Office"/>
    <x v="0"/>
    <x v="8"/>
  </r>
  <r>
    <s v="Art Miller"/>
    <n v="41413"/>
    <d v="2011-11-16T00:00:00"/>
    <d v="2011-11-23T00:00:00"/>
    <s v="November"/>
    <s v="2011"/>
    <n v="7"/>
    <b v="0"/>
    <s v="low"/>
    <n v="17"/>
    <n v="10134.549999999999"/>
    <n v="0.08"/>
    <x v="0"/>
    <n v="-597.21"/>
    <n v="599.99"/>
    <n v="24.49"/>
    <s v="British Columbia"/>
    <x v="4"/>
    <s v="Corporate"/>
    <x v="1"/>
    <x v="13"/>
  </r>
  <r>
    <s v="Art Miller"/>
    <n v="41413"/>
    <d v="2011-11-16T00:00:00"/>
    <d v="2011-11-18T00:00:00"/>
    <s v="November"/>
    <s v="2011"/>
    <n v="2"/>
    <b v="0"/>
    <s v="low"/>
    <n v="46"/>
    <n v="1765.64"/>
    <n v="0.08"/>
    <x v="0"/>
    <n v="108.65"/>
    <n v="40.97"/>
    <n v="14.45"/>
    <s v="British Columbia"/>
    <x v="4"/>
    <s v="Corporate"/>
    <x v="2"/>
    <x v="4"/>
  </r>
  <r>
    <s v="Art Miller"/>
    <n v="41413"/>
    <d v="2011-11-16T00:00:00"/>
    <d v="2011-11-20T00:00:00"/>
    <s v="November"/>
    <s v="2011"/>
    <n v="4"/>
    <b v="0"/>
    <s v="low"/>
    <n v="23"/>
    <n v="156.5"/>
    <n v="0.01"/>
    <x v="0"/>
    <n v="-49.6"/>
    <n v="6.48"/>
    <n v="6"/>
    <s v="British Columbia"/>
    <x v="4"/>
    <s v="Corporate"/>
    <x v="0"/>
    <x v="5"/>
  </r>
  <r>
    <s v="Art Miller"/>
    <n v="41824"/>
    <d v="2010-07-04T00:00:00"/>
    <d v="2010-07-05T00:00:00"/>
    <s v="July"/>
    <s v="2010"/>
    <n v="1"/>
    <b v="0"/>
    <s v="Not Specified"/>
    <n v="8"/>
    <n v="157.51"/>
    <n v="0.01"/>
    <x v="0"/>
    <n v="46.48"/>
    <n v="18.940000000000001"/>
    <n v="1.49"/>
    <s v="British Columbia"/>
    <x v="4"/>
    <s v="Corporate"/>
    <x v="0"/>
    <x v="2"/>
  </r>
  <r>
    <s v="Art Miller"/>
    <n v="41824"/>
    <d v="2010-07-04T00:00:00"/>
    <d v="2010-07-06T00:00:00"/>
    <s v="July"/>
    <s v="2010"/>
    <n v="2"/>
    <b v="0"/>
    <s v="Not Specified"/>
    <n v="33"/>
    <n v="97.78"/>
    <n v="0.09"/>
    <x v="0"/>
    <n v="-31.22"/>
    <n v="2.98"/>
    <n v="2.0299999999999998"/>
    <s v="British Columbia"/>
    <x v="4"/>
    <s v="Corporate"/>
    <x v="0"/>
    <x v="12"/>
  </r>
  <r>
    <s v="Ken Lonsdale"/>
    <n v="42628"/>
    <d v="2011-05-05T00:00:00"/>
    <d v="2011-05-07T00:00:00"/>
    <s v="May"/>
    <s v="2011"/>
    <n v="2"/>
    <b v="0"/>
    <s v="Not Specified"/>
    <n v="4"/>
    <n v="1199.336"/>
    <n v="0.01"/>
    <x v="1"/>
    <n v="224.8"/>
    <n v="349.45"/>
    <n v="60"/>
    <s v="British Columbia"/>
    <x v="4"/>
    <s v="Consumer"/>
    <x v="2"/>
    <x v="10"/>
  </r>
  <r>
    <s v="Fred Harton"/>
    <n v="42722"/>
    <d v="2012-10-07T00:00:00"/>
    <d v="2012-10-08T00:00:00"/>
    <s v="October"/>
    <s v="2012"/>
    <n v="1"/>
    <b v="0"/>
    <s v="Not Specified"/>
    <n v="23"/>
    <n v="1152.1600000000001"/>
    <n v="0"/>
    <x v="0"/>
    <n v="286.98"/>
    <n v="48.92"/>
    <n v="4.5"/>
    <s v="British Columbia"/>
    <x v="4"/>
    <s v="Home Office"/>
    <x v="0"/>
    <x v="1"/>
  </r>
  <r>
    <s v="Fred Harton"/>
    <n v="42722"/>
    <d v="2012-10-07T00:00:00"/>
    <d v="2012-10-09T00:00:00"/>
    <s v="October"/>
    <s v="2012"/>
    <n v="2"/>
    <b v="0"/>
    <s v="Not Specified"/>
    <n v="2"/>
    <n v="19.899999999999999"/>
    <n v="7.0000000000000007E-2"/>
    <x v="0"/>
    <n v="15.97"/>
    <n v="7.38"/>
    <n v="5.21"/>
    <s v="British Columbia"/>
    <x v="4"/>
    <s v="Home Office"/>
    <x v="2"/>
    <x v="4"/>
  </r>
  <r>
    <s v="Anthony Rawles"/>
    <n v="42753"/>
    <d v="2012-01-18T00:00:00"/>
    <d v="2012-01-20T00:00:00"/>
    <s v="January"/>
    <s v="2012"/>
    <n v="2"/>
    <b v="0"/>
    <s v="Medium"/>
    <n v="45"/>
    <n v="4072.8175000000001"/>
    <n v="0.1"/>
    <x v="0"/>
    <n v="897.36"/>
    <n v="115.99"/>
    <n v="3"/>
    <s v="British Columbia"/>
    <x v="4"/>
    <s v="Small Business"/>
    <x v="1"/>
    <x v="3"/>
  </r>
  <r>
    <s v="Lauren Leatherbury"/>
    <n v="43013"/>
    <d v="2011-04-22T00:00:00"/>
    <d v="2011-04-27T00:00:00"/>
    <s v="April"/>
    <s v="2011"/>
    <n v="5"/>
    <b v="0"/>
    <s v="low"/>
    <n v="43"/>
    <n v="1438.33"/>
    <n v="0.08"/>
    <x v="0"/>
    <n v="163.38"/>
    <n v="34.76"/>
    <n v="8.2200000000000006"/>
    <s v="British Columbia"/>
    <x v="4"/>
    <s v="Home Office"/>
    <x v="0"/>
    <x v="0"/>
  </r>
  <r>
    <s v="Greg Matthias"/>
    <n v="44198"/>
    <d v="2011-01-04T00:00:00"/>
    <d v="2011-01-04T00:00:00"/>
    <s v="January"/>
    <s v="2011"/>
    <n v="0"/>
    <s v="FREE DELIVERY"/>
    <s v="Critical"/>
    <n v="35"/>
    <n v="625.94849999999997"/>
    <n v="0.04"/>
    <x v="2"/>
    <n v="-87.02"/>
    <n v="20.99"/>
    <n v="3.3"/>
    <s v="British Columbia"/>
    <x v="4"/>
    <s v="Home Office"/>
    <x v="1"/>
    <x v="3"/>
  </r>
  <r>
    <s v="Eva Jacobs"/>
    <n v="44451"/>
    <d v="2011-09-11T00:00:00"/>
    <d v="2011-09-15T00:00:00"/>
    <s v="September"/>
    <s v="2011"/>
    <n v="4"/>
    <b v="0"/>
    <s v="low"/>
    <n v="4"/>
    <n v="12.49"/>
    <n v="0.08"/>
    <x v="0"/>
    <n v="-13.5"/>
    <n v="1.98"/>
    <n v="4.7699999999999996"/>
    <s v="British Columbia"/>
    <x v="4"/>
    <s v="Home Office"/>
    <x v="0"/>
    <x v="2"/>
  </r>
  <r>
    <s v="Greg Matthias"/>
    <n v="44576"/>
    <d v="2009-12-25T00:00:00"/>
    <d v="2009-12-26T00:00:00"/>
    <s v="December"/>
    <s v="2009"/>
    <n v="1"/>
    <b v="0"/>
    <s v="Not Specified"/>
    <n v="30"/>
    <n v="1653.607"/>
    <n v="0.02"/>
    <x v="0"/>
    <n v="294.97000000000003"/>
    <n v="65.989999999999995"/>
    <n v="5.31"/>
    <s v="British Columbia"/>
    <x v="4"/>
    <s v="Small Business"/>
    <x v="1"/>
    <x v="3"/>
  </r>
  <r>
    <s v="Anthony Rawles"/>
    <n v="44834"/>
    <d v="2009-04-20T00:00:00"/>
    <d v="2009-04-20T00:00:00"/>
    <s v="April"/>
    <s v="2009"/>
    <n v="0"/>
    <s v="FREE DELIVERY"/>
    <s v="Medium"/>
    <n v="13"/>
    <n v="248.76"/>
    <n v="0.1"/>
    <x v="2"/>
    <n v="35.090000000000003"/>
    <n v="19.98"/>
    <n v="5.77"/>
    <s v="British Columbia"/>
    <x v="4"/>
    <s v="Small Business"/>
    <x v="0"/>
    <x v="5"/>
  </r>
  <r>
    <s v="Anthony Rawles"/>
    <n v="44834"/>
    <d v="2009-04-20T00:00:00"/>
    <d v="2009-04-21T00:00:00"/>
    <s v="April"/>
    <s v="2009"/>
    <n v="1"/>
    <b v="0"/>
    <s v="Medium"/>
    <n v="43"/>
    <n v="10984.05"/>
    <n v="0.06"/>
    <x v="1"/>
    <n v="785.63"/>
    <n v="259.70999999999998"/>
    <n v="66.67"/>
    <s v="British Columbia"/>
    <x v="4"/>
    <s v="Small Business"/>
    <x v="2"/>
    <x v="10"/>
  </r>
  <r>
    <s v="Ken Lonsdale"/>
    <n v="46053"/>
    <d v="2012-09-13T00:00:00"/>
    <d v="2012-09-14T00:00:00"/>
    <s v="September"/>
    <s v="2012"/>
    <n v="1"/>
    <b v="0"/>
    <s v="High"/>
    <n v="31"/>
    <n v="2447.1075000000001"/>
    <n v="0"/>
    <x v="0"/>
    <n v="856.96"/>
    <n v="85.99"/>
    <n v="0.99"/>
    <s v="British Columbia"/>
    <x v="4"/>
    <s v="Consumer"/>
    <x v="1"/>
    <x v="3"/>
  </r>
  <r>
    <s v="Greg Matthias"/>
    <n v="47329"/>
    <d v="2010-02-10T00:00:00"/>
    <d v="2010-02-15T00:00:00"/>
    <s v="February"/>
    <s v="2010"/>
    <n v="5"/>
    <b v="0"/>
    <s v="low"/>
    <n v="2"/>
    <n v="26.64"/>
    <n v="0.09"/>
    <x v="2"/>
    <n v="-13.88"/>
    <n v="11.55"/>
    <n v="2.36"/>
    <s v="British Columbia"/>
    <x v="4"/>
    <s v="Home Office"/>
    <x v="0"/>
    <x v="12"/>
  </r>
  <r>
    <s v="Greg Matthias"/>
    <n v="47329"/>
    <d v="2010-02-10T00:00:00"/>
    <d v="2010-02-19T00:00:00"/>
    <s v="February"/>
    <s v="2010"/>
    <n v="9"/>
    <b v="0"/>
    <s v="low"/>
    <n v="16"/>
    <n v="88.19"/>
    <n v="0.03"/>
    <x v="0"/>
    <n v="-25.97"/>
    <n v="4.9800000000000004"/>
    <n v="4.72"/>
    <s v="British Columbia"/>
    <x v="4"/>
    <s v="Home Office"/>
    <x v="0"/>
    <x v="5"/>
  </r>
  <r>
    <s v="Christopher Martinez"/>
    <n v="47461"/>
    <d v="2010-04-25T00:00:00"/>
    <d v="2010-04-26T00:00:00"/>
    <s v="April"/>
    <s v="2010"/>
    <n v="1"/>
    <b v="0"/>
    <s v="High"/>
    <n v="39"/>
    <n v="318.27999999999997"/>
    <n v="0.08"/>
    <x v="0"/>
    <n v="114.95"/>
    <n v="8.17"/>
    <n v="1.69"/>
    <s v="British Columbia"/>
    <x v="4"/>
    <s v="Small Business"/>
    <x v="0"/>
    <x v="5"/>
  </r>
  <r>
    <s v="Christopher Martinez"/>
    <n v="47461"/>
    <d v="2010-04-25T00:00:00"/>
    <d v="2010-04-26T00:00:00"/>
    <s v="April"/>
    <s v="2010"/>
    <n v="1"/>
    <b v="0"/>
    <s v="High"/>
    <n v="34"/>
    <n v="289.52999999999997"/>
    <n v="0.08"/>
    <x v="2"/>
    <n v="46.97"/>
    <n v="8.69"/>
    <n v="2.99"/>
    <s v="British Columbia"/>
    <x v="4"/>
    <s v="Small Business"/>
    <x v="0"/>
    <x v="2"/>
  </r>
  <r>
    <s v="Christopher Martinez"/>
    <n v="47461"/>
    <d v="2010-04-25T00:00:00"/>
    <d v="2010-04-27T00:00:00"/>
    <s v="April"/>
    <s v="2010"/>
    <n v="2"/>
    <b v="0"/>
    <s v="High"/>
    <n v="45"/>
    <n v="322.8"/>
    <n v="0.06"/>
    <x v="0"/>
    <n v="53.15"/>
    <n v="7.08"/>
    <n v="2.35"/>
    <s v="British Columbia"/>
    <x v="4"/>
    <s v="Small Business"/>
    <x v="0"/>
    <x v="12"/>
  </r>
  <r>
    <s v="Anthony Rawles"/>
    <n v="47525"/>
    <d v="2011-03-03T00:00:00"/>
    <d v="2011-03-04T00:00:00"/>
    <s v="March"/>
    <s v="2011"/>
    <n v="1"/>
    <b v="0"/>
    <s v="Medium"/>
    <n v="40"/>
    <n v="649.46"/>
    <n v="0.01"/>
    <x v="0"/>
    <n v="189.04"/>
    <n v="15.98"/>
    <n v="4"/>
    <s v="British Columbia"/>
    <x v="4"/>
    <s v="Small Business"/>
    <x v="1"/>
    <x v="7"/>
  </r>
  <r>
    <s v="Christopher Martinez"/>
    <n v="48803"/>
    <d v="2012-11-09T00:00:00"/>
    <d v="2012-11-10T00:00:00"/>
    <s v="November"/>
    <s v="2012"/>
    <n v="1"/>
    <b v="0"/>
    <s v="Critical"/>
    <n v="19"/>
    <n v="200.41"/>
    <n v="0.05"/>
    <x v="0"/>
    <n v="-23.65"/>
    <n v="10.23"/>
    <n v="4.68"/>
    <s v="British Columbia"/>
    <x v="4"/>
    <s v="Home Office"/>
    <x v="0"/>
    <x v="15"/>
  </r>
  <r>
    <s v="Fred Harton"/>
    <n v="49027"/>
    <d v="2011-04-11T00:00:00"/>
    <d v="2011-04-12T00:00:00"/>
    <s v="April"/>
    <s v="2011"/>
    <n v="1"/>
    <b v="0"/>
    <s v="High"/>
    <n v="41"/>
    <n v="708.83"/>
    <n v="0.08"/>
    <x v="0"/>
    <n v="35.08"/>
    <n v="17.670000000000002"/>
    <n v="8.99"/>
    <s v="British Columbia"/>
    <x v="4"/>
    <s v="Home Office"/>
    <x v="2"/>
    <x v="4"/>
  </r>
  <r>
    <s v="Carol Darley"/>
    <n v="50822"/>
    <d v="2012-02-07T00:00:00"/>
    <d v="2012-02-08T00:00:00"/>
    <s v="February"/>
    <s v="2012"/>
    <n v="1"/>
    <b v="0"/>
    <s v="Medium"/>
    <n v="6"/>
    <n v="1635.29"/>
    <n v="0.1"/>
    <x v="0"/>
    <n v="7.92"/>
    <n v="276.2"/>
    <n v="24.49"/>
    <s v="British Columbia"/>
    <x v="4"/>
    <s v="Small Business"/>
    <x v="2"/>
    <x v="14"/>
  </r>
  <r>
    <s v="Carol Darley"/>
    <n v="50822"/>
    <d v="2012-02-07T00:00:00"/>
    <d v="2012-02-08T00:00:00"/>
    <s v="February"/>
    <s v="2012"/>
    <n v="1"/>
    <b v="0"/>
    <s v="Medium"/>
    <n v="37"/>
    <n v="316.35000000000002"/>
    <n v="0.01"/>
    <x v="2"/>
    <n v="-52.18"/>
    <n v="8.1199999999999992"/>
    <n v="2.83"/>
    <s v="British Columbia"/>
    <x v="4"/>
    <s v="Small Business"/>
    <x v="1"/>
    <x v="7"/>
  </r>
  <r>
    <s v="Lauren Leatherbury"/>
    <n v="51714"/>
    <d v="2009-09-05T00:00:00"/>
    <d v="2009-09-06T00:00:00"/>
    <s v="September"/>
    <s v="2009"/>
    <n v="1"/>
    <b v="0"/>
    <s v="Not Specified"/>
    <n v="33"/>
    <n v="194.09"/>
    <n v="0.03"/>
    <x v="0"/>
    <n v="-63.35"/>
    <n v="5.78"/>
    <n v="5.37"/>
    <s v="British Columbia"/>
    <x v="4"/>
    <s v="Home Office"/>
    <x v="0"/>
    <x v="5"/>
  </r>
  <r>
    <s v="Anthony Rawles"/>
    <n v="51815"/>
    <d v="2009-05-26T00:00:00"/>
    <d v="2009-06-02T00:00:00"/>
    <s v="June"/>
    <s v="2009"/>
    <n v="7"/>
    <b v="0"/>
    <s v="low"/>
    <n v="37"/>
    <n v="227.5"/>
    <n v="0.01"/>
    <x v="0"/>
    <n v="-256.52"/>
    <n v="5.94"/>
    <n v="9.92"/>
    <s v="British Columbia"/>
    <x v="4"/>
    <s v="Small Business"/>
    <x v="0"/>
    <x v="2"/>
  </r>
  <r>
    <s v="Anthony Rawles"/>
    <n v="51815"/>
    <d v="2009-05-26T00:00:00"/>
    <d v="2009-05-26T00:00:00"/>
    <s v="May"/>
    <s v="2009"/>
    <n v="0"/>
    <s v="FREE DELIVERY"/>
    <s v="low"/>
    <n v="21"/>
    <n v="2292.1015000000002"/>
    <n v="0.02"/>
    <x v="0"/>
    <n v="398.36"/>
    <n v="125.99"/>
    <n v="3"/>
    <s v="British Columbia"/>
    <x v="4"/>
    <s v="Small Business"/>
    <x v="1"/>
    <x v="3"/>
  </r>
  <r>
    <s v="Art Foster"/>
    <n v="51906"/>
    <d v="2011-09-01T00:00:00"/>
    <d v="2011-09-02T00:00:00"/>
    <s v="September"/>
    <s v="2011"/>
    <n v="1"/>
    <b v="0"/>
    <s v="High"/>
    <n v="24"/>
    <n v="206.34"/>
    <n v="0.04"/>
    <x v="0"/>
    <n v="-38.229999999999997"/>
    <n v="8.4600000000000009"/>
    <n v="3.62"/>
    <s v="British Columbia"/>
    <x v="4"/>
    <s v="Home Office"/>
    <x v="1"/>
    <x v="7"/>
  </r>
  <r>
    <s v="Sanjit Jacobs"/>
    <n v="52128"/>
    <d v="2010-11-22T00:00:00"/>
    <d v="2010-11-23T00:00:00"/>
    <s v="November"/>
    <s v="2010"/>
    <n v="1"/>
    <b v="0"/>
    <s v="Not Specified"/>
    <n v="11"/>
    <n v="13.52"/>
    <n v="0.03"/>
    <x v="0"/>
    <n v="-27.66"/>
    <n v="0.99"/>
    <n v="2.96"/>
    <s v="British Columbia"/>
    <x v="4"/>
    <s v="Consumer"/>
    <x v="1"/>
    <x v="7"/>
  </r>
  <r>
    <s v="Christopher Martinez"/>
    <n v="52675"/>
    <d v="2011-10-10T00:00:00"/>
    <d v="2011-10-12T00:00:00"/>
    <s v="October"/>
    <s v="2011"/>
    <n v="2"/>
    <b v="0"/>
    <s v="Medium"/>
    <n v="4"/>
    <n v="20.25"/>
    <n v="0.1"/>
    <x v="0"/>
    <n v="-22.13"/>
    <n v="4.7699999999999996"/>
    <n v="2.39"/>
    <s v="British Columbia"/>
    <x v="4"/>
    <s v="Small Business"/>
    <x v="1"/>
    <x v="7"/>
  </r>
  <r>
    <s v="Christopher Martinez"/>
    <n v="52675"/>
    <d v="2011-10-10T00:00:00"/>
    <d v="2011-10-12T00:00:00"/>
    <s v="October"/>
    <s v="2011"/>
    <n v="2"/>
    <b v="0"/>
    <s v="Medium"/>
    <n v="22"/>
    <n v="52.62"/>
    <n v="0.01"/>
    <x v="0"/>
    <n v="-4.6399999999999997"/>
    <n v="2.21"/>
    <n v="1.1200000000000001"/>
    <s v="British Columbia"/>
    <x v="4"/>
    <s v="Small Business"/>
    <x v="0"/>
    <x v="12"/>
  </r>
  <r>
    <s v="Duane Noonan"/>
    <n v="53189"/>
    <d v="2011-08-23T00:00:00"/>
    <d v="2011-08-23T00:00:00"/>
    <s v="August"/>
    <s v="2011"/>
    <n v="0"/>
    <s v="FREE DELIVERY"/>
    <s v="Critical"/>
    <n v="29"/>
    <n v="214.19"/>
    <n v="0"/>
    <x v="2"/>
    <n v="-40.56"/>
    <n v="6.48"/>
    <n v="5.94"/>
    <s v="British Columbia"/>
    <x v="4"/>
    <s v="Corporate"/>
    <x v="0"/>
    <x v="5"/>
  </r>
  <r>
    <s v="Lauren Leatherbury"/>
    <n v="54307"/>
    <d v="2012-01-08T00:00:00"/>
    <d v="2012-01-09T00:00:00"/>
    <s v="January"/>
    <s v="2012"/>
    <n v="1"/>
    <b v="0"/>
    <s v="High"/>
    <n v="41"/>
    <n v="198.29"/>
    <n v="0.08"/>
    <x v="0"/>
    <n v="-134.41"/>
    <n v="4.91"/>
    <n v="5.68"/>
    <s v="British Columbia"/>
    <x v="4"/>
    <s v="Corporate"/>
    <x v="0"/>
    <x v="2"/>
  </r>
  <r>
    <s v="Anthony Rawles"/>
    <n v="54917"/>
    <d v="2010-04-09T00:00:00"/>
    <d v="2010-04-10T00:00:00"/>
    <s v="April"/>
    <s v="2010"/>
    <n v="1"/>
    <b v="0"/>
    <s v="High"/>
    <n v="12"/>
    <n v="6034.68"/>
    <n v="0.06"/>
    <x v="0"/>
    <n v="-517.08000000000004"/>
    <n v="499.99"/>
    <n v="24.49"/>
    <s v="British Columbia"/>
    <x v="4"/>
    <s v="Small Business"/>
    <x v="1"/>
    <x v="13"/>
  </r>
  <r>
    <s v="Eva Jacobs"/>
    <n v="56930"/>
    <d v="2012-08-17T00:00:00"/>
    <d v="2012-08-24T00:00:00"/>
    <s v="August"/>
    <s v="2012"/>
    <n v="7"/>
    <b v="0"/>
    <s v="low"/>
    <n v="47"/>
    <n v="228.31"/>
    <n v="0.03"/>
    <x v="0"/>
    <n v="8.89"/>
    <n v="4.71"/>
    <n v="0.7"/>
    <s v="British Columbia"/>
    <x v="4"/>
    <s v="Home Office"/>
    <x v="0"/>
    <x v="6"/>
  </r>
  <r>
    <s v="Duane Noonan"/>
    <n v="57511"/>
    <d v="2009-10-06T00:00:00"/>
    <d v="2009-10-07T00:00:00"/>
    <s v="October"/>
    <s v="2009"/>
    <n v="1"/>
    <b v="0"/>
    <s v="Critical"/>
    <n v="32"/>
    <n v="98.46"/>
    <n v="0.01"/>
    <x v="0"/>
    <n v="41.54"/>
    <n v="2.89"/>
    <n v="0.5"/>
    <s v="British Columbia"/>
    <x v="4"/>
    <s v="Corporate"/>
    <x v="0"/>
    <x v="11"/>
  </r>
  <r>
    <s v="Duane Noonan"/>
    <n v="57511"/>
    <d v="2009-10-06T00:00:00"/>
    <d v="2009-10-08T00:00:00"/>
    <s v="October"/>
    <s v="2009"/>
    <n v="2"/>
    <b v="0"/>
    <s v="Critical"/>
    <n v="11"/>
    <n v="569.63599999999997"/>
    <n v="0"/>
    <x v="0"/>
    <n v="-173.25"/>
    <n v="55.99"/>
    <n v="5"/>
    <s v="British Columbia"/>
    <x v="4"/>
    <s v="Corporate"/>
    <x v="1"/>
    <x v="3"/>
  </r>
  <r>
    <s v="Anthony Rawles"/>
    <n v="57857"/>
    <d v="2010-05-01T00:00:00"/>
    <d v="2010-05-01T00:00:00"/>
    <s v="May"/>
    <s v="2010"/>
    <n v="0"/>
    <s v="FREE DELIVERY"/>
    <s v="High"/>
    <n v="18"/>
    <n v="314.95999999999998"/>
    <n v="0.1"/>
    <x v="0"/>
    <n v="153.47999999999999"/>
    <n v="18.649999999999999"/>
    <n v="3.77"/>
    <s v="British Columbia"/>
    <x v="4"/>
    <s v="Small Business"/>
    <x v="2"/>
    <x v="4"/>
  </r>
  <r>
    <s v="Anthony Rawles"/>
    <n v="57861"/>
    <d v="2012-10-25T00:00:00"/>
    <d v="2012-10-27T00:00:00"/>
    <s v="October"/>
    <s v="2012"/>
    <n v="2"/>
    <b v="0"/>
    <s v="Medium"/>
    <n v="40"/>
    <n v="120.15"/>
    <n v="0"/>
    <x v="0"/>
    <n v="11.32"/>
    <n v="2.88"/>
    <n v="1.49"/>
    <s v="British Columbia"/>
    <x v="4"/>
    <s v="Small Business"/>
    <x v="0"/>
    <x v="2"/>
  </r>
  <r>
    <s v="Christopher Martinez"/>
    <n v="58247"/>
    <d v="2011-09-23T00:00:00"/>
    <d v="2011-09-23T00:00:00"/>
    <s v="September"/>
    <s v="2011"/>
    <n v="0"/>
    <s v="FREE DELIVERY"/>
    <s v="Not Specified"/>
    <n v="8"/>
    <n v="1058.82"/>
    <n v="0.02"/>
    <x v="0"/>
    <n v="211.73"/>
    <n v="131.12"/>
    <n v="0.99"/>
    <s v="British Columbia"/>
    <x v="4"/>
    <s v="Home Office"/>
    <x v="0"/>
    <x v="1"/>
  </r>
  <r>
    <s v="Christopher Martinez"/>
    <n v="58247"/>
    <d v="2011-09-23T00:00:00"/>
    <d v="2011-09-25T00:00:00"/>
    <s v="September"/>
    <s v="2011"/>
    <n v="2"/>
    <b v="0"/>
    <s v="Not Specified"/>
    <n v="14"/>
    <n v="92.07"/>
    <n v="0.09"/>
    <x v="0"/>
    <n v="-64.5"/>
    <n v="6.48"/>
    <n v="7.86"/>
    <s v="British Columbia"/>
    <x v="4"/>
    <s v="Home Office"/>
    <x v="0"/>
    <x v="5"/>
  </r>
  <r>
    <s v="Barry Blumstein"/>
    <n v="58470"/>
    <d v="2011-06-08T00:00:00"/>
    <d v="2011-06-09T00:00:00"/>
    <s v="June"/>
    <s v="2011"/>
    <n v="1"/>
    <b v="0"/>
    <s v="High"/>
    <n v="24"/>
    <n v="1811.55"/>
    <n v="0.09"/>
    <x v="0"/>
    <n v="512.69000000000005"/>
    <n v="81.319999999999993"/>
    <n v="0.99"/>
    <s v="British Columbia"/>
    <x v="4"/>
    <s v="Small Business"/>
    <x v="0"/>
    <x v="1"/>
  </r>
  <r>
    <s v="Barry Blumstein"/>
    <n v="58470"/>
    <d v="2011-06-08T00:00:00"/>
    <d v="2011-06-08T00:00:00"/>
    <s v="June"/>
    <s v="2011"/>
    <n v="0"/>
    <s v="FREE DELIVERY"/>
    <s v="High"/>
    <n v="13"/>
    <n v="49.08"/>
    <n v="0.06"/>
    <x v="0"/>
    <n v="-0.31"/>
    <n v="3.71"/>
    <n v="1.93"/>
    <s v="British Columbia"/>
    <x v="4"/>
    <s v="Small Business"/>
    <x v="0"/>
    <x v="5"/>
  </r>
  <r>
    <s v="Barry Blumstein"/>
    <n v="58470"/>
    <d v="2011-06-08T00:00:00"/>
    <d v="2011-06-09T00:00:00"/>
    <s v="June"/>
    <s v="2011"/>
    <n v="1"/>
    <b v="0"/>
    <s v="High"/>
    <n v="36"/>
    <n v="236.19"/>
    <n v="0.06"/>
    <x v="0"/>
    <n v="-76.92"/>
    <n v="6.48"/>
    <n v="5.94"/>
    <s v="British Columbia"/>
    <x v="4"/>
    <s v="Small Business"/>
    <x v="0"/>
    <x v="5"/>
  </r>
  <r>
    <s v="Barry Blumstein"/>
    <n v="58470"/>
    <d v="2011-06-08T00:00:00"/>
    <d v="2011-06-10T00:00:00"/>
    <s v="June"/>
    <s v="2011"/>
    <n v="2"/>
    <b v="0"/>
    <s v="High"/>
    <n v="45"/>
    <n v="854.14"/>
    <n v="0.01"/>
    <x v="0"/>
    <n v="94"/>
    <n v="18.97"/>
    <n v="9.0299999999999994"/>
    <s v="British Columbia"/>
    <x v="4"/>
    <s v="Small Business"/>
    <x v="0"/>
    <x v="5"/>
  </r>
  <r>
    <s v="Barry Blumstein"/>
    <n v="58470"/>
    <d v="2011-06-08T00:00:00"/>
    <d v="2011-06-09T00:00:00"/>
    <s v="June"/>
    <s v="2011"/>
    <n v="1"/>
    <b v="0"/>
    <s v="High"/>
    <n v="5"/>
    <n v="159.5"/>
    <n v="0.09"/>
    <x v="0"/>
    <n v="-57.98"/>
    <n v="31.98"/>
    <n v="6.72"/>
    <s v="British Columbia"/>
    <x v="4"/>
    <s v="Small Business"/>
    <x v="0"/>
    <x v="0"/>
  </r>
  <r>
    <s v="Andrew Allen"/>
    <n v="58759"/>
    <d v="2009-01-21T00:00:00"/>
    <d v="2009-01-28T00:00:00"/>
    <s v="January"/>
    <s v="2009"/>
    <n v="7"/>
    <b v="0"/>
    <s v="low"/>
    <n v="4"/>
    <n v="33.44"/>
    <n v="0.1"/>
    <x v="0"/>
    <n v="-6.88"/>
    <n v="8.01"/>
    <n v="2.87"/>
    <s v="British Columbia"/>
    <x v="4"/>
    <s v="Corporate"/>
    <x v="0"/>
    <x v="5"/>
  </r>
  <r>
    <s v="Art Foster"/>
    <n v="59780"/>
    <d v="2010-02-20T00:00:00"/>
    <d v="2010-02-20T00:00:00"/>
    <s v="February"/>
    <s v="2010"/>
    <n v="0"/>
    <s v="FREE DELIVERY"/>
    <s v="Critical"/>
    <n v="21"/>
    <n v="6776.92"/>
    <n v="0"/>
    <x v="1"/>
    <n v="1395.02"/>
    <n v="306.14"/>
    <n v="26.53"/>
    <s v="British Columbia"/>
    <x v="4"/>
    <s v="Home Office"/>
    <x v="1"/>
    <x v="16"/>
  </r>
  <r>
    <s v="Ricardo Block"/>
    <n v="358"/>
    <d v="2010-09-19T00:00:00"/>
    <d v="2010-09-21T00:00:00"/>
    <s v="September"/>
    <s v="2010"/>
    <n v="2"/>
    <b v="0"/>
    <s v="High"/>
    <n v="33"/>
    <n v="1640.9"/>
    <n v="0.02"/>
    <x v="1"/>
    <n v="-1348.06"/>
    <n v="48.58"/>
    <n v="54.11"/>
    <s v="Alberta"/>
    <x v="4"/>
    <s v="Corporate"/>
    <x v="2"/>
    <x v="9"/>
  </r>
  <r>
    <s v="Ricardo Block"/>
    <n v="358"/>
    <d v="2010-09-19T00:00:00"/>
    <d v="2010-09-19T00:00:00"/>
    <s v="September"/>
    <s v="2010"/>
    <n v="0"/>
    <s v="FREE DELIVERY"/>
    <s v="High"/>
    <n v="33"/>
    <n v="1235.8699999999999"/>
    <n v="7.0000000000000007E-2"/>
    <x v="0"/>
    <n v="269.27"/>
    <n v="39.479999999999997"/>
    <n v="1.99"/>
    <s v="Alberta"/>
    <x v="4"/>
    <s v="Corporate"/>
    <x v="1"/>
    <x v="7"/>
  </r>
  <r>
    <s v="Roger Barcio"/>
    <n v="1767"/>
    <d v="2011-03-13T00:00:00"/>
    <d v="2011-03-15T00:00:00"/>
    <s v="March"/>
    <s v="2011"/>
    <n v="2"/>
    <b v="0"/>
    <s v="High"/>
    <n v="10"/>
    <n v="46.34"/>
    <n v="0.05"/>
    <x v="0"/>
    <n v="-7.76"/>
    <n v="4.71"/>
    <n v="0.7"/>
    <s v="Alberta"/>
    <x v="4"/>
    <s v="Corporate"/>
    <x v="0"/>
    <x v="6"/>
  </r>
  <r>
    <s v="Sung Pak"/>
    <n v="1863"/>
    <d v="2010-09-22T00:00:00"/>
    <d v="2010-09-23T00:00:00"/>
    <s v="September"/>
    <s v="2010"/>
    <n v="1"/>
    <b v="0"/>
    <s v="Not Specified"/>
    <n v="26"/>
    <n v="2415.38"/>
    <n v="0.08"/>
    <x v="1"/>
    <n v="-1131.5999999999999"/>
    <n v="95.95"/>
    <n v="74.349999999999994"/>
    <s v="Alberta"/>
    <x v="4"/>
    <s v="Small Business"/>
    <x v="2"/>
    <x v="14"/>
  </r>
  <r>
    <s v="Tim Brockman"/>
    <n v="2915"/>
    <d v="2009-03-30T00:00:00"/>
    <d v="2009-04-03T00:00:00"/>
    <s v="April"/>
    <s v="2009"/>
    <n v="4"/>
    <b v="0"/>
    <s v="low"/>
    <n v="41"/>
    <n v="231.26"/>
    <n v="7.0000000000000007E-2"/>
    <x v="0"/>
    <n v="32.83"/>
    <n v="5.98"/>
    <n v="0.96"/>
    <s v="Alberta"/>
    <x v="4"/>
    <s v="Consumer"/>
    <x v="0"/>
    <x v="12"/>
  </r>
  <r>
    <s v="Tim Brockman"/>
    <n v="2915"/>
    <d v="2009-03-30T00:00:00"/>
    <d v="2009-04-04T00:00:00"/>
    <s v="April"/>
    <s v="2009"/>
    <n v="5"/>
    <b v="0"/>
    <s v="low"/>
    <n v="23"/>
    <n v="987.17"/>
    <n v="0.01"/>
    <x v="0"/>
    <n v="51.59"/>
    <n v="39.979999999999997"/>
    <n v="4"/>
    <s v="Alberta"/>
    <x v="4"/>
    <s v="Consumer"/>
    <x v="1"/>
    <x v="7"/>
  </r>
  <r>
    <s v="Sung Pak"/>
    <n v="3046"/>
    <d v="2011-11-29T00:00:00"/>
    <d v="2011-12-01T00:00:00"/>
    <s v="December"/>
    <s v="2011"/>
    <n v="2"/>
    <b v="0"/>
    <s v="High"/>
    <n v="24"/>
    <n v="10094.43"/>
    <n v="0.03"/>
    <x v="0"/>
    <n v="4451.01"/>
    <n v="420.98"/>
    <n v="19.989999999999998"/>
    <s v="Alberta"/>
    <x v="4"/>
    <s v="Small Business"/>
    <x v="0"/>
    <x v="2"/>
  </r>
  <r>
    <s v="Victoria Pisteka"/>
    <n v="4389"/>
    <d v="2009-05-04T00:00:00"/>
    <d v="2009-05-06T00:00:00"/>
    <s v="May"/>
    <s v="2009"/>
    <n v="2"/>
    <b v="0"/>
    <s v="Medium"/>
    <n v="35"/>
    <n v="179.45"/>
    <n v="7.0000000000000007E-2"/>
    <x v="0"/>
    <n v="-116.35"/>
    <n v="5.34"/>
    <n v="5.63"/>
    <s v="Alberta"/>
    <x v="4"/>
    <s v="Corporate"/>
    <x v="0"/>
    <x v="2"/>
  </r>
  <r>
    <s v="Victoria Pisteka"/>
    <n v="4389"/>
    <d v="2009-05-04T00:00:00"/>
    <d v="2009-05-05T00:00:00"/>
    <s v="May"/>
    <s v="2009"/>
    <n v="1"/>
    <b v="0"/>
    <s v="Medium"/>
    <n v="49"/>
    <n v="7987.43"/>
    <n v="0.03"/>
    <x v="1"/>
    <n v="1304.9000000000001"/>
    <n v="160.97999999999999"/>
    <n v="30"/>
    <s v="Alberta"/>
    <x v="4"/>
    <s v="Corporate"/>
    <x v="2"/>
    <x v="14"/>
  </r>
  <r>
    <s v="Victoria Pisteka"/>
    <n v="4389"/>
    <d v="2009-05-04T00:00:00"/>
    <d v="2009-05-04T00:00:00"/>
    <s v="May"/>
    <s v="2009"/>
    <n v="0"/>
    <s v="FREE DELIVERY"/>
    <s v="Medium"/>
    <n v="42"/>
    <n v="2455.2759999999998"/>
    <n v="0.04"/>
    <x v="2"/>
    <n v="693.06"/>
    <n v="65.989999999999995"/>
    <n v="5.63"/>
    <s v="Alberta"/>
    <x v="4"/>
    <s v="Corporate"/>
    <x v="1"/>
    <x v="3"/>
  </r>
  <r>
    <s v="Sung Chung"/>
    <n v="6180"/>
    <d v="2011-04-11T00:00:00"/>
    <d v="2011-04-13T00:00:00"/>
    <s v="April"/>
    <s v="2011"/>
    <n v="2"/>
    <b v="0"/>
    <s v="Medium"/>
    <n v="44"/>
    <n v="2443.3420000000001"/>
    <n v="0.01"/>
    <x v="0"/>
    <n v="590.32000000000005"/>
    <n v="65.989999999999995"/>
    <n v="3.99"/>
    <s v="Alberta"/>
    <x v="4"/>
    <s v="Home Office"/>
    <x v="1"/>
    <x v="3"/>
  </r>
  <r>
    <s v="Ricardo Block"/>
    <n v="7078"/>
    <d v="2010-04-11T00:00:00"/>
    <d v="2010-04-13T00:00:00"/>
    <s v="April"/>
    <s v="2010"/>
    <n v="2"/>
    <b v="0"/>
    <s v="High"/>
    <n v="9"/>
    <n v="112.12"/>
    <n v="0.01"/>
    <x v="0"/>
    <n v="-8.4499999999999993"/>
    <n v="11.33"/>
    <n v="6.12"/>
    <s v="Alberta"/>
    <x v="4"/>
    <s v="Corporate"/>
    <x v="0"/>
    <x v="1"/>
  </r>
  <r>
    <s v="Ricardo Block"/>
    <n v="7078"/>
    <d v="2010-04-11T00:00:00"/>
    <d v="2010-04-12T00:00:00"/>
    <s v="April"/>
    <s v="2010"/>
    <n v="1"/>
    <b v="0"/>
    <s v="High"/>
    <n v="11"/>
    <n v="49.58"/>
    <n v="0.1"/>
    <x v="2"/>
    <n v="-47.02"/>
    <n v="3.36"/>
    <n v="6.27"/>
    <s v="Alberta"/>
    <x v="4"/>
    <s v="Corporate"/>
    <x v="0"/>
    <x v="2"/>
  </r>
  <r>
    <s v="Ricardo Block"/>
    <n v="7078"/>
    <d v="2010-04-11T00:00:00"/>
    <d v="2010-04-13T00:00:00"/>
    <s v="April"/>
    <s v="2010"/>
    <n v="2"/>
    <b v="0"/>
    <s v="High"/>
    <n v="16"/>
    <n v="1939.65"/>
    <n v="0.05"/>
    <x v="1"/>
    <n v="-885.73"/>
    <n v="122.99"/>
    <n v="70.2"/>
    <s v="Alberta"/>
    <x v="4"/>
    <s v="Corporate"/>
    <x v="2"/>
    <x v="14"/>
  </r>
  <r>
    <s v="Ricardo Block"/>
    <n v="7078"/>
    <d v="2010-04-11T00:00:00"/>
    <d v="2010-04-12T00:00:00"/>
    <s v="April"/>
    <s v="2010"/>
    <n v="1"/>
    <b v="0"/>
    <s v="High"/>
    <n v="29"/>
    <n v="465.52"/>
    <n v="0.02"/>
    <x v="2"/>
    <n v="65.349999999999994"/>
    <n v="14.98"/>
    <n v="8.99"/>
    <s v="Alberta"/>
    <x v="4"/>
    <s v="Corporate"/>
    <x v="2"/>
    <x v="4"/>
  </r>
  <r>
    <s v="Resi Polking"/>
    <n v="7654"/>
    <d v="2010-02-10T00:00:00"/>
    <d v="2010-02-12T00:00:00"/>
    <s v="February"/>
    <s v="2010"/>
    <n v="2"/>
    <b v="0"/>
    <s v="High"/>
    <n v="3"/>
    <n v="19.47"/>
    <n v="0.06"/>
    <x v="0"/>
    <n v="-14.29"/>
    <n v="4.13"/>
    <n v="6.89"/>
    <s v="Alberta"/>
    <x v="4"/>
    <s v="Small Business"/>
    <x v="0"/>
    <x v="11"/>
  </r>
  <r>
    <s v="Roger Demir"/>
    <n v="7746"/>
    <d v="2010-12-05T00:00:00"/>
    <d v="2010-12-07T00:00:00"/>
    <s v="December"/>
    <s v="2010"/>
    <n v="2"/>
    <b v="0"/>
    <s v="Medium"/>
    <n v="1"/>
    <n v="28.96"/>
    <n v="0.06"/>
    <x v="0"/>
    <n v="-27.07"/>
    <n v="19.98"/>
    <n v="8.68"/>
    <s v="Alberta"/>
    <x v="4"/>
    <s v="Consumer"/>
    <x v="0"/>
    <x v="5"/>
  </r>
  <r>
    <s v="Tamara Manning"/>
    <n v="8387"/>
    <d v="2010-03-20T00:00:00"/>
    <d v="2010-03-21T00:00:00"/>
    <s v="March"/>
    <s v="2010"/>
    <n v="1"/>
    <b v="0"/>
    <s v="Not Specified"/>
    <n v="35"/>
    <n v="1133.96"/>
    <n v="0.02"/>
    <x v="0"/>
    <n v="185.09"/>
    <n v="31.74"/>
    <n v="12.62"/>
    <s v="Alberta"/>
    <x v="4"/>
    <s v="Corporate"/>
    <x v="0"/>
    <x v="2"/>
  </r>
  <r>
    <s v="Resi Polking"/>
    <n v="8768"/>
    <d v="2011-08-18T00:00:00"/>
    <d v="2011-08-19T00:00:00"/>
    <s v="August"/>
    <s v="2011"/>
    <n v="1"/>
    <b v="0"/>
    <s v="High"/>
    <n v="44"/>
    <n v="2422.4405000000002"/>
    <n v="0.03"/>
    <x v="0"/>
    <n v="568.17999999999995"/>
    <n v="65.989999999999995"/>
    <n v="5.31"/>
    <s v="Alberta"/>
    <x v="4"/>
    <s v="Small Business"/>
    <x v="1"/>
    <x v="3"/>
  </r>
  <r>
    <s v="Sung Pak"/>
    <n v="9504"/>
    <d v="2012-11-25T00:00:00"/>
    <d v="2012-11-27T00:00:00"/>
    <s v="November"/>
    <s v="2012"/>
    <n v="2"/>
    <b v="0"/>
    <s v="Medium"/>
    <n v="17"/>
    <n v="1954.796"/>
    <n v="0.05"/>
    <x v="0"/>
    <n v="98.35"/>
    <n v="140.99"/>
    <n v="4.2"/>
    <s v="Alberta"/>
    <x v="4"/>
    <s v="Small Business"/>
    <x v="1"/>
    <x v="3"/>
  </r>
  <r>
    <s v="Sung Pak"/>
    <n v="10341"/>
    <d v="2012-12-21T00:00:00"/>
    <d v="2012-12-22T00:00:00"/>
    <s v="December"/>
    <s v="2012"/>
    <n v="1"/>
    <b v="0"/>
    <s v="High"/>
    <n v="17"/>
    <n v="2312.96"/>
    <n v="0.09"/>
    <x v="1"/>
    <n v="43.03"/>
    <n v="145.44999999999999"/>
    <n v="17.850000000000001"/>
    <s v="Alberta"/>
    <x v="4"/>
    <s v="Small Business"/>
    <x v="1"/>
    <x v="16"/>
  </r>
  <r>
    <s v="Sung Chung"/>
    <n v="10982"/>
    <d v="2012-12-10T00:00:00"/>
    <d v="2012-12-11T00:00:00"/>
    <s v="December"/>
    <s v="2012"/>
    <n v="1"/>
    <b v="0"/>
    <s v="Not Specified"/>
    <n v="29"/>
    <n v="538.27"/>
    <n v="0.02"/>
    <x v="0"/>
    <n v="225.2"/>
    <n v="18.940000000000001"/>
    <n v="1.49"/>
    <s v="Alberta"/>
    <x v="4"/>
    <s v="Home Office"/>
    <x v="0"/>
    <x v="2"/>
  </r>
  <r>
    <s v="Sung Chung"/>
    <n v="10982"/>
    <d v="2012-12-10T00:00:00"/>
    <d v="2012-12-12T00:00:00"/>
    <s v="December"/>
    <s v="2012"/>
    <n v="2"/>
    <b v="0"/>
    <s v="Not Specified"/>
    <n v="30"/>
    <n v="3665.41"/>
    <n v="0.05"/>
    <x v="0"/>
    <n v="1236.3599999999999"/>
    <n v="122.99"/>
    <n v="19.989999999999998"/>
    <s v="Alberta"/>
    <x v="4"/>
    <s v="Home Office"/>
    <x v="0"/>
    <x v="2"/>
  </r>
  <r>
    <s v="Sung Chung"/>
    <n v="10982"/>
    <d v="2012-12-10T00:00:00"/>
    <d v="2012-12-12T00:00:00"/>
    <s v="December"/>
    <s v="2012"/>
    <n v="2"/>
    <b v="0"/>
    <s v="Not Specified"/>
    <n v="14"/>
    <n v="20.95"/>
    <n v="0"/>
    <x v="2"/>
    <n v="2.81"/>
    <n v="1.1399999999999999"/>
    <n v="0.7"/>
    <s v="Alberta"/>
    <x v="4"/>
    <s v="Home Office"/>
    <x v="0"/>
    <x v="6"/>
  </r>
  <r>
    <s v="Victoria Pisteka"/>
    <n v="11014"/>
    <d v="2010-09-07T00:00:00"/>
    <d v="2010-09-08T00:00:00"/>
    <s v="September"/>
    <s v="2010"/>
    <n v="1"/>
    <b v="0"/>
    <s v="High"/>
    <n v="39"/>
    <n v="286.81"/>
    <n v="7.0000000000000007E-2"/>
    <x v="0"/>
    <n v="110.05"/>
    <n v="7.64"/>
    <n v="1.39"/>
    <s v="Alberta"/>
    <x v="4"/>
    <s v="Corporate"/>
    <x v="0"/>
    <x v="8"/>
  </r>
  <r>
    <s v="Resi Polking"/>
    <n v="14176"/>
    <d v="2009-03-12T00:00:00"/>
    <d v="2009-03-19T00:00:00"/>
    <s v="March"/>
    <s v="2009"/>
    <n v="7"/>
    <b v="0"/>
    <s v="low"/>
    <n v="39"/>
    <n v="1233.4775"/>
    <n v="0.01"/>
    <x v="0"/>
    <n v="453.8"/>
    <n v="35.99"/>
    <n v="5.99"/>
    <s v="Alberta"/>
    <x v="4"/>
    <s v="Small Business"/>
    <x v="1"/>
    <x v="3"/>
  </r>
  <r>
    <s v="Sung Pak"/>
    <n v="14497"/>
    <d v="2012-05-20T00:00:00"/>
    <d v="2012-05-23T00:00:00"/>
    <s v="May"/>
    <s v="2012"/>
    <n v="3"/>
    <b v="0"/>
    <s v="Medium"/>
    <n v="34"/>
    <n v="214.03"/>
    <n v="0.02"/>
    <x v="0"/>
    <n v="-138.91999999999999"/>
    <n v="5.78"/>
    <n v="7.96"/>
    <s v="Alberta"/>
    <x v="4"/>
    <s v="Small Business"/>
    <x v="0"/>
    <x v="5"/>
  </r>
  <r>
    <s v="Tim Brockman"/>
    <n v="15074"/>
    <d v="2009-11-28T00:00:00"/>
    <d v="2009-11-29T00:00:00"/>
    <s v="November"/>
    <s v="2009"/>
    <n v="1"/>
    <b v="0"/>
    <s v="Not Specified"/>
    <n v="27"/>
    <n v="941.4"/>
    <n v="0.05"/>
    <x v="0"/>
    <n v="369.48"/>
    <n v="35.44"/>
    <n v="5.09"/>
    <s v="Alberta"/>
    <x v="4"/>
    <s v="Consumer"/>
    <x v="0"/>
    <x v="5"/>
  </r>
  <r>
    <s v="Resi Polking"/>
    <n v="15104"/>
    <d v="2012-03-29T00:00:00"/>
    <d v="2012-04-01T00:00:00"/>
    <s v="April"/>
    <s v="2012"/>
    <n v="3"/>
    <b v="0"/>
    <s v="Medium"/>
    <n v="23"/>
    <n v="109.43"/>
    <n v="0.09"/>
    <x v="0"/>
    <n v="21.77"/>
    <n v="4.82"/>
    <n v="1.49"/>
    <s v="Alberta"/>
    <x v="4"/>
    <s v="Small Business"/>
    <x v="0"/>
    <x v="2"/>
  </r>
  <r>
    <s v="Sue Ann Reed"/>
    <n v="16834"/>
    <d v="2010-10-23T00:00:00"/>
    <d v="2010-10-30T00:00:00"/>
    <s v="October"/>
    <s v="2010"/>
    <n v="7"/>
    <b v="0"/>
    <s v="low"/>
    <n v="23"/>
    <n v="158.78"/>
    <n v="7.0000000000000007E-2"/>
    <x v="0"/>
    <n v="33.26"/>
    <n v="7.04"/>
    <n v="2.17"/>
    <s v="Alberta"/>
    <x v="4"/>
    <s v="Consumer"/>
    <x v="0"/>
    <x v="5"/>
  </r>
  <r>
    <s v="Resi Polking"/>
    <n v="17445"/>
    <d v="2011-08-21T00:00:00"/>
    <d v="2011-08-24T00:00:00"/>
    <s v="August"/>
    <s v="2011"/>
    <n v="3"/>
    <b v="0"/>
    <s v="Not Specified"/>
    <n v="33"/>
    <n v="249.48"/>
    <n v="0.1"/>
    <x v="0"/>
    <n v="-73.83"/>
    <n v="8.32"/>
    <n v="2.38"/>
    <s v="Alberta"/>
    <x v="4"/>
    <s v="Small Business"/>
    <x v="1"/>
    <x v="7"/>
  </r>
  <r>
    <s v="Tamara Manning"/>
    <n v="18593"/>
    <d v="2011-09-22T00:00:00"/>
    <d v="2011-09-23T00:00:00"/>
    <s v="September"/>
    <s v="2011"/>
    <n v="1"/>
    <b v="0"/>
    <s v="High"/>
    <n v="23"/>
    <n v="6572.04"/>
    <n v="0.06"/>
    <x v="0"/>
    <n v="1579.34"/>
    <n v="300.97000000000003"/>
    <n v="7.18"/>
    <s v="Alberta"/>
    <x v="4"/>
    <s v="Corporate"/>
    <x v="1"/>
    <x v="7"/>
  </r>
  <r>
    <s v="Tamara Manning"/>
    <n v="18593"/>
    <d v="2011-09-22T00:00:00"/>
    <d v="2011-09-24T00:00:00"/>
    <s v="September"/>
    <s v="2011"/>
    <n v="2"/>
    <b v="0"/>
    <s v="High"/>
    <n v="19"/>
    <n v="1051.992"/>
    <n v="0.09"/>
    <x v="1"/>
    <n v="-1280.5999999999999"/>
    <n v="70.89"/>
    <n v="89.3"/>
    <s v="Alberta"/>
    <x v="4"/>
    <s v="Corporate"/>
    <x v="2"/>
    <x v="10"/>
  </r>
  <r>
    <s v="Tamara Manning"/>
    <n v="19652"/>
    <d v="2012-06-02T00:00:00"/>
    <d v="2012-06-03T00:00:00"/>
    <s v="June"/>
    <s v="2012"/>
    <n v="1"/>
    <b v="0"/>
    <s v="Critical"/>
    <n v="28"/>
    <n v="2711.14"/>
    <n v="0.01"/>
    <x v="1"/>
    <n v="-307.86"/>
    <n v="89.99"/>
    <n v="42"/>
    <s v="Alberta"/>
    <x v="4"/>
    <s v="Corporate"/>
    <x v="2"/>
    <x v="14"/>
  </r>
  <r>
    <s v="Tamara Manning"/>
    <n v="19652"/>
    <d v="2012-06-02T00:00:00"/>
    <d v="2012-06-04T00:00:00"/>
    <s v="June"/>
    <s v="2012"/>
    <n v="2"/>
    <b v="0"/>
    <s v="Critical"/>
    <n v="34"/>
    <n v="1829.8715"/>
    <n v="0.05"/>
    <x v="0"/>
    <n v="367.46"/>
    <n v="65.989999999999995"/>
    <n v="3.99"/>
    <s v="Alberta"/>
    <x v="4"/>
    <s v="Corporate"/>
    <x v="1"/>
    <x v="3"/>
  </r>
  <r>
    <s v="Roger Demir"/>
    <n v="20743"/>
    <d v="2011-12-15T00:00:00"/>
    <d v="2011-12-16T00:00:00"/>
    <s v="December"/>
    <s v="2011"/>
    <n v="1"/>
    <b v="0"/>
    <s v="High"/>
    <n v="39"/>
    <n v="231.21"/>
    <n v="0"/>
    <x v="2"/>
    <n v="-179.96"/>
    <n v="5.28"/>
    <n v="8.16"/>
    <s v="Alberta"/>
    <x v="4"/>
    <s v="Consumer"/>
    <x v="0"/>
    <x v="5"/>
  </r>
  <r>
    <s v="Roger Demir"/>
    <n v="21862"/>
    <d v="2010-09-12T00:00:00"/>
    <d v="2010-09-12T00:00:00"/>
    <s v="September"/>
    <s v="2010"/>
    <n v="0"/>
    <s v="FREE DELIVERY"/>
    <s v="Not Specified"/>
    <n v="1"/>
    <n v="28.75"/>
    <n v="0.09"/>
    <x v="2"/>
    <n v="-14.35"/>
    <n v="14.27"/>
    <n v="7.27"/>
    <s v="Alberta"/>
    <x v="4"/>
    <s v="Consumer"/>
    <x v="0"/>
    <x v="2"/>
  </r>
  <r>
    <s v="Roger Demir"/>
    <n v="21862"/>
    <d v="2010-09-12T00:00:00"/>
    <d v="2010-09-14T00:00:00"/>
    <s v="September"/>
    <s v="2010"/>
    <n v="2"/>
    <b v="0"/>
    <s v="Not Specified"/>
    <n v="4"/>
    <n v="19014.240000000002"/>
    <n v="0.06"/>
    <x v="0"/>
    <n v="-10263.66"/>
    <n v="6783.02"/>
    <n v="24.49"/>
    <s v="Alberta"/>
    <x v="4"/>
    <s v="Consumer"/>
    <x v="1"/>
    <x v="16"/>
  </r>
  <r>
    <s v="Roger Demir"/>
    <n v="21862"/>
    <d v="2010-09-12T00:00:00"/>
    <d v="2010-09-13T00:00:00"/>
    <s v="September"/>
    <s v="2010"/>
    <n v="1"/>
    <b v="0"/>
    <s v="Not Specified"/>
    <n v="46"/>
    <n v="385.05"/>
    <n v="0"/>
    <x v="0"/>
    <n v="56.75"/>
    <n v="8.14"/>
    <n v="3.12"/>
    <s v="Alberta"/>
    <x v="4"/>
    <s v="Consumer"/>
    <x v="0"/>
    <x v="12"/>
  </r>
  <r>
    <s v="Ricardo Block"/>
    <n v="22787"/>
    <d v="2011-04-05T00:00:00"/>
    <d v="2011-04-05T00:00:00"/>
    <s v="April"/>
    <s v="2011"/>
    <n v="0"/>
    <s v="FREE DELIVERY"/>
    <s v="Medium"/>
    <n v="35"/>
    <n v="46.44"/>
    <n v="0.06"/>
    <x v="2"/>
    <n v="-16.3"/>
    <n v="1.26"/>
    <n v="0.7"/>
    <s v="Alberta"/>
    <x v="4"/>
    <s v="Corporate"/>
    <x v="0"/>
    <x v="6"/>
  </r>
  <r>
    <s v="Tim Brockman"/>
    <n v="23170"/>
    <d v="2009-05-21T00:00:00"/>
    <d v="2009-05-23T00:00:00"/>
    <s v="May"/>
    <s v="2009"/>
    <n v="2"/>
    <b v="0"/>
    <s v="Not Specified"/>
    <n v="20"/>
    <n v="4252.8900000000003"/>
    <n v="0.06"/>
    <x v="2"/>
    <n v="969.42"/>
    <n v="218.08"/>
    <n v="18.059999999999999"/>
    <s v="Alberta"/>
    <x v="4"/>
    <s v="Consumer"/>
    <x v="2"/>
    <x v="14"/>
  </r>
  <r>
    <s v="Resi Polking"/>
    <n v="23328"/>
    <d v="2010-09-15T00:00:00"/>
    <d v="2010-09-16T00:00:00"/>
    <s v="September"/>
    <s v="2010"/>
    <n v="1"/>
    <b v="0"/>
    <s v="High"/>
    <n v="39"/>
    <n v="5740.32"/>
    <n v="0.03"/>
    <x v="1"/>
    <n v="1285.74"/>
    <n v="145.44999999999999"/>
    <n v="17.850000000000001"/>
    <s v="Alberta"/>
    <x v="4"/>
    <s v="Small Business"/>
    <x v="1"/>
    <x v="16"/>
  </r>
  <r>
    <s v="Roger Barcio"/>
    <n v="24260"/>
    <d v="2010-10-03T00:00:00"/>
    <d v="2010-10-04T00:00:00"/>
    <s v="October"/>
    <s v="2010"/>
    <n v="1"/>
    <b v="0"/>
    <s v="Not Specified"/>
    <n v="48"/>
    <n v="548.29999999999995"/>
    <n v="0.09"/>
    <x v="2"/>
    <n v="-47.92"/>
    <n v="11.97"/>
    <n v="4.9800000000000004"/>
    <s v="Alberta"/>
    <x v="4"/>
    <s v="Corporate"/>
    <x v="0"/>
    <x v="1"/>
  </r>
  <r>
    <s v="Sung Pak"/>
    <n v="24261"/>
    <d v="2012-09-17T00:00:00"/>
    <d v="2012-09-19T00:00:00"/>
    <s v="September"/>
    <s v="2012"/>
    <n v="2"/>
    <b v="0"/>
    <s v="Critical"/>
    <n v="28"/>
    <n v="946.27"/>
    <n v="0.06"/>
    <x v="0"/>
    <n v="66.38"/>
    <n v="33.29"/>
    <n v="8.74"/>
    <s v="Alberta"/>
    <x v="4"/>
    <s v="Small Business"/>
    <x v="0"/>
    <x v="0"/>
  </r>
  <r>
    <s v="Resi Polking"/>
    <n v="26054"/>
    <d v="2010-02-12T00:00:00"/>
    <d v="2010-02-14T00:00:00"/>
    <s v="February"/>
    <s v="2010"/>
    <n v="2"/>
    <b v="0"/>
    <s v="Critical"/>
    <n v="47"/>
    <n v="396.78"/>
    <n v="0.09"/>
    <x v="0"/>
    <n v="-321.20999999999998"/>
    <n v="8.3699999999999992"/>
    <n v="10.16"/>
    <s v="Alberta"/>
    <x v="4"/>
    <s v="Small Business"/>
    <x v="2"/>
    <x v="4"/>
  </r>
  <r>
    <s v="John Murray"/>
    <n v="27750"/>
    <d v="2012-10-19T00:00:00"/>
    <d v="2012-10-23T00:00:00"/>
    <s v="October"/>
    <s v="2012"/>
    <n v="4"/>
    <b v="0"/>
    <s v="low"/>
    <n v="12"/>
    <n v="769.17"/>
    <n v="0"/>
    <x v="1"/>
    <n v="-212.01"/>
    <n v="58.14"/>
    <n v="36.61"/>
    <s v="Alberta"/>
    <x v="4"/>
    <s v="Small Business"/>
    <x v="2"/>
    <x v="9"/>
  </r>
  <r>
    <s v="John Murray"/>
    <n v="27750"/>
    <d v="2012-10-19T00:00:00"/>
    <d v="2012-10-19T00:00:00"/>
    <s v="October"/>
    <s v="2012"/>
    <n v="0"/>
    <s v="FREE DELIVERY"/>
    <s v="low"/>
    <n v="18"/>
    <n v="7370.84"/>
    <n v="0.09"/>
    <x v="1"/>
    <n v="999.87"/>
    <n v="449.99"/>
    <n v="49"/>
    <s v="Alberta"/>
    <x v="4"/>
    <s v="Small Business"/>
    <x v="1"/>
    <x v="13"/>
  </r>
  <r>
    <s v="Shaun Chance"/>
    <n v="27872"/>
    <d v="2011-10-13T00:00:00"/>
    <d v="2011-10-15T00:00:00"/>
    <s v="October"/>
    <s v="2011"/>
    <n v="2"/>
    <b v="0"/>
    <s v="Not Specified"/>
    <n v="25"/>
    <n v="388.71"/>
    <n v="0.01"/>
    <x v="0"/>
    <n v="36.43"/>
    <n v="14.27"/>
    <n v="7.27"/>
    <s v="Alberta"/>
    <x v="4"/>
    <s v="Corporate"/>
    <x v="0"/>
    <x v="2"/>
  </r>
  <r>
    <s v="Sung Pak"/>
    <n v="31109"/>
    <d v="2011-10-28T00:00:00"/>
    <d v="2011-11-01T00:00:00"/>
    <s v="November"/>
    <s v="2011"/>
    <n v="4"/>
    <b v="0"/>
    <s v="low"/>
    <n v="49"/>
    <n v="1515"/>
    <n v="0.08"/>
    <x v="0"/>
    <n v="219.04"/>
    <n v="31.74"/>
    <n v="12.62"/>
    <s v="Alberta"/>
    <x v="4"/>
    <s v="Small Business"/>
    <x v="0"/>
    <x v="2"/>
  </r>
  <r>
    <s v="John Murray"/>
    <n v="32165"/>
    <d v="2012-10-14T00:00:00"/>
    <d v="2012-10-16T00:00:00"/>
    <s v="October"/>
    <s v="2012"/>
    <n v="2"/>
    <b v="0"/>
    <s v="Not Specified"/>
    <n v="47"/>
    <n v="3413.69"/>
    <n v="0.06"/>
    <x v="0"/>
    <n v="175.24"/>
    <n v="73.98"/>
    <n v="14.52"/>
    <s v="Alberta"/>
    <x v="4"/>
    <s v="Small Business"/>
    <x v="1"/>
    <x v="7"/>
  </r>
  <r>
    <s v="John Murray"/>
    <n v="32165"/>
    <d v="2012-10-14T00:00:00"/>
    <d v="2012-10-15T00:00:00"/>
    <s v="October"/>
    <s v="2012"/>
    <n v="1"/>
    <b v="0"/>
    <s v="Not Specified"/>
    <n v="38"/>
    <n v="2939.6824999999999"/>
    <n v="0.02"/>
    <x v="0"/>
    <n v="192.06"/>
    <n v="85.99"/>
    <n v="0.99"/>
    <s v="Alberta"/>
    <x v="4"/>
    <s v="Small Business"/>
    <x v="1"/>
    <x v="3"/>
  </r>
  <r>
    <s v="Darren Powers"/>
    <n v="32325"/>
    <d v="2012-11-01T00:00:00"/>
    <d v="2012-11-02T00:00:00"/>
    <s v="November"/>
    <s v="2012"/>
    <n v="1"/>
    <b v="0"/>
    <s v="Critical"/>
    <n v="45"/>
    <n v="1103.73"/>
    <n v="0"/>
    <x v="0"/>
    <n v="189.28"/>
    <n v="22.98"/>
    <n v="7.58"/>
    <s v="Alberta"/>
    <x v="4"/>
    <s v="Corporate"/>
    <x v="2"/>
    <x v="4"/>
  </r>
  <r>
    <s v="Shaun Chance"/>
    <n v="32931"/>
    <d v="2010-02-15T00:00:00"/>
    <d v="2010-02-22T00:00:00"/>
    <s v="February"/>
    <s v="2010"/>
    <n v="7"/>
    <b v="0"/>
    <s v="low"/>
    <n v="31"/>
    <n v="86.1"/>
    <n v="0.06"/>
    <x v="0"/>
    <n v="32.700000000000003"/>
    <n v="2.88"/>
    <n v="0.5"/>
    <s v="Alberta"/>
    <x v="4"/>
    <s v="Corporate"/>
    <x v="0"/>
    <x v="11"/>
  </r>
  <r>
    <s v="Shaun Chance"/>
    <n v="32931"/>
    <d v="2010-02-15T00:00:00"/>
    <d v="2010-02-20T00:00:00"/>
    <s v="February"/>
    <s v="2010"/>
    <n v="5"/>
    <b v="0"/>
    <s v="low"/>
    <n v="25"/>
    <n v="298.11"/>
    <n v="0.08"/>
    <x v="0"/>
    <n v="-60.79"/>
    <n v="12.44"/>
    <n v="6.27"/>
    <s v="Alberta"/>
    <x v="4"/>
    <s v="Corporate"/>
    <x v="0"/>
    <x v="0"/>
  </r>
  <r>
    <s v="Roger Demir"/>
    <n v="33189"/>
    <d v="2009-11-20T00:00:00"/>
    <d v="2009-11-27T00:00:00"/>
    <s v="November"/>
    <s v="2009"/>
    <n v="7"/>
    <b v="0"/>
    <s v="low"/>
    <n v="3"/>
    <n v="87.21"/>
    <n v="0.02"/>
    <x v="0"/>
    <n v="-96.54"/>
    <n v="27.48"/>
    <n v="4"/>
    <s v="Alberta"/>
    <x v="4"/>
    <s v="Consumer"/>
    <x v="1"/>
    <x v="7"/>
  </r>
  <r>
    <s v="Roger Demir"/>
    <n v="33189"/>
    <d v="2009-11-20T00:00:00"/>
    <d v="2009-11-24T00:00:00"/>
    <s v="November"/>
    <s v="2009"/>
    <n v="4"/>
    <b v="0"/>
    <s v="low"/>
    <n v="5"/>
    <n v="50.19"/>
    <n v="0.08"/>
    <x v="0"/>
    <n v="0.15"/>
    <n v="10.06"/>
    <n v="2.06"/>
    <s v="Alberta"/>
    <x v="4"/>
    <s v="Consumer"/>
    <x v="0"/>
    <x v="5"/>
  </r>
  <r>
    <s v="Penelope Sewall"/>
    <n v="33479"/>
    <d v="2012-09-18T00:00:00"/>
    <d v="2012-09-20T00:00:00"/>
    <s v="September"/>
    <s v="2012"/>
    <n v="2"/>
    <b v="0"/>
    <s v="Critical"/>
    <n v="50"/>
    <n v="762.2"/>
    <n v="7.0000000000000007E-2"/>
    <x v="0"/>
    <n v="16.57"/>
    <n v="15.01"/>
    <n v="8.4"/>
    <s v="Alberta"/>
    <x v="4"/>
    <s v="Home Office"/>
    <x v="0"/>
    <x v="2"/>
  </r>
  <r>
    <s v="Penelope Sewall"/>
    <n v="33479"/>
    <d v="2012-09-18T00:00:00"/>
    <d v="2012-09-20T00:00:00"/>
    <s v="September"/>
    <s v="2012"/>
    <n v="2"/>
    <b v="0"/>
    <s v="Critical"/>
    <n v="27"/>
    <n v="235.45"/>
    <n v="0.06"/>
    <x v="0"/>
    <n v="-8.82"/>
    <n v="8.56"/>
    <n v="5.16"/>
    <s v="Alberta"/>
    <x v="4"/>
    <s v="Home Office"/>
    <x v="0"/>
    <x v="5"/>
  </r>
  <r>
    <s v="Mike Pelletier"/>
    <n v="34311"/>
    <d v="2009-09-05T00:00:00"/>
    <d v="2009-09-06T00:00:00"/>
    <s v="September"/>
    <s v="2009"/>
    <n v="1"/>
    <b v="0"/>
    <s v="High"/>
    <n v="39"/>
    <n v="132.79"/>
    <n v="0.05"/>
    <x v="0"/>
    <n v="-100.24"/>
    <n v="3.28"/>
    <n v="3.97"/>
    <s v="Alberta"/>
    <x v="4"/>
    <s v="Corporate"/>
    <x v="0"/>
    <x v="12"/>
  </r>
  <r>
    <s v="Mike Pelletier"/>
    <n v="34311"/>
    <d v="2009-09-05T00:00:00"/>
    <d v="2009-09-07T00:00:00"/>
    <s v="September"/>
    <s v="2009"/>
    <n v="2"/>
    <b v="0"/>
    <s v="High"/>
    <n v="32"/>
    <n v="232.85"/>
    <n v="0.03"/>
    <x v="0"/>
    <n v="-262.62"/>
    <n v="6.98"/>
    <n v="9.69"/>
    <s v="Alberta"/>
    <x v="4"/>
    <s v="Corporate"/>
    <x v="0"/>
    <x v="0"/>
  </r>
  <r>
    <s v="Sung Pak"/>
    <n v="35111"/>
    <d v="2010-06-05T00:00:00"/>
    <d v="2010-06-07T00:00:00"/>
    <s v="June"/>
    <s v="2010"/>
    <n v="2"/>
    <b v="0"/>
    <s v="Critical"/>
    <n v="39"/>
    <n v="893.29"/>
    <n v="0.08"/>
    <x v="0"/>
    <n v="256.16000000000003"/>
    <n v="23.99"/>
    <n v="6.71"/>
    <s v="Alberta"/>
    <x v="4"/>
    <s v="Small Business"/>
    <x v="0"/>
    <x v="8"/>
  </r>
  <r>
    <s v="Mike Pelletier"/>
    <n v="35173"/>
    <d v="2012-03-13T00:00:00"/>
    <d v="2012-03-15T00:00:00"/>
    <s v="March"/>
    <s v="2012"/>
    <n v="2"/>
    <b v="0"/>
    <s v="Not Specified"/>
    <n v="29"/>
    <n v="6483.26"/>
    <n v="0.09"/>
    <x v="1"/>
    <n v="341.98"/>
    <n v="240.98"/>
    <n v="60.2"/>
    <s v="Alberta"/>
    <x v="4"/>
    <s v="Corporate"/>
    <x v="2"/>
    <x v="9"/>
  </r>
  <r>
    <s v="Mike Pelletier"/>
    <n v="35173"/>
    <d v="2012-03-13T00:00:00"/>
    <d v="2012-03-15T00:00:00"/>
    <s v="March"/>
    <s v="2012"/>
    <n v="2"/>
    <b v="0"/>
    <s v="Not Specified"/>
    <n v="13"/>
    <n v="1446.2070000000001"/>
    <n v="0.02"/>
    <x v="0"/>
    <n v="29.56"/>
    <n v="125.99"/>
    <n v="8.08"/>
    <s v="Alberta"/>
    <x v="4"/>
    <s v="Corporate"/>
    <x v="1"/>
    <x v="3"/>
  </r>
  <r>
    <s v="John Murray"/>
    <n v="36773"/>
    <d v="2010-09-23T00:00:00"/>
    <d v="2010-09-25T00:00:00"/>
    <s v="September"/>
    <s v="2010"/>
    <n v="2"/>
    <b v="0"/>
    <s v="Not Specified"/>
    <n v="24"/>
    <n v="2048.7800000000002"/>
    <n v="0.05"/>
    <x v="0"/>
    <n v="994.68"/>
    <n v="83.98"/>
    <n v="5.01"/>
    <s v="Alberta"/>
    <x v="4"/>
    <s v="Small Business"/>
    <x v="0"/>
    <x v="8"/>
  </r>
  <r>
    <s v="Tim Brockman"/>
    <n v="36997"/>
    <d v="2010-12-05T00:00:00"/>
    <d v="2010-12-06T00:00:00"/>
    <s v="December"/>
    <s v="2010"/>
    <n v="1"/>
    <b v="0"/>
    <s v="Not Specified"/>
    <n v="39"/>
    <n v="104.33"/>
    <n v="0"/>
    <x v="0"/>
    <n v="39.909999999999997"/>
    <n v="2.61"/>
    <n v="0.5"/>
    <s v="Alberta"/>
    <x v="4"/>
    <s v="Consumer"/>
    <x v="0"/>
    <x v="11"/>
  </r>
  <r>
    <s v="Shaun Chance"/>
    <n v="37700"/>
    <d v="2009-12-08T00:00:00"/>
    <d v="2009-12-11T00:00:00"/>
    <s v="December"/>
    <s v="2009"/>
    <n v="3"/>
    <b v="0"/>
    <s v="Critical"/>
    <n v="27"/>
    <n v="3390.51"/>
    <n v="0.05"/>
    <x v="2"/>
    <n v="1169.71"/>
    <n v="122.99"/>
    <n v="19.989999999999998"/>
    <s v="Alberta"/>
    <x v="4"/>
    <s v="Corporate"/>
    <x v="0"/>
    <x v="2"/>
  </r>
  <r>
    <s v="Darren Powers"/>
    <n v="38529"/>
    <d v="2009-02-02T00:00:00"/>
    <d v="2009-02-02T00:00:00"/>
    <s v="February"/>
    <s v="2009"/>
    <n v="0"/>
    <s v="FREE DELIVERY"/>
    <s v="low"/>
    <n v="38"/>
    <n v="44.85"/>
    <n v="0.02"/>
    <x v="0"/>
    <n v="-0.49"/>
    <n v="1.1399999999999999"/>
    <n v="0.7"/>
    <s v="Alberta"/>
    <x v="4"/>
    <s v="Corporate"/>
    <x v="0"/>
    <x v="6"/>
  </r>
  <r>
    <s v="Penelope Sewall"/>
    <n v="40162"/>
    <d v="2010-01-24T00:00:00"/>
    <d v="2010-01-26T00:00:00"/>
    <s v="January"/>
    <s v="2010"/>
    <n v="2"/>
    <b v="0"/>
    <s v="Critical"/>
    <n v="28"/>
    <n v="1581.23"/>
    <n v="0.03"/>
    <x v="0"/>
    <n v="760.79"/>
    <n v="55.98"/>
    <n v="5.15"/>
    <s v="Alberta"/>
    <x v="4"/>
    <s v="Home Office"/>
    <x v="0"/>
    <x v="5"/>
  </r>
  <r>
    <s v="Shaun Chance"/>
    <n v="40612"/>
    <d v="2011-02-28T00:00:00"/>
    <d v="2011-03-01T00:00:00"/>
    <s v="March"/>
    <s v="2011"/>
    <n v="1"/>
    <b v="0"/>
    <s v="High"/>
    <n v="9"/>
    <n v="19.2"/>
    <n v="0.1"/>
    <x v="0"/>
    <n v="-6.84"/>
    <n v="2.21"/>
    <n v="1.1200000000000001"/>
    <s v="Alberta"/>
    <x v="4"/>
    <s v="Corporate"/>
    <x v="0"/>
    <x v="12"/>
  </r>
  <r>
    <s v="Shaun Chance"/>
    <n v="41987"/>
    <d v="2011-10-21T00:00:00"/>
    <d v="2011-10-22T00:00:00"/>
    <s v="October"/>
    <s v="2011"/>
    <n v="1"/>
    <b v="0"/>
    <s v="Not Specified"/>
    <n v="25"/>
    <n v="6481.0479999999998"/>
    <n v="0.05"/>
    <x v="1"/>
    <n v="1760.11"/>
    <n v="320.64"/>
    <n v="29.2"/>
    <s v="Alberta"/>
    <x v="4"/>
    <s v="Corporate"/>
    <x v="2"/>
    <x v="10"/>
  </r>
  <r>
    <s v="Sue Ann Reed"/>
    <n v="42083"/>
    <d v="2011-12-11T00:00:00"/>
    <d v="2011-12-13T00:00:00"/>
    <s v="December"/>
    <s v="2011"/>
    <n v="2"/>
    <b v="0"/>
    <s v="Critical"/>
    <n v="38"/>
    <n v="5526.16"/>
    <n v="0.03"/>
    <x v="0"/>
    <n v="1263.98"/>
    <n v="140.81"/>
    <n v="24.49"/>
    <s v="Alberta"/>
    <x v="4"/>
    <s v="Consumer"/>
    <x v="2"/>
    <x v="14"/>
  </r>
  <r>
    <s v="Sue Ann Reed"/>
    <n v="42083"/>
    <d v="2011-12-11T00:00:00"/>
    <d v="2011-12-13T00:00:00"/>
    <s v="December"/>
    <s v="2011"/>
    <n v="2"/>
    <b v="0"/>
    <s v="Critical"/>
    <n v="36"/>
    <n v="236.89"/>
    <n v="0.04"/>
    <x v="0"/>
    <n v="-86.3"/>
    <n v="6.48"/>
    <n v="6.22"/>
    <s v="Alberta"/>
    <x v="4"/>
    <s v="Consumer"/>
    <x v="0"/>
    <x v="5"/>
  </r>
  <r>
    <s v="Sue Ann Reed"/>
    <n v="42083"/>
    <d v="2011-12-11T00:00:00"/>
    <d v="2011-12-11T00:00:00"/>
    <s v="December"/>
    <s v="2011"/>
    <n v="0"/>
    <s v="FREE DELIVERY"/>
    <s v="Critical"/>
    <n v="33"/>
    <n v="68.42"/>
    <n v="0.05"/>
    <x v="0"/>
    <n v="-57.97"/>
    <n v="2.08"/>
    <n v="2.56"/>
    <s v="Alberta"/>
    <x v="4"/>
    <s v="Consumer"/>
    <x v="0"/>
    <x v="15"/>
  </r>
  <r>
    <s v="Tim Brockman"/>
    <n v="42151"/>
    <d v="2010-12-15T00:00:00"/>
    <d v="2010-12-18T00:00:00"/>
    <s v="December"/>
    <s v="2010"/>
    <n v="3"/>
    <b v="0"/>
    <s v="High"/>
    <n v="35"/>
    <n v="4408.6695"/>
    <n v="0.05"/>
    <x v="0"/>
    <n v="1140.67"/>
    <n v="155.99"/>
    <n v="3.9"/>
    <s v="Alberta"/>
    <x v="4"/>
    <s v="Consumer"/>
    <x v="1"/>
    <x v="3"/>
  </r>
  <r>
    <s v="Sung Chung"/>
    <n v="42658"/>
    <d v="2010-06-15T00:00:00"/>
    <d v="2010-06-15T00:00:00"/>
    <s v="June"/>
    <s v="2010"/>
    <n v="0"/>
    <s v="FREE DELIVERY"/>
    <s v="Medium"/>
    <n v="29"/>
    <n v="146.68"/>
    <n v="0.08"/>
    <x v="0"/>
    <n v="-8.33"/>
    <n v="5.28"/>
    <n v="2.99"/>
    <s v="Alberta"/>
    <x v="4"/>
    <s v="Home Office"/>
    <x v="0"/>
    <x v="2"/>
  </r>
  <r>
    <s v="Tamara Manning"/>
    <n v="43911"/>
    <d v="2009-01-14T00:00:00"/>
    <d v="2009-01-14T00:00:00"/>
    <s v="January"/>
    <s v="2009"/>
    <n v="0"/>
    <s v="FREE DELIVERY"/>
    <s v="Medium"/>
    <n v="29"/>
    <n v="577.89"/>
    <n v="0.06"/>
    <x v="0"/>
    <n v="-53.89"/>
    <n v="19.989999999999998"/>
    <n v="11.17"/>
    <s v="Alberta"/>
    <x v="4"/>
    <s v="Corporate"/>
    <x v="2"/>
    <x v="4"/>
  </r>
  <r>
    <s v="Tamara Manning"/>
    <n v="43911"/>
    <d v="2009-01-14T00:00:00"/>
    <d v="2009-01-15T00:00:00"/>
    <s v="January"/>
    <s v="2009"/>
    <n v="1"/>
    <b v="0"/>
    <s v="Medium"/>
    <n v="36"/>
    <n v="9920.85"/>
    <n v="0"/>
    <x v="1"/>
    <n v="2685.19"/>
    <n v="264.98"/>
    <n v="17.86"/>
    <s v="Alberta"/>
    <x v="4"/>
    <s v="Corporate"/>
    <x v="1"/>
    <x v="16"/>
  </r>
  <r>
    <s v="Tamara Manning"/>
    <n v="43911"/>
    <d v="2009-01-14T00:00:00"/>
    <d v="2009-01-16T00:00:00"/>
    <s v="January"/>
    <s v="2009"/>
    <n v="2"/>
    <b v="0"/>
    <s v="Medium"/>
    <n v="23"/>
    <n v="7484.31"/>
    <n v="0.06"/>
    <x v="1"/>
    <n v="1278.45"/>
    <n v="320.98"/>
    <n v="58.95"/>
    <s v="Alberta"/>
    <x v="4"/>
    <s v="Corporate"/>
    <x v="2"/>
    <x v="14"/>
  </r>
  <r>
    <s v="Shaun Chance"/>
    <n v="44005"/>
    <d v="2010-09-03T00:00:00"/>
    <d v="2010-09-04T00:00:00"/>
    <s v="September"/>
    <s v="2010"/>
    <n v="1"/>
    <b v="0"/>
    <s v="Medium"/>
    <n v="7"/>
    <n v="733.36"/>
    <n v="0.02"/>
    <x v="0"/>
    <n v="-270.48"/>
    <n v="99.99"/>
    <n v="19.989999999999998"/>
    <s v="Alberta"/>
    <x v="4"/>
    <s v="Corporate"/>
    <x v="1"/>
    <x v="7"/>
  </r>
  <r>
    <s v="Tom Prescott"/>
    <n v="44486"/>
    <d v="2012-07-09T00:00:00"/>
    <d v="2012-07-12T00:00:00"/>
    <s v="July"/>
    <s v="2012"/>
    <n v="3"/>
    <b v="0"/>
    <s v="Critical"/>
    <n v="36"/>
    <n v="198.1"/>
    <n v="0.09"/>
    <x v="0"/>
    <n v="-66.930000000000007"/>
    <n v="5.78"/>
    <n v="4.96"/>
    <s v="Alberta"/>
    <x v="4"/>
    <s v="Small Business"/>
    <x v="0"/>
    <x v="5"/>
  </r>
  <r>
    <s v="Roger Demir"/>
    <n v="45284"/>
    <d v="2012-01-07T00:00:00"/>
    <d v="2012-01-08T00:00:00"/>
    <s v="January"/>
    <s v="2012"/>
    <n v="1"/>
    <b v="0"/>
    <s v="High"/>
    <n v="7"/>
    <n v="91.43"/>
    <n v="0"/>
    <x v="0"/>
    <n v="-42.98"/>
    <n v="11.66"/>
    <n v="8.99"/>
    <s v="Alberta"/>
    <x v="4"/>
    <s v="Consumer"/>
    <x v="0"/>
    <x v="12"/>
  </r>
  <r>
    <s v="Shaun Chance"/>
    <n v="45668"/>
    <d v="2010-12-12T00:00:00"/>
    <d v="2010-12-13T00:00:00"/>
    <s v="December"/>
    <s v="2010"/>
    <n v="1"/>
    <b v="0"/>
    <s v="Not Specified"/>
    <n v="8"/>
    <n v="704.77"/>
    <n v="0.01"/>
    <x v="1"/>
    <n v="-298.89999999999998"/>
    <n v="81.94"/>
    <n v="55.81"/>
    <s v="Alberta"/>
    <x v="4"/>
    <s v="Corporate"/>
    <x v="2"/>
    <x v="9"/>
  </r>
  <r>
    <s v="Resi Polking"/>
    <n v="46023"/>
    <d v="2012-03-24T00:00:00"/>
    <d v="2012-03-25T00:00:00"/>
    <s v="March"/>
    <s v="2012"/>
    <n v="1"/>
    <b v="0"/>
    <s v="Not Specified"/>
    <n v="50"/>
    <n v="1101.76"/>
    <n v="7.0000000000000007E-2"/>
    <x v="0"/>
    <n v="-204.22"/>
    <n v="21.66"/>
    <n v="13.99"/>
    <s v="Alberta"/>
    <x v="4"/>
    <s v="Small Business"/>
    <x v="0"/>
    <x v="1"/>
  </r>
  <r>
    <s v="John Murray"/>
    <n v="46533"/>
    <d v="2009-10-07T00:00:00"/>
    <d v="2009-10-08T00:00:00"/>
    <s v="October"/>
    <s v="2009"/>
    <n v="1"/>
    <b v="0"/>
    <s v="High"/>
    <n v="3"/>
    <n v="215.24"/>
    <n v="0.04"/>
    <x v="0"/>
    <n v="49.76"/>
    <n v="55.5"/>
    <n v="52.2"/>
    <s v="Alberta"/>
    <x v="4"/>
    <s v="Small Business"/>
    <x v="2"/>
    <x v="4"/>
  </r>
  <r>
    <s v="John Murray"/>
    <n v="46533"/>
    <d v="2009-10-07T00:00:00"/>
    <d v="2009-10-09T00:00:00"/>
    <s v="October"/>
    <s v="2009"/>
    <n v="2"/>
    <b v="0"/>
    <s v="High"/>
    <n v="12"/>
    <n v="654.87400000000002"/>
    <n v="0.1"/>
    <x v="2"/>
    <n v="-82.06"/>
    <n v="65.989999999999995"/>
    <n v="3.99"/>
    <s v="Alberta"/>
    <x v="4"/>
    <s v="Small Business"/>
    <x v="1"/>
    <x v="3"/>
  </r>
  <r>
    <s v="Tim Brockman"/>
    <n v="48321"/>
    <d v="2010-07-29T00:00:00"/>
    <d v="2010-07-30T00:00:00"/>
    <s v="July"/>
    <s v="2010"/>
    <n v="1"/>
    <b v="0"/>
    <s v="High"/>
    <n v="31"/>
    <n v="5875.66"/>
    <n v="0.02"/>
    <x v="0"/>
    <n v="1856.12"/>
    <n v="178.47"/>
    <n v="19.989999999999998"/>
    <s v="Alberta"/>
    <x v="4"/>
    <s v="Consumer"/>
    <x v="0"/>
    <x v="0"/>
  </r>
  <r>
    <s v="Penelope Sewall"/>
    <n v="48673"/>
    <d v="2012-04-26T00:00:00"/>
    <d v="2012-04-27T00:00:00"/>
    <s v="April"/>
    <s v="2012"/>
    <n v="1"/>
    <b v="0"/>
    <s v="Not Specified"/>
    <n v="36"/>
    <n v="570.14"/>
    <n v="0.03"/>
    <x v="0"/>
    <n v="-90.72"/>
    <n v="15.31"/>
    <n v="8.7799999999999994"/>
    <s v="Alberta"/>
    <x v="4"/>
    <s v="Home Office"/>
    <x v="0"/>
    <x v="0"/>
  </r>
  <r>
    <s v="Roger Demir"/>
    <n v="48742"/>
    <d v="2012-04-17T00:00:00"/>
    <d v="2012-04-19T00:00:00"/>
    <s v="April"/>
    <s v="2012"/>
    <n v="2"/>
    <b v="0"/>
    <s v="Not Specified"/>
    <n v="42"/>
    <n v="825.63"/>
    <n v="0.03"/>
    <x v="0"/>
    <n v="379.74"/>
    <n v="18.940000000000001"/>
    <n v="1.49"/>
    <s v="Alberta"/>
    <x v="4"/>
    <s v="Consumer"/>
    <x v="0"/>
    <x v="2"/>
  </r>
  <r>
    <s v="Sharelle Roach"/>
    <n v="48998"/>
    <d v="2009-02-16T00:00:00"/>
    <d v="2009-02-18T00:00:00"/>
    <s v="February"/>
    <s v="2009"/>
    <n v="2"/>
    <b v="0"/>
    <s v="low"/>
    <n v="15"/>
    <n v="180.39"/>
    <n v="0.04"/>
    <x v="0"/>
    <n v="-8.11"/>
    <n v="11.58"/>
    <n v="6.97"/>
    <s v="Alberta"/>
    <x v="4"/>
    <s v="Home Office"/>
    <x v="0"/>
    <x v="8"/>
  </r>
  <r>
    <s v="Darren Powers"/>
    <n v="50246"/>
    <d v="2010-08-18T00:00:00"/>
    <d v="2010-08-19T00:00:00"/>
    <s v="August"/>
    <s v="2010"/>
    <n v="1"/>
    <b v="0"/>
    <s v="Medium"/>
    <n v="14"/>
    <n v="102.04"/>
    <n v="0.05"/>
    <x v="2"/>
    <n v="-47.67"/>
    <n v="6.48"/>
    <n v="7.37"/>
    <s v="Alberta"/>
    <x v="4"/>
    <s v="Corporate"/>
    <x v="0"/>
    <x v="5"/>
  </r>
  <r>
    <s v="Tom Prescott"/>
    <n v="51200"/>
    <d v="2011-11-18T00:00:00"/>
    <d v="2011-11-21T00:00:00"/>
    <s v="November"/>
    <s v="2011"/>
    <n v="3"/>
    <b v="0"/>
    <s v="Medium"/>
    <n v="29"/>
    <n v="1617.88"/>
    <n v="0"/>
    <x v="0"/>
    <n v="271.89999999999998"/>
    <n v="53.98"/>
    <n v="5.5"/>
    <s v="Alberta"/>
    <x v="4"/>
    <s v="Small Business"/>
    <x v="1"/>
    <x v="7"/>
  </r>
  <r>
    <s v="Tim Brockman"/>
    <n v="51271"/>
    <d v="2010-10-25T00:00:00"/>
    <d v="2010-10-27T00:00:00"/>
    <s v="October"/>
    <s v="2010"/>
    <n v="2"/>
    <b v="0"/>
    <s v="High"/>
    <n v="31"/>
    <n v="3969.43"/>
    <n v="0.1"/>
    <x v="1"/>
    <n v="-796.51"/>
    <n v="140.97999999999999"/>
    <n v="36.090000000000003"/>
    <s v="Alberta"/>
    <x v="4"/>
    <s v="Consumer"/>
    <x v="2"/>
    <x v="9"/>
  </r>
  <r>
    <s v="Tim Brockman"/>
    <n v="51271"/>
    <d v="2010-10-25T00:00:00"/>
    <d v="2010-10-27T00:00:00"/>
    <s v="October"/>
    <s v="2010"/>
    <n v="2"/>
    <b v="0"/>
    <s v="High"/>
    <n v="16"/>
    <n v="2882.7069999999999"/>
    <n v="0.02"/>
    <x v="0"/>
    <n v="303.23"/>
    <n v="205.99"/>
    <n v="5"/>
    <s v="Alberta"/>
    <x v="4"/>
    <s v="Consumer"/>
    <x v="1"/>
    <x v="3"/>
  </r>
  <r>
    <s v="Tom Prescott"/>
    <n v="51297"/>
    <d v="2012-11-11T00:00:00"/>
    <d v="2012-11-20T00:00:00"/>
    <s v="November"/>
    <s v="2012"/>
    <n v="9"/>
    <b v="0"/>
    <s v="low"/>
    <n v="41"/>
    <n v="356.28"/>
    <n v="7.0000000000000007E-2"/>
    <x v="2"/>
    <n v="65.760000000000005"/>
    <n v="8.69"/>
    <n v="2.99"/>
    <s v="Alberta"/>
    <x v="4"/>
    <s v="Small Business"/>
    <x v="0"/>
    <x v="2"/>
  </r>
  <r>
    <s v="Tamara Manning"/>
    <n v="51842"/>
    <d v="2011-11-28T00:00:00"/>
    <d v="2011-12-03T00:00:00"/>
    <s v="December"/>
    <s v="2011"/>
    <n v="5"/>
    <b v="0"/>
    <s v="low"/>
    <n v="1"/>
    <n v="54.22"/>
    <n v="0.02"/>
    <x v="0"/>
    <n v="-19.09"/>
    <n v="48.91"/>
    <n v="5.81"/>
    <s v="Alberta"/>
    <x v="4"/>
    <s v="Corporate"/>
    <x v="0"/>
    <x v="5"/>
  </r>
  <r>
    <s v="Tamara Manning"/>
    <n v="51842"/>
    <d v="2011-11-28T00:00:00"/>
    <d v="2011-12-02T00:00:00"/>
    <s v="December"/>
    <s v="2011"/>
    <n v="4"/>
    <b v="0"/>
    <s v="low"/>
    <n v="4"/>
    <n v="431.11"/>
    <n v="7.0000000000000007E-2"/>
    <x v="0"/>
    <n v="-244.33"/>
    <n v="101.41"/>
    <n v="35"/>
    <s v="Alberta"/>
    <x v="4"/>
    <s v="Corporate"/>
    <x v="0"/>
    <x v="0"/>
  </r>
  <r>
    <s v="Sharelle Roach"/>
    <n v="51968"/>
    <d v="2009-09-05T00:00:00"/>
    <d v="2009-09-06T00:00:00"/>
    <s v="September"/>
    <s v="2009"/>
    <n v="1"/>
    <b v="0"/>
    <s v="Medium"/>
    <n v="43"/>
    <n v="3231.5639999999999"/>
    <n v="0.03"/>
    <x v="0"/>
    <n v="1166.0899999999999"/>
    <n v="85.99"/>
    <n v="0.99"/>
    <s v="Alberta"/>
    <x v="4"/>
    <s v="Home Office"/>
    <x v="1"/>
    <x v="3"/>
  </r>
  <r>
    <s v="Pauline Webber"/>
    <n v="52578"/>
    <d v="2011-03-07T00:00:00"/>
    <d v="2011-03-09T00:00:00"/>
    <s v="March"/>
    <s v="2011"/>
    <n v="2"/>
    <b v="0"/>
    <s v="Critical"/>
    <n v="38"/>
    <n v="6230.68"/>
    <n v="0.09"/>
    <x v="1"/>
    <n v="835.46"/>
    <n v="217.85"/>
    <n v="29.1"/>
    <s v="Alberta"/>
    <x v="4"/>
    <s v="Consumer"/>
    <x v="2"/>
    <x v="10"/>
  </r>
  <r>
    <s v="Pauline Webber"/>
    <n v="52578"/>
    <d v="2011-03-07T00:00:00"/>
    <d v="2011-03-10T00:00:00"/>
    <s v="March"/>
    <s v="2011"/>
    <n v="3"/>
    <b v="0"/>
    <s v="Critical"/>
    <n v="8"/>
    <n v="1391.816"/>
    <n v="0.05"/>
    <x v="0"/>
    <n v="-344.82"/>
    <n v="209.37"/>
    <n v="69"/>
    <s v="Alberta"/>
    <x v="4"/>
    <s v="Consumer"/>
    <x v="2"/>
    <x v="10"/>
  </r>
  <r>
    <s v="Sharelle Roach"/>
    <n v="53027"/>
    <d v="2010-10-26T00:00:00"/>
    <d v="2010-10-26T00:00:00"/>
    <s v="October"/>
    <s v="2010"/>
    <n v="0"/>
    <s v="FREE DELIVERY"/>
    <s v="low"/>
    <n v="38"/>
    <n v="1323.31"/>
    <n v="0.05"/>
    <x v="0"/>
    <n v="146.63999999999999"/>
    <n v="35.89"/>
    <n v="14.72"/>
    <s v="Alberta"/>
    <x v="4"/>
    <s v="Home Office"/>
    <x v="0"/>
    <x v="8"/>
  </r>
  <r>
    <s v="Resi Polking"/>
    <n v="54214"/>
    <d v="2012-01-02T00:00:00"/>
    <d v="2012-01-05T00:00:00"/>
    <s v="January"/>
    <s v="2012"/>
    <n v="3"/>
    <b v="0"/>
    <s v="Medium"/>
    <n v="38"/>
    <n v="7325.63"/>
    <n v="0.04"/>
    <x v="2"/>
    <n v="1899.23"/>
    <n v="199.99"/>
    <n v="24.49"/>
    <s v="Alberta"/>
    <x v="4"/>
    <s v="Small Business"/>
    <x v="1"/>
    <x v="13"/>
  </r>
  <r>
    <s v="Pauline Webber"/>
    <n v="54342"/>
    <d v="2009-06-08T00:00:00"/>
    <d v="2009-06-08T00:00:00"/>
    <s v="June"/>
    <s v="2009"/>
    <n v="0"/>
    <s v="FREE DELIVERY"/>
    <s v="low"/>
    <n v="35"/>
    <n v="3439.39"/>
    <n v="0.05"/>
    <x v="2"/>
    <n v="1057.6199999999999"/>
    <n v="100.97"/>
    <n v="7.18"/>
    <s v="Alberta"/>
    <x v="4"/>
    <s v="Consumer"/>
    <x v="1"/>
    <x v="7"/>
  </r>
  <r>
    <s v="Pauline Webber"/>
    <n v="54342"/>
    <d v="2009-06-08T00:00:00"/>
    <d v="2009-06-08T00:00:00"/>
    <s v="June"/>
    <s v="2009"/>
    <n v="0"/>
    <s v="FREE DELIVERY"/>
    <s v="low"/>
    <n v="2"/>
    <n v="10.48"/>
    <n v="0.02"/>
    <x v="0"/>
    <n v="-5.65"/>
    <n v="4.84"/>
    <n v="0.71"/>
    <s v="Alberta"/>
    <x v="4"/>
    <s v="Consumer"/>
    <x v="0"/>
    <x v="12"/>
  </r>
  <r>
    <s v="Tamara Manning"/>
    <n v="54656"/>
    <d v="2012-11-19T00:00:00"/>
    <d v="2012-11-21T00:00:00"/>
    <s v="November"/>
    <s v="2012"/>
    <n v="2"/>
    <b v="0"/>
    <s v="High"/>
    <n v="22"/>
    <n v="109.52"/>
    <n v="0.09"/>
    <x v="2"/>
    <n v="-73.349999999999994"/>
    <n v="4.54"/>
    <n v="5.83"/>
    <s v="Alberta"/>
    <x v="4"/>
    <s v="Corporate"/>
    <x v="0"/>
    <x v="2"/>
  </r>
  <r>
    <s v="Shaun Chance"/>
    <n v="54949"/>
    <d v="2009-08-10T00:00:00"/>
    <d v="2009-08-15T00:00:00"/>
    <s v="August"/>
    <s v="2009"/>
    <n v="5"/>
    <b v="0"/>
    <s v="low"/>
    <n v="32"/>
    <n v="210.94"/>
    <n v="0.08"/>
    <x v="0"/>
    <n v="-94.59"/>
    <n v="6.48"/>
    <n v="6.81"/>
    <s v="Alberta"/>
    <x v="4"/>
    <s v="Corporate"/>
    <x v="0"/>
    <x v="5"/>
  </r>
  <r>
    <s v="Shaun Chance"/>
    <n v="54949"/>
    <d v="2009-08-10T00:00:00"/>
    <d v="2009-08-17T00:00:00"/>
    <s v="August"/>
    <s v="2009"/>
    <n v="7"/>
    <b v="0"/>
    <s v="low"/>
    <n v="7"/>
    <n v="192.02"/>
    <n v="0.09"/>
    <x v="1"/>
    <n v="-293.74"/>
    <n v="20.98"/>
    <n v="53.03"/>
    <s v="Alberta"/>
    <x v="4"/>
    <s v="Corporate"/>
    <x v="0"/>
    <x v="0"/>
  </r>
  <r>
    <s v="Darren Powers"/>
    <n v="55813"/>
    <d v="2012-07-28T00:00:00"/>
    <d v="2012-07-28T00:00:00"/>
    <s v="July"/>
    <s v="2012"/>
    <n v="0"/>
    <s v="FREE DELIVERY"/>
    <s v="low"/>
    <n v="39"/>
    <n v="2650.77"/>
    <n v="0.08"/>
    <x v="0"/>
    <n v="-824.43"/>
    <n v="70.709999999999994"/>
    <n v="37.58"/>
    <s v="Alberta"/>
    <x v="4"/>
    <s v="Corporate"/>
    <x v="2"/>
    <x v="4"/>
  </r>
  <r>
    <s v="Quincy Jones"/>
    <n v="56577"/>
    <d v="2011-11-02T00:00:00"/>
    <d v="2011-11-04T00:00:00"/>
    <s v="November"/>
    <s v="2011"/>
    <n v="2"/>
    <b v="0"/>
    <s v="Critical"/>
    <n v="19"/>
    <n v="1134.2"/>
    <n v="0.08"/>
    <x v="1"/>
    <n v="-351.51"/>
    <n v="58.14"/>
    <n v="36.61"/>
    <s v="Alberta"/>
    <x v="4"/>
    <s v="Small Business"/>
    <x v="2"/>
    <x v="9"/>
  </r>
  <r>
    <s v="Darren Powers"/>
    <n v="56834"/>
    <d v="2011-05-01T00:00:00"/>
    <d v="2011-05-03T00:00:00"/>
    <s v="May"/>
    <s v="2011"/>
    <n v="2"/>
    <b v="0"/>
    <s v="High"/>
    <n v="22"/>
    <n v="1900.47"/>
    <n v="0"/>
    <x v="1"/>
    <n v="202.73"/>
    <n v="80.97"/>
    <n v="30.06"/>
    <s v="Alberta"/>
    <x v="4"/>
    <s v="Corporate"/>
    <x v="1"/>
    <x v="16"/>
  </r>
  <r>
    <s v="Darren Powers"/>
    <n v="56834"/>
    <d v="2011-05-01T00:00:00"/>
    <d v="2011-05-02T00:00:00"/>
    <s v="May"/>
    <s v="2011"/>
    <n v="1"/>
    <b v="0"/>
    <s v="High"/>
    <n v="33"/>
    <n v="205.52"/>
    <n v="0.09"/>
    <x v="0"/>
    <n v="-118.55"/>
    <n v="6.48"/>
    <n v="7.03"/>
    <s v="Alberta"/>
    <x v="4"/>
    <s v="Corporate"/>
    <x v="0"/>
    <x v="5"/>
  </r>
  <r>
    <s v="Pauline Webber"/>
    <n v="57380"/>
    <d v="2011-10-20T00:00:00"/>
    <d v="2011-10-24T00:00:00"/>
    <s v="October"/>
    <s v="2011"/>
    <n v="4"/>
    <b v="0"/>
    <s v="low"/>
    <n v="3"/>
    <n v="545.88"/>
    <n v="0.05"/>
    <x v="1"/>
    <n v="-95.04"/>
    <n v="212.6"/>
    <n v="52.2"/>
    <s v="Alberta"/>
    <x v="4"/>
    <s v="Consumer"/>
    <x v="2"/>
    <x v="10"/>
  </r>
  <r>
    <s v="Tom Prescott"/>
    <n v="58722"/>
    <d v="2012-10-11T00:00:00"/>
    <d v="2012-10-13T00:00:00"/>
    <s v="October"/>
    <s v="2012"/>
    <n v="2"/>
    <b v="0"/>
    <s v="Critical"/>
    <n v="45"/>
    <n v="4042.96"/>
    <n v="0.05"/>
    <x v="1"/>
    <n v="-699.72"/>
    <n v="89.99"/>
    <n v="42"/>
    <s v="Alberta"/>
    <x v="4"/>
    <s v="Small Business"/>
    <x v="2"/>
    <x v="14"/>
  </r>
  <r>
    <s v="Tamara Manning"/>
    <n v="58981"/>
    <d v="2011-01-31T00:00:00"/>
    <d v="2011-02-02T00:00:00"/>
    <s v="February"/>
    <s v="2011"/>
    <n v="2"/>
    <b v="0"/>
    <s v="High"/>
    <n v="28"/>
    <n v="1262.75"/>
    <n v="7.0000000000000007E-2"/>
    <x v="0"/>
    <n v="422.23"/>
    <n v="46.89"/>
    <n v="5.0999999999999996"/>
    <s v="Alberta"/>
    <x v="4"/>
    <s v="Corporate"/>
    <x v="0"/>
    <x v="1"/>
  </r>
  <r>
    <s v="Shaun Chance"/>
    <n v="59686"/>
    <d v="2011-03-08T00:00:00"/>
    <d v="2011-03-13T00:00:00"/>
    <s v="March"/>
    <s v="2011"/>
    <n v="5"/>
    <b v="0"/>
    <s v="low"/>
    <n v="41"/>
    <n v="243.37"/>
    <n v="0.01"/>
    <x v="0"/>
    <n v="-106.42"/>
    <n v="5.8"/>
    <n v="5.59"/>
    <s v="Alberta"/>
    <x v="4"/>
    <s v="Corporate"/>
    <x v="0"/>
    <x v="2"/>
  </r>
  <r>
    <s v="Lindsay Castell"/>
    <n v="6791"/>
    <d v="2011-02-01T00:00:00"/>
    <d v="2011-02-03T00:00:00"/>
    <s v="February"/>
    <s v="2011"/>
    <n v="2"/>
    <b v="0"/>
    <s v="Medium"/>
    <n v="14"/>
    <n v="730.33"/>
    <n v="0.1"/>
    <x v="2"/>
    <n v="110.77"/>
    <n v="51.98"/>
    <n v="10.17"/>
    <s v="Alberta"/>
    <x v="4"/>
    <s v="Small Business"/>
    <x v="1"/>
    <x v="16"/>
  </r>
  <r>
    <s v="Adam Bellavance"/>
    <n v="9895"/>
    <d v="2010-04-20T00:00:00"/>
    <d v="2010-04-24T00:00:00"/>
    <s v="April"/>
    <s v="2010"/>
    <n v="4"/>
    <b v="0"/>
    <s v="low"/>
    <n v="9"/>
    <n v="54.79"/>
    <n v="0.05"/>
    <x v="0"/>
    <n v="-6.82"/>
    <n v="5.85"/>
    <n v="2.27"/>
    <s v="Alberta"/>
    <x v="4"/>
    <s v="Small Business"/>
    <x v="0"/>
    <x v="12"/>
  </r>
  <r>
    <s v="Ken Dana"/>
    <n v="11846"/>
    <d v="2010-04-20T00:00:00"/>
    <d v="2010-04-24T00:00:00"/>
    <s v="April"/>
    <s v="2010"/>
    <n v="4"/>
    <b v="0"/>
    <s v="low"/>
    <n v="49"/>
    <n v="7319.85"/>
    <n v="0.03"/>
    <x v="0"/>
    <n v="611.42999999999995"/>
    <n v="152.47999999999999"/>
    <n v="4"/>
    <s v="Alberta"/>
    <x v="4"/>
    <s v="Corporate"/>
    <x v="1"/>
    <x v="7"/>
  </r>
  <r>
    <s v="Ken Dana"/>
    <n v="11846"/>
    <d v="2010-04-20T00:00:00"/>
    <d v="2010-04-27T00:00:00"/>
    <s v="April"/>
    <s v="2010"/>
    <n v="7"/>
    <b v="0"/>
    <s v="low"/>
    <n v="28"/>
    <n v="707.44"/>
    <n v="0.01"/>
    <x v="2"/>
    <n v="-50.27"/>
    <n v="24.98"/>
    <n v="8.7899999999999991"/>
    <s v="Alberta"/>
    <x v="4"/>
    <s v="Corporate"/>
    <x v="0"/>
    <x v="0"/>
  </r>
  <r>
    <s v="Lindsay Castell"/>
    <n v="12450"/>
    <d v="2009-03-12T00:00:00"/>
    <d v="2009-03-14T00:00:00"/>
    <s v="March"/>
    <s v="2009"/>
    <n v="2"/>
    <b v="0"/>
    <s v="Not Specified"/>
    <n v="15"/>
    <n v="1146.4100000000001"/>
    <n v="0"/>
    <x v="0"/>
    <n v="-88.61"/>
    <n v="73.98"/>
    <n v="14.52"/>
    <s v="Alberta"/>
    <x v="4"/>
    <s v="Small Business"/>
    <x v="1"/>
    <x v="7"/>
  </r>
  <r>
    <s v="Ken Dana"/>
    <n v="16518"/>
    <d v="2012-09-29T00:00:00"/>
    <d v="2012-09-30T00:00:00"/>
    <s v="September"/>
    <s v="2012"/>
    <n v="1"/>
    <b v="0"/>
    <s v="Critical"/>
    <n v="4"/>
    <n v="80.290000000000006"/>
    <n v="0.03"/>
    <x v="0"/>
    <n v="-6.57"/>
    <n v="18.97"/>
    <n v="5.21"/>
    <s v="Alberta"/>
    <x v="4"/>
    <s v="Corporate"/>
    <x v="0"/>
    <x v="5"/>
  </r>
  <r>
    <s v="Ken Dana"/>
    <n v="16518"/>
    <d v="2012-09-29T00:00:00"/>
    <d v="2012-10-02T00:00:00"/>
    <s v="October"/>
    <s v="2012"/>
    <n v="3"/>
    <b v="0"/>
    <s v="Critical"/>
    <n v="36"/>
    <n v="2628.9225000000001"/>
    <n v="0.03"/>
    <x v="0"/>
    <n v="832.19"/>
    <n v="85.99"/>
    <n v="0.99"/>
    <s v="Alberta"/>
    <x v="4"/>
    <s v="Corporate"/>
    <x v="1"/>
    <x v="3"/>
  </r>
  <r>
    <s v="Adam Bellavance"/>
    <n v="17860"/>
    <d v="2011-04-06T00:00:00"/>
    <d v="2011-04-08T00:00:00"/>
    <s v="April"/>
    <s v="2011"/>
    <n v="2"/>
    <b v="0"/>
    <s v="Critical"/>
    <n v="16"/>
    <n v="139"/>
    <n v="0.05"/>
    <x v="2"/>
    <n v="-96.33"/>
    <n v="7.77"/>
    <n v="9.23"/>
    <s v="Alberta"/>
    <x v="4"/>
    <s v="Small Business"/>
    <x v="0"/>
    <x v="1"/>
  </r>
  <r>
    <s v="Ken Dana"/>
    <n v="17952"/>
    <d v="2010-10-11T00:00:00"/>
    <d v="2010-10-12T00:00:00"/>
    <s v="October"/>
    <s v="2010"/>
    <n v="1"/>
    <b v="0"/>
    <s v="Medium"/>
    <n v="28"/>
    <n v="430.13"/>
    <n v="0.02"/>
    <x v="0"/>
    <n v="2.33"/>
    <n v="14.42"/>
    <n v="6.75"/>
    <s v="Alberta"/>
    <x v="4"/>
    <s v="Small Business"/>
    <x v="0"/>
    <x v="1"/>
  </r>
  <r>
    <s v="Adam Bellavance"/>
    <n v="18596"/>
    <d v="2012-10-02T00:00:00"/>
    <d v="2012-10-04T00:00:00"/>
    <s v="October"/>
    <s v="2012"/>
    <n v="2"/>
    <b v="0"/>
    <s v="low"/>
    <n v="42"/>
    <n v="4917.6899999999996"/>
    <n v="0.02"/>
    <x v="1"/>
    <n v="126.31"/>
    <n v="110.98"/>
    <n v="30"/>
    <s v="Alberta"/>
    <x v="4"/>
    <s v="Small Business"/>
    <x v="2"/>
    <x v="14"/>
  </r>
  <r>
    <s v="Adam Bellavance"/>
    <n v="18596"/>
    <d v="2012-10-02T00:00:00"/>
    <d v="2012-10-04T00:00:00"/>
    <s v="October"/>
    <s v="2012"/>
    <n v="2"/>
    <b v="0"/>
    <s v="low"/>
    <n v="32"/>
    <n v="416.8"/>
    <n v="0.01"/>
    <x v="0"/>
    <n v="223.38"/>
    <n v="12.53"/>
    <n v="0.5"/>
    <s v="Alberta"/>
    <x v="4"/>
    <s v="Small Business"/>
    <x v="0"/>
    <x v="11"/>
  </r>
  <r>
    <s v="Lindsay Castell"/>
    <n v="21410"/>
    <d v="2012-05-01T00:00:00"/>
    <d v="2012-05-03T00:00:00"/>
    <s v="May"/>
    <s v="2012"/>
    <n v="2"/>
    <b v="0"/>
    <s v="Critical"/>
    <n v="16"/>
    <n v="2101.59"/>
    <n v="0.01"/>
    <x v="2"/>
    <n v="554.91"/>
    <n v="123.38"/>
    <n v="24.49"/>
    <s v="Alberta"/>
    <x v="4"/>
    <s v="Corporate"/>
    <x v="0"/>
    <x v="1"/>
  </r>
  <r>
    <s v="Laurel Workman"/>
    <n v="22563"/>
    <d v="2012-05-20T00:00:00"/>
    <d v="2012-05-23T00:00:00"/>
    <s v="May"/>
    <s v="2012"/>
    <n v="3"/>
    <b v="0"/>
    <s v="Critical"/>
    <n v="32"/>
    <n v="251.51"/>
    <n v="0.06"/>
    <x v="0"/>
    <n v="-9.7799999999999994"/>
    <n v="7.7"/>
    <n v="3.68"/>
    <s v="Alberta"/>
    <x v="4"/>
    <s v="Home Office"/>
    <x v="2"/>
    <x v="4"/>
  </r>
  <r>
    <s v="Ken Dana"/>
    <n v="25318"/>
    <d v="2011-11-19T00:00:00"/>
    <d v="2011-11-21T00:00:00"/>
    <s v="November"/>
    <s v="2011"/>
    <n v="2"/>
    <b v="0"/>
    <s v="Critical"/>
    <n v="1"/>
    <n v="3.2"/>
    <n v="0.09"/>
    <x v="0"/>
    <n v="-3.16"/>
    <n v="1.88"/>
    <n v="1.49"/>
    <s v="Alberta"/>
    <x v="4"/>
    <s v="Small Business"/>
    <x v="0"/>
    <x v="2"/>
  </r>
  <r>
    <s v="Laurel Workman"/>
    <n v="26688"/>
    <d v="2010-08-18T00:00:00"/>
    <d v="2010-08-20T00:00:00"/>
    <s v="August"/>
    <s v="2010"/>
    <n v="2"/>
    <b v="0"/>
    <s v="Medium"/>
    <n v="21"/>
    <n v="424.13"/>
    <n v="0.06"/>
    <x v="0"/>
    <n v="57.17"/>
    <n v="20.27"/>
    <n v="3.99"/>
    <s v="Alberta"/>
    <x v="4"/>
    <s v="Home Office"/>
    <x v="0"/>
    <x v="1"/>
  </r>
  <r>
    <s v="Laurel Workman"/>
    <n v="26688"/>
    <d v="2010-08-18T00:00:00"/>
    <d v="2010-08-19T00:00:00"/>
    <s v="August"/>
    <s v="2010"/>
    <n v="1"/>
    <b v="0"/>
    <s v="Medium"/>
    <n v="7"/>
    <n v="69.400000000000006"/>
    <n v="0.09"/>
    <x v="0"/>
    <n v="12.02"/>
    <n v="9.93"/>
    <n v="1.0900000000000001"/>
    <s v="Alberta"/>
    <x v="4"/>
    <s v="Home Office"/>
    <x v="0"/>
    <x v="12"/>
  </r>
  <r>
    <s v="Ken Dana"/>
    <n v="26881"/>
    <d v="2009-08-01T00:00:00"/>
    <d v="2009-08-05T00:00:00"/>
    <s v="August"/>
    <s v="2009"/>
    <n v="4"/>
    <b v="0"/>
    <s v="low"/>
    <n v="26"/>
    <n v="10692.97"/>
    <n v="0.05"/>
    <x v="1"/>
    <n v="-410.39"/>
    <n v="424.21"/>
    <n v="110.2"/>
    <s v="Alberta"/>
    <x v="4"/>
    <s v="Small Business"/>
    <x v="2"/>
    <x v="10"/>
  </r>
  <r>
    <s v="Adam Bellavance"/>
    <n v="26887"/>
    <d v="2011-05-15T00:00:00"/>
    <d v="2011-05-16T00:00:00"/>
    <s v="May"/>
    <s v="2011"/>
    <n v="1"/>
    <b v="0"/>
    <s v="Critical"/>
    <n v="38"/>
    <n v="1637.78"/>
    <n v="0.08"/>
    <x v="2"/>
    <n v="461.65"/>
    <n v="42.98"/>
    <n v="4.62"/>
    <s v="Alberta"/>
    <x v="4"/>
    <s v="Small Business"/>
    <x v="0"/>
    <x v="1"/>
  </r>
  <r>
    <s v="Adam Bellavance"/>
    <n v="26887"/>
    <d v="2011-05-15T00:00:00"/>
    <d v="2011-05-15T00:00:00"/>
    <s v="May"/>
    <s v="2011"/>
    <n v="0"/>
    <s v="FREE DELIVERY"/>
    <s v="Critical"/>
    <n v="23"/>
    <n v="193.84"/>
    <n v="7.0000000000000007E-2"/>
    <x v="2"/>
    <n v="-117.1"/>
    <n v="8.0399999999999991"/>
    <n v="8.94"/>
    <s v="Alberta"/>
    <x v="4"/>
    <s v="Small Business"/>
    <x v="0"/>
    <x v="2"/>
  </r>
  <r>
    <s v="Ken Dana"/>
    <n v="29761"/>
    <d v="2012-07-03T00:00:00"/>
    <d v="2012-07-04T00:00:00"/>
    <s v="July"/>
    <s v="2012"/>
    <n v="1"/>
    <b v="0"/>
    <s v="Medium"/>
    <n v="48"/>
    <n v="1463.105"/>
    <n v="0.06"/>
    <x v="0"/>
    <n v="446.99"/>
    <n v="35.99"/>
    <n v="1.25"/>
    <s v="Alberta"/>
    <x v="4"/>
    <s v="Corporate"/>
    <x v="1"/>
    <x v="3"/>
  </r>
  <r>
    <s v="Ken Dana"/>
    <n v="29761"/>
    <d v="2012-07-03T00:00:00"/>
    <d v="2012-07-06T00:00:00"/>
    <s v="July"/>
    <s v="2012"/>
    <n v="3"/>
    <b v="0"/>
    <s v="Medium"/>
    <n v="42"/>
    <n v="1085.4000000000001"/>
    <n v="0.02"/>
    <x v="0"/>
    <n v="262.32"/>
    <n v="25.98"/>
    <n v="5.37"/>
    <s v="Alberta"/>
    <x v="4"/>
    <s v="Corporate"/>
    <x v="0"/>
    <x v="1"/>
  </r>
  <r>
    <s v="Ken Dana"/>
    <n v="29761"/>
    <d v="2012-07-03T00:00:00"/>
    <d v="2012-07-05T00:00:00"/>
    <s v="July"/>
    <s v="2012"/>
    <n v="2"/>
    <b v="0"/>
    <s v="Medium"/>
    <n v="19"/>
    <n v="123.67"/>
    <n v="0.03"/>
    <x v="0"/>
    <n v="-34.17"/>
    <n v="6.24"/>
    <n v="5.22"/>
    <s v="Alberta"/>
    <x v="4"/>
    <s v="Corporate"/>
    <x v="2"/>
    <x v="4"/>
  </r>
  <r>
    <s v="Lisa Ryan"/>
    <n v="31810"/>
    <d v="2009-05-21T00:00:00"/>
    <d v="2009-05-21T00:00:00"/>
    <s v="May"/>
    <s v="2009"/>
    <n v="0"/>
    <s v="FREE DELIVERY"/>
    <s v="Critical"/>
    <n v="46"/>
    <n v="355.55"/>
    <n v="0.03"/>
    <x v="0"/>
    <n v="-166.74"/>
    <n v="7.28"/>
    <n v="7.98"/>
    <s v="Alberta"/>
    <x v="4"/>
    <s v="Home Office"/>
    <x v="2"/>
    <x v="4"/>
  </r>
  <r>
    <s v="Max Engle"/>
    <n v="36548"/>
    <d v="2010-10-30T00:00:00"/>
    <d v="2010-11-01T00:00:00"/>
    <s v="November"/>
    <s v="2010"/>
    <n v="2"/>
    <b v="0"/>
    <s v="low"/>
    <n v="8"/>
    <n v="44.99"/>
    <n v="0.06"/>
    <x v="0"/>
    <n v="-40.43"/>
    <n v="4.9800000000000004"/>
    <n v="7.54"/>
    <s v="Alberta"/>
    <x v="4"/>
    <s v="Corporate"/>
    <x v="0"/>
    <x v="5"/>
  </r>
  <r>
    <s v="Max Engle"/>
    <n v="39585"/>
    <d v="2011-12-29T00:00:00"/>
    <d v="2011-12-30T00:00:00"/>
    <s v="December"/>
    <s v="2011"/>
    <n v="1"/>
    <b v="0"/>
    <s v="Not Specified"/>
    <n v="32"/>
    <n v="166.17"/>
    <n v="0.01"/>
    <x v="0"/>
    <n v="-22.74"/>
    <n v="5.08"/>
    <n v="3.63"/>
    <s v="Alberta"/>
    <x v="4"/>
    <s v="Corporate"/>
    <x v="2"/>
    <x v="4"/>
  </r>
  <r>
    <s v="Adam Bellavance"/>
    <n v="41793"/>
    <d v="2009-05-15T00:00:00"/>
    <d v="2009-05-16T00:00:00"/>
    <s v="May"/>
    <s v="2009"/>
    <n v="1"/>
    <b v="0"/>
    <s v="High"/>
    <n v="48"/>
    <n v="1286.8699999999999"/>
    <n v="0.05"/>
    <x v="0"/>
    <n v="384.38"/>
    <n v="26.48"/>
    <n v="6.93"/>
    <s v="Alberta"/>
    <x v="4"/>
    <s v="Small Business"/>
    <x v="2"/>
    <x v="4"/>
  </r>
  <r>
    <s v="Adam Bellavance"/>
    <n v="42949"/>
    <d v="2009-05-21T00:00:00"/>
    <d v="2009-05-22T00:00:00"/>
    <s v="May"/>
    <s v="2009"/>
    <n v="1"/>
    <b v="0"/>
    <s v="Not Specified"/>
    <n v="40"/>
    <n v="202.11"/>
    <n v="0.08"/>
    <x v="0"/>
    <n v="-17.489999999999998"/>
    <n v="5"/>
    <n v="3.39"/>
    <s v="Alberta"/>
    <x v="4"/>
    <s v="Small Business"/>
    <x v="0"/>
    <x v="6"/>
  </r>
  <r>
    <s v="Adam Bellavance"/>
    <n v="42949"/>
    <d v="2009-05-21T00:00:00"/>
    <d v="2009-05-23T00:00:00"/>
    <s v="May"/>
    <s v="2009"/>
    <n v="2"/>
    <b v="0"/>
    <s v="Not Specified"/>
    <n v="49"/>
    <n v="630.99"/>
    <n v="7.0000000000000007E-2"/>
    <x v="0"/>
    <n v="-114.64"/>
    <n v="12.99"/>
    <n v="9.44"/>
    <s v="Alberta"/>
    <x v="4"/>
    <s v="Small Business"/>
    <x v="1"/>
    <x v="16"/>
  </r>
  <r>
    <s v="Laurel Workman"/>
    <n v="43044"/>
    <d v="2009-10-17T00:00:00"/>
    <d v="2009-10-19T00:00:00"/>
    <s v="October"/>
    <s v="2009"/>
    <n v="2"/>
    <b v="0"/>
    <s v="Medium"/>
    <n v="23"/>
    <n v="103.5"/>
    <n v="0.06"/>
    <x v="0"/>
    <n v="-73.069999999999993"/>
    <n v="4.24"/>
    <n v="5.41"/>
    <s v="Alberta"/>
    <x v="4"/>
    <s v="Home Office"/>
    <x v="0"/>
    <x v="2"/>
  </r>
  <r>
    <s v="Laurel Workman"/>
    <n v="43044"/>
    <d v="2009-10-17T00:00:00"/>
    <d v="2009-10-19T00:00:00"/>
    <s v="October"/>
    <s v="2009"/>
    <n v="2"/>
    <b v="0"/>
    <s v="Medium"/>
    <n v="3"/>
    <n v="19707.2"/>
    <n v="0.04"/>
    <x v="0"/>
    <n v="-12558"/>
    <n v="6783.02"/>
    <n v="24.49"/>
    <s v="Alberta"/>
    <x v="4"/>
    <s v="Home Office"/>
    <x v="1"/>
    <x v="16"/>
  </r>
  <r>
    <s v="Laurel Workman"/>
    <n v="46048"/>
    <d v="2012-12-11T00:00:00"/>
    <d v="2012-12-13T00:00:00"/>
    <s v="December"/>
    <s v="2012"/>
    <n v="2"/>
    <b v="0"/>
    <s v="Medium"/>
    <n v="10"/>
    <n v="135.77000000000001"/>
    <n v="0.05"/>
    <x v="2"/>
    <n v="0.53"/>
    <n v="12.98"/>
    <n v="3.14"/>
    <s v="Alberta"/>
    <x v="4"/>
    <s v="Home Office"/>
    <x v="0"/>
    <x v="15"/>
  </r>
  <r>
    <s v="Laurel Workman"/>
    <n v="46048"/>
    <d v="2012-12-11T00:00:00"/>
    <d v="2012-12-13T00:00:00"/>
    <s v="December"/>
    <s v="2012"/>
    <n v="2"/>
    <b v="0"/>
    <s v="Medium"/>
    <n v="35"/>
    <n v="447.25"/>
    <n v="0.08"/>
    <x v="0"/>
    <n v="-15.92"/>
    <n v="13.48"/>
    <n v="4.51"/>
    <s v="Alberta"/>
    <x v="4"/>
    <s v="Home Office"/>
    <x v="0"/>
    <x v="0"/>
  </r>
  <r>
    <s v="Lisa Ryan"/>
    <n v="48354"/>
    <d v="2011-04-20T00:00:00"/>
    <d v="2011-04-21T00:00:00"/>
    <s v="April"/>
    <s v="2011"/>
    <n v="1"/>
    <b v="0"/>
    <s v="Medium"/>
    <n v="25"/>
    <n v="1387.29"/>
    <n v="0.03"/>
    <x v="2"/>
    <n v="405.64"/>
    <n v="55.48"/>
    <n v="14.3"/>
    <s v="Alberta"/>
    <x v="4"/>
    <s v="Home Office"/>
    <x v="0"/>
    <x v="5"/>
  </r>
  <r>
    <s v="Ken Dana"/>
    <n v="48416"/>
    <d v="2009-07-06T00:00:00"/>
    <d v="2009-07-08T00:00:00"/>
    <s v="July"/>
    <s v="2009"/>
    <n v="2"/>
    <b v="0"/>
    <s v="Not Specified"/>
    <n v="23"/>
    <n v="167.66"/>
    <n v="0.01"/>
    <x v="0"/>
    <n v="-15.48"/>
    <n v="6.68"/>
    <n v="4.91"/>
    <s v="Alberta"/>
    <x v="4"/>
    <s v="Small Business"/>
    <x v="0"/>
    <x v="5"/>
  </r>
  <r>
    <s v="Lisa Ryan"/>
    <n v="49798"/>
    <d v="2012-12-08T00:00:00"/>
    <d v="2012-12-09T00:00:00"/>
    <s v="December"/>
    <s v="2012"/>
    <n v="1"/>
    <b v="0"/>
    <s v="Critical"/>
    <n v="5"/>
    <n v="1424.95"/>
    <n v="0.09"/>
    <x v="1"/>
    <n v="-517.83000000000004"/>
    <n v="280.98"/>
    <n v="57"/>
    <s v="Alberta"/>
    <x v="4"/>
    <s v="Home Office"/>
    <x v="2"/>
    <x v="14"/>
  </r>
  <r>
    <s v="Lisa Ryan"/>
    <n v="49798"/>
    <d v="2012-12-08T00:00:00"/>
    <d v="2012-12-08T00:00:00"/>
    <s v="December"/>
    <s v="2012"/>
    <n v="0"/>
    <s v="FREE DELIVERY"/>
    <s v="Critical"/>
    <n v="29"/>
    <n v="321.5"/>
    <n v="0.03"/>
    <x v="0"/>
    <n v="20.309999999999999"/>
    <n v="10.98"/>
    <n v="3.37"/>
    <s v="Alberta"/>
    <x v="4"/>
    <s v="Home Office"/>
    <x v="0"/>
    <x v="15"/>
  </r>
  <r>
    <s v="Ken Dana"/>
    <n v="50470"/>
    <d v="2010-08-23T00:00:00"/>
    <d v="2010-08-28T00:00:00"/>
    <s v="August"/>
    <s v="2010"/>
    <n v="5"/>
    <b v="0"/>
    <s v="low"/>
    <n v="38"/>
    <n v="827.83"/>
    <n v="0.09"/>
    <x v="0"/>
    <n v="-57.73"/>
    <n v="22.99"/>
    <n v="8.99"/>
    <s v="Alberta"/>
    <x v="4"/>
    <s v="Small Business"/>
    <x v="0"/>
    <x v="12"/>
  </r>
  <r>
    <s v="Helen Wasserman"/>
    <n v="52900"/>
    <d v="2011-05-20T00:00:00"/>
    <d v="2011-05-22T00:00:00"/>
    <s v="May"/>
    <s v="2011"/>
    <n v="2"/>
    <b v="0"/>
    <s v="High"/>
    <n v="16"/>
    <n v="101.14"/>
    <n v="0"/>
    <x v="0"/>
    <n v="-32.619999999999997"/>
    <n v="5.98"/>
    <n v="5.46"/>
    <s v="Alberta"/>
    <x v="4"/>
    <s v="Home Office"/>
    <x v="0"/>
    <x v="5"/>
  </r>
  <r>
    <s v="Helen Wasserman"/>
    <n v="57572"/>
    <d v="2011-07-12T00:00:00"/>
    <d v="2011-07-14T00:00:00"/>
    <s v="July"/>
    <s v="2011"/>
    <n v="2"/>
    <b v="0"/>
    <s v="Medium"/>
    <n v="30"/>
    <n v="139.08000000000001"/>
    <n v="0.1"/>
    <x v="0"/>
    <n v="-120.04"/>
    <n v="4.9800000000000004"/>
    <n v="4.62"/>
    <s v="Alberta"/>
    <x v="4"/>
    <s v="Home Office"/>
    <x v="1"/>
    <x v="7"/>
  </r>
  <r>
    <s v="Helen Wasserman"/>
    <n v="57572"/>
    <d v="2011-07-12T00:00:00"/>
    <d v="2011-07-13T00:00:00"/>
    <s v="July"/>
    <s v="2011"/>
    <n v="1"/>
    <b v="0"/>
    <s v="Medium"/>
    <n v="9"/>
    <n v="75.28"/>
    <n v="0"/>
    <x v="0"/>
    <n v="-17.22"/>
    <n v="7.64"/>
    <n v="5.83"/>
    <s v="Alberta"/>
    <x v="4"/>
    <s v="Home Office"/>
    <x v="0"/>
    <x v="5"/>
  </r>
  <r>
    <s v="Julia Dunbar"/>
    <n v="57766"/>
    <d v="2010-04-30T00:00:00"/>
    <d v="2010-05-03T00:00:00"/>
    <s v="May"/>
    <s v="2010"/>
    <n v="3"/>
    <b v="0"/>
    <s v="High"/>
    <n v="17"/>
    <n v="517.98"/>
    <n v="0.05"/>
    <x v="0"/>
    <n v="-85.32"/>
    <n v="30.53"/>
    <n v="19.989999999999998"/>
    <s v="Alberta"/>
    <x v="4"/>
    <s v="Consumer"/>
    <x v="0"/>
    <x v="11"/>
  </r>
  <r>
    <s v="Julia Dunbar"/>
    <n v="58566"/>
    <d v="2011-08-23T00:00:00"/>
    <d v="2011-08-24T00:00:00"/>
    <s v="August"/>
    <s v="2011"/>
    <n v="1"/>
    <b v="0"/>
    <s v="Not Specified"/>
    <n v="45"/>
    <n v="4680.8900000000003"/>
    <n v="7.0000000000000007E-2"/>
    <x v="0"/>
    <n v="693.01"/>
    <n v="105.29"/>
    <n v="10.119999999999999"/>
    <s v="Alberta"/>
    <x v="4"/>
    <s v="Consumer"/>
    <x v="2"/>
    <x v="4"/>
  </r>
  <r>
    <s v="Julia Dunbar"/>
    <n v="58566"/>
    <d v="2011-08-23T00:00:00"/>
    <d v="2011-08-25T00:00:00"/>
    <s v="August"/>
    <s v="2011"/>
    <n v="2"/>
    <b v="0"/>
    <s v="Not Specified"/>
    <n v="42"/>
    <n v="2414.9944999999998"/>
    <n v="0.01"/>
    <x v="2"/>
    <n v="624.71"/>
    <n v="65.989999999999995"/>
    <n v="4.99"/>
    <s v="Alberta"/>
    <x v="4"/>
    <s v="Consumer"/>
    <x v="1"/>
    <x v="3"/>
  </r>
  <r>
    <s v="Julia Dunbar"/>
    <n v="58658"/>
    <d v="2012-06-11T00:00:00"/>
    <d v="2012-06-12T00:00:00"/>
    <s v="June"/>
    <s v="2012"/>
    <n v="1"/>
    <b v="0"/>
    <s v="Medium"/>
    <n v="7"/>
    <n v="883.23"/>
    <n v="0.09"/>
    <x v="1"/>
    <n v="-404.36"/>
    <n v="120.98"/>
    <n v="58.64"/>
    <s v="Alberta"/>
    <x v="4"/>
    <s v="Consumer"/>
    <x v="2"/>
    <x v="9"/>
  </r>
  <r>
    <s v="Julia Dunbar"/>
    <n v="58658"/>
    <d v="2012-06-11T00:00:00"/>
    <d v="2012-06-12T00:00:00"/>
    <s v="June"/>
    <s v="2012"/>
    <n v="1"/>
    <b v="0"/>
    <s v="Medium"/>
    <n v="41"/>
    <n v="917.25"/>
    <n v="0.01"/>
    <x v="0"/>
    <n v="-103.75"/>
    <n v="20.97"/>
    <n v="6.5"/>
    <s v="Alberta"/>
    <x v="4"/>
    <s v="Consumer"/>
    <x v="1"/>
    <x v="7"/>
  </r>
  <r>
    <s v="Julia Dunbar"/>
    <n v="58658"/>
    <d v="2012-06-11T00:00:00"/>
    <d v="2012-06-13T00:00:00"/>
    <s v="June"/>
    <s v="2012"/>
    <n v="2"/>
    <b v="0"/>
    <s v="Medium"/>
    <n v="46"/>
    <n v="760.80100000000004"/>
    <n v="0.1"/>
    <x v="0"/>
    <n v="348.59"/>
    <n v="20.99"/>
    <n v="0.99"/>
    <s v="Alberta"/>
    <x v="4"/>
    <s v="Consumer"/>
    <x v="1"/>
    <x v="3"/>
  </r>
  <r>
    <s v="Helen Wasserman"/>
    <n v="59139"/>
    <d v="2011-01-29T00:00:00"/>
    <d v="2011-01-30T00:00:00"/>
    <s v="January"/>
    <s v="2011"/>
    <n v="1"/>
    <b v="0"/>
    <s v="Critical"/>
    <n v="12"/>
    <n v="849.51"/>
    <n v="0.05"/>
    <x v="0"/>
    <n v="163.1"/>
    <n v="70.97"/>
    <n v="3.5"/>
    <s v="Alberta"/>
    <x v="4"/>
    <s v="Home Office"/>
    <x v="0"/>
    <x v="1"/>
  </r>
  <r>
    <s v="Helen Wasserman"/>
    <n v="59139"/>
    <d v="2011-01-29T00:00:00"/>
    <d v="2011-01-30T00:00:00"/>
    <s v="January"/>
    <s v="2011"/>
    <n v="1"/>
    <b v="0"/>
    <s v="Critical"/>
    <n v="38"/>
    <n v="189.49"/>
    <n v="0.09"/>
    <x v="0"/>
    <n v="-13.71"/>
    <n v="5.34"/>
    <n v="2.99"/>
    <s v="Alberta"/>
    <x v="4"/>
    <s v="Home Office"/>
    <x v="0"/>
    <x v="2"/>
  </r>
  <r>
    <s v="Max Engle"/>
    <n v="59942"/>
    <d v="2009-02-08T00:00:00"/>
    <d v="2009-02-10T00:00:00"/>
    <s v="February"/>
    <s v="2009"/>
    <n v="2"/>
    <b v="0"/>
    <s v="Medium"/>
    <n v="47"/>
    <n v="714.46"/>
    <n v="7.0000000000000007E-2"/>
    <x v="0"/>
    <n v="-268.64999999999998"/>
    <n v="15.98"/>
    <n v="8.99"/>
    <s v="Alberta"/>
    <x v="4"/>
    <s v="Corporate"/>
    <x v="1"/>
    <x v="7"/>
  </r>
  <r>
    <s v="Carl Weiss"/>
    <n v="5350"/>
    <d v="2010-10-09T00:00:00"/>
    <d v="2010-10-11T00:00:00"/>
    <s v="October"/>
    <s v="2010"/>
    <n v="2"/>
    <b v="0"/>
    <s v="low"/>
    <n v="39"/>
    <n v="434.73"/>
    <n v="0.03"/>
    <x v="0"/>
    <n v="-12.2"/>
    <n v="11.33"/>
    <n v="6.12"/>
    <s v="Alberta"/>
    <x v="4"/>
    <s v="Consumer"/>
    <x v="0"/>
    <x v="1"/>
  </r>
  <r>
    <s v="Chuck Clark"/>
    <n v="6850"/>
    <d v="2010-02-11T00:00:00"/>
    <d v="2010-02-11T00:00:00"/>
    <s v="February"/>
    <s v="2010"/>
    <n v="0"/>
    <s v="FREE DELIVERY"/>
    <s v="High"/>
    <n v="8"/>
    <n v="81.56"/>
    <n v="0.08"/>
    <x v="0"/>
    <n v="-7.23"/>
    <n v="10.01"/>
    <n v="1.99"/>
    <s v="Alberta"/>
    <x v="4"/>
    <s v="Corporate"/>
    <x v="1"/>
    <x v="7"/>
  </r>
  <r>
    <s v="Chuck Clark"/>
    <n v="6850"/>
    <d v="2010-02-11T00:00:00"/>
    <d v="2010-02-12T00:00:00"/>
    <s v="February"/>
    <s v="2010"/>
    <n v="1"/>
    <b v="0"/>
    <s v="High"/>
    <n v="41"/>
    <n v="2088.5"/>
    <n v="0.08"/>
    <x v="0"/>
    <n v="675.07"/>
    <n v="51.98"/>
    <n v="10.17"/>
    <s v="Alberta"/>
    <x v="4"/>
    <s v="Corporate"/>
    <x v="1"/>
    <x v="16"/>
  </r>
  <r>
    <s v="Chuck Clark"/>
    <n v="6850"/>
    <d v="2010-02-11T00:00:00"/>
    <d v="2010-02-13T00:00:00"/>
    <s v="February"/>
    <s v="2010"/>
    <n v="2"/>
    <b v="0"/>
    <s v="High"/>
    <n v="34"/>
    <n v="2126.7199999999998"/>
    <n v="0.05"/>
    <x v="0"/>
    <n v="150.04"/>
    <n v="64.98"/>
    <n v="6.88"/>
    <s v="Alberta"/>
    <x v="4"/>
    <s v="Corporate"/>
    <x v="0"/>
    <x v="0"/>
  </r>
  <r>
    <s v="Chuck Clark"/>
    <n v="6850"/>
    <d v="2010-02-11T00:00:00"/>
    <d v="2010-02-12T00:00:00"/>
    <s v="February"/>
    <s v="2010"/>
    <n v="1"/>
    <b v="0"/>
    <s v="High"/>
    <n v="26"/>
    <n v="3753.72"/>
    <n v="0.05"/>
    <x v="1"/>
    <n v="-556.25"/>
    <n v="138.75"/>
    <n v="52.42"/>
    <s v="Alberta"/>
    <x v="4"/>
    <s v="Corporate"/>
    <x v="2"/>
    <x v="10"/>
  </r>
  <r>
    <s v="Chuck Clark"/>
    <n v="7488"/>
    <d v="2012-05-03T00:00:00"/>
    <d v="2012-05-04T00:00:00"/>
    <s v="May"/>
    <s v="2012"/>
    <n v="1"/>
    <b v="0"/>
    <s v="Critical"/>
    <n v="9"/>
    <n v="26.09"/>
    <n v="0.08"/>
    <x v="0"/>
    <n v="-1.76"/>
    <n v="2.84"/>
    <n v="0.93"/>
    <s v="Alberta"/>
    <x v="4"/>
    <s v="Corporate"/>
    <x v="0"/>
    <x v="12"/>
  </r>
  <r>
    <s v="Chuck Clark"/>
    <n v="7552"/>
    <d v="2012-09-10T00:00:00"/>
    <d v="2012-09-12T00:00:00"/>
    <s v="September"/>
    <s v="2012"/>
    <n v="2"/>
    <b v="0"/>
    <s v="Critical"/>
    <n v="47"/>
    <n v="1406.49"/>
    <n v="0.02"/>
    <x v="0"/>
    <n v="332.52"/>
    <n v="28.15"/>
    <n v="6.17"/>
    <s v="Alberta"/>
    <x v="4"/>
    <s v="Corporate"/>
    <x v="0"/>
    <x v="12"/>
  </r>
  <r>
    <s v="Chuck Clark"/>
    <n v="7552"/>
    <d v="2012-09-10T00:00:00"/>
    <d v="2012-09-12T00:00:00"/>
    <s v="September"/>
    <s v="2012"/>
    <n v="2"/>
    <b v="0"/>
    <s v="Critical"/>
    <n v="49"/>
    <n v="587.71"/>
    <n v="0.09"/>
    <x v="0"/>
    <n v="26.28"/>
    <n v="12.98"/>
    <n v="3.14"/>
    <s v="Alberta"/>
    <x v="4"/>
    <s v="Corporate"/>
    <x v="0"/>
    <x v="15"/>
  </r>
  <r>
    <s v="Darren Koutras"/>
    <n v="7585"/>
    <d v="2011-05-19T00:00:00"/>
    <d v="2011-05-21T00:00:00"/>
    <s v="May"/>
    <s v="2011"/>
    <n v="2"/>
    <b v="0"/>
    <s v="High"/>
    <n v="34"/>
    <n v="650.1395"/>
    <n v="0"/>
    <x v="0"/>
    <n v="22.57"/>
    <n v="20.99"/>
    <n v="1.25"/>
    <s v="Alberta"/>
    <x v="4"/>
    <s v="Consumer"/>
    <x v="1"/>
    <x v="3"/>
  </r>
  <r>
    <s v="Darren Koutras"/>
    <n v="8289"/>
    <d v="2012-10-28T00:00:00"/>
    <d v="2012-10-28T00:00:00"/>
    <s v="October"/>
    <s v="2012"/>
    <n v="0"/>
    <s v="FREE DELIVERY"/>
    <s v="low"/>
    <n v="38"/>
    <n v="572.74"/>
    <n v="0"/>
    <x v="0"/>
    <n v="53.31"/>
    <n v="14.45"/>
    <n v="7.17"/>
    <s v="Alberta"/>
    <x v="4"/>
    <s v="Consumer"/>
    <x v="0"/>
    <x v="2"/>
  </r>
  <r>
    <s v="Roland Murray"/>
    <n v="8679"/>
    <d v="2012-05-06T00:00:00"/>
    <d v="2012-05-07T00:00:00"/>
    <s v="May"/>
    <s v="2012"/>
    <n v="1"/>
    <b v="0"/>
    <s v="Medium"/>
    <n v="46"/>
    <n v="446.06"/>
    <n v="0.01"/>
    <x v="0"/>
    <n v="161.32"/>
    <n v="9.11"/>
    <n v="2.15"/>
    <s v="Alberta"/>
    <x v="4"/>
    <s v="Home Office"/>
    <x v="0"/>
    <x v="5"/>
  </r>
  <r>
    <s v="Chuck Clark"/>
    <n v="12481"/>
    <d v="2011-07-10T00:00:00"/>
    <d v="2011-07-12T00:00:00"/>
    <s v="July"/>
    <s v="2011"/>
    <n v="2"/>
    <b v="0"/>
    <s v="Critical"/>
    <n v="37"/>
    <n v="744"/>
    <n v="0.04"/>
    <x v="0"/>
    <n v="215.8"/>
    <n v="20.89"/>
    <n v="1.99"/>
    <s v="Alberta"/>
    <x v="4"/>
    <s v="Corporate"/>
    <x v="1"/>
    <x v="7"/>
  </r>
  <r>
    <s v="Chuck Clark"/>
    <n v="12481"/>
    <d v="2011-07-10T00:00:00"/>
    <d v="2011-07-10T00:00:00"/>
    <s v="July"/>
    <s v="2011"/>
    <n v="0"/>
    <s v="FREE DELIVERY"/>
    <s v="Critical"/>
    <n v="12"/>
    <n v="388.86649999999997"/>
    <n v="0.01"/>
    <x v="0"/>
    <n v="103.05"/>
    <n v="35.99"/>
    <n v="0.99"/>
    <s v="Alberta"/>
    <x v="4"/>
    <s v="Corporate"/>
    <x v="1"/>
    <x v="3"/>
  </r>
  <r>
    <s v="Daniel Byrd"/>
    <n v="12902"/>
    <d v="2010-10-29T00:00:00"/>
    <d v="2010-10-31T00:00:00"/>
    <s v="October"/>
    <s v="2010"/>
    <n v="2"/>
    <b v="0"/>
    <s v="Not Specified"/>
    <n v="30"/>
    <n v="3645.45"/>
    <n v="0.04"/>
    <x v="1"/>
    <n v="-765.5"/>
    <n v="120.98"/>
    <n v="56.7"/>
    <s v="Alberta"/>
    <x v="4"/>
    <s v="Home Office"/>
    <x v="2"/>
    <x v="9"/>
  </r>
  <r>
    <s v="Chuck Clark"/>
    <n v="20128"/>
    <d v="2009-08-31T00:00:00"/>
    <d v="2009-09-02T00:00:00"/>
    <s v="September"/>
    <s v="2009"/>
    <n v="2"/>
    <b v="0"/>
    <s v="Not Specified"/>
    <n v="32"/>
    <n v="279.43"/>
    <n v="0"/>
    <x v="0"/>
    <n v="48.47"/>
    <n v="8.5"/>
    <n v="1.99"/>
    <s v="Alberta"/>
    <x v="4"/>
    <s v="Corporate"/>
    <x v="1"/>
    <x v="7"/>
  </r>
  <r>
    <s v="Chuck Clark"/>
    <n v="20128"/>
    <d v="2009-08-31T00:00:00"/>
    <d v="2009-09-02T00:00:00"/>
    <s v="September"/>
    <s v="2009"/>
    <n v="2"/>
    <b v="0"/>
    <s v="Not Specified"/>
    <n v="5"/>
    <n v="515.22"/>
    <n v="0.03"/>
    <x v="0"/>
    <n v="-152.54"/>
    <n v="95.43"/>
    <n v="19.989999999999998"/>
    <s v="Alberta"/>
    <x v="4"/>
    <s v="Corporate"/>
    <x v="0"/>
    <x v="0"/>
  </r>
  <r>
    <s v="Darren Koutras"/>
    <n v="20642"/>
    <d v="2012-05-19T00:00:00"/>
    <d v="2012-05-19T00:00:00"/>
    <s v="May"/>
    <s v="2012"/>
    <n v="0"/>
    <s v="FREE DELIVERY"/>
    <s v="High"/>
    <n v="47"/>
    <n v="1078.98"/>
    <n v="0.02"/>
    <x v="1"/>
    <n v="-1637.52"/>
    <n v="20.98"/>
    <n v="45"/>
    <s v="Alberta"/>
    <x v="4"/>
    <s v="Consumer"/>
    <x v="0"/>
    <x v="0"/>
  </r>
  <r>
    <s v="Roland Murray"/>
    <n v="24804"/>
    <d v="2011-05-27T00:00:00"/>
    <d v="2011-05-29T00:00:00"/>
    <s v="May"/>
    <s v="2011"/>
    <n v="2"/>
    <b v="0"/>
    <s v="Not Specified"/>
    <n v="20"/>
    <n v="211.42"/>
    <n v="0"/>
    <x v="0"/>
    <n v="-113.52"/>
    <n v="9.7100000000000009"/>
    <n v="9.4499999999999993"/>
    <s v="Alberta"/>
    <x v="4"/>
    <s v="Home Office"/>
    <x v="0"/>
    <x v="0"/>
  </r>
  <r>
    <s v="Daniel Byrd"/>
    <n v="28357"/>
    <d v="2010-05-21T00:00:00"/>
    <d v="2010-05-22T00:00:00"/>
    <s v="May"/>
    <s v="2010"/>
    <n v="1"/>
    <b v="0"/>
    <s v="Not Specified"/>
    <n v="50"/>
    <n v="390.46"/>
    <n v="0.02"/>
    <x v="0"/>
    <n v="-171.17"/>
    <n v="7.3"/>
    <n v="7.72"/>
    <s v="Alberta"/>
    <x v="4"/>
    <s v="Home Office"/>
    <x v="0"/>
    <x v="2"/>
  </r>
  <r>
    <s v="Daniel Byrd"/>
    <n v="28357"/>
    <d v="2010-05-21T00:00:00"/>
    <d v="2010-05-22T00:00:00"/>
    <s v="May"/>
    <s v="2010"/>
    <n v="1"/>
    <b v="0"/>
    <s v="Not Specified"/>
    <n v="43"/>
    <n v="113.43"/>
    <n v="0.02"/>
    <x v="0"/>
    <n v="24.27"/>
    <n v="2.4700000000000002"/>
    <n v="1.02"/>
    <s v="Alberta"/>
    <x v="4"/>
    <s v="Home Office"/>
    <x v="0"/>
    <x v="6"/>
  </r>
  <r>
    <s v="Bobby Odegard"/>
    <n v="31043"/>
    <d v="2009-07-15T00:00:00"/>
    <d v="2009-07-16T00:00:00"/>
    <s v="July"/>
    <s v="2009"/>
    <n v="1"/>
    <b v="0"/>
    <s v="High"/>
    <n v="49"/>
    <n v="772.42"/>
    <n v="0.02"/>
    <x v="0"/>
    <n v="299.33"/>
    <n v="15.28"/>
    <n v="1.99"/>
    <s v="Alberta"/>
    <x v="4"/>
    <s v="Corporate"/>
    <x v="1"/>
    <x v="7"/>
  </r>
  <r>
    <s v="Bobby Odegard"/>
    <n v="31043"/>
    <d v="2009-07-15T00:00:00"/>
    <d v="2009-07-16T00:00:00"/>
    <s v="July"/>
    <s v="2009"/>
    <n v="1"/>
    <b v="0"/>
    <s v="High"/>
    <n v="3"/>
    <n v="221.4675"/>
    <n v="0"/>
    <x v="0"/>
    <n v="-302.23"/>
    <n v="85.99"/>
    <n v="3.3"/>
    <s v="Alberta"/>
    <x v="4"/>
    <s v="Corporate"/>
    <x v="1"/>
    <x v="3"/>
  </r>
  <r>
    <s v="Daniel Byrd"/>
    <n v="32355"/>
    <d v="2009-05-20T00:00:00"/>
    <d v="2009-05-23T00:00:00"/>
    <s v="May"/>
    <s v="2009"/>
    <n v="3"/>
    <b v="0"/>
    <s v="Not Specified"/>
    <n v="34"/>
    <n v="211.86"/>
    <n v="0.01"/>
    <x v="0"/>
    <n v="-239.32"/>
    <n v="5.94"/>
    <n v="9.92"/>
    <s v="Alberta"/>
    <x v="4"/>
    <s v="Home Office"/>
    <x v="0"/>
    <x v="2"/>
  </r>
  <r>
    <s v="Daniel Byrd"/>
    <n v="32355"/>
    <d v="2009-05-20T00:00:00"/>
    <d v="2009-05-22T00:00:00"/>
    <s v="May"/>
    <s v="2009"/>
    <n v="2"/>
    <b v="0"/>
    <s v="Not Specified"/>
    <n v="50"/>
    <n v="355.03"/>
    <n v="0"/>
    <x v="0"/>
    <n v="-33.31"/>
    <n v="6.48"/>
    <n v="5.1100000000000003"/>
    <s v="Alberta"/>
    <x v="4"/>
    <s v="Home Office"/>
    <x v="0"/>
    <x v="5"/>
  </r>
  <r>
    <s v="Chuck Clark"/>
    <n v="33700"/>
    <d v="2011-04-07T00:00:00"/>
    <d v="2011-04-11T00:00:00"/>
    <s v="April"/>
    <s v="2011"/>
    <n v="4"/>
    <b v="0"/>
    <s v="low"/>
    <n v="36"/>
    <n v="260.13"/>
    <n v="0"/>
    <x v="0"/>
    <n v="-133.97999999999999"/>
    <n v="6.48"/>
    <n v="8.19"/>
    <s v="Alberta"/>
    <x v="4"/>
    <s v="Corporate"/>
    <x v="0"/>
    <x v="5"/>
  </r>
  <r>
    <s v="Chuck Clark"/>
    <n v="35811"/>
    <d v="2012-01-03T00:00:00"/>
    <d v="2012-01-04T00:00:00"/>
    <s v="January"/>
    <s v="2012"/>
    <n v="1"/>
    <b v="0"/>
    <s v="Critical"/>
    <n v="49"/>
    <n v="741.57"/>
    <n v="0.1"/>
    <x v="0"/>
    <n v="352.41"/>
    <n v="15.57"/>
    <n v="1.39"/>
    <s v="Alberta"/>
    <x v="4"/>
    <s v="Corporate"/>
    <x v="0"/>
    <x v="8"/>
  </r>
  <r>
    <s v="Chuck Clark"/>
    <n v="35811"/>
    <d v="2012-01-03T00:00:00"/>
    <d v="2012-01-05T00:00:00"/>
    <s v="January"/>
    <s v="2012"/>
    <n v="2"/>
    <b v="0"/>
    <s v="Critical"/>
    <n v="6"/>
    <n v="10.39"/>
    <n v="0.1"/>
    <x v="0"/>
    <n v="-3.24"/>
    <n v="1.76"/>
    <n v="0.7"/>
    <s v="Alberta"/>
    <x v="4"/>
    <s v="Corporate"/>
    <x v="0"/>
    <x v="12"/>
  </r>
  <r>
    <s v="Chloris Kastensmidt"/>
    <n v="38598"/>
    <d v="2009-08-15T00:00:00"/>
    <d v="2009-08-19T00:00:00"/>
    <s v="August"/>
    <s v="2009"/>
    <n v="4"/>
    <b v="0"/>
    <s v="low"/>
    <n v="17"/>
    <n v="14665.15"/>
    <n v="0.04"/>
    <x v="1"/>
    <n v="2860.31"/>
    <n v="880.98"/>
    <n v="44.55"/>
    <s v="Alberta"/>
    <x v="4"/>
    <s v="Consumer"/>
    <x v="2"/>
    <x v="9"/>
  </r>
  <r>
    <s v="Chloris Kastensmidt"/>
    <n v="38598"/>
    <d v="2009-08-15T00:00:00"/>
    <d v="2009-08-20T00:00:00"/>
    <s v="August"/>
    <s v="2009"/>
    <n v="5"/>
    <b v="0"/>
    <s v="low"/>
    <n v="24"/>
    <n v="324.97000000000003"/>
    <n v="7.0000000000000007E-2"/>
    <x v="0"/>
    <n v="113.98"/>
    <n v="13.4"/>
    <n v="4.95"/>
    <s v="Alberta"/>
    <x v="4"/>
    <s v="Consumer"/>
    <x v="2"/>
    <x v="4"/>
  </r>
  <r>
    <s v="Chloris Kastensmidt"/>
    <n v="38598"/>
    <d v="2009-08-15T00:00:00"/>
    <d v="2009-08-22T00:00:00"/>
    <s v="August"/>
    <s v="2009"/>
    <n v="7"/>
    <b v="0"/>
    <s v="low"/>
    <n v="27"/>
    <n v="451.52"/>
    <n v="0.01"/>
    <x v="0"/>
    <n v="-70.52"/>
    <n v="15.99"/>
    <n v="11.28"/>
    <s v="Alberta"/>
    <x v="4"/>
    <s v="Consumer"/>
    <x v="1"/>
    <x v="16"/>
  </r>
  <r>
    <s v="Daniel Byrd"/>
    <n v="40678"/>
    <d v="2010-04-28T00:00:00"/>
    <d v="2010-05-05T00:00:00"/>
    <s v="May"/>
    <s v="2010"/>
    <n v="7"/>
    <b v="0"/>
    <s v="low"/>
    <n v="42"/>
    <n v="2753.07"/>
    <n v="7.0000000000000007E-2"/>
    <x v="0"/>
    <n v="551.34"/>
    <n v="67.28"/>
    <n v="19.989999999999998"/>
    <s v="Alberta"/>
    <x v="4"/>
    <s v="Home Office"/>
    <x v="0"/>
    <x v="2"/>
  </r>
  <r>
    <s v="Roger Barcio"/>
    <n v="41154"/>
    <d v="2009-04-30T00:00:00"/>
    <d v="2009-05-02T00:00:00"/>
    <s v="May"/>
    <s v="2009"/>
    <n v="2"/>
    <b v="0"/>
    <s v="low"/>
    <n v="43"/>
    <n v="938.37"/>
    <n v="0.02"/>
    <x v="0"/>
    <n v="251.17"/>
    <n v="21.98"/>
    <n v="2.87"/>
    <s v="Alberta"/>
    <x v="4"/>
    <s v="Corporate"/>
    <x v="0"/>
    <x v="12"/>
  </r>
  <r>
    <s v="Chloris Kastensmidt"/>
    <n v="43909"/>
    <d v="2009-01-07T00:00:00"/>
    <d v="2009-01-08T00:00:00"/>
    <s v="January"/>
    <s v="2009"/>
    <n v="1"/>
    <b v="0"/>
    <s v="High"/>
    <n v="46"/>
    <n v="737.25"/>
    <n v="0.08"/>
    <x v="0"/>
    <n v="-199.13"/>
    <n v="15.99"/>
    <n v="13.18"/>
    <s v="Alberta"/>
    <x v="4"/>
    <s v="Consumer"/>
    <x v="0"/>
    <x v="2"/>
  </r>
  <r>
    <s v="Bobby Odegard"/>
    <n v="45346"/>
    <d v="2012-11-15T00:00:00"/>
    <d v="2012-11-15T00:00:00"/>
    <s v="November"/>
    <s v="2012"/>
    <n v="0"/>
    <s v="FREE DELIVERY"/>
    <s v="High"/>
    <n v="37"/>
    <n v="692.15"/>
    <n v="0.09"/>
    <x v="0"/>
    <n v="150.38"/>
    <n v="19.98"/>
    <n v="5.97"/>
    <s v="Alberta"/>
    <x v="4"/>
    <s v="Consumer"/>
    <x v="0"/>
    <x v="5"/>
  </r>
  <r>
    <s v="Carl Weiss"/>
    <n v="46336"/>
    <d v="2011-07-29T00:00:00"/>
    <d v="2011-07-31T00:00:00"/>
    <s v="July"/>
    <s v="2011"/>
    <n v="2"/>
    <b v="0"/>
    <s v="High"/>
    <n v="31"/>
    <n v="143.85"/>
    <n v="0.1"/>
    <x v="0"/>
    <n v="34.14"/>
    <n v="4.84"/>
    <n v="0.71"/>
    <s v="Alberta"/>
    <x v="4"/>
    <s v="Consumer"/>
    <x v="0"/>
    <x v="12"/>
  </r>
  <r>
    <s v="Roland Murray"/>
    <n v="52320"/>
    <d v="2012-09-24T00:00:00"/>
    <d v="2012-09-28T00:00:00"/>
    <s v="September"/>
    <s v="2012"/>
    <n v="4"/>
    <b v="0"/>
    <s v="low"/>
    <n v="41"/>
    <n v="112.6"/>
    <n v="0.1"/>
    <x v="0"/>
    <n v="0.49"/>
    <n v="2.88"/>
    <n v="1.01"/>
    <s v="Alberta"/>
    <x v="4"/>
    <s v="Home Office"/>
    <x v="0"/>
    <x v="12"/>
  </r>
  <r>
    <s v="Bobby Odegard"/>
    <n v="52357"/>
    <d v="2009-09-03T00:00:00"/>
    <d v="2009-09-05T00:00:00"/>
    <s v="September"/>
    <s v="2009"/>
    <n v="2"/>
    <b v="0"/>
    <s v="Not Specified"/>
    <n v="49"/>
    <n v="541.47"/>
    <n v="0.05"/>
    <x v="0"/>
    <n v="90.62"/>
    <n v="10.98"/>
    <n v="4.8"/>
    <s v="Alberta"/>
    <x v="4"/>
    <s v="Corporate"/>
    <x v="0"/>
    <x v="8"/>
  </r>
  <r>
    <s v="Daniel Byrd"/>
    <n v="53573"/>
    <d v="2009-03-15T00:00:00"/>
    <d v="2009-03-17T00:00:00"/>
    <s v="March"/>
    <s v="2009"/>
    <n v="2"/>
    <b v="0"/>
    <s v="Not Specified"/>
    <n v="6"/>
    <n v="93.73"/>
    <n v="0.03"/>
    <x v="0"/>
    <n v="51.14"/>
    <n v="14.2"/>
    <n v="5.3"/>
    <s v="Alberta"/>
    <x v="4"/>
    <s v="Home Office"/>
    <x v="2"/>
    <x v="4"/>
  </r>
  <r>
    <s v="Carl Weiss"/>
    <n v="56420"/>
    <d v="2011-07-24T00:00:00"/>
    <d v="2011-07-28T00:00:00"/>
    <s v="July"/>
    <s v="2011"/>
    <n v="4"/>
    <b v="0"/>
    <s v="low"/>
    <n v="16"/>
    <n v="597.44000000000005"/>
    <n v="0.09"/>
    <x v="0"/>
    <n v="108.3"/>
    <n v="38.06"/>
    <n v="4.5"/>
    <s v="Alberta"/>
    <x v="4"/>
    <s v="Consumer"/>
    <x v="0"/>
    <x v="1"/>
  </r>
  <r>
    <s v="Carl Weiss"/>
    <n v="56420"/>
    <d v="2011-07-24T00:00:00"/>
    <d v="2011-07-26T00:00:00"/>
    <s v="July"/>
    <s v="2011"/>
    <n v="2"/>
    <b v="0"/>
    <s v="low"/>
    <n v="26"/>
    <n v="132.22999999999999"/>
    <n v="7.0000000000000007E-2"/>
    <x v="0"/>
    <n v="22.25"/>
    <n v="5.08"/>
    <n v="2.0299999999999998"/>
    <s v="Alberta"/>
    <x v="4"/>
    <s v="Consumer"/>
    <x v="2"/>
    <x v="4"/>
  </r>
  <r>
    <s v="Carl Weiss"/>
    <n v="56420"/>
    <d v="2011-07-24T00:00:00"/>
    <d v="2011-07-29T00:00:00"/>
    <s v="July"/>
    <s v="2011"/>
    <n v="5"/>
    <b v="0"/>
    <s v="low"/>
    <n v="22"/>
    <n v="2403.1370000000002"/>
    <n v="0"/>
    <x v="0"/>
    <n v="377.62"/>
    <n v="125.99"/>
    <n v="8.99"/>
    <s v="Alberta"/>
    <x v="4"/>
    <s v="Consumer"/>
    <x v="1"/>
    <x v="3"/>
  </r>
  <r>
    <s v="Carl Weiss"/>
    <n v="56420"/>
    <d v="2011-07-24T00:00:00"/>
    <d v="2011-07-26T00:00:00"/>
    <s v="July"/>
    <s v="2011"/>
    <n v="2"/>
    <b v="0"/>
    <s v="low"/>
    <n v="48"/>
    <n v="5138.335"/>
    <n v="0.02"/>
    <x v="0"/>
    <n v="1422.2"/>
    <n v="125.99"/>
    <n v="8.08"/>
    <s v="Alberta"/>
    <x v="4"/>
    <s v="Consumer"/>
    <x v="1"/>
    <x v="3"/>
  </r>
  <r>
    <s v="Carl Weiss"/>
    <n v="57412"/>
    <d v="2009-07-13T00:00:00"/>
    <d v="2009-07-13T00:00:00"/>
    <s v="July"/>
    <s v="2009"/>
    <n v="0"/>
    <s v="FREE DELIVERY"/>
    <s v="low"/>
    <n v="34"/>
    <n v="223.499"/>
    <n v="0.06"/>
    <x v="0"/>
    <n v="-122.13"/>
    <n v="7.99"/>
    <n v="5.03"/>
    <s v="Alberta"/>
    <x v="4"/>
    <s v="Consumer"/>
    <x v="1"/>
    <x v="3"/>
  </r>
  <r>
    <s v="Arthur Gainer"/>
    <n v="66"/>
    <d v="2009-01-19T00:00:00"/>
    <d v="2009-01-19T00:00:00"/>
    <s v="January"/>
    <s v="2009"/>
    <n v="0"/>
    <s v="FREE DELIVERY"/>
    <s v="low"/>
    <n v="41"/>
    <n v="108.15"/>
    <n v="0.09"/>
    <x v="0"/>
    <n v="7.57"/>
    <n v="2.88"/>
    <n v="0.7"/>
    <s v="Alberta"/>
    <x v="4"/>
    <s v="Consumer"/>
    <x v="0"/>
    <x v="12"/>
  </r>
  <r>
    <s v="Lisa Hazard"/>
    <n v="1762"/>
    <d v="2009-08-19T00:00:00"/>
    <d v="2009-08-21T00:00:00"/>
    <s v="August"/>
    <s v="2009"/>
    <n v="2"/>
    <b v="0"/>
    <s v="Not Specified"/>
    <n v="29"/>
    <n v="857.11"/>
    <n v="7.0000000000000007E-2"/>
    <x v="0"/>
    <n v="285.2"/>
    <n v="31.78"/>
    <n v="1.99"/>
    <s v="Alberta"/>
    <x v="4"/>
    <s v="Home Office"/>
    <x v="1"/>
    <x v="7"/>
  </r>
  <r>
    <s v="Lisa Hazard"/>
    <n v="1762"/>
    <d v="2009-08-19T00:00:00"/>
    <d v="2009-08-20T00:00:00"/>
    <s v="August"/>
    <s v="2009"/>
    <n v="1"/>
    <b v="0"/>
    <s v="Not Specified"/>
    <n v="11"/>
    <n v="69.599999999999994"/>
    <n v="0"/>
    <x v="0"/>
    <n v="6.46"/>
    <n v="5.98"/>
    <n v="2.5"/>
    <s v="Alberta"/>
    <x v="4"/>
    <s v="Home Office"/>
    <x v="0"/>
    <x v="8"/>
  </r>
  <r>
    <s v="Lisa Hazard"/>
    <n v="1762"/>
    <d v="2009-08-19T00:00:00"/>
    <d v="2009-08-20T00:00:00"/>
    <s v="August"/>
    <s v="2009"/>
    <n v="1"/>
    <b v="0"/>
    <s v="Not Specified"/>
    <n v="43"/>
    <n v="1279.5050000000001"/>
    <n v="0.1"/>
    <x v="2"/>
    <n v="384.2"/>
    <n v="35.99"/>
    <n v="1.1000000000000001"/>
    <s v="Alberta"/>
    <x v="4"/>
    <s v="Home Office"/>
    <x v="1"/>
    <x v="3"/>
  </r>
  <r>
    <s v="Mitch Gastineau"/>
    <n v="6150"/>
    <d v="2012-10-01T00:00:00"/>
    <d v="2012-10-02T00:00:00"/>
    <s v="October"/>
    <s v="2012"/>
    <n v="1"/>
    <b v="0"/>
    <s v="Critical"/>
    <n v="38"/>
    <n v="191.14"/>
    <n v="0.06"/>
    <x v="0"/>
    <n v="82.65"/>
    <n v="4.9800000000000004"/>
    <n v="0.8"/>
    <s v="Alberta"/>
    <x v="4"/>
    <s v="Small Business"/>
    <x v="0"/>
    <x v="5"/>
  </r>
  <r>
    <s v="Katharine Harms"/>
    <n v="6310"/>
    <d v="2009-05-03T00:00:00"/>
    <d v="2009-05-04T00:00:00"/>
    <s v="May"/>
    <s v="2009"/>
    <n v="1"/>
    <b v="0"/>
    <s v="Not Specified"/>
    <n v="27"/>
    <n v="216.95"/>
    <n v="0.08"/>
    <x v="0"/>
    <n v="-88.82"/>
    <n v="8.09"/>
    <n v="7.96"/>
    <s v="Alberta"/>
    <x v="4"/>
    <s v="Consumer"/>
    <x v="2"/>
    <x v="4"/>
  </r>
  <r>
    <s v="Matthew Grinstein"/>
    <n v="9664"/>
    <d v="2010-04-07T00:00:00"/>
    <d v="2010-04-10T00:00:00"/>
    <s v="April"/>
    <s v="2010"/>
    <n v="3"/>
    <b v="0"/>
    <s v="High"/>
    <n v="13"/>
    <n v="88.38"/>
    <n v="0.06"/>
    <x v="0"/>
    <n v="-64.95"/>
    <n v="6.48"/>
    <n v="8.4"/>
    <s v="Alberta"/>
    <x v="4"/>
    <s v="Small Business"/>
    <x v="0"/>
    <x v="5"/>
  </r>
  <r>
    <s v="Lisa Hazard"/>
    <n v="11168"/>
    <d v="2012-10-21T00:00:00"/>
    <d v="2012-10-23T00:00:00"/>
    <s v="October"/>
    <s v="2012"/>
    <n v="2"/>
    <b v="0"/>
    <s v="Critical"/>
    <n v="35"/>
    <n v="182.86"/>
    <n v="0"/>
    <x v="0"/>
    <n v="-106.27"/>
    <n v="4.82"/>
    <n v="5.72"/>
    <s v="Alberta"/>
    <x v="4"/>
    <s v="Home Office"/>
    <x v="2"/>
    <x v="4"/>
  </r>
  <r>
    <s v="Cathy Prescott"/>
    <n v="12417"/>
    <d v="2010-10-24T00:00:00"/>
    <d v="2010-10-26T00:00:00"/>
    <s v="October"/>
    <s v="2010"/>
    <n v="2"/>
    <b v="0"/>
    <s v="Critical"/>
    <n v="19"/>
    <n v="137.84"/>
    <n v="0.06"/>
    <x v="0"/>
    <n v="34.31"/>
    <n v="7.4"/>
    <n v="1.71"/>
    <s v="Alberta"/>
    <x v="4"/>
    <s v="Corporate"/>
    <x v="0"/>
    <x v="5"/>
  </r>
  <r>
    <s v="Matthew Grinstein"/>
    <n v="13607"/>
    <d v="2010-11-18T00:00:00"/>
    <d v="2010-11-19T00:00:00"/>
    <s v="November"/>
    <s v="2010"/>
    <n v="1"/>
    <b v="0"/>
    <s v="Critical"/>
    <n v="12"/>
    <n v="440.6"/>
    <n v="7.0000000000000007E-2"/>
    <x v="0"/>
    <n v="2.97"/>
    <n v="39.479999999999997"/>
    <n v="1.99"/>
    <s v="Alberta"/>
    <x v="4"/>
    <s v="Small Business"/>
    <x v="1"/>
    <x v="7"/>
  </r>
  <r>
    <s v="Matthew Grinstein"/>
    <n v="13607"/>
    <d v="2010-11-18T00:00:00"/>
    <d v="2010-11-19T00:00:00"/>
    <s v="November"/>
    <s v="2010"/>
    <n v="1"/>
    <b v="0"/>
    <s v="Critical"/>
    <n v="37"/>
    <n v="109.9"/>
    <n v="0.09"/>
    <x v="2"/>
    <n v="48.52"/>
    <n v="2.61"/>
    <n v="0.5"/>
    <s v="Alberta"/>
    <x v="4"/>
    <s v="Small Business"/>
    <x v="0"/>
    <x v="11"/>
  </r>
  <r>
    <s v="Matthew Grinstein"/>
    <n v="13607"/>
    <d v="2010-11-18T00:00:00"/>
    <d v="2010-11-20T00:00:00"/>
    <s v="November"/>
    <s v="2010"/>
    <n v="2"/>
    <b v="0"/>
    <s v="Critical"/>
    <n v="13"/>
    <n v="315.29000000000002"/>
    <n v="0"/>
    <x v="0"/>
    <n v="-361.82"/>
    <n v="20.34"/>
    <n v="35"/>
    <s v="Alberta"/>
    <x v="4"/>
    <s v="Small Business"/>
    <x v="0"/>
    <x v="0"/>
  </r>
  <r>
    <s v="Lauren Leatherbury"/>
    <n v="14597"/>
    <d v="2010-08-30T00:00:00"/>
    <d v="2010-08-31T00:00:00"/>
    <s v="August"/>
    <s v="2010"/>
    <n v="1"/>
    <b v="0"/>
    <s v="Critical"/>
    <n v="41"/>
    <n v="320.42"/>
    <n v="0.03"/>
    <x v="2"/>
    <n v="-66.37"/>
    <n v="7.68"/>
    <n v="6.16"/>
    <s v="Alberta"/>
    <x v="4"/>
    <s v="Corporate"/>
    <x v="0"/>
    <x v="2"/>
  </r>
  <r>
    <s v="Lauren Leatherbury"/>
    <n v="14597"/>
    <d v="2010-08-30T00:00:00"/>
    <d v="2010-08-31T00:00:00"/>
    <s v="August"/>
    <s v="2010"/>
    <n v="1"/>
    <b v="0"/>
    <s v="Critical"/>
    <n v="35"/>
    <n v="266.64"/>
    <n v="7.0000000000000007E-2"/>
    <x v="0"/>
    <n v="-36.76"/>
    <n v="7.96"/>
    <n v="4.95"/>
    <s v="Alberta"/>
    <x v="4"/>
    <s v="Corporate"/>
    <x v="2"/>
    <x v="4"/>
  </r>
  <r>
    <s v="Matthew Grinstein"/>
    <n v="15015"/>
    <d v="2010-11-25T00:00:00"/>
    <d v="2010-11-26T00:00:00"/>
    <s v="November"/>
    <s v="2010"/>
    <n v="1"/>
    <b v="0"/>
    <s v="High"/>
    <n v="47"/>
    <n v="306.77"/>
    <n v="0.03"/>
    <x v="0"/>
    <n v="-102.06"/>
    <n v="6.24"/>
    <n v="5.22"/>
    <s v="Alberta"/>
    <x v="4"/>
    <s v="Small Business"/>
    <x v="2"/>
    <x v="4"/>
  </r>
  <r>
    <s v="Pauline Webber"/>
    <n v="17539"/>
    <d v="2011-09-15T00:00:00"/>
    <d v="2011-09-16T00:00:00"/>
    <s v="September"/>
    <s v="2011"/>
    <n v="1"/>
    <b v="0"/>
    <s v="Not Specified"/>
    <n v="28"/>
    <n v="381.79"/>
    <n v="0.08"/>
    <x v="0"/>
    <n v="73.73"/>
    <n v="14.34"/>
    <n v="5"/>
    <s v="Alberta"/>
    <x v="4"/>
    <s v="Consumer"/>
    <x v="2"/>
    <x v="4"/>
  </r>
  <r>
    <s v="Pauline Webber"/>
    <n v="17539"/>
    <d v="2011-09-15T00:00:00"/>
    <d v="2011-09-16T00:00:00"/>
    <s v="September"/>
    <s v="2011"/>
    <n v="1"/>
    <b v="0"/>
    <s v="Not Specified"/>
    <n v="10"/>
    <n v="1529.3115"/>
    <n v="0.1"/>
    <x v="0"/>
    <n v="-491.26"/>
    <n v="195.99"/>
    <n v="8.99"/>
    <s v="Alberta"/>
    <x v="4"/>
    <s v="Consumer"/>
    <x v="1"/>
    <x v="3"/>
  </r>
  <r>
    <s v="Lauren Leatherbury"/>
    <n v="18145"/>
    <d v="2010-09-04T00:00:00"/>
    <d v="2010-09-05T00:00:00"/>
    <s v="September"/>
    <s v="2010"/>
    <n v="1"/>
    <b v="0"/>
    <s v="Medium"/>
    <n v="47"/>
    <n v="270.32"/>
    <n v="0.06"/>
    <x v="0"/>
    <n v="-47.15"/>
    <n v="5.81"/>
    <n v="3.37"/>
    <s v="Alberta"/>
    <x v="4"/>
    <s v="Corporate"/>
    <x v="0"/>
    <x v="6"/>
  </r>
  <r>
    <s v="Matthew Grinstein"/>
    <n v="19559"/>
    <d v="2010-04-15T00:00:00"/>
    <d v="2010-04-17T00:00:00"/>
    <s v="April"/>
    <s v="2010"/>
    <n v="2"/>
    <b v="0"/>
    <s v="High"/>
    <n v="31"/>
    <n v="260.77"/>
    <n v="0.01"/>
    <x v="0"/>
    <n v="-8.75"/>
    <n v="8.34"/>
    <n v="4.82"/>
    <s v="Alberta"/>
    <x v="4"/>
    <s v="Small Business"/>
    <x v="0"/>
    <x v="5"/>
  </r>
  <r>
    <s v="Matthew Grinstein"/>
    <n v="19559"/>
    <d v="2010-04-15T00:00:00"/>
    <d v="2010-04-16T00:00:00"/>
    <s v="April"/>
    <s v="2010"/>
    <n v="1"/>
    <b v="0"/>
    <s v="High"/>
    <n v="18"/>
    <n v="2445.212"/>
    <n v="0.02"/>
    <x v="2"/>
    <n v="275.77"/>
    <n v="155.99"/>
    <n v="8.99"/>
    <s v="Alberta"/>
    <x v="4"/>
    <s v="Small Business"/>
    <x v="1"/>
    <x v="3"/>
  </r>
  <r>
    <s v="Matthew Grinstein"/>
    <n v="19559"/>
    <d v="2010-04-15T00:00:00"/>
    <d v="2010-04-18T00:00:00"/>
    <s v="April"/>
    <s v="2010"/>
    <n v="3"/>
    <b v="0"/>
    <s v="High"/>
    <n v="14"/>
    <n v="1032.0274999999999"/>
    <n v="7.0000000000000007E-2"/>
    <x v="2"/>
    <n v="97.4"/>
    <n v="85.99"/>
    <n v="0.99"/>
    <s v="Alberta"/>
    <x v="4"/>
    <s v="Small Business"/>
    <x v="1"/>
    <x v="3"/>
  </r>
  <r>
    <s v="Matthew Grinstein"/>
    <n v="21188"/>
    <d v="2011-09-21T00:00:00"/>
    <d v="2011-09-23T00:00:00"/>
    <s v="September"/>
    <s v="2011"/>
    <n v="2"/>
    <b v="0"/>
    <s v="Critical"/>
    <n v="29"/>
    <n v="21046.74"/>
    <n v="0.04"/>
    <x v="0"/>
    <n v="5217.2700000000004"/>
    <n v="699.99"/>
    <n v="24.49"/>
    <s v="Alberta"/>
    <x v="4"/>
    <s v="Small Business"/>
    <x v="1"/>
    <x v="13"/>
  </r>
  <r>
    <s v="Lisa Hazard"/>
    <n v="21318"/>
    <d v="2010-07-04T00:00:00"/>
    <d v="2010-07-06T00:00:00"/>
    <s v="July"/>
    <s v="2010"/>
    <n v="2"/>
    <b v="0"/>
    <s v="High"/>
    <n v="40"/>
    <n v="1384.34"/>
    <n v="0.1"/>
    <x v="0"/>
    <n v="562.30999999999995"/>
    <n v="37.700000000000003"/>
    <n v="2.99"/>
    <s v="Alberta"/>
    <x v="4"/>
    <s v="Home Office"/>
    <x v="0"/>
    <x v="2"/>
  </r>
  <r>
    <s v="Pauline Webber"/>
    <n v="21792"/>
    <d v="2012-09-25T00:00:00"/>
    <d v="2012-09-27T00:00:00"/>
    <s v="September"/>
    <s v="2012"/>
    <n v="2"/>
    <b v="0"/>
    <s v="Not Specified"/>
    <n v="26"/>
    <n v="362.76"/>
    <n v="0.09"/>
    <x v="0"/>
    <n v="19.36"/>
    <n v="14.48"/>
    <n v="6.46"/>
    <s v="Alberta"/>
    <x v="4"/>
    <s v="Consumer"/>
    <x v="0"/>
    <x v="2"/>
  </r>
  <r>
    <s v="Pauline Webber"/>
    <n v="21831"/>
    <d v="2009-09-19T00:00:00"/>
    <d v="2009-09-19T00:00:00"/>
    <s v="September"/>
    <s v="2009"/>
    <n v="0"/>
    <s v="FREE DELIVERY"/>
    <s v="Not Specified"/>
    <n v="6"/>
    <n v="28.39"/>
    <n v="0.05"/>
    <x v="0"/>
    <n v="3.84"/>
    <n v="4.9800000000000004"/>
    <n v="0.49"/>
    <s v="Alberta"/>
    <x v="4"/>
    <s v="Consumer"/>
    <x v="0"/>
    <x v="11"/>
  </r>
  <r>
    <s v="Mitch Gastineau"/>
    <n v="22818"/>
    <d v="2009-05-22T00:00:00"/>
    <d v="2009-05-24T00:00:00"/>
    <s v="May"/>
    <s v="2009"/>
    <n v="2"/>
    <b v="0"/>
    <s v="Critical"/>
    <n v="50"/>
    <n v="6277.75"/>
    <n v="0.1"/>
    <x v="1"/>
    <n v="-592.42999999999995"/>
    <n v="130.97999999999999"/>
    <n v="30"/>
    <s v="Alberta"/>
    <x v="4"/>
    <s v="Small Business"/>
    <x v="2"/>
    <x v="14"/>
  </r>
  <r>
    <s v="Mitch Gastineau"/>
    <n v="22818"/>
    <d v="2009-05-22T00:00:00"/>
    <d v="2009-05-26T00:00:00"/>
    <s v="May"/>
    <s v="2009"/>
    <n v="4"/>
    <b v="0"/>
    <s v="low"/>
    <n v="19"/>
    <n v="360.24"/>
    <n v="0.08"/>
    <x v="0"/>
    <n v="-53.82"/>
    <n v="19.98"/>
    <n v="4"/>
    <s v="Alberta"/>
    <x v="4"/>
    <s v="Small Business"/>
    <x v="1"/>
    <x v="7"/>
  </r>
  <r>
    <s v="Lisa Hazard"/>
    <n v="24801"/>
    <d v="2012-11-15T00:00:00"/>
    <d v="2012-11-16T00:00:00"/>
    <s v="November"/>
    <s v="2012"/>
    <n v="1"/>
    <b v="0"/>
    <s v="High"/>
    <n v="3"/>
    <n v="18.91"/>
    <n v="0"/>
    <x v="0"/>
    <n v="-16.350000000000001"/>
    <n v="3.89"/>
    <n v="7.01"/>
    <s v="Alberta"/>
    <x v="4"/>
    <s v="Home Office"/>
    <x v="0"/>
    <x v="2"/>
  </r>
  <r>
    <s v="Lisa Hazard"/>
    <n v="24801"/>
    <d v="2012-11-15T00:00:00"/>
    <d v="2012-11-16T00:00:00"/>
    <s v="November"/>
    <s v="2012"/>
    <n v="1"/>
    <b v="0"/>
    <s v="High"/>
    <n v="7"/>
    <n v="685.7"/>
    <n v="0.01"/>
    <x v="0"/>
    <n v="350.94"/>
    <n v="88.84"/>
    <n v="20.79"/>
    <s v="Alberta"/>
    <x v="4"/>
    <s v="Home Office"/>
    <x v="2"/>
    <x v="4"/>
  </r>
  <r>
    <s v="Lisa Hazard"/>
    <n v="24801"/>
    <d v="2012-11-15T00:00:00"/>
    <d v="2012-11-16T00:00:00"/>
    <s v="November"/>
    <s v="2012"/>
    <n v="1"/>
    <b v="0"/>
    <s v="High"/>
    <n v="10"/>
    <n v="1024.165"/>
    <n v="0.02"/>
    <x v="0"/>
    <n v="-105.7"/>
    <n v="115.99"/>
    <n v="5.99"/>
    <s v="Alberta"/>
    <x v="4"/>
    <s v="Home Office"/>
    <x v="1"/>
    <x v="3"/>
  </r>
  <r>
    <s v="Pauline Webber"/>
    <n v="26529"/>
    <d v="2011-01-28T00:00:00"/>
    <d v="2011-02-01T00:00:00"/>
    <s v="February"/>
    <s v="2011"/>
    <n v="4"/>
    <b v="0"/>
    <s v="low"/>
    <n v="17"/>
    <n v="201.72"/>
    <n v="0.05"/>
    <x v="0"/>
    <n v="-81.61"/>
    <n v="11.34"/>
    <n v="11.25"/>
    <s v="Alberta"/>
    <x v="4"/>
    <s v="Consumer"/>
    <x v="0"/>
    <x v="5"/>
  </r>
  <r>
    <s v="Matthew Grinstein"/>
    <n v="27780"/>
    <d v="2012-10-20T00:00:00"/>
    <d v="2012-10-21T00:00:00"/>
    <s v="October"/>
    <s v="2012"/>
    <n v="1"/>
    <b v="0"/>
    <s v="Critical"/>
    <n v="18"/>
    <n v="56.41"/>
    <n v="0.02"/>
    <x v="0"/>
    <n v="11.92"/>
    <n v="3.08"/>
    <n v="0.99"/>
    <s v="Alberta"/>
    <x v="4"/>
    <s v="Small Business"/>
    <x v="0"/>
    <x v="11"/>
  </r>
  <r>
    <s v="Matthew Grinstein"/>
    <n v="27780"/>
    <d v="2012-10-20T00:00:00"/>
    <d v="2012-10-20T00:00:00"/>
    <s v="October"/>
    <s v="2012"/>
    <n v="0"/>
    <s v="FREE DELIVERY"/>
    <s v="Critical"/>
    <n v="39"/>
    <n v="147.71"/>
    <n v="0"/>
    <x v="0"/>
    <n v="-30.25"/>
    <n v="3.68"/>
    <n v="1.32"/>
    <s v="Alberta"/>
    <x v="4"/>
    <s v="Small Business"/>
    <x v="0"/>
    <x v="15"/>
  </r>
  <r>
    <s v="Matthew Grinstein"/>
    <n v="27780"/>
    <d v="2012-10-20T00:00:00"/>
    <d v="2012-10-21T00:00:00"/>
    <s v="October"/>
    <s v="2012"/>
    <n v="1"/>
    <b v="0"/>
    <s v="Critical"/>
    <n v="39"/>
    <n v="1678.34"/>
    <n v="0.05"/>
    <x v="0"/>
    <n v="670.11"/>
    <n v="43.98"/>
    <n v="1.99"/>
    <s v="Alberta"/>
    <x v="4"/>
    <s v="Small Business"/>
    <x v="1"/>
    <x v="7"/>
  </r>
  <r>
    <s v="Lisa Hazard"/>
    <n v="27843"/>
    <d v="2010-09-05T00:00:00"/>
    <d v="2010-09-07T00:00:00"/>
    <s v="September"/>
    <s v="2010"/>
    <n v="2"/>
    <b v="0"/>
    <s v="Medium"/>
    <n v="26"/>
    <n v="139.61000000000001"/>
    <n v="0.01"/>
    <x v="0"/>
    <n v="-92.04"/>
    <n v="4.8899999999999997"/>
    <n v="4.93"/>
    <s v="Alberta"/>
    <x v="4"/>
    <s v="Home Office"/>
    <x v="1"/>
    <x v="7"/>
  </r>
  <r>
    <s v="Mitch Gastineau"/>
    <n v="28773"/>
    <d v="2011-02-10T00:00:00"/>
    <d v="2011-02-17T00:00:00"/>
    <s v="February"/>
    <s v="2011"/>
    <n v="7"/>
    <b v="0"/>
    <s v="low"/>
    <n v="48"/>
    <n v="2174.4189999999999"/>
    <n v="0.05"/>
    <x v="0"/>
    <n v="-211.7"/>
    <n v="55.99"/>
    <n v="5"/>
    <s v="Alberta"/>
    <x v="4"/>
    <s v="Small Business"/>
    <x v="1"/>
    <x v="3"/>
  </r>
  <r>
    <s v="Quincy Jones"/>
    <n v="30786"/>
    <d v="2012-07-16T00:00:00"/>
    <d v="2012-07-16T00:00:00"/>
    <s v="July"/>
    <s v="2012"/>
    <n v="0"/>
    <s v="FREE DELIVERY"/>
    <s v="Medium"/>
    <n v="23"/>
    <n v="65.91"/>
    <n v="0.01"/>
    <x v="0"/>
    <n v="0.76"/>
    <n v="2.78"/>
    <n v="1.34"/>
    <s v="Alberta"/>
    <x v="4"/>
    <s v="Small Business"/>
    <x v="0"/>
    <x v="12"/>
  </r>
  <r>
    <s v="Quincy Jones"/>
    <n v="30786"/>
    <d v="2012-07-16T00:00:00"/>
    <d v="2012-07-17T00:00:00"/>
    <s v="July"/>
    <s v="2012"/>
    <n v="1"/>
    <b v="0"/>
    <s v="Medium"/>
    <n v="4"/>
    <n v="72.72"/>
    <n v="0.06"/>
    <x v="0"/>
    <n v="-36.61"/>
    <n v="15.42"/>
    <n v="10.68"/>
    <s v="Alberta"/>
    <x v="4"/>
    <s v="Small Business"/>
    <x v="0"/>
    <x v="0"/>
  </r>
  <r>
    <s v="Lauren Leatherbury"/>
    <n v="31809"/>
    <d v="2010-07-28T00:00:00"/>
    <d v="2010-07-30T00:00:00"/>
    <s v="July"/>
    <s v="2010"/>
    <n v="2"/>
    <b v="0"/>
    <s v="High"/>
    <n v="1"/>
    <n v="15"/>
    <n v="0.1"/>
    <x v="0"/>
    <n v="-13.74"/>
    <n v="9.7799999999999994"/>
    <n v="5.76"/>
    <s v="Alberta"/>
    <x v="4"/>
    <s v="Corporate"/>
    <x v="0"/>
    <x v="8"/>
  </r>
  <r>
    <s v="Lisa Hazard"/>
    <n v="31878"/>
    <d v="2011-12-18T00:00:00"/>
    <d v="2011-12-18T00:00:00"/>
    <s v="December"/>
    <s v="2011"/>
    <n v="0"/>
    <s v="FREE DELIVERY"/>
    <s v="Medium"/>
    <n v="14"/>
    <n v="138.94999999999999"/>
    <n v="0.04"/>
    <x v="0"/>
    <n v="9.6300000000000008"/>
    <n v="9.27"/>
    <n v="4.3899999999999997"/>
    <s v="Alberta"/>
    <x v="4"/>
    <s v="Home Office"/>
    <x v="0"/>
    <x v="5"/>
  </r>
  <r>
    <s v="Lisa Hazard"/>
    <n v="31878"/>
    <d v="2011-12-18T00:00:00"/>
    <d v="2011-12-19T00:00:00"/>
    <s v="December"/>
    <s v="2011"/>
    <n v="1"/>
    <b v="0"/>
    <s v="Medium"/>
    <n v="42"/>
    <n v="5678.5524999999998"/>
    <n v="0.01"/>
    <x v="0"/>
    <n v="1727.78"/>
    <n v="155.99"/>
    <n v="8.99"/>
    <s v="Alberta"/>
    <x v="4"/>
    <s v="Home Office"/>
    <x v="1"/>
    <x v="3"/>
  </r>
  <r>
    <s v="Lauren Leatherbury"/>
    <n v="34976"/>
    <d v="2012-11-24T00:00:00"/>
    <d v="2012-11-26T00:00:00"/>
    <s v="November"/>
    <s v="2012"/>
    <n v="2"/>
    <b v="0"/>
    <s v="Medium"/>
    <n v="45"/>
    <n v="4475"/>
    <n v="0.02"/>
    <x v="1"/>
    <n v="-1523.77"/>
    <n v="95.95"/>
    <n v="74.349999999999994"/>
    <s v="Alberta"/>
    <x v="4"/>
    <s v="Home Office"/>
    <x v="2"/>
    <x v="14"/>
  </r>
  <r>
    <s v="Lauren Leatherbury"/>
    <n v="34976"/>
    <d v="2012-11-24T00:00:00"/>
    <d v="2012-11-25T00:00:00"/>
    <s v="November"/>
    <s v="2012"/>
    <n v="1"/>
    <b v="0"/>
    <s v="Medium"/>
    <n v="29"/>
    <n v="168.2"/>
    <n v="0.08"/>
    <x v="0"/>
    <n v="-64.53"/>
    <n v="5.98"/>
    <n v="5.46"/>
    <s v="Alberta"/>
    <x v="4"/>
    <s v="Home Office"/>
    <x v="0"/>
    <x v="5"/>
  </r>
  <r>
    <s v="Quincy Jones"/>
    <n v="34979"/>
    <d v="2010-09-28T00:00:00"/>
    <d v="2010-09-30T00:00:00"/>
    <s v="September"/>
    <s v="2010"/>
    <n v="2"/>
    <b v="0"/>
    <s v="Critical"/>
    <n v="15"/>
    <n v="609.97"/>
    <n v="0"/>
    <x v="0"/>
    <n v="62.93"/>
    <n v="39.479999999999997"/>
    <n v="1.99"/>
    <s v="Alberta"/>
    <x v="4"/>
    <s v="Small Business"/>
    <x v="1"/>
    <x v="7"/>
  </r>
  <r>
    <s v="Lauren Leatherbury"/>
    <n v="35139"/>
    <d v="2010-01-18T00:00:00"/>
    <d v="2010-01-19T00:00:00"/>
    <s v="January"/>
    <s v="2010"/>
    <n v="1"/>
    <b v="0"/>
    <s v="High"/>
    <n v="29"/>
    <n v="264.77999999999997"/>
    <n v="0.02"/>
    <x v="0"/>
    <n v="53.05"/>
    <n v="8.69"/>
    <n v="2.99"/>
    <s v="Alberta"/>
    <x v="4"/>
    <s v="Home Office"/>
    <x v="0"/>
    <x v="2"/>
  </r>
  <r>
    <s v="Mitch Gastineau"/>
    <n v="36608"/>
    <d v="2011-09-28T00:00:00"/>
    <d v="2011-10-02T00:00:00"/>
    <s v="October"/>
    <s v="2011"/>
    <n v="4"/>
    <b v="0"/>
    <s v="low"/>
    <n v="40"/>
    <n v="825.8"/>
    <n v="0.1"/>
    <x v="0"/>
    <n v="183.48"/>
    <n v="21.98"/>
    <n v="2.87"/>
    <s v="Alberta"/>
    <x v="4"/>
    <s v="Small Business"/>
    <x v="0"/>
    <x v="12"/>
  </r>
  <r>
    <s v="Mitch Gastineau"/>
    <n v="36608"/>
    <d v="2011-09-28T00:00:00"/>
    <d v="2011-10-05T00:00:00"/>
    <s v="October"/>
    <s v="2011"/>
    <n v="7"/>
    <b v="0"/>
    <s v="low"/>
    <n v="49"/>
    <n v="4273.95"/>
    <n v="0.05"/>
    <x v="0"/>
    <n v="1340.07"/>
    <n v="90.48"/>
    <n v="19.989999999999998"/>
    <s v="Alberta"/>
    <x v="4"/>
    <s v="Small Business"/>
    <x v="0"/>
    <x v="8"/>
  </r>
  <r>
    <s v="Mitch Gastineau"/>
    <n v="36994"/>
    <d v="2011-06-17T00:00:00"/>
    <d v="2011-06-17T00:00:00"/>
    <s v="June"/>
    <s v="2011"/>
    <n v="0"/>
    <s v="FREE DELIVERY"/>
    <s v="Critical"/>
    <n v="40"/>
    <n v="5264.48"/>
    <n v="0.03"/>
    <x v="1"/>
    <n v="-284.06"/>
    <n v="130.97999999999999"/>
    <n v="30"/>
    <s v="Alberta"/>
    <x v="4"/>
    <s v="Corporate"/>
    <x v="2"/>
    <x v="14"/>
  </r>
  <r>
    <s v="Mitch Gastineau"/>
    <n v="38944"/>
    <d v="2010-04-20T00:00:00"/>
    <d v="2010-04-21T00:00:00"/>
    <s v="April"/>
    <s v="2010"/>
    <n v="1"/>
    <b v="0"/>
    <s v="Medium"/>
    <n v="17"/>
    <n v="1873.3489999999999"/>
    <n v="0.02"/>
    <x v="0"/>
    <n v="194.21"/>
    <n v="125.99"/>
    <n v="8.08"/>
    <s v="Alberta"/>
    <x v="4"/>
    <s v="Small Business"/>
    <x v="1"/>
    <x v="3"/>
  </r>
  <r>
    <s v="Mitch Gastineau"/>
    <n v="38944"/>
    <d v="2010-04-20T00:00:00"/>
    <d v="2010-04-21T00:00:00"/>
    <s v="April"/>
    <s v="2010"/>
    <n v="1"/>
    <b v="0"/>
    <s v="Medium"/>
    <n v="46"/>
    <n v="24639.8"/>
    <n v="0.01"/>
    <x v="1"/>
    <n v="8614.7900000000009"/>
    <n v="500.98"/>
    <n v="26"/>
    <s v="Alberta"/>
    <x v="4"/>
    <s v="Small Business"/>
    <x v="2"/>
    <x v="14"/>
  </r>
  <r>
    <s v="Mitch Gastineau"/>
    <n v="38944"/>
    <d v="2010-04-20T00:00:00"/>
    <d v="2010-04-22T00:00:00"/>
    <s v="April"/>
    <s v="2010"/>
    <n v="2"/>
    <b v="0"/>
    <s v="Medium"/>
    <n v="32"/>
    <n v="921.3"/>
    <n v="0.09"/>
    <x v="0"/>
    <n v="353.16"/>
    <n v="29.14"/>
    <n v="4.8600000000000003"/>
    <s v="Alberta"/>
    <x v="4"/>
    <s v="Small Business"/>
    <x v="0"/>
    <x v="5"/>
  </r>
  <r>
    <s v="Quincy Jones"/>
    <n v="39075"/>
    <d v="2012-02-19T00:00:00"/>
    <d v="2012-02-20T00:00:00"/>
    <s v="February"/>
    <s v="2012"/>
    <n v="1"/>
    <b v="0"/>
    <s v="Not Specified"/>
    <n v="50"/>
    <n v="512.33000000000004"/>
    <n v="0.01"/>
    <x v="0"/>
    <n v="250.66"/>
    <n v="10.35"/>
    <n v="0.99"/>
    <s v="Alberta"/>
    <x v="4"/>
    <s v="Corporate"/>
    <x v="0"/>
    <x v="11"/>
  </r>
  <r>
    <s v="Mitch Gastineau"/>
    <n v="39425"/>
    <d v="2012-08-16T00:00:00"/>
    <d v="2012-08-18T00:00:00"/>
    <s v="August"/>
    <s v="2012"/>
    <n v="2"/>
    <b v="0"/>
    <s v="Critical"/>
    <n v="23"/>
    <n v="1267.4604999999999"/>
    <n v="0.05"/>
    <x v="0"/>
    <n v="128.79"/>
    <n v="65.989999999999995"/>
    <n v="5.99"/>
    <s v="Alberta"/>
    <x v="4"/>
    <s v="Small Business"/>
    <x v="1"/>
    <x v="3"/>
  </r>
  <r>
    <s v="Katharine Harms"/>
    <n v="41921"/>
    <d v="2012-02-23T00:00:00"/>
    <d v="2012-02-26T00:00:00"/>
    <s v="February"/>
    <s v="2012"/>
    <n v="3"/>
    <b v="0"/>
    <s v="Medium"/>
    <n v="32"/>
    <n v="16313.51"/>
    <n v="0.04"/>
    <x v="1"/>
    <n v="4860.7299999999996"/>
    <n v="500.98"/>
    <n v="26"/>
    <s v="Alberta"/>
    <x v="4"/>
    <s v="Consumer"/>
    <x v="2"/>
    <x v="14"/>
  </r>
  <r>
    <s v="Katharine Harms"/>
    <n v="41921"/>
    <d v="2012-02-23T00:00:00"/>
    <d v="2012-02-24T00:00:00"/>
    <s v="February"/>
    <s v="2012"/>
    <n v="1"/>
    <b v="0"/>
    <s v="Medium"/>
    <n v="29"/>
    <n v="337.38"/>
    <n v="0.04"/>
    <x v="2"/>
    <n v="-5.45"/>
    <n v="11.58"/>
    <n v="6.97"/>
    <s v="Alberta"/>
    <x v="4"/>
    <s v="Consumer"/>
    <x v="0"/>
    <x v="8"/>
  </r>
  <r>
    <s v="Quincy Jones"/>
    <n v="42945"/>
    <d v="2012-12-29T00:00:00"/>
    <d v="2012-12-29T00:00:00"/>
    <s v="December"/>
    <s v="2012"/>
    <n v="0"/>
    <s v="FREE DELIVERY"/>
    <s v="Not Specified"/>
    <n v="45"/>
    <n v="178.7"/>
    <n v="7.0000000000000007E-2"/>
    <x v="0"/>
    <n v="-164.92"/>
    <n v="3.95"/>
    <n v="5.13"/>
    <s v="Alberta"/>
    <x v="4"/>
    <s v="Corporate"/>
    <x v="0"/>
    <x v="1"/>
  </r>
  <r>
    <s v="Lauren Leatherbury"/>
    <n v="43013"/>
    <d v="2011-04-22T00:00:00"/>
    <d v="2011-04-26T00:00:00"/>
    <s v="April"/>
    <s v="2011"/>
    <n v="4"/>
    <b v="0"/>
    <s v="low"/>
    <n v="50"/>
    <n v="2437.67"/>
    <n v="0.08"/>
    <x v="0"/>
    <n v="25.68"/>
    <n v="50.98"/>
    <n v="22.24"/>
    <s v="Alberta"/>
    <x v="4"/>
    <s v="Home Office"/>
    <x v="2"/>
    <x v="4"/>
  </r>
  <r>
    <s v="Matthew Grinstein"/>
    <n v="43104"/>
    <d v="2012-10-28T00:00:00"/>
    <d v="2012-10-31T00:00:00"/>
    <s v="October"/>
    <s v="2012"/>
    <n v="3"/>
    <b v="0"/>
    <s v="High"/>
    <n v="50"/>
    <n v="4648.5200000000004"/>
    <n v="0.1"/>
    <x v="1"/>
    <n v="1676.7"/>
    <n v="100.97"/>
    <n v="14"/>
    <s v="Alberta"/>
    <x v="4"/>
    <s v="Small Business"/>
    <x v="1"/>
    <x v="16"/>
  </r>
  <r>
    <s v="Matthew Grinstein"/>
    <n v="43301"/>
    <d v="2009-08-21T00:00:00"/>
    <d v="2009-08-22T00:00:00"/>
    <s v="August"/>
    <s v="2009"/>
    <n v="1"/>
    <b v="0"/>
    <s v="Critical"/>
    <n v="33"/>
    <n v="3537.84"/>
    <n v="0"/>
    <x v="1"/>
    <n v="-80.86"/>
    <n v="100.89"/>
    <n v="42"/>
    <s v="Alberta"/>
    <x v="4"/>
    <s v="Small Business"/>
    <x v="2"/>
    <x v="14"/>
  </r>
  <r>
    <s v="Matthew Grinstein"/>
    <n v="43301"/>
    <d v="2009-08-21T00:00:00"/>
    <d v="2009-08-23T00:00:00"/>
    <s v="August"/>
    <s v="2009"/>
    <n v="2"/>
    <b v="0"/>
    <s v="Critical"/>
    <n v="43"/>
    <n v="2221.1999999999998"/>
    <n v="0.01"/>
    <x v="0"/>
    <n v="-1127.22"/>
    <n v="48.91"/>
    <n v="35"/>
    <s v="Alberta"/>
    <x v="4"/>
    <s v="Small Business"/>
    <x v="0"/>
    <x v="0"/>
  </r>
  <r>
    <s v="Arthur Gainer"/>
    <n v="44935"/>
    <d v="2010-11-17T00:00:00"/>
    <d v="2010-11-18T00:00:00"/>
    <s v="November"/>
    <s v="2010"/>
    <n v="1"/>
    <b v="0"/>
    <s v="High"/>
    <n v="39"/>
    <n v="9362.73"/>
    <n v="0"/>
    <x v="0"/>
    <n v="2766.29"/>
    <n v="232.58"/>
    <n v="19.989999999999998"/>
    <s v="Alberta"/>
    <x v="4"/>
    <s v="Consumer"/>
    <x v="0"/>
    <x v="1"/>
  </r>
  <r>
    <s v="Arthur Gainer"/>
    <n v="44935"/>
    <d v="2010-11-17T00:00:00"/>
    <d v="2010-11-18T00:00:00"/>
    <s v="November"/>
    <s v="2010"/>
    <n v="1"/>
    <b v="0"/>
    <s v="High"/>
    <n v="37"/>
    <n v="125.33"/>
    <n v="0.06"/>
    <x v="2"/>
    <n v="58.5"/>
    <n v="3.08"/>
    <n v="0.5"/>
    <s v="Alberta"/>
    <x v="4"/>
    <s v="Consumer"/>
    <x v="0"/>
    <x v="11"/>
  </r>
  <r>
    <s v="Maria Etezadi"/>
    <n v="44995"/>
    <d v="2009-08-06T00:00:00"/>
    <d v="2009-08-07T00:00:00"/>
    <s v="August"/>
    <s v="2009"/>
    <n v="1"/>
    <b v="0"/>
    <s v="High"/>
    <n v="46"/>
    <n v="1219.2484999999999"/>
    <n v="0.01"/>
    <x v="0"/>
    <n v="132.79"/>
    <n v="28.99"/>
    <n v="8.59"/>
    <s v="Alberta"/>
    <x v="4"/>
    <s v="Home Office"/>
    <x v="1"/>
    <x v="3"/>
  </r>
  <r>
    <s v="Matthew Grinstein"/>
    <n v="45989"/>
    <d v="2010-08-23T00:00:00"/>
    <d v="2010-08-23T00:00:00"/>
    <s v="August"/>
    <s v="2010"/>
    <n v="0"/>
    <s v="FREE DELIVERY"/>
    <s v="High"/>
    <n v="26"/>
    <n v="148.12"/>
    <n v="0.08"/>
    <x v="0"/>
    <n v="-51.62"/>
    <n v="5.58"/>
    <n v="5.3"/>
    <s v="Alberta"/>
    <x v="4"/>
    <s v="Small Business"/>
    <x v="0"/>
    <x v="8"/>
  </r>
  <r>
    <s v="John Murray"/>
    <n v="49767"/>
    <d v="2010-11-08T00:00:00"/>
    <d v="2010-11-08T00:00:00"/>
    <s v="November"/>
    <s v="2010"/>
    <n v="0"/>
    <s v="FREE DELIVERY"/>
    <s v="Critical"/>
    <n v="43"/>
    <n v="634.38"/>
    <n v="0.09"/>
    <x v="0"/>
    <n v="272.39999999999998"/>
    <n v="15.74"/>
    <n v="1.39"/>
    <s v="Alberta"/>
    <x v="4"/>
    <s v="Small Business"/>
    <x v="0"/>
    <x v="8"/>
  </r>
  <r>
    <s v="John Murray"/>
    <n v="49767"/>
    <d v="2010-11-08T00:00:00"/>
    <d v="2010-11-09T00:00:00"/>
    <s v="November"/>
    <s v="2010"/>
    <n v="1"/>
    <b v="0"/>
    <s v="Critical"/>
    <n v="39"/>
    <n v="5196.1899999999996"/>
    <n v="0.1"/>
    <x v="0"/>
    <n v="2052.13"/>
    <n v="140.99"/>
    <n v="13.99"/>
    <s v="Alberta"/>
    <x v="4"/>
    <s v="Small Business"/>
    <x v="1"/>
    <x v="16"/>
  </r>
  <r>
    <s v="John Murray"/>
    <n v="49767"/>
    <d v="2010-11-08T00:00:00"/>
    <d v="2010-11-10T00:00:00"/>
    <s v="November"/>
    <s v="2010"/>
    <n v="2"/>
    <b v="0"/>
    <s v="Critical"/>
    <n v="7"/>
    <n v="50.47"/>
    <n v="0.08"/>
    <x v="0"/>
    <n v="-31.7"/>
    <n v="6.48"/>
    <n v="7.49"/>
    <s v="Alberta"/>
    <x v="4"/>
    <s v="Small Business"/>
    <x v="0"/>
    <x v="5"/>
  </r>
  <r>
    <s v="Katharine Harms"/>
    <n v="51239"/>
    <d v="2012-02-23T00:00:00"/>
    <d v="2012-02-25T00:00:00"/>
    <s v="February"/>
    <s v="2012"/>
    <n v="2"/>
    <b v="0"/>
    <s v="low"/>
    <n v="48"/>
    <n v="4046.25"/>
    <n v="0.09"/>
    <x v="1"/>
    <n v="-1296.93"/>
    <n v="85.29"/>
    <n v="60"/>
    <s v="Alberta"/>
    <x v="4"/>
    <s v="Consumer"/>
    <x v="2"/>
    <x v="10"/>
  </r>
  <r>
    <s v="Mitch Gastineau"/>
    <n v="51269"/>
    <d v="2012-01-12T00:00:00"/>
    <d v="2012-01-13T00:00:00"/>
    <s v="January"/>
    <s v="2012"/>
    <n v="1"/>
    <b v="0"/>
    <s v="High"/>
    <n v="2"/>
    <n v="21.07"/>
    <n v="0"/>
    <x v="0"/>
    <n v="-10.43"/>
    <n v="8.69"/>
    <n v="2.99"/>
    <s v="Alberta"/>
    <x v="4"/>
    <s v="Small Business"/>
    <x v="0"/>
    <x v="2"/>
  </r>
  <r>
    <s v="Mitch Gastineau"/>
    <n v="51269"/>
    <d v="2012-01-12T00:00:00"/>
    <d v="2012-01-13T00:00:00"/>
    <s v="January"/>
    <s v="2012"/>
    <n v="1"/>
    <b v="0"/>
    <s v="Critical"/>
    <n v="20"/>
    <n v="430.41"/>
    <n v="0.08"/>
    <x v="0"/>
    <n v="-1.55"/>
    <n v="22.98"/>
    <n v="7.58"/>
    <s v="Alberta"/>
    <x v="4"/>
    <s v="Small Business"/>
    <x v="2"/>
    <x v="4"/>
  </r>
  <r>
    <s v="Lauren Leatherbury"/>
    <n v="54084"/>
    <d v="2011-09-10T00:00:00"/>
    <d v="2011-09-12T00:00:00"/>
    <s v="September"/>
    <s v="2011"/>
    <n v="2"/>
    <b v="0"/>
    <s v="Critical"/>
    <n v="3"/>
    <n v="160.52000000000001"/>
    <n v="0.08"/>
    <x v="1"/>
    <n v="-69.66"/>
    <n v="50.98"/>
    <n v="14.19"/>
    <s v="Alberta"/>
    <x v="4"/>
    <s v="Corporate"/>
    <x v="2"/>
    <x v="14"/>
  </r>
  <r>
    <s v="Lauren Leatherbury"/>
    <n v="54307"/>
    <d v="2012-01-08T00:00:00"/>
    <d v="2012-01-09T00:00:00"/>
    <s v="January"/>
    <s v="2012"/>
    <n v="1"/>
    <b v="0"/>
    <s v="High"/>
    <n v="15"/>
    <n v="243.52"/>
    <n v="0.01"/>
    <x v="0"/>
    <n v="-59.64"/>
    <n v="14.89"/>
    <n v="13.56"/>
    <s v="Alberta"/>
    <x v="4"/>
    <s v="Corporate"/>
    <x v="2"/>
    <x v="4"/>
  </r>
  <r>
    <s v="Lauren Leatherbury"/>
    <n v="54307"/>
    <d v="2012-01-08T00:00:00"/>
    <d v="2012-01-09T00:00:00"/>
    <s v="January"/>
    <s v="2012"/>
    <n v="1"/>
    <b v="0"/>
    <s v="High"/>
    <n v="14"/>
    <n v="3849.8"/>
    <n v="0.04"/>
    <x v="1"/>
    <n v="192.2"/>
    <n v="280.98"/>
    <n v="35.67"/>
    <s v="Alberta"/>
    <x v="4"/>
    <s v="Corporate"/>
    <x v="2"/>
    <x v="10"/>
  </r>
  <r>
    <s v="Quincy Jones"/>
    <n v="55014"/>
    <d v="2010-11-01T00:00:00"/>
    <d v="2010-11-02T00:00:00"/>
    <s v="November"/>
    <s v="2010"/>
    <n v="1"/>
    <b v="0"/>
    <s v="High"/>
    <n v="38"/>
    <n v="235.15"/>
    <n v="0.03"/>
    <x v="0"/>
    <n v="12.7"/>
    <n v="5.85"/>
    <n v="2.27"/>
    <s v="Alberta"/>
    <x v="4"/>
    <s v="Small Business"/>
    <x v="0"/>
    <x v="12"/>
  </r>
  <r>
    <s v="Lauren Leatherbury"/>
    <n v="55845"/>
    <d v="2011-07-21T00:00:00"/>
    <d v="2011-07-25T00:00:00"/>
    <s v="July"/>
    <s v="2011"/>
    <n v="4"/>
    <b v="0"/>
    <s v="low"/>
    <n v="29"/>
    <n v="4203.88"/>
    <n v="0.1"/>
    <x v="1"/>
    <n v="-865.88"/>
    <n v="150.97999999999999"/>
    <n v="66.27"/>
    <s v="Alberta"/>
    <x v="4"/>
    <s v="Home Office"/>
    <x v="2"/>
    <x v="9"/>
  </r>
  <r>
    <s v="Cari MacIntyre"/>
    <n v="55846"/>
    <d v="2009-07-20T00:00:00"/>
    <d v="2009-07-20T00:00:00"/>
    <s v="July"/>
    <s v="2009"/>
    <n v="0"/>
    <s v="FREE DELIVERY"/>
    <s v="Not Specified"/>
    <n v="30"/>
    <n v="221.05"/>
    <n v="0.02"/>
    <x v="0"/>
    <n v="-66.38"/>
    <n v="7.1"/>
    <n v="6.05"/>
    <s v="Alberta"/>
    <x v="4"/>
    <s v="Corporate"/>
    <x v="0"/>
    <x v="2"/>
  </r>
  <r>
    <s v="Matthew Grinstein"/>
    <n v="57063"/>
    <d v="2011-06-02T00:00:00"/>
    <d v="2011-06-02T00:00:00"/>
    <s v="June"/>
    <s v="2011"/>
    <n v="0"/>
    <s v="FREE DELIVERY"/>
    <s v="Medium"/>
    <n v="26"/>
    <n v="173.78"/>
    <n v="0.06"/>
    <x v="0"/>
    <n v="-96.26"/>
    <n v="6.48"/>
    <n v="7.49"/>
    <s v="Alberta"/>
    <x v="4"/>
    <s v="Small Business"/>
    <x v="0"/>
    <x v="5"/>
  </r>
  <r>
    <s v="Matthew Grinstein"/>
    <n v="57063"/>
    <d v="2011-06-02T00:00:00"/>
    <d v="2011-06-04T00:00:00"/>
    <s v="June"/>
    <s v="2011"/>
    <n v="2"/>
    <b v="0"/>
    <s v="Medium"/>
    <n v="22"/>
    <n v="41.18"/>
    <n v="7.0000000000000007E-2"/>
    <x v="0"/>
    <n v="-0.64"/>
    <n v="1.88"/>
    <n v="0.79"/>
    <s v="Alberta"/>
    <x v="4"/>
    <s v="Small Business"/>
    <x v="0"/>
    <x v="6"/>
  </r>
  <r>
    <s v="John Murray"/>
    <n v="57093"/>
    <d v="2012-05-02T00:00:00"/>
    <d v="2012-05-09T00:00:00"/>
    <s v="May"/>
    <s v="2012"/>
    <n v="7"/>
    <b v="0"/>
    <s v="low"/>
    <n v="3"/>
    <n v="18.97"/>
    <n v="0.05"/>
    <x v="0"/>
    <n v="-7.79"/>
    <n v="5.34"/>
    <n v="2.99"/>
    <s v="Alberta"/>
    <x v="4"/>
    <s v="Small Business"/>
    <x v="0"/>
    <x v="2"/>
  </r>
  <r>
    <s v="John Murray"/>
    <n v="57093"/>
    <d v="2012-05-02T00:00:00"/>
    <d v="2012-05-09T00:00:00"/>
    <s v="May"/>
    <s v="2012"/>
    <n v="7"/>
    <b v="0"/>
    <s v="low"/>
    <n v="47"/>
    <n v="744.64"/>
    <n v="0"/>
    <x v="0"/>
    <n v="31.93"/>
    <n v="15.42"/>
    <n v="5.41"/>
    <s v="Alberta"/>
    <x v="4"/>
    <s v="Small Business"/>
    <x v="0"/>
    <x v="0"/>
  </r>
  <r>
    <s v="Cari MacIntyre"/>
    <n v="59329"/>
    <d v="2012-12-04T00:00:00"/>
    <d v="2012-12-06T00:00:00"/>
    <s v="December"/>
    <s v="2012"/>
    <n v="2"/>
    <b v="0"/>
    <s v="Critical"/>
    <n v="35"/>
    <n v="128.12"/>
    <n v="0.08"/>
    <x v="0"/>
    <n v="-135.6"/>
    <n v="3.81"/>
    <n v="5.44"/>
    <s v="Alberta"/>
    <x v="4"/>
    <s v="Corporate"/>
    <x v="0"/>
    <x v="2"/>
  </r>
  <r>
    <s v="Cari MacIntyre"/>
    <n v="59329"/>
    <d v="2012-12-04T00:00:00"/>
    <d v="2012-12-04T00:00:00"/>
    <s v="December"/>
    <s v="2012"/>
    <n v="0"/>
    <s v="FREE DELIVERY"/>
    <s v="Critical"/>
    <n v="25"/>
    <n v="165.62"/>
    <n v="0.03"/>
    <x v="0"/>
    <n v="-64.72"/>
    <n v="6.24"/>
    <n v="5.22"/>
    <s v="Alberta"/>
    <x v="4"/>
    <s v="Corporate"/>
    <x v="2"/>
    <x v="4"/>
  </r>
  <r>
    <s v="Cari MacIntyre"/>
    <n v="59329"/>
    <d v="2012-12-04T00:00:00"/>
    <d v="2012-12-06T00:00:00"/>
    <s v="December"/>
    <s v="2012"/>
    <n v="2"/>
    <b v="0"/>
    <s v="Critical"/>
    <n v="41"/>
    <n v="214.23"/>
    <n v="0.01"/>
    <x v="0"/>
    <n v="-165.42"/>
    <n v="4.8600000000000003"/>
    <n v="7.1"/>
    <s v="Alberta"/>
    <x v="4"/>
    <s v="Corporate"/>
    <x v="2"/>
    <x v="4"/>
  </r>
  <r>
    <s v="Cari MacIntyre"/>
    <n v="59329"/>
    <d v="2012-12-04T00:00:00"/>
    <d v="2012-12-05T00:00:00"/>
    <s v="December"/>
    <s v="2012"/>
    <n v="1"/>
    <b v="0"/>
    <s v="Critical"/>
    <n v="41"/>
    <n v="214.19"/>
    <n v="0.05"/>
    <x v="0"/>
    <n v="-66.06"/>
    <n v="4.9800000000000004"/>
    <n v="4.7"/>
    <s v="Alberta"/>
    <x v="4"/>
    <s v="Corporate"/>
    <x v="0"/>
    <x v="5"/>
  </r>
  <r>
    <s v="Sample Company A"/>
    <n v="36"/>
    <d v="2011-11-02T00:00:00"/>
    <d v="2011-11-02T00:00:00"/>
    <s v="November"/>
    <s v="2011"/>
    <n v="0"/>
    <s v="FREE DELIVERY"/>
    <s v="Critical"/>
    <n v="46"/>
    <n v="2484.7455"/>
    <n v="0.1"/>
    <x v="0"/>
    <n v="657.48"/>
    <n v="65.989999999999995"/>
    <n v="4.2"/>
    <s v="Alberta"/>
    <x v="4"/>
    <s v="Home Office"/>
    <x v="1"/>
    <x v="3"/>
  </r>
  <r>
    <s v="Maria Zettner"/>
    <n v="194"/>
    <d v="2012-04-04T00:00:00"/>
    <d v="2012-04-06T00:00:00"/>
    <s v="April"/>
    <s v="2012"/>
    <n v="2"/>
    <b v="0"/>
    <s v="Medium"/>
    <n v="49"/>
    <n v="329.03"/>
    <n v="0.1"/>
    <x v="0"/>
    <n v="-197.25"/>
    <n v="7.28"/>
    <n v="7.98"/>
    <s v="Alberta"/>
    <x v="4"/>
    <s v="Corporate"/>
    <x v="2"/>
    <x v="4"/>
  </r>
  <r>
    <s v="Maria Zettner"/>
    <n v="194"/>
    <d v="2012-04-04T00:00:00"/>
    <d v="2012-04-06T00:00:00"/>
    <s v="April"/>
    <s v="2012"/>
    <n v="2"/>
    <b v="0"/>
    <s v="Medium"/>
    <n v="6"/>
    <n v="20.190000000000001"/>
    <n v="0.04"/>
    <x v="0"/>
    <n v="-13.44"/>
    <n v="3.14"/>
    <n v="1.92"/>
    <s v="Alberta"/>
    <x v="4"/>
    <s v="Corporate"/>
    <x v="0"/>
    <x v="15"/>
  </r>
  <r>
    <s v="Sonia Cooley"/>
    <n v="384"/>
    <d v="2012-03-02T00:00:00"/>
    <d v="2012-03-09T00:00:00"/>
    <s v="March"/>
    <s v="2012"/>
    <n v="7"/>
    <b v="0"/>
    <s v="low"/>
    <n v="50"/>
    <n v="7666.04"/>
    <n v="0.02"/>
    <x v="1"/>
    <n v="-1820.84"/>
    <n v="146.05000000000001"/>
    <n v="80.2"/>
    <s v="Alberta"/>
    <x v="4"/>
    <s v="Corporate"/>
    <x v="2"/>
    <x v="10"/>
  </r>
  <r>
    <s v="Sibella Parks"/>
    <n v="774"/>
    <d v="2011-12-03T00:00:00"/>
    <d v="2011-12-05T00:00:00"/>
    <s v="December"/>
    <s v="2011"/>
    <n v="2"/>
    <b v="0"/>
    <s v="Critical"/>
    <n v="17"/>
    <n v="126.57"/>
    <n v="0.03"/>
    <x v="0"/>
    <n v="-752.13"/>
    <n v="4.4800000000000004"/>
    <n v="49"/>
    <s v="Alberta"/>
    <x v="4"/>
    <s v="Small Business"/>
    <x v="0"/>
    <x v="1"/>
  </r>
  <r>
    <s v="Hallie Redmond"/>
    <n v="1027"/>
    <d v="2012-06-02T00:00:00"/>
    <d v="2012-06-04T00:00:00"/>
    <s v="June"/>
    <s v="2012"/>
    <n v="2"/>
    <b v="0"/>
    <s v="Medium"/>
    <n v="19"/>
    <n v="1406.15"/>
    <n v="0.04"/>
    <x v="1"/>
    <n v="-379.1"/>
    <n v="70.98"/>
    <n v="46.74"/>
    <s v="Alberta"/>
    <x v="4"/>
    <s v="Home Office"/>
    <x v="2"/>
    <x v="9"/>
  </r>
  <r>
    <s v="Harold Dahlen"/>
    <n v="1060"/>
    <d v="2010-02-20T00:00:00"/>
    <d v="2010-02-22T00:00:00"/>
    <s v="February"/>
    <s v="2010"/>
    <n v="2"/>
    <b v="0"/>
    <s v="Medium"/>
    <n v="30"/>
    <n v="1187.55"/>
    <n v="0"/>
    <x v="0"/>
    <n v="532.61"/>
    <n v="37.700000000000003"/>
    <n v="2.99"/>
    <s v="Alberta"/>
    <x v="4"/>
    <s v="Corporate"/>
    <x v="0"/>
    <x v="2"/>
  </r>
  <r>
    <s v="Harold Dahlen"/>
    <n v="1280"/>
    <d v="2010-01-10T00:00:00"/>
    <d v="2010-01-10T00:00:00"/>
    <s v="January"/>
    <s v="2010"/>
    <n v="0"/>
    <s v="FREE DELIVERY"/>
    <s v="low"/>
    <n v="40"/>
    <n v="827.27"/>
    <n v="0.05"/>
    <x v="0"/>
    <n v="-170.87"/>
    <n v="20.97"/>
    <n v="6.5"/>
    <s v="Alberta"/>
    <x v="4"/>
    <s v="Corporate"/>
    <x v="1"/>
    <x v="7"/>
  </r>
  <r>
    <s v="Hallie Redmond"/>
    <n v="1764"/>
    <d v="2012-03-24T00:00:00"/>
    <d v="2012-03-27T00:00:00"/>
    <s v="March"/>
    <s v="2012"/>
    <n v="3"/>
    <b v="0"/>
    <s v="Critical"/>
    <n v="7"/>
    <n v="59.99"/>
    <n v="0.1"/>
    <x v="0"/>
    <n v="-13.78"/>
    <n v="8.34"/>
    <n v="4.82"/>
    <s v="Alberta"/>
    <x v="4"/>
    <s v="Small Business"/>
    <x v="0"/>
    <x v="5"/>
  </r>
  <r>
    <s v="Becky Pak"/>
    <n v="1824"/>
    <d v="2009-05-04T00:00:00"/>
    <d v="2009-05-05T00:00:00"/>
    <s v="May"/>
    <s v="2009"/>
    <n v="1"/>
    <b v="0"/>
    <s v="Critical"/>
    <n v="39"/>
    <n v="10656.26"/>
    <n v="0.06"/>
    <x v="0"/>
    <n v="3116.54"/>
    <n v="276.2"/>
    <n v="24.49"/>
    <s v="Alberta"/>
    <x v="4"/>
    <s v="Corporate"/>
    <x v="2"/>
    <x v="14"/>
  </r>
  <r>
    <s v="Becky Pak"/>
    <n v="1824"/>
    <d v="2009-05-04T00:00:00"/>
    <d v="2009-05-04T00:00:00"/>
    <s v="May"/>
    <s v="2009"/>
    <n v="0"/>
    <s v="FREE DELIVERY"/>
    <s v="Critical"/>
    <n v="2"/>
    <n v="17.059999999999999"/>
    <n v="0.09"/>
    <x v="0"/>
    <n v="-5.2"/>
    <n v="6.28"/>
    <n v="5.29"/>
    <s v="Alberta"/>
    <x v="4"/>
    <s v="Corporate"/>
    <x v="2"/>
    <x v="4"/>
  </r>
  <r>
    <s v="Maria Zettner"/>
    <n v="2503"/>
    <d v="2010-06-19T00:00:00"/>
    <d v="2010-06-20T00:00:00"/>
    <s v="June"/>
    <s v="2010"/>
    <n v="1"/>
    <b v="0"/>
    <s v="Medium"/>
    <n v="21"/>
    <n v="91.15"/>
    <n v="0.03"/>
    <x v="0"/>
    <n v="-71.540000000000006"/>
    <n v="4.13"/>
    <n v="5.34"/>
    <s v="Alberta"/>
    <x v="4"/>
    <s v="Corporate"/>
    <x v="0"/>
    <x v="2"/>
  </r>
  <r>
    <s v="Maria Zettner"/>
    <n v="2503"/>
    <d v="2010-06-19T00:00:00"/>
    <d v="2010-06-20T00:00:00"/>
    <s v="June"/>
    <s v="2010"/>
    <n v="1"/>
    <b v="0"/>
    <s v="Medium"/>
    <n v="46"/>
    <n v="171.48"/>
    <n v="0.1"/>
    <x v="0"/>
    <n v="66.13"/>
    <n v="4.13"/>
    <n v="0.5"/>
    <s v="Alberta"/>
    <x v="4"/>
    <s v="Corporate"/>
    <x v="0"/>
    <x v="11"/>
  </r>
  <r>
    <s v="Maria Zettner"/>
    <n v="2503"/>
    <d v="2010-06-19T00:00:00"/>
    <d v="2010-06-21T00:00:00"/>
    <s v="June"/>
    <s v="2010"/>
    <n v="2"/>
    <b v="0"/>
    <s v="Medium"/>
    <n v="9"/>
    <n v="162.15450000000001"/>
    <n v="0.08"/>
    <x v="0"/>
    <n v="-73.739999999999995"/>
    <n v="20.99"/>
    <n v="4.8099999999999996"/>
    <s v="Alberta"/>
    <x v="4"/>
    <s v="Corporate"/>
    <x v="1"/>
    <x v="3"/>
  </r>
  <r>
    <s v="Harold Dahlen"/>
    <n v="4069"/>
    <d v="2012-05-12T00:00:00"/>
    <d v="2012-05-14T00:00:00"/>
    <s v="May"/>
    <s v="2012"/>
    <n v="2"/>
    <b v="0"/>
    <s v="Medium"/>
    <n v="8"/>
    <n v="54.43"/>
    <n v="0.08"/>
    <x v="0"/>
    <n v="-31.63"/>
    <n v="6.48"/>
    <n v="6.74"/>
    <s v="Alberta"/>
    <x v="4"/>
    <s v="Consumer"/>
    <x v="0"/>
    <x v="5"/>
  </r>
  <r>
    <s v="Harold Dahlen"/>
    <n v="4069"/>
    <d v="2012-05-12T00:00:00"/>
    <d v="2012-05-12T00:00:00"/>
    <s v="May"/>
    <s v="2012"/>
    <n v="0"/>
    <s v="FREE DELIVERY"/>
    <s v="Medium"/>
    <n v="47"/>
    <n v="124.94"/>
    <n v="0.1"/>
    <x v="2"/>
    <n v="-2.4"/>
    <n v="2.78"/>
    <n v="1.34"/>
    <s v="Alberta"/>
    <x v="4"/>
    <s v="Consumer"/>
    <x v="0"/>
    <x v="12"/>
  </r>
  <r>
    <s v="Harold Dahlen"/>
    <n v="4069"/>
    <d v="2012-05-12T00:00:00"/>
    <d v="2012-05-15T00:00:00"/>
    <s v="May"/>
    <s v="2012"/>
    <n v="3"/>
    <b v="0"/>
    <s v="Medium"/>
    <n v="30"/>
    <n v="78.459999999999994"/>
    <n v="0.05"/>
    <x v="0"/>
    <n v="18.57"/>
    <n v="2.62"/>
    <n v="0.8"/>
    <s v="Alberta"/>
    <x v="4"/>
    <s v="Consumer"/>
    <x v="0"/>
    <x v="6"/>
  </r>
  <r>
    <s v="Clytie Kelty"/>
    <n v="4645"/>
    <d v="2009-09-19T00:00:00"/>
    <d v="2009-09-19T00:00:00"/>
    <s v="September"/>
    <s v="2009"/>
    <n v="0"/>
    <s v="FREE DELIVERY"/>
    <s v="Critical"/>
    <n v="30"/>
    <n v="920"/>
    <n v="0.08"/>
    <x v="0"/>
    <n v="-45.07"/>
    <n v="30.73"/>
    <n v="4"/>
    <s v="Alberta"/>
    <x v="4"/>
    <s v="Small Business"/>
    <x v="1"/>
    <x v="7"/>
  </r>
  <r>
    <s v="Clytie Kelty"/>
    <n v="4645"/>
    <d v="2009-09-19T00:00:00"/>
    <d v="2009-09-21T00:00:00"/>
    <s v="September"/>
    <s v="2009"/>
    <n v="2"/>
    <b v="0"/>
    <s v="Critical"/>
    <n v="7"/>
    <n v="104.2"/>
    <n v="0.05"/>
    <x v="0"/>
    <n v="-8.5299999999999994"/>
    <n v="14.56"/>
    <n v="3.5"/>
    <s v="Alberta"/>
    <x v="4"/>
    <s v="Small Business"/>
    <x v="0"/>
    <x v="1"/>
  </r>
  <r>
    <s v="Clytie Kelty"/>
    <n v="4645"/>
    <d v="2009-09-19T00:00:00"/>
    <d v="2009-09-21T00:00:00"/>
    <s v="September"/>
    <s v="2009"/>
    <n v="2"/>
    <b v="0"/>
    <s v="Critical"/>
    <n v="11"/>
    <n v="3563.88"/>
    <n v="0"/>
    <x v="0"/>
    <n v="285.95"/>
    <n v="299.99"/>
    <n v="11.64"/>
    <s v="Alberta"/>
    <x v="4"/>
    <s v="Small Business"/>
    <x v="1"/>
    <x v="13"/>
  </r>
  <r>
    <s v="Sibella Parks"/>
    <n v="5858"/>
    <d v="2012-07-13T00:00:00"/>
    <d v="2012-07-15T00:00:00"/>
    <s v="July"/>
    <s v="2012"/>
    <n v="2"/>
    <b v="0"/>
    <s v="Not Specified"/>
    <n v="48"/>
    <n v="2531.66"/>
    <n v="0.02"/>
    <x v="0"/>
    <n v="354.74"/>
    <n v="50.98"/>
    <n v="13.66"/>
    <s v="Alberta"/>
    <x v="4"/>
    <s v="Small Business"/>
    <x v="0"/>
    <x v="1"/>
  </r>
  <r>
    <s v="Sibella Parks"/>
    <n v="5858"/>
    <d v="2012-07-13T00:00:00"/>
    <d v="2012-07-15T00:00:00"/>
    <s v="July"/>
    <s v="2012"/>
    <n v="2"/>
    <b v="0"/>
    <s v="Not Specified"/>
    <n v="29"/>
    <n v="5382.3104999999996"/>
    <n v="0"/>
    <x v="0"/>
    <n v="1419.05"/>
    <n v="205.99"/>
    <n v="8.99"/>
    <s v="Alberta"/>
    <x v="4"/>
    <s v="Small Business"/>
    <x v="1"/>
    <x v="3"/>
  </r>
  <r>
    <s v="Adam Shillingsburg"/>
    <n v="6304"/>
    <d v="2011-08-11T00:00:00"/>
    <d v="2011-08-13T00:00:00"/>
    <s v="August"/>
    <s v="2011"/>
    <n v="2"/>
    <b v="0"/>
    <s v="High"/>
    <n v="30"/>
    <n v="199.11"/>
    <n v="0.01"/>
    <x v="0"/>
    <n v="-83.33"/>
    <n v="6.48"/>
    <n v="6.65"/>
    <s v="Alberta"/>
    <x v="4"/>
    <s v="Corporate"/>
    <x v="0"/>
    <x v="5"/>
  </r>
  <r>
    <s v="Clytie Kelty"/>
    <n v="6661"/>
    <d v="2010-04-16T00:00:00"/>
    <d v="2010-04-20T00:00:00"/>
    <s v="April"/>
    <s v="2010"/>
    <n v="4"/>
    <b v="0"/>
    <s v="low"/>
    <n v="47"/>
    <n v="19224.919999999998"/>
    <n v="0.1"/>
    <x v="1"/>
    <n v="6635.15"/>
    <n v="449.99"/>
    <n v="49"/>
    <s v="Alberta"/>
    <x v="4"/>
    <s v="Small Business"/>
    <x v="1"/>
    <x v="13"/>
  </r>
  <r>
    <s v="Clytie Kelty"/>
    <n v="6661"/>
    <d v="2010-04-16T00:00:00"/>
    <d v="2010-04-23T00:00:00"/>
    <s v="April"/>
    <s v="2010"/>
    <n v="7"/>
    <b v="0"/>
    <s v="low"/>
    <n v="39"/>
    <n v="778.62"/>
    <n v="0"/>
    <x v="0"/>
    <n v="247.24"/>
    <n v="19.23"/>
    <n v="6.15"/>
    <s v="Alberta"/>
    <x v="4"/>
    <s v="Small Business"/>
    <x v="2"/>
    <x v="4"/>
  </r>
  <r>
    <s v="Brooke Gillingham"/>
    <n v="6757"/>
    <d v="2012-02-01T00:00:00"/>
    <d v="2012-02-03T00:00:00"/>
    <s v="February"/>
    <s v="2012"/>
    <n v="2"/>
    <b v="0"/>
    <s v="Medium"/>
    <n v="27"/>
    <n v="869.78"/>
    <n v="0.1"/>
    <x v="0"/>
    <n v="43.36"/>
    <n v="34.76"/>
    <n v="8.2200000000000006"/>
    <s v="Alberta"/>
    <x v="4"/>
    <s v="Small Business"/>
    <x v="0"/>
    <x v="0"/>
  </r>
  <r>
    <s v="Brooke Gillingham"/>
    <n v="6757"/>
    <d v="2012-02-01T00:00:00"/>
    <d v="2012-02-02T00:00:00"/>
    <s v="February"/>
    <s v="2012"/>
    <n v="1"/>
    <b v="0"/>
    <s v="Medium"/>
    <n v="11"/>
    <n v="2503.0079999999998"/>
    <n v="0.1"/>
    <x v="1"/>
    <n v="-298.62"/>
    <n v="286.85000000000002"/>
    <n v="61.76"/>
    <s v="Alberta"/>
    <x v="4"/>
    <s v="Small Business"/>
    <x v="2"/>
    <x v="10"/>
  </r>
  <r>
    <s v="Tom Boeckenhauer"/>
    <n v="7904"/>
    <d v="2010-05-27T00:00:00"/>
    <d v="2010-06-05T00:00:00"/>
    <s v="June"/>
    <s v="2010"/>
    <n v="9"/>
    <b v="0"/>
    <s v="low"/>
    <n v="47"/>
    <n v="298.3"/>
    <n v="0.08"/>
    <x v="2"/>
    <n v="146.72"/>
    <n v="6.3"/>
    <n v="0.5"/>
    <s v="Alberta"/>
    <x v="4"/>
    <s v="Corporate"/>
    <x v="0"/>
    <x v="11"/>
  </r>
  <r>
    <s v="Alex Russell"/>
    <n v="7909"/>
    <d v="2009-01-03T00:00:00"/>
    <d v="2009-01-04T00:00:00"/>
    <s v="January"/>
    <s v="2009"/>
    <n v="1"/>
    <b v="0"/>
    <s v="High"/>
    <n v="29"/>
    <n v="122.23"/>
    <n v="0.03"/>
    <x v="0"/>
    <n v="24.55"/>
    <n v="4.26"/>
    <n v="1.2"/>
    <s v="Alberta"/>
    <x v="4"/>
    <s v="Home Office"/>
    <x v="0"/>
    <x v="12"/>
  </r>
  <r>
    <s v="Tom Boeckenhauer"/>
    <n v="8614"/>
    <d v="2009-06-04T00:00:00"/>
    <d v="2009-06-06T00:00:00"/>
    <s v="June"/>
    <s v="2009"/>
    <n v="2"/>
    <b v="0"/>
    <s v="low"/>
    <n v="13"/>
    <n v="1289.127"/>
    <n v="0.06"/>
    <x v="0"/>
    <n v="-16.34"/>
    <n v="115.99"/>
    <n v="5.92"/>
    <s v="Alberta"/>
    <x v="4"/>
    <s v="Corporate"/>
    <x v="1"/>
    <x v="3"/>
  </r>
  <r>
    <s v="Alejandro Ballentine"/>
    <n v="9249"/>
    <d v="2010-05-19T00:00:00"/>
    <d v="2010-05-20T00:00:00"/>
    <s v="May"/>
    <s v="2010"/>
    <n v="1"/>
    <b v="0"/>
    <s v="High"/>
    <n v="46"/>
    <n v="176.5"/>
    <n v="0.01"/>
    <x v="0"/>
    <n v="-119.35"/>
    <n v="3.57"/>
    <n v="4.17"/>
    <s v="Alberta"/>
    <x v="4"/>
    <s v="Small Business"/>
    <x v="0"/>
    <x v="12"/>
  </r>
  <r>
    <s v="Alejandro Ballentine"/>
    <n v="9249"/>
    <d v="2010-05-19T00:00:00"/>
    <d v="2010-05-20T00:00:00"/>
    <s v="May"/>
    <s v="2010"/>
    <n v="1"/>
    <b v="0"/>
    <s v="High"/>
    <n v="42"/>
    <n v="1546.8"/>
    <n v="7.0000000000000007E-2"/>
    <x v="0"/>
    <n v="25.51"/>
    <n v="37.76"/>
    <n v="12.9"/>
    <s v="Alberta"/>
    <x v="4"/>
    <s v="Small Business"/>
    <x v="0"/>
    <x v="0"/>
  </r>
  <r>
    <s v="Alejandro Ballentine"/>
    <n v="9249"/>
    <d v="2010-05-19T00:00:00"/>
    <d v="2010-05-21T00:00:00"/>
    <s v="May"/>
    <s v="2010"/>
    <n v="2"/>
    <b v="0"/>
    <s v="High"/>
    <n v="35"/>
    <n v="3457.56"/>
    <n v="0.02"/>
    <x v="1"/>
    <n v="-365.44"/>
    <n v="124.49"/>
    <n v="51.94"/>
    <s v="Alberta"/>
    <x v="4"/>
    <s v="Small Business"/>
    <x v="2"/>
    <x v="10"/>
  </r>
  <r>
    <s v="Becky Pak"/>
    <n v="9639"/>
    <d v="2010-09-05T00:00:00"/>
    <d v="2010-09-07T00:00:00"/>
    <s v="September"/>
    <s v="2010"/>
    <n v="2"/>
    <b v="0"/>
    <s v="Not Specified"/>
    <n v="47"/>
    <n v="1124.3"/>
    <n v="0.1"/>
    <x v="1"/>
    <n v="-335.22"/>
    <n v="25.98"/>
    <n v="14.36"/>
    <s v="Alberta"/>
    <x v="4"/>
    <s v="Corporate"/>
    <x v="2"/>
    <x v="14"/>
  </r>
  <r>
    <s v="Becky Pak"/>
    <n v="9639"/>
    <d v="2010-09-05T00:00:00"/>
    <d v="2010-09-05T00:00:00"/>
    <s v="September"/>
    <s v="2010"/>
    <n v="0"/>
    <s v="FREE DELIVERY"/>
    <s v="Not Specified"/>
    <n v="11"/>
    <n v="43.57"/>
    <n v="0.09"/>
    <x v="0"/>
    <n v="6.7"/>
    <n v="4.13"/>
    <n v="0.99"/>
    <s v="Alberta"/>
    <x v="4"/>
    <s v="Corporate"/>
    <x v="0"/>
    <x v="11"/>
  </r>
  <r>
    <s v="Becky Pak"/>
    <n v="9639"/>
    <d v="2010-09-05T00:00:00"/>
    <d v="2010-09-05T00:00:00"/>
    <s v="September"/>
    <s v="2010"/>
    <n v="0"/>
    <s v="FREE DELIVERY"/>
    <s v="Not Specified"/>
    <n v="23"/>
    <n v="2610.8939999999998"/>
    <n v="0"/>
    <x v="0"/>
    <n v="516.19000000000005"/>
    <n v="125.99"/>
    <n v="5.63"/>
    <s v="Alberta"/>
    <x v="4"/>
    <s v="Corporate"/>
    <x v="1"/>
    <x v="3"/>
  </r>
  <r>
    <s v="Harold Dahlen"/>
    <n v="9696"/>
    <d v="2011-02-19T00:00:00"/>
    <d v="2011-02-21T00:00:00"/>
    <s v="February"/>
    <s v="2011"/>
    <n v="2"/>
    <b v="0"/>
    <s v="Not Specified"/>
    <n v="15"/>
    <n v="110.15"/>
    <n v="0.02"/>
    <x v="0"/>
    <n v="13.91"/>
    <n v="6.75"/>
    <n v="2.99"/>
    <s v="Alberta"/>
    <x v="4"/>
    <s v="Corporate"/>
    <x v="0"/>
    <x v="2"/>
  </r>
  <r>
    <s v="Harold Dahlen"/>
    <n v="9696"/>
    <d v="2011-02-19T00:00:00"/>
    <d v="2011-02-21T00:00:00"/>
    <s v="February"/>
    <s v="2011"/>
    <n v="2"/>
    <b v="0"/>
    <s v="Not Specified"/>
    <n v="13"/>
    <n v="3335.27"/>
    <n v="0.03"/>
    <x v="1"/>
    <n v="539.69000000000005"/>
    <n v="243.98"/>
    <n v="43.32"/>
    <s v="Alberta"/>
    <x v="4"/>
    <s v="Corporate"/>
    <x v="2"/>
    <x v="14"/>
  </r>
  <r>
    <s v="Adam Shillingsburg"/>
    <n v="9888"/>
    <d v="2009-09-12T00:00:00"/>
    <d v="2009-09-19T00:00:00"/>
    <s v="September"/>
    <s v="2009"/>
    <n v="7"/>
    <b v="0"/>
    <s v="low"/>
    <n v="48"/>
    <n v="8374.1319999999996"/>
    <n v="0.06"/>
    <x v="0"/>
    <n v="2568.1"/>
    <n v="205.99"/>
    <n v="8.99"/>
    <s v="Alberta"/>
    <x v="4"/>
    <s v="Corporate"/>
    <x v="1"/>
    <x v="3"/>
  </r>
  <r>
    <s v="Alejandro Ballentine"/>
    <n v="10913"/>
    <d v="2010-02-06T00:00:00"/>
    <d v="2010-02-06T00:00:00"/>
    <s v="February"/>
    <s v="2010"/>
    <n v="0"/>
    <s v="FREE DELIVERY"/>
    <s v="low"/>
    <n v="27"/>
    <n v="5149.0600000000004"/>
    <n v="0.03"/>
    <x v="1"/>
    <n v="605.44000000000005"/>
    <n v="180.98"/>
    <n v="30"/>
    <s v="Alberta"/>
    <x v="4"/>
    <s v="Small Business"/>
    <x v="2"/>
    <x v="14"/>
  </r>
  <r>
    <s v="Claire Good"/>
    <n v="10981"/>
    <d v="2010-05-14T00:00:00"/>
    <d v="2010-05-16T00:00:00"/>
    <s v="May"/>
    <s v="2010"/>
    <n v="2"/>
    <b v="0"/>
    <s v="High"/>
    <n v="41"/>
    <n v="73.36"/>
    <n v="0.09"/>
    <x v="0"/>
    <n v="-94.95"/>
    <n v="1.86"/>
    <n v="2.58"/>
    <s v="Alberta"/>
    <x v="4"/>
    <s v="Home Office"/>
    <x v="0"/>
    <x v="6"/>
  </r>
  <r>
    <s v="Claire Good"/>
    <n v="10981"/>
    <d v="2010-05-14T00:00:00"/>
    <d v="2010-05-16T00:00:00"/>
    <s v="May"/>
    <s v="2010"/>
    <n v="2"/>
    <b v="0"/>
    <s v="High"/>
    <n v="33"/>
    <n v="3630.1460000000002"/>
    <n v="0.04"/>
    <x v="0"/>
    <n v="951.68"/>
    <n v="125.99"/>
    <n v="8.99"/>
    <s v="Alberta"/>
    <x v="4"/>
    <s v="Home Office"/>
    <x v="1"/>
    <x v="3"/>
  </r>
  <r>
    <s v="Alejandro Ballentine"/>
    <n v="12707"/>
    <d v="2010-05-29T00:00:00"/>
    <d v="2010-05-31T00:00:00"/>
    <s v="May"/>
    <s v="2010"/>
    <n v="2"/>
    <b v="0"/>
    <s v="High"/>
    <n v="20"/>
    <n v="2213.92"/>
    <n v="0.03"/>
    <x v="0"/>
    <n v="768.34"/>
    <n v="105.98"/>
    <n v="13.99"/>
    <s v="Alberta"/>
    <x v="4"/>
    <s v="Small Business"/>
    <x v="2"/>
    <x v="4"/>
  </r>
  <r>
    <s v="Sibella Parks"/>
    <n v="13799"/>
    <d v="2010-12-01T00:00:00"/>
    <d v="2010-12-03T00:00:00"/>
    <s v="December"/>
    <s v="2010"/>
    <n v="2"/>
    <b v="0"/>
    <s v="Critical"/>
    <n v="5"/>
    <n v="118.06"/>
    <n v="0.05"/>
    <x v="0"/>
    <n v="2.63"/>
    <n v="22.23"/>
    <n v="5.08"/>
    <s v="Alberta"/>
    <x v="4"/>
    <s v="Small Business"/>
    <x v="2"/>
    <x v="4"/>
  </r>
  <r>
    <s v="Alex Russell"/>
    <n v="13959"/>
    <d v="2009-04-04T00:00:00"/>
    <d v="2009-04-06T00:00:00"/>
    <s v="April"/>
    <s v="2009"/>
    <n v="2"/>
    <b v="0"/>
    <s v="Medium"/>
    <n v="47"/>
    <n v="228.46"/>
    <n v="0.01"/>
    <x v="0"/>
    <n v="112.06"/>
    <n v="4.91"/>
    <n v="0.5"/>
    <s v="Alberta"/>
    <x v="4"/>
    <s v="Home Office"/>
    <x v="0"/>
    <x v="11"/>
  </r>
  <r>
    <s v="Alex Russell"/>
    <n v="13959"/>
    <d v="2009-04-04T00:00:00"/>
    <d v="2009-04-06T00:00:00"/>
    <s v="April"/>
    <s v="2009"/>
    <n v="2"/>
    <b v="0"/>
    <s v="Medium"/>
    <n v="19"/>
    <n v="77.61"/>
    <n v="0.09"/>
    <x v="2"/>
    <n v="16.79"/>
    <n v="4"/>
    <n v="1.3"/>
    <s v="Alberta"/>
    <x v="4"/>
    <s v="Home Office"/>
    <x v="0"/>
    <x v="5"/>
  </r>
  <r>
    <s v="Tom Boeckenhauer"/>
    <n v="14016"/>
    <d v="2012-07-11T00:00:00"/>
    <d v="2012-07-13T00:00:00"/>
    <s v="July"/>
    <s v="2012"/>
    <n v="2"/>
    <b v="0"/>
    <s v="low"/>
    <n v="9"/>
    <n v="1137.6199999999999"/>
    <n v="0.05"/>
    <x v="1"/>
    <n v="-284.68"/>
    <n v="124.49"/>
    <n v="51.94"/>
    <s v="Alberta"/>
    <x v="4"/>
    <s v="Corporate"/>
    <x v="2"/>
    <x v="10"/>
  </r>
  <r>
    <s v="Becky Pak"/>
    <n v="14563"/>
    <d v="2011-12-02T00:00:00"/>
    <d v="2011-12-03T00:00:00"/>
    <s v="December"/>
    <s v="2011"/>
    <n v="1"/>
    <b v="0"/>
    <s v="Critical"/>
    <n v="31"/>
    <n v="953.04549999999995"/>
    <n v="0.02"/>
    <x v="0"/>
    <n v="298.47000000000003"/>
    <n v="35.99"/>
    <n v="5.99"/>
    <s v="Alberta"/>
    <x v="4"/>
    <s v="Corporate"/>
    <x v="1"/>
    <x v="3"/>
  </r>
  <r>
    <s v="Sibella Parks"/>
    <n v="15428"/>
    <d v="2011-02-09T00:00:00"/>
    <d v="2011-02-10T00:00:00"/>
    <s v="February"/>
    <s v="2011"/>
    <n v="1"/>
    <b v="0"/>
    <s v="Critical"/>
    <n v="50"/>
    <n v="1444.96"/>
    <n v="0.09"/>
    <x v="2"/>
    <n v="-6.34"/>
    <n v="29.1"/>
    <n v="4"/>
    <s v="Alberta"/>
    <x v="4"/>
    <s v="Small Business"/>
    <x v="1"/>
    <x v="7"/>
  </r>
  <r>
    <s v="Sibella Parks"/>
    <n v="15428"/>
    <d v="2011-02-09T00:00:00"/>
    <d v="2011-02-12T00:00:00"/>
    <s v="February"/>
    <s v="2011"/>
    <n v="3"/>
    <b v="0"/>
    <s v="Critical"/>
    <n v="10"/>
    <n v="941.62149999999997"/>
    <n v="0.01"/>
    <x v="0"/>
    <n v="-186.67"/>
    <n v="110.99"/>
    <n v="8.99"/>
    <s v="Alberta"/>
    <x v="4"/>
    <s v="Small Business"/>
    <x v="1"/>
    <x v="3"/>
  </r>
  <r>
    <s v="Alex Russell"/>
    <n v="16772"/>
    <d v="2012-12-26T00:00:00"/>
    <d v="2012-12-28T00:00:00"/>
    <s v="December"/>
    <s v="2012"/>
    <n v="2"/>
    <b v="0"/>
    <s v="High"/>
    <n v="38"/>
    <n v="95.71"/>
    <n v="0.04"/>
    <x v="0"/>
    <n v="32.81"/>
    <n v="2.61"/>
    <n v="0.5"/>
    <s v="Alberta"/>
    <x v="4"/>
    <s v="Home Office"/>
    <x v="0"/>
    <x v="11"/>
  </r>
  <r>
    <s v="Clytie Kelty"/>
    <n v="17573"/>
    <d v="2011-09-04T00:00:00"/>
    <d v="2011-09-06T00:00:00"/>
    <s v="September"/>
    <s v="2011"/>
    <n v="2"/>
    <b v="0"/>
    <s v="low"/>
    <n v="47"/>
    <n v="21555.599999999999"/>
    <n v="0.02"/>
    <x v="1"/>
    <n v="8965.83"/>
    <n v="449.99"/>
    <n v="49"/>
    <s v="Alberta"/>
    <x v="4"/>
    <s v="Small Business"/>
    <x v="1"/>
    <x v="13"/>
  </r>
  <r>
    <s v="Trudy Bell"/>
    <n v="18119"/>
    <d v="2009-06-24T00:00:00"/>
    <d v="2009-06-26T00:00:00"/>
    <s v="June"/>
    <s v="2009"/>
    <n v="2"/>
    <b v="0"/>
    <s v="low"/>
    <n v="37"/>
    <n v="347.84"/>
    <n v="0"/>
    <x v="0"/>
    <n v="-99.25"/>
    <n v="8.74"/>
    <n v="8.2899999999999991"/>
    <s v="Alberta"/>
    <x v="4"/>
    <s v="Consumer"/>
    <x v="0"/>
    <x v="8"/>
  </r>
  <r>
    <s v="Alyssa Crouse"/>
    <n v="18368"/>
    <d v="2012-11-30T00:00:00"/>
    <d v="2012-12-02T00:00:00"/>
    <s v="December"/>
    <s v="2012"/>
    <n v="2"/>
    <b v="0"/>
    <s v="Not Specified"/>
    <n v="3"/>
    <n v="212.91"/>
    <n v="0"/>
    <x v="0"/>
    <n v="-65.150000000000006"/>
    <n v="70.97"/>
    <n v="3.5"/>
    <s v="Alberta"/>
    <x v="4"/>
    <s v="Corporate"/>
    <x v="0"/>
    <x v="1"/>
  </r>
  <r>
    <s v="Alyssa Crouse"/>
    <n v="18368"/>
    <d v="2012-11-30T00:00:00"/>
    <d v="2012-12-01T00:00:00"/>
    <s v="December"/>
    <s v="2012"/>
    <n v="1"/>
    <b v="0"/>
    <s v="Not Specified"/>
    <n v="35"/>
    <n v="1275.6099999999999"/>
    <n v="0.08"/>
    <x v="0"/>
    <n v="517.33000000000004"/>
    <n v="37.94"/>
    <n v="5.08"/>
    <s v="Alberta"/>
    <x v="4"/>
    <s v="Corporate"/>
    <x v="0"/>
    <x v="5"/>
  </r>
  <r>
    <s v="Alyssa Crouse"/>
    <n v="18368"/>
    <d v="2012-11-30T00:00:00"/>
    <d v="2012-12-02T00:00:00"/>
    <s v="December"/>
    <s v="2012"/>
    <n v="2"/>
    <b v="0"/>
    <s v="Not Specified"/>
    <n v="3"/>
    <n v="5972.59"/>
    <n v="0.06"/>
    <x v="1"/>
    <n v="-4852.53"/>
    <n v="2036.48"/>
    <n v="14.7"/>
    <s v="Alberta"/>
    <x v="4"/>
    <s v="Corporate"/>
    <x v="1"/>
    <x v="16"/>
  </r>
  <r>
    <s v="Sibella Parks"/>
    <n v="19424"/>
    <d v="2011-04-09T00:00:00"/>
    <d v="2011-04-09T00:00:00"/>
    <s v="April"/>
    <s v="2011"/>
    <n v="0"/>
    <s v="FREE DELIVERY"/>
    <s v="Not Specified"/>
    <n v="29"/>
    <n v="60.68"/>
    <n v="0.09"/>
    <x v="0"/>
    <n v="-115.71"/>
    <n v="1.98"/>
    <n v="4.7699999999999996"/>
    <s v="Alberta"/>
    <x v="4"/>
    <s v="Small Business"/>
    <x v="0"/>
    <x v="2"/>
  </r>
  <r>
    <s v="Sibella Parks"/>
    <n v="19424"/>
    <d v="2011-04-09T00:00:00"/>
    <d v="2011-04-10T00:00:00"/>
    <s v="April"/>
    <s v="2011"/>
    <n v="1"/>
    <b v="0"/>
    <s v="Not Specified"/>
    <n v="37"/>
    <n v="1129.0550000000001"/>
    <n v="0.05"/>
    <x v="0"/>
    <n v="337.73"/>
    <n v="35.99"/>
    <n v="1.1000000000000001"/>
    <s v="Alberta"/>
    <x v="4"/>
    <s v="Small Business"/>
    <x v="1"/>
    <x v="3"/>
  </r>
  <r>
    <s v="Cassandra Brandow"/>
    <n v="19425"/>
    <d v="2012-09-24T00:00:00"/>
    <d v="2012-09-25T00:00:00"/>
    <s v="September"/>
    <s v="2012"/>
    <n v="1"/>
    <b v="0"/>
    <s v="Not Specified"/>
    <n v="34"/>
    <n v="210.24"/>
    <n v="0"/>
    <x v="0"/>
    <n v="-31.67"/>
    <n v="5.68"/>
    <n v="3.6"/>
    <s v="Alberta"/>
    <x v="4"/>
    <s v="Home Office"/>
    <x v="0"/>
    <x v="15"/>
  </r>
  <r>
    <s v="Alex Russell"/>
    <n v="19812"/>
    <d v="2010-04-02T00:00:00"/>
    <d v="2010-04-07T00:00:00"/>
    <s v="April"/>
    <s v="2010"/>
    <n v="5"/>
    <b v="0"/>
    <s v="low"/>
    <n v="3"/>
    <n v="1358.7760000000001"/>
    <n v="0.01"/>
    <x v="1"/>
    <n v="-163.19999999999999"/>
    <n v="550.98"/>
    <n v="45.7"/>
    <s v="Alberta"/>
    <x v="4"/>
    <s v="Home Office"/>
    <x v="2"/>
    <x v="10"/>
  </r>
  <r>
    <s v="Alyssa Crouse"/>
    <n v="21510"/>
    <d v="2012-05-08T00:00:00"/>
    <d v="2012-05-08T00:00:00"/>
    <s v="May"/>
    <s v="2012"/>
    <n v="0"/>
    <s v="FREE DELIVERY"/>
    <s v="High"/>
    <n v="16"/>
    <n v="372.09"/>
    <n v="0.04"/>
    <x v="2"/>
    <n v="98.28"/>
    <n v="22.24"/>
    <n v="1.99"/>
    <s v="Alberta"/>
    <x v="4"/>
    <s v="Corporate"/>
    <x v="1"/>
    <x v="7"/>
  </r>
  <r>
    <s v="Adrian Barton"/>
    <n v="21763"/>
    <d v="2012-05-28T00:00:00"/>
    <d v="2012-06-02T00:00:00"/>
    <s v="June"/>
    <s v="2012"/>
    <n v="5"/>
    <b v="0"/>
    <s v="low"/>
    <n v="22"/>
    <n v="1239.4445000000001"/>
    <n v="7.0000000000000007E-2"/>
    <x v="0"/>
    <n v="165.5"/>
    <n v="65.989999999999995"/>
    <n v="3.99"/>
    <s v="Alberta"/>
    <x v="4"/>
    <s v="Small Business"/>
    <x v="1"/>
    <x v="3"/>
  </r>
  <r>
    <s v="Catherine Glotzbach"/>
    <n v="22212"/>
    <d v="2010-09-17T00:00:00"/>
    <d v="2010-09-18T00:00:00"/>
    <s v="September"/>
    <s v="2010"/>
    <n v="1"/>
    <b v="0"/>
    <s v="Medium"/>
    <n v="19"/>
    <n v="116.22"/>
    <n v="0.01"/>
    <x v="0"/>
    <n v="26.89"/>
    <n v="5.98"/>
    <n v="1.49"/>
    <s v="Alberta"/>
    <x v="4"/>
    <s v="Home Office"/>
    <x v="0"/>
    <x v="2"/>
  </r>
  <r>
    <s v="Adam Shillingsburg"/>
    <n v="23046"/>
    <d v="2010-10-06T00:00:00"/>
    <d v="2010-10-08T00:00:00"/>
    <s v="October"/>
    <s v="2010"/>
    <n v="2"/>
    <b v="0"/>
    <s v="Critical"/>
    <n v="33"/>
    <n v="292.75"/>
    <n v="0.08"/>
    <x v="0"/>
    <n v="93.33"/>
    <n v="8.9499999999999993"/>
    <n v="2.0099999999999998"/>
    <s v="Alberta"/>
    <x v="4"/>
    <s v="Corporate"/>
    <x v="0"/>
    <x v="5"/>
  </r>
  <r>
    <s v="Alex Russell"/>
    <n v="23172"/>
    <d v="2012-04-24T00:00:00"/>
    <d v="2012-04-29T00:00:00"/>
    <s v="April"/>
    <s v="2012"/>
    <n v="5"/>
    <b v="0"/>
    <s v="low"/>
    <n v="13"/>
    <n v="1191.73"/>
    <n v="7.0000000000000007E-2"/>
    <x v="0"/>
    <n v="147.6"/>
    <n v="96.45"/>
    <n v="13.99"/>
    <s v="Alberta"/>
    <x v="4"/>
    <s v="Home Office"/>
    <x v="1"/>
    <x v="16"/>
  </r>
  <r>
    <s v="Catherine Glotzbach"/>
    <n v="23585"/>
    <d v="2012-10-31T00:00:00"/>
    <d v="2012-11-01T00:00:00"/>
    <s v="November"/>
    <s v="2012"/>
    <n v="1"/>
    <b v="0"/>
    <s v="Critical"/>
    <n v="44"/>
    <n v="192.78"/>
    <n v="0.06"/>
    <x v="0"/>
    <n v="4.59"/>
    <n v="4.28"/>
    <n v="1.6"/>
    <s v="Alberta"/>
    <x v="4"/>
    <s v="Home Office"/>
    <x v="0"/>
    <x v="12"/>
  </r>
  <r>
    <s v="Alyssa Crouse"/>
    <n v="23906"/>
    <d v="2010-09-20T00:00:00"/>
    <d v="2010-09-21T00:00:00"/>
    <s v="September"/>
    <s v="2010"/>
    <n v="1"/>
    <b v="0"/>
    <s v="Critical"/>
    <n v="37"/>
    <n v="321.02"/>
    <n v="0.1"/>
    <x v="2"/>
    <n v="-11.88"/>
    <n v="8.67"/>
    <n v="3.5"/>
    <s v="Alberta"/>
    <x v="4"/>
    <s v="Corporate"/>
    <x v="0"/>
    <x v="1"/>
  </r>
  <r>
    <s v="Becky Pak"/>
    <n v="24583"/>
    <d v="2011-08-09T00:00:00"/>
    <d v="2011-08-12T00:00:00"/>
    <s v="August"/>
    <s v="2011"/>
    <n v="3"/>
    <b v="0"/>
    <s v="Critical"/>
    <n v="17"/>
    <n v="42.29"/>
    <n v="0.06"/>
    <x v="0"/>
    <n v="-85.27"/>
    <n v="2.16"/>
    <n v="6.05"/>
    <s v="Alberta"/>
    <x v="4"/>
    <s v="Corporate"/>
    <x v="0"/>
    <x v="2"/>
  </r>
  <r>
    <s v="Sibella Parks"/>
    <n v="25191"/>
    <d v="2011-03-30T00:00:00"/>
    <d v="2011-03-30T00:00:00"/>
    <s v="March"/>
    <s v="2011"/>
    <n v="0"/>
    <s v="FREE DELIVERY"/>
    <s v="Medium"/>
    <n v="42"/>
    <n v="4091.152"/>
    <n v="0.05"/>
    <x v="0"/>
    <n v="1303.92"/>
    <n v="115.99"/>
    <n v="2.5"/>
    <s v="Alberta"/>
    <x v="4"/>
    <s v="Small Business"/>
    <x v="1"/>
    <x v="3"/>
  </r>
  <r>
    <s v="Alyssa Crouse"/>
    <n v="25603"/>
    <d v="2011-03-05T00:00:00"/>
    <d v="2011-03-07T00:00:00"/>
    <s v="March"/>
    <s v="2011"/>
    <n v="2"/>
    <b v="0"/>
    <s v="low"/>
    <n v="23"/>
    <n v="862.64"/>
    <n v="0.04"/>
    <x v="0"/>
    <n v="122.11"/>
    <n v="35.89"/>
    <n v="14.72"/>
    <s v="Alberta"/>
    <x v="4"/>
    <s v="Corporate"/>
    <x v="0"/>
    <x v="8"/>
  </r>
  <r>
    <s v="Brooke Gillingham"/>
    <n v="25861"/>
    <d v="2012-08-07T00:00:00"/>
    <d v="2012-08-08T00:00:00"/>
    <s v="August"/>
    <s v="2012"/>
    <n v="1"/>
    <b v="0"/>
    <s v="High"/>
    <n v="44"/>
    <n v="23775.56"/>
    <n v="0.03"/>
    <x v="1"/>
    <n v="7080.99"/>
    <n v="535.64"/>
    <n v="14.7"/>
    <s v="Alberta"/>
    <x v="4"/>
    <s v="Small Business"/>
    <x v="1"/>
    <x v="16"/>
  </r>
  <r>
    <s v="Tom Boeckenhauer"/>
    <n v="26979"/>
    <d v="2012-03-28T00:00:00"/>
    <d v="2012-03-30T00:00:00"/>
    <s v="March"/>
    <s v="2012"/>
    <n v="2"/>
    <b v="0"/>
    <s v="Medium"/>
    <n v="43"/>
    <n v="337.01"/>
    <n v="0.05"/>
    <x v="0"/>
    <n v="147.19999999999999"/>
    <n v="7.98"/>
    <n v="1.25"/>
    <s v="Alberta"/>
    <x v="4"/>
    <s v="Corporate"/>
    <x v="0"/>
    <x v="5"/>
  </r>
  <r>
    <s v="Tom Boeckenhauer"/>
    <n v="26979"/>
    <d v="2012-03-28T00:00:00"/>
    <d v="2012-03-30T00:00:00"/>
    <s v="March"/>
    <s v="2012"/>
    <n v="2"/>
    <b v="0"/>
    <s v="Medium"/>
    <n v="50"/>
    <n v="6093.2420000000002"/>
    <n v="0.09"/>
    <x v="0"/>
    <n v="1174.3800000000001"/>
    <n v="155.99"/>
    <n v="8.08"/>
    <s v="Alberta"/>
    <x v="4"/>
    <s v="Corporate"/>
    <x v="1"/>
    <x v="3"/>
  </r>
  <r>
    <s v="Jenna Caffey"/>
    <n v="27746"/>
    <d v="2010-12-04T00:00:00"/>
    <d v="2010-12-05T00:00:00"/>
    <s v="December"/>
    <s v="2010"/>
    <n v="1"/>
    <b v="0"/>
    <s v="Critical"/>
    <n v="3"/>
    <n v="87.09"/>
    <n v="0.1"/>
    <x v="0"/>
    <n v="-42.73"/>
    <n v="29.34"/>
    <n v="7.87"/>
    <s v="Alberta"/>
    <x v="4"/>
    <s v="Consumer"/>
    <x v="2"/>
    <x v="4"/>
  </r>
  <r>
    <s v="Jenna Caffey"/>
    <n v="27746"/>
    <d v="2010-12-04T00:00:00"/>
    <d v="2010-12-05T00:00:00"/>
    <s v="December"/>
    <s v="2010"/>
    <n v="1"/>
    <b v="0"/>
    <s v="Critical"/>
    <n v="42"/>
    <n v="196.1"/>
    <n v="7.0000000000000007E-2"/>
    <x v="0"/>
    <n v="71.650000000000006"/>
    <n v="4.76"/>
    <n v="0.88"/>
    <s v="Alberta"/>
    <x v="4"/>
    <s v="Consumer"/>
    <x v="0"/>
    <x v="5"/>
  </r>
  <r>
    <s v="Rose O'Brian"/>
    <n v="27844"/>
    <d v="2011-06-29T00:00:00"/>
    <d v="2011-07-06T00:00:00"/>
    <s v="July"/>
    <s v="2011"/>
    <n v="7"/>
    <b v="0"/>
    <s v="low"/>
    <n v="1"/>
    <n v="11.08"/>
    <n v="0.09"/>
    <x v="0"/>
    <n v="-9.69"/>
    <n v="5.8"/>
    <n v="5.59"/>
    <s v="Alberta"/>
    <x v="4"/>
    <s v="Home Office"/>
    <x v="0"/>
    <x v="2"/>
  </r>
  <r>
    <s v="Claire Good"/>
    <n v="28097"/>
    <d v="2009-05-13T00:00:00"/>
    <d v="2009-05-16T00:00:00"/>
    <s v="May"/>
    <s v="2009"/>
    <n v="3"/>
    <b v="0"/>
    <s v="Medium"/>
    <n v="43"/>
    <n v="2438.6999999999998"/>
    <n v="0"/>
    <x v="0"/>
    <n v="-1413.18"/>
    <n v="55.5"/>
    <n v="52.2"/>
    <s v="Alberta"/>
    <x v="4"/>
    <s v="Home Office"/>
    <x v="2"/>
    <x v="4"/>
  </r>
  <r>
    <s v="Brooke Gillingham"/>
    <n v="28262"/>
    <d v="2010-12-31T00:00:00"/>
    <d v="2011-01-01T00:00:00"/>
    <s v="January"/>
    <s v="2011"/>
    <n v="1"/>
    <b v="0"/>
    <s v="Medium"/>
    <n v="26"/>
    <n v="299.11"/>
    <n v="0.05"/>
    <x v="0"/>
    <n v="40.03"/>
    <n v="11.34"/>
    <n v="5.01"/>
    <s v="Alberta"/>
    <x v="4"/>
    <s v="Small Business"/>
    <x v="0"/>
    <x v="5"/>
  </r>
  <r>
    <s v="Trudy Bell"/>
    <n v="28519"/>
    <d v="2010-06-22T00:00:00"/>
    <d v="2010-06-24T00:00:00"/>
    <s v="June"/>
    <s v="2010"/>
    <n v="2"/>
    <b v="0"/>
    <s v="High"/>
    <n v="4"/>
    <n v="268.71050000000002"/>
    <n v="0.09"/>
    <x v="0"/>
    <n v="-337.66"/>
    <n v="85.99"/>
    <n v="0.99"/>
    <s v="Alberta"/>
    <x v="4"/>
    <s v="Consumer"/>
    <x v="1"/>
    <x v="3"/>
  </r>
  <r>
    <s v="Valerie Takahito"/>
    <n v="29058"/>
    <d v="2010-01-03T00:00:00"/>
    <d v="2010-01-05T00:00:00"/>
    <s v="January"/>
    <s v="2010"/>
    <n v="2"/>
    <b v="0"/>
    <s v="High"/>
    <n v="33"/>
    <n v="28389.14"/>
    <n v="7.0000000000000007E-2"/>
    <x v="1"/>
    <n v="7132.18"/>
    <n v="880.98"/>
    <n v="44.55"/>
    <s v="Alberta"/>
    <x v="4"/>
    <s v="Consumer"/>
    <x v="2"/>
    <x v="9"/>
  </r>
  <r>
    <s v="Rick Wilson"/>
    <n v="29187"/>
    <d v="2009-07-31T00:00:00"/>
    <d v="2009-08-04T00:00:00"/>
    <s v="August"/>
    <s v="2009"/>
    <n v="4"/>
    <b v="0"/>
    <s v="low"/>
    <n v="5"/>
    <n v="142.30000000000001"/>
    <n v="0.03"/>
    <x v="0"/>
    <n v="-24.18"/>
    <n v="24.92"/>
    <n v="12.98"/>
    <s v="Alberta"/>
    <x v="4"/>
    <s v="Consumer"/>
    <x v="0"/>
    <x v="2"/>
  </r>
  <r>
    <s v="Rick Wilson"/>
    <n v="29187"/>
    <d v="2009-07-31T00:00:00"/>
    <d v="2009-08-04T00:00:00"/>
    <s v="August"/>
    <s v="2009"/>
    <n v="4"/>
    <b v="0"/>
    <s v="low"/>
    <n v="8"/>
    <n v="21.93"/>
    <n v="0.09"/>
    <x v="0"/>
    <n v="-37.79"/>
    <n v="2.16"/>
    <n v="6.05"/>
    <s v="Alberta"/>
    <x v="4"/>
    <s v="Consumer"/>
    <x v="0"/>
    <x v="2"/>
  </r>
  <r>
    <s v="Rick Wilson"/>
    <n v="29187"/>
    <d v="2009-07-31T00:00:00"/>
    <d v="2009-08-07T00:00:00"/>
    <s v="August"/>
    <s v="2009"/>
    <n v="7"/>
    <b v="0"/>
    <s v="low"/>
    <n v="35"/>
    <n v="26095.13"/>
    <n v="0.03"/>
    <x v="1"/>
    <n v="12606.81"/>
    <n v="808.49"/>
    <n v="55.3"/>
    <s v="Alberta"/>
    <x v="4"/>
    <s v="Consumer"/>
    <x v="1"/>
    <x v="16"/>
  </r>
  <r>
    <s v="Rick Wilson"/>
    <n v="29187"/>
    <d v="2009-07-31T00:00:00"/>
    <d v="2009-08-07T00:00:00"/>
    <s v="August"/>
    <s v="2009"/>
    <n v="7"/>
    <b v="0"/>
    <s v="low"/>
    <n v="10"/>
    <n v="75.58"/>
    <n v="0"/>
    <x v="0"/>
    <n v="-43.26"/>
    <n v="6.48"/>
    <n v="8.19"/>
    <s v="Alberta"/>
    <x v="4"/>
    <s v="Consumer"/>
    <x v="0"/>
    <x v="5"/>
  </r>
  <r>
    <s v="Rick Wilson"/>
    <n v="29187"/>
    <d v="2009-07-31T00:00:00"/>
    <d v="2009-08-04T00:00:00"/>
    <s v="August"/>
    <s v="2009"/>
    <n v="4"/>
    <b v="0"/>
    <s v="low"/>
    <n v="42"/>
    <n v="477.53"/>
    <n v="0.03"/>
    <x v="0"/>
    <n v="51.17"/>
    <n v="10.98"/>
    <n v="3.37"/>
    <s v="Alberta"/>
    <x v="4"/>
    <s v="Consumer"/>
    <x v="0"/>
    <x v="15"/>
  </r>
  <r>
    <s v="Becky Pak"/>
    <n v="29317"/>
    <d v="2011-10-02T00:00:00"/>
    <d v="2011-10-04T00:00:00"/>
    <s v="October"/>
    <s v="2011"/>
    <n v="2"/>
    <b v="0"/>
    <s v="Not Specified"/>
    <n v="40"/>
    <n v="7789.63"/>
    <n v="0.08"/>
    <x v="1"/>
    <n v="1774.53"/>
    <n v="200.98"/>
    <n v="23.76"/>
    <s v="Alberta"/>
    <x v="4"/>
    <s v="Corporate"/>
    <x v="2"/>
    <x v="14"/>
  </r>
  <r>
    <s v="Becky Pak"/>
    <n v="29317"/>
    <d v="2011-10-02T00:00:00"/>
    <d v="2011-10-03T00:00:00"/>
    <s v="October"/>
    <s v="2011"/>
    <n v="1"/>
    <b v="0"/>
    <s v="Not Specified"/>
    <n v="20"/>
    <n v="15703.82"/>
    <n v="0.06"/>
    <x v="1"/>
    <n v="3055.72"/>
    <n v="810.98"/>
    <n v="16.059999999999999"/>
    <s v="Alberta"/>
    <x v="4"/>
    <s v="Corporate"/>
    <x v="1"/>
    <x v="16"/>
  </r>
  <r>
    <s v="Becky Pak"/>
    <n v="29317"/>
    <d v="2011-10-02T00:00:00"/>
    <d v="2011-10-02T00:00:00"/>
    <s v="October"/>
    <s v="2011"/>
    <n v="0"/>
    <s v="FREE DELIVERY"/>
    <s v="Not Specified"/>
    <n v="31"/>
    <n v="140.69"/>
    <n v="0.06"/>
    <x v="0"/>
    <n v="-14.54"/>
    <n v="4.71"/>
    <n v="0.7"/>
    <s v="Alberta"/>
    <x v="4"/>
    <s v="Corporate"/>
    <x v="0"/>
    <x v="6"/>
  </r>
  <r>
    <s v="Adam Shillingsburg"/>
    <n v="29988"/>
    <d v="2009-06-12T00:00:00"/>
    <d v="2009-06-14T00:00:00"/>
    <s v="June"/>
    <s v="2009"/>
    <n v="2"/>
    <b v="0"/>
    <s v="High"/>
    <n v="12"/>
    <n v="5177.3999999999996"/>
    <n v="0.06"/>
    <x v="1"/>
    <n v="287.5"/>
    <n v="449.99"/>
    <n v="49"/>
    <s v="Alberta"/>
    <x v="4"/>
    <s v="Corporate"/>
    <x v="1"/>
    <x v="13"/>
  </r>
  <r>
    <s v="Catherine Glotzbach"/>
    <n v="30051"/>
    <d v="2012-03-20T00:00:00"/>
    <d v="2012-03-21T00:00:00"/>
    <s v="March"/>
    <s v="2012"/>
    <n v="1"/>
    <b v="0"/>
    <s v="Not Specified"/>
    <n v="42"/>
    <n v="243.06"/>
    <n v="0.02"/>
    <x v="0"/>
    <n v="-1.57"/>
    <n v="5.85"/>
    <n v="2.27"/>
    <s v="Alberta"/>
    <x v="4"/>
    <s v="Home Office"/>
    <x v="0"/>
    <x v="12"/>
  </r>
  <r>
    <s v="Sibella Parks"/>
    <n v="30211"/>
    <d v="2010-06-07T00:00:00"/>
    <d v="2010-06-08T00:00:00"/>
    <s v="June"/>
    <s v="2010"/>
    <n v="1"/>
    <b v="0"/>
    <s v="Medium"/>
    <n v="19"/>
    <n v="141.96"/>
    <n v="0.05"/>
    <x v="0"/>
    <n v="38.43"/>
    <n v="7.4"/>
    <n v="1.71"/>
    <s v="Alberta"/>
    <x v="4"/>
    <s v="Small Business"/>
    <x v="0"/>
    <x v="5"/>
  </r>
  <r>
    <s v="Tom Boeckenhauer"/>
    <n v="30401"/>
    <d v="2012-10-18T00:00:00"/>
    <d v="2012-10-20T00:00:00"/>
    <s v="October"/>
    <s v="2012"/>
    <n v="2"/>
    <b v="0"/>
    <s v="Medium"/>
    <n v="39"/>
    <n v="239.4"/>
    <n v="7.0000000000000007E-2"/>
    <x v="0"/>
    <n v="-57.37"/>
    <n v="5.98"/>
    <n v="5.15"/>
    <s v="Alberta"/>
    <x v="4"/>
    <s v="Corporate"/>
    <x v="0"/>
    <x v="5"/>
  </r>
  <r>
    <s v="Claire Good"/>
    <n v="30757"/>
    <d v="2010-12-26T00:00:00"/>
    <d v="2010-12-26T00:00:00"/>
    <s v="December"/>
    <s v="2010"/>
    <n v="0"/>
    <s v="FREE DELIVERY"/>
    <s v="Medium"/>
    <n v="5"/>
    <n v="21.32"/>
    <n v="0.08"/>
    <x v="2"/>
    <n v="2.2000000000000002"/>
    <n v="3.38"/>
    <n v="0.85"/>
    <s v="Alberta"/>
    <x v="4"/>
    <s v="Home Office"/>
    <x v="0"/>
    <x v="12"/>
  </r>
  <r>
    <s v="Claire Good"/>
    <n v="30757"/>
    <d v="2010-12-26T00:00:00"/>
    <d v="2010-12-27T00:00:00"/>
    <s v="December"/>
    <s v="2010"/>
    <n v="1"/>
    <b v="0"/>
    <s v="Medium"/>
    <n v="42"/>
    <n v="457.51"/>
    <n v="0.1"/>
    <x v="0"/>
    <n v="-183.75"/>
    <n v="11.66"/>
    <n v="7.95"/>
    <s v="Alberta"/>
    <x v="4"/>
    <s v="Home Office"/>
    <x v="0"/>
    <x v="12"/>
  </r>
  <r>
    <s v="Frank Olsen"/>
    <n v="31237"/>
    <d v="2011-07-29T00:00:00"/>
    <d v="2011-07-29T00:00:00"/>
    <s v="July"/>
    <s v="2011"/>
    <n v="0"/>
    <s v="FREE DELIVERY"/>
    <s v="Not Specified"/>
    <n v="13"/>
    <n v="589.78"/>
    <n v="0"/>
    <x v="0"/>
    <n v="225.26"/>
    <n v="42.8"/>
    <n v="2.99"/>
    <s v="Alberta"/>
    <x v="4"/>
    <s v="Small Business"/>
    <x v="0"/>
    <x v="2"/>
  </r>
  <r>
    <s v="Brooke Gillingham"/>
    <n v="32192"/>
    <d v="2012-02-18T00:00:00"/>
    <d v="2012-02-18T00:00:00"/>
    <s v="February"/>
    <s v="2012"/>
    <n v="0"/>
    <s v="FREE DELIVERY"/>
    <s v="Not Specified"/>
    <n v="4"/>
    <n v="159.256"/>
    <n v="0.03"/>
    <x v="0"/>
    <n v="-171.17"/>
    <n v="45.99"/>
    <n v="2.5"/>
    <s v="Alberta"/>
    <x v="4"/>
    <s v="Small Business"/>
    <x v="1"/>
    <x v="3"/>
  </r>
  <r>
    <s v="Frank Olsen"/>
    <n v="33568"/>
    <d v="2012-07-21T00:00:00"/>
    <d v="2012-07-22T00:00:00"/>
    <s v="July"/>
    <s v="2012"/>
    <n v="1"/>
    <b v="0"/>
    <s v="Medium"/>
    <n v="10"/>
    <n v="628.73"/>
    <n v="0.02"/>
    <x v="0"/>
    <n v="-181.87"/>
    <n v="55.5"/>
    <n v="52.2"/>
    <s v="Alberta"/>
    <x v="4"/>
    <s v="Small Business"/>
    <x v="2"/>
    <x v="4"/>
  </r>
  <r>
    <s v="Frank Olsen"/>
    <n v="33568"/>
    <d v="2012-07-21T00:00:00"/>
    <d v="2012-07-22T00:00:00"/>
    <s v="July"/>
    <s v="2012"/>
    <n v="1"/>
    <b v="0"/>
    <s v="Medium"/>
    <n v="23"/>
    <n v="385.81"/>
    <n v="0.01"/>
    <x v="2"/>
    <n v="7.35"/>
    <n v="15.51"/>
    <n v="5.8"/>
    <s v="Alberta"/>
    <x v="4"/>
    <s v="Small Business"/>
    <x v="0"/>
    <x v="0"/>
  </r>
  <r>
    <s v="Brooke Gillingham"/>
    <n v="33634"/>
    <d v="2010-08-31T00:00:00"/>
    <d v="2010-09-02T00:00:00"/>
    <s v="September"/>
    <s v="2010"/>
    <n v="2"/>
    <b v="0"/>
    <s v="Not Specified"/>
    <n v="40"/>
    <n v="271.33999999999997"/>
    <n v="0.05"/>
    <x v="0"/>
    <n v="-151.91999999999999"/>
    <n v="6.48"/>
    <n v="7.86"/>
    <s v="Alberta"/>
    <x v="4"/>
    <s v="Small Business"/>
    <x v="0"/>
    <x v="5"/>
  </r>
  <r>
    <s v="Catherine Glotzbach"/>
    <n v="33925"/>
    <d v="2011-05-03T00:00:00"/>
    <d v="2011-05-07T00:00:00"/>
    <s v="May"/>
    <s v="2011"/>
    <n v="4"/>
    <b v="0"/>
    <s v="low"/>
    <n v="47"/>
    <n v="1488.86"/>
    <n v="0.03"/>
    <x v="0"/>
    <n v="-95.05"/>
    <n v="30.98"/>
    <n v="19.989999999999998"/>
    <s v="Alberta"/>
    <x v="4"/>
    <s v="Home Office"/>
    <x v="0"/>
    <x v="5"/>
  </r>
  <r>
    <s v="Sonia Cooley"/>
    <n v="34338"/>
    <d v="2010-06-30T00:00:00"/>
    <d v="2010-07-05T00:00:00"/>
    <s v="July"/>
    <s v="2010"/>
    <n v="5"/>
    <b v="0"/>
    <s v="low"/>
    <n v="26"/>
    <n v="1050.1600000000001"/>
    <n v="0.04"/>
    <x v="2"/>
    <n v="265.08999999999997"/>
    <n v="38.76"/>
    <n v="13.26"/>
    <s v="Alberta"/>
    <x v="4"/>
    <s v="Corporate"/>
    <x v="0"/>
    <x v="5"/>
  </r>
  <r>
    <s v="Frank Olsen"/>
    <n v="34374"/>
    <d v="2009-06-30T00:00:00"/>
    <d v="2009-07-07T00:00:00"/>
    <s v="July"/>
    <s v="2009"/>
    <n v="7"/>
    <b v="0"/>
    <s v="low"/>
    <n v="42"/>
    <n v="344.57"/>
    <n v="0.04"/>
    <x v="0"/>
    <n v="37.409999999999997"/>
    <n v="8.33"/>
    <n v="1.99"/>
    <s v="Alberta"/>
    <x v="4"/>
    <s v="Small Business"/>
    <x v="1"/>
    <x v="7"/>
  </r>
  <r>
    <s v="Valerie Takahito"/>
    <n v="34565"/>
    <d v="2009-07-13T00:00:00"/>
    <d v="2009-07-14T00:00:00"/>
    <s v="July"/>
    <s v="2009"/>
    <n v="1"/>
    <b v="0"/>
    <s v="Medium"/>
    <n v="47"/>
    <n v="4815.8620000000001"/>
    <n v="0.08"/>
    <x v="0"/>
    <n v="1316.79"/>
    <n v="125.99"/>
    <n v="4.2"/>
    <s v="Alberta"/>
    <x v="4"/>
    <s v="Consumer"/>
    <x v="1"/>
    <x v="3"/>
  </r>
  <r>
    <s v="Catherine Glotzbach"/>
    <n v="34948"/>
    <d v="2010-01-12T00:00:00"/>
    <d v="2010-01-12T00:00:00"/>
    <s v="January"/>
    <s v="2010"/>
    <n v="0"/>
    <s v="FREE DELIVERY"/>
    <s v="Critical"/>
    <n v="15"/>
    <n v="1057.06"/>
    <n v="0.08"/>
    <x v="1"/>
    <n v="-403.74"/>
    <n v="68.81"/>
    <n v="60"/>
    <s v="Alberta"/>
    <x v="4"/>
    <s v="Home Office"/>
    <x v="0"/>
    <x v="1"/>
  </r>
  <r>
    <s v="Rick Wilson"/>
    <n v="35652"/>
    <d v="2010-09-21T00:00:00"/>
    <d v="2010-09-23T00:00:00"/>
    <s v="September"/>
    <s v="2010"/>
    <n v="2"/>
    <b v="0"/>
    <s v="low"/>
    <n v="21"/>
    <n v="2251.56"/>
    <n v="0.01"/>
    <x v="1"/>
    <n v="226.63"/>
    <n v="100.98"/>
    <n v="26.22"/>
    <s v="Alberta"/>
    <x v="4"/>
    <s v="Corporate"/>
    <x v="2"/>
    <x v="9"/>
  </r>
  <r>
    <s v="Alex Russell"/>
    <n v="36038"/>
    <d v="2012-08-16T00:00:00"/>
    <d v="2012-08-18T00:00:00"/>
    <s v="August"/>
    <s v="2012"/>
    <n v="2"/>
    <b v="0"/>
    <s v="High"/>
    <n v="26"/>
    <n v="95.26"/>
    <n v="0.02"/>
    <x v="0"/>
    <n v="-89.06"/>
    <n v="3.28"/>
    <n v="5"/>
    <s v="Alberta"/>
    <x v="4"/>
    <s v="Home Office"/>
    <x v="0"/>
    <x v="12"/>
  </r>
  <r>
    <s v="Brooke Gillingham"/>
    <n v="36934"/>
    <d v="2009-12-22T00:00:00"/>
    <d v="2009-12-24T00:00:00"/>
    <s v="December"/>
    <s v="2009"/>
    <n v="2"/>
    <b v="0"/>
    <s v="Medium"/>
    <n v="7"/>
    <n v="1120.8599999999999"/>
    <n v="0.02"/>
    <x v="2"/>
    <n v="17.399999999999999"/>
    <n v="150.97999999999999"/>
    <n v="13.99"/>
    <s v="Alberta"/>
    <x v="4"/>
    <s v="Small Business"/>
    <x v="1"/>
    <x v="16"/>
  </r>
  <r>
    <s v="Brooke Gillingham"/>
    <n v="36934"/>
    <d v="2009-12-22T00:00:00"/>
    <d v="2009-12-24T00:00:00"/>
    <s v="December"/>
    <s v="2009"/>
    <n v="2"/>
    <b v="0"/>
    <s v="Medium"/>
    <n v="2"/>
    <n v="11.51"/>
    <n v="0.1"/>
    <x v="0"/>
    <n v="-5.16"/>
    <n v="5.43"/>
    <n v="0.95"/>
    <s v="Alberta"/>
    <x v="4"/>
    <s v="Small Business"/>
    <x v="0"/>
    <x v="5"/>
  </r>
  <r>
    <s v="Brooke Gillingham"/>
    <n v="36934"/>
    <d v="2009-12-22T00:00:00"/>
    <d v="2009-12-23T00:00:00"/>
    <s v="December"/>
    <s v="2009"/>
    <n v="1"/>
    <b v="0"/>
    <s v="Medium"/>
    <n v="45"/>
    <n v="6668.8559999999998"/>
    <n v="0.01"/>
    <x v="1"/>
    <n v="871.97"/>
    <n v="179.29"/>
    <n v="29.21"/>
    <s v="Alberta"/>
    <x v="4"/>
    <s v="Small Business"/>
    <x v="2"/>
    <x v="10"/>
  </r>
  <r>
    <s v="Rick Wilson"/>
    <n v="37440"/>
    <d v="2010-06-23T00:00:00"/>
    <d v="2010-06-24T00:00:00"/>
    <s v="June"/>
    <s v="2010"/>
    <n v="1"/>
    <b v="0"/>
    <s v="Not Specified"/>
    <n v="39"/>
    <n v="8407.08"/>
    <n v="0.04"/>
    <x v="1"/>
    <n v="629.4"/>
    <n v="208.16"/>
    <n v="68.02"/>
    <s v="Alberta"/>
    <x v="4"/>
    <s v="Corporate"/>
    <x v="0"/>
    <x v="1"/>
  </r>
  <r>
    <s v="Adam Shillingsburg"/>
    <n v="37542"/>
    <d v="2009-07-20T00:00:00"/>
    <d v="2009-07-22T00:00:00"/>
    <s v="July"/>
    <s v="2009"/>
    <n v="2"/>
    <b v="0"/>
    <s v="Medium"/>
    <n v="26"/>
    <n v="2546.5234999999998"/>
    <n v="0.09"/>
    <x v="2"/>
    <n v="210"/>
    <n v="125.99"/>
    <n v="7.69"/>
    <s v="Alberta"/>
    <x v="4"/>
    <s v="Corporate"/>
    <x v="1"/>
    <x v="3"/>
  </r>
  <r>
    <s v="Erica Hackney"/>
    <n v="38146"/>
    <d v="2011-12-07T00:00:00"/>
    <d v="2011-12-11T00:00:00"/>
    <s v="December"/>
    <s v="2011"/>
    <n v="4"/>
    <b v="0"/>
    <s v="low"/>
    <n v="45"/>
    <n v="341.39"/>
    <n v="0.03"/>
    <x v="0"/>
    <n v="-82.95"/>
    <n v="7.68"/>
    <n v="6.16"/>
    <s v="Alberta"/>
    <x v="4"/>
    <s v="Small Business"/>
    <x v="0"/>
    <x v="2"/>
  </r>
  <r>
    <s v="Sibella Parks"/>
    <n v="38178"/>
    <d v="2012-08-29T00:00:00"/>
    <d v="2012-08-30T00:00:00"/>
    <s v="August"/>
    <s v="2012"/>
    <n v="1"/>
    <b v="0"/>
    <s v="Medium"/>
    <n v="32"/>
    <n v="153.97999999999999"/>
    <n v="0.02"/>
    <x v="0"/>
    <n v="71.599999999999994"/>
    <n v="4.91"/>
    <n v="0.5"/>
    <s v="Alberta"/>
    <x v="4"/>
    <s v="Small Business"/>
    <x v="0"/>
    <x v="11"/>
  </r>
  <r>
    <s v="Tom Boeckenhauer"/>
    <n v="38279"/>
    <d v="2012-04-29T00:00:00"/>
    <d v="2012-05-01T00:00:00"/>
    <s v="May"/>
    <s v="2012"/>
    <n v="2"/>
    <b v="0"/>
    <s v="Medium"/>
    <n v="1"/>
    <n v="11.64"/>
    <n v="0.05"/>
    <x v="0"/>
    <n v="-10.73"/>
    <n v="7.59"/>
    <n v="4"/>
    <s v="Alberta"/>
    <x v="4"/>
    <s v="Corporate"/>
    <x v="2"/>
    <x v="4"/>
  </r>
  <r>
    <s v="Trudy Bell"/>
    <n v="38787"/>
    <d v="2011-08-05T00:00:00"/>
    <d v="2011-08-05T00:00:00"/>
    <s v="August"/>
    <s v="2011"/>
    <n v="0"/>
    <s v="FREE DELIVERY"/>
    <s v="low"/>
    <n v="22"/>
    <n v="79.040000000000006"/>
    <n v="0.05"/>
    <x v="0"/>
    <n v="-77.930000000000007"/>
    <n v="3.28"/>
    <n v="5"/>
    <s v="Alberta"/>
    <x v="4"/>
    <s v="Consumer"/>
    <x v="0"/>
    <x v="12"/>
  </r>
  <r>
    <s v="Alyssa Crouse"/>
    <n v="38791"/>
    <d v="2010-03-14T00:00:00"/>
    <d v="2010-03-21T00:00:00"/>
    <s v="March"/>
    <s v="2010"/>
    <n v="7"/>
    <b v="0"/>
    <s v="low"/>
    <n v="24"/>
    <n v="1457.712"/>
    <n v="0.03"/>
    <x v="1"/>
    <n v="-1565.89"/>
    <n v="70.89"/>
    <n v="89.3"/>
    <s v="Alberta"/>
    <x v="4"/>
    <s v="Home Office"/>
    <x v="2"/>
    <x v="10"/>
  </r>
  <r>
    <s v="Valerie Takahito"/>
    <n v="38817"/>
    <d v="2012-05-20T00:00:00"/>
    <d v="2012-05-21T00:00:00"/>
    <s v="May"/>
    <s v="2012"/>
    <n v="1"/>
    <b v="0"/>
    <s v="Not Specified"/>
    <n v="1"/>
    <n v="9.6999999999999993"/>
    <n v="0.02"/>
    <x v="0"/>
    <n v="-18.03"/>
    <n v="4.9800000000000004"/>
    <n v="4.62"/>
    <s v="Alberta"/>
    <x v="4"/>
    <s v="Consumer"/>
    <x v="1"/>
    <x v="7"/>
  </r>
  <r>
    <s v="Trudy Bell"/>
    <n v="38887"/>
    <d v="2009-10-24T00:00:00"/>
    <d v="2009-10-25T00:00:00"/>
    <s v="October"/>
    <s v="2009"/>
    <n v="1"/>
    <b v="0"/>
    <s v="Critical"/>
    <n v="25"/>
    <n v="378.9"/>
    <n v="0.02"/>
    <x v="0"/>
    <n v="28.46"/>
    <n v="14.45"/>
    <n v="7.17"/>
    <s v="Alberta"/>
    <x v="4"/>
    <s v="Consumer"/>
    <x v="0"/>
    <x v="2"/>
  </r>
  <r>
    <s v="Trudy Bell"/>
    <n v="38887"/>
    <d v="2009-10-24T00:00:00"/>
    <d v="2009-10-26T00:00:00"/>
    <s v="October"/>
    <s v="2009"/>
    <n v="2"/>
    <b v="0"/>
    <s v="Critical"/>
    <n v="50"/>
    <n v="264.05"/>
    <n v="7.0000000000000007E-2"/>
    <x v="0"/>
    <n v="25.05"/>
    <n v="5.58"/>
    <n v="1.99"/>
    <s v="Alberta"/>
    <x v="4"/>
    <s v="Consumer"/>
    <x v="0"/>
    <x v="12"/>
  </r>
  <r>
    <s v="Alyssa Crouse"/>
    <n v="38914"/>
    <d v="2012-05-30T00:00:00"/>
    <d v="2012-05-31T00:00:00"/>
    <s v="May"/>
    <s v="2012"/>
    <n v="1"/>
    <b v="0"/>
    <s v="Medium"/>
    <n v="43"/>
    <n v="447.12"/>
    <n v="0.08"/>
    <x v="0"/>
    <n v="-14.27"/>
    <n v="10.64"/>
    <n v="5.16"/>
    <s v="Alberta"/>
    <x v="4"/>
    <s v="Corporate"/>
    <x v="2"/>
    <x v="4"/>
  </r>
  <r>
    <s v="Adam Shillingsburg"/>
    <n v="39072"/>
    <d v="2009-02-22T00:00:00"/>
    <d v="2009-02-23T00:00:00"/>
    <s v="February"/>
    <s v="2009"/>
    <n v="1"/>
    <b v="0"/>
    <s v="High"/>
    <n v="50"/>
    <n v="1633.37"/>
    <n v="0.08"/>
    <x v="0"/>
    <n v="144.69"/>
    <n v="34.99"/>
    <n v="7.73"/>
    <s v="Alberta"/>
    <x v="4"/>
    <s v="Corporate"/>
    <x v="0"/>
    <x v="12"/>
  </r>
  <r>
    <s v="Valerie Takahito"/>
    <n v="39652"/>
    <d v="2012-05-04T00:00:00"/>
    <d v="2012-05-06T00:00:00"/>
    <s v="May"/>
    <s v="2012"/>
    <n v="2"/>
    <b v="0"/>
    <s v="low"/>
    <n v="5"/>
    <n v="14.61"/>
    <n v="0.03"/>
    <x v="0"/>
    <n v="1.17"/>
    <n v="2.88"/>
    <n v="0.5"/>
    <s v="Alberta"/>
    <x v="4"/>
    <s v="Consumer"/>
    <x v="0"/>
    <x v="11"/>
  </r>
  <r>
    <s v="Valerie Takahito"/>
    <n v="39652"/>
    <d v="2012-05-04T00:00:00"/>
    <d v="2012-05-09T00:00:00"/>
    <s v="May"/>
    <s v="2012"/>
    <n v="5"/>
    <b v="0"/>
    <s v="low"/>
    <n v="4"/>
    <n v="665.76250000000005"/>
    <n v="0.03"/>
    <x v="0"/>
    <n v="-773.34"/>
    <n v="195.99"/>
    <n v="8.99"/>
    <s v="Alberta"/>
    <x v="4"/>
    <s v="Consumer"/>
    <x v="1"/>
    <x v="3"/>
  </r>
  <r>
    <s v="Adam Shillingsburg"/>
    <n v="39750"/>
    <d v="2009-03-27T00:00:00"/>
    <d v="2009-03-28T00:00:00"/>
    <s v="March"/>
    <s v="2009"/>
    <n v="1"/>
    <b v="0"/>
    <s v="High"/>
    <n v="7"/>
    <n v="140.59"/>
    <n v="0.01"/>
    <x v="0"/>
    <n v="-35.880000000000003"/>
    <n v="17.98"/>
    <n v="8.51"/>
    <s v="Alberta"/>
    <x v="4"/>
    <s v="Corporate"/>
    <x v="1"/>
    <x v="16"/>
  </r>
  <r>
    <s v="Adam Shillingsburg"/>
    <n v="40006"/>
    <d v="2009-06-15T00:00:00"/>
    <d v="2009-06-17T00:00:00"/>
    <s v="June"/>
    <s v="2009"/>
    <n v="2"/>
    <b v="0"/>
    <s v="Not Specified"/>
    <n v="35"/>
    <n v="157.99"/>
    <n v="0.03"/>
    <x v="0"/>
    <n v="-105.55"/>
    <n v="4.24"/>
    <n v="5.41"/>
    <s v="Alberta"/>
    <x v="4"/>
    <s v="Corporate"/>
    <x v="0"/>
    <x v="2"/>
  </r>
  <r>
    <s v="Adam Shillingsburg"/>
    <n v="40006"/>
    <d v="2009-06-15T00:00:00"/>
    <d v="2009-06-16T00:00:00"/>
    <s v="June"/>
    <s v="2009"/>
    <n v="1"/>
    <b v="0"/>
    <s v="Not Specified"/>
    <n v="48"/>
    <n v="141.59"/>
    <n v="0.04"/>
    <x v="0"/>
    <n v="20.260000000000002"/>
    <n v="2.94"/>
    <n v="0.7"/>
    <s v="Alberta"/>
    <x v="4"/>
    <s v="Corporate"/>
    <x v="0"/>
    <x v="12"/>
  </r>
  <r>
    <s v="Cassandra Brandow"/>
    <n v="40770"/>
    <d v="2011-04-16T00:00:00"/>
    <d v="2011-04-21T00:00:00"/>
    <s v="April"/>
    <s v="2011"/>
    <n v="5"/>
    <b v="0"/>
    <s v="low"/>
    <n v="19"/>
    <n v="217.69"/>
    <n v="0.09"/>
    <x v="0"/>
    <n v="-11.66"/>
    <n v="11.33"/>
    <n v="6.12"/>
    <s v="Alberta"/>
    <x v="4"/>
    <s v="Home Office"/>
    <x v="0"/>
    <x v="1"/>
  </r>
  <r>
    <s v="Jenna Caffey"/>
    <n v="40933"/>
    <d v="2012-05-27T00:00:00"/>
    <d v="2012-05-28T00:00:00"/>
    <s v="May"/>
    <s v="2012"/>
    <n v="1"/>
    <b v="0"/>
    <s v="High"/>
    <n v="37"/>
    <n v="95.43"/>
    <n v="0.06"/>
    <x v="0"/>
    <n v="-103.96"/>
    <n v="2.52"/>
    <n v="4.28"/>
    <s v="Alberta"/>
    <x v="4"/>
    <s v="Consumer"/>
    <x v="0"/>
    <x v="12"/>
  </r>
  <r>
    <s v="Catherine Glotzbach"/>
    <n v="42370"/>
    <d v="2011-11-21T00:00:00"/>
    <d v="2011-11-23T00:00:00"/>
    <s v="November"/>
    <s v="2011"/>
    <n v="2"/>
    <b v="0"/>
    <s v="High"/>
    <n v="33"/>
    <n v="125.27"/>
    <n v="7.0000000000000007E-2"/>
    <x v="0"/>
    <n v="-105.83"/>
    <n v="3.81"/>
    <n v="4.83"/>
    <s v="Alberta"/>
    <x v="4"/>
    <s v="Home Office"/>
    <x v="0"/>
    <x v="2"/>
  </r>
  <r>
    <s v="Becky Pak"/>
    <n v="42436"/>
    <d v="2012-08-09T00:00:00"/>
    <d v="2012-08-10T00:00:00"/>
    <s v="August"/>
    <s v="2012"/>
    <n v="1"/>
    <b v="0"/>
    <s v="Critical"/>
    <n v="30"/>
    <n v="10994.74"/>
    <n v="0.09"/>
    <x v="1"/>
    <n v="3612.58"/>
    <n v="400.97"/>
    <n v="48.26"/>
    <s v="Alberta"/>
    <x v="4"/>
    <s v="Corporate"/>
    <x v="1"/>
    <x v="16"/>
  </r>
  <r>
    <s v="Sonia Cooley"/>
    <n v="42855"/>
    <d v="2011-07-08T00:00:00"/>
    <d v="2011-07-10T00:00:00"/>
    <s v="July"/>
    <s v="2011"/>
    <n v="2"/>
    <b v="0"/>
    <s v="Not Specified"/>
    <n v="17"/>
    <n v="135.38"/>
    <n v="0.05"/>
    <x v="0"/>
    <n v="-71.12"/>
    <n v="7.98"/>
    <n v="6.5"/>
    <s v="Alberta"/>
    <x v="4"/>
    <s v="Corporate"/>
    <x v="0"/>
    <x v="0"/>
  </r>
  <r>
    <s v="Tom Boeckenhauer"/>
    <n v="43686"/>
    <d v="2011-05-07T00:00:00"/>
    <d v="2011-05-08T00:00:00"/>
    <s v="May"/>
    <s v="2011"/>
    <n v="1"/>
    <b v="0"/>
    <s v="Medium"/>
    <n v="16"/>
    <n v="1313.64"/>
    <n v="0.05"/>
    <x v="0"/>
    <n v="284.83999999999997"/>
    <n v="83.1"/>
    <n v="6.13"/>
    <s v="Alberta"/>
    <x v="4"/>
    <s v="Corporate"/>
    <x v="1"/>
    <x v="7"/>
  </r>
  <r>
    <s v="Alex Russell"/>
    <n v="44295"/>
    <d v="2010-01-23T00:00:00"/>
    <d v="2010-01-25T00:00:00"/>
    <s v="January"/>
    <s v="2010"/>
    <n v="2"/>
    <b v="0"/>
    <s v="Medium"/>
    <n v="47"/>
    <n v="4524.9070000000002"/>
    <n v="7.0000000000000007E-2"/>
    <x v="0"/>
    <n v="1464.87"/>
    <n v="115.99"/>
    <n v="2.5"/>
    <s v="Alberta"/>
    <x v="4"/>
    <s v="Home Office"/>
    <x v="1"/>
    <x v="3"/>
  </r>
  <r>
    <s v="Sonia Cooley"/>
    <n v="44869"/>
    <d v="2012-08-22T00:00:00"/>
    <d v="2012-08-24T00:00:00"/>
    <s v="August"/>
    <s v="2012"/>
    <n v="2"/>
    <b v="0"/>
    <s v="Medium"/>
    <n v="43"/>
    <n v="283.18"/>
    <n v="0.03"/>
    <x v="0"/>
    <n v="-154.94999999999999"/>
    <n v="6.48"/>
    <n v="7.49"/>
    <s v="Alberta"/>
    <x v="4"/>
    <s v="Corporate"/>
    <x v="0"/>
    <x v="5"/>
  </r>
  <r>
    <s v="Sonia Cooley"/>
    <n v="45511"/>
    <d v="2010-08-21T00:00:00"/>
    <d v="2010-08-28T00:00:00"/>
    <s v="August"/>
    <s v="2010"/>
    <n v="7"/>
    <b v="0"/>
    <s v="low"/>
    <n v="31"/>
    <n v="951.31"/>
    <n v="0.08"/>
    <x v="1"/>
    <n v="-1099.46"/>
    <n v="31.76"/>
    <n v="45.51"/>
    <s v="Alberta"/>
    <x v="4"/>
    <s v="Corporate"/>
    <x v="2"/>
    <x v="10"/>
  </r>
  <r>
    <s v="Ken Lonsdale"/>
    <n v="46053"/>
    <d v="2012-09-13T00:00:00"/>
    <d v="2012-09-14T00:00:00"/>
    <s v="September"/>
    <s v="2012"/>
    <n v="1"/>
    <b v="0"/>
    <s v="High"/>
    <n v="25"/>
    <n v="1458.83"/>
    <n v="0.05"/>
    <x v="0"/>
    <n v="392.76"/>
    <n v="60.22"/>
    <n v="3.5"/>
    <s v="Alberta"/>
    <x v="4"/>
    <s v="Consumer"/>
    <x v="0"/>
    <x v="1"/>
  </r>
  <r>
    <s v="Adam Shillingsburg"/>
    <n v="46469"/>
    <d v="2009-08-16T00:00:00"/>
    <d v="2009-08-18T00:00:00"/>
    <s v="August"/>
    <s v="2009"/>
    <n v="2"/>
    <b v="0"/>
    <s v="Critical"/>
    <n v="17"/>
    <n v="1210.72"/>
    <n v="0.05"/>
    <x v="1"/>
    <n v="-382.43"/>
    <n v="70.98"/>
    <n v="30"/>
    <s v="Alberta"/>
    <x v="4"/>
    <s v="Corporate"/>
    <x v="2"/>
    <x v="14"/>
  </r>
  <r>
    <s v="Adam Shillingsburg"/>
    <n v="46469"/>
    <d v="2009-08-16T00:00:00"/>
    <d v="2009-08-18T00:00:00"/>
    <s v="August"/>
    <s v="2009"/>
    <n v="2"/>
    <b v="0"/>
    <s v="Critical"/>
    <n v="18"/>
    <n v="93.26"/>
    <n v="0.05"/>
    <x v="0"/>
    <n v="-35.36"/>
    <n v="4.9800000000000004"/>
    <n v="4.7"/>
    <s v="Alberta"/>
    <x v="4"/>
    <s v="Corporate"/>
    <x v="0"/>
    <x v="5"/>
  </r>
  <r>
    <s v="Ken Lonsdale"/>
    <n v="47207"/>
    <d v="2009-12-18T00:00:00"/>
    <d v="2009-12-22T00:00:00"/>
    <s v="December"/>
    <s v="2009"/>
    <n v="4"/>
    <b v="0"/>
    <s v="low"/>
    <n v="15"/>
    <n v="437.87"/>
    <n v="0.09"/>
    <x v="2"/>
    <n v="-111.94"/>
    <n v="30.98"/>
    <n v="6.5"/>
    <s v="Alberta"/>
    <x v="4"/>
    <s v="Consumer"/>
    <x v="1"/>
    <x v="7"/>
  </r>
  <r>
    <s v="Cassandra Brandow"/>
    <n v="48801"/>
    <d v="2012-10-13T00:00:00"/>
    <d v="2012-10-13T00:00:00"/>
    <s v="October"/>
    <s v="2012"/>
    <n v="0"/>
    <s v="FREE DELIVERY"/>
    <s v="High"/>
    <n v="43"/>
    <n v="2387.61"/>
    <n v="0.01"/>
    <x v="0"/>
    <n v="527.13"/>
    <n v="54.2"/>
    <n v="11.1"/>
    <s v="Alberta"/>
    <x v="4"/>
    <s v="Home Office"/>
    <x v="2"/>
    <x v="4"/>
  </r>
  <r>
    <s v="Claire Good"/>
    <n v="49954"/>
    <d v="2012-02-27T00:00:00"/>
    <d v="2012-02-29T00:00:00"/>
    <s v="February"/>
    <s v="2012"/>
    <n v="2"/>
    <b v="0"/>
    <s v="Critical"/>
    <n v="36"/>
    <n v="1921.1275000000001"/>
    <n v="0.08"/>
    <x v="0"/>
    <n v="248.58"/>
    <n v="65.989999999999995"/>
    <n v="8.99"/>
    <s v="Alberta"/>
    <x v="4"/>
    <s v="Home Office"/>
    <x v="1"/>
    <x v="3"/>
  </r>
  <r>
    <s v="Alejandro Ballentine"/>
    <n v="50563"/>
    <d v="2011-07-16T00:00:00"/>
    <d v="2011-07-17T00:00:00"/>
    <s v="July"/>
    <s v="2011"/>
    <n v="1"/>
    <b v="0"/>
    <s v="High"/>
    <n v="2"/>
    <n v="423.04"/>
    <n v="0.05"/>
    <x v="2"/>
    <n v="-270.7"/>
    <n v="210.55"/>
    <n v="9.99"/>
    <s v="Alberta"/>
    <x v="4"/>
    <s v="Small Business"/>
    <x v="0"/>
    <x v="0"/>
  </r>
  <r>
    <s v="Alejandro Ballentine"/>
    <n v="50563"/>
    <d v="2011-07-16T00:00:00"/>
    <d v="2011-07-17T00:00:00"/>
    <s v="July"/>
    <s v="2011"/>
    <n v="1"/>
    <b v="0"/>
    <s v="High"/>
    <n v="20"/>
    <n v="2197.4115000000002"/>
    <n v="0"/>
    <x v="2"/>
    <n v="305.95999999999998"/>
    <n v="125.99"/>
    <n v="7.69"/>
    <s v="Alberta"/>
    <x v="4"/>
    <s v="Small Business"/>
    <x v="1"/>
    <x v="3"/>
  </r>
  <r>
    <s v="Trudy Bell"/>
    <n v="50882"/>
    <d v="2010-08-31T00:00:00"/>
    <d v="2010-08-31T00:00:00"/>
    <s v="August"/>
    <s v="2010"/>
    <n v="0"/>
    <s v="FREE DELIVERY"/>
    <s v="High"/>
    <n v="37"/>
    <n v="366.84"/>
    <n v="0.08"/>
    <x v="0"/>
    <n v="-50.1"/>
    <n v="10.23"/>
    <n v="4.68"/>
    <s v="Alberta"/>
    <x v="4"/>
    <s v="Consumer"/>
    <x v="0"/>
    <x v="15"/>
  </r>
  <r>
    <s v="Adrian Barton"/>
    <n v="51553"/>
    <d v="2011-11-27T00:00:00"/>
    <d v="2011-11-28T00:00:00"/>
    <s v="November"/>
    <s v="2011"/>
    <n v="1"/>
    <b v="0"/>
    <s v="Not Specified"/>
    <n v="3"/>
    <n v="21366.51"/>
    <n v="0"/>
    <x v="0"/>
    <n v="-11984.4"/>
    <n v="6783.02"/>
    <n v="24.49"/>
    <s v="Alberta"/>
    <x v="4"/>
    <s v="Small Business"/>
    <x v="1"/>
    <x v="16"/>
  </r>
  <r>
    <s v="Adrian Barton"/>
    <n v="51553"/>
    <d v="2011-11-27T00:00:00"/>
    <d v="2011-11-29T00:00:00"/>
    <s v="November"/>
    <s v="2011"/>
    <n v="2"/>
    <b v="0"/>
    <s v="Not Specified"/>
    <n v="34"/>
    <n v="320.04000000000002"/>
    <n v="0.02"/>
    <x v="2"/>
    <n v="32.47"/>
    <n v="9.27"/>
    <n v="4.3899999999999997"/>
    <s v="Alberta"/>
    <x v="4"/>
    <s v="Small Business"/>
    <x v="0"/>
    <x v="5"/>
  </r>
  <r>
    <s v="Adrian Barton"/>
    <n v="51553"/>
    <d v="2011-11-27T00:00:00"/>
    <d v="2011-11-29T00:00:00"/>
    <s v="November"/>
    <s v="2011"/>
    <n v="2"/>
    <b v="0"/>
    <s v="Not Specified"/>
    <n v="12"/>
    <n v="88.57"/>
    <n v="0.03"/>
    <x v="0"/>
    <n v="-28.25"/>
    <n v="6.68"/>
    <n v="6.15"/>
    <s v="Alberta"/>
    <x v="4"/>
    <s v="Small Business"/>
    <x v="0"/>
    <x v="5"/>
  </r>
  <r>
    <s v="Adrian Barton"/>
    <n v="51553"/>
    <d v="2011-11-27T00:00:00"/>
    <d v="2011-11-30T00:00:00"/>
    <s v="November"/>
    <s v="2011"/>
    <n v="3"/>
    <b v="0"/>
    <s v="Not Specified"/>
    <n v="13"/>
    <n v="73.97"/>
    <n v="0.1"/>
    <x v="0"/>
    <n v="-38.35"/>
    <n v="5.78"/>
    <n v="5.67"/>
    <s v="Alberta"/>
    <x v="4"/>
    <s v="Small Business"/>
    <x v="0"/>
    <x v="5"/>
  </r>
  <r>
    <s v="Adam Shillingsburg"/>
    <n v="52199"/>
    <d v="2011-01-26T00:00:00"/>
    <d v="2011-01-27T00:00:00"/>
    <s v="January"/>
    <s v="2011"/>
    <n v="1"/>
    <b v="0"/>
    <s v="Medium"/>
    <n v="19"/>
    <n v="92.24"/>
    <n v="0.05"/>
    <x v="0"/>
    <n v="-60.58"/>
    <n v="4.82"/>
    <n v="5.24"/>
    <s v="Alberta"/>
    <x v="4"/>
    <s v="Corporate"/>
    <x v="0"/>
    <x v="2"/>
  </r>
  <r>
    <s v="Ken Lonsdale"/>
    <n v="52293"/>
    <d v="2011-04-15T00:00:00"/>
    <d v="2011-04-16T00:00:00"/>
    <s v="April"/>
    <s v="2011"/>
    <n v="1"/>
    <b v="0"/>
    <s v="High"/>
    <n v="4"/>
    <n v="31.14"/>
    <n v="0.08"/>
    <x v="0"/>
    <n v="-14.59"/>
    <n v="6.48"/>
    <n v="5.86"/>
    <s v="Alberta"/>
    <x v="4"/>
    <s v="Consumer"/>
    <x v="0"/>
    <x v="5"/>
  </r>
  <r>
    <s v="Catherine Glotzbach"/>
    <n v="52839"/>
    <d v="2010-04-11T00:00:00"/>
    <d v="2010-04-11T00:00:00"/>
    <s v="April"/>
    <s v="2010"/>
    <n v="0"/>
    <s v="FREE DELIVERY"/>
    <s v="High"/>
    <n v="8"/>
    <n v="30.17"/>
    <n v="0.04"/>
    <x v="0"/>
    <n v="-22.84"/>
    <n v="3.28"/>
    <n v="3.97"/>
    <s v="Alberta"/>
    <x v="4"/>
    <s v="Home Office"/>
    <x v="0"/>
    <x v="12"/>
  </r>
  <r>
    <s v="Catherine Glotzbach"/>
    <n v="52839"/>
    <d v="2010-04-11T00:00:00"/>
    <d v="2010-04-12T00:00:00"/>
    <s v="April"/>
    <s v="2010"/>
    <n v="1"/>
    <b v="0"/>
    <s v="High"/>
    <n v="25"/>
    <n v="1158.6010000000001"/>
    <n v="0.1"/>
    <x v="0"/>
    <n v="-155.30000000000001"/>
    <n v="55.99"/>
    <n v="2.5"/>
    <s v="Alberta"/>
    <x v="4"/>
    <s v="Home Office"/>
    <x v="1"/>
    <x v="3"/>
  </r>
  <r>
    <s v="Jenna Caffey"/>
    <n v="53443"/>
    <d v="2011-10-08T00:00:00"/>
    <d v="2011-10-09T00:00:00"/>
    <s v="October"/>
    <s v="2011"/>
    <n v="1"/>
    <b v="0"/>
    <s v="Critical"/>
    <n v="35"/>
    <n v="1477.63"/>
    <n v="0.04"/>
    <x v="0"/>
    <n v="387.56"/>
    <n v="42.98"/>
    <n v="4.62"/>
    <s v="Alberta"/>
    <x v="4"/>
    <s v="Consumer"/>
    <x v="0"/>
    <x v="1"/>
  </r>
  <r>
    <s v="Jenna Caffey"/>
    <n v="53443"/>
    <d v="2011-10-08T00:00:00"/>
    <d v="2011-10-10T00:00:00"/>
    <s v="October"/>
    <s v="2011"/>
    <n v="2"/>
    <b v="0"/>
    <s v="Critical"/>
    <n v="3"/>
    <n v="19.46"/>
    <n v="0.01"/>
    <x v="0"/>
    <n v="-2.0099999999999998"/>
    <n v="6.3"/>
    <n v="0.5"/>
    <s v="Alberta"/>
    <x v="4"/>
    <s v="Consumer"/>
    <x v="0"/>
    <x v="11"/>
  </r>
  <r>
    <s v="Jenna Caffey"/>
    <n v="53443"/>
    <d v="2011-10-08T00:00:00"/>
    <d v="2011-10-09T00:00:00"/>
    <s v="October"/>
    <s v="2011"/>
    <n v="1"/>
    <b v="0"/>
    <s v="Critical"/>
    <n v="22"/>
    <n v="148.80000000000001"/>
    <n v="0.04"/>
    <x v="0"/>
    <n v="52.08"/>
    <n v="6.47"/>
    <n v="1.22"/>
    <s v="Alberta"/>
    <x v="4"/>
    <s v="Consumer"/>
    <x v="0"/>
    <x v="12"/>
  </r>
  <r>
    <s v="Sibella Parks"/>
    <n v="53767"/>
    <d v="2011-08-26T00:00:00"/>
    <d v="2011-08-27T00:00:00"/>
    <s v="August"/>
    <s v="2011"/>
    <n v="1"/>
    <b v="0"/>
    <s v="Not Specified"/>
    <n v="35"/>
    <n v="1131.1500000000001"/>
    <n v="0.03"/>
    <x v="0"/>
    <n v="433.87"/>
    <n v="30.98"/>
    <n v="5.76"/>
    <s v="Alberta"/>
    <x v="4"/>
    <s v="Small Business"/>
    <x v="0"/>
    <x v="5"/>
  </r>
  <r>
    <s v="Cassandra Brandow"/>
    <n v="54787"/>
    <d v="2011-02-24T00:00:00"/>
    <d v="2011-02-25T00:00:00"/>
    <s v="February"/>
    <s v="2011"/>
    <n v="1"/>
    <b v="0"/>
    <s v="High"/>
    <n v="7"/>
    <n v="170.02"/>
    <n v="7.0000000000000007E-2"/>
    <x v="0"/>
    <n v="-56.1"/>
    <n v="22.84"/>
    <n v="16.87"/>
    <s v="Alberta"/>
    <x v="4"/>
    <s v="Home Office"/>
    <x v="0"/>
    <x v="5"/>
  </r>
  <r>
    <s v="Alejandro Ballentine"/>
    <n v="55011"/>
    <d v="2012-01-04T00:00:00"/>
    <d v="2012-01-05T00:00:00"/>
    <s v="January"/>
    <s v="2012"/>
    <n v="1"/>
    <b v="0"/>
    <s v="Critical"/>
    <n v="48"/>
    <n v="452.28"/>
    <n v="0.09"/>
    <x v="0"/>
    <n v="-21"/>
    <n v="9.85"/>
    <n v="4.82"/>
    <s v="Alberta"/>
    <x v="4"/>
    <s v="Small Business"/>
    <x v="0"/>
    <x v="12"/>
  </r>
  <r>
    <s v="Alejandro Ballentine"/>
    <n v="55011"/>
    <d v="2012-01-04T00:00:00"/>
    <d v="2012-01-05T00:00:00"/>
    <s v="January"/>
    <s v="2012"/>
    <n v="1"/>
    <b v="0"/>
    <s v="Critical"/>
    <n v="18"/>
    <n v="55.82"/>
    <n v="0.01"/>
    <x v="0"/>
    <n v="14.19"/>
    <n v="2.94"/>
    <n v="0.81"/>
    <s v="Alberta"/>
    <x v="4"/>
    <s v="Small Business"/>
    <x v="0"/>
    <x v="12"/>
  </r>
  <r>
    <s v="Becky Pak"/>
    <n v="55490"/>
    <d v="2009-11-16T00:00:00"/>
    <d v="2009-11-17T00:00:00"/>
    <s v="November"/>
    <s v="2009"/>
    <n v="1"/>
    <b v="0"/>
    <s v="Medium"/>
    <n v="3"/>
    <n v="246.2"/>
    <n v="0.04"/>
    <x v="1"/>
    <n v="-184.16"/>
    <n v="70.89"/>
    <n v="89.3"/>
    <s v="Alberta"/>
    <x v="4"/>
    <s v="Corporate"/>
    <x v="2"/>
    <x v="10"/>
  </r>
  <r>
    <s v="Becky Pak"/>
    <n v="56069"/>
    <d v="2012-10-14T00:00:00"/>
    <d v="2012-10-19T00:00:00"/>
    <s v="October"/>
    <s v="2012"/>
    <n v="5"/>
    <b v="0"/>
    <s v="low"/>
    <n v="10"/>
    <n v="55.66"/>
    <n v="0.09"/>
    <x v="0"/>
    <n v="8.82"/>
    <n v="5.68"/>
    <n v="1.39"/>
    <s v="Alberta"/>
    <x v="4"/>
    <s v="Corporate"/>
    <x v="0"/>
    <x v="8"/>
  </r>
  <r>
    <s v="Claire Good"/>
    <n v="56163"/>
    <d v="2009-08-11T00:00:00"/>
    <d v="2009-08-13T00:00:00"/>
    <s v="August"/>
    <s v="2009"/>
    <n v="2"/>
    <b v="0"/>
    <s v="Not Specified"/>
    <n v="3"/>
    <n v="119.9"/>
    <n v="0.03"/>
    <x v="0"/>
    <n v="-14.47"/>
    <n v="37.94"/>
    <n v="5.08"/>
    <s v="Alberta"/>
    <x v="4"/>
    <s v="Home Office"/>
    <x v="0"/>
    <x v="5"/>
  </r>
  <r>
    <s v="Claire Good"/>
    <n v="56929"/>
    <d v="2011-09-26T00:00:00"/>
    <d v="2011-09-28T00:00:00"/>
    <s v="September"/>
    <s v="2011"/>
    <n v="2"/>
    <b v="0"/>
    <s v="High"/>
    <n v="22"/>
    <n v="205.88"/>
    <n v="0.08"/>
    <x v="0"/>
    <n v="20.68"/>
    <n v="9.7799999999999994"/>
    <n v="1.99"/>
    <s v="Alberta"/>
    <x v="4"/>
    <s v="Home Office"/>
    <x v="1"/>
    <x v="7"/>
  </r>
  <r>
    <s v="Sibella Parks"/>
    <n v="57378"/>
    <d v="2009-12-28T00:00:00"/>
    <d v="2009-12-29T00:00:00"/>
    <s v="December"/>
    <s v="2009"/>
    <n v="1"/>
    <b v="0"/>
    <s v="Not Specified"/>
    <n v="9"/>
    <n v="266.27"/>
    <n v="0.02"/>
    <x v="0"/>
    <n v="-5.7"/>
    <n v="29.89"/>
    <n v="1.99"/>
    <s v="Alberta"/>
    <x v="4"/>
    <s v="Small Business"/>
    <x v="1"/>
    <x v="7"/>
  </r>
  <r>
    <s v="Sibella Parks"/>
    <n v="57378"/>
    <d v="2009-12-28T00:00:00"/>
    <d v="2009-12-28T00:00:00"/>
    <s v="December"/>
    <s v="2009"/>
    <n v="0"/>
    <s v="FREE DELIVERY"/>
    <s v="Not Specified"/>
    <n v="10"/>
    <n v="38.44"/>
    <n v="0.01"/>
    <x v="2"/>
    <n v="-26.19"/>
    <n v="3.28"/>
    <n v="3.97"/>
    <s v="Alberta"/>
    <x v="4"/>
    <s v="Small Business"/>
    <x v="0"/>
    <x v="12"/>
  </r>
  <r>
    <s v="Alex Russell"/>
    <n v="58914"/>
    <d v="2009-04-09T00:00:00"/>
    <d v="2009-04-11T00:00:00"/>
    <s v="April"/>
    <s v="2009"/>
    <n v="2"/>
    <b v="0"/>
    <s v="low"/>
    <n v="46"/>
    <n v="99.94"/>
    <n v="7.0000000000000007E-2"/>
    <x v="0"/>
    <n v="-55.84"/>
    <n v="2.12"/>
    <n v="1.99"/>
    <s v="Alberta"/>
    <x v="4"/>
    <s v="Home Office"/>
    <x v="1"/>
    <x v="7"/>
  </r>
  <r>
    <s v="Alex Russell"/>
    <n v="58914"/>
    <d v="2009-04-09T00:00:00"/>
    <d v="2009-04-16T00:00:00"/>
    <s v="April"/>
    <s v="2009"/>
    <n v="7"/>
    <b v="0"/>
    <s v="low"/>
    <n v="11"/>
    <n v="18.7"/>
    <n v="7.0000000000000007E-2"/>
    <x v="0"/>
    <n v="-3.36"/>
    <n v="1.76"/>
    <n v="0.7"/>
    <s v="Alberta"/>
    <x v="4"/>
    <s v="Home Office"/>
    <x v="0"/>
    <x v="12"/>
  </r>
  <r>
    <s v="Jenna Caffey"/>
    <n v="59586"/>
    <d v="2012-03-07T00:00:00"/>
    <d v="2012-03-11T00:00:00"/>
    <s v="March"/>
    <s v="2012"/>
    <n v="4"/>
    <b v="0"/>
    <s v="low"/>
    <n v="25"/>
    <n v="167.23"/>
    <n v="0.05"/>
    <x v="0"/>
    <n v="-43.17"/>
    <n v="6.68"/>
    <n v="5.41"/>
    <s v="Alberta"/>
    <x v="4"/>
    <s v="Consumer"/>
    <x v="0"/>
    <x v="5"/>
  </r>
  <r>
    <s v="Cari Sayre"/>
    <n v="359"/>
    <d v="2009-12-18T00:00:00"/>
    <d v="2009-12-19T00:00:00"/>
    <s v="December"/>
    <s v="2009"/>
    <n v="1"/>
    <b v="0"/>
    <s v="Medium"/>
    <n v="30"/>
    <n v="3659.66"/>
    <n v="0.08"/>
    <x v="1"/>
    <n v="-500.38"/>
    <n v="124.49"/>
    <n v="51.94"/>
    <s v="Alberta"/>
    <x v="4"/>
    <s v="Corporate"/>
    <x v="2"/>
    <x v="10"/>
  </r>
  <r>
    <s v="Alice McCarthy"/>
    <n v="832"/>
    <d v="2012-04-18T00:00:00"/>
    <d v="2012-04-22T00:00:00"/>
    <s v="April"/>
    <s v="2012"/>
    <n v="4"/>
    <b v="0"/>
    <s v="low"/>
    <n v="7"/>
    <n v="53.46"/>
    <n v="0.02"/>
    <x v="0"/>
    <n v="-17.579999999999998"/>
    <n v="6.48"/>
    <n v="5.9"/>
    <s v="Alberta"/>
    <x v="4"/>
    <s v="Corporate"/>
    <x v="0"/>
    <x v="5"/>
  </r>
  <r>
    <s v="Frank Merwin"/>
    <n v="1383"/>
    <d v="2010-04-26T00:00:00"/>
    <d v="2010-04-27T00:00:00"/>
    <s v="April"/>
    <s v="2010"/>
    <n v="1"/>
    <b v="0"/>
    <s v="High"/>
    <n v="43"/>
    <n v="17129.97"/>
    <n v="7.0000000000000007E-2"/>
    <x v="0"/>
    <n v="5616.08"/>
    <n v="415.88"/>
    <n v="11.37"/>
    <s v="Alberta"/>
    <x v="4"/>
    <s v="Consumer"/>
    <x v="0"/>
    <x v="0"/>
  </r>
  <r>
    <s v="Cari Sayre"/>
    <n v="2433"/>
    <d v="2009-08-21T00:00:00"/>
    <d v="2009-08-21T00:00:00"/>
    <s v="August"/>
    <s v="2009"/>
    <n v="0"/>
    <s v="FREE DELIVERY"/>
    <s v="Not Specified"/>
    <n v="14"/>
    <n v="24105.87"/>
    <n v="7.0000000000000007E-2"/>
    <x v="1"/>
    <n v="4073.25"/>
    <n v="2036.48"/>
    <n v="14.7"/>
    <s v="Alberta"/>
    <x v="4"/>
    <s v="Corporate"/>
    <x v="1"/>
    <x v="16"/>
  </r>
  <r>
    <s v="Alice McCarthy"/>
    <n v="2659"/>
    <d v="2010-12-17T00:00:00"/>
    <d v="2010-12-19T00:00:00"/>
    <s v="December"/>
    <s v="2010"/>
    <n v="2"/>
    <b v="0"/>
    <s v="Not Specified"/>
    <n v="50"/>
    <n v="881.65"/>
    <n v="0.08"/>
    <x v="0"/>
    <n v="41.27"/>
    <n v="18.97"/>
    <n v="9.0299999999999994"/>
    <s v="Alberta"/>
    <x v="4"/>
    <s v="Corporate"/>
    <x v="0"/>
    <x v="5"/>
  </r>
  <r>
    <s v="Annie Thurman"/>
    <n v="3172"/>
    <d v="2012-06-02T00:00:00"/>
    <d v="2012-06-04T00:00:00"/>
    <s v="June"/>
    <s v="2012"/>
    <n v="2"/>
    <b v="0"/>
    <s v="Not Specified"/>
    <n v="33"/>
    <n v="584.51099999999997"/>
    <n v="0.05"/>
    <x v="0"/>
    <n v="-95.98"/>
    <n v="20.99"/>
    <n v="3.3"/>
    <s v="Alberta"/>
    <x v="4"/>
    <s v="Consumer"/>
    <x v="1"/>
    <x v="3"/>
  </r>
  <r>
    <s v="Bruce Money"/>
    <n v="4199"/>
    <d v="2012-02-12T00:00:00"/>
    <d v="2012-02-13T00:00:00"/>
    <s v="February"/>
    <s v="2012"/>
    <n v="1"/>
    <b v="0"/>
    <s v="Critical"/>
    <n v="43"/>
    <n v="639.71"/>
    <n v="0.01"/>
    <x v="2"/>
    <n v="102.53"/>
    <n v="14.2"/>
    <n v="5.3"/>
    <s v="Alberta"/>
    <x v="4"/>
    <s v="Corporate"/>
    <x v="2"/>
    <x v="4"/>
  </r>
  <r>
    <s v="Kelly Williams"/>
    <n v="5347"/>
    <d v="2011-02-21T00:00:00"/>
    <d v="2011-02-23T00:00:00"/>
    <s v="February"/>
    <s v="2011"/>
    <n v="2"/>
    <b v="0"/>
    <s v="Medium"/>
    <n v="7"/>
    <n v="525.55499999999995"/>
    <n v="0.04"/>
    <x v="0"/>
    <n v="-60.67"/>
    <n v="85.99"/>
    <n v="1.25"/>
    <s v="Alberta"/>
    <x v="4"/>
    <s v="Corporate"/>
    <x v="1"/>
    <x v="3"/>
  </r>
  <r>
    <s v="Kelly Williams"/>
    <n v="5347"/>
    <d v="2011-02-21T00:00:00"/>
    <d v="2011-02-24T00:00:00"/>
    <s v="February"/>
    <s v="2011"/>
    <n v="3"/>
    <b v="0"/>
    <s v="Medium"/>
    <n v="39"/>
    <n v="276.029"/>
    <n v="0.05"/>
    <x v="0"/>
    <n v="-108.19"/>
    <n v="7.99"/>
    <n v="5.03"/>
    <s v="Alberta"/>
    <x v="4"/>
    <s v="Corporate"/>
    <x v="1"/>
    <x v="3"/>
  </r>
  <r>
    <s v="Kelly Williams"/>
    <n v="5347"/>
    <d v="2011-02-21T00:00:00"/>
    <d v="2011-02-22T00:00:00"/>
    <s v="February"/>
    <s v="2011"/>
    <n v="1"/>
    <b v="0"/>
    <s v="Medium"/>
    <n v="1"/>
    <n v="187.20400000000001"/>
    <n v="0.01"/>
    <x v="0"/>
    <n v="-796.76"/>
    <n v="205.99"/>
    <n v="5.26"/>
    <s v="Alberta"/>
    <x v="4"/>
    <s v="Corporate"/>
    <x v="1"/>
    <x v="3"/>
  </r>
  <r>
    <s v="Daniel Lacy"/>
    <n v="5764"/>
    <d v="2010-10-02T00:00:00"/>
    <d v="2010-10-03T00:00:00"/>
    <s v="October"/>
    <s v="2010"/>
    <n v="1"/>
    <b v="0"/>
    <s v="Not Specified"/>
    <n v="23"/>
    <n v="193.79"/>
    <n v="0.02"/>
    <x v="0"/>
    <n v="-117.16"/>
    <n v="8.0399999999999991"/>
    <n v="8.94"/>
    <s v="Alberta"/>
    <x v="4"/>
    <s v="Small Business"/>
    <x v="0"/>
    <x v="2"/>
  </r>
  <r>
    <s v="Annie Thurman"/>
    <n v="5860"/>
    <d v="2012-02-19T00:00:00"/>
    <d v="2012-02-21T00:00:00"/>
    <s v="February"/>
    <s v="2012"/>
    <n v="2"/>
    <b v="0"/>
    <s v="Not Specified"/>
    <n v="12"/>
    <n v="56.73"/>
    <n v="0.09"/>
    <x v="0"/>
    <n v="8.33"/>
    <n v="4.84"/>
    <n v="0.71"/>
    <s v="Alberta"/>
    <x v="4"/>
    <s v="Consumer"/>
    <x v="0"/>
    <x v="12"/>
  </r>
  <r>
    <s v="Annie Thurman"/>
    <n v="6117"/>
    <d v="2012-12-21T00:00:00"/>
    <d v="2012-12-22T00:00:00"/>
    <s v="December"/>
    <s v="2012"/>
    <n v="1"/>
    <b v="0"/>
    <s v="Critical"/>
    <n v="7"/>
    <n v="157.03"/>
    <n v="7.0000000000000007E-2"/>
    <x v="0"/>
    <n v="13.21"/>
    <n v="22.23"/>
    <n v="5.08"/>
    <s v="Alberta"/>
    <x v="4"/>
    <s v="Home Office"/>
    <x v="2"/>
    <x v="4"/>
  </r>
  <r>
    <s v="Georgia Rosenberg"/>
    <n v="7077"/>
    <d v="2011-12-21T00:00:00"/>
    <d v="2011-12-23T00:00:00"/>
    <s v="December"/>
    <s v="2011"/>
    <n v="2"/>
    <b v="0"/>
    <s v="High"/>
    <n v="14"/>
    <n v="304.52"/>
    <n v="0.04"/>
    <x v="0"/>
    <n v="25.34"/>
    <n v="21.78"/>
    <n v="5.94"/>
    <s v="Alberta"/>
    <x v="4"/>
    <s v="Consumer"/>
    <x v="0"/>
    <x v="1"/>
  </r>
  <r>
    <s v="Cari Sayre"/>
    <n v="7142"/>
    <d v="2011-07-21T00:00:00"/>
    <d v="2011-07-23T00:00:00"/>
    <s v="July"/>
    <s v="2011"/>
    <n v="2"/>
    <b v="0"/>
    <s v="Critical"/>
    <n v="36"/>
    <n v="132.86000000000001"/>
    <n v="0.06"/>
    <x v="0"/>
    <n v="57"/>
    <n v="3.69"/>
    <n v="0.5"/>
    <s v="Alberta"/>
    <x v="4"/>
    <s v="Corporate"/>
    <x v="0"/>
    <x v="11"/>
  </r>
  <r>
    <s v="Craig Carroll"/>
    <n v="7398"/>
    <d v="2009-06-01T00:00:00"/>
    <d v="2009-06-04T00:00:00"/>
    <s v="June"/>
    <s v="2009"/>
    <n v="3"/>
    <b v="0"/>
    <s v="Not Specified"/>
    <n v="6"/>
    <n v="55.77"/>
    <n v="0.04"/>
    <x v="0"/>
    <n v="-4.37"/>
    <n v="9.11"/>
    <n v="2.25"/>
    <s v="Alberta"/>
    <x v="4"/>
    <s v="Corporate"/>
    <x v="0"/>
    <x v="12"/>
  </r>
  <r>
    <s v="Craig Carroll"/>
    <n v="7398"/>
    <d v="2009-06-01T00:00:00"/>
    <d v="2009-06-03T00:00:00"/>
    <s v="June"/>
    <s v="2009"/>
    <n v="2"/>
    <b v="0"/>
    <s v="Not Specified"/>
    <n v="34"/>
    <n v="2181.44"/>
    <n v="7.0000000000000007E-2"/>
    <x v="0"/>
    <n v="-896.34"/>
    <n v="64.650000000000006"/>
    <n v="35"/>
    <s v="Alberta"/>
    <x v="4"/>
    <s v="Corporate"/>
    <x v="0"/>
    <x v="0"/>
  </r>
  <r>
    <s v="Georgia Rosenberg"/>
    <n v="7431"/>
    <d v="2009-05-01T00:00:00"/>
    <d v="2009-05-02T00:00:00"/>
    <s v="May"/>
    <s v="2009"/>
    <n v="1"/>
    <b v="0"/>
    <s v="Medium"/>
    <n v="33"/>
    <n v="78.81"/>
    <n v="0.03"/>
    <x v="0"/>
    <n v="-93.25"/>
    <n v="2.23"/>
    <n v="4.57"/>
    <s v="Alberta"/>
    <x v="4"/>
    <s v="Consumer"/>
    <x v="2"/>
    <x v="4"/>
  </r>
  <r>
    <s v="Craig Carroll"/>
    <n v="8005"/>
    <d v="2012-04-05T00:00:00"/>
    <d v="2012-04-07T00:00:00"/>
    <s v="April"/>
    <s v="2012"/>
    <n v="2"/>
    <b v="0"/>
    <s v="Critical"/>
    <n v="24"/>
    <n v="790.63"/>
    <n v="0.1"/>
    <x v="0"/>
    <n v="52.32"/>
    <n v="34.54"/>
    <n v="14.72"/>
    <s v="Alberta"/>
    <x v="4"/>
    <s v="Small Business"/>
    <x v="0"/>
    <x v="2"/>
  </r>
  <r>
    <s v="Cari Sayre"/>
    <n v="8165"/>
    <d v="2009-10-15T00:00:00"/>
    <d v="2009-10-24T00:00:00"/>
    <s v="October"/>
    <s v="2009"/>
    <n v="9"/>
    <b v="0"/>
    <s v="low"/>
    <n v="35"/>
    <n v="183.45"/>
    <n v="0.01"/>
    <x v="0"/>
    <n v="-149.66"/>
    <n v="4.9800000000000004"/>
    <n v="7.44"/>
    <s v="Alberta"/>
    <x v="4"/>
    <s v="Corporate"/>
    <x v="0"/>
    <x v="5"/>
  </r>
  <r>
    <s v="Georgia Rosenberg"/>
    <n v="8902"/>
    <d v="2011-06-19T00:00:00"/>
    <d v="2011-06-21T00:00:00"/>
    <s v="June"/>
    <s v="2011"/>
    <n v="2"/>
    <b v="0"/>
    <s v="High"/>
    <n v="27"/>
    <n v="180.46"/>
    <n v="0.05"/>
    <x v="0"/>
    <n v="-57.62"/>
    <n v="6.48"/>
    <n v="5.94"/>
    <s v="Alberta"/>
    <x v="4"/>
    <s v="Consumer"/>
    <x v="0"/>
    <x v="5"/>
  </r>
  <r>
    <s v="Daniel Lacy"/>
    <n v="9187"/>
    <d v="2009-08-21T00:00:00"/>
    <d v="2009-08-22T00:00:00"/>
    <s v="August"/>
    <s v="2009"/>
    <n v="1"/>
    <b v="0"/>
    <s v="High"/>
    <n v="40"/>
    <n v="174.64"/>
    <n v="0.04"/>
    <x v="0"/>
    <n v="-143.22999999999999"/>
    <n v="4.37"/>
    <n v="5.15"/>
    <s v="Alberta"/>
    <x v="4"/>
    <s v="Small Business"/>
    <x v="0"/>
    <x v="1"/>
  </r>
  <r>
    <s v="Daniel Lacy"/>
    <n v="9187"/>
    <d v="2009-08-21T00:00:00"/>
    <d v="2009-08-23T00:00:00"/>
    <s v="August"/>
    <s v="2009"/>
    <n v="2"/>
    <b v="0"/>
    <s v="High"/>
    <n v="8"/>
    <n v="994.22799999999995"/>
    <n v="0.09"/>
    <x v="0"/>
    <n v="-446.58"/>
    <n v="155.99"/>
    <n v="8.99"/>
    <s v="Alberta"/>
    <x v="4"/>
    <s v="Small Business"/>
    <x v="1"/>
    <x v="3"/>
  </r>
  <r>
    <s v="Craig Leslie"/>
    <n v="9219"/>
    <d v="2009-09-28T00:00:00"/>
    <d v="2009-10-03T00:00:00"/>
    <s v="October"/>
    <s v="2009"/>
    <n v="5"/>
    <b v="0"/>
    <s v="low"/>
    <n v="24"/>
    <n v="1239.81"/>
    <n v="0.04"/>
    <x v="0"/>
    <n v="-13.28"/>
    <n v="50.98"/>
    <n v="6.5"/>
    <s v="Alberta"/>
    <x v="4"/>
    <s v="Consumer"/>
    <x v="1"/>
    <x v="7"/>
  </r>
  <r>
    <s v="Craig Leslie"/>
    <n v="9219"/>
    <d v="2009-09-28T00:00:00"/>
    <d v="2009-09-30T00:00:00"/>
    <s v="September"/>
    <s v="2009"/>
    <n v="2"/>
    <b v="0"/>
    <s v="low"/>
    <n v="41"/>
    <n v="273.32"/>
    <n v="0.02"/>
    <x v="0"/>
    <n v="-48.68"/>
    <n v="6.48"/>
    <n v="5.14"/>
    <s v="Alberta"/>
    <x v="4"/>
    <s v="Consumer"/>
    <x v="0"/>
    <x v="5"/>
  </r>
  <r>
    <s v="Emily Grady"/>
    <n v="9573"/>
    <d v="2012-06-13T00:00:00"/>
    <d v="2012-06-14T00:00:00"/>
    <s v="June"/>
    <s v="2012"/>
    <n v="1"/>
    <b v="0"/>
    <s v="Medium"/>
    <n v="21"/>
    <n v="146.25"/>
    <n v="0.01"/>
    <x v="2"/>
    <n v="60.12"/>
    <n v="6.35"/>
    <n v="1.02"/>
    <s v="Alberta"/>
    <x v="4"/>
    <s v="Home Office"/>
    <x v="0"/>
    <x v="5"/>
  </r>
  <r>
    <s v="Larry Tron"/>
    <n v="9762"/>
    <d v="2009-01-03T00:00:00"/>
    <d v="2009-01-04T00:00:00"/>
    <s v="January"/>
    <s v="2009"/>
    <n v="1"/>
    <b v="0"/>
    <s v="High"/>
    <n v="12"/>
    <n v="262.76"/>
    <n v="0.05"/>
    <x v="0"/>
    <n v="-146.05000000000001"/>
    <n v="20.98"/>
    <n v="21.2"/>
    <s v="Alberta"/>
    <x v="4"/>
    <s v="Home Office"/>
    <x v="2"/>
    <x v="4"/>
  </r>
  <r>
    <s v="Emily Grady"/>
    <n v="10663"/>
    <d v="2009-05-23T00:00:00"/>
    <d v="2009-05-23T00:00:00"/>
    <s v="May"/>
    <s v="2009"/>
    <n v="0"/>
    <s v="FREE DELIVERY"/>
    <s v="High"/>
    <n v="40"/>
    <n v="104.39"/>
    <n v="7.0000000000000007E-2"/>
    <x v="0"/>
    <n v="38.450000000000003"/>
    <n v="2.61"/>
    <n v="0.5"/>
    <s v="Alberta"/>
    <x v="4"/>
    <s v="Home Office"/>
    <x v="0"/>
    <x v="11"/>
  </r>
  <r>
    <s v="Alice McCarthy"/>
    <n v="10917"/>
    <d v="2012-02-10T00:00:00"/>
    <d v="2012-02-12T00:00:00"/>
    <s v="February"/>
    <s v="2012"/>
    <n v="2"/>
    <b v="0"/>
    <s v="Critical"/>
    <n v="14"/>
    <n v="1281.3579999999999"/>
    <n v="0.09"/>
    <x v="2"/>
    <n v="-90.12"/>
    <n v="115.99"/>
    <n v="5.99"/>
    <s v="Alberta"/>
    <x v="4"/>
    <s v="Corporate"/>
    <x v="1"/>
    <x v="3"/>
  </r>
  <r>
    <s v="Brian DeCherney"/>
    <n v="11648"/>
    <d v="2011-04-09T00:00:00"/>
    <d v="2011-04-16T00:00:00"/>
    <s v="April"/>
    <s v="2011"/>
    <n v="7"/>
    <b v="0"/>
    <s v="low"/>
    <n v="1"/>
    <n v="32.51"/>
    <n v="0.1"/>
    <x v="0"/>
    <n v="-90.94"/>
    <n v="35.409999999999997"/>
    <n v="1.99"/>
    <s v="Alberta"/>
    <x v="4"/>
    <s v="Corporate"/>
    <x v="1"/>
    <x v="7"/>
  </r>
  <r>
    <s v="Brian DeCherney"/>
    <n v="11648"/>
    <d v="2011-04-09T00:00:00"/>
    <d v="2011-04-09T00:00:00"/>
    <s v="April"/>
    <s v="2011"/>
    <n v="0"/>
    <s v="FREE DELIVERY"/>
    <s v="low"/>
    <n v="33"/>
    <n v="570.51"/>
    <n v="0"/>
    <x v="0"/>
    <n v="-142.75"/>
    <n v="16.739999999999998"/>
    <n v="7.04"/>
    <s v="Alberta"/>
    <x v="4"/>
    <s v="Corporate"/>
    <x v="0"/>
    <x v="0"/>
  </r>
  <r>
    <s v="Ann Steele"/>
    <n v="11972"/>
    <d v="2009-01-03T00:00:00"/>
    <d v="2009-01-05T00:00:00"/>
    <s v="January"/>
    <s v="2009"/>
    <n v="2"/>
    <b v="0"/>
    <s v="Not Specified"/>
    <n v="4"/>
    <n v="896.49"/>
    <n v="0"/>
    <x v="1"/>
    <n v="-452.27"/>
    <n v="213.45"/>
    <n v="14.7"/>
    <s v="Alberta"/>
    <x v="4"/>
    <s v="Corporate"/>
    <x v="1"/>
    <x v="16"/>
  </r>
  <r>
    <s v="Annie Thurman"/>
    <n v="12641"/>
    <d v="2011-02-22T00:00:00"/>
    <d v="2011-02-28T00:00:00"/>
    <s v="February"/>
    <s v="2011"/>
    <n v="6"/>
    <b v="0"/>
    <s v="low"/>
    <n v="2"/>
    <n v="107.12"/>
    <n v="0.08"/>
    <x v="0"/>
    <n v="-54.87"/>
    <n v="55.98"/>
    <n v="4.8600000000000003"/>
    <s v="Alberta"/>
    <x v="4"/>
    <s v="Home Office"/>
    <x v="0"/>
    <x v="5"/>
  </r>
  <r>
    <s v="Annie Thurman"/>
    <n v="12641"/>
    <d v="2011-02-22T00:00:00"/>
    <d v="2011-02-26T00:00:00"/>
    <s v="February"/>
    <s v="2011"/>
    <n v="4"/>
    <b v="0"/>
    <s v="low"/>
    <n v="25"/>
    <n v="676.24"/>
    <n v="0.05"/>
    <x v="0"/>
    <n v="219.78"/>
    <n v="26.38"/>
    <n v="5.86"/>
    <s v="Alberta"/>
    <x v="4"/>
    <s v="Home Office"/>
    <x v="0"/>
    <x v="5"/>
  </r>
  <r>
    <s v="Annie Thurman"/>
    <n v="12641"/>
    <d v="2011-02-22T00:00:00"/>
    <d v="2011-02-26T00:00:00"/>
    <s v="February"/>
    <s v="2011"/>
    <n v="4"/>
    <b v="0"/>
    <s v="low"/>
    <n v="24"/>
    <n v="3668.6"/>
    <n v="7.0000000000000007E-2"/>
    <x v="0"/>
    <n v="993.15"/>
    <n v="155.06"/>
    <n v="7.07"/>
    <s v="Alberta"/>
    <x v="4"/>
    <s v="Home Office"/>
    <x v="0"/>
    <x v="0"/>
  </r>
  <r>
    <s v="Annie Thurman"/>
    <n v="14018"/>
    <d v="2010-06-06T00:00:00"/>
    <d v="2010-06-06T00:00:00"/>
    <s v="June"/>
    <s v="2010"/>
    <n v="0"/>
    <s v="FREE DELIVERY"/>
    <s v="High"/>
    <n v="30"/>
    <n v="160.68"/>
    <n v="0.08"/>
    <x v="2"/>
    <n v="77.75"/>
    <n v="4.9800000000000004"/>
    <n v="0.49"/>
    <s v="Alberta"/>
    <x v="4"/>
    <s v="Consumer"/>
    <x v="0"/>
    <x v="11"/>
  </r>
  <r>
    <s v="Cari Sayre"/>
    <n v="14916"/>
    <d v="2009-02-27T00:00:00"/>
    <d v="2009-03-01T00:00:00"/>
    <s v="March"/>
    <s v="2009"/>
    <n v="2"/>
    <b v="0"/>
    <s v="low"/>
    <n v="16"/>
    <n v="1685.941"/>
    <n v="7.0000000000000007E-2"/>
    <x v="2"/>
    <n v="21.02"/>
    <n v="125.99"/>
    <n v="8.8000000000000007"/>
    <s v="Alberta"/>
    <x v="4"/>
    <s v="Corporate"/>
    <x v="1"/>
    <x v="3"/>
  </r>
  <r>
    <s v="Cari Sayre"/>
    <n v="15300"/>
    <d v="2011-02-08T00:00:00"/>
    <d v="2011-02-10T00:00:00"/>
    <s v="February"/>
    <s v="2011"/>
    <n v="2"/>
    <b v="0"/>
    <s v="High"/>
    <n v="42"/>
    <n v="229.88"/>
    <n v="0.05"/>
    <x v="2"/>
    <n v="-75.25"/>
    <n v="5.28"/>
    <n v="5.0599999999999996"/>
    <s v="Alberta"/>
    <x v="4"/>
    <s v="Home Office"/>
    <x v="0"/>
    <x v="5"/>
  </r>
  <r>
    <s v="Larry Tron"/>
    <n v="15425"/>
    <d v="2011-07-25T00:00:00"/>
    <d v="2011-07-29T00:00:00"/>
    <s v="July"/>
    <s v="2011"/>
    <n v="4"/>
    <b v="0"/>
    <s v="low"/>
    <n v="29"/>
    <n v="2896.14"/>
    <n v="0.08"/>
    <x v="2"/>
    <n v="366.63"/>
    <n v="99.99"/>
    <n v="19.989999999999998"/>
    <s v="Alberta"/>
    <x v="4"/>
    <s v="Home Office"/>
    <x v="1"/>
    <x v="7"/>
  </r>
  <r>
    <s v="Frank Merwin"/>
    <n v="16390"/>
    <d v="2012-03-24T00:00:00"/>
    <d v="2012-03-26T00:00:00"/>
    <s v="March"/>
    <s v="2012"/>
    <n v="2"/>
    <b v="0"/>
    <s v="Medium"/>
    <n v="8"/>
    <n v="86.38"/>
    <n v="0.1"/>
    <x v="0"/>
    <n v="-12.61"/>
    <n v="10.98"/>
    <n v="3.37"/>
    <s v="Alberta"/>
    <x v="4"/>
    <s v="Consumer"/>
    <x v="0"/>
    <x v="15"/>
  </r>
  <r>
    <s v="Alice McCarthy"/>
    <n v="16805"/>
    <d v="2011-12-30T00:00:00"/>
    <d v="2012-01-01T00:00:00"/>
    <s v="January"/>
    <s v="2012"/>
    <n v="2"/>
    <b v="0"/>
    <s v="low"/>
    <n v="29"/>
    <n v="852.75"/>
    <n v="0.08"/>
    <x v="0"/>
    <n v="358.73"/>
    <n v="30.44"/>
    <n v="1.49"/>
    <s v="Alberta"/>
    <x v="4"/>
    <s v="Corporate"/>
    <x v="0"/>
    <x v="2"/>
  </r>
  <r>
    <s v="Alice McCarthy"/>
    <n v="16805"/>
    <d v="2011-12-30T00:00:00"/>
    <d v="2012-01-01T00:00:00"/>
    <s v="January"/>
    <s v="2012"/>
    <n v="2"/>
    <b v="0"/>
    <s v="low"/>
    <n v="26"/>
    <n v="172.33"/>
    <n v="0.04"/>
    <x v="0"/>
    <n v="-52.21"/>
    <n v="6.48"/>
    <n v="5.74"/>
    <s v="Alberta"/>
    <x v="4"/>
    <s v="Corporate"/>
    <x v="0"/>
    <x v="5"/>
  </r>
  <r>
    <s v="Cari Sayre"/>
    <n v="17155"/>
    <d v="2009-01-28T00:00:00"/>
    <d v="2009-01-29T00:00:00"/>
    <s v="January"/>
    <s v="2009"/>
    <n v="1"/>
    <b v="0"/>
    <s v="Medium"/>
    <n v="36"/>
    <n v="267.52999999999997"/>
    <n v="0"/>
    <x v="2"/>
    <n v="85.17"/>
    <n v="6.88"/>
    <n v="2"/>
    <s v="Alberta"/>
    <x v="4"/>
    <s v="Home Office"/>
    <x v="0"/>
    <x v="5"/>
  </r>
  <r>
    <s v="Cari Sayre"/>
    <n v="17155"/>
    <d v="2009-01-28T00:00:00"/>
    <d v="2009-01-28T00:00:00"/>
    <s v="January"/>
    <s v="2009"/>
    <n v="0"/>
    <s v="FREE DELIVERY"/>
    <s v="Medium"/>
    <n v="31"/>
    <n v="1065.26"/>
    <n v="0.03"/>
    <x v="2"/>
    <n v="-900.27"/>
    <n v="32.479999999999997"/>
    <n v="35"/>
    <s v="Alberta"/>
    <x v="4"/>
    <s v="Home Office"/>
    <x v="0"/>
    <x v="0"/>
  </r>
  <r>
    <s v="Larry Tron"/>
    <n v="18496"/>
    <d v="2009-05-15T00:00:00"/>
    <d v="2009-05-16T00:00:00"/>
    <s v="May"/>
    <s v="2009"/>
    <n v="1"/>
    <b v="0"/>
    <s v="High"/>
    <n v="30"/>
    <n v="991.01"/>
    <n v="0.01"/>
    <x v="0"/>
    <n v="46.29"/>
    <n v="30.98"/>
    <n v="6.5"/>
    <s v="Alberta"/>
    <x v="4"/>
    <s v="Corporate"/>
    <x v="1"/>
    <x v="7"/>
  </r>
  <r>
    <s v="Larry Tron"/>
    <n v="18496"/>
    <d v="2009-05-15T00:00:00"/>
    <d v="2009-05-18T00:00:00"/>
    <s v="May"/>
    <s v="2009"/>
    <n v="3"/>
    <b v="0"/>
    <s v="High"/>
    <n v="29"/>
    <n v="1267.42"/>
    <n v="0.01"/>
    <x v="0"/>
    <n v="177.79"/>
    <n v="40.99"/>
    <n v="19.989999999999998"/>
    <s v="Alberta"/>
    <x v="4"/>
    <s v="Corporate"/>
    <x v="0"/>
    <x v="5"/>
  </r>
  <r>
    <s v="Emily Grady"/>
    <n v="18688"/>
    <d v="2011-03-05T00:00:00"/>
    <d v="2011-03-07T00:00:00"/>
    <s v="March"/>
    <s v="2011"/>
    <n v="2"/>
    <b v="0"/>
    <s v="Not Specified"/>
    <n v="49"/>
    <n v="14346.73"/>
    <n v="0.04"/>
    <x v="0"/>
    <n v="5762.52"/>
    <n v="304.99"/>
    <n v="19.989999999999998"/>
    <s v="Alberta"/>
    <x v="4"/>
    <s v="Home Office"/>
    <x v="0"/>
    <x v="2"/>
  </r>
  <r>
    <s v="Emily Grady"/>
    <n v="18688"/>
    <d v="2011-03-05T00:00:00"/>
    <d v="2011-03-07T00:00:00"/>
    <s v="March"/>
    <s v="2011"/>
    <n v="2"/>
    <b v="0"/>
    <s v="Not Specified"/>
    <n v="15"/>
    <n v="40.340000000000003"/>
    <n v="0.09"/>
    <x v="0"/>
    <n v="10.59"/>
    <n v="2.89"/>
    <n v="0.5"/>
    <s v="Alberta"/>
    <x v="4"/>
    <s v="Home Office"/>
    <x v="0"/>
    <x v="11"/>
  </r>
  <r>
    <s v="Emily Grady"/>
    <n v="18688"/>
    <d v="2011-03-05T00:00:00"/>
    <d v="2011-03-06T00:00:00"/>
    <s v="March"/>
    <s v="2011"/>
    <n v="1"/>
    <b v="0"/>
    <s v="Not Specified"/>
    <n v="41"/>
    <n v="3951.6754999999998"/>
    <n v="0.1"/>
    <x v="0"/>
    <n v="812.24"/>
    <n v="125.99"/>
    <n v="4.2"/>
    <s v="Alberta"/>
    <x v="4"/>
    <s v="Home Office"/>
    <x v="1"/>
    <x v="3"/>
  </r>
  <r>
    <s v="Ann Steele"/>
    <n v="19140"/>
    <d v="2009-09-30T00:00:00"/>
    <d v="2009-10-01T00:00:00"/>
    <s v="October"/>
    <s v="2009"/>
    <n v="1"/>
    <b v="0"/>
    <s v="Medium"/>
    <n v="47"/>
    <n v="314"/>
    <n v="7.0000000000000007E-2"/>
    <x v="0"/>
    <n v="-66.040000000000006"/>
    <n v="6.54"/>
    <n v="5.27"/>
    <s v="Alberta"/>
    <x v="4"/>
    <s v="Corporate"/>
    <x v="0"/>
    <x v="2"/>
  </r>
  <r>
    <s v="Ann Steele"/>
    <n v="19140"/>
    <d v="2009-09-30T00:00:00"/>
    <d v="2009-10-01T00:00:00"/>
    <s v="October"/>
    <s v="2009"/>
    <n v="1"/>
    <b v="0"/>
    <s v="Medium"/>
    <n v="50"/>
    <n v="155.54"/>
    <n v="0.09"/>
    <x v="0"/>
    <n v="15.66"/>
    <n v="3.29"/>
    <n v="1.35"/>
    <s v="Alberta"/>
    <x v="4"/>
    <s v="Corporate"/>
    <x v="0"/>
    <x v="6"/>
  </r>
  <r>
    <s v="Frank Merwin"/>
    <n v="19175"/>
    <d v="2009-08-19T00:00:00"/>
    <d v="2009-08-26T00:00:00"/>
    <s v="August"/>
    <s v="2009"/>
    <n v="7"/>
    <b v="0"/>
    <s v="low"/>
    <n v="19"/>
    <n v="1133.4494999999999"/>
    <n v="0.01"/>
    <x v="0"/>
    <n v="169.16"/>
    <n v="65.989999999999995"/>
    <n v="5.31"/>
    <s v="Alberta"/>
    <x v="4"/>
    <s v="Consumer"/>
    <x v="1"/>
    <x v="3"/>
  </r>
  <r>
    <s v="Alice McCarthy"/>
    <n v="19457"/>
    <d v="2009-07-12T00:00:00"/>
    <d v="2009-07-13T00:00:00"/>
    <s v="July"/>
    <s v="2009"/>
    <n v="1"/>
    <b v="0"/>
    <s v="High"/>
    <n v="34"/>
    <n v="203.49"/>
    <n v="0.05"/>
    <x v="0"/>
    <n v="90.35"/>
    <n v="6.3"/>
    <n v="0.5"/>
    <s v="Alberta"/>
    <x v="4"/>
    <s v="Corporate"/>
    <x v="0"/>
    <x v="11"/>
  </r>
  <r>
    <s v="Alice McCarthy"/>
    <n v="19457"/>
    <d v="2009-07-12T00:00:00"/>
    <d v="2009-07-14T00:00:00"/>
    <s v="July"/>
    <s v="2009"/>
    <n v="2"/>
    <b v="0"/>
    <s v="High"/>
    <n v="33"/>
    <n v="5638.7979999999998"/>
    <n v="0.09"/>
    <x v="2"/>
    <n v="1406.05"/>
    <n v="205.99"/>
    <n v="3"/>
    <s v="Alberta"/>
    <x v="4"/>
    <s v="Corporate"/>
    <x v="1"/>
    <x v="3"/>
  </r>
  <r>
    <s v="Harold Pawlan"/>
    <n v="19745"/>
    <d v="2012-12-18T00:00:00"/>
    <d v="2012-12-19T00:00:00"/>
    <s v="December"/>
    <s v="2012"/>
    <n v="1"/>
    <b v="0"/>
    <s v="High"/>
    <n v="25"/>
    <n v="1071.77"/>
    <n v="0.09"/>
    <x v="0"/>
    <n v="262.07"/>
    <n v="45.98"/>
    <n v="4.8"/>
    <s v="Alberta"/>
    <x v="4"/>
    <s v="Small Business"/>
    <x v="2"/>
    <x v="4"/>
  </r>
  <r>
    <s v="Harold Pawlan"/>
    <n v="19745"/>
    <d v="2012-12-18T00:00:00"/>
    <d v="2012-12-19T00:00:00"/>
    <s v="December"/>
    <s v="2012"/>
    <n v="1"/>
    <b v="0"/>
    <s v="High"/>
    <n v="29"/>
    <n v="8635.61"/>
    <n v="0.03"/>
    <x v="0"/>
    <n v="2733.04"/>
    <n v="300.97000000000003"/>
    <n v="7.18"/>
    <s v="Alberta"/>
    <x v="4"/>
    <s v="Small Business"/>
    <x v="1"/>
    <x v="7"/>
  </r>
  <r>
    <s v="Harold Pawlan"/>
    <n v="19745"/>
    <d v="2012-12-18T00:00:00"/>
    <d v="2012-12-20T00:00:00"/>
    <s v="December"/>
    <s v="2012"/>
    <n v="2"/>
    <b v="0"/>
    <s v="High"/>
    <n v="2"/>
    <n v="63.96"/>
    <n v="0"/>
    <x v="0"/>
    <n v="-119.36"/>
    <n v="29.89"/>
    <n v="1.99"/>
    <s v="Alberta"/>
    <x v="4"/>
    <s v="Small Business"/>
    <x v="1"/>
    <x v="7"/>
  </r>
  <r>
    <s v="Harold Pawlan"/>
    <n v="19745"/>
    <d v="2012-12-18T00:00:00"/>
    <d v="2012-12-19T00:00:00"/>
    <s v="December"/>
    <s v="2012"/>
    <n v="1"/>
    <b v="0"/>
    <s v="High"/>
    <n v="50"/>
    <n v="833"/>
    <n v="0"/>
    <x v="0"/>
    <n v="436.53"/>
    <n v="15.57"/>
    <n v="1.39"/>
    <s v="Alberta"/>
    <x v="4"/>
    <s v="Small Business"/>
    <x v="0"/>
    <x v="8"/>
  </r>
  <r>
    <s v="Frank Merwin"/>
    <n v="20741"/>
    <d v="2010-10-30T00:00:00"/>
    <d v="2010-11-06T00:00:00"/>
    <s v="November"/>
    <s v="2010"/>
    <n v="7"/>
    <b v="0"/>
    <s v="low"/>
    <n v="43"/>
    <n v="1711.02"/>
    <n v="0.1"/>
    <x v="0"/>
    <n v="139.63"/>
    <n v="43.98"/>
    <n v="8.99"/>
    <s v="Alberta"/>
    <x v="4"/>
    <s v="Corporate"/>
    <x v="0"/>
    <x v="12"/>
  </r>
  <r>
    <s v="Emily Grady"/>
    <n v="23746"/>
    <d v="2010-12-15T00:00:00"/>
    <d v="2010-12-16T00:00:00"/>
    <s v="December"/>
    <s v="2010"/>
    <n v="1"/>
    <b v="0"/>
    <s v="High"/>
    <n v="10"/>
    <n v="408.23"/>
    <n v="0.06"/>
    <x v="0"/>
    <n v="52.38"/>
    <n v="40.97"/>
    <n v="1.99"/>
    <s v="Alberta"/>
    <x v="4"/>
    <s v="Home Office"/>
    <x v="1"/>
    <x v="7"/>
  </r>
  <r>
    <s v="Annie Thurman"/>
    <n v="24705"/>
    <d v="2011-09-15T00:00:00"/>
    <d v="2011-09-17T00:00:00"/>
    <s v="September"/>
    <s v="2011"/>
    <n v="2"/>
    <b v="0"/>
    <s v="Critical"/>
    <n v="34"/>
    <n v="260.51"/>
    <n v="0.03"/>
    <x v="0"/>
    <n v="-127.52"/>
    <n v="7.3"/>
    <n v="7.72"/>
    <s v="Alberta"/>
    <x v="4"/>
    <s v="Consumer"/>
    <x v="0"/>
    <x v="2"/>
  </r>
  <r>
    <s v="Annie Thurman"/>
    <n v="24705"/>
    <d v="2011-09-15T00:00:00"/>
    <d v="2011-09-17T00:00:00"/>
    <s v="September"/>
    <s v="2011"/>
    <n v="2"/>
    <b v="0"/>
    <s v="Critical"/>
    <n v="15"/>
    <n v="466.28"/>
    <n v="0"/>
    <x v="0"/>
    <n v="92.7"/>
    <n v="29.89"/>
    <n v="1.99"/>
    <s v="Alberta"/>
    <x v="4"/>
    <s v="Consumer"/>
    <x v="1"/>
    <x v="7"/>
  </r>
  <r>
    <s v="Anthony Jacobs"/>
    <n v="25028"/>
    <d v="2011-01-05T00:00:00"/>
    <d v="2011-01-06T00:00:00"/>
    <s v="January"/>
    <s v="2011"/>
    <n v="1"/>
    <b v="0"/>
    <s v="Critical"/>
    <n v="5"/>
    <n v="477.39"/>
    <n v="0.02"/>
    <x v="1"/>
    <n v="-211.36"/>
    <n v="81.94"/>
    <n v="55.81"/>
    <s v="Alberta"/>
    <x v="4"/>
    <s v="Home Office"/>
    <x v="2"/>
    <x v="9"/>
  </r>
  <r>
    <s v="Anthony Jacobs"/>
    <n v="25028"/>
    <d v="2011-01-05T00:00:00"/>
    <d v="2011-01-07T00:00:00"/>
    <s v="January"/>
    <s v="2011"/>
    <n v="2"/>
    <b v="0"/>
    <s v="Critical"/>
    <n v="14"/>
    <n v="552.08000000000004"/>
    <n v="0"/>
    <x v="2"/>
    <n v="203.24"/>
    <n v="37.94"/>
    <n v="5.08"/>
    <s v="Alberta"/>
    <x v="4"/>
    <s v="Home Office"/>
    <x v="0"/>
    <x v="5"/>
  </r>
  <r>
    <s v="Emily Grady"/>
    <n v="25063"/>
    <d v="2009-06-29T00:00:00"/>
    <d v="2009-06-29T00:00:00"/>
    <s v="June"/>
    <s v="2009"/>
    <n v="0"/>
    <s v="FREE DELIVERY"/>
    <s v="Not Specified"/>
    <n v="24"/>
    <n v="711.875"/>
    <n v="0.04"/>
    <x v="0"/>
    <n v="217.33"/>
    <n v="35.99"/>
    <n v="3.3"/>
    <s v="Alberta"/>
    <x v="4"/>
    <s v="Home Office"/>
    <x v="1"/>
    <x v="3"/>
  </r>
  <r>
    <s v="Katrina Edelman"/>
    <n v="25412"/>
    <d v="2011-06-06T00:00:00"/>
    <d v="2011-06-08T00:00:00"/>
    <s v="June"/>
    <s v="2011"/>
    <n v="2"/>
    <b v="0"/>
    <s v="Not Specified"/>
    <n v="18"/>
    <n v="129.77000000000001"/>
    <n v="0.01"/>
    <x v="0"/>
    <n v="-99.42"/>
    <n v="6.48"/>
    <n v="9.68"/>
    <s v="Alberta"/>
    <x v="4"/>
    <s v="Corporate"/>
    <x v="0"/>
    <x v="5"/>
  </r>
  <r>
    <s v="Larry Tron"/>
    <n v="26627"/>
    <d v="2009-10-30T00:00:00"/>
    <d v="2009-10-30T00:00:00"/>
    <s v="October"/>
    <s v="2009"/>
    <n v="0"/>
    <s v="FREE DELIVERY"/>
    <s v="Medium"/>
    <n v="25"/>
    <n v="38.369999999999997"/>
    <n v="0.1"/>
    <x v="0"/>
    <n v="-13.88"/>
    <n v="1.6"/>
    <n v="1.29"/>
    <s v="Alberta"/>
    <x v="4"/>
    <s v="Home Office"/>
    <x v="0"/>
    <x v="12"/>
  </r>
  <r>
    <s v="Bruce Money"/>
    <n v="26947"/>
    <d v="2010-06-04T00:00:00"/>
    <d v="2010-06-07T00:00:00"/>
    <s v="June"/>
    <s v="2010"/>
    <n v="3"/>
    <b v="0"/>
    <s v="High"/>
    <n v="4"/>
    <n v="467.15"/>
    <n v="0.01"/>
    <x v="1"/>
    <n v="-212.34"/>
    <n v="100.8"/>
    <n v="60"/>
    <s v="Alberta"/>
    <x v="4"/>
    <s v="Corporate"/>
    <x v="2"/>
    <x v="10"/>
  </r>
  <r>
    <s v="Cari Sayre"/>
    <n v="27138"/>
    <d v="2012-05-30T00:00:00"/>
    <d v="2012-06-01T00:00:00"/>
    <s v="June"/>
    <s v="2012"/>
    <n v="2"/>
    <b v="0"/>
    <s v="High"/>
    <n v="31"/>
    <n v="2976.21"/>
    <n v="7.0000000000000007E-2"/>
    <x v="1"/>
    <n v="-277.63"/>
    <n v="100.98"/>
    <n v="35.840000000000003"/>
    <s v="Alberta"/>
    <x v="4"/>
    <s v="Home Office"/>
    <x v="2"/>
    <x v="9"/>
  </r>
  <r>
    <s v="Cari Sayre"/>
    <n v="27138"/>
    <d v="2012-05-30T00:00:00"/>
    <d v="2012-06-01T00:00:00"/>
    <s v="June"/>
    <s v="2012"/>
    <n v="2"/>
    <b v="0"/>
    <s v="High"/>
    <n v="37"/>
    <n v="1894.1655000000001"/>
    <n v="0.1"/>
    <x v="0"/>
    <n v="134.72999999999999"/>
    <n v="65.989999999999995"/>
    <n v="8.99"/>
    <s v="Alberta"/>
    <x v="4"/>
    <s v="Home Office"/>
    <x v="1"/>
    <x v="3"/>
  </r>
  <r>
    <s v="Bruce Money"/>
    <n v="27939"/>
    <d v="2012-04-10T00:00:00"/>
    <d v="2012-04-12T00:00:00"/>
    <s v="April"/>
    <s v="2012"/>
    <n v="2"/>
    <b v="0"/>
    <s v="Medium"/>
    <n v="8"/>
    <n v="60.17"/>
    <n v="0"/>
    <x v="0"/>
    <n v="-18.239999999999998"/>
    <n v="6.68"/>
    <n v="5.66"/>
    <s v="Alberta"/>
    <x v="4"/>
    <s v="Corporate"/>
    <x v="0"/>
    <x v="5"/>
  </r>
  <r>
    <s v="Annie Thurman"/>
    <n v="28544"/>
    <d v="2012-08-28T00:00:00"/>
    <d v="2012-08-29T00:00:00"/>
    <s v="August"/>
    <s v="2012"/>
    <n v="1"/>
    <b v="0"/>
    <s v="Critical"/>
    <n v="24"/>
    <n v="68.5"/>
    <n v="7.0000000000000007E-2"/>
    <x v="0"/>
    <n v="2.69"/>
    <n v="2.78"/>
    <n v="1.49"/>
    <s v="Alberta"/>
    <x v="4"/>
    <s v="Consumer"/>
    <x v="0"/>
    <x v="2"/>
  </r>
  <r>
    <s v="Brian DeCherney"/>
    <n v="30343"/>
    <d v="2012-05-21T00:00:00"/>
    <d v="2012-05-22T00:00:00"/>
    <s v="May"/>
    <s v="2012"/>
    <n v="1"/>
    <b v="0"/>
    <s v="Critical"/>
    <n v="48"/>
    <n v="1556.42"/>
    <n v="0"/>
    <x v="0"/>
    <n v="-60.98"/>
    <n v="30.42"/>
    <n v="8.65"/>
    <s v="Alberta"/>
    <x v="4"/>
    <s v="Corporate"/>
    <x v="1"/>
    <x v="7"/>
  </r>
  <r>
    <s v="Brian DeCherney"/>
    <n v="30343"/>
    <d v="2012-05-21T00:00:00"/>
    <d v="2012-05-23T00:00:00"/>
    <s v="May"/>
    <s v="2012"/>
    <n v="2"/>
    <b v="0"/>
    <s v="Critical"/>
    <n v="28"/>
    <n v="130.28"/>
    <n v="0.08"/>
    <x v="0"/>
    <n v="56.97"/>
    <n v="4.91"/>
    <n v="0.5"/>
    <s v="Alberta"/>
    <x v="4"/>
    <s v="Corporate"/>
    <x v="0"/>
    <x v="11"/>
  </r>
  <r>
    <s v="Emily Grady"/>
    <n v="30403"/>
    <d v="2012-07-10T00:00:00"/>
    <d v="2012-07-12T00:00:00"/>
    <s v="July"/>
    <s v="2012"/>
    <n v="2"/>
    <b v="0"/>
    <s v="High"/>
    <n v="41"/>
    <n v="305.01"/>
    <n v="0.05"/>
    <x v="2"/>
    <n v="-160.82"/>
    <n v="7.3"/>
    <n v="7.72"/>
    <s v="Alberta"/>
    <x v="4"/>
    <s v="Home Office"/>
    <x v="0"/>
    <x v="2"/>
  </r>
  <r>
    <s v="Emily Grady"/>
    <n v="30403"/>
    <d v="2012-07-10T00:00:00"/>
    <d v="2012-07-11T00:00:00"/>
    <s v="July"/>
    <s v="2012"/>
    <n v="1"/>
    <b v="0"/>
    <s v="High"/>
    <n v="24"/>
    <n v="3583.52"/>
    <n v="0.09"/>
    <x v="0"/>
    <n v="221.71"/>
    <n v="161.55000000000001"/>
    <n v="19.989999999999998"/>
    <s v="Alberta"/>
    <x v="4"/>
    <s v="Home Office"/>
    <x v="0"/>
    <x v="0"/>
  </r>
  <r>
    <s v="Harold Pawlan"/>
    <n v="31844"/>
    <d v="2011-07-02T00:00:00"/>
    <d v="2011-07-02T00:00:00"/>
    <s v="July"/>
    <s v="2011"/>
    <n v="0"/>
    <s v="FREE DELIVERY"/>
    <s v="Not Specified"/>
    <n v="14"/>
    <n v="2085.9299999999998"/>
    <n v="0.09"/>
    <x v="1"/>
    <n v="-517.73"/>
    <n v="150.97999999999999"/>
    <n v="66.27"/>
    <s v="Alberta"/>
    <x v="4"/>
    <s v="Small Business"/>
    <x v="2"/>
    <x v="9"/>
  </r>
  <r>
    <s v="Ann Steele"/>
    <n v="32449"/>
    <d v="2012-12-09T00:00:00"/>
    <d v="2012-12-10T00:00:00"/>
    <s v="December"/>
    <s v="2012"/>
    <n v="1"/>
    <b v="0"/>
    <s v="Critical"/>
    <n v="39"/>
    <n v="277.58"/>
    <n v="0.08"/>
    <x v="0"/>
    <n v="-276.88"/>
    <n v="7.28"/>
    <n v="11.15"/>
    <s v="Alberta"/>
    <x v="4"/>
    <s v="Corporate"/>
    <x v="0"/>
    <x v="5"/>
  </r>
  <r>
    <s v="Ann Steele"/>
    <n v="32449"/>
    <d v="2012-12-09T00:00:00"/>
    <d v="2012-12-10T00:00:00"/>
    <s v="December"/>
    <s v="2012"/>
    <n v="1"/>
    <b v="0"/>
    <s v="Critical"/>
    <n v="12"/>
    <n v="4887.1400000000003"/>
    <n v="0.08"/>
    <x v="1"/>
    <n v="-694.33"/>
    <n v="424.21"/>
    <n v="110.2"/>
    <s v="Alberta"/>
    <x v="4"/>
    <s v="Corporate"/>
    <x v="2"/>
    <x v="10"/>
  </r>
  <r>
    <s v="Ann Steele"/>
    <n v="32449"/>
    <d v="2012-12-09T00:00:00"/>
    <d v="2012-12-10T00:00:00"/>
    <s v="December"/>
    <s v="2012"/>
    <n v="1"/>
    <b v="0"/>
    <s v="Critical"/>
    <n v="44"/>
    <n v="7195.2584999999999"/>
    <n v="0.09"/>
    <x v="2"/>
    <n v="1698.16"/>
    <n v="200.99"/>
    <n v="8.08"/>
    <s v="Alberta"/>
    <x v="4"/>
    <s v="Corporate"/>
    <x v="1"/>
    <x v="3"/>
  </r>
  <r>
    <s v="Larry Tron"/>
    <n v="32800"/>
    <d v="2009-01-21T00:00:00"/>
    <d v="2009-01-22T00:00:00"/>
    <s v="January"/>
    <s v="2009"/>
    <n v="1"/>
    <b v="0"/>
    <s v="Not Specified"/>
    <n v="33"/>
    <n v="11336.37"/>
    <n v="0.04"/>
    <x v="1"/>
    <n v="1161.75"/>
    <n v="355.98"/>
    <n v="58.92"/>
    <s v="Alberta"/>
    <x v="4"/>
    <s v="Home Office"/>
    <x v="2"/>
    <x v="14"/>
  </r>
  <r>
    <s v="Larry Tron"/>
    <n v="32800"/>
    <d v="2009-01-21T00:00:00"/>
    <d v="2009-01-22T00:00:00"/>
    <s v="January"/>
    <s v="2009"/>
    <n v="1"/>
    <b v="0"/>
    <s v="Not Specified"/>
    <n v="19"/>
    <n v="354.13"/>
    <n v="0.09"/>
    <x v="0"/>
    <n v="8.7899999999999991"/>
    <n v="19.98"/>
    <n v="8.68"/>
    <s v="Alberta"/>
    <x v="4"/>
    <s v="Home Office"/>
    <x v="0"/>
    <x v="5"/>
  </r>
  <r>
    <s v="Larry Tron"/>
    <n v="32800"/>
    <d v="2009-01-21T00:00:00"/>
    <d v="2009-01-23T00:00:00"/>
    <s v="January"/>
    <s v="2009"/>
    <n v="2"/>
    <b v="0"/>
    <s v="Not Specified"/>
    <n v="40"/>
    <n v="751.94"/>
    <n v="7.0000000000000007E-2"/>
    <x v="0"/>
    <n v="69.08"/>
    <n v="19.98"/>
    <n v="8.68"/>
    <s v="Alberta"/>
    <x v="4"/>
    <s v="Home Office"/>
    <x v="0"/>
    <x v="5"/>
  </r>
  <r>
    <s v="Katrina Edelman"/>
    <n v="33824"/>
    <d v="2011-03-02T00:00:00"/>
    <d v="2011-03-03T00:00:00"/>
    <s v="March"/>
    <s v="2011"/>
    <n v="1"/>
    <b v="0"/>
    <s v="Critical"/>
    <n v="19"/>
    <n v="50.99"/>
    <n v="0.06"/>
    <x v="0"/>
    <n v="-3.8"/>
    <n v="2.78"/>
    <n v="1.34"/>
    <s v="Alberta"/>
    <x v="4"/>
    <s v="Corporate"/>
    <x v="0"/>
    <x v="12"/>
  </r>
  <r>
    <s v="Brian DeCherney"/>
    <n v="34179"/>
    <d v="2011-11-02T00:00:00"/>
    <d v="2011-11-04T00:00:00"/>
    <s v="November"/>
    <s v="2011"/>
    <n v="2"/>
    <b v="0"/>
    <s v="Not Specified"/>
    <n v="21"/>
    <n v="293.27"/>
    <n v="7.0000000000000007E-2"/>
    <x v="0"/>
    <n v="44.56"/>
    <n v="14.48"/>
    <n v="1.99"/>
    <s v="Alberta"/>
    <x v="4"/>
    <s v="Corporate"/>
    <x v="1"/>
    <x v="7"/>
  </r>
  <r>
    <s v="Grace Kelly"/>
    <n v="34245"/>
    <d v="2010-02-07T00:00:00"/>
    <d v="2010-02-08T00:00:00"/>
    <s v="February"/>
    <s v="2010"/>
    <n v="1"/>
    <b v="0"/>
    <s v="Medium"/>
    <n v="42"/>
    <n v="189.22"/>
    <n v="0.05"/>
    <x v="0"/>
    <n v="-92.42"/>
    <n v="4.28"/>
    <n v="4.79"/>
    <s v="Alberta"/>
    <x v="4"/>
    <s v="Consumer"/>
    <x v="0"/>
    <x v="5"/>
  </r>
  <r>
    <s v="Cari Sayre"/>
    <n v="35046"/>
    <d v="2010-07-24T00:00:00"/>
    <d v="2010-07-24T00:00:00"/>
    <s v="July"/>
    <s v="2010"/>
    <n v="0"/>
    <s v="FREE DELIVERY"/>
    <s v="Medium"/>
    <n v="21"/>
    <n v="151.86000000000001"/>
    <n v="0.1"/>
    <x v="2"/>
    <n v="-54.67"/>
    <n v="7.1"/>
    <n v="6.05"/>
    <s v="Alberta"/>
    <x v="4"/>
    <s v="Corporate"/>
    <x v="0"/>
    <x v="2"/>
  </r>
  <r>
    <s v="Cari Sayre"/>
    <n v="35046"/>
    <d v="2010-07-24T00:00:00"/>
    <d v="2010-07-25T00:00:00"/>
    <s v="July"/>
    <s v="2010"/>
    <n v="1"/>
    <b v="0"/>
    <s v="Medium"/>
    <n v="13"/>
    <n v="3583.87"/>
    <n v="7.0000000000000007E-2"/>
    <x v="1"/>
    <n v="-113.08"/>
    <n v="284.98"/>
    <n v="69.55"/>
    <s v="Alberta"/>
    <x v="4"/>
    <s v="Corporate"/>
    <x v="2"/>
    <x v="14"/>
  </r>
  <r>
    <s v="Cari Sayre"/>
    <n v="35046"/>
    <d v="2010-07-24T00:00:00"/>
    <d v="2010-07-25T00:00:00"/>
    <s v="July"/>
    <s v="2010"/>
    <n v="1"/>
    <b v="0"/>
    <s v="Medium"/>
    <n v="45"/>
    <n v="4951.3599999999997"/>
    <n v="0.03"/>
    <x v="2"/>
    <n v="1759.72"/>
    <n v="107.53"/>
    <n v="5.81"/>
    <s v="Alberta"/>
    <x v="4"/>
    <s v="Corporate"/>
    <x v="2"/>
    <x v="4"/>
  </r>
  <r>
    <s v="Cari Sayre"/>
    <n v="35684"/>
    <d v="2011-08-03T00:00:00"/>
    <d v="2011-08-08T00:00:00"/>
    <s v="August"/>
    <s v="2011"/>
    <n v="5"/>
    <b v="0"/>
    <s v="low"/>
    <n v="10"/>
    <n v="910.98"/>
    <n v="7.0000000000000007E-2"/>
    <x v="0"/>
    <n v="18.77"/>
    <n v="96.45"/>
    <n v="13.99"/>
    <s v="Alberta"/>
    <x v="4"/>
    <s v="Corporate"/>
    <x v="1"/>
    <x v="16"/>
  </r>
  <r>
    <s v="Ann Steele"/>
    <n v="36101"/>
    <d v="2012-08-20T00:00:00"/>
    <d v="2012-08-21T00:00:00"/>
    <s v="August"/>
    <s v="2012"/>
    <n v="1"/>
    <b v="0"/>
    <s v="High"/>
    <n v="3"/>
    <n v="446.05"/>
    <n v="0.09"/>
    <x v="1"/>
    <n v="-271.26"/>
    <n v="140.97999999999999"/>
    <n v="53.48"/>
    <s v="Alberta"/>
    <x v="4"/>
    <s v="Corporate"/>
    <x v="2"/>
    <x v="9"/>
  </r>
  <r>
    <s v="Brian DeCherney"/>
    <n v="36387"/>
    <d v="2011-11-07T00:00:00"/>
    <d v="2011-11-10T00:00:00"/>
    <s v="November"/>
    <s v="2011"/>
    <n v="3"/>
    <b v="0"/>
    <s v="High"/>
    <n v="32"/>
    <n v="616.39"/>
    <n v="0.09"/>
    <x v="0"/>
    <n v="148.28"/>
    <n v="20.89"/>
    <n v="1.99"/>
    <s v="Alberta"/>
    <x v="4"/>
    <s v="Corporate"/>
    <x v="1"/>
    <x v="7"/>
  </r>
  <r>
    <s v="Frank Merwin"/>
    <n v="36455"/>
    <d v="2009-02-19T00:00:00"/>
    <d v="2009-02-21T00:00:00"/>
    <s v="February"/>
    <s v="2009"/>
    <n v="2"/>
    <b v="0"/>
    <s v="High"/>
    <n v="48"/>
    <n v="1838.19"/>
    <n v="0.03"/>
    <x v="0"/>
    <n v="561.42999999999995"/>
    <n v="39.479999999999997"/>
    <n v="1.99"/>
    <s v="Alberta"/>
    <x v="4"/>
    <s v="Consumer"/>
    <x v="1"/>
    <x v="7"/>
  </r>
  <r>
    <s v="Annie Thurman"/>
    <n v="36673"/>
    <d v="2010-09-13T00:00:00"/>
    <d v="2010-09-20T00:00:00"/>
    <s v="September"/>
    <s v="2010"/>
    <n v="7"/>
    <b v="0"/>
    <s v="low"/>
    <n v="20"/>
    <n v="984.63149999999996"/>
    <n v="0"/>
    <x v="0"/>
    <n v="-129.13999999999999"/>
    <n v="55.99"/>
    <n v="5"/>
    <s v="Alberta"/>
    <x v="4"/>
    <s v="Home Office"/>
    <x v="1"/>
    <x v="3"/>
  </r>
  <r>
    <s v="Annie Thurman"/>
    <n v="36704"/>
    <d v="2011-06-16T00:00:00"/>
    <d v="2011-06-17T00:00:00"/>
    <s v="June"/>
    <s v="2011"/>
    <n v="1"/>
    <b v="0"/>
    <s v="High"/>
    <n v="43"/>
    <n v="134.33000000000001"/>
    <n v="7.0000000000000007E-2"/>
    <x v="2"/>
    <n v="25.02"/>
    <n v="3.14"/>
    <n v="1.1399999999999999"/>
    <s v="Alberta"/>
    <x v="4"/>
    <s v="Home Office"/>
    <x v="0"/>
    <x v="5"/>
  </r>
  <r>
    <s v="Annie Thurman"/>
    <n v="36704"/>
    <d v="2011-06-16T00:00:00"/>
    <d v="2011-06-18T00:00:00"/>
    <s v="June"/>
    <s v="2011"/>
    <n v="2"/>
    <b v="0"/>
    <s v="High"/>
    <n v="19"/>
    <n v="70.319999999999993"/>
    <n v="0.08"/>
    <x v="0"/>
    <n v="-56.07"/>
    <n v="3.57"/>
    <n v="4.17"/>
    <s v="Alberta"/>
    <x v="4"/>
    <s v="Home Office"/>
    <x v="0"/>
    <x v="12"/>
  </r>
  <r>
    <s v="Frank Merwin"/>
    <n v="37218"/>
    <d v="2010-12-19T00:00:00"/>
    <d v="2010-12-21T00:00:00"/>
    <s v="December"/>
    <s v="2010"/>
    <n v="2"/>
    <b v="0"/>
    <s v="High"/>
    <n v="29"/>
    <n v="1768.13"/>
    <n v="0"/>
    <x v="0"/>
    <n v="525.54"/>
    <n v="60.97"/>
    <n v="4.5"/>
    <s v="Alberta"/>
    <x v="4"/>
    <s v="Corporate"/>
    <x v="0"/>
    <x v="1"/>
  </r>
  <r>
    <s v="Frank Merwin"/>
    <n v="37218"/>
    <d v="2010-12-19T00:00:00"/>
    <d v="2010-12-20T00:00:00"/>
    <s v="December"/>
    <s v="2010"/>
    <n v="1"/>
    <b v="0"/>
    <s v="High"/>
    <n v="23"/>
    <n v="147.05000000000001"/>
    <n v="0.08"/>
    <x v="0"/>
    <n v="-54.91"/>
    <n v="6.48"/>
    <n v="5.82"/>
    <s v="Alberta"/>
    <x v="4"/>
    <s v="Corporate"/>
    <x v="0"/>
    <x v="5"/>
  </r>
  <r>
    <s v="Craig Leslie"/>
    <n v="38311"/>
    <d v="2011-04-23T00:00:00"/>
    <d v="2011-04-25T00:00:00"/>
    <s v="April"/>
    <s v="2011"/>
    <n v="2"/>
    <b v="0"/>
    <s v="Medium"/>
    <n v="9"/>
    <n v="1201.51"/>
    <n v="0.1"/>
    <x v="2"/>
    <n v="-185.48"/>
    <n v="140.85"/>
    <n v="19.989999999999998"/>
    <s v="Alberta"/>
    <x v="4"/>
    <s v="Consumer"/>
    <x v="0"/>
    <x v="0"/>
  </r>
  <r>
    <s v="Emily Grady"/>
    <n v="38438"/>
    <d v="2011-05-31T00:00:00"/>
    <d v="2011-06-02T00:00:00"/>
    <s v="June"/>
    <s v="2011"/>
    <n v="2"/>
    <b v="0"/>
    <s v="Critical"/>
    <n v="16"/>
    <n v="621.92999999999995"/>
    <n v="0.08"/>
    <x v="0"/>
    <n v="-49.77"/>
    <n v="39.979999999999997"/>
    <n v="4"/>
    <s v="Alberta"/>
    <x v="4"/>
    <s v="Home Office"/>
    <x v="1"/>
    <x v="7"/>
  </r>
  <r>
    <s v="Emily Grady"/>
    <n v="38438"/>
    <d v="2011-05-31T00:00:00"/>
    <d v="2011-06-01T00:00:00"/>
    <s v="June"/>
    <s v="2011"/>
    <n v="1"/>
    <b v="0"/>
    <s v="Critical"/>
    <n v="17"/>
    <n v="121.09"/>
    <n v="0.05"/>
    <x v="0"/>
    <n v="-30.51"/>
    <n v="6.68"/>
    <n v="5.66"/>
    <s v="Alberta"/>
    <x v="4"/>
    <s v="Home Office"/>
    <x v="0"/>
    <x v="5"/>
  </r>
  <r>
    <s v="Kelly Williams"/>
    <n v="39301"/>
    <d v="2009-03-22T00:00:00"/>
    <d v="2009-03-24T00:00:00"/>
    <s v="March"/>
    <s v="2009"/>
    <n v="2"/>
    <b v="0"/>
    <s v="Medium"/>
    <n v="4"/>
    <n v="33.54"/>
    <n v="0.08"/>
    <x v="0"/>
    <n v="-29.49"/>
    <n v="6.84"/>
    <n v="8.3699999999999992"/>
    <s v="Alberta"/>
    <x v="4"/>
    <s v="Corporate"/>
    <x v="0"/>
    <x v="15"/>
  </r>
  <r>
    <s v="Larry Tron"/>
    <n v="40007"/>
    <d v="2012-08-30T00:00:00"/>
    <d v="2012-09-01T00:00:00"/>
    <s v="September"/>
    <s v="2012"/>
    <n v="2"/>
    <b v="0"/>
    <s v="Not Specified"/>
    <n v="45"/>
    <n v="188.77"/>
    <n v="0.02"/>
    <x v="0"/>
    <n v="21.93"/>
    <n v="4.13"/>
    <n v="1.17"/>
    <s v="Alberta"/>
    <x v="4"/>
    <s v="Home Office"/>
    <x v="0"/>
    <x v="12"/>
  </r>
  <r>
    <s v="Craig Leslie"/>
    <n v="40065"/>
    <d v="2012-02-17T00:00:00"/>
    <d v="2012-02-18T00:00:00"/>
    <s v="February"/>
    <s v="2012"/>
    <n v="1"/>
    <b v="0"/>
    <s v="High"/>
    <n v="49"/>
    <n v="21141.07"/>
    <n v="0.06"/>
    <x v="0"/>
    <n v="6225.36"/>
    <n v="449.99"/>
    <n v="24.49"/>
    <s v="Alberta"/>
    <x v="4"/>
    <s v="Consumer"/>
    <x v="1"/>
    <x v="13"/>
  </r>
  <r>
    <s v="Craig Leslie"/>
    <n v="40065"/>
    <d v="2012-02-17T00:00:00"/>
    <d v="2012-02-18T00:00:00"/>
    <s v="February"/>
    <s v="2012"/>
    <n v="1"/>
    <b v="0"/>
    <s v="High"/>
    <n v="4"/>
    <n v="76.865499999999997"/>
    <n v="0.04"/>
    <x v="2"/>
    <n v="-54.51"/>
    <n v="20.99"/>
    <n v="0.99"/>
    <s v="Alberta"/>
    <x v="4"/>
    <s v="Consumer"/>
    <x v="1"/>
    <x v="3"/>
  </r>
  <r>
    <s v="Alice McCarthy"/>
    <n v="40102"/>
    <d v="2011-02-03T00:00:00"/>
    <d v="2011-02-05T00:00:00"/>
    <s v="February"/>
    <s v="2011"/>
    <n v="2"/>
    <b v="0"/>
    <s v="Medium"/>
    <n v="46"/>
    <n v="412.37"/>
    <n v="0.06"/>
    <x v="2"/>
    <n v="2.71"/>
    <n v="8.67"/>
    <n v="3.5"/>
    <s v="Alberta"/>
    <x v="4"/>
    <s v="Corporate"/>
    <x v="0"/>
    <x v="1"/>
  </r>
  <r>
    <s v="Emily Grady"/>
    <n v="40357"/>
    <d v="2012-07-21T00:00:00"/>
    <d v="2012-07-22T00:00:00"/>
    <s v="July"/>
    <s v="2012"/>
    <n v="1"/>
    <b v="0"/>
    <s v="Not Specified"/>
    <n v="4"/>
    <n v="240.49"/>
    <n v="0.05"/>
    <x v="0"/>
    <n v="-53.9"/>
    <n v="56.96"/>
    <n v="13.22"/>
    <s v="Alberta"/>
    <x v="4"/>
    <s v="Home Office"/>
    <x v="0"/>
    <x v="1"/>
  </r>
  <r>
    <s v="Frank Gastineau"/>
    <n v="41123"/>
    <d v="2010-12-06T00:00:00"/>
    <d v="2010-12-11T00:00:00"/>
    <s v="December"/>
    <s v="2010"/>
    <n v="5"/>
    <b v="0"/>
    <s v="low"/>
    <n v="27"/>
    <n v="322.45999999999998"/>
    <n v="0.04"/>
    <x v="0"/>
    <n v="54.29"/>
    <n v="11.34"/>
    <n v="5.01"/>
    <s v="Alberta"/>
    <x v="4"/>
    <s v="Small Business"/>
    <x v="0"/>
    <x v="5"/>
  </r>
  <r>
    <s v="Larry Tron"/>
    <n v="41794"/>
    <d v="2011-05-27T00:00:00"/>
    <d v="2011-05-28T00:00:00"/>
    <s v="May"/>
    <s v="2011"/>
    <n v="1"/>
    <b v="0"/>
    <s v="Critical"/>
    <n v="48"/>
    <n v="836.59"/>
    <n v="0.06"/>
    <x v="0"/>
    <n v="-106.8"/>
    <n v="17.989999999999998"/>
    <n v="8.65"/>
    <s v="Alberta"/>
    <x v="4"/>
    <s v="Home Office"/>
    <x v="0"/>
    <x v="12"/>
  </r>
  <r>
    <s v="Larry Tron"/>
    <n v="41794"/>
    <d v="2011-05-27T00:00:00"/>
    <d v="2011-05-29T00:00:00"/>
    <s v="May"/>
    <s v="2011"/>
    <n v="2"/>
    <b v="0"/>
    <s v="Critical"/>
    <n v="21"/>
    <n v="58.14"/>
    <n v="0.04"/>
    <x v="0"/>
    <n v="-2.23"/>
    <n v="2.78"/>
    <n v="0.97"/>
    <s v="Alberta"/>
    <x v="4"/>
    <s v="Home Office"/>
    <x v="0"/>
    <x v="12"/>
  </r>
  <r>
    <s v="Larry Tron"/>
    <n v="41794"/>
    <d v="2011-05-27T00:00:00"/>
    <d v="2011-05-29T00:00:00"/>
    <s v="May"/>
    <s v="2011"/>
    <n v="2"/>
    <b v="0"/>
    <s v="Critical"/>
    <n v="49"/>
    <n v="891.60749999999996"/>
    <n v="0.06"/>
    <x v="0"/>
    <n v="100.59"/>
    <n v="20.99"/>
    <n v="4.8099999999999996"/>
    <s v="Alberta"/>
    <x v="4"/>
    <s v="Home Office"/>
    <x v="1"/>
    <x v="3"/>
  </r>
  <r>
    <s v="Frank Merwin"/>
    <n v="42725"/>
    <d v="2011-05-02T00:00:00"/>
    <d v="2011-05-03T00:00:00"/>
    <s v="May"/>
    <s v="2011"/>
    <n v="1"/>
    <b v="0"/>
    <s v="Medium"/>
    <n v="18"/>
    <n v="231.06"/>
    <n v="0.04"/>
    <x v="0"/>
    <n v="-29.83"/>
    <n v="12.28"/>
    <n v="6.13"/>
    <s v="Alberta"/>
    <x v="4"/>
    <s v="Corporate"/>
    <x v="0"/>
    <x v="0"/>
  </r>
  <r>
    <s v="Larry Tron"/>
    <n v="43296"/>
    <d v="2012-03-03T00:00:00"/>
    <d v="2012-03-04T00:00:00"/>
    <s v="March"/>
    <s v="2012"/>
    <n v="1"/>
    <b v="0"/>
    <s v="Medium"/>
    <n v="41"/>
    <n v="1665.81"/>
    <n v="0.06"/>
    <x v="0"/>
    <n v="557.52"/>
    <n v="40.98"/>
    <n v="7.47"/>
    <s v="Alberta"/>
    <x v="4"/>
    <s v="Corporate"/>
    <x v="0"/>
    <x v="2"/>
  </r>
  <r>
    <s v="Grace Kelly"/>
    <n v="44294"/>
    <d v="2009-06-03T00:00:00"/>
    <d v="2009-06-10T00:00:00"/>
    <s v="June"/>
    <s v="2009"/>
    <n v="7"/>
    <b v="0"/>
    <s v="low"/>
    <n v="15"/>
    <n v="107.86"/>
    <n v="0.09"/>
    <x v="2"/>
    <n v="-85.29"/>
    <n v="6.48"/>
    <n v="9.68"/>
    <s v="Alberta"/>
    <x v="4"/>
    <s v="Consumer"/>
    <x v="0"/>
    <x v="5"/>
  </r>
  <r>
    <s v="Grace Kelly"/>
    <n v="44294"/>
    <d v="2009-06-03T00:00:00"/>
    <d v="2009-06-03T00:00:00"/>
    <s v="June"/>
    <s v="2009"/>
    <n v="0"/>
    <s v="FREE DELIVERY"/>
    <s v="low"/>
    <n v="13"/>
    <n v="305.60000000000002"/>
    <n v="0.09"/>
    <x v="1"/>
    <n v="-445.77"/>
    <n v="20.98"/>
    <n v="45"/>
    <s v="Alberta"/>
    <x v="4"/>
    <s v="Consumer"/>
    <x v="0"/>
    <x v="0"/>
  </r>
  <r>
    <s v="Grace Kelly"/>
    <n v="44294"/>
    <d v="2009-06-03T00:00:00"/>
    <d v="2009-06-05T00:00:00"/>
    <s v="June"/>
    <s v="2009"/>
    <n v="2"/>
    <b v="0"/>
    <s v="low"/>
    <n v="8"/>
    <n v="447.04050000000001"/>
    <n v="0.04"/>
    <x v="0"/>
    <n v="-206.15"/>
    <n v="65.989999999999995"/>
    <n v="8.99"/>
    <s v="Alberta"/>
    <x v="4"/>
    <s v="Consumer"/>
    <x v="1"/>
    <x v="3"/>
  </r>
  <r>
    <s v="Ann Steele"/>
    <n v="44391"/>
    <d v="2009-01-10T00:00:00"/>
    <d v="2009-01-11T00:00:00"/>
    <s v="January"/>
    <s v="2009"/>
    <n v="1"/>
    <b v="0"/>
    <s v="Not Specified"/>
    <n v="16"/>
    <n v="112.81"/>
    <n v="0.02"/>
    <x v="0"/>
    <n v="-85.23"/>
    <n v="6.48"/>
    <n v="9.17"/>
    <s v="Alberta"/>
    <x v="4"/>
    <s v="Corporate"/>
    <x v="0"/>
    <x v="5"/>
  </r>
  <r>
    <s v="Brian DeCherney"/>
    <n v="47456"/>
    <d v="2012-05-31T00:00:00"/>
    <d v="2012-06-07T00:00:00"/>
    <s v="June"/>
    <s v="2012"/>
    <n v="7"/>
    <b v="0"/>
    <s v="low"/>
    <n v="43"/>
    <n v="277.08"/>
    <n v="0.08"/>
    <x v="0"/>
    <n v="-179.11"/>
    <n v="6.48"/>
    <n v="7.91"/>
    <s v="Alberta"/>
    <x v="4"/>
    <s v="Corporate"/>
    <x v="0"/>
    <x v="5"/>
  </r>
  <r>
    <s v="Frank Merwin"/>
    <n v="47778"/>
    <d v="2010-02-14T00:00:00"/>
    <d v="2010-02-16T00:00:00"/>
    <s v="February"/>
    <s v="2010"/>
    <n v="2"/>
    <b v="0"/>
    <s v="Critical"/>
    <n v="12"/>
    <n v="174.11"/>
    <n v="0.06"/>
    <x v="0"/>
    <n v="-24.52"/>
    <n v="13.73"/>
    <n v="6.85"/>
    <s v="Alberta"/>
    <x v="4"/>
    <s v="Corporate"/>
    <x v="2"/>
    <x v="4"/>
  </r>
  <r>
    <s v="Frank Merwin"/>
    <n v="47974"/>
    <d v="2009-08-31T00:00:00"/>
    <d v="2009-09-02T00:00:00"/>
    <s v="September"/>
    <s v="2009"/>
    <n v="2"/>
    <b v="0"/>
    <s v="Medium"/>
    <n v="6"/>
    <n v="18.02"/>
    <n v="0.01"/>
    <x v="0"/>
    <n v="-3.09"/>
    <n v="2.78"/>
    <n v="1.34"/>
    <s v="Alberta"/>
    <x v="4"/>
    <s v="Corporate"/>
    <x v="0"/>
    <x v="12"/>
  </r>
  <r>
    <s v="Frank Merwin"/>
    <n v="48486"/>
    <d v="2011-05-12T00:00:00"/>
    <d v="2011-05-14T00:00:00"/>
    <s v="May"/>
    <s v="2011"/>
    <n v="2"/>
    <b v="0"/>
    <s v="High"/>
    <n v="42"/>
    <n v="271.14"/>
    <n v="7.0000000000000007E-2"/>
    <x v="0"/>
    <n v="-174.74"/>
    <n v="6.48"/>
    <n v="7.91"/>
    <s v="Alberta"/>
    <x v="4"/>
    <s v="Corporate"/>
    <x v="0"/>
    <x v="5"/>
  </r>
  <r>
    <s v="Craig Carroll"/>
    <n v="48775"/>
    <d v="2009-09-06T00:00:00"/>
    <d v="2009-09-08T00:00:00"/>
    <s v="September"/>
    <s v="2009"/>
    <n v="2"/>
    <b v="0"/>
    <s v="low"/>
    <n v="17"/>
    <n v="108.11"/>
    <n v="0.09"/>
    <x v="0"/>
    <n v="-62.23"/>
    <n v="6.48"/>
    <n v="6.86"/>
    <s v="Alberta"/>
    <x v="4"/>
    <s v="Corporate"/>
    <x v="0"/>
    <x v="5"/>
  </r>
  <r>
    <s v="Ann Steele"/>
    <n v="49218"/>
    <d v="2010-06-04T00:00:00"/>
    <d v="2010-06-04T00:00:00"/>
    <s v="June"/>
    <s v="2010"/>
    <n v="0"/>
    <s v="FREE DELIVERY"/>
    <s v="low"/>
    <n v="21"/>
    <n v="86.64"/>
    <n v="0.09"/>
    <x v="0"/>
    <n v="-73.069999999999993"/>
    <n v="3.98"/>
    <n v="5.26"/>
    <s v="Alberta"/>
    <x v="4"/>
    <s v="Corporate"/>
    <x v="0"/>
    <x v="2"/>
  </r>
  <r>
    <s v="Brian DeCherney"/>
    <n v="49442"/>
    <d v="2012-08-09T00:00:00"/>
    <d v="2012-08-09T00:00:00"/>
    <s v="August"/>
    <s v="2012"/>
    <n v="0"/>
    <s v="FREE DELIVERY"/>
    <s v="High"/>
    <n v="11"/>
    <n v="131.12"/>
    <n v="0.03"/>
    <x v="0"/>
    <n v="-24.81"/>
    <n v="11.5"/>
    <n v="7.19"/>
    <s v="Alberta"/>
    <x v="4"/>
    <s v="Corporate"/>
    <x v="0"/>
    <x v="2"/>
  </r>
  <r>
    <s v="Frank Merwin"/>
    <n v="50625"/>
    <d v="2009-04-23T00:00:00"/>
    <d v="2009-04-24T00:00:00"/>
    <s v="April"/>
    <s v="2009"/>
    <n v="1"/>
    <b v="0"/>
    <s v="Medium"/>
    <n v="10"/>
    <n v="29.12"/>
    <n v="0.08"/>
    <x v="0"/>
    <n v="7.13"/>
    <n v="2.88"/>
    <n v="0.5"/>
    <s v="Alberta"/>
    <x v="4"/>
    <s v="Consumer"/>
    <x v="0"/>
    <x v="11"/>
  </r>
  <r>
    <s v="Larry Tron"/>
    <n v="50849"/>
    <d v="2012-10-04T00:00:00"/>
    <d v="2012-10-09T00:00:00"/>
    <s v="October"/>
    <s v="2012"/>
    <n v="5"/>
    <b v="0"/>
    <s v="low"/>
    <n v="47"/>
    <n v="307.37"/>
    <n v="0.04"/>
    <x v="2"/>
    <n v="-249.27"/>
    <n v="6.48"/>
    <n v="9.17"/>
    <s v="Alberta"/>
    <x v="4"/>
    <s v="Home Office"/>
    <x v="0"/>
    <x v="5"/>
  </r>
  <r>
    <s v="Craig Carroll"/>
    <n v="51557"/>
    <d v="2011-10-31T00:00:00"/>
    <d v="2011-11-02T00:00:00"/>
    <s v="November"/>
    <s v="2011"/>
    <n v="2"/>
    <b v="0"/>
    <s v="High"/>
    <n v="36"/>
    <n v="1749.07"/>
    <n v="0.04"/>
    <x v="0"/>
    <n v="804.66"/>
    <n v="48.04"/>
    <n v="5.79"/>
    <s v="Alberta"/>
    <x v="4"/>
    <s v="Corporate"/>
    <x v="0"/>
    <x v="5"/>
  </r>
  <r>
    <s v="Craig Carroll"/>
    <n v="51557"/>
    <d v="2011-10-31T00:00:00"/>
    <d v="2011-10-31T00:00:00"/>
    <s v="October"/>
    <s v="2011"/>
    <n v="0"/>
    <s v="FREE DELIVERY"/>
    <s v="High"/>
    <n v="14"/>
    <n v="37.9"/>
    <n v="0.08"/>
    <x v="0"/>
    <n v="-22.01"/>
    <n v="2.6"/>
    <n v="2.4"/>
    <s v="Alberta"/>
    <x v="4"/>
    <s v="Corporate"/>
    <x v="0"/>
    <x v="12"/>
  </r>
  <r>
    <s v="Ann Steele"/>
    <n v="52870"/>
    <d v="2009-03-09T00:00:00"/>
    <d v="2009-03-11T00:00:00"/>
    <s v="March"/>
    <s v="2009"/>
    <n v="2"/>
    <b v="0"/>
    <s v="Not Specified"/>
    <n v="21"/>
    <n v="118.51"/>
    <n v="0.03"/>
    <x v="0"/>
    <n v="-948.71"/>
    <n v="3.25"/>
    <n v="49"/>
    <s v="Alberta"/>
    <x v="4"/>
    <s v="Corporate"/>
    <x v="0"/>
    <x v="1"/>
  </r>
  <r>
    <s v="Larry Tron"/>
    <n v="52897"/>
    <d v="2009-08-22T00:00:00"/>
    <d v="2009-08-24T00:00:00"/>
    <s v="August"/>
    <s v="2009"/>
    <n v="2"/>
    <b v="0"/>
    <s v="Medium"/>
    <n v="40"/>
    <n v="2055.98"/>
    <n v="0"/>
    <x v="0"/>
    <n v="1016.86"/>
    <n v="47.9"/>
    <n v="5.86"/>
    <s v="Alberta"/>
    <x v="4"/>
    <s v="Home Office"/>
    <x v="0"/>
    <x v="5"/>
  </r>
  <r>
    <s v="Kelly Williams"/>
    <n v="53798"/>
    <d v="2009-04-19T00:00:00"/>
    <d v="2009-04-26T00:00:00"/>
    <s v="April"/>
    <s v="2009"/>
    <n v="7"/>
    <b v="0"/>
    <s v="low"/>
    <n v="29"/>
    <n v="2317.65"/>
    <n v="0"/>
    <x v="0"/>
    <n v="568.6"/>
    <n v="78.650000000000006"/>
    <n v="13.99"/>
    <s v="Alberta"/>
    <x v="4"/>
    <s v="Corporate"/>
    <x v="0"/>
    <x v="1"/>
  </r>
  <r>
    <s v="Kelly Williams"/>
    <n v="53798"/>
    <d v="2009-04-19T00:00:00"/>
    <d v="2009-04-24T00:00:00"/>
    <s v="April"/>
    <s v="2009"/>
    <n v="5"/>
    <b v="0"/>
    <s v="low"/>
    <n v="41"/>
    <n v="4987.7299999999996"/>
    <n v="0.08"/>
    <x v="1"/>
    <n v="-1867.97"/>
    <n v="122.99"/>
    <n v="70.2"/>
    <s v="Alberta"/>
    <x v="4"/>
    <s v="Corporate"/>
    <x v="2"/>
    <x v="14"/>
  </r>
  <r>
    <s v="Alice McCarthy"/>
    <n v="54051"/>
    <d v="2011-08-11T00:00:00"/>
    <d v="2011-08-13T00:00:00"/>
    <s v="August"/>
    <s v="2011"/>
    <n v="2"/>
    <b v="0"/>
    <s v="Medium"/>
    <n v="23"/>
    <n v="3301.33"/>
    <n v="0.05"/>
    <x v="1"/>
    <n v="-307.45999999999998"/>
    <n v="140.97999999999999"/>
    <n v="36.090000000000003"/>
    <s v="Alberta"/>
    <x v="4"/>
    <s v="Corporate"/>
    <x v="2"/>
    <x v="9"/>
  </r>
  <r>
    <s v="Alice McCarthy"/>
    <n v="54051"/>
    <d v="2011-08-11T00:00:00"/>
    <d v="2011-08-12T00:00:00"/>
    <s v="August"/>
    <s v="2011"/>
    <n v="1"/>
    <b v="0"/>
    <s v="Medium"/>
    <n v="28"/>
    <n v="126.95"/>
    <n v="0.06"/>
    <x v="2"/>
    <n v="45.87"/>
    <n v="4.13"/>
    <n v="0.99"/>
    <s v="Alberta"/>
    <x v="4"/>
    <s v="Corporate"/>
    <x v="0"/>
    <x v="11"/>
  </r>
  <r>
    <s v="Frank Gastineau"/>
    <n v="54116"/>
    <d v="2011-11-03T00:00:00"/>
    <d v="2011-11-04T00:00:00"/>
    <s v="November"/>
    <s v="2011"/>
    <n v="1"/>
    <b v="0"/>
    <s v="Critical"/>
    <n v="22"/>
    <n v="3329.27"/>
    <n v="0.05"/>
    <x v="1"/>
    <n v="350"/>
    <n v="150.97999999999999"/>
    <n v="16.010000000000002"/>
    <s v="Alberta"/>
    <x v="4"/>
    <s v="Small Business"/>
    <x v="2"/>
    <x v="10"/>
  </r>
  <r>
    <s v="Larry Tron"/>
    <n v="55459"/>
    <d v="2009-04-25T00:00:00"/>
    <d v="2009-04-27T00:00:00"/>
    <s v="April"/>
    <s v="2009"/>
    <n v="2"/>
    <b v="0"/>
    <s v="Critical"/>
    <n v="5"/>
    <n v="126.95"/>
    <n v="0"/>
    <x v="0"/>
    <n v="-4.17"/>
    <n v="22.84"/>
    <n v="8.18"/>
    <s v="Alberta"/>
    <x v="4"/>
    <s v="Home Office"/>
    <x v="0"/>
    <x v="5"/>
  </r>
  <r>
    <s v="Harold Pawlan"/>
    <n v="56582"/>
    <d v="2009-06-12T00:00:00"/>
    <d v="2009-06-16T00:00:00"/>
    <s v="June"/>
    <s v="2009"/>
    <n v="4"/>
    <b v="0"/>
    <s v="low"/>
    <n v="25"/>
    <n v="2612.89"/>
    <n v="0.04"/>
    <x v="0"/>
    <n v="490.99"/>
    <n v="105.29"/>
    <n v="10.119999999999999"/>
    <s v="Alberta"/>
    <x v="4"/>
    <s v="Small Business"/>
    <x v="2"/>
    <x v="4"/>
  </r>
  <r>
    <s v="Harold Pawlan"/>
    <n v="56582"/>
    <d v="2009-06-12T00:00:00"/>
    <d v="2009-06-14T00:00:00"/>
    <s v="June"/>
    <s v="2009"/>
    <n v="2"/>
    <b v="0"/>
    <s v="low"/>
    <n v="47"/>
    <n v="1146.992"/>
    <n v="7.0000000000000007E-2"/>
    <x v="1"/>
    <n v="-1643.74"/>
    <n v="31.76"/>
    <n v="45.51"/>
    <s v="Alberta"/>
    <x v="4"/>
    <s v="Small Business"/>
    <x v="2"/>
    <x v="10"/>
  </r>
  <r>
    <s v="Grace Kelly"/>
    <n v="57121"/>
    <d v="2011-11-16T00:00:00"/>
    <d v="2011-11-18T00:00:00"/>
    <s v="November"/>
    <s v="2011"/>
    <n v="2"/>
    <b v="0"/>
    <s v="Not Specified"/>
    <n v="42"/>
    <n v="199.24"/>
    <n v="7.0000000000000007E-2"/>
    <x v="0"/>
    <n v="-84.26"/>
    <n v="4.9800000000000004"/>
    <n v="4.72"/>
    <s v="Alberta"/>
    <x v="4"/>
    <s v="Consumer"/>
    <x v="0"/>
    <x v="5"/>
  </r>
  <r>
    <s v="Grace Kelly"/>
    <n v="57121"/>
    <d v="2011-11-16T00:00:00"/>
    <d v="2011-11-18T00:00:00"/>
    <s v="November"/>
    <s v="2011"/>
    <n v="2"/>
    <b v="0"/>
    <s v="Not Specified"/>
    <n v="3"/>
    <n v="504.6705"/>
    <n v="0.01"/>
    <x v="0"/>
    <n v="-800.89"/>
    <n v="195.99"/>
    <n v="4.2"/>
    <s v="Alberta"/>
    <x v="4"/>
    <s v="Consumer"/>
    <x v="1"/>
    <x v="3"/>
  </r>
  <r>
    <s v="Kelly Williams"/>
    <n v="58657"/>
    <d v="2010-03-27T00:00:00"/>
    <d v="2010-03-29T00:00:00"/>
    <s v="March"/>
    <s v="2010"/>
    <n v="2"/>
    <b v="0"/>
    <s v="Critical"/>
    <n v="43"/>
    <n v="1338.12"/>
    <n v="0.04"/>
    <x v="0"/>
    <n v="519.70000000000005"/>
    <n v="31.78"/>
    <n v="1.99"/>
    <s v="Alberta"/>
    <x v="4"/>
    <s v="Corporate"/>
    <x v="1"/>
    <x v="7"/>
  </r>
  <r>
    <s v="Frank Merwin"/>
    <n v="59170"/>
    <d v="2009-02-17T00:00:00"/>
    <d v="2009-02-18T00:00:00"/>
    <s v="February"/>
    <s v="2009"/>
    <n v="1"/>
    <b v="0"/>
    <s v="High"/>
    <n v="44"/>
    <n v="242.46"/>
    <n v="0.02"/>
    <x v="0"/>
    <n v="9.3000000000000007"/>
    <n v="5.34"/>
    <n v="2.99"/>
    <s v="Alberta"/>
    <x v="4"/>
    <s v="Consumer"/>
    <x v="0"/>
    <x v="2"/>
  </r>
  <r>
    <s v="Frank Merwin"/>
    <n v="59170"/>
    <d v="2009-02-17T00:00:00"/>
    <d v="2009-02-19T00:00:00"/>
    <s v="February"/>
    <s v="2009"/>
    <n v="2"/>
    <b v="0"/>
    <s v="High"/>
    <n v="10"/>
    <n v="607.77"/>
    <n v="0.04"/>
    <x v="0"/>
    <n v="232"/>
    <n v="62.18"/>
    <n v="10.84"/>
    <s v="Alberta"/>
    <x v="4"/>
    <s v="Consumer"/>
    <x v="2"/>
    <x v="4"/>
  </r>
  <r>
    <s v="Frank Merwin"/>
    <n v="59170"/>
    <d v="2009-02-17T00:00:00"/>
    <d v="2009-02-19T00:00:00"/>
    <s v="February"/>
    <s v="2009"/>
    <n v="2"/>
    <b v="0"/>
    <s v="High"/>
    <n v="22"/>
    <n v="954.57"/>
    <n v="0.03"/>
    <x v="0"/>
    <n v="-380.9"/>
    <n v="41.47"/>
    <n v="34.200000000000003"/>
    <s v="Alberta"/>
    <x v="4"/>
    <s v="Consumer"/>
    <x v="2"/>
    <x v="4"/>
  </r>
  <r>
    <s v="Frank Merwin"/>
    <n v="59170"/>
    <d v="2009-02-17T00:00:00"/>
    <d v="2009-02-19T00:00:00"/>
    <s v="February"/>
    <s v="2009"/>
    <n v="2"/>
    <b v="0"/>
    <s v="High"/>
    <n v="5"/>
    <n v="8767.6200000000008"/>
    <n v="0.04"/>
    <x v="0"/>
    <n v="-1510.89"/>
    <n v="1938.02"/>
    <n v="13.99"/>
    <s v="Alberta"/>
    <x v="4"/>
    <s v="Consumer"/>
    <x v="1"/>
    <x v="16"/>
  </r>
  <r>
    <s v="Annie Thurman"/>
    <n v="59297"/>
    <d v="2009-12-09T00:00:00"/>
    <d v="2009-12-11T00:00:00"/>
    <s v="December"/>
    <s v="2009"/>
    <n v="2"/>
    <b v="0"/>
    <s v="Medium"/>
    <n v="13"/>
    <n v="1582.47"/>
    <n v="0.05"/>
    <x v="1"/>
    <n v="-205.02"/>
    <n v="119.99"/>
    <n v="56.14"/>
    <s v="Alberta"/>
    <x v="4"/>
    <s v="Consumer"/>
    <x v="1"/>
    <x v="16"/>
  </r>
  <r>
    <s v="Ruben Dartt"/>
    <n v="6"/>
    <d v="2012-02-20T00:00:00"/>
    <d v="2012-02-21T00:00:00"/>
    <s v="February"/>
    <s v="2012"/>
    <n v="1"/>
    <b v="0"/>
    <s v="Not Specified"/>
    <n v="2"/>
    <n v="6.93"/>
    <n v="0.01"/>
    <x v="0"/>
    <n v="-4.6399999999999997"/>
    <n v="2.08"/>
    <n v="2.56"/>
    <s v="Alberta"/>
    <x v="4"/>
    <s v="Corporate"/>
    <x v="0"/>
    <x v="15"/>
  </r>
  <r>
    <s v="Liz Pelletier"/>
    <n v="32"/>
    <d v="2011-07-15T00:00:00"/>
    <d v="2011-07-17T00:00:00"/>
    <s v="July"/>
    <s v="2011"/>
    <n v="2"/>
    <b v="0"/>
    <s v="High"/>
    <n v="26"/>
    <n v="2808.08"/>
    <n v="7.0000000000000007E-2"/>
    <x v="0"/>
    <n v="1054.82"/>
    <n v="107.53"/>
    <n v="5.81"/>
    <s v="Alberta"/>
    <x v="4"/>
    <s v="Corporate"/>
    <x v="2"/>
    <x v="4"/>
  </r>
  <r>
    <s v="Liz Pelletier"/>
    <n v="32"/>
    <d v="2011-07-15T00:00:00"/>
    <d v="2011-07-16T00:00:00"/>
    <s v="July"/>
    <s v="2011"/>
    <n v="1"/>
    <b v="0"/>
    <s v="High"/>
    <n v="24"/>
    <n v="1761.4"/>
    <n v="0.09"/>
    <x v="1"/>
    <n v="-1748.56"/>
    <n v="70.89"/>
    <n v="89.3"/>
    <s v="Alberta"/>
    <x v="4"/>
    <s v="Corporate"/>
    <x v="2"/>
    <x v="10"/>
  </r>
  <r>
    <s v="Liz Pelletier"/>
    <n v="32"/>
    <d v="2011-07-15T00:00:00"/>
    <d v="2011-07-17T00:00:00"/>
    <s v="July"/>
    <s v="2011"/>
    <n v="2"/>
    <b v="0"/>
    <s v="High"/>
    <n v="23"/>
    <n v="160.23349999999999"/>
    <n v="0.04"/>
    <x v="0"/>
    <n v="-85.13"/>
    <n v="7.99"/>
    <n v="5.03"/>
    <s v="Alberta"/>
    <x v="4"/>
    <s v="Corporate"/>
    <x v="1"/>
    <x v="3"/>
  </r>
  <r>
    <s v="Tony Sayre"/>
    <n v="420"/>
    <d v="2011-10-30T00:00:00"/>
    <d v="2011-10-30T00:00:00"/>
    <s v="October"/>
    <s v="2011"/>
    <n v="0"/>
    <s v="FREE DELIVERY"/>
    <s v="Not Specified"/>
    <n v="8"/>
    <n v="43.29"/>
    <n v="0.09"/>
    <x v="0"/>
    <n v="-20.69"/>
    <n v="4.9800000000000004"/>
    <n v="4.8600000000000003"/>
    <s v="Alberta"/>
    <x v="4"/>
    <s v="Small Business"/>
    <x v="0"/>
    <x v="5"/>
  </r>
  <r>
    <s v="Tony Sayre"/>
    <n v="420"/>
    <d v="2011-10-30T00:00:00"/>
    <d v="2011-11-01T00:00:00"/>
    <s v="November"/>
    <s v="2011"/>
    <n v="2"/>
    <b v="0"/>
    <s v="Not Specified"/>
    <n v="6"/>
    <n v="41.7"/>
    <n v="0.03"/>
    <x v="0"/>
    <n v="-14.56"/>
    <n v="5.78"/>
    <n v="5.37"/>
    <s v="Alberta"/>
    <x v="4"/>
    <s v="Small Business"/>
    <x v="0"/>
    <x v="5"/>
  </r>
  <r>
    <s v="Roy Phan"/>
    <n v="1857"/>
    <d v="2010-01-12T00:00:00"/>
    <d v="2010-01-13T00:00:00"/>
    <s v="January"/>
    <s v="2010"/>
    <n v="1"/>
    <b v="0"/>
    <s v="High"/>
    <n v="37"/>
    <n v="199.76"/>
    <n v="7.0000000000000007E-2"/>
    <x v="0"/>
    <n v="20"/>
    <n v="5.58"/>
    <n v="1.99"/>
    <s v="Alberta"/>
    <x v="4"/>
    <s v="Consumer"/>
    <x v="0"/>
    <x v="12"/>
  </r>
  <r>
    <s v="Clay Cheatham"/>
    <n v="2247"/>
    <d v="2012-08-01T00:00:00"/>
    <d v="2012-08-03T00:00:00"/>
    <s v="August"/>
    <s v="2012"/>
    <n v="2"/>
    <b v="0"/>
    <s v="Not Specified"/>
    <n v="6"/>
    <n v="21134.71"/>
    <n v="0.06"/>
    <x v="1"/>
    <n v="-4266.09"/>
    <n v="3502.14"/>
    <n v="8.73"/>
    <s v="Alberta"/>
    <x v="4"/>
    <s v="Small Business"/>
    <x v="1"/>
    <x v="16"/>
  </r>
  <r>
    <s v="Yoseph Carroll"/>
    <n v="2882"/>
    <d v="2011-08-21T00:00:00"/>
    <d v="2011-08-23T00:00:00"/>
    <s v="August"/>
    <s v="2011"/>
    <n v="2"/>
    <b v="0"/>
    <s v="High"/>
    <n v="23"/>
    <n v="3872.87"/>
    <n v="0.03"/>
    <x v="1"/>
    <n v="565.34"/>
    <n v="160.97999999999999"/>
    <n v="30"/>
    <s v="Alberta"/>
    <x v="4"/>
    <s v="Consumer"/>
    <x v="2"/>
    <x v="14"/>
  </r>
  <r>
    <s v="Yoseph Carroll"/>
    <n v="2882"/>
    <d v="2011-08-21T00:00:00"/>
    <d v="2011-08-22T00:00:00"/>
    <s v="August"/>
    <s v="2011"/>
    <n v="1"/>
    <b v="0"/>
    <s v="High"/>
    <n v="9"/>
    <n v="356.72"/>
    <n v="7.0000000000000007E-2"/>
    <x v="0"/>
    <n v="12.61"/>
    <n v="40.98"/>
    <n v="1.99"/>
    <s v="Alberta"/>
    <x v="4"/>
    <s v="Consumer"/>
    <x v="1"/>
    <x v="7"/>
  </r>
  <r>
    <s v="Raymond Book"/>
    <n v="3297"/>
    <d v="2012-11-02T00:00:00"/>
    <d v="2012-11-03T00:00:00"/>
    <s v="November"/>
    <s v="2012"/>
    <n v="1"/>
    <b v="0"/>
    <s v="High"/>
    <n v="40"/>
    <n v="158.69999999999999"/>
    <n v="0.04"/>
    <x v="0"/>
    <n v="-196.8"/>
    <n v="3.75"/>
    <n v="7.5"/>
    <s v="Alberta"/>
    <x v="4"/>
    <s v="Consumer"/>
    <x v="0"/>
    <x v="11"/>
  </r>
  <r>
    <s v="Tony Sayre"/>
    <n v="3655"/>
    <d v="2012-10-05T00:00:00"/>
    <d v="2012-10-05T00:00:00"/>
    <s v="October"/>
    <s v="2012"/>
    <n v="0"/>
    <s v="FREE DELIVERY"/>
    <s v="Critical"/>
    <n v="3"/>
    <n v="62.54"/>
    <n v="0.02"/>
    <x v="0"/>
    <n v="-30.74"/>
    <n v="15.99"/>
    <n v="13.18"/>
    <s v="Alberta"/>
    <x v="4"/>
    <s v="Small Business"/>
    <x v="0"/>
    <x v="2"/>
  </r>
  <r>
    <s v="Tony Sayre"/>
    <n v="3655"/>
    <d v="2012-10-05T00:00:00"/>
    <d v="2012-10-06T00:00:00"/>
    <s v="October"/>
    <s v="2012"/>
    <n v="1"/>
    <b v="0"/>
    <s v="Critical"/>
    <n v="24"/>
    <n v="2750.107"/>
    <n v="0"/>
    <x v="0"/>
    <n v="600.41999999999996"/>
    <n v="125.99"/>
    <n v="7.69"/>
    <s v="Alberta"/>
    <x v="4"/>
    <s v="Small Business"/>
    <x v="1"/>
    <x v="3"/>
  </r>
  <r>
    <s v="Alan Dominguez"/>
    <n v="3746"/>
    <d v="2009-09-10T00:00:00"/>
    <d v="2009-09-10T00:00:00"/>
    <s v="September"/>
    <s v="2009"/>
    <n v="0"/>
    <s v="FREE DELIVERY"/>
    <s v="Not Specified"/>
    <n v="14"/>
    <n v="1463.0965000000001"/>
    <n v="0"/>
    <x v="0"/>
    <n v="162.66999999999999"/>
    <n v="115.99"/>
    <n v="2.5"/>
    <s v="Alberta"/>
    <x v="4"/>
    <s v="Corporate"/>
    <x v="1"/>
    <x v="3"/>
  </r>
  <r>
    <s v="Alan Dominguez"/>
    <n v="3746"/>
    <d v="2009-09-10T00:00:00"/>
    <d v="2009-09-11T00:00:00"/>
    <s v="September"/>
    <s v="2009"/>
    <n v="1"/>
    <b v="0"/>
    <s v="Not Specified"/>
    <n v="38"/>
    <n v="246.3"/>
    <n v="0.02"/>
    <x v="0"/>
    <n v="-67.489999999999995"/>
    <n v="5.98"/>
    <n v="5.79"/>
    <s v="Alberta"/>
    <x v="4"/>
    <s v="Corporate"/>
    <x v="0"/>
    <x v="5"/>
  </r>
  <r>
    <s v="Stephanie Phelps"/>
    <n v="3845"/>
    <d v="2012-04-25T00:00:00"/>
    <d v="2012-04-25T00:00:00"/>
    <s v="April"/>
    <s v="2012"/>
    <n v="0"/>
    <s v="FREE DELIVERY"/>
    <s v="Critical"/>
    <n v="9"/>
    <n v="3064.27"/>
    <n v="0.09"/>
    <x v="0"/>
    <n v="294.39"/>
    <n v="363.25"/>
    <n v="19.989999999999998"/>
    <s v="Alberta"/>
    <x v="4"/>
    <s v="Consumer"/>
    <x v="0"/>
    <x v="1"/>
  </r>
  <r>
    <s v="Stephanie Phelps"/>
    <n v="3845"/>
    <d v="2012-04-25T00:00:00"/>
    <d v="2012-04-27T00:00:00"/>
    <s v="April"/>
    <s v="2012"/>
    <n v="2"/>
    <b v="0"/>
    <s v="Critical"/>
    <n v="22"/>
    <n v="475.72"/>
    <n v="0.02"/>
    <x v="0"/>
    <n v="-10.4"/>
    <n v="19.98"/>
    <n v="10.49"/>
    <s v="Alberta"/>
    <x v="4"/>
    <s v="Consumer"/>
    <x v="2"/>
    <x v="4"/>
  </r>
  <r>
    <s v="Stephanie Phelps"/>
    <n v="3845"/>
    <d v="2012-04-25T00:00:00"/>
    <d v="2012-04-26T00:00:00"/>
    <s v="April"/>
    <s v="2012"/>
    <n v="1"/>
    <b v="0"/>
    <s v="Critical"/>
    <n v="15"/>
    <n v="123.91"/>
    <n v="0.09"/>
    <x v="0"/>
    <n v="39.04"/>
    <n v="8.34"/>
    <n v="0.96"/>
    <s v="Alberta"/>
    <x v="4"/>
    <s v="Consumer"/>
    <x v="2"/>
    <x v="4"/>
  </r>
  <r>
    <s v="Yoseph Carroll"/>
    <n v="4514"/>
    <d v="2009-04-29T00:00:00"/>
    <d v="2009-04-30T00:00:00"/>
    <s v="April"/>
    <s v="2009"/>
    <n v="1"/>
    <b v="0"/>
    <s v="Medium"/>
    <n v="28"/>
    <n v="2841.4395"/>
    <n v="0.08"/>
    <x v="0"/>
    <n v="374.63"/>
    <n v="125.99"/>
    <n v="7.69"/>
    <s v="Alberta"/>
    <x v="4"/>
    <s v="Consumer"/>
    <x v="1"/>
    <x v="3"/>
  </r>
  <r>
    <s v="Alan Dominguez"/>
    <n v="4672"/>
    <d v="2011-11-06T00:00:00"/>
    <d v="2011-11-07T00:00:00"/>
    <s v="November"/>
    <s v="2011"/>
    <n v="1"/>
    <b v="0"/>
    <s v="Critical"/>
    <n v="20"/>
    <n v="152.44"/>
    <n v="0.08"/>
    <x v="0"/>
    <n v="-16.64"/>
    <n v="7.7"/>
    <n v="3.68"/>
    <s v="Alberta"/>
    <x v="4"/>
    <s v="Corporate"/>
    <x v="2"/>
    <x v="4"/>
  </r>
  <r>
    <s v="Adrian Hane"/>
    <n v="4705"/>
    <d v="2012-03-21T00:00:00"/>
    <d v="2012-03-23T00:00:00"/>
    <s v="March"/>
    <s v="2012"/>
    <n v="2"/>
    <b v="0"/>
    <s v="Not Specified"/>
    <n v="16"/>
    <n v="123.85"/>
    <n v="0.09"/>
    <x v="0"/>
    <n v="-71.44"/>
    <n v="7.98"/>
    <n v="6.5"/>
    <s v="Alberta"/>
    <x v="4"/>
    <s v="Corporate"/>
    <x v="0"/>
    <x v="0"/>
  </r>
  <r>
    <s v="Tony Sayre"/>
    <n v="4805"/>
    <d v="2012-04-24T00:00:00"/>
    <d v="2012-04-27T00:00:00"/>
    <s v="April"/>
    <s v="2012"/>
    <n v="3"/>
    <b v="0"/>
    <s v="Not Specified"/>
    <n v="7"/>
    <n v="55.38"/>
    <n v="0.02"/>
    <x v="0"/>
    <n v="-25.95"/>
    <n v="6.48"/>
    <n v="7.37"/>
    <s v="Alberta"/>
    <x v="4"/>
    <s v="Small Business"/>
    <x v="0"/>
    <x v="5"/>
  </r>
  <r>
    <s v="Tonja Turnell"/>
    <n v="5222"/>
    <d v="2009-05-26T00:00:00"/>
    <d v="2009-05-27T00:00:00"/>
    <s v="May"/>
    <s v="2009"/>
    <n v="1"/>
    <b v="0"/>
    <s v="Not Specified"/>
    <n v="40"/>
    <n v="14451.75"/>
    <n v="0.01"/>
    <x v="1"/>
    <n v="4503.63"/>
    <n v="349.45"/>
    <n v="60"/>
    <s v="Alberta"/>
    <x v="4"/>
    <s v="Consumer"/>
    <x v="2"/>
    <x v="10"/>
  </r>
  <r>
    <s v="Brendan Sweed"/>
    <n v="5441"/>
    <d v="2009-07-20T00:00:00"/>
    <d v="2009-07-22T00:00:00"/>
    <s v="July"/>
    <s v="2009"/>
    <n v="2"/>
    <b v="0"/>
    <s v="Not Specified"/>
    <n v="34"/>
    <n v="226.83"/>
    <n v="0.02"/>
    <x v="0"/>
    <n v="-92.05"/>
    <n v="6.48"/>
    <n v="6.6"/>
    <s v="Alberta"/>
    <x v="4"/>
    <s v="Consumer"/>
    <x v="0"/>
    <x v="5"/>
  </r>
  <r>
    <s v="Brendan Sweed"/>
    <n v="5441"/>
    <d v="2009-07-20T00:00:00"/>
    <d v="2009-07-21T00:00:00"/>
    <s v="July"/>
    <s v="2009"/>
    <n v="1"/>
    <b v="0"/>
    <s v="Not Specified"/>
    <n v="16"/>
    <n v="278.92"/>
    <n v="0.04"/>
    <x v="0"/>
    <n v="6.11"/>
    <n v="17.149999999999999"/>
    <n v="4.96"/>
    <s v="Alberta"/>
    <x v="4"/>
    <s v="Consumer"/>
    <x v="0"/>
    <x v="0"/>
  </r>
  <r>
    <s v="Tony Sayre"/>
    <n v="6500"/>
    <d v="2012-10-12T00:00:00"/>
    <d v="2012-10-14T00:00:00"/>
    <s v="October"/>
    <s v="2012"/>
    <n v="2"/>
    <b v="0"/>
    <s v="Critical"/>
    <n v="15"/>
    <n v="448.07"/>
    <n v="0.1"/>
    <x v="0"/>
    <n v="-141.02000000000001"/>
    <n v="30.42"/>
    <n v="8.65"/>
    <s v="Alberta"/>
    <x v="4"/>
    <s v="Home Office"/>
    <x v="1"/>
    <x v="7"/>
  </r>
  <r>
    <s v="Tony Sayre"/>
    <n v="6500"/>
    <d v="2012-10-12T00:00:00"/>
    <d v="2012-10-13T00:00:00"/>
    <s v="October"/>
    <s v="2012"/>
    <n v="1"/>
    <b v="0"/>
    <s v="Critical"/>
    <n v="20"/>
    <n v="38.29"/>
    <n v="0.06"/>
    <x v="0"/>
    <n v="-16.149999999999999"/>
    <n v="1.95"/>
    <n v="1.63"/>
    <s v="Alberta"/>
    <x v="4"/>
    <s v="Home Office"/>
    <x v="0"/>
    <x v="12"/>
  </r>
  <r>
    <s v="Brendan Sweed"/>
    <n v="6562"/>
    <d v="2009-12-20T00:00:00"/>
    <d v="2009-12-22T00:00:00"/>
    <s v="December"/>
    <s v="2009"/>
    <n v="2"/>
    <b v="0"/>
    <s v="Critical"/>
    <n v="12"/>
    <n v="17274.87"/>
    <n v="0.02"/>
    <x v="1"/>
    <n v="2028.12"/>
    <n v="1360.14"/>
    <n v="14.7"/>
    <s v="Alberta"/>
    <x v="4"/>
    <s v="Consumer"/>
    <x v="1"/>
    <x v="16"/>
  </r>
  <r>
    <s v="Ruben Dartt"/>
    <n v="7203"/>
    <d v="2009-01-08T00:00:00"/>
    <d v="2009-01-10T00:00:00"/>
    <s v="January"/>
    <s v="2009"/>
    <n v="2"/>
    <b v="0"/>
    <s v="High"/>
    <n v="25"/>
    <n v="21752.01"/>
    <n v="0.03"/>
    <x v="0"/>
    <n v="9296.35"/>
    <n v="896.99"/>
    <n v="19.989999999999998"/>
    <s v="Alberta"/>
    <x v="4"/>
    <s v="Corporate"/>
    <x v="0"/>
    <x v="2"/>
  </r>
  <r>
    <s v="Tony Sayre"/>
    <n v="7553"/>
    <d v="2010-05-07T00:00:00"/>
    <d v="2010-05-08T00:00:00"/>
    <s v="May"/>
    <s v="2010"/>
    <n v="1"/>
    <b v="0"/>
    <s v="Medium"/>
    <n v="12"/>
    <n v="1079.19"/>
    <n v="7.0000000000000007E-2"/>
    <x v="0"/>
    <n v="46.8"/>
    <n v="92.23"/>
    <n v="39.61"/>
    <s v="Alberta"/>
    <x v="4"/>
    <s v="Home Office"/>
    <x v="2"/>
    <x v="4"/>
  </r>
  <r>
    <s v="Tony Sayre"/>
    <n v="7553"/>
    <d v="2010-05-07T00:00:00"/>
    <d v="2010-05-10T00:00:00"/>
    <s v="May"/>
    <s v="2010"/>
    <n v="3"/>
    <b v="0"/>
    <s v="Medium"/>
    <n v="3"/>
    <n v="19.05"/>
    <n v="0.04"/>
    <x v="0"/>
    <n v="-14.81"/>
    <n v="4.28"/>
    <n v="6.72"/>
    <s v="Alberta"/>
    <x v="4"/>
    <s v="Home Office"/>
    <x v="0"/>
    <x v="5"/>
  </r>
  <r>
    <s v="Jim Karlsson"/>
    <n v="7680"/>
    <d v="2011-04-08T00:00:00"/>
    <d v="2011-04-08T00:00:00"/>
    <s v="April"/>
    <s v="2011"/>
    <n v="0"/>
    <s v="FREE DELIVERY"/>
    <s v="Not Specified"/>
    <n v="32"/>
    <n v="1141.3699999999999"/>
    <n v="0.04"/>
    <x v="0"/>
    <n v="-0.14000000000000001"/>
    <n v="35.44"/>
    <n v="19.989999999999998"/>
    <s v="Alberta"/>
    <x v="4"/>
    <s v="Small Business"/>
    <x v="0"/>
    <x v="5"/>
  </r>
  <r>
    <s v="Tony Sayre"/>
    <n v="7719"/>
    <d v="2009-03-21T00:00:00"/>
    <d v="2009-03-23T00:00:00"/>
    <s v="March"/>
    <s v="2009"/>
    <n v="2"/>
    <b v="0"/>
    <s v="low"/>
    <n v="37"/>
    <n v="522.62"/>
    <n v="0.02"/>
    <x v="0"/>
    <n v="34.520000000000003"/>
    <n v="13.48"/>
    <n v="4.51"/>
    <s v="Alberta"/>
    <x v="4"/>
    <s v="Home Office"/>
    <x v="0"/>
    <x v="0"/>
  </r>
  <r>
    <s v="Jim Karlsson"/>
    <n v="8167"/>
    <d v="2012-08-04T00:00:00"/>
    <d v="2012-08-06T00:00:00"/>
    <s v="August"/>
    <s v="2012"/>
    <n v="2"/>
    <b v="0"/>
    <s v="Critical"/>
    <n v="4"/>
    <n v="30.95"/>
    <n v="0.1"/>
    <x v="0"/>
    <n v="-16.48"/>
    <n v="6.48"/>
    <n v="6.22"/>
    <s v="Alberta"/>
    <x v="4"/>
    <s v="Small Business"/>
    <x v="0"/>
    <x v="5"/>
  </r>
  <r>
    <s v="Jim Karlsson"/>
    <n v="8167"/>
    <d v="2012-08-04T00:00:00"/>
    <d v="2012-08-06T00:00:00"/>
    <s v="August"/>
    <s v="2012"/>
    <n v="2"/>
    <b v="0"/>
    <s v="Critical"/>
    <n v="48"/>
    <n v="1449.3009999999999"/>
    <n v="0.06"/>
    <x v="0"/>
    <n v="432.38"/>
    <n v="35.99"/>
    <n v="1.25"/>
    <s v="Alberta"/>
    <x v="4"/>
    <s v="Small Business"/>
    <x v="1"/>
    <x v="3"/>
  </r>
  <r>
    <s v="Brendan Sweed"/>
    <n v="8353"/>
    <d v="2009-05-15T00:00:00"/>
    <d v="2009-05-17T00:00:00"/>
    <s v="May"/>
    <s v="2009"/>
    <n v="2"/>
    <b v="0"/>
    <s v="Medium"/>
    <n v="34"/>
    <n v="286.89999999999998"/>
    <n v="0.06"/>
    <x v="0"/>
    <n v="-36.630000000000003"/>
    <n v="8.32"/>
    <n v="2.38"/>
    <s v="Alberta"/>
    <x v="4"/>
    <s v="Consumer"/>
    <x v="1"/>
    <x v="7"/>
  </r>
  <r>
    <s v="Brendan Sweed"/>
    <n v="8353"/>
    <d v="2009-05-15T00:00:00"/>
    <d v="2009-05-17T00:00:00"/>
    <s v="May"/>
    <s v="2009"/>
    <n v="2"/>
    <b v="0"/>
    <s v="Medium"/>
    <n v="16"/>
    <n v="46.4"/>
    <n v="0.08"/>
    <x v="0"/>
    <n v="-2.12"/>
    <n v="2.94"/>
    <n v="0.96"/>
    <s v="Alberta"/>
    <x v="4"/>
    <s v="Consumer"/>
    <x v="0"/>
    <x v="12"/>
  </r>
  <r>
    <s v="Roy Phan"/>
    <n v="8609"/>
    <d v="2012-04-14T00:00:00"/>
    <d v="2012-04-15T00:00:00"/>
    <s v="April"/>
    <s v="2012"/>
    <n v="1"/>
    <b v="0"/>
    <s v="Critical"/>
    <n v="4"/>
    <n v="72.003500000000003"/>
    <n v="0.04"/>
    <x v="0"/>
    <n v="-108.08"/>
    <n v="20.99"/>
    <n v="2.5"/>
    <s v="Alberta"/>
    <x v="4"/>
    <s v="Corporate"/>
    <x v="1"/>
    <x v="3"/>
  </r>
  <r>
    <s v="Tony Sayre"/>
    <n v="8997"/>
    <d v="2009-07-01T00:00:00"/>
    <d v="2009-07-05T00:00:00"/>
    <s v="July"/>
    <s v="2009"/>
    <n v="4"/>
    <b v="0"/>
    <s v="low"/>
    <n v="40"/>
    <n v="17279.62"/>
    <n v="0.04"/>
    <x v="0"/>
    <n v="4176.25"/>
    <n v="449.99"/>
    <n v="24.49"/>
    <s v="Alberta"/>
    <x v="4"/>
    <s v="Small Business"/>
    <x v="1"/>
    <x v="13"/>
  </r>
  <r>
    <s v="Tony Sayre"/>
    <n v="8997"/>
    <d v="2009-07-01T00:00:00"/>
    <d v="2009-07-10T00:00:00"/>
    <s v="July"/>
    <s v="2009"/>
    <n v="9"/>
    <b v="0"/>
    <s v="low"/>
    <n v="20"/>
    <n v="120.3"/>
    <n v="0.01"/>
    <x v="0"/>
    <n v="20.38"/>
    <n v="5.84"/>
    <n v="1.2"/>
    <s v="Alberta"/>
    <x v="4"/>
    <s v="Small Business"/>
    <x v="0"/>
    <x v="12"/>
  </r>
  <r>
    <s v="Steven Roelle"/>
    <n v="9089"/>
    <d v="2010-05-23T00:00:00"/>
    <d v="2010-05-24T00:00:00"/>
    <s v="May"/>
    <s v="2010"/>
    <n v="1"/>
    <b v="0"/>
    <s v="Critical"/>
    <n v="8"/>
    <n v="822.34950000000003"/>
    <n v="0.1"/>
    <x v="2"/>
    <n v="-360.31"/>
    <n v="125.99"/>
    <n v="8.8000000000000007"/>
    <s v="Alberta"/>
    <x v="4"/>
    <s v="Small Business"/>
    <x v="1"/>
    <x v="3"/>
  </r>
  <r>
    <s v="Christopher Conant"/>
    <n v="9221"/>
    <d v="2011-01-03T00:00:00"/>
    <d v="2011-01-07T00:00:00"/>
    <s v="January"/>
    <s v="2011"/>
    <n v="4"/>
    <b v="0"/>
    <s v="low"/>
    <n v="9"/>
    <n v="79.64"/>
    <n v="0.03"/>
    <x v="0"/>
    <n v="-377.74"/>
    <n v="3.25"/>
    <n v="49"/>
    <s v="Alberta"/>
    <x v="4"/>
    <s v="Consumer"/>
    <x v="0"/>
    <x v="1"/>
  </r>
  <r>
    <s v="Christopher Conant"/>
    <n v="9221"/>
    <d v="2011-01-03T00:00:00"/>
    <d v="2011-01-07T00:00:00"/>
    <s v="January"/>
    <s v="2011"/>
    <n v="4"/>
    <b v="0"/>
    <s v="low"/>
    <n v="25"/>
    <n v="1527.42"/>
    <n v="0.04"/>
    <x v="0"/>
    <n v="326.39999999999998"/>
    <n v="60.98"/>
    <n v="19.989999999999998"/>
    <s v="Alberta"/>
    <x v="4"/>
    <s v="Consumer"/>
    <x v="0"/>
    <x v="8"/>
  </r>
  <r>
    <s v="Tonja Turnell"/>
    <n v="9286"/>
    <d v="2011-04-03T00:00:00"/>
    <d v="2011-04-05T00:00:00"/>
    <s v="April"/>
    <s v="2011"/>
    <n v="2"/>
    <b v="0"/>
    <s v="Critical"/>
    <n v="26"/>
    <n v="123.16"/>
    <n v="0.1"/>
    <x v="0"/>
    <n v="45.79"/>
    <n v="4.9800000000000004"/>
    <n v="0.8"/>
    <s v="Alberta"/>
    <x v="4"/>
    <s v="Consumer"/>
    <x v="0"/>
    <x v="5"/>
  </r>
  <r>
    <s v="Ruben Dartt"/>
    <n v="9476"/>
    <d v="2009-05-25T00:00:00"/>
    <d v="2009-05-27T00:00:00"/>
    <s v="May"/>
    <s v="2009"/>
    <n v="2"/>
    <b v="0"/>
    <s v="Not Specified"/>
    <n v="10"/>
    <n v="165.04"/>
    <n v="0.08"/>
    <x v="2"/>
    <n v="-66.59"/>
    <n v="15.99"/>
    <n v="13.18"/>
    <s v="Alberta"/>
    <x v="4"/>
    <s v="Corporate"/>
    <x v="0"/>
    <x v="2"/>
  </r>
  <r>
    <s v="Andrew Roberts"/>
    <n v="9632"/>
    <d v="2012-01-16T00:00:00"/>
    <d v="2012-01-20T00:00:00"/>
    <s v="January"/>
    <s v="2012"/>
    <n v="4"/>
    <b v="0"/>
    <s v="low"/>
    <n v="33"/>
    <n v="3633.03"/>
    <n v="0.09"/>
    <x v="0"/>
    <n v="1440.27"/>
    <n v="120.98"/>
    <n v="9.07"/>
    <s v="Alberta"/>
    <x v="4"/>
    <s v="Home Office"/>
    <x v="0"/>
    <x v="2"/>
  </r>
  <r>
    <s v="Alan Dominguez"/>
    <n v="9796"/>
    <d v="2010-09-10T00:00:00"/>
    <d v="2010-09-11T00:00:00"/>
    <s v="September"/>
    <s v="2010"/>
    <n v="1"/>
    <b v="0"/>
    <s v="Critical"/>
    <n v="29"/>
    <n v="1222.5899999999999"/>
    <n v="0.02"/>
    <x v="0"/>
    <n v="501.99"/>
    <n v="40.97"/>
    <n v="1.99"/>
    <s v="Alberta"/>
    <x v="4"/>
    <s v="Corporate"/>
    <x v="1"/>
    <x v="7"/>
  </r>
  <r>
    <s v="Liz Pelletier"/>
    <n v="9955"/>
    <d v="2011-09-04T00:00:00"/>
    <d v="2011-09-06T00:00:00"/>
    <s v="September"/>
    <s v="2011"/>
    <n v="2"/>
    <b v="0"/>
    <s v="Critical"/>
    <n v="37"/>
    <n v="2912.0149999999999"/>
    <n v="0.09"/>
    <x v="0"/>
    <n v="698.17"/>
    <n v="95.99"/>
    <n v="4.9000000000000004"/>
    <s v="Alberta"/>
    <x v="4"/>
    <s v="Corporate"/>
    <x v="1"/>
    <x v="3"/>
  </r>
  <r>
    <s v="Raymond Book"/>
    <n v="9985"/>
    <d v="2010-08-07T00:00:00"/>
    <d v="2010-08-07T00:00:00"/>
    <s v="August"/>
    <s v="2010"/>
    <n v="0"/>
    <s v="FREE DELIVERY"/>
    <s v="low"/>
    <n v="12"/>
    <n v="81.900000000000006"/>
    <n v="0.08"/>
    <x v="0"/>
    <n v="-23.52"/>
    <n v="6.68"/>
    <n v="5.2"/>
    <s v="Alberta"/>
    <x v="4"/>
    <s v="Consumer"/>
    <x v="0"/>
    <x v="5"/>
  </r>
  <r>
    <s v="Tonja Turnell"/>
    <n v="10212"/>
    <d v="2010-05-23T00:00:00"/>
    <d v="2010-05-25T00:00:00"/>
    <s v="May"/>
    <s v="2010"/>
    <n v="2"/>
    <b v="0"/>
    <s v="low"/>
    <n v="14"/>
    <n v="74.02"/>
    <n v="0.02"/>
    <x v="0"/>
    <n v="-2.91"/>
    <n v="5.08"/>
    <n v="3.63"/>
    <s v="Alberta"/>
    <x v="4"/>
    <s v="Consumer"/>
    <x v="2"/>
    <x v="4"/>
  </r>
  <r>
    <s v="Tonja Turnell"/>
    <n v="10212"/>
    <d v="2010-05-23T00:00:00"/>
    <d v="2010-05-27T00:00:00"/>
    <s v="May"/>
    <s v="2010"/>
    <n v="4"/>
    <b v="0"/>
    <s v="low"/>
    <n v="22"/>
    <n v="1276.17"/>
    <n v="0"/>
    <x v="0"/>
    <n v="564.22"/>
    <n v="55.48"/>
    <n v="6.79"/>
    <s v="Alberta"/>
    <x v="4"/>
    <s v="Consumer"/>
    <x v="0"/>
    <x v="5"/>
  </r>
  <r>
    <s v="Raymond Book"/>
    <n v="10439"/>
    <d v="2012-03-28T00:00:00"/>
    <d v="2012-03-30T00:00:00"/>
    <s v="March"/>
    <s v="2012"/>
    <n v="2"/>
    <b v="0"/>
    <s v="Not Specified"/>
    <n v="41"/>
    <n v="823.13"/>
    <n v="0"/>
    <x v="0"/>
    <n v="384.51"/>
    <n v="18.940000000000001"/>
    <n v="1.49"/>
    <s v="Alberta"/>
    <x v="4"/>
    <s v="Consumer"/>
    <x v="0"/>
    <x v="2"/>
  </r>
  <r>
    <s v="Raymond Book"/>
    <n v="10439"/>
    <d v="2012-03-28T00:00:00"/>
    <d v="2012-03-30T00:00:00"/>
    <s v="March"/>
    <s v="2012"/>
    <n v="2"/>
    <b v="0"/>
    <s v="Not Specified"/>
    <n v="30"/>
    <n v="569.61"/>
    <n v="0.02"/>
    <x v="0"/>
    <n v="-48.44"/>
    <n v="17.98"/>
    <n v="4"/>
    <s v="Alberta"/>
    <x v="4"/>
    <s v="Consumer"/>
    <x v="1"/>
    <x v="7"/>
  </r>
  <r>
    <s v="Raymond Book"/>
    <n v="10439"/>
    <d v="2012-03-28T00:00:00"/>
    <d v="2012-03-29T00:00:00"/>
    <s v="March"/>
    <s v="2012"/>
    <n v="1"/>
    <b v="0"/>
    <s v="Not Specified"/>
    <n v="27"/>
    <n v="75.06"/>
    <n v="0.09"/>
    <x v="0"/>
    <n v="26.13"/>
    <n v="2.89"/>
    <n v="0.5"/>
    <s v="Alberta"/>
    <x v="4"/>
    <s v="Consumer"/>
    <x v="0"/>
    <x v="11"/>
  </r>
  <r>
    <s v="Raymond Book"/>
    <n v="10439"/>
    <d v="2012-03-28T00:00:00"/>
    <d v="2012-03-30T00:00:00"/>
    <s v="March"/>
    <s v="2012"/>
    <n v="2"/>
    <b v="0"/>
    <s v="Not Specified"/>
    <n v="46"/>
    <n v="225.13"/>
    <n v="0.01"/>
    <x v="2"/>
    <n v="-205.75"/>
    <n v="4.4800000000000004"/>
    <n v="7.24"/>
    <s v="Alberta"/>
    <x v="4"/>
    <s v="Consumer"/>
    <x v="2"/>
    <x v="4"/>
  </r>
  <r>
    <s v="Brendan Sweed"/>
    <n v="10464"/>
    <d v="2009-08-10T00:00:00"/>
    <d v="2009-08-11T00:00:00"/>
    <s v="August"/>
    <s v="2009"/>
    <n v="1"/>
    <b v="0"/>
    <s v="Critical"/>
    <n v="23"/>
    <n v="121.73"/>
    <n v="0.01"/>
    <x v="0"/>
    <n v="-69.069999999999993"/>
    <n v="4.9800000000000004"/>
    <n v="6.07"/>
    <s v="Alberta"/>
    <x v="4"/>
    <s v="Consumer"/>
    <x v="0"/>
    <x v="5"/>
  </r>
  <r>
    <s v="Cyma Kinney"/>
    <n v="10820"/>
    <d v="2011-12-27T00:00:00"/>
    <d v="2011-12-28T00:00:00"/>
    <s v="December"/>
    <s v="2011"/>
    <n v="1"/>
    <b v="0"/>
    <s v="Not Specified"/>
    <n v="49"/>
    <n v="2072.12"/>
    <n v="0.04"/>
    <x v="2"/>
    <n v="365.23"/>
    <n v="40.97"/>
    <n v="8.99"/>
    <s v="Alberta"/>
    <x v="4"/>
    <s v="Small Business"/>
    <x v="0"/>
    <x v="12"/>
  </r>
  <r>
    <s v="Cyma Kinney"/>
    <n v="10820"/>
    <d v="2011-12-27T00:00:00"/>
    <d v="2011-12-27T00:00:00"/>
    <s v="December"/>
    <s v="2011"/>
    <n v="0"/>
    <s v="FREE DELIVERY"/>
    <s v="Not Specified"/>
    <n v="33"/>
    <n v="151.19"/>
    <n v="0.06"/>
    <x v="0"/>
    <n v="-13.45"/>
    <n v="4.71"/>
    <n v="0.7"/>
    <s v="Alberta"/>
    <x v="4"/>
    <s v="Small Business"/>
    <x v="0"/>
    <x v="6"/>
  </r>
  <r>
    <s v="Ruben Dartt"/>
    <n v="11013"/>
    <d v="2009-04-17T00:00:00"/>
    <d v="2009-04-18T00:00:00"/>
    <s v="April"/>
    <s v="2009"/>
    <n v="1"/>
    <b v="0"/>
    <s v="High"/>
    <n v="2"/>
    <n v="226.88200000000001"/>
    <n v="0.01"/>
    <x v="0"/>
    <n v="-582.65"/>
    <n v="125.99"/>
    <n v="8.99"/>
    <s v="Alberta"/>
    <x v="4"/>
    <s v="Corporate"/>
    <x v="1"/>
    <x v="3"/>
  </r>
  <r>
    <s v="Christine Abelman"/>
    <n v="11169"/>
    <d v="2010-05-21T00:00:00"/>
    <d v="2010-05-22T00:00:00"/>
    <s v="May"/>
    <s v="2010"/>
    <n v="1"/>
    <b v="0"/>
    <s v="Medium"/>
    <n v="46"/>
    <n v="398.86"/>
    <n v="0.08"/>
    <x v="0"/>
    <n v="-26.45"/>
    <n v="8.85"/>
    <n v="5.6"/>
    <s v="Alberta"/>
    <x v="4"/>
    <s v="Corporate"/>
    <x v="0"/>
    <x v="2"/>
  </r>
  <r>
    <s v="Christine Abelman"/>
    <n v="11169"/>
    <d v="2010-05-21T00:00:00"/>
    <d v="2010-05-21T00:00:00"/>
    <s v="May"/>
    <s v="2010"/>
    <n v="0"/>
    <s v="FREE DELIVERY"/>
    <s v="Medium"/>
    <n v="44"/>
    <n v="109.18"/>
    <n v="0.09"/>
    <x v="0"/>
    <n v="37.17"/>
    <n v="2.61"/>
    <n v="0.5"/>
    <s v="Alberta"/>
    <x v="4"/>
    <s v="Corporate"/>
    <x v="0"/>
    <x v="11"/>
  </r>
  <r>
    <s v="Christine Abelman"/>
    <n v="11169"/>
    <d v="2010-05-21T00:00:00"/>
    <d v="2010-05-22T00:00:00"/>
    <s v="May"/>
    <s v="2010"/>
    <n v="1"/>
    <b v="0"/>
    <s v="Medium"/>
    <n v="5"/>
    <n v="28.59"/>
    <n v="0.05"/>
    <x v="0"/>
    <n v="-14.33"/>
    <n v="4.9800000000000004"/>
    <n v="4.7"/>
    <s v="Alberta"/>
    <x v="4"/>
    <s v="Corporate"/>
    <x v="0"/>
    <x v="5"/>
  </r>
  <r>
    <s v="Erica Smith"/>
    <n v="11651"/>
    <d v="2011-02-22T00:00:00"/>
    <d v="2011-02-24T00:00:00"/>
    <s v="February"/>
    <s v="2011"/>
    <n v="2"/>
    <b v="0"/>
    <s v="Medium"/>
    <n v="19"/>
    <n v="65.849999999999994"/>
    <n v="7.0000000000000007E-2"/>
    <x v="2"/>
    <n v="3.9"/>
    <n v="3.28"/>
    <n v="0.98"/>
    <s v="Alberta"/>
    <x v="4"/>
    <s v="Small Business"/>
    <x v="0"/>
    <x v="12"/>
  </r>
  <r>
    <s v="Yoseph Carroll"/>
    <n v="11840"/>
    <d v="2009-08-14T00:00:00"/>
    <d v="2009-08-15T00:00:00"/>
    <s v="August"/>
    <s v="2009"/>
    <n v="1"/>
    <b v="0"/>
    <s v="Critical"/>
    <n v="43"/>
    <n v="181.5"/>
    <n v="0.08"/>
    <x v="0"/>
    <n v="-6.24"/>
    <n v="4.4800000000000004"/>
    <n v="2.5"/>
    <s v="Alberta"/>
    <x v="4"/>
    <s v="Consumer"/>
    <x v="0"/>
    <x v="8"/>
  </r>
  <r>
    <s v="Stephanie Phelps"/>
    <n v="11909"/>
    <d v="2009-11-24T00:00:00"/>
    <d v="2009-11-26T00:00:00"/>
    <s v="November"/>
    <s v="2009"/>
    <n v="2"/>
    <b v="0"/>
    <s v="Not Specified"/>
    <n v="11"/>
    <n v="194.17400000000001"/>
    <n v="0.03"/>
    <x v="0"/>
    <n v="-20.91"/>
    <n v="20.99"/>
    <n v="0.99"/>
    <s v="Alberta"/>
    <x v="4"/>
    <s v="Consumer"/>
    <x v="1"/>
    <x v="3"/>
  </r>
  <r>
    <s v="Christopher Conant"/>
    <n v="11910"/>
    <d v="2011-06-15T00:00:00"/>
    <d v="2011-06-17T00:00:00"/>
    <s v="June"/>
    <s v="2011"/>
    <n v="2"/>
    <b v="0"/>
    <s v="High"/>
    <n v="21"/>
    <n v="49.23"/>
    <n v="0.01"/>
    <x v="0"/>
    <n v="-77.709999999999994"/>
    <n v="1.98"/>
    <n v="4.7699999999999996"/>
    <s v="Alberta"/>
    <x v="4"/>
    <s v="Home Office"/>
    <x v="0"/>
    <x v="2"/>
  </r>
  <r>
    <s v="Stephanie Phelps"/>
    <n v="11943"/>
    <d v="2010-04-07T00:00:00"/>
    <d v="2010-04-14T00:00:00"/>
    <s v="April"/>
    <s v="2010"/>
    <n v="7"/>
    <b v="0"/>
    <s v="low"/>
    <n v="49"/>
    <n v="657.94"/>
    <n v="0.09"/>
    <x v="0"/>
    <n v="7.35"/>
    <n v="14.45"/>
    <n v="7.17"/>
    <s v="Alberta"/>
    <x v="4"/>
    <s v="Consumer"/>
    <x v="0"/>
    <x v="2"/>
  </r>
  <r>
    <s v="Stephanie Phelps"/>
    <n v="11943"/>
    <d v="2010-04-07T00:00:00"/>
    <d v="2010-04-09T00:00:00"/>
    <s v="April"/>
    <s v="2010"/>
    <n v="2"/>
    <b v="0"/>
    <s v="low"/>
    <n v="19"/>
    <n v="1270.73"/>
    <n v="0.08"/>
    <x v="1"/>
    <n v="-425.72"/>
    <n v="70.98"/>
    <n v="30"/>
    <s v="Alberta"/>
    <x v="4"/>
    <s v="Consumer"/>
    <x v="2"/>
    <x v="14"/>
  </r>
  <r>
    <s v="Yoseph Carroll"/>
    <n v="12356"/>
    <d v="2012-10-18T00:00:00"/>
    <d v="2012-10-21T00:00:00"/>
    <s v="October"/>
    <s v="2012"/>
    <n v="3"/>
    <b v="0"/>
    <s v="Critical"/>
    <n v="39"/>
    <n v="243.05"/>
    <n v="0.02"/>
    <x v="0"/>
    <n v="-70.849999999999994"/>
    <n v="5.98"/>
    <n v="5.35"/>
    <s v="Alberta"/>
    <x v="4"/>
    <s v="Consumer"/>
    <x v="0"/>
    <x v="5"/>
  </r>
  <r>
    <s v="Steven Roelle"/>
    <n v="12581"/>
    <d v="2009-10-20T00:00:00"/>
    <d v="2009-10-22T00:00:00"/>
    <s v="October"/>
    <s v="2009"/>
    <n v="2"/>
    <b v="0"/>
    <s v="High"/>
    <n v="31"/>
    <n v="1768.9690000000001"/>
    <n v="0"/>
    <x v="2"/>
    <n v="341.1"/>
    <n v="65.989999999999995"/>
    <n v="5.99"/>
    <s v="Alberta"/>
    <x v="4"/>
    <s v="Small Business"/>
    <x v="1"/>
    <x v="3"/>
  </r>
  <r>
    <s v="Sarah Brown"/>
    <n v="13031"/>
    <d v="2012-12-04T00:00:00"/>
    <d v="2012-12-09T00:00:00"/>
    <s v="December"/>
    <s v="2012"/>
    <n v="5"/>
    <b v="0"/>
    <s v="low"/>
    <n v="34"/>
    <n v="210.06"/>
    <n v="0.08"/>
    <x v="0"/>
    <n v="-135"/>
    <n v="6.48"/>
    <n v="7.37"/>
    <s v="Alberta"/>
    <x v="4"/>
    <s v="Consumer"/>
    <x v="0"/>
    <x v="5"/>
  </r>
  <r>
    <s v="Raymond Book"/>
    <n v="13126"/>
    <d v="2011-10-19T00:00:00"/>
    <d v="2011-10-20T00:00:00"/>
    <s v="October"/>
    <s v="2011"/>
    <n v="1"/>
    <b v="0"/>
    <s v="Not Specified"/>
    <n v="43"/>
    <n v="24233.54"/>
    <n v="7.0000000000000007E-2"/>
    <x v="0"/>
    <n v="6492.67"/>
    <n v="599.99"/>
    <n v="24.49"/>
    <s v="Alberta"/>
    <x v="4"/>
    <s v="Consumer"/>
    <x v="1"/>
    <x v="13"/>
  </r>
  <r>
    <s v="Raymond Book"/>
    <n v="13126"/>
    <d v="2011-10-19T00:00:00"/>
    <d v="2011-10-21T00:00:00"/>
    <s v="October"/>
    <s v="2011"/>
    <n v="2"/>
    <b v="0"/>
    <s v="Not Specified"/>
    <n v="45"/>
    <n v="6325.65"/>
    <n v="0.02"/>
    <x v="1"/>
    <n v="114.46"/>
    <n v="135.99"/>
    <n v="28.63"/>
    <s v="Alberta"/>
    <x v="4"/>
    <s v="Consumer"/>
    <x v="2"/>
    <x v="14"/>
  </r>
  <r>
    <s v="Raymond Book"/>
    <n v="13126"/>
    <d v="2011-10-19T00:00:00"/>
    <d v="2011-10-21T00:00:00"/>
    <s v="October"/>
    <s v="2011"/>
    <n v="2"/>
    <b v="0"/>
    <s v="Not Specified"/>
    <n v="2"/>
    <n v="380.62"/>
    <n v="0.02"/>
    <x v="1"/>
    <n v="-301.73"/>
    <n v="179.29"/>
    <n v="29.21"/>
    <s v="Alberta"/>
    <x v="4"/>
    <s v="Consumer"/>
    <x v="2"/>
    <x v="10"/>
  </r>
  <r>
    <s v="Roy Phan"/>
    <n v="13282"/>
    <d v="2012-05-09T00:00:00"/>
    <d v="2012-05-14T00:00:00"/>
    <s v="May"/>
    <s v="2012"/>
    <n v="5"/>
    <b v="0"/>
    <s v="low"/>
    <n v="22"/>
    <n v="763.85"/>
    <n v="0.09"/>
    <x v="0"/>
    <n v="-126.6"/>
    <n v="34.979999999999997"/>
    <n v="7.53"/>
    <s v="Alberta"/>
    <x v="4"/>
    <s v="Corporate"/>
    <x v="1"/>
    <x v="7"/>
  </r>
  <r>
    <s v="Roy Phan"/>
    <n v="13282"/>
    <d v="2012-05-09T00:00:00"/>
    <d v="2012-05-13T00:00:00"/>
    <s v="May"/>
    <s v="2012"/>
    <n v="4"/>
    <b v="0"/>
    <s v="low"/>
    <n v="2"/>
    <n v="12.59"/>
    <n v="0.02"/>
    <x v="0"/>
    <n v="-5.92"/>
    <n v="6.3"/>
    <n v="0.5"/>
    <s v="Alberta"/>
    <x v="4"/>
    <s v="Corporate"/>
    <x v="0"/>
    <x v="11"/>
  </r>
  <r>
    <s v="Christopher Conant"/>
    <n v="13825"/>
    <d v="2009-03-21T00:00:00"/>
    <d v="2009-03-22T00:00:00"/>
    <s v="March"/>
    <s v="2009"/>
    <n v="1"/>
    <b v="0"/>
    <s v="High"/>
    <n v="30"/>
    <n v="186.79"/>
    <n v="0.09"/>
    <x v="0"/>
    <n v="-88.6"/>
    <n v="6.48"/>
    <n v="6.35"/>
    <s v="Alberta"/>
    <x v="4"/>
    <s v="Home Office"/>
    <x v="0"/>
    <x v="5"/>
  </r>
  <r>
    <s v="Cyma Kinney"/>
    <n v="14212"/>
    <d v="2012-02-16T00:00:00"/>
    <d v="2012-02-17T00:00:00"/>
    <s v="February"/>
    <s v="2012"/>
    <n v="1"/>
    <b v="0"/>
    <s v="Critical"/>
    <n v="4"/>
    <n v="31.18"/>
    <n v="0"/>
    <x v="0"/>
    <n v="-17.16"/>
    <n v="6.24"/>
    <n v="5.22"/>
    <s v="Alberta"/>
    <x v="4"/>
    <s v="Small Business"/>
    <x v="2"/>
    <x v="4"/>
  </r>
  <r>
    <s v="Cyma Kinney"/>
    <n v="14212"/>
    <d v="2012-02-16T00:00:00"/>
    <d v="2012-02-18T00:00:00"/>
    <s v="February"/>
    <s v="2012"/>
    <n v="2"/>
    <b v="0"/>
    <s v="Critical"/>
    <n v="8"/>
    <n v="21.99"/>
    <n v="0.02"/>
    <x v="0"/>
    <n v="4.63"/>
    <n v="2.61"/>
    <n v="0.5"/>
    <s v="Alberta"/>
    <x v="4"/>
    <s v="Small Business"/>
    <x v="0"/>
    <x v="11"/>
  </r>
  <r>
    <s v="Sarah Brown"/>
    <n v="14789"/>
    <d v="2010-11-29T00:00:00"/>
    <d v="2010-12-01T00:00:00"/>
    <s v="December"/>
    <s v="2010"/>
    <n v="2"/>
    <b v="0"/>
    <s v="Not Specified"/>
    <n v="37"/>
    <n v="438.07"/>
    <n v="0"/>
    <x v="2"/>
    <n v="12.06"/>
    <n v="10.89"/>
    <n v="4.5"/>
    <s v="Alberta"/>
    <x v="4"/>
    <s v="Consumer"/>
    <x v="0"/>
    <x v="1"/>
  </r>
  <r>
    <s v="Sarah Brown"/>
    <n v="14789"/>
    <d v="2010-11-29T00:00:00"/>
    <d v="2010-11-30T00:00:00"/>
    <s v="November"/>
    <s v="2010"/>
    <n v="1"/>
    <b v="0"/>
    <s v="Not Specified"/>
    <n v="19"/>
    <n v="116.37"/>
    <n v="0.03"/>
    <x v="0"/>
    <n v="-32.6"/>
    <n v="5.58"/>
    <n v="5.3"/>
    <s v="Alberta"/>
    <x v="4"/>
    <s v="Consumer"/>
    <x v="0"/>
    <x v="8"/>
  </r>
  <r>
    <s v="Jim Karlsson"/>
    <n v="15782"/>
    <d v="2012-03-30T00:00:00"/>
    <d v="2012-04-01T00:00:00"/>
    <s v="April"/>
    <s v="2012"/>
    <n v="2"/>
    <b v="0"/>
    <s v="High"/>
    <n v="35"/>
    <n v="2339.64"/>
    <n v="0.1"/>
    <x v="0"/>
    <n v="-1916.71"/>
    <n v="71.37"/>
    <n v="69"/>
    <s v="Alberta"/>
    <x v="4"/>
    <s v="Small Business"/>
    <x v="2"/>
    <x v="10"/>
  </r>
  <r>
    <s v="Clay Cheatham"/>
    <n v="16132"/>
    <d v="2012-10-27T00:00:00"/>
    <d v="2012-10-28T00:00:00"/>
    <s v="October"/>
    <s v="2012"/>
    <n v="1"/>
    <b v="0"/>
    <s v="Medium"/>
    <n v="26"/>
    <n v="519.96"/>
    <n v="7.0000000000000007E-2"/>
    <x v="0"/>
    <n v="169.44"/>
    <n v="21.38"/>
    <n v="2.99"/>
    <s v="Alberta"/>
    <x v="4"/>
    <s v="Small Business"/>
    <x v="0"/>
    <x v="2"/>
  </r>
  <r>
    <s v="Clay Cheatham"/>
    <n v="17251"/>
    <d v="2009-10-27T00:00:00"/>
    <d v="2009-10-29T00:00:00"/>
    <s v="October"/>
    <s v="2009"/>
    <n v="2"/>
    <b v="0"/>
    <s v="Not Specified"/>
    <n v="26"/>
    <n v="2951.4380000000001"/>
    <n v="0"/>
    <x v="0"/>
    <n v="667.28"/>
    <n v="125.99"/>
    <n v="8.99"/>
    <s v="Alberta"/>
    <x v="4"/>
    <s v="Small Business"/>
    <x v="1"/>
    <x v="3"/>
  </r>
  <r>
    <s v="Roy Phan"/>
    <n v="17253"/>
    <d v="2011-08-17T00:00:00"/>
    <d v="2011-08-19T00:00:00"/>
    <s v="August"/>
    <s v="2011"/>
    <n v="2"/>
    <b v="0"/>
    <s v="Critical"/>
    <n v="13"/>
    <n v="50.19"/>
    <n v="0.08"/>
    <x v="0"/>
    <n v="-64.39"/>
    <n v="3.52"/>
    <n v="6.83"/>
    <s v="Alberta"/>
    <x v="4"/>
    <s v="Corporate"/>
    <x v="0"/>
    <x v="2"/>
  </r>
  <r>
    <s v="Shui Tom"/>
    <n v="17287"/>
    <d v="2011-04-05T00:00:00"/>
    <d v="2011-04-06T00:00:00"/>
    <s v="April"/>
    <s v="2011"/>
    <n v="1"/>
    <b v="0"/>
    <s v="High"/>
    <n v="38"/>
    <n v="5793.46"/>
    <n v="0.01"/>
    <x v="0"/>
    <n v="2477.77"/>
    <n v="150.97999999999999"/>
    <n v="13.99"/>
    <s v="Alberta"/>
    <x v="4"/>
    <s v="Home Office"/>
    <x v="1"/>
    <x v="16"/>
  </r>
  <r>
    <s v="Shui Tom"/>
    <n v="17287"/>
    <d v="2011-04-05T00:00:00"/>
    <d v="2011-04-07T00:00:00"/>
    <s v="April"/>
    <s v="2011"/>
    <n v="2"/>
    <b v="0"/>
    <s v="High"/>
    <n v="11"/>
    <n v="4558.21"/>
    <n v="0.06"/>
    <x v="0"/>
    <n v="993.81"/>
    <n v="415.88"/>
    <n v="11.37"/>
    <s v="Alberta"/>
    <x v="4"/>
    <s v="Home Office"/>
    <x v="0"/>
    <x v="0"/>
  </r>
  <r>
    <s v="Shui Tom"/>
    <n v="17287"/>
    <d v="2011-04-05T00:00:00"/>
    <d v="2011-04-07T00:00:00"/>
    <s v="April"/>
    <s v="2011"/>
    <n v="2"/>
    <b v="0"/>
    <s v="High"/>
    <n v="26"/>
    <n v="4361.6985000000004"/>
    <n v="0.05"/>
    <x v="0"/>
    <n v="1069.79"/>
    <n v="195.99"/>
    <n v="4.2"/>
    <s v="Alberta"/>
    <x v="4"/>
    <s v="Home Office"/>
    <x v="1"/>
    <x v="3"/>
  </r>
  <r>
    <s v="Stephanie Phelps"/>
    <n v="18279"/>
    <d v="2009-02-26T00:00:00"/>
    <d v="2009-02-28T00:00:00"/>
    <s v="February"/>
    <s v="2009"/>
    <n v="2"/>
    <b v="0"/>
    <s v="Medium"/>
    <n v="22"/>
    <n v="184.35"/>
    <n v="7.0000000000000007E-2"/>
    <x v="0"/>
    <n v="11.95"/>
    <n v="8.33"/>
    <n v="1.99"/>
    <s v="Alberta"/>
    <x v="4"/>
    <s v="Consumer"/>
    <x v="1"/>
    <x v="7"/>
  </r>
  <r>
    <s v="Stephanie Phelps"/>
    <n v="18279"/>
    <d v="2009-02-26T00:00:00"/>
    <d v="2009-02-27T00:00:00"/>
    <s v="February"/>
    <s v="2009"/>
    <n v="1"/>
    <b v="0"/>
    <s v="Medium"/>
    <n v="20"/>
    <n v="10281.790000000001"/>
    <n v="0.03"/>
    <x v="0"/>
    <n v="3272.9"/>
    <n v="499.99"/>
    <n v="24.49"/>
    <s v="Alberta"/>
    <x v="4"/>
    <s v="Consumer"/>
    <x v="1"/>
    <x v="13"/>
  </r>
  <r>
    <s v="Sarah Brown"/>
    <n v="18503"/>
    <d v="2011-05-05T00:00:00"/>
    <d v="2011-05-07T00:00:00"/>
    <s v="May"/>
    <s v="2011"/>
    <n v="2"/>
    <b v="0"/>
    <s v="Not Specified"/>
    <n v="46"/>
    <n v="6637.63"/>
    <n v="0.03"/>
    <x v="1"/>
    <n v="1487.94"/>
    <n v="145.44999999999999"/>
    <n v="17.850000000000001"/>
    <s v="Alberta"/>
    <x v="4"/>
    <s v="Consumer"/>
    <x v="1"/>
    <x v="16"/>
  </r>
  <r>
    <s v="Sarah Brown"/>
    <n v="18503"/>
    <d v="2011-05-05T00:00:00"/>
    <d v="2011-05-07T00:00:00"/>
    <s v="May"/>
    <s v="2011"/>
    <n v="2"/>
    <b v="0"/>
    <s v="Not Specified"/>
    <n v="13"/>
    <n v="928.90549999999996"/>
    <n v="0.06"/>
    <x v="0"/>
    <n v="-23.93"/>
    <n v="85.99"/>
    <n v="2.79"/>
    <s v="Alberta"/>
    <x v="4"/>
    <s v="Consumer"/>
    <x v="1"/>
    <x v="3"/>
  </r>
  <r>
    <s v="Steven Roelle"/>
    <n v="18689"/>
    <d v="2009-12-24T00:00:00"/>
    <d v="2009-12-25T00:00:00"/>
    <s v="December"/>
    <s v="2009"/>
    <n v="1"/>
    <b v="0"/>
    <s v="Not Specified"/>
    <n v="38"/>
    <n v="281.17"/>
    <n v="0.01"/>
    <x v="0"/>
    <n v="-78.37"/>
    <n v="7.1"/>
    <n v="6.05"/>
    <s v="Alberta"/>
    <x v="4"/>
    <s v="Small Business"/>
    <x v="0"/>
    <x v="2"/>
  </r>
  <r>
    <s v="Steven Roelle"/>
    <n v="18689"/>
    <d v="2009-12-24T00:00:00"/>
    <d v="2009-12-25T00:00:00"/>
    <s v="December"/>
    <s v="2009"/>
    <n v="1"/>
    <b v="0"/>
    <s v="Not Specified"/>
    <n v="10"/>
    <n v="194.65"/>
    <n v="0.05"/>
    <x v="0"/>
    <n v="-3.78"/>
    <n v="18.97"/>
    <n v="9.0299999999999994"/>
    <s v="Alberta"/>
    <x v="4"/>
    <s v="Small Business"/>
    <x v="0"/>
    <x v="5"/>
  </r>
  <r>
    <s v="Liz Pelletier"/>
    <n v="18758"/>
    <d v="2010-04-20T00:00:00"/>
    <d v="2010-04-22T00:00:00"/>
    <s v="April"/>
    <s v="2010"/>
    <n v="2"/>
    <b v="0"/>
    <s v="Not Specified"/>
    <n v="20"/>
    <n v="2022.18"/>
    <n v="0.09"/>
    <x v="2"/>
    <n v="594.44000000000005"/>
    <n v="102.3"/>
    <n v="21.26"/>
    <s v="Alberta"/>
    <x v="4"/>
    <s v="Corporate"/>
    <x v="2"/>
    <x v="4"/>
  </r>
  <r>
    <s v="Frank Hawley"/>
    <n v="19521"/>
    <d v="2009-11-23T00:00:00"/>
    <d v="2009-11-24T00:00:00"/>
    <s v="November"/>
    <s v="2009"/>
    <n v="1"/>
    <b v="0"/>
    <s v="Not Specified"/>
    <n v="9"/>
    <n v="351.06"/>
    <n v="0.02"/>
    <x v="0"/>
    <n v="-306.32"/>
    <n v="35.479999999999997"/>
    <n v="35"/>
    <s v="Alberta"/>
    <x v="4"/>
    <s v="Home Office"/>
    <x v="0"/>
    <x v="0"/>
  </r>
  <r>
    <s v="Aaron Bergman"/>
    <n v="20513"/>
    <d v="2009-07-07T00:00:00"/>
    <d v="2009-07-08T00:00:00"/>
    <s v="July"/>
    <s v="2009"/>
    <n v="1"/>
    <b v="0"/>
    <s v="High"/>
    <n v="13"/>
    <n v="42.27"/>
    <n v="0.01"/>
    <x v="2"/>
    <n v="4.5599999999999996"/>
    <n v="2.84"/>
    <n v="0.93"/>
    <s v="Alberta"/>
    <x v="4"/>
    <s v="Corporate"/>
    <x v="0"/>
    <x v="12"/>
  </r>
  <r>
    <s v="Jim Karlsson"/>
    <n v="21253"/>
    <d v="2012-04-17T00:00:00"/>
    <d v="2012-04-18T00:00:00"/>
    <s v="April"/>
    <s v="2012"/>
    <n v="1"/>
    <b v="0"/>
    <s v="Medium"/>
    <n v="5"/>
    <n v="455.08"/>
    <n v="0.04"/>
    <x v="0"/>
    <n v="27.8"/>
    <n v="83.93"/>
    <n v="19.989999999999998"/>
    <s v="Alberta"/>
    <x v="4"/>
    <s v="Small Business"/>
    <x v="0"/>
    <x v="8"/>
  </r>
  <r>
    <s v="Liz Pelletier"/>
    <n v="21735"/>
    <d v="2010-03-09T00:00:00"/>
    <d v="2010-03-11T00:00:00"/>
    <s v="March"/>
    <s v="2010"/>
    <n v="2"/>
    <b v="0"/>
    <s v="Not Specified"/>
    <n v="23"/>
    <n v="239.49"/>
    <n v="0.04"/>
    <x v="0"/>
    <n v="-159.35"/>
    <n v="9.98"/>
    <n v="12.52"/>
    <s v="Alberta"/>
    <x v="4"/>
    <s v="Corporate"/>
    <x v="2"/>
    <x v="4"/>
  </r>
  <r>
    <s v="Liz Pelletier"/>
    <n v="21735"/>
    <d v="2010-03-09T00:00:00"/>
    <d v="2010-03-12T00:00:00"/>
    <s v="March"/>
    <s v="2010"/>
    <n v="3"/>
    <b v="0"/>
    <s v="Not Specified"/>
    <n v="14"/>
    <n v="1819.153"/>
    <n v="0.02"/>
    <x v="0"/>
    <n v="-35.5"/>
    <n v="155.99"/>
    <n v="8.99"/>
    <s v="Alberta"/>
    <x v="4"/>
    <s v="Corporate"/>
    <x v="1"/>
    <x v="3"/>
  </r>
  <r>
    <s v="Christine Abelman"/>
    <n v="22375"/>
    <d v="2011-04-07T00:00:00"/>
    <d v="2011-04-08T00:00:00"/>
    <s v="April"/>
    <s v="2011"/>
    <n v="1"/>
    <b v="0"/>
    <s v="Not Specified"/>
    <n v="43"/>
    <n v="816.11"/>
    <n v="0.04"/>
    <x v="0"/>
    <n v="66.14"/>
    <n v="18.97"/>
    <n v="9.5399999999999991"/>
    <s v="Alberta"/>
    <x v="4"/>
    <s v="Corporate"/>
    <x v="0"/>
    <x v="5"/>
  </r>
  <r>
    <s v="Andrew Roberts"/>
    <n v="22817"/>
    <d v="2012-11-21T00:00:00"/>
    <d v="2012-11-23T00:00:00"/>
    <s v="November"/>
    <s v="2012"/>
    <n v="2"/>
    <b v="0"/>
    <s v="Critical"/>
    <n v="27"/>
    <n v="6785.86"/>
    <n v="0.05"/>
    <x v="1"/>
    <n v="-740.07"/>
    <n v="262.11"/>
    <n v="62.74"/>
    <s v="Alberta"/>
    <x v="4"/>
    <s v="Home Office"/>
    <x v="2"/>
    <x v="10"/>
  </r>
  <r>
    <s v="Yoseph Carroll"/>
    <n v="23842"/>
    <d v="2010-09-17T00:00:00"/>
    <d v="2010-09-24T00:00:00"/>
    <s v="September"/>
    <s v="2010"/>
    <n v="7"/>
    <b v="0"/>
    <s v="low"/>
    <n v="20"/>
    <n v="127.16"/>
    <n v="0.1"/>
    <x v="0"/>
    <n v="-74.03"/>
    <n v="6.68"/>
    <n v="6.92"/>
    <s v="Alberta"/>
    <x v="4"/>
    <s v="Consumer"/>
    <x v="0"/>
    <x v="5"/>
  </r>
  <r>
    <s v="Christopher Conant"/>
    <n v="23911"/>
    <d v="2012-06-01T00:00:00"/>
    <d v="2012-06-02T00:00:00"/>
    <s v="June"/>
    <s v="2012"/>
    <n v="1"/>
    <b v="0"/>
    <s v="Critical"/>
    <n v="21"/>
    <n v="2580.67"/>
    <n v="0.1"/>
    <x v="1"/>
    <n v="-1050.77"/>
    <n v="122.99"/>
    <n v="70.2"/>
    <s v="Alberta"/>
    <x v="4"/>
    <s v="Home Office"/>
    <x v="2"/>
    <x v="14"/>
  </r>
  <r>
    <s v="Christopher Conant"/>
    <n v="23911"/>
    <d v="2012-06-01T00:00:00"/>
    <d v="2012-06-02T00:00:00"/>
    <s v="June"/>
    <s v="2012"/>
    <n v="1"/>
    <b v="0"/>
    <s v="Critical"/>
    <n v="19"/>
    <n v="955.46"/>
    <n v="0.03"/>
    <x v="0"/>
    <n v="-79.05"/>
    <n v="50.98"/>
    <n v="6.5"/>
    <s v="Alberta"/>
    <x v="4"/>
    <s v="Home Office"/>
    <x v="1"/>
    <x v="7"/>
  </r>
  <r>
    <s v="Christopher Conant"/>
    <n v="23911"/>
    <d v="2012-06-01T00:00:00"/>
    <d v="2012-06-02T00:00:00"/>
    <s v="June"/>
    <s v="2012"/>
    <n v="1"/>
    <b v="0"/>
    <s v="Critical"/>
    <n v="3"/>
    <n v="121.26"/>
    <n v="0"/>
    <x v="0"/>
    <n v="-12.52"/>
    <n v="35.44"/>
    <n v="7.5"/>
    <s v="Alberta"/>
    <x v="4"/>
    <s v="Home Office"/>
    <x v="0"/>
    <x v="5"/>
  </r>
  <r>
    <s v="Raymond Book"/>
    <n v="24391"/>
    <d v="2009-03-06T00:00:00"/>
    <d v="2009-03-10T00:00:00"/>
    <s v="March"/>
    <s v="2009"/>
    <n v="4"/>
    <b v="0"/>
    <s v="low"/>
    <n v="14"/>
    <n v="3236.8"/>
    <n v="0.08"/>
    <x v="1"/>
    <n v="501.69"/>
    <n v="230.98"/>
    <n v="23.78"/>
    <s v="Alberta"/>
    <x v="4"/>
    <s v="Consumer"/>
    <x v="2"/>
    <x v="10"/>
  </r>
  <r>
    <s v="Victoria Brennan"/>
    <n v="24802"/>
    <d v="2009-01-23T00:00:00"/>
    <d v="2009-01-25T00:00:00"/>
    <s v="January"/>
    <s v="2009"/>
    <n v="2"/>
    <b v="0"/>
    <s v="Medium"/>
    <n v="18"/>
    <n v="1383.2"/>
    <n v="0.01"/>
    <x v="0"/>
    <n v="-23.44"/>
    <n v="73.98"/>
    <n v="12.14"/>
    <s v="Alberta"/>
    <x v="4"/>
    <s v="Small Business"/>
    <x v="1"/>
    <x v="7"/>
  </r>
  <r>
    <s v="Roy Phan"/>
    <n v="24996"/>
    <d v="2011-09-25T00:00:00"/>
    <d v="2011-09-26T00:00:00"/>
    <s v="September"/>
    <s v="2011"/>
    <n v="1"/>
    <b v="0"/>
    <s v="Critical"/>
    <n v="36"/>
    <n v="1793.24"/>
    <n v="0.01"/>
    <x v="0"/>
    <n v="739.36"/>
    <n v="46.89"/>
    <n v="5.0999999999999996"/>
    <s v="Alberta"/>
    <x v="4"/>
    <s v="Consumer"/>
    <x v="0"/>
    <x v="1"/>
  </r>
  <r>
    <s v="Roy Phan"/>
    <n v="24996"/>
    <d v="2011-09-25T00:00:00"/>
    <d v="2011-09-27T00:00:00"/>
    <s v="September"/>
    <s v="2011"/>
    <n v="2"/>
    <b v="0"/>
    <s v="Critical"/>
    <n v="2"/>
    <n v="143.667"/>
    <n v="0.09"/>
    <x v="0"/>
    <n v="-363.55"/>
    <n v="85.99"/>
    <n v="1.25"/>
    <s v="Alberta"/>
    <x v="4"/>
    <s v="Consumer"/>
    <x v="1"/>
    <x v="3"/>
  </r>
  <r>
    <s v="Christine Abelman"/>
    <n v="25824"/>
    <d v="2009-09-04T00:00:00"/>
    <d v="2009-09-05T00:00:00"/>
    <s v="September"/>
    <s v="2009"/>
    <n v="1"/>
    <b v="0"/>
    <s v="Medium"/>
    <n v="5"/>
    <n v="25.27"/>
    <n v="0.01"/>
    <x v="0"/>
    <n v="-19.93"/>
    <n v="3.95"/>
    <n v="5.13"/>
    <s v="Alberta"/>
    <x v="4"/>
    <s v="Corporate"/>
    <x v="0"/>
    <x v="1"/>
  </r>
  <r>
    <s v="Christine Abelman"/>
    <n v="25824"/>
    <d v="2009-09-04T00:00:00"/>
    <d v="2009-09-05T00:00:00"/>
    <s v="September"/>
    <s v="2009"/>
    <n v="1"/>
    <b v="0"/>
    <s v="Medium"/>
    <n v="37"/>
    <n v="14410.78"/>
    <n v="0.02"/>
    <x v="0"/>
    <n v="6365.58"/>
    <n v="367.99"/>
    <n v="19.989999999999998"/>
    <s v="Alberta"/>
    <x v="4"/>
    <s v="Corporate"/>
    <x v="0"/>
    <x v="2"/>
  </r>
  <r>
    <s v="Christine Abelman"/>
    <n v="25824"/>
    <d v="2009-09-04T00:00:00"/>
    <d v="2009-09-05T00:00:00"/>
    <s v="September"/>
    <s v="2009"/>
    <n v="1"/>
    <b v="0"/>
    <s v="Medium"/>
    <n v="39"/>
    <n v="15341.46"/>
    <n v="0"/>
    <x v="1"/>
    <n v="394.52"/>
    <n v="376.13"/>
    <n v="85.63"/>
    <s v="Alberta"/>
    <x v="4"/>
    <s v="Corporate"/>
    <x v="2"/>
    <x v="10"/>
  </r>
  <r>
    <s v="Christine Abelman"/>
    <n v="25824"/>
    <d v="2009-09-04T00:00:00"/>
    <d v="2009-09-06T00:00:00"/>
    <s v="September"/>
    <s v="2009"/>
    <n v="2"/>
    <b v="0"/>
    <s v="Medium"/>
    <n v="6"/>
    <n v="507.56049999999999"/>
    <n v="0.04"/>
    <x v="0"/>
    <n v="-258.23"/>
    <n v="95.99"/>
    <n v="4.9000000000000004"/>
    <s v="Alberta"/>
    <x v="4"/>
    <s v="Corporate"/>
    <x v="1"/>
    <x v="3"/>
  </r>
  <r>
    <s v="Alan Dominguez"/>
    <n v="26309"/>
    <d v="2012-02-19T00:00:00"/>
    <d v="2012-02-21T00:00:00"/>
    <s v="February"/>
    <s v="2012"/>
    <n v="2"/>
    <b v="0"/>
    <s v="low"/>
    <n v="42"/>
    <n v="128.13"/>
    <n v="0.09"/>
    <x v="0"/>
    <n v="32.53"/>
    <n v="3.08"/>
    <n v="0.99"/>
    <s v="Alberta"/>
    <x v="4"/>
    <s v="Corporate"/>
    <x v="0"/>
    <x v="11"/>
  </r>
  <r>
    <s v="Roy Phan"/>
    <n v="26723"/>
    <d v="2011-03-03T00:00:00"/>
    <d v="2011-03-08T00:00:00"/>
    <s v="March"/>
    <s v="2011"/>
    <n v="5"/>
    <b v="0"/>
    <s v="low"/>
    <n v="8"/>
    <n v="441.80450000000002"/>
    <n v="0.03"/>
    <x v="0"/>
    <n v="-201.49"/>
    <n v="65.989999999999995"/>
    <n v="7.69"/>
    <s v="Alberta"/>
    <x v="4"/>
    <s v="Consumer"/>
    <x v="1"/>
    <x v="3"/>
  </r>
  <r>
    <s v="Tonja Turnell"/>
    <n v="27463"/>
    <d v="2009-11-13T00:00:00"/>
    <d v="2009-11-15T00:00:00"/>
    <s v="November"/>
    <s v="2009"/>
    <n v="2"/>
    <b v="0"/>
    <s v="Medium"/>
    <n v="31"/>
    <n v="835.11"/>
    <n v="0"/>
    <x v="0"/>
    <n v="213.79"/>
    <n v="25.38"/>
    <n v="8.99"/>
    <s v="Alberta"/>
    <x v="4"/>
    <s v="Consumer"/>
    <x v="2"/>
    <x v="4"/>
  </r>
  <r>
    <s v="Tonja Turnell"/>
    <n v="27463"/>
    <d v="2009-11-13T00:00:00"/>
    <d v="2009-11-14T00:00:00"/>
    <s v="November"/>
    <s v="2009"/>
    <n v="1"/>
    <b v="0"/>
    <s v="Medium"/>
    <n v="10"/>
    <n v="54.52"/>
    <n v="0.01"/>
    <x v="0"/>
    <n v="-20.57"/>
    <n v="4.9800000000000004"/>
    <n v="4.72"/>
    <s v="Alberta"/>
    <x v="4"/>
    <s v="Consumer"/>
    <x v="0"/>
    <x v="5"/>
  </r>
  <r>
    <s v="Cyma Kinney"/>
    <n v="28069"/>
    <d v="2009-05-21T00:00:00"/>
    <d v="2009-05-26T00:00:00"/>
    <s v="May"/>
    <s v="2009"/>
    <n v="5"/>
    <b v="0"/>
    <s v="low"/>
    <n v="1"/>
    <n v="10.17"/>
    <n v="0.02"/>
    <x v="2"/>
    <n v="-4.09"/>
    <n v="5.18"/>
    <n v="2.04"/>
    <s v="Alberta"/>
    <x v="4"/>
    <s v="Small Business"/>
    <x v="0"/>
    <x v="5"/>
  </r>
  <r>
    <s v="Cyma Kinney"/>
    <n v="28069"/>
    <d v="2009-05-21T00:00:00"/>
    <d v="2009-05-25T00:00:00"/>
    <s v="May"/>
    <s v="2009"/>
    <n v="4"/>
    <b v="0"/>
    <s v="low"/>
    <n v="4"/>
    <n v="23.58"/>
    <n v="0.09"/>
    <x v="0"/>
    <n v="-2.87"/>
    <n v="5.84"/>
    <n v="0.83"/>
    <s v="Alberta"/>
    <x v="4"/>
    <s v="Small Business"/>
    <x v="0"/>
    <x v="12"/>
  </r>
  <r>
    <s v="Stephanie Phelps"/>
    <n v="28934"/>
    <d v="2012-11-28T00:00:00"/>
    <d v="2012-11-29T00:00:00"/>
    <s v="November"/>
    <s v="2012"/>
    <n v="1"/>
    <b v="0"/>
    <s v="Medium"/>
    <n v="12"/>
    <n v="1272.3499999999999"/>
    <n v="0"/>
    <x v="0"/>
    <n v="297.57"/>
    <n v="100.98"/>
    <n v="7.18"/>
    <s v="Alberta"/>
    <x v="4"/>
    <s v="Consumer"/>
    <x v="1"/>
    <x v="7"/>
  </r>
  <r>
    <s v="Stephanie Phelps"/>
    <n v="28934"/>
    <d v="2012-11-28T00:00:00"/>
    <d v="2012-11-30T00:00:00"/>
    <s v="November"/>
    <s v="2012"/>
    <n v="2"/>
    <b v="0"/>
    <s v="Medium"/>
    <n v="26"/>
    <n v="4000.35"/>
    <n v="7.0000000000000007E-2"/>
    <x v="1"/>
    <n v="303.39"/>
    <n v="160.97999999999999"/>
    <n v="30"/>
    <s v="Alberta"/>
    <x v="4"/>
    <s v="Consumer"/>
    <x v="2"/>
    <x v="14"/>
  </r>
  <r>
    <s v="Stephanie Phelps"/>
    <n v="28934"/>
    <d v="2012-11-28T00:00:00"/>
    <d v="2012-11-30T00:00:00"/>
    <s v="November"/>
    <s v="2012"/>
    <n v="2"/>
    <b v="0"/>
    <s v="Medium"/>
    <n v="26"/>
    <n v="3356.92"/>
    <n v="0"/>
    <x v="2"/>
    <n v="1555.9"/>
    <n v="120.97"/>
    <n v="7.11"/>
    <s v="Alberta"/>
    <x v="4"/>
    <s v="Consumer"/>
    <x v="1"/>
    <x v="16"/>
  </r>
  <r>
    <s v="Andrew Roberts"/>
    <n v="29218"/>
    <d v="2012-05-29T00:00:00"/>
    <d v="2012-05-29T00:00:00"/>
    <s v="May"/>
    <s v="2012"/>
    <n v="0"/>
    <s v="FREE DELIVERY"/>
    <s v="low"/>
    <n v="19"/>
    <n v="1823.02"/>
    <n v="0.04"/>
    <x v="2"/>
    <n v="80.8"/>
    <n v="92.23"/>
    <n v="39.61"/>
    <s v="Alberta"/>
    <x v="4"/>
    <s v="Home Office"/>
    <x v="2"/>
    <x v="4"/>
  </r>
  <r>
    <s v="Andrew Roberts"/>
    <n v="29218"/>
    <d v="2012-05-29T00:00:00"/>
    <d v="2012-05-29T00:00:00"/>
    <s v="May"/>
    <s v="2012"/>
    <n v="0"/>
    <s v="FREE DELIVERY"/>
    <s v="low"/>
    <n v="26"/>
    <n v="74.02"/>
    <n v="0.04"/>
    <x v="0"/>
    <n v="8.1300000000000008"/>
    <n v="2.88"/>
    <n v="0.7"/>
    <s v="Alberta"/>
    <x v="4"/>
    <s v="Home Office"/>
    <x v="0"/>
    <x v="12"/>
  </r>
  <r>
    <s v="Andrew Roberts"/>
    <n v="29218"/>
    <d v="2012-05-29T00:00:00"/>
    <d v="2012-05-31T00:00:00"/>
    <s v="May"/>
    <s v="2012"/>
    <n v="2"/>
    <b v="0"/>
    <s v="low"/>
    <n v="13"/>
    <n v="2252.9760000000001"/>
    <n v="0.02"/>
    <x v="0"/>
    <n v="-54.36"/>
    <n v="205.99"/>
    <n v="8.99"/>
    <s v="Alberta"/>
    <x v="4"/>
    <s v="Home Office"/>
    <x v="1"/>
    <x v="3"/>
  </r>
  <r>
    <s v="Alan Dominguez"/>
    <n v="29286"/>
    <d v="2009-07-28T00:00:00"/>
    <d v="2009-07-30T00:00:00"/>
    <s v="July"/>
    <s v="2009"/>
    <n v="2"/>
    <b v="0"/>
    <s v="Critical"/>
    <n v="4"/>
    <n v="13070.2"/>
    <n v="7.0000000000000007E-2"/>
    <x v="1"/>
    <n v="-6923.6"/>
    <n v="3502.14"/>
    <n v="8.73"/>
    <s v="Alberta"/>
    <x v="4"/>
    <s v="Corporate"/>
    <x v="1"/>
    <x v="16"/>
  </r>
  <r>
    <s v="Raymond Book"/>
    <n v="29536"/>
    <d v="2012-09-07T00:00:00"/>
    <d v="2012-09-09T00:00:00"/>
    <s v="September"/>
    <s v="2012"/>
    <n v="2"/>
    <b v="0"/>
    <s v="Medium"/>
    <n v="5"/>
    <n v="495.32"/>
    <n v="0.05"/>
    <x v="1"/>
    <n v="-72.73"/>
    <n v="100.98"/>
    <n v="15.66"/>
    <s v="Alberta"/>
    <x v="4"/>
    <s v="Consumer"/>
    <x v="0"/>
    <x v="1"/>
  </r>
  <r>
    <s v="Raymond Book"/>
    <n v="29536"/>
    <d v="2012-09-07T00:00:00"/>
    <d v="2012-09-09T00:00:00"/>
    <s v="September"/>
    <s v="2012"/>
    <n v="2"/>
    <b v="0"/>
    <s v="Medium"/>
    <n v="11"/>
    <n v="2483.5300000000002"/>
    <n v="7.0000000000000007E-2"/>
    <x v="1"/>
    <n v="-176.77"/>
    <n v="220.98"/>
    <n v="64.66"/>
    <s v="Alberta"/>
    <x v="4"/>
    <s v="Consumer"/>
    <x v="2"/>
    <x v="9"/>
  </r>
  <r>
    <s v="Raymond Book"/>
    <n v="29536"/>
    <d v="2012-09-07T00:00:00"/>
    <d v="2012-09-09T00:00:00"/>
    <s v="September"/>
    <s v="2012"/>
    <n v="2"/>
    <b v="0"/>
    <s v="Medium"/>
    <n v="26"/>
    <n v="967.41"/>
    <n v="0.03"/>
    <x v="0"/>
    <n v="26.64"/>
    <n v="35.44"/>
    <n v="19.989999999999998"/>
    <s v="Alberta"/>
    <x v="4"/>
    <s v="Consumer"/>
    <x v="0"/>
    <x v="5"/>
  </r>
  <r>
    <s v="Raymond Book"/>
    <n v="29569"/>
    <d v="2011-07-03T00:00:00"/>
    <d v="2011-07-04T00:00:00"/>
    <s v="July"/>
    <s v="2011"/>
    <n v="1"/>
    <b v="0"/>
    <s v="High"/>
    <n v="46"/>
    <n v="27720.98"/>
    <n v="7.0000000000000007E-2"/>
    <x v="0"/>
    <n v="11984.4"/>
    <n v="599.99"/>
    <n v="24.49"/>
    <s v="Alberta"/>
    <x v="4"/>
    <s v="Consumer"/>
    <x v="1"/>
    <x v="13"/>
  </r>
  <r>
    <s v="Raymond Book"/>
    <n v="29569"/>
    <d v="2011-07-03T00:00:00"/>
    <d v="2011-07-05T00:00:00"/>
    <s v="July"/>
    <s v="2011"/>
    <n v="2"/>
    <b v="0"/>
    <s v="High"/>
    <n v="29"/>
    <n v="520.13"/>
    <n v="0.1"/>
    <x v="0"/>
    <n v="127.55"/>
    <n v="18.97"/>
    <n v="5.21"/>
    <s v="Alberta"/>
    <x v="4"/>
    <s v="Consumer"/>
    <x v="0"/>
    <x v="5"/>
  </r>
  <r>
    <s v="Raymond Book"/>
    <n v="29827"/>
    <d v="2011-07-14T00:00:00"/>
    <d v="2011-07-15T00:00:00"/>
    <s v="July"/>
    <s v="2011"/>
    <n v="1"/>
    <b v="0"/>
    <s v="Critical"/>
    <n v="35"/>
    <n v="926.65"/>
    <n v="0.01"/>
    <x v="0"/>
    <n v="-75.38"/>
    <n v="26.31"/>
    <n v="5.89"/>
    <s v="Alberta"/>
    <x v="4"/>
    <s v="Consumer"/>
    <x v="1"/>
    <x v="7"/>
  </r>
  <r>
    <s v="Roy Phan"/>
    <n v="29926"/>
    <d v="2012-03-22T00:00:00"/>
    <d v="2012-03-24T00:00:00"/>
    <s v="March"/>
    <s v="2012"/>
    <n v="2"/>
    <b v="0"/>
    <s v="Medium"/>
    <n v="9"/>
    <n v="20.21"/>
    <n v="0"/>
    <x v="0"/>
    <n v="-5.14"/>
    <n v="2.08"/>
    <n v="1.49"/>
    <s v="Alberta"/>
    <x v="4"/>
    <s v="Corporate"/>
    <x v="0"/>
    <x v="2"/>
  </r>
  <r>
    <s v="Roy Phan"/>
    <n v="30913"/>
    <d v="2012-09-22T00:00:00"/>
    <d v="2012-09-23T00:00:00"/>
    <s v="September"/>
    <s v="2012"/>
    <n v="1"/>
    <b v="0"/>
    <s v="Medium"/>
    <n v="23"/>
    <n v="143.1"/>
    <n v="0.01"/>
    <x v="0"/>
    <n v="36.75"/>
    <n v="5.98"/>
    <n v="1.49"/>
    <s v="Alberta"/>
    <x v="4"/>
    <s v="Corporate"/>
    <x v="0"/>
    <x v="2"/>
  </r>
  <r>
    <s v="Roy Phan"/>
    <n v="30913"/>
    <d v="2012-09-22T00:00:00"/>
    <d v="2012-09-24T00:00:00"/>
    <s v="September"/>
    <s v="2012"/>
    <n v="2"/>
    <b v="0"/>
    <s v="Medium"/>
    <n v="36"/>
    <n v="795.52"/>
    <n v="0.08"/>
    <x v="0"/>
    <n v="290.64"/>
    <n v="22.24"/>
    <n v="1.99"/>
    <s v="Alberta"/>
    <x v="4"/>
    <s v="Corporate"/>
    <x v="1"/>
    <x v="7"/>
  </r>
  <r>
    <s v="Roy Phan"/>
    <n v="30913"/>
    <d v="2012-09-22T00:00:00"/>
    <d v="2012-09-24T00:00:00"/>
    <s v="September"/>
    <s v="2012"/>
    <n v="2"/>
    <b v="0"/>
    <s v="Medium"/>
    <n v="44"/>
    <n v="126.36"/>
    <n v="0.02"/>
    <x v="0"/>
    <n v="50.26"/>
    <n v="2.89"/>
    <n v="0.5"/>
    <s v="Alberta"/>
    <x v="4"/>
    <s v="Corporate"/>
    <x v="0"/>
    <x v="11"/>
  </r>
  <r>
    <s v="Roy Phan"/>
    <n v="30913"/>
    <d v="2012-09-22T00:00:00"/>
    <d v="2012-09-24T00:00:00"/>
    <s v="September"/>
    <s v="2012"/>
    <n v="2"/>
    <b v="0"/>
    <s v="Medium"/>
    <n v="24"/>
    <n v="496.62"/>
    <n v="7.0000000000000007E-2"/>
    <x v="2"/>
    <n v="49.86"/>
    <n v="19.98"/>
    <n v="10.49"/>
    <s v="Alberta"/>
    <x v="4"/>
    <s v="Corporate"/>
    <x v="2"/>
    <x v="4"/>
  </r>
  <r>
    <s v="Clay Cheatham"/>
    <n v="31271"/>
    <d v="2011-04-20T00:00:00"/>
    <d v="2011-04-27T00:00:00"/>
    <s v="April"/>
    <s v="2011"/>
    <n v="7"/>
    <b v="0"/>
    <s v="low"/>
    <n v="4"/>
    <n v="43.29"/>
    <n v="0.03"/>
    <x v="0"/>
    <n v="-0.36"/>
    <n v="8.3699999999999992"/>
    <n v="10.16"/>
    <s v="Alberta"/>
    <x v="4"/>
    <s v="Small Business"/>
    <x v="2"/>
    <x v="4"/>
  </r>
  <r>
    <s v="Adrian Shami"/>
    <n v="31399"/>
    <d v="2011-11-05T00:00:00"/>
    <d v="2011-11-06T00:00:00"/>
    <s v="November"/>
    <s v="2011"/>
    <n v="1"/>
    <b v="0"/>
    <s v="Not Specified"/>
    <n v="9"/>
    <n v="337.20350000000002"/>
    <n v="0.09"/>
    <x v="0"/>
    <n v="-120.93"/>
    <n v="45.99"/>
    <n v="4.99"/>
    <s v="Alberta"/>
    <x v="4"/>
    <s v="Consumer"/>
    <x v="1"/>
    <x v="3"/>
  </r>
  <r>
    <s v="Tonja Turnell"/>
    <n v="32007"/>
    <d v="2011-02-05T00:00:00"/>
    <d v="2011-02-09T00:00:00"/>
    <s v="February"/>
    <s v="2011"/>
    <n v="4"/>
    <b v="0"/>
    <s v="low"/>
    <n v="41"/>
    <n v="17448.75"/>
    <n v="0.06"/>
    <x v="1"/>
    <n v="9.93"/>
    <n v="417.4"/>
    <n v="75.23"/>
    <s v="Alberta"/>
    <x v="4"/>
    <s v="Consumer"/>
    <x v="2"/>
    <x v="10"/>
  </r>
  <r>
    <s v="Erica Smith"/>
    <n v="32164"/>
    <d v="2010-02-02T00:00:00"/>
    <d v="2010-02-03T00:00:00"/>
    <s v="February"/>
    <s v="2010"/>
    <n v="1"/>
    <b v="0"/>
    <s v="Not Specified"/>
    <n v="12"/>
    <n v="77.010000000000005"/>
    <n v="0.02"/>
    <x v="0"/>
    <n v="-19.04"/>
    <n v="5.78"/>
    <n v="4.96"/>
    <s v="Alberta"/>
    <x v="4"/>
    <s v="Small Business"/>
    <x v="0"/>
    <x v="5"/>
  </r>
  <r>
    <s v="Erica Smith"/>
    <n v="32164"/>
    <d v="2010-02-02T00:00:00"/>
    <d v="2010-02-03T00:00:00"/>
    <s v="February"/>
    <s v="2010"/>
    <n v="1"/>
    <b v="0"/>
    <s v="Not Specified"/>
    <n v="34"/>
    <n v="111.83"/>
    <n v="7.0000000000000007E-2"/>
    <x v="0"/>
    <n v="-92.16"/>
    <n v="3.28"/>
    <n v="3.97"/>
    <s v="Alberta"/>
    <x v="4"/>
    <s v="Small Business"/>
    <x v="0"/>
    <x v="12"/>
  </r>
  <r>
    <s v="Erica Smith"/>
    <n v="32164"/>
    <d v="2010-02-02T00:00:00"/>
    <d v="2010-02-03T00:00:00"/>
    <s v="February"/>
    <s v="2010"/>
    <n v="1"/>
    <b v="0"/>
    <s v="Not Specified"/>
    <n v="23"/>
    <n v="6552.9"/>
    <n v="0.1"/>
    <x v="1"/>
    <n v="-461.45"/>
    <n v="296.18"/>
    <n v="54.12"/>
    <s v="Alberta"/>
    <x v="4"/>
    <s v="Small Business"/>
    <x v="2"/>
    <x v="10"/>
  </r>
  <r>
    <s v="Andrew Roberts"/>
    <n v="32228"/>
    <d v="2010-11-04T00:00:00"/>
    <d v="2010-11-06T00:00:00"/>
    <s v="November"/>
    <s v="2010"/>
    <n v="2"/>
    <b v="0"/>
    <s v="Critical"/>
    <n v="35"/>
    <n v="209.63"/>
    <n v="0.01"/>
    <x v="0"/>
    <n v="43.53"/>
    <n v="5.84"/>
    <n v="1.2"/>
    <s v="Alberta"/>
    <x v="4"/>
    <s v="Home Office"/>
    <x v="0"/>
    <x v="12"/>
  </r>
  <r>
    <s v="Christopher Conant"/>
    <n v="32386"/>
    <d v="2012-04-18T00:00:00"/>
    <d v="2012-04-20T00:00:00"/>
    <s v="April"/>
    <s v="2012"/>
    <n v="2"/>
    <b v="0"/>
    <s v="Critical"/>
    <n v="1"/>
    <n v="1996.16"/>
    <n v="0"/>
    <x v="0"/>
    <n v="-3974.46"/>
    <n v="1938.02"/>
    <n v="13.99"/>
    <s v="Alberta"/>
    <x v="4"/>
    <s v="Home Office"/>
    <x v="1"/>
    <x v="16"/>
  </r>
  <r>
    <s v="Yoseph Carroll"/>
    <n v="32610"/>
    <d v="2012-08-19T00:00:00"/>
    <d v="2012-08-20T00:00:00"/>
    <s v="August"/>
    <s v="2012"/>
    <n v="1"/>
    <b v="0"/>
    <s v="Not Specified"/>
    <n v="47"/>
    <n v="316.99"/>
    <n v="0.04"/>
    <x v="0"/>
    <n v="-276.54000000000002"/>
    <n v="6.84"/>
    <n v="8.3699999999999992"/>
    <s v="Alberta"/>
    <x v="4"/>
    <s v="Consumer"/>
    <x v="0"/>
    <x v="15"/>
  </r>
  <r>
    <s v="Yoseph Carroll"/>
    <n v="32610"/>
    <d v="2012-08-19T00:00:00"/>
    <d v="2012-08-20T00:00:00"/>
    <s v="August"/>
    <s v="2012"/>
    <n v="1"/>
    <b v="0"/>
    <s v="Not Specified"/>
    <n v="20"/>
    <n v="1991.8985"/>
    <n v="7.0000000000000007E-2"/>
    <x v="0"/>
    <n v="88.36"/>
    <n v="125.99"/>
    <n v="7.69"/>
    <s v="Alberta"/>
    <x v="4"/>
    <s v="Consumer"/>
    <x v="1"/>
    <x v="3"/>
  </r>
  <r>
    <s v="Tonja Turnell"/>
    <n v="32994"/>
    <d v="2012-09-16T00:00:00"/>
    <d v="2012-09-16T00:00:00"/>
    <s v="September"/>
    <s v="2012"/>
    <n v="0"/>
    <s v="FREE DELIVERY"/>
    <s v="Critical"/>
    <n v="34"/>
    <n v="226.41"/>
    <n v="0.05"/>
    <x v="0"/>
    <n v="-164.89"/>
    <n v="6.48"/>
    <n v="8.73"/>
    <s v="Alberta"/>
    <x v="4"/>
    <s v="Consumer"/>
    <x v="0"/>
    <x v="5"/>
  </r>
  <r>
    <s v="Frank Hawley"/>
    <n v="33283"/>
    <d v="2010-03-20T00:00:00"/>
    <d v="2010-03-20T00:00:00"/>
    <s v="March"/>
    <s v="2010"/>
    <n v="0"/>
    <s v="FREE DELIVERY"/>
    <s v="Medium"/>
    <n v="48"/>
    <n v="10462.540000000001"/>
    <n v="0.02"/>
    <x v="1"/>
    <n v="-1402.68"/>
    <n v="218.75"/>
    <n v="69.64"/>
    <s v="Alberta"/>
    <x v="4"/>
    <s v="Home Office"/>
    <x v="2"/>
    <x v="10"/>
  </r>
  <r>
    <s v="Tony Sayre"/>
    <n v="33764"/>
    <d v="2011-02-10T00:00:00"/>
    <d v="2011-02-12T00:00:00"/>
    <s v="February"/>
    <s v="2011"/>
    <n v="2"/>
    <b v="0"/>
    <s v="Critical"/>
    <n v="4"/>
    <n v="539.82000000000005"/>
    <n v="0"/>
    <x v="0"/>
    <n v="-64.78"/>
    <n v="120.33"/>
    <n v="19.989999999999998"/>
    <s v="Alberta"/>
    <x v="4"/>
    <s v="Small Business"/>
    <x v="0"/>
    <x v="0"/>
  </r>
  <r>
    <s v="Tony Sayre"/>
    <n v="33764"/>
    <d v="2011-02-10T00:00:00"/>
    <d v="2011-02-11T00:00:00"/>
    <s v="February"/>
    <s v="2011"/>
    <n v="1"/>
    <b v="0"/>
    <s v="Critical"/>
    <n v="6"/>
    <n v="1029.8855000000001"/>
    <n v="0.06"/>
    <x v="2"/>
    <n v="-620.83000000000004"/>
    <n v="205.99"/>
    <n v="8.99"/>
    <s v="Alberta"/>
    <x v="4"/>
    <s v="Small Business"/>
    <x v="1"/>
    <x v="3"/>
  </r>
  <r>
    <s v="Tony Sayre"/>
    <n v="34117"/>
    <d v="2012-02-07T00:00:00"/>
    <d v="2012-02-09T00:00:00"/>
    <s v="February"/>
    <s v="2012"/>
    <n v="2"/>
    <b v="0"/>
    <s v="High"/>
    <n v="45"/>
    <n v="299.94"/>
    <n v="0.06"/>
    <x v="0"/>
    <n v="38.74"/>
    <n v="6.75"/>
    <n v="2.99"/>
    <s v="Alberta"/>
    <x v="4"/>
    <s v="Small Business"/>
    <x v="0"/>
    <x v="2"/>
  </r>
  <r>
    <s v="Raymond Book"/>
    <n v="35366"/>
    <d v="2011-07-12T00:00:00"/>
    <d v="2011-07-19T00:00:00"/>
    <s v="July"/>
    <s v="2011"/>
    <n v="7"/>
    <b v="0"/>
    <s v="low"/>
    <n v="23"/>
    <n v="149.31"/>
    <n v="0.06"/>
    <x v="0"/>
    <n v="-98.42"/>
    <n v="6.48"/>
    <n v="7.81"/>
    <s v="Alberta"/>
    <x v="4"/>
    <s v="Consumer"/>
    <x v="0"/>
    <x v="5"/>
  </r>
  <r>
    <s v="Phillina Ober"/>
    <n v="35426"/>
    <d v="2010-10-03T00:00:00"/>
    <d v="2010-10-04T00:00:00"/>
    <s v="October"/>
    <s v="2010"/>
    <n v="1"/>
    <b v="0"/>
    <s v="High"/>
    <n v="5"/>
    <n v="53.01"/>
    <n v="0.08"/>
    <x v="0"/>
    <n v="3.85"/>
    <n v="10.31"/>
    <n v="1.79"/>
    <s v="Alberta"/>
    <x v="4"/>
    <s v="Small Business"/>
    <x v="0"/>
    <x v="5"/>
  </r>
  <r>
    <s v="Victoria Brennan"/>
    <n v="35490"/>
    <d v="2010-12-07T00:00:00"/>
    <d v="2010-12-09T00:00:00"/>
    <s v="December"/>
    <s v="2010"/>
    <n v="2"/>
    <b v="0"/>
    <s v="High"/>
    <n v="7"/>
    <n v="44.64"/>
    <n v="0.03"/>
    <x v="2"/>
    <n v="2.08"/>
    <n v="5.84"/>
    <n v="1.2"/>
    <s v="Alberta"/>
    <x v="4"/>
    <s v="Small Business"/>
    <x v="0"/>
    <x v="12"/>
  </r>
  <r>
    <s v="Victoria Brennan"/>
    <n v="35490"/>
    <d v="2010-12-07T00:00:00"/>
    <d v="2010-12-09T00:00:00"/>
    <s v="December"/>
    <s v="2010"/>
    <n v="2"/>
    <b v="0"/>
    <s v="High"/>
    <n v="41"/>
    <n v="1289.6199999999999"/>
    <n v="0.03"/>
    <x v="0"/>
    <n v="432.52"/>
    <n v="35.99"/>
    <n v="1.1000000000000001"/>
    <s v="Alberta"/>
    <x v="4"/>
    <s v="Small Business"/>
    <x v="1"/>
    <x v="3"/>
  </r>
  <r>
    <s v="Andrew Roberts"/>
    <n v="35686"/>
    <d v="2010-10-02T00:00:00"/>
    <d v="2010-10-04T00:00:00"/>
    <s v="October"/>
    <s v="2010"/>
    <n v="2"/>
    <b v="0"/>
    <s v="High"/>
    <n v="48"/>
    <n v="313.52"/>
    <n v="0.05"/>
    <x v="0"/>
    <n v="-254.68"/>
    <n v="6.48"/>
    <n v="9.17"/>
    <s v="Alberta"/>
    <x v="4"/>
    <s v="Home Office"/>
    <x v="0"/>
    <x v="5"/>
  </r>
  <r>
    <s v="Tonja Turnell"/>
    <n v="35744"/>
    <d v="2009-03-21T00:00:00"/>
    <d v="2009-03-23T00:00:00"/>
    <s v="March"/>
    <s v="2009"/>
    <n v="2"/>
    <b v="0"/>
    <s v="Not Specified"/>
    <n v="44"/>
    <n v="2587.5300000000002"/>
    <n v="0.02"/>
    <x v="0"/>
    <n v="401.85"/>
    <n v="55.94"/>
    <n v="6.55"/>
    <s v="Alberta"/>
    <x v="4"/>
    <s v="Consumer"/>
    <x v="1"/>
    <x v="7"/>
  </r>
  <r>
    <s v="Roy Phan"/>
    <n v="35936"/>
    <d v="2009-01-21T00:00:00"/>
    <d v="2009-01-22T00:00:00"/>
    <s v="January"/>
    <s v="2009"/>
    <n v="1"/>
    <b v="0"/>
    <s v="Medium"/>
    <n v="41"/>
    <n v="312.26"/>
    <n v="0.08"/>
    <x v="0"/>
    <n v="-10.38"/>
    <n v="7.84"/>
    <n v="4.71"/>
    <s v="Alberta"/>
    <x v="4"/>
    <s v="Corporate"/>
    <x v="0"/>
    <x v="2"/>
  </r>
  <r>
    <s v="Roy Phan"/>
    <n v="35936"/>
    <d v="2009-01-21T00:00:00"/>
    <d v="2009-01-22T00:00:00"/>
    <s v="January"/>
    <s v="2009"/>
    <n v="1"/>
    <b v="0"/>
    <s v="Medium"/>
    <n v="40"/>
    <n v="4152.55"/>
    <n v="0.03"/>
    <x v="0"/>
    <n v="813.33"/>
    <n v="105.34"/>
    <n v="24.49"/>
    <s v="Alberta"/>
    <x v="4"/>
    <s v="Corporate"/>
    <x v="2"/>
    <x v="4"/>
  </r>
  <r>
    <s v="Phillina Ober"/>
    <n v="36257"/>
    <d v="2012-02-27T00:00:00"/>
    <d v="2012-02-29T00:00:00"/>
    <s v="February"/>
    <s v="2012"/>
    <n v="2"/>
    <b v="0"/>
    <s v="High"/>
    <n v="43"/>
    <n v="894.51"/>
    <n v="0.08"/>
    <x v="0"/>
    <n v="294.20999999999998"/>
    <n v="20.89"/>
    <n v="1.99"/>
    <s v="Alberta"/>
    <x v="4"/>
    <s v="Small Business"/>
    <x v="1"/>
    <x v="7"/>
  </r>
  <r>
    <s v="Aaron Bergman"/>
    <n v="36262"/>
    <d v="2010-07-27T00:00:00"/>
    <d v="2010-07-28T00:00:00"/>
    <s v="July"/>
    <s v="2010"/>
    <n v="1"/>
    <b v="0"/>
    <s v="Not Specified"/>
    <n v="23"/>
    <n v="164.02"/>
    <n v="0.03"/>
    <x v="2"/>
    <n v="-47.64"/>
    <n v="6.68"/>
    <n v="6.15"/>
    <s v="Alberta"/>
    <x v="4"/>
    <s v="Corporate"/>
    <x v="0"/>
    <x v="5"/>
  </r>
  <r>
    <s v="Aaron Bergman"/>
    <n v="36262"/>
    <d v="2010-07-27T00:00:00"/>
    <d v="2010-07-28T00:00:00"/>
    <s v="July"/>
    <s v="2010"/>
    <n v="1"/>
    <b v="0"/>
    <s v="Not Specified"/>
    <n v="23"/>
    <n v="136.81"/>
    <n v="0.01"/>
    <x v="0"/>
    <n v="-30.51"/>
    <n v="5.68"/>
    <n v="3.6"/>
    <s v="Alberta"/>
    <x v="4"/>
    <s v="Corporate"/>
    <x v="0"/>
    <x v="15"/>
  </r>
  <r>
    <s v="Aaron Bergman"/>
    <n v="36262"/>
    <d v="2010-07-27T00:00:00"/>
    <d v="2010-07-27T00:00:00"/>
    <s v="July"/>
    <s v="2010"/>
    <n v="0"/>
    <s v="FREE DELIVERY"/>
    <s v="Not Specified"/>
    <n v="26"/>
    <n v="4701.6899999999996"/>
    <n v="0"/>
    <x v="2"/>
    <n v="1148.9000000000001"/>
    <n v="205.99"/>
    <n v="2.5"/>
    <s v="Alberta"/>
    <x v="4"/>
    <s v="Corporate"/>
    <x v="1"/>
    <x v="3"/>
  </r>
  <r>
    <s v="Christine Abelman"/>
    <n v="36292"/>
    <d v="2010-02-07T00:00:00"/>
    <d v="2010-02-08T00:00:00"/>
    <s v="February"/>
    <s v="2010"/>
    <n v="1"/>
    <b v="0"/>
    <s v="Critical"/>
    <n v="21"/>
    <n v="109.87"/>
    <n v="0.05"/>
    <x v="0"/>
    <n v="-98.17"/>
    <n v="4.9800000000000004"/>
    <n v="7.54"/>
    <s v="Alberta"/>
    <x v="4"/>
    <s v="Corporate"/>
    <x v="0"/>
    <x v="5"/>
  </r>
  <r>
    <s v="Christine Abelman"/>
    <n v="36292"/>
    <d v="2010-02-07T00:00:00"/>
    <d v="2010-02-07T00:00:00"/>
    <s v="February"/>
    <s v="2010"/>
    <n v="0"/>
    <s v="FREE DELIVERY"/>
    <s v="Critical"/>
    <n v="37"/>
    <n v="816.65"/>
    <n v="0.09"/>
    <x v="0"/>
    <n v="-182.8"/>
    <n v="22.84"/>
    <n v="16.87"/>
    <s v="Alberta"/>
    <x v="4"/>
    <s v="Corporate"/>
    <x v="0"/>
    <x v="5"/>
  </r>
  <r>
    <s v="Clay Cheatham"/>
    <n v="36357"/>
    <d v="2012-01-14T00:00:00"/>
    <d v="2012-01-15T00:00:00"/>
    <s v="January"/>
    <s v="2012"/>
    <n v="1"/>
    <b v="0"/>
    <s v="Not Specified"/>
    <n v="38"/>
    <n v="17605.77"/>
    <n v="0.01"/>
    <x v="1"/>
    <n v="-370.04"/>
    <n v="449.99"/>
    <n v="49"/>
    <s v="Alberta"/>
    <x v="4"/>
    <s v="Small Business"/>
    <x v="1"/>
    <x v="13"/>
  </r>
  <r>
    <s v="Erica Smith"/>
    <n v="36482"/>
    <d v="2011-07-05T00:00:00"/>
    <d v="2011-07-06T00:00:00"/>
    <s v="July"/>
    <s v="2011"/>
    <n v="1"/>
    <b v="0"/>
    <s v="Medium"/>
    <n v="7"/>
    <n v="55.68"/>
    <n v="0.1"/>
    <x v="2"/>
    <n v="-7.4"/>
    <n v="5.98"/>
    <n v="5.15"/>
    <s v="Alberta"/>
    <x v="4"/>
    <s v="Small Business"/>
    <x v="0"/>
    <x v="5"/>
  </r>
  <r>
    <s v="Erica Smith"/>
    <n v="36482"/>
    <d v="2011-07-05T00:00:00"/>
    <d v="2011-07-06T00:00:00"/>
    <s v="July"/>
    <s v="2011"/>
    <n v="1"/>
    <b v="0"/>
    <s v="Medium"/>
    <n v="47"/>
    <n v="14588.28"/>
    <n v="0.06"/>
    <x v="1"/>
    <n v="861.78"/>
    <n v="328.14"/>
    <n v="91.05"/>
    <s v="Alberta"/>
    <x v="4"/>
    <s v="Small Business"/>
    <x v="0"/>
    <x v="1"/>
  </r>
  <r>
    <s v="Erica Smith"/>
    <n v="36482"/>
    <d v="2011-07-05T00:00:00"/>
    <d v="2011-07-07T00:00:00"/>
    <s v="July"/>
    <s v="2011"/>
    <n v="2"/>
    <b v="0"/>
    <s v="Medium"/>
    <n v="27"/>
    <n v="2675.08"/>
    <n v="7.0000000000000007E-2"/>
    <x v="2"/>
    <n v="489.58"/>
    <n v="105.34"/>
    <n v="24.49"/>
    <s v="Alberta"/>
    <x v="4"/>
    <s v="Small Business"/>
    <x v="2"/>
    <x v="4"/>
  </r>
  <r>
    <s v="Frank Hawley"/>
    <n v="36772"/>
    <d v="2010-05-15T00:00:00"/>
    <d v="2010-05-15T00:00:00"/>
    <s v="May"/>
    <s v="2010"/>
    <n v="0"/>
    <s v="FREE DELIVERY"/>
    <s v="Medium"/>
    <n v="47"/>
    <n v="280.45"/>
    <n v="0.1"/>
    <x v="0"/>
    <n v="-143.65"/>
    <n v="6.48"/>
    <n v="6.35"/>
    <s v="Alberta"/>
    <x v="4"/>
    <s v="Home Office"/>
    <x v="0"/>
    <x v="5"/>
  </r>
  <r>
    <s v="Christine Abelman"/>
    <n v="36998"/>
    <d v="2012-09-29T00:00:00"/>
    <d v="2012-10-04T00:00:00"/>
    <s v="October"/>
    <s v="2012"/>
    <n v="5"/>
    <b v="0"/>
    <s v="low"/>
    <n v="50"/>
    <n v="481.23"/>
    <n v="7.0000000000000007E-2"/>
    <x v="0"/>
    <n v="-409.24"/>
    <n v="9.98"/>
    <n v="12.52"/>
    <s v="Alberta"/>
    <x v="4"/>
    <s v="Corporate"/>
    <x v="2"/>
    <x v="4"/>
  </r>
  <r>
    <s v="Christine Abelman"/>
    <n v="36998"/>
    <d v="2012-09-29T00:00:00"/>
    <d v="2012-10-06T00:00:00"/>
    <s v="October"/>
    <s v="2012"/>
    <n v="7"/>
    <b v="0"/>
    <s v="low"/>
    <n v="41"/>
    <n v="265.39"/>
    <n v="0.1"/>
    <x v="0"/>
    <n v="-237.01"/>
    <n v="6.48"/>
    <n v="9.5399999999999991"/>
    <s v="Alberta"/>
    <x v="4"/>
    <s v="Corporate"/>
    <x v="0"/>
    <x v="5"/>
  </r>
  <r>
    <s v="Christine Abelman"/>
    <n v="36998"/>
    <d v="2012-09-29T00:00:00"/>
    <d v="2012-10-01T00:00:00"/>
    <s v="October"/>
    <s v="2012"/>
    <n v="2"/>
    <b v="0"/>
    <s v="low"/>
    <n v="8"/>
    <n v="56.5"/>
    <n v="0.02"/>
    <x v="0"/>
    <n v="-17.16"/>
    <n v="6.48"/>
    <n v="5.19"/>
    <s v="Alberta"/>
    <x v="4"/>
    <s v="Corporate"/>
    <x v="0"/>
    <x v="5"/>
  </r>
  <r>
    <s v="Roy Phan"/>
    <n v="37095"/>
    <d v="2009-03-10T00:00:00"/>
    <d v="2009-03-14T00:00:00"/>
    <s v="March"/>
    <s v="2009"/>
    <n v="4"/>
    <b v="0"/>
    <s v="low"/>
    <n v="3"/>
    <n v="18888"/>
    <n v="0.09"/>
    <x v="0"/>
    <n v="-14140.7"/>
    <n v="6783.02"/>
    <n v="24.49"/>
    <s v="Alberta"/>
    <x v="4"/>
    <s v="Consumer"/>
    <x v="1"/>
    <x v="16"/>
  </r>
  <r>
    <s v="Victoria Brennan"/>
    <n v="37319"/>
    <d v="2009-08-04T00:00:00"/>
    <d v="2009-08-06T00:00:00"/>
    <s v="August"/>
    <s v="2009"/>
    <n v="2"/>
    <b v="0"/>
    <s v="Critical"/>
    <n v="37"/>
    <n v="388.9"/>
    <n v="0.1"/>
    <x v="0"/>
    <n v="-37.11"/>
    <n v="10.89"/>
    <n v="4.5"/>
    <s v="Alberta"/>
    <x v="4"/>
    <s v="Small Business"/>
    <x v="0"/>
    <x v="1"/>
  </r>
  <r>
    <s v="Victoria Brennan"/>
    <n v="38886"/>
    <d v="2009-08-07T00:00:00"/>
    <d v="2009-08-09T00:00:00"/>
    <s v="August"/>
    <s v="2009"/>
    <n v="2"/>
    <b v="0"/>
    <s v="High"/>
    <n v="26"/>
    <n v="172.01"/>
    <n v="0.06"/>
    <x v="2"/>
    <n v="27.47"/>
    <n v="6.7"/>
    <n v="1.56"/>
    <s v="Alberta"/>
    <x v="4"/>
    <s v="Small Business"/>
    <x v="0"/>
    <x v="12"/>
  </r>
  <r>
    <s v="Tonja Turnell"/>
    <n v="39140"/>
    <d v="2010-09-27T00:00:00"/>
    <d v="2010-10-02T00:00:00"/>
    <s v="October"/>
    <s v="2010"/>
    <n v="5"/>
    <b v="0"/>
    <s v="low"/>
    <n v="26"/>
    <n v="2268.91"/>
    <n v="0.02"/>
    <x v="1"/>
    <n v="-624.29"/>
    <n v="81.94"/>
    <n v="55.81"/>
    <s v="Alberta"/>
    <x v="4"/>
    <s v="Consumer"/>
    <x v="2"/>
    <x v="9"/>
  </r>
  <r>
    <s v="Aaron Bergman"/>
    <n v="39682"/>
    <d v="2010-11-09T00:00:00"/>
    <d v="2010-11-11T00:00:00"/>
    <s v="November"/>
    <s v="2010"/>
    <n v="2"/>
    <b v="0"/>
    <s v="Medium"/>
    <n v="43"/>
    <n v="2337.89"/>
    <n v="0.09"/>
    <x v="2"/>
    <n v="729.34"/>
    <n v="55.48"/>
    <n v="14.3"/>
    <s v="Alberta"/>
    <x v="4"/>
    <s v="Corporate"/>
    <x v="0"/>
    <x v="5"/>
  </r>
  <r>
    <s v="Tonja Turnell"/>
    <n v="39813"/>
    <d v="2012-02-02T00:00:00"/>
    <d v="2012-02-03T00:00:00"/>
    <s v="February"/>
    <s v="2012"/>
    <n v="1"/>
    <b v="0"/>
    <s v="Critical"/>
    <n v="48"/>
    <n v="314.33999999999997"/>
    <n v="0.03"/>
    <x v="0"/>
    <n v="-130.5"/>
    <n v="6.48"/>
    <n v="6.6"/>
    <s v="Alberta"/>
    <x v="4"/>
    <s v="Consumer"/>
    <x v="0"/>
    <x v="5"/>
  </r>
  <r>
    <s v="Raymond Book"/>
    <n v="39937"/>
    <d v="2011-05-23T00:00:00"/>
    <d v="2011-05-23T00:00:00"/>
    <s v="May"/>
    <s v="2011"/>
    <n v="0"/>
    <s v="FREE DELIVERY"/>
    <s v="Medium"/>
    <n v="42"/>
    <n v="113.33"/>
    <n v="7.0000000000000007E-2"/>
    <x v="0"/>
    <n v="-0.4"/>
    <n v="2.78"/>
    <n v="1.49"/>
    <s v="Alberta"/>
    <x v="4"/>
    <s v="Consumer"/>
    <x v="0"/>
    <x v="2"/>
  </r>
  <r>
    <s v="Yoseph Carroll"/>
    <n v="40034"/>
    <d v="2011-03-10T00:00:00"/>
    <d v="2011-03-11T00:00:00"/>
    <s v="March"/>
    <s v="2011"/>
    <n v="1"/>
    <b v="0"/>
    <s v="Medium"/>
    <n v="47"/>
    <n v="603.69000000000005"/>
    <n v="0"/>
    <x v="2"/>
    <n v="131.38999999999999"/>
    <n v="12.28"/>
    <n v="4.8600000000000003"/>
    <s v="Alberta"/>
    <x v="4"/>
    <s v="Consumer"/>
    <x v="0"/>
    <x v="5"/>
  </r>
  <r>
    <s v="Christine Abelman"/>
    <n v="40128"/>
    <d v="2009-02-09T00:00:00"/>
    <d v="2009-02-16T00:00:00"/>
    <s v="February"/>
    <s v="2009"/>
    <n v="7"/>
    <b v="0"/>
    <s v="low"/>
    <n v="43"/>
    <n v="10318.719999999999"/>
    <n v="0.01"/>
    <x v="1"/>
    <n v="1445.36"/>
    <n v="240.98"/>
    <n v="60.2"/>
    <s v="Alberta"/>
    <x v="4"/>
    <s v="Corporate"/>
    <x v="2"/>
    <x v="9"/>
  </r>
  <r>
    <s v="Phillina Ober"/>
    <n v="40519"/>
    <d v="2010-12-21T00:00:00"/>
    <d v="2010-12-23T00:00:00"/>
    <s v="December"/>
    <s v="2010"/>
    <n v="2"/>
    <b v="0"/>
    <s v="Critical"/>
    <n v="38"/>
    <n v="82.93"/>
    <n v="0.08"/>
    <x v="0"/>
    <n v="-10.32"/>
    <n v="2.1800000000000002"/>
    <n v="1.38"/>
    <s v="Alberta"/>
    <x v="4"/>
    <s v="Small Business"/>
    <x v="0"/>
    <x v="6"/>
  </r>
  <r>
    <s v="Adrian Shami"/>
    <n v="40838"/>
    <d v="2012-11-26T00:00:00"/>
    <d v="2012-11-29T00:00:00"/>
    <s v="November"/>
    <s v="2012"/>
    <n v="3"/>
    <b v="0"/>
    <s v="Not Specified"/>
    <n v="40"/>
    <n v="323.95999999999998"/>
    <n v="7.0000000000000007E-2"/>
    <x v="0"/>
    <n v="-136.82"/>
    <n v="8.09"/>
    <n v="7.96"/>
    <s v="Alberta"/>
    <x v="4"/>
    <s v="Consumer"/>
    <x v="2"/>
    <x v="4"/>
  </r>
  <r>
    <s v="Adrian Shami"/>
    <n v="40838"/>
    <d v="2012-11-26T00:00:00"/>
    <d v="2012-11-27T00:00:00"/>
    <s v="November"/>
    <s v="2012"/>
    <n v="1"/>
    <b v="0"/>
    <s v="Not Specified"/>
    <n v="10"/>
    <n v="175.85650000000001"/>
    <n v="0.03"/>
    <x v="0"/>
    <n v="-93.26"/>
    <n v="20.99"/>
    <n v="1.25"/>
    <s v="Alberta"/>
    <x v="4"/>
    <s v="Consumer"/>
    <x v="1"/>
    <x v="3"/>
  </r>
  <r>
    <s v="Stephanie Phelps"/>
    <n v="41189"/>
    <d v="2009-07-14T00:00:00"/>
    <d v="2009-07-19T00:00:00"/>
    <s v="July"/>
    <s v="2009"/>
    <n v="5"/>
    <b v="0"/>
    <s v="low"/>
    <n v="30"/>
    <n v="189.04"/>
    <n v="0.03"/>
    <x v="0"/>
    <n v="66.28"/>
    <n v="6.45"/>
    <n v="1.34"/>
    <s v="Alberta"/>
    <x v="4"/>
    <s v="Consumer"/>
    <x v="0"/>
    <x v="5"/>
  </r>
  <r>
    <s v="Christine Abelman"/>
    <n v="41255"/>
    <d v="2009-10-18T00:00:00"/>
    <d v="2009-10-25T00:00:00"/>
    <s v="October"/>
    <s v="2009"/>
    <n v="7"/>
    <b v="0"/>
    <s v="low"/>
    <n v="22"/>
    <n v="1333.19"/>
    <n v="0.01"/>
    <x v="0"/>
    <n v="331.48"/>
    <n v="60.65"/>
    <n v="12.23"/>
    <s v="Alberta"/>
    <x v="4"/>
    <s v="Corporate"/>
    <x v="2"/>
    <x v="4"/>
  </r>
  <r>
    <s v="Erica Smith"/>
    <n v="41760"/>
    <d v="2012-01-27T00:00:00"/>
    <d v="2012-02-01T00:00:00"/>
    <s v="February"/>
    <s v="2012"/>
    <n v="5"/>
    <b v="0"/>
    <s v="low"/>
    <n v="21"/>
    <n v="6688.66"/>
    <n v="0.04"/>
    <x v="0"/>
    <n v="2648.08"/>
    <n v="315.98"/>
    <n v="19.989999999999998"/>
    <s v="Alberta"/>
    <x v="4"/>
    <s v="Small Business"/>
    <x v="0"/>
    <x v="2"/>
  </r>
  <r>
    <s v="Erica Smith"/>
    <n v="41760"/>
    <d v="2012-01-27T00:00:00"/>
    <d v="2012-02-03T00:00:00"/>
    <s v="February"/>
    <s v="2012"/>
    <n v="7"/>
    <b v="0"/>
    <s v="low"/>
    <n v="22"/>
    <n v="247.45"/>
    <n v="0"/>
    <x v="0"/>
    <n v="-133.18"/>
    <n v="9.98"/>
    <n v="12.52"/>
    <s v="Alberta"/>
    <x v="4"/>
    <s v="Small Business"/>
    <x v="2"/>
    <x v="4"/>
  </r>
  <r>
    <s v="Erica Smith"/>
    <n v="41760"/>
    <d v="2012-01-27T00:00:00"/>
    <d v="2012-02-01T00:00:00"/>
    <s v="February"/>
    <s v="2012"/>
    <n v="5"/>
    <b v="0"/>
    <s v="low"/>
    <n v="7"/>
    <n v="685.72050000000002"/>
    <n v="0.08"/>
    <x v="0"/>
    <n v="-278.87"/>
    <n v="115.99"/>
    <n v="2.5"/>
    <s v="Alberta"/>
    <x v="4"/>
    <s v="Small Business"/>
    <x v="1"/>
    <x v="3"/>
  </r>
  <r>
    <s v="Erica Smith"/>
    <n v="41760"/>
    <d v="2012-01-27T00:00:00"/>
    <d v="2012-02-01T00:00:00"/>
    <s v="February"/>
    <s v="2012"/>
    <n v="5"/>
    <b v="0"/>
    <s v="low"/>
    <n v="40"/>
    <n v="3232.1334999999999"/>
    <n v="0.05"/>
    <x v="0"/>
    <n v="696.95"/>
    <n v="95.99"/>
    <n v="8.99"/>
    <s v="Alberta"/>
    <x v="4"/>
    <s v="Small Business"/>
    <x v="1"/>
    <x v="3"/>
  </r>
  <r>
    <s v="Brendan Sweed"/>
    <n v="42852"/>
    <d v="2009-12-20T00:00:00"/>
    <d v="2009-12-22T00:00:00"/>
    <s v="December"/>
    <s v="2009"/>
    <n v="2"/>
    <b v="0"/>
    <s v="Not Specified"/>
    <n v="13"/>
    <n v="129.9"/>
    <n v="0.02"/>
    <x v="0"/>
    <n v="-63.51"/>
    <n v="9.06"/>
    <n v="9.86"/>
    <s v="Alberta"/>
    <x v="4"/>
    <s v="Consumer"/>
    <x v="0"/>
    <x v="5"/>
  </r>
  <r>
    <s v="Brendan Sweed"/>
    <n v="42982"/>
    <d v="2012-07-27T00:00:00"/>
    <d v="2012-08-01T00:00:00"/>
    <s v="August"/>
    <s v="2012"/>
    <n v="5"/>
    <b v="0"/>
    <s v="low"/>
    <n v="42"/>
    <n v="1587.59"/>
    <n v="0.08"/>
    <x v="0"/>
    <n v="651.74"/>
    <n v="39.89"/>
    <n v="3.04"/>
    <s v="Alberta"/>
    <x v="4"/>
    <s v="Consumer"/>
    <x v="2"/>
    <x v="4"/>
  </r>
  <r>
    <s v="Tonja Turnell"/>
    <n v="43298"/>
    <d v="2011-07-10T00:00:00"/>
    <d v="2011-07-12T00:00:00"/>
    <s v="July"/>
    <s v="2011"/>
    <n v="2"/>
    <b v="0"/>
    <s v="Not Specified"/>
    <n v="33"/>
    <n v="5964.19"/>
    <n v="0.1"/>
    <x v="0"/>
    <n v="988.2"/>
    <n v="199.99"/>
    <n v="24.49"/>
    <s v="Alberta"/>
    <x v="4"/>
    <s v="Consumer"/>
    <x v="1"/>
    <x v="13"/>
  </r>
  <r>
    <s v="Tonja Turnell"/>
    <n v="43298"/>
    <d v="2011-07-10T00:00:00"/>
    <d v="2011-07-12T00:00:00"/>
    <s v="July"/>
    <s v="2011"/>
    <n v="2"/>
    <b v="0"/>
    <s v="Not Specified"/>
    <n v="15"/>
    <n v="109.2"/>
    <n v="0.03"/>
    <x v="0"/>
    <n v="-50.27"/>
    <n v="6.48"/>
    <n v="7.37"/>
    <s v="Alberta"/>
    <x v="4"/>
    <s v="Consumer"/>
    <x v="0"/>
    <x v="5"/>
  </r>
  <r>
    <s v="Andrew Roberts"/>
    <n v="44516"/>
    <d v="2011-06-29T00:00:00"/>
    <d v="2011-06-29T00:00:00"/>
    <s v="June"/>
    <s v="2011"/>
    <n v="0"/>
    <s v="FREE DELIVERY"/>
    <s v="Critical"/>
    <n v="17"/>
    <n v="57.96"/>
    <n v="0.06"/>
    <x v="0"/>
    <n v="-47.32"/>
    <n v="3.28"/>
    <n v="3.97"/>
    <s v="Alberta"/>
    <x v="4"/>
    <s v="Small Business"/>
    <x v="0"/>
    <x v="12"/>
  </r>
  <r>
    <s v="Christopher Conant"/>
    <n v="45088"/>
    <d v="2010-11-22T00:00:00"/>
    <d v="2010-11-29T00:00:00"/>
    <s v="November"/>
    <s v="2010"/>
    <n v="7"/>
    <b v="0"/>
    <s v="low"/>
    <n v="9"/>
    <n v="1418.9559999999999"/>
    <n v="0.09"/>
    <x v="0"/>
    <n v="-447.41"/>
    <n v="195.99"/>
    <n v="4.2"/>
    <s v="Alberta"/>
    <x v="4"/>
    <s v="Home Office"/>
    <x v="1"/>
    <x v="3"/>
  </r>
  <r>
    <s v="Victoria Brennan"/>
    <n v="46599"/>
    <d v="2010-09-13T00:00:00"/>
    <d v="2010-09-14T00:00:00"/>
    <s v="September"/>
    <s v="2010"/>
    <n v="1"/>
    <b v="0"/>
    <s v="Not Specified"/>
    <n v="4"/>
    <n v="284"/>
    <n v="0.01"/>
    <x v="2"/>
    <n v="208.31"/>
    <n v="62.18"/>
    <n v="10.84"/>
    <s v="Alberta"/>
    <x v="4"/>
    <s v="Small Business"/>
    <x v="2"/>
    <x v="4"/>
  </r>
  <r>
    <s v="Jeremy Lonsdale"/>
    <n v="47524"/>
    <d v="2010-04-15T00:00:00"/>
    <d v="2010-04-17T00:00:00"/>
    <s v="April"/>
    <s v="2010"/>
    <n v="2"/>
    <b v="0"/>
    <s v="Medium"/>
    <n v="8"/>
    <n v="269.14"/>
    <n v="0.1"/>
    <x v="0"/>
    <n v="-160.72"/>
    <n v="35.770000000000003"/>
    <n v="9.02"/>
    <s v="Alberta"/>
    <x v="4"/>
    <s v="Corporate"/>
    <x v="1"/>
    <x v="7"/>
  </r>
  <r>
    <s v="Victoria Brennan"/>
    <n v="48000"/>
    <d v="2012-08-13T00:00:00"/>
    <d v="2012-08-14T00:00:00"/>
    <s v="August"/>
    <s v="2012"/>
    <n v="1"/>
    <b v="0"/>
    <s v="High"/>
    <n v="12"/>
    <n v="214.94"/>
    <n v="0.06"/>
    <x v="0"/>
    <n v="26.75"/>
    <n v="17.48"/>
    <n v="1.99"/>
    <s v="Alberta"/>
    <x v="4"/>
    <s v="Small Business"/>
    <x v="1"/>
    <x v="7"/>
  </r>
  <r>
    <s v="Phillina Ober"/>
    <n v="48385"/>
    <d v="2009-09-18T00:00:00"/>
    <d v="2009-09-20T00:00:00"/>
    <s v="September"/>
    <s v="2009"/>
    <n v="2"/>
    <b v="0"/>
    <s v="Medium"/>
    <n v="16"/>
    <n v="88.24"/>
    <n v="0.01"/>
    <x v="0"/>
    <n v="-56.6"/>
    <n v="4.9800000000000004"/>
    <n v="4.62"/>
    <s v="Alberta"/>
    <x v="4"/>
    <s v="Small Business"/>
    <x v="1"/>
    <x v="7"/>
  </r>
  <r>
    <s v="Andrew Roberts"/>
    <n v="49602"/>
    <d v="2012-03-08T00:00:00"/>
    <d v="2012-03-09T00:00:00"/>
    <s v="March"/>
    <s v="2012"/>
    <n v="1"/>
    <b v="0"/>
    <s v="Not Specified"/>
    <n v="31"/>
    <n v="4878.6400000000003"/>
    <n v="0.03"/>
    <x v="1"/>
    <n v="-519.94000000000005"/>
    <n v="150.97999999999999"/>
    <n v="66.27"/>
    <s v="Alberta"/>
    <x v="4"/>
    <s v="Home Office"/>
    <x v="2"/>
    <x v="9"/>
  </r>
  <r>
    <s v="Shui Tom"/>
    <n v="50146"/>
    <d v="2010-08-09T00:00:00"/>
    <d v="2010-08-09T00:00:00"/>
    <s v="August"/>
    <s v="2010"/>
    <n v="0"/>
    <s v="FREE DELIVERY"/>
    <s v="Not Specified"/>
    <n v="32"/>
    <n v="2288.6419999999998"/>
    <n v="0.05"/>
    <x v="0"/>
    <n v="519.59"/>
    <n v="85.99"/>
    <n v="2.79"/>
    <s v="Alberta"/>
    <x v="4"/>
    <s v="Consumer"/>
    <x v="1"/>
    <x v="3"/>
  </r>
  <r>
    <s v="Roy Phan"/>
    <n v="50148"/>
    <d v="2012-02-01T00:00:00"/>
    <d v="2012-02-03T00:00:00"/>
    <s v="February"/>
    <s v="2012"/>
    <n v="2"/>
    <b v="0"/>
    <s v="Medium"/>
    <n v="9"/>
    <n v="17965.45"/>
    <n v="0"/>
    <x v="0"/>
    <n v="3459.43"/>
    <n v="1938.02"/>
    <n v="13.99"/>
    <s v="Alberta"/>
    <x v="4"/>
    <s v="Consumer"/>
    <x v="1"/>
    <x v="16"/>
  </r>
  <r>
    <s v="Shui Tom"/>
    <n v="50594"/>
    <d v="2010-05-17T00:00:00"/>
    <d v="2010-05-19T00:00:00"/>
    <s v="May"/>
    <s v="2010"/>
    <n v="2"/>
    <b v="0"/>
    <s v="low"/>
    <n v="39"/>
    <n v="173.47"/>
    <n v="0.05"/>
    <x v="0"/>
    <n v="-4.96"/>
    <n v="4.63"/>
    <n v="1.93"/>
    <s v="Alberta"/>
    <x v="4"/>
    <s v="Consumer"/>
    <x v="0"/>
    <x v="12"/>
  </r>
  <r>
    <s v="Shui Tom"/>
    <n v="50594"/>
    <d v="2010-05-17T00:00:00"/>
    <d v="2010-05-26T00:00:00"/>
    <s v="May"/>
    <s v="2010"/>
    <n v="9"/>
    <b v="0"/>
    <s v="low"/>
    <n v="48"/>
    <n v="2832.88"/>
    <n v="0.01"/>
    <x v="0"/>
    <n v="668.96"/>
    <n v="65.989999999999995"/>
    <n v="8.8000000000000007"/>
    <s v="Alberta"/>
    <x v="4"/>
    <s v="Consumer"/>
    <x v="1"/>
    <x v="3"/>
  </r>
  <r>
    <s v="Ruben Dartt"/>
    <n v="50726"/>
    <d v="2011-10-31T00:00:00"/>
    <d v="2011-11-04T00:00:00"/>
    <s v="November"/>
    <s v="2011"/>
    <n v="4"/>
    <b v="0"/>
    <s v="low"/>
    <n v="45"/>
    <n v="9248.74"/>
    <n v="0"/>
    <x v="1"/>
    <n v="2532"/>
    <n v="200.98"/>
    <n v="23.76"/>
    <s v="Alberta"/>
    <x v="4"/>
    <s v="Corporate"/>
    <x v="2"/>
    <x v="14"/>
  </r>
  <r>
    <s v="Ruben Dartt"/>
    <n v="50726"/>
    <d v="2011-10-31T00:00:00"/>
    <d v="2011-10-31T00:00:00"/>
    <s v="October"/>
    <s v="2011"/>
    <n v="0"/>
    <s v="FREE DELIVERY"/>
    <s v="low"/>
    <n v="21"/>
    <n v="98.88"/>
    <n v="7.0000000000000007E-2"/>
    <x v="2"/>
    <n v="36.01"/>
    <n v="4.13"/>
    <n v="0.99"/>
    <s v="Alberta"/>
    <x v="4"/>
    <s v="Corporate"/>
    <x v="0"/>
    <x v="11"/>
  </r>
  <r>
    <s v="Christopher Conant"/>
    <n v="50790"/>
    <d v="2011-07-16T00:00:00"/>
    <d v="2011-07-18T00:00:00"/>
    <s v="July"/>
    <s v="2011"/>
    <n v="2"/>
    <b v="0"/>
    <s v="Critical"/>
    <n v="47"/>
    <n v="255.65"/>
    <n v="0"/>
    <x v="0"/>
    <n v="-148.80000000000001"/>
    <n v="4.97"/>
    <n v="5.71"/>
    <s v="Alberta"/>
    <x v="4"/>
    <s v="Home Office"/>
    <x v="2"/>
    <x v="4"/>
  </r>
  <r>
    <s v="Tony Sayre"/>
    <n v="51424"/>
    <d v="2012-01-09T00:00:00"/>
    <d v="2012-01-10T00:00:00"/>
    <s v="January"/>
    <s v="2012"/>
    <n v="1"/>
    <b v="0"/>
    <s v="Not Specified"/>
    <n v="48"/>
    <n v="113.98"/>
    <n v="0.1"/>
    <x v="0"/>
    <n v="21.29"/>
    <n v="2.62"/>
    <n v="0.8"/>
    <s v="Alberta"/>
    <x v="4"/>
    <s v="Home Office"/>
    <x v="0"/>
    <x v="6"/>
  </r>
  <r>
    <s v="Tony Sayre"/>
    <n v="51424"/>
    <d v="2012-01-09T00:00:00"/>
    <d v="2012-01-11T00:00:00"/>
    <s v="January"/>
    <s v="2012"/>
    <n v="2"/>
    <b v="0"/>
    <s v="Not Specified"/>
    <n v="5"/>
    <n v="88.94"/>
    <n v="0.05"/>
    <x v="0"/>
    <n v="-47.54"/>
    <n v="16.739999999999998"/>
    <n v="7.04"/>
    <s v="Alberta"/>
    <x v="4"/>
    <s v="Home Office"/>
    <x v="0"/>
    <x v="0"/>
  </r>
  <r>
    <s v="Shui Tom"/>
    <n v="51872"/>
    <d v="2012-04-23T00:00:00"/>
    <d v="2012-04-24T00:00:00"/>
    <s v="April"/>
    <s v="2012"/>
    <n v="1"/>
    <b v="0"/>
    <s v="Medium"/>
    <n v="10"/>
    <n v="2193.9299999999998"/>
    <n v="0.09"/>
    <x v="0"/>
    <n v="41.83"/>
    <n v="238.4"/>
    <n v="24.49"/>
    <s v="Alberta"/>
    <x v="4"/>
    <s v="Consumer"/>
    <x v="2"/>
    <x v="14"/>
  </r>
  <r>
    <s v="Shui Tom"/>
    <n v="51872"/>
    <d v="2012-04-23T00:00:00"/>
    <d v="2012-04-25T00:00:00"/>
    <s v="April"/>
    <s v="2012"/>
    <n v="2"/>
    <b v="0"/>
    <s v="Medium"/>
    <n v="11"/>
    <n v="812.49800000000005"/>
    <n v="0"/>
    <x v="2"/>
    <n v="128.94999999999999"/>
    <n v="85.99"/>
    <n v="1.25"/>
    <s v="Alberta"/>
    <x v="4"/>
    <s v="Consumer"/>
    <x v="1"/>
    <x v="3"/>
  </r>
  <r>
    <s v="Shui Tom"/>
    <n v="51872"/>
    <d v="2012-04-23T00:00:00"/>
    <d v="2012-04-26T00:00:00"/>
    <s v="April"/>
    <s v="2012"/>
    <n v="3"/>
    <b v="0"/>
    <s v="Medium"/>
    <n v="37"/>
    <n v="4657.6514999999999"/>
    <n v="0.06"/>
    <x v="0"/>
    <n v="1242.8499999999999"/>
    <n v="155.99"/>
    <n v="3.9"/>
    <s v="Alberta"/>
    <x v="4"/>
    <s v="Consumer"/>
    <x v="1"/>
    <x v="3"/>
  </r>
  <r>
    <s v="Adrian Shami"/>
    <n v="52230"/>
    <d v="2012-08-30T00:00:00"/>
    <d v="2012-09-01T00:00:00"/>
    <s v="September"/>
    <s v="2012"/>
    <n v="2"/>
    <b v="0"/>
    <s v="Critical"/>
    <n v="29"/>
    <n v="2700.78"/>
    <n v="0.06"/>
    <x v="1"/>
    <n v="-793.36"/>
    <n v="95.98"/>
    <n v="58.2"/>
    <s v="Alberta"/>
    <x v="4"/>
    <s v="Consumer"/>
    <x v="2"/>
    <x v="14"/>
  </r>
  <r>
    <s v="Roy Phan"/>
    <n v="52518"/>
    <d v="2012-04-03T00:00:00"/>
    <d v="2012-04-04T00:00:00"/>
    <s v="April"/>
    <s v="2012"/>
    <n v="1"/>
    <b v="0"/>
    <s v="Critical"/>
    <n v="8"/>
    <n v="168.99"/>
    <n v="0.08"/>
    <x v="0"/>
    <n v="-47.37"/>
    <n v="20.95"/>
    <n v="4"/>
    <s v="Alberta"/>
    <x v="4"/>
    <s v="Consumer"/>
    <x v="1"/>
    <x v="7"/>
  </r>
  <r>
    <s v="Ruben Dartt"/>
    <n v="52673"/>
    <d v="2012-05-08T00:00:00"/>
    <d v="2012-05-09T00:00:00"/>
    <s v="May"/>
    <s v="2012"/>
    <n v="1"/>
    <b v="0"/>
    <s v="Medium"/>
    <n v="14"/>
    <n v="2045.066"/>
    <n v="7.0000000000000007E-2"/>
    <x v="0"/>
    <n v="-4.68"/>
    <n v="175.99"/>
    <n v="8.99"/>
    <s v="Alberta"/>
    <x v="4"/>
    <s v="Corporate"/>
    <x v="1"/>
    <x v="3"/>
  </r>
  <r>
    <s v="Ruben Dartt"/>
    <n v="52673"/>
    <d v="2012-05-08T00:00:00"/>
    <d v="2012-05-10T00:00:00"/>
    <s v="May"/>
    <s v="2012"/>
    <n v="2"/>
    <b v="0"/>
    <s v="Medium"/>
    <n v="4"/>
    <n v="26.41"/>
    <n v="0.05"/>
    <x v="0"/>
    <n v="-16.53"/>
    <n v="5.18"/>
    <n v="5.74"/>
    <s v="Alberta"/>
    <x v="4"/>
    <s v="Corporate"/>
    <x v="0"/>
    <x v="2"/>
  </r>
  <r>
    <s v="Adrian Shami"/>
    <n v="53026"/>
    <d v="2012-02-26T00:00:00"/>
    <d v="2012-03-03T00:00:00"/>
    <s v="March"/>
    <s v="2012"/>
    <n v="6"/>
    <b v="0"/>
    <s v="low"/>
    <n v="35"/>
    <n v="322.82"/>
    <n v="0.05"/>
    <x v="0"/>
    <n v="-17.579999999999998"/>
    <n v="9.31"/>
    <n v="3.98"/>
    <s v="Alberta"/>
    <x v="4"/>
    <s v="Consumer"/>
    <x v="0"/>
    <x v="15"/>
  </r>
  <r>
    <s v="Aaron Bergman"/>
    <n v="54019"/>
    <d v="2009-07-01T00:00:00"/>
    <d v="2009-07-08T00:00:00"/>
    <s v="July"/>
    <s v="2009"/>
    <n v="7"/>
    <b v="0"/>
    <s v="low"/>
    <n v="35"/>
    <n v="4233.1499999999996"/>
    <n v="0.08"/>
    <x v="1"/>
    <n v="1219.8699999999999"/>
    <n v="120.97"/>
    <n v="26.3"/>
    <s v="Alberta"/>
    <x v="4"/>
    <s v="Corporate"/>
    <x v="1"/>
    <x v="16"/>
  </r>
  <r>
    <s v="Tonja Turnell"/>
    <n v="54913"/>
    <d v="2010-07-03T00:00:00"/>
    <d v="2010-07-05T00:00:00"/>
    <s v="July"/>
    <s v="2010"/>
    <n v="2"/>
    <b v="0"/>
    <s v="High"/>
    <n v="11"/>
    <n v="54.61"/>
    <n v="0.08"/>
    <x v="2"/>
    <n v="14.99"/>
    <n v="4.76"/>
    <n v="0.88"/>
    <s v="Alberta"/>
    <x v="4"/>
    <s v="Consumer"/>
    <x v="0"/>
    <x v="5"/>
  </r>
  <r>
    <s v="Victoria Brennan"/>
    <n v="55424"/>
    <d v="2010-03-02T00:00:00"/>
    <d v="2010-03-04T00:00:00"/>
    <s v="March"/>
    <s v="2010"/>
    <n v="2"/>
    <b v="0"/>
    <s v="Medium"/>
    <n v="6"/>
    <n v="25.84"/>
    <n v="0.04"/>
    <x v="2"/>
    <n v="-4.13"/>
    <n v="1.76"/>
    <n v="4.8600000000000003"/>
    <s v="Alberta"/>
    <x v="4"/>
    <s v="Small Business"/>
    <x v="2"/>
    <x v="4"/>
  </r>
  <r>
    <s v="Erica Smith"/>
    <n v="55874"/>
    <d v="2009-02-16T00:00:00"/>
    <d v="2009-02-16T00:00:00"/>
    <s v="February"/>
    <s v="2009"/>
    <n v="0"/>
    <s v="FREE DELIVERY"/>
    <s v="Medium"/>
    <n v="24"/>
    <n v="129.53"/>
    <n v="0.06"/>
    <x v="0"/>
    <n v="33.01"/>
    <n v="5.68"/>
    <n v="1.39"/>
    <s v="Alberta"/>
    <x v="4"/>
    <s v="Small Business"/>
    <x v="0"/>
    <x v="8"/>
  </r>
  <r>
    <s v="Victoria Brennan"/>
    <n v="56327"/>
    <d v="2010-01-11T00:00:00"/>
    <d v="2010-01-12T00:00:00"/>
    <s v="January"/>
    <s v="2010"/>
    <n v="1"/>
    <b v="0"/>
    <s v="Medium"/>
    <n v="42"/>
    <n v="1767.47"/>
    <n v="0.05"/>
    <x v="0"/>
    <n v="331.56"/>
    <n v="40.99"/>
    <n v="17.48"/>
    <s v="Alberta"/>
    <x v="4"/>
    <s v="Small Business"/>
    <x v="0"/>
    <x v="5"/>
  </r>
  <r>
    <s v="Victoria Brennan"/>
    <n v="56327"/>
    <d v="2010-01-11T00:00:00"/>
    <d v="2010-01-13T00:00:00"/>
    <s v="January"/>
    <s v="2010"/>
    <n v="2"/>
    <b v="0"/>
    <s v="Medium"/>
    <n v="11"/>
    <n v="2164.0700000000002"/>
    <n v="0.01"/>
    <x v="1"/>
    <n v="59.73"/>
    <n v="180.98"/>
    <n v="55.24"/>
    <s v="Alberta"/>
    <x v="4"/>
    <s v="Small Business"/>
    <x v="0"/>
    <x v="1"/>
  </r>
  <r>
    <s v="Victoria Brennan"/>
    <n v="56327"/>
    <d v="2010-01-11T00:00:00"/>
    <d v="2010-01-12T00:00:00"/>
    <s v="January"/>
    <s v="2010"/>
    <n v="1"/>
    <b v="0"/>
    <s v="Medium"/>
    <n v="47"/>
    <n v="1276.73"/>
    <n v="0.08"/>
    <x v="2"/>
    <n v="357.23"/>
    <n v="29.18"/>
    <n v="8.5500000000000007"/>
    <s v="Alberta"/>
    <x v="4"/>
    <s v="Small Business"/>
    <x v="2"/>
    <x v="4"/>
  </r>
  <r>
    <s v="Adrian Shami"/>
    <n v="56706"/>
    <d v="2009-11-10T00:00:00"/>
    <d v="2009-11-11T00:00:00"/>
    <s v="November"/>
    <s v="2009"/>
    <n v="1"/>
    <b v="0"/>
    <s v="High"/>
    <n v="7"/>
    <n v="754.92"/>
    <n v="0"/>
    <x v="0"/>
    <n v="-129.57"/>
    <n v="99.99"/>
    <n v="19.989999999999998"/>
    <s v="Alberta"/>
    <x v="4"/>
    <s v="Consumer"/>
    <x v="1"/>
    <x v="16"/>
  </r>
  <r>
    <s v="Raymond Book"/>
    <n v="57125"/>
    <d v="2010-06-03T00:00:00"/>
    <d v="2010-06-05T00:00:00"/>
    <s v="June"/>
    <s v="2010"/>
    <n v="2"/>
    <b v="0"/>
    <s v="Medium"/>
    <n v="19"/>
    <n v="61.02"/>
    <n v="0"/>
    <x v="0"/>
    <n v="-71.040000000000006"/>
    <n v="2.84"/>
    <n v="5.44"/>
    <s v="Alberta"/>
    <x v="4"/>
    <s v="Consumer"/>
    <x v="0"/>
    <x v="2"/>
  </r>
  <r>
    <s v="Raymond Book"/>
    <n v="57125"/>
    <d v="2010-06-03T00:00:00"/>
    <d v="2010-06-05T00:00:00"/>
    <s v="June"/>
    <s v="2010"/>
    <n v="2"/>
    <b v="0"/>
    <s v="Medium"/>
    <n v="31"/>
    <n v="878.77"/>
    <n v="0.08"/>
    <x v="0"/>
    <n v="373.52"/>
    <n v="28.53"/>
    <n v="1.49"/>
    <s v="Alberta"/>
    <x v="4"/>
    <s v="Consumer"/>
    <x v="0"/>
    <x v="2"/>
  </r>
  <r>
    <s v="Christopher Conant"/>
    <n v="57152"/>
    <d v="2012-09-03T00:00:00"/>
    <d v="2012-09-03T00:00:00"/>
    <s v="September"/>
    <s v="2012"/>
    <n v="0"/>
    <s v="FREE DELIVERY"/>
    <s v="low"/>
    <n v="6"/>
    <n v="22.89"/>
    <n v="0.08"/>
    <x v="0"/>
    <n v="-2.66"/>
    <n v="3.8"/>
    <n v="1.49"/>
    <s v="Alberta"/>
    <x v="4"/>
    <s v="Home Office"/>
    <x v="0"/>
    <x v="2"/>
  </r>
  <r>
    <s v="Christopher Conant"/>
    <n v="57152"/>
    <d v="2012-09-03T00:00:00"/>
    <d v="2012-09-10T00:00:00"/>
    <s v="September"/>
    <s v="2012"/>
    <n v="7"/>
    <b v="0"/>
    <s v="low"/>
    <n v="18"/>
    <n v="271.85000000000002"/>
    <n v="0.03"/>
    <x v="0"/>
    <n v="109.19"/>
    <n v="15.57"/>
    <n v="1.39"/>
    <s v="Alberta"/>
    <x v="4"/>
    <s v="Home Office"/>
    <x v="0"/>
    <x v="8"/>
  </r>
  <r>
    <s v="Ruben Dartt"/>
    <n v="57216"/>
    <d v="2010-07-29T00:00:00"/>
    <d v="2010-07-29T00:00:00"/>
    <s v="July"/>
    <s v="2010"/>
    <n v="0"/>
    <s v="FREE DELIVERY"/>
    <s v="High"/>
    <n v="46"/>
    <n v="12719.7"/>
    <n v="0.03"/>
    <x v="1"/>
    <n v="-545.82000000000005"/>
    <n v="280.98"/>
    <n v="57"/>
    <s v="Alberta"/>
    <x v="4"/>
    <s v="Corporate"/>
    <x v="2"/>
    <x v="14"/>
  </r>
  <r>
    <s v="Ruben Dartt"/>
    <n v="57216"/>
    <d v="2010-07-29T00:00:00"/>
    <d v="2010-07-31T00:00:00"/>
    <s v="July"/>
    <s v="2010"/>
    <n v="2"/>
    <b v="0"/>
    <s v="High"/>
    <n v="48"/>
    <n v="109.78"/>
    <n v="0.03"/>
    <x v="0"/>
    <n v="4.4800000000000004"/>
    <n v="2.2000000000000002"/>
    <n v="1.2"/>
    <s v="Alberta"/>
    <x v="4"/>
    <s v="Corporate"/>
    <x v="0"/>
    <x v="12"/>
  </r>
  <r>
    <s v="Andy Yotov"/>
    <n v="57281"/>
    <d v="2010-04-20T00:00:00"/>
    <d v="2010-04-20T00:00:00"/>
    <s v="April"/>
    <s v="2010"/>
    <n v="0"/>
    <s v="FREE DELIVERY"/>
    <s v="High"/>
    <n v="26"/>
    <n v="561.66"/>
    <n v="7.0000000000000007E-2"/>
    <x v="0"/>
    <n v="-111.33"/>
    <n v="22.38"/>
    <n v="15.1"/>
    <s v="Alberta"/>
    <x v="4"/>
    <s v="Corporate"/>
    <x v="0"/>
    <x v="2"/>
  </r>
  <r>
    <s v="Andy Yotov"/>
    <n v="57281"/>
    <d v="2010-04-20T00:00:00"/>
    <d v="2010-04-22T00:00:00"/>
    <s v="April"/>
    <s v="2010"/>
    <n v="2"/>
    <b v="0"/>
    <s v="High"/>
    <n v="19"/>
    <n v="1851.62"/>
    <n v="0.09"/>
    <x v="1"/>
    <n v="-220.84"/>
    <n v="100.98"/>
    <n v="35.840000000000003"/>
    <s v="Alberta"/>
    <x v="4"/>
    <s v="Corporate"/>
    <x v="2"/>
    <x v="9"/>
  </r>
  <r>
    <s v="Andrew Roberts"/>
    <n v="57827"/>
    <d v="2009-07-02T00:00:00"/>
    <d v="2009-07-04T00:00:00"/>
    <s v="July"/>
    <s v="2009"/>
    <n v="2"/>
    <b v="0"/>
    <s v="Medium"/>
    <n v="24"/>
    <n v="2453.3000000000002"/>
    <n v="0.05"/>
    <x v="1"/>
    <n v="-111.4"/>
    <n v="100.98"/>
    <n v="35.840000000000003"/>
    <s v="Alberta"/>
    <x v="4"/>
    <s v="Home Office"/>
    <x v="2"/>
    <x v="9"/>
  </r>
  <r>
    <s v="Andrew Roberts"/>
    <n v="57827"/>
    <d v="2009-07-02T00:00:00"/>
    <d v="2009-07-03T00:00:00"/>
    <s v="July"/>
    <s v="2009"/>
    <n v="1"/>
    <b v="0"/>
    <s v="Medium"/>
    <n v="29"/>
    <n v="147.02000000000001"/>
    <n v="0.02"/>
    <x v="0"/>
    <n v="-77.03"/>
    <n v="4.9800000000000004"/>
    <n v="5.49"/>
    <s v="Alberta"/>
    <x v="4"/>
    <s v="Home Office"/>
    <x v="0"/>
    <x v="5"/>
  </r>
  <r>
    <s v="Tony Sayre"/>
    <n v="58949"/>
    <d v="2012-12-16T00:00:00"/>
    <d v="2012-12-17T00:00:00"/>
    <s v="December"/>
    <s v="2012"/>
    <n v="1"/>
    <b v="0"/>
    <s v="Critical"/>
    <n v="50"/>
    <n v="1558.9425000000001"/>
    <n v="0.02"/>
    <x v="0"/>
    <n v="548.44000000000005"/>
    <n v="35.99"/>
    <n v="1.1000000000000001"/>
    <s v="Alberta"/>
    <x v="4"/>
    <s v="Small Business"/>
    <x v="1"/>
    <x v="3"/>
  </r>
  <r>
    <s v="Nicole Brennan"/>
    <n v="1222"/>
    <d v="2010-02-04T00:00:00"/>
    <d v="2010-02-04T00:00:00"/>
    <s v="February"/>
    <s v="2010"/>
    <n v="0"/>
    <s v="FREE DELIVERY"/>
    <s v="Medium"/>
    <n v="48"/>
    <n v="257.39"/>
    <n v="0.08"/>
    <x v="0"/>
    <n v="-121.91"/>
    <n v="5.28"/>
    <n v="5.57"/>
    <s v="Alberta"/>
    <x v="4"/>
    <s v="Home Office"/>
    <x v="0"/>
    <x v="5"/>
  </r>
  <r>
    <s v="Jessica Myrick"/>
    <n v="5767"/>
    <d v="2012-04-28T00:00:00"/>
    <d v="2012-04-29T00:00:00"/>
    <s v="April"/>
    <s v="2012"/>
    <n v="1"/>
    <b v="0"/>
    <s v="High"/>
    <n v="36"/>
    <n v="163.54"/>
    <n v="0.03"/>
    <x v="2"/>
    <n v="-95.06"/>
    <n v="4.13"/>
    <n v="5.04"/>
    <s v="Alberta"/>
    <x v="4"/>
    <s v="Small Business"/>
    <x v="0"/>
    <x v="2"/>
  </r>
  <r>
    <s v="Jessica Myrick"/>
    <n v="5767"/>
    <d v="2012-04-28T00:00:00"/>
    <d v="2012-04-30T00:00:00"/>
    <s v="April"/>
    <s v="2012"/>
    <n v="2"/>
    <b v="0"/>
    <s v="High"/>
    <n v="31"/>
    <n v="2390.54"/>
    <n v="0.08"/>
    <x v="0"/>
    <n v="756.1"/>
    <n v="82.99"/>
    <n v="5.5"/>
    <s v="Alberta"/>
    <x v="4"/>
    <s v="Small Business"/>
    <x v="1"/>
    <x v="7"/>
  </r>
  <r>
    <s v="Jessica Myrick"/>
    <n v="8961"/>
    <d v="2011-06-28T00:00:00"/>
    <d v="2011-07-03T00:00:00"/>
    <s v="July"/>
    <s v="2011"/>
    <n v="5"/>
    <b v="0"/>
    <s v="low"/>
    <n v="48"/>
    <n v="4644.87"/>
    <n v="0.08"/>
    <x v="1"/>
    <n v="-1291.3900000000001"/>
    <n v="100.8"/>
    <n v="60"/>
    <s v="Alberta"/>
    <x v="4"/>
    <s v="Small Business"/>
    <x v="2"/>
    <x v="10"/>
  </r>
  <r>
    <s v="Nicole Brennan"/>
    <n v="11712"/>
    <d v="2009-04-26T00:00:00"/>
    <d v="2009-04-28T00:00:00"/>
    <s v="April"/>
    <s v="2009"/>
    <n v="2"/>
    <b v="0"/>
    <s v="low"/>
    <n v="9"/>
    <n v="38.96"/>
    <n v="0.06"/>
    <x v="0"/>
    <n v="0.37"/>
    <n v="4.28"/>
    <n v="0.94"/>
    <s v="Alberta"/>
    <x v="4"/>
    <s v="Consumer"/>
    <x v="0"/>
    <x v="12"/>
  </r>
  <r>
    <s v="Jason Fortune"/>
    <n v="14883"/>
    <d v="2011-05-06T00:00:00"/>
    <d v="2011-05-11T00:00:00"/>
    <s v="May"/>
    <s v="2011"/>
    <n v="5"/>
    <b v="0"/>
    <s v="low"/>
    <n v="38"/>
    <n v="978.4"/>
    <n v="7.0000000000000007E-2"/>
    <x v="1"/>
    <n v="-211.58"/>
    <n v="25.98"/>
    <n v="14.36"/>
    <s v="Alberta"/>
    <x v="4"/>
    <s v="Corporate"/>
    <x v="2"/>
    <x v="14"/>
  </r>
  <r>
    <s v="Jason Fortune"/>
    <n v="14883"/>
    <d v="2011-05-06T00:00:00"/>
    <d v="2011-05-15T00:00:00"/>
    <s v="May"/>
    <s v="2011"/>
    <n v="9"/>
    <b v="0"/>
    <s v="low"/>
    <n v="47"/>
    <n v="5126.4179999999997"/>
    <n v="0.03"/>
    <x v="0"/>
    <n v="1557.64"/>
    <n v="125.99"/>
    <n v="2.5"/>
    <s v="Alberta"/>
    <x v="4"/>
    <s v="Corporate"/>
    <x v="1"/>
    <x v="3"/>
  </r>
  <r>
    <s v="Harry Greene"/>
    <n v="20193"/>
    <d v="2010-11-07T00:00:00"/>
    <d v="2010-11-09T00:00:00"/>
    <s v="November"/>
    <s v="2010"/>
    <n v="2"/>
    <b v="0"/>
    <s v="Medium"/>
    <n v="23"/>
    <n v="82.12"/>
    <n v="7.0000000000000007E-2"/>
    <x v="0"/>
    <n v="-121.59"/>
    <n v="3.52"/>
    <n v="6.83"/>
    <s v="Alberta"/>
    <x v="4"/>
    <s v="Corporate"/>
    <x v="0"/>
    <x v="2"/>
  </r>
  <r>
    <s v="Frank Hawley"/>
    <n v="36772"/>
    <d v="2010-05-15T00:00:00"/>
    <d v="2010-05-15T00:00:00"/>
    <s v="May"/>
    <s v="2010"/>
    <n v="0"/>
    <s v="FREE DELIVERY"/>
    <s v="Medium"/>
    <n v="8"/>
    <n v="22.85"/>
    <n v="7.0000000000000007E-2"/>
    <x v="0"/>
    <n v="0.88"/>
    <n v="2.88"/>
    <n v="0.99"/>
    <s v="Alberta"/>
    <x v="4"/>
    <s v="Home Office"/>
    <x v="0"/>
    <x v="11"/>
  </r>
  <r>
    <s v="Frank Hawley"/>
    <n v="36772"/>
    <d v="2010-05-15T00:00:00"/>
    <d v="2010-05-17T00:00:00"/>
    <s v="May"/>
    <s v="2010"/>
    <n v="2"/>
    <b v="0"/>
    <s v="Medium"/>
    <n v="16"/>
    <n v="12007.05"/>
    <n v="0.09"/>
    <x v="1"/>
    <n v="2713.95"/>
    <n v="808.49"/>
    <n v="55.3"/>
    <s v="Alberta"/>
    <x v="4"/>
    <s v="Home Office"/>
    <x v="1"/>
    <x v="16"/>
  </r>
  <r>
    <s v="Jason Fortune"/>
    <n v="39492"/>
    <d v="2011-04-17T00:00:00"/>
    <d v="2011-04-20T00:00:00"/>
    <s v="April"/>
    <s v="2011"/>
    <n v="3"/>
    <b v="0"/>
    <s v="Not Specified"/>
    <n v="31"/>
    <n v="5347.9875000000002"/>
    <n v="0.01"/>
    <x v="0"/>
    <n v="1332.44"/>
    <n v="200.99"/>
    <n v="4.2"/>
    <s v="Alberta"/>
    <x v="4"/>
    <s v="Corporate"/>
    <x v="1"/>
    <x v="3"/>
  </r>
  <r>
    <s v="Grant Donatelli"/>
    <n v="46212"/>
    <d v="2012-09-12T00:00:00"/>
    <d v="2012-09-14T00:00:00"/>
    <s v="September"/>
    <s v="2012"/>
    <n v="2"/>
    <b v="0"/>
    <s v="Not Specified"/>
    <n v="43"/>
    <n v="322.47000000000003"/>
    <n v="0.09"/>
    <x v="2"/>
    <n v="72.28"/>
    <n v="7.78"/>
    <n v="2.5"/>
    <s v="Alberta"/>
    <x v="4"/>
    <s v="Consumer"/>
    <x v="0"/>
    <x v="8"/>
  </r>
  <r>
    <s v="Mick Brown"/>
    <n v="46437"/>
    <d v="2009-09-15T00:00:00"/>
    <d v="2009-09-17T00:00:00"/>
    <s v="September"/>
    <s v="2009"/>
    <n v="2"/>
    <b v="0"/>
    <s v="Medium"/>
    <n v="49"/>
    <n v="1488.66"/>
    <n v="0"/>
    <x v="0"/>
    <n v="385.37"/>
    <n v="29.34"/>
    <n v="7.87"/>
    <s v="Alberta"/>
    <x v="4"/>
    <s v="Consumer"/>
    <x v="2"/>
    <x v="4"/>
  </r>
  <r>
    <s v="Frank Hawley"/>
    <n v="47360"/>
    <d v="2010-10-08T00:00:00"/>
    <d v="2010-10-10T00:00:00"/>
    <s v="October"/>
    <s v="2010"/>
    <n v="2"/>
    <b v="0"/>
    <s v="Not Specified"/>
    <n v="25"/>
    <n v="2200.64"/>
    <n v="0.05"/>
    <x v="1"/>
    <n v="-514.17999999999995"/>
    <n v="89.99"/>
    <n v="42"/>
    <s v="Alberta"/>
    <x v="4"/>
    <s v="Home Office"/>
    <x v="2"/>
    <x v="14"/>
  </r>
  <r>
    <s v="Harry Greene"/>
    <n v="52706"/>
    <d v="2012-07-09T00:00:00"/>
    <d v="2012-07-16T00:00:00"/>
    <s v="July"/>
    <s v="2012"/>
    <n v="7"/>
    <b v="0"/>
    <s v="low"/>
    <n v="34"/>
    <n v="1041.6600000000001"/>
    <n v="0.02"/>
    <x v="2"/>
    <n v="480.53"/>
    <n v="28.53"/>
    <n v="1.49"/>
    <s v="Alberta"/>
    <x v="4"/>
    <s v="Corporate"/>
    <x v="0"/>
    <x v="2"/>
  </r>
  <r>
    <s v="Harry Greene"/>
    <n v="54279"/>
    <d v="2011-07-30T00:00:00"/>
    <d v="2011-07-31T00:00:00"/>
    <s v="July"/>
    <s v="2011"/>
    <n v="1"/>
    <b v="0"/>
    <s v="High"/>
    <n v="41"/>
    <n v="10071.09"/>
    <n v="0.1"/>
    <x v="1"/>
    <n v="1977.69"/>
    <n v="264.98"/>
    <n v="17.86"/>
    <s v="Alberta"/>
    <x v="4"/>
    <s v="Corporate"/>
    <x v="1"/>
    <x v="16"/>
  </r>
  <r>
    <s v="Mick Brown"/>
    <n v="55558"/>
    <d v="2010-08-09T00:00:00"/>
    <d v="2010-08-09T00:00:00"/>
    <s v="August"/>
    <s v="2010"/>
    <n v="0"/>
    <s v="FREE DELIVERY"/>
    <s v="Medium"/>
    <n v="8"/>
    <n v="1294.04"/>
    <n v="0.05"/>
    <x v="1"/>
    <n v="-323.18"/>
    <n v="150.97999999999999"/>
    <n v="66.27"/>
    <s v="Alberta"/>
    <x v="4"/>
    <s v="Consumer"/>
    <x v="2"/>
    <x v="9"/>
  </r>
  <r>
    <s v="Mick Brown"/>
    <n v="55558"/>
    <d v="2010-08-09T00:00:00"/>
    <d v="2010-08-11T00:00:00"/>
    <s v="August"/>
    <s v="2010"/>
    <n v="2"/>
    <b v="0"/>
    <s v="Medium"/>
    <n v="23"/>
    <n v="392.57"/>
    <n v="0.04"/>
    <x v="0"/>
    <n v="22.25"/>
    <n v="17.07"/>
    <n v="8.1300000000000008"/>
    <s v="Alberta"/>
    <x v="4"/>
    <s v="Consumer"/>
    <x v="0"/>
    <x v="8"/>
  </r>
  <r>
    <s v="Frank Hawley"/>
    <n v="56550"/>
    <d v="2011-04-08T00:00:00"/>
    <d v="2011-04-10T00:00:00"/>
    <s v="April"/>
    <s v="2011"/>
    <n v="2"/>
    <b v="0"/>
    <s v="Not Specified"/>
    <n v="37"/>
    <n v="823.78"/>
    <n v="0.03"/>
    <x v="2"/>
    <n v="343.05"/>
    <n v="22.23"/>
    <n v="5.08"/>
    <s v="Alberta"/>
    <x v="4"/>
    <s v="Home Office"/>
    <x v="2"/>
    <x v="4"/>
  </r>
  <r>
    <s v="Frank Hawley"/>
    <n v="56550"/>
    <d v="2011-04-08T00:00:00"/>
    <d v="2011-04-09T00:00:00"/>
    <s v="April"/>
    <s v="2011"/>
    <n v="1"/>
    <b v="0"/>
    <s v="Not Specified"/>
    <n v="8"/>
    <n v="469.83749999999998"/>
    <n v="0"/>
    <x v="0"/>
    <n v="-159.24"/>
    <n v="65.989999999999995"/>
    <n v="8.99"/>
    <s v="Alberta"/>
    <x v="4"/>
    <s v="Home Office"/>
    <x v="1"/>
    <x v="3"/>
  </r>
  <r>
    <s v="Grant Donatelli"/>
    <n v="56581"/>
    <d v="2009-02-08T00:00:00"/>
    <d v="2009-02-11T00:00:00"/>
    <s v="February"/>
    <s v="2009"/>
    <n v="3"/>
    <b v="0"/>
    <s v="High"/>
    <n v="20"/>
    <n v="2026.01"/>
    <n v="0.1"/>
    <x v="2"/>
    <n v="580.42999999999995"/>
    <n v="105.98"/>
    <n v="13.99"/>
    <s v="Alberta"/>
    <x v="4"/>
    <s v="Consumer"/>
    <x v="2"/>
    <x v="4"/>
  </r>
  <r>
    <m/>
    <m/>
    <m/>
    <m/>
    <m/>
    <m/>
    <m/>
    <m/>
    <m/>
    <m/>
    <m/>
    <m/>
    <x v="3"/>
    <m/>
    <m/>
    <m/>
    <m/>
    <x v="8"/>
    <m/>
    <x v="3"/>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671C06-8261-4C29-A23A-3F810DD31AD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2">
    <pivotField showAll="0"/>
    <pivotField numFmtId="14" showAll="0"/>
    <pivotField numFmtId="14" showAll="0"/>
    <pivotField showAll="0"/>
    <pivotField showAll="0"/>
    <pivotField numFmtI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Order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A9E9D0-DA91-4589-BC3D-DCFADFCEC5F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22">
    <pivotField showAll="0"/>
    <pivotField numFmtId="14" showAll="0"/>
    <pivotField numFmtId="14" showAll="0"/>
    <pivotField showAll="0"/>
    <pivotField showAll="0"/>
    <pivotField numFmtId="1"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Sales" fld="9" baseField="0" baseItem="1" numFmtId="1"/>
    <dataField name="Sum of Order Quantity" fld="8"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4521C1-9C1C-4DF4-BCCE-C2D5F54C4AF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howAll="0"/>
  </pivotFields>
  <rowItems count="1">
    <i/>
  </rowItems>
  <colItems count="1">
    <i/>
  </colItems>
  <dataFields count="1">
    <dataField name="Count of Customer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CF4626-E777-48EA-B365-E4B6CB201AFA}"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Year">
  <location ref="A1:B3" firstHeaderRow="1" firstDataRow="1" firstDataCol="1"/>
  <pivotFields count="7">
    <pivotField showAll="0"/>
    <pivotField axis="axisRow" showAll="0">
      <items count="6">
        <item h="1" x="3"/>
        <item x="0"/>
        <item h="1" x="2"/>
        <item h="1" x="1"/>
        <item h="1" x="4"/>
        <item t="default"/>
      </items>
    </pivotField>
    <pivotField showAll="0"/>
    <pivotField showAll="0"/>
    <pivotField showAll="0"/>
    <pivotField showAll="0"/>
    <pivotField dataField="1" showAll="0">
      <items count="8155">
        <item x="1062"/>
        <item x="7466"/>
        <item x="6356"/>
        <item x="7049"/>
        <item x="3302"/>
        <item x="1663"/>
        <item x="2632"/>
        <item x="7072"/>
        <item x="3533"/>
        <item x="4285"/>
        <item x="6247"/>
        <item x="153"/>
        <item x="1248"/>
        <item x="4558"/>
        <item x="5594"/>
        <item x="1826"/>
        <item x="1913"/>
        <item x="5584"/>
        <item x="6134"/>
        <item x="3412"/>
        <item x="3953"/>
        <item x="6671"/>
        <item x="4579"/>
        <item x="7910"/>
        <item x="6651"/>
        <item x="5032"/>
        <item x="5801"/>
        <item x="5447"/>
        <item x="3705"/>
        <item x="6657"/>
        <item x="3331"/>
        <item x="3844"/>
        <item x="3083"/>
        <item x="3010"/>
        <item x="1629"/>
        <item x="2750"/>
        <item x="2534"/>
        <item x="2707"/>
        <item x="7201"/>
        <item x="4563"/>
        <item x="7726"/>
        <item x="1228"/>
        <item x="6111"/>
        <item x="3502"/>
        <item x="8017"/>
        <item x="3600"/>
        <item x="2076"/>
        <item x="6493"/>
        <item x="2281"/>
        <item x="7268"/>
        <item x="2892"/>
        <item x="3464"/>
        <item x="6114"/>
        <item x="4721"/>
        <item x="5727"/>
        <item x="4955"/>
        <item x="795"/>
        <item x="1702"/>
        <item x="6527"/>
        <item x="3001"/>
        <item x="6803"/>
        <item x="6991"/>
        <item x="3279"/>
        <item x="7717"/>
        <item x="3016"/>
        <item x="7723"/>
        <item x="7121"/>
        <item x="5769"/>
        <item x="2894"/>
        <item x="4095"/>
        <item x="6753"/>
        <item x="6183"/>
        <item x="1775"/>
        <item x="3234"/>
        <item x="92"/>
        <item x="937"/>
        <item x="7179"/>
        <item x="7306"/>
        <item x="7978"/>
        <item x="5503"/>
        <item x="1688"/>
        <item x="1333"/>
        <item x="7014"/>
        <item x="3950"/>
        <item x="7191"/>
        <item x="3759"/>
        <item x="924"/>
        <item x="5535"/>
        <item x="2179"/>
        <item x="5637"/>
        <item x="5750"/>
        <item x="7324"/>
        <item x="4415"/>
        <item x="3265"/>
        <item x="4290"/>
        <item x="5116"/>
        <item x="479"/>
        <item x="2077"/>
        <item x="610"/>
        <item x="5230"/>
        <item x="1795"/>
        <item x="7731"/>
        <item x="1030"/>
        <item x="5562"/>
        <item x="3878"/>
        <item x="43"/>
        <item x="5264"/>
        <item x="4176"/>
        <item x="3806"/>
        <item x="1516"/>
        <item x="5825"/>
        <item x="621"/>
        <item x="208"/>
        <item x="1130"/>
        <item x="5357"/>
        <item x="6345"/>
        <item x="5181"/>
        <item x="5845"/>
        <item x="5506"/>
        <item x="3807"/>
        <item x="3544"/>
        <item x="5110"/>
        <item x="6174"/>
        <item x="3944"/>
        <item x="1970"/>
        <item x="4713"/>
        <item x="2846"/>
        <item x="4207"/>
        <item x="1811"/>
        <item x="3139"/>
        <item x="1188"/>
        <item x="5595"/>
        <item x="2145"/>
        <item x="1573"/>
        <item x="6710"/>
        <item x="2573"/>
        <item x="2412"/>
        <item x="6608"/>
        <item x="533"/>
        <item x="5950"/>
        <item x="1977"/>
        <item x="206"/>
        <item x="6101"/>
        <item x="5035"/>
        <item x="6731"/>
        <item x="364"/>
        <item x="2893"/>
        <item x="2713"/>
        <item x="1804"/>
        <item x="1047"/>
        <item x="6306"/>
        <item x="438"/>
        <item x="7885"/>
        <item x="6266"/>
        <item x="423"/>
        <item x="3420"/>
        <item x="6354"/>
        <item x="4643"/>
        <item x="157"/>
        <item x="5868"/>
        <item x="2159"/>
        <item x="648"/>
        <item x="4060"/>
        <item x="7567"/>
        <item x="372"/>
        <item x="7612"/>
        <item x="783"/>
        <item x="1214"/>
        <item x="7937"/>
        <item x="5282"/>
        <item x="7410"/>
        <item x="2521"/>
        <item x="4469"/>
        <item x="2741"/>
        <item x="7761"/>
        <item x="7359"/>
        <item x="4621"/>
        <item x="3150"/>
        <item x="7302"/>
        <item x="6894"/>
        <item x="6177"/>
        <item x="3261"/>
        <item x="1133"/>
        <item x="4764"/>
        <item x="8031"/>
        <item x="7325"/>
        <item x="6692"/>
        <item x="4466"/>
        <item x="4799"/>
        <item x="1850"/>
        <item x="7367"/>
        <item x="3224"/>
        <item x="847"/>
        <item x="854"/>
        <item x="7702"/>
        <item x="2691"/>
        <item x="1781"/>
        <item x="1901"/>
        <item x="7150"/>
        <item x="6555"/>
        <item x="857"/>
        <item x="6290"/>
        <item x="3048"/>
        <item x="7692"/>
        <item x="7981"/>
        <item x="328"/>
        <item x="5498"/>
        <item x="4821"/>
        <item x="2933"/>
        <item x="6422"/>
        <item x="5314"/>
        <item x="606"/>
        <item x="6463"/>
        <item x="5933"/>
        <item x="4058"/>
        <item x="3033"/>
        <item x="6419"/>
        <item x="1349"/>
        <item x="1308"/>
        <item x="8140"/>
        <item x="8124"/>
        <item x="6095"/>
        <item x="638"/>
        <item x="3220"/>
        <item x="2356"/>
        <item x="6736"/>
        <item x="751"/>
        <item x="6204"/>
        <item x="8018"/>
        <item x="3453"/>
        <item x="1764"/>
        <item x="2505"/>
        <item x="5071"/>
        <item x="78"/>
        <item x="3377"/>
        <item x="3770"/>
        <item x="4075"/>
        <item x="3649"/>
        <item x="3970"/>
        <item x="5049"/>
        <item x="2941"/>
        <item x="1162"/>
        <item x="6028"/>
        <item x="5909"/>
        <item x="3402"/>
        <item x="4133"/>
        <item x="259"/>
        <item x="7083"/>
        <item x="2751"/>
        <item x="2146"/>
        <item x="7184"/>
        <item x="8010"/>
        <item x="2349"/>
        <item x="1158"/>
        <item x="5155"/>
        <item x="2040"/>
        <item x="4905"/>
        <item x="4492"/>
        <item x="8116"/>
        <item x="4472"/>
        <item x="2672"/>
        <item x="7507"/>
        <item x="2655"/>
        <item x="3663"/>
        <item x="1914"/>
        <item x="3079"/>
        <item x="8112"/>
        <item x="1025"/>
        <item x="3476"/>
        <item x="7311"/>
        <item x="624"/>
        <item x="819"/>
        <item x="4716"/>
        <item x="6460"/>
        <item x="1371"/>
        <item x="1871"/>
        <item x="6516"/>
        <item x="772"/>
        <item x="6251"/>
        <item x="5511"/>
        <item x="5485"/>
        <item x="1896"/>
        <item x="1377"/>
        <item x="853"/>
        <item x="2520"/>
        <item x="4474"/>
        <item x="144"/>
        <item x="1870"/>
        <item x="3718"/>
        <item x="2669"/>
        <item x="1790"/>
        <item x="3703"/>
        <item x="7565"/>
        <item x="4549"/>
        <item x="6735"/>
        <item x="6866"/>
        <item x="7964"/>
        <item x="5569"/>
        <item x="1812"/>
        <item x="299"/>
        <item x="5706"/>
        <item x="3988"/>
        <item x="630"/>
        <item x="3901"/>
        <item x="7360"/>
        <item x="7171"/>
        <item x="3671"/>
        <item x="1462"/>
        <item x="2990"/>
        <item x="7889"/>
        <item x="3161"/>
        <item x="6674"/>
        <item x="2416"/>
        <item x="1019"/>
        <item x="5201"/>
        <item x="897"/>
        <item x="2532"/>
        <item x="2732"/>
        <item x="1946"/>
        <item x="2172"/>
        <item x="7211"/>
        <item x="7020"/>
        <item x="5341"/>
        <item x="7758"/>
        <item x="3250"/>
        <item x="5292"/>
        <item x="2238"/>
        <item x="2271"/>
        <item x="307"/>
        <item x="3282"/>
        <item x="1420"/>
        <item x="2905"/>
        <item x="397"/>
        <item x="196"/>
        <item x="1147"/>
        <item x="6284"/>
        <item x="6029"/>
        <item x="7940"/>
        <item x="806"/>
        <item x="6737"/>
        <item x="5001"/>
        <item x="7757"/>
        <item x="7980"/>
        <item x="3428"/>
        <item x="863"/>
        <item x="4827"/>
        <item x="6975"/>
        <item x="409"/>
        <item x="2380"/>
        <item x="3772"/>
        <item x="5576"/>
        <item x="2783"/>
        <item x="5682"/>
        <item x="1164"/>
        <item x="5559"/>
        <item x="5850"/>
        <item x="961"/>
        <item x="4691"/>
        <item x="233"/>
        <item x="2345"/>
        <item x="6990"/>
        <item x="7802"/>
        <item x="3437"/>
        <item x="7065"/>
        <item x="1821"/>
        <item x="4719"/>
        <item x="6811"/>
        <item x="1141"/>
        <item x="1409"/>
        <item x="1834"/>
        <item x="2423"/>
        <item x="2135"/>
        <item x="1915"/>
        <item x="6012"/>
        <item x="3494"/>
        <item x="7342"/>
        <item x="7868"/>
        <item x="671"/>
        <item x="5672"/>
        <item x="1200"/>
        <item x="6475"/>
        <item x="2548"/>
        <item x="3934"/>
        <item x="4019"/>
        <item x="7059"/>
        <item x="239"/>
        <item x="4934"/>
        <item x="5101"/>
        <item x="3922"/>
        <item x="5812"/>
        <item x="4700"/>
        <item x="7127"/>
        <item x="4347"/>
        <item x="321"/>
        <item x="1971"/>
        <item x="3535"/>
        <item x="633"/>
        <item x="4871"/>
        <item x="3569"/>
        <item x="2474"/>
        <item x="272"/>
        <item x="4488"/>
        <item x="1515"/>
        <item x="789"/>
        <item x="5664"/>
        <item x="1501"/>
        <item x="2182"/>
        <item x="324"/>
        <item x="6433"/>
        <item x="5097"/>
        <item x="6881"/>
        <item x="6668"/>
        <item x="2806"/>
        <item x="7002"/>
        <item x="1751"/>
        <item x="2375"/>
        <item x="3606"/>
        <item x="1149"/>
        <item x="5402"/>
        <item x="6950"/>
        <item x="3892"/>
        <item x="3791"/>
        <item x="2284"/>
        <item x="3395"/>
        <item x="1123"/>
        <item x="1932"/>
        <item x="111"/>
        <item x="4042"/>
        <item x="6169"/>
        <item x="6220"/>
        <item x="2055"/>
        <item x="3391"/>
        <item x="5407"/>
        <item x="6533"/>
        <item x="2414"/>
        <item x="2215"/>
        <item x="4159"/>
        <item x="7892"/>
        <item x="4482"/>
        <item x="3028"/>
        <item x="3461"/>
        <item x="7933"/>
        <item x="2033"/>
        <item x="7012"/>
        <item x="7770"/>
        <item x="3812"/>
        <item x="3985"/>
        <item x="2186"/>
        <item x="7082"/>
        <item x="6059"/>
        <item x="1282"/>
        <item x="7066"/>
        <item x="6601"/>
        <item x="8136"/>
        <item x="1422"/>
        <item x="6874"/>
        <item x="3422"/>
        <item x="3206"/>
        <item x="1922"/>
        <item x="1701"/>
        <item x="7152"/>
        <item x="4856"/>
        <item x="2709"/>
        <item x="2572"/>
        <item x="2785"/>
        <item x="3077"/>
        <item x="4268"/>
        <item x="129"/>
        <item x="3314"/>
        <item x="3092"/>
        <item x="4942"/>
        <item x="3509"/>
        <item x="3864"/>
        <item x="3820"/>
        <item x="5405"/>
        <item x="296"/>
        <item x="4193"/>
        <item x="6349"/>
        <item x="3920"/>
        <item x="6522"/>
        <item x="3289"/>
        <item x="6348"/>
        <item x="3255"/>
        <item x="5245"/>
        <item x="1395"/>
        <item x="5236"/>
        <item x="7039"/>
        <item x="5423"/>
        <item x="5008"/>
        <item x="1642"/>
        <item x="7139"/>
        <item x="7914"/>
        <item x="6940"/>
        <item x="7118"/>
        <item x="3484"/>
        <item x="1500"/>
        <item x="2080"/>
        <item x="785"/>
        <item x="5211"/>
        <item x="7997"/>
        <item x="7680"/>
        <item x="4672"/>
        <item x="179"/>
        <item x="3286"/>
        <item x="747"/>
        <item x="40"/>
        <item x="1575"/>
        <item x="6238"/>
        <item x="317"/>
        <item x="7229"/>
        <item x="2343"/>
        <item x="1210"/>
        <item x="4581"/>
        <item x="2331"/>
        <item x="5487"/>
        <item x="6822"/>
        <item x="5549"/>
        <item x="3134"/>
        <item x="4526"/>
        <item x="2782"/>
        <item x="2452"/>
        <item x="7098"/>
        <item x="1273"/>
        <item x="3257"/>
        <item x="3640"/>
        <item x="4398"/>
        <item x="3992"/>
        <item x="1131"/>
        <item x="921"/>
        <item x="3315"/>
        <item x="860"/>
        <item x="3586"/>
        <item x="6958"/>
        <item x="6580"/>
        <item x="7209"/>
        <item x="6123"/>
        <item x="2882"/>
        <item x="6843"/>
        <item x="6218"/>
        <item x="2454"/>
        <item x="8050"/>
        <item x="6599"/>
        <item x="5816"/>
        <item x="7408"/>
        <item x="3410"/>
        <item x="7476"/>
        <item x="3598"/>
        <item x="6809"/>
        <item x="5217"/>
        <item x="6949"/>
        <item x="5029"/>
        <item x="6886"/>
        <item x="1805"/>
        <item x="2849"/>
        <item x="1745"/>
        <item x="3268"/>
        <item x="2870"/>
        <item x="499"/>
        <item x="1863"/>
        <item x="7186"/>
        <item x="7346"/>
        <item x="7210"/>
        <item x="6382"/>
        <item x="7943"/>
        <item x="4164"/>
        <item x="7381"/>
        <item x="1712"/>
        <item x="2533"/>
        <item x="5639"/>
        <item x="6172"/>
        <item x="6130"/>
        <item x="446"/>
        <item x="615"/>
        <item x="526"/>
        <item x="2377"/>
        <item x="4173"/>
        <item x="5846"/>
        <item x="5044"/>
        <item x="763"/>
        <item x="2746"/>
        <item x="425"/>
        <item x="6607"/>
        <item x="1898"/>
        <item x="4102"/>
        <item x="810"/>
        <item x="6315"/>
        <item x="5922"/>
        <item x="931"/>
        <item x="2132"/>
        <item x="4754"/>
        <item x="2240"/>
        <item x="5870"/>
        <item x="5841"/>
        <item x="2977"/>
        <item x="2450"/>
        <item x="1716"/>
        <item x="6644"/>
        <item x="5320"/>
        <item x="6137"/>
        <item x="5050"/>
        <item x="1024"/>
        <item x="4969"/>
        <item x="817"/>
        <item x="51"/>
        <item x="1379"/>
        <item x="1510"/>
        <item x="7338"/>
        <item x="4730"/>
        <item x="6796"/>
        <item x="7968"/>
        <item x="3691"/>
        <item x="904"/>
        <item x="7356"/>
        <item x="47"/>
        <item x="1780"/>
        <item x="1670"/>
        <item x="1204"/>
        <item x="5626"/>
        <item x="4520"/>
        <item x="4131"/>
        <item x="4859"/>
        <item x="1816"/>
        <item x="2347"/>
        <item x="7397"/>
        <item x="718"/>
        <item x="2401"/>
        <item x="7602"/>
        <item x="985"/>
        <item x="235"/>
        <item x="5918"/>
        <item x="3340"/>
        <item x="548"/>
        <item x="152"/>
        <item x="7850"/>
        <item x="4893"/>
        <item x="2088"/>
        <item x="426"/>
        <item x="5177"/>
        <item x="4366"/>
        <item x="3082"/>
        <item x="3215"/>
        <item x="5656"/>
        <item x="7172"/>
        <item x="2432"/>
        <item x="4874"/>
        <item x="1656"/>
        <item x="6712"/>
        <item x="6145"/>
        <item x="2124"/>
        <item x="1927"/>
        <item x="415"/>
        <item x="6770"/>
        <item x="4742"/>
        <item x="7326"/>
        <item x="3774"/>
        <item x="4026"/>
        <item x="2333"/>
        <item x="8049"/>
        <item x="983"/>
        <item x="3556"/>
        <item x="4367"/>
        <item x="6271"/>
        <item x="5195"/>
        <item x="3310"/>
        <item x="2399"/>
        <item x="7774"/>
        <item x="827"/>
        <item x="3604"/>
        <item x="3907"/>
        <item x="2121"/>
        <item x="5539"/>
        <item x="4540"/>
        <item x="3088"/>
        <item x="1209"/>
        <item x="445"/>
        <item x="6933"/>
        <item x="398"/>
        <item x="7434"/>
        <item x="6586"/>
        <item x="6138"/>
        <item x="1599"/>
        <item x="2920"/>
        <item x="7629"/>
        <item x="8016"/>
        <item x="5848"/>
        <item x="8115"/>
        <item x="1980"/>
        <item x="186"/>
        <item x="7454"/>
        <item x="1654"/>
        <item x="4885"/>
        <item x="4739"/>
        <item x="2079"/>
        <item x="4873"/>
        <item x="264"/>
        <item x="3792"/>
        <item x="3191"/>
        <item x="2032"/>
        <item x="3241"/>
        <item x="2461"/>
        <item x="6308"/>
        <item x="2373"/>
        <item x="7928"/>
        <item x="2757"/>
        <item x="6878"/>
        <item x="509"/>
        <item x="3386"/>
        <item x="1533"/>
        <item x="2035"/>
        <item x="2309"/>
        <item x="3947"/>
        <item x="7788"/>
        <item x="1428"/>
        <item x="4603"/>
        <item x="3884"/>
        <item x="6025"/>
        <item x="4278"/>
        <item x="6659"/>
        <item x="3948"/>
        <item x="3404"/>
        <item x="4573"/>
        <item x="6851"/>
        <item x="7571"/>
        <item x="1405"/>
        <item x="8068"/>
        <item x="1966"/>
        <item x="303"/>
        <item x="7784"/>
        <item x="6514"/>
        <item x="4098"/>
        <item x="4734"/>
        <item x="2734"/>
        <item x="1829"/>
        <item x="6957"/>
        <item x="1499"/>
        <item x="7016"/>
        <item x="780"/>
        <item x="2907"/>
        <item x="5468"/>
        <item x="3572"/>
        <item x="1010"/>
        <item x="6850"/>
        <item x="7111"/>
        <item x="3074"/>
        <item x="5851"/>
        <item x="8090"/>
        <item x="1734"/>
        <item x="314"/>
        <item x="2871"/>
        <item x="3179"/>
        <item x="3906"/>
        <item x="254"/>
        <item x="5312"/>
        <item x="6153"/>
        <item x="5990"/>
        <item x="5380"/>
        <item x="6844"/>
        <item x="1678"/>
        <item x="21"/>
        <item x="3829"/>
        <item x="6925"/>
        <item x="6800"/>
        <item x="49"/>
        <item x="761"/>
        <item x="6849"/>
        <item x="2359"/>
        <item x="1766"/>
        <item x="4775"/>
        <item x="969"/>
        <item x="7624"/>
        <item x="6279"/>
        <item x="7839"/>
        <item x="3993"/>
        <item x="477"/>
        <item x="2852"/>
        <item x="3579"/>
        <item x="5074"/>
        <item x="7669"/>
        <item x="6883"/>
        <item x="1236"/>
        <item x="2307"/>
        <item x="5809"/>
        <item x="8122"/>
        <item x="416"/>
        <item x="2759"/>
        <item x="6038"/>
        <item x="2332"/>
        <item x="2498"/>
        <item x="3655"/>
        <item x="3721"/>
        <item x="1297"/>
        <item x="2561"/>
        <item x="2970"/>
        <item x="3894"/>
        <item x="5877"/>
        <item x="590"/>
        <item x="5114"/>
        <item x="4633"/>
        <item x="54"/>
        <item x="4519"/>
        <item x="2733"/>
        <item x="253"/>
        <item x="640"/>
        <item x="707"/>
        <item x="7920"/>
        <item x="6060"/>
        <item x="3007"/>
        <item x="2944"/>
        <item x="3977"/>
        <item x="4896"/>
        <item x="3802"/>
        <item x="5045"/>
        <item x="6914"/>
        <item x="528"/>
        <item x="2069"/>
        <item x="696"/>
        <item x="2003"/>
        <item x="4869"/>
        <item x="5737"/>
        <item x="311"/>
        <item x="5840"/>
        <item x="3683"/>
        <item x="1354"/>
        <item x="811"/>
        <item x="5183"/>
        <item x="1989"/>
        <item x="6515"/>
        <item x="3020"/>
        <item x="5884"/>
        <item x="5196"/>
        <item x="431"/>
        <item x="3012"/>
        <item x="6833"/>
        <item x="2999"/>
        <item x="1486"/>
        <item x="4294"/>
        <item x="6976"/>
        <item x="3008"/>
        <item x="3834"/>
        <item x="2447"/>
        <item x="3550"/>
        <item x="6560"/>
        <item x="2214"/>
        <item x="1742"/>
        <item x="1456"/>
        <item x="3896"/>
        <item x="7103"/>
        <item x="6813"/>
        <item x="6310"/>
        <item x="6274"/>
        <item x="6199"/>
        <item x="3925"/>
        <item x="4383"/>
        <item x="2956"/>
        <item x="5699"/>
        <item x="5891"/>
        <item x="4792"/>
        <item x="4552"/>
        <item x="4416"/>
        <item x="1686"/>
        <item x="5710"/>
        <item x="1048"/>
        <item x="3599"/>
        <item x="1787"/>
        <item x="1017"/>
        <item x="7293"/>
        <item x="825"/>
        <item x="7965"/>
        <item x="6565"/>
        <item x="7575"/>
        <item x="3488"/>
        <item x="6344"/>
        <item x="5969"/>
        <item x="1093"/>
        <item x="2042"/>
        <item x="4830"/>
        <item x="2339"/>
        <item x="673"/>
        <item x="30"/>
        <item x="7270"/>
        <item x="4913"/>
        <item x="2177"/>
        <item x="5464"/>
        <item x="4202"/>
        <item x="5027"/>
        <item x="4679"/>
        <item x="4249"/>
        <item x="5831"/>
        <item x="26"/>
        <item x="3489"/>
        <item x="1059"/>
        <item x="3561"/>
        <item x="534"/>
        <item x="990"/>
        <item x="6103"/>
        <item x="2853"/>
        <item x="6670"/>
        <item x="1022"/>
        <item x="5494"/>
        <item x="5920"/>
        <item x="5483"/>
        <item x="3605"/>
        <item x="2229"/>
        <item x="5707"/>
        <item x="5180"/>
        <item x="5368"/>
        <item x="3661"/>
        <item x="356"/>
        <item x="6722"/>
        <item x="4533"/>
        <item x="7413"/>
        <item x="1032"/>
        <item x="6317"/>
        <item x="6826"/>
        <item x="2512"/>
        <item x="4128"/>
        <item x="5495"/>
        <item x="1452"/>
        <item x="5326"/>
        <item x="1098"/>
        <item x="3804"/>
        <item x="5753"/>
        <item x="2009"/>
        <item x="5994"/>
        <item x="7161"/>
        <item x="7231"/>
        <item x="7468"/>
        <item x="2869"/>
        <item x="7544"/>
        <item x="1707"/>
        <item x="5125"/>
        <item x="1802"/>
        <item x="4025"/>
        <item x="4265"/>
        <item x="4993"/>
        <item x="4192"/>
        <item x="1918"/>
        <item x="7862"/>
        <item x="1090"/>
        <item x="5805"/>
        <item x="3568"/>
        <item x="4915"/>
        <item x="6896"/>
        <item x="4602"/>
        <item x="4362"/>
        <item x="976"/>
        <item x="5553"/>
        <item x="3789"/>
        <item x="1593"/>
        <item x="6704"/>
        <item x="7040"/>
        <item x="5893"/>
        <item x="2724"/>
        <item x="5437"/>
        <item x="6055"/>
        <item x="357"/>
        <item x="5067"/>
        <item x="2274"/>
        <item x="5547"/>
        <item x="2280"/>
        <item x="2567"/>
        <item x="5898"/>
        <item x="342"/>
        <item x="7944"/>
        <item x="964"/>
        <item x="7281"/>
        <item x="5823"/>
        <item x="2539"/>
        <item x="4903"/>
        <item x="7576"/>
        <item x="3245"/>
        <item x="1455"/>
        <item x="2936"/>
        <item x="4170"/>
        <item x="106"/>
        <item x="6421"/>
        <item x="7653"/>
        <item x="1118"/>
        <item x="1272"/>
        <item x="1774"/>
        <item x="4247"/>
        <item x="1681"/>
        <item x="3777"/>
        <item x="1167"/>
        <item x="5892"/>
        <item x="4380"/>
        <item x="1475"/>
        <item x="3044"/>
        <item x="4297"/>
        <item x="7755"/>
        <item x="6234"/>
        <item x="1646"/>
        <item x="5754"/>
        <item x="244"/>
        <item x="4983"/>
        <item x="2062"/>
        <item x="5024"/>
        <item x="3219"/>
        <item x="114"/>
        <item x="4628"/>
        <item x="4877"/>
        <item x="5504"/>
        <item x="7095"/>
        <item x="5861"/>
        <item x="7026"/>
        <item x="5864"/>
        <item x="7957"/>
        <item x="1317"/>
        <item x="4262"/>
        <item x="2087"/>
        <item x="6052"/>
        <item x="5992"/>
        <item x="1540"/>
        <item x="7492"/>
        <item x="5366"/>
        <item x="4352"/>
        <item x="7694"/>
        <item x="3258"/>
        <item x="5912"/>
        <item x="1993"/>
        <item x="6270"/>
        <item x="5731"/>
        <item x="3382"/>
        <item x="5638"/>
        <item x="3989"/>
        <item x="1315"/>
        <item x="4517"/>
        <item x="2925"/>
        <item x="1683"/>
        <item x="3473"/>
        <item x="3848"/>
        <item x="4641"/>
        <item x="1385"/>
        <item x="3679"/>
        <item x="4800"/>
        <item x="592"/>
        <item x="3973"/>
        <item x="5832"/>
        <item x="7871"/>
        <item x="3541"/>
        <item x="1607"/>
        <item x="8038"/>
        <item x="933"/>
        <item x="5419"/>
        <item x="5527"/>
        <item x="6436"/>
        <item x="2837"/>
        <item x="1479"/>
        <item x="6311"/>
        <item x="7658"/>
        <item x="536"/>
        <item x="1743"/>
        <item x="447"/>
        <item x="5089"/>
        <item x="118"/>
        <item x="6237"/>
        <item x="3065"/>
        <item x="7129"/>
        <item x="2431"/>
        <item x="4802"/>
        <item x="5439"/>
        <item x="3602"/>
        <item x="2816"/>
        <item x="7631"/>
        <item x="199"/>
        <item x="295"/>
        <item x="7232"/>
        <item x="912"/>
        <item x="7242"/>
        <item x="4035"/>
        <item x="4910"/>
        <item x="3935"/>
        <item x="7790"/>
        <item x="791"/>
        <item x="6431"/>
        <item x="3539"/>
        <item x="7724"/>
        <item x="7135"/>
        <item x="1770"/>
        <item x="6116"/>
        <item x="1762"/>
        <item x="1039"/>
        <item x="6482"/>
        <item x="1839"/>
        <item x="3767"/>
        <item x="6499"/>
        <item x="7948"/>
        <item x="7202"/>
        <item x="1546"/>
        <item x="3486"/>
        <item x="5208"/>
        <item x="4073"/>
        <item x="3726"/>
        <item x="1020"/>
        <item x="96"/>
        <item x="7458"/>
        <item x="1423"/>
        <item x="3061"/>
        <item x="6654"/>
        <item x="2093"/>
        <item x="1389"/>
        <item x="7024"/>
        <item x="4585"/>
        <item x="3467"/>
        <item x="14"/>
        <item x="559"/>
        <item x="6983"/>
        <item x="2557"/>
        <item x="25"/>
        <item x="3018"/>
        <item x="4318"/>
        <item x="1498"/>
        <item x="2046"/>
        <item x="7503"/>
        <item x="2183"/>
        <item x="1203"/>
        <item x="1814"/>
        <item x="3717"/>
        <item x="6182"/>
        <item x="2902"/>
        <item x="2715"/>
        <item x="5136"/>
        <item x="6339"/>
        <item x="1323"/>
        <item x="5838"/>
        <item x="8139"/>
        <item x="137"/>
        <item x="2642"/>
        <item x="5261"/>
        <item x="843"/>
        <item x="5277"/>
        <item x="181"/>
        <item x="3356"/>
        <item x="6464"/>
        <item x="8078"/>
        <item x="1392"/>
        <item x="5942"/>
        <item x="981"/>
        <item x="2464"/>
        <item x="2111"/>
        <item x="3295"/>
        <item x="490"/>
        <item x="6481"/>
        <item x="3991"/>
        <item x="1695"/>
        <item x="768"/>
        <item x="6447"/>
        <item x="3262"/>
        <item x="3648"/>
        <item x="3300"/>
        <item x="4617"/>
        <item x="3025"/>
        <item x="5020"/>
        <item x="1450"/>
        <item x="1748"/>
        <item x="5803"/>
        <item x="1514"/>
        <item x="2913"/>
        <item x="5117"/>
        <item x="1597"/>
        <item x="4835"/>
        <item x="4145"/>
        <item x="5064"/>
        <item x="6936"/>
        <item x="4644"/>
        <item x="7394"/>
        <item x="2256"/>
        <item x="5472"/>
        <item x="7812"/>
        <item x="1357"/>
        <item x="3741"/>
        <item x="3745"/>
        <item x="6194"/>
        <item x="7887"/>
        <item x="1416"/>
        <item x="5016"/>
        <item x="4599"/>
        <item x="4707"/>
        <item x="1279"/>
        <item x="5198"/>
        <item x="7685"/>
        <item x="4494"/>
        <item x="7396"/>
        <item x="1859"/>
        <item x="2110"/>
        <item x="2836"/>
        <item x="7005"/>
        <item x="2720"/>
        <item x="3084"/>
        <item x="1312"/>
        <item x="5148"/>
        <item x="458"/>
        <item x="5429"/>
        <item x="2407"/>
        <item x="6249"/>
        <item x="1949"/>
        <item x="7312"/>
        <item x="6888"/>
        <item x="8095"/>
        <item x="1440"/>
        <item x="3210"/>
        <item x="3394"/>
        <item x="7548"/>
        <item x="3036"/>
        <item x="7754"/>
        <item x="5359"/>
        <item x="2767"/>
        <item x="1581"/>
        <item x="6502"/>
        <item x="2497"/>
        <item x="8105"/>
        <item x="6855"/>
        <item x="1857"/>
        <item x="4790"/>
        <item x="3485"/>
        <item x="2504"/>
        <item x="2687"/>
        <item x="6604"/>
        <item x="82"/>
        <item x="5758"/>
        <item x="44"/>
        <item x="5978"/>
        <item x="4916"/>
        <item x="3846"/>
        <item x="800"/>
        <item x="5629"/>
        <item x="7013"/>
        <item x="292"/>
        <item x="2896"/>
        <item x="3448"/>
        <item x="236"/>
        <item x="3528"/>
        <item x="7215"/>
        <item x="5252"/>
        <item x="3957"/>
        <item x="6448"/>
        <item x="2472"/>
        <item x="1639"/>
        <item x="6600"/>
        <item x="1461"/>
        <item x="3658"/>
        <item x="7258"/>
        <item x="1484"/>
        <item x="7626"/>
        <item x="852"/>
        <item x="840"/>
        <item x="5829"/>
        <item x="6477"/>
        <item x="3212"/>
        <item x="611"/>
        <item x="7336"/>
        <item x="5667"/>
        <item x="3041"/>
        <item x="4184"/>
        <item x="7756"/>
        <item x="4341"/>
        <item x="3903"/>
        <item x="4332"/>
        <item x="5037"/>
        <item x="4819"/>
        <item x="5036"/>
        <item x="2315"/>
        <item x="6938"/>
        <item x="2606"/>
        <item x="668"/>
        <item x="2666"/>
        <item x="7745"/>
        <item x="7071"/>
        <item x="6"/>
        <item x="7536"/>
        <item x="4144"/>
        <item x="4973"/>
        <item x="5377"/>
        <item x="1675"/>
        <item x="4736"/>
        <item x="845"/>
        <item x="6785"/>
        <item x="6948"/>
        <item x="496"/>
        <item x="4798"/>
        <item x="3949"/>
        <item x="3119"/>
        <item x="4673"/>
        <item x="5313"/>
        <item x="5179"/>
        <item x="2641"/>
        <item x="7114"/>
        <item x="2639"/>
        <item x="7715"/>
        <item x="120"/>
        <item x="3304"/>
        <item x="7736"/>
        <item x="3043"/>
        <item x="7663"/>
        <item x="6483"/>
        <item x="3060"/>
        <item x="6556"/>
        <item x="3140"/>
        <item x="5568"/>
        <item x="3240"/>
        <item x="2261"/>
        <item x="5895"/>
        <item x="4264"/>
        <item x="3676"/>
        <item x="6512"/>
        <item x="2419"/>
        <item x="4039"/>
        <item x="1844"/>
        <item x="538"/>
        <item x="382"/>
        <item x="3688"/>
        <item x="420"/>
        <item x="22"/>
        <item x="284"/>
        <item x="4498"/>
        <item x="4106"/>
        <item x="7299"/>
        <item x="1125"/>
        <item x="2220"/>
        <item x="3762"/>
        <item x="3094"/>
        <item x="4791"/>
        <item x="7331"/>
        <item x="4038"/>
        <item x="3987"/>
        <item x="4619"/>
        <item x="6802"/>
        <item x="2832"/>
        <item x="4943"/>
        <item x="6603"/>
        <item x="5634"/>
        <item x="8102"/>
        <item x="2225"/>
        <item x="4904"/>
        <item x="6805"/>
        <item x="867"/>
        <item x="3735"/>
        <item x="2200"/>
        <item x="3283"/>
        <item x="7022"/>
        <item x="5115"/>
        <item x="7771"/>
        <item x="2765"/>
        <item x="1154"/>
        <item x="5770"/>
        <item x="5911"/>
        <item x="2633"/>
        <item x="305"/>
        <item x="774"/>
        <item x="4124"/>
        <item x="1303"/>
        <item x="1799"/>
        <item x="3051"/>
        <item x="7225"/>
        <item x="7490"/>
        <item x="2106"/>
        <item x="6009"/>
        <item x="86"/>
        <item x="5705"/>
        <item x="645"/>
        <item x="7233"/>
        <item x="2495"/>
        <item x="3931"/>
        <item x="6742"/>
        <item x="2028"/>
        <item x="5531"/>
        <item x="7429"/>
        <item x="2027"/>
        <item x="4620"/>
        <item x="6582"/>
        <item x="103"/>
        <item x="2350"/>
        <item x="7148"/>
        <item x="855"/>
        <item x="588"/>
        <item x="1969"/>
        <item x="6649"/>
        <item x="6387"/>
        <item x="1107"/>
        <item x="4891"/>
        <item x="824"/>
        <item x="7116"/>
        <item x="6430"/>
        <item x="205"/>
        <item x="1215"/>
        <item x="4233"/>
        <item x="3035"/>
        <item x="4747"/>
        <item x="1944"/>
        <item x="6036"/>
        <item x="7481"/>
        <item x="5091"/>
        <item x="4261"/>
        <item x="2073"/>
        <item x="6168"/>
        <item x="1905"/>
        <item x="3851"/>
        <item x="6255"/>
        <item x="4675"/>
        <item x="6474"/>
        <item x="1249"/>
        <item x="7087"/>
        <item x="7633"/>
        <item x="5916"/>
        <item x="2162"/>
        <item x="2437"/>
        <item x="7406"/>
        <item x="4218"/>
        <item x="7800"/>
        <item x="5012"/>
        <item x="1526"/>
        <item x="6743"/>
        <item x="802"/>
        <item x="347"/>
        <item x="3102"/>
        <item x="6445"/>
        <item x="2914"/>
        <item x="6304"/>
        <item x="6723"/>
        <item x="3326"/>
        <item x="2459"/>
        <item x="4034"/>
        <item x="2246"/>
        <item x="5435"/>
        <item x="4451"/>
        <item x="5166"/>
        <item x="4379"/>
        <item x="6647"/>
        <item x="2955"/>
        <item x="2493"/>
        <item x="1698"/>
        <item x="4847"/>
        <item x="5996"/>
        <item x="7047"/>
        <item x="3441"/>
        <item x="3839"/>
        <item x="6786"/>
        <item x="1038"/>
        <item x="7805"/>
        <item x="5274"/>
        <item x="2879"/>
        <item x="5325"/>
        <item x="3932"/>
        <item x="3888"/>
        <item x="4875"/>
        <item x="6673"/>
        <item x="7879"/>
        <item x="7192"/>
        <item x="4500"/>
        <item x="6459"/>
        <item x="4361"/>
        <item x="4574"/>
        <item x="4256"/>
        <item x="6307"/>
        <item x="7886"/>
        <item x="7542"/>
        <item x="1750"/>
        <item x="1058"/>
        <item x="1036"/>
        <item x="5603"/>
        <item x="198"/>
        <item x="1658"/>
        <item x="4490"/>
        <item x="418"/>
        <item x="5766"/>
        <item x="7963"/>
        <item x="8089"/>
        <item x="6233"/>
        <item x="7278"/>
        <item x="1226"/>
        <item x="6275"/>
        <item x="7372"/>
        <item x="531"/>
        <item x="7442"/>
        <item x="3639"/>
        <item x="2556"/>
        <item x="7056"/>
        <item x="2243"/>
        <item x="1094"/>
        <item x="8060"/>
        <item x="6780"/>
        <item x="5478"/>
        <item x="3783"/>
        <item x="1840"/>
        <item x="7145"/>
        <item x="7649"/>
        <item x="4738"/>
        <item x="411"/>
        <item x="285"/>
        <item x="1677"/>
        <item x="2100"/>
        <item x="1157"/>
        <item x="2325"/>
        <item x="392"/>
        <item x="1474"/>
        <item x="1099"/>
        <item x="3021"/>
        <item x="5090"/>
        <item x="4033"/>
        <item x="2919"/>
        <item x="3879"/>
        <item x="1253"/>
        <item x="2016"/>
        <item x="3203"/>
        <item x="4227"/>
        <item x="585"/>
        <item x="2430"/>
        <item x="7355"/>
        <item x="4346"/>
        <item x="4310"/>
        <item x="6236"/>
        <item x="1534"/>
        <item x="1708"/>
        <item x="6016"/>
        <item x="5013"/>
        <item x="1771"/>
        <item x="3590"/>
        <item x="5051"/>
        <item x="2469"/>
        <item x="5528"/>
        <item x="6537"/>
        <item x="5833"/>
        <item x="7882"/>
        <item x="1726"/>
        <item x="2378"/>
        <item x="1640"/>
        <item x="4659"/>
        <item x="3748"/>
        <item x="4735"/>
        <item x="3681"/>
        <item x="3529"/>
        <item x="297"/>
        <item x="8075"/>
        <item x="2037"/>
        <item x="4364"/>
        <item x="1554"/>
        <item x="2527"/>
        <item x="907"/>
        <item x="5025"/>
        <item x="489"/>
        <item x="2463"/>
        <item x="8104"/>
        <item x="5291"/>
        <item x="171"/>
        <item x="3823"/>
        <item x="709"/>
        <item x="849"/>
        <item x="7221"/>
        <item x="2729"/>
        <item x="6243"/>
        <item x="4504"/>
        <item x="2657"/>
        <item x="6567"/>
        <item x="6824"/>
        <item x="5019"/>
        <item x="564"/>
        <item x="5189"/>
        <item x="3228"/>
        <item x="3677"/>
        <item x="4921"/>
        <item x="6406"/>
        <item x="6479"/>
        <item x="1612"/>
        <item x="3730"/>
        <item x="1941"/>
        <item x="4961"/>
        <item x="2677"/>
        <item x="2624"/>
        <item x="6187"/>
        <item x="4925"/>
        <item x="4209"/>
        <item x="1636"/>
        <item x="7675"/>
        <item x="5762"/>
        <item x="4230"/>
        <item x="2942"/>
        <item x="6410"/>
        <item x="962"/>
        <item x="1894"/>
        <item x="6020"/>
        <item x="5724"/>
        <item x="1728"/>
        <item x="5675"/>
        <item x="3904"/>
        <item x="963"/>
        <item x="5890"/>
        <item x="5172"/>
        <item x="1779"/>
        <item x="3483"/>
        <item x="5886"/>
        <item x="6876"/>
        <item x="1887"/>
        <item x="5350"/>
        <item x="2643"/>
        <item x="2581"/>
        <item x="1848"/>
        <item x="7656"/>
        <item x="2542"/>
        <item x="1018"/>
        <item x="1041"/>
        <item x="4608"/>
        <item x="7893"/>
        <item x="2540"/>
        <item x="5190"/>
        <item x="5054"/>
        <item x="4272"/>
        <item x="53"/>
        <item x="1343"/>
        <item x="632"/>
        <item x="2951"/>
        <item x="6977"/>
        <item x="1879"/>
        <item x="7767"/>
        <item x="371"/>
        <item x="7334"/>
        <item x="5968"/>
        <item x="7946"/>
        <item x="3756"/>
        <item x="5953"/>
        <item x="1991"/>
        <item x="2518"/>
        <item x="581"/>
        <item x="5364"/>
        <item x="225"/>
        <item x="3631"/>
        <item x="3917"/>
        <item x="3518"/>
        <item x="7867"/>
        <item x="147"/>
        <item x="2239"/>
        <item x="5351"/>
        <item x="8005"/>
        <item x="3288"/>
        <item x="4455"/>
        <item x="1213"/>
        <item x="197"/>
        <item x="7959"/>
        <item x="4339"/>
        <item x="5398"/>
        <item x="3442"/>
        <item x="4495"/>
        <item x="4244"/>
        <item x="4276"/>
        <item x="4753"/>
        <item x="2562"/>
        <item x="3280"/>
        <item x="7643"/>
        <item x="5484"/>
        <item x="2872"/>
        <item x="5153"/>
        <item x="974"/>
        <item x="6748"/>
        <item x="6314"/>
        <item x="7050"/>
        <item x="6063"/>
        <item x="3127"/>
        <item x="5007"/>
        <item x="2820"/>
        <item x="6605"/>
        <item x="7950"/>
        <item x="2833"/>
        <item x="2664"/>
        <item x="6225"/>
        <item x="6683"/>
        <item x="625"/>
        <item x="7474"/>
        <item x="7285"/>
        <item x="5502"/>
        <item x="4432"/>
        <item x="7927"/>
        <item x="7925"/>
        <item x="5031"/>
        <item x="4231"/>
        <item x="4022"/>
        <item x="6000"/>
        <item x="1530"/>
        <item x="6687"/>
        <item x="5250"/>
        <item x="11"/>
        <item x="5717"/>
        <item x="2361"/>
        <item x="7096"/>
        <item x="6291"/>
        <item x="6682"/>
        <item x="1352"/>
        <item x="2074"/>
        <item x="6216"/>
        <item x="7630"/>
        <item x="2306"/>
        <item x="1960"/>
        <item x="5457"/>
        <item x="7737"/>
        <item x="4936"/>
        <item x="2323"/>
        <item x="7597"/>
        <item x="6919"/>
        <item x="2131"/>
        <item x="1008"/>
        <item x="3159"/>
        <item x="2269"/>
        <item x="5047"/>
        <item x="6994"/>
        <item x="2189"/>
        <item x="2728"/>
        <item x="3450"/>
        <item x="3157"/>
        <item x="3657"/>
        <item x="355"/>
        <item x="8034"/>
        <item x="1833"/>
        <item x="4635"/>
        <item x="7620"/>
        <item x="3452"/>
        <item x="2253"/>
        <item x="7008"/>
        <item x="3371"/>
        <item x="6643"/>
        <item x="2618"/>
        <item x="4655"/>
        <item x="1731"/>
        <item x="7898"/>
        <item x="161"/>
        <item x="2953"/>
        <item x="4614"/>
        <item x="1788"/>
        <item x="4183"/>
        <item x="3344"/>
        <item x="4868"/>
        <item x="6992"/>
        <item x="882"/>
        <item x="1329"/>
        <item x="308"/>
        <item x="6523"/>
        <item x="1166"/>
        <item x="858"/>
        <item x="5522"/>
        <item x="7614"/>
        <item x="3496"/>
        <item x="6102"/>
        <item x="150"/>
        <item x="4036"/>
        <item x="2844"/>
        <item x="5345"/>
        <item x="3482"/>
        <item x="5276"/>
        <item x="1909"/>
        <item x="4999"/>
        <item x="4320"/>
        <item x="6246"/>
        <item x="2777"/>
        <item x="1085"/>
        <item x="1652"/>
        <item x="6789"/>
        <item x="2369"/>
        <item x="3460"/>
        <item x="1232"/>
        <item x="5806"/>
        <item x="6829"/>
        <item x="4422"/>
        <item x="1806"/>
        <item x="1336"/>
        <item x="2287"/>
        <item x="5410"/>
        <item x="3656"/>
        <item x="8117"/>
        <item x="52"/>
        <item x="2282"/>
        <item x="7835"/>
        <item x="2982"/>
        <item x="4822"/>
        <item x="3744"/>
        <item x="8086"/>
        <item x="1274"/>
        <item x="4080"/>
        <item x="1247"/>
        <item x="2737"/>
        <item x="7841"/>
        <item x="62"/>
        <item x="3724"/>
        <item x="5871"/>
        <item x="3406"/>
        <item x="7234"/>
        <item x="535"/>
        <item x="4459"/>
        <item x="5573"/>
        <item x="5541"/>
        <item x="1528"/>
        <item x="7888"/>
        <item x="3087"/>
        <item x="2389"/>
        <item x="4085"/>
        <item x="6701"/>
        <item x="1260"/>
        <item x="4848"/>
        <item x="5866"/>
        <item x="5988"/>
        <item x="2595"/>
        <item x="5119"/>
        <item x="4013"/>
        <item x="3664"/>
        <item x="1962"/>
        <item x="4395"/>
        <item x="7538"/>
        <item x="861"/>
        <item x="1013"/>
        <item x="1872"/>
        <item x="2900"/>
        <item x="7400"/>
        <item x="7787"/>
        <item x="1865"/>
        <item x="5258"/>
        <item x="4127"/>
        <item x="5566"/>
        <item x="909"/>
        <item x="4795"/>
        <item x="4006"/>
        <item x="6452"/>
        <item x="1328"/>
        <item x="2547"/>
        <item x="4991"/>
        <item x="3096"/>
        <item x="4817"/>
        <item x="6633"/>
        <item x="7861"/>
        <item x="2823"/>
        <item x="5011"/>
        <item x="5393"/>
        <item x="1925"/>
        <item x="5203"/>
        <item x="727"/>
        <item x="4010"/>
        <item x="6230"/>
        <item x="1397"/>
        <item x="6155"/>
        <item x="7218"/>
        <item x="1080"/>
        <item x="7739"/>
        <item x="733"/>
        <item x="7483"/>
        <item x="1875"/>
        <item x="1300"/>
        <item x="4419"/>
        <item x="6494"/>
        <item x="7228"/>
        <item x="6154"/>
        <item x="6739"/>
        <item x="7088"/>
        <item x="4032"/>
        <item x="2045"/>
        <item x="3628"/>
        <item x="67"/>
        <item x="917"/>
        <item x="667"/>
        <item x="5397"/>
        <item x="2267"/>
        <item x="5900"/>
        <item x="3468"/>
        <item x="6223"/>
        <item x="3470"/>
        <item x="1590"/>
        <item x="5567"/>
        <item x="2731"/>
        <item x="6441"/>
        <item x="3642"/>
        <item x="8058"/>
        <item x="1687"/>
        <item x="4136"/>
        <item x="250"/>
        <item x="4930"/>
        <item x="439"/>
        <item x="3856"/>
        <item x="5720"/>
        <item x="3727"/>
        <item x="2427"/>
        <item x="412"/>
        <item x="6400"/>
        <item x="6980"/>
        <item x="3819"/>
        <item x="4711"/>
        <item x="7550"/>
        <item x="3797"/>
        <item x="1531"/>
        <item x="3380"/>
        <item x="2340"/>
        <item x="1419"/>
        <item x="4074"/>
        <item x="1143"/>
        <item x="4254"/>
        <item x="3687"/>
        <item x="5855"/>
        <item x="5537"/>
        <item x="3303"/>
        <item x="3538"/>
        <item x="5244"/>
        <item x="5767"/>
        <item x="5623"/>
        <item x="7577"/>
        <item x="2086"/>
        <item x="7460"/>
        <item x="7491"/>
        <item x="3297"/>
        <item x="2357"/>
        <item x="3006"/>
        <item x="1512"/>
        <item x="979"/>
        <item x="7573"/>
        <item x="7079"/>
        <item x="3200"/>
        <item x="770"/>
        <item x="5356"/>
        <item x="5665"/>
        <item x="3666"/>
        <item x="3750"/>
        <item x="4855"/>
        <item x="487"/>
        <item x="4949"/>
        <item x="6720"/>
        <item x="5654"/>
        <item x="7733"/>
        <item x="7136"/>
        <item x="316"/>
        <item x="7697"/>
        <item x="3309"/>
        <item x="2160"/>
        <item x="6861"/>
        <item x="4680"/>
        <item x="5278"/>
        <item x="3145"/>
        <item x="6870"/>
        <item x="2845"/>
        <item x="2292"/>
        <item x="2043"/>
        <item x="2352"/>
        <item x="2611"/>
        <item x="2205"/>
        <item x="3842"/>
        <item x="6584"/>
        <item x="5647"/>
        <item x="6528"/>
        <item x="7700"/>
        <item x="3555"/>
        <item x="3165"/>
        <item x="6241"/>
        <item x="1583"/>
        <item x="6309"/>
        <item x="2763"/>
        <item x="7691"/>
        <item x="5963"/>
        <item x="6859"/>
        <item x="6030"/>
        <item x="1152"/>
        <item x="5164"/>
        <item x="5138"/>
        <item x="2774"/>
        <item x="1976"/>
        <item x="8032"/>
        <item x="3416"/>
        <item x="5303"/>
        <item x="8009"/>
        <item x="217"/>
        <item x="7534"/>
        <item x="3773"/>
        <item x="2681"/>
        <item x="883"/>
        <item x="2904"/>
        <item x="4634"/>
        <item x="1314"/>
        <item x="6930"/>
        <item x="160"/>
        <item x="5987"/>
        <item x="2334"/>
        <item x="6700"/>
        <item x="6827"/>
        <item x="5094"/>
        <item x="4785"/>
        <item x="3373"/>
        <item x="6841"/>
        <item x="594"/>
        <item x="5146"/>
        <item x="6544"/>
        <item x="2150"/>
        <item x="1831"/>
        <item x="2222"/>
        <item x="7798"/>
        <item x="4781"/>
        <item x="1256"/>
        <item x="7415"/>
        <item x="5"/>
        <item x="4646"/>
        <item x="7094"/>
        <item x="8130"/>
        <item x="7864"/>
        <item x="1815"/>
        <item x="406"/>
        <item x="1736"/>
        <item x="5184"/>
        <item x="3235"/>
        <item x="5218"/>
        <item x="7599"/>
        <item x="330"/>
        <item x="7043"/>
        <item x="1785"/>
        <item x="3863"/>
        <item x="5592"/>
        <item x="7762"/>
        <item x="6895"/>
        <item x="5997"/>
        <item x="3501"/>
        <item x="1598"/>
        <item x="5082"/>
        <item x="6655"/>
        <item x="5728"/>
        <item x="2825"/>
        <item x="7113"/>
        <item x="1883"/>
        <item x="5516"/>
        <item x="1426"/>
        <item x="6381"/>
        <item x="3874"/>
        <item x="5479"/>
        <item x="1754"/>
        <item x="6538"/>
        <item x="2799"/>
        <item x="5257"/>
        <item x="6350"/>
        <item x="1106"/>
        <item x="2004"/>
        <item x="3105"/>
        <item x="4833"/>
        <item x="4765"/>
        <item x="7853"/>
        <item x="6219"/>
        <item x="6587"/>
        <item x="1007"/>
        <item x="5080"/>
        <item x="4640"/>
        <item x="4590"/>
        <item x="5546"/>
        <item x="641"/>
        <item x="2529"/>
        <item x="76"/>
        <item x="180"/>
        <item x="813"/>
        <item x="642"/>
        <item x="4715"/>
        <item x="3830"/>
        <item x="4975"/>
        <item x="4079"/>
        <item x="2005"/>
        <item x="7722"/>
        <item x="2403"/>
        <item x="669"/>
        <item x="410"/>
        <item x="6627"/>
        <item x="4948"/>
        <item x="2928"/>
        <item x="3434"/>
        <item x="1855"/>
        <item x="832"/>
        <item x="3869"/>
        <item x="4279"/>
        <item x="5220"/>
        <item x="1476"/>
        <item x="1613"/>
        <item x="2676"/>
        <item x="2149"/>
        <item x="2440"/>
        <item x="4981"/>
        <item x="7217"/>
        <item x="725"/>
        <item x="6513"/>
        <item x="6099"/>
        <item x="4177"/>
        <item x="7822"/>
        <item x="2742"/>
        <item x="4258"/>
        <item x="793"/>
        <item x="3249"/>
        <item x="5170"/>
        <item x="5811"/>
        <item x="3152"/>
        <item x="2018"/>
        <item x="6804"/>
        <item x="5059"/>
        <item x="1996"/>
        <item x="7297"/>
        <item x="2483"/>
        <item x="5660"/>
        <item x="5702"/>
        <item x="4331"/>
        <item x="4286"/>
        <item x="7785"/>
        <item x="3960"/>
        <item x="5017"/>
        <item x="2727"/>
        <item x="3958"/>
        <item x="5133"/>
        <item x="4491"/>
        <item x="6461"/>
        <item x="7298"/>
        <item x="6531"/>
        <item x="4175"/>
        <item x="7264"/>
        <item x="255"/>
        <item x="3162"/>
        <item x="2809"/>
        <item x="6638"/>
        <item x="159"/>
        <item x="7734"/>
        <item x="2118"/>
        <item x="3534"/>
        <item x="6458"/>
        <item x="2688"/>
        <item x="7123"/>
        <item x="7919"/>
        <item x="2059"/>
        <item x="6576"/>
        <item x="3853"/>
        <item x="7164"/>
        <item x="2085"/>
        <item x="6703"/>
        <item x="1693"/>
        <item x="1635"/>
        <item x="556"/>
        <item x="1023"/>
        <item x="7705"/>
        <item x="3073"/>
        <item x="6597"/>
        <item x="3838"/>
        <item x="7341"/>
        <item x="1364"/>
        <item x="1413"/>
        <item x="3646"/>
        <item x="2502"/>
        <item x="4161"/>
        <item x="3242"/>
        <item x="7913"/>
        <item x="798"/>
        <item x="1351"/>
        <item x="7605"/>
        <item x="7808"/>
        <item x="1430"/>
        <item x="2748"/>
        <item x="5408"/>
        <item x="2283"/>
        <item x="5621"/>
        <item x="4772"/>
        <item x="3549"/>
        <item x="5028"/>
        <item x="5307"/>
        <item x="7017"/>
        <item x="3372"/>
        <item x="7628"/>
        <item x="2615"/>
        <item x="766"/>
        <item x="6558"/>
        <item x="3360"/>
        <item x="5565"/>
        <item x="4327"/>
        <item x="5624"/>
        <item x="5982"/>
        <item x="5600"/>
        <item x="204"/>
        <item x="2523"/>
        <item x="5385"/>
        <item x="5030"/>
        <item x="4321"/>
        <item x="6792"/>
        <item x="8133"/>
        <item x="5821"/>
        <item x="3926"/>
        <item x="4428"/>
        <item x="1611"/>
        <item x="3911"/>
        <item x="8057"/>
        <item x="3026"/>
        <item x="2898"/>
        <item x="2903"/>
        <item x="3697"/>
        <item x="4538"/>
        <item x="4311"/>
        <item x="1171"/>
        <item x="282"/>
        <item x="3141"/>
        <item x="635"/>
        <item x="2023"/>
        <item x="628"/>
        <item x="7615"/>
        <item x="745"/>
        <item x="3423"/>
        <item x="7477"/>
        <item x="260"/>
        <item x="1942"/>
        <item x="4637"/>
        <item x="7772"/>
        <item x="1108"/>
        <item x="2209"/>
        <item x="2204"/>
        <item x="7134"/>
        <item x="2974"/>
        <item x="5173"/>
        <item x="7486"/>
        <item x="7579"/>
        <item x="4215"/>
        <item x="6497"/>
        <item x="5231"/>
        <item x="932"/>
        <item x="464"/>
        <item x="1366"/>
        <item x="6543"/>
        <item x="2718"/>
        <item x="8110"/>
        <item x="4283"/>
        <item x="4030"/>
        <item x="5417"/>
        <item x="3320"/>
        <item x="4461"/>
        <item x="3983"/>
        <item x="5461"/>
        <item x="6912"/>
        <item x="4507"/>
        <item x="3669"/>
        <item x="3575"/>
        <item x="5733"/>
        <item x="7764"/>
        <item x="3348"/>
        <item x="7290"/>
        <item x="5227"/>
        <item x="938"/>
        <item x="1705"/>
        <item x="6285"/>
        <item x="6615"/>
        <item x="835"/>
        <item x="5836"/>
        <item x="517"/>
        <item x="3737"/>
        <item x="7627"/>
        <item x="6003"/>
        <item x="1694"/>
        <item x="7165"/>
        <item x="4109"/>
        <item x="435"/>
        <item x="5401"/>
        <item x="567"/>
        <item x="8071"/>
        <item x="4658"/>
        <item x="4839"/>
        <item x="5645"/>
        <item x="7814"/>
        <item x="3898"/>
        <item x="4047"/>
        <item x="4609"/>
        <item x="7032"/>
        <item x="4440"/>
        <item x="322"/>
        <item x="1820"/>
        <item x="5427"/>
        <item x="1664"/>
        <item x="6383"/>
        <item x="663"/>
        <item x="1415"/>
        <item x="7169"/>
        <item x="1959"/>
        <item x="4325"/>
        <item x="5072"/>
        <item x="2813"/>
        <item x="174"/>
        <item x="1126"/>
        <item x="8099"/>
        <item x="1189"/>
        <item x="4944"/>
        <item x="7611"/>
        <item x="3269"/>
        <item x="1211"/>
        <item x="3728"/>
        <item x="7884"/>
        <item x="3974"/>
        <item x="5930"/>
        <item x="4876"/>
        <item x="4157"/>
        <item x="1827"/>
        <item x="6879"/>
        <item x="7794"/>
        <item x="6026"/>
        <item x="5757"/>
        <item x="3451"/>
        <item x="4674"/>
        <item x="2861"/>
        <item x="4965"/>
        <item x="4044"/>
        <item x="5042"/>
        <item x="2317"/>
        <item x="6838"/>
        <item x="8080"/>
        <item x="4815"/>
        <item x="5759"/>
        <item x="920"/>
        <item x="672"/>
        <item x="2584"/>
        <item x="88"/>
        <item x="5554"/>
        <item x="6263"/>
        <item x="3607"/>
        <item x="3859"/>
        <item x="7124"/>
        <item x="6725"/>
        <item x="1244"/>
        <item x="5925"/>
        <item x="3338"/>
        <item x="5885"/>
        <item x="2418"/>
        <item x="4165"/>
        <item x="2705"/>
        <item x="978"/>
        <item x="1880"/>
        <item x="2792"/>
        <item x="4843"/>
        <item x="1999"/>
        <item x="563"/>
        <item x="5335"/>
        <item x="466"/>
        <item x="862"/>
        <item x="1159"/>
        <item x="7591"/>
        <item x="301"/>
        <item x="7140"/>
        <item x="5897"/>
        <item x="4445"/>
        <item x="2247"/>
        <item x="7351"/>
        <item x="4363"/>
        <item x="5749"/>
        <item x="6877"/>
        <item x="6322"/>
        <item x="5692"/>
        <item x="4300"/>
        <item x="3069"/>
        <item x="7428"/>
        <item x="4441"/>
        <item x="7793"/>
        <item x="4162"/>
        <item x="6389"/>
        <item x="3560"/>
        <item x="4694"/>
        <item x="2379"/>
        <item x="1174"/>
        <item x="6984"/>
        <item x="7190"/>
        <item x="4541"/>
        <item x="7245"/>
        <item x="1468"/>
        <item x="7966"/>
        <item x="1252"/>
        <item x="1081"/>
        <item x="340"/>
        <item x="3763"/>
        <item x="565"/>
        <item x="7084"/>
        <item x="942"/>
        <item x="6595"/>
        <item x="1066"/>
        <item x="3062"/>
        <item x="6391"/>
        <item x="2899"/>
        <item x="2486"/>
        <item x="3144"/>
        <item x="7549"/>
        <item x="5591"/>
        <item x="5650"/>
        <item x="2874"/>
        <item x="6831"/>
        <item x="2216"/>
        <item x="2831"/>
        <item x="2406"/>
        <item x="6120"/>
        <item x="3081"/>
        <item x="7792"/>
        <item x="6076"/>
        <item x="1229"/>
        <item x="878"/>
        <item x="2922"/>
        <item x="3612"/>
        <item x="4018"/>
        <item x="1083"/>
        <item x="7989"/>
        <item x="4236"/>
        <item x="2915"/>
        <item x="2319"/>
        <item x="6438"/>
        <item x="24"/>
        <item x="1906"/>
        <item x="4995"/>
        <item x="6260"/>
        <item x="1271"/>
        <item x="5740"/>
        <item x="796"/>
        <item x="1571"/>
        <item x="2368"/>
        <item x="1689"/>
        <item x="5560"/>
        <item x="6378"/>
        <item x="5962"/>
        <item x="1968"/>
        <item x="6264"/>
        <item x="1691"/>
        <item x="7979"/>
        <item x="3784"/>
        <item x="449"/>
        <item x="473"/>
        <item x="1916"/>
        <item x="1860"/>
        <item x="919"/>
        <item x="5915"/>
        <item x="7782"/>
        <item x="958"/>
        <item x="5532"/>
        <item x="3647"/>
        <item x="3293"/>
        <item x="2113"/>
        <item x="2376"/>
        <item x="5018"/>
        <item x="2255"/>
        <item x="6946"/>
        <item x="46"/>
        <item x="7247"/>
        <item x="1005"/>
        <item x="3870"/>
        <item x="543"/>
        <item x="1561"/>
        <item x="6518"/>
        <item x="2344"/>
        <item x="5619"/>
        <item x="3651"/>
        <item x="5384"/>
        <item x="1587"/>
        <item x="1258"/>
        <item x="4376"/>
        <item x="3454"/>
        <item x="7869"/>
        <item x="3237"/>
        <item x="1368"/>
        <item x="1221"/>
        <item x="7852"/>
        <item x="7500"/>
        <item x="5271"/>
        <item x="5597"/>
        <item x="3457"/>
        <item x="5585"/>
        <item x="4706"/>
        <item x="4016"/>
        <item x="6321"/>
        <item x="6572"/>
        <item x="3158"/>
        <item x="2717"/>
        <item x="7546"/>
        <item x="1786"/>
        <item x="2244"/>
        <item x="1441"/>
        <item x="1714"/>
        <item x="36"/>
        <item x="7105"/>
        <item x="7444"/>
        <item x="1402"/>
        <item x="4221"/>
        <item x="366"/>
        <item x="5033"/>
        <item x="3114"/>
        <item x="1628"/>
        <item x="2671"/>
        <item x="6620"/>
        <item x="3183"/>
        <item x="914"/>
        <item x="5659"/>
        <item x="265"/>
        <item x="7678"/>
        <item x="6500"/>
        <item x="3276"/>
        <item x="3587"/>
        <item x="6109"/>
        <item x="6575"/>
        <item x="5835"/>
        <item x="3854"/>
        <item x="3800"/>
        <item x="4447"/>
        <item x="4199"/>
        <item x="5543"/>
        <item x="7783"/>
        <item x="7471"/>
        <item x="3346"/>
        <item x="7320"/>
        <item x="2973"/>
        <item x="7967"/>
        <item x="7053"/>
        <item x="929"/>
        <item x="5102"/>
        <item x="7994"/>
        <item x="2063"/>
        <item x="1268"/>
        <item x="3961"/>
        <item x="5270"/>
        <item x="3937"/>
        <item x="1522"/>
        <item x="930"/>
        <item x="1703"/>
        <item x="1290"/>
        <item x="6004"/>
        <item x="4994"/>
        <item x="5652"/>
        <item x="3118"/>
        <item x="1135"/>
        <item x="1044"/>
        <item x="3749"/>
        <item x="5636"/>
        <item x="7686"/>
        <item x="2598"/>
        <item x="5625"/>
        <item x="2390"/>
        <item x="1690"/>
        <item x="613"/>
        <item x="4986"/>
        <item x="459"/>
        <item x="1185"/>
        <item x="2863"/>
        <item x="2591"/>
        <item x="10"/>
        <item x="3091"/>
        <item x="7068"/>
        <item x="6970"/>
        <item x="710"/>
        <item x="3845"/>
        <item x="4471"/>
        <item x="6364"/>
        <item x="6127"/>
        <item x="6005"/>
        <item x="4132"/>
        <item x="5961"/>
        <item x="4831"/>
        <item x="3951"/>
        <item x="3803"/>
        <item x="2471"/>
        <item x="1647"/>
        <item x="7420"/>
        <item x="2163"/>
        <item x="5593"/>
        <item x="7328"/>
        <item x="5772"/>
        <item x="6775"/>
        <item x="5108"/>
        <item x="1224"/>
        <item x="4811"/>
        <item x="7637"/>
        <item x="2068"/>
        <item x="1410"/>
        <item x="7902"/>
        <item x="470"/>
        <item x="1930"/>
        <item x="5126"/>
        <item x="1513"/>
        <item x="4584"/>
        <item x="612"/>
        <item x="7915"/>
        <item x="2008"/>
        <item x="325"/>
        <item x="1549"/>
        <item x="991"/>
        <item x="2978"/>
        <item x="2517"/>
        <item x="5287"/>
        <item x="6923"/>
        <item x="7317"/>
        <item x="3725"/>
        <item x="3411"/>
        <item x="2706"/>
        <item x="2273"/>
        <item x="5586"/>
        <item x="1453"/>
        <item x="2449"/>
        <item x="3955"/>
        <item x="1129"/>
        <item x="2929"/>
        <item x="956"/>
        <item x="1813"/>
        <item x="5112"/>
        <item x="7570"/>
        <item x="6083"/>
        <item x="6089"/>
        <item x="3259"/>
        <item x="7479"/>
        <item x="6979"/>
        <item x="2684"/>
        <item x="2546"/>
        <item x="3601"/>
        <item x="5887"/>
        <item x="5411"/>
        <item x="3090"/>
        <item x="6842"/>
        <item x="2226"/>
        <item x="3176"/>
        <item x="3221"/>
        <item x="5736"/>
        <item x="3131"/>
        <item x="5399"/>
        <item x="4850"/>
        <item x="7011"/>
        <item x="4931"/>
        <item x="4345"/>
        <item x="505"/>
        <item x="2422"/>
        <item x="4907"/>
        <item x="951"/>
        <item x="2647"/>
        <item x="4957"/>
        <item x="3577"/>
        <item x="2268"/>
        <item x="5788"/>
        <item x="384"/>
        <item x="5213"/>
        <item x="7448"/>
        <item x="4382"/>
        <item x="7768"/>
        <item x="1175"/>
        <item x="5249"/>
        <item x="2303"/>
        <item x="3095"/>
        <item x="2992"/>
        <item x="7323"/>
        <item x="7126"/>
        <item x="1388"/>
        <item x="1242"/>
        <item x="1122"/>
        <item x="3882"/>
        <item x="168"/>
        <item x="457"/>
        <item x="6163"/>
        <item x="5060"/>
        <item x="5034"/>
        <item x="829"/>
        <item x="4014"/>
        <item x="4031"/>
        <item x="5577"/>
        <item x="59"/>
        <item x="7185"/>
        <item x="475"/>
        <item x="4699"/>
        <item x="1103"/>
        <item x="2477"/>
        <item x="125"/>
        <item x="1069"/>
        <item x="4439"/>
        <item x="3720"/>
        <item x="4937"/>
        <item x="248"/>
        <item x="5266"/>
        <item x="6944"/>
        <item x="8040"/>
        <item x="7973"/>
        <item x="2678"/>
        <item x="7671"/>
        <item x="4771"/>
        <item x="1289"/>
        <item x="3591"/>
        <item x="4229"/>
        <item x="2300"/>
        <item x="5725"/>
        <item x="7443"/>
        <item x="5792"/>
        <item x="7519"/>
        <item x="3254"/>
        <item x="3222"/>
        <item x="2044"/>
        <item x="2203"/>
        <item x="7523"/>
        <item x="1892"/>
        <item x="5163"/>
        <item x="6667"/>
        <item x="4709"/>
        <item x="6366"/>
        <item x="7204"/>
        <item x="7666"/>
        <item x="4605"/>
        <item x="3552"/>
        <item x="1459"/>
        <item x="4703"/>
        <item x="1327"/>
        <item x="5055"/>
        <item x="1791"/>
        <item x="7370"/>
        <item x="7327"/>
        <item x="7616"/>
        <item x="2972"/>
        <item x="2600"/>
        <item x="8094"/>
        <item x="7423"/>
        <item x="2726"/>
        <item x="7267"/>
        <item x="146"/>
        <item x="5863"/>
        <item x="6337"/>
        <item x="486"/>
        <item x="6504"/>
        <item x="1406"/>
        <item x="408"/>
        <item x="540"/>
        <item x="5306"/>
        <item x="3226"/>
        <item x="2154"/>
        <item x="3381"/>
        <item x="7547"/>
        <item x="64"/>
        <item x="2569"/>
        <item x="331"/>
        <item x="1852"/>
        <item x="3963"/>
        <item x="1383"/>
        <item x="4313"/>
        <item x="7735"/>
        <item x="1183"/>
        <item x="278"/>
        <item x="1040"/>
        <item x="3050"/>
        <item x="2883"/>
        <item x="2091"/>
        <item x="6167"/>
        <item x="2002"/>
        <item x="491"/>
        <item x="5142"/>
        <item x="6330"/>
        <item x="6261"/>
        <item x="6053"/>
        <item x="7251"/>
        <item x="2140"/>
        <item x="1350"/>
        <item x="6288"/>
        <item x="4595"/>
        <item x="4251"/>
        <item x="7610"/>
        <item x="6088"/>
        <item x="3174"/>
        <item x="3138"/>
        <item x="5760"/>
        <item x="4982"/>
        <item x="6258"/>
        <item x="7522"/>
        <item x="3860"/>
        <item x="4801"/>
        <item x="2571"/>
        <item x="6927"/>
        <item x="2776"/>
        <item x="4464"/>
        <item x="3678"/>
        <item x="503"/>
        <item x="5530"/>
        <item x="4242"/>
        <item x="5481"/>
        <item x="7541"/>
        <item x="739"/>
        <item x="3089"/>
        <item x="818"/>
        <item x="3439"/>
        <item x="1231"/>
        <item x="2560"/>
        <item x="4908"/>
        <item x="803"/>
        <item x="1793"/>
        <item x="7167"/>
        <item x="346"/>
        <item x="394"/>
        <item x="4460"/>
        <item x="4717"/>
        <item x="4305"/>
        <item x="7958"/>
        <item x="2793"/>
        <item x="383"/>
        <item x="4137"/>
        <item x="1994"/>
        <item x="6213"/>
        <item x="5508"/>
        <item x="3444"/>
        <item x="7265"/>
        <item x="713"/>
        <item x="5267"/>
        <item x="4122"/>
        <item x="4065"/>
        <item x="1572"/>
        <item x="3056"/>
        <item x="3637"/>
        <item x="551"/>
        <item x="8044"/>
        <item x="318"/>
        <item x="794"/>
        <item x="5443"/>
        <item x="2802"/>
        <item x="7930"/>
        <item x="7961"/>
        <item x="4663"/>
        <item x="5193"/>
        <item x="7321"/>
        <item x="6446"/>
        <item x="2908"/>
        <item x="1009"/>
        <item x="2478"/>
        <item x="7330"/>
        <item x="9"/>
        <item x="7657"/>
        <item x="4878"/>
        <item x="5293"/>
        <item x="6414"/>
        <item x="6899"/>
        <item x="6319"/>
        <item x="2819"/>
        <item x="6465"/>
        <item x="7810"/>
        <item x="3264"/>
        <item x="1881"/>
        <item x="3652"/>
        <item x="3592"/>
        <item x="1579"/>
        <item x="3427"/>
        <item x="3542"/>
        <item x="5903"/>
        <item x="7877"/>
        <item x="4606"/>
        <item x="7378"/>
        <item x="7348"/>
        <item x="1753"/>
        <item x="3313"/>
        <item x="4559"/>
        <item x="6774"/>
        <item x="3548"/>
        <item x="2017"/>
        <item x="1439"/>
        <item x="3788"/>
        <item x="251"/>
        <item x="7401"/>
        <item x="4121"/>
        <item x="2158"/>
        <item x="3459"/>
        <item x="3766"/>
        <item x="525"/>
        <item x="3343"/>
        <item x="1079"/>
        <item x="1824"/>
        <item x="2127"/>
        <item x="842"/>
        <item x="4191"/>
        <item x="6815"/>
        <item x="169"/>
        <item x="4196"/>
        <item x="5098"/>
        <item x="4266"/>
        <item x="2112"/>
        <item x="2233"/>
        <item x="7608"/>
        <item x="7399"/>
        <item x="6524"/>
        <item x="1134"/>
        <item x="5079"/>
        <item x="7339"/>
        <item x="3641"/>
        <item x="5694"/>
        <item x="4577"/>
        <item x="2094"/>
        <item x="5960"/>
        <item x="4147"/>
        <item x="7249"/>
        <item x="2614"/>
        <item x="5976"/>
        <item x="5896"/>
        <item x="373"/>
        <item x="1521"/>
        <item x="5302"/>
        <item x="3115"/>
        <item x="7086"/>
        <item x="5929"/>
        <item x="1277"/>
        <item x="3522"/>
        <item x="3248"/>
        <item x="5679"/>
        <item x="3126"/>
        <item x="1924"/>
        <item x="6719"/>
        <item x="6790"/>
        <item x="7042"/>
        <item x="6954"/>
        <item x="56"/>
        <item x="1115"/>
        <item x="603"/>
        <item x="7701"/>
        <item x="7999"/>
        <item x="1425"/>
        <item x="889"/>
        <item x="2945"/>
        <item x="1755"/>
        <item x="6675"/>
        <item x="3512"/>
        <item x="2491"/>
        <item x="7873"/>
        <item x="6416"/>
        <item x="7248"/>
        <item x="5139"/>
        <item x="1627"/>
        <item x="4301"/>
        <item x="2289"/>
        <item x="1068"/>
        <item x="3585"/>
        <item x="450"/>
        <item x="676"/>
        <item x="553"/>
        <item x="4972"/>
        <item x="194"/>
        <item x="6031"/>
        <item x="6390"/>
        <item x="3294"/>
        <item x="3317"/>
        <item x="6077"/>
        <item x="6091"/>
        <item x="5160"/>
        <item x="309"/>
        <item x="7905"/>
        <item x="1087"/>
        <item x="4443"/>
        <item x="7971"/>
        <item x="7699"/>
        <item x="2667"/>
        <item x="1472"/>
        <item x="7452"/>
        <item x="3307"/>
        <item x="3967"/>
        <item x="1796"/>
        <item x="7606"/>
        <item x="5040"/>
        <item x="2"/>
        <item x="1719"/>
        <item x="4935"/>
        <item x="5712"/>
        <item x="694"/>
        <item x="6963"/>
        <item x="5365"/>
        <item x="4315"/>
        <item x="787"/>
        <item x="1179"/>
        <item x="6480"/>
        <item x="7766"/>
        <item x="7241"/>
        <item x="7922"/>
        <item x="5238"/>
        <item x="6784"/>
        <item x="3582"/>
        <item x="1078"/>
        <item x="4918"/>
        <item x="781"/>
        <item x="6745"/>
        <item x="8083"/>
        <item x="6015"/>
        <item x="16"/>
        <item x="4473"/>
        <item x="2242"/>
        <item x="6469"/>
        <item x="4615"/>
        <item x="7308"/>
        <item x="1469"/>
        <item x="6093"/>
        <item x="294"/>
        <item x="4990"/>
        <item x="7373"/>
        <item x="1676"/>
        <item x="1709"/>
        <item x="3715"/>
        <item x="4421"/>
        <item x="5901"/>
        <item x="5324"/>
        <item x="2679"/>
        <item x="2888"/>
        <item x="3305"/>
        <item x="1741"/>
        <item x="5442"/>
        <item x="3603"/>
        <item x="6351"/>
        <item x="7465"/>
        <item x="7163"/>
        <item x="227"/>
        <item x="859"/>
        <item x="151"/>
        <item x="1608"/>
        <item x="980"/>
        <item x="5347"/>
        <item x="2601"/>
        <item x="4040"/>
        <item x="1042"/>
        <item x="5906"/>
        <item x="5605"/>
        <item x="1504"/>
        <item x="2508"/>
        <item x="6771"/>
        <item x="5247"/>
        <item x="279"/>
        <item x="5174"/>
        <item x="5557"/>
        <item x="6107"/>
        <item x="2981"/>
        <item x="61"/>
        <item x="8103"/>
        <item x="7044"/>
        <item x="7196"/>
        <item x="6188"/>
        <item x="348"/>
        <item x="176"/>
        <item x="1921"/>
        <item x="1570"/>
        <item x="1854"/>
        <item x="4391"/>
        <item x="6791"/>
        <item x="8132"/>
        <item x="4971"/>
        <item x="3064"/>
        <item x="5668"/>
        <item x="2195"/>
        <item x="5791"/>
        <item x="2817"/>
        <item x="2875"/>
        <item x="4888"/>
        <item x="1623"/>
        <item x="1261"/>
        <item x="2155"/>
        <item x="722"/>
        <item x="2098"/>
        <item x="4213"/>
        <item x="3689"/>
        <item x="5533"/>
        <item x="3734"/>
        <item x="6380"/>
        <item x="6232"/>
        <item x="4870"/>
        <item x="682"/>
        <item x="3990"/>
        <item x="1979"/>
        <item x="2906"/>
        <item x="4448"/>
        <item x="3071"/>
        <item x="7525"/>
        <item x="4336"/>
        <item x="1939"/>
        <item x="1567"/>
        <item x="1116"/>
        <item x="7830"/>
        <item x="1539"/>
        <item x="5644"/>
        <item x="3708"/>
        <item x="7559"/>
        <item x="7214"/>
        <item x="1234"/>
        <item x="881"/>
        <item x="3306"/>
        <item x="2439"/>
        <item x="3621"/>
        <item x="1943"/>
        <item x="0"/>
        <item x="4733"/>
        <item x="223"/>
        <item x="3490"/>
        <item x="4977"/>
        <item x="7168"/>
        <item x="5761"/>
        <item x="1904"/>
        <item x="2603"/>
        <item x="6141"/>
        <item x="6571"/>
        <item x="7799"/>
        <item x="1582"/>
        <item x="4650"/>
        <item x="3213"/>
        <item x="2866"/>
        <item x="4084"/>
        <item x="3929"/>
        <item x="5695"/>
        <item x="1216"/>
        <item x="1235"/>
        <item x="7728"/>
        <item x="4151"/>
        <item x="1114"/>
        <item x="1558"/>
        <item x="7581"/>
        <item x="7052"/>
        <item x="2648"/>
        <item x="1160"/>
        <item x="6011"/>
        <item x="8067"/>
        <item x="4938"/>
        <item x="2912"/>
        <item x="1436"/>
        <item x="6287"/>
        <item x="7151"/>
        <item x="7769"/>
        <item x="3218"/>
        <item x="81"/>
        <item x="7554"/>
        <item x="488"/>
        <item x="2911"/>
        <item x="3995"/>
        <item x="5719"/>
        <item x="7815"/>
        <item x="5615"/>
        <item x="6439"/>
        <item x="3474"/>
        <item x="874"/>
        <item x="124"/>
        <item x="6550"/>
        <item x="6772"/>
        <item x="7689"/>
        <item x="2070"/>
        <item x="6118"/>
        <item x="8093"/>
        <item x="7004"/>
        <item x="2264"/>
        <item x="6754"/>
        <item x="5752"/>
        <item x="2789"/>
        <item x="2224"/>
        <item x="3746"/>
        <item x="2948"/>
        <item x="6660"/>
        <item x="231"/>
        <item x="5799"/>
        <item x="7558"/>
        <item x="1128"/>
        <item x="1616"/>
        <item x="3765"/>
        <item x="209"/>
        <item x="1740"/>
        <item x="79"/>
        <item x="5989"/>
        <item x="6133"/>
        <item x="814"/>
        <item x="2394"/>
        <item x="1121"/>
        <item x="7708"/>
        <item x="4444"/>
        <item x="8125"/>
        <item x="6002"/>
        <item x="480"/>
        <item x="4751"/>
        <item x="5474"/>
        <item x="5006"/>
        <item x="5466"/>
        <item x="7797"/>
        <item x="7029"/>
        <item x="5748"/>
        <item x="2885"/>
        <item x="4185"/>
        <item x="5298"/>
        <item x="3198"/>
        <item x="3736"/>
        <item x="1046"/>
        <item x="4767"/>
        <item x="1376"/>
        <item x="7147"/>
        <item x="127"/>
        <item x="195"/>
        <item x="4012"/>
        <item x="7781"/>
        <item x="5952"/>
        <item x="4226"/>
        <item x="5362"/>
        <item x="5378"/>
        <item x="6257"/>
        <item x="7883"/>
        <item x="4369"/>
        <item x="4842"/>
        <item x="7845"/>
        <item x="1263"/>
        <item x="29"/>
        <item x="1470"/>
        <item x="6765"/>
        <item x="5063"/>
        <item x="2509"/>
        <item x="4689"/>
        <item x="1666"/>
        <item x="5742"/>
        <item x="4269"/>
        <item x="7181"/>
        <item x="5649"/>
        <item x="5598"/>
        <item x="5945"/>
        <item x="2565"/>
        <item x="7931"/>
        <item x="1137"/>
        <item x="3673"/>
        <item x="3287"/>
        <item x="2129"/>
        <item x="935"/>
        <item x="6407"/>
        <item x="7516"/>
        <item x="6239"/>
        <item x="6626"/>
        <item x="4618"/>
        <item x="6694"/>
        <item x="1947"/>
        <item x="8065"/>
        <item x="3694"/>
        <item x="1027"/>
        <item x="5361"/>
        <item x="7993"/>
        <item x="267"/>
        <item x="2137"/>
        <item x="729"/>
        <item x="4812"/>
        <item x="3547"/>
        <item x="2054"/>
        <item x="1851"/>
        <item x="4081"/>
        <item x="1471"/>
        <item x="380"/>
        <item x="32"/>
        <item x="5128"/>
        <item x="2969"/>
        <item x="6612"/>
        <item x="4805"/>
        <item x="1491"/>
        <item x="6574"/>
        <item x="532"/>
        <item x="7742"/>
        <item x="498"/>
        <item x="6090"/>
        <item x="5874"/>
        <item x="135"/>
        <item x="4649"/>
        <item x="4744"/>
        <item x="4729"/>
        <item x="6942"/>
        <item x="8092"/>
        <item x="5107"/>
        <item x="627"/>
        <item x="6744"/>
        <item x="1445"/>
        <item x="3072"/>
        <item x="2826"/>
        <item x="4190"/>
        <item x="5853"/>
        <item x="2250"/>
        <item x="943"/>
        <item x="522"/>
        <item x="2842"/>
        <item x="6014"/>
        <item x="865"/>
        <item x="7067"/>
        <item x="1101"/>
        <item x="5338"/>
        <item x="3939"/>
        <item x="7368"/>
        <item x="7942"/>
        <item x="4425"/>
        <item x="5793"/>
        <item x="7085"/>
        <item x="3209"/>
        <item x="4998"/>
        <item x="5400"/>
        <item x="6235"/>
        <item x="1835"/>
        <item x="740"/>
        <item x="2545"/>
        <item x="5243"/>
        <item x="5635"/>
        <item x="7314"/>
        <item x="4373"/>
        <item x="6150"/>
        <item x="7106"/>
        <item x="2862"/>
        <item x="2543"/>
        <item x="4569"/>
        <item x="3312"/>
        <item x="6340"/>
        <item x="2585"/>
        <item x="6295"/>
        <item x="433"/>
        <item x="266"/>
        <item x="6147"/>
        <item x="5346"/>
        <item x="7104"/>
        <item x="7676"/>
        <item x="4845"/>
        <item x="6795"/>
        <item x="2050"/>
        <item x="4224"/>
        <item x="6119"/>
        <item x="7851"/>
        <item x="547"/>
        <item x="1580"/>
        <item x="3216"/>
        <item x="407"/>
        <item x="649"/>
        <item x="6918"/>
        <item x="940"/>
        <item x="2496"/>
        <item x="3292"/>
        <item x="4807"/>
        <item x="2682"/>
        <item x="4804"/>
        <item x="6320"/>
        <item x="5237"/>
        <item x="5865"/>
        <item x="2594"/>
        <item x="2800"/>
        <item x="984"/>
        <item x="1810"/>
        <item x="844"/>
        <item x="65"/>
        <item x="5721"/>
        <item x="3296"/>
        <item x="6776"/>
        <item x="1057"/>
        <item x="6856"/>
        <item x="4970"/>
        <item x="6740"/>
        <item x="7395"/>
        <item x="1457"/>
        <item x="7642"/>
        <item x="598"/>
        <item x="6579"/>
        <item x="6240"/>
        <item x="6329"/>
        <item x="5076"/>
        <item x="4852"/>
        <item x="7688"/>
        <item x="5134"/>
        <item x="2194"/>
        <item x="5839"/>
        <item x="3299"/>
        <item x="8048"/>
        <item x="3266"/>
        <item x="148"/>
        <item x="5092"/>
        <item x="848"/>
        <item x="2637"/>
        <item x="3246"/>
        <item x="6201"/>
        <item x="3969"/>
        <item x="1092"/>
        <item x="5372"/>
        <item x="6221"/>
        <item x="4351"/>
        <item x="413"/>
        <item x="1967"/>
        <item x="4306"/>
        <item x="6170"/>
        <item x="5004"/>
        <item x="1846"/>
        <item x="4465"/>
        <item x="7156"/>
        <item x="5980"/>
        <item x="1713"/>
        <item x="2695"/>
        <item x="5674"/>
        <item x="2293"/>
        <item x="5083"/>
        <item x="6375"/>
        <item x="7786"/>
        <item x="3164"/>
        <item x="187"/>
        <item x="2161"/>
        <item x="7842"/>
        <item x="4417"/>
        <item x="6746"/>
        <item x="7880"/>
        <item x="2808"/>
        <item x="6044"/>
        <item x="5154"/>
        <item x="507"/>
        <item x="816"/>
        <item x="4299"/>
        <item x="2998"/>
        <item x="3910"/>
        <item x="2298"/>
        <item x="6988"/>
        <item x="7555"/>
        <item x="4210"/>
        <item x="7890"/>
        <item x="2169"/>
        <item x="4041"/>
        <item x="2685"/>
        <item x="3142"/>
        <item x="1294"/>
        <item x="4515"/>
        <item x="4834"/>
        <item x="368"/>
        <item x="3858"/>
        <item x="97"/>
        <item x="4112"/>
        <item x="6328"/>
        <item x="4099"/>
        <item x="4745"/>
        <item x="4967"/>
        <item x="577"/>
        <item x="1659"/>
        <item x="1049"/>
        <item x="4639"/>
        <item x="3849"/>
        <item x="1077"/>
        <item x="5691"/>
        <item x="3554"/>
        <item x="4769"/>
        <item x="132"/>
        <item x="2739"/>
        <item x="4208"/>
        <item x="3308"/>
        <item x="3971"/>
        <item x="2196"/>
        <item x="2940"/>
        <item x="145"/>
        <item x="2105"/>
        <item x="2251"/>
        <item x="1794"/>
        <item x="5519"/>
        <item x="6435"/>
        <item x="5826"/>
        <item x="4914"/>
        <item x="8054"/>
        <item x="63"/>
        <item x="6570"/>
        <item x="6334"/>
        <item x="2889"/>
        <item x="6865"/>
        <item x="7198"/>
        <item x="8052"/>
        <item x="5111"/>
        <item x="5096"/>
        <item x="7821"/>
        <item x="5966"/>
        <item x="4483"/>
        <item x="8074"/>
        <item x="4919"/>
        <item x="7333"/>
        <item x="3227"/>
        <item x="3419"/>
        <item x="2854"/>
        <item x="2772"/>
        <item x="7552"/>
        <item x="2680"/>
        <item x="6278"/>
        <item x="5768"/>
        <item x="4524"/>
        <item x="1720"/>
        <item x="7216"/>
        <item x="2787"/>
        <item x="1819"/>
        <item x="8042"/>
        <item x="6100"/>
        <item x="1715"/>
        <item x="4135"/>
        <item x="203"/>
        <item x="569"/>
        <item x="1243"/>
        <item x="7313"/>
        <item x="3375"/>
        <item x="2235"/>
        <item x="122"/>
        <item x="5938"/>
        <item x="5143"/>
        <item x="3928"/>
        <item x="769"/>
        <item x="4906"/>
        <item x="3186"/>
        <item x="7753"/>
        <item x="5251"/>
        <item x="7553"/>
        <item x="5536"/>
        <item x="4732"/>
        <item x="7679"/>
        <item x="7091"/>
        <item x="5192"/>
        <item x="7488"/>
        <item x="3831"/>
        <item x="6764"/>
        <item x="286"/>
        <item x="1585"/>
        <item x="1864"/>
        <item x="1195"/>
        <item x="619"/>
        <item x="7874"/>
        <item x="8143"/>
        <item x="3771"/>
        <item x="327"/>
        <item x="6656"/>
        <item x="7315"/>
        <item x="8113"/>
        <item x="3924"/>
        <item x="4697"/>
        <item x="1016"/>
        <item x="7294"/>
        <item x="5739"/>
        <item x="8079"/>
        <item x="4330"/>
        <item x="5905"/>
        <item x="2971"/>
        <item x="249"/>
        <item x="6867"/>
        <item x="374"/>
        <item x="6296"/>
        <item x="6136"/>
        <item x="7528"/>
        <item x="1331"/>
        <item x="6807"/>
        <item x="481"/>
        <item x="5940"/>
        <item x="666"/>
        <item x="6068"/>
        <item x="2168"/>
        <item x="1330"/>
        <item x="1669"/>
        <item x="7289"/>
        <item x="1307"/>
        <item x="306"/>
        <item x="562"/>
        <item x="3742"/>
        <item x="6766"/>
        <item x="7618"/>
        <item x="4334"/>
        <item x="4864"/>
        <item x="3005"/>
        <item x="2838"/>
        <item x="6462"/>
        <item x="1584"/>
        <item x="7188"/>
        <item x="5550"/>
        <item x="3662"/>
        <item x="4401"/>
        <item x="5088"/>
        <item x="3146"/>
        <item x="5441"/>
        <item x="807"/>
        <item x="4564"/>
        <item x="6978"/>
        <item x="5215"/>
        <item x="1207"/>
        <item x="1596"/>
        <item x="5872"/>
        <item x="5998"/>
        <item x="2696"/>
        <item x="1507"/>
        <item x="4657"/>
        <item x="1551"/>
        <item x="4107"/>
        <item x="3618"/>
        <item x="2768"/>
        <item x="822"/>
        <item x="4596"/>
        <item x="3643"/>
        <item x="2868"/>
        <item x="6728"/>
        <item x="735"/>
        <item x="4485"/>
        <item x="6907"/>
        <item x="1142"/>
        <item x="7683"/>
        <item x="8036"/>
        <item x="6085"/>
        <item x="6529"/>
        <item x="6409"/>
        <item x="2011"/>
        <item x="5632"/>
        <item x="237"/>
        <item x="2342"/>
        <item x="1884"/>
        <item x="6505"/>
        <item x="885"/>
        <item x="5671"/>
        <item x="1034"/>
        <item x="101"/>
        <item x="2197"/>
        <item x="4387"/>
        <item x="5630"/>
        <item x="3900"/>
        <item x="4108"/>
        <item x="1963"/>
        <item x="7721"/>
        <item x="4240"/>
        <item x="3093"/>
        <item x="657"/>
        <item x="2839"/>
        <item x="3622"/>
        <item x="706"/>
        <item x="7200"/>
        <item x="2897"/>
        <item x="2453"/>
        <item x="726"/>
        <item x="4966"/>
        <item x="1569"/>
        <item x="6125"/>
        <item x="3704"/>
        <item x="6782"/>
        <item x="6092"/>
        <item x="7102"/>
        <item x="4076"/>
        <item x="7711"/>
        <item x="2178"/>
        <item x="276"/>
        <item x="4378"/>
        <item x="2335"/>
        <item x="7028"/>
        <item x="3238"/>
        <item x="3827"/>
        <item x="6935"/>
        <item x="4989"/>
        <item x="993"/>
        <item x="841"/>
        <item x="1912"/>
        <item x="362"/>
        <item x="7665"/>
        <item x="3537"/>
        <item x="7280"/>
        <item x="313"/>
        <item x="7238"/>
        <item x="3941"/>
        <item x="1706"/>
        <item x="4163"/>
        <item x="6051"/>
        <item x="7996"/>
        <item x="7143"/>
        <item x="3546"/>
        <item x="4858"/>
        <item x="6079"/>
        <item x="2061"/>
        <item x="4503"/>
        <item x="1984"/>
        <item x="4463"/>
        <item x="5340"/>
        <item x="5329"/>
        <item x="4653"/>
        <item x="7849"/>
        <item x="5678"/>
        <item x="5540"/>
        <item x="7524"/>
        <item x="7475"/>
        <item x="1056"/>
        <item x="1758"/>
        <item x="5981"/>
        <item x="7174"/>
        <item x="7433"/>
        <item x="2566"/>
        <item x="1956"/>
        <item x="7918"/>
        <item x="1725"/>
        <item x="5947"/>
        <item x="1555"/>
        <item x="3794"/>
        <item x="7142"/>
        <item x="1836"/>
        <item x="5974"/>
        <item x="4104"/>
        <item x="7240"/>
        <item x="1259"/>
        <item x="1287"/>
        <item x="3731"/>
        <item x="333"/>
        <item x="2576"/>
        <item x="7236"/>
        <item x="4568"/>
        <item x="1885"/>
        <item x="2499"/>
        <item x="4450"/>
        <item x="7564"/>
        <item x="1650"/>
        <item x="1198"/>
        <item x="6622"/>
        <item x="2807"/>
        <item x="4049"/>
        <item x="5375"/>
        <item x="6756"/>
        <item x="4912"/>
        <item x="5471"/>
        <item x="1543"/>
        <item x="677"/>
        <item x="2199"/>
        <item x="2530"/>
        <item x="4004"/>
        <item x="395"/>
        <item x="936"/>
        <item x="7751"/>
        <item x="6146"/>
        <item x="7078"/>
        <item x="2617"/>
        <item x="3003"/>
        <item x="1634"/>
        <item x="3376"/>
        <item x="75"/>
        <item x="5229"/>
        <item x="345"/>
        <item x="461"/>
        <item x="4252"/>
        <item x="28"/>
        <item x="7037"/>
        <item x="6485"/>
        <item x="5469"/>
        <item x="4204"/>
        <item x="312"/>
        <item x="2260"/>
        <item x="4435"/>
        <item x="7673"/>
        <item x="1685"/>
        <item x="1429"/>
        <item x="7021"/>
        <item x="3680"/>
        <item x="6358"/>
        <item x="4537"/>
        <item x="3403"/>
        <item x="4529"/>
        <item x="684"/>
        <item x="4525"/>
        <item x="4105"/>
        <item x="6996"/>
        <item x="5135"/>
        <item x="4704"/>
        <item x="5715"/>
        <item x="3040"/>
        <item x="256"/>
        <item x="6363"/>
        <item x="4295"/>
        <item x="4267"/>
        <item x="2360"/>
        <item x="4928"/>
        <item x="5830"/>
        <item x="1704"/>
        <item x="4854"/>
        <item x="950"/>
        <item x="3781"/>
        <item x="6768"/>
        <item x="2248"/>
        <item x="3811"/>
        <item x="6922"/>
        <item x="7727"/>
        <item x="2988"/>
        <item x="3887"/>
        <item x="5482"/>
        <item x="6806"/>
        <item x="2769"/>
        <item x="7976"/>
        <item x="1396"/>
        <item x="4232"/>
        <item x="6752"/>
        <item x="4241"/>
        <item x="2794"/>
        <item x="5431"/>
        <item x="7556"/>
        <item x="2362"/>
        <item x="4056"/>
        <item x="5808"/>
        <item x="6825"/>
        <item x="5813"/>
        <item x="2553"/>
        <item x="3471"/>
        <item x="4556"/>
        <item x="804"/>
        <item x="2891"/>
        <item x="55"/>
        <item x="6890"/>
        <item x="4816"/>
        <item x="767"/>
        <item x="7380"/>
        <item x="1861"/>
        <item x="7707"/>
        <item x="2219"/>
        <item x="6632"/>
        <item x="177"/>
        <item x="2662"/>
        <item x="463"/>
        <item x="2353"/>
        <item x="6698"/>
        <item x="1752"/>
        <item x="7389"/>
        <item x="6928"/>
        <item x="7514"/>
        <item x="8070"/>
        <item x="2425"/>
        <item x="3493"/>
        <item x="7277"/>
        <item x="7199"/>
        <item x="895"/>
        <item x="3037"/>
        <item x="7520"/>
        <item x="7057"/>
        <item x="3881"/>
        <item x="1982"/>
        <item x="4535"/>
        <item x="6909"/>
        <item x="8149"/>
        <item x="1146"/>
        <item x="4759"/>
        <item x="4476"/>
        <item x="2211"/>
        <item x="646"/>
        <item x="4"/>
        <item x="4120"/>
        <item x="6510"/>
        <item x="4011"/>
        <item x="6408"/>
        <item x="1241"/>
        <item x="2207"/>
        <item x="3429"/>
        <item x="3558"/>
        <item x="2116"/>
        <item x="7386"/>
        <item x="736"/>
        <item x="1380"/>
        <item x="5272"/>
        <item x="105"/>
        <item x="1021"/>
        <item x="7962"/>
        <item x="414"/>
        <item x="4368"/>
        <item x="1112"/>
        <item x="1873"/>
        <item x="4263"/>
        <item x="6695"/>
        <item x="98"/>
        <item x="5444"/>
        <item x="4271"/>
        <item x="6049"/>
        <item x="5763"/>
        <item x="291"/>
        <item x="4963"/>
        <item x="1278"/>
        <item x="5611"/>
        <item x="3692"/>
        <item x="1619"/>
        <item x="573"/>
        <item x="6215"/>
        <item x="2634"/>
        <item x="3747"/>
        <item x="5497"/>
        <item x="2674"/>
        <item x="5781"/>
        <item x="5993"/>
        <item x="1548"/>
        <item x="474"/>
        <item x="3388"/>
        <item x="7829"/>
        <item x="758"/>
        <item x="6488"/>
        <item x="5156"/>
        <item x="3635"/>
        <item x="732"/>
        <item x="4531"/>
        <item x="5588"/>
        <item x="659"/>
        <item x="1711"/>
        <item x="7048"/>
        <item x="7872"/>
        <item x="5858"/>
        <item x="4746"/>
        <item x="2610"/>
        <item x="6798"/>
        <item x="821"/>
        <item x="5103"/>
        <item x="465"/>
        <item x="5151"/>
        <item x="2304"/>
        <item x="2986"/>
        <item x="3776"/>
        <item x="6388"/>
        <item x="3278"/>
        <item x="7463"/>
        <item x="5305"/>
        <item x="4636"/>
        <item x="1285"/>
        <item x="6906"/>
        <item x="1803"/>
        <item x="5797"/>
        <item x="4446"/>
        <item x="2952"/>
        <item x="5520"/>
        <item x="7101"/>
        <item x="6839"/>
        <item x="4154"/>
        <item x="3167"/>
        <item x="3793"/>
        <item x="3347"/>
        <item x="7749"/>
        <item x="4686"/>
        <item x="5563"/>
        <item x="5783"/>
        <item x="6370"/>
        <item x="3407"/>
        <item x="5052"/>
        <item x="2778"/>
        <item x="5194"/>
        <item x="7467"/>
        <item x="6032"/>
        <item x="2511"/>
        <item x="33"/>
        <item x="141"/>
        <item x="4565"/>
        <item x="4894"/>
        <item x="41"/>
        <item x="2804"/>
        <item x="4607"/>
        <item x="2372"/>
        <item x="656"/>
        <item x="7461"/>
        <item x="6716"/>
        <item x="5343"/>
        <item x="7604"/>
        <item x="1784"/>
        <item x="1564"/>
        <item x="1322"/>
        <item x="4872"/>
        <item x="7435"/>
        <item x="939"/>
        <item x="2602"/>
        <item x="6420"/>
        <item x="1532"/>
        <item x="511"/>
        <item x="2544"/>
        <item x="518"/>
        <item x="7502"/>
        <item x="2001"/>
        <item x="183"/>
        <item x="1359"/>
        <item x="570"/>
        <item x="1945"/>
        <item x="172"/>
        <item x="66"/>
        <item x="5374"/>
        <item x="3875"/>
        <item x="7093"/>
        <item x="3396"/>
        <item x="1589"/>
        <item x="3436"/>
        <item x="4766"/>
        <item x="7173"/>
        <item x="2148"/>
        <item x="7746"/>
        <item x="7982"/>
        <item x="1578"/>
        <item x="4667"/>
        <item x="5304"/>
        <item x="4522"/>
        <item x="319"/>
        <item x="3353"/>
        <item x="537"/>
        <item x="7551"/>
        <item x="218"/>
        <item x="6335"/>
        <item x="1073"/>
        <item x="5388"/>
        <item x="3507"/>
        <item x="4670"/>
        <item x="8014"/>
        <item x="5711"/>
        <item x="2656"/>
        <item x="2120"/>
        <item x="1306"/>
        <item x="6360"/>
        <item x="3335"/>
        <item x="1145"/>
        <item x="3365"/>
        <item x="3650"/>
        <item x="578"/>
        <item x="1696"/>
        <item x="6610"/>
        <item x="3098"/>
        <item x="7857"/>
        <item x="7512"/>
        <item x="808"/>
        <item x="1182"/>
        <item x="1063"/>
        <item x="7881"/>
        <item x="4773"/>
        <item x="7729"/>
        <item x="4611"/>
        <item x="7484"/>
        <item x="801"/>
        <item x="4203"/>
        <item x="1208"/>
        <item x="1460"/>
        <item x="1220"/>
        <item x="4779"/>
        <item x="7932"/>
        <item x="7058"/>
        <item x="6520"/>
        <item x="5551"/>
        <item x="4544"/>
        <item x="760"/>
        <item x="2645"/>
        <item x="3996"/>
        <item x="3623"/>
        <item x="2142"/>
        <item x="3551"/>
        <item x="2460"/>
        <item x="1382"/>
        <item x="4253"/>
        <item x="7529"/>
        <item x="5299"/>
        <item x="2429"/>
        <item x="7765"/>
        <item x="5889"/>
        <item x="2494"/>
        <item x="6385"/>
        <item x="972"/>
        <item x="2738"/>
        <item x="7146"/>
        <item x="2847"/>
        <item x="1444"/>
        <item x="5999"/>
        <item x="3629"/>
        <item x="7998"/>
        <item x="1374"/>
        <item x="6427"/>
        <item x="6112"/>
        <item x="3256"/>
        <item x="6396"/>
        <item x="293"/>
        <item x="7703"/>
        <item x="2000"/>
        <item x="5941"/>
        <item x="5542"/>
        <item x="5587"/>
        <item x="724"/>
        <item x="6628"/>
        <item x="7261"/>
        <item x="121"/>
        <item x="3355"/>
        <item x="2404"/>
        <item x="5786"/>
        <item x="3472"/>
        <item x="5062"/>
        <item x="2702"/>
        <item x="5958"/>
        <item x="6646"/>
        <item x="2867"/>
        <item x="1638"/>
        <item x="4900"/>
        <item x="6495"/>
        <item x="3379"/>
        <item x="6324"/>
        <item x="1818"/>
        <item x="6511"/>
        <item x="2413"/>
        <item x="2318"/>
        <item x="1958"/>
        <item x="7358"/>
        <item x="193"/>
        <item x="2855"/>
        <item x="7831"/>
        <item x="4714"/>
        <item x="5216"/>
        <item x="3562"/>
        <item x="2213"/>
        <item x="7836"/>
        <item x="5445"/>
        <item x="2185"/>
        <item x="2754"/>
        <item x="5106"/>
        <item x="1181"/>
        <item x="3700"/>
        <item x="6117"/>
        <item x="8151"/>
        <item x="5175"/>
        <item x="5824"/>
        <item x="5646"/>
        <item x="3790"/>
        <item x="460"/>
        <item x="6665"/>
        <item x="6108"/>
        <item x="5336"/>
        <item x="6466"/>
        <item x="7007"/>
        <item x="6887"/>
        <item x="4548"/>
        <item x="184"/>
        <item x="1737"/>
        <item x="4883"/>
        <item x="3916"/>
        <item x="6937"/>
        <item x="3197"/>
        <item x="7924"/>
        <item x="4342"/>
        <item x="4647"/>
        <item x="2396"/>
        <item x="2165"/>
        <item x="5280"/>
        <item x="6022"/>
        <item x="875"/>
        <item x="5927"/>
        <item x="7832"/>
        <item x="947"/>
        <item x="2770"/>
        <item x="4309"/>
        <item x="6897"/>
        <item x="4917"/>
        <item x="6210"/>
        <item x="5222"/>
        <item x="2484"/>
        <item x="4683"/>
        <item x="5026"/>
        <item x="1205"/>
        <item x="2568"/>
        <item x="1692"/>
        <item x="1535"/>
        <item x="8066"/>
        <item x="2801"/>
        <item x="4143"/>
        <item x="1002"/>
        <item x="2021"/>
        <item x="3230"/>
        <item x="1729"/>
        <item x="1412"/>
        <item x="367"/>
        <item x="4029"/>
        <item x="4939"/>
        <item x="6536"/>
        <item x="4502"/>
        <item x="7055"/>
        <item x="5986"/>
        <item x="5617"/>
        <item x="2221"/>
        <item x="4695"/>
        <item x="4583"/>
        <item x="6411"/>
        <item x="5556"/>
        <item x="3383"/>
        <item x="2101"/>
        <item x="2302"/>
        <item x="6399"/>
        <item x="3195"/>
        <item x="4270"/>
        <item x="451"/>
        <item x="1487"/>
        <item x="4220"/>
        <item x="6872"/>
        <item x="1286"/>
        <item x="4777"/>
        <item x="3147"/>
        <item x="3912"/>
        <item x="8025"/>
        <item x="6707"/>
        <item x="5300"/>
        <item x="5984"/>
        <item x="8035"/>
        <item x="390"/>
        <item x="1223"/>
        <item x="5972"/>
        <item x="4260"/>
        <item x="2058"/>
        <item x="2716"/>
        <item x="5099"/>
        <item x="6733"/>
        <item x="3825"/>
        <item x="595"/>
        <item x="5015"/>
        <item x="258"/>
        <item x="126"/>
        <item x="4426"/>
        <item x="3515"/>
        <item x="5684"/>
        <item x="2753"/>
        <item x="1606"/>
        <item x="1443"/>
        <item x="2311"/>
        <item x="434"/>
        <item x="4748"/>
        <item x="7903"/>
        <item x="2779"/>
        <item x="5337"/>
        <item x="4755"/>
        <item x="2515"/>
        <item x="4626"/>
        <item x="6828"/>
        <item x="5856"/>
        <item x="7283"/>
        <item x="4371"/>
        <item x="8013"/>
        <item x="3543"/>
        <item x="38"/>
        <item x="6793"/>
        <item x="1172"/>
        <item x="1975"/>
        <item x="5360"/>
        <item x="4344"/>
        <item x="3821"/>
        <item x="7080"/>
        <item x="381"/>
        <item x="2201"/>
        <item x="3492"/>
        <item x="2803"/>
        <item x="23"/>
        <item x="7588"/>
        <item x="3997"/>
        <item x="4282"/>
        <item x="1394"/>
        <item x="6648"/>
        <item x="6193"/>
        <item x="6602"/>
        <item x="5590"/>
        <item x="1931"/>
        <item x="2604"/>
        <item x="5260"/>
        <item x="2479"/>
        <item x="2081"/>
        <item x="7517"/>
        <item x="7138"/>
        <item x="4274"/>
        <item x="2038"/>
        <item x="3337"/>
        <item x="2686"/>
        <item x="6557"/>
        <item x="1822"/>
        <item x="7493"/>
        <item x="1574"/>
        <item x="4623"/>
        <item x="2415"/>
        <item x="3684"/>
        <item x="7984"/>
        <item x="8029"/>
        <item x="4656"/>
        <item x="7189"/>
        <item x="4103"/>
        <item x="2066"/>
        <item x="5500"/>
        <item x="7939"/>
        <item x="1929"/>
        <item x="1325"/>
        <item x="5658"/>
        <item x="2468"/>
        <item x="1622"/>
        <item x="2537"/>
        <item x="388"/>
        <item x="3002"/>
        <item x="6104"/>
        <item x="6625"/>
        <item x="5113"/>
        <item x="7780"/>
        <item x="6453"/>
        <item x="6423"/>
        <item x="3225"/>
        <item x="7226"/>
        <item x="2916"/>
        <item x="5523"/>
        <item x="2299"/>
        <item x="1119"/>
        <item x="6440"/>
        <item x="5120"/>
        <item x="4567"/>
        <item x="5273"/>
        <item x="1756"/>
        <item x="812"/>
        <item x="4291"/>
        <item x="202"/>
        <item x="2153"/>
        <item x="6882"/>
        <item x="2026"/>
        <item x="4518"/>
        <item x="5226"/>
        <item x="3067"/>
        <item x="1400"/>
        <item x="4178"/>
        <item x="5888"/>
        <item x="6042"/>
        <item x="5583"/>
        <item x="4534"/>
        <item x="4114"/>
        <item x="520"/>
        <item x="6696"/>
        <item x="240"/>
        <item x="7365"/>
        <item x="3654"/>
        <item x="686"/>
        <item x="2138"/>
        <item x="2130"/>
        <item x="4431"/>
        <item x="6666"/>
        <item x="5316"/>
        <item x="8046"/>
        <item x="6618"/>
        <item x="4712"/>
        <item x="6443"/>
        <item x="6402"/>
        <item x="5751"/>
        <item x="6540"/>
        <item x="7535"/>
        <item x="6519"/>
        <item x="6124"/>
        <item x="2230"/>
        <item x="2305"/>
        <item x="653"/>
        <item x="744"/>
        <item x="69"/>
        <item x="7112"/>
        <item x="5827"/>
        <item x="6758"/>
        <item x="3620"/>
        <item x="7449"/>
        <item x="5907"/>
        <item x="5475"/>
        <item x="7073"/>
        <item x="3182"/>
        <item x="4688"/>
        <item x="4825"/>
        <item x="7384"/>
        <item x="6122"/>
        <item x="941"/>
        <item x="4895"/>
        <item x="343"/>
        <item x="3630"/>
        <item x="3322"/>
        <item x="647"/>
        <item x="1283"/>
        <item x="6228"/>
        <item x="7833"/>
        <item x="3078"/>
        <item x="2147"/>
        <item x="5545"/>
        <item x="185"/>
        <item x="5492"/>
        <item x="3414"/>
        <item x="4974"/>
        <item x="4638"/>
        <item x="6365"/>
        <item x="5616"/>
        <item x="1296"/>
        <item x="3475"/>
        <item x="222"/>
        <item x="6398"/>
        <item x="6082"/>
        <item x="500"/>
        <item x="5510"/>
        <item x="1295"/>
        <item x="3719"/>
        <item x="3913"/>
        <item x="5738"/>
        <item x="6143"/>
        <item x="3456"/>
        <item x="3185"/>
        <item x="4328"/>
        <item x="2034"/>
        <item x="8127"/>
        <item x="4003"/>
        <item x="6863"/>
        <item x="1536"/>
        <item x="2516"/>
        <item x="5852"/>
        <item x="1401"/>
        <item x="6606"/>
        <item x="5683"/>
        <item x="335"/>
        <item x="5688"/>
        <item x="2286"/>
        <item x="5046"/>
        <item x="4788"/>
        <item x="561"/>
        <item x="4853"/>
        <item x="5985"/>
        <item x="5202"/>
        <item x="6254"/>
        <item x="4768"/>
        <item x="358"/>
        <item x="2961"/>
        <item x="3070"/>
        <item x="5663"/>
        <item x="7956"/>
        <item x="7332"/>
        <item x="6075"/>
        <item x="7426"/>
        <item x="5729"/>
        <item x="2764"/>
        <item x="7803"/>
        <item x="4225"/>
        <item x="3409"/>
        <item x="1299"/>
        <item x="5689"/>
        <item x="3385"/>
        <item x="618"/>
        <item x="7511"/>
        <item x="2535"/>
        <item x="1230"/>
        <item x="2865"/>
        <item x="4237"/>
        <item x="5959"/>
        <item x="6097"/>
        <item x="2531"/>
        <item x="6080"/>
        <item x="5643"/>
        <item x="7108"/>
        <item x="6432"/>
        <item x="5048"/>
        <item x="2640"/>
        <item x="7416"/>
        <item x="2980"/>
        <item x="4493"/>
        <item x="3711"/>
        <item x="3545"/>
        <item x="2258"/>
        <item x="6259"/>
        <item x="5041"/>
        <item x="5281"/>
        <item x="1837"/>
        <item x="2136"/>
        <item x="4195"/>
        <item x="3425"/>
        <item x="7778"/>
        <item x="3779"/>
        <item x="2663"/>
        <item x="1316"/>
        <item x="6081"/>
        <item x="3336"/>
        <item x="7509"/>
        <item x="5354"/>
        <item x="5308"/>
        <item x="626"/>
        <item x="3458"/>
        <item x="734"/>
        <item x="7704"/>
        <item x="6818"/>
        <item x="539"/>
        <item x="5043"/>
        <item x="6299"/>
        <item x="1798"/>
        <item x="5995"/>
        <item x="4789"/>
        <item x="220"/>
        <item x="3984"/>
        <item x="3786"/>
        <item x="224"/>
        <item x="5295"/>
        <item x="2745"/>
        <item x="6562"/>
        <item x="4134"/>
        <item x="5849"/>
        <item x="7537"/>
        <item x="5512"/>
        <item x="6374"/>
        <item x="3116"/>
        <item x="5232"/>
        <item x="6549"/>
        <item x="4861"/>
        <item x="430"/>
        <item x="4348"/>
        <item x="5949"/>
        <item x="3668"/>
        <item x="5132"/>
        <item x="5073"/>
        <item x="6845"/>
        <item x="1168"/>
        <item x="8076"/>
        <item x="1011"/>
        <item x="4319"/>
        <item x="1553"/>
        <item x="3517"/>
        <item x="6546"/>
        <item x="3813"/>
        <item x="5451"/>
        <item x="905"/>
        <item x="5828"/>
        <item x="3968"/>
        <item x="3921"/>
        <item x="3557"/>
        <item x="1886"/>
        <item x="7906"/>
        <item x="521"/>
        <item x="2170"/>
        <item x="792"/>
        <item x="6161"/>
        <item x="2968"/>
        <item x="7580"/>
        <item x="1467"/>
        <item x="2117"/>
        <item x="2735"/>
        <item x="2579"/>
        <item x="1874"/>
        <item x="4001"/>
        <item x="3207"/>
        <item x="5529"/>
        <item x="4947"/>
        <item x="2564"/>
        <item x="1662"/>
        <item x="6981"/>
        <item x="4186"/>
        <item x="353"/>
        <item x="2918"/>
        <item x="4666"/>
        <item x="2134"/>
        <item x="7858"/>
        <item x="4149"/>
        <item x="3959"/>
        <item x="440"/>
        <item x="4067"/>
        <item x="5944"/>
        <item x="1644"/>
        <item x="2704"/>
        <item x="189"/>
        <item x="1624"/>
        <item x="3187"/>
        <item x="5053"/>
        <item x="7133"/>
        <item x="4814"/>
        <item x="3758"/>
        <item x="4467"/>
        <item x="7866"/>
        <item x="5255"/>
        <item x="5661"/>
        <item x="7193"/>
        <item x="2877"/>
        <item x="5404"/>
        <item x="4601"/>
        <item x="452"/>
        <item x="7305"/>
        <item x="221"/>
        <item x="4119"/>
        <item x="5693"/>
        <item x="6158"/>
        <item x="6393"/>
        <item x="989"/>
        <item x="4219"/>
        <item x="6129"/>
        <item x="3052"/>
        <item x="6869"/>
        <item x="5564"/>
        <item x="7706"/>
        <item x="4571"/>
        <item x="6749"/>
        <item x="6305"/>
        <item x="4096"/>
        <item x="7480"/>
        <item x="5182"/>
        <item x="2301"/>
        <item x="820"/>
        <item x="5948"/>
        <item x="1483"/>
        <item x="1156"/>
        <item x="2075"/>
        <item x="164"/>
        <item x="7110"/>
        <item x="2590"/>
        <item x="7600"/>
        <item x="6971"/>
        <item x="4685"/>
        <item x="5633"/>
        <item x="5330"/>
        <item x="5137"/>
        <item x="6559"/>
        <item x="3699"/>
        <item x="689"/>
        <item x="1464"/>
        <item x="639"/>
        <item x="3132"/>
        <item x="7779"/>
        <item x="2607"/>
        <item x="3835"/>
        <item x="5069"/>
        <item x="1672"/>
        <item x="5744"/>
        <item x="2314"/>
        <item x="700"/>
        <item x="762"/>
        <item x="6046"/>
        <item x="6517"/>
        <item x="2391"/>
        <item x="165"/>
        <item x="5879"/>
        <item x="4654"/>
        <item x="6781"/>
        <item x="4475"/>
        <item x="3443"/>
        <item x="4523"/>
        <item x="1104"/>
        <item x="6542"/>
        <item x="658"/>
        <item x="3764"/>
        <item x="4756"/>
        <item x="7316"/>
        <item x="4100"/>
        <item x="7510"/>
        <item x="5582"/>
        <item x="1448"/>
        <item x="2575"/>
        <item x="3532"/>
        <item x="786"/>
        <item x="2489"/>
        <item x="3188"/>
        <item x="711"/>
        <item x="3311"/>
        <item x="7424"/>
        <item x="4624"/>
        <item x="5913"/>
        <item x="4390"/>
        <item x="7969"/>
        <item x="2570"/>
        <item x="6797"/>
        <item x="5622"/>
        <item x="232"/>
        <item x="6611"/>
        <item x="5490"/>
        <item x="1302"/>
        <item x="6037"/>
        <item x="5928"/>
        <item x="18"/>
        <item x="4153"/>
        <item x="7732"/>
        <item x="6078"/>
        <item x="599"/>
        <item x="4690"/>
        <item x="443"/>
        <item x="3761"/>
        <item x="6231"/>
        <item x="1176"/>
        <item x="5068"/>
        <item x="6200"/>
        <item x="116"/>
        <item x="2673"/>
        <item x="2467"/>
        <item x="3696"/>
        <item x="3504"/>
        <item x="5627"/>
        <item x="1139"/>
        <item x="922"/>
        <item x="5021"/>
        <item x="4976"/>
        <item x="680"/>
        <item x="5476"/>
        <item x="6401"/>
        <item x="4481"/>
        <item x="4223"/>
        <item x="3054"/>
        <item x="7806"/>
        <item x="1381"/>
        <item x="5521"/>
        <item x="6761"/>
        <item x="3109"/>
        <item x="3194"/>
        <item x="1091"/>
        <item x="4453"/>
        <item x="2628"/>
        <item x="3063"/>
        <item x="5857"/>
        <item x="1431"/>
        <item x="404"/>
        <item x="3876"/>
        <item x="429"/>
        <item x="773"/>
        <item x="1358"/>
        <item x="604"/>
        <item x="7568"/>
        <item x="8084"/>
        <item x="2029"/>
        <item x="1086"/>
        <item x="6373"/>
        <item x="926"/>
        <item x="4547"/>
        <item x="1519"/>
        <item x="4770"/>
        <item x="1576"/>
        <item x="1190"/>
        <item x="1594"/>
        <item x="1291"/>
        <item x="275"/>
        <item x="7533"/>
        <item x="2932"/>
        <item x="2448"/>
        <item x="2192"/>
        <item x="3729"/>
        <item x="5790"/>
        <item x="2528"/>
        <item x="946"/>
        <item x="228"/>
        <item x="1222"/>
        <item x="4610"/>
        <item x="1699"/>
        <item x="2374"/>
        <item x="4340"/>
        <item x="3284"/>
        <item x="442"/>
        <item x="2501"/>
        <item x="3979"/>
        <item x="444"/>
        <item x="1730"/>
        <item x="887"/>
        <item x="3487"/>
        <item x="7421"/>
        <item x="1890"/>
        <item x="5311"/>
        <item x="5191"/>
        <item x="2675"/>
        <item x="5289"/>
        <item x="1353"/>
        <item x="4705"/>
        <item x="3617"/>
        <item x="7456"/>
        <item x="7318"/>
        <item x="5077"/>
        <item x="1334"/>
        <item x="1765"/>
        <item x="5449"/>
        <item x="2198"/>
        <item x="378"/>
        <item x="5818"/>
        <item x="7220"/>
        <item x="2057"/>
        <item x="7834"/>
        <item x="497"/>
        <item x="6128"/>
        <item x="888"/>
        <item x="1595"/>
        <item x="2752"/>
        <item x="7501"/>
        <item x="906"/>
        <item x="7253"/>
        <item x="12"/>
        <item x="6250"/>
        <item x="699"/>
        <item x="512"/>
        <item x="7182"/>
        <item x="3066"/>
        <item x="1588"/>
        <item x="4188"/>
        <item x="1985"/>
        <item x="5122"/>
        <item x="3023"/>
        <item x="5904"/>
        <item x="6429"/>
        <item x="1360"/>
        <item x="4806"/>
        <item x="3975"/>
        <item x="5572"/>
        <item x="3202"/>
        <item x="4652"/>
        <item x="4920"/>
        <item x="2364"/>
        <item x="1761"/>
        <item x="2966"/>
        <item x="4087"/>
        <item x="4217"/>
        <item x="6777"/>
        <item x="7194"/>
        <item x="1070"/>
        <item x="7453"/>
        <item x="2420"/>
        <item x="3822"/>
        <item x="2249"/>
        <item x="6372"/>
        <item x="7419"/>
        <item x="6058"/>
        <item x="866"/>
        <item x="5453"/>
        <item x="2202"/>
        <item x="468"/>
        <item x="2487"/>
        <item x="3826"/>
        <item x="5613"/>
        <item x="7532"/>
        <item x="7282"/>
        <item x="3155"/>
        <item x="876"/>
        <item x="4508"/>
        <item x="7081"/>
        <item x="6342"/>
        <item x="2630"/>
        <item x="1187"/>
        <item x="2780"/>
        <item x="6074"/>
        <item x="5454"/>
        <item x="7526"/>
        <item x="2856"/>
        <item x="579"/>
        <item x="4726"/>
        <item x="2444"/>
        <item x="7513"/>
        <item x="546"/>
        <item x="7613"/>
        <item x="4762"/>
        <item x="4882"/>
        <item x="6864"/>
        <item x="1566"/>
        <item x="401"/>
        <item x="6521"/>
        <item x="2480"/>
        <item x="2048"/>
        <item x="5376"/>
        <item x="5867"/>
        <item x="1503"/>
        <item x="2725"/>
        <item x="5919"/>
        <item x="2139"/>
        <item x="2827"/>
        <item x="72"/>
        <item x="2976"/>
        <item x="4458"/>
        <item x="5778"/>
        <item x="4708"/>
        <item x="1749"/>
        <item x="8121"/>
        <item x="6900"/>
        <item x="6289"/>
        <item x="1797"/>
        <item x="3817"/>
        <item x="422"/>
        <item x="456"/>
        <item x="5773"/>
        <item x="4374"/>
        <item x="6487"/>
        <item x="405"/>
        <item x="2522"/>
        <item x="1489"/>
        <item x="7498"/>
        <item x="754"/>
        <item x="918"/>
        <item x="7398"/>
        <item x="3285"/>
        <item x="2997"/>
        <item x="959"/>
        <item x="7977"/>
        <item x="2446"/>
        <item x="2266"/>
        <item x="4890"/>
        <item x="3181"/>
        <item x="3847"/>
        <item x="5606"/>
        <item x="1165"/>
        <item x="5685"/>
        <item x="5455"/>
        <item x="7387"/>
        <item x="1169"/>
        <item x="1615"/>
        <item x="2525"/>
        <item x="4543"/>
        <item x="4404"/>
        <item x="4840"/>
        <item x="5681"/>
        <item x="7521"/>
        <item x="1657"/>
        <item x="3038"/>
        <item x="994"/>
        <item x="4350"/>
        <item x="2886"/>
        <item x="243"/>
        <item x="5493"/>
        <item x="3865"/>
        <item x="948"/>
        <item x="417"/>
        <item x="3583"/>
        <item x="476"/>
        <item x="7639"/>
        <item x="4326"/>
        <item x="550"/>
        <item x="4933"/>
        <item x="7061"/>
        <item x="714"/>
        <item x="3357"/>
        <item x="987"/>
        <item x="2653"/>
        <item x="2651"/>
        <item x="7203"/>
        <item x="4787"/>
        <item x="2337"/>
        <item x="4911"/>
        <item x="283"/>
        <item x="182"/>
        <item x="3339"/>
        <item x="7791"/>
        <item x="2599"/>
        <item x="3366"/>
        <item x="549"/>
        <item x="2743"/>
        <item x="7010"/>
        <item x="1610"/>
        <item x="2840"/>
        <item x="8033"/>
        <item x="226"/>
        <item x="2312"/>
        <item x="1801"/>
        <item x="2773"/>
        <item x="494"/>
        <item x="6713"/>
        <item x="5209"/>
        <item x="2703"/>
        <item x="5430"/>
        <item x="2393"/>
        <item x="4926"/>
        <item x="5382"/>
        <item x="7292"/>
        <item x="3945"/>
        <item x="310"/>
        <item x="3438"/>
        <item x="2766"/>
        <item x="5931"/>
        <item x="3032"/>
        <item x="5477"/>
        <item x="6253"/>
        <item x="5253"/>
        <item x="4024"/>
        <item x="5234"/>
        <item x="5789"/>
        <item x="6614"/>
        <item x="3135"/>
        <item x="2635"/>
        <item x="261"/>
        <item x="2436"/>
        <item x="5844"/>
        <item x="8107"/>
        <item x="6132"/>
        <item x="7262"/>
        <item x="1339"/>
        <item x="654"/>
        <item x="2934"/>
        <item x="6412"/>
        <item x="8001"/>
        <item x="3899"/>
        <item x="8061"/>
        <item x="192"/>
        <item x="2756"/>
        <item x="42"/>
        <item x="93"/>
        <item x="1346"/>
        <item x="6312"/>
        <item x="3042"/>
        <item x="7947"/>
        <item x="4511"/>
        <item x="262"/>
        <item x="1856"/>
        <item x="3660"/>
        <item x="7955"/>
        <item x="1100"/>
        <item x="8150"/>
        <item x="2433"/>
        <item x="1577"/>
        <item x="2711"/>
        <item x="7427"/>
        <item x="7582"/>
        <item x="3578"/>
        <item x="2397"/>
        <item x="6126"/>
        <item x="4089"/>
        <item x="336"/>
        <item x="7623"/>
        <item x="5578"/>
        <item x="7489"/>
        <item x="2133"/>
        <item x="4757"/>
        <item x="5207"/>
        <item x="2795"/>
        <item x="5631"/>
        <item x="6024"/>
        <item x="7827"/>
        <item x="1417"/>
        <item x="2485"/>
        <item x="1284"/>
        <item x="5389"/>
        <item x="1550"/>
        <item x="19"/>
        <item x="8015"/>
        <item x="4542"/>
        <item x="6071"/>
        <item x="485"/>
        <item x="7875"/>
        <item x="4758"/>
        <item x="5869"/>
        <item x="3885"/>
        <item x="5779"/>
        <item x="5168"/>
        <item x="4880"/>
        <item x="3810"/>
        <item x="1320"/>
        <item x="2994"/>
        <item x="6858"/>
        <item x="5552"/>
        <item x="7131"/>
        <item x="1847"/>
        <item x="6262"/>
        <item x="2354"/>
        <item x="482"/>
        <item x="1233"/>
        <item x="70"/>
        <item x="31"/>
        <item x="4616"/>
        <item x="2212"/>
        <item x="749"/>
        <item x="7246"/>
        <item x="1304"/>
        <item x="2341"/>
        <item x="2417"/>
        <item x="2071"/>
        <item x="6862"/>
        <item x="698"/>
        <item x="2102"/>
        <item x="1738"/>
        <item x="6860"/>
        <item x="5673"/>
        <item x="7499"/>
        <item x="5367"/>
        <item x="1842"/>
        <item x="970"/>
        <item x="5286"/>
        <item x="7813"/>
        <item x="323"/>
        <item x="7340"/>
        <item x="5921"/>
        <item x="95"/>
        <item x="7276"/>
        <item x="4985"/>
        <item x="3852"/>
        <item x="6915"/>
        <item x="2989"/>
        <item x="3952"/>
        <item x="4622"/>
        <item x="7543"/>
        <item x="4257"/>
        <item x="1061"/>
        <item x="2443"/>
        <item x="1301"/>
        <item x="693"/>
        <item x="778"/>
        <item x="7235"/>
        <item x="370"/>
        <item x="5881"/>
        <item x="7041"/>
        <item x="903"/>
        <item x="4600"/>
        <item x="5708"/>
        <item x="655"/>
        <item x="3659"/>
        <item x="2555"/>
        <item x="5743"/>
        <item x="7640"/>
        <item x="6685"/>
        <item x="2330"/>
        <item x="519"/>
        <item x="1180"/>
        <item x="3106"/>
        <item x="3619"/>
        <item x="3015"/>
        <item x="5496"/>
        <item x="5165"/>
        <item x="5085"/>
        <item x="6301"/>
        <item x="1660"/>
        <item x="2223"/>
        <item x="4015"/>
        <item x="7257"/>
        <item x="2321"/>
        <item x="7256"/>
        <item x="8123"/>
        <item x="2946"/>
        <item x="1348"/>
        <item x="5620"/>
        <item x="7777"/>
        <item x="4057"/>
        <item x="995"/>
        <item x="1733"/>
        <item x="2047"/>
        <item x="7496"/>
        <item x="6755"/>
        <item x="636"/>
        <item x="2930"/>
        <item x="6318"/>
        <item x="1990"/>
        <item x="6926"/>
        <item x="2592"/>
        <item x="1757"/>
        <item x="3068"/>
        <item x="5822"/>
        <item x="3682"/>
        <item x="4293"/>
        <item x="4052"/>
        <item x="7876"/>
        <item x="281"/>
        <item x="896"/>
        <item x="7003"/>
        <item x="7402"/>
        <item x="8056"/>
        <item x="2084"/>
        <item x="580"/>
        <item x="7804"/>
        <item x="4298"/>
        <item x="4560"/>
        <item x="399"/>
        <item x="6501"/>
        <item x="6162"/>
        <item x="5589"/>
        <item x="2876"/>
        <item x="886"/>
        <item x="4389"/>
        <item x="6964"/>
        <item x="4037"/>
        <item x="7"/>
        <item x="1481"/>
        <item x="230"/>
        <item x="4317"/>
        <item x="516"/>
        <item x="4068"/>
        <item x="1732"/>
        <item x="4418"/>
        <item x="4385"/>
        <item x="6227"/>
        <item x="5735"/>
        <item x="5413"/>
        <item x="7856"/>
        <item x="3566"/>
        <item x="4551"/>
        <item x="1326"/>
        <item x="7090"/>
        <item x="2336"/>
        <item x="7497"/>
        <item x="5409"/>
        <item x="391"/>
        <item x="5934"/>
        <item x="971"/>
        <item x="7632"/>
        <item x="7587"/>
        <item x="6115"/>
        <item x="5265"/>
        <item x="5458"/>
        <item x="560"/>
        <item x="1265"/>
        <item x="6763"/>
        <item x="5127"/>
        <item x="1451"/>
        <item x="1281"/>
        <item x="771"/>
        <item x="8030"/>
        <item x="3130"/>
        <item x="6224"/>
        <item x="3828"/>
        <item x="5488"/>
        <item x="7992"/>
        <item x="3624"/>
        <item x="7015"/>
        <item x="2320"/>
        <item x="3111"/>
        <item x="514"/>
        <item x="1565"/>
        <item x="2860"/>
        <item x="5421"/>
        <item x="2747"/>
        <item x="7149"/>
        <item x="3886"/>
        <item x="4427"/>
        <item x="571"/>
        <item x="1408"/>
        <item x="4662"/>
        <item x="7531"/>
        <item x="1442"/>
        <item x="934"/>
        <item x="957"/>
        <item x="2191"/>
        <item x="7371"/>
        <item x="7662"/>
        <item x="3796"/>
        <item x="691"/>
        <item x="5283"/>
        <item x="3400"/>
        <item x="665"/>
        <item x="1632"/>
        <item x="2351"/>
        <item x="1673"/>
        <item x="2723"/>
        <item x="7385"/>
        <item x="6189"/>
        <item x="4171"/>
        <item x="5310"/>
        <item x="4468"/>
        <item x="3112"/>
        <item x="5268"/>
        <item x="5109"/>
        <item x="7092"/>
        <item x="566"/>
        <item x="7660"/>
        <item x="4156"/>
        <item x="7907"/>
        <item x="1225"/>
        <item x="8004"/>
        <item x="4125"/>
        <item x="4625"/>
        <item x="3497"/>
        <item x="1255"/>
        <item x="495"/>
        <item x="6061"/>
        <item x="2285"/>
        <item x="4174"/>
        <item x="104"/>
        <item x="7237"/>
        <item x="1411"/>
        <item x="8027"/>
        <item x="5964"/>
        <item x="4235"/>
        <item x="6629"/>
        <item x="2049"/>
        <item x="287"/>
        <item x="4411"/>
        <item x="4923"/>
        <item x="4436"/>
        <item x="2383"/>
        <item x="6898"/>
        <item x="8137"/>
        <item x="1335"/>
        <item x="5214"/>
        <item x="6096"/>
        <item x="3045"/>
        <item x="5339"/>
        <item x="2841"/>
        <item x="4462"/>
        <item x="5371"/>
        <item x="2107"/>
        <item x="731"/>
        <item x="7860"/>
        <item x="6050"/>
        <item x="1015"/>
        <item x="1202"/>
        <item x="955"/>
        <item x="7349"/>
        <item x="5653"/>
        <item x="1919"/>
        <item x="5704"/>
        <item x="5038"/>
        <item x="1789"/>
        <item x="1447"/>
        <item x="6376"/>
        <item x="4434"/>
        <item x="7817"/>
        <item x="872"/>
        <item x="4803"/>
        <item x="6568"/>
        <item x="7795"/>
        <item x="4837"/>
        <item x="7109"/>
        <item x="7115"/>
        <item x="4901"/>
        <item x="6302"/>
        <item x="337"/>
        <item x="6880"/>
        <item x="4197"/>
        <item x="743"/>
        <item x="4051"/>
        <item x="4246"/>
        <item x="2386"/>
        <item x="1998"/>
        <item x="73"/>
        <item x="212"/>
        <item x="5697"/>
        <item x="3232"/>
        <item x="4077"/>
        <item x="4333"/>
        <item x="1717"/>
        <item x="5460"/>
        <item x="5225"/>
        <item x="3273"/>
        <item x="4020"/>
        <item x="5432"/>
        <item x="2171"/>
        <item x="6974"/>
        <item x="1446"/>
        <item x="4693"/>
        <item x="5000"/>
        <item x="6901"/>
        <item x="788"/>
        <item x="877"/>
        <item x="5807"/>
        <item x="4598"/>
        <item x="2409"/>
        <item x="123"/>
        <item x="3754"/>
        <item x="4206"/>
        <item x="7569"/>
        <item x="6455"/>
        <item x="3214"/>
        <item x="2290"/>
        <item x="6821"/>
        <item x="1109"/>
        <item x="2636"/>
        <item x="4988"/>
        <item x="3611"/>
        <item x="8047"/>
        <item x="5434"/>
        <item x="1418"/>
        <item x="5061"/>
        <item x="1893"/>
        <item x="7561"/>
        <item x="4017"/>
        <item x="6135"/>
        <item x="6190"/>
        <item x="4456"/>
        <item x="5023"/>
        <item x="2157"/>
        <item x="1655"/>
        <item x="506"/>
        <item x="334"/>
        <item x="5290"/>
        <item x="2421"/>
        <item x="8146"/>
        <item x="1891"/>
        <item x="6175"/>
        <item x="4718"/>
        <item x="1488"/>
        <item x="755"/>
        <item x="1739"/>
        <item x="2457"/>
        <item x="2719"/>
        <item x="1862"/>
        <item x="2180"/>
        <item x="191"/>
        <item x="7710"/>
        <item x="7375"/>
        <item x="6007"/>
        <item x="3540"/>
        <item x="3397"/>
        <item x="6017"/>
        <item x="6404"/>
        <item x="6269"/>
        <item x="7713"/>
        <item x="4851"/>
        <item x="1345"/>
        <item x="7335"/>
        <item x="6327"/>
        <item x="6534"/>
        <item x="469"/>
        <item x="2975"/>
        <item x="2829"/>
        <item x="6244"/>
        <item x="3565"/>
        <item x="376"/>
        <item x="4280"/>
        <item x="241"/>
        <item x="1527"/>
        <item x="7816"/>
        <item x="6637"/>
        <item x="2797"/>
        <item x="6961"/>
        <item x="4740"/>
        <item x="7825"/>
        <item x="705"/>
        <item x="2442"/>
        <item x="3415"/>
        <item x="5580"/>
        <item x="3893"/>
        <item x="3341"/>
        <item x="34"/>
        <item x="5696"/>
        <item x="7518"/>
        <item x="7936"/>
        <item x="1148"/>
        <item x="2020"/>
        <item x="750"/>
        <item x="3918"/>
        <item x="3123"/>
        <item x="7195"/>
        <item x="4307"/>
        <item x="3004"/>
        <item x="2232"/>
        <item x="3832"/>
        <item x="7473"/>
        <item x="3358"/>
        <item x="2758"/>
        <item x="6292"/>
        <item x="6173"/>
        <item x="2796"/>
        <item x="2851"/>
        <item x="3100"/>
        <item x="999"/>
        <item x="3589"/>
        <item x="4002"/>
        <item x="5939"/>
        <item x="3170"/>
        <item x="5716"/>
        <item x="3593"/>
        <item x="4496"/>
        <item x="856"/>
        <item x="6506"/>
        <item x="797"/>
        <item x="3149"/>
        <item x="3101"/>
        <item x="6065"/>
        <item x="7422"/>
        <item x="2554"/>
        <item x="6664"/>
        <item x="3564"/>
        <item x="7393"/>
        <item x="5755"/>
        <item x="790"/>
        <item x="4978"/>
        <item x="5452"/>
        <item x="5505"/>
        <item x="3895"/>
        <item x="4138"/>
        <item x="2322"/>
        <item x="5777"/>
        <item x="1124"/>
        <item x="6652"/>
        <item x="4287"/>
        <item x="2967"/>
        <item x="1954"/>
        <item x="1545"/>
        <item x="4979"/>
        <item x="892"/>
        <item x="7716"/>
        <item x="6714"/>
        <item x="7125"/>
        <item x="6179"/>
        <item x="3775"/>
        <item x="7647"/>
        <item x="3298"/>
        <item x="3553"/>
        <item x="557"/>
        <item x="7076"/>
        <item x="7670"/>
        <item x="4516"/>
        <item x="4239"/>
        <item x="5785"/>
        <item x="7763"/>
        <item x="6678"/>
        <item x="3785"/>
        <item x="716"/>
        <item x="2519"/>
        <item x="7823"/>
        <item x="7361"/>
        <item x="3752"/>
        <item x="7446"/>
        <item x="6282"/>
        <item x="4322"/>
        <item x="3301"/>
        <item x="2167"/>
        <item x="7659"/>
        <item x="2586"/>
        <item x="1493"/>
        <item x="7938"/>
        <item x="6998"/>
        <item x="2697"/>
        <item x="3701"/>
        <item x="1981"/>
        <item x="6962"/>
        <item x="178"/>
        <item x="117"/>
        <item x="2538"/>
        <item x="6165"/>
        <item x="587"/>
        <item x="7457"/>
        <item x="7901"/>
        <item x="6598"/>
        <item x="5794"/>
        <item x="815"/>
        <item x="2007"/>
        <item x="4194"/>
        <item x="7301"/>
        <item x="5800"/>
        <item x="2559"/>
        <item x="5448"/>
        <item x="6779"/>
        <item x="1478"/>
        <item x="3808"/>
        <item x="597"/>
        <item x="830"/>
        <item x="7759"/>
        <item x="4846"/>
        <item x="3954"/>
        <item x="6444"/>
        <item x="393"/>
        <item x="5185"/>
        <item x="6490"/>
        <item x="3976"/>
        <item x="339"/>
        <item x="1661"/>
        <item x="5396"/>
        <item x="99"/>
        <item x="6428"/>
        <item x="4228"/>
        <item x="4403"/>
        <item x="5334"/>
        <item x="5581"/>
        <item x="5734"/>
        <item x="4449"/>
        <item x="4243"/>
        <item x="1245"/>
        <item x="5259"/>
        <item x="341"/>
        <item x="3478"/>
        <item x="1541"/>
        <item x="5655"/>
        <item x="3867"/>
        <item x="1035"/>
        <item x="5150"/>
        <item x="7622"/>
        <item x="6526"/>
        <item x="1212"/>
        <item x="7677"/>
        <item x="5771"/>
        <item x="5224"/>
        <item x="2143"/>
        <item x="1197"/>
        <item x="2784"/>
        <item x="4927"/>
        <item x="6711"/>
        <item x="1082"/>
        <item x="3986"/>
        <item x="1668"/>
        <item x="2620"/>
        <item x="5951"/>
        <item x="7300"/>
        <item x="4028"/>
        <item x="3503"/>
        <item x="3318"/>
        <item x="3782"/>
        <item x="7865"/>
        <item x="3327"/>
        <item x="1240"/>
        <item x="2693"/>
        <item x="7244"/>
        <item x="3401"/>
        <item x="5676"/>
        <item x="3795"/>
        <item x="3440"/>
        <item x="2122"/>
        <item x="4570"/>
        <item x="5124"/>
        <item x="6641"/>
        <item x="1618"/>
        <item x="2015"/>
        <item x="45"/>
        <item x="7744"/>
        <item x="3871"/>
        <item x="6209"/>
        <item x="5991"/>
        <item x="166"/>
        <item x="6590"/>
        <item x="2714"/>
        <item x="5387"/>
        <item x="1390"/>
        <item x="2392"/>
        <item x="2067"/>
        <item x="4091"/>
        <item x="298"/>
        <item x="7598"/>
        <item x="5450"/>
        <item x="6331"/>
        <item x="5344"/>
        <item x="2358"/>
        <item x="7952"/>
        <item x="894"/>
        <item x="2338"/>
        <item x="1084"/>
        <item x="4356"/>
        <item x="4027"/>
        <item x="6484"/>
        <item x="6454"/>
        <item x="4953"/>
        <item x="5732"/>
        <item x="6929"/>
        <item x="7369"/>
        <item x="2987"/>
        <item x="5391"/>
        <item x="7274"/>
        <item x="2245"/>
        <item x="6955"/>
        <item x="7345"/>
        <item x="2370"/>
        <item x="2441"/>
        <item x="6891"/>
        <item x="7674"/>
        <item x="1955"/>
        <item x="7796"/>
        <item x="4964"/>
        <item x="5130"/>
        <item x="3171"/>
        <item x="5370"/>
        <item x="828"/>
        <item x="2426"/>
        <item x="5514"/>
        <item x="1961"/>
        <item x="5416"/>
        <item x="5936"/>
        <item x="3670"/>
        <item x="3709"/>
        <item x="3982"/>
        <item x="6972"/>
        <item x="809"/>
        <item x="3563"/>
        <item x="1710"/>
        <item x="4181"/>
        <item x="5206"/>
        <item x="2141"/>
        <item x="3124"/>
        <item x="2536"/>
        <item x="7451"/>
        <item x="6857"/>
        <item x="4063"/>
        <item x="3122"/>
        <item x="6457"/>
        <item x="967"/>
        <item x="1828"/>
        <item x="74"/>
        <item x="7818"/>
        <item x="7589"/>
        <item x="890"/>
        <item x="644"/>
        <item x="7970"/>
        <item x="5713"/>
        <item x="3905"/>
        <item x="8019"/>
        <item x="634"/>
        <item x="4857"/>
        <item x="2030"/>
        <item x="3965"/>
        <item x="7667"/>
        <item x="2577"/>
        <item x="7954"/>
        <item x="8120"/>
        <item x="2176"/>
        <item x="6902"/>
        <item x="6426"/>
        <item x="7545"/>
        <item x="591"/>
        <item x="6773"/>
        <item x="3133"/>
        <item x="5817"/>
        <item x="1562"/>
        <item x="7801"/>
        <item x="992"/>
        <item x="6911"/>
        <item x="50"/>
        <item x="4409"/>
        <item x="7478"/>
        <item x="3778"/>
        <item x="1262"/>
        <item x="2781"/>
        <item x="7644"/>
        <item x="8051"/>
        <item x="692"/>
        <item x="6094"/>
        <item x="4737"/>
        <item x="4255"/>
        <item x="3153"/>
        <item x="8148"/>
        <item x="3184"/>
        <item x="3014"/>
        <item x="1276"/>
        <item x="6741"/>
        <item x="1964"/>
        <item x="1838"/>
        <item x="6817"/>
        <item x="2119"/>
        <item x="3525"/>
        <item x="128"/>
        <item x="4277"/>
        <item x="1923"/>
        <item x="6966"/>
        <item x="5422"/>
        <item x="5373"/>
        <item x="1621"/>
        <item x="1525"/>
        <item x="5233"/>
        <item x="68"/>
        <item x="6953"/>
        <item x="6152"/>
        <item x="7740"/>
        <item x="776"/>
        <item x="1463"/>
        <item x="703"/>
        <item x="6437"/>
        <item x="3027"/>
        <item x="7153"/>
        <item x="6245"/>
        <item x="2721"/>
        <item x="1768"/>
        <item x="3321"/>
        <item x="3190"/>
        <item x="7439"/>
        <item x="4887"/>
        <item x="424"/>
        <item x="7180"/>
        <item x="7224"/>
        <item x="436"/>
        <item x="1033"/>
        <item x="1473"/>
        <item x="2296"/>
        <item x="1250"/>
        <item x="5057"/>
        <item x="5917"/>
        <item x="6573"/>
        <item x="5171"/>
        <item x="8081"/>
        <item x="5352"/>
        <item x="4604"/>
        <item x="5167"/>
        <item x="6709"/>
        <item x="4661"/>
        <item x="7904"/>
        <item x="5571"/>
        <item x="1617"/>
        <item x="6630"/>
        <item x="4470"/>
        <item x="1075"/>
        <item x="4487"/>
        <item x="6468"/>
        <item x="5967"/>
        <item x="6456"/>
        <item x="777"/>
        <item x="304"/>
        <item x="7141"/>
        <item x="6913"/>
        <item x="5294"/>
        <item x="6705"/>
        <item x="2621"/>
        <item x="2887"/>
        <item x="4370"/>
        <item x="3514"/>
        <item x="7672"/>
        <item x="3625"/>
        <item x="4179"/>
        <item x="3994"/>
        <item x="360"/>
        <item x="149"/>
        <item x="3707"/>
        <item x="385"/>
        <item x="1700"/>
        <item x="5426"/>
        <item x="5462"/>
        <item x="5428"/>
        <item x="344"/>
        <item x="1384"/>
        <item x="4438"/>
        <item x="1671"/>
        <item x="4677"/>
        <item x="5648"/>
        <item x="2698"/>
        <item x="4214"/>
        <item x="6157"/>
        <item x="2593"/>
        <item x="1620"/>
        <item x="871"/>
        <item x="3281"/>
        <item x="8007"/>
        <item x="4394"/>
        <item x="4566"/>
        <item x="7563"/>
        <item x="4668"/>
        <item x="2730"/>
        <item x="2880"/>
        <item x="7485"/>
        <item x="1902"/>
        <item x="3633"/>
        <item x="2434"/>
        <item x="5275"/>
        <item x="4597"/>
        <item x="5161"/>
        <item x="7438"/>
        <item x="3712"/>
        <item x="3667"/>
        <item x="6904"/>
        <item x="5714"/>
        <item x="6195"/>
        <item x="3645"/>
        <item x="4997"/>
        <item x="6086"/>
        <item x="7223"/>
        <item x="4045"/>
        <item x="2092"/>
        <item x="5618"/>
        <item x="5513"/>
        <item x="363"/>
        <item x="4866"/>
        <item x="7621"/>
        <item x="7508"/>
        <item x="910"/>
        <item x="5465"/>
        <item x="4499"/>
        <item x="4692"/>
        <item x="1600"/>
        <item x="873"/>
        <item x="3243"/>
        <item x="5414"/>
        <item x="3369"/>
        <item x="4097"/>
        <item x="5876"/>
        <item x="130"/>
        <item x="7272"/>
        <item x="6778"/>
        <item x="8091"/>
        <item x="5219"/>
        <item x="3596"/>
        <item x="4117"/>
        <item x="513"/>
        <item x="7487"/>
        <item x="4826"/>
        <item x="2959"/>
        <item x="6035"/>
        <item x="7100"/>
        <item x="3824"/>
        <item x="6333"/>
        <item x="7117"/>
        <item x="4072"/>
        <item x="6180"/>
        <item x="2277"/>
        <item x="1254"/>
        <item x="697"/>
        <item x="2188"/>
        <item x="7304"/>
        <item x="4752"/>
        <item x="662"/>
        <item x="3833"/>
        <item x="6624"/>
        <item x="6760"/>
        <item x="2649"/>
        <item x="7661"/>
        <item x="631"/>
        <item x="7404"/>
        <item x="2056"/>
        <item x="4497"/>
        <item x="765"/>
        <item x="898"/>
        <item x="7941"/>
        <item x="3017"/>
        <item x="6910"/>
        <item x="1319"/>
        <item x="1591"/>
        <item x="3367"/>
        <item x="1679"/>
        <item x="4061"/>
        <item x="7725"/>
        <item x="5157"/>
        <item x="7743"/>
        <item x="4950"/>
        <item x="1227"/>
        <item x="2736"/>
        <item x="7921"/>
        <item x="7472"/>
        <item x="1288"/>
        <item x="6820"/>
        <item x="2622"/>
        <item x="5914"/>
        <item x="3352"/>
        <item x="7205"/>
        <item x="3753"/>
        <item x="1060"/>
        <item x="13"/>
        <item x="3520"/>
        <item x="902"/>
        <item x="1186"/>
        <item x="4358"/>
        <item x="7760"/>
        <item x="6087"/>
        <item x="6547"/>
        <item x="839"/>
        <item x="575"/>
        <item x="593"/>
        <item x="720"/>
        <item x="3519"/>
        <item x="6073"/>
        <item x="5039"/>
        <item x="6208"/>
        <item x="5509"/>
        <item x="5323"/>
        <item x="8144"/>
        <item x="7709"/>
        <item x="3325"/>
        <item x="6662"/>
        <item x="2291"/>
        <item x="2346"/>
        <item x="719"/>
        <item x="7006"/>
        <item x="1763"/>
        <item x="6166"/>
        <item x="2558"/>
        <item x="3085"/>
        <item x="2481"/>
        <item x="1014"/>
        <item x="5640"/>
        <item x="949"/>
        <item x="1437"/>
        <item x="6801"/>
        <item x="7063"/>
        <item x="4110"/>
        <item x="1951"/>
        <item x="4720"/>
        <item x="5820"/>
        <item x="4761"/>
        <item x="3252"/>
        <item x="1832"/>
        <item x="3205"/>
        <item x="6377"/>
        <item x="2259"/>
        <item x="2236"/>
        <item x="3481"/>
        <item x="2740"/>
        <item x="7390"/>
        <item x="4000"/>
        <item x="6368"/>
        <item x="102"/>
        <item x="4546"/>
        <item x="6854"/>
        <item x="421"/>
        <item x="5526"/>
        <item x="7949"/>
        <item x="891"/>
        <item x="4984"/>
        <item x="7557"/>
        <item x="779"/>
        <item x="4532"/>
        <item x="5873"/>
        <item x="7159"/>
        <item x="2659"/>
        <item x="3733"/>
        <item x="2053"/>
        <item x="1735"/>
        <item x="864"/>
        <item x="6205"/>
        <item x="1858"/>
        <item x="4296"/>
        <item x="4612"/>
        <item x="782"/>
        <item x="4506"/>
        <item x="1217"/>
        <item x="7645"/>
        <item x="4884"/>
        <item x="6658"/>
        <item x="3208"/>
        <item x="4669"/>
        <item x="1648"/>
        <item x="7097"/>
        <item x="2884"/>
        <item x="1724"/>
        <item x="6207"/>
        <item x="7840"/>
        <item x="6541"/>
        <item x="5878"/>
        <item x="1043"/>
        <item x="4530"/>
        <item x="5425"/>
        <item x="8131"/>
        <item x="4786"/>
        <item x="1997"/>
        <item x="2692"/>
        <item x="5860"/>
        <item x="5670"/>
        <item x="6706"/>
        <item x="6039"/>
        <item x="6286"/>
        <item x="1772"/>
        <item x="2041"/>
        <item x="3129"/>
        <item x="4665"/>
        <item x="2108"/>
        <item x="2254"/>
        <item x="1934"/>
        <item x="6727"/>
        <item x="1432"/>
        <item x="6186"/>
        <item x="1064"/>
        <item x="7409"/>
        <item x="7909"/>
        <item x="455"/>
        <item x="134"/>
        <item x="6336"/>
        <item x="87"/>
        <item x="4360"/>
        <item x="8087"/>
        <item x="2939"/>
        <item x="5141"/>
        <item x="1882"/>
        <item x="5438"/>
        <item x="3049"/>
        <item x="5970"/>
        <item x="4234"/>
        <item x="690"/>
        <item x="4731"/>
        <item x="257"/>
        <item x="1557"/>
        <item x="4687"/>
        <item x="1641"/>
        <item x="5946"/>
        <item x="5680"/>
        <item x="91"/>
        <item x="5406"/>
        <item x="6352"/>
        <item x="5837"/>
        <item x="2514"/>
        <item x="5943"/>
        <item x="869"/>
        <item x="3233"/>
        <item x="3914"/>
        <item x="2210"/>
        <item x="4169"/>
        <item x="4116"/>
        <item x="4749"/>
        <item x="572"/>
        <item x="5894"/>
        <item x="4457"/>
        <item x="7430"/>
        <item x="3172"/>
        <item x="4094"/>
        <item x="3378"/>
        <item x="2947"/>
        <item x="1995"/>
        <item x="3125"/>
        <item x="6751"/>
        <item x="4924"/>
        <item x="3236"/>
        <item x="2830"/>
        <item x="7730"/>
        <item x="3362"/>
        <item x="6449"/>
        <item x="504"/>
        <item x="7319"/>
        <item x="1723"/>
        <item x="7470"/>
        <item x="5221"/>
        <item x="6832"/>
        <item x="7344"/>
        <item x="2128"/>
        <item x="3530"/>
        <item x="2665"/>
        <item x="1614"/>
        <item x="3508"/>
        <item x="4588"/>
        <item x="5301"/>
        <item x="879"/>
        <item x="1938"/>
        <item x="717"/>
        <item x="3511"/>
        <item x="7288"/>
        <item x="3059"/>
        <item x="7307"/>
        <item x="4007"/>
        <item x="2810"/>
        <item x="4776"/>
        <item x="7157"/>
        <item x="1362"/>
        <item x="2510"/>
        <item x="4881"/>
        <item x="2812"/>
        <item x="1630"/>
        <item x="190"/>
        <item x="7878"/>
        <item x="2722"/>
        <item x="1310"/>
        <item x="2381"/>
        <item x="7019"/>
        <item x="4865"/>
        <item x="6840"/>
        <item x="6545"/>
        <item x="6206"/>
        <item x="7572"/>
        <item x="2551"/>
        <item x="3455"/>
        <item x="3768"/>
        <item x="544"/>
        <item x="4414"/>
        <item x="3405"/>
        <item x="1361"/>
        <item x="3571"/>
        <item x="3431"/>
        <item x="7809"/>
        <item x="5210"/>
        <item x="584"/>
        <item x="6313"/>
        <item x="5159"/>
        <item x="6064"/>
        <item x="6592"/>
        <item x="6650"/>
        <item x="2605"/>
        <item x="617"/>
        <item x="753"/>
        <item x="5548"/>
        <item x="6812"/>
        <item x="1482"/>
        <item x="5979"/>
        <item x="2387"/>
        <item x="6142"/>
        <item x="5802"/>
        <item x="7828"/>
        <item x="7009"/>
        <item x="1076"/>
        <item x="5723"/>
        <item x="738"/>
        <item x="3714"/>
        <item x="5199"/>
        <item x="2451"/>
        <item x="5223"/>
        <item x="6799"/>
        <item x="2701"/>
        <item x="4660"/>
        <item x="1391"/>
        <item x="4008"/>
        <item x="3389"/>
        <item x="6552"/>
        <item x="58"/>
        <item x="4115"/>
        <item x="7075"/>
        <item x="3291"/>
        <item x="5246"/>
        <item x="1144"/>
        <item x="2010"/>
        <item x="4308"/>
        <item x="6478"/>
        <item x="2327"/>
        <item x="2089"/>
        <item x="4682"/>
        <item x="7891"/>
        <item x="155"/>
        <item x="3177"/>
        <item x="5507"/>
        <item x="1356"/>
        <item x="3972"/>
        <item x="140"/>
        <item x="2257"/>
        <item x="5971"/>
        <item x="5764"/>
        <item x="4956"/>
        <item x="2166"/>
        <item x="7027"/>
        <item x="1509"/>
        <item x="6690"/>
        <item x="7069"/>
        <item x="3855"/>
        <item x="1517"/>
        <item x="5358"/>
        <item x="2187"/>
        <item x="7912"/>
        <item x="290"/>
        <item x="3521"/>
        <item x="1332"/>
        <item x="6066"/>
        <item x="7296"/>
        <item x="8118"/>
        <item x="4841"/>
        <item x="7863"/>
        <item x="7972"/>
        <item x="3698"/>
        <item x="2917"/>
        <item x="2619"/>
        <item x="6868"/>
        <item x="4867"/>
        <item x="2206"/>
        <item x="652"/>
        <item x="4423"/>
        <item x="6846"/>
        <item x="4090"/>
        <item x="5188"/>
        <item x="170"/>
        <item x="1270"/>
        <item x="3693"/>
        <item x="838"/>
        <item x="6056"/>
        <item x="2024"/>
        <item x="5908"/>
        <item x="8008"/>
        <item x="3499"/>
        <item x="3638"/>
        <item x="1280"/>
        <item x="661"/>
        <item x="5722"/>
        <item x="4211"/>
        <item x="7144"/>
        <item x="1309"/>
        <item x="3634"/>
        <item x="1163"/>
        <item x="3908"/>
        <item x="163"/>
        <item x="4945"/>
        <item x="1000"/>
        <item x="7337"/>
        <item x="7176"/>
        <item x="2234"/>
        <item x="15"/>
        <item x="1529"/>
        <item x="3980"/>
        <item x="8000"/>
        <item x="6084"/>
        <item x="4088"/>
        <item x="8022"/>
        <item x="1920"/>
        <item x="3104"/>
        <item x="4130"/>
        <item x="2699"/>
        <item x="1337"/>
        <item x="7377"/>
        <item x="4860"/>
        <item x="4212"/>
        <item x="4388"/>
        <item x="4005"/>
        <item x="846"/>
        <item x="4338"/>
        <item x="6001"/>
        <item x="6617"/>
        <item x="142"/>
        <item x="3446"/>
        <item x="3351"/>
        <item x="7859"/>
        <item x="6616"/>
        <item x="4587"/>
        <item x="5279"/>
        <item x="2983"/>
        <item x="3217"/>
        <item x="5558"/>
        <item x="6184"/>
        <item x="6151"/>
        <item x="6969"/>
        <item x="6669"/>
        <item x="8128"/>
        <item x="4420"/>
        <item x="552"/>
        <item x="4396"/>
        <item x="1269"/>
        <item x="1407"/>
        <item x="3883"/>
        <item x="4139"/>
        <item x="986"/>
        <item x="5499"/>
        <item x="4216"/>
        <item x="7585"/>
        <item x="901"/>
        <item x="3039"/>
        <item x="4092"/>
        <item x="5093"/>
        <item x="1341"/>
        <item x="472"/>
        <item x="3034"/>
        <item x="3324"/>
        <item x="7070"/>
        <item x="3387"/>
        <item x="326"/>
        <item x="850"/>
        <item x="741"/>
        <item x="4140"/>
        <item x="6041"/>
        <item x="7838"/>
        <item x="2786"/>
        <item x="3430"/>
        <item x="7447"/>
        <item x="6045"/>
        <item x="1097"/>
        <item x="5262"/>
        <item x="6951"/>
        <item x="369"/>
        <item x="5363"/>
        <item x="5140"/>
        <item x="6999"/>
        <item x="3418"/>
        <item x="2109"/>
        <item x="5641"/>
        <item x="7748"/>
        <item x="1552"/>
        <item x="6956"/>
        <item x="5379"/>
        <item x="5131"/>
        <item x="6021"/>
        <item x="2979"/>
        <item x="1218"/>
        <item x="6131"/>
        <item x="1665"/>
        <item x="478"/>
        <item x="5608"/>
        <item x="7357"/>
        <item x="6554"/>
        <item x="3713"/>
        <item x="1563"/>
        <item x="6959"/>
        <item x="4408"/>
        <item x="156"/>
        <item x="4632"/>
        <item x="3915"/>
        <item x="7130"/>
        <item x="6010"/>
        <item x="7363"/>
        <item x="277"/>
        <item x="3716"/>
        <item x="2963"/>
        <item x="6347"/>
        <item x="4284"/>
        <item x="688"/>
        <item x="6852"/>
        <item x="1868"/>
        <item x="708"/>
        <item x="4741"/>
        <item x="2019"/>
        <item x="3271"/>
        <item x="5730"/>
        <item x="1773"/>
        <item x="1305"/>
        <item x="3244"/>
        <item x="5200"/>
        <item x="6945"/>
        <item x="2313"/>
        <item x="1508"/>
        <item x="2329"/>
        <item x="4289"/>
        <item x="3595"/>
        <item x="4554"/>
        <item x="1052"/>
        <item x="8043"/>
        <item x="4536"/>
        <item x="2072"/>
        <item x="1161"/>
        <item x="8041"/>
        <item x="1485"/>
        <item x="3769"/>
        <item x="5239"/>
        <item x="6993"/>
        <item x="3675"/>
        <item x="1869"/>
        <item x="3751"/>
        <item x="6889"/>
        <item x="3526"/>
        <item x="2424"/>
        <item x="2835"/>
        <item x="1538"/>
        <item x="2798"/>
        <item x="7154"/>
        <item x="4111"/>
        <item x="1434"/>
        <item x="1311"/>
        <item x="4357"/>
        <item x="1427"/>
        <item x="7158"/>
        <item x="746"/>
        <item x="7995"/>
        <item x="650"/>
        <item x="1191"/>
        <item x="8152"/>
        <item x="6532"/>
        <item x="6916"/>
        <item x="2506"/>
        <item x="6747"/>
        <item x="1953"/>
        <item x="945"/>
        <item x="5118"/>
        <item x="4048"/>
        <item x="6619"/>
        <item x="6508"/>
        <item x="712"/>
        <item x="4940"/>
        <item x="6507"/>
        <item x="84"/>
        <item x="5005"/>
        <item x="3097"/>
        <item x="4275"/>
        <item x="8111"/>
        <item x="629"/>
        <item x="1965"/>
        <item x="6588"/>
        <item x="7405"/>
        <item x="4557"/>
        <item x="1037"/>
        <item x="3757"/>
        <item x="3392"/>
        <item x="1096"/>
        <item x="7132"/>
        <item x="5241"/>
        <item x="2552"/>
        <item x="7894"/>
        <item x="2275"/>
        <item x="1727"/>
        <item x="138"/>
        <item x="3290"/>
        <item x="2445"/>
        <item x="502"/>
        <item x="7960"/>
        <item x="2500"/>
        <item x="6181"/>
        <item x="4784"/>
        <item x="524"/>
        <item x="2385"/>
        <item x="7844"/>
        <item x="7504"/>
        <item x="737"/>
        <item x="5297"/>
        <item x="2901"/>
        <item x="1178"/>
        <item x="7464"/>
        <item x="3702"/>
        <item x="6256"/>
        <item x="3169"/>
        <item x="5415"/>
        <item x="3180"/>
        <item x="1369"/>
        <item x="6492"/>
        <item x="4510"/>
        <item x="4750"/>
        <item x="3465"/>
        <item x="5882"/>
        <item x="7505"/>
        <item x="5256"/>
        <item x="6967"/>
        <item x="4365"/>
        <item x="3022"/>
        <item x="3057"/>
        <item x="6283"/>
        <item x="1298"/>
        <item x="2924"/>
        <item x="4783"/>
        <item x="6564"/>
        <item x="2541"/>
        <item x="1074"/>
        <item x="288"/>
        <item x="1505"/>
        <item x="4778"/>
        <item x="4501"/>
        <item x="4793"/>
        <item x="752"/>
        <item x="4043"/>
        <item x="359"/>
        <item x="2822"/>
        <item x="4397"/>
        <item x="6272"/>
        <item x="1111"/>
        <item x="8119"/>
        <item x="5078"/>
        <item x="7155"/>
        <item x="3011"/>
        <item x="5745"/>
        <item x="7166"/>
        <item x="5599"/>
        <item x="5309"/>
        <item x="2821"/>
        <item x="3393"/>
        <item x="5403"/>
        <item x="7574"/>
        <item x="4892"/>
        <item x="3166"/>
        <item x="6810"/>
        <item x="6467"/>
        <item x="7284"/>
        <item x="7789"/>
        <item x="6164"/>
        <item x="2921"/>
        <item x="4886"/>
        <item x="4727"/>
        <item x="4053"/>
        <item x="3426"/>
        <item x="8106"/>
        <item x="427"/>
        <item x="7750"/>
        <item x="8145"/>
        <item x="3319"/>
        <item x="387"/>
        <item x="3333"/>
        <item x="4813"/>
        <item x="2051"/>
        <item x="5355"/>
        <item x="3013"/>
        <item x="2466"/>
        <item x="6185"/>
        <item x="7655"/>
        <item x="4437"/>
        <item x="6873"/>
        <item x="2104"/>
        <item x="1520"/>
        <item x="7595"/>
        <item x="1643"/>
        <item x="1867"/>
        <item x="2272"/>
        <item x="462"/>
        <item x="7259"/>
        <item x="977"/>
        <item x="1777"/>
        <item x="3323"/>
        <item x="1849"/>
        <item x="4182"/>
        <item x="6067"/>
        <item x="997"/>
        <item x="4512"/>
        <item x="4329"/>
        <item x="7714"/>
        <item x="1889"/>
        <item x="3672"/>
        <item x="8023"/>
        <item x="1917"/>
        <item x="7279"/>
        <item x="4046"/>
        <item x="1421"/>
        <item x="8072"/>
        <item x="5954"/>
        <item x="2957"/>
        <item x="6027"/>
        <item x="3998"/>
        <item x="2708"/>
        <item x="7035"/>
        <item x="2096"/>
        <item x="1055"/>
        <item x="2650"/>
        <item x="8097"/>
        <item x="651"/>
        <item x="7322"/>
        <item x="4343"/>
        <item x="338"/>
        <item x="4824"/>
        <item x="3435"/>
        <item x="6941"/>
        <item x="6653"/>
        <item x="7364"/>
        <item x="3121"/>
        <item x="7895"/>
        <item x="2805"/>
        <item x="1511"/>
        <item x="3880"/>
        <item x="916"/>
        <item x="6491"/>
        <item x="3275"/>
        <item x="1697"/>
        <item x="1375"/>
        <item x="1465"/>
        <item x="5957"/>
        <item x="5614"/>
        <item x="4722"/>
        <item x="8073"/>
        <item x="2025"/>
        <item x="7983"/>
        <item x="6699"/>
        <item x="1674"/>
        <item x="988"/>
        <item x="2012"/>
        <item x="5424"/>
        <item x="2181"/>
        <item x="1004"/>
        <item x="2755"/>
        <item x="4902"/>
        <item x="3868"/>
        <item x="6594"/>
        <item x="2834"/>
        <item x="6539"/>
        <item x="2411"/>
        <item x="4222"/>
        <item x="2065"/>
        <item x="3933"/>
        <item x="4086"/>
        <item x="2473"/>
        <item x="5392"/>
        <item x="2683"/>
        <item x="7074"/>
        <item x="5144"/>
        <item x="2288"/>
        <item x="7747"/>
        <item x="3841"/>
        <item x="2775"/>
        <item x="8134"/>
        <item x="6503"/>
        <item x="4796"/>
        <item x="2996"/>
        <item x="7539"/>
        <item x="1012"/>
        <item x="6355"/>
        <item x="1110"/>
        <item x="530"/>
        <item x="4589"/>
        <item x="3110"/>
        <item x="2646"/>
        <item x="7495"/>
        <item x="7347"/>
        <item x="6672"/>
        <item x="3877"/>
        <item x="7362"/>
        <item x="3267"/>
        <item x="3760"/>
        <item x="3374"/>
        <item x="6211"/>
        <item x="2090"/>
        <item x="2036"/>
        <item x="3706"/>
        <item x="2814"/>
        <item x="608"/>
        <item x="2960"/>
        <item x="7592"/>
        <item x="3787"/>
        <item x="7687"/>
        <item x="5459"/>
        <item x="6281"/>
        <item x="7354"/>
        <item x="1823"/>
        <item x="7560"/>
        <item x="7310"/>
        <item x="6960"/>
        <item x="1841"/>
        <item x="8129"/>
        <item x="7353"/>
        <item x="6298"/>
        <item x="4959"/>
        <item x="1807"/>
        <item x="1888"/>
        <item x="2588"/>
        <item x="2612"/>
        <item x="6229"/>
        <item x="4899"/>
        <item x="620"/>
        <item x="868"/>
        <item x="386"/>
        <item x="4968"/>
        <item x="7099"/>
        <item x="2151"/>
        <item x="20"/>
        <item x="3580"/>
        <item x="8026"/>
        <item x="7617"/>
        <item x="6921"/>
        <item x="6415"/>
        <item x="5642"/>
        <item x="3956"/>
        <item x="6596"/>
        <item x="6273"/>
        <item x="5318"/>
        <item x="7641"/>
        <item x="2626"/>
        <item x="683"/>
        <item x="6054"/>
        <item x="1257"/>
        <item x="2962"/>
        <item x="5515"/>
        <item x="6006"/>
        <item x="6489"/>
        <item x="1987"/>
        <item x="5703"/>
        <item x="2958"/>
        <item x="3361"/>
        <item x="402"/>
        <item x="6325"/>
        <item x="2991"/>
        <item x="3798"/>
        <item x="586"/>
        <item x="1072"/>
        <item x="4651"/>
        <item x="605"/>
        <item x="7635"/>
        <item x="4160"/>
        <item x="2265"/>
        <item x="6008"/>
        <item x="2937"/>
        <item x="568"/>
        <item x="5186"/>
        <item x="1760"/>
        <item x="2954"/>
        <item x="7720"/>
        <item x="6836"/>
        <item x="4070"/>
        <item x="3345"/>
        <item x="4527"/>
        <item x="4701"/>
        <item x="4676"/>
        <item x="1367"/>
        <item x="5486"/>
        <item x="3674"/>
        <item x="826"/>
        <item x="2366"/>
        <item x="5369"/>
        <item x="3350"/>
        <item x="831"/>
        <item x="3632"/>
        <item x="4631"/>
        <item x="4429"/>
        <item x="2363"/>
        <item x="1449"/>
        <item x="8003"/>
        <item x="8053"/>
        <item x="7197"/>
        <item x="1071"/>
        <item x="7291"/>
        <item x="5935"/>
        <item x="4952"/>
        <item x="3890"/>
        <item x="4384"/>
        <item x="1933"/>
        <item x="7648"/>
        <item x="2843"/>
        <item x="7900"/>
        <item x="5331"/>
        <item x="3009"/>
        <item x="2123"/>
        <item x="4141"/>
        <item x="7459"/>
        <item x="6509"/>
        <item x="247"/>
        <item x="834"/>
        <item x="1026"/>
        <item x="4844"/>
        <item x="3151"/>
        <item x="582"/>
        <item x="4946"/>
        <item x="4452"/>
        <item x="1494"/>
        <item x="6563"/>
        <item x="7445"/>
        <item x="7046"/>
        <item x="2878"/>
        <item x="2700"/>
        <item x="2013"/>
        <item x="3966"/>
        <item x="5709"/>
        <item x="7207"/>
        <item x="1776"/>
        <item x="201"/>
        <item x="2115"/>
        <item x="674"/>
        <item x="8064"/>
        <item x="2410"/>
        <item x="2661"/>
        <item x="6361"/>
        <item x="3173"/>
        <item x="207"/>
        <item x="2771"/>
        <item x="6057"/>
        <item x="1105"/>
        <item x="6908"/>
        <item x="6661"/>
        <item x="454"/>
        <item x="8109"/>
        <item x="2270"/>
        <item x="3408"/>
        <item x="2052"/>
        <item x="6171"/>
        <item x="5197"/>
        <item x="7376"/>
        <item x="6160"/>
        <item x="4810"/>
        <item x="968"/>
        <item x="1911"/>
        <item x="4578"/>
        <item x="467"/>
        <item x="2627"/>
        <item x="4055"/>
        <item x="3962"/>
        <item x="1239"/>
        <item x="1853"/>
        <item x="2492"/>
        <item x="4509"/>
        <item x="1454"/>
        <item x="6369"/>
        <item x="7530"/>
        <item x="5412"/>
        <item x="350"/>
        <item x="1292"/>
        <item x="6386"/>
        <item x="5784"/>
        <item x="1518"/>
        <item x="471"/>
        <item x="5795"/>
        <item x="3163"/>
        <item x="2462"/>
        <item x="6149"/>
        <item x="5698"/>
        <item x="1199"/>
        <item x="8"/>
        <item x="3328"/>
        <item x="6297"/>
        <item x="1404"/>
        <item x="5610"/>
        <item x="2365"/>
        <item x="5677"/>
        <item x="5628"/>
        <item x="83"/>
        <item x="7911"/>
        <item x="3086"/>
        <item x="2660"/>
        <item x="6750"/>
        <item x="2488"/>
        <item x="6947"/>
        <item x="2217"/>
        <item x="7266"/>
        <item x="8100"/>
        <item x="1193"/>
        <item x="4155"/>
        <item x="3978"/>
        <item x="7926"/>
        <item x="4941"/>
        <item x="6397"/>
        <item x="975"/>
        <item x="6070"/>
        <item x="4591"/>
        <item x="3080"/>
        <item x="1626"/>
        <item x="6823"/>
        <item x="2761"/>
        <item x="4594"/>
        <item x="6357"/>
        <item x="6367"/>
        <item x="4725"/>
        <item x="2873"/>
        <item x="7432"/>
        <item x="5955"/>
        <item x="2578"/>
        <item x="7811"/>
        <item x="6267"/>
        <item x="7162"/>
        <item x="3342"/>
        <item x="2328"/>
        <item x="3469"/>
        <item x="3891"/>
        <item x="7953"/>
        <item x="3857"/>
        <item x="1903"/>
        <item x="2762"/>
        <item x="3076"/>
        <item x="1053"/>
        <item x="7392"/>
        <item x="2405"/>
        <item x="4642"/>
        <item x="7985"/>
        <item x="6191"/>
        <item x="2095"/>
        <item x="1746"/>
        <item x="4932"/>
        <item x="3160"/>
        <item x="5883"/>
        <item x="2022"/>
        <item x="6732"/>
        <item x="7837"/>
        <item x="2395"/>
        <item x="2402"/>
        <item x="6848"/>
        <item x="3413"/>
        <item x="6394"/>
        <item x="2465"/>
        <item x="3117"/>
        <item x="5701"/>
        <item x="5319"/>
        <item x="110"/>
        <item x="5669"/>
        <item x="4399"/>
        <item x="2824"/>
        <item x="3584"/>
        <item x="5965"/>
        <item x="6353"/>
        <item x="5328"/>
        <item x="3964"/>
        <item x="6300"/>
        <item x="214"/>
        <item x="2348"/>
        <item x="6413"/>
        <item x="7923"/>
        <item x="3424"/>
        <item x="4302"/>
        <item x="3024"/>
        <item x="1117"/>
        <item x="4312"/>
        <item x="3500"/>
        <item x="6591"/>
        <item x="2712"/>
        <item x="908"/>
        <item x="4561"/>
        <item x="4763"/>
        <item x="6639"/>
        <item x="3272"/>
        <item x="1438"/>
        <item x="5467"/>
        <item x="701"/>
        <item x="7178"/>
        <item x="954"/>
        <item x="4078"/>
        <item x="4150"/>
        <item x="2644"/>
        <item x="3354"/>
        <item x="541"/>
        <item x="5003"/>
        <item x="4575"/>
        <item x="6920"/>
        <item x="2858"/>
        <item x="4101"/>
        <item x="6248"/>
        <item x="6578"/>
        <item x="911"/>
        <item x="6072"/>
        <item x="1497"/>
        <item x="884"/>
        <item x="5242"/>
        <item x="600"/>
        <item x="6794"/>
        <item x="1029"/>
        <item x="4250"/>
        <item x="2064"/>
        <item x="5010"/>
        <item x="678"/>
        <item x="7436"/>
        <item x="8085"/>
        <item x="5975"/>
        <item x="2371"/>
        <item x="8006"/>
        <item x="6679"/>
        <item x="7030"/>
        <item x="527"/>
        <item x="4454"/>
        <item x="6717"/>
        <item x="6276"/>
        <item x="1940"/>
        <item x="1866"/>
        <item x="1649"/>
        <item x="4613"/>
        <item x="4702"/>
        <item x="6140"/>
        <item x="6222"/>
        <item x="5612"/>
        <item x="4505"/>
        <item x="2060"/>
        <item x="5440"/>
        <item x="7897"/>
        <item x="6226"/>
        <item x="7036"/>
        <item x="263"/>
        <item x="167"/>
        <item x="1895"/>
        <item x="6997"/>
        <item x="7899"/>
        <item x="4410"/>
        <item x="5254"/>
        <item x="3946"/>
        <item x="7650"/>
        <item x="2408"/>
        <item x="77"/>
        <item x="5104"/>
        <item x="1637"/>
        <item x="555"/>
        <item x="2152"/>
        <item x="7230"/>
        <item x="4724"/>
        <item x="5687"/>
        <item x="4152"/>
        <item x="8021"/>
        <item x="6987"/>
        <item x="4054"/>
        <item x="5349"/>
        <item x="5651"/>
        <item x="1973"/>
        <item x="3334"/>
        <item x="3053"/>
        <item x="1559"/>
        <item x="5842"/>
        <item x="1747"/>
        <item x="6623"/>
        <item x="925"/>
        <item x="4433"/>
        <item x="80"/>
        <item x="7407"/>
        <item x="759"/>
        <item x="4413"/>
        <item x="1251"/>
        <item x="7018"/>
        <item x="6952"/>
        <item x="6917"/>
        <item x="7391"/>
        <item x="1151"/>
        <item x="1267"/>
        <item x="2470"/>
        <item x="7001"/>
        <item x="6197"/>
        <item x="3866"/>
        <item x="7441"/>
        <item x="6943"/>
        <item x="3148"/>
        <item x="6553"/>
        <item x="5263"/>
        <item x="5847"/>
        <item x="7646"/>
        <item x="5798"/>
        <item x="2262"/>
        <item x="1524"/>
        <item x="2984"/>
        <item x="428"/>
        <item x="4200"/>
        <item x="2583"/>
        <item x="6535"/>
        <item x="6384"/>
        <item x="242"/>
        <item x="2597"/>
        <item x="5480"/>
        <item x="6583"/>
        <item x="6585"/>
        <item x="4288"/>
        <item x="1843"/>
        <item x="4021"/>
        <item x="379"/>
        <item x="728"/>
        <item x="5602"/>
        <item x="4292"/>
        <item x="5014"/>
        <item x="3277"/>
        <item x="7286"/>
        <item x="4980"/>
        <item x="1201"/>
        <item x="7594"/>
        <item x="300"/>
        <item x="2589"/>
        <item x="4580"/>
        <item x="6476"/>
        <item x="35"/>
        <item x="1592"/>
        <item x="5810"/>
        <item x="7634"/>
        <item x="1067"/>
        <item x="3889"/>
        <item x="5690"/>
        <item x="5489"/>
        <item x="3239"/>
        <item x="6973"/>
        <item x="3527"/>
        <item x="5081"/>
        <item x="7843"/>
        <item x="7854"/>
        <item x="6757"/>
        <item x="3432"/>
        <item x="2623"/>
        <item x="3805"/>
        <item x="2144"/>
        <item x="5105"/>
        <item x="4402"/>
        <item x="6316"/>
        <item x="542"/>
        <item x="3644"/>
        <item x="6323"/>
        <item x="3107"/>
        <item x="4780"/>
        <item x="7654"/>
        <item x="6551"/>
        <item x="7951"/>
        <item x="6530"/>
        <item x="3175"/>
        <item x="1237"/>
        <item x="2995"/>
        <item x="2295"/>
        <item x="4064"/>
        <item x="6847"/>
        <item x="6548"/>
        <item x="6033"/>
        <item x="2582"/>
        <item x="2859"/>
        <item x="7515"/>
        <item x="2609"/>
        <item x="7773"/>
        <item x="4863"/>
        <item x="7366"/>
        <item x="6968"/>
        <item x="7807"/>
        <item x="5394"/>
        <item x="289"/>
        <item x="614"/>
        <item x="5875"/>
        <item x="5774"/>
        <item x="4823"/>
        <item x="1542"/>
        <item x="2850"/>
        <item x="1378"/>
        <item x="1603"/>
        <item x="6932"/>
        <item x="5609"/>
        <item x="6759"/>
        <item x="143"/>
        <item x="4479"/>
        <item x="3850"/>
        <item x="1983"/>
        <item x="3523"/>
        <item x="1313"/>
        <item x="7255"/>
        <item x="6121"/>
        <item x="4238"/>
        <item x="7506"/>
        <item x="3536"/>
        <item x="216"/>
        <item x="5937"/>
        <item x="5322"/>
        <item x="837"/>
        <item x="687"/>
        <item x="923"/>
        <item x="3636"/>
        <item x="1952"/>
        <item x="4273"/>
        <item x="928"/>
        <item x="1102"/>
        <item x="1986"/>
        <item x="7287"/>
        <item x="5859"/>
        <item x="5718"/>
        <item x="3029"/>
        <item x="5910"/>
        <item x="5240"/>
        <item x="4359"/>
        <item x="5123"/>
        <item x="7607"/>
        <item x="2668"/>
        <item x="6934"/>
        <item x="2482"/>
        <item x="2815"/>
        <item x="5657"/>
        <item x="7917"/>
        <item x="1318"/>
        <item x="4514"/>
        <item x="3710"/>
        <item x="437"/>
        <item x="3609"/>
        <item x="4349"/>
        <item x="2241"/>
        <item x="1568"/>
        <item x="3058"/>
        <item x="5235"/>
        <item x="1403"/>
        <item x="57"/>
        <item x="2438"/>
        <item x="5956"/>
        <item x="2083"/>
        <item x="3936"/>
        <item x="4009"/>
        <item x="5862"/>
        <item x="1264"/>
        <item x="2125"/>
        <item x="5604"/>
        <item x="7820"/>
        <item x="3199"/>
        <item x="7431"/>
        <item x="2367"/>
        <item x="953"/>
        <item x="2355"/>
        <item x="4958"/>
        <item x="7269"/>
        <item x="5775"/>
        <item x="4412"/>
        <item x="3075"/>
        <item x="8020"/>
        <item x="823"/>
        <item x="3463"/>
        <item x="5212"/>
        <item x="679"/>
        <item x="2927"/>
        <item x="1275"/>
        <item x="5776"/>
        <item x="4630"/>
        <item x="7450"/>
        <item x="6684"/>
        <item x="7603"/>
        <item x="1523"/>
        <item x="1192"/>
        <item x="1028"/>
        <item x="4082"/>
        <item x="7038"/>
        <item x="7303"/>
        <item x="4168"/>
        <item x="2326"/>
        <item x="6609"/>
        <item x="7213"/>
        <item x="6892"/>
        <item x="7681"/>
        <item x="1001"/>
        <item x="6159"/>
        <item x="6379"/>
        <item x="3251"/>
        <item x="2744"/>
        <item x="3462"/>
        <item x="4696"/>
        <item x="8055"/>
        <item x="7263"/>
        <item x="4586"/>
        <item x="4648"/>
        <item x="3204"/>
        <item x="1778"/>
        <item x="4372"/>
        <item x="7000"/>
        <item x="554"/>
        <item x="695"/>
        <item x="403"/>
        <item x="4281"/>
        <item x="2227"/>
        <item x="6434"/>
        <item x="4774"/>
        <item x="1876"/>
        <item x="2308"/>
        <item x="7609"/>
        <item x="2895"/>
        <item x="2950"/>
        <item x="2513"/>
        <item x="4539"/>
        <item x="8114"/>
        <item x="609"/>
        <item x="6819"/>
        <item x="7382"/>
        <item x="48"/>
        <item x="6470"/>
        <item x="1605"/>
        <item x="4393"/>
        <item x="1184"/>
        <item x="501"/>
        <item x="453"/>
        <item x="6293"/>
        <item x="365"/>
        <item x="7583"/>
        <item x="3573"/>
        <item x="4954"/>
        <item x="7206"/>
        <item x="5187"/>
        <item x="6498"/>
        <item x="900"/>
        <item x="3843"/>
        <item x="6176"/>
        <item x="1051"/>
        <item x="4248"/>
        <item x="3981"/>
        <item x="6814"/>
        <item x="6106"/>
        <item x="6613"/>
        <item x="2006"/>
        <item x="219"/>
        <item x="3816"/>
        <item x="5145"/>
        <item x="6303"/>
        <item x="6816"/>
        <item x="5327"/>
        <item x="7988"/>
        <item x="2164"/>
        <item x="4681"/>
        <item x="2760"/>
        <item x="899"/>
        <item x="4335"/>
        <item x="6062"/>
        <item x="2580"/>
        <item x="7062"/>
        <item x="4324"/>
        <item x="2926"/>
        <item x="7414"/>
        <item x="1458"/>
        <item x="7243"/>
        <item x="6043"/>
        <item x="602"/>
        <item x="6589"/>
        <item x="1194"/>
        <item x="17"/>
        <item x="7578"/>
        <item x="2193"/>
        <item x="704"/>
        <item x="7045"/>
        <item x="2400"/>
        <item x="5746"/>
        <item x="3113"/>
        <item x="3168"/>
        <item x="7175"/>
        <item x="1769"/>
        <item x="6212"/>
        <item x="7741"/>
        <item x="7177"/>
        <item x="2864"/>
        <item x="927"/>
        <item x="2174"/>
        <item x="5342"/>
        <item x="2949"/>
        <item x="6645"/>
        <item x="7987"/>
        <item x="5065"/>
        <item x="748"/>
        <item x="1783"/>
        <item x="2278"/>
        <item x="4629"/>
        <item x="4962"/>
        <item x="2173"/>
        <item x="6561"/>
        <item x="2114"/>
        <item x="799"/>
        <item x="139"/>
        <item x="2099"/>
        <item x="1466"/>
        <item x="5977"/>
        <item x="6577"/>
        <item x="5317"/>
        <item x="723"/>
        <item x="3510"/>
        <item x="1153"/>
        <item x="8135"/>
        <item x="2625"/>
        <item x="7593"/>
        <item x="6214"/>
        <item x="4259"/>
        <item x="89"/>
        <item x="1177"/>
        <item x="8108"/>
        <item x="3614"/>
        <item x="4794"/>
        <item x="4407"/>
        <item x="107"/>
        <item x="7494"/>
        <item x="229"/>
        <item x="5517"/>
        <item x="234"/>
        <item x="109"/>
        <item x="6252"/>
        <item x="7107"/>
        <item x="5534"/>
        <item x="361"/>
        <item x="8059"/>
        <item x="715"/>
        <item x="3902"/>
        <item x="1246"/>
        <item x="3938"/>
        <item x="836"/>
        <item x="1088"/>
        <item x="4809"/>
        <item x="6621"/>
        <item x="3919"/>
        <item x="1556"/>
        <item x="1950"/>
        <item x="6875"/>
        <item x="4123"/>
        <item x="6986"/>
        <item x="1321"/>
        <item x="5152"/>
        <item x="1120"/>
        <item x="1682"/>
        <item x="4645"/>
        <item x="252"/>
        <item x="4513"/>
        <item x="7239"/>
        <item x="7712"/>
        <item x="6738"/>
        <item x="2384"/>
        <item x="352"/>
        <item x="7064"/>
        <item x="6835"/>
        <item x="5880"/>
        <item x="1089"/>
        <item x="2476"/>
        <item x="6019"/>
        <item x="211"/>
        <item x="7137"/>
        <item x="8096"/>
        <item x="7846"/>
        <item x="1988"/>
        <item x="3873"/>
        <item x="1386"/>
        <item x="510"/>
        <item x="1050"/>
        <item x="6893"/>
        <item x="1433"/>
        <item x="1344"/>
        <item x="1957"/>
        <item x="1878"/>
        <item x="7462"/>
        <item x="3872"/>
        <item x="2935"/>
        <item x="4832"/>
        <item x="1477"/>
        <item x="7855"/>
        <item x="6697"/>
        <item x="2670"/>
        <item x="5973"/>
        <item x="3"/>
        <item x="3211"/>
        <item x="6688"/>
        <item x="5575"/>
        <item x="7896"/>
        <item x="5178"/>
        <item x="6326"/>
        <item x="3923"/>
        <item x="5086"/>
        <item x="3263"/>
        <item x="6156"/>
        <item x="3253"/>
        <item x="756"/>
        <item x="1365"/>
        <item x="664"/>
        <item x="2039"/>
        <item x="3247"/>
        <item x="1972"/>
        <item x="1490"/>
        <item x="1845"/>
        <item x="2596"/>
        <item x="7089"/>
        <item x="996"/>
        <item x="2848"/>
        <item x="5525"/>
        <item x="6343"/>
        <item x="4071"/>
        <item x="3137"/>
        <item x="1948"/>
        <item x="8138"/>
        <item x="3477"/>
        <item x="7540"/>
        <item x="2818"/>
        <item x="1155"/>
        <item x="7060"/>
        <item x="4996"/>
        <item x="7652"/>
        <item x="4323"/>
        <item x="3615"/>
        <item x="685"/>
        <item x="5470"/>
        <item x="1293"/>
        <item x="3653"/>
        <item x="2629"/>
        <item x="7698"/>
        <item x="1399"/>
        <item x="2549"/>
        <item x="730"/>
        <item x="100"/>
        <item x="7601"/>
        <item x="1586"/>
        <item x="3329"/>
        <item x="545"/>
        <item x="1150"/>
        <item x="5666"/>
        <item x="6734"/>
        <item x="7119"/>
        <item x="3626"/>
        <item x="4576"/>
        <item x="1645"/>
        <item x="5456"/>
        <item x="173"/>
        <item x="622"/>
        <item x="4477"/>
        <item x="1992"/>
        <item x="7584"/>
        <item x="2587"/>
        <item x="6631"/>
        <item x="3189"/>
        <item x="7033"/>
        <item x="5782"/>
        <item x="5902"/>
        <item x="119"/>
        <item x="5796"/>
        <item x="4355"/>
        <item x="2507"/>
        <item x="2828"/>
        <item x="3156"/>
        <item x="5009"/>
        <item x="3047"/>
        <item x="3815"/>
        <item x="1782"/>
        <item x="8142"/>
        <item x="6018"/>
        <item x="131"/>
        <item x="1936"/>
        <item x="3695"/>
        <item x="3000"/>
        <item x="2156"/>
        <item x="7636"/>
        <item x="1355"/>
        <item x="1113"/>
        <item x="2126"/>
        <item x="136"/>
        <item x="913"/>
        <item x="6715"/>
        <item x="4245"/>
        <item x="113"/>
        <item x="3722"/>
        <item x="6472"/>
        <item x="2788"/>
        <item x="1667"/>
        <item x="1398"/>
        <item x="4818"/>
        <item x="3809"/>
        <item x="5804"/>
        <item x="2455"/>
        <item x="5395"/>
        <item x="3506"/>
        <item x="2993"/>
        <item x="4062"/>
        <item x="3498"/>
        <item x="162"/>
        <item x="6885"/>
        <item x="4381"/>
        <item x="1926"/>
        <item x="4303"/>
        <item x="5924"/>
        <item x="675"/>
        <item x="5383"/>
        <item x="7412"/>
        <item x="1537"/>
        <item x="2965"/>
        <item x="5686"/>
        <item x="4205"/>
        <item x="2310"/>
        <item x="952"/>
        <item x="6689"/>
        <item x="37"/>
        <item x="6048"/>
        <item x="3223"/>
        <item x="3743"/>
        <item x="4678"/>
        <item x="1373"/>
        <item x="5158"/>
        <item x="3505"/>
        <item x="870"/>
        <item x="3433"/>
        <item x="3685"/>
        <item x="7824"/>
        <item x="5491"/>
        <item x="5780"/>
        <item x="2398"/>
        <item x="1506"/>
        <item x="893"/>
        <item x="6371"/>
        <item x="4118"/>
        <item x="3610"/>
        <item x="493"/>
        <item x="6418"/>
        <item x="3390"/>
        <item x="4480"/>
        <item x="1560"/>
        <item x="448"/>
        <item x="7383"/>
        <item x="3046"/>
        <item x="2428"/>
        <item x="2690"/>
        <item x="4553"/>
        <item x="245"/>
        <item x="6677"/>
        <item x="7986"/>
        <item x="2190"/>
        <item x="6203"/>
        <item x="3417"/>
        <item x="6691"/>
        <item x="5149"/>
        <item x="3740"/>
        <item x="5288"/>
        <item x="2909"/>
        <item x="7425"/>
        <item x="2985"/>
        <item x="6721"/>
        <item x="6113"/>
        <item x="3270"/>
        <item x="5662"/>
        <item x="8088"/>
        <item x="7668"/>
        <item x="5121"/>
        <item x="515"/>
        <item x="6837"/>
        <item x="7160"/>
        <item x="332"/>
        <item x="6392"/>
        <item x="6139"/>
        <item x="3201"/>
        <item x="7329"/>
        <item x="1387"/>
        <item x="274"/>
        <item x="7273"/>
        <item x="302"/>
        <item x="213"/>
        <item x="2228"/>
        <item x="349"/>
        <item x="5100"/>
        <item x="6939"/>
        <item x="5607"/>
        <item x="3836"/>
        <item x="4879"/>
        <item x="7684"/>
        <item x="5321"/>
        <item x="238"/>
        <item x="2526"/>
        <item x="6680"/>
        <item x="6395"/>
        <item x="2563"/>
        <item x="2388"/>
        <item x="269"/>
        <item x="6787"/>
        <item x="3799"/>
        <item x="3196"/>
        <item x="833"/>
        <item x="4392"/>
        <item x="3567"/>
        <item x="1132"/>
        <item x="6332"/>
        <item x="2175"/>
        <item x="6853"/>
        <item x="3861"/>
        <item x="3927"/>
        <item x="158"/>
        <item x="6871"/>
        <item x="4797"/>
        <item x="4728"/>
        <item x="5075"/>
        <item x="1721"/>
        <item x="4889"/>
        <item x="7437"/>
        <item x="4180"/>
        <item x="1424"/>
        <item x="2294"/>
        <item x="94"/>
        <item x="4148"/>
        <item x="6471"/>
        <item x="973"/>
        <item x="7566"/>
        <item x="6931"/>
        <item x="7975"/>
        <item x="4664"/>
        <item x="4478"/>
        <item x="4987"/>
        <item x="5834"/>
        <item x="6341"/>
        <item x="805"/>
        <item x="742"/>
        <item x="71"/>
        <item x="6486"/>
        <item x="915"/>
        <item x="529"/>
        <item x="5056"/>
        <item x="5923"/>
        <item x="5518"/>
        <item x="6196"/>
        <item x="6808"/>
        <item x="1809"/>
        <item x="1718"/>
        <item x="7411"/>
        <item x="4898"/>
        <item x="7403"/>
        <item x="4710"/>
        <item x="5129"/>
        <item x="3316"/>
        <item x="5353"/>
        <item x="8039"/>
        <item x="389"/>
        <item x="4083"/>
        <item x="6726"/>
        <item x="7374"/>
        <item x="4304"/>
        <item x="1372"/>
        <item x="210"/>
        <item x="5899"/>
        <item x="1136"/>
        <item x="3330"/>
        <item x="3031"/>
        <item x="1907"/>
        <item x="4593"/>
        <item x="7991"/>
        <item x="483"/>
        <item x="3193"/>
        <item x="601"/>
        <item x="4951"/>
        <item x="7718"/>
        <item x="5333"/>
        <item x="7122"/>
        <item x="4545"/>
        <item x="8082"/>
        <item x="576"/>
        <item x="6924"/>
        <item x="6451"/>
        <item x="5544"/>
        <item x="6767"/>
        <item x="1910"/>
        <item x="6676"/>
        <item x="3837"/>
        <item x="3531"/>
        <item x="7077"/>
        <item x="5726"/>
        <item x="7343"/>
        <item x="8002"/>
        <item x="400"/>
        <item x="3513"/>
        <item x="6718"/>
        <item x="280"/>
        <item x="2881"/>
        <item x="5983"/>
        <item x="6473"/>
        <item x="5815"/>
        <item x="6905"/>
        <item x="3359"/>
        <item x="5348"/>
        <item x="5756"/>
        <item x="6686"/>
        <item x="2890"/>
        <item x="5381"/>
        <item x="764"/>
        <item x="3559"/>
        <item x="2103"/>
        <item x="2078"/>
        <item x="3399"/>
        <item x="5463"/>
        <item x="1817"/>
        <item x="6023"/>
        <item x="7271"/>
        <item x="851"/>
        <item x="7260"/>
        <item x="5579"/>
        <item x="1003"/>
        <item x="5561"/>
        <item x="6144"/>
        <item x="2382"/>
        <item x="1342"/>
        <item x="4897"/>
        <item x="6013"/>
        <item x="7222"/>
        <item x="5741"/>
        <item x="3627"/>
        <item x="2689"/>
        <item x="1602"/>
        <item x="7847"/>
        <item x="5002"/>
        <item x="4314"/>
        <item x="3930"/>
        <item x="5420"/>
        <item x="4337"/>
        <item x="6693"/>
        <item x="5285"/>
        <item x="2237"/>
        <item x="3818"/>
        <item x="3480"/>
        <item x="6581"/>
        <item x="3516"/>
        <item x="7455"/>
        <item x="3732"/>
        <item x="7440"/>
        <item x="4760"/>
        <item x="1604"/>
        <item x="2790"/>
        <item x="4929"/>
        <item x="2263"/>
        <item x="7388"/>
        <item x="1631"/>
        <item x="4059"/>
        <item x="3229"/>
        <item x="3940"/>
        <item x="6280"/>
        <item x="508"/>
        <item x="1414"/>
        <item x="377"/>
        <item x="1127"/>
        <item x="7418"/>
        <item x="1347"/>
        <item x="6425"/>
        <item x="1625"/>
        <item x="4528"/>
        <item x="3231"/>
        <item x="4093"/>
        <item x="1792"/>
        <item x="1767"/>
        <item x="1897"/>
        <item x="643"/>
        <item x="6642"/>
        <item x="5814"/>
        <item x="3368"/>
        <item x="3686"/>
        <item x="7619"/>
        <item x="6965"/>
        <item x="3055"/>
        <item x="5524"/>
        <item x="4484"/>
        <item x="7034"/>
        <item x="6202"/>
        <item x="6769"/>
        <item x="3738"/>
        <item x="607"/>
        <item x="6040"/>
        <item x="4050"/>
        <item x="589"/>
        <item x="7695"/>
        <item x="3449"/>
        <item x="880"/>
        <item x="1170"/>
        <item x="6702"/>
        <item x="3019"/>
        <item x="4992"/>
        <item x="2218"/>
        <item x="2608"/>
        <item x="5058"/>
        <item x="4550"/>
        <item x="4405"/>
        <item x="6148"/>
        <item x="6098"/>
        <item x="7252"/>
        <item x="6634"/>
        <item x="1496"/>
        <item x="3576"/>
        <item x="7352"/>
        <item x="108"/>
        <item x="5570"/>
        <item x="6593"/>
        <item x="6729"/>
        <item x="7031"/>
        <item x="6069"/>
        <item x="775"/>
        <item x="4172"/>
        <item x="4146"/>
        <item x="1935"/>
        <item x="702"/>
        <item x="6525"/>
        <item x="1978"/>
        <item x="4743"/>
        <item x="5765"/>
        <item x="3723"/>
        <item x="3108"/>
        <item x="596"/>
        <item x="681"/>
        <item x="6708"/>
        <item x="7023"/>
        <item x="3120"/>
        <item x="3332"/>
        <item x="5418"/>
        <item x="6346"/>
        <item x="6242"/>
        <item x="784"/>
        <item x="1808"/>
        <item x="4430"/>
        <item x="4782"/>
        <item x="3999"/>
        <item x="2694"/>
        <item x="4627"/>
        <item x="7651"/>
        <item x="271"/>
        <item x="354"/>
        <item x="7719"/>
        <item x="2458"/>
        <item x="6830"/>
        <item x="1435"/>
        <item x="5700"/>
        <item x="2710"/>
        <item x="1138"/>
        <item x="432"/>
        <item x="2613"/>
        <item x="7227"/>
        <item x="7826"/>
        <item x="583"/>
        <item x="5169"/>
        <item x="6294"/>
        <item x="1899"/>
        <item x="5555"/>
        <item x="6681"/>
        <item x="7908"/>
        <item x="4158"/>
        <item x="1492"/>
        <item x="5204"/>
        <item x="4400"/>
        <item x="375"/>
        <item x="4375"/>
        <item x="4489"/>
        <item x="2638"/>
        <item x="1877"/>
        <item x="2316"/>
        <item x="5601"/>
        <item x="1633"/>
        <item x="5228"/>
        <item x="2811"/>
        <item x="133"/>
        <item x="4023"/>
        <item x="5436"/>
        <item x="4521"/>
        <item x="3909"/>
        <item x="6265"/>
        <item x="6788"/>
        <item x="1054"/>
        <item x="3445"/>
        <item x="1045"/>
        <item x="8101"/>
        <item x="7170"/>
        <item x="4442"/>
        <item x="558"/>
        <item x="3570"/>
        <item x="7250"/>
        <item x="7596"/>
        <item x="4386"/>
        <item x="6635"/>
        <item x="998"/>
        <item x="1825"/>
        <item x="3260"/>
        <item x="1800"/>
        <item x="1744"/>
        <item x="1759"/>
        <item x="5787"/>
        <item x="492"/>
        <item x="3398"/>
        <item x="3594"/>
        <item x="6034"/>
        <item x="5022"/>
        <item x="1140"/>
        <item x="4838"/>
        <item x="3491"/>
        <item x="2014"/>
        <item x="4922"/>
        <item x="60"/>
        <item x="1338"/>
        <item x="215"/>
        <item x="3581"/>
        <item x="5162"/>
        <item x="3030"/>
        <item x="660"/>
        <item x="6566"/>
        <item x="5147"/>
        <item x="1908"/>
        <item x="1601"/>
        <item x="2252"/>
        <item x="7417"/>
        <item x="3897"/>
        <item x="1547"/>
        <item x="419"/>
        <item x="8147"/>
        <item x="90"/>
        <item x="7350"/>
        <item x="4849"/>
        <item x="1"/>
        <item x="7295"/>
        <item x="1031"/>
        <item x="3739"/>
        <item x="6724"/>
        <item x="6569"/>
        <item x="2857"/>
        <item x="6417"/>
        <item x="982"/>
        <item x="7990"/>
        <item x="7208"/>
        <item x="8077"/>
        <item x="4862"/>
        <item x="965"/>
        <item x="2031"/>
        <item x="5205"/>
        <item x="4129"/>
        <item x="6362"/>
        <item x="315"/>
        <item x="7275"/>
        <item x="5066"/>
        <item x="4829"/>
        <item x="8045"/>
        <item x="484"/>
        <item x="4555"/>
        <item x="3588"/>
        <item x="154"/>
        <item x="2550"/>
        <item x="7625"/>
        <item x="7469"/>
        <item x="3103"/>
        <item x="623"/>
        <item x="4671"/>
        <item x="5176"/>
        <item x="7254"/>
        <item x="7309"/>
        <item x="7738"/>
        <item x="4142"/>
        <item x="3780"/>
        <item x="4960"/>
        <item x="5574"/>
        <item x="1680"/>
        <item x="4828"/>
        <item x="1495"/>
        <item x="3421"/>
        <item x="3814"/>
        <item x="4126"/>
        <item x="2279"/>
        <item x="2324"/>
        <item x="6450"/>
        <item x="7848"/>
        <item x="2097"/>
        <item x="1363"/>
        <item x="6359"/>
        <item x="1830"/>
        <item x="2435"/>
        <item x="574"/>
        <item x="4582"/>
        <item x="7183"/>
        <item x="6982"/>
        <item x="6110"/>
        <item x="3755"/>
        <item x="1206"/>
        <item x="8141"/>
        <item x="27"/>
        <item x="5269"/>
        <item x="1266"/>
        <item x="5332"/>
        <item x="2749"/>
        <item x="5296"/>
        <item x="85"/>
        <item x="5854"/>
        <item x="3862"/>
        <item x="3495"/>
        <item x="5843"/>
        <item x="523"/>
        <item x="960"/>
        <item x="4187"/>
        <item x="2791"/>
        <item x="6903"/>
        <item x="1651"/>
        <item x="4198"/>
        <item x="268"/>
        <item x="1173"/>
        <item x="3128"/>
        <item x="329"/>
        <item x="2490"/>
        <item x="6783"/>
        <item x="1480"/>
        <item x="3613"/>
        <item x="8126"/>
        <item x="5473"/>
        <item x="3384"/>
        <item x="2276"/>
        <item x="6338"/>
        <item x="3690"/>
        <item x="5926"/>
        <item x="1095"/>
        <item x="6985"/>
        <item x="8024"/>
        <item x="441"/>
        <item x="1196"/>
        <item x="6663"/>
        <item x="6636"/>
        <item x="3363"/>
        <item x="3274"/>
        <item x="4909"/>
        <item x="2503"/>
        <item x="4113"/>
        <item x="6762"/>
        <item x="1393"/>
        <item x="6403"/>
        <item x="2184"/>
        <item x="5390"/>
        <item x="2964"/>
        <item x="2456"/>
        <item x="39"/>
        <item x="2208"/>
        <item x="3801"/>
        <item x="7819"/>
        <item x="7219"/>
        <item x="4377"/>
        <item x="4836"/>
        <item x="4201"/>
        <item x="8011"/>
        <item x="7929"/>
        <item x="2297"/>
        <item x="5284"/>
        <item x="2082"/>
        <item x="2574"/>
        <item x="1928"/>
        <item x="6217"/>
        <item x="8063"/>
        <item x="6995"/>
        <item x="2654"/>
        <item x="7527"/>
        <item x="2475"/>
        <item x="721"/>
        <item x="7051"/>
        <item x="2631"/>
        <item x="6105"/>
        <item x="3143"/>
        <item x="2943"/>
        <item x="4486"/>
        <item x="6047"/>
        <item x="5433"/>
        <item x="6424"/>
        <item x="2616"/>
        <item x="2231"/>
        <item x="320"/>
        <item x="6442"/>
        <item x="3608"/>
        <item x="8012"/>
        <item x="1722"/>
        <item x="4406"/>
        <item x="4316"/>
        <item x="1544"/>
        <item x="5596"/>
        <item x="7696"/>
        <item x="4424"/>
        <item x="966"/>
        <item x="3178"/>
        <item x="1065"/>
        <item x="3154"/>
        <item x="188"/>
        <item x="396"/>
        <item x="6884"/>
        <item x="6178"/>
        <item x="4808"/>
        <item x="3364"/>
        <item x="5084"/>
        <item x="7590"/>
        <item x="7054"/>
        <item x="3616"/>
        <item x="1974"/>
        <item x="4353"/>
        <item x="2658"/>
        <item x="7120"/>
        <item x="5819"/>
        <item x="5932"/>
        <item x="7775"/>
        <item x="4698"/>
        <item x="6496"/>
        <item x="7934"/>
        <item x="7945"/>
        <item x="1609"/>
        <item x="273"/>
        <item x="8037"/>
        <item x="4166"/>
        <item x="6405"/>
        <item x="8062"/>
        <item x="1937"/>
        <item x="5315"/>
        <item x="3840"/>
        <item x="1653"/>
        <item x="8098"/>
        <item x="1340"/>
        <item x="1684"/>
        <item x="3942"/>
        <item x="4189"/>
        <item x="246"/>
        <item x="5248"/>
        <item x="3099"/>
        <item x="4066"/>
        <item x="2652"/>
        <item x="1219"/>
        <item x="670"/>
        <item x="8069"/>
        <item x="7379"/>
        <item x="7212"/>
        <item x="757"/>
        <item x="7638"/>
        <item x="2938"/>
        <item x="270"/>
        <item x="2524"/>
        <item x="351"/>
        <item x="5095"/>
        <item x="3370"/>
        <item x="7482"/>
        <item x="4167"/>
        <item x="4572"/>
        <item x="6640"/>
        <item x="3349"/>
        <item x="616"/>
        <item x="3665"/>
        <item x="7025"/>
        <item x="1006"/>
        <item x="7562"/>
        <item x="4820"/>
        <item x="7916"/>
        <item x="7870"/>
        <item x="5070"/>
        <item x="6989"/>
        <item x="3943"/>
        <item x="7752"/>
        <item x="3574"/>
        <item x="4354"/>
        <item x="115"/>
        <item x="5446"/>
        <item x="7664"/>
        <item x="2931"/>
        <item x="7935"/>
        <item x="4562"/>
        <item x="6198"/>
        <item x="112"/>
        <item x="6268"/>
        <item x="7187"/>
        <item x="4069"/>
        <item x="3192"/>
        <item x="637"/>
        <item x="1324"/>
        <item x="5087"/>
        <item x="7128"/>
        <item x="7682"/>
        <item x="175"/>
        <item x="6730"/>
        <item x="1900"/>
        <item x="7776"/>
        <item x="7974"/>
        <item x="3447"/>
        <item x="5386"/>
        <item x="7586"/>
        <item x="3136"/>
        <item x="2923"/>
        <item x="6192"/>
        <item x="3479"/>
        <item x="7693"/>
        <item x="6277"/>
        <item x="200"/>
        <item x="2910"/>
        <item x="1238"/>
        <item x="8028"/>
        <item x="3597"/>
        <item x="944"/>
        <item x="1370"/>
        <item x="5501"/>
        <item x="7690"/>
        <item x="4684"/>
        <item x="1502"/>
        <item x="5538"/>
        <item x="4723"/>
        <item x="6834"/>
        <item x="3524"/>
        <item x="5747"/>
        <item x="3466"/>
        <item x="4592"/>
        <item x="8153"/>
        <item t="default"/>
      </items>
    </pivotField>
  </pivotFields>
  <rowFields count="1">
    <field x="1"/>
  </rowFields>
  <rowItems count="2">
    <i>
      <x v="1"/>
    </i>
    <i t="grand">
      <x/>
    </i>
  </rowItems>
  <colItems count="1">
    <i/>
  </colItems>
  <dataFields count="1">
    <dataField name="Sum of Sales" fld="6"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DC6A05-268D-47CE-A480-94D9D6B6502B}" name="PivotTable6"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rowHeaderCaption="">
  <location ref="A1:B15" firstHeaderRow="1" firstDataRow="1" firstDataCol="1"/>
  <pivotFields count="22">
    <pivotField showAll="0"/>
    <pivotField showAll="0"/>
    <pivotField showAll="0">
      <items count="1420">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x="1418"/>
        <item t="default"/>
      </items>
    </pivotField>
    <pivotField showAll="0"/>
    <pivotField axis="axisRow" showAll="0">
      <items count="14">
        <item x="10"/>
        <item x="5"/>
        <item x="4"/>
        <item x="8"/>
        <item x="7"/>
        <item x="3"/>
        <item x="1"/>
        <item x="2"/>
        <item x="11"/>
        <item x="0"/>
        <item x="6"/>
        <item x="9"/>
        <item x="1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4">
    <i>
      <x/>
    </i>
    <i>
      <x v="1"/>
    </i>
    <i>
      <x v="2"/>
    </i>
    <i>
      <x v="3"/>
    </i>
    <i>
      <x v="4"/>
    </i>
    <i>
      <x v="5"/>
    </i>
    <i>
      <x v="6"/>
    </i>
    <i>
      <x v="7"/>
    </i>
    <i>
      <x v="8"/>
    </i>
    <i>
      <x v="9"/>
    </i>
    <i>
      <x v="10"/>
    </i>
    <i>
      <x v="11"/>
    </i>
    <i>
      <x v="12"/>
    </i>
    <i t="grand">
      <x/>
    </i>
  </rowItems>
  <colItems count="1">
    <i/>
  </colItems>
  <dataFields count="1">
    <dataField name="Sum of Sales" fld="10" baseField="0" baseItem="0"/>
  </dataFields>
  <chartFormats count="2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 chart="0" format="7">
      <pivotArea type="data" outline="0" fieldPosition="0">
        <references count="2">
          <reference field="4294967294" count="1" selected="0">
            <x v="0"/>
          </reference>
          <reference field="4" count="1" selected="0">
            <x v="6"/>
          </reference>
        </references>
      </pivotArea>
    </chartFormat>
    <chartFormat chart="0" format="8">
      <pivotArea type="data" outline="0" fieldPosition="0">
        <references count="2">
          <reference field="4294967294" count="1" selected="0">
            <x v="0"/>
          </reference>
          <reference field="4" count="1" selected="0">
            <x v="7"/>
          </reference>
        </references>
      </pivotArea>
    </chartFormat>
    <chartFormat chart="0" format="9">
      <pivotArea type="data" outline="0" fieldPosition="0">
        <references count="2">
          <reference field="4294967294" count="1" selected="0">
            <x v="0"/>
          </reference>
          <reference field="4" count="1" selected="0">
            <x v="8"/>
          </reference>
        </references>
      </pivotArea>
    </chartFormat>
    <chartFormat chart="0" format="10">
      <pivotArea type="data" outline="0" fieldPosition="0">
        <references count="2">
          <reference field="4294967294" count="1" selected="0">
            <x v="0"/>
          </reference>
          <reference field="4" count="1" selected="0">
            <x v="9"/>
          </reference>
        </references>
      </pivotArea>
    </chartFormat>
    <chartFormat chart="0" format="11">
      <pivotArea type="data" outline="0" fieldPosition="0">
        <references count="2">
          <reference field="4294967294" count="1" selected="0">
            <x v="0"/>
          </reference>
          <reference field="4" count="1" selected="0">
            <x v="10"/>
          </reference>
        </references>
      </pivotArea>
    </chartFormat>
    <chartFormat chart="0" format="12">
      <pivotArea type="data" outline="0" fieldPosition="0">
        <references count="2">
          <reference field="4294967294" count="1" selected="0">
            <x v="0"/>
          </reference>
          <reference field="4" count="1" selected="0">
            <x v="11"/>
          </reference>
        </references>
      </pivotArea>
    </chartFormat>
    <chartFormat chart="0" format="13">
      <pivotArea type="data" outline="0" fieldPosition="0">
        <references count="2">
          <reference field="4294967294" count="1" selected="0">
            <x v="0"/>
          </reference>
          <reference field="4" count="1" selected="0">
            <x v="12"/>
          </reference>
        </references>
      </pivotArea>
    </chartFormat>
    <chartFormat chart="17" format="28" series="1">
      <pivotArea type="data" outline="0" fieldPosition="0">
        <references count="1">
          <reference field="4294967294" count="1" selected="0">
            <x v="0"/>
          </reference>
        </references>
      </pivotArea>
    </chartFormat>
    <chartFormat chart="17" format="29">
      <pivotArea type="data" outline="0" fieldPosition="0">
        <references count="2">
          <reference field="4294967294" count="1" selected="0">
            <x v="0"/>
          </reference>
          <reference field="4" count="1" selected="0">
            <x v="0"/>
          </reference>
        </references>
      </pivotArea>
    </chartFormat>
    <chartFormat chart="17" format="30">
      <pivotArea type="data" outline="0" fieldPosition="0">
        <references count="2">
          <reference field="4294967294" count="1" selected="0">
            <x v="0"/>
          </reference>
          <reference field="4" count="1" selected="0">
            <x v="1"/>
          </reference>
        </references>
      </pivotArea>
    </chartFormat>
    <chartFormat chart="17" format="31">
      <pivotArea type="data" outline="0" fieldPosition="0">
        <references count="2">
          <reference field="4294967294" count="1" selected="0">
            <x v="0"/>
          </reference>
          <reference field="4" count="1" selected="0">
            <x v="2"/>
          </reference>
        </references>
      </pivotArea>
    </chartFormat>
    <chartFormat chart="17" format="32">
      <pivotArea type="data" outline="0" fieldPosition="0">
        <references count="2">
          <reference field="4294967294" count="1" selected="0">
            <x v="0"/>
          </reference>
          <reference field="4" count="1" selected="0">
            <x v="3"/>
          </reference>
        </references>
      </pivotArea>
    </chartFormat>
    <chartFormat chart="17" format="33">
      <pivotArea type="data" outline="0" fieldPosition="0">
        <references count="2">
          <reference field="4294967294" count="1" selected="0">
            <x v="0"/>
          </reference>
          <reference field="4" count="1" selected="0">
            <x v="4"/>
          </reference>
        </references>
      </pivotArea>
    </chartFormat>
    <chartFormat chart="17" format="34">
      <pivotArea type="data" outline="0" fieldPosition="0">
        <references count="2">
          <reference field="4294967294" count="1" selected="0">
            <x v="0"/>
          </reference>
          <reference field="4" count="1" selected="0">
            <x v="5"/>
          </reference>
        </references>
      </pivotArea>
    </chartFormat>
    <chartFormat chart="17" format="35">
      <pivotArea type="data" outline="0" fieldPosition="0">
        <references count="2">
          <reference field="4294967294" count="1" selected="0">
            <x v="0"/>
          </reference>
          <reference field="4" count="1" selected="0">
            <x v="6"/>
          </reference>
        </references>
      </pivotArea>
    </chartFormat>
    <chartFormat chart="17" format="36">
      <pivotArea type="data" outline="0" fieldPosition="0">
        <references count="2">
          <reference field="4294967294" count="1" selected="0">
            <x v="0"/>
          </reference>
          <reference field="4" count="1" selected="0">
            <x v="7"/>
          </reference>
        </references>
      </pivotArea>
    </chartFormat>
    <chartFormat chart="17" format="37">
      <pivotArea type="data" outline="0" fieldPosition="0">
        <references count="2">
          <reference field="4294967294" count="1" selected="0">
            <x v="0"/>
          </reference>
          <reference field="4" count="1" selected="0">
            <x v="8"/>
          </reference>
        </references>
      </pivotArea>
    </chartFormat>
    <chartFormat chart="17" format="38">
      <pivotArea type="data" outline="0" fieldPosition="0">
        <references count="2">
          <reference field="4294967294" count="1" selected="0">
            <x v="0"/>
          </reference>
          <reference field="4" count="1" selected="0">
            <x v="9"/>
          </reference>
        </references>
      </pivotArea>
    </chartFormat>
    <chartFormat chart="17" format="39">
      <pivotArea type="data" outline="0" fieldPosition="0">
        <references count="2">
          <reference field="4294967294" count="1" selected="0">
            <x v="0"/>
          </reference>
          <reference field="4" count="1" selected="0">
            <x v="10"/>
          </reference>
        </references>
      </pivotArea>
    </chartFormat>
    <chartFormat chart="17" format="40">
      <pivotArea type="data" outline="0" fieldPosition="0">
        <references count="2">
          <reference field="4294967294" count="1" selected="0">
            <x v="0"/>
          </reference>
          <reference field="4" count="1" selected="0">
            <x v="11"/>
          </reference>
        </references>
      </pivotArea>
    </chartFormat>
    <chartFormat chart="17" format="41">
      <pivotArea type="data" outline="0" fieldPosition="0">
        <references count="2">
          <reference field="4294967294" count="1" selected="0">
            <x v="0"/>
          </reference>
          <reference field="4"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051364-F6D8-4F1B-A43B-205ED62B3FDB}"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B20"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5">
        <item x="2"/>
        <item x="0"/>
        <item x="1"/>
        <item x="3"/>
        <item t="default"/>
      </items>
    </pivotField>
    <pivotField axis="axisRow" showAll="0">
      <items count="19">
        <item x="1"/>
        <item x="2"/>
        <item x="9"/>
        <item x="14"/>
        <item x="7"/>
        <item x="13"/>
        <item x="8"/>
        <item x="11"/>
        <item x="4"/>
        <item x="16"/>
        <item x="5"/>
        <item x="12"/>
        <item x="6"/>
        <item x="15"/>
        <item x="0"/>
        <item x="10"/>
        <item x="3"/>
        <item x="17"/>
        <item t="default"/>
      </items>
    </pivotField>
  </pivotFields>
  <rowFields count="1">
    <field x="20"/>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Profit" fld="13" baseField="0" baseItem="0"/>
  </dataFields>
  <chartFormats count="2">
    <chartFormat chart="0"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37B66C-DC90-47FD-9F10-096D94E04962}"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B11"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0">
        <item x="2"/>
        <item x="1"/>
        <item x="0"/>
        <item x="5"/>
        <item x="3"/>
        <item x="6"/>
        <item x="4"/>
        <item x="7"/>
        <item x="8"/>
        <item t="default"/>
      </items>
    </pivotField>
    <pivotField showAll="0"/>
    <pivotField showAll="0">
      <items count="5">
        <item x="2"/>
        <item x="0"/>
        <item x="1"/>
        <item x="3"/>
        <item t="default"/>
      </items>
    </pivotField>
    <pivotField showAll="0">
      <items count="19">
        <item x="1"/>
        <item x="2"/>
        <item x="9"/>
        <item x="14"/>
        <item x="7"/>
        <item x="13"/>
        <item x="8"/>
        <item x="11"/>
        <item x="4"/>
        <item x="16"/>
        <item x="5"/>
        <item x="12"/>
        <item x="6"/>
        <item x="15"/>
        <item x="0"/>
        <item x="10"/>
        <item x="3"/>
        <item x="17"/>
        <item t="default"/>
      </items>
    </pivotField>
  </pivotFields>
  <rowFields count="1">
    <field x="17"/>
  </rowFields>
  <rowItems count="10">
    <i>
      <x/>
    </i>
    <i>
      <x v="1"/>
    </i>
    <i>
      <x v="2"/>
    </i>
    <i>
      <x v="3"/>
    </i>
    <i>
      <x v="4"/>
    </i>
    <i>
      <x v="5"/>
    </i>
    <i>
      <x v="6"/>
    </i>
    <i>
      <x v="7"/>
    </i>
    <i>
      <x v="8"/>
    </i>
    <i t="grand">
      <x/>
    </i>
  </rowItems>
  <colItems count="1">
    <i/>
  </colItems>
  <dataFields count="1">
    <dataField name="Sum of Profit" fld="13" baseField="0" baseItem="0"/>
  </dataFields>
  <chartFormats count="20">
    <chartFormat chart="22" format="0" series="1">
      <pivotArea type="data" outline="0" fieldPosition="0">
        <references count="1">
          <reference field="4294967294" count="1" selected="0">
            <x v="0"/>
          </reference>
        </references>
      </pivotArea>
    </chartFormat>
    <chartFormat chart="27" format="11" series="1">
      <pivotArea type="data" outline="0" fieldPosition="0">
        <references count="1">
          <reference field="4294967294" count="1" selected="0">
            <x v="0"/>
          </reference>
        </references>
      </pivotArea>
    </chartFormat>
    <chartFormat chart="27" format="12">
      <pivotArea type="data" outline="0" fieldPosition="0">
        <references count="2">
          <reference field="4294967294" count="1" selected="0">
            <x v="0"/>
          </reference>
          <reference field="17" count="1" selected="0">
            <x v="0"/>
          </reference>
        </references>
      </pivotArea>
    </chartFormat>
    <chartFormat chart="27" format="13">
      <pivotArea type="data" outline="0" fieldPosition="0">
        <references count="2">
          <reference field="4294967294" count="1" selected="0">
            <x v="0"/>
          </reference>
          <reference field="17" count="1" selected="0">
            <x v="1"/>
          </reference>
        </references>
      </pivotArea>
    </chartFormat>
    <chartFormat chart="27" format="14">
      <pivotArea type="data" outline="0" fieldPosition="0">
        <references count="2">
          <reference field="4294967294" count="1" selected="0">
            <x v="0"/>
          </reference>
          <reference field="17" count="1" selected="0">
            <x v="2"/>
          </reference>
        </references>
      </pivotArea>
    </chartFormat>
    <chartFormat chart="27" format="15">
      <pivotArea type="data" outline="0" fieldPosition="0">
        <references count="2">
          <reference field="4294967294" count="1" selected="0">
            <x v="0"/>
          </reference>
          <reference field="17" count="1" selected="0">
            <x v="3"/>
          </reference>
        </references>
      </pivotArea>
    </chartFormat>
    <chartFormat chart="27" format="16">
      <pivotArea type="data" outline="0" fieldPosition="0">
        <references count="2">
          <reference field="4294967294" count="1" selected="0">
            <x v="0"/>
          </reference>
          <reference field="17" count="1" selected="0">
            <x v="4"/>
          </reference>
        </references>
      </pivotArea>
    </chartFormat>
    <chartFormat chart="27" format="17">
      <pivotArea type="data" outline="0" fieldPosition="0">
        <references count="2">
          <reference field="4294967294" count="1" selected="0">
            <x v="0"/>
          </reference>
          <reference field="17" count="1" selected="0">
            <x v="5"/>
          </reference>
        </references>
      </pivotArea>
    </chartFormat>
    <chartFormat chart="27" format="18">
      <pivotArea type="data" outline="0" fieldPosition="0">
        <references count="2">
          <reference field="4294967294" count="1" selected="0">
            <x v="0"/>
          </reference>
          <reference field="17" count="1" selected="0">
            <x v="6"/>
          </reference>
        </references>
      </pivotArea>
    </chartFormat>
    <chartFormat chart="27" format="19">
      <pivotArea type="data" outline="0" fieldPosition="0">
        <references count="2">
          <reference field="4294967294" count="1" selected="0">
            <x v="0"/>
          </reference>
          <reference field="17" count="1" selected="0">
            <x v="7"/>
          </reference>
        </references>
      </pivotArea>
    </chartFormat>
    <chartFormat chart="27" format="20">
      <pivotArea type="data" outline="0" fieldPosition="0">
        <references count="2">
          <reference field="4294967294" count="1" selected="0">
            <x v="0"/>
          </reference>
          <reference field="17" count="1" selected="0">
            <x v="8"/>
          </reference>
        </references>
      </pivotArea>
    </chartFormat>
    <chartFormat chart="22" format="1">
      <pivotArea type="data" outline="0" fieldPosition="0">
        <references count="2">
          <reference field="4294967294" count="1" selected="0">
            <x v="0"/>
          </reference>
          <reference field="17" count="1" selected="0">
            <x v="0"/>
          </reference>
        </references>
      </pivotArea>
    </chartFormat>
    <chartFormat chart="22" format="2">
      <pivotArea type="data" outline="0" fieldPosition="0">
        <references count="2">
          <reference field="4294967294" count="1" selected="0">
            <x v="0"/>
          </reference>
          <reference field="17" count="1" selected="0">
            <x v="1"/>
          </reference>
        </references>
      </pivotArea>
    </chartFormat>
    <chartFormat chart="22" format="3">
      <pivotArea type="data" outline="0" fieldPosition="0">
        <references count="2">
          <reference field="4294967294" count="1" selected="0">
            <x v="0"/>
          </reference>
          <reference field="17" count="1" selected="0">
            <x v="2"/>
          </reference>
        </references>
      </pivotArea>
    </chartFormat>
    <chartFormat chart="22" format="4">
      <pivotArea type="data" outline="0" fieldPosition="0">
        <references count="2">
          <reference field="4294967294" count="1" selected="0">
            <x v="0"/>
          </reference>
          <reference field="17" count="1" selected="0">
            <x v="3"/>
          </reference>
        </references>
      </pivotArea>
    </chartFormat>
    <chartFormat chart="22" format="5">
      <pivotArea type="data" outline="0" fieldPosition="0">
        <references count="2">
          <reference field="4294967294" count="1" selected="0">
            <x v="0"/>
          </reference>
          <reference field="17" count="1" selected="0">
            <x v="4"/>
          </reference>
        </references>
      </pivotArea>
    </chartFormat>
    <chartFormat chart="22" format="6">
      <pivotArea type="data" outline="0" fieldPosition="0">
        <references count="2">
          <reference field="4294967294" count="1" selected="0">
            <x v="0"/>
          </reference>
          <reference field="17" count="1" selected="0">
            <x v="5"/>
          </reference>
        </references>
      </pivotArea>
    </chartFormat>
    <chartFormat chart="22" format="7">
      <pivotArea type="data" outline="0" fieldPosition="0">
        <references count="2">
          <reference field="4294967294" count="1" selected="0">
            <x v="0"/>
          </reference>
          <reference field="17" count="1" selected="0">
            <x v="6"/>
          </reference>
        </references>
      </pivotArea>
    </chartFormat>
    <chartFormat chart="22" format="8">
      <pivotArea type="data" outline="0" fieldPosition="0">
        <references count="2">
          <reference field="4294967294" count="1" selected="0">
            <x v="0"/>
          </reference>
          <reference field="17" count="1" selected="0">
            <x v="7"/>
          </reference>
        </references>
      </pivotArea>
    </chartFormat>
    <chartFormat chart="22" format="9">
      <pivotArea type="data" outline="0" fieldPosition="0">
        <references count="2">
          <reference field="4294967294" count="1" selected="0">
            <x v="0"/>
          </reference>
          <reference field="17"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2C208A-55F8-457F-B46B-C08B52340847}"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6"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2"/>
        <item x="0"/>
        <item x="3"/>
        <item t="default"/>
      </items>
    </pivotField>
    <pivotField showAll="0"/>
    <pivotField showAll="0"/>
    <pivotField dataField="1" showAll="0"/>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Sum of Shipping Cost" fld="15" baseField="0" baseItem="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168D74-A1F3-4150-A53B-90FFDE574B9A}" name="PivotTable5"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B20" firstHeaderRow="1" firstDataRow="1" firstDataCol="1"/>
  <pivotFields count="22">
    <pivotField showAll="0"/>
    <pivotField showAll="0"/>
    <pivotField showAll="0">
      <items count="1420">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x="1418"/>
        <item t="default"/>
      </items>
    </pivotField>
    <pivotField showAll="0"/>
    <pivotField showAll="0">
      <items count="14">
        <item x="10"/>
        <item x="5"/>
        <item x="4"/>
        <item x="8"/>
        <item x="7"/>
        <item x="3"/>
        <item x="1"/>
        <item x="2"/>
        <item x="11"/>
        <item x="0"/>
        <item x="6"/>
        <item x="9"/>
        <item x="12"/>
        <item t="default"/>
      </items>
    </pivotField>
    <pivotField showAll="0"/>
    <pivotField showAll="0"/>
    <pivotField showAll="0"/>
    <pivotField dataField="1" showAll="0">
      <items count="7">
        <item x="5"/>
        <item x="1"/>
        <item x="0"/>
        <item x="4"/>
        <item x="3"/>
        <item x="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9">
        <item x="1"/>
        <item x="2"/>
        <item x="9"/>
        <item x="14"/>
        <item x="7"/>
        <item x="13"/>
        <item x="8"/>
        <item x="11"/>
        <item x="4"/>
        <item x="16"/>
        <item x="5"/>
        <item x="12"/>
        <item x="6"/>
        <item x="15"/>
        <item x="0"/>
        <item x="10"/>
        <item x="3"/>
        <item x="17"/>
        <item t="default"/>
      </items>
    </pivotField>
    <pivotField showAll="0"/>
  </pivotFields>
  <rowFields count="1">
    <field x="20"/>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Order Priority" fld="8" subtotal="count" baseField="0" baseItem="0"/>
  </dataFields>
  <chartFormats count="2">
    <chartFormat chart="0" format="20" series="1">
      <pivotArea type="data" outline="0" fieldPosition="0">
        <references count="1">
          <reference field="4294967294" count="1" selected="0">
            <x v="0"/>
          </reference>
        </references>
      </pivotArea>
    </chartFormat>
    <chartFormat chart="3" format="2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F35A6F-A25D-47E6-8AFF-6E4438AC4C35}" name="PivotTable6"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A2" firstHeaderRow="1" firstDataRow="1" firstDataCol="0"/>
  <pivotFields count="22">
    <pivotField showAll="0"/>
    <pivotField showAll="0"/>
    <pivotField showAll="0">
      <items count="1420">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x="1418"/>
        <item t="default"/>
      </items>
    </pivotField>
    <pivotField showAll="0"/>
    <pivotField showAll="0">
      <items count="14">
        <item x="10"/>
        <item x="5"/>
        <item x="4"/>
        <item x="8"/>
        <item x="7"/>
        <item x="3"/>
        <item x="1"/>
        <item x="2"/>
        <item x="11"/>
        <item x="0"/>
        <item x="6"/>
        <item x="9"/>
        <item x="1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total Profi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713505-2DC3-4E30-844B-22EF0F1D827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K22:BK23" firstHeaderRow="1" firstDataRow="1" firstDataCol="0"/>
  <pivotFields count="2">
    <pivotField dataField="1" showAll="0"/>
    <pivotField showAll="0"/>
  </pivotFields>
  <rowItems count="1">
    <i/>
  </rowItems>
  <colItems count="1">
    <i/>
  </colItems>
  <dataFields count="1">
    <dataField name="Sum of how frequent the customer is ordering"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37C6754-3E73-49EB-AD8D-E00CDAAD8B8D}" sourceName="month">
  <pivotTables>
    <pivotTable tabId="17" name="PivotTable6"/>
    <pivotTable tabId="25" name="PivotTable5"/>
    <pivotTable tabId="30" name="PivotTable6"/>
  </pivotTables>
  <data>
    <tabular pivotCacheId="554928234">
      <items count="13">
        <i x="10" s="1"/>
        <i x="5" s="1"/>
        <i x="4" s="1"/>
        <i x="8" s="1"/>
        <i x="7" s="1"/>
        <i x="3" s="1"/>
        <i x="1" s="1"/>
        <i x="2" s="1"/>
        <i x="11" s="1"/>
        <i x="0" s="1"/>
        <i x="6" s="1"/>
        <i x="9" s="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5A64511-42EC-4C54-9D50-2A583F30EBBF}"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3F621CA9-93A3-4CD2-B0F7-790400B7444B}" cache="Slicer_month" caption="month"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C9116D6-700B-4CEF-8210-91A14EDEBAC0}" sourceName="Order Date">
  <pivotTables>
    <pivotTable tabId="17" name="PivotTable6"/>
    <pivotTable tabId="25" name="PivotTable5"/>
    <pivotTable tabId="30" name="PivotTable6"/>
  </pivotTables>
  <state minimalRefreshVersion="6" lastRefreshVersion="6" pivotCacheId="554928234" filterType="unknown">
    <bounds startDate="2009-01-01T00:00:00" endDate="201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3AD4117-2C32-4D3A-98A5-937DAE6A9AB0}" cache="NativeTimeline_Order_Date" caption="Order Date" level="2" selectionLevel="2" scrollPosition="2012-06-06T00:00:00" style="TimeSlicerStyleLight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6BEE05A3-A49F-4E15-8142-0226FB7E1FA2}" cache="NativeTimeline_Order_Date" caption="Order Date" level="2" selectionLevel="2" scrollPosition="2012-06-06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5.xml"/><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FACF5-DD9D-4939-A358-D869FDA7D17E}">
  <dimension ref="A3:A4"/>
  <sheetViews>
    <sheetView workbookViewId="0">
      <selection activeCell="E25" sqref="E25"/>
    </sheetView>
  </sheetViews>
  <sheetFormatPr defaultRowHeight="14.4" x14ac:dyDescent="0.3"/>
  <cols>
    <col min="1" max="1" width="18.109375" bestFit="1" customWidth="1"/>
  </cols>
  <sheetData>
    <row r="3" spans="1:1" x14ac:dyDescent="0.3">
      <c r="A3" t="s">
        <v>881</v>
      </c>
    </row>
    <row r="4" spans="1:1" x14ac:dyDescent="0.3">
      <c r="A4">
        <v>214777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BEB56-BB58-45B4-A844-D4801CB328F3}">
  <dimension ref="A3:B4"/>
  <sheetViews>
    <sheetView workbookViewId="0">
      <selection activeCell="E25" sqref="E25"/>
    </sheetView>
  </sheetViews>
  <sheetFormatPr defaultRowHeight="14.4" x14ac:dyDescent="0.3"/>
  <cols>
    <col min="1" max="1" width="11.6640625" bestFit="1" customWidth="1"/>
    <col min="2" max="2" width="20.21875" bestFit="1" customWidth="1"/>
    <col min="3" max="3" width="6" bestFit="1" customWidth="1"/>
    <col min="4" max="5" width="7" bestFit="1" customWidth="1"/>
    <col min="6" max="6" width="6" bestFit="1" customWidth="1"/>
    <col min="7" max="51" width="7" bestFit="1" customWidth="1"/>
    <col min="52" max="52" width="10.77734375" bestFit="1" customWidth="1"/>
  </cols>
  <sheetData>
    <row r="3" spans="1:2" x14ac:dyDescent="0.3">
      <c r="A3" t="s">
        <v>886</v>
      </c>
      <c r="B3" t="s">
        <v>887</v>
      </c>
    </row>
    <row r="4" spans="1:2" x14ac:dyDescent="0.3">
      <c r="A4" s="2">
        <v>14915600.824000038</v>
      </c>
      <c r="B4" s="2">
        <v>214777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C91BE-ACE7-41B3-8985-D62A64687539}">
  <dimension ref="A3:D4"/>
  <sheetViews>
    <sheetView workbookViewId="0">
      <selection activeCell="E6" sqref="E6"/>
    </sheetView>
  </sheetViews>
  <sheetFormatPr defaultRowHeight="14.4" x14ac:dyDescent="0.3"/>
  <cols>
    <col min="1" max="1" width="22.6640625" bestFit="1" customWidth="1"/>
  </cols>
  <sheetData>
    <row r="3" spans="1:4" x14ac:dyDescent="0.3">
      <c r="A3" t="s">
        <v>888</v>
      </c>
      <c r="D3">
        <f>GETPIVOTDATA("Customer Name",$A$3)</f>
        <v>795</v>
      </c>
    </row>
    <row r="4" spans="1:4" x14ac:dyDescent="0.3">
      <c r="A4">
        <v>795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E1B62-EBA2-40CB-9006-D9AEEC39CBBF}">
  <dimension ref="A1:B3"/>
  <sheetViews>
    <sheetView workbookViewId="0">
      <selection activeCell="L19" sqref="L19"/>
    </sheetView>
  </sheetViews>
  <sheetFormatPr defaultRowHeight="14.4" x14ac:dyDescent="0.3"/>
  <cols>
    <col min="1" max="1" width="10.77734375" bestFit="1" customWidth="1"/>
    <col min="2" max="2" width="12" bestFit="1" customWidth="1"/>
  </cols>
  <sheetData>
    <row r="1" spans="1:2" x14ac:dyDescent="0.3">
      <c r="A1" s="19" t="s">
        <v>897</v>
      </c>
      <c r="B1" t="s">
        <v>886</v>
      </c>
    </row>
    <row r="2" spans="1:2" x14ac:dyDescent="0.3">
      <c r="A2" s="20" t="s">
        <v>1815</v>
      </c>
      <c r="B2">
        <v>3551642.3814999992</v>
      </c>
    </row>
    <row r="3" spans="1:2" x14ac:dyDescent="0.3">
      <c r="A3" s="20" t="s">
        <v>885</v>
      </c>
      <c r="B3">
        <v>3551642.3814999992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10070-A422-4CF7-AD19-2E07C0E19FA0}">
  <dimension ref="A1:B15"/>
  <sheetViews>
    <sheetView workbookViewId="0">
      <selection activeCell="A5" sqref="A5"/>
    </sheetView>
  </sheetViews>
  <sheetFormatPr defaultRowHeight="14.4" x14ac:dyDescent="0.3"/>
  <cols>
    <col min="1" max="1" width="10.77734375" bestFit="1" customWidth="1"/>
    <col min="2" max="2" width="12" bestFit="1" customWidth="1"/>
  </cols>
  <sheetData>
    <row r="1" spans="1:2" x14ac:dyDescent="0.3">
      <c r="A1" s="19" t="s">
        <v>896</v>
      </c>
      <c r="B1" t="s">
        <v>886</v>
      </c>
    </row>
    <row r="2" spans="1:2" x14ac:dyDescent="0.3">
      <c r="A2" s="20" t="s">
        <v>1804</v>
      </c>
      <c r="B2">
        <v>1429414.1985000009</v>
      </c>
    </row>
    <row r="3" spans="1:2" x14ac:dyDescent="0.3">
      <c r="A3" s="20" t="s">
        <v>1805</v>
      </c>
      <c r="B3">
        <v>1194201.6385000006</v>
      </c>
    </row>
    <row r="4" spans="1:2" x14ac:dyDescent="0.3">
      <c r="A4" s="20" t="s">
        <v>1806</v>
      </c>
      <c r="B4">
        <v>1281278.3800000015</v>
      </c>
    </row>
    <row r="5" spans="1:2" x14ac:dyDescent="0.3">
      <c r="A5" s="20" t="s">
        <v>890</v>
      </c>
      <c r="B5">
        <v>1188095.2849999981</v>
      </c>
    </row>
    <row r="6" spans="1:2" x14ac:dyDescent="0.3">
      <c r="A6" s="20" t="s">
        <v>1807</v>
      </c>
      <c r="B6">
        <v>1228878.2955</v>
      </c>
    </row>
    <row r="7" spans="1:2" x14ac:dyDescent="0.3">
      <c r="A7" s="20" t="s">
        <v>1808</v>
      </c>
      <c r="B7">
        <v>997488.37149999931</v>
      </c>
    </row>
    <row r="8" spans="1:2" x14ac:dyDescent="0.3">
      <c r="A8" s="20" t="s">
        <v>1809</v>
      </c>
      <c r="B8">
        <v>1145897.3034999997</v>
      </c>
    </row>
    <row r="9" spans="1:2" x14ac:dyDescent="0.3">
      <c r="A9" s="20" t="s">
        <v>1810</v>
      </c>
      <c r="B9">
        <v>1152622.2685000002</v>
      </c>
    </row>
    <row r="10" spans="1:2" x14ac:dyDescent="0.3">
      <c r="A10" s="20" t="s">
        <v>1811</v>
      </c>
      <c r="B10">
        <v>1253567.0365000002</v>
      </c>
    </row>
    <row r="11" spans="1:2" x14ac:dyDescent="0.3">
      <c r="A11" s="20" t="s">
        <v>1812</v>
      </c>
      <c r="B11">
        <v>1449803.5269999991</v>
      </c>
    </row>
    <row r="12" spans="1:2" x14ac:dyDescent="0.3">
      <c r="A12" s="20" t="s">
        <v>1813</v>
      </c>
      <c r="B12">
        <v>1146259.9330000002</v>
      </c>
    </row>
    <row r="13" spans="1:2" x14ac:dyDescent="0.3">
      <c r="A13" s="20" t="s">
        <v>1814</v>
      </c>
      <c r="B13">
        <v>1448094.5865</v>
      </c>
    </row>
    <row r="14" spans="1:2" x14ac:dyDescent="0.3">
      <c r="A14" s="20" t="s">
        <v>889</v>
      </c>
    </row>
    <row r="15" spans="1:2" x14ac:dyDescent="0.3">
      <c r="A15" s="20" t="s">
        <v>885</v>
      </c>
      <c r="B15">
        <v>14915600.823999999</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ED10B-680B-43F5-B659-6770353189A7}">
  <dimension ref="A1:B20"/>
  <sheetViews>
    <sheetView workbookViewId="0">
      <selection activeCell="E25" sqref="E25"/>
    </sheetView>
  </sheetViews>
  <sheetFormatPr defaultRowHeight="14.4" x14ac:dyDescent="0.3"/>
  <cols>
    <col min="1" max="1" width="27.5546875" bestFit="1" customWidth="1"/>
    <col min="2" max="2" width="12.109375" bestFit="1" customWidth="1"/>
  </cols>
  <sheetData>
    <row r="1" spans="1:2" x14ac:dyDescent="0.3">
      <c r="A1" s="19" t="s">
        <v>884</v>
      </c>
      <c r="B1" t="s">
        <v>891</v>
      </c>
    </row>
    <row r="2" spans="1:2" x14ac:dyDescent="0.3">
      <c r="A2" s="20" t="s">
        <v>28</v>
      </c>
      <c r="B2">
        <v>97158.059999999808</v>
      </c>
    </row>
    <row r="3" spans="1:2" x14ac:dyDescent="0.3">
      <c r="A3" s="20" t="s">
        <v>29</v>
      </c>
      <c r="B3">
        <v>307413.39000000019</v>
      </c>
    </row>
    <row r="4" spans="1:2" x14ac:dyDescent="0.3">
      <c r="A4" s="20" t="s">
        <v>54</v>
      </c>
      <c r="B4">
        <v>-33582.129999999983</v>
      </c>
    </row>
    <row r="5" spans="1:2" x14ac:dyDescent="0.3">
      <c r="A5" s="20" t="s">
        <v>67</v>
      </c>
      <c r="B5">
        <v>149649.73000000004</v>
      </c>
    </row>
    <row r="6" spans="1:2" x14ac:dyDescent="0.3">
      <c r="A6" s="20" t="s">
        <v>48</v>
      </c>
      <c r="B6">
        <v>94287.48000000001</v>
      </c>
    </row>
    <row r="7" spans="1:2" x14ac:dyDescent="0.3">
      <c r="A7" s="20" t="s">
        <v>62</v>
      </c>
      <c r="B7">
        <v>167361.48999999996</v>
      </c>
    </row>
    <row r="8" spans="1:2" x14ac:dyDescent="0.3">
      <c r="A8" s="20" t="s">
        <v>51</v>
      </c>
      <c r="B8">
        <v>48182.600000000013</v>
      </c>
    </row>
    <row r="9" spans="1:2" x14ac:dyDescent="0.3">
      <c r="A9" s="20" t="s">
        <v>57</v>
      </c>
      <c r="B9">
        <v>13677.169999999995</v>
      </c>
    </row>
    <row r="10" spans="1:2" x14ac:dyDescent="0.3">
      <c r="A10" s="20" t="s">
        <v>37</v>
      </c>
      <c r="B10">
        <v>100427.93000000012</v>
      </c>
    </row>
    <row r="11" spans="1:2" x14ac:dyDescent="0.3">
      <c r="A11" s="20" t="s">
        <v>94</v>
      </c>
      <c r="B11">
        <v>307712.92999999982</v>
      </c>
    </row>
    <row r="12" spans="1:2" x14ac:dyDescent="0.3">
      <c r="A12" s="20" t="s">
        <v>43</v>
      </c>
      <c r="B12">
        <v>45263.200000000012</v>
      </c>
    </row>
    <row r="13" spans="1:2" x14ac:dyDescent="0.3">
      <c r="A13" s="20" t="s">
        <v>60</v>
      </c>
      <c r="B13">
        <v>7564.78</v>
      </c>
    </row>
    <row r="14" spans="1:2" x14ac:dyDescent="0.3">
      <c r="A14" s="20" t="s">
        <v>46</v>
      </c>
      <c r="B14">
        <v>-102.67000000000004</v>
      </c>
    </row>
    <row r="15" spans="1:2" x14ac:dyDescent="0.3">
      <c r="A15" s="20" t="s">
        <v>82</v>
      </c>
      <c r="B15">
        <v>-7799.2499999999991</v>
      </c>
    </row>
    <row r="16" spans="1:2" x14ac:dyDescent="0.3">
      <c r="A16" s="20" t="s">
        <v>23</v>
      </c>
      <c r="B16">
        <v>6664.1499999999942</v>
      </c>
    </row>
    <row r="17" spans="1:2" x14ac:dyDescent="0.3">
      <c r="A17" s="20" t="s">
        <v>55</v>
      </c>
      <c r="B17">
        <v>-99062.5</v>
      </c>
    </row>
    <row r="18" spans="1:2" x14ac:dyDescent="0.3">
      <c r="A18" s="20" t="s">
        <v>33</v>
      </c>
      <c r="B18">
        <v>316951.61999999988</v>
      </c>
    </row>
    <row r="19" spans="1:2" x14ac:dyDescent="0.3">
      <c r="A19" s="20" t="s">
        <v>889</v>
      </c>
    </row>
    <row r="20" spans="1:2" x14ac:dyDescent="0.3">
      <c r="A20" s="20" t="s">
        <v>885</v>
      </c>
      <c r="B20">
        <v>1521767.9799999997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B56DC-FDDD-4692-9E7F-9FF9D7D693DA}">
  <dimension ref="A1:Q11"/>
  <sheetViews>
    <sheetView zoomScaleNormal="100" workbookViewId="0">
      <selection activeCell="Q9" sqref="Q9"/>
    </sheetView>
  </sheetViews>
  <sheetFormatPr defaultRowHeight="14.4" x14ac:dyDescent="0.3"/>
  <cols>
    <col min="1" max="1" width="18.77734375" bestFit="1" customWidth="1"/>
    <col min="2" max="2" width="12.109375" bestFit="1" customWidth="1"/>
  </cols>
  <sheetData>
    <row r="1" spans="1:17" x14ac:dyDescent="0.3">
      <c r="A1" s="19" t="s">
        <v>884</v>
      </c>
      <c r="B1" t="s">
        <v>891</v>
      </c>
    </row>
    <row r="2" spans="1:17" x14ac:dyDescent="0.3">
      <c r="A2" s="20" t="s">
        <v>116</v>
      </c>
      <c r="B2">
        <v>238960.65999999995</v>
      </c>
    </row>
    <row r="3" spans="1:17" x14ac:dyDescent="0.3">
      <c r="A3" s="20" t="s">
        <v>87</v>
      </c>
      <c r="B3">
        <v>100653.07999999991</v>
      </c>
    </row>
    <row r="4" spans="1:17" x14ac:dyDescent="0.3">
      <c r="A4" s="20" t="s">
        <v>20</v>
      </c>
      <c r="B4">
        <v>2841.110000000001</v>
      </c>
    </row>
    <row r="5" spans="1:17" x14ac:dyDescent="0.3">
      <c r="A5" s="20" t="s">
        <v>260</v>
      </c>
      <c r="B5">
        <v>346868.54000000079</v>
      </c>
    </row>
    <row r="6" spans="1:17" x14ac:dyDescent="0.3">
      <c r="A6" s="20" t="s">
        <v>140</v>
      </c>
      <c r="B6">
        <v>321160.12000000011</v>
      </c>
    </row>
    <row r="7" spans="1:17" x14ac:dyDescent="0.3">
      <c r="A7" s="20" t="s">
        <v>489</v>
      </c>
      <c r="B7">
        <v>140426.65</v>
      </c>
    </row>
    <row r="8" spans="1:17" x14ac:dyDescent="0.3">
      <c r="A8" s="20" t="s">
        <v>143</v>
      </c>
      <c r="B8">
        <v>297008.61000000022</v>
      </c>
      <c r="Q8">
        <f>GETPIVOTDATA("Profit",$A$1)</f>
        <v>1521767.9800000009</v>
      </c>
    </row>
    <row r="9" spans="1:17" x14ac:dyDescent="0.3">
      <c r="A9" s="20" t="s">
        <v>760</v>
      </c>
      <c r="B9">
        <v>73849.210000000021</v>
      </c>
    </row>
    <row r="10" spans="1:17" x14ac:dyDescent="0.3">
      <c r="A10" s="20" t="s">
        <v>889</v>
      </c>
    </row>
    <row r="11" spans="1:17" x14ac:dyDescent="0.3">
      <c r="A11" s="20" t="s">
        <v>885</v>
      </c>
      <c r="B11">
        <v>1521767.9800000009</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F40FA-42EF-4709-976B-ECE6148C4792}">
  <dimension ref="A1:B6"/>
  <sheetViews>
    <sheetView workbookViewId="0">
      <selection activeCell="M6" sqref="M6"/>
    </sheetView>
  </sheetViews>
  <sheetFormatPr defaultRowHeight="14.4" x14ac:dyDescent="0.3"/>
  <cols>
    <col min="1" max="1" width="12.5546875" bestFit="1" customWidth="1"/>
    <col min="2" max="2" width="19.109375" bestFit="1" customWidth="1"/>
  </cols>
  <sheetData>
    <row r="1" spans="1:2" x14ac:dyDescent="0.3">
      <c r="A1" s="19" t="s">
        <v>884</v>
      </c>
      <c r="B1" t="s">
        <v>893</v>
      </c>
    </row>
    <row r="2" spans="1:2" x14ac:dyDescent="0.3">
      <c r="A2" s="20" t="s">
        <v>25</v>
      </c>
      <c r="B2">
        <v>51971.939999999784</v>
      </c>
    </row>
    <row r="3" spans="1:2" x14ac:dyDescent="0.3">
      <c r="A3" s="20" t="s">
        <v>39</v>
      </c>
      <c r="B3">
        <v>7850.9099999999698</v>
      </c>
    </row>
    <row r="4" spans="1:2" x14ac:dyDescent="0.3">
      <c r="A4" s="20" t="s">
        <v>18</v>
      </c>
      <c r="B4">
        <v>48008.189999999748</v>
      </c>
    </row>
    <row r="5" spans="1:2" x14ac:dyDescent="0.3">
      <c r="A5" s="20" t="s">
        <v>889</v>
      </c>
    </row>
    <row r="6" spans="1:2" x14ac:dyDescent="0.3">
      <c r="A6" s="20" t="s">
        <v>885</v>
      </c>
      <c r="B6">
        <v>107831.0399999995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ABCA8-CD12-40AF-B4A5-3BA7521D9EEF}">
  <sheetPr>
    <tabColor rgb="FFC00000"/>
  </sheetPr>
  <dimension ref="N11"/>
  <sheetViews>
    <sheetView tabSelected="1" topLeftCell="A40" workbookViewId="0">
      <selection activeCell="I52" sqref="I52"/>
    </sheetView>
  </sheetViews>
  <sheetFormatPr defaultRowHeight="14.4" x14ac:dyDescent="0.3"/>
  <cols>
    <col min="1" max="16384" width="8.88671875" style="21"/>
  </cols>
  <sheetData>
    <row r="11" spans="14:14" x14ac:dyDescent="0.3">
      <c r="N11" s="2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059BE-9EF5-469B-B83D-2C75E2F3EBAD}">
  <dimension ref="A1:B20"/>
  <sheetViews>
    <sheetView workbookViewId="0">
      <selection activeCell="E25" sqref="E25"/>
    </sheetView>
  </sheetViews>
  <sheetFormatPr defaultRowHeight="14.4" x14ac:dyDescent="0.3"/>
  <cols>
    <col min="1" max="1" width="27.5546875" bestFit="1" customWidth="1"/>
    <col min="2" max="2" width="20.33203125" bestFit="1" customWidth="1"/>
    <col min="3" max="3" width="27.21875" bestFit="1" customWidth="1"/>
    <col min="4" max="4" width="9.77734375" bestFit="1" customWidth="1"/>
    <col min="5" max="5" width="17" bestFit="1" customWidth="1"/>
    <col min="6" max="6" width="19.44140625" bestFit="1" customWidth="1"/>
    <col min="7" max="7" width="14.21875" bestFit="1" customWidth="1"/>
    <col min="8" max="8" width="9.5546875" bestFit="1" customWidth="1"/>
    <col min="9" max="9" width="6.21875" bestFit="1" customWidth="1"/>
    <col min="10" max="10" width="16" bestFit="1" customWidth="1"/>
    <col min="11" max="11" width="14.6640625" bestFit="1" customWidth="1"/>
    <col min="12" max="12" width="5.88671875" bestFit="1" customWidth="1"/>
    <col min="13" max="13" width="17.5546875" bestFit="1" customWidth="1"/>
    <col min="14" max="14" width="12.6640625" bestFit="1" customWidth="1"/>
    <col min="15" max="15" width="26" bestFit="1" customWidth="1"/>
    <col min="16" max="16" width="20.6640625" bestFit="1" customWidth="1"/>
    <col min="17" max="17" width="6.33203125" bestFit="1" customWidth="1"/>
    <col min="18" max="18" width="28.6640625" bestFit="1" customWidth="1"/>
    <col min="19" max="19" width="7" bestFit="1" customWidth="1"/>
    <col min="20" max="20" width="10.77734375" bestFit="1" customWidth="1"/>
  </cols>
  <sheetData>
    <row r="1" spans="1:2" x14ac:dyDescent="0.3">
      <c r="A1" s="19" t="s">
        <v>884</v>
      </c>
      <c r="B1" t="s">
        <v>894</v>
      </c>
    </row>
    <row r="2" spans="1:2" x14ac:dyDescent="0.3">
      <c r="A2" s="20" t="s">
        <v>28</v>
      </c>
      <c r="B2">
        <v>434</v>
      </c>
    </row>
    <row r="3" spans="1:2" x14ac:dyDescent="0.3">
      <c r="A3" s="20" t="s">
        <v>29</v>
      </c>
      <c r="B3">
        <v>914</v>
      </c>
    </row>
    <row r="4" spans="1:2" x14ac:dyDescent="0.3">
      <c r="A4" s="20" t="s">
        <v>54</v>
      </c>
      <c r="B4">
        <v>189</v>
      </c>
    </row>
    <row r="5" spans="1:2" x14ac:dyDescent="0.3">
      <c r="A5" s="20" t="s">
        <v>67</v>
      </c>
      <c r="B5">
        <v>386</v>
      </c>
    </row>
    <row r="6" spans="1:2" x14ac:dyDescent="0.3">
      <c r="A6" s="20" t="s">
        <v>48</v>
      </c>
      <c r="B6">
        <v>758</v>
      </c>
    </row>
    <row r="7" spans="1:2" x14ac:dyDescent="0.3">
      <c r="A7" s="20" t="s">
        <v>62</v>
      </c>
      <c r="B7">
        <v>87</v>
      </c>
    </row>
    <row r="8" spans="1:2" x14ac:dyDescent="0.3">
      <c r="A8" s="20" t="s">
        <v>51</v>
      </c>
      <c r="B8">
        <v>246</v>
      </c>
    </row>
    <row r="9" spans="1:2" x14ac:dyDescent="0.3">
      <c r="A9" s="20" t="s">
        <v>57</v>
      </c>
      <c r="B9">
        <v>288</v>
      </c>
    </row>
    <row r="10" spans="1:2" x14ac:dyDescent="0.3">
      <c r="A10" s="20" t="s">
        <v>37</v>
      </c>
      <c r="B10">
        <v>788</v>
      </c>
    </row>
    <row r="11" spans="1:2" x14ac:dyDescent="0.3">
      <c r="A11" s="20" t="s">
        <v>94</v>
      </c>
      <c r="B11">
        <v>337</v>
      </c>
    </row>
    <row r="12" spans="1:2" x14ac:dyDescent="0.3">
      <c r="A12" s="20" t="s">
        <v>43</v>
      </c>
      <c r="B12">
        <v>1225</v>
      </c>
    </row>
    <row r="13" spans="1:2" x14ac:dyDescent="0.3">
      <c r="A13" s="20" t="s">
        <v>60</v>
      </c>
      <c r="B13">
        <v>633</v>
      </c>
    </row>
    <row r="14" spans="1:2" x14ac:dyDescent="0.3">
      <c r="A14" s="20" t="s">
        <v>46</v>
      </c>
      <c r="B14">
        <v>179</v>
      </c>
    </row>
    <row r="15" spans="1:2" x14ac:dyDescent="0.3">
      <c r="A15" s="20" t="s">
        <v>82</v>
      </c>
      <c r="B15">
        <v>144</v>
      </c>
    </row>
    <row r="16" spans="1:2" x14ac:dyDescent="0.3">
      <c r="A16" s="20" t="s">
        <v>23</v>
      </c>
      <c r="B16">
        <v>546</v>
      </c>
    </row>
    <row r="17" spans="1:2" x14ac:dyDescent="0.3">
      <c r="A17" s="20" t="s">
        <v>55</v>
      </c>
      <c r="B17">
        <v>361</v>
      </c>
    </row>
    <row r="18" spans="1:2" x14ac:dyDescent="0.3">
      <c r="A18" s="20" t="s">
        <v>33</v>
      </c>
      <c r="B18">
        <v>883</v>
      </c>
    </row>
    <row r="19" spans="1:2" x14ac:dyDescent="0.3">
      <c r="A19" s="20" t="s">
        <v>889</v>
      </c>
    </row>
    <row r="20" spans="1:2" x14ac:dyDescent="0.3">
      <c r="A20" s="20" t="s">
        <v>885</v>
      </c>
      <c r="B20">
        <v>8398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8DBA9-6B46-43D4-ABF2-7376A186E94D}">
  <dimension ref="A1:C2"/>
  <sheetViews>
    <sheetView workbookViewId="0">
      <selection activeCell="E6" sqref="E6"/>
    </sheetView>
  </sheetViews>
  <sheetFormatPr defaultRowHeight="14.4" x14ac:dyDescent="0.3"/>
  <cols>
    <col min="1" max="1" width="11" bestFit="1" customWidth="1"/>
    <col min="4" max="4" width="13" customWidth="1"/>
  </cols>
  <sheetData>
    <row r="1" spans="1:3" x14ac:dyDescent="0.3">
      <c r="A1" t="s">
        <v>895</v>
      </c>
    </row>
    <row r="2" spans="1:3" x14ac:dyDescent="0.3">
      <c r="A2">
        <v>1521767.9799999995</v>
      </c>
      <c r="C2">
        <f>GETPIVOTDATA("Profit",$A$1)</f>
        <v>1521767.9799999995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499984740745262"/>
  </sheetPr>
  <dimension ref="A1:CA8400"/>
  <sheetViews>
    <sheetView zoomScale="83" zoomScaleNormal="100" workbookViewId="0">
      <selection activeCell="M6" sqref="M6"/>
    </sheetView>
  </sheetViews>
  <sheetFormatPr defaultColWidth="7.5546875" defaultRowHeight="14.4" x14ac:dyDescent="0.3"/>
  <cols>
    <col min="1" max="1" width="22.5546875" bestFit="1" customWidth="1"/>
    <col min="2" max="2" width="22.5546875" customWidth="1"/>
    <col min="3" max="3" width="8.44140625" bestFit="1" customWidth="1"/>
    <col min="4" max="4" width="14.109375" customWidth="1"/>
    <col min="5" max="7" width="16.5546875" customWidth="1"/>
    <col min="8" max="8" width="10.44140625" customWidth="1"/>
    <col min="9" max="9" width="15.77734375" customWidth="1"/>
    <col min="10" max="10" width="13.33203125" bestFit="1" customWidth="1"/>
    <col min="11" max="11" width="14.44140625" bestFit="1" customWidth="1"/>
    <col min="12" max="12" width="18.5546875" customWidth="1"/>
    <col min="13" max="13" width="8.6640625" bestFit="1" customWidth="1"/>
    <col min="14" max="14" width="13.6640625" bestFit="1" customWidth="1"/>
    <col min="15" max="15" width="9.6640625" bestFit="1" customWidth="1"/>
    <col min="16" max="16" width="17.77734375" customWidth="1"/>
    <col min="17" max="17" width="13.109375" bestFit="1" customWidth="1"/>
    <col min="18" max="19" width="20.44140625" bestFit="1" customWidth="1"/>
    <col min="20" max="20" width="18.109375" bestFit="1" customWidth="1"/>
    <col min="21" max="21" width="16.33203125" bestFit="1" customWidth="1"/>
    <col min="22" max="22" width="30.33203125" bestFit="1" customWidth="1"/>
    <col min="23" max="23" width="26.77734375" customWidth="1"/>
    <col min="28" max="28" width="22.44140625" customWidth="1"/>
    <col min="33" max="33" width="20.88671875" customWidth="1"/>
    <col min="34" max="34" width="30.6640625" customWidth="1"/>
    <col min="35" max="35" width="13.6640625" bestFit="1" customWidth="1"/>
    <col min="36" max="36" width="20.44140625" bestFit="1" customWidth="1"/>
    <col min="37" max="37" width="18.109375" bestFit="1" customWidth="1"/>
    <col min="38" max="38" width="16.33203125" bestFit="1" customWidth="1"/>
    <col min="40" max="40" width="30.33203125" bestFit="1" customWidth="1"/>
    <col min="41" max="43" width="7.5546875" customWidth="1"/>
    <col min="44" max="44" width="22.88671875" customWidth="1"/>
    <col min="45" max="45" width="10.88671875" customWidth="1"/>
    <col min="46" max="46" width="13.5546875" customWidth="1"/>
    <col min="47" max="47" width="12" customWidth="1"/>
    <col min="58" max="58" width="33.77734375" bestFit="1" customWidth="1"/>
    <col min="59" max="59" width="24.77734375" customWidth="1"/>
    <col min="63" max="63" width="40.44140625" bestFit="1" customWidth="1"/>
    <col min="64" max="64" width="17.44140625" customWidth="1"/>
    <col min="67" max="67" width="14.5546875" customWidth="1"/>
    <col min="68" max="68" width="32.33203125" customWidth="1"/>
    <col min="69" max="69" width="11.6640625" bestFit="1" customWidth="1"/>
    <col min="75" max="75" width="17.21875" customWidth="1"/>
    <col min="78" max="78" width="14.109375" customWidth="1"/>
  </cols>
  <sheetData>
    <row r="1" spans="1:79" x14ac:dyDescent="0.3">
      <c r="A1" t="s">
        <v>898</v>
      </c>
      <c r="B1" t="s">
        <v>899</v>
      </c>
      <c r="D1" t="s">
        <v>0</v>
      </c>
      <c r="E1" t="s">
        <v>16</v>
      </c>
      <c r="F1" t="s">
        <v>882</v>
      </c>
      <c r="G1" t="s">
        <v>883</v>
      </c>
      <c r="H1" t="s">
        <v>860</v>
      </c>
      <c r="I1" t="s">
        <v>861</v>
      </c>
      <c r="J1" t="s">
        <v>1</v>
      </c>
      <c r="K1" t="s">
        <v>2</v>
      </c>
      <c r="L1" t="s">
        <v>3</v>
      </c>
      <c r="M1" t="s">
        <v>4</v>
      </c>
      <c r="N1" t="s">
        <v>5</v>
      </c>
      <c r="O1" t="s">
        <v>6</v>
      </c>
      <c r="P1" t="s">
        <v>7</v>
      </c>
      <c r="Q1" t="s">
        <v>8</v>
      </c>
      <c r="R1" t="s">
        <v>10</v>
      </c>
      <c r="S1" t="s">
        <v>11</v>
      </c>
      <c r="T1" t="s">
        <v>12</v>
      </c>
      <c r="U1" t="s">
        <v>13</v>
      </c>
      <c r="V1" t="s">
        <v>14</v>
      </c>
      <c r="W1" t="s">
        <v>15</v>
      </c>
      <c r="AH1" s="3" t="s">
        <v>1</v>
      </c>
      <c r="AI1" s="3" t="s">
        <v>5</v>
      </c>
      <c r="AJ1" s="3" t="s">
        <v>11</v>
      </c>
      <c r="AK1" s="3" t="s">
        <v>12</v>
      </c>
      <c r="AL1" s="3" t="s">
        <v>13</v>
      </c>
      <c r="AM1" s="3"/>
      <c r="AN1" t="s">
        <v>14</v>
      </c>
      <c r="BF1" s="4" t="s">
        <v>863</v>
      </c>
      <c r="BG1" s="6" t="s">
        <v>9</v>
      </c>
      <c r="BK1" t="s">
        <v>864</v>
      </c>
      <c r="BL1" t="s">
        <v>865</v>
      </c>
      <c r="BP1" t="s">
        <v>866</v>
      </c>
      <c r="BW1" t="s">
        <v>867</v>
      </c>
      <c r="BX1" t="s">
        <v>865</v>
      </c>
    </row>
    <row r="2" spans="1:79" ht="15" thickBot="1" x14ac:dyDescent="0.35">
      <c r="A2" t="s">
        <v>900</v>
      </c>
      <c r="B2" t="s">
        <v>901</v>
      </c>
      <c r="D2" s="1">
        <v>40464</v>
      </c>
      <c r="E2" s="1">
        <v>40471</v>
      </c>
      <c r="F2" s="1" t="str">
        <f>TEXT(E2,"mmmm")</f>
        <v>October</v>
      </c>
      <c r="G2" s="1" t="str">
        <f>TEXT(E2,"yyyy")</f>
        <v>2010</v>
      </c>
      <c r="H2" s="2">
        <f>E2-D2</f>
        <v>7</v>
      </c>
      <c r="I2" s="2" t="b">
        <f>IF(H2&lt;1,IF(AND(H2&gt;0,H2&lt;2),"ONE DAY", "FREE DELIVERY"))</f>
        <v>0</v>
      </c>
      <c r="J2" t="s">
        <v>862</v>
      </c>
      <c r="K2">
        <v>6</v>
      </c>
      <c r="L2">
        <v>261.54000000000002</v>
      </c>
      <c r="M2">
        <v>0.04</v>
      </c>
      <c r="N2" t="s">
        <v>18</v>
      </c>
      <c r="O2">
        <v>-213.25</v>
      </c>
      <c r="P2">
        <v>38.94</v>
      </c>
      <c r="Q2">
        <v>35</v>
      </c>
      <c r="R2" t="s">
        <v>20</v>
      </c>
      <c r="S2" t="s">
        <v>20</v>
      </c>
      <c r="T2" t="s">
        <v>21</v>
      </c>
      <c r="U2" t="s">
        <v>22</v>
      </c>
      <c r="V2" t="s">
        <v>23</v>
      </c>
      <c r="W2">
        <v>0.8</v>
      </c>
      <c r="AH2" s="3" t="s">
        <v>17</v>
      </c>
      <c r="AI2" s="3" t="s">
        <v>18</v>
      </c>
      <c r="AJ2" s="3" t="s">
        <v>20</v>
      </c>
      <c r="AK2" s="3" t="s">
        <v>21</v>
      </c>
      <c r="AL2" s="3" t="s">
        <v>22</v>
      </c>
      <c r="AM2" s="3"/>
      <c r="AN2" t="s">
        <v>23</v>
      </c>
      <c r="BF2" s="7">
        <f t="shared" ref="BF2:BF65" si="0">COUNTIF($A$2:$A$8399,BG2)</f>
        <v>0</v>
      </c>
      <c r="BG2" s="8" t="s">
        <v>73</v>
      </c>
      <c r="BK2" t="str">
        <f>VLOOKUP($BL2,$BF$2:$BG$796,2,FALSE)</f>
        <v>Aaron Bergman</v>
      </c>
      <c r="BL2">
        <f>LARGE(BF2:BF796,1)</f>
        <v>0</v>
      </c>
      <c r="BO2" t="s">
        <v>878</v>
      </c>
      <c r="BP2" t="s">
        <v>876</v>
      </c>
      <c r="BQ2">
        <f>SUMIF(O:O,"&lt;0",O:O)</f>
        <v>-1102503.0100000007</v>
      </c>
      <c r="BW2" t="s">
        <v>868</v>
      </c>
      <c r="BX2">
        <v>1</v>
      </c>
    </row>
    <row r="3" spans="1:79" x14ac:dyDescent="0.3">
      <c r="A3" t="s">
        <v>902</v>
      </c>
      <c r="B3" t="s">
        <v>903</v>
      </c>
      <c r="D3" s="1">
        <v>41183</v>
      </c>
      <c r="E3" s="1">
        <v>41184</v>
      </c>
      <c r="F3" s="1" t="str">
        <f t="shared" ref="F3:F66" si="1">TEXT(E3,"mmmm")</f>
        <v>October</v>
      </c>
      <c r="G3" s="1" t="str">
        <f t="shared" ref="G3:G66" si="2">TEXT(E3,"yyyy")</f>
        <v>2012</v>
      </c>
      <c r="H3" s="2">
        <f t="shared" ref="H3:H66" si="3">E3-D3</f>
        <v>1</v>
      </c>
      <c r="I3" s="2" t="b">
        <f t="shared" ref="I3:I66" si="4">IF(H3&lt;1,IF(AND(H3&gt;0,H3&lt;2),"ONE DAY", "FREE DELIVERY"))</f>
        <v>0</v>
      </c>
      <c r="J3" t="s">
        <v>24</v>
      </c>
      <c r="K3">
        <v>49</v>
      </c>
      <c r="L3">
        <v>10123.02</v>
      </c>
      <c r="M3">
        <v>7.0000000000000007E-2</v>
      </c>
      <c r="N3" t="s">
        <v>25</v>
      </c>
      <c r="O3">
        <v>457.81</v>
      </c>
      <c r="P3">
        <v>208.16</v>
      </c>
      <c r="Q3">
        <v>68.02</v>
      </c>
      <c r="R3" t="s">
        <v>20</v>
      </c>
      <c r="S3" t="s">
        <v>20</v>
      </c>
      <c r="T3" t="s">
        <v>27</v>
      </c>
      <c r="U3" t="s">
        <v>22</v>
      </c>
      <c r="V3" t="s">
        <v>28</v>
      </c>
      <c r="W3">
        <v>0.57999999999999996</v>
      </c>
      <c r="AH3" s="3" t="s">
        <v>24</v>
      </c>
      <c r="AI3" s="3" t="s">
        <v>25</v>
      </c>
      <c r="AJ3" s="3" t="s">
        <v>87</v>
      </c>
      <c r="AK3" s="3" t="s">
        <v>27</v>
      </c>
      <c r="AL3" s="3" t="s">
        <v>32</v>
      </c>
      <c r="AM3" s="3"/>
      <c r="AN3" t="s">
        <v>28</v>
      </c>
      <c r="AR3" s="4"/>
      <c r="AS3" s="5"/>
      <c r="AT3" s="5"/>
      <c r="AU3" s="5"/>
      <c r="AV3" s="5"/>
      <c r="AW3" s="5"/>
      <c r="AX3" s="5"/>
      <c r="AY3" s="5"/>
      <c r="AZ3" s="5"/>
      <c r="BA3" s="6"/>
      <c r="BF3" s="7">
        <f t="shared" si="0"/>
        <v>0</v>
      </c>
      <c r="BG3" s="8" t="s">
        <v>457</v>
      </c>
      <c r="BK3" t="str">
        <f>VLOOKUP($BL3,$BF$2:$BG$796,2,FALSE)</f>
        <v>Aaron Bergman</v>
      </c>
      <c r="BL3">
        <f>LARGE(BF2:BF796,2)</f>
        <v>0</v>
      </c>
      <c r="BO3" t="s">
        <v>879</v>
      </c>
      <c r="BP3" t="s">
        <v>877</v>
      </c>
      <c r="BQ3">
        <f>SUMIF(O:O,"&gt;0",O:O)</f>
        <v>2624270.9899999937</v>
      </c>
      <c r="BW3" t="s">
        <v>869</v>
      </c>
      <c r="BX3">
        <v>55</v>
      </c>
      <c r="BZ3" t="s">
        <v>872</v>
      </c>
      <c r="CA3">
        <f>VLOOKUP(BZ3,$BW$2:$BX$8,2,FALSE)</f>
        <v>55</v>
      </c>
    </row>
    <row r="4" spans="1:79" x14ac:dyDescent="0.3">
      <c r="A4" t="s">
        <v>902</v>
      </c>
      <c r="B4" t="s">
        <v>903</v>
      </c>
      <c r="D4" s="1">
        <v>41183</v>
      </c>
      <c r="E4" s="1">
        <v>41185</v>
      </c>
      <c r="F4" s="1" t="str">
        <f t="shared" si="1"/>
        <v>October</v>
      </c>
      <c r="G4" s="1" t="str">
        <f t="shared" si="2"/>
        <v>2012</v>
      </c>
      <c r="H4" s="2">
        <f t="shared" si="3"/>
        <v>2</v>
      </c>
      <c r="I4" s="2" t="b">
        <f t="shared" si="4"/>
        <v>0</v>
      </c>
      <c r="K4">
        <v>27</v>
      </c>
      <c r="L4">
        <v>244.57</v>
      </c>
      <c r="M4">
        <v>0.01</v>
      </c>
      <c r="N4" t="s">
        <v>18</v>
      </c>
      <c r="O4">
        <v>46.71</v>
      </c>
      <c r="P4">
        <v>8.69</v>
      </c>
      <c r="Q4">
        <v>2.99</v>
      </c>
      <c r="R4" t="s">
        <v>20</v>
      </c>
      <c r="S4" t="s">
        <v>20</v>
      </c>
      <c r="T4" t="s">
        <v>27</v>
      </c>
      <c r="U4" t="s">
        <v>22</v>
      </c>
      <c r="V4" t="s">
        <v>29</v>
      </c>
      <c r="W4">
        <v>0.39</v>
      </c>
      <c r="AH4" s="3" t="s">
        <v>34</v>
      </c>
      <c r="AI4" s="3" t="s">
        <v>39</v>
      </c>
      <c r="AJ4" s="3" t="s">
        <v>116</v>
      </c>
      <c r="AK4" s="3" t="s">
        <v>31</v>
      </c>
      <c r="AL4" s="3" t="s">
        <v>36</v>
      </c>
      <c r="AM4" s="3"/>
      <c r="AN4" t="s">
        <v>29</v>
      </c>
      <c r="AR4" s="7"/>
      <c r="AS4" s="3"/>
      <c r="AT4" s="3"/>
      <c r="AU4" s="3"/>
      <c r="AV4" s="3"/>
      <c r="AW4" s="3"/>
      <c r="AX4" s="3"/>
      <c r="AY4" s="3"/>
      <c r="AZ4" s="3"/>
      <c r="BA4" s="8"/>
      <c r="BF4" s="7">
        <f t="shared" si="0"/>
        <v>0</v>
      </c>
      <c r="BG4" s="8" t="s">
        <v>242</v>
      </c>
      <c r="BK4" t="str">
        <f>VLOOKUP($BL4,$BF$2:$BG$796,2,FALSE)</f>
        <v>Aaron Bergman</v>
      </c>
      <c r="BL4">
        <f>LARGE(BF3:BF797,3)</f>
        <v>0</v>
      </c>
      <c r="BW4" t="s">
        <v>870</v>
      </c>
      <c r="BX4">
        <v>44</v>
      </c>
    </row>
    <row r="5" spans="1:79" x14ac:dyDescent="0.3">
      <c r="A5" t="s">
        <v>904</v>
      </c>
      <c r="B5" t="s">
        <v>905</v>
      </c>
      <c r="D5" s="1">
        <v>40734</v>
      </c>
      <c r="E5" s="1">
        <v>40736</v>
      </c>
      <c r="F5" s="1" t="str">
        <f t="shared" si="1"/>
        <v>July</v>
      </c>
      <c r="G5" s="1" t="str">
        <f t="shared" si="2"/>
        <v>2011</v>
      </c>
      <c r="H5" s="2">
        <f t="shared" si="3"/>
        <v>2</v>
      </c>
      <c r="I5" s="2" t="b">
        <f t="shared" si="4"/>
        <v>0</v>
      </c>
      <c r="J5" t="s">
        <v>24</v>
      </c>
      <c r="K5">
        <v>30</v>
      </c>
      <c r="L5">
        <v>4965.7595000000001</v>
      </c>
      <c r="M5">
        <v>0.08</v>
      </c>
      <c r="N5" t="s">
        <v>18</v>
      </c>
      <c r="O5">
        <v>1198.97</v>
      </c>
      <c r="P5">
        <v>195.99</v>
      </c>
      <c r="Q5">
        <v>3.99</v>
      </c>
      <c r="R5" t="s">
        <v>20</v>
      </c>
      <c r="S5" t="s">
        <v>20</v>
      </c>
      <c r="T5" t="s">
        <v>31</v>
      </c>
      <c r="U5" t="s">
        <v>32</v>
      </c>
      <c r="V5" t="s">
        <v>33</v>
      </c>
      <c r="W5">
        <v>0.57999999999999996</v>
      </c>
      <c r="AH5" s="3" t="s">
        <v>44</v>
      </c>
      <c r="AI5" s="3"/>
      <c r="AJ5" s="3" t="s">
        <v>140</v>
      </c>
      <c r="AK5" s="3" t="s">
        <v>42</v>
      </c>
      <c r="AL5" s="3"/>
      <c r="AM5" s="3"/>
      <c r="AN5" t="s">
        <v>33</v>
      </c>
      <c r="AR5" s="7"/>
      <c r="AS5" s="3"/>
      <c r="AT5" s="3"/>
      <c r="AU5" s="3"/>
      <c r="AV5" s="3"/>
      <c r="AW5" s="3"/>
      <c r="AX5" s="3"/>
      <c r="AY5" s="3"/>
      <c r="AZ5" s="3"/>
      <c r="BA5" s="8"/>
      <c r="BF5" s="7">
        <f t="shared" si="0"/>
        <v>0</v>
      </c>
      <c r="BG5" s="8" t="s">
        <v>277</v>
      </c>
      <c r="BK5" t="str">
        <f>VLOOKUP($BL5,$BF$2:$BG$796,2,FALSE)</f>
        <v>Aaron Bergman</v>
      </c>
      <c r="BL5">
        <f>LARGE(BF2:BF796,4)</f>
        <v>0</v>
      </c>
      <c r="BW5" t="s">
        <v>871</v>
      </c>
      <c r="BX5">
        <v>66</v>
      </c>
    </row>
    <row r="6" spans="1:79" x14ac:dyDescent="0.3">
      <c r="A6" t="s">
        <v>906</v>
      </c>
      <c r="B6" t="s">
        <v>907</v>
      </c>
      <c r="D6" s="1">
        <v>40418</v>
      </c>
      <c r="E6" s="1">
        <v>40420</v>
      </c>
      <c r="F6" s="1" t="str">
        <f t="shared" si="1"/>
        <v>August</v>
      </c>
      <c r="G6" s="1" t="str">
        <f t="shared" si="2"/>
        <v>2010</v>
      </c>
      <c r="H6" s="2">
        <f t="shared" si="3"/>
        <v>2</v>
      </c>
      <c r="I6" s="2" t="b">
        <f>IF(H6&lt;1,IF(AND(H6&gt;0,H6&lt;2),"ONE DAY", "FREE DELIVERY"))</f>
        <v>0</v>
      </c>
      <c r="J6" t="s">
        <v>34</v>
      </c>
      <c r="K6">
        <v>19</v>
      </c>
      <c r="L6">
        <v>394.27</v>
      </c>
      <c r="M6">
        <v>0.08</v>
      </c>
      <c r="N6" t="s">
        <v>18</v>
      </c>
      <c r="O6">
        <v>30.94</v>
      </c>
      <c r="P6">
        <v>21.78</v>
      </c>
      <c r="Q6">
        <v>5.94</v>
      </c>
      <c r="R6" t="s">
        <v>20</v>
      </c>
      <c r="S6" t="s">
        <v>20</v>
      </c>
      <c r="T6" t="s">
        <v>27</v>
      </c>
      <c r="U6" t="s">
        <v>22</v>
      </c>
      <c r="V6" t="s">
        <v>28</v>
      </c>
      <c r="W6">
        <v>0.5</v>
      </c>
      <c r="AH6" s="3" t="s">
        <v>52</v>
      </c>
      <c r="AI6" s="3"/>
      <c r="AJ6" s="3" t="s">
        <v>143</v>
      </c>
      <c r="AK6" s="3"/>
      <c r="AL6" s="3"/>
      <c r="AM6" s="3"/>
      <c r="AN6" t="s">
        <v>37</v>
      </c>
      <c r="AR6" s="7"/>
      <c r="AS6" s="3"/>
      <c r="AT6" s="3"/>
      <c r="AU6" s="3"/>
      <c r="AV6" s="3"/>
      <c r="AW6" s="3"/>
      <c r="AX6" s="3"/>
      <c r="AY6" s="3"/>
      <c r="AZ6" s="3"/>
      <c r="BA6" s="8"/>
      <c r="BF6" s="7">
        <f t="shared" si="0"/>
        <v>0</v>
      </c>
      <c r="BG6" s="8" t="s">
        <v>771</v>
      </c>
      <c r="BW6" t="s">
        <v>872</v>
      </c>
      <c r="BX6">
        <v>55</v>
      </c>
    </row>
    <row r="7" spans="1:79" x14ac:dyDescent="0.3">
      <c r="A7" t="s">
        <v>906</v>
      </c>
      <c r="B7" t="s">
        <v>907</v>
      </c>
      <c r="D7" s="1">
        <v>40418</v>
      </c>
      <c r="E7" s="1">
        <v>40420</v>
      </c>
      <c r="F7" s="1" t="str">
        <f t="shared" si="1"/>
        <v>August</v>
      </c>
      <c r="G7" s="1" t="str">
        <f t="shared" si="2"/>
        <v>2010</v>
      </c>
      <c r="H7" s="2">
        <f t="shared" si="3"/>
        <v>2</v>
      </c>
      <c r="I7" s="2" t="b">
        <f t="shared" si="4"/>
        <v>0</v>
      </c>
      <c r="J7" t="s">
        <v>34</v>
      </c>
      <c r="K7">
        <v>21</v>
      </c>
      <c r="L7">
        <v>146.69</v>
      </c>
      <c r="M7">
        <v>0.05</v>
      </c>
      <c r="N7" t="s">
        <v>18</v>
      </c>
      <c r="O7">
        <v>4.43</v>
      </c>
      <c r="P7">
        <v>6.64</v>
      </c>
      <c r="Q7">
        <v>4.95</v>
      </c>
      <c r="R7" t="s">
        <v>20</v>
      </c>
      <c r="S7" t="s">
        <v>20</v>
      </c>
      <c r="T7" t="s">
        <v>27</v>
      </c>
      <c r="U7" t="s">
        <v>36</v>
      </c>
      <c r="V7" t="s">
        <v>37</v>
      </c>
      <c r="W7">
        <v>0.37</v>
      </c>
      <c r="AH7" s="3"/>
      <c r="AI7" s="3"/>
      <c r="AJ7" s="3" t="s">
        <v>260</v>
      </c>
      <c r="AK7" s="3"/>
      <c r="AL7" s="3"/>
      <c r="AM7" s="3"/>
      <c r="AN7" t="s">
        <v>43</v>
      </c>
      <c r="AR7" s="7"/>
      <c r="AS7" s="3"/>
      <c r="AT7" s="3"/>
      <c r="AU7" s="3"/>
      <c r="AV7" s="3"/>
      <c r="AW7" s="3"/>
      <c r="AX7" s="3"/>
      <c r="AY7" s="3"/>
      <c r="AZ7" s="3"/>
      <c r="BA7" s="8"/>
      <c r="BF7" s="7">
        <f t="shared" si="0"/>
        <v>0</v>
      </c>
      <c r="BG7" s="8" t="s">
        <v>827</v>
      </c>
      <c r="BW7" t="s">
        <v>873</v>
      </c>
      <c r="BX7">
        <v>88</v>
      </c>
    </row>
    <row r="8" spans="1:79" ht="15" thickBot="1" x14ac:dyDescent="0.35">
      <c r="A8" t="s">
        <v>908</v>
      </c>
      <c r="B8" t="s">
        <v>909</v>
      </c>
      <c r="D8" s="1">
        <v>40711</v>
      </c>
      <c r="E8" s="1">
        <v>40711</v>
      </c>
      <c r="F8" s="1" t="str">
        <f t="shared" si="1"/>
        <v>June</v>
      </c>
      <c r="G8" s="1" t="str">
        <f t="shared" si="2"/>
        <v>2011</v>
      </c>
      <c r="H8" s="2">
        <f t="shared" si="3"/>
        <v>0</v>
      </c>
      <c r="I8" s="2" t="str">
        <f t="shared" si="4"/>
        <v>FREE DELIVERY</v>
      </c>
      <c r="J8" t="s">
        <v>24</v>
      </c>
      <c r="K8">
        <v>12</v>
      </c>
      <c r="L8">
        <v>93.54</v>
      </c>
      <c r="M8">
        <v>0.03</v>
      </c>
      <c r="N8" t="s">
        <v>18</v>
      </c>
      <c r="O8">
        <v>-54.04</v>
      </c>
      <c r="P8">
        <v>7.3</v>
      </c>
      <c r="Q8">
        <v>7.72</v>
      </c>
      <c r="R8" t="s">
        <v>20</v>
      </c>
      <c r="S8" t="s">
        <v>20</v>
      </c>
      <c r="T8" t="s">
        <v>31</v>
      </c>
      <c r="U8" t="s">
        <v>22</v>
      </c>
      <c r="V8" t="s">
        <v>29</v>
      </c>
      <c r="W8">
        <v>0.38</v>
      </c>
      <c r="AH8" s="3"/>
      <c r="AI8" s="3"/>
      <c r="AJ8" s="3" t="s">
        <v>489</v>
      </c>
      <c r="AK8" s="3"/>
      <c r="AL8" s="3"/>
      <c r="AM8" s="3"/>
      <c r="AN8" t="s">
        <v>46</v>
      </c>
      <c r="AR8" s="9"/>
      <c r="AS8" s="10"/>
      <c r="AT8" s="10"/>
      <c r="AU8" s="10"/>
      <c r="AV8" s="10"/>
      <c r="AW8" s="10"/>
      <c r="AX8" s="10"/>
      <c r="AY8" s="10"/>
      <c r="AZ8" s="10"/>
      <c r="BA8" s="11"/>
      <c r="BF8" s="7">
        <f t="shared" si="0"/>
        <v>0</v>
      </c>
      <c r="BG8" s="8" t="s">
        <v>835</v>
      </c>
      <c r="BW8" t="s">
        <v>874</v>
      </c>
      <c r="BX8">
        <v>96</v>
      </c>
    </row>
    <row r="9" spans="1:79" x14ac:dyDescent="0.3">
      <c r="A9" t="s">
        <v>908</v>
      </c>
      <c r="B9" t="s">
        <v>909</v>
      </c>
      <c r="D9" s="1">
        <v>40711</v>
      </c>
      <c r="E9" s="1">
        <v>40712</v>
      </c>
      <c r="F9" s="1" t="str">
        <f t="shared" si="1"/>
        <v>June</v>
      </c>
      <c r="G9" s="1" t="str">
        <f t="shared" si="2"/>
        <v>2011</v>
      </c>
      <c r="H9" s="2">
        <f t="shared" si="3"/>
        <v>1</v>
      </c>
      <c r="I9" s="2" t="b">
        <f t="shared" si="4"/>
        <v>0</v>
      </c>
      <c r="J9" t="s">
        <v>24</v>
      </c>
      <c r="K9">
        <v>22</v>
      </c>
      <c r="L9">
        <v>905.08</v>
      </c>
      <c r="M9">
        <v>0.09</v>
      </c>
      <c r="N9" t="s">
        <v>18</v>
      </c>
      <c r="O9">
        <v>127.7</v>
      </c>
      <c r="P9">
        <v>42.76</v>
      </c>
      <c r="Q9">
        <v>6.22</v>
      </c>
      <c r="R9" t="s">
        <v>20</v>
      </c>
      <c r="S9" t="s">
        <v>20</v>
      </c>
      <c r="T9" t="s">
        <v>31</v>
      </c>
      <c r="U9" t="s">
        <v>22</v>
      </c>
      <c r="V9" t="s">
        <v>23</v>
      </c>
      <c r="AH9" s="3"/>
      <c r="AI9" s="3"/>
      <c r="AJ9" s="3" t="s">
        <v>760</v>
      </c>
      <c r="AK9" s="3"/>
      <c r="AL9" s="3"/>
      <c r="AM9" s="3"/>
      <c r="AN9" t="s">
        <v>48</v>
      </c>
      <c r="BF9" s="7">
        <f t="shared" si="0"/>
        <v>0</v>
      </c>
      <c r="BG9" s="8" t="s">
        <v>83</v>
      </c>
    </row>
    <row r="10" spans="1:79" x14ac:dyDescent="0.3">
      <c r="A10" t="s">
        <v>910</v>
      </c>
      <c r="B10" t="s">
        <v>911</v>
      </c>
      <c r="D10" s="1">
        <v>40626</v>
      </c>
      <c r="E10" s="1">
        <v>40627</v>
      </c>
      <c r="F10" s="1" t="str">
        <f t="shared" si="1"/>
        <v>March</v>
      </c>
      <c r="G10" s="1" t="str">
        <f t="shared" si="2"/>
        <v>2011</v>
      </c>
      <c r="H10" s="2">
        <f t="shared" si="3"/>
        <v>1</v>
      </c>
      <c r="I10" s="2" t="b">
        <f t="shared" si="4"/>
        <v>0</v>
      </c>
      <c r="J10" t="s">
        <v>24</v>
      </c>
      <c r="K10">
        <v>21</v>
      </c>
      <c r="L10">
        <v>2781.82</v>
      </c>
      <c r="M10">
        <v>7.0000000000000007E-2</v>
      </c>
      <c r="N10" t="s">
        <v>39</v>
      </c>
      <c r="O10">
        <v>-695.26</v>
      </c>
      <c r="P10">
        <v>138.13999999999999</v>
      </c>
      <c r="Q10">
        <v>35</v>
      </c>
      <c r="R10" t="s">
        <v>20</v>
      </c>
      <c r="S10" t="s">
        <v>20</v>
      </c>
      <c r="T10" t="s">
        <v>31</v>
      </c>
      <c r="U10" t="s">
        <v>22</v>
      </c>
      <c r="V10" t="s">
        <v>23</v>
      </c>
      <c r="AN10" t="s">
        <v>51</v>
      </c>
      <c r="BF10" s="7">
        <f t="shared" si="0"/>
        <v>0</v>
      </c>
      <c r="BG10" s="8" t="s">
        <v>858</v>
      </c>
    </row>
    <row r="11" spans="1:79" x14ac:dyDescent="0.3">
      <c r="A11" t="s">
        <v>912</v>
      </c>
      <c r="B11" t="s">
        <v>913</v>
      </c>
      <c r="D11" s="1">
        <v>40235</v>
      </c>
      <c r="E11" s="1">
        <v>40235</v>
      </c>
      <c r="F11" s="1" t="str">
        <f t="shared" si="1"/>
        <v>February</v>
      </c>
      <c r="G11" s="1" t="str">
        <f t="shared" si="2"/>
        <v>2010</v>
      </c>
      <c r="H11" s="2">
        <f t="shared" si="3"/>
        <v>0</v>
      </c>
      <c r="I11" s="2" t="str">
        <f t="shared" si="4"/>
        <v>FREE DELIVERY</v>
      </c>
      <c r="J11" t="s">
        <v>17</v>
      </c>
      <c r="K11">
        <v>44</v>
      </c>
      <c r="L11">
        <v>228.41</v>
      </c>
      <c r="M11">
        <v>7.0000000000000007E-2</v>
      </c>
      <c r="N11" t="s">
        <v>18</v>
      </c>
      <c r="O11">
        <v>-226.36</v>
      </c>
      <c r="P11">
        <v>4.9800000000000004</v>
      </c>
      <c r="Q11">
        <v>8.33</v>
      </c>
      <c r="R11" t="s">
        <v>20</v>
      </c>
      <c r="S11" t="s">
        <v>20</v>
      </c>
      <c r="T11" t="s">
        <v>42</v>
      </c>
      <c r="U11" t="s">
        <v>22</v>
      </c>
      <c r="V11" t="s">
        <v>43</v>
      </c>
      <c r="W11">
        <v>0.38</v>
      </c>
      <c r="AN11" t="s">
        <v>54</v>
      </c>
      <c r="BF11" s="7">
        <f t="shared" si="0"/>
        <v>0</v>
      </c>
      <c r="BG11" s="8" t="s">
        <v>360</v>
      </c>
    </row>
    <row r="12" spans="1:79" x14ac:dyDescent="0.3">
      <c r="A12" t="s">
        <v>914</v>
      </c>
      <c r="B12" t="s">
        <v>915</v>
      </c>
      <c r="D12" s="1">
        <v>40505</v>
      </c>
      <c r="E12" s="1">
        <v>40506</v>
      </c>
      <c r="F12" s="1" t="str">
        <f t="shared" si="1"/>
        <v>November</v>
      </c>
      <c r="G12" s="1" t="str">
        <f t="shared" si="2"/>
        <v>2010</v>
      </c>
      <c r="H12" s="2">
        <f t="shared" si="3"/>
        <v>1</v>
      </c>
      <c r="I12" s="2" t="b">
        <f t="shared" si="4"/>
        <v>0</v>
      </c>
      <c r="J12" t="s">
        <v>44</v>
      </c>
      <c r="K12">
        <v>45</v>
      </c>
      <c r="L12">
        <v>196.85</v>
      </c>
      <c r="M12">
        <v>0.01</v>
      </c>
      <c r="N12" t="s">
        <v>18</v>
      </c>
      <c r="O12">
        <v>-166.85</v>
      </c>
      <c r="P12">
        <v>4.28</v>
      </c>
      <c r="Q12">
        <v>6.18</v>
      </c>
      <c r="R12" t="s">
        <v>20</v>
      </c>
      <c r="S12" t="s">
        <v>20</v>
      </c>
      <c r="T12" t="s">
        <v>42</v>
      </c>
      <c r="U12" t="s">
        <v>22</v>
      </c>
      <c r="V12" t="s">
        <v>43</v>
      </c>
      <c r="W12">
        <v>0.4</v>
      </c>
      <c r="AN12" t="s">
        <v>55</v>
      </c>
      <c r="AS12" s="3"/>
      <c r="BF12" s="7">
        <f t="shared" si="0"/>
        <v>0</v>
      </c>
      <c r="BG12" s="8" t="s">
        <v>64</v>
      </c>
    </row>
    <row r="13" spans="1:79" x14ac:dyDescent="0.3">
      <c r="A13" t="s">
        <v>914</v>
      </c>
      <c r="B13" t="s">
        <v>915</v>
      </c>
      <c r="D13" s="1">
        <v>40505</v>
      </c>
      <c r="E13" s="1">
        <v>40506</v>
      </c>
      <c r="F13" s="1" t="str">
        <f t="shared" si="1"/>
        <v>November</v>
      </c>
      <c r="G13" s="1" t="str">
        <f t="shared" si="2"/>
        <v>2010</v>
      </c>
      <c r="H13" s="2">
        <f t="shared" si="3"/>
        <v>1</v>
      </c>
      <c r="I13" s="2" t="b">
        <f t="shared" si="4"/>
        <v>0</v>
      </c>
      <c r="J13" t="s">
        <v>44</v>
      </c>
      <c r="K13">
        <v>32</v>
      </c>
      <c r="L13">
        <v>124.56</v>
      </c>
      <c r="M13">
        <v>0.04</v>
      </c>
      <c r="N13" t="s">
        <v>18</v>
      </c>
      <c r="O13">
        <v>-14.33</v>
      </c>
      <c r="P13">
        <v>3.95</v>
      </c>
      <c r="Q13">
        <v>2</v>
      </c>
      <c r="R13" t="s">
        <v>20</v>
      </c>
      <c r="S13" t="s">
        <v>20</v>
      </c>
      <c r="T13" t="s">
        <v>42</v>
      </c>
      <c r="U13" t="s">
        <v>22</v>
      </c>
      <c r="V13" t="s">
        <v>46</v>
      </c>
      <c r="W13">
        <v>0.53</v>
      </c>
      <c r="AN13" t="s">
        <v>57</v>
      </c>
      <c r="BF13" s="7">
        <f t="shared" si="0"/>
        <v>0</v>
      </c>
      <c r="BG13" s="8" t="s">
        <v>851</v>
      </c>
    </row>
    <row r="14" spans="1:79" x14ac:dyDescent="0.3">
      <c r="A14" t="s">
        <v>906</v>
      </c>
      <c r="B14" t="s">
        <v>916</v>
      </c>
      <c r="D14" s="1">
        <v>41068</v>
      </c>
      <c r="E14" s="1">
        <v>41069</v>
      </c>
      <c r="F14" s="1" t="str">
        <f t="shared" si="1"/>
        <v>June</v>
      </c>
      <c r="G14" s="1" t="str">
        <f t="shared" si="2"/>
        <v>2012</v>
      </c>
      <c r="H14" s="2">
        <f t="shared" si="3"/>
        <v>1</v>
      </c>
      <c r="I14" s="2" t="b">
        <f t="shared" si="4"/>
        <v>0</v>
      </c>
      <c r="J14" t="s">
        <v>34</v>
      </c>
      <c r="K14">
        <v>32</v>
      </c>
      <c r="L14">
        <v>716.84</v>
      </c>
      <c r="M14">
        <v>0</v>
      </c>
      <c r="N14" t="s">
        <v>18</v>
      </c>
      <c r="O14">
        <v>134.72</v>
      </c>
      <c r="P14">
        <v>21.78</v>
      </c>
      <c r="Q14">
        <v>5.94</v>
      </c>
      <c r="R14" t="s">
        <v>20</v>
      </c>
      <c r="S14" t="s">
        <v>20</v>
      </c>
      <c r="T14" t="s">
        <v>42</v>
      </c>
      <c r="U14" t="s">
        <v>22</v>
      </c>
      <c r="V14" t="s">
        <v>28</v>
      </c>
      <c r="W14">
        <v>0.5</v>
      </c>
      <c r="AN14" t="s">
        <v>60</v>
      </c>
      <c r="BF14" s="7">
        <f t="shared" si="0"/>
        <v>0</v>
      </c>
      <c r="BG14" s="8" t="s">
        <v>522</v>
      </c>
    </row>
    <row r="15" spans="1:79" x14ac:dyDescent="0.3">
      <c r="A15" t="s">
        <v>906</v>
      </c>
      <c r="B15" t="s">
        <v>916</v>
      </c>
      <c r="D15" s="1">
        <v>41068</v>
      </c>
      <c r="E15" s="1">
        <v>41070</v>
      </c>
      <c r="F15" s="1" t="str">
        <f t="shared" si="1"/>
        <v>June</v>
      </c>
      <c r="G15" s="1" t="str">
        <f t="shared" si="2"/>
        <v>2012</v>
      </c>
      <c r="H15" s="2">
        <f t="shared" si="3"/>
        <v>2</v>
      </c>
      <c r="I15" s="2" t="b">
        <f t="shared" si="4"/>
        <v>0</v>
      </c>
      <c r="J15" t="s">
        <v>34</v>
      </c>
      <c r="K15">
        <v>31</v>
      </c>
      <c r="L15">
        <v>1474.33</v>
      </c>
      <c r="M15">
        <v>0.04</v>
      </c>
      <c r="N15" t="s">
        <v>18</v>
      </c>
      <c r="O15">
        <v>114.46</v>
      </c>
      <c r="P15">
        <v>47.98</v>
      </c>
      <c r="Q15">
        <v>3.61</v>
      </c>
      <c r="R15" t="s">
        <v>20</v>
      </c>
      <c r="S15" t="s">
        <v>20</v>
      </c>
      <c r="T15" t="s">
        <v>42</v>
      </c>
      <c r="U15" t="s">
        <v>32</v>
      </c>
      <c r="V15" t="s">
        <v>48</v>
      </c>
      <c r="W15">
        <v>0.71</v>
      </c>
      <c r="AN15" t="s">
        <v>62</v>
      </c>
      <c r="BF15" s="7">
        <f t="shared" si="0"/>
        <v>0</v>
      </c>
      <c r="BG15" s="8" t="s">
        <v>309</v>
      </c>
    </row>
    <row r="16" spans="1:79" ht="15" thickBot="1" x14ac:dyDescent="0.35">
      <c r="A16" t="s">
        <v>917</v>
      </c>
      <c r="B16" t="s">
        <v>918</v>
      </c>
      <c r="D16" s="1">
        <v>41125</v>
      </c>
      <c r="E16" s="1">
        <v>41125</v>
      </c>
      <c r="F16" s="1" t="str">
        <f t="shared" si="1"/>
        <v>August</v>
      </c>
      <c r="G16" s="1" t="str">
        <f t="shared" si="2"/>
        <v>2012</v>
      </c>
      <c r="H16" s="2">
        <f t="shared" si="3"/>
        <v>0</v>
      </c>
      <c r="I16" s="2" t="str">
        <f t="shared" si="4"/>
        <v>FREE DELIVERY</v>
      </c>
      <c r="J16" t="s">
        <v>34</v>
      </c>
      <c r="K16">
        <v>15</v>
      </c>
      <c r="L16">
        <v>80.61</v>
      </c>
      <c r="M16">
        <v>0.02</v>
      </c>
      <c r="N16" t="s">
        <v>18</v>
      </c>
      <c r="O16">
        <v>-4.72</v>
      </c>
      <c r="P16">
        <v>5.28</v>
      </c>
      <c r="Q16">
        <v>2.99</v>
      </c>
      <c r="R16" t="s">
        <v>20</v>
      </c>
      <c r="S16" t="s">
        <v>20</v>
      </c>
      <c r="T16" t="s">
        <v>21</v>
      </c>
      <c r="U16" t="s">
        <v>22</v>
      </c>
      <c r="V16" t="s">
        <v>29</v>
      </c>
      <c r="W16">
        <v>0.37</v>
      </c>
      <c r="AN16" t="s">
        <v>67</v>
      </c>
      <c r="BF16" s="7">
        <f t="shared" si="0"/>
        <v>0</v>
      </c>
      <c r="BG16" s="8" t="s">
        <v>604</v>
      </c>
    </row>
    <row r="17" spans="1:63" x14ac:dyDescent="0.3">
      <c r="A17" t="s">
        <v>914</v>
      </c>
      <c r="B17" t="s">
        <v>915</v>
      </c>
      <c r="D17" s="1">
        <v>40693</v>
      </c>
      <c r="E17" s="1">
        <v>40694</v>
      </c>
      <c r="F17" s="1" t="str">
        <f t="shared" si="1"/>
        <v>May</v>
      </c>
      <c r="G17" s="1" t="str">
        <f t="shared" si="2"/>
        <v>2011</v>
      </c>
      <c r="H17" s="2">
        <f t="shared" si="3"/>
        <v>1</v>
      </c>
      <c r="I17" s="2" t="b">
        <f t="shared" si="4"/>
        <v>0</v>
      </c>
      <c r="J17" t="s">
        <v>44</v>
      </c>
      <c r="K17">
        <v>46</v>
      </c>
      <c r="L17">
        <v>1815.49</v>
      </c>
      <c r="M17">
        <v>0.03</v>
      </c>
      <c r="N17" t="s">
        <v>18</v>
      </c>
      <c r="O17">
        <v>782.91</v>
      </c>
      <c r="P17">
        <v>39.89</v>
      </c>
      <c r="Q17">
        <v>3.04</v>
      </c>
      <c r="R17" t="s">
        <v>20</v>
      </c>
      <c r="S17" t="s">
        <v>20</v>
      </c>
      <c r="T17" t="s">
        <v>42</v>
      </c>
      <c r="U17" t="s">
        <v>36</v>
      </c>
      <c r="V17" t="s">
        <v>37</v>
      </c>
      <c r="W17">
        <v>0.53</v>
      </c>
      <c r="AG17" s="4" t="s">
        <v>1</v>
      </c>
      <c r="AH17" s="5" t="s">
        <v>17</v>
      </c>
      <c r="AI17" s="6">
        <f>COUNTIF($J$2:$J$8400,"Low")</f>
        <v>1720</v>
      </c>
      <c r="AN17" t="s">
        <v>82</v>
      </c>
      <c r="BF17" s="7">
        <f t="shared" si="0"/>
        <v>0</v>
      </c>
      <c r="BG17" s="8" t="s">
        <v>454</v>
      </c>
    </row>
    <row r="18" spans="1:63" x14ac:dyDescent="0.3">
      <c r="A18" t="s">
        <v>919</v>
      </c>
      <c r="B18" t="s">
        <v>920</v>
      </c>
      <c r="D18" s="1">
        <v>40142</v>
      </c>
      <c r="E18" s="1">
        <v>40143</v>
      </c>
      <c r="F18" s="1" t="str">
        <f t="shared" si="1"/>
        <v>November</v>
      </c>
      <c r="G18" s="1" t="str">
        <f t="shared" si="2"/>
        <v>2009</v>
      </c>
      <c r="H18" s="2">
        <f t="shared" si="3"/>
        <v>1</v>
      </c>
      <c r="I18" s="2" t="b">
        <f t="shared" si="4"/>
        <v>0</v>
      </c>
      <c r="J18" t="s">
        <v>34</v>
      </c>
      <c r="K18">
        <v>16</v>
      </c>
      <c r="L18">
        <v>248.26</v>
      </c>
      <c r="M18">
        <v>7.0000000000000007E-2</v>
      </c>
      <c r="N18" t="s">
        <v>18</v>
      </c>
      <c r="O18">
        <v>93.8</v>
      </c>
      <c r="P18">
        <v>15.74</v>
      </c>
      <c r="Q18">
        <v>1.39</v>
      </c>
      <c r="R18" t="s">
        <v>20</v>
      </c>
      <c r="S18" t="s">
        <v>20</v>
      </c>
      <c r="T18" t="s">
        <v>21</v>
      </c>
      <c r="U18" t="s">
        <v>22</v>
      </c>
      <c r="V18" t="s">
        <v>51</v>
      </c>
      <c r="W18">
        <v>0.4</v>
      </c>
      <c r="AG18" s="7"/>
      <c r="AH18" s="3" t="s">
        <v>24</v>
      </c>
      <c r="AI18" s="8">
        <f>COUNTIF($J$2:$J$8400,"High")</f>
        <v>1767</v>
      </c>
      <c r="AN18" t="s">
        <v>94</v>
      </c>
      <c r="BF18" s="7">
        <f t="shared" si="0"/>
        <v>0</v>
      </c>
      <c r="BG18" s="8" t="s">
        <v>831</v>
      </c>
    </row>
    <row r="19" spans="1:63" x14ac:dyDescent="0.3">
      <c r="A19" t="s">
        <v>921</v>
      </c>
      <c r="B19" t="s">
        <v>922</v>
      </c>
      <c r="D19" s="1">
        <v>40953</v>
      </c>
      <c r="E19" s="1">
        <v>40955</v>
      </c>
      <c r="F19" s="1" t="str">
        <f t="shared" si="1"/>
        <v>February</v>
      </c>
      <c r="G19" s="1" t="str">
        <f t="shared" si="2"/>
        <v>2012</v>
      </c>
      <c r="H19" s="2">
        <f t="shared" si="3"/>
        <v>2</v>
      </c>
      <c r="I19" s="2" t="b">
        <f t="shared" si="4"/>
        <v>0</v>
      </c>
      <c r="J19" t="s">
        <v>52</v>
      </c>
      <c r="K19">
        <v>44</v>
      </c>
      <c r="L19">
        <v>4462.2299999999996</v>
      </c>
      <c r="M19">
        <v>0.04</v>
      </c>
      <c r="N19" t="s">
        <v>25</v>
      </c>
      <c r="O19">
        <v>440.72</v>
      </c>
      <c r="P19">
        <v>100.98</v>
      </c>
      <c r="Q19">
        <v>26.22</v>
      </c>
      <c r="R19" t="s">
        <v>20</v>
      </c>
      <c r="S19" t="s">
        <v>20</v>
      </c>
      <c r="T19" t="s">
        <v>42</v>
      </c>
      <c r="U19" t="s">
        <v>36</v>
      </c>
      <c r="V19" t="s">
        <v>54</v>
      </c>
      <c r="W19">
        <v>0.6</v>
      </c>
      <c r="AG19" s="7"/>
      <c r="AH19" s="3" t="s">
        <v>34</v>
      </c>
      <c r="AI19" s="8">
        <f>COUNTIF($J$2:$J$8400,"Not Specified")</f>
        <v>1672</v>
      </c>
      <c r="BF19" s="7">
        <f t="shared" si="0"/>
        <v>0</v>
      </c>
      <c r="BG19" s="8" t="s">
        <v>560</v>
      </c>
    </row>
    <row r="20" spans="1:63" x14ac:dyDescent="0.3">
      <c r="A20" t="s">
        <v>921</v>
      </c>
      <c r="B20" t="s">
        <v>922</v>
      </c>
      <c r="D20" s="1">
        <v>40953</v>
      </c>
      <c r="E20" s="1">
        <v>40955</v>
      </c>
      <c r="F20" s="1" t="str">
        <f t="shared" si="1"/>
        <v>February</v>
      </c>
      <c r="G20" s="1" t="str">
        <f t="shared" si="2"/>
        <v>2012</v>
      </c>
      <c r="H20" s="2">
        <f t="shared" si="3"/>
        <v>2</v>
      </c>
      <c r="I20" s="2" t="b">
        <f t="shared" si="4"/>
        <v>0</v>
      </c>
      <c r="J20" t="s">
        <v>52</v>
      </c>
      <c r="K20">
        <v>11</v>
      </c>
      <c r="L20">
        <v>663.78399999999999</v>
      </c>
      <c r="M20">
        <v>0.25</v>
      </c>
      <c r="N20" t="s">
        <v>18</v>
      </c>
      <c r="O20">
        <v>-481.04</v>
      </c>
      <c r="P20">
        <v>71.37</v>
      </c>
      <c r="Q20">
        <v>69</v>
      </c>
      <c r="R20" t="s">
        <v>20</v>
      </c>
      <c r="S20" t="s">
        <v>20</v>
      </c>
      <c r="T20" t="s">
        <v>42</v>
      </c>
      <c r="U20" t="s">
        <v>36</v>
      </c>
      <c r="V20" t="s">
        <v>55</v>
      </c>
      <c r="W20">
        <v>0.68</v>
      </c>
      <c r="AG20" s="7"/>
      <c r="AH20" s="3" t="s">
        <v>44</v>
      </c>
      <c r="AI20" s="8">
        <f>COUNTIF($J$2:$J$8400,"Medium")</f>
        <v>1631</v>
      </c>
      <c r="BF20" s="7">
        <f t="shared" si="0"/>
        <v>0</v>
      </c>
      <c r="BG20" s="8" t="s">
        <v>605</v>
      </c>
    </row>
    <row r="21" spans="1:63" ht="15" thickBot="1" x14ac:dyDescent="0.35">
      <c r="A21" t="s">
        <v>923</v>
      </c>
      <c r="B21" t="s">
        <v>924</v>
      </c>
      <c r="D21" s="1">
        <v>41014</v>
      </c>
      <c r="E21" s="1">
        <v>41021</v>
      </c>
      <c r="F21" s="1" t="str">
        <f t="shared" si="1"/>
        <v>April</v>
      </c>
      <c r="G21" s="1" t="str">
        <f t="shared" si="2"/>
        <v>2012</v>
      </c>
      <c r="H21" s="2">
        <f t="shared" si="3"/>
        <v>7</v>
      </c>
      <c r="I21" s="2" t="b">
        <f t="shared" si="4"/>
        <v>0</v>
      </c>
      <c r="J21" t="s">
        <v>17</v>
      </c>
      <c r="K21">
        <v>15</v>
      </c>
      <c r="L21">
        <v>834.904</v>
      </c>
      <c r="M21">
        <v>0.06</v>
      </c>
      <c r="N21" t="s">
        <v>18</v>
      </c>
      <c r="O21">
        <v>-11.68</v>
      </c>
      <c r="P21">
        <v>65.989999999999995</v>
      </c>
      <c r="Q21">
        <v>5.26</v>
      </c>
      <c r="R21" t="s">
        <v>20</v>
      </c>
      <c r="S21" t="s">
        <v>20</v>
      </c>
      <c r="T21" t="s">
        <v>31</v>
      </c>
      <c r="U21" t="s">
        <v>32</v>
      </c>
      <c r="V21" t="s">
        <v>33</v>
      </c>
      <c r="W21">
        <v>0.59</v>
      </c>
      <c r="AG21" s="9">
        <f>SUM(AI17:AI21)</f>
        <v>8398</v>
      </c>
      <c r="AH21" s="10" t="s">
        <v>52</v>
      </c>
      <c r="AI21" s="11">
        <f>COUNTIF($J$2:$J$8400,"Critical")</f>
        <v>1608</v>
      </c>
      <c r="BF21" s="7">
        <f t="shared" si="0"/>
        <v>0</v>
      </c>
      <c r="BG21" s="8" t="s">
        <v>709</v>
      </c>
    </row>
    <row r="22" spans="1:63" x14ac:dyDescent="0.3">
      <c r="A22" t="s">
        <v>923</v>
      </c>
      <c r="B22" t="s">
        <v>924</v>
      </c>
      <c r="D22" s="1">
        <v>41014</v>
      </c>
      <c r="E22" s="1">
        <v>41018</v>
      </c>
      <c r="F22" s="1" t="str">
        <f t="shared" si="1"/>
        <v>April</v>
      </c>
      <c r="G22" s="1" t="str">
        <f t="shared" si="2"/>
        <v>2012</v>
      </c>
      <c r="H22" s="2">
        <f t="shared" si="3"/>
        <v>4</v>
      </c>
      <c r="I22" s="2" t="b">
        <f t="shared" si="4"/>
        <v>0</v>
      </c>
      <c r="J22" t="s">
        <v>17</v>
      </c>
      <c r="K22">
        <v>18</v>
      </c>
      <c r="L22">
        <v>2480.9205000000002</v>
      </c>
      <c r="M22">
        <v>0.01</v>
      </c>
      <c r="N22" t="s">
        <v>18</v>
      </c>
      <c r="O22">
        <v>313.58</v>
      </c>
      <c r="P22">
        <v>155.99</v>
      </c>
      <c r="Q22">
        <v>8.99</v>
      </c>
      <c r="R22" t="s">
        <v>20</v>
      </c>
      <c r="S22" t="s">
        <v>20</v>
      </c>
      <c r="T22" t="s">
        <v>31</v>
      </c>
      <c r="U22" t="s">
        <v>32</v>
      </c>
      <c r="V22" t="s">
        <v>33</v>
      </c>
      <c r="W22">
        <v>0.57999999999999996</v>
      </c>
      <c r="AG22" s="4" t="s">
        <v>5</v>
      </c>
      <c r="AH22" s="5" t="s">
        <v>18</v>
      </c>
      <c r="AI22" s="6">
        <f>COUNTIF($N$2:$N$8400,"Regular Air")</f>
        <v>6270</v>
      </c>
      <c r="BF22" s="7">
        <f t="shared" si="0"/>
        <v>0</v>
      </c>
      <c r="BG22" s="8" t="s">
        <v>162</v>
      </c>
      <c r="BK22" t="s">
        <v>880</v>
      </c>
    </row>
    <row r="23" spans="1:63" x14ac:dyDescent="0.3">
      <c r="A23" t="s">
        <v>906</v>
      </c>
      <c r="B23" t="s">
        <v>907</v>
      </c>
      <c r="D23" s="1">
        <v>40249</v>
      </c>
      <c r="E23" s="1">
        <v>40251</v>
      </c>
      <c r="F23" s="1" t="str">
        <f t="shared" si="1"/>
        <v>March</v>
      </c>
      <c r="G23" s="1" t="str">
        <f t="shared" si="2"/>
        <v>2010</v>
      </c>
      <c r="H23" s="2">
        <f t="shared" si="3"/>
        <v>2</v>
      </c>
      <c r="I23" s="2" t="b">
        <f t="shared" si="4"/>
        <v>0</v>
      </c>
      <c r="J23" t="s">
        <v>34</v>
      </c>
      <c r="K23">
        <v>13</v>
      </c>
      <c r="L23">
        <v>59.03</v>
      </c>
      <c r="M23">
        <v>0.1</v>
      </c>
      <c r="N23" t="s">
        <v>39</v>
      </c>
      <c r="O23">
        <v>26.92</v>
      </c>
      <c r="P23">
        <v>3.69</v>
      </c>
      <c r="Q23">
        <v>0.5</v>
      </c>
      <c r="R23" t="s">
        <v>20</v>
      </c>
      <c r="S23" t="s">
        <v>20</v>
      </c>
      <c r="T23" t="s">
        <v>27</v>
      </c>
      <c r="U23" t="s">
        <v>22</v>
      </c>
      <c r="V23" t="s">
        <v>57</v>
      </c>
      <c r="W23">
        <v>0.38</v>
      </c>
      <c r="AG23" s="7"/>
      <c r="AH23" s="3" t="s">
        <v>25</v>
      </c>
      <c r="AI23" s="8">
        <f>COUNTIF($N$2:$N$8400,"Delivery Truck")</f>
        <v>1146</v>
      </c>
      <c r="BF23" s="7">
        <f t="shared" si="0"/>
        <v>0</v>
      </c>
      <c r="BG23" s="8" t="s">
        <v>430</v>
      </c>
      <c r="BK23">
        <v>8398</v>
      </c>
    </row>
    <row r="24" spans="1:63" ht="15" thickBot="1" x14ac:dyDescent="0.35">
      <c r="A24" t="s">
        <v>906</v>
      </c>
      <c r="B24" t="s">
        <v>907</v>
      </c>
      <c r="D24" s="1">
        <v>40249</v>
      </c>
      <c r="E24" s="1">
        <v>40251</v>
      </c>
      <c r="F24" s="1" t="str">
        <f t="shared" si="1"/>
        <v>March</v>
      </c>
      <c r="G24" s="1" t="str">
        <f t="shared" si="2"/>
        <v>2010</v>
      </c>
      <c r="H24" s="2">
        <f t="shared" si="3"/>
        <v>2</v>
      </c>
      <c r="I24" s="2" t="b">
        <f t="shared" si="4"/>
        <v>0</v>
      </c>
      <c r="J24" t="s">
        <v>34</v>
      </c>
      <c r="K24">
        <v>21</v>
      </c>
      <c r="L24">
        <v>97.48</v>
      </c>
      <c r="M24">
        <v>0.05</v>
      </c>
      <c r="N24" t="s">
        <v>18</v>
      </c>
      <c r="O24">
        <v>-5.77</v>
      </c>
      <c r="P24">
        <v>4.71</v>
      </c>
      <c r="Q24">
        <v>0.7</v>
      </c>
      <c r="R24" t="s">
        <v>20</v>
      </c>
      <c r="S24" t="s">
        <v>20</v>
      </c>
      <c r="T24" t="s">
        <v>27</v>
      </c>
      <c r="U24" t="s">
        <v>22</v>
      </c>
      <c r="V24" t="s">
        <v>46</v>
      </c>
      <c r="W24">
        <v>0.8</v>
      </c>
      <c r="AG24" s="9">
        <f>SUM(AI22:AI24)</f>
        <v>8399</v>
      </c>
      <c r="AH24" s="10" t="s">
        <v>39</v>
      </c>
      <c r="AI24" s="11">
        <f>COUNTIF($N$2:$N$8400,"Express Air")</f>
        <v>983</v>
      </c>
      <c r="BF24" s="7">
        <f t="shared" si="0"/>
        <v>0</v>
      </c>
      <c r="BG24" s="8" t="s">
        <v>830</v>
      </c>
    </row>
    <row r="25" spans="1:63" x14ac:dyDescent="0.3">
      <c r="A25" t="s">
        <v>908</v>
      </c>
      <c r="B25" t="s">
        <v>925</v>
      </c>
      <c r="D25" s="1">
        <v>40611</v>
      </c>
      <c r="E25" s="1">
        <v>40613</v>
      </c>
      <c r="F25" s="1" t="str">
        <f t="shared" si="1"/>
        <v>March</v>
      </c>
      <c r="G25" s="1" t="str">
        <f t="shared" si="2"/>
        <v>2011</v>
      </c>
      <c r="H25" s="2">
        <f t="shared" si="3"/>
        <v>2</v>
      </c>
      <c r="I25" s="2" t="b">
        <f t="shared" si="4"/>
        <v>0</v>
      </c>
      <c r="J25" t="s">
        <v>17</v>
      </c>
      <c r="K25">
        <v>33</v>
      </c>
      <c r="L25">
        <v>511.83</v>
      </c>
      <c r="M25">
        <v>0.1</v>
      </c>
      <c r="N25" t="s">
        <v>18</v>
      </c>
      <c r="O25">
        <v>-172.88</v>
      </c>
      <c r="P25">
        <v>15.99</v>
      </c>
      <c r="Q25">
        <v>13.18</v>
      </c>
      <c r="R25" t="s">
        <v>20</v>
      </c>
      <c r="S25" t="s">
        <v>20</v>
      </c>
      <c r="T25" t="s">
        <v>31</v>
      </c>
      <c r="U25" t="s">
        <v>22</v>
      </c>
      <c r="V25" t="s">
        <v>29</v>
      </c>
      <c r="W25">
        <v>0.37</v>
      </c>
      <c r="AG25" s="17" t="s">
        <v>11</v>
      </c>
      <c r="AH25" s="15" t="s">
        <v>20</v>
      </c>
      <c r="AI25" s="18">
        <f>COUNTIF($S$2:$S$8400,"Nunavut")</f>
        <v>79</v>
      </c>
      <c r="BF25" s="7">
        <f t="shared" si="0"/>
        <v>0</v>
      </c>
      <c r="BG25" s="8" t="s">
        <v>838</v>
      </c>
    </row>
    <row r="26" spans="1:63" x14ac:dyDescent="0.3">
      <c r="A26" t="s">
        <v>908</v>
      </c>
      <c r="B26" t="s">
        <v>925</v>
      </c>
      <c r="D26" s="1">
        <v>40611</v>
      </c>
      <c r="E26" s="1">
        <v>40616</v>
      </c>
      <c r="F26" s="1" t="str">
        <f t="shared" si="1"/>
        <v>March</v>
      </c>
      <c r="G26" s="1" t="str">
        <f t="shared" si="2"/>
        <v>2011</v>
      </c>
      <c r="H26" s="2">
        <f t="shared" si="3"/>
        <v>5</v>
      </c>
      <c r="I26" s="2" t="b">
        <f t="shared" si="4"/>
        <v>0</v>
      </c>
      <c r="J26" t="s">
        <v>17</v>
      </c>
      <c r="K26">
        <v>38</v>
      </c>
      <c r="L26">
        <v>184.99</v>
      </c>
      <c r="M26">
        <v>0.05</v>
      </c>
      <c r="N26" t="s">
        <v>18</v>
      </c>
      <c r="O26">
        <v>-144.55000000000001</v>
      </c>
      <c r="P26">
        <v>4.8899999999999997</v>
      </c>
      <c r="Q26">
        <v>4.93</v>
      </c>
      <c r="R26" t="s">
        <v>20</v>
      </c>
      <c r="S26" t="s">
        <v>20</v>
      </c>
      <c r="T26" t="s">
        <v>31</v>
      </c>
      <c r="U26" t="s">
        <v>32</v>
      </c>
      <c r="V26" t="s">
        <v>48</v>
      </c>
      <c r="W26">
        <v>0.66</v>
      </c>
      <c r="AG26" s="7"/>
      <c r="AH26" s="3" t="s">
        <v>87</v>
      </c>
      <c r="AI26" s="18">
        <f>COUNTIF($S$2:$S$8400,"Northwest Territories")</f>
        <v>394</v>
      </c>
      <c r="BF26" s="7">
        <f t="shared" si="0"/>
        <v>0</v>
      </c>
      <c r="BG26" s="8" t="s">
        <v>757</v>
      </c>
    </row>
    <row r="27" spans="1:63" x14ac:dyDescent="0.3">
      <c r="A27" t="s">
        <v>926</v>
      </c>
      <c r="B27" t="s">
        <v>927</v>
      </c>
      <c r="D27" s="1">
        <v>41125</v>
      </c>
      <c r="E27" s="1">
        <v>41127</v>
      </c>
      <c r="F27" s="1" t="str">
        <f t="shared" si="1"/>
        <v>August</v>
      </c>
      <c r="G27" s="1" t="str">
        <f t="shared" si="2"/>
        <v>2012</v>
      </c>
      <c r="H27" s="2">
        <f t="shared" si="3"/>
        <v>2</v>
      </c>
      <c r="I27" s="2" t="b">
        <f t="shared" si="4"/>
        <v>0</v>
      </c>
      <c r="J27" t="s">
        <v>24</v>
      </c>
      <c r="K27">
        <v>30</v>
      </c>
      <c r="L27">
        <v>80.900000000000006</v>
      </c>
      <c r="M27">
        <v>0.09</v>
      </c>
      <c r="N27" t="s">
        <v>18</v>
      </c>
      <c r="O27">
        <v>5.76</v>
      </c>
      <c r="P27">
        <v>2.88</v>
      </c>
      <c r="Q27">
        <v>0.7</v>
      </c>
      <c r="R27" t="s">
        <v>20</v>
      </c>
      <c r="S27" t="s">
        <v>20</v>
      </c>
      <c r="T27" t="s">
        <v>42</v>
      </c>
      <c r="U27" t="s">
        <v>22</v>
      </c>
      <c r="V27" t="s">
        <v>60</v>
      </c>
      <c r="W27">
        <v>0.56000000000000005</v>
      </c>
      <c r="AG27" s="7"/>
      <c r="AH27" s="3" t="s">
        <v>116</v>
      </c>
      <c r="AI27" s="18">
        <f>COUNTIF($S$2:$S$8400,"Atlantic")</f>
        <v>1080</v>
      </c>
      <c r="BF27" s="7">
        <f t="shared" si="0"/>
        <v>0</v>
      </c>
      <c r="BG27" s="8" t="s">
        <v>316</v>
      </c>
    </row>
    <row r="28" spans="1:63" x14ac:dyDescent="0.3">
      <c r="A28" t="s">
        <v>928</v>
      </c>
      <c r="B28" t="s">
        <v>929</v>
      </c>
      <c r="D28" s="1">
        <v>40669</v>
      </c>
      <c r="E28" s="1">
        <v>40670</v>
      </c>
      <c r="F28" s="1" t="str">
        <f t="shared" si="1"/>
        <v>May</v>
      </c>
      <c r="G28" s="1" t="str">
        <f t="shared" si="2"/>
        <v>2011</v>
      </c>
      <c r="H28" s="2">
        <f t="shared" si="3"/>
        <v>1</v>
      </c>
      <c r="I28" s="2" t="b">
        <f t="shared" si="4"/>
        <v>0</v>
      </c>
      <c r="J28" t="s">
        <v>24</v>
      </c>
      <c r="K28">
        <v>23</v>
      </c>
      <c r="L28">
        <v>67.239999999999995</v>
      </c>
      <c r="M28">
        <v>0.06</v>
      </c>
      <c r="N28" t="s">
        <v>18</v>
      </c>
      <c r="O28">
        <v>4.9000000000000004</v>
      </c>
      <c r="P28">
        <v>2.84</v>
      </c>
      <c r="Q28">
        <v>0.93</v>
      </c>
      <c r="R28" t="s">
        <v>20</v>
      </c>
      <c r="S28" t="s">
        <v>20</v>
      </c>
      <c r="T28" t="s">
        <v>42</v>
      </c>
      <c r="U28" t="s">
        <v>22</v>
      </c>
      <c r="V28" t="s">
        <v>60</v>
      </c>
      <c r="W28">
        <v>0.54</v>
      </c>
      <c r="AG28" s="7"/>
      <c r="AH28" s="3" t="s">
        <v>140</v>
      </c>
      <c r="AI28" s="18">
        <f>COUNTIF($S$2:$S$8400,"Prarie")</f>
        <v>1706</v>
      </c>
      <c r="BF28" s="7">
        <f t="shared" si="0"/>
        <v>0</v>
      </c>
      <c r="BG28" s="8" t="s">
        <v>50</v>
      </c>
    </row>
    <row r="29" spans="1:63" x14ac:dyDescent="0.3">
      <c r="A29" t="s">
        <v>908</v>
      </c>
      <c r="B29" t="s">
        <v>925</v>
      </c>
      <c r="D29" s="1">
        <v>40535</v>
      </c>
      <c r="E29" s="1">
        <v>40537</v>
      </c>
      <c r="F29" s="1" t="str">
        <f t="shared" si="1"/>
        <v>December</v>
      </c>
      <c r="G29" s="1" t="s">
        <v>892</v>
      </c>
      <c r="H29" s="2">
        <f t="shared" si="3"/>
        <v>2</v>
      </c>
      <c r="I29" s="2" t="b">
        <f t="shared" si="4"/>
        <v>0</v>
      </c>
      <c r="J29" t="s">
        <v>24</v>
      </c>
      <c r="K29">
        <v>25</v>
      </c>
      <c r="L29">
        <v>12028.23</v>
      </c>
      <c r="M29">
        <v>0.01</v>
      </c>
      <c r="N29" t="s">
        <v>25</v>
      </c>
      <c r="O29">
        <v>-547.61</v>
      </c>
      <c r="P29" t="s">
        <v>875</v>
      </c>
      <c r="Q29">
        <v>49</v>
      </c>
      <c r="R29" t="s">
        <v>20</v>
      </c>
      <c r="S29" t="s">
        <v>20</v>
      </c>
      <c r="T29" t="s">
        <v>31</v>
      </c>
      <c r="U29" t="s">
        <v>32</v>
      </c>
      <c r="V29" t="s">
        <v>62</v>
      </c>
      <c r="W29">
        <v>0.38</v>
      </c>
      <c r="AG29" s="7"/>
      <c r="AH29" s="3" t="s">
        <v>143</v>
      </c>
      <c r="AI29" s="18">
        <f>COUNTIF($S$2:$S$8400,"West")</f>
        <v>1991</v>
      </c>
      <c r="BF29" s="7">
        <f t="shared" si="0"/>
        <v>0</v>
      </c>
      <c r="BG29" s="8" t="s">
        <v>833</v>
      </c>
    </row>
    <row r="30" spans="1:63" x14ac:dyDescent="0.3">
      <c r="A30" t="s">
        <v>906</v>
      </c>
      <c r="B30" t="s">
        <v>907</v>
      </c>
      <c r="D30" s="1">
        <v>40490</v>
      </c>
      <c r="E30" s="1">
        <v>40495</v>
      </c>
      <c r="F30" s="1" t="str">
        <f t="shared" si="1"/>
        <v>November</v>
      </c>
      <c r="G30" s="1" t="str">
        <f t="shared" si="2"/>
        <v>2010</v>
      </c>
      <c r="H30" s="2">
        <f t="shared" si="3"/>
        <v>5</v>
      </c>
      <c r="I30" s="2" t="b">
        <f t="shared" si="4"/>
        <v>0</v>
      </c>
      <c r="J30" t="s">
        <v>17</v>
      </c>
      <c r="K30">
        <v>28</v>
      </c>
      <c r="L30">
        <v>370.48</v>
      </c>
      <c r="M30">
        <v>0.04</v>
      </c>
      <c r="N30" t="s">
        <v>18</v>
      </c>
      <c r="O30">
        <v>-5.45</v>
      </c>
      <c r="P30">
        <v>13.48</v>
      </c>
      <c r="Q30">
        <v>4.51</v>
      </c>
      <c r="R30" t="s">
        <v>20</v>
      </c>
      <c r="S30" t="s">
        <v>20</v>
      </c>
      <c r="T30" t="s">
        <v>27</v>
      </c>
      <c r="U30" t="s">
        <v>22</v>
      </c>
      <c r="V30" t="s">
        <v>23</v>
      </c>
      <c r="W30">
        <v>0.59</v>
      </c>
      <c r="AG30" s="7"/>
      <c r="AH30" s="3" t="s">
        <v>260</v>
      </c>
      <c r="AI30" s="18">
        <f>COUNTIF($S$2:$S$8400,"Ontario")</f>
        <v>1826</v>
      </c>
      <c r="BF30" s="7">
        <f t="shared" si="0"/>
        <v>0</v>
      </c>
      <c r="BG30" s="8" t="s">
        <v>444</v>
      </c>
    </row>
    <row r="31" spans="1:63" x14ac:dyDescent="0.3">
      <c r="A31" t="s">
        <v>930</v>
      </c>
      <c r="B31" t="s">
        <v>931</v>
      </c>
      <c r="D31" s="1">
        <v>41203</v>
      </c>
      <c r="E31" s="1">
        <v>41204</v>
      </c>
      <c r="F31" s="1" t="str">
        <f t="shared" si="1"/>
        <v>October</v>
      </c>
      <c r="G31" s="1" t="str">
        <f t="shared" si="2"/>
        <v>2012</v>
      </c>
      <c r="H31" s="2">
        <f t="shared" si="3"/>
        <v>1</v>
      </c>
      <c r="I31" s="2" t="b">
        <f t="shared" si="4"/>
        <v>0</v>
      </c>
      <c r="J31" t="s">
        <v>34</v>
      </c>
      <c r="K31">
        <v>49</v>
      </c>
      <c r="L31">
        <v>278</v>
      </c>
      <c r="M31">
        <v>0.08</v>
      </c>
      <c r="N31" t="s">
        <v>18</v>
      </c>
      <c r="O31">
        <v>41.67</v>
      </c>
      <c r="P31">
        <v>6.08</v>
      </c>
      <c r="Q31">
        <v>1.17</v>
      </c>
      <c r="R31" t="s">
        <v>20</v>
      </c>
      <c r="S31" t="s">
        <v>20</v>
      </c>
      <c r="T31" t="s">
        <v>21</v>
      </c>
      <c r="U31" t="s">
        <v>22</v>
      </c>
      <c r="V31" t="s">
        <v>60</v>
      </c>
      <c r="W31">
        <v>0.56000000000000005</v>
      </c>
      <c r="AG31" s="7"/>
      <c r="AH31" s="3" t="s">
        <v>489</v>
      </c>
      <c r="AI31" s="18">
        <f>COUNTIF($S$2:$S$8400,"Quebec")</f>
        <v>781</v>
      </c>
      <c r="BF31" s="7">
        <f t="shared" si="0"/>
        <v>0</v>
      </c>
      <c r="BG31" s="8" t="s">
        <v>356</v>
      </c>
    </row>
    <row r="32" spans="1:63" x14ac:dyDescent="0.3">
      <c r="A32" t="s">
        <v>926</v>
      </c>
      <c r="B32" t="s">
        <v>927</v>
      </c>
      <c r="D32" s="1">
        <v>40544</v>
      </c>
      <c r="E32" s="1">
        <v>40545</v>
      </c>
      <c r="F32" s="1" t="str">
        <f t="shared" si="1"/>
        <v>January</v>
      </c>
      <c r="G32" s="1" t="str">
        <f t="shared" si="2"/>
        <v>2011</v>
      </c>
      <c r="H32" s="2">
        <f t="shared" si="3"/>
        <v>1</v>
      </c>
      <c r="I32" s="2" t="b">
        <f t="shared" si="4"/>
        <v>0</v>
      </c>
      <c r="J32" t="s">
        <v>34</v>
      </c>
      <c r="K32">
        <v>10</v>
      </c>
      <c r="L32">
        <v>66.540000000000006</v>
      </c>
      <c r="M32">
        <v>0.01</v>
      </c>
      <c r="N32" t="s">
        <v>18</v>
      </c>
      <c r="O32">
        <v>-46.03</v>
      </c>
      <c r="P32">
        <v>5.98</v>
      </c>
      <c r="Q32">
        <v>4.38</v>
      </c>
      <c r="R32" t="s">
        <v>20</v>
      </c>
      <c r="S32" t="s">
        <v>20</v>
      </c>
      <c r="T32" t="s">
        <v>42</v>
      </c>
      <c r="U32" t="s">
        <v>32</v>
      </c>
      <c r="V32" t="s">
        <v>48</v>
      </c>
      <c r="W32">
        <v>0.75</v>
      </c>
      <c r="AG32" s="7">
        <f>SUM(AI25:AI32)</f>
        <v>8399</v>
      </c>
      <c r="AH32" s="3" t="s">
        <v>760</v>
      </c>
      <c r="AI32" s="18">
        <f>COUNTIF($S$2:$S$8400,"Yukon")</f>
        <v>542</v>
      </c>
      <c r="BF32" s="7">
        <f t="shared" si="0"/>
        <v>0</v>
      </c>
      <c r="BG32" s="8" t="s">
        <v>745</v>
      </c>
    </row>
    <row r="33" spans="1:59" x14ac:dyDescent="0.3">
      <c r="A33" t="s">
        <v>926</v>
      </c>
      <c r="B33" t="s">
        <v>927</v>
      </c>
      <c r="D33" s="1">
        <v>40544</v>
      </c>
      <c r="E33" s="1">
        <v>40546</v>
      </c>
      <c r="F33" s="1" t="str">
        <f t="shared" si="1"/>
        <v>January</v>
      </c>
      <c r="G33" s="1" t="str">
        <f t="shared" si="2"/>
        <v>2011</v>
      </c>
      <c r="H33" s="2">
        <f t="shared" si="3"/>
        <v>2</v>
      </c>
      <c r="I33" s="2" t="b">
        <f t="shared" si="4"/>
        <v>0</v>
      </c>
      <c r="J33" t="s">
        <v>34</v>
      </c>
      <c r="K33">
        <v>21</v>
      </c>
      <c r="L33">
        <v>845.32</v>
      </c>
      <c r="M33">
        <v>0.06</v>
      </c>
      <c r="N33" t="s">
        <v>18</v>
      </c>
      <c r="O33">
        <v>33.67</v>
      </c>
      <c r="P33">
        <v>40.99</v>
      </c>
      <c r="Q33">
        <v>19.989999999999998</v>
      </c>
      <c r="R33" t="s">
        <v>20</v>
      </c>
      <c r="S33" t="s">
        <v>20</v>
      </c>
      <c r="T33" t="s">
        <v>42</v>
      </c>
      <c r="U33" t="s">
        <v>22</v>
      </c>
      <c r="V33" t="s">
        <v>43</v>
      </c>
      <c r="W33">
        <v>0.36</v>
      </c>
      <c r="AG33" s="7" t="s">
        <v>12</v>
      </c>
      <c r="AH33" s="3" t="s">
        <v>21</v>
      </c>
      <c r="AI33" s="8">
        <f>COUNTIF($T$2:$T$8400,"Small Business")</f>
        <v>1642</v>
      </c>
      <c r="BF33" s="7">
        <f t="shared" si="0"/>
        <v>0</v>
      </c>
      <c r="BG33" s="8" t="s">
        <v>799</v>
      </c>
    </row>
    <row r="34" spans="1:59" x14ac:dyDescent="0.3">
      <c r="A34" t="s">
        <v>932</v>
      </c>
      <c r="B34" t="s">
        <v>933</v>
      </c>
      <c r="D34" s="1">
        <v>40826</v>
      </c>
      <c r="E34" s="1">
        <v>40827</v>
      </c>
      <c r="F34" s="1" t="str">
        <f t="shared" si="1"/>
        <v>October</v>
      </c>
      <c r="G34" s="1" t="str">
        <f t="shared" si="2"/>
        <v>2011</v>
      </c>
      <c r="H34" s="2">
        <f t="shared" si="3"/>
        <v>1</v>
      </c>
      <c r="I34" s="2" t="b">
        <f t="shared" si="4"/>
        <v>0</v>
      </c>
      <c r="J34" t="s">
        <v>24</v>
      </c>
      <c r="K34">
        <v>39</v>
      </c>
      <c r="L34">
        <v>282.07</v>
      </c>
      <c r="M34">
        <v>0.03</v>
      </c>
      <c r="N34" t="s">
        <v>18</v>
      </c>
      <c r="O34">
        <v>140.01</v>
      </c>
      <c r="P34">
        <v>7.31</v>
      </c>
      <c r="Q34">
        <v>0.49</v>
      </c>
      <c r="R34" t="s">
        <v>20</v>
      </c>
      <c r="S34" t="s">
        <v>20</v>
      </c>
      <c r="T34" t="s">
        <v>31</v>
      </c>
      <c r="U34" t="s">
        <v>22</v>
      </c>
      <c r="V34" t="s">
        <v>57</v>
      </c>
      <c r="W34">
        <v>0.38</v>
      </c>
      <c r="AG34" s="7"/>
      <c r="AH34" s="3" t="s">
        <v>27</v>
      </c>
      <c r="AI34" s="8">
        <f>COUNTIF($T$2:$T$8400,"Consumer")</f>
        <v>1649</v>
      </c>
      <c r="BF34" s="7">
        <f t="shared" si="0"/>
        <v>0</v>
      </c>
      <c r="BG34" s="8" t="s">
        <v>84</v>
      </c>
    </row>
    <row r="35" spans="1:59" x14ac:dyDescent="0.3">
      <c r="A35" t="s">
        <v>932</v>
      </c>
      <c r="B35" t="s">
        <v>933</v>
      </c>
      <c r="D35" s="1">
        <v>40826</v>
      </c>
      <c r="E35" s="1">
        <v>40827</v>
      </c>
      <c r="F35" s="1" t="str">
        <f t="shared" si="1"/>
        <v>October</v>
      </c>
      <c r="G35" s="1" t="str">
        <f t="shared" si="2"/>
        <v>2011</v>
      </c>
      <c r="H35" s="2">
        <f t="shared" si="3"/>
        <v>1</v>
      </c>
      <c r="I35" s="2" t="b">
        <f t="shared" si="4"/>
        <v>0</v>
      </c>
      <c r="J35" t="s">
        <v>24</v>
      </c>
      <c r="K35">
        <v>24</v>
      </c>
      <c r="L35">
        <v>426.03699999999998</v>
      </c>
      <c r="M35">
        <v>0.01</v>
      </c>
      <c r="N35" t="s">
        <v>18</v>
      </c>
      <c r="O35">
        <v>-78.959999999999994</v>
      </c>
      <c r="P35">
        <v>20.99</v>
      </c>
      <c r="Q35">
        <v>2.5</v>
      </c>
      <c r="R35" t="s">
        <v>20</v>
      </c>
      <c r="S35" t="s">
        <v>20</v>
      </c>
      <c r="T35" t="s">
        <v>31</v>
      </c>
      <c r="U35" t="s">
        <v>32</v>
      </c>
      <c r="V35" t="s">
        <v>33</v>
      </c>
      <c r="W35">
        <v>0.81</v>
      </c>
      <c r="AG35" s="7"/>
      <c r="AH35" s="3" t="s">
        <v>31</v>
      </c>
      <c r="AI35" s="8">
        <f>COUNTIF($T$2:$T$8400,"Corporate")</f>
        <v>3076</v>
      </c>
      <c r="BF35" s="7">
        <f t="shared" si="0"/>
        <v>0</v>
      </c>
      <c r="BG35" s="8" t="s">
        <v>369</v>
      </c>
    </row>
    <row r="36" spans="1:59" x14ac:dyDescent="0.3">
      <c r="A36" t="s">
        <v>934</v>
      </c>
      <c r="B36" t="s">
        <v>935</v>
      </c>
      <c r="D36" s="1">
        <v>40444</v>
      </c>
      <c r="E36" s="1">
        <v>40446</v>
      </c>
      <c r="F36" s="1" t="str">
        <f t="shared" si="1"/>
        <v>September</v>
      </c>
      <c r="G36" s="1" t="str">
        <f t="shared" si="2"/>
        <v>2010</v>
      </c>
      <c r="H36" s="2">
        <f t="shared" si="3"/>
        <v>2</v>
      </c>
      <c r="I36" s="2" t="b">
        <f t="shared" si="4"/>
        <v>0</v>
      </c>
      <c r="J36" t="s">
        <v>17</v>
      </c>
      <c r="K36">
        <v>27</v>
      </c>
      <c r="L36">
        <v>1078.49</v>
      </c>
      <c r="M36">
        <v>0.08</v>
      </c>
      <c r="N36" t="s">
        <v>18</v>
      </c>
      <c r="O36">
        <v>252.66</v>
      </c>
      <c r="P36">
        <v>40.96</v>
      </c>
      <c r="Q36">
        <v>1.99</v>
      </c>
      <c r="R36" t="s">
        <v>20</v>
      </c>
      <c r="S36" t="s">
        <v>20</v>
      </c>
      <c r="T36" t="s">
        <v>31</v>
      </c>
      <c r="U36" t="s">
        <v>32</v>
      </c>
      <c r="V36" t="s">
        <v>48</v>
      </c>
      <c r="W36">
        <v>0.55000000000000004</v>
      </c>
      <c r="AG36" s="7">
        <f>SUM(AI33:AI36)</f>
        <v>8399</v>
      </c>
      <c r="AH36" s="3" t="s">
        <v>42</v>
      </c>
      <c r="AI36" s="8">
        <f>COUNTIF($T$2:$T$8400,"Home Office")</f>
        <v>2032</v>
      </c>
      <c r="BF36" s="7">
        <f t="shared" si="0"/>
        <v>0</v>
      </c>
      <c r="BG36" s="8" t="s">
        <v>744</v>
      </c>
    </row>
    <row r="37" spans="1:59" x14ac:dyDescent="0.3">
      <c r="A37" t="s">
        <v>936</v>
      </c>
      <c r="B37" t="s">
        <v>143</v>
      </c>
      <c r="D37" s="1">
        <v>40743</v>
      </c>
      <c r="E37" s="1">
        <v>40743</v>
      </c>
      <c r="F37" s="1" t="str">
        <f t="shared" si="1"/>
        <v>July</v>
      </c>
      <c r="G37" s="1" t="str">
        <f t="shared" si="2"/>
        <v>2011</v>
      </c>
      <c r="H37" s="2">
        <f t="shared" si="3"/>
        <v>0</v>
      </c>
      <c r="I37" s="2" t="str">
        <f t="shared" si="4"/>
        <v>FREE DELIVERY</v>
      </c>
      <c r="J37" t="s">
        <v>52</v>
      </c>
      <c r="K37">
        <v>39</v>
      </c>
      <c r="L37">
        <v>3554.46</v>
      </c>
      <c r="M37">
        <v>7.0000000000000007E-2</v>
      </c>
      <c r="N37" t="s">
        <v>25</v>
      </c>
      <c r="O37">
        <v>-1766.01</v>
      </c>
      <c r="P37">
        <v>95.95</v>
      </c>
      <c r="Q37">
        <v>74.349999999999994</v>
      </c>
      <c r="R37" t="s">
        <v>20</v>
      </c>
      <c r="S37" t="s">
        <v>20</v>
      </c>
      <c r="T37" t="s">
        <v>31</v>
      </c>
      <c r="U37" t="s">
        <v>36</v>
      </c>
      <c r="V37" t="s">
        <v>67</v>
      </c>
      <c r="W37">
        <v>0.56999999999999995</v>
      </c>
      <c r="AG37" s="7" t="s">
        <v>13</v>
      </c>
      <c r="AH37" s="3" t="s">
        <v>22</v>
      </c>
      <c r="AI37" s="8">
        <f>COUNTIF($U$2:$U$8400,"Office Supplies")</f>
        <v>4610</v>
      </c>
      <c r="BF37" s="7">
        <f t="shared" si="0"/>
        <v>0</v>
      </c>
      <c r="BG37" s="8" t="s">
        <v>349</v>
      </c>
    </row>
    <row r="38" spans="1:59" x14ac:dyDescent="0.3">
      <c r="A38" t="s">
        <v>937</v>
      </c>
      <c r="B38" t="s">
        <v>938</v>
      </c>
      <c r="D38" s="1">
        <v>40095</v>
      </c>
      <c r="E38" s="1">
        <v>40095</v>
      </c>
      <c r="F38" s="1" t="str">
        <f t="shared" si="1"/>
        <v>October</v>
      </c>
      <c r="G38" s="1" t="str">
        <f t="shared" si="2"/>
        <v>2009</v>
      </c>
      <c r="H38" s="2">
        <f t="shared" si="3"/>
        <v>0</v>
      </c>
      <c r="I38" s="2" t="str">
        <f t="shared" si="4"/>
        <v>FREE DELIVERY</v>
      </c>
      <c r="J38" t="s">
        <v>24</v>
      </c>
      <c r="K38">
        <v>47</v>
      </c>
      <c r="L38">
        <v>191.67</v>
      </c>
      <c r="M38">
        <v>0</v>
      </c>
      <c r="N38" t="s">
        <v>18</v>
      </c>
      <c r="O38">
        <v>-236.27</v>
      </c>
      <c r="P38">
        <v>3.89</v>
      </c>
      <c r="Q38">
        <v>7.01</v>
      </c>
      <c r="R38" t="s">
        <v>20</v>
      </c>
      <c r="S38" t="s">
        <v>20</v>
      </c>
      <c r="T38" t="s">
        <v>31</v>
      </c>
      <c r="U38" t="s">
        <v>22</v>
      </c>
      <c r="V38" t="s">
        <v>29</v>
      </c>
      <c r="W38">
        <v>0.37</v>
      </c>
      <c r="AG38" s="7"/>
      <c r="AH38" s="3" t="s">
        <v>32</v>
      </c>
      <c r="AI38" s="8">
        <f>COUNTIF($U$2:$U$8400,"Technology")</f>
        <v>2065</v>
      </c>
      <c r="BF38" s="7">
        <f t="shared" si="0"/>
        <v>0</v>
      </c>
      <c r="BG38" s="8" t="s">
        <v>336</v>
      </c>
    </row>
    <row r="39" spans="1:59" ht="15" thickBot="1" x14ac:dyDescent="0.35">
      <c r="A39" t="s">
        <v>937</v>
      </c>
      <c r="B39" t="s">
        <v>938</v>
      </c>
      <c r="D39" s="1">
        <v>40095</v>
      </c>
      <c r="E39" s="1">
        <v>40097</v>
      </c>
      <c r="F39" s="1" t="str">
        <f t="shared" si="1"/>
        <v>October</v>
      </c>
      <c r="G39" s="1" t="str">
        <f t="shared" si="2"/>
        <v>2009</v>
      </c>
      <c r="H39" s="2">
        <f t="shared" si="3"/>
        <v>2</v>
      </c>
      <c r="I39" s="2" t="b">
        <f t="shared" si="4"/>
        <v>0</v>
      </c>
      <c r="J39" t="s">
        <v>24</v>
      </c>
      <c r="K39">
        <v>49</v>
      </c>
      <c r="L39">
        <v>5586.33</v>
      </c>
      <c r="M39">
        <v>0.09</v>
      </c>
      <c r="N39" t="s">
        <v>25</v>
      </c>
      <c r="O39">
        <v>80.44</v>
      </c>
      <c r="P39">
        <v>120.98</v>
      </c>
      <c r="Q39">
        <v>30</v>
      </c>
      <c r="R39" t="s">
        <v>20</v>
      </c>
      <c r="S39" t="s">
        <v>20</v>
      </c>
      <c r="T39" t="s">
        <v>31</v>
      </c>
      <c r="U39" t="s">
        <v>36</v>
      </c>
      <c r="V39" t="s">
        <v>67</v>
      </c>
      <c r="W39">
        <v>0.64</v>
      </c>
      <c r="AG39" s="12">
        <f>SUM(AI37:AI39)</f>
        <v>8399</v>
      </c>
      <c r="AH39" s="13" t="s">
        <v>36</v>
      </c>
      <c r="AI39" s="8">
        <f>COUNTIF($U$2:$U$8400,"Furniture")</f>
        <v>1724</v>
      </c>
      <c r="BF39" s="7">
        <f t="shared" si="0"/>
        <v>0</v>
      </c>
      <c r="BG39" s="8" t="s">
        <v>361</v>
      </c>
    </row>
    <row r="40" spans="1:59" x14ac:dyDescent="0.3">
      <c r="A40" t="s">
        <v>937</v>
      </c>
      <c r="B40" t="s">
        <v>938</v>
      </c>
      <c r="D40" s="1">
        <v>40095</v>
      </c>
      <c r="E40" s="1">
        <v>40096</v>
      </c>
      <c r="F40" s="1" t="str">
        <f t="shared" si="1"/>
        <v>October</v>
      </c>
      <c r="G40" s="1" t="str">
        <f t="shared" si="2"/>
        <v>2009</v>
      </c>
      <c r="H40" s="2">
        <f t="shared" si="3"/>
        <v>1</v>
      </c>
      <c r="I40" s="2" t="b">
        <f t="shared" si="4"/>
        <v>0</v>
      </c>
      <c r="J40" t="s">
        <v>24</v>
      </c>
      <c r="K40">
        <v>18</v>
      </c>
      <c r="L40">
        <v>507.64</v>
      </c>
      <c r="M40">
        <v>0.1</v>
      </c>
      <c r="N40" t="s">
        <v>18</v>
      </c>
      <c r="O40">
        <v>118.94</v>
      </c>
      <c r="P40">
        <v>30.98</v>
      </c>
      <c r="Q40">
        <v>5.76</v>
      </c>
      <c r="R40" t="s">
        <v>20</v>
      </c>
      <c r="S40" t="s">
        <v>20</v>
      </c>
      <c r="T40" t="s">
        <v>31</v>
      </c>
      <c r="U40" t="s">
        <v>22</v>
      </c>
      <c r="V40" t="s">
        <v>43</v>
      </c>
      <c r="W40">
        <v>0.4</v>
      </c>
      <c r="AG40" s="4" t="s">
        <v>14</v>
      </c>
      <c r="AH40" s="5" t="s">
        <v>23</v>
      </c>
      <c r="AI40" s="8">
        <f>COUNTIF($V$2:$V$8400,"Storage &amp; Organization")</f>
        <v>546</v>
      </c>
      <c r="BF40" s="7">
        <f t="shared" si="0"/>
        <v>0</v>
      </c>
      <c r="BG40" s="8" t="s">
        <v>168</v>
      </c>
    </row>
    <row r="41" spans="1:59" x14ac:dyDescent="0.3">
      <c r="A41" t="s">
        <v>939</v>
      </c>
      <c r="B41" t="s">
        <v>940</v>
      </c>
      <c r="D41" s="1">
        <v>40521</v>
      </c>
      <c r="E41" s="1">
        <v>40523</v>
      </c>
      <c r="F41" s="1" t="str">
        <f t="shared" si="1"/>
        <v>December</v>
      </c>
      <c r="G41" s="1" t="str">
        <f t="shared" si="2"/>
        <v>2010</v>
      </c>
      <c r="H41" s="2">
        <f t="shared" si="3"/>
        <v>2</v>
      </c>
      <c r="I41" s="2" t="b">
        <f t="shared" si="4"/>
        <v>0</v>
      </c>
      <c r="J41" t="s">
        <v>34</v>
      </c>
      <c r="K41">
        <v>30</v>
      </c>
      <c r="L41">
        <v>14223.82</v>
      </c>
      <c r="M41">
        <v>0.09</v>
      </c>
      <c r="N41" t="s">
        <v>25</v>
      </c>
      <c r="O41">
        <v>3424.22</v>
      </c>
      <c r="P41">
        <v>500.98</v>
      </c>
      <c r="Q41">
        <v>26</v>
      </c>
      <c r="R41" t="s">
        <v>20</v>
      </c>
      <c r="S41" t="s">
        <v>20</v>
      </c>
      <c r="T41" t="s">
        <v>27</v>
      </c>
      <c r="U41" t="s">
        <v>36</v>
      </c>
      <c r="V41" t="s">
        <v>67</v>
      </c>
      <c r="W41">
        <v>0.6</v>
      </c>
      <c r="AG41" s="7"/>
      <c r="AH41" s="3" t="s">
        <v>28</v>
      </c>
      <c r="AI41" s="8">
        <f>COUNTIF($V$2:$V$8400,"Appliances")</f>
        <v>434</v>
      </c>
      <c r="BF41" s="7">
        <f t="shared" si="0"/>
        <v>0</v>
      </c>
      <c r="BG41" s="8" t="s">
        <v>314</v>
      </c>
    </row>
    <row r="42" spans="1:59" x14ac:dyDescent="0.3">
      <c r="A42" t="s">
        <v>941</v>
      </c>
      <c r="B42" t="s">
        <v>942</v>
      </c>
      <c r="D42" s="1">
        <v>41190</v>
      </c>
      <c r="E42" s="1">
        <v>41192</v>
      </c>
      <c r="F42" s="1" t="str">
        <f t="shared" si="1"/>
        <v>October</v>
      </c>
      <c r="G42" s="1" t="str">
        <f t="shared" si="2"/>
        <v>2012</v>
      </c>
      <c r="H42" s="2">
        <f t="shared" si="3"/>
        <v>2</v>
      </c>
      <c r="I42" s="2" t="b">
        <f t="shared" si="4"/>
        <v>0</v>
      </c>
      <c r="J42" t="s">
        <v>52</v>
      </c>
      <c r="K42">
        <v>5</v>
      </c>
      <c r="L42">
        <v>42.66</v>
      </c>
      <c r="M42">
        <v>0.06</v>
      </c>
      <c r="N42" t="s">
        <v>18</v>
      </c>
      <c r="O42">
        <v>-11.83</v>
      </c>
      <c r="P42">
        <v>7.84</v>
      </c>
      <c r="Q42">
        <v>4.71</v>
      </c>
      <c r="R42" t="s">
        <v>20</v>
      </c>
      <c r="S42" t="s">
        <v>20</v>
      </c>
      <c r="T42" t="s">
        <v>21</v>
      </c>
      <c r="U42" t="s">
        <v>22</v>
      </c>
      <c r="V42" t="s">
        <v>29</v>
      </c>
      <c r="W42">
        <v>0.35</v>
      </c>
      <c r="AG42" s="7"/>
      <c r="AH42" s="3" t="s">
        <v>29</v>
      </c>
      <c r="AI42" s="8">
        <f>COUNTIF($V$2:$V$8400,AH43)</f>
        <v>883</v>
      </c>
      <c r="BF42" s="7">
        <f t="shared" si="0"/>
        <v>0</v>
      </c>
      <c r="BG42" s="8" t="s">
        <v>78</v>
      </c>
    </row>
    <row r="43" spans="1:59" x14ac:dyDescent="0.3">
      <c r="A43" t="s">
        <v>943</v>
      </c>
      <c r="B43" t="s">
        <v>944</v>
      </c>
      <c r="D43" s="1">
        <v>41031</v>
      </c>
      <c r="E43" s="1">
        <v>41032</v>
      </c>
      <c r="F43" s="1" t="str">
        <f t="shared" si="1"/>
        <v>May</v>
      </c>
      <c r="G43" s="1" t="str">
        <f t="shared" si="2"/>
        <v>2012</v>
      </c>
      <c r="H43" s="2">
        <f t="shared" si="3"/>
        <v>1</v>
      </c>
      <c r="I43" s="2" t="b">
        <f t="shared" si="4"/>
        <v>0</v>
      </c>
      <c r="J43" t="s">
        <v>24</v>
      </c>
      <c r="K43">
        <v>21</v>
      </c>
      <c r="L43">
        <v>427.32</v>
      </c>
      <c r="M43">
        <v>0</v>
      </c>
      <c r="N43" t="s">
        <v>18</v>
      </c>
      <c r="O43">
        <v>52.35</v>
      </c>
      <c r="P43">
        <v>18.97</v>
      </c>
      <c r="Q43">
        <v>9.0299999999999994</v>
      </c>
      <c r="R43" t="s">
        <v>20</v>
      </c>
      <c r="S43" t="s">
        <v>20</v>
      </c>
      <c r="T43" t="s">
        <v>21</v>
      </c>
      <c r="U43" t="s">
        <v>22</v>
      </c>
      <c r="V43" t="s">
        <v>43</v>
      </c>
      <c r="W43">
        <v>0.37</v>
      </c>
      <c r="AG43" s="7"/>
      <c r="AH43" s="3" t="s">
        <v>33</v>
      </c>
      <c r="AI43" s="8">
        <f>COUNTIF($V$2:$V$8400,AH43)</f>
        <v>883</v>
      </c>
      <c r="BF43" s="7">
        <f t="shared" si="0"/>
        <v>0</v>
      </c>
      <c r="BG43" s="8" t="s">
        <v>843</v>
      </c>
    </row>
    <row r="44" spans="1:59" x14ac:dyDescent="0.3">
      <c r="A44" t="s">
        <v>912</v>
      </c>
      <c r="B44" t="s">
        <v>945</v>
      </c>
      <c r="D44" s="1">
        <v>40245</v>
      </c>
      <c r="E44" s="1">
        <v>40245</v>
      </c>
      <c r="F44" s="1" t="str">
        <f t="shared" si="1"/>
        <v>March</v>
      </c>
      <c r="G44" s="1" t="str">
        <f t="shared" si="2"/>
        <v>2010</v>
      </c>
      <c r="H44" s="2">
        <f t="shared" si="3"/>
        <v>0</v>
      </c>
      <c r="I44" s="2" t="str">
        <f t="shared" si="4"/>
        <v>FREE DELIVERY</v>
      </c>
      <c r="J44" t="s">
        <v>44</v>
      </c>
      <c r="K44">
        <v>8</v>
      </c>
      <c r="L44">
        <v>820.28399999999999</v>
      </c>
      <c r="M44">
        <v>0</v>
      </c>
      <c r="N44" t="s">
        <v>18</v>
      </c>
      <c r="O44">
        <v>-180.2</v>
      </c>
      <c r="P44">
        <v>115.99</v>
      </c>
      <c r="Q44">
        <v>2.5</v>
      </c>
      <c r="R44" t="s">
        <v>20</v>
      </c>
      <c r="S44" t="s">
        <v>20</v>
      </c>
      <c r="T44" t="s">
        <v>31</v>
      </c>
      <c r="U44" t="s">
        <v>32</v>
      </c>
      <c r="V44" t="s">
        <v>33</v>
      </c>
      <c r="W44">
        <v>0.56999999999999995</v>
      </c>
      <c r="AG44" s="7"/>
      <c r="AH44" s="3" t="s">
        <v>37</v>
      </c>
      <c r="AI44" s="8">
        <f>COUNTIF($V$2:$V$8400,AH44)</f>
        <v>788</v>
      </c>
      <c r="BF44" s="7">
        <f t="shared" si="0"/>
        <v>0</v>
      </c>
      <c r="BG44" s="8" t="s">
        <v>163</v>
      </c>
    </row>
    <row r="45" spans="1:59" x14ac:dyDescent="0.3">
      <c r="A45" t="s">
        <v>946</v>
      </c>
      <c r="B45" t="s">
        <v>947</v>
      </c>
      <c r="D45" s="1">
        <v>40691</v>
      </c>
      <c r="E45" s="1">
        <v>40693</v>
      </c>
      <c r="F45" s="1" t="str">
        <f t="shared" si="1"/>
        <v>May</v>
      </c>
      <c r="G45" s="1" t="str">
        <f t="shared" si="2"/>
        <v>2011</v>
      </c>
      <c r="H45" s="2">
        <f t="shared" si="3"/>
        <v>2</v>
      </c>
      <c r="I45" s="2" t="b">
        <f t="shared" si="4"/>
        <v>0</v>
      </c>
      <c r="J45" t="s">
        <v>34</v>
      </c>
      <c r="K45">
        <v>5</v>
      </c>
      <c r="L45">
        <v>14.76</v>
      </c>
      <c r="M45">
        <v>0.01</v>
      </c>
      <c r="N45" t="s">
        <v>18</v>
      </c>
      <c r="O45">
        <v>1.32</v>
      </c>
      <c r="P45">
        <v>2.88</v>
      </c>
      <c r="Q45">
        <v>0.5</v>
      </c>
      <c r="R45" t="s">
        <v>20</v>
      </c>
      <c r="S45" t="s">
        <v>20</v>
      </c>
      <c r="T45" t="s">
        <v>31</v>
      </c>
      <c r="U45" t="s">
        <v>22</v>
      </c>
      <c r="V45" t="s">
        <v>57</v>
      </c>
      <c r="W45">
        <v>0.36</v>
      </c>
      <c r="AG45" s="7"/>
      <c r="AH45" s="3" t="s">
        <v>43</v>
      </c>
      <c r="AI45" s="8">
        <f>COUNTIF($V$2:$V$8400,AH45)</f>
        <v>1225</v>
      </c>
      <c r="BF45" s="7">
        <f t="shared" si="0"/>
        <v>0</v>
      </c>
      <c r="BG45" s="8" t="s">
        <v>767</v>
      </c>
    </row>
    <row r="46" spans="1:59" x14ac:dyDescent="0.3">
      <c r="A46" t="s">
        <v>923</v>
      </c>
      <c r="B46" t="s">
        <v>924</v>
      </c>
      <c r="D46" s="1">
        <v>40440</v>
      </c>
      <c r="E46" s="1">
        <v>40442</v>
      </c>
      <c r="F46" s="1" t="str">
        <f t="shared" si="1"/>
        <v>September</v>
      </c>
      <c r="G46" s="1" t="str">
        <f t="shared" si="2"/>
        <v>2010</v>
      </c>
      <c r="H46" s="2">
        <f t="shared" si="3"/>
        <v>2</v>
      </c>
      <c r="I46" s="2" t="b">
        <f t="shared" si="4"/>
        <v>0</v>
      </c>
      <c r="J46" t="s">
        <v>44</v>
      </c>
      <c r="K46">
        <v>9</v>
      </c>
      <c r="L46">
        <v>89.55</v>
      </c>
      <c r="M46">
        <v>0.06</v>
      </c>
      <c r="N46" t="s">
        <v>18</v>
      </c>
      <c r="O46">
        <v>-375.64</v>
      </c>
      <c r="P46">
        <v>4.4800000000000004</v>
      </c>
      <c r="Q46">
        <v>49</v>
      </c>
      <c r="R46" t="s">
        <v>20</v>
      </c>
      <c r="S46" t="s">
        <v>20</v>
      </c>
      <c r="T46" t="s">
        <v>31</v>
      </c>
      <c r="U46" t="s">
        <v>22</v>
      </c>
      <c r="V46" t="s">
        <v>28</v>
      </c>
      <c r="W46">
        <v>0.6</v>
      </c>
      <c r="AG46" s="7"/>
      <c r="AH46" s="3" t="s">
        <v>46</v>
      </c>
      <c r="AI46" s="8">
        <f>COUNTIF($V$2:$V$8400,AH47)</f>
        <v>758</v>
      </c>
      <c r="BF46" s="7">
        <f t="shared" si="0"/>
        <v>0</v>
      </c>
      <c r="BG46" s="8" t="s">
        <v>288</v>
      </c>
    </row>
    <row r="47" spans="1:59" x14ac:dyDescent="0.3">
      <c r="A47" t="s">
        <v>928</v>
      </c>
      <c r="B47" t="s">
        <v>929</v>
      </c>
      <c r="D47" s="1">
        <v>40786</v>
      </c>
      <c r="E47" s="1">
        <v>40787</v>
      </c>
      <c r="F47" s="1" t="str">
        <f t="shared" si="1"/>
        <v>September</v>
      </c>
      <c r="G47" s="1" t="str">
        <f t="shared" si="2"/>
        <v>2011</v>
      </c>
      <c r="H47" s="2">
        <f t="shared" si="3"/>
        <v>1</v>
      </c>
      <c r="I47" s="2" t="b">
        <f t="shared" si="4"/>
        <v>0</v>
      </c>
      <c r="J47" t="s">
        <v>24</v>
      </c>
      <c r="K47">
        <v>11</v>
      </c>
      <c r="L47">
        <v>1210.0515</v>
      </c>
      <c r="M47">
        <v>0.04</v>
      </c>
      <c r="N47" t="s">
        <v>18</v>
      </c>
      <c r="O47">
        <v>-104.25</v>
      </c>
      <c r="P47">
        <v>125.99</v>
      </c>
      <c r="Q47">
        <v>7.69</v>
      </c>
      <c r="R47" t="s">
        <v>20</v>
      </c>
      <c r="S47" t="s">
        <v>20</v>
      </c>
      <c r="T47" t="s">
        <v>42</v>
      </c>
      <c r="U47" t="s">
        <v>32</v>
      </c>
      <c r="V47" t="s">
        <v>33</v>
      </c>
      <c r="W47">
        <v>0.57999999999999996</v>
      </c>
      <c r="AG47" s="7"/>
      <c r="AH47" s="3" t="s">
        <v>48</v>
      </c>
      <c r="AI47" s="8">
        <f t="shared" ref="AI47:AI56" si="5">COUNTIF($V$2:$V$8400,AH47)</f>
        <v>758</v>
      </c>
      <c r="BF47" s="7">
        <f t="shared" si="0"/>
        <v>0</v>
      </c>
      <c r="BG47" s="8" t="s">
        <v>320</v>
      </c>
    </row>
    <row r="48" spans="1:59" x14ac:dyDescent="0.3">
      <c r="A48" t="s">
        <v>928</v>
      </c>
      <c r="B48" t="s">
        <v>929</v>
      </c>
      <c r="D48" s="1">
        <v>40786</v>
      </c>
      <c r="E48" s="1">
        <v>40788</v>
      </c>
      <c r="F48" s="1" t="str">
        <f t="shared" si="1"/>
        <v>September</v>
      </c>
      <c r="G48" s="1" t="str">
        <f t="shared" si="2"/>
        <v>2011</v>
      </c>
      <c r="H48" s="2">
        <f t="shared" si="3"/>
        <v>2</v>
      </c>
      <c r="I48" s="2" t="b">
        <f t="shared" si="4"/>
        <v>0</v>
      </c>
      <c r="J48" t="s">
        <v>24</v>
      </c>
      <c r="K48">
        <v>50</v>
      </c>
      <c r="L48">
        <v>187.83</v>
      </c>
      <c r="M48">
        <v>0.03</v>
      </c>
      <c r="N48" t="s">
        <v>18</v>
      </c>
      <c r="O48">
        <v>85.96</v>
      </c>
      <c r="P48">
        <v>3.75</v>
      </c>
      <c r="Q48">
        <v>0.5</v>
      </c>
      <c r="R48" t="s">
        <v>20</v>
      </c>
      <c r="S48" t="s">
        <v>20</v>
      </c>
      <c r="T48" t="s">
        <v>42</v>
      </c>
      <c r="U48" t="s">
        <v>22</v>
      </c>
      <c r="V48" t="s">
        <v>57</v>
      </c>
      <c r="W48">
        <v>0.37</v>
      </c>
      <c r="AG48" s="7"/>
      <c r="AH48" s="3" t="s">
        <v>51</v>
      </c>
      <c r="AI48" s="8">
        <f t="shared" si="5"/>
        <v>246</v>
      </c>
      <c r="BF48" s="7">
        <f t="shared" si="0"/>
        <v>0</v>
      </c>
      <c r="BG48" s="8" t="s">
        <v>778</v>
      </c>
    </row>
    <row r="49" spans="1:59" x14ac:dyDescent="0.3">
      <c r="A49" t="s">
        <v>928</v>
      </c>
      <c r="B49" t="s">
        <v>929</v>
      </c>
      <c r="D49" s="1">
        <v>40786</v>
      </c>
      <c r="E49" s="1">
        <v>40788</v>
      </c>
      <c r="F49" s="1" t="str">
        <f t="shared" si="1"/>
        <v>September</v>
      </c>
      <c r="G49" s="1" t="str">
        <f t="shared" si="2"/>
        <v>2011</v>
      </c>
      <c r="H49" s="2">
        <f t="shared" si="3"/>
        <v>2</v>
      </c>
      <c r="I49" s="2" t="b">
        <f t="shared" si="4"/>
        <v>0</v>
      </c>
      <c r="J49" t="s">
        <v>24</v>
      </c>
      <c r="K49">
        <v>3</v>
      </c>
      <c r="L49">
        <v>49.59</v>
      </c>
      <c r="M49">
        <v>7.0000000000000007E-2</v>
      </c>
      <c r="N49" t="s">
        <v>39</v>
      </c>
      <c r="O49">
        <v>-8.3800000000000008</v>
      </c>
      <c r="P49">
        <v>12.28</v>
      </c>
      <c r="Q49">
        <v>6.47</v>
      </c>
      <c r="R49" t="s">
        <v>20</v>
      </c>
      <c r="S49" t="s">
        <v>20</v>
      </c>
      <c r="T49" t="s">
        <v>42</v>
      </c>
      <c r="U49" t="s">
        <v>22</v>
      </c>
      <c r="V49" t="s">
        <v>43</v>
      </c>
      <c r="W49">
        <v>0.38</v>
      </c>
      <c r="AG49" s="7"/>
      <c r="AH49" s="3" t="s">
        <v>54</v>
      </c>
      <c r="AI49" s="8">
        <f t="shared" si="5"/>
        <v>189</v>
      </c>
      <c r="BF49" s="7">
        <f t="shared" si="0"/>
        <v>0</v>
      </c>
      <c r="BG49" s="8" t="s">
        <v>517</v>
      </c>
    </row>
    <row r="50" spans="1:59" x14ac:dyDescent="0.3">
      <c r="A50" t="s">
        <v>928</v>
      </c>
      <c r="B50" t="s">
        <v>929</v>
      </c>
      <c r="D50" s="1">
        <v>40786</v>
      </c>
      <c r="E50" s="1">
        <v>40787</v>
      </c>
      <c r="F50" s="1" t="str">
        <f t="shared" si="1"/>
        <v>September</v>
      </c>
      <c r="G50" s="1" t="str">
        <f t="shared" si="2"/>
        <v>2011</v>
      </c>
      <c r="H50" s="2">
        <f t="shared" si="3"/>
        <v>1</v>
      </c>
      <c r="I50" s="2" t="b">
        <f t="shared" si="4"/>
        <v>0</v>
      </c>
      <c r="J50" t="s">
        <v>24</v>
      </c>
      <c r="K50">
        <v>30</v>
      </c>
      <c r="L50">
        <v>4253.009</v>
      </c>
      <c r="M50">
        <v>0.01</v>
      </c>
      <c r="N50" t="s">
        <v>18</v>
      </c>
      <c r="O50">
        <v>1115.69</v>
      </c>
      <c r="P50">
        <v>155.99</v>
      </c>
      <c r="Q50">
        <v>8.99</v>
      </c>
      <c r="R50" t="s">
        <v>20</v>
      </c>
      <c r="S50" t="s">
        <v>20</v>
      </c>
      <c r="T50" t="s">
        <v>42</v>
      </c>
      <c r="U50" t="s">
        <v>32</v>
      </c>
      <c r="V50" t="s">
        <v>33</v>
      </c>
      <c r="W50">
        <v>0.57999999999999996</v>
      </c>
      <c r="AG50" s="7"/>
      <c r="AH50" s="3" t="s">
        <v>55</v>
      </c>
      <c r="AI50" s="8">
        <f t="shared" si="5"/>
        <v>361</v>
      </c>
      <c r="BF50" s="7">
        <f t="shared" si="0"/>
        <v>0</v>
      </c>
      <c r="BG50" s="8" t="s">
        <v>61</v>
      </c>
    </row>
    <row r="51" spans="1:59" x14ac:dyDescent="0.3">
      <c r="A51" t="s">
        <v>928</v>
      </c>
      <c r="B51" t="s">
        <v>929</v>
      </c>
      <c r="D51" s="1">
        <v>40732</v>
      </c>
      <c r="E51" s="1">
        <v>40734</v>
      </c>
      <c r="F51" s="1" t="str">
        <f t="shared" si="1"/>
        <v>July</v>
      </c>
      <c r="G51" s="1" t="str">
        <f t="shared" si="2"/>
        <v>2011</v>
      </c>
      <c r="H51" s="2">
        <f t="shared" si="3"/>
        <v>2</v>
      </c>
      <c r="I51" s="2" t="b">
        <f t="shared" si="4"/>
        <v>0</v>
      </c>
      <c r="J51" t="s">
        <v>34</v>
      </c>
      <c r="K51">
        <v>7</v>
      </c>
      <c r="L51">
        <v>59.38</v>
      </c>
      <c r="M51">
        <v>0.1</v>
      </c>
      <c r="N51" t="s">
        <v>18</v>
      </c>
      <c r="O51">
        <v>-3.05</v>
      </c>
      <c r="P51">
        <v>8.69</v>
      </c>
      <c r="Q51">
        <v>2.99</v>
      </c>
      <c r="R51" t="s">
        <v>20</v>
      </c>
      <c r="S51" t="s">
        <v>20</v>
      </c>
      <c r="T51" t="s">
        <v>42</v>
      </c>
      <c r="U51" t="s">
        <v>22</v>
      </c>
      <c r="V51" t="s">
        <v>29</v>
      </c>
      <c r="W51">
        <v>0.39</v>
      </c>
      <c r="AG51" s="7"/>
      <c r="AH51" s="3" t="s">
        <v>57</v>
      </c>
      <c r="AI51" s="8">
        <f t="shared" si="5"/>
        <v>288</v>
      </c>
      <c r="BF51" s="7">
        <f t="shared" si="0"/>
        <v>0</v>
      </c>
      <c r="BG51" s="8" t="s">
        <v>266</v>
      </c>
    </row>
    <row r="52" spans="1:59" ht="15" thickBot="1" x14ac:dyDescent="0.35">
      <c r="A52" t="s">
        <v>904</v>
      </c>
      <c r="B52" t="s">
        <v>905</v>
      </c>
      <c r="D52" s="1">
        <v>39843</v>
      </c>
      <c r="E52" s="1">
        <v>39845</v>
      </c>
      <c r="F52" s="1" t="str">
        <f t="shared" si="1"/>
        <v>February</v>
      </c>
      <c r="G52" s="1" t="str">
        <f t="shared" si="2"/>
        <v>2009</v>
      </c>
      <c r="H52" s="2">
        <f t="shared" si="3"/>
        <v>2</v>
      </c>
      <c r="I52" s="2" t="b">
        <f t="shared" si="4"/>
        <v>0</v>
      </c>
      <c r="J52" t="s">
        <v>52</v>
      </c>
      <c r="K52">
        <v>42</v>
      </c>
      <c r="L52">
        <v>1285.3699999999999</v>
      </c>
      <c r="M52">
        <v>0.1</v>
      </c>
      <c r="N52" t="s">
        <v>18</v>
      </c>
      <c r="O52">
        <v>514.07000000000005</v>
      </c>
      <c r="P52">
        <v>31.78</v>
      </c>
      <c r="Q52">
        <v>1.99</v>
      </c>
      <c r="R52" t="s">
        <v>20</v>
      </c>
      <c r="S52" t="s">
        <v>20</v>
      </c>
      <c r="T52" t="s">
        <v>31</v>
      </c>
      <c r="U52" t="s">
        <v>32</v>
      </c>
      <c r="V52" t="s">
        <v>48</v>
      </c>
      <c r="W52">
        <v>0.42</v>
      </c>
      <c r="AG52" s="12"/>
      <c r="AH52" s="3" t="s">
        <v>60</v>
      </c>
      <c r="AI52" s="8">
        <f t="shared" si="5"/>
        <v>633</v>
      </c>
      <c r="BF52" s="7">
        <f t="shared" si="0"/>
        <v>0</v>
      </c>
      <c r="BG52" s="8" t="s">
        <v>456</v>
      </c>
    </row>
    <row r="53" spans="1:59" ht="15" thickBot="1" x14ac:dyDescent="0.35">
      <c r="A53" t="s">
        <v>926</v>
      </c>
      <c r="B53" t="s">
        <v>948</v>
      </c>
      <c r="D53" s="1">
        <v>40916</v>
      </c>
      <c r="E53" s="1">
        <v>40921</v>
      </c>
      <c r="F53" s="1" t="str">
        <f t="shared" si="1"/>
        <v>January</v>
      </c>
      <c r="G53" s="1" t="str">
        <f t="shared" si="2"/>
        <v>2012</v>
      </c>
      <c r="H53" s="2">
        <f t="shared" si="3"/>
        <v>5</v>
      </c>
      <c r="I53" s="2" t="b">
        <f t="shared" si="4"/>
        <v>0</v>
      </c>
      <c r="J53" t="s">
        <v>17</v>
      </c>
      <c r="K53">
        <v>11</v>
      </c>
      <c r="L53">
        <v>48.91</v>
      </c>
      <c r="M53">
        <v>0.01</v>
      </c>
      <c r="N53" t="s">
        <v>18</v>
      </c>
      <c r="O53">
        <v>-7.04</v>
      </c>
      <c r="P53">
        <v>3.98</v>
      </c>
      <c r="Q53">
        <v>2.97</v>
      </c>
      <c r="R53" t="s">
        <v>20</v>
      </c>
      <c r="S53" t="s">
        <v>20</v>
      </c>
      <c r="T53" t="s">
        <v>31</v>
      </c>
      <c r="U53" t="s">
        <v>22</v>
      </c>
      <c r="V53" t="s">
        <v>43</v>
      </c>
      <c r="W53">
        <v>0.35</v>
      </c>
      <c r="AG53" s="16"/>
      <c r="AH53" s="14" t="s">
        <v>62</v>
      </c>
      <c r="AI53" s="8">
        <f t="shared" si="5"/>
        <v>87</v>
      </c>
      <c r="BF53" s="7">
        <f t="shared" si="0"/>
        <v>0</v>
      </c>
      <c r="BG53" s="8" t="s">
        <v>844</v>
      </c>
    </row>
    <row r="54" spans="1:59" x14ac:dyDescent="0.3">
      <c r="A54" t="s">
        <v>949</v>
      </c>
      <c r="B54" t="s">
        <v>950</v>
      </c>
      <c r="D54" s="1">
        <v>40489</v>
      </c>
      <c r="E54" s="1">
        <v>40490</v>
      </c>
      <c r="F54" s="1" t="str">
        <f t="shared" si="1"/>
        <v>November</v>
      </c>
      <c r="G54" s="1" t="str">
        <f t="shared" si="2"/>
        <v>2010</v>
      </c>
      <c r="H54" s="2">
        <f t="shared" si="3"/>
        <v>1</v>
      </c>
      <c r="I54" s="2" t="b">
        <f t="shared" si="4"/>
        <v>0</v>
      </c>
      <c r="J54" t="s">
        <v>52</v>
      </c>
      <c r="K54">
        <v>22</v>
      </c>
      <c r="L54">
        <v>129.62</v>
      </c>
      <c r="M54">
        <v>0.05</v>
      </c>
      <c r="N54" t="s">
        <v>18</v>
      </c>
      <c r="O54">
        <v>4.41</v>
      </c>
      <c r="P54">
        <v>5.88</v>
      </c>
      <c r="Q54">
        <v>3.04</v>
      </c>
      <c r="R54" t="s">
        <v>20</v>
      </c>
      <c r="S54" t="s">
        <v>20</v>
      </c>
      <c r="T54" t="s">
        <v>31</v>
      </c>
      <c r="U54" t="s">
        <v>22</v>
      </c>
      <c r="V54" t="s">
        <v>43</v>
      </c>
      <c r="W54">
        <v>0.36</v>
      </c>
      <c r="AG54" s="17"/>
      <c r="AH54" s="3" t="s">
        <v>67</v>
      </c>
      <c r="AI54" s="8">
        <f t="shared" si="5"/>
        <v>386</v>
      </c>
      <c r="BF54" s="7">
        <f t="shared" si="0"/>
        <v>0</v>
      </c>
      <c r="BG54" s="8" t="s">
        <v>92</v>
      </c>
    </row>
    <row r="55" spans="1:59" x14ac:dyDescent="0.3">
      <c r="A55" t="s">
        <v>951</v>
      </c>
      <c r="B55" t="s">
        <v>952</v>
      </c>
      <c r="D55" s="1">
        <v>40297</v>
      </c>
      <c r="E55" s="1">
        <v>40299</v>
      </c>
      <c r="F55" s="1" t="str">
        <f t="shared" si="1"/>
        <v>May</v>
      </c>
      <c r="G55" s="1" t="str">
        <f t="shared" si="2"/>
        <v>2010</v>
      </c>
      <c r="H55" s="2">
        <f t="shared" si="3"/>
        <v>2</v>
      </c>
      <c r="I55" s="2" t="b">
        <f t="shared" si="4"/>
        <v>0</v>
      </c>
      <c r="J55" t="s">
        <v>34</v>
      </c>
      <c r="K55">
        <v>12</v>
      </c>
      <c r="L55">
        <v>118.97</v>
      </c>
      <c r="M55">
        <v>0.09</v>
      </c>
      <c r="N55" t="s">
        <v>18</v>
      </c>
      <c r="O55">
        <v>-0.06</v>
      </c>
      <c r="P55">
        <v>9.65</v>
      </c>
      <c r="Q55">
        <v>6.22</v>
      </c>
      <c r="R55" t="s">
        <v>20</v>
      </c>
      <c r="S55" t="s">
        <v>20</v>
      </c>
      <c r="T55" t="s">
        <v>31</v>
      </c>
      <c r="U55" t="s">
        <v>36</v>
      </c>
      <c r="V55" t="s">
        <v>37</v>
      </c>
      <c r="W55">
        <v>0.55000000000000004</v>
      </c>
      <c r="AG55" s="7"/>
      <c r="AH55" s="3" t="s">
        <v>82</v>
      </c>
      <c r="AI55" s="8">
        <f t="shared" si="5"/>
        <v>144</v>
      </c>
      <c r="BF55" s="7">
        <f t="shared" si="0"/>
        <v>0</v>
      </c>
      <c r="BG55" s="8" t="s">
        <v>160</v>
      </c>
    </row>
    <row r="56" spans="1:59" ht="15" thickBot="1" x14ac:dyDescent="0.35">
      <c r="A56" t="s">
        <v>953</v>
      </c>
      <c r="B56" t="s">
        <v>954</v>
      </c>
      <c r="D56" s="1">
        <v>40908</v>
      </c>
      <c r="E56" s="1">
        <v>40911</v>
      </c>
      <c r="F56" s="1" t="str">
        <f t="shared" si="1"/>
        <v>January</v>
      </c>
      <c r="G56" s="1" t="str">
        <f t="shared" si="2"/>
        <v>2012</v>
      </c>
      <c r="H56" s="2">
        <f t="shared" si="3"/>
        <v>3</v>
      </c>
      <c r="I56" s="2" t="b">
        <f t="shared" si="4"/>
        <v>0</v>
      </c>
      <c r="J56" t="s">
        <v>34</v>
      </c>
      <c r="K56">
        <v>8</v>
      </c>
      <c r="L56">
        <v>61.871499999999997</v>
      </c>
      <c r="M56">
        <v>0</v>
      </c>
      <c r="N56" t="s">
        <v>18</v>
      </c>
      <c r="O56">
        <v>-50.33</v>
      </c>
      <c r="P56">
        <v>7.99</v>
      </c>
      <c r="Q56">
        <v>5.03</v>
      </c>
      <c r="R56" t="s">
        <v>20</v>
      </c>
      <c r="S56" t="s">
        <v>20</v>
      </c>
      <c r="T56" t="s">
        <v>42</v>
      </c>
      <c r="U56" t="s">
        <v>32</v>
      </c>
      <c r="V56" t="s">
        <v>33</v>
      </c>
      <c r="W56">
        <v>0.6</v>
      </c>
      <c r="AG56" s="9">
        <f>SUM(AI40:AI56)</f>
        <v>8946</v>
      </c>
      <c r="AH56" s="10" t="s">
        <v>94</v>
      </c>
      <c r="AI56" s="8">
        <f t="shared" si="5"/>
        <v>337</v>
      </c>
      <c r="BF56" s="7">
        <f t="shared" si="0"/>
        <v>0</v>
      </c>
      <c r="BG56" s="8" t="s">
        <v>803</v>
      </c>
    </row>
    <row r="57" spans="1:59" x14ac:dyDescent="0.3">
      <c r="A57" t="s">
        <v>955</v>
      </c>
      <c r="B57" t="s">
        <v>956</v>
      </c>
      <c r="D57" s="1">
        <v>40037</v>
      </c>
      <c r="E57" s="1">
        <v>40038</v>
      </c>
      <c r="F57" s="1" t="str">
        <f t="shared" si="1"/>
        <v>August</v>
      </c>
      <c r="G57" s="1" t="str">
        <f t="shared" si="2"/>
        <v>2009</v>
      </c>
      <c r="H57" s="2">
        <f t="shared" si="3"/>
        <v>1</v>
      </c>
      <c r="I57" s="2" t="b">
        <f t="shared" si="4"/>
        <v>0</v>
      </c>
      <c r="J57" t="s">
        <v>24</v>
      </c>
      <c r="K57">
        <v>7</v>
      </c>
      <c r="L57">
        <v>384.33</v>
      </c>
      <c r="M57">
        <v>0.1</v>
      </c>
      <c r="N57" t="s">
        <v>18</v>
      </c>
      <c r="O57">
        <v>87.68</v>
      </c>
      <c r="P57">
        <v>58.1</v>
      </c>
      <c r="Q57">
        <v>1.49</v>
      </c>
      <c r="R57" t="s">
        <v>20</v>
      </c>
      <c r="S57" t="s">
        <v>20</v>
      </c>
      <c r="T57" t="s">
        <v>31</v>
      </c>
      <c r="U57" t="s">
        <v>22</v>
      </c>
      <c r="V57" t="s">
        <v>29</v>
      </c>
      <c r="W57">
        <v>0.38</v>
      </c>
      <c r="BF57" s="7">
        <f t="shared" si="0"/>
        <v>0</v>
      </c>
      <c r="BG57" s="8" t="s">
        <v>305</v>
      </c>
    </row>
    <row r="58" spans="1:59" x14ac:dyDescent="0.3">
      <c r="A58" t="s">
        <v>955</v>
      </c>
      <c r="B58" t="s">
        <v>956</v>
      </c>
      <c r="D58" s="1">
        <v>40037</v>
      </c>
      <c r="E58" s="1">
        <v>40040</v>
      </c>
      <c r="F58" s="1" t="str">
        <f t="shared" si="1"/>
        <v>August</v>
      </c>
      <c r="G58" s="1" t="str">
        <f t="shared" si="2"/>
        <v>2009</v>
      </c>
      <c r="H58" s="2">
        <f t="shared" si="3"/>
        <v>3</v>
      </c>
      <c r="I58" s="2" t="b">
        <f t="shared" si="4"/>
        <v>0</v>
      </c>
      <c r="J58" t="s">
        <v>24</v>
      </c>
      <c r="K58">
        <v>3</v>
      </c>
      <c r="L58">
        <v>239.03</v>
      </c>
      <c r="M58">
        <v>0.01</v>
      </c>
      <c r="N58" t="s">
        <v>18</v>
      </c>
      <c r="O58">
        <v>-68.22</v>
      </c>
      <c r="P58">
        <v>80.48</v>
      </c>
      <c r="Q58">
        <v>4.5</v>
      </c>
      <c r="R58" t="s">
        <v>20</v>
      </c>
      <c r="S58" t="s">
        <v>20</v>
      </c>
      <c r="T58" t="s">
        <v>31</v>
      </c>
      <c r="U58" t="s">
        <v>22</v>
      </c>
      <c r="V58" t="s">
        <v>28</v>
      </c>
      <c r="W58">
        <v>0.55000000000000004</v>
      </c>
      <c r="BF58" s="7">
        <f t="shared" si="0"/>
        <v>0</v>
      </c>
      <c r="BG58" s="8" t="s">
        <v>743</v>
      </c>
    </row>
    <row r="59" spans="1:59" x14ac:dyDescent="0.3">
      <c r="A59" t="s">
        <v>957</v>
      </c>
      <c r="B59" t="s">
        <v>958</v>
      </c>
      <c r="D59" s="1">
        <v>40859</v>
      </c>
      <c r="E59" s="1">
        <v>40866</v>
      </c>
      <c r="F59" s="1" t="str">
        <f t="shared" si="1"/>
        <v>November</v>
      </c>
      <c r="G59" s="1" t="str">
        <f t="shared" si="2"/>
        <v>2011</v>
      </c>
      <c r="H59" s="2">
        <f t="shared" si="3"/>
        <v>7</v>
      </c>
      <c r="I59" s="2" t="b">
        <f t="shared" si="4"/>
        <v>0</v>
      </c>
      <c r="J59" t="s">
        <v>17</v>
      </c>
      <c r="K59">
        <v>44</v>
      </c>
      <c r="L59">
        <v>3922.42</v>
      </c>
      <c r="M59">
        <v>0.08</v>
      </c>
      <c r="N59" t="s">
        <v>18</v>
      </c>
      <c r="O59">
        <v>-354.9</v>
      </c>
      <c r="P59">
        <v>92.23</v>
      </c>
      <c r="Q59">
        <v>39.61</v>
      </c>
      <c r="R59" t="s">
        <v>20</v>
      </c>
      <c r="S59" t="s">
        <v>20</v>
      </c>
      <c r="T59" t="s">
        <v>42</v>
      </c>
      <c r="U59" t="s">
        <v>36</v>
      </c>
      <c r="V59" t="s">
        <v>37</v>
      </c>
      <c r="W59">
        <v>0.67</v>
      </c>
      <c r="BF59" s="7">
        <f t="shared" si="0"/>
        <v>0</v>
      </c>
      <c r="BG59" s="8" t="s">
        <v>215</v>
      </c>
    </row>
    <row r="60" spans="1:59" x14ac:dyDescent="0.3">
      <c r="A60" t="s">
        <v>957</v>
      </c>
      <c r="B60" t="s">
        <v>958</v>
      </c>
      <c r="D60" s="1">
        <v>40859</v>
      </c>
      <c r="E60" s="1">
        <v>40866</v>
      </c>
      <c r="F60" s="1" t="str">
        <f t="shared" si="1"/>
        <v>November</v>
      </c>
      <c r="G60" s="1" t="str">
        <f t="shared" si="2"/>
        <v>2011</v>
      </c>
      <c r="H60" s="2">
        <f t="shared" si="3"/>
        <v>7</v>
      </c>
      <c r="I60" s="2" t="b">
        <f t="shared" si="4"/>
        <v>0</v>
      </c>
      <c r="J60" t="s">
        <v>17</v>
      </c>
      <c r="K60">
        <v>25</v>
      </c>
      <c r="L60">
        <v>1733.3625</v>
      </c>
      <c r="M60">
        <v>7.0000000000000007E-2</v>
      </c>
      <c r="N60" t="s">
        <v>18</v>
      </c>
      <c r="O60">
        <v>-267.01</v>
      </c>
      <c r="P60">
        <v>85.99</v>
      </c>
      <c r="Q60">
        <v>0.99</v>
      </c>
      <c r="R60" t="s">
        <v>20</v>
      </c>
      <c r="S60" t="s">
        <v>20</v>
      </c>
      <c r="T60" t="s">
        <v>42</v>
      </c>
      <c r="U60" t="s">
        <v>32</v>
      </c>
      <c r="V60" t="s">
        <v>33</v>
      </c>
      <c r="W60">
        <v>0.85</v>
      </c>
      <c r="BF60" s="7">
        <f t="shared" si="0"/>
        <v>0</v>
      </c>
      <c r="BG60" s="8" t="s">
        <v>592</v>
      </c>
    </row>
    <row r="61" spans="1:59" x14ac:dyDescent="0.3">
      <c r="A61" t="s">
        <v>959</v>
      </c>
      <c r="B61" t="s">
        <v>960</v>
      </c>
      <c r="D61" s="1">
        <v>40928</v>
      </c>
      <c r="E61" s="1">
        <v>40928</v>
      </c>
      <c r="F61" s="1" t="str">
        <f t="shared" si="1"/>
        <v>January</v>
      </c>
      <c r="G61" s="1" t="str">
        <f t="shared" si="2"/>
        <v>2012</v>
      </c>
      <c r="H61" s="2">
        <f t="shared" si="3"/>
        <v>0</v>
      </c>
      <c r="I61" s="2" t="str">
        <f t="shared" si="4"/>
        <v>FREE DELIVERY</v>
      </c>
      <c r="J61" t="s">
        <v>24</v>
      </c>
      <c r="K61">
        <v>19</v>
      </c>
      <c r="L61">
        <v>208.28</v>
      </c>
      <c r="M61">
        <v>7.0000000000000007E-2</v>
      </c>
      <c r="N61" t="s">
        <v>18</v>
      </c>
      <c r="O61">
        <v>3.63</v>
      </c>
      <c r="P61">
        <v>11.48</v>
      </c>
      <c r="Q61">
        <v>5.43</v>
      </c>
      <c r="R61" t="s">
        <v>20</v>
      </c>
      <c r="S61" t="s">
        <v>20</v>
      </c>
      <c r="T61" t="s">
        <v>42</v>
      </c>
      <c r="U61" t="s">
        <v>22</v>
      </c>
      <c r="V61" t="s">
        <v>43</v>
      </c>
      <c r="W61">
        <v>0.36</v>
      </c>
      <c r="BF61" s="7">
        <f t="shared" si="0"/>
        <v>0</v>
      </c>
      <c r="BG61" s="8" t="s">
        <v>800</v>
      </c>
    </row>
    <row r="62" spans="1:59" x14ac:dyDescent="0.3">
      <c r="A62" t="s">
        <v>902</v>
      </c>
      <c r="B62" t="s">
        <v>961</v>
      </c>
      <c r="D62" s="1">
        <v>39892</v>
      </c>
      <c r="E62" s="1">
        <v>39894</v>
      </c>
      <c r="F62" s="1" t="str">
        <f t="shared" si="1"/>
        <v>March</v>
      </c>
      <c r="G62" s="1" t="str">
        <f t="shared" si="2"/>
        <v>2009</v>
      </c>
      <c r="H62" s="2">
        <f t="shared" si="3"/>
        <v>2</v>
      </c>
      <c r="I62" s="2" t="b">
        <f t="shared" si="4"/>
        <v>0</v>
      </c>
      <c r="J62" t="s">
        <v>44</v>
      </c>
      <c r="K62">
        <v>6</v>
      </c>
      <c r="L62">
        <v>9620.82</v>
      </c>
      <c r="M62">
        <v>0.04</v>
      </c>
      <c r="N62" t="s">
        <v>18</v>
      </c>
      <c r="O62">
        <v>-1759.58</v>
      </c>
      <c r="P62">
        <v>1637.53</v>
      </c>
      <c r="Q62">
        <v>24.49</v>
      </c>
      <c r="R62" t="s">
        <v>20</v>
      </c>
      <c r="S62" t="s">
        <v>20</v>
      </c>
      <c r="T62" t="s">
        <v>31</v>
      </c>
      <c r="U62" t="s">
        <v>22</v>
      </c>
      <c r="V62" t="s">
        <v>82</v>
      </c>
      <c r="W62">
        <v>0.81</v>
      </c>
      <c r="BF62" s="7">
        <f t="shared" si="0"/>
        <v>0</v>
      </c>
      <c r="BG62" s="8" t="s">
        <v>553</v>
      </c>
    </row>
    <row r="63" spans="1:59" x14ac:dyDescent="0.3">
      <c r="A63" t="s">
        <v>930</v>
      </c>
      <c r="B63" t="s">
        <v>931</v>
      </c>
      <c r="D63" s="1">
        <v>41111</v>
      </c>
      <c r="E63" s="1">
        <v>41118</v>
      </c>
      <c r="F63" s="1" t="str">
        <f t="shared" si="1"/>
        <v>July</v>
      </c>
      <c r="G63" s="1" t="str">
        <f t="shared" si="2"/>
        <v>2012</v>
      </c>
      <c r="H63" s="2">
        <f t="shared" si="3"/>
        <v>7</v>
      </c>
      <c r="I63" s="2" t="b">
        <f t="shared" si="4"/>
        <v>0</v>
      </c>
      <c r="J63" t="s">
        <v>17</v>
      </c>
      <c r="K63">
        <v>40</v>
      </c>
      <c r="L63">
        <v>255.48</v>
      </c>
      <c r="M63">
        <v>0.04</v>
      </c>
      <c r="N63" t="s">
        <v>18</v>
      </c>
      <c r="O63">
        <v>-116.79</v>
      </c>
      <c r="P63">
        <v>6.48</v>
      </c>
      <c r="Q63">
        <v>6.65</v>
      </c>
      <c r="R63" t="s">
        <v>20</v>
      </c>
      <c r="S63" t="s">
        <v>20</v>
      </c>
      <c r="T63" t="s">
        <v>31</v>
      </c>
      <c r="U63" t="s">
        <v>22</v>
      </c>
      <c r="V63" t="s">
        <v>43</v>
      </c>
      <c r="W63">
        <v>0.36</v>
      </c>
      <c r="BF63" s="7">
        <f t="shared" si="0"/>
        <v>0</v>
      </c>
      <c r="BG63" s="8" t="s">
        <v>555</v>
      </c>
    </row>
    <row r="64" spans="1:59" x14ac:dyDescent="0.3">
      <c r="A64" t="s">
        <v>930</v>
      </c>
      <c r="B64" t="s">
        <v>931</v>
      </c>
      <c r="D64" s="1">
        <v>41111</v>
      </c>
      <c r="E64" s="1">
        <v>41115</v>
      </c>
      <c r="F64" s="1" t="str">
        <f t="shared" si="1"/>
        <v>July</v>
      </c>
      <c r="G64" s="1" t="str">
        <f t="shared" si="2"/>
        <v>2012</v>
      </c>
      <c r="H64" s="2">
        <f t="shared" si="3"/>
        <v>4</v>
      </c>
      <c r="I64" s="2" t="b">
        <f t="shared" si="4"/>
        <v>0</v>
      </c>
      <c r="J64" t="s">
        <v>17</v>
      </c>
      <c r="K64">
        <v>18</v>
      </c>
      <c r="L64">
        <v>130.32</v>
      </c>
      <c r="M64">
        <v>0.04</v>
      </c>
      <c r="N64" t="s">
        <v>39</v>
      </c>
      <c r="O64">
        <v>-67.28</v>
      </c>
      <c r="P64">
        <v>6.48</v>
      </c>
      <c r="Q64">
        <v>7.86</v>
      </c>
      <c r="R64" t="s">
        <v>20</v>
      </c>
      <c r="S64" t="s">
        <v>20</v>
      </c>
      <c r="T64" t="s">
        <v>31</v>
      </c>
      <c r="U64" t="s">
        <v>22</v>
      </c>
      <c r="V64" t="s">
        <v>43</v>
      </c>
      <c r="W64">
        <v>0.37</v>
      </c>
      <c r="BF64" s="7">
        <f t="shared" si="0"/>
        <v>0</v>
      </c>
      <c r="BG64" s="8" t="s">
        <v>334</v>
      </c>
    </row>
    <row r="65" spans="1:59" x14ac:dyDescent="0.3">
      <c r="A65" t="s">
        <v>962</v>
      </c>
      <c r="B65" t="s">
        <v>963</v>
      </c>
      <c r="D65" s="1">
        <v>41072</v>
      </c>
      <c r="E65" s="1">
        <v>41075</v>
      </c>
      <c r="F65" s="1" t="str">
        <f t="shared" si="1"/>
        <v>June</v>
      </c>
      <c r="G65" s="1" t="str">
        <f t="shared" si="2"/>
        <v>2012</v>
      </c>
      <c r="H65" s="2">
        <f t="shared" si="3"/>
        <v>3</v>
      </c>
      <c r="I65" s="2" t="b">
        <f t="shared" si="4"/>
        <v>0</v>
      </c>
      <c r="J65" t="s">
        <v>52</v>
      </c>
      <c r="K65">
        <v>11</v>
      </c>
      <c r="L65">
        <v>312.36</v>
      </c>
      <c r="M65">
        <v>7.0000000000000007E-2</v>
      </c>
      <c r="N65" t="s">
        <v>39</v>
      </c>
      <c r="O65">
        <v>-19.329999999999998</v>
      </c>
      <c r="P65">
        <v>28.15</v>
      </c>
      <c r="Q65">
        <v>8.99</v>
      </c>
      <c r="R65" t="s">
        <v>20</v>
      </c>
      <c r="S65" t="s">
        <v>20</v>
      </c>
      <c r="T65" t="s">
        <v>31</v>
      </c>
      <c r="U65" t="s">
        <v>22</v>
      </c>
      <c r="V65" t="s">
        <v>60</v>
      </c>
      <c r="W65">
        <v>0.56999999999999995</v>
      </c>
      <c r="BF65" s="7">
        <f t="shared" si="0"/>
        <v>0</v>
      </c>
      <c r="BG65" s="8" t="s">
        <v>688</v>
      </c>
    </row>
    <row r="66" spans="1:59" x14ac:dyDescent="0.3">
      <c r="A66" t="s">
        <v>959</v>
      </c>
      <c r="B66" t="s">
        <v>960</v>
      </c>
      <c r="D66" s="1">
        <v>39828</v>
      </c>
      <c r="E66" s="1">
        <v>39833</v>
      </c>
      <c r="F66" s="1" t="str">
        <f t="shared" si="1"/>
        <v>January</v>
      </c>
      <c r="G66" s="1" t="str">
        <f t="shared" si="2"/>
        <v>2009</v>
      </c>
      <c r="H66" s="2">
        <f t="shared" si="3"/>
        <v>5</v>
      </c>
      <c r="I66" s="2" t="b">
        <f t="shared" si="4"/>
        <v>0</v>
      </c>
      <c r="J66" t="s">
        <v>17</v>
      </c>
      <c r="K66">
        <v>41</v>
      </c>
      <c r="L66">
        <v>217</v>
      </c>
      <c r="M66">
        <v>0.01</v>
      </c>
      <c r="N66" t="s">
        <v>18</v>
      </c>
      <c r="O66">
        <v>-61.21</v>
      </c>
      <c r="P66">
        <v>4.9800000000000004</v>
      </c>
      <c r="Q66">
        <v>4.75</v>
      </c>
      <c r="R66" t="s">
        <v>20</v>
      </c>
      <c r="S66" t="s">
        <v>20</v>
      </c>
      <c r="T66" t="s">
        <v>42</v>
      </c>
      <c r="U66" t="s">
        <v>22</v>
      </c>
      <c r="V66" t="s">
        <v>43</v>
      </c>
      <c r="W66">
        <v>0.36</v>
      </c>
      <c r="BF66" s="7">
        <f t="shared" ref="BF66:BF129" si="6">COUNTIF($A$2:$A$8399,BG66)</f>
        <v>0</v>
      </c>
      <c r="BG66" s="8" t="s">
        <v>412</v>
      </c>
    </row>
    <row r="67" spans="1:59" x14ac:dyDescent="0.3">
      <c r="A67" t="s">
        <v>959</v>
      </c>
      <c r="B67" t="s">
        <v>960</v>
      </c>
      <c r="D67" s="1">
        <v>39828</v>
      </c>
      <c r="E67" s="1">
        <v>39833</v>
      </c>
      <c r="F67" s="1" t="str">
        <f t="shared" ref="F67:F130" si="7">TEXT(E67,"mmmm")</f>
        <v>January</v>
      </c>
      <c r="G67" s="1" t="str">
        <f t="shared" ref="G67:G130" si="8">TEXT(E67,"yyyy")</f>
        <v>2009</v>
      </c>
      <c r="H67" s="2">
        <f t="shared" ref="H67:H130" si="9">E67-D67</f>
        <v>5</v>
      </c>
      <c r="I67" s="2" t="b">
        <f t="shared" ref="I67:I130" si="10">IF(H67&lt;1,IF(AND(H67&gt;0,H67&lt;2),"ONE DAY", "FREE DELIVERY"))</f>
        <v>0</v>
      </c>
      <c r="J67" t="s">
        <v>17</v>
      </c>
      <c r="K67">
        <v>47</v>
      </c>
      <c r="L67">
        <v>296.13</v>
      </c>
      <c r="M67">
        <v>0.04</v>
      </c>
      <c r="N67" t="s">
        <v>18</v>
      </c>
      <c r="O67">
        <v>119.09</v>
      </c>
      <c r="P67">
        <v>6.35</v>
      </c>
      <c r="Q67">
        <v>1.02</v>
      </c>
      <c r="R67" t="s">
        <v>20</v>
      </c>
      <c r="S67" t="s">
        <v>20</v>
      </c>
      <c r="T67" t="s">
        <v>42</v>
      </c>
      <c r="U67" t="s">
        <v>22</v>
      </c>
      <c r="V67" t="s">
        <v>43</v>
      </c>
      <c r="W67">
        <v>0.39</v>
      </c>
      <c r="BF67" s="7">
        <f t="shared" si="6"/>
        <v>0</v>
      </c>
      <c r="BG67" s="8" t="s">
        <v>164</v>
      </c>
    </row>
    <row r="68" spans="1:59" x14ac:dyDescent="0.3">
      <c r="A68" t="s">
        <v>964</v>
      </c>
      <c r="B68" t="s">
        <v>965</v>
      </c>
      <c r="D68" s="1">
        <v>40333</v>
      </c>
      <c r="E68" s="1">
        <v>40337</v>
      </c>
      <c r="F68" s="1" t="str">
        <f t="shared" si="7"/>
        <v>June</v>
      </c>
      <c r="G68" s="1" t="str">
        <f t="shared" si="8"/>
        <v>2010</v>
      </c>
      <c r="H68" s="2">
        <f t="shared" si="9"/>
        <v>4</v>
      </c>
      <c r="I68" s="2" t="b">
        <f t="shared" si="10"/>
        <v>0</v>
      </c>
      <c r="J68" t="s">
        <v>17</v>
      </c>
      <c r="K68">
        <v>40</v>
      </c>
      <c r="L68">
        <v>436.17</v>
      </c>
      <c r="M68">
        <v>0.08</v>
      </c>
      <c r="N68" t="s">
        <v>39</v>
      </c>
      <c r="O68">
        <v>-141.27000000000001</v>
      </c>
      <c r="P68">
        <v>10.9</v>
      </c>
      <c r="Q68">
        <v>7.46</v>
      </c>
      <c r="R68" t="s">
        <v>20</v>
      </c>
      <c r="S68" t="s">
        <v>20</v>
      </c>
      <c r="T68" t="s">
        <v>27</v>
      </c>
      <c r="U68" t="s">
        <v>22</v>
      </c>
      <c r="V68" t="s">
        <v>23</v>
      </c>
      <c r="W68">
        <v>0.59</v>
      </c>
      <c r="BF68" s="7">
        <f t="shared" si="6"/>
        <v>0</v>
      </c>
      <c r="BG68" s="8" t="s">
        <v>804</v>
      </c>
    </row>
    <row r="69" spans="1:59" x14ac:dyDescent="0.3">
      <c r="A69" t="s">
        <v>966</v>
      </c>
      <c r="B69" t="s">
        <v>967</v>
      </c>
      <c r="D69" s="1">
        <v>40227</v>
      </c>
      <c r="E69" s="1">
        <v>40228</v>
      </c>
      <c r="F69" s="1" t="str">
        <f t="shared" si="7"/>
        <v>February</v>
      </c>
      <c r="G69" s="1" t="str">
        <f t="shared" si="8"/>
        <v>2010</v>
      </c>
      <c r="H69" s="2">
        <f t="shared" si="9"/>
        <v>1</v>
      </c>
      <c r="I69" s="2" t="b">
        <f t="shared" si="10"/>
        <v>0</v>
      </c>
      <c r="J69" t="s">
        <v>34</v>
      </c>
      <c r="K69">
        <v>18</v>
      </c>
      <c r="L69">
        <v>136.29</v>
      </c>
      <c r="M69">
        <v>0.05</v>
      </c>
      <c r="N69" t="s">
        <v>18</v>
      </c>
      <c r="O69">
        <v>-77.28</v>
      </c>
      <c r="P69">
        <v>7.3</v>
      </c>
      <c r="Q69">
        <v>7.72</v>
      </c>
      <c r="R69" t="s">
        <v>20</v>
      </c>
      <c r="S69" t="s">
        <v>20</v>
      </c>
      <c r="T69" t="s">
        <v>27</v>
      </c>
      <c r="U69" t="s">
        <v>22</v>
      </c>
      <c r="V69" t="s">
        <v>29</v>
      </c>
      <c r="W69">
        <v>0.38</v>
      </c>
      <c r="BF69" s="7">
        <f t="shared" si="6"/>
        <v>0</v>
      </c>
      <c r="BG69" s="8" t="s">
        <v>399</v>
      </c>
    </row>
    <row r="70" spans="1:59" x14ac:dyDescent="0.3">
      <c r="A70" t="s">
        <v>912</v>
      </c>
      <c r="B70" t="s">
        <v>945</v>
      </c>
      <c r="D70" s="1">
        <v>40863</v>
      </c>
      <c r="E70" s="1">
        <v>40865</v>
      </c>
      <c r="F70" s="1" t="str">
        <f t="shared" si="7"/>
        <v>November</v>
      </c>
      <c r="G70" s="1" t="str">
        <f t="shared" si="8"/>
        <v>2011</v>
      </c>
      <c r="H70" s="2">
        <f t="shared" si="9"/>
        <v>2</v>
      </c>
      <c r="I70" s="2" t="b">
        <f t="shared" si="10"/>
        <v>0</v>
      </c>
      <c r="J70" t="s">
        <v>34</v>
      </c>
      <c r="K70">
        <v>32</v>
      </c>
      <c r="L70">
        <v>1311.25</v>
      </c>
      <c r="M70">
        <v>0</v>
      </c>
      <c r="N70" t="s">
        <v>39</v>
      </c>
      <c r="O70">
        <v>407.44</v>
      </c>
      <c r="P70">
        <v>39.479999999999997</v>
      </c>
      <c r="Q70">
        <v>1.99</v>
      </c>
      <c r="R70" t="s">
        <v>20</v>
      </c>
      <c r="S70" t="s">
        <v>20</v>
      </c>
      <c r="T70" t="s">
        <v>31</v>
      </c>
      <c r="U70" t="s">
        <v>32</v>
      </c>
      <c r="V70" t="s">
        <v>48</v>
      </c>
      <c r="W70">
        <v>0.54</v>
      </c>
      <c r="BF70" s="7">
        <f t="shared" si="6"/>
        <v>0</v>
      </c>
      <c r="BG70" s="8" t="s">
        <v>26</v>
      </c>
    </row>
    <row r="71" spans="1:59" x14ac:dyDescent="0.3">
      <c r="A71" t="s">
        <v>912</v>
      </c>
      <c r="B71" t="s">
        <v>945</v>
      </c>
      <c r="D71" s="1">
        <v>40863</v>
      </c>
      <c r="E71" s="1">
        <v>40865</v>
      </c>
      <c r="F71" s="1" t="str">
        <f t="shared" si="7"/>
        <v>November</v>
      </c>
      <c r="G71" s="1" t="str">
        <f t="shared" si="8"/>
        <v>2011</v>
      </c>
      <c r="H71" s="2">
        <f t="shared" si="9"/>
        <v>2</v>
      </c>
      <c r="I71" s="2" t="b">
        <f t="shared" si="10"/>
        <v>0</v>
      </c>
      <c r="J71" t="s">
        <v>34</v>
      </c>
      <c r="K71">
        <v>5</v>
      </c>
      <c r="L71">
        <v>544.41</v>
      </c>
      <c r="M71">
        <v>0.09</v>
      </c>
      <c r="N71" t="s">
        <v>25</v>
      </c>
      <c r="O71">
        <v>-338.27</v>
      </c>
      <c r="P71">
        <v>100.98</v>
      </c>
      <c r="Q71">
        <v>57.38</v>
      </c>
      <c r="R71" t="s">
        <v>20</v>
      </c>
      <c r="S71" t="s">
        <v>20</v>
      </c>
      <c r="T71" t="s">
        <v>31</v>
      </c>
      <c r="U71" t="s">
        <v>36</v>
      </c>
      <c r="V71" t="s">
        <v>54</v>
      </c>
      <c r="W71">
        <v>0.78</v>
      </c>
      <c r="BF71" s="7">
        <f t="shared" si="6"/>
        <v>0</v>
      </c>
      <c r="BG71" s="8" t="s">
        <v>491</v>
      </c>
    </row>
    <row r="72" spans="1:59" x14ac:dyDescent="0.3">
      <c r="A72" t="s">
        <v>912</v>
      </c>
      <c r="B72" t="s">
        <v>945</v>
      </c>
      <c r="D72" s="1">
        <v>40863</v>
      </c>
      <c r="E72" s="1">
        <v>40865</v>
      </c>
      <c r="F72" s="1" t="str">
        <f t="shared" si="7"/>
        <v>November</v>
      </c>
      <c r="G72" s="1" t="str">
        <f t="shared" si="8"/>
        <v>2011</v>
      </c>
      <c r="H72" s="2">
        <f t="shared" si="9"/>
        <v>2</v>
      </c>
      <c r="I72" s="2" t="b">
        <f t="shared" si="10"/>
        <v>0</v>
      </c>
      <c r="J72" t="s">
        <v>34</v>
      </c>
      <c r="K72">
        <v>41</v>
      </c>
      <c r="L72">
        <v>844.09</v>
      </c>
      <c r="M72">
        <v>0.04</v>
      </c>
      <c r="N72" t="s">
        <v>18</v>
      </c>
      <c r="O72">
        <v>52.56</v>
      </c>
      <c r="P72">
        <v>19.98</v>
      </c>
      <c r="Q72">
        <v>10.49</v>
      </c>
      <c r="R72" t="s">
        <v>20</v>
      </c>
      <c r="S72" t="s">
        <v>20</v>
      </c>
      <c r="T72" t="s">
        <v>31</v>
      </c>
      <c r="U72" t="s">
        <v>36</v>
      </c>
      <c r="V72" t="s">
        <v>37</v>
      </c>
      <c r="W72">
        <v>0.49</v>
      </c>
      <c r="BF72" s="7">
        <f t="shared" si="6"/>
        <v>0</v>
      </c>
      <c r="BG72" s="8" t="s">
        <v>780</v>
      </c>
    </row>
    <row r="73" spans="1:59" x14ac:dyDescent="0.3">
      <c r="A73" t="s">
        <v>930</v>
      </c>
      <c r="B73" t="s">
        <v>931</v>
      </c>
      <c r="D73" s="1">
        <v>40762</v>
      </c>
      <c r="E73" s="1">
        <v>40766</v>
      </c>
      <c r="F73" s="1" t="str">
        <f t="shared" si="7"/>
        <v>August</v>
      </c>
      <c r="G73" s="1" t="str">
        <f t="shared" si="8"/>
        <v>2011</v>
      </c>
      <c r="H73" s="2">
        <f t="shared" si="9"/>
        <v>4</v>
      </c>
      <c r="I73" s="2" t="b">
        <f t="shared" si="10"/>
        <v>0</v>
      </c>
      <c r="J73" t="s">
        <v>17</v>
      </c>
      <c r="K73">
        <v>22</v>
      </c>
      <c r="L73">
        <v>6396.2</v>
      </c>
      <c r="M73">
        <v>0.02</v>
      </c>
      <c r="N73" t="s">
        <v>18</v>
      </c>
      <c r="O73">
        <v>1902.24</v>
      </c>
      <c r="P73">
        <v>276.2</v>
      </c>
      <c r="Q73">
        <v>24.49</v>
      </c>
      <c r="R73" t="s">
        <v>20</v>
      </c>
      <c r="S73" t="s">
        <v>20</v>
      </c>
      <c r="T73" t="s">
        <v>31</v>
      </c>
      <c r="U73" t="s">
        <v>36</v>
      </c>
      <c r="V73" t="s">
        <v>67</v>
      </c>
      <c r="BF73" s="7">
        <f t="shared" si="6"/>
        <v>0</v>
      </c>
      <c r="BG73" s="8" t="s">
        <v>81</v>
      </c>
    </row>
    <row r="74" spans="1:59" x14ac:dyDescent="0.3">
      <c r="A74" t="s">
        <v>902</v>
      </c>
      <c r="B74" t="s">
        <v>961</v>
      </c>
      <c r="D74" s="1">
        <v>40337</v>
      </c>
      <c r="E74" s="1">
        <v>40338</v>
      </c>
      <c r="F74" s="1" t="str">
        <f t="shared" si="7"/>
        <v>June</v>
      </c>
      <c r="G74" s="1" t="str">
        <f t="shared" si="8"/>
        <v>2010</v>
      </c>
      <c r="H74" s="2">
        <f t="shared" si="9"/>
        <v>1</v>
      </c>
      <c r="I74" s="2" t="b">
        <f t="shared" si="10"/>
        <v>0</v>
      </c>
      <c r="J74" t="s">
        <v>44</v>
      </c>
      <c r="K74">
        <v>50</v>
      </c>
      <c r="L74">
        <v>751.77</v>
      </c>
      <c r="M74">
        <v>0.05</v>
      </c>
      <c r="N74" t="s">
        <v>18</v>
      </c>
      <c r="O74">
        <v>353.2</v>
      </c>
      <c r="P74">
        <v>15.67</v>
      </c>
      <c r="Q74">
        <v>1.39</v>
      </c>
      <c r="R74" t="s">
        <v>20</v>
      </c>
      <c r="S74" t="s">
        <v>20</v>
      </c>
      <c r="T74" t="s">
        <v>31</v>
      </c>
      <c r="U74" t="s">
        <v>22</v>
      </c>
      <c r="V74" t="s">
        <v>51</v>
      </c>
      <c r="W74">
        <v>0.38</v>
      </c>
      <c r="BF74" s="7">
        <f t="shared" si="6"/>
        <v>0</v>
      </c>
      <c r="BG74" s="8" t="s">
        <v>516</v>
      </c>
    </row>
    <row r="75" spans="1:59" x14ac:dyDescent="0.3">
      <c r="A75" t="s">
        <v>949</v>
      </c>
      <c r="B75" t="s">
        <v>968</v>
      </c>
      <c r="D75" s="1">
        <v>40103</v>
      </c>
      <c r="E75" s="1">
        <v>40103</v>
      </c>
      <c r="F75" s="1" t="str">
        <f t="shared" si="7"/>
        <v>October</v>
      </c>
      <c r="G75" s="1" t="str">
        <f t="shared" si="8"/>
        <v>2009</v>
      </c>
      <c r="H75" s="2">
        <f t="shared" si="9"/>
        <v>0</v>
      </c>
      <c r="I75" s="2" t="str">
        <f t="shared" si="10"/>
        <v>FREE DELIVERY</v>
      </c>
      <c r="J75" t="s">
        <v>44</v>
      </c>
      <c r="K75">
        <v>37</v>
      </c>
      <c r="L75">
        <v>1003.06</v>
      </c>
      <c r="M75">
        <v>0.03</v>
      </c>
      <c r="N75" t="s">
        <v>18</v>
      </c>
      <c r="O75">
        <v>271.77999999999997</v>
      </c>
      <c r="P75">
        <v>25.98</v>
      </c>
      <c r="Q75">
        <v>5.37</v>
      </c>
      <c r="R75" t="s">
        <v>20</v>
      </c>
      <c r="S75" t="s">
        <v>20</v>
      </c>
      <c r="T75" t="s">
        <v>27</v>
      </c>
      <c r="U75" t="s">
        <v>22</v>
      </c>
      <c r="V75" t="s">
        <v>28</v>
      </c>
      <c r="W75">
        <v>0.5</v>
      </c>
      <c r="BF75" s="7">
        <f t="shared" si="6"/>
        <v>0</v>
      </c>
      <c r="BG75" s="8" t="s">
        <v>503</v>
      </c>
    </row>
    <row r="76" spans="1:59" x14ac:dyDescent="0.3">
      <c r="A76" t="s">
        <v>921</v>
      </c>
      <c r="B76" t="s">
        <v>922</v>
      </c>
      <c r="D76" s="1">
        <v>40783</v>
      </c>
      <c r="E76" s="1">
        <v>40784</v>
      </c>
      <c r="F76" s="1" t="str">
        <f t="shared" si="7"/>
        <v>August</v>
      </c>
      <c r="G76" s="1" t="str">
        <f t="shared" si="8"/>
        <v>2011</v>
      </c>
      <c r="H76" s="2">
        <f t="shared" si="9"/>
        <v>1</v>
      </c>
      <c r="I76" s="2" t="b">
        <f t="shared" si="10"/>
        <v>0</v>
      </c>
      <c r="J76" t="s">
        <v>24</v>
      </c>
      <c r="K76">
        <v>4</v>
      </c>
      <c r="L76">
        <v>1266.72</v>
      </c>
      <c r="M76">
        <v>0.04</v>
      </c>
      <c r="N76" t="s">
        <v>25</v>
      </c>
      <c r="O76">
        <v>-268.36</v>
      </c>
      <c r="P76">
        <v>300.98</v>
      </c>
      <c r="Q76">
        <v>64.73</v>
      </c>
      <c r="R76" t="s">
        <v>20</v>
      </c>
      <c r="S76" t="s">
        <v>20</v>
      </c>
      <c r="T76" t="s">
        <v>31</v>
      </c>
      <c r="U76" t="s">
        <v>36</v>
      </c>
      <c r="V76" t="s">
        <v>67</v>
      </c>
      <c r="W76">
        <v>0.56000000000000005</v>
      </c>
      <c r="BF76" s="7">
        <f t="shared" si="6"/>
        <v>0</v>
      </c>
      <c r="BG76" s="8" t="s">
        <v>238</v>
      </c>
    </row>
    <row r="77" spans="1:59" x14ac:dyDescent="0.3">
      <c r="A77" t="s">
        <v>943</v>
      </c>
      <c r="B77" t="s">
        <v>944</v>
      </c>
      <c r="D77" s="1">
        <v>40815</v>
      </c>
      <c r="E77" s="1">
        <v>40817</v>
      </c>
      <c r="F77" s="1" t="str">
        <f t="shared" si="7"/>
        <v>October</v>
      </c>
      <c r="G77" s="1" t="str">
        <f t="shared" si="8"/>
        <v>2011</v>
      </c>
      <c r="H77" s="2">
        <f t="shared" si="9"/>
        <v>2</v>
      </c>
      <c r="I77" s="2" t="b">
        <f t="shared" si="10"/>
        <v>0</v>
      </c>
      <c r="J77" t="s">
        <v>52</v>
      </c>
      <c r="K77">
        <v>19</v>
      </c>
      <c r="L77">
        <v>368.04</v>
      </c>
      <c r="M77">
        <v>7.0000000000000007E-2</v>
      </c>
      <c r="N77" t="s">
        <v>39</v>
      </c>
      <c r="O77">
        <v>70.39</v>
      </c>
      <c r="P77">
        <v>19.98</v>
      </c>
      <c r="Q77">
        <v>5.97</v>
      </c>
      <c r="R77" t="s">
        <v>20</v>
      </c>
      <c r="S77" t="s">
        <v>20</v>
      </c>
      <c r="T77" t="s">
        <v>21</v>
      </c>
      <c r="U77" t="s">
        <v>22</v>
      </c>
      <c r="V77" t="s">
        <v>43</v>
      </c>
      <c r="W77">
        <v>0.38</v>
      </c>
      <c r="BF77" s="7">
        <f t="shared" si="6"/>
        <v>0</v>
      </c>
      <c r="BG77" s="8" t="s">
        <v>97</v>
      </c>
    </row>
    <row r="78" spans="1:59" x14ac:dyDescent="0.3">
      <c r="A78" t="s">
        <v>943</v>
      </c>
      <c r="B78" t="s">
        <v>944</v>
      </c>
      <c r="D78" s="1">
        <v>40815</v>
      </c>
      <c r="E78" s="1">
        <v>40816</v>
      </c>
      <c r="F78" s="1" t="str">
        <f t="shared" si="7"/>
        <v>September</v>
      </c>
      <c r="G78" s="1" t="str">
        <f t="shared" si="8"/>
        <v>2011</v>
      </c>
      <c r="H78" s="2">
        <f t="shared" si="9"/>
        <v>1</v>
      </c>
      <c r="I78" s="2" t="b">
        <f t="shared" si="10"/>
        <v>0</v>
      </c>
      <c r="J78" t="s">
        <v>52</v>
      </c>
      <c r="K78">
        <v>24</v>
      </c>
      <c r="L78">
        <v>152.6</v>
      </c>
      <c r="M78">
        <v>0.1</v>
      </c>
      <c r="N78" t="s">
        <v>18</v>
      </c>
      <c r="O78">
        <v>-86.62</v>
      </c>
      <c r="P78">
        <v>6.48</v>
      </c>
      <c r="Q78">
        <v>7.03</v>
      </c>
      <c r="R78" t="s">
        <v>20</v>
      </c>
      <c r="S78" t="s">
        <v>20</v>
      </c>
      <c r="T78" t="s">
        <v>21</v>
      </c>
      <c r="U78" t="s">
        <v>22</v>
      </c>
      <c r="V78" t="s">
        <v>43</v>
      </c>
      <c r="W78">
        <v>0.37</v>
      </c>
      <c r="BF78" s="7">
        <f t="shared" si="6"/>
        <v>0</v>
      </c>
      <c r="BG78" s="8" t="s">
        <v>479</v>
      </c>
    </row>
    <row r="79" spans="1:59" x14ac:dyDescent="0.3">
      <c r="A79" t="s">
        <v>943</v>
      </c>
      <c r="B79" t="s">
        <v>944</v>
      </c>
      <c r="D79" s="1">
        <v>41033</v>
      </c>
      <c r="E79" s="1">
        <v>41037</v>
      </c>
      <c r="F79" s="1" t="str">
        <f t="shared" si="7"/>
        <v>May</v>
      </c>
      <c r="G79" s="1" t="str">
        <f t="shared" si="8"/>
        <v>2012</v>
      </c>
      <c r="H79" s="2">
        <f t="shared" si="9"/>
        <v>4</v>
      </c>
      <c r="I79" s="2" t="b">
        <f t="shared" si="10"/>
        <v>0</v>
      </c>
      <c r="J79" t="s">
        <v>17</v>
      </c>
      <c r="K79">
        <v>40</v>
      </c>
      <c r="L79">
        <v>3338.98</v>
      </c>
      <c r="M79">
        <v>0</v>
      </c>
      <c r="N79" t="s">
        <v>18</v>
      </c>
      <c r="O79">
        <v>-846.73</v>
      </c>
      <c r="P79">
        <v>80.98</v>
      </c>
      <c r="Q79">
        <v>35</v>
      </c>
      <c r="R79" t="s">
        <v>20</v>
      </c>
      <c r="S79" t="s">
        <v>20</v>
      </c>
      <c r="T79" t="s">
        <v>21</v>
      </c>
      <c r="U79" t="s">
        <v>22</v>
      </c>
      <c r="V79" t="s">
        <v>23</v>
      </c>
      <c r="W79">
        <v>0.81</v>
      </c>
      <c r="BF79" s="7">
        <f t="shared" si="6"/>
        <v>0</v>
      </c>
      <c r="BG79" s="8" t="s">
        <v>826</v>
      </c>
    </row>
    <row r="80" spans="1:59" x14ac:dyDescent="0.3">
      <c r="A80" t="s">
        <v>949</v>
      </c>
      <c r="B80" t="s">
        <v>968</v>
      </c>
      <c r="D80" s="1">
        <v>40680</v>
      </c>
      <c r="E80" s="1">
        <v>40681</v>
      </c>
      <c r="F80" s="1" t="str">
        <f t="shared" si="7"/>
        <v>May</v>
      </c>
      <c r="G80" s="1" t="str">
        <f t="shared" si="8"/>
        <v>2011</v>
      </c>
      <c r="H80" s="2">
        <f t="shared" si="9"/>
        <v>1</v>
      </c>
      <c r="I80" s="2" t="b">
        <f t="shared" si="10"/>
        <v>0</v>
      </c>
      <c r="J80" t="s">
        <v>24</v>
      </c>
      <c r="K80">
        <v>5</v>
      </c>
      <c r="L80">
        <v>24.16</v>
      </c>
      <c r="M80">
        <v>0.08</v>
      </c>
      <c r="N80" t="s">
        <v>39</v>
      </c>
      <c r="O80">
        <v>8.0500000000000007</v>
      </c>
      <c r="P80">
        <v>1.88</v>
      </c>
      <c r="Q80">
        <v>1.49</v>
      </c>
      <c r="R80" t="s">
        <v>20</v>
      </c>
      <c r="S80" t="s">
        <v>20</v>
      </c>
      <c r="T80" t="s">
        <v>27</v>
      </c>
      <c r="U80" t="s">
        <v>22</v>
      </c>
      <c r="V80" t="s">
        <v>29</v>
      </c>
      <c r="W80">
        <v>0.37</v>
      </c>
      <c r="BF80" s="7">
        <f t="shared" si="6"/>
        <v>0</v>
      </c>
      <c r="BG80" s="8" t="s">
        <v>575</v>
      </c>
    </row>
    <row r="81" spans="1:59" x14ac:dyDescent="0.3">
      <c r="A81" t="s">
        <v>949</v>
      </c>
      <c r="B81" t="s">
        <v>968</v>
      </c>
      <c r="D81" s="1">
        <v>40680</v>
      </c>
      <c r="E81" s="1">
        <v>40681</v>
      </c>
      <c r="F81" s="1" t="str">
        <f t="shared" si="7"/>
        <v>May</v>
      </c>
      <c r="G81" s="1" t="str">
        <f t="shared" si="8"/>
        <v>2011</v>
      </c>
      <c r="H81" s="2">
        <f t="shared" si="9"/>
        <v>1</v>
      </c>
      <c r="I81" s="2" t="b">
        <f t="shared" si="10"/>
        <v>0</v>
      </c>
      <c r="J81" t="s">
        <v>24</v>
      </c>
      <c r="K81">
        <v>41</v>
      </c>
      <c r="L81">
        <v>270.83999999999997</v>
      </c>
      <c r="M81">
        <v>0.1</v>
      </c>
      <c r="N81" t="s">
        <v>39</v>
      </c>
      <c r="O81">
        <v>-78.02</v>
      </c>
      <c r="P81">
        <v>6.48</v>
      </c>
      <c r="Q81">
        <v>5.86</v>
      </c>
      <c r="R81" t="s">
        <v>87</v>
      </c>
      <c r="S81" t="s">
        <v>87</v>
      </c>
      <c r="T81" t="s">
        <v>27</v>
      </c>
      <c r="U81" t="s">
        <v>22</v>
      </c>
      <c r="V81" t="s">
        <v>43</v>
      </c>
      <c r="W81">
        <v>0.36</v>
      </c>
      <c r="BF81" s="7">
        <f t="shared" si="6"/>
        <v>0</v>
      </c>
      <c r="BG81" s="8" t="s">
        <v>424</v>
      </c>
    </row>
    <row r="82" spans="1:59" x14ac:dyDescent="0.3">
      <c r="A82" t="s">
        <v>949</v>
      </c>
      <c r="B82" t="s">
        <v>968</v>
      </c>
      <c r="D82" s="1">
        <v>40680</v>
      </c>
      <c r="E82" s="1">
        <v>40681</v>
      </c>
      <c r="F82" s="1" t="str">
        <f t="shared" si="7"/>
        <v>May</v>
      </c>
      <c r="G82" s="1" t="str">
        <f t="shared" si="8"/>
        <v>2011</v>
      </c>
      <c r="H82" s="2">
        <f t="shared" si="9"/>
        <v>1</v>
      </c>
      <c r="I82" s="2" t="b">
        <f t="shared" si="10"/>
        <v>0</v>
      </c>
      <c r="J82" t="s">
        <v>24</v>
      </c>
      <c r="K82">
        <v>35</v>
      </c>
      <c r="L82">
        <v>3389.93</v>
      </c>
      <c r="M82">
        <v>0.08</v>
      </c>
      <c r="N82" t="s">
        <v>39</v>
      </c>
      <c r="O82">
        <v>737.94</v>
      </c>
      <c r="P82">
        <v>102.3</v>
      </c>
      <c r="Q82">
        <v>21.26</v>
      </c>
      <c r="R82" t="s">
        <v>87</v>
      </c>
      <c r="S82" t="s">
        <v>87</v>
      </c>
      <c r="T82" t="s">
        <v>27</v>
      </c>
      <c r="U82" t="s">
        <v>36</v>
      </c>
      <c r="V82" t="s">
        <v>37</v>
      </c>
      <c r="W82">
        <v>0.59</v>
      </c>
      <c r="BF82" s="7">
        <f t="shared" si="6"/>
        <v>0</v>
      </c>
      <c r="BG82" s="8" t="s">
        <v>526</v>
      </c>
    </row>
    <row r="83" spans="1:59" x14ac:dyDescent="0.3">
      <c r="A83" t="s">
        <v>949</v>
      </c>
      <c r="B83" t="s">
        <v>968</v>
      </c>
      <c r="D83" s="1">
        <v>40680</v>
      </c>
      <c r="E83" s="1">
        <v>40681</v>
      </c>
      <c r="F83" s="1" t="str">
        <f t="shared" si="7"/>
        <v>May</v>
      </c>
      <c r="G83" s="1" t="str">
        <f t="shared" si="8"/>
        <v>2011</v>
      </c>
      <c r="H83" s="2">
        <f t="shared" si="9"/>
        <v>1</v>
      </c>
      <c r="I83" s="2" t="b">
        <f t="shared" si="10"/>
        <v>0</v>
      </c>
      <c r="J83" t="s">
        <v>24</v>
      </c>
      <c r="K83">
        <v>42</v>
      </c>
      <c r="L83">
        <v>266.36</v>
      </c>
      <c r="M83">
        <v>7.0000000000000007E-2</v>
      </c>
      <c r="N83" t="s">
        <v>18</v>
      </c>
      <c r="O83">
        <v>-191.28</v>
      </c>
      <c r="P83">
        <v>6.48</v>
      </c>
      <c r="Q83">
        <v>8.19</v>
      </c>
      <c r="R83" t="s">
        <v>87</v>
      </c>
      <c r="S83" t="s">
        <v>87</v>
      </c>
      <c r="T83" t="s">
        <v>27</v>
      </c>
      <c r="U83" t="s">
        <v>22</v>
      </c>
      <c r="V83" t="s">
        <v>43</v>
      </c>
      <c r="W83">
        <v>0.37</v>
      </c>
      <c r="BF83" s="7">
        <f t="shared" si="6"/>
        <v>0</v>
      </c>
      <c r="BG83" s="8" t="s">
        <v>763</v>
      </c>
    </row>
    <row r="84" spans="1:59" x14ac:dyDescent="0.3">
      <c r="A84" t="s">
        <v>949</v>
      </c>
      <c r="B84" t="s">
        <v>968</v>
      </c>
      <c r="D84" s="1">
        <v>40680</v>
      </c>
      <c r="E84" s="1">
        <v>40682</v>
      </c>
      <c r="F84" s="1" t="str">
        <f t="shared" si="7"/>
        <v>May</v>
      </c>
      <c r="G84" s="1" t="str">
        <f t="shared" si="8"/>
        <v>2011</v>
      </c>
      <c r="H84" s="2">
        <f t="shared" si="9"/>
        <v>2</v>
      </c>
      <c r="I84" s="2" t="b">
        <f t="shared" si="10"/>
        <v>0</v>
      </c>
      <c r="J84" t="s">
        <v>24</v>
      </c>
      <c r="K84">
        <v>46</v>
      </c>
      <c r="L84">
        <v>89.41</v>
      </c>
      <c r="M84">
        <v>0.01</v>
      </c>
      <c r="N84" t="s">
        <v>18</v>
      </c>
      <c r="O84">
        <v>-21.49</v>
      </c>
      <c r="P84">
        <v>1.89</v>
      </c>
      <c r="Q84">
        <v>0.76</v>
      </c>
      <c r="R84" t="s">
        <v>87</v>
      </c>
      <c r="S84" t="s">
        <v>87</v>
      </c>
      <c r="T84" t="s">
        <v>27</v>
      </c>
      <c r="U84" t="s">
        <v>22</v>
      </c>
      <c r="V84" t="s">
        <v>46</v>
      </c>
      <c r="W84">
        <v>0.83</v>
      </c>
      <c r="BF84" s="7">
        <f t="shared" si="6"/>
        <v>0</v>
      </c>
      <c r="BG84" s="8" t="s">
        <v>601</v>
      </c>
    </row>
    <row r="85" spans="1:59" x14ac:dyDescent="0.3">
      <c r="A85" t="s">
        <v>921</v>
      </c>
      <c r="B85" t="s">
        <v>922</v>
      </c>
      <c r="D85" s="1">
        <v>40134</v>
      </c>
      <c r="E85" s="1">
        <v>40135</v>
      </c>
      <c r="F85" s="1" t="str">
        <f t="shared" si="7"/>
        <v>November</v>
      </c>
      <c r="G85" s="1" t="str">
        <f t="shared" si="8"/>
        <v>2009</v>
      </c>
      <c r="H85" s="2">
        <f t="shared" si="9"/>
        <v>1</v>
      </c>
      <c r="I85" s="2" t="b">
        <f t="shared" si="10"/>
        <v>0</v>
      </c>
      <c r="J85" t="s">
        <v>44</v>
      </c>
      <c r="K85">
        <v>47</v>
      </c>
      <c r="L85">
        <v>2799.7</v>
      </c>
      <c r="M85">
        <v>0.04</v>
      </c>
      <c r="N85" t="s">
        <v>18</v>
      </c>
      <c r="O85">
        <v>884.08</v>
      </c>
      <c r="P85">
        <v>62.05</v>
      </c>
      <c r="Q85">
        <v>3.99</v>
      </c>
      <c r="R85" t="s">
        <v>87</v>
      </c>
      <c r="S85" t="s">
        <v>87</v>
      </c>
      <c r="T85" t="s">
        <v>31</v>
      </c>
      <c r="U85" t="s">
        <v>22</v>
      </c>
      <c r="V85" t="s">
        <v>28</v>
      </c>
      <c r="W85">
        <v>0.55000000000000004</v>
      </c>
      <c r="BF85" s="7">
        <f t="shared" si="6"/>
        <v>0</v>
      </c>
      <c r="BG85" s="8" t="s">
        <v>480</v>
      </c>
    </row>
    <row r="86" spans="1:59" x14ac:dyDescent="0.3">
      <c r="A86" t="s">
        <v>969</v>
      </c>
      <c r="B86" t="s">
        <v>970</v>
      </c>
      <c r="D86" s="1">
        <v>40826</v>
      </c>
      <c r="E86" s="1">
        <v>40828</v>
      </c>
      <c r="F86" s="1" t="str">
        <f t="shared" si="7"/>
        <v>October</v>
      </c>
      <c r="G86" s="1" t="str">
        <f t="shared" si="8"/>
        <v>2011</v>
      </c>
      <c r="H86" s="2">
        <f t="shared" si="9"/>
        <v>2</v>
      </c>
      <c r="I86" s="2" t="b">
        <f t="shared" si="10"/>
        <v>0</v>
      </c>
      <c r="J86" t="s">
        <v>34</v>
      </c>
      <c r="K86">
        <v>7</v>
      </c>
      <c r="L86">
        <v>2039.56</v>
      </c>
      <c r="M86">
        <v>0.04</v>
      </c>
      <c r="N86" t="s">
        <v>39</v>
      </c>
      <c r="O86">
        <v>-329.49</v>
      </c>
      <c r="P86">
        <v>279.48</v>
      </c>
      <c r="Q86">
        <v>35</v>
      </c>
      <c r="R86" t="s">
        <v>87</v>
      </c>
      <c r="S86" t="s">
        <v>87</v>
      </c>
      <c r="T86" t="s">
        <v>31</v>
      </c>
      <c r="U86" t="s">
        <v>22</v>
      </c>
      <c r="V86" t="s">
        <v>23</v>
      </c>
      <c r="W86">
        <v>0.8</v>
      </c>
      <c r="BF86" s="7">
        <f t="shared" si="6"/>
        <v>0</v>
      </c>
      <c r="BG86" s="8" t="s">
        <v>448</v>
      </c>
    </row>
    <row r="87" spans="1:59" x14ac:dyDescent="0.3">
      <c r="A87" t="s">
        <v>957</v>
      </c>
      <c r="B87" t="s">
        <v>958</v>
      </c>
      <c r="D87" s="1">
        <v>41189</v>
      </c>
      <c r="E87" s="1">
        <v>41190</v>
      </c>
      <c r="F87" s="1" t="str">
        <f t="shared" si="7"/>
        <v>October</v>
      </c>
      <c r="G87" s="1" t="str">
        <f t="shared" si="8"/>
        <v>2012</v>
      </c>
      <c r="H87" s="2">
        <f t="shared" si="9"/>
        <v>1</v>
      </c>
      <c r="I87" s="2" t="b">
        <f t="shared" si="10"/>
        <v>0</v>
      </c>
      <c r="J87" t="s">
        <v>34</v>
      </c>
      <c r="K87">
        <v>36</v>
      </c>
      <c r="L87">
        <v>12175.82</v>
      </c>
      <c r="M87">
        <v>0.02</v>
      </c>
      <c r="N87" t="s">
        <v>25</v>
      </c>
      <c r="O87">
        <v>2825.15</v>
      </c>
      <c r="P87">
        <v>320.98</v>
      </c>
      <c r="Q87">
        <v>58.95</v>
      </c>
      <c r="R87" t="s">
        <v>87</v>
      </c>
      <c r="S87" t="s">
        <v>87</v>
      </c>
      <c r="T87" t="s">
        <v>42</v>
      </c>
      <c r="U87" t="s">
        <v>36</v>
      </c>
      <c r="V87" t="s">
        <v>67</v>
      </c>
      <c r="W87">
        <v>0.56999999999999995</v>
      </c>
      <c r="BF87" s="7">
        <f t="shared" si="6"/>
        <v>0</v>
      </c>
      <c r="BG87" s="8" t="s">
        <v>748</v>
      </c>
    </row>
    <row r="88" spans="1:59" x14ac:dyDescent="0.3">
      <c r="A88" t="s">
        <v>957</v>
      </c>
      <c r="B88" t="s">
        <v>958</v>
      </c>
      <c r="D88" s="1">
        <v>41189</v>
      </c>
      <c r="E88" s="1">
        <v>41190</v>
      </c>
      <c r="F88" s="1" t="str">
        <f t="shared" si="7"/>
        <v>October</v>
      </c>
      <c r="G88" s="1" t="str">
        <f t="shared" si="8"/>
        <v>2012</v>
      </c>
      <c r="H88" s="2">
        <f t="shared" si="9"/>
        <v>1</v>
      </c>
      <c r="I88" s="2" t="b">
        <f t="shared" si="10"/>
        <v>0</v>
      </c>
      <c r="J88" t="s">
        <v>34</v>
      </c>
      <c r="K88">
        <v>5</v>
      </c>
      <c r="L88">
        <v>101.21</v>
      </c>
      <c r="M88">
        <v>0.1</v>
      </c>
      <c r="N88" t="s">
        <v>39</v>
      </c>
      <c r="O88">
        <v>2.13</v>
      </c>
      <c r="P88">
        <v>18.97</v>
      </c>
      <c r="Q88">
        <v>5.21</v>
      </c>
      <c r="R88" t="s">
        <v>87</v>
      </c>
      <c r="S88" t="s">
        <v>87</v>
      </c>
      <c r="T88" t="s">
        <v>42</v>
      </c>
      <c r="U88" t="s">
        <v>22</v>
      </c>
      <c r="V88" t="s">
        <v>43</v>
      </c>
      <c r="W88">
        <v>0.37</v>
      </c>
      <c r="BF88" s="7">
        <f t="shared" si="6"/>
        <v>0</v>
      </c>
      <c r="BG88" s="8" t="s">
        <v>86</v>
      </c>
    </row>
    <row r="89" spans="1:59" x14ac:dyDescent="0.3">
      <c r="A89" t="s">
        <v>957</v>
      </c>
      <c r="B89" t="s">
        <v>958</v>
      </c>
      <c r="D89" s="1">
        <v>41189</v>
      </c>
      <c r="E89" s="1">
        <v>41189</v>
      </c>
      <c r="F89" s="1" t="str">
        <f t="shared" si="7"/>
        <v>October</v>
      </c>
      <c r="G89" s="1" t="str">
        <f t="shared" si="8"/>
        <v>2012</v>
      </c>
      <c r="H89" s="2">
        <f t="shared" si="9"/>
        <v>0</v>
      </c>
      <c r="I89" s="2" t="str">
        <f t="shared" si="10"/>
        <v>FREE DELIVERY</v>
      </c>
      <c r="J89" t="s">
        <v>34</v>
      </c>
      <c r="K89">
        <v>32</v>
      </c>
      <c r="L89">
        <v>1585.64</v>
      </c>
      <c r="M89">
        <v>0.02</v>
      </c>
      <c r="N89" t="s">
        <v>18</v>
      </c>
      <c r="O89">
        <v>707.15</v>
      </c>
      <c r="P89">
        <v>48.91</v>
      </c>
      <c r="Q89">
        <v>5.81</v>
      </c>
      <c r="R89" t="s">
        <v>87</v>
      </c>
      <c r="S89" t="s">
        <v>87</v>
      </c>
      <c r="T89" t="s">
        <v>42</v>
      </c>
      <c r="U89" t="s">
        <v>22</v>
      </c>
      <c r="V89" t="s">
        <v>43</v>
      </c>
      <c r="W89">
        <v>0.38</v>
      </c>
      <c r="BF89" s="7">
        <f t="shared" si="6"/>
        <v>0</v>
      </c>
      <c r="BG89" s="8" t="s">
        <v>75</v>
      </c>
    </row>
    <row r="90" spans="1:59" x14ac:dyDescent="0.3">
      <c r="A90" t="s">
        <v>932</v>
      </c>
      <c r="B90" t="s">
        <v>933</v>
      </c>
      <c r="D90" s="1">
        <v>40768</v>
      </c>
      <c r="E90" s="1">
        <v>40771</v>
      </c>
      <c r="F90" s="1" t="str">
        <f t="shared" si="7"/>
        <v>August</v>
      </c>
      <c r="G90" s="1" t="str">
        <f t="shared" si="8"/>
        <v>2011</v>
      </c>
      <c r="H90" s="2">
        <f t="shared" si="9"/>
        <v>3</v>
      </c>
      <c r="I90" s="2" t="b">
        <f t="shared" si="10"/>
        <v>0</v>
      </c>
      <c r="J90" t="s">
        <v>44</v>
      </c>
      <c r="K90">
        <v>44</v>
      </c>
      <c r="L90">
        <v>176.26</v>
      </c>
      <c r="M90">
        <v>7.0000000000000007E-2</v>
      </c>
      <c r="N90" t="s">
        <v>18</v>
      </c>
      <c r="O90">
        <v>75.13</v>
      </c>
      <c r="P90">
        <v>4.13</v>
      </c>
      <c r="Q90">
        <v>0.5</v>
      </c>
      <c r="R90" t="s">
        <v>87</v>
      </c>
      <c r="S90" t="s">
        <v>87</v>
      </c>
      <c r="T90" t="s">
        <v>31</v>
      </c>
      <c r="U90" t="s">
        <v>22</v>
      </c>
      <c r="V90" t="s">
        <v>57</v>
      </c>
      <c r="W90">
        <v>0.39</v>
      </c>
      <c r="BF90" s="7">
        <f t="shared" si="6"/>
        <v>0</v>
      </c>
      <c r="BG90" s="8" t="s">
        <v>274</v>
      </c>
    </row>
    <row r="91" spans="1:59" x14ac:dyDescent="0.3">
      <c r="A91" t="s">
        <v>930</v>
      </c>
      <c r="B91" t="s">
        <v>931</v>
      </c>
      <c r="D91" s="1">
        <v>40771</v>
      </c>
      <c r="E91" s="1">
        <v>40772</v>
      </c>
      <c r="F91" s="1" t="str">
        <f t="shared" si="7"/>
        <v>August</v>
      </c>
      <c r="G91" s="1" t="str">
        <f t="shared" si="8"/>
        <v>2011</v>
      </c>
      <c r="H91" s="2">
        <f t="shared" si="9"/>
        <v>1</v>
      </c>
      <c r="I91" s="2" t="b">
        <f t="shared" si="10"/>
        <v>0</v>
      </c>
      <c r="J91" t="s">
        <v>24</v>
      </c>
      <c r="K91">
        <v>32</v>
      </c>
      <c r="L91">
        <v>4655.07</v>
      </c>
      <c r="M91">
        <v>0</v>
      </c>
      <c r="N91" t="s">
        <v>25</v>
      </c>
      <c r="O91">
        <v>-270.63</v>
      </c>
      <c r="P91">
        <v>140.97999999999999</v>
      </c>
      <c r="Q91">
        <v>53.48</v>
      </c>
      <c r="R91" t="s">
        <v>87</v>
      </c>
      <c r="S91" t="s">
        <v>87</v>
      </c>
      <c r="T91" t="s">
        <v>31</v>
      </c>
      <c r="U91" t="s">
        <v>36</v>
      </c>
      <c r="V91" t="s">
        <v>54</v>
      </c>
      <c r="W91">
        <v>0.65</v>
      </c>
      <c r="BF91" s="7">
        <f t="shared" si="6"/>
        <v>0</v>
      </c>
      <c r="BG91" s="8" t="s">
        <v>206</v>
      </c>
    </row>
    <row r="92" spans="1:59" x14ac:dyDescent="0.3">
      <c r="A92" t="s">
        <v>930</v>
      </c>
      <c r="B92" t="s">
        <v>931</v>
      </c>
      <c r="D92" s="1">
        <v>40771</v>
      </c>
      <c r="E92" s="1">
        <v>40772</v>
      </c>
      <c r="F92" s="1" t="str">
        <f t="shared" si="7"/>
        <v>August</v>
      </c>
      <c r="G92" s="1" t="str">
        <f t="shared" si="8"/>
        <v>2011</v>
      </c>
      <c r="H92" s="2">
        <f t="shared" si="9"/>
        <v>1</v>
      </c>
      <c r="I92" s="2" t="b">
        <f t="shared" si="10"/>
        <v>0</v>
      </c>
      <c r="J92" t="s">
        <v>24</v>
      </c>
      <c r="K92">
        <v>44</v>
      </c>
      <c r="L92">
        <v>10087.6</v>
      </c>
      <c r="M92">
        <v>0.01</v>
      </c>
      <c r="N92" t="s">
        <v>18</v>
      </c>
      <c r="O92">
        <v>3387.35</v>
      </c>
      <c r="P92">
        <v>218.08</v>
      </c>
      <c r="Q92">
        <v>18.059999999999999</v>
      </c>
      <c r="R92" t="s">
        <v>87</v>
      </c>
      <c r="S92" t="s">
        <v>87</v>
      </c>
      <c r="T92" t="s">
        <v>31</v>
      </c>
      <c r="U92" t="s">
        <v>36</v>
      </c>
      <c r="V92" t="s">
        <v>67</v>
      </c>
      <c r="W92">
        <v>0.56999999999999995</v>
      </c>
      <c r="BF92" s="7">
        <f t="shared" si="6"/>
        <v>0</v>
      </c>
      <c r="BG92" s="8" t="s">
        <v>568</v>
      </c>
    </row>
    <row r="93" spans="1:59" x14ac:dyDescent="0.3">
      <c r="A93" t="s">
        <v>930</v>
      </c>
      <c r="B93" t="s">
        <v>931</v>
      </c>
      <c r="D93" s="1">
        <v>40771</v>
      </c>
      <c r="E93" s="1">
        <v>40772</v>
      </c>
      <c r="F93" s="1" t="str">
        <f t="shared" si="7"/>
        <v>August</v>
      </c>
      <c r="G93" s="1" t="str">
        <f t="shared" si="8"/>
        <v>2011</v>
      </c>
      <c r="H93" s="2">
        <f t="shared" si="9"/>
        <v>1</v>
      </c>
      <c r="I93" s="2" t="b">
        <f t="shared" si="10"/>
        <v>0</v>
      </c>
      <c r="J93" t="s">
        <v>24</v>
      </c>
      <c r="K93">
        <v>34</v>
      </c>
      <c r="L93">
        <v>1608.08</v>
      </c>
      <c r="M93">
        <v>0.09</v>
      </c>
      <c r="N93" t="s">
        <v>39</v>
      </c>
      <c r="O93">
        <v>-82.16</v>
      </c>
      <c r="P93">
        <v>50.98</v>
      </c>
      <c r="Q93">
        <v>6.5</v>
      </c>
      <c r="R93" t="s">
        <v>87</v>
      </c>
      <c r="S93" t="s">
        <v>87</v>
      </c>
      <c r="T93" t="s">
        <v>31</v>
      </c>
      <c r="U93" t="s">
        <v>32</v>
      </c>
      <c r="V93" t="s">
        <v>48</v>
      </c>
      <c r="W93">
        <v>0.73</v>
      </c>
      <c r="BF93" s="7">
        <f t="shared" si="6"/>
        <v>0</v>
      </c>
      <c r="BG93" s="8" t="s">
        <v>481</v>
      </c>
    </row>
    <row r="94" spans="1:59" x14ac:dyDescent="0.3">
      <c r="A94" t="s">
        <v>971</v>
      </c>
      <c r="B94" t="s">
        <v>972</v>
      </c>
      <c r="D94" s="1">
        <v>39876</v>
      </c>
      <c r="E94" s="1">
        <v>39876</v>
      </c>
      <c r="F94" s="1" t="str">
        <f t="shared" si="7"/>
        <v>March</v>
      </c>
      <c r="G94" s="1" t="str">
        <f t="shared" si="8"/>
        <v>2009</v>
      </c>
      <c r="H94" s="2">
        <f t="shared" si="9"/>
        <v>0</v>
      </c>
      <c r="I94" s="2" t="str">
        <f t="shared" si="10"/>
        <v>FREE DELIVERY</v>
      </c>
      <c r="J94" t="s">
        <v>17</v>
      </c>
      <c r="K94">
        <v>1</v>
      </c>
      <c r="L94">
        <v>12.18</v>
      </c>
      <c r="M94">
        <v>0.06</v>
      </c>
      <c r="N94" t="s">
        <v>18</v>
      </c>
      <c r="O94">
        <v>-3.88</v>
      </c>
      <c r="P94">
        <v>10.14</v>
      </c>
      <c r="Q94">
        <v>2.27</v>
      </c>
      <c r="R94" t="s">
        <v>87</v>
      </c>
      <c r="S94" t="s">
        <v>87</v>
      </c>
      <c r="T94" t="s">
        <v>21</v>
      </c>
      <c r="U94" t="s">
        <v>22</v>
      </c>
      <c r="V94" t="s">
        <v>43</v>
      </c>
      <c r="W94">
        <v>0.36</v>
      </c>
      <c r="BF94" s="7">
        <f t="shared" si="6"/>
        <v>0</v>
      </c>
      <c r="BG94" s="8" t="s">
        <v>323</v>
      </c>
    </row>
    <row r="95" spans="1:59" x14ac:dyDescent="0.3">
      <c r="A95" t="s">
        <v>926</v>
      </c>
      <c r="B95" t="s">
        <v>948</v>
      </c>
      <c r="D95" s="1">
        <v>40043</v>
      </c>
      <c r="E95" s="1">
        <v>40045</v>
      </c>
      <c r="F95" s="1" t="str">
        <f t="shared" si="7"/>
        <v>August</v>
      </c>
      <c r="G95" s="1" t="str">
        <f t="shared" si="8"/>
        <v>2009</v>
      </c>
      <c r="H95" s="2">
        <f t="shared" si="9"/>
        <v>2</v>
      </c>
      <c r="I95" s="2" t="b">
        <f t="shared" si="10"/>
        <v>0</v>
      </c>
      <c r="J95" t="s">
        <v>52</v>
      </c>
      <c r="K95">
        <v>50</v>
      </c>
      <c r="L95">
        <v>820.52</v>
      </c>
      <c r="M95">
        <v>0.01</v>
      </c>
      <c r="N95" t="s">
        <v>18</v>
      </c>
      <c r="O95">
        <v>-191.22</v>
      </c>
      <c r="P95">
        <v>15.99</v>
      </c>
      <c r="Q95">
        <v>13.18</v>
      </c>
      <c r="R95" t="s">
        <v>87</v>
      </c>
      <c r="S95" t="s">
        <v>87</v>
      </c>
      <c r="T95" t="s">
        <v>31</v>
      </c>
      <c r="U95" t="s">
        <v>22</v>
      </c>
      <c r="V95" t="s">
        <v>29</v>
      </c>
      <c r="W95">
        <v>0.37</v>
      </c>
      <c r="BF95" s="7">
        <f t="shared" si="6"/>
        <v>0</v>
      </c>
      <c r="BG95" s="8" t="s">
        <v>477</v>
      </c>
    </row>
    <row r="96" spans="1:59" x14ac:dyDescent="0.3">
      <c r="A96" t="s">
        <v>973</v>
      </c>
      <c r="B96" t="s">
        <v>974</v>
      </c>
      <c r="D96" s="1">
        <v>40498</v>
      </c>
      <c r="E96" s="1">
        <v>40499</v>
      </c>
      <c r="F96" s="1" t="str">
        <f t="shared" si="7"/>
        <v>November</v>
      </c>
      <c r="G96" s="1" t="str">
        <f t="shared" si="8"/>
        <v>2010</v>
      </c>
      <c r="H96" s="2">
        <f t="shared" si="9"/>
        <v>1</v>
      </c>
      <c r="I96" s="2" t="b">
        <f t="shared" si="10"/>
        <v>0</v>
      </c>
      <c r="J96" t="s">
        <v>34</v>
      </c>
      <c r="K96">
        <v>29</v>
      </c>
      <c r="L96">
        <v>6250.9359999999997</v>
      </c>
      <c r="M96">
        <v>0.01</v>
      </c>
      <c r="N96" t="s">
        <v>25</v>
      </c>
      <c r="O96">
        <v>31.21</v>
      </c>
      <c r="P96">
        <v>262.11</v>
      </c>
      <c r="Q96">
        <v>62.74</v>
      </c>
      <c r="R96" t="s">
        <v>87</v>
      </c>
      <c r="S96" t="s">
        <v>87</v>
      </c>
      <c r="T96" t="s">
        <v>31</v>
      </c>
      <c r="U96" t="s">
        <v>36</v>
      </c>
      <c r="V96" t="s">
        <v>55</v>
      </c>
      <c r="W96">
        <v>0.75</v>
      </c>
      <c r="BF96" s="7">
        <f t="shared" si="6"/>
        <v>0</v>
      </c>
      <c r="BG96" s="8" t="s">
        <v>469</v>
      </c>
    </row>
    <row r="97" spans="1:59" x14ac:dyDescent="0.3">
      <c r="A97" t="s">
        <v>973</v>
      </c>
      <c r="B97" t="s">
        <v>974</v>
      </c>
      <c r="D97" s="1">
        <v>40690</v>
      </c>
      <c r="E97" s="1">
        <v>40692</v>
      </c>
      <c r="F97" s="1" t="str">
        <f t="shared" si="7"/>
        <v>May</v>
      </c>
      <c r="G97" s="1" t="str">
        <f t="shared" si="8"/>
        <v>2011</v>
      </c>
      <c r="H97" s="2">
        <f t="shared" si="9"/>
        <v>2</v>
      </c>
      <c r="I97" s="2" t="b">
        <f t="shared" si="10"/>
        <v>0</v>
      </c>
      <c r="J97" t="s">
        <v>17</v>
      </c>
      <c r="K97">
        <v>25</v>
      </c>
      <c r="L97">
        <v>854.88</v>
      </c>
      <c r="M97">
        <v>0.09</v>
      </c>
      <c r="N97" t="s">
        <v>18</v>
      </c>
      <c r="O97">
        <v>-44.14</v>
      </c>
      <c r="P97">
        <v>33.979999999999997</v>
      </c>
      <c r="Q97">
        <v>19.989999999999998</v>
      </c>
      <c r="R97" t="s">
        <v>87</v>
      </c>
      <c r="S97" t="s">
        <v>87</v>
      </c>
      <c r="T97" t="s">
        <v>31</v>
      </c>
      <c r="U97" t="s">
        <v>36</v>
      </c>
      <c r="V97" t="s">
        <v>37</v>
      </c>
      <c r="W97">
        <v>0.55000000000000004</v>
      </c>
      <c r="BF97" s="7">
        <f t="shared" si="6"/>
        <v>0</v>
      </c>
      <c r="BG97" s="8" t="s">
        <v>272</v>
      </c>
    </row>
    <row r="98" spans="1:59" x14ac:dyDescent="0.3">
      <c r="A98" t="s">
        <v>973</v>
      </c>
      <c r="B98" t="s">
        <v>974</v>
      </c>
      <c r="D98" s="1">
        <v>40690</v>
      </c>
      <c r="E98" s="1">
        <v>40697</v>
      </c>
      <c r="F98" s="1" t="str">
        <f t="shared" si="7"/>
        <v>June</v>
      </c>
      <c r="G98" s="1" t="str">
        <f t="shared" si="8"/>
        <v>2011</v>
      </c>
      <c r="H98" s="2">
        <f t="shared" si="9"/>
        <v>7</v>
      </c>
      <c r="I98" s="2" t="b">
        <f t="shared" si="10"/>
        <v>0</v>
      </c>
      <c r="J98" t="s">
        <v>17</v>
      </c>
      <c r="K98">
        <v>46</v>
      </c>
      <c r="L98">
        <v>80.27</v>
      </c>
      <c r="M98">
        <v>0.09</v>
      </c>
      <c r="N98" t="s">
        <v>18</v>
      </c>
      <c r="O98">
        <v>-0.79</v>
      </c>
      <c r="P98">
        <v>1.76</v>
      </c>
      <c r="Q98">
        <v>0.7</v>
      </c>
      <c r="R98" t="s">
        <v>87</v>
      </c>
      <c r="S98" t="s">
        <v>87</v>
      </c>
      <c r="T98" t="s">
        <v>31</v>
      </c>
      <c r="U98" t="s">
        <v>22</v>
      </c>
      <c r="V98" t="s">
        <v>60</v>
      </c>
      <c r="W98">
        <v>0.56000000000000005</v>
      </c>
      <c r="BF98" s="7">
        <f t="shared" si="6"/>
        <v>0</v>
      </c>
      <c r="BG98" s="8" t="s">
        <v>403</v>
      </c>
    </row>
    <row r="99" spans="1:59" x14ac:dyDescent="0.3">
      <c r="A99" t="s">
        <v>975</v>
      </c>
      <c r="B99" t="s">
        <v>976</v>
      </c>
      <c r="D99" s="1">
        <v>40413</v>
      </c>
      <c r="E99" s="1">
        <v>40414</v>
      </c>
      <c r="F99" s="1" t="str">
        <f t="shared" si="7"/>
        <v>August</v>
      </c>
      <c r="G99" s="1" t="str">
        <f t="shared" si="8"/>
        <v>2010</v>
      </c>
      <c r="H99" s="2">
        <f t="shared" si="9"/>
        <v>1</v>
      </c>
      <c r="I99" s="2" t="b">
        <f t="shared" si="10"/>
        <v>0</v>
      </c>
      <c r="J99" t="s">
        <v>34</v>
      </c>
      <c r="K99">
        <v>15</v>
      </c>
      <c r="L99">
        <v>308.54000000000002</v>
      </c>
      <c r="M99">
        <v>0</v>
      </c>
      <c r="N99" t="s">
        <v>39</v>
      </c>
      <c r="O99">
        <v>76.42</v>
      </c>
      <c r="P99">
        <v>19.84</v>
      </c>
      <c r="Q99">
        <v>4.0999999999999996</v>
      </c>
      <c r="R99" t="s">
        <v>87</v>
      </c>
      <c r="S99" t="s">
        <v>87</v>
      </c>
      <c r="T99" t="s">
        <v>31</v>
      </c>
      <c r="U99" t="s">
        <v>22</v>
      </c>
      <c r="V99" t="s">
        <v>60</v>
      </c>
      <c r="W99">
        <v>0.44</v>
      </c>
      <c r="BF99" s="7">
        <f t="shared" si="6"/>
        <v>0</v>
      </c>
      <c r="BG99" s="8" t="s">
        <v>70</v>
      </c>
    </row>
    <row r="100" spans="1:59" x14ac:dyDescent="0.3">
      <c r="A100" t="s">
        <v>977</v>
      </c>
      <c r="B100" t="s">
        <v>978</v>
      </c>
      <c r="D100" s="1">
        <v>40774</v>
      </c>
      <c r="E100" s="1">
        <v>40776</v>
      </c>
      <c r="F100" s="1" t="str">
        <f t="shared" si="7"/>
        <v>August</v>
      </c>
      <c r="G100" s="1" t="str">
        <f t="shared" si="8"/>
        <v>2011</v>
      </c>
      <c r="H100" s="2">
        <f t="shared" si="9"/>
        <v>2</v>
      </c>
      <c r="I100" s="2" t="b">
        <f t="shared" si="10"/>
        <v>0</v>
      </c>
      <c r="J100" t="s">
        <v>34</v>
      </c>
      <c r="K100">
        <v>20</v>
      </c>
      <c r="L100">
        <v>400.57</v>
      </c>
      <c r="M100">
        <v>0.05</v>
      </c>
      <c r="N100" t="s">
        <v>18</v>
      </c>
      <c r="O100">
        <v>93.36</v>
      </c>
      <c r="P100">
        <v>19.98</v>
      </c>
      <c r="Q100">
        <v>5.77</v>
      </c>
      <c r="R100" t="s">
        <v>87</v>
      </c>
      <c r="S100" t="s">
        <v>87</v>
      </c>
      <c r="T100" t="s">
        <v>21</v>
      </c>
      <c r="U100" t="s">
        <v>22</v>
      </c>
      <c r="V100" t="s">
        <v>43</v>
      </c>
      <c r="W100">
        <v>0.38</v>
      </c>
      <c r="BF100" s="7">
        <f t="shared" si="6"/>
        <v>0</v>
      </c>
      <c r="BG100" s="8" t="s">
        <v>228</v>
      </c>
    </row>
    <row r="101" spans="1:59" x14ac:dyDescent="0.3">
      <c r="A101" t="s">
        <v>966</v>
      </c>
      <c r="B101" t="s">
        <v>967</v>
      </c>
      <c r="D101" s="1">
        <v>40911</v>
      </c>
      <c r="E101" s="1">
        <v>40913</v>
      </c>
      <c r="F101" s="1" t="str">
        <f t="shared" si="7"/>
        <v>January</v>
      </c>
      <c r="G101" s="1" t="str">
        <f t="shared" si="8"/>
        <v>2012</v>
      </c>
      <c r="H101" s="2">
        <f t="shared" si="9"/>
        <v>2</v>
      </c>
      <c r="I101" s="2" t="b">
        <f t="shared" si="10"/>
        <v>0</v>
      </c>
      <c r="J101" t="s">
        <v>44</v>
      </c>
      <c r="K101">
        <v>14</v>
      </c>
      <c r="L101">
        <v>1170.0250000000001</v>
      </c>
      <c r="M101">
        <v>0.04</v>
      </c>
      <c r="N101" t="s">
        <v>18</v>
      </c>
      <c r="O101">
        <v>4.22</v>
      </c>
      <c r="P101">
        <v>95.99</v>
      </c>
      <c r="Q101">
        <v>8.99</v>
      </c>
      <c r="R101" t="s">
        <v>87</v>
      </c>
      <c r="S101" t="s">
        <v>87</v>
      </c>
      <c r="T101" t="s">
        <v>27</v>
      </c>
      <c r="U101" t="s">
        <v>32</v>
      </c>
      <c r="V101" t="s">
        <v>33</v>
      </c>
      <c r="W101">
        <v>0.56999999999999995</v>
      </c>
      <c r="BF101" s="7">
        <f t="shared" si="6"/>
        <v>0</v>
      </c>
      <c r="BG101" s="8" t="s">
        <v>421</v>
      </c>
    </row>
    <row r="102" spans="1:59" x14ac:dyDescent="0.3">
      <c r="A102" t="s">
        <v>919</v>
      </c>
      <c r="B102" t="s">
        <v>920</v>
      </c>
      <c r="D102" s="1">
        <v>41242</v>
      </c>
      <c r="E102" s="1">
        <v>41243</v>
      </c>
      <c r="F102" s="1" t="str">
        <f t="shared" si="7"/>
        <v>November</v>
      </c>
      <c r="G102" s="1" t="str">
        <f t="shared" si="8"/>
        <v>2012</v>
      </c>
      <c r="H102" s="2">
        <f t="shared" si="9"/>
        <v>1</v>
      </c>
      <c r="I102" s="2" t="b">
        <f t="shared" si="10"/>
        <v>0</v>
      </c>
      <c r="J102" t="s">
        <v>24</v>
      </c>
      <c r="K102">
        <v>48</v>
      </c>
      <c r="L102">
        <v>5188.8599999999997</v>
      </c>
      <c r="M102">
        <v>0.1</v>
      </c>
      <c r="N102" t="s">
        <v>18</v>
      </c>
      <c r="O102">
        <v>395.12</v>
      </c>
      <c r="P102">
        <v>111.03</v>
      </c>
      <c r="Q102">
        <v>8.64</v>
      </c>
      <c r="R102" t="s">
        <v>87</v>
      </c>
      <c r="S102" t="s">
        <v>87</v>
      </c>
      <c r="T102" t="s">
        <v>21</v>
      </c>
      <c r="U102" t="s">
        <v>22</v>
      </c>
      <c r="V102" t="s">
        <v>23</v>
      </c>
      <c r="W102">
        <v>0.78</v>
      </c>
      <c r="BF102" s="7">
        <f t="shared" si="6"/>
        <v>0</v>
      </c>
      <c r="BG102" s="8" t="s">
        <v>459</v>
      </c>
    </row>
    <row r="103" spans="1:59" x14ac:dyDescent="0.3">
      <c r="A103" t="s">
        <v>902</v>
      </c>
      <c r="B103" t="s">
        <v>961</v>
      </c>
      <c r="D103" s="1">
        <v>40985</v>
      </c>
      <c r="E103" s="1">
        <v>40986</v>
      </c>
      <c r="F103" s="1" t="str">
        <f t="shared" si="7"/>
        <v>March</v>
      </c>
      <c r="G103" s="1" t="str">
        <f t="shared" si="8"/>
        <v>2012</v>
      </c>
      <c r="H103" s="2">
        <f t="shared" si="9"/>
        <v>1</v>
      </c>
      <c r="I103" s="2" t="b">
        <f t="shared" si="10"/>
        <v>0</v>
      </c>
      <c r="J103" t="s">
        <v>44</v>
      </c>
      <c r="K103">
        <v>8</v>
      </c>
      <c r="L103">
        <v>339.81</v>
      </c>
      <c r="M103">
        <v>0.05</v>
      </c>
      <c r="N103" t="s">
        <v>18</v>
      </c>
      <c r="O103">
        <v>79.59</v>
      </c>
      <c r="P103">
        <v>43.41</v>
      </c>
      <c r="Q103">
        <v>2.99</v>
      </c>
      <c r="R103" t="s">
        <v>87</v>
      </c>
      <c r="S103" t="s">
        <v>87</v>
      </c>
      <c r="T103" t="s">
        <v>31</v>
      </c>
      <c r="U103" t="s">
        <v>22</v>
      </c>
      <c r="V103" t="s">
        <v>29</v>
      </c>
      <c r="W103">
        <v>0.39</v>
      </c>
      <c r="BF103" s="7">
        <f t="shared" si="6"/>
        <v>0</v>
      </c>
      <c r="BG103" s="8" t="s">
        <v>495</v>
      </c>
    </row>
    <row r="104" spans="1:59" x14ac:dyDescent="0.3">
      <c r="A104" t="s">
        <v>973</v>
      </c>
      <c r="B104" t="s">
        <v>974</v>
      </c>
      <c r="D104" s="1">
        <v>40280</v>
      </c>
      <c r="E104" s="1">
        <v>40287</v>
      </c>
      <c r="F104" s="1" t="str">
        <f t="shared" si="7"/>
        <v>April</v>
      </c>
      <c r="G104" s="1" t="str">
        <f t="shared" si="8"/>
        <v>2010</v>
      </c>
      <c r="H104" s="2">
        <f t="shared" si="9"/>
        <v>7</v>
      </c>
      <c r="I104" s="2" t="b">
        <f t="shared" si="10"/>
        <v>0</v>
      </c>
      <c r="J104" t="s">
        <v>17</v>
      </c>
      <c r="K104">
        <v>15</v>
      </c>
      <c r="L104">
        <v>1519.9</v>
      </c>
      <c r="M104">
        <v>0.09</v>
      </c>
      <c r="N104" t="s">
        <v>18</v>
      </c>
      <c r="O104">
        <v>399.37</v>
      </c>
      <c r="P104">
        <v>105.34</v>
      </c>
      <c r="Q104">
        <v>24.49</v>
      </c>
      <c r="R104" t="s">
        <v>87</v>
      </c>
      <c r="S104" t="s">
        <v>87</v>
      </c>
      <c r="T104" t="s">
        <v>31</v>
      </c>
      <c r="U104" t="s">
        <v>36</v>
      </c>
      <c r="V104" t="s">
        <v>37</v>
      </c>
      <c r="W104">
        <v>0.61</v>
      </c>
      <c r="BF104" s="7">
        <f t="shared" si="6"/>
        <v>0</v>
      </c>
      <c r="BG104" s="8" t="s">
        <v>472</v>
      </c>
    </row>
    <row r="105" spans="1:59" x14ac:dyDescent="0.3">
      <c r="A105" t="s">
        <v>908</v>
      </c>
      <c r="B105" t="s">
        <v>909</v>
      </c>
      <c r="D105" s="1">
        <v>40414</v>
      </c>
      <c r="E105" s="1">
        <v>40416</v>
      </c>
      <c r="F105" s="1" t="str">
        <f t="shared" si="7"/>
        <v>August</v>
      </c>
      <c r="G105" s="1" t="str">
        <f t="shared" si="8"/>
        <v>2010</v>
      </c>
      <c r="H105" s="2">
        <f t="shared" si="9"/>
        <v>2</v>
      </c>
      <c r="I105" s="2" t="b">
        <f t="shared" si="10"/>
        <v>0</v>
      </c>
      <c r="J105" t="s">
        <v>24</v>
      </c>
      <c r="K105">
        <v>30</v>
      </c>
      <c r="L105">
        <v>102.24</v>
      </c>
      <c r="M105">
        <v>0.09</v>
      </c>
      <c r="N105" t="s">
        <v>18</v>
      </c>
      <c r="O105">
        <v>37.79</v>
      </c>
      <c r="P105">
        <v>3.69</v>
      </c>
      <c r="Q105">
        <v>0.5</v>
      </c>
      <c r="R105" t="s">
        <v>87</v>
      </c>
      <c r="S105" t="s">
        <v>87</v>
      </c>
      <c r="T105" t="s">
        <v>42</v>
      </c>
      <c r="U105" t="s">
        <v>22</v>
      </c>
      <c r="V105" t="s">
        <v>57</v>
      </c>
      <c r="W105">
        <v>0.38</v>
      </c>
      <c r="BF105" s="7">
        <f t="shared" si="6"/>
        <v>0</v>
      </c>
      <c r="BG105" s="8" t="s">
        <v>533</v>
      </c>
    </row>
    <row r="106" spans="1:59" x14ac:dyDescent="0.3">
      <c r="A106" t="s">
        <v>979</v>
      </c>
      <c r="B106" t="s">
        <v>980</v>
      </c>
      <c r="D106" s="1">
        <v>40728</v>
      </c>
      <c r="E106" s="1">
        <v>40729</v>
      </c>
      <c r="F106" s="1" t="str">
        <f t="shared" si="7"/>
        <v>July</v>
      </c>
      <c r="G106" s="1" t="str">
        <f t="shared" si="8"/>
        <v>2011</v>
      </c>
      <c r="H106" s="2">
        <f t="shared" si="9"/>
        <v>1</v>
      </c>
      <c r="I106" s="2" t="b">
        <f t="shared" si="10"/>
        <v>0</v>
      </c>
      <c r="J106" t="s">
        <v>24</v>
      </c>
      <c r="K106">
        <v>6</v>
      </c>
      <c r="L106">
        <v>965.69</v>
      </c>
      <c r="M106">
        <v>0</v>
      </c>
      <c r="N106" t="s">
        <v>25</v>
      </c>
      <c r="O106">
        <v>-144.19999999999999</v>
      </c>
      <c r="P106">
        <v>146.34</v>
      </c>
      <c r="Q106">
        <v>43.75</v>
      </c>
      <c r="R106" t="s">
        <v>87</v>
      </c>
      <c r="S106" t="s">
        <v>87</v>
      </c>
      <c r="T106" t="s">
        <v>31</v>
      </c>
      <c r="U106" t="s">
        <v>36</v>
      </c>
      <c r="V106" t="s">
        <v>55</v>
      </c>
      <c r="W106">
        <v>0.65</v>
      </c>
      <c r="BF106" s="7">
        <f t="shared" si="6"/>
        <v>0</v>
      </c>
      <c r="BG106" s="8" t="s">
        <v>93</v>
      </c>
    </row>
    <row r="107" spans="1:59" x14ac:dyDescent="0.3">
      <c r="A107" t="s">
        <v>939</v>
      </c>
      <c r="B107" t="s">
        <v>940</v>
      </c>
      <c r="D107" s="1">
        <v>40492</v>
      </c>
      <c r="E107" s="1">
        <v>40494</v>
      </c>
      <c r="F107" s="1" t="str">
        <f t="shared" si="7"/>
        <v>November</v>
      </c>
      <c r="G107" s="1" t="str">
        <f t="shared" si="8"/>
        <v>2010</v>
      </c>
      <c r="H107" s="2">
        <f t="shared" si="9"/>
        <v>2</v>
      </c>
      <c r="I107" s="2" t="b">
        <f t="shared" si="10"/>
        <v>0</v>
      </c>
      <c r="J107" t="s">
        <v>52</v>
      </c>
      <c r="K107">
        <v>25</v>
      </c>
      <c r="L107">
        <v>397.84</v>
      </c>
      <c r="M107">
        <v>0</v>
      </c>
      <c r="N107" t="s">
        <v>18</v>
      </c>
      <c r="O107">
        <v>-14.75</v>
      </c>
      <c r="P107">
        <v>15.22</v>
      </c>
      <c r="Q107">
        <v>9.73</v>
      </c>
      <c r="R107" t="s">
        <v>87</v>
      </c>
      <c r="S107" t="s">
        <v>87</v>
      </c>
      <c r="T107" t="s">
        <v>27</v>
      </c>
      <c r="U107" t="s">
        <v>22</v>
      </c>
      <c r="V107" t="s">
        <v>29</v>
      </c>
      <c r="W107">
        <v>0.36</v>
      </c>
      <c r="BF107" s="7">
        <f t="shared" si="6"/>
        <v>0</v>
      </c>
      <c r="BG107" s="8" t="s">
        <v>461</v>
      </c>
    </row>
    <row r="108" spans="1:59" x14ac:dyDescent="0.3">
      <c r="A108" t="s">
        <v>975</v>
      </c>
      <c r="B108" t="s">
        <v>976</v>
      </c>
      <c r="D108" s="1">
        <v>40353</v>
      </c>
      <c r="E108" s="1">
        <v>40354</v>
      </c>
      <c r="F108" s="1" t="str">
        <f t="shared" si="7"/>
        <v>June</v>
      </c>
      <c r="G108" s="1" t="str">
        <f t="shared" si="8"/>
        <v>2010</v>
      </c>
      <c r="H108" s="2">
        <f t="shared" si="9"/>
        <v>1</v>
      </c>
      <c r="I108" s="2" t="b">
        <f t="shared" si="10"/>
        <v>0</v>
      </c>
      <c r="J108" t="s">
        <v>52</v>
      </c>
      <c r="K108">
        <v>4</v>
      </c>
      <c r="L108">
        <v>73.069999999999993</v>
      </c>
      <c r="M108">
        <v>0.08</v>
      </c>
      <c r="N108" t="s">
        <v>18</v>
      </c>
      <c r="O108">
        <v>-41.01</v>
      </c>
      <c r="P108">
        <v>15.7</v>
      </c>
      <c r="Q108">
        <v>11.25</v>
      </c>
      <c r="R108" t="s">
        <v>87</v>
      </c>
      <c r="S108" t="s">
        <v>87</v>
      </c>
      <c r="T108" t="s">
        <v>31</v>
      </c>
      <c r="U108" t="s">
        <v>22</v>
      </c>
      <c r="V108" t="s">
        <v>23</v>
      </c>
      <c r="W108">
        <v>0.6</v>
      </c>
      <c r="BF108" s="7">
        <f t="shared" si="6"/>
        <v>0</v>
      </c>
      <c r="BG108" s="8" t="s">
        <v>759</v>
      </c>
    </row>
    <row r="109" spans="1:59" x14ac:dyDescent="0.3">
      <c r="A109" t="s">
        <v>975</v>
      </c>
      <c r="B109" t="s">
        <v>976</v>
      </c>
      <c r="D109" s="1">
        <v>40353</v>
      </c>
      <c r="E109" s="1">
        <v>40354</v>
      </c>
      <c r="F109" s="1" t="str">
        <f t="shared" si="7"/>
        <v>June</v>
      </c>
      <c r="G109" s="1" t="str">
        <f t="shared" si="8"/>
        <v>2010</v>
      </c>
      <c r="H109" s="2">
        <f t="shared" si="9"/>
        <v>1</v>
      </c>
      <c r="I109" s="2" t="b">
        <f t="shared" si="10"/>
        <v>0</v>
      </c>
      <c r="J109" t="s">
        <v>52</v>
      </c>
      <c r="K109">
        <v>26</v>
      </c>
      <c r="L109">
        <v>4679.1000000000004</v>
      </c>
      <c r="M109">
        <v>0.05</v>
      </c>
      <c r="N109" t="s">
        <v>25</v>
      </c>
      <c r="O109">
        <v>111.52</v>
      </c>
      <c r="P109">
        <v>179.29</v>
      </c>
      <c r="Q109">
        <v>29.21</v>
      </c>
      <c r="R109" t="s">
        <v>87</v>
      </c>
      <c r="S109" t="s">
        <v>87</v>
      </c>
      <c r="T109" t="s">
        <v>31</v>
      </c>
      <c r="U109" t="s">
        <v>36</v>
      </c>
      <c r="V109" t="s">
        <v>55</v>
      </c>
      <c r="W109">
        <v>0.74</v>
      </c>
      <c r="BF109" s="7">
        <f t="shared" si="6"/>
        <v>0</v>
      </c>
      <c r="BG109" s="8" t="s">
        <v>747</v>
      </c>
    </row>
    <row r="110" spans="1:59" x14ac:dyDescent="0.3">
      <c r="A110" t="s">
        <v>953</v>
      </c>
      <c r="B110" t="s">
        <v>954</v>
      </c>
      <c r="D110" s="1">
        <v>41171</v>
      </c>
      <c r="E110" s="1">
        <v>41171</v>
      </c>
      <c r="F110" s="1" t="str">
        <f t="shared" si="7"/>
        <v>September</v>
      </c>
      <c r="G110" s="1" t="str">
        <f t="shared" si="8"/>
        <v>2012</v>
      </c>
      <c r="H110" s="2">
        <f t="shared" si="9"/>
        <v>0</v>
      </c>
      <c r="I110" s="2" t="str">
        <f t="shared" si="10"/>
        <v>FREE DELIVERY</v>
      </c>
      <c r="J110" t="s">
        <v>44</v>
      </c>
      <c r="K110">
        <v>46</v>
      </c>
      <c r="L110">
        <v>8009.5924999999997</v>
      </c>
      <c r="M110">
        <v>0.02</v>
      </c>
      <c r="N110" t="s">
        <v>18</v>
      </c>
      <c r="O110">
        <v>2332.4</v>
      </c>
      <c r="P110">
        <v>200.99</v>
      </c>
      <c r="Q110">
        <v>8.08</v>
      </c>
      <c r="R110" t="s">
        <v>87</v>
      </c>
      <c r="S110" t="s">
        <v>87</v>
      </c>
      <c r="T110" t="s">
        <v>42</v>
      </c>
      <c r="U110" t="s">
        <v>32</v>
      </c>
      <c r="V110" t="s">
        <v>33</v>
      </c>
      <c r="W110">
        <v>0.59</v>
      </c>
      <c r="BF110" s="7">
        <f t="shared" si="6"/>
        <v>0</v>
      </c>
      <c r="BG110" s="8" t="s">
        <v>842</v>
      </c>
    </row>
    <row r="111" spans="1:59" x14ac:dyDescent="0.3">
      <c r="A111" t="s">
        <v>953</v>
      </c>
      <c r="B111" t="s">
        <v>954</v>
      </c>
      <c r="D111" s="1">
        <v>41171</v>
      </c>
      <c r="E111" s="1">
        <v>41173</v>
      </c>
      <c r="F111" s="1" t="str">
        <f t="shared" si="7"/>
        <v>September</v>
      </c>
      <c r="G111" s="1" t="str">
        <f t="shared" si="8"/>
        <v>2012</v>
      </c>
      <c r="H111" s="2">
        <f t="shared" si="9"/>
        <v>2</v>
      </c>
      <c r="I111" s="2" t="b">
        <f t="shared" si="10"/>
        <v>0</v>
      </c>
      <c r="J111" t="s">
        <v>44</v>
      </c>
      <c r="K111">
        <v>23</v>
      </c>
      <c r="L111">
        <v>4689.66</v>
      </c>
      <c r="M111">
        <v>0.01</v>
      </c>
      <c r="N111" t="s">
        <v>18</v>
      </c>
      <c r="O111">
        <v>2176.19</v>
      </c>
      <c r="P111">
        <v>194.3</v>
      </c>
      <c r="Q111">
        <v>11.54</v>
      </c>
      <c r="R111" t="s">
        <v>87</v>
      </c>
      <c r="S111" t="s">
        <v>87</v>
      </c>
      <c r="T111" t="s">
        <v>42</v>
      </c>
      <c r="U111" t="s">
        <v>36</v>
      </c>
      <c r="V111" t="s">
        <v>37</v>
      </c>
      <c r="W111">
        <v>0.59</v>
      </c>
      <c r="BF111" s="7">
        <f t="shared" si="6"/>
        <v>0</v>
      </c>
      <c r="BG111" s="8" t="s">
        <v>232</v>
      </c>
    </row>
    <row r="112" spans="1:59" x14ac:dyDescent="0.3">
      <c r="A112" t="s">
        <v>979</v>
      </c>
      <c r="B112" t="s">
        <v>980</v>
      </c>
      <c r="D112" s="1">
        <v>40901</v>
      </c>
      <c r="E112" s="1">
        <v>40905</v>
      </c>
      <c r="F112" s="1" t="str">
        <f t="shared" si="7"/>
        <v>December</v>
      </c>
      <c r="G112" s="1" t="str">
        <f t="shared" si="8"/>
        <v>2011</v>
      </c>
      <c r="H112" s="2">
        <f t="shared" si="9"/>
        <v>4</v>
      </c>
      <c r="I112" s="2" t="b">
        <f t="shared" si="10"/>
        <v>0</v>
      </c>
      <c r="J112" t="s">
        <v>17</v>
      </c>
      <c r="K112">
        <v>25</v>
      </c>
      <c r="L112">
        <v>3019.41</v>
      </c>
      <c r="M112">
        <v>0.04</v>
      </c>
      <c r="N112" t="s">
        <v>18</v>
      </c>
      <c r="O112">
        <v>1269.05</v>
      </c>
      <c r="P112">
        <v>120.97</v>
      </c>
      <c r="Q112">
        <v>7.11</v>
      </c>
      <c r="R112" t="s">
        <v>87</v>
      </c>
      <c r="S112" t="s">
        <v>87</v>
      </c>
      <c r="T112" t="s">
        <v>31</v>
      </c>
      <c r="U112" t="s">
        <v>32</v>
      </c>
      <c r="V112" t="s">
        <v>94</v>
      </c>
      <c r="W112">
        <v>0.36</v>
      </c>
      <c r="BF112" s="7">
        <f t="shared" si="6"/>
        <v>0</v>
      </c>
      <c r="BG112" s="8" t="s">
        <v>141</v>
      </c>
    </row>
    <row r="113" spans="1:59" x14ac:dyDescent="0.3">
      <c r="A113" t="s">
        <v>981</v>
      </c>
      <c r="B113" t="s">
        <v>982</v>
      </c>
      <c r="D113" s="1">
        <v>40991</v>
      </c>
      <c r="E113" s="1">
        <v>40992</v>
      </c>
      <c r="F113" s="1" t="str">
        <f t="shared" si="7"/>
        <v>March</v>
      </c>
      <c r="G113" s="1" t="str">
        <f t="shared" si="8"/>
        <v>2012</v>
      </c>
      <c r="H113" s="2">
        <f t="shared" si="9"/>
        <v>1</v>
      </c>
      <c r="I113" s="2" t="b">
        <f t="shared" si="10"/>
        <v>0</v>
      </c>
      <c r="J113" t="s">
        <v>44</v>
      </c>
      <c r="K113">
        <v>5</v>
      </c>
      <c r="L113">
        <v>36.86</v>
      </c>
      <c r="M113">
        <v>7.0000000000000007E-2</v>
      </c>
      <c r="N113" t="s">
        <v>18</v>
      </c>
      <c r="O113">
        <v>-32.82</v>
      </c>
      <c r="P113">
        <v>5.81</v>
      </c>
      <c r="Q113">
        <v>8.49</v>
      </c>
      <c r="R113" t="s">
        <v>87</v>
      </c>
      <c r="S113" t="s">
        <v>87</v>
      </c>
      <c r="T113" t="s">
        <v>31</v>
      </c>
      <c r="U113" t="s">
        <v>22</v>
      </c>
      <c r="V113" t="s">
        <v>29</v>
      </c>
      <c r="W113">
        <v>0.39</v>
      </c>
      <c r="BF113" s="7">
        <f t="shared" si="6"/>
        <v>0</v>
      </c>
      <c r="BG113" s="8" t="s">
        <v>352</v>
      </c>
    </row>
    <row r="114" spans="1:59" x14ac:dyDescent="0.3">
      <c r="A114" t="s">
        <v>921</v>
      </c>
      <c r="B114" t="s">
        <v>922</v>
      </c>
      <c r="D114" s="1">
        <v>40831</v>
      </c>
      <c r="E114" s="1">
        <v>40833</v>
      </c>
      <c r="F114" s="1" t="str">
        <f t="shared" si="7"/>
        <v>October</v>
      </c>
      <c r="G114" s="1" t="str">
        <f t="shared" si="8"/>
        <v>2011</v>
      </c>
      <c r="H114" s="2">
        <f t="shared" si="9"/>
        <v>2</v>
      </c>
      <c r="I114" s="2" t="b">
        <f t="shared" si="10"/>
        <v>0</v>
      </c>
      <c r="J114" t="s">
        <v>52</v>
      </c>
      <c r="K114">
        <v>12</v>
      </c>
      <c r="L114">
        <v>22079.47</v>
      </c>
      <c r="M114">
        <v>0.06</v>
      </c>
      <c r="N114" t="s">
        <v>18</v>
      </c>
      <c r="O114">
        <v>5322.14</v>
      </c>
      <c r="P114">
        <v>1938.02</v>
      </c>
      <c r="Q114">
        <v>13.99</v>
      </c>
      <c r="R114" t="s">
        <v>87</v>
      </c>
      <c r="S114" t="s">
        <v>87</v>
      </c>
      <c r="T114" t="s">
        <v>31</v>
      </c>
      <c r="U114" t="s">
        <v>32</v>
      </c>
      <c r="V114" t="s">
        <v>94</v>
      </c>
      <c r="W114">
        <v>0.38</v>
      </c>
      <c r="BF114" s="7">
        <f t="shared" si="6"/>
        <v>0</v>
      </c>
      <c r="BG114" s="8" t="s">
        <v>256</v>
      </c>
    </row>
    <row r="115" spans="1:59" x14ac:dyDescent="0.3">
      <c r="A115" t="s">
        <v>937</v>
      </c>
      <c r="B115" t="s">
        <v>938</v>
      </c>
      <c r="D115" s="1">
        <v>40397</v>
      </c>
      <c r="E115" s="1">
        <v>40398</v>
      </c>
      <c r="F115" s="1" t="str">
        <f t="shared" si="7"/>
        <v>August</v>
      </c>
      <c r="G115" s="1" t="str">
        <f t="shared" si="8"/>
        <v>2010</v>
      </c>
      <c r="H115" s="2">
        <f t="shared" si="9"/>
        <v>1</v>
      </c>
      <c r="I115" s="2" t="b">
        <f t="shared" si="10"/>
        <v>0</v>
      </c>
      <c r="J115" t="s">
        <v>52</v>
      </c>
      <c r="K115">
        <v>24</v>
      </c>
      <c r="L115">
        <v>5407.31</v>
      </c>
      <c r="M115">
        <v>0.04</v>
      </c>
      <c r="N115" t="s">
        <v>25</v>
      </c>
      <c r="O115">
        <v>1068.48</v>
      </c>
      <c r="P115">
        <v>226.67</v>
      </c>
      <c r="Q115">
        <v>28.16</v>
      </c>
      <c r="R115" t="s">
        <v>87</v>
      </c>
      <c r="S115" t="s">
        <v>87</v>
      </c>
      <c r="T115" t="s">
        <v>42</v>
      </c>
      <c r="U115" t="s">
        <v>36</v>
      </c>
      <c r="V115" t="s">
        <v>67</v>
      </c>
      <c r="W115">
        <v>0.59</v>
      </c>
      <c r="BF115" s="7">
        <f t="shared" si="6"/>
        <v>0</v>
      </c>
      <c r="BG115" s="8" t="s">
        <v>828</v>
      </c>
    </row>
    <row r="116" spans="1:59" x14ac:dyDescent="0.3">
      <c r="A116" t="s">
        <v>923</v>
      </c>
      <c r="B116" t="s">
        <v>924</v>
      </c>
      <c r="D116" s="1">
        <v>39875</v>
      </c>
      <c r="E116" s="1">
        <v>39882</v>
      </c>
      <c r="F116" s="1" t="str">
        <f t="shared" si="7"/>
        <v>March</v>
      </c>
      <c r="G116" s="1" t="str">
        <f t="shared" si="8"/>
        <v>2009</v>
      </c>
      <c r="H116" s="2">
        <f t="shared" si="9"/>
        <v>7</v>
      </c>
      <c r="I116" s="2" t="b">
        <f t="shared" si="10"/>
        <v>0</v>
      </c>
      <c r="J116" t="s">
        <v>17</v>
      </c>
      <c r="K116">
        <v>34</v>
      </c>
      <c r="L116">
        <v>74.3</v>
      </c>
      <c r="M116">
        <v>0.08</v>
      </c>
      <c r="N116" t="s">
        <v>18</v>
      </c>
      <c r="O116">
        <v>-129.01</v>
      </c>
      <c r="P116">
        <v>2.08</v>
      </c>
      <c r="Q116">
        <v>5.33</v>
      </c>
      <c r="R116" t="s">
        <v>87</v>
      </c>
      <c r="S116" t="s">
        <v>87</v>
      </c>
      <c r="T116" t="s">
        <v>31</v>
      </c>
      <c r="U116" t="s">
        <v>36</v>
      </c>
      <c r="V116" t="s">
        <v>37</v>
      </c>
      <c r="W116">
        <v>0.43</v>
      </c>
      <c r="BF116" s="7">
        <f t="shared" si="6"/>
        <v>0</v>
      </c>
      <c r="BG116" s="8" t="s">
        <v>749</v>
      </c>
    </row>
    <row r="117" spans="1:59" x14ac:dyDescent="0.3">
      <c r="A117" t="s">
        <v>906</v>
      </c>
      <c r="B117" t="s">
        <v>907</v>
      </c>
      <c r="D117" s="1">
        <v>40218</v>
      </c>
      <c r="E117" s="1">
        <v>40218</v>
      </c>
      <c r="F117" s="1" t="str">
        <f t="shared" si="7"/>
        <v>February</v>
      </c>
      <c r="G117" s="1" t="str">
        <f t="shared" si="8"/>
        <v>2010</v>
      </c>
      <c r="H117" s="2">
        <f t="shared" si="9"/>
        <v>0</v>
      </c>
      <c r="I117" s="2" t="str">
        <f t="shared" si="10"/>
        <v>FREE DELIVERY</v>
      </c>
      <c r="J117" t="s">
        <v>17</v>
      </c>
      <c r="K117">
        <v>44</v>
      </c>
      <c r="L117">
        <v>21506.77</v>
      </c>
      <c r="M117">
        <v>0.06</v>
      </c>
      <c r="N117" t="s">
        <v>18</v>
      </c>
      <c r="O117">
        <v>1260.51</v>
      </c>
      <c r="P117">
        <v>499.99</v>
      </c>
      <c r="Q117">
        <v>24.49</v>
      </c>
      <c r="R117" t="s">
        <v>87</v>
      </c>
      <c r="S117" t="s">
        <v>87</v>
      </c>
      <c r="T117" t="s">
        <v>21</v>
      </c>
      <c r="U117" t="s">
        <v>32</v>
      </c>
      <c r="V117" t="s">
        <v>62</v>
      </c>
      <c r="W117">
        <v>0.36</v>
      </c>
      <c r="BF117" s="7">
        <f t="shared" si="6"/>
        <v>0</v>
      </c>
      <c r="BG117" s="8" t="s">
        <v>596</v>
      </c>
    </row>
    <row r="118" spans="1:59" x14ac:dyDescent="0.3">
      <c r="A118" t="s">
        <v>906</v>
      </c>
      <c r="B118" t="s">
        <v>907</v>
      </c>
      <c r="D118" s="1">
        <v>40218</v>
      </c>
      <c r="E118" s="1">
        <v>40220</v>
      </c>
      <c r="F118" s="1" t="str">
        <f t="shared" si="7"/>
        <v>February</v>
      </c>
      <c r="G118" s="1" t="str">
        <f t="shared" si="8"/>
        <v>2010</v>
      </c>
      <c r="H118" s="2">
        <f t="shared" si="9"/>
        <v>2</v>
      </c>
      <c r="I118" s="2" t="b">
        <f t="shared" si="10"/>
        <v>0</v>
      </c>
      <c r="J118" t="s">
        <v>17</v>
      </c>
      <c r="K118">
        <v>28</v>
      </c>
      <c r="L118">
        <v>669.02</v>
      </c>
      <c r="M118">
        <v>0.02</v>
      </c>
      <c r="N118" t="s">
        <v>25</v>
      </c>
      <c r="O118">
        <v>-1274.02</v>
      </c>
      <c r="P118">
        <v>20.98</v>
      </c>
      <c r="Q118">
        <v>53.03</v>
      </c>
      <c r="R118" t="s">
        <v>87</v>
      </c>
      <c r="S118" t="s">
        <v>87</v>
      </c>
      <c r="T118" t="s">
        <v>21</v>
      </c>
      <c r="U118" t="s">
        <v>22</v>
      </c>
      <c r="V118" t="s">
        <v>23</v>
      </c>
      <c r="W118">
        <v>0.78</v>
      </c>
      <c r="BF118" s="7">
        <f t="shared" si="6"/>
        <v>0</v>
      </c>
      <c r="BG118" s="8" t="s">
        <v>840</v>
      </c>
    </row>
    <row r="119" spans="1:59" x14ac:dyDescent="0.3">
      <c r="A119" t="s">
        <v>906</v>
      </c>
      <c r="B119" t="s">
        <v>907</v>
      </c>
      <c r="D119" s="1">
        <v>39830</v>
      </c>
      <c r="E119" s="1">
        <v>39830</v>
      </c>
      <c r="F119" s="1" t="str">
        <f t="shared" si="7"/>
        <v>January</v>
      </c>
      <c r="G119" s="1" t="str">
        <f t="shared" si="8"/>
        <v>2009</v>
      </c>
      <c r="H119" s="2">
        <f t="shared" si="9"/>
        <v>0</v>
      </c>
      <c r="I119" s="2" t="str">
        <f t="shared" si="10"/>
        <v>FREE DELIVERY</v>
      </c>
      <c r="J119" t="s">
        <v>52</v>
      </c>
      <c r="K119">
        <v>40</v>
      </c>
      <c r="L119">
        <v>1143.49</v>
      </c>
      <c r="M119">
        <v>0.08</v>
      </c>
      <c r="N119" t="s">
        <v>18</v>
      </c>
      <c r="O119">
        <v>-193.44</v>
      </c>
      <c r="P119">
        <v>30.53</v>
      </c>
      <c r="Q119">
        <v>19.989999999999998</v>
      </c>
      <c r="R119" t="s">
        <v>87</v>
      </c>
      <c r="S119" t="s">
        <v>87</v>
      </c>
      <c r="T119" t="s">
        <v>21</v>
      </c>
      <c r="U119" t="s">
        <v>22</v>
      </c>
      <c r="V119" t="s">
        <v>57</v>
      </c>
      <c r="W119">
        <v>0.39</v>
      </c>
      <c r="BF119" s="7">
        <f t="shared" si="6"/>
        <v>0</v>
      </c>
      <c r="BG119" s="8" t="s">
        <v>251</v>
      </c>
    </row>
    <row r="120" spans="1:59" x14ac:dyDescent="0.3">
      <c r="A120" t="s">
        <v>906</v>
      </c>
      <c r="B120" t="s">
        <v>907</v>
      </c>
      <c r="D120" s="1">
        <v>39830</v>
      </c>
      <c r="E120" s="1">
        <v>39832</v>
      </c>
      <c r="F120" s="1" t="str">
        <f t="shared" si="7"/>
        <v>January</v>
      </c>
      <c r="G120" s="1" t="str">
        <f t="shared" si="8"/>
        <v>2009</v>
      </c>
      <c r="H120" s="2">
        <f t="shared" si="9"/>
        <v>2</v>
      </c>
      <c r="I120" s="2" t="b">
        <f t="shared" si="10"/>
        <v>0</v>
      </c>
      <c r="J120" t="s">
        <v>52</v>
      </c>
      <c r="K120">
        <v>46</v>
      </c>
      <c r="L120">
        <v>78.08</v>
      </c>
      <c r="M120">
        <v>0.01</v>
      </c>
      <c r="N120" t="s">
        <v>18</v>
      </c>
      <c r="O120">
        <v>-43.1</v>
      </c>
      <c r="P120">
        <v>1.68</v>
      </c>
      <c r="Q120">
        <v>1.57</v>
      </c>
      <c r="R120" t="s">
        <v>87</v>
      </c>
      <c r="S120" t="s">
        <v>87</v>
      </c>
      <c r="T120" t="s">
        <v>21</v>
      </c>
      <c r="U120" t="s">
        <v>22</v>
      </c>
      <c r="V120" t="s">
        <v>60</v>
      </c>
      <c r="W120">
        <v>0.59</v>
      </c>
      <c r="BF120" s="7">
        <f t="shared" si="6"/>
        <v>0</v>
      </c>
      <c r="BG120" s="8" t="s">
        <v>88</v>
      </c>
    </row>
    <row r="121" spans="1:59" x14ac:dyDescent="0.3">
      <c r="A121" t="s">
        <v>923</v>
      </c>
      <c r="B121" t="s">
        <v>924</v>
      </c>
      <c r="D121" s="1">
        <v>40420</v>
      </c>
      <c r="E121" s="1">
        <v>40421</v>
      </c>
      <c r="F121" s="1" t="str">
        <f t="shared" si="7"/>
        <v>August</v>
      </c>
      <c r="G121" s="1" t="str">
        <f t="shared" si="8"/>
        <v>2010</v>
      </c>
      <c r="H121" s="2">
        <f t="shared" si="9"/>
        <v>1</v>
      </c>
      <c r="I121" s="2" t="b">
        <f t="shared" si="10"/>
        <v>0</v>
      </c>
      <c r="J121" t="s">
        <v>52</v>
      </c>
      <c r="K121">
        <v>19</v>
      </c>
      <c r="L121">
        <v>5297.47</v>
      </c>
      <c r="M121">
        <v>0.02</v>
      </c>
      <c r="N121" t="s">
        <v>25</v>
      </c>
      <c r="O121">
        <v>-158.93</v>
      </c>
      <c r="P121">
        <v>270.98</v>
      </c>
      <c r="Q121">
        <v>50</v>
      </c>
      <c r="R121" t="s">
        <v>87</v>
      </c>
      <c r="S121" t="s">
        <v>87</v>
      </c>
      <c r="T121" t="s">
        <v>31</v>
      </c>
      <c r="U121" t="s">
        <v>36</v>
      </c>
      <c r="V121" t="s">
        <v>67</v>
      </c>
      <c r="W121">
        <v>0.77</v>
      </c>
      <c r="BF121" s="7">
        <f t="shared" si="6"/>
        <v>0</v>
      </c>
      <c r="BG121" s="8" t="s">
        <v>100</v>
      </c>
    </row>
    <row r="122" spans="1:59" x14ac:dyDescent="0.3">
      <c r="A122" t="s">
        <v>923</v>
      </c>
      <c r="B122" t="s">
        <v>924</v>
      </c>
      <c r="D122" s="1">
        <v>40420</v>
      </c>
      <c r="E122" s="1">
        <v>40421</v>
      </c>
      <c r="F122" s="1" t="str">
        <f t="shared" si="7"/>
        <v>August</v>
      </c>
      <c r="G122" s="1" t="str">
        <f t="shared" si="8"/>
        <v>2010</v>
      </c>
      <c r="H122" s="2">
        <f t="shared" si="9"/>
        <v>1</v>
      </c>
      <c r="I122" s="2" t="b">
        <f t="shared" si="10"/>
        <v>0</v>
      </c>
      <c r="J122" t="s">
        <v>52</v>
      </c>
      <c r="K122">
        <v>20</v>
      </c>
      <c r="L122">
        <v>95.3</v>
      </c>
      <c r="M122">
        <v>0</v>
      </c>
      <c r="N122" t="s">
        <v>18</v>
      </c>
      <c r="O122">
        <v>29.68</v>
      </c>
      <c r="P122">
        <v>4.4800000000000004</v>
      </c>
      <c r="Q122">
        <v>1.22</v>
      </c>
      <c r="R122" t="s">
        <v>87</v>
      </c>
      <c r="S122" t="s">
        <v>87</v>
      </c>
      <c r="T122" t="s">
        <v>31</v>
      </c>
      <c r="U122" t="s">
        <v>22</v>
      </c>
      <c r="V122" t="s">
        <v>43</v>
      </c>
      <c r="W122">
        <v>0.36</v>
      </c>
      <c r="BF122" s="7">
        <f t="shared" si="6"/>
        <v>0</v>
      </c>
      <c r="BG122" s="8" t="s">
        <v>775</v>
      </c>
    </row>
    <row r="123" spans="1:59" x14ac:dyDescent="0.3">
      <c r="A123" t="s">
        <v>930</v>
      </c>
      <c r="B123" t="s">
        <v>931</v>
      </c>
      <c r="D123" s="1">
        <v>40067</v>
      </c>
      <c r="E123" s="1">
        <v>40068</v>
      </c>
      <c r="F123" s="1" t="str">
        <f t="shared" si="7"/>
        <v>September</v>
      </c>
      <c r="G123" s="1" t="str">
        <f t="shared" si="8"/>
        <v>2009</v>
      </c>
      <c r="H123" s="2">
        <f t="shared" si="9"/>
        <v>1</v>
      </c>
      <c r="I123" s="2" t="b">
        <f t="shared" si="10"/>
        <v>0</v>
      </c>
      <c r="J123" t="s">
        <v>24</v>
      </c>
      <c r="K123">
        <v>40</v>
      </c>
      <c r="L123">
        <v>460.68</v>
      </c>
      <c r="M123">
        <v>0.01</v>
      </c>
      <c r="N123" t="s">
        <v>18</v>
      </c>
      <c r="O123">
        <v>-116.76</v>
      </c>
      <c r="P123">
        <v>10.9</v>
      </c>
      <c r="Q123">
        <v>7.46</v>
      </c>
      <c r="R123" t="s">
        <v>87</v>
      </c>
      <c r="S123" t="s">
        <v>87</v>
      </c>
      <c r="T123" t="s">
        <v>21</v>
      </c>
      <c r="U123" t="s">
        <v>22</v>
      </c>
      <c r="V123" t="s">
        <v>23</v>
      </c>
      <c r="W123">
        <v>0.59</v>
      </c>
      <c r="BF123" s="7">
        <f t="shared" si="6"/>
        <v>0</v>
      </c>
      <c r="BG123" s="8" t="s">
        <v>300</v>
      </c>
    </row>
    <row r="124" spans="1:59" x14ac:dyDescent="0.3">
      <c r="A124" t="s">
        <v>930</v>
      </c>
      <c r="B124" t="s">
        <v>931</v>
      </c>
      <c r="D124" s="1">
        <v>40067</v>
      </c>
      <c r="E124" s="1">
        <v>40068</v>
      </c>
      <c r="F124" s="1" t="str">
        <f t="shared" si="7"/>
        <v>September</v>
      </c>
      <c r="G124" s="1" t="str">
        <f t="shared" si="8"/>
        <v>2009</v>
      </c>
      <c r="H124" s="2">
        <f t="shared" si="9"/>
        <v>1</v>
      </c>
      <c r="I124" s="2" t="b">
        <f t="shared" si="10"/>
        <v>0</v>
      </c>
      <c r="J124" t="s">
        <v>24</v>
      </c>
      <c r="K124">
        <v>49</v>
      </c>
      <c r="L124">
        <v>318.75850000000003</v>
      </c>
      <c r="M124">
        <v>0.1</v>
      </c>
      <c r="N124" t="s">
        <v>18</v>
      </c>
      <c r="O124">
        <v>-160.94999999999999</v>
      </c>
      <c r="P124">
        <v>7.99</v>
      </c>
      <c r="Q124">
        <v>5.03</v>
      </c>
      <c r="R124" t="s">
        <v>87</v>
      </c>
      <c r="S124" t="s">
        <v>87</v>
      </c>
      <c r="T124" t="s">
        <v>21</v>
      </c>
      <c r="U124" t="s">
        <v>32</v>
      </c>
      <c r="V124" t="s">
        <v>33</v>
      </c>
      <c r="W124">
        <v>0.6</v>
      </c>
      <c r="BF124" s="7">
        <f t="shared" si="6"/>
        <v>0</v>
      </c>
      <c r="BG124" s="8" t="s">
        <v>357</v>
      </c>
    </row>
    <row r="125" spans="1:59" x14ac:dyDescent="0.3">
      <c r="A125" t="s">
        <v>959</v>
      </c>
      <c r="B125" t="s">
        <v>960</v>
      </c>
      <c r="D125" s="1">
        <v>40010</v>
      </c>
      <c r="E125" s="1">
        <v>40011</v>
      </c>
      <c r="F125" s="1" t="str">
        <f t="shared" si="7"/>
        <v>July</v>
      </c>
      <c r="G125" s="1" t="str">
        <f t="shared" si="8"/>
        <v>2009</v>
      </c>
      <c r="H125" s="2">
        <f t="shared" si="9"/>
        <v>1</v>
      </c>
      <c r="I125" s="2" t="b">
        <f t="shared" si="10"/>
        <v>0</v>
      </c>
      <c r="J125" t="s">
        <v>34</v>
      </c>
      <c r="K125">
        <v>47</v>
      </c>
      <c r="L125">
        <v>1020.61</v>
      </c>
      <c r="M125">
        <v>0.04</v>
      </c>
      <c r="N125" t="s">
        <v>18</v>
      </c>
      <c r="O125">
        <v>-209.61</v>
      </c>
      <c r="P125">
        <v>21.66</v>
      </c>
      <c r="Q125">
        <v>13.99</v>
      </c>
      <c r="R125" t="s">
        <v>87</v>
      </c>
      <c r="S125" t="s">
        <v>87</v>
      </c>
      <c r="T125" t="s">
        <v>42</v>
      </c>
      <c r="U125" t="s">
        <v>22</v>
      </c>
      <c r="V125" t="s">
        <v>28</v>
      </c>
      <c r="W125">
        <v>0.52</v>
      </c>
      <c r="BF125" s="7">
        <f t="shared" si="6"/>
        <v>0</v>
      </c>
      <c r="BG125" s="8" t="s">
        <v>278</v>
      </c>
    </row>
    <row r="126" spans="1:59" x14ac:dyDescent="0.3">
      <c r="A126" t="s">
        <v>973</v>
      </c>
      <c r="B126" t="s">
        <v>974</v>
      </c>
      <c r="D126" s="1">
        <v>41228</v>
      </c>
      <c r="E126" s="1">
        <v>41233</v>
      </c>
      <c r="F126" s="1" t="str">
        <f t="shared" si="7"/>
        <v>November</v>
      </c>
      <c r="G126" s="1" t="str">
        <f t="shared" si="8"/>
        <v>2012</v>
      </c>
      <c r="H126" s="2">
        <f t="shared" si="9"/>
        <v>5</v>
      </c>
      <c r="I126" s="2" t="b">
        <f t="shared" si="10"/>
        <v>0</v>
      </c>
      <c r="J126" t="s">
        <v>17</v>
      </c>
      <c r="K126">
        <v>44</v>
      </c>
      <c r="L126">
        <v>268.33999999999997</v>
      </c>
      <c r="M126">
        <v>0.09</v>
      </c>
      <c r="N126" t="s">
        <v>18</v>
      </c>
      <c r="O126">
        <v>-240.83</v>
      </c>
      <c r="P126">
        <v>6.48</v>
      </c>
      <c r="Q126">
        <v>8.8800000000000008</v>
      </c>
      <c r="R126" t="s">
        <v>87</v>
      </c>
      <c r="S126" t="s">
        <v>87</v>
      </c>
      <c r="T126" t="s">
        <v>31</v>
      </c>
      <c r="U126" t="s">
        <v>22</v>
      </c>
      <c r="V126" t="s">
        <v>43</v>
      </c>
      <c r="W126">
        <v>0.37</v>
      </c>
      <c r="BF126" s="7">
        <f t="shared" si="6"/>
        <v>0</v>
      </c>
      <c r="BG126" s="8" t="s">
        <v>98</v>
      </c>
    </row>
    <row r="127" spans="1:59" x14ac:dyDescent="0.3">
      <c r="A127" t="s">
        <v>930</v>
      </c>
      <c r="B127" t="s">
        <v>931</v>
      </c>
      <c r="D127" s="1">
        <v>40796</v>
      </c>
      <c r="E127" s="1">
        <v>40800</v>
      </c>
      <c r="F127" s="1" t="str">
        <f t="shared" si="7"/>
        <v>September</v>
      </c>
      <c r="G127" s="1" t="str">
        <f t="shared" si="8"/>
        <v>2011</v>
      </c>
      <c r="H127" s="2">
        <f t="shared" si="9"/>
        <v>4</v>
      </c>
      <c r="I127" s="2" t="b">
        <f t="shared" si="10"/>
        <v>0</v>
      </c>
      <c r="J127" t="s">
        <v>17</v>
      </c>
      <c r="K127">
        <v>6</v>
      </c>
      <c r="L127">
        <v>209</v>
      </c>
      <c r="M127">
        <v>0.08</v>
      </c>
      <c r="N127" t="s">
        <v>18</v>
      </c>
      <c r="O127">
        <v>12.32</v>
      </c>
      <c r="P127">
        <v>35.44</v>
      </c>
      <c r="Q127">
        <v>7.5</v>
      </c>
      <c r="R127" t="s">
        <v>87</v>
      </c>
      <c r="S127" t="s">
        <v>87</v>
      </c>
      <c r="T127" t="s">
        <v>21</v>
      </c>
      <c r="U127" t="s">
        <v>22</v>
      </c>
      <c r="V127" t="s">
        <v>43</v>
      </c>
      <c r="W127">
        <v>0.38</v>
      </c>
      <c r="BF127" s="7">
        <f t="shared" si="6"/>
        <v>0</v>
      </c>
      <c r="BG127" s="8" t="s">
        <v>38</v>
      </c>
    </row>
    <row r="128" spans="1:59" x14ac:dyDescent="0.3">
      <c r="A128" t="s">
        <v>900</v>
      </c>
      <c r="B128" t="s">
        <v>901</v>
      </c>
      <c r="D128" s="1">
        <v>40643</v>
      </c>
      <c r="E128" s="1">
        <v>40646</v>
      </c>
      <c r="F128" s="1" t="str">
        <f t="shared" si="7"/>
        <v>April</v>
      </c>
      <c r="G128" s="1" t="str">
        <f t="shared" si="8"/>
        <v>2011</v>
      </c>
      <c r="H128" s="2">
        <f t="shared" si="9"/>
        <v>3</v>
      </c>
      <c r="I128" s="2" t="b">
        <f t="shared" si="10"/>
        <v>0</v>
      </c>
      <c r="J128" t="s">
        <v>34</v>
      </c>
      <c r="K128">
        <v>30</v>
      </c>
      <c r="L128">
        <v>501.32</v>
      </c>
      <c r="M128">
        <v>0.04</v>
      </c>
      <c r="N128" t="s">
        <v>18</v>
      </c>
      <c r="O128">
        <v>-119.08</v>
      </c>
      <c r="P128">
        <v>15.99</v>
      </c>
      <c r="Q128">
        <v>13.18</v>
      </c>
      <c r="R128" t="s">
        <v>87</v>
      </c>
      <c r="S128" t="s">
        <v>87</v>
      </c>
      <c r="T128" t="s">
        <v>21</v>
      </c>
      <c r="U128" t="s">
        <v>22</v>
      </c>
      <c r="V128" t="s">
        <v>29</v>
      </c>
      <c r="W128">
        <v>0.37</v>
      </c>
      <c r="BF128" s="7">
        <f t="shared" si="6"/>
        <v>0</v>
      </c>
      <c r="BG128" s="8" t="s">
        <v>58</v>
      </c>
    </row>
    <row r="129" spans="1:59" x14ac:dyDescent="0.3">
      <c r="A129" t="s">
        <v>900</v>
      </c>
      <c r="B129" t="s">
        <v>901</v>
      </c>
      <c r="D129" s="1">
        <v>40643</v>
      </c>
      <c r="E129" s="1">
        <v>40646</v>
      </c>
      <c r="F129" s="1" t="str">
        <f t="shared" si="7"/>
        <v>April</v>
      </c>
      <c r="G129" s="1" t="str">
        <f t="shared" si="8"/>
        <v>2011</v>
      </c>
      <c r="H129" s="2">
        <f t="shared" si="9"/>
        <v>3</v>
      </c>
      <c r="I129" s="2" t="b">
        <f t="shared" si="10"/>
        <v>0</v>
      </c>
      <c r="J129" t="s">
        <v>34</v>
      </c>
      <c r="K129">
        <v>23</v>
      </c>
      <c r="L129">
        <v>275.16000000000003</v>
      </c>
      <c r="M129">
        <v>0.05</v>
      </c>
      <c r="N129" t="s">
        <v>39</v>
      </c>
      <c r="O129">
        <v>43.35</v>
      </c>
      <c r="P129">
        <v>11.34</v>
      </c>
      <c r="Q129">
        <v>5.01</v>
      </c>
      <c r="R129" t="s">
        <v>87</v>
      </c>
      <c r="S129" t="s">
        <v>87</v>
      </c>
      <c r="T129" t="s">
        <v>21</v>
      </c>
      <c r="U129" t="s">
        <v>22</v>
      </c>
      <c r="V129" t="s">
        <v>43</v>
      </c>
      <c r="W129">
        <v>0.36</v>
      </c>
      <c r="BF129" s="7">
        <f t="shared" si="6"/>
        <v>0</v>
      </c>
      <c r="BG129" s="8" t="s">
        <v>710</v>
      </c>
    </row>
    <row r="130" spans="1:59" x14ac:dyDescent="0.3">
      <c r="A130" t="s">
        <v>900</v>
      </c>
      <c r="B130" t="s">
        <v>901</v>
      </c>
      <c r="D130" s="1">
        <v>40643</v>
      </c>
      <c r="E130" s="1">
        <v>40644</v>
      </c>
      <c r="F130" s="1" t="str">
        <f t="shared" si="7"/>
        <v>April</v>
      </c>
      <c r="G130" s="1" t="str">
        <f t="shared" si="8"/>
        <v>2011</v>
      </c>
      <c r="H130" s="2">
        <f t="shared" si="9"/>
        <v>1</v>
      </c>
      <c r="I130" s="2" t="b">
        <f t="shared" si="10"/>
        <v>0</v>
      </c>
      <c r="J130" t="s">
        <v>34</v>
      </c>
      <c r="K130">
        <v>37</v>
      </c>
      <c r="L130">
        <v>1302.99</v>
      </c>
      <c r="M130">
        <v>0.02</v>
      </c>
      <c r="N130" t="s">
        <v>18</v>
      </c>
      <c r="O130">
        <v>545.49</v>
      </c>
      <c r="P130">
        <v>35.44</v>
      </c>
      <c r="Q130">
        <v>5.09</v>
      </c>
      <c r="R130" t="s">
        <v>87</v>
      </c>
      <c r="S130" t="s">
        <v>87</v>
      </c>
      <c r="T130" t="s">
        <v>21</v>
      </c>
      <c r="U130" t="s">
        <v>22</v>
      </c>
      <c r="V130" t="s">
        <v>43</v>
      </c>
      <c r="W130">
        <v>0.38</v>
      </c>
      <c r="BF130" s="7">
        <f t="shared" ref="BF130:BF193" si="11">COUNTIF($A$2:$A$8399,BG130)</f>
        <v>0</v>
      </c>
      <c r="BG130" s="8" t="s">
        <v>47</v>
      </c>
    </row>
    <row r="131" spans="1:59" x14ac:dyDescent="0.3">
      <c r="A131" t="s">
        <v>973</v>
      </c>
      <c r="B131" t="s">
        <v>974</v>
      </c>
      <c r="D131" s="1">
        <v>40825</v>
      </c>
      <c r="E131" s="1">
        <v>40827</v>
      </c>
      <c r="F131" s="1" t="str">
        <f t="shared" ref="F131:F194" si="12">TEXT(E131,"mmmm")</f>
        <v>October</v>
      </c>
      <c r="G131" s="1" t="str">
        <f t="shared" ref="G131:G194" si="13">TEXT(E131,"yyyy")</f>
        <v>2011</v>
      </c>
      <c r="H131" s="2">
        <f t="shared" ref="H131:H194" si="14">E131-D131</f>
        <v>2</v>
      </c>
      <c r="I131" s="2" t="b">
        <f t="shared" ref="I131:I194" si="15">IF(H131&lt;1,IF(AND(H131&gt;0,H131&lt;2),"ONE DAY", "FREE DELIVERY"))</f>
        <v>0</v>
      </c>
      <c r="J131" t="s">
        <v>24</v>
      </c>
      <c r="K131">
        <v>1</v>
      </c>
      <c r="L131">
        <v>40.1</v>
      </c>
      <c r="M131">
        <v>0.09</v>
      </c>
      <c r="N131" t="s">
        <v>18</v>
      </c>
      <c r="O131">
        <v>-16.07</v>
      </c>
      <c r="P131">
        <v>30.98</v>
      </c>
      <c r="Q131">
        <v>11.63</v>
      </c>
      <c r="R131" t="s">
        <v>87</v>
      </c>
      <c r="S131" t="s">
        <v>87</v>
      </c>
      <c r="T131" t="s">
        <v>21</v>
      </c>
      <c r="U131" t="s">
        <v>22</v>
      </c>
      <c r="V131" t="s">
        <v>29</v>
      </c>
      <c r="W131">
        <v>0.37</v>
      </c>
      <c r="BF131" s="7">
        <f t="shared" si="11"/>
        <v>0</v>
      </c>
      <c r="BG131" s="8" t="s">
        <v>394</v>
      </c>
    </row>
    <row r="132" spans="1:59" x14ac:dyDescent="0.3">
      <c r="A132" t="s">
        <v>973</v>
      </c>
      <c r="B132" t="s">
        <v>974</v>
      </c>
      <c r="D132" s="1">
        <v>40825</v>
      </c>
      <c r="E132" s="1">
        <v>40826</v>
      </c>
      <c r="F132" s="1" t="str">
        <f t="shared" si="12"/>
        <v>October</v>
      </c>
      <c r="G132" s="1" t="str">
        <f t="shared" si="13"/>
        <v>2011</v>
      </c>
      <c r="H132" s="2">
        <f t="shared" si="14"/>
        <v>1</v>
      </c>
      <c r="I132" s="2" t="b">
        <f t="shared" si="15"/>
        <v>0</v>
      </c>
      <c r="J132" t="s">
        <v>24</v>
      </c>
      <c r="K132">
        <v>42</v>
      </c>
      <c r="L132">
        <v>1414.05</v>
      </c>
      <c r="M132">
        <v>0.09</v>
      </c>
      <c r="N132" t="s">
        <v>18</v>
      </c>
      <c r="O132">
        <v>161.47999999999999</v>
      </c>
      <c r="P132">
        <v>34.54</v>
      </c>
      <c r="Q132">
        <v>14.72</v>
      </c>
      <c r="R132" t="s">
        <v>87</v>
      </c>
      <c r="S132" t="s">
        <v>87</v>
      </c>
      <c r="T132" t="s">
        <v>21</v>
      </c>
      <c r="U132" t="s">
        <v>22</v>
      </c>
      <c r="V132" t="s">
        <v>29</v>
      </c>
      <c r="W132">
        <v>0.37</v>
      </c>
      <c r="BF132" s="7">
        <f t="shared" si="11"/>
        <v>0</v>
      </c>
      <c r="BG132" s="8" t="s">
        <v>35</v>
      </c>
    </row>
    <row r="133" spans="1:59" x14ac:dyDescent="0.3">
      <c r="A133" t="s">
        <v>949</v>
      </c>
      <c r="B133" t="s">
        <v>950</v>
      </c>
      <c r="D133" s="1">
        <v>41205</v>
      </c>
      <c r="E133" s="1">
        <v>41207</v>
      </c>
      <c r="F133" s="1" t="str">
        <f t="shared" si="12"/>
        <v>October</v>
      </c>
      <c r="G133" s="1" t="str">
        <f t="shared" si="13"/>
        <v>2012</v>
      </c>
      <c r="H133" s="2">
        <f t="shared" si="14"/>
        <v>2</v>
      </c>
      <c r="I133" s="2" t="b">
        <f t="shared" si="15"/>
        <v>0</v>
      </c>
      <c r="J133" t="s">
        <v>52</v>
      </c>
      <c r="K133">
        <v>34</v>
      </c>
      <c r="L133">
        <v>5350.61</v>
      </c>
      <c r="M133">
        <v>0.09</v>
      </c>
      <c r="N133" t="s">
        <v>25</v>
      </c>
      <c r="O133">
        <v>-1059.2</v>
      </c>
      <c r="P133">
        <v>170.98</v>
      </c>
      <c r="Q133">
        <v>60.49</v>
      </c>
      <c r="R133" t="s">
        <v>87</v>
      </c>
      <c r="S133" t="s">
        <v>87</v>
      </c>
      <c r="T133" t="s">
        <v>31</v>
      </c>
      <c r="U133" t="s">
        <v>36</v>
      </c>
      <c r="V133" t="s">
        <v>54</v>
      </c>
      <c r="W133">
        <v>0.69</v>
      </c>
      <c r="BF133" s="7">
        <f t="shared" si="11"/>
        <v>0</v>
      </c>
      <c r="BG133" s="8" t="s">
        <v>493</v>
      </c>
    </row>
    <row r="134" spans="1:59" x14ac:dyDescent="0.3">
      <c r="A134" t="s">
        <v>966</v>
      </c>
      <c r="B134" t="s">
        <v>967</v>
      </c>
      <c r="D134" s="1">
        <v>40916</v>
      </c>
      <c r="E134" s="1">
        <v>40916</v>
      </c>
      <c r="F134" s="1" t="str">
        <f t="shared" si="12"/>
        <v>January</v>
      </c>
      <c r="G134" s="1" t="str">
        <f t="shared" si="13"/>
        <v>2012</v>
      </c>
      <c r="H134" s="2">
        <f t="shared" si="14"/>
        <v>0</v>
      </c>
      <c r="I134" s="2" t="str">
        <f t="shared" si="15"/>
        <v>FREE DELIVERY</v>
      </c>
      <c r="J134" t="s">
        <v>17</v>
      </c>
      <c r="K134">
        <v>15</v>
      </c>
      <c r="L134">
        <v>310.87</v>
      </c>
      <c r="M134">
        <v>7.0000000000000007E-2</v>
      </c>
      <c r="N134" t="s">
        <v>18</v>
      </c>
      <c r="O134">
        <v>-21.48</v>
      </c>
      <c r="P134">
        <v>20.95</v>
      </c>
      <c r="Q134">
        <v>4</v>
      </c>
      <c r="R134" t="s">
        <v>87</v>
      </c>
      <c r="S134" t="s">
        <v>87</v>
      </c>
      <c r="T134" t="s">
        <v>27</v>
      </c>
      <c r="U134" t="s">
        <v>32</v>
      </c>
      <c r="V134" t="s">
        <v>48</v>
      </c>
      <c r="W134">
        <v>0.6</v>
      </c>
      <c r="BF134" s="7">
        <f t="shared" si="11"/>
        <v>0</v>
      </c>
      <c r="BG134" s="8" t="s">
        <v>797</v>
      </c>
    </row>
    <row r="135" spans="1:59" x14ac:dyDescent="0.3">
      <c r="A135" t="s">
        <v>908</v>
      </c>
      <c r="B135" t="s">
        <v>909</v>
      </c>
      <c r="D135" s="1">
        <v>40203</v>
      </c>
      <c r="E135" s="1">
        <v>40205</v>
      </c>
      <c r="F135" s="1" t="str">
        <f t="shared" si="12"/>
        <v>January</v>
      </c>
      <c r="G135" s="1" t="str">
        <f t="shared" si="13"/>
        <v>2010</v>
      </c>
      <c r="H135" s="2">
        <f t="shared" si="14"/>
        <v>2</v>
      </c>
      <c r="I135" s="2" t="b">
        <f t="shared" si="15"/>
        <v>0</v>
      </c>
      <c r="J135" t="s">
        <v>34</v>
      </c>
      <c r="K135">
        <v>48</v>
      </c>
      <c r="L135">
        <v>9062.73</v>
      </c>
      <c r="M135">
        <v>0.09</v>
      </c>
      <c r="N135" t="s">
        <v>18</v>
      </c>
      <c r="O135">
        <v>3122.78</v>
      </c>
      <c r="P135">
        <v>207.48</v>
      </c>
      <c r="Q135">
        <v>0.99</v>
      </c>
      <c r="R135" t="s">
        <v>87</v>
      </c>
      <c r="S135" t="s">
        <v>87</v>
      </c>
      <c r="T135" t="s">
        <v>42</v>
      </c>
      <c r="U135" t="s">
        <v>22</v>
      </c>
      <c r="V135" t="s">
        <v>28</v>
      </c>
      <c r="W135">
        <v>0.55000000000000004</v>
      </c>
      <c r="BF135" s="7">
        <f t="shared" si="11"/>
        <v>0</v>
      </c>
      <c r="BG135" s="8" t="s">
        <v>542</v>
      </c>
    </row>
    <row r="136" spans="1:59" x14ac:dyDescent="0.3">
      <c r="A136" t="s">
        <v>908</v>
      </c>
      <c r="B136" t="s">
        <v>909</v>
      </c>
      <c r="D136" s="1">
        <v>40203</v>
      </c>
      <c r="E136" s="1">
        <v>40204</v>
      </c>
      <c r="F136" s="1" t="str">
        <f t="shared" si="12"/>
        <v>January</v>
      </c>
      <c r="G136" s="1" t="str">
        <f t="shared" si="13"/>
        <v>2010</v>
      </c>
      <c r="H136" s="2">
        <f t="shared" si="14"/>
        <v>1</v>
      </c>
      <c r="I136" s="2" t="b">
        <f t="shared" si="15"/>
        <v>0</v>
      </c>
      <c r="J136" t="s">
        <v>34</v>
      </c>
      <c r="K136">
        <v>27</v>
      </c>
      <c r="L136">
        <v>1584.1</v>
      </c>
      <c r="M136">
        <v>7.0000000000000007E-2</v>
      </c>
      <c r="N136" t="s">
        <v>25</v>
      </c>
      <c r="O136">
        <v>-478.22</v>
      </c>
      <c r="P136">
        <v>58.14</v>
      </c>
      <c r="Q136">
        <v>36.61</v>
      </c>
      <c r="R136" t="s">
        <v>87</v>
      </c>
      <c r="S136" t="s">
        <v>87</v>
      </c>
      <c r="T136" t="s">
        <v>42</v>
      </c>
      <c r="U136" t="s">
        <v>36</v>
      </c>
      <c r="V136" t="s">
        <v>54</v>
      </c>
      <c r="W136">
        <v>0.61</v>
      </c>
      <c r="BF136" s="7">
        <f t="shared" si="11"/>
        <v>0</v>
      </c>
      <c r="BG136" s="8" t="s">
        <v>519</v>
      </c>
    </row>
    <row r="137" spans="1:59" x14ac:dyDescent="0.3">
      <c r="A137" t="s">
        <v>912</v>
      </c>
      <c r="B137" t="s">
        <v>913</v>
      </c>
      <c r="D137" s="1">
        <v>40570</v>
      </c>
      <c r="E137" s="1">
        <v>40572</v>
      </c>
      <c r="F137" s="1" t="str">
        <f t="shared" si="12"/>
        <v>January</v>
      </c>
      <c r="G137" s="1" t="str">
        <f t="shared" si="13"/>
        <v>2011</v>
      </c>
      <c r="H137" s="2">
        <f t="shared" si="14"/>
        <v>2</v>
      </c>
      <c r="I137" s="2" t="b">
        <f t="shared" si="15"/>
        <v>0</v>
      </c>
      <c r="J137" t="s">
        <v>34</v>
      </c>
      <c r="K137">
        <v>42</v>
      </c>
      <c r="L137">
        <v>283.58</v>
      </c>
      <c r="M137">
        <v>0.03</v>
      </c>
      <c r="N137" t="s">
        <v>18</v>
      </c>
      <c r="O137">
        <v>-14.23</v>
      </c>
      <c r="P137">
        <v>6.64</v>
      </c>
      <c r="Q137">
        <v>4.95</v>
      </c>
      <c r="R137" t="s">
        <v>87</v>
      </c>
      <c r="S137" t="s">
        <v>87</v>
      </c>
      <c r="T137" t="s">
        <v>42</v>
      </c>
      <c r="U137" t="s">
        <v>36</v>
      </c>
      <c r="V137" t="s">
        <v>37</v>
      </c>
      <c r="W137">
        <v>0.37</v>
      </c>
      <c r="BF137" s="7">
        <f t="shared" si="11"/>
        <v>0</v>
      </c>
      <c r="BG137" s="8" t="s">
        <v>834</v>
      </c>
    </row>
    <row r="138" spans="1:59" x14ac:dyDescent="0.3">
      <c r="A138" t="s">
        <v>912</v>
      </c>
      <c r="B138" t="s">
        <v>913</v>
      </c>
      <c r="D138" s="1">
        <v>40570</v>
      </c>
      <c r="E138" s="1">
        <v>40570</v>
      </c>
      <c r="F138" s="1" t="str">
        <f t="shared" si="12"/>
        <v>January</v>
      </c>
      <c r="G138" s="1" t="str">
        <f t="shared" si="13"/>
        <v>2011</v>
      </c>
      <c r="H138" s="2">
        <f t="shared" si="14"/>
        <v>0</v>
      </c>
      <c r="I138" s="2" t="str">
        <f t="shared" si="15"/>
        <v>FREE DELIVERY</v>
      </c>
      <c r="J138" t="s">
        <v>34</v>
      </c>
      <c r="K138">
        <v>39</v>
      </c>
      <c r="L138">
        <v>5403.37</v>
      </c>
      <c r="M138">
        <v>0.06</v>
      </c>
      <c r="N138" t="s">
        <v>25</v>
      </c>
      <c r="O138">
        <v>948.79</v>
      </c>
      <c r="P138">
        <v>145.44999999999999</v>
      </c>
      <c r="Q138">
        <v>17.850000000000001</v>
      </c>
      <c r="R138" t="s">
        <v>87</v>
      </c>
      <c r="S138" t="s">
        <v>87</v>
      </c>
      <c r="T138" t="s">
        <v>42</v>
      </c>
      <c r="U138" t="s">
        <v>32</v>
      </c>
      <c r="V138" t="s">
        <v>94</v>
      </c>
      <c r="W138">
        <v>0.56000000000000005</v>
      </c>
      <c r="BF138" s="7">
        <f t="shared" si="11"/>
        <v>0</v>
      </c>
      <c r="BG138" s="8" t="s">
        <v>836</v>
      </c>
    </row>
    <row r="139" spans="1:59" x14ac:dyDescent="0.3">
      <c r="A139" t="s">
        <v>912</v>
      </c>
      <c r="B139" t="s">
        <v>913</v>
      </c>
      <c r="D139" s="1">
        <v>40570</v>
      </c>
      <c r="E139" s="1">
        <v>40572</v>
      </c>
      <c r="F139" s="1" t="str">
        <f t="shared" si="12"/>
        <v>January</v>
      </c>
      <c r="G139" s="1" t="str">
        <f t="shared" si="13"/>
        <v>2011</v>
      </c>
      <c r="H139" s="2">
        <f t="shared" si="14"/>
        <v>2</v>
      </c>
      <c r="I139" s="2" t="b">
        <f t="shared" si="15"/>
        <v>0</v>
      </c>
      <c r="J139" t="s">
        <v>34</v>
      </c>
      <c r="K139">
        <v>35</v>
      </c>
      <c r="L139">
        <v>82.15</v>
      </c>
      <c r="M139">
        <v>0.03</v>
      </c>
      <c r="N139" t="s">
        <v>18</v>
      </c>
      <c r="O139">
        <v>-6.33</v>
      </c>
      <c r="P139">
        <v>2.21</v>
      </c>
      <c r="Q139">
        <v>1.1200000000000001</v>
      </c>
      <c r="R139" t="s">
        <v>87</v>
      </c>
      <c r="S139" t="s">
        <v>87</v>
      </c>
      <c r="T139" t="s">
        <v>42</v>
      </c>
      <c r="U139" t="s">
        <v>22</v>
      </c>
      <c r="V139" t="s">
        <v>60</v>
      </c>
      <c r="W139">
        <v>0.57999999999999996</v>
      </c>
      <c r="BF139" s="7">
        <f t="shared" si="11"/>
        <v>0</v>
      </c>
      <c r="BG139" s="8" t="s">
        <v>204</v>
      </c>
    </row>
    <row r="140" spans="1:59" x14ac:dyDescent="0.3">
      <c r="A140" t="s">
        <v>971</v>
      </c>
      <c r="B140" t="s">
        <v>972</v>
      </c>
      <c r="D140" s="1">
        <v>40052</v>
      </c>
      <c r="E140" s="1">
        <v>40054</v>
      </c>
      <c r="F140" s="1" t="str">
        <f t="shared" si="12"/>
        <v>August</v>
      </c>
      <c r="G140" s="1" t="str">
        <f t="shared" si="13"/>
        <v>2009</v>
      </c>
      <c r="H140" s="2">
        <f t="shared" si="14"/>
        <v>2</v>
      </c>
      <c r="I140" s="2" t="b">
        <f t="shared" si="15"/>
        <v>0</v>
      </c>
      <c r="J140" t="s">
        <v>24</v>
      </c>
      <c r="K140">
        <v>50</v>
      </c>
      <c r="L140">
        <v>2066.16</v>
      </c>
      <c r="M140">
        <v>0.02</v>
      </c>
      <c r="N140" t="s">
        <v>18</v>
      </c>
      <c r="O140">
        <v>372.36</v>
      </c>
      <c r="P140">
        <v>40.99</v>
      </c>
      <c r="Q140">
        <v>17.48</v>
      </c>
      <c r="R140" t="s">
        <v>87</v>
      </c>
      <c r="S140" t="s">
        <v>87</v>
      </c>
      <c r="T140" t="s">
        <v>21</v>
      </c>
      <c r="U140" t="s">
        <v>22</v>
      </c>
      <c r="V140" t="s">
        <v>43</v>
      </c>
      <c r="W140">
        <v>0.36</v>
      </c>
      <c r="BF140" s="7">
        <f t="shared" si="11"/>
        <v>0</v>
      </c>
      <c r="BG140" s="8" t="s">
        <v>414</v>
      </c>
    </row>
    <row r="141" spans="1:59" x14ac:dyDescent="0.3">
      <c r="A141" t="s">
        <v>936</v>
      </c>
      <c r="B141" t="s">
        <v>143</v>
      </c>
      <c r="D141" s="1">
        <v>40619</v>
      </c>
      <c r="E141" s="1">
        <v>40621</v>
      </c>
      <c r="F141" s="1" t="str">
        <f t="shared" si="12"/>
        <v>March</v>
      </c>
      <c r="G141" s="1" t="str">
        <f t="shared" si="13"/>
        <v>2011</v>
      </c>
      <c r="H141" s="2">
        <f t="shared" si="14"/>
        <v>2</v>
      </c>
      <c r="I141" s="2" t="b">
        <f t="shared" si="15"/>
        <v>0</v>
      </c>
      <c r="J141" t="s">
        <v>52</v>
      </c>
      <c r="K141">
        <v>18</v>
      </c>
      <c r="L141">
        <v>4605.3599999999997</v>
      </c>
      <c r="M141">
        <v>0.02</v>
      </c>
      <c r="N141" t="s">
        <v>25</v>
      </c>
      <c r="O141">
        <v>678.26</v>
      </c>
      <c r="P141">
        <v>243.98</v>
      </c>
      <c r="Q141">
        <v>43.32</v>
      </c>
      <c r="R141" t="s">
        <v>87</v>
      </c>
      <c r="S141" t="s">
        <v>87</v>
      </c>
      <c r="T141" t="s">
        <v>31</v>
      </c>
      <c r="U141" t="s">
        <v>36</v>
      </c>
      <c r="V141" t="s">
        <v>67</v>
      </c>
      <c r="W141">
        <v>0.55000000000000004</v>
      </c>
      <c r="BF141" s="7">
        <f t="shared" si="11"/>
        <v>0</v>
      </c>
      <c r="BG141" s="8" t="s">
        <v>581</v>
      </c>
    </row>
    <row r="142" spans="1:59" x14ac:dyDescent="0.3">
      <c r="A142" t="s">
        <v>936</v>
      </c>
      <c r="B142" t="s">
        <v>143</v>
      </c>
      <c r="D142" s="1">
        <v>40619</v>
      </c>
      <c r="E142" s="1">
        <v>40620</v>
      </c>
      <c r="F142" s="1" t="str">
        <f t="shared" si="12"/>
        <v>March</v>
      </c>
      <c r="G142" s="1" t="str">
        <f t="shared" si="13"/>
        <v>2011</v>
      </c>
      <c r="H142" s="2">
        <f t="shared" si="14"/>
        <v>1</v>
      </c>
      <c r="I142" s="2" t="b">
        <f t="shared" si="15"/>
        <v>0</v>
      </c>
      <c r="J142" t="s">
        <v>52</v>
      </c>
      <c r="K142">
        <v>42</v>
      </c>
      <c r="L142">
        <v>1753.51</v>
      </c>
      <c r="M142">
        <v>0.02</v>
      </c>
      <c r="N142" t="s">
        <v>18</v>
      </c>
      <c r="O142">
        <v>155.72</v>
      </c>
      <c r="P142">
        <v>39.979999999999997</v>
      </c>
      <c r="Q142">
        <v>9.1999999999999993</v>
      </c>
      <c r="R142" t="s">
        <v>87</v>
      </c>
      <c r="S142" t="s">
        <v>87</v>
      </c>
      <c r="T142" t="s">
        <v>31</v>
      </c>
      <c r="U142" t="s">
        <v>36</v>
      </c>
      <c r="V142" t="s">
        <v>37</v>
      </c>
      <c r="W142">
        <v>0.65</v>
      </c>
      <c r="BF142" s="7">
        <f t="shared" si="11"/>
        <v>0</v>
      </c>
      <c r="BG142" s="8" t="s">
        <v>99</v>
      </c>
    </row>
    <row r="143" spans="1:59" x14ac:dyDescent="0.3">
      <c r="A143" t="s">
        <v>941</v>
      </c>
      <c r="B143" t="s">
        <v>942</v>
      </c>
      <c r="D143" s="1">
        <v>41066</v>
      </c>
      <c r="E143" s="1">
        <v>41068</v>
      </c>
      <c r="F143" s="1" t="str">
        <f t="shared" si="12"/>
        <v>June</v>
      </c>
      <c r="G143" s="1" t="str">
        <f t="shared" si="13"/>
        <v>2012</v>
      </c>
      <c r="H143" s="2">
        <f t="shared" si="14"/>
        <v>2</v>
      </c>
      <c r="I143" s="2" t="b">
        <f t="shared" si="15"/>
        <v>0</v>
      </c>
      <c r="J143" t="s">
        <v>52</v>
      </c>
      <c r="K143">
        <v>31</v>
      </c>
      <c r="L143">
        <v>426.34</v>
      </c>
      <c r="M143">
        <v>0</v>
      </c>
      <c r="N143" t="s">
        <v>18</v>
      </c>
      <c r="O143">
        <v>73.53</v>
      </c>
      <c r="P143">
        <v>12.58</v>
      </c>
      <c r="Q143">
        <v>5.16</v>
      </c>
      <c r="R143" t="s">
        <v>87</v>
      </c>
      <c r="S143" t="s">
        <v>87</v>
      </c>
      <c r="T143" t="s">
        <v>21</v>
      </c>
      <c r="U143" t="s">
        <v>36</v>
      </c>
      <c r="V143" t="s">
        <v>37</v>
      </c>
      <c r="W143">
        <v>0.43</v>
      </c>
      <c r="BF143" s="7">
        <f t="shared" si="11"/>
        <v>0</v>
      </c>
      <c r="BG143" s="8" t="s">
        <v>504</v>
      </c>
    </row>
    <row r="144" spans="1:59" x14ac:dyDescent="0.3">
      <c r="A144" t="s">
        <v>983</v>
      </c>
      <c r="B144" t="s">
        <v>984</v>
      </c>
      <c r="D144" s="1">
        <v>40644</v>
      </c>
      <c r="E144" s="1">
        <v>40646</v>
      </c>
      <c r="F144" s="1" t="str">
        <f t="shared" si="12"/>
        <v>April</v>
      </c>
      <c r="G144" s="1" t="str">
        <f t="shared" si="13"/>
        <v>2011</v>
      </c>
      <c r="H144" s="2">
        <f t="shared" si="14"/>
        <v>2</v>
      </c>
      <c r="I144" s="2" t="b">
        <f t="shared" si="15"/>
        <v>0</v>
      </c>
      <c r="J144" t="s">
        <v>24</v>
      </c>
      <c r="K144">
        <v>36</v>
      </c>
      <c r="L144">
        <v>1837.44</v>
      </c>
      <c r="M144">
        <v>0.01</v>
      </c>
      <c r="N144" t="s">
        <v>25</v>
      </c>
      <c r="O144">
        <v>-1414.41</v>
      </c>
      <c r="P144">
        <v>48.58</v>
      </c>
      <c r="Q144">
        <v>54.11</v>
      </c>
      <c r="R144" t="s">
        <v>87</v>
      </c>
      <c r="S144" t="s">
        <v>87</v>
      </c>
      <c r="T144" t="s">
        <v>42</v>
      </c>
      <c r="U144" t="s">
        <v>36</v>
      </c>
      <c r="V144" t="s">
        <v>54</v>
      </c>
      <c r="W144">
        <v>0.69</v>
      </c>
      <c r="BF144" s="7">
        <f t="shared" si="11"/>
        <v>0</v>
      </c>
      <c r="BG144" s="8" t="s">
        <v>224</v>
      </c>
    </row>
    <row r="145" spans="1:59" x14ac:dyDescent="0.3">
      <c r="A145" t="s">
        <v>983</v>
      </c>
      <c r="B145" t="s">
        <v>984</v>
      </c>
      <c r="D145" s="1">
        <v>40644</v>
      </c>
      <c r="E145" s="1">
        <v>40647</v>
      </c>
      <c r="F145" s="1" t="str">
        <f t="shared" si="12"/>
        <v>April</v>
      </c>
      <c r="G145" s="1" t="str">
        <f t="shared" si="13"/>
        <v>2011</v>
      </c>
      <c r="H145" s="2">
        <f t="shared" si="14"/>
        <v>3</v>
      </c>
      <c r="I145" s="2" t="b">
        <f t="shared" si="15"/>
        <v>0</v>
      </c>
      <c r="J145" t="s">
        <v>24</v>
      </c>
      <c r="K145">
        <v>36</v>
      </c>
      <c r="L145">
        <v>3722.29</v>
      </c>
      <c r="M145">
        <v>0.04</v>
      </c>
      <c r="N145" t="s">
        <v>39</v>
      </c>
      <c r="O145">
        <v>950.68</v>
      </c>
      <c r="P145">
        <v>105.98</v>
      </c>
      <c r="Q145">
        <v>13.99</v>
      </c>
      <c r="R145" t="s">
        <v>87</v>
      </c>
      <c r="S145" t="s">
        <v>87</v>
      </c>
      <c r="T145" t="s">
        <v>42</v>
      </c>
      <c r="U145" t="s">
        <v>36</v>
      </c>
      <c r="V145" t="s">
        <v>37</v>
      </c>
      <c r="W145">
        <v>0.65</v>
      </c>
      <c r="BF145" s="7">
        <f t="shared" si="11"/>
        <v>0</v>
      </c>
      <c r="BG145" s="8" t="s">
        <v>774</v>
      </c>
    </row>
    <row r="146" spans="1:59" x14ac:dyDescent="0.3">
      <c r="A146" t="s">
        <v>983</v>
      </c>
      <c r="B146" t="s">
        <v>984</v>
      </c>
      <c r="D146" s="1">
        <v>40644</v>
      </c>
      <c r="E146" s="1">
        <v>40645</v>
      </c>
      <c r="F146" s="1" t="str">
        <f t="shared" si="12"/>
        <v>April</v>
      </c>
      <c r="G146" s="1" t="str">
        <f t="shared" si="13"/>
        <v>2011</v>
      </c>
      <c r="H146" s="2">
        <f t="shared" si="14"/>
        <v>1</v>
      </c>
      <c r="I146" s="2" t="b">
        <f t="shared" si="15"/>
        <v>0</v>
      </c>
      <c r="J146" t="s">
        <v>24</v>
      </c>
      <c r="K146">
        <v>4</v>
      </c>
      <c r="L146">
        <v>28.05</v>
      </c>
      <c r="M146">
        <v>0.09</v>
      </c>
      <c r="N146" t="s">
        <v>18</v>
      </c>
      <c r="O146">
        <v>-5.41</v>
      </c>
      <c r="P146">
        <v>7.04</v>
      </c>
      <c r="Q146">
        <v>2.17</v>
      </c>
      <c r="R146" t="s">
        <v>87</v>
      </c>
      <c r="S146" t="s">
        <v>87</v>
      </c>
      <c r="T146" t="s">
        <v>42</v>
      </c>
      <c r="U146" t="s">
        <v>22</v>
      </c>
      <c r="V146" t="s">
        <v>43</v>
      </c>
      <c r="W146">
        <v>0.38</v>
      </c>
      <c r="BF146" s="7">
        <f t="shared" si="11"/>
        <v>0</v>
      </c>
      <c r="BG146" s="8" t="s">
        <v>106</v>
      </c>
    </row>
    <row r="147" spans="1:59" x14ac:dyDescent="0.3">
      <c r="A147" t="s">
        <v>910</v>
      </c>
      <c r="B147" t="s">
        <v>911</v>
      </c>
      <c r="D147" s="1">
        <v>41219</v>
      </c>
      <c r="E147" s="1">
        <v>41223</v>
      </c>
      <c r="F147" s="1" t="str">
        <f t="shared" si="12"/>
        <v>November</v>
      </c>
      <c r="G147" s="1" t="str">
        <f t="shared" si="13"/>
        <v>2012</v>
      </c>
      <c r="H147" s="2">
        <f t="shared" si="14"/>
        <v>4</v>
      </c>
      <c r="I147" s="2" t="b">
        <f t="shared" si="15"/>
        <v>0</v>
      </c>
      <c r="J147" t="s">
        <v>17</v>
      </c>
      <c r="K147">
        <v>32</v>
      </c>
      <c r="L147">
        <v>311.44</v>
      </c>
      <c r="M147">
        <v>0.04</v>
      </c>
      <c r="N147" t="s">
        <v>18</v>
      </c>
      <c r="O147">
        <v>74.069999999999993</v>
      </c>
      <c r="P147">
        <v>9.7799999999999994</v>
      </c>
      <c r="Q147">
        <v>1.99</v>
      </c>
      <c r="R147" t="s">
        <v>87</v>
      </c>
      <c r="S147" t="s">
        <v>87</v>
      </c>
      <c r="T147" t="s">
        <v>31</v>
      </c>
      <c r="U147" t="s">
        <v>32</v>
      </c>
      <c r="V147" t="s">
        <v>48</v>
      </c>
      <c r="W147">
        <v>0.43</v>
      </c>
      <c r="BF147" s="7">
        <f t="shared" si="11"/>
        <v>0</v>
      </c>
      <c r="BG147" s="8" t="s">
        <v>231</v>
      </c>
    </row>
    <row r="148" spans="1:59" x14ac:dyDescent="0.3">
      <c r="A148" t="s">
        <v>910</v>
      </c>
      <c r="B148" t="s">
        <v>911</v>
      </c>
      <c r="D148" s="1">
        <v>41219</v>
      </c>
      <c r="E148" s="1">
        <v>41228</v>
      </c>
      <c r="F148" s="1" t="str">
        <f t="shared" si="12"/>
        <v>November</v>
      </c>
      <c r="G148" s="1" t="str">
        <f t="shared" si="13"/>
        <v>2012</v>
      </c>
      <c r="H148" s="2">
        <f t="shared" si="14"/>
        <v>9</v>
      </c>
      <c r="I148" s="2" t="b">
        <f t="shared" si="15"/>
        <v>0</v>
      </c>
      <c r="J148" t="s">
        <v>17</v>
      </c>
      <c r="K148">
        <v>17</v>
      </c>
      <c r="L148">
        <v>215.65</v>
      </c>
      <c r="M148">
        <v>0.01</v>
      </c>
      <c r="N148" t="s">
        <v>39</v>
      </c>
      <c r="O148">
        <v>77.38</v>
      </c>
      <c r="P148">
        <v>12.22</v>
      </c>
      <c r="Q148">
        <v>2.85</v>
      </c>
      <c r="R148" t="s">
        <v>87</v>
      </c>
      <c r="S148" t="s">
        <v>87</v>
      </c>
      <c r="T148" t="s">
        <v>31</v>
      </c>
      <c r="U148" t="s">
        <v>36</v>
      </c>
      <c r="V148" t="s">
        <v>37</v>
      </c>
      <c r="W148">
        <v>0.55000000000000004</v>
      </c>
      <c r="BF148" s="7">
        <f t="shared" si="11"/>
        <v>0</v>
      </c>
      <c r="BG148" s="8" t="s">
        <v>107</v>
      </c>
    </row>
    <row r="149" spans="1:59" x14ac:dyDescent="0.3">
      <c r="A149" t="s">
        <v>953</v>
      </c>
      <c r="B149" t="s">
        <v>954</v>
      </c>
      <c r="D149" s="1">
        <v>41045</v>
      </c>
      <c r="E149" s="1">
        <v>41046</v>
      </c>
      <c r="F149" s="1" t="str">
        <f t="shared" si="12"/>
        <v>May</v>
      </c>
      <c r="G149" s="1" t="str">
        <f t="shared" si="13"/>
        <v>2012</v>
      </c>
      <c r="H149" s="2">
        <f t="shared" si="14"/>
        <v>1</v>
      </c>
      <c r="I149" s="2" t="b">
        <f t="shared" si="15"/>
        <v>0</v>
      </c>
      <c r="J149" t="s">
        <v>24</v>
      </c>
      <c r="K149">
        <v>3</v>
      </c>
      <c r="L149">
        <v>121.12</v>
      </c>
      <c r="M149">
        <v>0.1</v>
      </c>
      <c r="N149" t="s">
        <v>18</v>
      </c>
      <c r="O149">
        <v>-118.82</v>
      </c>
      <c r="P149">
        <v>43.98</v>
      </c>
      <c r="Q149">
        <v>1.99</v>
      </c>
      <c r="R149" t="s">
        <v>87</v>
      </c>
      <c r="S149" t="s">
        <v>87</v>
      </c>
      <c r="T149" t="s">
        <v>42</v>
      </c>
      <c r="U149" t="s">
        <v>32</v>
      </c>
      <c r="V149" t="s">
        <v>48</v>
      </c>
      <c r="W149">
        <v>0.44</v>
      </c>
      <c r="BF149" s="7">
        <f t="shared" si="11"/>
        <v>0</v>
      </c>
      <c r="BG149" s="8" t="s">
        <v>817</v>
      </c>
    </row>
    <row r="150" spans="1:59" x14ac:dyDescent="0.3">
      <c r="A150" t="s">
        <v>951</v>
      </c>
      <c r="B150" t="s">
        <v>952</v>
      </c>
      <c r="D150" s="1">
        <v>41008</v>
      </c>
      <c r="E150" s="1">
        <v>41010</v>
      </c>
      <c r="F150" s="1" t="str">
        <f t="shared" si="12"/>
        <v>April</v>
      </c>
      <c r="G150" s="1" t="str">
        <f t="shared" si="13"/>
        <v>2012</v>
      </c>
      <c r="H150" s="2">
        <f t="shared" si="14"/>
        <v>2</v>
      </c>
      <c r="I150" s="2" t="b">
        <f t="shared" si="15"/>
        <v>0</v>
      </c>
      <c r="J150" t="s">
        <v>34</v>
      </c>
      <c r="K150">
        <v>8</v>
      </c>
      <c r="L150">
        <v>300.2</v>
      </c>
      <c r="M150">
        <v>0</v>
      </c>
      <c r="N150" t="s">
        <v>18</v>
      </c>
      <c r="O150">
        <v>6.41</v>
      </c>
      <c r="P150">
        <v>34.76</v>
      </c>
      <c r="Q150">
        <v>8.2200000000000006</v>
      </c>
      <c r="R150" t="s">
        <v>87</v>
      </c>
      <c r="S150" t="s">
        <v>87</v>
      </c>
      <c r="T150" t="s">
        <v>31</v>
      </c>
      <c r="U150" t="s">
        <v>22</v>
      </c>
      <c r="V150" t="s">
        <v>23</v>
      </c>
      <c r="W150">
        <v>0.56999999999999995</v>
      </c>
      <c r="BF150" s="7">
        <f t="shared" si="11"/>
        <v>0</v>
      </c>
      <c r="BG150" s="8" t="s">
        <v>431</v>
      </c>
    </row>
    <row r="151" spans="1:59" x14ac:dyDescent="0.3">
      <c r="A151" t="s">
        <v>951</v>
      </c>
      <c r="B151" t="s">
        <v>952</v>
      </c>
      <c r="D151" s="1">
        <v>41008</v>
      </c>
      <c r="E151" s="1">
        <v>41010</v>
      </c>
      <c r="F151" s="1" t="str">
        <f t="shared" si="12"/>
        <v>April</v>
      </c>
      <c r="G151" s="1" t="str">
        <f t="shared" si="13"/>
        <v>2012</v>
      </c>
      <c r="H151" s="2">
        <f t="shared" si="14"/>
        <v>2</v>
      </c>
      <c r="I151" s="2" t="b">
        <f t="shared" si="15"/>
        <v>0</v>
      </c>
      <c r="J151" t="s">
        <v>34</v>
      </c>
      <c r="K151">
        <v>29</v>
      </c>
      <c r="L151">
        <v>1364.8025</v>
      </c>
      <c r="M151">
        <v>7.0000000000000007E-2</v>
      </c>
      <c r="N151" t="s">
        <v>18</v>
      </c>
      <c r="O151">
        <v>-183.68</v>
      </c>
      <c r="P151">
        <v>55.99</v>
      </c>
      <c r="Q151">
        <v>5</v>
      </c>
      <c r="R151" t="s">
        <v>87</v>
      </c>
      <c r="S151" t="s">
        <v>87</v>
      </c>
      <c r="T151" t="s">
        <v>31</v>
      </c>
      <c r="U151" t="s">
        <v>32</v>
      </c>
      <c r="V151" t="s">
        <v>33</v>
      </c>
      <c r="W151">
        <v>0.83</v>
      </c>
      <c r="BF151" s="7">
        <f t="shared" si="11"/>
        <v>0</v>
      </c>
      <c r="BG151" s="8" t="s">
        <v>794</v>
      </c>
    </row>
    <row r="152" spans="1:59" x14ac:dyDescent="0.3">
      <c r="A152" t="s">
        <v>969</v>
      </c>
      <c r="B152" t="s">
        <v>970</v>
      </c>
      <c r="D152" s="1">
        <v>41126</v>
      </c>
      <c r="E152" s="1">
        <v>41128</v>
      </c>
      <c r="F152" s="1" t="str">
        <f t="shared" si="12"/>
        <v>August</v>
      </c>
      <c r="G152" s="1" t="str">
        <f t="shared" si="13"/>
        <v>2012</v>
      </c>
      <c r="H152" s="2">
        <f t="shared" si="14"/>
        <v>2</v>
      </c>
      <c r="I152" s="2" t="b">
        <f t="shared" si="15"/>
        <v>0</v>
      </c>
      <c r="J152" t="s">
        <v>44</v>
      </c>
      <c r="K152">
        <v>19</v>
      </c>
      <c r="L152">
        <v>128.21</v>
      </c>
      <c r="M152">
        <v>0.05</v>
      </c>
      <c r="N152" t="s">
        <v>18</v>
      </c>
      <c r="O152">
        <v>-55.13</v>
      </c>
      <c r="P152">
        <v>6.48</v>
      </c>
      <c r="Q152">
        <v>6.57</v>
      </c>
      <c r="R152" t="s">
        <v>87</v>
      </c>
      <c r="S152" t="s">
        <v>87</v>
      </c>
      <c r="T152" t="s">
        <v>31</v>
      </c>
      <c r="U152" t="s">
        <v>22</v>
      </c>
      <c r="V152" t="s">
        <v>43</v>
      </c>
      <c r="W152">
        <v>0.37</v>
      </c>
      <c r="BF152" s="7">
        <f t="shared" si="11"/>
        <v>0</v>
      </c>
      <c r="BG152" s="8" t="s">
        <v>362</v>
      </c>
    </row>
    <row r="153" spans="1:59" x14ac:dyDescent="0.3">
      <c r="A153" t="s">
        <v>926</v>
      </c>
      <c r="B153" t="s">
        <v>948</v>
      </c>
      <c r="D153" s="1">
        <v>40016</v>
      </c>
      <c r="E153" s="1">
        <v>40017</v>
      </c>
      <c r="F153" s="1" t="str">
        <f t="shared" si="12"/>
        <v>July</v>
      </c>
      <c r="G153" s="1" t="str">
        <f t="shared" si="13"/>
        <v>2009</v>
      </c>
      <c r="H153" s="2">
        <f t="shared" si="14"/>
        <v>1</v>
      </c>
      <c r="I153" s="2" t="b">
        <f t="shared" si="15"/>
        <v>0</v>
      </c>
      <c r="J153" t="s">
        <v>34</v>
      </c>
      <c r="K153">
        <v>9</v>
      </c>
      <c r="L153">
        <v>252.79</v>
      </c>
      <c r="M153">
        <v>0.09</v>
      </c>
      <c r="N153" t="s">
        <v>18</v>
      </c>
      <c r="O153">
        <v>58.23</v>
      </c>
      <c r="P153">
        <v>30.56</v>
      </c>
      <c r="Q153">
        <v>2.99</v>
      </c>
      <c r="R153" t="s">
        <v>87</v>
      </c>
      <c r="S153" t="s">
        <v>87</v>
      </c>
      <c r="T153" t="s">
        <v>31</v>
      </c>
      <c r="U153" t="s">
        <v>22</v>
      </c>
      <c r="V153" t="s">
        <v>29</v>
      </c>
      <c r="W153">
        <v>0.35</v>
      </c>
      <c r="BF153" s="7">
        <f t="shared" si="11"/>
        <v>0</v>
      </c>
      <c r="BG153" s="8" t="s">
        <v>740</v>
      </c>
    </row>
    <row r="154" spans="1:59" x14ac:dyDescent="0.3">
      <c r="A154" t="s">
        <v>906</v>
      </c>
      <c r="B154" t="s">
        <v>907</v>
      </c>
      <c r="D154" s="1">
        <v>40307</v>
      </c>
      <c r="E154" s="1">
        <v>40309</v>
      </c>
      <c r="F154" s="1" t="str">
        <f t="shared" si="12"/>
        <v>May</v>
      </c>
      <c r="G154" s="1" t="str">
        <f t="shared" si="13"/>
        <v>2010</v>
      </c>
      <c r="H154" s="2">
        <f t="shared" si="14"/>
        <v>2</v>
      </c>
      <c r="I154" s="2" t="b">
        <f t="shared" si="15"/>
        <v>0</v>
      </c>
      <c r="J154" t="s">
        <v>34</v>
      </c>
      <c r="K154">
        <v>10</v>
      </c>
      <c r="L154">
        <v>50.97</v>
      </c>
      <c r="M154">
        <v>0.09</v>
      </c>
      <c r="N154" t="s">
        <v>18</v>
      </c>
      <c r="O154">
        <v>4.45</v>
      </c>
      <c r="P154">
        <v>5.16</v>
      </c>
      <c r="Q154">
        <v>0.73</v>
      </c>
      <c r="R154" t="s">
        <v>87</v>
      </c>
      <c r="S154" t="s">
        <v>87</v>
      </c>
      <c r="T154" t="s">
        <v>21</v>
      </c>
      <c r="U154" t="s">
        <v>22</v>
      </c>
      <c r="V154" t="s">
        <v>60</v>
      </c>
      <c r="W154">
        <v>0.56000000000000005</v>
      </c>
      <c r="BF154" s="7">
        <f t="shared" si="11"/>
        <v>0</v>
      </c>
      <c r="BG154" s="8" t="s">
        <v>158</v>
      </c>
    </row>
    <row r="155" spans="1:59" x14ac:dyDescent="0.3">
      <c r="A155" t="s">
        <v>906</v>
      </c>
      <c r="B155" t="s">
        <v>907</v>
      </c>
      <c r="D155" s="1">
        <v>40307</v>
      </c>
      <c r="E155" s="1">
        <v>40309</v>
      </c>
      <c r="F155" s="1" t="str">
        <f t="shared" si="12"/>
        <v>May</v>
      </c>
      <c r="G155" s="1" t="str">
        <f t="shared" si="13"/>
        <v>2010</v>
      </c>
      <c r="H155" s="2">
        <f t="shared" si="14"/>
        <v>2</v>
      </c>
      <c r="I155" s="2" t="b">
        <f t="shared" si="15"/>
        <v>0</v>
      </c>
      <c r="J155" t="s">
        <v>34</v>
      </c>
      <c r="K155">
        <v>1</v>
      </c>
      <c r="L155">
        <v>4.99</v>
      </c>
      <c r="M155">
        <v>0.04</v>
      </c>
      <c r="N155" t="s">
        <v>18</v>
      </c>
      <c r="O155">
        <v>-3.06</v>
      </c>
      <c r="P155">
        <v>3.68</v>
      </c>
      <c r="Q155">
        <v>1.32</v>
      </c>
      <c r="R155" t="s">
        <v>87</v>
      </c>
      <c r="S155" t="s">
        <v>87</v>
      </c>
      <c r="T155" t="s">
        <v>21</v>
      </c>
      <c r="U155" t="s">
        <v>22</v>
      </c>
      <c r="V155" t="s">
        <v>82</v>
      </c>
      <c r="W155">
        <v>0.83</v>
      </c>
      <c r="BF155" s="7">
        <f t="shared" si="11"/>
        <v>0</v>
      </c>
      <c r="BG155" s="8" t="s">
        <v>149</v>
      </c>
    </row>
    <row r="156" spans="1:59" x14ac:dyDescent="0.3">
      <c r="A156" t="s">
        <v>943</v>
      </c>
      <c r="B156" t="s">
        <v>944</v>
      </c>
      <c r="D156" s="1">
        <v>39862</v>
      </c>
      <c r="E156" s="1">
        <v>39864</v>
      </c>
      <c r="F156" s="1" t="str">
        <f t="shared" si="12"/>
        <v>February</v>
      </c>
      <c r="G156" s="1" t="str">
        <f t="shared" si="13"/>
        <v>2009</v>
      </c>
      <c r="H156" s="2">
        <f t="shared" si="14"/>
        <v>2</v>
      </c>
      <c r="I156" s="2" t="b">
        <f t="shared" si="15"/>
        <v>0</v>
      </c>
      <c r="J156" t="s">
        <v>34</v>
      </c>
      <c r="K156">
        <v>30</v>
      </c>
      <c r="L156">
        <v>10554.63</v>
      </c>
      <c r="M156">
        <v>0.09</v>
      </c>
      <c r="N156" t="s">
        <v>25</v>
      </c>
      <c r="O156">
        <v>1240.25</v>
      </c>
      <c r="P156">
        <v>355.98</v>
      </c>
      <c r="Q156">
        <v>58.92</v>
      </c>
      <c r="R156" t="s">
        <v>87</v>
      </c>
      <c r="S156" t="s">
        <v>87</v>
      </c>
      <c r="T156" t="s">
        <v>31</v>
      </c>
      <c r="U156" t="s">
        <v>36</v>
      </c>
      <c r="V156" t="s">
        <v>67</v>
      </c>
      <c r="W156">
        <v>0.64</v>
      </c>
      <c r="BF156" s="7">
        <f t="shared" si="11"/>
        <v>0</v>
      </c>
      <c r="BG156" s="8" t="s">
        <v>754</v>
      </c>
    </row>
    <row r="157" spans="1:59" x14ac:dyDescent="0.3">
      <c r="A157" t="s">
        <v>943</v>
      </c>
      <c r="B157" t="s">
        <v>944</v>
      </c>
      <c r="D157" s="1">
        <v>39862</v>
      </c>
      <c r="E157" s="1">
        <v>39862</v>
      </c>
      <c r="F157" s="1" t="str">
        <f t="shared" si="12"/>
        <v>February</v>
      </c>
      <c r="G157" s="1" t="str">
        <f t="shared" si="13"/>
        <v>2009</v>
      </c>
      <c r="H157" s="2">
        <f t="shared" si="14"/>
        <v>0</v>
      </c>
      <c r="I157" s="2" t="str">
        <f t="shared" si="15"/>
        <v>FREE DELIVERY</v>
      </c>
      <c r="J157" t="s">
        <v>34</v>
      </c>
      <c r="K157">
        <v>8</v>
      </c>
      <c r="L157">
        <v>1749.64</v>
      </c>
      <c r="M157">
        <v>0.04</v>
      </c>
      <c r="N157" t="s">
        <v>25</v>
      </c>
      <c r="O157">
        <v>-533.23</v>
      </c>
      <c r="P157">
        <v>218.75</v>
      </c>
      <c r="Q157">
        <v>69.64</v>
      </c>
      <c r="R157" t="s">
        <v>87</v>
      </c>
      <c r="S157" t="s">
        <v>87</v>
      </c>
      <c r="T157" t="s">
        <v>31</v>
      </c>
      <c r="U157" t="s">
        <v>36</v>
      </c>
      <c r="V157" t="s">
        <v>55</v>
      </c>
      <c r="W157">
        <v>0.77</v>
      </c>
      <c r="BF157" s="7">
        <f t="shared" si="11"/>
        <v>0</v>
      </c>
      <c r="BG157" s="8" t="s">
        <v>271</v>
      </c>
    </row>
    <row r="158" spans="1:59" x14ac:dyDescent="0.3">
      <c r="A158" t="s">
        <v>949</v>
      </c>
      <c r="B158" t="s">
        <v>950</v>
      </c>
      <c r="D158" s="1">
        <v>41087</v>
      </c>
      <c r="E158" s="1">
        <v>41088</v>
      </c>
      <c r="F158" s="1" t="str">
        <f t="shared" si="12"/>
        <v>June</v>
      </c>
      <c r="G158" s="1" t="str">
        <f t="shared" si="13"/>
        <v>2012</v>
      </c>
      <c r="H158" s="2">
        <f t="shared" si="14"/>
        <v>1</v>
      </c>
      <c r="I158" s="2" t="b">
        <f t="shared" si="15"/>
        <v>0</v>
      </c>
      <c r="J158" t="s">
        <v>24</v>
      </c>
      <c r="K158">
        <v>47</v>
      </c>
      <c r="L158">
        <v>1943.72</v>
      </c>
      <c r="M158">
        <v>0.03</v>
      </c>
      <c r="N158" t="s">
        <v>18</v>
      </c>
      <c r="O158">
        <v>-1003.58</v>
      </c>
      <c r="P158">
        <v>41.47</v>
      </c>
      <c r="Q158">
        <v>34.200000000000003</v>
      </c>
      <c r="R158" t="s">
        <v>87</v>
      </c>
      <c r="S158" t="s">
        <v>87</v>
      </c>
      <c r="T158" t="s">
        <v>31</v>
      </c>
      <c r="U158" t="s">
        <v>36</v>
      </c>
      <c r="V158" t="s">
        <v>37</v>
      </c>
      <c r="W158">
        <v>0.73</v>
      </c>
      <c r="BF158" s="7">
        <f t="shared" si="11"/>
        <v>0</v>
      </c>
      <c r="BG158" s="8" t="s">
        <v>324</v>
      </c>
    </row>
    <row r="159" spans="1:59" x14ac:dyDescent="0.3">
      <c r="A159" t="s">
        <v>949</v>
      </c>
      <c r="B159" t="s">
        <v>950</v>
      </c>
      <c r="D159" s="1">
        <v>41087</v>
      </c>
      <c r="E159" s="1">
        <v>41088</v>
      </c>
      <c r="F159" s="1" t="str">
        <f t="shared" si="12"/>
        <v>June</v>
      </c>
      <c r="G159" s="1" t="str">
        <f t="shared" si="13"/>
        <v>2012</v>
      </c>
      <c r="H159" s="2">
        <f t="shared" si="14"/>
        <v>1</v>
      </c>
      <c r="I159" s="2" t="b">
        <f t="shared" si="15"/>
        <v>0</v>
      </c>
      <c r="J159" t="s">
        <v>24</v>
      </c>
      <c r="K159">
        <v>6</v>
      </c>
      <c r="L159">
        <v>18.37</v>
      </c>
      <c r="M159">
        <v>0.01</v>
      </c>
      <c r="N159" t="s">
        <v>18</v>
      </c>
      <c r="O159">
        <v>-4.0599999999999996</v>
      </c>
      <c r="P159">
        <v>2.78</v>
      </c>
      <c r="Q159">
        <v>1.2</v>
      </c>
      <c r="R159" t="s">
        <v>87</v>
      </c>
      <c r="S159" t="s">
        <v>87</v>
      </c>
      <c r="T159" t="s">
        <v>31</v>
      </c>
      <c r="U159" t="s">
        <v>22</v>
      </c>
      <c r="V159" t="s">
        <v>60</v>
      </c>
      <c r="W159">
        <v>0.57999999999999996</v>
      </c>
      <c r="BF159" s="7">
        <f t="shared" si="11"/>
        <v>0</v>
      </c>
      <c r="BG159" s="8" t="s">
        <v>250</v>
      </c>
    </row>
    <row r="160" spans="1:59" x14ac:dyDescent="0.3">
      <c r="A160" t="s">
        <v>949</v>
      </c>
      <c r="B160" t="s">
        <v>950</v>
      </c>
      <c r="D160" s="1">
        <v>41087</v>
      </c>
      <c r="E160" s="1">
        <v>41089</v>
      </c>
      <c r="F160" s="1" t="str">
        <f t="shared" si="12"/>
        <v>June</v>
      </c>
      <c r="G160" s="1" t="str">
        <f t="shared" si="13"/>
        <v>2012</v>
      </c>
      <c r="H160" s="2">
        <f t="shared" si="14"/>
        <v>2</v>
      </c>
      <c r="I160" s="2" t="b">
        <f t="shared" si="15"/>
        <v>0</v>
      </c>
      <c r="J160" t="s">
        <v>24</v>
      </c>
      <c r="K160">
        <v>49</v>
      </c>
      <c r="L160">
        <v>6175.777</v>
      </c>
      <c r="M160">
        <v>7.0000000000000007E-2</v>
      </c>
      <c r="N160" t="s">
        <v>39</v>
      </c>
      <c r="O160">
        <v>1881.58</v>
      </c>
      <c r="P160">
        <v>155.99</v>
      </c>
      <c r="Q160">
        <v>3.9</v>
      </c>
      <c r="R160" t="s">
        <v>87</v>
      </c>
      <c r="S160" t="s">
        <v>87</v>
      </c>
      <c r="T160" t="s">
        <v>31</v>
      </c>
      <c r="U160" t="s">
        <v>32</v>
      </c>
      <c r="V160" t="s">
        <v>33</v>
      </c>
      <c r="W160">
        <v>0.55000000000000004</v>
      </c>
      <c r="BF160" s="7">
        <f t="shared" si="11"/>
        <v>0</v>
      </c>
      <c r="BG160" s="8" t="s">
        <v>854</v>
      </c>
    </row>
    <row r="161" spans="1:59" x14ac:dyDescent="0.3">
      <c r="A161" t="s">
        <v>943</v>
      </c>
      <c r="B161" t="s">
        <v>944</v>
      </c>
      <c r="D161" s="1">
        <v>40451</v>
      </c>
      <c r="E161" s="1">
        <v>40452</v>
      </c>
      <c r="F161" s="1" t="str">
        <f t="shared" si="12"/>
        <v>October</v>
      </c>
      <c r="G161" s="1" t="str">
        <f t="shared" si="13"/>
        <v>2010</v>
      </c>
      <c r="H161" s="2">
        <f t="shared" si="14"/>
        <v>1</v>
      </c>
      <c r="I161" s="2" t="b">
        <f t="shared" si="15"/>
        <v>0</v>
      </c>
      <c r="J161" t="s">
        <v>44</v>
      </c>
      <c r="K161">
        <v>6</v>
      </c>
      <c r="L161">
        <v>157.97</v>
      </c>
      <c r="M161">
        <v>0.01</v>
      </c>
      <c r="N161" t="s">
        <v>18</v>
      </c>
      <c r="O161">
        <v>-42.38</v>
      </c>
      <c r="P161">
        <v>22.84</v>
      </c>
      <c r="Q161">
        <v>16.87</v>
      </c>
      <c r="R161" t="s">
        <v>87</v>
      </c>
      <c r="S161" t="s">
        <v>87</v>
      </c>
      <c r="T161" t="s">
        <v>21</v>
      </c>
      <c r="U161" t="s">
        <v>22</v>
      </c>
      <c r="V161" t="s">
        <v>43</v>
      </c>
      <c r="W161">
        <v>0.39</v>
      </c>
      <c r="BF161" s="7">
        <f t="shared" si="11"/>
        <v>0</v>
      </c>
      <c r="BG161" s="8" t="s">
        <v>181</v>
      </c>
    </row>
    <row r="162" spans="1:59" x14ac:dyDescent="0.3">
      <c r="A162" t="s">
        <v>906</v>
      </c>
      <c r="B162" t="s">
        <v>907</v>
      </c>
      <c r="D162" s="1">
        <v>40283</v>
      </c>
      <c r="E162" s="1">
        <v>40284</v>
      </c>
      <c r="F162" s="1" t="str">
        <f t="shared" si="12"/>
        <v>April</v>
      </c>
      <c r="G162" s="1" t="str">
        <f t="shared" si="13"/>
        <v>2010</v>
      </c>
      <c r="H162" s="2">
        <f t="shared" si="14"/>
        <v>1</v>
      </c>
      <c r="I162" s="2" t="b">
        <f t="shared" si="15"/>
        <v>0</v>
      </c>
      <c r="J162" t="s">
        <v>52</v>
      </c>
      <c r="K162">
        <v>25</v>
      </c>
      <c r="L162">
        <v>144.84</v>
      </c>
      <c r="M162">
        <v>0.09</v>
      </c>
      <c r="N162" t="s">
        <v>18</v>
      </c>
      <c r="O162">
        <v>-120.99</v>
      </c>
      <c r="P162">
        <v>5.78</v>
      </c>
      <c r="Q162">
        <v>8.09</v>
      </c>
      <c r="R162" t="s">
        <v>87</v>
      </c>
      <c r="S162" t="s">
        <v>87</v>
      </c>
      <c r="T162" t="s">
        <v>27</v>
      </c>
      <c r="U162" t="s">
        <v>22</v>
      </c>
      <c r="V162" t="s">
        <v>43</v>
      </c>
      <c r="W162">
        <v>0.36</v>
      </c>
      <c r="BF162" s="7">
        <f t="shared" si="11"/>
        <v>0</v>
      </c>
      <c r="BG162" s="8" t="s">
        <v>124</v>
      </c>
    </row>
    <row r="163" spans="1:59" x14ac:dyDescent="0.3">
      <c r="A163" t="s">
        <v>906</v>
      </c>
      <c r="B163" t="s">
        <v>907</v>
      </c>
      <c r="D163" s="1">
        <v>40283</v>
      </c>
      <c r="E163" s="1">
        <v>40283</v>
      </c>
      <c r="F163" s="1" t="str">
        <f t="shared" si="12"/>
        <v>April</v>
      </c>
      <c r="G163" s="1" t="str">
        <f t="shared" si="13"/>
        <v>2010</v>
      </c>
      <c r="H163" s="2">
        <f t="shared" si="14"/>
        <v>0</v>
      </c>
      <c r="I163" s="2" t="str">
        <f t="shared" si="15"/>
        <v>FREE DELIVERY</v>
      </c>
      <c r="J163" t="s">
        <v>52</v>
      </c>
      <c r="K163">
        <v>20</v>
      </c>
      <c r="L163">
        <v>127.16</v>
      </c>
      <c r="M163">
        <v>0.09</v>
      </c>
      <c r="N163" t="s">
        <v>18</v>
      </c>
      <c r="O163">
        <v>12.88</v>
      </c>
      <c r="P163">
        <v>6.7</v>
      </c>
      <c r="Q163">
        <v>1.56</v>
      </c>
      <c r="R163" t="s">
        <v>87</v>
      </c>
      <c r="S163" t="s">
        <v>87</v>
      </c>
      <c r="T163" t="s">
        <v>27</v>
      </c>
      <c r="U163" t="s">
        <v>22</v>
      </c>
      <c r="V163" t="s">
        <v>60</v>
      </c>
      <c r="W163">
        <v>0.52</v>
      </c>
      <c r="BF163" s="7">
        <f t="shared" si="11"/>
        <v>0</v>
      </c>
      <c r="BG163" s="8" t="s">
        <v>418</v>
      </c>
    </row>
    <row r="164" spans="1:59" x14ac:dyDescent="0.3">
      <c r="A164" t="s">
        <v>912</v>
      </c>
      <c r="B164" t="s">
        <v>913</v>
      </c>
      <c r="D164" s="1">
        <v>40800</v>
      </c>
      <c r="E164" s="1">
        <v>40801</v>
      </c>
      <c r="F164" s="1" t="str">
        <f t="shared" si="12"/>
        <v>September</v>
      </c>
      <c r="G164" s="1" t="str">
        <f t="shared" si="13"/>
        <v>2011</v>
      </c>
      <c r="H164" s="2">
        <f t="shared" si="14"/>
        <v>1</v>
      </c>
      <c r="I164" s="2" t="b">
        <f t="shared" si="15"/>
        <v>0</v>
      </c>
      <c r="J164" t="s">
        <v>34</v>
      </c>
      <c r="K164">
        <v>4</v>
      </c>
      <c r="L164">
        <v>5472.12</v>
      </c>
      <c r="M164">
        <v>0.06</v>
      </c>
      <c r="N164" t="s">
        <v>25</v>
      </c>
      <c r="O164">
        <v>-2816.34</v>
      </c>
      <c r="P164">
        <v>1360.14</v>
      </c>
      <c r="Q164">
        <v>14.7</v>
      </c>
      <c r="R164" t="s">
        <v>87</v>
      </c>
      <c r="S164" t="s">
        <v>87</v>
      </c>
      <c r="T164" t="s">
        <v>42</v>
      </c>
      <c r="U164" t="s">
        <v>32</v>
      </c>
      <c r="V164" t="s">
        <v>94</v>
      </c>
      <c r="W164">
        <v>0.59</v>
      </c>
      <c r="BF164" s="7">
        <f t="shared" si="11"/>
        <v>0</v>
      </c>
      <c r="BG164" s="8" t="s">
        <v>205</v>
      </c>
    </row>
    <row r="165" spans="1:59" x14ac:dyDescent="0.3">
      <c r="A165" t="s">
        <v>900</v>
      </c>
      <c r="B165" t="s">
        <v>901</v>
      </c>
      <c r="D165" s="1">
        <v>40442</v>
      </c>
      <c r="E165" s="1">
        <v>40443</v>
      </c>
      <c r="F165" s="1" t="str">
        <f t="shared" si="12"/>
        <v>September</v>
      </c>
      <c r="G165" s="1" t="str">
        <f t="shared" si="13"/>
        <v>2010</v>
      </c>
      <c r="H165" s="2">
        <f t="shared" si="14"/>
        <v>1</v>
      </c>
      <c r="I165" s="2" t="b">
        <f t="shared" si="15"/>
        <v>0</v>
      </c>
      <c r="J165" t="s">
        <v>24</v>
      </c>
      <c r="K165">
        <v>7</v>
      </c>
      <c r="L165">
        <v>1810.67</v>
      </c>
      <c r="M165">
        <v>0.09</v>
      </c>
      <c r="N165" t="s">
        <v>25</v>
      </c>
      <c r="O165">
        <v>-541.87</v>
      </c>
      <c r="P165">
        <v>270.98</v>
      </c>
      <c r="Q165">
        <v>50</v>
      </c>
      <c r="R165" t="s">
        <v>87</v>
      </c>
      <c r="S165" t="s">
        <v>87</v>
      </c>
      <c r="T165" t="s">
        <v>21</v>
      </c>
      <c r="U165" t="s">
        <v>36</v>
      </c>
      <c r="V165" t="s">
        <v>67</v>
      </c>
      <c r="W165">
        <v>0.77</v>
      </c>
      <c r="BF165" s="7">
        <f t="shared" si="11"/>
        <v>0</v>
      </c>
      <c r="BG165" s="8" t="s">
        <v>133</v>
      </c>
    </row>
    <row r="166" spans="1:59" x14ac:dyDescent="0.3">
      <c r="A166" t="s">
        <v>900</v>
      </c>
      <c r="B166" t="s">
        <v>901</v>
      </c>
      <c r="D166" s="1">
        <v>40407</v>
      </c>
      <c r="E166" s="1">
        <v>40409</v>
      </c>
      <c r="F166" s="1" t="str">
        <f t="shared" si="12"/>
        <v>August</v>
      </c>
      <c r="G166" s="1" t="str">
        <f t="shared" si="13"/>
        <v>2010</v>
      </c>
      <c r="H166" s="2">
        <f t="shared" si="14"/>
        <v>2</v>
      </c>
      <c r="I166" s="2" t="b">
        <f t="shared" si="15"/>
        <v>0</v>
      </c>
      <c r="J166" t="s">
        <v>34</v>
      </c>
      <c r="K166">
        <v>31</v>
      </c>
      <c r="L166">
        <v>633.55999999999995</v>
      </c>
      <c r="M166">
        <v>0.09</v>
      </c>
      <c r="N166" t="s">
        <v>18</v>
      </c>
      <c r="O166">
        <v>-158.87</v>
      </c>
      <c r="P166">
        <v>20.97</v>
      </c>
      <c r="Q166">
        <v>6.5</v>
      </c>
      <c r="R166" t="s">
        <v>87</v>
      </c>
      <c r="S166" t="s">
        <v>87</v>
      </c>
      <c r="T166" t="s">
        <v>21</v>
      </c>
      <c r="U166" t="s">
        <v>32</v>
      </c>
      <c r="V166" t="s">
        <v>48</v>
      </c>
      <c r="W166">
        <v>0.78</v>
      </c>
      <c r="BF166" s="7">
        <f t="shared" si="11"/>
        <v>0</v>
      </c>
      <c r="BG166" s="8" t="s">
        <v>401</v>
      </c>
    </row>
    <row r="167" spans="1:59" x14ac:dyDescent="0.3">
      <c r="A167" t="s">
        <v>926</v>
      </c>
      <c r="B167" t="s">
        <v>927</v>
      </c>
      <c r="D167" s="1">
        <v>40072</v>
      </c>
      <c r="E167" s="1">
        <v>40072</v>
      </c>
      <c r="F167" s="1" t="str">
        <f t="shared" si="12"/>
        <v>September</v>
      </c>
      <c r="G167" s="1" t="str">
        <f t="shared" si="13"/>
        <v>2009</v>
      </c>
      <c r="H167" s="2">
        <f t="shared" si="14"/>
        <v>0</v>
      </c>
      <c r="I167" s="2" t="str">
        <f t="shared" si="15"/>
        <v>FREE DELIVERY</v>
      </c>
      <c r="J167" t="s">
        <v>17</v>
      </c>
      <c r="K167">
        <v>27</v>
      </c>
      <c r="L167">
        <v>644.4</v>
      </c>
      <c r="M167">
        <v>0.04</v>
      </c>
      <c r="N167" t="s">
        <v>18</v>
      </c>
      <c r="O167">
        <v>-97.28</v>
      </c>
      <c r="P167">
        <v>22.84</v>
      </c>
      <c r="Q167">
        <v>16.87</v>
      </c>
      <c r="R167" t="s">
        <v>87</v>
      </c>
      <c r="S167" t="s">
        <v>87</v>
      </c>
      <c r="T167" t="s">
        <v>42</v>
      </c>
      <c r="U167" t="s">
        <v>22</v>
      </c>
      <c r="V167" t="s">
        <v>43</v>
      </c>
      <c r="W167">
        <v>0.39</v>
      </c>
      <c r="BF167" s="7">
        <f t="shared" si="11"/>
        <v>0</v>
      </c>
      <c r="BG167" s="8" t="s">
        <v>762</v>
      </c>
    </row>
    <row r="168" spans="1:59" x14ac:dyDescent="0.3">
      <c r="A168" t="s">
        <v>921</v>
      </c>
      <c r="B168" t="s">
        <v>922</v>
      </c>
      <c r="D168" s="1">
        <v>39986</v>
      </c>
      <c r="E168" s="1">
        <v>39987</v>
      </c>
      <c r="F168" s="1" t="str">
        <f t="shared" si="12"/>
        <v>June</v>
      </c>
      <c r="G168" s="1" t="str">
        <f t="shared" si="13"/>
        <v>2009</v>
      </c>
      <c r="H168" s="2">
        <f t="shared" si="14"/>
        <v>1</v>
      </c>
      <c r="I168" s="2" t="b">
        <f t="shared" si="15"/>
        <v>0</v>
      </c>
      <c r="J168" t="s">
        <v>24</v>
      </c>
      <c r="K168">
        <v>7</v>
      </c>
      <c r="L168">
        <v>1211.98</v>
      </c>
      <c r="M168">
        <v>0.1</v>
      </c>
      <c r="N168" t="s">
        <v>25</v>
      </c>
      <c r="O168">
        <v>-80.83</v>
      </c>
      <c r="P168">
        <v>180.98</v>
      </c>
      <c r="Q168">
        <v>26.2</v>
      </c>
      <c r="R168" t="s">
        <v>87</v>
      </c>
      <c r="S168" t="s">
        <v>87</v>
      </c>
      <c r="T168" t="s">
        <v>31</v>
      </c>
      <c r="U168" t="s">
        <v>36</v>
      </c>
      <c r="V168" t="s">
        <v>67</v>
      </c>
      <c r="W168">
        <v>0.59</v>
      </c>
      <c r="BF168" s="7">
        <f t="shared" si="11"/>
        <v>0</v>
      </c>
      <c r="BG168" s="8" t="s">
        <v>111</v>
      </c>
    </row>
    <row r="169" spans="1:59" x14ac:dyDescent="0.3">
      <c r="A169" t="s">
        <v>985</v>
      </c>
      <c r="B169" t="s">
        <v>986</v>
      </c>
      <c r="D169" s="1">
        <v>41149</v>
      </c>
      <c r="E169" s="1">
        <v>41151</v>
      </c>
      <c r="F169" s="1" t="str">
        <f t="shared" si="12"/>
        <v>August</v>
      </c>
      <c r="G169" s="1" t="str">
        <f t="shared" si="13"/>
        <v>2012</v>
      </c>
      <c r="H169" s="2">
        <f t="shared" si="14"/>
        <v>2</v>
      </c>
      <c r="I169" s="2" t="b">
        <f t="shared" si="15"/>
        <v>0</v>
      </c>
      <c r="J169" t="s">
        <v>34</v>
      </c>
      <c r="K169">
        <v>27</v>
      </c>
      <c r="L169">
        <v>3316.08</v>
      </c>
      <c r="M169">
        <v>0.08</v>
      </c>
      <c r="N169" t="s">
        <v>25</v>
      </c>
      <c r="O169">
        <v>-514.32000000000005</v>
      </c>
      <c r="P169">
        <v>130.97999999999999</v>
      </c>
      <c r="Q169">
        <v>30</v>
      </c>
      <c r="R169" t="s">
        <v>87</v>
      </c>
      <c r="S169" t="s">
        <v>87</v>
      </c>
      <c r="T169" t="s">
        <v>27</v>
      </c>
      <c r="U169" t="s">
        <v>36</v>
      </c>
      <c r="V169" t="s">
        <v>67</v>
      </c>
      <c r="W169">
        <v>0.78</v>
      </c>
      <c r="BF169" s="7">
        <f t="shared" si="11"/>
        <v>0</v>
      </c>
      <c r="BG169" s="8" t="s">
        <v>765</v>
      </c>
    </row>
    <row r="170" spans="1:59" x14ac:dyDescent="0.3">
      <c r="A170" t="s">
        <v>912</v>
      </c>
      <c r="B170" t="s">
        <v>945</v>
      </c>
      <c r="D170" s="1">
        <v>40701</v>
      </c>
      <c r="E170" s="1">
        <v>40703</v>
      </c>
      <c r="F170" s="1" t="str">
        <f t="shared" si="12"/>
        <v>June</v>
      </c>
      <c r="G170" s="1" t="str">
        <f t="shared" si="13"/>
        <v>2011</v>
      </c>
      <c r="H170" s="2">
        <f t="shared" si="14"/>
        <v>2</v>
      </c>
      <c r="I170" s="2" t="b">
        <f t="shared" si="15"/>
        <v>0</v>
      </c>
      <c r="J170" t="s">
        <v>52</v>
      </c>
      <c r="K170">
        <v>48</v>
      </c>
      <c r="L170">
        <v>207.08</v>
      </c>
      <c r="M170">
        <v>0.09</v>
      </c>
      <c r="N170" t="s">
        <v>18</v>
      </c>
      <c r="O170">
        <v>-131.82</v>
      </c>
      <c r="P170">
        <v>4.28</v>
      </c>
      <c r="Q170">
        <v>5.17</v>
      </c>
      <c r="R170" t="s">
        <v>87</v>
      </c>
      <c r="S170" t="s">
        <v>87</v>
      </c>
      <c r="T170" t="s">
        <v>31</v>
      </c>
      <c r="U170" t="s">
        <v>22</v>
      </c>
      <c r="V170" t="s">
        <v>43</v>
      </c>
      <c r="W170">
        <v>0.4</v>
      </c>
      <c r="BF170" s="7">
        <f t="shared" si="11"/>
        <v>0</v>
      </c>
      <c r="BG170" s="8" t="s">
        <v>832</v>
      </c>
    </row>
    <row r="171" spans="1:59" x14ac:dyDescent="0.3">
      <c r="A171" t="s">
        <v>912</v>
      </c>
      <c r="B171" t="s">
        <v>945</v>
      </c>
      <c r="D171" s="1">
        <v>40701</v>
      </c>
      <c r="E171" s="1">
        <v>40703</v>
      </c>
      <c r="F171" s="1" t="str">
        <f t="shared" si="12"/>
        <v>June</v>
      </c>
      <c r="G171" s="1" t="str">
        <f t="shared" si="13"/>
        <v>2011</v>
      </c>
      <c r="H171" s="2">
        <f t="shared" si="14"/>
        <v>2</v>
      </c>
      <c r="I171" s="2" t="b">
        <f t="shared" si="15"/>
        <v>0</v>
      </c>
      <c r="J171" t="s">
        <v>52</v>
      </c>
      <c r="K171">
        <v>8</v>
      </c>
      <c r="L171">
        <v>234.28</v>
      </c>
      <c r="M171">
        <v>0.09</v>
      </c>
      <c r="N171" t="s">
        <v>18</v>
      </c>
      <c r="O171">
        <v>-65.42</v>
      </c>
      <c r="P171">
        <v>28.28</v>
      </c>
      <c r="Q171">
        <v>13.99</v>
      </c>
      <c r="R171" t="s">
        <v>87</v>
      </c>
      <c r="S171" t="s">
        <v>87</v>
      </c>
      <c r="T171" t="s">
        <v>31</v>
      </c>
      <c r="U171" t="s">
        <v>22</v>
      </c>
      <c r="V171" t="s">
        <v>23</v>
      </c>
      <c r="W171">
        <v>0.57999999999999996</v>
      </c>
      <c r="BF171" s="7">
        <f t="shared" si="11"/>
        <v>0</v>
      </c>
      <c r="BG171" s="8" t="s">
        <v>49</v>
      </c>
    </row>
    <row r="172" spans="1:59" x14ac:dyDescent="0.3">
      <c r="A172" t="s">
        <v>912</v>
      </c>
      <c r="B172" t="s">
        <v>945</v>
      </c>
      <c r="D172" s="1">
        <v>40701</v>
      </c>
      <c r="E172" s="1">
        <v>40703</v>
      </c>
      <c r="F172" s="1" t="str">
        <f t="shared" si="12"/>
        <v>June</v>
      </c>
      <c r="G172" s="1" t="str">
        <f t="shared" si="13"/>
        <v>2011</v>
      </c>
      <c r="H172" s="2">
        <f t="shared" si="14"/>
        <v>2</v>
      </c>
      <c r="I172" s="2" t="b">
        <f t="shared" si="15"/>
        <v>0</v>
      </c>
      <c r="J172" t="s">
        <v>52</v>
      </c>
      <c r="K172">
        <v>41</v>
      </c>
      <c r="L172">
        <v>1779.8915</v>
      </c>
      <c r="M172">
        <v>0.09</v>
      </c>
      <c r="N172" t="s">
        <v>18</v>
      </c>
      <c r="O172">
        <v>-250.17</v>
      </c>
      <c r="P172">
        <v>55.99</v>
      </c>
      <c r="Q172">
        <v>5</v>
      </c>
      <c r="R172" t="s">
        <v>87</v>
      </c>
      <c r="S172" t="s">
        <v>87</v>
      </c>
      <c r="T172" t="s">
        <v>31</v>
      </c>
      <c r="U172" t="s">
        <v>32</v>
      </c>
      <c r="V172" t="s">
        <v>33</v>
      </c>
      <c r="W172">
        <v>0.8</v>
      </c>
      <c r="BF172" s="7">
        <f t="shared" si="11"/>
        <v>0</v>
      </c>
      <c r="BG172" s="8" t="s">
        <v>848</v>
      </c>
    </row>
    <row r="173" spans="1:59" x14ac:dyDescent="0.3">
      <c r="A173" t="s">
        <v>955</v>
      </c>
      <c r="B173" t="s">
        <v>956</v>
      </c>
      <c r="D173" s="1">
        <v>40095</v>
      </c>
      <c r="E173" s="1">
        <v>40097</v>
      </c>
      <c r="F173" s="1" t="str">
        <f t="shared" si="12"/>
        <v>October</v>
      </c>
      <c r="G173" s="1" t="str">
        <f t="shared" si="13"/>
        <v>2009</v>
      </c>
      <c r="H173" s="2">
        <f t="shared" si="14"/>
        <v>2</v>
      </c>
      <c r="I173" s="2" t="b">
        <f t="shared" si="15"/>
        <v>0</v>
      </c>
      <c r="J173" t="s">
        <v>34</v>
      </c>
      <c r="K173">
        <v>30</v>
      </c>
      <c r="L173">
        <v>114.12</v>
      </c>
      <c r="M173">
        <v>0.05</v>
      </c>
      <c r="N173" t="s">
        <v>18</v>
      </c>
      <c r="O173">
        <v>15.73</v>
      </c>
      <c r="P173">
        <v>3.8</v>
      </c>
      <c r="Q173">
        <v>1.49</v>
      </c>
      <c r="R173" t="s">
        <v>87</v>
      </c>
      <c r="S173" t="s">
        <v>87</v>
      </c>
      <c r="T173" t="s">
        <v>31</v>
      </c>
      <c r="U173" t="s">
        <v>22</v>
      </c>
      <c r="V173" t="s">
        <v>29</v>
      </c>
      <c r="W173">
        <v>0.38</v>
      </c>
      <c r="BF173" s="7">
        <f t="shared" si="11"/>
        <v>0</v>
      </c>
      <c r="BG173" s="8" t="s">
        <v>539</v>
      </c>
    </row>
    <row r="174" spans="1:59" x14ac:dyDescent="0.3">
      <c r="A174" t="s">
        <v>955</v>
      </c>
      <c r="B174" t="s">
        <v>956</v>
      </c>
      <c r="D174" s="1">
        <v>40095</v>
      </c>
      <c r="E174" s="1">
        <v>40095</v>
      </c>
      <c r="F174" s="1" t="str">
        <f t="shared" si="12"/>
        <v>October</v>
      </c>
      <c r="G174" s="1" t="str">
        <f t="shared" si="13"/>
        <v>2009</v>
      </c>
      <c r="H174" s="2">
        <f t="shared" si="14"/>
        <v>0</v>
      </c>
      <c r="I174" s="2" t="str">
        <f t="shared" si="15"/>
        <v>FREE DELIVERY</v>
      </c>
      <c r="J174" t="s">
        <v>34</v>
      </c>
      <c r="K174">
        <v>15</v>
      </c>
      <c r="L174">
        <v>436.05</v>
      </c>
      <c r="M174">
        <v>0.09</v>
      </c>
      <c r="N174" t="s">
        <v>18</v>
      </c>
      <c r="O174">
        <v>-92.58</v>
      </c>
      <c r="P174">
        <v>30.73</v>
      </c>
      <c r="Q174">
        <v>4</v>
      </c>
      <c r="R174" t="s">
        <v>87</v>
      </c>
      <c r="S174" t="s">
        <v>87</v>
      </c>
      <c r="T174" t="s">
        <v>31</v>
      </c>
      <c r="U174" t="s">
        <v>32</v>
      </c>
      <c r="V174" t="s">
        <v>48</v>
      </c>
      <c r="W174">
        <v>0.75</v>
      </c>
      <c r="BF174" s="7">
        <f t="shared" si="11"/>
        <v>0</v>
      </c>
      <c r="BG174" s="8" t="s">
        <v>30</v>
      </c>
    </row>
    <row r="175" spans="1:59" x14ac:dyDescent="0.3">
      <c r="A175" t="s">
        <v>955</v>
      </c>
      <c r="B175" t="s">
        <v>956</v>
      </c>
      <c r="D175" s="1">
        <v>40095</v>
      </c>
      <c r="E175" s="1">
        <v>40096</v>
      </c>
      <c r="F175" s="1" t="str">
        <f t="shared" si="12"/>
        <v>October</v>
      </c>
      <c r="G175" s="1" t="str">
        <f t="shared" si="13"/>
        <v>2009</v>
      </c>
      <c r="H175" s="2">
        <f t="shared" si="14"/>
        <v>1</v>
      </c>
      <c r="I175" s="2" t="b">
        <f t="shared" si="15"/>
        <v>0</v>
      </c>
      <c r="J175" t="s">
        <v>34</v>
      </c>
      <c r="K175">
        <v>49</v>
      </c>
      <c r="L175">
        <v>5247.4835000000003</v>
      </c>
      <c r="M175">
        <v>0</v>
      </c>
      <c r="N175" t="s">
        <v>18</v>
      </c>
      <c r="O175">
        <v>1465.87</v>
      </c>
      <c r="P175">
        <v>125.99</v>
      </c>
      <c r="Q175">
        <v>8.08</v>
      </c>
      <c r="R175" t="s">
        <v>87</v>
      </c>
      <c r="S175" t="s">
        <v>87</v>
      </c>
      <c r="T175" t="s">
        <v>31</v>
      </c>
      <c r="U175" t="s">
        <v>32</v>
      </c>
      <c r="V175" t="s">
        <v>33</v>
      </c>
      <c r="W175">
        <v>0.56999999999999995</v>
      </c>
      <c r="BF175" s="7">
        <f t="shared" si="11"/>
        <v>0</v>
      </c>
      <c r="BG175" s="8" t="s">
        <v>599</v>
      </c>
    </row>
    <row r="176" spans="1:59" x14ac:dyDescent="0.3">
      <c r="A176" t="s">
        <v>904</v>
      </c>
      <c r="B176" t="s">
        <v>905</v>
      </c>
      <c r="D176" s="1">
        <v>40517</v>
      </c>
      <c r="E176" s="1">
        <v>40519</v>
      </c>
      <c r="F176" s="1" t="str">
        <f t="shared" si="12"/>
        <v>December</v>
      </c>
      <c r="G176" s="1" t="str">
        <f t="shared" si="13"/>
        <v>2010</v>
      </c>
      <c r="H176" s="2">
        <f t="shared" si="14"/>
        <v>2</v>
      </c>
      <c r="I176" s="2" t="b">
        <f t="shared" si="15"/>
        <v>0</v>
      </c>
      <c r="J176" t="s">
        <v>34</v>
      </c>
      <c r="K176">
        <v>9</v>
      </c>
      <c r="L176">
        <v>173.417</v>
      </c>
      <c r="M176">
        <v>0</v>
      </c>
      <c r="N176" t="s">
        <v>18</v>
      </c>
      <c r="O176">
        <v>18.23</v>
      </c>
      <c r="P176">
        <v>20.99</v>
      </c>
      <c r="Q176">
        <v>0.99</v>
      </c>
      <c r="R176" t="s">
        <v>87</v>
      </c>
      <c r="S176" t="s">
        <v>87</v>
      </c>
      <c r="T176" t="s">
        <v>31</v>
      </c>
      <c r="U176" t="s">
        <v>32</v>
      </c>
      <c r="V176" t="s">
        <v>33</v>
      </c>
      <c r="W176">
        <v>0.37</v>
      </c>
      <c r="BF176" s="7">
        <f t="shared" si="11"/>
        <v>0</v>
      </c>
      <c r="BG176" s="8" t="s">
        <v>391</v>
      </c>
    </row>
    <row r="177" spans="1:59" x14ac:dyDescent="0.3">
      <c r="A177" t="s">
        <v>930</v>
      </c>
      <c r="B177" t="s">
        <v>931</v>
      </c>
      <c r="D177" s="1">
        <v>39971</v>
      </c>
      <c r="E177" s="1">
        <v>39973</v>
      </c>
      <c r="F177" s="1" t="str">
        <f t="shared" si="12"/>
        <v>June</v>
      </c>
      <c r="G177" s="1" t="str">
        <f t="shared" si="13"/>
        <v>2009</v>
      </c>
      <c r="H177" s="2">
        <f t="shared" si="14"/>
        <v>2</v>
      </c>
      <c r="I177" s="2" t="b">
        <f t="shared" si="15"/>
        <v>0</v>
      </c>
      <c r="J177" t="s">
        <v>17</v>
      </c>
      <c r="K177">
        <v>18</v>
      </c>
      <c r="L177">
        <v>23792.93</v>
      </c>
      <c r="M177">
        <v>0</v>
      </c>
      <c r="N177" t="s">
        <v>18</v>
      </c>
      <c r="O177">
        <v>10951.31</v>
      </c>
      <c r="P177">
        <v>1270.99</v>
      </c>
      <c r="Q177">
        <v>19.989999999999998</v>
      </c>
      <c r="R177" t="s">
        <v>87</v>
      </c>
      <c r="S177" t="s">
        <v>87</v>
      </c>
      <c r="T177" t="s">
        <v>21</v>
      </c>
      <c r="U177" t="s">
        <v>22</v>
      </c>
      <c r="V177" t="s">
        <v>29</v>
      </c>
      <c r="W177">
        <v>0.35</v>
      </c>
      <c r="BF177" s="7">
        <f t="shared" si="11"/>
        <v>0</v>
      </c>
      <c r="BG177" s="8" t="s">
        <v>515</v>
      </c>
    </row>
    <row r="178" spans="1:59" x14ac:dyDescent="0.3">
      <c r="A178" t="s">
        <v>979</v>
      </c>
      <c r="B178" t="s">
        <v>980</v>
      </c>
      <c r="D178" s="1">
        <v>40021</v>
      </c>
      <c r="E178" s="1">
        <v>40022</v>
      </c>
      <c r="F178" s="1" t="str">
        <f t="shared" si="12"/>
        <v>July</v>
      </c>
      <c r="G178" s="1" t="str">
        <f t="shared" si="13"/>
        <v>2009</v>
      </c>
      <c r="H178" s="2">
        <f t="shared" si="14"/>
        <v>1</v>
      </c>
      <c r="I178" s="2" t="b">
        <f t="shared" si="15"/>
        <v>0</v>
      </c>
      <c r="J178" t="s">
        <v>52</v>
      </c>
      <c r="K178">
        <v>21</v>
      </c>
      <c r="L178">
        <v>256.12</v>
      </c>
      <c r="M178">
        <v>0.03</v>
      </c>
      <c r="N178" t="s">
        <v>18</v>
      </c>
      <c r="O178">
        <v>-18.190000000000001</v>
      </c>
      <c r="P178">
        <v>11.97</v>
      </c>
      <c r="Q178">
        <v>4.9800000000000004</v>
      </c>
      <c r="R178" t="s">
        <v>87</v>
      </c>
      <c r="S178" t="s">
        <v>87</v>
      </c>
      <c r="T178" t="s">
        <v>31</v>
      </c>
      <c r="U178" t="s">
        <v>22</v>
      </c>
      <c r="V178" t="s">
        <v>28</v>
      </c>
      <c r="W178">
        <v>0.57999999999999996</v>
      </c>
      <c r="BF178" s="7">
        <f t="shared" si="11"/>
        <v>0</v>
      </c>
      <c r="BG178" s="8" t="s">
        <v>427</v>
      </c>
    </row>
    <row r="179" spans="1:59" x14ac:dyDescent="0.3">
      <c r="A179" t="s">
        <v>906</v>
      </c>
      <c r="B179" t="s">
        <v>916</v>
      </c>
      <c r="D179" s="1">
        <v>40791</v>
      </c>
      <c r="E179" s="1">
        <v>40796</v>
      </c>
      <c r="F179" s="1" t="str">
        <f t="shared" si="12"/>
        <v>September</v>
      </c>
      <c r="G179" s="1" t="str">
        <f t="shared" si="13"/>
        <v>2011</v>
      </c>
      <c r="H179" s="2">
        <f t="shared" si="14"/>
        <v>5</v>
      </c>
      <c r="I179" s="2" t="b">
        <f t="shared" si="15"/>
        <v>0</v>
      </c>
      <c r="J179" t="s">
        <v>17</v>
      </c>
      <c r="K179">
        <v>30</v>
      </c>
      <c r="L179">
        <v>387</v>
      </c>
      <c r="M179">
        <v>0.01</v>
      </c>
      <c r="N179" t="s">
        <v>39</v>
      </c>
      <c r="O179">
        <v>-31.45</v>
      </c>
      <c r="P179">
        <v>12.28</v>
      </c>
      <c r="Q179">
        <v>6.13</v>
      </c>
      <c r="R179" t="s">
        <v>87</v>
      </c>
      <c r="S179" t="s">
        <v>87</v>
      </c>
      <c r="T179" t="s">
        <v>42</v>
      </c>
      <c r="U179" t="s">
        <v>22</v>
      </c>
      <c r="V179" t="s">
        <v>23</v>
      </c>
      <c r="W179">
        <v>0.56999999999999995</v>
      </c>
      <c r="BF179" s="7">
        <f t="shared" si="11"/>
        <v>0</v>
      </c>
      <c r="BG179" s="8" t="s">
        <v>292</v>
      </c>
    </row>
    <row r="180" spans="1:59" x14ac:dyDescent="0.3">
      <c r="A180" t="s">
        <v>932</v>
      </c>
      <c r="B180" t="s">
        <v>933</v>
      </c>
      <c r="D180" s="1">
        <v>39824</v>
      </c>
      <c r="E180" s="1">
        <v>39825</v>
      </c>
      <c r="F180" s="1" t="str">
        <f t="shared" si="12"/>
        <v>January</v>
      </c>
      <c r="G180" s="1" t="str">
        <f t="shared" si="13"/>
        <v>2009</v>
      </c>
      <c r="H180" s="2">
        <f t="shared" si="14"/>
        <v>1</v>
      </c>
      <c r="I180" s="2" t="b">
        <f t="shared" si="15"/>
        <v>0</v>
      </c>
      <c r="J180" t="s">
        <v>24</v>
      </c>
      <c r="K180">
        <v>31</v>
      </c>
      <c r="L180">
        <v>1143.45</v>
      </c>
      <c r="M180">
        <v>0.06</v>
      </c>
      <c r="N180" t="s">
        <v>18</v>
      </c>
      <c r="O180">
        <v>304.42</v>
      </c>
      <c r="P180">
        <v>39.24</v>
      </c>
      <c r="Q180">
        <v>1.99</v>
      </c>
      <c r="R180" t="s">
        <v>87</v>
      </c>
      <c r="S180" t="s">
        <v>87</v>
      </c>
      <c r="T180" t="s">
        <v>31</v>
      </c>
      <c r="U180" t="s">
        <v>32</v>
      </c>
      <c r="V180" t="s">
        <v>48</v>
      </c>
      <c r="W180">
        <v>0.51</v>
      </c>
      <c r="BF180" s="7">
        <f t="shared" si="11"/>
        <v>0</v>
      </c>
      <c r="BG180" s="8" t="s">
        <v>725</v>
      </c>
    </row>
    <row r="181" spans="1:59" x14ac:dyDescent="0.3">
      <c r="A181" t="s">
        <v>932</v>
      </c>
      <c r="B181" t="s">
        <v>933</v>
      </c>
      <c r="D181" s="1">
        <v>40405</v>
      </c>
      <c r="E181" s="1">
        <v>40405</v>
      </c>
      <c r="F181" s="1" t="str">
        <f t="shared" si="12"/>
        <v>August</v>
      </c>
      <c r="G181" s="1" t="str">
        <f t="shared" si="13"/>
        <v>2010</v>
      </c>
      <c r="H181" s="2">
        <f t="shared" si="14"/>
        <v>0</v>
      </c>
      <c r="I181" s="2" t="str">
        <f t="shared" si="15"/>
        <v>FREE DELIVERY</v>
      </c>
      <c r="J181" t="s">
        <v>44</v>
      </c>
      <c r="K181">
        <v>2</v>
      </c>
      <c r="L181">
        <v>42.31</v>
      </c>
      <c r="M181">
        <v>0.06</v>
      </c>
      <c r="N181" t="s">
        <v>18</v>
      </c>
      <c r="O181">
        <v>-53.08</v>
      </c>
      <c r="P181">
        <v>17.98</v>
      </c>
      <c r="Q181">
        <v>8.51</v>
      </c>
      <c r="R181" t="s">
        <v>87</v>
      </c>
      <c r="S181" t="s">
        <v>87</v>
      </c>
      <c r="T181" t="s">
        <v>31</v>
      </c>
      <c r="U181" t="s">
        <v>32</v>
      </c>
      <c r="V181" t="s">
        <v>94</v>
      </c>
      <c r="W181">
        <v>0.4</v>
      </c>
      <c r="BF181" s="7">
        <f t="shared" si="11"/>
        <v>0</v>
      </c>
      <c r="BG181" s="8" t="s">
        <v>269</v>
      </c>
    </row>
    <row r="182" spans="1:59" x14ac:dyDescent="0.3">
      <c r="A182" t="s">
        <v>932</v>
      </c>
      <c r="B182" t="s">
        <v>933</v>
      </c>
      <c r="D182" s="1">
        <v>40405</v>
      </c>
      <c r="E182" s="1">
        <v>40407</v>
      </c>
      <c r="F182" s="1" t="str">
        <f t="shared" si="12"/>
        <v>August</v>
      </c>
      <c r="G182" s="1" t="str">
        <f t="shared" si="13"/>
        <v>2010</v>
      </c>
      <c r="H182" s="2">
        <f t="shared" si="14"/>
        <v>2</v>
      </c>
      <c r="I182" s="2" t="b">
        <f t="shared" si="15"/>
        <v>0</v>
      </c>
      <c r="J182" t="s">
        <v>44</v>
      </c>
      <c r="K182">
        <v>11</v>
      </c>
      <c r="L182">
        <v>152.66999999999999</v>
      </c>
      <c r="M182">
        <v>0.04</v>
      </c>
      <c r="N182" t="s">
        <v>18</v>
      </c>
      <c r="O182">
        <v>12.76</v>
      </c>
      <c r="P182">
        <v>12.95</v>
      </c>
      <c r="Q182">
        <v>4.9800000000000004</v>
      </c>
      <c r="R182" t="s">
        <v>87</v>
      </c>
      <c r="S182" t="s">
        <v>87</v>
      </c>
      <c r="T182" t="s">
        <v>31</v>
      </c>
      <c r="U182" t="s">
        <v>22</v>
      </c>
      <c r="V182" t="s">
        <v>29</v>
      </c>
      <c r="W182">
        <v>0.4</v>
      </c>
      <c r="BF182" s="7">
        <f t="shared" si="11"/>
        <v>0</v>
      </c>
      <c r="BG182" s="8" t="s">
        <v>730</v>
      </c>
    </row>
    <row r="183" spans="1:59" x14ac:dyDescent="0.3">
      <c r="A183" t="s">
        <v>943</v>
      </c>
      <c r="B183" t="s">
        <v>944</v>
      </c>
      <c r="D183" s="1">
        <v>40030</v>
      </c>
      <c r="E183" s="1">
        <v>40031</v>
      </c>
      <c r="F183" s="1" t="str">
        <f t="shared" si="12"/>
        <v>August</v>
      </c>
      <c r="G183" s="1" t="str">
        <f t="shared" si="13"/>
        <v>2009</v>
      </c>
      <c r="H183" s="2">
        <f t="shared" si="14"/>
        <v>1</v>
      </c>
      <c r="I183" s="2" t="b">
        <f t="shared" si="15"/>
        <v>0</v>
      </c>
      <c r="J183" t="s">
        <v>34</v>
      </c>
      <c r="K183">
        <v>49</v>
      </c>
      <c r="L183">
        <v>82.61</v>
      </c>
      <c r="M183">
        <v>0.08</v>
      </c>
      <c r="N183" t="s">
        <v>18</v>
      </c>
      <c r="O183">
        <v>-46.25</v>
      </c>
      <c r="P183">
        <v>1.68</v>
      </c>
      <c r="Q183">
        <v>1.57</v>
      </c>
      <c r="R183" t="s">
        <v>87</v>
      </c>
      <c r="S183" t="s">
        <v>87</v>
      </c>
      <c r="T183" t="s">
        <v>21</v>
      </c>
      <c r="U183" t="s">
        <v>22</v>
      </c>
      <c r="V183" t="s">
        <v>60</v>
      </c>
      <c r="W183">
        <v>0.59</v>
      </c>
      <c r="BF183" s="7">
        <f t="shared" si="11"/>
        <v>0</v>
      </c>
      <c r="BG183" s="8" t="s">
        <v>671</v>
      </c>
    </row>
    <row r="184" spans="1:59" x14ac:dyDescent="0.3">
      <c r="A184" t="s">
        <v>987</v>
      </c>
      <c r="B184" t="s">
        <v>988</v>
      </c>
      <c r="D184" s="1">
        <v>40803</v>
      </c>
      <c r="E184" s="1">
        <v>40805</v>
      </c>
      <c r="F184" s="1" t="str">
        <f t="shared" si="12"/>
        <v>September</v>
      </c>
      <c r="G184" s="1" t="str">
        <f t="shared" si="13"/>
        <v>2011</v>
      </c>
      <c r="H184" s="2">
        <f t="shared" si="14"/>
        <v>2</v>
      </c>
      <c r="I184" s="2" t="b">
        <f t="shared" si="15"/>
        <v>0</v>
      </c>
      <c r="J184" t="s">
        <v>44</v>
      </c>
      <c r="K184">
        <v>31</v>
      </c>
      <c r="L184">
        <v>789.94</v>
      </c>
      <c r="M184">
        <v>0.1</v>
      </c>
      <c r="N184" t="s">
        <v>25</v>
      </c>
      <c r="O184">
        <v>-190.41</v>
      </c>
      <c r="P184">
        <v>25.98</v>
      </c>
      <c r="Q184">
        <v>14.36</v>
      </c>
      <c r="R184" t="s">
        <v>87</v>
      </c>
      <c r="S184" t="s">
        <v>87</v>
      </c>
      <c r="T184" t="s">
        <v>42</v>
      </c>
      <c r="U184" t="s">
        <v>36</v>
      </c>
      <c r="V184" t="s">
        <v>67</v>
      </c>
      <c r="W184">
        <v>0.6</v>
      </c>
      <c r="BF184" s="7">
        <f t="shared" si="11"/>
        <v>0</v>
      </c>
      <c r="BG184" s="8" t="s">
        <v>697</v>
      </c>
    </row>
    <row r="185" spans="1:59" x14ac:dyDescent="0.3">
      <c r="A185" t="s">
        <v>989</v>
      </c>
      <c r="B185" t="s">
        <v>990</v>
      </c>
      <c r="D185" s="1">
        <v>40838</v>
      </c>
      <c r="E185" s="1">
        <v>40840</v>
      </c>
      <c r="F185" s="1" t="str">
        <f t="shared" si="12"/>
        <v>October</v>
      </c>
      <c r="G185" s="1" t="str">
        <f t="shared" si="13"/>
        <v>2011</v>
      </c>
      <c r="H185" s="2">
        <f t="shared" si="14"/>
        <v>2</v>
      </c>
      <c r="I185" s="2" t="b">
        <f t="shared" si="15"/>
        <v>0</v>
      </c>
      <c r="J185" t="s">
        <v>17</v>
      </c>
      <c r="K185">
        <v>42</v>
      </c>
      <c r="L185">
        <v>435.24</v>
      </c>
      <c r="M185">
        <v>0.08</v>
      </c>
      <c r="N185" t="s">
        <v>39</v>
      </c>
      <c r="O185">
        <v>174.89</v>
      </c>
      <c r="P185">
        <v>10.31</v>
      </c>
      <c r="Q185">
        <v>1.79</v>
      </c>
      <c r="R185" t="s">
        <v>87</v>
      </c>
      <c r="S185" t="s">
        <v>87</v>
      </c>
      <c r="T185" t="s">
        <v>21</v>
      </c>
      <c r="U185" t="s">
        <v>22</v>
      </c>
      <c r="V185" t="s">
        <v>43</v>
      </c>
      <c r="W185">
        <v>0.38</v>
      </c>
      <c r="BF185" s="7">
        <f t="shared" si="11"/>
        <v>0</v>
      </c>
      <c r="BG185" s="8" t="s">
        <v>400</v>
      </c>
    </row>
    <row r="186" spans="1:59" x14ac:dyDescent="0.3">
      <c r="A186" t="s">
        <v>969</v>
      </c>
      <c r="B186" t="s">
        <v>991</v>
      </c>
      <c r="D186" s="1">
        <v>40131</v>
      </c>
      <c r="E186" s="1">
        <v>40132</v>
      </c>
      <c r="F186" s="1" t="str">
        <f t="shared" si="12"/>
        <v>November</v>
      </c>
      <c r="G186" s="1" t="str">
        <f t="shared" si="13"/>
        <v>2009</v>
      </c>
      <c r="H186" s="2">
        <f t="shared" si="14"/>
        <v>1</v>
      </c>
      <c r="I186" s="2" t="b">
        <f t="shared" si="15"/>
        <v>0</v>
      </c>
      <c r="J186" t="s">
        <v>44</v>
      </c>
      <c r="K186">
        <v>8</v>
      </c>
      <c r="L186">
        <v>473.7</v>
      </c>
      <c r="M186">
        <v>0.05</v>
      </c>
      <c r="N186" t="s">
        <v>18</v>
      </c>
      <c r="O186">
        <v>72.510000000000005</v>
      </c>
      <c r="P186">
        <v>59.78</v>
      </c>
      <c r="Q186">
        <v>10.29</v>
      </c>
      <c r="R186" t="s">
        <v>87</v>
      </c>
      <c r="S186" t="s">
        <v>87</v>
      </c>
      <c r="T186" t="s">
        <v>21</v>
      </c>
      <c r="U186" t="s">
        <v>22</v>
      </c>
      <c r="V186" t="s">
        <v>29</v>
      </c>
      <c r="W186">
        <v>0.39</v>
      </c>
      <c r="BF186" s="7">
        <f t="shared" si="11"/>
        <v>0</v>
      </c>
      <c r="BG186" s="8" t="s">
        <v>855</v>
      </c>
    </row>
    <row r="187" spans="1:59" x14ac:dyDescent="0.3">
      <c r="A187" t="s">
        <v>969</v>
      </c>
      <c r="B187" t="s">
        <v>991</v>
      </c>
      <c r="D187" s="1">
        <v>40131</v>
      </c>
      <c r="E187" s="1">
        <v>40133</v>
      </c>
      <c r="F187" s="1" t="str">
        <f t="shared" si="12"/>
        <v>November</v>
      </c>
      <c r="G187" s="1" t="str">
        <f t="shared" si="13"/>
        <v>2009</v>
      </c>
      <c r="H187" s="2">
        <f t="shared" si="14"/>
        <v>2</v>
      </c>
      <c r="I187" s="2" t="b">
        <f t="shared" si="15"/>
        <v>0</v>
      </c>
      <c r="J187" t="s">
        <v>44</v>
      </c>
      <c r="K187">
        <v>33</v>
      </c>
      <c r="L187">
        <v>553.5625</v>
      </c>
      <c r="M187">
        <v>0.08</v>
      </c>
      <c r="N187" t="s">
        <v>18</v>
      </c>
      <c r="O187">
        <v>-76.86</v>
      </c>
      <c r="P187">
        <v>20.99</v>
      </c>
      <c r="Q187">
        <v>1.25</v>
      </c>
      <c r="R187" t="s">
        <v>87</v>
      </c>
      <c r="S187" t="s">
        <v>87</v>
      </c>
      <c r="T187" t="s">
        <v>21</v>
      </c>
      <c r="U187" t="s">
        <v>32</v>
      </c>
      <c r="V187" t="s">
        <v>33</v>
      </c>
      <c r="W187">
        <v>0.83</v>
      </c>
      <c r="BF187" s="7">
        <f t="shared" si="11"/>
        <v>0</v>
      </c>
      <c r="BG187" s="8" t="s">
        <v>351</v>
      </c>
    </row>
    <row r="188" spans="1:59" x14ac:dyDescent="0.3">
      <c r="A188" t="s">
        <v>962</v>
      </c>
      <c r="B188" t="s">
        <v>963</v>
      </c>
      <c r="D188" s="1">
        <v>40362</v>
      </c>
      <c r="E188" s="1">
        <v>40363</v>
      </c>
      <c r="F188" s="1" t="str">
        <f t="shared" si="12"/>
        <v>July</v>
      </c>
      <c r="G188" s="1" t="str">
        <f t="shared" si="13"/>
        <v>2010</v>
      </c>
      <c r="H188" s="2">
        <f t="shared" si="14"/>
        <v>1</v>
      </c>
      <c r="I188" s="2" t="b">
        <f t="shared" si="15"/>
        <v>0</v>
      </c>
      <c r="J188" t="s">
        <v>44</v>
      </c>
      <c r="K188">
        <v>32</v>
      </c>
      <c r="L188">
        <v>54.78</v>
      </c>
      <c r="M188">
        <v>0.02</v>
      </c>
      <c r="N188" t="s">
        <v>18</v>
      </c>
      <c r="O188">
        <v>-30.54</v>
      </c>
      <c r="P188">
        <v>1.68</v>
      </c>
      <c r="Q188">
        <v>1.57</v>
      </c>
      <c r="R188" t="s">
        <v>87</v>
      </c>
      <c r="S188" t="s">
        <v>87</v>
      </c>
      <c r="T188" t="s">
        <v>31</v>
      </c>
      <c r="U188" t="s">
        <v>22</v>
      </c>
      <c r="V188" t="s">
        <v>60</v>
      </c>
      <c r="W188">
        <v>0.59</v>
      </c>
      <c r="BF188" s="7">
        <f t="shared" si="11"/>
        <v>0</v>
      </c>
      <c r="BG188" s="8" t="s">
        <v>508</v>
      </c>
    </row>
    <row r="189" spans="1:59" x14ac:dyDescent="0.3">
      <c r="A189" t="s">
        <v>962</v>
      </c>
      <c r="B189" t="s">
        <v>963</v>
      </c>
      <c r="D189" s="1">
        <v>40362</v>
      </c>
      <c r="E189" s="1">
        <v>40364</v>
      </c>
      <c r="F189" s="1" t="str">
        <f t="shared" si="12"/>
        <v>July</v>
      </c>
      <c r="G189" s="1" t="str">
        <f t="shared" si="13"/>
        <v>2010</v>
      </c>
      <c r="H189" s="2">
        <f t="shared" si="14"/>
        <v>2</v>
      </c>
      <c r="I189" s="2" t="b">
        <f t="shared" si="15"/>
        <v>0</v>
      </c>
      <c r="J189" t="s">
        <v>44</v>
      </c>
      <c r="K189">
        <v>47</v>
      </c>
      <c r="L189">
        <v>304.83</v>
      </c>
      <c r="M189">
        <v>0.1</v>
      </c>
      <c r="N189" t="s">
        <v>18</v>
      </c>
      <c r="O189">
        <v>23.82</v>
      </c>
      <c r="P189">
        <v>7.08</v>
      </c>
      <c r="Q189">
        <v>2.35</v>
      </c>
      <c r="R189" t="s">
        <v>87</v>
      </c>
      <c r="S189" t="s">
        <v>87</v>
      </c>
      <c r="T189" t="s">
        <v>31</v>
      </c>
      <c r="U189" t="s">
        <v>22</v>
      </c>
      <c r="V189" t="s">
        <v>60</v>
      </c>
      <c r="W189">
        <v>0.47</v>
      </c>
      <c r="BF189" s="7">
        <f t="shared" si="11"/>
        <v>0</v>
      </c>
      <c r="BG189" s="8" t="s">
        <v>422</v>
      </c>
    </row>
    <row r="190" spans="1:59" x14ac:dyDescent="0.3">
      <c r="A190" t="s">
        <v>992</v>
      </c>
      <c r="B190" t="s">
        <v>993</v>
      </c>
      <c r="D190" s="1">
        <v>39843</v>
      </c>
      <c r="E190" s="1">
        <v>39848</v>
      </c>
      <c r="F190" s="1" t="str">
        <f t="shared" si="12"/>
        <v>February</v>
      </c>
      <c r="G190" s="1" t="str">
        <f t="shared" si="13"/>
        <v>2009</v>
      </c>
      <c r="H190" s="2">
        <f t="shared" si="14"/>
        <v>5</v>
      </c>
      <c r="I190" s="2" t="b">
        <f t="shared" si="15"/>
        <v>0</v>
      </c>
      <c r="J190" t="s">
        <v>17</v>
      </c>
      <c r="K190">
        <v>31</v>
      </c>
      <c r="L190">
        <v>16066.85</v>
      </c>
      <c r="M190">
        <v>7.0000000000000007E-2</v>
      </c>
      <c r="N190" t="s">
        <v>18</v>
      </c>
      <c r="O190">
        <v>7416.43</v>
      </c>
      <c r="P190">
        <v>574.74</v>
      </c>
      <c r="Q190">
        <v>24.49</v>
      </c>
      <c r="R190" t="s">
        <v>87</v>
      </c>
      <c r="S190" t="s">
        <v>87</v>
      </c>
      <c r="T190" t="s">
        <v>27</v>
      </c>
      <c r="U190" t="s">
        <v>32</v>
      </c>
      <c r="V190" t="s">
        <v>94</v>
      </c>
      <c r="W190">
        <v>0.37</v>
      </c>
      <c r="BF190" s="7">
        <f t="shared" si="11"/>
        <v>0</v>
      </c>
      <c r="BG190" s="8" t="s">
        <v>782</v>
      </c>
    </row>
    <row r="191" spans="1:59" x14ac:dyDescent="0.3">
      <c r="A191" t="s">
        <v>994</v>
      </c>
      <c r="B191" t="s">
        <v>995</v>
      </c>
      <c r="D191" s="1">
        <v>40983</v>
      </c>
      <c r="E191" s="1">
        <v>40985</v>
      </c>
      <c r="F191" s="1" t="str">
        <f t="shared" si="12"/>
        <v>March</v>
      </c>
      <c r="G191" s="1" t="str">
        <f t="shared" si="13"/>
        <v>2012</v>
      </c>
      <c r="H191" s="2">
        <f t="shared" si="14"/>
        <v>2</v>
      </c>
      <c r="I191" s="2" t="b">
        <f t="shared" si="15"/>
        <v>0</v>
      </c>
      <c r="J191" t="s">
        <v>34</v>
      </c>
      <c r="K191">
        <v>17</v>
      </c>
      <c r="L191">
        <v>618.9</v>
      </c>
      <c r="M191">
        <v>0.09</v>
      </c>
      <c r="N191" t="s">
        <v>18</v>
      </c>
      <c r="O191">
        <v>54.92</v>
      </c>
      <c r="P191">
        <v>36.549999999999997</v>
      </c>
      <c r="Q191">
        <v>13.89</v>
      </c>
      <c r="R191" t="s">
        <v>87</v>
      </c>
      <c r="S191" t="s">
        <v>87</v>
      </c>
      <c r="T191" t="s">
        <v>42</v>
      </c>
      <c r="U191" t="s">
        <v>22</v>
      </c>
      <c r="V191" t="s">
        <v>60</v>
      </c>
      <c r="W191">
        <v>0.41</v>
      </c>
      <c r="BF191" s="7">
        <f t="shared" si="11"/>
        <v>0</v>
      </c>
      <c r="BG191" s="8" t="s">
        <v>415</v>
      </c>
    </row>
    <row r="192" spans="1:59" x14ac:dyDescent="0.3">
      <c r="A192" t="s">
        <v>996</v>
      </c>
      <c r="B192" t="s">
        <v>997</v>
      </c>
      <c r="D192" s="1">
        <v>40035</v>
      </c>
      <c r="E192" s="1">
        <v>40035</v>
      </c>
      <c r="F192" s="1" t="str">
        <f t="shared" si="12"/>
        <v>August</v>
      </c>
      <c r="G192" s="1" t="str">
        <f t="shared" si="13"/>
        <v>2009</v>
      </c>
      <c r="H192" s="2">
        <f t="shared" si="14"/>
        <v>0</v>
      </c>
      <c r="I192" s="2" t="str">
        <f t="shared" si="15"/>
        <v>FREE DELIVERY</v>
      </c>
      <c r="J192" t="s">
        <v>17</v>
      </c>
      <c r="K192">
        <v>35</v>
      </c>
      <c r="L192">
        <v>1665.0395000000001</v>
      </c>
      <c r="M192">
        <v>0.02</v>
      </c>
      <c r="N192" t="s">
        <v>18</v>
      </c>
      <c r="O192">
        <v>366.51</v>
      </c>
      <c r="P192">
        <v>55.99</v>
      </c>
      <c r="Q192">
        <v>3.3</v>
      </c>
      <c r="R192" t="s">
        <v>87</v>
      </c>
      <c r="S192" t="s">
        <v>87</v>
      </c>
      <c r="T192" t="s">
        <v>42</v>
      </c>
      <c r="U192" t="s">
        <v>32</v>
      </c>
      <c r="V192" t="s">
        <v>33</v>
      </c>
      <c r="W192">
        <v>0.59</v>
      </c>
      <c r="BF192" s="7">
        <f t="shared" si="11"/>
        <v>0</v>
      </c>
      <c r="BG192" s="8" t="s">
        <v>409</v>
      </c>
    </row>
    <row r="193" spans="1:59" x14ac:dyDescent="0.3">
      <c r="A193" t="s">
        <v>985</v>
      </c>
      <c r="B193" t="s">
        <v>986</v>
      </c>
      <c r="D193" s="1">
        <v>40269</v>
      </c>
      <c r="E193" s="1">
        <v>40276</v>
      </c>
      <c r="F193" s="1" t="str">
        <f t="shared" si="12"/>
        <v>April</v>
      </c>
      <c r="G193" s="1" t="str">
        <f t="shared" si="13"/>
        <v>2010</v>
      </c>
      <c r="H193" s="2">
        <f t="shared" si="14"/>
        <v>7</v>
      </c>
      <c r="I193" s="2" t="b">
        <f t="shared" si="15"/>
        <v>0</v>
      </c>
      <c r="J193" t="s">
        <v>17</v>
      </c>
      <c r="K193">
        <v>21</v>
      </c>
      <c r="L193">
        <v>1049.79</v>
      </c>
      <c r="M193">
        <v>0.08</v>
      </c>
      <c r="N193" t="s">
        <v>18</v>
      </c>
      <c r="O193">
        <v>135.79</v>
      </c>
      <c r="P193">
        <v>51.75</v>
      </c>
      <c r="Q193">
        <v>19.989999999999998</v>
      </c>
      <c r="R193" t="s">
        <v>87</v>
      </c>
      <c r="S193" t="s">
        <v>87</v>
      </c>
      <c r="T193" t="s">
        <v>27</v>
      </c>
      <c r="U193" t="s">
        <v>36</v>
      </c>
      <c r="V193" t="s">
        <v>37</v>
      </c>
      <c r="W193">
        <v>0.55000000000000004</v>
      </c>
      <c r="BF193" s="7">
        <f t="shared" si="11"/>
        <v>0</v>
      </c>
      <c r="BG193" s="8" t="s">
        <v>331</v>
      </c>
    </row>
    <row r="194" spans="1:59" x14ac:dyDescent="0.3">
      <c r="A194" t="s">
        <v>985</v>
      </c>
      <c r="B194" t="s">
        <v>986</v>
      </c>
      <c r="D194" s="1">
        <v>40269</v>
      </c>
      <c r="E194" s="1">
        <v>40271</v>
      </c>
      <c r="F194" s="1" t="str">
        <f t="shared" si="12"/>
        <v>April</v>
      </c>
      <c r="G194" s="1" t="str">
        <f t="shared" si="13"/>
        <v>2010</v>
      </c>
      <c r="H194" s="2">
        <f t="shared" si="14"/>
        <v>2</v>
      </c>
      <c r="I194" s="2" t="b">
        <f t="shared" si="15"/>
        <v>0</v>
      </c>
      <c r="J194" t="s">
        <v>17</v>
      </c>
      <c r="K194">
        <v>16</v>
      </c>
      <c r="L194">
        <v>817.18</v>
      </c>
      <c r="M194">
        <v>0.1</v>
      </c>
      <c r="N194" t="s">
        <v>18</v>
      </c>
      <c r="O194">
        <v>103.38</v>
      </c>
      <c r="P194">
        <v>55.29</v>
      </c>
      <c r="Q194">
        <v>5.08</v>
      </c>
      <c r="R194" t="s">
        <v>87</v>
      </c>
      <c r="S194" t="s">
        <v>87</v>
      </c>
      <c r="T194" t="s">
        <v>27</v>
      </c>
      <c r="U194" t="s">
        <v>22</v>
      </c>
      <c r="V194" t="s">
        <v>23</v>
      </c>
      <c r="W194">
        <v>0.59</v>
      </c>
      <c r="BF194" s="7">
        <f t="shared" ref="BF194:BF257" si="16">COUNTIF($A$2:$A$8399,BG194)</f>
        <v>0</v>
      </c>
      <c r="BG194" s="8" t="s">
        <v>130</v>
      </c>
    </row>
    <row r="195" spans="1:59" x14ac:dyDescent="0.3">
      <c r="A195" t="s">
        <v>949</v>
      </c>
      <c r="B195" t="s">
        <v>950</v>
      </c>
      <c r="D195" s="1">
        <v>40390</v>
      </c>
      <c r="E195" s="1">
        <v>40390</v>
      </c>
      <c r="F195" s="1" t="str">
        <f t="shared" ref="F195:F258" si="17">TEXT(E195,"mmmm")</f>
        <v>July</v>
      </c>
      <c r="G195" s="1" t="str">
        <f t="shared" ref="G195:G258" si="18">TEXT(E195,"yyyy")</f>
        <v>2010</v>
      </c>
      <c r="H195" s="2">
        <f t="shared" ref="H195:H258" si="19">E195-D195</f>
        <v>0</v>
      </c>
      <c r="I195" s="2" t="str">
        <f t="shared" ref="I195:I258" si="20">IF(H195&lt;1,IF(AND(H195&gt;0,H195&lt;2),"ONE DAY", "FREE DELIVERY"))</f>
        <v>FREE DELIVERY</v>
      </c>
      <c r="J195" t="s">
        <v>24</v>
      </c>
      <c r="K195">
        <v>49</v>
      </c>
      <c r="L195">
        <v>465.83</v>
      </c>
      <c r="M195">
        <v>0.1</v>
      </c>
      <c r="N195" t="s">
        <v>18</v>
      </c>
      <c r="O195">
        <v>-79.72</v>
      </c>
      <c r="P195">
        <v>9.65</v>
      </c>
      <c r="Q195">
        <v>6.22</v>
      </c>
      <c r="R195" t="s">
        <v>87</v>
      </c>
      <c r="S195" t="s">
        <v>87</v>
      </c>
      <c r="T195" t="s">
        <v>31</v>
      </c>
      <c r="U195" t="s">
        <v>36</v>
      </c>
      <c r="V195" t="s">
        <v>37</v>
      </c>
      <c r="W195">
        <v>0.55000000000000004</v>
      </c>
      <c r="BF195" s="7">
        <f t="shared" si="16"/>
        <v>0</v>
      </c>
      <c r="BG195" s="8" t="s">
        <v>234</v>
      </c>
    </row>
    <row r="196" spans="1:59" x14ac:dyDescent="0.3">
      <c r="A196" t="s">
        <v>917</v>
      </c>
      <c r="B196" t="s">
        <v>918</v>
      </c>
      <c r="D196" s="1">
        <v>39962</v>
      </c>
      <c r="E196" s="1">
        <v>39969</v>
      </c>
      <c r="F196" s="1" t="str">
        <f t="shared" si="17"/>
        <v>June</v>
      </c>
      <c r="G196" s="1" t="str">
        <f t="shared" si="18"/>
        <v>2009</v>
      </c>
      <c r="H196" s="2">
        <f t="shared" si="19"/>
        <v>7</v>
      </c>
      <c r="I196" s="2" t="b">
        <f t="shared" si="20"/>
        <v>0</v>
      </c>
      <c r="J196" t="s">
        <v>17</v>
      </c>
      <c r="K196">
        <v>13</v>
      </c>
      <c r="L196">
        <v>241.70599999999999</v>
      </c>
      <c r="M196">
        <v>0</v>
      </c>
      <c r="N196" t="s">
        <v>18</v>
      </c>
      <c r="O196">
        <v>-92.96</v>
      </c>
      <c r="P196">
        <v>20.99</v>
      </c>
      <c r="Q196">
        <v>3.3</v>
      </c>
      <c r="R196" t="s">
        <v>87</v>
      </c>
      <c r="S196" t="s">
        <v>87</v>
      </c>
      <c r="T196" t="s">
        <v>21</v>
      </c>
      <c r="U196" t="s">
        <v>32</v>
      </c>
      <c r="V196" t="s">
        <v>33</v>
      </c>
      <c r="W196">
        <v>0.81</v>
      </c>
      <c r="BF196" s="7">
        <f t="shared" si="16"/>
        <v>0</v>
      </c>
      <c r="BG196" s="8" t="s">
        <v>196</v>
      </c>
    </row>
    <row r="197" spans="1:59" x14ac:dyDescent="0.3">
      <c r="A197" t="s">
        <v>934</v>
      </c>
      <c r="B197" t="s">
        <v>998</v>
      </c>
      <c r="D197" s="1">
        <v>40462</v>
      </c>
      <c r="E197" s="1">
        <v>40464</v>
      </c>
      <c r="F197" s="1" t="str">
        <f t="shared" si="17"/>
        <v>October</v>
      </c>
      <c r="G197" s="1" t="str">
        <f t="shared" si="18"/>
        <v>2010</v>
      </c>
      <c r="H197" s="2">
        <f t="shared" si="19"/>
        <v>2</v>
      </c>
      <c r="I197" s="2" t="b">
        <f t="shared" si="20"/>
        <v>0</v>
      </c>
      <c r="J197" t="s">
        <v>24</v>
      </c>
      <c r="K197">
        <v>44</v>
      </c>
      <c r="L197">
        <v>275.91000000000003</v>
      </c>
      <c r="M197">
        <v>0.1</v>
      </c>
      <c r="N197" t="s">
        <v>18</v>
      </c>
      <c r="O197">
        <v>-162.37</v>
      </c>
      <c r="P197">
        <v>7.99</v>
      </c>
      <c r="Q197">
        <v>5.03</v>
      </c>
      <c r="R197" t="s">
        <v>87</v>
      </c>
      <c r="S197" t="s">
        <v>87</v>
      </c>
      <c r="T197" t="s">
        <v>31</v>
      </c>
      <c r="U197" t="s">
        <v>32</v>
      </c>
      <c r="V197" t="s">
        <v>33</v>
      </c>
      <c r="W197">
        <v>0.6</v>
      </c>
      <c r="BF197" s="7">
        <f t="shared" si="16"/>
        <v>0</v>
      </c>
      <c r="BG197" s="8" t="s">
        <v>175</v>
      </c>
    </row>
    <row r="198" spans="1:59" x14ac:dyDescent="0.3">
      <c r="A198" t="s">
        <v>932</v>
      </c>
      <c r="B198" t="s">
        <v>933</v>
      </c>
      <c r="D198" s="1">
        <v>40316</v>
      </c>
      <c r="E198" s="1">
        <v>40317</v>
      </c>
      <c r="F198" s="1" t="str">
        <f t="shared" si="17"/>
        <v>May</v>
      </c>
      <c r="G198" s="1" t="str">
        <f t="shared" si="18"/>
        <v>2010</v>
      </c>
      <c r="H198" s="2">
        <f t="shared" si="19"/>
        <v>1</v>
      </c>
      <c r="I198" s="2" t="b">
        <f t="shared" si="20"/>
        <v>0</v>
      </c>
      <c r="J198" t="s">
        <v>24</v>
      </c>
      <c r="K198">
        <v>2</v>
      </c>
      <c r="L198">
        <v>30.83</v>
      </c>
      <c r="M198">
        <v>0.04</v>
      </c>
      <c r="N198" t="s">
        <v>39</v>
      </c>
      <c r="O198">
        <v>7.27</v>
      </c>
      <c r="P198">
        <v>7.64</v>
      </c>
      <c r="Q198">
        <v>1.39</v>
      </c>
      <c r="R198" t="s">
        <v>87</v>
      </c>
      <c r="S198" t="s">
        <v>87</v>
      </c>
      <c r="T198" t="s">
        <v>31</v>
      </c>
      <c r="U198" t="s">
        <v>22</v>
      </c>
      <c r="V198" t="s">
        <v>51</v>
      </c>
      <c r="W198">
        <v>0.36</v>
      </c>
      <c r="BF198" s="7">
        <f t="shared" si="16"/>
        <v>0</v>
      </c>
      <c r="BG198" s="8" t="s">
        <v>291</v>
      </c>
    </row>
    <row r="199" spans="1:59" x14ac:dyDescent="0.3">
      <c r="A199" t="s">
        <v>906</v>
      </c>
      <c r="B199" t="s">
        <v>907</v>
      </c>
      <c r="D199" s="1">
        <v>40582</v>
      </c>
      <c r="E199" s="1">
        <v>40582</v>
      </c>
      <c r="F199" s="1" t="str">
        <f t="shared" si="17"/>
        <v>February</v>
      </c>
      <c r="G199" s="1" t="str">
        <f t="shared" si="18"/>
        <v>2011</v>
      </c>
      <c r="H199" s="2">
        <f t="shared" si="19"/>
        <v>0</v>
      </c>
      <c r="I199" s="2" t="str">
        <f t="shared" si="20"/>
        <v>FREE DELIVERY</v>
      </c>
      <c r="J199" t="s">
        <v>52</v>
      </c>
      <c r="K199">
        <v>13</v>
      </c>
      <c r="L199">
        <v>121.66</v>
      </c>
      <c r="M199">
        <v>0.03</v>
      </c>
      <c r="N199" t="s">
        <v>18</v>
      </c>
      <c r="O199">
        <v>-11.8</v>
      </c>
      <c r="P199">
        <v>8.85</v>
      </c>
      <c r="Q199">
        <v>5.6</v>
      </c>
      <c r="R199" t="s">
        <v>87</v>
      </c>
      <c r="S199" t="s">
        <v>87</v>
      </c>
      <c r="T199" t="s">
        <v>27</v>
      </c>
      <c r="U199" t="s">
        <v>22</v>
      </c>
      <c r="V199" t="s">
        <v>29</v>
      </c>
      <c r="W199">
        <v>0.36</v>
      </c>
      <c r="BF199" s="7">
        <f t="shared" si="16"/>
        <v>0</v>
      </c>
      <c r="BG199" s="8" t="s">
        <v>761</v>
      </c>
    </row>
    <row r="200" spans="1:59" x14ac:dyDescent="0.3">
      <c r="A200" t="s">
        <v>904</v>
      </c>
      <c r="B200" t="s">
        <v>905</v>
      </c>
      <c r="D200" s="1">
        <v>40519</v>
      </c>
      <c r="E200" s="1">
        <v>40521</v>
      </c>
      <c r="F200" s="1" t="str">
        <f t="shared" si="17"/>
        <v>December</v>
      </c>
      <c r="G200" s="1" t="str">
        <f t="shared" si="18"/>
        <v>2010</v>
      </c>
      <c r="H200" s="2">
        <f t="shared" si="19"/>
        <v>2</v>
      </c>
      <c r="I200" s="2" t="b">
        <f t="shared" si="20"/>
        <v>0</v>
      </c>
      <c r="J200" t="s">
        <v>52</v>
      </c>
      <c r="K200">
        <v>16</v>
      </c>
      <c r="L200">
        <v>108.42</v>
      </c>
      <c r="M200">
        <v>0.02</v>
      </c>
      <c r="N200" t="s">
        <v>18</v>
      </c>
      <c r="O200">
        <v>-50.82</v>
      </c>
      <c r="P200">
        <v>6.48</v>
      </c>
      <c r="Q200">
        <v>6.81</v>
      </c>
      <c r="R200" t="s">
        <v>87</v>
      </c>
      <c r="S200" t="s">
        <v>87</v>
      </c>
      <c r="T200" t="s">
        <v>31</v>
      </c>
      <c r="U200" t="s">
        <v>22</v>
      </c>
      <c r="V200" t="s">
        <v>43</v>
      </c>
      <c r="W200">
        <v>0.36</v>
      </c>
      <c r="BF200" s="7">
        <f t="shared" si="16"/>
        <v>0</v>
      </c>
      <c r="BG200" s="8" t="s">
        <v>322</v>
      </c>
    </row>
    <row r="201" spans="1:59" x14ac:dyDescent="0.3">
      <c r="A201" t="s">
        <v>904</v>
      </c>
      <c r="B201" t="s">
        <v>905</v>
      </c>
      <c r="D201" s="1">
        <v>40519</v>
      </c>
      <c r="E201" s="1">
        <v>40521</v>
      </c>
      <c r="F201" s="1" t="str">
        <f t="shared" si="17"/>
        <v>December</v>
      </c>
      <c r="G201" s="1" t="str">
        <f t="shared" si="18"/>
        <v>2010</v>
      </c>
      <c r="H201" s="2">
        <f t="shared" si="19"/>
        <v>2</v>
      </c>
      <c r="I201" s="2" t="b">
        <f t="shared" si="20"/>
        <v>0</v>
      </c>
      <c r="J201" t="s">
        <v>52</v>
      </c>
      <c r="K201">
        <v>27</v>
      </c>
      <c r="L201">
        <v>78.47</v>
      </c>
      <c r="M201">
        <v>0.06</v>
      </c>
      <c r="N201" t="s">
        <v>18</v>
      </c>
      <c r="O201">
        <v>17.989999999999998</v>
      </c>
      <c r="P201">
        <v>2.88</v>
      </c>
      <c r="Q201">
        <v>0.99</v>
      </c>
      <c r="R201" t="s">
        <v>87</v>
      </c>
      <c r="S201" t="s">
        <v>87</v>
      </c>
      <c r="T201" t="s">
        <v>31</v>
      </c>
      <c r="U201" t="s">
        <v>22</v>
      </c>
      <c r="V201" t="s">
        <v>57</v>
      </c>
      <c r="W201">
        <v>0.36</v>
      </c>
      <c r="BF201" s="7">
        <f t="shared" si="16"/>
        <v>0</v>
      </c>
      <c r="BG201" s="8" t="s">
        <v>235</v>
      </c>
    </row>
    <row r="202" spans="1:59" x14ac:dyDescent="0.3">
      <c r="A202" t="s">
        <v>936</v>
      </c>
      <c r="B202" t="s">
        <v>143</v>
      </c>
      <c r="D202" s="1">
        <v>39819</v>
      </c>
      <c r="E202" s="1">
        <v>39820</v>
      </c>
      <c r="F202" s="1" t="str">
        <f t="shared" si="17"/>
        <v>January</v>
      </c>
      <c r="G202" s="1" t="str">
        <f t="shared" si="18"/>
        <v>2009</v>
      </c>
      <c r="H202" s="2">
        <f t="shared" si="19"/>
        <v>1</v>
      </c>
      <c r="I202" s="2" t="b">
        <f t="shared" si="20"/>
        <v>0</v>
      </c>
      <c r="J202" t="s">
        <v>52</v>
      </c>
      <c r="K202">
        <v>30</v>
      </c>
      <c r="L202">
        <v>26133.39</v>
      </c>
      <c r="M202">
        <v>0.04</v>
      </c>
      <c r="N202" t="s">
        <v>25</v>
      </c>
      <c r="O202">
        <v>-11053.6</v>
      </c>
      <c r="P202">
        <v>880.98</v>
      </c>
      <c r="Q202">
        <v>44.55</v>
      </c>
      <c r="R202" t="s">
        <v>87</v>
      </c>
      <c r="S202" t="s">
        <v>87</v>
      </c>
      <c r="T202" t="s">
        <v>42</v>
      </c>
      <c r="U202" t="s">
        <v>36</v>
      </c>
      <c r="V202" t="s">
        <v>54</v>
      </c>
      <c r="W202">
        <v>0.62</v>
      </c>
      <c r="BF202" s="7">
        <f t="shared" si="16"/>
        <v>0</v>
      </c>
      <c r="BG202" s="8" t="s">
        <v>328</v>
      </c>
    </row>
    <row r="203" spans="1:59" x14ac:dyDescent="0.3">
      <c r="A203" t="s">
        <v>932</v>
      </c>
      <c r="B203" t="s">
        <v>933</v>
      </c>
      <c r="D203" s="1">
        <v>40980</v>
      </c>
      <c r="E203" s="1">
        <v>40982</v>
      </c>
      <c r="F203" s="1" t="str">
        <f t="shared" si="17"/>
        <v>March</v>
      </c>
      <c r="G203" s="1" t="str">
        <f t="shared" si="18"/>
        <v>2012</v>
      </c>
      <c r="H203" s="2">
        <f t="shared" si="19"/>
        <v>2</v>
      </c>
      <c r="I203" s="2" t="b">
        <f t="shared" si="20"/>
        <v>0</v>
      </c>
      <c r="J203" t="s">
        <v>52</v>
      </c>
      <c r="K203">
        <v>14</v>
      </c>
      <c r="L203">
        <v>2671.21</v>
      </c>
      <c r="M203">
        <v>0.06</v>
      </c>
      <c r="N203" t="s">
        <v>25</v>
      </c>
      <c r="O203">
        <v>636.17999999999995</v>
      </c>
      <c r="P203">
        <v>200.97</v>
      </c>
      <c r="Q203">
        <v>15.59</v>
      </c>
      <c r="R203" t="s">
        <v>87</v>
      </c>
      <c r="S203" t="s">
        <v>87</v>
      </c>
      <c r="T203" t="s">
        <v>31</v>
      </c>
      <c r="U203" t="s">
        <v>32</v>
      </c>
      <c r="V203" t="s">
        <v>94</v>
      </c>
      <c r="W203">
        <v>0.36</v>
      </c>
      <c r="BF203" s="7">
        <f t="shared" si="16"/>
        <v>0</v>
      </c>
      <c r="BG203" s="8" t="s">
        <v>587</v>
      </c>
    </row>
    <row r="204" spans="1:59" x14ac:dyDescent="0.3">
      <c r="A204" t="s">
        <v>957</v>
      </c>
      <c r="B204" t="s">
        <v>958</v>
      </c>
      <c r="D204" s="1">
        <v>40416</v>
      </c>
      <c r="E204" s="1">
        <v>40423</v>
      </c>
      <c r="F204" s="1" t="str">
        <f t="shared" si="17"/>
        <v>September</v>
      </c>
      <c r="G204" s="1" t="str">
        <f t="shared" si="18"/>
        <v>2010</v>
      </c>
      <c r="H204" s="2">
        <f t="shared" si="19"/>
        <v>7</v>
      </c>
      <c r="I204" s="2" t="b">
        <f t="shared" si="20"/>
        <v>0</v>
      </c>
      <c r="J204" t="s">
        <v>17</v>
      </c>
      <c r="K204">
        <v>26</v>
      </c>
      <c r="L204">
        <v>531.66</v>
      </c>
      <c r="M204">
        <v>0.08</v>
      </c>
      <c r="N204" t="s">
        <v>18</v>
      </c>
      <c r="O204">
        <v>135.65</v>
      </c>
      <c r="P204">
        <v>20.89</v>
      </c>
      <c r="Q204">
        <v>1.99</v>
      </c>
      <c r="R204" t="s">
        <v>87</v>
      </c>
      <c r="S204" t="s">
        <v>87</v>
      </c>
      <c r="T204" t="s">
        <v>42</v>
      </c>
      <c r="U204" t="s">
        <v>32</v>
      </c>
      <c r="V204" t="s">
        <v>48</v>
      </c>
      <c r="W204">
        <v>0.48</v>
      </c>
      <c r="BF204" s="7">
        <f t="shared" si="16"/>
        <v>0</v>
      </c>
      <c r="BG204" s="8" t="s">
        <v>466</v>
      </c>
    </row>
    <row r="205" spans="1:59" x14ac:dyDescent="0.3">
      <c r="A205" t="s">
        <v>957</v>
      </c>
      <c r="B205" t="s">
        <v>958</v>
      </c>
      <c r="D205" s="1">
        <v>40416</v>
      </c>
      <c r="E205" s="1">
        <v>40423</v>
      </c>
      <c r="F205" s="1" t="str">
        <f t="shared" si="17"/>
        <v>September</v>
      </c>
      <c r="G205" s="1" t="str">
        <f t="shared" si="18"/>
        <v>2010</v>
      </c>
      <c r="H205" s="2">
        <f t="shared" si="19"/>
        <v>7</v>
      </c>
      <c r="I205" s="2" t="b">
        <f t="shared" si="20"/>
        <v>0</v>
      </c>
      <c r="J205" t="s">
        <v>17</v>
      </c>
      <c r="K205">
        <v>28</v>
      </c>
      <c r="L205">
        <v>317.85000000000002</v>
      </c>
      <c r="M205">
        <v>0.06</v>
      </c>
      <c r="N205" t="s">
        <v>18</v>
      </c>
      <c r="O205">
        <v>-13.95</v>
      </c>
      <c r="P205">
        <v>11.58</v>
      </c>
      <c r="Q205">
        <v>6.97</v>
      </c>
      <c r="R205" t="s">
        <v>87</v>
      </c>
      <c r="S205" t="s">
        <v>87</v>
      </c>
      <c r="T205" t="s">
        <v>42</v>
      </c>
      <c r="U205" t="s">
        <v>22</v>
      </c>
      <c r="V205" t="s">
        <v>51</v>
      </c>
      <c r="W205">
        <v>0.35</v>
      </c>
      <c r="BF205" s="7">
        <f t="shared" si="16"/>
        <v>0</v>
      </c>
      <c r="BG205" s="8" t="s">
        <v>694</v>
      </c>
    </row>
    <row r="206" spans="1:59" x14ac:dyDescent="0.3">
      <c r="A206" t="s">
        <v>957</v>
      </c>
      <c r="B206" t="s">
        <v>958</v>
      </c>
      <c r="D206" s="1">
        <v>40416</v>
      </c>
      <c r="E206" s="1">
        <v>40420</v>
      </c>
      <c r="F206" s="1" t="str">
        <f t="shared" si="17"/>
        <v>August</v>
      </c>
      <c r="G206" s="1" t="str">
        <f t="shared" si="18"/>
        <v>2010</v>
      </c>
      <c r="H206" s="2">
        <f t="shared" si="19"/>
        <v>4</v>
      </c>
      <c r="I206" s="2" t="b">
        <f t="shared" si="20"/>
        <v>0</v>
      </c>
      <c r="J206" t="s">
        <v>17</v>
      </c>
      <c r="K206">
        <v>42</v>
      </c>
      <c r="L206">
        <v>163.08000000000001</v>
      </c>
      <c r="M206">
        <v>0.09</v>
      </c>
      <c r="N206" t="s">
        <v>18</v>
      </c>
      <c r="O206">
        <v>66.17</v>
      </c>
      <c r="P206">
        <v>4.13</v>
      </c>
      <c r="Q206">
        <v>0.5</v>
      </c>
      <c r="R206" t="s">
        <v>87</v>
      </c>
      <c r="S206" t="s">
        <v>87</v>
      </c>
      <c r="T206" t="s">
        <v>42</v>
      </c>
      <c r="U206" t="s">
        <v>22</v>
      </c>
      <c r="V206" t="s">
        <v>57</v>
      </c>
      <c r="W206">
        <v>0.39</v>
      </c>
      <c r="BF206" s="7">
        <f t="shared" si="16"/>
        <v>0</v>
      </c>
      <c r="BG206" s="8" t="s">
        <v>609</v>
      </c>
    </row>
    <row r="207" spans="1:59" x14ac:dyDescent="0.3">
      <c r="A207" t="s">
        <v>934</v>
      </c>
      <c r="B207" t="s">
        <v>998</v>
      </c>
      <c r="D207" s="1">
        <v>40714</v>
      </c>
      <c r="E207" s="1">
        <v>40716</v>
      </c>
      <c r="F207" s="1" t="str">
        <f t="shared" si="17"/>
        <v>June</v>
      </c>
      <c r="G207" s="1" t="str">
        <f t="shared" si="18"/>
        <v>2011</v>
      </c>
      <c r="H207" s="2">
        <f t="shared" si="19"/>
        <v>2</v>
      </c>
      <c r="I207" s="2" t="b">
        <f t="shared" si="20"/>
        <v>0</v>
      </c>
      <c r="J207" t="s">
        <v>24</v>
      </c>
      <c r="K207">
        <v>38</v>
      </c>
      <c r="L207">
        <v>103.07</v>
      </c>
      <c r="M207">
        <v>0.1</v>
      </c>
      <c r="N207" t="s">
        <v>18</v>
      </c>
      <c r="O207">
        <v>-0.95</v>
      </c>
      <c r="P207">
        <v>2.78</v>
      </c>
      <c r="Q207">
        <v>1.34</v>
      </c>
      <c r="R207" t="s">
        <v>87</v>
      </c>
      <c r="S207" t="s">
        <v>87</v>
      </c>
      <c r="T207" t="s">
        <v>31</v>
      </c>
      <c r="U207" t="s">
        <v>22</v>
      </c>
      <c r="V207" t="s">
        <v>60</v>
      </c>
      <c r="W207">
        <v>0.45</v>
      </c>
      <c r="BF207" s="7">
        <f t="shared" si="16"/>
        <v>0</v>
      </c>
      <c r="BG207" s="8" t="s">
        <v>333</v>
      </c>
    </row>
    <row r="208" spans="1:59" x14ac:dyDescent="0.3">
      <c r="A208" t="s">
        <v>977</v>
      </c>
      <c r="B208" t="s">
        <v>978</v>
      </c>
      <c r="D208" s="1">
        <v>40394</v>
      </c>
      <c r="E208" s="1">
        <v>40394</v>
      </c>
      <c r="F208" s="1" t="str">
        <f t="shared" si="17"/>
        <v>August</v>
      </c>
      <c r="G208" s="1" t="str">
        <f t="shared" si="18"/>
        <v>2010</v>
      </c>
      <c r="H208" s="2">
        <f t="shared" si="19"/>
        <v>0</v>
      </c>
      <c r="I208" s="2" t="str">
        <f t="shared" si="20"/>
        <v>FREE DELIVERY</v>
      </c>
      <c r="J208" t="s">
        <v>24</v>
      </c>
      <c r="K208">
        <v>1</v>
      </c>
      <c r="L208">
        <v>17.190000000000001</v>
      </c>
      <c r="M208">
        <v>0</v>
      </c>
      <c r="N208" t="s">
        <v>18</v>
      </c>
      <c r="O208">
        <v>-35.340000000000003</v>
      </c>
      <c r="P208">
        <v>14.48</v>
      </c>
      <c r="Q208">
        <v>1.99</v>
      </c>
      <c r="R208" t="s">
        <v>87</v>
      </c>
      <c r="S208" t="s">
        <v>87</v>
      </c>
      <c r="T208" t="s">
        <v>21</v>
      </c>
      <c r="U208" t="s">
        <v>32</v>
      </c>
      <c r="V208" t="s">
        <v>48</v>
      </c>
      <c r="W208">
        <v>0.49</v>
      </c>
      <c r="BF208" s="7">
        <f t="shared" si="16"/>
        <v>0</v>
      </c>
      <c r="BG208" s="8" t="s">
        <v>784</v>
      </c>
    </row>
    <row r="209" spans="1:59" x14ac:dyDescent="0.3">
      <c r="A209" t="s">
        <v>977</v>
      </c>
      <c r="B209" t="s">
        <v>978</v>
      </c>
      <c r="D209" s="1">
        <v>40394</v>
      </c>
      <c r="E209" s="1">
        <v>40396</v>
      </c>
      <c r="F209" s="1" t="str">
        <f t="shared" si="17"/>
        <v>August</v>
      </c>
      <c r="G209" s="1" t="str">
        <f t="shared" si="18"/>
        <v>2010</v>
      </c>
      <c r="H209" s="2">
        <f t="shared" si="19"/>
        <v>2</v>
      </c>
      <c r="I209" s="2" t="b">
        <f t="shared" si="20"/>
        <v>0</v>
      </c>
      <c r="J209" t="s">
        <v>24</v>
      </c>
      <c r="K209">
        <v>27</v>
      </c>
      <c r="L209">
        <v>2689.48</v>
      </c>
      <c r="M209">
        <v>0.04</v>
      </c>
      <c r="N209" t="s">
        <v>18</v>
      </c>
      <c r="O209">
        <v>399.93</v>
      </c>
      <c r="P209">
        <v>99.99</v>
      </c>
      <c r="Q209">
        <v>19.989999999999998</v>
      </c>
      <c r="R209" t="s">
        <v>87</v>
      </c>
      <c r="S209" t="s">
        <v>87</v>
      </c>
      <c r="T209" t="s">
        <v>21</v>
      </c>
      <c r="U209" t="s">
        <v>32</v>
      </c>
      <c r="V209" t="s">
        <v>48</v>
      </c>
      <c r="W209">
        <v>0.5</v>
      </c>
      <c r="BF209" s="7">
        <f t="shared" si="16"/>
        <v>0</v>
      </c>
      <c r="BG209" s="8" t="s">
        <v>458</v>
      </c>
    </row>
    <row r="210" spans="1:59" x14ac:dyDescent="0.3">
      <c r="A210" t="s">
        <v>977</v>
      </c>
      <c r="B210" t="s">
        <v>978</v>
      </c>
      <c r="D210" s="1">
        <v>40394</v>
      </c>
      <c r="E210" s="1">
        <v>40396</v>
      </c>
      <c r="F210" s="1" t="str">
        <f t="shared" si="17"/>
        <v>August</v>
      </c>
      <c r="G210" s="1" t="str">
        <f t="shared" si="18"/>
        <v>2010</v>
      </c>
      <c r="H210" s="2">
        <f t="shared" si="19"/>
        <v>2</v>
      </c>
      <c r="I210" s="2" t="b">
        <f t="shared" si="20"/>
        <v>0</v>
      </c>
      <c r="J210" t="s">
        <v>24</v>
      </c>
      <c r="K210">
        <v>2</v>
      </c>
      <c r="L210">
        <v>15.31</v>
      </c>
      <c r="M210">
        <v>0.01</v>
      </c>
      <c r="N210" t="s">
        <v>18</v>
      </c>
      <c r="O210">
        <v>-8.15</v>
      </c>
      <c r="P210">
        <v>4.9800000000000004</v>
      </c>
      <c r="Q210">
        <v>4.8600000000000003</v>
      </c>
      <c r="R210" t="s">
        <v>87</v>
      </c>
      <c r="S210" t="s">
        <v>87</v>
      </c>
      <c r="T210" t="s">
        <v>21</v>
      </c>
      <c r="U210" t="s">
        <v>22</v>
      </c>
      <c r="V210" t="s">
        <v>43</v>
      </c>
      <c r="W210">
        <v>0.38</v>
      </c>
      <c r="BF210" s="7">
        <f t="shared" si="16"/>
        <v>0</v>
      </c>
      <c r="BG210" s="8" t="s">
        <v>785</v>
      </c>
    </row>
    <row r="211" spans="1:59" x14ac:dyDescent="0.3">
      <c r="A211" t="s">
        <v>937</v>
      </c>
      <c r="B211" t="s">
        <v>938</v>
      </c>
      <c r="D211" s="1">
        <v>40505</v>
      </c>
      <c r="E211" s="1">
        <v>40507</v>
      </c>
      <c r="F211" s="1" t="str">
        <f t="shared" si="17"/>
        <v>November</v>
      </c>
      <c r="G211" s="1" t="str">
        <f t="shared" si="18"/>
        <v>2010</v>
      </c>
      <c r="H211" s="2">
        <f t="shared" si="19"/>
        <v>2</v>
      </c>
      <c r="I211" s="2" t="b">
        <f t="shared" si="20"/>
        <v>0</v>
      </c>
      <c r="J211" t="s">
        <v>24</v>
      </c>
      <c r="K211">
        <v>13</v>
      </c>
      <c r="L211">
        <v>270.63</v>
      </c>
      <c r="M211">
        <v>0.1</v>
      </c>
      <c r="N211" t="s">
        <v>18</v>
      </c>
      <c r="O211">
        <v>7.07</v>
      </c>
      <c r="P211">
        <v>21.98</v>
      </c>
      <c r="Q211">
        <v>8.32</v>
      </c>
      <c r="R211" t="s">
        <v>87</v>
      </c>
      <c r="S211" t="s">
        <v>87</v>
      </c>
      <c r="T211" t="s">
        <v>31</v>
      </c>
      <c r="U211" t="s">
        <v>22</v>
      </c>
      <c r="V211" t="s">
        <v>43</v>
      </c>
      <c r="W211">
        <v>0.39</v>
      </c>
      <c r="BF211" s="7">
        <f t="shared" si="16"/>
        <v>0</v>
      </c>
      <c r="BG211" s="8" t="s">
        <v>404</v>
      </c>
    </row>
    <row r="212" spans="1:59" x14ac:dyDescent="0.3">
      <c r="A212" t="s">
        <v>937</v>
      </c>
      <c r="B212" t="s">
        <v>938</v>
      </c>
      <c r="D212" s="1">
        <v>40505</v>
      </c>
      <c r="E212" s="1">
        <v>40507</v>
      </c>
      <c r="F212" s="1" t="str">
        <f t="shared" si="17"/>
        <v>November</v>
      </c>
      <c r="G212" s="1" t="str">
        <f t="shared" si="18"/>
        <v>2010</v>
      </c>
      <c r="H212" s="2">
        <f t="shared" si="19"/>
        <v>2</v>
      </c>
      <c r="I212" s="2" t="b">
        <f t="shared" si="20"/>
        <v>0</v>
      </c>
      <c r="J212" t="s">
        <v>24</v>
      </c>
      <c r="K212">
        <v>43</v>
      </c>
      <c r="L212">
        <v>6583.9129999999996</v>
      </c>
      <c r="M212">
        <v>0.09</v>
      </c>
      <c r="N212" t="s">
        <v>18</v>
      </c>
      <c r="O212">
        <v>1459.79</v>
      </c>
      <c r="P212">
        <v>195.99</v>
      </c>
      <c r="Q212">
        <v>3.99</v>
      </c>
      <c r="R212" t="s">
        <v>87</v>
      </c>
      <c r="S212" t="s">
        <v>87</v>
      </c>
      <c r="T212" t="s">
        <v>31</v>
      </c>
      <c r="U212" t="s">
        <v>32</v>
      </c>
      <c r="V212" t="s">
        <v>33</v>
      </c>
      <c r="W212">
        <v>0.59</v>
      </c>
      <c r="BF212" s="7">
        <f t="shared" si="16"/>
        <v>0</v>
      </c>
      <c r="BG212" s="8" t="s">
        <v>484</v>
      </c>
    </row>
    <row r="213" spans="1:59" x14ac:dyDescent="0.3">
      <c r="A213" t="s">
        <v>983</v>
      </c>
      <c r="B213" t="s">
        <v>984</v>
      </c>
      <c r="D213" s="1">
        <v>40027</v>
      </c>
      <c r="E213" s="1">
        <v>40028</v>
      </c>
      <c r="F213" s="1" t="str">
        <f t="shared" si="17"/>
        <v>August</v>
      </c>
      <c r="G213" s="1" t="str">
        <f t="shared" si="18"/>
        <v>2009</v>
      </c>
      <c r="H213" s="2">
        <f t="shared" si="19"/>
        <v>1</v>
      </c>
      <c r="I213" s="2" t="b">
        <f t="shared" si="20"/>
        <v>0</v>
      </c>
      <c r="J213" t="s">
        <v>34</v>
      </c>
      <c r="K213">
        <v>24</v>
      </c>
      <c r="L213">
        <v>4865.72</v>
      </c>
      <c r="M213">
        <v>0.03</v>
      </c>
      <c r="N213" t="s">
        <v>25</v>
      </c>
      <c r="O213">
        <v>1951.3</v>
      </c>
      <c r="P213">
        <v>200.97</v>
      </c>
      <c r="Q213">
        <v>15.59</v>
      </c>
      <c r="R213" t="s">
        <v>87</v>
      </c>
      <c r="S213" t="s">
        <v>87</v>
      </c>
      <c r="T213" t="s">
        <v>42</v>
      </c>
      <c r="U213" t="s">
        <v>32</v>
      </c>
      <c r="V213" t="s">
        <v>94</v>
      </c>
      <c r="W213">
        <v>0.36</v>
      </c>
      <c r="BF213" s="7">
        <f t="shared" si="16"/>
        <v>0</v>
      </c>
      <c r="BG213" s="8" t="s">
        <v>223</v>
      </c>
    </row>
    <row r="214" spans="1:59" x14ac:dyDescent="0.3">
      <c r="A214" t="s">
        <v>969</v>
      </c>
      <c r="B214" t="s">
        <v>991</v>
      </c>
      <c r="D214" s="1">
        <v>40765</v>
      </c>
      <c r="E214" s="1">
        <v>40766</v>
      </c>
      <c r="F214" s="1" t="str">
        <f t="shared" si="17"/>
        <v>August</v>
      </c>
      <c r="G214" s="1" t="str">
        <f t="shared" si="18"/>
        <v>2011</v>
      </c>
      <c r="H214" s="2">
        <f t="shared" si="19"/>
        <v>1</v>
      </c>
      <c r="I214" s="2" t="b">
        <f t="shared" si="20"/>
        <v>0</v>
      </c>
      <c r="J214" t="s">
        <v>52</v>
      </c>
      <c r="K214">
        <v>23</v>
      </c>
      <c r="L214">
        <v>1003.31</v>
      </c>
      <c r="M214">
        <v>0.01</v>
      </c>
      <c r="N214" t="s">
        <v>18</v>
      </c>
      <c r="O214">
        <v>51.9</v>
      </c>
      <c r="P214">
        <v>40.97</v>
      </c>
      <c r="Q214">
        <v>14.45</v>
      </c>
      <c r="R214" t="s">
        <v>87</v>
      </c>
      <c r="S214" t="s">
        <v>87</v>
      </c>
      <c r="T214" t="s">
        <v>21</v>
      </c>
      <c r="U214" t="s">
        <v>36</v>
      </c>
      <c r="V214" t="s">
        <v>37</v>
      </c>
      <c r="W214">
        <v>0.56999999999999995</v>
      </c>
      <c r="BF214" s="7">
        <f t="shared" si="16"/>
        <v>0</v>
      </c>
      <c r="BG214" s="8" t="s">
        <v>339</v>
      </c>
    </row>
    <row r="215" spans="1:59" x14ac:dyDescent="0.3">
      <c r="A215" t="s">
        <v>969</v>
      </c>
      <c r="B215" t="s">
        <v>991</v>
      </c>
      <c r="D215" s="1">
        <v>40765</v>
      </c>
      <c r="E215" s="1">
        <v>40765</v>
      </c>
      <c r="F215" s="1" t="str">
        <f t="shared" si="17"/>
        <v>August</v>
      </c>
      <c r="G215" s="1" t="str">
        <f t="shared" si="18"/>
        <v>2011</v>
      </c>
      <c r="H215" s="2">
        <f t="shared" si="19"/>
        <v>0</v>
      </c>
      <c r="I215" s="2" t="str">
        <f t="shared" si="20"/>
        <v>FREE DELIVERY</v>
      </c>
      <c r="J215" t="s">
        <v>52</v>
      </c>
      <c r="K215">
        <v>17</v>
      </c>
      <c r="L215">
        <v>6048.18</v>
      </c>
      <c r="M215">
        <v>0.04</v>
      </c>
      <c r="N215" t="s">
        <v>25</v>
      </c>
      <c r="O215">
        <v>1418.36</v>
      </c>
      <c r="P215">
        <v>349.45</v>
      </c>
      <c r="Q215">
        <v>60</v>
      </c>
      <c r="R215" t="s">
        <v>87</v>
      </c>
      <c r="S215" t="s">
        <v>87</v>
      </c>
      <c r="T215" t="s">
        <v>21</v>
      </c>
      <c r="U215" t="s">
        <v>36</v>
      </c>
      <c r="V215" t="s">
        <v>55</v>
      </c>
      <c r="BF215" s="7">
        <f t="shared" si="16"/>
        <v>0</v>
      </c>
      <c r="BG215" s="8" t="s">
        <v>438</v>
      </c>
    </row>
    <row r="216" spans="1:59" x14ac:dyDescent="0.3">
      <c r="A216" t="s">
        <v>937</v>
      </c>
      <c r="B216" t="s">
        <v>938</v>
      </c>
      <c r="D216" s="1">
        <v>40304</v>
      </c>
      <c r="E216" s="1">
        <v>40306</v>
      </c>
      <c r="F216" s="1" t="str">
        <f t="shared" si="17"/>
        <v>May</v>
      </c>
      <c r="G216" s="1" t="str">
        <f t="shared" si="18"/>
        <v>2010</v>
      </c>
      <c r="H216" s="2">
        <f t="shared" si="19"/>
        <v>2</v>
      </c>
      <c r="I216" s="2" t="b">
        <f t="shared" si="20"/>
        <v>0</v>
      </c>
      <c r="J216" t="s">
        <v>52</v>
      </c>
      <c r="K216">
        <v>41</v>
      </c>
      <c r="L216">
        <v>3051.27</v>
      </c>
      <c r="M216">
        <v>0.1</v>
      </c>
      <c r="N216" t="s">
        <v>25</v>
      </c>
      <c r="O216">
        <v>121.48</v>
      </c>
      <c r="P216">
        <v>80.97</v>
      </c>
      <c r="Q216">
        <v>33.6</v>
      </c>
      <c r="R216" t="s">
        <v>87</v>
      </c>
      <c r="S216" t="s">
        <v>87</v>
      </c>
      <c r="T216" t="s">
        <v>42</v>
      </c>
      <c r="U216" t="s">
        <v>32</v>
      </c>
      <c r="V216" t="s">
        <v>94</v>
      </c>
      <c r="W216">
        <v>0.37</v>
      </c>
      <c r="BF216" s="7">
        <f t="shared" si="16"/>
        <v>0</v>
      </c>
      <c r="BG216" s="8" t="s">
        <v>364</v>
      </c>
    </row>
    <row r="217" spans="1:59" x14ac:dyDescent="0.3">
      <c r="A217" t="s">
        <v>921</v>
      </c>
      <c r="B217" t="s">
        <v>922</v>
      </c>
      <c r="D217" s="1">
        <v>41088</v>
      </c>
      <c r="E217" s="1">
        <v>41095</v>
      </c>
      <c r="F217" s="1" t="str">
        <f t="shared" si="17"/>
        <v>July</v>
      </c>
      <c r="G217" s="1" t="str">
        <f t="shared" si="18"/>
        <v>2012</v>
      </c>
      <c r="H217" s="2">
        <f t="shared" si="19"/>
        <v>7</v>
      </c>
      <c r="I217" s="2" t="b">
        <f t="shared" si="20"/>
        <v>0</v>
      </c>
      <c r="J217" t="s">
        <v>17</v>
      </c>
      <c r="K217">
        <v>47</v>
      </c>
      <c r="L217">
        <v>9633.59</v>
      </c>
      <c r="M217">
        <v>0.06</v>
      </c>
      <c r="N217" t="s">
        <v>25</v>
      </c>
      <c r="O217">
        <v>176.67</v>
      </c>
      <c r="P217">
        <v>216.6</v>
      </c>
      <c r="Q217">
        <v>64.2</v>
      </c>
      <c r="R217" t="s">
        <v>87</v>
      </c>
      <c r="S217" t="s">
        <v>87</v>
      </c>
      <c r="T217" t="s">
        <v>31</v>
      </c>
      <c r="U217" t="s">
        <v>36</v>
      </c>
      <c r="V217" t="s">
        <v>67</v>
      </c>
      <c r="W217">
        <v>0.59</v>
      </c>
      <c r="BF217" s="7">
        <f t="shared" si="16"/>
        <v>0</v>
      </c>
      <c r="BG217" s="8" t="s">
        <v>779</v>
      </c>
    </row>
    <row r="218" spans="1:59" x14ac:dyDescent="0.3">
      <c r="A218" t="s">
        <v>921</v>
      </c>
      <c r="B218" t="s">
        <v>922</v>
      </c>
      <c r="D218" s="1">
        <v>41088</v>
      </c>
      <c r="E218" s="1">
        <v>41093</v>
      </c>
      <c r="F218" s="1" t="str">
        <f t="shared" si="17"/>
        <v>July</v>
      </c>
      <c r="G218" s="1" t="str">
        <f t="shared" si="18"/>
        <v>2012</v>
      </c>
      <c r="H218" s="2">
        <f t="shared" si="19"/>
        <v>5</v>
      </c>
      <c r="I218" s="2" t="b">
        <f t="shared" si="20"/>
        <v>0</v>
      </c>
      <c r="J218" t="s">
        <v>17</v>
      </c>
      <c r="K218">
        <v>26</v>
      </c>
      <c r="L218">
        <v>3758.77</v>
      </c>
      <c r="M218">
        <v>0</v>
      </c>
      <c r="N218" t="s">
        <v>18</v>
      </c>
      <c r="O218">
        <v>753.61</v>
      </c>
      <c r="P218">
        <v>140.81</v>
      </c>
      <c r="Q218">
        <v>24.49</v>
      </c>
      <c r="R218" t="s">
        <v>87</v>
      </c>
      <c r="S218" t="s">
        <v>87</v>
      </c>
      <c r="T218" t="s">
        <v>31</v>
      </c>
      <c r="U218" t="s">
        <v>36</v>
      </c>
      <c r="V218" t="s">
        <v>67</v>
      </c>
      <c r="W218">
        <v>0.56999999999999995</v>
      </c>
      <c r="BF218" s="7">
        <f t="shared" si="16"/>
        <v>0</v>
      </c>
      <c r="BG218" s="8" t="s">
        <v>423</v>
      </c>
    </row>
    <row r="219" spans="1:59" x14ac:dyDescent="0.3">
      <c r="A219" t="s">
        <v>908</v>
      </c>
      <c r="B219" t="s">
        <v>925</v>
      </c>
      <c r="D219" s="1">
        <v>40625</v>
      </c>
      <c r="E219" s="1">
        <v>40626</v>
      </c>
      <c r="F219" s="1" t="str">
        <f t="shared" si="17"/>
        <v>March</v>
      </c>
      <c r="G219" s="1" t="str">
        <f t="shared" si="18"/>
        <v>2011</v>
      </c>
      <c r="H219" s="2">
        <f t="shared" si="19"/>
        <v>1</v>
      </c>
      <c r="I219" s="2" t="b">
        <f t="shared" si="20"/>
        <v>0</v>
      </c>
      <c r="J219" t="s">
        <v>44</v>
      </c>
      <c r="K219">
        <v>6</v>
      </c>
      <c r="L219">
        <v>143.78</v>
      </c>
      <c r="M219">
        <v>0.04</v>
      </c>
      <c r="N219" t="s">
        <v>18</v>
      </c>
      <c r="O219">
        <v>75.3</v>
      </c>
      <c r="P219">
        <v>22.72</v>
      </c>
      <c r="Q219">
        <v>8.99</v>
      </c>
      <c r="R219" t="s">
        <v>87</v>
      </c>
      <c r="S219" t="s">
        <v>87</v>
      </c>
      <c r="T219" t="s">
        <v>31</v>
      </c>
      <c r="U219" t="s">
        <v>36</v>
      </c>
      <c r="V219" t="s">
        <v>37</v>
      </c>
      <c r="W219">
        <v>0.44</v>
      </c>
      <c r="BF219" s="7">
        <f t="shared" si="16"/>
        <v>0</v>
      </c>
      <c r="BG219" s="8" t="s">
        <v>452</v>
      </c>
    </row>
    <row r="220" spans="1:59" x14ac:dyDescent="0.3">
      <c r="A220" t="s">
        <v>936</v>
      </c>
      <c r="B220" t="s">
        <v>143</v>
      </c>
      <c r="D220" s="1">
        <v>40866</v>
      </c>
      <c r="E220" s="1">
        <v>40868</v>
      </c>
      <c r="F220" s="1" t="str">
        <f t="shared" si="17"/>
        <v>November</v>
      </c>
      <c r="G220" s="1" t="str">
        <f t="shared" si="18"/>
        <v>2011</v>
      </c>
      <c r="H220" s="2">
        <f t="shared" si="19"/>
        <v>2</v>
      </c>
      <c r="I220" s="2" t="b">
        <f t="shared" si="20"/>
        <v>0</v>
      </c>
      <c r="J220" t="s">
        <v>52</v>
      </c>
      <c r="K220">
        <v>22</v>
      </c>
      <c r="L220">
        <v>440.92</v>
      </c>
      <c r="M220">
        <v>0.05</v>
      </c>
      <c r="N220" t="s">
        <v>39</v>
      </c>
      <c r="O220">
        <v>-65.180000000000007</v>
      </c>
      <c r="P220">
        <v>19.98</v>
      </c>
      <c r="Q220">
        <v>10.49</v>
      </c>
      <c r="R220" t="s">
        <v>87</v>
      </c>
      <c r="S220" t="s">
        <v>87</v>
      </c>
      <c r="T220" t="s">
        <v>21</v>
      </c>
      <c r="U220" t="s">
        <v>36</v>
      </c>
      <c r="V220" t="s">
        <v>37</v>
      </c>
      <c r="W220">
        <v>0.49</v>
      </c>
      <c r="BF220" s="7">
        <f t="shared" si="16"/>
        <v>0</v>
      </c>
      <c r="BG220" s="8" t="s">
        <v>464</v>
      </c>
    </row>
    <row r="221" spans="1:59" x14ac:dyDescent="0.3">
      <c r="A221" t="s">
        <v>926</v>
      </c>
      <c r="B221" t="s">
        <v>948</v>
      </c>
      <c r="D221" s="1">
        <v>41239</v>
      </c>
      <c r="E221" s="1">
        <v>41246</v>
      </c>
      <c r="F221" s="1" t="str">
        <f t="shared" si="17"/>
        <v>December</v>
      </c>
      <c r="G221" s="1" t="str">
        <f t="shared" si="18"/>
        <v>2012</v>
      </c>
      <c r="H221" s="2">
        <f t="shared" si="19"/>
        <v>7</v>
      </c>
      <c r="I221" s="2" t="b">
        <f t="shared" si="20"/>
        <v>0</v>
      </c>
      <c r="J221" t="s">
        <v>17</v>
      </c>
      <c r="K221">
        <v>3</v>
      </c>
      <c r="L221">
        <v>4343.51</v>
      </c>
      <c r="M221">
        <v>0.09</v>
      </c>
      <c r="N221" t="s">
        <v>25</v>
      </c>
      <c r="O221">
        <v>-3755.03</v>
      </c>
      <c r="P221">
        <v>1500.97</v>
      </c>
      <c r="Q221">
        <v>29.7</v>
      </c>
      <c r="R221" t="s">
        <v>87</v>
      </c>
      <c r="S221" t="s">
        <v>87</v>
      </c>
      <c r="T221" t="s">
        <v>31</v>
      </c>
      <c r="U221" t="s">
        <v>32</v>
      </c>
      <c r="V221" t="s">
        <v>94</v>
      </c>
      <c r="W221">
        <v>0.56999999999999995</v>
      </c>
      <c r="BF221" s="7">
        <f t="shared" si="16"/>
        <v>0</v>
      </c>
      <c r="BG221" s="8" t="s">
        <v>478</v>
      </c>
    </row>
    <row r="222" spans="1:59" x14ac:dyDescent="0.3">
      <c r="A222" t="s">
        <v>999</v>
      </c>
      <c r="B222" t="s">
        <v>1000</v>
      </c>
      <c r="D222" s="1">
        <v>40388</v>
      </c>
      <c r="E222" s="1">
        <v>40391</v>
      </c>
      <c r="F222" s="1" t="str">
        <f t="shared" si="17"/>
        <v>August</v>
      </c>
      <c r="G222" s="1" t="str">
        <f t="shared" si="18"/>
        <v>2010</v>
      </c>
      <c r="H222" s="2">
        <f t="shared" si="19"/>
        <v>3</v>
      </c>
      <c r="I222" s="2" t="b">
        <f t="shared" si="20"/>
        <v>0</v>
      </c>
      <c r="J222" t="s">
        <v>34</v>
      </c>
      <c r="K222">
        <v>29</v>
      </c>
      <c r="L222">
        <v>593.32000000000005</v>
      </c>
      <c r="M222">
        <v>0.03</v>
      </c>
      <c r="N222" t="s">
        <v>18</v>
      </c>
      <c r="O222">
        <v>28.99</v>
      </c>
      <c r="P222">
        <v>20.95</v>
      </c>
      <c r="Q222">
        <v>4</v>
      </c>
      <c r="R222" t="s">
        <v>87</v>
      </c>
      <c r="S222" t="s">
        <v>87</v>
      </c>
      <c r="T222" t="s">
        <v>31</v>
      </c>
      <c r="U222" t="s">
        <v>32</v>
      </c>
      <c r="V222" t="s">
        <v>48</v>
      </c>
      <c r="W222">
        <v>0.6</v>
      </c>
      <c r="BF222" s="7">
        <f t="shared" si="16"/>
        <v>0</v>
      </c>
      <c r="BG222" s="8" t="s">
        <v>523</v>
      </c>
    </row>
    <row r="223" spans="1:59" x14ac:dyDescent="0.3">
      <c r="A223" t="s">
        <v>999</v>
      </c>
      <c r="B223" t="s">
        <v>1000</v>
      </c>
      <c r="D223" s="1">
        <v>40388</v>
      </c>
      <c r="E223" s="1">
        <v>40389</v>
      </c>
      <c r="F223" s="1" t="str">
        <f t="shared" si="17"/>
        <v>July</v>
      </c>
      <c r="G223" s="1" t="str">
        <f t="shared" si="18"/>
        <v>2010</v>
      </c>
      <c r="H223" s="2">
        <f t="shared" si="19"/>
        <v>1</v>
      </c>
      <c r="I223" s="2" t="b">
        <f t="shared" si="20"/>
        <v>0</v>
      </c>
      <c r="J223" t="s">
        <v>34</v>
      </c>
      <c r="K223">
        <v>26</v>
      </c>
      <c r="L223">
        <v>626.07000000000005</v>
      </c>
      <c r="M223">
        <v>0.03</v>
      </c>
      <c r="N223" t="s">
        <v>39</v>
      </c>
      <c r="O223">
        <v>185.32</v>
      </c>
      <c r="P223">
        <v>23.99</v>
      </c>
      <c r="Q223">
        <v>6.71</v>
      </c>
      <c r="R223" t="s">
        <v>87</v>
      </c>
      <c r="S223" t="s">
        <v>87</v>
      </c>
      <c r="T223" t="s">
        <v>31</v>
      </c>
      <c r="U223" t="s">
        <v>22</v>
      </c>
      <c r="V223" t="s">
        <v>51</v>
      </c>
      <c r="W223">
        <v>0.35</v>
      </c>
      <c r="BF223" s="7">
        <f t="shared" si="16"/>
        <v>0</v>
      </c>
      <c r="BG223" s="8" t="s">
        <v>89</v>
      </c>
    </row>
    <row r="224" spans="1:59" x14ac:dyDescent="0.3">
      <c r="A224" t="s">
        <v>937</v>
      </c>
      <c r="B224" t="s">
        <v>938</v>
      </c>
      <c r="D224" s="1">
        <v>41041</v>
      </c>
      <c r="E224" s="1">
        <v>41046</v>
      </c>
      <c r="F224" s="1" t="str">
        <f t="shared" si="17"/>
        <v>May</v>
      </c>
      <c r="G224" s="1" t="str">
        <f t="shared" si="18"/>
        <v>2012</v>
      </c>
      <c r="H224" s="2">
        <f t="shared" si="19"/>
        <v>5</v>
      </c>
      <c r="I224" s="2" t="b">
        <f t="shared" si="20"/>
        <v>0</v>
      </c>
      <c r="J224" t="s">
        <v>17</v>
      </c>
      <c r="K224">
        <v>24</v>
      </c>
      <c r="L224">
        <v>557.23</v>
      </c>
      <c r="M224">
        <v>0.09</v>
      </c>
      <c r="N224" t="s">
        <v>18</v>
      </c>
      <c r="O224">
        <v>-42.99</v>
      </c>
      <c r="P224">
        <v>24.92</v>
      </c>
      <c r="Q224">
        <v>12.98</v>
      </c>
      <c r="R224" t="s">
        <v>87</v>
      </c>
      <c r="S224" t="s">
        <v>87</v>
      </c>
      <c r="T224" t="s">
        <v>42</v>
      </c>
      <c r="U224" t="s">
        <v>22</v>
      </c>
      <c r="V224" t="s">
        <v>29</v>
      </c>
      <c r="W224">
        <v>0.39</v>
      </c>
      <c r="BF224" s="7">
        <f t="shared" si="16"/>
        <v>0</v>
      </c>
      <c r="BG224" s="8" t="s">
        <v>476</v>
      </c>
    </row>
    <row r="225" spans="1:59" x14ac:dyDescent="0.3">
      <c r="A225" t="s">
        <v>955</v>
      </c>
      <c r="B225" t="s">
        <v>956</v>
      </c>
      <c r="D225" s="1">
        <v>40971</v>
      </c>
      <c r="E225" s="1">
        <v>40971</v>
      </c>
      <c r="F225" s="1" t="str">
        <f t="shared" si="17"/>
        <v>March</v>
      </c>
      <c r="G225" s="1" t="str">
        <f t="shared" si="18"/>
        <v>2012</v>
      </c>
      <c r="H225" s="2">
        <f t="shared" si="19"/>
        <v>0</v>
      </c>
      <c r="I225" s="2" t="str">
        <f t="shared" si="20"/>
        <v>FREE DELIVERY</v>
      </c>
      <c r="J225" t="s">
        <v>24</v>
      </c>
      <c r="K225">
        <v>7</v>
      </c>
      <c r="L225">
        <v>261.88</v>
      </c>
      <c r="M225">
        <v>0.08</v>
      </c>
      <c r="N225" t="s">
        <v>18</v>
      </c>
      <c r="O225">
        <v>-59.2</v>
      </c>
      <c r="P225">
        <v>39.479999999999997</v>
      </c>
      <c r="Q225">
        <v>1.99</v>
      </c>
      <c r="R225" t="s">
        <v>87</v>
      </c>
      <c r="S225" t="s">
        <v>87</v>
      </c>
      <c r="T225" t="s">
        <v>31</v>
      </c>
      <c r="U225" t="s">
        <v>32</v>
      </c>
      <c r="V225" t="s">
        <v>48</v>
      </c>
      <c r="W225">
        <v>0.54</v>
      </c>
      <c r="BF225" s="7">
        <f t="shared" si="16"/>
        <v>0</v>
      </c>
      <c r="BG225" s="8" t="s">
        <v>630</v>
      </c>
    </row>
    <row r="226" spans="1:59" x14ac:dyDescent="0.3">
      <c r="A226" t="s">
        <v>955</v>
      </c>
      <c r="B226" t="s">
        <v>956</v>
      </c>
      <c r="D226" s="1">
        <v>40971</v>
      </c>
      <c r="E226" s="1">
        <v>40972</v>
      </c>
      <c r="F226" s="1" t="str">
        <f t="shared" si="17"/>
        <v>March</v>
      </c>
      <c r="G226" s="1" t="str">
        <f t="shared" si="18"/>
        <v>2012</v>
      </c>
      <c r="H226" s="2">
        <f t="shared" si="19"/>
        <v>1</v>
      </c>
      <c r="I226" s="2" t="b">
        <f t="shared" si="20"/>
        <v>0</v>
      </c>
      <c r="J226" t="s">
        <v>24</v>
      </c>
      <c r="K226">
        <v>15</v>
      </c>
      <c r="L226">
        <v>593.73</v>
      </c>
      <c r="M226">
        <v>0.04</v>
      </c>
      <c r="N226" t="s">
        <v>18</v>
      </c>
      <c r="O226">
        <v>108.01</v>
      </c>
      <c r="P226">
        <v>38.76</v>
      </c>
      <c r="Q226">
        <v>13.26</v>
      </c>
      <c r="R226" t="s">
        <v>87</v>
      </c>
      <c r="S226" t="s">
        <v>87</v>
      </c>
      <c r="T226" t="s">
        <v>31</v>
      </c>
      <c r="U226" t="s">
        <v>22</v>
      </c>
      <c r="V226" t="s">
        <v>43</v>
      </c>
      <c r="W226">
        <v>0.36</v>
      </c>
      <c r="BF226" s="7">
        <f t="shared" si="16"/>
        <v>0</v>
      </c>
      <c r="BG226" s="8" t="s">
        <v>169</v>
      </c>
    </row>
    <row r="227" spans="1:59" x14ac:dyDescent="0.3">
      <c r="A227" t="s">
        <v>1001</v>
      </c>
      <c r="B227" t="s">
        <v>1002</v>
      </c>
      <c r="D227" s="1">
        <v>40410</v>
      </c>
      <c r="E227" s="1">
        <v>40411</v>
      </c>
      <c r="F227" s="1" t="str">
        <f t="shared" si="17"/>
        <v>August</v>
      </c>
      <c r="G227" s="1" t="str">
        <f t="shared" si="18"/>
        <v>2010</v>
      </c>
      <c r="H227" s="2">
        <f t="shared" si="19"/>
        <v>1</v>
      </c>
      <c r="I227" s="2" t="b">
        <f t="shared" si="20"/>
        <v>0</v>
      </c>
      <c r="J227" t="s">
        <v>24</v>
      </c>
      <c r="K227">
        <v>49</v>
      </c>
      <c r="L227">
        <v>120.77</v>
      </c>
      <c r="M227">
        <v>0.03</v>
      </c>
      <c r="N227" t="s">
        <v>18</v>
      </c>
      <c r="O227">
        <v>19.86</v>
      </c>
      <c r="P227">
        <v>2.4700000000000002</v>
      </c>
      <c r="Q227">
        <v>1.02</v>
      </c>
      <c r="R227" t="s">
        <v>87</v>
      </c>
      <c r="S227" t="s">
        <v>87</v>
      </c>
      <c r="T227" t="s">
        <v>31</v>
      </c>
      <c r="U227" t="s">
        <v>22</v>
      </c>
      <c r="V227" t="s">
        <v>46</v>
      </c>
      <c r="W227">
        <v>0.38</v>
      </c>
      <c r="BF227" s="7">
        <f t="shared" si="16"/>
        <v>0</v>
      </c>
      <c r="BG227" s="8" t="s">
        <v>529</v>
      </c>
    </row>
    <row r="228" spans="1:59" x14ac:dyDescent="0.3">
      <c r="A228" t="s">
        <v>928</v>
      </c>
      <c r="B228" t="s">
        <v>929</v>
      </c>
      <c r="D228" s="1">
        <v>40356</v>
      </c>
      <c r="E228" s="1">
        <v>40358</v>
      </c>
      <c r="F228" s="1" t="str">
        <f t="shared" si="17"/>
        <v>June</v>
      </c>
      <c r="G228" s="1" t="str">
        <f t="shared" si="18"/>
        <v>2010</v>
      </c>
      <c r="H228" s="2">
        <f t="shared" si="19"/>
        <v>2</v>
      </c>
      <c r="I228" s="2" t="b">
        <f t="shared" si="20"/>
        <v>0</v>
      </c>
      <c r="J228" t="s">
        <v>34</v>
      </c>
      <c r="K228">
        <v>22</v>
      </c>
      <c r="L228">
        <v>795.74</v>
      </c>
      <c r="M228">
        <v>0</v>
      </c>
      <c r="N228" t="s">
        <v>25</v>
      </c>
      <c r="O228">
        <v>-127.39</v>
      </c>
      <c r="P228">
        <v>33.94</v>
      </c>
      <c r="Q228">
        <v>19.190000000000001</v>
      </c>
      <c r="R228" t="s">
        <v>87</v>
      </c>
      <c r="S228" t="s">
        <v>87</v>
      </c>
      <c r="T228" t="s">
        <v>42</v>
      </c>
      <c r="U228" t="s">
        <v>36</v>
      </c>
      <c r="V228" t="s">
        <v>67</v>
      </c>
      <c r="W228">
        <v>0.57999999999999996</v>
      </c>
      <c r="BF228" s="7">
        <f t="shared" si="16"/>
        <v>0</v>
      </c>
      <c r="BG228" s="8" t="s">
        <v>722</v>
      </c>
    </row>
    <row r="229" spans="1:59" x14ac:dyDescent="0.3">
      <c r="A229" t="s">
        <v>928</v>
      </c>
      <c r="B229" t="s">
        <v>929</v>
      </c>
      <c r="D229" s="1">
        <v>40356</v>
      </c>
      <c r="E229" s="1">
        <v>40357</v>
      </c>
      <c r="F229" s="1" t="str">
        <f t="shared" si="17"/>
        <v>June</v>
      </c>
      <c r="G229" s="1" t="str">
        <f t="shared" si="18"/>
        <v>2010</v>
      </c>
      <c r="H229" s="2">
        <f t="shared" si="19"/>
        <v>1</v>
      </c>
      <c r="I229" s="2" t="b">
        <f t="shared" si="20"/>
        <v>0</v>
      </c>
      <c r="J229" t="s">
        <v>34</v>
      </c>
      <c r="K229">
        <v>31</v>
      </c>
      <c r="L229">
        <v>251.75</v>
      </c>
      <c r="M229">
        <v>7.0000000000000007E-2</v>
      </c>
      <c r="N229" t="s">
        <v>18</v>
      </c>
      <c r="O229">
        <v>22.46</v>
      </c>
      <c r="P229">
        <v>8.33</v>
      </c>
      <c r="Q229">
        <v>1.99</v>
      </c>
      <c r="R229" t="s">
        <v>87</v>
      </c>
      <c r="S229" t="s">
        <v>87</v>
      </c>
      <c r="T229" t="s">
        <v>42</v>
      </c>
      <c r="U229" t="s">
        <v>32</v>
      </c>
      <c r="V229" t="s">
        <v>48</v>
      </c>
      <c r="W229">
        <v>0.52</v>
      </c>
      <c r="BF229" s="7">
        <f t="shared" si="16"/>
        <v>0</v>
      </c>
      <c r="BG229" s="8" t="s">
        <v>578</v>
      </c>
    </row>
    <row r="230" spans="1:59" x14ac:dyDescent="0.3">
      <c r="A230" t="s">
        <v>906</v>
      </c>
      <c r="B230" t="s">
        <v>907</v>
      </c>
      <c r="D230" s="1">
        <v>41211</v>
      </c>
      <c r="E230" s="1">
        <v>41212</v>
      </c>
      <c r="F230" s="1" t="str">
        <f t="shared" si="17"/>
        <v>October</v>
      </c>
      <c r="G230" s="1" t="str">
        <f t="shared" si="18"/>
        <v>2012</v>
      </c>
      <c r="H230" s="2">
        <f t="shared" si="19"/>
        <v>1</v>
      </c>
      <c r="I230" s="2" t="b">
        <f t="shared" si="20"/>
        <v>0</v>
      </c>
      <c r="J230" t="s">
        <v>52</v>
      </c>
      <c r="K230">
        <v>36</v>
      </c>
      <c r="L230">
        <v>697.41</v>
      </c>
      <c r="M230">
        <v>0.04</v>
      </c>
      <c r="N230" t="s">
        <v>18</v>
      </c>
      <c r="O230">
        <v>81.709999999999994</v>
      </c>
      <c r="P230">
        <v>18.97</v>
      </c>
      <c r="Q230">
        <v>9.0299999999999994</v>
      </c>
      <c r="R230" t="s">
        <v>87</v>
      </c>
      <c r="S230" t="s">
        <v>87</v>
      </c>
      <c r="T230" t="s">
        <v>21</v>
      </c>
      <c r="U230" t="s">
        <v>22</v>
      </c>
      <c r="V230" t="s">
        <v>43</v>
      </c>
      <c r="W230">
        <v>0.37</v>
      </c>
      <c r="BF230" s="7">
        <f t="shared" si="16"/>
        <v>0</v>
      </c>
      <c r="BG230" s="8" t="s">
        <v>602</v>
      </c>
    </row>
    <row r="231" spans="1:59" x14ac:dyDescent="0.3">
      <c r="A231" t="s">
        <v>973</v>
      </c>
      <c r="B231" t="s">
        <v>974</v>
      </c>
      <c r="D231" s="1">
        <v>40194</v>
      </c>
      <c r="E231" s="1">
        <v>40197</v>
      </c>
      <c r="F231" s="1" t="str">
        <f t="shared" si="17"/>
        <v>January</v>
      </c>
      <c r="G231" s="1" t="str">
        <f t="shared" si="18"/>
        <v>2010</v>
      </c>
      <c r="H231" s="2">
        <f t="shared" si="19"/>
        <v>3</v>
      </c>
      <c r="I231" s="2" t="b">
        <f t="shared" si="20"/>
        <v>0</v>
      </c>
      <c r="J231" t="s">
        <v>34</v>
      </c>
      <c r="K231">
        <v>30</v>
      </c>
      <c r="L231">
        <v>4684.8999999999996</v>
      </c>
      <c r="M231">
        <v>0.01</v>
      </c>
      <c r="N231" t="s">
        <v>25</v>
      </c>
      <c r="O231">
        <v>-549.27</v>
      </c>
      <c r="P231">
        <v>150.97999999999999</v>
      </c>
      <c r="Q231">
        <v>66.27</v>
      </c>
      <c r="R231" t="s">
        <v>87</v>
      </c>
      <c r="S231" t="s">
        <v>87</v>
      </c>
      <c r="T231" t="s">
        <v>31</v>
      </c>
      <c r="U231" t="s">
        <v>36</v>
      </c>
      <c r="V231" t="s">
        <v>54</v>
      </c>
      <c r="W231">
        <v>0.65</v>
      </c>
      <c r="BF231" s="7">
        <f t="shared" si="16"/>
        <v>0</v>
      </c>
      <c r="BG231" s="8" t="s">
        <v>773</v>
      </c>
    </row>
    <row r="232" spans="1:59" x14ac:dyDescent="0.3">
      <c r="A232" t="s">
        <v>906</v>
      </c>
      <c r="B232" t="s">
        <v>916</v>
      </c>
      <c r="D232" s="1">
        <v>41089</v>
      </c>
      <c r="E232" s="1">
        <v>41098</v>
      </c>
      <c r="F232" s="1" t="str">
        <f t="shared" si="17"/>
        <v>July</v>
      </c>
      <c r="G232" s="1" t="str">
        <f t="shared" si="18"/>
        <v>2012</v>
      </c>
      <c r="H232" s="2">
        <f t="shared" si="19"/>
        <v>9</v>
      </c>
      <c r="I232" s="2" t="b">
        <f t="shared" si="20"/>
        <v>0</v>
      </c>
      <c r="J232" t="s">
        <v>17</v>
      </c>
      <c r="K232">
        <v>6</v>
      </c>
      <c r="L232">
        <v>905.94</v>
      </c>
      <c r="M232">
        <v>0.04</v>
      </c>
      <c r="N232" t="s">
        <v>39</v>
      </c>
      <c r="O232">
        <v>-4.1900000000000004</v>
      </c>
      <c r="P232">
        <v>140.81</v>
      </c>
      <c r="Q232">
        <v>24.49</v>
      </c>
      <c r="R232" t="s">
        <v>87</v>
      </c>
      <c r="S232" t="s">
        <v>87</v>
      </c>
      <c r="T232" t="s">
        <v>42</v>
      </c>
      <c r="U232" t="s">
        <v>36</v>
      </c>
      <c r="V232" t="s">
        <v>67</v>
      </c>
      <c r="W232">
        <v>0.56999999999999995</v>
      </c>
      <c r="BF232" s="7">
        <f t="shared" si="16"/>
        <v>0</v>
      </c>
      <c r="BG232" s="8" t="s">
        <v>416</v>
      </c>
    </row>
    <row r="233" spans="1:59" x14ac:dyDescent="0.3">
      <c r="A233" t="s">
        <v>996</v>
      </c>
      <c r="B233" t="s">
        <v>997</v>
      </c>
      <c r="D233" s="1">
        <v>40763</v>
      </c>
      <c r="E233" s="1">
        <v>40765</v>
      </c>
      <c r="F233" s="1" t="str">
        <f t="shared" si="17"/>
        <v>August</v>
      </c>
      <c r="G233" s="1" t="str">
        <f t="shared" si="18"/>
        <v>2011</v>
      </c>
      <c r="H233" s="2">
        <f t="shared" si="19"/>
        <v>2</v>
      </c>
      <c r="I233" s="2" t="b">
        <f t="shared" si="20"/>
        <v>0</v>
      </c>
      <c r="J233" t="s">
        <v>34</v>
      </c>
      <c r="K233">
        <v>12</v>
      </c>
      <c r="L233">
        <v>270.23</v>
      </c>
      <c r="M233">
        <v>0.08</v>
      </c>
      <c r="N233" t="s">
        <v>18</v>
      </c>
      <c r="O233">
        <v>52.02</v>
      </c>
      <c r="P233">
        <v>22.84</v>
      </c>
      <c r="Q233">
        <v>5.47</v>
      </c>
      <c r="R233" t="s">
        <v>87</v>
      </c>
      <c r="S233" t="s">
        <v>87</v>
      </c>
      <c r="T233" t="s">
        <v>42</v>
      </c>
      <c r="U233" t="s">
        <v>22</v>
      </c>
      <c r="V233" t="s">
        <v>43</v>
      </c>
      <c r="W233">
        <v>0.39</v>
      </c>
      <c r="BF233" s="7">
        <f t="shared" si="16"/>
        <v>0</v>
      </c>
      <c r="BG233" s="8" t="s">
        <v>764</v>
      </c>
    </row>
    <row r="234" spans="1:59" x14ac:dyDescent="0.3">
      <c r="A234" t="s">
        <v>996</v>
      </c>
      <c r="B234" t="s">
        <v>997</v>
      </c>
      <c r="D234" s="1">
        <v>40763</v>
      </c>
      <c r="E234" s="1">
        <v>40765</v>
      </c>
      <c r="F234" s="1" t="str">
        <f t="shared" si="17"/>
        <v>August</v>
      </c>
      <c r="G234" s="1" t="str">
        <f t="shared" si="18"/>
        <v>2011</v>
      </c>
      <c r="H234" s="2">
        <f t="shared" si="19"/>
        <v>2</v>
      </c>
      <c r="I234" s="2" t="b">
        <f t="shared" si="20"/>
        <v>0</v>
      </c>
      <c r="J234" t="s">
        <v>34</v>
      </c>
      <c r="K234">
        <v>20</v>
      </c>
      <c r="L234">
        <v>660.27</v>
      </c>
      <c r="M234">
        <v>0.09</v>
      </c>
      <c r="N234" t="s">
        <v>39</v>
      </c>
      <c r="O234">
        <v>63.83</v>
      </c>
      <c r="P234">
        <v>34.76</v>
      </c>
      <c r="Q234">
        <v>5.49</v>
      </c>
      <c r="R234" t="s">
        <v>87</v>
      </c>
      <c r="S234" t="s">
        <v>87</v>
      </c>
      <c r="T234" t="s">
        <v>42</v>
      </c>
      <c r="U234" t="s">
        <v>22</v>
      </c>
      <c r="V234" t="s">
        <v>23</v>
      </c>
      <c r="W234">
        <v>0.6</v>
      </c>
      <c r="BF234" s="7">
        <f t="shared" si="16"/>
        <v>0</v>
      </c>
      <c r="BG234" s="8" t="s">
        <v>487</v>
      </c>
    </row>
    <row r="235" spans="1:59" x14ac:dyDescent="0.3">
      <c r="A235" t="s">
        <v>921</v>
      </c>
      <c r="B235" t="s">
        <v>922</v>
      </c>
      <c r="D235" s="1">
        <v>40230</v>
      </c>
      <c r="E235" s="1">
        <v>40231</v>
      </c>
      <c r="F235" s="1" t="str">
        <f t="shared" si="17"/>
        <v>February</v>
      </c>
      <c r="G235" s="1" t="str">
        <f t="shared" si="18"/>
        <v>2010</v>
      </c>
      <c r="H235" s="2">
        <f t="shared" si="19"/>
        <v>1</v>
      </c>
      <c r="I235" s="2" t="b">
        <f t="shared" si="20"/>
        <v>0</v>
      </c>
      <c r="J235" t="s">
        <v>44</v>
      </c>
      <c r="K235">
        <v>11</v>
      </c>
      <c r="L235">
        <v>32.4</v>
      </c>
      <c r="M235">
        <v>0.05</v>
      </c>
      <c r="N235" t="s">
        <v>18</v>
      </c>
      <c r="O235">
        <v>8.7799999999999994</v>
      </c>
      <c r="P235">
        <v>2.88</v>
      </c>
      <c r="Q235">
        <v>0.5</v>
      </c>
      <c r="R235" t="s">
        <v>87</v>
      </c>
      <c r="S235" t="s">
        <v>87</v>
      </c>
      <c r="T235" t="s">
        <v>31</v>
      </c>
      <c r="U235" t="s">
        <v>22</v>
      </c>
      <c r="V235" t="s">
        <v>57</v>
      </c>
      <c r="W235">
        <v>0.39</v>
      </c>
      <c r="BF235" s="7">
        <f t="shared" si="16"/>
        <v>0</v>
      </c>
      <c r="BG235" s="8" t="s">
        <v>546</v>
      </c>
    </row>
    <row r="236" spans="1:59" x14ac:dyDescent="0.3">
      <c r="A236" t="s">
        <v>953</v>
      </c>
      <c r="B236" t="s">
        <v>954</v>
      </c>
      <c r="D236" s="1">
        <v>40714</v>
      </c>
      <c r="E236" s="1">
        <v>40716</v>
      </c>
      <c r="F236" s="1" t="str">
        <f t="shared" si="17"/>
        <v>June</v>
      </c>
      <c r="G236" s="1" t="str">
        <f t="shared" si="18"/>
        <v>2011</v>
      </c>
      <c r="H236" s="2">
        <f t="shared" si="19"/>
        <v>2</v>
      </c>
      <c r="I236" s="2" t="b">
        <f t="shared" si="20"/>
        <v>0</v>
      </c>
      <c r="J236" t="s">
        <v>44</v>
      </c>
      <c r="K236">
        <v>26</v>
      </c>
      <c r="L236">
        <v>4688.9485000000004</v>
      </c>
      <c r="M236">
        <v>0</v>
      </c>
      <c r="N236" t="s">
        <v>18</v>
      </c>
      <c r="O236">
        <v>1215.44</v>
      </c>
      <c r="P236">
        <v>205.99</v>
      </c>
      <c r="Q236">
        <v>5.26</v>
      </c>
      <c r="R236" t="s">
        <v>87</v>
      </c>
      <c r="S236" t="s">
        <v>87</v>
      </c>
      <c r="T236" t="s">
        <v>31</v>
      </c>
      <c r="U236" t="s">
        <v>32</v>
      </c>
      <c r="V236" t="s">
        <v>33</v>
      </c>
      <c r="W236">
        <v>0.56000000000000005</v>
      </c>
      <c r="BF236" s="7">
        <f t="shared" si="16"/>
        <v>0</v>
      </c>
      <c r="BG236" s="8" t="s">
        <v>74</v>
      </c>
    </row>
    <row r="237" spans="1:59" x14ac:dyDescent="0.3">
      <c r="A237" t="s">
        <v>921</v>
      </c>
      <c r="B237" t="s">
        <v>922</v>
      </c>
      <c r="D237" s="1">
        <v>40060</v>
      </c>
      <c r="E237" s="1">
        <v>40060</v>
      </c>
      <c r="F237" s="1" t="str">
        <f t="shared" si="17"/>
        <v>September</v>
      </c>
      <c r="G237" s="1" t="str">
        <f t="shared" si="18"/>
        <v>2009</v>
      </c>
      <c r="H237" s="2">
        <f t="shared" si="19"/>
        <v>0</v>
      </c>
      <c r="I237" s="2" t="str">
        <f t="shared" si="20"/>
        <v>FREE DELIVERY</v>
      </c>
      <c r="J237" t="s">
        <v>52</v>
      </c>
      <c r="K237">
        <v>8</v>
      </c>
      <c r="L237">
        <v>50.7</v>
      </c>
      <c r="M237">
        <v>0.08</v>
      </c>
      <c r="N237" t="s">
        <v>18</v>
      </c>
      <c r="O237">
        <v>-44.07</v>
      </c>
      <c r="P237">
        <v>5.4</v>
      </c>
      <c r="Q237">
        <v>7.78</v>
      </c>
      <c r="R237" t="s">
        <v>87</v>
      </c>
      <c r="S237" t="s">
        <v>87</v>
      </c>
      <c r="T237" t="s">
        <v>31</v>
      </c>
      <c r="U237" t="s">
        <v>22</v>
      </c>
      <c r="V237" t="s">
        <v>29</v>
      </c>
      <c r="W237">
        <v>0.37</v>
      </c>
      <c r="BF237" s="7">
        <f t="shared" si="16"/>
        <v>0</v>
      </c>
      <c r="BG237" s="8" t="s">
        <v>59</v>
      </c>
    </row>
    <row r="238" spans="1:59" x14ac:dyDescent="0.3">
      <c r="A238" t="s">
        <v>921</v>
      </c>
      <c r="B238" t="s">
        <v>922</v>
      </c>
      <c r="D238" s="1">
        <v>40060</v>
      </c>
      <c r="E238" s="1">
        <v>40063</v>
      </c>
      <c r="F238" s="1" t="str">
        <f t="shared" si="17"/>
        <v>September</v>
      </c>
      <c r="G238" s="1" t="str">
        <f t="shared" si="18"/>
        <v>2009</v>
      </c>
      <c r="H238" s="2">
        <f t="shared" si="19"/>
        <v>3</v>
      </c>
      <c r="I238" s="2" t="b">
        <f t="shared" si="20"/>
        <v>0</v>
      </c>
      <c r="J238" t="s">
        <v>52</v>
      </c>
      <c r="K238">
        <v>10</v>
      </c>
      <c r="L238">
        <v>90.06</v>
      </c>
      <c r="M238">
        <v>0.09</v>
      </c>
      <c r="N238" t="s">
        <v>39</v>
      </c>
      <c r="O238">
        <v>-100.51</v>
      </c>
      <c r="P238">
        <v>8.4600000000000009</v>
      </c>
      <c r="Q238">
        <v>8.99</v>
      </c>
      <c r="R238" t="s">
        <v>87</v>
      </c>
      <c r="S238" t="s">
        <v>87</v>
      </c>
      <c r="T238" t="s">
        <v>31</v>
      </c>
      <c r="U238" t="s">
        <v>32</v>
      </c>
      <c r="V238" t="s">
        <v>48</v>
      </c>
      <c r="W238">
        <v>0.79</v>
      </c>
      <c r="BF238" s="7">
        <f t="shared" si="16"/>
        <v>0</v>
      </c>
      <c r="BG238" s="8" t="s">
        <v>594</v>
      </c>
    </row>
    <row r="239" spans="1:59" x14ac:dyDescent="0.3">
      <c r="A239" t="s">
        <v>921</v>
      </c>
      <c r="B239" t="s">
        <v>922</v>
      </c>
      <c r="D239" s="1">
        <v>40060</v>
      </c>
      <c r="E239" s="1">
        <v>40061</v>
      </c>
      <c r="F239" s="1" t="str">
        <f t="shared" si="17"/>
        <v>September</v>
      </c>
      <c r="G239" s="1" t="str">
        <f t="shared" si="18"/>
        <v>2009</v>
      </c>
      <c r="H239" s="2">
        <f t="shared" si="19"/>
        <v>1</v>
      </c>
      <c r="I239" s="2" t="b">
        <f t="shared" si="20"/>
        <v>0</v>
      </c>
      <c r="J239" t="s">
        <v>52</v>
      </c>
      <c r="K239">
        <v>22</v>
      </c>
      <c r="L239">
        <v>338.52</v>
      </c>
      <c r="M239">
        <v>0.21</v>
      </c>
      <c r="N239" t="s">
        <v>18</v>
      </c>
      <c r="O239">
        <v>-17.75</v>
      </c>
      <c r="P239">
        <v>14.98</v>
      </c>
      <c r="Q239">
        <v>8.99</v>
      </c>
      <c r="R239" t="s">
        <v>87</v>
      </c>
      <c r="S239" t="s">
        <v>87</v>
      </c>
      <c r="T239" t="s">
        <v>31</v>
      </c>
      <c r="U239" t="s">
        <v>36</v>
      </c>
      <c r="V239" t="s">
        <v>37</v>
      </c>
      <c r="W239">
        <v>0.39</v>
      </c>
      <c r="BF239" s="7">
        <f t="shared" si="16"/>
        <v>0</v>
      </c>
      <c r="BG239" s="8" t="s">
        <v>41</v>
      </c>
    </row>
    <row r="240" spans="1:59" x14ac:dyDescent="0.3">
      <c r="A240" t="s">
        <v>921</v>
      </c>
      <c r="B240" t="s">
        <v>922</v>
      </c>
      <c r="D240" s="1">
        <v>40060</v>
      </c>
      <c r="E240" s="1">
        <v>40061</v>
      </c>
      <c r="F240" s="1" t="str">
        <f t="shared" si="17"/>
        <v>September</v>
      </c>
      <c r="G240" s="1" t="str">
        <f t="shared" si="18"/>
        <v>2009</v>
      </c>
      <c r="H240" s="2">
        <f t="shared" si="19"/>
        <v>1</v>
      </c>
      <c r="I240" s="2" t="b">
        <f t="shared" si="20"/>
        <v>0</v>
      </c>
      <c r="J240" t="s">
        <v>52</v>
      </c>
      <c r="K240">
        <v>48</v>
      </c>
      <c r="L240">
        <v>6109.817</v>
      </c>
      <c r="M240">
        <v>0.04</v>
      </c>
      <c r="N240" t="s">
        <v>18</v>
      </c>
      <c r="O240">
        <v>1374.95</v>
      </c>
      <c r="P240">
        <v>155.99</v>
      </c>
      <c r="Q240">
        <v>8.08</v>
      </c>
      <c r="R240" t="s">
        <v>87</v>
      </c>
      <c r="S240" t="s">
        <v>87</v>
      </c>
      <c r="T240" t="s">
        <v>31</v>
      </c>
      <c r="U240" t="s">
        <v>32</v>
      </c>
      <c r="V240" t="s">
        <v>33</v>
      </c>
      <c r="W240">
        <v>0.6</v>
      </c>
      <c r="BF240" s="7">
        <f t="shared" si="16"/>
        <v>0</v>
      </c>
      <c r="BG240" s="8" t="s">
        <v>263</v>
      </c>
    </row>
    <row r="241" spans="1:59" x14ac:dyDescent="0.3">
      <c r="A241" t="s">
        <v>1003</v>
      </c>
      <c r="B241" t="s">
        <v>1004</v>
      </c>
      <c r="D241" s="1">
        <v>39985</v>
      </c>
      <c r="E241" s="1">
        <v>39986</v>
      </c>
      <c r="F241" s="1" t="str">
        <f t="shared" si="17"/>
        <v>June</v>
      </c>
      <c r="G241" s="1" t="str">
        <f t="shared" si="18"/>
        <v>2009</v>
      </c>
      <c r="H241" s="2">
        <f t="shared" si="19"/>
        <v>1</v>
      </c>
      <c r="I241" s="2" t="b">
        <f t="shared" si="20"/>
        <v>0</v>
      </c>
      <c r="J241" t="s">
        <v>34</v>
      </c>
      <c r="K241">
        <v>1</v>
      </c>
      <c r="L241">
        <v>34.11</v>
      </c>
      <c r="M241">
        <v>0.02</v>
      </c>
      <c r="N241" t="s">
        <v>18</v>
      </c>
      <c r="O241">
        <v>-12.95</v>
      </c>
      <c r="P241">
        <v>25.38</v>
      </c>
      <c r="Q241">
        <v>8.99</v>
      </c>
      <c r="R241" t="s">
        <v>87</v>
      </c>
      <c r="S241" t="s">
        <v>87</v>
      </c>
      <c r="T241" t="s">
        <v>42</v>
      </c>
      <c r="U241" t="s">
        <v>36</v>
      </c>
      <c r="V241" t="s">
        <v>37</v>
      </c>
      <c r="W241">
        <v>0.5</v>
      </c>
      <c r="BF241" s="7">
        <f t="shared" si="16"/>
        <v>0</v>
      </c>
      <c r="BG241" s="8" t="s">
        <v>72</v>
      </c>
    </row>
    <row r="242" spans="1:59" x14ac:dyDescent="0.3">
      <c r="A242" t="s">
        <v>902</v>
      </c>
      <c r="B242" t="s">
        <v>903</v>
      </c>
      <c r="D242" s="1">
        <v>40947</v>
      </c>
      <c r="E242" s="1">
        <v>40949</v>
      </c>
      <c r="F242" s="1" t="str">
        <f t="shared" si="17"/>
        <v>February</v>
      </c>
      <c r="G242" s="1" t="str">
        <f t="shared" si="18"/>
        <v>2012</v>
      </c>
      <c r="H242" s="2">
        <f t="shared" si="19"/>
        <v>2</v>
      </c>
      <c r="I242" s="2" t="b">
        <f t="shared" si="20"/>
        <v>0</v>
      </c>
      <c r="J242" t="s">
        <v>52</v>
      </c>
      <c r="K242">
        <v>48</v>
      </c>
      <c r="L242">
        <v>538.22</v>
      </c>
      <c r="M242">
        <v>0.01</v>
      </c>
      <c r="N242" t="s">
        <v>18</v>
      </c>
      <c r="O242">
        <v>-154.66</v>
      </c>
      <c r="P242">
        <v>10.97</v>
      </c>
      <c r="Q242">
        <v>6.5</v>
      </c>
      <c r="R242" t="s">
        <v>87</v>
      </c>
      <c r="S242" t="s">
        <v>87</v>
      </c>
      <c r="T242" t="s">
        <v>27</v>
      </c>
      <c r="U242" t="s">
        <v>32</v>
      </c>
      <c r="V242" t="s">
        <v>48</v>
      </c>
      <c r="W242">
        <v>0.64</v>
      </c>
      <c r="BF242" s="7">
        <f t="shared" si="16"/>
        <v>0</v>
      </c>
      <c r="BG242" s="8" t="s">
        <v>518</v>
      </c>
    </row>
    <row r="243" spans="1:59" x14ac:dyDescent="0.3">
      <c r="A243" t="s">
        <v>994</v>
      </c>
      <c r="B243" t="s">
        <v>995</v>
      </c>
      <c r="D243" s="1">
        <v>39883</v>
      </c>
      <c r="E243" s="1">
        <v>39886</v>
      </c>
      <c r="F243" s="1" t="str">
        <f t="shared" si="17"/>
        <v>March</v>
      </c>
      <c r="G243" s="1" t="str">
        <f t="shared" si="18"/>
        <v>2009</v>
      </c>
      <c r="H243" s="2">
        <f t="shared" si="19"/>
        <v>3</v>
      </c>
      <c r="I243" s="2" t="b">
        <f t="shared" si="20"/>
        <v>0</v>
      </c>
      <c r="J243" t="s">
        <v>24</v>
      </c>
      <c r="K243">
        <v>11</v>
      </c>
      <c r="L243">
        <v>1064.23</v>
      </c>
      <c r="M243">
        <v>0.06</v>
      </c>
      <c r="N243" t="s">
        <v>18</v>
      </c>
      <c r="O243">
        <v>-127.56</v>
      </c>
      <c r="P243">
        <v>99.99</v>
      </c>
      <c r="Q243">
        <v>19.989999999999998</v>
      </c>
      <c r="R243" t="s">
        <v>87</v>
      </c>
      <c r="S243" t="s">
        <v>87</v>
      </c>
      <c r="T243" t="s">
        <v>42</v>
      </c>
      <c r="U243" t="s">
        <v>32</v>
      </c>
      <c r="V243" t="s">
        <v>48</v>
      </c>
      <c r="W243">
        <v>0.52</v>
      </c>
      <c r="BF243" s="7">
        <f t="shared" si="16"/>
        <v>0</v>
      </c>
      <c r="BG243" s="8" t="s">
        <v>90</v>
      </c>
    </row>
    <row r="244" spans="1:59" x14ac:dyDescent="0.3">
      <c r="A244" t="s">
        <v>994</v>
      </c>
      <c r="B244" t="s">
        <v>995</v>
      </c>
      <c r="D244" s="1">
        <v>39883</v>
      </c>
      <c r="E244" s="1">
        <v>39884</v>
      </c>
      <c r="F244" s="1" t="str">
        <f t="shared" si="17"/>
        <v>March</v>
      </c>
      <c r="G244" s="1" t="str">
        <f t="shared" si="18"/>
        <v>2009</v>
      </c>
      <c r="H244" s="2">
        <f t="shared" si="19"/>
        <v>1</v>
      </c>
      <c r="I244" s="2" t="b">
        <f t="shared" si="20"/>
        <v>0</v>
      </c>
      <c r="J244" t="s">
        <v>24</v>
      </c>
      <c r="K244">
        <v>18</v>
      </c>
      <c r="L244">
        <v>3497.05</v>
      </c>
      <c r="M244">
        <v>0</v>
      </c>
      <c r="N244" t="s">
        <v>18</v>
      </c>
      <c r="O244">
        <v>282.18</v>
      </c>
      <c r="P244">
        <v>193.17</v>
      </c>
      <c r="Q244">
        <v>19.989999999999998</v>
      </c>
      <c r="R244" t="s">
        <v>87</v>
      </c>
      <c r="S244" t="s">
        <v>87</v>
      </c>
      <c r="T244" t="s">
        <v>42</v>
      </c>
      <c r="U244" t="s">
        <v>22</v>
      </c>
      <c r="V244" t="s">
        <v>23</v>
      </c>
      <c r="W244">
        <v>0.71</v>
      </c>
      <c r="BF244" s="7">
        <f t="shared" si="16"/>
        <v>0</v>
      </c>
      <c r="BG244" s="8" t="s">
        <v>485</v>
      </c>
    </row>
    <row r="245" spans="1:59" x14ac:dyDescent="0.3">
      <c r="A245" t="s">
        <v>994</v>
      </c>
      <c r="B245" t="s">
        <v>995</v>
      </c>
      <c r="D245" s="1">
        <v>39883</v>
      </c>
      <c r="E245" s="1">
        <v>39883</v>
      </c>
      <c r="F245" s="1" t="str">
        <f t="shared" si="17"/>
        <v>March</v>
      </c>
      <c r="G245" s="1" t="str">
        <f t="shared" si="18"/>
        <v>2009</v>
      </c>
      <c r="H245" s="2">
        <f t="shared" si="19"/>
        <v>0</v>
      </c>
      <c r="I245" s="2" t="str">
        <f t="shared" si="20"/>
        <v>FREE DELIVERY</v>
      </c>
      <c r="J245" t="s">
        <v>24</v>
      </c>
      <c r="K245">
        <v>44</v>
      </c>
      <c r="L245">
        <v>774.05250000000001</v>
      </c>
      <c r="M245">
        <v>0.08</v>
      </c>
      <c r="N245" t="s">
        <v>39</v>
      </c>
      <c r="O245">
        <v>-96.34</v>
      </c>
      <c r="P245">
        <v>20.99</v>
      </c>
      <c r="Q245">
        <v>3.3</v>
      </c>
      <c r="R245" t="s">
        <v>87</v>
      </c>
      <c r="S245" t="s">
        <v>87</v>
      </c>
      <c r="T245" t="s">
        <v>42</v>
      </c>
      <c r="U245" t="s">
        <v>32</v>
      </c>
      <c r="V245" t="s">
        <v>33</v>
      </c>
      <c r="W245">
        <v>0.81</v>
      </c>
      <c r="BF245" s="7">
        <f t="shared" si="16"/>
        <v>0</v>
      </c>
      <c r="BG245" s="8" t="s">
        <v>268</v>
      </c>
    </row>
    <row r="246" spans="1:59" x14ac:dyDescent="0.3">
      <c r="A246" t="s">
        <v>1005</v>
      </c>
      <c r="B246" t="s">
        <v>1006</v>
      </c>
      <c r="D246" s="1">
        <v>40698</v>
      </c>
      <c r="E246" s="1">
        <v>40700</v>
      </c>
      <c r="F246" s="1" t="str">
        <f t="shared" si="17"/>
        <v>June</v>
      </c>
      <c r="G246" s="1" t="str">
        <f t="shared" si="18"/>
        <v>2011</v>
      </c>
      <c r="H246" s="2">
        <f t="shared" si="19"/>
        <v>2</v>
      </c>
      <c r="I246" s="2" t="b">
        <f t="shared" si="20"/>
        <v>0</v>
      </c>
      <c r="J246" t="s">
        <v>17</v>
      </c>
      <c r="K246">
        <v>3</v>
      </c>
      <c r="L246">
        <v>74.05</v>
      </c>
      <c r="M246">
        <v>0.02</v>
      </c>
      <c r="N246" t="s">
        <v>18</v>
      </c>
      <c r="O246">
        <v>44.54</v>
      </c>
      <c r="P246">
        <v>19.989999999999998</v>
      </c>
      <c r="Q246">
        <v>11.17</v>
      </c>
      <c r="R246" t="s">
        <v>87</v>
      </c>
      <c r="S246" t="s">
        <v>87</v>
      </c>
      <c r="T246" t="s">
        <v>21</v>
      </c>
      <c r="U246" t="s">
        <v>36</v>
      </c>
      <c r="V246" t="s">
        <v>37</v>
      </c>
      <c r="W246">
        <v>0.6</v>
      </c>
      <c r="BF246" s="7">
        <f t="shared" si="16"/>
        <v>0</v>
      </c>
      <c r="BG246" s="8" t="s">
        <v>275</v>
      </c>
    </row>
    <row r="247" spans="1:59" x14ac:dyDescent="0.3">
      <c r="A247" t="s">
        <v>951</v>
      </c>
      <c r="B247" t="s">
        <v>952</v>
      </c>
      <c r="D247" s="1">
        <v>40970</v>
      </c>
      <c r="E247" s="1">
        <v>40979</v>
      </c>
      <c r="F247" s="1" t="str">
        <f t="shared" si="17"/>
        <v>March</v>
      </c>
      <c r="G247" s="1" t="str">
        <f t="shared" si="18"/>
        <v>2012</v>
      </c>
      <c r="H247" s="2">
        <f t="shared" si="19"/>
        <v>9</v>
      </c>
      <c r="I247" s="2" t="b">
        <f t="shared" si="20"/>
        <v>0</v>
      </c>
      <c r="J247" t="s">
        <v>17</v>
      </c>
      <c r="K247">
        <v>37</v>
      </c>
      <c r="L247">
        <v>5753.85</v>
      </c>
      <c r="M247">
        <v>0</v>
      </c>
      <c r="N247" t="s">
        <v>18</v>
      </c>
      <c r="O247">
        <v>2509.52</v>
      </c>
      <c r="P247">
        <v>150.97999999999999</v>
      </c>
      <c r="Q247">
        <v>13.99</v>
      </c>
      <c r="R247" t="s">
        <v>87</v>
      </c>
      <c r="S247" t="s">
        <v>87</v>
      </c>
      <c r="T247" t="s">
        <v>31</v>
      </c>
      <c r="U247" t="s">
        <v>32</v>
      </c>
      <c r="V247" t="s">
        <v>94</v>
      </c>
      <c r="W247">
        <v>0.38</v>
      </c>
      <c r="BF247" s="7">
        <f t="shared" si="16"/>
        <v>0</v>
      </c>
      <c r="BG247" s="8" t="s">
        <v>302</v>
      </c>
    </row>
    <row r="248" spans="1:59" x14ac:dyDescent="0.3">
      <c r="A248" t="s">
        <v>923</v>
      </c>
      <c r="B248" t="s">
        <v>924</v>
      </c>
      <c r="D248" s="1">
        <v>40767</v>
      </c>
      <c r="E248" s="1">
        <v>40769</v>
      </c>
      <c r="F248" s="1" t="str">
        <f t="shared" si="17"/>
        <v>August</v>
      </c>
      <c r="G248" s="1" t="str">
        <f t="shared" si="18"/>
        <v>2011</v>
      </c>
      <c r="H248" s="2">
        <f t="shared" si="19"/>
        <v>2</v>
      </c>
      <c r="I248" s="2" t="b">
        <f t="shared" si="20"/>
        <v>0</v>
      </c>
      <c r="J248" t="s">
        <v>44</v>
      </c>
      <c r="K248">
        <v>48</v>
      </c>
      <c r="L248">
        <v>18235.47</v>
      </c>
      <c r="M248">
        <v>0.03</v>
      </c>
      <c r="N248" t="s">
        <v>25</v>
      </c>
      <c r="O248">
        <v>1166.93</v>
      </c>
      <c r="P248">
        <v>370.98</v>
      </c>
      <c r="Q248">
        <v>99</v>
      </c>
      <c r="R248" t="s">
        <v>87</v>
      </c>
      <c r="S248" t="s">
        <v>87</v>
      </c>
      <c r="T248" t="s">
        <v>31</v>
      </c>
      <c r="U248" t="s">
        <v>22</v>
      </c>
      <c r="V248" t="s">
        <v>23</v>
      </c>
      <c r="W248">
        <v>0.65</v>
      </c>
      <c r="BF248" s="7">
        <f t="shared" si="16"/>
        <v>0</v>
      </c>
      <c r="BG248" s="8" t="s">
        <v>789</v>
      </c>
    </row>
    <row r="249" spans="1:59" x14ac:dyDescent="0.3">
      <c r="A249" t="s">
        <v>923</v>
      </c>
      <c r="B249" t="s">
        <v>924</v>
      </c>
      <c r="D249" s="1">
        <v>40767</v>
      </c>
      <c r="E249" s="1">
        <v>40769</v>
      </c>
      <c r="F249" s="1" t="str">
        <f t="shared" si="17"/>
        <v>August</v>
      </c>
      <c r="G249" s="1" t="str">
        <f t="shared" si="18"/>
        <v>2011</v>
      </c>
      <c r="H249" s="2">
        <f t="shared" si="19"/>
        <v>2</v>
      </c>
      <c r="I249" s="2" t="b">
        <f t="shared" si="20"/>
        <v>0</v>
      </c>
      <c r="J249" t="s">
        <v>44</v>
      </c>
      <c r="K249">
        <v>16</v>
      </c>
      <c r="L249">
        <v>2631.107</v>
      </c>
      <c r="M249">
        <v>0</v>
      </c>
      <c r="N249" t="s">
        <v>18</v>
      </c>
      <c r="O249">
        <v>297.11</v>
      </c>
      <c r="P249">
        <v>179.99</v>
      </c>
      <c r="Q249">
        <v>13.99</v>
      </c>
      <c r="R249" t="s">
        <v>87</v>
      </c>
      <c r="S249" t="s">
        <v>87</v>
      </c>
      <c r="T249" t="s">
        <v>31</v>
      </c>
      <c r="U249" t="s">
        <v>32</v>
      </c>
      <c r="V249" t="s">
        <v>33</v>
      </c>
      <c r="W249">
        <v>0.56999999999999995</v>
      </c>
      <c r="BF249" s="7">
        <f t="shared" si="16"/>
        <v>0</v>
      </c>
      <c r="BG249" s="8" t="s">
        <v>631</v>
      </c>
    </row>
    <row r="250" spans="1:59" x14ac:dyDescent="0.3">
      <c r="A250" t="s">
        <v>966</v>
      </c>
      <c r="B250" t="s">
        <v>967</v>
      </c>
      <c r="D250" s="1">
        <v>40057</v>
      </c>
      <c r="E250" s="1">
        <v>40059</v>
      </c>
      <c r="F250" s="1" t="str">
        <f t="shared" si="17"/>
        <v>September</v>
      </c>
      <c r="G250" s="1" t="str">
        <f t="shared" si="18"/>
        <v>2009</v>
      </c>
      <c r="H250" s="2">
        <f t="shared" si="19"/>
        <v>2</v>
      </c>
      <c r="I250" s="2" t="b">
        <f t="shared" si="20"/>
        <v>0</v>
      </c>
      <c r="J250" t="s">
        <v>52</v>
      </c>
      <c r="K250">
        <v>32</v>
      </c>
      <c r="L250">
        <v>209.42</v>
      </c>
      <c r="M250">
        <v>0.1</v>
      </c>
      <c r="N250" t="s">
        <v>18</v>
      </c>
      <c r="O250">
        <v>65.41</v>
      </c>
      <c r="P250">
        <v>6.74</v>
      </c>
      <c r="Q250">
        <v>1.72</v>
      </c>
      <c r="R250" t="s">
        <v>87</v>
      </c>
      <c r="S250" t="s">
        <v>87</v>
      </c>
      <c r="T250" t="s">
        <v>27</v>
      </c>
      <c r="U250" t="s">
        <v>22</v>
      </c>
      <c r="V250" t="s">
        <v>43</v>
      </c>
      <c r="W250">
        <v>0.35</v>
      </c>
      <c r="BF250" s="7">
        <f t="shared" si="16"/>
        <v>0</v>
      </c>
      <c r="BG250" s="8" t="s">
        <v>392</v>
      </c>
    </row>
    <row r="251" spans="1:59" x14ac:dyDescent="0.3">
      <c r="A251" t="s">
        <v>971</v>
      </c>
      <c r="B251" t="s">
        <v>972</v>
      </c>
      <c r="D251" s="1">
        <v>40204</v>
      </c>
      <c r="E251" s="1">
        <v>40205</v>
      </c>
      <c r="F251" s="1" t="str">
        <f t="shared" si="17"/>
        <v>January</v>
      </c>
      <c r="G251" s="1" t="str">
        <f t="shared" si="18"/>
        <v>2010</v>
      </c>
      <c r="H251" s="2">
        <f t="shared" si="19"/>
        <v>1</v>
      </c>
      <c r="I251" s="2" t="b">
        <f t="shared" si="20"/>
        <v>0</v>
      </c>
      <c r="J251" t="s">
        <v>52</v>
      </c>
      <c r="K251">
        <v>32</v>
      </c>
      <c r="L251">
        <v>324.39999999999998</v>
      </c>
      <c r="M251">
        <v>0.1</v>
      </c>
      <c r="N251" t="s">
        <v>18</v>
      </c>
      <c r="O251">
        <v>-46.98</v>
      </c>
      <c r="P251">
        <v>10.89</v>
      </c>
      <c r="Q251">
        <v>4.5</v>
      </c>
      <c r="R251" t="s">
        <v>87</v>
      </c>
      <c r="S251" t="s">
        <v>87</v>
      </c>
      <c r="T251" t="s">
        <v>21</v>
      </c>
      <c r="U251" t="s">
        <v>22</v>
      </c>
      <c r="V251" t="s">
        <v>28</v>
      </c>
      <c r="W251">
        <v>0.59</v>
      </c>
      <c r="BF251" s="7">
        <f t="shared" si="16"/>
        <v>0</v>
      </c>
      <c r="BG251" s="8" t="s">
        <v>307</v>
      </c>
    </row>
    <row r="252" spans="1:59" x14ac:dyDescent="0.3">
      <c r="A252" t="s">
        <v>971</v>
      </c>
      <c r="B252" t="s">
        <v>972</v>
      </c>
      <c r="D252" s="1">
        <v>40204</v>
      </c>
      <c r="E252" s="1">
        <v>40205</v>
      </c>
      <c r="F252" s="1" t="str">
        <f t="shared" si="17"/>
        <v>January</v>
      </c>
      <c r="G252" s="1" t="str">
        <f t="shared" si="18"/>
        <v>2010</v>
      </c>
      <c r="H252" s="2">
        <f t="shared" si="19"/>
        <v>1</v>
      </c>
      <c r="I252" s="2" t="b">
        <f t="shared" si="20"/>
        <v>0</v>
      </c>
      <c r="J252" t="s">
        <v>52</v>
      </c>
      <c r="K252">
        <v>19</v>
      </c>
      <c r="L252">
        <v>137.02000000000001</v>
      </c>
      <c r="M252">
        <v>0.01</v>
      </c>
      <c r="N252" t="s">
        <v>18</v>
      </c>
      <c r="O252">
        <v>-46.89</v>
      </c>
      <c r="P252">
        <v>6.48</v>
      </c>
      <c r="Q252">
        <v>6.6</v>
      </c>
      <c r="R252" t="s">
        <v>87</v>
      </c>
      <c r="S252" t="s">
        <v>87</v>
      </c>
      <c r="T252" t="s">
        <v>21</v>
      </c>
      <c r="U252" t="s">
        <v>22</v>
      </c>
      <c r="V252" t="s">
        <v>43</v>
      </c>
      <c r="W252">
        <v>0.37</v>
      </c>
      <c r="BF252" s="7">
        <f t="shared" si="16"/>
        <v>0</v>
      </c>
      <c r="BG252" s="8" t="s">
        <v>312</v>
      </c>
    </row>
    <row r="253" spans="1:59" x14ac:dyDescent="0.3">
      <c r="A253" t="s">
        <v>1007</v>
      </c>
      <c r="B253" t="s">
        <v>1008</v>
      </c>
      <c r="D253" s="1">
        <v>40788</v>
      </c>
      <c r="E253" s="1">
        <v>40790</v>
      </c>
      <c r="F253" s="1" t="str">
        <f t="shared" si="17"/>
        <v>September</v>
      </c>
      <c r="G253" s="1" t="str">
        <f t="shared" si="18"/>
        <v>2011</v>
      </c>
      <c r="H253" s="2">
        <f t="shared" si="19"/>
        <v>2</v>
      </c>
      <c r="I253" s="2" t="b">
        <f t="shared" si="20"/>
        <v>0</v>
      </c>
      <c r="J253" t="s">
        <v>52</v>
      </c>
      <c r="K253">
        <v>1</v>
      </c>
      <c r="L253">
        <v>232.67</v>
      </c>
      <c r="M253">
        <v>0.02</v>
      </c>
      <c r="N253" t="s">
        <v>18</v>
      </c>
      <c r="O253">
        <v>-105.14</v>
      </c>
      <c r="P253">
        <v>223.98</v>
      </c>
      <c r="Q253">
        <v>15.01</v>
      </c>
      <c r="R253" t="s">
        <v>87</v>
      </c>
      <c r="S253" t="s">
        <v>87</v>
      </c>
      <c r="T253" t="s">
        <v>31</v>
      </c>
      <c r="U253" t="s">
        <v>22</v>
      </c>
      <c r="V253" t="s">
        <v>29</v>
      </c>
      <c r="W253">
        <v>0.38</v>
      </c>
      <c r="BF253" s="7">
        <f t="shared" si="16"/>
        <v>0</v>
      </c>
      <c r="BG253" s="8" t="s">
        <v>69</v>
      </c>
    </row>
    <row r="254" spans="1:59" x14ac:dyDescent="0.3">
      <c r="A254" t="s">
        <v>1007</v>
      </c>
      <c r="B254" t="s">
        <v>1008</v>
      </c>
      <c r="D254" s="1">
        <v>40788</v>
      </c>
      <c r="E254" s="1">
        <v>40790</v>
      </c>
      <c r="F254" s="1" t="str">
        <f t="shared" si="17"/>
        <v>September</v>
      </c>
      <c r="G254" s="1" t="str">
        <f t="shared" si="18"/>
        <v>2011</v>
      </c>
      <c r="H254" s="2">
        <f t="shared" si="19"/>
        <v>2</v>
      </c>
      <c r="I254" s="2" t="b">
        <f t="shared" si="20"/>
        <v>0</v>
      </c>
      <c r="J254" t="s">
        <v>52</v>
      </c>
      <c r="K254">
        <v>34</v>
      </c>
      <c r="L254">
        <v>4805.92</v>
      </c>
      <c r="M254">
        <v>7.0000000000000007E-2</v>
      </c>
      <c r="N254" t="s">
        <v>25</v>
      </c>
      <c r="O254">
        <v>-393.96</v>
      </c>
      <c r="P254">
        <v>140.97999999999999</v>
      </c>
      <c r="Q254">
        <v>36.090000000000003</v>
      </c>
      <c r="R254" t="s">
        <v>87</v>
      </c>
      <c r="S254" t="s">
        <v>87</v>
      </c>
      <c r="T254" t="s">
        <v>31</v>
      </c>
      <c r="U254" t="s">
        <v>36</v>
      </c>
      <c r="V254" t="s">
        <v>54</v>
      </c>
      <c r="W254">
        <v>0.77</v>
      </c>
      <c r="BF254" s="7">
        <f t="shared" si="16"/>
        <v>0</v>
      </c>
      <c r="BG254" s="8" t="s">
        <v>303</v>
      </c>
    </row>
    <row r="255" spans="1:59" x14ac:dyDescent="0.3">
      <c r="A255" t="s">
        <v>910</v>
      </c>
      <c r="B255" t="s">
        <v>911</v>
      </c>
      <c r="D255" s="1">
        <v>40946</v>
      </c>
      <c r="E255" s="1">
        <v>40948</v>
      </c>
      <c r="F255" s="1" t="str">
        <f t="shared" si="17"/>
        <v>February</v>
      </c>
      <c r="G255" s="1" t="str">
        <f t="shared" si="18"/>
        <v>2012</v>
      </c>
      <c r="H255" s="2">
        <f t="shared" si="19"/>
        <v>2</v>
      </c>
      <c r="I255" s="2" t="b">
        <f t="shared" si="20"/>
        <v>0</v>
      </c>
      <c r="J255" t="s">
        <v>52</v>
      </c>
      <c r="K255">
        <v>1</v>
      </c>
      <c r="L255">
        <v>62.26</v>
      </c>
      <c r="M255">
        <v>0.09</v>
      </c>
      <c r="N255" t="s">
        <v>18</v>
      </c>
      <c r="O255">
        <v>-23.24</v>
      </c>
      <c r="P255">
        <v>54.96</v>
      </c>
      <c r="Q255">
        <v>10.75</v>
      </c>
      <c r="R255" t="s">
        <v>87</v>
      </c>
      <c r="S255" t="s">
        <v>87</v>
      </c>
      <c r="T255" t="s">
        <v>31</v>
      </c>
      <c r="U255" t="s">
        <v>22</v>
      </c>
      <c r="V255" t="s">
        <v>43</v>
      </c>
      <c r="W255">
        <v>0.36</v>
      </c>
      <c r="BF255" s="7">
        <f t="shared" si="16"/>
        <v>0</v>
      </c>
      <c r="BG255" s="8" t="s">
        <v>310</v>
      </c>
    </row>
    <row r="256" spans="1:59" x14ac:dyDescent="0.3">
      <c r="A256" t="s">
        <v>910</v>
      </c>
      <c r="B256" t="s">
        <v>911</v>
      </c>
      <c r="D256" s="1">
        <v>40946</v>
      </c>
      <c r="E256" s="1">
        <v>40949</v>
      </c>
      <c r="F256" s="1" t="str">
        <f t="shared" si="17"/>
        <v>February</v>
      </c>
      <c r="G256" s="1" t="str">
        <f t="shared" si="18"/>
        <v>2012</v>
      </c>
      <c r="H256" s="2">
        <f t="shared" si="19"/>
        <v>3</v>
      </c>
      <c r="I256" s="2" t="b">
        <f t="shared" si="20"/>
        <v>0</v>
      </c>
      <c r="J256" t="s">
        <v>52</v>
      </c>
      <c r="K256">
        <v>47</v>
      </c>
      <c r="L256">
        <v>58.53</v>
      </c>
      <c r="M256">
        <v>7.0000000000000007E-2</v>
      </c>
      <c r="N256" t="s">
        <v>18</v>
      </c>
      <c r="O256">
        <v>-24.86</v>
      </c>
      <c r="P256">
        <v>1.26</v>
      </c>
      <c r="Q256">
        <v>0.7</v>
      </c>
      <c r="R256" t="s">
        <v>87</v>
      </c>
      <c r="S256" t="s">
        <v>87</v>
      </c>
      <c r="T256" t="s">
        <v>31</v>
      </c>
      <c r="U256" t="s">
        <v>22</v>
      </c>
      <c r="V256" t="s">
        <v>46</v>
      </c>
      <c r="W256">
        <v>0.81</v>
      </c>
      <c r="BF256" s="7">
        <f t="shared" si="16"/>
        <v>0</v>
      </c>
      <c r="BG256" s="8" t="s">
        <v>411</v>
      </c>
    </row>
    <row r="257" spans="1:59" x14ac:dyDescent="0.3">
      <c r="A257" t="s">
        <v>1001</v>
      </c>
      <c r="B257" t="s">
        <v>1002</v>
      </c>
      <c r="D257" s="1">
        <v>40621</v>
      </c>
      <c r="E257" s="1">
        <v>40623</v>
      </c>
      <c r="F257" s="1" t="str">
        <f t="shared" si="17"/>
        <v>March</v>
      </c>
      <c r="G257" s="1" t="str">
        <f t="shared" si="18"/>
        <v>2011</v>
      </c>
      <c r="H257" s="2">
        <f t="shared" si="19"/>
        <v>2</v>
      </c>
      <c r="I257" s="2" t="b">
        <f t="shared" si="20"/>
        <v>0</v>
      </c>
      <c r="J257" t="s">
        <v>52</v>
      </c>
      <c r="K257">
        <v>31</v>
      </c>
      <c r="L257">
        <v>157.79</v>
      </c>
      <c r="M257">
        <v>0.09</v>
      </c>
      <c r="N257" t="s">
        <v>18</v>
      </c>
      <c r="O257">
        <v>-95.92</v>
      </c>
      <c r="P257">
        <v>4.9800000000000004</v>
      </c>
      <c r="Q257">
        <v>6.07</v>
      </c>
      <c r="R257" t="s">
        <v>87</v>
      </c>
      <c r="S257" t="s">
        <v>87</v>
      </c>
      <c r="T257" t="s">
        <v>31</v>
      </c>
      <c r="U257" t="s">
        <v>22</v>
      </c>
      <c r="V257" t="s">
        <v>43</v>
      </c>
      <c r="W257">
        <v>0.36</v>
      </c>
      <c r="BF257" s="7">
        <f t="shared" si="16"/>
        <v>0</v>
      </c>
      <c r="BG257" s="8" t="s">
        <v>451</v>
      </c>
    </row>
    <row r="258" spans="1:59" x14ac:dyDescent="0.3">
      <c r="A258" t="s">
        <v>926</v>
      </c>
      <c r="B258" t="s">
        <v>927</v>
      </c>
      <c r="D258" s="1">
        <v>40671</v>
      </c>
      <c r="E258" s="1">
        <v>40673</v>
      </c>
      <c r="F258" s="1" t="str">
        <f t="shared" si="17"/>
        <v>May</v>
      </c>
      <c r="G258" s="1" t="str">
        <f t="shared" si="18"/>
        <v>2011</v>
      </c>
      <c r="H258" s="2">
        <f t="shared" si="19"/>
        <v>2</v>
      </c>
      <c r="I258" s="2" t="b">
        <f t="shared" si="20"/>
        <v>0</v>
      </c>
      <c r="J258" t="s">
        <v>34</v>
      </c>
      <c r="K258">
        <v>19</v>
      </c>
      <c r="L258">
        <v>376.21</v>
      </c>
      <c r="M258">
        <v>0.03</v>
      </c>
      <c r="N258" t="s">
        <v>18</v>
      </c>
      <c r="O258">
        <v>89.56</v>
      </c>
      <c r="P258">
        <v>18.989999999999998</v>
      </c>
      <c r="Q258">
        <v>5.23</v>
      </c>
      <c r="R258" t="s">
        <v>87</v>
      </c>
      <c r="S258" t="s">
        <v>87</v>
      </c>
      <c r="T258" t="s">
        <v>42</v>
      </c>
      <c r="U258" t="s">
        <v>22</v>
      </c>
      <c r="V258" t="s">
        <v>29</v>
      </c>
      <c r="W258">
        <v>0.37</v>
      </c>
      <c r="BF258" s="7">
        <f t="shared" ref="BF258:BF321" si="21">COUNTIF($A$2:$A$8399,BG258)</f>
        <v>0</v>
      </c>
      <c r="BG258" s="8" t="s">
        <v>513</v>
      </c>
    </row>
    <row r="259" spans="1:59" x14ac:dyDescent="0.3">
      <c r="A259" t="s">
        <v>1009</v>
      </c>
      <c r="B259" t="s">
        <v>954</v>
      </c>
      <c r="D259" s="1">
        <v>40081</v>
      </c>
      <c r="E259" s="1">
        <v>40083</v>
      </c>
      <c r="F259" s="1" t="str">
        <f t="shared" ref="F259:F322" si="22">TEXT(E259,"mmmm")</f>
        <v>September</v>
      </c>
      <c r="G259" s="1" t="str">
        <f t="shared" ref="G259:G322" si="23">TEXT(E259,"yyyy")</f>
        <v>2009</v>
      </c>
      <c r="H259" s="2">
        <f t="shared" ref="H259:H322" si="24">E259-D259</f>
        <v>2</v>
      </c>
      <c r="I259" s="2" t="b">
        <f t="shared" ref="I259:I322" si="25">IF(H259&lt;1,IF(AND(H259&gt;0,H259&lt;2),"ONE DAY", "FREE DELIVERY"))</f>
        <v>0</v>
      </c>
      <c r="J259" t="s">
        <v>52</v>
      </c>
      <c r="K259">
        <v>37</v>
      </c>
      <c r="L259">
        <v>1601.24</v>
      </c>
      <c r="M259">
        <v>0.08</v>
      </c>
      <c r="N259" t="s">
        <v>18</v>
      </c>
      <c r="O259">
        <v>520.69000000000005</v>
      </c>
      <c r="P259">
        <v>46.89</v>
      </c>
      <c r="Q259">
        <v>5.0999999999999996</v>
      </c>
      <c r="R259" t="s">
        <v>87</v>
      </c>
      <c r="S259" t="s">
        <v>87</v>
      </c>
      <c r="T259" t="s">
        <v>31</v>
      </c>
      <c r="U259" t="s">
        <v>22</v>
      </c>
      <c r="V259" t="s">
        <v>28</v>
      </c>
      <c r="W259">
        <v>0.46</v>
      </c>
      <c r="BF259" s="7">
        <f t="shared" si="21"/>
        <v>0</v>
      </c>
      <c r="BG259" s="8" t="s">
        <v>437</v>
      </c>
    </row>
    <row r="260" spans="1:59" x14ac:dyDescent="0.3">
      <c r="A260" t="s">
        <v>1009</v>
      </c>
      <c r="B260" t="s">
        <v>954</v>
      </c>
      <c r="D260" s="1">
        <v>40081</v>
      </c>
      <c r="E260" s="1">
        <v>40081</v>
      </c>
      <c r="F260" s="1" t="str">
        <f t="shared" si="22"/>
        <v>September</v>
      </c>
      <c r="G260" s="1" t="str">
        <f t="shared" si="23"/>
        <v>2009</v>
      </c>
      <c r="H260" s="2">
        <f t="shared" si="24"/>
        <v>0</v>
      </c>
      <c r="I260" s="2" t="str">
        <f t="shared" si="25"/>
        <v>FREE DELIVERY</v>
      </c>
      <c r="J260" t="s">
        <v>52</v>
      </c>
      <c r="K260">
        <v>40</v>
      </c>
      <c r="L260">
        <v>501.31</v>
      </c>
      <c r="M260">
        <v>0.05</v>
      </c>
      <c r="N260" t="s">
        <v>18</v>
      </c>
      <c r="O260">
        <v>38.229999999999997</v>
      </c>
      <c r="P260">
        <v>12.98</v>
      </c>
      <c r="Q260">
        <v>3.14</v>
      </c>
      <c r="R260" t="s">
        <v>87</v>
      </c>
      <c r="S260" t="s">
        <v>87</v>
      </c>
      <c r="T260" t="s">
        <v>31</v>
      </c>
      <c r="U260" t="s">
        <v>22</v>
      </c>
      <c r="V260" t="s">
        <v>82</v>
      </c>
      <c r="W260">
        <v>0.6</v>
      </c>
      <c r="BF260" s="7">
        <f t="shared" si="21"/>
        <v>0</v>
      </c>
      <c r="BG260" s="8" t="s">
        <v>462</v>
      </c>
    </row>
    <row r="261" spans="1:59" x14ac:dyDescent="0.3">
      <c r="A261" t="s">
        <v>930</v>
      </c>
      <c r="B261" t="s">
        <v>931</v>
      </c>
      <c r="D261" s="1">
        <v>41099</v>
      </c>
      <c r="E261" s="1">
        <v>41101</v>
      </c>
      <c r="F261" s="1" t="str">
        <f t="shared" si="22"/>
        <v>July</v>
      </c>
      <c r="G261" s="1" t="str">
        <f t="shared" si="23"/>
        <v>2012</v>
      </c>
      <c r="H261" s="2">
        <f t="shared" si="24"/>
        <v>2</v>
      </c>
      <c r="I261" s="2" t="b">
        <f t="shared" si="25"/>
        <v>0</v>
      </c>
      <c r="J261" t="s">
        <v>34</v>
      </c>
      <c r="K261">
        <v>2</v>
      </c>
      <c r="L261">
        <v>24.96</v>
      </c>
      <c r="M261">
        <v>0.05</v>
      </c>
      <c r="N261" t="s">
        <v>18</v>
      </c>
      <c r="O261">
        <v>-12.8</v>
      </c>
      <c r="P261">
        <v>10.91</v>
      </c>
      <c r="Q261">
        <v>2.99</v>
      </c>
      <c r="R261" t="s">
        <v>87</v>
      </c>
      <c r="S261" t="s">
        <v>87</v>
      </c>
      <c r="T261" t="s">
        <v>31</v>
      </c>
      <c r="U261" t="s">
        <v>22</v>
      </c>
      <c r="V261" t="s">
        <v>29</v>
      </c>
      <c r="W261">
        <v>0.38</v>
      </c>
      <c r="BF261" s="7">
        <f t="shared" si="21"/>
        <v>0</v>
      </c>
      <c r="BG261" s="8" t="s">
        <v>657</v>
      </c>
    </row>
    <row r="262" spans="1:59" x14ac:dyDescent="0.3">
      <c r="A262" t="s">
        <v>908</v>
      </c>
      <c r="B262" t="s">
        <v>925</v>
      </c>
      <c r="D262" s="1">
        <v>40192</v>
      </c>
      <c r="E262" s="1">
        <v>40193</v>
      </c>
      <c r="F262" s="1" t="str">
        <f t="shared" si="22"/>
        <v>January</v>
      </c>
      <c r="G262" s="1" t="str">
        <f t="shared" si="23"/>
        <v>2010</v>
      </c>
      <c r="H262" s="2">
        <f t="shared" si="24"/>
        <v>1</v>
      </c>
      <c r="I262" s="2" t="b">
        <f t="shared" si="25"/>
        <v>0</v>
      </c>
      <c r="J262" t="s">
        <v>24</v>
      </c>
      <c r="K262">
        <v>31</v>
      </c>
      <c r="L262">
        <v>166.76</v>
      </c>
      <c r="M262">
        <v>0.01</v>
      </c>
      <c r="N262" t="s">
        <v>18</v>
      </c>
      <c r="O262">
        <v>-46.03</v>
      </c>
      <c r="P262">
        <v>4.9800000000000004</v>
      </c>
      <c r="Q262">
        <v>4.75</v>
      </c>
      <c r="R262" t="s">
        <v>87</v>
      </c>
      <c r="S262" t="s">
        <v>87</v>
      </c>
      <c r="T262" t="s">
        <v>31</v>
      </c>
      <c r="U262" t="s">
        <v>22</v>
      </c>
      <c r="V262" t="s">
        <v>43</v>
      </c>
      <c r="W262">
        <v>0.36</v>
      </c>
      <c r="BF262" s="7">
        <f t="shared" si="21"/>
        <v>0</v>
      </c>
      <c r="BG262" s="8" t="s">
        <v>161</v>
      </c>
    </row>
    <row r="263" spans="1:59" x14ac:dyDescent="0.3">
      <c r="A263" t="s">
        <v>906</v>
      </c>
      <c r="B263" t="s">
        <v>916</v>
      </c>
      <c r="D263" s="1">
        <v>40051</v>
      </c>
      <c r="E263" s="1">
        <v>40052</v>
      </c>
      <c r="F263" s="1" t="str">
        <f t="shared" si="22"/>
        <v>August</v>
      </c>
      <c r="G263" s="1" t="str">
        <f t="shared" si="23"/>
        <v>2009</v>
      </c>
      <c r="H263" s="2">
        <f t="shared" si="24"/>
        <v>1</v>
      </c>
      <c r="I263" s="2" t="b">
        <f t="shared" si="25"/>
        <v>0</v>
      </c>
      <c r="J263" t="s">
        <v>24</v>
      </c>
      <c r="K263">
        <v>2</v>
      </c>
      <c r="L263">
        <v>811.13</v>
      </c>
      <c r="M263">
        <v>0.08</v>
      </c>
      <c r="N263" t="s">
        <v>18</v>
      </c>
      <c r="O263">
        <v>-517.47</v>
      </c>
      <c r="P263">
        <v>415.88</v>
      </c>
      <c r="Q263">
        <v>11.37</v>
      </c>
      <c r="R263" t="s">
        <v>87</v>
      </c>
      <c r="S263" t="s">
        <v>87</v>
      </c>
      <c r="T263" t="s">
        <v>31</v>
      </c>
      <c r="U263" t="s">
        <v>22</v>
      </c>
      <c r="V263" t="s">
        <v>23</v>
      </c>
      <c r="W263">
        <v>0.56999999999999995</v>
      </c>
      <c r="BF263" s="7">
        <f t="shared" si="21"/>
        <v>0</v>
      </c>
      <c r="BG263" s="8" t="s">
        <v>474</v>
      </c>
    </row>
    <row r="264" spans="1:59" x14ac:dyDescent="0.3">
      <c r="A264" t="s">
        <v>966</v>
      </c>
      <c r="B264" t="s">
        <v>967</v>
      </c>
      <c r="D264" s="1">
        <v>40094</v>
      </c>
      <c r="E264" s="1">
        <v>40095</v>
      </c>
      <c r="F264" s="1" t="str">
        <f t="shared" si="22"/>
        <v>October</v>
      </c>
      <c r="G264" s="1" t="str">
        <f t="shared" si="23"/>
        <v>2009</v>
      </c>
      <c r="H264" s="2">
        <f t="shared" si="24"/>
        <v>1</v>
      </c>
      <c r="I264" s="2" t="b">
        <f t="shared" si="25"/>
        <v>0</v>
      </c>
      <c r="J264" t="s">
        <v>52</v>
      </c>
      <c r="K264">
        <v>15</v>
      </c>
      <c r="L264">
        <v>822.84249999999997</v>
      </c>
      <c r="M264">
        <v>0.1</v>
      </c>
      <c r="N264" t="s">
        <v>18</v>
      </c>
      <c r="O264">
        <v>4.3899999999999997</v>
      </c>
      <c r="P264">
        <v>65.989999999999995</v>
      </c>
      <c r="Q264">
        <v>5.92</v>
      </c>
      <c r="R264" t="s">
        <v>87</v>
      </c>
      <c r="S264" t="s">
        <v>87</v>
      </c>
      <c r="T264" t="s">
        <v>27</v>
      </c>
      <c r="U264" t="s">
        <v>32</v>
      </c>
      <c r="V264" t="s">
        <v>33</v>
      </c>
      <c r="W264">
        <v>0.55000000000000004</v>
      </c>
      <c r="BF264" s="7">
        <f t="shared" si="21"/>
        <v>0</v>
      </c>
      <c r="BG264" s="8" t="s">
        <v>398</v>
      </c>
    </row>
    <row r="265" spans="1:59" x14ac:dyDescent="0.3">
      <c r="A265" t="s">
        <v>1010</v>
      </c>
      <c r="B265" t="s">
        <v>988</v>
      </c>
      <c r="D265" s="1">
        <v>40857</v>
      </c>
      <c r="E265" s="1">
        <v>40860</v>
      </c>
      <c r="F265" s="1" t="str">
        <f t="shared" si="22"/>
        <v>November</v>
      </c>
      <c r="G265" s="1" t="str">
        <f t="shared" si="23"/>
        <v>2011</v>
      </c>
      <c r="H265" s="2">
        <f t="shared" si="24"/>
        <v>3</v>
      </c>
      <c r="I265" s="2" t="b">
        <f t="shared" si="25"/>
        <v>0</v>
      </c>
      <c r="J265" t="s">
        <v>24</v>
      </c>
      <c r="K265">
        <v>35</v>
      </c>
      <c r="L265">
        <v>3310.9454999999998</v>
      </c>
      <c r="M265">
        <v>0.05</v>
      </c>
      <c r="N265" t="s">
        <v>18</v>
      </c>
      <c r="O265">
        <v>822.4</v>
      </c>
      <c r="P265">
        <v>115.99</v>
      </c>
      <c r="Q265">
        <v>2.5</v>
      </c>
      <c r="R265" t="s">
        <v>87</v>
      </c>
      <c r="S265" t="s">
        <v>87</v>
      </c>
      <c r="T265" t="s">
        <v>31</v>
      </c>
      <c r="U265" t="s">
        <v>32</v>
      </c>
      <c r="V265" t="s">
        <v>33</v>
      </c>
      <c r="W265">
        <v>0.56999999999999995</v>
      </c>
      <c r="BF265" s="7">
        <f t="shared" si="21"/>
        <v>0</v>
      </c>
      <c r="BG265" s="8" t="s">
        <v>651</v>
      </c>
    </row>
    <row r="266" spans="1:59" x14ac:dyDescent="0.3">
      <c r="A266" t="s">
        <v>917</v>
      </c>
      <c r="B266" t="s">
        <v>918</v>
      </c>
      <c r="D266" s="1">
        <v>41014</v>
      </c>
      <c r="E266" s="1">
        <v>41014</v>
      </c>
      <c r="F266" s="1" t="str">
        <f t="shared" si="22"/>
        <v>April</v>
      </c>
      <c r="G266" s="1" t="str">
        <f t="shared" si="23"/>
        <v>2012</v>
      </c>
      <c r="H266" s="2">
        <f t="shared" si="24"/>
        <v>0</v>
      </c>
      <c r="I266" s="2" t="str">
        <f t="shared" si="25"/>
        <v>FREE DELIVERY</v>
      </c>
      <c r="J266" t="s">
        <v>24</v>
      </c>
      <c r="K266">
        <v>10</v>
      </c>
      <c r="L266">
        <v>55.02</v>
      </c>
      <c r="M266">
        <v>0.08</v>
      </c>
      <c r="N266" t="s">
        <v>18</v>
      </c>
      <c r="O266">
        <v>-56.12</v>
      </c>
      <c r="P266">
        <v>5.0199999999999996</v>
      </c>
      <c r="Q266">
        <v>5.14</v>
      </c>
      <c r="R266" t="s">
        <v>87</v>
      </c>
      <c r="S266" t="s">
        <v>87</v>
      </c>
      <c r="T266" t="s">
        <v>21</v>
      </c>
      <c r="U266" t="s">
        <v>32</v>
      </c>
      <c r="V266" t="s">
        <v>48</v>
      </c>
      <c r="W266">
        <v>0.79</v>
      </c>
      <c r="BF266" s="7">
        <f t="shared" si="21"/>
        <v>0</v>
      </c>
      <c r="BG266" s="8" t="s">
        <v>433</v>
      </c>
    </row>
    <row r="267" spans="1:59" x14ac:dyDescent="0.3">
      <c r="A267" t="s">
        <v>1007</v>
      </c>
      <c r="B267" t="s">
        <v>1008</v>
      </c>
      <c r="D267" s="1">
        <v>40910</v>
      </c>
      <c r="E267" s="1">
        <v>40911</v>
      </c>
      <c r="F267" s="1" t="str">
        <f t="shared" si="22"/>
        <v>January</v>
      </c>
      <c r="G267" s="1" t="str">
        <f t="shared" si="23"/>
        <v>2012</v>
      </c>
      <c r="H267" s="2">
        <f t="shared" si="24"/>
        <v>1</v>
      </c>
      <c r="I267" s="2" t="b">
        <f t="shared" si="25"/>
        <v>0</v>
      </c>
      <c r="J267" t="s">
        <v>44</v>
      </c>
      <c r="K267">
        <v>10</v>
      </c>
      <c r="L267">
        <v>192.58</v>
      </c>
      <c r="M267">
        <v>0.05</v>
      </c>
      <c r="N267" t="s">
        <v>18</v>
      </c>
      <c r="O267">
        <v>24.6</v>
      </c>
      <c r="P267">
        <v>19.84</v>
      </c>
      <c r="Q267">
        <v>4.0999999999999996</v>
      </c>
      <c r="R267" t="s">
        <v>87</v>
      </c>
      <c r="S267" t="s">
        <v>87</v>
      </c>
      <c r="T267" t="s">
        <v>31</v>
      </c>
      <c r="U267" t="s">
        <v>22</v>
      </c>
      <c r="V267" t="s">
        <v>60</v>
      </c>
      <c r="W267">
        <v>0.44</v>
      </c>
      <c r="BF267" s="7">
        <f t="shared" si="21"/>
        <v>0</v>
      </c>
      <c r="BG267" s="8" t="s">
        <v>123</v>
      </c>
    </row>
    <row r="268" spans="1:59" x14ac:dyDescent="0.3">
      <c r="A268" t="s">
        <v>971</v>
      </c>
      <c r="B268" t="s">
        <v>972</v>
      </c>
      <c r="D268" s="1">
        <v>40610</v>
      </c>
      <c r="E268" s="1">
        <v>40611</v>
      </c>
      <c r="F268" s="1" t="str">
        <f t="shared" si="22"/>
        <v>March</v>
      </c>
      <c r="G268" s="1" t="str">
        <f t="shared" si="23"/>
        <v>2011</v>
      </c>
      <c r="H268" s="2">
        <f t="shared" si="24"/>
        <v>1</v>
      </c>
      <c r="I268" s="2" t="b">
        <f t="shared" si="25"/>
        <v>0</v>
      </c>
      <c r="J268" t="s">
        <v>34</v>
      </c>
      <c r="K268">
        <v>40</v>
      </c>
      <c r="L268">
        <v>291.67</v>
      </c>
      <c r="M268">
        <v>0.01</v>
      </c>
      <c r="N268" t="s">
        <v>18</v>
      </c>
      <c r="O268">
        <v>54.46</v>
      </c>
      <c r="P268">
        <v>6.75</v>
      </c>
      <c r="Q268">
        <v>2.99</v>
      </c>
      <c r="R268" t="s">
        <v>87</v>
      </c>
      <c r="S268" t="s">
        <v>87</v>
      </c>
      <c r="T268" t="s">
        <v>21</v>
      </c>
      <c r="U268" t="s">
        <v>22</v>
      </c>
      <c r="V268" t="s">
        <v>29</v>
      </c>
      <c r="W268">
        <v>0.35</v>
      </c>
      <c r="BF268" s="7">
        <f t="shared" si="21"/>
        <v>0</v>
      </c>
      <c r="BG268" s="8" t="s">
        <v>593</v>
      </c>
    </row>
    <row r="269" spans="1:59" x14ac:dyDescent="0.3">
      <c r="A269" t="s">
        <v>939</v>
      </c>
      <c r="B269" t="s">
        <v>940</v>
      </c>
      <c r="D269" s="1">
        <v>39996</v>
      </c>
      <c r="E269" s="1">
        <v>39998</v>
      </c>
      <c r="F269" s="1" t="str">
        <f t="shared" si="22"/>
        <v>July</v>
      </c>
      <c r="G269" s="1" t="str">
        <f t="shared" si="23"/>
        <v>2009</v>
      </c>
      <c r="H269" s="2">
        <f t="shared" si="24"/>
        <v>2</v>
      </c>
      <c r="I269" s="2" t="b">
        <f t="shared" si="25"/>
        <v>0</v>
      </c>
      <c r="J269" t="s">
        <v>24</v>
      </c>
      <c r="K269">
        <v>50</v>
      </c>
      <c r="L269">
        <v>281.39</v>
      </c>
      <c r="M269">
        <v>0.1</v>
      </c>
      <c r="N269" t="s">
        <v>18</v>
      </c>
      <c r="O269">
        <v>-106.4</v>
      </c>
      <c r="P269">
        <v>5.74</v>
      </c>
      <c r="Q269">
        <v>5.01</v>
      </c>
      <c r="R269" t="s">
        <v>87</v>
      </c>
      <c r="S269" t="s">
        <v>87</v>
      </c>
      <c r="T269" t="s">
        <v>27</v>
      </c>
      <c r="U269" t="s">
        <v>22</v>
      </c>
      <c r="V269" t="s">
        <v>29</v>
      </c>
      <c r="W269">
        <v>0.39</v>
      </c>
      <c r="BF269" s="7">
        <f t="shared" si="21"/>
        <v>0</v>
      </c>
      <c r="BG269" s="8" t="s">
        <v>449</v>
      </c>
    </row>
    <row r="270" spans="1:59" x14ac:dyDescent="0.3">
      <c r="A270" t="s">
        <v>939</v>
      </c>
      <c r="B270" t="s">
        <v>940</v>
      </c>
      <c r="D270" s="1">
        <v>39996</v>
      </c>
      <c r="E270" s="1">
        <v>39998</v>
      </c>
      <c r="F270" s="1" t="str">
        <f t="shared" si="22"/>
        <v>July</v>
      </c>
      <c r="G270" s="1" t="str">
        <f t="shared" si="23"/>
        <v>2009</v>
      </c>
      <c r="H270" s="2">
        <f t="shared" si="24"/>
        <v>2</v>
      </c>
      <c r="I270" s="2" t="b">
        <f t="shared" si="25"/>
        <v>0</v>
      </c>
      <c r="J270" t="s">
        <v>24</v>
      </c>
      <c r="K270">
        <v>49</v>
      </c>
      <c r="L270">
        <v>12593.91</v>
      </c>
      <c r="M270">
        <v>0.09</v>
      </c>
      <c r="N270" t="s">
        <v>25</v>
      </c>
      <c r="O270">
        <v>2699.67</v>
      </c>
      <c r="P270">
        <v>270.97000000000003</v>
      </c>
      <c r="Q270">
        <v>28.06</v>
      </c>
      <c r="R270" t="s">
        <v>87</v>
      </c>
      <c r="S270" t="s">
        <v>87</v>
      </c>
      <c r="T270" t="s">
        <v>27</v>
      </c>
      <c r="U270" t="s">
        <v>32</v>
      </c>
      <c r="V270" t="s">
        <v>94</v>
      </c>
      <c r="W270">
        <v>0.56000000000000005</v>
      </c>
      <c r="BF270" s="7">
        <f t="shared" si="21"/>
        <v>0</v>
      </c>
      <c r="BG270" s="8" t="s">
        <v>367</v>
      </c>
    </row>
    <row r="271" spans="1:59" x14ac:dyDescent="0.3">
      <c r="A271" t="s">
        <v>926</v>
      </c>
      <c r="B271" t="s">
        <v>927</v>
      </c>
      <c r="D271" s="1">
        <v>40648</v>
      </c>
      <c r="E271" s="1">
        <v>40650</v>
      </c>
      <c r="F271" s="1" t="str">
        <f t="shared" si="22"/>
        <v>April</v>
      </c>
      <c r="G271" s="1" t="str">
        <f t="shared" si="23"/>
        <v>2011</v>
      </c>
      <c r="H271" s="2">
        <f t="shared" si="24"/>
        <v>2</v>
      </c>
      <c r="I271" s="2" t="b">
        <f t="shared" si="25"/>
        <v>0</v>
      </c>
      <c r="J271" t="s">
        <v>52</v>
      </c>
      <c r="K271">
        <v>22</v>
      </c>
      <c r="L271">
        <v>6123.94</v>
      </c>
      <c r="M271">
        <v>0.01</v>
      </c>
      <c r="N271" t="s">
        <v>25</v>
      </c>
      <c r="O271">
        <v>1292.44</v>
      </c>
      <c r="P271">
        <v>260.98</v>
      </c>
      <c r="Q271">
        <v>41.91</v>
      </c>
      <c r="R271" t="s">
        <v>87</v>
      </c>
      <c r="S271" t="s">
        <v>87</v>
      </c>
      <c r="T271" t="s">
        <v>42</v>
      </c>
      <c r="U271" t="s">
        <v>36</v>
      </c>
      <c r="V271" t="s">
        <v>54</v>
      </c>
      <c r="W271">
        <v>0.59</v>
      </c>
      <c r="BF271" s="7">
        <f t="shared" si="21"/>
        <v>0</v>
      </c>
      <c r="BG271" s="8" t="s">
        <v>321</v>
      </c>
    </row>
    <row r="272" spans="1:59" x14ac:dyDescent="0.3">
      <c r="A272" t="s">
        <v>930</v>
      </c>
      <c r="B272" t="s">
        <v>931</v>
      </c>
      <c r="D272" s="1">
        <v>40872</v>
      </c>
      <c r="E272" s="1">
        <v>40873</v>
      </c>
      <c r="F272" s="1" t="str">
        <f t="shared" si="22"/>
        <v>November</v>
      </c>
      <c r="G272" s="1" t="str">
        <f t="shared" si="23"/>
        <v>2011</v>
      </c>
      <c r="H272" s="2">
        <f t="shared" si="24"/>
        <v>1</v>
      </c>
      <c r="I272" s="2" t="b">
        <f t="shared" si="25"/>
        <v>0</v>
      </c>
      <c r="J272" t="s">
        <v>24</v>
      </c>
      <c r="K272">
        <v>49</v>
      </c>
      <c r="L272">
        <v>19325.2</v>
      </c>
      <c r="M272">
        <v>0.05</v>
      </c>
      <c r="N272" t="s">
        <v>18</v>
      </c>
      <c r="O272">
        <v>8793.5400000000009</v>
      </c>
      <c r="P272">
        <v>387.99</v>
      </c>
      <c r="Q272">
        <v>19.989999999999998</v>
      </c>
      <c r="R272" t="s">
        <v>87</v>
      </c>
      <c r="S272" t="s">
        <v>87</v>
      </c>
      <c r="T272" t="s">
        <v>21</v>
      </c>
      <c r="U272" t="s">
        <v>22</v>
      </c>
      <c r="V272" t="s">
        <v>29</v>
      </c>
      <c r="W272">
        <v>0.38</v>
      </c>
      <c r="BF272" s="7">
        <f t="shared" si="21"/>
        <v>0</v>
      </c>
      <c r="BG272" s="8" t="s">
        <v>298</v>
      </c>
    </row>
    <row r="273" spans="1:59" x14ac:dyDescent="0.3">
      <c r="A273" t="s">
        <v>930</v>
      </c>
      <c r="B273" t="s">
        <v>931</v>
      </c>
      <c r="D273" s="1">
        <v>40872</v>
      </c>
      <c r="E273" s="1">
        <v>40873</v>
      </c>
      <c r="F273" s="1" t="str">
        <f t="shared" si="22"/>
        <v>November</v>
      </c>
      <c r="G273" s="1" t="str">
        <f t="shared" si="23"/>
        <v>2011</v>
      </c>
      <c r="H273" s="2">
        <f t="shared" si="24"/>
        <v>1</v>
      </c>
      <c r="I273" s="2" t="b">
        <f t="shared" si="25"/>
        <v>0</v>
      </c>
      <c r="J273" t="s">
        <v>24</v>
      </c>
      <c r="K273">
        <v>48</v>
      </c>
      <c r="L273">
        <v>8380.2199999999993</v>
      </c>
      <c r="M273">
        <v>0</v>
      </c>
      <c r="N273" t="s">
        <v>25</v>
      </c>
      <c r="O273">
        <v>813.83</v>
      </c>
      <c r="P273">
        <v>160.97999999999999</v>
      </c>
      <c r="Q273">
        <v>35.020000000000003</v>
      </c>
      <c r="R273" t="s">
        <v>87</v>
      </c>
      <c r="S273" t="s">
        <v>87</v>
      </c>
      <c r="T273" t="s">
        <v>21</v>
      </c>
      <c r="U273" t="s">
        <v>36</v>
      </c>
      <c r="V273" t="s">
        <v>54</v>
      </c>
      <c r="W273">
        <v>0.72</v>
      </c>
      <c r="BF273" s="7">
        <f t="shared" si="21"/>
        <v>0</v>
      </c>
      <c r="BG273" s="8" t="s">
        <v>619</v>
      </c>
    </row>
    <row r="274" spans="1:59" x14ac:dyDescent="0.3">
      <c r="A274" t="s">
        <v>941</v>
      </c>
      <c r="B274" t="s">
        <v>942</v>
      </c>
      <c r="D274" s="1">
        <v>41024</v>
      </c>
      <c r="E274" s="1">
        <v>41025</v>
      </c>
      <c r="F274" s="1" t="str">
        <f t="shared" si="22"/>
        <v>April</v>
      </c>
      <c r="G274" s="1" t="str">
        <f t="shared" si="23"/>
        <v>2012</v>
      </c>
      <c r="H274" s="2">
        <f t="shared" si="24"/>
        <v>1</v>
      </c>
      <c r="I274" s="2" t="b">
        <f t="shared" si="25"/>
        <v>0</v>
      </c>
      <c r="J274" t="s">
        <v>52</v>
      </c>
      <c r="K274">
        <v>11</v>
      </c>
      <c r="L274">
        <v>35.17</v>
      </c>
      <c r="M274">
        <v>0.03</v>
      </c>
      <c r="N274" t="s">
        <v>18</v>
      </c>
      <c r="O274">
        <v>5.58</v>
      </c>
      <c r="P274">
        <v>3.08</v>
      </c>
      <c r="Q274">
        <v>0.99</v>
      </c>
      <c r="R274" t="s">
        <v>87</v>
      </c>
      <c r="S274" t="s">
        <v>87</v>
      </c>
      <c r="T274" t="s">
        <v>21</v>
      </c>
      <c r="U274" t="s">
        <v>22</v>
      </c>
      <c r="V274" t="s">
        <v>57</v>
      </c>
      <c r="W274">
        <v>0.37</v>
      </c>
      <c r="BF274" s="7">
        <f t="shared" si="21"/>
        <v>0</v>
      </c>
      <c r="BG274" s="8" t="s">
        <v>315</v>
      </c>
    </row>
    <row r="275" spans="1:59" x14ac:dyDescent="0.3">
      <c r="A275" t="s">
        <v>1001</v>
      </c>
      <c r="B275" t="s">
        <v>1002</v>
      </c>
      <c r="D275" s="1">
        <v>40628</v>
      </c>
      <c r="E275" s="1">
        <v>40629</v>
      </c>
      <c r="F275" s="1" t="str">
        <f t="shared" si="22"/>
        <v>March</v>
      </c>
      <c r="G275" s="1" t="str">
        <f t="shared" si="23"/>
        <v>2011</v>
      </c>
      <c r="H275" s="2">
        <f t="shared" si="24"/>
        <v>1</v>
      </c>
      <c r="I275" s="2" t="b">
        <f t="shared" si="25"/>
        <v>0</v>
      </c>
      <c r="J275" t="s">
        <v>44</v>
      </c>
      <c r="K275">
        <v>35</v>
      </c>
      <c r="L275">
        <v>17387.650000000001</v>
      </c>
      <c r="M275">
        <v>0.08</v>
      </c>
      <c r="N275" t="s">
        <v>18</v>
      </c>
      <c r="O275">
        <v>6907.61</v>
      </c>
      <c r="P275">
        <v>499.99</v>
      </c>
      <c r="Q275">
        <v>24.49</v>
      </c>
      <c r="R275" t="s">
        <v>87</v>
      </c>
      <c r="S275" t="s">
        <v>87</v>
      </c>
      <c r="T275" t="s">
        <v>31</v>
      </c>
      <c r="U275" t="s">
        <v>32</v>
      </c>
      <c r="V275" t="s">
        <v>62</v>
      </c>
      <c r="W275">
        <v>0.36</v>
      </c>
      <c r="BF275" s="7">
        <f t="shared" si="21"/>
        <v>0</v>
      </c>
      <c r="BG275" s="8" t="s">
        <v>358</v>
      </c>
    </row>
    <row r="276" spans="1:59" x14ac:dyDescent="0.3">
      <c r="A276" t="s">
        <v>1001</v>
      </c>
      <c r="B276" t="s">
        <v>1002</v>
      </c>
      <c r="D276" s="1">
        <v>40628</v>
      </c>
      <c r="E276" s="1">
        <v>40630</v>
      </c>
      <c r="F276" s="1" t="str">
        <f t="shared" si="22"/>
        <v>March</v>
      </c>
      <c r="G276" s="1" t="str">
        <f t="shared" si="23"/>
        <v>2011</v>
      </c>
      <c r="H276" s="2">
        <f t="shared" si="24"/>
        <v>2</v>
      </c>
      <c r="I276" s="2" t="b">
        <f t="shared" si="25"/>
        <v>0</v>
      </c>
      <c r="J276" t="s">
        <v>44</v>
      </c>
      <c r="K276">
        <v>44</v>
      </c>
      <c r="L276">
        <v>6040.22</v>
      </c>
      <c r="M276">
        <v>0.05</v>
      </c>
      <c r="N276" t="s">
        <v>18</v>
      </c>
      <c r="O276">
        <v>-942.5</v>
      </c>
      <c r="P276">
        <v>138.13999999999999</v>
      </c>
      <c r="Q276">
        <v>35</v>
      </c>
      <c r="R276" t="s">
        <v>87</v>
      </c>
      <c r="S276" t="s">
        <v>87</v>
      </c>
      <c r="T276" t="s">
        <v>31</v>
      </c>
      <c r="U276" t="s">
        <v>22</v>
      </c>
      <c r="V276" t="s">
        <v>23</v>
      </c>
      <c r="BF276" s="7">
        <f t="shared" si="21"/>
        <v>0</v>
      </c>
      <c r="BG276" s="8" t="s">
        <v>68</v>
      </c>
    </row>
    <row r="277" spans="1:59" x14ac:dyDescent="0.3">
      <c r="A277" t="s">
        <v>1001</v>
      </c>
      <c r="B277" t="s">
        <v>1002</v>
      </c>
      <c r="D277" s="1">
        <v>40373</v>
      </c>
      <c r="E277" s="1">
        <v>40377</v>
      </c>
      <c r="F277" s="1" t="str">
        <f t="shared" si="22"/>
        <v>July</v>
      </c>
      <c r="G277" s="1" t="str">
        <f t="shared" si="23"/>
        <v>2010</v>
      </c>
      <c r="H277" s="2">
        <f t="shared" si="24"/>
        <v>4</v>
      </c>
      <c r="I277" s="2" t="b">
        <f t="shared" si="25"/>
        <v>0</v>
      </c>
      <c r="J277" t="s">
        <v>17</v>
      </c>
      <c r="K277">
        <v>17</v>
      </c>
      <c r="L277">
        <v>691.59</v>
      </c>
      <c r="M277">
        <v>0.03</v>
      </c>
      <c r="N277" t="s">
        <v>18</v>
      </c>
      <c r="O277">
        <v>261.24</v>
      </c>
      <c r="P277">
        <v>41.94</v>
      </c>
      <c r="Q277">
        <v>2.99</v>
      </c>
      <c r="R277" t="s">
        <v>87</v>
      </c>
      <c r="S277" t="s">
        <v>87</v>
      </c>
      <c r="T277" t="s">
        <v>31</v>
      </c>
      <c r="U277" t="s">
        <v>22</v>
      </c>
      <c r="V277" t="s">
        <v>29</v>
      </c>
      <c r="W277">
        <v>0.35</v>
      </c>
      <c r="BF277" s="7">
        <f t="shared" si="21"/>
        <v>0</v>
      </c>
      <c r="BG277" s="8" t="s">
        <v>325</v>
      </c>
    </row>
    <row r="278" spans="1:59" x14ac:dyDescent="0.3">
      <c r="A278" t="s">
        <v>1001</v>
      </c>
      <c r="B278" t="s">
        <v>1002</v>
      </c>
      <c r="D278" s="1">
        <v>40373</v>
      </c>
      <c r="E278" s="1">
        <v>40377</v>
      </c>
      <c r="F278" s="1" t="str">
        <f t="shared" si="22"/>
        <v>July</v>
      </c>
      <c r="G278" s="1" t="str">
        <f t="shared" si="23"/>
        <v>2010</v>
      </c>
      <c r="H278" s="2">
        <f t="shared" si="24"/>
        <v>4</v>
      </c>
      <c r="I278" s="2" t="b">
        <f t="shared" si="25"/>
        <v>0</v>
      </c>
      <c r="J278" t="s">
        <v>17</v>
      </c>
      <c r="K278">
        <v>45</v>
      </c>
      <c r="L278">
        <v>345.2</v>
      </c>
      <c r="M278">
        <v>0.01</v>
      </c>
      <c r="N278" t="s">
        <v>18</v>
      </c>
      <c r="O278">
        <v>183.53</v>
      </c>
      <c r="P278">
        <v>7.31</v>
      </c>
      <c r="Q278">
        <v>0.49</v>
      </c>
      <c r="R278" t="s">
        <v>87</v>
      </c>
      <c r="S278" t="s">
        <v>87</v>
      </c>
      <c r="T278" t="s">
        <v>31</v>
      </c>
      <c r="U278" t="s">
        <v>22</v>
      </c>
      <c r="V278" t="s">
        <v>57</v>
      </c>
      <c r="W278">
        <v>0.38</v>
      </c>
      <c r="BF278" s="7">
        <f t="shared" si="21"/>
        <v>0</v>
      </c>
      <c r="BG278" s="8" t="s">
        <v>699</v>
      </c>
    </row>
    <row r="279" spans="1:59" x14ac:dyDescent="0.3">
      <c r="A279" t="s">
        <v>969</v>
      </c>
      <c r="B279" t="s">
        <v>991</v>
      </c>
      <c r="D279" s="1">
        <v>40474</v>
      </c>
      <c r="E279" s="1">
        <v>40476</v>
      </c>
      <c r="F279" s="1" t="str">
        <f t="shared" si="22"/>
        <v>October</v>
      </c>
      <c r="G279" s="1" t="str">
        <f t="shared" si="23"/>
        <v>2010</v>
      </c>
      <c r="H279" s="2">
        <f t="shared" si="24"/>
        <v>2</v>
      </c>
      <c r="I279" s="2" t="b">
        <f t="shared" si="25"/>
        <v>0</v>
      </c>
      <c r="J279" t="s">
        <v>34</v>
      </c>
      <c r="K279">
        <v>36</v>
      </c>
      <c r="L279">
        <v>1955.0764999999999</v>
      </c>
      <c r="M279">
        <v>0.06</v>
      </c>
      <c r="N279" t="s">
        <v>18</v>
      </c>
      <c r="O279">
        <v>470.83</v>
      </c>
      <c r="P279">
        <v>65.989999999999995</v>
      </c>
      <c r="Q279">
        <v>3.9</v>
      </c>
      <c r="R279" t="s">
        <v>87</v>
      </c>
      <c r="S279" t="s">
        <v>87</v>
      </c>
      <c r="T279" t="s">
        <v>21</v>
      </c>
      <c r="U279" t="s">
        <v>32</v>
      </c>
      <c r="V279" t="s">
        <v>33</v>
      </c>
      <c r="W279">
        <v>0.55000000000000004</v>
      </c>
      <c r="BF279" s="7">
        <f t="shared" si="21"/>
        <v>0</v>
      </c>
      <c r="BG279" s="8" t="s">
        <v>293</v>
      </c>
    </row>
    <row r="280" spans="1:59" x14ac:dyDescent="0.3">
      <c r="A280" t="s">
        <v>910</v>
      </c>
      <c r="B280" t="s">
        <v>911</v>
      </c>
      <c r="D280" s="1">
        <v>40049</v>
      </c>
      <c r="E280" s="1">
        <v>40051</v>
      </c>
      <c r="F280" s="1" t="str">
        <f t="shared" si="22"/>
        <v>August</v>
      </c>
      <c r="G280" s="1" t="str">
        <f t="shared" si="23"/>
        <v>2009</v>
      </c>
      <c r="H280" s="2">
        <f t="shared" si="24"/>
        <v>2</v>
      </c>
      <c r="I280" s="2" t="b">
        <f t="shared" si="25"/>
        <v>0</v>
      </c>
      <c r="J280" t="s">
        <v>34</v>
      </c>
      <c r="K280">
        <v>27</v>
      </c>
      <c r="L280">
        <v>217.93</v>
      </c>
      <c r="M280">
        <v>0.03</v>
      </c>
      <c r="N280" t="s">
        <v>18</v>
      </c>
      <c r="O280">
        <v>-29.02</v>
      </c>
      <c r="P280">
        <v>7.64</v>
      </c>
      <c r="Q280">
        <v>5.83</v>
      </c>
      <c r="R280" t="s">
        <v>87</v>
      </c>
      <c r="S280" t="s">
        <v>87</v>
      </c>
      <c r="T280" t="s">
        <v>31</v>
      </c>
      <c r="U280" t="s">
        <v>22</v>
      </c>
      <c r="V280" t="s">
        <v>43</v>
      </c>
      <c r="W280">
        <v>0.36</v>
      </c>
      <c r="BF280" s="7">
        <f t="shared" si="21"/>
        <v>0</v>
      </c>
      <c r="BG280" s="8" t="s">
        <v>653</v>
      </c>
    </row>
    <row r="281" spans="1:59" x14ac:dyDescent="0.3">
      <c r="A281" t="s">
        <v>953</v>
      </c>
      <c r="B281" t="s">
        <v>954</v>
      </c>
      <c r="D281" s="1">
        <v>40703</v>
      </c>
      <c r="E281" s="1">
        <v>40707</v>
      </c>
      <c r="F281" s="1" t="str">
        <f t="shared" si="22"/>
        <v>June</v>
      </c>
      <c r="G281" s="1" t="str">
        <f t="shared" si="23"/>
        <v>2011</v>
      </c>
      <c r="H281" s="2">
        <f t="shared" si="24"/>
        <v>4</v>
      </c>
      <c r="I281" s="2" t="b">
        <f t="shared" si="25"/>
        <v>0</v>
      </c>
      <c r="J281" t="s">
        <v>17</v>
      </c>
      <c r="K281">
        <v>6</v>
      </c>
      <c r="L281">
        <v>254.76</v>
      </c>
      <c r="M281">
        <v>0.06</v>
      </c>
      <c r="N281" t="s">
        <v>18</v>
      </c>
      <c r="O281">
        <v>109.88</v>
      </c>
      <c r="P281">
        <v>40.97</v>
      </c>
      <c r="Q281">
        <v>14.45</v>
      </c>
      <c r="R281" t="s">
        <v>87</v>
      </c>
      <c r="S281" t="s">
        <v>87</v>
      </c>
      <c r="T281" t="s">
        <v>42</v>
      </c>
      <c r="U281" t="s">
        <v>36</v>
      </c>
      <c r="V281" t="s">
        <v>37</v>
      </c>
      <c r="W281">
        <v>0.56999999999999995</v>
      </c>
      <c r="BF281" s="7">
        <f t="shared" si="21"/>
        <v>0</v>
      </c>
      <c r="BG281" s="8" t="s">
        <v>443</v>
      </c>
    </row>
    <row r="282" spans="1:59" x14ac:dyDescent="0.3">
      <c r="A282" t="s">
        <v>953</v>
      </c>
      <c r="B282" t="s">
        <v>954</v>
      </c>
      <c r="D282" s="1">
        <v>41236</v>
      </c>
      <c r="E282" s="1">
        <v>41237</v>
      </c>
      <c r="F282" s="1" t="str">
        <f t="shared" si="22"/>
        <v>November</v>
      </c>
      <c r="G282" s="1" t="str">
        <f t="shared" si="23"/>
        <v>2012</v>
      </c>
      <c r="H282" s="2">
        <f t="shared" si="24"/>
        <v>1</v>
      </c>
      <c r="I282" s="2" t="b">
        <f t="shared" si="25"/>
        <v>0</v>
      </c>
      <c r="J282" t="s">
        <v>44</v>
      </c>
      <c r="K282">
        <v>21</v>
      </c>
      <c r="L282">
        <v>6806.66</v>
      </c>
      <c r="M282">
        <v>0</v>
      </c>
      <c r="N282" t="s">
        <v>25</v>
      </c>
      <c r="O282">
        <v>801.72</v>
      </c>
      <c r="P282">
        <v>299.05</v>
      </c>
      <c r="Q282">
        <v>87.01</v>
      </c>
      <c r="R282" t="s">
        <v>87</v>
      </c>
      <c r="S282" t="s">
        <v>87</v>
      </c>
      <c r="T282" t="s">
        <v>31</v>
      </c>
      <c r="U282" t="s">
        <v>36</v>
      </c>
      <c r="V282" t="s">
        <v>67</v>
      </c>
      <c r="W282">
        <v>0.56999999999999995</v>
      </c>
      <c r="BF282" s="7">
        <f t="shared" si="21"/>
        <v>0</v>
      </c>
      <c r="BG282" s="8" t="s">
        <v>126</v>
      </c>
    </row>
    <row r="283" spans="1:59" x14ac:dyDescent="0.3">
      <c r="A283" t="s">
        <v>953</v>
      </c>
      <c r="B283" t="s">
        <v>954</v>
      </c>
      <c r="D283" s="1">
        <v>41236</v>
      </c>
      <c r="E283" s="1">
        <v>41238</v>
      </c>
      <c r="F283" s="1" t="str">
        <f t="shared" si="22"/>
        <v>November</v>
      </c>
      <c r="G283" s="1" t="str">
        <f t="shared" si="23"/>
        <v>2012</v>
      </c>
      <c r="H283" s="2">
        <f t="shared" si="24"/>
        <v>2</v>
      </c>
      <c r="I283" s="2" t="b">
        <f t="shared" si="25"/>
        <v>0</v>
      </c>
      <c r="J283" t="s">
        <v>44</v>
      </c>
      <c r="K283">
        <v>3</v>
      </c>
      <c r="L283">
        <v>891.61</v>
      </c>
      <c r="M283">
        <v>0.1</v>
      </c>
      <c r="N283" t="s">
        <v>25</v>
      </c>
      <c r="O283">
        <v>-328.36</v>
      </c>
      <c r="P283">
        <v>291.73</v>
      </c>
      <c r="Q283">
        <v>48.8</v>
      </c>
      <c r="R283" t="s">
        <v>87</v>
      </c>
      <c r="S283" t="s">
        <v>87</v>
      </c>
      <c r="T283" t="s">
        <v>31</v>
      </c>
      <c r="U283" t="s">
        <v>36</v>
      </c>
      <c r="V283" t="s">
        <v>67</v>
      </c>
      <c r="W283">
        <v>0.56000000000000005</v>
      </c>
      <c r="BF283" s="7">
        <f t="shared" si="21"/>
        <v>0</v>
      </c>
      <c r="BG283" s="8" t="s">
        <v>132</v>
      </c>
    </row>
    <row r="284" spans="1:59" x14ac:dyDescent="0.3">
      <c r="A284" t="s">
        <v>953</v>
      </c>
      <c r="B284" t="s">
        <v>954</v>
      </c>
      <c r="D284" s="1">
        <v>41236</v>
      </c>
      <c r="E284" s="1">
        <v>41238</v>
      </c>
      <c r="F284" s="1" t="str">
        <f t="shared" si="22"/>
        <v>November</v>
      </c>
      <c r="G284" s="1" t="str">
        <f t="shared" si="23"/>
        <v>2012</v>
      </c>
      <c r="H284" s="2">
        <f t="shared" si="24"/>
        <v>2</v>
      </c>
      <c r="I284" s="2" t="b">
        <f t="shared" si="25"/>
        <v>0</v>
      </c>
      <c r="J284" t="s">
        <v>44</v>
      </c>
      <c r="K284">
        <v>5</v>
      </c>
      <c r="L284">
        <v>165.04</v>
      </c>
      <c r="M284">
        <v>0.03</v>
      </c>
      <c r="N284" t="s">
        <v>18</v>
      </c>
      <c r="O284">
        <v>-112.44</v>
      </c>
      <c r="P284">
        <v>30.42</v>
      </c>
      <c r="Q284">
        <v>8.65</v>
      </c>
      <c r="R284" t="s">
        <v>87</v>
      </c>
      <c r="S284" t="s">
        <v>87</v>
      </c>
      <c r="T284" t="s">
        <v>31</v>
      </c>
      <c r="U284" t="s">
        <v>32</v>
      </c>
      <c r="V284" t="s">
        <v>48</v>
      </c>
      <c r="W284">
        <v>0.74</v>
      </c>
      <c r="BF284" s="7">
        <f t="shared" si="21"/>
        <v>0</v>
      </c>
      <c r="BG284" s="8" t="s">
        <v>134</v>
      </c>
    </row>
    <row r="285" spans="1:59" x14ac:dyDescent="0.3">
      <c r="A285" t="s">
        <v>949</v>
      </c>
      <c r="B285" t="s">
        <v>950</v>
      </c>
      <c r="D285" s="1">
        <v>39934</v>
      </c>
      <c r="E285" s="1">
        <v>39934</v>
      </c>
      <c r="F285" s="1" t="str">
        <f t="shared" si="22"/>
        <v>May</v>
      </c>
      <c r="G285" s="1" t="str">
        <f t="shared" si="23"/>
        <v>2009</v>
      </c>
      <c r="H285" s="2">
        <f t="shared" si="24"/>
        <v>0</v>
      </c>
      <c r="I285" s="2" t="str">
        <f t="shared" si="25"/>
        <v>FREE DELIVERY</v>
      </c>
      <c r="J285" t="s">
        <v>34</v>
      </c>
      <c r="K285">
        <v>2</v>
      </c>
      <c r="L285">
        <v>789.01</v>
      </c>
      <c r="M285">
        <v>7.0000000000000007E-2</v>
      </c>
      <c r="N285" t="s">
        <v>18</v>
      </c>
      <c r="O285">
        <v>-539.59</v>
      </c>
      <c r="P285">
        <v>415.88</v>
      </c>
      <c r="Q285">
        <v>11.37</v>
      </c>
      <c r="R285" t="s">
        <v>87</v>
      </c>
      <c r="S285" t="s">
        <v>87</v>
      </c>
      <c r="T285" t="s">
        <v>31</v>
      </c>
      <c r="U285" t="s">
        <v>22</v>
      </c>
      <c r="V285" t="s">
        <v>23</v>
      </c>
      <c r="W285">
        <v>0.56999999999999995</v>
      </c>
      <c r="BF285" s="7">
        <f t="shared" si="21"/>
        <v>0</v>
      </c>
      <c r="BG285" s="8" t="s">
        <v>317</v>
      </c>
    </row>
    <row r="286" spans="1:59" x14ac:dyDescent="0.3">
      <c r="A286" t="s">
        <v>1010</v>
      </c>
      <c r="B286" t="s">
        <v>988</v>
      </c>
      <c r="D286" s="1">
        <v>41040</v>
      </c>
      <c r="E286" s="1">
        <v>41041</v>
      </c>
      <c r="F286" s="1" t="str">
        <f t="shared" si="22"/>
        <v>May</v>
      </c>
      <c r="G286" s="1" t="str">
        <f t="shared" si="23"/>
        <v>2012</v>
      </c>
      <c r="H286" s="2">
        <f t="shared" si="24"/>
        <v>1</v>
      </c>
      <c r="I286" s="2" t="b">
        <f t="shared" si="25"/>
        <v>0</v>
      </c>
      <c r="J286" t="s">
        <v>52</v>
      </c>
      <c r="K286">
        <v>4</v>
      </c>
      <c r="L286">
        <v>97.57</v>
      </c>
      <c r="M286">
        <v>0.04</v>
      </c>
      <c r="N286" t="s">
        <v>18</v>
      </c>
      <c r="O286">
        <v>-27.31</v>
      </c>
      <c r="P286">
        <v>19.940000000000001</v>
      </c>
      <c r="Q286">
        <v>14.87</v>
      </c>
      <c r="R286" t="s">
        <v>87</v>
      </c>
      <c r="S286" t="s">
        <v>87</v>
      </c>
      <c r="T286" t="s">
        <v>31</v>
      </c>
      <c r="U286" t="s">
        <v>36</v>
      </c>
      <c r="V286" t="s">
        <v>37</v>
      </c>
      <c r="W286">
        <v>0.56999999999999995</v>
      </c>
      <c r="BF286" s="7">
        <f t="shared" si="21"/>
        <v>0</v>
      </c>
      <c r="BG286" s="8" t="s">
        <v>717</v>
      </c>
    </row>
    <row r="287" spans="1:59" x14ac:dyDescent="0.3">
      <c r="A287" t="s">
        <v>1010</v>
      </c>
      <c r="B287" t="s">
        <v>988</v>
      </c>
      <c r="D287" s="1">
        <v>41040</v>
      </c>
      <c r="E287" s="1">
        <v>41042</v>
      </c>
      <c r="F287" s="1" t="str">
        <f t="shared" si="22"/>
        <v>May</v>
      </c>
      <c r="G287" s="1" t="str">
        <f t="shared" si="23"/>
        <v>2012</v>
      </c>
      <c r="H287" s="2">
        <f t="shared" si="24"/>
        <v>2</v>
      </c>
      <c r="I287" s="2" t="b">
        <f t="shared" si="25"/>
        <v>0</v>
      </c>
      <c r="J287" t="s">
        <v>52</v>
      </c>
      <c r="K287">
        <v>31</v>
      </c>
      <c r="L287">
        <v>110.32</v>
      </c>
      <c r="M287">
        <v>0.09</v>
      </c>
      <c r="N287" t="s">
        <v>18</v>
      </c>
      <c r="O287">
        <v>-32.65</v>
      </c>
      <c r="P287">
        <v>3.68</v>
      </c>
      <c r="Q287">
        <v>1.32</v>
      </c>
      <c r="R287" t="s">
        <v>87</v>
      </c>
      <c r="S287" t="s">
        <v>87</v>
      </c>
      <c r="T287" t="s">
        <v>31</v>
      </c>
      <c r="U287" t="s">
        <v>22</v>
      </c>
      <c r="V287" t="s">
        <v>82</v>
      </c>
      <c r="W287">
        <v>0.83</v>
      </c>
      <c r="BF287" s="7">
        <f t="shared" si="21"/>
        <v>0</v>
      </c>
      <c r="BG287" s="8" t="s">
        <v>337</v>
      </c>
    </row>
    <row r="288" spans="1:59" x14ac:dyDescent="0.3">
      <c r="A288" t="s">
        <v>943</v>
      </c>
      <c r="B288" t="s">
        <v>944</v>
      </c>
      <c r="D288" s="1">
        <v>40466</v>
      </c>
      <c r="E288" s="1">
        <v>40468</v>
      </c>
      <c r="F288" s="1" t="str">
        <f t="shared" si="22"/>
        <v>October</v>
      </c>
      <c r="G288" s="1" t="str">
        <f t="shared" si="23"/>
        <v>2010</v>
      </c>
      <c r="H288" s="2">
        <f t="shared" si="24"/>
        <v>2</v>
      </c>
      <c r="I288" s="2" t="b">
        <f t="shared" si="25"/>
        <v>0</v>
      </c>
      <c r="J288" t="s">
        <v>52</v>
      </c>
      <c r="K288">
        <v>26</v>
      </c>
      <c r="L288">
        <v>321.68</v>
      </c>
      <c r="M288">
        <v>0.04</v>
      </c>
      <c r="N288" t="s">
        <v>18</v>
      </c>
      <c r="O288">
        <v>-12.25</v>
      </c>
      <c r="P288">
        <v>11.97</v>
      </c>
      <c r="Q288">
        <v>4.9800000000000004</v>
      </c>
      <c r="R288" t="s">
        <v>87</v>
      </c>
      <c r="S288" t="s">
        <v>87</v>
      </c>
      <c r="T288" t="s">
        <v>21</v>
      </c>
      <c r="U288" t="s">
        <v>22</v>
      </c>
      <c r="V288" t="s">
        <v>28</v>
      </c>
      <c r="W288">
        <v>0.57999999999999996</v>
      </c>
      <c r="BF288" s="7">
        <f t="shared" si="21"/>
        <v>0</v>
      </c>
      <c r="BG288" s="8" t="s">
        <v>839</v>
      </c>
    </row>
    <row r="289" spans="1:59" x14ac:dyDescent="0.3">
      <c r="A289" t="s">
        <v>943</v>
      </c>
      <c r="B289" t="s">
        <v>944</v>
      </c>
      <c r="D289" s="1">
        <v>40466</v>
      </c>
      <c r="E289" s="1">
        <v>40469</v>
      </c>
      <c r="F289" s="1" t="str">
        <f t="shared" si="22"/>
        <v>October</v>
      </c>
      <c r="G289" s="1" t="str">
        <f t="shared" si="23"/>
        <v>2010</v>
      </c>
      <c r="H289" s="2">
        <f t="shared" si="24"/>
        <v>3</v>
      </c>
      <c r="I289" s="2" t="b">
        <f t="shared" si="25"/>
        <v>0</v>
      </c>
      <c r="J289" t="s">
        <v>52</v>
      </c>
      <c r="K289">
        <v>34</v>
      </c>
      <c r="L289">
        <v>971.95</v>
      </c>
      <c r="M289">
        <v>0.09</v>
      </c>
      <c r="N289" t="s">
        <v>39</v>
      </c>
      <c r="O289">
        <v>-21.1</v>
      </c>
      <c r="P289">
        <v>29.74</v>
      </c>
      <c r="Q289">
        <v>6.64</v>
      </c>
      <c r="R289" t="s">
        <v>87</v>
      </c>
      <c r="S289" t="s">
        <v>87</v>
      </c>
      <c r="T289" t="s">
        <v>21</v>
      </c>
      <c r="U289" t="s">
        <v>22</v>
      </c>
      <c r="V289" t="s">
        <v>23</v>
      </c>
      <c r="W289">
        <v>0.7</v>
      </c>
      <c r="BF289" s="7">
        <f t="shared" si="21"/>
        <v>0</v>
      </c>
      <c r="BG289" s="8" t="s">
        <v>837</v>
      </c>
    </row>
    <row r="290" spans="1:59" x14ac:dyDescent="0.3">
      <c r="A290" t="s">
        <v>943</v>
      </c>
      <c r="B290" t="s">
        <v>944</v>
      </c>
      <c r="D290" s="1">
        <v>40466</v>
      </c>
      <c r="E290" s="1">
        <v>40467</v>
      </c>
      <c r="F290" s="1" t="str">
        <f t="shared" si="22"/>
        <v>October</v>
      </c>
      <c r="G290" s="1" t="str">
        <f t="shared" si="23"/>
        <v>2010</v>
      </c>
      <c r="H290" s="2">
        <f t="shared" si="24"/>
        <v>1</v>
      </c>
      <c r="I290" s="2" t="b">
        <f t="shared" si="25"/>
        <v>0</v>
      </c>
      <c r="J290" t="s">
        <v>52</v>
      </c>
      <c r="K290">
        <v>23</v>
      </c>
      <c r="L290">
        <v>2149.0300000000002</v>
      </c>
      <c r="M290">
        <v>0.03</v>
      </c>
      <c r="N290" t="s">
        <v>18</v>
      </c>
      <c r="O290">
        <v>-235.56</v>
      </c>
      <c r="P290">
        <v>95.43</v>
      </c>
      <c r="Q290">
        <v>19.989999999999998</v>
      </c>
      <c r="R290" t="s">
        <v>87</v>
      </c>
      <c r="S290" t="s">
        <v>87</v>
      </c>
      <c r="T290" t="s">
        <v>21</v>
      </c>
      <c r="U290" t="s">
        <v>22</v>
      </c>
      <c r="V290" t="s">
        <v>23</v>
      </c>
      <c r="W290">
        <v>0.79</v>
      </c>
      <c r="BF290" s="7">
        <f t="shared" si="21"/>
        <v>0</v>
      </c>
      <c r="BG290" s="8" t="s">
        <v>76</v>
      </c>
    </row>
    <row r="291" spans="1:59" x14ac:dyDescent="0.3">
      <c r="A291" t="s">
        <v>987</v>
      </c>
      <c r="B291" t="s">
        <v>988</v>
      </c>
      <c r="D291" s="1">
        <v>40747</v>
      </c>
      <c r="E291" s="1">
        <v>40752</v>
      </c>
      <c r="F291" s="1" t="str">
        <f t="shared" si="22"/>
        <v>July</v>
      </c>
      <c r="G291" s="1" t="str">
        <f t="shared" si="23"/>
        <v>2011</v>
      </c>
      <c r="H291" s="2">
        <f t="shared" si="24"/>
        <v>5</v>
      </c>
      <c r="I291" s="2" t="b">
        <f t="shared" si="25"/>
        <v>0</v>
      </c>
      <c r="J291" t="s">
        <v>17</v>
      </c>
      <c r="K291">
        <v>12</v>
      </c>
      <c r="L291">
        <v>3671.3</v>
      </c>
      <c r="M291">
        <v>0.04</v>
      </c>
      <c r="N291" t="s">
        <v>18</v>
      </c>
      <c r="O291">
        <v>900.06</v>
      </c>
      <c r="P291">
        <v>300.64999999999998</v>
      </c>
      <c r="Q291">
        <v>24.49</v>
      </c>
      <c r="R291" t="s">
        <v>87</v>
      </c>
      <c r="S291" t="s">
        <v>87</v>
      </c>
      <c r="T291" t="s">
        <v>42</v>
      </c>
      <c r="U291" t="s">
        <v>22</v>
      </c>
      <c r="V291" t="s">
        <v>28</v>
      </c>
      <c r="W291">
        <v>0.52</v>
      </c>
      <c r="BF291" s="7">
        <f t="shared" si="21"/>
        <v>0</v>
      </c>
      <c r="BG291" s="8" t="s">
        <v>528</v>
      </c>
    </row>
    <row r="292" spans="1:59" x14ac:dyDescent="0.3">
      <c r="A292" t="s">
        <v>987</v>
      </c>
      <c r="B292" t="s">
        <v>988</v>
      </c>
      <c r="D292" s="1">
        <v>40747</v>
      </c>
      <c r="E292" s="1">
        <v>40747</v>
      </c>
      <c r="F292" s="1" t="str">
        <f t="shared" si="22"/>
        <v>July</v>
      </c>
      <c r="G292" s="1" t="str">
        <f t="shared" si="23"/>
        <v>2011</v>
      </c>
      <c r="H292" s="2">
        <f t="shared" si="24"/>
        <v>0</v>
      </c>
      <c r="I292" s="2" t="str">
        <f t="shared" si="25"/>
        <v>FREE DELIVERY</v>
      </c>
      <c r="J292" t="s">
        <v>17</v>
      </c>
      <c r="K292">
        <v>42</v>
      </c>
      <c r="L292">
        <v>1763.6</v>
      </c>
      <c r="M292">
        <v>0.08</v>
      </c>
      <c r="N292" t="s">
        <v>18</v>
      </c>
      <c r="O292">
        <v>455.37</v>
      </c>
      <c r="P292">
        <v>45.19</v>
      </c>
      <c r="Q292">
        <v>1.99</v>
      </c>
      <c r="R292" t="s">
        <v>87</v>
      </c>
      <c r="S292" t="s">
        <v>87</v>
      </c>
      <c r="T292" t="s">
        <v>42</v>
      </c>
      <c r="U292" t="s">
        <v>32</v>
      </c>
      <c r="V292" t="s">
        <v>48</v>
      </c>
      <c r="W292">
        <v>0.55000000000000004</v>
      </c>
      <c r="BF292" s="7">
        <f t="shared" si="21"/>
        <v>0</v>
      </c>
      <c r="BG292" s="8" t="s">
        <v>798</v>
      </c>
    </row>
    <row r="293" spans="1:59" x14ac:dyDescent="0.3">
      <c r="A293" t="s">
        <v>1007</v>
      </c>
      <c r="B293" t="s">
        <v>1008</v>
      </c>
      <c r="D293" s="1">
        <v>40735</v>
      </c>
      <c r="E293" s="1">
        <v>40735</v>
      </c>
      <c r="F293" s="1" t="str">
        <f t="shared" si="22"/>
        <v>July</v>
      </c>
      <c r="G293" s="1" t="str">
        <f t="shared" si="23"/>
        <v>2011</v>
      </c>
      <c r="H293" s="2">
        <f t="shared" si="24"/>
        <v>0</v>
      </c>
      <c r="I293" s="2" t="str">
        <f t="shared" si="25"/>
        <v>FREE DELIVERY</v>
      </c>
      <c r="J293" t="s">
        <v>52</v>
      </c>
      <c r="K293">
        <v>14</v>
      </c>
      <c r="L293">
        <v>403.17</v>
      </c>
      <c r="M293">
        <v>0.02</v>
      </c>
      <c r="N293" t="s">
        <v>18</v>
      </c>
      <c r="O293">
        <v>147.44999999999999</v>
      </c>
      <c r="P293">
        <v>28.53</v>
      </c>
      <c r="Q293">
        <v>1.49</v>
      </c>
      <c r="R293" t="s">
        <v>87</v>
      </c>
      <c r="S293" t="s">
        <v>87</v>
      </c>
      <c r="T293" t="s">
        <v>31</v>
      </c>
      <c r="U293" t="s">
        <v>22</v>
      </c>
      <c r="V293" t="s">
        <v>29</v>
      </c>
      <c r="W293">
        <v>0.38</v>
      </c>
      <c r="BF293" s="7">
        <f t="shared" si="21"/>
        <v>0</v>
      </c>
      <c r="BG293" s="8" t="s">
        <v>359</v>
      </c>
    </row>
    <row r="294" spans="1:59" x14ac:dyDescent="0.3">
      <c r="A294" t="s">
        <v>1011</v>
      </c>
      <c r="B294" t="s">
        <v>1012</v>
      </c>
      <c r="D294" s="1">
        <v>41168</v>
      </c>
      <c r="E294" s="1">
        <v>41171</v>
      </c>
      <c r="F294" s="1" t="str">
        <f t="shared" si="22"/>
        <v>September</v>
      </c>
      <c r="G294" s="1" t="str">
        <f t="shared" si="23"/>
        <v>2012</v>
      </c>
      <c r="H294" s="2">
        <f t="shared" si="24"/>
        <v>3</v>
      </c>
      <c r="I294" s="2" t="b">
        <f t="shared" si="25"/>
        <v>0</v>
      </c>
      <c r="J294" t="s">
        <v>52</v>
      </c>
      <c r="K294">
        <v>15</v>
      </c>
      <c r="L294">
        <v>89.97</v>
      </c>
      <c r="M294">
        <v>0.02</v>
      </c>
      <c r="N294" t="s">
        <v>18</v>
      </c>
      <c r="O294">
        <v>23.48</v>
      </c>
      <c r="P294">
        <v>5.68</v>
      </c>
      <c r="Q294">
        <v>1.46</v>
      </c>
      <c r="R294" t="s">
        <v>87</v>
      </c>
      <c r="S294" t="s">
        <v>87</v>
      </c>
      <c r="T294" t="s">
        <v>31</v>
      </c>
      <c r="U294" t="s">
        <v>22</v>
      </c>
      <c r="V294" t="s">
        <v>43</v>
      </c>
      <c r="W294">
        <v>0.39</v>
      </c>
      <c r="BF294" s="7">
        <f t="shared" si="21"/>
        <v>0</v>
      </c>
      <c r="BG294" s="8" t="s">
        <v>417</v>
      </c>
    </row>
    <row r="295" spans="1:59" x14ac:dyDescent="0.3">
      <c r="A295" t="s">
        <v>1011</v>
      </c>
      <c r="B295" t="s">
        <v>1012</v>
      </c>
      <c r="D295" s="1">
        <v>41168</v>
      </c>
      <c r="E295" s="1">
        <v>41170</v>
      </c>
      <c r="F295" s="1" t="str">
        <f t="shared" si="22"/>
        <v>September</v>
      </c>
      <c r="G295" s="1" t="str">
        <f t="shared" si="23"/>
        <v>2012</v>
      </c>
      <c r="H295" s="2">
        <f t="shared" si="24"/>
        <v>2</v>
      </c>
      <c r="I295" s="2" t="b">
        <f t="shared" si="25"/>
        <v>0</v>
      </c>
      <c r="J295" t="s">
        <v>52</v>
      </c>
      <c r="K295">
        <v>28</v>
      </c>
      <c r="L295">
        <v>456.91</v>
      </c>
      <c r="M295">
        <v>0.04</v>
      </c>
      <c r="N295" t="s">
        <v>39</v>
      </c>
      <c r="O295">
        <v>-328.18</v>
      </c>
      <c r="P295">
        <v>15.51</v>
      </c>
      <c r="Q295">
        <v>17.78</v>
      </c>
      <c r="R295" t="s">
        <v>87</v>
      </c>
      <c r="S295" t="s">
        <v>87</v>
      </c>
      <c r="T295" t="s">
        <v>31</v>
      </c>
      <c r="U295" t="s">
        <v>22</v>
      </c>
      <c r="V295" t="s">
        <v>23</v>
      </c>
      <c r="W295">
        <v>0.59</v>
      </c>
      <c r="BF295" s="7">
        <f t="shared" si="21"/>
        <v>0</v>
      </c>
      <c r="BG295" s="8" t="s">
        <v>103</v>
      </c>
    </row>
    <row r="296" spans="1:59" x14ac:dyDescent="0.3">
      <c r="A296" t="s">
        <v>921</v>
      </c>
      <c r="B296" t="s">
        <v>922</v>
      </c>
      <c r="D296" s="1">
        <v>39829</v>
      </c>
      <c r="E296" s="1">
        <v>39830</v>
      </c>
      <c r="F296" s="1" t="str">
        <f t="shared" si="22"/>
        <v>January</v>
      </c>
      <c r="G296" s="1" t="str">
        <f t="shared" si="23"/>
        <v>2009</v>
      </c>
      <c r="H296" s="2">
        <f t="shared" si="24"/>
        <v>1</v>
      </c>
      <c r="I296" s="2" t="b">
        <f t="shared" si="25"/>
        <v>0</v>
      </c>
      <c r="J296" t="s">
        <v>44</v>
      </c>
      <c r="K296">
        <v>46</v>
      </c>
      <c r="L296">
        <v>249.02</v>
      </c>
      <c r="M296">
        <v>0.1</v>
      </c>
      <c r="N296" t="s">
        <v>18</v>
      </c>
      <c r="O296">
        <v>-282.61</v>
      </c>
      <c r="P296">
        <v>5.81</v>
      </c>
      <c r="Q296">
        <v>8.49</v>
      </c>
      <c r="R296" t="s">
        <v>87</v>
      </c>
      <c r="S296" t="s">
        <v>87</v>
      </c>
      <c r="T296" t="s">
        <v>31</v>
      </c>
      <c r="U296" t="s">
        <v>22</v>
      </c>
      <c r="V296" t="s">
        <v>29</v>
      </c>
      <c r="W296">
        <v>0.39</v>
      </c>
      <c r="BF296" s="7">
        <f t="shared" si="21"/>
        <v>0</v>
      </c>
      <c r="BG296" s="8" t="s">
        <v>318</v>
      </c>
    </row>
    <row r="297" spans="1:59" x14ac:dyDescent="0.3">
      <c r="A297" t="s">
        <v>921</v>
      </c>
      <c r="B297" t="s">
        <v>922</v>
      </c>
      <c r="D297" s="1">
        <v>39829</v>
      </c>
      <c r="E297" s="1">
        <v>39830</v>
      </c>
      <c r="F297" s="1" t="str">
        <f t="shared" si="22"/>
        <v>January</v>
      </c>
      <c r="G297" s="1" t="str">
        <f t="shared" si="23"/>
        <v>2009</v>
      </c>
      <c r="H297" s="2">
        <f t="shared" si="24"/>
        <v>1</v>
      </c>
      <c r="I297" s="2" t="b">
        <f t="shared" si="25"/>
        <v>0</v>
      </c>
      <c r="J297" t="s">
        <v>44</v>
      </c>
      <c r="K297">
        <v>41</v>
      </c>
      <c r="L297">
        <v>78.489999999999995</v>
      </c>
      <c r="M297">
        <v>0.03</v>
      </c>
      <c r="N297" t="s">
        <v>18</v>
      </c>
      <c r="O297">
        <v>5.53</v>
      </c>
      <c r="P297">
        <v>1.81</v>
      </c>
      <c r="Q297">
        <v>0.75</v>
      </c>
      <c r="R297" t="s">
        <v>87</v>
      </c>
      <c r="S297" t="s">
        <v>87</v>
      </c>
      <c r="T297" t="s">
        <v>31</v>
      </c>
      <c r="U297" t="s">
        <v>22</v>
      </c>
      <c r="V297" t="s">
        <v>46</v>
      </c>
      <c r="W297">
        <v>0.52</v>
      </c>
      <c r="BF297" s="7">
        <f t="shared" si="21"/>
        <v>0</v>
      </c>
      <c r="BG297" s="8" t="s">
        <v>656</v>
      </c>
    </row>
    <row r="298" spans="1:59" x14ac:dyDescent="0.3">
      <c r="A298" t="s">
        <v>989</v>
      </c>
      <c r="B298" t="s">
        <v>990</v>
      </c>
      <c r="D298" s="1">
        <v>40471</v>
      </c>
      <c r="E298" s="1">
        <v>40473</v>
      </c>
      <c r="F298" s="1" t="str">
        <f t="shared" si="22"/>
        <v>October</v>
      </c>
      <c r="G298" s="1" t="str">
        <f t="shared" si="23"/>
        <v>2010</v>
      </c>
      <c r="H298" s="2">
        <f t="shared" si="24"/>
        <v>2</v>
      </c>
      <c r="I298" s="2" t="b">
        <f t="shared" si="25"/>
        <v>0</v>
      </c>
      <c r="J298" t="s">
        <v>17</v>
      </c>
      <c r="K298">
        <v>4</v>
      </c>
      <c r="L298">
        <v>40.72</v>
      </c>
      <c r="M298">
        <v>0.1</v>
      </c>
      <c r="N298" t="s">
        <v>39</v>
      </c>
      <c r="O298">
        <v>-10.25</v>
      </c>
      <c r="P298">
        <v>6.68</v>
      </c>
      <c r="Q298">
        <v>6.93</v>
      </c>
      <c r="R298" t="s">
        <v>87</v>
      </c>
      <c r="S298" t="s">
        <v>87</v>
      </c>
      <c r="T298" t="s">
        <v>21</v>
      </c>
      <c r="U298" t="s">
        <v>22</v>
      </c>
      <c r="V298" t="s">
        <v>43</v>
      </c>
      <c r="W298">
        <v>0.37</v>
      </c>
      <c r="BF298" s="7">
        <f t="shared" si="21"/>
        <v>0</v>
      </c>
      <c r="BG298" s="8" t="s">
        <v>510</v>
      </c>
    </row>
    <row r="299" spans="1:59" x14ac:dyDescent="0.3">
      <c r="A299" t="s">
        <v>989</v>
      </c>
      <c r="B299" t="s">
        <v>990</v>
      </c>
      <c r="D299" s="1">
        <v>40471</v>
      </c>
      <c r="E299" s="1">
        <v>40476</v>
      </c>
      <c r="F299" s="1" t="str">
        <f t="shared" si="22"/>
        <v>October</v>
      </c>
      <c r="G299" s="1" t="str">
        <f t="shared" si="23"/>
        <v>2010</v>
      </c>
      <c r="H299" s="2">
        <f t="shared" si="24"/>
        <v>5</v>
      </c>
      <c r="I299" s="2" t="b">
        <f t="shared" si="25"/>
        <v>0</v>
      </c>
      <c r="J299" t="s">
        <v>17</v>
      </c>
      <c r="K299">
        <v>27</v>
      </c>
      <c r="L299">
        <v>113.3</v>
      </c>
      <c r="M299">
        <v>0.02</v>
      </c>
      <c r="N299" t="s">
        <v>18</v>
      </c>
      <c r="O299">
        <v>37.33</v>
      </c>
      <c r="P299">
        <v>3.93</v>
      </c>
      <c r="Q299">
        <v>0.99</v>
      </c>
      <c r="R299" t="s">
        <v>87</v>
      </c>
      <c r="S299" t="s">
        <v>87</v>
      </c>
      <c r="T299" t="s">
        <v>21</v>
      </c>
      <c r="U299" t="s">
        <v>22</v>
      </c>
      <c r="V299" t="s">
        <v>46</v>
      </c>
      <c r="W299">
        <v>0.39</v>
      </c>
      <c r="BF299" s="7">
        <f t="shared" si="21"/>
        <v>0</v>
      </c>
      <c r="BG299" s="8" t="s">
        <v>347</v>
      </c>
    </row>
    <row r="300" spans="1:59" x14ac:dyDescent="0.3">
      <c r="A300" t="s">
        <v>906</v>
      </c>
      <c r="B300" t="s">
        <v>916</v>
      </c>
      <c r="D300" s="1">
        <v>40420</v>
      </c>
      <c r="E300" s="1">
        <v>40420</v>
      </c>
      <c r="F300" s="1" t="str">
        <f t="shared" si="22"/>
        <v>August</v>
      </c>
      <c r="G300" s="1" t="str">
        <f t="shared" si="23"/>
        <v>2010</v>
      </c>
      <c r="H300" s="2">
        <f t="shared" si="24"/>
        <v>0</v>
      </c>
      <c r="I300" s="2" t="str">
        <f t="shared" si="25"/>
        <v>FREE DELIVERY</v>
      </c>
      <c r="J300" t="s">
        <v>24</v>
      </c>
      <c r="K300">
        <v>8</v>
      </c>
      <c r="L300">
        <v>1219.19</v>
      </c>
      <c r="M300">
        <v>0.02</v>
      </c>
      <c r="N300" t="s">
        <v>18</v>
      </c>
      <c r="O300">
        <v>44.37</v>
      </c>
      <c r="P300">
        <v>150.97999999999999</v>
      </c>
      <c r="Q300">
        <v>13.99</v>
      </c>
      <c r="R300" t="s">
        <v>87</v>
      </c>
      <c r="S300" t="s">
        <v>87</v>
      </c>
      <c r="T300" t="s">
        <v>31</v>
      </c>
      <c r="U300" t="s">
        <v>32</v>
      </c>
      <c r="V300" t="s">
        <v>94</v>
      </c>
      <c r="W300">
        <v>0.38</v>
      </c>
      <c r="BF300" s="7">
        <f t="shared" si="21"/>
        <v>0</v>
      </c>
      <c r="BG300" s="8" t="s">
        <v>313</v>
      </c>
    </row>
    <row r="301" spans="1:59" x14ac:dyDescent="0.3">
      <c r="A301" t="s">
        <v>906</v>
      </c>
      <c r="B301" t="s">
        <v>916</v>
      </c>
      <c r="D301" s="1">
        <v>40420</v>
      </c>
      <c r="E301" s="1">
        <v>40421</v>
      </c>
      <c r="F301" s="1" t="str">
        <f t="shared" si="22"/>
        <v>August</v>
      </c>
      <c r="G301" s="1" t="str">
        <f t="shared" si="23"/>
        <v>2010</v>
      </c>
      <c r="H301" s="2">
        <f t="shared" si="24"/>
        <v>1</v>
      </c>
      <c r="I301" s="2" t="b">
        <f t="shared" si="25"/>
        <v>0</v>
      </c>
      <c r="J301" t="s">
        <v>24</v>
      </c>
      <c r="K301">
        <v>15</v>
      </c>
      <c r="L301">
        <v>28.68</v>
      </c>
      <c r="M301">
        <v>0</v>
      </c>
      <c r="N301" t="s">
        <v>18</v>
      </c>
      <c r="O301">
        <v>-0.12</v>
      </c>
      <c r="P301">
        <v>1.76</v>
      </c>
      <c r="Q301">
        <v>0.7</v>
      </c>
      <c r="R301" t="s">
        <v>87</v>
      </c>
      <c r="S301" t="s">
        <v>87</v>
      </c>
      <c r="T301" t="s">
        <v>31</v>
      </c>
      <c r="U301" t="s">
        <v>22</v>
      </c>
      <c r="V301" t="s">
        <v>60</v>
      </c>
      <c r="W301">
        <v>0.56000000000000005</v>
      </c>
      <c r="BF301" s="7">
        <f t="shared" si="21"/>
        <v>0</v>
      </c>
      <c r="BG301" s="8" t="s">
        <v>152</v>
      </c>
    </row>
    <row r="302" spans="1:59" x14ac:dyDescent="0.3">
      <c r="A302" t="s">
        <v>930</v>
      </c>
      <c r="B302" t="s">
        <v>931</v>
      </c>
      <c r="D302" s="1">
        <v>40305</v>
      </c>
      <c r="E302" s="1">
        <v>40307</v>
      </c>
      <c r="F302" s="1" t="str">
        <f t="shared" si="22"/>
        <v>May</v>
      </c>
      <c r="G302" s="1" t="str">
        <f t="shared" si="23"/>
        <v>2010</v>
      </c>
      <c r="H302" s="2">
        <f t="shared" si="24"/>
        <v>2</v>
      </c>
      <c r="I302" s="2" t="b">
        <f t="shared" si="25"/>
        <v>0</v>
      </c>
      <c r="J302" t="s">
        <v>52</v>
      </c>
      <c r="K302">
        <v>19</v>
      </c>
      <c r="L302">
        <v>3548.67</v>
      </c>
      <c r="M302">
        <v>0.01</v>
      </c>
      <c r="N302" t="s">
        <v>18</v>
      </c>
      <c r="O302">
        <v>1280.19</v>
      </c>
      <c r="P302">
        <v>177.98</v>
      </c>
      <c r="Q302">
        <v>0.99</v>
      </c>
      <c r="R302" t="s">
        <v>87</v>
      </c>
      <c r="S302" t="s">
        <v>87</v>
      </c>
      <c r="T302" t="s">
        <v>31</v>
      </c>
      <c r="U302" t="s">
        <v>22</v>
      </c>
      <c r="V302" t="s">
        <v>28</v>
      </c>
      <c r="W302">
        <v>0.56000000000000005</v>
      </c>
      <c r="BF302" s="7">
        <f t="shared" si="21"/>
        <v>0</v>
      </c>
      <c r="BG302" s="8" t="s">
        <v>499</v>
      </c>
    </row>
    <row r="303" spans="1:59" x14ac:dyDescent="0.3">
      <c r="A303" t="s">
        <v>936</v>
      </c>
      <c r="B303" t="s">
        <v>143</v>
      </c>
      <c r="D303" s="1">
        <v>40715</v>
      </c>
      <c r="E303" s="1">
        <v>40716</v>
      </c>
      <c r="F303" s="1" t="str">
        <f t="shared" si="22"/>
        <v>June</v>
      </c>
      <c r="G303" s="1" t="str">
        <f t="shared" si="23"/>
        <v>2011</v>
      </c>
      <c r="H303" s="2">
        <f t="shared" si="24"/>
        <v>1</v>
      </c>
      <c r="I303" s="2" t="b">
        <f t="shared" si="25"/>
        <v>0</v>
      </c>
      <c r="J303" t="s">
        <v>52</v>
      </c>
      <c r="K303">
        <v>8</v>
      </c>
      <c r="L303">
        <v>178.78</v>
      </c>
      <c r="M303">
        <v>0.02</v>
      </c>
      <c r="N303" t="s">
        <v>18</v>
      </c>
      <c r="O303">
        <v>-28.34</v>
      </c>
      <c r="P303">
        <v>20.239999999999998</v>
      </c>
      <c r="Q303">
        <v>8.99</v>
      </c>
      <c r="R303" t="s">
        <v>87</v>
      </c>
      <c r="S303" t="s">
        <v>87</v>
      </c>
      <c r="T303" t="s">
        <v>42</v>
      </c>
      <c r="U303" t="s">
        <v>36</v>
      </c>
      <c r="V303" t="s">
        <v>37</v>
      </c>
      <c r="W303">
        <v>0.46</v>
      </c>
      <c r="BF303" s="7">
        <f t="shared" si="21"/>
        <v>0</v>
      </c>
      <c r="BG303" s="8" t="s">
        <v>332</v>
      </c>
    </row>
    <row r="304" spans="1:59" x14ac:dyDescent="0.3">
      <c r="A304" t="s">
        <v>1007</v>
      </c>
      <c r="B304" t="s">
        <v>1008</v>
      </c>
      <c r="D304" s="1">
        <v>40506</v>
      </c>
      <c r="E304" s="1">
        <v>40508</v>
      </c>
      <c r="F304" s="1" t="str">
        <f t="shared" si="22"/>
        <v>November</v>
      </c>
      <c r="G304" s="1" t="str">
        <f t="shared" si="23"/>
        <v>2010</v>
      </c>
      <c r="H304" s="2">
        <f t="shared" si="24"/>
        <v>2</v>
      </c>
      <c r="I304" s="2" t="b">
        <f t="shared" si="25"/>
        <v>0</v>
      </c>
      <c r="J304" t="s">
        <v>44</v>
      </c>
      <c r="K304">
        <v>41</v>
      </c>
      <c r="L304">
        <v>6045.98</v>
      </c>
      <c r="M304">
        <v>0.08</v>
      </c>
      <c r="N304" t="s">
        <v>25</v>
      </c>
      <c r="O304">
        <v>-996.67</v>
      </c>
      <c r="P304">
        <v>150.97999999999999</v>
      </c>
      <c r="Q304">
        <v>66.27</v>
      </c>
      <c r="R304" t="s">
        <v>87</v>
      </c>
      <c r="S304" t="s">
        <v>87</v>
      </c>
      <c r="T304" t="s">
        <v>31</v>
      </c>
      <c r="U304" t="s">
        <v>36</v>
      </c>
      <c r="V304" t="s">
        <v>54</v>
      </c>
      <c r="W304">
        <v>0.65</v>
      </c>
      <c r="BF304" s="7">
        <f t="shared" si="21"/>
        <v>0</v>
      </c>
      <c r="BG304" s="8" t="s">
        <v>353</v>
      </c>
    </row>
    <row r="305" spans="1:59" x14ac:dyDescent="0.3">
      <c r="A305" t="s">
        <v>1010</v>
      </c>
      <c r="B305" t="s">
        <v>988</v>
      </c>
      <c r="D305" s="1">
        <v>41026</v>
      </c>
      <c r="E305" s="1">
        <v>41028</v>
      </c>
      <c r="F305" s="1" t="str">
        <f t="shared" si="22"/>
        <v>April</v>
      </c>
      <c r="G305" s="1" t="str">
        <f t="shared" si="23"/>
        <v>2012</v>
      </c>
      <c r="H305" s="2">
        <f t="shared" si="24"/>
        <v>2</v>
      </c>
      <c r="I305" s="2" t="b">
        <f t="shared" si="25"/>
        <v>0</v>
      </c>
      <c r="J305" t="s">
        <v>44</v>
      </c>
      <c r="K305">
        <v>3</v>
      </c>
      <c r="L305">
        <v>56.695</v>
      </c>
      <c r="M305">
        <v>0.01</v>
      </c>
      <c r="N305" t="s">
        <v>18</v>
      </c>
      <c r="O305">
        <v>-70.97</v>
      </c>
      <c r="P305">
        <v>20.99</v>
      </c>
      <c r="Q305">
        <v>0.99</v>
      </c>
      <c r="R305" t="s">
        <v>87</v>
      </c>
      <c r="S305" t="s">
        <v>87</v>
      </c>
      <c r="T305" t="s">
        <v>31</v>
      </c>
      <c r="U305" t="s">
        <v>32</v>
      </c>
      <c r="V305" t="s">
        <v>33</v>
      </c>
      <c r="W305">
        <v>0.37</v>
      </c>
      <c r="BF305" s="7">
        <f t="shared" si="21"/>
        <v>0</v>
      </c>
      <c r="BG305" s="8" t="s">
        <v>410</v>
      </c>
    </row>
    <row r="306" spans="1:59" x14ac:dyDescent="0.3">
      <c r="A306" t="s">
        <v>926</v>
      </c>
      <c r="B306" t="s">
        <v>948</v>
      </c>
      <c r="D306" s="1">
        <v>41149</v>
      </c>
      <c r="E306" s="1">
        <v>41151</v>
      </c>
      <c r="F306" s="1" t="str">
        <f t="shared" si="22"/>
        <v>August</v>
      </c>
      <c r="G306" s="1" t="str">
        <f t="shared" si="23"/>
        <v>2012</v>
      </c>
      <c r="H306" s="2">
        <f t="shared" si="24"/>
        <v>2</v>
      </c>
      <c r="I306" s="2" t="b">
        <f t="shared" si="25"/>
        <v>0</v>
      </c>
      <c r="J306" t="s">
        <v>17</v>
      </c>
      <c r="K306">
        <v>24</v>
      </c>
      <c r="L306">
        <v>1350.5309999999999</v>
      </c>
      <c r="M306">
        <v>0.01</v>
      </c>
      <c r="N306" t="s">
        <v>18</v>
      </c>
      <c r="O306">
        <v>221.18</v>
      </c>
      <c r="P306">
        <v>65.989999999999995</v>
      </c>
      <c r="Q306">
        <v>5.26</v>
      </c>
      <c r="R306" t="s">
        <v>87</v>
      </c>
      <c r="S306" t="s">
        <v>87</v>
      </c>
      <c r="T306" t="s">
        <v>31</v>
      </c>
      <c r="U306" t="s">
        <v>32</v>
      </c>
      <c r="V306" t="s">
        <v>33</v>
      </c>
      <c r="W306">
        <v>0.56000000000000005</v>
      </c>
      <c r="BF306" s="7">
        <f t="shared" si="21"/>
        <v>0</v>
      </c>
      <c r="BG306" s="8" t="s">
        <v>756</v>
      </c>
    </row>
    <row r="307" spans="1:59" x14ac:dyDescent="0.3">
      <c r="A307" t="s">
        <v>949</v>
      </c>
      <c r="B307" t="s">
        <v>950</v>
      </c>
      <c r="D307" s="1">
        <v>40755</v>
      </c>
      <c r="E307" s="1">
        <v>40757</v>
      </c>
      <c r="F307" s="1" t="str">
        <f t="shared" si="22"/>
        <v>August</v>
      </c>
      <c r="G307" s="1" t="str">
        <f t="shared" si="23"/>
        <v>2011</v>
      </c>
      <c r="H307" s="2">
        <f t="shared" si="24"/>
        <v>2</v>
      </c>
      <c r="I307" s="2" t="b">
        <f t="shared" si="25"/>
        <v>0</v>
      </c>
      <c r="J307" t="s">
        <v>24</v>
      </c>
      <c r="K307">
        <v>20</v>
      </c>
      <c r="L307">
        <v>100.4</v>
      </c>
      <c r="M307">
        <v>0.06</v>
      </c>
      <c r="N307" t="s">
        <v>18</v>
      </c>
      <c r="O307">
        <v>11.94</v>
      </c>
      <c r="P307">
        <v>5.18</v>
      </c>
      <c r="Q307">
        <v>2.04</v>
      </c>
      <c r="R307" t="s">
        <v>87</v>
      </c>
      <c r="S307" t="s">
        <v>87</v>
      </c>
      <c r="T307" t="s">
        <v>31</v>
      </c>
      <c r="U307" t="s">
        <v>22</v>
      </c>
      <c r="V307" t="s">
        <v>43</v>
      </c>
      <c r="W307">
        <v>0.36</v>
      </c>
      <c r="BF307" s="7">
        <f t="shared" si="21"/>
        <v>0</v>
      </c>
      <c r="BG307" s="8" t="s">
        <v>122</v>
      </c>
    </row>
    <row r="308" spans="1:59" x14ac:dyDescent="0.3">
      <c r="A308" t="s">
        <v>949</v>
      </c>
      <c r="B308" t="s">
        <v>950</v>
      </c>
      <c r="D308" s="1">
        <v>40755</v>
      </c>
      <c r="E308" s="1">
        <v>40756</v>
      </c>
      <c r="F308" s="1" t="str">
        <f t="shared" si="22"/>
        <v>August</v>
      </c>
      <c r="G308" s="1" t="str">
        <f t="shared" si="23"/>
        <v>2011</v>
      </c>
      <c r="H308" s="2">
        <f t="shared" si="24"/>
        <v>1</v>
      </c>
      <c r="I308" s="2" t="b">
        <f t="shared" si="25"/>
        <v>0</v>
      </c>
      <c r="J308" t="s">
        <v>24</v>
      </c>
      <c r="K308">
        <v>19</v>
      </c>
      <c r="L308">
        <v>327.14999999999998</v>
      </c>
      <c r="M308">
        <v>0.04</v>
      </c>
      <c r="N308" t="s">
        <v>18</v>
      </c>
      <c r="O308">
        <v>47.3</v>
      </c>
      <c r="P308">
        <v>17.239999999999998</v>
      </c>
      <c r="Q308">
        <v>3.26</v>
      </c>
      <c r="R308" t="s">
        <v>87</v>
      </c>
      <c r="S308" t="s">
        <v>87</v>
      </c>
      <c r="T308" t="s">
        <v>31</v>
      </c>
      <c r="U308" t="s">
        <v>22</v>
      </c>
      <c r="V308" t="s">
        <v>82</v>
      </c>
      <c r="W308">
        <v>0.56000000000000005</v>
      </c>
      <c r="BF308" s="7">
        <f t="shared" si="21"/>
        <v>0</v>
      </c>
      <c r="BG308" s="8" t="s">
        <v>413</v>
      </c>
    </row>
    <row r="309" spans="1:59" x14ac:dyDescent="0.3">
      <c r="A309" t="s">
        <v>932</v>
      </c>
      <c r="B309" t="s">
        <v>933</v>
      </c>
      <c r="D309" s="1">
        <v>41188</v>
      </c>
      <c r="E309" s="1">
        <v>41189</v>
      </c>
      <c r="F309" s="1" t="str">
        <f t="shared" si="22"/>
        <v>October</v>
      </c>
      <c r="G309" s="1" t="str">
        <f t="shared" si="23"/>
        <v>2012</v>
      </c>
      <c r="H309" s="2">
        <f t="shared" si="24"/>
        <v>1</v>
      </c>
      <c r="I309" s="2" t="b">
        <f t="shared" si="25"/>
        <v>0</v>
      </c>
      <c r="J309" t="s">
        <v>44</v>
      </c>
      <c r="K309">
        <v>11</v>
      </c>
      <c r="L309">
        <v>30.51</v>
      </c>
      <c r="M309">
        <v>0.09</v>
      </c>
      <c r="N309" t="s">
        <v>18</v>
      </c>
      <c r="O309">
        <v>-17.68</v>
      </c>
      <c r="P309">
        <v>2.6</v>
      </c>
      <c r="Q309">
        <v>2.4</v>
      </c>
      <c r="R309" t="s">
        <v>87</v>
      </c>
      <c r="S309" t="s">
        <v>87</v>
      </c>
      <c r="T309" t="s">
        <v>31</v>
      </c>
      <c r="U309" t="s">
        <v>22</v>
      </c>
      <c r="V309" t="s">
        <v>60</v>
      </c>
      <c r="W309">
        <v>0.57999999999999996</v>
      </c>
      <c r="BF309" s="7">
        <f t="shared" si="21"/>
        <v>0</v>
      </c>
      <c r="BG309" s="8" t="s">
        <v>176</v>
      </c>
    </row>
    <row r="310" spans="1:59" x14ac:dyDescent="0.3">
      <c r="A310" t="s">
        <v>932</v>
      </c>
      <c r="B310" t="s">
        <v>933</v>
      </c>
      <c r="D310" s="1">
        <v>41188</v>
      </c>
      <c r="E310" s="1">
        <v>41190</v>
      </c>
      <c r="F310" s="1" t="str">
        <f t="shared" si="22"/>
        <v>October</v>
      </c>
      <c r="G310" s="1" t="str">
        <f t="shared" si="23"/>
        <v>2012</v>
      </c>
      <c r="H310" s="2">
        <f t="shared" si="24"/>
        <v>2</v>
      </c>
      <c r="I310" s="2" t="b">
        <f t="shared" si="25"/>
        <v>0</v>
      </c>
      <c r="J310" t="s">
        <v>44</v>
      </c>
      <c r="K310">
        <v>8</v>
      </c>
      <c r="L310">
        <v>127.8</v>
      </c>
      <c r="M310">
        <v>7.0000000000000007E-2</v>
      </c>
      <c r="N310" t="s">
        <v>18</v>
      </c>
      <c r="O310">
        <v>-30.48</v>
      </c>
      <c r="P310">
        <v>14.97</v>
      </c>
      <c r="Q310">
        <v>7.51</v>
      </c>
      <c r="R310" t="s">
        <v>87</v>
      </c>
      <c r="S310" t="s">
        <v>87</v>
      </c>
      <c r="T310" t="s">
        <v>31</v>
      </c>
      <c r="U310" t="s">
        <v>22</v>
      </c>
      <c r="V310" t="s">
        <v>23</v>
      </c>
      <c r="W310">
        <v>0.56999999999999995</v>
      </c>
      <c r="BF310" s="7">
        <f t="shared" si="21"/>
        <v>0</v>
      </c>
      <c r="BG310" s="8" t="s">
        <v>330</v>
      </c>
    </row>
    <row r="311" spans="1:59" x14ac:dyDescent="0.3">
      <c r="A311" t="s">
        <v>908</v>
      </c>
      <c r="B311" t="s">
        <v>925</v>
      </c>
      <c r="D311" s="1">
        <v>40215</v>
      </c>
      <c r="E311" s="1">
        <v>40216</v>
      </c>
      <c r="F311" s="1" t="str">
        <f t="shared" si="22"/>
        <v>February</v>
      </c>
      <c r="G311" s="1" t="str">
        <f t="shared" si="23"/>
        <v>2010</v>
      </c>
      <c r="H311" s="2">
        <f t="shared" si="24"/>
        <v>1</v>
      </c>
      <c r="I311" s="2" t="b">
        <f t="shared" si="25"/>
        <v>0</v>
      </c>
      <c r="J311" t="s">
        <v>34</v>
      </c>
      <c r="K311">
        <v>4</v>
      </c>
      <c r="L311">
        <v>242.36</v>
      </c>
      <c r="M311">
        <v>0.08</v>
      </c>
      <c r="N311" t="s">
        <v>18</v>
      </c>
      <c r="O311">
        <v>-131.47999999999999</v>
      </c>
      <c r="P311">
        <v>60.98</v>
      </c>
      <c r="Q311">
        <v>1.99</v>
      </c>
      <c r="R311" t="s">
        <v>87</v>
      </c>
      <c r="S311" t="s">
        <v>87</v>
      </c>
      <c r="T311" t="s">
        <v>31</v>
      </c>
      <c r="U311" t="s">
        <v>32</v>
      </c>
      <c r="V311" t="s">
        <v>48</v>
      </c>
      <c r="W311">
        <v>0.5</v>
      </c>
      <c r="BF311" s="7">
        <f t="shared" si="21"/>
        <v>0</v>
      </c>
      <c r="BG311" s="8" t="s">
        <v>63</v>
      </c>
    </row>
    <row r="312" spans="1:59" x14ac:dyDescent="0.3">
      <c r="A312" t="s">
        <v>908</v>
      </c>
      <c r="B312" t="s">
        <v>925</v>
      </c>
      <c r="D312" s="1">
        <v>40215</v>
      </c>
      <c r="E312" s="1">
        <v>40216</v>
      </c>
      <c r="F312" s="1" t="str">
        <f t="shared" si="22"/>
        <v>February</v>
      </c>
      <c r="G312" s="1" t="str">
        <f t="shared" si="23"/>
        <v>2010</v>
      </c>
      <c r="H312" s="2">
        <f t="shared" si="24"/>
        <v>1</v>
      </c>
      <c r="I312" s="2" t="b">
        <f t="shared" si="25"/>
        <v>0</v>
      </c>
      <c r="J312" t="s">
        <v>34</v>
      </c>
      <c r="K312">
        <v>25</v>
      </c>
      <c r="L312">
        <v>802.19</v>
      </c>
      <c r="M312">
        <v>0</v>
      </c>
      <c r="N312" t="s">
        <v>18</v>
      </c>
      <c r="O312">
        <v>56.26</v>
      </c>
      <c r="P312">
        <v>29.74</v>
      </c>
      <c r="Q312">
        <v>6.64</v>
      </c>
      <c r="R312" t="s">
        <v>87</v>
      </c>
      <c r="S312" t="s">
        <v>87</v>
      </c>
      <c r="T312" t="s">
        <v>31</v>
      </c>
      <c r="U312" t="s">
        <v>22</v>
      </c>
      <c r="V312" t="s">
        <v>23</v>
      </c>
      <c r="W312">
        <v>0.7</v>
      </c>
      <c r="BF312" s="7">
        <f t="shared" si="21"/>
        <v>0</v>
      </c>
      <c r="BG312" s="8" t="s">
        <v>607</v>
      </c>
    </row>
    <row r="313" spans="1:59" x14ac:dyDescent="0.3">
      <c r="A313" t="s">
        <v>908</v>
      </c>
      <c r="B313" t="s">
        <v>925</v>
      </c>
      <c r="D313" s="1">
        <v>40215</v>
      </c>
      <c r="E313" s="1">
        <v>40217</v>
      </c>
      <c r="F313" s="1" t="str">
        <f t="shared" si="22"/>
        <v>February</v>
      </c>
      <c r="G313" s="1" t="str">
        <f t="shared" si="23"/>
        <v>2010</v>
      </c>
      <c r="H313" s="2">
        <f t="shared" si="24"/>
        <v>2</v>
      </c>
      <c r="I313" s="2" t="b">
        <f t="shared" si="25"/>
        <v>0</v>
      </c>
      <c r="J313" t="s">
        <v>34</v>
      </c>
      <c r="K313">
        <v>4</v>
      </c>
      <c r="L313">
        <v>63.52</v>
      </c>
      <c r="M313">
        <v>0.08</v>
      </c>
      <c r="N313" t="s">
        <v>39</v>
      </c>
      <c r="O313">
        <v>-8.4700000000000006</v>
      </c>
      <c r="P313">
        <v>12.21</v>
      </c>
      <c r="Q313">
        <v>4.8099999999999996</v>
      </c>
      <c r="R313" t="s">
        <v>87</v>
      </c>
      <c r="S313" t="s">
        <v>87</v>
      </c>
      <c r="T313" t="s">
        <v>31</v>
      </c>
      <c r="U313" t="s">
        <v>22</v>
      </c>
      <c r="V313" t="s">
        <v>23</v>
      </c>
      <c r="W313">
        <v>0.57999999999999996</v>
      </c>
      <c r="BF313" s="7">
        <f t="shared" si="21"/>
        <v>0</v>
      </c>
      <c r="BG313" s="8" t="s">
        <v>511</v>
      </c>
    </row>
    <row r="314" spans="1:59" x14ac:dyDescent="0.3">
      <c r="A314" t="s">
        <v>975</v>
      </c>
      <c r="B314" t="s">
        <v>976</v>
      </c>
      <c r="D314" s="1">
        <v>40833</v>
      </c>
      <c r="E314" s="1">
        <v>40834</v>
      </c>
      <c r="F314" s="1" t="str">
        <f t="shared" si="22"/>
        <v>October</v>
      </c>
      <c r="G314" s="1" t="str">
        <f t="shared" si="23"/>
        <v>2011</v>
      </c>
      <c r="H314" s="2">
        <f t="shared" si="24"/>
        <v>1</v>
      </c>
      <c r="I314" s="2" t="b">
        <f t="shared" si="25"/>
        <v>0</v>
      </c>
      <c r="J314" t="s">
        <v>34</v>
      </c>
      <c r="K314">
        <v>13</v>
      </c>
      <c r="L314">
        <v>371.94</v>
      </c>
      <c r="M314">
        <v>0.05</v>
      </c>
      <c r="N314" t="s">
        <v>18</v>
      </c>
      <c r="O314">
        <v>106.53</v>
      </c>
      <c r="P314">
        <v>29.14</v>
      </c>
      <c r="Q314">
        <v>4.8600000000000003</v>
      </c>
      <c r="R314" t="s">
        <v>87</v>
      </c>
      <c r="S314" t="s">
        <v>87</v>
      </c>
      <c r="T314" t="s">
        <v>31</v>
      </c>
      <c r="U314" t="s">
        <v>22</v>
      </c>
      <c r="V314" t="s">
        <v>43</v>
      </c>
      <c r="W314">
        <v>0.38</v>
      </c>
      <c r="BF314" s="7">
        <f t="shared" si="21"/>
        <v>0</v>
      </c>
      <c r="BG314" s="8" t="s">
        <v>129</v>
      </c>
    </row>
    <row r="315" spans="1:59" x14ac:dyDescent="0.3">
      <c r="A315" t="s">
        <v>994</v>
      </c>
      <c r="B315" t="s">
        <v>995</v>
      </c>
      <c r="D315" s="1">
        <v>40045</v>
      </c>
      <c r="E315" s="1">
        <v>40048</v>
      </c>
      <c r="F315" s="1" t="str">
        <f t="shared" si="22"/>
        <v>August</v>
      </c>
      <c r="G315" s="1" t="str">
        <f t="shared" si="23"/>
        <v>2009</v>
      </c>
      <c r="H315" s="2">
        <f t="shared" si="24"/>
        <v>3</v>
      </c>
      <c r="I315" s="2" t="b">
        <f t="shared" si="25"/>
        <v>0</v>
      </c>
      <c r="J315" t="s">
        <v>34</v>
      </c>
      <c r="K315">
        <v>31</v>
      </c>
      <c r="L315">
        <v>349.43</v>
      </c>
      <c r="M315">
        <v>0.04</v>
      </c>
      <c r="N315" t="s">
        <v>18</v>
      </c>
      <c r="O315">
        <v>-44.92</v>
      </c>
      <c r="P315">
        <v>11.5</v>
      </c>
      <c r="Q315">
        <v>7.19</v>
      </c>
      <c r="R315" t="s">
        <v>87</v>
      </c>
      <c r="S315" t="s">
        <v>87</v>
      </c>
      <c r="T315" t="s">
        <v>42</v>
      </c>
      <c r="U315" t="s">
        <v>22</v>
      </c>
      <c r="V315" t="s">
        <v>29</v>
      </c>
      <c r="W315">
        <v>0.4</v>
      </c>
      <c r="BF315" s="7">
        <f t="shared" si="21"/>
        <v>0</v>
      </c>
      <c r="BG315" s="8" t="s">
        <v>586</v>
      </c>
    </row>
    <row r="316" spans="1:59" x14ac:dyDescent="0.3">
      <c r="A316" t="s">
        <v>994</v>
      </c>
      <c r="B316" t="s">
        <v>995</v>
      </c>
      <c r="D316" s="1">
        <v>40045</v>
      </c>
      <c r="E316" s="1">
        <v>40046</v>
      </c>
      <c r="F316" s="1" t="str">
        <f t="shared" si="22"/>
        <v>August</v>
      </c>
      <c r="G316" s="1" t="str">
        <f t="shared" si="23"/>
        <v>2009</v>
      </c>
      <c r="H316" s="2">
        <f t="shared" si="24"/>
        <v>1</v>
      </c>
      <c r="I316" s="2" t="b">
        <f t="shared" si="25"/>
        <v>0</v>
      </c>
      <c r="J316" t="s">
        <v>34</v>
      </c>
      <c r="K316">
        <v>3</v>
      </c>
      <c r="L316">
        <v>58.33</v>
      </c>
      <c r="M316">
        <v>0.02</v>
      </c>
      <c r="N316" t="s">
        <v>18</v>
      </c>
      <c r="O316">
        <v>-35.08</v>
      </c>
      <c r="P316">
        <v>15.7</v>
      </c>
      <c r="Q316">
        <v>11.25</v>
      </c>
      <c r="R316" t="s">
        <v>87</v>
      </c>
      <c r="S316" t="s">
        <v>87</v>
      </c>
      <c r="T316" t="s">
        <v>42</v>
      </c>
      <c r="U316" t="s">
        <v>22</v>
      </c>
      <c r="V316" t="s">
        <v>23</v>
      </c>
      <c r="W316">
        <v>0.6</v>
      </c>
      <c r="BF316" s="7">
        <f t="shared" si="21"/>
        <v>0</v>
      </c>
      <c r="BG316" s="8" t="s">
        <v>802</v>
      </c>
    </row>
    <row r="317" spans="1:59" x14ac:dyDescent="0.3">
      <c r="A317" t="s">
        <v>994</v>
      </c>
      <c r="B317" t="s">
        <v>995</v>
      </c>
      <c r="D317" s="1">
        <v>40045</v>
      </c>
      <c r="E317" s="1">
        <v>40047</v>
      </c>
      <c r="F317" s="1" t="str">
        <f t="shared" si="22"/>
        <v>August</v>
      </c>
      <c r="G317" s="1" t="str">
        <f t="shared" si="23"/>
        <v>2009</v>
      </c>
      <c r="H317" s="2">
        <f t="shared" si="24"/>
        <v>2</v>
      </c>
      <c r="I317" s="2" t="b">
        <f t="shared" si="25"/>
        <v>0</v>
      </c>
      <c r="J317" t="s">
        <v>34</v>
      </c>
      <c r="K317">
        <v>47</v>
      </c>
      <c r="L317">
        <v>10377.219999999999</v>
      </c>
      <c r="M317">
        <v>0.05</v>
      </c>
      <c r="N317" t="s">
        <v>25</v>
      </c>
      <c r="O317">
        <v>965.48</v>
      </c>
      <c r="P317">
        <v>225.02</v>
      </c>
      <c r="Q317">
        <v>28.66</v>
      </c>
      <c r="R317" t="s">
        <v>87</v>
      </c>
      <c r="S317" t="s">
        <v>87</v>
      </c>
      <c r="T317" t="s">
        <v>42</v>
      </c>
      <c r="U317" t="s">
        <v>22</v>
      </c>
      <c r="V317" t="s">
        <v>23</v>
      </c>
      <c r="W317">
        <v>0.72</v>
      </c>
      <c r="BF317" s="7">
        <f t="shared" si="21"/>
        <v>0</v>
      </c>
      <c r="BG317" s="8" t="s">
        <v>199</v>
      </c>
    </row>
    <row r="318" spans="1:59" x14ac:dyDescent="0.3">
      <c r="A318" t="s">
        <v>973</v>
      </c>
      <c r="B318" t="s">
        <v>974</v>
      </c>
      <c r="D318" s="1">
        <v>40343</v>
      </c>
      <c r="E318" s="1">
        <v>40346</v>
      </c>
      <c r="F318" s="1" t="str">
        <f t="shared" si="22"/>
        <v>June</v>
      </c>
      <c r="G318" s="1" t="str">
        <f t="shared" si="23"/>
        <v>2010</v>
      </c>
      <c r="H318" s="2">
        <f t="shared" si="24"/>
        <v>3</v>
      </c>
      <c r="I318" s="2" t="b">
        <f t="shared" si="25"/>
        <v>0</v>
      </c>
      <c r="J318" t="s">
        <v>52</v>
      </c>
      <c r="K318">
        <v>14</v>
      </c>
      <c r="L318">
        <v>140.66</v>
      </c>
      <c r="M318">
        <v>0</v>
      </c>
      <c r="N318" t="s">
        <v>18</v>
      </c>
      <c r="O318">
        <v>11.34</v>
      </c>
      <c r="P318">
        <v>9.27</v>
      </c>
      <c r="Q318">
        <v>4.3899999999999997</v>
      </c>
      <c r="R318" t="s">
        <v>87</v>
      </c>
      <c r="S318" t="s">
        <v>87</v>
      </c>
      <c r="T318" t="s">
        <v>31</v>
      </c>
      <c r="U318" t="s">
        <v>22</v>
      </c>
      <c r="V318" t="s">
        <v>43</v>
      </c>
      <c r="W318">
        <v>0.38</v>
      </c>
      <c r="BF318" s="7">
        <f t="shared" si="21"/>
        <v>0</v>
      </c>
      <c r="BG318" s="8" t="s">
        <v>498</v>
      </c>
    </row>
    <row r="319" spans="1:59" x14ac:dyDescent="0.3">
      <c r="A319" t="s">
        <v>973</v>
      </c>
      <c r="B319" t="s">
        <v>974</v>
      </c>
      <c r="D319" s="1">
        <v>40343</v>
      </c>
      <c r="E319" s="1">
        <v>40344</v>
      </c>
      <c r="F319" s="1" t="str">
        <f t="shared" si="22"/>
        <v>June</v>
      </c>
      <c r="G319" s="1" t="str">
        <f t="shared" si="23"/>
        <v>2010</v>
      </c>
      <c r="H319" s="2">
        <f t="shared" si="24"/>
        <v>1</v>
      </c>
      <c r="I319" s="2" t="b">
        <f t="shared" si="25"/>
        <v>0</v>
      </c>
      <c r="J319" t="s">
        <v>52</v>
      </c>
      <c r="K319">
        <v>5</v>
      </c>
      <c r="L319">
        <v>42.89</v>
      </c>
      <c r="M319">
        <v>0.02</v>
      </c>
      <c r="N319" t="s">
        <v>18</v>
      </c>
      <c r="O319">
        <v>-32.479999999999997</v>
      </c>
      <c r="P319">
        <v>6.84</v>
      </c>
      <c r="Q319">
        <v>8.3699999999999992</v>
      </c>
      <c r="R319" t="s">
        <v>87</v>
      </c>
      <c r="S319" t="s">
        <v>87</v>
      </c>
      <c r="T319" t="s">
        <v>31</v>
      </c>
      <c r="U319" t="s">
        <v>22</v>
      </c>
      <c r="V319" t="s">
        <v>82</v>
      </c>
      <c r="W319">
        <v>0.57999999999999996</v>
      </c>
      <c r="BF319" s="7">
        <f t="shared" si="21"/>
        <v>0</v>
      </c>
      <c r="BG319" s="8" t="s">
        <v>120</v>
      </c>
    </row>
    <row r="320" spans="1:59" x14ac:dyDescent="0.3">
      <c r="A320" t="s">
        <v>973</v>
      </c>
      <c r="B320" t="s">
        <v>974</v>
      </c>
      <c r="D320" s="1">
        <v>40343</v>
      </c>
      <c r="E320" s="1">
        <v>40345</v>
      </c>
      <c r="F320" s="1" t="str">
        <f t="shared" si="22"/>
        <v>June</v>
      </c>
      <c r="G320" s="1" t="str">
        <f t="shared" si="23"/>
        <v>2010</v>
      </c>
      <c r="H320" s="2">
        <f t="shared" si="24"/>
        <v>2</v>
      </c>
      <c r="I320" s="2" t="b">
        <f t="shared" si="25"/>
        <v>0</v>
      </c>
      <c r="J320" t="s">
        <v>52</v>
      </c>
      <c r="K320">
        <v>48</v>
      </c>
      <c r="L320">
        <v>226.5</v>
      </c>
      <c r="M320">
        <v>0.09</v>
      </c>
      <c r="N320" t="s">
        <v>18</v>
      </c>
      <c r="O320">
        <v>-173.15</v>
      </c>
      <c r="P320">
        <v>4.9800000000000004</v>
      </c>
      <c r="Q320">
        <v>4.62</v>
      </c>
      <c r="R320" t="s">
        <v>87</v>
      </c>
      <c r="S320" t="s">
        <v>87</v>
      </c>
      <c r="T320" t="s">
        <v>31</v>
      </c>
      <c r="U320" t="s">
        <v>32</v>
      </c>
      <c r="V320" t="s">
        <v>48</v>
      </c>
      <c r="W320">
        <v>0.64</v>
      </c>
      <c r="BF320" s="7">
        <f t="shared" si="21"/>
        <v>0</v>
      </c>
      <c r="BG320" s="8" t="s">
        <v>571</v>
      </c>
    </row>
    <row r="321" spans="1:59" x14ac:dyDescent="0.3">
      <c r="A321" t="s">
        <v>973</v>
      </c>
      <c r="B321" t="s">
        <v>974</v>
      </c>
      <c r="D321" s="1">
        <v>40343</v>
      </c>
      <c r="E321" s="1">
        <v>40345</v>
      </c>
      <c r="F321" s="1" t="str">
        <f t="shared" si="22"/>
        <v>June</v>
      </c>
      <c r="G321" s="1" t="str">
        <f t="shared" si="23"/>
        <v>2010</v>
      </c>
      <c r="H321" s="2">
        <f t="shared" si="24"/>
        <v>2</v>
      </c>
      <c r="I321" s="2" t="b">
        <f t="shared" si="25"/>
        <v>0</v>
      </c>
      <c r="J321" t="s">
        <v>52</v>
      </c>
      <c r="K321">
        <v>13</v>
      </c>
      <c r="L321">
        <v>438.93</v>
      </c>
      <c r="M321">
        <v>0.04</v>
      </c>
      <c r="N321" t="s">
        <v>39</v>
      </c>
      <c r="O321">
        <v>-119.02</v>
      </c>
      <c r="P321">
        <v>32.979999999999997</v>
      </c>
      <c r="Q321">
        <v>5.5</v>
      </c>
      <c r="R321" t="s">
        <v>87</v>
      </c>
      <c r="S321" t="s">
        <v>87</v>
      </c>
      <c r="T321" t="s">
        <v>31</v>
      </c>
      <c r="U321" t="s">
        <v>32</v>
      </c>
      <c r="V321" t="s">
        <v>48</v>
      </c>
      <c r="W321">
        <v>0.75</v>
      </c>
      <c r="BF321" s="7">
        <f t="shared" si="21"/>
        <v>0</v>
      </c>
      <c r="BG321" s="8" t="s">
        <v>252</v>
      </c>
    </row>
    <row r="322" spans="1:59" x14ac:dyDescent="0.3">
      <c r="A322" t="s">
        <v>906</v>
      </c>
      <c r="B322" t="s">
        <v>916</v>
      </c>
      <c r="D322" s="1">
        <v>40236</v>
      </c>
      <c r="E322" s="1">
        <v>40236</v>
      </c>
      <c r="F322" s="1" t="str">
        <f t="shared" si="22"/>
        <v>February</v>
      </c>
      <c r="G322" s="1" t="str">
        <f t="shared" si="23"/>
        <v>2010</v>
      </c>
      <c r="H322" s="2">
        <f t="shared" si="24"/>
        <v>0</v>
      </c>
      <c r="I322" s="2" t="str">
        <f t="shared" si="25"/>
        <v>FREE DELIVERY</v>
      </c>
      <c r="J322" t="s">
        <v>34</v>
      </c>
      <c r="K322">
        <v>31</v>
      </c>
      <c r="L322">
        <v>15251.5</v>
      </c>
      <c r="M322">
        <v>0.06</v>
      </c>
      <c r="N322" t="s">
        <v>25</v>
      </c>
      <c r="O322">
        <v>5353.19</v>
      </c>
      <c r="P322">
        <v>500.97</v>
      </c>
      <c r="Q322">
        <v>69.3</v>
      </c>
      <c r="R322" t="s">
        <v>87</v>
      </c>
      <c r="S322" t="s">
        <v>87</v>
      </c>
      <c r="T322" t="s">
        <v>42</v>
      </c>
      <c r="U322" t="s">
        <v>32</v>
      </c>
      <c r="V322" t="s">
        <v>94</v>
      </c>
      <c r="W322">
        <v>0.37</v>
      </c>
      <c r="BF322" s="7">
        <f t="shared" ref="BF322:BF385" si="26">COUNTIF($A$2:$A$8399,BG322)</f>
        <v>0</v>
      </c>
      <c r="BG322" s="8" t="s">
        <v>245</v>
      </c>
    </row>
    <row r="323" spans="1:59" x14ac:dyDescent="0.3">
      <c r="A323" t="s">
        <v>1013</v>
      </c>
      <c r="B323" t="s">
        <v>1014</v>
      </c>
      <c r="D323" s="1">
        <v>40040</v>
      </c>
      <c r="E323" s="1">
        <v>40043</v>
      </c>
      <c r="F323" s="1" t="str">
        <f t="shared" ref="F323:F386" si="27">TEXT(E323,"mmmm")</f>
        <v>August</v>
      </c>
      <c r="G323" s="1" t="str">
        <f t="shared" ref="G323:G386" si="28">TEXT(E323,"yyyy")</f>
        <v>2009</v>
      </c>
      <c r="H323" s="2">
        <f t="shared" ref="H323:H386" si="29">E323-D323</f>
        <v>3</v>
      </c>
      <c r="I323" s="2" t="b">
        <f t="shared" ref="I323:I386" si="30">IF(H323&lt;1,IF(AND(H323&gt;0,H323&lt;2),"ONE DAY", "FREE DELIVERY"))</f>
        <v>0</v>
      </c>
      <c r="J323" t="s">
        <v>24</v>
      </c>
      <c r="K323">
        <v>13</v>
      </c>
      <c r="L323">
        <v>34.42</v>
      </c>
      <c r="M323">
        <v>0.02</v>
      </c>
      <c r="N323" t="s">
        <v>18</v>
      </c>
      <c r="O323">
        <v>9.4700000000000006</v>
      </c>
      <c r="P323">
        <v>2.61</v>
      </c>
      <c r="Q323">
        <v>0.5</v>
      </c>
      <c r="R323" t="s">
        <v>87</v>
      </c>
      <c r="S323" t="s">
        <v>87</v>
      </c>
      <c r="T323" t="s">
        <v>31</v>
      </c>
      <c r="U323" t="s">
        <v>22</v>
      </c>
      <c r="V323" t="s">
        <v>57</v>
      </c>
      <c r="W323">
        <v>0.39</v>
      </c>
      <c r="BF323" s="7">
        <f t="shared" si="26"/>
        <v>0</v>
      </c>
      <c r="BG323" s="8" t="s">
        <v>407</v>
      </c>
    </row>
    <row r="324" spans="1:59" x14ac:dyDescent="0.3">
      <c r="A324" t="s">
        <v>1013</v>
      </c>
      <c r="B324" t="s">
        <v>1014</v>
      </c>
      <c r="D324" s="1">
        <v>40040</v>
      </c>
      <c r="E324" s="1">
        <v>40041</v>
      </c>
      <c r="F324" s="1" t="str">
        <f t="shared" si="27"/>
        <v>August</v>
      </c>
      <c r="G324" s="1" t="str">
        <f t="shared" si="28"/>
        <v>2009</v>
      </c>
      <c r="H324" s="2">
        <f t="shared" si="29"/>
        <v>1</v>
      </c>
      <c r="I324" s="2" t="b">
        <f t="shared" si="30"/>
        <v>0</v>
      </c>
      <c r="J324" t="s">
        <v>24</v>
      </c>
      <c r="K324">
        <v>26</v>
      </c>
      <c r="L324">
        <v>172.76</v>
      </c>
      <c r="M324">
        <v>0.1</v>
      </c>
      <c r="N324" t="s">
        <v>18</v>
      </c>
      <c r="O324">
        <v>73.180000000000007</v>
      </c>
      <c r="P324">
        <v>7.31</v>
      </c>
      <c r="Q324">
        <v>0.49</v>
      </c>
      <c r="R324" t="s">
        <v>87</v>
      </c>
      <c r="S324" t="s">
        <v>87</v>
      </c>
      <c r="T324" t="s">
        <v>31</v>
      </c>
      <c r="U324" t="s">
        <v>22</v>
      </c>
      <c r="V324" t="s">
        <v>57</v>
      </c>
      <c r="W324">
        <v>0.38</v>
      </c>
      <c r="BF324" s="7">
        <f t="shared" si="26"/>
        <v>0</v>
      </c>
      <c r="BG324" s="8" t="s">
        <v>117</v>
      </c>
    </row>
    <row r="325" spans="1:59" x14ac:dyDescent="0.3">
      <c r="A325" t="s">
        <v>1013</v>
      </c>
      <c r="B325" t="s">
        <v>1014</v>
      </c>
      <c r="D325" s="1">
        <v>40040</v>
      </c>
      <c r="E325" s="1">
        <v>40041</v>
      </c>
      <c r="F325" s="1" t="str">
        <f t="shared" si="27"/>
        <v>August</v>
      </c>
      <c r="G325" s="1" t="str">
        <f t="shared" si="28"/>
        <v>2009</v>
      </c>
      <c r="H325" s="2">
        <f t="shared" si="29"/>
        <v>1</v>
      </c>
      <c r="I325" s="2" t="b">
        <f t="shared" si="30"/>
        <v>0</v>
      </c>
      <c r="J325" t="s">
        <v>24</v>
      </c>
      <c r="K325">
        <v>50</v>
      </c>
      <c r="L325">
        <v>853.16200000000003</v>
      </c>
      <c r="M325">
        <v>0.1</v>
      </c>
      <c r="N325" t="s">
        <v>18</v>
      </c>
      <c r="O325">
        <v>-83.95</v>
      </c>
      <c r="P325">
        <v>20.99</v>
      </c>
      <c r="Q325">
        <v>2.5</v>
      </c>
      <c r="R325" t="s">
        <v>87</v>
      </c>
      <c r="S325" t="s">
        <v>87</v>
      </c>
      <c r="T325" t="s">
        <v>31</v>
      </c>
      <c r="U325" t="s">
        <v>32</v>
      </c>
      <c r="V325" t="s">
        <v>33</v>
      </c>
      <c r="W325">
        <v>0.81</v>
      </c>
      <c r="BF325" s="7">
        <f t="shared" si="26"/>
        <v>0</v>
      </c>
      <c r="BG325" s="8" t="s">
        <v>276</v>
      </c>
    </row>
    <row r="326" spans="1:59" x14ac:dyDescent="0.3">
      <c r="A326" t="s">
        <v>987</v>
      </c>
      <c r="B326" t="s">
        <v>988</v>
      </c>
      <c r="D326" s="1">
        <v>40677</v>
      </c>
      <c r="E326" s="1">
        <v>40678</v>
      </c>
      <c r="F326" s="1" t="str">
        <f t="shared" si="27"/>
        <v>May</v>
      </c>
      <c r="G326" s="1" t="str">
        <f t="shared" si="28"/>
        <v>2011</v>
      </c>
      <c r="H326" s="2">
        <f t="shared" si="29"/>
        <v>1</v>
      </c>
      <c r="I326" s="2" t="b">
        <f t="shared" si="30"/>
        <v>0</v>
      </c>
      <c r="J326" t="s">
        <v>24</v>
      </c>
      <c r="K326">
        <v>6</v>
      </c>
      <c r="L326">
        <v>35.65</v>
      </c>
      <c r="M326">
        <v>0.02</v>
      </c>
      <c r="N326" t="s">
        <v>18</v>
      </c>
      <c r="O326">
        <v>-5.92</v>
      </c>
      <c r="P326">
        <v>5.34</v>
      </c>
      <c r="Q326">
        <v>2.99</v>
      </c>
      <c r="R326" t="s">
        <v>87</v>
      </c>
      <c r="S326" t="s">
        <v>87</v>
      </c>
      <c r="T326" t="s">
        <v>42</v>
      </c>
      <c r="U326" t="s">
        <v>22</v>
      </c>
      <c r="V326" t="s">
        <v>29</v>
      </c>
      <c r="W326">
        <v>0.38</v>
      </c>
      <c r="BF326" s="7">
        <f t="shared" si="26"/>
        <v>0</v>
      </c>
      <c r="BG326" s="8" t="s">
        <v>558</v>
      </c>
    </row>
    <row r="327" spans="1:59" x14ac:dyDescent="0.3">
      <c r="A327" t="s">
        <v>983</v>
      </c>
      <c r="B327" t="s">
        <v>984</v>
      </c>
      <c r="D327" s="1">
        <v>40458</v>
      </c>
      <c r="E327" s="1">
        <v>40459</v>
      </c>
      <c r="F327" s="1" t="str">
        <f t="shared" si="27"/>
        <v>October</v>
      </c>
      <c r="G327" s="1" t="str">
        <f t="shared" si="28"/>
        <v>2010</v>
      </c>
      <c r="H327" s="2">
        <f t="shared" si="29"/>
        <v>1</v>
      </c>
      <c r="I327" s="2" t="b">
        <f t="shared" si="30"/>
        <v>0</v>
      </c>
      <c r="J327" t="s">
        <v>52</v>
      </c>
      <c r="K327">
        <v>49</v>
      </c>
      <c r="L327">
        <v>199.86</v>
      </c>
      <c r="M327">
        <v>0.03</v>
      </c>
      <c r="N327" t="s">
        <v>18</v>
      </c>
      <c r="O327">
        <v>-257.11</v>
      </c>
      <c r="P327">
        <v>4.0599999999999996</v>
      </c>
      <c r="Q327">
        <v>6.89</v>
      </c>
      <c r="R327" t="s">
        <v>87</v>
      </c>
      <c r="S327" t="s">
        <v>87</v>
      </c>
      <c r="T327" t="s">
        <v>42</v>
      </c>
      <c r="U327" t="s">
        <v>22</v>
      </c>
      <c r="V327" t="s">
        <v>28</v>
      </c>
      <c r="W327">
        <v>0.6</v>
      </c>
      <c r="BF327" s="7">
        <f t="shared" si="26"/>
        <v>0</v>
      </c>
      <c r="BG327" s="8" t="s">
        <v>859</v>
      </c>
    </row>
    <row r="328" spans="1:59" x14ac:dyDescent="0.3">
      <c r="A328" t="s">
        <v>983</v>
      </c>
      <c r="B328" t="s">
        <v>984</v>
      </c>
      <c r="D328" s="1">
        <v>40458</v>
      </c>
      <c r="E328" s="1">
        <v>40459</v>
      </c>
      <c r="F328" s="1" t="str">
        <f t="shared" si="27"/>
        <v>October</v>
      </c>
      <c r="G328" s="1" t="str">
        <f t="shared" si="28"/>
        <v>2010</v>
      </c>
      <c r="H328" s="2">
        <f t="shared" si="29"/>
        <v>1</v>
      </c>
      <c r="I328" s="2" t="b">
        <f t="shared" si="30"/>
        <v>0</v>
      </c>
      <c r="J328" t="s">
        <v>52</v>
      </c>
      <c r="K328">
        <v>18</v>
      </c>
      <c r="L328">
        <v>1888.02</v>
      </c>
      <c r="M328">
        <v>0.03</v>
      </c>
      <c r="N328" t="s">
        <v>18</v>
      </c>
      <c r="O328">
        <v>192.33</v>
      </c>
      <c r="P328">
        <v>99.99</v>
      </c>
      <c r="Q328">
        <v>19.989999999999998</v>
      </c>
      <c r="R328" t="s">
        <v>87</v>
      </c>
      <c r="S328" t="s">
        <v>87</v>
      </c>
      <c r="T328" t="s">
        <v>42</v>
      </c>
      <c r="U328" t="s">
        <v>32</v>
      </c>
      <c r="V328" t="s">
        <v>94</v>
      </c>
      <c r="W328">
        <v>0.52</v>
      </c>
      <c r="BF328" s="7">
        <f t="shared" si="26"/>
        <v>0</v>
      </c>
      <c r="BG328" s="8" t="s">
        <v>386</v>
      </c>
    </row>
    <row r="329" spans="1:59" x14ac:dyDescent="0.3">
      <c r="A329" t="s">
        <v>983</v>
      </c>
      <c r="B329" t="s">
        <v>984</v>
      </c>
      <c r="D329" s="1">
        <v>40458</v>
      </c>
      <c r="E329" s="1">
        <v>40460</v>
      </c>
      <c r="F329" s="1" t="str">
        <f t="shared" si="27"/>
        <v>October</v>
      </c>
      <c r="G329" s="1" t="str">
        <f t="shared" si="28"/>
        <v>2010</v>
      </c>
      <c r="H329" s="2">
        <f t="shared" si="29"/>
        <v>2</v>
      </c>
      <c r="I329" s="2" t="b">
        <f t="shared" si="30"/>
        <v>0</v>
      </c>
      <c r="J329" t="s">
        <v>52</v>
      </c>
      <c r="K329">
        <v>27</v>
      </c>
      <c r="L329">
        <v>322.69</v>
      </c>
      <c r="M329">
        <v>0.01</v>
      </c>
      <c r="N329" t="s">
        <v>18</v>
      </c>
      <c r="O329">
        <v>1.91</v>
      </c>
      <c r="P329">
        <v>11.58</v>
      </c>
      <c r="Q329">
        <v>6.97</v>
      </c>
      <c r="R329" t="s">
        <v>87</v>
      </c>
      <c r="S329" t="s">
        <v>87</v>
      </c>
      <c r="T329" t="s">
        <v>42</v>
      </c>
      <c r="U329" t="s">
        <v>22</v>
      </c>
      <c r="V329" t="s">
        <v>51</v>
      </c>
      <c r="W329">
        <v>0.35</v>
      </c>
      <c r="BF329" s="7">
        <f t="shared" si="26"/>
        <v>0</v>
      </c>
      <c r="BG329" s="8" t="s">
        <v>201</v>
      </c>
    </row>
    <row r="330" spans="1:59" x14ac:dyDescent="0.3">
      <c r="A330" t="s">
        <v>979</v>
      </c>
      <c r="B330" t="s">
        <v>980</v>
      </c>
      <c r="D330" s="1">
        <v>40109</v>
      </c>
      <c r="E330" s="1">
        <v>40110</v>
      </c>
      <c r="F330" s="1" t="str">
        <f t="shared" si="27"/>
        <v>October</v>
      </c>
      <c r="G330" s="1" t="str">
        <f t="shared" si="28"/>
        <v>2009</v>
      </c>
      <c r="H330" s="2">
        <f t="shared" si="29"/>
        <v>1</v>
      </c>
      <c r="I330" s="2" t="b">
        <f t="shared" si="30"/>
        <v>0</v>
      </c>
      <c r="J330" t="s">
        <v>34</v>
      </c>
      <c r="K330">
        <v>5</v>
      </c>
      <c r="L330">
        <v>22.06</v>
      </c>
      <c r="M330">
        <v>0.06</v>
      </c>
      <c r="N330" t="s">
        <v>18</v>
      </c>
      <c r="O330">
        <v>-22.28</v>
      </c>
      <c r="P330">
        <v>3.36</v>
      </c>
      <c r="Q330">
        <v>6.27</v>
      </c>
      <c r="R330" t="s">
        <v>87</v>
      </c>
      <c r="S330" t="s">
        <v>87</v>
      </c>
      <c r="T330" t="s">
        <v>31</v>
      </c>
      <c r="U330" t="s">
        <v>22</v>
      </c>
      <c r="V330" t="s">
        <v>29</v>
      </c>
      <c r="W330">
        <v>0.4</v>
      </c>
      <c r="BF330" s="7">
        <f t="shared" si="26"/>
        <v>0</v>
      </c>
      <c r="BG330" s="8" t="s">
        <v>102</v>
      </c>
    </row>
    <row r="331" spans="1:59" x14ac:dyDescent="0.3">
      <c r="A331" t="s">
        <v>979</v>
      </c>
      <c r="B331" t="s">
        <v>980</v>
      </c>
      <c r="D331" s="1">
        <v>40109</v>
      </c>
      <c r="E331" s="1">
        <v>40111</v>
      </c>
      <c r="F331" s="1" t="str">
        <f t="shared" si="27"/>
        <v>October</v>
      </c>
      <c r="G331" s="1" t="str">
        <f t="shared" si="28"/>
        <v>2009</v>
      </c>
      <c r="H331" s="2">
        <f t="shared" si="29"/>
        <v>2</v>
      </c>
      <c r="I331" s="2" t="b">
        <f t="shared" si="30"/>
        <v>0</v>
      </c>
      <c r="J331" t="s">
        <v>34</v>
      </c>
      <c r="K331">
        <v>19</v>
      </c>
      <c r="L331">
        <v>12616.2</v>
      </c>
      <c r="M331">
        <v>7.0000000000000007E-2</v>
      </c>
      <c r="N331" t="s">
        <v>18</v>
      </c>
      <c r="O331">
        <v>2808.22</v>
      </c>
      <c r="P331">
        <v>699.99</v>
      </c>
      <c r="Q331">
        <v>24.49</v>
      </c>
      <c r="R331" t="s">
        <v>87</v>
      </c>
      <c r="S331" t="s">
        <v>87</v>
      </c>
      <c r="T331" t="s">
        <v>31</v>
      </c>
      <c r="U331" t="s">
        <v>32</v>
      </c>
      <c r="V331" t="s">
        <v>62</v>
      </c>
      <c r="W331">
        <v>0.41</v>
      </c>
      <c r="BF331" s="7">
        <f t="shared" si="26"/>
        <v>0</v>
      </c>
      <c r="BG331" s="8" t="s">
        <v>119</v>
      </c>
    </row>
    <row r="332" spans="1:59" x14ac:dyDescent="0.3">
      <c r="A332" t="s">
        <v>1003</v>
      </c>
      <c r="B332" t="s">
        <v>1004</v>
      </c>
      <c r="D332" s="1">
        <v>40338</v>
      </c>
      <c r="E332" s="1">
        <v>40340</v>
      </c>
      <c r="F332" s="1" t="str">
        <f t="shared" si="27"/>
        <v>June</v>
      </c>
      <c r="G332" s="1" t="str">
        <f t="shared" si="28"/>
        <v>2010</v>
      </c>
      <c r="H332" s="2">
        <f t="shared" si="29"/>
        <v>2</v>
      </c>
      <c r="I332" s="2" t="b">
        <f t="shared" si="30"/>
        <v>0</v>
      </c>
      <c r="J332" t="s">
        <v>44</v>
      </c>
      <c r="K332">
        <v>31</v>
      </c>
      <c r="L332">
        <v>148.16999999999999</v>
      </c>
      <c r="M332">
        <v>0</v>
      </c>
      <c r="N332" t="s">
        <v>18</v>
      </c>
      <c r="O332">
        <v>-7.06</v>
      </c>
      <c r="P332">
        <v>4.71</v>
      </c>
      <c r="Q332">
        <v>0.7</v>
      </c>
      <c r="R332" t="s">
        <v>87</v>
      </c>
      <c r="S332" t="s">
        <v>87</v>
      </c>
      <c r="T332" t="s">
        <v>42</v>
      </c>
      <c r="U332" t="s">
        <v>22</v>
      </c>
      <c r="V332" t="s">
        <v>46</v>
      </c>
      <c r="W332">
        <v>0.85</v>
      </c>
      <c r="BF332" s="7">
        <f t="shared" si="26"/>
        <v>0</v>
      </c>
      <c r="BG332" s="8" t="s">
        <v>248</v>
      </c>
    </row>
    <row r="333" spans="1:59" x14ac:dyDescent="0.3">
      <c r="A333" t="s">
        <v>949</v>
      </c>
      <c r="B333" t="s">
        <v>950</v>
      </c>
      <c r="D333" s="1">
        <v>40553</v>
      </c>
      <c r="E333" s="1">
        <v>40553</v>
      </c>
      <c r="F333" s="1" t="str">
        <f t="shared" si="27"/>
        <v>January</v>
      </c>
      <c r="G333" s="1" t="str">
        <f t="shared" si="28"/>
        <v>2011</v>
      </c>
      <c r="H333" s="2">
        <f t="shared" si="29"/>
        <v>0</v>
      </c>
      <c r="I333" s="2" t="str">
        <f t="shared" si="30"/>
        <v>FREE DELIVERY</v>
      </c>
      <c r="J333" t="s">
        <v>34</v>
      </c>
      <c r="K333">
        <v>39</v>
      </c>
      <c r="L333">
        <v>217.25</v>
      </c>
      <c r="M333">
        <v>7.0000000000000007E-2</v>
      </c>
      <c r="N333" t="s">
        <v>18</v>
      </c>
      <c r="O333">
        <v>33.5</v>
      </c>
      <c r="P333">
        <v>5.84</v>
      </c>
      <c r="Q333">
        <v>1.2</v>
      </c>
      <c r="R333" t="s">
        <v>87</v>
      </c>
      <c r="S333" t="s">
        <v>87</v>
      </c>
      <c r="T333" t="s">
        <v>31</v>
      </c>
      <c r="U333" t="s">
        <v>22</v>
      </c>
      <c r="V333" t="s">
        <v>60</v>
      </c>
      <c r="W333">
        <v>0.55000000000000004</v>
      </c>
      <c r="BF333" s="7">
        <f t="shared" si="26"/>
        <v>0</v>
      </c>
      <c r="BG333" s="8" t="s">
        <v>500</v>
      </c>
    </row>
    <row r="334" spans="1:59" x14ac:dyDescent="0.3">
      <c r="A334" t="s">
        <v>949</v>
      </c>
      <c r="B334" t="s">
        <v>950</v>
      </c>
      <c r="D334" s="1">
        <v>40553</v>
      </c>
      <c r="E334" s="1">
        <v>40555</v>
      </c>
      <c r="F334" s="1" t="str">
        <f t="shared" si="27"/>
        <v>January</v>
      </c>
      <c r="G334" s="1" t="str">
        <f t="shared" si="28"/>
        <v>2011</v>
      </c>
      <c r="H334" s="2">
        <f t="shared" si="29"/>
        <v>2</v>
      </c>
      <c r="I334" s="2" t="b">
        <f t="shared" si="30"/>
        <v>0</v>
      </c>
      <c r="J334" t="s">
        <v>34</v>
      </c>
      <c r="K334">
        <v>28</v>
      </c>
      <c r="L334">
        <v>5993.74</v>
      </c>
      <c r="M334">
        <v>7.0000000000000007E-2</v>
      </c>
      <c r="N334" t="s">
        <v>25</v>
      </c>
      <c r="O334">
        <v>-998.94</v>
      </c>
      <c r="P334">
        <v>218.75</v>
      </c>
      <c r="Q334">
        <v>69.64</v>
      </c>
      <c r="R334" t="s">
        <v>87</v>
      </c>
      <c r="S334" t="s">
        <v>87</v>
      </c>
      <c r="T334" t="s">
        <v>31</v>
      </c>
      <c r="U334" t="s">
        <v>36</v>
      </c>
      <c r="V334" t="s">
        <v>55</v>
      </c>
      <c r="W334">
        <v>0.77</v>
      </c>
      <c r="BF334" s="7">
        <f t="shared" si="26"/>
        <v>0</v>
      </c>
      <c r="BG334" s="8" t="s">
        <v>664</v>
      </c>
    </row>
    <row r="335" spans="1:59" x14ac:dyDescent="0.3">
      <c r="A335" t="s">
        <v>937</v>
      </c>
      <c r="B335" t="s">
        <v>938</v>
      </c>
      <c r="D335" s="1">
        <v>39843</v>
      </c>
      <c r="E335" s="1">
        <v>39843</v>
      </c>
      <c r="F335" s="1" t="str">
        <f t="shared" si="27"/>
        <v>January</v>
      </c>
      <c r="G335" s="1" t="str">
        <f t="shared" si="28"/>
        <v>2009</v>
      </c>
      <c r="H335" s="2">
        <f t="shared" si="29"/>
        <v>0</v>
      </c>
      <c r="I335" s="2" t="str">
        <f t="shared" si="30"/>
        <v>FREE DELIVERY</v>
      </c>
      <c r="J335" t="s">
        <v>52</v>
      </c>
      <c r="K335">
        <v>23</v>
      </c>
      <c r="L335">
        <v>361.65</v>
      </c>
      <c r="M335">
        <v>0.08</v>
      </c>
      <c r="N335" t="s">
        <v>39</v>
      </c>
      <c r="O335">
        <v>-144.27000000000001</v>
      </c>
      <c r="P335">
        <v>15.98</v>
      </c>
      <c r="Q335">
        <v>8.99</v>
      </c>
      <c r="R335" t="s">
        <v>87</v>
      </c>
      <c r="S335" t="s">
        <v>87</v>
      </c>
      <c r="T335" t="s">
        <v>31</v>
      </c>
      <c r="U335" t="s">
        <v>32</v>
      </c>
      <c r="V335" t="s">
        <v>48</v>
      </c>
      <c r="W335">
        <v>0.64</v>
      </c>
      <c r="BF335" s="7">
        <f t="shared" si="26"/>
        <v>0</v>
      </c>
      <c r="BG335" s="8" t="s">
        <v>108</v>
      </c>
    </row>
    <row r="336" spans="1:59" x14ac:dyDescent="0.3">
      <c r="A336" t="s">
        <v>953</v>
      </c>
      <c r="B336" t="s">
        <v>954</v>
      </c>
      <c r="D336" s="1">
        <v>40630</v>
      </c>
      <c r="E336" s="1">
        <v>40632</v>
      </c>
      <c r="F336" s="1" t="str">
        <f t="shared" si="27"/>
        <v>March</v>
      </c>
      <c r="G336" s="1" t="str">
        <f t="shared" si="28"/>
        <v>2011</v>
      </c>
      <c r="H336" s="2">
        <f t="shared" si="29"/>
        <v>2</v>
      </c>
      <c r="I336" s="2" t="b">
        <f t="shared" si="30"/>
        <v>0</v>
      </c>
      <c r="J336" t="s">
        <v>17</v>
      </c>
      <c r="K336">
        <v>45</v>
      </c>
      <c r="L336">
        <v>1038.82</v>
      </c>
      <c r="M336">
        <v>0.05</v>
      </c>
      <c r="N336" t="s">
        <v>18</v>
      </c>
      <c r="O336">
        <v>-78.36</v>
      </c>
      <c r="P336">
        <v>22.38</v>
      </c>
      <c r="Q336">
        <v>15.1</v>
      </c>
      <c r="R336" t="s">
        <v>87</v>
      </c>
      <c r="S336" t="s">
        <v>87</v>
      </c>
      <c r="T336" t="s">
        <v>42</v>
      </c>
      <c r="U336" t="s">
        <v>22</v>
      </c>
      <c r="V336" t="s">
        <v>29</v>
      </c>
      <c r="W336">
        <v>0.38</v>
      </c>
      <c r="BF336" s="7">
        <f t="shared" si="26"/>
        <v>0</v>
      </c>
      <c r="BG336" s="8" t="s">
        <v>299</v>
      </c>
    </row>
    <row r="337" spans="1:59" x14ac:dyDescent="0.3">
      <c r="A337" t="s">
        <v>953</v>
      </c>
      <c r="B337" t="s">
        <v>954</v>
      </c>
      <c r="D337" s="1">
        <v>40630</v>
      </c>
      <c r="E337" s="1">
        <v>40634</v>
      </c>
      <c r="F337" s="1" t="str">
        <f t="shared" si="27"/>
        <v>April</v>
      </c>
      <c r="G337" s="1" t="str">
        <f t="shared" si="28"/>
        <v>2011</v>
      </c>
      <c r="H337" s="2">
        <f t="shared" si="29"/>
        <v>4</v>
      </c>
      <c r="I337" s="2" t="b">
        <f t="shared" si="30"/>
        <v>0</v>
      </c>
      <c r="J337" t="s">
        <v>17</v>
      </c>
      <c r="K337">
        <v>47</v>
      </c>
      <c r="L337">
        <v>564.39</v>
      </c>
      <c r="M337">
        <v>0.09</v>
      </c>
      <c r="N337" t="s">
        <v>18</v>
      </c>
      <c r="O337">
        <v>51.82</v>
      </c>
      <c r="P337">
        <v>12.95</v>
      </c>
      <c r="Q337">
        <v>4.9800000000000004</v>
      </c>
      <c r="R337" t="s">
        <v>87</v>
      </c>
      <c r="S337" t="s">
        <v>87</v>
      </c>
      <c r="T337" t="s">
        <v>42</v>
      </c>
      <c r="U337" t="s">
        <v>22</v>
      </c>
      <c r="V337" t="s">
        <v>29</v>
      </c>
      <c r="W337">
        <v>0.4</v>
      </c>
      <c r="BF337" s="7">
        <f t="shared" si="26"/>
        <v>0</v>
      </c>
      <c r="BG337" s="8" t="s">
        <v>566</v>
      </c>
    </row>
    <row r="338" spans="1:59" x14ac:dyDescent="0.3">
      <c r="A338" t="s">
        <v>930</v>
      </c>
      <c r="B338" t="s">
        <v>931</v>
      </c>
      <c r="D338" s="1">
        <v>40504</v>
      </c>
      <c r="E338" s="1">
        <v>40504</v>
      </c>
      <c r="F338" s="1" t="str">
        <f t="shared" si="27"/>
        <v>November</v>
      </c>
      <c r="G338" s="1" t="str">
        <f t="shared" si="28"/>
        <v>2010</v>
      </c>
      <c r="H338" s="2">
        <f t="shared" si="29"/>
        <v>0</v>
      </c>
      <c r="I338" s="2" t="str">
        <f t="shared" si="30"/>
        <v>FREE DELIVERY</v>
      </c>
      <c r="J338" t="s">
        <v>17</v>
      </c>
      <c r="K338">
        <v>6</v>
      </c>
      <c r="L338">
        <v>826.97349999999994</v>
      </c>
      <c r="M338">
        <v>0.01</v>
      </c>
      <c r="N338" t="s">
        <v>18</v>
      </c>
      <c r="O338">
        <v>-413.33</v>
      </c>
      <c r="P338">
        <v>155.99</v>
      </c>
      <c r="Q338">
        <v>8.99</v>
      </c>
      <c r="R338" t="s">
        <v>87</v>
      </c>
      <c r="S338" t="s">
        <v>87</v>
      </c>
      <c r="T338" t="s">
        <v>31</v>
      </c>
      <c r="U338" t="s">
        <v>32</v>
      </c>
      <c r="V338" t="s">
        <v>33</v>
      </c>
      <c r="W338">
        <v>0.55000000000000004</v>
      </c>
      <c r="BF338" s="7">
        <f t="shared" si="26"/>
        <v>0</v>
      </c>
      <c r="BG338" s="8" t="s">
        <v>128</v>
      </c>
    </row>
    <row r="339" spans="1:59" x14ac:dyDescent="0.3">
      <c r="A339" t="s">
        <v>949</v>
      </c>
      <c r="B339" t="s">
        <v>968</v>
      </c>
      <c r="D339" s="1">
        <v>40693</v>
      </c>
      <c r="E339" s="1">
        <v>40694</v>
      </c>
      <c r="F339" s="1" t="str">
        <f t="shared" si="27"/>
        <v>May</v>
      </c>
      <c r="G339" s="1" t="str">
        <f t="shared" si="28"/>
        <v>2011</v>
      </c>
      <c r="H339" s="2">
        <f t="shared" si="29"/>
        <v>1</v>
      </c>
      <c r="I339" s="2" t="b">
        <f t="shared" si="30"/>
        <v>0</v>
      </c>
      <c r="J339" t="s">
        <v>34</v>
      </c>
      <c r="K339">
        <v>33</v>
      </c>
      <c r="L339">
        <v>999.226</v>
      </c>
      <c r="M339">
        <v>0.02</v>
      </c>
      <c r="N339" t="s">
        <v>18</v>
      </c>
      <c r="O339">
        <v>381.17</v>
      </c>
      <c r="P339">
        <v>35.99</v>
      </c>
      <c r="Q339">
        <v>3.3</v>
      </c>
      <c r="R339" t="s">
        <v>87</v>
      </c>
      <c r="S339" t="s">
        <v>87</v>
      </c>
      <c r="T339" t="s">
        <v>27</v>
      </c>
      <c r="U339" t="s">
        <v>32</v>
      </c>
      <c r="V339" t="s">
        <v>33</v>
      </c>
      <c r="W339">
        <v>0.39</v>
      </c>
      <c r="BF339" s="7">
        <f t="shared" si="26"/>
        <v>0</v>
      </c>
      <c r="BG339" s="8" t="s">
        <v>95</v>
      </c>
    </row>
    <row r="340" spans="1:59" x14ac:dyDescent="0.3">
      <c r="A340" t="s">
        <v>912</v>
      </c>
      <c r="B340" t="s">
        <v>945</v>
      </c>
      <c r="D340" s="1">
        <v>41042</v>
      </c>
      <c r="E340" s="1">
        <v>41043</v>
      </c>
      <c r="F340" s="1" t="str">
        <f t="shared" si="27"/>
        <v>May</v>
      </c>
      <c r="G340" s="1" t="str">
        <f t="shared" si="28"/>
        <v>2012</v>
      </c>
      <c r="H340" s="2">
        <f t="shared" si="29"/>
        <v>1</v>
      </c>
      <c r="I340" s="2" t="b">
        <f t="shared" si="30"/>
        <v>0</v>
      </c>
      <c r="J340" t="s">
        <v>24</v>
      </c>
      <c r="K340">
        <v>24</v>
      </c>
      <c r="L340">
        <v>2298.3200000000002</v>
      </c>
      <c r="M340">
        <v>0.06</v>
      </c>
      <c r="N340" t="s">
        <v>18</v>
      </c>
      <c r="O340">
        <v>218.72</v>
      </c>
      <c r="P340">
        <v>99.99</v>
      </c>
      <c r="Q340">
        <v>19.989999999999998</v>
      </c>
      <c r="R340" t="s">
        <v>87</v>
      </c>
      <c r="S340" t="s">
        <v>87</v>
      </c>
      <c r="T340" t="s">
        <v>31</v>
      </c>
      <c r="U340" t="s">
        <v>32</v>
      </c>
      <c r="V340" t="s">
        <v>48</v>
      </c>
      <c r="W340">
        <v>0.5</v>
      </c>
      <c r="BF340" s="7">
        <f t="shared" si="26"/>
        <v>0</v>
      </c>
      <c r="BG340" s="8" t="s">
        <v>240</v>
      </c>
    </row>
    <row r="341" spans="1:59" x14ac:dyDescent="0.3">
      <c r="A341" t="s">
        <v>900</v>
      </c>
      <c r="B341" t="s">
        <v>901</v>
      </c>
      <c r="D341" s="1">
        <v>40337</v>
      </c>
      <c r="E341" s="1">
        <v>40338</v>
      </c>
      <c r="F341" s="1" t="str">
        <f t="shared" si="27"/>
        <v>June</v>
      </c>
      <c r="G341" s="1" t="str">
        <f t="shared" si="28"/>
        <v>2010</v>
      </c>
      <c r="H341" s="2">
        <f t="shared" si="29"/>
        <v>1</v>
      </c>
      <c r="I341" s="2" t="b">
        <f t="shared" si="30"/>
        <v>0</v>
      </c>
      <c r="J341" t="s">
        <v>44</v>
      </c>
      <c r="K341">
        <v>24</v>
      </c>
      <c r="L341">
        <v>1168.1500000000001</v>
      </c>
      <c r="M341">
        <v>0.04</v>
      </c>
      <c r="N341" t="s">
        <v>39</v>
      </c>
      <c r="O341">
        <v>-743.96</v>
      </c>
      <c r="P341">
        <v>48.91</v>
      </c>
      <c r="Q341">
        <v>35</v>
      </c>
      <c r="R341" t="s">
        <v>87</v>
      </c>
      <c r="S341" t="s">
        <v>87</v>
      </c>
      <c r="T341" t="s">
        <v>21</v>
      </c>
      <c r="U341" t="s">
        <v>22</v>
      </c>
      <c r="V341" t="s">
        <v>23</v>
      </c>
      <c r="W341">
        <v>0.83</v>
      </c>
      <c r="BF341" s="7">
        <f t="shared" si="26"/>
        <v>0</v>
      </c>
      <c r="BG341" s="8" t="s">
        <v>611</v>
      </c>
    </row>
    <row r="342" spans="1:59" x14ac:dyDescent="0.3">
      <c r="A342" t="s">
        <v>1003</v>
      </c>
      <c r="B342" t="s">
        <v>1004</v>
      </c>
      <c r="D342" s="1">
        <v>40146</v>
      </c>
      <c r="E342" s="1">
        <v>40147</v>
      </c>
      <c r="F342" s="1" t="str">
        <f t="shared" si="27"/>
        <v>November</v>
      </c>
      <c r="G342" s="1" t="str">
        <f t="shared" si="28"/>
        <v>2009</v>
      </c>
      <c r="H342" s="2">
        <f t="shared" si="29"/>
        <v>1</v>
      </c>
      <c r="I342" s="2" t="b">
        <f t="shared" si="30"/>
        <v>0</v>
      </c>
      <c r="J342" t="s">
        <v>44</v>
      </c>
      <c r="K342">
        <v>47</v>
      </c>
      <c r="L342">
        <v>181.78</v>
      </c>
      <c r="M342">
        <v>0.02</v>
      </c>
      <c r="N342" t="s">
        <v>18</v>
      </c>
      <c r="O342">
        <v>71.56</v>
      </c>
      <c r="P342">
        <v>3.78</v>
      </c>
      <c r="Q342">
        <v>0.71</v>
      </c>
      <c r="R342" t="s">
        <v>87</v>
      </c>
      <c r="S342" t="s">
        <v>87</v>
      </c>
      <c r="T342" t="s">
        <v>42</v>
      </c>
      <c r="U342" t="s">
        <v>22</v>
      </c>
      <c r="V342" t="s">
        <v>46</v>
      </c>
      <c r="W342">
        <v>0.39</v>
      </c>
      <c r="BF342" s="7">
        <f t="shared" si="26"/>
        <v>0</v>
      </c>
      <c r="BG342" s="8" t="s">
        <v>646</v>
      </c>
    </row>
    <row r="343" spans="1:59" x14ac:dyDescent="0.3">
      <c r="A343" t="s">
        <v>900</v>
      </c>
      <c r="B343" t="s">
        <v>901</v>
      </c>
      <c r="D343" s="1">
        <v>41153</v>
      </c>
      <c r="E343" s="1">
        <v>41153</v>
      </c>
      <c r="F343" s="1" t="str">
        <f t="shared" si="27"/>
        <v>September</v>
      </c>
      <c r="G343" s="1" t="str">
        <f t="shared" si="28"/>
        <v>2012</v>
      </c>
      <c r="H343" s="2">
        <f t="shared" si="29"/>
        <v>0</v>
      </c>
      <c r="I343" s="2" t="str">
        <f t="shared" si="30"/>
        <v>FREE DELIVERY</v>
      </c>
      <c r="J343" t="s">
        <v>24</v>
      </c>
      <c r="K343">
        <v>46</v>
      </c>
      <c r="L343">
        <v>1184.32</v>
      </c>
      <c r="M343">
        <v>0.09</v>
      </c>
      <c r="N343" t="s">
        <v>18</v>
      </c>
      <c r="O343">
        <v>-99.55</v>
      </c>
      <c r="P343">
        <v>26.31</v>
      </c>
      <c r="Q343">
        <v>5.89</v>
      </c>
      <c r="R343" t="s">
        <v>87</v>
      </c>
      <c r="S343" t="s">
        <v>87</v>
      </c>
      <c r="T343" t="s">
        <v>21</v>
      </c>
      <c r="U343" t="s">
        <v>32</v>
      </c>
      <c r="V343" t="s">
        <v>48</v>
      </c>
      <c r="W343">
        <v>0.75</v>
      </c>
      <c r="BF343" s="7">
        <f t="shared" si="26"/>
        <v>0</v>
      </c>
      <c r="BG343" s="8" t="s">
        <v>259</v>
      </c>
    </row>
    <row r="344" spans="1:59" x14ac:dyDescent="0.3">
      <c r="A344" t="s">
        <v>917</v>
      </c>
      <c r="B344" t="s">
        <v>918</v>
      </c>
      <c r="D344" s="1">
        <v>40235</v>
      </c>
      <c r="E344" s="1">
        <v>40237</v>
      </c>
      <c r="F344" s="1" t="str">
        <f t="shared" si="27"/>
        <v>February</v>
      </c>
      <c r="G344" s="1" t="str">
        <f t="shared" si="28"/>
        <v>2010</v>
      </c>
      <c r="H344" s="2">
        <f t="shared" si="29"/>
        <v>2</v>
      </c>
      <c r="I344" s="2" t="b">
        <f t="shared" si="30"/>
        <v>0</v>
      </c>
      <c r="J344" t="s">
        <v>44</v>
      </c>
      <c r="K344">
        <v>3</v>
      </c>
      <c r="L344">
        <v>71.94</v>
      </c>
      <c r="M344">
        <v>0.01</v>
      </c>
      <c r="N344" t="s">
        <v>18</v>
      </c>
      <c r="O344">
        <v>-70.680000000000007</v>
      </c>
      <c r="P344">
        <v>20.95</v>
      </c>
      <c r="Q344">
        <v>5.99</v>
      </c>
      <c r="R344" t="s">
        <v>87</v>
      </c>
      <c r="S344" t="s">
        <v>87</v>
      </c>
      <c r="T344" t="s">
        <v>21</v>
      </c>
      <c r="U344" t="s">
        <v>32</v>
      </c>
      <c r="V344" t="s">
        <v>48</v>
      </c>
      <c r="W344">
        <v>0.65</v>
      </c>
      <c r="BF344" s="7">
        <f t="shared" si="26"/>
        <v>0</v>
      </c>
      <c r="BG344" s="8" t="s">
        <v>227</v>
      </c>
    </row>
    <row r="345" spans="1:59" x14ac:dyDescent="0.3">
      <c r="A345" t="s">
        <v>917</v>
      </c>
      <c r="B345" t="s">
        <v>918</v>
      </c>
      <c r="D345" s="1">
        <v>40235</v>
      </c>
      <c r="E345" s="1">
        <v>40236</v>
      </c>
      <c r="F345" s="1" t="str">
        <f t="shared" si="27"/>
        <v>February</v>
      </c>
      <c r="G345" s="1" t="str">
        <f t="shared" si="28"/>
        <v>2010</v>
      </c>
      <c r="H345" s="2">
        <f t="shared" si="29"/>
        <v>1</v>
      </c>
      <c r="I345" s="2" t="b">
        <f t="shared" si="30"/>
        <v>0</v>
      </c>
      <c r="J345" t="s">
        <v>44</v>
      </c>
      <c r="K345">
        <v>10</v>
      </c>
      <c r="L345">
        <v>550.61</v>
      </c>
      <c r="M345">
        <v>0.08</v>
      </c>
      <c r="N345" t="s">
        <v>39</v>
      </c>
      <c r="O345">
        <v>98.32</v>
      </c>
      <c r="P345">
        <v>55.98</v>
      </c>
      <c r="Q345">
        <v>13.88</v>
      </c>
      <c r="R345" t="s">
        <v>87</v>
      </c>
      <c r="S345" t="s">
        <v>87</v>
      </c>
      <c r="T345" t="s">
        <v>21</v>
      </c>
      <c r="U345" t="s">
        <v>22</v>
      </c>
      <c r="V345" t="s">
        <v>43</v>
      </c>
      <c r="W345">
        <v>0.36</v>
      </c>
      <c r="BF345" s="7">
        <f t="shared" si="26"/>
        <v>0</v>
      </c>
      <c r="BG345" s="8" t="s">
        <v>65</v>
      </c>
    </row>
    <row r="346" spans="1:59" x14ac:dyDescent="0.3">
      <c r="A346" t="s">
        <v>917</v>
      </c>
      <c r="B346" t="s">
        <v>918</v>
      </c>
      <c r="D346" s="1">
        <v>40235</v>
      </c>
      <c r="E346" s="1">
        <v>40237</v>
      </c>
      <c r="F346" s="1" t="str">
        <f t="shared" si="27"/>
        <v>February</v>
      </c>
      <c r="G346" s="1" t="str">
        <f t="shared" si="28"/>
        <v>2010</v>
      </c>
      <c r="H346" s="2">
        <f t="shared" si="29"/>
        <v>2</v>
      </c>
      <c r="I346" s="2" t="b">
        <f t="shared" si="30"/>
        <v>0</v>
      </c>
      <c r="J346" t="s">
        <v>44</v>
      </c>
      <c r="K346">
        <v>18</v>
      </c>
      <c r="L346">
        <v>1373.11</v>
      </c>
      <c r="M346">
        <v>0.1</v>
      </c>
      <c r="N346" t="s">
        <v>18</v>
      </c>
      <c r="O346">
        <v>-599.54</v>
      </c>
      <c r="P346">
        <v>80.98</v>
      </c>
      <c r="Q346">
        <v>35</v>
      </c>
      <c r="R346" t="s">
        <v>87</v>
      </c>
      <c r="S346" t="s">
        <v>87</v>
      </c>
      <c r="T346" t="s">
        <v>21</v>
      </c>
      <c r="U346" t="s">
        <v>22</v>
      </c>
      <c r="V346" t="s">
        <v>23</v>
      </c>
      <c r="W346">
        <v>0.81</v>
      </c>
      <c r="BF346" s="7">
        <f t="shared" si="26"/>
        <v>0</v>
      </c>
      <c r="BG346" s="8" t="s">
        <v>104</v>
      </c>
    </row>
    <row r="347" spans="1:59" x14ac:dyDescent="0.3">
      <c r="A347" t="s">
        <v>979</v>
      </c>
      <c r="B347" t="s">
        <v>980</v>
      </c>
      <c r="D347" s="1">
        <v>41050</v>
      </c>
      <c r="E347" s="1">
        <v>41051</v>
      </c>
      <c r="F347" s="1" t="str">
        <f t="shared" si="27"/>
        <v>May</v>
      </c>
      <c r="G347" s="1" t="str">
        <f t="shared" si="28"/>
        <v>2012</v>
      </c>
      <c r="H347" s="2">
        <f t="shared" si="29"/>
        <v>1</v>
      </c>
      <c r="I347" s="2" t="b">
        <f t="shared" si="30"/>
        <v>0</v>
      </c>
      <c r="J347" t="s">
        <v>44</v>
      </c>
      <c r="K347">
        <v>32</v>
      </c>
      <c r="L347">
        <v>368.18</v>
      </c>
      <c r="M347">
        <v>7.0000000000000007E-2</v>
      </c>
      <c r="N347" t="s">
        <v>18</v>
      </c>
      <c r="O347">
        <v>-36.78</v>
      </c>
      <c r="P347">
        <v>12.21</v>
      </c>
      <c r="Q347">
        <v>4.8099999999999996</v>
      </c>
      <c r="R347" t="s">
        <v>87</v>
      </c>
      <c r="S347" t="s">
        <v>87</v>
      </c>
      <c r="T347" t="s">
        <v>31</v>
      </c>
      <c r="U347" t="s">
        <v>22</v>
      </c>
      <c r="V347" t="s">
        <v>23</v>
      </c>
      <c r="W347">
        <v>0.57999999999999996</v>
      </c>
      <c r="BF347" s="7">
        <f t="shared" si="26"/>
        <v>0</v>
      </c>
      <c r="BG347" s="8" t="s">
        <v>216</v>
      </c>
    </row>
    <row r="348" spans="1:59" x14ac:dyDescent="0.3">
      <c r="A348" t="s">
        <v>912</v>
      </c>
      <c r="B348" t="s">
        <v>945</v>
      </c>
      <c r="D348" s="1">
        <v>40125</v>
      </c>
      <c r="E348" s="1">
        <v>40126</v>
      </c>
      <c r="F348" s="1" t="str">
        <f t="shared" si="27"/>
        <v>November</v>
      </c>
      <c r="G348" s="1" t="str">
        <f t="shared" si="28"/>
        <v>2009</v>
      </c>
      <c r="H348" s="2">
        <f t="shared" si="29"/>
        <v>1</v>
      </c>
      <c r="I348" s="2" t="b">
        <f t="shared" si="30"/>
        <v>0</v>
      </c>
      <c r="J348" t="s">
        <v>34</v>
      </c>
      <c r="K348">
        <v>16</v>
      </c>
      <c r="L348">
        <v>224.47</v>
      </c>
      <c r="M348">
        <v>0.08</v>
      </c>
      <c r="N348" t="s">
        <v>18</v>
      </c>
      <c r="O348">
        <v>-49.31</v>
      </c>
      <c r="P348">
        <v>13.9</v>
      </c>
      <c r="Q348">
        <v>7.59</v>
      </c>
      <c r="R348" t="s">
        <v>87</v>
      </c>
      <c r="S348" t="s">
        <v>87</v>
      </c>
      <c r="T348" t="s">
        <v>31</v>
      </c>
      <c r="U348" t="s">
        <v>22</v>
      </c>
      <c r="V348" t="s">
        <v>82</v>
      </c>
      <c r="W348">
        <v>0.56000000000000005</v>
      </c>
      <c r="BF348" s="7">
        <f t="shared" si="26"/>
        <v>0</v>
      </c>
      <c r="BG348" s="8" t="s">
        <v>752</v>
      </c>
    </row>
    <row r="349" spans="1:59" x14ac:dyDescent="0.3">
      <c r="A349" t="s">
        <v>999</v>
      </c>
      <c r="B349" t="s">
        <v>1000</v>
      </c>
      <c r="D349" s="1">
        <v>40417</v>
      </c>
      <c r="E349" s="1">
        <v>40419</v>
      </c>
      <c r="F349" s="1" t="str">
        <f t="shared" si="27"/>
        <v>August</v>
      </c>
      <c r="G349" s="1" t="str">
        <f t="shared" si="28"/>
        <v>2010</v>
      </c>
      <c r="H349" s="2">
        <f t="shared" si="29"/>
        <v>2</v>
      </c>
      <c r="I349" s="2" t="b">
        <f t="shared" si="30"/>
        <v>0</v>
      </c>
      <c r="J349" t="s">
        <v>44</v>
      </c>
      <c r="K349">
        <v>1</v>
      </c>
      <c r="L349">
        <v>104.85</v>
      </c>
      <c r="M349">
        <v>7.0000000000000007E-2</v>
      </c>
      <c r="N349" t="s">
        <v>18</v>
      </c>
      <c r="O349">
        <v>-98.31</v>
      </c>
      <c r="P349">
        <v>55.5</v>
      </c>
      <c r="Q349">
        <v>52.2</v>
      </c>
      <c r="R349" t="s">
        <v>87</v>
      </c>
      <c r="S349" t="s">
        <v>87</v>
      </c>
      <c r="T349" t="s">
        <v>31</v>
      </c>
      <c r="U349" t="s">
        <v>36</v>
      </c>
      <c r="V349" t="s">
        <v>37</v>
      </c>
      <c r="W349">
        <v>0.72</v>
      </c>
      <c r="BF349" s="7">
        <f t="shared" si="26"/>
        <v>0</v>
      </c>
      <c r="BG349" s="8" t="s">
        <v>311</v>
      </c>
    </row>
    <row r="350" spans="1:59" x14ac:dyDescent="0.3">
      <c r="A350" t="s">
        <v>939</v>
      </c>
      <c r="B350" t="s">
        <v>940</v>
      </c>
      <c r="D350" s="1">
        <v>41138</v>
      </c>
      <c r="E350" s="1">
        <v>41139</v>
      </c>
      <c r="F350" s="1" t="str">
        <f t="shared" si="27"/>
        <v>August</v>
      </c>
      <c r="G350" s="1" t="str">
        <f t="shared" si="28"/>
        <v>2012</v>
      </c>
      <c r="H350" s="2">
        <f t="shared" si="29"/>
        <v>1</v>
      </c>
      <c r="I350" s="2" t="b">
        <f t="shared" si="30"/>
        <v>0</v>
      </c>
      <c r="J350" t="s">
        <v>24</v>
      </c>
      <c r="K350">
        <v>47</v>
      </c>
      <c r="L350">
        <v>256</v>
      </c>
      <c r="M350">
        <v>0.03</v>
      </c>
      <c r="N350" t="s">
        <v>18</v>
      </c>
      <c r="O350">
        <v>-119.84</v>
      </c>
      <c r="P350">
        <v>5.28</v>
      </c>
      <c r="Q350">
        <v>5.66</v>
      </c>
      <c r="R350" t="s">
        <v>87</v>
      </c>
      <c r="S350" t="s">
        <v>87</v>
      </c>
      <c r="T350" t="s">
        <v>27</v>
      </c>
      <c r="U350" t="s">
        <v>22</v>
      </c>
      <c r="V350" t="s">
        <v>43</v>
      </c>
      <c r="W350">
        <v>0.4</v>
      </c>
      <c r="BF350" s="7">
        <f t="shared" si="26"/>
        <v>0</v>
      </c>
      <c r="BG350" s="8" t="s">
        <v>669</v>
      </c>
    </row>
    <row r="351" spans="1:59" x14ac:dyDescent="0.3">
      <c r="A351" t="s">
        <v>939</v>
      </c>
      <c r="B351" t="s">
        <v>940</v>
      </c>
      <c r="D351" s="1">
        <v>41138</v>
      </c>
      <c r="E351" s="1">
        <v>41139</v>
      </c>
      <c r="F351" s="1" t="str">
        <f t="shared" si="27"/>
        <v>August</v>
      </c>
      <c r="G351" s="1" t="str">
        <f t="shared" si="28"/>
        <v>2012</v>
      </c>
      <c r="H351" s="2">
        <f t="shared" si="29"/>
        <v>1</v>
      </c>
      <c r="I351" s="2" t="b">
        <f t="shared" si="30"/>
        <v>0</v>
      </c>
      <c r="J351" t="s">
        <v>24</v>
      </c>
      <c r="K351">
        <v>20</v>
      </c>
      <c r="L351">
        <v>6067.76</v>
      </c>
      <c r="M351">
        <v>0.06</v>
      </c>
      <c r="N351" t="s">
        <v>25</v>
      </c>
      <c r="O351">
        <v>-98.05</v>
      </c>
      <c r="P351">
        <v>296.18</v>
      </c>
      <c r="Q351">
        <v>54.12</v>
      </c>
      <c r="R351" t="s">
        <v>87</v>
      </c>
      <c r="S351" t="s">
        <v>87</v>
      </c>
      <c r="T351" t="s">
        <v>27</v>
      </c>
      <c r="U351" t="s">
        <v>36</v>
      </c>
      <c r="V351" t="s">
        <v>55</v>
      </c>
      <c r="W351">
        <v>0.76</v>
      </c>
      <c r="BF351" s="7">
        <f t="shared" si="26"/>
        <v>0</v>
      </c>
      <c r="BG351" s="8" t="s">
        <v>91</v>
      </c>
    </row>
    <row r="352" spans="1:59" x14ac:dyDescent="0.3">
      <c r="A352" t="s">
        <v>975</v>
      </c>
      <c r="B352" t="s">
        <v>976</v>
      </c>
      <c r="D352" s="1">
        <v>41222</v>
      </c>
      <c r="E352" s="1">
        <v>41223</v>
      </c>
      <c r="F352" s="1" t="str">
        <f t="shared" si="27"/>
        <v>November</v>
      </c>
      <c r="G352" s="1" t="str">
        <f t="shared" si="28"/>
        <v>2012</v>
      </c>
      <c r="H352" s="2">
        <f t="shared" si="29"/>
        <v>1</v>
      </c>
      <c r="I352" s="2" t="b">
        <f t="shared" si="30"/>
        <v>0</v>
      </c>
      <c r="J352" t="s">
        <v>24</v>
      </c>
      <c r="K352">
        <v>29</v>
      </c>
      <c r="L352">
        <v>2754.93</v>
      </c>
      <c r="M352">
        <v>0.06</v>
      </c>
      <c r="N352" t="s">
        <v>18</v>
      </c>
      <c r="O352">
        <v>-1.33</v>
      </c>
      <c r="P352">
        <v>92.23</v>
      </c>
      <c r="Q352">
        <v>39.61</v>
      </c>
      <c r="R352" t="s">
        <v>87</v>
      </c>
      <c r="S352" t="s">
        <v>87</v>
      </c>
      <c r="T352" t="s">
        <v>31</v>
      </c>
      <c r="U352" t="s">
        <v>36</v>
      </c>
      <c r="V352" t="s">
        <v>37</v>
      </c>
      <c r="W352">
        <v>0.67</v>
      </c>
      <c r="BF352" s="7">
        <f t="shared" si="26"/>
        <v>0</v>
      </c>
      <c r="BG352" s="8" t="s">
        <v>563</v>
      </c>
    </row>
    <row r="353" spans="1:59" x14ac:dyDescent="0.3">
      <c r="A353" t="s">
        <v>975</v>
      </c>
      <c r="B353" t="s">
        <v>976</v>
      </c>
      <c r="D353" s="1">
        <v>41222</v>
      </c>
      <c r="E353" s="1">
        <v>41224</v>
      </c>
      <c r="F353" s="1" t="str">
        <f t="shared" si="27"/>
        <v>November</v>
      </c>
      <c r="G353" s="1" t="str">
        <f t="shared" si="28"/>
        <v>2012</v>
      </c>
      <c r="H353" s="2">
        <f t="shared" si="29"/>
        <v>2</v>
      </c>
      <c r="I353" s="2" t="b">
        <f t="shared" si="30"/>
        <v>0</v>
      </c>
      <c r="J353" t="s">
        <v>24</v>
      </c>
      <c r="K353">
        <v>15</v>
      </c>
      <c r="L353">
        <v>19417.55</v>
      </c>
      <c r="M353">
        <v>0.03</v>
      </c>
      <c r="N353" t="s">
        <v>18</v>
      </c>
      <c r="O353">
        <v>8417.57</v>
      </c>
      <c r="P353">
        <v>1270.99</v>
      </c>
      <c r="Q353">
        <v>19.989999999999998</v>
      </c>
      <c r="R353" t="s">
        <v>87</v>
      </c>
      <c r="S353" t="s">
        <v>87</v>
      </c>
      <c r="T353" t="s">
        <v>31</v>
      </c>
      <c r="U353" t="s">
        <v>22</v>
      </c>
      <c r="V353" t="s">
        <v>29</v>
      </c>
      <c r="W353">
        <v>0.35</v>
      </c>
      <c r="BF353" s="7">
        <f t="shared" si="26"/>
        <v>0</v>
      </c>
      <c r="BG353" s="8" t="s">
        <v>718</v>
      </c>
    </row>
    <row r="354" spans="1:59" x14ac:dyDescent="0.3">
      <c r="A354" t="s">
        <v>936</v>
      </c>
      <c r="B354" t="s">
        <v>143</v>
      </c>
      <c r="D354" s="1">
        <v>40696</v>
      </c>
      <c r="E354" s="1">
        <v>40696</v>
      </c>
      <c r="F354" s="1" t="str">
        <f t="shared" si="27"/>
        <v>June</v>
      </c>
      <c r="G354" s="1" t="str">
        <f t="shared" si="28"/>
        <v>2011</v>
      </c>
      <c r="H354" s="2">
        <f t="shared" si="29"/>
        <v>0</v>
      </c>
      <c r="I354" s="2" t="str">
        <f t="shared" si="30"/>
        <v>FREE DELIVERY</v>
      </c>
      <c r="J354" t="s">
        <v>52</v>
      </c>
      <c r="K354">
        <v>40</v>
      </c>
      <c r="L354">
        <v>4842.21</v>
      </c>
      <c r="M354">
        <v>0.03</v>
      </c>
      <c r="N354" t="s">
        <v>25</v>
      </c>
      <c r="O354">
        <v>-1975.26</v>
      </c>
      <c r="P354">
        <v>122.99</v>
      </c>
      <c r="Q354">
        <v>70.2</v>
      </c>
      <c r="R354" t="s">
        <v>87</v>
      </c>
      <c r="S354" t="s">
        <v>87</v>
      </c>
      <c r="T354" t="s">
        <v>42</v>
      </c>
      <c r="U354" t="s">
        <v>36</v>
      </c>
      <c r="V354" t="s">
        <v>67</v>
      </c>
      <c r="W354">
        <v>0.74</v>
      </c>
      <c r="BF354" s="7">
        <f t="shared" si="26"/>
        <v>0</v>
      </c>
      <c r="BG354" s="8" t="s">
        <v>368</v>
      </c>
    </row>
    <row r="355" spans="1:59" x14ac:dyDescent="0.3">
      <c r="A355" t="s">
        <v>1009</v>
      </c>
      <c r="B355" t="s">
        <v>954</v>
      </c>
      <c r="D355" s="1">
        <v>40765</v>
      </c>
      <c r="E355" s="1">
        <v>40768</v>
      </c>
      <c r="F355" s="1" t="str">
        <f t="shared" si="27"/>
        <v>August</v>
      </c>
      <c r="G355" s="1" t="str">
        <f t="shared" si="28"/>
        <v>2011</v>
      </c>
      <c r="H355" s="2">
        <f t="shared" si="29"/>
        <v>3</v>
      </c>
      <c r="I355" s="2" t="b">
        <f t="shared" si="30"/>
        <v>0</v>
      </c>
      <c r="J355" t="s">
        <v>24</v>
      </c>
      <c r="K355">
        <v>31</v>
      </c>
      <c r="L355">
        <v>615.58000000000004</v>
      </c>
      <c r="M355">
        <v>0.04</v>
      </c>
      <c r="N355" t="s">
        <v>18</v>
      </c>
      <c r="O355">
        <v>168</v>
      </c>
      <c r="P355">
        <v>18.989999999999998</v>
      </c>
      <c r="Q355">
        <v>5.23</v>
      </c>
      <c r="R355" t="s">
        <v>87</v>
      </c>
      <c r="S355" t="s">
        <v>87</v>
      </c>
      <c r="T355" t="s">
        <v>31</v>
      </c>
      <c r="U355" t="s">
        <v>22</v>
      </c>
      <c r="V355" t="s">
        <v>29</v>
      </c>
      <c r="W355">
        <v>0.37</v>
      </c>
      <c r="BF355" s="7">
        <f t="shared" si="26"/>
        <v>0</v>
      </c>
      <c r="BG355" s="8" t="s">
        <v>264</v>
      </c>
    </row>
    <row r="356" spans="1:59" x14ac:dyDescent="0.3">
      <c r="A356" t="s">
        <v>1009</v>
      </c>
      <c r="B356" t="s">
        <v>954</v>
      </c>
      <c r="D356" s="1">
        <v>40765</v>
      </c>
      <c r="E356" s="1">
        <v>40766</v>
      </c>
      <c r="F356" s="1" t="str">
        <f t="shared" si="27"/>
        <v>August</v>
      </c>
      <c r="G356" s="1" t="str">
        <f t="shared" si="28"/>
        <v>2011</v>
      </c>
      <c r="H356" s="2">
        <f t="shared" si="29"/>
        <v>1</v>
      </c>
      <c r="I356" s="2" t="b">
        <f t="shared" si="30"/>
        <v>0</v>
      </c>
      <c r="J356" t="s">
        <v>24</v>
      </c>
      <c r="K356">
        <v>41</v>
      </c>
      <c r="L356">
        <v>8387.1</v>
      </c>
      <c r="M356">
        <v>0.1</v>
      </c>
      <c r="N356" t="s">
        <v>18</v>
      </c>
      <c r="O356">
        <v>2113.9499999999998</v>
      </c>
      <c r="P356">
        <v>218.08</v>
      </c>
      <c r="Q356">
        <v>18.059999999999999</v>
      </c>
      <c r="R356" t="s">
        <v>87</v>
      </c>
      <c r="S356" t="s">
        <v>87</v>
      </c>
      <c r="T356" t="s">
        <v>31</v>
      </c>
      <c r="U356" t="s">
        <v>36</v>
      </c>
      <c r="V356" t="s">
        <v>67</v>
      </c>
      <c r="W356">
        <v>0.56999999999999995</v>
      </c>
      <c r="BF356" s="7">
        <f t="shared" si="26"/>
        <v>0</v>
      </c>
      <c r="BG356" s="8" t="s">
        <v>294</v>
      </c>
    </row>
    <row r="357" spans="1:59" x14ac:dyDescent="0.3">
      <c r="A357" t="s">
        <v>1009</v>
      </c>
      <c r="B357" t="s">
        <v>954</v>
      </c>
      <c r="D357" s="1">
        <v>40765</v>
      </c>
      <c r="E357" s="1">
        <v>40766</v>
      </c>
      <c r="F357" s="1" t="str">
        <f t="shared" si="27"/>
        <v>August</v>
      </c>
      <c r="G357" s="1" t="str">
        <f t="shared" si="28"/>
        <v>2011</v>
      </c>
      <c r="H357" s="2">
        <f t="shared" si="29"/>
        <v>1</v>
      </c>
      <c r="I357" s="2" t="b">
        <f t="shared" si="30"/>
        <v>0</v>
      </c>
      <c r="J357" t="s">
        <v>24</v>
      </c>
      <c r="K357">
        <v>6</v>
      </c>
      <c r="L357">
        <v>126.02</v>
      </c>
      <c r="M357">
        <v>0.09</v>
      </c>
      <c r="N357" t="s">
        <v>18</v>
      </c>
      <c r="O357">
        <v>66.97</v>
      </c>
      <c r="P357">
        <v>20.239999999999998</v>
      </c>
      <c r="Q357">
        <v>6.67</v>
      </c>
      <c r="R357" t="s">
        <v>87</v>
      </c>
      <c r="S357" t="s">
        <v>87</v>
      </c>
      <c r="T357" t="s">
        <v>31</v>
      </c>
      <c r="U357" t="s">
        <v>36</v>
      </c>
      <c r="V357" t="s">
        <v>37</v>
      </c>
      <c r="W357">
        <v>0.49</v>
      </c>
      <c r="BF357" s="7">
        <f t="shared" si="26"/>
        <v>0</v>
      </c>
      <c r="BG357" s="8" t="s">
        <v>608</v>
      </c>
    </row>
    <row r="358" spans="1:59" x14ac:dyDescent="0.3">
      <c r="A358" t="s">
        <v>1009</v>
      </c>
      <c r="B358" t="s">
        <v>954</v>
      </c>
      <c r="D358" s="1">
        <v>40765</v>
      </c>
      <c r="E358" s="1">
        <v>40767</v>
      </c>
      <c r="F358" s="1" t="str">
        <f t="shared" si="27"/>
        <v>August</v>
      </c>
      <c r="G358" s="1" t="str">
        <f t="shared" si="28"/>
        <v>2011</v>
      </c>
      <c r="H358" s="2">
        <f t="shared" si="29"/>
        <v>2</v>
      </c>
      <c r="I358" s="2" t="b">
        <f t="shared" si="30"/>
        <v>0</v>
      </c>
      <c r="J358" t="s">
        <v>24</v>
      </c>
      <c r="K358">
        <v>30</v>
      </c>
      <c r="L358">
        <v>68.14</v>
      </c>
      <c r="M358">
        <v>0</v>
      </c>
      <c r="N358" t="s">
        <v>18</v>
      </c>
      <c r="O358">
        <v>6.37</v>
      </c>
      <c r="P358">
        <v>2.1800000000000002</v>
      </c>
      <c r="Q358">
        <v>0.78</v>
      </c>
      <c r="R358" t="s">
        <v>87</v>
      </c>
      <c r="S358" t="s">
        <v>87</v>
      </c>
      <c r="T358" t="s">
        <v>31</v>
      </c>
      <c r="U358" t="s">
        <v>22</v>
      </c>
      <c r="V358" t="s">
        <v>46</v>
      </c>
      <c r="W358">
        <v>0.52</v>
      </c>
      <c r="BF358" s="7">
        <f t="shared" si="26"/>
        <v>0</v>
      </c>
      <c r="BG358" s="8" t="s">
        <v>257</v>
      </c>
    </row>
    <row r="359" spans="1:59" x14ac:dyDescent="0.3">
      <c r="A359" t="s">
        <v>1010</v>
      </c>
      <c r="B359" t="s">
        <v>988</v>
      </c>
      <c r="D359" s="1">
        <v>39871</v>
      </c>
      <c r="E359" s="1">
        <v>39878</v>
      </c>
      <c r="F359" s="1" t="str">
        <f t="shared" si="27"/>
        <v>March</v>
      </c>
      <c r="G359" s="1" t="str">
        <f t="shared" si="28"/>
        <v>2009</v>
      </c>
      <c r="H359" s="2">
        <f t="shared" si="29"/>
        <v>7</v>
      </c>
      <c r="I359" s="2" t="b">
        <f t="shared" si="30"/>
        <v>0</v>
      </c>
      <c r="J359" t="s">
        <v>17</v>
      </c>
      <c r="K359">
        <v>14</v>
      </c>
      <c r="L359">
        <v>71.47</v>
      </c>
      <c r="M359">
        <v>0.06</v>
      </c>
      <c r="N359" t="s">
        <v>18</v>
      </c>
      <c r="O359">
        <v>-62.73</v>
      </c>
      <c r="P359">
        <v>4.9800000000000004</v>
      </c>
      <c r="Q359">
        <v>4.62</v>
      </c>
      <c r="R359" t="s">
        <v>87</v>
      </c>
      <c r="S359" t="s">
        <v>87</v>
      </c>
      <c r="T359" t="s">
        <v>31</v>
      </c>
      <c r="U359" t="s">
        <v>32</v>
      </c>
      <c r="V359" t="s">
        <v>48</v>
      </c>
      <c r="W359">
        <v>0.64</v>
      </c>
      <c r="BF359" s="7">
        <f t="shared" si="26"/>
        <v>0</v>
      </c>
      <c r="BG359" s="8" t="s">
        <v>497</v>
      </c>
    </row>
    <row r="360" spans="1:59" x14ac:dyDescent="0.3">
      <c r="A360" t="s">
        <v>994</v>
      </c>
      <c r="B360" t="s">
        <v>995</v>
      </c>
      <c r="D360" s="1">
        <v>40336</v>
      </c>
      <c r="E360" s="1">
        <v>40337</v>
      </c>
      <c r="F360" s="1" t="str">
        <f t="shared" si="27"/>
        <v>June</v>
      </c>
      <c r="G360" s="1" t="str">
        <f t="shared" si="28"/>
        <v>2010</v>
      </c>
      <c r="H360" s="2">
        <f t="shared" si="29"/>
        <v>1</v>
      </c>
      <c r="I360" s="2" t="b">
        <f t="shared" si="30"/>
        <v>0</v>
      </c>
      <c r="J360" t="s">
        <v>34</v>
      </c>
      <c r="K360">
        <v>10</v>
      </c>
      <c r="L360">
        <v>568.33550000000002</v>
      </c>
      <c r="M360">
        <v>0.02</v>
      </c>
      <c r="N360" t="s">
        <v>18</v>
      </c>
      <c r="O360">
        <v>-147.36000000000001</v>
      </c>
      <c r="P360">
        <v>65.989999999999995</v>
      </c>
      <c r="Q360">
        <v>8.99</v>
      </c>
      <c r="R360" t="s">
        <v>87</v>
      </c>
      <c r="S360" t="s">
        <v>87</v>
      </c>
      <c r="T360" t="s">
        <v>42</v>
      </c>
      <c r="U360" t="s">
        <v>32</v>
      </c>
      <c r="V360" t="s">
        <v>33</v>
      </c>
      <c r="W360">
        <v>0.57999999999999996</v>
      </c>
      <c r="BF360" s="7">
        <f t="shared" si="26"/>
        <v>0</v>
      </c>
      <c r="BG360" s="8" t="s">
        <v>521</v>
      </c>
    </row>
    <row r="361" spans="1:59" x14ac:dyDescent="0.3">
      <c r="A361" t="s">
        <v>932</v>
      </c>
      <c r="B361" t="s">
        <v>933</v>
      </c>
      <c r="D361" s="1">
        <v>40956</v>
      </c>
      <c r="E361" s="1">
        <v>40958</v>
      </c>
      <c r="F361" s="1" t="str">
        <f t="shared" si="27"/>
        <v>February</v>
      </c>
      <c r="G361" s="1" t="str">
        <f t="shared" si="28"/>
        <v>2012</v>
      </c>
      <c r="H361" s="2">
        <f t="shared" si="29"/>
        <v>2</v>
      </c>
      <c r="I361" s="2" t="b">
        <f t="shared" si="30"/>
        <v>0</v>
      </c>
      <c r="J361" t="s">
        <v>17</v>
      </c>
      <c r="K361">
        <v>38</v>
      </c>
      <c r="L361">
        <v>2157.3085000000001</v>
      </c>
      <c r="M361">
        <v>0</v>
      </c>
      <c r="N361" t="s">
        <v>18</v>
      </c>
      <c r="O361">
        <v>519.25</v>
      </c>
      <c r="P361">
        <v>65.989999999999995</v>
      </c>
      <c r="Q361">
        <v>5.31</v>
      </c>
      <c r="R361" t="s">
        <v>87</v>
      </c>
      <c r="S361" t="s">
        <v>87</v>
      </c>
      <c r="T361" t="s">
        <v>31</v>
      </c>
      <c r="U361" t="s">
        <v>32</v>
      </c>
      <c r="V361" t="s">
        <v>33</v>
      </c>
      <c r="W361">
        <v>0.56999999999999995</v>
      </c>
      <c r="BF361" s="7">
        <f t="shared" si="26"/>
        <v>0</v>
      </c>
      <c r="BG361" s="8" t="s">
        <v>408</v>
      </c>
    </row>
    <row r="362" spans="1:59" x14ac:dyDescent="0.3">
      <c r="A362" t="s">
        <v>981</v>
      </c>
      <c r="B362" t="s">
        <v>982</v>
      </c>
      <c r="D362" s="1">
        <v>40962</v>
      </c>
      <c r="E362" s="1">
        <v>40968</v>
      </c>
      <c r="F362" s="1" t="str">
        <f t="shared" si="27"/>
        <v>February</v>
      </c>
      <c r="G362" s="1" t="str">
        <f t="shared" si="28"/>
        <v>2012</v>
      </c>
      <c r="H362" s="2">
        <f t="shared" si="29"/>
        <v>6</v>
      </c>
      <c r="I362" s="2" t="b">
        <f t="shared" si="30"/>
        <v>0</v>
      </c>
      <c r="J362" t="s">
        <v>17</v>
      </c>
      <c r="K362">
        <v>26</v>
      </c>
      <c r="L362">
        <v>1363</v>
      </c>
      <c r="M362">
        <v>0.04</v>
      </c>
      <c r="N362" t="s">
        <v>25</v>
      </c>
      <c r="O362">
        <v>149.83000000000001</v>
      </c>
      <c r="P362">
        <v>50.98</v>
      </c>
      <c r="Q362">
        <v>14.19</v>
      </c>
      <c r="R362" t="s">
        <v>87</v>
      </c>
      <c r="S362" t="s">
        <v>87</v>
      </c>
      <c r="T362" t="s">
        <v>31</v>
      </c>
      <c r="U362" t="s">
        <v>36</v>
      </c>
      <c r="V362" t="s">
        <v>67</v>
      </c>
      <c r="W362">
        <v>0.56000000000000005</v>
      </c>
      <c r="BF362" s="7">
        <f t="shared" si="26"/>
        <v>0</v>
      </c>
      <c r="BG362" s="8" t="s">
        <v>572</v>
      </c>
    </row>
    <row r="363" spans="1:59" x14ac:dyDescent="0.3">
      <c r="A363" t="s">
        <v>981</v>
      </c>
      <c r="B363" t="s">
        <v>982</v>
      </c>
      <c r="D363" s="1">
        <v>40962</v>
      </c>
      <c r="E363" s="1">
        <v>40968</v>
      </c>
      <c r="F363" s="1" t="str">
        <f t="shared" si="27"/>
        <v>February</v>
      </c>
      <c r="G363" s="1" t="str">
        <f t="shared" si="28"/>
        <v>2012</v>
      </c>
      <c r="H363" s="2">
        <f t="shared" si="29"/>
        <v>6</v>
      </c>
      <c r="I363" s="2" t="b">
        <f t="shared" si="30"/>
        <v>0</v>
      </c>
      <c r="J363" t="s">
        <v>17</v>
      </c>
      <c r="K363">
        <v>36</v>
      </c>
      <c r="L363">
        <v>4698.5</v>
      </c>
      <c r="M363">
        <v>0.04</v>
      </c>
      <c r="N363" t="s">
        <v>25</v>
      </c>
      <c r="O363">
        <v>-219.38</v>
      </c>
      <c r="P363">
        <v>124.49</v>
      </c>
      <c r="Q363">
        <v>51.94</v>
      </c>
      <c r="R363" t="s">
        <v>87</v>
      </c>
      <c r="S363" t="s">
        <v>87</v>
      </c>
      <c r="T363" t="s">
        <v>31</v>
      </c>
      <c r="U363" t="s">
        <v>36</v>
      </c>
      <c r="V363" t="s">
        <v>55</v>
      </c>
      <c r="W363">
        <v>0.63</v>
      </c>
      <c r="BF363" s="7">
        <f t="shared" si="26"/>
        <v>0</v>
      </c>
      <c r="BG363" s="8" t="s">
        <v>127</v>
      </c>
    </row>
    <row r="364" spans="1:59" x14ac:dyDescent="0.3">
      <c r="A364" t="s">
        <v>981</v>
      </c>
      <c r="B364" t="s">
        <v>982</v>
      </c>
      <c r="D364" s="1">
        <v>40962</v>
      </c>
      <c r="E364" s="1">
        <v>40970</v>
      </c>
      <c r="F364" s="1" t="str">
        <f t="shared" si="27"/>
        <v>March</v>
      </c>
      <c r="G364" s="1" t="str">
        <f t="shared" si="28"/>
        <v>2012</v>
      </c>
      <c r="H364" s="2">
        <f t="shared" si="29"/>
        <v>8</v>
      </c>
      <c r="I364" s="2" t="b">
        <f t="shared" si="30"/>
        <v>0</v>
      </c>
      <c r="J364" t="s">
        <v>17</v>
      </c>
      <c r="K364">
        <v>16</v>
      </c>
      <c r="L364">
        <v>347.47</v>
      </c>
      <c r="M364">
        <v>0.09</v>
      </c>
      <c r="N364" t="s">
        <v>18</v>
      </c>
      <c r="O364">
        <v>-86.2</v>
      </c>
      <c r="P364">
        <v>22.38</v>
      </c>
      <c r="Q364">
        <v>15.1</v>
      </c>
      <c r="R364" t="s">
        <v>87</v>
      </c>
      <c r="S364" t="s">
        <v>87</v>
      </c>
      <c r="T364" t="s">
        <v>31</v>
      </c>
      <c r="U364" t="s">
        <v>22</v>
      </c>
      <c r="V364" t="s">
        <v>29</v>
      </c>
      <c r="W364">
        <v>0.38</v>
      </c>
      <c r="BF364" s="7">
        <f t="shared" si="26"/>
        <v>0</v>
      </c>
      <c r="BG364" s="8" t="s">
        <v>121</v>
      </c>
    </row>
    <row r="365" spans="1:59" x14ac:dyDescent="0.3">
      <c r="A365" t="s">
        <v>936</v>
      </c>
      <c r="B365" t="s">
        <v>143</v>
      </c>
      <c r="D365" s="1">
        <v>40101</v>
      </c>
      <c r="E365" s="1">
        <v>40102</v>
      </c>
      <c r="F365" s="1" t="str">
        <f t="shared" si="27"/>
        <v>October</v>
      </c>
      <c r="G365" s="1" t="str">
        <f t="shared" si="28"/>
        <v>2009</v>
      </c>
      <c r="H365" s="2">
        <f t="shared" si="29"/>
        <v>1</v>
      </c>
      <c r="I365" s="2" t="b">
        <f t="shared" si="30"/>
        <v>0</v>
      </c>
      <c r="J365" t="s">
        <v>52</v>
      </c>
      <c r="K365">
        <v>23</v>
      </c>
      <c r="L365">
        <v>1404.22</v>
      </c>
      <c r="M365">
        <v>0.1</v>
      </c>
      <c r="N365" t="s">
        <v>18</v>
      </c>
      <c r="O365">
        <v>202.87</v>
      </c>
      <c r="P365">
        <v>63.94</v>
      </c>
      <c r="Q365">
        <v>14.48</v>
      </c>
      <c r="R365" t="s">
        <v>87</v>
      </c>
      <c r="S365" t="s">
        <v>87</v>
      </c>
      <c r="T365" t="s">
        <v>27</v>
      </c>
      <c r="U365" t="s">
        <v>36</v>
      </c>
      <c r="V365" t="s">
        <v>37</v>
      </c>
      <c r="W365">
        <v>0.46</v>
      </c>
      <c r="BF365" s="7">
        <f t="shared" si="26"/>
        <v>0</v>
      </c>
      <c r="BG365" s="8" t="s">
        <v>534</v>
      </c>
    </row>
    <row r="366" spans="1:59" x14ac:dyDescent="0.3">
      <c r="A366" t="s">
        <v>906</v>
      </c>
      <c r="B366" t="s">
        <v>916</v>
      </c>
      <c r="D366" s="1">
        <v>39885</v>
      </c>
      <c r="E366" s="1">
        <v>39886</v>
      </c>
      <c r="F366" s="1" t="str">
        <f t="shared" si="27"/>
        <v>March</v>
      </c>
      <c r="G366" s="1" t="str">
        <f t="shared" si="28"/>
        <v>2009</v>
      </c>
      <c r="H366" s="2">
        <f t="shared" si="29"/>
        <v>1</v>
      </c>
      <c r="I366" s="2" t="b">
        <f t="shared" si="30"/>
        <v>0</v>
      </c>
      <c r="J366" t="s">
        <v>52</v>
      </c>
      <c r="K366">
        <v>3</v>
      </c>
      <c r="L366">
        <v>17.52</v>
      </c>
      <c r="M366">
        <v>0.05</v>
      </c>
      <c r="N366" t="s">
        <v>18</v>
      </c>
      <c r="O366">
        <v>-12.16</v>
      </c>
      <c r="P366">
        <v>4.13</v>
      </c>
      <c r="Q366">
        <v>5.04</v>
      </c>
      <c r="R366" t="s">
        <v>87</v>
      </c>
      <c r="S366" t="s">
        <v>87</v>
      </c>
      <c r="T366" t="s">
        <v>42</v>
      </c>
      <c r="U366" t="s">
        <v>22</v>
      </c>
      <c r="V366" t="s">
        <v>29</v>
      </c>
      <c r="W366">
        <v>0.38</v>
      </c>
      <c r="BF366" s="7">
        <f t="shared" si="26"/>
        <v>0</v>
      </c>
      <c r="BG366" s="8" t="s">
        <v>284</v>
      </c>
    </row>
    <row r="367" spans="1:59" x14ac:dyDescent="0.3">
      <c r="A367" t="s">
        <v>902</v>
      </c>
      <c r="B367" t="s">
        <v>903</v>
      </c>
      <c r="D367" s="1">
        <v>40249</v>
      </c>
      <c r="E367" s="1">
        <v>40251</v>
      </c>
      <c r="F367" s="1" t="str">
        <f t="shared" si="27"/>
        <v>March</v>
      </c>
      <c r="G367" s="1" t="str">
        <f t="shared" si="28"/>
        <v>2010</v>
      </c>
      <c r="H367" s="2">
        <f t="shared" si="29"/>
        <v>2</v>
      </c>
      <c r="I367" s="2" t="b">
        <f t="shared" si="30"/>
        <v>0</v>
      </c>
      <c r="J367" t="s">
        <v>44</v>
      </c>
      <c r="K367">
        <v>36</v>
      </c>
      <c r="L367">
        <v>4273.8</v>
      </c>
      <c r="M367">
        <v>0.06</v>
      </c>
      <c r="N367" t="s">
        <v>25</v>
      </c>
      <c r="O367">
        <v>-1775.83</v>
      </c>
      <c r="P367">
        <v>122.99</v>
      </c>
      <c r="Q367">
        <v>70.2</v>
      </c>
      <c r="R367" t="s">
        <v>87</v>
      </c>
      <c r="S367" t="s">
        <v>87</v>
      </c>
      <c r="T367" t="s">
        <v>27</v>
      </c>
      <c r="U367" t="s">
        <v>36</v>
      </c>
      <c r="V367" t="s">
        <v>67</v>
      </c>
      <c r="W367">
        <v>0.74</v>
      </c>
      <c r="BF367" s="7">
        <f t="shared" si="26"/>
        <v>0</v>
      </c>
      <c r="BG367" s="8" t="s">
        <v>713</v>
      </c>
    </row>
    <row r="368" spans="1:59" x14ac:dyDescent="0.3">
      <c r="A368" t="s">
        <v>1011</v>
      </c>
      <c r="B368" t="s">
        <v>1012</v>
      </c>
      <c r="D368" s="1">
        <v>40001</v>
      </c>
      <c r="E368" s="1">
        <v>40003</v>
      </c>
      <c r="F368" s="1" t="str">
        <f t="shared" si="27"/>
        <v>July</v>
      </c>
      <c r="G368" s="1" t="str">
        <f t="shared" si="28"/>
        <v>2009</v>
      </c>
      <c r="H368" s="2">
        <f t="shared" si="29"/>
        <v>2</v>
      </c>
      <c r="I368" s="2" t="b">
        <f t="shared" si="30"/>
        <v>0</v>
      </c>
      <c r="J368" t="s">
        <v>17</v>
      </c>
      <c r="K368">
        <v>25</v>
      </c>
      <c r="L368">
        <v>192.18</v>
      </c>
      <c r="M368">
        <v>0.02</v>
      </c>
      <c r="N368" t="s">
        <v>18</v>
      </c>
      <c r="O368">
        <v>-48.88</v>
      </c>
      <c r="P368">
        <v>7.1</v>
      </c>
      <c r="Q368">
        <v>6.05</v>
      </c>
      <c r="R368" t="s">
        <v>87</v>
      </c>
      <c r="S368" t="s">
        <v>87</v>
      </c>
      <c r="T368" t="s">
        <v>42</v>
      </c>
      <c r="U368" t="s">
        <v>22</v>
      </c>
      <c r="V368" t="s">
        <v>29</v>
      </c>
      <c r="W368">
        <v>0.39</v>
      </c>
      <c r="BF368" s="7">
        <f t="shared" si="26"/>
        <v>0</v>
      </c>
      <c r="BG368" s="8" t="s">
        <v>436</v>
      </c>
    </row>
    <row r="369" spans="1:59" x14ac:dyDescent="0.3">
      <c r="A369" t="s">
        <v>908</v>
      </c>
      <c r="B369" t="s">
        <v>909</v>
      </c>
      <c r="D369" s="1">
        <v>41234</v>
      </c>
      <c r="E369" s="1">
        <v>41236</v>
      </c>
      <c r="F369" s="1" t="str">
        <f t="shared" si="27"/>
        <v>November</v>
      </c>
      <c r="G369" s="1" t="str">
        <f t="shared" si="28"/>
        <v>2012</v>
      </c>
      <c r="H369" s="2">
        <f t="shared" si="29"/>
        <v>2</v>
      </c>
      <c r="I369" s="2" t="b">
        <f t="shared" si="30"/>
        <v>0</v>
      </c>
      <c r="J369" t="s">
        <v>17</v>
      </c>
      <c r="K369">
        <v>22</v>
      </c>
      <c r="L369">
        <v>483.96</v>
      </c>
      <c r="M369">
        <v>0.01</v>
      </c>
      <c r="N369" t="s">
        <v>18</v>
      </c>
      <c r="O369">
        <v>-34.090000000000003</v>
      </c>
      <c r="P369">
        <v>21.38</v>
      </c>
      <c r="Q369">
        <v>8.99</v>
      </c>
      <c r="R369" t="s">
        <v>87</v>
      </c>
      <c r="S369" t="s">
        <v>87</v>
      </c>
      <c r="T369" t="s">
        <v>42</v>
      </c>
      <c r="U369" t="s">
        <v>22</v>
      </c>
      <c r="V369" t="s">
        <v>60</v>
      </c>
      <c r="W369">
        <v>0.59</v>
      </c>
      <c r="BF369" s="7">
        <f t="shared" si="26"/>
        <v>0</v>
      </c>
      <c r="BG369" s="8" t="s">
        <v>308</v>
      </c>
    </row>
    <row r="370" spans="1:59" x14ac:dyDescent="0.3">
      <c r="A370" t="s">
        <v>908</v>
      </c>
      <c r="B370" t="s">
        <v>909</v>
      </c>
      <c r="D370" s="1">
        <v>41234</v>
      </c>
      <c r="E370" s="1">
        <v>41241</v>
      </c>
      <c r="F370" s="1" t="str">
        <f t="shared" si="27"/>
        <v>November</v>
      </c>
      <c r="G370" s="1" t="str">
        <f t="shared" si="28"/>
        <v>2012</v>
      </c>
      <c r="H370" s="2">
        <f t="shared" si="29"/>
        <v>7</v>
      </c>
      <c r="I370" s="2" t="b">
        <f t="shared" si="30"/>
        <v>0</v>
      </c>
      <c r="J370" t="s">
        <v>17</v>
      </c>
      <c r="K370">
        <v>10</v>
      </c>
      <c r="L370">
        <v>308.363</v>
      </c>
      <c r="M370">
        <v>0.04</v>
      </c>
      <c r="N370" t="s">
        <v>18</v>
      </c>
      <c r="O370">
        <v>42.27</v>
      </c>
      <c r="P370">
        <v>35.99</v>
      </c>
      <c r="Q370">
        <v>0.99</v>
      </c>
      <c r="R370" t="s">
        <v>87</v>
      </c>
      <c r="S370" t="s">
        <v>87</v>
      </c>
      <c r="T370" t="s">
        <v>42</v>
      </c>
      <c r="U370" t="s">
        <v>32</v>
      </c>
      <c r="V370" t="s">
        <v>33</v>
      </c>
      <c r="W370">
        <v>0.35</v>
      </c>
      <c r="BF370" s="7">
        <f t="shared" si="26"/>
        <v>0</v>
      </c>
      <c r="BG370" s="8" t="s">
        <v>538</v>
      </c>
    </row>
    <row r="371" spans="1:59" x14ac:dyDescent="0.3">
      <c r="A371" t="s">
        <v>908</v>
      </c>
      <c r="B371" t="s">
        <v>909</v>
      </c>
      <c r="D371" s="1">
        <v>41234</v>
      </c>
      <c r="E371" s="1">
        <v>41241</v>
      </c>
      <c r="F371" s="1" t="str">
        <f t="shared" si="27"/>
        <v>November</v>
      </c>
      <c r="G371" s="1" t="str">
        <f t="shared" si="28"/>
        <v>2012</v>
      </c>
      <c r="H371" s="2">
        <f t="shared" si="29"/>
        <v>7</v>
      </c>
      <c r="I371" s="2" t="b">
        <f t="shared" si="30"/>
        <v>0</v>
      </c>
      <c r="J371" t="s">
        <v>17</v>
      </c>
      <c r="K371">
        <v>26</v>
      </c>
      <c r="L371">
        <v>1911.4034999999999</v>
      </c>
      <c r="M371">
        <v>0.06</v>
      </c>
      <c r="N371" t="s">
        <v>18</v>
      </c>
      <c r="O371">
        <v>822.89</v>
      </c>
      <c r="P371">
        <v>85.99</v>
      </c>
      <c r="Q371">
        <v>1.25</v>
      </c>
      <c r="R371" t="s">
        <v>87</v>
      </c>
      <c r="S371" t="s">
        <v>87</v>
      </c>
      <c r="T371" t="s">
        <v>42</v>
      </c>
      <c r="U371" t="s">
        <v>32</v>
      </c>
      <c r="V371" t="s">
        <v>33</v>
      </c>
      <c r="W371">
        <v>0.39</v>
      </c>
      <c r="BF371" s="7">
        <f t="shared" si="26"/>
        <v>0</v>
      </c>
      <c r="BG371" s="8" t="s">
        <v>110</v>
      </c>
    </row>
    <row r="372" spans="1:59" x14ac:dyDescent="0.3">
      <c r="A372" t="s">
        <v>932</v>
      </c>
      <c r="B372" t="s">
        <v>933</v>
      </c>
      <c r="D372" s="1">
        <v>39874</v>
      </c>
      <c r="E372" s="1">
        <v>39875</v>
      </c>
      <c r="F372" s="1" t="str">
        <f t="shared" si="27"/>
        <v>March</v>
      </c>
      <c r="G372" s="1" t="str">
        <f t="shared" si="28"/>
        <v>2009</v>
      </c>
      <c r="H372" s="2">
        <f t="shared" si="29"/>
        <v>1</v>
      </c>
      <c r="I372" s="2" t="b">
        <f t="shared" si="30"/>
        <v>0</v>
      </c>
      <c r="J372" t="s">
        <v>44</v>
      </c>
      <c r="K372">
        <v>29</v>
      </c>
      <c r="L372">
        <v>862.2</v>
      </c>
      <c r="M372">
        <v>0.1</v>
      </c>
      <c r="N372" t="s">
        <v>18</v>
      </c>
      <c r="O372">
        <v>-45.1</v>
      </c>
      <c r="P372">
        <v>30.73</v>
      </c>
      <c r="Q372">
        <v>4</v>
      </c>
      <c r="R372" t="s">
        <v>87</v>
      </c>
      <c r="S372" t="s">
        <v>87</v>
      </c>
      <c r="T372" t="s">
        <v>31</v>
      </c>
      <c r="U372" t="s">
        <v>32</v>
      </c>
      <c r="V372" t="s">
        <v>48</v>
      </c>
      <c r="W372">
        <v>0.75</v>
      </c>
      <c r="BF372" s="7">
        <f t="shared" si="26"/>
        <v>0</v>
      </c>
      <c r="BG372" s="8" t="s">
        <v>781</v>
      </c>
    </row>
    <row r="373" spans="1:59" x14ac:dyDescent="0.3">
      <c r="A373" t="s">
        <v>1003</v>
      </c>
      <c r="B373" t="s">
        <v>1004</v>
      </c>
      <c r="D373" s="1">
        <v>40808</v>
      </c>
      <c r="E373" s="1">
        <v>40810</v>
      </c>
      <c r="F373" s="1" t="str">
        <f t="shared" si="27"/>
        <v>September</v>
      </c>
      <c r="G373" s="1" t="str">
        <f t="shared" si="28"/>
        <v>2011</v>
      </c>
      <c r="H373" s="2">
        <f t="shared" si="29"/>
        <v>2</v>
      </c>
      <c r="I373" s="2" t="b">
        <f t="shared" si="30"/>
        <v>0</v>
      </c>
      <c r="J373" t="s">
        <v>24</v>
      </c>
      <c r="K373">
        <v>7</v>
      </c>
      <c r="L373">
        <v>120.03</v>
      </c>
      <c r="M373">
        <v>0.02</v>
      </c>
      <c r="N373" t="s">
        <v>18</v>
      </c>
      <c r="O373">
        <v>-56.06</v>
      </c>
      <c r="P373">
        <v>15.7</v>
      </c>
      <c r="Q373">
        <v>11.25</v>
      </c>
      <c r="R373" t="s">
        <v>87</v>
      </c>
      <c r="S373" t="s">
        <v>87</v>
      </c>
      <c r="T373" t="s">
        <v>42</v>
      </c>
      <c r="U373" t="s">
        <v>22</v>
      </c>
      <c r="V373" t="s">
        <v>23</v>
      </c>
      <c r="W373">
        <v>0.6</v>
      </c>
      <c r="BF373" s="7">
        <f t="shared" si="26"/>
        <v>0</v>
      </c>
      <c r="BG373" s="8" t="s">
        <v>595</v>
      </c>
    </row>
    <row r="374" spans="1:59" x14ac:dyDescent="0.3">
      <c r="A374" t="s">
        <v>949</v>
      </c>
      <c r="B374" t="s">
        <v>950</v>
      </c>
      <c r="D374" s="1">
        <v>40745</v>
      </c>
      <c r="E374" s="1">
        <v>40747</v>
      </c>
      <c r="F374" s="1" t="str">
        <f t="shared" si="27"/>
        <v>July</v>
      </c>
      <c r="G374" s="1" t="str">
        <f t="shared" si="28"/>
        <v>2011</v>
      </c>
      <c r="H374" s="2">
        <f t="shared" si="29"/>
        <v>2</v>
      </c>
      <c r="I374" s="2" t="b">
        <f t="shared" si="30"/>
        <v>0</v>
      </c>
      <c r="J374" t="s">
        <v>34</v>
      </c>
      <c r="K374">
        <v>1</v>
      </c>
      <c r="L374">
        <v>18.920000000000002</v>
      </c>
      <c r="M374">
        <v>0</v>
      </c>
      <c r="N374" t="s">
        <v>18</v>
      </c>
      <c r="O374">
        <v>-18.25</v>
      </c>
      <c r="P374">
        <v>11.5</v>
      </c>
      <c r="Q374">
        <v>7.19</v>
      </c>
      <c r="R374" t="s">
        <v>87</v>
      </c>
      <c r="S374" t="s">
        <v>87</v>
      </c>
      <c r="T374" t="s">
        <v>31</v>
      </c>
      <c r="U374" t="s">
        <v>22</v>
      </c>
      <c r="V374" t="s">
        <v>29</v>
      </c>
      <c r="W374">
        <v>0.4</v>
      </c>
      <c r="BF374" s="7">
        <f t="shared" si="26"/>
        <v>0</v>
      </c>
      <c r="BG374" s="8" t="s">
        <v>327</v>
      </c>
    </row>
    <row r="375" spans="1:59" x14ac:dyDescent="0.3">
      <c r="A375" t="s">
        <v>969</v>
      </c>
      <c r="B375" t="s">
        <v>991</v>
      </c>
      <c r="D375" s="1">
        <v>40007</v>
      </c>
      <c r="E375" s="1">
        <v>40009</v>
      </c>
      <c r="F375" s="1" t="str">
        <f t="shared" si="27"/>
        <v>July</v>
      </c>
      <c r="G375" s="1" t="str">
        <f t="shared" si="28"/>
        <v>2009</v>
      </c>
      <c r="H375" s="2">
        <f t="shared" si="29"/>
        <v>2</v>
      </c>
      <c r="I375" s="2" t="b">
        <f t="shared" si="30"/>
        <v>0</v>
      </c>
      <c r="J375" t="s">
        <v>34</v>
      </c>
      <c r="K375">
        <v>45</v>
      </c>
      <c r="L375">
        <v>237.28</v>
      </c>
      <c r="M375">
        <v>0.03</v>
      </c>
      <c r="N375" t="s">
        <v>39</v>
      </c>
      <c r="O375">
        <v>-2088.6799999999998</v>
      </c>
      <c r="P375">
        <v>4.4800000000000004</v>
      </c>
      <c r="Q375">
        <v>49</v>
      </c>
      <c r="R375" t="s">
        <v>87</v>
      </c>
      <c r="S375" t="s">
        <v>87</v>
      </c>
      <c r="T375" t="s">
        <v>21</v>
      </c>
      <c r="U375" t="s">
        <v>22</v>
      </c>
      <c r="V375" t="s">
        <v>28</v>
      </c>
      <c r="W375">
        <v>0.6</v>
      </c>
      <c r="BF375" s="7">
        <f t="shared" si="26"/>
        <v>0</v>
      </c>
      <c r="BG375" s="8" t="s">
        <v>673</v>
      </c>
    </row>
    <row r="376" spans="1:59" x14ac:dyDescent="0.3">
      <c r="A376" t="s">
        <v>932</v>
      </c>
      <c r="B376" t="s">
        <v>933</v>
      </c>
      <c r="D376" s="1">
        <v>40266</v>
      </c>
      <c r="E376" s="1">
        <v>40266</v>
      </c>
      <c r="F376" s="1" t="str">
        <f t="shared" si="27"/>
        <v>March</v>
      </c>
      <c r="G376" s="1" t="str">
        <f t="shared" si="28"/>
        <v>2010</v>
      </c>
      <c r="H376" s="2">
        <f t="shared" si="29"/>
        <v>0</v>
      </c>
      <c r="I376" s="2" t="str">
        <f t="shared" si="30"/>
        <v>FREE DELIVERY</v>
      </c>
      <c r="J376" t="s">
        <v>24</v>
      </c>
      <c r="K376">
        <v>5</v>
      </c>
      <c r="L376">
        <v>324.55</v>
      </c>
      <c r="M376">
        <v>0.08</v>
      </c>
      <c r="N376" t="s">
        <v>18</v>
      </c>
      <c r="O376">
        <v>-12.82</v>
      </c>
      <c r="P376">
        <v>67.84</v>
      </c>
      <c r="Q376">
        <v>0.99</v>
      </c>
      <c r="R376" t="s">
        <v>87</v>
      </c>
      <c r="S376" t="s">
        <v>87</v>
      </c>
      <c r="T376" t="s">
        <v>31</v>
      </c>
      <c r="U376" t="s">
        <v>22</v>
      </c>
      <c r="V376" t="s">
        <v>28</v>
      </c>
      <c r="W376">
        <v>0.57999999999999996</v>
      </c>
      <c r="BF376" s="7">
        <f t="shared" si="26"/>
        <v>0</v>
      </c>
      <c r="BG376" s="8" t="s">
        <v>786</v>
      </c>
    </row>
    <row r="377" spans="1:59" x14ac:dyDescent="0.3">
      <c r="A377" t="s">
        <v>932</v>
      </c>
      <c r="B377" t="s">
        <v>933</v>
      </c>
      <c r="D377" s="1">
        <v>40266</v>
      </c>
      <c r="E377" s="1">
        <v>40269</v>
      </c>
      <c r="F377" s="1" t="str">
        <f t="shared" si="27"/>
        <v>April</v>
      </c>
      <c r="G377" s="1" t="str">
        <f t="shared" si="28"/>
        <v>2010</v>
      </c>
      <c r="H377" s="2">
        <f t="shared" si="29"/>
        <v>3</v>
      </c>
      <c r="I377" s="2" t="b">
        <f t="shared" si="30"/>
        <v>0</v>
      </c>
      <c r="J377" t="s">
        <v>24</v>
      </c>
      <c r="K377">
        <v>31</v>
      </c>
      <c r="L377">
        <v>8901.7800000000007</v>
      </c>
      <c r="M377">
        <v>0.04</v>
      </c>
      <c r="N377" t="s">
        <v>18</v>
      </c>
      <c r="O377">
        <v>2795.36</v>
      </c>
      <c r="P377">
        <v>276.2</v>
      </c>
      <c r="Q377">
        <v>24.49</v>
      </c>
      <c r="R377" t="s">
        <v>87</v>
      </c>
      <c r="S377" t="s">
        <v>87</v>
      </c>
      <c r="T377" t="s">
        <v>31</v>
      </c>
      <c r="U377" t="s">
        <v>36</v>
      </c>
      <c r="V377" t="s">
        <v>67</v>
      </c>
      <c r="BF377" s="7">
        <f t="shared" si="26"/>
        <v>0</v>
      </c>
      <c r="BG377" s="8" t="s">
        <v>652</v>
      </c>
    </row>
    <row r="378" spans="1:59" x14ac:dyDescent="0.3">
      <c r="A378" t="s">
        <v>949</v>
      </c>
      <c r="B378" t="s">
        <v>968</v>
      </c>
      <c r="D378" s="1">
        <v>40215</v>
      </c>
      <c r="E378" s="1">
        <v>40217</v>
      </c>
      <c r="F378" s="1" t="str">
        <f t="shared" si="27"/>
        <v>February</v>
      </c>
      <c r="G378" s="1" t="str">
        <f t="shared" si="28"/>
        <v>2010</v>
      </c>
      <c r="H378" s="2">
        <f t="shared" si="29"/>
        <v>2</v>
      </c>
      <c r="I378" s="2" t="b">
        <f t="shared" si="30"/>
        <v>0</v>
      </c>
      <c r="J378" t="s">
        <v>17</v>
      </c>
      <c r="K378">
        <v>15</v>
      </c>
      <c r="L378">
        <v>1062.9590000000001</v>
      </c>
      <c r="M378">
        <v>7.0000000000000007E-2</v>
      </c>
      <c r="N378" t="s">
        <v>39</v>
      </c>
      <c r="O378">
        <v>298.48</v>
      </c>
      <c r="P378">
        <v>85.99</v>
      </c>
      <c r="Q378">
        <v>2.5</v>
      </c>
      <c r="R378" t="s">
        <v>87</v>
      </c>
      <c r="S378" t="s">
        <v>87</v>
      </c>
      <c r="T378" t="s">
        <v>27</v>
      </c>
      <c r="U378" t="s">
        <v>32</v>
      </c>
      <c r="V378" t="s">
        <v>33</v>
      </c>
      <c r="W378">
        <v>0.35</v>
      </c>
      <c r="BF378" s="7">
        <f t="shared" si="26"/>
        <v>0</v>
      </c>
      <c r="BG378" s="8" t="s">
        <v>751</v>
      </c>
    </row>
    <row r="379" spans="1:59" x14ac:dyDescent="0.3">
      <c r="A379" t="s">
        <v>999</v>
      </c>
      <c r="B379" t="s">
        <v>1000</v>
      </c>
      <c r="D379" s="1">
        <v>41164</v>
      </c>
      <c r="E379" s="1">
        <v>41171</v>
      </c>
      <c r="F379" s="1" t="str">
        <f t="shared" si="27"/>
        <v>September</v>
      </c>
      <c r="G379" s="1" t="str">
        <f t="shared" si="28"/>
        <v>2012</v>
      </c>
      <c r="H379" s="2">
        <f t="shared" si="29"/>
        <v>7</v>
      </c>
      <c r="I379" s="2" t="b">
        <f t="shared" si="30"/>
        <v>0</v>
      </c>
      <c r="J379" t="s">
        <v>17</v>
      </c>
      <c r="K379">
        <v>35</v>
      </c>
      <c r="L379">
        <v>7468.86</v>
      </c>
      <c r="M379">
        <v>0.02</v>
      </c>
      <c r="N379" t="s">
        <v>25</v>
      </c>
      <c r="O379">
        <v>2155.41</v>
      </c>
      <c r="P379">
        <v>200.98</v>
      </c>
      <c r="Q379">
        <v>23.76</v>
      </c>
      <c r="R379" t="s">
        <v>87</v>
      </c>
      <c r="S379" t="s">
        <v>87</v>
      </c>
      <c r="T379" t="s">
        <v>21</v>
      </c>
      <c r="U379" t="s">
        <v>36</v>
      </c>
      <c r="V379" t="s">
        <v>67</v>
      </c>
      <c r="W379">
        <v>0.57999999999999996</v>
      </c>
      <c r="BF379" s="7">
        <f t="shared" si="26"/>
        <v>0</v>
      </c>
      <c r="BG379" s="8" t="s">
        <v>172</v>
      </c>
    </row>
    <row r="380" spans="1:59" x14ac:dyDescent="0.3">
      <c r="A380" t="s">
        <v>971</v>
      </c>
      <c r="B380" t="s">
        <v>972</v>
      </c>
      <c r="D380" s="1">
        <v>40534</v>
      </c>
      <c r="E380" s="1">
        <v>40536</v>
      </c>
      <c r="F380" s="1" t="str">
        <f t="shared" si="27"/>
        <v>December</v>
      </c>
      <c r="G380" s="1" t="str">
        <f t="shared" si="28"/>
        <v>2010</v>
      </c>
      <c r="H380" s="2">
        <f t="shared" si="29"/>
        <v>2</v>
      </c>
      <c r="I380" s="2" t="b">
        <f t="shared" si="30"/>
        <v>0</v>
      </c>
      <c r="J380" t="s">
        <v>34</v>
      </c>
      <c r="K380">
        <v>12</v>
      </c>
      <c r="L380">
        <v>710.32799999999997</v>
      </c>
      <c r="M380">
        <v>0.02</v>
      </c>
      <c r="N380" t="s">
        <v>18</v>
      </c>
      <c r="O380">
        <v>-10.3</v>
      </c>
      <c r="P380">
        <v>65.989999999999995</v>
      </c>
      <c r="Q380">
        <v>5.31</v>
      </c>
      <c r="R380" t="s">
        <v>87</v>
      </c>
      <c r="S380" t="s">
        <v>87</v>
      </c>
      <c r="T380" t="s">
        <v>21</v>
      </c>
      <c r="U380" t="s">
        <v>32</v>
      </c>
      <c r="V380" t="s">
        <v>33</v>
      </c>
      <c r="W380">
        <v>0.56999999999999995</v>
      </c>
      <c r="BF380" s="7">
        <f t="shared" si="26"/>
        <v>0</v>
      </c>
      <c r="BG380" s="8" t="s">
        <v>557</v>
      </c>
    </row>
    <row r="381" spans="1:59" x14ac:dyDescent="0.3">
      <c r="A381" t="s">
        <v>1011</v>
      </c>
      <c r="B381" t="s">
        <v>1012</v>
      </c>
      <c r="D381" s="1">
        <v>39963</v>
      </c>
      <c r="E381" s="1">
        <v>39965</v>
      </c>
      <c r="F381" s="1" t="str">
        <f t="shared" si="27"/>
        <v>June</v>
      </c>
      <c r="G381" s="1" t="str">
        <f t="shared" si="28"/>
        <v>2009</v>
      </c>
      <c r="H381" s="2">
        <f t="shared" si="29"/>
        <v>2</v>
      </c>
      <c r="I381" s="2" t="b">
        <f t="shared" si="30"/>
        <v>0</v>
      </c>
      <c r="J381" t="s">
        <v>52</v>
      </c>
      <c r="K381">
        <v>4</v>
      </c>
      <c r="L381">
        <v>3510.82</v>
      </c>
      <c r="M381">
        <v>0.05</v>
      </c>
      <c r="N381" t="s">
        <v>18</v>
      </c>
      <c r="O381">
        <v>232.44</v>
      </c>
      <c r="P381">
        <v>896.99</v>
      </c>
      <c r="Q381">
        <v>19.989999999999998</v>
      </c>
      <c r="R381" t="s">
        <v>87</v>
      </c>
      <c r="S381" t="s">
        <v>87</v>
      </c>
      <c r="T381" t="s">
        <v>42</v>
      </c>
      <c r="U381" t="s">
        <v>22</v>
      </c>
      <c r="V381" t="s">
        <v>29</v>
      </c>
      <c r="W381">
        <v>0.38</v>
      </c>
      <c r="BF381" s="7">
        <f t="shared" si="26"/>
        <v>0</v>
      </c>
      <c r="BG381" s="8" t="s">
        <v>335</v>
      </c>
    </row>
    <row r="382" spans="1:59" x14ac:dyDescent="0.3">
      <c r="A382" t="s">
        <v>912</v>
      </c>
      <c r="B382" t="s">
        <v>945</v>
      </c>
      <c r="D382" s="1">
        <v>41264</v>
      </c>
      <c r="E382" s="1">
        <v>41265</v>
      </c>
      <c r="F382" s="1" t="str">
        <f t="shared" si="27"/>
        <v>December</v>
      </c>
      <c r="G382" s="1" t="str">
        <f t="shared" si="28"/>
        <v>2012</v>
      </c>
      <c r="H382" s="2">
        <f t="shared" si="29"/>
        <v>1</v>
      </c>
      <c r="I382" s="2" t="b">
        <f t="shared" si="30"/>
        <v>0</v>
      </c>
      <c r="J382" t="s">
        <v>52</v>
      </c>
      <c r="K382">
        <v>19</v>
      </c>
      <c r="L382">
        <v>281.83999999999997</v>
      </c>
      <c r="M382">
        <v>0.06</v>
      </c>
      <c r="N382" t="s">
        <v>18</v>
      </c>
      <c r="O382">
        <v>-21.85</v>
      </c>
      <c r="P382">
        <v>15.01</v>
      </c>
      <c r="Q382">
        <v>8.4</v>
      </c>
      <c r="R382" t="s">
        <v>87</v>
      </c>
      <c r="S382" t="s">
        <v>87</v>
      </c>
      <c r="T382" t="s">
        <v>31</v>
      </c>
      <c r="U382" t="s">
        <v>22</v>
      </c>
      <c r="V382" t="s">
        <v>29</v>
      </c>
      <c r="W382">
        <v>0.39</v>
      </c>
      <c r="BF382" s="7">
        <f t="shared" si="26"/>
        <v>0</v>
      </c>
      <c r="BG382" s="8" t="s">
        <v>56</v>
      </c>
    </row>
    <row r="383" spans="1:59" x14ac:dyDescent="0.3">
      <c r="A383" t="s">
        <v>912</v>
      </c>
      <c r="B383" t="s">
        <v>945</v>
      </c>
      <c r="D383" s="1">
        <v>41264</v>
      </c>
      <c r="E383" s="1">
        <v>41265</v>
      </c>
      <c r="F383" s="1" t="str">
        <f t="shared" si="27"/>
        <v>December</v>
      </c>
      <c r="G383" s="1" t="str">
        <f t="shared" si="28"/>
        <v>2012</v>
      </c>
      <c r="H383" s="2">
        <f t="shared" si="29"/>
        <v>1</v>
      </c>
      <c r="I383" s="2" t="b">
        <f t="shared" si="30"/>
        <v>0</v>
      </c>
      <c r="J383" t="s">
        <v>52</v>
      </c>
      <c r="K383">
        <v>25</v>
      </c>
      <c r="L383">
        <v>509.52</v>
      </c>
      <c r="M383">
        <v>0.05</v>
      </c>
      <c r="N383" t="s">
        <v>18</v>
      </c>
      <c r="O383">
        <v>-145.78</v>
      </c>
      <c r="P383">
        <v>20.97</v>
      </c>
      <c r="Q383">
        <v>6.5</v>
      </c>
      <c r="R383" t="s">
        <v>87</v>
      </c>
      <c r="S383" t="s">
        <v>87</v>
      </c>
      <c r="T383" t="s">
        <v>31</v>
      </c>
      <c r="U383" t="s">
        <v>32</v>
      </c>
      <c r="V383" t="s">
        <v>48</v>
      </c>
      <c r="W383">
        <v>0.78</v>
      </c>
      <c r="BF383" s="7">
        <f t="shared" si="26"/>
        <v>0</v>
      </c>
      <c r="BG383" s="8" t="s">
        <v>136</v>
      </c>
    </row>
    <row r="384" spans="1:59" x14ac:dyDescent="0.3">
      <c r="A384" t="s">
        <v>912</v>
      </c>
      <c r="B384" t="s">
        <v>945</v>
      </c>
      <c r="D384" s="1">
        <v>41264</v>
      </c>
      <c r="E384" s="1">
        <v>41265</v>
      </c>
      <c r="F384" s="1" t="str">
        <f t="shared" si="27"/>
        <v>December</v>
      </c>
      <c r="G384" s="1" t="str">
        <f t="shared" si="28"/>
        <v>2012</v>
      </c>
      <c r="H384" s="2">
        <f t="shared" si="29"/>
        <v>1</v>
      </c>
      <c r="I384" s="2" t="b">
        <f t="shared" si="30"/>
        <v>0</v>
      </c>
      <c r="J384" t="s">
        <v>52</v>
      </c>
      <c r="K384">
        <v>10</v>
      </c>
      <c r="L384">
        <v>97.02</v>
      </c>
      <c r="M384">
        <v>0.06</v>
      </c>
      <c r="N384" t="s">
        <v>18</v>
      </c>
      <c r="O384">
        <v>-3.96</v>
      </c>
      <c r="P384">
        <v>10.01</v>
      </c>
      <c r="Q384">
        <v>1.99</v>
      </c>
      <c r="R384" t="s">
        <v>87</v>
      </c>
      <c r="S384" t="s">
        <v>87</v>
      </c>
      <c r="T384" t="s">
        <v>31</v>
      </c>
      <c r="U384" t="s">
        <v>32</v>
      </c>
      <c r="V384" t="s">
        <v>48</v>
      </c>
      <c r="W384">
        <v>0.41</v>
      </c>
      <c r="BF384" s="7">
        <f t="shared" si="26"/>
        <v>0</v>
      </c>
      <c r="BG384" s="8" t="s">
        <v>166</v>
      </c>
    </row>
    <row r="385" spans="1:59" x14ac:dyDescent="0.3">
      <c r="A385" t="s">
        <v>1011</v>
      </c>
      <c r="B385" t="s">
        <v>1012</v>
      </c>
      <c r="D385" s="1">
        <v>40953</v>
      </c>
      <c r="E385" s="1">
        <v>40955</v>
      </c>
      <c r="F385" s="1" t="str">
        <f t="shared" si="27"/>
        <v>February</v>
      </c>
      <c r="G385" s="1" t="str">
        <f t="shared" si="28"/>
        <v>2012</v>
      </c>
      <c r="H385" s="2">
        <f t="shared" si="29"/>
        <v>2</v>
      </c>
      <c r="I385" s="2" t="b">
        <f t="shared" si="30"/>
        <v>0</v>
      </c>
      <c r="J385" t="s">
        <v>34</v>
      </c>
      <c r="K385">
        <v>32</v>
      </c>
      <c r="L385">
        <v>225.16</v>
      </c>
      <c r="M385">
        <v>0.02</v>
      </c>
      <c r="N385" t="s">
        <v>18</v>
      </c>
      <c r="O385">
        <v>-33.69</v>
      </c>
      <c r="P385">
        <v>6.68</v>
      </c>
      <c r="Q385">
        <v>5.2</v>
      </c>
      <c r="R385" t="s">
        <v>87</v>
      </c>
      <c r="S385" t="s">
        <v>87</v>
      </c>
      <c r="T385" t="s">
        <v>42</v>
      </c>
      <c r="U385" t="s">
        <v>22</v>
      </c>
      <c r="V385" t="s">
        <v>43</v>
      </c>
      <c r="W385">
        <v>0.37</v>
      </c>
      <c r="BF385" s="7">
        <f t="shared" si="26"/>
        <v>0</v>
      </c>
      <c r="BG385" s="8" t="s">
        <v>623</v>
      </c>
    </row>
    <row r="386" spans="1:59" x14ac:dyDescent="0.3">
      <c r="A386" t="s">
        <v>975</v>
      </c>
      <c r="B386" t="s">
        <v>976</v>
      </c>
      <c r="D386" s="1">
        <v>40362</v>
      </c>
      <c r="E386" s="1">
        <v>40364</v>
      </c>
      <c r="F386" s="1" t="str">
        <f t="shared" si="27"/>
        <v>July</v>
      </c>
      <c r="G386" s="1" t="str">
        <f t="shared" si="28"/>
        <v>2010</v>
      </c>
      <c r="H386" s="2">
        <f t="shared" si="29"/>
        <v>2</v>
      </c>
      <c r="I386" s="2" t="b">
        <f t="shared" si="30"/>
        <v>0</v>
      </c>
      <c r="J386" t="s">
        <v>34</v>
      </c>
      <c r="K386">
        <v>20</v>
      </c>
      <c r="L386">
        <v>205.33</v>
      </c>
      <c r="M386">
        <v>0</v>
      </c>
      <c r="N386" t="s">
        <v>18</v>
      </c>
      <c r="O386">
        <v>10.68</v>
      </c>
      <c r="P386">
        <v>9.77</v>
      </c>
      <c r="Q386">
        <v>6.02</v>
      </c>
      <c r="R386" t="s">
        <v>87</v>
      </c>
      <c r="S386" t="s">
        <v>87</v>
      </c>
      <c r="T386" t="s">
        <v>31</v>
      </c>
      <c r="U386" t="s">
        <v>36</v>
      </c>
      <c r="V386" t="s">
        <v>37</v>
      </c>
      <c r="W386">
        <v>0.48</v>
      </c>
      <c r="BF386" s="7">
        <f t="shared" ref="BF386:BF449" si="31">COUNTIF($A$2:$A$8399,BG386)</f>
        <v>0</v>
      </c>
      <c r="BG386" s="8" t="s">
        <v>590</v>
      </c>
    </row>
    <row r="387" spans="1:59" x14ac:dyDescent="0.3">
      <c r="A387" t="s">
        <v>996</v>
      </c>
      <c r="B387" t="s">
        <v>997</v>
      </c>
      <c r="D387" s="1">
        <v>40679</v>
      </c>
      <c r="E387" s="1">
        <v>40681</v>
      </c>
      <c r="F387" s="1" t="str">
        <f t="shared" ref="F387:F450" si="32">TEXT(E387,"mmmm")</f>
        <v>May</v>
      </c>
      <c r="G387" s="1" t="str">
        <f t="shared" ref="G387:G450" si="33">TEXT(E387,"yyyy")</f>
        <v>2011</v>
      </c>
      <c r="H387" s="2">
        <f t="shared" ref="H387:H450" si="34">E387-D387</f>
        <v>2</v>
      </c>
      <c r="I387" s="2" t="b">
        <f t="shared" ref="I387:I450" si="35">IF(H387&lt;1,IF(AND(H387&gt;0,H387&lt;2),"ONE DAY", "FREE DELIVERY"))</f>
        <v>0</v>
      </c>
      <c r="J387" t="s">
        <v>52</v>
      </c>
      <c r="K387">
        <v>17</v>
      </c>
      <c r="L387">
        <v>1368.14</v>
      </c>
      <c r="M387">
        <v>0.05</v>
      </c>
      <c r="N387" t="s">
        <v>39</v>
      </c>
      <c r="O387">
        <v>171.26</v>
      </c>
      <c r="P387">
        <v>76.72</v>
      </c>
      <c r="Q387">
        <v>19.95</v>
      </c>
      <c r="R387" t="s">
        <v>87</v>
      </c>
      <c r="S387" t="s">
        <v>87</v>
      </c>
      <c r="T387" t="s">
        <v>42</v>
      </c>
      <c r="U387" t="s">
        <v>22</v>
      </c>
      <c r="V387" t="s">
        <v>28</v>
      </c>
      <c r="W387">
        <v>0.54</v>
      </c>
      <c r="BF387" s="7">
        <f t="shared" si="31"/>
        <v>0</v>
      </c>
      <c r="BG387" s="8" t="s">
        <v>711</v>
      </c>
    </row>
    <row r="388" spans="1:59" x14ac:dyDescent="0.3">
      <c r="A388" t="s">
        <v>973</v>
      </c>
      <c r="B388" t="s">
        <v>974</v>
      </c>
      <c r="D388" s="1">
        <v>40244</v>
      </c>
      <c r="E388" s="1">
        <v>40247</v>
      </c>
      <c r="F388" s="1" t="str">
        <f t="shared" si="32"/>
        <v>March</v>
      </c>
      <c r="G388" s="1" t="str">
        <f t="shared" si="33"/>
        <v>2010</v>
      </c>
      <c r="H388" s="2">
        <f t="shared" si="34"/>
        <v>3</v>
      </c>
      <c r="I388" s="2" t="b">
        <f t="shared" si="35"/>
        <v>0</v>
      </c>
      <c r="J388" t="s">
        <v>44</v>
      </c>
      <c r="K388">
        <v>42</v>
      </c>
      <c r="L388">
        <v>2475.83</v>
      </c>
      <c r="M388">
        <v>0.09</v>
      </c>
      <c r="N388" t="s">
        <v>18</v>
      </c>
      <c r="O388">
        <v>752.37</v>
      </c>
      <c r="P388">
        <v>59.98</v>
      </c>
      <c r="Q388">
        <v>3.99</v>
      </c>
      <c r="R388" t="s">
        <v>87</v>
      </c>
      <c r="S388" t="s">
        <v>87</v>
      </c>
      <c r="T388" t="s">
        <v>31</v>
      </c>
      <c r="U388" t="s">
        <v>22</v>
      </c>
      <c r="V388" t="s">
        <v>28</v>
      </c>
      <c r="W388">
        <v>0.56999999999999995</v>
      </c>
      <c r="BF388" s="7">
        <f t="shared" si="31"/>
        <v>0</v>
      </c>
      <c r="BG388" s="8" t="s">
        <v>243</v>
      </c>
    </row>
    <row r="389" spans="1:59" x14ac:dyDescent="0.3">
      <c r="A389" t="s">
        <v>996</v>
      </c>
      <c r="B389" t="s">
        <v>997</v>
      </c>
      <c r="D389" s="1">
        <v>39930</v>
      </c>
      <c r="E389" s="1">
        <v>39931</v>
      </c>
      <c r="F389" s="1" t="str">
        <f t="shared" si="32"/>
        <v>April</v>
      </c>
      <c r="G389" s="1" t="str">
        <f t="shared" si="33"/>
        <v>2009</v>
      </c>
      <c r="H389" s="2">
        <f t="shared" si="34"/>
        <v>1</v>
      </c>
      <c r="I389" s="2" t="b">
        <f t="shared" si="35"/>
        <v>0</v>
      </c>
      <c r="J389" t="s">
        <v>34</v>
      </c>
      <c r="K389">
        <v>40</v>
      </c>
      <c r="L389">
        <v>2205.7584999999999</v>
      </c>
      <c r="M389">
        <v>0.03</v>
      </c>
      <c r="N389" t="s">
        <v>18</v>
      </c>
      <c r="O389">
        <v>337.04</v>
      </c>
      <c r="P389">
        <v>65.989999999999995</v>
      </c>
      <c r="Q389">
        <v>8.99</v>
      </c>
      <c r="R389" t="s">
        <v>87</v>
      </c>
      <c r="S389" t="s">
        <v>87</v>
      </c>
      <c r="T389" t="s">
        <v>42</v>
      </c>
      <c r="U389" t="s">
        <v>32</v>
      </c>
      <c r="V389" t="s">
        <v>33</v>
      </c>
      <c r="W389">
        <v>0.57999999999999996</v>
      </c>
      <c r="BF389" s="7">
        <f t="shared" si="31"/>
        <v>0</v>
      </c>
      <c r="BG389" s="8" t="s">
        <v>222</v>
      </c>
    </row>
    <row r="390" spans="1:59" x14ac:dyDescent="0.3">
      <c r="A390" t="s">
        <v>1011</v>
      </c>
      <c r="B390" t="s">
        <v>1012</v>
      </c>
      <c r="D390" s="1">
        <v>41006</v>
      </c>
      <c r="E390" s="1">
        <v>41009</v>
      </c>
      <c r="F390" s="1" t="str">
        <f t="shared" si="32"/>
        <v>April</v>
      </c>
      <c r="G390" s="1" t="str">
        <f t="shared" si="33"/>
        <v>2012</v>
      </c>
      <c r="H390" s="2">
        <f t="shared" si="34"/>
        <v>3</v>
      </c>
      <c r="I390" s="2" t="b">
        <f t="shared" si="35"/>
        <v>0</v>
      </c>
      <c r="J390" t="s">
        <v>24</v>
      </c>
      <c r="K390">
        <v>21</v>
      </c>
      <c r="L390">
        <v>524.20000000000005</v>
      </c>
      <c r="M390">
        <v>0.04</v>
      </c>
      <c r="N390" t="s">
        <v>18</v>
      </c>
      <c r="O390">
        <v>158.97999999999999</v>
      </c>
      <c r="P390">
        <v>23.99</v>
      </c>
      <c r="Q390">
        <v>6.71</v>
      </c>
      <c r="R390" t="s">
        <v>87</v>
      </c>
      <c r="S390" t="s">
        <v>87</v>
      </c>
      <c r="T390" t="s">
        <v>31</v>
      </c>
      <c r="U390" t="s">
        <v>22</v>
      </c>
      <c r="V390" t="s">
        <v>51</v>
      </c>
      <c r="W390">
        <v>0.35</v>
      </c>
      <c r="BF390" s="7">
        <f t="shared" si="31"/>
        <v>0</v>
      </c>
      <c r="BG390" s="8" t="s">
        <v>681</v>
      </c>
    </row>
    <row r="391" spans="1:59" x14ac:dyDescent="0.3">
      <c r="A391" t="s">
        <v>973</v>
      </c>
      <c r="B391" t="s">
        <v>974</v>
      </c>
      <c r="D391" s="1">
        <v>40543</v>
      </c>
      <c r="E391" s="1">
        <v>40545</v>
      </c>
      <c r="F391" s="1" t="str">
        <f t="shared" si="32"/>
        <v>January</v>
      </c>
      <c r="G391" s="1" t="str">
        <f t="shared" si="33"/>
        <v>2011</v>
      </c>
      <c r="H391" s="2">
        <f t="shared" si="34"/>
        <v>2</v>
      </c>
      <c r="I391" s="2" t="b">
        <f t="shared" si="35"/>
        <v>0</v>
      </c>
      <c r="J391" t="s">
        <v>44</v>
      </c>
      <c r="K391">
        <v>39</v>
      </c>
      <c r="L391">
        <v>6553.45</v>
      </c>
      <c r="M391">
        <v>0.03</v>
      </c>
      <c r="N391" t="s">
        <v>18</v>
      </c>
      <c r="O391">
        <v>2969.81</v>
      </c>
      <c r="P391">
        <v>162.93</v>
      </c>
      <c r="Q391">
        <v>19.989999999999998</v>
      </c>
      <c r="R391" t="s">
        <v>87</v>
      </c>
      <c r="S391" t="s">
        <v>87</v>
      </c>
      <c r="T391" t="s">
        <v>21</v>
      </c>
      <c r="U391" t="s">
        <v>22</v>
      </c>
      <c r="V391" t="s">
        <v>51</v>
      </c>
      <c r="W391">
        <v>0.39</v>
      </c>
      <c r="BF391" s="7">
        <f t="shared" si="31"/>
        <v>0</v>
      </c>
      <c r="BG391" s="8" t="s">
        <v>207</v>
      </c>
    </row>
    <row r="392" spans="1:59" x14ac:dyDescent="0.3">
      <c r="A392" t="s">
        <v>917</v>
      </c>
      <c r="B392" t="s">
        <v>918</v>
      </c>
      <c r="D392" s="1">
        <v>40211</v>
      </c>
      <c r="E392" s="1">
        <v>40211</v>
      </c>
      <c r="F392" s="1" t="str">
        <f t="shared" si="32"/>
        <v>February</v>
      </c>
      <c r="G392" s="1" t="str">
        <f t="shared" si="33"/>
        <v>2010</v>
      </c>
      <c r="H392" s="2">
        <f t="shared" si="34"/>
        <v>0</v>
      </c>
      <c r="I392" s="2" t="str">
        <f t="shared" si="35"/>
        <v>FREE DELIVERY</v>
      </c>
      <c r="J392" t="s">
        <v>34</v>
      </c>
      <c r="K392">
        <v>45</v>
      </c>
      <c r="L392">
        <v>497.14</v>
      </c>
      <c r="M392">
        <v>0.05</v>
      </c>
      <c r="N392" t="s">
        <v>18</v>
      </c>
      <c r="O392">
        <v>240.41</v>
      </c>
      <c r="P392">
        <v>10.94</v>
      </c>
      <c r="Q392">
        <v>1.39</v>
      </c>
      <c r="R392" t="s">
        <v>87</v>
      </c>
      <c r="S392" t="s">
        <v>87</v>
      </c>
      <c r="T392" t="s">
        <v>21</v>
      </c>
      <c r="U392" t="s">
        <v>22</v>
      </c>
      <c r="V392" t="s">
        <v>51</v>
      </c>
      <c r="W392">
        <v>0.35</v>
      </c>
      <c r="BF392" s="7">
        <f t="shared" si="31"/>
        <v>0</v>
      </c>
      <c r="BG392" s="8" t="s">
        <v>723</v>
      </c>
    </row>
    <row r="393" spans="1:59" x14ac:dyDescent="0.3">
      <c r="A393" t="s">
        <v>917</v>
      </c>
      <c r="B393" t="s">
        <v>918</v>
      </c>
      <c r="D393" s="1">
        <v>40211</v>
      </c>
      <c r="E393" s="1">
        <v>40212</v>
      </c>
      <c r="F393" s="1" t="str">
        <f t="shared" si="32"/>
        <v>February</v>
      </c>
      <c r="G393" s="1" t="str">
        <f t="shared" si="33"/>
        <v>2010</v>
      </c>
      <c r="H393" s="2">
        <f t="shared" si="34"/>
        <v>1</v>
      </c>
      <c r="I393" s="2" t="b">
        <f t="shared" si="35"/>
        <v>0</v>
      </c>
      <c r="J393" t="s">
        <v>34</v>
      </c>
      <c r="K393">
        <v>21</v>
      </c>
      <c r="L393">
        <v>917.39</v>
      </c>
      <c r="M393">
        <v>0.02</v>
      </c>
      <c r="N393" t="s">
        <v>39</v>
      </c>
      <c r="O393">
        <v>393.41</v>
      </c>
      <c r="P393">
        <v>40.98</v>
      </c>
      <c r="Q393">
        <v>2.99</v>
      </c>
      <c r="R393" t="s">
        <v>87</v>
      </c>
      <c r="S393" t="s">
        <v>87</v>
      </c>
      <c r="T393" t="s">
        <v>21</v>
      </c>
      <c r="U393" t="s">
        <v>22</v>
      </c>
      <c r="V393" t="s">
        <v>29</v>
      </c>
      <c r="W393">
        <v>0.36</v>
      </c>
      <c r="BF393" s="7">
        <f t="shared" si="31"/>
        <v>0</v>
      </c>
      <c r="BG393" s="8" t="s">
        <v>620</v>
      </c>
    </row>
    <row r="394" spans="1:59" x14ac:dyDescent="0.3">
      <c r="A394" t="s">
        <v>951</v>
      </c>
      <c r="B394" t="s">
        <v>952</v>
      </c>
      <c r="D394" s="1">
        <v>41014</v>
      </c>
      <c r="E394" s="1">
        <v>41015</v>
      </c>
      <c r="F394" s="1" t="str">
        <f t="shared" si="32"/>
        <v>April</v>
      </c>
      <c r="G394" s="1" t="str">
        <f t="shared" si="33"/>
        <v>2012</v>
      </c>
      <c r="H394" s="2">
        <f t="shared" si="34"/>
        <v>1</v>
      </c>
      <c r="I394" s="2" t="b">
        <f t="shared" si="35"/>
        <v>0</v>
      </c>
      <c r="J394" t="s">
        <v>34</v>
      </c>
      <c r="K394">
        <v>19</v>
      </c>
      <c r="L394">
        <v>110.67</v>
      </c>
      <c r="M394">
        <v>0.08</v>
      </c>
      <c r="N394" t="s">
        <v>18</v>
      </c>
      <c r="O394">
        <v>-43.75</v>
      </c>
      <c r="P394">
        <v>5.99</v>
      </c>
      <c r="Q394">
        <v>4.92</v>
      </c>
      <c r="R394" t="s">
        <v>87</v>
      </c>
      <c r="S394" t="s">
        <v>87</v>
      </c>
      <c r="T394" t="s">
        <v>31</v>
      </c>
      <c r="U394" t="s">
        <v>22</v>
      </c>
      <c r="V394" t="s">
        <v>29</v>
      </c>
      <c r="W394">
        <v>0.38</v>
      </c>
      <c r="BF394" s="7">
        <f t="shared" si="31"/>
        <v>0</v>
      </c>
      <c r="BG394" s="8" t="s">
        <v>559</v>
      </c>
    </row>
    <row r="395" spans="1:59" x14ac:dyDescent="0.3">
      <c r="A395" t="s">
        <v>951</v>
      </c>
      <c r="B395" t="s">
        <v>952</v>
      </c>
      <c r="D395" s="1">
        <v>41014</v>
      </c>
      <c r="E395" s="1">
        <v>41015</v>
      </c>
      <c r="F395" s="1" t="str">
        <f t="shared" si="32"/>
        <v>April</v>
      </c>
      <c r="G395" s="1" t="str">
        <f t="shared" si="33"/>
        <v>2012</v>
      </c>
      <c r="H395" s="2">
        <f t="shared" si="34"/>
        <v>1</v>
      </c>
      <c r="I395" s="2" t="b">
        <f t="shared" si="35"/>
        <v>0</v>
      </c>
      <c r="J395" t="s">
        <v>34</v>
      </c>
      <c r="K395">
        <v>20</v>
      </c>
      <c r="L395">
        <v>1163.123</v>
      </c>
      <c r="M395">
        <v>0</v>
      </c>
      <c r="N395" t="s">
        <v>18</v>
      </c>
      <c r="O395">
        <v>83.84</v>
      </c>
      <c r="P395">
        <v>65.989999999999995</v>
      </c>
      <c r="Q395">
        <v>8.99</v>
      </c>
      <c r="R395" t="s">
        <v>87</v>
      </c>
      <c r="S395" t="s">
        <v>87</v>
      </c>
      <c r="T395" t="s">
        <v>31</v>
      </c>
      <c r="U395" t="s">
        <v>32</v>
      </c>
      <c r="V395" t="s">
        <v>33</v>
      </c>
      <c r="W395">
        <v>0.57999999999999996</v>
      </c>
      <c r="BF395" s="7">
        <f t="shared" si="31"/>
        <v>0</v>
      </c>
      <c r="BG395" s="8" t="s">
        <v>197</v>
      </c>
    </row>
    <row r="396" spans="1:59" x14ac:dyDescent="0.3">
      <c r="A396" t="s">
        <v>912</v>
      </c>
      <c r="B396" t="s">
        <v>945</v>
      </c>
      <c r="D396" s="1">
        <v>40317</v>
      </c>
      <c r="E396" s="1">
        <v>40318</v>
      </c>
      <c r="F396" s="1" t="str">
        <f t="shared" si="32"/>
        <v>May</v>
      </c>
      <c r="G396" s="1" t="str">
        <f t="shared" si="33"/>
        <v>2010</v>
      </c>
      <c r="H396" s="2">
        <f t="shared" si="34"/>
        <v>1</v>
      </c>
      <c r="I396" s="2" t="b">
        <f t="shared" si="35"/>
        <v>0</v>
      </c>
      <c r="J396" t="s">
        <v>24</v>
      </c>
      <c r="K396">
        <v>48</v>
      </c>
      <c r="L396">
        <v>224.58</v>
      </c>
      <c r="M396">
        <v>0.03</v>
      </c>
      <c r="N396" t="s">
        <v>18</v>
      </c>
      <c r="O396">
        <v>-144.76</v>
      </c>
      <c r="P396">
        <v>4.57</v>
      </c>
      <c r="Q396">
        <v>5.42</v>
      </c>
      <c r="R396" t="s">
        <v>87</v>
      </c>
      <c r="S396" t="s">
        <v>87</v>
      </c>
      <c r="T396" t="s">
        <v>31</v>
      </c>
      <c r="U396" t="s">
        <v>22</v>
      </c>
      <c r="V396" t="s">
        <v>29</v>
      </c>
      <c r="W396">
        <v>0.37</v>
      </c>
      <c r="BF396" s="7">
        <f t="shared" si="31"/>
        <v>0</v>
      </c>
      <c r="BG396" s="8" t="s">
        <v>524</v>
      </c>
    </row>
    <row r="397" spans="1:59" x14ac:dyDescent="0.3">
      <c r="A397" t="s">
        <v>912</v>
      </c>
      <c r="B397" t="s">
        <v>945</v>
      </c>
      <c r="D397" s="1">
        <v>40317</v>
      </c>
      <c r="E397" s="1">
        <v>40318</v>
      </c>
      <c r="F397" s="1" t="str">
        <f t="shared" si="32"/>
        <v>May</v>
      </c>
      <c r="G397" s="1" t="str">
        <f t="shared" si="33"/>
        <v>2010</v>
      </c>
      <c r="H397" s="2">
        <f t="shared" si="34"/>
        <v>1</v>
      </c>
      <c r="I397" s="2" t="b">
        <f t="shared" si="35"/>
        <v>0</v>
      </c>
      <c r="J397" t="s">
        <v>24</v>
      </c>
      <c r="K397">
        <v>34</v>
      </c>
      <c r="L397">
        <v>365.77</v>
      </c>
      <c r="M397">
        <v>7.0000000000000007E-2</v>
      </c>
      <c r="N397" t="s">
        <v>18</v>
      </c>
      <c r="O397">
        <v>155.69</v>
      </c>
      <c r="P397">
        <v>10.67</v>
      </c>
      <c r="Q397">
        <v>1.39</v>
      </c>
      <c r="R397" t="s">
        <v>87</v>
      </c>
      <c r="S397" t="s">
        <v>87</v>
      </c>
      <c r="T397" t="s">
        <v>31</v>
      </c>
      <c r="U397" t="s">
        <v>22</v>
      </c>
      <c r="V397" t="s">
        <v>51</v>
      </c>
      <c r="W397">
        <v>0.39</v>
      </c>
      <c r="BF397" s="7">
        <f t="shared" si="31"/>
        <v>0</v>
      </c>
      <c r="BG397" s="8" t="s">
        <v>716</v>
      </c>
    </row>
    <row r="398" spans="1:59" x14ac:dyDescent="0.3">
      <c r="A398" t="s">
        <v>912</v>
      </c>
      <c r="B398" t="s">
        <v>945</v>
      </c>
      <c r="D398" s="1">
        <v>40317</v>
      </c>
      <c r="E398" s="1">
        <v>40318</v>
      </c>
      <c r="F398" s="1" t="str">
        <f t="shared" si="32"/>
        <v>May</v>
      </c>
      <c r="G398" s="1" t="str">
        <f t="shared" si="33"/>
        <v>2010</v>
      </c>
      <c r="H398" s="2">
        <f t="shared" si="34"/>
        <v>1</v>
      </c>
      <c r="I398" s="2" t="b">
        <f t="shared" si="35"/>
        <v>0</v>
      </c>
      <c r="J398" t="s">
        <v>24</v>
      </c>
      <c r="K398">
        <v>34</v>
      </c>
      <c r="L398">
        <v>16073.03</v>
      </c>
      <c r="M398">
        <v>0.01</v>
      </c>
      <c r="N398" t="s">
        <v>25</v>
      </c>
      <c r="O398">
        <v>5386.32</v>
      </c>
      <c r="P398">
        <v>442.14</v>
      </c>
      <c r="Q398">
        <v>14.7</v>
      </c>
      <c r="R398" t="s">
        <v>87</v>
      </c>
      <c r="S398" t="s">
        <v>87</v>
      </c>
      <c r="T398" t="s">
        <v>31</v>
      </c>
      <c r="U398" t="s">
        <v>32</v>
      </c>
      <c r="V398" t="s">
        <v>94</v>
      </c>
      <c r="W398">
        <v>0.56000000000000005</v>
      </c>
      <c r="BF398" s="7">
        <f t="shared" si="31"/>
        <v>0</v>
      </c>
      <c r="BG398" s="8" t="s">
        <v>344</v>
      </c>
    </row>
    <row r="399" spans="1:59" x14ac:dyDescent="0.3">
      <c r="A399" t="s">
        <v>919</v>
      </c>
      <c r="B399" t="s">
        <v>920</v>
      </c>
      <c r="D399" s="1">
        <v>40021</v>
      </c>
      <c r="E399" s="1">
        <v>40022</v>
      </c>
      <c r="F399" s="1" t="str">
        <f t="shared" si="32"/>
        <v>July</v>
      </c>
      <c r="G399" s="1" t="str">
        <f t="shared" si="33"/>
        <v>2009</v>
      </c>
      <c r="H399" s="2">
        <f t="shared" si="34"/>
        <v>1</v>
      </c>
      <c r="I399" s="2" t="b">
        <f t="shared" si="35"/>
        <v>0</v>
      </c>
      <c r="J399" t="s">
        <v>34</v>
      </c>
      <c r="K399">
        <v>15</v>
      </c>
      <c r="L399">
        <v>30.68</v>
      </c>
      <c r="M399">
        <v>0.02</v>
      </c>
      <c r="N399" t="s">
        <v>18</v>
      </c>
      <c r="O399">
        <v>-37.39</v>
      </c>
      <c r="P399">
        <v>1.74</v>
      </c>
      <c r="Q399">
        <v>4.08</v>
      </c>
      <c r="R399" t="s">
        <v>87</v>
      </c>
      <c r="S399" t="s">
        <v>87</v>
      </c>
      <c r="T399" t="s">
        <v>21</v>
      </c>
      <c r="U399" t="s">
        <v>36</v>
      </c>
      <c r="V399" t="s">
        <v>37</v>
      </c>
      <c r="W399">
        <v>0.53</v>
      </c>
      <c r="BF399" s="7">
        <f t="shared" si="31"/>
        <v>0</v>
      </c>
      <c r="BG399" s="8" t="s">
        <v>286</v>
      </c>
    </row>
    <row r="400" spans="1:59" x14ac:dyDescent="0.3">
      <c r="A400" t="s">
        <v>912</v>
      </c>
      <c r="B400" t="s">
        <v>945</v>
      </c>
      <c r="D400" s="1">
        <v>39903</v>
      </c>
      <c r="E400" s="1">
        <v>39905</v>
      </c>
      <c r="F400" s="1" t="str">
        <f t="shared" si="32"/>
        <v>April</v>
      </c>
      <c r="G400" s="1" t="str">
        <f t="shared" si="33"/>
        <v>2009</v>
      </c>
      <c r="H400" s="2">
        <f t="shared" si="34"/>
        <v>2</v>
      </c>
      <c r="I400" s="2" t="b">
        <f t="shared" si="35"/>
        <v>0</v>
      </c>
      <c r="J400" t="s">
        <v>34</v>
      </c>
      <c r="K400">
        <v>1</v>
      </c>
      <c r="L400">
        <v>54.076999999999998</v>
      </c>
      <c r="M400">
        <v>7.0000000000000007E-2</v>
      </c>
      <c r="N400" t="s">
        <v>39</v>
      </c>
      <c r="O400">
        <v>-232.99</v>
      </c>
      <c r="P400">
        <v>55.99</v>
      </c>
      <c r="Q400">
        <v>5</v>
      </c>
      <c r="R400" t="s">
        <v>87</v>
      </c>
      <c r="S400" t="s">
        <v>87</v>
      </c>
      <c r="T400" t="s">
        <v>31</v>
      </c>
      <c r="U400" t="s">
        <v>32</v>
      </c>
      <c r="V400" t="s">
        <v>33</v>
      </c>
      <c r="W400">
        <v>0.83</v>
      </c>
      <c r="BF400" s="7">
        <f t="shared" si="31"/>
        <v>0</v>
      </c>
      <c r="BG400" s="8" t="s">
        <v>354</v>
      </c>
    </row>
    <row r="401" spans="1:59" x14ac:dyDescent="0.3">
      <c r="A401" t="s">
        <v>936</v>
      </c>
      <c r="B401" t="s">
        <v>143</v>
      </c>
      <c r="D401" s="1">
        <v>41071</v>
      </c>
      <c r="E401" s="1">
        <v>41073</v>
      </c>
      <c r="F401" s="1" t="str">
        <f t="shared" si="32"/>
        <v>June</v>
      </c>
      <c r="G401" s="1" t="str">
        <f t="shared" si="33"/>
        <v>2012</v>
      </c>
      <c r="H401" s="2">
        <f t="shared" si="34"/>
        <v>2</v>
      </c>
      <c r="I401" s="2" t="b">
        <f t="shared" si="35"/>
        <v>0</v>
      </c>
      <c r="J401" t="s">
        <v>52</v>
      </c>
      <c r="K401">
        <v>27</v>
      </c>
      <c r="L401">
        <v>899.97</v>
      </c>
      <c r="M401">
        <v>0.09</v>
      </c>
      <c r="N401" t="s">
        <v>39</v>
      </c>
      <c r="O401">
        <v>-246.3</v>
      </c>
      <c r="P401">
        <v>33.979999999999997</v>
      </c>
      <c r="Q401">
        <v>19.989999999999998</v>
      </c>
      <c r="R401" t="s">
        <v>87</v>
      </c>
      <c r="S401" t="s">
        <v>87</v>
      </c>
      <c r="T401" t="s">
        <v>27</v>
      </c>
      <c r="U401" t="s">
        <v>36</v>
      </c>
      <c r="V401" t="s">
        <v>37</v>
      </c>
      <c r="W401">
        <v>0.55000000000000004</v>
      </c>
      <c r="BF401" s="7">
        <f t="shared" si="31"/>
        <v>0</v>
      </c>
      <c r="BG401" s="8" t="s">
        <v>470</v>
      </c>
    </row>
    <row r="402" spans="1:59" x14ac:dyDescent="0.3">
      <c r="A402" t="s">
        <v>966</v>
      </c>
      <c r="B402" t="s">
        <v>967</v>
      </c>
      <c r="D402" s="1">
        <v>40422</v>
      </c>
      <c r="E402" s="1">
        <v>40423</v>
      </c>
      <c r="F402" s="1" t="str">
        <f t="shared" si="32"/>
        <v>September</v>
      </c>
      <c r="G402" s="1" t="str">
        <f t="shared" si="33"/>
        <v>2010</v>
      </c>
      <c r="H402" s="2">
        <f t="shared" si="34"/>
        <v>1</v>
      </c>
      <c r="I402" s="2" t="b">
        <f t="shared" si="35"/>
        <v>0</v>
      </c>
      <c r="J402" t="s">
        <v>34</v>
      </c>
      <c r="K402">
        <v>40</v>
      </c>
      <c r="L402">
        <v>6789.9274999999998</v>
      </c>
      <c r="M402">
        <v>0.08</v>
      </c>
      <c r="N402" t="s">
        <v>18</v>
      </c>
      <c r="O402">
        <v>1864.66</v>
      </c>
      <c r="P402">
        <v>200.99</v>
      </c>
      <c r="Q402">
        <v>4.2</v>
      </c>
      <c r="R402" t="s">
        <v>87</v>
      </c>
      <c r="S402" t="s">
        <v>87</v>
      </c>
      <c r="T402" t="s">
        <v>27</v>
      </c>
      <c r="U402" t="s">
        <v>32</v>
      </c>
      <c r="V402" t="s">
        <v>33</v>
      </c>
      <c r="W402">
        <v>0.59</v>
      </c>
      <c r="BF402" s="7">
        <f t="shared" si="31"/>
        <v>0</v>
      </c>
      <c r="BG402" s="8" t="s">
        <v>261</v>
      </c>
    </row>
    <row r="403" spans="1:59" x14ac:dyDescent="0.3">
      <c r="A403" t="s">
        <v>953</v>
      </c>
      <c r="B403" t="s">
        <v>954</v>
      </c>
      <c r="D403" s="1">
        <v>41130</v>
      </c>
      <c r="E403" s="1">
        <v>41132</v>
      </c>
      <c r="F403" s="1" t="str">
        <f t="shared" si="32"/>
        <v>August</v>
      </c>
      <c r="G403" s="1" t="str">
        <f t="shared" si="33"/>
        <v>2012</v>
      </c>
      <c r="H403" s="2">
        <f t="shared" si="34"/>
        <v>2</v>
      </c>
      <c r="I403" s="2" t="b">
        <f t="shared" si="35"/>
        <v>0</v>
      </c>
      <c r="J403" t="s">
        <v>52</v>
      </c>
      <c r="K403">
        <v>5</v>
      </c>
      <c r="L403">
        <v>748.29</v>
      </c>
      <c r="M403">
        <v>0.02</v>
      </c>
      <c r="N403" t="s">
        <v>25</v>
      </c>
      <c r="O403">
        <v>-183.6</v>
      </c>
      <c r="P403">
        <v>135.99</v>
      </c>
      <c r="Q403">
        <v>28.63</v>
      </c>
      <c r="R403" t="s">
        <v>87</v>
      </c>
      <c r="S403" t="s">
        <v>87</v>
      </c>
      <c r="T403" t="s">
        <v>31</v>
      </c>
      <c r="U403" t="s">
        <v>36</v>
      </c>
      <c r="V403" t="s">
        <v>67</v>
      </c>
      <c r="W403">
        <v>0.76</v>
      </c>
      <c r="BF403" s="7">
        <f t="shared" si="31"/>
        <v>0</v>
      </c>
      <c r="BG403" s="8" t="s">
        <v>687</v>
      </c>
    </row>
    <row r="404" spans="1:59" x14ac:dyDescent="0.3">
      <c r="A404" t="s">
        <v>1003</v>
      </c>
      <c r="B404" t="s">
        <v>1004</v>
      </c>
      <c r="D404" s="1">
        <v>40305</v>
      </c>
      <c r="E404" s="1">
        <v>40307</v>
      </c>
      <c r="F404" s="1" t="str">
        <f t="shared" si="32"/>
        <v>May</v>
      </c>
      <c r="G404" s="1" t="str">
        <f t="shared" si="33"/>
        <v>2010</v>
      </c>
      <c r="H404" s="2">
        <f t="shared" si="34"/>
        <v>2</v>
      </c>
      <c r="I404" s="2" t="b">
        <f t="shared" si="35"/>
        <v>0</v>
      </c>
      <c r="J404" t="s">
        <v>24</v>
      </c>
      <c r="K404">
        <v>37</v>
      </c>
      <c r="L404">
        <v>2522.21</v>
      </c>
      <c r="M404">
        <v>0</v>
      </c>
      <c r="N404" t="s">
        <v>18</v>
      </c>
      <c r="O404">
        <v>1026.07</v>
      </c>
      <c r="P404">
        <v>63.94</v>
      </c>
      <c r="Q404">
        <v>14.48</v>
      </c>
      <c r="R404" t="s">
        <v>87</v>
      </c>
      <c r="S404" t="s">
        <v>87</v>
      </c>
      <c r="T404" t="s">
        <v>42</v>
      </c>
      <c r="U404" t="s">
        <v>36</v>
      </c>
      <c r="V404" t="s">
        <v>37</v>
      </c>
      <c r="W404">
        <v>0.46</v>
      </c>
      <c r="BF404" s="7">
        <f t="shared" si="31"/>
        <v>0</v>
      </c>
      <c r="BG404" s="8" t="s">
        <v>79</v>
      </c>
    </row>
    <row r="405" spans="1:59" x14ac:dyDescent="0.3">
      <c r="A405" t="s">
        <v>1003</v>
      </c>
      <c r="B405" t="s">
        <v>1004</v>
      </c>
      <c r="D405" s="1">
        <v>40305</v>
      </c>
      <c r="E405" s="1">
        <v>40306</v>
      </c>
      <c r="F405" s="1" t="str">
        <f t="shared" si="32"/>
        <v>May</v>
      </c>
      <c r="G405" s="1" t="str">
        <f t="shared" si="33"/>
        <v>2010</v>
      </c>
      <c r="H405" s="2">
        <f t="shared" si="34"/>
        <v>1</v>
      </c>
      <c r="I405" s="2" t="b">
        <f t="shared" si="35"/>
        <v>0</v>
      </c>
      <c r="J405" t="s">
        <v>24</v>
      </c>
      <c r="K405">
        <v>28</v>
      </c>
      <c r="L405">
        <v>4181.82</v>
      </c>
      <c r="M405">
        <v>0.01</v>
      </c>
      <c r="N405" t="s">
        <v>18</v>
      </c>
      <c r="O405">
        <v>1765.48</v>
      </c>
      <c r="P405">
        <v>140.99</v>
      </c>
      <c r="Q405">
        <v>13.99</v>
      </c>
      <c r="R405" t="s">
        <v>87</v>
      </c>
      <c r="S405" t="s">
        <v>87</v>
      </c>
      <c r="T405" t="s">
        <v>42</v>
      </c>
      <c r="U405" t="s">
        <v>32</v>
      </c>
      <c r="V405" t="s">
        <v>94</v>
      </c>
      <c r="W405">
        <v>0.37</v>
      </c>
      <c r="BF405" s="7">
        <f t="shared" si="31"/>
        <v>0</v>
      </c>
      <c r="BG405" s="8" t="s">
        <v>672</v>
      </c>
    </row>
    <row r="406" spans="1:59" x14ac:dyDescent="0.3">
      <c r="A406" t="s">
        <v>919</v>
      </c>
      <c r="B406" t="s">
        <v>920</v>
      </c>
      <c r="D406" s="1">
        <v>40780</v>
      </c>
      <c r="E406" s="1">
        <v>40780</v>
      </c>
      <c r="F406" s="1" t="str">
        <f t="shared" si="32"/>
        <v>August</v>
      </c>
      <c r="G406" s="1" t="str">
        <f t="shared" si="33"/>
        <v>2011</v>
      </c>
      <c r="H406" s="2">
        <f t="shared" si="34"/>
        <v>0</v>
      </c>
      <c r="I406" s="2" t="str">
        <f t="shared" si="35"/>
        <v>FREE DELIVERY</v>
      </c>
      <c r="J406" t="s">
        <v>44</v>
      </c>
      <c r="K406">
        <v>39</v>
      </c>
      <c r="L406">
        <v>680.85850000000005</v>
      </c>
      <c r="M406">
        <v>0.05</v>
      </c>
      <c r="N406" t="s">
        <v>18</v>
      </c>
      <c r="O406">
        <v>319.10000000000002</v>
      </c>
      <c r="P406">
        <v>20.99</v>
      </c>
      <c r="Q406">
        <v>0.99</v>
      </c>
      <c r="R406" t="s">
        <v>87</v>
      </c>
      <c r="S406" t="s">
        <v>87</v>
      </c>
      <c r="T406" t="s">
        <v>21</v>
      </c>
      <c r="U406" t="s">
        <v>32</v>
      </c>
      <c r="V406" t="s">
        <v>33</v>
      </c>
      <c r="W406">
        <v>0.37</v>
      </c>
      <c r="BF406" s="7">
        <f t="shared" si="31"/>
        <v>0</v>
      </c>
      <c r="BG406" s="8" t="s">
        <v>125</v>
      </c>
    </row>
    <row r="407" spans="1:59" x14ac:dyDescent="0.3">
      <c r="A407" t="s">
        <v>914</v>
      </c>
      <c r="B407" t="s">
        <v>915</v>
      </c>
      <c r="D407" s="1">
        <v>40442</v>
      </c>
      <c r="E407" s="1">
        <v>40444</v>
      </c>
      <c r="F407" s="1" t="str">
        <f t="shared" si="32"/>
        <v>September</v>
      </c>
      <c r="G407" s="1" t="str">
        <f t="shared" si="33"/>
        <v>2010</v>
      </c>
      <c r="H407" s="2">
        <f t="shared" si="34"/>
        <v>2</v>
      </c>
      <c r="I407" s="2" t="b">
        <f t="shared" si="35"/>
        <v>0</v>
      </c>
      <c r="J407" t="s">
        <v>52</v>
      </c>
      <c r="K407">
        <v>20</v>
      </c>
      <c r="L407">
        <v>759.84</v>
      </c>
      <c r="M407">
        <v>0.06</v>
      </c>
      <c r="N407" t="s">
        <v>18</v>
      </c>
      <c r="O407">
        <v>162.83000000000001</v>
      </c>
      <c r="P407">
        <v>39.24</v>
      </c>
      <c r="Q407">
        <v>1.99</v>
      </c>
      <c r="R407" t="s">
        <v>87</v>
      </c>
      <c r="S407" t="s">
        <v>87</v>
      </c>
      <c r="T407" t="s">
        <v>42</v>
      </c>
      <c r="U407" t="s">
        <v>32</v>
      </c>
      <c r="V407" t="s">
        <v>48</v>
      </c>
      <c r="W407">
        <v>0.51</v>
      </c>
      <c r="BF407" s="7">
        <f t="shared" si="31"/>
        <v>0</v>
      </c>
      <c r="BG407" s="8" t="s">
        <v>473</v>
      </c>
    </row>
    <row r="408" spans="1:59" x14ac:dyDescent="0.3">
      <c r="A408" t="s">
        <v>914</v>
      </c>
      <c r="B408" t="s">
        <v>915</v>
      </c>
      <c r="D408" s="1">
        <v>40442</v>
      </c>
      <c r="E408" s="1">
        <v>40444</v>
      </c>
      <c r="F408" s="1" t="str">
        <f t="shared" si="32"/>
        <v>September</v>
      </c>
      <c r="G408" s="1" t="str">
        <f t="shared" si="33"/>
        <v>2010</v>
      </c>
      <c r="H408" s="2">
        <f t="shared" si="34"/>
        <v>2</v>
      </c>
      <c r="I408" s="2" t="b">
        <f t="shared" si="35"/>
        <v>0</v>
      </c>
      <c r="J408" t="s">
        <v>52</v>
      </c>
      <c r="K408">
        <v>19</v>
      </c>
      <c r="L408">
        <v>147.38999999999999</v>
      </c>
      <c r="M408">
        <v>0.08</v>
      </c>
      <c r="N408" t="s">
        <v>18</v>
      </c>
      <c r="O408">
        <v>-30.92</v>
      </c>
      <c r="P408">
        <v>7.64</v>
      </c>
      <c r="Q408">
        <v>5.83</v>
      </c>
      <c r="R408" t="s">
        <v>87</v>
      </c>
      <c r="S408" t="s">
        <v>87</v>
      </c>
      <c r="T408" t="s">
        <v>42</v>
      </c>
      <c r="U408" t="s">
        <v>22</v>
      </c>
      <c r="V408" t="s">
        <v>43</v>
      </c>
      <c r="W408">
        <v>0.36</v>
      </c>
      <c r="BF408" s="7">
        <f t="shared" si="31"/>
        <v>0</v>
      </c>
      <c r="BG408" s="8" t="s">
        <v>249</v>
      </c>
    </row>
    <row r="409" spans="1:59" x14ac:dyDescent="0.3">
      <c r="A409" t="s">
        <v>957</v>
      </c>
      <c r="B409" t="s">
        <v>958</v>
      </c>
      <c r="D409" s="1">
        <v>41090</v>
      </c>
      <c r="E409" s="1">
        <v>41090</v>
      </c>
      <c r="F409" s="1" t="str">
        <f t="shared" si="32"/>
        <v>June</v>
      </c>
      <c r="G409" s="1" t="str">
        <f t="shared" si="33"/>
        <v>2012</v>
      </c>
      <c r="H409" s="2">
        <f t="shared" si="34"/>
        <v>0</v>
      </c>
      <c r="I409" s="2" t="str">
        <f t="shared" si="35"/>
        <v>FREE DELIVERY</v>
      </c>
      <c r="J409" t="s">
        <v>17</v>
      </c>
      <c r="K409">
        <v>5</v>
      </c>
      <c r="L409">
        <v>294</v>
      </c>
      <c r="M409">
        <v>0</v>
      </c>
      <c r="N409" t="s">
        <v>18</v>
      </c>
      <c r="O409">
        <v>181.53</v>
      </c>
      <c r="P409">
        <v>54.74</v>
      </c>
      <c r="Q409">
        <v>14.83</v>
      </c>
      <c r="R409" t="s">
        <v>87</v>
      </c>
      <c r="S409" t="s">
        <v>87</v>
      </c>
      <c r="T409" t="s">
        <v>42</v>
      </c>
      <c r="U409" t="s">
        <v>36</v>
      </c>
      <c r="V409" t="s">
        <v>37</v>
      </c>
      <c r="W409">
        <v>0.54</v>
      </c>
      <c r="BF409" s="7">
        <f t="shared" si="31"/>
        <v>0</v>
      </c>
      <c r="BG409" s="8" t="s">
        <v>66</v>
      </c>
    </row>
    <row r="410" spans="1:59" x14ac:dyDescent="0.3">
      <c r="A410" t="s">
        <v>910</v>
      </c>
      <c r="B410" t="s">
        <v>911</v>
      </c>
      <c r="D410" s="1">
        <v>40560</v>
      </c>
      <c r="E410" s="1">
        <v>40560</v>
      </c>
      <c r="F410" s="1" t="str">
        <f t="shared" si="32"/>
        <v>January</v>
      </c>
      <c r="G410" s="1" t="str">
        <f t="shared" si="33"/>
        <v>2011</v>
      </c>
      <c r="H410" s="2">
        <f t="shared" si="34"/>
        <v>0</v>
      </c>
      <c r="I410" s="2" t="str">
        <f t="shared" si="35"/>
        <v>FREE DELIVERY</v>
      </c>
      <c r="J410" t="s">
        <v>52</v>
      </c>
      <c r="K410">
        <v>34</v>
      </c>
      <c r="L410">
        <v>216.3</v>
      </c>
      <c r="M410">
        <v>0.01</v>
      </c>
      <c r="N410" t="s">
        <v>18</v>
      </c>
      <c r="O410">
        <v>103.16</v>
      </c>
      <c r="P410">
        <v>6.3</v>
      </c>
      <c r="Q410">
        <v>0.5</v>
      </c>
      <c r="R410" t="s">
        <v>87</v>
      </c>
      <c r="S410" t="s">
        <v>87</v>
      </c>
      <c r="T410" t="s">
        <v>31</v>
      </c>
      <c r="U410" t="s">
        <v>22</v>
      </c>
      <c r="V410" t="s">
        <v>57</v>
      </c>
      <c r="W410">
        <v>0.39</v>
      </c>
      <c r="BF410" s="7">
        <f t="shared" si="31"/>
        <v>0</v>
      </c>
      <c r="BG410" s="8" t="s">
        <v>788</v>
      </c>
    </row>
    <row r="411" spans="1:59" x14ac:dyDescent="0.3">
      <c r="A411" t="s">
        <v>975</v>
      </c>
      <c r="B411" t="s">
        <v>976</v>
      </c>
      <c r="D411" s="1">
        <v>40461</v>
      </c>
      <c r="E411" s="1">
        <v>40463</v>
      </c>
      <c r="F411" s="1" t="str">
        <f t="shared" si="32"/>
        <v>October</v>
      </c>
      <c r="G411" s="1" t="str">
        <f t="shared" si="33"/>
        <v>2010</v>
      </c>
      <c r="H411" s="2">
        <f t="shared" si="34"/>
        <v>2</v>
      </c>
      <c r="I411" s="2" t="b">
        <f t="shared" si="35"/>
        <v>0</v>
      </c>
      <c r="J411" t="s">
        <v>52</v>
      </c>
      <c r="K411">
        <v>12</v>
      </c>
      <c r="L411">
        <v>31.6</v>
      </c>
      <c r="M411">
        <v>0.1</v>
      </c>
      <c r="N411" t="s">
        <v>18</v>
      </c>
      <c r="O411">
        <v>-3.64</v>
      </c>
      <c r="P411">
        <v>2.84</v>
      </c>
      <c r="Q411">
        <v>0.93</v>
      </c>
      <c r="R411" t="s">
        <v>87</v>
      </c>
      <c r="S411" t="s">
        <v>87</v>
      </c>
      <c r="T411" t="s">
        <v>31</v>
      </c>
      <c r="U411" t="s">
        <v>22</v>
      </c>
      <c r="V411" t="s">
        <v>60</v>
      </c>
      <c r="W411">
        <v>0.54</v>
      </c>
      <c r="BF411" s="7">
        <f t="shared" si="31"/>
        <v>0</v>
      </c>
      <c r="BG411" s="8" t="s">
        <v>144</v>
      </c>
    </row>
    <row r="412" spans="1:59" x14ac:dyDescent="0.3">
      <c r="A412" t="s">
        <v>1011</v>
      </c>
      <c r="B412" t="s">
        <v>1012</v>
      </c>
      <c r="D412" s="1">
        <v>40703</v>
      </c>
      <c r="E412" s="1">
        <v>40705</v>
      </c>
      <c r="F412" s="1" t="str">
        <f t="shared" si="32"/>
        <v>June</v>
      </c>
      <c r="G412" s="1" t="str">
        <f t="shared" si="33"/>
        <v>2011</v>
      </c>
      <c r="H412" s="2">
        <f t="shared" si="34"/>
        <v>2</v>
      </c>
      <c r="I412" s="2" t="b">
        <f t="shared" si="35"/>
        <v>0</v>
      </c>
      <c r="J412" t="s">
        <v>24</v>
      </c>
      <c r="K412">
        <v>43</v>
      </c>
      <c r="L412">
        <v>154.18</v>
      </c>
      <c r="M412">
        <v>0.08</v>
      </c>
      <c r="N412" t="s">
        <v>18</v>
      </c>
      <c r="O412">
        <v>-166.92</v>
      </c>
      <c r="P412">
        <v>3.58</v>
      </c>
      <c r="Q412">
        <v>5.47</v>
      </c>
      <c r="R412" t="s">
        <v>87</v>
      </c>
      <c r="S412" t="s">
        <v>87</v>
      </c>
      <c r="T412" t="s">
        <v>31</v>
      </c>
      <c r="U412" t="s">
        <v>22</v>
      </c>
      <c r="V412" t="s">
        <v>29</v>
      </c>
      <c r="W412">
        <v>0.37</v>
      </c>
      <c r="BF412" s="7">
        <f t="shared" si="31"/>
        <v>0</v>
      </c>
      <c r="BG412" s="8" t="s">
        <v>483</v>
      </c>
    </row>
    <row r="413" spans="1:59" x14ac:dyDescent="0.3">
      <c r="A413" t="s">
        <v>1011</v>
      </c>
      <c r="B413" t="s">
        <v>1012</v>
      </c>
      <c r="D413" s="1">
        <v>40703</v>
      </c>
      <c r="E413" s="1">
        <v>40705</v>
      </c>
      <c r="F413" s="1" t="str">
        <f t="shared" si="32"/>
        <v>June</v>
      </c>
      <c r="G413" s="1" t="str">
        <f t="shared" si="33"/>
        <v>2011</v>
      </c>
      <c r="H413" s="2">
        <f t="shared" si="34"/>
        <v>2</v>
      </c>
      <c r="I413" s="2" t="b">
        <f t="shared" si="35"/>
        <v>0</v>
      </c>
      <c r="J413" t="s">
        <v>24</v>
      </c>
      <c r="K413">
        <v>18</v>
      </c>
      <c r="L413">
        <v>110.31</v>
      </c>
      <c r="M413">
        <v>0.05</v>
      </c>
      <c r="N413" t="s">
        <v>18</v>
      </c>
      <c r="O413">
        <v>-1.22</v>
      </c>
      <c r="P413">
        <v>5.85</v>
      </c>
      <c r="Q413">
        <v>2.27</v>
      </c>
      <c r="R413" t="s">
        <v>87</v>
      </c>
      <c r="S413" t="s">
        <v>87</v>
      </c>
      <c r="T413" t="s">
        <v>31</v>
      </c>
      <c r="U413" t="s">
        <v>22</v>
      </c>
      <c r="V413" t="s">
        <v>60</v>
      </c>
      <c r="W413">
        <v>0.56000000000000005</v>
      </c>
      <c r="BF413" s="7">
        <f t="shared" si="31"/>
        <v>0</v>
      </c>
      <c r="BG413" s="8" t="s">
        <v>265</v>
      </c>
    </row>
    <row r="414" spans="1:59" x14ac:dyDescent="0.3">
      <c r="A414" t="s">
        <v>1011</v>
      </c>
      <c r="B414" t="s">
        <v>1012</v>
      </c>
      <c r="D414" s="1">
        <v>40703</v>
      </c>
      <c r="E414" s="1">
        <v>40705</v>
      </c>
      <c r="F414" s="1" t="str">
        <f t="shared" si="32"/>
        <v>June</v>
      </c>
      <c r="G414" s="1" t="str">
        <f t="shared" si="33"/>
        <v>2011</v>
      </c>
      <c r="H414" s="2">
        <f t="shared" si="34"/>
        <v>2</v>
      </c>
      <c r="I414" s="2" t="b">
        <f t="shared" si="35"/>
        <v>0</v>
      </c>
      <c r="J414" t="s">
        <v>24</v>
      </c>
      <c r="K414">
        <v>41</v>
      </c>
      <c r="L414">
        <v>137.51</v>
      </c>
      <c r="M414">
        <v>0.02</v>
      </c>
      <c r="N414" t="s">
        <v>18</v>
      </c>
      <c r="O414">
        <v>21.62</v>
      </c>
      <c r="P414">
        <v>3.29</v>
      </c>
      <c r="Q414">
        <v>1.35</v>
      </c>
      <c r="R414" t="s">
        <v>87</v>
      </c>
      <c r="S414" t="s">
        <v>87</v>
      </c>
      <c r="T414" t="s">
        <v>31</v>
      </c>
      <c r="U414" t="s">
        <v>22</v>
      </c>
      <c r="V414" t="s">
        <v>46</v>
      </c>
      <c r="W414">
        <v>0.4</v>
      </c>
      <c r="BF414" s="7">
        <f t="shared" si="31"/>
        <v>0</v>
      </c>
      <c r="BG414" s="8" t="s">
        <v>621</v>
      </c>
    </row>
    <row r="415" spans="1:59" x14ac:dyDescent="0.3">
      <c r="A415" t="s">
        <v>1001</v>
      </c>
      <c r="B415" t="s">
        <v>1002</v>
      </c>
      <c r="D415" s="1">
        <v>41086</v>
      </c>
      <c r="E415" s="1">
        <v>41095</v>
      </c>
      <c r="F415" s="1" t="str">
        <f t="shared" si="32"/>
        <v>July</v>
      </c>
      <c r="G415" s="1" t="str">
        <f t="shared" si="33"/>
        <v>2012</v>
      </c>
      <c r="H415" s="2">
        <f t="shared" si="34"/>
        <v>9</v>
      </c>
      <c r="I415" s="2" t="b">
        <f t="shared" si="35"/>
        <v>0</v>
      </c>
      <c r="J415" t="s">
        <v>17</v>
      </c>
      <c r="K415">
        <v>27</v>
      </c>
      <c r="L415">
        <v>302.2</v>
      </c>
      <c r="M415">
        <v>0.04</v>
      </c>
      <c r="N415" t="s">
        <v>18</v>
      </c>
      <c r="O415">
        <v>20.27</v>
      </c>
      <c r="P415">
        <v>10.98</v>
      </c>
      <c r="Q415">
        <v>3.37</v>
      </c>
      <c r="R415" t="s">
        <v>87</v>
      </c>
      <c r="S415" t="s">
        <v>87</v>
      </c>
      <c r="T415" t="s">
        <v>31</v>
      </c>
      <c r="U415" t="s">
        <v>22</v>
      </c>
      <c r="V415" t="s">
        <v>82</v>
      </c>
      <c r="W415">
        <v>0.56999999999999995</v>
      </c>
      <c r="BF415" s="7">
        <f t="shared" si="31"/>
        <v>0</v>
      </c>
      <c r="BG415" s="8" t="s">
        <v>712</v>
      </c>
    </row>
    <row r="416" spans="1:59" x14ac:dyDescent="0.3">
      <c r="A416" t="s">
        <v>987</v>
      </c>
      <c r="B416" t="s">
        <v>988</v>
      </c>
      <c r="D416" s="1">
        <v>40253</v>
      </c>
      <c r="E416" s="1">
        <v>40253</v>
      </c>
      <c r="F416" s="1" t="str">
        <f t="shared" si="32"/>
        <v>March</v>
      </c>
      <c r="G416" s="1" t="str">
        <f t="shared" si="33"/>
        <v>2010</v>
      </c>
      <c r="H416" s="2">
        <f t="shared" si="34"/>
        <v>0</v>
      </c>
      <c r="I416" s="2" t="str">
        <f t="shared" si="35"/>
        <v>FREE DELIVERY</v>
      </c>
      <c r="J416" t="s">
        <v>44</v>
      </c>
      <c r="K416">
        <v>46</v>
      </c>
      <c r="L416">
        <v>399.58</v>
      </c>
      <c r="M416">
        <v>0.04</v>
      </c>
      <c r="N416" t="s">
        <v>18</v>
      </c>
      <c r="O416">
        <v>-188.53</v>
      </c>
      <c r="P416">
        <v>8.4499999999999993</v>
      </c>
      <c r="Q416">
        <v>7.77</v>
      </c>
      <c r="R416" t="s">
        <v>87</v>
      </c>
      <c r="S416" t="s">
        <v>87</v>
      </c>
      <c r="T416" t="s">
        <v>21</v>
      </c>
      <c r="U416" t="s">
        <v>22</v>
      </c>
      <c r="V416" t="s">
        <v>82</v>
      </c>
      <c r="W416">
        <v>0.55000000000000004</v>
      </c>
      <c r="BF416" s="7">
        <f t="shared" si="31"/>
        <v>0</v>
      </c>
      <c r="BG416" s="8" t="s">
        <v>200</v>
      </c>
    </row>
    <row r="417" spans="1:59" x14ac:dyDescent="0.3">
      <c r="A417" t="s">
        <v>973</v>
      </c>
      <c r="B417" t="s">
        <v>974</v>
      </c>
      <c r="D417" s="1">
        <v>40495</v>
      </c>
      <c r="E417" s="1">
        <v>40497</v>
      </c>
      <c r="F417" s="1" t="str">
        <f t="shared" si="32"/>
        <v>November</v>
      </c>
      <c r="G417" s="1" t="str">
        <f t="shared" si="33"/>
        <v>2010</v>
      </c>
      <c r="H417" s="2">
        <f t="shared" si="34"/>
        <v>2</v>
      </c>
      <c r="I417" s="2" t="b">
        <f t="shared" si="35"/>
        <v>0</v>
      </c>
      <c r="J417" t="s">
        <v>52</v>
      </c>
      <c r="K417">
        <v>8</v>
      </c>
      <c r="L417">
        <v>52.39</v>
      </c>
      <c r="M417">
        <v>0.08</v>
      </c>
      <c r="N417" t="s">
        <v>18</v>
      </c>
      <c r="O417">
        <v>-17.38</v>
      </c>
      <c r="P417">
        <v>5.89</v>
      </c>
      <c r="Q417">
        <v>5.57</v>
      </c>
      <c r="R417" t="s">
        <v>87</v>
      </c>
      <c r="S417" t="s">
        <v>87</v>
      </c>
      <c r="T417" t="s">
        <v>31</v>
      </c>
      <c r="U417" t="s">
        <v>36</v>
      </c>
      <c r="V417" t="s">
        <v>37</v>
      </c>
      <c r="W417">
        <v>0.41</v>
      </c>
      <c r="BF417" s="7">
        <f t="shared" si="31"/>
        <v>0</v>
      </c>
      <c r="BG417" s="8" t="s">
        <v>147</v>
      </c>
    </row>
    <row r="418" spans="1:59" x14ac:dyDescent="0.3">
      <c r="A418" t="s">
        <v>926</v>
      </c>
      <c r="B418" t="s">
        <v>927</v>
      </c>
      <c r="D418" s="1">
        <v>40131</v>
      </c>
      <c r="E418" s="1">
        <v>40131</v>
      </c>
      <c r="F418" s="1" t="str">
        <f t="shared" si="32"/>
        <v>November</v>
      </c>
      <c r="G418" s="1" t="str">
        <f t="shared" si="33"/>
        <v>2009</v>
      </c>
      <c r="H418" s="2">
        <f t="shared" si="34"/>
        <v>0</v>
      </c>
      <c r="I418" s="2" t="str">
        <f t="shared" si="35"/>
        <v>FREE DELIVERY</v>
      </c>
      <c r="J418" t="s">
        <v>44</v>
      </c>
      <c r="K418">
        <v>12</v>
      </c>
      <c r="L418">
        <v>61.09</v>
      </c>
      <c r="M418">
        <v>0.04</v>
      </c>
      <c r="N418" t="s">
        <v>18</v>
      </c>
      <c r="O418">
        <v>24.06</v>
      </c>
      <c r="P418">
        <v>4.91</v>
      </c>
      <c r="Q418">
        <v>0.5</v>
      </c>
      <c r="R418" t="s">
        <v>87</v>
      </c>
      <c r="S418" t="s">
        <v>87</v>
      </c>
      <c r="T418" t="s">
        <v>42</v>
      </c>
      <c r="U418" t="s">
        <v>22</v>
      </c>
      <c r="V418" t="s">
        <v>57</v>
      </c>
      <c r="W418">
        <v>0.36</v>
      </c>
      <c r="BF418" s="7">
        <f t="shared" si="31"/>
        <v>0</v>
      </c>
      <c r="BG418" s="8" t="s">
        <v>543</v>
      </c>
    </row>
    <row r="419" spans="1:59" x14ac:dyDescent="0.3">
      <c r="A419" t="s">
        <v>926</v>
      </c>
      <c r="B419" t="s">
        <v>927</v>
      </c>
      <c r="D419" s="1">
        <v>40131</v>
      </c>
      <c r="E419" s="1">
        <v>40132</v>
      </c>
      <c r="F419" s="1" t="str">
        <f t="shared" si="32"/>
        <v>November</v>
      </c>
      <c r="G419" s="1" t="str">
        <f t="shared" si="33"/>
        <v>2009</v>
      </c>
      <c r="H419" s="2">
        <f t="shared" si="34"/>
        <v>1</v>
      </c>
      <c r="I419" s="2" t="b">
        <f t="shared" si="35"/>
        <v>0</v>
      </c>
      <c r="J419" t="s">
        <v>44</v>
      </c>
      <c r="K419">
        <v>48</v>
      </c>
      <c r="L419">
        <v>777.76</v>
      </c>
      <c r="M419">
        <v>0.02</v>
      </c>
      <c r="N419" t="s">
        <v>18</v>
      </c>
      <c r="O419">
        <v>63.46</v>
      </c>
      <c r="P419">
        <v>15.94</v>
      </c>
      <c r="Q419">
        <v>5.45</v>
      </c>
      <c r="R419" t="s">
        <v>87</v>
      </c>
      <c r="S419" t="s">
        <v>87</v>
      </c>
      <c r="T419" t="s">
        <v>42</v>
      </c>
      <c r="U419" t="s">
        <v>22</v>
      </c>
      <c r="V419" t="s">
        <v>60</v>
      </c>
      <c r="W419">
        <v>0.55000000000000004</v>
      </c>
      <c r="BF419" s="7">
        <f t="shared" si="31"/>
        <v>0</v>
      </c>
      <c r="BG419" s="8" t="s">
        <v>597</v>
      </c>
    </row>
    <row r="420" spans="1:59" x14ac:dyDescent="0.3">
      <c r="A420" t="s">
        <v>996</v>
      </c>
      <c r="B420" t="s">
        <v>997</v>
      </c>
      <c r="D420" s="1">
        <v>40798</v>
      </c>
      <c r="E420" s="1">
        <v>40800</v>
      </c>
      <c r="F420" s="1" t="str">
        <f t="shared" si="32"/>
        <v>September</v>
      </c>
      <c r="G420" s="1" t="str">
        <f t="shared" si="33"/>
        <v>2011</v>
      </c>
      <c r="H420" s="2">
        <f t="shared" si="34"/>
        <v>2</v>
      </c>
      <c r="I420" s="2" t="b">
        <f t="shared" si="35"/>
        <v>0</v>
      </c>
      <c r="J420" t="s">
        <v>24</v>
      </c>
      <c r="K420">
        <v>4</v>
      </c>
      <c r="L420">
        <v>108.87</v>
      </c>
      <c r="M420">
        <v>0.05</v>
      </c>
      <c r="N420" t="s">
        <v>18</v>
      </c>
      <c r="O420">
        <v>-39.92</v>
      </c>
      <c r="P420">
        <v>22.84</v>
      </c>
      <c r="Q420">
        <v>16.87</v>
      </c>
      <c r="R420" t="s">
        <v>87</v>
      </c>
      <c r="S420" t="s">
        <v>87</v>
      </c>
      <c r="T420" t="s">
        <v>42</v>
      </c>
      <c r="U420" t="s">
        <v>22</v>
      </c>
      <c r="V420" t="s">
        <v>43</v>
      </c>
      <c r="W420">
        <v>0.39</v>
      </c>
      <c r="BF420" s="7">
        <f t="shared" si="31"/>
        <v>0</v>
      </c>
      <c r="BG420" s="8" t="s">
        <v>714</v>
      </c>
    </row>
    <row r="421" spans="1:59" x14ac:dyDescent="0.3">
      <c r="A421" t="s">
        <v>969</v>
      </c>
      <c r="B421" t="s">
        <v>991</v>
      </c>
      <c r="D421" s="1">
        <v>40140</v>
      </c>
      <c r="E421" s="1">
        <v>40142</v>
      </c>
      <c r="F421" s="1" t="str">
        <f t="shared" si="32"/>
        <v>November</v>
      </c>
      <c r="G421" s="1" t="str">
        <f t="shared" si="33"/>
        <v>2009</v>
      </c>
      <c r="H421" s="2">
        <f t="shared" si="34"/>
        <v>2</v>
      </c>
      <c r="I421" s="2" t="b">
        <f t="shared" si="35"/>
        <v>0</v>
      </c>
      <c r="J421" t="s">
        <v>44</v>
      </c>
      <c r="K421">
        <v>48</v>
      </c>
      <c r="L421">
        <v>10051.52</v>
      </c>
      <c r="M421">
        <v>0.05</v>
      </c>
      <c r="N421" t="s">
        <v>18</v>
      </c>
      <c r="O421">
        <v>4938.78</v>
      </c>
      <c r="P421">
        <v>204.1</v>
      </c>
      <c r="Q421">
        <v>13.99</v>
      </c>
      <c r="R421" t="s">
        <v>87</v>
      </c>
      <c r="S421" t="s">
        <v>87</v>
      </c>
      <c r="T421" t="s">
        <v>21</v>
      </c>
      <c r="U421" t="s">
        <v>32</v>
      </c>
      <c r="V421" t="s">
        <v>94</v>
      </c>
      <c r="W421">
        <v>0.37</v>
      </c>
      <c r="BF421" s="7">
        <f t="shared" si="31"/>
        <v>0</v>
      </c>
      <c r="BG421" s="8" t="s">
        <v>440</v>
      </c>
    </row>
    <row r="422" spans="1:59" x14ac:dyDescent="0.3">
      <c r="A422" t="s">
        <v>906</v>
      </c>
      <c r="B422" t="s">
        <v>916</v>
      </c>
      <c r="D422" s="1">
        <v>40369</v>
      </c>
      <c r="E422" s="1">
        <v>40371</v>
      </c>
      <c r="F422" s="1" t="str">
        <f t="shared" si="32"/>
        <v>July</v>
      </c>
      <c r="G422" s="1" t="str">
        <f t="shared" si="33"/>
        <v>2010</v>
      </c>
      <c r="H422" s="2">
        <f t="shared" si="34"/>
        <v>2</v>
      </c>
      <c r="I422" s="2" t="b">
        <f t="shared" si="35"/>
        <v>0</v>
      </c>
      <c r="J422" t="s">
        <v>52</v>
      </c>
      <c r="K422">
        <v>1</v>
      </c>
      <c r="L422">
        <v>97.13</v>
      </c>
      <c r="M422">
        <v>0.05</v>
      </c>
      <c r="N422" t="s">
        <v>18</v>
      </c>
      <c r="O422">
        <v>-37.06</v>
      </c>
      <c r="P422">
        <v>98.31</v>
      </c>
      <c r="Q422">
        <v>0.49</v>
      </c>
      <c r="R422" t="s">
        <v>87</v>
      </c>
      <c r="S422" t="s">
        <v>87</v>
      </c>
      <c r="T422" t="s">
        <v>31</v>
      </c>
      <c r="U422" t="s">
        <v>22</v>
      </c>
      <c r="V422" t="s">
        <v>57</v>
      </c>
      <c r="W422">
        <v>0.36</v>
      </c>
      <c r="BF422" s="7">
        <f t="shared" si="31"/>
        <v>0</v>
      </c>
      <c r="BG422" s="8" t="s">
        <v>576</v>
      </c>
    </row>
    <row r="423" spans="1:59" x14ac:dyDescent="0.3">
      <c r="A423" t="s">
        <v>957</v>
      </c>
      <c r="B423" t="s">
        <v>958</v>
      </c>
      <c r="D423" s="1">
        <v>39878</v>
      </c>
      <c r="E423" s="1">
        <v>39879</v>
      </c>
      <c r="F423" s="1" t="str">
        <f t="shared" si="32"/>
        <v>March</v>
      </c>
      <c r="G423" s="1" t="str">
        <f t="shared" si="33"/>
        <v>2009</v>
      </c>
      <c r="H423" s="2">
        <f t="shared" si="34"/>
        <v>1</v>
      </c>
      <c r="I423" s="2" t="b">
        <f t="shared" si="35"/>
        <v>0</v>
      </c>
      <c r="J423" t="s">
        <v>44</v>
      </c>
      <c r="K423">
        <v>26</v>
      </c>
      <c r="L423">
        <v>1523.5</v>
      </c>
      <c r="M423">
        <v>7.0000000000000007E-2</v>
      </c>
      <c r="N423" t="s">
        <v>18</v>
      </c>
      <c r="O423">
        <v>-807.89</v>
      </c>
      <c r="P423">
        <v>60.98</v>
      </c>
      <c r="Q423">
        <v>49</v>
      </c>
      <c r="R423" t="s">
        <v>87</v>
      </c>
      <c r="S423" t="s">
        <v>87</v>
      </c>
      <c r="T423" t="s">
        <v>42</v>
      </c>
      <c r="U423" t="s">
        <v>22</v>
      </c>
      <c r="V423" t="s">
        <v>28</v>
      </c>
      <c r="W423">
        <v>0.59</v>
      </c>
      <c r="BF423" s="7">
        <f t="shared" si="31"/>
        <v>0</v>
      </c>
      <c r="BG423" s="8" t="s">
        <v>471</v>
      </c>
    </row>
    <row r="424" spans="1:59" x14ac:dyDescent="0.3">
      <c r="A424" t="s">
        <v>917</v>
      </c>
      <c r="B424" t="s">
        <v>918</v>
      </c>
      <c r="D424" s="1">
        <v>40591</v>
      </c>
      <c r="E424" s="1">
        <v>40595</v>
      </c>
      <c r="F424" s="1" t="str">
        <f t="shared" si="32"/>
        <v>February</v>
      </c>
      <c r="G424" s="1" t="str">
        <f t="shared" si="33"/>
        <v>2011</v>
      </c>
      <c r="H424" s="2">
        <f t="shared" si="34"/>
        <v>4</v>
      </c>
      <c r="I424" s="2" t="b">
        <f t="shared" si="35"/>
        <v>0</v>
      </c>
      <c r="J424" t="s">
        <v>17</v>
      </c>
      <c r="K424">
        <v>5</v>
      </c>
      <c r="L424">
        <v>756.15</v>
      </c>
      <c r="M424">
        <v>0.06</v>
      </c>
      <c r="N424" t="s">
        <v>25</v>
      </c>
      <c r="O424">
        <v>-280.27999999999997</v>
      </c>
      <c r="P424">
        <v>145.44999999999999</v>
      </c>
      <c r="Q424">
        <v>17.850000000000001</v>
      </c>
      <c r="R424" t="s">
        <v>87</v>
      </c>
      <c r="S424" t="s">
        <v>87</v>
      </c>
      <c r="T424" t="s">
        <v>21</v>
      </c>
      <c r="U424" t="s">
        <v>32</v>
      </c>
      <c r="V424" t="s">
        <v>94</v>
      </c>
      <c r="W424">
        <v>0.56000000000000005</v>
      </c>
      <c r="BF424" s="7">
        <f t="shared" si="31"/>
        <v>0</v>
      </c>
      <c r="BG424" s="8" t="s">
        <v>616</v>
      </c>
    </row>
    <row r="425" spans="1:59" x14ac:dyDescent="0.3">
      <c r="A425" t="s">
        <v>917</v>
      </c>
      <c r="B425" t="s">
        <v>918</v>
      </c>
      <c r="D425" s="1">
        <v>40591</v>
      </c>
      <c r="E425" s="1">
        <v>40593</v>
      </c>
      <c r="F425" s="1" t="str">
        <f t="shared" si="32"/>
        <v>February</v>
      </c>
      <c r="G425" s="1" t="str">
        <f t="shared" si="33"/>
        <v>2011</v>
      </c>
      <c r="H425" s="2">
        <f t="shared" si="34"/>
        <v>2</v>
      </c>
      <c r="I425" s="2" t="b">
        <f t="shared" si="35"/>
        <v>0</v>
      </c>
      <c r="J425" t="s">
        <v>17</v>
      </c>
      <c r="K425">
        <v>1</v>
      </c>
      <c r="L425">
        <v>18.149999999999999</v>
      </c>
      <c r="M425">
        <v>0.04</v>
      </c>
      <c r="N425" t="s">
        <v>18</v>
      </c>
      <c r="O425">
        <v>-7.26</v>
      </c>
      <c r="P425">
        <v>12.28</v>
      </c>
      <c r="Q425">
        <v>6.13</v>
      </c>
      <c r="R425" t="s">
        <v>87</v>
      </c>
      <c r="S425" t="s">
        <v>87</v>
      </c>
      <c r="T425" t="s">
        <v>21</v>
      </c>
      <c r="U425" t="s">
        <v>22</v>
      </c>
      <c r="V425" t="s">
        <v>23</v>
      </c>
      <c r="W425">
        <v>0.56999999999999995</v>
      </c>
      <c r="BF425" s="7">
        <f t="shared" si="31"/>
        <v>0</v>
      </c>
      <c r="BG425" s="8" t="s">
        <v>396</v>
      </c>
    </row>
    <row r="426" spans="1:59" x14ac:dyDescent="0.3">
      <c r="A426" t="s">
        <v>949</v>
      </c>
      <c r="B426" t="s">
        <v>950</v>
      </c>
      <c r="D426" s="1">
        <v>40866</v>
      </c>
      <c r="E426" s="1">
        <v>40867</v>
      </c>
      <c r="F426" s="1" t="str">
        <f t="shared" si="32"/>
        <v>November</v>
      </c>
      <c r="G426" s="1" t="str">
        <f t="shared" si="33"/>
        <v>2011</v>
      </c>
      <c r="H426" s="2">
        <f t="shared" si="34"/>
        <v>1</v>
      </c>
      <c r="I426" s="2" t="b">
        <f t="shared" si="35"/>
        <v>0</v>
      </c>
      <c r="J426" t="s">
        <v>24</v>
      </c>
      <c r="K426">
        <v>12</v>
      </c>
      <c r="L426">
        <v>1323.67</v>
      </c>
      <c r="M426">
        <v>0.04</v>
      </c>
      <c r="N426" t="s">
        <v>39</v>
      </c>
      <c r="O426">
        <v>630.28</v>
      </c>
      <c r="P426">
        <v>107.53</v>
      </c>
      <c r="Q426">
        <v>5.81</v>
      </c>
      <c r="R426" t="s">
        <v>87</v>
      </c>
      <c r="S426" t="s">
        <v>87</v>
      </c>
      <c r="T426" t="s">
        <v>31</v>
      </c>
      <c r="U426" t="s">
        <v>36</v>
      </c>
      <c r="V426" t="s">
        <v>37</v>
      </c>
      <c r="W426">
        <v>0.65</v>
      </c>
      <c r="BF426" s="7">
        <f t="shared" si="31"/>
        <v>0</v>
      </c>
      <c r="BG426" s="8" t="s">
        <v>820</v>
      </c>
    </row>
    <row r="427" spans="1:59" x14ac:dyDescent="0.3">
      <c r="A427" t="s">
        <v>919</v>
      </c>
      <c r="B427" t="s">
        <v>920</v>
      </c>
      <c r="D427" s="1">
        <v>40697</v>
      </c>
      <c r="E427" s="1">
        <v>40699</v>
      </c>
      <c r="F427" s="1" t="str">
        <f t="shared" si="32"/>
        <v>June</v>
      </c>
      <c r="G427" s="1" t="str">
        <f t="shared" si="33"/>
        <v>2011</v>
      </c>
      <c r="H427" s="2">
        <f t="shared" si="34"/>
        <v>2</v>
      </c>
      <c r="I427" s="2" t="b">
        <f t="shared" si="35"/>
        <v>0</v>
      </c>
      <c r="J427" t="s">
        <v>52</v>
      </c>
      <c r="K427">
        <v>17</v>
      </c>
      <c r="L427">
        <v>47.44</v>
      </c>
      <c r="M427">
        <v>0.09</v>
      </c>
      <c r="N427" t="s">
        <v>18</v>
      </c>
      <c r="O427">
        <v>14.49</v>
      </c>
      <c r="P427">
        <v>2.89</v>
      </c>
      <c r="Q427">
        <v>0.5</v>
      </c>
      <c r="R427" t="s">
        <v>87</v>
      </c>
      <c r="S427" t="s">
        <v>87</v>
      </c>
      <c r="T427" t="s">
        <v>21</v>
      </c>
      <c r="U427" t="s">
        <v>22</v>
      </c>
      <c r="V427" t="s">
        <v>57</v>
      </c>
      <c r="W427">
        <v>0.38</v>
      </c>
      <c r="BF427" s="7">
        <f t="shared" si="31"/>
        <v>0</v>
      </c>
      <c r="BG427" s="8" t="s">
        <v>661</v>
      </c>
    </row>
    <row r="428" spans="1:59" x14ac:dyDescent="0.3">
      <c r="A428" t="s">
        <v>949</v>
      </c>
      <c r="B428" t="s">
        <v>950</v>
      </c>
      <c r="D428" s="1">
        <v>40323</v>
      </c>
      <c r="E428" s="1">
        <v>40323</v>
      </c>
      <c r="F428" s="1" t="str">
        <f t="shared" si="32"/>
        <v>May</v>
      </c>
      <c r="G428" s="1" t="str">
        <f t="shared" si="33"/>
        <v>2010</v>
      </c>
      <c r="H428" s="2">
        <f t="shared" si="34"/>
        <v>0</v>
      </c>
      <c r="I428" s="2" t="str">
        <f t="shared" si="35"/>
        <v>FREE DELIVERY</v>
      </c>
      <c r="J428" t="s">
        <v>24</v>
      </c>
      <c r="K428">
        <v>2</v>
      </c>
      <c r="L428">
        <v>51.21</v>
      </c>
      <c r="M428">
        <v>0</v>
      </c>
      <c r="N428" t="s">
        <v>18</v>
      </c>
      <c r="O428">
        <v>-27.53</v>
      </c>
      <c r="P428">
        <v>20.98</v>
      </c>
      <c r="Q428">
        <v>8.83</v>
      </c>
      <c r="R428" t="s">
        <v>87</v>
      </c>
      <c r="S428" t="s">
        <v>87</v>
      </c>
      <c r="T428" t="s">
        <v>31</v>
      </c>
      <c r="U428" t="s">
        <v>22</v>
      </c>
      <c r="V428" t="s">
        <v>29</v>
      </c>
      <c r="W428">
        <v>0.37</v>
      </c>
      <c r="BF428" s="7">
        <f t="shared" si="31"/>
        <v>0</v>
      </c>
      <c r="BG428" s="8" t="s">
        <v>758</v>
      </c>
    </row>
    <row r="429" spans="1:59" x14ac:dyDescent="0.3">
      <c r="A429" t="s">
        <v>949</v>
      </c>
      <c r="B429" t="s">
        <v>950</v>
      </c>
      <c r="D429" s="1">
        <v>40323</v>
      </c>
      <c r="E429" s="1">
        <v>40325</v>
      </c>
      <c r="F429" s="1" t="str">
        <f t="shared" si="32"/>
        <v>May</v>
      </c>
      <c r="G429" s="1" t="str">
        <f t="shared" si="33"/>
        <v>2010</v>
      </c>
      <c r="H429" s="2">
        <f t="shared" si="34"/>
        <v>2</v>
      </c>
      <c r="I429" s="2" t="b">
        <f t="shared" si="35"/>
        <v>0</v>
      </c>
      <c r="J429" t="s">
        <v>24</v>
      </c>
      <c r="K429">
        <v>20</v>
      </c>
      <c r="L429">
        <v>2195.5500000000002</v>
      </c>
      <c r="M429">
        <v>0.01</v>
      </c>
      <c r="N429" t="s">
        <v>25</v>
      </c>
      <c r="O429">
        <v>-355.94</v>
      </c>
      <c r="P429">
        <v>100.8</v>
      </c>
      <c r="Q429">
        <v>60</v>
      </c>
      <c r="R429" t="s">
        <v>87</v>
      </c>
      <c r="S429" t="s">
        <v>87</v>
      </c>
      <c r="T429" t="s">
        <v>31</v>
      </c>
      <c r="U429" t="s">
        <v>36</v>
      </c>
      <c r="V429" t="s">
        <v>55</v>
      </c>
      <c r="W429">
        <v>0.59</v>
      </c>
      <c r="BF429" s="7">
        <f t="shared" si="31"/>
        <v>0</v>
      </c>
      <c r="BG429" s="8" t="s">
        <v>447</v>
      </c>
    </row>
    <row r="430" spans="1:59" x14ac:dyDescent="0.3">
      <c r="A430" t="s">
        <v>1011</v>
      </c>
      <c r="B430" t="s">
        <v>1012</v>
      </c>
      <c r="D430" s="1">
        <v>39963</v>
      </c>
      <c r="E430" s="1">
        <v>39964</v>
      </c>
      <c r="F430" s="1" t="str">
        <f t="shared" si="32"/>
        <v>May</v>
      </c>
      <c r="G430" s="1" t="str">
        <f t="shared" si="33"/>
        <v>2009</v>
      </c>
      <c r="H430" s="2">
        <f t="shared" si="34"/>
        <v>1</v>
      </c>
      <c r="I430" s="2" t="b">
        <f t="shared" si="35"/>
        <v>0</v>
      </c>
      <c r="J430" t="s">
        <v>34</v>
      </c>
      <c r="K430">
        <v>30</v>
      </c>
      <c r="L430">
        <v>3482.41</v>
      </c>
      <c r="M430">
        <v>0.05</v>
      </c>
      <c r="N430" t="s">
        <v>18</v>
      </c>
      <c r="O430">
        <v>1443.35</v>
      </c>
      <c r="P430">
        <v>120.98</v>
      </c>
      <c r="Q430">
        <v>9.07</v>
      </c>
      <c r="R430" t="s">
        <v>87</v>
      </c>
      <c r="S430" t="s">
        <v>87</v>
      </c>
      <c r="T430" t="s">
        <v>42</v>
      </c>
      <c r="U430" t="s">
        <v>22</v>
      </c>
      <c r="V430" t="s">
        <v>29</v>
      </c>
      <c r="W430">
        <v>0.35</v>
      </c>
      <c r="BF430" s="7">
        <f t="shared" si="31"/>
        <v>0</v>
      </c>
      <c r="BG430" s="8" t="s">
        <v>536</v>
      </c>
    </row>
    <row r="431" spans="1:59" x14ac:dyDescent="0.3">
      <c r="A431" t="s">
        <v>921</v>
      </c>
      <c r="B431" t="s">
        <v>922</v>
      </c>
      <c r="D431" s="1">
        <v>41151</v>
      </c>
      <c r="E431" s="1">
        <v>41151</v>
      </c>
      <c r="F431" s="1" t="str">
        <f t="shared" si="32"/>
        <v>August</v>
      </c>
      <c r="G431" s="1" t="str">
        <f t="shared" si="33"/>
        <v>2012</v>
      </c>
      <c r="H431" s="2">
        <f t="shared" si="34"/>
        <v>0</v>
      </c>
      <c r="I431" s="2" t="str">
        <f t="shared" si="35"/>
        <v>FREE DELIVERY</v>
      </c>
      <c r="J431" t="s">
        <v>24</v>
      </c>
      <c r="K431">
        <v>43</v>
      </c>
      <c r="L431">
        <v>683.46</v>
      </c>
      <c r="M431">
        <v>0.09</v>
      </c>
      <c r="N431" t="s">
        <v>18</v>
      </c>
      <c r="O431">
        <v>-138.82</v>
      </c>
      <c r="P431">
        <v>16.98</v>
      </c>
      <c r="Q431">
        <v>12.39</v>
      </c>
      <c r="R431" t="s">
        <v>87</v>
      </c>
      <c r="S431" t="s">
        <v>87</v>
      </c>
      <c r="T431" t="s">
        <v>31</v>
      </c>
      <c r="U431" t="s">
        <v>22</v>
      </c>
      <c r="V431" t="s">
        <v>51</v>
      </c>
      <c r="W431">
        <v>0.35</v>
      </c>
      <c r="BF431" s="7">
        <f t="shared" si="31"/>
        <v>0</v>
      </c>
      <c r="BG431" s="8" t="s">
        <v>258</v>
      </c>
    </row>
    <row r="432" spans="1:59" x14ac:dyDescent="0.3">
      <c r="A432" t="s">
        <v>957</v>
      </c>
      <c r="B432" t="s">
        <v>958</v>
      </c>
      <c r="D432" s="1">
        <v>40893</v>
      </c>
      <c r="E432" s="1">
        <v>40894</v>
      </c>
      <c r="F432" s="1" t="str">
        <f t="shared" si="32"/>
        <v>December</v>
      </c>
      <c r="G432" s="1" t="str">
        <f t="shared" si="33"/>
        <v>2011</v>
      </c>
      <c r="H432" s="2">
        <f t="shared" si="34"/>
        <v>1</v>
      </c>
      <c r="I432" s="2" t="b">
        <f t="shared" si="35"/>
        <v>0</v>
      </c>
      <c r="J432" t="s">
        <v>52</v>
      </c>
      <c r="K432">
        <v>50</v>
      </c>
      <c r="L432">
        <v>600.22</v>
      </c>
      <c r="M432">
        <v>0.08</v>
      </c>
      <c r="N432" t="s">
        <v>18</v>
      </c>
      <c r="O432">
        <v>27.86</v>
      </c>
      <c r="P432">
        <v>12.98</v>
      </c>
      <c r="Q432">
        <v>3.14</v>
      </c>
      <c r="R432" t="s">
        <v>87</v>
      </c>
      <c r="S432" t="s">
        <v>87</v>
      </c>
      <c r="T432" t="s">
        <v>42</v>
      </c>
      <c r="U432" t="s">
        <v>22</v>
      </c>
      <c r="V432" t="s">
        <v>82</v>
      </c>
      <c r="W432">
        <v>0.6</v>
      </c>
      <c r="BF432" s="7">
        <f t="shared" si="31"/>
        <v>0</v>
      </c>
      <c r="BG432" s="8" t="s">
        <v>845</v>
      </c>
    </row>
    <row r="433" spans="1:59" x14ac:dyDescent="0.3">
      <c r="A433" t="s">
        <v>985</v>
      </c>
      <c r="B433" t="s">
        <v>986</v>
      </c>
      <c r="D433" s="1">
        <v>40156</v>
      </c>
      <c r="E433" s="1">
        <v>40157</v>
      </c>
      <c r="F433" s="1" t="str">
        <f t="shared" si="32"/>
        <v>December</v>
      </c>
      <c r="G433" s="1" t="str">
        <f t="shared" si="33"/>
        <v>2009</v>
      </c>
      <c r="H433" s="2">
        <f t="shared" si="34"/>
        <v>1</v>
      </c>
      <c r="I433" s="2" t="b">
        <f t="shared" si="35"/>
        <v>0</v>
      </c>
      <c r="J433" t="s">
        <v>34</v>
      </c>
      <c r="K433">
        <v>9</v>
      </c>
      <c r="L433">
        <v>64.030500000000004</v>
      </c>
      <c r="M433">
        <v>0.06</v>
      </c>
      <c r="N433" t="s">
        <v>18</v>
      </c>
      <c r="O433">
        <v>-58.34</v>
      </c>
      <c r="P433">
        <v>7.99</v>
      </c>
      <c r="Q433">
        <v>5.03</v>
      </c>
      <c r="R433" t="s">
        <v>87</v>
      </c>
      <c r="S433" t="s">
        <v>87</v>
      </c>
      <c r="T433" t="s">
        <v>27</v>
      </c>
      <c r="U433" t="s">
        <v>32</v>
      </c>
      <c r="V433" t="s">
        <v>33</v>
      </c>
      <c r="W433">
        <v>0.6</v>
      </c>
      <c r="BF433" s="7">
        <f t="shared" si="31"/>
        <v>0</v>
      </c>
      <c r="BG433" s="8" t="s">
        <v>455</v>
      </c>
    </row>
    <row r="434" spans="1:59" x14ac:dyDescent="0.3">
      <c r="A434" t="s">
        <v>906</v>
      </c>
      <c r="B434" t="s">
        <v>916</v>
      </c>
      <c r="D434" s="1">
        <v>41093</v>
      </c>
      <c r="E434" s="1">
        <v>41093</v>
      </c>
      <c r="F434" s="1" t="str">
        <f t="shared" si="32"/>
        <v>July</v>
      </c>
      <c r="G434" s="1" t="str">
        <f t="shared" si="33"/>
        <v>2012</v>
      </c>
      <c r="H434" s="2">
        <f t="shared" si="34"/>
        <v>0</v>
      </c>
      <c r="I434" s="2" t="str">
        <f t="shared" si="35"/>
        <v>FREE DELIVERY</v>
      </c>
      <c r="J434" t="s">
        <v>52</v>
      </c>
      <c r="K434">
        <v>49</v>
      </c>
      <c r="L434">
        <v>8551.5439999999999</v>
      </c>
      <c r="M434">
        <v>0.03</v>
      </c>
      <c r="N434" t="s">
        <v>18</v>
      </c>
      <c r="O434">
        <v>2763.13</v>
      </c>
      <c r="P434">
        <v>195.99</v>
      </c>
      <c r="Q434">
        <v>8.99</v>
      </c>
      <c r="R434" t="s">
        <v>87</v>
      </c>
      <c r="S434" t="s">
        <v>87</v>
      </c>
      <c r="T434" t="s">
        <v>31</v>
      </c>
      <c r="U434" t="s">
        <v>32</v>
      </c>
      <c r="V434" t="s">
        <v>33</v>
      </c>
      <c r="W434">
        <v>0.57999999999999996</v>
      </c>
      <c r="BF434" s="7">
        <f t="shared" si="31"/>
        <v>0</v>
      </c>
      <c r="BG434" s="8" t="s">
        <v>556</v>
      </c>
    </row>
    <row r="435" spans="1:59" x14ac:dyDescent="0.3">
      <c r="A435" t="s">
        <v>987</v>
      </c>
      <c r="B435" t="s">
        <v>988</v>
      </c>
      <c r="D435" s="1">
        <v>40536</v>
      </c>
      <c r="E435" s="1">
        <v>40538</v>
      </c>
      <c r="F435" s="1" t="str">
        <f t="shared" si="32"/>
        <v>December</v>
      </c>
      <c r="G435" s="1" t="str">
        <f t="shared" si="33"/>
        <v>2010</v>
      </c>
      <c r="H435" s="2">
        <f t="shared" si="34"/>
        <v>2</v>
      </c>
      <c r="I435" s="2" t="b">
        <f t="shared" si="35"/>
        <v>0</v>
      </c>
      <c r="J435" t="s">
        <v>24</v>
      </c>
      <c r="K435">
        <v>2</v>
      </c>
      <c r="L435">
        <v>291.66000000000003</v>
      </c>
      <c r="M435">
        <v>0.08</v>
      </c>
      <c r="N435" t="s">
        <v>18</v>
      </c>
      <c r="O435">
        <v>-192.92</v>
      </c>
      <c r="P435">
        <v>136.97999999999999</v>
      </c>
      <c r="Q435">
        <v>24.49</v>
      </c>
      <c r="R435" t="s">
        <v>87</v>
      </c>
      <c r="S435" t="s">
        <v>87</v>
      </c>
      <c r="T435" t="s">
        <v>42</v>
      </c>
      <c r="U435" t="s">
        <v>36</v>
      </c>
      <c r="V435" t="s">
        <v>37</v>
      </c>
      <c r="W435">
        <v>0.59</v>
      </c>
      <c r="BF435" s="7">
        <f t="shared" si="31"/>
        <v>0</v>
      </c>
      <c r="BG435" s="8" t="s">
        <v>690</v>
      </c>
    </row>
    <row r="436" spans="1:59" x14ac:dyDescent="0.3">
      <c r="A436" t="s">
        <v>923</v>
      </c>
      <c r="B436" t="s">
        <v>924</v>
      </c>
      <c r="D436" s="1">
        <v>40680</v>
      </c>
      <c r="E436" s="1">
        <v>40684</v>
      </c>
      <c r="F436" s="1" t="str">
        <f t="shared" si="32"/>
        <v>May</v>
      </c>
      <c r="G436" s="1" t="str">
        <f t="shared" si="33"/>
        <v>2011</v>
      </c>
      <c r="H436" s="2">
        <f t="shared" si="34"/>
        <v>4</v>
      </c>
      <c r="I436" s="2" t="b">
        <f t="shared" si="35"/>
        <v>0</v>
      </c>
      <c r="J436" t="s">
        <v>17</v>
      </c>
      <c r="K436">
        <v>5</v>
      </c>
      <c r="L436">
        <v>503.32749999999999</v>
      </c>
      <c r="M436">
        <v>0.06</v>
      </c>
      <c r="N436" t="s">
        <v>18</v>
      </c>
      <c r="O436">
        <v>-488.31</v>
      </c>
      <c r="P436">
        <v>125.99</v>
      </c>
      <c r="Q436">
        <v>5.63</v>
      </c>
      <c r="R436" t="s">
        <v>87</v>
      </c>
      <c r="S436" t="s">
        <v>87</v>
      </c>
      <c r="T436" t="s">
        <v>31</v>
      </c>
      <c r="U436" t="s">
        <v>32</v>
      </c>
      <c r="V436" t="s">
        <v>33</v>
      </c>
      <c r="W436">
        <v>0.6</v>
      </c>
      <c r="BF436" s="7">
        <f t="shared" si="31"/>
        <v>0</v>
      </c>
      <c r="BG436" s="8" t="s">
        <v>606</v>
      </c>
    </row>
    <row r="437" spans="1:59" x14ac:dyDescent="0.3">
      <c r="A437" t="s">
        <v>919</v>
      </c>
      <c r="B437" t="s">
        <v>920</v>
      </c>
      <c r="D437" s="1">
        <v>40919</v>
      </c>
      <c r="E437" s="1">
        <v>40921</v>
      </c>
      <c r="F437" s="1" t="str">
        <f t="shared" si="32"/>
        <v>January</v>
      </c>
      <c r="G437" s="1" t="str">
        <f t="shared" si="33"/>
        <v>2012</v>
      </c>
      <c r="H437" s="2">
        <f t="shared" si="34"/>
        <v>2</v>
      </c>
      <c r="I437" s="2" t="b">
        <f t="shared" si="35"/>
        <v>0</v>
      </c>
      <c r="J437" t="s">
        <v>34</v>
      </c>
      <c r="K437">
        <v>1</v>
      </c>
      <c r="L437">
        <v>171.71</v>
      </c>
      <c r="M437">
        <v>0.06</v>
      </c>
      <c r="N437" t="s">
        <v>25</v>
      </c>
      <c r="O437">
        <v>-343.47</v>
      </c>
      <c r="P437">
        <v>115.99</v>
      </c>
      <c r="Q437">
        <v>56.14</v>
      </c>
      <c r="R437" t="s">
        <v>87</v>
      </c>
      <c r="S437" t="s">
        <v>87</v>
      </c>
      <c r="T437" t="s">
        <v>21</v>
      </c>
      <c r="U437" t="s">
        <v>32</v>
      </c>
      <c r="V437" t="s">
        <v>94</v>
      </c>
      <c r="W437">
        <v>0.4</v>
      </c>
      <c r="BF437" s="7">
        <f t="shared" si="31"/>
        <v>0</v>
      </c>
      <c r="BG437" s="8" t="s">
        <v>622</v>
      </c>
    </row>
    <row r="438" spans="1:59" x14ac:dyDescent="0.3">
      <c r="A438" t="s">
        <v>912</v>
      </c>
      <c r="B438" t="s">
        <v>913</v>
      </c>
      <c r="D438" s="1">
        <v>40819</v>
      </c>
      <c r="E438" s="1">
        <v>40821</v>
      </c>
      <c r="F438" s="1" t="str">
        <f t="shared" si="32"/>
        <v>October</v>
      </c>
      <c r="G438" s="1" t="str">
        <f t="shared" si="33"/>
        <v>2011</v>
      </c>
      <c r="H438" s="2">
        <f t="shared" si="34"/>
        <v>2</v>
      </c>
      <c r="I438" s="2" t="b">
        <f t="shared" si="35"/>
        <v>0</v>
      </c>
      <c r="J438" t="s">
        <v>34</v>
      </c>
      <c r="K438">
        <v>39</v>
      </c>
      <c r="L438">
        <v>1326.04</v>
      </c>
      <c r="M438">
        <v>0.02</v>
      </c>
      <c r="N438" t="s">
        <v>18</v>
      </c>
      <c r="O438">
        <v>-1129.96</v>
      </c>
      <c r="P438">
        <v>32.479999999999997</v>
      </c>
      <c r="Q438">
        <v>35</v>
      </c>
      <c r="R438" t="s">
        <v>87</v>
      </c>
      <c r="S438" t="s">
        <v>87</v>
      </c>
      <c r="T438" t="s">
        <v>42</v>
      </c>
      <c r="U438" t="s">
        <v>22</v>
      </c>
      <c r="V438" t="s">
        <v>23</v>
      </c>
      <c r="W438">
        <v>0.81</v>
      </c>
      <c r="BF438" s="7">
        <f t="shared" si="31"/>
        <v>0</v>
      </c>
      <c r="BG438" s="8" t="s">
        <v>393</v>
      </c>
    </row>
    <row r="439" spans="1:59" x14ac:dyDescent="0.3">
      <c r="A439" t="s">
        <v>912</v>
      </c>
      <c r="B439" t="s">
        <v>913</v>
      </c>
      <c r="D439" s="1">
        <v>40819</v>
      </c>
      <c r="E439" s="1">
        <v>40821</v>
      </c>
      <c r="F439" s="1" t="str">
        <f t="shared" si="32"/>
        <v>October</v>
      </c>
      <c r="G439" s="1" t="str">
        <f t="shared" si="33"/>
        <v>2011</v>
      </c>
      <c r="H439" s="2">
        <f t="shared" si="34"/>
        <v>2</v>
      </c>
      <c r="I439" s="2" t="b">
        <f t="shared" si="35"/>
        <v>0</v>
      </c>
      <c r="J439" t="s">
        <v>34</v>
      </c>
      <c r="K439">
        <v>22</v>
      </c>
      <c r="L439">
        <v>3881.89</v>
      </c>
      <c r="M439">
        <v>0.06</v>
      </c>
      <c r="N439" t="s">
        <v>18</v>
      </c>
      <c r="O439">
        <v>-803.52</v>
      </c>
      <c r="P439">
        <v>182.55</v>
      </c>
      <c r="Q439">
        <v>69</v>
      </c>
      <c r="R439" t="s">
        <v>87</v>
      </c>
      <c r="S439" t="s">
        <v>87</v>
      </c>
      <c r="T439" t="s">
        <v>42</v>
      </c>
      <c r="U439" t="s">
        <v>36</v>
      </c>
      <c r="V439" t="s">
        <v>55</v>
      </c>
      <c r="W439">
        <v>0.72</v>
      </c>
      <c r="BF439" s="7">
        <f t="shared" si="31"/>
        <v>0</v>
      </c>
      <c r="BG439" s="8" t="s">
        <v>728</v>
      </c>
    </row>
    <row r="440" spans="1:59" x14ac:dyDescent="0.3">
      <c r="A440" t="s">
        <v>999</v>
      </c>
      <c r="B440" t="s">
        <v>1000</v>
      </c>
      <c r="D440" s="1">
        <v>40242</v>
      </c>
      <c r="E440" s="1">
        <v>40244</v>
      </c>
      <c r="F440" s="1" t="str">
        <f t="shared" si="32"/>
        <v>March</v>
      </c>
      <c r="G440" s="1" t="str">
        <f t="shared" si="33"/>
        <v>2010</v>
      </c>
      <c r="H440" s="2">
        <f t="shared" si="34"/>
        <v>2</v>
      </c>
      <c r="I440" s="2" t="b">
        <f t="shared" si="35"/>
        <v>0</v>
      </c>
      <c r="J440" t="s">
        <v>34</v>
      </c>
      <c r="K440">
        <v>1</v>
      </c>
      <c r="L440">
        <v>17.89</v>
      </c>
      <c r="M440">
        <v>0.04</v>
      </c>
      <c r="N440" t="s">
        <v>39</v>
      </c>
      <c r="O440">
        <v>10.51</v>
      </c>
      <c r="P440">
        <v>2.88</v>
      </c>
      <c r="Q440">
        <v>0.5</v>
      </c>
      <c r="R440" t="s">
        <v>87</v>
      </c>
      <c r="S440" t="s">
        <v>87</v>
      </c>
      <c r="T440" t="s">
        <v>31</v>
      </c>
      <c r="U440" t="s">
        <v>22</v>
      </c>
      <c r="V440" t="s">
        <v>57</v>
      </c>
      <c r="W440">
        <v>0.39</v>
      </c>
      <c r="BF440" s="7">
        <f t="shared" si="31"/>
        <v>0</v>
      </c>
      <c r="BG440" s="8" t="s">
        <v>721</v>
      </c>
    </row>
    <row r="441" spans="1:59" x14ac:dyDescent="0.3">
      <c r="A441" t="s">
        <v>999</v>
      </c>
      <c r="B441" t="s">
        <v>1000</v>
      </c>
      <c r="D441" s="1">
        <v>40242</v>
      </c>
      <c r="E441" s="1">
        <v>40244</v>
      </c>
      <c r="F441" s="1" t="str">
        <f t="shared" si="32"/>
        <v>March</v>
      </c>
      <c r="G441" s="1" t="str">
        <f t="shared" si="33"/>
        <v>2010</v>
      </c>
      <c r="H441" s="2">
        <f t="shared" si="34"/>
        <v>2</v>
      </c>
      <c r="I441" s="2" t="b">
        <f t="shared" si="35"/>
        <v>0</v>
      </c>
      <c r="J441" t="s">
        <v>34</v>
      </c>
      <c r="K441">
        <v>47</v>
      </c>
      <c r="L441">
        <v>137.18</v>
      </c>
      <c r="M441">
        <v>7.0000000000000007E-2</v>
      </c>
      <c r="N441" t="s">
        <v>18</v>
      </c>
      <c r="O441">
        <v>6.04</v>
      </c>
      <c r="P441">
        <v>2.94</v>
      </c>
      <c r="Q441">
        <v>0.96</v>
      </c>
      <c r="R441" t="s">
        <v>87</v>
      </c>
      <c r="S441" t="s">
        <v>87</v>
      </c>
      <c r="T441" t="s">
        <v>31</v>
      </c>
      <c r="U441" t="s">
        <v>22</v>
      </c>
      <c r="V441" t="s">
        <v>60</v>
      </c>
      <c r="W441">
        <v>0.57999999999999996</v>
      </c>
      <c r="BF441" s="7">
        <f t="shared" si="31"/>
        <v>0</v>
      </c>
      <c r="BG441" s="8" t="s">
        <v>304</v>
      </c>
    </row>
    <row r="442" spans="1:59" x14ac:dyDescent="0.3">
      <c r="A442" t="s">
        <v>973</v>
      </c>
      <c r="B442" t="s">
        <v>974</v>
      </c>
      <c r="D442" s="1">
        <v>40852</v>
      </c>
      <c r="E442" s="1">
        <v>40854</v>
      </c>
      <c r="F442" s="1" t="str">
        <f t="shared" si="32"/>
        <v>November</v>
      </c>
      <c r="G442" s="1" t="str">
        <f t="shared" si="33"/>
        <v>2011</v>
      </c>
      <c r="H442" s="2">
        <f t="shared" si="34"/>
        <v>2</v>
      </c>
      <c r="I442" s="2" t="b">
        <f t="shared" si="35"/>
        <v>0</v>
      </c>
      <c r="J442" t="s">
        <v>24</v>
      </c>
      <c r="K442">
        <v>48</v>
      </c>
      <c r="L442">
        <v>617.26</v>
      </c>
      <c r="M442">
        <v>0.04</v>
      </c>
      <c r="N442" t="s">
        <v>18</v>
      </c>
      <c r="O442">
        <v>-37.520000000000003</v>
      </c>
      <c r="P442">
        <v>12.28</v>
      </c>
      <c r="Q442">
        <v>6.13</v>
      </c>
      <c r="R442" t="s">
        <v>87</v>
      </c>
      <c r="S442" t="s">
        <v>87</v>
      </c>
      <c r="T442" t="s">
        <v>21</v>
      </c>
      <c r="U442" t="s">
        <v>22</v>
      </c>
      <c r="V442" t="s">
        <v>23</v>
      </c>
      <c r="W442">
        <v>0.56999999999999995</v>
      </c>
      <c r="BF442" s="7">
        <f t="shared" si="31"/>
        <v>0</v>
      </c>
      <c r="BG442" s="8" t="s">
        <v>165</v>
      </c>
    </row>
    <row r="443" spans="1:59" x14ac:dyDescent="0.3">
      <c r="A443" t="s">
        <v>973</v>
      </c>
      <c r="B443" t="s">
        <v>974</v>
      </c>
      <c r="D443" s="1">
        <v>40852</v>
      </c>
      <c r="E443" s="1">
        <v>40852</v>
      </c>
      <c r="F443" s="1" t="str">
        <f t="shared" si="32"/>
        <v>November</v>
      </c>
      <c r="G443" s="1" t="str">
        <f t="shared" si="33"/>
        <v>2011</v>
      </c>
      <c r="H443" s="2">
        <f t="shared" si="34"/>
        <v>0</v>
      </c>
      <c r="I443" s="2" t="str">
        <f t="shared" si="35"/>
        <v>FREE DELIVERY</v>
      </c>
      <c r="J443" t="s">
        <v>24</v>
      </c>
      <c r="K443">
        <v>45</v>
      </c>
      <c r="L443">
        <v>13104.992</v>
      </c>
      <c r="M443">
        <v>0.03</v>
      </c>
      <c r="N443" t="s">
        <v>25</v>
      </c>
      <c r="O443">
        <v>5626.42</v>
      </c>
      <c r="P443">
        <v>349.45</v>
      </c>
      <c r="Q443">
        <v>60</v>
      </c>
      <c r="R443" t="s">
        <v>87</v>
      </c>
      <c r="S443" t="s">
        <v>87</v>
      </c>
      <c r="T443" t="s">
        <v>21</v>
      </c>
      <c r="U443" t="s">
        <v>36</v>
      </c>
      <c r="V443" t="s">
        <v>55</v>
      </c>
      <c r="BF443" s="7">
        <f t="shared" si="31"/>
        <v>0</v>
      </c>
      <c r="BG443" s="8" t="s">
        <v>625</v>
      </c>
    </row>
    <row r="444" spans="1:59" x14ac:dyDescent="0.3">
      <c r="A444" t="s">
        <v>1011</v>
      </c>
      <c r="B444" t="s">
        <v>1012</v>
      </c>
      <c r="D444" s="1">
        <v>39818</v>
      </c>
      <c r="E444" s="1">
        <v>39820</v>
      </c>
      <c r="F444" s="1" t="str">
        <f t="shared" si="32"/>
        <v>January</v>
      </c>
      <c r="G444" s="1" t="str">
        <f t="shared" si="33"/>
        <v>2009</v>
      </c>
      <c r="H444" s="2">
        <f t="shared" si="34"/>
        <v>2</v>
      </c>
      <c r="I444" s="2" t="b">
        <f t="shared" si="35"/>
        <v>0</v>
      </c>
      <c r="J444" t="s">
        <v>24</v>
      </c>
      <c r="K444">
        <v>6</v>
      </c>
      <c r="L444">
        <v>700.73</v>
      </c>
      <c r="M444">
        <v>0.08</v>
      </c>
      <c r="N444" t="s">
        <v>25</v>
      </c>
      <c r="O444">
        <v>-188.58</v>
      </c>
      <c r="P444">
        <v>120.97</v>
      </c>
      <c r="Q444">
        <v>26.3</v>
      </c>
      <c r="R444" t="s">
        <v>87</v>
      </c>
      <c r="S444" t="s">
        <v>87</v>
      </c>
      <c r="T444" t="s">
        <v>42</v>
      </c>
      <c r="U444" t="s">
        <v>32</v>
      </c>
      <c r="V444" t="s">
        <v>94</v>
      </c>
      <c r="W444">
        <v>0.38</v>
      </c>
      <c r="BF444" s="7">
        <f t="shared" si="31"/>
        <v>0</v>
      </c>
      <c r="BG444" s="8" t="s">
        <v>588</v>
      </c>
    </row>
    <row r="445" spans="1:59" x14ac:dyDescent="0.3">
      <c r="A445" t="s">
        <v>964</v>
      </c>
      <c r="B445" t="s">
        <v>965</v>
      </c>
      <c r="D445" s="1">
        <v>40507</v>
      </c>
      <c r="E445" s="1">
        <v>40509</v>
      </c>
      <c r="F445" s="1" t="str">
        <f t="shared" si="32"/>
        <v>November</v>
      </c>
      <c r="G445" s="1" t="str">
        <f t="shared" si="33"/>
        <v>2010</v>
      </c>
      <c r="H445" s="2">
        <f t="shared" si="34"/>
        <v>2</v>
      </c>
      <c r="I445" s="2" t="b">
        <f t="shared" si="35"/>
        <v>0</v>
      </c>
      <c r="J445" t="s">
        <v>44</v>
      </c>
      <c r="K445">
        <v>28</v>
      </c>
      <c r="L445">
        <v>667.55</v>
      </c>
      <c r="M445">
        <v>0</v>
      </c>
      <c r="N445" t="s">
        <v>18</v>
      </c>
      <c r="O445">
        <v>204.74</v>
      </c>
      <c r="P445">
        <v>21.98</v>
      </c>
      <c r="Q445">
        <v>2.87</v>
      </c>
      <c r="R445" t="s">
        <v>87</v>
      </c>
      <c r="S445" t="s">
        <v>87</v>
      </c>
      <c r="T445" t="s">
        <v>27</v>
      </c>
      <c r="U445" t="s">
        <v>22</v>
      </c>
      <c r="V445" t="s">
        <v>60</v>
      </c>
      <c r="W445">
        <v>0.55000000000000004</v>
      </c>
      <c r="BF445" s="7">
        <f t="shared" si="31"/>
        <v>0</v>
      </c>
      <c r="BG445" s="8" t="s">
        <v>814</v>
      </c>
    </row>
    <row r="446" spans="1:59" x14ac:dyDescent="0.3">
      <c r="A446" t="s">
        <v>900</v>
      </c>
      <c r="B446" t="s">
        <v>901</v>
      </c>
      <c r="D446" s="1">
        <v>40641</v>
      </c>
      <c r="E446" s="1">
        <v>40642</v>
      </c>
      <c r="F446" s="1" t="str">
        <f t="shared" si="32"/>
        <v>April</v>
      </c>
      <c r="G446" s="1" t="str">
        <f t="shared" si="33"/>
        <v>2011</v>
      </c>
      <c r="H446" s="2">
        <f t="shared" si="34"/>
        <v>1</v>
      </c>
      <c r="I446" s="2" t="b">
        <f t="shared" si="35"/>
        <v>0</v>
      </c>
      <c r="J446" t="s">
        <v>24</v>
      </c>
      <c r="K446">
        <v>43</v>
      </c>
      <c r="L446">
        <v>701.46</v>
      </c>
      <c r="M446">
        <v>0.04</v>
      </c>
      <c r="N446" t="s">
        <v>39</v>
      </c>
      <c r="O446">
        <v>-90.14</v>
      </c>
      <c r="P446">
        <v>15.99</v>
      </c>
      <c r="Q446">
        <v>9.4</v>
      </c>
      <c r="R446" t="s">
        <v>87</v>
      </c>
      <c r="S446" t="s">
        <v>87</v>
      </c>
      <c r="T446" t="s">
        <v>21</v>
      </c>
      <c r="U446" t="s">
        <v>32</v>
      </c>
      <c r="V446" t="s">
        <v>94</v>
      </c>
      <c r="W446">
        <v>0.49</v>
      </c>
      <c r="BF446" s="7">
        <f t="shared" si="31"/>
        <v>0</v>
      </c>
      <c r="BG446" s="8" t="s">
        <v>229</v>
      </c>
    </row>
    <row r="447" spans="1:59" x14ac:dyDescent="0.3">
      <c r="A447" t="s">
        <v>900</v>
      </c>
      <c r="B447" t="s">
        <v>901</v>
      </c>
      <c r="D447" s="1">
        <v>40641</v>
      </c>
      <c r="E447" s="1">
        <v>40642</v>
      </c>
      <c r="F447" s="1" t="str">
        <f t="shared" si="32"/>
        <v>April</v>
      </c>
      <c r="G447" s="1" t="str">
        <f t="shared" si="33"/>
        <v>2011</v>
      </c>
      <c r="H447" s="2">
        <f t="shared" si="34"/>
        <v>1</v>
      </c>
      <c r="I447" s="2" t="b">
        <f t="shared" si="35"/>
        <v>0</v>
      </c>
      <c r="J447" t="s">
        <v>24</v>
      </c>
      <c r="K447">
        <v>19</v>
      </c>
      <c r="L447">
        <v>53.94</v>
      </c>
      <c r="M447">
        <v>0.05</v>
      </c>
      <c r="N447" t="s">
        <v>18</v>
      </c>
      <c r="O447">
        <v>-6.53</v>
      </c>
      <c r="P447">
        <v>2.78</v>
      </c>
      <c r="Q447">
        <v>1.25</v>
      </c>
      <c r="R447" t="s">
        <v>87</v>
      </c>
      <c r="S447" t="s">
        <v>87</v>
      </c>
      <c r="T447" t="s">
        <v>21</v>
      </c>
      <c r="U447" t="s">
        <v>22</v>
      </c>
      <c r="V447" t="s">
        <v>60</v>
      </c>
      <c r="W447">
        <v>0.59</v>
      </c>
      <c r="BF447" s="7">
        <f t="shared" si="31"/>
        <v>0</v>
      </c>
      <c r="BG447" s="8" t="s">
        <v>254</v>
      </c>
    </row>
    <row r="448" spans="1:59" x14ac:dyDescent="0.3">
      <c r="A448" t="s">
        <v>900</v>
      </c>
      <c r="B448" t="s">
        <v>901</v>
      </c>
      <c r="D448" s="1">
        <v>40641</v>
      </c>
      <c r="E448" s="1">
        <v>40642</v>
      </c>
      <c r="F448" s="1" t="str">
        <f t="shared" si="32"/>
        <v>April</v>
      </c>
      <c r="G448" s="1" t="str">
        <f t="shared" si="33"/>
        <v>2011</v>
      </c>
      <c r="H448" s="2">
        <f t="shared" si="34"/>
        <v>1</v>
      </c>
      <c r="I448" s="2" t="b">
        <f t="shared" si="35"/>
        <v>0</v>
      </c>
      <c r="J448" t="s">
        <v>24</v>
      </c>
      <c r="K448">
        <v>7</v>
      </c>
      <c r="L448">
        <v>46.94</v>
      </c>
      <c r="M448">
        <v>0.02</v>
      </c>
      <c r="N448" t="s">
        <v>18</v>
      </c>
      <c r="O448">
        <v>7.34</v>
      </c>
      <c r="P448">
        <v>6.47</v>
      </c>
      <c r="Q448">
        <v>1.22</v>
      </c>
      <c r="R448" t="s">
        <v>87</v>
      </c>
      <c r="S448" t="s">
        <v>87</v>
      </c>
      <c r="T448" t="s">
        <v>21</v>
      </c>
      <c r="U448" t="s">
        <v>22</v>
      </c>
      <c r="V448" t="s">
        <v>60</v>
      </c>
      <c r="W448">
        <v>0.4</v>
      </c>
      <c r="BF448" s="7">
        <f t="shared" si="31"/>
        <v>0</v>
      </c>
      <c r="BG448" s="8" t="s">
        <v>186</v>
      </c>
    </row>
    <row r="449" spans="1:59" x14ac:dyDescent="0.3">
      <c r="A449" t="s">
        <v>900</v>
      </c>
      <c r="B449" t="s">
        <v>901</v>
      </c>
      <c r="D449" s="1">
        <v>40641</v>
      </c>
      <c r="E449" s="1">
        <v>40642</v>
      </c>
      <c r="F449" s="1" t="str">
        <f t="shared" si="32"/>
        <v>April</v>
      </c>
      <c r="G449" s="1" t="str">
        <f t="shared" si="33"/>
        <v>2011</v>
      </c>
      <c r="H449" s="2">
        <f t="shared" si="34"/>
        <v>1</v>
      </c>
      <c r="I449" s="2" t="b">
        <f t="shared" si="35"/>
        <v>0</v>
      </c>
      <c r="J449" t="s">
        <v>24</v>
      </c>
      <c r="K449">
        <v>20</v>
      </c>
      <c r="L449">
        <v>77.989999999999995</v>
      </c>
      <c r="M449">
        <v>0.03</v>
      </c>
      <c r="N449" t="s">
        <v>18</v>
      </c>
      <c r="O449">
        <v>19.68</v>
      </c>
      <c r="P449">
        <v>3.93</v>
      </c>
      <c r="Q449">
        <v>0.99</v>
      </c>
      <c r="R449" t="s">
        <v>87</v>
      </c>
      <c r="S449" t="s">
        <v>87</v>
      </c>
      <c r="T449" t="s">
        <v>21</v>
      </c>
      <c r="U449" t="s">
        <v>22</v>
      </c>
      <c r="V449" t="s">
        <v>46</v>
      </c>
      <c r="W449">
        <v>0.39</v>
      </c>
      <c r="BF449" s="7">
        <f t="shared" si="31"/>
        <v>0</v>
      </c>
      <c r="BG449" s="8" t="s">
        <v>151</v>
      </c>
    </row>
    <row r="450" spans="1:59" x14ac:dyDescent="0.3">
      <c r="A450" t="s">
        <v>923</v>
      </c>
      <c r="B450" t="s">
        <v>924</v>
      </c>
      <c r="D450" s="1">
        <v>40268</v>
      </c>
      <c r="E450" s="1">
        <v>40269</v>
      </c>
      <c r="F450" s="1" t="str">
        <f t="shared" si="32"/>
        <v>April</v>
      </c>
      <c r="G450" s="1" t="str">
        <f t="shared" si="33"/>
        <v>2010</v>
      </c>
      <c r="H450" s="2">
        <f t="shared" si="34"/>
        <v>1</v>
      </c>
      <c r="I450" s="2" t="b">
        <f t="shared" si="35"/>
        <v>0</v>
      </c>
      <c r="J450" t="s">
        <v>52</v>
      </c>
      <c r="K450">
        <v>44</v>
      </c>
      <c r="L450">
        <v>5735.79</v>
      </c>
      <c r="M450">
        <v>0.08</v>
      </c>
      <c r="N450" t="s">
        <v>18</v>
      </c>
      <c r="O450">
        <v>828.27</v>
      </c>
      <c r="P450">
        <v>136.97999999999999</v>
      </c>
      <c r="Q450">
        <v>24.49</v>
      </c>
      <c r="R450" t="s">
        <v>87</v>
      </c>
      <c r="S450" t="s">
        <v>87</v>
      </c>
      <c r="T450" t="s">
        <v>31</v>
      </c>
      <c r="U450" t="s">
        <v>36</v>
      </c>
      <c r="V450" t="s">
        <v>37</v>
      </c>
      <c r="W450">
        <v>0.59</v>
      </c>
      <c r="BF450" s="7">
        <f t="shared" ref="BF450:BF513" si="36">COUNTIF($A$2:$A$8399,BG450)</f>
        <v>0</v>
      </c>
      <c r="BG450" s="8" t="s">
        <v>603</v>
      </c>
    </row>
    <row r="451" spans="1:59" x14ac:dyDescent="0.3">
      <c r="A451" t="s">
        <v>969</v>
      </c>
      <c r="B451" t="s">
        <v>970</v>
      </c>
      <c r="D451" s="1">
        <v>40978</v>
      </c>
      <c r="E451" s="1">
        <v>40979</v>
      </c>
      <c r="F451" s="1" t="str">
        <f t="shared" ref="F451:F514" si="37">TEXT(E451,"mmmm")</f>
        <v>March</v>
      </c>
      <c r="G451" s="1" t="str">
        <f t="shared" ref="G451:G514" si="38">TEXT(E451,"yyyy")</f>
        <v>2012</v>
      </c>
      <c r="H451" s="2">
        <f t="shared" ref="H451:H514" si="39">E451-D451</f>
        <v>1</v>
      </c>
      <c r="I451" s="2" t="b">
        <f t="shared" ref="I451:I514" si="40">IF(H451&lt;1,IF(AND(H451&gt;0,H451&lt;2),"ONE DAY", "FREE DELIVERY"))</f>
        <v>0</v>
      </c>
      <c r="J451" t="s">
        <v>34</v>
      </c>
      <c r="K451">
        <v>47</v>
      </c>
      <c r="L451">
        <v>186.93</v>
      </c>
      <c r="M451">
        <v>7.0000000000000007E-2</v>
      </c>
      <c r="N451" t="s">
        <v>18</v>
      </c>
      <c r="O451">
        <v>56.44</v>
      </c>
      <c r="P451">
        <v>4.13</v>
      </c>
      <c r="Q451">
        <v>0.99</v>
      </c>
      <c r="R451" t="s">
        <v>87</v>
      </c>
      <c r="S451" t="s">
        <v>87</v>
      </c>
      <c r="T451" t="s">
        <v>31</v>
      </c>
      <c r="U451" t="s">
        <v>22</v>
      </c>
      <c r="V451" t="s">
        <v>57</v>
      </c>
      <c r="W451">
        <v>0.39</v>
      </c>
      <c r="BF451" s="7">
        <f t="shared" si="36"/>
        <v>0</v>
      </c>
      <c r="BG451" s="8" t="s">
        <v>188</v>
      </c>
    </row>
    <row r="452" spans="1:59" x14ac:dyDescent="0.3">
      <c r="A452" t="s">
        <v>977</v>
      </c>
      <c r="B452" t="s">
        <v>978</v>
      </c>
      <c r="D452" s="1">
        <v>39864</v>
      </c>
      <c r="E452" s="1">
        <v>39866</v>
      </c>
      <c r="F452" s="1" t="str">
        <f t="shared" si="37"/>
        <v>February</v>
      </c>
      <c r="G452" s="1" t="str">
        <f t="shared" si="38"/>
        <v>2009</v>
      </c>
      <c r="H452" s="2">
        <f t="shared" si="39"/>
        <v>2</v>
      </c>
      <c r="I452" s="2" t="b">
        <f t="shared" si="40"/>
        <v>0</v>
      </c>
      <c r="J452" t="s">
        <v>44</v>
      </c>
      <c r="K452">
        <v>41</v>
      </c>
      <c r="L452">
        <v>241.1</v>
      </c>
      <c r="M452">
        <v>7.0000000000000007E-2</v>
      </c>
      <c r="N452" t="s">
        <v>18</v>
      </c>
      <c r="O452">
        <v>-243.24</v>
      </c>
      <c r="P452">
        <v>5.81</v>
      </c>
      <c r="Q452">
        <v>8.49</v>
      </c>
      <c r="R452" t="s">
        <v>87</v>
      </c>
      <c r="S452" t="s">
        <v>87</v>
      </c>
      <c r="T452" t="s">
        <v>21</v>
      </c>
      <c r="U452" t="s">
        <v>22</v>
      </c>
      <c r="V452" t="s">
        <v>29</v>
      </c>
      <c r="W452">
        <v>0.39</v>
      </c>
      <c r="BF452" s="7">
        <f t="shared" si="36"/>
        <v>0</v>
      </c>
      <c r="BG452" s="8" t="s">
        <v>735</v>
      </c>
    </row>
    <row r="453" spans="1:59" x14ac:dyDescent="0.3">
      <c r="A453" t="s">
        <v>977</v>
      </c>
      <c r="B453" t="s">
        <v>978</v>
      </c>
      <c r="D453" s="1">
        <v>39864</v>
      </c>
      <c r="E453" s="1">
        <v>39865</v>
      </c>
      <c r="F453" s="1" t="str">
        <f t="shared" si="37"/>
        <v>February</v>
      </c>
      <c r="G453" s="1" t="str">
        <f t="shared" si="38"/>
        <v>2009</v>
      </c>
      <c r="H453" s="2">
        <f t="shared" si="39"/>
        <v>1</v>
      </c>
      <c r="I453" s="2" t="b">
        <f t="shared" si="40"/>
        <v>0</v>
      </c>
      <c r="J453" t="s">
        <v>44</v>
      </c>
      <c r="K453">
        <v>49</v>
      </c>
      <c r="L453">
        <v>491.93</v>
      </c>
      <c r="M453">
        <v>0.04</v>
      </c>
      <c r="N453" t="s">
        <v>18</v>
      </c>
      <c r="O453">
        <v>-53.62</v>
      </c>
      <c r="P453">
        <v>9.65</v>
      </c>
      <c r="Q453">
        <v>6.22</v>
      </c>
      <c r="R453" t="s">
        <v>87</v>
      </c>
      <c r="S453" t="s">
        <v>87</v>
      </c>
      <c r="T453" t="s">
        <v>21</v>
      </c>
      <c r="U453" t="s">
        <v>36</v>
      </c>
      <c r="V453" t="s">
        <v>37</v>
      </c>
      <c r="W453">
        <v>0.55000000000000004</v>
      </c>
      <c r="BF453" s="7">
        <f t="shared" si="36"/>
        <v>0</v>
      </c>
      <c r="BG453" s="8" t="s">
        <v>342</v>
      </c>
    </row>
    <row r="454" spans="1:59" x14ac:dyDescent="0.3">
      <c r="A454" t="s">
        <v>973</v>
      </c>
      <c r="B454" t="s">
        <v>974</v>
      </c>
      <c r="D454" s="1">
        <v>40087</v>
      </c>
      <c r="E454" s="1">
        <v>40087</v>
      </c>
      <c r="F454" s="1" t="str">
        <f t="shared" si="37"/>
        <v>October</v>
      </c>
      <c r="G454" s="1" t="str">
        <f t="shared" si="38"/>
        <v>2009</v>
      </c>
      <c r="H454" s="2">
        <f t="shared" si="39"/>
        <v>0</v>
      </c>
      <c r="I454" s="2" t="str">
        <f t="shared" si="40"/>
        <v>FREE DELIVERY</v>
      </c>
      <c r="J454" t="s">
        <v>52</v>
      </c>
      <c r="K454">
        <v>10</v>
      </c>
      <c r="L454">
        <v>623.71</v>
      </c>
      <c r="M454">
        <v>0.01</v>
      </c>
      <c r="N454" t="s">
        <v>25</v>
      </c>
      <c r="O454">
        <v>-213.32</v>
      </c>
      <c r="P454">
        <v>58.14</v>
      </c>
      <c r="Q454">
        <v>36.61</v>
      </c>
      <c r="R454" t="s">
        <v>87</v>
      </c>
      <c r="S454" t="s">
        <v>87</v>
      </c>
      <c r="T454" t="s">
        <v>21</v>
      </c>
      <c r="U454" t="s">
        <v>36</v>
      </c>
      <c r="V454" t="s">
        <v>54</v>
      </c>
      <c r="W454">
        <v>0.61</v>
      </c>
      <c r="BF454" s="7">
        <f t="shared" si="36"/>
        <v>0</v>
      </c>
      <c r="BG454" s="8" t="s">
        <v>841</v>
      </c>
    </row>
    <row r="455" spans="1:59" x14ac:dyDescent="0.3">
      <c r="A455" t="s">
        <v>906</v>
      </c>
      <c r="B455" t="s">
        <v>916</v>
      </c>
      <c r="D455" s="1">
        <v>41214</v>
      </c>
      <c r="E455" s="1">
        <v>41215</v>
      </c>
      <c r="F455" s="1" t="str">
        <f t="shared" si="37"/>
        <v>November</v>
      </c>
      <c r="G455" s="1" t="str">
        <f t="shared" si="38"/>
        <v>2012</v>
      </c>
      <c r="H455" s="2">
        <f t="shared" si="39"/>
        <v>1</v>
      </c>
      <c r="I455" s="2" t="b">
        <f t="shared" si="40"/>
        <v>0</v>
      </c>
      <c r="J455" t="s">
        <v>34</v>
      </c>
      <c r="K455">
        <v>44</v>
      </c>
      <c r="L455">
        <v>4263.9314999999997</v>
      </c>
      <c r="M455">
        <v>0.04</v>
      </c>
      <c r="N455" t="s">
        <v>18</v>
      </c>
      <c r="O455">
        <v>1411.03</v>
      </c>
      <c r="P455">
        <v>110.99</v>
      </c>
      <c r="Q455">
        <v>2.5</v>
      </c>
      <c r="R455" t="s">
        <v>87</v>
      </c>
      <c r="S455" t="s">
        <v>87</v>
      </c>
      <c r="T455" t="s">
        <v>31</v>
      </c>
      <c r="U455" t="s">
        <v>32</v>
      </c>
      <c r="V455" t="s">
        <v>33</v>
      </c>
      <c r="W455">
        <v>0.56999999999999995</v>
      </c>
      <c r="BF455" s="7">
        <f t="shared" si="36"/>
        <v>0</v>
      </c>
      <c r="BG455" s="8" t="s">
        <v>579</v>
      </c>
    </row>
    <row r="456" spans="1:59" x14ac:dyDescent="0.3">
      <c r="A456" t="s">
        <v>926</v>
      </c>
      <c r="B456" t="s">
        <v>927</v>
      </c>
      <c r="D456" s="1">
        <v>40745</v>
      </c>
      <c r="E456" s="1">
        <v>40747</v>
      </c>
      <c r="F456" s="1" t="str">
        <f t="shared" si="37"/>
        <v>July</v>
      </c>
      <c r="G456" s="1" t="str">
        <f t="shared" si="38"/>
        <v>2011</v>
      </c>
      <c r="H456" s="2">
        <f t="shared" si="39"/>
        <v>2</v>
      </c>
      <c r="I456" s="2" t="b">
        <f t="shared" si="40"/>
        <v>0</v>
      </c>
      <c r="J456" t="s">
        <v>24</v>
      </c>
      <c r="K456">
        <v>10</v>
      </c>
      <c r="L456">
        <v>2700.41</v>
      </c>
      <c r="M456">
        <v>0.08</v>
      </c>
      <c r="N456" t="s">
        <v>25</v>
      </c>
      <c r="O456">
        <v>258.01</v>
      </c>
      <c r="P456">
        <v>279.81</v>
      </c>
      <c r="Q456">
        <v>23.19</v>
      </c>
      <c r="R456" t="s">
        <v>87</v>
      </c>
      <c r="S456" t="s">
        <v>87</v>
      </c>
      <c r="T456" t="s">
        <v>42</v>
      </c>
      <c r="U456" t="s">
        <v>22</v>
      </c>
      <c r="V456" t="s">
        <v>28</v>
      </c>
      <c r="W456">
        <v>0.59</v>
      </c>
      <c r="BF456" s="7">
        <f t="shared" si="36"/>
        <v>0</v>
      </c>
      <c r="BG456" s="8" t="s">
        <v>733</v>
      </c>
    </row>
    <row r="457" spans="1:59" x14ac:dyDescent="0.3">
      <c r="A457" t="s">
        <v>926</v>
      </c>
      <c r="B457" t="s">
        <v>948</v>
      </c>
      <c r="D457" s="1">
        <v>40505</v>
      </c>
      <c r="E457" s="1">
        <v>40507</v>
      </c>
      <c r="F457" s="1" t="str">
        <f t="shared" si="37"/>
        <v>November</v>
      </c>
      <c r="G457" s="1" t="str">
        <f t="shared" si="38"/>
        <v>2010</v>
      </c>
      <c r="H457" s="2">
        <f t="shared" si="39"/>
        <v>2</v>
      </c>
      <c r="I457" s="2" t="b">
        <f t="shared" si="40"/>
        <v>0</v>
      </c>
      <c r="J457" t="s">
        <v>34</v>
      </c>
      <c r="K457">
        <v>20</v>
      </c>
      <c r="L457">
        <v>1583.06</v>
      </c>
      <c r="M457">
        <v>0.05</v>
      </c>
      <c r="N457" t="s">
        <v>18</v>
      </c>
      <c r="O457">
        <v>328</v>
      </c>
      <c r="P457">
        <v>78.650000000000006</v>
      </c>
      <c r="Q457">
        <v>13.99</v>
      </c>
      <c r="R457" t="s">
        <v>87</v>
      </c>
      <c r="S457" t="s">
        <v>87</v>
      </c>
      <c r="T457" t="s">
        <v>31</v>
      </c>
      <c r="U457" t="s">
        <v>22</v>
      </c>
      <c r="V457" t="s">
        <v>28</v>
      </c>
      <c r="W457">
        <v>0.52</v>
      </c>
      <c r="BF457" s="7">
        <f t="shared" si="36"/>
        <v>0</v>
      </c>
      <c r="BG457" s="8" t="s">
        <v>540</v>
      </c>
    </row>
    <row r="458" spans="1:59" x14ac:dyDescent="0.3">
      <c r="A458" t="s">
        <v>989</v>
      </c>
      <c r="B458" t="s">
        <v>990</v>
      </c>
      <c r="D458" s="1">
        <v>40215</v>
      </c>
      <c r="E458" s="1">
        <v>40216</v>
      </c>
      <c r="F458" s="1" t="str">
        <f t="shared" si="37"/>
        <v>February</v>
      </c>
      <c r="G458" s="1" t="str">
        <f t="shared" si="38"/>
        <v>2010</v>
      </c>
      <c r="H458" s="2">
        <f t="shared" si="39"/>
        <v>1</v>
      </c>
      <c r="I458" s="2" t="b">
        <f t="shared" si="40"/>
        <v>0</v>
      </c>
      <c r="J458" t="s">
        <v>34</v>
      </c>
      <c r="K458">
        <v>21</v>
      </c>
      <c r="L458">
        <v>756.6</v>
      </c>
      <c r="M458">
        <v>0</v>
      </c>
      <c r="N458" t="s">
        <v>18</v>
      </c>
      <c r="O458">
        <v>299.58999999999997</v>
      </c>
      <c r="P458">
        <v>35.44</v>
      </c>
      <c r="Q458">
        <v>4.92</v>
      </c>
      <c r="R458" t="s">
        <v>87</v>
      </c>
      <c r="S458" t="s">
        <v>87</v>
      </c>
      <c r="T458" t="s">
        <v>21</v>
      </c>
      <c r="U458" t="s">
        <v>22</v>
      </c>
      <c r="V458" t="s">
        <v>43</v>
      </c>
      <c r="W458">
        <v>0.38</v>
      </c>
      <c r="BF458" s="7">
        <f t="shared" si="36"/>
        <v>0</v>
      </c>
      <c r="BG458" s="8" t="s">
        <v>815</v>
      </c>
    </row>
    <row r="459" spans="1:59" x14ac:dyDescent="0.3">
      <c r="A459" t="s">
        <v>966</v>
      </c>
      <c r="B459" t="s">
        <v>1015</v>
      </c>
      <c r="D459" s="1">
        <v>40547</v>
      </c>
      <c r="E459" s="1">
        <v>40549</v>
      </c>
      <c r="F459" s="1" t="str">
        <f t="shared" si="37"/>
        <v>January</v>
      </c>
      <c r="G459" s="1" t="str">
        <f t="shared" si="38"/>
        <v>2011</v>
      </c>
      <c r="H459" s="2">
        <f t="shared" si="39"/>
        <v>2</v>
      </c>
      <c r="I459" s="2" t="b">
        <f t="shared" si="40"/>
        <v>0</v>
      </c>
      <c r="J459" t="s">
        <v>44</v>
      </c>
      <c r="K459">
        <v>17</v>
      </c>
      <c r="L459">
        <v>207.19</v>
      </c>
      <c r="M459">
        <v>0.01</v>
      </c>
      <c r="N459" t="s">
        <v>18</v>
      </c>
      <c r="O459">
        <v>-85.91</v>
      </c>
      <c r="P459">
        <v>11.66</v>
      </c>
      <c r="Q459">
        <v>8.99</v>
      </c>
      <c r="R459" t="s">
        <v>87</v>
      </c>
      <c r="S459" t="s">
        <v>87</v>
      </c>
      <c r="T459" t="s">
        <v>27</v>
      </c>
      <c r="U459" t="s">
        <v>22</v>
      </c>
      <c r="V459" t="s">
        <v>60</v>
      </c>
      <c r="W459">
        <v>0.59</v>
      </c>
      <c r="BF459" s="7">
        <f t="shared" si="36"/>
        <v>0</v>
      </c>
      <c r="BG459" s="8" t="s">
        <v>801</v>
      </c>
    </row>
    <row r="460" spans="1:59" x14ac:dyDescent="0.3">
      <c r="A460" t="s">
        <v>966</v>
      </c>
      <c r="B460" t="s">
        <v>1015</v>
      </c>
      <c r="D460" s="1">
        <v>40547</v>
      </c>
      <c r="E460" s="1">
        <v>40549</v>
      </c>
      <c r="F460" s="1" t="str">
        <f t="shared" si="37"/>
        <v>January</v>
      </c>
      <c r="G460" s="1" t="str">
        <f t="shared" si="38"/>
        <v>2011</v>
      </c>
      <c r="H460" s="2">
        <f t="shared" si="39"/>
        <v>2</v>
      </c>
      <c r="I460" s="2" t="b">
        <f t="shared" si="40"/>
        <v>0</v>
      </c>
      <c r="J460" t="s">
        <v>44</v>
      </c>
      <c r="K460">
        <v>8</v>
      </c>
      <c r="L460">
        <v>88</v>
      </c>
      <c r="M460">
        <v>0.06</v>
      </c>
      <c r="N460" t="s">
        <v>18</v>
      </c>
      <c r="O460">
        <v>-6.38</v>
      </c>
      <c r="P460">
        <v>10.48</v>
      </c>
      <c r="Q460">
        <v>2.89</v>
      </c>
      <c r="R460" t="s">
        <v>87</v>
      </c>
      <c r="S460" t="s">
        <v>87</v>
      </c>
      <c r="T460" t="s">
        <v>27</v>
      </c>
      <c r="U460" t="s">
        <v>22</v>
      </c>
      <c r="V460" t="s">
        <v>60</v>
      </c>
      <c r="W460">
        <v>0.6</v>
      </c>
      <c r="BF460" s="7">
        <f t="shared" si="36"/>
        <v>0</v>
      </c>
      <c r="BG460" s="8" t="s">
        <v>178</v>
      </c>
    </row>
    <row r="461" spans="1:59" x14ac:dyDescent="0.3">
      <c r="A461" t="s">
        <v>943</v>
      </c>
      <c r="B461" t="s">
        <v>944</v>
      </c>
      <c r="D461" s="1">
        <v>40027</v>
      </c>
      <c r="E461" s="1">
        <v>40029</v>
      </c>
      <c r="F461" s="1" t="str">
        <f t="shared" si="37"/>
        <v>August</v>
      </c>
      <c r="G461" s="1" t="str">
        <f t="shared" si="38"/>
        <v>2009</v>
      </c>
      <c r="H461" s="2">
        <f t="shared" si="39"/>
        <v>2</v>
      </c>
      <c r="I461" s="2" t="b">
        <f t="shared" si="40"/>
        <v>0</v>
      </c>
      <c r="J461" t="s">
        <v>44</v>
      </c>
      <c r="K461">
        <v>31</v>
      </c>
      <c r="L461">
        <v>196.74</v>
      </c>
      <c r="M461">
        <v>0.09</v>
      </c>
      <c r="N461" t="s">
        <v>18</v>
      </c>
      <c r="O461">
        <v>-61.59</v>
      </c>
      <c r="P461">
        <v>6.28</v>
      </c>
      <c r="Q461">
        <v>5.41</v>
      </c>
      <c r="R461" t="s">
        <v>87</v>
      </c>
      <c r="S461" t="s">
        <v>87</v>
      </c>
      <c r="T461" t="s">
        <v>21</v>
      </c>
      <c r="U461" t="s">
        <v>36</v>
      </c>
      <c r="V461" t="s">
        <v>37</v>
      </c>
      <c r="W461">
        <v>0.53</v>
      </c>
      <c r="BF461" s="7">
        <f t="shared" si="36"/>
        <v>0</v>
      </c>
      <c r="BG461" s="8" t="s">
        <v>150</v>
      </c>
    </row>
    <row r="462" spans="1:59" x14ac:dyDescent="0.3">
      <c r="A462" t="s">
        <v>996</v>
      </c>
      <c r="B462" t="s">
        <v>997</v>
      </c>
      <c r="D462" s="1">
        <v>40334</v>
      </c>
      <c r="E462" s="1">
        <v>40335</v>
      </c>
      <c r="F462" s="1" t="str">
        <f t="shared" si="37"/>
        <v>June</v>
      </c>
      <c r="G462" s="1" t="str">
        <f t="shared" si="38"/>
        <v>2010</v>
      </c>
      <c r="H462" s="2">
        <f t="shared" si="39"/>
        <v>1</v>
      </c>
      <c r="I462" s="2" t="b">
        <f t="shared" si="40"/>
        <v>0</v>
      </c>
      <c r="J462" t="s">
        <v>24</v>
      </c>
      <c r="K462">
        <v>21</v>
      </c>
      <c r="L462">
        <v>471.24</v>
      </c>
      <c r="M462">
        <v>7.0000000000000007E-2</v>
      </c>
      <c r="N462" t="s">
        <v>18</v>
      </c>
      <c r="O462">
        <v>115.54</v>
      </c>
      <c r="P462">
        <v>22.98</v>
      </c>
      <c r="Q462">
        <v>1.99</v>
      </c>
      <c r="R462" t="s">
        <v>87</v>
      </c>
      <c r="S462" t="s">
        <v>87</v>
      </c>
      <c r="T462" t="s">
        <v>42</v>
      </c>
      <c r="U462" t="s">
        <v>32</v>
      </c>
      <c r="V462" t="s">
        <v>48</v>
      </c>
      <c r="W462">
        <v>0.46</v>
      </c>
      <c r="BF462" s="7">
        <f t="shared" si="36"/>
        <v>0</v>
      </c>
      <c r="BG462" s="8" t="s">
        <v>365</v>
      </c>
    </row>
    <row r="463" spans="1:59" x14ac:dyDescent="0.3">
      <c r="A463" t="s">
        <v>969</v>
      </c>
      <c r="B463" t="s">
        <v>991</v>
      </c>
      <c r="D463" s="1">
        <v>40027</v>
      </c>
      <c r="E463" s="1">
        <v>40028</v>
      </c>
      <c r="F463" s="1" t="str">
        <f t="shared" si="37"/>
        <v>August</v>
      </c>
      <c r="G463" s="1" t="str">
        <f t="shared" si="38"/>
        <v>2009</v>
      </c>
      <c r="H463" s="2">
        <f t="shared" si="39"/>
        <v>1</v>
      </c>
      <c r="I463" s="2" t="b">
        <f t="shared" si="40"/>
        <v>0</v>
      </c>
      <c r="J463" t="s">
        <v>52</v>
      </c>
      <c r="K463">
        <v>1</v>
      </c>
      <c r="L463">
        <v>368.66</v>
      </c>
      <c r="M463">
        <v>0.01</v>
      </c>
      <c r="N463" t="s">
        <v>25</v>
      </c>
      <c r="O463">
        <v>-165.6</v>
      </c>
      <c r="P463">
        <v>300.98</v>
      </c>
      <c r="Q463">
        <v>64.73</v>
      </c>
      <c r="R463" t="s">
        <v>87</v>
      </c>
      <c r="S463" t="s">
        <v>87</v>
      </c>
      <c r="T463" t="s">
        <v>31</v>
      </c>
      <c r="U463" t="s">
        <v>36</v>
      </c>
      <c r="V463" t="s">
        <v>67</v>
      </c>
      <c r="W463">
        <v>0.56000000000000005</v>
      </c>
      <c r="BF463" s="7">
        <f t="shared" si="36"/>
        <v>0</v>
      </c>
      <c r="BG463" s="8" t="s">
        <v>198</v>
      </c>
    </row>
    <row r="464" spans="1:59" x14ac:dyDescent="0.3">
      <c r="A464" t="s">
        <v>966</v>
      </c>
      <c r="B464" t="s">
        <v>1015</v>
      </c>
      <c r="D464" s="1">
        <v>40540</v>
      </c>
      <c r="E464" s="1">
        <v>40542</v>
      </c>
      <c r="F464" s="1" t="str">
        <f t="shared" si="37"/>
        <v>December</v>
      </c>
      <c r="G464" s="1" t="str">
        <f t="shared" si="38"/>
        <v>2010</v>
      </c>
      <c r="H464" s="2">
        <f t="shared" si="39"/>
        <v>2</v>
      </c>
      <c r="I464" s="2" t="b">
        <f t="shared" si="40"/>
        <v>0</v>
      </c>
      <c r="J464" t="s">
        <v>24</v>
      </c>
      <c r="K464">
        <v>14</v>
      </c>
      <c r="L464">
        <v>2232.06</v>
      </c>
      <c r="M464">
        <v>0.03</v>
      </c>
      <c r="N464" t="s">
        <v>18</v>
      </c>
      <c r="O464">
        <v>542.16</v>
      </c>
      <c r="P464">
        <v>155.06</v>
      </c>
      <c r="Q464">
        <v>7.07</v>
      </c>
      <c r="R464" t="s">
        <v>87</v>
      </c>
      <c r="S464" t="s">
        <v>87</v>
      </c>
      <c r="T464" t="s">
        <v>27</v>
      </c>
      <c r="U464" t="s">
        <v>22</v>
      </c>
      <c r="V464" t="s">
        <v>23</v>
      </c>
      <c r="W464">
        <v>0.59</v>
      </c>
      <c r="BF464" s="7">
        <f t="shared" si="36"/>
        <v>0</v>
      </c>
      <c r="BG464" s="8" t="s">
        <v>373</v>
      </c>
    </row>
    <row r="465" spans="1:59" x14ac:dyDescent="0.3">
      <c r="A465" t="s">
        <v>973</v>
      </c>
      <c r="B465" t="s">
        <v>974</v>
      </c>
      <c r="D465" s="1">
        <v>41192</v>
      </c>
      <c r="E465" s="1">
        <v>41193</v>
      </c>
      <c r="F465" s="1" t="str">
        <f t="shared" si="37"/>
        <v>October</v>
      </c>
      <c r="G465" s="1" t="str">
        <f t="shared" si="38"/>
        <v>2012</v>
      </c>
      <c r="H465" s="2">
        <f t="shared" si="39"/>
        <v>1</v>
      </c>
      <c r="I465" s="2" t="b">
        <f t="shared" si="40"/>
        <v>0</v>
      </c>
      <c r="J465" t="s">
        <v>52</v>
      </c>
      <c r="K465">
        <v>7</v>
      </c>
      <c r="L465">
        <v>387.17</v>
      </c>
      <c r="M465">
        <v>0.1</v>
      </c>
      <c r="N465" t="s">
        <v>18</v>
      </c>
      <c r="O465">
        <v>-204.65</v>
      </c>
      <c r="P465">
        <v>55.94</v>
      </c>
      <c r="Q465">
        <v>6.55</v>
      </c>
      <c r="R465" t="s">
        <v>87</v>
      </c>
      <c r="S465" t="s">
        <v>87</v>
      </c>
      <c r="T465" t="s">
        <v>31</v>
      </c>
      <c r="U465" t="s">
        <v>32</v>
      </c>
      <c r="V465" t="s">
        <v>48</v>
      </c>
      <c r="W465">
        <v>0.68</v>
      </c>
      <c r="BF465" s="7">
        <f t="shared" si="36"/>
        <v>0</v>
      </c>
      <c r="BG465" s="8" t="s">
        <v>345</v>
      </c>
    </row>
    <row r="466" spans="1:59" x14ac:dyDescent="0.3">
      <c r="A466" t="s">
        <v>937</v>
      </c>
      <c r="B466" t="s">
        <v>938</v>
      </c>
      <c r="D466" s="1">
        <v>40635</v>
      </c>
      <c r="E466" s="1">
        <v>40637</v>
      </c>
      <c r="F466" s="1" t="str">
        <f t="shared" si="37"/>
        <v>April</v>
      </c>
      <c r="G466" s="1" t="str">
        <f t="shared" si="38"/>
        <v>2011</v>
      </c>
      <c r="H466" s="2">
        <f t="shared" si="39"/>
        <v>2</v>
      </c>
      <c r="I466" s="2" t="b">
        <f t="shared" si="40"/>
        <v>0</v>
      </c>
      <c r="J466" t="s">
        <v>52</v>
      </c>
      <c r="K466">
        <v>28</v>
      </c>
      <c r="L466">
        <v>168.57</v>
      </c>
      <c r="M466">
        <v>0.02</v>
      </c>
      <c r="N466" t="s">
        <v>39</v>
      </c>
      <c r="O466">
        <v>16.649999999999999</v>
      </c>
      <c r="P466">
        <v>5.28</v>
      </c>
      <c r="Q466">
        <v>2.99</v>
      </c>
      <c r="R466" t="s">
        <v>87</v>
      </c>
      <c r="S466" t="s">
        <v>87</v>
      </c>
      <c r="T466" t="s">
        <v>31</v>
      </c>
      <c r="U466" t="s">
        <v>22</v>
      </c>
      <c r="V466" t="s">
        <v>29</v>
      </c>
      <c r="W466">
        <v>0.37</v>
      </c>
      <c r="BF466" s="7">
        <f t="shared" si="36"/>
        <v>0</v>
      </c>
      <c r="BG466" s="8" t="s">
        <v>638</v>
      </c>
    </row>
    <row r="467" spans="1:59" x14ac:dyDescent="0.3">
      <c r="A467" t="s">
        <v>941</v>
      </c>
      <c r="B467" t="s">
        <v>942</v>
      </c>
      <c r="D467" s="1">
        <v>40142</v>
      </c>
      <c r="E467" s="1">
        <v>40145</v>
      </c>
      <c r="F467" s="1" t="str">
        <f t="shared" si="37"/>
        <v>November</v>
      </c>
      <c r="G467" s="1" t="str">
        <f t="shared" si="38"/>
        <v>2009</v>
      </c>
      <c r="H467" s="2">
        <f t="shared" si="39"/>
        <v>3</v>
      </c>
      <c r="I467" s="2" t="b">
        <f t="shared" si="40"/>
        <v>0</v>
      </c>
      <c r="J467" t="s">
        <v>52</v>
      </c>
      <c r="K467">
        <v>50</v>
      </c>
      <c r="L467">
        <v>413.86</v>
      </c>
      <c r="M467">
        <v>0</v>
      </c>
      <c r="N467" t="s">
        <v>18</v>
      </c>
      <c r="O467">
        <v>39.29</v>
      </c>
      <c r="P467">
        <v>7.59</v>
      </c>
      <c r="Q467">
        <v>4</v>
      </c>
      <c r="R467" t="s">
        <v>87</v>
      </c>
      <c r="S467" t="s">
        <v>87</v>
      </c>
      <c r="T467" t="s">
        <v>21</v>
      </c>
      <c r="U467" t="s">
        <v>36</v>
      </c>
      <c r="V467" t="s">
        <v>37</v>
      </c>
      <c r="W467">
        <v>0.42</v>
      </c>
      <c r="BF467" s="7">
        <f t="shared" si="36"/>
        <v>0</v>
      </c>
      <c r="BG467" s="8" t="s">
        <v>547</v>
      </c>
    </row>
    <row r="468" spans="1:59" x14ac:dyDescent="0.3">
      <c r="A468" t="s">
        <v>941</v>
      </c>
      <c r="B468" t="s">
        <v>942</v>
      </c>
      <c r="D468" s="1">
        <v>40142</v>
      </c>
      <c r="E468" s="1">
        <v>40142</v>
      </c>
      <c r="F468" s="1" t="str">
        <f t="shared" si="37"/>
        <v>November</v>
      </c>
      <c r="G468" s="1" t="str">
        <f t="shared" si="38"/>
        <v>2009</v>
      </c>
      <c r="H468" s="2">
        <f t="shared" si="39"/>
        <v>0</v>
      </c>
      <c r="I468" s="2" t="str">
        <f t="shared" si="40"/>
        <v>FREE DELIVERY</v>
      </c>
      <c r="J468" t="s">
        <v>52</v>
      </c>
      <c r="K468">
        <v>31</v>
      </c>
      <c r="L468">
        <v>178.45</v>
      </c>
      <c r="M468">
        <v>0.09</v>
      </c>
      <c r="N468" t="s">
        <v>18</v>
      </c>
      <c r="O468">
        <v>-104.96</v>
      </c>
      <c r="P468">
        <v>5.98</v>
      </c>
      <c r="Q468">
        <v>4.6900000000000004</v>
      </c>
      <c r="R468" t="s">
        <v>87</v>
      </c>
      <c r="S468" t="s">
        <v>87</v>
      </c>
      <c r="T468" t="s">
        <v>21</v>
      </c>
      <c r="U468" t="s">
        <v>22</v>
      </c>
      <c r="V468" t="s">
        <v>23</v>
      </c>
      <c r="W468">
        <v>0.68</v>
      </c>
      <c r="BF468" s="7">
        <f t="shared" si="36"/>
        <v>0</v>
      </c>
      <c r="BG468" s="8" t="s">
        <v>580</v>
      </c>
    </row>
    <row r="469" spans="1:59" x14ac:dyDescent="0.3">
      <c r="A469" t="s">
        <v>912</v>
      </c>
      <c r="B469" t="s">
        <v>945</v>
      </c>
      <c r="D469" s="1">
        <v>41010</v>
      </c>
      <c r="E469" s="1">
        <v>41011</v>
      </c>
      <c r="F469" s="1" t="str">
        <f t="shared" si="37"/>
        <v>April</v>
      </c>
      <c r="G469" s="1" t="str">
        <f t="shared" si="38"/>
        <v>2012</v>
      </c>
      <c r="H469" s="2">
        <f t="shared" si="39"/>
        <v>1</v>
      </c>
      <c r="I469" s="2" t="b">
        <f t="shared" si="40"/>
        <v>0</v>
      </c>
      <c r="J469" t="s">
        <v>52</v>
      </c>
      <c r="K469">
        <v>1</v>
      </c>
      <c r="L469">
        <v>2728.65</v>
      </c>
      <c r="M469">
        <v>0</v>
      </c>
      <c r="N469" t="s">
        <v>25</v>
      </c>
      <c r="O469">
        <v>-5572.39</v>
      </c>
      <c r="P469">
        <v>2550.14</v>
      </c>
      <c r="Q469">
        <v>29.7</v>
      </c>
      <c r="R469" t="s">
        <v>87</v>
      </c>
      <c r="S469" t="s">
        <v>87</v>
      </c>
      <c r="T469" t="s">
        <v>31</v>
      </c>
      <c r="U469" t="s">
        <v>32</v>
      </c>
      <c r="V469" t="s">
        <v>94</v>
      </c>
      <c r="W469">
        <v>0.56999999999999995</v>
      </c>
      <c r="BF469" s="7">
        <f t="shared" si="36"/>
        <v>0</v>
      </c>
      <c r="BG469" s="8" t="s">
        <v>626</v>
      </c>
    </row>
    <row r="470" spans="1:59" x14ac:dyDescent="0.3">
      <c r="A470" t="s">
        <v>966</v>
      </c>
      <c r="B470" t="s">
        <v>967</v>
      </c>
      <c r="D470" s="1">
        <v>40225</v>
      </c>
      <c r="E470" s="1">
        <v>40227</v>
      </c>
      <c r="F470" s="1" t="str">
        <f t="shared" si="37"/>
        <v>February</v>
      </c>
      <c r="G470" s="1" t="str">
        <f t="shared" si="38"/>
        <v>2010</v>
      </c>
      <c r="H470" s="2">
        <f t="shared" si="39"/>
        <v>2</v>
      </c>
      <c r="I470" s="2" t="b">
        <f t="shared" si="40"/>
        <v>0</v>
      </c>
      <c r="J470" t="s">
        <v>17</v>
      </c>
      <c r="K470">
        <v>13</v>
      </c>
      <c r="L470">
        <v>735.54</v>
      </c>
      <c r="M470">
        <v>0</v>
      </c>
      <c r="N470" t="s">
        <v>18</v>
      </c>
      <c r="O470">
        <v>171.82</v>
      </c>
      <c r="P470">
        <v>55.48</v>
      </c>
      <c r="Q470">
        <v>14.3</v>
      </c>
      <c r="R470" t="s">
        <v>87</v>
      </c>
      <c r="S470" t="s">
        <v>87</v>
      </c>
      <c r="T470" t="s">
        <v>27</v>
      </c>
      <c r="U470" t="s">
        <v>22</v>
      </c>
      <c r="V470" t="s">
        <v>43</v>
      </c>
      <c r="W470">
        <v>0.37</v>
      </c>
      <c r="BF470" s="7">
        <f t="shared" si="36"/>
        <v>0</v>
      </c>
      <c r="BG470" s="8" t="s">
        <v>173</v>
      </c>
    </row>
    <row r="471" spans="1:59" x14ac:dyDescent="0.3">
      <c r="A471" t="s">
        <v>921</v>
      </c>
      <c r="B471" t="s">
        <v>922</v>
      </c>
      <c r="D471" s="1">
        <v>40445</v>
      </c>
      <c r="E471" s="1">
        <v>40447</v>
      </c>
      <c r="F471" s="1" t="str">
        <f t="shared" si="37"/>
        <v>September</v>
      </c>
      <c r="G471" s="1" t="str">
        <f t="shared" si="38"/>
        <v>2010</v>
      </c>
      <c r="H471" s="2">
        <f t="shared" si="39"/>
        <v>2</v>
      </c>
      <c r="I471" s="2" t="b">
        <f t="shared" si="40"/>
        <v>0</v>
      </c>
      <c r="J471" t="s">
        <v>24</v>
      </c>
      <c r="K471">
        <v>47</v>
      </c>
      <c r="L471">
        <v>1060.0605</v>
      </c>
      <c r="M471">
        <v>0.1</v>
      </c>
      <c r="N471" t="s">
        <v>18</v>
      </c>
      <c r="O471">
        <v>-71.03</v>
      </c>
      <c r="P471">
        <v>28.99</v>
      </c>
      <c r="Q471">
        <v>8.59</v>
      </c>
      <c r="R471" t="s">
        <v>87</v>
      </c>
      <c r="S471" t="s">
        <v>87</v>
      </c>
      <c r="T471" t="s">
        <v>31</v>
      </c>
      <c r="U471" t="s">
        <v>32</v>
      </c>
      <c r="V471" t="s">
        <v>33</v>
      </c>
      <c r="W471">
        <v>0.56000000000000005</v>
      </c>
      <c r="BF471" s="7">
        <f t="shared" si="36"/>
        <v>0</v>
      </c>
      <c r="BG471" s="8" t="s">
        <v>818</v>
      </c>
    </row>
    <row r="472" spans="1:59" x14ac:dyDescent="0.3">
      <c r="A472" t="s">
        <v>914</v>
      </c>
      <c r="B472" t="s">
        <v>915</v>
      </c>
      <c r="D472" s="1">
        <v>39865</v>
      </c>
      <c r="E472" s="1">
        <v>39865</v>
      </c>
      <c r="F472" s="1" t="str">
        <f t="shared" si="37"/>
        <v>February</v>
      </c>
      <c r="G472" s="1" t="str">
        <f t="shared" si="38"/>
        <v>2009</v>
      </c>
      <c r="H472" s="2">
        <f t="shared" si="39"/>
        <v>0</v>
      </c>
      <c r="I472" s="2" t="str">
        <f t="shared" si="40"/>
        <v>FREE DELIVERY</v>
      </c>
      <c r="J472" t="s">
        <v>17</v>
      </c>
      <c r="K472">
        <v>39</v>
      </c>
      <c r="L472">
        <v>199.39</v>
      </c>
      <c r="M472">
        <v>0.1</v>
      </c>
      <c r="N472" t="s">
        <v>39</v>
      </c>
      <c r="O472">
        <v>101.13</v>
      </c>
      <c r="P472">
        <v>4.91</v>
      </c>
      <c r="Q472">
        <v>0.5</v>
      </c>
      <c r="R472" t="s">
        <v>87</v>
      </c>
      <c r="S472" t="s">
        <v>87</v>
      </c>
      <c r="T472" t="s">
        <v>42</v>
      </c>
      <c r="U472" t="s">
        <v>22</v>
      </c>
      <c r="V472" t="s">
        <v>57</v>
      </c>
      <c r="W472">
        <v>0.36</v>
      </c>
      <c r="BF472" s="7">
        <f t="shared" si="36"/>
        <v>0</v>
      </c>
      <c r="BG472" s="8" t="s">
        <v>816</v>
      </c>
    </row>
    <row r="473" spans="1:59" x14ac:dyDescent="0.3">
      <c r="A473" t="s">
        <v>914</v>
      </c>
      <c r="B473" t="s">
        <v>915</v>
      </c>
      <c r="D473" s="1">
        <v>39865</v>
      </c>
      <c r="E473" s="1">
        <v>39870</v>
      </c>
      <c r="F473" s="1" t="str">
        <f t="shared" si="37"/>
        <v>February</v>
      </c>
      <c r="G473" s="1" t="str">
        <f t="shared" si="38"/>
        <v>2009</v>
      </c>
      <c r="H473" s="2">
        <f t="shared" si="39"/>
        <v>5</v>
      </c>
      <c r="I473" s="2" t="b">
        <f t="shared" si="40"/>
        <v>0</v>
      </c>
      <c r="J473" t="s">
        <v>17</v>
      </c>
      <c r="K473">
        <v>11</v>
      </c>
      <c r="L473">
        <v>2770.35</v>
      </c>
      <c r="M473">
        <v>0.09</v>
      </c>
      <c r="N473" t="s">
        <v>25</v>
      </c>
      <c r="O473">
        <v>-202.58</v>
      </c>
      <c r="P473">
        <v>259.70999999999998</v>
      </c>
      <c r="Q473">
        <v>66.67</v>
      </c>
      <c r="R473" t="s">
        <v>87</v>
      </c>
      <c r="S473" t="s">
        <v>87</v>
      </c>
      <c r="T473" t="s">
        <v>42</v>
      </c>
      <c r="U473" t="s">
        <v>36</v>
      </c>
      <c r="V473" t="s">
        <v>55</v>
      </c>
      <c r="W473">
        <v>0.61</v>
      </c>
      <c r="BF473" s="7">
        <f t="shared" si="36"/>
        <v>0</v>
      </c>
      <c r="BG473" s="8" t="s">
        <v>720</v>
      </c>
    </row>
    <row r="474" spans="1:59" x14ac:dyDescent="0.3">
      <c r="A474" t="s">
        <v>930</v>
      </c>
      <c r="B474" t="s">
        <v>931</v>
      </c>
      <c r="D474" s="1">
        <v>41224</v>
      </c>
      <c r="E474" s="1">
        <v>41226</v>
      </c>
      <c r="F474" s="1" t="str">
        <f t="shared" si="37"/>
        <v>November</v>
      </c>
      <c r="G474" s="1" t="str">
        <f t="shared" si="38"/>
        <v>2012</v>
      </c>
      <c r="H474" s="2">
        <f t="shared" si="39"/>
        <v>2</v>
      </c>
      <c r="I474" s="2" t="b">
        <f t="shared" si="40"/>
        <v>0</v>
      </c>
      <c r="J474" t="s">
        <v>52</v>
      </c>
      <c r="K474">
        <v>32</v>
      </c>
      <c r="L474">
        <v>1882.12</v>
      </c>
      <c r="M474">
        <v>0.05</v>
      </c>
      <c r="N474" t="s">
        <v>18</v>
      </c>
      <c r="O474">
        <v>584.15</v>
      </c>
      <c r="P474">
        <v>59.78</v>
      </c>
      <c r="Q474">
        <v>10.29</v>
      </c>
      <c r="R474" t="s">
        <v>87</v>
      </c>
      <c r="S474" t="s">
        <v>87</v>
      </c>
      <c r="T474" t="s">
        <v>21</v>
      </c>
      <c r="U474" t="s">
        <v>22</v>
      </c>
      <c r="V474" t="s">
        <v>29</v>
      </c>
      <c r="W474">
        <v>0.39</v>
      </c>
      <c r="BF474" s="7">
        <f t="shared" si="36"/>
        <v>0</v>
      </c>
      <c r="BG474" s="8" t="s">
        <v>270</v>
      </c>
    </row>
    <row r="475" spans="1:59" x14ac:dyDescent="0.3">
      <c r="A475" t="s">
        <v>930</v>
      </c>
      <c r="B475" t="s">
        <v>931</v>
      </c>
      <c r="D475" s="1">
        <v>41224</v>
      </c>
      <c r="E475" s="1">
        <v>41226</v>
      </c>
      <c r="F475" s="1" t="str">
        <f t="shared" si="37"/>
        <v>November</v>
      </c>
      <c r="G475" s="1" t="str">
        <f t="shared" si="38"/>
        <v>2012</v>
      </c>
      <c r="H475" s="2">
        <f t="shared" si="39"/>
        <v>2</v>
      </c>
      <c r="I475" s="2" t="b">
        <f t="shared" si="40"/>
        <v>0</v>
      </c>
      <c r="J475" t="s">
        <v>52</v>
      </c>
      <c r="K475">
        <v>44</v>
      </c>
      <c r="L475">
        <v>186.94</v>
      </c>
      <c r="M475">
        <v>0.05</v>
      </c>
      <c r="N475" t="s">
        <v>18</v>
      </c>
      <c r="O475">
        <v>85.81</v>
      </c>
      <c r="P475">
        <v>4.13</v>
      </c>
      <c r="Q475">
        <v>0.5</v>
      </c>
      <c r="R475" t="s">
        <v>115</v>
      </c>
      <c r="S475" t="s">
        <v>116</v>
      </c>
      <c r="T475" t="s">
        <v>21</v>
      </c>
      <c r="U475" t="s">
        <v>22</v>
      </c>
      <c r="V475" t="s">
        <v>57</v>
      </c>
      <c r="W475">
        <v>0.39</v>
      </c>
      <c r="BF475" s="7">
        <f t="shared" si="36"/>
        <v>0</v>
      </c>
      <c r="BG475" s="8" t="s">
        <v>715</v>
      </c>
    </row>
    <row r="476" spans="1:59" x14ac:dyDescent="0.3">
      <c r="A476" t="s">
        <v>930</v>
      </c>
      <c r="B476" t="s">
        <v>931</v>
      </c>
      <c r="D476" s="1">
        <v>41224</v>
      </c>
      <c r="E476" s="1">
        <v>41226</v>
      </c>
      <c r="F476" s="1" t="str">
        <f t="shared" si="37"/>
        <v>November</v>
      </c>
      <c r="G476" s="1" t="str">
        <f t="shared" si="38"/>
        <v>2012</v>
      </c>
      <c r="H476" s="2">
        <f t="shared" si="39"/>
        <v>2</v>
      </c>
      <c r="I476" s="2" t="b">
        <f t="shared" si="40"/>
        <v>0</v>
      </c>
      <c r="J476" t="s">
        <v>52</v>
      </c>
      <c r="K476">
        <v>12</v>
      </c>
      <c r="L476">
        <v>407.2</v>
      </c>
      <c r="M476">
        <v>0.01</v>
      </c>
      <c r="N476" t="s">
        <v>18</v>
      </c>
      <c r="O476">
        <v>-8.42</v>
      </c>
      <c r="P476">
        <v>30.98</v>
      </c>
      <c r="Q476">
        <v>17.079999999999998</v>
      </c>
      <c r="R476" t="s">
        <v>115</v>
      </c>
      <c r="S476" t="s">
        <v>116</v>
      </c>
      <c r="T476" t="s">
        <v>21</v>
      </c>
      <c r="U476" t="s">
        <v>22</v>
      </c>
      <c r="V476" t="s">
        <v>43</v>
      </c>
      <c r="W476">
        <v>0.4</v>
      </c>
      <c r="BF476" s="7">
        <f t="shared" si="36"/>
        <v>0</v>
      </c>
      <c r="BG476" s="8" t="s">
        <v>183</v>
      </c>
    </row>
    <row r="477" spans="1:59" x14ac:dyDescent="0.3">
      <c r="A477" t="s">
        <v>936</v>
      </c>
      <c r="B477" t="s">
        <v>143</v>
      </c>
      <c r="D477" s="1">
        <v>40843</v>
      </c>
      <c r="E477" s="1">
        <v>40845</v>
      </c>
      <c r="F477" s="1" t="str">
        <f t="shared" si="37"/>
        <v>October</v>
      </c>
      <c r="G477" s="1" t="str">
        <f t="shared" si="38"/>
        <v>2011</v>
      </c>
      <c r="H477" s="2">
        <f t="shared" si="39"/>
        <v>2</v>
      </c>
      <c r="I477" s="2" t="b">
        <f t="shared" si="40"/>
        <v>0</v>
      </c>
      <c r="J477" t="s">
        <v>52</v>
      </c>
      <c r="K477">
        <v>26</v>
      </c>
      <c r="L477">
        <v>208.6</v>
      </c>
      <c r="M477">
        <v>0</v>
      </c>
      <c r="N477" t="s">
        <v>18</v>
      </c>
      <c r="O477">
        <v>-56.45</v>
      </c>
      <c r="P477">
        <v>7.38</v>
      </c>
      <c r="Q477">
        <v>5.21</v>
      </c>
      <c r="R477" t="s">
        <v>115</v>
      </c>
      <c r="S477" t="s">
        <v>116</v>
      </c>
      <c r="T477" t="s">
        <v>27</v>
      </c>
      <c r="U477" t="s">
        <v>36</v>
      </c>
      <c r="V477" t="s">
        <v>37</v>
      </c>
      <c r="W477">
        <v>0.56000000000000005</v>
      </c>
      <c r="BF477" s="7">
        <f t="shared" si="36"/>
        <v>0</v>
      </c>
      <c r="BG477" s="8" t="s">
        <v>246</v>
      </c>
    </row>
    <row r="478" spans="1:59" x14ac:dyDescent="0.3">
      <c r="A478" t="s">
        <v>900</v>
      </c>
      <c r="B478" t="s">
        <v>901</v>
      </c>
      <c r="D478" s="1">
        <v>40163</v>
      </c>
      <c r="E478" s="1">
        <v>40170</v>
      </c>
      <c r="F478" s="1" t="str">
        <f t="shared" si="37"/>
        <v>December</v>
      </c>
      <c r="G478" s="1" t="str">
        <f t="shared" si="38"/>
        <v>2009</v>
      </c>
      <c r="H478" s="2">
        <f t="shared" si="39"/>
        <v>7</v>
      </c>
      <c r="I478" s="2" t="b">
        <f t="shared" si="40"/>
        <v>0</v>
      </c>
      <c r="J478" t="s">
        <v>17</v>
      </c>
      <c r="K478">
        <v>29</v>
      </c>
      <c r="L478">
        <v>778.38</v>
      </c>
      <c r="M478">
        <v>0.01</v>
      </c>
      <c r="N478" t="s">
        <v>18</v>
      </c>
      <c r="O478">
        <v>257.32</v>
      </c>
      <c r="P478">
        <v>26.38</v>
      </c>
      <c r="Q478">
        <v>5.86</v>
      </c>
      <c r="R478" t="s">
        <v>115</v>
      </c>
      <c r="S478" t="s">
        <v>116</v>
      </c>
      <c r="T478" t="s">
        <v>21</v>
      </c>
      <c r="U478" t="s">
        <v>22</v>
      </c>
      <c r="V478" t="s">
        <v>43</v>
      </c>
      <c r="W478">
        <v>0.39</v>
      </c>
      <c r="BF478" s="7">
        <f t="shared" si="36"/>
        <v>0</v>
      </c>
      <c r="BG478" s="8" t="s">
        <v>475</v>
      </c>
    </row>
    <row r="479" spans="1:59" x14ac:dyDescent="0.3">
      <c r="A479" t="s">
        <v>1011</v>
      </c>
      <c r="B479" t="s">
        <v>1012</v>
      </c>
      <c r="D479" s="1">
        <v>40305</v>
      </c>
      <c r="E479" s="1">
        <v>40305</v>
      </c>
      <c r="F479" s="1" t="str">
        <f t="shared" si="37"/>
        <v>May</v>
      </c>
      <c r="G479" s="1" t="str">
        <f t="shared" si="38"/>
        <v>2010</v>
      </c>
      <c r="H479" s="2">
        <f t="shared" si="39"/>
        <v>0</v>
      </c>
      <c r="I479" s="2" t="str">
        <f t="shared" si="40"/>
        <v>FREE DELIVERY</v>
      </c>
      <c r="J479" t="s">
        <v>52</v>
      </c>
      <c r="K479">
        <v>24</v>
      </c>
      <c r="L479">
        <v>60.36</v>
      </c>
      <c r="M479">
        <v>0.03</v>
      </c>
      <c r="N479" t="s">
        <v>18</v>
      </c>
      <c r="O479">
        <v>-119.62</v>
      </c>
      <c r="P479">
        <v>2.16</v>
      </c>
      <c r="Q479">
        <v>6.05</v>
      </c>
      <c r="R479" t="s">
        <v>115</v>
      </c>
      <c r="S479" t="s">
        <v>116</v>
      </c>
      <c r="T479" t="s">
        <v>31</v>
      </c>
      <c r="U479" t="s">
        <v>22</v>
      </c>
      <c r="V479" t="s">
        <v>29</v>
      </c>
      <c r="W479">
        <v>0.37</v>
      </c>
      <c r="BF479" s="7">
        <f t="shared" si="36"/>
        <v>0</v>
      </c>
      <c r="BG479" s="8" t="s">
        <v>627</v>
      </c>
    </row>
    <row r="480" spans="1:59" x14ac:dyDescent="0.3">
      <c r="A480" t="s">
        <v>921</v>
      </c>
      <c r="B480" t="s">
        <v>922</v>
      </c>
      <c r="D480" s="1">
        <v>40551</v>
      </c>
      <c r="E480" s="1">
        <v>40552</v>
      </c>
      <c r="F480" s="1" t="str">
        <f t="shared" si="37"/>
        <v>January</v>
      </c>
      <c r="G480" s="1" t="str">
        <f t="shared" si="38"/>
        <v>2011</v>
      </c>
      <c r="H480" s="2">
        <f t="shared" si="39"/>
        <v>1</v>
      </c>
      <c r="I480" s="2" t="b">
        <f t="shared" si="40"/>
        <v>0</v>
      </c>
      <c r="J480" t="s">
        <v>44</v>
      </c>
      <c r="K480">
        <v>36</v>
      </c>
      <c r="L480">
        <v>1936.3</v>
      </c>
      <c r="M480">
        <v>0.03</v>
      </c>
      <c r="N480" t="s">
        <v>18</v>
      </c>
      <c r="O480">
        <v>278.12</v>
      </c>
      <c r="P480">
        <v>50.98</v>
      </c>
      <c r="Q480">
        <v>13.66</v>
      </c>
      <c r="R480" t="s">
        <v>115</v>
      </c>
      <c r="S480" t="s">
        <v>116</v>
      </c>
      <c r="T480" t="s">
        <v>31</v>
      </c>
      <c r="U480" t="s">
        <v>22</v>
      </c>
      <c r="V480" t="s">
        <v>28</v>
      </c>
      <c r="W480">
        <v>0.57999999999999996</v>
      </c>
      <c r="BF480" s="7">
        <f t="shared" si="36"/>
        <v>0</v>
      </c>
      <c r="BG480" s="8" t="s">
        <v>137</v>
      </c>
    </row>
    <row r="481" spans="1:59" x14ac:dyDescent="0.3">
      <c r="A481" t="s">
        <v>973</v>
      </c>
      <c r="B481" t="s">
        <v>974</v>
      </c>
      <c r="D481" s="1">
        <v>41099</v>
      </c>
      <c r="E481" s="1">
        <v>41101</v>
      </c>
      <c r="F481" s="1" t="str">
        <f t="shared" si="37"/>
        <v>July</v>
      </c>
      <c r="G481" s="1" t="str">
        <f t="shared" si="38"/>
        <v>2012</v>
      </c>
      <c r="H481" s="2">
        <f t="shared" si="39"/>
        <v>2</v>
      </c>
      <c r="I481" s="2" t="b">
        <f t="shared" si="40"/>
        <v>0</v>
      </c>
      <c r="J481" t="s">
        <v>24</v>
      </c>
      <c r="K481">
        <v>4</v>
      </c>
      <c r="L481">
        <v>14.23</v>
      </c>
      <c r="M481">
        <v>0</v>
      </c>
      <c r="N481" t="s">
        <v>18</v>
      </c>
      <c r="O481">
        <v>-4.43</v>
      </c>
      <c r="P481">
        <v>2.08</v>
      </c>
      <c r="Q481">
        <v>5.33</v>
      </c>
      <c r="R481" t="s">
        <v>115</v>
      </c>
      <c r="S481" t="s">
        <v>116</v>
      </c>
      <c r="T481" t="s">
        <v>31</v>
      </c>
      <c r="U481" t="s">
        <v>36</v>
      </c>
      <c r="V481" t="s">
        <v>37</v>
      </c>
      <c r="W481">
        <v>0.43</v>
      </c>
      <c r="BF481" s="7">
        <f t="shared" si="36"/>
        <v>0</v>
      </c>
      <c r="BG481" s="8" t="s">
        <v>613</v>
      </c>
    </row>
    <row r="482" spans="1:59" x14ac:dyDescent="0.3">
      <c r="A482" t="s">
        <v>973</v>
      </c>
      <c r="B482" t="s">
        <v>974</v>
      </c>
      <c r="D482" s="1">
        <v>41099</v>
      </c>
      <c r="E482" s="1">
        <v>41100</v>
      </c>
      <c r="F482" s="1" t="str">
        <f t="shared" si="37"/>
        <v>July</v>
      </c>
      <c r="G482" s="1" t="str">
        <f t="shared" si="38"/>
        <v>2012</v>
      </c>
      <c r="H482" s="2">
        <f t="shared" si="39"/>
        <v>1</v>
      </c>
      <c r="I482" s="2" t="b">
        <f t="shared" si="40"/>
        <v>0</v>
      </c>
      <c r="J482" t="s">
        <v>24</v>
      </c>
      <c r="K482">
        <v>39</v>
      </c>
      <c r="L482">
        <v>272.07</v>
      </c>
      <c r="M482">
        <v>0.02</v>
      </c>
      <c r="N482" t="s">
        <v>18</v>
      </c>
      <c r="O482">
        <v>-206.46</v>
      </c>
      <c r="P482">
        <v>6.48</v>
      </c>
      <c r="Q482">
        <v>9.5399999999999991</v>
      </c>
      <c r="R482" t="s">
        <v>115</v>
      </c>
      <c r="S482" t="s">
        <v>116</v>
      </c>
      <c r="T482" t="s">
        <v>31</v>
      </c>
      <c r="U482" t="s">
        <v>22</v>
      </c>
      <c r="V482" t="s">
        <v>43</v>
      </c>
      <c r="W482">
        <v>0.37</v>
      </c>
      <c r="BF482" s="7">
        <f t="shared" si="36"/>
        <v>0</v>
      </c>
      <c r="BG482" s="8" t="s">
        <v>486</v>
      </c>
    </row>
    <row r="483" spans="1:59" x14ac:dyDescent="0.3">
      <c r="A483" t="s">
        <v>973</v>
      </c>
      <c r="B483" t="s">
        <v>974</v>
      </c>
      <c r="D483" s="1">
        <v>41099</v>
      </c>
      <c r="E483" s="1">
        <v>41099</v>
      </c>
      <c r="F483" s="1" t="str">
        <f t="shared" si="37"/>
        <v>July</v>
      </c>
      <c r="G483" s="1" t="str">
        <f t="shared" si="38"/>
        <v>2012</v>
      </c>
      <c r="H483" s="2">
        <f t="shared" si="39"/>
        <v>0</v>
      </c>
      <c r="I483" s="2" t="str">
        <f t="shared" si="40"/>
        <v>FREE DELIVERY</v>
      </c>
      <c r="J483" t="s">
        <v>24</v>
      </c>
      <c r="K483">
        <v>5</v>
      </c>
      <c r="L483">
        <v>325.43</v>
      </c>
      <c r="M483">
        <v>0.09</v>
      </c>
      <c r="N483" t="s">
        <v>39</v>
      </c>
      <c r="O483">
        <v>-76.11</v>
      </c>
      <c r="P483">
        <v>64.98</v>
      </c>
      <c r="Q483">
        <v>6.88</v>
      </c>
      <c r="R483" t="s">
        <v>115</v>
      </c>
      <c r="S483" t="s">
        <v>116</v>
      </c>
      <c r="T483" t="s">
        <v>31</v>
      </c>
      <c r="U483" t="s">
        <v>22</v>
      </c>
      <c r="V483" t="s">
        <v>23</v>
      </c>
      <c r="W483">
        <v>0.73</v>
      </c>
      <c r="BF483" s="7">
        <f t="shared" si="36"/>
        <v>0</v>
      </c>
      <c r="BG483" s="8" t="s">
        <v>727</v>
      </c>
    </row>
    <row r="484" spans="1:59" x14ac:dyDescent="0.3">
      <c r="A484" t="s">
        <v>912</v>
      </c>
      <c r="B484" t="s">
        <v>913</v>
      </c>
      <c r="D484" s="1">
        <v>39881</v>
      </c>
      <c r="E484" s="1">
        <v>39882</v>
      </c>
      <c r="F484" s="1" t="str">
        <f t="shared" si="37"/>
        <v>March</v>
      </c>
      <c r="G484" s="1" t="str">
        <f t="shared" si="38"/>
        <v>2009</v>
      </c>
      <c r="H484" s="2">
        <f t="shared" si="39"/>
        <v>1</v>
      </c>
      <c r="I484" s="2" t="b">
        <f t="shared" si="40"/>
        <v>0</v>
      </c>
      <c r="J484" t="s">
        <v>24</v>
      </c>
      <c r="K484">
        <v>42</v>
      </c>
      <c r="L484">
        <v>843.53</v>
      </c>
      <c r="M484">
        <v>0.04</v>
      </c>
      <c r="N484" t="s">
        <v>18</v>
      </c>
      <c r="O484">
        <v>268.32</v>
      </c>
      <c r="P484">
        <v>19.23</v>
      </c>
      <c r="Q484">
        <v>6.15</v>
      </c>
      <c r="R484" t="s">
        <v>115</v>
      </c>
      <c r="S484" t="s">
        <v>116</v>
      </c>
      <c r="T484" t="s">
        <v>42</v>
      </c>
      <c r="U484" t="s">
        <v>36</v>
      </c>
      <c r="V484" t="s">
        <v>37</v>
      </c>
      <c r="W484">
        <v>0.44</v>
      </c>
      <c r="BF484" s="7">
        <f t="shared" si="36"/>
        <v>0</v>
      </c>
      <c r="BG484" s="8" t="s">
        <v>157</v>
      </c>
    </row>
    <row r="485" spans="1:59" x14ac:dyDescent="0.3">
      <c r="A485" t="s">
        <v>1005</v>
      </c>
      <c r="B485" t="s">
        <v>1006</v>
      </c>
      <c r="D485" s="1">
        <v>40907</v>
      </c>
      <c r="E485" s="1">
        <v>40909</v>
      </c>
      <c r="F485" s="1" t="str">
        <f t="shared" si="37"/>
        <v>January</v>
      </c>
      <c r="G485" s="1" t="str">
        <f t="shared" si="38"/>
        <v>2012</v>
      </c>
      <c r="H485" s="2">
        <f t="shared" si="39"/>
        <v>2</v>
      </c>
      <c r="I485" s="2" t="b">
        <f t="shared" si="40"/>
        <v>0</v>
      </c>
      <c r="J485" t="s">
        <v>24</v>
      </c>
      <c r="K485">
        <v>23</v>
      </c>
      <c r="L485">
        <v>6641.14</v>
      </c>
      <c r="M485">
        <v>0.05</v>
      </c>
      <c r="N485" t="s">
        <v>25</v>
      </c>
      <c r="O485">
        <v>673.77</v>
      </c>
      <c r="P485">
        <v>300.98</v>
      </c>
      <c r="Q485">
        <v>64.73</v>
      </c>
      <c r="R485" t="s">
        <v>115</v>
      </c>
      <c r="S485" t="s">
        <v>116</v>
      </c>
      <c r="T485" t="s">
        <v>21</v>
      </c>
      <c r="U485" t="s">
        <v>36</v>
      </c>
      <c r="V485" t="s">
        <v>67</v>
      </c>
      <c r="W485">
        <v>0.56000000000000005</v>
      </c>
      <c r="BF485" s="7">
        <f t="shared" si="36"/>
        <v>0</v>
      </c>
      <c r="BG485" s="8" t="s">
        <v>262</v>
      </c>
    </row>
    <row r="486" spans="1:59" x14ac:dyDescent="0.3">
      <c r="A486" t="s">
        <v>1005</v>
      </c>
      <c r="B486" t="s">
        <v>1006</v>
      </c>
      <c r="D486" s="1">
        <v>40907</v>
      </c>
      <c r="E486" s="1">
        <v>40910</v>
      </c>
      <c r="F486" s="1" t="str">
        <f t="shared" si="37"/>
        <v>January</v>
      </c>
      <c r="G486" s="1" t="str">
        <f t="shared" si="38"/>
        <v>2012</v>
      </c>
      <c r="H486" s="2">
        <f t="shared" si="39"/>
        <v>3</v>
      </c>
      <c r="I486" s="2" t="b">
        <f t="shared" si="40"/>
        <v>0</v>
      </c>
      <c r="J486" t="s">
        <v>24</v>
      </c>
      <c r="K486">
        <v>21</v>
      </c>
      <c r="L486">
        <v>10469.030000000001</v>
      </c>
      <c r="M486">
        <v>7.0000000000000007E-2</v>
      </c>
      <c r="N486" t="s">
        <v>25</v>
      </c>
      <c r="O486">
        <v>2608.7199999999998</v>
      </c>
      <c r="P486">
        <v>500.98</v>
      </c>
      <c r="Q486">
        <v>26</v>
      </c>
      <c r="R486" t="s">
        <v>115</v>
      </c>
      <c r="S486" t="s">
        <v>116</v>
      </c>
      <c r="T486" t="s">
        <v>21</v>
      </c>
      <c r="U486" t="s">
        <v>36</v>
      </c>
      <c r="V486" t="s">
        <v>67</v>
      </c>
      <c r="W486">
        <v>0.6</v>
      </c>
      <c r="BF486" s="7">
        <f t="shared" si="36"/>
        <v>0</v>
      </c>
      <c r="BG486" s="8" t="s">
        <v>753</v>
      </c>
    </row>
    <row r="487" spans="1:59" x14ac:dyDescent="0.3">
      <c r="A487" t="s">
        <v>1005</v>
      </c>
      <c r="B487" t="s">
        <v>1006</v>
      </c>
      <c r="D487" s="1">
        <v>40907</v>
      </c>
      <c r="E487" s="1">
        <v>40908</v>
      </c>
      <c r="F487" s="1" t="str">
        <f t="shared" si="37"/>
        <v>December</v>
      </c>
      <c r="G487" s="1" t="str">
        <f t="shared" si="38"/>
        <v>2011</v>
      </c>
      <c r="H487" s="2">
        <f t="shared" si="39"/>
        <v>1</v>
      </c>
      <c r="I487" s="2" t="b">
        <f t="shared" si="40"/>
        <v>0</v>
      </c>
      <c r="J487" t="s">
        <v>24</v>
      </c>
      <c r="K487">
        <v>18</v>
      </c>
      <c r="L487">
        <v>835.55</v>
      </c>
      <c r="M487">
        <v>0.04</v>
      </c>
      <c r="N487" t="s">
        <v>18</v>
      </c>
      <c r="O487">
        <v>171.59</v>
      </c>
      <c r="P487">
        <v>45.19</v>
      </c>
      <c r="Q487">
        <v>1.99</v>
      </c>
      <c r="R487" t="s">
        <v>115</v>
      </c>
      <c r="S487" t="s">
        <v>116</v>
      </c>
      <c r="T487" t="s">
        <v>21</v>
      </c>
      <c r="U487" t="s">
        <v>32</v>
      </c>
      <c r="V487" t="s">
        <v>48</v>
      </c>
      <c r="W487">
        <v>0.55000000000000004</v>
      </c>
      <c r="BF487" s="7">
        <f t="shared" si="36"/>
        <v>0</v>
      </c>
      <c r="BG487" s="8" t="s">
        <v>343</v>
      </c>
    </row>
    <row r="488" spans="1:59" x14ac:dyDescent="0.3">
      <c r="A488" t="s">
        <v>930</v>
      </c>
      <c r="B488" t="s">
        <v>931</v>
      </c>
      <c r="D488" s="1">
        <v>39901</v>
      </c>
      <c r="E488" s="1">
        <v>39903</v>
      </c>
      <c r="F488" s="1" t="str">
        <f t="shared" si="37"/>
        <v>March</v>
      </c>
      <c r="G488" s="1" t="str">
        <f t="shared" si="38"/>
        <v>2009</v>
      </c>
      <c r="H488" s="2">
        <f t="shared" si="39"/>
        <v>2</v>
      </c>
      <c r="I488" s="2" t="b">
        <f t="shared" si="40"/>
        <v>0</v>
      </c>
      <c r="J488" t="s">
        <v>34</v>
      </c>
      <c r="K488">
        <v>18</v>
      </c>
      <c r="L488">
        <v>215.93</v>
      </c>
      <c r="M488">
        <v>0.08</v>
      </c>
      <c r="N488" t="s">
        <v>18</v>
      </c>
      <c r="O488">
        <v>-41.87</v>
      </c>
      <c r="P488">
        <v>11.97</v>
      </c>
      <c r="Q488">
        <v>5.81</v>
      </c>
      <c r="R488" t="s">
        <v>115</v>
      </c>
      <c r="S488" t="s">
        <v>116</v>
      </c>
      <c r="T488" t="s">
        <v>21</v>
      </c>
      <c r="U488" t="s">
        <v>22</v>
      </c>
      <c r="V488" t="s">
        <v>60</v>
      </c>
      <c r="W488">
        <v>0.6</v>
      </c>
      <c r="BF488" s="7">
        <f t="shared" si="36"/>
        <v>0</v>
      </c>
      <c r="BG488" s="8" t="s">
        <v>468</v>
      </c>
    </row>
    <row r="489" spans="1:59" x14ac:dyDescent="0.3">
      <c r="A489" t="s">
        <v>989</v>
      </c>
      <c r="B489" t="s">
        <v>990</v>
      </c>
      <c r="D489" s="1">
        <v>40587</v>
      </c>
      <c r="E489" s="1">
        <v>40589</v>
      </c>
      <c r="F489" s="1" t="str">
        <f t="shared" si="37"/>
        <v>February</v>
      </c>
      <c r="G489" s="1" t="str">
        <f t="shared" si="38"/>
        <v>2011</v>
      </c>
      <c r="H489" s="2">
        <f t="shared" si="39"/>
        <v>2</v>
      </c>
      <c r="I489" s="2" t="b">
        <f t="shared" si="40"/>
        <v>0</v>
      </c>
      <c r="J489" t="s">
        <v>52</v>
      </c>
      <c r="K489">
        <v>30</v>
      </c>
      <c r="L489">
        <v>140.24</v>
      </c>
      <c r="M489">
        <v>0.05</v>
      </c>
      <c r="N489" t="s">
        <v>18</v>
      </c>
      <c r="O489">
        <v>32.869999999999997</v>
      </c>
      <c r="P489">
        <v>4.55</v>
      </c>
      <c r="Q489">
        <v>1.49</v>
      </c>
      <c r="R489" t="s">
        <v>115</v>
      </c>
      <c r="S489" t="s">
        <v>116</v>
      </c>
      <c r="T489" t="s">
        <v>21</v>
      </c>
      <c r="U489" t="s">
        <v>22</v>
      </c>
      <c r="V489" t="s">
        <v>29</v>
      </c>
      <c r="W489">
        <v>0.35</v>
      </c>
      <c r="BF489" s="7">
        <f t="shared" si="36"/>
        <v>0</v>
      </c>
      <c r="BG489" s="8" t="s">
        <v>182</v>
      </c>
    </row>
    <row r="490" spans="1:59" x14ac:dyDescent="0.3">
      <c r="A490" t="s">
        <v>949</v>
      </c>
      <c r="B490" t="s">
        <v>950</v>
      </c>
      <c r="D490" s="1">
        <v>40571</v>
      </c>
      <c r="E490" s="1">
        <v>40571</v>
      </c>
      <c r="F490" s="1" t="str">
        <f t="shared" si="37"/>
        <v>January</v>
      </c>
      <c r="G490" s="1" t="str">
        <f t="shared" si="38"/>
        <v>2011</v>
      </c>
      <c r="H490" s="2">
        <f t="shared" si="39"/>
        <v>0</v>
      </c>
      <c r="I490" s="2" t="str">
        <f t="shared" si="40"/>
        <v>FREE DELIVERY</v>
      </c>
      <c r="J490" t="s">
        <v>34</v>
      </c>
      <c r="K490">
        <v>10</v>
      </c>
      <c r="L490">
        <v>266.94</v>
      </c>
      <c r="M490">
        <v>0.09</v>
      </c>
      <c r="N490" t="s">
        <v>18</v>
      </c>
      <c r="O490">
        <v>19.2</v>
      </c>
      <c r="P490">
        <v>28.48</v>
      </c>
      <c r="Q490">
        <v>1.99</v>
      </c>
      <c r="R490" t="s">
        <v>115</v>
      </c>
      <c r="S490" t="s">
        <v>116</v>
      </c>
      <c r="T490" t="s">
        <v>31</v>
      </c>
      <c r="U490" t="s">
        <v>32</v>
      </c>
      <c r="V490" t="s">
        <v>48</v>
      </c>
      <c r="W490">
        <v>0.4</v>
      </c>
      <c r="BF490" s="7">
        <f t="shared" si="36"/>
        <v>0</v>
      </c>
      <c r="BG490" s="8" t="s">
        <v>255</v>
      </c>
    </row>
    <row r="491" spans="1:59" x14ac:dyDescent="0.3">
      <c r="A491" t="s">
        <v>949</v>
      </c>
      <c r="B491" t="s">
        <v>950</v>
      </c>
      <c r="D491" s="1">
        <v>40571</v>
      </c>
      <c r="E491" s="1">
        <v>40573</v>
      </c>
      <c r="F491" s="1" t="str">
        <f t="shared" si="37"/>
        <v>January</v>
      </c>
      <c r="G491" s="1" t="str">
        <f t="shared" si="38"/>
        <v>2011</v>
      </c>
      <c r="H491" s="2">
        <f t="shared" si="39"/>
        <v>2</v>
      </c>
      <c r="I491" s="2" t="b">
        <f t="shared" si="40"/>
        <v>0</v>
      </c>
      <c r="J491" t="s">
        <v>34</v>
      </c>
      <c r="K491">
        <v>26</v>
      </c>
      <c r="L491">
        <v>113.85</v>
      </c>
      <c r="M491">
        <v>0.06</v>
      </c>
      <c r="N491" t="s">
        <v>18</v>
      </c>
      <c r="O491">
        <v>-93.93</v>
      </c>
      <c r="P491">
        <v>4.1399999999999997</v>
      </c>
      <c r="Q491">
        <v>6.6</v>
      </c>
      <c r="R491" t="s">
        <v>115</v>
      </c>
      <c r="S491" t="s">
        <v>116</v>
      </c>
      <c r="T491" t="s">
        <v>31</v>
      </c>
      <c r="U491" t="s">
        <v>36</v>
      </c>
      <c r="V491" t="s">
        <v>37</v>
      </c>
      <c r="W491">
        <v>0.49</v>
      </c>
      <c r="BF491" s="7">
        <f t="shared" si="36"/>
        <v>0</v>
      </c>
      <c r="BG491" s="8" t="s">
        <v>822</v>
      </c>
    </row>
    <row r="492" spans="1:59" x14ac:dyDescent="0.3">
      <c r="A492" t="s">
        <v>964</v>
      </c>
      <c r="B492" t="s">
        <v>965</v>
      </c>
      <c r="D492" s="1">
        <v>41160</v>
      </c>
      <c r="E492" s="1">
        <v>41160</v>
      </c>
      <c r="F492" s="1" t="str">
        <f t="shared" si="37"/>
        <v>September</v>
      </c>
      <c r="G492" s="1" t="str">
        <f t="shared" si="38"/>
        <v>2012</v>
      </c>
      <c r="H492" s="2">
        <f t="shared" si="39"/>
        <v>0</v>
      </c>
      <c r="I492" s="2" t="str">
        <f t="shared" si="40"/>
        <v>FREE DELIVERY</v>
      </c>
      <c r="J492" t="s">
        <v>44</v>
      </c>
      <c r="K492">
        <v>7</v>
      </c>
      <c r="L492">
        <v>83.81</v>
      </c>
      <c r="M492">
        <v>0.09</v>
      </c>
      <c r="N492" t="s">
        <v>18</v>
      </c>
      <c r="O492">
        <v>21.92</v>
      </c>
      <c r="P492">
        <v>12.53</v>
      </c>
      <c r="Q492">
        <v>0.5</v>
      </c>
      <c r="R492" t="s">
        <v>115</v>
      </c>
      <c r="S492" t="s">
        <v>116</v>
      </c>
      <c r="T492" t="s">
        <v>27</v>
      </c>
      <c r="U492" t="s">
        <v>22</v>
      </c>
      <c r="V492" t="s">
        <v>57</v>
      </c>
      <c r="W492">
        <v>0.38</v>
      </c>
      <c r="BF492" s="7">
        <f t="shared" si="36"/>
        <v>0</v>
      </c>
      <c r="BG492" s="8" t="s">
        <v>383</v>
      </c>
    </row>
    <row r="493" spans="1:59" x14ac:dyDescent="0.3">
      <c r="A493" t="s">
        <v>964</v>
      </c>
      <c r="B493" t="s">
        <v>965</v>
      </c>
      <c r="D493" s="1">
        <v>41160</v>
      </c>
      <c r="E493" s="1">
        <v>41161</v>
      </c>
      <c r="F493" s="1" t="str">
        <f t="shared" si="37"/>
        <v>September</v>
      </c>
      <c r="G493" s="1" t="str">
        <f t="shared" si="38"/>
        <v>2012</v>
      </c>
      <c r="H493" s="2">
        <f t="shared" si="39"/>
        <v>1</v>
      </c>
      <c r="I493" s="2" t="b">
        <f t="shared" si="40"/>
        <v>0</v>
      </c>
      <c r="J493" t="s">
        <v>44</v>
      </c>
      <c r="K493">
        <v>36</v>
      </c>
      <c r="L493">
        <v>218.81</v>
      </c>
      <c r="M493">
        <v>0.03</v>
      </c>
      <c r="N493" t="s">
        <v>18</v>
      </c>
      <c r="O493">
        <v>7.45</v>
      </c>
      <c r="P493">
        <v>5.85</v>
      </c>
      <c r="Q493">
        <v>2.27</v>
      </c>
      <c r="R493" t="s">
        <v>115</v>
      </c>
      <c r="S493" t="s">
        <v>116</v>
      </c>
      <c r="T493" t="s">
        <v>27</v>
      </c>
      <c r="U493" t="s">
        <v>22</v>
      </c>
      <c r="V493" t="s">
        <v>60</v>
      </c>
      <c r="W493">
        <v>0.56000000000000005</v>
      </c>
      <c r="BF493" s="7">
        <f t="shared" si="36"/>
        <v>0</v>
      </c>
      <c r="BG493" s="8" t="s">
        <v>514</v>
      </c>
    </row>
    <row r="494" spans="1:59" x14ac:dyDescent="0.3">
      <c r="A494" t="s">
        <v>921</v>
      </c>
      <c r="B494" t="s">
        <v>922</v>
      </c>
      <c r="D494" s="1">
        <v>39951</v>
      </c>
      <c r="E494" s="1">
        <v>39951</v>
      </c>
      <c r="F494" s="1" t="str">
        <f t="shared" si="37"/>
        <v>May</v>
      </c>
      <c r="G494" s="1" t="str">
        <f t="shared" si="38"/>
        <v>2009</v>
      </c>
      <c r="H494" s="2">
        <f t="shared" si="39"/>
        <v>0</v>
      </c>
      <c r="I494" s="2" t="str">
        <f t="shared" si="40"/>
        <v>FREE DELIVERY</v>
      </c>
      <c r="J494" t="s">
        <v>52</v>
      </c>
      <c r="K494">
        <v>42</v>
      </c>
      <c r="L494">
        <v>9502.7360000000008</v>
      </c>
      <c r="M494">
        <v>0.02</v>
      </c>
      <c r="N494" t="s">
        <v>25</v>
      </c>
      <c r="O494">
        <v>-945.56</v>
      </c>
      <c r="P494">
        <v>280.98</v>
      </c>
      <c r="Q494">
        <v>81.98</v>
      </c>
      <c r="R494" t="s">
        <v>115</v>
      </c>
      <c r="S494" t="s">
        <v>116</v>
      </c>
      <c r="T494" t="s">
        <v>31</v>
      </c>
      <c r="U494" t="s">
        <v>36</v>
      </c>
      <c r="V494" t="s">
        <v>55</v>
      </c>
      <c r="W494">
        <v>0.78</v>
      </c>
      <c r="BF494" s="7">
        <f t="shared" si="36"/>
        <v>0</v>
      </c>
      <c r="BG494" s="8" t="s">
        <v>675</v>
      </c>
    </row>
    <row r="495" spans="1:59" x14ac:dyDescent="0.3">
      <c r="A495" t="s">
        <v>953</v>
      </c>
      <c r="B495" t="s">
        <v>954</v>
      </c>
      <c r="D495" s="1">
        <v>41119</v>
      </c>
      <c r="E495" s="1">
        <v>41123</v>
      </c>
      <c r="F495" s="1" t="str">
        <f t="shared" si="37"/>
        <v>August</v>
      </c>
      <c r="G495" s="1" t="str">
        <f t="shared" si="38"/>
        <v>2012</v>
      </c>
      <c r="H495" s="2">
        <f t="shared" si="39"/>
        <v>4</v>
      </c>
      <c r="I495" s="2" t="b">
        <f t="shared" si="40"/>
        <v>0</v>
      </c>
      <c r="J495" t="s">
        <v>17</v>
      </c>
      <c r="K495">
        <v>32</v>
      </c>
      <c r="L495">
        <v>5686.25</v>
      </c>
      <c r="M495">
        <v>0.04</v>
      </c>
      <c r="N495" t="s">
        <v>18</v>
      </c>
      <c r="O495">
        <v>2109.21</v>
      </c>
      <c r="P495">
        <v>177.98</v>
      </c>
      <c r="Q495">
        <v>0.99</v>
      </c>
      <c r="R495" t="s">
        <v>115</v>
      </c>
      <c r="S495" t="s">
        <v>116</v>
      </c>
      <c r="T495" t="s">
        <v>31</v>
      </c>
      <c r="U495" t="s">
        <v>22</v>
      </c>
      <c r="V495" t="s">
        <v>28</v>
      </c>
      <c r="W495">
        <v>0.56000000000000005</v>
      </c>
      <c r="BF495" s="7">
        <f t="shared" si="36"/>
        <v>0</v>
      </c>
      <c r="BG495" s="8" t="s">
        <v>698</v>
      </c>
    </row>
    <row r="496" spans="1:59" x14ac:dyDescent="0.3">
      <c r="A496" t="s">
        <v>953</v>
      </c>
      <c r="B496" t="s">
        <v>954</v>
      </c>
      <c r="D496" s="1">
        <v>41119</v>
      </c>
      <c r="E496" s="1">
        <v>41124</v>
      </c>
      <c r="F496" s="1" t="str">
        <f t="shared" si="37"/>
        <v>August</v>
      </c>
      <c r="G496" s="1" t="str">
        <f t="shared" si="38"/>
        <v>2012</v>
      </c>
      <c r="H496" s="2">
        <f t="shared" si="39"/>
        <v>5</v>
      </c>
      <c r="I496" s="2" t="b">
        <f t="shared" si="40"/>
        <v>0</v>
      </c>
      <c r="J496" t="s">
        <v>17</v>
      </c>
      <c r="K496">
        <v>16</v>
      </c>
      <c r="L496">
        <v>797.24</v>
      </c>
      <c r="M496">
        <v>0.04</v>
      </c>
      <c r="N496" t="s">
        <v>25</v>
      </c>
      <c r="O496">
        <v>11.46</v>
      </c>
      <c r="P496">
        <v>50.98</v>
      </c>
      <c r="Q496">
        <v>14.19</v>
      </c>
      <c r="R496" t="s">
        <v>115</v>
      </c>
      <c r="S496" t="s">
        <v>116</v>
      </c>
      <c r="T496" t="s">
        <v>31</v>
      </c>
      <c r="U496" t="s">
        <v>36</v>
      </c>
      <c r="V496" t="s">
        <v>67</v>
      </c>
      <c r="W496">
        <v>0.56000000000000005</v>
      </c>
      <c r="BF496" s="7">
        <f t="shared" si="36"/>
        <v>0</v>
      </c>
      <c r="BG496" s="8" t="s">
        <v>154</v>
      </c>
    </row>
    <row r="497" spans="1:59" x14ac:dyDescent="0.3">
      <c r="A497" t="s">
        <v>987</v>
      </c>
      <c r="B497" t="s">
        <v>988</v>
      </c>
      <c r="D497" s="1">
        <v>41021</v>
      </c>
      <c r="E497" s="1">
        <v>41023</v>
      </c>
      <c r="F497" s="1" t="str">
        <f t="shared" si="37"/>
        <v>April</v>
      </c>
      <c r="G497" s="1" t="str">
        <f t="shared" si="38"/>
        <v>2012</v>
      </c>
      <c r="H497" s="2">
        <f t="shared" si="39"/>
        <v>2</v>
      </c>
      <c r="I497" s="2" t="b">
        <f t="shared" si="40"/>
        <v>0</v>
      </c>
      <c r="J497" t="s">
        <v>52</v>
      </c>
      <c r="K497">
        <v>20</v>
      </c>
      <c r="L497">
        <v>963.3</v>
      </c>
      <c r="M497">
        <v>0.06</v>
      </c>
      <c r="N497" t="s">
        <v>39</v>
      </c>
      <c r="O497">
        <v>367.12</v>
      </c>
      <c r="P497">
        <v>48.04</v>
      </c>
      <c r="Q497">
        <v>7.23</v>
      </c>
      <c r="R497" t="s">
        <v>115</v>
      </c>
      <c r="S497" t="s">
        <v>116</v>
      </c>
      <c r="T497" t="s">
        <v>21</v>
      </c>
      <c r="U497" t="s">
        <v>22</v>
      </c>
      <c r="V497" t="s">
        <v>43</v>
      </c>
      <c r="W497">
        <v>0.37</v>
      </c>
      <c r="BF497" s="7">
        <f t="shared" si="36"/>
        <v>0</v>
      </c>
      <c r="BG497" s="8" t="s">
        <v>792</v>
      </c>
    </row>
    <row r="498" spans="1:59" x14ac:dyDescent="0.3">
      <c r="A498" t="s">
        <v>1005</v>
      </c>
      <c r="B498" t="s">
        <v>1006</v>
      </c>
      <c r="D498" s="1">
        <v>41106</v>
      </c>
      <c r="E498" s="1">
        <v>41109</v>
      </c>
      <c r="F498" s="1" t="str">
        <f t="shared" si="37"/>
        <v>July</v>
      </c>
      <c r="G498" s="1" t="str">
        <f t="shared" si="38"/>
        <v>2012</v>
      </c>
      <c r="H498" s="2">
        <f t="shared" si="39"/>
        <v>3</v>
      </c>
      <c r="I498" s="2" t="b">
        <f t="shared" si="40"/>
        <v>0</v>
      </c>
      <c r="J498" t="s">
        <v>34</v>
      </c>
      <c r="K498">
        <v>34</v>
      </c>
      <c r="L498">
        <v>94.56</v>
      </c>
      <c r="M498">
        <v>0</v>
      </c>
      <c r="N498" t="s">
        <v>18</v>
      </c>
      <c r="O498">
        <v>37.729999999999997</v>
      </c>
      <c r="P498">
        <v>2.61</v>
      </c>
      <c r="Q498">
        <v>0.5</v>
      </c>
      <c r="R498" t="s">
        <v>115</v>
      </c>
      <c r="S498" t="s">
        <v>116</v>
      </c>
      <c r="T498" t="s">
        <v>21</v>
      </c>
      <c r="U498" t="s">
        <v>22</v>
      </c>
      <c r="V498" t="s">
        <v>57</v>
      </c>
      <c r="W498">
        <v>0.39</v>
      </c>
      <c r="BF498" s="7">
        <f t="shared" si="36"/>
        <v>0</v>
      </c>
      <c r="BG498" s="8" t="s">
        <v>195</v>
      </c>
    </row>
    <row r="499" spans="1:59" x14ac:dyDescent="0.3">
      <c r="A499" t="s">
        <v>939</v>
      </c>
      <c r="B499" t="s">
        <v>940</v>
      </c>
      <c r="D499" s="1">
        <v>41174</v>
      </c>
      <c r="E499" s="1">
        <v>41175</v>
      </c>
      <c r="F499" s="1" t="str">
        <f t="shared" si="37"/>
        <v>September</v>
      </c>
      <c r="G499" s="1" t="str">
        <f t="shared" si="38"/>
        <v>2012</v>
      </c>
      <c r="H499" s="2">
        <f t="shared" si="39"/>
        <v>1</v>
      </c>
      <c r="I499" s="2" t="b">
        <f t="shared" si="40"/>
        <v>0</v>
      </c>
      <c r="J499" t="s">
        <v>24</v>
      </c>
      <c r="K499">
        <v>45</v>
      </c>
      <c r="L499">
        <v>712.04</v>
      </c>
      <c r="M499">
        <v>7.0000000000000007E-2</v>
      </c>
      <c r="N499" t="s">
        <v>18</v>
      </c>
      <c r="O499">
        <v>-110.93</v>
      </c>
      <c r="P499">
        <v>15.99</v>
      </c>
      <c r="Q499">
        <v>9.4</v>
      </c>
      <c r="R499" t="s">
        <v>115</v>
      </c>
      <c r="S499" t="s">
        <v>116</v>
      </c>
      <c r="T499" t="s">
        <v>27</v>
      </c>
      <c r="U499" t="s">
        <v>32</v>
      </c>
      <c r="V499" t="s">
        <v>94</v>
      </c>
      <c r="W499">
        <v>0.49</v>
      </c>
      <c r="BF499" s="7">
        <f t="shared" si="36"/>
        <v>0</v>
      </c>
      <c r="BG499" s="8" t="s">
        <v>460</v>
      </c>
    </row>
    <row r="500" spans="1:59" x14ac:dyDescent="0.3">
      <c r="A500" t="s">
        <v>979</v>
      </c>
      <c r="B500" t="s">
        <v>980</v>
      </c>
      <c r="D500" s="1">
        <v>40318</v>
      </c>
      <c r="E500" s="1">
        <v>40320</v>
      </c>
      <c r="F500" s="1" t="str">
        <f t="shared" si="37"/>
        <v>May</v>
      </c>
      <c r="G500" s="1" t="str">
        <f t="shared" si="38"/>
        <v>2010</v>
      </c>
      <c r="H500" s="2">
        <f t="shared" si="39"/>
        <v>2</v>
      </c>
      <c r="I500" s="2" t="b">
        <f t="shared" si="40"/>
        <v>0</v>
      </c>
      <c r="J500" t="s">
        <v>52</v>
      </c>
      <c r="K500">
        <v>36</v>
      </c>
      <c r="L500">
        <v>283.20999999999998</v>
      </c>
      <c r="M500">
        <v>0.08</v>
      </c>
      <c r="N500" t="s">
        <v>18</v>
      </c>
      <c r="O500">
        <v>-196.06</v>
      </c>
      <c r="P500">
        <v>8.0399999999999991</v>
      </c>
      <c r="Q500">
        <v>8.94</v>
      </c>
      <c r="R500" t="s">
        <v>115</v>
      </c>
      <c r="S500" t="s">
        <v>116</v>
      </c>
      <c r="T500" t="s">
        <v>31</v>
      </c>
      <c r="U500" t="s">
        <v>22</v>
      </c>
      <c r="V500" t="s">
        <v>29</v>
      </c>
      <c r="W500">
        <v>0.4</v>
      </c>
      <c r="BF500" s="7">
        <f t="shared" si="36"/>
        <v>0</v>
      </c>
      <c r="BG500" s="8" t="s">
        <v>701</v>
      </c>
    </row>
    <row r="501" spans="1:59" x14ac:dyDescent="0.3">
      <c r="A501" t="s">
        <v>979</v>
      </c>
      <c r="B501" t="s">
        <v>980</v>
      </c>
      <c r="D501" s="1">
        <v>40318</v>
      </c>
      <c r="E501" s="1">
        <v>40320</v>
      </c>
      <c r="F501" s="1" t="str">
        <f t="shared" si="37"/>
        <v>May</v>
      </c>
      <c r="G501" s="1" t="str">
        <f t="shared" si="38"/>
        <v>2010</v>
      </c>
      <c r="H501" s="2">
        <f t="shared" si="39"/>
        <v>2</v>
      </c>
      <c r="I501" s="2" t="b">
        <f t="shared" si="40"/>
        <v>0</v>
      </c>
      <c r="J501" t="s">
        <v>52</v>
      </c>
      <c r="K501">
        <v>18</v>
      </c>
      <c r="L501">
        <v>45.8</v>
      </c>
      <c r="M501">
        <v>0.04</v>
      </c>
      <c r="N501" t="s">
        <v>18</v>
      </c>
      <c r="O501">
        <v>-52.92</v>
      </c>
      <c r="P501">
        <v>2.23</v>
      </c>
      <c r="Q501">
        <v>4.57</v>
      </c>
      <c r="R501" t="s">
        <v>115</v>
      </c>
      <c r="S501" t="s">
        <v>116</v>
      </c>
      <c r="T501" t="s">
        <v>31</v>
      </c>
      <c r="U501" t="s">
        <v>36</v>
      </c>
      <c r="V501" t="s">
        <v>37</v>
      </c>
      <c r="W501">
        <v>0.41</v>
      </c>
      <c r="BF501" s="7">
        <f t="shared" si="36"/>
        <v>0</v>
      </c>
      <c r="BG501" s="8" t="s">
        <v>453</v>
      </c>
    </row>
    <row r="502" spans="1:59" x14ac:dyDescent="0.3">
      <c r="A502" t="s">
        <v>1016</v>
      </c>
      <c r="B502" t="s">
        <v>1017</v>
      </c>
      <c r="D502" s="1">
        <v>40149</v>
      </c>
      <c r="E502" s="1">
        <v>40151</v>
      </c>
      <c r="F502" s="1" t="str">
        <f t="shared" si="37"/>
        <v>December</v>
      </c>
      <c r="G502" s="1" t="str">
        <f t="shared" si="38"/>
        <v>2009</v>
      </c>
      <c r="H502" s="2">
        <f t="shared" si="39"/>
        <v>2</v>
      </c>
      <c r="I502" s="2" t="b">
        <f t="shared" si="40"/>
        <v>0</v>
      </c>
      <c r="J502" t="s">
        <v>24</v>
      </c>
      <c r="K502">
        <v>42</v>
      </c>
      <c r="L502">
        <v>557.85</v>
      </c>
      <c r="M502">
        <v>0.05</v>
      </c>
      <c r="N502" t="s">
        <v>18</v>
      </c>
      <c r="O502">
        <v>89.45</v>
      </c>
      <c r="P502">
        <v>12.95</v>
      </c>
      <c r="Q502">
        <v>4.9800000000000004</v>
      </c>
      <c r="R502" t="s">
        <v>115</v>
      </c>
      <c r="S502" t="s">
        <v>116</v>
      </c>
      <c r="T502" t="s">
        <v>27</v>
      </c>
      <c r="U502" t="s">
        <v>22</v>
      </c>
      <c r="V502" t="s">
        <v>29</v>
      </c>
      <c r="W502">
        <v>0.4</v>
      </c>
      <c r="BF502" s="7">
        <f t="shared" si="36"/>
        <v>0</v>
      </c>
      <c r="BG502" s="8" t="s">
        <v>700</v>
      </c>
    </row>
    <row r="503" spans="1:59" x14ac:dyDescent="0.3">
      <c r="A503" t="s">
        <v>1007</v>
      </c>
      <c r="B503" t="s">
        <v>903</v>
      </c>
      <c r="D503" s="1">
        <v>40330</v>
      </c>
      <c r="E503" s="1">
        <v>40331</v>
      </c>
      <c r="F503" s="1" t="str">
        <f t="shared" si="37"/>
        <v>June</v>
      </c>
      <c r="G503" s="1" t="str">
        <f t="shared" si="38"/>
        <v>2010</v>
      </c>
      <c r="H503" s="2">
        <f t="shared" si="39"/>
        <v>1</v>
      </c>
      <c r="I503" s="2" t="b">
        <f t="shared" si="40"/>
        <v>0</v>
      </c>
      <c r="J503" t="s">
        <v>44</v>
      </c>
      <c r="K503">
        <v>37</v>
      </c>
      <c r="L503">
        <v>4261.9399999999996</v>
      </c>
      <c r="M503">
        <v>0.02</v>
      </c>
      <c r="N503" t="s">
        <v>25</v>
      </c>
      <c r="O503">
        <v>4.1500000000000004</v>
      </c>
      <c r="P503">
        <v>115.99</v>
      </c>
      <c r="Q503">
        <v>56.14</v>
      </c>
      <c r="R503" t="s">
        <v>115</v>
      </c>
      <c r="S503" t="s">
        <v>116</v>
      </c>
      <c r="T503" t="s">
        <v>27</v>
      </c>
      <c r="U503" t="s">
        <v>32</v>
      </c>
      <c r="V503" t="s">
        <v>94</v>
      </c>
      <c r="W503">
        <v>0.4</v>
      </c>
      <c r="BF503" s="7">
        <f t="shared" si="36"/>
        <v>0</v>
      </c>
      <c r="BG503" s="8" t="s">
        <v>239</v>
      </c>
    </row>
    <row r="504" spans="1:59" x14ac:dyDescent="0.3">
      <c r="A504" t="s">
        <v>1018</v>
      </c>
      <c r="B504" t="s">
        <v>1019</v>
      </c>
      <c r="D504" s="1">
        <v>40446</v>
      </c>
      <c r="E504" s="1">
        <v>40447</v>
      </c>
      <c r="F504" s="1" t="str">
        <f t="shared" si="37"/>
        <v>September</v>
      </c>
      <c r="G504" s="1" t="str">
        <f t="shared" si="38"/>
        <v>2010</v>
      </c>
      <c r="H504" s="2">
        <f t="shared" si="39"/>
        <v>1</v>
      </c>
      <c r="I504" s="2" t="b">
        <f t="shared" si="40"/>
        <v>0</v>
      </c>
      <c r="J504" t="s">
        <v>44</v>
      </c>
      <c r="K504">
        <v>38</v>
      </c>
      <c r="L504">
        <v>2071.3395</v>
      </c>
      <c r="M504">
        <v>0.06</v>
      </c>
      <c r="N504" t="s">
        <v>18</v>
      </c>
      <c r="O504">
        <v>324.93</v>
      </c>
      <c r="P504">
        <v>65.989999999999995</v>
      </c>
      <c r="Q504">
        <v>8.99</v>
      </c>
      <c r="R504" t="s">
        <v>115</v>
      </c>
      <c r="S504" t="s">
        <v>116</v>
      </c>
      <c r="T504" t="s">
        <v>42</v>
      </c>
      <c r="U504" t="s">
        <v>32</v>
      </c>
      <c r="V504" t="s">
        <v>33</v>
      </c>
      <c r="W504">
        <v>0.56000000000000005</v>
      </c>
      <c r="BF504" s="7">
        <f t="shared" si="36"/>
        <v>0</v>
      </c>
      <c r="BG504" s="8" t="s">
        <v>253</v>
      </c>
    </row>
    <row r="505" spans="1:59" x14ac:dyDescent="0.3">
      <c r="A505" t="s">
        <v>1020</v>
      </c>
      <c r="B505" t="s">
        <v>1021</v>
      </c>
      <c r="D505" s="1">
        <v>41232</v>
      </c>
      <c r="E505" s="1">
        <v>41233</v>
      </c>
      <c r="F505" s="1" t="str">
        <f t="shared" si="37"/>
        <v>November</v>
      </c>
      <c r="G505" s="1" t="str">
        <f t="shared" si="38"/>
        <v>2012</v>
      </c>
      <c r="H505" s="2">
        <f t="shared" si="39"/>
        <v>1</v>
      </c>
      <c r="I505" s="2" t="b">
        <f t="shared" si="40"/>
        <v>0</v>
      </c>
      <c r="J505" t="s">
        <v>44</v>
      </c>
      <c r="K505">
        <v>14</v>
      </c>
      <c r="L505">
        <v>222.91</v>
      </c>
      <c r="M505">
        <v>0.05</v>
      </c>
      <c r="N505" t="s">
        <v>18</v>
      </c>
      <c r="O505">
        <v>20.21</v>
      </c>
      <c r="P505">
        <v>15.98</v>
      </c>
      <c r="Q505">
        <v>4</v>
      </c>
      <c r="R505" t="s">
        <v>115</v>
      </c>
      <c r="S505" t="s">
        <v>116</v>
      </c>
      <c r="T505" t="s">
        <v>31</v>
      </c>
      <c r="U505" t="s">
        <v>32</v>
      </c>
      <c r="V505" t="s">
        <v>48</v>
      </c>
      <c r="W505">
        <v>0.37</v>
      </c>
      <c r="BF505" s="7">
        <f t="shared" si="36"/>
        <v>0</v>
      </c>
      <c r="BG505" s="8" t="s">
        <v>724</v>
      </c>
    </row>
    <row r="506" spans="1:59" x14ac:dyDescent="0.3">
      <c r="A506" t="s">
        <v>1022</v>
      </c>
      <c r="B506" t="s">
        <v>1023</v>
      </c>
      <c r="D506" s="1">
        <v>40526</v>
      </c>
      <c r="E506" s="1">
        <v>40528</v>
      </c>
      <c r="F506" s="1" t="str">
        <f t="shared" si="37"/>
        <v>December</v>
      </c>
      <c r="G506" s="1" t="str">
        <f t="shared" si="38"/>
        <v>2010</v>
      </c>
      <c r="H506" s="2">
        <f t="shared" si="39"/>
        <v>2</v>
      </c>
      <c r="I506" s="2" t="b">
        <f t="shared" si="40"/>
        <v>0</v>
      </c>
      <c r="J506" t="s">
        <v>17</v>
      </c>
      <c r="K506">
        <v>12</v>
      </c>
      <c r="L506">
        <v>1634.98</v>
      </c>
      <c r="M506">
        <v>0.09</v>
      </c>
      <c r="N506" t="s">
        <v>18</v>
      </c>
      <c r="O506">
        <v>-120.45</v>
      </c>
      <c r="P506">
        <v>140.85</v>
      </c>
      <c r="Q506">
        <v>19.989999999999998</v>
      </c>
      <c r="R506" t="s">
        <v>115</v>
      </c>
      <c r="S506" t="s">
        <v>116</v>
      </c>
      <c r="T506" t="s">
        <v>21</v>
      </c>
      <c r="U506" t="s">
        <v>22</v>
      </c>
      <c r="V506" t="s">
        <v>23</v>
      </c>
      <c r="W506">
        <v>0.73</v>
      </c>
      <c r="BF506" s="7">
        <f t="shared" si="36"/>
        <v>0</v>
      </c>
      <c r="BG506" s="8" t="s">
        <v>531</v>
      </c>
    </row>
    <row r="507" spans="1:59" x14ac:dyDescent="0.3">
      <c r="A507" t="s">
        <v>1024</v>
      </c>
      <c r="B507" t="s">
        <v>1025</v>
      </c>
      <c r="D507" s="1">
        <v>41207</v>
      </c>
      <c r="E507" s="1">
        <v>41209</v>
      </c>
      <c r="F507" s="1" t="str">
        <f t="shared" si="37"/>
        <v>October</v>
      </c>
      <c r="G507" s="1" t="str">
        <f t="shared" si="38"/>
        <v>2012</v>
      </c>
      <c r="H507" s="2">
        <f t="shared" si="39"/>
        <v>2</v>
      </c>
      <c r="I507" s="2" t="b">
        <f t="shared" si="40"/>
        <v>0</v>
      </c>
      <c r="J507" t="s">
        <v>17</v>
      </c>
      <c r="K507">
        <v>50</v>
      </c>
      <c r="L507">
        <v>204.11</v>
      </c>
      <c r="M507">
        <v>0.06</v>
      </c>
      <c r="N507" t="s">
        <v>18</v>
      </c>
      <c r="O507">
        <v>28.71</v>
      </c>
      <c r="P507">
        <v>4.28</v>
      </c>
      <c r="Q507">
        <v>0.94</v>
      </c>
      <c r="R507" t="s">
        <v>115</v>
      </c>
      <c r="S507" t="s">
        <v>116</v>
      </c>
      <c r="T507" t="s">
        <v>42</v>
      </c>
      <c r="U507" t="s">
        <v>22</v>
      </c>
      <c r="V507" t="s">
        <v>60</v>
      </c>
      <c r="W507">
        <v>0.56000000000000005</v>
      </c>
      <c r="BF507" s="7">
        <f t="shared" si="36"/>
        <v>0</v>
      </c>
      <c r="BG507" s="8" t="s">
        <v>211</v>
      </c>
    </row>
    <row r="508" spans="1:59" x14ac:dyDescent="0.3">
      <c r="A508" t="s">
        <v>934</v>
      </c>
      <c r="B508" t="s">
        <v>998</v>
      </c>
      <c r="D508" s="1">
        <v>40346</v>
      </c>
      <c r="E508" s="1">
        <v>40347</v>
      </c>
      <c r="F508" s="1" t="str">
        <f t="shared" si="37"/>
        <v>June</v>
      </c>
      <c r="G508" s="1" t="str">
        <f t="shared" si="38"/>
        <v>2010</v>
      </c>
      <c r="H508" s="2">
        <f t="shared" si="39"/>
        <v>1</v>
      </c>
      <c r="I508" s="2" t="b">
        <f t="shared" si="40"/>
        <v>0</v>
      </c>
      <c r="J508" t="s">
        <v>24</v>
      </c>
      <c r="K508">
        <v>18</v>
      </c>
      <c r="L508">
        <v>1038.4000000000001</v>
      </c>
      <c r="M508">
        <v>0.01</v>
      </c>
      <c r="N508" t="s">
        <v>18</v>
      </c>
      <c r="O508">
        <v>112.36</v>
      </c>
      <c r="P508">
        <v>56.96</v>
      </c>
      <c r="Q508">
        <v>13.22</v>
      </c>
      <c r="R508" t="s">
        <v>115</v>
      </c>
      <c r="S508" t="s">
        <v>116</v>
      </c>
      <c r="T508" t="s">
        <v>31</v>
      </c>
      <c r="U508" t="s">
        <v>22</v>
      </c>
      <c r="V508" t="s">
        <v>28</v>
      </c>
      <c r="W508">
        <v>0.56000000000000005</v>
      </c>
      <c r="BF508" s="7">
        <f t="shared" si="36"/>
        <v>0</v>
      </c>
      <c r="BG508" s="8" t="s">
        <v>146</v>
      </c>
    </row>
    <row r="509" spans="1:59" x14ac:dyDescent="0.3">
      <c r="A509" t="s">
        <v>934</v>
      </c>
      <c r="B509" t="s">
        <v>998</v>
      </c>
      <c r="D509" s="1">
        <v>40346</v>
      </c>
      <c r="E509" s="1">
        <v>40347</v>
      </c>
      <c r="F509" s="1" t="str">
        <f t="shared" si="37"/>
        <v>June</v>
      </c>
      <c r="G509" s="1" t="str">
        <f t="shared" si="38"/>
        <v>2010</v>
      </c>
      <c r="H509" s="2">
        <f t="shared" si="39"/>
        <v>1</v>
      </c>
      <c r="I509" s="2" t="b">
        <f t="shared" si="40"/>
        <v>0</v>
      </c>
      <c r="J509" t="s">
        <v>24</v>
      </c>
      <c r="K509">
        <v>1</v>
      </c>
      <c r="L509">
        <v>305.82</v>
      </c>
      <c r="M509">
        <v>0.05</v>
      </c>
      <c r="N509" t="s">
        <v>18</v>
      </c>
      <c r="O509">
        <v>-232.24</v>
      </c>
      <c r="P509">
        <v>279.48</v>
      </c>
      <c r="Q509">
        <v>35</v>
      </c>
      <c r="R509" t="s">
        <v>115</v>
      </c>
      <c r="S509" t="s">
        <v>116</v>
      </c>
      <c r="T509" t="s">
        <v>31</v>
      </c>
      <c r="U509" t="s">
        <v>22</v>
      </c>
      <c r="V509" t="s">
        <v>23</v>
      </c>
      <c r="W509">
        <v>0.8</v>
      </c>
      <c r="BF509" s="7">
        <f t="shared" si="36"/>
        <v>0</v>
      </c>
      <c r="BG509" s="8" t="s">
        <v>366</v>
      </c>
    </row>
    <row r="510" spans="1:59" x14ac:dyDescent="0.3">
      <c r="A510" t="s">
        <v>1026</v>
      </c>
      <c r="B510" t="s">
        <v>1027</v>
      </c>
      <c r="D510" s="1">
        <v>41089</v>
      </c>
      <c r="E510" s="1">
        <v>41093</v>
      </c>
      <c r="F510" s="1" t="str">
        <f t="shared" si="37"/>
        <v>July</v>
      </c>
      <c r="G510" s="1" t="str">
        <f t="shared" si="38"/>
        <v>2012</v>
      </c>
      <c r="H510" s="2">
        <f t="shared" si="39"/>
        <v>4</v>
      </c>
      <c r="I510" s="2" t="b">
        <f t="shared" si="40"/>
        <v>0</v>
      </c>
      <c r="J510" t="s">
        <v>17</v>
      </c>
      <c r="K510">
        <v>46</v>
      </c>
      <c r="L510">
        <v>7441.29</v>
      </c>
      <c r="M510">
        <v>0.1</v>
      </c>
      <c r="N510" t="s">
        <v>18</v>
      </c>
      <c r="O510">
        <v>2665.4</v>
      </c>
      <c r="P510">
        <v>165.98</v>
      </c>
      <c r="Q510">
        <v>19.989999999999998</v>
      </c>
      <c r="R510" t="s">
        <v>115</v>
      </c>
      <c r="S510" t="s">
        <v>116</v>
      </c>
      <c r="T510" t="s">
        <v>31</v>
      </c>
      <c r="U510" t="s">
        <v>22</v>
      </c>
      <c r="V510" t="s">
        <v>29</v>
      </c>
      <c r="W510">
        <v>0.4</v>
      </c>
      <c r="BF510" s="7">
        <f t="shared" si="36"/>
        <v>0</v>
      </c>
      <c r="BG510" s="8" t="s">
        <v>573</v>
      </c>
    </row>
    <row r="511" spans="1:59" x14ac:dyDescent="0.3">
      <c r="A511" t="s">
        <v>1026</v>
      </c>
      <c r="B511" t="s">
        <v>1027</v>
      </c>
      <c r="D511" s="1">
        <v>39845</v>
      </c>
      <c r="E511" s="1">
        <v>39850</v>
      </c>
      <c r="F511" s="1" t="str">
        <f t="shared" si="37"/>
        <v>February</v>
      </c>
      <c r="G511" s="1" t="str">
        <f t="shared" si="38"/>
        <v>2009</v>
      </c>
      <c r="H511" s="2">
        <f t="shared" si="39"/>
        <v>5</v>
      </c>
      <c r="I511" s="2" t="b">
        <f t="shared" si="40"/>
        <v>0</v>
      </c>
      <c r="J511" t="s">
        <v>17</v>
      </c>
      <c r="K511">
        <v>17</v>
      </c>
      <c r="L511">
        <v>55.45</v>
      </c>
      <c r="M511">
        <v>0.01</v>
      </c>
      <c r="N511" t="s">
        <v>18</v>
      </c>
      <c r="O511">
        <v>21.42</v>
      </c>
      <c r="P511">
        <v>3.08</v>
      </c>
      <c r="Q511">
        <v>0.5</v>
      </c>
      <c r="R511" t="s">
        <v>115</v>
      </c>
      <c r="S511" t="s">
        <v>116</v>
      </c>
      <c r="T511" t="s">
        <v>31</v>
      </c>
      <c r="U511" t="s">
        <v>22</v>
      </c>
      <c r="V511" t="s">
        <v>57</v>
      </c>
      <c r="W511">
        <v>0.37</v>
      </c>
      <c r="BF511" s="7">
        <f t="shared" si="36"/>
        <v>0</v>
      </c>
      <c r="BG511" s="8" t="s">
        <v>348</v>
      </c>
    </row>
    <row r="512" spans="1:59" x14ac:dyDescent="0.3">
      <c r="A512" t="s">
        <v>1018</v>
      </c>
      <c r="B512" t="s">
        <v>1019</v>
      </c>
      <c r="D512" s="1">
        <v>40780</v>
      </c>
      <c r="E512" s="1">
        <v>40782</v>
      </c>
      <c r="F512" s="1" t="str">
        <f t="shared" si="37"/>
        <v>August</v>
      </c>
      <c r="G512" s="1" t="str">
        <f t="shared" si="38"/>
        <v>2011</v>
      </c>
      <c r="H512" s="2">
        <f t="shared" si="39"/>
        <v>2</v>
      </c>
      <c r="I512" s="2" t="b">
        <f t="shared" si="40"/>
        <v>0</v>
      </c>
      <c r="J512" t="s">
        <v>52</v>
      </c>
      <c r="K512">
        <v>37</v>
      </c>
      <c r="L512">
        <v>4896.93</v>
      </c>
      <c r="M512">
        <v>0.04</v>
      </c>
      <c r="N512" t="s">
        <v>39</v>
      </c>
      <c r="O512">
        <v>1467.82</v>
      </c>
      <c r="P512">
        <v>128.24</v>
      </c>
      <c r="Q512">
        <v>12.65</v>
      </c>
      <c r="R512" t="s">
        <v>115</v>
      </c>
      <c r="S512" t="s">
        <v>116</v>
      </c>
      <c r="T512" t="s">
        <v>42</v>
      </c>
      <c r="U512" t="s">
        <v>36</v>
      </c>
      <c r="V512" t="s">
        <v>67</v>
      </c>
      <c r="BF512" s="7">
        <f t="shared" si="36"/>
        <v>0</v>
      </c>
      <c r="BG512" s="8" t="s">
        <v>384</v>
      </c>
    </row>
    <row r="513" spans="1:59" x14ac:dyDescent="0.3">
      <c r="A513" t="s">
        <v>1020</v>
      </c>
      <c r="B513" t="s">
        <v>1021</v>
      </c>
      <c r="D513" s="1">
        <v>39984</v>
      </c>
      <c r="E513" s="1">
        <v>39991</v>
      </c>
      <c r="F513" s="1" t="str">
        <f t="shared" si="37"/>
        <v>June</v>
      </c>
      <c r="G513" s="1" t="str">
        <f t="shared" si="38"/>
        <v>2009</v>
      </c>
      <c r="H513" s="2">
        <f t="shared" si="39"/>
        <v>7</v>
      </c>
      <c r="I513" s="2" t="b">
        <f t="shared" si="40"/>
        <v>0</v>
      </c>
      <c r="J513" t="s">
        <v>17</v>
      </c>
      <c r="K513">
        <v>42</v>
      </c>
      <c r="L513">
        <v>433.68</v>
      </c>
      <c r="M513">
        <v>7.0000000000000007E-2</v>
      </c>
      <c r="N513" t="s">
        <v>18</v>
      </c>
      <c r="O513">
        <v>44.1</v>
      </c>
      <c r="P513">
        <v>10.98</v>
      </c>
      <c r="Q513">
        <v>4.8</v>
      </c>
      <c r="R513" t="s">
        <v>115</v>
      </c>
      <c r="S513" t="s">
        <v>116</v>
      </c>
      <c r="T513" t="s">
        <v>31</v>
      </c>
      <c r="U513" t="s">
        <v>22</v>
      </c>
      <c r="V513" t="s">
        <v>51</v>
      </c>
      <c r="W513">
        <v>0.36</v>
      </c>
      <c r="BF513" s="7">
        <f t="shared" si="36"/>
        <v>0</v>
      </c>
      <c r="BG513" s="8" t="s">
        <v>821</v>
      </c>
    </row>
    <row r="514" spans="1:59" x14ac:dyDescent="0.3">
      <c r="A514" t="s">
        <v>1018</v>
      </c>
      <c r="B514" t="s">
        <v>1019</v>
      </c>
      <c r="D514" s="1">
        <v>40301</v>
      </c>
      <c r="E514" s="1">
        <v>40301</v>
      </c>
      <c r="F514" s="1" t="str">
        <f t="shared" si="37"/>
        <v>May</v>
      </c>
      <c r="G514" s="1" t="str">
        <f t="shared" si="38"/>
        <v>2010</v>
      </c>
      <c r="H514" s="2">
        <f t="shared" si="39"/>
        <v>0</v>
      </c>
      <c r="I514" s="2" t="str">
        <f t="shared" si="40"/>
        <v>FREE DELIVERY</v>
      </c>
      <c r="J514" t="s">
        <v>52</v>
      </c>
      <c r="K514">
        <v>24</v>
      </c>
      <c r="L514">
        <v>717.29</v>
      </c>
      <c r="M514">
        <v>0.01</v>
      </c>
      <c r="N514" t="s">
        <v>18</v>
      </c>
      <c r="O514">
        <v>191.29</v>
      </c>
      <c r="P514">
        <v>29.89</v>
      </c>
      <c r="Q514">
        <v>1.99</v>
      </c>
      <c r="R514" t="s">
        <v>115</v>
      </c>
      <c r="S514" t="s">
        <v>116</v>
      </c>
      <c r="T514" t="s">
        <v>42</v>
      </c>
      <c r="U514" t="s">
        <v>32</v>
      </c>
      <c r="V514" t="s">
        <v>48</v>
      </c>
      <c r="W514">
        <v>0.5</v>
      </c>
      <c r="BF514" s="7">
        <f t="shared" ref="BF514:BF577" si="41">COUNTIF($A$2:$A$8399,BG514)</f>
        <v>0</v>
      </c>
      <c r="BG514" s="8" t="s">
        <v>591</v>
      </c>
    </row>
    <row r="515" spans="1:59" x14ac:dyDescent="0.3">
      <c r="A515" t="s">
        <v>1028</v>
      </c>
      <c r="B515" t="s">
        <v>1029</v>
      </c>
      <c r="D515" s="1">
        <v>39910</v>
      </c>
      <c r="E515" s="1">
        <v>39912</v>
      </c>
      <c r="F515" s="1" t="str">
        <f t="shared" ref="F515:F578" si="42">TEXT(E515,"mmmm")</f>
        <v>April</v>
      </c>
      <c r="G515" s="1" t="str">
        <f t="shared" ref="G515:G578" si="43">TEXT(E515,"yyyy")</f>
        <v>2009</v>
      </c>
      <c r="H515" s="2">
        <f t="shared" ref="H515:H578" si="44">E515-D515</f>
        <v>2</v>
      </c>
      <c r="I515" s="2" t="b">
        <f t="shared" ref="I515:I578" si="45">IF(H515&lt;1,IF(AND(H515&gt;0,H515&lt;2),"ONE DAY", "FREE DELIVERY"))</f>
        <v>0</v>
      </c>
      <c r="J515" t="s">
        <v>17</v>
      </c>
      <c r="K515">
        <v>36</v>
      </c>
      <c r="L515">
        <v>1423.35</v>
      </c>
      <c r="M515">
        <v>0.1</v>
      </c>
      <c r="N515" t="s">
        <v>18</v>
      </c>
      <c r="O515">
        <v>-580.32000000000005</v>
      </c>
      <c r="P515">
        <v>40.479999999999997</v>
      </c>
      <c r="Q515">
        <v>19.989999999999998</v>
      </c>
      <c r="R515" t="s">
        <v>115</v>
      </c>
      <c r="S515" t="s">
        <v>116</v>
      </c>
      <c r="T515" t="s">
        <v>31</v>
      </c>
      <c r="U515" t="s">
        <v>32</v>
      </c>
      <c r="V515" t="s">
        <v>48</v>
      </c>
      <c r="W515">
        <v>0.77</v>
      </c>
      <c r="BF515" s="7">
        <f t="shared" si="41"/>
        <v>0</v>
      </c>
      <c r="BG515" s="8" t="s">
        <v>428</v>
      </c>
    </row>
    <row r="516" spans="1:59" x14ac:dyDescent="0.3">
      <c r="A516" t="s">
        <v>1007</v>
      </c>
      <c r="B516" t="s">
        <v>903</v>
      </c>
      <c r="D516" s="1">
        <v>40788</v>
      </c>
      <c r="E516" s="1">
        <v>40797</v>
      </c>
      <c r="F516" s="1" t="str">
        <f t="shared" si="42"/>
        <v>September</v>
      </c>
      <c r="G516" s="1" t="str">
        <f t="shared" si="43"/>
        <v>2011</v>
      </c>
      <c r="H516" s="2">
        <f t="shared" si="44"/>
        <v>9</v>
      </c>
      <c r="I516" s="2" t="b">
        <f t="shared" si="45"/>
        <v>0</v>
      </c>
      <c r="J516" t="s">
        <v>17</v>
      </c>
      <c r="K516">
        <v>30</v>
      </c>
      <c r="L516">
        <v>932.89200000000005</v>
      </c>
      <c r="M516">
        <v>0.05</v>
      </c>
      <c r="N516" t="s">
        <v>18</v>
      </c>
      <c r="O516">
        <v>458.98</v>
      </c>
      <c r="P516">
        <v>35.99</v>
      </c>
      <c r="Q516">
        <v>0.99</v>
      </c>
      <c r="R516" t="s">
        <v>115</v>
      </c>
      <c r="S516" t="s">
        <v>116</v>
      </c>
      <c r="T516" t="s">
        <v>27</v>
      </c>
      <c r="U516" t="s">
        <v>32</v>
      </c>
      <c r="V516" t="s">
        <v>33</v>
      </c>
      <c r="W516">
        <v>0.35</v>
      </c>
      <c r="BF516" s="7">
        <f t="shared" si="41"/>
        <v>0</v>
      </c>
      <c r="BG516" s="8" t="s">
        <v>650</v>
      </c>
    </row>
    <row r="517" spans="1:59" x14ac:dyDescent="0.3">
      <c r="A517" t="s">
        <v>1007</v>
      </c>
      <c r="B517" t="s">
        <v>903</v>
      </c>
      <c r="D517" s="1">
        <v>40647</v>
      </c>
      <c r="E517" s="1">
        <v>40649</v>
      </c>
      <c r="F517" s="1" t="str">
        <f t="shared" si="42"/>
        <v>April</v>
      </c>
      <c r="G517" s="1" t="str">
        <f t="shared" si="43"/>
        <v>2011</v>
      </c>
      <c r="H517" s="2">
        <f t="shared" si="44"/>
        <v>2</v>
      </c>
      <c r="I517" s="2" t="b">
        <f t="shared" si="45"/>
        <v>0</v>
      </c>
      <c r="J517" t="s">
        <v>44</v>
      </c>
      <c r="K517">
        <v>36</v>
      </c>
      <c r="L517">
        <v>5977.63</v>
      </c>
      <c r="M517">
        <v>0.1</v>
      </c>
      <c r="N517" t="s">
        <v>25</v>
      </c>
      <c r="O517">
        <v>-86.68</v>
      </c>
      <c r="P517">
        <v>180.98</v>
      </c>
      <c r="Q517">
        <v>55.24</v>
      </c>
      <c r="R517" t="s">
        <v>115</v>
      </c>
      <c r="S517" t="s">
        <v>116</v>
      </c>
      <c r="T517" t="s">
        <v>27</v>
      </c>
      <c r="U517" t="s">
        <v>22</v>
      </c>
      <c r="V517" t="s">
        <v>28</v>
      </c>
      <c r="W517">
        <v>0.56999999999999995</v>
      </c>
      <c r="BF517" s="7">
        <f t="shared" si="41"/>
        <v>0</v>
      </c>
      <c r="BG517" s="8" t="s">
        <v>648</v>
      </c>
    </row>
    <row r="518" spans="1:59" x14ac:dyDescent="0.3">
      <c r="A518" t="s">
        <v>1022</v>
      </c>
      <c r="B518" t="s">
        <v>1023</v>
      </c>
      <c r="D518" s="1">
        <v>40587</v>
      </c>
      <c r="E518" s="1">
        <v>40589</v>
      </c>
      <c r="F518" s="1" t="str">
        <f t="shared" si="42"/>
        <v>February</v>
      </c>
      <c r="G518" s="1" t="str">
        <f t="shared" si="43"/>
        <v>2011</v>
      </c>
      <c r="H518" s="2">
        <f t="shared" si="44"/>
        <v>2</v>
      </c>
      <c r="I518" s="2" t="b">
        <f t="shared" si="45"/>
        <v>0</v>
      </c>
      <c r="J518" t="s">
        <v>34</v>
      </c>
      <c r="K518">
        <v>6</v>
      </c>
      <c r="L518">
        <v>906.02</v>
      </c>
      <c r="M518">
        <v>0.1</v>
      </c>
      <c r="N518" t="s">
        <v>25</v>
      </c>
      <c r="O518">
        <v>-382.38</v>
      </c>
      <c r="P518">
        <v>150.97999999999999</v>
      </c>
      <c r="Q518">
        <v>66.27</v>
      </c>
      <c r="R518" t="s">
        <v>115</v>
      </c>
      <c r="S518" t="s">
        <v>116</v>
      </c>
      <c r="T518" t="s">
        <v>21</v>
      </c>
      <c r="U518" t="s">
        <v>36</v>
      </c>
      <c r="V518" t="s">
        <v>54</v>
      </c>
      <c r="W518">
        <v>0.65</v>
      </c>
      <c r="BF518" s="7">
        <f t="shared" si="41"/>
        <v>0</v>
      </c>
      <c r="BG518" s="8" t="s">
        <v>527</v>
      </c>
    </row>
    <row r="519" spans="1:59" x14ac:dyDescent="0.3">
      <c r="A519" t="s">
        <v>1022</v>
      </c>
      <c r="B519" t="s">
        <v>1023</v>
      </c>
      <c r="D519" s="1">
        <v>40587</v>
      </c>
      <c r="E519" s="1">
        <v>40589</v>
      </c>
      <c r="F519" s="1" t="str">
        <f t="shared" si="42"/>
        <v>February</v>
      </c>
      <c r="G519" s="1" t="str">
        <f t="shared" si="43"/>
        <v>2011</v>
      </c>
      <c r="H519" s="2">
        <f t="shared" si="44"/>
        <v>2</v>
      </c>
      <c r="I519" s="2" t="b">
        <f t="shared" si="45"/>
        <v>0</v>
      </c>
      <c r="J519" t="s">
        <v>34</v>
      </c>
      <c r="K519">
        <v>43</v>
      </c>
      <c r="L519">
        <v>170.88</v>
      </c>
      <c r="M519">
        <v>0.01</v>
      </c>
      <c r="N519" t="s">
        <v>18</v>
      </c>
      <c r="O519">
        <v>-149.09</v>
      </c>
      <c r="P519">
        <v>3.81</v>
      </c>
      <c r="Q519">
        <v>5.44</v>
      </c>
      <c r="R519" t="s">
        <v>115</v>
      </c>
      <c r="S519" t="s">
        <v>116</v>
      </c>
      <c r="T519" t="s">
        <v>21</v>
      </c>
      <c r="U519" t="s">
        <v>22</v>
      </c>
      <c r="V519" t="s">
        <v>29</v>
      </c>
      <c r="W519">
        <v>0.36</v>
      </c>
      <c r="BF519" s="7">
        <f t="shared" si="41"/>
        <v>0</v>
      </c>
      <c r="BG519" s="8" t="s">
        <v>589</v>
      </c>
    </row>
    <row r="520" spans="1:59" x14ac:dyDescent="0.3">
      <c r="A520" t="s">
        <v>957</v>
      </c>
      <c r="B520" t="s">
        <v>1030</v>
      </c>
      <c r="D520" s="1">
        <v>40754</v>
      </c>
      <c r="E520" s="1">
        <v>40755</v>
      </c>
      <c r="F520" s="1" t="str">
        <f t="shared" si="42"/>
        <v>July</v>
      </c>
      <c r="G520" s="1" t="str">
        <f t="shared" si="43"/>
        <v>2011</v>
      </c>
      <c r="H520" s="2">
        <f t="shared" si="44"/>
        <v>1</v>
      </c>
      <c r="I520" s="2" t="b">
        <f t="shared" si="45"/>
        <v>0</v>
      </c>
      <c r="J520" t="s">
        <v>44</v>
      </c>
      <c r="K520">
        <v>40</v>
      </c>
      <c r="L520">
        <v>434.62</v>
      </c>
      <c r="M520">
        <v>0.08</v>
      </c>
      <c r="N520" t="s">
        <v>18</v>
      </c>
      <c r="O520">
        <v>-68.98</v>
      </c>
      <c r="P520">
        <v>11.5</v>
      </c>
      <c r="Q520">
        <v>7.19</v>
      </c>
      <c r="R520" t="s">
        <v>115</v>
      </c>
      <c r="S520" t="s">
        <v>116</v>
      </c>
      <c r="T520" t="s">
        <v>31</v>
      </c>
      <c r="U520" t="s">
        <v>22</v>
      </c>
      <c r="V520" t="s">
        <v>29</v>
      </c>
      <c r="W520">
        <v>0.4</v>
      </c>
      <c r="BF520" s="7">
        <f t="shared" si="41"/>
        <v>0</v>
      </c>
      <c r="BG520" s="8" t="s">
        <v>695</v>
      </c>
    </row>
    <row r="521" spans="1:59" x14ac:dyDescent="0.3">
      <c r="A521" t="s">
        <v>1031</v>
      </c>
      <c r="B521" t="s">
        <v>1032</v>
      </c>
      <c r="D521" s="1">
        <v>40400</v>
      </c>
      <c r="E521" s="1">
        <v>40402</v>
      </c>
      <c r="F521" s="1" t="str">
        <f t="shared" si="42"/>
        <v>August</v>
      </c>
      <c r="G521" s="1" t="str">
        <f t="shared" si="43"/>
        <v>2010</v>
      </c>
      <c r="H521" s="2">
        <f t="shared" si="44"/>
        <v>2</v>
      </c>
      <c r="I521" s="2" t="b">
        <f t="shared" si="45"/>
        <v>0</v>
      </c>
      <c r="J521" t="s">
        <v>44</v>
      </c>
      <c r="K521">
        <v>38</v>
      </c>
      <c r="L521">
        <v>871.25</v>
      </c>
      <c r="M521">
        <v>0.06</v>
      </c>
      <c r="N521" t="s">
        <v>18</v>
      </c>
      <c r="O521">
        <v>-14.31</v>
      </c>
      <c r="P521">
        <v>22.99</v>
      </c>
      <c r="Q521">
        <v>8.99</v>
      </c>
      <c r="R521" t="s">
        <v>115</v>
      </c>
      <c r="S521" t="s">
        <v>116</v>
      </c>
      <c r="T521" t="s">
        <v>31</v>
      </c>
      <c r="U521" t="s">
        <v>22</v>
      </c>
      <c r="V521" t="s">
        <v>60</v>
      </c>
      <c r="W521">
        <v>0.56999999999999995</v>
      </c>
      <c r="BF521" s="7">
        <f t="shared" si="41"/>
        <v>0</v>
      </c>
      <c r="BG521" s="8" t="s">
        <v>719</v>
      </c>
    </row>
    <row r="522" spans="1:59" x14ac:dyDescent="0.3">
      <c r="A522" t="s">
        <v>1031</v>
      </c>
      <c r="B522" t="s">
        <v>1032</v>
      </c>
      <c r="D522" s="1">
        <v>40400</v>
      </c>
      <c r="E522" s="1">
        <v>40401</v>
      </c>
      <c r="F522" s="1" t="str">
        <f t="shared" si="42"/>
        <v>August</v>
      </c>
      <c r="G522" s="1" t="str">
        <f t="shared" si="43"/>
        <v>2010</v>
      </c>
      <c r="H522" s="2">
        <f t="shared" si="44"/>
        <v>1</v>
      </c>
      <c r="I522" s="2" t="b">
        <f t="shared" si="45"/>
        <v>0</v>
      </c>
      <c r="J522" t="s">
        <v>44</v>
      </c>
      <c r="K522">
        <v>46</v>
      </c>
      <c r="L522">
        <v>537.87</v>
      </c>
      <c r="M522">
        <v>0.05</v>
      </c>
      <c r="N522" t="s">
        <v>18</v>
      </c>
      <c r="O522">
        <v>-162.24</v>
      </c>
      <c r="P522">
        <v>11.66</v>
      </c>
      <c r="Q522">
        <v>7.95</v>
      </c>
      <c r="R522" t="s">
        <v>115</v>
      </c>
      <c r="S522" t="s">
        <v>116</v>
      </c>
      <c r="T522" t="s">
        <v>31</v>
      </c>
      <c r="U522" t="s">
        <v>22</v>
      </c>
      <c r="V522" t="s">
        <v>60</v>
      </c>
      <c r="W522">
        <v>0.57999999999999996</v>
      </c>
      <c r="BF522" s="7">
        <f t="shared" si="41"/>
        <v>0</v>
      </c>
      <c r="BG522" s="8" t="s">
        <v>226</v>
      </c>
    </row>
    <row r="523" spans="1:59" x14ac:dyDescent="0.3">
      <c r="A523" t="s">
        <v>1033</v>
      </c>
      <c r="B523" t="s">
        <v>1034</v>
      </c>
      <c r="D523" s="1">
        <v>39909</v>
      </c>
      <c r="E523" s="1">
        <v>39909</v>
      </c>
      <c r="F523" s="1" t="str">
        <f t="shared" si="42"/>
        <v>April</v>
      </c>
      <c r="G523" s="1" t="str">
        <f t="shared" si="43"/>
        <v>2009</v>
      </c>
      <c r="H523" s="2">
        <f t="shared" si="44"/>
        <v>0</v>
      </c>
      <c r="I523" s="2" t="str">
        <f t="shared" si="45"/>
        <v>FREE DELIVERY</v>
      </c>
      <c r="J523" t="s">
        <v>24</v>
      </c>
      <c r="K523">
        <v>50</v>
      </c>
      <c r="L523">
        <v>608.21</v>
      </c>
      <c r="M523">
        <v>0.09</v>
      </c>
      <c r="N523" t="s">
        <v>18</v>
      </c>
      <c r="O523">
        <v>-175.13</v>
      </c>
      <c r="P523">
        <v>12.88</v>
      </c>
      <c r="Q523">
        <v>4.59</v>
      </c>
      <c r="R523" t="s">
        <v>115</v>
      </c>
      <c r="S523" t="s">
        <v>116</v>
      </c>
      <c r="T523" t="s">
        <v>27</v>
      </c>
      <c r="U523" t="s">
        <v>22</v>
      </c>
      <c r="V523" t="s">
        <v>82</v>
      </c>
      <c r="W523">
        <v>0.82</v>
      </c>
      <c r="BF523" s="7">
        <f t="shared" si="41"/>
        <v>0</v>
      </c>
      <c r="BG523" s="8" t="s">
        <v>244</v>
      </c>
    </row>
    <row r="524" spans="1:59" x14ac:dyDescent="0.3">
      <c r="A524" t="s">
        <v>1016</v>
      </c>
      <c r="B524" t="s">
        <v>1017</v>
      </c>
      <c r="D524" s="1">
        <v>40477</v>
      </c>
      <c r="E524" s="1">
        <v>40479</v>
      </c>
      <c r="F524" s="1" t="str">
        <f t="shared" si="42"/>
        <v>October</v>
      </c>
      <c r="G524" s="1" t="str">
        <f t="shared" si="43"/>
        <v>2010</v>
      </c>
      <c r="H524" s="2">
        <f t="shared" si="44"/>
        <v>2</v>
      </c>
      <c r="I524" s="2" t="b">
        <f t="shared" si="45"/>
        <v>0</v>
      </c>
      <c r="J524" t="s">
        <v>24</v>
      </c>
      <c r="K524">
        <v>17</v>
      </c>
      <c r="L524">
        <v>285.83999999999997</v>
      </c>
      <c r="M524">
        <v>0.02</v>
      </c>
      <c r="N524" t="s">
        <v>18</v>
      </c>
      <c r="O524">
        <v>-27.26</v>
      </c>
      <c r="P524">
        <v>15.28</v>
      </c>
      <c r="Q524">
        <v>10.91</v>
      </c>
      <c r="R524" t="s">
        <v>115</v>
      </c>
      <c r="S524" t="s">
        <v>116</v>
      </c>
      <c r="T524" t="s">
        <v>42</v>
      </c>
      <c r="U524" t="s">
        <v>22</v>
      </c>
      <c r="V524" t="s">
        <v>29</v>
      </c>
      <c r="W524">
        <v>0.36</v>
      </c>
      <c r="BF524" s="7">
        <f t="shared" si="41"/>
        <v>0</v>
      </c>
      <c r="BG524" s="8" t="s">
        <v>654</v>
      </c>
    </row>
    <row r="525" spans="1:59" x14ac:dyDescent="0.3">
      <c r="A525" t="s">
        <v>1016</v>
      </c>
      <c r="B525" t="s">
        <v>1017</v>
      </c>
      <c r="D525" s="1">
        <v>40477</v>
      </c>
      <c r="E525" s="1">
        <v>40478</v>
      </c>
      <c r="F525" s="1" t="str">
        <f t="shared" si="42"/>
        <v>October</v>
      </c>
      <c r="G525" s="1" t="str">
        <f t="shared" si="43"/>
        <v>2010</v>
      </c>
      <c r="H525" s="2">
        <f t="shared" si="44"/>
        <v>1</v>
      </c>
      <c r="I525" s="2" t="b">
        <f t="shared" si="45"/>
        <v>0</v>
      </c>
      <c r="J525" t="s">
        <v>24</v>
      </c>
      <c r="K525">
        <v>40</v>
      </c>
      <c r="L525">
        <v>12450.48</v>
      </c>
      <c r="M525">
        <v>0.01</v>
      </c>
      <c r="N525" t="s">
        <v>25</v>
      </c>
      <c r="O525">
        <v>3030.16</v>
      </c>
      <c r="P525">
        <v>300.98</v>
      </c>
      <c r="Q525">
        <v>54.92</v>
      </c>
      <c r="R525" t="s">
        <v>115</v>
      </c>
      <c r="S525" t="s">
        <v>116</v>
      </c>
      <c r="T525" t="s">
        <v>42</v>
      </c>
      <c r="U525" t="s">
        <v>36</v>
      </c>
      <c r="V525" t="s">
        <v>54</v>
      </c>
      <c r="W525">
        <v>0.55000000000000004</v>
      </c>
      <c r="BF525" s="7">
        <f t="shared" si="41"/>
        <v>0</v>
      </c>
      <c r="BG525" s="8" t="s">
        <v>326</v>
      </c>
    </row>
    <row r="526" spans="1:59" x14ac:dyDescent="0.3">
      <c r="A526" t="s">
        <v>1016</v>
      </c>
      <c r="B526" t="s">
        <v>1017</v>
      </c>
      <c r="D526" s="1">
        <v>41055</v>
      </c>
      <c r="E526" s="1">
        <v>41059</v>
      </c>
      <c r="F526" s="1" t="str">
        <f t="shared" si="42"/>
        <v>May</v>
      </c>
      <c r="G526" s="1" t="str">
        <f t="shared" si="43"/>
        <v>2012</v>
      </c>
      <c r="H526" s="2">
        <f t="shared" si="44"/>
        <v>4</v>
      </c>
      <c r="I526" s="2" t="b">
        <f t="shared" si="45"/>
        <v>0</v>
      </c>
      <c r="J526" t="s">
        <v>17</v>
      </c>
      <c r="K526">
        <v>39</v>
      </c>
      <c r="L526">
        <v>2083.0524999999998</v>
      </c>
      <c r="M526">
        <v>0.09</v>
      </c>
      <c r="N526" t="s">
        <v>39</v>
      </c>
      <c r="O526">
        <v>354.96</v>
      </c>
      <c r="P526">
        <v>65.989999999999995</v>
      </c>
      <c r="Q526">
        <v>5.99</v>
      </c>
      <c r="R526" t="s">
        <v>115</v>
      </c>
      <c r="S526" t="s">
        <v>116</v>
      </c>
      <c r="T526" t="s">
        <v>42</v>
      </c>
      <c r="U526" t="s">
        <v>32</v>
      </c>
      <c r="V526" t="s">
        <v>33</v>
      </c>
      <c r="W526">
        <v>0.57999999999999996</v>
      </c>
      <c r="BF526" s="7">
        <f t="shared" si="41"/>
        <v>0</v>
      </c>
      <c r="BG526" s="8" t="s">
        <v>548</v>
      </c>
    </row>
    <row r="527" spans="1:59" x14ac:dyDescent="0.3">
      <c r="A527" t="s">
        <v>1016</v>
      </c>
      <c r="B527" t="s">
        <v>1017</v>
      </c>
      <c r="D527" s="1">
        <v>41055</v>
      </c>
      <c r="E527" s="1">
        <v>41062</v>
      </c>
      <c r="F527" s="1" t="str">
        <f t="shared" si="42"/>
        <v>June</v>
      </c>
      <c r="G527" s="1" t="str">
        <f t="shared" si="43"/>
        <v>2012</v>
      </c>
      <c r="H527" s="2">
        <f t="shared" si="44"/>
        <v>7</v>
      </c>
      <c r="I527" s="2" t="b">
        <f t="shared" si="45"/>
        <v>0</v>
      </c>
      <c r="J527" t="s">
        <v>17</v>
      </c>
      <c r="K527">
        <v>49</v>
      </c>
      <c r="L527">
        <v>233.28</v>
      </c>
      <c r="M527">
        <v>0.04</v>
      </c>
      <c r="N527" t="s">
        <v>18</v>
      </c>
      <c r="O527">
        <v>112.35</v>
      </c>
      <c r="P527">
        <v>4.91</v>
      </c>
      <c r="Q527">
        <v>0.5</v>
      </c>
      <c r="R527" t="s">
        <v>115</v>
      </c>
      <c r="S527" t="s">
        <v>116</v>
      </c>
      <c r="T527" t="s">
        <v>42</v>
      </c>
      <c r="U527" t="s">
        <v>22</v>
      </c>
      <c r="V527" t="s">
        <v>57</v>
      </c>
      <c r="W527">
        <v>0.36</v>
      </c>
      <c r="BF527" s="7">
        <f t="shared" si="41"/>
        <v>0</v>
      </c>
      <c r="BG527" s="8" t="s">
        <v>370</v>
      </c>
    </row>
    <row r="528" spans="1:59" x14ac:dyDescent="0.3">
      <c r="A528" t="s">
        <v>1016</v>
      </c>
      <c r="B528" t="s">
        <v>1017</v>
      </c>
      <c r="D528" s="1">
        <v>41055</v>
      </c>
      <c r="E528" s="1">
        <v>41062</v>
      </c>
      <c r="F528" s="1" t="str">
        <f t="shared" si="42"/>
        <v>June</v>
      </c>
      <c r="G528" s="1" t="str">
        <f t="shared" si="43"/>
        <v>2012</v>
      </c>
      <c r="H528" s="2">
        <f t="shared" si="44"/>
        <v>7</v>
      </c>
      <c r="I528" s="2" t="b">
        <f t="shared" si="45"/>
        <v>0</v>
      </c>
      <c r="J528" t="s">
        <v>17</v>
      </c>
      <c r="K528">
        <v>1</v>
      </c>
      <c r="L528">
        <v>47.01</v>
      </c>
      <c r="M528">
        <v>0.09</v>
      </c>
      <c r="N528" t="s">
        <v>18</v>
      </c>
      <c r="O528">
        <v>-19.32</v>
      </c>
      <c r="P528">
        <v>27.75</v>
      </c>
      <c r="Q528">
        <v>19.989999999999998</v>
      </c>
      <c r="R528" t="s">
        <v>115</v>
      </c>
      <c r="S528" t="s">
        <v>116</v>
      </c>
      <c r="T528" t="s">
        <v>42</v>
      </c>
      <c r="U528" t="s">
        <v>22</v>
      </c>
      <c r="V528" t="s">
        <v>23</v>
      </c>
      <c r="W528">
        <v>0.67</v>
      </c>
      <c r="BF528" s="7">
        <f t="shared" si="41"/>
        <v>0</v>
      </c>
      <c r="BG528" s="8" t="s">
        <v>731</v>
      </c>
    </row>
    <row r="529" spans="1:59" x14ac:dyDescent="0.3">
      <c r="A529" t="s">
        <v>1035</v>
      </c>
      <c r="B529" t="s">
        <v>1036</v>
      </c>
      <c r="D529" s="1">
        <v>41162</v>
      </c>
      <c r="E529" s="1">
        <v>41164</v>
      </c>
      <c r="F529" s="1" t="str">
        <f t="shared" si="42"/>
        <v>September</v>
      </c>
      <c r="G529" s="1" t="str">
        <f t="shared" si="43"/>
        <v>2012</v>
      </c>
      <c r="H529" s="2">
        <f t="shared" si="44"/>
        <v>2</v>
      </c>
      <c r="I529" s="2" t="b">
        <f t="shared" si="45"/>
        <v>0</v>
      </c>
      <c r="J529" t="s">
        <v>17</v>
      </c>
      <c r="K529">
        <v>32</v>
      </c>
      <c r="L529">
        <v>3245.73</v>
      </c>
      <c r="M529">
        <v>0.09</v>
      </c>
      <c r="N529" t="s">
        <v>18</v>
      </c>
      <c r="O529">
        <v>569.57000000000005</v>
      </c>
      <c r="P529">
        <v>110.98</v>
      </c>
      <c r="Q529">
        <v>13.99</v>
      </c>
      <c r="R529" t="s">
        <v>115</v>
      </c>
      <c r="S529" t="s">
        <v>116</v>
      </c>
      <c r="T529" t="s">
        <v>31</v>
      </c>
      <c r="U529" t="s">
        <v>36</v>
      </c>
      <c r="V529" t="s">
        <v>37</v>
      </c>
      <c r="W529">
        <v>0.69</v>
      </c>
      <c r="BF529" s="7">
        <f t="shared" si="41"/>
        <v>0</v>
      </c>
      <c r="BG529" s="8" t="s">
        <v>218</v>
      </c>
    </row>
    <row r="530" spans="1:59" x14ac:dyDescent="0.3">
      <c r="A530" t="s">
        <v>1035</v>
      </c>
      <c r="B530" t="s">
        <v>1036</v>
      </c>
      <c r="D530" s="1">
        <v>41162</v>
      </c>
      <c r="E530" s="1">
        <v>41164</v>
      </c>
      <c r="F530" s="1" t="str">
        <f t="shared" si="42"/>
        <v>September</v>
      </c>
      <c r="G530" s="1" t="str">
        <f t="shared" si="43"/>
        <v>2012</v>
      </c>
      <c r="H530" s="2">
        <f t="shared" si="44"/>
        <v>2</v>
      </c>
      <c r="I530" s="2" t="b">
        <f t="shared" si="45"/>
        <v>0</v>
      </c>
      <c r="J530" t="s">
        <v>17</v>
      </c>
      <c r="K530">
        <v>27</v>
      </c>
      <c r="L530">
        <v>63.02</v>
      </c>
      <c r="M530">
        <v>7.0000000000000007E-2</v>
      </c>
      <c r="N530" t="s">
        <v>18</v>
      </c>
      <c r="O530">
        <v>-119.66</v>
      </c>
      <c r="P530">
        <v>2.1800000000000002</v>
      </c>
      <c r="Q530">
        <v>5</v>
      </c>
      <c r="R530" t="s">
        <v>115</v>
      </c>
      <c r="S530" t="s">
        <v>116</v>
      </c>
      <c r="T530" t="s">
        <v>31</v>
      </c>
      <c r="U530" t="s">
        <v>22</v>
      </c>
      <c r="V530" t="s">
        <v>82</v>
      </c>
      <c r="W530">
        <v>0.81</v>
      </c>
      <c r="BF530" s="7">
        <f t="shared" si="41"/>
        <v>0</v>
      </c>
      <c r="BG530" s="8" t="s">
        <v>467</v>
      </c>
    </row>
    <row r="531" spans="1:59" x14ac:dyDescent="0.3">
      <c r="A531" t="s">
        <v>1035</v>
      </c>
      <c r="B531" t="s">
        <v>1036</v>
      </c>
      <c r="D531" s="1">
        <v>41162</v>
      </c>
      <c r="E531" s="1">
        <v>41167</v>
      </c>
      <c r="F531" s="1" t="str">
        <f t="shared" si="42"/>
        <v>September</v>
      </c>
      <c r="G531" s="1" t="str">
        <f t="shared" si="43"/>
        <v>2012</v>
      </c>
      <c r="H531" s="2">
        <f t="shared" si="44"/>
        <v>5</v>
      </c>
      <c r="I531" s="2" t="b">
        <f t="shared" si="45"/>
        <v>0</v>
      </c>
      <c r="J531" t="s">
        <v>17</v>
      </c>
      <c r="K531">
        <v>9</v>
      </c>
      <c r="L531">
        <v>6420.87</v>
      </c>
      <c r="M531">
        <v>0.02</v>
      </c>
      <c r="N531" t="s">
        <v>18</v>
      </c>
      <c r="O531">
        <v>-690.21</v>
      </c>
      <c r="P531">
        <v>699.99</v>
      </c>
      <c r="Q531">
        <v>24.49</v>
      </c>
      <c r="R531" t="s">
        <v>115</v>
      </c>
      <c r="S531" t="s">
        <v>116</v>
      </c>
      <c r="T531" t="s">
        <v>31</v>
      </c>
      <c r="U531" t="s">
        <v>32</v>
      </c>
      <c r="V531" t="s">
        <v>62</v>
      </c>
      <c r="W531">
        <v>0.41</v>
      </c>
      <c r="BF531" s="7">
        <f t="shared" si="41"/>
        <v>0</v>
      </c>
      <c r="BG531" s="8" t="s">
        <v>639</v>
      </c>
    </row>
    <row r="532" spans="1:59" x14ac:dyDescent="0.3">
      <c r="A532" t="s">
        <v>1035</v>
      </c>
      <c r="B532" t="s">
        <v>1036</v>
      </c>
      <c r="D532" s="1">
        <v>41162</v>
      </c>
      <c r="E532" s="1">
        <v>41166</v>
      </c>
      <c r="F532" s="1" t="str">
        <f t="shared" si="42"/>
        <v>September</v>
      </c>
      <c r="G532" s="1" t="str">
        <f t="shared" si="43"/>
        <v>2012</v>
      </c>
      <c r="H532" s="2">
        <f t="shared" si="44"/>
        <v>4</v>
      </c>
      <c r="I532" s="2" t="b">
        <f t="shared" si="45"/>
        <v>0</v>
      </c>
      <c r="J532" t="s">
        <v>17</v>
      </c>
      <c r="K532">
        <v>25</v>
      </c>
      <c r="L532">
        <v>2407.6930000000002</v>
      </c>
      <c r="M532">
        <v>0.04</v>
      </c>
      <c r="N532" t="s">
        <v>18</v>
      </c>
      <c r="O532">
        <v>424.14</v>
      </c>
      <c r="P532">
        <v>110.99</v>
      </c>
      <c r="Q532">
        <v>8.99</v>
      </c>
      <c r="R532" t="s">
        <v>115</v>
      </c>
      <c r="S532" t="s">
        <v>116</v>
      </c>
      <c r="T532" t="s">
        <v>31</v>
      </c>
      <c r="U532" t="s">
        <v>32</v>
      </c>
      <c r="V532" t="s">
        <v>33</v>
      </c>
      <c r="W532">
        <v>0.56999999999999995</v>
      </c>
      <c r="BF532" s="7">
        <f t="shared" si="41"/>
        <v>0</v>
      </c>
      <c r="BG532" s="8" t="s">
        <v>296</v>
      </c>
    </row>
    <row r="533" spans="1:59" x14ac:dyDescent="0.3">
      <c r="A533" t="s">
        <v>1028</v>
      </c>
      <c r="B533" t="s">
        <v>1029</v>
      </c>
      <c r="D533" s="1">
        <v>40618</v>
      </c>
      <c r="E533" s="1">
        <v>40618</v>
      </c>
      <c r="F533" s="1" t="str">
        <f t="shared" si="42"/>
        <v>March</v>
      </c>
      <c r="G533" s="1" t="str">
        <f t="shared" si="43"/>
        <v>2011</v>
      </c>
      <c r="H533" s="2">
        <f t="shared" si="44"/>
        <v>0</v>
      </c>
      <c r="I533" s="2" t="str">
        <f t="shared" si="45"/>
        <v>FREE DELIVERY</v>
      </c>
      <c r="J533" t="s">
        <v>17</v>
      </c>
      <c r="K533">
        <v>31</v>
      </c>
      <c r="L533">
        <v>109.49</v>
      </c>
      <c r="M533">
        <v>0.04</v>
      </c>
      <c r="N533" t="s">
        <v>18</v>
      </c>
      <c r="O533">
        <v>26.09</v>
      </c>
      <c r="P533">
        <v>3.38</v>
      </c>
      <c r="Q533">
        <v>0.85</v>
      </c>
      <c r="R533" t="s">
        <v>115</v>
      </c>
      <c r="S533" t="s">
        <v>116</v>
      </c>
      <c r="T533" t="s">
        <v>31</v>
      </c>
      <c r="U533" t="s">
        <v>22</v>
      </c>
      <c r="V533" t="s">
        <v>60</v>
      </c>
      <c r="W533">
        <v>0.48</v>
      </c>
      <c r="BF533" s="7">
        <f t="shared" si="41"/>
        <v>0</v>
      </c>
      <c r="BG533" s="8" t="s">
        <v>463</v>
      </c>
    </row>
    <row r="534" spans="1:59" x14ac:dyDescent="0.3">
      <c r="A534" t="s">
        <v>1016</v>
      </c>
      <c r="B534" t="s">
        <v>1017</v>
      </c>
      <c r="D534" s="1">
        <v>40712</v>
      </c>
      <c r="E534" s="1">
        <v>40713</v>
      </c>
      <c r="F534" s="1" t="str">
        <f t="shared" si="42"/>
        <v>June</v>
      </c>
      <c r="G534" s="1" t="str">
        <f t="shared" si="43"/>
        <v>2011</v>
      </c>
      <c r="H534" s="2">
        <f t="shared" si="44"/>
        <v>1</v>
      </c>
      <c r="I534" s="2" t="b">
        <f t="shared" si="45"/>
        <v>0</v>
      </c>
      <c r="J534" t="s">
        <v>24</v>
      </c>
      <c r="K534">
        <v>31</v>
      </c>
      <c r="L534">
        <v>283.17</v>
      </c>
      <c r="M534">
        <v>0</v>
      </c>
      <c r="N534" t="s">
        <v>18</v>
      </c>
      <c r="O534">
        <v>119.64</v>
      </c>
      <c r="P534">
        <v>8.74</v>
      </c>
      <c r="Q534">
        <v>1.39</v>
      </c>
      <c r="R534" t="s">
        <v>115</v>
      </c>
      <c r="S534" t="s">
        <v>116</v>
      </c>
      <c r="T534" t="s">
        <v>42</v>
      </c>
      <c r="U534" t="s">
        <v>22</v>
      </c>
      <c r="V534" t="s">
        <v>51</v>
      </c>
      <c r="W534">
        <v>0.38</v>
      </c>
      <c r="BF534" s="7">
        <f t="shared" si="41"/>
        <v>0</v>
      </c>
      <c r="BG534" s="8" t="s">
        <v>426</v>
      </c>
    </row>
    <row r="535" spans="1:59" x14ac:dyDescent="0.3">
      <c r="A535" t="s">
        <v>1037</v>
      </c>
      <c r="B535" t="s">
        <v>1038</v>
      </c>
      <c r="D535" s="1">
        <v>40554</v>
      </c>
      <c r="E535" s="1">
        <v>40556</v>
      </c>
      <c r="F535" s="1" t="str">
        <f t="shared" si="42"/>
        <v>January</v>
      </c>
      <c r="G535" s="1" t="str">
        <f t="shared" si="43"/>
        <v>2011</v>
      </c>
      <c r="H535" s="2">
        <f t="shared" si="44"/>
        <v>2</v>
      </c>
      <c r="I535" s="2" t="b">
        <f t="shared" si="45"/>
        <v>0</v>
      </c>
      <c r="J535" t="s">
        <v>17</v>
      </c>
      <c r="K535">
        <v>6</v>
      </c>
      <c r="L535">
        <v>17</v>
      </c>
      <c r="M535">
        <v>7.0000000000000007E-2</v>
      </c>
      <c r="N535" t="s">
        <v>18</v>
      </c>
      <c r="O535">
        <v>-4.6100000000000003</v>
      </c>
      <c r="P535">
        <v>2.78</v>
      </c>
      <c r="Q535">
        <v>1.49</v>
      </c>
      <c r="R535" t="s">
        <v>115</v>
      </c>
      <c r="S535" t="s">
        <v>116</v>
      </c>
      <c r="T535" t="s">
        <v>31</v>
      </c>
      <c r="U535" t="s">
        <v>22</v>
      </c>
      <c r="V535" t="s">
        <v>29</v>
      </c>
      <c r="W535">
        <v>0.39</v>
      </c>
      <c r="BF535" s="7">
        <f t="shared" si="41"/>
        <v>0</v>
      </c>
      <c r="BG535" s="8" t="s">
        <v>445</v>
      </c>
    </row>
    <row r="536" spans="1:59" x14ac:dyDescent="0.3">
      <c r="A536" t="s">
        <v>1037</v>
      </c>
      <c r="B536" t="s">
        <v>1038</v>
      </c>
      <c r="D536" s="1">
        <v>40554</v>
      </c>
      <c r="E536" s="1">
        <v>40563</v>
      </c>
      <c r="F536" s="1" t="str">
        <f t="shared" si="42"/>
        <v>January</v>
      </c>
      <c r="G536" s="1" t="str">
        <f t="shared" si="43"/>
        <v>2011</v>
      </c>
      <c r="H536" s="2">
        <f t="shared" si="44"/>
        <v>9</v>
      </c>
      <c r="I536" s="2" t="b">
        <f t="shared" si="45"/>
        <v>0</v>
      </c>
      <c r="J536" t="s">
        <v>17</v>
      </c>
      <c r="K536">
        <v>15</v>
      </c>
      <c r="L536">
        <v>67.41</v>
      </c>
      <c r="M536">
        <v>0.04</v>
      </c>
      <c r="N536" t="s">
        <v>18</v>
      </c>
      <c r="O536">
        <v>-49.6</v>
      </c>
      <c r="P536">
        <v>4.1399999999999997</v>
      </c>
      <c r="Q536">
        <v>6.6</v>
      </c>
      <c r="R536" t="s">
        <v>115</v>
      </c>
      <c r="S536" t="s">
        <v>116</v>
      </c>
      <c r="T536" t="s">
        <v>31</v>
      </c>
      <c r="U536" t="s">
        <v>36</v>
      </c>
      <c r="V536" t="s">
        <v>37</v>
      </c>
      <c r="W536">
        <v>0.49</v>
      </c>
      <c r="BF536" s="7">
        <f t="shared" si="41"/>
        <v>0</v>
      </c>
      <c r="BG536" s="8" t="s">
        <v>155</v>
      </c>
    </row>
    <row r="537" spans="1:59" x14ac:dyDescent="0.3">
      <c r="A537" t="s">
        <v>1037</v>
      </c>
      <c r="B537" t="s">
        <v>1038</v>
      </c>
      <c r="D537" s="1">
        <v>40554</v>
      </c>
      <c r="E537" s="1">
        <v>40559</v>
      </c>
      <c r="F537" s="1" t="str">
        <f t="shared" si="42"/>
        <v>January</v>
      </c>
      <c r="G537" s="1" t="str">
        <f t="shared" si="43"/>
        <v>2011</v>
      </c>
      <c r="H537" s="2">
        <f t="shared" si="44"/>
        <v>5</v>
      </c>
      <c r="I537" s="2" t="b">
        <f t="shared" si="45"/>
        <v>0</v>
      </c>
      <c r="J537" t="s">
        <v>17</v>
      </c>
      <c r="K537">
        <v>19</v>
      </c>
      <c r="L537">
        <v>130.66999999999999</v>
      </c>
      <c r="M537">
        <v>0.05</v>
      </c>
      <c r="N537" t="s">
        <v>18</v>
      </c>
      <c r="O537">
        <v>-77.180000000000007</v>
      </c>
      <c r="P537">
        <v>6.48</v>
      </c>
      <c r="Q537">
        <v>7.86</v>
      </c>
      <c r="R537" t="s">
        <v>115</v>
      </c>
      <c r="S537" t="s">
        <v>116</v>
      </c>
      <c r="T537" t="s">
        <v>31</v>
      </c>
      <c r="U537" t="s">
        <v>22</v>
      </c>
      <c r="V537" t="s">
        <v>43</v>
      </c>
      <c r="W537">
        <v>0.37</v>
      </c>
      <c r="BF537" s="7">
        <f t="shared" si="41"/>
        <v>0</v>
      </c>
      <c r="BG537" s="8" t="s">
        <v>378</v>
      </c>
    </row>
    <row r="538" spans="1:59" x14ac:dyDescent="0.3">
      <c r="A538" t="s">
        <v>1037</v>
      </c>
      <c r="B538" t="s">
        <v>1038</v>
      </c>
      <c r="D538" s="1">
        <v>40554</v>
      </c>
      <c r="E538" s="1">
        <v>40559</v>
      </c>
      <c r="F538" s="1" t="str">
        <f t="shared" si="42"/>
        <v>January</v>
      </c>
      <c r="G538" s="1" t="str">
        <f t="shared" si="43"/>
        <v>2011</v>
      </c>
      <c r="H538" s="2">
        <f t="shared" si="44"/>
        <v>5</v>
      </c>
      <c r="I538" s="2" t="b">
        <f t="shared" si="45"/>
        <v>0</v>
      </c>
      <c r="J538" t="s">
        <v>17</v>
      </c>
      <c r="K538">
        <v>21</v>
      </c>
      <c r="L538">
        <v>77.62</v>
      </c>
      <c r="M538">
        <v>0.01</v>
      </c>
      <c r="N538" t="s">
        <v>18</v>
      </c>
      <c r="O538">
        <v>-50.88</v>
      </c>
      <c r="P538">
        <v>3.28</v>
      </c>
      <c r="Q538">
        <v>3.97</v>
      </c>
      <c r="R538" t="s">
        <v>115</v>
      </c>
      <c r="S538" t="s">
        <v>116</v>
      </c>
      <c r="T538" t="s">
        <v>31</v>
      </c>
      <c r="U538" t="s">
        <v>22</v>
      </c>
      <c r="V538" t="s">
        <v>60</v>
      </c>
      <c r="W538">
        <v>0.56000000000000005</v>
      </c>
      <c r="BF538" s="7">
        <f t="shared" si="41"/>
        <v>0</v>
      </c>
      <c r="BG538" s="8" t="s">
        <v>355</v>
      </c>
    </row>
    <row r="539" spans="1:59" x14ac:dyDescent="0.3">
      <c r="A539" t="s">
        <v>1020</v>
      </c>
      <c r="B539" t="s">
        <v>1021</v>
      </c>
      <c r="D539" s="1">
        <v>39877</v>
      </c>
      <c r="E539" s="1">
        <v>39878</v>
      </c>
      <c r="F539" s="1" t="str">
        <f t="shared" si="42"/>
        <v>March</v>
      </c>
      <c r="G539" s="1" t="str">
        <f t="shared" si="43"/>
        <v>2009</v>
      </c>
      <c r="H539" s="2">
        <f t="shared" si="44"/>
        <v>1</v>
      </c>
      <c r="I539" s="2" t="b">
        <f t="shared" si="45"/>
        <v>0</v>
      </c>
      <c r="J539" t="s">
        <v>34</v>
      </c>
      <c r="K539">
        <v>45</v>
      </c>
      <c r="L539">
        <v>440.39</v>
      </c>
      <c r="M539">
        <v>0.05</v>
      </c>
      <c r="N539" t="s">
        <v>18</v>
      </c>
      <c r="O539">
        <v>186.64</v>
      </c>
      <c r="P539">
        <v>9.7799999999999994</v>
      </c>
      <c r="Q539">
        <v>1.39</v>
      </c>
      <c r="R539" t="s">
        <v>115</v>
      </c>
      <c r="S539" t="s">
        <v>116</v>
      </c>
      <c r="T539" t="s">
        <v>31</v>
      </c>
      <c r="U539" t="s">
        <v>22</v>
      </c>
      <c r="V539" t="s">
        <v>51</v>
      </c>
      <c r="W539">
        <v>0.39</v>
      </c>
      <c r="BF539" s="7">
        <f t="shared" si="41"/>
        <v>0</v>
      </c>
      <c r="BG539" s="8" t="s">
        <v>77</v>
      </c>
    </row>
    <row r="540" spans="1:59" x14ac:dyDescent="0.3">
      <c r="A540" t="s">
        <v>1020</v>
      </c>
      <c r="B540" t="s">
        <v>1021</v>
      </c>
      <c r="D540" s="1">
        <v>39877</v>
      </c>
      <c r="E540" s="1">
        <v>39878</v>
      </c>
      <c r="F540" s="1" t="str">
        <f t="shared" si="42"/>
        <v>March</v>
      </c>
      <c r="G540" s="1" t="str">
        <f t="shared" si="43"/>
        <v>2009</v>
      </c>
      <c r="H540" s="2">
        <f t="shared" si="44"/>
        <v>1</v>
      </c>
      <c r="I540" s="2" t="b">
        <f t="shared" si="45"/>
        <v>0</v>
      </c>
      <c r="J540" t="s">
        <v>34</v>
      </c>
      <c r="K540">
        <v>27</v>
      </c>
      <c r="L540">
        <v>96.99</v>
      </c>
      <c r="M540">
        <v>0.02</v>
      </c>
      <c r="N540" t="s">
        <v>39</v>
      </c>
      <c r="O540">
        <v>-66.349999999999994</v>
      </c>
      <c r="P540">
        <v>3.28</v>
      </c>
      <c r="Q540">
        <v>3.97</v>
      </c>
      <c r="R540" t="s">
        <v>115</v>
      </c>
      <c r="S540" t="s">
        <v>116</v>
      </c>
      <c r="T540" t="s">
        <v>31</v>
      </c>
      <c r="U540" t="s">
        <v>22</v>
      </c>
      <c r="V540" t="s">
        <v>60</v>
      </c>
      <c r="W540">
        <v>0.56000000000000005</v>
      </c>
      <c r="BF540" s="7">
        <f t="shared" si="41"/>
        <v>0</v>
      </c>
      <c r="BG540" s="8" t="s">
        <v>696</v>
      </c>
    </row>
    <row r="541" spans="1:59" x14ac:dyDescent="0.3">
      <c r="A541" t="s">
        <v>957</v>
      </c>
      <c r="B541" t="s">
        <v>1030</v>
      </c>
      <c r="D541" s="1">
        <v>40161</v>
      </c>
      <c r="E541" s="1">
        <v>40168</v>
      </c>
      <c r="F541" s="1" t="str">
        <f t="shared" si="42"/>
        <v>December</v>
      </c>
      <c r="G541" s="1" t="str">
        <f t="shared" si="43"/>
        <v>2009</v>
      </c>
      <c r="H541" s="2">
        <f t="shared" si="44"/>
        <v>7</v>
      </c>
      <c r="I541" s="2" t="b">
        <f t="shared" si="45"/>
        <v>0</v>
      </c>
      <c r="J541" t="s">
        <v>17</v>
      </c>
      <c r="K541">
        <v>46</v>
      </c>
      <c r="L541">
        <v>590.42999999999995</v>
      </c>
      <c r="M541">
        <v>0.09</v>
      </c>
      <c r="N541" t="s">
        <v>18</v>
      </c>
      <c r="O541">
        <v>82.59</v>
      </c>
      <c r="P541">
        <v>12.95</v>
      </c>
      <c r="Q541">
        <v>4.9800000000000004</v>
      </c>
      <c r="R541" t="s">
        <v>115</v>
      </c>
      <c r="S541" t="s">
        <v>116</v>
      </c>
      <c r="T541" t="s">
        <v>27</v>
      </c>
      <c r="U541" t="s">
        <v>22</v>
      </c>
      <c r="V541" t="s">
        <v>29</v>
      </c>
      <c r="W541">
        <v>0.4</v>
      </c>
      <c r="BF541" s="7">
        <f t="shared" si="41"/>
        <v>0</v>
      </c>
      <c r="BG541" s="8" t="s">
        <v>488</v>
      </c>
    </row>
    <row r="542" spans="1:59" x14ac:dyDescent="0.3">
      <c r="A542" t="s">
        <v>957</v>
      </c>
      <c r="B542" t="s">
        <v>1030</v>
      </c>
      <c r="D542" s="1">
        <v>40161</v>
      </c>
      <c r="E542" s="1">
        <v>40161</v>
      </c>
      <c r="F542" s="1" t="str">
        <f t="shared" si="42"/>
        <v>December</v>
      </c>
      <c r="G542" s="1" t="str">
        <f t="shared" si="43"/>
        <v>2009</v>
      </c>
      <c r="H542" s="2">
        <f t="shared" si="44"/>
        <v>0</v>
      </c>
      <c r="I542" s="2" t="str">
        <f t="shared" si="45"/>
        <v>FREE DELIVERY</v>
      </c>
      <c r="J542" t="s">
        <v>17</v>
      </c>
      <c r="K542">
        <v>8</v>
      </c>
      <c r="L542">
        <v>216.33</v>
      </c>
      <c r="M542">
        <v>0</v>
      </c>
      <c r="N542" t="s">
        <v>18</v>
      </c>
      <c r="O542">
        <v>-17.37</v>
      </c>
      <c r="P542">
        <v>24.92</v>
      </c>
      <c r="Q542">
        <v>12.98</v>
      </c>
      <c r="R542" t="s">
        <v>115</v>
      </c>
      <c r="S542" t="s">
        <v>116</v>
      </c>
      <c r="T542" t="s">
        <v>27</v>
      </c>
      <c r="U542" t="s">
        <v>22</v>
      </c>
      <c r="V542" t="s">
        <v>29</v>
      </c>
      <c r="W542">
        <v>0.39</v>
      </c>
      <c r="BF542" s="7">
        <f t="shared" si="41"/>
        <v>0</v>
      </c>
      <c r="BG542" s="8" t="s">
        <v>793</v>
      </c>
    </row>
    <row r="543" spans="1:59" x14ac:dyDescent="0.3">
      <c r="A543" t="s">
        <v>1026</v>
      </c>
      <c r="B543" t="s">
        <v>1027</v>
      </c>
      <c r="D543" s="1">
        <v>39846</v>
      </c>
      <c r="E543" s="1">
        <v>39848</v>
      </c>
      <c r="F543" s="1" t="str">
        <f t="shared" si="42"/>
        <v>February</v>
      </c>
      <c r="G543" s="1" t="str">
        <f t="shared" si="43"/>
        <v>2009</v>
      </c>
      <c r="H543" s="2">
        <f t="shared" si="44"/>
        <v>2</v>
      </c>
      <c r="I543" s="2" t="b">
        <f t="shared" si="45"/>
        <v>0</v>
      </c>
      <c r="J543" t="s">
        <v>34</v>
      </c>
      <c r="K543">
        <v>38</v>
      </c>
      <c r="L543">
        <v>3152.75</v>
      </c>
      <c r="M543">
        <v>0.04</v>
      </c>
      <c r="N543" t="s">
        <v>18</v>
      </c>
      <c r="O543">
        <v>1166.4000000000001</v>
      </c>
      <c r="P543">
        <v>83.1</v>
      </c>
      <c r="Q543">
        <v>6.13</v>
      </c>
      <c r="R543" t="s">
        <v>115</v>
      </c>
      <c r="S543" t="s">
        <v>116</v>
      </c>
      <c r="T543" t="s">
        <v>31</v>
      </c>
      <c r="U543" t="s">
        <v>32</v>
      </c>
      <c r="V543" t="s">
        <v>48</v>
      </c>
      <c r="W543">
        <v>0.45</v>
      </c>
      <c r="BF543" s="7">
        <f t="shared" si="41"/>
        <v>0</v>
      </c>
      <c r="BG543" s="8" t="s">
        <v>643</v>
      </c>
    </row>
    <row r="544" spans="1:59" x14ac:dyDescent="0.3">
      <c r="A544" t="s">
        <v>1026</v>
      </c>
      <c r="B544" t="s">
        <v>1027</v>
      </c>
      <c r="D544" s="1">
        <v>39846</v>
      </c>
      <c r="E544" s="1">
        <v>39849</v>
      </c>
      <c r="F544" s="1" t="str">
        <f t="shared" si="42"/>
        <v>February</v>
      </c>
      <c r="G544" s="1" t="str">
        <f t="shared" si="43"/>
        <v>2009</v>
      </c>
      <c r="H544" s="2">
        <f t="shared" si="44"/>
        <v>3</v>
      </c>
      <c r="I544" s="2" t="b">
        <f t="shared" si="45"/>
        <v>0</v>
      </c>
      <c r="J544" t="s">
        <v>34</v>
      </c>
      <c r="K544">
        <v>42</v>
      </c>
      <c r="L544">
        <v>3609.88</v>
      </c>
      <c r="M544">
        <v>7.0000000000000007E-2</v>
      </c>
      <c r="N544" t="s">
        <v>18</v>
      </c>
      <c r="O544">
        <v>-1396.22</v>
      </c>
      <c r="P544">
        <v>90.98</v>
      </c>
      <c r="Q544">
        <v>56.2</v>
      </c>
      <c r="R544" t="s">
        <v>115</v>
      </c>
      <c r="S544" t="s">
        <v>116</v>
      </c>
      <c r="T544" t="s">
        <v>31</v>
      </c>
      <c r="U544" t="s">
        <v>36</v>
      </c>
      <c r="V544" t="s">
        <v>37</v>
      </c>
      <c r="W544">
        <v>0.74</v>
      </c>
      <c r="BF544" s="7">
        <f t="shared" si="41"/>
        <v>0</v>
      </c>
      <c r="BG544" s="8" t="s">
        <v>570</v>
      </c>
    </row>
    <row r="545" spans="1:59" x14ac:dyDescent="0.3">
      <c r="A545" t="s">
        <v>1039</v>
      </c>
      <c r="B545" t="s">
        <v>1040</v>
      </c>
      <c r="D545" s="1">
        <v>40051</v>
      </c>
      <c r="E545" s="1">
        <v>40058</v>
      </c>
      <c r="F545" s="1" t="str">
        <f t="shared" si="42"/>
        <v>September</v>
      </c>
      <c r="G545" s="1" t="str">
        <f t="shared" si="43"/>
        <v>2009</v>
      </c>
      <c r="H545" s="2">
        <f t="shared" si="44"/>
        <v>7</v>
      </c>
      <c r="I545" s="2" t="b">
        <f t="shared" si="45"/>
        <v>0</v>
      </c>
      <c r="J545" t="s">
        <v>17</v>
      </c>
      <c r="K545">
        <v>26</v>
      </c>
      <c r="L545">
        <v>188.05</v>
      </c>
      <c r="M545">
        <v>0.04</v>
      </c>
      <c r="N545" t="s">
        <v>39</v>
      </c>
      <c r="O545">
        <v>-21.41</v>
      </c>
      <c r="P545">
        <v>6.48</v>
      </c>
      <c r="Q545">
        <v>5.16</v>
      </c>
      <c r="R545" t="s">
        <v>115</v>
      </c>
      <c r="S545" t="s">
        <v>116</v>
      </c>
      <c r="T545" t="s">
        <v>31</v>
      </c>
      <c r="U545" t="s">
        <v>22</v>
      </c>
      <c r="V545" t="s">
        <v>43</v>
      </c>
      <c r="W545">
        <v>0.37</v>
      </c>
      <c r="BF545" s="7">
        <f t="shared" si="41"/>
        <v>0</v>
      </c>
      <c r="BG545" s="8" t="s">
        <v>350</v>
      </c>
    </row>
    <row r="546" spans="1:59" x14ac:dyDescent="0.3">
      <c r="A546" t="s">
        <v>1026</v>
      </c>
      <c r="B546" t="s">
        <v>1027</v>
      </c>
      <c r="D546" s="1">
        <v>40974</v>
      </c>
      <c r="E546" s="1">
        <v>40978</v>
      </c>
      <c r="F546" s="1" t="str">
        <f t="shared" si="42"/>
        <v>March</v>
      </c>
      <c r="G546" s="1" t="str">
        <f t="shared" si="43"/>
        <v>2012</v>
      </c>
      <c r="H546" s="2">
        <f t="shared" si="44"/>
        <v>4</v>
      </c>
      <c r="I546" s="2" t="b">
        <f t="shared" si="45"/>
        <v>0</v>
      </c>
      <c r="J546" t="s">
        <v>17</v>
      </c>
      <c r="K546">
        <v>42</v>
      </c>
      <c r="L546">
        <v>1681.6</v>
      </c>
      <c r="M546">
        <v>7.0000000000000007E-2</v>
      </c>
      <c r="N546" t="s">
        <v>18</v>
      </c>
      <c r="O546">
        <v>167.37</v>
      </c>
      <c r="P546">
        <v>39.99</v>
      </c>
      <c r="Q546">
        <v>10.25</v>
      </c>
      <c r="R546" t="s">
        <v>115</v>
      </c>
      <c r="S546" t="s">
        <v>116</v>
      </c>
      <c r="T546" t="s">
        <v>31</v>
      </c>
      <c r="U546" t="s">
        <v>32</v>
      </c>
      <c r="V546" t="s">
        <v>48</v>
      </c>
      <c r="W546">
        <v>0.55000000000000004</v>
      </c>
      <c r="BF546" s="7">
        <f t="shared" si="41"/>
        <v>0</v>
      </c>
      <c r="BG546" s="8" t="s">
        <v>662</v>
      </c>
    </row>
    <row r="547" spans="1:59" x14ac:dyDescent="0.3">
      <c r="A547" t="s">
        <v>1020</v>
      </c>
      <c r="B547" t="s">
        <v>1021</v>
      </c>
      <c r="D547" s="1">
        <v>40136</v>
      </c>
      <c r="E547" s="1">
        <v>40138</v>
      </c>
      <c r="F547" s="1" t="str">
        <f t="shared" si="42"/>
        <v>November</v>
      </c>
      <c r="G547" s="1" t="str">
        <f t="shared" si="43"/>
        <v>2009</v>
      </c>
      <c r="H547" s="2">
        <f t="shared" si="44"/>
        <v>2</v>
      </c>
      <c r="I547" s="2" t="b">
        <f t="shared" si="45"/>
        <v>0</v>
      </c>
      <c r="J547" t="s">
        <v>24</v>
      </c>
      <c r="K547">
        <v>17</v>
      </c>
      <c r="L547">
        <v>5203.8999999999996</v>
      </c>
      <c r="M547">
        <v>7.0000000000000007E-2</v>
      </c>
      <c r="N547" t="s">
        <v>25</v>
      </c>
      <c r="O547">
        <v>636.20000000000005</v>
      </c>
      <c r="P547">
        <v>300.98</v>
      </c>
      <c r="Q547">
        <v>64.73</v>
      </c>
      <c r="R547" t="s">
        <v>115</v>
      </c>
      <c r="S547" t="s">
        <v>116</v>
      </c>
      <c r="T547" t="s">
        <v>31</v>
      </c>
      <c r="U547" t="s">
        <v>36</v>
      </c>
      <c r="V547" t="s">
        <v>67</v>
      </c>
      <c r="W547">
        <v>0.56000000000000005</v>
      </c>
      <c r="BF547" s="7">
        <f t="shared" si="41"/>
        <v>0</v>
      </c>
      <c r="BG547" s="8" t="s">
        <v>230</v>
      </c>
    </row>
    <row r="548" spans="1:59" x14ac:dyDescent="0.3">
      <c r="A548" t="s">
        <v>1020</v>
      </c>
      <c r="B548" t="s">
        <v>1021</v>
      </c>
      <c r="D548" s="1">
        <v>40136</v>
      </c>
      <c r="E548" s="1">
        <v>40136</v>
      </c>
      <c r="F548" s="1" t="str">
        <f t="shared" si="42"/>
        <v>November</v>
      </c>
      <c r="G548" s="1" t="str">
        <f t="shared" si="43"/>
        <v>2009</v>
      </c>
      <c r="H548" s="2">
        <f t="shared" si="44"/>
        <v>0</v>
      </c>
      <c r="I548" s="2" t="str">
        <f t="shared" si="45"/>
        <v>FREE DELIVERY</v>
      </c>
      <c r="J548" t="s">
        <v>24</v>
      </c>
      <c r="K548">
        <v>33</v>
      </c>
      <c r="L548">
        <v>744.12</v>
      </c>
      <c r="M548">
        <v>0.01</v>
      </c>
      <c r="N548" t="s">
        <v>25</v>
      </c>
      <c r="O548">
        <v>-1163.21</v>
      </c>
      <c r="P548">
        <v>20.98</v>
      </c>
      <c r="Q548">
        <v>45</v>
      </c>
      <c r="R548" t="s">
        <v>115</v>
      </c>
      <c r="S548" t="s">
        <v>116</v>
      </c>
      <c r="T548" t="s">
        <v>31</v>
      </c>
      <c r="U548" t="s">
        <v>22</v>
      </c>
      <c r="V548" t="s">
        <v>23</v>
      </c>
      <c r="W548">
        <v>0.61</v>
      </c>
      <c r="BF548" s="7">
        <f t="shared" si="41"/>
        <v>0</v>
      </c>
      <c r="BG548" s="8" t="s">
        <v>105</v>
      </c>
    </row>
    <row r="549" spans="1:59" x14ac:dyDescent="0.3">
      <c r="A549" t="s">
        <v>1031</v>
      </c>
      <c r="B549" t="s">
        <v>1032</v>
      </c>
      <c r="D549" s="1">
        <v>40383</v>
      </c>
      <c r="E549" s="1">
        <v>40385</v>
      </c>
      <c r="F549" s="1" t="str">
        <f t="shared" si="42"/>
        <v>July</v>
      </c>
      <c r="G549" s="1" t="str">
        <f t="shared" si="43"/>
        <v>2010</v>
      </c>
      <c r="H549" s="2">
        <f t="shared" si="44"/>
        <v>2</v>
      </c>
      <c r="I549" s="2" t="b">
        <f t="shared" si="45"/>
        <v>0</v>
      </c>
      <c r="J549" t="s">
        <v>17</v>
      </c>
      <c r="K549">
        <v>48</v>
      </c>
      <c r="L549">
        <v>293.3</v>
      </c>
      <c r="M549">
        <v>0.04</v>
      </c>
      <c r="N549" t="s">
        <v>39</v>
      </c>
      <c r="O549">
        <v>-193.48</v>
      </c>
      <c r="P549">
        <v>5.98</v>
      </c>
      <c r="Q549">
        <v>7.5</v>
      </c>
      <c r="R549" t="s">
        <v>115</v>
      </c>
      <c r="S549" t="s">
        <v>116</v>
      </c>
      <c r="T549" t="s">
        <v>31</v>
      </c>
      <c r="U549" t="s">
        <v>22</v>
      </c>
      <c r="V549" t="s">
        <v>43</v>
      </c>
      <c r="W549">
        <v>0.4</v>
      </c>
      <c r="BF549" s="7">
        <f t="shared" si="41"/>
        <v>0</v>
      </c>
      <c r="BG549" s="8" t="s">
        <v>177</v>
      </c>
    </row>
    <row r="550" spans="1:59" x14ac:dyDescent="0.3">
      <c r="A550" t="s">
        <v>957</v>
      </c>
      <c r="B550" t="s">
        <v>1030</v>
      </c>
      <c r="D550" s="1">
        <v>40394</v>
      </c>
      <c r="E550" s="1">
        <v>40397</v>
      </c>
      <c r="F550" s="1" t="str">
        <f t="shared" si="42"/>
        <v>August</v>
      </c>
      <c r="G550" s="1" t="str">
        <f t="shared" si="43"/>
        <v>2010</v>
      </c>
      <c r="H550" s="2">
        <f t="shared" si="44"/>
        <v>3</v>
      </c>
      <c r="I550" s="2" t="b">
        <f t="shared" si="45"/>
        <v>0</v>
      </c>
      <c r="J550" t="s">
        <v>44</v>
      </c>
      <c r="K550">
        <v>9</v>
      </c>
      <c r="L550">
        <v>50.93</v>
      </c>
      <c r="M550">
        <v>0.06</v>
      </c>
      <c r="N550" t="s">
        <v>18</v>
      </c>
      <c r="O550">
        <v>-34.979999999999997</v>
      </c>
      <c r="P550">
        <v>5.28</v>
      </c>
      <c r="Q550">
        <v>6.26</v>
      </c>
      <c r="R550" t="s">
        <v>115</v>
      </c>
      <c r="S550" t="s">
        <v>116</v>
      </c>
      <c r="T550" t="s">
        <v>27</v>
      </c>
      <c r="U550" t="s">
        <v>22</v>
      </c>
      <c r="V550" t="s">
        <v>43</v>
      </c>
      <c r="W550">
        <v>0.4</v>
      </c>
      <c r="BF550" s="7">
        <f t="shared" si="41"/>
        <v>0</v>
      </c>
      <c r="BG550" s="8" t="s">
        <v>819</v>
      </c>
    </row>
    <row r="551" spans="1:59" x14ac:dyDescent="0.3">
      <c r="A551" t="s">
        <v>957</v>
      </c>
      <c r="B551" t="s">
        <v>1030</v>
      </c>
      <c r="D551" s="1">
        <v>40394</v>
      </c>
      <c r="E551" s="1">
        <v>40396</v>
      </c>
      <c r="F551" s="1" t="str">
        <f t="shared" si="42"/>
        <v>August</v>
      </c>
      <c r="G551" s="1" t="str">
        <f t="shared" si="43"/>
        <v>2010</v>
      </c>
      <c r="H551" s="2">
        <f t="shared" si="44"/>
        <v>2</v>
      </c>
      <c r="I551" s="2" t="b">
        <f t="shared" si="45"/>
        <v>0</v>
      </c>
      <c r="J551" t="s">
        <v>44</v>
      </c>
      <c r="K551">
        <v>44</v>
      </c>
      <c r="L551">
        <v>792.8</v>
      </c>
      <c r="M551">
        <v>0.08</v>
      </c>
      <c r="N551" t="s">
        <v>18</v>
      </c>
      <c r="O551">
        <v>26.27</v>
      </c>
      <c r="P551">
        <v>18.97</v>
      </c>
      <c r="Q551">
        <v>9.5399999999999991</v>
      </c>
      <c r="R551" t="s">
        <v>115</v>
      </c>
      <c r="S551" t="s">
        <v>116</v>
      </c>
      <c r="T551" t="s">
        <v>27</v>
      </c>
      <c r="U551" t="s">
        <v>22</v>
      </c>
      <c r="V551" t="s">
        <v>43</v>
      </c>
      <c r="W551">
        <v>0.37</v>
      </c>
      <c r="BF551" s="7">
        <f t="shared" si="41"/>
        <v>0</v>
      </c>
      <c r="BG551" s="8" t="s">
        <v>541</v>
      </c>
    </row>
    <row r="552" spans="1:59" x14ac:dyDescent="0.3">
      <c r="A552" t="s">
        <v>957</v>
      </c>
      <c r="B552" t="s">
        <v>1030</v>
      </c>
      <c r="D552" s="1">
        <v>40394</v>
      </c>
      <c r="E552" s="1">
        <v>40396</v>
      </c>
      <c r="F552" s="1" t="str">
        <f t="shared" si="42"/>
        <v>August</v>
      </c>
      <c r="G552" s="1" t="str">
        <f t="shared" si="43"/>
        <v>2010</v>
      </c>
      <c r="H552" s="2">
        <f t="shared" si="44"/>
        <v>2</v>
      </c>
      <c r="I552" s="2" t="b">
        <f t="shared" si="45"/>
        <v>0</v>
      </c>
      <c r="J552" t="s">
        <v>44</v>
      </c>
      <c r="K552">
        <v>14</v>
      </c>
      <c r="L552">
        <v>782.45050000000003</v>
      </c>
      <c r="M552">
        <v>0.06</v>
      </c>
      <c r="N552" t="s">
        <v>18</v>
      </c>
      <c r="O552">
        <v>-11.4</v>
      </c>
      <c r="P552">
        <v>65.989999999999995</v>
      </c>
      <c r="Q552">
        <v>3.99</v>
      </c>
      <c r="R552" t="s">
        <v>115</v>
      </c>
      <c r="S552" t="s">
        <v>116</v>
      </c>
      <c r="T552" t="s">
        <v>27</v>
      </c>
      <c r="U552" t="s">
        <v>32</v>
      </c>
      <c r="V552" t="s">
        <v>33</v>
      </c>
      <c r="W552">
        <v>0.59</v>
      </c>
      <c r="BF552" s="7">
        <f t="shared" si="41"/>
        <v>0</v>
      </c>
      <c r="BG552" s="8" t="s">
        <v>680</v>
      </c>
    </row>
    <row r="553" spans="1:59" x14ac:dyDescent="0.3">
      <c r="A553" t="s">
        <v>1041</v>
      </c>
      <c r="B553" t="s">
        <v>1042</v>
      </c>
      <c r="D553" s="1">
        <v>40609</v>
      </c>
      <c r="E553" s="1">
        <v>40610</v>
      </c>
      <c r="F553" s="1" t="str">
        <f t="shared" si="42"/>
        <v>March</v>
      </c>
      <c r="G553" s="1" t="str">
        <f t="shared" si="43"/>
        <v>2011</v>
      </c>
      <c r="H553" s="2">
        <f t="shared" si="44"/>
        <v>1</v>
      </c>
      <c r="I553" s="2" t="b">
        <f t="shared" si="45"/>
        <v>0</v>
      </c>
      <c r="J553" t="s">
        <v>44</v>
      </c>
      <c r="K553">
        <v>44</v>
      </c>
      <c r="L553">
        <v>226.18</v>
      </c>
      <c r="M553">
        <v>0.01</v>
      </c>
      <c r="N553" t="s">
        <v>18</v>
      </c>
      <c r="O553">
        <v>-115.54</v>
      </c>
      <c r="P553">
        <v>4.82</v>
      </c>
      <c r="Q553">
        <v>5.72</v>
      </c>
      <c r="R553" t="s">
        <v>115</v>
      </c>
      <c r="S553" t="s">
        <v>116</v>
      </c>
      <c r="T553" t="s">
        <v>31</v>
      </c>
      <c r="U553" t="s">
        <v>36</v>
      </c>
      <c r="V553" t="s">
        <v>37</v>
      </c>
      <c r="W553">
        <v>0.47</v>
      </c>
      <c r="BF553" s="7">
        <f t="shared" si="41"/>
        <v>0</v>
      </c>
      <c r="BG553" s="8" t="s">
        <v>40</v>
      </c>
    </row>
    <row r="554" spans="1:59" x14ac:dyDescent="0.3">
      <c r="A554" t="s">
        <v>1043</v>
      </c>
      <c r="B554" t="s">
        <v>1044</v>
      </c>
      <c r="D554" s="1">
        <v>40836</v>
      </c>
      <c r="E554" s="1">
        <v>40838</v>
      </c>
      <c r="F554" s="1" t="str">
        <f t="shared" si="42"/>
        <v>October</v>
      </c>
      <c r="G554" s="1" t="str">
        <f t="shared" si="43"/>
        <v>2011</v>
      </c>
      <c r="H554" s="2">
        <f t="shared" si="44"/>
        <v>2</v>
      </c>
      <c r="I554" s="2" t="b">
        <f t="shared" si="45"/>
        <v>0</v>
      </c>
      <c r="J554" t="s">
        <v>34</v>
      </c>
      <c r="K554">
        <v>17</v>
      </c>
      <c r="L554">
        <v>1856.9694999999999</v>
      </c>
      <c r="M554">
        <v>0</v>
      </c>
      <c r="N554" t="s">
        <v>18</v>
      </c>
      <c r="O554">
        <v>176.87</v>
      </c>
      <c r="P554">
        <v>125.99</v>
      </c>
      <c r="Q554">
        <v>8.08</v>
      </c>
      <c r="R554" t="s">
        <v>115</v>
      </c>
      <c r="S554" t="s">
        <v>116</v>
      </c>
      <c r="T554" t="s">
        <v>21</v>
      </c>
      <c r="U554" t="s">
        <v>32</v>
      </c>
      <c r="V554" t="s">
        <v>33</v>
      </c>
      <c r="W554">
        <v>0.56999999999999995</v>
      </c>
      <c r="BF554" s="7">
        <f t="shared" si="41"/>
        <v>0</v>
      </c>
      <c r="BG554" s="8" t="s">
        <v>402</v>
      </c>
    </row>
    <row r="555" spans="1:59" x14ac:dyDescent="0.3">
      <c r="A555" t="s">
        <v>957</v>
      </c>
      <c r="B555" t="s">
        <v>1030</v>
      </c>
      <c r="D555" s="1">
        <v>40029</v>
      </c>
      <c r="E555" s="1">
        <v>40030</v>
      </c>
      <c r="F555" s="1" t="str">
        <f t="shared" si="42"/>
        <v>August</v>
      </c>
      <c r="G555" s="1" t="str">
        <f t="shared" si="43"/>
        <v>2009</v>
      </c>
      <c r="H555" s="2">
        <f t="shared" si="44"/>
        <v>1</v>
      </c>
      <c r="I555" s="2" t="b">
        <f t="shared" si="45"/>
        <v>0</v>
      </c>
      <c r="J555" t="s">
        <v>34</v>
      </c>
      <c r="K555">
        <v>43</v>
      </c>
      <c r="L555">
        <v>241.19</v>
      </c>
      <c r="M555">
        <v>0.08</v>
      </c>
      <c r="N555" t="s">
        <v>18</v>
      </c>
      <c r="O555">
        <v>-103.65</v>
      </c>
      <c r="P555">
        <v>5.78</v>
      </c>
      <c r="Q555">
        <v>5.67</v>
      </c>
      <c r="R555" t="s">
        <v>115</v>
      </c>
      <c r="S555" t="s">
        <v>116</v>
      </c>
      <c r="T555" t="s">
        <v>27</v>
      </c>
      <c r="U555" t="s">
        <v>22</v>
      </c>
      <c r="V555" t="s">
        <v>43</v>
      </c>
      <c r="W555">
        <v>0.36</v>
      </c>
      <c r="BF555" s="7">
        <f t="shared" si="41"/>
        <v>0</v>
      </c>
      <c r="BG555" s="8" t="s">
        <v>19</v>
      </c>
    </row>
    <row r="556" spans="1:59" x14ac:dyDescent="0.3">
      <c r="A556" t="s">
        <v>1037</v>
      </c>
      <c r="B556" t="s">
        <v>1038</v>
      </c>
      <c r="D556" s="1">
        <v>40296</v>
      </c>
      <c r="E556" s="1">
        <v>40298</v>
      </c>
      <c r="F556" s="1" t="str">
        <f t="shared" si="42"/>
        <v>April</v>
      </c>
      <c r="G556" s="1" t="str">
        <f t="shared" si="43"/>
        <v>2010</v>
      </c>
      <c r="H556" s="2">
        <f t="shared" si="44"/>
        <v>2</v>
      </c>
      <c r="I556" s="2" t="b">
        <f t="shared" si="45"/>
        <v>0</v>
      </c>
      <c r="J556" t="s">
        <v>17</v>
      </c>
      <c r="K556">
        <v>30</v>
      </c>
      <c r="L556">
        <v>4177.5200000000004</v>
      </c>
      <c r="M556">
        <v>0.04</v>
      </c>
      <c r="N556" t="s">
        <v>25</v>
      </c>
      <c r="O556">
        <v>-443.78</v>
      </c>
      <c r="P556">
        <v>140.97999999999999</v>
      </c>
      <c r="Q556">
        <v>36.090000000000003</v>
      </c>
      <c r="R556" t="s">
        <v>115</v>
      </c>
      <c r="S556" t="s">
        <v>116</v>
      </c>
      <c r="T556" t="s">
        <v>31</v>
      </c>
      <c r="U556" t="s">
        <v>36</v>
      </c>
      <c r="V556" t="s">
        <v>54</v>
      </c>
      <c r="W556">
        <v>0.77</v>
      </c>
      <c r="BF556" s="7">
        <f t="shared" si="41"/>
        <v>0</v>
      </c>
      <c r="BG556" s="8" t="s">
        <v>429</v>
      </c>
    </row>
    <row r="557" spans="1:59" x14ac:dyDescent="0.3">
      <c r="A557" t="s">
        <v>1037</v>
      </c>
      <c r="B557" t="s">
        <v>1038</v>
      </c>
      <c r="D557" s="1">
        <v>40296</v>
      </c>
      <c r="E557" s="1">
        <v>40301</v>
      </c>
      <c r="F557" s="1" t="str">
        <f t="shared" si="42"/>
        <v>May</v>
      </c>
      <c r="G557" s="1" t="str">
        <f t="shared" si="43"/>
        <v>2010</v>
      </c>
      <c r="H557" s="2">
        <f t="shared" si="44"/>
        <v>5</v>
      </c>
      <c r="I557" s="2" t="b">
        <f t="shared" si="45"/>
        <v>0</v>
      </c>
      <c r="J557" t="s">
        <v>17</v>
      </c>
      <c r="K557">
        <v>26</v>
      </c>
      <c r="L557">
        <v>3351.08</v>
      </c>
      <c r="M557">
        <v>0.05</v>
      </c>
      <c r="N557" t="s">
        <v>25</v>
      </c>
      <c r="O557">
        <v>-1086.43</v>
      </c>
      <c r="P557">
        <v>122.99</v>
      </c>
      <c r="Q557">
        <v>70.2</v>
      </c>
      <c r="R557" t="s">
        <v>115</v>
      </c>
      <c r="S557" t="s">
        <v>116</v>
      </c>
      <c r="T557" t="s">
        <v>31</v>
      </c>
      <c r="U557" t="s">
        <v>36</v>
      </c>
      <c r="V557" t="s">
        <v>67</v>
      </c>
      <c r="W557">
        <v>0.74</v>
      </c>
      <c r="BF557" s="7">
        <f t="shared" si="41"/>
        <v>0</v>
      </c>
      <c r="BG557" s="8" t="s">
        <v>319</v>
      </c>
    </row>
    <row r="558" spans="1:59" x14ac:dyDescent="0.3">
      <c r="A558" t="s">
        <v>957</v>
      </c>
      <c r="B558" t="s">
        <v>1030</v>
      </c>
      <c r="D558" s="1">
        <v>39925</v>
      </c>
      <c r="E558" s="1">
        <v>39929</v>
      </c>
      <c r="F558" s="1" t="str">
        <f t="shared" si="42"/>
        <v>April</v>
      </c>
      <c r="G558" s="1" t="str">
        <f t="shared" si="43"/>
        <v>2009</v>
      </c>
      <c r="H558" s="2">
        <f t="shared" si="44"/>
        <v>4</v>
      </c>
      <c r="I558" s="2" t="b">
        <f t="shared" si="45"/>
        <v>0</v>
      </c>
      <c r="J558" t="s">
        <v>17</v>
      </c>
      <c r="K558">
        <v>29</v>
      </c>
      <c r="L558">
        <v>159.11000000000001</v>
      </c>
      <c r="M558">
        <v>7.0000000000000007E-2</v>
      </c>
      <c r="N558" t="s">
        <v>18</v>
      </c>
      <c r="O558">
        <v>64.010000000000005</v>
      </c>
      <c r="P558">
        <v>5.43</v>
      </c>
      <c r="Q558">
        <v>0.95</v>
      </c>
      <c r="R558" t="s">
        <v>115</v>
      </c>
      <c r="S558" t="s">
        <v>116</v>
      </c>
      <c r="T558" t="s">
        <v>27</v>
      </c>
      <c r="U558" t="s">
        <v>22</v>
      </c>
      <c r="V558" t="s">
        <v>43</v>
      </c>
      <c r="W558">
        <v>0.36</v>
      </c>
      <c r="BF558" s="7">
        <f t="shared" si="41"/>
        <v>0</v>
      </c>
      <c r="BG558" s="8" t="s">
        <v>340</v>
      </c>
    </row>
    <row r="559" spans="1:59" x14ac:dyDescent="0.3">
      <c r="A559" t="s">
        <v>957</v>
      </c>
      <c r="B559" t="s">
        <v>1030</v>
      </c>
      <c r="D559" s="1">
        <v>40881</v>
      </c>
      <c r="E559" s="1">
        <v>40883</v>
      </c>
      <c r="F559" s="1" t="str">
        <f t="shared" si="42"/>
        <v>December</v>
      </c>
      <c r="G559" s="1" t="str">
        <f t="shared" si="43"/>
        <v>2011</v>
      </c>
      <c r="H559" s="2">
        <f t="shared" si="44"/>
        <v>2</v>
      </c>
      <c r="I559" s="2" t="b">
        <f t="shared" si="45"/>
        <v>0</v>
      </c>
      <c r="J559" t="s">
        <v>24</v>
      </c>
      <c r="K559">
        <v>44</v>
      </c>
      <c r="L559">
        <v>1127.81</v>
      </c>
      <c r="M559">
        <v>0.1</v>
      </c>
      <c r="N559" t="s">
        <v>18</v>
      </c>
      <c r="O559">
        <v>425.08</v>
      </c>
      <c r="P559">
        <v>28.48</v>
      </c>
      <c r="Q559">
        <v>1.99</v>
      </c>
      <c r="R559" t="s">
        <v>115</v>
      </c>
      <c r="S559" t="s">
        <v>116</v>
      </c>
      <c r="T559" t="s">
        <v>31</v>
      </c>
      <c r="U559" t="s">
        <v>32</v>
      </c>
      <c r="V559" t="s">
        <v>48</v>
      </c>
      <c r="W559">
        <v>0.4</v>
      </c>
      <c r="BF559" s="7">
        <f t="shared" si="41"/>
        <v>0</v>
      </c>
      <c r="BG559" s="8" t="s">
        <v>346</v>
      </c>
    </row>
    <row r="560" spans="1:59" x14ac:dyDescent="0.3">
      <c r="A560" t="s">
        <v>1037</v>
      </c>
      <c r="B560" t="s">
        <v>1038</v>
      </c>
      <c r="D560" s="1">
        <v>40396</v>
      </c>
      <c r="E560" s="1">
        <v>40397</v>
      </c>
      <c r="F560" s="1" t="str">
        <f t="shared" si="42"/>
        <v>August</v>
      </c>
      <c r="G560" s="1" t="str">
        <f t="shared" si="43"/>
        <v>2010</v>
      </c>
      <c r="H560" s="2">
        <f t="shared" si="44"/>
        <v>1</v>
      </c>
      <c r="I560" s="2" t="b">
        <f t="shared" si="45"/>
        <v>0</v>
      </c>
      <c r="J560" t="s">
        <v>34</v>
      </c>
      <c r="K560">
        <v>27</v>
      </c>
      <c r="L560">
        <v>9293.82</v>
      </c>
      <c r="M560">
        <v>0.08</v>
      </c>
      <c r="N560" t="s">
        <v>18</v>
      </c>
      <c r="O560">
        <v>2437.17</v>
      </c>
      <c r="P560">
        <v>363.25</v>
      </c>
      <c r="Q560">
        <v>19.989999999999998</v>
      </c>
      <c r="R560" t="s">
        <v>115</v>
      </c>
      <c r="S560" t="s">
        <v>116</v>
      </c>
      <c r="T560" t="s">
        <v>21</v>
      </c>
      <c r="U560" t="s">
        <v>22</v>
      </c>
      <c r="V560" t="s">
        <v>28</v>
      </c>
      <c r="W560">
        <v>0.56999999999999995</v>
      </c>
      <c r="BF560" s="7">
        <f t="shared" si="41"/>
        <v>0</v>
      </c>
      <c r="BG560" s="8" t="s">
        <v>289</v>
      </c>
    </row>
    <row r="561" spans="1:59" x14ac:dyDescent="0.3">
      <c r="A561" t="s">
        <v>1037</v>
      </c>
      <c r="B561" t="s">
        <v>1038</v>
      </c>
      <c r="D561" s="1">
        <v>40396</v>
      </c>
      <c r="E561" s="1">
        <v>40397</v>
      </c>
      <c r="F561" s="1" t="str">
        <f t="shared" si="42"/>
        <v>August</v>
      </c>
      <c r="G561" s="1" t="str">
        <f t="shared" si="43"/>
        <v>2010</v>
      </c>
      <c r="H561" s="2">
        <f t="shared" si="44"/>
        <v>1</v>
      </c>
      <c r="I561" s="2" t="b">
        <f t="shared" si="45"/>
        <v>0</v>
      </c>
      <c r="J561" t="s">
        <v>34</v>
      </c>
      <c r="K561">
        <v>27</v>
      </c>
      <c r="L561">
        <v>80.790000000000006</v>
      </c>
      <c r="M561">
        <v>0</v>
      </c>
      <c r="N561" t="s">
        <v>18</v>
      </c>
      <c r="O561">
        <v>12.58</v>
      </c>
      <c r="P561">
        <v>2.88</v>
      </c>
      <c r="Q561">
        <v>0.7</v>
      </c>
      <c r="R561" t="s">
        <v>115</v>
      </c>
      <c r="S561" t="s">
        <v>116</v>
      </c>
      <c r="T561" t="s">
        <v>21</v>
      </c>
      <c r="U561" t="s">
        <v>22</v>
      </c>
      <c r="V561" t="s">
        <v>60</v>
      </c>
      <c r="W561">
        <v>0.56000000000000005</v>
      </c>
      <c r="BF561" s="7">
        <f t="shared" si="41"/>
        <v>0</v>
      </c>
      <c r="BG561" s="8" t="s">
        <v>507</v>
      </c>
    </row>
    <row r="562" spans="1:59" x14ac:dyDescent="0.3">
      <c r="A562" t="s">
        <v>934</v>
      </c>
      <c r="B562" t="s">
        <v>998</v>
      </c>
      <c r="D562" s="1">
        <v>40801</v>
      </c>
      <c r="E562" s="1">
        <v>40803</v>
      </c>
      <c r="F562" s="1" t="str">
        <f t="shared" si="42"/>
        <v>September</v>
      </c>
      <c r="G562" s="1" t="str">
        <f t="shared" si="43"/>
        <v>2011</v>
      </c>
      <c r="H562" s="2">
        <f t="shared" si="44"/>
        <v>2</v>
      </c>
      <c r="I562" s="2" t="b">
        <f t="shared" si="45"/>
        <v>0</v>
      </c>
      <c r="J562" t="s">
        <v>17</v>
      </c>
      <c r="K562">
        <v>18</v>
      </c>
      <c r="L562">
        <v>925.03</v>
      </c>
      <c r="M562">
        <v>0.06</v>
      </c>
      <c r="N562" t="s">
        <v>18</v>
      </c>
      <c r="O562">
        <v>-3.68</v>
      </c>
      <c r="P562">
        <v>49.99</v>
      </c>
      <c r="Q562">
        <v>19.989999999999998</v>
      </c>
      <c r="R562" t="s">
        <v>115</v>
      </c>
      <c r="S562" t="s">
        <v>116</v>
      </c>
      <c r="T562" t="s">
        <v>31</v>
      </c>
      <c r="U562" t="s">
        <v>32</v>
      </c>
      <c r="V562" t="s">
        <v>48</v>
      </c>
      <c r="W562">
        <v>0.41</v>
      </c>
      <c r="BF562" s="7">
        <f t="shared" si="41"/>
        <v>0</v>
      </c>
      <c r="BG562" s="8" t="s">
        <v>380</v>
      </c>
    </row>
    <row r="563" spans="1:59" x14ac:dyDescent="0.3">
      <c r="A563" t="s">
        <v>957</v>
      </c>
      <c r="B563" t="s">
        <v>1030</v>
      </c>
      <c r="D563" s="1">
        <v>40088</v>
      </c>
      <c r="E563" s="1">
        <v>40089</v>
      </c>
      <c r="F563" s="1" t="str">
        <f t="shared" si="42"/>
        <v>October</v>
      </c>
      <c r="G563" s="1" t="str">
        <f t="shared" si="43"/>
        <v>2009</v>
      </c>
      <c r="H563" s="2">
        <f t="shared" si="44"/>
        <v>1</v>
      </c>
      <c r="I563" s="2" t="b">
        <f t="shared" si="45"/>
        <v>0</v>
      </c>
      <c r="J563" t="s">
        <v>34</v>
      </c>
      <c r="K563">
        <v>27</v>
      </c>
      <c r="L563">
        <v>566.12</v>
      </c>
      <c r="M563">
        <v>0.03</v>
      </c>
      <c r="N563" t="s">
        <v>18</v>
      </c>
      <c r="O563">
        <v>-19.329999999999998</v>
      </c>
      <c r="P563">
        <v>19.989999999999998</v>
      </c>
      <c r="Q563">
        <v>11.17</v>
      </c>
      <c r="R563" t="s">
        <v>115</v>
      </c>
      <c r="S563" t="s">
        <v>116</v>
      </c>
      <c r="T563" t="s">
        <v>31</v>
      </c>
      <c r="U563" t="s">
        <v>36</v>
      </c>
      <c r="V563" t="s">
        <v>37</v>
      </c>
      <c r="W563">
        <v>0.6</v>
      </c>
      <c r="BF563" s="7">
        <f t="shared" si="41"/>
        <v>0</v>
      </c>
      <c r="BG563" s="8" t="s">
        <v>397</v>
      </c>
    </row>
    <row r="564" spans="1:59" x14ac:dyDescent="0.3">
      <c r="A564" t="s">
        <v>1031</v>
      </c>
      <c r="B564" t="s">
        <v>1032</v>
      </c>
      <c r="D564" s="1">
        <v>39873</v>
      </c>
      <c r="E564" s="1">
        <v>39874</v>
      </c>
      <c r="F564" s="1" t="str">
        <f t="shared" si="42"/>
        <v>March</v>
      </c>
      <c r="G564" s="1" t="str">
        <f t="shared" si="43"/>
        <v>2009</v>
      </c>
      <c r="H564" s="2">
        <f t="shared" si="44"/>
        <v>1</v>
      </c>
      <c r="I564" s="2" t="b">
        <f t="shared" si="45"/>
        <v>0</v>
      </c>
      <c r="J564" t="s">
        <v>52</v>
      </c>
      <c r="K564">
        <v>8</v>
      </c>
      <c r="L564">
        <v>327.61</v>
      </c>
      <c r="M564">
        <v>7.0000000000000007E-2</v>
      </c>
      <c r="N564" t="s">
        <v>18</v>
      </c>
      <c r="O564">
        <v>54.9</v>
      </c>
      <c r="P564">
        <v>40.98</v>
      </c>
      <c r="Q564">
        <v>7.47</v>
      </c>
      <c r="R564" t="s">
        <v>115</v>
      </c>
      <c r="S564" t="s">
        <v>116</v>
      </c>
      <c r="T564" t="s">
        <v>31</v>
      </c>
      <c r="U564" t="s">
        <v>22</v>
      </c>
      <c r="V564" t="s">
        <v>29</v>
      </c>
      <c r="W564">
        <v>0.37</v>
      </c>
      <c r="BF564" s="7">
        <f t="shared" si="41"/>
        <v>0</v>
      </c>
      <c r="BG564" s="8" t="s">
        <v>217</v>
      </c>
    </row>
    <row r="565" spans="1:59" x14ac:dyDescent="0.3">
      <c r="A565" t="s">
        <v>1045</v>
      </c>
      <c r="B565" t="s">
        <v>1046</v>
      </c>
      <c r="D565" s="1">
        <v>39988</v>
      </c>
      <c r="E565" s="1">
        <v>39989</v>
      </c>
      <c r="F565" s="1" t="str">
        <f t="shared" si="42"/>
        <v>June</v>
      </c>
      <c r="G565" s="1" t="str">
        <f t="shared" si="43"/>
        <v>2009</v>
      </c>
      <c r="H565" s="2">
        <f t="shared" si="44"/>
        <v>1</v>
      </c>
      <c r="I565" s="2" t="b">
        <f t="shared" si="45"/>
        <v>0</v>
      </c>
      <c r="J565" t="s">
        <v>34</v>
      </c>
      <c r="K565">
        <v>16</v>
      </c>
      <c r="L565">
        <v>178.4</v>
      </c>
      <c r="M565">
        <v>0.04</v>
      </c>
      <c r="N565" t="s">
        <v>18</v>
      </c>
      <c r="O565">
        <v>20.079999999999998</v>
      </c>
      <c r="P565">
        <v>10.64</v>
      </c>
      <c r="Q565">
        <v>5.16</v>
      </c>
      <c r="R565" t="s">
        <v>115</v>
      </c>
      <c r="S565" t="s">
        <v>116</v>
      </c>
      <c r="T565" t="s">
        <v>31</v>
      </c>
      <c r="U565" t="s">
        <v>36</v>
      </c>
      <c r="V565" t="s">
        <v>37</v>
      </c>
      <c r="W565">
        <v>0.56999999999999995</v>
      </c>
      <c r="BF565" s="7">
        <f t="shared" si="41"/>
        <v>0</v>
      </c>
      <c r="BG565" s="8" t="s">
        <v>381</v>
      </c>
    </row>
    <row r="566" spans="1:59" x14ac:dyDescent="0.3">
      <c r="A566" t="s">
        <v>1045</v>
      </c>
      <c r="B566" t="s">
        <v>1046</v>
      </c>
      <c r="D566" s="1">
        <v>39988</v>
      </c>
      <c r="E566" s="1">
        <v>39990</v>
      </c>
      <c r="F566" s="1" t="str">
        <f t="shared" si="42"/>
        <v>June</v>
      </c>
      <c r="G566" s="1" t="str">
        <f t="shared" si="43"/>
        <v>2009</v>
      </c>
      <c r="H566" s="2">
        <f t="shared" si="44"/>
        <v>2</v>
      </c>
      <c r="I566" s="2" t="b">
        <f t="shared" si="45"/>
        <v>0</v>
      </c>
      <c r="J566" t="s">
        <v>34</v>
      </c>
      <c r="K566">
        <v>40</v>
      </c>
      <c r="L566">
        <v>115.01</v>
      </c>
      <c r="M566">
        <v>0.03</v>
      </c>
      <c r="N566" t="s">
        <v>39</v>
      </c>
      <c r="O566">
        <v>5.81</v>
      </c>
      <c r="P566">
        <v>2.78</v>
      </c>
      <c r="Q566">
        <v>1.34</v>
      </c>
      <c r="R566" t="s">
        <v>115</v>
      </c>
      <c r="S566" t="s">
        <v>116</v>
      </c>
      <c r="T566" t="s">
        <v>31</v>
      </c>
      <c r="U566" t="s">
        <v>22</v>
      </c>
      <c r="V566" t="s">
        <v>60</v>
      </c>
      <c r="W566">
        <v>0.45</v>
      </c>
      <c r="BF566" s="7">
        <f t="shared" si="41"/>
        <v>0</v>
      </c>
      <c r="BG566" s="8" t="s">
        <v>241</v>
      </c>
    </row>
    <row r="567" spans="1:59" x14ac:dyDescent="0.3">
      <c r="A567" t="s">
        <v>1043</v>
      </c>
      <c r="B567" t="s">
        <v>1044</v>
      </c>
      <c r="D567" s="1">
        <v>40559</v>
      </c>
      <c r="E567" s="1">
        <v>40560</v>
      </c>
      <c r="F567" s="1" t="str">
        <f t="shared" si="42"/>
        <v>January</v>
      </c>
      <c r="G567" s="1" t="str">
        <f t="shared" si="43"/>
        <v>2011</v>
      </c>
      <c r="H567" s="2">
        <f t="shared" si="44"/>
        <v>1</v>
      </c>
      <c r="I567" s="2" t="b">
        <f t="shared" si="45"/>
        <v>0</v>
      </c>
      <c r="J567" t="s">
        <v>44</v>
      </c>
      <c r="K567">
        <v>29</v>
      </c>
      <c r="L567">
        <v>181.83</v>
      </c>
      <c r="M567">
        <v>0.03</v>
      </c>
      <c r="N567" t="s">
        <v>18</v>
      </c>
      <c r="O567">
        <v>-43.36</v>
      </c>
      <c r="P567">
        <v>5.98</v>
      </c>
      <c r="Q567">
        <v>5.2</v>
      </c>
      <c r="R567" t="s">
        <v>115</v>
      </c>
      <c r="S567" t="s">
        <v>116</v>
      </c>
      <c r="T567" t="s">
        <v>21</v>
      </c>
      <c r="U567" t="s">
        <v>22</v>
      </c>
      <c r="V567" t="s">
        <v>43</v>
      </c>
      <c r="W567">
        <v>0.36</v>
      </c>
      <c r="BF567" s="7">
        <f t="shared" si="41"/>
        <v>0</v>
      </c>
      <c r="BG567" s="8" t="s">
        <v>236</v>
      </c>
    </row>
    <row r="568" spans="1:59" x14ac:dyDescent="0.3">
      <c r="A568" t="s">
        <v>934</v>
      </c>
      <c r="B568" t="s">
        <v>998</v>
      </c>
      <c r="D568" s="1">
        <v>40928</v>
      </c>
      <c r="E568" s="1">
        <v>40930</v>
      </c>
      <c r="F568" s="1" t="str">
        <f t="shared" si="42"/>
        <v>January</v>
      </c>
      <c r="G568" s="1" t="str">
        <f t="shared" si="43"/>
        <v>2012</v>
      </c>
      <c r="H568" s="2">
        <f t="shared" si="44"/>
        <v>2</v>
      </c>
      <c r="I568" s="2" t="b">
        <f t="shared" si="45"/>
        <v>0</v>
      </c>
      <c r="J568" t="s">
        <v>17</v>
      </c>
      <c r="K568">
        <v>38</v>
      </c>
      <c r="L568">
        <v>952.47</v>
      </c>
      <c r="M568">
        <v>0.03</v>
      </c>
      <c r="N568" t="s">
        <v>18</v>
      </c>
      <c r="O568">
        <v>270.69</v>
      </c>
      <c r="P568">
        <v>23.99</v>
      </c>
      <c r="Q568">
        <v>6.3</v>
      </c>
      <c r="R568" t="s">
        <v>115</v>
      </c>
      <c r="S568" t="s">
        <v>116</v>
      </c>
      <c r="T568" t="s">
        <v>31</v>
      </c>
      <c r="U568" t="s">
        <v>32</v>
      </c>
      <c r="V568" t="s">
        <v>94</v>
      </c>
      <c r="W568">
        <v>0.38</v>
      </c>
      <c r="BF568" s="7">
        <f t="shared" si="41"/>
        <v>0</v>
      </c>
      <c r="BG568" s="8" t="s">
        <v>704</v>
      </c>
    </row>
    <row r="569" spans="1:59" x14ac:dyDescent="0.3">
      <c r="A569" t="s">
        <v>934</v>
      </c>
      <c r="B569" t="s">
        <v>998</v>
      </c>
      <c r="D569" s="1">
        <v>40928</v>
      </c>
      <c r="E569" s="1">
        <v>40928</v>
      </c>
      <c r="F569" s="1" t="str">
        <f t="shared" si="42"/>
        <v>January</v>
      </c>
      <c r="G569" s="1" t="str">
        <f t="shared" si="43"/>
        <v>2012</v>
      </c>
      <c r="H569" s="2">
        <f t="shared" si="44"/>
        <v>0</v>
      </c>
      <c r="I569" s="2" t="str">
        <f t="shared" si="45"/>
        <v>FREE DELIVERY</v>
      </c>
      <c r="J569" t="s">
        <v>17</v>
      </c>
      <c r="K569">
        <v>3</v>
      </c>
      <c r="L569">
        <v>171.96350000000001</v>
      </c>
      <c r="M569">
        <v>7.0000000000000007E-2</v>
      </c>
      <c r="N569" t="s">
        <v>18</v>
      </c>
      <c r="O569">
        <v>-296.37</v>
      </c>
      <c r="P569">
        <v>65.989999999999995</v>
      </c>
      <c r="Q569">
        <v>8.99</v>
      </c>
      <c r="R569" t="s">
        <v>115</v>
      </c>
      <c r="S569" t="s">
        <v>116</v>
      </c>
      <c r="T569" t="s">
        <v>31</v>
      </c>
      <c r="U569" t="s">
        <v>32</v>
      </c>
      <c r="V569" t="s">
        <v>33</v>
      </c>
      <c r="W569">
        <v>0.57999999999999996</v>
      </c>
      <c r="BF569" s="7">
        <f t="shared" si="41"/>
        <v>0</v>
      </c>
      <c r="BG569" s="8" t="s">
        <v>203</v>
      </c>
    </row>
    <row r="570" spans="1:59" x14ac:dyDescent="0.3">
      <c r="A570" t="s">
        <v>934</v>
      </c>
      <c r="B570" t="s">
        <v>998</v>
      </c>
      <c r="D570" s="1">
        <v>40319</v>
      </c>
      <c r="E570" s="1">
        <v>40321</v>
      </c>
      <c r="F570" s="1" t="str">
        <f t="shared" si="42"/>
        <v>May</v>
      </c>
      <c r="G570" s="1" t="str">
        <f t="shared" si="43"/>
        <v>2010</v>
      </c>
      <c r="H570" s="2">
        <f t="shared" si="44"/>
        <v>2</v>
      </c>
      <c r="I570" s="2" t="b">
        <f t="shared" si="45"/>
        <v>0</v>
      </c>
      <c r="J570" t="s">
        <v>52</v>
      </c>
      <c r="K570">
        <v>5</v>
      </c>
      <c r="L570">
        <v>2543.9499999999998</v>
      </c>
      <c r="M570">
        <v>0.04</v>
      </c>
      <c r="N570" t="s">
        <v>18</v>
      </c>
      <c r="O570">
        <v>-1011.32</v>
      </c>
      <c r="P570">
        <v>499.99</v>
      </c>
      <c r="Q570">
        <v>24.49</v>
      </c>
      <c r="R570" t="s">
        <v>115</v>
      </c>
      <c r="S570" t="s">
        <v>116</v>
      </c>
      <c r="T570" t="s">
        <v>31</v>
      </c>
      <c r="U570" t="s">
        <v>32</v>
      </c>
      <c r="V570" t="s">
        <v>62</v>
      </c>
      <c r="W570">
        <v>0.36</v>
      </c>
      <c r="BF570" s="7">
        <f t="shared" si="41"/>
        <v>0</v>
      </c>
      <c r="BG570" s="8" t="s">
        <v>45</v>
      </c>
    </row>
    <row r="571" spans="1:59" x14ac:dyDescent="0.3">
      <c r="A571" t="s">
        <v>1016</v>
      </c>
      <c r="B571" t="s">
        <v>1017</v>
      </c>
      <c r="D571" s="1">
        <v>40983</v>
      </c>
      <c r="E571" s="1">
        <v>40984</v>
      </c>
      <c r="F571" s="1" t="str">
        <f t="shared" si="42"/>
        <v>March</v>
      </c>
      <c r="G571" s="1" t="str">
        <f t="shared" si="43"/>
        <v>2012</v>
      </c>
      <c r="H571" s="2">
        <f t="shared" si="44"/>
        <v>1</v>
      </c>
      <c r="I571" s="2" t="b">
        <f t="shared" si="45"/>
        <v>0</v>
      </c>
      <c r="J571" t="s">
        <v>34</v>
      </c>
      <c r="K571">
        <v>3</v>
      </c>
      <c r="L571">
        <v>317.95</v>
      </c>
      <c r="M571">
        <v>0.1</v>
      </c>
      <c r="N571" t="s">
        <v>25</v>
      </c>
      <c r="O571">
        <v>-144.43</v>
      </c>
      <c r="P571">
        <v>100.98</v>
      </c>
      <c r="Q571">
        <v>26.22</v>
      </c>
      <c r="R571" t="s">
        <v>115</v>
      </c>
      <c r="S571" t="s">
        <v>116</v>
      </c>
      <c r="T571" t="s">
        <v>27</v>
      </c>
      <c r="U571" t="s">
        <v>36</v>
      </c>
      <c r="V571" t="s">
        <v>54</v>
      </c>
      <c r="W571">
        <v>0.6</v>
      </c>
      <c r="BF571" s="7">
        <f t="shared" si="41"/>
        <v>0</v>
      </c>
      <c r="BG571" s="8" t="s">
        <v>692</v>
      </c>
    </row>
    <row r="572" spans="1:59" x14ac:dyDescent="0.3">
      <c r="A572" t="s">
        <v>1016</v>
      </c>
      <c r="B572" t="s">
        <v>1017</v>
      </c>
      <c r="D572" s="1">
        <v>40983</v>
      </c>
      <c r="E572" s="1">
        <v>40984</v>
      </c>
      <c r="F572" s="1" t="str">
        <f t="shared" si="42"/>
        <v>March</v>
      </c>
      <c r="G572" s="1" t="str">
        <f t="shared" si="43"/>
        <v>2012</v>
      </c>
      <c r="H572" s="2">
        <f t="shared" si="44"/>
        <v>1</v>
      </c>
      <c r="I572" s="2" t="b">
        <f t="shared" si="45"/>
        <v>0</v>
      </c>
      <c r="J572" t="s">
        <v>34</v>
      </c>
      <c r="K572">
        <v>8</v>
      </c>
      <c r="L572">
        <v>435.29</v>
      </c>
      <c r="M572">
        <v>0.03</v>
      </c>
      <c r="N572" t="s">
        <v>18</v>
      </c>
      <c r="O572">
        <v>122.41</v>
      </c>
      <c r="P572">
        <v>51.65</v>
      </c>
      <c r="Q572">
        <v>18.45</v>
      </c>
      <c r="R572" t="s">
        <v>115</v>
      </c>
      <c r="S572" t="s">
        <v>116</v>
      </c>
      <c r="T572" t="s">
        <v>27</v>
      </c>
      <c r="U572" t="s">
        <v>36</v>
      </c>
      <c r="V572" t="s">
        <v>37</v>
      </c>
      <c r="W572">
        <v>0.65</v>
      </c>
      <c r="BF572" s="7">
        <f t="shared" si="41"/>
        <v>0</v>
      </c>
      <c r="BG572" s="8" t="s">
        <v>708</v>
      </c>
    </row>
    <row r="573" spans="1:59" x14ac:dyDescent="0.3">
      <c r="A573" t="s">
        <v>934</v>
      </c>
      <c r="B573" t="s">
        <v>998</v>
      </c>
      <c r="D573" s="1">
        <v>40762</v>
      </c>
      <c r="E573" s="1">
        <v>40763</v>
      </c>
      <c r="F573" s="1" t="str">
        <f t="shared" si="42"/>
        <v>August</v>
      </c>
      <c r="G573" s="1" t="str">
        <f t="shared" si="43"/>
        <v>2011</v>
      </c>
      <c r="H573" s="2">
        <f t="shared" si="44"/>
        <v>1</v>
      </c>
      <c r="I573" s="2" t="b">
        <f t="shared" si="45"/>
        <v>0</v>
      </c>
      <c r="J573" t="s">
        <v>44</v>
      </c>
      <c r="K573">
        <v>34</v>
      </c>
      <c r="L573">
        <v>937.04</v>
      </c>
      <c r="M573">
        <v>0.08</v>
      </c>
      <c r="N573" t="s">
        <v>18</v>
      </c>
      <c r="O573">
        <v>391.6</v>
      </c>
      <c r="P573">
        <v>28.53</v>
      </c>
      <c r="Q573">
        <v>1.49</v>
      </c>
      <c r="R573" t="s">
        <v>115</v>
      </c>
      <c r="S573" t="s">
        <v>116</v>
      </c>
      <c r="T573" t="s">
        <v>31</v>
      </c>
      <c r="U573" t="s">
        <v>22</v>
      </c>
      <c r="V573" t="s">
        <v>29</v>
      </c>
      <c r="W573">
        <v>0.38</v>
      </c>
      <c r="BF573" s="7">
        <f t="shared" si="41"/>
        <v>0</v>
      </c>
      <c r="BG573" s="8" t="s">
        <v>647</v>
      </c>
    </row>
    <row r="574" spans="1:59" x14ac:dyDescent="0.3">
      <c r="A574" t="s">
        <v>934</v>
      </c>
      <c r="B574" t="s">
        <v>998</v>
      </c>
      <c r="D574" s="1">
        <v>40762</v>
      </c>
      <c r="E574" s="1">
        <v>40765</v>
      </c>
      <c r="F574" s="1" t="str">
        <f t="shared" si="42"/>
        <v>August</v>
      </c>
      <c r="G574" s="1" t="str">
        <f t="shared" si="43"/>
        <v>2011</v>
      </c>
      <c r="H574" s="2">
        <f t="shared" si="44"/>
        <v>3</v>
      </c>
      <c r="I574" s="2" t="b">
        <f t="shared" si="45"/>
        <v>0</v>
      </c>
      <c r="J574" t="s">
        <v>44</v>
      </c>
      <c r="K574">
        <v>17</v>
      </c>
      <c r="L574">
        <v>1616.64</v>
      </c>
      <c r="M574">
        <v>7.0000000000000007E-2</v>
      </c>
      <c r="N574" t="s">
        <v>18</v>
      </c>
      <c r="O574">
        <v>26.94</v>
      </c>
      <c r="P574">
        <v>99.99</v>
      </c>
      <c r="Q574">
        <v>19.989999999999998</v>
      </c>
      <c r="R574" t="s">
        <v>115</v>
      </c>
      <c r="S574" t="s">
        <v>116</v>
      </c>
      <c r="T574" t="s">
        <v>31</v>
      </c>
      <c r="U574" t="s">
        <v>32</v>
      </c>
      <c r="V574" t="s">
        <v>48</v>
      </c>
      <c r="W574">
        <v>0.5</v>
      </c>
      <c r="BF574" s="7">
        <f t="shared" si="41"/>
        <v>0</v>
      </c>
      <c r="BG574" s="8" t="s">
        <v>691</v>
      </c>
    </row>
    <row r="575" spans="1:59" x14ac:dyDescent="0.3">
      <c r="A575" t="s">
        <v>951</v>
      </c>
      <c r="B575" t="s">
        <v>1047</v>
      </c>
      <c r="D575" s="1">
        <v>40684</v>
      </c>
      <c r="E575" s="1">
        <v>40685</v>
      </c>
      <c r="F575" s="1" t="str">
        <f t="shared" si="42"/>
        <v>May</v>
      </c>
      <c r="G575" s="1" t="str">
        <f t="shared" si="43"/>
        <v>2011</v>
      </c>
      <c r="H575" s="2">
        <f t="shared" si="44"/>
        <v>1</v>
      </c>
      <c r="I575" s="2" t="b">
        <f t="shared" si="45"/>
        <v>0</v>
      </c>
      <c r="J575" t="s">
        <v>24</v>
      </c>
      <c r="K575">
        <v>18</v>
      </c>
      <c r="L575">
        <v>404.3</v>
      </c>
      <c r="M575">
        <v>0.04</v>
      </c>
      <c r="N575" t="s">
        <v>18</v>
      </c>
      <c r="O575">
        <v>-27.34</v>
      </c>
      <c r="P575">
        <v>21.38</v>
      </c>
      <c r="Q575">
        <v>8.99</v>
      </c>
      <c r="R575" t="s">
        <v>115</v>
      </c>
      <c r="S575" t="s">
        <v>116</v>
      </c>
      <c r="T575" t="s">
        <v>31</v>
      </c>
      <c r="U575" t="s">
        <v>22</v>
      </c>
      <c r="V575" t="s">
        <v>60</v>
      </c>
      <c r="W575">
        <v>0.59</v>
      </c>
      <c r="BF575" s="7">
        <f t="shared" si="41"/>
        <v>0</v>
      </c>
      <c r="BG575" s="8" t="s">
        <v>435</v>
      </c>
    </row>
    <row r="576" spans="1:59" x14ac:dyDescent="0.3">
      <c r="A576" t="s">
        <v>951</v>
      </c>
      <c r="B576" t="s">
        <v>1047</v>
      </c>
      <c r="D576" s="1">
        <v>40684</v>
      </c>
      <c r="E576" s="1">
        <v>40685</v>
      </c>
      <c r="F576" s="1" t="str">
        <f t="shared" si="42"/>
        <v>May</v>
      </c>
      <c r="G576" s="1" t="str">
        <f t="shared" si="43"/>
        <v>2011</v>
      </c>
      <c r="H576" s="2">
        <f t="shared" si="44"/>
        <v>1</v>
      </c>
      <c r="I576" s="2" t="b">
        <f t="shared" si="45"/>
        <v>0</v>
      </c>
      <c r="J576" t="s">
        <v>24</v>
      </c>
      <c r="K576">
        <v>43</v>
      </c>
      <c r="L576">
        <v>11674.968000000001</v>
      </c>
      <c r="M576">
        <v>0.05</v>
      </c>
      <c r="N576" t="s">
        <v>25</v>
      </c>
      <c r="O576">
        <v>715.18</v>
      </c>
      <c r="P576">
        <v>348.21</v>
      </c>
      <c r="Q576">
        <v>84.84</v>
      </c>
      <c r="R576" t="s">
        <v>115</v>
      </c>
      <c r="S576" t="s">
        <v>116</v>
      </c>
      <c r="T576" t="s">
        <v>31</v>
      </c>
      <c r="U576" t="s">
        <v>36</v>
      </c>
      <c r="V576" t="s">
        <v>55</v>
      </c>
      <c r="W576">
        <v>0.66</v>
      </c>
      <c r="BF576" s="7">
        <f t="shared" si="41"/>
        <v>0</v>
      </c>
      <c r="BG576" s="8" t="s">
        <v>705</v>
      </c>
    </row>
    <row r="577" spans="1:59" x14ac:dyDescent="0.3">
      <c r="A577" t="s">
        <v>934</v>
      </c>
      <c r="B577" t="s">
        <v>998</v>
      </c>
      <c r="D577" s="1">
        <v>40462</v>
      </c>
      <c r="E577" s="1">
        <v>40464</v>
      </c>
      <c r="F577" s="1" t="str">
        <f t="shared" si="42"/>
        <v>October</v>
      </c>
      <c r="G577" s="1" t="str">
        <f t="shared" si="43"/>
        <v>2010</v>
      </c>
      <c r="H577" s="2">
        <f t="shared" si="44"/>
        <v>2</v>
      </c>
      <c r="I577" s="2" t="b">
        <f t="shared" si="45"/>
        <v>0</v>
      </c>
      <c r="J577" t="s">
        <v>24</v>
      </c>
      <c r="K577">
        <v>24</v>
      </c>
      <c r="L577">
        <v>1482.81</v>
      </c>
      <c r="M577">
        <v>0.03</v>
      </c>
      <c r="N577" t="s">
        <v>18</v>
      </c>
      <c r="O577">
        <v>-678.63</v>
      </c>
      <c r="P577">
        <v>60.98</v>
      </c>
      <c r="Q577">
        <v>49</v>
      </c>
      <c r="R577" t="s">
        <v>115</v>
      </c>
      <c r="S577" t="s">
        <v>116</v>
      </c>
      <c r="T577" t="s">
        <v>31</v>
      </c>
      <c r="U577" t="s">
        <v>22</v>
      </c>
      <c r="V577" t="s">
        <v>28</v>
      </c>
      <c r="W577">
        <v>0.59</v>
      </c>
      <c r="BF577" s="7">
        <f t="shared" si="41"/>
        <v>0</v>
      </c>
      <c r="BG577" s="8" t="s">
        <v>71</v>
      </c>
    </row>
    <row r="578" spans="1:59" x14ac:dyDescent="0.3">
      <c r="A578" t="s">
        <v>934</v>
      </c>
      <c r="B578" t="s">
        <v>998</v>
      </c>
      <c r="D578" s="1">
        <v>40462</v>
      </c>
      <c r="E578" s="1">
        <v>40464</v>
      </c>
      <c r="F578" s="1" t="str">
        <f t="shared" si="42"/>
        <v>October</v>
      </c>
      <c r="G578" s="1" t="str">
        <f t="shared" si="43"/>
        <v>2010</v>
      </c>
      <c r="H578" s="2">
        <f t="shared" si="44"/>
        <v>2</v>
      </c>
      <c r="I578" s="2" t="b">
        <f t="shared" si="45"/>
        <v>0</v>
      </c>
      <c r="J578" t="s">
        <v>24</v>
      </c>
      <c r="K578">
        <v>23</v>
      </c>
      <c r="L578">
        <v>6693.28</v>
      </c>
      <c r="M578">
        <v>0.02</v>
      </c>
      <c r="N578" t="s">
        <v>18</v>
      </c>
      <c r="O578">
        <v>40.32</v>
      </c>
      <c r="P578">
        <v>290.98</v>
      </c>
      <c r="Q578">
        <v>69</v>
      </c>
      <c r="R578" t="s">
        <v>115</v>
      </c>
      <c r="S578" t="s">
        <v>116</v>
      </c>
      <c r="T578" t="s">
        <v>31</v>
      </c>
      <c r="U578" t="s">
        <v>36</v>
      </c>
      <c r="V578" t="s">
        <v>55</v>
      </c>
      <c r="W578">
        <v>0.67</v>
      </c>
      <c r="BF578" s="7">
        <f t="shared" ref="BF578:BF641" si="46">COUNTIF($A$2:$A$8399,BG578)</f>
        <v>0</v>
      </c>
      <c r="BG578" s="8" t="s">
        <v>138</v>
      </c>
    </row>
    <row r="579" spans="1:59" x14ac:dyDescent="0.3">
      <c r="A579" t="s">
        <v>1031</v>
      </c>
      <c r="B579" t="s">
        <v>1032</v>
      </c>
      <c r="D579" s="1">
        <v>40534</v>
      </c>
      <c r="E579" s="1">
        <v>40536</v>
      </c>
      <c r="F579" s="1" t="str">
        <f t="shared" ref="F579:F642" si="47">TEXT(E579,"mmmm")</f>
        <v>December</v>
      </c>
      <c r="G579" s="1" t="str">
        <f t="shared" ref="G579:G642" si="48">TEXT(E579,"yyyy")</f>
        <v>2010</v>
      </c>
      <c r="H579" s="2">
        <f t="shared" ref="H579:H642" si="49">E579-D579</f>
        <v>2</v>
      </c>
      <c r="I579" s="2" t="b">
        <f t="shared" ref="I579:I642" si="50">IF(H579&lt;1,IF(AND(H579&gt;0,H579&lt;2),"ONE DAY", "FREE DELIVERY"))</f>
        <v>0</v>
      </c>
      <c r="J579" t="s">
        <v>34</v>
      </c>
      <c r="K579">
        <v>10</v>
      </c>
      <c r="L579">
        <v>309.3</v>
      </c>
      <c r="M579">
        <v>0.05</v>
      </c>
      <c r="N579" t="s">
        <v>39</v>
      </c>
      <c r="O579">
        <v>-77.89</v>
      </c>
      <c r="P579">
        <v>30.98</v>
      </c>
      <c r="Q579">
        <v>6.5</v>
      </c>
      <c r="R579" t="s">
        <v>115</v>
      </c>
      <c r="S579" t="s">
        <v>116</v>
      </c>
      <c r="T579" t="s">
        <v>31</v>
      </c>
      <c r="U579" t="s">
        <v>32</v>
      </c>
      <c r="V579" t="s">
        <v>48</v>
      </c>
      <c r="W579">
        <v>0.64</v>
      </c>
      <c r="BF579" s="7">
        <f t="shared" si="46"/>
        <v>0</v>
      </c>
      <c r="BG579" s="8" t="s">
        <v>363</v>
      </c>
    </row>
    <row r="580" spans="1:59" x14ac:dyDescent="0.3">
      <c r="A580" t="s">
        <v>957</v>
      </c>
      <c r="B580" t="s">
        <v>1030</v>
      </c>
      <c r="D580" s="1">
        <v>39997</v>
      </c>
      <c r="E580" s="1">
        <v>40002</v>
      </c>
      <c r="F580" s="1" t="str">
        <f t="shared" si="47"/>
        <v>July</v>
      </c>
      <c r="G580" s="1" t="str">
        <f t="shared" si="48"/>
        <v>2009</v>
      </c>
      <c r="H580" s="2">
        <f t="shared" si="49"/>
        <v>5</v>
      </c>
      <c r="I580" s="2" t="b">
        <f t="shared" si="50"/>
        <v>0</v>
      </c>
      <c r="J580" t="s">
        <v>17</v>
      </c>
      <c r="K580">
        <v>44</v>
      </c>
      <c r="L580">
        <v>444.52</v>
      </c>
      <c r="M580">
        <v>0.02</v>
      </c>
      <c r="N580" t="s">
        <v>18</v>
      </c>
      <c r="O580">
        <v>161.13</v>
      </c>
      <c r="P580">
        <v>10.06</v>
      </c>
      <c r="Q580">
        <v>2.06</v>
      </c>
      <c r="R580" t="s">
        <v>115</v>
      </c>
      <c r="S580" t="s">
        <v>116</v>
      </c>
      <c r="T580" t="s">
        <v>27</v>
      </c>
      <c r="U580" t="s">
        <v>22</v>
      </c>
      <c r="V580" t="s">
        <v>43</v>
      </c>
      <c r="W580">
        <v>0.39</v>
      </c>
      <c r="BF580" s="7">
        <f t="shared" si="46"/>
        <v>0</v>
      </c>
      <c r="BG580" s="8" t="s">
        <v>618</v>
      </c>
    </row>
    <row r="581" spans="1:59" x14ac:dyDescent="0.3">
      <c r="A581" t="s">
        <v>1039</v>
      </c>
      <c r="B581" t="s">
        <v>1040</v>
      </c>
      <c r="D581" s="1">
        <v>39960</v>
      </c>
      <c r="E581" s="1">
        <v>39961</v>
      </c>
      <c r="F581" s="1" t="str">
        <f t="shared" si="47"/>
        <v>May</v>
      </c>
      <c r="G581" s="1" t="str">
        <f t="shared" si="48"/>
        <v>2009</v>
      </c>
      <c r="H581" s="2">
        <f t="shared" si="49"/>
        <v>1</v>
      </c>
      <c r="I581" s="2" t="b">
        <f t="shared" si="50"/>
        <v>0</v>
      </c>
      <c r="J581" t="s">
        <v>52</v>
      </c>
      <c r="K581">
        <v>50</v>
      </c>
      <c r="L581">
        <v>742.21</v>
      </c>
      <c r="M581">
        <v>0.03</v>
      </c>
      <c r="N581" t="s">
        <v>18</v>
      </c>
      <c r="O581">
        <v>122.21</v>
      </c>
      <c r="P581">
        <v>14.2</v>
      </c>
      <c r="Q581">
        <v>5.3</v>
      </c>
      <c r="R581" t="s">
        <v>115</v>
      </c>
      <c r="S581" t="s">
        <v>116</v>
      </c>
      <c r="T581" t="s">
        <v>31</v>
      </c>
      <c r="U581" t="s">
        <v>36</v>
      </c>
      <c r="V581" t="s">
        <v>37</v>
      </c>
      <c r="W581">
        <v>0.46</v>
      </c>
      <c r="BF581" s="7">
        <f t="shared" si="46"/>
        <v>0</v>
      </c>
      <c r="BG581" s="8" t="s">
        <v>406</v>
      </c>
    </row>
    <row r="582" spans="1:59" x14ac:dyDescent="0.3">
      <c r="A582" t="s">
        <v>934</v>
      </c>
      <c r="B582" t="s">
        <v>998</v>
      </c>
      <c r="D582" s="1">
        <v>40714</v>
      </c>
      <c r="E582" s="1">
        <v>40716</v>
      </c>
      <c r="F582" s="1" t="str">
        <f t="shared" si="47"/>
        <v>June</v>
      </c>
      <c r="G582" s="1" t="str">
        <f t="shared" si="48"/>
        <v>2011</v>
      </c>
      <c r="H582" s="2">
        <f t="shared" si="49"/>
        <v>2</v>
      </c>
      <c r="I582" s="2" t="b">
        <f t="shared" si="50"/>
        <v>0</v>
      </c>
      <c r="J582" t="s">
        <v>24</v>
      </c>
      <c r="K582">
        <v>15</v>
      </c>
      <c r="L582">
        <v>896.18050000000005</v>
      </c>
      <c r="M582">
        <v>0</v>
      </c>
      <c r="N582" t="s">
        <v>39</v>
      </c>
      <c r="O582">
        <v>82.04</v>
      </c>
      <c r="P582">
        <v>65.989999999999995</v>
      </c>
      <c r="Q582">
        <v>5.26</v>
      </c>
      <c r="R582" t="s">
        <v>115</v>
      </c>
      <c r="S582" t="s">
        <v>116</v>
      </c>
      <c r="T582" t="s">
        <v>31</v>
      </c>
      <c r="U582" t="s">
        <v>32</v>
      </c>
      <c r="V582" t="s">
        <v>33</v>
      </c>
      <c r="W582">
        <v>0.56000000000000005</v>
      </c>
      <c r="BF582" s="7">
        <f t="shared" si="46"/>
        <v>0</v>
      </c>
      <c r="BG582" s="8" t="s">
        <v>668</v>
      </c>
    </row>
    <row r="583" spans="1:59" x14ac:dyDescent="0.3">
      <c r="A583" t="s">
        <v>951</v>
      </c>
      <c r="B583" t="s">
        <v>1047</v>
      </c>
      <c r="D583" s="1">
        <v>41143</v>
      </c>
      <c r="E583" s="1">
        <v>41144</v>
      </c>
      <c r="F583" s="1" t="str">
        <f t="shared" si="47"/>
        <v>August</v>
      </c>
      <c r="G583" s="1" t="str">
        <f t="shared" si="48"/>
        <v>2012</v>
      </c>
      <c r="H583" s="2">
        <f t="shared" si="49"/>
        <v>1</v>
      </c>
      <c r="I583" s="2" t="b">
        <f t="shared" si="50"/>
        <v>0</v>
      </c>
      <c r="J583" t="s">
        <v>24</v>
      </c>
      <c r="K583">
        <v>19</v>
      </c>
      <c r="L583">
        <v>120.56</v>
      </c>
      <c r="M583">
        <v>7.0000000000000007E-2</v>
      </c>
      <c r="N583" t="s">
        <v>18</v>
      </c>
      <c r="O583">
        <v>-79.349999999999994</v>
      </c>
      <c r="P583">
        <v>5.98</v>
      </c>
      <c r="Q583">
        <v>7.5</v>
      </c>
      <c r="R583" t="s">
        <v>115</v>
      </c>
      <c r="S583" t="s">
        <v>116</v>
      </c>
      <c r="T583" t="s">
        <v>31</v>
      </c>
      <c r="U583" t="s">
        <v>22</v>
      </c>
      <c r="V583" t="s">
        <v>43</v>
      </c>
      <c r="W583">
        <v>0.4</v>
      </c>
      <c r="BF583" s="7">
        <f t="shared" si="46"/>
        <v>0</v>
      </c>
      <c r="BG583" s="8" t="s">
        <v>551</v>
      </c>
    </row>
    <row r="584" spans="1:59" x14ac:dyDescent="0.3">
      <c r="A584" t="s">
        <v>951</v>
      </c>
      <c r="B584" t="s">
        <v>1047</v>
      </c>
      <c r="D584" s="1">
        <v>41143</v>
      </c>
      <c r="E584" s="1">
        <v>41144</v>
      </c>
      <c r="F584" s="1" t="str">
        <f t="shared" si="47"/>
        <v>August</v>
      </c>
      <c r="G584" s="1" t="str">
        <f t="shared" si="48"/>
        <v>2012</v>
      </c>
      <c r="H584" s="2">
        <f t="shared" si="49"/>
        <v>1</v>
      </c>
      <c r="I584" s="2" t="b">
        <f t="shared" si="50"/>
        <v>0</v>
      </c>
      <c r="J584" t="s">
        <v>24</v>
      </c>
      <c r="K584">
        <v>46</v>
      </c>
      <c r="L584">
        <v>2640.6864999999998</v>
      </c>
      <c r="M584">
        <v>0.03</v>
      </c>
      <c r="N584" t="s">
        <v>39</v>
      </c>
      <c r="O584">
        <v>751.38</v>
      </c>
      <c r="P584">
        <v>65.989999999999995</v>
      </c>
      <c r="Q584">
        <v>5.92</v>
      </c>
      <c r="R584" t="s">
        <v>115</v>
      </c>
      <c r="S584" t="s">
        <v>116</v>
      </c>
      <c r="T584" t="s">
        <v>31</v>
      </c>
      <c r="U584" t="s">
        <v>32</v>
      </c>
      <c r="V584" t="s">
        <v>33</v>
      </c>
      <c r="W584">
        <v>0.55000000000000004</v>
      </c>
      <c r="BF584" s="7">
        <f t="shared" si="46"/>
        <v>0</v>
      </c>
      <c r="BG584" s="8" t="s">
        <v>583</v>
      </c>
    </row>
    <row r="585" spans="1:59" x14ac:dyDescent="0.3">
      <c r="A585" t="s">
        <v>1026</v>
      </c>
      <c r="B585" t="s">
        <v>1027</v>
      </c>
      <c r="D585" s="1">
        <v>40569</v>
      </c>
      <c r="E585" s="1">
        <v>40570</v>
      </c>
      <c r="F585" s="1" t="str">
        <f t="shared" si="47"/>
        <v>January</v>
      </c>
      <c r="G585" s="1" t="str">
        <f t="shared" si="48"/>
        <v>2011</v>
      </c>
      <c r="H585" s="2">
        <f t="shared" si="49"/>
        <v>1</v>
      </c>
      <c r="I585" s="2" t="b">
        <f t="shared" si="50"/>
        <v>0</v>
      </c>
      <c r="J585" t="s">
        <v>52</v>
      </c>
      <c r="K585">
        <v>15</v>
      </c>
      <c r="L585">
        <v>8662.34</v>
      </c>
      <c r="M585">
        <v>0</v>
      </c>
      <c r="N585" t="s">
        <v>25</v>
      </c>
      <c r="O585">
        <v>-704.66</v>
      </c>
      <c r="P585">
        <v>549.99</v>
      </c>
      <c r="Q585">
        <v>49</v>
      </c>
      <c r="R585" t="s">
        <v>115</v>
      </c>
      <c r="S585" t="s">
        <v>116</v>
      </c>
      <c r="T585" t="s">
        <v>31</v>
      </c>
      <c r="U585" t="s">
        <v>32</v>
      </c>
      <c r="V585" t="s">
        <v>62</v>
      </c>
      <c r="W585">
        <v>0.35</v>
      </c>
      <c r="BF585" s="7">
        <f t="shared" si="46"/>
        <v>0</v>
      </c>
      <c r="BG585" s="8" t="s">
        <v>372</v>
      </c>
    </row>
    <row r="586" spans="1:59" x14ac:dyDescent="0.3">
      <c r="A586" t="s">
        <v>934</v>
      </c>
      <c r="B586" t="s">
        <v>998</v>
      </c>
      <c r="D586" s="1">
        <v>41246</v>
      </c>
      <c r="E586" s="1">
        <v>41247</v>
      </c>
      <c r="F586" s="1" t="str">
        <f t="shared" si="47"/>
        <v>December</v>
      </c>
      <c r="G586" s="1" t="str">
        <f t="shared" si="48"/>
        <v>2012</v>
      </c>
      <c r="H586" s="2">
        <f t="shared" si="49"/>
        <v>1</v>
      </c>
      <c r="I586" s="2" t="b">
        <f t="shared" si="50"/>
        <v>0</v>
      </c>
      <c r="J586" t="s">
        <v>52</v>
      </c>
      <c r="K586">
        <v>24</v>
      </c>
      <c r="L586">
        <v>1689.97</v>
      </c>
      <c r="M586">
        <v>0.06</v>
      </c>
      <c r="N586" t="s">
        <v>25</v>
      </c>
      <c r="O586">
        <v>-564.74</v>
      </c>
      <c r="P586">
        <v>68.81</v>
      </c>
      <c r="Q586">
        <v>60</v>
      </c>
      <c r="R586" t="s">
        <v>115</v>
      </c>
      <c r="S586" t="s">
        <v>116</v>
      </c>
      <c r="T586" t="s">
        <v>31</v>
      </c>
      <c r="U586" t="s">
        <v>22</v>
      </c>
      <c r="V586" t="s">
        <v>28</v>
      </c>
      <c r="W586">
        <v>0.41</v>
      </c>
      <c r="BF586" s="7">
        <f t="shared" si="46"/>
        <v>0</v>
      </c>
      <c r="BG586" s="8" t="s">
        <v>577</v>
      </c>
    </row>
    <row r="587" spans="1:59" x14ac:dyDescent="0.3">
      <c r="A587" t="s">
        <v>1043</v>
      </c>
      <c r="B587" t="s">
        <v>1044</v>
      </c>
      <c r="D587" s="1">
        <v>40427</v>
      </c>
      <c r="E587" s="1">
        <v>40429</v>
      </c>
      <c r="F587" s="1" t="str">
        <f t="shared" si="47"/>
        <v>September</v>
      </c>
      <c r="G587" s="1" t="str">
        <f t="shared" si="48"/>
        <v>2010</v>
      </c>
      <c r="H587" s="2">
        <f t="shared" si="49"/>
        <v>2</v>
      </c>
      <c r="I587" s="2" t="b">
        <f t="shared" si="50"/>
        <v>0</v>
      </c>
      <c r="J587" t="s">
        <v>34</v>
      </c>
      <c r="K587">
        <v>20</v>
      </c>
      <c r="L587">
        <v>112.03</v>
      </c>
      <c r="M587">
        <v>0.05</v>
      </c>
      <c r="N587" t="s">
        <v>18</v>
      </c>
      <c r="O587">
        <v>-57.99</v>
      </c>
      <c r="P587">
        <v>5.18</v>
      </c>
      <c r="Q587">
        <v>5.74</v>
      </c>
      <c r="R587" t="s">
        <v>115</v>
      </c>
      <c r="S587" t="s">
        <v>116</v>
      </c>
      <c r="T587" t="s">
        <v>21</v>
      </c>
      <c r="U587" t="s">
        <v>22</v>
      </c>
      <c r="V587" t="s">
        <v>29</v>
      </c>
      <c r="W587">
        <v>0.36</v>
      </c>
      <c r="BF587" s="7">
        <f t="shared" si="46"/>
        <v>0</v>
      </c>
      <c r="BG587" s="8" t="s">
        <v>520</v>
      </c>
    </row>
    <row r="588" spans="1:59" x14ac:dyDescent="0.3">
      <c r="A588" t="s">
        <v>934</v>
      </c>
      <c r="B588" t="s">
        <v>998</v>
      </c>
      <c r="D588" s="1">
        <v>40631</v>
      </c>
      <c r="E588" s="1">
        <v>40636</v>
      </c>
      <c r="F588" s="1" t="str">
        <f t="shared" si="47"/>
        <v>April</v>
      </c>
      <c r="G588" s="1" t="str">
        <f t="shared" si="48"/>
        <v>2011</v>
      </c>
      <c r="H588" s="2">
        <f t="shared" si="49"/>
        <v>5</v>
      </c>
      <c r="I588" s="2" t="b">
        <f t="shared" si="50"/>
        <v>0</v>
      </c>
      <c r="J588" t="s">
        <v>17</v>
      </c>
      <c r="K588">
        <v>6</v>
      </c>
      <c r="L588">
        <v>2528.4899999999998</v>
      </c>
      <c r="M588">
        <v>7.0000000000000007E-2</v>
      </c>
      <c r="N588" t="s">
        <v>39</v>
      </c>
      <c r="O588">
        <v>580.15</v>
      </c>
      <c r="P588">
        <v>420.98</v>
      </c>
      <c r="Q588">
        <v>19.989999999999998</v>
      </c>
      <c r="R588" t="s">
        <v>115</v>
      </c>
      <c r="S588" t="s">
        <v>116</v>
      </c>
      <c r="T588" t="s">
        <v>31</v>
      </c>
      <c r="U588" t="s">
        <v>22</v>
      </c>
      <c r="V588" t="s">
        <v>29</v>
      </c>
      <c r="W588">
        <v>0.35</v>
      </c>
      <c r="BF588" s="7">
        <f t="shared" si="46"/>
        <v>0</v>
      </c>
      <c r="BG588" s="8" t="s">
        <v>237</v>
      </c>
    </row>
    <row r="589" spans="1:59" x14ac:dyDescent="0.3">
      <c r="A589" t="s">
        <v>934</v>
      </c>
      <c r="B589" t="s">
        <v>998</v>
      </c>
      <c r="D589" s="1">
        <v>40631</v>
      </c>
      <c r="E589" s="1">
        <v>40631</v>
      </c>
      <c r="F589" s="1" t="str">
        <f t="shared" si="47"/>
        <v>March</v>
      </c>
      <c r="G589" s="1" t="str">
        <f t="shared" si="48"/>
        <v>2011</v>
      </c>
      <c r="H589" s="2">
        <f t="shared" si="49"/>
        <v>0</v>
      </c>
      <c r="I589" s="2" t="str">
        <f t="shared" si="50"/>
        <v>FREE DELIVERY</v>
      </c>
      <c r="J589" t="s">
        <v>17</v>
      </c>
      <c r="K589">
        <v>42</v>
      </c>
      <c r="L589">
        <v>1146.1099999999999</v>
      </c>
      <c r="M589">
        <v>0.09</v>
      </c>
      <c r="N589" t="s">
        <v>18</v>
      </c>
      <c r="O589">
        <v>330.63</v>
      </c>
      <c r="P589">
        <v>29.18</v>
      </c>
      <c r="Q589">
        <v>8.5500000000000007</v>
      </c>
      <c r="R589" t="s">
        <v>115</v>
      </c>
      <c r="S589" t="s">
        <v>116</v>
      </c>
      <c r="T589" t="s">
        <v>31</v>
      </c>
      <c r="U589" t="s">
        <v>36</v>
      </c>
      <c r="V589" t="s">
        <v>37</v>
      </c>
      <c r="W589">
        <v>0.42</v>
      </c>
      <c r="BF589" s="7">
        <f t="shared" si="46"/>
        <v>0</v>
      </c>
      <c r="BG589" s="8" t="s">
        <v>382</v>
      </c>
    </row>
    <row r="590" spans="1:59" x14ac:dyDescent="0.3">
      <c r="A590" t="s">
        <v>1024</v>
      </c>
      <c r="B590" t="s">
        <v>1025</v>
      </c>
      <c r="D590" s="1">
        <v>40410</v>
      </c>
      <c r="E590" s="1">
        <v>40411</v>
      </c>
      <c r="F590" s="1" t="str">
        <f t="shared" si="47"/>
        <v>August</v>
      </c>
      <c r="G590" s="1" t="str">
        <f t="shared" si="48"/>
        <v>2010</v>
      </c>
      <c r="H590" s="2">
        <f t="shared" si="49"/>
        <v>1</v>
      </c>
      <c r="I590" s="2" t="b">
        <f t="shared" si="50"/>
        <v>0</v>
      </c>
      <c r="J590" t="s">
        <v>24</v>
      </c>
      <c r="K590">
        <v>16</v>
      </c>
      <c r="L590">
        <v>102.5</v>
      </c>
      <c r="M590">
        <v>0.1</v>
      </c>
      <c r="N590" t="s">
        <v>18</v>
      </c>
      <c r="O590">
        <v>13.84</v>
      </c>
      <c r="P590">
        <v>6.68</v>
      </c>
      <c r="Q590">
        <v>1.5</v>
      </c>
      <c r="R590" t="s">
        <v>115</v>
      </c>
      <c r="S590" t="s">
        <v>116</v>
      </c>
      <c r="T590" t="s">
        <v>42</v>
      </c>
      <c r="U590" t="s">
        <v>22</v>
      </c>
      <c r="V590" t="s">
        <v>60</v>
      </c>
      <c r="W590">
        <v>0.48</v>
      </c>
      <c r="BF590" s="7">
        <f t="shared" si="46"/>
        <v>0</v>
      </c>
      <c r="BG590" s="8" t="s">
        <v>329</v>
      </c>
    </row>
    <row r="591" spans="1:59" x14ac:dyDescent="0.3">
      <c r="A591" t="s">
        <v>957</v>
      </c>
      <c r="B591" t="s">
        <v>1030</v>
      </c>
      <c r="D591" s="1">
        <v>40514</v>
      </c>
      <c r="E591" s="1">
        <v>40514</v>
      </c>
      <c r="F591" s="1" t="str">
        <f t="shared" si="47"/>
        <v>December</v>
      </c>
      <c r="G591" s="1" t="str">
        <f t="shared" si="48"/>
        <v>2010</v>
      </c>
      <c r="H591" s="2">
        <f t="shared" si="49"/>
        <v>0</v>
      </c>
      <c r="I591" s="2" t="str">
        <f t="shared" si="50"/>
        <v>FREE DELIVERY</v>
      </c>
      <c r="J591" t="s">
        <v>17</v>
      </c>
      <c r="K591">
        <v>36</v>
      </c>
      <c r="L591">
        <v>7783.36</v>
      </c>
      <c r="M591">
        <v>7.0000000000000007E-2</v>
      </c>
      <c r="N591" t="s">
        <v>39</v>
      </c>
      <c r="O591">
        <v>3506.24</v>
      </c>
      <c r="P591">
        <v>225.04</v>
      </c>
      <c r="Q591">
        <v>11.79</v>
      </c>
      <c r="R591" t="s">
        <v>115</v>
      </c>
      <c r="S591" t="s">
        <v>116</v>
      </c>
      <c r="T591" t="s">
        <v>27</v>
      </c>
      <c r="U591" t="s">
        <v>22</v>
      </c>
      <c r="V591" t="s">
        <v>28</v>
      </c>
      <c r="W591">
        <v>0.42</v>
      </c>
      <c r="BF591" s="7">
        <f t="shared" si="46"/>
        <v>0</v>
      </c>
      <c r="BG591" s="8" t="s">
        <v>617</v>
      </c>
    </row>
    <row r="592" spans="1:59" x14ac:dyDescent="0.3">
      <c r="A592" t="s">
        <v>957</v>
      </c>
      <c r="B592" t="s">
        <v>1030</v>
      </c>
      <c r="D592" s="1">
        <v>40514</v>
      </c>
      <c r="E592" s="1">
        <v>40514</v>
      </c>
      <c r="F592" s="1" t="str">
        <f t="shared" si="47"/>
        <v>December</v>
      </c>
      <c r="G592" s="1" t="str">
        <f t="shared" si="48"/>
        <v>2010</v>
      </c>
      <c r="H592" s="2">
        <f t="shared" si="49"/>
        <v>0</v>
      </c>
      <c r="I592" s="2" t="str">
        <f t="shared" si="50"/>
        <v>FREE DELIVERY</v>
      </c>
      <c r="J592" t="s">
        <v>17</v>
      </c>
      <c r="K592">
        <v>21</v>
      </c>
      <c r="L592">
        <v>61.76</v>
      </c>
      <c r="M592">
        <v>0</v>
      </c>
      <c r="N592" t="s">
        <v>18</v>
      </c>
      <c r="O592">
        <v>4.34</v>
      </c>
      <c r="P592">
        <v>2.84</v>
      </c>
      <c r="Q592">
        <v>0.93</v>
      </c>
      <c r="R592" t="s">
        <v>115</v>
      </c>
      <c r="S592" t="s">
        <v>116</v>
      </c>
      <c r="T592" t="s">
        <v>27</v>
      </c>
      <c r="U592" t="s">
        <v>22</v>
      </c>
      <c r="V592" t="s">
        <v>60</v>
      </c>
      <c r="W592">
        <v>0.54</v>
      </c>
      <c r="BF592" s="7">
        <f t="shared" si="46"/>
        <v>0</v>
      </c>
      <c r="BG592" s="8" t="s">
        <v>615</v>
      </c>
    </row>
    <row r="593" spans="1:59" x14ac:dyDescent="0.3">
      <c r="A593" t="s">
        <v>957</v>
      </c>
      <c r="B593" t="s">
        <v>1030</v>
      </c>
      <c r="D593" s="1">
        <v>40514</v>
      </c>
      <c r="E593" s="1">
        <v>40516</v>
      </c>
      <c r="F593" s="1" t="str">
        <f t="shared" si="47"/>
        <v>December</v>
      </c>
      <c r="G593" s="1" t="str">
        <f t="shared" si="48"/>
        <v>2010</v>
      </c>
      <c r="H593" s="2">
        <f t="shared" si="49"/>
        <v>2</v>
      </c>
      <c r="I593" s="2" t="b">
        <f t="shared" si="50"/>
        <v>0</v>
      </c>
      <c r="J593" t="s">
        <v>17</v>
      </c>
      <c r="K593">
        <v>36</v>
      </c>
      <c r="L593">
        <v>1280.3399999999999</v>
      </c>
      <c r="M593">
        <v>0</v>
      </c>
      <c r="N593" t="s">
        <v>25</v>
      </c>
      <c r="O593">
        <v>-1048.25</v>
      </c>
      <c r="P593">
        <v>31.76</v>
      </c>
      <c r="Q593">
        <v>45.51</v>
      </c>
      <c r="R593" t="s">
        <v>115</v>
      </c>
      <c r="S593" t="s">
        <v>116</v>
      </c>
      <c r="T593" t="s">
        <v>27</v>
      </c>
      <c r="U593" t="s">
        <v>36</v>
      </c>
      <c r="V593" t="s">
        <v>55</v>
      </c>
      <c r="W593">
        <v>0.65</v>
      </c>
      <c r="BF593" s="7">
        <f t="shared" si="46"/>
        <v>0</v>
      </c>
      <c r="BG593" s="8" t="s">
        <v>190</v>
      </c>
    </row>
    <row r="594" spans="1:59" x14ac:dyDescent="0.3">
      <c r="A594" t="s">
        <v>1037</v>
      </c>
      <c r="B594" t="s">
        <v>1038</v>
      </c>
      <c r="D594" s="1">
        <v>40628</v>
      </c>
      <c r="E594" s="1">
        <v>40629</v>
      </c>
      <c r="F594" s="1" t="str">
        <f t="shared" si="47"/>
        <v>March</v>
      </c>
      <c r="G594" s="1" t="str">
        <f t="shared" si="48"/>
        <v>2011</v>
      </c>
      <c r="H594" s="2">
        <f t="shared" si="49"/>
        <v>1</v>
      </c>
      <c r="I594" s="2" t="b">
        <f t="shared" si="50"/>
        <v>0</v>
      </c>
      <c r="J594" t="s">
        <v>52</v>
      </c>
      <c r="K594">
        <v>12</v>
      </c>
      <c r="L594">
        <v>76.61</v>
      </c>
      <c r="M594">
        <v>0.09</v>
      </c>
      <c r="N594" t="s">
        <v>18</v>
      </c>
      <c r="O594">
        <v>-31.83</v>
      </c>
      <c r="P594">
        <v>6.28</v>
      </c>
      <c r="Q594">
        <v>5.29</v>
      </c>
      <c r="R594" t="s">
        <v>115</v>
      </c>
      <c r="S594" t="s">
        <v>116</v>
      </c>
      <c r="T594" t="s">
        <v>31</v>
      </c>
      <c r="U594" t="s">
        <v>36</v>
      </c>
      <c r="V594" t="s">
        <v>37</v>
      </c>
      <c r="W594">
        <v>0.43</v>
      </c>
      <c r="BF594" s="7">
        <f t="shared" si="46"/>
        <v>0</v>
      </c>
      <c r="BG594" s="8" t="s">
        <v>385</v>
      </c>
    </row>
    <row r="595" spans="1:59" x14ac:dyDescent="0.3">
      <c r="A595" t="s">
        <v>906</v>
      </c>
      <c r="B595" t="s">
        <v>907</v>
      </c>
      <c r="D595" s="1">
        <v>40166</v>
      </c>
      <c r="E595" s="1">
        <v>40169</v>
      </c>
      <c r="F595" s="1" t="str">
        <f t="shared" si="47"/>
        <v>December</v>
      </c>
      <c r="G595" s="1" t="str">
        <f t="shared" si="48"/>
        <v>2009</v>
      </c>
      <c r="H595" s="2">
        <f t="shared" si="49"/>
        <v>3</v>
      </c>
      <c r="I595" s="2" t="b">
        <f t="shared" si="50"/>
        <v>0</v>
      </c>
      <c r="J595" t="s">
        <v>52</v>
      </c>
      <c r="K595">
        <v>38</v>
      </c>
      <c r="L595">
        <v>1483.44</v>
      </c>
      <c r="M595">
        <v>0.04</v>
      </c>
      <c r="N595" t="s">
        <v>18</v>
      </c>
      <c r="O595">
        <v>439.77</v>
      </c>
      <c r="P595">
        <v>39.479999999999997</v>
      </c>
      <c r="Q595">
        <v>1.99</v>
      </c>
      <c r="R595" t="s">
        <v>115</v>
      </c>
      <c r="S595" t="s">
        <v>116</v>
      </c>
      <c r="T595" t="s">
        <v>27</v>
      </c>
      <c r="U595" t="s">
        <v>32</v>
      </c>
      <c r="V595" t="s">
        <v>48</v>
      </c>
      <c r="W595">
        <v>0.54</v>
      </c>
      <c r="BF595" s="7">
        <f t="shared" si="46"/>
        <v>0</v>
      </c>
      <c r="BG595" s="8" t="s">
        <v>640</v>
      </c>
    </row>
    <row r="596" spans="1:59" x14ac:dyDescent="0.3">
      <c r="A596" t="s">
        <v>906</v>
      </c>
      <c r="B596" t="s">
        <v>907</v>
      </c>
      <c r="D596" s="1">
        <v>40166</v>
      </c>
      <c r="E596" s="1">
        <v>40167</v>
      </c>
      <c r="F596" s="1" t="str">
        <f t="shared" si="47"/>
        <v>December</v>
      </c>
      <c r="G596" s="1" t="str">
        <f t="shared" si="48"/>
        <v>2009</v>
      </c>
      <c r="H596" s="2">
        <f t="shared" si="49"/>
        <v>1</v>
      </c>
      <c r="I596" s="2" t="b">
        <f t="shared" si="50"/>
        <v>0</v>
      </c>
      <c r="J596" t="s">
        <v>52</v>
      </c>
      <c r="K596">
        <v>39</v>
      </c>
      <c r="L596">
        <v>145.68</v>
      </c>
      <c r="M596">
        <v>0.04</v>
      </c>
      <c r="N596" t="s">
        <v>18</v>
      </c>
      <c r="O596">
        <v>12</v>
      </c>
      <c r="P596">
        <v>3.7</v>
      </c>
      <c r="Q596">
        <v>1.61</v>
      </c>
      <c r="R596" t="s">
        <v>115</v>
      </c>
      <c r="S596" t="s">
        <v>116</v>
      </c>
      <c r="T596" t="s">
        <v>27</v>
      </c>
      <c r="U596" t="s">
        <v>36</v>
      </c>
      <c r="V596" t="s">
        <v>37</v>
      </c>
      <c r="W596">
        <v>0.44</v>
      </c>
      <c r="BF596" s="7">
        <f t="shared" si="46"/>
        <v>0</v>
      </c>
      <c r="BG596" s="8" t="s">
        <v>131</v>
      </c>
    </row>
    <row r="597" spans="1:59" x14ac:dyDescent="0.3">
      <c r="A597" t="s">
        <v>1016</v>
      </c>
      <c r="B597" t="s">
        <v>1017</v>
      </c>
      <c r="D597" s="1">
        <v>40662</v>
      </c>
      <c r="E597" s="1">
        <v>40669</v>
      </c>
      <c r="F597" s="1" t="str">
        <f t="shared" si="47"/>
        <v>May</v>
      </c>
      <c r="G597" s="1" t="str">
        <f t="shared" si="48"/>
        <v>2011</v>
      </c>
      <c r="H597" s="2">
        <f t="shared" si="49"/>
        <v>7</v>
      </c>
      <c r="I597" s="2" t="b">
        <f t="shared" si="50"/>
        <v>0</v>
      </c>
      <c r="J597" t="s">
        <v>17</v>
      </c>
      <c r="K597">
        <v>45</v>
      </c>
      <c r="L597">
        <v>500.48</v>
      </c>
      <c r="M597">
        <v>0.08</v>
      </c>
      <c r="N597" t="s">
        <v>18</v>
      </c>
      <c r="O597">
        <v>-48.2</v>
      </c>
      <c r="P597">
        <v>11.29</v>
      </c>
      <c r="Q597">
        <v>5.03</v>
      </c>
      <c r="R597" t="s">
        <v>115</v>
      </c>
      <c r="S597" t="s">
        <v>116</v>
      </c>
      <c r="T597" t="s">
        <v>42</v>
      </c>
      <c r="U597" t="s">
        <v>22</v>
      </c>
      <c r="V597" t="s">
        <v>23</v>
      </c>
      <c r="W597">
        <v>0.59</v>
      </c>
      <c r="BF597" s="7">
        <f t="shared" si="46"/>
        <v>0</v>
      </c>
      <c r="BG597" s="8" t="s">
        <v>434</v>
      </c>
    </row>
    <row r="598" spans="1:59" x14ac:dyDescent="0.3">
      <c r="A598" t="s">
        <v>1026</v>
      </c>
      <c r="B598" t="s">
        <v>1027</v>
      </c>
      <c r="D598" s="1">
        <v>40475</v>
      </c>
      <c r="E598" s="1">
        <v>40476</v>
      </c>
      <c r="F598" s="1" t="str">
        <f t="shared" si="47"/>
        <v>October</v>
      </c>
      <c r="G598" s="1" t="str">
        <f t="shared" si="48"/>
        <v>2010</v>
      </c>
      <c r="H598" s="2">
        <f t="shared" si="49"/>
        <v>1</v>
      </c>
      <c r="I598" s="2" t="b">
        <f t="shared" si="50"/>
        <v>0</v>
      </c>
      <c r="J598" t="s">
        <v>24</v>
      </c>
      <c r="K598">
        <v>50</v>
      </c>
      <c r="L598">
        <v>8221.2934999999998</v>
      </c>
      <c r="M598">
        <v>0.06</v>
      </c>
      <c r="N598" t="s">
        <v>18</v>
      </c>
      <c r="O598">
        <v>2342.21</v>
      </c>
      <c r="P598">
        <v>195.99</v>
      </c>
      <c r="Q598">
        <v>4.2</v>
      </c>
      <c r="R598" t="s">
        <v>115</v>
      </c>
      <c r="S598" t="s">
        <v>116</v>
      </c>
      <c r="T598" t="s">
        <v>31</v>
      </c>
      <c r="U598" t="s">
        <v>32</v>
      </c>
      <c r="V598" t="s">
        <v>33</v>
      </c>
      <c r="W598">
        <v>0.6</v>
      </c>
      <c r="BF598" s="7">
        <f t="shared" si="46"/>
        <v>0</v>
      </c>
      <c r="BG598" s="8" t="s">
        <v>442</v>
      </c>
    </row>
    <row r="599" spans="1:59" x14ac:dyDescent="0.3">
      <c r="A599" t="s">
        <v>1026</v>
      </c>
      <c r="B599" t="s">
        <v>1027</v>
      </c>
      <c r="D599" s="1">
        <v>40475</v>
      </c>
      <c r="E599" s="1">
        <v>40477</v>
      </c>
      <c r="F599" s="1" t="str">
        <f t="shared" si="47"/>
        <v>October</v>
      </c>
      <c r="G599" s="1" t="str">
        <f t="shared" si="48"/>
        <v>2010</v>
      </c>
      <c r="H599" s="2">
        <f t="shared" si="49"/>
        <v>2</v>
      </c>
      <c r="I599" s="2" t="b">
        <f t="shared" si="50"/>
        <v>0</v>
      </c>
      <c r="J599" t="s">
        <v>24</v>
      </c>
      <c r="K599">
        <v>7</v>
      </c>
      <c r="L599">
        <v>1158.26</v>
      </c>
      <c r="M599">
        <v>0.06</v>
      </c>
      <c r="N599" t="s">
        <v>18</v>
      </c>
      <c r="O599">
        <v>170.08</v>
      </c>
      <c r="P599">
        <v>172.99</v>
      </c>
      <c r="Q599">
        <v>19.989999999999998</v>
      </c>
      <c r="R599" t="s">
        <v>115</v>
      </c>
      <c r="S599" t="s">
        <v>116</v>
      </c>
      <c r="T599" t="s">
        <v>31</v>
      </c>
      <c r="U599" t="s">
        <v>22</v>
      </c>
      <c r="V599" t="s">
        <v>29</v>
      </c>
      <c r="W599">
        <v>0.39</v>
      </c>
      <c r="BF599" s="7">
        <f t="shared" si="46"/>
        <v>0</v>
      </c>
      <c r="BG599" s="8" t="s">
        <v>210</v>
      </c>
    </row>
    <row r="600" spans="1:59" x14ac:dyDescent="0.3">
      <c r="A600" t="s">
        <v>1035</v>
      </c>
      <c r="B600" t="s">
        <v>1036</v>
      </c>
      <c r="D600" s="1">
        <v>40310</v>
      </c>
      <c r="E600" s="1">
        <v>40311</v>
      </c>
      <c r="F600" s="1" t="str">
        <f t="shared" si="47"/>
        <v>May</v>
      </c>
      <c r="G600" s="1" t="str">
        <f t="shared" si="48"/>
        <v>2010</v>
      </c>
      <c r="H600" s="2">
        <f t="shared" si="49"/>
        <v>1</v>
      </c>
      <c r="I600" s="2" t="b">
        <f t="shared" si="50"/>
        <v>0</v>
      </c>
      <c r="J600" t="s">
        <v>24</v>
      </c>
      <c r="K600">
        <v>9</v>
      </c>
      <c r="L600">
        <v>298.52</v>
      </c>
      <c r="M600">
        <v>0</v>
      </c>
      <c r="N600" t="s">
        <v>18</v>
      </c>
      <c r="O600">
        <v>73.19</v>
      </c>
      <c r="P600">
        <v>30.98</v>
      </c>
      <c r="Q600">
        <v>5.76</v>
      </c>
      <c r="R600" t="s">
        <v>115</v>
      </c>
      <c r="S600" t="s">
        <v>116</v>
      </c>
      <c r="T600" t="s">
        <v>31</v>
      </c>
      <c r="U600" t="s">
        <v>22</v>
      </c>
      <c r="V600" t="s">
        <v>43</v>
      </c>
      <c r="W600">
        <v>0.4</v>
      </c>
      <c r="BF600" s="7">
        <f t="shared" si="46"/>
        <v>0</v>
      </c>
      <c r="BG600" s="8" t="s">
        <v>295</v>
      </c>
    </row>
    <row r="601" spans="1:59" x14ac:dyDescent="0.3">
      <c r="A601" t="s">
        <v>1035</v>
      </c>
      <c r="B601" t="s">
        <v>1036</v>
      </c>
      <c r="D601" s="1">
        <v>40310</v>
      </c>
      <c r="E601" s="1">
        <v>40311</v>
      </c>
      <c r="F601" s="1" t="str">
        <f t="shared" si="47"/>
        <v>May</v>
      </c>
      <c r="G601" s="1" t="str">
        <f t="shared" si="48"/>
        <v>2010</v>
      </c>
      <c r="H601" s="2">
        <f t="shared" si="49"/>
        <v>1</v>
      </c>
      <c r="I601" s="2" t="b">
        <f t="shared" si="50"/>
        <v>0</v>
      </c>
      <c r="J601" t="s">
        <v>24</v>
      </c>
      <c r="K601">
        <v>34</v>
      </c>
      <c r="L601">
        <v>667.35</v>
      </c>
      <c r="M601">
        <v>0.04</v>
      </c>
      <c r="N601" t="s">
        <v>18</v>
      </c>
      <c r="O601">
        <v>80.92</v>
      </c>
      <c r="P601">
        <v>19.98</v>
      </c>
      <c r="Q601">
        <v>8.68</v>
      </c>
      <c r="R601" t="s">
        <v>115</v>
      </c>
      <c r="S601" t="s">
        <v>116</v>
      </c>
      <c r="T601" t="s">
        <v>31</v>
      </c>
      <c r="U601" t="s">
        <v>22</v>
      </c>
      <c r="V601" t="s">
        <v>43</v>
      </c>
      <c r="W601">
        <v>0.37</v>
      </c>
      <c r="BF601" s="7">
        <f t="shared" si="46"/>
        <v>0</v>
      </c>
      <c r="BG601" s="8" t="s">
        <v>726</v>
      </c>
    </row>
    <row r="602" spans="1:59" x14ac:dyDescent="0.3">
      <c r="A602" t="s">
        <v>934</v>
      </c>
      <c r="B602" t="s">
        <v>998</v>
      </c>
      <c r="D602" s="1">
        <v>40279</v>
      </c>
      <c r="E602" s="1">
        <v>40281</v>
      </c>
      <c r="F602" s="1" t="str">
        <f t="shared" si="47"/>
        <v>April</v>
      </c>
      <c r="G602" s="1" t="str">
        <f t="shared" si="48"/>
        <v>2010</v>
      </c>
      <c r="H602" s="2">
        <f t="shared" si="49"/>
        <v>2</v>
      </c>
      <c r="I602" s="2" t="b">
        <f t="shared" si="50"/>
        <v>0</v>
      </c>
      <c r="J602" t="s">
        <v>44</v>
      </c>
      <c r="K602">
        <v>31</v>
      </c>
      <c r="L602">
        <v>3206.9650000000001</v>
      </c>
      <c r="M602">
        <v>0.08</v>
      </c>
      <c r="N602" t="s">
        <v>18</v>
      </c>
      <c r="O602">
        <v>575.33000000000004</v>
      </c>
      <c r="P602">
        <v>125.99</v>
      </c>
      <c r="Q602">
        <v>7.69</v>
      </c>
      <c r="R602" t="s">
        <v>115</v>
      </c>
      <c r="S602" t="s">
        <v>116</v>
      </c>
      <c r="T602" t="s">
        <v>31</v>
      </c>
      <c r="U602" t="s">
        <v>32</v>
      </c>
      <c r="V602" t="s">
        <v>33</v>
      </c>
      <c r="W602">
        <v>0.57999999999999996</v>
      </c>
      <c r="BF602" s="7">
        <f t="shared" si="46"/>
        <v>0</v>
      </c>
      <c r="BG602" s="8" t="s">
        <v>790</v>
      </c>
    </row>
    <row r="603" spans="1:59" x14ac:dyDescent="0.3">
      <c r="A603" t="s">
        <v>1043</v>
      </c>
      <c r="B603" t="s">
        <v>1044</v>
      </c>
      <c r="D603" s="1">
        <v>39837</v>
      </c>
      <c r="E603" s="1">
        <v>39839</v>
      </c>
      <c r="F603" s="1" t="str">
        <f t="shared" si="47"/>
        <v>January</v>
      </c>
      <c r="G603" s="1" t="str">
        <f t="shared" si="48"/>
        <v>2009</v>
      </c>
      <c r="H603" s="2">
        <f t="shared" si="49"/>
        <v>2</v>
      </c>
      <c r="I603" s="2" t="b">
        <f t="shared" si="50"/>
        <v>0</v>
      </c>
      <c r="J603" t="s">
        <v>17</v>
      </c>
      <c r="K603">
        <v>30</v>
      </c>
      <c r="L603">
        <v>6654.39</v>
      </c>
      <c r="M603">
        <v>0.1</v>
      </c>
      <c r="N603" t="s">
        <v>18</v>
      </c>
      <c r="O603">
        <v>1151.69</v>
      </c>
      <c r="P603">
        <v>238.4</v>
      </c>
      <c r="Q603">
        <v>24.49</v>
      </c>
      <c r="R603" t="s">
        <v>115</v>
      </c>
      <c r="S603" t="s">
        <v>116</v>
      </c>
      <c r="T603" t="s">
        <v>21</v>
      </c>
      <c r="U603" t="s">
        <v>36</v>
      </c>
      <c r="V603" t="s">
        <v>67</v>
      </c>
      <c r="BF603" s="7">
        <f t="shared" si="46"/>
        <v>0</v>
      </c>
      <c r="BG603" s="8" t="s">
        <v>283</v>
      </c>
    </row>
    <row r="604" spans="1:59" x14ac:dyDescent="0.3">
      <c r="A604" t="s">
        <v>1043</v>
      </c>
      <c r="B604" t="s">
        <v>1044</v>
      </c>
      <c r="D604" s="1">
        <v>39837</v>
      </c>
      <c r="E604" s="1">
        <v>39839</v>
      </c>
      <c r="F604" s="1" t="str">
        <f t="shared" si="47"/>
        <v>January</v>
      </c>
      <c r="G604" s="1" t="str">
        <f t="shared" si="48"/>
        <v>2009</v>
      </c>
      <c r="H604" s="2">
        <f t="shared" si="49"/>
        <v>2</v>
      </c>
      <c r="I604" s="2" t="b">
        <f t="shared" si="50"/>
        <v>0</v>
      </c>
      <c r="J604" t="s">
        <v>17</v>
      </c>
      <c r="K604">
        <v>21</v>
      </c>
      <c r="L604">
        <v>4429.6899999999996</v>
      </c>
      <c r="M604">
        <v>0.03</v>
      </c>
      <c r="N604" t="s">
        <v>39</v>
      </c>
      <c r="O604">
        <v>983.55</v>
      </c>
      <c r="P604">
        <v>199.99</v>
      </c>
      <c r="Q604">
        <v>24.49</v>
      </c>
      <c r="R604" t="s">
        <v>115</v>
      </c>
      <c r="S604" t="s">
        <v>116</v>
      </c>
      <c r="T604" t="s">
        <v>21</v>
      </c>
      <c r="U604" t="s">
        <v>32</v>
      </c>
      <c r="V604" t="s">
        <v>62</v>
      </c>
      <c r="W604">
        <v>0.46</v>
      </c>
      <c r="BF604" s="7">
        <f t="shared" si="46"/>
        <v>0</v>
      </c>
      <c r="BG604" s="8" t="s">
        <v>755</v>
      </c>
    </row>
    <row r="605" spans="1:59" x14ac:dyDescent="0.3">
      <c r="A605" t="s">
        <v>1037</v>
      </c>
      <c r="B605" t="s">
        <v>1038</v>
      </c>
      <c r="D605" s="1">
        <v>40499</v>
      </c>
      <c r="E605" s="1">
        <v>40502</v>
      </c>
      <c r="F605" s="1" t="str">
        <f t="shared" si="47"/>
        <v>November</v>
      </c>
      <c r="G605" s="1" t="str">
        <f t="shared" si="48"/>
        <v>2010</v>
      </c>
      <c r="H605" s="2">
        <f t="shared" si="49"/>
        <v>3</v>
      </c>
      <c r="I605" s="2" t="b">
        <f t="shared" si="50"/>
        <v>0</v>
      </c>
      <c r="J605" t="s">
        <v>24</v>
      </c>
      <c r="K605">
        <v>42</v>
      </c>
      <c r="L605">
        <v>239.35</v>
      </c>
      <c r="M605">
        <v>0.05</v>
      </c>
      <c r="N605" t="s">
        <v>18</v>
      </c>
      <c r="O605">
        <v>78.959999999999994</v>
      </c>
      <c r="P605">
        <v>5.68</v>
      </c>
      <c r="Q605">
        <v>1.39</v>
      </c>
      <c r="R605" t="s">
        <v>115</v>
      </c>
      <c r="S605" t="s">
        <v>116</v>
      </c>
      <c r="T605" t="s">
        <v>21</v>
      </c>
      <c r="U605" t="s">
        <v>22</v>
      </c>
      <c r="V605" t="s">
        <v>51</v>
      </c>
      <c r="W605">
        <v>0.38</v>
      </c>
      <c r="BF605" s="7">
        <f t="shared" si="46"/>
        <v>0</v>
      </c>
      <c r="BG605" s="8" t="s">
        <v>689</v>
      </c>
    </row>
    <row r="606" spans="1:59" x14ac:dyDescent="0.3">
      <c r="A606" t="s">
        <v>1037</v>
      </c>
      <c r="B606" t="s">
        <v>1038</v>
      </c>
      <c r="D606" s="1">
        <v>40499</v>
      </c>
      <c r="E606" s="1">
        <v>40501</v>
      </c>
      <c r="F606" s="1" t="str">
        <f t="shared" si="47"/>
        <v>November</v>
      </c>
      <c r="G606" s="1" t="str">
        <f t="shared" si="48"/>
        <v>2010</v>
      </c>
      <c r="H606" s="2">
        <f t="shared" si="49"/>
        <v>2</v>
      </c>
      <c r="I606" s="2" t="b">
        <f t="shared" si="50"/>
        <v>0</v>
      </c>
      <c r="J606" t="s">
        <v>24</v>
      </c>
      <c r="K606">
        <v>34</v>
      </c>
      <c r="L606">
        <v>684.66</v>
      </c>
      <c r="M606">
        <v>7.0000000000000007E-2</v>
      </c>
      <c r="N606" t="s">
        <v>39</v>
      </c>
      <c r="O606">
        <v>35.090000000000003</v>
      </c>
      <c r="P606">
        <v>19.98</v>
      </c>
      <c r="Q606">
        <v>10.49</v>
      </c>
      <c r="R606" t="s">
        <v>115</v>
      </c>
      <c r="S606" t="s">
        <v>116</v>
      </c>
      <c r="T606" t="s">
        <v>21</v>
      </c>
      <c r="U606" t="s">
        <v>36</v>
      </c>
      <c r="V606" t="s">
        <v>37</v>
      </c>
      <c r="W606">
        <v>0.49</v>
      </c>
      <c r="BF606" s="7">
        <f t="shared" si="46"/>
        <v>0</v>
      </c>
      <c r="BG606" s="8" t="s">
        <v>633</v>
      </c>
    </row>
    <row r="607" spans="1:59" x14ac:dyDescent="0.3">
      <c r="A607" t="s">
        <v>1016</v>
      </c>
      <c r="B607" t="s">
        <v>1017</v>
      </c>
      <c r="D607" s="1">
        <v>40450</v>
      </c>
      <c r="E607" s="1">
        <v>40452</v>
      </c>
      <c r="F607" s="1" t="str">
        <f t="shared" si="47"/>
        <v>October</v>
      </c>
      <c r="G607" s="1" t="str">
        <f t="shared" si="48"/>
        <v>2010</v>
      </c>
      <c r="H607" s="2">
        <f t="shared" si="49"/>
        <v>2</v>
      </c>
      <c r="I607" s="2" t="b">
        <f t="shared" si="50"/>
        <v>0</v>
      </c>
      <c r="J607" t="s">
        <v>24</v>
      </c>
      <c r="K607">
        <v>28</v>
      </c>
      <c r="L607">
        <v>2531.35</v>
      </c>
      <c r="M607">
        <v>0.09</v>
      </c>
      <c r="N607" t="s">
        <v>25</v>
      </c>
      <c r="O607">
        <v>415.55</v>
      </c>
      <c r="P607">
        <v>90.97</v>
      </c>
      <c r="Q607">
        <v>28</v>
      </c>
      <c r="R607" t="s">
        <v>115</v>
      </c>
      <c r="S607" t="s">
        <v>116</v>
      </c>
      <c r="T607" t="s">
        <v>27</v>
      </c>
      <c r="U607" t="s">
        <v>32</v>
      </c>
      <c r="V607" t="s">
        <v>94</v>
      </c>
      <c r="W607">
        <v>0.38</v>
      </c>
      <c r="BF607" s="7">
        <f t="shared" si="46"/>
        <v>0</v>
      </c>
      <c r="BG607" s="8" t="s">
        <v>287</v>
      </c>
    </row>
    <row r="608" spans="1:59" x14ac:dyDescent="0.3">
      <c r="A608" t="s">
        <v>1048</v>
      </c>
      <c r="B608" t="s">
        <v>1049</v>
      </c>
      <c r="D608" s="1">
        <v>40393</v>
      </c>
      <c r="E608" s="1">
        <v>40395</v>
      </c>
      <c r="F608" s="1" t="str">
        <f t="shared" si="47"/>
        <v>August</v>
      </c>
      <c r="G608" s="1" t="str">
        <f t="shared" si="48"/>
        <v>2010</v>
      </c>
      <c r="H608" s="2">
        <f t="shared" si="49"/>
        <v>2</v>
      </c>
      <c r="I608" s="2" t="b">
        <f t="shared" si="50"/>
        <v>0</v>
      </c>
      <c r="J608" t="s">
        <v>52</v>
      </c>
      <c r="K608">
        <v>15</v>
      </c>
      <c r="L608">
        <v>22.45</v>
      </c>
      <c r="M608">
        <v>0.03</v>
      </c>
      <c r="N608" t="s">
        <v>18</v>
      </c>
      <c r="O608">
        <v>0.78</v>
      </c>
      <c r="P608">
        <v>1.48</v>
      </c>
      <c r="Q608">
        <v>0.7</v>
      </c>
      <c r="R608" t="s">
        <v>115</v>
      </c>
      <c r="S608" t="s">
        <v>116</v>
      </c>
      <c r="T608" t="s">
        <v>42</v>
      </c>
      <c r="U608" t="s">
        <v>22</v>
      </c>
      <c r="V608" t="s">
        <v>46</v>
      </c>
      <c r="W608">
        <v>0.37</v>
      </c>
      <c r="BF608" s="7">
        <f t="shared" si="46"/>
        <v>0</v>
      </c>
      <c r="BG608" s="8" t="s">
        <v>795</v>
      </c>
    </row>
    <row r="609" spans="1:59" x14ac:dyDescent="0.3">
      <c r="A609" t="s">
        <v>1018</v>
      </c>
      <c r="B609" t="s">
        <v>1019</v>
      </c>
      <c r="D609" s="1">
        <v>40707</v>
      </c>
      <c r="E609" s="1">
        <v>40709</v>
      </c>
      <c r="F609" s="1" t="str">
        <f t="shared" si="47"/>
        <v>June</v>
      </c>
      <c r="G609" s="1" t="str">
        <f t="shared" si="48"/>
        <v>2011</v>
      </c>
      <c r="H609" s="2">
        <f t="shared" si="49"/>
        <v>2</v>
      </c>
      <c r="I609" s="2" t="b">
        <f t="shared" si="50"/>
        <v>0</v>
      </c>
      <c r="J609" t="s">
        <v>44</v>
      </c>
      <c r="K609">
        <v>44</v>
      </c>
      <c r="L609">
        <v>7765.13</v>
      </c>
      <c r="M609">
        <v>0.06</v>
      </c>
      <c r="N609" t="s">
        <v>25</v>
      </c>
      <c r="O609">
        <v>433.63</v>
      </c>
      <c r="P609">
        <v>180.98</v>
      </c>
      <c r="Q609">
        <v>55.24</v>
      </c>
      <c r="R609" t="s">
        <v>115</v>
      </c>
      <c r="S609" t="s">
        <v>116</v>
      </c>
      <c r="T609" t="s">
        <v>42</v>
      </c>
      <c r="U609" t="s">
        <v>22</v>
      </c>
      <c r="V609" t="s">
        <v>28</v>
      </c>
      <c r="W609">
        <v>0.56999999999999995</v>
      </c>
      <c r="BF609" s="7">
        <f t="shared" si="46"/>
        <v>0</v>
      </c>
      <c r="BG609" s="8" t="s">
        <v>496</v>
      </c>
    </row>
    <row r="610" spans="1:59" x14ac:dyDescent="0.3">
      <c r="A610" t="s">
        <v>1035</v>
      </c>
      <c r="B610" t="s">
        <v>1036</v>
      </c>
      <c r="D610" s="1">
        <v>40303</v>
      </c>
      <c r="E610" s="1">
        <v>40305</v>
      </c>
      <c r="F610" s="1" t="str">
        <f t="shared" si="47"/>
        <v>May</v>
      </c>
      <c r="G610" s="1" t="str">
        <f t="shared" si="48"/>
        <v>2010</v>
      </c>
      <c r="H610" s="2">
        <f t="shared" si="49"/>
        <v>2</v>
      </c>
      <c r="I610" s="2" t="b">
        <f t="shared" si="50"/>
        <v>0</v>
      </c>
      <c r="J610" t="s">
        <v>52</v>
      </c>
      <c r="K610">
        <v>44</v>
      </c>
      <c r="L610">
        <v>2435.3200000000002</v>
      </c>
      <c r="M610">
        <v>0.09</v>
      </c>
      <c r="N610" t="s">
        <v>18</v>
      </c>
      <c r="O610">
        <v>650.55999999999995</v>
      </c>
      <c r="P610">
        <v>60.22</v>
      </c>
      <c r="Q610">
        <v>3.5</v>
      </c>
      <c r="R610" t="s">
        <v>115</v>
      </c>
      <c r="S610" t="s">
        <v>116</v>
      </c>
      <c r="T610" t="s">
        <v>31</v>
      </c>
      <c r="U610" t="s">
        <v>22</v>
      </c>
      <c r="V610" t="s">
        <v>28</v>
      </c>
      <c r="W610">
        <v>0.56999999999999995</v>
      </c>
      <c r="BF610" s="7">
        <f t="shared" si="46"/>
        <v>0</v>
      </c>
      <c r="BG610" s="8" t="s">
        <v>174</v>
      </c>
    </row>
    <row r="611" spans="1:59" x14ac:dyDescent="0.3">
      <c r="A611" t="s">
        <v>1035</v>
      </c>
      <c r="B611" t="s">
        <v>1036</v>
      </c>
      <c r="D611" s="1">
        <v>40303</v>
      </c>
      <c r="E611" s="1">
        <v>40305</v>
      </c>
      <c r="F611" s="1" t="str">
        <f t="shared" si="47"/>
        <v>May</v>
      </c>
      <c r="G611" s="1" t="str">
        <f t="shared" si="48"/>
        <v>2010</v>
      </c>
      <c r="H611" s="2">
        <f t="shared" si="49"/>
        <v>2</v>
      </c>
      <c r="I611" s="2" t="b">
        <f t="shared" si="50"/>
        <v>0</v>
      </c>
      <c r="J611" t="s">
        <v>52</v>
      </c>
      <c r="K611">
        <v>21</v>
      </c>
      <c r="L611">
        <v>4242.76</v>
      </c>
      <c r="M611">
        <v>7.0000000000000007E-2</v>
      </c>
      <c r="N611" t="s">
        <v>18</v>
      </c>
      <c r="O611">
        <v>340.88</v>
      </c>
      <c r="P611">
        <v>199.99</v>
      </c>
      <c r="Q611">
        <v>24.49</v>
      </c>
      <c r="R611" t="s">
        <v>115</v>
      </c>
      <c r="S611" t="s">
        <v>116</v>
      </c>
      <c r="T611" t="s">
        <v>31</v>
      </c>
      <c r="U611" t="s">
        <v>32</v>
      </c>
      <c r="V611" t="s">
        <v>62</v>
      </c>
      <c r="W611">
        <v>0.46</v>
      </c>
      <c r="BF611" s="7">
        <f t="shared" si="46"/>
        <v>0</v>
      </c>
      <c r="BG611" s="8" t="s">
        <v>677</v>
      </c>
    </row>
    <row r="612" spans="1:59" x14ac:dyDescent="0.3">
      <c r="A612" t="s">
        <v>1028</v>
      </c>
      <c r="B612" t="s">
        <v>1029</v>
      </c>
      <c r="D612" s="1">
        <v>40420</v>
      </c>
      <c r="E612" s="1">
        <v>40422</v>
      </c>
      <c r="F612" s="1" t="str">
        <f t="shared" si="47"/>
        <v>September</v>
      </c>
      <c r="G612" s="1" t="str">
        <f t="shared" si="48"/>
        <v>2010</v>
      </c>
      <c r="H612" s="2">
        <f t="shared" si="49"/>
        <v>2</v>
      </c>
      <c r="I612" s="2" t="b">
        <f t="shared" si="50"/>
        <v>0</v>
      </c>
      <c r="J612" t="s">
        <v>24</v>
      </c>
      <c r="K612">
        <v>1</v>
      </c>
      <c r="L612">
        <v>14.4</v>
      </c>
      <c r="M612">
        <v>0.1</v>
      </c>
      <c r="N612" t="s">
        <v>18</v>
      </c>
      <c r="O612">
        <v>-7.39</v>
      </c>
      <c r="P612">
        <v>12.22</v>
      </c>
      <c r="Q612">
        <v>2.85</v>
      </c>
      <c r="R612" t="s">
        <v>115</v>
      </c>
      <c r="S612" t="s">
        <v>116</v>
      </c>
      <c r="T612" t="s">
        <v>31</v>
      </c>
      <c r="U612" t="s">
        <v>36</v>
      </c>
      <c r="V612" t="s">
        <v>37</v>
      </c>
      <c r="W612">
        <v>0.55000000000000004</v>
      </c>
      <c r="BF612" s="7">
        <f t="shared" si="46"/>
        <v>0</v>
      </c>
      <c r="BG612" s="8" t="s">
        <v>439</v>
      </c>
    </row>
    <row r="613" spans="1:59" x14ac:dyDescent="0.3">
      <c r="A613" t="s">
        <v>906</v>
      </c>
      <c r="B613" t="s">
        <v>907</v>
      </c>
      <c r="D613" s="1">
        <v>41212</v>
      </c>
      <c r="E613" s="1">
        <v>41214</v>
      </c>
      <c r="F613" s="1" t="str">
        <f t="shared" si="47"/>
        <v>November</v>
      </c>
      <c r="G613" s="1" t="str">
        <f t="shared" si="48"/>
        <v>2012</v>
      </c>
      <c r="H613" s="2">
        <f t="shared" si="49"/>
        <v>2</v>
      </c>
      <c r="I613" s="2" t="b">
        <f t="shared" si="50"/>
        <v>0</v>
      </c>
      <c r="J613" t="s">
        <v>24</v>
      </c>
      <c r="K613">
        <v>16</v>
      </c>
      <c r="L613">
        <v>92.06</v>
      </c>
      <c r="M613">
        <v>0.1</v>
      </c>
      <c r="N613" t="s">
        <v>18</v>
      </c>
      <c r="O613">
        <v>5.66</v>
      </c>
      <c r="P613">
        <v>5.98</v>
      </c>
      <c r="Q613">
        <v>2.5</v>
      </c>
      <c r="R613" t="s">
        <v>115</v>
      </c>
      <c r="S613" t="s">
        <v>116</v>
      </c>
      <c r="T613" t="s">
        <v>27</v>
      </c>
      <c r="U613" t="s">
        <v>22</v>
      </c>
      <c r="V613" t="s">
        <v>51</v>
      </c>
      <c r="W613">
        <v>0.36</v>
      </c>
      <c r="BF613" s="7">
        <f t="shared" si="46"/>
        <v>0</v>
      </c>
      <c r="BG613" s="8" t="s">
        <v>135</v>
      </c>
    </row>
    <row r="614" spans="1:59" x14ac:dyDescent="0.3">
      <c r="A614" t="s">
        <v>906</v>
      </c>
      <c r="B614" t="s">
        <v>907</v>
      </c>
      <c r="D614" s="1">
        <v>41212</v>
      </c>
      <c r="E614" s="1">
        <v>41214</v>
      </c>
      <c r="F614" s="1" t="str">
        <f t="shared" si="47"/>
        <v>November</v>
      </c>
      <c r="G614" s="1" t="str">
        <f t="shared" si="48"/>
        <v>2012</v>
      </c>
      <c r="H614" s="2">
        <f t="shared" si="49"/>
        <v>2</v>
      </c>
      <c r="I614" s="2" t="b">
        <f t="shared" si="50"/>
        <v>0</v>
      </c>
      <c r="J614" t="s">
        <v>24</v>
      </c>
      <c r="K614">
        <v>33</v>
      </c>
      <c r="L614">
        <v>199.62</v>
      </c>
      <c r="M614">
        <v>0.01</v>
      </c>
      <c r="N614" t="s">
        <v>18</v>
      </c>
      <c r="O614">
        <v>42.34</v>
      </c>
      <c r="P614">
        <v>5.84</v>
      </c>
      <c r="Q614">
        <v>1.2</v>
      </c>
      <c r="R614" t="s">
        <v>115</v>
      </c>
      <c r="S614" t="s">
        <v>116</v>
      </c>
      <c r="T614" t="s">
        <v>27</v>
      </c>
      <c r="U614" t="s">
        <v>22</v>
      </c>
      <c r="V614" t="s">
        <v>60</v>
      </c>
      <c r="W614">
        <v>0.55000000000000004</v>
      </c>
      <c r="BF614" s="7">
        <f t="shared" si="46"/>
        <v>0</v>
      </c>
      <c r="BG614" s="8" t="s">
        <v>610</v>
      </c>
    </row>
    <row r="615" spans="1:59" x14ac:dyDescent="0.3">
      <c r="A615" t="s">
        <v>1026</v>
      </c>
      <c r="B615" t="s">
        <v>1027</v>
      </c>
      <c r="D615" s="1">
        <v>40009</v>
      </c>
      <c r="E615" s="1">
        <v>40010</v>
      </c>
      <c r="F615" s="1" t="str">
        <f t="shared" si="47"/>
        <v>July</v>
      </c>
      <c r="G615" s="1" t="str">
        <f t="shared" si="48"/>
        <v>2009</v>
      </c>
      <c r="H615" s="2">
        <f t="shared" si="49"/>
        <v>1</v>
      </c>
      <c r="I615" s="2" t="b">
        <f t="shared" si="50"/>
        <v>0</v>
      </c>
      <c r="J615" t="s">
        <v>24</v>
      </c>
      <c r="K615">
        <v>40</v>
      </c>
      <c r="L615">
        <v>196.5</v>
      </c>
      <c r="M615">
        <v>0.08</v>
      </c>
      <c r="N615" t="s">
        <v>18</v>
      </c>
      <c r="O615">
        <v>-99.76</v>
      </c>
      <c r="P615">
        <v>4.91</v>
      </c>
      <c r="Q615">
        <v>4.97</v>
      </c>
      <c r="R615" t="s">
        <v>115</v>
      </c>
      <c r="S615" t="s">
        <v>116</v>
      </c>
      <c r="T615" t="s">
        <v>31</v>
      </c>
      <c r="U615" t="s">
        <v>22</v>
      </c>
      <c r="V615" t="s">
        <v>29</v>
      </c>
      <c r="W615">
        <v>0.38</v>
      </c>
      <c r="BF615" s="7">
        <f t="shared" si="46"/>
        <v>0</v>
      </c>
      <c r="BG615" s="8" t="s">
        <v>202</v>
      </c>
    </row>
    <row r="616" spans="1:59" x14ac:dyDescent="0.3">
      <c r="A616" t="s">
        <v>1026</v>
      </c>
      <c r="B616" t="s">
        <v>1027</v>
      </c>
      <c r="D616" s="1">
        <v>40009</v>
      </c>
      <c r="E616" s="1">
        <v>40010</v>
      </c>
      <c r="F616" s="1" t="str">
        <f t="shared" si="47"/>
        <v>July</v>
      </c>
      <c r="G616" s="1" t="str">
        <f t="shared" si="48"/>
        <v>2009</v>
      </c>
      <c r="H616" s="2">
        <f t="shared" si="49"/>
        <v>1</v>
      </c>
      <c r="I616" s="2" t="b">
        <f t="shared" si="50"/>
        <v>0</v>
      </c>
      <c r="J616" t="s">
        <v>24</v>
      </c>
      <c r="K616">
        <v>1</v>
      </c>
      <c r="L616">
        <v>3672.89</v>
      </c>
      <c r="M616">
        <v>0.01</v>
      </c>
      <c r="N616" t="s">
        <v>18</v>
      </c>
      <c r="O616">
        <v>-3061.82</v>
      </c>
      <c r="P616">
        <v>3499.99</v>
      </c>
      <c r="Q616">
        <v>24.49</v>
      </c>
      <c r="R616" t="s">
        <v>115</v>
      </c>
      <c r="S616" t="s">
        <v>116</v>
      </c>
      <c r="T616" t="s">
        <v>31</v>
      </c>
      <c r="U616" t="s">
        <v>32</v>
      </c>
      <c r="V616" t="s">
        <v>62</v>
      </c>
      <c r="W616">
        <v>0.37</v>
      </c>
      <c r="BF616" s="7">
        <f t="shared" si="46"/>
        <v>0</v>
      </c>
      <c r="BG616" s="8" t="s">
        <v>750</v>
      </c>
    </row>
    <row r="617" spans="1:59" x14ac:dyDescent="0.3">
      <c r="A617" t="s">
        <v>1026</v>
      </c>
      <c r="B617" t="s">
        <v>1027</v>
      </c>
      <c r="D617" s="1">
        <v>40009</v>
      </c>
      <c r="E617" s="1">
        <v>40011</v>
      </c>
      <c r="F617" s="1" t="str">
        <f t="shared" si="47"/>
        <v>July</v>
      </c>
      <c r="G617" s="1" t="str">
        <f t="shared" si="48"/>
        <v>2009</v>
      </c>
      <c r="H617" s="2">
        <f t="shared" si="49"/>
        <v>2</v>
      </c>
      <c r="I617" s="2" t="b">
        <f t="shared" si="50"/>
        <v>0</v>
      </c>
      <c r="J617" t="s">
        <v>24</v>
      </c>
      <c r="K617">
        <v>8</v>
      </c>
      <c r="L617">
        <v>46.97</v>
      </c>
      <c r="M617">
        <v>0.03</v>
      </c>
      <c r="N617" t="s">
        <v>18</v>
      </c>
      <c r="O617">
        <v>-0.01</v>
      </c>
      <c r="P617">
        <v>5.84</v>
      </c>
      <c r="Q617">
        <v>1.2</v>
      </c>
      <c r="R617" t="s">
        <v>115</v>
      </c>
      <c r="S617" t="s">
        <v>116</v>
      </c>
      <c r="T617" t="s">
        <v>31</v>
      </c>
      <c r="U617" t="s">
        <v>22</v>
      </c>
      <c r="V617" t="s">
        <v>60</v>
      </c>
      <c r="W617">
        <v>0.55000000000000004</v>
      </c>
      <c r="BF617" s="7">
        <f t="shared" si="46"/>
        <v>0</v>
      </c>
      <c r="BG617" s="8" t="s">
        <v>377</v>
      </c>
    </row>
    <row r="618" spans="1:59" x14ac:dyDescent="0.3">
      <c r="A618" t="s">
        <v>1026</v>
      </c>
      <c r="B618" t="s">
        <v>1027</v>
      </c>
      <c r="D618" s="1">
        <v>41128</v>
      </c>
      <c r="E618" s="1">
        <v>41135</v>
      </c>
      <c r="F618" s="1" t="str">
        <f t="shared" si="47"/>
        <v>August</v>
      </c>
      <c r="G618" s="1" t="str">
        <f t="shared" si="48"/>
        <v>2012</v>
      </c>
      <c r="H618" s="2">
        <f t="shared" si="49"/>
        <v>7</v>
      </c>
      <c r="I618" s="2" t="b">
        <f t="shared" si="50"/>
        <v>0</v>
      </c>
      <c r="J618" t="s">
        <v>17</v>
      </c>
      <c r="K618">
        <v>45</v>
      </c>
      <c r="L618">
        <v>20333.815999999999</v>
      </c>
      <c r="M618">
        <v>0.02</v>
      </c>
      <c r="N618" t="s">
        <v>25</v>
      </c>
      <c r="O618">
        <v>-1430.45</v>
      </c>
      <c r="P618">
        <v>550.98</v>
      </c>
      <c r="Q618">
        <v>147.12</v>
      </c>
      <c r="R618" t="s">
        <v>115</v>
      </c>
      <c r="S618" t="s">
        <v>116</v>
      </c>
      <c r="T618" t="s">
        <v>21</v>
      </c>
      <c r="U618" t="s">
        <v>36</v>
      </c>
      <c r="V618" t="s">
        <v>55</v>
      </c>
      <c r="W618">
        <v>0.8</v>
      </c>
      <c r="BF618" s="7">
        <f t="shared" si="46"/>
        <v>0</v>
      </c>
      <c r="BG618" s="8" t="s">
        <v>530</v>
      </c>
    </row>
    <row r="619" spans="1:59" x14ac:dyDescent="0.3">
      <c r="A619" t="s">
        <v>957</v>
      </c>
      <c r="B619" t="s">
        <v>1030</v>
      </c>
      <c r="D619" s="1">
        <v>39845</v>
      </c>
      <c r="E619" s="1">
        <v>39848</v>
      </c>
      <c r="F619" s="1" t="str">
        <f t="shared" si="47"/>
        <v>February</v>
      </c>
      <c r="G619" s="1" t="str">
        <f t="shared" si="48"/>
        <v>2009</v>
      </c>
      <c r="H619" s="2">
        <f t="shared" si="49"/>
        <v>3</v>
      </c>
      <c r="I619" s="2" t="b">
        <f t="shared" si="50"/>
        <v>0</v>
      </c>
      <c r="J619" t="s">
        <v>52</v>
      </c>
      <c r="K619">
        <v>37</v>
      </c>
      <c r="L619">
        <v>1697.44</v>
      </c>
      <c r="M619">
        <v>0.06</v>
      </c>
      <c r="N619" t="s">
        <v>18</v>
      </c>
      <c r="O619">
        <v>523.42999999999995</v>
      </c>
      <c r="P619">
        <v>45.19</v>
      </c>
      <c r="Q619">
        <v>1.99</v>
      </c>
      <c r="R619" t="s">
        <v>115</v>
      </c>
      <c r="S619" t="s">
        <v>116</v>
      </c>
      <c r="T619" t="s">
        <v>31</v>
      </c>
      <c r="U619" t="s">
        <v>32</v>
      </c>
      <c r="V619" t="s">
        <v>48</v>
      </c>
      <c r="W619">
        <v>0.55000000000000004</v>
      </c>
      <c r="BF619" s="7">
        <f t="shared" si="46"/>
        <v>0</v>
      </c>
      <c r="BG619" s="8" t="s">
        <v>482</v>
      </c>
    </row>
    <row r="620" spans="1:59" x14ac:dyDescent="0.3">
      <c r="A620" t="s">
        <v>957</v>
      </c>
      <c r="B620" t="s">
        <v>1030</v>
      </c>
      <c r="D620" s="1">
        <v>41097</v>
      </c>
      <c r="E620" s="1">
        <v>41099</v>
      </c>
      <c r="F620" s="1" t="str">
        <f t="shared" si="47"/>
        <v>July</v>
      </c>
      <c r="G620" s="1" t="str">
        <f t="shared" si="48"/>
        <v>2012</v>
      </c>
      <c r="H620" s="2">
        <f t="shared" si="49"/>
        <v>2</v>
      </c>
      <c r="I620" s="2" t="b">
        <f t="shared" si="50"/>
        <v>0</v>
      </c>
      <c r="J620" t="s">
        <v>44</v>
      </c>
      <c r="K620">
        <v>15</v>
      </c>
      <c r="L620">
        <v>572.4325</v>
      </c>
      <c r="M620">
        <v>0.05</v>
      </c>
      <c r="N620" t="s">
        <v>18</v>
      </c>
      <c r="O620">
        <v>-19.440000000000001</v>
      </c>
      <c r="P620">
        <v>45.99</v>
      </c>
      <c r="Q620">
        <v>4.99</v>
      </c>
      <c r="R620" t="s">
        <v>115</v>
      </c>
      <c r="S620" t="s">
        <v>116</v>
      </c>
      <c r="T620" t="s">
        <v>31</v>
      </c>
      <c r="U620" t="s">
        <v>32</v>
      </c>
      <c r="V620" t="s">
        <v>33</v>
      </c>
      <c r="W620">
        <v>0.56000000000000005</v>
      </c>
      <c r="BF620" s="7">
        <f t="shared" si="46"/>
        <v>0</v>
      </c>
      <c r="BG620" s="8" t="s">
        <v>614</v>
      </c>
    </row>
    <row r="621" spans="1:59" x14ac:dyDescent="0.3">
      <c r="A621" t="s">
        <v>1028</v>
      </c>
      <c r="B621" t="s">
        <v>1029</v>
      </c>
      <c r="D621" s="1">
        <v>39899</v>
      </c>
      <c r="E621" s="1">
        <v>39900</v>
      </c>
      <c r="F621" s="1" t="str">
        <f t="shared" si="47"/>
        <v>March</v>
      </c>
      <c r="G621" s="1" t="str">
        <f t="shared" si="48"/>
        <v>2009</v>
      </c>
      <c r="H621" s="2">
        <f t="shared" si="49"/>
        <v>1</v>
      </c>
      <c r="I621" s="2" t="b">
        <f t="shared" si="50"/>
        <v>0</v>
      </c>
      <c r="J621" t="s">
        <v>44</v>
      </c>
      <c r="K621">
        <v>41</v>
      </c>
      <c r="L621">
        <v>322.02999999999997</v>
      </c>
      <c r="M621">
        <v>0.06</v>
      </c>
      <c r="N621" t="s">
        <v>18</v>
      </c>
      <c r="O621">
        <v>-82.83</v>
      </c>
      <c r="P621">
        <v>8.1199999999999992</v>
      </c>
      <c r="Q621">
        <v>2.83</v>
      </c>
      <c r="R621" t="s">
        <v>115</v>
      </c>
      <c r="S621" t="s">
        <v>116</v>
      </c>
      <c r="T621" t="s">
        <v>31</v>
      </c>
      <c r="U621" t="s">
        <v>32</v>
      </c>
      <c r="V621" t="s">
        <v>48</v>
      </c>
      <c r="W621">
        <v>0.77</v>
      </c>
      <c r="BF621" s="7">
        <f t="shared" si="46"/>
        <v>0</v>
      </c>
      <c r="BG621" s="8" t="s">
        <v>670</v>
      </c>
    </row>
    <row r="622" spans="1:59" x14ac:dyDescent="0.3">
      <c r="A622" t="s">
        <v>1028</v>
      </c>
      <c r="B622" t="s">
        <v>1029</v>
      </c>
      <c r="D622" s="1">
        <v>39899</v>
      </c>
      <c r="E622" s="1">
        <v>39900</v>
      </c>
      <c r="F622" s="1" t="str">
        <f t="shared" si="47"/>
        <v>March</v>
      </c>
      <c r="G622" s="1" t="str">
        <f t="shared" si="48"/>
        <v>2009</v>
      </c>
      <c r="H622" s="2">
        <f t="shared" si="49"/>
        <v>1</v>
      </c>
      <c r="I622" s="2" t="b">
        <f t="shared" si="50"/>
        <v>0</v>
      </c>
      <c r="J622" t="s">
        <v>44</v>
      </c>
      <c r="K622">
        <v>49</v>
      </c>
      <c r="L622">
        <v>2470.84</v>
      </c>
      <c r="M622">
        <v>0.05</v>
      </c>
      <c r="N622" t="s">
        <v>18</v>
      </c>
      <c r="O622">
        <v>25.04</v>
      </c>
      <c r="P622">
        <v>51.65</v>
      </c>
      <c r="Q622">
        <v>18.45</v>
      </c>
      <c r="R622" t="s">
        <v>115</v>
      </c>
      <c r="S622" t="s">
        <v>116</v>
      </c>
      <c r="T622" t="s">
        <v>31</v>
      </c>
      <c r="U622" t="s">
        <v>36</v>
      </c>
      <c r="V622" t="s">
        <v>37</v>
      </c>
      <c r="W622">
        <v>0.65</v>
      </c>
      <c r="BF622" s="7">
        <f t="shared" si="46"/>
        <v>0</v>
      </c>
      <c r="BG622" s="8" t="s">
        <v>114</v>
      </c>
    </row>
    <row r="623" spans="1:59" x14ac:dyDescent="0.3">
      <c r="A623" t="s">
        <v>1028</v>
      </c>
      <c r="B623" t="s">
        <v>1029</v>
      </c>
      <c r="D623" s="1">
        <v>39899</v>
      </c>
      <c r="E623" s="1">
        <v>39900</v>
      </c>
      <c r="F623" s="1" t="str">
        <f t="shared" si="47"/>
        <v>March</v>
      </c>
      <c r="G623" s="1" t="str">
        <f t="shared" si="48"/>
        <v>2009</v>
      </c>
      <c r="H623" s="2">
        <f t="shared" si="49"/>
        <v>1</v>
      </c>
      <c r="I623" s="2" t="b">
        <f t="shared" si="50"/>
        <v>0</v>
      </c>
      <c r="J623" t="s">
        <v>44</v>
      </c>
      <c r="K623">
        <v>2</v>
      </c>
      <c r="L623">
        <v>15.26</v>
      </c>
      <c r="M623">
        <v>0.01</v>
      </c>
      <c r="N623" t="s">
        <v>18</v>
      </c>
      <c r="O623">
        <v>-7.51</v>
      </c>
      <c r="P623">
        <v>6.68</v>
      </c>
      <c r="Q623">
        <v>1.5</v>
      </c>
      <c r="R623" t="s">
        <v>115</v>
      </c>
      <c r="S623" t="s">
        <v>116</v>
      </c>
      <c r="T623" t="s">
        <v>31</v>
      </c>
      <c r="U623" t="s">
        <v>22</v>
      </c>
      <c r="V623" t="s">
        <v>60</v>
      </c>
      <c r="W623">
        <v>0.48</v>
      </c>
      <c r="BF623" s="7">
        <f t="shared" si="46"/>
        <v>0</v>
      </c>
      <c r="BG623" s="8" t="s">
        <v>184</v>
      </c>
    </row>
    <row r="624" spans="1:59" x14ac:dyDescent="0.3">
      <c r="A624" t="s">
        <v>1028</v>
      </c>
      <c r="B624" t="s">
        <v>1029</v>
      </c>
      <c r="D624" s="1">
        <v>39899</v>
      </c>
      <c r="E624" s="1">
        <v>39900</v>
      </c>
      <c r="F624" s="1" t="str">
        <f t="shared" si="47"/>
        <v>March</v>
      </c>
      <c r="G624" s="1" t="str">
        <f t="shared" si="48"/>
        <v>2009</v>
      </c>
      <c r="H624" s="2">
        <f t="shared" si="49"/>
        <v>1</v>
      </c>
      <c r="I624" s="2" t="b">
        <f t="shared" si="50"/>
        <v>0</v>
      </c>
      <c r="J624" t="s">
        <v>44</v>
      </c>
      <c r="K624">
        <v>39</v>
      </c>
      <c r="L624">
        <v>5250.6625000000004</v>
      </c>
      <c r="M624">
        <v>0.1</v>
      </c>
      <c r="N624" t="s">
        <v>18</v>
      </c>
      <c r="O624">
        <v>930.99</v>
      </c>
      <c r="P624">
        <v>175.99</v>
      </c>
      <c r="Q624">
        <v>8.99</v>
      </c>
      <c r="R624" t="s">
        <v>115</v>
      </c>
      <c r="S624" t="s">
        <v>116</v>
      </c>
      <c r="T624" t="s">
        <v>31</v>
      </c>
      <c r="U624" t="s">
        <v>32</v>
      </c>
      <c r="V624" t="s">
        <v>33</v>
      </c>
      <c r="W624">
        <v>0.56999999999999995</v>
      </c>
      <c r="BF624" s="7">
        <f t="shared" si="46"/>
        <v>0</v>
      </c>
      <c r="BG624" s="8" t="s">
        <v>85</v>
      </c>
    </row>
    <row r="625" spans="1:59" x14ac:dyDescent="0.3">
      <c r="A625" t="s">
        <v>1031</v>
      </c>
      <c r="B625" t="s">
        <v>1032</v>
      </c>
      <c r="D625" s="1">
        <v>40444</v>
      </c>
      <c r="E625" s="1">
        <v>40446</v>
      </c>
      <c r="F625" s="1" t="str">
        <f t="shared" si="47"/>
        <v>September</v>
      </c>
      <c r="G625" s="1" t="str">
        <f t="shared" si="48"/>
        <v>2010</v>
      </c>
      <c r="H625" s="2">
        <f t="shared" si="49"/>
        <v>2</v>
      </c>
      <c r="I625" s="2" t="b">
        <f t="shared" si="50"/>
        <v>0</v>
      </c>
      <c r="J625" t="s">
        <v>34</v>
      </c>
      <c r="K625">
        <v>23</v>
      </c>
      <c r="L625">
        <v>10791.38</v>
      </c>
      <c r="M625">
        <v>0.08</v>
      </c>
      <c r="N625" t="s">
        <v>18</v>
      </c>
      <c r="O625">
        <v>-234.79</v>
      </c>
      <c r="P625">
        <v>499.99</v>
      </c>
      <c r="Q625">
        <v>24.49</v>
      </c>
      <c r="R625" t="s">
        <v>115</v>
      </c>
      <c r="S625" t="s">
        <v>116</v>
      </c>
      <c r="T625" t="s">
        <v>31</v>
      </c>
      <c r="U625" t="s">
        <v>32</v>
      </c>
      <c r="V625" t="s">
        <v>62</v>
      </c>
      <c r="W625">
        <v>0.36</v>
      </c>
      <c r="BF625" s="7">
        <f t="shared" si="46"/>
        <v>0</v>
      </c>
      <c r="BG625" s="8" t="s">
        <v>683</v>
      </c>
    </row>
    <row r="626" spans="1:59" x14ac:dyDescent="0.3">
      <c r="A626" t="s">
        <v>1028</v>
      </c>
      <c r="B626" t="s">
        <v>1029</v>
      </c>
      <c r="D626" s="1">
        <v>40630</v>
      </c>
      <c r="E626" s="1">
        <v>40632</v>
      </c>
      <c r="F626" s="1" t="str">
        <f t="shared" si="47"/>
        <v>March</v>
      </c>
      <c r="G626" s="1" t="str">
        <f t="shared" si="48"/>
        <v>2011</v>
      </c>
      <c r="H626" s="2">
        <f t="shared" si="49"/>
        <v>2</v>
      </c>
      <c r="I626" s="2" t="b">
        <f t="shared" si="50"/>
        <v>0</v>
      </c>
      <c r="J626" t="s">
        <v>17</v>
      </c>
      <c r="K626">
        <v>1</v>
      </c>
      <c r="L626">
        <v>26.68</v>
      </c>
      <c r="M626">
        <v>0.04</v>
      </c>
      <c r="N626" t="s">
        <v>18</v>
      </c>
      <c r="O626">
        <v>-10.74</v>
      </c>
      <c r="P626">
        <v>22.23</v>
      </c>
      <c r="Q626">
        <v>3.63</v>
      </c>
      <c r="R626" t="s">
        <v>115</v>
      </c>
      <c r="S626" t="s">
        <v>116</v>
      </c>
      <c r="T626" t="s">
        <v>31</v>
      </c>
      <c r="U626" t="s">
        <v>36</v>
      </c>
      <c r="V626" t="s">
        <v>37</v>
      </c>
      <c r="W626">
        <v>0.52</v>
      </c>
      <c r="BF626" s="7">
        <f t="shared" si="46"/>
        <v>0</v>
      </c>
      <c r="BG626" s="8" t="s">
        <v>742</v>
      </c>
    </row>
    <row r="627" spans="1:59" x14ac:dyDescent="0.3">
      <c r="A627" t="s">
        <v>1037</v>
      </c>
      <c r="B627" t="s">
        <v>1038</v>
      </c>
      <c r="D627" s="1">
        <v>39995</v>
      </c>
      <c r="E627" s="1">
        <v>39997</v>
      </c>
      <c r="F627" s="1" t="str">
        <f t="shared" si="47"/>
        <v>July</v>
      </c>
      <c r="G627" s="1" t="str">
        <f t="shared" si="48"/>
        <v>2009</v>
      </c>
      <c r="H627" s="2">
        <f t="shared" si="49"/>
        <v>2</v>
      </c>
      <c r="I627" s="2" t="b">
        <f t="shared" si="50"/>
        <v>0</v>
      </c>
      <c r="J627" t="s">
        <v>17</v>
      </c>
      <c r="K627">
        <v>27</v>
      </c>
      <c r="L627">
        <v>123.46</v>
      </c>
      <c r="M627">
        <v>7.0000000000000007E-2</v>
      </c>
      <c r="N627" t="s">
        <v>18</v>
      </c>
      <c r="O627">
        <v>26.66</v>
      </c>
      <c r="P627">
        <v>4.84</v>
      </c>
      <c r="Q627">
        <v>0.71</v>
      </c>
      <c r="R627" t="s">
        <v>115</v>
      </c>
      <c r="S627" t="s">
        <v>116</v>
      </c>
      <c r="T627" t="s">
        <v>21</v>
      </c>
      <c r="U627" t="s">
        <v>22</v>
      </c>
      <c r="V627" t="s">
        <v>60</v>
      </c>
      <c r="W627">
        <v>0.52</v>
      </c>
      <c r="BF627" s="7">
        <f t="shared" si="46"/>
        <v>0</v>
      </c>
      <c r="BG627" s="8" t="s">
        <v>850</v>
      </c>
    </row>
    <row r="628" spans="1:59" x14ac:dyDescent="0.3">
      <c r="A628" t="s">
        <v>1016</v>
      </c>
      <c r="B628" t="s">
        <v>1017</v>
      </c>
      <c r="D628" s="1">
        <v>40523</v>
      </c>
      <c r="E628" s="1">
        <v>40524</v>
      </c>
      <c r="F628" s="1" t="str">
        <f t="shared" si="47"/>
        <v>December</v>
      </c>
      <c r="G628" s="1" t="str">
        <f t="shared" si="48"/>
        <v>2010</v>
      </c>
      <c r="H628" s="2">
        <f t="shared" si="49"/>
        <v>1</v>
      </c>
      <c r="I628" s="2" t="b">
        <f t="shared" si="50"/>
        <v>0</v>
      </c>
      <c r="J628" t="s">
        <v>24</v>
      </c>
      <c r="K628">
        <v>28</v>
      </c>
      <c r="L628">
        <v>588.54</v>
      </c>
      <c r="M628">
        <v>0.04</v>
      </c>
      <c r="N628" t="s">
        <v>18</v>
      </c>
      <c r="O628">
        <v>-30.72</v>
      </c>
      <c r="P628">
        <v>20.149999999999999</v>
      </c>
      <c r="Q628">
        <v>8.99</v>
      </c>
      <c r="R628" t="s">
        <v>115</v>
      </c>
      <c r="S628" t="s">
        <v>116</v>
      </c>
      <c r="T628" t="s">
        <v>27</v>
      </c>
      <c r="U628" t="s">
        <v>22</v>
      </c>
      <c r="V628" t="s">
        <v>60</v>
      </c>
      <c r="W628">
        <v>0.57999999999999996</v>
      </c>
      <c r="BF628" s="7">
        <f t="shared" si="46"/>
        <v>0</v>
      </c>
      <c r="BG628" s="8" t="s">
        <v>395</v>
      </c>
    </row>
    <row r="629" spans="1:59" x14ac:dyDescent="0.3">
      <c r="A629" t="s">
        <v>1048</v>
      </c>
      <c r="B629" t="s">
        <v>1049</v>
      </c>
      <c r="D629" s="1">
        <v>40072</v>
      </c>
      <c r="E629" s="1">
        <v>40073</v>
      </c>
      <c r="F629" s="1" t="str">
        <f t="shared" si="47"/>
        <v>September</v>
      </c>
      <c r="G629" s="1" t="str">
        <f t="shared" si="48"/>
        <v>2009</v>
      </c>
      <c r="H629" s="2">
        <f t="shared" si="49"/>
        <v>1</v>
      </c>
      <c r="I629" s="2" t="b">
        <f t="shared" si="50"/>
        <v>0</v>
      </c>
      <c r="J629" t="s">
        <v>24</v>
      </c>
      <c r="K629">
        <v>44</v>
      </c>
      <c r="L629">
        <v>284.38</v>
      </c>
      <c r="M629">
        <v>0.04</v>
      </c>
      <c r="N629" t="s">
        <v>18</v>
      </c>
      <c r="O629">
        <v>-62.43</v>
      </c>
      <c r="P629">
        <v>6.48</v>
      </c>
      <c r="Q629">
        <v>5.19</v>
      </c>
      <c r="R629" t="s">
        <v>115</v>
      </c>
      <c r="S629" t="s">
        <v>116</v>
      </c>
      <c r="T629" t="s">
        <v>42</v>
      </c>
      <c r="U629" t="s">
        <v>22</v>
      </c>
      <c r="V629" t="s">
        <v>43</v>
      </c>
      <c r="W629">
        <v>0.37</v>
      </c>
      <c r="BF629" s="7">
        <f t="shared" si="46"/>
        <v>0</v>
      </c>
      <c r="BG629" s="8" t="s">
        <v>809</v>
      </c>
    </row>
    <row r="630" spans="1:59" x14ac:dyDescent="0.3">
      <c r="A630" t="s">
        <v>906</v>
      </c>
      <c r="B630" t="s">
        <v>907</v>
      </c>
      <c r="D630" s="1">
        <v>40578</v>
      </c>
      <c r="E630" s="1">
        <v>40580</v>
      </c>
      <c r="F630" s="1" t="str">
        <f t="shared" si="47"/>
        <v>February</v>
      </c>
      <c r="G630" s="1" t="str">
        <f t="shared" si="48"/>
        <v>2011</v>
      </c>
      <c r="H630" s="2">
        <f t="shared" si="49"/>
        <v>2</v>
      </c>
      <c r="I630" s="2" t="b">
        <f t="shared" si="50"/>
        <v>0</v>
      </c>
      <c r="J630" t="s">
        <v>24</v>
      </c>
      <c r="K630">
        <v>49</v>
      </c>
      <c r="L630">
        <v>165.51</v>
      </c>
      <c r="M630">
        <v>0.08</v>
      </c>
      <c r="N630" t="s">
        <v>18</v>
      </c>
      <c r="O630">
        <v>-269.91000000000003</v>
      </c>
      <c r="P630">
        <v>3.52</v>
      </c>
      <c r="Q630">
        <v>6.83</v>
      </c>
      <c r="R630" t="s">
        <v>115</v>
      </c>
      <c r="S630" t="s">
        <v>116</v>
      </c>
      <c r="T630" t="s">
        <v>27</v>
      </c>
      <c r="U630" t="s">
        <v>22</v>
      </c>
      <c r="V630" t="s">
        <v>29</v>
      </c>
      <c r="W630">
        <v>0.38</v>
      </c>
      <c r="BF630" s="7">
        <f t="shared" si="46"/>
        <v>0</v>
      </c>
      <c r="BG630" s="8" t="s">
        <v>768</v>
      </c>
    </row>
    <row r="631" spans="1:59" x14ac:dyDescent="0.3">
      <c r="A631" t="s">
        <v>1022</v>
      </c>
      <c r="B631" t="s">
        <v>1023</v>
      </c>
      <c r="D631" s="1">
        <v>40432</v>
      </c>
      <c r="E631" s="1">
        <v>40433</v>
      </c>
      <c r="F631" s="1" t="str">
        <f t="shared" si="47"/>
        <v>September</v>
      </c>
      <c r="G631" s="1" t="str">
        <f t="shared" si="48"/>
        <v>2010</v>
      </c>
      <c r="H631" s="2">
        <f t="shared" si="49"/>
        <v>1</v>
      </c>
      <c r="I631" s="2" t="b">
        <f t="shared" si="50"/>
        <v>0</v>
      </c>
      <c r="J631" t="s">
        <v>44</v>
      </c>
      <c r="K631">
        <v>29</v>
      </c>
      <c r="L631">
        <v>2046.81</v>
      </c>
      <c r="M631">
        <v>0.02</v>
      </c>
      <c r="N631" t="s">
        <v>18</v>
      </c>
      <c r="O631">
        <v>469.28</v>
      </c>
      <c r="P631">
        <v>67.28</v>
      </c>
      <c r="Q631">
        <v>19.989999999999998</v>
      </c>
      <c r="R631" t="s">
        <v>115</v>
      </c>
      <c r="S631" t="s">
        <v>116</v>
      </c>
      <c r="T631" t="s">
        <v>21</v>
      </c>
      <c r="U631" t="s">
        <v>22</v>
      </c>
      <c r="V631" t="s">
        <v>29</v>
      </c>
      <c r="W631">
        <v>0.4</v>
      </c>
      <c r="BF631" s="7">
        <f t="shared" si="46"/>
        <v>0</v>
      </c>
      <c r="BG631" s="8" t="s">
        <v>189</v>
      </c>
    </row>
    <row r="632" spans="1:59" x14ac:dyDescent="0.3">
      <c r="A632" t="s">
        <v>1039</v>
      </c>
      <c r="B632" t="s">
        <v>1040</v>
      </c>
      <c r="D632" s="1">
        <v>40239</v>
      </c>
      <c r="E632" s="1">
        <v>40240</v>
      </c>
      <c r="F632" s="1" t="str">
        <f t="shared" si="47"/>
        <v>March</v>
      </c>
      <c r="G632" s="1" t="str">
        <f t="shared" si="48"/>
        <v>2010</v>
      </c>
      <c r="H632" s="2">
        <f t="shared" si="49"/>
        <v>1</v>
      </c>
      <c r="I632" s="2" t="b">
        <f t="shared" si="50"/>
        <v>0</v>
      </c>
      <c r="J632" t="s">
        <v>44</v>
      </c>
      <c r="K632">
        <v>10</v>
      </c>
      <c r="L632">
        <v>28.81</v>
      </c>
      <c r="M632">
        <v>0.02</v>
      </c>
      <c r="N632" t="s">
        <v>18</v>
      </c>
      <c r="O632">
        <v>7.15</v>
      </c>
      <c r="P632">
        <v>2.89</v>
      </c>
      <c r="Q632">
        <v>0.49</v>
      </c>
      <c r="R632" t="s">
        <v>115</v>
      </c>
      <c r="S632" t="s">
        <v>116</v>
      </c>
      <c r="T632" t="s">
        <v>31</v>
      </c>
      <c r="U632" t="s">
        <v>22</v>
      </c>
      <c r="V632" t="s">
        <v>57</v>
      </c>
      <c r="W632">
        <v>0.38</v>
      </c>
      <c r="BF632" s="7">
        <f t="shared" si="46"/>
        <v>0</v>
      </c>
      <c r="BG632" s="8" t="s">
        <v>736</v>
      </c>
    </row>
    <row r="633" spans="1:59" x14ac:dyDescent="0.3">
      <c r="A633" t="s">
        <v>1039</v>
      </c>
      <c r="B633" t="s">
        <v>1040</v>
      </c>
      <c r="D633" s="1">
        <v>40239</v>
      </c>
      <c r="E633" s="1">
        <v>40242</v>
      </c>
      <c r="F633" s="1" t="str">
        <f t="shared" si="47"/>
        <v>March</v>
      </c>
      <c r="G633" s="1" t="str">
        <f t="shared" si="48"/>
        <v>2010</v>
      </c>
      <c r="H633" s="2">
        <f t="shared" si="49"/>
        <v>3</v>
      </c>
      <c r="I633" s="2" t="b">
        <f t="shared" si="50"/>
        <v>0</v>
      </c>
      <c r="J633" t="s">
        <v>44</v>
      </c>
      <c r="K633">
        <v>35</v>
      </c>
      <c r="L633">
        <v>1445.6</v>
      </c>
      <c r="M633">
        <v>0.08</v>
      </c>
      <c r="N633" t="s">
        <v>18</v>
      </c>
      <c r="O633">
        <v>126.03</v>
      </c>
      <c r="P633">
        <v>41.32</v>
      </c>
      <c r="Q633">
        <v>8.66</v>
      </c>
      <c r="R633" t="s">
        <v>115</v>
      </c>
      <c r="S633" t="s">
        <v>116</v>
      </c>
      <c r="T633" t="s">
        <v>31</v>
      </c>
      <c r="U633" t="s">
        <v>36</v>
      </c>
      <c r="V633" t="s">
        <v>37</v>
      </c>
      <c r="W633">
        <v>0.76</v>
      </c>
      <c r="BF633" s="7">
        <f t="shared" si="46"/>
        <v>0</v>
      </c>
      <c r="BG633" s="8" t="s">
        <v>703</v>
      </c>
    </row>
    <row r="634" spans="1:59" x14ac:dyDescent="0.3">
      <c r="A634" t="s">
        <v>1039</v>
      </c>
      <c r="B634" t="s">
        <v>1040</v>
      </c>
      <c r="D634" s="1">
        <v>40239</v>
      </c>
      <c r="E634" s="1">
        <v>40240</v>
      </c>
      <c r="F634" s="1" t="str">
        <f t="shared" si="47"/>
        <v>March</v>
      </c>
      <c r="G634" s="1" t="str">
        <f t="shared" si="48"/>
        <v>2010</v>
      </c>
      <c r="H634" s="2">
        <f t="shared" si="49"/>
        <v>1</v>
      </c>
      <c r="I634" s="2" t="b">
        <f t="shared" si="50"/>
        <v>0</v>
      </c>
      <c r="J634" t="s">
        <v>44</v>
      </c>
      <c r="K634">
        <v>13</v>
      </c>
      <c r="L634">
        <v>119.03</v>
      </c>
      <c r="M634">
        <v>0.06</v>
      </c>
      <c r="N634" t="s">
        <v>18</v>
      </c>
      <c r="O634">
        <v>29.62</v>
      </c>
      <c r="P634">
        <v>8.9499999999999993</v>
      </c>
      <c r="Q634">
        <v>2.0099999999999998</v>
      </c>
      <c r="R634" t="s">
        <v>115</v>
      </c>
      <c r="S634" t="s">
        <v>116</v>
      </c>
      <c r="T634" t="s">
        <v>31</v>
      </c>
      <c r="U634" t="s">
        <v>22</v>
      </c>
      <c r="V634" t="s">
        <v>43</v>
      </c>
      <c r="W634">
        <v>0.39</v>
      </c>
      <c r="BF634" s="7">
        <f t="shared" si="46"/>
        <v>0</v>
      </c>
      <c r="BG634" s="8" t="s">
        <v>674</v>
      </c>
    </row>
    <row r="635" spans="1:59" x14ac:dyDescent="0.3">
      <c r="A635" t="s">
        <v>906</v>
      </c>
      <c r="B635" t="s">
        <v>907</v>
      </c>
      <c r="D635" s="1">
        <v>40071</v>
      </c>
      <c r="E635" s="1">
        <v>40073</v>
      </c>
      <c r="F635" s="1" t="str">
        <f t="shared" si="47"/>
        <v>September</v>
      </c>
      <c r="G635" s="1" t="str">
        <f t="shared" si="48"/>
        <v>2009</v>
      </c>
      <c r="H635" s="2">
        <f t="shared" si="49"/>
        <v>2</v>
      </c>
      <c r="I635" s="2" t="b">
        <f t="shared" si="50"/>
        <v>0</v>
      </c>
      <c r="J635" t="s">
        <v>52</v>
      </c>
      <c r="K635">
        <v>2</v>
      </c>
      <c r="L635">
        <v>34.880000000000003</v>
      </c>
      <c r="M635">
        <v>0.09</v>
      </c>
      <c r="N635" t="s">
        <v>18</v>
      </c>
      <c r="O635">
        <v>-22.12</v>
      </c>
      <c r="P635">
        <v>13.79</v>
      </c>
      <c r="Q635">
        <v>8.7799999999999994</v>
      </c>
      <c r="R635" t="s">
        <v>115</v>
      </c>
      <c r="S635" t="s">
        <v>116</v>
      </c>
      <c r="T635" t="s">
        <v>27</v>
      </c>
      <c r="U635" t="s">
        <v>36</v>
      </c>
      <c r="V635" t="s">
        <v>37</v>
      </c>
      <c r="W635">
        <v>0.43</v>
      </c>
      <c r="BF635" s="7">
        <f t="shared" si="46"/>
        <v>0</v>
      </c>
      <c r="BG635" s="8" t="s">
        <v>167</v>
      </c>
    </row>
    <row r="636" spans="1:59" x14ac:dyDescent="0.3">
      <c r="A636" t="s">
        <v>906</v>
      </c>
      <c r="B636" t="s">
        <v>907</v>
      </c>
      <c r="D636" s="1">
        <v>40542</v>
      </c>
      <c r="E636" s="1">
        <v>40553</v>
      </c>
      <c r="F636" s="1" t="str">
        <f t="shared" si="47"/>
        <v>January</v>
      </c>
      <c r="G636" s="1" t="str">
        <f t="shared" si="48"/>
        <v>2011</v>
      </c>
      <c r="H636" s="2">
        <f t="shared" si="49"/>
        <v>11</v>
      </c>
      <c r="I636" s="2" t="b">
        <f t="shared" si="50"/>
        <v>0</v>
      </c>
      <c r="J636" t="s">
        <v>44</v>
      </c>
      <c r="K636">
        <v>13</v>
      </c>
      <c r="L636">
        <v>1272.83</v>
      </c>
      <c r="M636">
        <v>0.04</v>
      </c>
      <c r="N636" t="s">
        <v>18</v>
      </c>
      <c r="O636">
        <v>250.47</v>
      </c>
      <c r="P636">
        <v>100.98</v>
      </c>
      <c r="Q636">
        <v>7.18</v>
      </c>
      <c r="R636" t="s">
        <v>115</v>
      </c>
      <c r="S636" t="s">
        <v>116</v>
      </c>
      <c r="T636" t="s">
        <v>21</v>
      </c>
      <c r="U636" t="s">
        <v>32</v>
      </c>
      <c r="V636" t="s">
        <v>48</v>
      </c>
      <c r="W636">
        <v>0.4</v>
      </c>
      <c r="BF636" s="7">
        <f t="shared" si="46"/>
        <v>0</v>
      </c>
      <c r="BG636" s="8" t="s">
        <v>685</v>
      </c>
    </row>
    <row r="637" spans="1:59" x14ac:dyDescent="0.3">
      <c r="A637" t="s">
        <v>906</v>
      </c>
      <c r="B637" t="s">
        <v>907</v>
      </c>
      <c r="D637" s="1">
        <v>40542</v>
      </c>
      <c r="E637" s="1">
        <v>40557</v>
      </c>
      <c r="F637" s="1" t="str">
        <f t="shared" si="47"/>
        <v>January</v>
      </c>
      <c r="G637" s="1" t="str">
        <f t="shared" si="48"/>
        <v>2011</v>
      </c>
      <c r="H637" s="2">
        <f t="shared" si="49"/>
        <v>15</v>
      </c>
      <c r="I637" s="2" t="b">
        <f t="shared" si="50"/>
        <v>0</v>
      </c>
      <c r="J637" t="s">
        <v>44</v>
      </c>
      <c r="K637">
        <v>25</v>
      </c>
      <c r="L637">
        <v>165.36</v>
      </c>
      <c r="M637">
        <v>0.09</v>
      </c>
      <c r="N637" t="s">
        <v>39</v>
      </c>
      <c r="O637">
        <v>-94.79</v>
      </c>
      <c r="P637">
        <v>6.48</v>
      </c>
      <c r="Q637">
        <v>7.49</v>
      </c>
      <c r="R637" t="s">
        <v>115</v>
      </c>
      <c r="S637" t="s">
        <v>116</v>
      </c>
      <c r="T637" t="s">
        <v>21</v>
      </c>
      <c r="U637" t="s">
        <v>22</v>
      </c>
      <c r="V637" t="s">
        <v>43</v>
      </c>
      <c r="W637">
        <v>0.37</v>
      </c>
      <c r="BF637" s="7">
        <f t="shared" si="46"/>
        <v>0</v>
      </c>
      <c r="BG637" s="8" t="s">
        <v>796</v>
      </c>
    </row>
    <row r="638" spans="1:59" x14ac:dyDescent="0.3">
      <c r="A638" t="s">
        <v>1024</v>
      </c>
      <c r="B638" t="s">
        <v>1025</v>
      </c>
      <c r="D638" s="1">
        <v>40749</v>
      </c>
      <c r="E638" s="1">
        <v>40752</v>
      </c>
      <c r="F638" s="1" t="str">
        <f t="shared" si="47"/>
        <v>July</v>
      </c>
      <c r="G638" s="1" t="str">
        <f t="shared" si="48"/>
        <v>2011</v>
      </c>
      <c r="H638" s="2">
        <f t="shared" si="49"/>
        <v>3</v>
      </c>
      <c r="I638" s="2" t="b">
        <f t="shared" si="50"/>
        <v>0</v>
      </c>
      <c r="J638" t="s">
        <v>44</v>
      </c>
      <c r="K638">
        <v>9</v>
      </c>
      <c r="L638">
        <v>883.37</v>
      </c>
      <c r="M638">
        <v>0.1</v>
      </c>
      <c r="N638" t="s">
        <v>18</v>
      </c>
      <c r="O638">
        <v>51.3</v>
      </c>
      <c r="P638">
        <v>100.98</v>
      </c>
      <c r="Q638">
        <v>7.18</v>
      </c>
      <c r="R638" t="s">
        <v>115</v>
      </c>
      <c r="S638" t="s">
        <v>116</v>
      </c>
      <c r="T638" t="s">
        <v>42</v>
      </c>
      <c r="U638" t="s">
        <v>32</v>
      </c>
      <c r="V638" t="s">
        <v>48</v>
      </c>
      <c r="W638">
        <v>0.4</v>
      </c>
      <c r="BF638" s="7">
        <f t="shared" si="46"/>
        <v>0</v>
      </c>
      <c r="BG638" s="8" t="s">
        <v>101</v>
      </c>
    </row>
    <row r="639" spans="1:59" x14ac:dyDescent="0.3">
      <c r="A639" t="s">
        <v>934</v>
      </c>
      <c r="B639" t="s">
        <v>998</v>
      </c>
      <c r="D639" s="1">
        <v>40170</v>
      </c>
      <c r="E639" s="1">
        <v>40172</v>
      </c>
      <c r="F639" s="1" t="str">
        <f t="shared" si="47"/>
        <v>December</v>
      </c>
      <c r="G639" s="1" t="str">
        <f t="shared" si="48"/>
        <v>2009</v>
      </c>
      <c r="H639" s="2">
        <f t="shared" si="49"/>
        <v>2</v>
      </c>
      <c r="I639" s="2" t="b">
        <f t="shared" si="50"/>
        <v>0</v>
      </c>
      <c r="J639" t="s">
        <v>17</v>
      </c>
      <c r="K639">
        <v>38</v>
      </c>
      <c r="L639">
        <v>23255.61</v>
      </c>
      <c r="M639">
        <v>0</v>
      </c>
      <c r="N639" t="s">
        <v>18</v>
      </c>
      <c r="O639">
        <v>-734.33</v>
      </c>
      <c r="P639">
        <v>599.99</v>
      </c>
      <c r="Q639">
        <v>24.49</v>
      </c>
      <c r="R639" t="s">
        <v>115</v>
      </c>
      <c r="S639" t="s">
        <v>116</v>
      </c>
      <c r="T639" t="s">
        <v>31</v>
      </c>
      <c r="U639" t="s">
        <v>32</v>
      </c>
      <c r="V639" t="s">
        <v>62</v>
      </c>
      <c r="W639">
        <v>0.44</v>
      </c>
      <c r="BF639" s="7">
        <f t="shared" si="46"/>
        <v>0</v>
      </c>
      <c r="BG639" s="8" t="s">
        <v>282</v>
      </c>
    </row>
    <row r="640" spans="1:59" x14ac:dyDescent="0.3">
      <c r="A640" t="s">
        <v>1020</v>
      </c>
      <c r="B640" t="s">
        <v>1021</v>
      </c>
      <c r="D640" s="1">
        <v>41213</v>
      </c>
      <c r="E640" s="1">
        <v>41214</v>
      </c>
      <c r="F640" s="1" t="str">
        <f t="shared" si="47"/>
        <v>November</v>
      </c>
      <c r="G640" s="1" t="str">
        <f t="shared" si="48"/>
        <v>2012</v>
      </c>
      <c r="H640" s="2">
        <f t="shared" si="49"/>
        <v>1</v>
      </c>
      <c r="I640" s="2" t="b">
        <f t="shared" si="50"/>
        <v>0</v>
      </c>
      <c r="J640" t="s">
        <v>24</v>
      </c>
      <c r="K640">
        <v>8</v>
      </c>
      <c r="L640">
        <v>23.19</v>
      </c>
      <c r="M640">
        <v>0.02</v>
      </c>
      <c r="N640" t="s">
        <v>18</v>
      </c>
      <c r="O640">
        <v>-13.27</v>
      </c>
      <c r="P640">
        <v>2.6</v>
      </c>
      <c r="Q640">
        <v>2.4</v>
      </c>
      <c r="R640" t="s">
        <v>115</v>
      </c>
      <c r="S640" t="s">
        <v>116</v>
      </c>
      <c r="T640" t="s">
        <v>31</v>
      </c>
      <c r="U640" t="s">
        <v>22</v>
      </c>
      <c r="V640" t="s">
        <v>60</v>
      </c>
      <c r="W640">
        <v>0.57999999999999996</v>
      </c>
      <c r="BF640" s="7">
        <f t="shared" si="46"/>
        <v>0</v>
      </c>
      <c r="BG640" s="8" t="s">
        <v>285</v>
      </c>
    </row>
    <row r="641" spans="1:59" x14ac:dyDescent="0.3">
      <c r="A641" t="s">
        <v>1035</v>
      </c>
      <c r="B641" t="s">
        <v>1036</v>
      </c>
      <c r="D641" s="1">
        <v>40169</v>
      </c>
      <c r="E641" s="1">
        <v>40171</v>
      </c>
      <c r="F641" s="1" t="str">
        <f t="shared" si="47"/>
        <v>December</v>
      </c>
      <c r="G641" s="1" t="str">
        <f t="shared" si="48"/>
        <v>2009</v>
      </c>
      <c r="H641" s="2">
        <f t="shared" si="49"/>
        <v>2</v>
      </c>
      <c r="I641" s="2" t="b">
        <f t="shared" si="50"/>
        <v>0</v>
      </c>
      <c r="J641" t="s">
        <v>52</v>
      </c>
      <c r="K641">
        <v>31</v>
      </c>
      <c r="L641">
        <v>639.19000000000005</v>
      </c>
      <c r="M641">
        <v>0.09</v>
      </c>
      <c r="N641" t="s">
        <v>18</v>
      </c>
      <c r="O641">
        <v>274.89999999999998</v>
      </c>
      <c r="P641">
        <v>20.98</v>
      </c>
      <c r="Q641">
        <v>1.49</v>
      </c>
      <c r="R641" t="s">
        <v>115</v>
      </c>
      <c r="S641" t="s">
        <v>116</v>
      </c>
      <c r="T641" t="s">
        <v>31</v>
      </c>
      <c r="U641" t="s">
        <v>22</v>
      </c>
      <c r="V641" t="s">
        <v>29</v>
      </c>
      <c r="W641">
        <v>0.35</v>
      </c>
      <c r="BF641" s="7">
        <f t="shared" si="46"/>
        <v>0</v>
      </c>
      <c r="BG641" s="8" t="s">
        <v>267</v>
      </c>
    </row>
    <row r="642" spans="1:59" x14ac:dyDescent="0.3">
      <c r="A642" t="s">
        <v>934</v>
      </c>
      <c r="B642" t="s">
        <v>998</v>
      </c>
      <c r="D642" s="1">
        <v>41013</v>
      </c>
      <c r="E642" s="1">
        <v>41016</v>
      </c>
      <c r="F642" s="1" t="str">
        <f t="shared" si="47"/>
        <v>April</v>
      </c>
      <c r="G642" s="1" t="str">
        <f t="shared" si="48"/>
        <v>2012</v>
      </c>
      <c r="H642" s="2">
        <f t="shared" si="49"/>
        <v>3</v>
      </c>
      <c r="I642" s="2" t="b">
        <f t="shared" si="50"/>
        <v>0</v>
      </c>
      <c r="J642" t="s">
        <v>24</v>
      </c>
      <c r="K642">
        <v>4</v>
      </c>
      <c r="L642">
        <v>62.45</v>
      </c>
      <c r="M642">
        <v>0.08</v>
      </c>
      <c r="N642" t="s">
        <v>18</v>
      </c>
      <c r="O642">
        <v>-141.76</v>
      </c>
      <c r="P642">
        <v>3.48</v>
      </c>
      <c r="Q642">
        <v>49</v>
      </c>
      <c r="R642" t="s">
        <v>115</v>
      </c>
      <c r="S642" t="s">
        <v>116</v>
      </c>
      <c r="T642" t="s">
        <v>31</v>
      </c>
      <c r="U642" t="s">
        <v>22</v>
      </c>
      <c r="V642" t="s">
        <v>28</v>
      </c>
      <c r="W642">
        <v>0.59</v>
      </c>
      <c r="BF642" s="7">
        <f t="shared" ref="BF642:BF705" si="51">COUNTIF($A$2:$A$8399,BG642)</f>
        <v>0</v>
      </c>
      <c r="BG642" s="8" t="s">
        <v>185</v>
      </c>
    </row>
    <row r="643" spans="1:59" x14ac:dyDescent="0.3">
      <c r="A643" t="s">
        <v>1026</v>
      </c>
      <c r="B643" t="s">
        <v>1027</v>
      </c>
      <c r="D643" s="1">
        <v>40676</v>
      </c>
      <c r="E643" s="1">
        <v>40678</v>
      </c>
      <c r="F643" s="1" t="str">
        <f t="shared" ref="F643:F706" si="52">TEXT(E643,"mmmm")</f>
        <v>May</v>
      </c>
      <c r="G643" s="1" t="str">
        <f t="shared" ref="G643:G706" si="53">TEXT(E643,"yyyy")</f>
        <v>2011</v>
      </c>
      <c r="H643" s="2">
        <f t="shared" ref="H643:H706" si="54">E643-D643</f>
        <v>2</v>
      </c>
      <c r="I643" s="2" t="b">
        <f t="shared" ref="I643:I706" si="55">IF(H643&lt;1,IF(AND(H643&gt;0,H643&lt;2),"ONE DAY", "FREE DELIVERY"))</f>
        <v>0</v>
      </c>
      <c r="J643" t="s">
        <v>44</v>
      </c>
      <c r="K643">
        <v>42</v>
      </c>
      <c r="L643">
        <v>152.55000000000001</v>
      </c>
      <c r="M643">
        <v>0.06</v>
      </c>
      <c r="N643" t="s">
        <v>18</v>
      </c>
      <c r="O643">
        <v>-20.27</v>
      </c>
      <c r="P643">
        <v>3.69</v>
      </c>
      <c r="Q643">
        <v>2.5</v>
      </c>
      <c r="R643" t="s">
        <v>115</v>
      </c>
      <c r="S643" t="s">
        <v>116</v>
      </c>
      <c r="T643" t="s">
        <v>31</v>
      </c>
      <c r="U643" t="s">
        <v>22</v>
      </c>
      <c r="V643" t="s">
        <v>51</v>
      </c>
      <c r="W643">
        <v>0.39</v>
      </c>
      <c r="BF643" s="7">
        <f t="shared" si="51"/>
        <v>0</v>
      </c>
      <c r="BG643" s="8" t="s">
        <v>148</v>
      </c>
    </row>
    <row r="644" spans="1:59" x14ac:dyDescent="0.3">
      <c r="A644" t="s">
        <v>1026</v>
      </c>
      <c r="B644" t="s">
        <v>1027</v>
      </c>
      <c r="D644" s="1">
        <v>40676</v>
      </c>
      <c r="E644" s="1">
        <v>40678</v>
      </c>
      <c r="F644" s="1" t="str">
        <f t="shared" si="52"/>
        <v>May</v>
      </c>
      <c r="G644" s="1" t="str">
        <f t="shared" si="53"/>
        <v>2011</v>
      </c>
      <c r="H644" s="2">
        <f t="shared" si="54"/>
        <v>2</v>
      </c>
      <c r="I644" s="2" t="b">
        <f t="shared" si="55"/>
        <v>0</v>
      </c>
      <c r="J644" t="s">
        <v>44</v>
      </c>
      <c r="K644">
        <v>36</v>
      </c>
      <c r="L644">
        <v>152.96</v>
      </c>
      <c r="M644">
        <v>0.09</v>
      </c>
      <c r="N644" t="s">
        <v>18</v>
      </c>
      <c r="O644">
        <v>-123.87</v>
      </c>
      <c r="P644">
        <v>4.28</v>
      </c>
      <c r="Q644">
        <v>5.74</v>
      </c>
      <c r="R644" t="s">
        <v>115</v>
      </c>
      <c r="S644" t="s">
        <v>116</v>
      </c>
      <c r="T644" t="s">
        <v>31</v>
      </c>
      <c r="U644" t="s">
        <v>22</v>
      </c>
      <c r="V644" t="s">
        <v>43</v>
      </c>
      <c r="W644">
        <v>0.4</v>
      </c>
      <c r="BF644" s="7">
        <f t="shared" si="51"/>
        <v>0</v>
      </c>
      <c r="BG644" s="8" t="s">
        <v>770</v>
      </c>
    </row>
    <row r="645" spans="1:59" x14ac:dyDescent="0.3">
      <c r="A645" t="s">
        <v>1016</v>
      </c>
      <c r="B645" t="s">
        <v>1017</v>
      </c>
      <c r="D645" s="1">
        <v>40884</v>
      </c>
      <c r="E645" s="1">
        <v>40884</v>
      </c>
      <c r="F645" s="1" t="str">
        <f t="shared" si="52"/>
        <v>December</v>
      </c>
      <c r="G645" s="1" t="str">
        <f t="shared" si="53"/>
        <v>2011</v>
      </c>
      <c r="H645" s="2">
        <f t="shared" si="54"/>
        <v>0</v>
      </c>
      <c r="I645" s="2" t="str">
        <f t="shared" si="55"/>
        <v>FREE DELIVERY</v>
      </c>
      <c r="J645" t="s">
        <v>52</v>
      </c>
      <c r="K645">
        <v>19</v>
      </c>
      <c r="L645">
        <v>7608.88</v>
      </c>
      <c r="M645">
        <v>0.06</v>
      </c>
      <c r="N645" t="s">
        <v>39</v>
      </c>
      <c r="O645">
        <v>3049.45</v>
      </c>
      <c r="P645">
        <v>420.98</v>
      </c>
      <c r="Q645">
        <v>19.989999999999998</v>
      </c>
      <c r="R645" t="s">
        <v>115</v>
      </c>
      <c r="S645" t="s">
        <v>116</v>
      </c>
      <c r="T645" t="s">
        <v>42</v>
      </c>
      <c r="U645" t="s">
        <v>22</v>
      </c>
      <c r="V645" t="s">
        <v>29</v>
      </c>
      <c r="W645">
        <v>0.35</v>
      </c>
      <c r="BF645" s="7">
        <f t="shared" si="51"/>
        <v>0</v>
      </c>
      <c r="BG645" s="8" t="s">
        <v>766</v>
      </c>
    </row>
    <row r="646" spans="1:59" x14ac:dyDescent="0.3">
      <c r="A646" t="s">
        <v>1016</v>
      </c>
      <c r="B646" t="s">
        <v>1017</v>
      </c>
      <c r="D646" s="1">
        <v>40884</v>
      </c>
      <c r="E646" s="1">
        <v>40886</v>
      </c>
      <c r="F646" s="1" t="str">
        <f t="shared" si="52"/>
        <v>December</v>
      </c>
      <c r="G646" s="1" t="str">
        <f t="shared" si="53"/>
        <v>2011</v>
      </c>
      <c r="H646" s="2">
        <f t="shared" si="54"/>
        <v>2</v>
      </c>
      <c r="I646" s="2" t="b">
        <f t="shared" si="55"/>
        <v>0</v>
      </c>
      <c r="J646" t="s">
        <v>52</v>
      </c>
      <c r="K646">
        <v>50</v>
      </c>
      <c r="L646">
        <v>1270.03</v>
      </c>
      <c r="M646">
        <v>0.1</v>
      </c>
      <c r="N646" t="s">
        <v>18</v>
      </c>
      <c r="O646">
        <v>221.81</v>
      </c>
      <c r="P646">
        <v>26.48</v>
      </c>
      <c r="Q646">
        <v>6.93</v>
      </c>
      <c r="R646" t="s">
        <v>115</v>
      </c>
      <c r="S646" t="s">
        <v>116</v>
      </c>
      <c r="T646" t="s">
        <v>42</v>
      </c>
      <c r="U646" t="s">
        <v>36</v>
      </c>
      <c r="V646" t="s">
        <v>37</v>
      </c>
      <c r="W646">
        <v>0.49</v>
      </c>
      <c r="BF646" s="7">
        <f t="shared" si="51"/>
        <v>0</v>
      </c>
      <c r="BG646" s="8" t="s">
        <v>465</v>
      </c>
    </row>
    <row r="647" spans="1:59" x14ac:dyDescent="0.3">
      <c r="A647" t="s">
        <v>923</v>
      </c>
      <c r="B647" t="s">
        <v>1050</v>
      </c>
      <c r="D647" s="1">
        <v>40516</v>
      </c>
      <c r="E647" s="1">
        <v>40518</v>
      </c>
      <c r="F647" s="1" t="str">
        <f t="shared" si="52"/>
        <v>December</v>
      </c>
      <c r="G647" s="1" t="str">
        <f t="shared" si="53"/>
        <v>2010</v>
      </c>
      <c r="H647" s="2">
        <f t="shared" si="54"/>
        <v>2</v>
      </c>
      <c r="I647" s="2" t="b">
        <f t="shared" si="55"/>
        <v>0</v>
      </c>
      <c r="J647" t="s">
        <v>34</v>
      </c>
      <c r="K647">
        <v>18</v>
      </c>
      <c r="L647">
        <v>101.34</v>
      </c>
      <c r="M647">
        <v>0.06</v>
      </c>
      <c r="N647" t="s">
        <v>18</v>
      </c>
      <c r="O647">
        <v>26.11</v>
      </c>
      <c r="P647">
        <v>5.68</v>
      </c>
      <c r="Q647">
        <v>1.39</v>
      </c>
      <c r="R647" t="s">
        <v>115</v>
      </c>
      <c r="S647" t="s">
        <v>116</v>
      </c>
      <c r="T647" t="s">
        <v>31</v>
      </c>
      <c r="U647" t="s">
        <v>22</v>
      </c>
      <c r="V647" t="s">
        <v>51</v>
      </c>
      <c r="W647">
        <v>0.38</v>
      </c>
      <c r="BF647" s="7">
        <f t="shared" si="51"/>
        <v>0</v>
      </c>
      <c r="BG647" s="8" t="s">
        <v>741</v>
      </c>
    </row>
    <row r="648" spans="1:59" x14ac:dyDescent="0.3">
      <c r="A648" t="s">
        <v>1022</v>
      </c>
      <c r="B648" t="s">
        <v>1023</v>
      </c>
      <c r="D648" s="1">
        <v>40141</v>
      </c>
      <c r="E648" s="1">
        <v>40143</v>
      </c>
      <c r="F648" s="1" t="str">
        <f t="shared" si="52"/>
        <v>November</v>
      </c>
      <c r="G648" s="1" t="str">
        <f t="shared" si="53"/>
        <v>2009</v>
      </c>
      <c r="H648" s="2">
        <f t="shared" si="54"/>
        <v>2</v>
      </c>
      <c r="I648" s="2" t="b">
        <f t="shared" si="55"/>
        <v>0</v>
      </c>
      <c r="J648" t="s">
        <v>24</v>
      </c>
      <c r="K648">
        <v>26</v>
      </c>
      <c r="L648">
        <v>393.59</v>
      </c>
      <c r="M648">
        <v>0.06</v>
      </c>
      <c r="N648" t="s">
        <v>18</v>
      </c>
      <c r="O648">
        <v>-8.08</v>
      </c>
      <c r="P648">
        <v>15.01</v>
      </c>
      <c r="Q648">
        <v>8.4</v>
      </c>
      <c r="R648" t="s">
        <v>115</v>
      </c>
      <c r="S648" t="s">
        <v>116</v>
      </c>
      <c r="T648" t="s">
        <v>21</v>
      </c>
      <c r="U648" t="s">
        <v>22</v>
      </c>
      <c r="V648" t="s">
        <v>29</v>
      </c>
      <c r="W648">
        <v>0.39</v>
      </c>
      <c r="BF648" s="7">
        <f t="shared" si="51"/>
        <v>0</v>
      </c>
      <c r="BG648" s="8" t="s">
        <v>569</v>
      </c>
    </row>
    <row r="649" spans="1:59" x14ac:dyDescent="0.3">
      <c r="A649" t="s">
        <v>1022</v>
      </c>
      <c r="B649" t="s">
        <v>1023</v>
      </c>
      <c r="D649" s="1">
        <v>40141</v>
      </c>
      <c r="E649" s="1">
        <v>40143</v>
      </c>
      <c r="F649" s="1" t="str">
        <f t="shared" si="52"/>
        <v>November</v>
      </c>
      <c r="G649" s="1" t="str">
        <f t="shared" si="53"/>
        <v>2009</v>
      </c>
      <c r="H649" s="2">
        <f t="shared" si="54"/>
        <v>2</v>
      </c>
      <c r="I649" s="2" t="b">
        <f t="shared" si="55"/>
        <v>0</v>
      </c>
      <c r="J649" t="s">
        <v>24</v>
      </c>
      <c r="K649">
        <v>14</v>
      </c>
      <c r="L649">
        <v>551.17999999999995</v>
      </c>
      <c r="M649">
        <v>0.09</v>
      </c>
      <c r="N649" t="s">
        <v>18</v>
      </c>
      <c r="O649">
        <v>-326.97000000000003</v>
      </c>
      <c r="P649">
        <v>40.479999999999997</v>
      </c>
      <c r="Q649">
        <v>19.989999999999998</v>
      </c>
      <c r="R649" t="s">
        <v>115</v>
      </c>
      <c r="S649" t="s">
        <v>116</v>
      </c>
      <c r="T649" t="s">
        <v>21</v>
      </c>
      <c r="U649" t="s">
        <v>32</v>
      </c>
      <c r="V649" t="s">
        <v>48</v>
      </c>
      <c r="W649">
        <v>0.77</v>
      </c>
      <c r="BF649" s="7">
        <f t="shared" si="51"/>
        <v>0</v>
      </c>
      <c r="BG649" s="8" t="s">
        <v>247</v>
      </c>
    </row>
    <row r="650" spans="1:59" x14ac:dyDescent="0.3">
      <c r="A650" t="s">
        <v>1022</v>
      </c>
      <c r="B650" t="s">
        <v>1023</v>
      </c>
      <c r="D650" s="1">
        <v>40141</v>
      </c>
      <c r="E650" s="1">
        <v>40142</v>
      </c>
      <c r="F650" s="1" t="str">
        <f t="shared" si="52"/>
        <v>November</v>
      </c>
      <c r="G650" s="1" t="str">
        <f t="shared" si="53"/>
        <v>2009</v>
      </c>
      <c r="H650" s="2">
        <f t="shared" si="54"/>
        <v>1</v>
      </c>
      <c r="I650" s="2" t="b">
        <f t="shared" si="55"/>
        <v>0</v>
      </c>
      <c r="J650" t="s">
        <v>24</v>
      </c>
      <c r="K650">
        <v>1</v>
      </c>
      <c r="L650">
        <v>18.73</v>
      </c>
      <c r="M650">
        <v>0.05</v>
      </c>
      <c r="N650" t="s">
        <v>18</v>
      </c>
      <c r="O650">
        <v>-6.68</v>
      </c>
      <c r="P650">
        <v>12.28</v>
      </c>
      <c r="Q650">
        <v>6.13</v>
      </c>
      <c r="R650" t="s">
        <v>115</v>
      </c>
      <c r="S650" t="s">
        <v>116</v>
      </c>
      <c r="T650" t="s">
        <v>21</v>
      </c>
      <c r="U650" t="s">
        <v>22</v>
      </c>
      <c r="V650" t="s">
        <v>23</v>
      </c>
      <c r="W650">
        <v>0.56999999999999995</v>
      </c>
      <c r="BF650" s="7">
        <f t="shared" si="51"/>
        <v>0</v>
      </c>
      <c r="BG650" s="8" t="s">
        <v>806</v>
      </c>
    </row>
    <row r="651" spans="1:59" x14ac:dyDescent="0.3">
      <c r="A651" t="s">
        <v>957</v>
      </c>
      <c r="B651" t="s">
        <v>1030</v>
      </c>
      <c r="D651" s="1">
        <v>40799</v>
      </c>
      <c r="E651" s="1">
        <v>40801</v>
      </c>
      <c r="F651" s="1" t="str">
        <f t="shared" si="52"/>
        <v>September</v>
      </c>
      <c r="G651" s="1" t="str">
        <f t="shared" si="53"/>
        <v>2011</v>
      </c>
      <c r="H651" s="2">
        <f t="shared" si="54"/>
        <v>2</v>
      </c>
      <c r="I651" s="2" t="b">
        <f t="shared" si="55"/>
        <v>0</v>
      </c>
      <c r="J651" t="s">
        <v>34</v>
      </c>
      <c r="K651">
        <v>32</v>
      </c>
      <c r="L651">
        <v>294.04000000000002</v>
      </c>
      <c r="M651">
        <v>0.03</v>
      </c>
      <c r="N651" t="s">
        <v>18</v>
      </c>
      <c r="O651">
        <v>-5.53</v>
      </c>
      <c r="P651">
        <v>8.85</v>
      </c>
      <c r="Q651">
        <v>5.6</v>
      </c>
      <c r="R651" t="s">
        <v>115</v>
      </c>
      <c r="S651" t="s">
        <v>116</v>
      </c>
      <c r="T651" t="s">
        <v>31</v>
      </c>
      <c r="U651" t="s">
        <v>22</v>
      </c>
      <c r="V651" t="s">
        <v>29</v>
      </c>
      <c r="W651">
        <v>0.36</v>
      </c>
      <c r="BF651" s="7">
        <f t="shared" si="51"/>
        <v>0</v>
      </c>
      <c r="BG651" s="8" t="s">
        <v>810</v>
      </c>
    </row>
    <row r="652" spans="1:59" x14ac:dyDescent="0.3">
      <c r="A652" t="s">
        <v>957</v>
      </c>
      <c r="B652" t="s">
        <v>1030</v>
      </c>
      <c r="D652" s="1">
        <v>40799</v>
      </c>
      <c r="E652" s="1">
        <v>40801</v>
      </c>
      <c r="F652" s="1" t="str">
        <f t="shared" si="52"/>
        <v>September</v>
      </c>
      <c r="G652" s="1" t="str">
        <f t="shared" si="53"/>
        <v>2011</v>
      </c>
      <c r="H652" s="2">
        <f t="shared" si="54"/>
        <v>2</v>
      </c>
      <c r="I652" s="2" t="b">
        <f t="shared" si="55"/>
        <v>0</v>
      </c>
      <c r="J652" t="s">
        <v>34</v>
      </c>
      <c r="K652">
        <v>18</v>
      </c>
      <c r="L652">
        <v>2022.65</v>
      </c>
      <c r="M652">
        <v>0.05</v>
      </c>
      <c r="N652" t="s">
        <v>25</v>
      </c>
      <c r="O652">
        <v>-157.63</v>
      </c>
      <c r="P652">
        <v>110.98</v>
      </c>
      <c r="Q652">
        <v>30</v>
      </c>
      <c r="R652" t="s">
        <v>115</v>
      </c>
      <c r="S652" t="s">
        <v>116</v>
      </c>
      <c r="T652" t="s">
        <v>31</v>
      </c>
      <c r="U652" t="s">
        <v>36</v>
      </c>
      <c r="V652" t="s">
        <v>67</v>
      </c>
      <c r="W652">
        <v>0.71</v>
      </c>
      <c r="BF652" s="7">
        <f t="shared" si="51"/>
        <v>0</v>
      </c>
      <c r="BG652" s="8" t="s">
        <v>233</v>
      </c>
    </row>
    <row r="653" spans="1:59" x14ac:dyDescent="0.3">
      <c r="A653" t="s">
        <v>1016</v>
      </c>
      <c r="B653" t="s">
        <v>1017</v>
      </c>
      <c r="D653" s="1">
        <v>40515</v>
      </c>
      <c r="E653" s="1">
        <v>40517</v>
      </c>
      <c r="F653" s="1" t="str">
        <f t="shared" si="52"/>
        <v>December</v>
      </c>
      <c r="G653" s="1" t="str">
        <f t="shared" si="53"/>
        <v>2010</v>
      </c>
      <c r="H653" s="2">
        <f t="shared" si="54"/>
        <v>2</v>
      </c>
      <c r="I653" s="2" t="b">
        <f t="shared" si="55"/>
        <v>0</v>
      </c>
      <c r="J653" t="s">
        <v>34</v>
      </c>
      <c r="K653">
        <v>24</v>
      </c>
      <c r="L653">
        <v>2289.92</v>
      </c>
      <c r="M653">
        <v>0.09</v>
      </c>
      <c r="N653" t="s">
        <v>18</v>
      </c>
      <c r="O653">
        <v>1037.55</v>
      </c>
      <c r="P653">
        <v>104.85</v>
      </c>
      <c r="Q653">
        <v>4.6500000000000004</v>
      </c>
      <c r="R653" t="s">
        <v>115</v>
      </c>
      <c r="S653" t="s">
        <v>116</v>
      </c>
      <c r="T653" t="s">
        <v>27</v>
      </c>
      <c r="U653" t="s">
        <v>22</v>
      </c>
      <c r="V653" t="s">
        <v>43</v>
      </c>
      <c r="W653">
        <v>0.37</v>
      </c>
      <c r="BF653" s="7">
        <f t="shared" si="51"/>
        <v>0</v>
      </c>
      <c r="BG653" s="8" t="s">
        <v>772</v>
      </c>
    </row>
    <row r="654" spans="1:59" x14ac:dyDescent="0.3">
      <c r="A654" t="s">
        <v>1048</v>
      </c>
      <c r="B654" t="s">
        <v>1049</v>
      </c>
      <c r="D654" s="1">
        <v>40895</v>
      </c>
      <c r="E654" s="1">
        <v>40900</v>
      </c>
      <c r="F654" s="1" t="str">
        <f t="shared" si="52"/>
        <v>December</v>
      </c>
      <c r="G654" s="1" t="str">
        <f t="shared" si="53"/>
        <v>2011</v>
      </c>
      <c r="H654" s="2">
        <f t="shared" si="54"/>
        <v>5</v>
      </c>
      <c r="I654" s="2" t="b">
        <f t="shared" si="55"/>
        <v>0</v>
      </c>
      <c r="J654" t="s">
        <v>17</v>
      </c>
      <c r="K654">
        <v>36</v>
      </c>
      <c r="L654">
        <v>1773.86</v>
      </c>
      <c r="M654">
        <v>0.06</v>
      </c>
      <c r="N654" t="s">
        <v>25</v>
      </c>
      <c r="O654">
        <v>133.30000000000001</v>
      </c>
      <c r="P654">
        <v>50.98</v>
      </c>
      <c r="Q654">
        <v>14.19</v>
      </c>
      <c r="R654" t="s">
        <v>115</v>
      </c>
      <c r="S654" t="s">
        <v>116</v>
      </c>
      <c r="T654" t="s">
        <v>31</v>
      </c>
      <c r="U654" t="s">
        <v>36</v>
      </c>
      <c r="V654" t="s">
        <v>67</v>
      </c>
      <c r="W654">
        <v>0.56000000000000005</v>
      </c>
      <c r="BF654" s="7">
        <f t="shared" si="51"/>
        <v>0</v>
      </c>
      <c r="BG654" s="8" t="s">
        <v>676</v>
      </c>
    </row>
    <row r="655" spans="1:59" x14ac:dyDescent="0.3">
      <c r="A655" t="s">
        <v>1048</v>
      </c>
      <c r="B655" t="s">
        <v>1049</v>
      </c>
      <c r="D655" s="1">
        <v>40895</v>
      </c>
      <c r="E655" s="1">
        <v>40899</v>
      </c>
      <c r="F655" s="1" t="str">
        <f t="shared" si="52"/>
        <v>December</v>
      </c>
      <c r="G655" s="1" t="str">
        <f t="shared" si="53"/>
        <v>2011</v>
      </c>
      <c r="H655" s="2">
        <f t="shared" si="54"/>
        <v>4</v>
      </c>
      <c r="I655" s="2" t="b">
        <f t="shared" si="55"/>
        <v>0</v>
      </c>
      <c r="J655" t="s">
        <v>17</v>
      </c>
      <c r="K655">
        <v>35</v>
      </c>
      <c r="L655">
        <v>543.22</v>
      </c>
      <c r="M655">
        <v>0</v>
      </c>
      <c r="N655" t="s">
        <v>18</v>
      </c>
      <c r="O655">
        <v>68.44</v>
      </c>
      <c r="P655">
        <v>14.58</v>
      </c>
      <c r="Q655">
        <v>7.4</v>
      </c>
      <c r="R655" t="s">
        <v>115</v>
      </c>
      <c r="S655" t="s">
        <v>116</v>
      </c>
      <c r="T655" t="s">
        <v>31</v>
      </c>
      <c r="U655" t="s">
        <v>36</v>
      </c>
      <c r="V655" t="s">
        <v>37</v>
      </c>
      <c r="W655">
        <v>0.48</v>
      </c>
      <c r="BF655" s="7">
        <f t="shared" si="51"/>
        <v>0</v>
      </c>
      <c r="BG655" s="8" t="s">
        <v>290</v>
      </c>
    </row>
    <row r="656" spans="1:59" x14ac:dyDescent="0.3">
      <c r="A656" t="s">
        <v>1048</v>
      </c>
      <c r="B656" t="s">
        <v>1049</v>
      </c>
      <c r="D656" s="1">
        <v>40895</v>
      </c>
      <c r="E656" s="1">
        <v>40899</v>
      </c>
      <c r="F656" s="1" t="str">
        <f t="shared" si="52"/>
        <v>December</v>
      </c>
      <c r="G656" s="1" t="str">
        <f t="shared" si="53"/>
        <v>2011</v>
      </c>
      <c r="H656" s="2">
        <f t="shared" si="54"/>
        <v>4</v>
      </c>
      <c r="I656" s="2" t="b">
        <f t="shared" si="55"/>
        <v>0</v>
      </c>
      <c r="J656" t="s">
        <v>17</v>
      </c>
      <c r="K656">
        <v>18</v>
      </c>
      <c r="L656">
        <v>813.9</v>
      </c>
      <c r="M656">
        <v>0.06</v>
      </c>
      <c r="N656" t="s">
        <v>18</v>
      </c>
      <c r="O656">
        <v>256.66000000000003</v>
      </c>
      <c r="P656">
        <v>45.98</v>
      </c>
      <c r="Q656">
        <v>4.8</v>
      </c>
      <c r="R656" t="s">
        <v>115</v>
      </c>
      <c r="S656" t="s">
        <v>116</v>
      </c>
      <c r="T656" t="s">
        <v>31</v>
      </c>
      <c r="U656" t="s">
        <v>36</v>
      </c>
      <c r="V656" t="s">
        <v>37</v>
      </c>
      <c r="W656">
        <v>0.68</v>
      </c>
      <c r="BF656" s="7">
        <f t="shared" si="51"/>
        <v>0</v>
      </c>
      <c r="BG656" s="8" t="s">
        <v>641</v>
      </c>
    </row>
    <row r="657" spans="1:59" x14ac:dyDescent="0.3">
      <c r="A657" t="s">
        <v>1024</v>
      </c>
      <c r="B657" t="s">
        <v>1025</v>
      </c>
      <c r="D657" s="1">
        <v>41130</v>
      </c>
      <c r="E657" s="1">
        <v>41132</v>
      </c>
      <c r="F657" s="1" t="str">
        <f t="shared" si="52"/>
        <v>August</v>
      </c>
      <c r="G657" s="1" t="str">
        <f t="shared" si="53"/>
        <v>2012</v>
      </c>
      <c r="H657" s="2">
        <f t="shared" si="54"/>
        <v>2</v>
      </c>
      <c r="I657" s="2" t="b">
        <f t="shared" si="55"/>
        <v>0</v>
      </c>
      <c r="J657" t="s">
        <v>17</v>
      </c>
      <c r="K657">
        <v>44</v>
      </c>
      <c r="L657">
        <v>865.27</v>
      </c>
      <c r="M657">
        <v>0.03</v>
      </c>
      <c r="N657" t="s">
        <v>18</v>
      </c>
      <c r="O657">
        <v>11.55</v>
      </c>
      <c r="P657">
        <v>19.98</v>
      </c>
      <c r="Q657">
        <v>4</v>
      </c>
      <c r="R657" t="s">
        <v>115</v>
      </c>
      <c r="S657" t="s">
        <v>116</v>
      </c>
      <c r="T657" t="s">
        <v>42</v>
      </c>
      <c r="U657" t="s">
        <v>32</v>
      </c>
      <c r="V657" t="s">
        <v>48</v>
      </c>
      <c r="W657">
        <v>0.68</v>
      </c>
      <c r="BF657" s="7">
        <f t="shared" si="51"/>
        <v>0</v>
      </c>
      <c r="BG657" s="8" t="s">
        <v>501</v>
      </c>
    </row>
    <row r="658" spans="1:59" x14ac:dyDescent="0.3">
      <c r="A658" t="s">
        <v>1024</v>
      </c>
      <c r="B658" t="s">
        <v>1025</v>
      </c>
      <c r="D658" s="1">
        <v>41130</v>
      </c>
      <c r="E658" s="1">
        <v>41135</v>
      </c>
      <c r="F658" s="1" t="str">
        <f t="shared" si="52"/>
        <v>August</v>
      </c>
      <c r="G658" s="1" t="str">
        <f t="shared" si="53"/>
        <v>2012</v>
      </c>
      <c r="H658" s="2">
        <f t="shared" si="54"/>
        <v>5</v>
      </c>
      <c r="I658" s="2" t="b">
        <f t="shared" si="55"/>
        <v>0</v>
      </c>
      <c r="J658" t="s">
        <v>17</v>
      </c>
      <c r="K658">
        <v>41</v>
      </c>
      <c r="L658">
        <v>429.28</v>
      </c>
      <c r="M658">
        <v>0.06</v>
      </c>
      <c r="N658" t="s">
        <v>18</v>
      </c>
      <c r="O658">
        <v>-168.95</v>
      </c>
      <c r="P658">
        <v>10.97</v>
      </c>
      <c r="Q658">
        <v>6.5</v>
      </c>
      <c r="R658" t="s">
        <v>115</v>
      </c>
      <c r="S658" t="s">
        <v>116</v>
      </c>
      <c r="T658" t="s">
        <v>42</v>
      </c>
      <c r="U658" t="s">
        <v>32</v>
      </c>
      <c r="V658" t="s">
        <v>48</v>
      </c>
      <c r="W658">
        <v>0.64</v>
      </c>
      <c r="BF658" s="7">
        <f t="shared" si="51"/>
        <v>0</v>
      </c>
      <c r="BG658" s="8" t="s">
        <v>738</v>
      </c>
    </row>
    <row r="659" spans="1:59" x14ac:dyDescent="0.3">
      <c r="A659" t="s">
        <v>1041</v>
      </c>
      <c r="B659" t="s">
        <v>1042</v>
      </c>
      <c r="D659" s="1">
        <v>40414</v>
      </c>
      <c r="E659" s="1">
        <v>40415</v>
      </c>
      <c r="F659" s="1" t="str">
        <f t="shared" si="52"/>
        <v>August</v>
      </c>
      <c r="G659" s="1" t="str">
        <f t="shared" si="53"/>
        <v>2010</v>
      </c>
      <c r="H659" s="2">
        <f t="shared" si="54"/>
        <v>1</v>
      </c>
      <c r="I659" s="2" t="b">
        <f t="shared" si="55"/>
        <v>0</v>
      </c>
      <c r="J659" t="s">
        <v>52</v>
      </c>
      <c r="K659">
        <v>31</v>
      </c>
      <c r="L659">
        <v>341.71</v>
      </c>
      <c r="M659">
        <v>0.04</v>
      </c>
      <c r="N659" t="s">
        <v>18</v>
      </c>
      <c r="O659">
        <v>32.19</v>
      </c>
      <c r="P659">
        <v>10.98</v>
      </c>
      <c r="Q659">
        <v>5.14</v>
      </c>
      <c r="R659" t="s">
        <v>115</v>
      </c>
      <c r="S659" t="s">
        <v>116</v>
      </c>
      <c r="T659" t="s">
        <v>31</v>
      </c>
      <c r="U659" t="s">
        <v>22</v>
      </c>
      <c r="V659" t="s">
        <v>29</v>
      </c>
      <c r="W659">
        <v>0.36</v>
      </c>
      <c r="BF659" s="7">
        <f t="shared" si="51"/>
        <v>0</v>
      </c>
      <c r="BG659" s="8" t="s">
        <v>118</v>
      </c>
    </row>
    <row r="660" spans="1:59" x14ac:dyDescent="0.3">
      <c r="A660" t="s">
        <v>1051</v>
      </c>
      <c r="B660" t="s">
        <v>1052</v>
      </c>
      <c r="D660" s="1">
        <v>40685</v>
      </c>
      <c r="E660" s="1">
        <v>40687</v>
      </c>
      <c r="F660" s="1" t="str">
        <f t="shared" si="52"/>
        <v>May</v>
      </c>
      <c r="G660" s="1" t="str">
        <f t="shared" si="53"/>
        <v>2011</v>
      </c>
      <c r="H660" s="2">
        <f t="shared" si="54"/>
        <v>2</v>
      </c>
      <c r="I660" s="2" t="b">
        <f t="shared" si="55"/>
        <v>0</v>
      </c>
      <c r="J660" t="s">
        <v>24</v>
      </c>
      <c r="K660">
        <v>46</v>
      </c>
      <c r="L660">
        <v>648.26</v>
      </c>
      <c r="M660">
        <v>7.0000000000000007E-2</v>
      </c>
      <c r="N660" t="s">
        <v>18</v>
      </c>
      <c r="O660">
        <v>30.48</v>
      </c>
      <c r="P660">
        <v>14.27</v>
      </c>
      <c r="Q660">
        <v>7.27</v>
      </c>
      <c r="R660" t="s">
        <v>115</v>
      </c>
      <c r="S660" t="s">
        <v>116</v>
      </c>
      <c r="T660" t="s">
        <v>31</v>
      </c>
      <c r="U660" t="s">
        <v>22</v>
      </c>
      <c r="V660" t="s">
        <v>29</v>
      </c>
      <c r="W660">
        <v>0.38</v>
      </c>
      <c r="BF660" s="7">
        <f t="shared" si="51"/>
        <v>0</v>
      </c>
      <c r="BG660" s="8" t="s">
        <v>847</v>
      </c>
    </row>
    <row r="661" spans="1:59" x14ac:dyDescent="0.3">
      <c r="A661" t="s">
        <v>1051</v>
      </c>
      <c r="B661" t="s">
        <v>1052</v>
      </c>
      <c r="D661" s="1">
        <v>40685</v>
      </c>
      <c r="E661" s="1">
        <v>40687</v>
      </c>
      <c r="F661" s="1" t="str">
        <f t="shared" si="52"/>
        <v>May</v>
      </c>
      <c r="G661" s="1" t="str">
        <f t="shared" si="53"/>
        <v>2011</v>
      </c>
      <c r="H661" s="2">
        <f t="shared" si="54"/>
        <v>2</v>
      </c>
      <c r="I661" s="2" t="b">
        <f t="shared" si="55"/>
        <v>0</v>
      </c>
      <c r="J661" t="s">
        <v>24</v>
      </c>
      <c r="K661">
        <v>46</v>
      </c>
      <c r="L661">
        <v>410.43</v>
      </c>
      <c r="M661">
        <v>0.1</v>
      </c>
      <c r="N661" t="s">
        <v>18</v>
      </c>
      <c r="O661">
        <v>-54.58</v>
      </c>
      <c r="P661">
        <v>9.49</v>
      </c>
      <c r="Q661">
        <v>5.76</v>
      </c>
      <c r="R661" t="s">
        <v>115</v>
      </c>
      <c r="S661" t="s">
        <v>116</v>
      </c>
      <c r="T661" t="s">
        <v>31</v>
      </c>
      <c r="U661" t="s">
        <v>32</v>
      </c>
      <c r="V661" t="s">
        <v>94</v>
      </c>
      <c r="W661">
        <v>0.39</v>
      </c>
      <c r="BF661" s="7">
        <f t="shared" si="51"/>
        <v>0</v>
      </c>
      <c r="BG661" s="8" t="s">
        <v>109</v>
      </c>
    </row>
    <row r="662" spans="1:59" x14ac:dyDescent="0.3">
      <c r="A662" t="s">
        <v>1043</v>
      </c>
      <c r="B662" t="s">
        <v>1044</v>
      </c>
      <c r="D662" s="1">
        <v>41231</v>
      </c>
      <c r="E662" s="1">
        <v>41232</v>
      </c>
      <c r="F662" s="1" t="str">
        <f t="shared" si="52"/>
        <v>November</v>
      </c>
      <c r="G662" s="1" t="str">
        <f t="shared" si="53"/>
        <v>2012</v>
      </c>
      <c r="H662" s="2">
        <f t="shared" si="54"/>
        <v>1</v>
      </c>
      <c r="I662" s="2" t="b">
        <f t="shared" si="55"/>
        <v>0</v>
      </c>
      <c r="J662" t="s">
        <v>52</v>
      </c>
      <c r="K662">
        <v>43</v>
      </c>
      <c r="L662">
        <v>9750.5499999999993</v>
      </c>
      <c r="M662">
        <v>0</v>
      </c>
      <c r="N662" t="s">
        <v>25</v>
      </c>
      <c r="O662">
        <v>1061.6099999999999</v>
      </c>
      <c r="P662">
        <v>216.6</v>
      </c>
      <c r="Q662">
        <v>64.2</v>
      </c>
      <c r="R662" t="s">
        <v>115</v>
      </c>
      <c r="S662" t="s">
        <v>116</v>
      </c>
      <c r="T662" t="s">
        <v>21</v>
      </c>
      <c r="U662" t="s">
        <v>36</v>
      </c>
      <c r="V662" t="s">
        <v>67</v>
      </c>
      <c r="W662">
        <v>0.59</v>
      </c>
      <c r="BF662" s="7">
        <f t="shared" si="51"/>
        <v>0</v>
      </c>
      <c r="BG662" s="8" t="s">
        <v>341</v>
      </c>
    </row>
    <row r="663" spans="1:59" x14ac:dyDescent="0.3">
      <c r="A663" t="s">
        <v>906</v>
      </c>
      <c r="B663" t="s">
        <v>907</v>
      </c>
      <c r="D663" s="1">
        <v>41088</v>
      </c>
      <c r="E663" s="1">
        <v>41090</v>
      </c>
      <c r="F663" s="1" t="str">
        <f t="shared" si="52"/>
        <v>June</v>
      </c>
      <c r="G663" s="1" t="str">
        <f t="shared" si="53"/>
        <v>2012</v>
      </c>
      <c r="H663" s="2">
        <f t="shared" si="54"/>
        <v>2</v>
      </c>
      <c r="I663" s="2" t="b">
        <f t="shared" si="55"/>
        <v>0</v>
      </c>
      <c r="J663" t="s">
        <v>24</v>
      </c>
      <c r="K663">
        <v>39</v>
      </c>
      <c r="L663">
        <v>835.55</v>
      </c>
      <c r="M663">
        <v>7.0000000000000007E-2</v>
      </c>
      <c r="N663" t="s">
        <v>18</v>
      </c>
      <c r="O663">
        <v>326.43</v>
      </c>
      <c r="P663">
        <v>22.23</v>
      </c>
      <c r="Q663">
        <v>5.08</v>
      </c>
      <c r="R663" t="s">
        <v>115</v>
      </c>
      <c r="S663" t="s">
        <v>116</v>
      </c>
      <c r="T663" t="s">
        <v>27</v>
      </c>
      <c r="U663" t="s">
        <v>36</v>
      </c>
      <c r="V663" t="s">
        <v>37</v>
      </c>
      <c r="W663">
        <v>0.41</v>
      </c>
      <c r="BF663" s="7">
        <f t="shared" si="51"/>
        <v>0</v>
      </c>
      <c r="BG663" s="8" t="s">
        <v>846</v>
      </c>
    </row>
    <row r="664" spans="1:59" x14ac:dyDescent="0.3">
      <c r="A664" t="s">
        <v>906</v>
      </c>
      <c r="B664" t="s">
        <v>907</v>
      </c>
      <c r="D664" s="1">
        <v>41088</v>
      </c>
      <c r="E664" s="1">
        <v>41090</v>
      </c>
      <c r="F664" s="1" t="str">
        <f t="shared" si="52"/>
        <v>June</v>
      </c>
      <c r="G664" s="1" t="str">
        <f t="shared" si="53"/>
        <v>2012</v>
      </c>
      <c r="H664" s="2">
        <f t="shared" si="54"/>
        <v>2</v>
      </c>
      <c r="I664" s="2" t="b">
        <f t="shared" si="55"/>
        <v>0</v>
      </c>
      <c r="J664" t="s">
        <v>24</v>
      </c>
      <c r="K664">
        <v>38</v>
      </c>
      <c r="L664">
        <v>1799.6115</v>
      </c>
      <c r="M664">
        <v>7.0000000000000007E-2</v>
      </c>
      <c r="N664" t="s">
        <v>18</v>
      </c>
      <c r="O664">
        <v>557.6</v>
      </c>
      <c r="P664">
        <v>55.99</v>
      </c>
      <c r="Q664">
        <v>1.25</v>
      </c>
      <c r="R664" t="s">
        <v>115</v>
      </c>
      <c r="S664" t="s">
        <v>116</v>
      </c>
      <c r="T664" t="s">
        <v>27</v>
      </c>
      <c r="U664" t="s">
        <v>32</v>
      </c>
      <c r="V664" t="s">
        <v>33</v>
      </c>
      <c r="W664">
        <v>0.55000000000000004</v>
      </c>
      <c r="BF664" s="7">
        <f t="shared" si="51"/>
        <v>0</v>
      </c>
      <c r="BG664" s="8" t="s">
        <v>273</v>
      </c>
    </row>
    <row r="665" spans="1:59" x14ac:dyDescent="0.3">
      <c r="A665" t="s">
        <v>1026</v>
      </c>
      <c r="B665" t="s">
        <v>1027</v>
      </c>
      <c r="D665" s="1">
        <v>39848</v>
      </c>
      <c r="E665" s="1">
        <v>39853</v>
      </c>
      <c r="F665" s="1" t="str">
        <f t="shared" si="52"/>
        <v>February</v>
      </c>
      <c r="G665" s="1" t="str">
        <f t="shared" si="53"/>
        <v>2009</v>
      </c>
      <c r="H665" s="2">
        <f t="shared" si="54"/>
        <v>5</v>
      </c>
      <c r="I665" s="2" t="b">
        <f t="shared" si="55"/>
        <v>0</v>
      </c>
      <c r="J665" t="s">
        <v>17</v>
      </c>
      <c r="K665">
        <v>50</v>
      </c>
      <c r="L665">
        <v>1441.57</v>
      </c>
      <c r="M665">
        <v>7.0000000000000007E-2</v>
      </c>
      <c r="N665" t="s">
        <v>39</v>
      </c>
      <c r="O665">
        <v>475.26</v>
      </c>
      <c r="P665">
        <v>29.89</v>
      </c>
      <c r="Q665">
        <v>1.99</v>
      </c>
      <c r="R665" t="s">
        <v>115</v>
      </c>
      <c r="S665" t="s">
        <v>116</v>
      </c>
      <c r="T665" t="s">
        <v>31</v>
      </c>
      <c r="U665" t="s">
        <v>32</v>
      </c>
      <c r="V665" t="s">
        <v>48</v>
      </c>
      <c r="W665">
        <v>0.5</v>
      </c>
      <c r="BF665" s="7">
        <f t="shared" si="51"/>
        <v>0</v>
      </c>
      <c r="BG665" s="8" t="s">
        <v>655</v>
      </c>
    </row>
    <row r="666" spans="1:59" x14ac:dyDescent="0.3">
      <c r="A666" t="s">
        <v>1026</v>
      </c>
      <c r="B666" t="s">
        <v>1027</v>
      </c>
      <c r="D666" s="1">
        <v>39848</v>
      </c>
      <c r="E666" s="1">
        <v>39852</v>
      </c>
      <c r="F666" s="1" t="str">
        <f t="shared" si="52"/>
        <v>February</v>
      </c>
      <c r="G666" s="1" t="str">
        <f t="shared" si="53"/>
        <v>2009</v>
      </c>
      <c r="H666" s="2">
        <f t="shared" si="54"/>
        <v>4</v>
      </c>
      <c r="I666" s="2" t="b">
        <f t="shared" si="55"/>
        <v>0</v>
      </c>
      <c r="J666" t="s">
        <v>17</v>
      </c>
      <c r="K666">
        <v>20</v>
      </c>
      <c r="L666">
        <v>173.09</v>
      </c>
      <c r="M666">
        <v>0.03</v>
      </c>
      <c r="N666" t="s">
        <v>18</v>
      </c>
      <c r="O666">
        <v>-6.71</v>
      </c>
      <c r="P666">
        <v>8.34</v>
      </c>
      <c r="Q666">
        <v>4.82</v>
      </c>
      <c r="R666" t="s">
        <v>115</v>
      </c>
      <c r="S666" t="s">
        <v>116</v>
      </c>
      <c r="T666" t="s">
        <v>31</v>
      </c>
      <c r="U666" t="s">
        <v>22</v>
      </c>
      <c r="V666" t="s">
        <v>43</v>
      </c>
      <c r="W666">
        <v>0.4</v>
      </c>
      <c r="BF666" s="7">
        <f t="shared" si="51"/>
        <v>0</v>
      </c>
      <c r="BG666" s="8" t="s">
        <v>584</v>
      </c>
    </row>
    <row r="667" spans="1:59" x14ac:dyDescent="0.3">
      <c r="A667" t="s">
        <v>1037</v>
      </c>
      <c r="B667" t="s">
        <v>1038</v>
      </c>
      <c r="D667" s="1">
        <v>40172</v>
      </c>
      <c r="E667" s="1">
        <v>40173</v>
      </c>
      <c r="F667" s="1" t="str">
        <f t="shared" si="52"/>
        <v>December</v>
      </c>
      <c r="G667" s="1" t="str">
        <f t="shared" si="53"/>
        <v>2009</v>
      </c>
      <c r="H667" s="2">
        <f t="shared" si="54"/>
        <v>1</v>
      </c>
      <c r="I667" s="2" t="b">
        <f t="shared" si="55"/>
        <v>0</v>
      </c>
      <c r="J667" t="s">
        <v>34</v>
      </c>
      <c r="K667">
        <v>38</v>
      </c>
      <c r="L667">
        <v>5016.25</v>
      </c>
      <c r="M667">
        <v>0.01</v>
      </c>
      <c r="N667" t="s">
        <v>25</v>
      </c>
      <c r="O667">
        <v>-189.35</v>
      </c>
      <c r="P667">
        <v>124.49</v>
      </c>
      <c r="Q667">
        <v>51.94</v>
      </c>
      <c r="R667" t="s">
        <v>115</v>
      </c>
      <c r="S667" t="s">
        <v>116</v>
      </c>
      <c r="T667" t="s">
        <v>21</v>
      </c>
      <c r="U667" t="s">
        <v>36</v>
      </c>
      <c r="V667" t="s">
        <v>55</v>
      </c>
      <c r="W667">
        <v>0.63</v>
      </c>
      <c r="BF667" s="7">
        <f t="shared" si="51"/>
        <v>0</v>
      </c>
      <c r="BG667" s="8" t="s">
        <v>645</v>
      </c>
    </row>
    <row r="668" spans="1:59" x14ac:dyDescent="0.3">
      <c r="A668" t="s">
        <v>1039</v>
      </c>
      <c r="B668" t="s">
        <v>1040</v>
      </c>
      <c r="D668" s="1">
        <v>40812</v>
      </c>
      <c r="E668" s="1">
        <v>40814</v>
      </c>
      <c r="F668" s="1" t="str">
        <f t="shared" si="52"/>
        <v>September</v>
      </c>
      <c r="G668" s="1" t="str">
        <f t="shared" si="53"/>
        <v>2011</v>
      </c>
      <c r="H668" s="2">
        <f t="shared" si="54"/>
        <v>2</v>
      </c>
      <c r="I668" s="2" t="b">
        <f t="shared" si="55"/>
        <v>0</v>
      </c>
      <c r="J668" t="s">
        <v>24</v>
      </c>
      <c r="K668">
        <v>47</v>
      </c>
      <c r="L668">
        <v>945.03</v>
      </c>
      <c r="M668">
        <v>0</v>
      </c>
      <c r="N668" t="s">
        <v>18</v>
      </c>
      <c r="O668">
        <v>267.64</v>
      </c>
      <c r="P668">
        <v>19.98</v>
      </c>
      <c r="Q668">
        <v>5.97</v>
      </c>
      <c r="R668" t="s">
        <v>115</v>
      </c>
      <c r="S668" t="s">
        <v>116</v>
      </c>
      <c r="T668" t="s">
        <v>31</v>
      </c>
      <c r="U668" t="s">
        <v>22</v>
      </c>
      <c r="V668" t="s">
        <v>43</v>
      </c>
      <c r="W668">
        <v>0.38</v>
      </c>
      <c r="BF668" s="7">
        <f t="shared" si="51"/>
        <v>0</v>
      </c>
      <c r="BG668" s="8" t="s">
        <v>562</v>
      </c>
    </row>
    <row r="669" spans="1:59" x14ac:dyDescent="0.3">
      <c r="A669" t="s">
        <v>923</v>
      </c>
      <c r="B669" t="s">
        <v>1050</v>
      </c>
      <c r="D669" s="1">
        <v>40808</v>
      </c>
      <c r="E669" s="1">
        <v>40810</v>
      </c>
      <c r="F669" s="1" t="str">
        <f t="shared" si="52"/>
        <v>September</v>
      </c>
      <c r="G669" s="1" t="str">
        <f t="shared" si="53"/>
        <v>2011</v>
      </c>
      <c r="H669" s="2">
        <f t="shared" si="54"/>
        <v>2</v>
      </c>
      <c r="I669" s="2" t="b">
        <f t="shared" si="55"/>
        <v>0</v>
      </c>
      <c r="J669" t="s">
        <v>44</v>
      </c>
      <c r="K669">
        <v>38</v>
      </c>
      <c r="L669">
        <v>325.75</v>
      </c>
      <c r="M669">
        <v>0.1</v>
      </c>
      <c r="N669" t="s">
        <v>18</v>
      </c>
      <c r="O669">
        <v>-124.25</v>
      </c>
      <c r="P669">
        <v>8.75</v>
      </c>
      <c r="Q669">
        <v>8.5399999999999991</v>
      </c>
      <c r="R669" t="s">
        <v>115</v>
      </c>
      <c r="S669" t="s">
        <v>116</v>
      </c>
      <c r="T669" t="s">
        <v>31</v>
      </c>
      <c r="U669" t="s">
        <v>36</v>
      </c>
      <c r="V669" t="s">
        <v>37</v>
      </c>
      <c r="W669">
        <v>0.43</v>
      </c>
      <c r="BF669" s="7">
        <f t="shared" si="51"/>
        <v>0</v>
      </c>
      <c r="BG669" s="8" t="s">
        <v>153</v>
      </c>
    </row>
    <row r="670" spans="1:59" x14ac:dyDescent="0.3">
      <c r="A670" t="s">
        <v>923</v>
      </c>
      <c r="B670" t="s">
        <v>1050</v>
      </c>
      <c r="D670" s="1">
        <v>40808</v>
      </c>
      <c r="E670" s="1">
        <v>40809</v>
      </c>
      <c r="F670" s="1" t="str">
        <f t="shared" si="52"/>
        <v>September</v>
      </c>
      <c r="G670" s="1" t="str">
        <f t="shared" si="53"/>
        <v>2011</v>
      </c>
      <c r="H670" s="2">
        <f t="shared" si="54"/>
        <v>1</v>
      </c>
      <c r="I670" s="2" t="b">
        <f t="shared" si="55"/>
        <v>0</v>
      </c>
      <c r="J670" t="s">
        <v>44</v>
      </c>
      <c r="K670">
        <v>24</v>
      </c>
      <c r="L670">
        <v>136.41999999999999</v>
      </c>
      <c r="M670">
        <v>0.09</v>
      </c>
      <c r="N670" t="s">
        <v>18</v>
      </c>
      <c r="O670">
        <v>-8.3800000000000008</v>
      </c>
      <c r="P670">
        <v>5.85</v>
      </c>
      <c r="Q670">
        <v>2.27</v>
      </c>
      <c r="R670" t="s">
        <v>115</v>
      </c>
      <c r="S670" t="s">
        <v>116</v>
      </c>
      <c r="T670" t="s">
        <v>31</v>
      </c>
      <c r="U670" t="s">
        <v>22</v>
      </c>
      <c r="V670" t="s">
        <v>60</v>
      </c>
      <c r="W670">
        <v>0.56000000000000005</v>
      </c>
      <c r="BF670" s="7">
        <f t="shared" si="51"/>
        <v>0</v>
      </c>
      <c r="BG670" s="8" t="s">
        <v>213</v>
      </c>
    </row>
    <row r="671" spans="1:59" x14ac:dyDescent="0.3">
      <c r="A671" t="s">
        <v>906</v>
      </c>
      <c r="B671" t="s">
        <v>907</v>
      </c>
      <c r="D671" s="1">
        <v>39859</v>
      </c>
      <c r="E671" s="1">
        <v>39861</v>
      </c>
      <c r="F671" s="1" t="str">
        <f t="shared" si="52"/>
        <v>February</v>
      </c>
      <c r="G671" s="1" t="str">
        <f t="shared" si="53"/>
        <v>2009</v>
      </c>
      <c r="H671" s="2">
        <f t="shared" si="54"/>
        <v>2</v>
      </c>
      <c r="I671" s="2" t="b">
        <f t="shared" si="55"/>
        <v>0</v>
      </c>
      <c r="J671" t="s">
        <v>52</v>
      </c>
      <c r="K671">
        <v>23</v>
      </c>
      <c r="L671">
        <v>93.05</v>
      </c>
      <c r="M671">
        <v>0.03</v>
      </c>
      <c r="N671" t="s">
        <v>18</v>
      </c>
      <c r="O671">
        <v>15.27</v>
      </c>
      <c r="P671">
        <v>3.8</v>
      </c>
      <c r="Q671">
        <v>1.49</v>
      </c>
      <c r="R671" t="s">
        <v>115</v>
      </c>
      <c r="S671" t="s">
        <v>116</v>
      </c>
      <c r="T671" t="s">
        <v>27</v>
      </c>
      <c r="U671" t="s">
        <v>22</v>
      </c>
      <c r="V671" t="s">
        <v>29</v>
      </c>
      <c r="W671">
        <v>0.38</v>
      </c>
      <c r="BF671" s="7">
        <f t="shared" si="51"/>
        <v>0</v>
      </c>
      <c r="BG671" s="8" t="s">
        <v>679</v>
      </c>
    </row>
    <row r="672" spans="1:59" x14ac:dyDescent="0.3">
      <c r="A672" t="s">
        <v>906</v>
      </c>
      <c r="B672" t="s">
        <v>907</v>
      </c>
      <c r="D672" s="1">
        <v>39859</v>
      </c>
      <c r="E672" s="1">
        <v>39861</v>
      </c>
      <c r="F672" s="1" t="str">
        <f t="shared" si="52"/>
        <v>February</v>
      </c>
      <c r="G672" s="1" t="str">
        <f t="shared" si="53"/>
        <v>2009</v>
      </c>
      <c r="H672" s="2">
        <f t="shared" si="54"/>
        <v>2</v>
      </c>
      <c r="I672" s="2" t="b">
        <f t="shared" si="55"/>
        <v>0</v>
      </c>
      <c r="J672" t="s">
        <v>52</v>
      </c>
      <c r="K672">
        <v>20</v>
      </c>
      <c r="L672">
        <v>154.13</v>
      </c>
      <c r="M672">
        <v>7.0000000000000007E-2</v>
      </c>
      <c r="N672" t="s">
        <v>18</v>
      </c>
      <c r="O672">
        <v>57.31</v>
      </c>
      <c r="P672">
        <v>7.98</v>
      </c>
      <c r="Q672">
        <v>1.25</v>
      </c>
      <c r="R672" t="s">
        <v>115</v>
      </c>
      <c r="S672" t="s">
        <v>116</v>
      </c>
      <c r="T672" t="s">
        <v>27</v>
      </c>
      <c r="U672" t="s">
        <v>22</v>
      </c>
      <c r="V672" t="s">
        <v>43</v>
      </c>
      <c r="W672">
        <v>0.35</v>
      </c>
      <c r="BF672" s="7">
        <f t="shared" si="51"/>
        <v>0</v>
      </c>
      <c r="BG672" s="8" t="s">
        <v>561</v>
      </c>
    </row>
    <row r="673" spans="1:59" x14ac:dyDescent="0.3">
      <c r="A673" t="s">
        <v>906</v>
      </c>
      <c r="B673" t="s">
        <v>907</v>
      </c>
      <c r="D673" s="1">
        <v>39859</v>
      </c>
      <c r="E673" s="1">
        <v>39860</v>
      </c>
      <c r="F673" s="1" t="str">
        <f t="shared" si="52"/>
        <v>February</v>
      </c>
      <c r="G673" s="1" t="str">
        <f t="shared" si="53"/>
        <v>2009</v>
      </c>
      <c r="H673" s="2">
        <f t="shared" si="54"/>
        <v>1</v>
      </c>
      <c r="I673" s="2" t="b">
        <f t="shared" si="55"/>
        <v>0</v>
      </c>
      <c r="J673" t="s">
        <v>52</v>
      </c>
      <c r="K673">
        <v>46</v>
      </c>
      <c r="L673">
        <v>18824.419999999998</v>
      </c>
      <c r="M673">
        <v>7.0000000000000007E-2</v>
      </c>
      <c r="N673" t="s">
        <v>25</v>
      </c>
      <c r="O673">
        <v>-575.35</v>
      </c>
      <c r="P673">
        <v>417.4</v>
      </c>
      <c r="Q673">
        <v>75.23</v>
      </c>
      <c r="R673" t="s">
        <v>115</v>
      </c>
      <c r="S673" t="s">
        <v>116</v>
      </c>
      <c r="T673" t="s">
        <v>27</v>
      </c>
      <c r="U673" t="s">
        <v>36</v>
      </c>
      <c r="V673" t="s">
        <v>55</v>
      </c>
      <c r="W673">
        <v>0.79</v>
      </c>
      <c r="BF673" s="7">
        <f t="shared" si="51"/>
        <v>0</v>
      </c>
      <c r="BG673" s="8" t="s">
        <v>823</v>
      </c>
    </row>
    <row r="674" spans="1:59" x14ac:dyDescent="0.3">
      <c r="A674" t="s">
        <v>1045</v>
      </c>
      <c r="B674" t="s">
        <v>1046</v>
      </c>
      <c r="D674" s="1">
        <v>40097</v>
      </c>
      <c r="E674" s="1">
        <v>40099</v>
      </c>
      <c r="F674" s="1" t="str">
        <f t="shared" si="52"/>
        <v>October</v>
      </c>
      <c r="G674" s="1" t="str">
        <f t="shared" si="53"/>
        <v>2009</v>
      </c>
      <c r="H674" s="2">
        <f t="shared" si="54"/>
        <v>2</v>
      </c>
      <c r="I674" s="2" t="b">
        <f t="shared" si="55"/>
        <v>0</v>
      </c>
      <c r="J674" t="s">
        <v>44</v>
      </c>
      <c r="K674">
        <v>3</v>
      </c>
      <c r="L674">
        <v>33.64</v>
      </c>
      <c r="M674">
        <v>0.01</v>
      </c>
      <c r="N674" t="s">
        <v>18</v>
      </c>
      <c r="O674">
        <v>-22.45</v>
      </c>
      <c r="P674">
        <v>7.28</v>
      </c>
      <c r="Q674">
        <v>11.15</v>
      </c>
      <c r="R674" t="s">
        <v>115</v>
      </c>
      <c r="S674" t="s">
        <v>116</v>
      </c>
      <c r="T674" t="s">
        <v>31</v>
      </c>
      <c r="U674" t="s">
        <v>22</v>
      </c>
      <c r="V674" t="s">
        <v>43</v>
      </c>
      <c r="W674">
        <v>0.37</v>
      </c>
      <c r="BF674" s="7">
        <f t="shared" si="51"/>
        <v>0</v>
      </c>
      <c r="BG674" s="8" t="s">
        <v>564</v>
      </c>
    </row>
    <row r="675" spans="1:59" x14ac:dyDescent="0.3">
      <c r="A675" t="s">
        <v>1048</v>
      </c>
      <c r="B675" t="s">
        <v>1049</v>
      </c>
      <c r="D675" s="1">
        <v>40612</v>
      </c>
      <c r="E675" s="1">
        <v>40613</v>
      </c>
      <c r="F675" s="1" t="str">
        <f t="shared" si="52"/>
        <v>March</v>
      </c>
      <c r="G675" s="1" t="str">
        <f t="shared" si="53"/>
        <v>2011</v>
      </c>
      <c r="H675" s="2">
        <f t="shared" si="54"/>
        <v>1</v>
      </c>
      <c r="I675" s="2" t="b">
        <f t="shared" si="55"/>
        <v>0</v>
      </c>
      <c r="J675" t="s">
        <v>44</v>
      </c>
      <c r="K675">
        <v>30</v>
      </c>
      <c r="L675">
        <v>176.15</v>
      </c>
      <c r="M675">
        <v>0.01</v>
      </c>
      <c r="N675" t="s">
        <v>18</v>
      </c>
      <c r="O675">
        <v>-125.36</v>
      </c>
      <c r="P675">
        <v>5.53</v>
      </c>
      <c r="Q675">
        <v>6.98</v>
      </c>
      <c r="R675" t="s">
        <v>115</v>
      </c>
      <c r="S675" t="s">
        <v>116</v>
      </c>
      <c r="T675" t="s">
        <v>31</v>
      </c>
      <c r="U675" t="s">
        <v>22</v>
      </c>
      <c r="V675" t="s">
        <v>29</v>
      </c>
      <c r="W675">
        <v>0.39</v>
      </c>
      <c r="BF675" s="7">
        <f t="shared" si="51"/>
        <v>0</v>
      </c>
      <c r="BG675" s="8" t="s">
        <v>280</v>
      </c>
    </row>
    <row r="676" spans="1:59" x14ac:dyDescent="0.3">
      <c r="A676" t="s">
        <v>1035</v>
      </c>
      <c r="B676" t="s">
        <v>1036</v>
      </c>
      <c r="D676" s="1">
        <v>41132</v>
      </c>
      <c r="E676" s="1">
        <v>41134</v>
      </c>
      <c r="F676" s="1" t="str">
        <f t="shared" si="52"/>
        <v>August</v>
      </c>
      <c r="G676" s="1" t="str">
        <f t="shared" si="53"/>
        <v>2012</v>
      </c>
      <c r="H676" s="2">
        <f t="shared" si="54"/>
        <v>2</v>
      </c>
      <c r="I676" s="2" t="b">
        <f t="shared" si="55"/>
        <v>0</v>
      </c>
      <c r="J676" t="s">
        <v>24</v>
      </c>
      <c r="K676">
        <v>5</v>
      </c>
      <c r="L676">
        <v>66.430000000000007</v>
      </c>
      <c r="M676">
        <v>0.01</v>
      </c>
      <c r="N676" t="s">
        <v>18</v>
      </c>
      <c r="O676">
        <v>-9.4499999999999993</v>
      </c>
      <c r="P676">
        <v>10.68</v>
      </c>
      <c r="Q676">
        <v>13.04</v>
      </c>
      <c r="R676" t="s">
        <v>115</v>
      </c>
      <c r="S676" t="s">
        <v>116</v>
      </c>
      <c r="T676" t="s">
        <v>31</v>
      </c>
      <c r="U676" t="s">
        <v>36</v>
      </c>
      <c r="V676" t="s">
        <v>37</v>
      </c>
      <c r="W676">
        <v>0.6</v>
      </c>
      <c r="BF676" s="7">
        <f t="shared" si="51"/>
        <v>0</v>
      </c>
      <c r="BG676" s="8" t="s">
        <v>145</v>
      </c>
    </row>
    <row r="677" spans="1:59" x14ac:dyDescent="0.3">
      <c r="A677" t="s">
        <v>1035</v>
      </c>
      <c r="B677" t="s">
        <v>1036</v>
      </c>
      <c r="D677" s="1">
        <v>41132</v>
      </c>
      <c r="E677" s="1">
        <v>41134</v>
      </c>
      <c r="F677" s="1" t="str">
        <f t="shared" si="52"/>
        <v>August</v>
      </c>
      <c r="G677" s="1" t="str">
        <f t="shared" si="53"/>
        <v>2012</v>
      </c>
      <c r="H677" s="2">
        <f t="shared" si="54"/>
        <v>2</v>
      </c>
      <c r="I677" s="2" t="b">
        <f t="shared" si="55"/>
        <v>0</v>
      </c>
      <c r="J677" t="s">
        <v>24</v>
      </c>
      <c r="K677">
        <v>25</v>
      </c>
      <c r="L677">
        <v>2674.18</v>
      </c>
      <c r="M677">
        <v>0.06</v>
      </c>
      <c r="N677" t="s">
        <v>18</v>
      </c>
      <c r="O677">
        <v>631.99</v>
      </c>
      <c r="P677">
        <v>110.98</v>
      </c>
      <c r="Q677">
        <v>13.99</v>
      </c>
      <c r="R677" t="s">
        <v>115</v>
      </c>
      <c r="S677" t="s">
        <v>116</v>
      </c>
      <c r="T677" t="s">
        <v>31</v>
      </c>
      <c r="U677" t="s">
        <v>36</v>
      </c>
      <c r="V677" t="s">
        <v>37</v>
      </c>
      <c r="W677">
        <v>0.69</v>
      </c>
      <c r="BF677" s="7">
        <f t="shared" si="51"/>
        <v>0</v>
      </c>
      <c r="BG677" s="8" t="s">
        <v>660</v>
      </c>
    </row>
    <row r="678" spans="1:59" x14ac:dyDescent="0.3">
      <c r="A678" t="s">
        <v>1035</v>
      </c>
      <c r="B678" t="s">
        <v>1036</v>
      </c>
      <c r="D678" s="1">
        <v>41132</v>
      </c>
      <c r="E678" s="1">
        <v>41133</v>
      </c>
      <c r="F678" s="1" t="str">
        <f t="shared" si="52"/>
        <v>August</v>
      </c>
      <c r="G678" s="1" t="str">
        <f t="shared" si="53"/>
        <v>2012</v>
      </c>
      <c r="H678" s="2">
        <f t="shared" si="54"/>
        <v>1</v>
      </c>
      <c r="I678" s="2" t="b">
        <f t="shared" si="55"/>
        <v>0</v>
      </c>
      <c r="J678" t="s">
        <v>24</v>
      </c>
      <c r="K678">
        <v>50</v>
      </c>
      <c r="L678">
        <v>5513.82</v>
      </c>
      <c r="M678">
        <v>0.03</v>
      </c>
      <c r="N678" t="s">
        <v>18</v>
      </c>
      <c r="O678">
        <v>1581.93</v>
      </c>
      <c r="P678">
        <v>105.98</v>
      </c>
      <c r="Q678">
        <v>13.99</v>
      </c>
      <c r="R678" t="s">
        <v>115</v>
      </c>
      <c r="S678" t="s">
        <v>116</v>
      </c>
      <c r="T678" t="s">
        <v>31</v>
      </c>
      <c r="U678" t="s">
        <v>36</v>
      </c>
      <c r="V678" t="s">
        <v>37</v>
      </c>
      <c r="W678">
        <v>0.65</v>
      </c>
      <c r="BF678" s="7">
        <f t="shared" si="51"/>
        <v>0</v>
      </c>
      <c r="BG678" s="8" t="s">
        <v>490</v>
      </c>
    </row>
    <row r="679" spans="1:59" x14ac:dyDescent="0.3">
      <c r="A679" t="s">
        <v>1035</v>
      </c>
      <c r="B679" t="s">
        <v>1036</v>
      </c>
      <c r="D679" s="1">
        <v>41132</v>
      </c>
      <c r="E679" s="1">
        <v>41133</v>
      </c>
      <c r="F679" s="1" t="str">
        <f t="shared" si="52"/>
        <v>August</v>
      </c>
      <c r="G679" s="1" t="str">
        <f t="shared" si="53"/>
        <v>2012</v>
      </c>
      <c r="H679" s="2">
        <f t="shared" si="54"/>
        <v>1</v>
      </c>
      <c r="I679" s="2" t="b">
        <f t="shared" si="55"/>
        <v>0</v>
      </c>
      <c r="J679" t="s">
        <v>24</v>
      </c>
      <c r="K679">
        <v>37</v>
      </c>
      <c r="L679">
        <v>241.14</v>
      </c>
      <c r="M679">
        <v>0.08</v>
      </c>
      <c r="N679" t="s">
        <v>18</v>
      </c>
      <c r="O679">
        <v>-120.08</v>
      </c>
      <c r="P679">
        <v>6.68</v>
      </c>
      <c r="Q679">
        <v>6.93</v>
      </c>
      <c r="R679" t="s">
        <v>115</v>
      </c>
      <c r="S679" t="s">
        <v>116</v>
      </c>
      <c r="T679" t="s">
        <v>31</v>
      </c>
      <c r="U679" t="s">
        <v>22</v>
      </c>
      <c r="V679" t="s">
        <v>43</v>
      </c>
      <c r="W679">
        <v>0.37</v>
      </c>
      <c r="BF679" s="7">
        <f t="shared" si="51"/>
        <v>0</v>
      </c>
      <c r="BG679" s="8" t="s">
        <v>732</v>
      </c>
    </row>
    <row r="680" spans="1:59" x14ac:dyDescent="0.3">
      <c r="A680" t="s">
        <v>1037</v>
      </c>
      <c r="B680" t="s">
        <v>1038</v>
      </c>
      <c r="D680" s="1">
        <v>40172</v>
      </c>
      <c r="E680" s="1">
        <v>40174</v>
      </c>
      <c r="F680" s="1" t="str">
        <f t="shared" si="52"/>
        <v>December</v>
      </c>
      <c r="G680" s="1" t="str">
        <f t="shared" si="53"/>
        <v>2009</v>
      </c>
      <c r="H680" s="2">
        <f t="shared" si="54"/>
        <v>2</v>
      </c>
      <c r="I680" s="2" t="b">
        <f t="shared" si="55"/>
        <v>0</v>
      </c>
      <c r="J680" t="s">
        <v>24</v>
      </c>
      <c r="K680">
        <v>8</v>
      </c>
      <c r="L680">
        <v>365.22</v>
      </c>
      <c r="M680">
        <v>0.04</v>
      </c>
      <c r="N680" t="s">
        <v>18</v>
      </c>
      <c r="O680">
        <v>58.08</v>
      </c>
      <c r="P680">
        <v>46.89</v>
      </c>
      <c r="Q680">
        <v>5.0999999999999996</v>
      </c>
      <c r="R680" t="s">
        <v>115</v>
      </c>
      <c r="S680" t="s">
        <v>116</v>
      </c>
      <c r="T680" t="s">
        <v>21</v>
      </c>
      <c r="U680" t="s">
        <v>22</v>
      </c>
      <c r="V680" t="s">
        <v>28</v>
      </c>
      <c r="W680">
        <v>0.46</v>
      </c>
      <c r="BF680" s="7">
        <f t="shared" si="51"/>
        <v>0</v>
      </c>
      <c r="BG680" s="8" t="s">
        <v>432</v>
      </c>
    </row>
    <row r="681" spans="1:59" x14ac:dyDescent="0.3">
      <c r="A681" t="s">
        <v>1022</v>
      </c>
      <c r="B681" t="s">
        <v>1023</v>
      </c>
      <c r="D681" s="1">
        <v>41089</v>
      </c>
      <c r="E681" s="1">
        <v>41091</v>
      </c>
      <c r="F681" s="1" t="str">
        <f t="shared" si="52"/>
        <v>July</v>
      </c>
      <c r="G681" s="1" t="str">
        <f t="shared" si="53"/>
        <v>2012</v>
      </c>
      <c r="H681" s="2">
        <f t="shared" si="54"/>
        <v>2</v>
      </c>
      <c r="I681" s="2" t="b">
        <f t="shared" si="55"/>
        <v>0</v>
      </c>
      <c r="J681" t="s">
        <v>17</v>
      </c>
      <c r="K681">
        <v>31</v>
      </c>
      <c r="L681">
        <v>3229.66</v>
      </c>
      <c r="M681">
        <v>0.05</v>
      </c>
      <c r="N681" t="s">
        <v>39</v>
      </c>
      <c r="O681">
        <v>695.06</v>
      </c>
      <c r="P681">
        <v>125.99</v>
      </c>
      <c r="Q681">
        <v>3</v>
      </c>
      <c r="R681" t="s">
        <v>115</v>
      </c>
      <c r="S681" t="s">
        <v>116</v>
      </c>
      <c r="T681" t="s">
        <v>21</v>
      </c>
      <c r="U681" t="s">
        <v>32</v>
      </c>
      <c r="V681" t="s">
        <v>33</v>
      </c>
      <c r="W681">
        <v>0.59</v>
      </c>
      <c r="BF681" s="7">
        <f t="shared" si="51"/>
        <v>0</v>
      </c>
      <c r="BG681" s="8" t="s">
        <v>194</v>
      </c>
    </row>
    <row r="682" spans="1:59" x14ac:dyDescent="0.3">
      <c r="A682" t="s">
        <v>1022</v>
      </c>
      <c r="B682" t="s">
        <v>1023</v>
      </c>
      <c r="D682" s="1">
        <v>41089</v>
      </c>
      <c r="E682" s="1">
        <v>41089</v>
      </c>
      <c r="F682" s="1" t="str">
        <f t="shared" si="52"/>
        <v>June</v>
      </c>
      <c r="G682" s="1" t="str">
        <f t="shared" si="53"/>
        <v>2012</v>
      </c>
      <c r="H682" s="2">
        <f t="shared" si="54"/>
        <v>0</v>
      </c>
      <c r="I682" s="2" t="str">
        <f t="shared" si="55"/>
        <v>FREE DELIVERY</v>
      </c>
      <c r="J682" t="s">
        <v>17</v>
      </c>
      <c r="K682">
        <v>24</v>
      </c>
      <c r="L682">
        <v>4010.9375</v>
      </c>
      <c r="M682">
        <v>0</v>
      </c>
      <c r="N682" t="s">
        <v>39</v>
      </c>
      <c r="O682">
        <v>630.70000000000005</v>
      </c>
      <c r="P682">
        <v>195.99</v>
      </c>
      <c r="Q682">
        <v>8.99</v>
      </c>
      <c r="R682" t="s">
        <v>115</v>
      </c>
      <c r="S682" t="s">
        <v>116</v>
      </c>
      <c r="T682" t="s">
        <v>21</v>
      </c>
      <c r="U682" t="s">
        <v>32</v>
      </c>
      <c r="V682" t="s">
        <v>33</v>
      </c>
      <c r="W682">
        <v>0.6</v>
      </c>
      <c r="BF682" s="7">
        <f t="shared" si="51"/>
        <v>0</v>
      </c>
      <c r="BG682" s="8" t="s">
        <v>544</v>
      </c>
    </row>
    <row r="683" spans="1:59" x14ac:dyDescent="0.3">
      <c r="A683" t="s">
        <v>1026</v>
      </c>
      <c r="B683" t="s">
        <v>1027</v>
      </c>
      <c r="D683" s="1">
        <v>39831</v>
      </c>
      <c r="E683" s="1">
        <v>39834</v>
      </c>
      <c r="F683" s="1" t="str">
        <f t="shared" si="52"/>
        <v>January</v>
      </c>
      <c r="G683" s="1" t="str">
        <f t="shared" si="53"/>
        <v>2009</v>
      </c>
      <c r="H683" s="2">
        <f t="shared" si="54"/>
        <v>3</v>
      </c>
      <c r="I683" s="2" t="b">
        <f t="shared" si="55"/>
        <v>0</v>
      </c>
      <c r="J683" t="s">
        <v>34</v>
      </c>
      <c r="K683">
        <v>47</v>
      </c>
      <c r="L683">
        <v>672.46</v>
      </c>
      <c r="M683">
        <v>0.1</v>
      </c>
      <c r="N683" t="s">
        <v>18</v>
      </c>
      <c r="O683">
        <v>279.74</v>
      </c>
      <c r="P683">
        <v>15.74</v>
      </c>
      <c r="Q683">
        <v>1.39</v>
      </c>
      <c r="R683" t="s">
        <v>115</v>
      </c>
      <c r="S683" t="s">
        <v>116</v>
      </c>
      <c r="T683" t="s">
        <v>31</v>
      </c>
      <c r="U683" t="s">
        <v>22</v>
      </c>
      <c r="V683" t="s">
        <v>51</v>
      </c>
      <c r="W683">
        <v>0.4</v>
      </c>
      <c r="BF683" s="7">
        <f t="shared" si="51"/>
        <v>0</v>
      </c>
      <c r="BG683" s="8" t="s">
        <v>171</v>
      </c>
    </row>
    <row r="684" spans="1:59" x14ac:dyDescent="0.3">
      <c r="A684" t="s">
        <v>923</v>
      </c>
      <c r="B684" t="s">
        <v>1050</v>
      </c>
      <c r="D684" s="1">
        <v>41049</v>
      </c>
      <c r="E684" s="1">
        <v>41051</v>
      </c>
      <c r="F684" s="1" t="str">
        <f t="shared" si="52"/>
        <v>May</v>
      </c>
      <c r="G684" s="1" t="str">
        <f t="shared" si="53"/>
        <v>2012</v>
      </c>
      <c r="H684" s="2">
        <f t="shared" si="54"/>
        <v>2</v>
      </c>
      <c r="I684" s="2" t="b">
        <f t="shared" si="55"/>
        <v>0</v>
      </c>
      <c r="J684" t="s">
        <v>24</v>
      </c>
      <c r="K684">
        <v>49</v>
      </c>
      <c r="L684">
        <v>8223.07</v>
      </c>
      <c r="M684">
        <v>0.06</v>
      </c>
      <c r="N684" t="s">
        <v>39</v>
      </c>
      <c r="O684">
        <v>2549.4</v>
      </c>
      <c r="P684">
        <v>195.99</v>
      </c>
      <c r="Q684">
        <v>3.99</v>
      </c>
      <c r="R684" t="s">
        <v>115</v>
      </c>
      <c r="S684" t="s">
        <v>116</v>
      </c>
      <c r="T684" t="s">
        <v>31</v>
      </c>
      <c r="U684" t="s">
        <v>32</v>
      </c>
      <c r="V684" t="s">
        <v>33</v>
      </c>
      <c r="W684">
        <v>0.59</v>
      </c>
      <c r="BF684" s="7">
        <f t="shared" si="51"/>
        <v>0</v>
      </c>
      <c r="BG684" s="8" t="s">
        <v>212</v>
      </c>
    </row>
    <row r="685" spans="1:59" x14ac:dyDescent="0.3">
      <c r="A685" t="s">
        <v>1053</v>
      </c>
      <c r="B685" t="s">
        <v>1054</v>
      </c>
      <c r="D685" s="1">
        <v>39891</v>
      </c>
      <c r="E685" s="1">
        <v>39891</v>
      </c>
      <c r="F685" s="1" t="str">
        <f t="shared" si="52"/>
        <v>March</v>
      </c>
      <c r="G685" s="1" t="str">
        <f t="shared" si="53"/>
        <v>2009</v>
      </c>
      <c r="H685" s="2">
        <f t="shared" si="54"/>
        <v>0</v>
      </c>
      <c r="I685" s="2" t="str">
        <f t="shared" si="55"/>
        <v>FREE DELIVERY</v>
      </c>
      <c r="J685" t="s">
        <v>24</v>
      </c>
      <c r="K685">
        <v>11</v>
      </c>
      <c r="L685">
        <v>259.69</v>
      </c>
      <c r="M685">
        <v>0.1</v>
      </c>
      <c r="N685" t="s">
        <v>18</v>
      </c>
      <c r="O685">
        <v>-45.82</v>
      </c>
      <c r="P685">
        <v>24.92</v>
      </c>
      <c r="Q685">
        <v>12.98</v>
      </c>
      <c r="R685" t="s">
        <v>115</v>
      </c>
      <c r="S685" t="s">
        <v>116</v>
      </c>
      <c r="T685" t="s">
        <v>42</v>
      </c>
      <c r="U685" t="s">
        <v>22</v>
      </c>
      <c r="V685" t="s">
        <v>29</v>
      </c>
      <c r="W685">
        <v>0.39</v>
      </c>
      <c r="BF685" s="7">
        <f t="shared" si="51"/>
        <v>0</v>
      </c>
      <c r="BG685" s="8" t="s">
        <v>379</v>
      </c>
    </row>
    <row r="686" spans="1:59" x14ac:dyDescent="0.3">
      <c r="A686" t="s">
        <v>1053</v>
      </c>
      <c r="B686" t="s">
        <v>1054</v>
      </c>
      <c r="D686" s="1">
        <v>39891</v>
      </c>
      <c r="E686" s="1">
        <v>39891</v>
      </c>
      <c r="F686" s="1" t="str">
        <f t="shared" si="52"/>
        <v>March</v>
      </c>
      <c r="G686" s="1" t="str">
        <f t="shared" si="53"/>
        <v>2009</v>
      </c>
      <c r="H686" s="2">
        <f t="shared" si="54"/>
        <v>0</v>
      </c>
      <c r="I686" s="2" t="str">
        <f t="shared" si="55"/>
        <v>FREE DELIVERY</v>
      </c>
      <c r="J686" t="s">
        <v>24</v>
      </c>
      <c r="K686">
        <v>9</v>
      </c>
      <c r="L686">
        <v>2503.86</v>
      </c>
      <c r="M686">
        <v>0.06</v>
      </c>
      <c r="N686" t="s">
        <v>25</v>
      </c>
      <c r="O686">
        <v>-172.48</v>
      </c>
      <c r="P686">
        <v>270.97000000000003</v>
      </c>
      <c r="Q686">
        <v>28.06</v>
      </c>
      <c r="R686" t="s">
        <v>139</v>
      </c>
      <c r="S686" t="s">
        <v>140</v>
      </c>
      <c r="T686" t="s">
        <v>42</v>
      </c>
      <c r="U686" t="s">
        <v>32</v>
      </c>
      <c r="V686" t="s">
        <v>94</v>
      </c>
      <c r="W686">
        <v>0.56000000000000005</v>
      </c>
      <c r="BF686" s="7">
        <f t="shared" si="51"/>
        <v>0</v>
      </c>
      <c r="BG686" s="8" t="s">
        <v>629</v>
      </c>
    </row>
    <row r="687" spans="1:59" x14ac:dyDescent="0.3">
      <c r="A687" t="s">
        <v>1053</v>
      </c>
      <c r="B687" t="s">
        <v>1054</v>
      </c>
      <c r="D687" s="1">
        <v>39891</v>
      </c>
      <c r="E687" s="1">
        <v>39892</v>
      </c>
      <c r="F687" s="1" t="str">
        <f t="shared" si="52"/>
        <v>March</v>
      </c>
      <c r="G687" s="1" t="str">
        <f t="shared" si="53"/>
        <v>2009</v>
      </c>
      <c r="H687" s="2">
        <f t="shared" si="54"/>
        <v>1</v>
      </c>
      <c r="I687" s="2" t="b">
        <f t="shared" si="55"/>
        <v>0</v>
      </c>
      <c r="J687" t="s">
        <v>24</v>
      </c>
      <c r="K687">
        <v>29</v>
      </c>
      <c r="L687">
        <v>374.67</v>
      </c>
      <c r="M687">
        <v>0</v>
      </c>
      <c r="N687" t="s">
        <v>39</v>
      </c>
      <c r="O687">
        <v>30.63</v>
      </c>
      <c r="P687">
        <v>12.28</v>
      </c>
      <c r="Q687">
        <v>6.35</v>
      </c>
      <c r="R687" t="s">
        <v>139</v>
      </c>
      <c r="S687" t="s">
        <v>140</v>
      </c>
      <c r="T687" t="s">
        <v>42</v>
      </c>
      <c r="U687" t="s">
        <v>22</v>
      </c>
      <c r="V687" t="s">
        <v>43</v>
      </c>
      <c r="W687">
        <v>0.38</v>
      </c>
      <c r="BF687" s="7">
        <f t="shared" si="51"/>
        <v>0</v>
      </c>
      <c r="BG687" s="8" t="s">
        <v>505</v>
      </c>
    </row>
    <row r="688" spans="1:59" x14ac:dyDescent="0.3">
      <c r="A688" t="s">
        <v>1031</v>
      </c>
      <c r="B688" t="s">
        <v>1032</v>
      </c>
      <c r="D688" s="1">
        <v>40061</v>
      </c>
      <c r="E688" s="1">
        <v>40061</v>
      </c>
      <c r="F688" s="1" t="str">
        <f t="shared" si="52"/>
        <v>September</v>
      </c>
      <c r="G688" s="1" t="str">
        <f t="shared" si="53"/>
        <v>2009</v>
      </c>
      <c r="H688" s="2">
        <f t="shared" si="54"/>
        <v>0</v>
      </c>
      <c r="I688" s="2" t="str">
        <f t="shared" si="55"/>
        <v>FREE DELIVERY</v>
      </c>
      <c r="J688" t="s">
        <v>34</v>
      </c>
      <c r="K688">
        <v>11</v>
      </c>
      <c r="L688">
        <v>5155.3500000000004</v>
      </c>
      <c r="M688">
        <v>0</v>
      </c>
      <c r="N688" t="s">
        <v>25</v>
      </c>
      <c r="O688">
        <v>501.51</v>
      </c>
      <c r="P688">
        <v>442.14</v>
      </c>
      <c r="Q688">
        <v>14.7</v>
      </c>
      <c r="R688" t="s">
        <v>139</v>
      </c>
      <c r="S688" t="s">
        <v>140</v>
      </c>
      <c r="T688" t="s">
        <v>31</v>
      </c>
      <c r="U688" t="s">
        <v>32</v>
      </c>
      <c r="V688" t="s">
        <v>94</v>
      </c>
      <c r="W688">
        <v>0.56000000000000005</v>
      </c>
      <c r="BF688" s="7">
        <f t="shared" si="51"/>
        <v>0</v>
      </c>
      <c r="BG688" s="8" t="s">
        <v>220</v>
      </c>
    </row>
    <row r="689" spans="1:59" x14ac:dyDescent="0.3">
      <c r="A689" t="s">
        <v>1020</v>
      </c>
      <c r="B689" t="s">
        <v>1021</v>
      </c>
      <c r="D689" s="1">
        <v>40120</v>
      </c>
      <c r="E689" s="1">
        <v>40121</v>
      </c>
      <c r="F689" s="1" t="str">
        <f t="shared" si="52"/>
        <v>November</v>
      </c>
      <c r="G689" s="1" t="str">
        <f t="shared" si="53"/>
        <v>2009</v>
      </c>
      <c r="H689" s="2">
        <f t="shared" si="54"/>
        <v>1</v>
      </c>
      <c r="I689" s="2" t="b">
        <f t="shared" si="55"/>
        <v>0</v>
      </c>
      <c r="J689" t="s">
        <v>34</v>
      </c>
      <c r="K689">
        <v>7</v>
      </c>
      <c r="L689">
        <v>538.51</v>
      </c>
      <c r="M689">
        <v>0</v>
      </c>
      <c r="N689" t="s">
        <v>25</v>
      </c>
      <c r="O689">
        <v>-88.75</v>
      </c>
      <c r="P689">
        <v>70.98</v>
      </c>
      <c r="Q689">
        <v>26.74</v>
      </c>
      <c r="R689" t="s">
        <v>139</v>
      </c>
      <c r="S689" t="s">
        <v>140</v>
      </c>
      <c r="T689" t="s">
        <v>31</v>
      </c>
      <c r="U689" t="s">
        <v>36</v>
      </c>
      <c r="V689" t="s">
        <v>54</v>
      </c>
      <c r="W689">
        <v>0.6</v>
      </c>
      <c r="BF689" s="7">
        <f t="shared" si="51"/>
        <v>0</v>
      </c>
      <c r="BG689" s="8" t="s">
        <v>634</v>
      </c>
    </row>
    <row r="690" spans="1:59" x14ac:dyDescent="0.3">
      <c r="A690" t="s">
        <v>1020</v>
      </c>
      <c r="B690" t="s">
        <v>1021</v>
      </c>
      <c r="D690" s="1">
        <v>40628</v>
      </c>
      <c r="E690" s="1">
        <v>40629</v>
      </c>
      <c r="F690" s="1" t="str">
        <f t="shared" si="52"/>
        <v>March</v>
      </c>
      <c r="G690" s="1" t="str">
        <f t="shared" si="53"/>
        <v>2011</v>
      </c>
      <c r="H690" s="2">
        <f t="shared" si="54"/>
        <v>1</v>
      </c>
      <c r="I690" s="2" t="b">
        <f t="shared" si="55"/>
        <v>0</v>
      </c>
      <c r="J690" t="s">
        <v>24</v>
      </c>
      <c r="K690">
        <v>18</v>
      </c>
      <c r="L690">
        <v>3780.43</v>
      </c>
      <c r="M690">
        <v>0.05</v>
      </c>
      <c r="N690" t="s">
        <v>18</v>
      </c>
      <c r="O690">
        <v>905.57</v>
      </c>
      <c r="P690">
        <v>210.55</v>
      </c>
      <c r="Q690">
        <v>9.99</v>
      </c>
      <c r="R690" t="s">
        <v>139</v>
      </c>
      <c r="S690" t="s">
        <v>140</v>
      </c>
      <c r="T690" t="s">
        <v>31</v>
      </c>
      <c r="U690" t="s">
        <v>22</v>
      </c>
      <c r="V690" t="s">
        <v>23</v>
      </c>
      <c r="W690">
        <v>0.6</v>
      </c>
      <c r="BF690" s="7">
        <f t="shared" si="51"/>
        <v>0</v>
      </c>
      <c r="BG690" s="8" t="s">
        <v>374</v>
      </c>
    </row>
    <row r="691" spans="1:59" x14ac:dyDescent="0.3">
      <c r="A691" t="s">
        <v>1020</v>
      </c>
      <c r="B691" t="s">
        <v>1021</v>
      </c>
      <c r="D691" s="1">
        <v>40628</v>
      </c>
      <c r="E691" s="1">
        <v>40630</v>
      </c>
      <c r="F691" s="1" t="str">
        <f t="shared" si="52"/>
        <v>March</v>
      </c>
      <c r="G691" s="1" t="str">
        <f t="shared" si="53"/>
        <v>2011</v>
      </c>
      <c r="H691" s="2">
        <f t="shared" si="54"/>
        <v>2</v>
      </c>
      <c r="I691" s="2" t="b">
        <f t="shared" si="55"/>
        <v>0</v>
      </c>
      <c r="J691" t="s">
        <v>24</v>
      </c>
      <c r="K691">
        <v>10</v>
      </c>
      <c r="L691">
        <v>1961.68</v>
      </c>
      <c r="M691">
        <v>0.04</v>
      </c>
      <c r="N691" t="s">
        <v>18</v>
      </c>
      <c r="O691">
        <v>-367</v>
      </c>
      <c r="P691">
        <v>182.55</v>
      </c>
      <c r="Q691">
        <v>69</v>
      </c>
      <c r="R691" t="s">
        <v>139</v>
      </c>
      <c r="S691" t="s">
        <v>140</v>
      </c>
      <c r="T691" t="s">
        <v>31</v>
      </c>
      <c r="U691" t="s">
        <v>36</v>
      </c>
      <c r="V691" t="s">
        <v>55</v>
      </c>
      <c r="W691">
        <v>0.72</v>
      </c>
      <c r="BF691" s="7">
        <f t="shared" si="51"/>
        <v>0</v>
      </c>
      <c r="BG691" s="8" t="s">
        <v>376</v>
      </c>
    </row>
    <row r="692" spans="1:59" x14ac:dyDescent="0.3">
      <c r="A692" t="s">
        <v>1045</v>
      </c>
      <c r="B692" t="s">
        <v>1046</v>
      </c>
      <c r="D692" s="1">
        <v>40949</v>
      </c>
      <c r="E692" s="1">
        <v>40950</v>
      </c>
      <c r="F692" s="1" t="str">
        <f t="shared" si="52"/>
        <v>February</v>
      </c>
      <c r="G692" s="1" t="str">
        <f t="shared" si="53"/>
        <v>2012</v>
      </c>
      <c r="H692" s="2">
        <f t="shared" si="54"/>
        <v>1</v>
      </c>
      <c r="I692" s="2" t="b">
        <f t="shared" si="55"/>
        <v>0</v>
      </c>
      <c r="J692" t="s">
        <v>24</v>
      </c>
      <c r="K692">
        <v>20</v>
      </c>
      <c r="L692">
        <v>638.72</v>
      </c>
      <c r="M692">
        <v>0.04</v>
      </c>
      <c r="N692" t="s">
        <v>18</v>
      </c>
      <c r="O692">
        <v>-130.88</v>
      </c>
      <c r="P692">
        <v>32.979999999999997</v>
      </c>
      <c r="Q692">
        <v>5.5</v>
      </c>
      <c r="R692" t="s">
        <v>139</v>
      </c>
      <c r="S692" t="s">
        <v>140</v>
      </c>
      <c r="T692" t="s">
        <v>31</v>
      </c>
      <c r="U692" t="s">
        <v>32</v>
      </c>
      <c r="V692" t="s">
        <v>48</v>
      </c>
      <c r="W692">
        <v>0.75</v>
      </c>
      <c r="BF692" s="7">
        <f t="shared" si="51"/>
        <v>0</v>
      </c>
      <c r="BG692" s="8" t="s">
        <v>279</v>
      </c>
    </row>
    <row r="693" spans="1:59" x14ac:dyDescent="0.3">
      <c r="A693" t="s">
        <v>1037</v>
      </c>
      <c r="B693" t="s">
        <v>1038</v>
      </c>
      <c r="D693" s="1">
        <v>39939</v>
      </c>
      <c r="E693" s="1">
        <v>39941</v>
      </c>
      <c r="F693" s="1" t="str">
        <f t="shared" si="52"/>
        <v>May</v>
      </c>
      <c r="G693" s="1" t="str">
        <f t="shared" si="53"/>
        <v>2009</v>
      </c>
      <c r="H693" s="2">
        <f t="shared" si="54"/>
        <v>2</v>
      </c>
      <c r="I693" s="2" t="b">
        <f t="shared" si="55"/>
        <v>0</v>
      </c>
      <c r="J693" t="s">
        <v>52</v>
      </c>
      <c r="K693">
        <v>37</v>
      </c>
      <c r="L693">
        <v>1599.54</v>
      </c>
      <c r="M693">
        <v>0</v>
      </c>
      <c r="N693" t="s">
        <v>18</v>
      </c>
      <c r="O693">
        <v>578.14</v>
      </c>
      <c r="P693">
        <v>40.98</v>
      </c>
      <c r="Q693">
        <v>7.47</v>
      </c>
      <c r="R693" t="s">
        <v>139</v>
      </c>
      <c r="S693" t="s">
        <v>140</v>
      </c>
      <c r="T693" t="s">
        <v>21</v>
      </c>
      <c r="U693" t="s">
        <v>22</v>
      </c>
      <c r="V693" t="s">
        <v>29</v>
      </c>
      <c r="W693">
        <v>0.37</v>
      </c>
      <c r="BF693" s="7">
        <f t="shared" si="51"/>
        <v>0</v>
      </c>
      <c r="BG693" s="8" t="s">
        <v>221</v>
      </c>
    </row>
    <row r="694" spans="1:59" x14ac:dyDescent="0.3">
      <c r="A694" t="s">
        <v>1037</v>
      </c>
      <c r="B694" t="s">
        <v>1038</v>
      </c>
      <c r="D694" s="1">
        <v>39939</v>
      </c>
      <c r="E694" s="1">
        <v>39940</v>
      </c>
      <c r="F694" s="1" t="str">
        <f t="shared" si="52"/>
        <v>May</v>
      </c>
      <c r="G694" s="1" t="str">
        <f t="shared" si="53"/>
        <v>2009</v>
      </c>
      <c r="H694" s="2">
        <f t="shared" si="54"/>
        <v>1</v>
      </c>
      <c r="I694" s="2" t="b">
        <f t="shared" si="55"/>
        <v>0</v>
      </c>
      <c r="J694" t="s">
        <v>52</v>
      </c>
      <c r="K694">
        <v>2</v>
      </c>
      <c r="L694">
        <v>942.42</v>
      </c>
      <c r="M694">
        <v>0.02</v>
      </c>
      <c r="N694" t="s">
        <v>25</v>
      </c>
      <c r="O694">
        <v>-634.87</v>
      </c>
      <c r="P694">
        <v>417.4</v>
      </c>
      <c r="Q694">
        <v>75.23</v>
      </c>
      <c r="R694" t="s">
        <v>139</v>
      </c>
      <c r="S694" t="s">
        <v>140</v>
      </c>
      <c r="T694" t="s">
        <v>21</v>
      </c>
      <c r="U694" t="s">
        <v>36</v>
      </c>
      <c r="V694" t="s">
        <v>55</v>
      </c>
      <c r="W694">
        <v>0.79</v>
      </c>
      <c r="BF694" s="7">
        <f t="shared" si="51"/>
        <v>0</v>
      </c>
      <c r="BG694" s="8" t="s">
        <v>156</v>
      </c>
    </row>
    <row r="695" spans="1:59" x14ac:dyDescent="0.3">
      <c r="A695" t="s">
        <v>906</v>
      </c>
      <c r="B695" t="s">
        <v>907</v>
      </c>
      <c r="D695" s="1">
        <v>40505</v>
      </c>
      <c r="E695" s="1">
        <v>40507</v>
      </c>
      <c r="F695" s="1" t="str">
        <f t="shared" si="52"/>
        <v>November</v>
      </c>
      <c r="G695" s="1" t="str">
        <f t="shared" si="53"/>
        <v>2010</v>
      </c>
      <c r="H695" s="2">
        <f t="shared" si="54"/>
        <v>2</v>
      </c>
      <c r="I695" s="2" t="b">
        <f t="shared" si="55"/>
        <v>0</v>
      </c>
      <c r="J695" t="s">
        <v>34</v>
      </c>
      <c r="K695">
        <v>43</v>
      </c>
      <c r="L695">
        <v>1290.2065</v>
      </c>
      <c r="M695">
        <v>0.06</v>
      </c>
      <c r="N695" t="s">
        <v>39</v>
      </c>
      <c r="O695">
        <v>-160.68</v>
      </c>
      <c r="P695">
        <v>35.99</v>
      </c>
      <c r="Q695">
        <v>5</v>
      </c>
      <c r="R695" t="s">
        <v>139</v>
      </c>
      <c r="S695" t="s">
        <v>140</v>
      </c>
      <c r="T695" t="s">
        <v>21</v>
      </c>
      <c r="U695" t="s">
        <v>32</v>
      </c>
      <c r="V695" t="s">
        <v>33</v>
      </c>
      <c r="W695">
        <v>0.82</v>
      </c>
      <c r="BF695" s="7">
        <f t="shared" si="51"/>
        <v>0</v>
      </c>
      <c r="BG695" s="8" t="s">
        <v>388</v>
      </c>
    </row>
    <row r="696" spans="1:59" x14ac:dyDescent="0.3">
      <c r="A696" t="s">
        <v>1037</v>
      </c>
      <c r="B696" t="s">
        <v>1038</v>
      </c>
      <c r="D696" s="1">
        <v>40584</v>
      </c>
      <c r="E696" s="1">
        <v>40586</v>
      </c>
      <c r="F696" s="1" t="str">
        <f t="shared" si="52"/>
        <v>February</v>
      </c>
      <c r="G696" s="1" t="str">
        <f t="shared" si="53"/>
        <v>2011</v>
      </c>
      <c r="H696" s="2">
        <f t="shared" si="54"/>
        <v>2</v>
      </c>
      <c r="I696" s="2" t="b">
        <f t="shared" si="55"/>
        <v>0</v>
      </c>
      <c r="J696" t="s">
        <v>34</v>
      </c>
      <c r="K696">
        <v>43</v>
      </c>
      <c r="L696">
        <v>858.53</v>
      </c>
      <c r="M696">
        <v>7.0000000000000007E-2</v>
      </c>
      <c r="N696" t="s">
        <v>18</v>
      </c>
      <c r="O696">
        <v>-97.54</v>
      </c>
      <c r="P696">
        <v>19.989999999999998</v>
      </c>
      <c r="Q696">
        <v>11.17</v>
      </c>
      <c r="R696" t="s">
        <v>139</v>
      </c>
      <c r="S696" t="s">
        <v>140</v>
      </c>
      <c r="T696" t="s">
        <v>31</v>
      </c>
      <c r="U696" t="s">
        <v>36</v>
      </c>
      <c r="V696" t="s">
        <v>37</v>
      </c>
      <c r="W696">
        <v>0.6</v>
      </c>
      <c r="BF696" s="7">
        <f t="shared" si="51"/>
        <v>0</v>
      </c>
      <c r="BG696" s="8" t="s">
        <v>187</v>
      </c>
    </row>
    <row r="697" spans="1:59" x14ac:dyDescent="0.3">
      <c r="A697" t="s">
        <v>1037</v>
      </c>
      <c r="B697" t="s">
        <v>1038</v>
      </c>
      <c r="D697" s="1">
        <v>40266</v>
      </c>
      <c r="E697" s="1">
        <v>40266</v>
      </c>
      <c r="F697" s="1" t="str">
        <f t="shared" si="52"/>
        <v>March</v>
      </c>
      <c r="G697" s="1" t="str">
        <f t="shared" si="53"/>
        <v>2010</v>
      </c>
      <c r="H697" s="2">
        <f t="shared" si="54"/>
        <v>0</v>
      </c>
      <c r="I697" s="2" t="str">
        <f t="shared" si="55"/>
        <v>FREE DELIVERY</v>
      </c>
      <c r="J697" t="s">
        <v>34</v>
      </c>
      <c r="K697">
        <v>34</v>
      </c>
      <c r="L697">
        <v>245.4</v>
      </c>
      <c r="M697">
        <v>0</v>
      </c>
      <c r="N697" t="s">
        <v>18</v>
      </c>
      <c r="O697">
        <v>-87.27</v>
      </c>
      <c r="P697">
        <v>6.68</v>
      </c>
      <c r="Q697">
        <v>6.92</v>
      </c>
      <c r="R697" t="s">
        <v>139</v>
      </c>
      <c r="S697" t="s">
        <v>140</v>
      </c>
      <c r="T697" t="s">
        <v>31</v>
      </c>
      <c r="U697" t="s">
        <v>22</v>
      </c>
      <c r="V697" t="s">
        <v>43</v>
      </c>
      <c r="W697">
        <v>0.37</v>
      </c>
      <c r="BF697" s="7">
        <f t="shared" si="51"/>
        <v>0</v>
      </c>
      <c r="BG697" s="8" t="s">
        <v>179</v>
      </c>
    </row>
    <row r="698" spans="1:59" x14ac:dyDescent="0.3">
      <c r="A698" t="s">
        <v>1037</v>
      </c>
      <c r="B698" t="s">
        <v>1038</v>
      </c>
      <c r="D698" s="1">
        <v>40266</v>
      </c>
      <c r="E698" s="1">
        <v>40266</v>
      </c>
      <c r="F698" s="1" t="str">
        <f t="shared" si="52"/>
        <v>March</v>
      </c>
      <c r="G698" s="1" t="str">
        <f t="shared" si="53"/>
        <v>2010</v>
      </c>
      <c r="H698" s="2">
        <f t="shared" si="54"/>
        <v>0</v>
      </c>
      <c r="I698" s="2" t="str">
        <f t="shared" si="55"/>
        <v>FREE DELIVERY</v>
      </c>
      <c r="J698" t="s">
        <v>34</v>
      </c>
      <c r="K698">
        <v>47</v>
      </c>
      <c r="L698">
        <v>4177.66</v>
      </c>
      <c r="M698">
        <v>0.04</v>
      </c>
      <c r="N698" t="s">
        <v>25</v>
      </c>
      <c r="O698">
        <v>85.29</v>
      </c>
      <c r="P698">
        <v>85.29</v>
      </c>
      <c r="Q698">
        <v>60</v>
      </c>
      <c r="R698" t="s">
        <v>139</v>
      </c>
      <c r="S698" t="s">
        <v>140</v>
      </c>
      <c r="T698" t="s">
        <v>31</v>
      </c>
      <c r="U698" t="s">
        <v>36</v>
      </c>
      <c r="V698" t="s">
        <v>55</v>
      </c>
      <c r="W698">
        <v>0.56000000000000005</v>
      </c>
      <c r="BF698" s="7">
        <f t="shared" si="51"/>
        <v>0</v>
      </c>
      <c r="BG698" s="8" t="s">
        <v>813</v>
      </c>
    </row>
    <row r="699" spans="1:59" x14ac:dyDescent="0.3">
      <c r="A699" t="s">
        <v>906</v>
      </c>
      <c r="B699" t="s">
        <v>907</v>
      </c>
      <c r="D699" s="1">
        <v>41157</v>
      </c>
      <c r="E699" s="1">
        <v>41159</v>
      </c>
      <c r="F699" s="1" t="str">
        <f t="shared" si="52"/>
        <v>September</v>
      </c>
      <c r="G699" s="1" t="str">
        <f t="shared" si="53"/>
        <v>2012</v>
      </c>
      <c r="H699" s="2">
        <f t="shared" si="54"/>
        <v>2</v>
      </c>
      <c r="I699" s="2" t="b">
        <f t="shared" si="55"/>
        <v>0</v>
      </c>
      <c r="J699" t="s">
        <v>17</v>
      </c>
      <c r="K699">
        <v>13</v>
      </c>
      <c r="L699">
        <v>63.33</v>
      </c>
      <c r="M699">
        <v>0</v>
      </c>
      <c r="N699" t="s">
        <v>18</v>
      </c>
      <c r="O699">
        <v>-39.96</v>
      </c>
      <c r="P699">
        <v>4.13</v>
      </c>
      <c r="Q699">
        <v>5.34</v>
      </c>
      <c r="R699" t="s">
        <v>139</v>
      </c>
      <c r="S699" t="s">
        <v>140</v>
      </c>
      <c r="T699" t="s">
        <v>27</v>
      </c>
      <c r="U699" t="s">
        <v>22</v>
      </c>
      <c r="V699" t="s">
        <v>29</v>
      </c>
      <c r="W699">
        <v>0.38</v>
      </c>
      <c r="BF699" s="7">
        <f t="shared" si="51"/>
        <v>0</v>
      </c>
      <c r="BG699" s="8" t="s">
        <v>812</v>
      </c>
    </row>
    <row r="700" spans="1:59" x14ac:dyDescent="0.3">
      <c r="A700" t="s">
        <v>906</v>
      </c>
      <c r="B700" t="s">
        <v>907</v>
      </c>
      <c r="D700" s="1">
        <v>41157</v>
      </c>
      <c r="E700" s="1">
        <v>41159</v>
      </c>
      <c r="F700" s="1" t="str">
        <f t="shared" si="52"/>
        <v>September</v>
      </c>
      <c r="G700" s="1" t="str">
        <f t="shared" si="53"/>
        <v>2012</v>
      </c>
      <c r="H700" s="2">
        <f t="shared" si="54"/>
        <v>2</v>
      </c>
      <c r="I700" s="2" t="b">
        <f t="shared" si="55"/>
        <v>0</v>
      </c>
      <c r="J700" t="s">
        <v>17</v>
      </c>
      <c r="K700">
        <v>36</v>
      </c>
      <c r="L700">
        <v>1436.55</v>
      </c>
      <c r="M700">
        <v>0.1</v>
      </c>
      <c r="N700" t="s">
        <v>18</v>
      </c>
      <c r="O700">
        <v>-4.01</v>
      </c>
      <c r="P700">
        <v>40.89</v>
      </c>
      <c r="Q700">
        <v>18.98</v>
      </c>
      <c r="R700" t="s">
        <v>139</v>
      </c>
      <c r="S700" t="s">
        <v>140</v>
      </c>
      <c r="T700" t="s">
        <v>27</v>
      </c>
      <c r="U700" t="s">
        <v>36</v>
      </c>
      <c r="V700" t="s">
        <v>37</v>
      </c>
      <c r="W700">
        <v>0.56999999999999995</v>
      </c>
      <c r="BF700" s="7">
        <f t="shared" si="51"/>
        <v>0</v>
      </c>
      <c r="BG700" s="8" t="s">
        <v>225</v>
      </c>
    </row>
    <row r="701" spans="1:59" x14ac:dyDescent="0.3">
      <c r="A701" t="s">
        <v>1037</v>
      </c>
      <c r="B701" t="s">
        <v>1038</v>
      </c>
      <c r="D701" s="1">
        <v>40574</v>
      </c>
      <c r="E701" s="1">
        <v>40574</v>
      </c>
      <c r="F701" s="1" t="str">
        <f t="shared" si="52"/>
        <v>January</v>
      </c>
      <c r="G701" s="1" t="str">
        <f t="shared" si="53"/>
        <v>2011</v>
      </c>
      <c r="H701" s="2">
        <f t="shared" si="54"/>
        <v>0</v>
      </c>
      <c r="I701" s="2" t="str">
        <f t="shared" si="55"/>
        <v>FREE DELIVERY</v>
      </c>
      <c r="J701" t="s">
        <v>52</v>
      </c>
      <c r="K701">
        <v>21</v>
      </c>
      <c r="L701">
        <v>848.2</v>
      </c>
      <c r="M701">
        <v>0.06</v>
      </c>
      <c r="N701" t="s">
        <v>39</v>
      </c>
      <c r="O701">
        <v>163.78</v>
      </c>
      <c r="P701">
        <v>40.98</v>
      </c>
      <c r="Q701">
        <v>5.33</v>
      </c>
      <c r="R701" t="s">
        <v>139</v>
      </c>
      <c r="S701" t="s">
        <v>140</v>
      </c>
      <c r="T701" t="s">
        <v>31</v>
      </c>
      <c r="U701" t="s">
        <v>22</v>
      </c>
      <c r="V701" t="s">
        <v>28</v>
      </c>
      <c r="W701">
        <v>0.56999999999999995</v>
      </c>
      <c r="BF701" s="7">
        <f t="shared" si="51"/>
        <v>0</v>
      </c>
      <c r="BG701" s="8" t="s">
        <v>525</v>
      </c>
    </row>
    <row r="702" spans="1:59" x14ac:dyDescent="0.3">
      <c r="A702" t="s">
        <v>1037</v>
      </c>
      <c r="B702" t="s">
        <v>1038</v>
      </c>
      <c r="D702" s="1">
        <v>40574</v>
      </c>
      <c r="E702" s="1">
        <v>40576</v>
      </c>
      <c r="F702" s="1" t="str">
        <f t="shared" si="52"/>
        <v>February</v>
      </c>
      <c r="G702" s="1" t="str">
        <f t="shared" si="53"/>
        <v>2011</v>
      </c>
      <c r="H702" s="2">
        <f t="shared" si="54"/>
        <v>2</v>
      </c>
      <c r="I702" s="2" t="b">
        <f t="shared" si="55"/>
        <v>0</v>
      </c>
      <c r="J702" t="s">
        <v>52</v>
      </c>
      <c r="K702">
        <v>30</v>
      </c>
      <c r="L702">
        <v>717.21</v>
      </c>
      <c r="M702">
        <v>0</v>
      </c>
      <c r="N702" t="s">
        <v>18</v>
      </c>
      <c r="O702">
        <v>217.06</v>
      </c>
      <c r="P702">
        <v>22.23</v>
      </c>
      <c r="Q702">
        <v>3.63</v>
      </c>
      <c r="R702" t="s">
        <v>139</v>
      </c>
      <c r="S702" t="s">
        <v>140</v>
      </c>
      <c r="T702" t="s">
        <v>31</v>
      </c>
      <c r="U702" t="s">
        <v>36</v>
      </c>
      <c r="V702" t="s">
        <v>37</v>
      </c>
      <c r="W702">
        <v>0.52</v>
      </c>
      <c r="BF702" s="7">
        <f t="shared" si="51"/>
        <v>0</v>
      </c>
      <c r="BG702" s="8" t="s">
        <v>552</v>
      </c>
    </row>
    <row r="703" spans="1:59" x14ac:dyDescent="0.3">
      <c r="A703" t="s">
        <v>1028</v>
      </c>
      <c r="B703" t="s">
        <v>1029</v>
      </c>
      <c r="D703" s="1">
        <v>40032</v>
      </c>
      <c r="E703" s="1">
        <v>40034</v>
      </c>
      <c r="F703" s="1" t="str">
        <f t="shared" si="52"/>
        <v>August</v>
      </c>
      <c r="G703" s="1" t="str">
        <f t="shared" si="53"/>
        <v>2009</v>
      </c>
      <c r="H703" s="2">
        <f t="shared" si="54"/>
        <v>2</v>
      </c>
      <c r="I703" s="2" t="b">
        <f t="shared" si="55"/>
        <v>0</v>
      </c>
      <c r="J703" t="s">
        <v>52</v>
      </c>
      <c r="K703">
        <v>44</v>
      </c>
      <c r="L703">
        <v>642.79999999999995</v>
      </c>
      <c r="M703">
        <v>0.08</v>
      </c>
      <c r="N703" t="s">
        <v>18</v>
      </c>
      <c r="O703">
        <v>-253.11</v>
      </c>
      <c r="P703">
        <v>14.81</v>
      </c>
      <c r="Q703">
        <v>13.32</v>
      </c>
      <c r="R703" t="s">
        <v>139</v>
      </c>
      <c r="S703" t="s">
        <v>140</v>
      </c>
      <c r="T703" t="s">
        <v>31</v>
      </c>
      <c r="U703" t="s">
        <v>22</v>
      </c>
      <c r="V703" t="s">
        <v>28</v>
      </c>
      <c r="W703">
        <v>0.43</v>
      </c>
      <c r="BF703" s="7">
        <f t="shared" si="51"/>
        <v>0</v>
      </c>
      <c r="BG703" s="8" t="s">
        <v>446</v>
      </c>
    </row>
    <row r="704" spans="1:59" x14ac:dyDescent="0.3">
      <c r="A704" t="s">
        <v>957</v>
      </c>
      <c r="B704" t="s">
        <v>1030</v>
      </c>
      <c r="D704" s="1">
        <v>41034</v>
      </c>
      <c r="E704" s="1">
        <v>41036</v>
      </c>
      <c r="F704" s="1" t="str">
        <f t="shared" si="52"/>
        <v>May</v>
      </c>
      <c r="G704" s="1" t="str">
        <f t="shared" si="53"/>
        <v>2012</v>
      </c>
      <c r="H704" s="2">
        <f t="shared" si="54"/>
        <v>2</v>
      </c>
      <c r="I704" s="2" t="b">
        <f t="shared" si="55"/>
        <v>0</v>
      </c>
      <c r="J704" t="s">
        <v>24</v>
      </c>
      <c r="K704">
        <v>32</v>
      </c>
      <c r="L704">
        <v>3114.05</v>
      </c>
      <c r="M704">
        <v>0.01</v>
      </c>
      <c r="N704" t="s">
        <v>25</v>
      </c>
      <c r="O704">
        <v>-1207.18</v>
      </c>
      <c r="P704">
        <v>95.95</v>
      </c>
      <c r="Q704">
        <v>74.349999999999994</v>
      </c>
      <c r="R704" t="s">
        <v>139</v>
      </c>
      <c r="S704" t="s">
        <v>140</v>
      </c>
      <c r="T704" t="s">
        <v>31</v>
      </c>
      <c r="U704" t="s">
        <v>36</v>
      </c>
      <c r="V704" t="s">
        <v>67</v>
      </c>
      <c r="W704">
        <v>0.56999999999999995</v>
      </c>
      <c r="BF704" s="7">
        <f t="shared" si="51"/>
        <v>0</v>
      </c>
      <c r="BG704" s="8" t="s">
        <v>281</v>
      </c>
    </row>
    <row r="705" spans="1:59" x14ac:dyDescent="0.3">
      <c r="A705" t="s">
        <v>957</v>
      </c>
      <c r="B705" t="s">
        <v>1030</v>
      </c>
      <c r="D705" s="1">
        <v>41034</v>
      </c>
      <c r="E705" s="1">
        <v>41035</v>
      </c>
      <c r="F705" s="1" t="str">
        <f t="shared" si="52"/>
        <v>May</v>
      </c>
      <c r="G705" s="1" t="str">
        <f t="shared" si="53"/>
        <v>2012</v>
      </c>
      <c r="H705" s="2">
        <f t="shared" si="54"/>
        <v>1</v>
      </c>
      <c r="I705" s="2" t="b">
        <f t="shared" si="55"/>
        <v>0</v>
      </c>
      <c r="J705" t="s">
        <v>24</v>
      </c>
      <c r="K705">
        <v>27</v>
      </c>
      <c r="L705">
        <v>8161.93</v>
      </c>
      <c r="M705">
        <v>0.06</v>
      </c>
      <c r="N705" t="s">
        <v>25</v>
      </c>
      <c r="O705">
        <v>1261.44</v>
      </c>
      <c r="P705">
        <v>300.98</v>
      </c>
      <c r="Q705">
        <v>64.73</v>
      </c>
      <c r="R705" t="s">
        <v>139</v>
      </c>
      <c r="S705" t="s">
        <v>140</v>
      </c>
      <c r="T705" t="s">
        <v>31</v>
      </c>
      <c r="U705" t="s">
        <v>36</v>
      </c>
      <c r="V705" t="s">
        <v>67</v>
      </c>
      <c r="W705">
        <v>0.56000000000000005</v>
      </c>
      <c r="BF705" s="7">
        <f t="shared" si="51"/>
        <v>0</v>
      </c>
      <c r="BG705" s="8" t="s">
        <v>856</v>
      </c>
    </row>
    <row r="706" spans="1:59" x14ac:dyDescent="0.3">
      <c r="A706" t="s">
        <v>957</v>
      </c>
      <c r="B706" t="s">
        <v>1030</v>
      </c>
      <c r="D706" s="1">
        <v>41034</v>
      </c>
      <c r="E706" s="1">
        <v>41036</v>
      </c>
      <c r="F706" s="1" t="str">
        <f t="shared" si="52"/>
        <v>May</v>
      </c>
      <c r="G706" s="1" t="str">
        <f t="shared" si="53"/>
        <v>2012</v>
      </c>
      <c r="H706" s="2">
        <f t="shared" si="54"/>
        <v>2</v>
      </c>
      <c r="I706" s="2" t="b">
        <f t="shared" si="55"/>
        <v>0</v>
      </c>
      <c r="J706" t="s">
        <v>24</v>
      </c>
      <c r="K706">
        <v>36</v>
      </c>
      <c r="L706">
        <v>1314.65</v>
      </c>
      <c r="M706">
        <v>0.06</v>
      </c>
      <c r="N706" t="s">
        <v>18</v>
      </c>
      <c r="O706">
        <v>536.87</v>
      </c>
      <c r="P706">
        <v>37.94</v>
      </c>
      <c r="Q706">
        <v>5.08</v>
      </c>
      <c r="R706" t="s">
        <v>139</v>
      </c>
      <c r="S706" t="s">
        <v>140</v>
      </c>
      <c r="T706" t="s">
        <v>31</v>
      </c>
      <c r="U706" t="s">
        <v>22</v>
      </c>
      <c r="V706" t="s">
        <v>43</v>
      </c>
      <c r="W706">
        <v>0.38</v>
      </c>
      <c r="BF706" s="7">
        <f t="shared" ref="BF706:BF769" si="56">COUNTIF($A$2:$A$8399,BG706)</f>
        <v>0</v>
      </c>
      <c r="BG706" s="8" t="s">
        <v>825</v>
      </c>
    </row>
    <row r="707" spans="1:59" x14ac:dyDescent="0.3">
      <c r="A707" t="s">
        <v>957</v>
      </c>
      <c r="B707" t="s">
        <v>1030</v>
      </c>
      <c r="D707" s="1">
        <v>41034</v>
      </c>
      <c r="E707" s="1">
        <v>41036</v>
      </c>
      <c r="F707" s="1" t="str">
        <f t="shared" ref="F707:F770" si="57">TEXT(E707,"mmmm")</f>
        <v>May</v>
      </c>
      <c r="G707" s="1" t="str">
        <f t="shared" ref="G707:G770" si="58">TEXT(E707,"yyyy")</f>
        <v>2012</v>
      </c>
      <c r="H707" s="2">
        <f t="shared" ref="H707:H770" si="59">E707-D707</f>
        <v>2</v>
      </c>
      <c r="I707" s="2" t="b">
        <f t="shared" ref="I707:I770" si="60">IF(H707&lt;1,IF(AND(H707&gt;0,H707&lt;2),"ONE DAY", "FREE DELIVERY"))</f>
        <v>0</v>
      </c>
      <c r="J707" t="s">
        <v>24</v>
      </c>
      <c r="K707">
        <v>28</v>
      </c>
      <c r="L707">
        <v>4479.16</v>
      </c>
      <c r="M707">
        <v>7.0000000000000007E-2</v>
      </c>
      <c r="N707" t="s">
        <v>18</v>
      </c>
      <c r="O707">
        <v>610.9</v>
      </c>
      <c r="P707">
        <v>161.55000000000001</v>
      </c>
      <c r="Q707">
        <v>19.989999999999998</v>
      </c>
      <c r="R707" t="s">
        <v>139</v>
      </c>
      <c r="S707" t="s">
        <v>140</v>
      </c>
      <c r="T707" t="s">
        <v>31</v>
      </c>
      <c r="U707" t="s">
        <v>22</v>
      </c>
      <c r="V707" t="s">
        <v>23</v>
      </c>
      <c r="W707">
        <v>0.66</v>
      </c>
      <c r="BF707" s="7">
        <f t="shared" si="56"/>
        <v>0</v>
      </c>
      <c r="BG707" s="8" t="s">
        <v>80</v>
      </c>
    </row>
    <row r="708" spans="1:59" x14ac:dyDescent="0.3">
      <c r="A708" t="s">
        <v>957</v>
      </c>
      <c r="B708" t="s">
        <v>1030</v>
      </c>
      <c r="D708" s="1">
        <v>40127</v>
      </c>
      <c r="E708" s="1">
        <v>40129</v>
      </c>
      <c r="F708" s="1" t="str">
        <f t="shared" si="57"/>
        <v>November</v>
      </c>
      <c r="G708" s="1" t="str">
        <f t="shared" si="58"/>
        <v>2009</v>
      </c>
      <c r="H708" s="2">
        <f t="shared" si="59"/>
        <v>2</v>
      </c>
      <c r="I708" s="2" t="b">
        <f t="shared" si="60"/>
        <v>0</v>
      </c>
      <c r="J708" t="s">
        <v>24</v>
      </c>
      <c r="K708">
        <v>13</v>
      </c>
      <c r="L708">
        <v>1072.22</v>
      </c>
      <c r="M708">
        <v>0.03</v>
      </c>
      <c r="N708" t="s">
        <v>18</v>
      </c>
      <c r="O708">
        <v>149.63999999999999</v>
      </c>
      <c r="P708">
        <v>80.98</v>
      </c>
      <c r="Q708">
        <v>7.18</v>
      </c>
      <c r="R708" t="s">
        <v>139</v>
      </c>
      <c r="S708" t="s">
        <v>140</v>
      </c>
      <c r="T708" t="s">
        <v>27</v>
      </c>
      <c r="U708" t="s">
        <v>32</v>
      </c>
      <c r="V708" t="s">
        <v>48</v>
      </c>
      <c r="W708">
        <v>0.48</v>
      </c>
      <c r="BF708" s="7">
        <f t="shared" si="56"/>
        <v>0</v>
      </c>
      <c r="BG708" s="8" t="s">
        <v>824</v>
      </c>
    </row>
    <row r="709" spans="1:59" x14ac:dyDescent="0.3">
      <c r="A709" t="s">
        <v>957</v>
      </c>
      <c r="B709" t="s">
        <v>1030</v>
      </c>
      <c r="D709" s="1">
        <v>40127</v>
      </c>
      <c r="E709" s="1">
        <v>40129</v>
      </c>
      <c r="F709" s="1" t="str">
        <f t="shared" si="57"/>
        <v>November</v>
      </c>
      <c r="G709" s="1" t="str">
        <f t="shared" si="58"/>
        <v>2009</v>
      </c>
      <c r="H709" s="2">
        <f t="shared" si="59"/>
        <v>2</v>
      </c>
      <c r="I709" s="2" t="b">
        <f t="shared" si="60"/>
        <v>0</v>
      </c>
      <c r="J709" t="s">
        <v>24</v>
      </c>
      <c r="K709">
        <v>25</v>
      </c>
      <c r="L709">
        <v>342.85</v>
      </c>
      <c r="M709">
        <v>0.06</v>
      </c>
      <c r="N709" t="s">
        <v>18</v>
      </c>
      <c r="O709">
        <v>-32.42</v>
      </c>
      <c r="P709">
        <v>13.99</v>
      </c>
      <c r="Q709">
        <v>7.51</v>
      </c>
      <c r="R709" t="s">
        <v>139</v>
      </c>
      <c r="S709" t="s">
        <v>140</v>
      </c>
      <c r="T709" t="s">
        <v>27</v>
      </c>
      <c r="U709" t="s">
        <v>32</v>
      </c>
      <c r="V709" t="s">
        <v>94</v>
      </c>
      <c r="W709">
        <v>0.39</v>
      </c>
      <c r="BF709" s="7">
        <f t="shared" si="56"/>
        <v>0</v>
      </c>
      <c r="BG709" s="8" t="s">
        <v>159</v>
      </c>
    </row>
    <row r="710" spans="1:59" x14ac:dyDescent="0.3">
      <c r="A710" t="s">
        <v>957</v>
      </c>
      <c r="B710" t="s">
        <v>1030</v>
      </c>
      <c r="D710" s="1">
        <v>40127</v>
      </c>
      <c r="E710" s="1">
        <v>40127</v>
      </c>
      <c r="F710" s="1" t="str">
        <f t="shared" si="57"/>
        <v>November</v>
      </c>
      <c r="G710" s="1" t="str">
        <f t="shared" si="58"/>
        <v>2009</v>
      </c>
      <c r="H710" s="2">
        <f t="shared" si="59"/>
        <v>0</v>
      </c>
      <c r="I710" s="2" t="str">
        <f t="shared" si="60"/>
        <v>FREE DELIVERY</v>
      </c>
      <c r="J710" t="s">
        <v>24</v>
      </c>
      <c r="K710">
        <v>4</v>
      </c>
      <c r="L710">
        <v>62.48</v>
      </c>
      <c r="M710">
        <v>0.06</v>
      </c>
      <c r="N710" t="s">
        <v>18</v>
      </c>
      <c r="O710">
        <v>1.06</v>
      </c>
      <c r="P710">
        <v>15.04</v>
      </c>
      <c r="Q710">
        <v>1.97</v>
      </c>
      <c r="R710" t="s">
        <v>139</v>
      </c>
      <c r="S710" t="s">
        <v>140</v>
      </c>
      <c r="T710" t="s">
        <v>27</v>
      </c>
      <c r="U710" t="s">
        <v>22</v>
      </c>
      <c r="V710" t="s">
        <v>43</v>
      </c>
      <c r="W710">
        <v>0.39</v>
      </c>
      <c r="BF710" s="7">
        <f t="shared" si="56"/>
        <v>0</v>
      </c>
      <c r="BG710" s="8" t="s">
        <v>512</v>
      </c>
    </row>
    <row r="711" spans="1:59" x14ac:dyDescent="0.3">
      <c r="A711" t="s">
        <v>1020</v>
      </c>
      <c r="B711" t="s">
        <v>1021</v>
      </c>
      <c r="D711" s="1">
        <v>40343</v>
      </c>
      <c r="E711" s="1">
        <v>40344</v>
      </c>
      <c r="F711" s="1" t="str">
        <f t="shared" si="57"/>
        <v>June</v>
      </c>
      <c r="G711" s="1" t="str">
        <f t="shared" si="58"/>
        <v>2010</v>
      </c>
      <c r="H711" s="2">
        <f t="shared" si="59"/>
        <v>1</v>
      </c>
      <c r="I711" s="2" t="b">
        <f t="shared" si="60"/>
        <v>0</v>
      </c>
      <c r="J711" t="s">
        <v>34</v>
      </c>
      <c r="K711">
        <v>14</v>
      </c>
      <c r="L711">
        <v>1966.26</v>
      </c>
      <c r="M711">
        <v>0.06</v>
      </c>
      <c r="N711" t="s">
        <v>18</v>
      </c>
      <c r="O711">
        <v>-34.79</v>
      </c>
      <c r="P711">
        <v>140.85</v>
      </c>
      <c r="Q711">
        <v>19.989999999999998</v>
      </c>
      <c r="R711" t="s">
        <v>139</v>
      </c>
      <c r="S711" t="s">
        <v>140</v>
      </c>
      <c r="T711" t="s">
        <v>31</v>
      </c>
      <c r="U711" t="s">
        <v>22</v>
      </c>
      <c r="V711" t="s">
        <v>23</v>
      </c>
      <c r="W711">
        <v>0.73</v>
      </c>
      <c r="BF711" s="7">
        <f t="shared" si="56"/>
        <v>0</v>
      </c>
      <c r="BG711" s="8" t="s">
        <v>441</v>
      </c>
    </row>
    <row r="712" spans="1:59" x14ac:dyDescent="0.3">
      <c r="A712" t="s">
        <v>1055</v>
      </c>
      <c r="B712" t="s">
        <v>1056</v>
      </c>
      <c r="D712" s="1">
        <v>40915</v>
      </c>
      <c r="E712" s="1">
        <v>40920</v>
      </c>
      <c r="F712" s="1" t="str">
        <f t="shared" si="57"/>
        <v>January</v>
      </c>
      <c r="G712" s="1" t="str">
        <f t="shared" si="58"/>
        <v>2012</v>
      </c>
      <c r="H712" s="2">
        <f t="shared" si="59"/>
        <v>5</v>
      </c>
      <c r="I712" s="2" t="b">
        <f t="shared" si="60"/>
        <v>0</v>
      </c>
      <c r="J712" t="s">
        <v>17</v>
      </c>
      <c r="K712">
        <v>24</v>
      </c>
      <c r="L712">
        <v>114.17</v>
      </c>
      <c r="M712">
        <v>0.01</v>
      </c>
      <c r="N712" t="s">
        <v>18</v>
      </c>
      <c r="O712">
        <v>-80.05</v>
      </c>
      <c r="P712">
        <v>4.37</v>
      </c>
      <c r="Q712">
        <v>5.15</v>
      </c>
      <c r="R712" t="s">
        <v>139</v>
      </c>
      <c r="S712" t="s">
        <v>140</v>
      </c>
      <c r="T712" t="s">
        <v>31</v>
      </c>
      <c r="U712" t="s">
        <v>22</v>
      </c>
      <c r="V712" t="s">
        <v>28</v>
      </c>
      <c r="W712">
        <v>0.59</v>
      </c>
      <c r="BF712" s="7">
        <f t="shared" si="56"/>
        <v>0</v>
      </c>
      <c r="BG712" s="8" t="s">
        <v>624</v>
      </c>
    </row>
    <row r="713" spans="1:59" x14ac:dyDescent="0.3">
      <c r="A713" t="s">
        <v>1055</v>
      </c>
      <c r="B713" t="s">
        <v>1056</v>
      </c>
      <c r="D713" s="1">
        <v>40915</v>
      </c>
      <c r="E713" s="1">
        <v>40920</v>
      </c>
      <c r="F713" s="1" t="str">
        <f t="shared" si="57"/>
        <v>January</v>
      </c>
      <c r="G713" s="1" t="str">
        <f t="shared" si="58"/>
        <v>2012</v>
      </c>
      <c r="H713" s="2">
        <f t="shared" si="59"/>
        <v>5</v>
      </c>
      <c r="I713" s="2" t="b">
        <f t="shared" si="60"/>
        <v>0</v>
      </c>
      <c r="J713" t="s">
        <v>17</v>
      </c>
      <c r="K713">
        <v>39</v>
      </c>
      <c r="L713">
        <v>197.11</v>
      </c>
      <c r="M713">
        <v>0.03</v>
      </c>
      <c r="N713" t="s">
        <v>18</v>
      </c>
      <c r="O713">
        <v>-89.42</v>
      </c>
      <c r="P713">
        <v>4.9800000000000004</v>
      </c>
      <c r="Q713">
        <v>4.95</v>
      </c>
      <c r="R713" t="s">
        <v>139</v>
      </c>
      <c r="S713" t="s">
        <v>140</v>
      </c>
      <c r="T713" t="s">
        <v>31</v>
      </c>
      <c r="U713" t="s">
        <v>22</v>
      </c>
      <c r="V713" t="s">
        <v>29</v>
      </c>
      <c r="W713">
        <v>0.37</v>
      </c>
      <c r="BF713" s="7">
        <f t="shared" si="56"/>
        <v>0</v>
      </c>
      <c r="BG713" s="8" t="s">
        <v>852</v>
      </c>
    </row>
    <row r="714" spans="1:59" x14ac:dyDescent="0.3">
      <c r="A714" t="s">
        <v>1051</v>
      </c>
      <c r="B714" t="s">
        <v>1052</v>
      </c>
      <c r="D714" s="1">
        <v>40531</v>
      </c>
      <c r="E714" s="1">
        <v>40531</v>
      </c>
      <c r="F714" s="1" t="str">
        <f t="shared" si="57"/>
        <v>December</v>
      </c>
      <c r="G714" s="1" t="str">
        <f t="shared" si="58"/>
        <v>2010</v>
      </c>
      <c r="H714" s="2">
        <f t="shared" si="59"/>
        <v>0</v>
      </c>
      <c r="I714" s="2" t="str">
        <f t="shared" si="60"/>
        <v>FREE DELIVERY</v>
      </c>
      <c r="J714" t="s">
        <v>24</v>
      </c>
      <c r="K714">
        <v>15</v>
      </c>
      <c r="L714">
        <v>653.87099999999998</v>
      </c>
      <c r="M714">
        <v>0.09</v>
      </c>
      <c r="N714" t="s">
        <v>18</v>
      </c>
      <c r="O714">
        <v>-311.05</v>
      </c>
      <c r="P714">
        <v>55.99</v>
      </c>
      <c r="Q714">
        <v>5</v>
      </c>
      <c r="R714" t="s">
        <v>139</v>
      </c>
      <c r="S714" t="s">
        <v>140</v>
      </c>
      <c r="T714" t="s">
        <v>31</v>
      </c>
      <c r="U714" t="s">
        <v>32</v>
      </c>
      <c r="V714" t="s">
        <v>33</v>
      </c>
      <c r="W714">
        <v>0.83</v>
      </c>
      <c r="BF714" s="7">
        <f t="shared" si="56"/>
        <v>0</v>
      </c>
      <c r="BG714" s="8" t="s">
        <v>582</v>
      </c>
    </row>
    <row r="715" spans="1:59" x14ac:dyDescent="0.3">
      <c r="A715" t="s">
        <v>1020</v>
      </c>
      <c r="B715" t="s">
        <v>1021</v>
      </c>
      <c r="D715" s="1">
        <v>41242</v>
      </c>
      <c r="E715" s="1">
        <v>41243</v>
      </c>
      <c r="F715" s="1" t="str">
        <f t="shared" si="57"/>
        <v>November</v>
      </c>
      <c r="G715" s="1" t="str">
        <f t="shared" si="58"/>
        <v>2012</v>
      </c>
      <c r="H715" s="2">
        <f t="shared" si="59"/>
        <v>1</v>
      </c>
      <c r="I715" s="2" t="b">
        <f t="shared" si="60"/>
        <v>0</v>
      </c>
      <c r="J715" t="s">
        <v>52</v>
      </c>
      <c r="K715">
        <v>36</v>
      </c>
      <c r="L715">
        <v>2039.0820000000001</v>
      </c>
      <c r="M715">
        <v>0.01</v>
      </c>
      <c r="N715" t="s">
        <v>18</v>
      </c>
      <c r="O715">
        <v>481.7</v>
      </c>
      <c r="P715">
        <v>65.989999999999995</v>
      </c>
      <c r="Q715">
        <v>4.99</v>
      </c>
      <c r="R715" t="s">
        <v>139</v>
      </c>
      <c r="S715" t="s">
        <v>140</v>
      </c>
      <c r="T715" t="s">
        <v>31</v>
      </c>
      <c r="U715" t="s">
        <v>32</v>
      </c>
      <c r="V715" t="s">
        <v>33</v>
      </c>
      <c r="W715">
        <v>0.56999999999999995</v>
      </c>
      <c r="BF715" s="7">
        <f t="shared" si="56"/>
        <v>0</v>
      </c>
      <c r="BG715" s="8" t="s">
        <v>219</v>
      </c>
    </row>
    <row r="716" spans="1:59" x14ac:dyDescent="0.3">
      <c r="A716" t="s">
        <v>1020</v>
      </c>
      <c r="B716" t="s">
        <v>1021</v>
      </c>
      <c r="D716" s="1">
        <v>41242</v>
      </c>
      <c r="E716" s="1">
        <v>41244</v>
      </c>
      <c r="F716" s="1" t="str">
        <f t="shared" si="57"/>
        <v>December</v>
      </c>
      <c r="G716" s="1" t="str">
        <f t="shared" si="58"/>
        <v>2012</v>
      </c>
      <c r="H716" s="2">
        <f t="shared" si="59"/>
        <v>2</v>
      </c>
      <c r="I716" s="2" t="b">
        <f t="shared" si="60"/>
        <v>0</v>
      </c>
      <c r="J716" t="s">
        <v>52</v>
      </c>
      <c r="K716">
        <v>16</v>
      </c>
      <c r="L716">
        <v>225.46</v>
      </c>
      <c r="M716">
        <v>0.09</v>
      </c>
      <c r="N716" t="s">
        <v>18</v>
      </c>
      <c r="O716">
        <v>-33.03</v>
      </c>
      <c r="P716">
        <v>13.99</v>
      </c>
      <c r="Q716">
        <v>7.51</v>
      </c>
      <c r="R716" t="s">
        <v>139</v>
      </c>
      <c r="S716" t="s">
        <v>140</v>
      </c>
      <c r="T716" t="s">
        <v>31</v>
      </c>
      <c r="U716" t="s">
        <v>32</v>
      </c>
      <c r="V716" t="s">
        <v>94</v>
      </c>
      <c r="W716">
        <v>0.39</v>
      </c>
      <c r="BF716" s="7">
        <f t="shared" si="56"/>
        <v>0</v>
      </c>
      <c r="BG716" s="8" t="s">
        <v>628</v>
      </c>
    </row>
    <row r="717" spans="1:59" x14ac:dyDescent="0.3">
      <c r="A717" t="s">
        <v>1020</v>
      </c>
      <c r="B717" t="s">
        <v>1021</v>
      </c>
      <c r="D717" s="1">
        <v>41242</v>
      </c>
      <c r="E717" s="1">
        <v>41244</v>
      </c>
      <c r="F717" s="1" t="str">
        <f t="shared" si="57"/>
        <v>December</v>
      </c>
      <c r="G717" s="1" t="str">
        <f t="shared" si="58"/>
        <v>2012</v>
      </c>
      <c r="H717" s="2">
        <f t="shared" si="59"/>
        <v>2</v>
      </c>
      <c r="I717" s="2" t="b">
        <f t="shared" si="60"/>
        <v>0</v>
      </c>
      <c r="J717" t="s">
        <v>52</v>
      </c>
      <c r="K717">
        <v>38</v>
      </c>
      <c r="L717">
        <v>783.96</v>
      </c>
      <c r="M717">
        <v>0.05</v>
      </c>
      <c r="N717" t="s">
        <v>18</v>
      </c>
      <c r="O717">
        <v>-1195.29</v>
      </c>
      <c r="P717">
        <v>20.34</v>
      </c>
      <c r="Q717">
        <v>35</v>
      </c>
      <c r="R717" t="s">
        <v>139</v>
      </c>
      <c r="S717" t="s">
        <v>140</v>
      </c>
      <c r="T717" t="s">
        <v>31</v>
      </c>
      <c r="U717" t="s">
        <v>22</v>
      </c>
      <c r="V717" t="s">
        <v>23</v>
      </c>
      <c r="W717">
        <v>0.84</v>
      </c>
      <c r="BF717" s="7">
        <f t="shared" si="56"/>
        <v>0</v>
      </c>
      <c r="BG717" s="8" t="s">
        <v>565</v>
      </c>
    </row>
    <row r="718" spans="1:59" x14ac:dyDescent="0.3">
      <c r="A718" t="s">
        <v>1028</v>
      </c>
      <c r="B718" t="s">
        <v>1029</v>
      </c>
      <c r="D718" s="1">
        <v>39921</v>
      </c>
      <c r="E718" s="1">
        <v>39922</v>
      </c>
      <c r="F718" s="1" t="str">
        <f t="shared" si="57"/>
        <v>April</v>
      </c>
      <c r="G718" s="1" t="str">
        <f t="shared" si="58"/>
        <v>2009</v>
      </c>
      <c r="H718" s="2">
        <f t="shared" si="59"/>
        <v>1</v>
      </c>
      <c r="I718" s="2" t="b">
        <f t="shared" si="60"/>
        <v>0</v>
      </c>
      <c r="J718" t="s">
        <v>44</v>
      </c>
      <c r="K718">
        <v>36</v>
      </c>
      <c r="L718">
        <v>4711.2439999999997</v>
      </c>
      <c r="M718">
        <v>0.06</v>
      </c>
      <c r="N718" t="s">
        <v>18</v>
      </c>
      <c r="O718">
        <v>1380.32</v>
      </c>
      <c r="P718">
        <v>155.99</v>
      </c>
      <c r="Q718">
        <v>3.9</v>
      </c>
      <c r="R718" t="s">
        <v>139</v>
      </c>
      <c r="S718" t="s">
        <v>140</v>
      </c>
      <c r="T718" t="s">
        <v>31</v>
      </c>
      <c r="U718" t="s">
        <v>32</v>
      </c>
      <c r="V718" t="s">
        <v>33</v>
      </c>
      <c r="W718">
        <v>0.55000000000000004</v>
      </c>
      <c r="BF718" s="7">
        <f t="shared" si="56"/>
        <v>0</v>
      </c>
      <c r="BG718" s="8" t="s">
        <v>658</v>
      </c>
    </row>
    <row r="719" spans="1:59" x14ac:dyDescent="0.3">
      <c r="A719" t="s">
        <v>923</v>
      </c>
      <c r="B719" t="s">
        <v>1050</v>
      </c>
      <c r="D719" s="1">
        <v>40080</v>
      </c>
      <c r="E719" s="1">
        <v>40081</v>
      </c>
      <c r="F719" s="1" t="str">
        <f t="shared" si="57"/>
        <v>September</v>
      </c>
      <c r="G719" s="1" t="str">
        <f t="shared" si="58"/>
        <v>2009</v>
      </c>
      <c r="H719" s="2">
        <f t="shared" si="59"/>
        <v>1</v>
      </c>
      <c r="I719" s="2" t="b">
        <f t="shared" si="60"/>
        <v>0</v>
      </c>
      <c r="J719" t="s">
        <v>24</v>
      </c>
      <c r="K719">
        <v>22</v>
      </c>
      <c r="L719">
        <v>1132.54</v>
      </c>
      <c r="M719">
        <v>0</v>
      </c>
      <c r="N719" t="s">
        <v>18</v>
      </c>
      <c r="O719">
        <v>-628.38</v>
      </c>
      <c r="P719">
        <v>48.91</v>
      </c>
      <c r="Q719">
        <v>35</v>
      </c>
      <c r="R719" t="s">
        <v>139</v>
      </c>
      <c r="S719" t="s">
        <v>140</v>
      </c>
      <c r="T719" t="s">
        <v>31</v>
      </c>
      <c r="U719" t="s">
        <v>22</v>
      </c>
      <c r="V719" t="s">
        <v>23</v>
      </c>
      <c r="W719">
        <v>0.83</v>
      </c>
      <c r="BF719" s="7">
        <f t="shared" si="56"/>
        <v>0</v>
      </c>
      <c r="BG719" s="8" t="s">
        <v>600</v>
      </c>
    </row>
    <row r="720" spans="1:59" x14ac:dyDescent="0.3">
      <c r="A720" t="s">
        <v>906</v>
      </c>
      <c r="B720" t="s">
        <v>907</v>
      </c>
      <c r="D720" s="1">
        <v>40613</v>
      </c>
      <c r="E720" s="1">
        <v>40615</v>
      </c>
      <c r="F720" s="1" t="str">
        <f t="shared" si="57"/>
        <v>March</v>
      </c>
      <c r="G720" s="1" t="str">
        <f t="shared" si="58"/>
        <v>2011</v>
      </c>
      <c r="H720" s="2">
        <f t="shared" si="59"/>
        <v>2</v>
      </c>
      <c r="I720" s="2" t="b">
        <f t="shared" si="60"/>
        <v>0</v>
      </c>
      <c r="J720" t="s">
        <v>44</v>
      </c>
      <c r="K720">
        <v>16</v>
      </c>
      <c r="L720">
        <v>1648.33</v>
      </c>
      <c r="M720">
        <v>7.0000000000000007E-2</v>
      </c>
      <c r="N720" t="s">
        <v>25</v>
      </c>
      <c r="O720">
        <v>-210.14</v>
      </c>
      <c r="P720">
        <v>100.89</v>
      </c>
      <c r="Q720">
        <v>42</v>
      </c>
      <c r="R720" t="s">
        <v>139</v>
      </c>
      <c r="S720" t="s">
        <v>140</v>
      </c>
      <c r="T720" t="s">
        <v>27</v>
      </c>
      <c r="U720" t="s">
        <v>36</v>
      </c>
      <c r="V720" t="s">
        <v>67</v>
      </c>
      <c r="W720">
        <v>0.61</v>
      </c>
      <c r="BF720" s="7">
        <f t="shared" si="56"/>
        <v>0</v>
      </c>
      <c r="BG720" s="8" t="s">
        <v>644</v>
      </c>
    </row>
    <row r="721" spans="1:59" x14ac:dyDescent="0.3">
      <c r="A721" t="s">
        <v>1022</v>
      </c>
      <c r="B721" t="s">
        <v>1023</v>
      </c>
      <c r="D721" s="1">
        <v>40525</v>
      </c>
      <c r="E721" s="1">
        <v>40527</v>
      </c>
      <c r="F721" s="1" t="str">
        <f t="shared" si="57"/>
        <v>December</v>
      </c>
      <c r="G721" s="1" t="str">
        <f t="shared" si="58"/>
        <v>2010</v>
      </c>
      <c r="H721" s="2">
        <f t="shared" si="59"/>
        <v>2</v>
      </c>
      <c r="I721" s="2" t="b">
        <f t="shared" si="60"/>
        <v>0</v>
      </c>
      <c r="J721" t="s">
        <v>24</v>
      </c>
      <c r="K721">
        <v>13</v>
      </c>
      <c r="L721">
        <v>50.35</v>
      </c>
      <c r="M721">
        <v>0.05</v>
      </c>
      <c r="N721" t="s">
        <v>18</v>
      </c>
      <c r="O721">
        <v>-8.24</v>
      </c>
      <c r="P721">
        <v>3.69</v>
      </c>
      <c r="Q721">
        <v>2.5</v>
      </c>
      <c r="R721" t="s">
        <v>139</v>
      </c>
      <c r="S721" t="s">
        <v>140</v>
      </c>
      <c r="T721" t="s">
        <v>21</v>
      </c>
      <c r="U721" t="s">
        <v>22</v>
      </c>
      <c r="V721" t="s">
        <v>51</v>
      </c>
      <c r="W721">
        <v>0.39</v>
      </c>
      <c r="BF721" s="7">
        <f t="shared" si="56"/>
        <v>0</v>
      </c>
      <c r="BG721" s="8" t="s">
        <v>170</v>
      </c>
    </row>
    <row r="722" spans="1:59" x14ac:dyDescent="0.3">
      <c r="A722" t="s">
        <v>1055</v>
      </c>
      <c r="B722" t="s">
        <v>1056</v>
      </c>
      <c r="D722" s="1">
        <v>40929</v>
      </c>
      <c r="E722" s="1">
        <v>40930</v>
      </c>
      <c r="F722" s="1" t="str">
        <f t="shared" si="57"/>
        <v>January</v>
      </c>
      <c r="G722" s="1" t="str">
        <f t="shared" si="58"/>
        <v>2012</v>
      </c>
      <c r="H722" s="2">
        <f t="shared" si="59"/>
        <v>1</v>
      </c>
      <c r="I722" s="2" t="b">
        <f t="shared" si="60"/>
        <v>0</v>
      </c>
      <c r="J722" t="s">
        <v>44</v>
      </c>
      <c r="K722">
        <v>48</v>
      </c>
      <c r="L722">
        <v>1494.232</v>
      </c>
      <c r="M722">
        <v>0.04</v>
      </c>
      <c r="N722" t="s">
        <v>18</v>
      </c>
      <c r="O722">
        <v>479.95</v>
      </c>
      <c r="P722">
        <v>35.99</v>
      </c>
      <c r="Q722">
        <v>1.25</v>
      </c>
      <c r="R722" t="s">
        <v>139</v>
      </c>
      <c r="S722" t="s">
        <v>140</v>
      </c>
      <c r="T722" t="s">
        <v>31</v>
      </c>
      <c r="U722" t="s">
        <v>32</v>
      </c>
      <c r="V722" t="s">
        <v>33</v>
      </c>
      <c r="W722">
        <v>0.56999999999999995</v>
      </c>
      <c r="BF722" s="7">
        <f t="shared" si="56"/>
        <v>0</v>
      </c>
      <c r="BG722" s="8" t="s">
        <v>537</v>
      </c>
    </row>
    <row r="723" spans="1:59" x14ac:dyDescent="0.3">
      <c r="A723" t="s">
        <v>1016</v>
      </c>
      <c r="B723" t="s">
        <v>1017</v>
      </c>
      <c r="D723" s="1">
        <v>40914</v>
      </c>
      <c r="E723" s="1">
        <v>40914</v>
      </c>
      <c r="F723" s="1" t="str">
        <f t="shared" si="57"/>
        <v>January</v>
      </c>
      <c r="G723" s="1" t="str">
        <f t="shared" si="58"/>
        <v>2012</v>
      </c>
      <c r="H723" s="2">
        <f t="shared" si="59"/>
        <v>0</v>
      </c>
      <c r="I723" s="2" t="str">
        <f t="shared" si="60"/>
        <v>FREE DELIVERY</v>
      </c>
      <c r="J723" t="s">
        <v>17</v>
      </c>
      <c r="K723">
        <v>46</v>
      </c>
      <c r="L723">
        <v>1483.49</v>
      </c>
      <c r="M723">
        <v>0.02</v>
      </c>
      <c r="N723" t="s">
        <v>18</v>
      </c>
      <c r="O723">
        <v>65.819999999999993</v>
      </c>
      <c r="P723">
        <v>30.98</v>
      </c>
      <c r="Q723">
        <v>17.079999999999998</v>
      </c>
      <c r="R723" t="s">
        <v>139</v>
      </c>
      <c r="S723" t="s">
        <v>140</v>
      </c>
      <c r="T723" t="s">
        <v>42</v>
      </c>
      <c r="U723" t="s">
        <v>22</v>
      </c>
      <c r="V723" t="s">
        <v>43</v>
      </c>
      <c r="W723">
        <v>0.4</v>
      </c>
      <c r="BF723" s="7">
        <f t="shared" si="56"/>
        <v>0</v>
      </c>
      <c r="BG723" s="8" t="s">
        <v>554</v>
      </c>
    </row>
    <row r="724" spans="1:59" x14ac:dyDescent="0.3">
      <c r="A724" t="s">
        <v>1016</v>
      </c>
      <c r="B724" t="s">
        <v>1017</v>
      </c>
      <c r="D724" s="1">
        <v>40914</v>
      </c>
      <c r="E724" s="1">
        <v>40916</v>
      </c>
      <c r="F724" s="1" t="str">
        <f t="shared" si="57"/>
        <v>January</v>
      </c>
      <c r="G724" s="1" t="str">
        <f t="shared" si="58"/>
        <v>2012</v>
      </c>
      <c r="H724" s="2">
        <f t="shared" si="59"/>
        <v>2</v>
      </c>
      <c r="I724" s="2" t="b">
        <f t="shared" si="60"/>
        <v>0</v>
      </c>
      <c r="J724" t="s">
        <v>17</v>
      </c>
      <c r="K724">
        <v>42</v>
      </c>
      <c r="L724">
        <v>14729.36</v>
      </c>
      <c r="M724">
        <v>7.0000000000000007E-2</v>
      </c>
      <c r="N724" t="s">
        <v>25</v>
      </c>
      <c r="O724">
        <v>3277.57</v>
      </c>
      <c r="P724">
        <v>348.21</v>
      </c>
      <c r="Q724">
        <v>40.19</v>
      </c>
      <c r="R724" t="s">
        <v>139</v>
      </c>
      <c r="S724" t="s">
        <v>140</v>
      </c>
      <c r="T724" t="s">
        <v>42</v>
      </c>
      <c r="U724" t="s">
        <v>36</v>
      </c>
      <c r="V724" t="s">
        <v>55</v>
      </c>
      <c r="W724">
        <v>0.62</v>
      </c>
      <c r="BF724" s="7">
        <f t="shared" si="56"/>
        <v>0</v>
      </c>
      <c r="BG724" s="8" t="s">
        <v>532</v>
      </c>
    </row>
    <row r="725" spans="1:59" x14ac:dyDescent="0.3">
      <c r="A725" t="s">
        <v>906</v>
      </c>
      <c r="B725" t="s">
        <v>907</v>
      </c>
      <c r="D725" s="1">
        <v>40157</v>
      </c>
      <c r="E725" s="1">
        <v>40157</v>
      </c>
      <c r="F725" s="1" t="str">
        <f t="shared" si="57"/>
        <v>December</v>
      </c>
      <c r="G725" s="1" t="str">
        <f t="shared" si="58"/>
        <v>2009</v>
      </c>
      <c r="H725" s="2">
        <f t="shared" si="59"/>
        <v>0</v>
      </c>
      <c r="I725" s="2" t="str">
        <f t="shared" si="60"/>
        <v>FREE DELIVERY</v>
      </c>
      <c r="J725" t="s">
        <v>34</v>
      </c>
      <c r="K725">
        <v>42</v>
      </c>
      <c r="L725">
        <v>258.19</v>
      </c>
      <c r="M725">
        <v>0.1</v>
      </c>
      <c r="N725" t="s">
        <v>18</v>
      </c>
      <c r="O725">
        <v>-103.27</v>
      </c>
      <c r="P725">
        <v>6.48</v>
      </c>
      <c r="Q725">
        <v>5.9</v>
      </c>
      <c r="R725" t="s">
        <v>139</v>
      </c>
      <c r="S725" t="s">
        <v>140</v>
      </c>
      <c r="T725" t="s">
        <v>21</v>
      </c>
      <c r="U725" t="s">
        <v>22</v>
      </c>
      <c r="V725" t="s">
        <v>43</v>
      </c>
      <c r="W725">
        <v>0.37</v>
      </c>
      <c r="BF725" s="7">
        <f t="shared" si="56"/>
        <v>0</v>
      </c>
      <c r="BG725" s="8" t="s">
        <v>659</v>
      </c>
    </row>
    <row r="726" spans="1:59" x14ac:dyDescent="0.3">
      <c r="A726" t="s">
        <v>1035</v>
      </c>
      <c r="B726" t="s">
        <v>1036</v>
      </c>
      <c r="D726" s="1">
        <v>40221</v>
      </c>
      <c r="E726" s="1">
        <v>40222</v>
      </c>
      <c r="F726" s="1" t="str">
        <f t="shared" si="57"/>
        <v>February</v>
      </c>
      <c r="G726" s="1" t="str">
        <f t="shared" si="58"/>
        <v>2010</v>
      </c>
      <c r="H726" s="2">
        <f t="shared" si="59"/>
        <v>1</v>
      </c>
      <c r="I726" s="2" t="b">
        <f t="shared" si="60"/>
        <v>0</v>
      </c>
      <c r="J726" t="s">
        <v>52</v>
      </c>
      <c r="K726">
        <v>17</v>
      </c>
      <c r="L726">
        <v>4621.1000000000004</v>
      </c>
      <c r="M726">
        <v>0.09</v>
      </c>
      <c r="N726" t="s">
        <v>25</v>
      </c>
      <c r="O726">
        <v>-635.65</v>
      </c>
      <c r="P726">
        <v>280.98</v>
      </c>
      <c r="Q726">
        <v>57</v>
      </c>
      <c r="R726" t="s">
        <v>139</v>
      </c>
      <c r="S726" t="s">
        <v>140</v>
      </c>
      <c r="T726" t="s">
        <v>31</v>
      </c>
      <c r="U726" t="s">
        <v>36</v>
      </c>
      <c r="V726" t="s">
        <v>67</v>
      </c>
      <c r="W726">
        <v>0.78</v>
      </c>
      <c r="BF726" s="7">
        <f t="shared" si="56"/>
        <v>0</v>
      </c>
      <c r="BG726" s="8" t="s">
        <v>693</v>
      </c>
    </row>
    <row r="727" spans="1:59" x14ac:dyDescent="0.3">
      <c r="A727" t="s">
        <v>1035</v>
      </c>
      <c r="B727" t="s">
        <v>1036</v>
      </c>
      <c r="D727" s="1">
        <v>40221</v>
      </c>
      <c r="E727" s="1">
        <v>40221</v>
      </c>
      <c r="F727" s="1" t="str">
        <f t="shared" si="57"/>
        <v>February</v>
      </c>
      <c r="G727" s="1" t="str">
        <f t="shared" si="58"/>
        <v>2010</v>
      </c>
      <c r="H727" s="2">
        <f t="shared" si="59"/>
        <v>0</v>
      </c>
      <c r="I727" s="2" t="str">
        <f t="shared" si="60"/>
        <v>FREE DELIVERY</v>
      </c>
      <c r="J727" t="s">
        <v>52</v>
      </c>
      <c r="K727">
        <v>42</v>
      </c>
      <c r="L727">
        <v>460.2</v>
      </c>
      <c r="M727">
        <v>0.01</v>
      </c>
      <c r="N727" t="s">
        <v>18</v>
      </c>
      <c r="O727">
        <v>-214.39</v>
      </c>
      <c r="P727">
        <v>9.99</v>
      </c>
      <c r="Q727">
        <v>11.59</v>
      </c>
      <c r="R727" t="s">
        <v>139</v>
      </c>
      <c r="S727" t="s">
        <v>140</v>
      </c>
      <c r="T727" t="s">
        <v>31</v>
      </c>
      <c r="U727" t="s">
        <v>22</v>
      </c>
      <c r="V727" t="s">
        <v>43</v>
      </c>
      <c r="W727">
        <v>0.4</v>
      </c>
      <c r="BF727" s="7">
        <f t="shared" si="56"/>
        <v>0</v>
      </c>
      <c r="BG727" s="8" t="s">
        <v>807</v>
      </c>
    </row>
    <row r="728" spans="1:59" x14ac:dyDescent="0.3">
      <c r="A728" t="s">
        <v>1051</v>
      </c>
      <c r="B728" t="s">
        <v>1052</v>
      </c>
      <c r="D728" s="1">
        <v>39990</v>
      </c>
      <c r="E728" s="1">
        <v>39993</v>
      </c>
      <c r="F728" s="1" t="str">
        <f t="shared" si="57"/>
        <v>June</v>
      </c>
      <c r="G728" s="1" t="str">
        <f t="shared" si="58"/>
        <v>2009</v>
      </c>
      <c r="H728" s="2">
        <f t="shared" si="59"/>
        <v>3</v>
      </c>
      <c r="I728" s="2" t="b">
        <f t="shared" si="60"/>
        <v>0</v>
      </c>
      <c r="J728" t="s">
        <v>52</v>
      </c>
      <c r="K728">
        <v>10</v>
      </c>
      <c r="L728">
        <v>155.44999999999999</v>
      </c>
      <c r="M728">
        <v>0.03</v>
      </c>
      <c r="N728" t="s">
        <v>18</v>
      </c>
      <c r="O728">
        <v>-19.68</v>
      </c>
      <c r="P728">
        <v>15.01</v>
      </c>
      <c r="Q728">
        <v>8.4</v>
      </c>
      <c r="R728" t="s">
        <v>139</v>
      </c>
      <c r="S728" t="s">
        <v>140</v>
      </c>
      <c r="T728" t="s">
        <v>31</v>
      </c>
      <c r="U728" t="s">
        <v>22</v>
      </c>
      <c r="V728" t="s">
        <v>29</v>
      </c>
      <c r="W728">
        <v>0.39</v>
      </c>
      <c r="BF728" s="7">
        <f t="shared" si="56"/>
        <v>0</v>
      </c>
      <c r="BG728" s="8" t="s">
        <v>702</v>
      </c>
    </row>
    <row r="729" spans="1:59" x14ac:dyDescent="0.3">
      <c r="A729" t="s">
        <v>1020</v>
      </c>
      <c r="B729" t="s">
        <v>1021</v>
      </c>
      <c r="D729" s="1">
        <v>40582</v>
      </c>
      <c r="E729" s="1">
        <v>40582</v>
      </c>
      <c r="F729" s="1" t="str">
        <f t="shared" si="57"/>
        <v>February</v>
      </c>
      <c r="G729" s="1" t="str">
        <f t="shared" si="58"/>
        <v>2011</v>
      </c>
      <c r="H729" s="2">
        <f t="shared" si="59"/>
        <v>0</v>
      </c>
      <c r="I729" s="2" t="str">
        <f t="shared" si="60"/>
        <v>FREE DELIVERY</v>
      </c>
      <c r="J729" t="s">
        <v>52</v>
      </c>
      <c r="K729">
        <v>50</v>
      </c>
      <c r="L729">
        <v>343.26</v>
      </c>
      <c r="M729">
        <v>0.04</v>
      </c>
      <c r="N729" t="s">
        <v>18</v>
      </c>
      <c r="O729">
        <v>-287.27999999999997</v>
      </c>
      <c r="P729">
        <v>6.84</v>
      </c>
      <c r="Q729">
        <v>8.3699999999999992</v>
      </c>
      <c r="R729" t="s">
        <v>139</v>
      </c>
      <c r="S729" t="s">
        <v>140</v>
      </c>
      <c r="T729" t="s">
        <v>31</v>
      </c>
      <c r="U729" t="s">
        <v>22</v>
      </c>
      <c r="V729" t="s">
        <v>82</v>
      </c>
      <c r="W729">
        <v>0.57999999999999996</v>
      </c>
      <c r="BF729" s="7">
        <f t="shared" si="56"/>
        <v>0</v>
      </c>
      <c r="BG729" s="8" t="s">
        <v>682</v>
      </c>
    </row>
    <row r="730" spans="1:59" x14ac:dyDescent="0.3">
      <c r="A730" t="s">
        <v>1026</v>
      </c>
      <c r="B730" t="s">
        <v>1027</v>
      </c>
      <c r="D730" s="1">
        <v>40594</v>
      </c>
      <c r="E730" s="1">
        <v>40595</v>
      </c>
      <c r="F730" s="1" t="str">
        <f t="shared" si="57"/>
        <v>February</v>
      </c>
      <c r="G730" s="1" t="str">
        <f t="shared" si="58"/>
        <v>2011</v>
      </c>
      <c r="H730" s="2">
        <f t="shared" si="59"/>
        <v>1</v>
      </c>
      <c r="I730" s="2" t="b">
        <f t="shared" si="60"/>
        <v>0</v>
      </c>
      <c r="J730" t="s">
        <v>52</v>
      </c>
      <c r="K730">
        <v>42</v>
      </c>
      <c r="L730">
        <v>134.86000000000001</v>
      </c>
      <c r="M730">
        <v>0.04</v>
      </c>
      <c r="N730" t="s">
        <v>18</v>
      </c>
      <c r="O730">
        <v>-62.84</v>
      </c>
      <c r="P730">
        <v>3.14</v>
      </c>
      <c r="Q730">
        <v>1.92</v>
      </c>
      <c r="R730" t="s">
        <v>139</v>
      </c>
      <c r="S730" t="s">
        <v>140</v>
      </c>
      <c r="T730" t="s">
        <v>31</v>
      </c>
      <c r="U730" t="s">
        <v>22</v>
      </c>
      <c r="V730" t="s">
        <v>82</v>
      </c>
      <c r="W730">
        <v>0.84</v>
      </c>
      <c r="BF730" s="7">
        <f t="shared" si="56"/>
        <v>0</v>
      </c>
      <c r="BG730" s="8" t="s">
        <v>636</v>
      </c>
    </row>
    <row r="731" spans="1:59" x14ac:dyDescent="0.3">
      <c r="A731" t="s">
        <v>1051</v>
      </c>
      <c r="B731" t="s">
        <v>1052</v>
      </c>
      <c r="D731" s="1">
        <v>41162</v>
      </c>
      <c r="E731" s="1">
        <v>41164</v>
      </c>
      <c r="F731" s="1" t="str">
        <f t="shared" si="57"/>
        <v>September</v>
      </c>
      <c r="G731" s="1" t="str">
        <f t="shared" si="58"/>
        <v>2012</v>
      </c>
      <c r="H731" s="2">
        <f t="shared" si="59"/>
        <v>2</v>
      </c>
      <c r="I731" s="2" t="b">
        <f t="shared" si="60"/>
        <v>0</v>
      </c>
      <c r="J731" t="s">
        <v>24</v>
      </c>
      <c r="K731">
        <v>37</v>
      </c>
      <c r="L731">
        <v>3512.9</v>
      </c>
      <c r="M731">
        <v>0.08</v>
      </c>
      <c r="N731" t="s">
        <v>18</v>
      </c>
      <c r="O731">
        <v>2093.6999999999998</v>
      </c>
      <c r="P731">
        <v>99.23</v>
      </c>
      <c r="Q731">
        <v>8.99</v>
      </c>
      <c r="R731" t="s">
        <v>139</v>
      </c>
      <c r="S731" t="s">
        <v>140</v>
      </c>
      <c r="T731" t="s">
        <v>31</v>
      </c>
      <c r="U731" t="s">
        <v>36</v>
      </c>
      <c r="V731" t="s">
        <v>37</v>
      </c>
      <c r="W731">
        <v>0.35</v>
      </c>
      <c r="BF731" s="7">
        <f t="shared" si="56"/>
        <v>0</v>
      </c>
      <c r="BG731" s="8" t="s">
        <v>707</v>
      </c>
    </row>
    <row r="732" spans="1:59" x14ac:dyDescent="0.3">
      <c r="A732" t="s">
        <v>1051</v>
      </c>
      <c r="B732" t="s">
        <v>1052</v>
      </c>
      <c r="D732" s="1">
        <v>41162</v>
      </c>
      <c r="E732" s="1">
        <v>41165</v>
      </c>
      <c r="F732" s="1" t="str">
        <f t="shared" si="57"/>
        <v>September</v>
      </c>
      <c r="G732" s="1" t="str">
        <f t="shared" si="58"/>
        <v>2012</v>
      </c>
      <c r="H732" s="2">
        <f t="shared" si="59"/>
        <v>3</v>
      </c>
      <c r="I732" s="2" t="b">
        <f t="shared" si="60"/>
        <v>0</v>
      </c>
      <c r="J732" t="s">
        <v>24</v>
      </c>
      <c r="K732">
        <v>4</v>
      </c>
      <c r="L732">
        <v>281.5455</v>
      </c>
      <c r="M732">
        <v>0.1</v>
      </c>
      <c r="N732" t="s">
        <v>18</v>
      </c>
      <c r="O732">
        <v>-434.56</v>
      </c>
      <c r="P732">
        <v>85.99</v>
      </c>
      <c r="Q732">
        <v>0.99</v>
      </c>
      <c r="R732" t="s">
        <v>139</v>
      </c>
      <c r="S732" t="s">
        <v>140</v>
      </c>
      <c r="T732" t="s">
        <v>31</v>
      </c>
      <c r="U732" t="s">
        <v>32</v>
      </c>
      <c r="V732" t="s">
        <v>33</v>
      </c>
      <c r="W732">
        <v>0.85</v>
      </c>
      <c r="BF732" s="7">
        <f t="shared" si="56"/>
        <v>0</v>
      </c>
      <c r="BG732" s="8" t="s">
        <v>112</v>
      </c>
    </row>
    <row r="733" spans="1:59" x14ac:dyDescent="0.3">
      <c r="A733" t="s">
        <v>1016</v>
      </c>
      <c r="B733" t="s">
        <v>1017</v>
      </c>
      <c r="D733" s="1">
        <v>40221</v>
      </c>
      <c r="E733" s="1">
        <v>40223</v>
      </c>
      <c r="F733" s="1" t="str">
        <f t="shared" si="57"/>
        <v>February</v>
      </c>
      <c r="G733" s="1" t="str">
        <f t="shared" si="58"/>
        <v>2010</v>
      </c>
      <c r="H733" s="2">
        <f t="shared" si="59"/>
        <v>2</v>
      </c>
      <c r="I733" s="2" t="b">
        <f t="shared" si="60"/>
        <v>0</v>
      </c>
      <c r="J733" t="s">
        <v>52</v>
      </c>
      <c r="K733">
        <v>23</v>
      </c>
      <c r="L733">
        <v>5186.3100000000004</v>
      </c>
      <c r="M733">
        <v>0.03</v>
      </c>
      <c r="N733" t="s">
        <v>25</v>
      </c>
      <c r="O733">
        <v>1009.38</v>
      </c>
      <c r="P733">
        <v>226.67</v>
      </c>
      <c r="Q733">
        <v>28.16</v>
      </c>
      <c r="R733" t="s">
        <v>139</v>
      </c>
      <c r="S733" t="s">
        <v>140</v>
      </c>
      <c r="T733" t="s">
        <v>27</v>
      </c>
      <c r="U733" t="s">
        <v>36</v>
      </c>
      <c r="V733" t="s">
        <v>67</v>
      </c>
      <c r="W733">
        <v>0.59</v>
      </c>
      <c r="BF733" s="7">
        <f t="shared" si="56"/>
        <v>0</v>
      </c>
      <c r="BG733" s="8" t="s">
        <v>706</v>
      </c>
    </row>
    <row r="734" spans="1:59" x14ac:dyDescent="0.3">
      <c r="A734" t="s">
        <v>1028</v>
      </c>
      <c r="B734" t="s">
        <v>1029</v>
      </c>
      <c r="D734" s="1">
        <v>40210</v>
      </c>
      <c r="E734" s="1">
        <v>40212</v>
      </c>
      <c r="F734" s="1" t="str">
        <f t="shared" si="57"/>
        <v>February</v>
      </c>
      <c r="G734" s="1" t="str">
        <f t="shared" si="58"/>
        <v>2010</v>
      </c>
      <c r="H734" s="2">
        <f t="shared" si="59"/>
        <v>2</v>
      </c>
      <c r="I734" s="2" t="b">
        <f t="shared" si="60"/>
        <v>0</v>
      </c>
      <c r="J734" t="s">
        <v>17</v>
      </c>
      <c r="K734">
        <v>31</v>
      </c>
      <c r="L734">
        <v>983.78</v>
      </c>
      <c r="M734">
        <v>0.04</v>
      </c>
      <c r="N734" t="s">
        <v>18</v>
      </c>
      <c r="O734">
        <v>43.72</v>
      </c>
      <c r="P734">
        <v>30.98</v>
      </c>
      <c r="Q734">
        <v>6.5</v>
      </c>
      <c r="R734" t="s">
        <v>139</v>
      </c>
      <c r="S734" t="s">
        <v>140</v>
      </c>
      <c r="T734" t="s">
        <v>31</v>
      </c>
      <c r="U734" t="s">
        <v>32</v>
      </c>
      <c r="V734" t="s">
        <v>48</v>
      </c>
      <c r="W734">
        <v>0.64</v>
      </c>
      <c r="BF734" s="7">
        <f t="shared" si="56"/>
        <v>0</v>
      </c>
      <c r="BG734" s="8" t="s">
        <v>53</v>
      </c>
    </row>
    <row r="735" spans="1:59" x14ac:dyDescent="0.3">
      <c r="A735" t="s">
        <v>1018</v>
      </c>
      <c r="B735" t="s">
        <v>1019</v>
      </c>
      <c r="D735" s="1">
        <v>40812</v>
      </c>
      <c r="E735" s="1">
        <v>40812</v>
      </c>
      <c r="F735" s="1" t="str">
        <f t="shared" si="57"/>
        <v>September</v>
      </c>
      <c r="G735" s="1" t="str">
        <f t="shared" si="58"/>
        <v>2011</v>
      </c>
      <c r="H735" s="2">
        <f t="shared" si="59"/>
        <v>0</v>
      </c>
      <c r="I735" s="2" t="str">
        <f t="shared" si="60"/>
        <v>FREE DELIVERY</v>
      </c>
      <c r="J735" t="s">
        <v>34</v>
      </c>
      <c r="K735">
        <v>48</v>
      </c>
      <c r="L735">
        <v>410.15</v>
      </c>
      <c r="M735">
        <v>0.01</v>
      </c>
      <c r="N735" t="s">
        <v>18</v>
      </c>
      <c r="O735">
        <v>102.58</v>
      </c>
      <c r="P735">
        <v>8.01</v>
      </c>
      <c r="Q735">
        <v>2.87</v>
      </c>
      <c r="R735" t="s">
        <v>139</v>
      </c>
      <c r="S735" t="s">
        <v>140</v>
      </c>
      <c r="T735" t="s">
        <v>42</v>
      </c>
      <c r="U735" t="s">
        <v>22</v>
      </c>
      <c r="V735" t="s">
        <v>43</v>
      </c>
      <c r="W735">
        <v>0.4</v>
      </c>
      <c r="BF735" s="7">
        <f t="shared" si="56"/>
        <v>0</v>
      </c>
      <c r="BG735" s="8" t="s">
        <v>301</v>
      </c>
    </row>
    <row r="736" spans="1:59" x14ac:dyDescent="0.3">
      <c r="A736" t="s">
        <v>1018</v>
      </c>
      <c r="B736" t="s">
        <v>1019</v>
      </c>
      <c r="D736" s="1">
        <v>40812</v>
      </c>
      <c r="E736" s="1">
        <v>40813</v>
      </c>
      <c r="F736" s="1" t="str">
        <f t="shared" si="57"/>
        <v>September</v>
      </c>
      <c r="G736" s="1" t="str">
        <f t="shared" si="58"/>
        <v>2011</v>
      </c>
      <c r="H736" s="2">
        <f t="shared" si="59"/>
        <v>1</v>
      </c>
      <c r="I736" s="2" t="b">
        <f t="shared" si="60"/>
        <v>0</v>
      </c>
      <c r="J736" t="s">
        <v>34</v>
      </c>
      <c r="K736">
        <v>28</v>
      </c>
      <c r="L736">
        <v>135.72</v>
      </c>
      <c r="M736">
        <v>0.09</v>
      </c>
      <c r="N736" t="s">
        <v>18</v>
      </c>
      <c r="O736">
        <v>-67.790000000000006</v>
      </c>
      <c r="P736">
        <v>4.9800000000000004</v>
      </c>
      <c r="Q736">
        <v>5.0199999999999996</v>
      </c>
      <c r="R736" t="s">
        <v>139</v>
      </c>
      <c r="S736" t="s">
        <v>140</v>
      </c>
      <c r="T736" t="s">
        <v>42</v>
      </c>
      <c r="U736" t="s">
        <v>22</v>
      </c>
      <c r="V736" t="s">
        <v>43</v>
      </c>
      <c r="W736">
        <v>0.38</v>
      </c>
      <c r="BF736" s="7">
        <f t="shared" si="56"/>
        <v>0</v>
      </c>
      <c r="BG736" s="8" t="s">
        <v>297</v>
      </c>
    </row>
    <row r="737" spans="1:59" x14ac:dyDescent="0.3">
      <c r="A737" t="s">
        <v>934</v>
      </c>
      <c r="B737" t="s">
        <v>998</v>
      </c>
      <c r="D737" s="1">
        <v>40402</v>
      </c>
      <c r="E737" s="1">
        <v>40404</v>
      </c>
      <c r="F737" s="1" t="str">
        <f t="shared" si="57"/>
        <v>August</v>
      </c>
      <c r="G737" s="1" t="str">
        <f t="shared" si="58"/>
        <v>2010</v>
      </c>
      <c r="H737" s="2">
        <f t="shared" si="59"/>
        <v>2</v>
      </c>
      <c r="I737" s="2" t="b">
        <f t="shared" si="60"/>
        <v>0</v>
      </c>
      <c r="J737" t="s">
        <v>17</v>
      </c>
      <c r="K737">
        <v>37</v>
      </c>
      <c r="L737">
        <v>589.63</v>
      </c>
      <c r="M737">
        <v>0.03</v>
      </c>
      <c r="N737" t="s">
        <v>18</v>
      </c>
      <c r="O737">
        <v>70.8</v>
      </c>
      <c r="P737">
        <v>14.98</v>
      </c>
      <c r="Q737">
        <v>8.99</v>
      </c>
      <c r="R737" t="s">
        <v>142</v>
      </c>
      <c r="S737" t="s">
        <v>143</v>
      </c>
      <c r="T737" t="s">
        <v>31</v>
      </c>
      <c r="U737" t="s">
        <v>36</v>
      </c>
      <c r="V737" t="s">
        <v>37</v>
      </c>
      <c r="W737">
        <v>0.39</v>
      </c>
      <c r="BF737" s="7">
        <f t="shared" si="56"/>
        <v>0</v>
      </c>
      <c r="BG737" s="8" t="s">
        <v>811</v>
      </c>
    </row>
    <row r="738" spans="1:59" x14ac:dyDescent="0.3">
      <c r="A738" t="s">
        <v>934</v>
      </c>
      <c r="B738" t="s">
        <v>998</v>
      </c>
      <c r="D738" s="1">
        <v>40410</v>
      </c>
      <c r="E738" s="1">
        <v>40412</v>
      </c>
      <c r="F738" s="1" t="str">
        <f t="shared" si="57"/>
        <v>August</v>
      </c>
      <c r="G738" s="1" t="str">
        <f t="shared" si="58"/>
        <v>2010</v>
      </c>
      <c r="H738" s="2">
        <f t="shared" si="59"/>
        <v>2</v>
      </c>
      <c r="I738" s="2" t="b">
        <f t="shared" si="60"/>
        <v>0</v>
      </c>
      <c r="J738" t="s">
        <v>24</v>
      </c>
      <c r="K738">
        <v>3</v>
      </c>
      <c r="L738">
        <v>336.84</v>
      </c>
      <c r="M738">
        <v>0.08</v>
      </c>
      <c r="N738" t="s">
        <v>25</v>
      </c>
      <c r="O738">
        <v>-160.46</v>
      </c>
      <c r="P738">
        <v>100.98</v>
      </c>
      <c r="Q738">
        <v>35.840000000000003</v>
      </c>
      <c r="R738" t="s">
        <v>142</v>
      </c>
      <c r="S738" t="s">
        <v>143</v>
      </c>
      <c r="T738" t="s">
        <v>31</v>
      </c>
      <c r="U738" t="s">
        <v>36</v>
      </c>
      <c r="V738" t="s">
        <v>54</v>
      </c>
      <c r="W738">
        <v>0.62</v>
      </c>
      <c r="BF738" s="7">
        <f t="shared" si="56"/>
        <v>0</v>
      </c>
      <c r="BG738" s="8" t="s">
        <v>777</v>
      </c>
    </row>
    <row r="739" spans="1:59" x14ac:dyDescent="0.3">
      <c r="A739" t="s">
        <v>934</v>
      </c>
      <c r="B739" t="s">
        <v>998</v>
      </c>
      <c r="D739" s="1">
        <v>40410</v>
      </c>
      <c r="E739" s="1">
        <v>40410</v>
      </c>
      <c r="F739" s="1" t="str">
        <f t="shared" si="57"/>
        <v>August</v>
      </c>
      <c r="G739" s="1" t="str">
        <f t="shared" si="58"/>
        <v>2010</v>
      </c>
      <c r="H739" s="2">
        <f t="shared" si="59"/>
        <v>0</v>
      </c>
      <c r="I739" s="2" t="str">
        <f t="shared" si="60"/>
        <v>FREE DELIVERY</v>
      </c>
      <c r="J739" t="s">
        <v>24</v>
      </c>
      <c r="K739">
        <v>30</v>
      </c>
      <c r="L739">
        <v>397.17</v>
      </c>
      <c r="M739">
        <v>0.1</v>
      </c>
      <c r="N739" t="s">
        <v>39</v>
      </c>
      <c r="O739">
        <v>7.69</v>
      </c>
      <c r="P739">
        <v>14.34</v>
      </c>
      <c r="Q739">
        <v>5</v>
      </c>
      <c r="R739" t="s">
        <v>142</v>
      </c>
      <c r="S739" t="s">
        <v>143</v>
      </c>
      <c r="T739" t="s">
        <v>31</v>
      </c>
      <c r="U739" t="s">
        <v>36</v>
      </c>
      <c r="V739" t="s">
        <v>37</v>
      </c>
      <c r="W739">
        <v>0.49</v>
      </c>
      <c r="BF739" s="7">
        <f t="shared" si="56"/>
        <v>0</v>
      </c>
      <c r="BG739" s="8" t="s">
        <v>209</v>
      </c>
    </row>
    <row r="740" spans="1:59" x14ac:dyDescent="0.3">
      <c r="A740" t="s">
        <v>1024</v>
      </c>
      <c r="B740" t="s">
        <v>1025</v>
      </c>
      <c r="D740" s="1">
        <v>41046</v>
      </c>
      <c r="E740" s="1">
        <v>41048</v>
      </c>
      <c r="F740" s="1" t="str">
        <f t="shared" si="57"/>
        <v>May</v>
      </c>
      <c r="G740" s="1" t="str">
        <f t="shared" si="58"/>
        <v>2012</v>
      </c>
      <c r="H740" s="2">
        <f t="shared" si="59"/>
        <v>2</v>
      </c>
      <c r="I740" s="2" t="b">
        <f t="shared" si="60"/>
        <v>0</v>
      </c>
      <c r="J740" t="s">
        <v>44</v>
      </c>
      <c r="K740">
        <v>24</v>
      </c>
      <c r="L740">
        <v>2094.12</v>
      </c>
      <c r="M740">
        <v>0</v>
      </c>
      <c r="N740" t="s">
        <v>18</v>
      </c>
      <c r="O740">
        <v>717.12</v>
      </c>
      <c r="P740">
        <v>83.1</v>
      </c>
      <c r="Q740">
        <v>6.13</v>
      </c>
      <c r="R740" t="s">
        <v>142</v>
      </c>
      <c r="S740" t="s">
        <v>143</v>
      </c>
      <c r="T740" t="s">
        <v>42</v>
      </c>
      <c r="U740" t="s">
        <v>32</v>
      </c>
      <c r="V740" t="s">
        <v>48</v>
      </c>
      <c r="W740">
        <v>0.45</v>
      </c>
      <c r="BF740" s="7">
        <f t="shared" si="56"/>
        <v>0</v>
      </c>
      <c r="BG740" s="8" t="s">
        <v>550</v>
      </c>
    </row>
    <row r="741" spans="1:59" x14ac:dyDescent="0.3">
      <c r="A741" t="s">
        <v>1024</v>
      </c>
      <c r="B741" t="s">
        <v>1025</v>
      </c>
      <c r="D741" s="1">
        <v>41046</v>
      </c>
      <c r="E741" s="1">
        <v>41049</v>
      </c>
      <c r="F741" s="1" t="str">
        <f t="shared" si="57"/>
        <v>May</v>
      </c>
      <c r="G741" s="1" t="str">
        <f t="shared" si="58"/>
        <v>2012</v>
      </c>
      <c r="H741" s="2">
        <f t="shared" si="59"/>
        <v>3</v>
      </c>
      <c r="I741" s="2" t="b">
        <f t="shared" si="60"/>
        <v>0</v>
      </c>
      <c r="J741" t="s">
        <v>44</v>
      </c>
      <c r="K741">
        <v>46</v>
      </c>
      <c r="L741">
        <v>1714.02</v>
      </c>
      <c r="M741">
        <v>0.04</v>
      </c>
      <c r="N741" t="s">
        <v>18</v>
      </c>
      <c r="O741">
        <v>741.27</v>
      </c>
      <c r="P741">
        <v>37.94</v>
      </c>
      <c r="Q741">
        <v>5.08</v>
      </c>
      <c r="R741" t="s">
        <v>142</v>
      </c>
      <c r="S741" t="s">
        <v>143</v>
      </c>
      <c r="T741" t="s">
        <v>42</v>
      </c>
      <c r="U741" t="s">
        <v>22</v>
      </c>
      <c r="V741" t="s">
        <v>43</v>
      </c>
      <c r="W741">
        <v>0.38</v>
      </c>
      <c r="BF741" s="7">
        <f t="shared" si="56"/>
        <v>0</v>
      </c>
      <c r="BG741" s="8" t="s">
        <v>306</v>
      </c>
    </row>
    <row r="742" spans="1:59" x14ac:dyDescent="0.3">
      <c r="A742" t="s">
        <v>923</v>
      </c>
      <c r="B742" t="s">
        <v>1050</v>
      </c>
      <c r="D742" s="1">
        <v>40368</v>
      </c>
      <c r="E742" s="1">
        <v>40372</v>
      </c>
      <c r="F742" s="1" t="str">
        <f t="shared" si="57"/>
        <v>July</v>
      </c>
      <c r="G742" s="1" t="str">
        <f t="shared" si="58"/>
        <v>2010</v>
      </c>
      <c r="H742" s="2">
        <f t="shared" si="59"/>
        <v>4</v>
      </c>
      <c r="I742" s="2" t="b">
        <f t="shared" si="60"/>
        <v>0</v>
      </c>
      <c r="J742" t="s">
        <v>17</v>
      </c>
      <c r="K742">
        <v>34</v>
      </c>
      <c r="L742">
        <v>223.59</v>
      </c>
      <c r="M742">
        <v>0.04</v>
      </c>
      <c r="N742" t="s">
        <v>18</v>
      </c>
      <c r="O742">
        <v>-66.05</v>
      </c>
      <c r="P742">
        <v>6.48</v>
      </c>
      <c r="Q742">
        <v>5.74</v>
      </c>
      <c r="R742" t="s">
        <v>142</v>
      </c>
      <c r="S742" t="s">
        <v>143</v>
      </c>
      <c r="T742" t="s">
        <v>31</v>
      </c>
      <c r="U742" t="s">
        <v>22</v>
      </c>
      <c r="V742" t="s">
        <v>43</v>
      </c>
      <c r="W742">
        <v>0.37</v>
      </c>
      <c r="BF742" s="7">
        <f t="shared" si="56"/>
        <v>0</v>
      </c>
      <c r="BG742" s="8" t="s">
        <v>637</v>
      </c>
    </row>
    <row r="743" spans="1:59" x14ac:dyDescent="0.3">
      <c r="A743" t="s">
        <v>1057</v>
      </c>
      <c r="B743" t="s">
        <v>1058</v>
      </c>
      <c r="D743" s="1">
        <v>40838</v>
      </c>
      <c r="E743" s="1">
        <v>40839</v>
      </c>
      <c r="F743" s="1" t="str">
        <f t="shared" si="57"/>
        <v>October</v>
      </c>
      <c r="G743" s="1" t="str">
        <f t="shared" si="58"/>
        <v>2011</v>
      </c>
      <c r="H743" s="2">
        <f t="shared" si="59"/>
        <v>1</v>
      </c>
      <c r="I743" s="2" t="b">
        <f t="shared" si="60"/>
        <v>0</v>
      </c>
      <c r="J743" t="s">
        <v>34</v>
      </c>
      <c r="K743">
        <v>30</v>
      </c>
      <c r="L743">
        <v>288.56</v>
      </c>
      <c r="M743">
        <v>0.03</v>
      </c>
      <c r="N743" t="s">
        <v>18</v>
      </c>
      <c r="O743">
        <v>60.72</v>
      </c>
      <c r="P743">
        <v>9.11</v>
      </c>
      <c r="Q743">
        <v>2.25</v>
      </c>
      <c r="R743" t="s">
        <v>142</v>
      </c>
      <c r="S743" t="s">
        <v>143</v>
      </c>
      <c r="T743" t="s">
        <v>31</v>
      </c>
      <c r="U743" t="s">
        <v>22</v>
      </c>
      <c r="V743" t="s">
        <v>60</v>
      </c>
      <c r="W743">
        <v>0.52</v>
      </c>
      <c r="BF743" s="7">
        <f t="shared" si="56"/>
        <v>0</v>
      </c>
      <c r="BG743" s="8" t="s">
        <v>389</v>
      </c>
    </row>
    <row r="744" spans="1:59" x14ac:dyDescent="0.3">
      <c r="A744" t="s">
        <v>1057</v>
      </c>
      <c r="B744" t="s">
        <v>1058</v>
      </c>
      <c r="D744" s="1">
        <v>40838</v>
      </c>
      <c r="E744" s="1">
        <v>40840</v>
      </c>
      <c r="F744" s="1" t="str">
        <f t="shared" si="57"/>
        <v>October</v>
      </c>
      <c r="G744" s="1" t="str">
        <f t="shared" si="58"/>
        <v>2011</v>
      </c>
      <c r="H744" s="2">
        <f t="shared" si="59"/>
        <v>2</v>
      </c>
      <c r="I744" s="2" t="b">
        <f t="shared" si="60"/>
        <v>0</v>
      </c>
      <c r="J744" t="s">
        <v>34</v>
      </c>
      <c r="K744">
        <v>14</v>
      </c>
      <c r="L744">
        <v>1892.848</v>
      </c>
      <c r="M744">
        <v>0.01</v>
      </c>
      <c r="N744" t="s">
        <v>18</v>
      </c>
      <c r="O744">
        <v>48.99</v>
      </c>
      <c r="P744">
        <v>155.99</v>
      </c>
      <c r="Q744">
        <v>8.99</v>
      </c>
      <c r="R744" t="s">
        <v>142</v>
      </c>
      <c r="S744" t="s">
        <v>143</v>
      </c>
      <c r="T744" t="s">
        <v>31</v>
      </c>
      <c r="U744" t="s">
        <v>32</v>
      </c>
      <c r="V744" t="s">
        <v>33</v>
      </c>
      <c r="W744">
        <v>0.57999999999999996</v>
      </c>
      <c r="BF744" s="7">
        <f t="shared" si="56"/>
        <v>0</v>
      </c>
      <c r="BG744" s="8" t="s">
        <v>667</v>
      </c>
    </row>
    <row r="745" spans="1:59" x14ac:dyDescent="0.3">
      <c r="A745" t="s">
        <v>1059</v>
      </c>
      <c r="B745" t="s">
        <v>1060</v>
      </c>
      <c r="D745" s="1">
        <v>40374</v>
      </c>
      <c r="E745" s="1">
        <v>40375</v>
      </c>
      <c r="F745" s="1" t="str">
        <f t="shared" si="57"/>
        <v>July</v>
      </c>
      <c r="G745" s="1" t="str">
        <f t="shared" si="58"/>
        <v>2010</v>
      </c>
      <c r="H745" s="2">
        <f t="shared" si="59"/>
        <v>1</v>
      </c>
      <c r="I745" s="2" t="b">
        <f t="shared" si="60"/>
        <v>0</v>
      </c>
      <c r="J745" t="s">
        <v>44</v>
      </c>
      <c r="K745">
        <v>35</v>
      </c>
      <c r="L745">
        <v>6375.28</v>
      </c>
      <c r="M745">
        <v>0.06</v>
      </c>
      <c r="N745" t="s">
        <v>18</v>
      </c>
      <c r="O745">
        <v>489.02</v>
      </c>
      <c r="P745">
        <v>193.17</v>
      </c>
      <c r="Q745">
        <v>19.989999999999998</v>
      </c>
      <c r="R745" t="s">
        <v>142</v>
      </c>
      <c r="S745" t="s">
        <v>143</v>
      </c>
      <c r="T745" t="s">
        <v>42</v>
      </c>
      <c r="U745" t="s">
        <v>22</v>
      </c>
      <c r="V745" t="s">
        <v>23</v>
      </c>
      <c r="W745">
        <v>0.71</v>
      </c>
      <c r="BF745" s="7">
        <f t="shared" si="56"/>
        <v>0</v>
      </c>
      <c r="BG745" s="8" t="s">
        <v>214</v>
      </c>
    </row>
    <row r="746" spans="1:59" x14ac:dyDescent="0.3">
      <c r="A746" t="s">
        <v>1061</v>
      </c>
      <c r="B746" t="s">
        <v>1062</v>
      </c>
      <c r="D746" s="1">
        <v>40606</v>
      </c>
      <c r="E746" s="1">
        <v>40607</v>
      </c>
      <c r="F746" s="1" t="str">
        <f t="shared" si="57"/>
        <v>March</v>
      </c>
      <c r="G746" s="1" t="str">
        <f t="shared" si="58"/>
        <v>2011</v>
      </c>
      <c r="H746" s="2">
        <f t="shared" si="59"/>
        <v>1</v>
      </c>
      <c r="I746" s="2" t="b">
        <f t="shared" si="60"/>
        <v>0</v>
      </c>
      <c r="J746" t="s">
        <v>34</v>
      </c>
      <c r="K746">
        <v>29</v>
      </c>
      <c r="L746">
        <v>1000.78</v>
      </c>
      <c r="M746">
        <v>0.05</v>
      </c>
      <c r="N746" t="s">
        <v>39</v>
      </c>
      <c r="O746">
        <v>109.33</v>
      </c>
      <c r="P746">
        <v>34.58</v>
      </c>
      <c r="Q746">
        <v>8.99</v>
      </c>
      <c r="R746" t="s">
        <v>142</v>
      </c>
      <c r="S746" t="s">
        <v>143</v>
      </c>
      <c r="T746" t="s">
        <v>27</v>
      </c>
      <c r="U746" t="s">
        <v>22</v>
      </c>
      <c r="V746" t="s">
        <v>60</v>
      </c>
      <c r="W746">
        <v>0.56000000000000005</v>
      </c>
      <c r="BF746" s="7">
        <f t="shared" si="56"/>
        <v>0</v>
      </c>
      <c r="BG746" s="8" t="s">
        <v>338</v>
      </c>
    </row>
    <row r="747" spans="1:59" x14ac:dyDescent="0.3">
      <c r="A747" t="s">
        <v>1061</v>
      </c>
      <c r="B747" t="s">
        <v>1062</v>
      </c>
      <c r="D747" s="1">
        <v>40606</v>
      </c>
      <c r="E747" s="1">
        <v>40608</v>
      </c>
      <c r="F747" s="1" t="str">
        <f t="shared" si="57"/>
        <v>March</v>
      </c>
      <c r="G747" s="1" t="str">
        <f t="shared" si="58"/>
        <v>2011</v>
      </c>
      <c r="H747" s="2">
        <f t="shared" si="59"/>
        <v>2</v>
      </c>
      <c r="I747" s="2" t="b">
        <f t="shared" si="60"/>
        <v>0</v>
      </c>
      <c r="J747" t="s">
        <v>34</v>
      </c>
      <c r="K747">
        <v>35</v>
      </c>
      <c r="L747">
        <v>543.72</v>
      </c>
      <c r="M747">
        <v>0.05</v>
      </c>
      <c r="N747" t="s">
        <v>18</v>
      </c>
      <c r="O747">
        <v>-211.13</v>
      </c>
      <c r="P747">
        <v>15.7</v>
      </c>
      <c r="Q747">
        <v>11.25</v>
      </c>
      <c r="R747" t="s">
        <v>142</v>
      </c>
      <c r="S747" t="s">
        <v>143</v>
      </c>
      <c r="T747" t="s">
        <v>27</v>
      </c>
      <c r="U747" t="s">
        <v>22</v>
      </c>
      <c r="V747" t="s">
        <v>23</v>
      </c>
      <c r="W747">
        <v>0.6</v>
      </c>
      <c r="BF747" s="7">
        <f t="shared" si="56"/>
        <v>0</v>
      </c>
      <c r="BG747" s="8" t="s">
        <v>535</v>
      </c>
    </row>
    <row r="748" spans="1:59" x14ac:dyDescent="0.3">
      <c r="A748" t="s">
        <v>1061</v>
      </c>
      <c r="B748" t="s">
        <v>1062</v>
      </c>
      <c r="D748" s="1">
        <v>39818</v>
      </c>
      <c r="E748" s="1">
        <v>39819</v>
      </c>
      <c r="F748" s="1" t="str">
        <f t="shared" si="57"/>
        <v>January</v>
      </c>
      <c r="G748" s="1" t="str">
        <f t="shared" si="58"/>
        <v>2009</v>
      </c>
      <c r="H748" s="2">
        <f t="shared" si="59"/>
        <v>1</v>
      </c>
      <c r="I748" s="2" t="b">
        <f t="shared" si="60"/>
        <v>0</v>
      </c>
      <c r="J748" t="s">
        <v>24</v>
      </c>
      <c r="K748">
        <v>6</v>
      </c>
      <c r="L748">
        <v>165.75</v>
      </c>
      <c r="M748">
        <v>0.03</v>
      </c>
      <c r="N748" t="s">
        <v>18</v>
      </c>
      <c r="O748">
        <v>-28.46</v>
      </c>
      <c r="P748">
        <v>28.48</v>
      </c>
      <c r="Q748">
        <v>1.99</v>
      </c>
      <c r="R748" t="s">
        <v>142</v>
      </c>
      <c r="S748" t="s">
        <v>143</v>
      </c>
      <c r="T748" t="s">
        <v>27</v>
      </c>
      <c r="U748" t="s">
        <v>32</v>
      </c>
      <c r="V748" t="s">
        <v>48</v>
      </c>
      <c r="W748">
        <v>0.4</v>
      </c>
      <c r="BF748" s="7">
        <f t="shared" si="56"/>
        <v>0</v>
      </c>
      <c r="BG748" s="8" t="s">
        <v>371</v>
      </c>
    </row>
    <row r="749" spans="1:59" x14ac:dyDescent="0.3">
      <c r="A749" t="s">
        <v>1061</v>
      </c>
      <c r="B749" t="s">
        <v>1062</v>
      </c>
      <c r="D749" s="1">
        <v>39818</v>
      </c>
      <c r="E749" s="1">
        <v>39820</v>
      </c>
      <c r="F749" s="1" t="str">
        <f t="shared" si="57"/>
        <v>January</v>
      </c>
      <c r="G749" s="1" t="str">
        <f t="shared" si="58"/>
        <v>2009</v>
      </c>
      <c r="H749" s="2">
        <f t="shared" si="59"/>
        <v>2</v>
      </c>
      <c r="I749" s="2" t="b">
        <f t="shared" si="60"/>
        <v>0</v>
      </c>
      <c r="J749" t="s">
        <v>24</v>
      </c>
      <c r="K749">
        <v>11</v>
      </c>
      <c r="L749">
        <v>2021.1469999999999</v>
      </c>
      <c r="M749">
        <v>0.01</v>
      </c>
      <c r="N749" t="s">
        <v>18</v>
      </c>
      <c r="O749">
        <v>-60.39</v>
      </c>
      <c r="P749">
        <v>205.99</v>
      </c>
      <c r="Q749">
        <v>5.99</v>
      </c>
      <c r="R749" t="s">
        <v>142</v>
      </c>
      <c r="S749" t="s">
        <v>143</v>
      </c>
      <c r="T749" t="s">
        <v>27</v>
      </c>
      <c r="U749" t="s">
        <v>32</v>
      </c>
      <c r="V749" t="s">
        <v>33</v>
      </c>
      <c r="W749">
        <v>0.59</v>
      </c>
      <c r="BF749" s="7">
        <f t="shared" si="56"/>
        <v>0</v>
      </c>
      <c r="BG749" s="8" t="s">
        <v>191</v>
      </c>
    </row>
    <row r="750" spans="1:59" x14ac:dyDescent="0.3">
      <c r="A750" t="s">
        <v>1063</v>
      </c>
      <c r="B750" t="s">
        <v>967</v>
      </c>
      <c r="D750" s="1">
        <v>39945</v>
      </c>
      <c r="E750" s="1">
        <v>39947</v>
      </c>
      <c r="F750" s="1" t="str">
        <f t="shared" si="57"/>
        <v>May</v>
      </c>
      <c r="G750" s="1" t="str">
        <f t="shared" si="58"/>
        <v>2009</v>
      </c>
      <c r="H750" s="2">
        <f t="shared" si="59"/>
        <v>2</v>
      </c>
      <c r="I750" s="2" t="b">
        <f t="shared" si="60"/>
        <v>0</v>
      </c>
      <c r="J750" t="s">
        <v>44</v>
      </c>
      <c r="K750">
        <v>4</v>
      </c>
      <c r="L750">
        <v>42.58</v>
      </c>
      <c r="M750">
        <v>0</v>
      </c>
      <c r="N750" t="s">
        <v>18</v>
      </c>
      <c r="O750">
        <v>-7.61</v>
      </c>
      <c r="P750">
        <v>9.27</v>
      </c>
      <c r="Q750">
        <v>4.3899999999999997</v>
      </c>
      <c r="R750" t="s">
        <v>142</v>
      </c>
      <c r="S750" t="s">
        <v>143</v>
      </c>
      <c r="T750" t="s">
        <v>31</v>
      </c>
      <c r="U750" t="s">
        <v>22</v>
      </c>
      <c r="V750" t="s">
        <v>43</v>
      </c>
      <c r="W750">
        <v>0.38</v>
      </c>
      <c r="BF750" s="7">
        <f t="shared" si="56"/>
        <v>0</v>
      </c>
      <c r="BG750" s="8" t="s">
        <v>96</v>
      </c>
    </row>
    <row r="751" spans="1:59" x14ac:dyDescent="0.3">
      <c r="A751" t="s">
        <v>1064</v>
      </c>
      <c r="B751" t="s">
        <v>1065</v>
      </c>
      <c r="D751" s="1">
        <v>40231</v>
      </c>
      <c r="E751" s="1">
        <v>40232</v>
      </c>
      <c r="F751" s="1" t="str">
        <f t="shared" si="57"/>
        <v>February</v>
      </c>
      <c r="G751" s="1" t="str">
        <f t="shared" si="58"/>
        <v>2010</v>
      </c>
      <c r="H751" s="2">
        <f t="shared" si="59"/>
        <v>1</v>
      </c>
      <c r="I751" s="2" t="b">
        <f t="shared" si="60"/>
        <v>0</v>
      </c>
      <c r="J751" t="s">
        <v>44</v>
      </c>
      <c r="K751">
        <v>49</v>
      </c>
      <c r="L751">
        <v>4577.18</v>
      </c>
      <c r="M751">
        <v>0</v>
      </c>
      <c r="N751" t="s">
        <v>25</v>
      </c>
      <c r="O751">
        <v>205.83</v>
      </c>
      <c r="P751">
        <v>90.98</v>
      </c>
      <c r="Q751">
        <v>30</v>
      </c>
      <c r="R751" t="s">
        <v>142</v>
      </c>
      <c r="S751" t="s">
        <v>143</v>
      </c>
      <c r="T751" t="s">
        <v>31</v>
      </c>
      <c r="U751" t="s">
        <v>36</v>
      </c>
      <c r="V751" t="s">
        <v>67</v>
      </c>
      <c r="W751">
        <v>0.61</v>
      </c>
      <c r="BF751" s="7">
        <f t="shared" si="56"/>
        <v>0</v>
      </c>
      <c r="BG751" s="8" t="s">
        <v>776</v>
      </c>
    </row>
    <row r="752" spans="1:59" x14ac:dyDescent="0.3">
      <c r="A752" t="s">
        <v>1064</v>
      </c>
      <c r="B752" t="s">
        <v>1065</v>
      </c>
      <c r="D752" s="1">
        <v>40231</v>
      </c>
      <c r="E752" s="1">
        <v>40233</v>
      </c>
      <c r="F752" s="1" t="str">
        <f t="shared" si="57"/>
        <v>February</v>
      </c>
      <c r="G752" s="1" t="str">
        <f t="shared" si="58"/>
        <v>2010</v>
      </c>
      <c r="H752" s="2">
        <f t="shared" si="59"/>
        <v>2</v>
      </c>
      <c r="I752" s="2" t="b">
        <f t="shared" si="60"/>
        <v>0</v>
      </c>
      <c r="J752" t="s">
        <v>44</v>
      </c>
      <c r="K752">
        <v>39</v>
      </c>
      <c r="L752">
        <v>845.9</v>
      </c>
      <c r="M752">
        <v>0.04</v>
      </c>
      <c r="N752" t="s">
        <v>18</v>
      </c>
      <c r="O752">
        <v>52.53</v>
      </c>
      <c r="P752">
        <v>20.98</v>
      </c>
      <c r="Q752">
        <v>5.42</v>
      </c>
      <c r="R752" t="s">
        <v>142</v>
      </c>
      <c r="S752" t="s">
        <v>143</v>
      </c>
      <c r="T752" t="s">
        <v>31</v>
      </c>
      <c r="U752" t="s">
        <v>22</v>
      </c>
      <c r="V752" t="s">
        <v>23</v>
      </c>
      <c r="W752">
        <v>0.66</v>
      </c>
      <c r="BF752" s="7">
        <f t="shared" si="56"/>
        <v>0</v>
      </c>
      <c r="BG752" s="8" t="s">
        <v>737</v>
      </c>
    </row>
    <row r="753" spans="1:59" x14ac:dyDescent="0.3">
      <c r="A753" t="s">
        <v>1064</v>
      </c>
      <c r="B753" t="s">
        <v>1065</v>
      </c>
      <c r="D753" s="1">
        <v>40717</v>
      </c>
      <c r="E753" s="1">
        <v>40719</v>
      </c>
      <c r="F753" s="1" t="str">
        <f t="shared" si="57"/>
        <v>June</v>
      </c>
      <c r="G753" s="1" t="str">
        <f t="shared" si="58"/>
        <v>2011</v>
      </c>
      <c r="H753" s="2">
        <f t="shared" si="59"/>
        <v>2</v>
      </c>
      <c r="I753" s="2" t="b">
        <f t="shared" si="60"/>
        <v>0</v>
      </c>
      <c r="J753" t="s">
        <v>52</v>
      </c>
      <c r="K753">
        <v>28</v>
      </c>
      <c r="L753">
        <v>1082.45</v>
      </c>
      <c r="M753">
        <v>0.04</v>
      </c>
      <c r="N753" t="s">
        <v>18</v>
      </c>
      <c r="O753">
        <v>271.87</v>
      </c>
      <c r="P753">
        <v>39.479999999999997</v>
      </c>
      <c r="Q753">
        <v>1.99</v>
      </c>
      <c r="R753" t="s">
        <v>142</v>
      </c>
      <c r="S753" t="s">
        <v>143</v>
      </c>
      <c r="T753" t="s">
        <v>27</v>
      </c>
      <c r="U753" t="s">
        <v>32</v>
      </c>
      <c r="V753" t="s">
        <v>48</v>
      </c>
      <c r="W753">
        <v>0.54</v>
      </c>
      <c r="BF753" s="7">
        <f t="shared" si="56"/>
        <v>0</v>
      </c>
      <c r="BG753" s="8" t="s">
        <v>808</v>
      </c>
    </row>
    <row r="754" spans="1:59" x14ac:dyDescent="0.3">
      <c r="A754" t="s">
        <v>1064</v>
      </c>
      <c r="B754" t="s">
        <v>1065</v>
      </c>
      <c r="D754" s="1">
        <v>39892</v>
      </c>
      <c r="E754" s="1">
        <v>39894</v>
      </c>
      <c r="F754" s="1" t="str">
        <f t="shared" si="57"/>
        <v>March</v>
      </c>
      <c r="G754" s="1" t="str">
        <f t="shared" si="58"/>
        <v>2009</v>
      </c>
      <c r="H754" s="2">
        <f t="shared" si="59"/>
        <v>2</v>
      </c>
      <c r="I754" s="2" t="b">
        <f t="shared" si="60"/>
        <v>0</v>
      </c>
      <c r="J754" t="s">
        <v>44</v>
      </c>
      <c r="K754">
        <v>9</v>
      </c>
      <c r="L754">
        <v>23.46</v>
      </c>
      <c r="M754">
        <v>0.06</v>
      </c>
      <c r="N754" t="s">
        <v>18</v>
      </c>
      <c r="O754">
        <v>4.58</v>
      </c>
      <c r="P754">
        <v>2.61</v>
      </c>
      <c r="Q754">
        <v>0.5</v>
      </c>
      <c r="R754" t="s">
        <v>142</v>
      </c>
      <c r="S754" t="s">
        <v>143</v>
      </c>
      <c r="T754" t="s">
        <v>31</v>
      </c>
      <c r="U754" t="s">
        <v>22</v>
      </c>
      <c r="V754" t="s">
        <v>57</v>
      </c>
      <c r="W754">
        <v>0.39</v>
      </c>
      <c r="BF754" s="7">
        <f t="shared" si="56"/>
        <v>0</v>
      </c>
      <c r="BG754" s="8" t="s">
        <v>787</v>
      </c>
    </row>
    <row r="755" spans="1:59" x14ac:dyDescent="0.3">
      <c r="A755" t="s">
        <v>1064</v>
      </c>
      <c r="B755" t="s">
        <v>1065</v>
      </c>
      <c r="D755" s="1">
        <v>40565</v>
      </c>
      <c r="E755" s="1">
        <v>40567</v>
      </c>
      <c r="F755" s="1" t="str">
        <f t="shared" si="57"/>
        <v>January</v>
      </c>
      <c r="G755" s="1" t="str">
        <f t="shared" si="58"/>
        <v>2011</v>
      </c>
      <c r="H755" s="2">
        <f t="shared" si="59"/>
        <v>2</v>
      </c>
      <c r="I755" s="2" t="b">
        <f t="shared" si="60"/>
        <v>0</v>
      </c>
      <c r="J755" t="s">
        <v>17</v>
      </c>
      <c r="K755">
        <v>34</v>
      </c>
      <c r="L755">
        <v>2154.34</v>
      </c>
      <c r="M755">
        <v>0.1</v>
      </c>
      <c r="N755" t="s">
        <v>18</v>
      </c>
      <c r="O755">
        <v>177.66</v>
      </c>
      <c r="P755">
        <v>64.98</v>
      </c>
      <c r="Q755">
        <v>6.88</v>
      </c>
      <c r="R755" t="s">
        <v>142</v>
      </c>
      <c r="S755" t="s">
        <v>143</v>
      </c>
      <c r="T755" t="s">
        <v>27</v>
      </c>
      <c r="U755" t="s">
        <v>22</v>
      </c>
      <c r="V755" t="s">
        <v>23</v>
      </c>
      <c r="W755">
        <v>0.73</v>
      </c>
      <c r="BF755" s="7">
        <f t="shared" si="56"/>
        <v>0</v>
      </c>
      <c r="BG755" s="8" t="s">
        <v>113</v>
      </c>
    </row>
    <row r="756" spans="1:59" x14ac:dyDescent="0.3">
      <c r="A756" t="s">
        <v>1066</v>
      </c>
      <c r="B756" t="s">
        <v>1067</v>
      </c>
      <c r="D756" s="1">
        <v>40752</v>
      </c>
      <c r="E756" s="1">
        <v>40756</v>
      </c>
      <c r="F756" s="1" t="str">
        <f t="shared" si="57"/>
        <v>August</v>
      </c>
      <c r="G756" s="1" t="str">
        <f t="shared" si="58"/>
        <v>2011</v>
      </c>
      <c r="H756" s="2">
        <f t="shared" si="59"/>
        <v>4</v>
      </c>
      <c r="I756" s="2" t="b">
        <f t="shared" si="60"/>
        <v>0</v>
      </c>
      <c r="J756" t="s">
        <v>17</v>
      </c>
      <c r="K756">
        <v>40</v>
      </c>
      <c r="L756">
        <v>1699.52</v>
      </c>
      <c r="M756">
        <v>0.04</v>
      </c>
      <c r="N756" t="s">
        <v>18</v>
      </c>
      <c r="O756">
        <v>734.75</v>
      </c>
      <c r="P756">
        <v>40.98</v>
      </c>
      <c r="Q756">
        <v>1.99</v>
      </c>
      <c r="R756" t="s">
        <v>142</v>
      </c>
      <c r="S756" t="s">
        <v>143</v>
      </c>
      <c r="T756" t="s">
        <v>21</v>
      </c>
      <c r="U756" t="s">
        <v>32</v>
      </c>
      <c r="V756" t="s">
        <v>48</v>
      </c>
      <c r="W756">
        <v>0.44</v>
      </c>
      <c r="BF756" s="7">
        <f t="shared" si="56"/>
        <v>0</v>
      </c>
      <c r="BG756" s="8" t="s">
        <v>549</v>
      </c>
    </row>
    <row r="757" spans="1:59" x14ac:dyDescent="0.3">
      <c r="A757" t="s">
        <v>1066</v>
      </c>
      <c r="B757" t="s">
        <v>1067</v>
      </c>
      <c r="D757" s="1">
        <v>40752</v>
      </c>
      <c r="E757" s="1">
        <v>40761</v>
      </c>
      <c r="F757" s="1" t="str">
        <f t="shared" si="57"/>
        <v>August</v>
      </c>
      <c r="G757" s="1" t="str">
        <f t="shared" si="58"/>
        <v>2011</v>
      </c>
      <c r="H757" s="2">
        <f t="shared" si="59"/>
        <v>9</v>
      </c>
      <c r="I757" s="2" t="b">
        <f t="shared" si="60"/>
        <v>0</v>
      </c>
      <c r="J757" t="s">
        <v>17</v>
      </c>
      <c r="K757">
        <v>50</v>
      </c>
      <c r="L757">
        <v>760.85</v>
      </c>
      <c r="M757">
        <v>0.03</v>
      </c>
      <c r="N757" t="s">
        <v>18</v>
      </c>
      <c r="O757">
        <v>-109.1</v>
      </c>
      <c r="P757">
        <v>15.14</v>
      </c>
      <c r="Q757">
        <v>4.53</v>
      </c>
      <c r="R757" t="s">
        <v>142</v>
      </c>
      <c r="S757" t="s">
        <v>143</v>
      </c>
      <c r="T757" t="s">
        <v>21</v>
      </c>
      <c r="U757" t="s">
        <v>22</v>
      </c>
      <c r="V757" t="s">
        <v>23</v>
      </c>
      <c r="W757">
        <v>0.81</v>
      </c>
      <c r="BF757" s="7">
        <f t="shared" si="56"/>
        <v>0</v>
      </c>
      <c r="BG757" s="8" t="s">
        <v>686</v>
      </c>
    </row>
    <row r="758" spans="1:59" x14ac:dyDescent="0.3">
      <c r="A758" t="s">
        <v>1061</v>
      </c>
      <c r="B758" t="s">
        <v>1062</v>
      </c>
      <c r="D758" s="1">
        <v>40271</v>
      </c>
      <c r="E758" s="1">
        <v>40273</v>
      </c>
      <c r="F758" s="1" t="str">
        <f t="shared" si="57"/>
        <v>April</v>
      </c>
      <c r="G758" s="1" t="str">
        <f t="shared" si="58"/>
        <v>2010</v>
      </c>
      <c r="H758" s="2">
        <f t="shared" si="59"/>
        <v>2</v>
      </c>
      <c r="I758" s="2" t="b">
        <f t="shared" si="60"/>
        <v>0</v>
      </c>
      <c r="J758" t="s">
        <v>24</v>
      </c>
      <c r="K758">
        <v>8</v>
      </c>
      <c r="L758">
        <v>1042.25</v>
      </c>
      <c r="M758">
        <v>0.08</v>
      </c>
      <c r="N758" t="s">
        <v>18</v>
      </c>
      <c r="O758">
        <v>195.16</v>
      </c>
      <c r="P758">
        <v>131.12</v>
      </c>
      <c r="Q758">
        <v>0.99</v>
      </c>
      <c r="R758" t="s">
        <v>142</v>
      </c>
      <c r="S758" t="s">
        <v>143</v>
      </c>
      <c r="T758" t="s">
        <v>27</v>
      </c>
      <c r="U758" t="s">
        <v>22</v>
      </c>
      <c r="V758" t="s">
        <v>28</v>
      </c>
      <c r="W758">
        <v>0.55000000000000004</v>
      </c>
      <c r="BF758" s="7">
        <f t="shared" si="56"/>
        <v>0</v>
      </c>
      <c r="BG758" s="8" t="s">
        <v>666</v>
      </c>
    </row>
    <row r="759" spans="1:59" x14ac:dyDescent="0.3">
      <c r="A759" t="s">
        <v>1061</v>
      </c>
      <c r="B759" t="s">
        <v>1062</v>
      </c>
      <c r="D759" s="1">
        <v>40271</v>
      </c>
      <c r="E759" s="1">
        <v>40272</v>
      </c>
      <c r="F759" s="1" t="str">
        <f t="shared" si="57"/>
        <v>April</v>
      </c>
      <c r="G759" s="1" t="str">
        <f t="shared" si="58"/>
        <v>2010</v>
      </c>
      <c r="H759" s="2">
        <f t="shared" si="59"/>
        <v>1</v>
      </c>
      <c r="I759" s="2" t="b">
        <f t="shared" si="60"/>
        <v>0</v>
      </c>
      <c r="J759" t="s">
        <v>24</v>
      </c>
      <c r="K759">
        <v>29</v>
      </c>
      <c r="L759">
        <v>5010.7415000000001</v>
      </c>
      <c r="M759">
        <v>0.03</v>
      </c>
      <c r="N759" t="s">
        <v>39</v>
      </c>
      <c r="O759">
        <v>1196.3699999999999</v>
      </c>
      <c r="P759">
        <v>200.99</v>
      </c>
      <c r="Q759">
        <v>4.2</v>
      </c>
      <c r="R759" t="s">
        <v>142</v>
      </c>
      <c r="S759" t="s">
        <v>143</v>
      </c>
      <c r="T759" t="s">
        <v>27</v>
      </c>
      <c r="U759" t="s">
        <v>32</v>
      </c>
      <c r="V759" t="s">
        <v>33</v>
      </c>
      <c r="W759">
        <v>0.59</v>
      </c>
      <c r="BF759" s="7">
        <f t="shared" si="56"/>
        <v>0</v>
      </c>
      <c r="BG759" s="8" t="s">
        <v>739</v>
      </c>
    </row>
    <row r="760" spans="1:59" x14ac:dyDescent="0.3">
      <c r="A760" t="s">
        <v>1059</v>
      </c>
      <c r="B760" t="s">
        <v>1060</v>
      </c>
      <c r="D760" s="1">
        <v>40503</v>
      </c>
      <c r="E760" s="1">
        <v>40504</v>
      </c>
      <c r="F760" s="1" t="str">
        <f t="shared" si="57"/>
        <v>November</v>
      </c>
      <c r="G760" s="1" t="str">
        <f t="shared" si="58"/>
        <v>2010</v>
      </c>
      <c r="H760" s="2">
        <f t="shared" si="59"/>
        <v>1</v>
      </c>
      <c r="I760" s="2" t="b">
        <f t="shared" si="60"/>
        <v>0</v>
      </c>
      <c r="J760" t="s">
        <v>34</v>
      </c>
      <c r="K760">
        <v>40</v>
      </c>
      <c r="L760">
        <v>19109.61</v>
      </c>
      <c r="M760">
        <v>0.1</v>
      </c>
      <c r="N760" t="s">
        <v>39</v>
      </c>
      <c r="O760">
        <v>-379.29</v>
      </c>
      <c r="P760">
        <v>499.99</v>
      </c>
      <c r="Q760">
        <v>24.49</v>
      </c>
      <c r="R760" t="s">
        <v>142</v>
      </c>
      <c r="S760" t="s">
        <v>143</v>
      </c>
      <c r="T760" t="s">
        <v>42</v>
      </c>
      <c r="U760" t="s">
        <v>32</v>
      </c>
      <c r="V760" t="s">
        <v>62</v>
      </c>
      <c r="W760">
        <v>0.36</v>
      </c>
      <c r="BF760" s="7">
        <f t="shared" si="56"/>
        <v>0</v>
      </c>
      <c r="BG760" s="8" t="s">
        <v>375</v>
      </c>
    </row>
    <row r="761" spans="1:59" x14ac:dyDescent="0.3">
      <c r="A761" t="s">
        <v>1061</v>
      </c>
      <c r="B761" t="s">
        <v>1062</v>
      </c>
      <c r="D761" s="1">
        <v>40432</v>
      </c>
      <c r="E761" s="1">
        <v>40433</v>
      </c>
      <c r="F761" s="1" t="str">
        <f t="shared" si="57"/>
        <v>September</v>
      </c>
      <c r="G761" s="1" t="str">
        <f t="shared" si="58"/>
        <v>2010</v>
      </c>
      <c r="H761" s="2">
        <f t="shared" si="59"/>
        <v>1</v>
      </c>
      <c r="I761" s="2" t="b">
        <f t="shared" si="60"/>
        <v>0</v>
      </c>
      <c r="J761" t="s">
        <v>44</v>
      </c>
      <c r="K761">
        <v>25</v>
      </c>
      <c r="L761">
        <v>409.08</v>
      </c>
      <c r="M761">
        <v>0.1</v>
      </c>
      <c r="N761" t="s">
        <v>18</v>
      </c>
      <c r="O761">
        <v>78.86</v>
      </c>
      <c r="P761">
        <v>17.78</v>
      </c>
      <c r="Q761">
        <v>5.03</v>
      </c>
      <c r="R761" t="s">
        <v>142</v>
      </c>
      <c r="S761" t="s">
        <v>143</v>
      </c>
      <c r="T761" t="s">
        <v>27</v>
      </c>
      <c r="U761" t="s">
        <v>36</v>
      </c>
      <c r="V761" t="s">
        <v>37</v>
      </c>
      <c r="W761">
        <v>0.54</v>
      </c>
      <c r="BF761" s="7">
        <f t="shared" si="56"/>
        <v>0</v>
      </c>
      <c r="BG761" s="8" t="s">
        <v>585</v>
      </c>
    </row>
    <row r="762" spans="1:59" x14ac:dyDescent="0.3">
      <c r="A762" t="s">
        <v>1063</v>
      </c>
      <c r="B762" t="s">
        <v>967</v>
      </c>
      <c r="D762" s="1">
        <v>40786</v>
      </c>
      <c r="E762" s="1">
        <v>40788</v>
      </c>
      <c r="F762" s="1" t="str">
        <f t="shared" si="57"/>
        <v>September</v>
      </c>
      <c r="G762" s="1" t="str">
        <f t="shared" si="58"/>
        <v>2011</v>
      </c>
      <c r="H762" s="2">
        <f t="shared" si="59"/>
        <v>2</v>
      </c>
      <c r="I762" s="2" t="b">
        <f t="shared" si="60"/>
        <v>0</v>
      </c>
      <c r="J762" t="s">
        <v>34</v>
      </c>
      <c r="K762">
        <v>48</v>
      </c>
      <c r="L762">
        <v>3397.72</v>
      </c>
      <c r="M762">
        <v>0.01</v>
      </c>
      <c r="N762" t="s">
        <v>18</v>
      </c>
      <c r="O762">
        <v>-912.08</v>
      </c>
      <c r="P762">
        <v>70.709999999999994</v>
      </c>
      <c r="Q762">
        <v>37.58</v>
      </c>
      <c r="R762" t="s">
        <v>142</v>
      </c>
      <c r="S762" t="s">
        <v>143</v>
      </c>
      <c r="T762" t="s">
        <v>31</v>
      </c>
      <c r="U762" t="s">
        <v>36</v>
      </c>
      <c r="V762" t="s">
        <v>37</v>
      </c>
      <c r="W762">
        <v>0.78</v>
      </c>
      <c r="BF762" s="7">
        <f t="shared" si="56"/>
        <v>0</v>
      </c>
      <c r="BG762" s="8" t="s">
        <v>791</v>
      </c>
    </row>
    <row r="763" spans="1:59" x14ac:dyDescent="0.3">
      <c r="A763" t="s">
        <v>1063</v>
      </c>
      <c r="B763" t="s">
        <v>967</v>
      </c>
      <c r="D763" s="1">
        <v>40786</v>
      </c>
      <c r="E763" s="1">
        <v>40787</v>
      </c>
      <c r="F763" s="1" t="str">
        <f t="shared" si="57"/>
        <v>September</v>
      </c>
      <c r="G763" s="1" t="str">
        <f t="shared" si="58"/>
        <v>2011</v>
      </c>
      <c r="H763" s="2">
        <f t="shared" si="59"/>
        <v>1</v>
      </c>
      <c r="I763" s="2" t="b">
        <f t="shared" si="60"/>
        <v>0</v>
      </c>
      <c r="J763" t="s">
        <v>34</v>
      </c>
      <c r="K763">
        <v>1</v>
      </c>
      <c r="L763">
        <v>449.42</v>
      </c>
      <c r="M763">
        <v>7.0000000000000007E-2</v>
      </c>
      <c r="N763" t="s">
        <v>25</v>
      </c>
      <c r="O763">
        <v>-261.61</v>
      </c>
      <c r="P763">
        <v>376.13</v>
      </c>
      <c r="Q763">
        <v>85.63</v>
      </c>
      <c r="R763" t="s">
        <v>142</v>
      </c>
      <c r="S763" t="s">
        <v>143</v>
      </c>
      <c r="T763" t="s">
        <v>31</v>
      </c>
      <c r="U763" t="s">
        <v>36</v>
      </c>
      <c r="V763" t="s">
        <v>55</v>
      </c>
      <c r="W763">
        <v>0.74</v>
      </c>
      <c r="BF763" s="7">
        <f t="shared" si="56"/>
        <v>0</v>
      </c>
      <c r="BG763" s="8" t="s">
        <v>829</v>
      </c>
    </row>
    <row r="764" spans="1:59" x14ac:dyDescent="0.3">
      <c r="A764" t="s">
        <v>1064</v>
      </c>
      <c r="B764" t="s">
        <v>1065</v>
      </c>
      <c r="D764" s="1">
        <v>39971</v>
      </c>
      <c r="E764" s="1">
        <v>39971</v>
      </c>
      <c r="F764" s="1" t="str">
        <f t="shared" si="57"/>
        <v>June</v>
      </c>
      <c r="G764" s="1" t="str">
        <f t="shared" si="58"/>
        <v>2009</v>
      </c>
      <c r="H764" s="2">
        <f t="shared" si="59"/>
        <v>0</v>
      </c>
      <c r="I764" s="2" t="str">
        <f t="shared" si="60"/>
        <v>FREE DELIVERY</v>
      </c>
      <c r="J764" t="s">
        <v>24</v>
      </c>
      <c r="K764">
        <v>13</v>
      </c>
      <c r="L764">
        <v>59.58</v>
      </c>
      <c r="M764">
        <v>7.0000000000000007E-2</v>
      </c>
      <c r="N764" t="s">
        <v>18</v>
      </c>
      <c r="O764">
        <v>14.49</v>
      </c>
      <c r="P764">
        <v>4.76</v>
      </c>
      <c r="Q764">
        <v>0.88</v>
      </c>
      <c r="R764" t="s">
        <v>142</v>
      </c>
      <c r="S764" t="s">
        <v>143</v>
      </c>
      <c r="T764" t="s">
        <v>31</v>
      </c>
      <c r="U764" t="s">
        <v>22</v>
      </c>
      <c r="V764" t="s">
        <v>43</v>
      </c>
      <c r="W764">
        <v>0.39</v>
      </c>
      <c r="BF764" s="7">
        <f t="shared" si="56"/>
        <v>0</v>
      </c>
      <c r="BG764" s="8" t="s">
        <v>419</v>
      </c>
    </row>
    <row r="765" spans="1:59" x14ac:dyDescent="0.3">
      <c r="A765" t="s">
        <v>1068</v>
      </c>
      <c r="B765" t="s">
        <v>1069</v>
      </c>
      <c r="D765" s="1">
        <v>39894</v>
      </c>
      <c r="E765" s="1">
        <v>39896</v>
      </c>
      <c r="F765" s="1" t="str">
        <f t="shared" si="57"/>
        <v>March</v>
      </c>
      <c r="G765" s="1" t="str">
        <f t="shared" si="58"/>
        <v>2009</v>
      </c>
      <c r="H765" s="2">
        <f t="shared" si="59"/>
        <v>2</v>
      </c>
      <c r="I765" s="2" t="b">
        <f t="shared" si="60"/>
        <v>0</v>
      </c>
      <c r="J765" t="s">
        <v>24</v>
      </c>
      <c r="K765">
        <v>17</v>
      </c>
      <c r="L765">
        <v>642.9</v>
      </c>
      <c r="M765">
        <v>7.0000000000000007E-2</v>
      </c>
      <c r="N765" t="s">
        <v>18</v>
      </c>
      <c r="O765">
        <v>88.72</v>
      </c>
      <c r="P765">
        <v>39.479999999999997</v>
      </c>
      <c r="Q765">
        <v>1.99</v>
      </c>
      <c r="R765" t="s">
        <v>142</v>
      </c>
      <c r="S765" t="s">
        <v>143</v>
      </c>
      <c r="T765" t="s">
        <v>42</v>
      </c>
      <c r="U765" t="s">
        <v>32</v>
      </c>
      <c r="V765" t="s">
        <v>48</v>
      </c>
      <c r="W765">
        <v>0.54</v>
      </c>
      <c r="BF765" s="7">
        <f t="shared" si="56"/>
        <v>0</v>
      </c>
      <c r="BG765" s="8" t="s">
        <v>509</v>
      </c>
    </row>
    <row r="766" spans="1:59" x14ac:dyDescent="0.3">
      <c r="A766" t="s">
        <v>1068</v>
      </c>
      <c r="B766" t="s">
        <v>1069</v>
      </c>
      <c r="D766" s="1">
        <v>39894</v>
      </c>
      <c r="E766" s="1">
        <v>39896</v>
      </c>
      <c r="F766" s="1" t="str">
        <f t="shared" si="57"/>
        <v>March</v>
      </c>
      <c r="G766" s="1" t="str">
        <f t="shared" si="58"/>
        <v>2009</v>
      </c>
      <c r="H766" s="2">
        <f t="shared" si="59"/>
        <v>2</v>
      </c>
      <c r="I766" s="2" t="b">
        <f t="shared" si="60"/>
        <v>0</v>
      </c>
      <c r="J766" t="s">
        <v>24</v>
      </c>
      <c r="K766">
        <v>9</v>
      </c>
      <c r="L766">
        <v>47.28</v>
      </c>
      <c r="M766">
        <v>0</v>
      </c>
      <c r="N766" t="s">
        <v>18</v>
      </c>
      <c r="O766">
        <v>17.05</v>
      </c>
      <c r="P766">
        <v>4.91</v>
      </c>
      <c r="Q766">
        <v>0.5</v>
      </c>
      <c r="R766" t="s">
        <v>142</v>
      </c>
      <c r="S766" t="s">
        <v>143</v>
      </c>
      <c r="T766" t="s">
        <v>42</v>
      </c>
      <c r="U766" t="s">
        <v>22</v>
      </c>
      <c r="V766" t="s">
        <v>57</v>
      </c>
      <c r="W766">
        <v>0.36</v>
      </c>
      <c r="BF766" s="7">
        <f t="shared" si="56"/>
        <v>0</v>
      </c>
      <c r="BG766" s="8" t="s">
        <v>663</v>
      </c>
    </row>
    <row r="767" spans="1:59" x14ac:dyDescent="0.3">
      <c r="A767" t="s">
        <v>1070</v>
      </c>
      <c r="B767" t="s">
        <v>1071</v>
      </c>
      <c r="D767" s="1">
        <v>40451</v>
      </c>
      <c r="E767" s="1">
        <v>40454</v>
      </c>
      <c r="F767" s="1" t="str">
        <f t="shared" si="57"/>
        <v>October</v>
      </c>
      <c r="G767" s="1" t="str">
        <f t="shared" si="58"/>
        <v>2010</v>
      </c>
      <c r="H767" s="2">
        <f t="shared" si="59"/>
        <v>3</v>
      </c>
      <c r="I767" s="2" t="b">
        <f t="shared" si="60"/>
        <v>0</v>
      </c>
      <c r="J767" t="s">
        <v>52</v>
      </c>
      <c r="K767">
        <v>38</v>
      </c>
      <c r="L767">
        <v>6900.13</v>
      </c>
      <c r="M767">
        <v>0.01</v>
      </c>
      <c r="N767" t="s">
        <v>25</v>
      </c>
      <c r="O767">
        <v>552.97</v>
      </c>
      <c r="P767">
        <v>180.98</v>
      </c>
      <c r="Q767">
        <v>23.58</v>
      </c>
      <c r="R767" t="s">
        <v>142</v>
      </c>
      <c r="S767" t="s">
        <v>143</v>
      </c>
      <c r="T767" t="s">
        <v>42</v>
      </c>
      <c r="U767" t="s">
        <v>36</v>
      </c>
      <c r="V767" t="s">
        <v>54</v>
      </c>
      <c r="W767">
        <v>0.74</v>
      </c>
      <c r="BF767" s="7">
        <f t="shared" si="56"/>
        <v>0</v>
      </c>
      <c r="BG767" s="8" t="s">
        <v>853</v>
      </c>
    </row>
    <row r="768" spans="1:59" x14ac:dyDescent="0.3">
      <c r="A768" t="s">
        <v>1072</v>
      </c>
      <c r="B768" t="s">
        <v>1073</v>
      </c>
      <c r="D768" s="1">
        <v>40436</v>
      </c>
      <c r="E768" s="1">
        <v>40436</v>
      </c>
      <c r="F768" s="1" t="str">
        <f t="shared" si="57"/>
        <v>September</v>
      </c>
      <c r="G768" s="1" t="str">
        <f t="shared" si="58"/>
        <v>2010</v>
      </c>
      <c r="H768" s="2">
        <f t="shared" si="59"/>
        <v>0</v>
      </c>
      <c r="I768" s="2" t="str">
        <f t="shared" si="60"/>
        <v>FREE DELIVERY</v>
      </c>
      <c r="J768" t="s">
        <v>17</v>
      </c>
      <c r="K768">
        <v>10</v>
      </c>
      <c r="L768">
        <v>1449.21</v>
      </c>
      <c r="M768">
        <v>0.06</v>
      </c>
      <c r="N768" t="s">
        <v>25</v>
      </c>
      <c r="O768">
        <v>-270</v>
      </c>
      <c r="P768">
        <v>150.97999999999999</v>
      </c>
      <c r="Q768">
        <v>30</v>
      </c>
      <c r="R768" t="s">
        <v>142</v>
      </c>
      <c r="S768" t="s">
        <v>143</v>
      </c>
      <c r="T768" t="s">
        <v>27</v>
      </c>
      <c r="U768" t="s">
        <v>36</v>
      </c>
      <c r="V768" t="s">
        <v>67</v>
      </c>
      <c r="W768">
        <v>0.74</v>
      </c>
      <c r="BF768" s="7">
        <f t="shared" si="56"/>
        <v>0</v>
      </c>
      <c r="BG768" s="8" t="s">
        <v>193</v>
      </c>
    </row>
    <row r="769" spans="1:59" x14ac:dyDescent="0.3">
      <c r="A769" t="s">
        <v>1066</v>
      </c>
      <c r="B769" t="s">
        <v>1067</v>
      </c>
      <c r="D769" s="1">
        <v>40188</v>
      </c>
      <c r="E769" s="1">
        <v>40189</v>
      </c>
      <c r="F769" s="1" t="str">
        <f t="shared" si="57"/>
        <v>January</v>
      </c>
      <c r="G769" s="1" t="str">
        <f t="shared" si="58"/>
        <v>2010</v>
      </c>
      <c r="H769" s="2">
        <f t="shared" si="59"/>
        <v>1</v>
      </c>
      <c r="I769" s="2" t="b">
        <f t="shared" si="60"/>
        <v>0</v>
      </c>
      <c r="J769" t="s">
        <v>34</v>
      </c>
      <c r="K769">
        <v>32</v>
      </c>
      <c r="L769">
        <v>162.25</v>
      </c>
      <c r="M769">
        <v>0.05</v>
      </c>
      <c r="N769" t="s">
        <v>39</v>
      </c>
      <c r="O769">
        <v>-43.21</v>
      </c>
      <c r="P769">
        <v>4.7699999999999996</v>
      </c>
      <c r="Q769">
        <v>2.39</v>
      </c>
      <c r="R769" t="s">
        <v>142</v>
      </c>
      <c r="S769" t="s">
        <v>143</v>
      </c>
      <c r="T769" t="s">
        <v>21</v>
      </c>
      <c r="U769" t="s">
        <v>32</v>
      </c>
      <c r="V769" t="s">
        <v>48</v>
      </c>
      <c r="W769">
        <v>0.72</v>
      </c>
      <c r="BF769" s="7">
        <f t="shared" si="56"/>
        <v>0</v>
      </c>
      <c r="BG769" s="8" t="s">
        <v>450</v>
      </c>
    </row>
    <row r="770" spans="1:59" x14ac:dyDescent="0.3">
      <c r="A770" t="s">
        <v>1061</v>
      </c>
      <c r="B770" t="s">
        <v>1062</v>
      </c>
      <c r="D770" s="1">
        <v>40355</v>
      </c>
      <c r="E770" s="1">
        <v>40356</v>
      </c>
      <c r="F770" s="1" t="str">
        <f t="shared" si="57"/>
        <v>June</v>
      </c>
      <c r="G770" s="1" t="str">
        <f t="shared" si="58"/>
        <v>2010</v>
      </c>
      <c r="H770" s="2">
        <f t="shared" si="59"/>
        <v>1</v>
      </c>
      <c r="I770" s="2" t="b">
        <f t="shared" si="60"/>
        <v>0</v>
      </c>
      <c r="J770" t="s">
        <v>52</v>
      </c>
      <c r="K770">
        <v>27</v>
      </c>
      <c r="L770">
        <v>384.9</v>
      </c>
      <c r="M770">
        <v>7.0000000000000007E-2</v>
      </c>
      <c r="N770" t="s">
        <v>39</v>
      </c>
      <c r="O770">
        <v>-108.28</v>
      </c>
      <c r="P770">
        <v>14.03</v>
      </c>
      <c r="Q770">
        <v>9.3699999999999992</v>
      </c>
      <c r="R770" t="s">
        <v>142</v>
      </c>
      <c r="S770" t="s">
        <v>143</v>
      </c>
      <c r="T770" t="s">
        <v>27</v>
      </c>
      <c r="U770" t="s">
        <v>22</v>
      </c>
      <c r="V770" t="s">
        <v>23</v>
      </c>
      <c r="W770">
        <v>0.56000000000000005</v>
      </c>
      <c r="BF770" s="7">
        <f t="shared" ref="BF770:BF796" si="61">COUNTIF($A$2:$A$8399,BG770)</f>
        <v>0</v>
      </c>
      <c r="BG770" s="8" t="s">
        <v>545</v>
      </c>
    </row>
    <row r="771" spans="1:59" x14ac:dyDescent="0.3">
      <c r="A771" t="s">
        <v>1074</v>
      </c>
      <c r="B771" t="s">
        <v>1075</v>
      </c>
      <c r="D771" s="1">
        <v>40747</v>
      </c>
      <c r="E771" s="1">
        <v>40747</v>
      </c>
      <c r="F771" s="1" t="str">
        <f t="shared" ref="F771:F834" si="62">TEXT(E771,"mmmm")</f>
        <v>July</v>
      </c>
      <c r="G771" s="1" t="str">
        <f t="shared" ref="G771:G834" si="63">TEXT(E771,"yyyy")</f>
        <v>2011</v>
      </c>
      <c r="H771" s="2">
        <f t="shared" ref="H771:H834" si="64">E771-D771</f>
        <v>0</v>
      </c>
      <c r="I771" s="2" t="str">
        <f t="shared" ref="I771:I834" si="65">IF(H771&lt;1,IF(AND(H771&gt;0,H771&lt;2),"ONE DAY", "FREE DELIVERY"))</f>
        <v>FREE DELIVERY</v>
      </c>
      <c r="J771" t="s">
        <v>17</v>
      </c>
      <c r="K771">
        <v>14</v>
      </c>
      <c r="L771">
        <v>84.09</v>
      </c>
      <c r="M771">
        <v>0.02</v>
      </c>
      <c r="N771" t="s">
        <v>18</v>
      </c>
      <c r="O771">
        <v>-73.14</v>
      </c>
      <c r="P771">
        <v>5.4</v>
      </c>
      <c r="Q771">
        <v>7.78</v>
      </c>
      <c r="R771" t="s">
        <v>142</v>
      </c>
      <c r="S771" t="s">
        <v>143</v>
      </c>
      <c r="T771" t="s">
        <v>27</v>
      </c>
      <c r="U771" t="s">
        <v>22</v>
      </c>
      <c r="V771" t="s">
        <v>29</v>
      </c>
      <c r="W771">
        <v>0.37</v>
      </c>
      <c r="BF771" s="7">
        <f t="shared" si="61"/>
        <v>0</v>
      </c>
      <c r="BG771" s="8" t="s">
        <v>734</v>
      </c>
    </row>
    <row r="772" spans="1:59" x14ac:dyDescent="0.3">
      <c r="A772" t="s">
        <v>1070</v>
      </c>
      <c r="B772" t="s">
        <v>1071</v>
      </c>
      <c r="D772" s="1">
        <v>40461</v>
      </c>
      <c r="E772" s="1">
        <v>40462</v>
      </c>
      <c r="F772" s="1" t="str">
        <f t="shared" si="62"/>
        <v>October</v>
      </c>
      <c r="G772" s="1" t="str">
        <f t="shared" si="63"/>
        <v>2010</v>
      </c>
      <c r="H772" s="2">
        <f t="shared" si="64"/>
        <v>1</v>
      </c>
      <c r="I772" s="2" t="b">
        <f t="shared" si="65"/>
        <v>0</v>
      </c>
      <c r="J772" t="s">
        <v>52</v>
      </c>
      <c r="K772">
        <v>43</v>
      </c>
      <c r="L772">
        <v>319.69</v>
      </c>
      <c r="M772">
        <v>0</v>
      </c>
      <c r="N772" t="s">
        <v>18</v>
      </c>
      <c r="O772">
        <v>-73.66</v>
      </c>
      <c r="P772">
        <v>7.28</v>
      </c>
      <c r="Q772">
        <v>3.52</v>
      </c>
      <c r="R772" t="s">
        <v>142</v>
      </c>
      <c r="S772" t="s">
        <v>143</v>
      </c>
      <c r="T772" t="s">
        <v>42</v>
      </c>
      <c r="U772" t="s">
        <v>32</v>
      </c>
      <c r="V772" t="s">
        <v>48</v>
      </c>
      <c r="W772">
        <v>0.68</v>
      </c>
      <c r="BF772" s="7">
        <f t="shared" si="61"/>
        <v>0</v>
      </c>
      <c r="BG772" s="8" t="s">
        <v>665</v>
      </c>
    </row>
    <row r="773" spans="1:59" x14ac:dyDescent="0.3">
      <c r="A773" t="s">
        <v>1066</v>
      </c>
      <c r="B773" t="s">
        <v>1067</v>
      </c>
      <c r="D773" s="1">
        <v>39849</v>
      </c>
      <c r="E773" s="1">
        <v>39853</v>
      </c>
      <c r="F773" s="1" t="str">
        <f t="shared" si="62"/>
        <v>February</v>
      </c>
      <c r="G773" s="1" t="str">
        <f t="shared" si="63"/>
        <v>2009</v>
      </c>
      <c r="H773" s="2">
        <f t="shared" si="64"/>
        <v>4</v>
      </c>
      <c r="I773" s="2" t="b">
        <f t="shared" si="65"/>
        <v>0</v>
      </c>
      <c r="J773" t="s">
        <v>17</v>
      </c>
      <c r="K773">
        <v>48</v>
      </c>
      <c r="L773">
        <v>139.86000000000001</v>
      </c>
      <c r="M773">
        <v>7.0000000000000007E-2</v>
      </c>
      <c r="N773" t="s">
        <v>18</v>
      </c>
      <c r="O773">
        <v>9.59</v>
      </c>
      <c r="P773">
        <v>2.88</v>
      </c>
      <c r="Q773">
        <v>1.01</v>
      </c>
      <c r="R773" t="s">
        <v>142</v>
      </c>
      <c r="S773" t="s">
        <v>143</v>
      </c>
      <c r="T773" t="s">
        <v>21</v>
      </c>
      <c r="U773" t="s">
        <v>22</v>
      </c>
      <c r="V773" t="s">
        <v>60</v>
      </c>
      <c r="W773">
        <v>0.55000000000000004</v>
      </c>
      <c r="BF773" s="7">
        <f t="shared" si="61"/>
        <v>0</v>
      </c>
      <c r="BG773" s="8" t="s">
        <v>729</v>
      </c>
    </row>
    <row r="774" spans="1:59" x14ac:dyDescent="0.3">
      <c r="A774" t="s">
        <v>1066</v>
      </c>
      <c r="B774" t="s">
        <v>1067</v>
      </c>
      <c r="D774" s="1">
        <v>39849</v>
      </c>
      <c r="E774" s="1">
        <v>39856</v>
      </c>
      <c r="F774" s="1" t="str">
        <f t="shared" si="62"/>
        <v>February</v>
      </c>
      <c r="G774" s="1" t="str">
        <f t="shared" si="63"/>
        <v>2009</v>
      </c>
      <c r="H774" s="2">
        <f t="shared" si="64"/>
        <v>7</v>
      </c>
      <c r="I774" s="2" t="b">
        <f t="shared" si="65"/>
        <v>0</v>
      </c>
      <c r="J774" t="s">
        <v>17</v>
      </c>
      <c r="K774">
        <v>6</v>
      </c>
      <c r="L774">
        <v>926.58500000000004</v>
      </c>
      <c r="M774">
        <v>0.1</v>
      </c>
      <c r="N774" t="s">
        <v>18</v>
      </c>
      <c r="O774">
        <v>-655.42</v>
      </c>
      <c r="P774">
        <v>195.99</v>
      </c>
      <c r="Q774">
        <v>3.99</v>
      </c>
      <c r="R774" t="s">
        <v>142</v>
      </c>
      <c r="S774" t="s">
        <v>143</v>
      </c>
      <c r="T774" t="s">
        <v>21</v>
      </c>
      <c r="U774" t="s">
        <v>32</v>
      </c>
      <c r="V774" t="s">
        <v>33</v>
      </c>
      <c r="W774">
        <v>0.57999999999999996</v>
      </c>
      <c r="BF774" s="7">
        <f t="shared" si="61"/>
        <v>0</v>
      </c>
      <c r="BG774" s="8" t="s">
        <v>425</v>
      </c>
    </row>
    <row r="775" spans="1:59" x14ac:dyDescent="0.3">
      <c r="A775" t="s">
        <v>1070</v>
      </c>
      <c r="B775" t="s">
        <v>1071</v>
      </c>
      <c r="D775" s="1">
        <v>40856</v>
      </c>
      <c r="E775" s="1">
        <v>40858</v>
      </c>
      <c r="F775" s="1" t="str">
        <f t="shared" si="62"/>
        <v>November</v>
      </c>
      <c r="G775" s="1" t="str">
        <f t="shared" si="63"/>
        <v>2011</v>
      </c>
      <c r="H775" s="2">
        <f t="shared" si="64"/>
        <v>2</v>
      </c>
      <c r="I775" s="2" t="b">
        <f t="shared" si="65"/>
        <v>0</v>
      </c>
      <c r="J775" t="s">
        <v>17</v>
      </c>
      <c r="K775">
        <v>4</v>
      </c>
      <c r="L775">
        <v>27.34</v>
      </c>
      <c r="M775">
        <v>0.06</v>
      </c>
      <c r="N775" t="s">
        <v>18</v>
      </c>
      <c r="O775">
        <v>-12.38</v>
      </c>
      <c r="P775">
        <v>5.78</v>
      </c>
      <c r="Q775">
        <v>4.96</v>
      </c>
      <c r="R775" t="s">
        <v>142</v>
      </c>
      <c r="S775" t="s">
        <v>143</v>
      </c>
      <c r="T775" t="s">
        <v>42</v>
      </c>
      <c r="U775" t="s">
        <v>22</v>
      </c>
      <c r="V775" t="s">
        <v>43</v>
      </c>
      <c r="W775">
        <v>0.36</v>
      </c>
      <c r="BF775" s="7">
        <f t="shared" si="61"/>
        <v>0</v>
      </c>
      <c r="BG775" s="8" t="s">
        <v>642</v>
      </c>
    </row>
    <row r="776" spans="1:59" x14ac:dyDescent="0.3">
      <c r="A776" t="s">
        <v>1070</v>
      </c>
      <c r="B776" t="s">
        <v>1071</v>
      </c>
      <c r="D776" s="1">
        <v>40856</v>
      </c>
      <c r="E776" s="1">
        <v>40861</v>
      </c>
      <c r="F776" s="1" t="str">
        <f t="shared" si="62"/>
        <v>November</v>
      </c>
      <c r="G776" s="1" t="str">
        <f t="shared" si="63"/>
        <v>2011</v>
      </c>
      <c r="H776" s="2">
        <f t="shared" si="64"/>
        <v>5</v>
      </c>
      <c r="I776" s="2" t="b">
        <f t="shared" si="65"/>
        <v>0</v>
      </c>
      <c r="J776" t="s">
        <v>17</v>
      </c>
      <c r="K776">
        <v>23</v>
      </c>
      <c r="L776">
        <v>683.68</v>
      </c>
      <c r="M776">
        <v>0</v>
      </c>
      <c r="N776" t="s">
        <v>18</v>
      </c>
      <c r="O776">
        <v>-95.54</v>
      </c>
      <c r="P776">
        <v>28.48</v>
      </c>
      <c r="Q776">
        <v>8.99</v>
      </c>
      <c r="R776" t="s">
        <v>142</v>
      </c>
      <c r="S776" t="s">
        <v>143</v>
      </c>
      <c r="T776" t="s">
        <v>42</v>
      </c>
      <c r="U776" t="s">
        <v>32</v>
      </c>
      <c r="V776" t="s">
        <v>48</v>
      </c>
      <c r="W776">
        <v>0.7</v>
      </c>
      <c r="BF776" s="7">
        <f t="shared" si="61"/>
        <v>0</v>
      </c>
      <c r="BG776" s="8" t="s">
        <v>598</v>
      </c>
    </row>
    <row r="777" spans="1:59" x14ac:dyDescent="0.3">
      <c r="A777" t="s">
        <v>1064</v>
      </c>
      <c r="B777" t="s">
        <v>1065</v>
      </c>
      <c r="D777" s="1">
        <v>40020</v>
      </c>
      <c r="E777" s="1">
        <v>40022</v>
      </c>
      <c r="F777" s="1" t="str">
        <f t="shared" si="62"/>
        <v>July</v>
      </c>
      <c r="G777" s="1" t="str">
        <f t="shared" si="63"/>
        <v>2009</v>
      </c>
      <c r="H777" s="2">
        <f t="shared" si="64"/>
        <v>2</v>
      </c>
      <c r="I777" s="2" t="b">
        <f t="shared" si="65"/>
        <v>0</v>
      </c>
      <c r="J777" t="s">
        <v>17</v>
      </c>
      <c r="K777">
        <v>26</v>
      </c>
      <c r="L777">
        <v>100.41</v>
      </c>
      <c r="M777">
        <v>0.04</v>
      </c>
      <c r="N777" t="s">
        <v>18</v>
      </c>
      <c r="O777">
        <v>-69.91</v>
      </c>
      <c r="P777">
        <v>3.57</v>
      </c>
      <c r="Q777">
        <v>4.17</v>
      </c>
      <c r="R777" t="s">
        <v>142</v>
      </c>
      <c r="S777" t="s">
        <v>143</v>
      </c>
      <c r="T777" t="s">
        <v>31</v>
      </c>
      <c r="U777" t="s">
        <v>22</v>
      </c>
      <c r="V777" t="s">
        <v>60</v>
      </c>
      <c r="W777">
        <v>0.59</v>
      </c>
      <c r="BF777" s="7">
        <f t="shared" si="61"/>
        <v>0</v>
      </c>
      <c r="BG777" s="8" t="s">
        <v>405</v>
      </c>
    </row>
    <row r="778" spans="1:59" x14ac:dyDescent="0.3">
      <c r="A778" t="s">
        <v>1064</v>
      </c>
      <c r="B778" t="s">
        <v>1065</v>
      </c>
      <c r="D778" s="1">
        <v>40020</v>
      </c>
      <c r="E778" s="1">
        <v>40024</v>
      </c>
      <c r="F778" s="1" t="str">
        <f t="shared" si="62"/>
        <v>July</v>
      </c>
      <c r="G778" s="1" t="str">
        <f t="shared" si="63"/>
        <v>2009</v>
      </c>
      <c r="H778" s="2">
        <f t="shared" si="64"/>
        <v>4</v>
      </c>
      <c r="I778" s="2" t="b">
        <f t="shared" si="65"/>
        <v>0</v>
      </c>
      <c r="J778" t="s">
        <v>17</v>
      </c>
      <c r="K778">
        <v>48</v>
      </c>
      <c r="L778">
        <v>8101.9875000000002</v>
      </c>
      <c r="M778">
        <v>0.05</v>
      </c>
      <c r="N778" t="s">
        <v>18</v>
      </c>
      <c r="O778">
        <v>2369.84</v>
      </c>
      <c r="P778">
        <v>200.99</v>
      </c>
      <c r="Q778">
        <v>4.2</v>
      </c>
      <c r="R778" t="s">
        <v>142</v>
      </c>
      <c r="S778" t="s">
        <v>143</v>
      </c>
      <c r="T778" t="s">
        <v>31</v>
      </c>
      <c r="U778" t="s">
        <v>32</v>
      </c>
      <c r="V778" t="s">
        <v>33</v>
      </c>
      <c r="W778">
        <v>0.59</v>
      </c>
      <c r="BF778" s="7">
        <f t="shared" si="61"/>
        <v>0</v>
      </c>
      <c r="BG778" s="8" t="s">
        <v>769</v>
      </c>
    </row>
    <row r="779" spans="1:59" x14ac:dyDescent="0.3">
      <c r="A779" t="s">
        <v>1064</v>
      </c>
      <c r="B779" t="s">
        <v>1065</v>
      </c>
      <c r="D779" s="1">
        <v>40020</v>
      </c>
      <c r="E779" s="1">
        <v>40020</v>
      </c>
      <c r="F779" s="1" t="str">
        <f t="shared" si="62"/>
        <v>July</v>
      </c>
      <c r="G779" s="1" t="str">
        <f t="shared" si="63"/>
        <v>2009</v>
      </c>
      <c r="H779" s="2">
        <f t="shared" si="64"/>
        <v>0</v>
      </c>
      <c r="I779" s="2" t="str">
        <f t="shared" si="65"/>
        <v>FREE DELIVERY</v>
      </c>
      <c r="J779" t="s">
        <v>17</v>
      </c>
      <c r="K779">
        <v>8</v>
      </c>
      <c r="L779">
        <v>1313.8109999999999</v>
      </c>
      <c r="M779">
        <v>7.0000000000000007E-2</v>
      </c>
      <c r="N779" t="s">
        <v>18</v>
      </c>
      <c r="O779">
        <v>-457.16</v>
      </c>
      <c r="P779">
        <v>195.99</v>
      </c>
      <c r="Q779">
        <v>8.99</v>
      </c>
      <c r="R779" t="s">
        <v>142</v>
      </c>
      <c r="S779" t="s">
        <v>143</v>
      </c>
      <c r="T779" t="s">
        <v>31</v>
      </c>
      <c r="U779" t="s">
        <v>32</v>
      </c>
      <c r="V779" t="s">
        <v>33</v>
      </c>
      <c r="W779">
        <v>0.57999999999999996</v>
      </c>
      <c r="BF779" s="7">
        <f t="shared" si="61"/>
        <v>0</v>
      </c>
      <c r="BG779" s="8" t="s">
        <v>746</v>
      </c>
    </row>
    <row r="780" spans="1:59" x14ac:dyDescent="0.3">
      <c r="A780" t="s">
        <v>1063</v>
      </c>
      <c r="B780" t="s">
        <v>967</v>
      </c>
      <c r="D780" s="1">
        <v>39921</v>
      </c>
      <c r="E780" s="1">
        <v>39922</v>
      </c>
      <c r="F780" s="1" t="str">
        <f t="shared" si="62"/>
        <v>April</v>
      </c>
      <c r="G780" s="1" t="str">
        <f t="shared" si="63"/>
        <v>2009</v>
      </c>
      <c r="H780" s="2">
        <f t="shared" si="64"/>
        <v>1</v>
      </c>
      <c r="I780" s="2" t="b">
        <f t="shared" si="65"/>
        <v>0</v>
      </c>
      <c r="J780" t="s">
        <v>44</v>
      </c>
      <c r="K780">
        <v>28</v>
      </c>
      <c r="L780">
        <v>1350.34</v>
      </c>
      <c r="M780">
        <v>0.1</v>
      </c>
      <c r="N780" t="s">
        <v>39</v>
      </c>
      <c r="O780">
        <v>-517.16999999999996</v>
      </c>
      <c r="P780">
        <v>52.99</v>
      </c>
      <c r="Q780">
        <v>19.989999999999998</v>
      </c>
      <c r="R780" t="s">
        <v>142</v>
      </c>
      <c r="S780" t="s">
        <v>143</v>
      </c>
      <c r="T780" t="s">
        <v>31</v>
      </c>
      <c r="U780" t="s">
        <v>22</v>
      </c>
      <c r="V780" t="s">
        <v>23</v>
      </c>
      <c r="W780">
        <v>0.81</v>
      </c>
      <c r="BF780" s="7">
        <f t="shared" si="61"/>
        <v>0</v>
      </c>
      <c r="BG780" s="8" t="s">
        <v>180</v>
      </c>
    </row>
    <row r="781" spans="1:59" x14ac:dyDescent="0.3">
      <c r="A781" t="s">
        <v>1063</v>
      </c>
      <c r="B781" t="s">
        <v>967</v>
      </c>
      <c r="D781" s="1">
        <v>39921</v>
      </c>
      <c r="E781" s="1">
        <v>39924</v>
      </c>
      <c r="F781" s="1" t="str">
        <f t="shared" si="62"/>
        <v>April</v>
      </c>
      <c r="G781" s="1" t="str">
        <f t="shared" si="63"/>
        <v>2009</v>
      </c>
      <c r="H781" s="2">
        <f t="shared" si="64"/>
        <v>3</v>
      </c>
      <c r="I781" s="2" t="b">
        <f t="shared" si="65"/>
        <v>0</v>
      </c>
      <c r="J781" t="s">
        <v>44</v>
      </c>
      <c r="K781">
        <v>8</v>
      </c>
      <c r="L781">
        <v>861.26</v>
      </c>
      <c r="M781">
        <v>7.0000000000000007E-2</v>
      </c>
      <c r="N781" t="s">
        <v>25</v>
      </c>
      <c r="O781">
        <v>-429.86</v>
      </c>
      <c r="P781">
        <v>100.98</v>
      </c>
      <c r="Q781">
        <v>57.38</v>
      </c>
      <c r="R781" t="s">
        <v>142</v>
      </c>
      <c r="S781" t="s">
        <v>143</v>
      </c>
      <c r="T781" t="s">
        <v>31</v>
      </c>
      <c r="U781" t="s">
        <v>36</v>
      </c>
      <c r="V781" t="s">
        <v>54</v>
      </c>
      <c r="W781">
        <v>0.78</v>
      </c>
      <c r="BF781" s="7">
        <f t="shared" si="61"/>
        <v>0</v>
      </c>
      <c r="BG781" s="8" t="s">
        <v>635</v>
      </c>
    </row>
    <row r="782" spans="1:59" x14ac:dyDescent="0.3">
      <c r="A782" t="s">
        <v>1063</v>
      </c>
      <c r="B782" t="s">
        <v>967</v>
      </c>
      <c r="D782" s="1">
        <v>39921</v>
      </c>
      <c r="E782" s="1">
        <v>39923</v>
      </c>
      <c r="F782" s="1" t="str">
        <f t="shared" si="62"/>
        <v>April</v>
      </c>
      <c r="G782" s="1" t="str">
        <f t="shared" si="63"/>
        <v>2009</v>
      </c>
      <c r="H782" s="2">
        <f t="shared" si="64"/>
        <v>2</v>
      </c>
      <c r="I782" s="2" t="b">
        <f t="shared" si="65"/>
        <v>0</v>
      </c>
      <c r="J782" t="s">
        <v>44</v>
      </c>
      <c r="K782">
        <v>20</v>
      </c>
      <c r="L782">
        <v>1531.4110000000001</v>
      </c>
      <c r="M782">
        <v>0.03</v>
      </c>
      <c r="N782" t="s">
        <v>18</v>
      </c>
      <c r="O782">
        <v>365.42</v>
      </c>
      <c r="P782">
        <v>85.99</v>
      </c>
      <c r="Q782">
        <v>0.99</v>
      </c>
      <c r="R782" t="s">
        <v>142</v>
      </c>
      <c r="S782" t="s">
        <v>143</v>
      </c>
      <c r="T782" t="s">
        <v>31</v>
      </c>
      <c r="U782" t="s">
        <v>32</v>
      </c>
      <c r="V782" t="s">
        <v>33</v>
      </c>
      <c r="W782">
        <v>0.55000000000000004</v>
      </c>
      <c r="BF782" s="7">
        <f t="shared" si="61"/>
        <v>0</v>
      </c>
      <c r="BG782" s="8" t="s">
        <v>502</v>
      </c>
    </row>
    <row r="783" spans="1:59" x14ac:dyDescent="0.3">
      <c r="A783" t="s">
        <v>1066</v>
      </c>
      <c r="B783" t="s">
        <v>1067</v>
      </c>
      <c r="D783" s="1">
        <v>40963</v>
      </c>
      <c r="E783" s="1">
        <v>40963</v>
      </c>
      <c r="F783" s="1" t="str">
        <f t="shared" si="62"/>
        <v>February</v>
      </c>
      <c r="G783" s="1" t="str">
        <f t="shared" si="63"/>
        <v>2012</v>
      </c>
      <c r="H783" s="2">
        <f t="shared" si="64"/>
        <v>0</v>
      </c>
      <c r="I783" s="2" t="str">
        <f t="shared" si="65"/>
        <v>FREE DELIVERY</v>
      </c>
      <c r="J783" t="s">
        <v>17</v>
      </c>
      <c r="K783">
        <v>40</v>
      </c>
      <c r="L783">
        <v>57.24</v>
      </c>
      <c r="M783">
        <v>0.04</v>
      </c>
      <c r="N783" t="s">
        <v>39</v>
      </c>
      <c r="O783">
        <v>-14.1</v>
      </c>
      <c r="P783">
        <v>1.26</v>
      </c>
      <c r="Q783">
        <v>0.7</v>
      </c>
      <c r="R783" t="s">
        <v>142</v>
      </c>
      <c r="S783" t="s">
        <v>143</v>
      </c>
      <c r="T783" t="s">
        <v>21</v>
      </c>
      <c r="U783" t="s">
        <v>22</v>
      </c>
      <c r="V783" t="s">
        <v>46</v>
      </c>
      <c r="W783">
        <v>0.81</v>
      </c>
      <c r="BF783" s="7">
        <f t="shared" si="61"/>
        <v>0</v>
      </c>
      <c r="BG783" s="8" t="s">
        <v>632</v>
      </c>
    </row>
    <row r="784" spans="1:59" x14ac:dyDescent="0.3">
      <c r="A784" t="s">
        <v>1076</v>
      </c>
      <c r="B784" t="s">
        <v>1077</v>
      </c>
      <c r="D784" s="1">
        <v>41118</v>
      </c>
      <c r="E784" s="1">
        <v>41123</v>
      </c>
      <c r="F784" s="1" t="str">
        <f t="shared" si="62"/>
        <v>August</v>
      </c>
      <c r="G784" s="1" t="str">
        <f t="shared" si="63"/>
        <v>2012</v>
      </c>
      <c r="H784" s="2">
        <f t="shared" si="64"/>
        <v>5</v>
      </c>
      <c r="I784" s="2" t="b">
        <f t="shared" si="65"/>
        <v>0</v>
      </c>
      <c r="J784" t="s">
        <v>17</v>
      </c>
      <c r="K784">
        <v>46</v>
      </c>
      <c r="L784">
        <v>247.21</v>
      </c>
      <c r="M784">
        <v>0.02</v>
      </c>
      <c r="N784" t="s">
        <v>18</v>
      </c>
      <c r="O784">
        <v>-63.72</v>
      </c>
      <c r="P784">
        <v>4.9800000000000004</v>
      </c>
      <c r="Q784">
        <v>4.75</v>
      </c>
      <c r="R784" t="s">
        <v>142</v>
      </c>
      <c r="S784" t="s">
        <v>143</v>
      </c>
      <c r="T784" t="s">
        <v>31</v>
      </c>
      <c r="U784" t="s">
        <v>22</v>
      </c>
      <c r="V784" t="s">
        <v>43</v>
      </c>
      <c r="W784">
        <v>0.36</v>
      </c>
      <c r="BF784" s="7">
        <f t="shared" si="61"/>
        <v>0</v>
      </c>
      <c r="BG784" s="8" t="s">
        <v>192</v>
      </c>
    </row>
    <row r="785" spans="1:59" x14ac:dyDescent="0.3">
      <c r="A785" t="s">
        <v>1076</v>
      </c>
      <c r="B785" t="s">
        <v>1077</v>
      </c>
      <c r="D785" s="1">
        <v>41118</v>
      </c>
      <c r="E785" s="1">
        <v>41125</v>
      </c>
      <c r="F785" s="1" t="str">
        <f t="shared" si="62"/>
        <v>August</v>
      </c>
      <c r="G785" s="1" t="str">
        <f t="shared" si="63"/>
        <v>2012</v>
      </c>
      <c r="H785" s="2">
        <f t="shared" si="64"/>
        <v>7</v>
      </c>
      <c r="I785" s="2" t="b">
        <f t="shared" si="65"/>
        <v>0</v>
      </c>
      <c r="J785" t="s">
        <v>17</v>
      </c>
      <c r="K785">
        <v>27</v>
      </c>
      <c r="L785">
        <v>1541.7809999999999</v>
      </c>
      <c r="M785">
        <v>7.0000000000000007E-2</v>
      </c>
      <c r="N785" t="s">
        <v>18</v>
      </c>
      <c r="O785">
        <v>14.35</v>
      </c>
      <c r="P785">
        <v>66.989999999999995</v>
      </c>
      <c r="Q785">
        <v>13.99</v>
      </c>
      <c r="R785" t="s">
        <v>142</v>
      </c>
      <c r="S785" t="s">
        <v>143</v>
      </c>
      <c r="T785" t="s">
        <v>31</v>
      </c>
      <c r="U785" t="s">
        <v>32</v>
      </c>
      <c r="V785" t="s">
        <v>33</v>
      </c>
      <c r="W785">
        <v>0.6</v>
      </c>
      <c r="BF785" s="7">
        <f t="shared" si="61"/>
        <v>0</v>
      </c>
      <c r="BG785" s="8" t="s">
        <v>649</v>
      </c>
    </row>
    <row r="786" spans="1:59" x14ac:dyDescent="0.3">
      <c r="A786" t="s">
        <v>1063</v>
      </c>
      <c r="B786" t="s">
        <v>967</v>
      </c>
      <c r="D786" s="1">
        <v>40891</v>
      </c>
      <c r="E786" s="1">
        <v>40896</v>
      </c>
      <c r="F786" s="1" t="str">
        <f t="shared" si="62"/>
        <v>December</v>
      </c>
      <c r="G786" s="1" t="str">
        <f t="shared" si="63"/>
        <v>2011</v>
      </c>
      <c r="H786" s="2">
        <f t="shared" si="64"/>
        <v>5</v>
      </c>
      <c r="I786" s="2" t="b">
        <f t="shared" si="65"/>
        <v>0</v>
      </c>
      <c r="J786" t="s">
        <v>17</v>
      </c>
      <c r="K786">
        <v>2</v>
      </c>
      <c r="L786">
        <v>19</v>
      </c>
      <c r="M786">
        <v>0.01</v>
      </c>
      <c r="N786" t="s">
        <v>18</v>
      </c>
      <c r="O786">
        <v>-10.73</v>
      </c>
      <c r="P786">
        <v>6.54</v>
      </c>
      <c r="Q786">
        <v>5.27</v>
      </c>
      <c r="R786" t="s">
        <v>142</v>
      </c>
      <c r="S786" t="s">
        <v>143</v>
      </c>
      <c r="T786" t="s">
        <v>31</v>
      </c>
      <c r="U786" t="s">
        <v>22</v>
      </c>
      <c r="V786" t="s">
        <v>29</v>
      </c>
      <c r="W786">
        <v>0.36</v>
      </c>
      <c r="BF786" s="7">
        <f t="shared" si="61"/>
        <v>0</v>
      </c>
      <c r="BG786" s="8" t="s">
        <v>857</v>
      </c>
    </row>
    <row r="787" spans="1:59" x14ac:dyDescent="0.3">
      <c r="A787" t="s">
        <v>1063</v>
      </c>
      <c r="B787" t="s">
        <v>967</v>
      </c>
      <c r="D787" s="1">
        <v>40891</v>
      </c>
      <c r="E787" s="1">
        <v>40895</v>
      </c>
      <c r="F787" s="1" t="str">
        <f t="shared" si="62"/>
        <v>December</v>
      </c>
      <c r="G787" s="1" t="str">
        <f t="shared" si="63"/>
        <v>2011</v>
      </c>
      <c r="H787" s="2">
        <f t="shared" si="64"/>
        <v>4</v>
      </c>
      <c r="I787" s="2" t="b">
        <f t="shared" si="65"/>
        <v>0</v>
      </c>
      <c r="J787" t="s">
        <v>17</v>
      </c>
      <c r="K787">
        <v>50</v>
      </c>
      <c r="L787">
        <v>8289.51</v>
      </c>
      <c r="M787">
        <v>0.01</v>
      </c>
      <c r="N787" t="s">
        <v>18</v>
      </c>
      <c r="O787">
        <v>3051.62</v>
      </c>
      <c r="P787">
        <v>155.06</v>
      </c>
      <c r="Q787">
        <v>7.07</v>
      </c>
      <c r="R787" t="s">
        <v>142</v>
      </c>
      <c r="S787" t="s">
        <v>143</v>
      </c>
      <c r="T787" t="s">
        <v>31</v>
      </c>
      <c r="U787" t="s">
        <v>22</v>
      </c>
      <c r="V787" t="s">
        <v>23</v>
      </c>
      <c r="W787">
        <v>0.59</v>
      </c>
      <c r="BF787" s="7">
        <f t="shared" si="61"/>
        <v>0</v>
      </c>
      <c r="BG787" s="8" t="s">
        <v>783</v>
      </c>
    </row>
    <row r="788" spans="1:59" x14ac:dyDescent="0.3">
      <c r="A788" t="s">
        <v>1072</v>
      </c>
      <c r="B788" t="s">
        <v>1073</v>
      </c>
      <c r="D788" s="1">
        <v>40342</v>
      </c>
      <c r="E788" s="1">
        <v>40344</v>
      </c>
      <c r="F788" s="1" t="str">
        <f t="shared" si="62"/>
        <v>June</v>
      </c>
      <c r="G788" s="1" t="str">
        <f t="shared" si="63"/>
        <v>2010</v>
      </c>
      <c r="H788" s="2">
        <f t="shared" si="64"/>
        <v>2</v>
      </c>
      <c r="I788" s="2" t="b">
        <f t="shared" si="65"/>
        <v>0</v>
      </c>
      <c r="J788" t="s">
        <v>17</v>
      </c>
      <c r="K788">
        <v>20</v>
      </c>
      <c r="L788">
        <v>42.22</v>
      </c>
      <c r="M788">
        <v>0.04</v>
      </c>
      <c r="N788" t="s">
        <v>18</v>
      </c>
      <c r="O788">
        <v>-7.73</v>
      </c>
      <c r="P788">
        <v>2.08</v>
      </c>
      <c r="Q788">
        <v>1.49</v>
      </c>
      <c r="R788" t="s">
        <v>142</v>
      </c>
      <c r="S788" t="s">
        <v>143</v>
      </c>
      <c r="T788" t="s">
        <v>27</v>
      </c>
      <c r="U788" t="s">
        <v>22</v>
      </c>
      <c r="V788" t="s">
        <v>29</v>
      </c>
      <c r="W788">
        <v>0.36</v>
      </c>
      <c r="BF788" s="7">
        <f t="shared" si="61"/>
        <v>0</v>
      </c>
      <c r="BG788" s="8" t="s">
        <v>387</v>
      </c>
    </row>
    <row r="789" spans="1:59" x14ac:dyDescent="0.3">
      <c r="A789" t="s">
        <v>1072</v>
      </c>
      <c r="B789" t="s">
        <v>1073</v>
      </c>
      <c r="D789" s="1">
        <v>40342</v>
      </c>
      <c r="E789" s="1">
        <v>40344</v>
      </c>
      <c r="F789" s="1" t="str">
        <f t="shared" si="62"/>
        <v>June</v>
      </c>
      <c r="G789" s="1" t="str">
        <f t="shared" si="63"/>
        <v>2010</v>
      </c>
      <c r="H789" s="2">
        <f t="shared" si="64"/>
        <v>2</v>
      </c>
      <c r="I789" s="2" t="b">
        <f t="shared" si="65"/>
        <v>0</v>
      </c>
      <c r="J789" t="s">
        <v>17</v>
      </c>
      <c r="K789">
        <v>4</v>
      </c>
      <c r="L789">
        <v>653.44000000000005</v>
      </c>
      <c r="M789">
        <v>0.06</v>
      </c>
      <c r="N789" t="s">
        <v>25</v>
      </c>
      <c r="O789">
        <v>-187.75</v>
      </c>
      <c r="P789">
        <v>160.97999999999999</v>
      </c>
      <c r="Q789">
        <v>30</v>
      </c>
      <c r="R789" t="s">
        <v>142</v>
      </c>
      <c r="S789" t="s">
        <v>143</v>
      </c>
      <c r="T789" t="s">
        <v>27</v>
      </c>
      <c r="U789" t="s">
        <v>36</v>
      </c>
      <c r="V789" t="s">
        <v>67</v>
      </c>
      <c r="W789">
        <v>0.62</v>
      </c>
      <c r="BF789" s="7">
        <f t="shared" si="61"/>
        <v>0</v>
      </c>
      <c r="BG789" s="8" t="s">
        <v>494</v>
      </c>
    </row>
    <row r="790" spans="1:59" x14ac:dyDescent="0.3">
      <c r="A790" t="s">
        <v>1072</v>
      </c>
      <c r="B790" t="s">
        <v>1073</v>
      </c>
      <c r="D790" s="1">
        <v>40452</v>
      </c>
      <c r="E790" s="1">
        <v>40453</v>
      </c>
      <c r="F790" s="1" t="str">
        <f t="shared" si="62"/>
        <v>October</v>
      </c>
      <c r="G790" s="1" t="str">
        <f t="shared" si="63"/>
        <v>2010</v>
      </c>
      <c r="H790" s="2">
        <f t="shared" si="64"/>
        <v>1</v>
      </c>
      <c r="I790" s="2" t="b">
        <f t="shared" si="65"/>
        <v>0</v>
      </c>
      <c r="J790" t="s">
        <v>34</v>
      </c>
      <c r="K790">
        <v>22</v>
      </c>
      <c r="L790">
        <v>245.96</v>
      </c>
      <c r="M790">
        <v>0.03</v>
      </c>
      <c r="N790" t="s">
        <v>18</v>
      </c>
      <c r="O790">
        <v>-33.82</v>
      </c>
      <c r="P790">
        <v>11.29</v>
      </c>
      <c r="Q790">
        <v>5.03</v>
      </c>
      <c r="R790" t="s">
        <v>142</v>
      </c>
      <c r="S790" t="s">
        <v>143</v>
      </c>
      <c r="T790" t="s">
        <v>27</v>
      </c>
      <c r="U790" t="s">
        <v>22</v>
      </c>
      <c r="V790" t="s">
        <v>23</v>
      </c>
      <c r="W790">
        <v>0.59</v>
      </c>
      <c r="BF790" s="7">
        <f t="shared" si="61"/>
        <v>0</v>
      </c>
      <c r="BG790" s="8" t="s">
        <v>574</v>
      </c>
    </row>
    <row r="791" spans="1:59" x14ac:dyDescent="0.3">
      <c r="A791" t="s">
        <v>1064</v>
      </c>
      <c r="B791" t="s">
        <v>1065</v>
      </c>
      <c r="D791" s="1">
        <v>41026</v>
      </c>
      <c r="E791" s="1">
        <v>41026</v>
      </c>
      <c r="F791" s="1" t="str">
        <f t="shared" si="62"/>
        <v>April</v>
      </c>
      <c r="G791" s="1" t="str">
        <f t="shared" si="63"/>
        <v>2012</v>
      </c>
      <c r="H791" s="2">
        <f t="shared" si="64"/>
        <v>0</v>
      </c>
      <c r="I791" s="2" t="str">
        <f t="shared" si="65"/>
        <v>FREE DELIVERY</v>
      </c>
      <c r="J791" t="s">
        <v>24</v>
      </c>
      <c r="K791">
        <v>34</v>
      </c>
      <c r="L791">
        <v>1014.87</v>
      </c>
      <c r="M791">
        <v>0.04</v>
      </c>
      <c r="N791" t="s">
        <v>39</v>
      </c>
      <c r="O791">
        <v>319.52</v>
      </c>
      <c r="P791">
        <v>29.89</v>
      </c>
      <c r="Q791">
        <v>1.99</v>
      </c>
      <c r="R791" t="s">
        <v>142</v>
      </c>
      <c r="S791" t="s">
        <v>143</v>
      </c>
      <c r="T791" t="s">
        <v>27</v>
      </c>
      <c r="U791" t="s">
        <v>32</v>
      </c>
      <c r="V791" t="s">
        <v>48</v>
      </c>
      <c r="W791">
        <v>0.5</v>
      </c>
      <c r="BF791" s="7">
        <f t="shared" si="61"/>
        <v>0</v>
      </c>
      <c r="BG791" s="8" t="s">
        <v>506</v>
      </c>
    </row>
    <row r="792" spans="1:59" x14ac:dyDescent="0.3">
      <c r="A792" t="s">
        <v>1072</v>
      </c>
      <c r="B792" t="s">
        <v>1073</v>
      </c>
      <c r="D792" s="1">
        <v>40810</v>
      </c>
      <c r="E792" s="1">
        <v>40811</v>
      </c>
      <c r="F792" s="1" t="str">
        <f t="shared" si="62"/>
        <v>September</v>
      </c>
      <c r="G792" s="1" t="str">
        <f t="shared" si="63"/>
        <v>2011</v>
      </c>
      <c r="H792" s="2">
        <f t="shared" si="64"/>
        <v>1</v>
      </c>
      <c r="I792" s="2" t="b">
        <f t="shared" si="65"/>
        <v>0</v>
      </c>
      <c r="J792" t="s">
        <v>52</v>
      </c>
      <c r="K792">
        <v>18</v>
      </c>
      <c r="L792">
        <v>35.51</v>
      </c>
      <c r="M792">
        <v>0.02</v>
      </c>
      <c r="N792" t="s">
        <v>39</v>
      </c>
      <c r="O792">
        <v>-13.95</v>
      </c>
      <c r="P792">
        <v>1.68</v>
      </c>
      <c r="Q792">
        <v>1.57</v>
      </c>
      <c r="R792" t="s">
        <v>142</v>
      </c>
      <c r="S792" t="s">
        <v>143</v>
      </c>
      <c r="T792" t="s">
        <v>27</v>
      </c>
      <c r="U792" t="s">
        <v>22</v>
      </c>
      <c r="V792" t="s">
        <v>60</v>
      </c>
      <c r="W792">
        <v>0.59</v>
      </c>
      <c r="BF792" s="7">
        <f t="shared" si="61"/>
        <v>0</v>
      </c>
      <c r="BG792" s="8" t="s">
        <v>492</v>
      </c>
    </row>
    <row r="793" spans="1:59" x14ac:dyDescent="0.3">
      <c r="A793" t="s">
        <v>1072</v>
      </c>
      <c r="B793" t="s">
        <v>1073</v>
      </c>
      <c r="D793" s="1">
        <v>40810</v>
      </c>
      <c r="E793" s="1">
        <v>40810</v>
      </c>
      <c r="F793" s="1" t="str">
        <f t="shared" si="62"/>
        <v>September</v>
      </c>
      <c r="G793" s="1" t="str">
        <f t="shared" si="63"/>
        <v>2011</v>
      </c>
      <c r="H793" s="2">
        <f t="shared" si="64"/>
        <v>0</v>
      </c>
      <c r="I793" s="2" t="str">
        <f t="shared" si="65"/>
        <v>FREE DELIVERY</v>
      </c>
      <c r="J793" t="s">
        <v>52</v>
      </c>
      <c r="K793">
        <v>39</v>
      </c>
      <c r="L793">
        <v>1105.6600000000001</v>
      </c>
      <c r="M793">
        <v>0.02</v>
      </c>
      <c r="N793" t="s">
        <v>18</v>
      </c>
      <c r="O793">
        <v>-136.19999999999999</v>
      </c>
      <c r="P793">
        <v>28.28</v>
      </c>
      <c r="Q793">
        <v>13.99</v>
      </c>
      <c r="R793" t="s">
        <v>142</v>
      </c>
      <c r="S793" t="s">
        <v>143</v>
      </c>
      <c r="T793" t="s">
        <v>27</v>
      </c>
      <c r="U793" t="s">
        <v>22</v>
      </c>
      <c r="V793" t="s">
        <v>23</v>
      </c>
      <c r="W793">
        <v>0.57999999999999996</v>
      </c>
      <c r="BF793" s="7">
        <f t="shared" si="61"/>
        <v>0</v>
      </c>
      <c r="BG793" s="8" t="s">
        <v>684</v>
      </c>
    </row>
    <row r="794" spans="1:59" x14ac:dyDescent="0.3">
      <c r="A794" t="s">
        <v>953</v>
      </c>
      <c r="B794" t="s">
        <v>1015</v>
      </c>
      <c r="D794" s="1">
        <v>41090</v>
      </c>
      <c r="E794" s="1">
        <v>41091</v>
      </c>
      <c r="F794" s="1" t="str">
        <f t="shared" si="62"/>
        <v>July</v>
      </c>
      <c r="G794" s="1" t="str">
        <f t="shared" si="63"/>
        <v>2012</v>
      </c>
      <c r="H794" s="2">
        <f t="shared" si="64"/>
        <v>1</v>
      </c>
      <c r="I794" s="2" t="b">
        <f t="shared" si="65"/>
        <v>0</v>
      </c>
      <c r="J794" t="s">
        <v>24</v>
      </c>
      <c r="K794">
        <v>18</v>
      </c>
      <c r="L794">
        <v>78.930000000000007</v>
      </c>
      <c r="M794">
        <v>0.04</v>
      </c>
      <c r="N794" t="s">
        <v>18</v>
      </c>
      <c r="O794">
        <v>-88.61</v>
      </c>
      <c r="P794">
        <v>3.89</v>
      </c>
      <c r="Q794">
        <v>7.01</v>
      </c>
      <c r="R794" t="s">
        <v>142</v>
      </c>
      <c r="S794" t="s">
        <v>143</v>
      </c>
      <c r="T794" t="s">
        <v>42</v>
      </c>
      <c r="U794" t="s">
        <v>22</v>
      </c>
      <c r="V794" t="s">
        <v>29</v>
      </c>
      <c r="W794">
        <v>0.37</v>
      </c>
      <c r="BF794" s="7">
        <f t="shared" si="61"/>
        <v>0</v>
      </c>
      <c r="BG794" s="8" t="s">
        <v>567</v>
      </c>
    </row>
    <row r="795" spans="1:59" x14ac:dyDescent="0.3">
      <c r="A795" t="s">
        <v>1074</v>
      </c>
      <c r="B795" t="s">
        <v>1075</v>
      </c>
      <c r="D795" s="1">
        <v>40857</v>
      </c>
      <c r="E795" s="1">
        <v>40859</v>
      </c>
      <c r="F795" s="1" t="str">
        <f t="shared" si="62"/>
        <v>November</v>
      </c>
      <c r="G795" s="1" t="str">
        <f t="shared" si="63"/>
        <v>2011</v>
      </c>
      <c r="H795" s="2">
        <f t="shared" si="64"/>
        <v>2</v>
      </c>
      <c r="I795" s="2" t="b">
        <f t="shared" si="65"/>
        <v>0</v>
      </c>
      <c r="J795" t="s">
        <v>52</v>
      </c>
      <c r="K795">
        <v>37</v>
      </c>
      <c r="L795">
        <v>608.33000000000004</v>
      </c>
      <c r="M795">
        <v>0.02</v>
      </c>
      <c r="N795" t="s">
        <v>18</v>
      </c>
      <c r="O795">
        <v>-70.040000000000006</v>
      </c>
      <c r="P795">
        <v>15.31</v>
      </c>
      <c r="Q795">
        <v>8.7799999999999994</v>
      </c>
      <c r="R795" t="s">
        <v>142</v>
      </c>
      <c r="S795" t="s">
        <v>143</v>
      </c>
      <c r="T795" t="s">
        <v>27</v>
      </c>
      <c r="U795" t="s">
        <v>22</v>
      </c>
      <c r="V795" t="s">
        <v>23</v>
      </c>
      <c r="W795">
        <v>0.56999999999999995</v>
      </c>
      <c r="BF795" s="7">
        <f t="shared" si="61"/>
        <v>0</v>
      </c>
      <c r="BG795" s="8" t="s">
        <v>420</v>
      </c>
    </row>
    <row r="796" spans="1:59" ht="15" thickBot="1" x14ac:dyDescent="0.35">
      <c r="A796" t="s">
        <v>1064</v>
      </c>
      <c r="B796" t="s">
        <v>1065</v>
      </c>
      <c r="D796" s="1">
        <v>40122</v>
      </c>
      <c r="E796" s="1">
        <v>40123</v>
      </c>
      <c r="F796" s="1" t="str">
        <f t="shared" si="62"/>
        <v>November</v>
      </c>
      <c r="G796" s="1" t="str">
        <f t="shared" si="63"/>
        <v>2009</v>
      </c>
      <c r="H796" s="2">
        <f t="shared" si="64"/>
        <v>1</v>
      </c>
      <c r="I796" s="2" t="b">
        <f t="shared" si="65"/>
        <v>0</v>
      </c>
      <c r="J796" t="s">
        <v>34</v>
      </c>
      <c r="K796">
        <v>20</v>
      </c>
      <c r="L796">
        <v>155.80000000000001</v>
      </c>
      <c r="M796">
        <v>0</v>
      </c>
      <c r="N796" t="s">
        <v>18</v>
      </c>
      <c r="O796">
        <v>27.22</v>
      </c>
      <c r="P796">
        <v>7.59</v>
      </c>
      <c r="Q796">
        <v>4</v>
      </c>
      <c r="R796" t="s">
        <v>142</v>
      </c>
      <c r="S796" t="s">
        <v>143</v>
      </c>
      <c r="T796" t="s">
        <v>31</v>
      </c>
      <c r="U796" t="s">
        <v>36</v>
      </c>
      <c r="V796" t="s">
        <v>37</v>
      </c>
      <c r="W796">
        <v>0.42</v>
      </c>
      <c r="BF796" s="9">
        <f t="shared" si="61"/>
        <v>0</v>
      </c>
      <c r="BG796" s="11" t="s">
        <v>849</v>
      </c>
    </row>
    <row r="797" spans="1:59" x14ac:dyDescent="0.3">
      <c r="A797" t="s">
        <v>1063</v>
      </c>
      <c r="B797" t="s">
        <v>967</v>
      </c>
      <c r="D797" s="1">
        <v>39863</v>
      </c>
      <c r="E797" s="1">
        <v>39864</v>
      </c>
      <c r="F797" s="1" t="str">
        <f t="shared" si="62"/>
        <v>February</v>
      </c>
      <c r="G797" s="1" t="str">
        <f t="shared" si="63"/>
        <v>2009</v>
      </c>
      <c r="H797" s="2">
        <f t="shared" si="64"/>
        <v>1</v>
      </c>
      <c r="I797" s="2" t="b">
        <f t="shared" si="65"/>
        <v>0</v>
      </c>
      <c r="J797" t="s">
        <v>34</v>
      </c>
      <c r="K797">
        <v>37</v>
      </c>
      <c r="L797">
        <v>226.65</v>
      </c>
      <c r="M797">
        <v>0</v>
      </c>
      <c r="N797" t="s">
        <v>18</v>
      </c>
      <c r="O797">
        <v>46.41</v>
      </c>
      <c r="P797">
        <v>5.98</v>
      </c>
      <c r="Q797">
        <v>0.96</v>
      </c>
      <c r="R797" t="s">
        <v>142</v>
      </c>
      <c r="S797" t="s">
        <v>143</v>
      </c>
      <c r="T797" t="s">
        <v>31</v>
      </c>
      <c r="U797" t="s">
        <v>22</v>
      </c>
      <c r="V797" t="s">
        <v>60</v>
      </c>
      <c r="W797">
        <v>0.6</v>
      </c>
    </row>
    <row r="798" spans="1:59" x14ac:dyDescent="0.3">
      <c r="A798" t="s">
        <v>1063</v>
      </c>
      <c r="B798" t="s">
        <v>967</v>
      </c>
      <c r="D798" s="1">
        <v>39863</v>
      </c>
      <c r="E798" s="1">
        <v>39864</v>
      </c>
      <c r="F798" s="1" t="str">
        <f t="shared" si="62"/>
        <v>February</v>
      </c>
      <c r="G798" s="1" t="str">
        <f t="shared" si="63"/>
        <v>2009</v>
      </c>
      <c r="H798" s="2">
        <f t="shared" si="64"/>
        <v>1</v>
      </c>
      <c r="I798" s="2" t="b">
        <f t="shared" si="65"/>
        <v>0</v>
      </c>
      <c r="J798" t="s">
        <v>34</v>
      </c>
      <c r="K798">
        <v>4</v>
      </c>
      <c r="L798">
        <v>10.96</v>
      </c>
      <c r="M798">
        <v>0.02</v>
      </c>
      <c r="N798" t="s">
        <v>18</v>
      </c>
      <c r="O798">
        <v>-8.02</v>
      </c>
      <c r="P798">
        <v>2.08</v>
      </c>
      <c r="Q798">
        <v>2.56</v>
      </c>
      <c r="R798" t="s">
        <v>142</v>
      </c>
      <c r="S798" t="s">
        <v>143</v>
      </c>
      <c r="T798" t="s">
        <v>31</v>
      </c>
      <c r="U798" t="s">
        <v>22</v>
      </c>
      <c r="V798" t="s">
        <v>82</v>
      </c>
      <c r="W798">
        <v>0.55000000000000004</v>
      </c>
    </row>
    <row r="799" spans="1:59" x14ac:dyDescent="0.3">
      <c r="A799" t="s">
        <v>1063</v>
      </c>
      <c r="B799" t="s">
        <v>967</v>
      </c>
      <c r="D799" s="1">
        <v>39863</v>
      </c>
      <c r="E799" s="1">
        <v>39864</v>
      </c>
      <c r="F799" s="1" t="str">
        <f t="shared" si="62"/>
        <v>February</v>
      </c>
      <c r="G799" s="1" t="str">
        <f t="shared" si="63"/>
        <v>2009</v>
      </c>
      <c r="H799" s="2">
        <f t="shared" si="64"/>
        <v>1</v>
      </c>
      <c r="I799" s="2" t="b">
        <f t="shared" si="65"/>
        <v>0</v>
      </c>
      <c r="J799" t="s">
        <v>34</v>
      </c>
      <c r="K799">
        <v>29</v>
      </c>
      <c r="L799">
        <v>185.61</v>
      </c>
      <c r="M799">
        <v>0.02</v>
      </c>
      <c r="N799" t="s">
        <v>18</v>
      </c>
      <c r="O799">
        <v>-47.12</v>
      </c>
      <c r="P799">
        <v>5.98</v>
      </c>
      <c r="Q799">
        <v>5.46</v>
      </c>
      <c r="R799" t="s">
        <v>142</v>
      </c>
      <c r="S799" t="s">
        <v>143</v>
      </c>
      <c r="T799" t="s">
        <v>31</v>
      </c>
      <c r="U799" t="s">
        <v>22</v>
      </c>
      <c r="V799" t="s">
        <v>43</v>
      </c>
      <c r="W799">
        <v>0.36</v>
      </c>
    </row>
    <row r="800" spans="1:59" x14ac:dyDescent="0.3">
      <c r="A800" t="s">
        <v>1068</v>
      </c>
      <c r="B800" t="s">
        <v>1069</v>
      </c>
      <c r="D800" s="1">
        <v>40239</v>
      </c>
      <c r="E800" s="1">
        <v>40240</v>
      </c>
      <c r="F800" s="1" t="str">
        <f t="shared" si="62"/>
        <v>March</v>
      </c>
      <c r="G800" s="1" t="str">
        <f t="shared" si="63"/>
        <v>2010</v>
      </c>
      <c r="H800" s="2">
        <f t="shared" si="64"/>
        <v>1</v>
      </c>
      <c r="I800" s="2" t="b">
        <f t="shared" si="65"/>
        <v>0</v>
      </c>
      <c r="J800" t="s">
        <v>52</v>
      </c>
      <c r="K800">
        <v>29</v>
      </c>
      <c r="L800">
        <v>1098.5060000000001</v>
      </c>
      <c r="M800">
        <v>0.05</v>
      </c>
      <c r="N800" t="s">
        <v>18</v>
      </c>
      <c r="O800">
        <v>218.73</v>
      </c>
      <c r="P800">
        <v>45.99</v>
      </c>
      <c r="Q800">
        <v>2.5</v>
      </c>
      <c r="R800" t="s">
        <v>142</v>
      </c>
      <c r="S800" t="s">
        <v>143</v>
      </c>
      <c r="T800" t="s">
        <v>42</v>
      </c>
      <c r="U800" t="s">
        <v>32</v>
      </c>
      <c r="V800" t="s">
        <v>33</v>
      </c>
      <c r="W800">
        <v>0.56000000000000005</v>
      </c>
    </row>
    <row r="801" spans="1:23" x14ac:dyDescent="0.3">
      <c r="A801" t="s">
        <v>1078</v>
      </c>
      <c r="B801" t="s">
        <v>1079</v>
      </c>
      <c r="D801" s="1">
        <v>39992</v>
      </c>
      <c r="E801" s="1">
        <v>39994</v>
      </c>
      <c r="F801" s="1" t="str">
        <f t="shared" si="62"/>
        <v>June</v>
      </c>
      <c r="G801" s="1" t="str">
        <f t="shared" si="63"/>
        <v>2009</v>
      </c>
      <c r="H801" s="2">
        <f t="shared" si="64"/>
        <v>2</v>
      </c>
      <c r="I801" s="2" t="b">
        <f t="shared" si="65"/>
        <v>0</v>
      </c>
      <c r="J801" t="s">
        <v>52</v>
      </c>
      <c r="K801">
        <v>46</v>
      </c>
      <c r="L801">
        <v>160.27000000000001</v>
      </c>
      <c r="M801">
        <v>0.06</v>
      </c>
      <c r="N801" t="s">
        <v>18</v>
      </c>
      <c r="O801">
        <v>-183.36</v>
      </c>
      <c r="P801">
        <v>3.58</v>
      </c>
      <c r="Q801">
        <v>5.47</v>
      </c>
      <c r="R801" t="s">
        <v>142</v>
      </c>
      <c r="S801" t="s">
        <v>143</v>
      </c>
      <c r="T801" t="s">
        <v>42</v>
      </c>
      <c r="U801" t="s">
        <v>22</v>
      </c>
      <c r="V801" t="s">
        <v>29</v>
      </c>
      <c r="W801">
        <v>0.37</v>
      </c>
    </row>
    <row r="802" spans="1:23" x14ac:dyDescent="0.3">
      <c r="A802" t="s">
        <v>1078</v>
      </c>
      <c r="B802" t="s">
        <v>1079</v>
      </c>
      <c r="D802" s="1">
        <v>39992</v>
      </c>
      <c r="E802" s="1">
        <v>39992</v>
      </c>
      <c r="F802" s="1" t="str">
        <f t="shared" si="62"/>
        <v>June</v>
      </c>
      <c r="G802" s="1" t="str">
        <f t="shared" si="63"/>
        <v>2009</v>
      </c>
      <c r="H802" s="2">
        <f t="shared" si="64"/>
        <v>0</v>
      </c>
      <c r="I802" s="2" t="str">
        <f t="shared" si="65"/>
        <v>FREE DELIVERY</v>
      </c>
      <c r="J802" t="s">
        <v>52</v>
      </c>
      <c r="K802">
        <v>46</v>
      </c>
      <c r="L802">
        <v>4601.0200000000004</v>
      </c>
      <c r="M802">
        <v>0.09</v>
      </c>
      <c r="N802" t="s">
        <v>25</v>
      </c>
      <c r="O802">
        <v>-129.53</v>
      </c>
      <c r="P802">
        <v>100.98</v>
      </c>
      <c r="Q802">
        <v>35.840000000000003</v>
      </c>
      <c r="R802" t="s">
        <v>142</v>
      </c>
      <c r="S802" t="s">
        <v>143</v>
      </c>
      <c r="T802" t="s">
        <v>42</v>
      </c>
      <c r="U802" t="s">
        <v>36</v>
      </c>
      <c r="V802" t="s">
        <v>54</v>
      </c>
      <c r="W802">
        <v>0.62</v>
      </c>
    </row>
    <row r="803" spans="1:23" x14ac:dyDescent="0.3">
      <c r="A803" t="s">
        <v>1078</v>
      </c>
      <c r="B803" t="s">
        <v>1079</v>
      </c>
      <c r="D803" s="1">
        <v>39992</v>
      </c>
      <c r="E803" s="1">
        <v>39992</v>
      </c>
      <c r="F803" s="1" t="str">
        <f t="shared" si="62"/>
        <v>June</v>
      </c>
      <c r="G803" s="1" t="str">
        <f t="shared" si="63"/>
        <v>2009</v>
      </c>
      <c r="H803" s="2">
        <f t="shared" si="64"/>
        <v>0</v>
      </c>
      <c r="I803" s="2" t="str">
        <f t="shared" si="65"/>
        <v>FREE DELIVERY</v>
      </c>
      <c r="J803" t="s">
        <v>52</v>
      </c>
      <c r="K803">
        <v>15</v>
      </c>
      <c r="L803">
        <v>89.89</v>
      </c>
      <c r="M803">
        <v>0.1</v>
      </c>
      <c r="N803" t="s">
        <v>18</v>
      </c>
      <c r="O803">
        <v>-72.28</v>
      </c>
      <c r="P803">
        <v>5.78</v>
      </c>
      <c r="Q803">
        <v>7.96</v>
      </c>
      <c r="R803" t="s">
        <v>142</v>
      </c>
      <c r="S803" t="s">
        <v>143</v>
      </c>
      <c r="T803" t="s">
        <v>42</v>
      </c>
      <c r="U803" t="s">
        <v>22</v>
      </c>
      <c r="V803" t="s">
        <v>43</v>
      </c>
      <c r="W803">
        <v>0.36</v>
      </c>
    </row>
    <row r="804" spans="1:23" x14ac:dyDescent="0.3">
      <c r="A804" t="s">
        <v>1072</v>
      </c>
      <c r="B804" t="s">
        <v>1073</v>
      </c>
      <c r="D804" s="1">
        <v>39839</v>
      </c>
      <c r="E804" s="1">
        <v>39840</v>
      </c>
      <c r="F804" s="1" t="str">
        <f t="shared" si="62"/>
        <v>January</v>
      </c>
      <c r="G804" s="1" t="str">
        <f t="shared" si="63"/>
        <v>2009</v>
      </c>
      <c r="H804" s="2">
        <f t="shared" si="64"/>
        <v>1</v>
      </c>
      <c r="I804" s="2" t="b">
        <f t="shared" si="65"/>
        <v>0</v>
      </c>
      <c r="J804" t="s">
        <v>24</v>
      </c>
      <c r="K804">
        <v>30</v>
      </c>
      <c r="L804">
        <v>447.33</v>
      </c>
      <c r="M804">
        <v>0.03</v>
      </c>
      <c r="N804" t="s">
        <v>18</v>
      </c>
      <c r="O804">
        <v>115.21</v>
      </c>
      <c r="P804">
        <v>14.34</v>
      </c>
      <c r="Q804">
        <v>5</v>
      </c>
      <c r="R804" t="s">
        <v>142</v>
      </c>
      <c r="S804" t="s">
        <v>143</v>
      </c>
      <c r="T804" t="s">
        <v>27</v>
      </c>
      <c r="U804" t="s">
        <v>36</v>
      </c>
      <c r="V804" t="s">
        <v>37</v>
      </c>
      <c r="W804">
        <v>0.49</v>
      </c>
    </row>
    <row r="805" spans="1:23" x14ac:dyDescent="0.3">
      <c r="A805" t="s">
        <v>1080</v>
      </c>
      <c r="B805" t="s">
        <v>1081</v>
      </c>
      <c r="D805" s="1">
        <v>40757</v>
      </c>
      <c r="E805" s="1">
        <v>40758</v>
      </c>
      <c r="F805" s="1" t="str">
        <f t="shared" si="62"/>
        <v>August</v>
      </c>
      <c r="G805" s="1" t="str">
        <f t="shared" si="63"/>
        <v>2011</v>
      </c>
      <c r="H805" s="2">
        <f t="shared" si="64"/>
        <v>1</v>
      </c>
      <c r="I805" s="2" t="b">
        <f t="shared" si="65"/>
        <v>0</v>
      </c>
      <c r="J805" t="s">
        <v>52</v>
      </c>
      <c r="K805">
        <v>23</v>
      </c>
      <c r="L805">
        <v>104.82</v>
      </c>
      <c r="M805">
        <v>0.02</v>
      </c>
      <c r="N805" t="s">
        <v>39</v>
      </c>
      <c r="O805">
        <v>6.84</v>
      </c>
      <c r="P805">
        <v>3.69</v>
      </c>
      <c r="Q805">
        <v>2.5</v>
      </c>
      <c r="R805" t="s">
        <v>142</v>
      </c>
      <c r="S805" t="s">
        <v>143</v>
      </c>
      <c r="T805" t="s">
        <v>31</v>
      </c>
      <c r="U805" t="s">
        <v>22</v>
      </c>
      <c r="V805" t="s">
        <v>51</v>
      </c>
      <c r="W805">
        <v>0.39</v>
      </c>
    </row>
    <row r="806" spans="1:23" x14ac:dyDescent="0.3">
      <c r="A806" t="s">
        <v>1063</v>
      </c>
      <c r="B806" t="s">
        <v>967</v>
      </c>
      <c r="D806" s="1">
        <v>40363</v>
      </c>
      <c r="E806" s="1">
        <v>40365</v>
      </c>
      <c r="F806" s="1" t="str">
        <f t="shared" si="62"/>
        <v>July</v>
      </c>
      <c r="G806" s="1" t="str">
        <f t="shared" si="63"/>
        <v>2010</v>
      </c>
      <c r="H806" s="2">
        <f t="shared" si="64"/>
        <v>2</v>
      </c>
      <c r="I806" s="2" t="b">
        <f t="shared" si="65"/>
        <v>0</v>
      </c>
      <c r="J806" t="s">
        <v>24</v>
      </c>
      <c r="K806">
        <v>6</v>
      </c>
      <c r="L806">
        <v>34.880000000000003</v>
      </c>
      <c r="M806">
        <v>0.06</v>
      </c>
      <c r="N806" t="s">
        <v>18</v>
      </c>
      <c r="O806">
        <v>-18.34</v>
      </c>
      <c r="P806">
        <v>4.91</v>
      </c>
      <c r="Q806">
        <v>4.97</v>
      </c>
      <c r="R806" t="s">
        <v>142</v>
      </c>
      <c r="S806" t="s">
        <v>143</v>
      </c>
      <c r="T806" t="s">
        <v>31</v>
      </c>
      <c r="U806" t="s">
        <v>22</v>
      </c>
      <c r="V806" t="s">
        <v>29</v>
      </c>
      <c r="W806">
        <v>0.38</v>
      </c>
    </row>
    <row r="807" spans="1:23" x14ac:dyDescent="0.3">
      <c r="A807" t="s">
        <v>1064</v>
      </c>
      <c r="B807" t="s">
        <v>1065</v>
      </c>
      <c r="D807" s="1">
        <v>41183</v>
      </c>
      <c r="E807" s="1">
        <v>41184</v>
      </c>
      <c r="F807" s="1" t="str">
        <f t="shared" si="62"/>
        <v>October</v>
      </c>
      <c r="G807" s="1" t="str">
        <f t="shared" si="63"/>
        <v>2012</v>
      </c>
      <c r="H807" s="2">
        <f t="shared" si="64"/>
        <v>1</v>
      </c>
      <c r="I807" s="2" t="b">
        <f t="shared" si="65"/>
        <v>0</v>
      </c>
      <c r="J807" t="s">
        <v>34</v>
      </c>
      <c r="K807">
        <v>17</v>
      </c>
      <c r="L807">
        <v>224.09</v>
      </c>
      <c r="M807">
        <v>0</v>
      </c>
      <c r="N807" t="s">
        <v>18</v>
      </c>
      <c r="O807">
        <v>-27.92</v>
      </c>
      <c r="P807">
        <v>12.44</v>
      </c>
      <c r="Q807">
        <v>6.27</v>
      </c>
      <c r="R807" t="s">
        <v>142</v>
      </c>
      <c r="S807" t="s">
        <v>143</v>
      </c>
      <c r="T807" t="s">
        <v>27</v>
      </c>
      <c r="U807" t="s">
        <v>22</v>
      </c>
      <c r="V807" t="s">
        <v>23</v>
      </c>
      <c r="W807">
        <v>0.56999999999999995</v>
      </c>
    </row>
    <row r="808" spans="1:23" x14ac:dyDescent="0.3">
      <c r="A808" t="s">
        <v>1057</v>
      </c>
      <c r="B808" t="s">
        <v>1058</v>
      </c>
      <c r="D808" s="1">
        <v>40738</v>
      </c>
      <c r="E808" s="1">
        <v>40738</v>
      </c>
      <c r="F808" s="1" t="str">
        <f t="shared" si="62"/>
        <v>July</v>
      </c>
      <c r="G808" s="1" t="str">
        <f t="shared" si="63"/>
        <v>2011</v>
      </c>
      <c r="H808" s="2">
        <f t="shared" si="64"/>
        <v>0</v>
      </c>
      <c r="I808" s="2" t="str">
        <f t="shared" si="65"/>
        <v>FREE DELIVERY</v>
      </c>
      <c r="J808" t="s">
        <v>34</v>
      </c>
      <c r="K808">
        <v>7</v>
      </c>
      <c r="L808">
        <v>384.2</v>
      </c>
      <c r="M808">
        <v>0.05</v>
      </c>
      <c r="N808" t="s">
        <v>18</v>
      </c>
      <c r="O808">
        <v>-164.46</v>
      </c>
      <c r="P808">
        <v>65.989999999999995</v>
      </c>
      <c r="Q808">
        <v>2.5</v>
      </c>
      <c r="R808" t="s">
        <v>142</v>
      </c>
      <c r="S808" t="s">
        <v>143</v>
      </c>
      <c r="T808" t="s">
        <v>31</v>
      </c>
      <c r="U808" t="s">
        <v>32</v>
      </c>
      <c r="V808" t="s">
        <v>33</v>
      </c>
      <c r="W808">
        <v>0.55000000000000004</v>
      </c>
    </row>
    <row r="809" spans="1:23" x14ac:dyDescent="0.3">
      <c r="A809" t="s">
        <v>1059</v>
      </c>
      <c r="B809" t="s">
        <v>1060</v>
      </c>
      <c r="D809" s="1">
        <v>40384</v>
      </c>
      <c r="E809" s="1">
        <v>40387</v>
      </c>
      <c r="F809" s="1" t="str">
        <f t="shared" si="62"/>
        <v>July</v>
      </c>
      <c r="G809" s="1" t="str">
        <f t="shared" si="63"/>
        <v>2010</v>
      </c>
      <c r="H809" s="2">
        <f t="shared" si="64"/>
        <v>3</v>
      </c>
      <c r="I809" s="2" t="b">
        <f t="shared" si="65"/>
        <v>0</v>
      </c>
      <c r="J809" t="s">
        <v>44</v>
      </c>
      <c r="K809">
        <v>23</v>
      </c>
      <c r="L809">
        <v>6366.52</v>
      </c>
      <c r="M809">
        <v>7.0000000000000007E-2</v>
      </c>
      <c r="N809" t="s">
        <v>25</v>
      </c>
      <c r="O809">
        <v>935.8</v>
      </c>
      <c r="P809">
        <v>297.64</v>
      </c>
      <c r="Q809">
        <v>14.7</v>
      </c>
      <c r="R809" t="s">
        <v>142</v>
      </c>
      <c r="S809" t="s">
        <v>143</v>
      </c>
      <c r="T809" t="s">
        <v>42</v>
      </c>
      <c r="U809" t="s">
        <v>32</v>
      </c>
      <c r="V809" t="s">
        <v>94</v>
      </c>
      <c r="W809">
        <v>0.56999999999999995</v>
      </c>
    </row>
    <row r="810" spans="1:23" x14ac:dyDescent="0.3">
      <c r="A810" t="s">
        <v>1063</v>
      </c>
      <c r="B810" t="s">
        <v>967</v>
      </c>
      <c r="D810" s="1">
        <v>40000</v>
      </c>
      <c r="E810" s="1">
        <v>40005</v>
      </c>
      <c r="F810" s="1" t="str">
        <f t="shared" si="62"/>
        <v>July</v>
      </c>
      <c r="G810" s="1" t="str">
        <f t="shared" si="63"/>
        <v>2009</v>
      </c>
      <c r="H810" s="2">
        <f t="shared" si="64"/>
        <v>5</v>
      </c>
      <c r="I810" s="2" t="b">
        <f t="shared" si="65"/>
        <v>0</v>
      </c>
      <c r="J810" t="s">
        <v>17</v>
      </c>
      <c r="K810">
        <v>4</v>
      </c>
      <c r="L810">
        <v>31.01</v>
      </c>
      <c r="M810">
        <v>0.03</v>
      </c>
      <c r="N810" t="s">
        <v>18</v>
      </c>
      <c r="O810">
        <v>-4.49</v>
      </c>
      <c r="P810">
        <v>6.75</v>
      </c>
      <c r="Q810">
        <v>2.99</v>
      </c>
      <c r="R810" t="s">
        <v>142</v>
      </c>
      <c r="S810" t="s">
        <v>143</v>
      </c>
      <c r="T810" t="s">
        <v>31</v>
      </c>
      <c r="U810" t="s">
        <v>22</v>
      </c>
      <c r="V810" t="s">
        <v>29</v>
      </c>
      <c r="W810">
        <v>0.35</v>
      </c>
    </row>
    <row r="811" spans="1:23" x14ac:dyDescent="0.3">
      <c r="A811" t="s">
        <v>1063</v>
      </c>
      <c r="B811" t="s">
        <v>967</v>
      </c>
      <c r="D811" s="1">
        <v>40000</v>
      </c>
      <c r="E811" s="1">
        <v>40000</v>
      </c>
      <c r="F811" s="1" t="str">
        <f t="shared" si="62"/>
        <v>July</v>
      </c>
      <c r="G811" s="1" t="str">
        <f t="shared" si="63"/>
        <v>2009</v>
      </c>
      <c r="H811" s="2">
        <f t="shared" si="64"/>
        <v>0</v>
      </c>
      <c r="I811" s="2" t="str">
        <f t="shared" si="65"/>
        <v>FREE DELIVERY</v>
      </c>
      <c r="J811" t="s">
        <v>17</v>
      </c>
      <c r="K811">
        <v>46</v>
      </c>
      <c r="L811">
        <v>331.83</v>
      </c>
      <c r="M811">
        <v>0.05</v>
      </c>
      <c r="N811" t="s">
        <v>18</v>
      </c>
      <c r="O811">
        <v>-101.25</v>
      </c>
      <c r="P811">
        <v>7.1</v>
      </c>
      <c r="Q811">
        <v>6.05</v>
      </c>
      <c r="R811" t="s">
        <v>142</v>
      </c>
      <c r="S811" t="s">
        <v>143</v>
      </c>
      <c r="T811" t="s">
        <v>31</v>
      </c>
      <c r="U811" t="s">
        <v>22</v>
      </c>
      <c r="V811" t="s">
        <v>29</v>
      </c>
      <c r="W811">
        <v>0.39</v>
      </c>
    </row>
    <row r="812" spans="1:23" x14ac:dyDescent="0.3">
      <c r="A812" t="s">
        <v>1063</v>
      </c>
      <c r="B812" t="s">
        <v>967</v>
      </c>
      <c r="D812" s="1">
        <v>40000</v>
      </c>
      <c r="E812" s="1">
        <v>40005</v>
      </c>
      <c r="F812" s="1" t="str">
        <f t="shared" si="62"/>
        <v>July</v>
      </c>
      <c r="G812" s="1" t="str">
        <f t="shared" si="63"/>
        <v>2009</v>
      </c>
      <c r="H812" s="2">
        <f t="shared" si="64"/>
        <v>5</v>
      </c>
      <c r="I812" s="2" t="b">
        <f t="shared" si="65"/>
        <v>0</v>
      </c>
      <c r="J812" t="s">
        <v>17</v>
      </c>
      <c r="K812">
        <v>22</v>
      </c>
      <c r="L812">
        <v>446.46</v>
      </c>
      <c r="M812">
        <v>0.04</v>
      </c>
      <c r="N812" t="s">
        <v>18</v>
      </c>
      <c r="O812">
        <v>-1.88</v>
      </c>
      <c r="P812">
        <v>20.95</v>
      </c>
      <c r="Q812">
        <v>4</v>
      </c>
      <c r="R812" t="s">
        <v>142</v>
      </c>
      <c r="S812" t="s">
        <v>143</v>
      </c>
      <c r="T812" t="s">
        <v>31</v>
      </c>
      <c r="U812" t="s">
        <v>32</v>
      </c>
      <c r="V812" t="s">
        <v>48</v>
      </c>
      <c r="W812">
        <v>0.6</v>
      </c>
    </row>
    <row r="813" spans="1:23" x14ac:dyDescent="0.3">
      <c r="A813" t="s">
        <v>1063</v>
      </c>
      <c r="B813" t="s">
        <v>967</v>
      </c>
      <c r="D813" s="1">
        <v>40000</v>
      </c>
      <c r="E813" s="1">
        <v>40007</v>
      </c>
      <c r="F813" s="1" t="str">
        <f t="shared" si="62"/>
        <v>July</v>
      </c>
      <c r="G813" s="1" t="str">
        <f t="shared" si="63"/>
        <v>2009</v>
      </c>
      <c r="H813" s="2">
        <f t="shared" si="64"/>
        <v>7</v>
      </c>
      <c r="I813" s="2" t="b">
        <f t="shared" si="65"/>
        <v>0</v>
      </c>
      <c r="J813" t="s">
        <v>17</v>
      </c>
      <c r="K813">
        <v>31</v>
      </c>
      <c r="L813">
        <v>1252.8900000000001</v>
      </c>
      <c r="M813">
        <v>0.05</v>
      </c>
      <c r="N813" t="s">
        <v>18</v>
      </c>
      <c r="O813">
        <v>339.75</v>
      </c>
      <c r="P813">
        <v>39.06</v>
      </c>
      <c r="Q813">
        <v>10.55</v>
      </c>
      <c r="R813" t="s">
        <v>142</v>
      </c>
      <c r="S813" t="s">
        <v>143</v>
      </c>
      <c r="T813" t="s">
        <v>31</v>
      </c>
      <c r="U813" t="s">
        <v>22</v>
      </c>
      <c r="V813" t="s">
        <v>29</v>
      </c>
      <c r="W813">
        <v>0.37</v>
      </c>
    </row>
    <row r="814" spans="1:23" x14ac:dyDescent="0.3">
      <c r="A814" t="s">
        <v>1063</v>
      </c>
      <c r="B814" t="s">
        <v>967</v>
      </c>
      <c r="D814" s="1">
        <v>40000</v>
      </c>
      <c r="E814" s="1">
        <v>40009</v>
      </c>
      <c r="F814" s="1" t="str">
        <f t="shared" si="62"/>
        <v>July</v>
      </c>
      <c r="G814" s="1" t="str">
        <f t="shared" si="63"/>
        <v>2009</v>
      </c>
      <c r="H814" s="2">
        <f t="shared" si="64"/>
        <v>9</v>
      </c>
      <c r="I814" s="2" t="b">
        <f t="shared" si="65"/>
        <v>0</v>
      </c>
      <c r="J814" t="s">
        <v>17</v>
      </c>
      <c r="K814">
        <v>12</v>
      </c>
      <c r="L814">
        <v>47.79</v>
      </c>
      <c r="M814">
        <v>0.04</v>
      </c>
      <c r="N814" t="s">
        <v>18</v>
      </c>
      <c r="O814">
        <v>-57.75</v>
      </c>
      <c r="P814">
        <v>3.52</v>
      </c>
      <c r="Q814">
        <v>6.83</v>
      </c>
      <c r="R814" t="s">
        <v>142</v>
      </c>
      <c r="S814" t="s">
        <v>143</v>
      </c>
      <c r="T814" t="s">
        <v>31</v>
      </c>
      <c r="U814" t="s">
        <v>22</v>
      </c>
      <c r="V814" t="s">
        <v>29</v>
      </c>
      <c r="W814">
        <v>0.38</v>
      </c>
    </row>
    <row r="815" spans="1:23" x14ac:dyDescent="0.3">
      <c r="A815" t="s">
        <v>1063</v>
      </c>
      <c r="B815" t="s">
        <v>967</v>
      </c>
      <c r="D815" s="1">
        <v>40000</v>
      </c>
      <c r="E815" s="1">
        <v>40007</v>
      </c>
      <c r="F815" s="1" t="str">
        <f t="shared" si="62"/>
        <v>July</v>
      </c>
      <c r="G815" s="1" t="str">
        <f t="shared" si="63"/>
        <v>2009</v>
      </c>
      <c r="H815" s="2">
        <f t="shared" si="64"/>
        <v>7</v>
      </c>
      <c r="I815" s="2" t="b">
        <f t="shared" si="65"/>
        <v>0</v>
      </c>
      <c r="J815" t="s">
        <v>17</v>
      </c>
      <c r="K815">
        <v>3</v>
      </c>
      <c r="L815">
        <v>63.84</v>
      </c>
      <c r="M815">
        <v>0.02</v>
      </c>
      <c r="N815" t="s">
        <v>18</v>
      </c>
      <c r="O815">
        <v>-47.97</v>
      </c>
      <c r="P815">
        <v>15.51</v>
      </c>
      <c r="Q815">
        <v>17.78</v>
      </c>
      <c r="R815" t="s">
        <v>142</v>
      </c>
      <c r="S815" t="s">
        <v>143</v>
      </c>
      <c r="T815" t="s">
        <v>31</v>
      </c>
      <c r="U815" t="s">
        <v>22</v>
      </c>
      <c r="V815" t="s">
        <v>23</v>
      </c>
      <c r="W815">
        <v>0.59</v>
      </c>
    </row>
    <row r="816" spans="1:23" x14ac:dyDescent="0.3">
      <c r="A816" t="s">
        <v>1080</v>
      </c>
      <c r="B816" t="s">
        <v>1081</v>
      </c>
      <c r="D816" s="1">
        <v>41254</v>
      </c>
      <c r="E816" s="1">
        <v>41256</v>
      </c>
      <c r="F816" s="1" t="str">
        <f t="shared" si="62"/>
        <v>December</v>
      </c>
      <c r="G816" s="1" t="str">
        <f t="shared" si="63"/>
        <v>2012</v>
      </c>
      <c r="H816" s="2">
        <f t="shared" si="64"/>
        <v>2</v>
      </c>
      <c r="I816" s="2" t="b">
        <f t="shared" si="65"/>
        <v>0</v>
      </c>
      <c r="J816" t="s">
        <v>34</v>
      </c>
      <c r="K816">
        <v>29</v>
      </c>
      <c r="L816">
        <v>531.06299999999999</v>
      </c>
      <c r="M816">
        <v>0.03</v>
      </c>
      <c r="N816" t="s">
        <v>18</v>
      </c>
      <c r="O816">
        <v>24.56</v>
      </c>
      <c r="P816">
        <v>20.99</v>
      </c>
      <c r="Q816">
        <v>4.8099999999999996</v>
      </c>
      <c r="R816" t="s">
        <v>142</v>
      </c>
      <c r="S816" t="s">
        <v>143</v>
      </c>
      <c r="T816" t="s">
        <v>31</v>
      </c>
      <c r="U816" t="s">
        <v>32</v>
      </c>
      <c r="V816" t="s">
        <v>33</v>
      </c>
      <c r="W816">
        <v>0.57999999999999996</v>
      </c>
    </row>
    <row r="817" spans="1:23" x14ac:dyDescent="0.3">
      <c r="A817" t="s">
        <v>1080</v>
      </c>
      <c r="B817" t="s">
        <v>1081</v>
      </c>
      <c r="D817" s="1">
        <v>41254</v>
      </c>
      <c r="E817" s="1">
        <v>41256</v>
      </c>
      <c r="F817" s="1" t="str">
        <f t="shared" si="62"/>
        <v>December</v>
      </c>
      <c r="G817" s="1" t="str">
        <f t="shared" si="63"/>
        <v>2012</v>
      </c>
      <c r="H817" s="2">
        <f t="shared" si="64"/>
        <v>2</v>
      </c>
      <c r="I817" s="2" t="b">
        <f t="shared" si="65"/>
        <v>0</v>
      </c>
      <c r="J817" t="s">
        <v>34</v>
      </c>
      <c r="K817">
        <v>10</v>
      </c>
      <c r="L817">
        <v>152.84</v>
      </c>
      <c r="M817">
        <v>0.05</v>
      </c>
      <c r="N817" t="s">
        <v>18</v>
      </c>
      <c r="O817">
        <v>38.020000000000003</v>
      </c>
      <c r="P817">
        <v>14.58</v>
      </c>
      <c r="Q817">
        <v>7.4</v>
      </c>
      <c r="R817" t="s">
        <v>142</v>
      </c>
      <c r="S817" t="s">
        <v>143</v>
      </c>
      <c r="T817" t="s">
        <v>31</v>
      </c>
      <c r="U817" t="s">
        <v>36</v>
      </c>
      <c r="V817" t="s">
        <v>37</v>
      </c>
      <c r="W817">
        <v>0.48</v>
      </c>
    </row>
    <row r="818" spans="1:23" x14ac:dyDescent="0.3">
      <c r="A818" t="s">
        <v>1066</v>
      </c>
      <c r="B818" t="s">
        <v>1067</v>
      </c>
      <c r="D818" s="1">
        <v>40878</v>
      </c>
      <c r="E818" s="1">
        <v>40880</v>
      </c>
      <c r="F818" s="1" t="str">
        <f t="shared" si="62"/>
        <v>December</v>
      </c>
      <c r="G818" s="1" t="str">
        <f t="shared" si="63"/>
        <v>2011</v>
      </c>
      <c r="H818" s="2">
        <f t="shared" si="64"/>
        <v>2</v>
      </c>
      <c r="I818" s="2" t="b">
        <f t="shared" si="65"/>
        <v>0</v>
      </c>
      <c r="J818" t="s">
        <v>44</v>
      </c>
      <c r="K818">
        <v>33</v>
      </c>
      <c r="L818">
        <v>271.14</v>
      </c>
      <c r="M818">
        <v>0.05</v>
      </c>
      <c r="N818" t="s">
        <v>39</v>
      </c>
      <c r="O818">
        <v>29.21</v>
      </c>
      <c r="P818">
        <v>8.33</v>
      </c>
      <c r="Q818">
        <v>1.99</v>
      </c>
      <c r="R818" t="s">
        <v>142</v>
      </c>
      <c r="S818" t="s">
        <v>143</v>
      </c>
      <c r="T818" t="s">
        <v>21</v>
      </c>
      <c r="U818" t="s">
        <v>32</v>
      </c>
      <c r="V818" t="s">
        <v>48</v>
      </c>
      <c r="W818">
        <v>0.52</v>
      </c>
    </row>
    <row r="819" spans="1:23" x14ac:dyDescent="0.3">
      <c r="A819" t="s">
        <v>1066</v>
      </c>
      <c r="B819" t="s">
        <v>1067</v>
      </c>
      <c r="D819" s="1">
        <v>40878</v>
      </c>
      <c r="E819" s="1">
        <v>40879</v>
      </c>
      <c r="F819" s="1" t="str">
        <f t="shared" si="62"/>
        <v>December</v>
      </c>
      <c r="G819" s="1" t="str">
        <f t="shared" si="63"/>
        <v>2011</v>
      </c>
      <c r="H819" s="2">
        <f t="shared" si="64"/>
        <v>1</v>
      </c>
      <c r="I819" s="2" t="b">
        <f t="shared" si="65"/>
        <v>0</v>
      </c>
      <c r="J819" t="s">
        <v>44</v>
      </c>
      <c r="K819">
        <v>26</v>
      </c>
      <c r="L819">
        <v>1150.3</v>
      </c>
      <c r="M819">
        <v>0.1</v>
      </c>
      <c r="N819" t="s">
        <v>18</v>
      </c>
      <c r="O819">
        <v>418.19</v>
      </c>
      <c r="P819">
        <v>48.91</v>
      </c>
      <c r="Q819">
        <v>5.81</v>
      </c>
      <c r="R819" t="s">
        <v>142</v>
      </c>
      <c r="S819" t="s">
        <v>143</v>
      </c>
      <c r="T819" t="s">
        <v>21</v>
      </c>
      <c r="U819" t="s">
        <v>22</v>
      </c>
      <c r="V819" t="s">
        <v>43</v>
      </c>
      <c r="W819">
        <v>0.38</v>
      </c>
    </row>
    <row r="820" spans="1:23" x14ac:dyDescent="0.3">
      <c r="A820" t="s">
        <v>1068</v>
      </c>
      <c r="B820" t="s">
        <v>1069</v>
      </c>
      <c r="D820" s="1">
        <v>39907</v>
      </c>
      <c r="E820" s="1">
        <v>39907</v>
      </c>
      <c r="F820" s="1" t="str">
        <f t="shared" si="62"/>
        <v>April</v>
      </c>
      <c r="G820" s="1" t="str">
        <f t="shared" si="63"/>
        <v>2009</v>
      </c>
      <c r="H820" s="2">
        <f t="shared" si="64"/>
        <v>0</v>
      </c>
      <c r="I820" s="2" t="str">
        <f t="shared" si="65"/>
        <v>FREE DELIVERY</v>
      </c>
      <c r="J820" t="s">
        <v>52</v>
      </c>
      <c r="K820">
        <v>49</v>
      </c>
      <c r="L820">
        <v>305.95999999999998</v>
      </c>
      <c r="M820">
        <v>0.06</v>
      </c>
      <c r="N820" t="s">
        <v>18</v>
      </c>
      <c r="O820">
        <v>-191.49</v>
      </c>
      <c r="P820">
        <v>6.48</v>
      </c>
      <c r="Q820">
        <v>7.49</v>
      </c>
      <c r="R820" t="s">
        <v>142</v>
      </c>
      <c r="S820" t="s">
        <v>143</v>
      </c>
      <c r="T820" t="s">
        <v>42</v>
      </c>
      <c r="U820" t="s">
        <v>22</v>
      </c>
      <c r="V820" t="s">
        <v>43</v>
      </c>
      <c r="W820">
        <v>0.37</v>
      </c>
    </row>
    <row r="821" spans="1:23" x14ac:dyDescent="0.3">
      <c r="A821" t="s">
        <v>1078</v>
      </c>
      <c r="B821" t="s">
        <v>1079</v>
      </c>
      <c r="D821" s="1">
        <v>40354</v>
      </c>
      <c r="E821" s="1">
        <v>40355</v>
      </c>
      <c r="F821" s="1" t="str">
        <f t="shared" si="62"/>
        <v>June</v>
      </c>
      <c r="G821" s="1" t="str">
        <f t="shared" si="63"/>
        <v>2010</v>
      </c>
      <c r="H821" s="2">
        <f t="shared" si="64"/>
        <v>1</v>
      </c>
      <c r="I821" s="2" t="b">
        <f t="shared" si="65"/>
        <v>0</v>
      </c>
      <c r="J821" t="s">
        <v>44</v>
      </c>
      <c r="K821">
        <v>2</v>
      </c>
      <c r="L821">
        <v>48.84</v>
      </c>
      <c r="M821">
        <v>0.01</v>
      </c>
      <c r="N821" t="s">
        <v>18</v>
      </c>
      <c r="O821">
        <v>-21.2</v>
      </c>
      <c r="P821">
        <v>18.97</v>
      </c>
      <c r="Q821">
        <v>9.0299999999999994</v>
      </c>
      <c r="R821" t="s">
        <v>142</v>
      </c>
      <c r="S821" t="s">
        <v>143</v>
      </c>
      <c r="T821" t="s">
        <v>42</v>
      </c>
      <c r="U821" t="s">
        <v>22</v>
      </c>
      <c r="V821" t="s">
        <v>43</v>
      </c>
      <c r="W821">
        <v>0.37</v>
      </c>
    </row>
    <row r="822" spans="1:23" x14ac:dyDescent="0.3">
      <c r="A822" t="s">
        <v>1059</v>
      </c>
      <c r="B822" t="s">
        <v>1060</v>
      </c>
      <c r="D822" s="1">
        <v>40590</v>
      </c>
      <c r="E822" s="1">
        <v>40591</v>
      </c>
      <c r="F822" s="1" t="str">
        <f t="shared" si="62"/>
        <v>February</v>
      </c>
      <c r="G822" s="1" t="str">
        <f t="shared" si="63"/>
        <v>2011</v>
      </c>
      <c r="H822" s="2">
        <f t="shared" si="64"/>
        <v>1</v>
      </c>
      <c r="I822" s="2" t="b">
        <f t="shared" si="65"/>
        <v>0</v>
      </c>
      <c r="J822" t="s">
        <v>34</v>
      </c>
      <c r="K822">
        <v>37</v>
      </c>
      <c r="L822">
        <v>223.74</v>
      </c>
      <c r="M822">
        <v>0.01</v>
      </c>
      <c r="N822" t="s">
        <v>18</v>
      </c>
      <c r="O822">
        <v>39.630000000000003</v>
      </c>
      <c r="P822">
        <v>5.98</v>
      </c>
      <c r="Q822">
        <v>2.5</v>
      </c>
      <c r="R822" t="s">
        <v>142</v>
      </c>
      <c r="S822" t="s">
        <v>143</v>
      </c>
      <c r="T822" t="s">
        <v>42</v>
      </c>
      <c r="U822" t="s">
        <v>22</v>
      </c>
      <c r="V822" t="s">
        <v>51</v>
      </c>
      <c r="W822">
        <v>0.36</v>
      </c>
    </row>
    <row r="823" spans="1:23" x14ac:dyDescent="0.3">
      <c r="A823" t="s">
        <v>1059</v>
      </c>
      <c r="B823" t="s">
        <v>1060</v>
      </c>
      <c r="D823" s="1">
        <v>40590</v>
      </c>
      <c r="E823" s="1">
        <v>40591</v>
      </c>
      <c r="F823" s="1" t="str">
        <f t="shared" si="62"/>
        <v>February</v>
      </c>
      <c r="G823" s="1" t="str">
        <f t="shared" si="63"/>
        <v>2011</v>
      </c>
      <c r="H823" s="2">
        <f t="shared" si="64"/>
        <v>1</v>
      </c>
      <c r="I823" s="2" t="b">
        <f t="shared" si="65"/>
        <v>0</v>
      </c>
      <c r="J823" t="s">
        <v>34</v>
      </c>
      <c r="K823">
        <v>2</v>
      </c>
      <c r="L823">
        <v>26.82</v>
      </c>
      <c r="M823">
        <v>0</v>
      </c>
      <c r="N823" t="s">
        <v>18</v>
      </c>
      <c r="O823">
        <v>26.21</v>
      </c>
      <c r="P823">
        <v>10.4</v>
      </c>
      <c r="Q823">
        <v>5.4</v>
      </c>
      <c r="R823" t="s">
        <v>142</v>
      </c>
      <c r="S823" t="s">
        <v>143</v>
      </c>
      <c r="T823" t="s">
        <v>42</v>
      </c>
      <c r="U823" t="s">
        <v>36</v>
      </c>
      <c r="V823" t="s">
        <v>37</v>
      </c>
      <c r="W823">
        <v>0.51</v>
      </c>
    </row>
    <row r="824" spans="1:23" x14ac:dyDescent="0.3">
      <c r="A824" t="s">
        <v>1057</v>
      </c>
      <c r="B824" t="s">
        <v>1058</v>
      </c>
      <c r="D824" s="1">
        <v>40416</v>
      </c>
      <c r="E824" s="1">
        <v>40418</v>
      </c>
      <c r="F824" s="1" t="str">
        <f t="shared" si="62"/>
        <v>August</v>
      </c>
      <c r="G824" s="1" t="str">
        <f t="shared" si="63"/>
        <v>2010</v>
      </c>
      <c r="H824" s="2">
        <f t="shared" si="64"/>
        <v>2</v>
      </c>
      <c r="I824" s="2" t="b">
        <f t="shared" si="65"/>
        <v>0</v>
      </c>
      <c r="J824" t="s">
        <v>17</v>
      </c>
      <c r="K824">
        <v>23</v>
      </c>
      <c r="L824">
        <v>631.99</v>
      </c>
      <c r="M824">
        <v>0.08</v>
      </c>
      <c r="N824" t="s">
        <v>18</v>
      </c>
      <c r="O824">
        <v>-43.96</v>
      </c>
      <c r="P824">
        <v>27.48</v>
      </c>
      <c r="Q824">
        <v>4</v>
      </c>
      <c r="R824" t="s">
        <v>142</v>
      </c>
      <c r="S824" t="s">
        <v>143</v>
      </c>
      <c r="T824" t="s">
        <v>31</v>
      </c>
      <c r="U824" t="s">
        <v>32</v>
      </c>
      <c r="V824" t="s">
        <v>48</v>
      </c>
      <c r="W824">
        <v>0.75</v>
      </c>
    </row>
    <row r="825" spans="1:23" x14ac:dyDescent="0.3">
      <c r="A825" t="s">
        <v>1059</v>
      </c>
      <c r="B825" t="s">
        <v>1060</v>
      </c>
      <c r="D825" s="1">
        <v>40486</v>
      </c>
      <c r="E825" s="1">
        <v>40488</v>
      </c>
      <c r="F825" s="1" t="str">
        <f t="shared" si="62"/>
        <v>November</v>
      </c>
      <c r="G825" s="1" t="str">
        <f t="shared" si="63"/>
        <v>2010</v>
      </c>
      <c r="H825" s="2">
        <f t="shared" si="64"/>
        <v>2</v>
      </c>
      <c r="I825" s="2" t="b">
        <f t="shared" si="65"/>
        <v>0</v>
      </c>
      <c r="J825" t="s">
        <v>24</v>
      </c>
      <c r="K825">
        <v>23</v>
      </c>
      <c r="L825">
        <v>413.8</v>
      </c>
      <c r="M825">
        <v>0.08</v>
      </c>
      <c r="N825" t="s">
        <v>39</v>
      </c>
      <c r="O825">
        <v>51.36</v>
      </c>
      <c r="P825">
        <v>17.670000000000002</v>
      </c>
      <c r="Q825">
        <v>8.99</v>
      </c>
      <c r="R825" t="s">
        <v>142</v>
      </c>
      <c r="S825" t="s">
        <v>143</v>
      </c>
      <c r="T825" t="s">
        <v>42</v>
      </c>
      <c r="U825" t="s">
        <v>36</v>
      </c>
      <c r="V825" t="s">
        <v>37</v>
      </c>
      <c r="W825">
        <v>0.47</v>
      </c>
    </row>
    <row r="826" spans="1:23" x14ac:dyDescent="0.3">
      <c r="A826" t="s">
        <v>1059</v>
      </c>
      <c r="B826" t="s">
        <v>1060</v>
      </c>
      <c r="D826" s="1">
        <v>40486</v>
      </c>
      <c r="E826" s="1">
        <v>40489</v>
      </c>
      <c r="F826" s="1" t="str">
        <f t="shared" si="62"/>
        <v>November</v>
      </c>
      <c r="G826" s="1" t="str">
        <f t="shared" si="63"/>
        <v>2010</v>
      </c>
      <c r="H826" s="2">
        <f t="shared" si="64"/>
        <v>3</v>
      </c>
      <c r="I826" s="2" t="b">
        <f t="shared" si="65"/>
        <v>0</v>
      </c>
      <c r="J826" t="s">
        <v>24</v>
      </c>
      <c r="K826">
        <v>36</v>
      </c>
      <c r="L826">
        <v>336.25</v>
      </c>
      <c r="M826">
        <v>0</v>
      </c>
      <c r="N826" t="s">
        <v>39</v>
      </c>
      <c r="O826">
        <v>25.95</v>
      </c>
      <c r="P826">
        <v>8.34</v>
      </c>
      <c r="Q826">
        <v>4.82</v>
      </c>
      <c r="R826" t="s">
        <v>142</v>
      </c>
      <c r="S826" t="s">
        <v>143</v>
      </c>
      <c r="T826" t="s">
        <v>42</v>
      </c>
      <c r="U826" t="s">
        <v>22</v>
      </c>
      <c r="V826" t="s">
        <v>43</v>
      </c>
      <c r="W826">
        <v>0.4</v>
      </c>
    </row>
    <row r="827" spans="1:23" x14ac:dyDescent="0.3">
      <c r="A827" t="s">
        <v>1059</v>
      </c>
      <c r="B827" t="s">
        <v>1060</v>
      </c>
      <c r="D827" s="1">
        <v>40486</v>
      </c>
      <c r="E827" s="1">
        <v>40488</v>
      </c>
      <c r="F827" s="1" t="str">
        <f t="shared" si="62"/>
        <v>November</v>
      </c>
      <c r="G827" s="1" t="str">
        <f t="shared" si="63"/>
        <v>2010</v>
      </c>
      <c r="H827" s="2">
        <f t="shared" si="64"/>
        <v>2</v>
      </c>
      <c r="I827" s="2" t="b">
        <f t="shared" si="65"/>
        <v>0</v>
      </c>
      <c r="J827" t="s">
        <v>24</v>
      </c>
      <c r="K827">
        <v>22</v>
      </c>
      <c r="L827">
        <v>4001.4684999999999</v>
      </c>
      <c r="M827">
        <v>0.02</v>
      </c>
      <c r="N827" t="s">
        <v>18</v>
      </c>
      <c r="O827">
        <v>884.91</v>
      </c>
      <c r="P827">
        <v>205.99</v>
      </c>
      <c r="Q827">
        <v>3</v>
      </c>
      <c r="R827" t="s">
        <v>142</v>
      </c>
      <c r="S827" t="s">
        <v>143</v>
      </c>
      <c r="T827" t="s">
        <v>42</v>
      </c>
      <c r="U827" t="s">
        <v>32</v>
      </c>
      <c r="V827" t="s">
        <v>33</v>
      </c>
      <c r="W827">
        <v>0.57999999999999996</v>
      </c>
    </row>
    <row r="828" spans="1:23" x14ac:dyDescent="0.3">
      <c r="A828" t="s">
        <v>977</v>
      </c>
      <c r="B828" t="s">
        <v>978</v>
      </c>
      <c r="D828" s="1">
        <v>39931</v>
      </c>
      <c r="E828" s="1">
        <v>39933</v>
      </c>
      <c r="F828" s="1" t="str">
        <f t="shared" si="62"/>
        <v>April</v>
      </c>
      <c r="G828" s="1" t="str">
        <f t="shared" si="63"/>
        <v>2009</v>
      </c>
      <c r="H828" s="2">
        <f t="shared" si="64"/>
        <v>2</v>
      </c>
      <c r="I828" s="2" t="b">
        <f t="shared" si="65"/>
        <v>0</v>
      </c>
      <c r="J828" t="s">
        <v>17</v>
      </c>
      <c r="K828">
        <v>30</v>
      </c>
      <c r="L828">
        <v>102.95</v>
      </c>
      <c r="M828">
        <v>0.06</v>
      </c>
      <c r="N828" t="s">
        <v>39</v>
      </c>
      <c r="O828">
        <v>-175.86</v>
      </c>
      <c r="P828">
        <v>3.34</v>
      </c>
      <c r="Q828">
        <v>7.49</v>
      </c>
      <c r="R828" t="s">
        <v>142</v>
      </c>
      <c r="S828" t="s">
        <v>143</v>
      </c>
      <c r="T828" t="s">
        <v>21</v>
      </c>
      <c r="U828" t="s">
        <v>22</v>
      </c>
      <c r="V828" t="s">
        <v>60</v>
      </c>
      <c r="W828">
        <v>0.54</v>
      </c>
    </row>
    <row r="829" spans="1:23" x14ac:dyDescent="0.3">
      <c r="A829" t="s">
        <v>977</v>
      </c>
      <c r="B829" t="s">
        <v>978</v>
      </c>
      <c r="D829" s="1">
        <v>40031</v>
      </c>
      <c r="E829" s="1">
        <v>40035</v>
      </c>
      <c r="F829" s="1" t="str">
        <f t="shared" si="62"/>
        <v>August</v>
      </c>
      <c r="G829" s="1" t="str">
        <f t="shared" si="63"/>
        <v>2009</v>
      </c>
      <c r="H829" s="2">
        <f t="shared" si="64"/>
        <v>4</v>
      </c>
      <c r="I829" s="2" t="b">
        <f t="shared" si="65"/>
        <v>0</v>
      </c>
      <c r="J829" t="s">
        <v>17</v>
      </c>
      <c r="K829">
        <v>9</v>
      </c>
      <c r="L829">
        <v>65.81</v>
      </c>
      <c r="M829">
        <v>0.01</v>
      </c>
      <c r="N829" t="s">
        <v>18</v>
      </c>
      <c r="O829">
        <v>-15.44</v>
      </c>
      <c r="P829">
        <v>6.48</v>
      </c>
      <c r="Q829">
        <v>5.19</v>
      </c>
      <c r="R829" t="s">
        <v>142</v>
      </c>
      <c r="S829" t="s">
        <v>143</v>
      </c>
      <c r="T829" t="s">
        <v>21</v>
      </c>
      <c r="U829" t="s">
        <v>22</v>
      </c>
      <c r="V829" t="s">
        <v>43</v>
      </c>
      <c r="W829">
        <v>0.37</v>
      </c>
    </row>
    <row r="830" spans="1:23" x14ac:dyDescent="0.3">
      <c r="A830" t="s">
        <v>1070</v>
      </c>
      <c r="B830" t="s">
        <v>1071</v>
      </c>
      <c r="D830" s="1">
        <v>39890</v>
      </c>
      <c r="E830" s="1">
        <v>39891</v>
      </c>
      <c r="F830" s="1" t="str">
        <f t="shared" si="62"/>
        <v>March</v>
      </c>
      <c r="G830" s="1" t="str">
        <f t="shared" si="63"/>
        <v>2009</v>
      </c>
      <c r="H830" s="2">
        <f t="shared" si="64"/>
        <v>1</v>
      </c>
      <c r="I830" s="2" t="b">
        <f t="shared" si="65"/>
        <v>0</v>
      </c>
      <c r="J830" t="s">
        <v>44</v>
      </c>
      <c r="K830">
        <v>32</v>
      </c>
      <c r="L830">
        <v>2564.4499999999998</v>
      </c>
      <c r="M830">
        <v>0.01</v>
      </c>
      <c r="N830" t="s">
        <v>39</v>
      </c>
      <c r="O830">
        <v>650.73</v>
      </c>
      <c r="P830">
        <v>78.650000000000006</v>
      </c>
      <c r="Q830">
        <v>13.99</v>
      </c>
      <c r="R830" t="s">
        <v>142</v>
      </c>
      <c r="S830" t="s">
        <v>143</v>
      </c>
      <c r="T830" t="s">
        <v>21</v>
      </c>
      <c r="U830" t="s">
        <v>22</v>
      </c>
      <c r="V830" t="s">
        <v>28</v>
      </c>
      <c r="W830">
        <v>0.52</v>
      </c>
    </row>
    <row r="831" spans="1:23" x14ac:dyDescent="0.3">
      <c r="A831" t="s">
        <v>1070</v>
      </c>
      <c r="B831" t="s">
        <v>1071</v>
      </c>
      <c r="D831" s="1">
        <v>39890</v>
      </c>
      <c r="E831" s="1">
        <v>39892</v>
      </c>
      <c r="F831" s="1" t="str">
        <f t="shared" si="62"/>
        <v>March</v>
      </c>
      <c r="G831" s="1" t="str">
        <f t="shared" si="63"/>
        <v>2009</v>
      </c>
      <c r="H831" s="2">
        <f t="shared" si="64"/>
        <v>2</v>
      </c>
      <c r="I831" s="2" t="b">
        <f t="shared" si="65"/>
        <v>0</v>
      </c>
      <c r="J831" t="s">
        <v>44</v>
      </c>
      <c r="K831">
        <v>7</v>
      </c>
      <c r="L831">
        <v>53.55</v>
      </c>
      <c r="M831">
        <v>7.0000000000000007E-2</v>
      </c>
      <c r="N831" t="s">
        <v>18</v>
      </c>
      <c r="O831">
        <v>-43.5</v>
      </c>
      <c r="P831">
        <v>6.48</v>
      </c>
      <c r="Q831">
        <v>9.68</v>
      </c>
      <c r="R831" t="s">
        <v>142</v>
      </c>
      <c r="S831" t="s">
        <v>143</v>
      </c>
      <c r="T831" t="s">
        <v>21</v>
      </c>
      <c r="U831" t="s">
        <v>22</v>
      </c>
      <c r="V831" t="s">
        <v>43</v>
      </c>
      <c r="W831">
        <v>0.36</v>
      </c>
    </row>
    <row r="832" spans="1:23" x14ac:dyDescent="0.3">
      <c r="A832" t="s">
        <v>1076</v>
      </c>
      <c r="B832" t="s">
        <v>1077</v>
      </c>
      <c r="D832" s="1">
        <v>39818</v>
      </c>
      <c r="E832" s="1">
        <v>39819</v>
      </c>
      <c r="F832" s="1" t="str">
        <f t="shared" si="62"/>
        <v>January</v>
      </c>
      <c r="G832" s="1" t="str">
        <f t="shared" si="63"/>
        <v>2009</v>
      </c>
      <c r="H832" s="2">
        <f t="shared" si="64"/>
        <v>1</v>
      </c>
      <c r="I832" s="2" t="b">
        <f t="shared" si="65"/>
        <v>0</v>
      </c>
      <c r="J832" t="s">
        <v>34</v>
      </c>
      <c r="K832">
        <v>5</v>
      </c>
      <c r="L832">
        <v>1244.19</v>
      </c>
      <c r="M832">
        <v>0.08</v>
      </c>
      <c r="N832" t="s">
        <v>25</v>
      </c>
      <c r="O832">
        <v>-131.31</v>
      </c>
      <c r="P832">
        <v>243.98</v>
      </c>
      <c r="Q832">
        <v>43.32</v>
      </c>
      <c r="R832" t="s">
        <v>142</v>
      </c>
      <c r="S832" t="s">
        <v>143</v>
      </c>
      <c r="T832" t="s">
        <v>31</v>
      </c>
      <c r="U832" t="s">
        <v>36</v>
      </c>
      <c r="V832" t="s">
        <v>67</v>
      </c>
      <c r="W832">
        <v>0.55000000000000004</v>
      </c>
    </row>
    <row r="833" spans="1:23" x14ac:dyDescent="0.3">
      <c r="A833" t="s">
        <v>1059</v>
      </c>
      <c r="B833" t="s">
        <v>1060</v>
      </c>
      <c r="D833" s="1">
        <v>41190</v>
      </c>
      <c r="E833" s="1">
        <v>41190</v>
      </c>
      <c r="F833" s="1" t="str">
        <f t="shared" si="62"/>
        <v>October</v>
      </c>
      <c r="G833" s="1" t="str">
        <f t="shared" si="63"/>
        <v>2012</v>
      </c>
      <c r="H833" s="2">
        <f t="shared" si="64"/>
        <v>0</v>
      </c>
      <c r="I833" s="2" t="str">
        <f t="shared" si="65"/>
        <v>FREE DELIVERY</v>
      </c>
      <c r="J833" t="s">
        <v>17</v>
      </c>
      <c r="K833">
        <v>4</v>
      </c>
      <c r="L833">
        <v>207.55</v>
      </c>
      <c r="M833">
        <v>0.08</v>
      </c>
      <c r="N833" t="s">
        <v>18</v>
      </c>
      <c r="O833">
        <v>16.23</v>
      </c>
      <c r="P833">
        <v>52.71</v>
      </c>
      <c r="Q833">
        <v>2.5</v>
      </c>
      <c r="R833" t="s">
        <v>142</v>
      </c>
      <c r="S833" t="s">
        <v>143</v>
      </c>
      <c r="T833" t="s">
        <v>42</v>
      </c>
      <c r="U833" t="s">
        <v>22</v>
      </c>
      <c r="V833" t="s">
        <v>51</v>
      </c>
      <c r="W833">
        <v>0.36</v>
      </c>
    </row>
    <row r="834" spans="1:23" x14ac:dyDescent="0.3">
      <c r="A834" t="s">
        <v>1074</v>
      </c>
      <c r="B834" t="s">
        <v>1075</v>
      </c>
      <c r="D834" s="1">
        <v>40487</v>
      </c>
      <c r="E834" s="1">
        <v>40487</v>
      </c>
      <c r="F834" s="1" t="str">
        <f t="shared" si="62"/>
        <v>November</v>
      </c>
      <c r="G834" s="1" t="str">
        <f t="shared" si="63"/>
        <v>2010</v>
      </c>
      <c r="H834" s="2">
        <f t="shared" si="64"/>
        <v>0</v>
      </c>
      <c r="I834" s="2" t="str">
        <f t="shared" si="65"/>
        <v>FREE DELIVERY</v>
      </c>
      <c r="J834" t="s">
        <v>34</v>
      </c>
      <c r="K834">
        <v>29</v>
      </c>
      <c r="L834">
        <v>1158.45</v>
      </c>
      <c r="M834">
        <v>0.1</v>
      </c>
      <c r="N834" t="s">
        <v>18</v>
      </c>
      <c r="O834">
        <v>267.16000000000003</v>
      </c>
      <c r="P834">
        <v>41.71</v>
      </c>
      <c r="Q834">
        <v>4.5</v>
      </c>
      <c r="R834" t="s">
        <v>142</v>
      </c>
      <c r="S834" t="s">
        <v>143</v>
      </c>
      <c r="T834" t="s">
        <v>31</v>
      </c>
      <c r="U834" t="s">
        <v>22</v>
      </c>
      <c r="V834" t="s">
        <v>28</v>
      </c>
      <c r="W834">
        <v>0.56000000000000005</v>
      </c>
    </row>
    <row r="835" spans="1:23" x14ac:dyDescent="0.3">
      <c r="A835" t="s">
        <v>1074</v>
      </c>
      <c r="B835" t="s">
        <v>1075</v>
      </c>
      <c r="D835" s="1">
        <v>40487</v>
      </c>
      <c r="E835" s="1">
        <v>40489</v>
      </c>
      <c r="F835" s="1" t="str">
        <f t="shared" ref="F835:F898" si="66">TEXT(E835,"mmmm")</f>
        <v>November</v>
      </c>
      <c r="G835" s="1" t="str">
        <f t="shared" ref="G835:G898" si="67">TEXT(E835,"yyyy")</f>
        <v>2010</v>
      </c>
      <c r="H835" s="2">
        <f t="shared" ref="H835:H898" si="68">E835-D835</f>
        <v>2</v>
      </c>
      <c r="I835" s="2" t="b">
        <f t="shared" ref="I835:I898" si="69">IF(H835&lt;1,IF(AND(H835&gt;0,H835&lt;2),"ONE DAY", "FREE DELIVERY"))</f>
        <v>0</v>
      </c>
      <c r="J835" t="s">
        <v>34</v>
      </c>
      <c r="K835">
        <v>43</v>
      </c>
      <c r="L835">
        <v>2568.71</v>
      </c>
      <c r="M835">
        <v>0.1</v>
      </c>
      <c r="N835" t="s">
        <v>18</v>
      </c>
      <c r="O835">
        <v>590.77</v>
      </c>
      <c r="P835">
        <v>60.98</v>
      </c>
      <c r="Q835">
        <v>19.989999999999998</v>
      </c>
      <c r="R835" t="s">
        <v>142</v>
      </c>
      <c r="S835" t="s">
        <v>143</v>
      </c>
      <c r="T835" t="s">
        <v>31</v>
      </c>
      <c r="U835" t="s">
        <v>22</v>
      </c>
      <c r="V835" t="s">
        <v>51</v>
      </c>
      <c r="W835">
        <v>0.38</v>
      </c>
    </row>
    <row r="836" spans="1:23" x14ac:dyDescent="0.3">
      <c r="A836" t="s">
        <v>1080</v>
      </c>
      <c r="B836" t="s">
        <v>1081</v>
      </c>
      <c r="D836" s="1">
        <v>41253</v>
      </c>
      <c r="E836" s="1">
        <v>41255</v>
      </c>
      <c r="F836" s="1" t="str">
        <f t="shared" si="66"/>
        <v>December</v>
      </c>
      <c r="G836" s="1" t="str">
        <f t="shared" si="67"/>
        <v>2012</v>
      </c>
      <c r="H836" s="2">
        <f t="shared" si="68"/>
        <v>2</v>
      </c>
      <c r="I836" s="2" t="b">
        <f t="shared" si="69"/>
        <v>0</v>
      </c>
      <c r="J836" t="s">
        <v>34</v>
      </c>
      <c r="K836">
        <v>14</v>
      </c>
      <c r="L836">
        <v>154.44999999999999</v>
      </c>
      <c r="M836">
        <v>0.09</v>
      </c>
      <c r="N836" t="s">
        <v>18</v>
      </c>
      <c r="O836">
        <v>-2.31</v>
      </c>
      <c r="P836">
        <v>10.98</v>
      </c>
      <c r="Q836">
        <v>3.37</v>
      </c>
      <c r="R836" t="s">
        <v>142</v>
      </c>
      <c r="S836" t="s">
        <v>143</v>
      </c>
      <c r="T836" t="s">
        <v>31</v>
      </c>
      <c r="U836" t="s">
        <v>22</v>
      </c>
      <c r="V836" t="s">
        <v>82</v>
      </c>
      <c r="W836">
        <v>0.56999999999999995</v>
      </c>
    </row>
    <row r="837" spans="1:23" x14ac:dyDescent="0.3">
      <c r="A837" t="s">
        <v>977</v>
      </c>
      <c r="B837" t="s">
        <v>978</v>
      </c>
      <c r="D837" s="1">
        <v>39849</v>
      </c>
      <c r="E837" s="1">
        <v>39850</v>
      </c>
      <c r="F837" s="1" t="str">
        <f t="shared" si="66"/>
        <v>February</v>
      </c>
      <c r="G837" s="1" t="str">
        <f t="shared" si="67"/>
        <v>2009</v>
      </c>
      <c r="H837" s="2">
        <f t="shared" si="68"/>
        <v>1</v>
      </c>
      <c r="I837" s="2" t="b">
        <f t="shared" si="69"/>
        <v>0</v>
      </c>
      <c r="J837" t="s">
        <v>52</v>
      </c>
      <c r="K837">
        <v>23</v>
      </c>
      <c r="L837">
        <v>6133.18</v>
      </c>
      <c r="M837">
        <v>0.06</v>
      </c>
      <c r="N837" t="s">
        <v>25</v>
      </c>
      <c r="O837">
        <v>1243.17</v>
      </c>
      <c r="P837">
        <v>279.81</v>
      </c>
      <c r="Q837">
        <v>23.19</v>
      </c>
      <c r="R837" t="s">
        <v>142</v>
      </c>
      <c r="S837" t="s">
        <v>143</v>
      </c>
      <c r="T837" t="s">
        <v>21</v>
      </c>
      <c r="U837" t="s">
        <v>22</v>
      </c>
      <c r="V837" t="s">
        <v>28</v>
      </c>
      <c r="W837">
        <v>0.59</v>
      </c>
    </row>
    <row r="838" spans="1:23" x14ac:dyDescent="0.3">
      <c r="A838" t="s">
        <v>953</v>
      </c>
      <c r="B838" t="s">
        <v>1015</v>
      </c>
      <c r="D838" s="1">
        <v>40814</v>
      </c>
      <c r="E838" s="1">
        <v>40816</v>
      </c>
      <c r="F838" s="1" t="str">
        <f t="shared" si="66"/>
        <v>September</v>
      </c>
      <c r="G838" s="1" t="str">
        <f t="shared" si="67"/>
        <v>2011</v>
      </c>
      <c r="H838" s="2">
        <f t="shared" si="68"/>
        <v>2</v>
      </c>
      <c r="I838" s="2" t="b">
        <f t="shared" si="69"/>
        <v>0</v>
      </c>
      <c r="J838" t="s">
        <v>44</v>
      </c>
      <c r="K838">
        <v>34</v>
      </c>
      <c r="L838">
        <v>2632.4755</v>
      </c>
      <c r="M838">
        <v>0.01</v>
      </c>
      <c r="N838" t="s">
        <v>18</v>
      </c>
      <c r="O838">
        <v>1325.82</v>
      </c>
      <c r="P838">
        <v>85.99</v>
      </c>
      <c r="Q838">
        <v>3.3</v>
      </c>
      <c r="R838" t="s">
        <v>142</v>
      </c>
      <c r="S838" t="s">
        <v>143</v>
      </c>
      <c r="T838" t="s">
        <v>42</v>
      </c>
      <c r="U838" t="s">
        <v>32</v>
      </c>
      <c r="V838" t="s">
        <v>33</v>
      </c>
      <c r="W838">
        <v>0.37</v>
      </c>
    </row>
    <row r="839" spans="1:23" x14ac:dyDescent="0.3">
      <c r="A839" t="s">
        <v>1080</v>
      </c>
      <c r="B839" t="s">
        <v>1081</v>
      </c>
      <c r="D839" s="1">
        <v>41065</v>
      </c>
      <c r="E839" s="1">
        <v>41072</v>
      </c>
      <c r="F839" s="1" t="str">
        <f t="shared" si="66"/>
        <v>June</v>
      </c>
      <c r="G839" s="1" t="str">
        <f t="shared" si="67"/>
        <v>2012</v>
      </c>
      <c r="H839" s="2">
        <f t="shared" si="68"/>
        <v>7</v>
      </c>
      <c r="I839" s="2" t="b">
        <f t="shared" si="69"/>
        <v>0</v>
      </c>
      <c r="J839" t="s">
        <v>17</v>
      </c>
      <c r="K839">
        <v>43</v>
      </c>
      <c r="L839">
        <v>170.81</v>
      </c>
      <c r="M839">
        <v>0.1</v>
      </c>
      <c r="N839" t="s">
        <v>18</v>
      </c>
      <c r="O839">
        <v>-133.68</v>
      </c>
      <c r="P839">
        <v>4.28</v>
      </c>
      <c r="Q839">
        <v>5.17</v>
      </c>
      <c r="R839" t="s">
        <v>142</v>
      </c>
      <c r="S839" t="s">
        <v>143</v>
      </c>
      <c r="T839" t="s">
        <v>31</v>
      </c>
      <c r="U839" t="s">
        <v>22</v>
      </c>
      <c r="V839" t="s">
        <v>43</v>
      </c>
      <c r="W839">
        <v>0.4</v>
      </c>
    </row>
    <row r="840" spans="1:23" x14ac:dyDescent="0.3">
      <c r="A840" t="s">
        <v>1080</v>
      </c>
      <c r="B840" t="s">
        <v>1081</v>
      </c>
      <c r="D840" s="1">
        <v>41065</v>
      </c>
      <c r="E840" s="1">
        <v>41072</v>
      </c>
      <c r="F840" s="1" t="str">
        <f t="shared" si="66"/>
        <v>June</v>
      </c>
      <c r="G840" s="1" t="str">
        <f t="shared" si="67"/>
        <v>2012</v>
      </c>
      <c r="H840" s="2">
        <f t="shared" si="68"/>
        <v>7</v>
      </c>
      <c r="I840" s="2" t="b">
        <f t="shared" si="69"/>
        <v>0</v>
      </c>
      <c r="J840" t="s">
        <v>17</v>
      </c>
      <c r="K840">
        <v>31</v>
      </c>
      <c r="L840">
        <v>4726.5950000000003</v>
      </c>
      <c r="M840">
        <v>0.05</v>
      </c>
      <c r="N840" t="s">
        <v>39</v>
      </c>
      <c r="O840">
        <v>1176.48</v>
      </c>
      <c r="P840">
        <v>175.99</v>
      </c>
      <c r="Q840">
        <v>4.99</v>
      </c>
      <c r="R840" t="s">
        <v>142</v>
      </c>
      <c r="S840" t="s">
        <v>143</v>
      </c>
      <c r="T840" t="s">
        <v>31</v>
      </c>
      <c r="U840" t="s">
        <v>32</v>
      </c>
      <c r="V840" t="s">
        <v>33</v>
      </c>
      <c r="W840">
        <v>0.59</v>
      </c>
    </row>
    <row r="841" spans="1:23" x14ac:dyDescent="0.3">
      <c r="A841" t="s">
        <v>1080</v>
      </c>
      <c r="B841" t="s">
        <v>1081</v>
      </c>
      <c r="D841" s="1">
        <v>40447</v>
      </c>
      <c r="E841" s="1">
        <v>40448</v>
      </c>
      <c r="F841" s="1" t="str">
        <f t="shared" si="66"/>
        <v>September</v>
      </c>
      <c r="G841" s="1" t="str">
        <f t="shared" si="67"/>
        <v>2010</v>
      </c>
      <c r="H841" s="2">
        <f t="shared" si="68"/>
        <v>1</v>
      </c>
      <c r="I841" s="2" t="b">
        <f t="shared" si="69"/>
        <v>0</v>
      </c>
      <c r="J841" t="s">
        <v>44</v>
      </c>
      <c r="K841">
        <v>46</v>
      </c>
      <c r="L841">
        <v>3780.16</v>
      </c>
      <c r="M841">
        <v>0.1</v>
      </c>
      <c r="N841" t="s">
        <v>25</v>
      </c>
      <c r="O841">
        <v>1265.82</v>
      </c>
      <c r="P841">
        <v>90.97</v>
      </c>
      <c r="Q841">
        <v>14</v>
      </c>
      <c r="R841" t="s">
        <v>142</v>
      </c>
      <c r="S841" t="s">
        <v>143</v>
      </c>
      <c r="T841" t="s">
        <v>31</v>
      </c>
      <c r="U841" t="s">
        <v>32</v>
      </c>
      <c r="V841" t="s">
        <v>94</v>
      </c>
      <c r="W841">
        <v>0.36</v>
      </c>
    </row>
    <row r="842" spans="1:23" x14ac:dyDescent="0.3">
      <c r="A842" t="s">
        <v>1080</v>
      </c>
      <c r="B842" t="s">
        <v>1081</v>
      </c>
      <c r="D842" s="1">
        <v>40447</v>
      </c>
      <c r="E842" s="1">
        <v>40448</v>
      </c>
      <c r="F842" s="1" t="str">
        <f t="shared" si="66"/>
        <v>September</v>
      </c>
      <c r="G842" s="1" t="str">
        <f t="shared" si="67"/>
        <v>2010</v>
      </c>
      <c r="H842" s="2">
        <f t="shared" si="68"/>
        <v>1</v>
      </c>
      <c r="I842" s="2" t="b">
        <f t="shared" si="69"/>
        <v>0</v>
      </c>
      <c r="J842" t="s">
        <v>44</v>
      </c>
      <c r="K842">
        <v>31</v>
      </c>
      <c r="L842">
        <v>1784.048</v>
      </c>
      <c r="M842">
        <v>0.05</v>
      </c>
      <c r="N842" t="s">
        <v>18</v>
      </c>
      <c r="O842">
        <v>394.45</v>
      </c>
      <c r="P842">
        <v>65.989999999999995</v>
      </c>
      <c r="Q842">
        <v>3.99</v>
      </c>
      <c r="R842" t="s">
        <v>142</v>
      </c>
      <c r="S842" t="s">
        <v>143</v>
      </c>
      <c r="T842" t="s">
        <v>31</v>
      </c>
      <c r="U842" t="s">
        <v>32</v>
      </c>
      <c r="V842" t="s">
        <v>33</v>
      </c>
      <c r="W842">
        <v>0.59</v>
      </c>
    </row>
    <row r="843" spans="1:23" x14ac:dyDescent="0.3">
      <c r="A843" t="s">
        <v>1064</v>
      </c>
      <c r="B843" t="s">
        <v>1065</v>
      </c>
      <c r="D843" s="1">
        <v>39834</v>
      </c>
      <c r="E843" s="1">
        <v>39836</v>
      </c>
      <c r="F843" s="1" t="str">
        <f t="shared" si="66"/>
        <v>January</v>
      </c>
      <c r="G843" s="1" t="str">
        <f t="shared" si="67"/>
        <v>2009</v>
      </c>
      <c r="H843" s="2">
        <f t="shared" si="68"/>
        <v>2</v>
      </c>
      <c r="I843" s="2" t="b">
        <f t="shared" si="69"/>
        <v>0</v>
      </c>
      <c r="J843" t="s">
        <v>44</v>
      </c>
      <c r="K843">
        <v>46</v>
      </c>
      <c r="L843">
        <v>1482.01</v>
      </c>
      <c r="M843">
        <v>0.02</v>
      </c>
      <c r="N843" t="s">
        <v>18</v>
      </c>
      <c r="O843">
        <v>709.33</v>
      </c>
      <c r="P843">
        <v>30.44</v>
      </c>
      <c r="Q843">
        <v>1.49</v>
      </c>
      <c r="R843" t="s">
        <v>142</v>
      </c>
      <c r="S843" t="s">
        <v>143</v>
      </c>
      <c r="T843" t="s">
        <v>31</v>
      </c>
      <c r="U843" t="s">
        <v>22</v>
      </c>
      <c r="V843" t="s">
        <v>29</v>
      </c>
      <c r="W843">
        <v>0.37</v>
      </c>
    </row>
    <row r="844" spans="1:23" x14ac:dyDescent="0.3">
      <c r="A844" t="s">
        <v>1057</v>
      </c>
      <c r="B844" t="s">
        <v>1058</v>
      </c>
      <c r="D844" s="1">
        <v>41187</v>
      </c>
      <c r="E844" s="1">
        <v>41188</v>
      </c>
      <c r="F844" s="1" t="str">
        <f t="shared" si="66"/>
        <v>October</v>
      </c>
      <c r="G844" s="1" t="str">
        <f t="shared" si="67"/>
        <v>2012</v>
      </c>
      <c r="H844" s="2">
        <f t="shared" si="68"/>
        <v>1</v>
      </c>
      <c r="I844" s="2" t="b">
        <f t="shared" si="69"/>
        <v>0</v>
      </c>
      <c r="J844" t="s">
        <v>52</v>
      </c>
      <c r="K844">
        <v>14</v>
      </c>
      <c r="L844">
        <v>91.75</v>
      </c>
      <c r="M844">
        <v>7.0000000000000007E-2</v>
      </c>
      <c r="N844" t="s">
        <v>18</v>
      </c>
      <c r="O844">
        <v>2.82</v>
      </c>
      <c r="P844">
        <v>6.75</v>
      </c>
      <c r="Q844">
        <v>2.99</v>
      </c>
      <c r="R844" t="s">
        <v>142</v>
      </c>
      <c r="S844" t="s">
        <v>143</v>
      </c>
      <c r="T844" t="s">
        <v>31</v>
      </c>
      <c r="U844" t="s">
        <v>22</v>
      </c>
      <c r="V844" t="s">
        <v>29</v>
      </c>
      <c r="W844">
        <v>0.35</v>
      </c>
    </row>
    <row r="845" spans="1:23" x14ac:dyDescent="0.3">
      <c r="A845" t="s">
        <v>1057</v>
      </c>
      <c r="B845" t="s">
        <v>1058</v>
      </c>
      <c r="D845" s="1">
        <v>41187</v>
      </c>
      <c r="E845" s="1">
        <v>41188</v>
      </c>
      <c r="F845" s="1" t="str">
        <f t="shared" si="66"/>
        <v>October</v>
      </c>
      <c r="G845" s="1" t="str">
        <f t="shared" si="67"/>
        <v>2012</v>
      </c>
      <c r="H845" s="2">
        <f t="shared" si="68"/>
        <v>1</v>
      </c>
      <c r="I845" s="2" t="b">
        <f t="shared" si="69"/>
        <v>0</v>
      </c>
      <c r="J845" t="s">
        <v>52</v>
      </c>
      <c r="K845">
        <v>31</v>
      </c>
      <c r="L845">
        <v>346.57</v>
      </c>
      <c r="M845">
        <v>0</v>
      </c>
      <c r="N845" t="s">
        <v>18</v>
      </c>
      <c r="O845">
        <v>-116.45</v>
      </c>
      <c r="P845">
        <v>10.97</v>
      </c>
      <c r="Q845">
        <v>6.5</v>
      </c>
      <c r="R845" t="s">
        <v>142</v>
      </c>
      <c r="S845" t="s">
        <v>143</v>
      </c>
      <c r="T845" t="s">
        <v>31</v>
      </c>
      <c r="U845" t="s">
        <v>32</v>
      </c>
      <c r="V845" t="s">
        <v>48</v>
      </c>
      <c r="W845">
        <v>0.64</v>
      </c>
    </row>
    <row r="846" spans="1:23" x14ac:dyDescent="0.3">
      <c r="A846" t="s">
        <v>1063</v>
      </c>
      <c r="B846" t="s">
        <v>967</v>
      </c>
      <c r="D846" s="1">
        <v>39897</v>
      </c>
      <c r="E846" s="1">
        <v>39899</v>
      </c>
      <c r="F846" s="1" t="str">
        <f t="shared" si="66"/>
        <v>March</v>
      </c>
      <c r="G846" s="1" t="str">
        <f t="shared" si="67"/>
        <v>2009</v>
      </c>
      <c r="H846" s="2">
        <f t="shared" si="68"/>
        <v>2</v>
      </c>
      <c r="I846" s="2" t="b">
        <f t="shared" si="69"/>
        <v>0</v>
      </c>
      <c r="J846" t="s">
        <v>52</v>
      </c>
      <c r="K846">
        <v>20</v>
      </c>
      <c r="L846">
        <v>234.09</v>
      </c>
      <c r="M846">
        <v>0.01</v>
      </c>
      <c r="N846" t="s">
        <v>39</v>
      </c>
      <c r="O846">
        <v>-11.69</v>
      </c>
      <c r="P846">
        <v>10.64</v>
      </c>
      <c r="Q846">
        <v>5.16</v>
      </c>
      <c r="R846" t="s">
        <v>142</v>
      </c>
      <c r="S846" t="s">
        <v>143</v>
      </c>
      <c r="T846" t="s">
        <v>31</v>
      </c>
      <c r="U846" t="s">
        <v>36</v>
      </c>
      <c r="V846" t="s">
        <v>37</v>
      </c>
      <c r="W846">
        <v>0.56999999999999995</v>
      </c>
    </row>
    <row r="847" spans="1:23" x14ac:dyDescent="0.3">
      <c r="A847" t="s">
        <v>1074</v>
      </c>
      <c r="B847" t="s">
        <v>1075</v>
      </c>
      <c r="D847" s="1">
        <v>41172</v>
      </c>
      <c r="E847" s="1">
        <v>41174</v>
      </c>
      <c r="F847" s="1" t="str">
        <f t="shared" si="66"/>
        <v>September</v>
      </c>
      <c r="G847" s="1" t="str">
        <f t="shared" si="67"/>
        <v>2012</v>
      </c>
      <c r="H847" s="2">
        <f t="shared" si="68"/>
        <v>2</v>
      </c>
      <c r="I847" s="2" t="b">
        <f t="shared" si="69"/>
        <v>0</v>
      </c>
      <c r="J847" t="s">
        <v>34</v>
      </c>
      <c r="K847">
        <v>19</v>
      </c>
      <c r="L847">
        <v>82.43</v>
      </c>
      <c r="M847">
        <v>0.04</v>
      </c>
      <c r="N847" t="s">
        <v>18</v>
      </c>
      <c r="O847">
        <v>-94.76</v>
      </c>
      <c r="P847">
        <v>4.0599999999999996</v>
      </c>
      <c r="Q847">
        <v>6.89</v>
      </c>
      <c r="R847" t="s">
        <v>142</v>
      </c>
      <c r="S847" t="s">
        <v>143</v>
      </c>
      <c r="T847" t="s">
        <v>31</v>
      </c>
      <c r="U847" t="s">
        <v>22</v>
      </c>
      <c r="V847" t="s">
        <v>28</v>
      </c>
      <c r="W847">
        <v>0.6</v>
      </c>
    </row>
    <row r="848" spans="1:23" x14ac:dyDescent="0.3">
      <c r="A848" t="s">
        <v>1074</v>
      </c>
      <c r="B848" t="s">
        <v>1075</v>
      </c>
      <c r="D848" s="1">
        <v>41172</v>
      </c>
      <c r="E848" s="1">
        <v>41174</v>
      </c>
      <c r="F848" s="1" t="str">
        <f t="shared" si="66"/>
        <v>September</v>
      </c>
      <c r="G848" s="1" t="str">
        <f t="shared" si="67"/>
        <v>2012</v>
      </c>
      <c r="H848" s="2">
        <f t="shared" si="68"/>
        <v>2</v>
      </c>
      <c r="I848" s="2" t="b">
        <f t="shared" si="69"/>
        <v>0</v>
      </c>
      <c r="J848" t="s">
        <v>34</v>
      </c>
      <c r="K848">
        <v>31</v>
      </c>
      <c r="L848">
        <v>295.97000000000003</v>
      </c>
      <c r="M848">
        <v>0.02</v>
      </c>
      <c r="N848" t="s">
        <v>18</v>
      </c>
      <c r="O848">
        <v>5.0199999999999996</v>
      </c>
      <c r="P848">
        <v>8.85</v>
      </c>
      <c r="Q848">
        <v>5.6</v>
      </c>
      <c r="R848" t="s">
        <v>142</v>
      </c>
      <c r="S848" t="s">
        <v>143</v>
      </c>
      <c r="T848" t="s">
        <v>31</v>
      </c>
      <c r="U848" t="s">
        <v>22</v>
      </c>
      <c r="V848" t="s">
        <v>29</v>
      </c>
      <c r="W848">
        <v>0.36</v>
      </c>
    </row>
    <row r="849" spans="1:23" x14ac:dyDescent="0.3">
      <c r="A849" t="s">
        <v>1074</v>
      </c>
      <c r="B849" t="s">
        <v>1075</v>
      </c>
      <c r="D849" s="1">
        <v>41172</v>
      </c>
      <c r="E849" s="1">
        <v>41173</v>
      </c>
      <c r="F849" s="1" t="str">
        <f t="shared" si="66"/>
        <v>September</v>
      </c>
      <c r="G849" s="1" t="str">
        <f t="shared" si="67"/>
        <v>2012</v>
      </c>
      <c r="H849" s="2">
        <f t="shared" si="68"/>
        <v>1</v>
      </c>
      <c r="I849" s="2" t="b">
        <f t="shared" si="69"/>
        <v>0</v>
      </c>
      <c r="J849" t="s">
        <v>34</v>
      </c>
      <c r="K849">
        <v>29</v>
      </c>
      <c r="L849">
        <v>94.5</v>
      </c>
      <c r="M849">
        <v>0.02</v>
      </c>
      <c r="N849" t="s">
        <v>18</v>
      </c>
      <c r="O849">
        <v>39.9</v>
      </c>
      <c r="P849">
        <v>3.15</v>
      </c>
      <c r="Q849">
        <v>0.5</v>
      </c>
      <c r="R849" t="s">
        <v>142</v>
      </c>
      <c r="S849" t="s">
        <v>143</v>
      </c>
      <c r="T849" t="s">
        <v>31</v>
      </c>
      <c r="U849" t="s">
        <v>22</v>
      </c>
      <c r="V849" t="s">
        <v>57</v>
      </c>
      <c r="W849">
        <v>0.37</v>
      </c>
    </row>
    <row r="850" spans="1:23" x14ac:dyDescent="0.3">
      <c r="A850" t="s">
        <v>953</v>
      </c>
      <c r="B850" t="s">
        <v>1015</v>
      </c>
      <c r="D850" s="1">
        <v>40214</v>
      </c>
      <c r="E850" s="1">
        <v>40216</v>
      </c>
      <c r="F850" s="1" t="str">
        <f t="shared" si="66"/>
        <v>February</v>
      </c>
      <c r="G850" s="1" t="str">
        <f t="shared" si="67"/>
        <v>2010</v>
      </c>
      <c r="H850" s="2">
        <f t="shared" si="68"/>
        <v>2</v>
      </c>
      <c r="I850" s="2" t="b">
        <f t="shared" si="69"/>
        <v>0</v>
      </c>
      <c r="J850" t="s">
        <v>34</v>
      </c>
      <c r="K850">
        <v>39</v>
      </c>
      <c r="L850">
        <v>1836.06</v>
      </c>
      <c r="M850">
        <v>0.04</v>
      </c>
      <c r="N850" t="s">
        <v>18</v>
      </c>
      <c r="O850">
        <v>437.07</v>
      </c>
      <c r="P850">
        <v>48.92</v>
      </c>
      <c r="Q850">
        <v>4.5</v>
      </c>
      <c r="R850" t="s">
        <v>142</v>
      </c>
      <c r="S850" t="s">
        <v>143</v>
      </c>
      <c r="T850" t="s">
        <v>42</v>
      </c>
      <c r="U850" t="s">
        <v>22</v>
      </c>
      <c r="V850" t="s">
        <v>28</v>
      </c>
      <c r="W850">
        <v>0.59</v>
      </c>
    </row>
    <row r="851" spans="1:23" x14ac:dyDescent="0.3">
      <c r="A851" t="s">
        <v>953</v>
      </c>
      <c r="B851" t="s">
        <v>1015</v>
      </c>
      <c r="D851" s="1">
        <v>40214</v>
      </c>
      <c r="E851" s="1">
        <v>40216</v>
      </c>
      <c r="F851" s="1" t="str">
        <f t="shared" si="66"/>
        <v>February</v>
      </c>
      <c r="G851" s="1" t="str">
        <f t="shared" si="67"/>
        <v>2010</v>
      </c>
      <c r="H851" s="2">
        <f t="shared" si="68"/>
        <v>2</v>
      </c>
      <c r="I851" s="2" t="b">
        <f t="shared" si="69"/>
        <v>0</v>
      </c>
      <c r="J851" t="s">
        <v>34</v>
      </c>
      <c r="K851">
        <v>2</v>
      </c>
      <c r="L851">
        <v>21.03</v>
      </c>
      <c r="M851">
        <v>0.03</v>
      </c>
      <c r="N851" t="s">
        <v>18</v>
      </c>
      <c r="O851">
        <v>-10.48</v>
      </c>
      <c r="P851">
        <v>8.69</v>
      </c>
      <c r="Q851">
        <v>2.99</v>
      </c>
      <c r="R851" t="s">
        <v>142</v>
      </c>
      <c r="S851" t="s">
        <v>143</v>
      </c>
      <c r="T851" t="s">
        <v>42</v>
      </c>
      <c r="U851" t="s">
        <v>22</v>
      </c>
      <c r="V851" t="s">
        <v>29</v>
      </c>
      <c r="W851">
        <v>0.39</v>
      </c>
    </row>
    <row r="852" spans="1:23" x14ac:dyDescent="0.3">
      <c r="A852" t="s">
        <v>1057</v>
      </c>
      <c r="B852" t="s">
        <v>1058</v>
      </c>
      <c r="D852" s="1">
        <v>40256</v>
      </c>
      <c r="E852" s="1">
        <v>40257</v>
      </c>
      <c r="F852" s="1" t="str">
        <f t="shared" si="66"/>
        <v>March</v>
      </c>
      <c r="G852" s="1" t="str">
        <f t="shared" si="67"/>
        <v>2010</v>
      </c>
      <c r="H852" s="2">
        <f t="shared" si="68"/>
        <v>1</v>
      </c>
      <c r="I852" s="2" t="b">
        <f t="shared" si="69"/>
        <v>0</v>
      </c>
      <c r="J852" t="s">
        <v>24</v>
      </c>
      <c r="K852">
        <v>46</v>
      </c>
      <c r="L852">
        <v>507.64</v>
      </c>
      <c r="M852">
        <v>0.04</v>
      </c>
      <c r="N852" t="s">
        <v>18</v>
      </c>
      <c r="O852">
        <v>42.76</v>
      </c>
      <c r="P852">
        <v>10.98</v>
      </c>
      <c r="Q852">
        <v>3.37</v>
      </c>
      <c r="R852" t="s">
        <v>142</v>
      </c>
      <c r="S852" t="s">
        <v>143</v>
      </c>
      <c r="T852" t="s">
        <v>31</v>
      </c>
      <c r="U852" t="s">
        <v>22</v>
      </c>
      <c r="V852" t="s">
        <v>82</v>
      </c>
      <c r="W852">
        <v>0.56999999999999995</v>
      </c>
    </row>
    <row r="853" spans="1:23" x14ac:dyDescent="0.3">
      <c r="A853" t="s">
        <v>1074</v>
      </c>
      <c r="B853" t="s">
        <v>1075</v>
      </c>
      <c r="D853" s="1">
        <v>40866</v>
      </c>
      <c r="E853" s="1">
        <v>40875</v>
      </c>
      <c r="F853" s="1" t="str">
        <f t="shared" si="66"/>
        <v>November</v>
      </c>
      <c r="G853" s="1" t="str">
        <f t="shared" si="67"/>
        <v>2011</v>
      </c>
      <c r="H853" s="2">
        <f t="shared" si="68"/>
        <v>9</v>
      </c>
      <c r="I853" s="2" t="b">
        <f t="shared" si="69"/>
        <v>0</v>
      </c>
      <c r="J853" t="s">
        <v>17</v>
      </c>
      <c r="K853">
        <v>39</v>
      </c>
      <c r="L853">
        <v>301.36</v>
      </c>
      <c r="M853">
        <v>0.09</v>
      </c>
      <c r="N853" t="s">
        <v>18</v>
      </c>
      <c r="O853">
        <v>48.45</v>
      </c>
      <c r="P853">
        <v>8.01</v>
      </c>
      <c r="Q853">
        <v>2.87</v>
      </c>
      <c r="R853" t="s">
        <v>142</v>
      </c>
      <c r="S853" t="s">
        <v>143</v>
      </c>
      <c r="T853" t="s">
        <v>31</v>
      </c>
      <c r="U853" t="s">
        <v>22</v>
      </c>
      <c r="V853" t="s">
        <v>43</v>
      </c>
      <c r="W853">
        <v>0.4</v>
      </c>
    </row>
    <row r="854" spans="1:23" x14ac:dyDescent="0.3">
      <c r="A854" t="s">
        <v>1074</v>
      </c>
      <c r="B854" t="s">
        <v>1075</v>
      </c>
      <c r="D854" s="1">
        <v>40866</v>
      </c>
      <c r="E854" s="1">
        <v>40871</v>
      </c>
      <c r="F854" s="1" t="str">
        <f t="shared" si="66"/>
        <v>November</v>
      </c>
      <c r="G854" s="1" t="str">
        <f t="shared" si="67"/>
        <v>2011</v>
      </c>
      <c r="H854" s="2">
        <f t="shared" si="68"/>
        <v>5</v>
      </c>
      <c r="I854" s="2" t="b">
        <f t="shared" si="69"/>
        <v>0</v>
      </c>
      <c r="J854" t="s">
        <v>17</v>
      </c>
      <c r="K854">
        <v>17</v>
      </c>
      <c r="L854">
        <v>114.28</v>
      </c>
      <c r="M854">
        <v>0.08</v>
      </c>
      <c r="N854" t="s">
        <v>18</v>
      </c>
      <c r="O854">
        <v>-38.72</v>
      </c>
      <c r="P854">
        <v>6.48</v>
      </c>
      <c r="Q854">
        <v>5.84</v>
      </c>
      <c r="R854" t="s">
        <v>142</v>
      </c>
      <c r="S854" t="s">
        <v>143</v>
      </c>
      <c r="T854" t="s">
        <v>31</v>
      </c>
      <c r="U854" t="s">
        <v>22</v>
      </c>
      <c r="V854" t="s">
        <v>43</v>
      </c>
      <c r="W854">
        <v>0.37</v>
      </c>
    </row>
    <row r="855" spans="1:23" x14ac:dyDescent="0.3">
      <c r="A855" t="s">
        <v>1074</v>
      </c>
      <c r="B855" t="s">
        <v>1075</v>
      </c>
      <c r="D855" s="1">
        <v>40866</v>
      </c>
      <c r="E855" s="1">
        <v>40873</v>
      </c>
      <c r="F855" s="1" t="str">
        <f t="shared" si="66"/>
        <v>November</v>
      </c>
      <c r="G855" s="1" t="str">
        <f t="shared" si="67"/>
        <v>2011</v>
      </c>
      <c r="H855" s="2">
        <f t="shared" si="68"/>
        <v>7</v>
      </c>
      <c r="I855" s="2" t="b">
        <f t="shared" si="69"/>
        <v>0</v>
      </c>
      <c r="J855" t="s">
        <v>17</v>
      </c>
      <c r="K855">
        <v>49</v>
      </c>
      <c r="L855">
        <v>1889.04</v>
      </c>
      <c r="M855">
        <v>0.1</v>
      </c>
      <c r="N855" t="s">
        <v>39</v>
      </c>
      <c r="O855">
        <v>182.15</v>
      </c>
      <c r="P855">
        <v>40.97</v>
      </c>
      <c r="Q855">
        <v>8.99</v>
      </c>
      <c r="R855" t="s">
        <v>142</v>
      </c>
      <c r="S855" t="s">
        <v>143</v>
      </c>
      <c r="T855" t="s">
        <v>31</v>
      </c>
      <c r="U855" t="s">
        <v>22</v>
      </c>
      <c r="V855" t="s">
        <v>60</v>
      </c>
      <c r="W855">
        <v>0.59</v>
      </c>
    </row>
    <row r="856" spans="1:23" x14ac:dyDescent="0.3">
      <c r="A856" t="s">
        <v>1074</v>
      </c>
      <c r="B856" t="s">
        <v>1075</v>
      </c>
      <c r="D856" s="1">
        <v>39932</v>
      </c>
      <c r="E856" s="1">
        <v>39933</v>
      </c>
      <c r="F856" s="1" t="str">
        <f t="shared" si="66"/>
        <v>April</v>
      </c>
      <c r="G856" s="1" t="str">
        <f t="shared" si="67"/>
        <v>2009</v>
      </c>
      <c r="H856" s="2">
        <f t="shared" si="68"/>
        <v>1</v>
      </c>
      <c r="I856" s="2" t="b">
        <f t="shared" si="69"/>
        <v>0</v>
      </c>
      <c r="J856" t="s">
        <v>44</v>
      </c>
      <c r="K856">
        <v>49</v>
      </c>
      <c r="L856">
        <v>7002.08</v>
      </c>
      <c r="M856">
        <v>0.1</v>
      </c>
      <c r="N856" t="s">
        <v>18</v>
      </c>
      <c r="O856">
        <v>-1640.51</v>
      </c>
      <c r="P856">
        <v>154.13</v>
      </c>
      <c r="Q856">
        <v>69</v>
      </c>
      <c r="R856" t="s">
        <v>142</v>
      </c>
      <c r="S856" t="s">
        <v>143</v>
      </c>
      <c r="T856" t="s">
        <v>31</v>
      </c>
      <c r="U856" t="s">
        <v>36</v>
      </c>
      <c r="V856" t="s">
        <v>55</v>
      </c>
      <c r="W856">
        <v>0.68</v>
      </c>
    </row>
    <row r="857" spans="1:23" x14ac:dyDescent="0.3">
      <c r="A857" t="s">
        <v>1070</v>
      </c>
      <c r="B857" t="s">
        <v>1071</v>
      </c>
      <c r="D857" s="1">
        <v>40636</v>
      </c>
      <c r="E857" s="1">
        <v>40638</v>
      </c>
      <c r="F857" s="1" t="str">
        <f t="shared" si="66"/>
        <v>April</v>
      </c>
      <c r="G857" s="1" t="str">
        <f t="shared" si="67"/>
        <v>2011</v>
      </c>
      <c r="H857" s="2">
        <f t="shared" si="68"/>
        <v>2</v>
      </c>
      <c r="I857" s="2" t="b">
        <f t="shared" si="69"/>
        <v>0</v>
      </c>
      <c r="J857" t="s">
        <v>17</v>
      </c>
      <c r="K857">
        <v>47</v>
      </c>
      <c r="L857">
        <v>91.43</v>
      </c>
      <c r="M857">
        <v>0.08</v>
      </c>
      <c r="N857" t="s">
        <v>18</v>
      </c>
      <c r="O857">
        <v>-22.9</v>
      </c>
      <c r="P857">
        <v>2.08</v>
      </c>
      <c r="Q857">
        <v>1.49</v>
      </c>
      <c r="R857" t="s">
        <v>142</v>
      </c>
      <c r="S857" t="s">
        <v>143</v>
      </c>
      <c r="T857" t="s">
        <v>42</v>
      </c>
      <c r="U857" t="s">
        <v>22</v>
      </c>
      <c r="V857" t="s">
        <v>29</v>
      </c>
      <c r="W857">
        <v>0.38</v>
      </c>
    </row>
    <row r="858" spans="1:23" x14ac:dyDescent="0.3">
      <c r="A858" t="s">
        <v>1064</v>
      </c>
      <c r="B858" t="s">
        <v>1065</v>
      </c>
      <c r="D858" s="1">
        <v>40649</v>
      </c>
      <c r="E858" s="1">
        <v>40649</v>
      </c>
      <c r="F858" s="1" t="str">
        <f t="shared" si="66"/>
        <v>April</v>
      </c>
      <c r="G858" s="1" t="str">
        <f t="shared" si="67"/>
        <v>2011</v>
      </c>
      <c r="H858" s="2">
        <f t="shared" si="68"/>
        <v>0</v>
      </c>
      <c r="I858" s="2" t="str">
        <f t="shared" si="69"/>
        <v>FREE DELIVERY</v>
      </c>
      <c r="J858" t="s">
        <v>44</v>
      </c>
      <c r="K858">
        <v>7</v>
      </c>
      <c r="L858">
        <v>27.99</v>
      </c>
      <c r="M858">
        <v>0.06</v>
      </c>
      <c r="N858" t="s">
        <v>18</v>
      </c>
      <c r="O858">
        <v>-0.17</v>
      </c>
      <c r="P858">
        <v>3.8</v>
      </c>
      <c r="Q858">
        <v>1.49</v>
      </c>
      <c r="R858" t="s">
        <v>142</v>
      </c>
      <c r="S858" t="s">
        <v>143</v>
      </c>
      <c r="T858" t="s">
        <v>31</v>
      </c>
      <c r="U858" t="s">
        <v>22</v>
      </c>
      <c r="V858" t="s">
        <v>29</v>
      </c>
      <c r="W858">
        <v>0.38</v>
      </c>
    </row>
    <row r="859" spans="1:23" x14ac:dyDescent="0.3">
      <c r="A859" t="s">
        <v>1064</v>
      </c>
      <c r="B859" t="s">
        <v>1065</v>
      </c>
      <c r="D859" s="1">
        <v>40649</v>
      </c>
      <c r="E859" s="1">
        <v>40650</v>
      </c>
      <c r="F859" s="1" t="str">
        <f t="shared" si="66"/>
        <v>April</v>
      </c>
      <c r="G859" s="1" t="str">
        <f t="shared" si="67"/>
        <v>2011</v>
      </c>
      <c r="H859" s="2">
        <f t="shared" si="68"/>
        <v>1</v>
      </c>
      <c r="I859" s="2" t="b">
        <f t="shared" si="69"/>
        <v>0</v>
      </c>
      <c r="J859" t="s">
        <v>44</v>
      </c>
      <c r="K859">
        <v>6</v>
      </c>
      <c r="L859">
        <v>21.07</v>
      </c>
      <c r="M859">
        <v>0.08</v>
      </c>
      <c r="N859" t="s">
        <v>18</v>
      </c>
      <c r="O859">
        <v>2.2799999999999998</v>
      </c>
      <c r="P859">
        <v>3.69</v>
      </c>
      <c r="Q859">
        <v>0.5</v>
      </c>
      <c r="R859" t="s">
        <v>142</v>
      </c>
      <c r="S859" t="s">
        <v>143</v>
      </c>
      <c r="T859" t="s">
        <v>31</v>
      </c>
      <c r="U859" t="s">
        <v>22</v>
      </c>
      <c r="V859" t="s">
        <v>57</v>
      </c>
      <c r="W859">
        <v>0.38</v>
      </c>
    </row>
    <row r="860" spans="1:23" x14ac:dyDescent="0.3">
      <c r="A860" t="s">
        <v>1074</v>
      </c>
      <c r="B860" t="s">
        <v>1075</v>
      </c>
      <c r="D860" s="1">
        <v>40344</v>
      </c>
      <c r="E860" s="1">
        <v>40349</v>
      </c>
      <c r="F860" s="1" t="str">
        <f t="shared" si="66"/>
        <v>June</v>
      </c>
      <c r="G860" s="1" t="str">
        <f t="shared" si="67"/>
        <v>2010</v>
      </c>
      <c r="H860" s="2">
        <f t="shared" si="68"/>
        <v>5</v>
      </c>
      <c r="I860" s="2" t="b">
        <f t="shared" si="69"/>
        <v>0</v>
      </c>
      <c r="J860" t="s">
        <v>17</v>
      </c>
      <c r="K860">
        <v>37</v>
      </c>
      <c r="L860">
        <v>102.46</v>
      </c>
      <c r="M860">
        <v>0.08</v>
      </c>
      <c r="N860" t="s">
        <v>18</v>
      </c>
      <c r="O860">
        <v>36.64</v>
      </c>
      <c r="P860">
        <v>2.88</v>
      </c>
      <c r="Q860">
        <v>0.5</v>
      </c>
      <c r="R860" t="s">
        <v>142</v>
      </c>
      <c r="S860" t="s">
        <v>143</v>
      </c>
      <c r="T860" t="s">
        <v>31</v>
      </c>
      <c r="U860" t="s">
        <v>22</v>
      </c>
      <c r="V860" t="s">
        <v>57</v>
      </c>
      <c r="W860">
        <v>0.39</v>
      </c>
    </row>
    <row r="861" spans="1:23" x14ac:dyDescent="0.3">
      <c r="A861" t="s">
        <v>1074</v>
      </c>
      <c r="B861" t="s">
        <v>1075</v>
      </c>
      <c r="D861" s="1">
        <v>40344</v>
      </c>
      <c r="E861" s="1">
        <v>40349</v>
      </c>
      <c r="F861" s="1" t="str">
        <f t="shared" si="66"/>
        <v>June</v>
      </c>
      <c r="G861" s="1" t="str">
        <f t="shared" si="67"/>
        <v>2010</v>
      </c>
      <c r="H861" s="2">
        <f t="shared" si="68"/>
        <v>5</v>
      </c>
      <c r="I861" s="2" t="b">
        <f t="shared" si="69"/>
        <v>0</v>
      </c>
      <c r="J861" t="s">
        <v>17</v>
      </c>
      <c r="K861">
        <v>43</v>
      </c>
      <c r="L861">
        <v>1097.5999999999999</v>
      </c>
      <c r="M861">
        <v>0.05</v>
      </c>
      <c r="N861" t="s">
        <v>18</v>
      </c>
      <c r="O861">
        <v>216.12</v>
      </c>
      <c r="P861">
        <v>25.38</v>
      </c>
      <c r="Q861">
        <v>8.99</v>
      </c>
      <c r="R861" t="s">
        <v>142</v>
      </c>
      <c r="S861" t="s">
        <v>143</v>
      </c>
      <c r="T861" t="s">
        <v>31</v>
      </c>
      <c r="U861" t="s">
        <v>36</v>
      </c>
      <c r="V861" t="s">
        <v>37</v>
      </c>
      <c r="W861">
        <v>0.5</v>
      </c>
    </row>
    <row r="862" spans="1:23" x14ac:dyDescent="0.3">
      <c r="A862" t="s">
        <v>1076</v>
      </c>
      <c r="B862" t="s">
        <v>1077</v>
      </c>
      <c r="D862" s="1">
        <v>40034</v>
      </c>
      <c r="E862" s="1">
        <v>40036</v>
      </c>
      <c r="F862" s="1" t="str">
        <f t="shared" si="66"/>
        <v>August</v>
      </c>
      <c r="G862" s="1" t="str">
        <f t="shared" si="67"/>
        <v>2009</v>
      </c>
      <c r="H862" s="2">
        <f t="shared" si="68"/>
        <v>2</v>
      </c>
      <c r="I862" s="2" t="b">
        <f t="shared" si="69"/>
        <v>0</v>
      </c>
      <c r="J862" t="s">
        <v>24</v>
      </c>
      <c r="K862">
        <v>3</v>
      </c>
      <c r="L862">
        <v>21.64</v>
      </c>
      <c r="M862">
        <v>0.08</v>
      </c>
      <c r="N862" t="s">
        <v>18</v>
      </c>
      <c r="O862">
        <v>-13.33</v>
      </c>
      <c r="P862">
        <v>5.74</v>
      </c>
      <c r="Q862">
        <v>5.01</v>
      </c>
      <c r="R862" t="s">
        <v>142</v>
      </c>
      <c r="S862" t="s">
        <v>143</v>
      </c>
      <c r="T862" t="s">
        <v>31</v>
      </c>
      <c r="U862" t="s">
        <v>22</v>
      </c>
      <c r="V862" t="s">
        <v>29</v>
      </c>
      <c r="W862">
        <v>0.39</v>
      </c>
    </row>
    <row r="863" spans="1:23" x14ac:dyDescent="0.3">
      <c r="A863" t="s">
        <v>1066</v>
      </c>
      <c r="B863" t="s">
        <v>1082</v>
      </c>
      <c r="D863" s="1">
        <v>40076</v>
      </c>
      <c r="E863" s="1">
        <v>40078</v>
      </c>
      <c r="F863" s="1" t="str">
        <f t="shared" si="66"/>
        <v>September</v>
      </c>
      <c r="G863" s="1" t="str">
        <f t="shared" si="67"/>
        <v>2009</v>
      </c>
      <c r="H863" s="2">
        <f t="shared" si="68"/>
        <v>2</v>
      </c>
      <c r="I863" s="2" t="b">
        <f t="shared" si="69"/>
        <v>0</v>
      </c>
      <c r="J863" t="s">
        <v>44</v>
      </c>
      <c r="K863">
        <v>48</v>
      </c>
      <c r="L863">
        <v>128</v>
      </c>
      <c r="M863">
        <v>0.09</v>
      </c>
      <c r="N863" t="s">
        <v>18</v>
      </c>
      <c r="O863">
        <v>45.51</v>
      </c>
      <c r="P863">
        <v>2.89</v>
      </c>
      <c r="Q863">
        <v>0.5</v>
      </c>
      <c r="R863" t="s">
        <v>142</v>
      </c>
      <c r="S863" t="s">
        <v>143</v>
      </c>
      <c r="T863" t="s">
        <v>42</v>
      </c>
      <c r="U863" t="s">
        <v>22</v>
      </c>
      <c r="V863" t="s">
        <v>57</v>
      </c>
      <c r="W863">
        <v>0.38</v>
      </c>
    </row>
    <row r="864" spans="1:23" x14ac:dyDescent="0.3">
      <c r="A864" t="s">
        <v>1066</v>
      </c>
      <c r="B864" t="s">
        <v>1082</v>
      </c>
      <c r="D864" s="1">
        <v>40076</v>
      </c>
      <c r="E864" s="1">
        <v>40077</v>
      </c>
      <c r="F864" s="1" t="str">
        <f t="shared" si="66"/>
        <v>September</v>
      </c>
      <c r="G864" s="1" t="str">
        <f t="shared" si="67"/>
        <v>2009</v>
      </c>
      <c r="H864" s="2">
        <f t="shared" si="68"/>
        <v>1</v>
      </c>
      <c r="I864" s="2" t="b">
        <f t="shared" si="69"/>
        <v>0</v>
      </c>
      <c r="J864" t="s">
        <v>44</v>
      </c>
      <c r="K864">
        <v>5</v>
      </c>
      <c r="L864">
        <v>252.66</v>
      </c>
      <c r="M864">
        <v>0.02</v>
      </c>
      <c r="N864" t="s">
        <v>18</v>
      </c>
      <c r="O864">
        <v>32.86</v>
      </c>
      <c r="P864">
        <v>48.91</v>
      </c>
      <c r="Q864">
        <v>5.81</v>
      </c>
      <c r="R864" t="s">
        <v>142</v>
      </c>
      <c r="S864" t="s">
        <v>143</v>
      </c>
      <c r="T864" t="s">
        <v>42</v>
      </c>
      <c r="U864" t="s">
        <v>22</v>
      </c>
      <c r="V864" t="s">
        <v>43</v>
      </c>
      <c r="W864">
        <v>0.38</v>
      </c>
    </row>
    <row r="865" spans="1:23" x14ac:dyDescent="0.3">
      <c r="A865" t="s">
        <v>1080</v>
      </c>
      <c r="B865" t="s">
        <v>1081</v>
      </c>
      <c r="D865" s="1">
        <v>40988</v>
      </c>
      <c r="E865" s="1">
        <v>40989</v>
      </c>
      <c r="F865" s="1" t="str">
        <f t="shared" si="66"/>
        <v>March</v>
      </c>
      <c r="G865" s="1" t="str">
        <f t="shared" si="67"/>
        <v>2012</v>
      </c>
      <c r="H865" s="2">
        <f t="shared" si="68"/>
        <v>1</v>
      </c>
      <c r="I865" s="2" t="b">
        <f t="shared" si="69"/>
        <v>0</v>
      </c>
      <c r="J865" t="s">
        <v>52</v>
      </c>
      <c r="K865">
        <v>16</v>
      </c>
      <c r="L865">
        <v>44.1</v>
      </c>
      <c r="M865">
        <v>0.04</v>
      </c>
      <c r="N865" t="s">
        <v>18</v>
      </c>
      <c r="O865">
        <v>-6.22</v>
      </c>
      <c r="P865">
        <v>2.58</v>
      </c>
      <c r="Q865">
        <v>1.3</v>
      </c>
      <c r="R865" t="s">
        <v>142</v>
      </c>
      <c r="S865" t="s">
        <v>143</v>
      </c>
      <c r="T865" t="s">
        <v>31</v>
      </c>
      <c r="U865" t="s">
        <v>22</v>
      </c>
      <c r="V865" t="s">
        <v>60</v>
      </c>
      <c r="W865">
        <v>0.59</v>
      </c>
    </row>
    <row r="866" spans="1:23" x14ac:dyDescent="0.3">
      <c r="A866" t="s">
        <v>1074</v>
      </c>
      <c r="B866" t="s">
        <v>1075</v>
      </c>
      <c r="D866" s="1">
        <v>40991</v>
      </c>
      <c r="E866" s="1">
        <v>40993</v>
      </c>
      <c r="F866" s="1" t="str">
        <f t="shared" si="66"/>
        <v>March</v>
      </c>
      <c r="G866" s="1" t="str">
        <f t="shared" si="67"/>
        <v>2012</v>
      </c>
      <c r="H866" s="2">
        <f t="shared" si="68"/>
        <v>2</v>
      </c>
      <c r="I866" s="2" t="b">
        <f t="shared" si="69"/>
        <v>0</v>
      </c>
      <c r="J866" t="s">
        <v>34</v>
      </c>
      <c r="K866">
        <v>45</v>
      </c>
      <c r="L866">
        <v>132.31</v>
      </c>
      <c r="M866">
        <v>0.02</v>
      </c>
      <c r="N866" t="s">
        <v>18</v>
      </c>
      <c r="O866">
        <v>10.91</v>
      </c>
      <c r="P866">
        <v>2.88</v>
      </c>
      <c r="Q866">
        <v>1.49</v>
      </c>
      <c r="R866" t="s">
        <v>142</v>
      </c>
      <c r="S866" t="s">
        <v>143</v>
      </c>
      <c r="T866" t="s">
        <v>27</v>
      </c>
      <c r="U866" t="s">
        <v>22</v>
      </c>
      <c r="V866" t="s">
        <v>29</v>
      </c>
      <c r="W866">
        <v>0.36</v>
      </c>
    </row>
    <row r="867" spans="1:23" x14ac:dyDescent="0.3">
      <c r="A867" t="s">
        <v>953</v>
      </c>
      <c r="B867" t="s">
        <v>1015</v>
      </c>
      <c r="D867" s="1">
        <v>40378</v>
      </c>
      <c r="E867" s="1">
        <v>40383</v>
      </c>
      <c r="F867" s="1" t="str">
        <f t="shared" si="66"/>
        <v>July</v>
      </c>
      <c r="G867" s="1" t="str">
        <f t="shared" si="67"/>
        <v>2010</v>
      </c>
      <c r="H867" s="2">
        <f t="shared" si="68"/>
        <v>5</v>
      </c>
      <c r="I867" s="2" t="b">
        <f t="shared" si="69"/>
        <v>0</v>
      </c>
      <c r="J867" t="s">
        <v>17</v>
      </c>
      <c r="K867">
        <v>47</v>
      </c>
      <c r="L867">
        <v>178.51</v>
      </c>
      <c r="M867">
        <v>0</v>
      </c>
      <c r="N867" t="s">
        <v>18</v>
      </c>
      <c r="O867">
        <v>82.3</v>
      </c>
      <c r="P867">
        <v>3.75</v>
      </c>
      <c r="Q867">
        <v>0.5</v>
      </c>
      <c r="R867" t="s">
        <v>142</v>
      </c>
      <c r="S867" t="s">
        <v>143</v>
      </c>
      <c r="T867" t="s">
        <v>42</v>
      </c>
      <c r="U867" t="s">
        <v>22</v>
      </c>
      <c r="V867" t="s">
        <v>57</v>
      </c>
      <c r="W867">
        <v>0.37</v>
      </c>
    </row>
    <row r="868" spans="1:23" x14ac:dyDescent="0.3">
      <c r="A868" t="s">
        <v>953</v>
      </c>
      <c r="B868" t="s">
        <v>1015</v>
      </c>
      <c r="D868" s="1">
        <v>40378</v>
      </c>
      <c r="E868" s="1">
        <v>40387</v>
      </c>
      <c r="F868" s="1" t="str">
        <f t="shared" si="66"/>
        <v>July</v>
      </c>
      <c r="G868" s="1" t="str">
        <f t="shared" si="67"/>
        <v>2010</v>
      </c>
      <c r="H868" s="2">
        <f t="shared" si="68"/>
        <v>9</v>
      </c>
      <c r="I868" s="2" t="b">
        <f t="shared" si="69"/>
        <v>0</v>
      </c>
      <c r="J868" t="s">
        <v>17</v>
      </c>
      <c r="K868">
        <v>15</v>
      </c>
      <c r="L868">
        <v>31.32</v>
      </c>
      <c r="M868">
        <v>0</v>
      </c>
      <c r="N868" t="s">
        <v>18</v>
      </c>
      <c r="O868">
        <v>-30.26</v>
      </c>
      <c r="P868">
        <v>1.86</v>
      </c>
      <c r="Q868">
        <v>2.58</v>
      </c>
      <c r="R868" t="s">
        <v>142</v>
      </c>
      <c r="S868" t="s">
        <v>143</v>
      </c>
      <c r="T868" t="s">
        <v>42</v>
      </c>
      <c r="U868" t="s">
        <v>22</v>
      </c>
      <c r="V868" t="s">
        <v>46</v>
      </c>
      <c r="W868">
        <v>0.82</v>
      </c>
    </row>
    <row r="869" spans="1:23" x14ac:dyDescent="0.3">
      <c r="A869" t="s">
        <v>1059</v>
      </c>
      <c r="B869" t="s">
        <v>1060</v>
      </c>
      <c r="D869" s="1">
        <v>41234</v>
      </c>
      <c r="E869" s="1">
        <v>41236</v>
      </c>
      <c r="F869" s="1" t="str">
        <f t="shared" si="66"/>
        <v>November</v>
      </c>
      <c r="G869" s="1" t="str">
        <f t="shared" si="67"/>
        <v>2012</v>
      </c>
      <c r="H869" s="2">
        <f t="shared" si="68"/>
        <v>2</v>
      </c>
      <c r="I869" s="2" t="b">
        <f t="shared" si="69"/>
        <v>0</v>
      </c>
      <c r="J869" t="s">
        <v>44</v>
      </c>
      <c r="K869">
        <v>28</v>
      </c>
      <c r="L869">
        <v>1538.8655000000001</v>
      </c>
      <c r="M869">
        <v>0.05</v>
      </c>
      <c r="N869" t="s">
        <v>18</v>
      </c>
      <c r="O869">
        <v>-186.33</v>
      </c>
      <c r="P869">
        <v>65.989999999999995</v>
      </c>
      <c r="Q869">
        <v>19.989999999999998</v>
      </c>
      <c r="R869" t="s">
        <v>142</v>
      </c>
      <c r="S869" t="s">
        <v>143</v>
      </c>
      <c r="T869" t="s">
        <v>42</v>
      </c>
      <c r="U869" t="s">
        <v>32</v>
      </c>
      <c r="V869" t="s">
        <v>33</v>
      </c>
      <c r="W869">
        <v>0.59</v>
      </c>
    </row>
    <row r="870" spans="1:23" x14ac:dyDescent="0.3">
      <c r="A870" t="s">
        <v>977</v>
      </c>
      <c r="B870" t="s">
        <v>978</v>
      </c>
      <c r="D870" s="1">
        <v>39899</v>
      </c>
      <c r="E870" s="1">
        <v>39901</v>
      </c>
      <c r="F870" s="1" t="str">
        <f t="shared" si="66"/>
        <v>March</v>
      </c>
      <c r="G870" s="1" t="str">
        <f t="shared" si="67"/>
        <v>2009</v>
      </c>
      <c r="H870" s="2">
        <f t="shared" si="68"/>
        <v>2</v>
      </c>
      <c r="I870" s="2" t="b">
        <f t="shared" si="69"/>
        <v>0</v>
      </c>
      <c r="J870" t="s">
        <v>24</v>
      </c>
      <c r="K870">
        <v>25</v>
      </c>
      <c r="L870">
        <v>286.07</v>
      </c>
      <c r="M870">
        <v>7.0000000000000007E-2</v>
      </c>
      <c r="N870" t="s">
        <v>18</v>
      </c>
      <c r="O870">
        <v>-35.94</v>
      </c>
      <c r="P870">
        <v>11.97</v>
      </c>
      <c r="Q870">
        <v>4.9800000000000004</v>
      </c>
      <c r="R870" t="s">
        <v>142</v>
      </c>
      <c r="S870" t="s">
        <v>143</v>
      </c>
      <c r="T870" t="s">
        <v>21</v>
      </c>
      <c r="U870" t="s">
        <v>22</v>
      </c>
      <c r="V870" t="s">
        <v>28</v>
      </c>
      <c r="W870">
        <v>0.57999999999999996</v>
      </c>
    </row>
    <row r="871" spans="1:23" x14ac:dyDescent="0.3">
      <c r="A871" t="s">
        <v>977</v>
      </c>
      <c r="B871" t="s">
        <v>978</v>
      </c>
      <c r="D871" s="1">
        <v>39899</v>
      </c>
      <c r="E871" s="1">
        <v>39901</v>
      </c>
      <c r="F871" s="1" t="str">
        <f t="shared" si="66"/>
        <v>March</v>
      </c>
      <c r="G871" s="1" t="str">
        <f t="shared" si="67"/>
        <v>2009</v>
      </c>
      <c r="H871" s="2">
        <f t="shared" si="68"/>
        <v>2</v>
      </c>
      <c r="I871" s="2" t="b">
        <f t="shared" si="69"/>
        <v>0</v>
      </c>
      <c r="J871" t="s">
        <v>24</v>
      </c>
      <c r="K871">
        <v>26</v>
      </c>
      <c r="L871">
        <v>733.92</v>
      </c>
      <c r="M871">
        <v>0.03</v>
      </c>
      <c r="N871" t="s">
        <v>18</v>
      </c>
      <c r="O871">
        <v>302.8</v>
      </c>
      <c r="P871">
        <v>28.53</v>
      </c>
      <c r="Q871">
        <v>1.49</v>
      </c>
      <c r="R871" t="s">
        <v>142</v>
      </c>
      <c r="S871" t="s">
        <v>143</v>
      </c>
      <c r="T871" t="s">
        <v>21</v>
      </c>
      <c r="U871" t="s">
        <v>22</v>
      </c>
      <c r="V871" t="s">
        <v>29</v>
      </c>
      <c r="W871">
        <v>0.38</v>
      </c>
    </row>
    <row r="872" spans="1:23" x14ac:dyDescent="0.3">
      <c r="A872" t="s">
        <v>977</v>
      </c>
      <c r="B872" t="s">
        <v>978</v>
      </c>
      <c r="D872" s="1">
        <v>39899</v>
      </c>
      <c r="E872" s="1">
        <v>39901</v>
      </c>
      <c r="F872" s="1" t="str">
        <f t="shared" si="66"/>
        <v>March</v>
      </c>
      <c r="G872" s="1" t="str">
        <f t="shared" si="67"/>
        <v>2009</v>
      </c>
      <c r="H872" s="2">
        <f t="shared" si="68"/>
        <v>2</v>
      </c>
      <c r="I872" s="2" t="b">
        <f t="shared" si="69"/>
        <v>0</v>
      </c>
      <c r="J872" t="s">
        <v>24</v>
      </c>
      <c r="K872">
        <v>6</v>
      </c>
      <c r="L872">
        <v>99.11</v>
      </c>
      <c r="M872">
        <v>0.01</v>
      </c>
      <c r="N872" t="s">
        <v>18</v>
      </c>
      <c r="O872">
        <v>-12.46</v>
      </c>
      <c r="P872">
        <v>15.28</v>
      </c>
      <c r="Q872">
        <v>1.99</v>
      </c>
      <c r="R872" t="s">
        <v>142</v>
      </c>
      <c r="S872" t="s">
        <v>143</v>
      </c>
      <c r="T872" t="s">
        <v>21</v>
      </c>
      <c r="U872" t="s">
        <v>32</v>
      </c>
      <c r="V872" t="s">
        <v>48</v>
      </c>
      <c r="W872">
        <v>0.42</v>
      </c>
    </row>
    <row r="873" spans="1:23" x14ac:dyDescent="0.3">
      <c r="A873" t="s">
        <v>1080</v>
      </c>
      <c r="B873" t="s">
        <v>1081</v>
      </c>
      <c r="D873" s="1">
        <v>40312</v>
      </c>
      <c r="E873" s="1">
        <v>40314</v>
      </c>
      <c r="F873" s="1" t="str">
        <f t="shared" si="66"/>
        <v>May</v>
      </c>
      <c r="G873" s="1" t="str">
        <f t="shared" si="67"/>
        <v>2010</v>
      </c>
      <c r="H873" s="2">
        <f t="shared" si="68"/>
        <v>2</v>
      </c>
      <c r="I873" s="2" t="b">
        <f t="shared" si="69"/>
        <v>0</v>
      </c>
      <c r="J873" t="s">
        <v>34</v>
      </c>
      <c r="K873">
        <v>17</v>
      </c>
      <c r="L873">
        <v>2475.08</v>
      </c>
      <c r="M873">
        <v>0</v>
      </c>
      <c r="N873" t="s">
        <v>39</v>
      </c>
      <c r="O873">
        <v>958.8</v>
      </c>
      <c r="P873">
        <v>136.97999999999999</v>
      </c>
      <c r="Q873">
        <v>24.49</v>
      </c>
      <c r="R873" t="s">
        <v>142</v>
      </c>
      <c r="S873" t="s">
        <v>143</v>
      </c>
      <c r="T873" t="s">
        <v>31</v>
      </c>
      <c r="U873" t="s">
        <v>36</v>
      </c>
      <c r="V873" t="s">
        <v>37</v>
      </c>
      <c r="W873">
        <v>0.59</v>
      </c>
    </row>
    <row r="874" spans="1:23" x14ac:dyDescent="0.3">
      <c r="A874" t="s">
        <v>1080</v>
      </c>
      <c r="B874" t="s">
        <v>1081</v>
      </c>
      <c r="D874" s="1">
        <v>40312</v>
      </c>
      <c r="E874" s="1">
        <v>40313</v>
      </c>
      <c r="F874" s="1" t="str">
        <f t="shared" si="66"/>
        <v>May</v>
      </c>
      <c r="G874" s="1" t="str">
        <f t="shared" si="67"/>
        <v>2010</v>
      </c>
      <c r="H874" s="2">
        <f t="shared" si="68"/>
        <v>1</v>
      </c>
      <c r="I874" s="2" t="b">
        <f t="shared" si="69"/>
        <v>0</v>
      </c>
      <c r="J874" t="s">
        <v>34</v>
      </c>
      <c r="K874">
        <v>49</v>
      </c>
      <c r="L874">
        <v>1610.42</v>
      </c>
      <c r="M874">
        <v>0</v>
      </c>
      <c r="N874" t="s">
        <v>18</v>
      </c>
      <c r="O874">
        <v>813.35</v>
      </c>
      <c r="P874">
        <v>30.93</v>
      </c>
      <c r="Q874">
        <v>3.92</v>
      </c>
      <c r="R874" t="s">
        <v>142</v>
      </c>
      <c r="S874" t="s">
        <v>143</v>
      </c>
      <c r="T874" t="s">
        <v>31</v>
      </c>
      <c r="U874" t="s">
        <v>36</v>
      </c>
      <c r="V874" t="s">
        <v>37</v>
      </c>
      <c r="W874">
        <v>0.44</v>
      </c>
    </row>
    <row r="875" spans="1:23" x14ac:dyDescent="0.3">
      <c r="A875" t="s">
        <v>1064</v>
      </c>
      <c r="B875" t="s">
        <v>1065</v>
      </c>
      <c r="D875" s="1">
        <v>40468</v>
      </c>
      <c r="E875" s="1">
        <v>40469</v>
      </c>
      <c r="F875" s="1" t="str">
        <f t="shared" si="66"/>
        <v>October</v>
      </c>
      <c r="G875" s="1" t="str">
        <f t="shared" si="67"/>
        <v>2010</v>
      </c>
      <c r="H875" s="2">
        <f t="shared" si="68"/>
        <v>1</v>
      </c>
      <c r="I875" s="2" t="b">
        <f t="shared" si="69"/>
        <v>0</v>
      </c>
      <c r="J875" t="s">
        <v>52</v>
      </c>
      <c r="K875">
        <v>48</v>
      </c>
      <c r="L875">
        <v>5620.2</v>
      </c>
      <c r="M875">
        <v>0.01</v>
      </c>
      <c r="N875" t="s">
        <v>25</v>
      </c>
      <c r="O875">
        <v>176.04</v>
      </c>
      <c r="P875">
        <v>110.98</v>
      </c>
      <c r="Q875">
        <v>30</v>
      </c>
      <c r="R875" t="s">
        <v>142</v>
      </c>
      <c r="S875" t="s">
        <v>143</v>
      </c>
      <c r="T875" t="s">
        <v>31</v>
      </c>
      <c r="U875" t="s">
        <v>36</v>
      </c>
      <c r="V875" t="s">
        <v>67</v>
      </c>
      <c r="W875">
        <v>0.71</v>
      </c>
    </row>
    <row r="876" spans="1:23" x14ac:dyDescent="0.3">
      <c r="A876" t="s">
        <v>910</v>
      </c>
      <c r="B876" t="s">
        <v>911</v>
      </c>
      <c r="D876" s="1">
        <v>40414</v>
      </c>
      <c r="E876" s="1">
        <v>40416</v>
      </c>
      <c r="F876" s="1" t="str">
        <f t="shared" si="66"/>
        <v>August</v>
      </c>
      <c r="G876" s="1" t="str">
        <f t="shared" si="67"/>
        <v>2010</v>
      </c>
      <c r="H876" s="2">
        <f t="shared" si="68"/>
        <v>2</v>
      </c>
      <c r="I876" s="2" t="b">
        <f t="shared" si="69"/>
        <v>0</v>
      </c>
      <c r="J876" t="s">
        <v>34</v>
      </c>
      <c r="K876">
        <v>26</v>
      </c>
      <c r="L876">
        <v>1382.31</v>
      </c>
      <c r="M876">
        <v>0.03</v>
      </c>
      <c r="N876" t="s">
        <v>18</v>
      </c>
      <c r="O876">
        <v>372.26</v>
      </c>
      <c r="P876">
        <v>51.94</v>
      </c>
      <c r="Q876">
        <v>19.989999999999998</v>
      </c>
      <c r="R876" t="s">
        <v>142</v>
      </c>
      <c r="S876" t="s">
        <v>143</v>
      </c>
      <c r="T876" t="s">
        <v>31</v>
      </c>
      <c r="U876" t="s">
        <v>36</v>
      </c>
      <c r="V876" t="s">
        <v>37</v>
      </c>
      <c r="W876">
        <v>0.44</v>
      </c>
    </row>
    <row r="877" spans="1:23" x14ac:dyDescent="0.3">
      <c r="A877" t="s">
        <v>910</v>
      </c>
      <c r="B877" t="s">
        <v>911</v>
      </c>
      <c r="D877" s="1">
        <v>40414</v>
      </c>
      <c r="E877" s="1">
        <v>40415</v>
      </c>
      <c r="F877" s="1" t="str">
        <f t="shared" si="66"/>
        <v>August</v>
      </c>
      <c r="G877" s="1" t="str">
        <f t="shared" si="67"/>
        <v>2010</v>
      </c>
      <c r="H877" s="2">
        <f t="shared" si="68"/>
        <v>1</v>
      </c>
      <c r="I877" s="2" t="b">
        <f t="shared" si="69"/>
        <v>0</v>
      </c>
      <c r="J877" t="s">
        <v>34</v>
      </c>
      <c r="K877">
        <v>46</v>
      </c>
      <c r="L877">
        <v>991.36</v>
      </c>
      <c r="M877">
        <v>0.01</v>
      </c>
      <c r="N877" t="s">
        <v>18</v>
      </c>
      <c r="O877">
        <v>212.06</v>
      </c>
      <c r="P877">
        <v>19.98</v>
      </c>
      <c r="Q877">
        <v>8.68</v>
      </c>
      <c r="R877" t="s">
        <v>142</v>
      </c>
      <c r="S877" t="s">
        <v>143</v>
      </c>
      <c r="T877" t="s">
        <v>31</v>
      </c>
      <c r="U877" t="s">
        <v>22</v>
      </c>
      <c r="V877" t="s">
        <v>43</v>
      </c>
      <c r="W877">
        <v>0.37</v>
      </c>
    </row>
    <row r="878" spans="1:23" x14ac:dyDescent="0.3">
      <c r="A878" t="s">
        <v>1070</v>
      </c>
      <c r="B878" t="s">
        <v>1071</v>
      </c>
      <c r="D878" s="1">
        <v>40765</v>
      </c>
      <c r="E878" s="1">
        <v>40766</v>
      </c>
      <c r="F878" s="1" t="str">
        <f t="shared" si="66"/>
        <v>August</v>
      </c>
      <c r="G878" s="1" t="str">
        <f t="shared" si="67"/>
        <v>2011</v>
      </c>
      <c r="H878" s="2">
        <f t="shared" si="68"/>
        <v>1</v>
      </c>
      <c r="I878" s="2" t="b">
        <f t="shared" si="69"/>
        <v>0</v>
      </c>
      <c r="J878" t="s">
        <v>24</v>
      </c>
      <c r="K878">
        <v>19</v>
      </c>
      <c r="L878">
        <v>1410.44</v>
      </c>
      <c r="M878">
        <v>7.0000000000000007E-2</v>
      </c>
      <c r="N878" t="s">
        <v>18</v>
      </c>
      <c r="O878">
        <v>545.11</v>
      </c>
      <c r="P878">
        <v>78.69</v>
      </c>
      <c r="Q878">
        <v>19.989999999999998</v>
      </c>
      <c r="R878" t="s">
        <v>142</v>
      </c>
      <c r="S878" t="s">
        <v>143</v>
      </c>
      <c r="T878" t="s">
        <v>42</v>
      </c>
      <c r="U878" t="s">
        <v>36</v>
      </c>
      <c r="V878" t="s">
        <v>37</v>
      </c>
      <c r="W878">
        <v>0.43</v>
      </c>
    </row>
    <row r="879" spans="1:23" x14ac:dyDescent="0.3">
      <c r="A879" t="s">
        <v>953</v>
      </c>
      <c r="B879" t="s">
        <v>1015</v>
      </c>
      <c r="D879" s="1">
        <v>40080</v>
      </c>
      <c r="E879" s="1">
        <v>40083</v>
      </c>
      <c r="F879" s="1" t="str">
        <f t="shared" si="66"/>
        <v>September</v>
      </c>
      <c r="G879" s="1" t="str">
        <f t="shared" si="67"/>
        <v>2009</v>
      </c>
      <c r="H879" s="2">
        <f t="shared" si="68"/>
        <v>3</v>
      </c>
      <c r="I879" s="2" t="b">
        <f t="shared" si="69"/>
        <v>0</v>
      </c>
      <c r="J879" t="s">
        <v>44</v>
      </c>
      <c r="K879">
        <v>10</v>
      </c>
      <c r="L879">
        <v>268.18</v>
      </c>
      <c r="M879">
        <v>0.06</v>
      </c>
      <c r="N879" t="s">
        <v>18</v>
      </c>
      <c r="O879">
        <v>74.64</v>
      </c>
      <c r="P879">
        <v>28.53</v>
      </c>
      <c r="Q879">
        <v>1.49</v>
      </c>
      <c r="R879" t="s">
        <v>142</v>
      </c>
      <c r="S879" t="s">
        <v>143</v>
      </c>
      <c r="T879" t="s">
        <v>42</v>
      </c>
      <c r="U879" t="s">
        <v>22</v>
      </c>
      <c r="V879" t="s">
        <v>29</v>
      </c>
      <c r="W879">
        <v>0.38</v>
      </c>
    </row>
    <row r="880" spans="1:23" x14ac:dyDescent="0.3">
      <c r="A880" t="s">
        <v>953</v>
      </c>
      <c r="B880" t="s">
        <v>1015</v>
      </c>
      <c r="D880" s="1">
        <v>40080</v>
      </c>
      <c r="E880" s="1">
        <v>40081</v>
      </c>
      <c r="F880" s="1" t="str">
        <f t="shared" si="66"/>
        <v>September</v>
      </c>
      <c r="G880" s="1" t="str">
        <f t="shared" si="67"/>
        <v>2009</v>
      </c>
      <c r="H880" s="2">
        <f t="shared" si="68"/>
        <v>1</v>
      </c>
      <c r="I880" s="2" t="b">
        <f t="shared" si="69"/>
        <v>0</v>
      </c>
      <c r="J880" t="s">
        <v>44</v>
      </c>
      <c r="K880">
        <v>9</v>
      </c>
      <c r="L880">
        <v>477.05399999999997</v>
      </c>
      <c r="M880">
        <v>0.1</v>
      </c>
      <c r="N880" t="s">
        <v>18</v>
      </c>
      <c r="O880">
        <v>-170.53</v>
      </c>
      <c r="P880">
        <v>65.989999999999995</v>
      </c>
      <c r="Q880">
        <v>3.99</v>
      </c>
      <c r="R880" t="s">
        <v>142</v>
      </c>
      <c r="S880" t="s">
        <v>143</v>
      </c>
      <c r="T880" t="s">
        <v>42</v>
      </c>
      <c r="U880" t="s">
        <v>32</v>
      </c>
      <c r="V880" t="s">
        <v>33</v>
      </c>
      <c r="W880">
        <v>0.59</v>
      </c>
    </row>
    <row r="881" spans="1:23" x14ac:dyDescent="0.3">
      <c r="A881" t="s">
        <v>1059</v>
      </c>
      <c r="B881" t="s">
        <v>1060</v>
      </c>
      <c r="D881" s="1">
        <v>41212</v>
      </c>
      <c r="E881" s="1">
        <v>41214</v>
      </c>
      <c r="F881" s="1" t="str">
        <f t="shared" si="66"/>
        <v>November</v>
      </c>
      <c r="G881" s="1" t="str">
        <f t="shared" si="67"/>
        <v>2012</v>
      </c>
      <c r="H881" s="2">
        <f t="shared" si="68"/>
        <v>2</v>
      </c>
      <c r="I881" s="2" t="b">
        <f t="shared" si="69"/>
        <v>0</v>
      </c>
      <c r="J881" t="s">
        <v>24</v>
      </c>
      <c r="K881">
        <v>35</v>
      </c>
      <c r="L881">
        <v>738.69</v>
      </c>
      <c r="M881">
        <v>0.1</v>
      </c>
      <c r="N881" t="s">
        <v>18</v>
      </c>
      <c r="O881">
        <v>109.16</v>
      </c>
      <c r="P881">
        <v>22.98</v>
      </c>
      <c r="Q881">
        <v>7.58</v>
      </c>
      <c r="R881" t="s">
        <v>142</v>
      </c>
      <c r="S881" t="s">
        <v>143</v>
      </c>
      <c r="T881" t="s">
        <v>42</v>
      </c>
      <c r="U881" t="s">
        <v>36</v>
      </c>
      <c r="V881" t="s">
        <v>37</v>
      </c>
      <c r="W881">
        <v>0.51</v>
      </c>
    </row>
    <row r="882" spans="1:23" x14ac:dyDescent="0.3">
      <c r="A882" t="s">
        <v>1059</v>
      </c>
      <c r="B882" t="s">
        <v>1060</v>
      </c>
      <c r="D882" s="1">
        <v>41212</v>
      </c>
      <c r="E882" s="1">
        <v>41214</v>
      </c>
      <c r="F882" s="1" t="str">
        <f t="shared" si="66"/>
        <v>November</v>
      </c>
      <c r="G882" s="1" t="str">
        <f t="shared" si="67"/>
        <v>2012</v>
      </c>
      <c r="H882" s="2">
        <f t="shared" si="68"/>
        <v>2</v>
      </c>
      <c r="I882" s="2" t="b">
        <f t="shared" si="69"/>
        <v>0</v>
      </c>
      <c r="J882" t="s">
        <v>24</v>
      </c>
      <c r="K882">
        <v>5</v>
      </c>
      <c r="L882">
        <v>1015.4</v>
      </c>
      <c r="M882">
        <v>0</v>
      </c>
      <c r="N882" t="s">
        <v>25</v>
      </c>
      <c r="O882">
        <v>-234.59</v>
      </c>
      <c r="P882">
        <v>179.29</v>
      </c>
      <c r="Q882">
        <v>56.2</v>
      </c>
      <c r="R882" t="s">
        <v>142</v>
      </c>
      <c r="S882" t="s">
        <v>143</v>
      </c>
      <c r="T882" t="s">
        <v>42</v>
      </c>
      <c r="U882" t="s">
        <v>36</v>
      </c>
      <c r="V882" t="s">
        <v>55</v>
      </c>
      <c r="W882">
        <v>0.71</v>
      </c>
    </row>
    <row r="883" spans="1:23" x14ac:dyDescent="0.3">
      <c r="A883" t="s">
        <v>1076</v>
      </c>
      <c r="B883" t="s">
        <v>1077</v>
      </c>
      <c r="D883" s="1">
        <v>40305</v>
      </c>
      <c r="E883" s="1">
        <v>40306</v>
      </c>
      <c r="F883" s="1" t="str">
        <f t="shared" si="66"/>
        <v>May</v>
      </c>
      <c r="G883" s="1" t="str">
        <f t="shared" si="67"/>
        <v>2010</v>
      </c>
      <c r="H883" s="2">
        <f t="shared" si="68"/>
        <v>1</v>
      </c>
      <c r="I883" s="2" t="b">
        <f t="shared" si="69"/>
        <v>0</v>
      </c>
      <c r="J883" t="s">
        <v>44</v>
      </c>
      <c r="K883">
        <v>17</v>
      </c>
      <c r="L883">
        <v>184.09</v>
      </c>
      <c r="M883">
        <v>7.0000000000000007E-2</v>
      </c>
      <c r="N883" t="s">
        <v>18</v>
      </c>
      <c r="O883">
        <v>4.79</v>
      </c>
      <c r="P883">
        <v>11.09</v>
      </c>
      <c r="Q883">
        <v>5.25</v>
      </c>
      <c r="R883" t="s">
        <v>142</v>
      </c>
      <c r="S883" t="s">
        <v>143</v>
      </c>
      <c r="T883" t="s">
        <v>31</v>
      </c>
      <c r="U883" t="s">
        <v>22</v>
      </c>
      <c r="V883" t="s">
        <v>51</v>
      </c>
      <c r="W883">
        <v>0.36</v>
      </c>
    </row>
    <row r="884" spans="1:23" x14ac:dyDescent="0.3">
      <c r="A884" t="s">
        <v>957</v>
      </c>
      <c r="B884" t="s">
        <v>1030</v>
      </c>
      <c r="D884" s="1">
        <v>40642</v>
      </c>
      <c r="E884" s="1">
        <v>40644</v>
      </c>
      <c r="F884" s="1" t="str">
        <f t="shared" si="66"/>
        <v>April</v>
      </c>
      <c r="G884" s="1" t="str">
        <f t="shared" si="67"/>
        <v>2011</v>
      </c>
      <c r="H884" s="2">
        <f t="shared" si="68"/>
        <v>2</v>
      </c>
      <c r="I884" s="2" t="b">
        <f t="shared" si="69"/>
        <v>0</v>
      </c>
      <c r="J884" t="s">
        <v>17</v>
      </c>
      <c r="K884">
        <v>36</v>
      </c>
      <c r="L884">
        <v>1646.05</v>
      </c>
      <c r="M884">
        <v>0.08</v>
      </c>
      <c r="N884" t="s">
        <v>18</v>
      </c>
      <c r="O884">
        <v>649.79999999999995</v>
      </c>
      <c r="P884">
        <v>48.04</v>
      </c>
      <c r="Q884">
        <v>7.23</v>
      </c>
      <c r="R884" t="s">
        <v>142</v>
      </c>
      <c r="S884" t="s">
        <v>143</v>
      </c>
      <c r="T884" t="s">
        <v>27</v>
      </c>
      <c r="U884" t="s">
        <v>22</v>
      </c>
      <c r="V884" t="s">
        <v>43</v>
      </c>
      <c r="W884">
        <v>0.37</v>
      </c>
    </row>
    <row r="885" spans="1:23" x14ac:dyDescent="0.3">
      <c r="A885" t="s">
        <v>1066</v>
      </c>
      <c r="B885" t="s">
        <v>1082</v>
      </c>
      <c r="D885" s="1">
        <v>40332</v>
      </c>
      <c r="E885" s="1">
        <v>40335</v>
      </c>
      <c r="F885" s="1" t="str">
        <f t="shared" si="66"/>
        <v>June</v>
      </c>
      <c r="G885" s="1" t="str">
        <f t="shared" si="67"/>
        <v>2010</v>
      </c>
      <c r="H885" s="2">
        <f t="shared" si="68"/>
        <v>3</v>
      </c>
      <c r="I885" s="2" t="b">
        <f t="shared" si="69"/>
        <v>0</v>
      </c>
      <c r="J885" t="s">
        <v>24</v>
      </c>
      <c r="K885">
        <v>46</v>
      </c>
      <c r="L885">
        <v>7807.45</v>
      </c>
      <c r="M885">
        <v>0.02</v>
      </c>
      <c r="N885" t="s">
        <v>39</v>
      </c>
      <c r="O885">
        <v>1660.15</v>
      </c>
      <c r="P885">
        <v>161.55000000000001</v>
      </c>
      <c r="Q885">
        <v>19.989999999999998</v>
      </c>
      <c r="R885" t="s">
        <v>142</v>
      </c>
      <c r="S885" t="s">
        <v>143</v>
      </c>
      <c r="T885" t="s">
        <v>42</v>
      </c>
      <c r="U885" t="s">
        <v>22</v>
      </c>
      <c r="V885" t="s">
        <v>23</v>
      </c>
      <c r="W885">
        <v>0.66</v>
      </c>
    </row>
    <row r="886" spans="1:23" x14ac:dyDescent="0.3">
      <c r="A886" t="s">
        <v>910</v>
      </c>
      <c r="B886" t="s">
        <v>911</v>
      </c>
      <c r="D886" s="1">
        <v>40320</v>
      </c>
      <c r="E886" s="1">
        <v>40321</v>
      </c>
      <c r="F886" s="1" t="str">
        <f t="shared" si="66"/>
        <v>May</v>
      </c>
      <c r="G886" s="1" t="str">
        <f t="shared" si="67"/>
        <v>2010</v>
      </c>
      <c r="H886" s="2">
        <f t="shared" si="68"/>
        <v>1</v>
      </c>
      <c r="I886" s="2" t="b">
        <f t="shared" si="69"/>
        <v>0</v>
      </c>
      <c r="J886" t="s">
        <v>44</v>
      </c>
      <c r="K886">
        <v>45</v>
      </c>
      <c r="L886">
        <v>261</v>
      </c>
      <c r="M886">
        <v>0.04</v>
      </c>
      <c r="N886" t="s">
        <v>39</v>
      </c>
      <c r="O886">
        <v>-43.45</v>
      </c>
      <c r="P886">
        <v>5.81</v>
      </c>
      <c r="Q886">
        <v>3.37</v>
      </c>
      <c r="R886" t="s">
        <v>142</v>
      </c>
      <c r="S886" t="s">
        <v>143</v>
      </c>
      <c r="T886" t="s">
        <v>31</v>
      </c>
      <c r="U886" t="s">
        <v>22</v>
      </c>
      <c r="V886" t="s">
        <v>46</v>
      </c>
      <c r="W886">
        <v>0.54</v>
      </c>
    </row>
    <row r="887" spans="1:23" x14ac:dyDescent="0.3">
      <c r="A887" t="s">
        <v>910</v>
      </c>
      <c r="B887" t="s">
        <v>911</v>
      </c>
      <c r="D887" s="1">
        <v>40320</v>
      </c>
      <c r="E887" s="1">
        <v>40323</v>
      </c>
      <c r="F887" s="1" t="str">
        <f t="shared" si="66"/>
        <v>May</v>
      </c>
      <c r="G887" s="1" t="str">
        <f t="shared" si="67"/>
        <v>2010</v>
      </c>
      <c r="H887" s="2">
        <f t="shared" si="68"/>
        <v>3</v>
      </c>
      <c r="I887" s="2" t="b">
        <f t="shared" si="69"/>
        <v>0</v>
      </c>
      <c r="J887" t="s">
        <v>44</v>
      </c>
      <c r="K887">
        <v>4</v>
      </c>
      <c r="L887">
        <v>127.56</v>
      </c>
      <c r="M887">
        <v>0.05</v>
      </c>
      <c r="N887" t="s">
        <v>18</v>
      </c>
      <c r="O887">
        <v>-41.75</v>
      </c>
      <c r="P887">
        <v>29.74</v>
      </c>
      <c r="Q887">
        <v>6.64</v>
      </c>
      <c r="R887" t="s">
        <v>142</v>
      </c>
      <c r="S887" t="s">
        <v>143</v>
      </c>
      <c r="T887" t="s">
        <v>31</v>
      </c>
      <c r="U887" t="s">
        <v>22</v>
      </c>
      <c r="V887" t="s">
        <v>23</v>
      </c>
      <c r="W887">
        <v>0.7</v>
      </c>
    </row>
    <row r="888" spans="1:23" x14ac:dyDescent="0.3">
      <c r="A888" t="s">
        <v>953</v>
      </c>
      <c r="B888" t="s">
        <v>1015</v>
      </c>
      <c r="D888" s="1">
        <v>41207</v>
      </c>
      <c r="E888" s="1">
        <v>41209</v>
      </c>
      <c r="F888" s="1" t="str">
        <f t="shared" si="66"/>
        <v>October</v>
      </c>
      <c r="G888" s="1" t="str">
        <f t="shared" si="67"/>
        <v>2012</v>
      </c>
      <c r="H888" s="2">
        <f t="shared" si="68"/>
        <v>2</v>
      </c>
      <c r="I888" s="2" t="b">
        <f t="shared" si="69"/>
        <v>0</v>
      </c>
      <c r="J888" t="s">
        <v>44</v>
      </c>
      <c r="K888">
        <v>35</v>
      </c>
      <c r="L888">
        <v>144.06</v>
      </c>
      <c r="M888">
        <v>0.01</v>
      </c>
      <c r="N888" t="s">
        <v>18</v>
      </c>
      <c r="O888">
        <v>-117.27</v>
      </c>
      <c r="P888">
        <v>3.81</v>
      </c>
      <c r="Q888">
        <v>5.44</v>
      </c>
      <c r="R888" t="s">
        <v>142</v>
      </c>
      <c r="S888" t="s">
        <v>143</v>
      </c>
      <c r="T888" t="s">
        <v>42</v>
      </c>
      <c r="U888" t="s">
        <v>22</v>
      </c>
      <c r="V888" t="s">
        <v>29</v>
      </c>
      <c r="W888">
        <v>0.36</v>
      </c>
    </row>
    <row r="889" spans="1:23" x14ac:dyDescent="0.3">
      <c r="A889" t="s">
        <v>953</v>
      </c>
      <c r="B889" t="s">
        <v>1015</v>
      </c>
      <c r="D889" s="1">
        <v>41207</v>
      </c>
      <c r="E889" s="1">
        <v>41208</v>
      </c>
      <c r="F889" s="1" t="str">
        <f t="shared" si="66"/>
        <v>October</v>
      </c>
      <c r="G889" s="1" t="str">
        <f t="shared" si="67"/>
        <v>2012</v>
      </c>
      <c r="H889" s="2">
        <f t="shared" si="68"/>
        <v>1</v>
      </c>
      <c r="I889" s="2" t="b">
        <f t="shared" si="69"/>
        <v>0</v>
      </c>
      <c r="J889" t="s">
        <v>44</v>
      </c>
      <c r="K889">
        <v>32</v>
      </c>
      <c r="L889">
        <v>3205.24</v>
      </c>
      <c r="M889">
        <v>0.01</v>
      </c>
      <c r="N889" t="s">
        <v>25</v>
      </c>
      <c r="O889">
        <v>-1115.99</v>
      </c>
      <c r="P889">
        <v>95.95</v>
      </c>
      <c r="Q889">
        <v>74.349999999999994</v>
      </c>
      <c r="R889" t="s">
        <v>142</v>
      </c>
      <c r="S889" t="s">
        <v>143</v>
      </c>
      <c r="T889" t="s">
        <v>42</v>
      </c>
      <c r="U889" t="s">
        <v>36</v>
      </c>
      <c r="V889" t="s">
        <v>67</v>
      </c>
      <c r="W889">
        <v>0.56999999999999995</v>
      </c>
    </row>
    <row r="890" spans="1:23" x14ac:dyDescent="0.3">
      <c r="A890" t="s">
        <v>953</v>
      </c>
      <c r="B890" t="s">
        <v>1015</v>
      </c>
      <c r="D890" s="1">
        <v>41207</v>
      </c>
      <c r="E890" s="1">
        <v>41207</v>
      </c>
      <c r="F890" s="1" t="str">
        <f t="shared" si="66"/>
        <v>October</v>
      </c>
      <c r="G890" s="1" t="str">
        <f t="shared" si="67"/>
        <v>2012</v>
      </c>
      <c r="H890" s="2">
        <f t="shared" si="68"/>
        <v>0</v>
      </c>
      <c r="I890" s="2" t="str">
        <f t="shared" si="69"/>
        <v>FREE DELIVERY</v>
      </c>
      <c r="J890" t="s">
        <v>44</v>
      </c>
      <c r="K890">
        <v>46</v>
      </c>
      <c r="L890">
        <v>339.27</v>
      </c>
      <c r="M890">
        <v>0.1</v>
      </c>
      <c r="N890" t="s">
        <v>18</v>
      </c>
      <c r="O890">
        <v>48.59</v>
      </c>
      <c r="P890">
        <v>7.89</v>
      </c>
      <c r="Q890">
        <v>2.82</v>
      </c>
      <c r="R890" t="s">
        <v>142</v>
      </c>
      <c r="S890" t="s">
        <v>143</v>
      </c>
      <c r="T890" t="s">
        <v>42</v>
      </c>
      <c r="U890" t="s">
        <v>22</v>
      </c>
      <c r="V890" t="s">
        <v>46</v>
      </c>
      <c r="W890">
        <v>0.4</v>
      </c>
    </row>
    <row r="891" spans="1:23" x14ac:dyDescent="0.3">
      <c r="A891" t="s">
        <v>953</v>
      </c>
      <c r="B891" t="s">
        <v>1015</v>
      </c>
      <c r="D891" s="1">
        <v>41207</v>
      </c>
      <c r="E891" s="1">
        <v>41208</v>
      </c>
      <c r="F891" s="1" t="str">
        <f t="shared" si="66"/>
        <v>October</v>
      </c>
      <c r="G891" s="1" t="str">
        <f t="shared" si="67"/>
        <v>2012</v>
      </c>
      <c r="H891" s="2">
        <f t="shared" si="68"/>
        <v>1</v>
      </c>
      <c r="I891" s="2" t="b">
        <f t="shared" si="69"/>
        <v>0</v>
      </c>
      <c r="J891" t="s">
        <v>44</v>
      </c>
      <c r="K891">
        <v>9</v>
      </c>
      <c r="L891">
        <v>902.024</v>
      </c>
      <c r="M891">
        <v>0.04</v>
      </c>
      <c r="N891" t="s">
        <v>25</v>
      </c>
      <c r="O891">
        <v>-153.25</v>
      </c>
      <c r="P891">
        <v>124.49</v>
      </c>
      <c r="Q891">
        <v>51.94</v>
      </c>
      <c r="R891" t="s">
        <v>142</v>
      </c>
      <c r="S891" t="s">
        <v>143</v>
      </c>
      <c r="T891" t="s">
        <v>42</v>
      </c>
      <c r="U891" t="s">
        <v>36</v>
      </c>
      <c r="V891" t="s">
        <v>55</v>
      </c>
      <c r="W891">
        <v>0.63</v>
      </c>
    </row>
    <row r="892" spans="1:23" x14ac:dyDescent="0.3">
      <c r="A892" t="s">
        <v>953</v>
      </c>
      <c r="B892" t="s">
        <v>1015</v>
      </c>
      <c r="D892" s="1">
        <v>40183</v>
      </c>
      <c r="E892" s="1">
        <v>40183</v>
      </c>
      <c r="F892" s="1" t="str">
        <f t="shared" si="66"/>
        <v>January</v>
      </c>
      <c r="G892" s="1" t="str">
        <f t="shared" si="67"/>
        <v>2010</v>
      </c>
      <c r="H892" s="2">
        <f t="shared" si="68"/>
        <v>0</v>
      </c>
      <c r="I892" s="2" t="str">
        <f t="shared" si="69"/>
        <v>FREE DELIVERY</v>
      </c>
      <c r="J892" t="s">
        <v>34</v>
      </c>
      <c r="K892">
        <v>34</v>
      </c>
      <c r="L892">
        <v>702.79</v>
      </c>
      <c r="M892">
        <v>0.04</v>
      </c>
      <c r="N892" t="s">
        <v>18</v>
      </c>
      <c r="O892">
        <v>-44.81</v>
      </c>
      <c r="P892">
        <v>19.989999999999998</v>
      </c>
      <c r="Q892">
        <v>11.17</v>
      </c>
      <c r="R892" t="s">
        <v>142</v>
      </c>
      <c r="S892" t="s">
        <v>143</v>
      </c>
      <c r="T892" t="s">
        <v>42</v>
      </c>
      <c r="U892" t="s">
        <v>36</v>
      </c>
      <c r="V892" t="s">
        <v>37</v>
      </c>
      <c r="W892">
        <v>0.6</v>
      </c>
    </row>
    <row r="893" spans="1:23" x14ac:dyDescent="0.3">
      <c r="A893" t="s">
        <v>953</v>
      </c>
      <c r="B893" t="s">
        <v>1015</v>
      </c>
      <c r="D893" s="1">
        <v>40183</v>
      </c>
      <c r="E893" s="1">
        <v>40184</v>
      </c>
      <c r="F893" s="1" t="str">
        <f t="shared" si="66"/>
        <v>January</v>
      </c>
      <c r="G893" s="1" t="str">
        <f t="shared" si="67"/>
        <v>2010</v>
      </c>
      <c r="H893" s="2">
        <f t="shared" si="68"/>
        <v>1</v>
      </c>
      <c r="I893" s="2" t="b">
        <f t="shared" si="69"/>
        <v>0</v>
      </c>
      <c r="J893" t="s">
        <v>34</v>
      </c>
      <c r="K893">
        <v>44</v>
      </c>
      <c r="L893">
        <v>712.64</v>
      </c>
      <c r="M893">
        <v>0.06</v>
      </c>
      <c r="N893" t="s">
        <v>18</v>
      </c>
      <c r="O893">
        <v>-27.72</v>
      </c>
      <c r="P893">
        <v>16.91</v>
      </c>
      <c r="Q893">
        <v>6.25</v>
      </c>
      <c r="R893" t="s">
        <v>142</v>
      </c>
      <c r="S893" t="s">
        <v>143</v>
      </c>
      <c r="T893" t="s">
        <v>42</v>
      </c>
      <c r="U893" t="s">
        <v>22</v>
      </c>
      <c r="V893" t="s">
        <v>23</v>
      </c>
      <c r="W893">
        <v>0.57999999999999996</v>
      </c>
    </row>
    <row r="894" spans="1:23" x14ac:dyDescent="0.3">
      <c r="A894" t="s">
        <v>1074</v>
      </c>
      <c r="B894" t="s">
        <v>1075</v>
      </c>
      <c r="D894" s="1">
        <v>40907</v>
      </c>
      <c r="E894" s="1">
        <v>40908</v>
      </c>
      <c r="F894" s="1" t="str">
        <f t="shared" si="66"/>
        <v>December</v>
      </c>
      <c r="G894" s="1" t="str">
        <f t="shared" si="67"/>
        <v>2011</v>
      </c>
      <c r="H894" s="2">
        <f t="shared" si="68"/>
        <v>1</v>
      </c>
      <c r="I894" s="2" t="b">
        <f t="shared" si="69"/>
        <v>0</v>
      </c>
      <c r="J894" t="s">
        <v>44</v>
      </c>
      <c r="K894">
        <v>40</v>
      </c>
      <c r="L894">
        <v>239.86</v>
      </c>
      <c r="M894">
        <v>0.04</v>
      </c>
      <c r="N894" t="s">
        <v>18</v>
      </c>
      <c r="O894">
        <v>-32.06</v>
      </c>
      <c r="P894">
        <v>5.81</v>
      </c>
      <c r="Q894">
        <v>3.37</v>
      </c>
      <c r="R894" t="s">
        <v>142</v>
      </c>
      <c r="S894" t="s">
        <v>143</v>
      </c>
      <c r="T894" t="s">
        <v>27</v>
      </c>
      <c r="U894" t="s">
        <v>22</v>
      </c>
      <c r="V894" t="s">
        <v>46</v>
      </c>
      <c r="W894">
        <v>0.54</v>
      </c>
    </row>
    <row r="895" spans="1:23" x14ac:dyDescent="0.3">
      <c r="A895" t="s">
        <v>1074</v>
      </c>
      <c r="B895" t="s">
        <v>1075</v>
      </c>
      <c r="D895" s="1">
        <v>40907</v>
      </c>
      <c r="E895" s="1">
        <v>40908</v>
      </c>
      <c r="F895" s="1" t="str">
        <f t="shared" si="66"/>
        <v>December</v>
      </c>
      <c r="G895" s="1" t="str">
        <f t="shared" si="67"/>
        <v>2011</v>
      </c>
      <c r="H895" s="2">
        <f t="shared" si="68"/>
        <v>1</v>
      </c>
      <c r="I895" s="2" t="b">
        <f t="shared" si="69"/>
        <v>0</v>
      </c>
      <c r="J895" t="s">
        <v>44</v>
      </c>
      <c r="K895">
        <v>48</v>
      </c>
      <c r="L895">
        <v>1269.79</v>
      </c>
      <c r="M895">
        <v>0.08</v>
      </c>
      <c r="N895" t="s">
        <v>39</v>
      </c>
      <c r="O895">
        <v>-65.33</v>
      </c>
      <c r="P895">
        <v>26.31</v>
      </c>
      <c r="Q895">
        <v>5.89</v>
      </c>
      <c r="R895" t="s">
        <v>142</v>
      </c>
      <c r="S895" t="s">
        <v>143</v>
      </c>
      <c r="T895" t="s">
        <v>27</v>
      </c>
      <c r="U895" t="s">
        <v>32</v>
      </c>
      <c r="V895" t="s">
        <v>48</v>
      </c>
      <c r="W895">
        <v>0.75</v>
      </c>
    </row>
    <row r="896" spans="1:23" x14ac:dyDescent="0.3">
      <c r="A896" t="s">
        <v>1066</v>
      </c>
      <c r="B896" t="s">
        <v>1082</v>
      </c>
      <c r="D896" s="1">
        <v>40588</v>
      </c>
      <c r="E896" s="1">
        <v>40588</v>
      </c>
      <c r="F896" s="1" t="str">
        <f t="shared" si="66"/>
        <v>February</v>
      </c>
      <c r="G896" s="1" t="str">
        <f t="shared" si="67"/>
        <v>2011</v>
      </c>
      <c r="H896" s="2">
        <f t="shared" si="68"/>
        <v>0</v>
      </c>
      <c r="I896" s="2" t="str">
        <f t="shared" si="69"/>
        <v>FREE DELIVERY</v>
      </c>
      <c r="J896" t="s">
        <v>17</v>
      </c>
      <c r="K896">
        <v>17</v>
      </c>
      <c r="L896">
        <v>1529.0139999999999</v>
      </c>
      <c r="M896">
        <v>7.0000000000000007E-2</v>
      </c>
      <c r="N896" t="s">
        <v>18</v>
      </c>
      <c r="O896">
        <v>14.01</v>
      </c>
      <c r="P896">
        <v>110.99</v>
      </c>
      <c r="Q896">
        <v>8.99</v>
      </c>
      <c r="R896" t="s">
        <v>142</v>
      </c>
      <c r="S896" t="s">
        <v>143</v>
      </c>
      <c r="T896" t="s">
        <v>42</v>
      </c>
      <c r="U896" t="s">
        <v>32</v>
      </c>
      <c r="V896" t="s">
        <v>33</v>
      </c>
      <c r="W896">
        <v>0.56999999999999995</v>
      </c>
    </row>
    <row r="897" spans="1:23" x14ac:dyDescent="0.3">
      <c r="A897" t="s">
        <v>957</v>
      </c>
      <c r="B897" t="s">
        <v>1030</v>
      </c>
      <c r="D897" s="1">
        <v>40326</v>
      </c>
      <c r="E897" s="1">
        <v>40327</v>
      </c>
      <c r="F897" s="1" t="str">
        <f t="shared" si="66"/>
        <v>May</v>
      </c>
      <c r="G897" s="1" t="str">
        <f t="shared" si="67"/>
        <v>2010</v>
      </c>
      <c r="H897" s="2">
        <f t="shared" si="68"/>
        <v>1</v>
      </c>
      <c r="I897" s="2" t="b">
        <f t="shared" si="69"/>
        <v>0</v>
      </c>
      <c r="J897" t="s">
        <v>44</v>
      </c>
      <c r="K897">
        <v>3</v>
      </c>
      <c r="L897">
        <v>336.84</v>
      </c>
      <c r="M897">
        <v>0.08</v>
      </c>
      <c r="N897" t="s">
        <v>25</v>
      </c>
      <c r="O897">
        <v>-160.46</v>
      </c>
      <c r="P897">
        <v>100.98</v>
      </c>
      <c r="Q897">
        <v>35.840000000000003</v>
      </c>
      <c r="R897" t="s">
        <v>142</v>
      </c>
      <c r="S897" t="s">
        <v>143</v>
      </c>
      <c r="T897" t="s">
        <v>27</v>
      </c>
      <c r="U897" t="s">
        <v>36</v>
      </c>
      <c r="V897" t="s">
        <v>54</v>
      </c>
      <c r="W897">
        <v>0.62</v>
      </c>
    </row>
    <row r="898" spans="1:23" x14ac:dyDescent="0.3">
      <c r="A898" t="s">
        <v>957</v>
      </c>
      <c r="B898" t="s">
        <v>1030</v>
      </c>
      <c r="D898" s="1">
        <v>40326</v>
      </c>
      <c r="E898" s="1">
        <v>40326</v>
      </c>
      <c r="F898" s="1" t="str">
        <f t="shared" si="66"/>
        <v>May</v>
      </c>
      <c r="G898" s="1" t="str">
        <f t="shared" si="67"/>
        <v>2010</v>
      </c>
      <c r="H898" s="2">
        <f t="shared" si="68"/>
        <v>0</v>
      </c>
      <c r="I898" s="2" t="str">
        <f t="shared" si="69"/>
        <v>FREE DELIVERY</v>
      </c>
      <c r="J898" t="s">
        <v>44</v>
      </c>
      <c r="K898">
        <v>7</v>
      </c>
      <c r="L898">
        <v>1120.27</v>
      </c>
      <c r="M898">
        <v>0</v>
      </c>
      <c r="N898" t="s">
        <v>18</v>
      </c>
      <c r="O898">
        <v>16.809999999999999</v>
      </c>
      <c r="P898">
        <v>150.97999999999999</v>
      </c>
      <c r="Q898">
        <v>13.99</v>
      </c>
      <c r="R898" t="s">
        <v>142</v>
      </c>
      <c r="S898" t="s">
        <v>143</v>
      </c>
      <c r="T898" t="s">
        <v>27</v>
      </c>
      <c r="U898" t="s">
        <v>32</v>
      </c>
      <c r="V898" t="s">
        <v>94</v>
      </c>
      <c r="W898">
        <v>0.38</v>
      </c>
    </row>
    <row r="899" spans="1:23" x14ac:dyDescent="0.3">
      <c r="A899" t="s">
        <v>1083</v>
      </c>
      <c r="B899" t="s">
        <v>1084</v>
      </c>
      <c r="D899" s="1">
        <v>40357</v>
      </c>
      <c r="E899" s="1">
        <v>40358</v>
      </c>
      <c r="F899" s="1" t="str">
        <f t="shared" ref="F899:F962" si="70">TEXT(E899,"mmmm")</f>
        <v>June</v>
      </c>
      <c r="G899" s="1" t="str">
        <f t="shared" ref="G899:G962" si="71">TEXT(E899,"yyyy")</f>
        <v>2010</v>
      </c>
      <c r="H899" s="2">
        <f t="shared" ref="H899:H962" si="72">E899-D899</f>
        <v>1</v>
      </c>
      <c r="I899" s="2" t="b">
        <f t="shared" ref="I899:I962" si="73">IF(H899&lt;1,IF(AND(H899&gt;0,H899&lt;2),"ONE DAY", "FREE DELIVERY"))</f>
        <v>0</v>
      </c>
      <c r="J899" t="s">
        <v>44</v>
      </c>
      <c r="K899">
        <v>47</v>
      </c>
      <c r="L899">
        <v>5677.6090000000004</v>
      </c>
      <c r="M899">
        <v>0.04</v>
      </c>
      <c r="N899" t="s">
        <v>18</v>
      </c>
      <c r="O899">
        <v>1680.79</v>
      </c>
      <c r="P899">
        <v>140.99</v>
      </c>
      <c r="Q899">
        <v>4.2</v>
      </c>
      <c r="R899" t="s">
        <v>142</v>
      </c>
      <c r="S899" t="s">
        <v>143</v>
      </c>
      <c r="T899" t="s">
        <v>21</v>
      </c>
      <c r="U899" t="s">
        <v>32</v>
      </c>
      <c r="V899" t="s">
        <v>33</v>
      </c>
      <c r="W899">
        <v>0.59</v>
      </c>
    </row>
    <row r="900" spans="1:23" x14ac:dyDescent="0.3">
      <c r="A900" t="s">
        <v>977</v>
      </c>
      <c r="B900" t="s">
        <v>1085</v>
      </c>
      <c r="D900" s="1">
        <v>40603</v>
      </c>
      <c r="E900" s="1">
        <v>40608</v>
      </c>
      <c r="F900" s="1" t="str">
        <f t="shared" si="70"/>
        <v>March</v>
      </c>
      <c r="G900" s="1" t="str">
        <f t="shared" si="71"/>
        <v>2011</v>
      </c>
      <c r="H900" s="2">
        <f t="shared" si="72"/>
        <v>5</v>
      </c>
      <c r="I900" s="2" t="b">
        <f t="shared" si="73"/>
        <v>0</v>
      </c>
      <c r="J900" t="s">
        <v>17</v>
      </c>
      <c r="K900">
        <v>21</v>
      </c>
      <c r="L900">
        <v>1222.68</v>
      </c>
      <c r="M900">
        <v>0.06</v>
      </c>
      <c r="N900" t="s">
        <v>39</v>
      </c>
      <c r="O900">
        <v>300.97000000000003</v>
      </c>
      <c r="P900">
        <v>59.98</v>
      </c>
      <c r="Q900">
        <v>3.99</v>
      </c>
      <c r="R900" t="s">
        <v>142</v>
      </c>
      <c r="S900" t="s">
        <v>143</v>
      </c>
      <c r="T900" t="s">
        <v>27</v>
      </c>
      <c r="U900" t="s">
        <v>22</v>
      </c>
      <c r="V900" t="s">
        <v>28</v>
      </c>
      <c r="W900">
        <v>0.56999999999999995</v>
      </c>
    </row>
    <row r="901" spans="1:23" x14ac:dyDescent="0.3">
      <c r="A901" t="s">
        <v>977</v>
      </c>
      <c r="B901" t="s">
        <v>1085</v>
      </c>
      <c r="D901" s="1">
        <v>40603</v>
      </c>
      <c r="E901" s="1">
        <v>40605</v>
      </c>
      <c r="F901" s="1" t="str">
        <f t="shared" si="70"/>
        <v>March</v>
      </c>
      <c r="G901" s="1" t="str">
        <f t="shared" si="71"/>
        <v>2011</v>
      </c>
      <c r="H901" s="2">
        <f t="shared" si="72"/>
        <v>2</v>
      </c>
      <c r="I901" s="2" t="b">
        <f t="shared" si="73"/>
        <v>0</v>
      </c>
      <c r="J901" t="s">
        <v>17</v>
      </c>
      <c r="K901">
        <v>26</v>
      </c>
      <c r="L901">
        <v>390.2</v>
      </c>
      <c r="M901">
        <v>0.02</v>
      </c>
      <c r="N901" t="s">
        <v>39</v>
      </c>
      <c r="O901">
        <v>45</v>
      </c>
      <c r="P901">
        <v>14.58</v>
      </c>
      <c r="Q901">
        <v>7.4</v>
      </c>
      <c r="R901" t="s">
        <v>142</v>
      </c>
      <c r="S901" t="s">
        <v>143</v>
      </c>
      <c r="T901" t="s">
        <v>27</v>
      </c>
      <c r="U901" t="s">
        <v>36</v>
      </c>
      <c r="V901" t="s">
        <v>37</v>
      </c>
      <c r="W901">
        <v>0.48</v>
      </c>
    </row>
    <row r="902" spans="1:23" x14ac:dyDescent="0.3">
      <c r="A902" t="s">
        <v>1086</v>
      </c>
      <c r="B902" t="s">
        <v>1087</v>
      </c>
      <c r="D902" s="1">
        <v>40966</v>
      </c>
      <c r="E902" s="1">
        <v>40968</v>
      </c>
      <c r="F902" s="1" t="str">
        <f t="shared" si="70"/>
        <v>February</v>
      </c>
      <c r="G902" s="1" t="str">
        <f t="shared" si="71"/>
        <v>2012</v>
      </c>
      <c r="H902" s="2">
        <f t="shared" si="72"/>
        <v>2</v>
      </c>
      <c r="I902" s="2" t="b">
        <f t="shared" si="73"/>
        <v>0</v>
      </c>
      <c r="J902" t="s">
        <v>34</v>
      </c>
      <c r="K902">
        <v>26</v>
      </c>
      <c r="L902">
        <v>892.38</v>
      </c>
      <c r="M902">
        <v>0</v>
      </c>
      <c r="N902" t="s">
        <v>18</v>
      </c>
      <c r="O902">
        <v>366.48</v>
      </c>
      <c r="P902">
        <v>31.78</v>
      </c>
      <c r="Q902">
        <v>1.99</v>
      </c>
      <c r="R902" t="s">
        <v>142</v>
      </c>
      <c r="S902" t="s">
        <v>143</v>
      </c>
      <c r="T902" t="s">
        <v>42</v>
      </c>
      <c r="U902" t="s">
        <v>32</v>
      </c>
      <c r="V902" t="s">
        <v>48</v>
      </c>
      <c r="W902">
        <v>0.42</v>
      </c>
    </row>
    <row r="903" spans="1:23" x14ac:dyDescent="0.3">
      <c r="A903" t="s">
        <v>1086</v>
      </c>
      <c r="B903" t="s">
        <v>1087</v>
      </c>
      <c r="D903" s="1">
        <v>40966</v>
      </c>
      <c r="E903" s="1">
        <v>40968</v>
      </c>
      <c r="F903" s="1" t="str">
        <f t="shared" si="70"/>
        <v>February</v>
      </c>
      <c r="G903" s="1" t="str">
        <f t="shared" si="71"/>
        <v>2012</v>
      </c>
      <c r="H903" s="2">
        <f t="shared" si="72"/>
        <v>2</v>
      </c>
      <c r="I903" s="2" t="b">
        <f t="shared" si="73"/>
        <v>0</v>
      </c>
      <c r="J903" t="s">
        <v>34</v>
      </c>
      <c r="K903">
        <v>10</v>
      </c>
      <c r="L903">
        <v>29.41</v>
      </c>
      <c r="M903">
        <v>0.01</v>
      </c>
      <c r="N903" t="s">
        <v>18</v>
      </c>
      <c r="O903">
        <v>-2.06</v>
      </c>
      <c r="P903">
        <v>2.78</v>
      </c>
      <c r="Q903">
        <v>1.34</v>
      </c>
      <c r="R903" t="s">
        <v>142</v>
      </c>
      <c r="S903" t="s">
        <v>143</v>
      </c>
      <c r="T903" t="s">
        <v>42</v>
      </c>
      <c r="U903" t="s">
        <v>22</v>
      </c>
      <c r="V903" t="s">
        <v>60</v>
      </c>
      <c r="W903">
        <v>0.45</v>
      </c>
    </row>
    <row r="904" spans="1:23" x14ac:dyDescent="0.3">
      <c r="A904" t="s">
        <v>1088</v>
      </c>
      <c r="B904" t="s">
        <v>1089</v>
      </c>
      <c r="D904" s="1">
        <v>40987</v>
      </c>
      <c r="E904" s="1">
        <v>40989</v>
      </c>
      <c r="F904" s="1" t="str">
        <f t="shared" si="70"/>
        <v>March</v>
      </c>
      <c r="G904" s="1" t="str">
        <f t="shared" si="71"/>
        <v>2012</v>
      </c>
      <c r="H904" s="2">
        <f t="shared" si="72"/>
        <v>2</v>
      </c>
      <c r="I904" s="2" t="b">
        <f t="shared" si="73"/>
        <v>0</v>
      </c>
      <c r="J904" t="s">
        <v>34</v>
      </c>
      <c r="K904">
        <v>24</v>
      </c>
      <c r="L904">
        <v>1449.3</v>
      </c>
      <c r="M904">
        <v>0.08</v>
      </c>
      <c r="N904" t="s">
        <v>18</v>
      </c>
      <c r="O904">
        <v>-712.14</v>
      </c>
      <c r="P904">
        <v>60.98</v>
      </c>
      <c r="Q904">
        <v>49</v>
      </c>
      <c r="R904" t="s">
        <v>142</v>
      </c>
      <c r="S904" t="s">
        <v>143</v>
      </c>
      <c r="T904" t="s">
        <v>42</v>
      </c>
      <c r="U904" t="s">
        <v>22</v>
      </c>
      <c r="V904" t="s">
        <v>28</v>
      </c>
      <c r="W904">
        <v>0.59</v>
      </c>
    </row>
    <row r="905" spans="1:23" x14ac:dyDescent="0.3">
      <c r="A905" t="s">
        <v>1088</v>
      </c>
      <c r="B905" t="s">
        <v>1089</v>
      </c>
      <c r="D905" s="1">
        <v>40987</v>
      </c>
      <c r="E905" s="1">
        <v>40988</v>
      </c>
      <c r="F905" s="1" t="str">
        <f t="shared" si="70"/>
        <v>March</v>
      </c>
      <c r="G905" s="1" t="str">
        <f t="shared" si="71"/>
        <v>2012</v>
      </c>
      <c r="H905" s="2">
        <f t="shared" si="72"/>
        <v>1</v>
      </c>
      <c r="I905" s="2" t="b">
        <f t="shared" si="73"/>
        <v>0</v>
      </c>
      <c r="J905" t="s">
        <v>34</v>
      </c>
      <c r="K905">
        <v>43</v>
      </c>
      <c r="L905">
        <v>4374.6864999999998</v>
      </c>
      <c r="M905">
        <v>0.05</v>
      </c>
      <c r="N905" t="s">
        <v>18</v>
      </c>
      <c r="O905">
        <v>973.16</v>
      </c>
      <c r="P905">
        <v>125.99</v>
      </c>
      <c r="Q905">
        <v>8.08</v>
      </c>
      <c r="R905" t="s">
        <v>142</v>
      </c>
      <c r="S905" t="s">
        <v>143</v>
      </c>
      <c r="T905" t="s">
        <v>42</v>
      </c>
      <c r="U905" t="s">
        <v>32</v>
      </c>
      <c r="V905" t="s">
        <v>33</v>
      </c>
      <c r="W905">
        <v>0.56999999999999995</v>
      </c>
    </row>
    <row r="906" spans="1:23" x14ac:dyDescent="0.3">
      <c r="A906" t="s">
        <v>1088</v>
      </c>
      <c r="B906" t="s">
        <v>1089</v>
      </c>
      <c r="D906" s="1">
        <v>40987</v>
      </c>
      <c r="E906" s="1">
        <v>40988</v>
      </c>
      <c r="F906" s="1" t="str">
        <f t="shared" si="70"/>
        <v>March</v>
      </c>
      <c r="G906" s="1" t="str">
        <f t="shared" si="71"/>
        <v>2012</v>
      </c>
      <c r="H906" s="2">
        <f t="shared" si="72"/>
        <v>1</v>
      </c>
      <c r="I906" s="2" t="b">
        <f t="shared" si="73"/>
        <v>0</v>
      </c>
      <c r="J906" t="s">
        <v>34</v>
      </c>
      <c r="K906">
        <v>44</v>
      </c>
      <c r="L906">
        <v>4283.2349999999997</v>
      </c>
      <c r="M906">
        <v>0.1</v>
      </c>
      <c r="N906" t="s">
        <v>18</v>
      </c>
      <c r="O906">
        <v>676.13</v>
      </c>
      <c r="P906">
        <v>125.99</v>
      </c>
      <c r="Q906">
        <v>8.8000000000000007</v>
      </c>
      <c r="R906" t="s">
        <v>142</v>
      </c>
      <c r="S906" t="s">
        <v>143</v>
      </c>
      <c r="T906" t="s">
        <v>42</v>
      </c>
      <c r="U906" t="s">
        <v>32</v>
      </c>
      <c r="V906" t="s">
        <v>33</v>
      </c>
      <c r="W906">
        <v>0.59</v>
      </c>
    </row>
    <row r="907" spans="1:23" x14ac:dyDescent="0.3">
      <c r="A907" t="s">
        <v>1055</v>
      </c>
      <c r="B907" t="s">
        <v>1056</v>
      </c>
      <c r="D907" s="1">
        <v>40972</v>
      </c>
      <c r="E907" s="1">
        <v>40973</v>
      </c>
      <c r="F907" s="1" t="str">
        <f t="shared" si="70"/>
        <v>March</v>
      </c>
      <c r="G907" s="1" t="str">
        <f t="shared" si="71"/>
        <v>2012</v>
      </c>
      <c r="H907" s="2">
        <f t="shared" si="72"/>
        <v>1</v>
      </c>
      <c r="I907" s="2" t="b">
        <f t="shared" si="73"/>
        <v>0</v>
      </c>
      <c r="J907" t="s">
        <v>52</v>
      </c>
      <c r="K907">
        <v>7</v>
      </c>
      <c r="L907">
        <v>1874.37</v>
      </c>
      <c r="M907">
        <v>0.08</v>
      </c>
      <c r="N907" t="s">
        <v>18</v>
      </c>
      <c r="O907">
        <v>67.84</v>
      </c>
      <c r="P907">
        <v>276.2</v>
      </c>
      <c r="Q907">
        <v>24.49</v>
      </c>
      <c r="R907" t="s">
        <v>142</v>
      </c>
      <c r="S907" t="s">
        <v>143</v>
      </c>
      <c r="T907" t="s">
        <v>31</v>
      </c>
      <c r="U907" t="s">
        <v>36</v>
      </c>
      <c r="V907" t="s">
        <v>67</v>
      </c>
    </row>
    <row r="908" spans="1:23" x14ac:dyDescent="0.3">
      <c r="A908" t="s">
        <v>1086</v>
      </c>
      <c r="B908" t="s">
        <v>1087</v>
      </c>
      <c r="D908" s="1">
        <v>40977</v>
      </c>
      <c r="E908" s="1">
        <v>40979</v>
      </c>
      <c r="F908" s="1" t="str">
        <f t="shared" si="70"/>
        <v>March</v>
      </c>
      <c r="G908" s="1" t="str">
        <f t="shared" si="71"/>
        <v>2012</v>
      </c>
      <c r="H908" s="2">
        <f t="shared" si="72"/>
        <v>2</v>
      </c>
      <c r="I908" s="2" t="b">
        <f t="shared" si="73"/>
        <v>0</v>
      </c>
      <c r="J908" t="s">
        <v>52</v>
      </c>
      <c r="K908">
        <v>35</v>
      </c>
      <c r="L908">
        <v>1476.39</v>
      </c>
      <c r="M908">
        <v>0.06</v>
      </c>
      <c r="N908" t="s">
        <v>39</v>
      </c>
      <c r="O908">
        <v>-303.62</v>
      </c>
      <c r="P908">
        <v>43.31</v>
      </c>
      <c r="Q908">
        <v>15.9</v>
      </c>
      <c r="R908" t="s">
        <v>142</v>
      </c>
      <c r="S908" t="s">
        <v>143</v>
      </c>
      <c r="T908" t="s">
        <v>42</v>
      </c>
      <c r="U908" t="s">
        <v>36</v>
      </c>
      <c r="V908" t="s">
        <v>37</v>
      </c>
      <c r="W908">
        <v>0.75</v>
      </c>
    </row>
    <row r="909" spans="1:23" x14ac:dyDescent="0.3">
      <c r="A909" t="s">
        <v>1086</v>
      </c>
      <c r="B909" t="s">
        <v>1087</v>
      </c>
      <c r="D909" s="1">
        <v>40977</v>
      </c>
      <c r="E909" s="1">
        <v>40979</v>
      </c>
      <c r="F909" s="1" t="str">
        <f t="shared" si="70"/>
        <v>March</v>
      </c>
      <c r="G909" s="1" t="str">
        <f t="shared" si="71"/>
        <v>2012</v>
      </c>
      <c r="H909" s="2">
        <f t="shared" si="72"/>
        <v>2</v>
      </c>
      <c r="I909" s="2" t="b">
        <f t="shared" si="73"/>
        <v>0</v>
      </c>
      <c r="J909" t="s">
        <v>52</v>
      </c>
      <c r="K909">
        <v>8</v>
      </c>
      <c r="L909">
        <v>863.58299999999997</v>
      </c>
      <c r="M909">
        <v>0.04</v>
      </c>
      <c r="N909" t="s">
        <v>18</v>
      </c>
      <c r="O909">
        <v>-264.27999999999997</v>
      </c>
      <c r="P909">
        <v>125.99</v>
      </c>
      <c r="Q909">
        <v>8.99</v>
      </c>
      <c r="R909" t="s">
        <v>142</v>
      </c>
      <c r="S909" t="s">
        <v>143</v>
      </c>
      <c r="T909" t="s">
        <v>42</v>
      </c>
      <c r="U909" t="s">
        <v>32</v>
      </c>
      <c r="V909" t="s">
        <v>33</v>
      </c>
      <c r="W909">
        <v>0.55000000000000004</v>
      </c>
    </row>
    <row r="910" spans="1:23" x14ac:dyDescent="0.3">
      <c r="A910" t="s">
        <v>1090</v>
      </c>
      <c r="B910" t="s">
        <v>1091</v>
      </c>
      <c r="D910" s="1">
        <v>40183</v>
      </c>
      <c r="E910" s="1">
        <v>40185</v>
      </c>
      <c r="F910" s="1" t="str">
        <f t="shared" si="70"/>
        <v>January</v>
      </c>
      <c r="G910" s="1" t="str">
        <f t="shared" si="71"/>
        <v>2010</v>
      </c>
      <c r="H910" s="2">
        <f t="shared" si="72"/>
        <v>2</v>
      </c>
      <c r="I910" s="2" t="b">
        <f t="shared" si="73"/>
        <v>0</v>
      </c>
      <c r="J910" t="s">
        <v>24</v>
      </c>
      <c r="K910">
        <v>6</v>
      </c>
      <c r="L910">
        <v>49.55</v>
      </c>
      <c r="M910">
        <v>0.06</v>
      </c>
      <c r="N910" t="s">
        <v>39</v>
      </c>
      <c r="O910">
        <v>-20.329999999999998</v>
      </c>
      <c r="P910">
        <v>5.78</v>
      </c>
      <c r="Q910">
        <v>7.64</v>
      </c>
      <c r="R910" t="s">
        <v>142</v>
      </c>
      <c r="S910" t="s">
        <v>143</v>
      </c>
      <c r="T910" t="s">
        <v>21</v>
      </c>
      <c r="U910" t="s">
        <v>22</v>
      </c>
      <c r="V910" t="s">
        <v>43</v>
      </c>
      <c r="W910">
        <v>0.36</v>
      </c>
    </row>
    <row r="911" spans="1:23" x14ac:dyDescent="0.3">
      <c r="A911" t="s">
        <v>1090</v>
      </c>
      <c r="B911" t="s">
        <v>1091</v>
      </c>
      <c r="D911" s="1">
        <v>40183</v>
      </c>
      <c r="E911" s="1">
        <v>40185</v>
      </c>
      <c r="F911" s="1" t="str">
        <f t="shared" si="70"/>
        <v>January</v>
      </c>
      <c r="G911" s="1" t="str">
        <f t="shared" si="71"/>
        <v>2010</v>
      </c>
      <c r="H911" s="2">
        <f t="shared" si="72"/>
        <v>2</v>
      </c>
      <c r="I911" s="2" t="b">
        <f t="shared" si="73"/>
        <v>0</v>
      </c>
      <c r="J911" t="s">
        <v>24</v>
      </c>
      <c r="K911">
        <v>15</v>
      </c>
      <c r="L911">
        <v>606.55999999999995</v>
      </c>
      <c r="M911">
        <v>0.04</v>
      </c>
      <c r="N911" t="s">
        <v>18</v>
      </c>
      <c r="O911">
        <v>20.23</v>
      </c>
      <c r="P911">
        <v>45.99</v>
      </c>
      <c r="Q911">
        <v>4.99</v>
      </c>
      <c r="R911" t="s">
        <v>142</v>
      </c>
      <c r="S911" t="s">
        <v>143</v>
      </c>
      <c r="T911" t="s">
        <v>21</v>
      </c>
      <c r="U911" t="s">
        <v>32</v>
      </c>
      <c r="V911" t="s">
        <v>33</v>
      </c>
      <c r="W911">
        <v>0.56000000000000005</v>
      </c>
    </row>
    <row r="912" spans="1:23" x14ac:dyDescent="0.3">
      <c r="A912" t="s">
        <v>1086</v>
      </c>
      <c r="B912" t="s">
        <v>1087</v>
      </c>
      <c r="D912" s="1">
        <v>41020</v>
      </c>
      <c r="E912" s="1">
        <v>41020</v>
      </c>
      <c r="F912" s="1" t="str">
        <f t="shared" si="70"/>
        <v>April</v>
      </c>
      <c r="G912" s="1" t="str">
        <f t="shared" si="71"/>
        <v>2012</v>
      </c>
      <c r="H912" s="2">
        <f t="shared" si="72"/>
        <v>0</v>
      </c>
      <c r="I912" s="2" t="str">
        <f t="shared" si="73"/>
        <v>FREE DELIVERY</v>
      </c>
      <c r="J912" t="s">
        <v>44</v>
      </c>
      <c r="K912">
        <v>24</v>
      </c>
      <c r="L912">
        <v>715.4</v>
      </c>
      <c r="M912">
        <v>0.08</v>
      </c>
      <c r="N912" t="s">
        <v>18</v>
      </c>
      <c r="O912">
        <v>-99.34</v>
      </c>
      <c r="P912">
        <v>30.98</v>
      </c>
      <c r="Q912">
        <v>4</v>
      </c>
      <c r="R912" t="s">
        <v>142</v>
      </c>
      <c r="S912" t="s">
        <v>143</v>
      </c>
      <c r="T912" t="s">
        <v>42</v>
      </c>
      <c r="U912" t="s">
        <v>32</v>
      </c>
      <c r="V912" t="s">
        <v>48</v>
      </c>
      <c r="W912">
        <v>0.8</v>
      </c>
    </row>
    <row r="913" spans="1:23" x14ac:dyDescent="0.3">
      <c r="A913" t="s">
        <v>1092</v>
      </c>
      <c r="B913" t="s">
        <v>1093</v>
      </c>
      <c r="D913" s="1">
        <v>39981</v>
      </c>
      <c r="E913" s="1">
        <v>39985</v>
      </c>
      <c r="F913" s="1" t="str">
        <f t="shared" si="70"/>
        <v>June</v>
      </c>
      <c r="G913" s="1" t="str">
        <f t="shared" si="71"/>
        <v>2009</v>
      </c>
      <c r="H913" s="2">
        <f t="shared" si="72"/>
        <v>4</v>
      </c>
      <c r="I913" s="2" t="b">
        <f t="shared" si="73"/>
        <v>0</v>
      </c>
      <c r="J913" t="s">
        <v>17</v>
      </c>
      <c r="K913">
        <v>25</v>
      </c>
      <c r="L913">
        <v>113.75</v>
      </c>
      <c r="M913">
        <v>0</v>
      </c>
      <c r="N913" t="s">
        <v>18</v>
      </c>
      <c r="O913">
        <v>-77.34</v>
      </c>
      <c r="P913">
        <v>4.13</v>
      </c>
      <c r="Q913">
        <v>5.34</v>
      </c>
      <c r="R913" t="s">
        <v>142</v>
      </c>
      <c r="S913" t="s">
        <v>143</v>
      </c>
      <c r="T913" t="s">
        <v>21</v>
      </c>
      <c r="U913" t="s">
        <v>22</v>
      </c>
      <c r="V913" t="s">
        <v>29</v>
      </c>
      <c r="W913">
        <v>0.38</v>
      </c>
    </row>
    <row r="914" spans="1:23" x14ac:dyDescent="0.3">
      <c r="A914" t="s">
        <v>1092</v>
      </c>
      <c r="B914" t="s">
        <v>1093</v>
      </c>
      <c r="D914" s="1">
        <v>39981</v>
      </c>
      <c r="E914" s="1">
        <v>39985</v>
      </c>
      <c r="F914" s="1" t="str">
        <f t="shared" si="70"/>
        <v>June</v>
      </c>
      <c r="G914" s="1" t="str">
        <f t="shared" si="71"/>
        <v>2009</v>
      </c>
      <c r="H914" s="2">
        <f t="shared" si="72"/>
        <v>4</v>
      </c>
      <c r="I914" s="2" t="b">
        <f t="shared" si="73"/>
        <v>0</v>
      </c>
      <c r="J914" t="s">
        <v>17</v>
      </c>
      <c r="K914">
        <v>24</v>
      </c>
      <c r="L914">
        <v>3081.95</v>
      </c>
      <c r="M914">
        <v>0.1</v>
      </c>
      <c r="N914" t="s">
        <v>25</v>
      </c>
      <c r="O914">
        <v>-662.8</v>
      </c>
      <c r="P914">
        <v>130.97999999999999</v>
      </c>
      <c r="Q914">
        <v>54.74</v>
      </c>
      <c r="R914" t="s">
        <v>142</v>
      </c>
      <c r="S914" t="s">
        <v>143</v>
      </c>
      <c r="T914" t="s">
        <v>21</v>
      </c>
      <c r="U914" t="s">
        <v>36</v>
      </c>
      <c r="V914" t="s">
        <v>54</v>
      </c>
      <c r="W914">
        <v>0.69</v>
      </c>
    </row>
    <row r="915" spans="1:23" x14ac:dyDescent="0.3">
      <c r="A915" t="s">
        <v>1086</v>
      </c>
      <c r="B915" t="s">
        <v>1087</v>
      </c>
      <c r="D915" s="1">
        <v>41073</v>
      </c>
      <c r="E915" s="1">
        <v>41074</v>
      </c>
      <c r="F915" s="1" t="str">
        <f t="shared" si="70"/>
        <v>June</v>
      </c>
      <c r="G915" s="1" t="str">
        <f t="shared" si="71"/>
        <v>2012</v>
      </c>
      <c r="H915" s="2">
        <f t="shared" si="72"/>
        <v>1</v>
      </c>
      <c r="I915" s="2" t="b">
        <f t="shared" si="73"/>
        <v>0</v>
      </c>
      <c r="J915" t="s">
        <v>44</v>
      </c>
      <c r="K915">
        <v>41</v>
      </c>
      <c r="L915">
        <v>133.22999999999999</v>
      </c>
      <c r="M915">
        <v>0</v>
      </c>
      <c r="N915" t="s">
        <v>18</v>
      </c>
      <c r="O915">
        <v>-59.91</v>
      </c>
      <c r="P915">
        <v>3.14</v>
      </c>
      <c r="Q915">
        <v>1.92</v>
      </c>
      <c r="R915" t="s">
        <v>142</v>
      </c>
      <c r="S915" t="s">
        <v>143</v>
      </c>
      <c r="T915" t="s">
        <v>42</v>
      </c>
      <c r="U915" t="s">
        <v>22</v>
      </c>
      <c r="V915" t="s">
        <v>82</v>
      </c>
      <c r="W915">
        <v>0.84</v>
      </c>
    </row>
    <row r="916" spans="1:23" x14ac:dyDescent="0.3">
      <c r="A916" t="s">
        <v>1094</v>
      </c>
      <c r="B916" t="s">
        <v>1095</v>
      </c>
      <c r="D916" s="1">
        <v>41106</v>
      </c>
      <c r="E916" s="1">
        <v>41107</v>
      </c>
      <c r="F916" s="1" t="str">
        <f t="shared" si="70"/>
        <v>July</v>
      </c>
      <c r="G916" s="1" t="str">
        <f t="shared" si="71"/>
        <v>2012</v>
      </c>
      <c r="H916" s="2">
        <f t="shared" si="72"/>
        <v>1</v>
      </c>
      <c r="I916" s="2" t="b">
        <f t="shared" si="73"/>
        <v>0</v>
      </c>
      <c r="J916" t="s">
        <v>44</v>
      </c>
      <c r="K916">
        <v>50</v>
      </c>
      <c r="L916">
        <v>1406.64</v>
      </c>
      <c r="M916">
        <v>0.02</v>
      </c>
      <c r="N916" t="s">
        <v>18</v>
      </c>
      <c r="O916">
        <v>424.36</v>
      </c>
      <c r="P916">
        <v>27.18</v>
      </c>
      <c r="Q916">
        <v>8.23</v>
      </c>
      <c r="R916" t="s">
        <v>142</v>
      </c>
      <c r="S916" t="s">
        <v>143</v>
      </c>
      <c r="T916" t="s">
        <v>31</v>
      </c>
      <c r="U916" t="s">
        <v>22</v>
      </c>
      <c r="V916" t="s">
        <v>51</v>
      </c>
      <c r="W916">
        <v>0.38</v>
      </c>
    </row>
    <row r="917" spans="1:23" x14ac:dyDescent="0.3">
      <c r="A917" t="s">
        <v>1083</v>
      </c>
      <c r="B917" t="s">
        <v>1084</v>
      </c>
      <c r="D917" s="1">
        <v>39948</v>
      </c>
      <c r="E917" s="1">
        <v>39951</v>
      </c>
      <c r="F917" s="1" t="str">
        <f t="shared" si="70"/>
        <v>May</v>
      </c>
      <c r="G917" s="1" t="str">
        <f t="shared" si="71"/>
        <v>2009</v>
      </c>
      <c r="H917" s="2">
        <f t="shared" si="72"/>
        <v>3</v>
      </c>
      <c r="I917" s="2" t="b">
        <f t="shared" si="73"/>
        <v>0</v>
      </c>
      <c r="J917" t="s">
        <v>34</v>
      </c>
      <c r="K917">
        <v>46</v>
      </c>
      <c r="L917">
        <v>3197.45</v>
      </c>
      <c r="M917">
        <v>0.08</v>
      </c>
      <c r="N917" t="s">
        <v>18</v>
      </c>
      <c r="O917">
        <v>97.16</v>
      </c>
      <c r="P917">
        <v>73.98</v>
      </c>
      <c r="Q917">
        <v>4</v>
      </c>
      <c r="R917" t="s">
        <v>142</v>
      </c>
      <c r="S917" t="s">
        <v>143</v>
      </c>
      <c r="T917" t="s">
        <v>31</v>
      </c>
      <c r="U917" t="s">
        <v>32</v>
      </c>
      <c r="V917" t="s">
        <v>48</v>
      </c>
      <c r="W917">
        <v>0.77</v>
      </c>
    </row>
    <row r="918" spans="1:23" x14ac:dyDescent="0.3">
      <c r="A918" t="s">
        <v>1083</v>
      </c>
      <c r="B918" t="s">
        <v>1084</v>
      </c>
      <c r="D918" s="1">
        <v>39948</v>
      </c>
      <c r="E918" s="1">
        <v>39950</v>
      </c>
      <c r="F918" s="1" t="str">
        <f t="shared" si="70"/>
        <v>May</v>
      </c>
      <c r="G918" s="1" t="str">
        <f t="shared" si="71"/>
        <v>2009</v>
      </c>
      <c r="H918" s="2">
        <f t="shared" si="72"/>
        <v>2</v>
      </c>
      <c r="I918" s="2" t="b">
        <f t="shared" si="73"/>
        <v>0</v>
      </c>
      <c r="J918" t="s">
        <v>34</v>
      </c>
      <c r="K918">
        <v>21</v>
      </c>
      <c r="L918">
        <v>78.569999999999993</v>
      </c>
      <c r="M918">
        <v>0.02</v>
      </c>
      <c r="N918" t="s">
        <v>18</v>
      </c>
      <c r="O918">
        <v>-20.65</v>
      </c>
      <c r="P918">
        <v>3.68</v>
      </c>
      <c r="Q918">
        <v>1.32</v>
      </c>
      <c r="R918" t="s">
        <v>142</v>
      </c>
      <c r="S918" t="s">
        <v>143</v>
      </c>
      <c r="T918" t="s">
        <v>31</v>
      </c>
      <c r="U918" t="s">
        <v>22</v>
      </c>
      <c r="V918" t="s">
        <v>82</v>
      </c>
      <c r="W918">
        <v>0.83</v>
      </c>
    </row>
    <row r="919" spans="1:23" x14ac:dyDescent="0.3">
      <c r="A919" t="s">
        <v>1083</v>
      </c>
      <c r="B919" t="s">
        <v>1084</v>
      </c>
      <c r="D919" s="1">
        <v>40545</v>
      </c>
      <c r="E919" s="1">
        <v>40547</v>
      </c>
      <c r="F919" s="1" t="str">
        <f t="shared" si="70"/>
        <v>January</v>
      </c>
      <c r="G919" s="1" t="str">
        <f t="shared" si="71"/>
        <v>2011</v>
      </c>
      <c r="H919" s="2">
        <f t="shared" si="72"/>
        <v>2</v>
      </c>
      <c r="I919" s="2" t="b">
        <f t="shared" si="73"/>
        <v>0</v>
      </c>
      <c r="J919" t="s">
        <v>52</v>
      </c>
      <c r="K919">
        <v>16</v>
      </c>
      <c r="L919">
        <v>5403.75</v>
      </c>
      <c r="M919">
        <v>0.08</v>
      </c>
      <c r="N919" t="s">
        <v>25</v>
      </c>
      <c r="O919">
        <v>103.83</v>
      </c>
      <c r="P919">
        <v>355.98</v>
      </c>
      <c r="Q919">
        <v>58.92</v>
      </c>
      <c r="R919" t="s">
        <v>142</v>
      </c>
      <c r="S919" t="s">
        <v>143</v>
      </c>
      <c r="T919" t="s">
        <v>31</v>
      </c>
      <c r="U919" t="s">
        <v>36</v>
      </c>
      <c r="V919" t="s">
        <v>67</v>
      </c>
      <c r="W919">
        <v>0.64</v>
      </c>
    </row>
    <row r="920" spans="1:23" x14ac:dyDescent="0.3">
      <c r="A920" t="s">
        <v>1083</v>
      </c>
      <c r="B920" t="s">
        <v>1084</v>
      </c>
      <c r="D920" s="1">
        <v>40545</v>
      </c>
      <c r="E920" s="1">
        <v>40547</v>
      </c>
      <c r="F920" s="1" t="str">
        <f t="shared" si="70"/>
        <v>January</v>
      </c>
      <c r="G920" s="1" t="str">
        <f t="shared" si="71"/>
        <v>2011</v>
      </c>
      <c r="H920" s="2">
        <f t="shared" si="72"/>
        <v>2</v>
      </c>
      <c r="I920" s="2" t="b">
        <f t="shared" si="73"/>
        <v>0</v>
      </c>
      <c r="J920" t="s">
        <v>52</v>
      </c>
      <c r="K920">
        <v>1</v>
      </c>
      <c r="L920">
        <v>192.49</v>
      </c>
      <c r="M920">
        <v>0.02</v>
      </c>
      <c r="N920" t="s">
        <v>25</v>
      </c>
      <c r="O920">
        <v>-98.3</v>
      </c>
      <c r="P920">
        <v>160.97999999999999</v>
      </c>
      <c r="Q920">
        <v>30</v>
      </c>
      <c r="R920" t="s">
        <v>142</v>
      </c>
      <c r="S920" t="s">
        <v>143</v>
      </c>
      <c r="T920" t="s">
        <v>31</v>
      </c>
      <c r="U920" t="s">
        <v>36</v>
      </c>
      <c r="V920" t="s">
        <v>67</v>
      </c>
      <c r="W920">
        <v>0.62</v>
      </c>
    </row>
    <row r="921" spans="1:23" x14ac:dyDescent="0.3">
      <c r="A921" t="s">
        <v>1083</v>
      </c>
      <c r="B921" t="s">
        <v>1084</v>
      </c>
      <c r="D921" s="1">
        <v>40545</v>
      </c>
      <c r="E921" s="1">
        <v>40545</v>
      </c>
      <c r="F921" s="1" t="str">
        <f t="shared" si="70"/>
        <v>January</v>
      </c>
      <c r="G921" s="1" t="str">
        <f t="shared" si="71"/>
        <v>2011</v>
      </c>
      <c r="H921" s="2">
        <f t="shared" si="72"/>
        <v>0</v>
      </c>
      <c r="I921" s="2" t="str">
        <f t="shared" si="73"/>
        <v>FREE DELIVERY</v>
      </c>
      <c r="J921" t="s">
        <v>52</v>
      </c>
      <c r="K921">
        <v>24</v>
      </c>
      <c r="L921">
        <v>6408.3</v>
      </c>
      <c r="M921">
        <v>0.1</v>
      </c>
      <c r="N921" t="s">
        <v>25</v>
      </c>
      <c r="O921">
        <v>539.54</v>
      </c>
      <c r="P921">
        <v>280.98</v>
      </c>
      <c r="Q921">
        <v>35.67</v>
      </c>
      <c r="R921" t="s">
        <v>142</v>
      </c>
      <c r="S921" t="s">
        <v>143</v>
      </c>
      <c r="T921" t="s">
        <v>31</v>
      </c>
      <c r="U921" t="s">
        <v>36</v>
      </c>
      <c r="V921" t="s">
        <v>55</v>
      </c>
      <c r="W921">
        <v>0.66</v>
      </c>
    </row>
    <row r="922" spans="1:23" x14ac:dyDescent="0.3">
      <c r="A922" t="s">
        <v>1083</v>
      </c>
      <c r="B922" t="s">
        <v>1084</v>
      </c>
      <c r="D922" s="1">
        <v>40913</v>
      </c>
      <c r="E922" s="1">
        <v>40920</v>
      </c>
      <c r="F922" s="1" t="str">
        <f t="shared" si="70"/>
        <v>January</v>
      </c>
      <c r="G922" s="1" t="str">
        <f t="shared" si="71"/>
        <v>2012</v>
      </c>
      <c r="H922" s="2">
        <f t="shared" si="72"/>
        <v>7</v>
      </c>
      <c r="I922" s="2" t="b">
        <f t="shared" si="73"/>
        <v>0</v>
      </c>
      <c r="J922" t="s">
        <v>17</v>
      </c>
      <c r="K922">
        <v>13</v>
      </c>
      <c r="L922">
        <v>2323.36</v>
      </c>
      <c r="M922">
        <v>0.08</v>
      </c>
      <c r="N922" t="s">
        <v>18</v>
      </c>
      <c r="O922">
        <v>220.39</v>
      </c>
      <c r="P922">
        <v>179.99</v>
      </c>
      <c r="Q922">
        <v>19.989999999999998</v>
      </c>
      <c r="R922" t="s">
        <v>142</v>
      </c>
      <c r="S922" t="s">
        <v>143</v>
      </c>
      <c r="T922" t="s">
        <v>31</v>
      </c>
      <c r="U922" t="s">
        <v>32</v>
      </c>
      <c r="V922" t="s">
        <v>48</v>
      </c>
      <c r="W922">
        <v>0.48</v>
      </c>
    </row>
    <row r="923" spans="1:23" x14ac:dyDescent="0.3">
      <c r="A923" t="s">
        <v>1096</v>
      </c>
      <c r="B923" t="s">
        <v>1097</v>
      </c>
      <c r="D923" s="1">
        <v>39836</v>
      </c>
      <c r="E923" s="1">
        <v>39837</v>
      </c>
      <c r="F923" s="1" t="str">
        <f t="shared" si="70"/>
        <v>January</v>
      </c>
      <c r="G923" s="1" t="str">
        <f t="shared" si="71"/>
        <v>2009</v>
      </c>
      <c r="H923" s="2">
        <f t="shared" si="72"/>
        <v>1</v>
      </c>
      <c r="I923" s="2" t="b">
        <f t="shared" si="73"/>
        <v>0</v>
      </c>
      <c r="J923" t="s">
        <v>34</v>
      </c>
      <c r="K923">
        <v>18</v>
      </c>
      <c r="L923">
        <v>136.41</v>
      </c>
      <c r="M923">
        <v>0</v>
      </c>
      <c r="N923" t="s">
        <v>18</v>
      </c>
      <c r="O923">
        <v>-99.34</v>
      </c>
      <c r="P923">
        <v>6.84</v>
      </c>
      <c r="Q923">
        <v>8.3699999999999992</v>
      </c>
      <c r="R923" t="s">
        <v>142</v>
      </c>
      <c r="S923" t="s">
        <v>143</v>
      </c>
      <c r="T923" t="s">
        <v>27</v>
      </c>
      <c r="U923" t="s">
        <v>22</v>
      </c>
      <c r="V923" t="s">
        <v>82</v>
      </c>
      <c r="W923">
        <v>0.57999999999999996</v>
      </c>
    </row>
    <row r="924" spans="1:23" x14ac:dyDescent="0.3">
      <c r="A924" t="s">
        <v>1083</v>
      </c>
      <c r="B924" t="s">
        <v>1084</v>
      </c>
      <c r="D924" s="1">
        <v>40901</v>
      </c>
      <c r="E924" s="1">
        <v>40902</v>
      </c>
      <c r="F924" s="1" t="str">
        <f t="shared" si="70"/>
        <v>December</v>
      </c>
      <c r="G924" s="1" t="str">
        <f t="shared" si="71"/>
        <v>2011</v>
      </c>
      <c r="H924" s="2">
        <f t="shared" si="72"/>
        <v>1</v>
      </c>
      <c r="I924" s="2" t="b">
        <f t="shared" si="73"/>
        <v>0</v>
      </c>
      <c r="J924" t="s">
        <v>34</v>
      </c>
      <c r="K924">
        <v>20</v>
      </c>
      <c r="L924">
        <v>761.23</v>
      </c>
      <c r="M924">
        <v>0</v>
      </c>
      <c r="N924" t="s">
        <v>18</v>
      </c>
      <c r="O924">
        <v>107.93</v>
      </c>
      <c r="P924">
        <v>35.89</v>
      </c>
      <c r="Q924">
        <v>14.72</v>
      </c>
      <c r="R924" t="s">
        <v>142</v>
      </c>
      <c r="S924" t="s">
        <v>143</v>
      </c>
      <c r="T924" t="s">
        <v>21</v>
      </c>
      <c r="U924" t="s">
        <v>22</v>
      </c>
      <c r="V924" t="s">
        <v>51</v>
      </c>
      <c r="W924">
        <v>0.4</v>
      </c>
    </row>
    <row r="925" spans="1:23" x14ac:dyDescent="0.3">
      <c r="A925" t="s">
        <v>1094</v>
      </c>
      <c r="B925" t="s">
        <v>1095</v>
      </c>
      <c r="D925" s="1">
        <v>41233</v>
      </c>
      <c r="E925" s="1">
        <v>41235</v>
      </c>
      <c r="F925" s="1" t="str">
        <f t="shared" si="70"/>
        <v>November</v>
      </c>
      <c r="G925" s="1" t="str">
        <f t="shared" si="71"/>
        <v>2012</v>
      </c>
      <c r="H925" s="2">
        <f t="shared" si="72"/>
        <v>2</v>
      </c>
      <c r="I925" s="2" t="b">
        <f t="shared" si="73"/>
        <v>0</v>
      </c>
      <c r="J925" t="s">
        <v>52</v>
      </c>
      <c r="K925">
        <v>26</v>
      </c>
      <c r="L925">
        <v>187.16</v>
      </c>
      <c r="M925">
        <v>0.01</v>
      </c>
      <c r="N925" t="s">
        <v>18</v>
      </c>
      <c r="O925">
        <v>29.33</v>
      </c>
      <c r="P925">
        <v>6.75</v>
      </c>
      <c r="Q925">
        <v>2.99</v>
      </c>
      <c r="R925" t="s">
        <v>142</v>
      </c>
      <c r="S925" t="s">
        <v>143</v>
      </c>
      <c r="T925" t="s">
        <v>31</v>
      </c>
      <c r="U925" t="s">
        <v>22</v>
      </c>
      <c r="V925" t="s">
        <v>29</v>
      </c>
      <c r="W925">
        <v>0.35</v>
      </c>
    </row>
    <row r="926" spans="1:23" x14ac:dyDescent="0.3">
      <c r="A926" t="s">
        <v>1090</v>
      </c>
      <c r="B926" t="s">
        <v>1091</v>
      </c>
      <c r="D926" s="1">
        <v>41272</v>
      </c>
      <c r="E926" s="1">
        <v>41273</v>
      </c>
      <c r="F926" s="1" t="str">
        <f t="shared" si="70"/>
        <v>December</v>
      </c>
      <c r="G926" s="1" t="str">
        <f t="shared" si="71"/>
        <v>2012</v>
      </c>
      <c r="H926" s="2">
        <f t="shared" si="72"/>
        <v>1</v>
      </c>
      <c r="I926" s="2" t="b">
        <f t="shared" si="73"/>
        <v>0</v>
      </c>
      <c r="J926" t="s">
        <v>44</v>
      </c>
      <c r="K926">
        <v>27</v>
      </c>
      <c r="L926">
        <v>176.1</v>
      </c>
      <c r="M926">
        <v>0.09</v>
      </c>
      <c r="N926" t="s">
        <v>18</v>
      </c>
      <c r="O926">
        <v>-75.709999999999994</v>
      </c>
      <c r="P926">
        <v>6.78</v>
      </c>
      <c r="Q926">
        <v>6.18</v>
      </c>
      <c r="R926" t="s">
        <v>142</v>
      </c>
      <c r="S926" t="s">
        <v>143</v>
      </c>
      <c r="T926" t="s">
        <v>21</v>
      </c>
      <c r="U926" t="s">
        <v>22</v>
      </c>
      <c r="V926" t="s">
        <v>43</v>
      </c>
      <c r="W926">
        <v>0.39</v>
      </c>
    </row>
    <row r="927" spans="1:23" x14ac:dyDescent="0.3">
      <c r="A927" t="s">
        <v>992</v>
      </c>
      <c r="B927" t="s">
        <v>1098</v>
      </c>
      <c r="D927" s="1">
        <v>40209</v>
      </c>
      <c r="E927" s="1">
        <v>40210</v>
      </c>
      <c r="F927" s="1" t="str">
        <f t="shared" si="70"/>
        <v>February</v>
      </c>
      <c r="G927" s="1" t="str">
        <f t="shared" si="71"/>
        <v>2010</v>
      </c>
      <c r="H927" s="2">
        <f t="shared" si="72"/>
        <v>1</v>
      </c>
      <c r="I927" s="2" t="b">
        <f t="shared" si="73"/>
        <v>0</v>
      </c>
      <c r="J927" t="s">
        <v>44</v>
      </c>
      <c r="K927">
        <v>7</v>
      </c>
      <c r="L927">
        <v>44.05</v>
      </c>
      <c r="M927">
        <v>7.0000000000000007E-2</v>
      </c>
      <c r="N927" t="s">
        <v>18</v>
      </c>
      <c r="O927">
        <v>-21.77</v>
      </c>
      <c r="P927">
        <v>5.78</v>
      </c>
      <c r="Q927">
        <v>5.67</v>
      </c>
      <c r="R927" t="s">
        <v>142</v>
      </c>
      <c r="S927" t="s">
        <v>143</v>
      </c>
      <c r="T927" t="s">
        <v>31</v>
      </c>
      <c r="U927" t="s">
        <v>22</v>
      </c>
      <c r="V927" t="s">
        <v>43</v>
      </c>
      <c r="W927">
        <v>0.36</v>
      </c>
    </row>
    <row r="928" spans="1:23" x14ac:dyDescent="0.3">
      <c r="A928" t="s">
        <v>1083</v>
      </c>
      <c r="B928" t="s">
        <v>1084</v>
      </c>
      <c r="D928" s="1">
        <v>39848</v>
      </c>
      <c r="E928" s="1">
        <v>39849</v>
      </c>
      <c r="F928" s="1" t="str">
        <f t="shared" si="70"/>
        <v>February</v>
      </c>
      <c r="G928" s="1" t="str">
        <f t="shared" si="71"/>
        <v>2009</v>
      </c>
      <c r="H928" s="2">
        <f t="shared" si="72"/>
        <v>1</v>
      </c>
      <c r="I928" s="2" t="b">
        <f t="shared" si="73"/>
        <v>0</v>
      </c>
      <c r="J928" t="s">
        <v>44</v>
      </c>
      <c r="K928">
        <v>47</v>
      </c>
      <c r="L928">
        <v>671.03</v>
      </c>
      <c r="M928">
        <v>7.0000000000000007E-2</v>
      </c>
      <c r="N928" t="s">
        <v>18</v>
      </c>
      <c r="O928">
        <v>67.86</v>
      </c>
      <c r="P928">
        <v>14.48</v>
      </c>
      <c r="Q928">
        <v>6.46</v>
      </c>
      <c r="R928" t="s">
        <v>142</v>
      </c>
      <c r="S928" t="s">
        <v>143</v>
      </c>
      <c r="T928" t="s">
        <v>21</v>
      </c>
      <c r="U928" t="s">
        <v>22</v>
      </c>
      <c r="V928" t="s">
        <v>29</v>
      </c>
      <c r="W928">
        <v>0.38</v>
      </c>
    </row>
    <row r="929" spans="1:23" x14ac:dyDescent="0.3">
      <c r="A929" t="s">
        <v>1099</v>
      </c>
      <c r="B929" t="s">
        <v>1100</v>
      </c>
      <c r="D929" s="1">
        <v>40901</v>
      </c>
      <c r="E929" s="1">
        <v>40901</v>
      </c>
      <c r="F929" s="1" t="str">
        <f t="shared" si="70"/>
        <v>December</v>
      </c>
      <c r="G929" s="1" t="str">
        <f t="shared" si="71"/>
        <v>2011</v>
      </c>
      <c r="H929" s="2">
        <f t="shared" si="72"/>
        <v>0</v>
      </c>
      <c r="I929" s="2" t="str">
        <f t="shared" si="73"/>
        <v>FREE DELIVERY</v>
      </c>
      <c r="J929" t="s">
        <v>44</v>
      </c>
      <c r="K929">
        <v>9</v>
      </c>
      <c r="L929">
        <v>3800.4</v>
      </c>
      <c r="M929">
        <v>0.03</v>
      </c>
      <c r="N929" t="s">
        <v>39</v>
      </c>
      <c r="O929">
        <v>1234.57</v>
      </c>
      <c r="P929">
        <v>420.98</v>
      </c>
      <c r="Q929">
        <v>19.989999999999998</v>
      </c>
      <c r="R929" t="s">
        <v>142</v>
      </c>
      <c r="S929" t="s">
        <v>143</v>
      </c>
      <c r="T929" t="s">
        <v>27</v>
      </c>
      <c r="U929" t="s">
        <v>22</v>
      </c>
      <c r="V929" t="s">
        <v>29</v>
      </c>
      <c r="W929">
        <v>0.35</v>
      </c>
    </row>
    <row r="930" spans="1:23" x14ac:dyDescent="0.3">
      <c r="A930" t="s">
        <v>1083</v>
      </c>
      <c r="B930" t="s">
        <v>1084</v>
      </c>
      <c r="D930" s="1">
        <v>40236</v>
      </c>
      <c r="E930" s="1">
        <v>40238</v>
      </c>
      <c r="F930" s="1" t="str">
        <f t="shared" si="70"/>
        <v>March</v>
      </c>
      <c r="G930" s="1" t="str">
        <f t="shared" si="71"/>
        <v>2010</v>
      </c>
      <c r="H930" s="2">
        <f t="shared" si="72"/>
        <v>2</v>
      </c>
      <c r="I930" s="2" t="b">
        <f t="shared" si="73"/>
        <v>0</v>
      </c>
      <c r="J930" t="s">
        <v>17</v>
      </c>
      <c r="K930">
        <v>2</v>
      </c>
      <c r="L930">
        <v>13.3</v>
      </c>
      <c r="M930">
        <v>0.09</v>
      </c>
      <c r="N930" t="s">
        <v>18</v>
      </c>
      <c r="O930">
        <v>-7.86</v>
      </c>
      <c r="P930">
        <v>7.31</v>
      </c>
      <c r="Q930">
        <v>0.49</v>
      </c>
      <c r="R930" t="s">
        <v>142</v>
      </c>
      <c r="S930" t="s">
        <v>143</v>
      </c>
      <c r="T930" t="s">
        <v>31</v>
      </c>
      <c r="U930" t="s">
        <v>22</v>
      </c>
      <c r="V930" t="s">
        <v>57</v>
      </c>
      <c r="W930">
        <v>0.38</v>
      </c>
    </row>
    <row r="931" spans="1:23" x14ac:dyDescent="0.3">
      <c r="A931" t="s">
        <v>1083</v>
      </c>
      <c r="B931" t="s">
        <v>1084</v>
      </c>
      <c r="D931" s="1">
        <v>40236</v>
      </c>
      <c r="E931" s="1">
        <v>40238</v>
      </c>
      <c r="F931" s="1" t="str">
        <f t="shared" si="70"/>
        <v>March</v>
      </c>
      <c r="G931" s="1" t="str">
        <f t="shared" si="71"/>
        <v>2010</v>
      </c>
      <c r="H931" s="2">
        <f t="shared" si="72"/>
        <v>2</v>
      </c>
      <c r="I931" s="2" t="b">
        <f t="shared" si="73"/>
        <v>0</v>
      </c>
      <c r="J931" t="s">
        <v>17</v>
      </c>
      <c r="K931">
        <v>27</v>
      </c>
      <c r="L931">
        <v>3379.01</v>
      </c>
      <c r="M931">
        <v>0.06</v>
      </c>
      <c r="N931" t="s">
        <v>25</v>
      </c>
      <c r="O931">
        <v>-801.09</v>
      </c>
      <c r="P931">
        <v>130.97999999999999</v>
      </c>
      <c r="Q931">
        <v>54.74</v>
      </c>
      <c r="R931" t="s">
        <v>142</v>
      </c>
      <c r="S931" t="s">
        <v>143</v>
      </c>
      <c r="T931" t="s">
        <v>31</v>
      </c>
      <c r="U931" t="s">
        <v>36</v>
      </c>
      <c r="V931" t="s">
        <v>54</v>
      </c>
      <c r="W931">
        <v>0.69</v>
      </c>
    </row>
    <row r="932" spans="1:23" x14ac:dyDescent="0.3">
      <c r="A932" t="s">
        <v>1083</v>
      </c>
      <c r="B932" t="s">
        <v>1084</v>
      </c>
      <c r="D932" s="1">
        <v>40236</v>
      </c>
      <c r="E932" s="1">
        <v>40243</v>
      </c>
      <c r="F932" s="1" t="str">
        <f t="shared" si="70"/>
        <v>March</v>
      </c>
      <c r="G932" s="1" t="str">
        <f t="shared" si="71"/>
        <v>2010</v>
      </c>
      <c r="H932" s="2">
        <f t="shared" si="72"/>
        <v>7</v>
      </c>
      <c r="I932" s="2" t="b">
        <f t="shared" si="73"/>
        <v>0</v>
      </c>
      <c r="J932" t="s">
        <v>17</v>
      </c>
      <c r="K932">
        <v>15</v>
      </c>
      <c r="L932">
        <v>687.52</v>
      </c>
      <c r="M932">
        <v>0.08</v>
      </c>
      <c r="N932" t="s">
        <v>18</v>
      </c>
      <c r="O932">
        <v>223.76</v>
      </c>
      <c r="P932">
        <v>48.91</v>
      </c>
      <c r="Q932">
        <v>5.81</v>
      </c>
      <c r="R932" t="s">
        <v>142</v>
      </c>
      <c r="S932" t="s">
        <v>143</v>
      </c>
      <c r="T932" t="s">
        <v>31</v>
      </c>
      <c r="U932" t="s">
        <v>22</v>
      </c>
      <c r="V932" t="s">
        <v>43</v>
      </c>
      <c r="W932">
        <v>0.38</v>
      </c>
    </row>
    <row r="933" spans="1:23" x14ac:dyDescent="0.3">
      <c r="A933" t="s">
        <v>1083</v>
      </c>
      <c r="B933" t="s">
        <v>1084</v>
      </c>
      <c r="D933" s="1">
        <v>40236</v>
      </c>
      <c r="E933" s="1">
        <v>40241</v>
      </c>
      <c r="F933" s="1" t="str">
        <f t="shared" si="70"/>
        <v>March</v>
      </c>
      <c r="G933" s="1" t="str">
        <f t="shared" si="71"/>
        <v>2010</v>
      </c>
      <c r="H933" s="2">
        <f t="shared" si="72"/>
        <v>5</v>
      </c>
      <c r="I933" s="2" t="b">
        <f t="shared" si="73"/>
        <v>0</v>
      </c>
      <c r="J933" t="s">
        <v>17</v>
      </c>
      <c r="K933">
        <v>40</v>
      </c>
      <c r="L933">
        <v>4538.66</v>
      </c>
      <c r="M933">
        <v>0</v>
      </c>
      <c r="N933" t="s">
        <v>18</v>
      </c>
      <c r="O933">
        <v>506.86</v>
      </c>
      <c r="P933">
        <v>111.03</v>
      </c>
      <c r="Q933">
        <v>8.64</v>
      </c>
      <c r="R933" t="s">
        <v>142</v>
      </c>
      <c r="S933" t="s">
        <v>143</v>
      </c>
      <c r="T933" t="s">
        <v>31</v>
      </c>
      <c r="U933" t="s">
        <v>22</v>
      </c>
      <c r="V933" t="s">
        <v>23</v>
      </c>
      <c r="W933">
        <v>0.78</v>
      </c>
    </row>
    <row r="934" spans="1:23" x14ac:dyDescent="0.3">
      <c r="A934" t="s">
        <v>1083</v>
      </c>
      <c r="B934" t="s">
        <v>1084</v>
      </c>
      <c r="D934" s="1">
        <v>41085</v>
      </c>
      <c r="E934" s="1">
        <v>41087</v>
      </c>
      <c r="F934" s="1" t="str">
        <f t="shared" si="70"/>
        <v>June</v>
      </c>
      <c r="G934" s="1" t="str">
        <f t="shared" si="71"/>
        <v>2012</v>
      </c>
      <c r="H934" s="2">
        <f t="shared" si="72"/>
        <v>2</v>
      </c>
      <c r="I934" s="2" t="b">
        <f t="shared" si="73"/>
        <v>0</v>
      </c>
      <c r="J934" t="s">
        <v>52</v>
      </c>
      <c r="K934">
        <v>17</v>
      </c>
      <c r="L934">
        <v>3816.59</v>
      </c>
      <c r="M934">
        <v>0.01</v>
      </c>
      <c r="N934" t="s">
        <v>25</v>
      </c>
      <c r="O934">
        <v>191.47</v>
      </c>
      <c r="P934">
        <v>208.16</v>
      </c>
      <c r="Q934">
        <v>68.02</v>
      </c>
      <c r="R934" t="s">
        <v>142</v>
      </c>
      <c r="S934" t="s">
        <v>143</v>
      </c>
      <c r="T934" t="s">
        <v>31</v>
      </c>
      <c r="U934" t="s">
        <v>22</v>
      </c>
      <c r="V934" t="s">
        <v>28</v>
      </c>
      <c r="W934">
        <v>0.57999999999999996</v>
      </c>
    </row>
    <row r="935" spans="1:23" x14ac:dyDescent="0.3">
      <c r="A935" t="s">
        <v>1101</v>
      </c>
      <c r="B935" t="s">
        <v>1102</v>
      </c>
      <c r="D935" s="1">
        <v>40981</v>
      </c>
      <c r="E935" s="1">
        <v>40983</v>
      </c>
      <c r="F935" s="1" t="str">
        <f t="shared" si="70"/>
        <v>March</v>
      </c>
      <c r="G935" s="1" t="str">
        <f t="shared" si="71"/>
        <v>2012</v>
      </c>
      <c r="H935" s="2">
        <f t="shared" si="72"/>
        <v>2</v>
      </c>
      <c r="I935" s="2" t="b">
        <f t="shared" si="73"/>
        <v>0</v>
      </c>
      <c r="J935" t="s">
        <v>24</v>
      </c>
      <c r="K935">
        <v>10</v>
      </c>
      <c r="L935">
        <v>194.29</v>
      </c>
      <c r="M935">
        <v>0.1</v>
      </c>
      <c r="N935" t="s">
        <v>18</v>
      </c>
      <c r="O935">
        <v>68.89</v>
      </c>
      <c r="P935">
        <v>20.239999999999998</v>
      </c>
      <c r="Q935">
        <v>6.67</v>
      </c>
      <c r="R935" t="s">
        <v>142</v>
      </c>
      <c r="S935" t="s">
        <v>143</v>
      </c>
      <c r="T935" t="s">
        <v>27</v>
      </c>
      <c r="U935" t="s">
        <v>36</v>
      </c>
      <c r="V935" t="s">
        <v>37</v>
      </c>
      <c r="W935">
        <v>0.49</v>
      </c>
    </row>
    <row r="936" spans="1:23" x14ac:dyDescent="0.3">
      <c r="A936" t="s">
        <v>1103</v>
      </c>
      <c r="B936" t="s">
        <v>1104</v>
      </c>
      <c r="D936" s="1">
        <v>40540</v>
      </c>
      <c r="E936" s="1">
        <v>40542</v>
      </c>
      <c r="F936" s="1" t="str">
        <f t="shared" si="70"/>
        <v>December</v>
      </c>
      <c r="G936" s="1" t="str">
        <f t="shared" si="71"/>
        <v>2010</v>
      </c>
      <c r="H936" s="2">
        <f t="shared" si="72"/>
        <v>2</v>
      </c>
      <c r="I936" s="2" t="b">
        <f t="shared" si="73"/>
        <v>0</v>
      </c>
      <c r="J936" t="s">
        <v>44</v>
      </c>
      <c r="K936">
        <v>34</v>
      </c>
      <c r="L936">
        <v>195.49</v>
      </c>
      <c r="M936">
        <v>0.05</v>
      </c>
      <c r="N936" t="s">
        <v>18</v>
      </c>
      <c r="O936">
        <v>33.799999999999997</v>
      </c>
      <c r="P936">
        <v>5.84</v>
      </c>
      <c r="Q936">
        <v>1.2</v>
      </c>
      <c r="R936" t="s">
        <v>142</v>
      </c>
      <c r="S936" t="s">
        <v>143</v>
      </c>
      <c r="T936" t="s">
        <v>31</v>
      </c>
      <c r="U936" t="s">
        <v>22</v>
      </c>
      <c r="V936" t="s">
        <v>60</v>
      </c>
      <c r="W936">
        <v>0.55000000000000004</v>
      </c>
    </row>
    <row r="937" spans="1:23" x14ac:dyDescent="0.3">
      <c r="A937" t="s">
        <v>1101</v>
      </c>
      <c r="B937" t="s">
        <v>1102</v>
      </c>
      <c r="D937" s="1">
        <v>41093</v>
      </c>
      <c r="E937" s="1">
        <v>41095</v>
      </c>
      <c r="F937" s="1" t="str">
        <f t="shared" si="70"/>
        <v>July</v>
      </c>
      <c r="G937" s="1" t="str">
        <f t="shared" si="71"/>
        <v>2012</v>
      </c>
      <c r="H937" s="2">
        <f t="shared" si="72"/>
        <v>2</v>
      </c>
      <c r="I937" s="2" t="b">
        <f t="shared" si="73"/>
        <v>0</v>
      </c>
      <c r="J937" t="s">
        <v>24</v>
      </c>
      <c r="K937">
        <v>13</v>
      </c>
      <c r="L937">
        <v>47.93</v>
      </c>
      <c r="M937">
        <v>0.04</v>
      </c>
      <c r="N937" t="s">
        <v>18</v>
      </c>
      <c r="O937">
        <v>15.82</v>
      </c>
      <c r="P937">
        <v>3.69</v>
      </c>
      <c r="Q937">
        <v>0.5</v>
      </c>
      <c r="R937" t="s">
        <v>142</v>
      </c>
      <c r="S937" t="s">
        <v>143</v>
      </c>
      <c r="T937" t="s">
        <v>27</v>
      </c>
      <c r="U937" t="s">
        <v>22</v>
      </c>
      <c r="V937" t="s">
        <v>57</v>
      </c>
      <c r="W937">
        <v>0.38</v>
      </c>
    </row>
    <row r="938" spans="1:23" x14ac:dyDescent="0.3">
      <c r="A938" t="s">
        <v>1083</v>
      </c>
      <c r="B938" t="s">
        <v>1084</v>
      </c>
      <c r="D938" s="1">
        <v>41004</v>
      </c>
      <c r="E938" s="1">
        <v>41006</v>
      </c>
      <c r="F938" s="1" t="str">
        <f t="shared" si="70"/>
        <v>April</v>
      </c>
      <c r="G938" s="1" t="str">
        <f t="shared" si="71"/>
        <v>2012</v>
      </c>
      <c r="H938" s="2">
        <f t="shared" si="72"/>
        <v>2</v>
      </c>
      <c r="I938" s="2" t="b">
        <f t="shared" si="73"/>
        <v>0</v>
      </c>
      <c r="J938" t="s">
        <v>34</v>
      </c>
      <c r="K938">
        <v>47</v>
      </c>
      <c r="L938">
        <v>168.55</v>
      </c>
      <c r="M938">
        <v>0.05</v>
      </c>
      <c r="N938" t="s">
        <v>18</v>
      </c>
      <c r="O938">
        <v>71.77</v>
      </c>
      <c r="P938">
        <v>3.69</v>
      </c>
      <c r="Q938">
        <v>0.5</v>
      </c>
      <c r="R938" t="s">
        <v>142</v>
      </c>
      <c r="S938" t="s">
        <v>143</v>
      </c>
      <c r="T938" t="s">
        <v>31</v>
      </c>
      <c r="U938" t="s">
        <v>22</v>
      </c>
      <c r="V938" t="s">
        <v>57</v>
      </c>
      <c r="W938">
        <v>0.38</v>
      </c>
    </row>
    <row r="939" spans="1:23" x14ac:dyDescent="0.3">
      <c r="A939" t="s">
        <v>1083</v>
      </c>
      <c r="B939" t="s">
        <v>1084</v>
      </c>
      <c r="D939" s="1">
        <v>41004</v>
      </c>
      <c r="E939" s="1">
        <v>41004</v>
      </c>
      <c r="F939" s="1" t="str">
        <f t="shared" si="70"/>
        <v>April</v>
      </c>
      <c r="G939" s="1" t="str">
        <f t="shared" si="71"/>
        <v>2012</v>
      </c>
      <c r="H939" s="2">
        <f t="shared" si="72"/>
        <v>0</v>
      </c>
      <c r="I939" s="2" t="str">
        <f t="shared" si="73"/>
        <v>FREE DELIVERY</v>
      </c>
      <c r="J939" t="s">
        <v>34</v>
      </c>
      <c r="K939">
        <v>26</v>
      </c>
      <c r="L939">
        <v>77.03</v>
      </c>
      <c r="M939">
        <v>0.08</v>
      </c>
      <c r="N939" t="s">
        <v>18</v>
      </c>
      <c r="O939">
        <v>-47.75</v>
      </c>
      <c r="P939">
        <v>3.14</v>
      </c>
      <c r="Q939">
        <v>1.92</v>
      </c>
      <c r="R939" t="s">
        <v>142</v>
      </c>
      <c r="S939" t="s">
        <v>143</v>
      </c>
      <c r="T939" t="s">
        <v>31</v>
      </c>
      <c r="U939" t="s">
        <v>22</v>
      </c>
      <c r="V939" t="s">
        <v>82</v>
      </c>
      <c r="W939">
        <v>0.84</v>
      </c>
    </row>
    <row r="940" spans="1:23" x14ac:dyDescent="0.3">
      <c r="A940" t="s">
        <v>1103</v>
      </c>
      <c r="B940" t="s">
        <v>1104</v>
      </c>
      <c r="D940" s="1">
        <v>40018</v>
      </c>
      <c r="E940" s="1">
        <v>40023</v>
      </c>
      <c r="F940" s="1" t="str">
        <f t="shared" si="70"/>
        <v>July</v>
      </c>
      <c r="G940" s="1" t="str">
        <f t="shared" si="71"/>
        <v>2009</v>
      </c>
      <c r="H940" s="2">
        <f t="shared" si="72"/>
        <v>5</v>
      </c>
      <c r="I940" s="2" t="b">
        <f t="shared" si="73"/>
        <v>0</v>
      </c>
      <c r="J940" t="s">
        <v>17</v>
      </c>
      <c r="K940">
        <v>20</v>
      </c>
      <c r="L940">
        <v>939.39</v>
      </c>
      <c r="M940">
        <v>7.0000000000000007E-2</v>
      </c>
      <c r="N940" t="s">
        <v>18</v>
      </c>
      <c r="O940">
        <v>-122.77</v>
      </c>
      <c r="P940">
        <v>49.43</v>
      </c>
      <c r="Q940">
        <v>19.989999999999998</v>
      </c>
      <c r="R940" t="s">
        <v>142</v>
      </c>
      <c r="S940" t="s">
        <v>143</v>
      </c>
      <c r="T940" t="s">
        <v>31</v>
      </c>
      <c r="U940" t="s">
        <v>22</v>
      </c>
      <c r="V940" t="s">
        <v>28</v>
      </c>
      <c r="W940">
        <v>0.56999999999999995</v>
      </c>
    </row>
    <row r="941" spans="1:23" x14ac:dyDescent="0.3">
      <c r="A941" t="s">
        <v>1094</v>
      </c>
      <c r="B941" t="s">
        <v>1095</v>
      </c>
      <c r="D941" s="1">
        <v>40742</v>
      </c>
      <c r="E941" s="1">
        <v>40744</v>
      </c>
      <c r="F941" s="1" t="str">
        <f t="shared" si="70"/>
        <v>July</v>
      </c>
      <c r="G941" s="1" t="str">
        <f t="shared" si="71"/>
        <v>2011</v>
      </c>
      <c r="H941" s="2">
        <f t="shared" si="72"/>
        <v>2</v>
      </c>
      <c r="I941" s="2" t="b">
        <f t="shared" si="73"/>
        <v>0</v>
      </c>
      <c r="J941" t="s">
        <v>44</v>
      </c>
      <c r="K941">
        <v>3</v>
      </c>
      <c r="L941">
        <v>279.33</v>
      </c>
      <c r="M941">
        <v>0</v>
      </c>
      <c r="N941" t="s">
        <v>18</v>
      </c>
      <c r="O941">
        <v>-44.18</v>
      </c>
      <c r="P941">
        <v>83.93</v>
      </c>
      <c r="Q941">
        <v>19.989999999999998</v>
      </c>
      <c r="R941" t="s">
        <v>142</v>
      </c>
      <c r="S941" t="s">
        <v>143</v>
      </c>
      <c r="T941" t="s">
        <v>31</v>
      </c>
      <c r="U941" t="s">
        <v>22</v>
      </c>
      <c r="V941" t="s">
        <v>51</v>
      </c>
      <c r="W941">
        <v>0.38</v>
      </c>
    </row>
    <row r="942" spans="1:23" x14ac:dyDescent="0.3">
      <c r="A942" t="s">
        <v>1083</v>
      </c>
      <c r="B942" t="s">
        <v>1084</v>
      </c>
      <c r="D942" s="1">
        <v>40283</v>
      </c>
      <c r="E942" s="1">
        <v>40288</v>
      </c>
      <c r="F942" s="1" t="str">
        <f t="shared" si="70"/>
        <v>April</v>
      </c>
      <c r="G942" s="1" t="str">
        <f t="shared" si="71"/>
        <v>2010</v>
      </c>
      <c r="H942" s="2">
        <f t="shared" si="72"/>
        <v>5</v>
      </c>
      <c r="I942" s="2" t="b">
        <f t="shared" si="73"/>
        <v>0</v>
      </c>
      <c r="J942" t="s">
        <v>17</v>
      </c>
      <c r="K942">
        <v>5</v>
      </c>
      <c r="L942">
        <v>365.93</v>
      </c>
      <c r="M942">
        <v>0.05</v>
      </c>
      <c r="N942" t="s">
        <v>18</v>
      </c>
      <c r="O942">
        <v>-243.02</v>
      </c>
      <c r="P942">
        <v>73.98</v>
      </c>
      <c r="Q942">
        <v>14.52</v>
      </c>
      <c r="R942" t="s">
        <v>142</v>
      </c>
      <c r="S942" t="s">
        <v>143</v>
      </c>
      <c r="T942" t="s">
        <v>21</v>
      </c>
      <c r="U942" t="s">
        <v>32</v>
      </c>
      <c r="V942" t="s">
        <v>48</v>
      </c>
      <c r="W942">
        <v>0.65</v>
      </c>
    </row>
    <row r="943" spans="1:23" x14ac:dyDescent="0.3">
      <c r="A943" t="s">
        <v>1094</v>
      </c>
      <c r="B943" t="s">
        <v>1095</v>
      </c>
      <c r="D943" s="1">
        <v>40344</v>
      </c>
      <c r="E943" s="1">
        <v>40351</v>
      </c>
      <c r="F943" s="1" t="str">
        <f t="shared" si="70"/>
        <v>June</v>
      </c>
      <c r="G943" s="1" t="str">
        <f t="shared" si="71"/>
        <v>2010</v>
      </c>
      <c r="H943" s="2">
        <f t="shared" si="72"/>
        <v>7</v>
      </c>
      <c r="I943" s="2" t="b">
        <f t="shared" si="73"/>
        <v>0</v>
      </c>
      <c r="J943" t="s">
        <v>17</v>
      </c>
      <c r="K943">
        <v>1</v>
      </c>
      <c r="L943">
        <v>12.2</v>
      </c>
      <c r="M943">
        <v>0.01</v>
      </c>
      <c r="N943" t="s">
        <v>18</v>
      </c>
      <c r="O943">
        <v>-33.93</v>
      </c>
      <c r="P943">
        <v>10.01</v>
      </c>
      <c r="Q943">
        <v>1.99</v>
      </c>
      <c r="R943" t="s">
        <v>142</v>
      </c>
      <c r="S943" t="s">
        <v>143</v>
      </c>
      <c r="T943" t="s">
        <v>31</v>
      </c>
      <c r="U943" t="s">
        <v>32</v>
      </c>
      <c r="V943" t="s">
        <v>48</v>
      </c>
      <c r="W943">
        <v>0.41</v>
      </c>
    </row>
    <row r="944" spans="1:23" x14ac:dyDescent="0.3">
      <c r="A944" t="s">
        <v>1083</v>
      </c>
      <c r="B944" t="s">
        <v>1084</v>
      </c>
      <c r="D944" s="1">
        <v>40617</v>
      </c>
      <c r="E944" s="1">
        <v>40618</v>
      </c>
      <c r="F944" s="1" t="str">
        <f t="shared" si="70"/>
        <v>March</v>
      </c>
      <c r="G944" s="1" t="str">
        <f t="shared" si="71"/>
        <v>2011</v>
      </c>
      <c r="H944" s="2">
        <f t="shared" si="72"/>
        <v>1</v>
      </c>
      <c r="I944" s="2" t="b">
        <f t="shared" si="73"/>
        <v>0</v>
      </c>
      <c r="J944" t="s">
        <v>24</v>
      </c>
      <c r="K944">
        <v>36</v>
      </c>
      <c r="L944">
        <v>170.42</v>
      </c>
      <c r="M944">
        <v>0.1</v>
      </c>
      <c r="N944" t="s">
        <v>18</v>
      </c>
      <c r="O944">
        <v>-98.31</v>
      </c>
      <c r="P944">
        <v>4.91</v>
      </c>
      <c r="Q944">
        <v>4.97</v>
      </c>
      <c r="R944" t="s">
        <v>142</v>
      </c>
      <c r="S944" t="s">
        <v>143</v>
      </c>
      <c r="T944" t="s">
        <v>31</v>
      </c>
      <c r="U944" t="s">
        <v>22</v>
      </c>
      <c r="V944" t="s">
        <v>29</v>
      </c>
      <c r="W944">
        <v>0.38</v>
      </c>
    </row>
    <row r="945" spans="1:23" x14ac:dyDescent="0.3">
      <c r="A945" t="s">
        <v>1083</v>
      </c>
      <c r="B945" t="s">
        <v>1084</v>
      </c>
      <c r="D945" s="1">
        <v>40617</v>
      </c>
      <c r="E945" s="1">
        <v>40618</v>
      </c>
      <c r="F945" s="1" t="str">
        <f t="shared" si="70"/>
        <v>March</v>
      </c>
      <c r="G945" s="1" t="str">
        <f t="shared" si="71"/>
        <v>2011</v>
      </c>
      <c r="H945" s="2">
        <f t="shared" si="72"/>
        <v>1</v>
      </c>
      <c r="I945" s="2" t="b">
        <f t="shared" si="73"/>
        <v>0</v>
      </c>
      <c r="J945" t="s">
        <v>24</v>
      </c>
      <c r="K945">
        <v>3</v>
      </c>
      <c r="L945">
        <v>431.29</v>
      </c>
      <c r="M945">
        <v>0.1</v>
      </c>
      <c r="N945" t="s">
        <v>18</v>
      </c>
      <c r="O945">
        <v>-164.59</v>
      </c>
      <c r="P945">
        <v>140.81</v>
      </c>
      <c r="Q945">
        <v>24.49</v>
      </c>
      <c r="R945" t="s">
        <v>142</v>
      </c>
      <c r="S945" t="s">
        <v>143</v>
      </c>
      <c r="T945" t="s">
        <v>31</v>
      </c>
      <c r="U945" t="s">
        <v>36</v>
      </c>
      <c r="V945" t="s">
        <v>67</v>
      </c>
      <c r="W945">
        <v>0.56999999999999995</v>
      </c>
    </row>
    <row r="946" spans="1:23" x14ac:dyDescent="0.3">
      <c r="A946" t="s">
        <v>1083</v>
      </c>
      <c r="B946" t="s">
        <v>1084</v>
      </c>
      <c r="D946" s="1">
        <v>40617</v>
      </c>
      <c r="E946" s="1">
        <v>40618</v>
      </c>
      <c r="F946" s="1" t="str">
        <f t="shared" si="70"/>
        <v>March</v>
      </c>
      <c r="G946" s="1" t="str">
        <f t="shared" si="71"/>
        <v>2011</v>
      </c>
      <c r="H946" s="2">
        <f t="shared" si="72"/>
        <v>1</v>
      </c>
      <c r="I946" s="2" t="b">
        <f t="shared" si="73"/>
        <v>0</v>
      </c>
      <c r="J946" t="s">
        <v>24</v>
      </c>
      <c r="K946">
        <v>48</v>
      </c>
      <c r="L946">
        <v>294.26</v>
      </c>
      <c r="M946">
        <v>0</v>
      </c>
      <c r="N946" t="s">
        <v>39</v>
      </c>
      <c r="O946">
        <v>88.8</v>
      </c>
      <c r="P946">
        <v>5.58</v>
      </c>
      <c r="Q946">
        <v>0.7</v>
      </c>
      <c r="R946" t="s">
        <v>142</v>
      </c>
      <c r="S946" t="s">
        <v>143</v>
      </c>
      <c r="T946" t="s">
        <v>31</v>
      </c>
      <c r="U946" t="s">
        <v>22</v>
      </c>
      <c r="V946" t="s">
        <v>60</v>
      </c>
      <c r="W946">
        <v>0.6</v>
      </c>
    </row>
    <row r="947" spans="1:23" x14ac:dyDescent="0.3">
      <c r="A947" t="s">
        <v>1083</v>
      </c>
      <c r="B947" t="s">
        <v>1084</v>
      </c>
      <c r="D947" s="1">
        <v>40153</v>
      </c>
      <c r="E947" s="1">
        <v>40156</v>
      </c>
      <c r="F947" s="1" t="str">
        <f t="shared" si="70"/>
        <v>December</v>
      </c>
      <c r="G947" s="1" t="str">
        <f t="shared" si="71"/>
        <v>2009</v>
      </c>
      <c r="H947" s="2">
        <f t="shared" si="72"/>
        <v>3</v>
      </c>
      <c r="I947" s="2" t="b">
        <f t="shared" si="73"/>
        <v>0</v>
      </c>
      <c r="J947" t="s">
        <v>24</v>
      </c>
      <c r="K947">
        <v>3</v>
      </c>
      <c r="L947">
        <v>549.91999999999996</v>
      </c>
      <c r="M947">
        <v>0.09</v>
      </c>
      <c r="N947" t="s">
        <v>25</v>
      </c>
      <c r="O947">
        <v>-210.97</v>
      </c>
      <c r="P947">
        <v>180.98</v>
      </c>
      <c r="Q947">
        <v>26.2</v>
      </c>
      <c r="R947" t="s">
        <v>142</v>
      </c>
      <c r="S947" t="s">
        <v>143</v>
      </c>
      <c r="T947" t="s">
        <v>21</v>
      </c>
      <c r="U947" t="s">
        <v>36</v>
      </c>
      <c r="V947" t="s">
        <v>67</v>
      </c>
      <c r="W947">
        <v>0.59</v>
      </c>
    </row>
    <row r="948" spans="1:23" x14ac:dyDescent="0.3">
      <c r="A948" t="s">
        <v>1083</v>
      </c>
      <c r="B948" t="s">
        <v>1084</v>
      </c>
      <c r="D948" s="1">
        <v>40153</v>
      </c>
      <c r="E948" s="1">
        <v>40154</v>
      </c>
      <c r="F948" s="1" t="str">
        <f t="shared" si="70"/>
        <v>December</v>
      </c>
      <c r="G948" s="1" t="str">
        <f t="shared" si="71"/>
        <v>2009</v>
      </c>
      <c r="H948" s="2">
        <f t="shared" si="72"/>
        <v>1</v>
      </c>
      <c r="I948" s="2" t="b">
        <f t="shared" si="73"/>
        <v>0</v>
      </c>
      <c r="J948" t="s">
        <v>24</v>
      </c>
      <c r="K948">
        <v>26</v>
      </c>
      <c r="L948">
        <v>182.09</v>
      </c>
      <c r="M948">
        <v>0</v>
      </c>
      <c r="N948" t="s">
        <v>18</v>
      </c>
      <c r="O948">
        <v>-28.15</v>
      </c>
      <c r="P948">
        <v>6.48</v>
      </c>
      <c r="Q948">
        <v>5.19</v>
      </c>
      <c r="R948" t="s">
        <v>142</v>
      </c>
      <c r="S948" t="s">
        <v>143</v>
      </c>
      <c r="T948" t="s">
        <v>21</v>
      </c>
      <c r="U948" t="s">
        <v>22</v>
      </c>
      <c r="V948" t="s">
        <v>43</v>
      </c>
      <c r="W948">
        <v>0.37</v>
      </c>
    </row>
    <row r="949" spans="1:23" x14ac:dyDescent="0.3">
      <c r="A949" t="s">
        <v>1090</v>
      </c>
      <c r="B949" t="s">
        <v>1091</v>
      </c>
      <c r="D949" s="1">
        <v>40381</v>
      </c>
      <c r="E949" s="1">
        <v>40384</v>
      </c>
      <c r="F949" s="1" t="str">
        <f t="shared" si="70"/>
        <v>July</v>
      </c>
      <c r="G949" s="1" t="str">
        <f t="shared" si="71"/>
        <v>2010</v>
      </c>
      <c r="H949" s="2">
        <f t="shared" si="72"/>
        <v>3</v>
      </c>
      <c r="I949" s="2" t="b">
        <f t="shared" si="73"/>
        <v>0</v>
      </c>
      <c r="J949" t="s">
        <v>44</v>
      </c>
      <c r="K949">
        <v>7</v>
      </c>
      <c r="L949">
        <v>285.08</v>
      </c>
      <c r="M949">
        <v>0.08</v>
      </c>
      <c r="N949" t="s">
        <v>18</v>
      </c>
      <c r="O949">
        <v>2.2999999999999998</v>
      </c>
      <c r="P949">
        <v>40.98</v>
      </c>
      <c r="Q949">
        <v>5.33</v>
      </c>
      <c r="R949" t="s">
        <v>142</v>
      </c>
      <c r="S949" t="s">
        <v>143</v>
      </c>
      <c r="T949" t="s">
        <v>21</v>
      </c>
      <c r="U949" t="s">
        <v>22</v>
      </c>
      <c r="V949" t="s">
        <v>28</v>
      </c>
      <c r="W949">
        <v>0.56999999999999995</v>
      </c>
    </row>
    <row r="950" spans="1:23" x14ac:dyDescent="0.3">
      <c r="A950" t="s">
        <v>1078</v>
      </c>
      <c r="B950" t="s">
        <v>1079</v>
      </c>
      <c r="D950" s="1">
        <v>40354</v>
      </c>
      <c r="E950" s="1">
        <v>40356</v>
      </c>
      <c r="F950" s="1" t="str">
        <f t="shared" si="70"/>
        <v>June</v>
      </c>
      <c r="G950" s="1" t="str">
        <f t="shared" si="71"/>
        <v>2010</v>
      </c>
      <c r="H950" s="2">
        <f t="shared" si="72"/>
        <v>2</v>
      </c>
      <c r="I950" s="2" t="b">
        <f t="shared" si="73"/>
        <v>0</v>
      </c>
      <c r="J950" t="s">
        <v>44</v>
      </c>
      <c r="K950">
        <v>46</v>
      </c>
      <c r="L950">
        <v>27875.54</v>
      </c>
      <c r="M950">
        <v>0</v>
      </c>
      <c r="N950" t="s">
        <v>18</v>
      </c>
      <c r="O950">
        <v>-635.69000000000005</v>
      </c>
      <c r="P950">
        <v>599.99</v>
      </c>
      <c r="Q950">
        <v>24.49</v>
      </c>
      <c r="R950" t="s">
        <v>142</v>
      </c>
      <c r="S950" t="s">
        <v>143</v>
      </c>
      <c r="T950" t="s">
        <v>42</v>
      </c>
      <c r="U950" t="s">
        <v>32</v>
      </c>
      <c r="V950" t="s">
        <v>62</v>
      </c>
      <c r="W950">
        <v>0.44</v>
      </c>
    </row>
    <row r="951" spans="1:23" x14ac:dyDescent="0.3">
      <c r="A951" t="s">
        <v>1078</v>
      </c>
      <c r="B951" t="s">
        <v>1079</v>
      </c>
      <c r="D951" s="1">
        <v>40354</v>
      </c>
      <c r="E951" s="1">
        <v>40356</v>
      </c>
      <c r="F951" s="1" t="str">
        <f t="shared" si="70"/>
        <v>June</v>
      </c>
      <c r="G951" s="1" t="str">
        <f t="shared" si="71"/>
        <v>2010</v>
      </c>
      <c r="H951" s="2">
        <f t="shared" si="72"/>
        <v>2</v>
      </c>
      <c r="I951" s="2" t="b">
        <f t="shared" si="73"/>
        <v>0</v>
      </c>
      <c r="J951" t="s">
        <v>44</v>
      </c>
      <c r="K951">
        <v>49</v>
      </c>
      <c r="L951">
        <v>2030.44</v>
      </c>
      <c r="M951">
        <v>0.04</v>
      </c>
      <c r="N951" t="s">
        <v>18</v>
      </c>
      <c r="O951">
        <v>938.26</v>
      </c>
      <c r="P951">
        <v>40.99</v>
      </c>
      <c r="Q951">
        <v>5.86</v>
      </c>
      <c r="R951" t="s">
        <v>142</v>
      </c>
      <c r="S951" t="s">
        <v>143</v>
      </c>
      <c r="T951" t="s">
        <v>42</v>
      </c>
      <c r="U951" t="s">
        <v>22</v>
      </c>
      <c r="V951" t="s">
        <v>43</v>
      </c>
      <c r="W951">
        <v>0.36</v>
      </c>
    </row>
    <row r="952" spans="1:23" x14ac:dyDescent="0.3">
      <c r="A952" t="s">
        <v>1078</v>
      </c>
      <c r="B952" t="s">
        <v>1079</v>
      </c>
      <c r="D952" s="1">
        <v>40354</v>
      </c>
      <c r="E952" s="1">
        <v>40356</v>
      </c>
      <c r="F952" s="1" t="str">
        <f t="shared" si="70"/>
        <v>June</v>
      </c>
      <c r="G952" s="1" t="str">
        <f t="shared" si="71"/>
        <v>2010</v>
      </c>
      <c r="H952" s="2">
        <f t="shared" si="72"/>
        <v>2</v>
      </c>
      <c r="I952" s="2" t="b">
        <f t="shared" si="73"/>
        <v>0</v>
      </c>
      <c r="J952" t="s">
        <v>44</v>
      </c>
      <c r="K952">
        <v>47</v>
      </c>
      <c r="L952">
        <v>695.99</v>
      </c>
      <c r="M952">
        <v>0.09</v>
      </c>
      <c r="N952" t="s">
        <v>39</v>
      </c>
      <c r="O952">
        <v>-157.44</v>
      </c>
      <c r="P952">
        <v>15.31</v>
      </c>
      <c r="Q952">
        <v>8.7799999999999994</v>
      </c>
      <c r="R952" t="s">
        <v>142</v>
      </c>
      <c r="S952" t="s">
        <v>143</v>
      </c>
      <c r="T952" t="s">
        <v>42</v>
      </c>
      <c r="U952" t="s">
        <v>22</v>
      </c>
      <c r="V952" t="s">
        <v>23</v>
      </c>
      <c r="W952">
        <v>0.56999999999999995</v>
      </c>
    </row>
    <row r="953" spans="1:23" x14ac:dyDescent="0.3">
      <c r="A953" t="s">
        <v>1088</v>
      </c>
      <c r="B953" t="s">
        <v>1089</v>
      </c>
      <c r="D953" s="1">
        <v>40824</v>
      </c>
      <c r="E953" s="1">
        <v>40826</v>
      </c>
      <c r="F953" s="1" t="str">
        <f t="shared" si="70"/>
        <v>October</v>
      </c>
      <c r="G953" s="1" t="str">
        <f t="shared" si="71"/>
        <v>2011</v>
      </c>
      <c r="H953" s="2">
        <f t="shared" si="72"/>
        <v>2</v>
      </c>
      <c r="I953" s="2" t="b">
        <f t="shared" si="73"/>
        <v>0</v>
      </c>
      <c r="J953" t="s">
        <v>52</v>
      </c>
      <c r="K953">
        <v>17</v>
      </c>
      <c r="L953">
        <v>477.50450000000001</v>
      </c>
      <c r="M953">
        <v>0.09</v>
      </c>
      <c r="N953" t="s">
        <v>18</v>
      </c>
      <c r="O953">
        <v>-245.56</v>
      </c>
      <c r="P953">
        <v>35.99</v>
      </c>
      <c r="Q953">
        <v>5</v>
      </c>
      <c r="R953" t="s">
        <v>142</v>
      </c>
      <c r="S953" t="s">
        <v>143</v>
      </c>
      <c r="T953" t="s">
        <v>31</v>
      </c>
      <c r="U953" t="s">
        <v>32</v>
      </c>
      <c r="V953" t="s">
        <v>33</v>
      </c>
      <c r="W953">
        <v>0.85</v>
      </c>
    </row>
    <row r="954" spans="1:23" x14ac:dyDescent="0.3">
      <c r="A954" t="s">
        <v>1105</v>
      </c>
      <c r="B954" t="s">
        <v>1106</v>
      </c>
      <c r="D954" s="1">
        <v>40428</v>
      </c>
      <c r="E954" s="1">
        <v>40435</v>
      </c>
      <c r="F954" s="1" t="str">
        <f t="shared" si="70"/>
        <v>September</v>
      </c>
      <c r="G954" s="1" t="str">
        <f t="shared" si="71"/>
        <v>2010</v>
      </c>
      <c r="H954" s="2">
        <f t="shared" si="72"/>
        <v>7</v>
      </c>
      <c r="I954" s="2" t="b">
        <f t="shared" si="73"/>
        <v>0</v>
      </c>
      <c r="J954" t="s">
        <v>17</v>
      </c>
      <c r="K954">
        <v>44</v>
      </c>
      <c r="L954">
        <v>777.63</v>
      </c>
      <c r="M954">
        <v>0.03</v>
      </c>
      <c r="N954" t="s">
        <v>18</v>
      </c>
      <c r="O954">
        <v>-70.540000000000006</v>
      </c>
      <c r="P954">
        <v>16.989999999999998</v>
      </c>
      <c r="Q954">
        <v>8.99</v>
      </c>
      <c r="R954" t="s">
        <v>142</v>
      </c>
      <c r="S954" t="s">
        <v>143</v>
      </c>
      <c r="T954" t="s">
        <v>31</v>
      </c>
      <c r="U954" t="s">
        <v>22</v>
      </c>
      <c r="V954" t="s">
        <v>60</v>
      </c>
      <c r="W954">
        <v>0.56000000000000005</v>
      </c>
    </row>
    <row r="955" spans="1:23" x14ac:dyDescent="0.3">
      <c r="A955" t="s">
        <v>1088</v>
      </c>
      <c r="B955" t="s">
        <v>1089</v>
      </c>
      <c r="D955" s="1">
        <v>40930</v>
      </c>
      <c r="E955" s="1">
        <v>40931</v>
      </c>
      <c r="F955" s="1" t="str">
        <f t="shared" si="70"/>
        <v>January</v>
      </c>
      <c r="G955" s="1" t="str">
        <f t="shared" si="71"/>
        <v>2012</v>
      </c>
      <c r="H955" s="2">
        <f t="shared" si="72"/>
        <v>1</v>
      </c>
      <c r="I955" s="2" t="b">
        <f t="shared" si="73"/>
        <v>0</v>
      </c>
      <c r="J955" t="s">
        <v>34</v>
      </c>
      <c r="K955">
        <v>40</v>
      </c>
      <c r="L955">
        <v>1500.17</v>
      </c>
      <c r="M955">
        <v>0.06</v>
      </c>
      <c r="N955" t="s">
        <v>39</v>
      </c>
      <c r="O955">
        <v>423.87</v>
      </c>
      <c r="P955">
        <v>39.24</v>
      </c>
      <c r="Q955">
        <v>1.99</v>
      </c>
      <c r="R955" t="s">
        <v>142</v>
      </c>
      <c r="S955" t="s">
        <v>143</v>
      </c>
      <c r="T955" t="s">
        <v>42</v>
      </c>
      <c r="U955" t="s">
        <v>32</v>
      </c>
      <c r="V955" t="s">
        <v>48</v>
      </c>
      <c r="W955">
        <v>0.51</v>
      </c>
    </row>
    <row r="956" spans="1:23" x14ac:dyDescent="0.3">
      <c r="A956" t="s">
        <v>1088</v>
      </c>
      <c r="B956" t="s">
        <v>1089</v>
      </c>
      <c r="D956" s="1">
        <v>40930</v>
      </c>
      <c r="E956" s="1">
        <v>40931</v>
      </c>
      <c r="F956" s="1" t="str">
        <f t="shared" si="70"/>
        <v>January</v>
      </c>
      <c r="G956" s="1" t="str">
        <f t="shared" si="71"/>
        <v>2012</v>
      </c>
      <c r="H956" s="2">
        <f t="shared" si="72"/>
        <v>1</v>
      </c>
      <c r="I956" s="2" t="b">
        <f t="shared" si="73"/>
        <v>0</v>
      </c>
      <c r="J956" t="s">
        <v>34</v>
      </c>
      <c r="K956">
        <v>45</v>
      </c>
      <c r="L956">
        <v>377.31</v>
      </c>
      <c r="M956">
        <v>0.02</v>
      </c>
      <c r="N956" t="s">
        <v>18</v>
      </c>
      <c r="O956">
        <v>87.96</v>
      </c>
      <c r="P956">
        <v>8.01</v>
      </c>
      <c r="Q956">
        <v>2.87</v>
      </c>
      <c r="R956" t="s">
        <v>142</v>
      </c>
      <c r="S956" t="s">
        <v>143</v>
      </c>
      <c r="T956" t="s">
        <v>42</v>
      </c>
      <c r="U956" t="s">
        <v>22</v>
      </c>
      <c r="V956" t="s">
        <v>43</v>
      </c>
      <c r="W956">
        <v>0.4</v>
      </c>
    </row>
    <row r="957" spans="1:23" x14ac:dyDescent="0.3">
      <c r="A957" t="s">
        <v>1090</v>
      </c>
      <c r="B957" t="s">
        <v>1091</v>
      </c>
      <c r="D957" s="1">
        <v>41004</v>
      </c>
      <c r="E957" s="1">
        <v>41005</v>
      </c>
      <c r="F957" s="1" t="str">
        <f t="shared" si="70"/>
        <v>April</v>
      </c>
      <c r="G957" s="1" t="str">
        <f t="shared" si="71"/>
        <v>2012</v>
      </c>
      <c r="H957" s="2">
        <f t="shared" si="72"/>
        <v>1</v>
      </c>
      <c r="I957" s="2" t="b">
        <f t="shared" si="73"/>
        <v>0</v>
      </c>
      <c r="J957" t="s">
        <v>24</v>
      </c>
      <c r="K957">
        <v>30</v>
      </c>
      <c r="L957">
        <v>204.49</v>
      </c>
      <c r="M957">
        <v>0.05</v>
      </c>
      <c r="N957" t="s">
        <v>18</v>
      </c>
      <c r="O957">
        <v>-142.30000000000001</v>
      </c>
      <c r="P957">
        <v>6.48</v>
      </c>
      <c r="Q957">
        <v>8.73</v>
      </c>
      <c r="R957" t="s">
        <v>142</v>
      </c>
      <c r="S957" t="s">
        <v>143</v>
      </c>
      <c r="T957" t="s">
        <v>21</v>
      </c>
      <c r="U957" t="s">
        <v>22</v>
      </c>
      <c r="V957" t="s">
        <v>43</v>
      </c>
      <c r="W957">
        <v>0.37</v>
      </c>
    </row>
    <row r="958" spans="1:23" x14ac:dyDescent="0.3">
      <c r="A958" t="s">
        <v>1099</v>
      </c>
      <c r="B958" t="s">
        <v>1100</v>
      </c>
      <c r="D958" s="1">
        <v>40159</v>
      </c>
      <c r="E958" s="1">
        <v>40161</v>
      </c>
      <c r="F958" s="1" t="str">
        <f t="shared" si="70"/>
        <v>December</v>
      </c>
      <c r="G958" s="1" t="str">
        <f t="shared" si="71"/>
        <v>2009</v>
      </c>
      <c r="H958" s="2">
        <f t="shared" si="72"/>
        <v>2</v>
      </c>
      <c r="I958" s="2" t="b">
        <f t="shared" si="73"/>
        <v>0</v>
      </c>
      <c r="J958" t="s">
        <v>44</v>
      </c>
      <c r="K958">
        <v>41</v>
      </c>
      <c r="L958">
        <v>5572.92</v>
      </c>
      <c r="M958">
        <v>7.0000000000000007E-2</v>
      </c>
      <c r="N958" t="s">
        <v>25</v>
      </c>
      <c r="O958">
        <v>-639.47</v>
      </c>
      <c r="P958">
        <v>140.97999999999999</v>
      </c>
      <c r="Q958">
        <v>36.090000000000003</v>
      </c>
      <c r="R958" t="s">
        <v>142</v>
      </c>
      <c r="S958" t="s">
        <v>143</v>
      </c>
      <c r="T958" t="s">
        <v>27</v>
      </c>
      <c r="U958" t="s">
        <v>36</v>
      </c>
      <c r="V958" t="s">
        <v>54</v>
      </c>
      <c r="W958">
        <v>0.77</v>
      </c>
    </row>
    <row r="959" spans="1:23" x14ac:dyDescent="0.3">
      <c r="A959" t="s">
        <v>1083</v>
      </c>
      <c r="B959" t="s">
        <v>1084</v>
      </c>
      <c r="D959" s="1">
        <v>40991</v>
      </c>
      <c r="E959" s="1">
        <v>40993</v>
      </c>
      <c r="F959" s="1" t="str">
        <f t="shared" si="70"/>
        <v>March</v>
      </c>
      <c r="G959" s="1" t="str">
        <f t="shared" si="71"/>
        <v>2012</v>
      </c>
      <c r="H959" s="2">
        <f t="shared" si="72"/>
        <v>2</v>
      </c>
      <c r="I959" s="2" t="b">
        <f t="shared" si="73"/>
        <v>0</v>
      </c>
      <c r="J959" t="s">
        <v>44</v>
      </c>
      <c r="K959">
        <v>33</v>
      </c>
      <c r="L959">
        <v>3977.97</v>
      </c>
      <c r="M959">
        <v>0.06</v>
      </c>
      <c r="N959" t="s">
        <v>18</v>
      </c>
      <c r="O959">
        <v>1733.47</v>
      </c>
      <c r="P959">
        <v>120.98</v>
      </c>
      <c r="Q959">
        <v>9.07</v>
      </c>
      <c r="R959" t="s">
        <v>142</v>
      </c>
      <c r="S959" t="s">
        <v>143</v>
      </c>
      <c r="T959" t="s">
        <v>21</v>
      </c>
      <c r="U959" t="s">
        <v>22</v>
      </c>
      <c r="V959" t="s">
        <v>29</v>
      </c>
      <c r="W959">
        <v>0.35</v>
      </c>
    </row>
    <row r="960" spans="1:23" x14ac:dyDescent="0.3">
      <c r="A960" t="s">
        <v>1094</v>
      </c>
      <c r="B960" t="s">
        <v>1095</v>
      </c>
      <c r="D960" s="1">
        <v>40799</v>
      </c>
      <c r="E960" s="1">
        <v>40801</v>
      </c>
      <c r="F960" s="1" t="str">
        <f t="shared" si="70"/>
        <v>September</v>
      </c>
      <c r="G960" s="1" t="str">
        <f t="shared" si="71"/>
        <v>2011</v>
      </c>
      <c r="H960" s="2">
        <f t="shared" si="72"/>
        <v>2</v>
      </c>
      <c r="I960" s="2" t="b">
        <f t="shared" si="73"/>
        <v>0</v>
      </c>
      <c r="J960" t="s">
        <v>52</v>
      </c>
      <c r="K960">
        <v>45</v>
      </c>
      <c r="L960">
        <v>3116.7714999999998</v>
      </c>
      <c r="M960">
        <v>0.08</v>
      </c>
      <c r="N960" t="s">
        <v>18</v>
      </c>
      <c r="O960">
        <v>-106.51</v>
      </c>
      <c r="P960">
        <v>85.99</v>
      </c>
      <c r="Q960">
        <v>0.99</v>
      </c>
      <c r="R960" t="s">
        <v>142</v>
      </c>
      <c r="S960" t="s">
        <v>143</v>
      </c>
      <c r="T960" t="s">
        <v>31</v>
      </c>
      <c r="U960" t="s">
        <v>32</v>
      </c>
      <c r="V960" t="s">
        <v>33</v>
      </c>
      <c r="W960">
        <v>0.85</v>
      </c>
    </row>
    <row r="961" spans="1:23" x14ac:dyDescent="0.3">
      <c r="A961" t="s">
        <v>1090</v>
      </c>
      <c r="B961" t="s">
        <v>1091</v>
      </c>
      <c r="D961" s="1">
        <v>41157</v>
      </c>
      <c r="E961" s="1">
        <v>41160</v>
      </c>
      <c r="F961" s="1" t="str">
        <f t="shared" si="70"/>
        <v>September</v>
      </c>
      <c r="G961" s="1" t="str">
        <f t="shared" si="71"/>
        <v>2012</v>
      </c>
      <c r="H961" s="2">
        <f t="shared" si="72"/>
        <v>3</v>
      </c>
      <c r="I961" s="2" t="b">
        <f t="shared" si="73"/>
        <v>0</v>
      </c>
      <c r="J961" t="s">
        <v>52</v>
      </c>
      <c r="K961">
        <v>16</v>
      </c>
      <c r="L961">
        <v>986.27200000000005</v>
      </c>
      <c r="M961">
        <v>0.02</v>
      </c>
      <c r="N961" t="s">
        <v>18</v>
      </c>
      <c r="O961">
        <v>-647.14</v>
      </c>
      <c r="P961">
        <v>71.37</v>
      </c>
      <c r="Q961">
        <v>69</v>
      </c>
      <c r="R961" t="s">
        <v>142</v>
      </c>
      <c r="S961" t="s">
        <v>143</v>
      </c>
      <c r="T961" t="s">
        <v>21</v>
      </c>
      <c r="U961" t="s">
        <v>36</v>
      </c>
      <c r="V961" t="s">
        <v>55</v>
      </c>
      <c r="W961">
        <v>0.68</v>
      </c>
    </row>
    <row r="962" spans="1:23" x14ac:dyDescent="0.3">
      <c r="A962" t="s">
        <v>1088</v>
      </c>
      <c r="B962" t="s">
        <v>1089</v>
      </c>
      <c r="D962" s="1">
        <v>40411</v>
      </c>
      <c r="E962" s="1">
        <v>40412</v>
      </c>
      <c r="F962" s="1" t="str">
        <f t="shared" si="70"/>
        <v>August</v>
      </c>
      <c r="G962" s="1" t="str">
        <f t="shared" si="71"/>
        <v>2010</v>
      </c>
      <c r="H962" s="2">
        <f t="shared" si="72"/>
        <v>1</v>
      </c>
      <c r="I962" s="2" t="b">
        <f t="shared" si="73"/>
        <v>0</v>
      </c>
      <c r="J962" t="s">
        <v>44</v>
      </c>
      <c r="K962">
        <v>30</v>
      </c>
      <c r="L962">
        <v>201.37</v>
      </c>
      <c r="M962">
        <v>0.1</v>
      </c>
      <c r="N962" t="s">
        <v>18</v>
      </c>
      <c r="O962">
        <v>59.84</v>
      </c>
      <c r="P962">
        <v>6.98</v>
      </c>
      <c r="Q962">
        <v>1.6</v>
      </c>
      <c r="R962" t="s">
        <v>142</v>
      </c>
      <c r="S962" t="s">
        <v>143</v>
      </c>
      <c r="T962" t="s">
        <v>42</v>
      </c>
      <c r="U962" t="s">
        <v>22</v>
      </c>
      <c r="V962" t="s">
        <v>43</v>
      </c>
      <c r="W962">
        <v>0.38</v>
      </c>
    </row>
    <row r="963" spans="1:23" x14ac:dyDescent="0.3">
      <c r="A963" t="s">
        <v>923</v>
      </c>
      <c r="B963" t="s">
        <v>1107</v>
      </c>
      <c r="D963" s="1">
        <v>41208</v>
      </c>
      <c r="E963" s="1">
        <v>41211</v>
      </c>
      <c r="F963" s="1" t="str">
        <f t="shared" ref="F963:F1026" si="74">TEXT(E963,"mmmm")</f>
        <v>October</v>
      </c>
      <c r="G963" s="1" t="str">
        <f t="shared" ref="G963:G1026" si="75">TEXT(E963,"yyyy")</f>
        <v>2012</v>
      </c>
      <c r="H963" s="2">
        <f t="shared" ref="H963:H1026" si="76">E963-D963</f>
        <v>3</v>
      </c>
      <c r="I963" s="2" t="b">
        <f t="shared" ref="I963:I1026" si="77">IF(H963&lt;1,IF(AND(H963&gt;0,H963&lt;2),"ONE DAY", "FREE DELIVERY"))</f>
        <v>0</v>
      </c>
      <c r="J963" t="s">
        <v>24</v>
      </c>
      <c r="K963">
        <v>42</v>
      </c>
      <c r="L963">
        <v>939.77</v>
      </c>
      <c r="M963">
        <v>0</v>
      </c>
      <c r="N963" t="s">
        <v>39</v>
      </c>
      <c r="O963">
        <v>9.7200000000000006</v>
      </c>
      <c r="P963">
        <v>20.97</v>
      </c>
      <c r="Q963">
        <v>4</v>
      </c>
      <c r="R963" t="s">
        <v>142</v>
      </c>
      <c r="S963" t="s">
        <v>143</v>
      </c>
      <c r="T963" t="s">
        <v>21</v>
      </c>
      <c r="U963" t="s">
        <v>32</v>
      </c>
      <c r="V963" t="s">
        <v>48</v>
      </c>
      <c r="W963">
        <v>0.77</v>
      </c>
    </row>
    <row r="964" spans="1:23" x14ac:dyDescent="0.3">
      <c r="A964" t="s">
        <v>1083</v>
      </c>
      <c r="B964" t="s">
        <v>1084</v>
      </c>
      <c r="D964" s="1">
        <v>40457</v>
      </c>
      <c r="E964" s="1">
        <v>40459</v>
      </c>
      <c r="F964" s="1" t="str">
        <f t="shared" si="74"/>
        <v>October</v>
      </c>
      <c r="G964" s="1" t="str">
        <f t="shared" si="75"/>
        <v>2010</v>
      </c>
      <c r="H964" s="2">
        <f t="shared" si="76"/>
        <v>2</v>
      </c>
      <c r="I964" s="2" t="b">
        <f t="shared" si="77"/>
        <v>0</v>
      </c>
      <c r="J964" t="s">
        <v>17</v>
      </c>
      <c r="K964">
        <v>42</v>
      </c>
      <c r="L964">
        <v>187.28</v>
      </c>
      <c r="M964">
        <v>0.06</v>
      </c>
      <c r="N964" t="s">
        <v>18</v>
      </c>
      <c r="O964">
        <v>-94.36</v>
      </c>
      <c r="P964">
        <v>4.28</v>
      </c>
      <c r="Q964">
        <v>4.79</v>
      </c>
      <c r="R964" t="s">
        <v>142</v>
      </c>
      <c r="S964" t="s">
        <v>143</v>
      </c>
      <c r="T964" t="s">
        <v>31</v>
      </c>
      <c r="U964" t="s">
        <v>22</v>
      </c>
      <c r="V964" t="s">
        <v>43</v>
      </c>
      <c r="W964">
        <v>0.4</v>
      </c>
    </row>
    <row r="965" spans="1:23" x14ac:dyDescent="0.3">
      <c r="A965" t="s">
        <v>1088</v>
      </c>
      <c r="B965" t="s">
        <v>1089</v>
      </c>
      <c r="D965" s="1">
        <v>40250</v>
      </c>
      <c r="E965" s="1">
        <v>40251</v>
      </c>
      <c r="F965" s="1" t="str">
        <f t="shared" si="74"/>
        <v>March</v>
      </c>
      <c r="G965" s="1" t="str">
        <f t="shared" si="75"/>
        <v>2010</v>
      </c>
      <c r="H965" s="2">
        <f t="shared" si="76"/>
        <v>1</v>
      </c>
      <c r="I965" s="2" t="b">
        <f t="shared" si="77"/>
        <v>0</v>
      </c>
      <c r="J965" t="s">
        <v>52</v>
      </c>
      <c r="K965">
        <v>8</v>
      </c>
      <c r="L965">
        <v>763.64850000000001</v>
      </c>
      <c r="M965">
        <v>0.06</v>
      </c>
      <c r="N965" t="s">
        <v>18</v>
      </c>
      <c r="O965">
        <v>-277.77999999999997</v>
      </c>
      <c r="P965">
        <v>115.99</v>
      </c>
      <c r="Q965">
        <v>5.26</v>
      </c>
      <c r="R965" t="s">
        <v>142</v>
      </c>
      <c r="S965" t="s">
        <v>143</v>
      </c>
      <c r="T965" t="s">
        <v>42</v>
      </c>
      <c r="U965" t="s">
        <v>32</v>
      </c>
      <c r="V965" t="s">
        <v>33</v>
      </c>
      <c r="W965">
        <v>0.56999999999999995</v>
      </c>
    </row>
    <row r="966" spans="1:23" x14ac:dyDescent="0.3">
      <c r="A966" t="s">
        <v>1108</v>
      </c>
      <c r="B966" t="s">
        <v>1109</v>
      </c>
      <c r="D966" s="1">
        <v>40688</v>
      </c>
      <c r="E966" s="1">
        <v>40693</v>
      </c>
      <c r="F966" s="1" t="str">
        <f t="shared" si="74"/>
        <v>May</v>
      </c>
      <c r="G966" s="1" t="str">
        <f t="shared" si="75"/>
        <v>2011</v>
      </c>
      <c r="H966" s="2">
        <f t="shared" si="76"/>
        <v>5</v>
      </c>
      <c r="I966" s="2" t="b">
        <f t="shared" si="77"/>
        <v>0</v>
      </c>
      <c r="J966" t="s">
        <v>17</v>
      </c>
      <c r="K966">
        <v>45</v>
      </c>
      <c r="L966">
        <v>12457.63</v>
      </c>
      <c r="M966">
        <v>0.08</v>
      </c>
      <c r="N966" t="s">
        <v>25</v>
      </c>
      <c r="O966">
        <v>1063.46</v>
      </c>
      <c r="P966">
        <v>284.98</v>
      </c>
      <c r="Q966">
        <v>69.55</v>
      </c>
      <c r="R966" t="s">
        <v>142</v>
      </c>
      <c r="S966" t="s">
        <v>143</v>
      </c>
      <c r="T966" t="s">
        <v>31</v>
      </c>
      <c r="U966" t="s">
        <v>36</v>
      </c>
      <c r="V966" t="s">
        <v>67</v>
      </c>
      <c r="W966">
        <v>0.6</v>
      </c>
    </row>
    <row r="967" spans="1:23" x14ac:dyDescent="0.3">
      <c r="A967" t="s">
        <v>1092</v>
      </c>
      <c r="B967" t="s">
        <v>1093</v>
      </c>
      <c r="D967" s="1">
        <v>40672</v>
      </c>
      <c r="E967" s="1">
        <v>40673</v>
      </c>
      <c r="F967" s="1" t="str">
        <f t="shared" si="74"/>
        <v>May</v>
      </c>
      <c r="G967" s="1" t="str">
        <f t="shared" si="75"/>
        <v>2011</v>
      </c>
      <c r="H967" s="2">
        <f t="shared" si="76"/>
        <v>1</v>
      </c>
      <c r="I967" s="2" t="b">
        <f t="shared" si="77"/>
        <v>0</v>
      </c>
      <c r="J967" t="s">
        <v>34</v>
      </c>
      <c r="K967">
        <v>16</v>
      </c>
      <c r="L967">
        <v>32.35</v>
      </c>
      <c r="M967">
        <v>0.08</v>
      </c>
      <c r="N967" t="s">
        <v>18</v>
      </c>
      <c r="O967">
        <v>-63.19</v>
      </c>
      <c r="P967">
        <v>1.8</v>
      </c>
      <c r="Q967">
        <v>4.79</v>
      </c>
      <c r="R967" t="s">
        <v>142</v>
      </c>
      <c r="S967" t="s">
        <v>143</v>
      </c>
      <c r="T967" t="s">
        <v>21</v>
      </c>
      <c r="U967" t="s">
        <v>22</v>
      </c>
      <c r="V967" t="s">
        <v>29</v>
      </c>
      <c r="W967">
        <v>0.37</v>
      </c>
    </row>
    <row r="968" spans="1:23" x14ac:dyDescent="0.3">
      <c r="A968" t="s">
        <v>1092</v>
      </c>
      <c r="B968" t="s">
        <v>1093</v>
      </c>
      <c r="D968" s="1">
        <v>40672</v>
      </c>
      <c r="E968" s="1">
        <v>40674</v>
      </c>
      <c r="F968" s="1" t="str">
        <f t="shared" si="74"/>
        <v>May</v>
      </c>
      <c r="G968" s="1" t="str">
        <f t="shared" si="75"/>
        <v>2011</v>
      </c>
      <c r="H968" s="2">
        <f t="shared" si="76"/>
        <v>2</v>
      </c>
      <c r="I968" s="2" t="b">
        <f t="shared" si="77"/>
        <v>0</v>
      </c>
      <c r="J968" t="s">
        <v>34</v>
      </c>
      <c r="K968">
        <v>23</v>
      </c>
      <c r="L968">
        <v>116.56</v>
      </c>
      <c r="M968">
        <v>0.04</v>
      </c>
      <c r="N968" t="s">
        <v>18</v>
      </c>
      <c r="O968">
        <v>50.66</v>
      </c>
      <c r="P968">
        <v>4.9800000000000004</v>
      </c>
      <c r="Q968">
        <v>0.49</v>
      </c>
      <c r="R968" t="s">
        <v>142</v>
      </c>
      <c r="S968" t="s">
        <v>143</v>
      </c>
      <c r="T968" t="s">
        <v>21</v>
      </c>
      <c r="U968" t="s">
        <v>22</v>
      </c>
      <c r="V968" t="s">
        <v>57</v>
      </c>
      <c r="W968">
        <v>0.39</v>
      </c>
    </row>
    <row r="969" spans="1:23" x14ac:dyDescent="0.3">
      <c r="A969" t="s">
        <v>1092</v>
      </c>
      <c r="B969" t="s">
        <v>1093</v>
      </c>
      <c r="D969" s="1">
        <v>40196</v>
      </c>
      <c r="E969" s="1">
        <v>40198</v>
      </c>
      <c r="F969" s="1" t="str">
        <f t="shared" si="74"/>
        <v>January</v>
      </c>
      <c r="G969" s="1" t="str">
        <f t="shared" si="75"/>
        <v>2010</v>
      </c>
      <c r="H969" s="2">
        <f t="shared" si="76"/>
        <v>2</v>
      </c>
      <c r="I969" s="2" t="b">
        <f t="shared" si="77"/>
        <v>0</v>
      </c>
      <c r="J969" t="s">
        <v>34</v>
      </c>
      <c r="K969">
        <v>7</v>
      </c>
      <c r="L969">
        <v>117.062</v>
      </c>
      <c r="M969">
        <v>0.09</v>
      </c>
      <c r="N969" t="s">
        <v>18</v>
      </c>
      <c r="O969">
        <v>-63.7</v>
      </c>
      <c r="P969">
        <v>20.99</v>
      </c>
      <c r="Q969">
        <v>0.99</v>
      </c>
      <c r="R969" t="s">
        <v>142</v>
      </c>
      <c r="S969" t="s">
        <v>143</v>
      </c>
      <c r="T969" t="s">
        <v>21</v>
      </c>
      <c r="U969" t="s">
        <v>32</v>
      </c>
      <c r="V969" t="s">
        <v>33</v>
      </c>
      <c r="W969">
        <v>0.56999999999999995</v>
      </c>
    </row>
    <row r="970" spans="1:23" x14ac:dyDescent="0.3">
      <c r="A970" t="s">
        <v>1108</v>
      </c>
      <c r="B970" t="s">
        <v>1109</v>
      </c>
      <c r="D970" s="1">
        <v>40159</v>
      </c>
      <c r="E970" s="1">
        <v>40161</v>
      </c>
      <c r="F970" s="1" t="str">
        <f t="shared" si="74"/>
        <v>December</v>
      </c>
      <c r="G970" s="1" t="str">
        <f t="shared" si="75"/>
        <v>2009</v>
      </c>
      <c r="H970" s="2">
        <f t="shared" si="76"/>
        <v>2</v>
      </c>
      <c r="I970" s="2" t="b">
        <f t="shared" si="77"/>
        <v>0</v>
      </c>
      <c r="J970" t="s">
        <v>52</v>
      </c>
      <c r="K970">
        <v>16</v>
      </c>
      <c r="L970">
        <v>72.08</v>
      </c>
      <c r="M970">
        <v>0.04</v>
      </c>
      <c r="N970" t="s">
        <v>18</v>
      </c>
      <c r="O970">
        <v>-54.75</v>
      </c>
      <c r="P970">
        <v>4.28</v>
      </c>
      <c r="Q970">
        <v>5.68</v>
      </c>
      <c r="R970" t="s">
        <v>142</v>
      </c>
      <c r="S970" t="s">
        <v>143</v>
      </c>
      <c r="T970" t="s">
        <v>31</v>
      </c>
      <c r="U970" t="s">
        <v>22</v>
      </c>
      <c r="V970" t="s">
        <v>43</v>
      </c>
      <c r="W970">
        <v>0.4</v>
      </c>
    </row>
    <row r="971" spans="1:23" x14ac:dyDescent="0.3">
      <c r="A971" t="s">
        <v>1108</v>
      </c>
      <c r="B971" t="s">
        <v>1109</v>
      </c>
      <c r="D971" s="1">
        <v>40159</v>
      </c>
      <c r="E971" s="1">
        <v>40161</v>
      </c>
      <c r="F971" s="1" t="str">
        <f t="shared" si="74"/>
        <v>December</v>
      </c>
      <c r="G971" s="1" t="str">
        <f t="shared" si="75"/>
        <v>2009</v>
      </c>
      <c r="H971" s="2">
        <f t="shared" si="76"/>
        <v>2</v>
      </c>
      <c r="I971" s="2" t="b">
        <f t="shared" si="77"/>
        <v>0</v>
      </c>
      <c r="J971" t="s">
        <v>52</v>
      </c>
      <c r="K971">
        <v>29</v>
      </c>
      <c r="L971">
        <v>10338.93</v>
      </c>
      <c r="M971">
        <v>0.06</v>
      </c>
      <c r="N971" t="s">
        <v>25</v>
      </c>
      <c r="O971">
        <v>-871.52</v>
      </c>
      <c r="P971">
        <v>376.13</v>
      </c>
      <c r="Q971">
        <v>85.63</v>
      </c>
      <c r="R971" t="s">
        <v>142</v>
      </c>
      <c r="S971" t="s">
        <v>143</v>
      </c>
      <c r="T971" t="s">
        <v>31</v>
      </c>
      <c r="U971" t="s">
        <v>36</v>
      </c>
      <c r="V971" t="s">
        <v>55</v>
      </c>
      <c r="W971">
        <v>0.74</v>
      </c>
    </row>
    <row r="972" spans="1:23" x14ac:dyDescent="0.3">
      <c r="A972" t="s">
        <v>1108</v>
      </c>
      <c r="B972" t="s">
        <v>1109</v>
      </c>
      <c r="D972" s="1">
        <v>40159</v>
      </c>
      <c r="E972" s="1">
        <v>40160</v>
      </c>
      <c r="F972" s="1" t="str">
        <f t="shared" si="74"/>
        <v>December</v>
      </c>
      <c r="G972" s="1" t="str">
        <f t="shared" si="75"/>
        <v>2009</v>
      </c>
      <c r="H972" s="2">
        <f t="shared" si="76"/>
        <v>1</v>
      </c>
      <c r="I972" s="2" t="b">
        <f t="shared" si="77"/>
        <v>0</v>
      </c>
      <c r="J972" t="s">
        <v>52</v>
      </c>
      <c r="K972">
        <v>37</v>
      </c>
      <c r="L972">
        <v>15897.01</v>
      </c>
      <c r="M972">
        <v>0.06</v>
      </c>
      <c r="N972" t="s">
        <v>25</v>
      </c>
      <c r="O972">
        <v>455.02</v>
      </c>
      <c r="P972">
        <v>424.21</v>
      </c>
      <c r="Q972">
        <v>110.2</v>
      </c>
      <c r="R972" t="s">
        <v>142</v>
      </c>
      <c r="S972" t="s">
        <v>143</v>
      </c>
      <c r="T972" t="s">
        <v>31</v>
      </c>
      <c r="U972" t="s">
        <v>36</v>
      </c>
      <c r="V972" t="s">
        <v>55</v>
      </c>
      <c r="W972">
        <v>0.67</v>
      </c>
    </row>
    <row r="973" spans="1:23" x14ac:dyDescent="0.3">
      <c r="A973" t="s">
        <v>1108</v>
      </c>
      <c r="B973" t="s">
        <v>1109</v>
      </c>
      <c r="D973" s="1">
        <v>40159</v>
      </c>
      <c r="E973" s="1">
        <v>40161</v>
      </c>
      <c r="F973" s="1" t="str">
        <f t="shared" si="74"/>
        <v>December</v>
      </c>
      <c r="G973" s="1" t="str">
        <f t="shared" si="75"/>
        <v>2009</v>
      </c>
      <c r="H973" s="2">
        <f t="shared" si="76"/>
        <v>2</v>
      </c>
      <c r="I973" s="2" t="b">
        <f t="shared" si="77"/>
        <v>0</v>
      </c>
      <c r="J973" t="s">
        <v>52</v>
      </c>
      <c r="K973">
        <v>8</v>
      </c>
      <c r="L973">
        <v>1265.2929999999999</v>
      </c>
      <c r="M973">
        <v>0.06</v>
      </c>
      <c r="N973" t="s">
        <v>18</v>
      </c>
      <c r="O973">
        <v>-554.44000000000005</v>
      </c>
      <c r="P973">
        <v>195.99</v>
      </c>
      <c r="Q973">
        <v>8.99</v>
      </c>
      <c r="R973" t="s">
        <v>142</v>
      </c>
      <c r="S973" t="s">
        <v>143</v>
      </c>
      <c r="T973" t="s">
        <v>31</v>
      </c>
      <c r="U973" t="s">
        <v>32</v>
      </c>
      <c r="V973" t="s">
        <v>33</v>
      </c>
      <c r="W973">
        <v>0.6</v>
      </c>
    </row>
    <row r="974" spans="1:23" x14ac:dyDescent="0.3">
      <c r="A974" t="s">
        <v>1092</v>
      </c>
      <c r="B974" t="s">
        <v>1093</v>
      </c>
      <c r="D974" s="1">
        <v>40200</v>
      </c>
      <c r="E974" s="1">
        <v>40202</v>
      </c>
      <c r="F974" s="1" t="str">
        <f t="shared" si="74"/>
        <v>January</v>
      </c>
      <c r="G974" s="1" t="str">
        <f t="shared" si="75"/>
        <v>2010</v>
      </c>
      <c r="H974" s="2">
        <f t="shared" si="76"/>
        <v>2</v>
      </c>
      <c r="I974" s="2" t="b">
        <f t="shared" si="77"/>
        <v>0</v>
      </c>
      <c r="J974" t="s">
        <v>52</v>
      </c>
      <c r="K974">
        <v>24</v>
      </c>
      <c r="L974">
        <v>2722.85</v>
      </c>
      <c r="M974">
        <v>0.08</v>
      </c>
      <c r="N974" t="s">
        <v>25</v>
      </c>
      <c r="O974">
        <v>-112.62</v>
      </c>
      <c r="P974">
        <v>113.98</v>
      </c>
      <c r="Q974">
        <v>30</v>
      </c>
      <c r="R974" t="s">
        <v>142</v>
      </c>
      <c r="S974" t="s">
        <v>143</v>
      </c>
      <c r="T974" t="s">
        <v>21</v>
      </c>
      <c r="U974" t="s">
        <v>36</v>
      </c>
      <c r="V974" t="s">
        <v>67</v>
      </c>
      <c r="W974">
        <v>0.69</v>
      </c>
    </row>
    <row r="975" spans="1:23" x14ac:dyDescent="0.3">
      <c r="A975" t="s">
        <v>1092</v>
      </c>
      <c r="B975" t="s">
        <v>1093</v>
      </c>
      <c r="D975" s="1">
        <v>40200</v>
      </c>
      <c r="E975" s="1">
        <v>40202</v>
      </c>
      <c r="F975" s="1" t="str">
        <f t="shared" si="74"/>
        <v>January</v>
      </c>
      <c r="G975" s="1" t="str">
        <f t="shared" si="75"/>
        <v>2010</v>
      </c>
      <c r="H975" s="2">
        <f t="shared" si="76"/>
        <v>2</v>
      </c>
      <c r="I975" s="2" t="b">
        <f t="shared" si="77"/>
        <v>0</v>
      </c>
      <c r="J975" t="s">
        <v>52</v>
      </c>
      <c r="K975">
        <v>2</v>
      </c>
      <c r="L975">
        <v>59.93</v>
      </c>
      <c r="M975">
        <v>0.09</v>
      </c>
      <c r="N975" t="s">
        <v>18</v>
      </c>
      <c r="O975">
        <v>-147.81</v>
      </c>
      <c r="P975">
        <v>30.73</v>
      </c>
      <c r="Q975">
        <v>4</v>
      </c>
      <c r="R975" t="s">
        <v>142</v>
      </c>
      <c r="S975" t="s">
        <v>143</v>
      </c>
      <c r="T975" t="s">
        <v>21</v>
      </c>
      <c r="U975" t="s">
        <v>32</v>
      </c>
      <c r="V975" t="s">
        <v>48</v>
      </c>
      <c r="W975">
        <v>0.75</v>
      </c>
    </row>
    <row r="976" spans="1:23" x14ac:dyDescent="0.3">
      <c r="A976" t="s">
        <v>1092</v>
      </c>
      <c r="B976" t="s">
        <v>1093</v>
      </c>
      <c r="D976" s="1">
        <v>40200</v>
      </c>
      <c r="E976" s="1">
        <v>40202</v>
      </c>
      <c r="F976" s="1" t="str">
        <f t="shared" si="74"/>
        <v>January</v>
      </c>
      <c r="G976" s="1" t="str">
        <f t="shared" si="75"/>
        <v>2010</v>
      </c>
      <c r="H976" s="2">
        <f t="shared" si="76"/>
        <v>2</v>
      </c>
      <c r="I976" s="2" t="b">
        <f t="shared" si="77"/>
        <v>0</v>
      </c>
      <c r="J976" t="s">
        <v>52</v>
      </c>
      <c r="K976">
        <v>19</v>
      </c>
      <c r="L976">
        <v>851.52</v>
      </c>
      <c r="M976">
        <v>0.08</v>
      </c>
      <c r="N976" t="s">
        <v>18</v>
      </c>
      <c r="O976">
        <v>307.64</v>
      </c>
      <c r="P976">
        <v>47.9</v>
      </c>
      <c r="Q976">
        <v>5.86</v>
      </c>
      <c r="R976" t="s">
        <v>142</v>
      </c>
      <c r="S976" t="s">
        <v>143</v>
      </c>
      <c r="T976" t="s">
        <v>21</v>
      </c>
      <c r="U976" t="s">
        <v>22</v>
      </c>
      <c r="V976" t="s">
        <v>43</v>
      </c>
      <c r="W976">
        <v>0.37</v>
      </c>
    </row>
    <row r="977" spans="1:23" x14ac:dyDescent="0.3">
      <c r="A977" t="s">
        <v>1088</v>
      </c>
      <c r="B977" t="s">
        <v>1089</v>
      </c>
      <c r="D977" s="1">
        <v>41252</v>
      </c>
      <c r="E977" s="1">
        <v>41253</v>
      </c>
      <c r="F977" s="1" t="str">
        <f t="shared" si="74"/>
        <v>December</v>
      </c>
      <c r="G977" s="1" t="str">
        <f t="shared" si="75"/>
        <v>2012</v>
      </c>
      <c r="H977" s="2">
        <f t="shared" si="76"/>
        <v>1</v>
      </c>
      <c r="I977" s="2" t="b">
        <f t="shared" si="77"/>
        <v>0</v>
      </c>
      <c r="J977" t="s">
        <v>34</v>
      </c>
      <c r="K977">
        <v>50</v>
      </c>
      <c r="L977">
        <v>919</v>
      </c>
      <c r="M977">
        <v>0</v>
      </c>
      <c r="N977" t="s">
        <v>18</v>
      </c>
      <c r="O977">
        <v>89.6</v>
      </c>
      <c r="P977">
        <v>17.670000000000002</v>
      </c>
      <c r="Q977">
        <v>8.99</v>
      </c>
      <c r="R977" t="s">
        <v>142</v>
      </c>
      <c r="S977" t="s">
        <v>143</v>
      </c>
      <c r="T977" t="s">
        <v>42</v>
      </c>
      <c r="U977" t="s">
        <v>36</v>
      </c>
      <c r="V977" t="s">
        <v>37</v>
      </c>
      <c r="W977">
        <v>0.47</v>
      </c>
    </row>
    <row r="978" spans="1:23" x14ac:dyDescent="0.3">
      <c r="A978" t="s">
        <v>1007</v>
      </c>
      <c r="B978" t="s">
        <v>1008</v>
      </c>
      <c r="D978" s="1">
        <v>40053</v>
      </c>
      <c r="E978" s="1">
        <v>40054</v>
      </c>
      <c r="F978" s="1" t="str">
        <f t="shared" si="74"/>
        <v>August</v>
      </c>
      <c r="G978" s="1" t="str">
        <f t="shared" si="75"/>
        <v>2009</v>
      </c>
      <c r="H978" s="2">
        <f t="shared" si="76"/>
        <v>1</v>
      </c>
      <c r="I978" s="2" t="b">
        <f t="shared" si="77"/>
        <v>0</v>
      </c>
      <c r="J978" t="s">
        <v>44</v>
      </c>
      <c r="K978">
        <v>25</v>
      </c>
      <c r="L978">
        <v>453.24549999999999</v>
      </c>
      <c r="M978">
        <v>0.05</v>
      </c>
      <c r="N978" t="s">
        <v>18</v>
      </c>
      <c r="O978">
        <v>3.31</v>
      </c>
      <c r="P978">
        <v>20.99</v>
      </c>
      <c r="Q978">
        <v>4.8099999999999996</v>
      </c>
      <c r="R978" t="s">
        <v>142</v>
      </c>
      <c r="S978" t="s">
        <v>143</v>
      </c>
      <c r="T978" t="s">
        <v>31</v>
      </c>
      <c r="U978" t="s">
        <v>32</v>
      </c>
      <c r="V978" t="s">
        <v>33</v>
      </c>
      <c r="W978">
        <v>0.57999999999999996</v>
      </c>
    </row>
    <row r="979" spans="1:23" x14ac:dyDescent="0.3">
      <c r="A979" t="s">
        <v>1099</v>
      </c>
      <c r="B979" t="s">
        <v>1100</v>
      </c>
      <c r="D979" s="1">
        <v>41217</v>
      </c>
      <c r="E979" s="1">
        <v>41217</v>
      </c>
      <c r="F979" s="1" t="str">
        <f t="shared" si="74"/>
        <v>November</v>
      </c>
      <c r="G979" s="1" t="str">
        <f t="shared" si="75"/>
        <v>2012</v>
      </c>
      <c r="H979" s="2">
        <f t="shared" si="76"/>
        <v>0</v>
      </c>
      <c r="I979" s="2" t="str">
        <f t="shared" si="77"/>
        <v>FREE DELIVERY</v>
      </c>
      <c r="J979" t="s">
        <v>24</v>
      </c>
      <c r="K979">
        <v>23</v>
      </c>
      <c r="L979">
        <v>6276.83</v>
      </c>
      <c r="M979">
        <v>0.09</v>
      </c>
      <c r="N979" t="s">
        <v>25</v>
      </c>
      <c r="O979">
        <v>813.49</v>
      </c>
      <c r="P979">
        <v>291.73</v>
      </c>
      <c r="Q979">
        <v>48.8</v>
      </c>
      <c r="R979" t="s">
        <v>142</v>
      </c>
      <c r="S979" t="s">
        <v>143</v>
      </c>
      <c r="T979" t="s">
        <v>27</v>
      </c>
      <c r="U979" t="s">
        <v>36</v>
      </c>
      <c r="V979" t="s">
        <v>67</v>
      </c>
      <c r="W979">
        <v>0.56000000000000005</v>
      </c>
    </row>
    <row r="980" spans="1:23" x14ac:dyDescent="0.3">
      <c r="A980" t="s">
        <v>1078</v>
      </c>
      <c r="B980" t="s">
        <v>1079</v>
      </c>
      <c r="D980" s="1">
        <v>40379</v>
      </c>
      <c r="E980" s="1">
        <v>40383</v>
      </c>
      <c r="F980" s="1" t="str">
        <f t="shared" si="74"/>
        <v>July</v>
      </c>
      <c r="G980" s="1" t="str">
        <f t="shared" si="75"/>
        <v>2010</v>
      </c>
      <c r="H980" s="2">
        <f t="shared" si="76"/>
        <v>4</v>
      </c>
      <c r="I980" s="2" t="b">
        <f t="shared" si="77"/>
        <v>0</v>
      </c>
      <c r="J980" t="s">
        <v>17</v>
      </c>
      <c r="K980">
        <v>26</v>
      </c>
      <c r="L980">
        <v>122.51</v>
      </c>
      <c r="M980">
        <v>0.06</v>
      </c>
      <c r="N980" t="s">
        <v>18</v>
      </c>
      <c r="O980">
        <v>45.14</v>
      </c>
      <c r="P980">
        <v>4.9800000000000004</v>
      </c>
      <c r="Q980">
        <v>0.8</v>
      </c>
      <c r="R980" t="s">
        <v>142</v>
      </c>
      <c r="S980" t="s">
        <v>143</v>
      </c>
      <c r="T980" t="s">
        <v>42</v>
      </c>
      <c r="U980" t="s">
        <v>22</v>
      </c>
      <c r="V980" t="s">
        <v>43</v>
      </c>
      <c r="W980">
        <v>0.36</v>
      </c>
    </row>
    <row r="981" spans="1:23" x14ac:dyDescent="0.3">
      <c r="A981" t="s">
        <v>1078</v>
      </c>
      <c r="B981" t="s">
        <v>1079</v>
      </c>
      <c r="D981" s="1">
        <v>40379</v>
      </c>
      <c r="E981" s="1">
        <v>40386</v>
      </c>
      <c r="F981" s="1" t="str">
        <f t="shared" si="74"/>
        <v>July</v>
      </c>
      <c r="G981" s="1" t="str">
        <f t="shared" si="75"/>
        <v>2010</v>
      </c>
      <c r="H981" s="2">
        <f t="shared" si="76"/>
        <v>7</v>
      </c>
      <c r="I981" s="2" t="b">
        <f t="shared" si="77"/>
        <v>0</v>
      </c>
      <c r="J981" t="s">
        <v>17</v>
      </c>
      <c r="K981">
        <v>27</v>
      </c>
      <c r="L981">
        <v>2846.3609999999999</v>
      </c>
      <c r="M981">
        <v>0.08</v>
      </c>
      <c r="N981" t="s">
        <v>18</v>
      </c>
      <c r="O981">
        <v>453.65</v>
      </c>
      <c r="P981">
        <v>125.99</v>
      </c>
      <c r="Q981">
        <v>7.69</v>
      </c>
      <c r="R981" t="s">
        <v>142</v>
      </c>
      <c r="S981" t="s">
        <v>143</v>
      </c>
      <c r="T981" t="s">
        <v>42</v>
      </c>
      <c r="U981" t="s">
        <v>32</v>
      </c>
      <c r="V981" t="s">
        <v>33</v>
      </c>
      <c r="W981">
        <v>0.59</v>
      </c>
    </row>
    <row r="982" spans="1:23" x14ac:dyDescent="0.3">
      <c r="A982" t="s">
        <v>1105</v>
      </c>
      <c r="B982" t="s">
        <v>1106</v>
      </c>
      <c r="D982" s="1">
        <v>40862</v>
      </c>
      <c r="E982" s="1">
        <v>40864</v>
      </c>
      <c r="F982" s="1" t="str">
        <f t="shared" si="74"/>
        <v>November</v>
      </c>
      <c r="G982" s="1" t="str">
        <f t="shared" si="75"/>
        <v>2011</v>
      </c>
      <c r="H982" s="2">
        <f t="shared" si="76"/>
        <v>2</v>
      </c>
      <c r="I982" s="2" t="b">
        <f t="shared" si="77"/>
        <v>0</v>
      </c>
      <c r="J982" t="s">
        <v>52</v>
      </c>
      <c r="K982">
        <v>39</v>
      </c>
      <c r="L982">
        <v>71.040000000000006</v>
      </c>
      <c r="M982">
        <v>7.0000000000000007E-2</v>
      </c>
      <c r="N982" t="s">
        <v>18</v>
      </c>
      <c r="O982">
        <v>-20.65</v>
      </c>
      <c r="P982">
        <v>1.88</v>
      </c>
      <c r="Q982">
        <v>1.49</v>
      </c>
      <c r="R982" t="s">
        <v>142</v>
      </c>
      <c r="S982" t="s">
        <v>143</v>
      </c>
      <c r="T982" t="s">
        <v>31</v>
      </c>
      <c r="U982" t="s">
        <v>22</v>
      </c>
      <c r="V982" t="s">
        <v>29</v>
      </c>
      <c r="W982">
        <v>0.37</v>
      </c>
    </row>
    <row r="983" spans="1:23" x14ac:dyDescent="0.3">
      <c r="A983" t="s">
        <v>1094</v>
      </c>
      <c r="B983" t="s">
        <v>1095</v>
      </c>
      <c r="D983" s="1">
        <v>39894</v>
      </c>
      <c r="E983" s="1">
        <v>39895</v>
      </c>
      <c r="F983" s="1" t="str">
        <f t="shared" si="74"/>
        <v>March</v>
      </c>
      <c r="G983" s="1" t="str">
        <f t="shared" si="75"/>
        <v>2009</v>
      </c>
      <c r="H983" s="2">
        <f t="shared" si="76"/>
        <v>1</v>
      </c>
      <c r="I983" s="2" t="b">
        <f t="shared" si="77"/>
        <v>0</v>
      </c>
      <c r="J983" t="s">
        <v>44</v>
      </c>
      <c r="K983">
        <v>16</v>
      </c>
      <c r="L983">
        <v>2232.66</v>
      </c>
      <c r="M983">
        <v>0.1</v>
      </c>
      <c r="N983" t="s">
        <v>39</v>
      </c>
      <c r="O983">
        <v>-521.09</v>
      </c>
      <c r="P983">
        <v>152.47999999999999</v>
      </c>
      <c r="Q983">
        <v>4</v>
      </c>
      <c r="R983" t="s">
        <v>142</v>
      </c>
      <c r="S983" t="s">
        <v>143</v>
      </c>
      <c r="T983" t="s">
        <v>31</v>
      </c>
      <c r="U983" t="s">
        <v>32</v>
      </c>
      <c r="V983" t="s">
        <v>48</v>
      </c>
      <c r="W983">
        <v>0.79</v>
      </c>
    </row>
    <row r="984" spans="1:23" x14ac:dyDescent="0.3">
      <c r="A984" t="s">
        <v>1101</v>
      </c>
      <c r="B984" t="s">
        <v>1102</v>
      </c>
      <c r="D984" s="1">
        <v>40031</v>
      </c>
      <c r="E984" s="1">
        <v>40032</v>
      </c>
      <c r="F984" s="1" t="str">
        <f t="shared" si="74"/>
        <v>August</v>
      </c>
      <c r="G984" s="1" t="str">
        <f t="shared" si="75"/>
        <v>2009</v>
      </c>
      <c r="H984" s="2">
        <f t="shared" si="76"/>
        <v>1</v>
      </c>
      <c r="I984" s="2" t="b">
        <f t="shared" si="77"/>
        <v>0</v>
      </c>
      <c r="J984" t="s">
        <v>52</v>
      </c>
      <c r="K984">
        <v>45</v>
      </c>
      <c r="L984">
        <v>177.88</v>
      </c>
      <c r="M984">
        <v>7.0000000000000007E-2</v>
      </c>
      <c r="N984" t="s">
        <v>18</v>
      </c>
      <c r="O984">
        <v>-146.97</v>
      </c>
      <c r="P984">
        <v>4.13</v>
      </c>
      <c r="Q984">
        <v>5.04</v>
      </c>
      <c r="R984" t="s">
        <v>142</v>
      </c>
      <c r="S984" t="s">
        <v>143</v>
      </c>
      <c r="T984" t="s">
        <v>21</v>
      </c>
      <c r="U984" t="s">
        <v>22</v>
      </c>
      <c r="V984" t="s">
        <v>29</v>
      </c>
      <c r="W984">
        <v>0.38</v>
      </c>
    </row>
    <row r="985" spans="1:23" x14ac:dyDescent="0.3">
      <c r="A985" t="s">
        <v>1101</v>
      </c>
      <c r="B985" t="s">
        <v>1102</v>
      </c>
      <c r="D985" s="1">
        <v>40031</v>
      </c>
      <c r="E985" s="1">
        <v>40033</v>
      </c>
      <c r="F985" s="1" t="str">
        <f t="shared" si="74"/>
        <v>August</v>
      </c>
      <c r="G985" s="1" t="str">
        <f t="shared" si="75"/>
        <v>2009</v>
      </c>
      <c r="H985" s="2">
        <f t="shared" si="76"/>
        <v>2</v>
      </c>
      <c r="I985" s="2" t="b">
        <f t="shared" si="77"/>
        <v>0</v>
      </c>
      <c r="J985" t="s">
        <v>52</v>
      </c>
      <c r="K985">
        <v>30</v>
      </c>
      <c r="L985">
        <v>139.59</v>
      </c>
      <c r="M985">
        <v>0</v>
      </c>
      <c r="N985" t="s">
        <v>18</v>
      </c>
      <c r="O985">
        <v>5.9</v>
      </c>
      <c r="P985">
        <v>4.4800000000000004</v>
      </c>
      <c r="Q985">
        <v>2.5</v>
      </c>
      <c r="R985" t="s">
        <v>142</v>
      </c>
      <c r="S985" t="s">
        <v>143</v>
      </c>
      <c r="T985" t="s">
        <v>21</v>
      </c>
      <c r="U985" t="s">
        <v>22</v>
      </c>
      <c r="V985" t="s">
        <v>51</v>
      </c>
      <c r="W985">
        <v>0.37</v>
      </c>
    </row>
    <row r="986" spans="1:23" x14ac:dyDescent="0.3">
      <c r="A986" t="s">
        <v>1007</v>
      </c>
      <c r="B986" t="s">
        <v>1008</v>
      </c>
      <c r="D986" s="1">
        <v>40991</v>
      </c>
      <c r="E986" s="1">
        <v>40991</v>
      </c>
      <c r="F986" s="1" t="str">
        <f t="shared" si="74"/>
        <v>March</v>
      </c>
      <c r="G986" s="1" t="str">
        <f t="shared" si="75"/>
        <v>2012</v>
      </c>
      <c r="H986" s="2">
        <f t="shared" si="76"/>
        <v>0</v>
      </c>
      <c r="I986" s="2" t="str">
        <f t="shared" si="77"/>
        <v>FREE DELIVERY</v>
      </c>
      <c r="J986" t="s">
        <v>24</v>
      </c>
      <c r="K986">
        <v>35</v>
      </c>
      <c r="L986">
        <v>253.15</v>
      </c>
      <c r="M986">
        <v>0.03</v>
      </c>
      <c r="N986" t="s">
        <v>18</v>
      </c>
      <c r="O986">
        <v>-72.430000000000007</v>
      </c>
      <c r="P986">
        <v>7.28</v>
      </c>
      <c r="Q986">
        <v>3.52</v>
      </c>
      <c r="R986" t="s">
        <v>142</v>
      </c>
      <c r="S986" t="s">
        <v>143</v>
      </c>
      <c r="T986" t="s">
        <v>31</v>
      </c>
      <c r="U986" t="s">
        <v>32</v>
      </c>
      <c r="V986" t="s">
        <v>48</v>
      </c>
      <c r="W986">
        <v>0.68</v>
      </c>
    </row>
    <row r="987" spans="1:23" x14ac:dyDescent="0.3">
      <c r="A987" t="s">
        <v>923</v>
      </c>
      <c r="B987" t="s">
        <v>1107</v>
      </c>
      <c r="D987" s="1">
        <v>40646</v>
      </c>
      <c r="E987" s="1">
        <v>40651</v>
      </c>
      <c r="F987" s="1" t="str">
        <f t="shared" si="74"/>
        <v>April</v>
      </c>
      <c r="G987" s="1" t="str">
        <f t="shared" si="75"/>
        <v>2011</v>
      </c>
      <c r="H987" s="2">
        <f t="shared" si="76"/>
        <v>5</v>
      </c>
      <c r="I987" s="2" t="b">
        <f t="shared" si="77"/>
        <v>0</v>
      </c>
      <c r="J987" t="s">
        <v>17</v>
      </c>
      <c r="K987">
        <v>22</v>
      </c>
      <c r="L987">
        <v>83.02</v>
      </c>
      <c r="M987">
        <v>0.08</v>
      </c>
      <c r="N987" t="s">
        <v>18</v>
      </c>
      <c r="O987">
        <v>9.24</v>
      </c>
      <c r="P987">
        <v>3.8</v>
      </c>
      <c r="Q987">
        <v>1.49</v>
      </c>
      <c r="R987" t="s">
        <v>142</v>
      </c>
      <c r="S987" t="s">
        <v>143</v>
      </c>
      <c r="T987" t="s">
        <v>21</v>
      </c>
      <c r="U987" t="s">
        <v>22</v>
      </c>
      <c r="V987" t="s">
        <v>29</v>
      </c>
      <c r="W987">
        <v>0.38</v>
      </c>
    </row>
    <row r="988" spans="1:23" x14ac:dyDescent="0.3">
      <c r="A988" t="s">
        <v>923</v>
      </c>
      <c r="B988" t="s">
        <v>1107</v>
      </c>
      <c r="D988" s="1">
        <v>40646</v>
      </c>
      <c r="E988" s="1">
        <v>40648</v>
      </c>
      <c r="F988" s="1" t="str">
        <f t="shared" si="74"/>
        <v>April</v>
      </c>
      <c r="G988" s="1" t="str">
        <f t="shared" si="75"/>
        <v>2011</v>
      </c>
      <c r="H988" s="2">
        <f t="shared" si="76"/>
        <v>2</v>
      </c>
      <c r="I988" s="2" t="b">
        <f t="shared" si="77"/>
        <v>0</v>
      </c>
      <c r="J988" t="s">
        <v>17</v>
      </c>
      <c r="K988">
        <v>35</v>
      </c>
      <c r="L988">
        <v>10278.790000000001</v>
      </c>
      <c r="M988">
        <v>0.04</v>
      </c>
      <c r="N988" t="s">
        <v>25</v>
      </c>
      <c r="O988">
        <v>1512.07</v>
      </c>
      <c r="P988">
        <v>300.98</v>
      </c>
      <c r="Q988">
        <v>64.73</v>
      </c>
      <c r="R988" t="s">
        <v>142</v>
      </c>
      <c r="S988" t="s">
        <v>143</v>
      </c>
      <c r="T988" t="s">
        <v>21</v>
      </c>
      <c r="U988" t="s">
        <v>36</v>
      </c>
      <c r="V988" t="s">
        <v>67</v>
      </c>
      <c r="W988">
        <v>0.56000000000000005</v>
      </c>
    </row>
    <row r="989" spans="1:23" x14ac:dyDescent="0.3">
      <c r="A989" t="s">
        <v>1092</v>
      </c>
      <c r="B989" t="s">
        <v>1093</v>
      </c>
      <c r="D989" s="1">
        <v>40792</v>
      </c>
      <c r="E989" s="1">
        <v>40793</v>
      </c>
      <c r="F989" s="1" t="str">
        <f t="shared" si="74"/>
        <v>September</v>
      </c>
      <c r="G989" s="1" t="str">
        <f t="shared" si="75"/>
        <v>2011</v>
      </c>
      <c r="H989" s="2">
        <f t="shared" si="76"/>
        <v>1</v>
      </c>
      <c r="I989" s="2" t="b">
        <f t="shared" si="77"/>
        <v>0</v>
      </c>
      <c r="J989" t="s">
        <v>52</v>
      </c>
      <c r="K989">
        <v>8</v>
      </c>
      <c r="L989">
        <v>53.14</v>
      </c>
      <c r="M989">
        <v>0</v>
      </c>
      <c r="N989" t="s">
        <v>18</v>
      </c>
      <c r="O989">
        <v>-41.26</v>
      </c>
      <c r="P989">
        <v>5.4</v>
      </c>
      <c r="Q989">
        <v>7.78</v>
      </c>
      <c r="R989" t="s">
        <v>142</v>
      </c>
      <c r="S989" t="s">
        <v>143</v>
      </c>
      <c r="T989" t="s">
        <v>21</v>
      </c>
      <c r="U989" t="s">
        <v>22</v>
      </c>
      <c r="V989" t="s">
        <v>29</v>
      </c>
      <c r="W989">
        <v>0.37</v>
      </c>
    </row>
    <row r="990" spans="1:23" x14ac:dyDescent="0.3">
      <c r="A990" t="s">
        <v>1090</v>
      </c>
      <c r="B990" t="s">
        <v>1091</v>
      </c>
      <c r="D990" s="1">
        <v>41052</v>
      </c>
      <c r="E990" s="1">
        <v>41054</v>
      </c>
      <c r="F990" s="1" t="str">
        <f t="shared" si="74"/>
        <v>May</v>
      </c>
      <c r="G990" s="1" t="str">
        <f t="shared" si="75"/>
        <v>2012</v>
      </c>
      <c r="H990" s="2">
        <f t="shared" si="76"/>
        <v>2</v>
      </c>
      <c r="I990" s="2" t="b">
        <f t="shared" si="77"/>
        <v>0</v>
      </c>
      <c r="J990" t="s">
        <v>44</v>
      </c>
      <c r="K990">
        <v>50</v>
      </c>
      <c r="L990">
        <v>295.37</v>
      </c>
      <c r="M990">
        <v>0.04</v>
      </c>
      <c r="N990" t="s">
        <v>18</v>
      </c>
      <c r="O990">
        <v>-97.23</v>
      </c>
      <c r="P990">
        <v>5.98</v>
      </c>
      <c r="Q990">
        <v>5.46</v>
      </c>
      <c r="R990" t="s">
        <v>142</v>
      </c>
      <c r="S990" t="s">
        <v>143</v>
      </c>
      <c r="T990" t="s">
        <v>21</v>
      </c>
      <c r="U990" t="s">
        <v>22</v>
      </c>
      <c r="V990" t="s">
        <v>43</v>
      </c>
      <c r="W990">
        <v>0.36</v>
      </c>
    </row>
    <row r="991" spans="1:23" x14ac:dyDescent="0.3">
      <c r="A991" t="s">
        <v>1078</v>
      </c>
      <c r="B991" t="s">
        <v>1079</v>
      </c>
      <c r="D991" s="1">
        <v>40972</v>
      </c>
      <c r="E991" s="1">
        <v>40976</v>
      </c>
      <c r="F991" s="1" t="str">
        <f t="shared" si="74"/>
        <v>March</v>
      </c>
      <c r="G991" s="1" t="str">
        <f t="shared" si="75"/>
        <v>2012</v>
      </c>
      <c r="H991" s="2">
        <f t="shared" si="76"/>
        <v>4</v>
      </c>
      <c r="I991" s="2" t="b">
        <f t="shared" si="77"/>
        <v>0</v>
      </c>
      <c r="J991" t="s">
        <v>17</v>
      </c>
      <c r="K991">
        <v>12</v>
      </c>
      <c r="L991">
        <v>50.69</v>
      </c>
      <c r="M991">
        <v>0.04</v>
      </c>
      <c r="N991" t="s">
        <v>18</v>
      </c>
      <c r="O991">
        <v>-6.33</v>
      </c>
      <c r="P991">
        <v>3.95</v>
      </c>
      <c r="Q991">
        <v>2</v>
      </c>
      <c r="R991" t="s">
        <v>142</v>
      </c>
      <c r="S991" t="s">
        <v>143</v>
      </c>
      <c r="T991" t="s">
        <v>42</v>
      </c>
      <c r="U991" t="s">
        <v>22</v>
      </c>
      <c r="V991" t="s">
        <v>46</v>
      </c>
      <c r="W991">
        <v>0.53</v>
      </c>
    </row>
    <row r="992" spans="1:23" x14ac:dyDescent="0.3">
      <c r="A992" t="s">
        <v>1088</v>
      </c>
      <c r="B992" t="s">
        <v>1089</v>
      </c>
      <c r="D992" s="1">
        <v>40120</v>
      </c>
      <c r="E992" s="1">
        <v>40122</v>
      </c>
      <c r="F992" s="1" t="str">
        <f t="shared" si="74"/>
        <v>November</v>
      </c>
      <c r="G992" s="1" t="str">
        <f t="shared" si="75"/>
        <v>2009</v>
      </c>
      <c r="H992" s="2">
        <f t="shared" si="76"/>
        <v>2</v>
      </c>
      <c r="I992" s="2" t="b">
        <f t="shared" si="77"/>
        <v>0</v>
      </c>
      <c r="J992" t="s">
        <v>34</v>
      </c>
      <c r="K992">
        <v>11</v>
      </c>
      <c r="L992">
        <v>1865.94</v>
      </c>
      <c r="M992">
        <v>0.04</v>
      </c>
      <c r="N992" t="s">
        <v>25</v>
      </c>
      <c r="O992">
        <v>116.1</v>
      </c>
      <c r="P992">
        <v>160.97999999999999</v>
      </c>
      <c r="Q992">
        <v>30</v>
      </c>
      <c r="R992" t="s">
        <v>142</v>
      </c>
      <c r="S992" t="s">
        <v>143</v>
      </c>
      <c r="T992" t="s">
        <v>42</v>
      </c>
      <c r="U992" t="s">
        <v>36</v>
      </c>
      <c r="V992" t="s">
        <v>67</v>
      </c>
      <c r="W992">
        <v>0.62</v>
      </c>
    </row>
    <row r="993" spans="1:23" x14ac:dyDescent="0.3">
      <c r="A993" t="s">
        <v>1088</v>
      </c>
      <c r="B993" t="s">
        <v>1089</v>
      </c>
      <c r="D993" s="1">
        <v>40120</v>
      </c>
      <c r="E993" s="1">
        <v>40122</v>
      </c>
      <c r="F993" s="1" t="str">
        <f t="shared" si="74"/>
        <v>November</v>
      </c>
      <c r="G993" s="1" t="str">
        <f t="shared" si="75"/>
        <v>2009</v>
      </c>
      <c r="H993" s="2">
        <f t="shared" si="76"/>
        <v>2</v>
      </c>
      <c r="I993" s="2" t="b">
        <f t="shared" si="77"/>
        <v>0</v>
      </c>
      <c r="J993" t="s">
        <v>34</v>
      </c>
      <c r="K993">
        <v>43</v>
      </c>
      <c r="L993">
        <v>784.72</v>
      </c>
      <c r="M993">
        <v>0.01</v>
      </c>
      <c r="N993" t="s">
        <v>18</v>
      </c>
      <c r="O993">
        <v>-87.96</v>
      </c>
      <c r="P993">
        <v>17.98</v>
      </c>
      <c r="Q993">
        <v>4</v>
      </c>
      <c r="R993" t="s">
        <v>142</v>
      </c>
      <c r="S993" t="s">
        <v>143</v>
      </c>
      <c r="T993" t="s">
        <v>42</v>
      </c>
      <c r="U993" t="s">
        <v>32</v>
      </c>
      <c r="V993" t="s">
        <v>48</v>
      </c>
      <c r="W993">
        <v>0.79</v>
      </c>
    </row>
    <row r="994" spans="1:23" x14ac:dyDescent="0.3">
      <c r="A994" t="s">
        <v>1088</v>
      </c>
      <c r="B994" t="s">
        <v>1089</v>
      </c>
      <c r="D994" s="1">
        <v>40120</v>
      </c>
      <c r="E994" s="1">
        <v>40121</v>
      </c>
      <c r="F994" s="1" t="str">
        <f t="shared" si="74"/>
        <v>November</v>
      </c>
      <c r="G994" s="1" t="str">
        <f t="shared" si="75"/>
        <v>2009</v>
      </c>
      <c r="H994" s="2">
        <f t="shared" si="76"/>
        <v>1</v>
      </c>
      <c r="I994" s="2" t="b">
        <f t="shared" si="77"/>
        <v>0</v>
      </c>
      <c r="J994" t="s">
        <v>34</v>
      </c>
      <c r="K994">
        <v>24</v>
      </c>
      <c r="L994">
        <v>2343.076</v>
      </c>
      <c r="M994">
        <v>0.06</v>
      </c>
      <c r="N994" t="s">
        <v>18</v>
      </c>
      <c r="O994">
        <v>311.64</v>
      </c>
      <c r="P994">
        <v>115.99</v>
      </c>
      <c r="Q994">
        <v>8.99</v>
      </c>
      <c r="R994" t="s">
        <v>142</v>
      </c>
      <c r="S994" t="s">
        <v>143</v>
      </c>
      <c r="T994" t="s">
        <v>42</v>
      </c>
      <c r="U994" t="s">
        <v>32</v>
      </c>
      <c r="V994" t="s">
        <v>33</v>
      </c>
      <c r="W994">
        <v>0.57999999999999996</v>
      </c>
    </row>
    <row r="995" spans="1:23" x14ac:dyDescent="0.3">
      <c r="A995" t="s">
        <v>1083</v>
      </c>
      <c r="B995" t="s">
        <v>1084</v>
      </c>
      <c r="D995" s="1">
        <v>40037</v>
      </c>
      <c r="E995" s="1">
        <v>40039</v>
      </c>
      <c r="F995" s="1" t="str">
        <f t="shared" si="74"/>
        <v>August</v>
      </c>
      <c r="G995" s="1" t="str">
        <f t="shared" si="75"/>
        <v>2009</v>
      </c>
      <c r="H995" s="2">
        <f t="shared" si="76"/>
        <v>2</v>
      </c>
      <c r="I995" s="2" t="b">
        <f t="shared" si="77"/>
        <v>0</v>
      </c>
      <c r="J995" t="s">
        <v>24</v>
      </c>
      <c r="K995">
        <v>5</v>
      </c>
      <c r="L995">
        <v>627.64</v>
      </c>
      <c r="M995">
        <v>0.05</v>
      </c>
      <c r="N995" t="s">
        <v>25</v>
      </c>
      <c r="O995">
        <v>-151.46</v>
      </c>
      <c r="P995">
        <v>120.98</v>
      </c>
      <c r="Q995">
        <v>30</v>
      </c>
      <c r="R995" t="s">
        <v>142</v>
      </c>
      <c r="S995" t="s">
        <v>143</v>
      </c>
      <c r="T995" t="s">
        <v>21</v>
      </c>
      <c r="U995" t="s">
        <v>36</v>
      </c>
      <c r="V995" t="s">
        <v>67</v>
      </c>
      <c r="W995">
        <v>0.64</v>
      </c>
    </row>
    <row r="996" spans="1:23" x14ac:dyDescent="0.3">
      <c r="A996" t="s">
        <v>1108</v>
      </c>
      <c r="B996" t="s">
        <v>1109</v>
      </c>
      <c r="D996" s="1">
        <v>40366</v>
      </c>
      <c r="E996" s="1">
        <v>40367</v>
      </c>
      <c r="F996" s="1" t="str">
        <f t="shared" si="74"/>
        <v>July</v>
      </c>
      <c r="G996" s="1" t="str">
        <f t="shared" si="75"/>
        <v>2010</v>
      </c>
      <c r="H996" s="2">
        <f t="shared" si="76"/>
        <v>1</v>
      </c>
      <c r="I996" s="2" t="b">
        <f t="shared" si="77"/>
        <v>0</v>
      </c>
      <c r="J996" t="s">
        <v>24</v>
      </c>
      <c r="K996">
        <v>25</v>
      </c>
      <c r="L996">
        <v>67.45</v>
      </c>
      <c r="M996">
        <v>0.05</v>
      </c>
      <c r="N996" t="s">
        <v>18</v>
      </c>
      <c r="O996">
        <v>24.28</v>
      </c>
      <c r="P996">
        <v>2.61</v>
      </c>
      <c r="Q996">
        <v>0.5</v>
      </c>
      <c r="R996" t="s">
        <v>142</v>
      </c>
      <c r="S996" t="s">
        <v>143</v>
      </c>
      <c r="T996" t="s">
        <v>31</v>
      </c>
      <c r="U996" t="s">
        <v>22</v>
      </c>
      <c r="V996" t="s">
        <v>57</v>
      </c>
      <c r="W996">
        <v>0.39</v>
      </c>
    </row>
    <row r="997" spans="1:23" x14ac:dyDescent="0.3">
      <c r="A997" t="s">
        <v>1101</v>
      </c>
      <c r="B997" t="s">
        <v>1102</v>
      </c>
      <c r="D997" s="1">
        <v>40487</v>
      </c>
      <c r="E997" s="1">
        <v>40489</v>
      </c>
      <c r="F997" s="1" t="str">
        <f t="shared" si="74"/>
        <v>November</v>
      </c>
      <c r="G997" s="1" t="str">
        <f t="shared" si="75"/>
        <v>2010</v>
      </c>
      <c r="H997" s="2">
        <f t="shared" si="76"/>
        <v>2</v>
      </c>
      <c r="I997" s="2" t="b">
        <f t="shared" si="77"/>
        <v>0</v>
      </c>
      <c r="J997" t="s">
        <v>24</v>
      </c>
      <c r="K997">
        <v>28</v>
      </c>
      <c r="L997">
        <v>199.94</v>
      </c>
      <c r="M997">
        <v>0.01</v>
      </c>
      <c r="N997" t="s">
        <v>18</v>
      </c>
      <c r="O997">
        <v>-147.27000000000001</v>
      </c>
      <c r="P997">
        <v>6.48</v>
      </c>
      <c r="Q997">
        <v>9.5399999999999991</v>
      </c>
      <c r="R997" t="s">
        <v>142</v>
      </c>
      <c r="S997" t="s">
        <v>143</v>
      </c>
      <c r="T997" t="s">
        <v>21</v>
      </c>
      <c r="U997" t="s">
        <v>22</v>
      </c>
      <c r="V997" t="s">
        <v>43</v>
      </c>
      <c r="W997">
        <v>0.37</v>
      </c>
    </row>
    <row r="998" spans="1:23" x14ac:dyDescent="0.3">
      <c r="A998" t="s">
        <v>977</v>
      </c>
      <c r="B998" t="s">
        <v>1085</v>
      </c>
      <c r="D998" s="1">
        <v>41034</v>
      </c>
      <c r="E998" s="1">
        <v>41036</v>
      </c>
      <c r="F998" s="1" t="str">
        <f t="shared" si="74"/>
        <v>May</v>
      </c>
      <c r="G998" s="1" t="str">
        <f t="shared" si="75"/>
        <v>2012</v>
      </c>
      <c r="H998" s="2">
        <f t="shared" si="76"/>
        <v>2</v>
      </c>
      <c r="I998" s="2" t="b">
        <f t="shared" si="77"/>
        <v>0</v>
      </c>
      <c r="J998" t="s">
        <v>34</v>
      </c>
      <c r="K998">
        <v>32</v>
      </c>
      <c r="L998">
        <v>1282.49</v>
      </c>
      <c r="M998">
        <v>7.0000000000000007E-2</v>
      </c>
      <c r="N998" t="s">
        <v>18</v>
      </c>
      <c r="O998">
        <v>154.74</v>
      </c>
      <c r="P998">
        <v>40.97</v>
      </c>
      <c r="Q998">
        <v>14.45</v>
      </c>
      <c r="R998" t="s">
        <v>142</v>
      </c>
      <c r="S998" t="s">
        <v>143</v>
      </c>
      <c r="T998" t="s">
        <v>27</v>
      </c>
      <c r="U998" t="s">
        <v>36</v>
      </c>
      <c r="V998" t="s">
        <v>37</v>
      </c>
      <c r="W998">
        <v>0.56999999999999995</v>
      </c>
    </row>
    <row r="999" spans="1:23" x14ac:dyDescent="0.3">
      <c r="A999" t="s">
        <v>1092</v>
      </c>
      <c r="B999" t="s">
        <v>1093</v>
      </c>
      <c r="D999" s="1">
        <v>40352</v>
      </c>
      <c r="E999" s="1">
        <v>40353</v>
      </c>
      <c r="F999" s="1" t="str">
        <f t="shared" si="74"/>
        <v>June</v>
      </c>
      <c r="G999" s="1" t="str">
        <f t="shared" si="75"/>
        <v>2010</v>
      </c>
      <c r="H999" s="2">
        <f t="shared" si="76"/>
        <v>1</v>
      </c>
      <c r="I999" s="2" t="b">
        <f t="shared" si="77"/>
        <v>0</v>
      </c>
      <c r="J999" t="s">
        <v>44</v>
      </c>
      <c r="K999">
        <v>22</v>
      </c>
      <c r="L999">
        <v>346.42</v>
      </c>
      <c r="M999">
        <v>0.05</v>
      </c>
      <c r="N999" t="s">
        <v>18</v>
      </c>
      <c r="O999">
        <v>67.959999999999994</v>
      </c>
      <c r="P999">
        <v>16.48</v>
      </c>
      <c r="Q999">
        <v>1.99</v>
      </c>
      <c r="R999" t="s">
        <v>142</v>
      </c>
      <c r="S999" t="s">
        <v>143</v>
      </c>
      <c r="T999" t="s">
        <v>21</v>
      </c>
      <c r="U999" t="s">
        <v>32</v>
      </c>
      <c r="V999" t="s">
        <v>48</v>
      </c>
      <c r="W999">
        <v>0.42</v>
      </c>
    </row>
    <row r="1000" spans="1:23" x14ac:dyDescent="0.3">
      <c r="A1000" t="s">
        <v>1092</v>
      </c>
      <c r="B1000" t="s">
        <v>1093</v>
      </c>
      <c r="D1000" s="1">
        <v>40352</v>
      </c>
      <c r="E1000" s="1">
        <v>40353</v>
      </c>
      <c r="F1000" s="1" t="str">
        <f t="shared" si="74"/>
        <v>June</v>
      </c>
      <c r="G1000" s="1" t="str">
        <f t="shared" si="75"/>
        <v>2010</v>
      </c>
      <c r="H1000" s="2">
        <f t="shared" si="76"/>
        <v>1</v>
      </c>
      <c r="I1000" s="2" t="b">
        <f t="shared" si="77"/>
        <v>0</v>
      </c>
      <c r="J1000" t="s">
        <v>44</v>
      </c>
      <c r="K1000">
        <v>41</v>
      </c>
      <c r="L1000">
        <v>773.44</v>
      </c>
      <c r="M1000">
        <v>0.08</v>
      </c>
      <c r="N1000" t="s">
        <v>39</v>
      </c>
      <c r="O1000">
        <v>133.83000000000001</v>
      </c>
      <c r="P1000">
        <v>20.239999999999998</v>
      </c>
      <c r="Q1000">
        <v>6.67</v>
      </c>
      <c r="R1000" t="s">
        <v>142</v>
      </c>
      <c r="S1000" t="s">
        <v>143</v>
      </c>
      <c r="T1000" t="s">
        <v>21</v>
      </c>
      <c r="U1000" t="s">
        <v>36</v>
      </c>
      <c r="V1000" t="s">
        <v>37</v>
      </c>
      <c r="W1000">
        <v>0.49</v>
      </c>
    </row>
    <row r="1001" spans="1:23" x14ac:dyDescent="0.3">
      <c r="A1001" t="s">
        <v>1092</v>
      </c>
      <c r="B1001" t="s">
        <v>1093</v>
      </c>
      <c r="D1001" s="1">
        <v>40352</v>
      </c>
      <c r="E1001" s="1">
        <v>40354</v>
      </c>
      <c r="F1001" s="1" t="str">
        <f t="shared" si="74"/>
        <v>June</v>
      </c>
      <c r="G1001" s="1" t="str">
        <f t="shared" si="75"/>
        <v>2010</v>
      </c>
      <c r="H1001" s="2">
        <f t="shared" si="76"/>
        <v>2</v>
      </c>
      <c r="I1001" s="2" t="b">
        <f t="shared" si="77"/>
        <v>0</v>
      </c>
      <c r="J1001" t="s">
        <v>44</v>
      </c>
      <c r="K1001">
        <v>43</v>
      </c>
      <c r="L1001">
        <v>881.84</v>
      </c>
      <c r="M1001">
        <v>0</v>
      </c>
      <c r="N1001" t="s">
        <v>18</v>
      </c>
      <c r="O1001">
        <v>153.80000000000001</v>
      </c>
      <c r="P1001">
        <v>18.97</v>
      </c>
      <c r="Q1001">
        <v>9.0299999999999994</v>
      </c>
      <c r="R1001" t="s">
        <v>142</v>
      </c>
      <c r="S1001" t="s">
        <v>143</v>
      </c>
      <c r="T1001" t="s">
        <v>21</v>
      </c>
      <c r="U1001" t="s">
        <v>22</v>
      </c>
      <c r="V1001" t="s">
        <v>43</v>
      </c>
      <c r="W1001">
        <v>0.37</v>
      </c>
    </row>
    <row r="1002" spans="1:23" x14ac:dyDescent="0.3">
      <c r="A1002" t="s">
        <v>1092</v>
      </c>
      <c r="B1002" t="s">
        <v>1093</v>
      </c>
      <c r="D1002" s="1">
        <v>40352</v>
      </c>
      <c r="E1002" s="1">
        <v>40354</v>
      </c>
      <c r="F1002" s="1" t="str">
        <f t="shared" si="74"/>
        <v>June</v>
      </c>
      <c r="G1002" s="1" t="str">
        <f t="shared" si="75"/>
        <v>2010</v>
      </c>
      <c r="H1002" s="2">
        <f t="shared" si="76"/>
        <v>2</v>
      </c>
      <c r="I1002" s="2" t="b">
        <f t="shared" si="77"/>
        <v>0</v>
      </c>
      <c r="J1002" t="s">
        <v>44</v>
      </c>
      <c r="K1002">
        <v>50</v>
      </c>
      <c r="L1002">
        <v>5067.5725000000002</v>
      </c>
      <c r="M1002">
        <v>0.09</v>
      </c>
      <c r="N1002" t="s">
        <v>18</v>
      </c>
      <c r="O1002">
        <v>1275.9100000000001</v>
      </c>
      <c r="P1002">
        <v>125.99</v>
      </c>
      <c r="Q1002">
        <v>8.99</v>
      </c>
      <c r="R1002" t="s">
        <v>142</v>
      </c>
      <c r="S1002" t="s">
        <v>143</v>
      </c>
      <c r="T1002" t="s">
        <v>21</v>
      </c>
      <c r="U1002" t="s">
        <v>32</v>
      </c>
      <c r="V1002" t="s">
        <v>33</v>
      </c>
      <c r="W1002">
        <v>0.55000000000000004</v>
      </c>
    </row>
    <row r="1003" spans="1:23" x14ac:dyDescent="0.3">
      <c r="A1003" t="s">
        <v>1092</v>
      </c>
      <c r="B1003" t="s">
        <v>1093</v>
      </c>
      <c r="D1003" s="1">
        <v>41118</v>
      </c>
      <c r="E1003" s="1">
        <v>41118</v>
      </c>
      <c r="F1003" s="1" t="str">
        <f t="shared" si="74"/>
        <v>July</v>
      </c>
      <c r="G1003" s="1" t="str">
        <f t="shared" si="75"/>
        <v>2012</v>
      </c>
      <c r="H1003" s="2">
        <f t="shared" si="76"/>
        <v>0</v>
      </c>
      <c r="I1003" s="2" t="str">
        <f t="shared" si="77"/>
        <v>FREE DELIVERY</v>
      </c>
      <c r="J1003" t="s">
        <v>44</v>
      </c>
      <c r="K1003">
        <v>31</v>
      </c>
      <c r="L1003">
        <v>2245.7800000000002</v>
      </c>
      <c r="M1003">
        <v>0.05</v>
      </c>
      <c r="N1003" t="s">
        <v>25</v>
      </c>
      <c r="O1003">
        <v>-432.46</v>
      </c>
      <c r="P1003">
        <v>70.98</v>
      </c>
      <c r="Q1003">
        <v>30</v>
      </c>
      <c r="R1003" t="s">
        <v>142</v>
      </c>
      <c r="S1003" t="s">
        <v>143</v>
      </c>
      <c r="T1003" t="s">
        <v>21</v>
      </c>
      <c r="U1003" t="s">
        <v>36</v>
      </c>
      <c r="V1003" t="s">
        <v>67</v>
      </c>
      <c r="W1003">
        <v>0.73</v>
      </c>
    </row>
    <row r="1004" spans="1:23" x14ac:dyDescent="0.3">
      <c r="A1004" t="s">
        <v>1101</v>
      </c>
      <c r="B1004" t="s">
        <v>1102</v>
      </c>
      <c r="D1004" s="1">
        <v>39879</v>
      </c>
      <c r="E1004" s="1">
        <v>39879</v>
      </c>
      <c r="F1004" s="1" t="str">
        <f t="shared" si="74"/>
        <v>March</v>
      </c>
      <c r="G1004" s="1" t="str">
        <f t="shared" si="75"/>
        <v>2009</v>
      </c>
      <c r="H1004" s="2">
        <f t="shared" si="76"/>
        <v>0</v>
      </c>
      <c r="I1004" s="2" t="str">
        <f t="shared" si="77"/>
        <v>FREE DELIVERY</v>
      </c>
      <c r="J1004" t="s">
        <v>52</v>
      </c>
      <c r="K1004">
        <v>20</v>
      </c>
      <c r="L1004">
        <v>9418.14</v>
      </c>
      <c r="M1004">
        <v>0.09</v>
      </c>
      <c r="N1004" t="s">
        <v>25</v>
      </c>
      <c r="O1004">
        <v>909.36</v>
      </c>
      <c r="P1004">
        <v>517.48</v>
      </c>
      <c r="Q1004">
        <v>16.63</v>
      </c>
      <c r="R1004" t="s">
        <v>142</v>
      </c>
      <c r="S1004" t="s">
        <v>143</v>
      </c>
      <c r="T1004" t="s">
        <v>21</v>
      </c>
      <c r="U1004" t="s">
        <v>32</v>
      </c>
      <c r="V1004" t="s">
        <v>94</v>
      </c>
      <c r="W1004">
        <v>0.59</v>
      </c>
    </row>
    <row r="1005" spans="1:23" x14ac:dyDescent="0.3">
      <c r="A1005" t="s">
        <v>1108</v>
      </c>
      <c r="B1005" t="s">
        <v>1109</v>
      </c>
      <c r="D1005" s="1">
        <v>40567</v>
      </c>
      <c r="E1005" s="1">
        <v>40568</v>
      </c>
      <c r="F1005" s="1" t="str">
        <f t="shared" si="74"/>
        <v>January</v>
      </c>
      <c r="G1005" s="1" t="str">
        <f t="shared" si="75"/>
        <v>2011</v>
      </c>
      <c r="H1005" s="2">
        <f t="shared" si="76"/>
        <v>1</v>
      </c>
      <c r="I1005" s="2" t="b">
        <f t="shared" si="77"/>
        <v>0</v>
      </c>
      <c r="J1005" t="s">
        <v>34</v>
      </c>
      <c r="K1005">
        <v>45</v>
      </c>
      <c r="L1005">
        <v>1090.5999999999999</v>
      </c>
      <c r="M1005">
        <v>7.0000000000000007E-2</v>
      </c>
      <c r="N1005" t="s">
        <v>18</v>
      </c>
      <c r="O1005">
        <v>300.91000000000003</v>
      </c>
      <c r="P1005">
        <v>23.99</v>
      </c>
      <c r="Q1005">
        <v>6.3</v>
      </c>
      <c r="R1005" t="s">
        <v>142</v>
      </c>
      <c r="S1005" t="s">
        <v>143</v>
      </c>
      <c r="T1005" t="s">
        <v>31</v>
      </c>
      <c r="U1005" t="s">
        <v>32</v>
      </c>
      <c r="V1005" t="s">
        <v>94</v>
      </c>
      <c r="W1005">
        <v>0.38</v>
      </c>
    </row>
    <row r="1006" spans="1:23" x14ac:dyDescent="0.3">
      <c r="A1006" t="s">
        <v>1105</v>
      </c>
      <c r="B1006" t="s">
        <v>1106</v>
      </c>
      <c r="D1006" s="1">
        <v>40040</v>
      </c>
      <c r="E1006" s="1">
        <v>40042</v>
      </c>
      <c r="F1006" s="1" t="str">
        <f t="shared" si="74"/>
        <v>August</v>
      </c>
      <c r="G1006" s="1" t="str">
        <f t="shared" si="75"/>
        <v>2009</v>
      </c>
      <c r="H1006" s="2">
        <f t="shared" si="76"/>
        <v>2</v>
      </c>
      <c r="I1006" s="2" t="b">
        <f t="shared" si="77"/>
        <v>0</v>
      </c>
      <c r="J1006" t="s">
        <v>44</v>
      </c>
      <c r="K1006">
        <v>42</v>
      </c>
      <c r="L1006">
        <v>1811.3</v>
      </c>
      <c r="M1006">
        <v>7.0000000000000007E-2</v>
      </c>
      <c r="N1006" t="s">
        <v>39</v>
      </c>
      <c r="O1006">
        <v>520.41</v>
      </c>
      <c r="P1006">
        <v>42.98</v>
      </c>
      <c r="Q1006">
        <v>4.62</v>
      </c>
      <c r="R1006" t="s">
        <v>142</v>
      </c>
      <c r="S1006" t="s">
        <v>143</v>
      </c>
      <c r="T1006" t="s">
        <v>31</v>
      </c>
      <c r="U1006" t="s">
        <v>22</v>
      </c>
      <c r="V1006" t="s">
        <v>28</v>
      </c>
      <c r="W1006">
        <v>0.56000000000000005</v>
      </c>
    </row>
    <row r="1007" spans="1:23" x14ac:dyDescent="0.3">
      <c r="A1007" t="s">
        <v>1105</v>
      </c>
      <c r="B1007" t="s">
        <v>1106</v>
      </c>
      <c r="D1007" s="1">
        <v>40040</v>
      </c>
      <c r="E1007" s="1">
        <v>40043</v>
      </c>
      <c r="F1007" s="1" t="str">
        <f t="shared" si="74"/>
        <v>August</v>
      </c>
      <c r="G1007" s="1" t="str">
        <f t="shared" si="75"/>
        <v>2009</v>
      </c>
      <c r="H1007" s="2">
        <f t="shared" si="76"/>
        <v>3</v>
      </c>
      <c r="I1007" s="2" t="b">
        <f t="shared" si="77"/>
        <v>0</v>
      </c>
      <c r="J1007" t="s">
        <v>44</v>
      </c>
      <c r="K1007">
        <v>43</v>
      </c>
      <c r="L1007">
        <v>4095.76</v>
      </c>
      <c r="M1007">
        <v>0.03</v>
      </c>
      <c r="N1007" t="s">
        <v>25</v>
      </c>
      <c r="O1007">
        <v>-444.14</v>
      </c>
      <c r="P1007">
        <v>89.99</v>
      </c>
      <c r="Q1007">
        <v>42</v>
      </c>
      <c r="R1007" t="s">
        <v>142</v>
      </c>
      <c r="S1007" t="s">
        <v>143</v>
      </c>
      <c r="T1007" t="s">
        <v>31</v>
      </c>
      <c r="U1007" t="s">
        <v>36</v>
      </c>
      <c r="V1007" t="s">
        <v>67</v>
      </c>
      <c r="W1007">
        <v>0.66</v>
      </c>
    </row>
    <row r="1008" spans="1:23" x14ac:dyDescent="0.3">
      <c r="A1008" t="s">
        <v>1105</v>
      </c>
      <c r="B1008" t="s">
        <v>1106</v>
      </c>
      <c r="D1008" s="1">
        <v>40040</v>
      </c>
      <c r="E1008" s="1">
        <v>40042</v>
      </c>
      <c r="F1008" s="1" t="str">
        <f t="shared" si="74"/>
        <v>August</v>
      </c>
      <c r="G1008" s="1" t="str">
        <f t="shared" si="75"/>
        <v>2009</v>
      </c>
      <c r="H1008" s="2">
        <f t="shared" si="76"/>
        <v>2</v>
      </c>
      <c r="I1008" s="2" t="b">
        <f t="shared" si="77"/>
        <v>0</v>
      </c>
      <c r="J1008" t="s">
        <v>44</v>
      </c>
      <c r="K1008">
        <v>22</v>
      </c>
      <c r="L1008">
        <v>482.37</v>
      </c>
      <c r="M1008">
        <v>0.03</v>
      </c>
      <c r="N1008" t="s">
        <v>18</v>
      </c>
      <c r="O1008">
        <v>34.03</v>
      </c>
      <c r="P1008">
        <v>20.95</v>
      </c>
      <c r="Q1008">
        <v>4</v>
      </c>
      <c r="R1008" t="s">
        <v>142</v>
      </c>
      <c r="S1008" t="s">
        <v>143</v>
      </c>
      <c r="T1008" t="s">
        <v>31</v>
      </c>
      <c r="U1008" t="s">
        <v>32</v>
      </c>
      <c r="V1008" t="s">
        <v>48</v>
      </c>
      <c r="W1008">
        <v>0.6</v>
      </c>
    </row>
    <row r="1009" spans="1:23" x14ac:dyDescent="0.3">
      <c r="A1009" t="s">
        <v>1090</v>
      </c>
      <c r="B1009" t="s">
        <v>1091</v>
      </c>
      <c r="D1009" s="1">
        <v>40088</v>
      </c>
      <c r="E1009" s="1">
        <v>40090</v>
      </c>
      <c r="F1009" s="1" t="str">
        <f t="shared" si="74"/>
        <v>October</v>
      </c>
      <c r="G1009" s="1" t="str">
        <f t="shared" si="75"/>
        <v>2009</v>
      </c>
      <c r="H1009" s="2">
        <f t="shared" si="76"/>
        <v>2</v>
      </c>
      <c r="I1009" s="2" t="b">
        <f t="shared" si="77"/>
        <v>0</v>
      </c>
      <c r="J1009" t="s">
        <v>52</v>
      </c>
      <c r="K1009">
        <v>43</v>
      </c>
      <c r="L1009">
        <v>7036.11</v>
      </c>
      <c r="M1009">
        <v>0</v>
      </c>
      <c r="N1009" t="s">
        <v>18</v>
      </c>
      <c r="O1009">
        <v>1268.6500000000001</v>
      </c>
      <c r="P1009">
        <v>161.55000000000001</v>
      </c>
      <c r="Q1009">
        <v>19.989999999999998</v>
      </c>
      <c r="R1009" t="s">
        <v>142</v>
      </c>
      <c r="S1009" t="s">
        <v>143</v>
      </c>
      <c r="T1009" t="s">
        <v>21</v>
      </c>
      <c r="U1009" t="s">
        <v>22</v>
      </c>
      <c r="V1009" t="s">
        <v>23</v>
      </c>
      <c r="W1009">
        <v>0.66</v>
      </c>
    </row>
    <row r="1010" spans="1:23" x14ac:dyDescent="0.3">
      <c r="A1010" t="s">
        <v>1007</v>
      </c>
      <c r="B1010" t="s">
        <v>1008</v>
      </c>
      <c r="D1010" s="1">
        <v>40909</v>
      </c>
      <c r="E1010" s="1">
        <v>40916</v>
      </c>
      <c r="F1010" s="1" t="str">
        <f t="shared" si="74"/>
        <v>January</v>
      </c>
      <c r="G1010" s="1" t="str">
        <f t="shared" si="75"/>
        <v>2012</v>
      </c>
      <c r="H1010" s="2">
        <f t="shared" si="76"/>
        <v>7</v>
      </c>
      <c r="I1010" s="2" t="b">
        <f t="shared" si="77"/>
        <v>0</v>
      </c>
      <c r="J1010" t="s">
        <v>17</v>
      </c>
      <c r="K1010">
        <v>45</v>
      </c>
      <c r="L1010">
        <v>2354.8000000000002</v>
      </c>
      <c r="M1010">
        <v>0.03</v>
      </c>
      <c r="N1010" t="s">
        <v>18</v>
      </c>
      <c r="O1010">
        <v>332.97</v>
      </c>
      <c r="P1010">
        <v>49.99</v>
      </c>
      <c r="Q1010">
        <v>19.989999999999998</v>
      </c>
      <c r="R1010" t="s">
        <v>142</v>
      </c>
      <c r="S1010" t="s">
        <v>143</v>
      </c>
      <c r="T1010" t="s">
        <v>31</v>
      </c>
      <c r="U1010" t="s">
        <v>32</v>
      </c>
      <c r="V1010" t="s">
        <v>48</v>
      </c>
      <c r="W1010">
        <v>0.41</v>
      </c>
    </row>
    <row r="1011" spans="1:23" x14ac:dyDescent="0.3">
      <c r="A1011" t="s">
        <v>1007</v>
      </c>
      <c r="B1011" t="s">
        <v>1008</v>
      </c>
      <c r="D1011" s="1">
        <v>40909</v>
      </c>
      <c r="E1011" s="1">
        <v>40914</v>
      </c>
      <c r="F1011" s="1" t="str">
        <f t="shared" si="74"/>
        <v>January</v>
      </c>
      <c r="G1011" s="1" t="str">
        <f t="shared" si="75"/>
        <v>2012</v>
      </c>
      <c r="H1011" s="2">
        <f t="shared" si="76"/>
        <v>5</v>
      </c>
      <c r="I1011" s="2" t="b">
        <f t="shared" si="77"/>
        <v>0</v>
      </c>
      <c r="J1011" t="s">
        <v>17</v>
      </c>
      <c r="K1011">
        <v>50</v>
      </c>
      <c r="L1011">
        <v>187.88</v>
      </c>
      <c r="M1011">
        <v>0.08</v>
      </c>
      <c r="N1011" t="s">
        <v>18</v>
      </c>
      <c r="O1011">
        <v>-38.229999999999997</v>
      </c>
      <c r="P1011">
        <v>3.98</v>
      </c>
      <c r="Q1011">
        <v>2.97</v>
      </c>
      <c r="R1011" t="s">
        <v>142</v>
      </c>
      <c r="S1011" t="s">
        <v>143</v>
      </c>
      <c r="T1011" t="s">
        <v>31</v>
      </c>
      <c r="U1011" t="s">
        <v>22</v>
      </c>
      <c r="V1011" t="s">
        <v>43</v>
      </c>
      <c r="W1011">
        <v>0.35</v>
      </c>
    </row>
    <row r="1012" spans="1:23" x14ac:dyDescent="0.3">
      <c r="A1012" t="s">
        <v>1007</v>
      </c>
      <c r="B1012" t="s">
        <v>1008</v>
      </c>
      <c r="D1012" s="1">
        <v>40144</v>
      </c>
      <c r="E1012" s="1">
        <v>40147</v>
      </c>
      <c r="F1012" s="1" t="str">
        <f t="shared" si="74"/>
        <v>November</v>
      </c>
      <c r="G1012" s="1" t="str">
        <f t="shared" si="75"/>
        <v>2009</v>
      </c>
      <c r="H1012" s="2">
        <f t="shared" si="76"/>
        <v>3</v>
      </c>
      <c r="I1012" s="2" t="b">
        <f t="shared" si="77"/>
        <v>0</v>
      </c>
      <c r="J1012" t="s">
        <v>24</v>
      </c>
      <c r="K1012">
        <v>29</v>
      </c>
      <c r="L1012">
        <v>20872.16</v>
      </c>
      <c r="M1012">
        <v>0.03</v>
      </c>
      <c r="N1012" t="s">
        <v>18</v>
      </c>
      <c r="O1012">
        <v>-4437.91</v>
      </c>
      <c r="P1012">
        <v>699.99</v>
      </c>
      <c r="Q1012">
        <v>24.49</v>
      </c>
      <c r="R1012" t="s">
        <v>142</v>
      </c>
      <c r="S1012" t="s">
        <v>143</v>
      </c>
      <c r="T1012" t="s">
        <v>31</v>
      </c>
      <c r="U1012" t="s">
        <v>32</v>
      </c>
      <c r="V1012" t="s">
        <v>62</v>
      </c>
      <c r="W1012">
        <v>0.41</v>
      </c>
    </row>
    <row r="1013" spans="1:23" x14ac:dyDescent="0.3">
      <c r="A1013" t="s">
        <v>1101</v>
      </c>
      <c r="B1013" t="s">
        <v>1102</v>
      </c>
      <c r="D1013" s="1">
        <v>40394</v>
      </c>
      <c r="E1013" s="1">
        <v>40398</v>
      </c>
      <c r="F1013" s="1" t="str">
        <f t="shared" si="74"/>
        <v>August</v>
      </c>
      <c r="G1013" s="1" t="str">
        <f t="shared" si="75"/>
        <v>2010</v>
      </c>
      <c r="H1013" s="2">
        <f t="shared" si="76"/>
        <v>4</v>
      </c>
      <c r="I1013" s="2" t="b">
        <f t="shared" si="77"/>
        <v>0</v>
      </c>
      <c r="J1013" t="s">
        <v>17</v>
      </c>
      <c r="K1013">
        <v>41</v>
      </c>
      <c r="L1013">
        <v>152.28</v>
      </c>
      <c r="M1013">
        <v>0.06</v>
      </c>
      <c r="N1013" t="s">
        <v>18</v>
      </c>
      <c r="O1013">
        <v>-154.81</v>
      </c>
      <c r="P1013">
        <v>3.81</v>
      </c>
      <c r="Q1013">
        <v>5.44</v>
      </c>
      <c r="R1013" t="s">
        <v>142</v>
      </c>
      <c r="S1013" t="s">
        <v>143</v>
      </c>
      <c r="T1013" t="s">
        <v>27</v>
      </c>
      <c r="U1013" t="s">
        <v>22</v>
      </c>
      <c r="V1013" t="s">
        <v>29</v>
      </c>
      <c r="W1013">
        <v>0.36</v>
      </c>
    </row>
    <row r="1014" spans="1:23" x14ac:dyDescent="0.3">
      <c r="A1014" t="s">
        <v>1088</v>
      </c>
      <c r="B1014" t="s">
        <v>1089</v>
      </c>
      <c r="D1014" s="1">
        <v>40490</v>
      </c>
      <c r="E1014" s="1">
        <v>40491</v>
      </c>
      <c r="F1014" s="1" t="str">
        <f t="shared" si="74"/>
        <v>November</v>
      </c>
      <c r="G1014" s="1" t="str">
        <f t="shared" si="75"/>
        <v>2010</v>
      </c>
      <c r="H1014" s="2">
        <f t="shared" si="76"/>
        <v>1</v>
      </c>
      <c r="I1014" s="2" t="b">
        <f t="shared" si="77"/>
        <v>0</v>
      </c>
      <c r="J1014" t="s">
        <v>34</v>
      </c>
      <c r="K1014">
        <v>14</v>
      </c>
      <c r="L1014">
        <v>125.54</v>
      </c>
      <c r="M1014">
        <v>0.03</v>
      </c>
      <c r="N1014" t="s">
        <v>39</v>
      </c>
      <c r="O1014">
        <v>-15.74</v>
      </c>
      <c r="P1014">
        <v>7.68</v>
      </c>
      <c r="Q1014">
        <v>6.16</v>
      </c>
      <c r="R1014" t="s">
        <v>142</v>
      </c>
      <c r="S1014" t="s">
        <v>143</v>
      </c>
      <c r="T1014" t="s">
        <v>42</v>
      </c>
      <c r="U1014" t="s">
        <v>22</v>
      </c>
      <c r="V1014" t="s">
        <v>29</v>
      </c>
      <c r="W1014">
        <v>0.35</v>
      </c>
    </row>
    <row r="1015" spans="1:23" x14ac:dyDescent="0.3">
      <c r="A1015" t="s">
        <v>1007</v>
      </c>
      <c r="B1015" t="s">
        <v>1008</v>
      </c>
      <c r="D1015" s="1">
        <v>41247</v>
      </c>
      <c r="E1015" s="1">
        <v>41250</v>
      </c>
      <c r="F1015" s="1" t="str">
        <f t="shared" si="74"/>
        <v>December</v>
      </c>
      <c r="G1015" s="1" t="str">
        <f t="shared" si="75"/>
        <v>2012</v>
      </c>
      <c r="H1015" s="2">
        <f t="shared" si="76"/>
        <v>3</v>
      </c>
      <c r="I1015" s="2" t="b">
        <f t="shared" si="77"/>
        <v>0</v>
      </c>
      <c r="J1015" t="s">
        <v>24</v>
      </c>
      <c r="K1015">
        <v>36</v>
      </c>
      <c r="L1015">
        <v>228.01</v>
      </c>
      <c r="M1015">
        <v>0.06</v>
      </c>
      <c r="N1015" t="s">
        <v>18</v>
      </c>
      <c r="O1015">
        <v>-185.54</v>
      </c>
      <c r="P1015">
        <v>6.48</v>
      </c>
      <c r="Q1015">
        <v>8.73</v>
      </c>
      <c r="R1015" t="s">
        <v>142</v>
      </c>
      <c r="S1015" t="s">
        <v>143</v>
      </c>
      <c r="T1015" t="s">
        <v>31</v>
      </c>
      <c r="U1015" t="s">
        <v>22</v>
      </c>
      <c r="V1015" t="s">
        <v>43</v>
      </c>
      <c r="W1015">
        <v>0.37</v>
      </c>
    </row>
    <row r="1016" spans="1:23" x14ac:dyDescent="0.3">
      <c r="A1016" t="s">
        <v>1078</v>
      </c>
      <c r="B1016" t="s">
        <v>1079</v>
      </c>
      <c r="D1016" s="1">
        <v>40612</v>
      </c>
      <c r="E1016" s="1">
        <v>40614</v>
      </c>
      <c r="F1016" s="1" t="str">
        <f t="shared" si="74"/>
        <v>March</v>
      </c>
      <c r="G1016" s="1" t="str">
        <f t="shared" si="75"/>
        <v>2011</v>
      </c>
      <c r="H1016" s="2">
        <f t="shared" si="76"/>
        <v>2</v>
      </c>
      <c r="I1016" s="2" t="b">
        <f t="shared" si="77"/>
        <v>0</v>
      </c>
      <c r="J1016" t="s">
        <v>17</v>
      </c>
      <c r="K1016">
        <v>2</v>
      </c>
      <c r="L1016">
        <v>57.5</v>
      </c>
      <c r="M1016">
        <v>0.02</v>
      </c>
      <c r="N1016" t="s">
        <v>18</v>
      </c>
      <c r="O1016">
        <v>-83.18</v>
      </c>
      <c r="P1016">
        <v>28.48</v>
      </c>
      <c r="Q1016">
        <v>1.99</v>
      </c>
      <c r="R1016" t="s">
        <v>142</v>
      </c>
      <c r="S1016" t="s">
        <v>143</v>
      </c>
      <c r="T1016" t="s">
        <v>42</v>
      </c>
      <c r="U1016" t="s">
        <v>32</v>
      </c>
      <c r="V1016" t="s">
        <v>48</v>
      </c>
      <c r="W1016">
        <v>0.4</v>
      </c>
    </row>
    <row r="1017" spans="1:23" x14ac:dyDescent="0.3">
      <c r="A1017" t="s">
        <v>1092</v>
      </c>
      <c r="B1017" t="s">
        <v>1093</v>
      </c>
      <c r="D1017" s="1">
        <v>40010</v>
      </c>
      <c r="E1017" s="1">
        <v>40013</v>
      </c>
      <c r="F1017" s="1" t="str">
        <f t="shared" si="74"/>
        <v>July</v>
      </c>
      <c r="G1017" s="1" t="str">
        <f t="shared" si="75"/>
        <v>2009</v>
      </c>
      <c r="H1017" s="2">
        <f t="shared" si="76"/>
        <v>3</v>
      </c>
      <c r="I1017" s="2" t="b">
        <f t="shared" si="77"/>
        <v>0</v>
      </c>
      <c r="J1017" t="s">
        <v>52</v>
      </c>
      <c r="K1017">
        <v>22</v>
      </c>
      <c r="L1017">
        <v>604.38</v>
      </c>
      <c r="M1017">
        <v>0.09</v>
      </c>
      <c r="N1017" t="s">
        <v>18</v>
      </c>
      <c r="O1017">
        <v>167.58</v>
      </c>
      <c r="P1017">
        <v>28.48</v>
      </c>
      <c r="Q1017">
        <v>1.99</v>
      </c>
      <c r="R1017" t="s">
        <v>142</v>
      </c>
      <c r="S1017" t="s">
        <v>143</v>
      </c>
      <c r="T1017" t="s">
        <v>21</v>
      </c>
      <c r="U1017" t="s">
        <v>32</v>
      </c>
      <c r="V1017" t="s">
        <v>48</v>
      </c>
      <c r="W1017">
        <v>0.4</v>
      </c>
    </row>
    <row r="1018" spans="1:23" x14ac:dyDescent="0.3">
      <c r="A1018" t="s">
        <v>1092</v>
      </c>
      <c r="B1018" t="s">
        <v>1093</v>
      </c>
      <c r="D1018" s="1">
        <v>40010</v>
      </c>
      <c r="E1018" s="1">
        <v>40012</v>
      </c>
      <c r="F1018" s="1" t="str">
        <f t="shared" si="74"/>
        <v>July</v>
      </c>
      <c r="G1018" s="1" t="str">
        <f t="shared" si="75"/>
        <v>2009</v>
      </c>
      <c r="H1018" s="2">
        <f t="shared" si="76"/>
        <v>2</v>
      </c>
      <c r="I1018" s="2" t="b">
        <f t="shared" si="77"/>
        <v>0</v>
      </c>
      <c r="J1018" t="s">
        <v>52</v>
      </c>
      <c r="K1018">
        <v>45</v>
      </c>
      <c r="L1018">
        <v>2404.5990000000002</v>
      </c>
      <c r="M1018">
        <v>0.08</v>
      </c>
      <c r="N1018" t="s">
        <v>39</v>
      </c>
      <c r="O1018">
        <v>496.89</v>
      </c>
      <c r="P1018">
        <v>65.989999999999995</v>
      </c>
      <c r="Q1018">
        <v>4.99</v>
      </c>
      <c r="R1018" t="s">
        <v>142</v>
      </c>
      <c r="S1018" t="s">
        <v>143</v>
      </c>
      <c r="T1018" t="s">
        <v>21</v>
      </c>
      <c r="U1018" t="s">
        <v>32</v>
      </c>
      <c r="V1018" t="s">
        <v>33</v>
      </c>
      <c r="W1018">
        <v>0.57999999999999996</v>
      </c>
    </row>
    <row r="1019" spans="1:23" x14ac:dyDescent="0.3">
      <c r="A1019" t="s">
        <v>1110</v>
      </c>
      <c r="B1019" t="s">
        <v>1111</v>
      </c>
      <c r="D1019" s="1">
        <v>39866</v>
      </c>
      <c r="E1019" s="1">
        <v>39867</v>
      </c>
      <c r="F1019" s="1" t="str">
        <f t="shared" si="74"/>
        <v>February</v>
      </c>
      <c r="G1019" s="1" t="str">
        <f t="shared" si="75"/>
        <v>2009</v>
      </c>
      <c r="H1019" s="2">
        <f t="shared" si="76"/>
        <v>1</v>
      </c>
      <c r="I1019" s="2" t="b">
        <f t="shared" si="77"/>
        <v>0</v>
      </c>
      <c r="J1019" t="s">
        <v>34</v>
      </c>
      <c r="K1019">
        <v>27</v>
      </c>
      <c r="L1019">
        <v>132.36000000000001</v>
      </c>
      <c r="M1019">
        <v>0.05</v>
      </c>
      <c r="N1019" t="s">
        <v>18</v>
      </c>
      <c r="O1019">
        <v>-98.35</v>
      </c>
      <c r="P1019">
        <v>4.9800000000000004</v>
      </c>
      <c r="Q1019">
        <v>4.62</v>
      </c>
      <c r="R1019" t="s">
        <v>142</v>
      </c>
      <c r="S1019" t="s">
        <v>143</v>
      </c>
      <c r="T1019" t="s">
        <v>27</v>
      </c>
      <c r="U1019" t="s">
        <v>32</v>
      </c>
      <c r="V1019" t="s">
        <v>48</v>
      </c>
      <c r="W1019">
        <v>0.64</v>
      </c>
    </row>
    <row r="1020" spans="1:23" x14ac:dyDescent="0.3">
      <c r="A1020" t="s">
        <v>1110</v>
      </c>
      <c r="B1020" t="s">
        <v>1111</v>
      </c>
      <c r="D1020" s="1">
        <v>39866</v>
      </c>
      <c r="E1020" s="1">
        <v>39868</v>
      </c>
      <c r="F1020" s="1" t="str">
        <f t="shared" si="74"/>
        <v>February</v>
      </c>
      <c r="G1020" s="1" t="str">
        <f t="shared" si="75"/>
        <v>2009</v>
      </c>
      <c r="H1020" s="2">
        <f t="shared" si="76"/>
        <v>2</v>
      </c>
      <c r="I1020" s="2" t="b">
        <f t="shared" si="77"/>
        <v>0</v>
      </c>
      <c r="J1020" t="s">
        <v>34</v>
      </c>
      <c r="K1020">
        <v>42</v>
      </c>
      <c r="L1020">
        <v>1498.46</v>
      </c>
      <c r="M1020">
        <v>0.02</v>
      </c>
      <c r="N1020" t="s">
        <v>18</v>
      </c>
      <c r="O1020">
        <v>565.37</v>
      </c>
      <c r="P1020">
        <v>34.229999999999997</v>
      </c>
      <c r="Q1020">
        <v>5.0199999999999996</v>
      </c>
      <c r="R1020" t="s">
        <v>142</v>
      </c>
      <c r="S1020" t="s">
        <v>143</v>
      </c>
      <c r="T1020" t="s">
        <v>27</v>
      </c>
      <c r="U1020" t="s">
        <v>36</v>
      </c>
      <c r="V1020" t="s">
        <v>37</v>
      </c>
      <c r="W1020">
        <v>0.55000000000000004</v>
      </c>
    </row>
    <row r="1021" spans="1:23" x14ac:dyDescent="0.3">
      <c r="A1021" t="s">
        <v>1101</v>
      </c>
      <c r="B1021" t="s">
        <v>1102</v>
      </c>
      <c r="D1021" s="1">
        <v>41173</v>
      </c>
      <c r="E1021" s="1">
        <v>41175</v>
      </c>
      <c r="F1021" s="1" t="str">
        <f t="shared" si="74"/>
        <v>September</v>
      </c>
      <c r="G1021" s="1" t="str">
        <f t="shared" si="75"/>
        <v>2012</v>
      </c>
      <c r="H1021" s="2">
        <f t="shared" si="76"/>
        <v>2</v>
      </c>
      <c r="I1021" s="2" t="b">
        <f t="shared" si="77"/>
        <v>0</v>
      </c>
      <c r="J1021" t="s">
        <v>52</v>
      </c>
      <c r="K1021">
        <v>22</v>
      </c>
      <c r="L1021">
        <v>985.29</v>
      </c>
      <c r="M1021">
        <v>0.04</v>
      </c>
      <c r="N1021" t="s">
        <v>39</v>
      </c>
      <c r="O1021">
        <v>138.37</v>
      </c>
      <c r="P1021">
        <v>43.98</v>
      </c>
      <c r="Q1021">
        <v>8.99</v>
      </c>
      <c r="R1021" t="s">
        <v>142</v>
      </c>
      <c r="S1021" t="s">
        <v>143</v>
      </c>
      <c r="T1021" t="s">
        <v>21</v>
      </c>
      <c r="U1021" t="s">
        <v>22</v>
      </c>
      <c r="V1021" t="s">
        <v>60</v>
      </c>
      <c r="W1021">
        <v>0.57999999999999996</v>
      </c>
    </row>
    <row r="1022" spans="1:23" x14ac:dyDescent="0.3">
      <c r="A1022" t="s">
        <v>1007</v>
      </c>
      <c r="B1022" t="s">
        <v>1008</v>
      </c>
      <c r="D1022" s="1">
        <v>41223</v>
      </c>
      <c r="E1022" s="1">
        <v>41224</v>
      </c>
      <c r="F1022" s="1" t="str">
        <f t="shared" si="74"/>
        <v>November</v>
      </c>
      <c r="G1022" s="1" t="str">
        <f t="shared" si="75"/>
        <v>2012</v>
      </c>
      <c r="H1022" s="2">
        <f t="shared" si="76"/>
        <v>1</v>
      </c>
      <c r="I1022" s="2" t="b">
        <f t="shared" si="77"/>
        <v>0</v>
      </c>
      <c r="J1022" t="s">
        <v>34</v>
      </c>
      <c r="K1022">
        <v>6</v>
      </c>
      <c r="L1022">
        <v>323.52999999999997</v>
      </c>
      <c r="M1022">
        <v>0.06</v>
      </c>
      <c r="N1022" t="s">
        <v>18</v>
      </c>
      <c r="O1022">
        <v>136.32</v>
      </c>
      <c r="P1022">
        <v>51.75</v>
      </c>
      <c r="Q1022">
        <v>19.989999999999998</v>
      </c>
      <c r="R1022" t="s">
        <v>142</v>
      </c>
      <c r="S1022" t="s">
        <v>143</v>
      </c>
      <c r="T1022" t="s">
        <v>31</v>
      </c>
      <c r="U1022" t="s">
        <v>36</v>
      </c>
      <c r="V1022" t="s">
        <v>37</v>
      </c>
      <c r="W1022">
        <v>0.55000000000000004</v>
      </c>
    </row>
    <row r="1023" spans="1:23" x14ac:dyDescent="0.3">
      <c r="A1023" t="s">
        <v>1007</v>
      </c>
      <c r="B1023" t="s">
        <v>1008</v>
      </c>
      <c r="D1023" s="1">
        <v>41223</v>
      </c>
      <c r="E1023" s="1">
        <v>41225</v>
      </c>
      <c r="F1023" s="1" t="str">
        <f t="shared" si="74"/>
        <v>November</v>
      </c>
      <c r="G1023" s="1" t="str">
        <f t="shared" si="75"/>
        <v>2012</v>
      </c>
      <c r="H1023" s="2">
        <f t="shared" si="76"/>
        <v>2</v>
      </c>
      <c r="I1023" s="2" t="b">
        <f t="shared" si="77"/>
        <v>0</v>
      </c>
      <c r="J1023" t="s">
        <v>34</v>
      </c>
      <c r="K1023">
        <v>1</v>
      </c>
      <c r="L1023">
        <v>65.747500000000002</v>
      </c>
      <c r="M1023">
        <v>0.1</v>
      </c>
      <c r="N1023" t="s">
        <v>39</v>
      </c>
      <c r="O1023">
        <v>-252.48</v>
      </c>
      <c r="P1023">
        <v>65.989999999999995</v>
      </c>
      <c r="Q1023">
        <v>3.99</v>
      </c>
      <c r="R1023" t="s">
        <v>142</v>
      </c>
      <c r="S1023" t="s">
        <v>143</v>
      </c>
      <c r="T1023" t="s">
        <v>31</v>
      </c>
      <c r="U1023" t="s">
        <v>32</v>
      </c>
      <c r="V1023" t="s">
        <v>33</v>
      </c>
      <c r="W1023">
        <v>0.59</v>
      </c>
    </row>
    <row r="1024" spans="1:23" x14ac:dyDescent="0.3">
      <c r="A1024" t="s">
        <v>1088</v>
      </c>
      <c r="B1024" t="s">
        <v>1089</v>
      </c>
      <c r="D1024" s="1">
        <v>40280</v>
      </c>
      <c r="E1024" s="1">
        <v>40284</v>
      </c>
      <c r="F1024" s="1" t="str">
        <f t="shared" si="74"/>
        <v>April</v>
      </c>
      <c r="G1024" s="1" t="str">
        <f t="shared" si="75"/>
        <v>2010</v>
      </c>
      <c r="H1024" s="2">
        <f t="shared" si="76"/>
        <v>4</v>
      </c>
      <c r="I1024" s="2" t="b">
        <f t="shared" si="77"/>
        <v>0</v>
      </c>
      <c r="J1024" t="s">
        <v>17</v>
      </c>
      <c r="K1024">
        <v>17</v>
      </c>
      <c r="L1024">
        <v>118.36</v>
      </c>
      <c r="M1024">
        <v>0.08</v>
      </c>
      <c r="N1024" t="s">
        <v>39</v>
      </c>
      <c r="O1024">
        <v>-60.65</v>
      </c>
      <c r="P1024">
        <v>6.48</v>
      </c>
      <c r="Q1024">
        <v>7.37</v>
      </c>
      <c r="R1024" t="s">
        <v>142</v>
      </c>
      <c r="S1024" t="s">
        <v>143</v>
      </c>
      <c r="T1024" t="s">
        <v>42</v>
      </c>
      <c r="U1024" t="s">
        <v>22</v>
      </c>
      <c r="V1024" t="s">
        <v>43</v>
      </c>
      <c r="W1024">
        <v>0.37</v>
      </c>
    </row>
    <row r="1025" spans="1:23" x14ac:dyDescent="0.3">
      <c r="A1025" t="s">
        <v>977</v>
      </c>
      <c r="B1025" t="s">
        <v>1085</v>
      </c>
      <c r="D1025" s="1">
        <v>40780</v>
      </c>
      <c r="E1025" s="1">
        <v>40781</v>
      </c>
      <c r="F1025" s="1" t="str">
        <f t="shared" si="74"/>
        <v>August</v>
      </c>
      <c r="G1025" s="1" t="str">
        <f t="shared" si="75"/>
        <v>2011</v>
      </c>
      <c r="H1025" s="2">
        <f t="shared" si="76"/>
        <v>1</v>
      </c>
      <c r="I1025" s="2" t="b">
        <f t="shared" si="77"/>
        <v>0</v>
      </c>
      <c r="J1025" t="s">
        <v>24</v>
      </c>
      <c r="K1025">
        <v>2</v>
      </c>
      <c r="L1025">
        <v>29.31</v>
      </c>
      <c r="M1025">
        <v>0</v>
      </c>
      <c r="N1025" t="s">
        <v>18</v>
      </c>
      <c r="O1025">
        <v>-12.78</v>
      </c>
      <c r="P1025">
        <v>11.48</v>
      </c>
      <c r="Q1025">
        <v>5.43</v>
      </c>
      <c r="R1025" t="s">
        <v>142</v>
      </c>
      <c r="S1025" t="s">
        <v>143</v>
      </c>
      <c r="T1025" t="s">
        <v>31</v>
      </c>
      <c r="U1025" t="s">
        <v>22</v>
      </c>
      <c r="V1025" t="s">
        <v>43</v>
      </c>
      <c r="W1025">
        <v>0.36</v>
      </c>
    </row>
    <row r="1026" spans="1:23" x14ac:dyDescent="0.3">
      <c r="A1026" t="s">
        <v>977</v>
      </c>
      <c r="B1026" t="s">
        <v>1085</v>
      </c>
      <c r="D1026" s="1">
        <v>40780</v>
      </c>
      <c r="E1026" s="1">
        <v>40781</v>
      </c>
      <c r="F1026" s="1" t="str">
        <f t="shared" si="74"/>
        <v>August</v>
      </c>
      <c r="G1026" s="1" t="str">
        <f t="shared" si="75"/>
        <v>2011</v>
      </c>
      <c r="H1026" s="2">
        <f t="shared" si="76"/>
        <v>1</v>
      </c>
      <c r="I1026" s="2" t="b">
        <f t="shared" si="77"/>
        <v>0</v>
      </c>
      <c r="J1026" t="s">
        <v>24</v>
      </c>
      <c r="K1026">
        <v>11</v>
      </c>
      <c r="L1026">
        <v>80.260000000000005</v>
      </c>
      <c r="M1026">
        <v>0.06</v>
      </c>
      <c r="N1026" t="s">
        <v>18</v>
      </c>
      <c r="O1026">
        <v>-22.55</v>
      </c>
      <c r="P1026">
        <v>6.68</v>
      </c>
      <c r="Q1026">
        <v>5.66</v>
      </c>
      <c r="R1026" t="s">
        <v>142</v>
      </c>
      <c r="S1026" t="s">
        <v>143</v>
      </c>
      <c r="T1026" t="s">
        <v>31</v>
      </c>
      <c r="U1026" t="s">
        <v>22</v>
      </c>
      <c r="V1026" t="s">
        <v>43</v>
      </c>
      <c r="W1026">
        <v>0.37</v>
      </c>
    </row>
    <row r="1027" spans="1:23" x14ac:dyDescent="0.3">
      <c r="A1027" t="s">
        <v>1078</v>
      </c>
      <c r="B1027" t="s">
        <v>1079</v>
      </c>
      <c r="D1027" s="1">
        <v>40502</v>
      </c>
      <c r="E1027" s="1">
        <v>40503</v>
      </c>
      <c r="F1027" s="1" t="str">
        <f t="shared" ref="F1027:F1090" si="78">TEXT(E1027,"mmmm")</f>
        <v>November</v>
      </c>
      <c r="G1027" s="1" t="str">
        <f t="shared" ref="G1027:G1090" si="79">TEXT(E1027,"yyyy")</f>
        <v>2010</v>
      </c>
      <c r="H1027" s="2">
        <f t="shared" ref="H1027:H1090" si="80">E1027-D1027</f>
        <v>1</v>
      </c>
      <c r="I1027" s="2" t="b">
        <f t="shared" ref="I1027:I1090" si="81">IF(H1027&lt;1,IF(AND(H1027&gt;0,H1027&lt;2),"ONE DAY", "FREE DELIVERY"))</f>
        <v>0</v>
      </c>
      <c r="J1027" t="s">
        <v>44</v>
      </c>
      <c r="K1027">
        <v>34</v>
      </c>
      <c r="L1027">
        <v>398.76</v>
      </c>
      <c r="M1027">
        <v>7.0000000000000007E-2</v>
      </c>
      <c r="N1027" t="s">
        <v>18</v>
      </c>
      <c r="O1027">
        <v>0.82</v>
      </c>
      <c r="P1027">
        <v>11.58</v>
      </c>
      <c r="Q1027">
        <v>6.97</v>
      </c>
      <c r="R1027" t="s">
        <v>142</v>
      </c>
      <c r="S1027" t="s">
        <v>143</v>
      </c>
      <c r="T1027" t="s">
        <v>42</v>
      </c>
      <c r="U1027" t="s">
        <v>22</v>
      </c>
      <c r="V1027" t="s">
        <v>51</v>
      </c>
      <c r="W1027">
        <v>0.35</v>
      </c>
    </row>
    <row r="1028" spans="1:23" x14ac:dyDescent="0.3">
      <c r="A1028" t="s">
        <v>1083</v>
      </c>
      <c r="B1028" t="s">
        <v>1084</v>
      </c>
      <c r="D1028" s="1">
        <v>40344</v>
      </c>
      <c r="E1028" s="1">
        <v>40346</v>
      </c>
      <c r="F1028" s="1" t="str">
        <f t="shared" si="78"/>
        <v>June</v>
      </c>
      <c r="G1028" s="1" t="str">
        <f t="shared" si="79"/>
        <v>2010</v>
      </c>
      <c r="H1028" s="2">
        <f t="shared" si="80"/>
        <v>2</v>
      </c>
      <c r="I1028" s="2" t="b">
        <f t="shared" si="81"/>
        <v>0</v>
      </c>
      <c r="J1028" t="s">
        <v>52</v>
      </c>
      <c r="K1028">
        <v>25</v>
      </c>
      <c r="L1028">
        <v>67.58</v>
      </c>
      <c r="M1028">
        <v>0.09</v>
      </c>
      <c r="N1028" t="s">
        <v>39</v>
      </c>
      <c r="O1028">
        <v>16.8</v>
      </c>
      <c r="P1028">
        <v>2.62</v>
      </c>
      <c r="Q1028">
        <v>0.8</v>
      </c>
      <c r="R1028" t="s">
        <v>142</v>
      </c>
      <c r="S1028" t="s">
        <v>143</v>
      </c>
      <c r="T1028" t="s">
        <v>21</v>
      </c>
      <c r="U1028" t="s">
        <v>22</v>
      </c>
      <c r="V1028" t="s">
        <v>46</v>
      </c>
      <c r="W1028">
        <v>0.39</v>
      </c>
    </row>
    <row r="1029" spans="1:23" x14ac:dyDescent="0.3">
      <c r="A1029" t="s">
        <v>1112</v>
      </c>
      <c r="B1029" t="s">
        <v>1113</v>
      </c>
      <c r="D1029" s="1">
        <v>41013</v>
      </c>
      <c r="E1029" s="1">
        <v>41015</v>
      </c>
      <c r="F1029" s="1" t="str">
        <f t="shared" si="78"/>
        <v>April</v>
      </c>
      <c r="G1029" s="1" t="str">
        <f t="shared" si="79"/>
        <v>2012</v>
      </c>
      <c r="H1029" s="2">
        <f t="shared" si="80"/>
        <v>2</v>
      </c>
      <c r="I1029" s="2" t="b">
        <f t="shared" si="81"/>
        <v>0</v>
      </c>
      <c r="J1029" t="s">
        <v>24</v>
      </c>
      <c r="K1029">
        <v>19</v>
      </c>
      <c r="L1029">
        <v>159.24</v>
      </c>
      <c r="M1029">
        <v>0.09</v>
      </c>
      <c r="N1029" t="s">
        <v>18</v>
      </c>
      <c r="O1029">
        <v>8.3000000000000007</v>
      </c>
      <c r="P1029">
        <v>8.5</v>
      </c>
      <c r="Q1029">
        <v>1.99</v>
      </c>
      <c r="R1029" t="s">
        <v>142</v>
      </c>
      <c r="S1029" t="s">
        <v>143</v>
      </c>
      <c r="T1029" t="s">
        <v>21</v>
      </c>
      <c r="U1029" t="s">
        <v>32</v>
      </c>
      <c r="V1029" t="s">
        <v>48</v>
      </c>
      <c r="W1029">
        <v>0.49</v>
      </c>
    </row>
    <row r="1030" spans="1:23" x14ac:dyDescent="0.3">
      <c r="A1030" t="s">
        <v>1112</v>
      </c>
      <c r="B1030" t="s">
        <v>1113</v>
      </c>
      <c r="D1030" s="1">
        <v>41013</v>
      </c>
      <c r="E1030" s="1">
        <v>41015</v>
      </c>
      <c r="F1030" s="1" t="str">
        <f t="shared" si="78"/>
        <v>April</v>
      </c>
      <c r="G1030" s="1" t="str">
        <f t="shared" si="79"/>
        <v>2012</v>
      </c>
      <c r="H1030" s="2">
        <f t="shared" si="80"/>
        <v>2</v>
      </c>
      <c r="I1030" s="2" t="b">
        <f t="shared" si="81"/>
        <v>0</v>
      </c>
      <c r="J1030" t="s">
        <v>24</v>
      </c>
      <c r="K1030">
        <v>6</v>
      </c>
      <c r="L1030">
        <v>48.77</v>
      </c>
      <c r="M1030">
        <v>0</v>
      </c>
      <c r="N1030" t="s">
        <v>18</v>
      </c>
      <c r="O1030">
        <v>5.95</v>
      </c>
      <c r="P1030">
        <v>7.4</v>
      </c>
      <c r="Q1030">
        <v>1.71</v>
      </c>
      <c r="R1030" t="s">
        <v>142</v>
      </c>
      <c r="S1030" t="s">
        <v>143</v>
      </c>
      <c r="T1030" t="s">
        <v>21</v>
      </c>
      <c r="U1030" t="s">
        <v>22</v>
      </c>
      <c r="V1030" t="s">
        <v>43</v>
      </c>
      <c r="W1030">
        <v>0.4</v>
      </c>
    </row>
    <row r="1031" spans="1:23" x14ac:dyDescent="0.3">
      <c r="A1031" t="s">
        <v>1112</v>
      </c>
      <c r="B1031" t="s">
        <v>1113</v>
      </c>
      <c r="D1031" s="1">
        <v>41013</v>
      </c>
      <c r="E1031" s="1">
        <v>41014</v>
      </c>
      <c r="F1031" s="1" t="str">
        <f t="shared" si="78"/>
        <v>April</v>
      </c>
      <c r="G1031" s="1" t="str">
        <f t="shared" si="79"/>
        <v>2012</v>
      </c>
      <c r="H1031" s="2">
        <f t="shared" si="80"/>
        <v>1</v>
      </c>
      <c r="I1031" s="2" t="b">
        <f t="shared" si="81"/>
        <v>0</v>
      </c>
      <c r="J1031" t="s">
        <v>24</v>
      </c>
      <c r="K1031">
        <v>5</v>
      </c>
      <c r="L1031">
        <v>26.5</v>
      </c>
      <c r="M1031">
        <v>0.01</v>
      </c>
      <c r="N1031" t="s">
        <v>39</v>
      </c>
      <c r="O1031">
        <v>2.61</v>
      </c>
      <c r="P1031">
        <v>4.26</v>
      </c>
      <c r="Q1031">
        <v>1.2</v>
      </c>
      <c r="R1031" t="s">
        <v>142</v>
      </c>
      <c r="S1031" t="s">
        <v>143</v>
      </c>
      <c r="T1031" t="s">
        <v>21</v>
      </c>
      <c r="U1031" t="s">
        <v>22</v>
      </c>
      <c r="V1031" t="s">
        <v>60</v>
      </c>
      <c r="W1031">
        <v>0.44</v>
      </c>
    </row>
    <row r="1032" spans="1:23" x14ac:dyDescent="0.3">
      <c r="A1032" t="s">
        <v>1024</v>
      </c>
      <c r="B1032" t="s">
        <v>1114</v>
      </c>
      <c r="D1032" s="1">
        <v>40986</v>
      </c>
      <c r="E1032" s="1">
        <v>40988</v>
      </c>
      <c r="F1032" s="1" t="str">
        <f t="shared" si="78"/>
        <v>March</v>
      </c>
      <c r="G1032" s="1" t="str">
        <f t="shared" si="79"/>
        <v>2012</v>
      </c>
      <c r="H1032" s="2">
        <f t="shared" si="80"/>
        <v>2</v>
      </c>
      <c r="I1032" s="2" t="b">
        <f t="shared" si="81"/>
        <v>0</v>
      </c>
      <c r="J1032" t="s">
        <v>52</v>
      </c>
      <c r="K1032">
        <v>20</v>
      </c>
      <c r="L1032">
        <v>2634.8555000000001</v>
      </c>
      <c r="M1032">
        <v>0.08</v>
      </c>
      <c r="N1032" t="s">
        <v>18</v>
      </c>
      <c r="O1032">
        <v>257.76</v>
      </c>
      <c r="P1032">
        <v>155.99</v>
      </c>
      <c r="Q1032">
        <v>8.08</v>
      </c>
      <c r="R1032" t="s">
        <v>142</v>
      </c>
      <c r="S1032" t="s">
        <v>143</v>
      </c>
      <c r="T1032" t="s">
        <v>31</v>
      </c>
      <c r="U1032" t="s">
        <v>32</v>
      </c>
      <c r="V1032" t="s">
        <v>33</v>
      </c>
      <c r="W1032">
        <v>0.6</v>
      </c>
    </row>
    <row r="1033" spans="1:23" x14ac:dyDescent="0.3">
      <c r="A1033" t="s">
        <v>1024</v>
      </c>
      <c r="B1033" t="s">
        <v>1114</v>
      </c>
      <c r="D1033" s="1">
        <v>40986</v>
      </c>
      <c r="E1033" s="1">
        <v>40988</v>
      </c>
      <c r="F1033" s="1" t="str">
        <f t="shared" si="78"/>
        <v>March</v>
      </c>
      <c r="G1033" s="1" t="str">
        <f t="shared" si="79"/>
        <v>2012</v>
      </c>
      <c r="H1033" s="2">
        <f t="shared" si="80"/>
        <v>2</v>
      </c>
      <c r="I1033" s="2" t="b">
        <f t="shared" si="81"/>
        <v>0</v>
      </c>
      <c r="J1033" t="s">
        <v>52</v>
      </c>
      <c r="K1033">
        <v>46</v>
      </c>
      <c r="L1033">
        <v>281</v>
      </c>
      <c r="M1033">
        <v>0.1</v>
      </c>
      <c r="N1033" t="s">
        <v>18</v>
      </c>
      <c r="O1033">
        <v>-291.58999999999997</v>
      </c>
      <c r="P1033">
        <v>6.48</v>
      </c>
      <c r="Q1033">
        <v>10.050000000000001</v>
      </c>
      <c r="R1033" t="s">
        <v>142</v>
      </c>
      <c r="S1033" t="s">
        <v>143</v>
      </c>
      <c r="T1033" t="s">
        <v>31</v>
      </c>
      <c r="U1033" t="s">
        <v>22</v>
      </c>
      <c r="V1033" t="s">
        <v>43</v>
      </c>
      <c r="W1033">
        <v>0.37</v>
      </c>
    </row>
    <row r="1034" spans="1:23" x14ac:dyDescent="0.3">
      <c r="A1034" t="s">
        <v>999</v>
      </c>
      <c r="B1034" t="s">
        <v>1012</v>
      </c>
      <c r="D1034" s="1">
        <v>39938</v>
      </c>
      <c r="E1034" s="1">
        <v>39940</v>
      </c>
      <c r="F1034" s="1" t="str">
        <f t="shared" si="78"/>
        <v>May</v>
      </c>
      <c r="G1034" s="1" t="str">
        <f t="shared" si="79"/>
        <v>2009</v>
      </c>
      <c r="H1034" s="2">
        <f t="shared" si="80"/>
        <v>2</v>
      </c>
      <c r="I1034" s="2" t="b">
        <f t="shared" si="81"/>
        <v>0</v>
      </c>
      <c r="J1034" t="s">
        <v>17</v>
      </c>
      <c r="K1034">
        <v>33</v>
      </c>
      <c r="L1034">
        <v>4064.05</v>
      </c>
      <c r="M1034">
        <v>0.06</v>
      </c>
      <c r="N1034" t="s">
        <v>18</v>
      </c>
      <c r="O1034">
        <v>1408.19</v>
      </c>
      <c r="P1034">
        <v>122.99</v>
      </c>
      <c r="Q1034">
        <v>19.989999999999998</v>
      </c>
      <c r="R1034" t="s">
        <v>142</v>
      </c>
      <c r="S1034" t="s">
        <v>143</v>
      </c>
      <c r="T1034" t="s">
        <v>21</v>
      </c>
      <c r="U1034" t="s">
        <v>22</v>
      </c>
      <c r="V1034" t="s">
        <v>29</v>
      </c>
      <c r="W1034">
        <v>0.37</v>
      </c>
    </row>
    <row r="1035" spans="1:23" x14ac:dyDescent="0.3">
      <c r="A1035" t="s">
        <v>999</v>
      </c>
      <c r="B1035" t="s">
        <v>1012</v>
      </c>
      <c r="D1035" s="1">
        <v>39938</v>
      </c>
      <c r="E1035" s="1">
        <v>39940</v>
      </c>
      <c r="F1035" s="1" t="str">
        <f t="shared" si="78"/>
        <v>May</v>
      </c>
      <c r="G1035" s="1" t="str">
        <f t="shared" si="79"/>
        <v>2009</v>
      </c>
      <c r="H1035" s="2">
        <f t="shared" si="80"/>
        <v>2</v>
      </c>
      <c r="I1035" s="2" t="b">
        <f t="shared" si="81"/>
        <v>0</v>
      </c>
      <c r="J1035" t="s">
        <v>17</v>
      </c>
      <c r="K1035">
        <v>47</v>
      </c>
      <c r="L1035">
        <v>3213.87</v>
      </c>
      <c r="M1035">
        <v>0.08</v>
      </c>
      <c r="N1035" t="s">
        <v>25</v>
      </c>
      <c r="O1035">
        <v>-1069.72</v>
      </c>
      <c r="P1035">
        <v>68.81</v>
      </c>
      <c r="Q1035">
        <v>60</v>
      </c>
      <c r="R1035" t="s">
        <v>142</v>
      </c>
      <c r="S1035" t="s">
        <v>143</v>
      </c>
      <c r="T1035" t="s">
        <v>21</v>
      </c>
      <c r="U1035" t="s">
        <v>22</v>
      </c>
      <c r="V1035" t="s">
        <v>28</v>
      </c>
      <c r="W1035">
        <v>0.41</v>
      </c>
    </row>
    <row r="1036" spans="1:23" x14ac:dyDescent="0.3">
      <c r="A1036" t="s">
        <v>1115</v>
      </c>
      <c r="B1036" t="s">
        <v>1116</v>
      </c>
      <c r="D1036" s="1">
        <v>41017</v>
      </c>
      <c r="E1036" s="1">
        <v>41017</v>
      </c>
      <c r="F1036" s="1" t="str">
        <f t="shared" si="78"/>
        <v>April</v>
      </c>
      <c r="G1036" s="1" t="str">
        <f t="shared" si="79"/>
        <v>2012</v>
      </c>
      <c r="H1036" s="2">
        <f t="shared" si="80"/>
        <v>0</v>
      </c>
      <c r="I1036" s="2" t="str">
        <f t="shared" si="81"/>
        <v>FREE DELIVERY</v>
      </c>
      <c r="J1036" t="s">
        <v>34</v>
      </c>
      <c r="K1036">
        <v>1</v>
      </c>
      <c r="L1036">
        <v>14.68</v>
      </c>
      <c r="M1036">
        <v>0.06</v>
      </c>
      <c r="N1036" t="s">
        <v>18</v>
      </c>
      <c r="O1036">
        <v>-13.78</v>
      </c>
      <c r="P1036">
        <v>8.6</v>
      </c>
      <c r="Q1036">
        <v>6.19</v>
      </c>
      <c r="R1036" t="s">
        <v>142</v>
      </c>
      <c r="S1036" t="s">
        <v>143</v>
      </c>
      <c r="T1036" t="s">
        <v>31</v>
      </c>
      <c r="U1036" t="s">
        <v>22</v>
      </c>
      <c r="V1036" t="s">
        <v>29</v>
      </c>
      <c r="W1036">
        <v>0.38</v>
      </c>
    </row>
    <row r="1037" spans="1:23" x14ac:dyDescent="0.3">
      <c r="A1037" t="s">
        <v>1115</v>
      </c>
      <c r="B1037" t="s">
        <v>1116</v>
      </c>
      <c r="D1037" s="1">
        <v>41017</v>
      </c>
      <c r="E1037" s="1">
        <v>41019</v>
      </c>
      <c r="F1037" s="1" t="str">
        <f t="shared" si="78"/>
        <v>April</v>
      </c>
      <c r="G1037" s="1" t="str">
        <f t="shared" si="79"/>
        <v>2012</v>
      </c>
      <c r="H1037" s="2">
        <f t="shared" si="80"/>
        <v>2</v>
      </c>
      <c r="I1037" s="2" t="b">
        <f t="shared" si="81"/>
        <v>0</v>
      </c>
      <c r="J1037" t="s">
        <v>34</v>
      </c>
      <c r="K1037">
        <v>11</v>
      </c>
      <c r="L1037">
        <v>10145.14</v>
      </c>
      <c r="M1037">
        <v>0.03</v>
      </c>
      <c r="N1037" t="s">
        <v>18</v>
      </c>
      <c r="O1037">
        <v>3724.57</v>
      </c>
      <c r="P1037">
        <v>896.99</v>
      </c>
      <c r="Q1037">
        <v>19.989999999999998</v>
      </c>
      <c r="R1037" t="s">
        <v>142</v>
      </c>
      <c r="S1037" t="s">
        <v>143</v>
      </c>
      <c r="T1037" t="s">
        <v>31</v>
      </c>
      <c r="U1037" t="s">
        <v>22</v>
      </c>
      <c r="V1037" t="s">
        <v>29</v>
      </c>
      <c r="W1037">
        <v>0.38</v>
      </c>
    </row>
    <row r="1038" spans="1:23" x14ac:dyDescent="0.3">
      <c r="A1038" t="s">
        <v>1115</v>
      </c>
      <c r="B1038" t="s">
        <v>1116</v>
      </c>
      <c r="D1038" s="1">
        <v>41017</v>
      </c>
      <c r="E1038" s="1">
        <v>41019</v>
      </c>
      <c r="F1038" s="1" t="str">
        <f t="shared" si="78"/>
        <v>April</v>
      </c>
      <c r="G1038" s="1" t="str">
        <f t="shared" si="79"/>
        <v>2012</v>
      </c>
      <c r="H1038" s="2">
        <f t="shared" si="80"/>
        <v>2</v>
      </c>
      <c r="I1038" s="2" t="b">
        <f t="shared" si="81"/>
        <v>0</v>
      </c>
      <c r="J1038" t="s">
        <v>34</v>
      </c>
      <c r="K1038">
        <v>16</v>
      </c>
      <c r="L1038">
        <v>68.45</v>
      </c>
      <c r="M1038">
        <v>0.08</v>
      </c>
      <c r="N1038" t="s">
        <v>18</v>
      </c>
      <c r="O1038">
        <v>-57.88</v>
      </c>
      <c r="P1038">
        <v>4.24</v>
      </c>
      <c r="Q1038">
        <v>5.41</v>
      </c>
      <c r="R1038" t="s">
        <v>142</v>
      </c>
      <c r="S1038" t="s">
        <v>143</v>
      </c>
      <c r="T1038" t="s">
        <v>31</v>
      </c>
      <c r="U1038" t="s">
        <v>22</v>
      </c>
      <c r="V1038" t="s">
        <v>29</v>
      </c>
      <c r="W1038">
        <v>0.35</v>
      </c>
    </row>
    <row r="1039" spans="1:23" x14ac:dyDescent="0.3">
      <c r="A1039" t="s">
        <v>1117</v>
      </c>
      <c r="B1039" t="s">
        <v>1118</v>
      </c>
      <c r="D1039" s="1">
        <v>40552</v>
      </c>
      <c r="E1039" s="1">
        <v>40555</v>
      </c>
      <c r="F1039" s="1" t="str">
        <f t="shared" si="78"/>
        <v>January</v>
      </c>
      <c r="G1039" s="1" t="str">
        <f t="shared" si="79"/>
        <v>2011</v>
      </c>
      <c r="H1039" s="2">
        <f t="shared" si="80"/>
        <v>3</v>
      </c>
      <c r="I1039" s="2" t="b">
        <f t="shared" si="81"/>
        <v>0</v>
      </c>
      <c r="J1039" t="s">
        <v>44</v>
      </c>
      <c r="K1039">
        <v>3</v>
      </c>
      <c r="L1039">
        <v>1326.09</v>
      </c>
      <c r="M1039">
        <v>0</v>
      </c>
      <c r="N1039" t="s">
        <v>18</v>
      </c>
      <c r="O1039">
        <v>-20.55</v>
      </c>
      <c r="P1039">
        <v>420.98</v>
      </c>
      <c r="Q1039">
        <v>19.989999999999998</v>
      </c>
      <c r="R1039" t="s">
        <v>142</v>
      </c>
      <c r="S1039" t="s">
        <v>143</v>
      </c>
      <c r="T1039" t="s">
        <v>31</v>
      </c>
      <c r="U1039" t="s">
        <v>22</v>
      </c>
      <c r="V1039" t="s">
        <v>29</v>
      </c>
      <c r="W1039">
        <v>0.35</v>
      </c>
    </row>
    <row r="1040" spans="1:23" x14ac:dyDescent="0.3">
      <c r="A1040" t="s">
        <v>1117</v>
      </c>
      <c r="B1040" t="s">
        <v>1118</v>
      </c>
      <c r="D1040" s="1">
        <v>40552</v>
      </c>
      <c r="E1040" s="1">
        <v>40554</v>
      </c>
      <c r="F1040" s="1" t="str">
        <f t="shared" si="78"/>
        <v>January</v>
      </c>
      <c r="G1040" s="1" t="str">
        <f t="shared" si="79"/>
        <v>2011</v>
      </c>
      <c r="H1040" s="2">
        <f t="shared" si="80"/>
        <v>2</v>
      </c>
      <c r="I1040" s="2" t="b">
        <f t="shared" si="81"/>
        <v>0</v>
      </c>
      <c r="J1040" t="s">
        <v>44</v>
      </c>
      <c r="K1040">
        <v>30</v>
      </c>
      <c r="L1040">
        <v>339.49</v>
      </c>
      <c r="M1040">
        <v>0.08</v>
      </c>
      <c r="N1040" t="s">
        <v>18</v>
      </c>
      <c r="O1040">
        <v>-74.209999999999994</v>
      </c>
      <c r="P1040">
        <v>11.97</v>
      </c>
      <c r="Q1040">
        <v>5.81</v>
      </c>
      <c r="R1040" t="s">
        <v>142</v>
      </c>
      <c r="S1040" t="s">
        <v>143</v>
      </c>
      <c r="T1040" t="s">
        <v>31</v>
      </c>
      <c r="U1040" t="s">
        <v>22</v>
      </c>
      <c r="V1040" t="s">
        <v>60</v>
      </c>
      <c r="W1040">
        <v>0.6</v>
      </c>
    </row>
    <row r="1041" spans="1:23" x14ac:dyDescent="0.3">
      <c r="A1041" t="s">
        <v>1119</v>
      </c>
      <c r="B1041" t="s">
        <v>1120</v>
      </c>
      <c r="D1041" s="1">
        <v>39878</v>
      </c>
      <c r="E1041" s="1">
        <v>39880</v>
      </c>
      <c r="F1041" s="1" t="str">
        <f t="shared" si="78"/>
        <v>March</v>
      </c>
      <c r="G1041" s="1" t="str">
        <f t="shared" si="79"/>
        <v>2009</v>
      </c>
      <c r="H1041" s="2">
        <f t="shared" si="80"/>
        <v>2</v>
      </c>
      <c r="I1041" s="2" t="b">
        <f t="shared" si="81"/>
        <v>0</v>
      </c>
      <c r="J1041" t="s">
        <v>34</v>
      </c>
      <c r="K1041">
        <v>10</v>
      </c>
      <c r="L1041">
        <v>1187.1199999999999</v>
      </c>
      <c r="M1041">
        <v>0.06</v>
      </c>
      <c r="N1041" t="s">
        <v>25</v>
      </c>
      <c r="O1041">
        <v>-127.3</v>
      </c>
      <c r="P1041">
        <v>113.98</v>
      </c>
      <c r="Q1041">
        <v>30</v>
      </c>
      <c r="R1041" t="s">
        <v>142</v>
      </c>
      <c r="S1041" t="s">
        <v>143</v>
      </c>
      <c r="T1041" t="s">
        <v>21</v>
      </c>
      <c r="U1041" t="s">
        <v>36</v>
      </c>
      <c r="V1041" t="s">
        <v>67</v>
      </c>
      <c r="W1041">
        <v>0.69</v>
      </c>
    </row>
    <row r="1042" spans="1:23" x14ac:dyDescent="0.3">
      <c r="A1042" t="s">
        <v>1119</v>
      </c>
      <c r="B1042" t="s">
        <v>1120</v>
      </c>
      <c r="D1042" s="1">
        <v>39878</v>
      </c>
      <c r="E1042" s="1">
        <v>39880</v>
      </c>
      <c r="F1042" s="1" t="str">
        <f t="shared" si="78"/>
        <v>March</v>
      </c>
      <c r="G1042" s="1" t="str">
        <f t="shared" si="79"/>
        <v>2009</v>
      </c>
      <c r="H1042" s="2">
        <f t="shared" si="80"/>
        <v>2</v>
      </c>
      <c r="I1042" s="2" t="b">
        <f t="shared" si="81"/>
        <v>0</v>
      </c>
      <c r="J1042" t="s">
        <v>34</v>
      </c>
      <c r="K1042">
        <v>16</v>
      </c>
      <c r="L1042">
        <v>108.31</v>
      </c>
      <c r="M1042">
        <v>0.05</v>
      </c>
      <c r="N1042" t="s">
        <v>18</v>
      </c>
      <c r="O1042">
        <v>-52.77</v>
      </c>
      <c r="P1042">
        <v>6.48</v>
      </c>
      <c r="Q1042">
        <v>6.86</v>
      </c>
      <c r="R1042" t="s">
        <v>142</v>
      </c>
      <c r="S1042" t="s">
        <v>143</v>
      </c>
      <c r="T1042" t="s">
        <v>21</v>
      </c>
      <c r="U1042" t="s">
        <v>22</v>
      </c>
      <c r="V1042" t="s">
        <v>43</v>
      </c>
      <c r="W1042">
        <v>0.37</v>
      </c>
    </row>
    <row r="1043" spans="1:23" x14ac:dyDescent="0.3">
      <c r="A1043" t="s">
        <v>1028</v>
      </c>
      <c r="B1043" t="s">
        <v>1121</v>
      </c>
      <c r="D1043" s="1">
        <v>40336</v>
      </c>
      <c r="E1043" s="1">
        <v>40339</v>
      </c>
      <c r="F1043" s="1" t="str">
        <f t="shared" si="78"/>
        <v>June</v>
      </c>
      <c r="G1043" s="1" t="str">
        <f t="shared" si="79"/>
        <v>2010</v>
      </c>
      <c r="H1043" s="2">
        <f t="shared" si="80"/>
        <v>3</v>
      </c>
      <c r="I1043" s="2" t="b">
        <f t="shared" si="81"/>
        <v>0</v>
      </c>
      <c r="J1043" t="s">
        <v>52</v>
      </c>
      <c r="K1043">
        <v>36</v>
      </c>
      <c r="L1043">
        <v>2051.0160000000001</v>
      </c>
      <c r="M1043">
        <v>0.02</v>
      </c>
      <c r="N1043" t="s">
        <v>39</v>
      </c>
      <c r="O1043">
        <v>483.97</v>
      </c>
      <c r="P1043">
        <v>65.989999999999995</v>
      </c>
      <c r="Q1043">
        <v>3.99</v>
      </c>
      <c r="R1043" t="s">
        <v>142</v>
      </c>
      <c r="S1043" t="s">
        <v>143</v>
      </c>
      <c r="T1043" t="s">
        <v>21</v>
      </c>
      <c r="U1043" t="s">
        <v>32</v>
      </c>
      <c r="V1043" t="s">
        <v>33</v>
      </c>
      <c r="W1043">
        <v>0.59</v>
      </c>
    </row>
    <row r="1044" spans="1:23" x14ac:dyDescent="0.3">
      <c r="A1044" t="s">
        <v>999</v>
      </c>
      <c r="B1044" t="s">
        <v>1012</v>
      </c>
      <c r="D1044" s="1">
        <v>40924</v>
      </c>
      <c r="E1044" s="1">
        <v>40925</v>
      </c>
      <c r="F1044" s="1" t="str">
        <f t="shared" si="78"/>
        <v>January</v>
      </c>
      <c r="G1044" s="1" t="str">
        <f t="shared" si="79"/>
        <v>2012</v>
      </c>
      <c r="H1044" s="2">
        <f t="shared" si="80"/>
        <v>1</v>
      </c>
      <c r="I1044" s="2" t="b">
        <f t="shared" si="81"/>
        <v>0</v>
      </c>
      <c r="J1044" t="s">
        <v>44</v>
      </c>
      <c r="K1044">
        <v>29</v>
      </c>
      <c r="L1044">
        <v>106.78</v>
      </c>
      <c r="M1044">
        <v>0</v>
      </c>
      <c r="N1044" t="s">
        <v>18</v>
      </c>
      <c r="O1044">
        <v>-98.05</v>
      </c>
      <c r="P1044">
        <v>3.28</v>
      </c>
      <c r="Q1044">
        <v>5</v>
      </c>
      <c r="R1044" t="s">
        <v>142</v>
      </c>
      <c r="S1044" t="s">
        <v>143</v>
      </c>
      <c r="T1044" t="s">
        <v>21</v>
      </c>
      <c r="U1044" t="s">
        <v>22</v>
      </c>
      <c r="V1044" t="s">
        <v>60</v>
      </c>
      <c r="W1044">
        <v>0.56000000000000005</v>
      </c>
    </row>
    <row r="1045" spans="1:23" x14ac:dyDescent="0.3">
      <c r="A1045" t="s">
        <v>1122</v>
      </c>
      <c r="B1045" t="s">
        <v>1123</v>
      </c>
      <c r="D1045" s="1">
        <v>40211</v>
      </c>
      <c r="E1045" s="1">
        <v>40211</v>
      </c>
      <c r="F1045" s="1" t="str">
        <f t="shared" si="78"/>
        <v>February</v>
      </c>
      <c r="G1045" s="1" t="str">
        <f t="shared" si="79"/>
        <v>2010</v>
      </c>
      <c r="H1045" s="2">
        <f t="shared" si="80"/>
        <v>0</v>
      </c>
      <c r="I1045" s="2" t="str">
        <f t="shared" si="81"/>
        <v>FREE DELIVERY</v>
      </c>
      <c r="J1045" t="s">
        <v>52</v>
      </c>
      <c r="K1045">
        <v>25</v>
      </c>
      <c r="L1045">
        <v>79.37</v>
      </c>
      <c r="M1045">
        <v>7.0000000000000007E-2</v>
      </c>
      <c r="N1045" t="s">
        <v>18</v>
      </c>
      <c r="O1045">
        <v>6.14</v>
      </c>
      <c r="P1045">
        <v>3.29</v>
      </c>
      <c r="Q1045">
        <v>1.35</v>
      </c>
      <c r="R1045" t="s">
        <v>142</v>
      </c>
      <c r="S1045" t="s">
        <v>143</v>
      </c>
      <c r="T1045" t="s">
        <v>42</v>
      </c>
      <c r="U1045" t="s">
        <v>22</v>
      </c>
      <c r="V1045" t="s">
        <v>46</v>
      </c>
      <c r="W1045">
        <v>0.4</v>
      </c>
    </row>
    <row r="1046" spans="1:23" x14ac:dyDescent="0.3">
      <c r="A1046" t="s">
        <v>1028</v>
      </c>
      <c r="B1046" t="s">
        <v>1121</v>
      </c>
      <c r="D1046" s="1">
        <v>41139</v>
      </c>
      <c r="E1046" s="1">
        <v>41139</v>
      </c>
      <c r="F1046" s="1" t="str">
        <f t="shared" si="78"/>
        <v>August</v>
      </c>
      <c r="G1046" s="1" t="str">
        <f t="shared" si="79"/>
        <v>2012</v>
      </c>
      <c r="H1046" s="2">
        <f t="shared" si="80"/>
        <v>0</v>
      </c>
      <c r="I1046" s="2" t="str">
        <f t="shared" si="81"/>
        <v>FREE DELIVERY</v>
      </c>
      <c r="J1046" t="s">
        <v>44</v>
      </c>
      <c r="K1046">
        <v>36</v>
      </c>
      <c r="L1046">
        <v>218.12</v>
      </c>
      <c r="M1046">
        <v>0.02</v>
      </c>
      <c r="N1046" t="s">
        <v>18</v>
      </c>
      <c r="O1046">
        <v>-1642.65</v>
      </c>
      <c r="P1046">
        <v>4.4800000000000004</v>
      </c>
      <c r="Q1046">
        <v>49</v>
      </c>
      <c r="R1046" t="s">
        <v>142</v>
      </c>
      <c r="S1046" t="s">
        <v>143</v>
      </c>
      <c r="T1046" t="s">
        <v>21</v>
      </c>
      <c r="U1046" t="s">
        <v>22</v>
      </c>
      <c r="V1046" t="s">
        <v>28</v>
      </c>
      <c r="W1046">
        <v>0.6</v>
      </c>
    </row>
    <row r="1047" spans="1:23" x14ac:dyDescent="0.3">
      <c r="A1047" t="s">
        <v>1117</v>
      </c>
      <c r="B1047" t="s">
        <v>1118</v>
      </c>
      <c r="D1047" s="1">
        <v>41188</v>
      </c>
      <c r="E1047" s="1">
        <v>41190</v>
      </c>
      <c r="F1047" s="1" t="str">
        <f t="shared" si="78"/>
        <v>October</v>
      </c>
      <c r="G1047" s="1" t="str">
        <f t="shared" si="79"/>
        <v>2012</v>
      </c>
      <c r="H1047" s="2">
        <f t="shared" si="80"/>
        <v>2</v>
      </c>
      <c r="I1047" s="2" t="b">
        <f t="shared" si="81"/>
        <v>0</v>
      </c>
      <c r="J1047" t="s">
        <v>24</v>
      </c>
      <c r="K1047">
        <v>16</v>
      </c>
      <c r="L1047">
        <v>118.38</v>
      </c>
      <c r="M1047">
        <v>0.04</v>
      </c>
      <c r="N1047" t="s">
        <v>18</v>
      </c>
      <c r="O1047">
        <v>-42.46</v>
      </c>
      <c r="P1047">
        <v>7.1</v>
      </c>
      <c r="Q1047">
        <v>6.05</v>
      </c>
      <c r="R1047" t="s">
        <v>142</v>
      </c>
      <c r="S1047" t="s">
        <v>143</v>
      </c>
      <c r="T1047" t="s">
        <v>31</v>
      </c>
      <c r="U1047" t="s">
        <v>22</v>
      </c>
      <c r="V1047" t="s">
        <v>29</v>
      </c>
      <c r="W1047">
        <v>0.39</v>
      </c>
    </row>
    <row r="1048" spans="1:23" x14ac:dyDescent="0.3">
      <c r="A1048" t="s">
        <v>1124</v>
      </c>
      <c r="B1048" t="s">
        <v>952</v>
      </c>
      <c r="D1048" s="1">
        <v>40626</v>
      </c>
      <c r="E1048" s="1">
        <v>40628</v>
      </c>
      <c r="F1048" s="1" t="str">
        <f t="shared" si="78"/>
        <v>March</v>
      </c>
      <c r="G1048" s="1" t="str">
        <f t="shared" si="79"/>
        <v>2011</v>
      </c>
      <c r="H1048" s="2">
        <f t="shared" si="80"/>
        <v>2</v>
      </c>
      <c r="I1048" s="2" t="b">
        <f t="shared" si="81"/>
        <v>0</v>
      </c>
      <c r="J1048" t="s">
        <v>44</v>
      </c>
      <c r="K1048">
        <v>45</v>
      </c>
      <c r="L1048">
        <v>253.89</v>
      </c>
      <c r="M1048">
        <v>0.01</v>
      </c>
      <c r="N1048" t="s">
        <v>18</v>
      </c>
      <c r="O1048">
        <v>-83.66</v>
      </c>
      <c r="P1048">
        <v>5.58</v>
      </c>
      <c r="Q1048">
        <v>5.3</v>
      </c>
      <c r="R1048" t="s">
        <v>142</v>
      </c>
      <c r="S1048" t="s">
        <v>143</v>
      </c>
      <c r="T1048" t="s">
        <v>27</v>
      </c>
      <c r="U1048" t="s">
        <v>22</v>
      </c>
      <c r="V1048" t="s">
        <v>51</v>
      </c>
      <c r="W1048">
        <v>0.35</v>
      </c>
    </row>
    <row r="1049" spans="1:23" x14ac:dyDescent="0.3">
      <c r="A1049" t="s">
        <v>1115</v>
      </c>
      <c r="B1049" t="s">
        <v>1116</v>
      </c>
      <c r="D1049" s="1">
        <v>41184</v>
      </c>
      <c r="E1049" s="1">
        <v>41185</v>
      </c>
      <c r="F1049" s="1" t="str">
        <f t="shared" si="78"/>
        <v>October</v>
      </c>
      <c r="G1049" s="1" t="str">
        <f t="shared" si="79"/>
        <v>2012</v>
      </c>
      <c r="H1049" s="2">
        <f t="shared" si="80"/>
        <v>1</v>
      </c>
      <c r="I1049" s="2" t="b">
        <f t="shared" si="81"/>
        <v>0</v>
      </c>
      <c r="J1049" t="s">
        <v>52</v>
      </c>
      <c r="K1049">
        <v>22</v>
      </c>
      <c r="L1049">
        <v>1556.87</v>
      </c>
      <c r="M1049">
        <v>0.04</v>
      </c>
      <c r="N1049" t="s">
        <v>25</v>
      </c>
      <c r="O1049">
        <v>-521.41999999999996</v>
      </c>
      <c r="P1049">
        <v>68.81</v>
      </c>
      <c r="Q1049">
        <v>60</v>
      </c>
      <c r="R1049" t="s">
        <v>142</v>
      </c>
      <c r="S1049" t="s">
        <v>143</v>
      </c>
      <c r="T1049" t="s">
        <v>31</v>
      </c>
      <c r="U1049" t="s">
        <v>22</v>
      </c>
      <c r="V1049" t="s">
        <v>28</v>
      </c>
      <c r="W1049">
        <v>0.41</v>
      </c>
    </row>
    <row r="1050" spans="1:23" x14ac:dyDescent="0.3">
      <c r="A1050" t="s">
        <v>1115</v>
      </c>
      <c r="B1050" t="s">
        <v>1116</v>
      </c>
      <c r="D1050" s="1">
        <v>41184</v>
      </c>
      <c r="E1050" s="1">
        <v>41186</v>
      </c>
      <c r="F1050" s="1" t="str">
        <f t="shared" si="78"/>
        <v>October</v>
      </c>
      <c r="G1050" s="1" t="str">
        <f t="shared" si="79"/>
        <v>2012</v>
      </c>
      <c r="H1050" s="2">
        <f t="shared" si="80"/>
        <v>2</v>
      </c>
      <c r="I1050" s="2" t="b">
        <f t="shared" si="81"/>
        <v>0</v>
      </c>
      <c r="J1050" t="s">
        <v>52</v>
      </c>
      <c r="K1050">
        <v>33</v>
      </c>
      <c r="L1050">
        <v>195.98</v>
      </c>
      <c r="M1050">
        <v>0.08</v>
      </c>
      <c r="N1050" t="s">
        <v>18</v>
      </c>
      <c r="O1050">
        <v>-71.47</v>
      </c>
      <c r="P1050">
        <v>5.98</v>
      </c>
      <c r="Q1050">
        <v>5.35</v>
      </c>
      <c r="R1050" t="s">
        <v>142</v>
      </c>
      <c r="S1050" t="s">
        <v>143</v>
      </c>
      <c r="T1050" t="s">
        <v>31</v>
      </c>
      <c r="U1050" t="s">
        <v>22</v>
      </c>
      <c r="V1050" t="s">
        <v>43</v>
      </c>
      <c r="W1050">
        <v>0.4</v>
      </c>
    </row>
    <row r="1051" spans="1:23" x14ac:dyDescent="0.3">
      <c r="A1051" t="s">
        <v>1115</v>
      </c>
      <c r="B1051" t="s">
        <v>1116</v>
      </c>
      <c r="D1051" s="1">
        <v>41184</v>
      </c>
      <c r="E1051" s="1">
        <v>41186</v>
      </c>
      <c r="F1051" s="1" t="str">
        <f t="shared" si="78"/>
        <v>October</v>
      </c>
      <c r="G1051" s="1" t="str">
        <f t="shared" si="79"/>
        <v>2012</v>
      </c>
      <c r="H1051" s="2">
        <f t="shared" si="80"/>
        <v>2</v>
      </c>
      <c r="I1051" s="2" t="b">
        <f t="shared" si="81"/>
        <v>0</v>
      </c>
      <c r="J1051" t="s">
        <v>52</v>
      </c>
      <c r="K1051">
        <v>32</v>
      </c>
      <c r="L1051">
        <v>9235.9699999999993</v>
      </c>
      <c r="M1051">
        <v>0.04</v>
      </c>
      <c r="N1051" t="s">
        <v>18</v>
      </c>
      <c r="O1051">
        <v>2848.17</v>
      </c>
      <c r="P1051">
        <v>300.64999999999998</v>
      </c>
      <c r="Q1051">
        <v>24.49</v>
      </c>
      <c r="R1051" t="s">
        <v>142</v>
      </c>
      <c r="S1051" t="s">
        <v>143</v>
      </c>
      <c r="T1051" t="s">
        <v>31</v>
      </c>
      <c r="U1051" t="s">
        <v>22</v>
      </c>
      <c r="V1051" t="s">
        <v>28</v>
      </c>
      <c r="W1051">
        <v>0.52</v>
      </c>
    </row>
    <row r="1052" spans="1:23" x14ac:dyDescent="0.3">
      <c r="A1052" t="s">
        <v>1115</v>
      </c>
      <c r="B1052" t="s">
        <v>1116</v>
      </c>
      <c r="D1052" s="1">
        <v>41184</v>
      </c>
      <c r="E1052" s="1">
        <v>41186</v>
      </c>
      <c r="F1052" s="1" t="str">
        <f t="shared" si="78"/>
        <v>October</v>
      </c>
      <c r="G1052" s="1" t="str">
        <f t="shared" si="79"/>
        <v>2012</v>
      </c>
      <c r="H1052" s="2">
        <f t="shared" si="80"/>
        <v>2</v>
      </c>
      <c r="I1052" s="2" t="b">
        <f t="shared" si="81"/>
        <v>0</v>
      </c>
      <c r="J1052" t="s">
        <v>52</v>
      </c>
      <c r="K1052">
        <v>48</v>
      </c>
      <c r="L1052">
        <v>274.38</v>
      </c>
      <c r="M1052">
        <v>0.04</v>
      </c>
      <c r="N1052" t="s">
        <v>18</v>
      </c>
      <c r="O1052">
        <v>-94.82</v>
      </c>
      <c r="P1052">
        <v>5.78</v>
      </c>
      <c r="Q1052">
        <v>5.37</v>
      </c>
      <c r="R1052" t="s">
        <v>142</v>
      </c>
      <c r="S1052" t="s">
        <v>143</v>
      </c>
      <c r="T1052" t="s">
        <v>31</v>
      </c>
      <c r="U1052" t="s">
        <v>22</v>
      </c>
      <c r="V1052" t="s">
        <v>43</v>
      </c>
      <c r="W1052">
        <v>0.36</v>
      </c>
    </row>
    <row r="1053" spans="1:23" x14ac:dyDescent="0.3">
      <c r="A1053" t="s">
        <v>999</v>
      </c>
      <c r="B1053" t="s">
        <v>1012</v>
      </c>
      <c r="D1053" s="1">
        <v>41135</v>
      </c>
      <c r="E1053" s="1">
        <v>41137</v>
      </c>
      <c r="F1053" s="1" t="str">
        <f t="shared" si="78"/>
        <v>August</v>
      </c>
      <c r="G1053" s="1" t="str">
        <f t="shared" si="79"/>
        <v>2012</v>
      </c>
      <c r="H1053" s="2">
        <f t="shared" si="80"/>
        <v>2</v>
      </c>
      <c r="I1053" s="2" t="b">
        <f t="shared" si="81"/>
        <v>0</v>
      </c>
      <c r="J1053" t="s">
        <v>44</v>
      </c>
      <c r="K1053">
        <v>8</v>
      </c>
      <c r="L1053">
        <v>17.72</v>
      </c>
      <c r="M1053">
        <v>0.02</v>
      </c>
      <c r="N1053" t="s">
        <v>18</v>
      </c>
      <c r="O1053">
        <v>-15.34</v>
      </c>
      <c r="P1053">
        <v>1.74</v>
      </c>
      <c r="Q1053">
        <v>4.08</v>
      </c>
      <c r="R1053" t="s">
        <v>142</v>
      </c>
      <c r="S1053" t="s">
        <v>143</v>
      </c>
      <c r="T1053" t="s">
        <v>21</v>
      </c>
      <c r="U1053" t="s">
        <v>36</v>
      </c>
      <c r="V1053" t="s">
        <v>37</v>
      </c>
      <c r="W1053">
        <v>0.53</v>
      </c>
    </row>
    <row r="1054" spans="1:23" x14ac:dyDescent="0.3">
      <c r="A1054" t="s">
        <v>1117</v>
      </c>
      <c r="B1054" t="s">
        <v>1118</v>
      </c>
      <c r="D1054" s="1">
        <v>40600</v>
      </c>
      <c r="E1054" s="1">
        <v>40601</v>
      </c>
      <c r="F1054" s="1" t="str">
        <f t="shared" si="78"/>
        <v>February</v>
      </c>
      <c r="G1054" s="1" t="str">
        <f t="shared" si="79"/>
        <v>2011</v>
      </c>
      <c r="H1054" s="2">
        <f t="shared" si="80"/>
        <v>1</v>
      </c>
      <c r="I1054" s="2" t="b">
        <f t="shared" si="81"/>
        <v>0</v>
      </c>
      <c r="J1054" t="s">
        <v>52</v>
      </c>
      <c r="K1054">
        <v>9</v>
      </c>
      <c r="L1054">
        <v>65.61</v>
      </c>
      <c r="M1054">
        <v>0.08</v>
      </c>
      <c r="N1054" t="s">
        <v>18</v>
      </c>
      <c r="O1054">
        <v>-39.74</v>
      </c>
      <c r="P1054">
        <v>7.28</v>
      </c>
      <c r="Q1054">
        <v>3.52</v>
      </c>
      <c r="R1054" t="s">
        <v>142</v>
      </c>
      <c r="S1054" t="s">
        <v>143</v>
      </c>
      <c r="T1054" t="s">
        <v>31</v>
      </c>
      <c r="U1054" t="s">
        <v>32</v>
      </c>
      <c r="V1054" t="s">
        <v>48</v>
      </c>
      <c r="W1054">
        <v>0.68</v>
      </c>
    </row>
    <row r="1055" spans="1:23" x14ac:dyDescent="0.3">
      <c r="A1055" t="s">
        <v>1117</v>
      </c>
      <c r="B1055" t="s">
        <v>1118</v>
      </c>
      <c r="D1055" s="1">
        <v>40600</v>
      </c>
      <c r="E1055" s="1">
        <v>40600</v>
      </c>
      <c r="F1055" s="1" t="str">
        <f t="shared" si="78"/>
        <v>February</v>
      </c>
      <c r="G1055" s="1" t="str">
        <f t="shared" si="79"/>
        <v>2011</v>
      </c>
      <c r="H1055" s="2">
        <f t="shared" si="80"/>
        <v>0</v>
      </c>
      <c r="I1055" s="2" t="str">
        <f t="shared" si="81"/>
        <v>FREE DELIVERY</v>
      </c>
      <c r="J1055" t="s">
        <v>52</v>
      </c>
      <c r="K1055">
        <v>21</v>
      </c>
      <c r="L1055">
        <v>309.62</v>
      </c>
      <c r="M1055">
        <v>0</v>
      </c>
      <c r="N1055" t="s">
        <v>39</v>
      </c>
      <c r="O1055">
        <v>-80.2</v>
      </c>
      <c r="P1055">
        <v>14.03</v>
      </c>
      <c r="Q1055">
        <v>9.3699999999999992</v>
      </c>
      <c r="R1055" t="s">
        <v>142</v>
      </c>
      <c r="S1055" t="s">
        <v>143</v>
      </c>
      <c r="T1055" t="s">
        <v>31</v>
      </c>
      <c r="U1055" t="s">
        <v>22</v>
      </c>
      <c r="V1055" t="s">
        <v>23</v>
      </c>
      <c r="W1055">
        <v>0.56000000000000005</v>
      </c>
    </row>
    <row r="1056" spans="1:23" x14ac:dyDescent="0.3">
      <c r="A1056" t="s">
        <v>966</v>
      </c>
      <c r="B1056" t="s">
        <v>1125</v>
      </c>
      <c r="D1056" s="1">
        <v>41223</v>
      </c>
      <c r="E1056" s="1">
        <v>41227</v>
      </c>
      <c r="F1056" s="1" t="str">
        <f t="shared" si="78"/>
        <v>November</v>
      </c>
      <c r="G1056" s="1" t="str">
        <f t="shared" si="79"/>
        <v>2012</v>
      </c>
      <c r="H1056" s="2">
        <f t="shared" si="80"/>
        <v>4</v>
      </c>
      <c r="I1056" s="2" t="b">
        <f t="shared" si="81"/>
        <v>0</v>
      </c>
      <c r="J1056" t="s">
        <v>17</v>
      </c>
      <c r="K1056">
        <v>16</v>
      </c>
      <c r="L1056">
        <v>4901.99</v>
      </c>
      <c r="M1056">
        <v>0.04</v>
      </c>
      <c r="N1056" t="s">
        <v>18</v>
      </c>
      <c r="O1056">
        <v>1724.68</v>
      </c>
      <c r="P1056">
        <v>315.98</v>
      </c>
      <c r="Q1056">
        <v>19.989999999999998</v>
      </c>
      <c r="R1056" t="s">
        <v>142</v>
      </c>
      <c r="S1056" t="s">
        <v>143</v>
      </c>
      <c r="T1056" t="s">
        <v>31</v>
      </c>
      <c r="U1056" t="s">
        <v>22</v>
      </c>
      <c r="V1056" t="s">
        <v>29</v>
      </c>
      <c r="W1056">
        <v>0.38</v>
      </c>
    </row>
    <row r="1057" spans="1:23" x14ac:dyDescent="0.3">
      <c r="A1057" t="s">
        <v>1064</v>
      </c>
      <c r="B1057" t="s">
        <v>1126</v>
      </c>
      <c r="D1057" s="1">
        <v>41165</v>
      </c>
      <c r="E1057" s="1">
        <v>41166</v>
      </c>
      <c r="F1057" s="1" t="str">
        <f t="shared" si="78"/>
        <v>September</v>
      </c>
      <c r="G1057" s="1" t="str">
        <f t="shared" si="79"/>
        <v>2012</v>
      </c>
      <c r="H1057" s="2">
        <f t="shared" si="80"/>
        <v>1</v>
      </c>
      <c r="I1057" s="2" t="b">
        <f t="shared" si="81"/>
        <v>0</v>
      </c>
      <c r="J1057" t="s">
        <v>44</v>
      </c>
      <c r="K1057">
        <v>30</v>
      </c>
      <c r="L1057">
        <v>4305.79</v>
      </c>
      <c r="M1057">
        <v>0</v>
      </c>
      <c r="N1057" t="s">
        <v>18</v>
      </c>
      <c r="O1057">
        <v>1020.32</v>
      </c>
      <c r="P1057">
        <v>142.86000000000001</v>
      </c>
      <c r="Q1057">
        <v>19.989999999999998</v>
      </c>
      <c r="R1057" t="s">
        <v>142</v>
      </c>
      <c r="S1057" t="s">
        <v>143</v>
      </c>
      <c r="T1057" t="s">
        <v>31</v>
      </c>
      <c r="U1057" t="s">
        <v>22</v>
      </c>
      <c r="V1057" t="s">
        <v>23</v>
      </c>
      <c r="W1057">
        <v>0.56000000000000005</v>
      </c>
    </row>
    <row r="1058" spans="1:23" x14ac:dyDescent="0.3">
      <c r="A1058" t="s">
        <v>966</v>
      </c>
      <c r="B1058" t="s">
        <v>1125</v>
      </c>
      <c r="D1058" s="1">
        <v>41039</v>
      </c>
      <c r="E1058" s="1">
        <v>41040</v>
      </c>
      <c r="F1058" s="1" t="str">
        <f t="shared" si="78"/>
        <v>May</v>
      </c>
      <c r="G1058" s="1" t="str">
        <f t="shared" si="79"/>
        <v>2012</v>
      </c>
      <c r="H1058" s="2">
        <f t="shared" si="80"/>
        <v>1</v>
      </c>
      <c r="I1058" s="2" t="b">
        <f t="shared" si="81"/>
        <v>0</v>
      </c>
      <c r="J1058" t="s">
        <v>34</v>
      </c>
      <c r="K1058">
        <v>45</v>
      </c>
      <c r="L1058">
        <v>1991.703</v>
      </c>
      <c r="M1058">
        <v>7.0000000000000007E-2</v>
      </c>
      <c r="N1058" t="s">
        <v>18</v>
      </c>
      <c r="O1058">
        <v>559.11</v>
      </c>
      <c r="P1058">
        <v>55.99</v>
      </c>
      <c r="Q1058">
        <v>1.25</v>
      </c>
      <c r="R1058" t="s">
        <v>142</v>
      </c>
      <c r="S1058" t="s">
        <v>143</v>
      </c>
      <c r="T1058" t="s">
        <v>31</v>
      </c>
      <c r="U1058" t="s">
        <v>32</v>
      </c>
      <c r="V1058" t="s">
        <v>33</v>
      </c>
      <c r="W1058">
        <v>0.55000000000000004</v>
      </c>
    </row>
    <row r="1059" spans="1:23" x14ac:dyDescent="0.3">
      <c r="A1059" t="s">
        <v>1127</v>
      </c>
      <c r="B1059" t="s">
        <v>927</v>
      </c>
      <c r="D1059" s="1">
        <v>40537</v>
      </c>
      <c r="E1059" s="1">
        <v>40538</v>
      </c>
      <c r="F1059" s="1" t="str">
        <f t="shared" si="78"/>
        <v>December</v>
      </c>
      <c r="G1059" s="1" t="str">
        <f t="shared" si="79"/>
        <v>2010</v>
      </c>
      <c r="H1059" s="2">
        <f t="shared" si="80"/>
        <v>1</v>
      </c>
      <c r="I1059" s="2" t="b">
        <f t="shared" si="81"/>
        <v>0</v>
      </c>
      <c r="J1059" t="s">
        <v>52</v>
      </c>
      <c r="K1059">
        <v>34</v>
      </c>
      <c r="L1059">
        <v>2932.99</v>
      </c>
      <c r="M1059">
        <v>7.0000000000000007E-2</v>
      </c>
      <c r="N1059" t="s">
        <v>18</v>
      </c>
      <c r="O1059">
        <v>-1448.83</v>
      </c>
      <c r="P1059">
        <v>90.98</v>
      </c>
      <c r="Q1059">
        <v>56.2</v>
      </c>
      <c r="R1059" t="s">
        <v>142</v>
      </c>
      <c r="S1059" t="s">
        <v>143</v>
      </c>
      <c r="T1059" t="s">
        <v>42</v>
      </c>
      <c r="U1059" t="s">
        <v>36</v>
      </c>
      <c r="V1059" t="s">
        <v>37</v>
      </c>
      <c r="W1059">
        <v>0.74</v>
      </c>
    </row>
    <row r="1060" spans="1:23" x14ac:dyDescent="0.3">
      <c r="A1060" t="s">
        <v>1127</v>
      </c>
      <c r="B1060" t="s">
        <v>927</v>
      </c>
      <c r="D1060" s="1">
        <v>40537</v>
      </c>
      <c r="E1060" s="1">
        <v>40539</v>
      </c>
      <c r="F1060" s="1" t="str">
        <f t="shared" si="78"/>
        <v>December</v>
      </c>
      <c r="G1060" s="1" t="str">
        <f t="shared" si="79"/>
        <v>2010</v>
      </c>
      <c r="H1060" s="2">
        <f t="shared" si="80"/>
        <v>2</v>
      </c>
      <c r="I1060" s="2" t="b">
        <f t="shared" si="81"/>
        <v>0</v>
      </c>
      <c r="J1060" t="s">
        <v>52</v>
      </c>
      <c r="K1060">
        <v>45</v>
      </c>
      <c r="L1060">
        <v>9194.7999999999993</v>
      </c>
      <c r="M1060">
        <v>0.1</v>
      </c>
      <c r="N1060" t="s">
        <v>25</v>
      </c>
      <c r="O1060">
        <v>-1760.57</v>
      </c>
      <c r="P1060">
        <v>218.75</v>
      </c>
      <c r="Q1060">
        <v>69.64</v>
      </c>
      <c r="R1060" t="s">
        <v>142</v>
      </c>
      <c r="S1060" t="s">
        <v>143</v>
      </c>
      <c r="T1060" t="s">
        <v>42</v>
      </c>
      <c r="U1060" t="s">
        <v>36</v>
      </c>
      <c r="V1060" t="s">
        <v>55</v>
      </c>
      <c r="W1060">
        <v>0.77</v>
      </c>
    </row>
    <row r="1061" spans="1:23" x14ac:dyDescent="0.3">
      <c r="A1061" t="s">
        <v>1127</v>
      </c>
      <c r="B1061" t="s">
        <v>927</v>
      </c>
      <c r="D1061" s="1">
        <v>40537</v>
      </c>
      <c r="E1061" s="1">
        <v>40539</v>
      </c>
      <c r="F1061" s="1" t="str">
        <f t="shared" si="78"/>
        <v>December</v>
      </c>
      <c r="G1061" s="1" t="str">
        <f t="shared" si="79"/>
        <v>2010</v>
      </c>
      <c r="H1061" s="2">
        <f t="shared" si="80"/>
        <v>2</v>
      </c>
      <c r="I1061" s="2" t="b">
        <f t="shared" si="81"/>
        <v>0</v>
      </c>
      <c r="J1061" t="s">
        <v>52</v>
      </c>
      <c r="K1061">
        <v>17</v>
      </c>
      <c r="L1061">
        <v>2285.12</v>
      </c>
      <c r="M1061">
        <v>0.08</v>
      </c>
      <c r="N1061" t="s">
        <v>25</v>
      </c>
      <c r="O1061">
        <v>-455.8</v>
      </c>
      <c r="P1061">
        <v>140.97999999999999</v>
      </c>
      <c r="Q1061">
        <v>36.090000000000003</v>
      </c>
      <c r="R1061" t="s">
        <v>142</v>
      </c>
      <c r="S1061" t="s">
        <v>143</v>
      </c>
      <c r="T1061" t="s">
        <v>42</v>
      </c>
      <c r="U1061" t="s">
        <v>36</v>
      </c>
      <c r="V1061" t="s">
        <v>54</v>
      </c>
      <c r="W1061">
        <v>0.77</v>
      </c>
    </row>
    <row r="1062" spans="1:23" x14ac:dyDescent="0.3">
      <c r="A1062" t="s">
        <v>1117</v>
      </c>
      <c r="B1062" t="s">
        <v>1128</v>
      </c>
      <c r="D1062" s="1">
        <v>40992</v>
      </c>
      <c r="E1062" s="1">
        <v>40994</v>
      </c>
      <c r="F1062" s="1" t="str">
        <f t="shared" si="78"/>
        <v>March</v>
      </c>
      <c r="G1062" s="1" t="str">
        <f t="shared" si="79"/>
        <v>2012</v>
      </c>
      <c r="H1062" s="2">
        <f t="shared" si="80"/>
        <v>2</v>
      </c>
      <c r="I1062" s="2" t="b">
        <f t="shared" si="81"/>
        <v>0</v>
      </c>
      <c r="J1062" t="s">
        <v>34</v>
      </c>
      <c r="K1062">
        <v>42</v>
      </c>
      <c r="L1062">
        <v>355.69</v>
      </c>
      <c r="M1062">
        <v>0.09</v>
      </c>
      <c r="N1062" t="s">
        <v>18</v>
      </c>
      <c r="O1062">
        <v>-149.46</v>
      </c>
      <c r="P1062">
        <v>8.74</v>
      </c>
      <c r="Q1062">
        <v>8.2899999999999991</v>
      </c>
      <c r="R1062" t="s">
        <v>142</v>
      </c>
      <c r="S1062" t="s">
        <v>143</v>
      </c>
      <c r="T1062" t="s">
        <v>21</v>
      </c>
      <c r="U1062" t="s">
        <v>22</v>
      </c>
      <c r="V1062" t="s">
        <v>51</v>
      </c>
      <c r="W1062">
        <v>0.38</v>
      </c>
    </row>
    <row r="1063" spans="1:23" x14ac:dyDescent="0.3">
      <c r="A1063" t="s">
        <v>1129</v>
      </c>
      <c r="B1063" t="s">
        <v>1130</v>
      </c>
      <c r="D1063" s="1">
        <v>39953</v>
      </c>
      <c r="E1063" s="1">
        <v>39954</v>
      </c>
      <c r="F1063" s="1" t="str">
        <f t="shared" si="78"/>
        <v>May</v>
      </c>
      <c r="G1063" s="1" t="str">
        <f t="shared" si="79"/>
        <v>2009</v>
      </c>
      <c r="H1063" s="2">
        <f t="shared" si="80"/>
        <v>1</v>
      </c>
      <c r="I1063" s="2" t="b">
        <f t="shared" si="81"/>
        <v>0</v>
      </c>
      <c r="J1063" t="s">
        <v>44</v>
      </c>
      <c r="K1063">
        <v>15</v>
      </c>
      <c r="L1063">
        <v>297.05</v>
      </c>
      <c r="M1063">
        <v>0.09</v>
      </c>
      <c r="N1063" t="s">
        <v>18</v>
      </c>
      <c r="O1063">
        <v>-16.89</v>
      </c>
      <c r="P1063">
        <v>20.48</v>
      </c>
      <c r="Q1063">
        <v>6.32</v>
      </c>
      <c r="R1063" t="s">
        <v>142</v>
      </c>
      <c r="S1063" t="s">
        <v>143</v>
      </c>
      <c r="T1063" t="s">
        <v>27</v>
      </c>
      <c r="U1063" t="s">
        <v>22</v>
      </c>
      <c r="V1063" t="s">
        <v>28</v>
      </c>
      <c r="W1063">
        <v>0.57999999999999996</v>
      </c>
    </row>
    <row r="1064" spans="1:23" x14ac:dyDescent="0.3">
      <c r="A1064" t="s">
        <v>1129</v>
      </c>
      <c r="B1064" t="s">
        <v>1130</v>
      </c>
      <c r="D1064" s="1">
        <v>39953</v>
      </c>
      <c r="E1064" s="1">
        <v>39954</v>
      </c>
      <c r="F1064" s="1" t="str">
        <f t="shared" si="78"/>
        <v>May</v>
      </c>
      <c r="G1064" s="1" t="str">
        <f t="shared" si="79"/>
        <v>2009</v>
      </c>
      <c r="H1064" s="2">
        <f t="shared" si="80"/>
        <v>1</v>
      </c>
      <c r="I1064" s="2" t="b">
        <f t="shared" si="81"/>
        <v>0</v>
      </c>
      <c r="J1064" t="s">
        <v>44</v>
      </c>
      <c r="K1064">
        <v>7</v>
      </c>
      <c r="L1064">
        <v>108.26</v>
      </c>
      <c r="M1064">
        <v>0.06</v>
      </c>
      <c r="N1064" t="s">
        <v>18</v>
      </c>
      <c r="O1064">
        <v>25.51</v>
      </c>
      <c r="P1064">
        <v>15.67</v>
      </c>
      <c r="Q1064">
        <v>1.39</v>
      </c>
      <c r="R1064" t="s">
        <v>142</v>
      </c>
      <c r="S1064" t="s">
        <v>143</v>
      </c>
      <c r="T1064" t="s">
        <v>27</v>
      </c>
      <c r="U1064" t="s">
        <v>22</v>
      </c>
      <c r="V1064" t="s">
        <v>51</v>
      </c>
      <c r="W1064">
        <v>0.38</v>
      </c>
    </row>
    <row r="1065" spans="1:23" x14ac:dyDescent="0.3">
      <c r="A1065" t="s">
        <v>966</v>
      </c>
      <c r="B1065" t="s">
        <v>1125</v>
      </c>
      <c r="D1065" s="1">
        <v>39985</v>
      </c>
      <c r="E1065" s="1">
        <v>39988</v>
      </c>
      <c r="F1065" s="1" t="str">
        <f t="shared" si="78"/>
        <v>June</v>
      </c>
      <c r="G1065" s="1" t="str">
        <f t="shared" si="79"/>
        <v>2009</v>
      </c>
      <c r="H1065" s="2">
        <f t="shared" si="80"/>
        <v>3</v>
      </c>
      <c r="I1065" s="2" t="b">
        <f t="shared" si="81"/>
        <v>0</v>
      </c>
      <c r="J1065" t="s">
        <v>52</v>
      </c>
      <c r="K1065">
        <v>24</v>
      </c>
      <c r="L1065">
        <v>67.349999999999994</v>
      </c>
      <c r="M1065">
        <v>7.0000000000000007E-2</v>
      </c>
      <c r="N1065" t="s">
        <v>18</v>
      </c>
      <c r="O1065">
        <v>22.63</v>
      </c>
      <c r="P1065">
        <v>2.88</v>
      </c>
      <c r="Q1065">
        <v>0.5</v>
      </c>
      <c r="R1065" t="s">
        <v>142</v>
      </c>
      <c r="S1065" t="s">
        <v>143</v>
      </c>
      <c r="T1065" t="s">
        <v>31</v>
      </c>
      <c r="U1065" t="s">
        <v>22</v>
      </c>
      <c r="V1065" t="s">
        <v>57</v>
      </c>
      <c r="W1065">
        <v>0.39</v>
      </c>
    </row>
    <row r="1066" spans="1:23" x14ac:dyDescent="0.3">
      <c r="A1066" t="s">
        <v>966</v>
      </c>
      <c r="B1066" t="s">
        <v>1125</v>
      </c>
      <c r="D1066" s="1">
        <v>39985</v>
      </c>
      <c r="E1066" s="1">
        <v>39986</v>
      </c>
      <c r="F1066" s="1" t="str">
        <f t="shared" si="78"/>
        <v>June</v>
      </c>
      <c r="G1066" s="1" t="str">
        <f t="shared" si="79"/>
        <v>2009</v>
      </c>
      <c r="H1066" s="2">
        <f t="shared" si="80"/>
        <v>1</v>
      </c>
      <c r="I1066" s="2" t="b">
        <f t="shared" si="81"/>
        <v>0</v>
      </c>
      <c r="J1066" t="s">
        <v>52</v>
      </c>
      <c r="K1066">
        <v>4</v>
      </c>
      <c r="L1066">
        <v>1472.31</v>
      </c>
      <c r="M1066">
        <v>0.03</v>
      </c>
      <c r="N1066" t="s">
        <v>25</v>
      </c>
      <c r="O1066">
        <v>-223.59</v>
      </c>
      <c r="P1066">
        <v>348.21</v>
      </c>
      <c r="Q1066">
        <v>40.19</v>
      </c>
      <c r="R1066" t="s">
        <v>142</v>
      </c>
      <c r="S1066" t="s">
        <v>143</v>
      </c>
      <c r="T1066" t="s">
        <v>31</v>
      </c>
      <c r="U1066" t="s">
        <v>36</v>
      </c>
      <c r="V1066" t="s">
        <v>55</v>
      </c>
      <c r="W1066">
        <v>0.62</v>
      </c>
    </row>
    <row r="1067" spans="1:23" x14ac:dyDescent="0.3">
      <c r="A1067" t="s">
        <v>1131</v>
      </c>
      <c r="B1067" t="s">
        <v>1132</v>
      </c>
      <c r="D1067" s="1">
        <v>40762</v>
      </c>
      <c r="E1067" s="1">
        <v>40763</v>
      </c>
      <c r="F1067" s="1" t="str">
        <f t="shared" si="78"/>
        <v>August</v>
      </c>
      <c r="G1067" s="1" t="str">
        <f t="shared" si="79"/>
        <v>2011</v>
      </c>
      <c r="H1067" s="2">
        <f t="shared" si="80"/>
        <v>1</v>
      </c>
      <c r="I1067" s="2" t="b">
        <f t="shared" si="81"/>
        <v>0</v>
      </c>
      <c r="J1067" t="s">
        <v>52</v>
      </c>
      <c r="K1067">
        <v>29</v>
      </c>
      <c r="L1067">
        <v>857.42</v>
      </c>
      <c r="M1067">
        <v>7.0000000000000007E-2</v>
      </c>
      <c r="N1067" t="s">
        <v>39</v>
      </c>
      <c r="O1067">
        <v>51.18</v>
      </c>
      <c r="P1067">
        <v>31.11</v>
      </c>
      <c r="Q1067">
        <v>3.6</v>
      </c>
      <c r="R1067" t="s">
        <v>142</v>
      </c>
      <c r="S1067" t="s">
        <v>143</v>
      </c>
      <c r="T1067" t="s">
        <v>31</v>
      </c>
      <c r="U1067" t="s">
        <v>32</v>
      </c>
      <c r="V1067" t="s">
        <v>48</v>
      </c>
      <c r="W1067">
        <v>0.64</v>
      </c>
    </row>
    <row r="1068" spans="1:23" x14ac:dyDescent="0.3">
      <c r="A1068" t="s">
        <v>1131</v>
      </c>
      <c r="B1068" t="s">
        <v>1132</v>
      </c>
      <c r="D1068" s="1">
        <v>40762</v>
      </c>
      <c r="E1068" s="1">
        <v>40764</v>
      </c>
      <c r="F1068" s="1" t="str">
        <f t="shared" si="78"/>
        <v>August</v>
      </c>
      <c r="G1068" s="1" t="str">
        <f t="shared" si="79"/>
        <v>2011</v>
      </c>
      <c r="H1068" s="2">
        <f t="shared" si="80"/>
        <v>2</v>
      </c>
      <c r="I1068" s="2" t="b">
        <f t="shared" si="81"/>
        <v>0</v>
      </c>
      <c r="J1068" t="s">
        <v>52</v>
      </c>
      <c r="K1068">
        <v>1</v>
      </c>
      <c r="L1068">
        <v>2.2400000000000002</v>
      </c>
      <c r="M1068">
        <v>0.01</v>
      </c>
      <c r="N1068" t="s">
        <v>18</v>
      </c>
      <c r="O1068">
        <v>-1.97</v>
      </c>
      <c r="P1068">
        <v>1.48</v>
      </c>
      <c r="Q1068">
        <v>0.7</v>
      </c>
      <c r="R1068" t="s">
        <v>142</v>
      </c>
      <c r="S1068" t="s">
        <v>143</v>
      </c>
      <c r="T1068" t="s">
        <v>31</v>
      </c>
      <c r="U1068" t="s">
        <v>22</v>
      </c>
      <c r="V1068" t="s">
        <v>46</v>
      </c>
      <c r="W1068">
        <v>0.37</v>
      </c>
    </row>
    <row r="1069" spans="1:23" x14ac:dyDescent="0.3">
      <c r="A1069" t="s">
        <v>1115</v>
      </c>
      <c r="B1069" t="s">
        <v>1116</v>
      </c>
      <c r="D1069" s="1">
        <v>40263</v>
      </c>
      <c r="E1069" s="1">
        <v>40265</v>
      </c>
      <c r="F1069" s="1" t="str">
        <f t="shared" si="78"/>
        <v>March</v>
      </c>
      <c r="G1069" s="1" t="str">
        <f t="shared" si="79"/>
        <v>2010</v>
      </c>
      <c r="H1069" s="2">
        <f t="shared" si="80"/>
        <v>2</v>
      </c>
      <c r="I1069" s="2" t="b">
        <f t="shared" si="81"/>
        <v>0</v>
      </c>
      <c r="J1069" t="s">
        <v>44</v>
      </c>
      <c r="K1069">
        <v>22</v>
      </c>
      <c r="L1069">
        <v>446.72</v>
      </c>
      <c r="M1069">
        <v>0.05</v>
      </c>
      <c r="N1069" t="s">
        <v>18</v>
      </c>
      <c r="O1069">
        <v>-39</v>
      </c>
      <c r="P1069">
        <v>20.28</v>
      </c>
      <c r="Q1069">
        <v>14.39</v>
      </c>
      <c r="R1069" t="s">
        <v>142</v>
      </c>
      <c r="S1069" t="s">
        <v>143</v>
      </c>
      <c r="T1069" t="s">
        <v>31</v>
      </c>
      <c r="U1069" t="s">
        <v>36</v>
      </c>
      <c r="V1069" t="s">
        <v>37</v>
      </c>
      <c r="W1069">
        <v>0.47</v>
      </c>
    </row>
    <row r="1070" spans="1:23" x14ac:dyDescent="0.3">
      <c r="A1070" t="s">
        <v>1115</v>
      </c>
      <c r="B1070" t="s">
        <v>1116</v>
      </c>
      <c r="D1070" s="1">
        <v>40263</v>
      </c>
      <c r="E1070" s="1">
        <v>40265</v>
      </c>
      <c r="F1070" s="1" t="str">
        <f t="shared" si="78"/>
        <v>March</v>
      </c>
      <c r="G1070" s="1" t="str">
        <f t="shared" si="79"/>
        <v>2010</v>
      </c>
      <c r="H1070" s="2">
        <f t="shared" si="80"/>
        <v>2</v>
      </c>
      <c r="I1070" s="2" t="b">
        <f t="shared" si="81"/>
        <v>0</v>
      </c>
      <c r="J1070" t="s">
        <v>44</v>
      </c>
      <c r="K1070">
        <v>30</v>
      </c>
      <c r="L1070">
        <v>1580.6005</v>
      </c>
      <c r="M1070">
        <v>7.0000000000000007E-2</v>
      </c>
      <c r="N1070" t="s">
        <v>18</v>
      </c>
      <c r="O1070">
        <v>303.52999999999997</v>
      </c>
      <c r="P1070">
        <v>65.989999999999995</v>
      </c>
      <c r="Q1070">
        <v>2.79</v>
      </c>
      <c r="R1070" t="s">
        <v>142</v>
      </c>
      <c r="S1070" t="s">
        <v>143</v>
      </c>
      <c r="T1070" t="s">
        <v>31</v>
      </c>
      <c r="U1070" t="s">
        <v>32</v>
      </c>
      <c r="V1070" t="s">
        <v>33</v>
      </c>
      <c r="W1070">
        <v>0.56000000000000005</v>
      </c>
    </row>
    <row r="1071" spans="1:23" x14ac:dyDescent="0.3">
      <c r="A1071" t="s">
        <v>1131</v>
      </c>
      <c r="B1071" t="s">
        <v>1132</v>
      </c>
      <c r="D1071" s="1">
        <v>41258</v>
      </c>
      <c r="E1071" s="1">
        <v>41258</v>
      </c>
      <c r="F1071" s="1" t="str">
        <f t="shared" si="78"/>
        <v>December</v>
      </c>
      <c r="G1071" s="1" t="str">
        <f t="shared" si="79"/>
        <v>2012</v>
      </c>
      <c r="H1071" s="2">
        <f t="shared" si="80"/>
        <v>0</v>
      </c>
      <c r="I1071" s="2" t="str">
        <f t="shared" si="81"/>
        <v>FREE DELIVERY</v>
      </c>
      <c r="J1071" t="s">
        <v>34</v>
      </c>
      <c r="K1071">
        <v>47</v>
      </c>
      <c r="L1071">
        <v>16002.29</v>
      </c>
      <c r="M1071">
        <v>0.09</v>
      </c>
      <c r="N1071" t="s">
        <v>18</v>
      </c>
      <c r="O1071">
        <v>4604.79</v>
      </c>
      <c r="P1071">
        <v>363.25</v>
      </c>
      <c r="Q1071">
        <v>19.989999999999998</v>
      </c>
      <c r="R1071" t="s">
        <v>142</v>
      </c>
      <c r="S1071" t="s">
        <v>143</v>
      </c>
      <c r="T1071" t="s">
        <v>31</v>
      </c>
      <c r="U1071" t="s">
        <v>22</v>
      </c>
      <c r="V1071" t="s">
        <v>28</v>
      </c>
      <c r="W1071">
        <v>0.56999999999999995</v>
      </c>
    </row>
    <row r="1072" spans="1:23" x14ac:dyDescent="0.3">
      <c r="A1072" t="s">
        <v>1131</v>
      </c>
      <c r="B1072" t="s">
        <v>1132</v>
      </c>
      <c r="D1072" s="1">
        <v>41258</v>
      </c>
      <c r="E1072" s="1">
        <v>41259</v>
      </c>
      <c r="F1072" s="1" t="str">
        <f t="shared" si="78"/>
        <v>December</v>
      </c>
      <c r="G1072" s="1" t="str">
        <f t="shared" si="79"/>
        <v>2012</v>
      </c>
      <c r="H1072" s="2">
        <f t="shared" si="80"/>
        <v>1</v>
      </c>
      <c r="I1072" s="2" t="b">
        <f t="shared" si="81"/>
        <v>0</v>
      </c>
      <c r="J1072" t="s">
        <v>34</v>
      </c>
      <c r="K1072">
        <v>9</v>
      </c>
      <c r="L1072">
        <v>182.26</v>
      </c>
      <c r="M1072">
        <v>0.01</v>
      </c>
      <c r="N1072" t="s">
        <v>18</v>
      </c>
      <c r="O1072">
        <v>60.61</v>
      </c>
      <c r="P1072">
        <v>18.940000000000001</v>
      </c>
      <c r="Q1072">
        <v>1.49</v>
      </c>
      <c r="R1072" t="s">
        <v>142</v>
      </c>
      <c r="S1072" t="s">
        <v>143</v>
      </c>
      <c r="T1072" t="s">
        <v>31</v>
      </c>
      <c r="U1072" t="s">
        <v>22</v>
      </c>
      <c r="V1072" t="s">
        <v>29</v>
      </c>
      <c r="W1072">
        <v>0.35</v>
      </c>
    </row>
    <row r="1073" spans="1:23" x14ac:dyDescent="0.3">
      <c r="A1073" t="s">
        <v>1133</v>
      </c>
      <c r="B1073" t="s">
        <v>1134</v>
      </c>
      <c r="D1073" s="1">
        <v>40154</v>
      </c>
      <c r="E1073" s="1">
        <v>40156</v>
      </c>
      <c r="F1073" s="1" t="str">
        <f t="shared" si="78"/>
        <v>December</v>
      </c>
      <c r="G1073" s="1" t="str">
        <f t="shared" si="79"/>
        <v>2009</v>
      </c>
      <c r="H1073" s="2">
        <f t="shared" si="80"/>
        <v>2</v>
      </c>
      <c r="I1073" s="2" t="b">
        <f t="shared" si="81"/>
        <v>0</v>
      </c>
      <c r="J1073" t="s">
        <v>44</v>
      </c>
      <c r="K1073">
        <v>7</v>
      </c>
      <c r="L1073">
        <v>3565.27</v>
      </c>
      <c r="M1073">
        <v>0.04</v>
      </c>
      <c r="N1073" t="s">
        <v>25</v>
      </c>
      <c r="O1073">
        <v>-502.81</v>
      </c>
      <c r="P1073">
        <v>510.14</v>
      </c>
      <c r="Q1073">
        <v>14.7</v>
      </c>
      <c r="R1073" t="s">
        <v>142</v>
      </c>
      <c r="S1073" t="s">
        <v>143</v>
      </c>
      <c r="T1073" t="s">
        <v>42</v>
      </c>
      <c r="U1073" t="s">
        <v>32</v>
      </c>
      <c r="V1073" t="s">
        <v>94</v>
      </c>
      <c r="W1073">
        <v>0.56000000000000005</v>
      </c>
    </row>
    <row r="1074" spans="1:23" x14ac:dyDescent="0.3">
      <c r="A1074" t="s">
        <v>1133</v>
      </c>
      <c r="B1074" t="s">
        <v>1134</v>
      </c>
      <c r="D1074" s="1">
        <v>40154</v>
      </c>
      <c r="E1074" s="1">
        <v>40156</v>
      </c>
      <c r="F1074" s="1" t="str">
        <f t="shared" si="78"/>
        <v>December</v>
      </c>
      <c r="G1074" s="1" t="str">
        <f t="shared" si="79"/>
        <v>2009</v>
      </c>
      <c r="H1074" s="2">
        <f t="shared" si="80"/>
        <v>2</v>
      </c>
      <c r="I1074" s="2" t="b">
        <f t="shared" si="81"/>
        <v>0</v>
      </c>
      <c r="J1074" t="s">
        <v>44</v>
      </c>
      <c r="K1074">
        <v>50</v>
      </c>
      <c r="L1074">
        <v>241.01</v>
      </c>
      <c r="M1074">
        <v>0</v>
      </c>
      <c r="N1074" t="s">
        <v>18</v>
      </c>
      <c r="O1074">
        <v>-4.6900000000000004</v>
      </c>
      <c r="P1074">
        <v>4.76</v>
      </c>
      <c r="Q1074">
        <v>3.01</v>
      </c>
      <c r="R1074" t="s">
        <v>142</v>
      </c>
      <c r="S1074" t="s">
        <v>143</v>
      </c>
      <c r="T1074" t="s">
        <v>42</v>
      </c>
      <c r="U1074" t="s">
        <v>22</v>
      </c>
      <c r="V1074" t="s">
        <v>43</v>
      </c>
      <c r="W1074">
        <v>0.36</v>
      </c>
    </row>
    <row r="1075" spans="1:23" x14ac:dyDescent="0.3">
      <c r="A1075" t="s">
        <v>1133</v>
      </c>
      <c r="B1075" t="s">
        <v>1134</v>
      </c>
      <c r="D1075" s="1">
        <v>40156</v>
      </c>
      <c r="E1075" s="1">
        <v>40158</v>
      </c>
      <c r="F1075" s="1" t="str">
        <f t="shared" si="78"/>
        <v>December</v>
      </c>
      <c r="G1075" s="1" t="str">
        <f t="shared" si="79"/>
        <v>2009</v>
      </c>
      <c r="H1075" s="2">
        <f t="shared" si="80"/>
        <v>2</v>
      </c>
      <c r="I1075" s="2" t="b">
        <f t="shared" si="81"/>
        <v>0</v>
      </c>
      <c r="J1075" t="s">
        <v>52</v>
      </c>
      <c r="K1075">
        <v>32</v>
      </c>
      <c r="L1075">
        <v>209.02</v>
      </c>
      <c r="M1075">
        <v>0.04</v>
      </c>
      <c r="N1075" t="s">
        <v>18</v>
      </c>
      <c r="O1075">
        <v>101.8</v>
      </c>
      <c r="P1075">
        <v>6.3</v>
      </c>
      <c r="Q1075">
        <v>0.5</v>
      </c>
      <c r="R1075" t="s">
        <v>142</v>
      </c>
      <c r="S1075" t="s">
        <v>143</v>
      </c>
      <c r="T1075" t="s">
        <v>42</v>
      </c>
      <c r="U1075" t="s">
        <v>22</v>
      </c>
      <c r="V1075" t="s">
        <v>57</v>
      </c>
      <c r="W1075">
        <v>0.39</v>
      </c>
    </row>
    <row r="1076" spans="1:23" x14ac:dyDescent="0.3">
      <c r="A1076" t="s">
        <v>1119</v>
      </c>
      <c r="B1076" t="s">
        <v>1120</v>
      </c>
      <c r="D1076" s="1">
        <v>40533</v>
      </c>
      <c r="E1076" s="1">
        <v>40534</v>
      </c>
      <c r="F1076" s="1" t="str">
        <f t="shared" si="78"/>
        <v>December</v>
      </c>
      <c r="G1076" s="1" t="str">
        <f t="shared" si="79"/>
        <v>2010</v>
      </c>
      <c r="H1076" s="2">
        <f t="shared" si="80"/>
        <v>1</v>
      </c>
      <c r="I1076" s="2" t="b">
        <f t="shared" si="81"/>
        <v>0</v>
      </c>
      <c r="J1076" t="s">
        <v>52</v>
      </c>
      <c r="K1076">
        <v>33</v>
      </c>
      <c r="L1076">
        <v>729.92</v>
      </c>
      <c r="M1076">
        <v>0</v>
      </c>
      <c r="N1076" t="s">
        <v>18</v>
      </c>
      <c r="O1076">
        <v>99.31</v>
      </c>
      <c r="P1076">
        <v>20.95</v>
      </c>
      <c r="Q1076">
        <v>4</v>
      </c>
      <c r="R1076" t="s">
        <v>142</v>
      </c>
      <c r="S1076" t="s">
        <v>143</v>
      </c>
      <c r="T1076" t="s">
        <v>21</v>
      </c>
      <c r="U1076" t="s">
        <v>32</v>
      </c>
      <c r="V1076" t="s">
        <v>48</v>
      </c>
      <c r="W1076">
        <v>0.6</v>
      </c>
    </row>
    <row r="1077" spans="1:23" x14ac:dyDescent="0.3">
      <c r="A1077" t="s">
        <v>983</v>
      </c>
      <c r="B1077" t="s">
        <v>1135</v>
      </c>
      <c r="D1077" s="1">
        <v>41131</v>
      </c>
      <c r="E1077" s="1">
        <v>41136</v>
      </c>
      <c r="F1077" s="1" t="str">
        <f t="shared" si="78"/>
        <v>August</v>
      </c>
      <c r="G1077" s="1" t="str">
        <f t="shared" si="79"/>
        <v>2012</v>
      </c>
      <c r="H1077" s="2">
        <f t="shared" si="80"/>
        <v>5</v>
      </c>
      <c r="I1077" s="2" t="b">
        <f t="shared" si="81"/>
        <v>0</v>
      </c>
      <c r="J1077" t="s">
        <v>17</v>
      </c>
      <c r="K1077">
        <v>32</v>
      </c>
      <c r="L1077">
        <v>2593.08</v>
      </c>
      <c r="M1077">
        <v>0</v>
      </c>
      <c r="N1077" t="s">
        <v>39</v>
      </c>
      <c r="O1077">
        <v>-673.31</v>
      </c>
      <c r="P1077">
        <v>79.52</v>
      </c>
      <c r="Q1077">
        <v>48.2</v>
      </c>
      <c r="R1077" t="s">
        <v>142</v>
      </c>
      <c r="S1077" t="s">
        <v>143</v>
      </c>
      <c r="T1077" t="s">
        <v>27</v>
      </c>
      <c r="U1077" t="s">
        <v>36</v>
      </c>
      <c r="V1077" t="s">
        <v>37</v>
      </c>
      <c r="W1077">
        <v>0.74</v>
      </c>
    </row>
    <row r="1078" spans="1:23" x14ac:dyDescent="0.3">
      <c r="A1078" t="s">
        <v>983</v>
      </c>
      <c r="B1078" t="s">
        <v>1135</v>
      </c>
      <c r="D1078" s="1">
        <v>41131</v>
      </c>
      <c r="E1078" s="1">
        <v>41133</v>
      </c>
      <c r="F1078" s="1" t="str">
        <f t="shared" si="78"/>
        <v>August</v>
      </c>
      <c r="G1078" s="1" t="str">
        <f t="shared" si="79"/>
        <v>2012</v>
      </c>
      <c r="H1078" s="2">
        <f t="shared" si="80"/>
        <v>2</v>
      </c>
      <c r="I1078" s="2" t="b">
        <f t="shared" si="81"/>
        <v>0</v>
      </c>
      <c r="J1078" t="s">
        <v>17</v>
      </c>
      <c r="K1078">
        <v>25</v>
      </c>
      <c r="L1078">
        <v>2529.3960000000002</v>
      </c>
      <c r="M1078">
        <v>0.06</v>
      </c>
      <c r="N1078" t="s">
        <v>39</v>
      </c>
      <c r="O1078">
        <v>371.21</v>
      </c>
      <c r="P1078">
        <v>125.99</v>
      </c>
      <c r="Q1078">
        <v>3</v>
      </c>
      <c r="R1078" t="s">
        <v>142</v>
      </c>
      <c r="S1078" t="s">
        <v>143</v>
      </c>
      <c r="T1078" t="s">
        <v>27</v>
      </c>
      <c r="U1078" t="s">
        <v>32</v>
      </c>
      <c r="V1078" t="s">
        <v>33</v>
      </c>
      <c r="W1078">
        <v>0.59</v>
      </c>
    </row>
    <row r="1079" spans="1:23" x14ac:dyDescent="0.3">
      <c r="A1079" t="s">
        <v>1117</v>
      </c>
      <c r="B1079" t="s">
        <v>1118</v>
      </c>
      <c r="D1079" s="1">
        <v>40494</v>
      </c>
      <c r="E1079" s="1">
        <v>40495</v>
      </c>
      <c r="F1079" s="1" t="str">
        <f t="shared" si="78"/>
        <v>November</v>
      </c>
      <c r="G1079" s="1" t="str">
        <f t="shared" si="79"/>
        <v>2010</v>
      </c>
      <c r="H1079" s="2">
        <f t="shared" si="80"/>
        <v>1</v>
      </c>
      <c r="I1079" s="2" t="b">
        <f t="shared" si="81"/>
        <v>0</v>
      </c>
      <c r="J1079" t="s">
        <v>24</v>
      </c>
      <c r="K1079">
        <v>3</v>
      </c>
      <c r="L1079">
        <v>441.43</v>
      </c>
      <c r="M1079">
        <v>0.06</v>
      </c>
      <c r="N1079" t="s">
        <v>18</v>
      </c>
      <c r="O1079">
        <v>-154.44999999999999</v>
      </c>
      <c r="P1079">
        <v>140.81</v>
      </c>
      <c r="Q1079">
        <v>24.49</v>
      </c>
      <c r="R1079" t="s">
        <v>142</v>
      </c>
      <c r="S1079" t="s">
        <v>143</v>
      </c>
      <c r="T1079" t="s">
        <v>31</v>
      </c>
      <c r="U1079" t="s">
        <v>36</v>
      </c>
      <c r="V1079" t="s">
        <v>67</v>
      </c>
      <c r="W1079">
        <v>0.56999999999999995</v>
      </c>
    </row>
    <row r="1080" spans="1:23" x14ac:dyDescent="0.3">
      <c r="A1080" t="s">
        <v>1117</v>
      </c>
      <c r="B1080" t="s">
        <v>1118</v>
      </c>
      <c r="D1080" s="1">
        <v>40494</v>
      </c>
      <c r="E1080" s="1">
        <v>40496</v>
      </c>
      <c r="F1080" s="1" t="str">
        <f t="shared" si="78"/>
        <v>November</v>
      </c>
      <c r="G1080" s="1" t="str">
        <f t="shared" si="79"/>
        <v>2010</v>
      </c>
      <c r="H1080" s="2">
        <f t="shared" si="80"/>
        <v>2</v>
      </c>
      <c r="I1080" s="2" t="b">
        <f t="shared" si="81"/>
        <v>0</v>
      </c>
      <c r="J1080" t="s">
        <v>24</v>
      </c>
      <c r="K1080">
        <v>14</v>
      </c>
      <c r="L1080">
        <v>2145.6975000000002</v>
      </c>
      <c r="M1080">
        <v>0.08</v>
      </c>
      <c r="N1080" t="s">
        <v>18</v>
      </c>
      <c r="O1080">
        <v>-176.79</v>
      </c>
      <c r="P1080">
        <v>195.99</v>
      </c>
      <c r="Q1080">
        <v>4.2</v>
      </c>
      <c r="R1080" t="s">
        <v>142</v>
      </c>
      <c r="S1080" t="s">
        <v>143</v>
      </c>
      <c r="T1080" t="s">
        <v>31</v>
      </c>
      <c r="U1080" t="s">
        <v>32</v>
      </c>
      <c r="V1080" t="s">
        <v>33</v>
      </c>
      <c r="W1080">
        <v>0.6</v>
      </c>
    </row>
    <row r="1081" spans="1:23" x14ac:dyDescent="0.3">
      <c r="A1081" t="s">
        <v>1117</v>
      </c>
      <c r="B1081" t="s">
        <v>1118</v>
      </c>
      <c r="D1081" s="1">
        <v>40494</v>
      </c>
      <c r="E1081" s="1">
        <v>40495</v>
      </c>
      <c r="F1081" s="1" t="str">
        <f t="shared" si="78"/>
        <v>November</v>
      </c>
      <c r="G1081" s="1" t="str">
        <f t="shared" si="79"/>
        <v>2010</v>
      </c>
      <c r="H1081" s="2">
        <f t="shared" si="80"/>
        <v>1</v>
      </c>
      <c r="I1081" s="2" t="b">
        <f t="shared" si="81"/>
        <v>0</v>
      </c>
      <c r="J1081" t="s">
        <v>24</v>
      </c>
      <c r="K1081">
        <v>18</v>
      </c>
      <c r="L1081">
        <v>1341.963</v>
      </c>
      <c r="M1081">
        <v>0</v>
      </c>
      <c r="N1081" t="s">
        <v>18</v>
      </c>
      <c r="O1081">
        <v>180.78</v>
      </c>
      <c r="P1081">
        <v>85.99</v>
      </c>
      <c r="Q1081">
        <v>2.79</v>
      </c>
      <c r="R1081" t="s">
        <v>142</v>
      </c>
      <c r="S1081" t="s">
        <v>143</v>
      </c>
      <c r="T1081" t="s">
        <v>31</v>
      </c>
      <c r="U1081" t="s">
        <v>32</v>
      </c>
      <c r="V1081" t="s">
        <v>33</v>
      </c>
      <c r="W1081">
        <v>0.57999999999999996</v>
      </c>
    </row>
    <row r="1082" spans="1:23" x14ac:dyDescent="0.3">
      <c r="A1082" t="s">
        <v>1136</v>
      </c>
      <c r="B1082" t="s">
        <v>1137</v>
      </c>
      <c r="D1082" s="1">
        <v>41034</v>
      </c>
      <c r="E1082" s="1">
        <v>41036</v>
      </c>
      <c r="F1082" s="1" t="str">
        <f t="shared" si="78"/>
        <v>May</v>
      </c>
      <c r="G1082" s="1" t="str">
        <f t="shared" si="79"/>
        <v>2012</v>
      </c>
      <c r="H1082" s="2">
        <f t="shared" si="80"/>
        <v>2</v>
      </c>
      <c r="I1082" s="2" t="b">
        <f t="shared" si="81"/>
        <v>0</v>
      </c>
      <c r="J1082" t="s">
        <v>52</v>
      </c>
      <c r="K1082">
        <v>12</v>
      </c>
      <c r="L1082">
        <v>1712.66</v>
      </c>
      <c r="M1082">
        <v>0.1</v>
      </c>
      <c r="N1082" t="s">
        <v>18</v>
      </c>
      <c r="O1082">
        <v>-390.77</v>
      </c>
      <c r="P1082">
        <v>152.47999999999999</v>
      </c>
      <c r="Q1082">
        <v>4</v>
      </c>
      <c r="R1082" t="s">
        <v>142</v>
      </c>
      <c r="S1082" t="s">
        <v>143</v>
      </c>
      <c r="T1082" t="s">
        <v>42</v>
      </c>
      <c r="U1082" t="s">
        <v>32</v>
      </c>
      <c r="V1082" t="s">
        <v>48</v>
      </c>
      <c r="W1082">
        <v>0.79</v>
      </c>
    </row>
    <row r="1083" spans="1:23" x14ac:dyDescent="0.3">
      <c r="A1083" t="s">
        <v>1115</v>
      </c>
      <c r="B1083" t="s">
        <v>1116</v>
      </c>
      <c r="D1083" s="1">
        <v>40380</v>
      </c>
      <c r="E1083" s="1">
        <v>40380</v>
      </c>
      <c r="F1083" s="1" t="str">
        <f t="shared" si="78"/>
        <v>July</v>
      </c>
      <c r="G1083" s="1" t="str">
        <f t="shared" si="79"/>
        <v>2010</v>
      </c>
      <c r="H1083" s="2">
        <f t="shared" si="80"/>
        <v>0</v>
      </c>
      <c r="I1083" s="2" t="str">
        <f t="shared" si="81"/>
        <v>FREE DELIVERY</v>
      </c>
      <c r="J1083" t="s">
        <v>17</v>
      </c>
      <c r="K1083">
        <v>20</v>
      </c>
      <c r="L1083">
        <v>310.31</v>
      </c>
      <c r="M1083">
        <v>0.02</v>
      </c>
      <c r="N1083" t="s">
        <v>18</v>
      </c>
      <c r="O1083">
        <v>51.5</v>
      </c>
      <c r="P1083">
        <v>14.58</v>
      </c>
      <c r="Q1083">
        <v>7.4</v>
      </c>
      <c r="R1083" t="s">
        <v>142</v>
      </c>
      <c r="S1083" t="s">
        <v>143</v>
      </c>
      <c r="T1083" t="s">
        <v>31</v>
      </c>
      <c r="U1083" t="s">
        <v>36</v>
      </c>
      <c r="V1083" t="s">
        <v>37</v>
      </c>
      <c r="W1083">
        <v>0.48</v>
      </c>
    </row>
    <row r="1084" spans="1:23" x14ac:dyDescent="0.3">
      <c r="A1084" t="s">
        <v>1127</v>
      </c>
      <c r="B1084" t="s">
        <v>927</v>
      </c>
      <c r="D1084" s="1">
        <v>41033</v>
      </c>
      <c r="E1084" s="1">
        <v>41038</v>
      </c>
      <c r="F1084" s="1" t="str">
        <f t="shared" si="78"/>
        <v>May</v>
      </c>
      <c r="G1084" s="1" t="str">
        <f t="shared" si="79"/>
        <v>2012</v>
      </c>
      <c r="H1084" s="2">
        <f t="shared" si="80"/>
        <v>5</v>
      </c>
      <c r="I1084" s="2" t="b">
        <f t="shared" si="81"/>
        <v>0</v>
      </c>
      <c r="J1084" t="s">
        <v>52</v>
      </c>
      <c r="K1084">
        <v>35</v>
      </c>
      <c r="L1084">
        <v>246.98</v>
      </c>
      <c r="M1084">
        <v>0.1</v>
      </c>
      <c r="N1084" t="s">
        <v>18</v>
      </c>
      <c r="O1084">
        <v>-94.78</v>
      </c>
      <c r="P1084">
        <v>7.38</v>
      </c>
      <c r="Q1084">
        <v>5.21</v>
      </c>
      <c r="R1084" t="s">
        <v>142</v>
      </c>
      <c r="S1084" t="s">
        <v>143</v>
      </c>
      <c r="T1084" t="s">
        <v>31</v>
      </c>
      <c r="U1084" t="s">
        <v>36</v>
      </c>
      <c r="V1084" t="s">
        <v>37</v>
      </c>
      <c r="W1084">
        <v>0.56000000000000005</v>
      </c>
    </row>
    <row r="1085" spans="1:23" x14ac:dyDescent="0.3">
      <c r="A1085" t="s">
        <v>999</v>
      </c>
      <c r="B1085" t="s">
        <v>1012</v>
      </c>
      <c r="D1085" s="1">
        <v>40414</v>
      </c>
      <c r="E1085" s="1">
        <v>40414</v>
      </c>
      <c r="F1085" s="1" t="str">
        <f t="shared" si="78"/>
        <v>August</v>
      </c>
      <c r="G1085" s="1" t="str">
        <f t="shared" si="79"/>
        <v>2010</v>
      </c>
      <c r="H1085" s="2">
        <f t="shared" si="80"/>
        <v>0</v>
      </c>
      <c r="I1085" s="2" t="str">
        <f t="shared" si="81"/>
        <v>FREE DELIVERY</v>
      </c>
      <c r="J1085" t="s">
        <v>52</v>
      </c>
      <c r="K1085">
        <v>35</v>
      </c>
      <c r="L1085">
        <v>233.39</v>
      </c>
      <c r="M1085">
        <v>0.06</v>
      </c>
      <c r="N1085" t="s">
        <v>18</v>
      </c>
      <c r="O1085">
        <v>-197.39</v>
      </c>
      <c r="P1085">
        <v>6.48</v>
      </c>
      <c r="Q1085">
        <v>9.5399999999999991</v>
      </c>
      <c r="R1085" t="s">
        <v>142</v>
      </c>
      <c r="S1085" t="s">
        <v>143</v>
      </c>
      <c r="T1085" t="s">
        <v>21</v>
      </c>
      <c r="U1085" t="s">
        <v>22</v>
      </c>
      <c r="V1085" t="s">
        <v>43</v>
      </c>
      <c r="W1085">
        <v>0.37</v>
      </c>
    </row>
    <row r="1086" spans="1:23" x14ac:dyDescent="0.3">
      <c r="A1086" t="s">
        <v>1119</v>
      </c>
      <c r="B1086" t="s">
        <v>1120</v>
      </c>
      <c r="D1086" s="1">
        <v>40612</v>
      </c>
      <c r="E1086" s="1">
        <v>40612</v>
      </c>
      <c r="F1086" s="1" t="str">
        <f t="shared" si="78"/>
        <v>March</v>
      </c>
      <c r="G1086" s="1" t="str">
        <f t="shared" si="79"/>
        <v>2011</v>
      </c>
      <c r="H1086" s="2">
        <f t="shared" si="80"/>
        <v>0</v>
      </c>
      <c r="I1086" s="2" t="str">
        <f t="shared" si="81"/>
        <v>FREE DELIVERY</v>
      </c>
      <c r="J1086" t="s">
        <v>44</v>
      </c>
      <c r="K1086">
        <v>23</v>
      </c>
      <c r="L1086">
        <v>135.31</v>
      </c>
      <c r="M1086">
        <v>0.06</v>
      </c>
      <c r="N1086" t="s">
        <v>18</v>
      </c>
      <c r="O1086">
        <v>-49.32</v>
      </c>
      <c r="P1086">
        <v>5.74</v>
      </c>
      <c r="Q1086">
        <v>5.01</v>
      </c>
      <c r="R1086" t="s">
        <v>142</v>
      </c>
      <c r="S1086" t="s">
        <v>143</v>
      </c>
      <c r="T1086" t="s">
        <v>21</v>
      </c>
      <c r="U1086" t="s">
        <v>22</v>
      </c>
      <c r="V1086" t="s">
        <v>29</v>
      </c>
      <c r="W1086">
        <v>0.39</v>
      </c>
    </row>
    <row r="1087" spans="1:23" x14ac:dyDescent="0.3">
      <c r="A1087" t="s">
        <v>999</v>
      </c>
      <c r="B1087" t="s">
        <v>1012</v>
      </c>
      <c r="D1087" s="1">
        <v>40859</v>
      </c>
      <c r="E1087" s="1">
        <v>40861</v>
      </c>
      <c r="F1087" s="1" t="str">
        <f t="shared" si="78"/>
        <v>November</v>
      </c>
      <c r="G1087" s="1" t="str">
        <f t="shared" si="79"/>
        <v>2011</v>
      </c>
      <c r="H1087" s="2">
        <f t="shared" si="80"/>
        <v>2</v>
      </c>
      <c r="I1087" s="2" t="b">
        <f t="shared" si="81"/>
        <v>0</v>
      </c>
      <c r="J1087" t="s">
        <v>24</v>
      </c>
      <c r="K1087">
        <v>9</v>
      </c>
      <c r="L1087">
        <v>181.66</v>
      </c>
      <c r="M1087">
        <v>0</v>
      </c>
      <c r="N1087" t="s">
        <v>18</v>
      </c>
      <c r="O1087">
        <v>-27.47</v>
      </c>
      <c r="P1087">
        <v>17.98</v>
      </c>
      <c r="Q1087">
        <v>8.51</v>
      </c>
      <c r="R1087" t="s">
        <v>142</v>
      </c>
      <c r="S1087" t="s">
        <v>143</v>
      </c>
      <c r="T1087" t="s">
        <v>21</v>
      </c>
      <c r="U1087" t="s">
        <v>32</v>
      </c>
      <c r="V1087" t="s">
        <v>94</v>
      </c>
      <c r="W1087">
        <v>0.4</v>
      </c>
    </row>
    <row r="1088" spans="1:23" x14ac:dyDescent="0.3">
      <c r="A1088" t="s">
        <v>1138</v>
      </c>
      <c r="B1088" t="s">
        <v>1139</v>
      </c>
      <c r="D1088" s="1">
        <v>40990</v>
      </c>
      <c r="E1088" s="1">
        <v>40990</v>
      </c>
      <c r="F1088" s="1" t="str">
        <f t="shared" si="78"/>
        <v>March</v>
      </c>
      <c r="G1088" s="1" t="str">
        <f t="shared" si="79"/>
        <v>2012</v>
      </c>
      <c r="H1088" s="2">
        <f t="shared" si="80"/>
        <v>0</v>
      </c>
      <c r="I1088" s="2" t="str">
        <f t="shared" si="81"/>
        <v>FREE DELIVERY</v>
      </c>
      <c r="J1088" t="s">
        <v>44</v>
      </c>
      <c r="K1088">
        <v>29</v>
      </c>
      <c r="L1088">
        <v>1194.96</v>
      </c>
      <c r="M1088">
        <v>0.04</v>
      </c>
      <c r="N1088" t="s">
        <v>18</v>
      </c>
      <c r="O1088">
        <v>107.45</v>
      </c>
      <c r="P1088">
        <v>39.979999999999997</v>
      </c>
      <c r="Q1088">
        <v>4</v>
      </c>
      <c r="R1088" t="s">
        <v>142</v>
      </c>
      <c r="S1088" t="s">
        <v>143</v>
      </c>
      <c r="T1088" t="s">
        <v>27</v>
      </c>
      <c r="U1088" t="s">
        <v>32</v>
      </c>
      <c r="V1088" t="s">
        <v>48</v>
      </c>
      <c r="W1088">
        <v>0.7</v>
      </c>
    </row>
    <row r="1089" spans="1:23" x14ac:dyDescent="0.3">
      <c r="A1089" t="s">
        <v>1124</v>
      </c>
      <c r="B1089" t="s">
        <v>952</v>
      </c>
      <c r="D1089" s="1">
        <v>40133</v>
      </c>
      <c r="E1089" s="1">
        <v>40137</v>
      </c>
      <c r="F1089" s="1" t="str">
        <f t="shared" si="78"/>
        <v>November</v>
      </c>
      <c r="G1089" s="1" t="str">
        <f t="shared" si="79"/>
        <v>2009</v>
      </c>
      <c r="H1089" s="2">
        <f t="shared" si="80"/>
        <v>4</v>
      </c>
      <c r="I1089" s="2" t="b">
        <f t="shared" si="81"/>
        <v>0</v>
      </c>
      <c r="J1089" t="s">
        <v>17</v>
      </c>
      <c r="K1089">
        <v>6</v>
      </c>
      <c r="L1089">
        <v>184.33099999999999</v>
      </c>
      <c r="M1089">
        <v>7.0000000000000007E-2</v>
      </c>
      <c r="N1089" t="s">
        <v>18</v>
      </c>
      <c r="O1089">
        <v>-89.2</v>
      </c>
      <c r="P1089">
        <v>35.99</v>
      </c>
      <c r="Q1089">
        <v>5.99</v>
      </c>
      <c r="R1089" t="s">
        <v>142</v>
      </c>
      <c r="S1089" t="s">
        <v>143</v>
      </c>
      <c r="T1089" t="s">
        <v>31</v>
      </c>
      <c r="U1089" t="s">
        <v>32</v>
      </c>
      <c r="V1089" t="s">
        <v>33</v>
      </c>
      <c r="W1089">
        <v>0.38</v>
      </c>
    </row>
    <row r="1090" spans="1:23" x14ac:dyDescent="0.3">
      <c r="A1090" t="s">
        <v>1124</v>
      </c>
      <c r="B1090" t="s">
        <v>952</v>
      </c>
      <c r="D1090" s="1">
        <v>40133</v>
      </c>
      <c r="E1090" s="1">
        <v>40140</v>
      </c>
      <c r="F1090" s="1" t="str">
        <f t="shared" si="78"/>
        <v>November</v>
      </c>
      <c r="G1090" s="1" t="str">
        <f t="shared" si="79"/>
        <v>2009</v>
      </c>
      <c r="H1090" s="2">
        <f t="shared" si="80"/>
        <v>7</v>
      </c>
      <c r="I1090" s="2" t="b">
        <f t="shared" si="81"/>
        <v>0</v>
      </c>
      <c r="J1090" t="s">
        <v>17</v>
      </c>
      <c r="K1090">
        <v>23</v>
      </c>
      <c r="L1090">
        <v>1223.3795</v>
      </c>
      <c r="M1090">
        <v>0.08</v>
      </c>
      <c r="N1090" t="s">
        <v>39</v>
      </c>
      <c r="O1090">
        <v>83.57</v>
      </c>
      <c r="P1090">
        <v>65.989999999999995</v>
      </c>
      <c r="Q1090">
        <v>5.92</v>
      </c>
      <c r="R1090" t="s">
        <v>142</v>
      </c>
      <c r="S1090" t="s">
        <v>143</v>
      </c>
      <c r="T1090" t="s">
        <v>31</v>
      </c>
      <c r="U1090" t="s">
        <v>32</v>
      </c>
      <c r="V1090" t="s">
        <v>33</v>
      </c>
      <c r="W1090">
        <v>0.57999999999999996</v>
      </c>
    </row>
    <row r="1091" spans="1:23" x14ac:dyDescent="0.3">
      <c r="A1091" t="s">
        <v>1105</v>
      </c>
      <c r="B1091" t="s">
        <v>1027</v>
      </c>
      <c r="D1091" s="1">
        <v>40061</v>
      </c>
      <c r="E1091" s="1">
        <v>40063</v>
      </c>
      <c r="F1091" s="1" t="str">
        <f t="shared" ref="F1091:F1154" si="82">TEXT(E1091,"mmmm")</f>
        <v>September</v>
      </c>
      <c r="G1091" s="1" t="str">
        <f t="shared" ref="G1091:G1154" si="83">TEXT(E1091,"yyyy")</f>
        <v>2009</v>
      </c>
      <c r="H1091" s="2">
        <f t="shared" ref="H1091:H1154" si="84">E1091-D1091</f>
        <v>2</v>
      </c>
      <c r="I1091" s="2" t="b">
        <f t="shared" ref="I1091:I1154" si="85">IF(H1091&lt;1,IF(AND(H1091&gt;0,H1091&lt;2),"ONE DAY", "FREE DELIVERY"))</f>
        <v>0</v>
      </c>
      <c r="J1091" t="s">
        <v>17</v>
      </c>
      <c r="K1091">
        <v>28</v>
      </c>
      <c r="L1091">
        <v>128.69</v>
      </c>
      <c r="M1091">
        <v>0.04</v>
      </c>
      <c r="N1091" t="s">
        <v>18</v>
      </c>
      <c r="O1091">
        <v>28.29</v>
      </c>
      <c r="P1091">
        <v>4.55</v>
      </c>
      <c r="Q1091">
        <v>1.49</v>
      </c>
      <c r="R1091" t="s">
        <v>142</v>
      </c>
      <c r="S1091" t="s">
        <v>143</v>
      </c>
      <c r="T1091" t="s">
        <v>31</v>
      </c>
      <c r="U1091" t="s">
        <v>22</v>
      </c>
      <c r="V1091" t="s">
        <v>29</v>
      </c>
      <c r="W1091">
        <v>0.35</v>
      </c>
    </row>
    <row r="1092" spans="1:23" x14ac:dyDescent="0.3">
      <c r="A1092" t="s">
        <v>1140</v>
      </c>
      <c r="B1092" t="s">
        <v>1141</v>
      </c>
      <c r="D1092" s="1">
        <v>41109</v>
      </c>
      <c r="E1092" s="1">
        <v>41110</v>
      </c>
      <c r="F1092" s="1" t="str">
        <f t="shared" si="82"/>
        <v>July</v>
      </c>
      <c r="G1092" s="1" t="str">
        <f t="shared" si="83"/>
        <v>2012</v>
      </c>
      <c r="H1092" s="2">
        <f t="shared" si="84"/>
        <v>1</v>
      </c>
      <c r="I1092" s="2" t="b">
        <f t="shared" si="85"/>
        <v>0</v>
      </c>
      <c r="J1092" t="s">
        <v>24</v>
      </c>
      <c r="K1092">
        <v>17</v>
      </c>
      <c r="L1092">
        <v>686.27</v>
      </c>
      <c r="M1092">
        <v>0.06</v>
      </c>
      <c r="N1092" t="s">
        <v>18</v>
      </c>
      <c r="O1092">
        <v>-345.36</v>
      </c>
      <c r="P1092">
        <v>40.479999999999997</v>
      </c>
      <c r="Q1092">
        <v>19.989999999999998</v>
      </c>
      <c r="R1092" t="s">
        <v>142</v>
      </c>
      <c r="S1092" t="s">
        <v>143</v>
      </c>
      <c r="T1092" t="s">
        <v>42</v>
      </c>
      <c r="U1092" t="s">
        <v>32</v>
      </c>
      <c r="V1092" t="s">
        <v>48</v>
      </c>
      <c r="W1092">
        <v>0.77</v>
      </c>
    </row>
    <row r="1093" spans="1:23" x14ac:dyDescent="0.3">
      <c r="A1093" t="s">
        <v>1117</v>
      </c>
      <c r="B1093" t="s">
        <v>1128</v>
      </c>
      <c r="D1093" s="1">
        <v>41141</v>
      </c>
      <c r="E1093" s="1">
        <v>41142</v>
      </c>
      <c r="F1093" s="1" t="str">
        <f t="shared" si="82"/>
        <v>August</v>
      </c>
      <c r="G1093" s="1" t="str">
        <f t="shared" si="83"/>
        <v>2012</v>
      </c>
      <c r="H1093" s="2">
        <f t="shared" si="84"/>
        <v>1</v>
      </c>
      <c r="I1093" s="2" t="b">
        <f t="shared" si="85"/>
        <v>0</v>
      </c>
      <c r="J1093" t="s">
        <v>44</v>
      </c>
      <c r="K1093">
        <v>19</v>
      </c>
      <c r="L1093">
        <v>242.63</v>
      </c>
      <c r="M1093">
        <v>0</v>
      </c>
      <c r="N1093" t="s">
        <v>18</v>
      </c>
      <c r="O1093">
        <v>-36.11</v>
      </c>
      <c r="P1093">
        <v>12.44</v>
      </c>
      <c r="Q1093">
        <v>6.27</v>
      </c>
      <c r="R1093" t="s">
        <v>142</v>
      </c>
      <c r="S1093" t="s">
        <v>143</v>
      </c>
      <c r="T1093" t="s">
        <v>21</v>
      </c>
      <c r="U1093" t="s">
        <v>22</v>
      </c>
      <c r="V1093" t="s">
        <v>23</v>
      </c>
      <c r="W1093">
        <v>0.56999999999999995</v>
      </c>
    </row>
    <row r="1094" spans="1:23" x14ac:dyDescent="0.3">
      <c r="A1094" t="s">
        <v>1140</v>
      </c>
      <c r="B1094" t="s">
        <v>1141</v>
      </c>
      <c r="D1094" s="1">
        <v>40413</v>
      </c>
      <c r="E1094" s="1">
        <v>40413</v>
      </c>
      <c r="F1094" s="1" t="str">
        <f t="shared" si="82"/>
        <v>August</v>
      </c>
      <c r="G1094" s="1" t="str">
        <f t="shared" si="83"/>
        <v>2010</v>
      </c>
      <c r="H1094" s="2">
        <f t="shared" si="84"/>
        <v>0</v>
      </c>
      <c r="I1094" s="2" t="str">
        <f t="shared" si="85"/>
        <v>FREE DELIVERY</v>
      </c>
      <c r="J1094" t="s">
        <v>17</v>
      </c>
      <c r="K1094">
        <v>45</v>
      </c>
      <c r="L1094">
        <v>4729.8500000000004</v>
      </c>
      <c r="M1094">
        <v>0.03</v>
      </c>
      <c r="N1094" t="s">
        <v>25</v>
      </c>
      <c r="O1094">
        <v>2014.82</v>
      </c>
      <c r="P1094">
        <v>100.97</v>
      </c>
      <c r="Q1094">
        <v>14</v>
      </c>
      <c r="R1094" t="s">
        <v>142</v>
      </c>
      <c r="S1094" t="s">
        <v>143</v>
      </c>
      <c r="T1094" t="s">
        <v>42</v>
      </c>
      <c r="U1094" t="s">
        <v>32</v>
      </c>
      <c r="V1094" t="s">
        <v>94</v>
      </c>
      <c r="W1094">
        <v>0.37</v>
      </c>
    </row>
    <row r="1095" spans="1:23" x14ac:dyDescent="0.3">
      <c r="A1095" t="s">
        <v>1024</v>
      </c>
      <c r="B1095" t="s">
        <v>1114</v>
      </c>
      <c r="D1095" s="1">
        <v>41268</v>
      </c>
      <c r="E1095" s="1">
        <v>41271</v>
      </c>
      <c r="F1095" s="1" t="str">
        <f t="shared" si="82"/>
        <v>December</v>
      </c>
      <c r="G1095" s="1" t="str">
        <f t="shared" si="83"/>
        <v>2012</v>
      </c>
      <c r="H1095" s="2">
        <f t="shared" si="84"/>
        <v>3</v>
      </c>
      <c r="I1095" s="2" t="b">
        <f t="shared" si="85"/>
        <v>0</v>
      </c>
      <c r="J1095" t="s">
        <v>44</v>
      </c>
      <c r="K1095">
        <v>36</v>
      </c>
      <c r="L1095">
        <v>4852.05</v>
      </c>
      <c r="M1095">
        <v>0</v>
      </c>
      <c r="N1095" t="s">
        <v>25</v>
      </c>
      <c r="O1095">
        <v>-1197.58</v>
      </c>
      <c r="P1095">
        <v>122.99</v>
      </c>
      <c r="Q1095">
        <v>70.2</v>
      </c>
      <c r="R1095" t="s">
        <v>142</v>
      </c>
      <c r="S1095" t="s">
        <v>143</v>
      </c>
      <c r="T1095" t="s">
        <v>31</v>
      </c>
      <c r="U1095" t="s">
        <v>36</v>
      </c>
      <c r="V1095" t="s">
        <v>67</v>
      </c>
      <c r="W1095">
        <v>0.74</v>
      </c>
    </row>
    <row r="1096" spans="1:23" x14ac:dyDescent="0.3">
      <c r="A1096" t="s">
        <v>1133</v>
      </c>
      <c r="B1096" t="s">
        <v>1134</v>
      </c>
      <c r="D1096" s="1">
        <v>40710</v>
      </c>
      <c r="E1096" s="1">
        <v>40710</v>
      </c>
      <c r="F1096" s="1" t="str">
        <f t="shared" si="82"/>
        <v>June</v>
      </c>
      <c r="G1096" s="1" t="str">
        <f t="shared" si="83"/>
        <v>2011</v>
      </c>
      <c r="H1096" s="2">
        <f t="shared" si="84"/>
        <v>0</v>
      </c>
      <c r="I1096" s="2" t="str">
        <f t="shared" si="85"/>
        <v>FREE DELIVERY</v>
      </c>
      <c r="J1096" t="s">
        <v>34</v>
      </c>
      <c r="K1096">
        <v>5</v>
      </c>
      <c r="L1096">
        <v>70.33</v>
      </c>
      <c r="M1096">
        <v>0.1</v>
      </c>
      <c r="N1096" t="s">
        <v>18</v>
      </c>
      <c r="O1096">
        <v>1.07</v>
      </c>
      <c r="P1096">
        <v>15.04</v>
      </c>
      <c r="Q1096">
        <v>1.97</v>
      </c>
      <c r="R1096" t="s">
        <v>142</v>
      </c>
      <c r="S1096" t="s">
        <v>143</v>
      </c>
      <c r="T1096" t="s">
        <v>42</v>
      </c>
      <c r="U1096" t="s">
        <v>22</v>
      </c>
      <c r="V1096" t="s">
        <v>43</v>
      </c>
      <c r="W1096">
        <v>0.39</v>
      </c>
    </row>
    <row r="1097" spans="1:23" x14ac:dyDescent="0.3">
      <c r="A1097" t="s">
        <v>1140</v>
      </c>
      <c r="B1097" t="s">
        <v>1141</v>
      </c>
      <c r="D1097" s="1">
        <v>40352</v>
      </c>
      <c r="E1097" s="1">
        <v>40354</v>
      </c>
      <c r="F1097" s="1" t="str">
        <f t="shared" si="82"/>
        <v>June</v>
      </c>
      <c r="G1097" s="1" t="str">
        <f t="shared" si="83"/>
        <v>2010</v>
      </c>
      <c r="H1097" s="2">
        <f t="shared" si="84"/>
        <v>2</v>
      </c>
      <c r="I1097" s="2" t="b">
        <f t="shared" si="85"/>
        <v>0</v>
      </c>
      <c r="J1097" t="s">
        <v>24</v>
      </c>
      <c r="K1097">
        <v>39</v>
      </c>
      <c r="L1097">
        <v>677.51800000000003</v>
      </c>
      <c r="M1097">
        <v>0.09</v>
      </c>
      <c r="N1097" t="s">
        <v>18</v>
      </c>
      <c r="O1097">
        <v>168.22</v>
      </c>
      <c r="P1097">
        <v>20.99</v>
      </c>
      <c r="Q1097">
        <v>0.99</v>
      </c>
      <c r="R1097" t="s">
        <v>142</v>
      </c>
      <c r="S1097" t="s">
        <v>143</v>
      </c>
      <c r="T1097" t="s">
        <v>31</v>
      </c>
      <c r="U1097" t="s">
        <v>32</v>
      </c>
      <c r="V1097" t="s">
        <v>33</v>
      </c>
      <c r="W1097">
        <v>0.56999999999999995</v>
      </c>
    </row>
    <row r="1098" spans="1:23" x14ac:dyDescent="0.3">
      <c r="A1098" t="s">
        <v>1112</v>
      </c>
      <c r="B1098" t="s">
        <v>1142</v>
      </c>
      <c r="D1098" s="1">
        <v>40480</v>
      </c>
      <c r="E1098" s="1">
        <v>40482</v>
      </c>
      <c r="F1098" s="1" t="str">
        <f t="shared" si="82"/>
        <v>October</v>
      </c>
      <c r="G1098" s="1" t="str">
        <f t="shared" si="83"/>
        <v>2010</v>
      </c>
      <c r="H1098" s="2">
        <f t="shared" si="84"/>
        <v>2</v>
      </c>
      <c r="I1098" s="2" t="b">
        <f t="shared" si="85"/>
        <v>0</v>
      </c>
      <c r="J1098" t="s">
        <v>34</v>
      </c>
      <c r="K1098">
        <v>9</v>
      </c>
      <c r="L1098">
        <v>302.05</v>
      </c>
      <c r="M1098">
        <v>0</v>
      </c>
      <c r="N1098" t="s">
        <v>18</v>
      </c>
      <c r="O1098">
        <v>-58.81</v>
      </c>
      <c r="P1098">
        <v>30.98</v>
      </c>
      <c r="Q1098">
        <v>6.5</v>
      </c>
      <c r="R1098" t="s">
        <v>142</v>
      </c>
      <c r="S1098" t="s">
        <v>143</v>
      </c>
      <c r="T1098" t="s">
        <v>42</v>
      </c>
      <c r="U1098" t="s">
        <v>32</v>
      </c>
      <c r="V1098" t="s">
        <v>48</v>
      </c>
      <c r="W1098">
        <v>0.64</v>
      </c>
    </row>
    <row r="1099" spans="1:23" x14ac:dyDescent="0.3">
      <c r="A1099" t="s">
        <v>1064</v>
      </c>
      <c r="B1099" t="s">
        <v>1126</v>
      </c>
      <c r="D1099" s="1">
        <v>40009</v>
      </c>
      <c r="E1099" s="1">
        <v>40009</v>
      </c>
      <c r="F1099" s="1" t="str">
        <f t="shared" si="82"/>
        <v>July</v>
      </c>
      <c r="G1099" s="1" t="str">
        <f t="shared" si="83"/>
        <v>2009</v>
      </c>
      <c r="H1099" s="2">
        <f t="shared" si="84"/>
        <v>0</v>
      </c>
      <c r="I1099" s="2" t="str">
        <f t="shared" si="85"/>
        <v>FREE DELIVERY</v>
      </c>
      <c r="J1099" t="s">
        <v>52</v>
      </c>
      <c r="K1099">
        <v>24</v>
      </c>
      <c r="L1099">
        <v>66.12</v>
      </c>
      <c r="M1099">
        <v>0.09</v>
      </c>
      <c r="N1099" t="s">
        <v>18</v>
      </c>
      <c r="O1099">
        <v>4.8499999999999996</v>
      </c>
      <c r="P1099">
        <v>2.88</v>
      </c>
      <c r="Q1099">
        <v>0.7</v>
      </c>
      <c r="R1099" t="s">
        <v>142</v>
      </c>
      <c r="S1099" t="s">
        <v>143</v>
      </c>
      <c r="T1099" t="s">
        <v>31</v>
      </c>
      <c r="U1099" t="s">
        <v>22</v>
      </c>
      <c r="V1099" t="s">
        <v>60</v>
      </c>
      <c r="W1099">
        <v>0.56000000000000005</v>
      </c>
    </row>
    <row r="1100" spans="1:23" x14ac:dyDescent="0.3">
      <c r="A1100" t="s">
        <v>999</v>
      </c>
      <c r="B1100" t="s">
        <v>1012</v>
      </c>
      <c r="D1100" s="1">
        <v>39929</v>
      </c>
      <c r="E1100" s="1">
        <v>39931</v>
      </c>
      <c r="F1100" s="1" t="str">
        <f t="shared" si="82"/>
        <v>April</v>
      </c>
      <c r="G1100" s="1" t="str">
        <f t="shared" si="83"/>
        <v>2009</v>
      </c>
      <c r="H1100" s="2">
        <f t="shared" si="84"/>
        <v>2</v>
      </c>
      <c r="I1100" s="2" t="b">
        <f t="shared" si="85"/>
        <v>0</v>
      </c>
      <c r="J1100" t="s">
        <v>34</v>
      </c>
      <c r="K1100">
        <v>34</v>
      </c>
      <c r="L1100">
        <v>109.86</v>
      </c>
      <c r="M1100">
        <v>7.0000000000000007E-2</v>
      </c>
      <c r="N1100" t="s">
        <v>18</v>
      </c>
      <c r="O1100">
        <v>19.04</v>
      </c>
      <c r="P1100">
        <v>3.38</v>
      </c>
      <c r="Q1100">
        <v>0.85</v>
      </c>
      <c r="R1100" t="s">
        <v>142</v>
      </c>
      <c r="S1100" t="s">
        <v>143</v>
      </c>
      <c r="T1100" t="s">
        <v>21</v>
      </c>
      <c r="U1100" t="s">
        <v>22</v>
      </c>
      <c r="V1100" t="s">
        <v>60</v>
      </c>
      <c r="W1100">
        <v>0.48</v>
      </c>
    </row>
    <row r="1101" spans="1:23" x14ac:dyDescent="0.3">
      <c r="A1101" t="s">
        <v>1143</v>
      </c>
      <c r="B1101" t="s">
        <v>1144</v>
      </c>
      <c r="D1101" s="1">
        <v>40790</v>
      </c>
      <c r="E1101" s="1">
        <v>40791</v>
      </c>
      <c r="F1101" s="1" t="str">
        <f t="shared" si="82"/>
        <v>September</v>
      </c>
      <c r="G1101" s="1" t="str">
        <f t="shared" si="83"/>
        <v>2011</v>
      </c>
      <c r="H1101" s="2">
        <f t="shared" si="84"/>
        <v>1</v>
      </c>
      <c r="I1101" s="2" t="b">
        <f t="shared" si="85"/>
        <v>0</v>
      </c>
      <c r="J1101" t="s">
        <v>44</v>
      </c>
      <c r="K1101">
        <v>49</v>
      </c>
      <c r="L1101">
        <v>12979.1</v>
      </c>
      <c r="M1101">
        <v>0.03</v>
      </c>
      <c r="N1101" t="s">
        <v>25</v>
      </c>
      <c r="O1101">
        <v>2820.44</v>
      </c>
      <c r="P1101">
        <v>258.98</v>
      </c>
      <c r="Q1101">
        <v>54.31</v>
      </c>
      <c r="R1101" t="s">
        <v>142</v>
      </c>
      <c r="S1101" t="s">
        <v>143</v>
      </c>
      <c r="T1101" t="s">
        <v>21</v>
      </c>
      <c r="U1101" t="s">
        <v>36</v>
      </c>
      <c r="V1101" t="s">
        <v>67</v>
      </c>
      <c r="W1101">
        <v>0.55000000000000004</v>
      </c>
    </row>
    <row r="1102" spans="1:23" x14ac:dyDescent="0.3">
      <c r="A1102" t="s">
        <v>1127</v>
      </c>
      <c r="B1102" t="s">
        <v>927</v>
      </c>
      <c r="D1102" s="1">
        <v>41176</v>
      </c>
      <c r="E1102" s="1">
        <v>41176</v>
      </c>
      <c r="F1102" s="1" t="str">
        <f t="shared" si="82"/>
        <v>September</v>
      </c>
      <c r="G1102" s="1" t="str">
        <f t="shared" si="83"/>
        <v>2012</v>
      </c>
      <c r="H1102" s="2">
        <f t="shared" si="84"/>
        <v>0</v>
      </c>
      <c r="I1102" s="2" t="str">
        <f t="shared" si="85"/>
        <v>FREE DELIVERY</v>
      </c>
      <c r="J1102" t="s">
        <v>52</v>
      </c>
      <c r="K1102">
        <v>30</v>
      </c>
      <c r="L1102">
        <v>2052.8200000000002</v>
      </c>
      <c r="M1102">
        <v>0.05</v>
      </c>
      <c r="N1102" t="s">
        <v>18</v>
      </c>
      <c r="O1102">
        <v>-870.61</v>
      </c>
      <c r="P1102">
        <v>70.709999999999994</v>
      </c>
      <c r="Q1102">
        <v>37.58</v>
      </c>
      <c r="R1102" t="s">
        <v>142</v>
      </c>
      <c r="S1102" t="s">
        <v>143</v>
      </c>
      <c r="T1102" t="s">
        <v>42</v>
      </c>
      <c r="U1102" t="s">
        <v>36</v>
      </c>
      <c r="V1102" t="s">
        <v>37</v>
      </c>
      <c r="W1102">
        <v>0.78</v>
      </c>
    </row>
    <row r="1103" spans="1:23" x14ac:dyDescent="0.3">
      <c r="A1103" t="s">
        <v>1129</v>
      </c>
      <c r="B1103" t="s">
        <v>1130</v>
      </c>
      <c r="D1103" s="1">
        <v>40827</v>
      </c>
      <c r="E1103" s="1">
        <v>40830</v>
      </c>
      <c r="F1103" s="1" t="str">
        <f t="shared" si="82"/>
        <v>October</v>
      </c>
      <c r="G1103" s="1" t="str">
        <f t="shared" si="83"/>
        <v>2011</v>
      </c>
      <c r="H1103" s="2">
        <f t="shared" si="84"/>
        <v>3</v>
      </c>
      <c r="I1103" s="2" t="b">
        <f t="shared" si="85"/>
        <v>0</v>
      </c>
      <c r="J1103" t="s">
        <v>24</v>
      </c>
      <c r="K1103">
        <v>46</v>
      </c>
      <c r="L1103">
        <v>1905.79</v>
      </c>
      <c r="M1103">
        <v>0.01</v>
      </c>
      <c r="N1103" t="s">
        <v>18</v>
      </c>
      <c r="O1103">
        <v>675.65</v>
      </c>
      <c r="P1103">
        <v>39.479999999999997</v>
      </c>
      <c r="Q1103">
        <v>1.99</v>
      </c>
      <c r="R1103" t="s">
        <v>142</v>
      </c>
      <c r="S1103" t="s">
        <v>143</v>
      </c>
      <c r="T1103" t="s">
        <v>27</v>
      </c>
      <c r="U1103" t="s">
        <v>32</v>
      </c>
      <c r="V1103" t="s">
        <v>48</v>
      </c>
      <c r="W1103">
        <v>0.54</v>
      </c>
    </row>
    <row r="1104" spans="1:23" x14ac:dyDescent="0.3">
      <c r="A1104" t="s">
        <v>966</v>
      </c>
      <c r="B1104" t="s">
        <v>1125</v>
      </c>
      <c r="D1104" s="1">
        <v>40956</v>
      </c>
      <c r="E1104" s="1">
        <v>40957</v>
      </c>
      <c r="F1104" s="1" t="str">
        <f t="shared" si="82"/>
        <v>February</v>
      </c>
      <c r="G1104" s="1" t="str">
        <f t="shared" si="83"/>
        <v>2012</v>
      </c>
      <c r="H1104" s="2">
        <f t="shared" si="84"/>
        <v>1</v>
      </c>
      <c r="I1104" s="2" t="b">
        <f t="shared" si="85"/>
        <v>0</v>
      </c>
      <c r="J1104" t="s">
        <v>24</v>
      </c>
      <c r="K1104">
        <v>24</v>
      </c>
      <c r="L1104">
        <v>68.88</v>
      </c>
      <c r="M1104">
        <v>0</v>
      </c>
      <c r="N1104" t="s">
        <v>18</v>
      </c>
      <c r="O1104">
        <v>1.31</v>
      </c>
      <c r="P1104">
        <v>2.78</v>
      </c>
      <c r="Q1104">
        <v>1.49</v>
      </c>
      <c r="R1104" t="s">
        <v>142</v>
      </c>
      <c r="S1104" t="s">
        <v>143</v>
      </c>
      <c r="T1104" t="s">
        <v>31</v>
      </c>
      <c r="U1104" t="s">
        <v>22</v>
      </c>
      <c r="V1104" t="s">
        <v>29</v>
      </c>
      <c r="W1104">
        <v>0.39</v>
      </c>
    </row>
    <row r="1105" spans="1:23" x14ac:dyDescent="0.3">
      <c r="A1105" t="s">
        <v>1115</v>
      </c>
      <c r="B1105" t="s">
        <v>1116</v>
      </c>
      <c r="D1105" s="1">
        <v>39982</v>
      </c>
      <c r="E1105" s="1">
        <v>39983</v>
      </c>
      <c r="F1105" s="1" t="str">
        <f t="shared" si="82"/>
        <v>June</v>
      </c>
      <c r="G1105" s="1" t="str">
        <f t="shared" si="83"/>
        <v>2009</v>
      </c>
      <c r="H1105" s="2">
        <f t="shared" si="84"/>
        <v>1</v>
      </c>
      <c r="I1105" s="2" t="b">
        <f t="shared" si="85"/>
        <v>0</v>
      </c>
      <c r="J1105" t="s">
        <v>44</v>
      </c>
      <c r="K1105">
        <v>11</v>
      </c>
      <c r="L1105">
        <v>110.79</v>
      </c>
      <c r="M1105">
        <v>0.1</v>
      </c>
      <c r="N1105" t="s">
        <v>18</v>
      </c>
      <c r="O1105">
        <v>-11.13</v>
      </c>
      <c r="P1105">
        <v>10.48</v>
      </c>
      <c r="Q1105">
        <v>2.89</v>
      </c>
      <c r="R1105" t="s">
        <v>142</v>
      </c>
      <c r="S1105" t="s">
        <v>143</v>
      </c>
      <c r="T1105" t="s">
        <v>31</v>
      </c>
      <c r="U1105" t="s">
        <v>22</v>
      </c>
      <c r="V1105" t="s">
        <v>60</v>
      </c>
      <c r="W1105">
        <v>0.6</v>
      </c>
    </row>
    <row r="1106" spans="1:23" x14ac:dyDescent="0.3">
      <c r="A1106" t="s">
        <v>966</v>
      </c>
      <c r="B1106" t="s">
        <v>1125</v>
      </c>
      <c r="D1106" s="1">
        <v>40689</v>
      </c>
      <c r="E1106" s="1">
        <v>40689</v>
      </c>
      <c r="F1106" s="1" t="str">
        <f t="shared" si="82"/>
        <v>May</v>
      </c>
      <c r="G1106" s="1" t="str">
        <f t="shared" si="83"/>
        <v>2011</v>
      </c>
      <c r="H1106" s="2">
        <f t="shared" si="84"/>
        <v>0</v>
      </c>
      <c r="I1106" s="2" t="str">
        <f t="shared" si="85"/>
        <v>FREE DELIVERY</v>
      </c>
      <c r="J1106" t="s">
        <v>34</v>
      </c>
      <c r="K1106">
        <v>44</v>
      </c>
      <c r="L1106">
        <v>823.63</v>
      </c>
      <c r="M1106">
        <v>0.03</v>
      </c>
      <c r="N1106" t="s">
        <v>18</v>
      </c>
      <c r="O1106">
        <v>375.02</v>
      </c>
      <c r="P1106">
        <v>18.649999999999999</v>
      </c>
      <c r="Q1106">
        <v>3.77</v>
      </c>
      <c r="R1106" t="s">
        <v>142</v>
      </c>
      <c r="S1106" t="s">
        <v>143</v>
      </c>
      <c r="T1106" t="s">
        <v>31</v>
      </c>
      <c r="U1106" t="s">
        <v>36</v>
      </c>
      <c r="V1106" t="s">
        <v>37</v>
      </c>
      <c r="W1106">
        <v>0.39</v>
      </c>
    </row>
    <row r="1107" spans="1:23" x14ac:dyDescent="0.3">
      <c r="A1107" t="s">
        <v>966</v>
      </c>
      <c r="B1107" t="s">
        <v>1125</v>
      </c>
      <c r="D1107" s="1">
        <v>40689</v>
      </c>
      <c r="E1107" s="1">
        <v>40691</v>
      </c>
      <c r="F1107" s="1" t="str">
        <f t="shared" si="82"/>
        <v>May</v>
      </c>
      <c r="G1107" s="1" t="str">
        <f t="shared" si="83"/>
        <v>2011</v>
      </c>
      <c r="H1107" s="2">
        <f t="shared" si="84"/>
        <v>2</v>
      </c>
      <c r="I1107" s="2" t="b">
        <f t="shared" si="85"/>
        <v>0</v>
      </c>
      <c r="J1107" t="s">
        <v>34</v>
      </c>
      <c r="K1107">
        <v>42</v>
      </c>
      <c r="L1107">
        <v>286.73</v>
      </c>
      <c r="M1107">
        <v>0.05</v>
      </c>
      <c r="N1107" t="s">
        <v>18</v>
      </c>
      <c r="O1107">
        <v>-141.51</v>
      </c>
      <c r="P1107">
        <v>6.48</v>
      </c>
      <c r="Q1107">
        <v>7.49</v>
      </c>
      <c r="R1107" t="s">
        <v>142</v>
      </c>
      <c r="S1107" t="s">
        <v>143</v>
      </c>
      <c r="T1107" t="s">
        <v>31</v>
      </c>
      <c r="U1107" t="s">
        <v>22</v>
      </c>
      <c r="V1107" t="s">
        <v>43</v>
      </c>
      <c r="W1107">
        <v>0.37</v>
      </c>
    </row>
    <row r="1108" spans="1:23" x14ac:dyDescent="0.3">
      <c r="A1108" t="s">
        <v>1068</v>
      </c>
      <c r="B1108" t="s">
        <v>1145</v>
      </c>
      <c r="D1108" s="1">
        <v>40441</v>
      </c>
      <c r="E1108" s="1">
        <v>40445</v>
      </c>
      <c r="F1108" s="1" t="str">
        <f t="shared" si="82"/>
        <v>September</v>
      </c>
      <c r="G1108" s="1" t="str">
        <f t="shared" si="83"/>
        <v>2010</v>
      </c>
      <c r="H1108" s="2">
        <f t="shared" si="84"/>
        <v>4</v>
      </c>
      <c r="I1108" s="2" t="b">
        <f t="shared" si="85"/>
        <v>0</v>
      </c>
      <c r="J1108" t="s">
        <v>17</v>
      </c>
      <c r="K1108">
        <v>44</v>
      </c>
      <c r="L1108">
        <v>3819.42</v>
      </c>
      <c r="M1108">
        <v>0.1</v>
      </c>
      <c r="N1108" t="s">
        <v>25</v>
      </c>
      <c r="O1108">
        <v>-821.87</v>
      </c>
      <c r="P1108">
        <v>89.99</v>
      </c>
      <c r="Q1108">
        <v>42</v>
      </c>
      <c r="R1108" t="s">
        <v>142</v>
      </c>
      <c r="S1108" t="s">
        <v>143</v>
      </c>
      <c r="T1108" t="s">
        <v>42</v>
      </c>
      <c r="U1108" t="s">
        <v>36</v>
      </c>
      <c r="V1108" t="s">
        <v>67</v>
      </c>
      <c r="W1108">
        <v>0.66</v>
      </c>
    </row>
    <row r="1109" spans="1:23" x14ac:dyDescent="0.3">
      <c r="A1109" t="s">
        <v>1068</v>
      </c>
      <c r="B1109" t="s">
        <v>1145</v>
      </c>
      <c r="D1109" s="1">
        <v>40441</v>
      </c>
      <c r="E1109" s="1">
        <v>40443</v>
      </c>
      <c r="F1109" s="1" t="str">
        <f t="shared" si="82"/>
        <v>September</v>
      </c>
      <c r="G1109" s="1" t="str">
        <f t="shared" si="83"/>
        <v>2010</v>
      </c>
      <c r="H1109" s="2">
        <f t="shared" si="84"/>
        <v>2</v>
      </c>
      <c r="I1109" s="2" t="b">
        <f t="shared" si="85"/>
        <v>0</v>
      </c>
      <c r="J1109" t="s">
        <v>17</v>
      </c>
      <c r="K1109">
        <v>42</v>
      </c>
      <c r="L1109">
        <v>208.78</v>
      </c>
      <c r="M1109">
        <v>0.05</v>
      </c>
      <c r="N1109" t="s">
        <v>18</v>
      </c>
      <c r="O1109">
        <v>24.87</v>
      </c>
      <c r="P1109">
        <v>5.08</v>
      </c>
      <c r="Q1109">
        <v>2.0299999999999998</v>
      </c>
      <c r="R1109" t="s">
        <v>142</v>
      </c>
      <c r="S1109" t="s">
        <v>143</v>
      </c>
      <c r="T1109" t="s">
        <v>42</v>
      </c>
      <c r="U1109" t="s">
        <v>36</v>
      </c>
      <c r="V1109" t="s">
        <v>37</v>
      </c>
      <c r="W1109">
        <v>0.51</v>
      </c>
    </row>
    <row r="1110" spans="1:23" x14ac:dyDescent="0.3">
      <c r="A1110" t="s">
        <v>1117</v>
      </c>
      <c r="B1110" t="s">
        <v>1128</v>
      </c>
      <c r="D1110" s="1">
        <v>40691</v>
      </c>
      <c r="E1110" s="1">
        <v>40692</v>
      </c>
      <c r="F1110" s="1" t="str">
        <f t="shared" si="82"/>
        <v>May</v>
      </c>
      <c r="G1110" s="1" t="str">
        <f t="shared" si="83"/>
        <v>2011</v>
      </c>
      <c r="H1110" s="2">
        <f t="shared" si="84"/>
        <v>1</v>
      </c>
      <c r="I1110" s="2" t="b">
        <f t="shared" si="85"/>
        <v>0</v>
      </c>
      <c r="J1110" t="s">
        <v>44</v>
      </c>
      <c r="K1110">
        <v>6</v>
      </c>
      <c r="L1110">
        <v>647.78</v>
      </c>
      <c r="M1110">
        <v>0</v>
      </c>
      <c r="N1110" t="s">
        <v>25</v>
      </c>
      <c r="O1110">
        <v>-144.87</v>
      </c>
      <c r="P1110">
        <v>100.98</v>
      </c>
      <c r="Q1110">
        <v>35.840000000000003</v>
      </c>
      <c r="R1110" t="s">
        <v>142</v>
      </c>
      <c r="S1110" t="s">
        <v>143</v>
      </c>
      <c r="T1110" t="s">
        <v>21</v>
      </c>
      <c r="U1110" t="s">
        <v>36</v>
      </c>
      <c r="V1110" t="s">
        <v>54</v>
      </c>
      <c r="W1110">
        <v>0.62</v>
      </c>
    </row>
    <row r="1111" spans="1:23" x14ac:dyDescent="0.3">
      <c r="A1111" t="s">
        <v>1129</v>
      </c>
      <c r="B1111" t="s">
        <v>1130</v>
      </c>
      <c r="D1111" s="1">
        <v>41118</v>
      </c>
      <c r="E1111" s="1">
        <v>41119</v>
      </c>
      <c r="F1111" s="1" t="str">
        <f t="shared" si="82"/>
        <v>July</v>
      </c>
      <c r="G1111" s="1" t="str">
        <f t="shared" si="83"/>
        <v>2012</v>
      </c>
      <c r="H1111" s="2">
        <f t="shared" si="84"/>
        <v>1</v>
      </c>
      <c r="I1111" s="2" t="b">
        <f t="shared" si="85"/>
        <v>0</v>
      </c>
      <c r="J1111" t="s">
        <v>44</v>
      </c>
      <c r="K1111">
        <v>49</v>
      </c>
      <c r="L1111">
        <v>2692.6895</v>
      </c>
      <c r="M1111">
        <v>0.03</v>
      </c>
      <c r="N1111" t="s">
        <v>18</v>
      </c>
      <c r="O1111">
        <v>768.32</v>
      </c>
      <c r="P1111">
        <v>65.989999999999995</v>
      </c>
      <c r="Q1111">
        <v>4.2</v>
      </c>
      <c r="R1111" t="s">
        <v>142</v>
      </c>
      <c r="S1111" t="s">
        <v>143</v>
      </c>
      <c r="T1111" t="s">
        <v>27</v>
      </c>
      <c r="U1111" t="s">
        <v>32</v>
      </c>
      <c r="V1111" t="s">
        <v>33</v>
      </c>
      <c r="W1111">
        <v>0.55000000000000004</v>
      </c>
    </row>
    <row r="1112" spans="1:23" x14ac:dyDescent="0.3">
      <c r="A1112" t="s">
        <v>1129</v>
      </c>
      <c r="B1112" t="s">
        <v>1130</v>
      </c>
      <c r="D1112" s="1">
        <v>41118</v>
      </c>
      <c r="E1112" s="1">
        <v>41120</v>
      </c>
      <c r="F1112" s="1" t="str">
        <f t="shared" si="82"/>
        <v>July</v>
      </c>
      <c r="G1112" s="1" t="str">
        <f t="shared" si="83"/>
        <v>2012</v>
      </c>
      <c r="H1112" s="2">
        <f t="shared" si="84"/>
        <v>2</v>
      </c>
      <c r="I1112" s="2" t="b">
        <f t="shared" si="85"/>
        <v>0</v>
      </c>
      <c r="J1112" t="s">
        <v>44</v>
      </c>
      <c r="K1112">
        <v>38</v>
      </c>
      <c r="L1112">
        <v>151.19</v>
      </c>
      <c r="M1112">
        <v>0.03</v>
      </c>
      <c r="N1112" t="s">
        <v>18</v>
      </c>
      <c r="O1112">
        <v>60.63</v>
      </c>
      <c r="P1112">
        <v>3.78</v>
      </c>
      <c r="Q1112">
        <v>0.71</v>
      </c>
      <c r="R1112" t="s">
        <v>142</v>
      </c>
      <c r="S1112" t="s">
        <v>143</v>
      </c>
      <c r="T1112" t="s">
        <v>27</v>
      </c>
      <c r="U1112" t="s">
        <v>22</v>
      </c>
      <c r="V1112" t="s">
        <v>46</v>
      </c>
      <c r="W1112">
        <v>0.39</v>
      </c>
    </row>
    <row r="1113" spans="1:23" x14ac:dyDescent="0.3">
      <c r="A1113" t="s">
        <v>1037</v>
      </c>
      <c r="B1113" t="s">
        <v>1146</v>
      </c>
      <c r="D1113" s="1">
        <v>41034</v>
      </c>
      <c r="E1113" s="1">
        <v>41035</v>
      </c>
      <c r="F1113" s="1" t="str">
        <f t="shared" si="82"/>
        <v>May</v>
      </c>
      <c r="G1113" s="1" t="str">
        <f t="shared" si="83"/>
        <v>2012</v>
      </c>
      <c r="H1113" s="2">
        <f t="shared" si="84"/>
        <v>1</v>
      </c>
      <c r="I1113" s="2" t="b">
        <f t="shared" si="85"/>
        <v>0</v>
      </c>
      <c r="J1113" t="s">
        <v>34</v>
      </c>
      <c r="K1113">
        <v>16</v>
      </c>
      <c r="L1113">
        <v>102.73</v>
      </c>
      <c r="M1113">
        <v>0.03</v>
      </c>
      <c r="N1113" t="s">
        <v>18</v>
      </c>
      <c r="O1113">
        <v>16.329999999999998</v>
      </c>
      <c r="P1113">
        <v>5.98</v>
      </c>
      <c r="Q1113">
        <v>2.5</v>
      </c>
      <c r="R1113" t="s">
        <v>142</v>
      </c>
      <c r="S1113" t="s">
        <v>143</v>
      </c>
      <c r="T1113" t="s">
        <v>42</v>
      </c>
      <c r="U1113" t="s">
        <v>22</v>
      </c>
      <c r="V1113" t="s">
        <v>51</v>
      </c>
      <c r="W1113">
        <v>0.36</v>
      </c>
    </row>
    <row r="1114" spans="1:23" x14ac:dyDescent="0.3">
      <c r="A1114" t="s">
        <v>1136</v>
      </c>
      <c r="B1114" t="s">
        <v>1137</v>
      </c>
      <c r="D1114" s="1">
        <v>40346</v>
      </c>
      <c r="E1114" s="1">
        <v>40347</v>
      </c>
      <c r="F1114" s="1" t="str">
        <f t="shared" si="82"/>
        <v>June</v>
      </c>
      <c r="G1114" s="1" t="str">
        <f t="shared" si="83"/>
        <v>2010</v>
      </c>
      <c r="H1114" s="2">
        <f t="shared" si="84"/>
        <v>1</v>
      </c>
      <c r="I1114" s="2" t="b">
        <f t="shared" si="85"/>
        <v>0</v>
      </c>
      <c r="J1114" t="s">
        <v>24</v>
      </c>
      <c r="K1114">
        <v>4</v>
      </c>
      <c r="L1114">
        <v>167.37</v>
      </c>
      <c r="M1114">
        <v>0.1</v>
      </c>
      <c r="N1114" t="s">
        <v>18</v>
      </c>
      <c r="O1114">
        <v>-132.15</v>
      </c>
      <c r="P1114">
        <v>43.22</v>
      </c>
      <c r="Q1114">
        <v>4</v>
      </c>
      <c r="R1114" t="s">
        <v>142</v>
      </c>
      <c r="S1114" t="s">
        <v>143</v>
      </c>
      <c r="T1114" t="s">
        <v>42</v>
      </c>
      <c r="U1114" t="s">
        <v>32</v>
      </c>
      <c r="V1114" t="s">
        <v>48</v>
      </c>
      <c r="W1114">
        <v>0.64</v>
      </c>
    </row>
    <row r="1115" spans="1:23" x14ac:dyDescent="0.3">
      <c r="A1115" t="s">
        <v>1136</v>
      </c>
      <c r="B1115" t="s">
        <v>1137</v>
      </c>
      <c r="D1115" s="1">
        <v>40346</v>
      </c>
      <c r="E1115" s="1">
        <v>40348</v>
      </c>
      <c r="F1115" s="1" t="str">
        <f t="shared" si="82"/>
        <v>June</v>
      </c>
      <c r="G1115" s="1" t="str">
        <f t="shared" si="83"/>
        <v>2010</v>
      </c>
      <c r="H1115" s="2">
        <f t="shared" si="84"/>
        <v>2</v>
      </c>
      <c r="I1115" s="2" t="b">
        <f t="shared" si="85"/>
        <v>0</v>
      </c>
      <c r="J1115" t="s">
        <v>24</v>
      </c>
      <c r="K1115">
        <v>18</v>
      </c>
      <c r="L1115">
        <v>1026.6385</v>
      </c>
      <c r="M1115">
        <v>0</v>
      </c>
      <c r="N1115" t="s">
        <v>18</v>
      </c>
      <c r="O1115">
        <v>-201.05</v>
      </c>
      <c r="P1115">
        <v>65.989999999999995</v>
      </c>
      <c r="Q1115">
        <v>19.989999999999998</v>
      </c>
      <c r="R1115" t="s">
        <v>142</v>
      </c>
      <c r="S1115" t="s">
        <v>143</v>
      </c>
      <c r="T1115" t="s">
        <v>42</v>
      </c>
      <c r="U1115" t="s">
        <v>32</v>
      </c>
      <c r="V1115" t="s">
        <v>33</v>
      </c>
      <c r="W1115">
        <v>0.59</v>
      </c>
    </row>
    <row r="1116" spans="1:23" x14ac:dyDescent="0.3">
      <c r="A1116" t="s">
        <v>1064</v>
      </c>
      <c r="B1116" t="s">
        <v>1126</v>
      </c>
      <c r="D1116" s="1">
        <v>40378</v>
      </c>
      <c r="E1116" s="1">
        <v>40380</v>
      </c>
      <c r="F1116" s="1" t="str">
        <f t="shared" si="82"/>
        <v>July</v>
      </c>
      <c r="G1116" s="1" t="str">
        <f t="shared" si="83"/>
        <v>2010</v>
      </c>
      <c r="H1116" s="2">
        <f t="shared" si="84"/>
        <v>2</v>
      </c>
      <c r="I1116" s="2" t="b">
        <f t="shared" si="85"/>
        <v>0</v>
      </c>
      <c r="J1116" t="s">
        <v>52</v>
      </c>
      <c r="K1116">
        <v>40</v>
      </c>
      <c r="L1116">
        <v>2405.4575</v>
      </c>
      <c r="M1116">
        <v>0.01</v>
      </c>
      <c r="N1116" t="s">
        <v>18</v>
      </c>
      <c r="O1116">
        <v>571.54</v>
      </c>
      <c r="P1116">
        <v>65.989999999999995</v>
      </c>
      <c r="Q1116">
        <v>7.69</v>
      </c>
      <c r="R1116" t="s">
        <v>142</v>
      </c>
      <c r="S1116" t="s">
        <v>143</v>
      </c>
      <c r="T1116" t="s">
        <v>31</v>
      </c>
      <c r="U1116" t="s">
        <v>32</v>
      </c>
      <c r="V1116" t="s">
        <v>33</v>
      </c>
      <c r="W1116">
        <v>0.59</v>
      </c>
    </row>
    <row r="1117" spans="1:23" x14ac:dyDescent="0.3">
      <c r="A1117" t="s">
        <v>1068</v>
      </c>
      <c r="B1117" t="s">
        <v>1145</v>
      </c>
      <c r="D1117" s="1">
        <v>40728</v>
      </c>
      <c r="E1117" s="1">
        <v>40729</v>
      </c>
      <c r="F1117" s="1" t="str">
        <f t="shared" si="82"/>
        <v>July</v>
      </c>
      <c r="G1117" s="1" t="str">
        <f t="shared" si="83"/>
        <v>2011</v>
      </c>
      <c r="H1117" s="2">
        <f t="shared" si="84"/>
        <v>1</v>
      </c>
      <c r="I1117" s="2" t="b">
        <f t="shared" si="85"/>
        <v>0</v>
      </c>
      <c r="J1117" t="s">
        <v>34</v>
      </c>
      <c r="K1117">
        <v>20</v>
      </c>
      <c r="L1117">
        <v>2162.8164999999999</v>
      </c>
      <c r="M1117">
        <v>0.01</v>
      </c>
      <c r="N1117" t="s">
        <v>18</v>
      </c>
      <c r="O1117">
        <v>223.25</v>
      </c>
      <c r="P1117">
        <v>125.99</v>
      </c>
      <c r="Q1117">
        <v>8.99</v>
      </c>
      <c r="R1117" t="s">
        <v>142</v>
      </c>
      <c r="S1117" t="s">
        <v>143</v>
      </c>
      <c r="T1117" t="s">
        <v>42</v>
      </c>
      <c r="U1117" t="s">
        <v>32</v>
      </c>
      <c r="V1117" t="s">
        <v>33</v>
      </c>
      <c r="W1117">
        <v>0.59</v>
      </c>
    </row>
    <row r="1118" spans="1:23" x14ac:dyDescent="0.3">
      <c r="A1118" t="s">
        <v>1115</v>
      </c>
      <c r="B1118" t="s">
        <v>1116</v>
      </c>
      <c r="D1118" s="1">
        <v>41072</v>
      </c>
      <c r="E1118" s="1">
        <v>41072</v>
      </c>
      <c r="F1118" s="1" t="str">
        <f t="shared" si="82"/>
        <v>June</v>
      </c>
      <c r="G1118" s="1" t="str">
        <f t="shared" si="83"/>
        <v>2012</v>
      </c>
      <c r="H1118" s="2">
        <f t="shared" si="84"/>
        <v>0</v>
      </c>
      <c r="I1118" s="2" t="str">
        <f t="shared" si="85"/>
        <v>FREE DELIVERY</v>
      </c>
      <c r="J1118" t="s">
        <v>44</v>
      </c>
      <c r="K1118">
        <v>27</v>
      </c>
      <c r="L1118">
        <v>399.76</v>
      </c>
      <c r="M1118">
        <v>0.04</v>
      </c>
      <c r="N1118" t="s">
        <v>18</v>
      </c>
      <c r="O1118">
        <v>48.13</v>
      </c>
      <c r="P1118">
        <v>14.56</v>
      </c>
      <c r="Q1118">
        <v>3.5</v>
      </c>
      <c r="R1118" t="s">
        <v>142</v>
      </c>
      <c r="S1118" t="s">
        <v>143</v>
      </c>
      <c r="T1118" t="s">
        <v>31</v>
      </c>
      <c r="U1118" t="s">
        <v>22</v>
      </c>
      <c r="V1118" t="s">
        <v>28</v>
      </c>
      <c r="W1118">
        <v>0.57999999999999996</v>
      </c>
    </row>
    <row r="1119" spans="1:23" x14ac:dyDescent="0.3">
      <c r="A1119" t="s">
        <v>1115</v>
      </c>
      <c r="B1119" t="s">
        <v>1116</v>
      </c>
      <c r="D1119" s="1">
        <v>41072</v>
      </c>
      <c r="E1119" s="1">
        <v>41074</v>
      </c>
      <c r="F1119" s="1" t="str">
        <f t="shared" si="82"/>
        <v>June</v>
      </c>
      <c r="G1119" s="1" t="str">
        <f t="shared" si="83"/>
        <v>2012</v>
      </c>
      <c r="H1119" s="2">
        <f t="shared" si="84"/>
        <v>2</v>
      </c>
      <c r="I1119" s="2" t="b">
        <f t="shared" si="85"/>
        <v>0</v>
      </c>
      <c r="J1119" t="s">
        <v>44</v>
      </c>
      <c r="K1119">
        <v>22</v>
      </c>
      <c r="L1119">
        <v>5393.27</v>
      </c>
      <c r="M1119">
        <v>0.1</v>
      </c>
      <c r="N1119" t="s">
        <v>25</v>
      </c>
      <c r="O1119">
        <v>353.72</v>
      </c>
      <c r="P1119">
        <v>270.97000000000003</v>
      </c>
      <c r="Q1119">
        <v>28.06</v>
      </c>
      <c r="R1119" t="s">
        <v>142</v>
      </c>
      <c r="S1119" t="s">
        <v>143</v>
      </c>
      <c r="T1119" t="s">
        <v>31</v>
      </c>
      <c r="U1119" t="s">
        <v>32</v>
      </c>
      <c r="V1119" t="s">
        <v>94</v>
      </c>
      <c r="W1119">
        <v>0.56000000000000005</v>
      </c>
    </row>
    <row r="1120" spans="1:23" x14ac:dyDescent="0.3">
      <c r="A1120" t="s">
        <v>1140</v>
      </c>
      <c r="B1120" t="s">
        <v>1141</v>
      </c>
      <c r="D1120" s="1">
        <v>41012</v>
      </c>
      <c r="E1120" s="1">
        <v>41012</v>
      </c>
      <c r="F1120" s="1" t="str">
        <f t="shared" si="82"/>
        <v>April</v>
      </c>
      <c r="G1120" s="1" t="str">
        <f t="shared" si="83"/>
        <v>2012</v>
      </c>
      <c r="H1120" s="2">
        <f t="shared" si="84"/>
        <v>0</v>
      </c>
      <c r="I1120" s="2" t="str">
        <f t="shared" si="85"/>
        <v>FREE DELIVERY</v>
      </c>
      <c r="J1120" t="s">
        <v>24</v>
      </c>
      <c r="K1120">
        <v>9</v>
      </c>
      <c r="L1120">
        <v>264.63</v>
      </c>
      <c r="M1120">
        <v>0.02</v>
      </c>
      <c r="N1120" t="s">
        <v>39</v>
      </c>
      <c r="O1120">
        <v>-66.78</v>
      </c>
      <c r="P1120">
        <v>27.48</v>
      </c>
      <c r="Q1120">
        <v>4</v>
      </c>
      <c r="R1120" t="s">
        <v>142</v>
      </c>
      <c r="S1120" t="s">
        <v>143</v>
      </c>
      <c r="T1120" t="s">
        <v>42</v>
      </c>
      <c r="U1120" t="s">
        <v>32</v>
      </c>
      <c r="V1120" t="s">
        <v>48</v>
      </c>
      <c r="W1120">
        <v>0.75</v>
      </c>
    </row>
    <row r="1121" spans="1:23" x14ac:dyDescent="0.3">
      <c r="A1121" t="s">
        <v>1131</v>
      </c>
      <c r="B1121" t="s">
        <v>1132</v>
      </c>
      <c r="D1121" s="1">
        <v>41207</v>
      </c>
      <c r="E1121" s="1">
        <v>41208</v>
      </c>
      <c r="F1121" s="1" t="str">
        <f t="shared" si="82"/>
        <v>October</v>
      </c>
      <c r="G1121" s="1" t="str">
        <f t="shared" si="83"/>
        <v>2012</v>
      </c>
      <c r="H1121" s="2">
        <f t="shared" si="84"/>
        <v>1</v>
      </c>
      <c r="I1121" s="2" t="b">
        <f t="shared" si="85"/>
        <v>0</v>
      </c>
      <c r="J1121" t="s">
        <v>52</v>
      </c>
      <c r="K1121">
        <v>34</v>
      </c>
      <c r="L1121">
        <v>239.3</v>
      </c>
      <c r="M1121">
        <v>0.06</v>
      </c>
      <c r="N1121" t="s">
        <v>18</v>
      </c>
      <c r="O1121">
        <v>41.31</v>
      </c>
      <c r="P1121">
        <v>6.98</v>
      </c>
      <c r="Q1121">
        <v>2.83</v>
      </c>
      <c r="R1121" t="s">
        <v>142</v>
      </c>
      <c r="S1121" t="s">
        <v>143</v>
      </c>
      <c r="T1121" t="s">
        <v>31</v>
      </c>
      <c r="U1121" t="s">
        <v>36</v>
      </c>
      <c r="V1121" t="s">
        <v>37</v>
      </c>
      <c r="W1121">
        <v>0.37</v>
      </c>
    </row>
    <row r="1122" spans="1:23" x14ac:dyDescent="0.3">
      <c r="A1122" t="s">
        <v>1131</v>
      </c>
      <c r="B1122" t="s">
        <v>1132</v>
      </c>
      <c r="D1122" s="1">
        <v>41207</v>
      </c>
      <c r="E1122" s="1">
        <v>41210</v>
      </c>
      <c r="F1122" s="1" t="str">
        <f t="shared" si="82"/>
        <v>October</v>
      </c>
      <c r="G1122" s="1" t="str">
        <f t="shared" si="83"/>
        <v>2012</v>
      </c>
      <c r="H1122" s="2">
        <f t="shared" si="84"/>
        <v>3</v>
      </c>
      <c r="I1122" s="2" t="b">
        <f t="shared" si="85"/>
        <v>0</v>
      </c>
      <c r="J1122" t="s">
        <v>52</v>
      </c>
      <c r="K1122">
        <v>38</v>
      </c>
      <c r="L1122">
        <v>260.41000000000003</v>
      </c>
      <c r="M1122">
        <v>0</v>
      </c>
      <c r="N1122" t="s">
        <v>39</v>
      </c>
      <c r="O1122">
        <v>-45.75</v>
      </c>
      <c r="P1122">
        <v>5.98</v>
      </c>
      <c r="Q1122">
        <v>5.35</v>
      </c>
      <c r="R1122" t="s">
        <v>142</v>
      </c>
      <c r="S1122" t="s">
        <v>143</v>
      </c>
      <c r="T1122" t="s">
        <v>31</v>
      </c>
      <c r="U1122" t="s">
        <v>22</v>
      </c>
      <c r="V1122" t="s">
        <v>43</v>
      </c>
      <c r="W1122">
        <v>0.4</v>
      </c>
    </row>
    <row r="1123" spans="1:23" x14ac:dyDescent="0.3">
      <c r="A1123" t="s">
        <v>1124</v>
      </c>
      <c r="B1123" t="s">
        <v>952</v>
      </c>
      <c r="D1123" s="1">
        <v>40026</v>
      </c>
      <c r="E1123" s="1">
        <v>40026</v>
      </c>
      <c r="F1123" s="1" t="str">
        <f t="shared" si="82"/>
        <v>August</v>
      </c>
      <c r="G1123" s="1" t="str">
        <f t="shared" si="83"/>
        <v>2009</v>
      </c>
      <c r="H1123" s="2">
        <f t="shared" si="84"/>
        <v>0</v>
      </c>
      <c r="I1123" s="2" t="str">
        <f t="shared" si="85"/>
        <v>FREE DELIVERY</v>
      </c>
      <c r="J1123" t="s">
        <v>34</v>
      </c>
      <c r="K1123">
        <v>50</v>
      </c>
      <c r="L1123">
        <v>3075.83</v>
      </c>
      <c r="M1123">
        <v>0.03</v>
      </c>
      <c r="N1123" t="s">
        <v>18</v>
      </c>
      <c r="O1123">
        <v>1207.9100000000001</v>
      </c>
      <c r="P1123">
        <v>60.98</v>
      </c>
      <c r="Q1123">
        <v>1.99</v>
      </c>
      <c r="R1123" t="s">
        <v>142</v>
      </c>
      <c r="S1123" t="s">
        <v>143</v>
      </c>
      <c r="T1123" t="s">
        <v>31</v>
      </c>
      <c r="U1123" t="s">
        <v>32</v>
      </c>
      <c r="V1123" t="s">
        <v>48</v>
      </c>
      <c r="W1123">
        <v>0.5</v>
      </c>
    </row>
    <row r="1124" spans="1:23" x14ac:dyDescent="0.3">
      <c r="A1124" t="s">
        <v>1124</v>
      </c>
      <c r="B1124" t="s">
        <v>952</v>
      </c>
      <c r="D1124" s="1">
        <v>40026</v>
      </c>
      <c r="E1124" s="1">
        <v>40027</v>
      </c>
      <c r="F1124" s="1" t="str">
        <f t="shared" si="82"/>
        <v>August</v>
      </c>
      <c r="G1124" s="1" t="str">
        <f t="shared" si="83"/>
        <v>2009</v>
      </c>
      <c r="H1124" s="2">
        <f t="shared" si="84"/>
        <v>1</v>
      </c>
      <c r="I1124" s="2" t="b">
        <f t="shared" si="85"/>
        <v>0</v>
      </c>
      <c r="J1124" t="s">
        <v>34</v>
      </c>
      <c r="K1124">
        <v>24</v>
      </c>
      <c r="L1124">
        <v>73.37</v>
      </c>
      <c r="M1124">
        <v>0.04</v>
      </c>
      <c r="N1124" t="s">
        <v>18</v>
      </c>
      <c r="O1124">
        <v>16.100000000000001</v>
      </c>
      <c r="P1124">
        <v>3.08</v>
      </c>
      <c r="Q1124">
        <v>0.99</v>
      </c>
      <c r="R1124" t="s">
        <v>142</v>
      </c>
      <c r="S1124" t="s">
        <v>143</v>
      </c>
      <c r="T1124" t="s">
        <v>31</v>
      </c>
      <c r="U1124" t="s">
        <v>22</v>
      </c>
      <c r="V1124" t="s">
        <v>57</v>
      </c>
      <c r="W1124">
        <v>0.37</v>
      </c>
    </row>
    <row r="1125" spans="1:23" x14ac:dyDescent="0.3">
      <c r="A1125" t="s">
        <v>1124</v>
      </c>
      <c r="B1125" t="s">
        <v>952</v>
      </c>
      <c r="D1125" s="1">
        <v>40026</v>
      </c>
      <c r="E1125" s="1">
        <v>40028</v>
      </c>
      <c r="F1125" s="1" t="str">
        <f t="shared" si="82"/>
        <v>August</v>
      </c>
      <c r="G1125" s="1" t="str">
        <f t="shared" si="83"/>
        <v>2009</v>
      </c>
      <c r="H1125" s="2">
        <f t="shared" si="84"/>
        <v>2</v>
      </c>
      <c r="I1125" s="2" t="b">
        <f t="shared" si="85"/>
        <v>0</v>
      </c>
      <c r="J1125" t="s">
        <v>34</v>
      </c>
      <c r="K1125">
        <v>50</v>
      </c>
      <c r="L1125">
        <v>527.6</v>
      </c>
      <c r="M1125">
        <v>0</v>
      </c>
      <c r="N1125" t="s">
        <v>18</v>
      </c>
      <c r="O1125">
        <v>221.59</v>
      </c>
      <c r="P1125">
        <v>10.31</v>
      </c>
      <c r="Q1125">
        <v>1.79</v>
      </c>
      <c r="R1125" t="s">
        <v>142</v>
      </c>
      <c r="S1125" t="s">
        <v>143</v>
      </c>
      <c r="T1125" t="s">
        <v>31</v>
      </c>
      <c r="U1125" t="s">
        <v>22</v>
      </c>
      <c r="V1125" t="s">
        <v>43</v>
      </c>
      <c r="W1125">
        <v>0.38</v>
      </c>
    </row>
    <row r="1126" spans="1:23" x14ac:dyDescent="0.3">
      <c r="A1126" t="s">
        <v>1064</v>
      </c>
      <c r="B1126" t="s">
        <v>1126</v>
      </c>
      <c r="D1126" s="1">
        <v>41010</v>
      </c>
      <c r="E1126" s="1">
        <v>41012</v>
      </c>
      <c r="F1126" s="1" t="str">
        <f t="shared" si="82"/>
        <v>April</v>
      </c>
      <c r="G1126" s="1" t="str">
        <f t="shared" si="83"/>
        <v>2012</v>
      </c>
      <c r="H1126" s="2">
        <f t="shared" si="84"/>
        <v>2</v>
      </c>
      <c r="I1126" s="2" t="b">
        <f t="shared" si="85"/>
        <v>0</v>
      </c>
      <c r="J1126" t="s">
        <v>17</v>
      </c>
      <c r="K1126">
        <v>32</v>
      </c>
      <c r="L1126">
        <v>4800.4399999999996</v>
      </c>
      <c r="M1126">
        <v>0.08</v>
      </c>
      <c r="N1126" t="s">
        <v>18</v>
      </c>
      <c r="O1126">
        <v>1912.92</v>
      </c>
      <c r="P1126">
        <v>150.97999999999999</v>
      </c>
      <c r="Q1126">
        <v>13.99</v>
      </c>
      <c r="R1126" t="s">
        <v>142</v>
      </c>
      <c r="S1126" t="s">
        <v>143</v>
      </c>
      <c r="T1126" t="s">
        <v>31</v>
      </c>
      <c r="U1126" t="s">
        <v>32</v>
      </c>
      <c r="V1126" t="s">
        <v>94</v>
      </c>
      <c r="W1126">
        <v>0.38</v>
      </c>
    </row>
    <row r="1127" spans="1:23" x14ac:dyDescent="0.3">
      <c r="A1127" t="s">
        <v>1064</v>
      </c>
      <c r="B1127" t="s">
        <v>1126</v>
      </c>
      <c r="D1127" s="1">
        <v>41010</v>
      </c>
      <c r="E1127" s="1">
        <v>41017</v>
      </c>
      <c r="F1127" s="1" t="str">
        <f t="shared" si="82"/>
        <v>April</v>
      </c>
      <c r="G1127" s="1" t="str">
        <f t="shared" si="83"/>
        <v>2012</v>
      </c>
      <c r="H1127" s="2">
        <f t="shared" si="84"/>
        <v>7</v>
      </c>
      <c r="I1127" s="2" t="b">
        <f t="shared" si="85"/>
        <v>0</v>
      </c>
      <c r="J1127" t="s">
        <v>17</v>
      </c>
      <c r="K1127">
        <v>29</v>
      </c>
      <c r="L1127">
        <v>271.33</v>
      </c>
      <c r="M1127">
        <v>7.0000000000000007E-2</v>
      </c>
      <c r="N1127" t="s">
        <v>18</v>
      </c>
      <c r="O1127">
        <v>-191.09</v>
      </c>
      <c r="P1127">
        <v>9.7100000000000009</v>
      </c>
      <c r="Q1127">
        <v>9.4499999999999993</v>
      </c>
      <c r="R1127" t="s">
        <v>142</v>
      </c>
      <c r="S1127" t="s">
        <v>143</v>
      </c>
      <c r="T1127" t="s">
        <v>31</v>
      </c>
      <c r="U1127" t="s">
        <v>22</v>
      </c>
      <c r="V1127" t="s">
        <v>23</v>
      </c>
      <c r="W1127">
        <v>0.6</v>
      </c>
    </row>
    <row r="1128" spans="1:23" x14ac:dyDescent="0.3">
      <c r="A1128" t="s">
        <v>1140</v>
      </c>
      <c r="B1128" t="s">
        <v>1141</v>
      </c>
      <c r="D1128" s="1">
        <v>40806</v>
      </c>
      <c r="E1128" s="1">
        <v>40807</v>
      </c>
      <c r="F1128" s="1" t="str">
        <f t="shared" si="82"/>
        <v>September</v>
      </c>
      <c r="G1128" s="1" t="str">
        <f t="shared" si="83"/>
        <v>2011</v>
      </c>
      <c r="H1128" s="2">
        <f t="shared" si="84"/>
        <v>1</v>
      </c>
      <c r="I1128" s="2" t="b">
        <f t="shared" si="85"/>
        <v>0</v>
      </c>
      <c r="J1128" t="s">
        <v>44</v>
      </c>
      <c r="K1128">
        <v>2</v>
      </c>
      <c r="L1128">
        <v>206.68</v>
      </c>
      <c r="M1128">
        <v>0</v>
      </c>
      <c r="N1128" t="s">
        <v>18</v>
      </c>
      <c r="O1128">
        <v>-156.47</v>
      </c>
      <c r="P1128">
        <v>80.98</v>
      </c>
      <c r="Q1128">
        <v>35</v>
      </c>
      <c r="R1128" t="s">
        <v>142</v>
      </c>
      <c r="S1128" t="s">
        <v>143</v>
      </c>
      <c r="T1128" t="s">
        <v>42</v>
      </c>
      <c r="U1128" t="s">
        <v>22</v>
      </c>
      <c r="V1128" t="s">
        <v>23</v>
      </c>
      <c r="W1128">
        <v>0.81</v>
      </c>
    </row>
    <row r="1129" spans="1:23" x14ac:dyDescent="0.3">
      <c r="A1129" t="s">
        <v>1024</v>
      </c>
      <c r="B1129" t="s">
        <v>1114</v>
      </c>
      <c r="D1129" s="1">
        <v>41226</v>
      </c>
      <c r="E1129" s="1">
        <v>41227</v>
      </c>
      <c r="F1129" s="1" t="str">
        <f t="shared" si="82"/>
        <v>November</v>
      </c>
      <c r="G1129" s="1" t="str">
        <f t="shared" si="83"/>
        <v>2012</v>
      </c>
      <c r="H1129" s="2">
        <f t="shared" si="84"/>
        <v>1</v>
      </c>
      <c r="I1129" s="2" t="b">
        <f t="shared" si="85"/>
        <v>0</v>
      </c>
      <c r="J1129" t="s">
        <v>52</v>
      </c>
      <c r="K1129">
        <v>19</v>
      </c>
      <c r="L1129">
        <v>36.75</v>
      </c>
      <c r="M1129">
        <v>0.06</v>
      </c>
      <c r="N1129" t="s">
        <v>18</v>
      </c>
      <c r="O1129">
        <v>-9.82</v>
      </c>
      <c r="P1129">
        <v>1.88</v>
      </c>
      <c r="Q1129">
        <v>1.49</v>
      </c>
      <c r="R1129" t="s">
        <v>142</v>
      </c>
      <c r="S1129" t="s">
        <v>143</v>
      </c>
      <c r="T1129" t="s">
        <v>42</v>
      </c>
      <c r="U1129" t="s">
        <v>22</v>
      </c>
      <c r="V1129" t="s">
        <v>29</v>
      </c>
      <c r="W1129">
        <v>0.37</v>
      </c>
    </row>
    <row r="1130" spans="1:23" x14ac:dyDescent="0.3">
      <c r="A1130" t="s">
        <v>1024</v>
      </c>
      <c r="B1130" t="s">
        <v>1114</v>
      </c>
      <c r="D1130" s="1">
        <v>41226</v>
      </c>
      <c r="E1130" s="1">
        <v>41227</v>
      </c>
      <c r="F1130" s="1" t="str">
        <f t="shared" si="82"/>
        <v>November</v>
      </c>
      <c r="G1130" s="1" t="str">
        <f t="shared" si="83"/>
        <v>2012</v>
      </c>
      <c r="H1130" s="2">
        <f t="shared" si="84"/>
        <v>1</v>
      </c>
      <c r="I1130" s="2" t="b">
        <f t="shared" si="85"/>
        <v>0</v>
      </c>
      <c r="J1130" t="s">
        <v>52</v>
      </c>
      <c r="K1130">
        <v>41</v>
      </c>
      <c r="L1130">
        <v>1115.2</v>
      </c>
      <c r="M1130">
        <v>0.09</v>
      </c>
      <c r="N1130" t="s">
        <v>18</v>
      </c>
      <c r="O1130">
        <v>301.31</v>
      </c>
      <c r="P1130">
        <v>29.89</v>
      </c>
      <c r="Q1130">
        <v>1.99</v>
      </c>
      <c r="R1130" t="s">
        <v>142</v>
      </c>
      <c r="S1130" t="s">
        <v>143</v>
      </c>
      <c r="T1130" t="s">
        <v>42</v>
      </c>
      <c r="U1130" t="s">
        <v>32</v>
      </c>
      <c r="V1130" t="s">
        <v>48</v>
      </c>
      <c r="W1130">
        <v>0.5</v>
      </c>
    </row>
    <row r="1131" spans="1:23" x14ac:dyDescent="0.3">
      <c r="A1131" t="s">
        <v>1124</v>
      </c>
      <c r="B1131" t="s">
        <v>952</v>
      </c>
      <c r="D1131" s="1">
        <v>41076</v>
      </c>
      <c r="E1131" s="1">
        <v>41078</v>
      </c>
      <c r="F1131" s="1" t="str">
        <f t="shared" si="82"/>
        <v>June</v>
      </c>
      <c r="G1131" s="1" t="str">
        <f t="shared" si="83"/>
        <v>2012</v>
      </c>
      <c r="H1131" s="2">
        <f t="shared" si="84"/>
        <v>2</v>
      </c>
      <c r="I1131" s="2" t="b">
        <f t="shared" si="85"/>
        <v>0</v>
      </c>
      <c r="J1131" t="s">
        <v>52</v>
      </c>
      <c r="K1131">
        <v>6</v>
      </c>
      <c r="L1131">
        <v>97.86</v>
      </c>
      <c r="M1131">
        <v>0.04</v>
      </c>
      <c r="N1131" t="s">
        <v>18</v>
      </c>
      <c r="O1131">
        <v>-21.09</v>
      </c>
      <c r="P1131">
        <v>14.98</v>
      </c>
      <c r="Q1131">
        <v>8.99</v>
      </c>
      <c r="R1131" t="s">
        <v>142</v>
      </c>
      <c r="S1131" t="s">
        <v>143</v>
      </c>
      <c r="T1131" t="s">
        <v>31</v>
      </c>
      <c r="U1131" t="s">
        <v>36</v>
      </c>
      <c r="V1131" t="s">
        <v>37</v>
      </c>
      <c r="W1131">
        <v>0.39</v>
      </c>
    </row>
    <row r="1132" spans="1:23" x14ac:dyDescent="0.3">
      <c r="A1132" t="s">
        <v>1074</v>
      </c>
      <c r="B1132" t="s">
        <v>1075</v>
      </c>
      <c r="D1132" s="1">
        <v>40235</v>
      </c>
      <c r="E1132" s="1">
        <v>40237</v>
      </c>
      <c r="F1132" s="1" t="str">
        <f t="shared" si="82"/>
        <v>February</v>
      </c>
      <c r="G1132" s="1" t="str">
        <f t="shared" si="83"/>
        <v>2010</v>
      </c>
      <c r="H1132" s="2">
        <f t="shared" si="84"/>
        <v>2</v>
      </c>
      <c r="I1132" s="2" t="b">
        <f t="shared" si="85"/>
        <v>0</v>
      </c>
      <c r="J1132" t="s">
        <v>17</v>
      </c>
      <c r="K1132">
        <v>42</v>
      </c>
      <c r="L1132">
        <v>173.44</v>
      </c>
      <c r="M1132">
        <v>0.05</v>
      </c>
      <c r="N1132" t="s">
        <v>18</v>
      </c>
      <c r="O1132">
        <v>-172.4</v>
      </c>
      <c r="P1132">
        <v>4.1399999999999997</v>
      </c>
      <c r="Q1132">
        <v>6.6</v>
      </c>
      <c r="R1132" t="s">
        <v>142</v>
      </c>
      <c r="S1132" t="s">
        <v>143</v>
      </c>
      <c r="T1132" t="s">
        <v>27</v>
      </c>
      <c r="U1132" t="s">
        <v>36</v>
      </c>
      <c r="V1132" t="s">
        <v>37</v>
      </c>
      <c r="W1132">
        <v>0.49</v>
      </c>
    </row>
    <row r="1133" spans="1:23" x14ac:dyDescent="0.3">
      <c r="A1133" t="s">
        <v>1124</v>
      </c>
      <c r="B1133" t="s">
        <v>952</v>
      </c>
      <c r="D1133" s="1">
        <v>40036</v>
      </c>
      <c r="E1133" s="1">
        <v>40038</v>
      </c>
      <c r="F1133" s="1" t="str">
        <f t="shared" si="82"/>
        <v>August</v>
      </c>
      <c r="G1133" s="1" t="str">
        <f t="shared" si="83"/>
        <v>2009</v>
      </c>
      <c r="H1133" s="2">
        <f t="shared" si="84"/>
        <v>2</v>
      </c>
      <c r="I1133" s="2" t="b">
        <f t="shared" si="85"/>
        <v>0</v>
      </c>
      <c r="J1133" t="s">
        <v>24</v>
      </c>
      <c r="K1133">
        <v>31</v>
      </c>
      <c r="L1133">
        <v>7477.78</v>
      </c>
      <c r="M1133">
        <v>0.09</v>
      </c>
      <c r="N1133" t="s">
        <v>25</v>
      </c>
      <c r="O1133">
        <v>883.29</v>
      </c>
      <c r="P1133">
        <v>260.98</v>
      </c>
      <c r="Q1133">
        <v>41.91</v>
      </c>
      <c r="R1133" t="s">
        <v>142</v>
      </c>
      <c r="S1133" t="s">
        <v>143</v>
      </c>
      <c r="T1133" t="s">
        <v>31</v>
      </c>
      <c r="U1133" t="s">
        <v>36</v>
      </c>
      <c r="V1133" t="s">
        <v>54</v>
      </c>
      <c r="W1133">
        <v>0.59</v>
      </c>
    </row>
    <row r="1134" spans="1:23" x14ac:dyDescent="0.3">
      <c r="A1134" t="s">
        <v>1124</v>
      </c>
      <c r="B1134" t="s">
        <v>952</v>
      </c>
      <c r="D1134" s="1">
        <v>40036</v>
      </c>
      <c r="E1134" s="1">
        <v>40038</v>
      </c>
      <c r="F1134" s="1" t="str">
        <f t="shared" si="82"/>
        <v>August</v>
      </c>
      <c r="G1134" s="1" t="str">
        <f t="shared" si="83"/>
        <v>2009</v>
      </c>
      <c r="H1134" s="2">
        <f t="shared" si="84"/>
        <v>2</v>
      </c>
      <c r="I1134" s="2" t="b">
        <f t="shared" si="85"/>
        <v>0</v>
      </c>
      <c r="J1134" t="s">
        <v>24</v>
      </c>
      <c r="K1134">
        <v>24</v>
      </c>
      <c r="L1134">
        <v>270.39</v>
      </c>
      <c r="M1134">
        <v>0.01</v>
      </c>
      <c r="N1134" t="s">
        <v>18</v>
      </c>
      <c r="O1134">
        <v>-30.42</v>
      </c>
      <c r="P1134">
        <v>10.52</v>
      </c>
      <c r="Q1134">
        <v>7.94</v>
      </c>
      <c r="R1134" t="s">
        <v>142</v>
      </c>
      <c r="S1134" t="s">
        <v>143</v>
      </c>
      <c r="T1134" t="s">
        <v>31</v>
      </c>
      <c r="U1134" t="s">
        <v>36</v>
      </c>
      <c r="V1134" t="s">
        <v>37</v>
      </c>
      <c r="W1134">
        <v>0.52</v>
      </c>
    </row>
    <row r="1135" spans="1:23" x14ac:dyDescent="0.3">
      <c r="A1135" t="s">
        <v>1124</v>
      </c>
      <c r="B1135" t="s">
        <v>952</v>
      </c>
      <c r="D1135" s="1">
        <v>40036</v>
      </c>
      <c r="E1135" s="1">
        <v>40038</v>
      </c>
      <c r="F1135" s="1" t="str">
        <f t="shared" si="82"/>
        <v>August</v>
      </c>
      <c r="G1135" s="1" t="str">
        <f t="shared" si="83"/>
        <v>2009</v>
      </c>
      <c r="H1135" s="2">
        <f t="shared" si="84"/>
        <v>2</v>
      </c>
      <c r="I1135" s="2" t="b">
        <f t="shared" si="85"/>
        <v>0</v>
      </c>
      <c r="J1135" t="s">
        <v>24</v>
      </c>
      <c r="K1135">
        <v>30</v>
      </c>
      <c r="L1135">
        <v>201.35</v>
      </c>
      <c r="M1135">
        <v>0.02</v>
      </c>
      <c r="N1135" t="s">
        <v>39</v>
      </c>
      <c r="O1135">
        <v>-107.37</v>
      </c>
      <c r="P1135">
        <v>5.98</v>
      </c>
      <c r="Q1135">
        <v>7.5</v>
      </c>
      <c r="R1135" t="s">
        <v>142</v>
      </c>
      <c r="S1135" t="s">
        <v>143</v>
      </c>
      <c r="T1135" t="s">
        <v>31</v>
      </c>
      <c r="U1135" t="s">
        <v>22</v>
      </c>
      <c r="V1135" t="s">
        <v>43</v>
      </c>
      <c r="W1135">
        <v>0.4</v>
      </c>
    </row>
    <row r="1136" spans="1:23" x14ac:dyDescent="0.3">
      <c r="A1136" t="s">
        <v>1072</v>
      </c>
      <c r="B1136" t="s">
        <v>1073</v>
      </c>
      <c r="D1136" s="1">
        <v>39839</v>
      </c>
      <c r="E1136" s="1">
        <v>39841</v>
      </c>
      <c r="F1136" s="1" t="str">
        <f t="shared" si="82"/>
        <v>January</v>
      </c>
      <c r="G1136" s="1" t="str">
        <f t="shared" si="83"/>
        <v>2009</v>
      </c>
      <c r="H1136" s="2">
        <f t="shared" si="84"/>
        <v>2</v>
      </c>
      <c r="I1136" s="2" t="b">
        <f t="shared" si="85"/>
        <v>0</v>
      </c>
      <c r="J1136" t="s">
        <v>24</v>
      </c>
      <c r="K1136">
        <v>5</v>
      </c>
      <c r="L1136">
        <v>15.38</v>
      </c>
      <c r="M1136">
        <v>0.01</v>
      </c>
      <c r="N1136" t="s">
        <v>18</v>
      </c>
      <c r="O1136">
        <v>1.61</v>
      </c>
      <c r="P1136">
        <v>2.89</v>
      </c>
      <c r="Q1136">
        <v>0.5</v>
      </c>
      <c r="R1136" t="s">
        <v>142</v>
      </c>
      <c r="S1136" t="s">
        <v>143</v>
      </c>
      <c r="T1136" t="s">
        <v>27</v>
      </c>
      <c r="U1136" t="s">
        <v>22</v>
      </c>
      <c r="V1136" t="s">
        <v>57</v>
      </c>
      <c r="W1136">
        <v>0.38</v>
      </c>
    </row>
    <row r="1137" spans="1:23" x14ac:dyDescent="0.3">
      <c r="A1137" t="s">
        <v>1117</v>
      </c>
      <c r="B1137" t="s">
        <v>1118</v>
      </c>
      <c r="D1137" s="1">
        <v>41235</v>
      </c>
      <c r="E1137" s="1">
        <v>41239</v>
      </c>
      <c r="F1137" s="1" t="str">
        <f t="shared" si="82"/>
        <v>November</v>
      </c>
      <c r="G1137" s="1" t="str">
        <f t="shared" si="83"/>
        <v>2012</v>
      </c>
      <c r="H1137" s="2">
        <f t="shared" si="84"/>
        <v>4</v>
      </c>
      <c r="I1137" s="2" t="b">
        <f t="shared" si="85"/>
        <v>0</v>
      </c>
      <c r="J1137" t="s">
        <v>17</v>
      </c>
      <c r="K1137">
        <v>22</v>
      </c>
      <c r="L1137">
        <v>43.97</v>
      </c>
      <c r="M1137">
        <v>0.04</v>
      </c>
      <c r="N1137" t="s">
        <v>18</v>
      </c>
      <c r="O1137">
        <v>-9.0500000000000007</v>
      </c>
      <c r="P1137">
        <v>1.88</v>
      </c>
      <c r="Q1137">
        <v>1.49</v>
      </c>
      <c r="R1137" t="s">
        <v>142</v>
      </c>
      <c r="S1137" t="s">
        <v>143</v>
      </c>
      <c r="T1137" t="s">
        <v>31</v>
      </c>
      <c r="U1137" t="s">
        <v>22</v>
      </c>
      <c r="V1137" t="s">
        <v>29</v>
      </c>
      <c r="W1137">
        <v>0.37</v>
      </c>
    </row>
    <row r="1138" spans="1:23" x14ac:dyDescent="0.3">
      <c r="A1138" t="s">
        <v>1063</v>
      </c>
      <c r="B1138" t="s">
        <v>1147</v>
      </c>
      <c r="D1138" s="1">
        <v>41111</v>
      </c>
      <c r="E1138" s="1">
        <v>41113</v>
      </c>
      <c r="F1138" s="1" t="str">
        <f t="shared" si="82"/>
        <v>July</v>
      </c>
      <c r="G1138" s="1" t="str">
        <f t="shared" si="83"/>
        <v>2012</v>
      </c>
      <c r="H1138" s="2">
        <f t="shared" si="84"/>
        <v>2</v>
      </c>
      <c r="I1138" s="2" t="b">
        <f t="shared" si="85"/>
        <v>0</v>
      </c>
      <c r="J1138" t="s">
        <v>34</v>
      </c>
      <c r="K1138">
        <v>39</v>
      </c>
      <c r="L1138">
        <v>6152.52</v>
      </c>
      <c r="M1138">
        <v>0.08</v>
      </c>
      <c r="N1138" t="s">
        <v>25</v>
      </c>
      <c r="O1138">
        <v>768.06</v>
      </c>
      <c r="P1138">
        <v>160.97999999999999</v>
      </c>
      <c r="Q1138">
        <v>30</v>
      </c>
      <c r="R1138" t="s">
        <v>142</v>
      </c>
      <c r="S1138" t="s">
        <v>143</v>
      </c>
      <c r="T1138" t="s">
        <v>27</v>
      </c>
      <c r="U1138" t="s">
        <v>36</v>
      </c>
      <c r="V1138" t="s">
        <v>67</v>
      </c>
      <c r="W1138">
        <v>0.62</v>
      </c>
    </row>
    <row r="1139" spans="1:23" x14ac:dyDescent="0.3">
      <c r="A1139" t="s">
        <v>1117</v>
      </c>
      <c r="B1139" t="s">
        <v>1118</v>
      </c>
      <c r="D1139" s="1">
        <v>39913</v>
      </c>
      <c r="E1139" s="1">
        <v>39914</v>
      </c>
      <c r="F1139" s="1" t="str">
        <f t="shared" si="82"/>
        <v>April</v>
      </c>
      <c r="G1139" s="1" t="str">
        <f t="shared" si="83"/>
        <v>2009</v>
      </c>
      <c r="H1139" s="2">
        <f t="shared" si="84"/>
        <v>1</v>
      </c>
      <c r="I1139" s="2" t="b">
        <f t="shared" si="85"/>
        <v>0</v>
      </c>
      <c r="J1139" t="s">
        <v>34</v>
      </c>
      <c r="K1139">
        <v>5</v>
      </c>
      <c r="L1139">
        <v>20.170000000000002</v>
      </c>
      <c r="M1139">
        <v>0.05</v>
      </c>
      <c r="N1139" t="s">
        <v>18</v>
      </c>
      <c r="O1139">
        <v>-15.42</v>
      </c>
      <c r="P1139">
        <v>3.28</v>
      </c>
      <c r="Q1139">
        <v>3.97</v>
      </c>
      <c r="R1139" t="s">
        <v>142</v>
      </c>
      <c r="S1139" t="s">
        <v>143</v>
      </c>
      <c r="T1139" t="s">
        <v>27</v>
      </c>
      <c r="U1139" t="s">
        <v>22</v>
      </c>
      <c r="V1139" t="s">
        <v>60</v>
      </c>
      <c r="W1139">
        <v>0.56000000000000005</v>
      </c>
    </row>
    <row r="1140" spans="1:23" x14ac:dyDescent="0.3">
      <c r="A1140" t="s">
        <v>1117</v>
      </c>
      <c r="B1140" t="s">
        <v>1118</v>
      </c>
      <c r="D1140" s="1">
        <v>39913</v>
      </c>
      <c r="E1140" s="1">
        <v>39914</v>
      </c>
      <c r="F1140" s="1" t="str">
        <f t="shared" si="82"/>
        <v>April</v>
      </c>
      <c r="G1140" s="1" t="str">
        <f t="shared" si="83"/>
        <v>2009</v>
      </c>
      <c r="H1140" s="2">
        <f t="shared" si="84"/>
        <v>1</v>
      </c>
      <c r="I1140" s="2" t="b">
        <f t="shared" si="85"/>
        <v>0</v>
      </c>
      <c r="J1140" t="s">
        <v>34</v>
      </c>
      <c r="K1140">
        <v>21</v>
      </c>
      <c r="L1140">
        <v>235.98</v>
      </c>
      <c r="M1140">
        <v>0.03</v>
      </c>
      <c r="N1140" t="s">
        <v>18</v>
      </c>
      <c r="O1140">
        <v>11.82</v>
      </c>
      <c r="P1140">
        <v>10.98</v>
      </c>
      <c r="Q1140">
        <v>3.37</v>
      </c>
      <c r="R1140" t="s">
        <v>142</v>
      </c>
      <c r="S1140" t="s">
        <v>143</v>
      </c>
      <c r="T1140" t="s">
        <v>27</v>
      </c>
      <c r="U1140" t="s">
        <v>22</v>
      </c>
      <c r="V1140" t="s">
        <v>82</v>
      </c>
      <c r="W1140">
        <v>0.56999999999999995</v>
      </c>
    </row>
    <row r="1141" spans="1:23" x14ac:dyDescent="0.3">
      <c r="A1141" t="s">
        <v>1024</v>
      </c>
      <c r="B1141" t="s">
        <v>1114</v>
      </c>
      <c r="D1141" s="1">
        <v>40865</v>
      </c>
      <c r="E1141" s="1">
        <v>40870</v>
      </c>
      <c r="F1141" s="1" t="str">
        <f t="shared" si="82"/>
        <v>November</v>
      </c>
      <c r="G1141" s="1" t="str">
        <f t="shared" si="83"/>
        <v>2011</v>
      </c>
      <c r="H1141" s="2">
        <f t="shared" si="84"/>
        <v>5</v>
      </c>
      <c r="I1141" s="2" t="b">
        <f t="shared" si="85"/>
        <v>0</v>
      </c>
      <c r="J1141" t="s">
        <v>17</v>
      </c>
      <c r="K1141">
        <v>19</v>
      </c>
      <c r="L1141">
        <v>195.96</v>
      </c>
      <c r="M1141">
        <v>0.1</v>
      </c>
      <c r="N1141" t="s">
        <v>18</v>
      </c>
      <c r="O1141">
        <v>-104.82</v>
      </c>
      <c r="P1141">
        <v>10.97</v>
      </c>
      <c r="Q1141">
        <v>6.5</v>
      </c>
      <c r="R1141" t="s">
        <v>142</v>
      </c>
      <c r="S1141" t="s">
        <v>143</v>
      </c>
      <c r="T1141" t="s">
        <v>31</v>
      </c>
      <c r="U1141" t="s">
        <v>32</v>
      </c>
      <c r="V1141" t="s">
        <v>48</v>
      </c>
      <c r="W1141">
        <v>0.64</v>
      </c>
    </row>
    <row r="1142" spans="1:23" x14ac:dyDescent="0.3">
      <c r="A1142" t="s">
        <v>1115</v>
      </c>
      <c r="B1142" t="s">
        <v>1116</v>
      </c>
      <c r="D1142" s="1">
        <v>40192</v>
      </c>
      <c r="E1142" s="1">
        <v>40194</v>
      </c>
      <c r="F1142" s="1" t="str">
        <f t="shared" si="82"/>
        <v>January</v>
      </c>
      <c r="G1142" s="1" t="str">
        <f t="shared" si="83"/>
        <v>2010</v>
      </c>
      <c r="H1142" s="2">
        <f t="shared" si="84"/>
        <v>2</v>
      </c>
      <c r="I1142" s="2" t="b">
        <f t="shared" si="85"/>
        <v>0</v>
      </c>
      <c r="J1142" t="s">
        <v>34</v>
      </c>
      <c r="K1142">
        <v>34</v>
      </c>
      <c r="L1142">
        <v>6607.92</v>
      </c>
      <c r="M1142">
        <v>0.06</v>
      </c>
      <c r="N1142" t="s">
        <v>18</v>
      </c>
      <c r="O1142">
        <v>1462.72</v>
      </c>
      <c r="P1142">
        <v>199.99</v>
      </c>
      <c r="Q1142">
        <v>24.49</v>
      </c>
      <c r="R1142" t="s">
        <v>142</v>
      </c>
      <c r="S1142" t="s">
        <v>143</v>
      </c>
      <c r="T1142" t="s">
        <v>31</v>
      </c>
      <c r="U1142" t="s">
        <v>32</v>
      </c>
      <c r="V1142" t="s">
        <v>62</v>
      </c>
      <c r="W1142">
        <v>0.46</v>
      </c>
    </row>
    <row r="1143" spans="1:23" x14ac:dyDescent="0.3">
      <c r="A1143" t="s">
        <v>966</v>
      </c>
      <c r="B1143" t="s">
        <v>1125</v>
      </c>
      <c r="D1143" s="1">
        <v>40598</v>
      </c>
      <c r="E1143" s="1">
        <v>40599</v>
      </c>
      <c r="F1143" s="1" t="str">
        <f t="shared" si="82"/>
        <v>February</v>
      </c>
      <c r="G1143" s="1" t="str">
        <f t="shared" si="83"/>
        <v>2011</v>
      </c>
      <c r="H1143" s="2">
        <f t="shared" si="84"/>
        <v>1</v>
      </c>
      <c r="I1143" s="2" t="b">
        <f t="shared" si="85"/>
        <v>0</v>
      </c>
      <c r="J1143" t="s">
        <v>44</v>
      </c>
      <c r="K1143">
        <v>30</v>
      </c>
      <c r="L1143">
        <v>278.94</v>
      </c>
      <c r="M1143">
        <v>0.01</v>
      </c>
      <c r="N1143" t="s">
        <v>18</v>
      </c>
      <c r="O1143">
        <v>-143.69999999999999</v>
      </c>
      <c r="P1143">
        <v>9.06</v>
      </c>
      <c r="Q1143">
        <v>9.86</v>
      </c>
      <c r="R1143" t="s">
        <v>142</v>
      </c>
      <c r="S1143" t="s">
        <v>143</v>
      </c>
      <c r="T1143" t="s">
        <v>31</v>
      </c>
      <c r="U1143" t="s">
        <v>22</v>
      </c>
      <c r="V1143" t="s">
        <v>43</v>
      </c>
      <c r="W1143">
        <v>0.4</v>
      </c>
    </row>
    <row r="1144" spans="1:23" x14ac:dyDescent="0.3">
      <c r="A1144" t="s">
        <v>1136</v>
      </c>
      <c r="B1144" t="s">
        <v>1137</v>
      </c>
      <c r="D1144" s="1">
        <v>39857</v>
      </c>
      <c r="E1144" s="1">
        <v>39859</v>
      </c>
      <c r="F1144" s="1" t="str">
        <f t="shared" si="82"/>
        <v>February</v>
      </c>
      <c r="G1144" s="1" t="str">
        <f t="shared" si="83"/>
        <v>2009</v>
      </c>
      <c r="H1144" s="2">
        <f t="shared" si="84"/>
        <v>2</v>
      </c>
      <c r="I1144" s="2" t="b">
        <f t="shared" si="85"/>
        <v>0</v>
      </c>
      <c r="J1144" t="s">
        <v>52</v>
      </c>
      <c r="K1144">
        <v>42</v>
      </c>
      <c r="L1144">
        <v>8549.0400000000009</v>
      </c>
      <c r="M1144">
        <v>0.03</v>
      </c>
      <c r="N1144" t="s">
        <v>18</v>
      </c>
      <c r="O1144">
        <v>2861.01</v>
      </c>
      <c r="P1144">
        <v>194.3</v>
      </c>
      <c r="Q1144">
        <v>11.54</v>
      </c>
      <c r="R1144" t="s">
        <v>142</v>
      </c>
      <c r="S1144" t="s">
        <v>143</v>
      </c>
      <c r="T1144" t="s">
        <v>42</v>
      </c>
      <c r="U1144" t="s">
        <v>36</v>
      </c>
      <c r="V1144" t="s">
        <v>37</v>
      </c>
      <c r="W1144">
        <v>0.59</v>
      </c>
    </row>
    <row r="1145" spans="1:23" x14ac:dyDescent="0.3">
      <c r="A1145" t="s">
        <v>983</v>
      </c>
      <c r="B1145" t="s">
        <v>1135</v>
      </c>
      <c r="D1145" s="1">
        <v>40344</v>
      </c>
      <c r="E1145" s="1">
        <v>40347</v>
      </c>
      <c r="F1145" s="1" t="str">
        <f t="shared" si="82"/>
        <v>June</v>
      </c>
      <c r="G1145" s="1" t="str">
        <f t="shared" si="83"/>
        <v>2010</v>
      </c>
      <c r="H1145" s="2">
        <f t="shared" si="84"/>
        <v>3</v>
      </c>
      <c r="I1145" s="2" t="b">
        <f t="shared" si="85"/>
        <v>0</v>
      </c>
      <c r="J1145" t="s">
        <v>24</v>
      </c>
      <c r="K1145">
        <v>15</v>
      </c>
      <c r="L1145">
        <v>670.94</v>
      </c>
      <c r="M1145">
        <v>0.02</v>
      </c>
      <c r="N1145" t="s">
        <v>18</v>
      </c>
      <c r="O1145">
        <v>87.51</v>
      </c>
      <c r="P1145">
        <v>45.19</v>
      </c>
      <c r="Q1145">
        <v>1.99</v>
      </c>
      <c r="R1145" t="s">
        <v>142</v>
      </c>
      <c r="S1145" t="s">
        <v>143</v>
      </c>
      <c r="T1145" t="s">
        <v>27</v>
      </c>
      <c r="U1145" t="s">
        <v>32</v>
      </c>
      <c r="V1145" t="s">
        <v>48</v>
      </c>
      <c r="W1145">
        <v>0.55000000000000004</v>
      </c>
    </row>
    <row r="1146" spans="1:23" x14ac:dyDescent="0.3">
      <c r="A1146" t="s">
        <v>966</v>
      </c>
      <c r="B1146" t="s">
        <v>1125</v>
      </c>
      <c r="D1146" s="1">
        <v>40845</v>
      </c>
      <c r="E1146" s="1">
        <v>40846</v>
      </c>
      <c r="F1146" s="1" t="str">
        <f t="shared" si="82"/>
        <v>October</v>
      </c>
      <c r="G1146" s="1" t="str">
        <f t="shared" si="83"/>
        <v>2011</v>
      </c>
      <c r="H1146" s="2">
        <f t="shared" si="84"/>
        <v>1</v>
      </c>
      <c r="I1146" s="2" t="b">
        <f t="shared" si="85"/>
        <v>0</v>
      </c>
      <c r="J1146" t="s">
        <v>24</v>
      </c>
      <c r="K1146">
        <v>36</v>
      </c>
      <c r="L1146">
        <v>9544.18</v>
      </c>
      <c r="M1146">
        <v>0</v>
      </c>
      <c r="N1146" t="s">
        <v>39</v>
      </c>
      <c r="O1146">
        <v>3392.88</v>
      </c>
      <c r="P1146">
        <v>256.99</v>
      </c>
      <c r="Q1146">
        <v>11.25</v>
      </c>
      <c r="R1146" t="s">
        <v>142</v>
      </c>
      <c r="S1146" t="s">
        <v>143</v>
      </c>
      <c r="T1146" t="s">
        <v>31</v>
      </c>
      <c r="U1146" t="s">
        <v>32</v>
      </c>
      <c r="V1146" t="s">
        <v>48</v>
      </c>
      <c r="W1146">
        <v>0.51</v>
      </c>
    </row>
    <row r="1147" spans="1:23" x14ac:dyDescent="0.3">
      <c r="A1147" t="s">
        <v>966</v>
      </c>
      <c r="B1147" t="s">
        <v>1125</v>
      </c>
      <c r="D1147" s="1">
        <v>40845</v>
      </c>
      <c r="E1147" s="1">
        <v>40846</v>
      </c>
      <c r="F1147" s="1" t="str">
        <f t="shared" si="82"/>
        <v>October</v>
      </c>
      <c r="G1147" s="1" t="str">
        <f t="shared" si="83"/>
        <v>2011</v>
      </c>
      <c r="H1147" s="2">
        <f t="shared" si="84"/>
        <v>1</v>
      </c>
      <c r="I1147" s="2" t="b">
        <f t="shared" si="85"/>
        <v>0</v>
      </c>
      <c r="J1147" t="s">
        <v>24</v>
      </c>
      <c r="K1147">
        <v>8</v>
      </c>
      <c r="L1147">
        <v>32.92</v>
      </c>
      <c r="M1147">
        <v>0.05</v>
      </c>
      <c r="N1147" t="s">
        <v>18</v>
      </c>
      <c r="O1147">
        <v>-7.73</v>
      </c>
      <c r="P1147">
        <v>3.95</v>
      </c>
      <c r="Q1147">
        <v>2</v>
      </c>
      <c r="R1147" t="s">
        <v>142</v>
      </c>
      <c r="S1147" t="s">
        <v>143</v>
      </c>
      <c r="T1147" t="s">
        <v>31</v>
      </c>
      <c r="U1147" t="s">
        <v>22</v>
      </c>
      <c r="V1147" t="s">
        <v>46</v>
      </c>
      <c r="W1147">
        <v>0.53</v>
      </c>
    </row>
    <row r="1148" spans="1:23" x14ac:dyDescent="0.3">
      <c r="A1148" t="s">
        <v>966</v>
      </c>
      <c r="B1148" t="s">
        <v>1125</v>
      </c>
      <c r="D1148" s="1">
        <v>40473</v>
      </c>
      <c r="E1148" s="1">
        <v>40474</v>
      </c>
      <c r="F1148" s="1" t="str">
        <f t="shared" si="82"/>
        <v>October</v>
      </c>
      <c r="G1148" s="1" t="str">
        <f t="shared" si="83"/>
        <v>2010</v>
      </c>
      <c r="H1148" s="2">
        <f t="shared" si="84"/>
        <v>1</v>
      </c>
      <c r="I1148" s="2" t="b">
        <f t="shared" si="85"/>
        <v>0</v>
      </c>
      <c r="J1148" t="s">
        <v>52</v>
      </c>
      <c r="K1148">
        <v>11</v>
      </c>
      <c r="L1148">
        <v>336.91</v>
      </c>
      <c r="M1148">
        <v>0.1</v>
      </c>
      <c r="N1148" t="s">
        <v>18</v>
      </c>
      <c r="O1148">
        <v>42.5</v>
      </c>
      <c r="P1148">
        <v>30.98</v>
      </c>
      <c r="Q1148">
        <v>8.74</v>
      </c>
      <c r="R1148" t="s">
        <v>142</v>
      </c>
      <c r="S1148" t="s">
        <v>143</v>
      </c>
      <c r="T1148" t="s">
        <v>31</v>
      </c>
      <c r="U1148" t="s">
        <v>22</v>
      </c>
      <c r="V1148" t="s">
        <v>43</v>
      </c>
      <c r="W1148">
        <v>0.4</v>
      </c>
    </row>
    <row r="1149" spans="1:23" x14ac:dyDescent="0.3">
      <c r="A1149" t="s">
        <v>1127</v>
      </c>
      <c r="B1149" t="s">
        <v>927</v>
      </c>
      <c r="D1149" s="1">
        <v>40641</v>
      </c>
      <c r="E1149" s="1">
        <v>40642</v>
      </c>
      <c r="F1149" s="1" t="str">
        <f t="shared" si="82"/>
        <v>April</v>
      </c>
      <c r="G1149" s="1" t="str">
        <f t="shared" si="83"/>
        <v>2011</v>
      </c>
      <c r="H1149" s="2">
        <f t="shared" si="84"/>
        <v>1</v>
      </c>
      <c r="I1149" s="2" t="b">
        <f t="shared" si="85"/>
        <v>0</v>
      </c>
      <c r="J1149" t="s">
        <v>44</v>
      </c>
      <c r="K1149">
        <v>20</v>
      </c>
      <c r="L1149">
        <v>138.52000000000001</v>
      </c>
      <c r="M1149">
        <v>0.03</v>
      </c>
      <c r="N1149" t="s">
        <v>18</v>
      </c>
      <c r="O1149">
        <v>-895.24</v>
      </c>
      <c r="P1149">
        <v>4.4800000000000004</v>
      </c>
      <c r="Q1149">
        <v>49</v>
      </c>
      <c r="R1149" t="s">
        <v>142</v>
      </c>
      <c r="S1149" t="s">
        <v>143</v>
      </c>
      <c r="T1149" t="s">
        <v>42</v>
      </c>
      <c r="U1149" t="s">
        <v>22</v>
      </c>
      <c r="V1149" t="s">
        <v>28</v>
      </c>
      <c r="W1149">
        <v>0.6</v>
      </c>
    </row>
    <row r="1150" spans="1:23" x14ac:dyDescent="0.3">
      <c r="A1150" t="s">
        <v>1127</v>
      </c>
      <c r="B1150" t="s">
        <v>927</v>
      </c>
      <c r="D1150" s="1">
        <v>40641</v>
      </c>
      <c r="E1150" s="1">
        <v>40644</v>
      </c>
      <c r="F1150" s="1" t="str">
        <f t="shared" si="82"/>
        <v>April</v>
      </c>
      <c r="G1150" s="1" t="str">
        <f t="shared" si="83"/>
        <v>2011</v>
      </c>
      <c r="H1150" s="2">
        <f t="shared" si="84"/>
        <v>3</v>
      </c>
      <c r="I1150" s="2" t="b">
        <f t="shared" si="85"/>
        <v>0</v>
      </c>
      <c r="J1150" t="s">
        <v>44</v>
      </c>
      <c r="K1150">
        <v>11</v>
      </c>
      <c r="L1150">
        <v>1735.59</v>
      </c>
      <c r="M1150">
        <v>0.02</v>
      </c>
      <c r="N1150" t="s">
        <v>25</v>
      </c>
      <c r="O1150">
        <v>-506.43</v>
      </c>
      <c r="P1150">
        <v>150.88999999999999</v>
      </c>
      <c r="Q1150">
        <v>60.2</v>
      </c>
      <c r="R1150" t="s">
        <v>142</v>
      </c>
      <c r="S1150" t="s">
        <v>143</v>
      </c>
      <c r="T1150" t="s">
        <v>42</v>
      </c>
      <c r="U1150" t="s">
        <v>36</v>
      </c>
      <c r="V1150" t="s">
        <v>67</v>
      </c>
      <c r="W1150">
        <v>0.77</v>
      </c>
    </row>
    <row r="1151" spans="1:23" x14ac:dyDescent="0.3">
      <c r="A1151" t="s">
        <v>1129</v>
      </c>
      <c r="B1151" t="s">
        <v>1130</v>
      </c>
      <c r="D1151" s="1">
        <v>41099</v>
      </c>
      <c r="E1151" s="1">
        <v>41101</v>
      </c>
      <c r="F1151" s="1" t="str">
        <f t="shared" si="82"/>
        <v>July</v>
      </c>
      <c r="G1151" s="1" t="str">
        <f t="shared" si="83"/>
        <v>2012</v>
      </c>
      <c r="H1151" s="2">
        <f t="shared" si="84"/>
        <v>2</v>
      </c>
      <c r="I1151" s="2" t="b">
        <f t="shared" si="85"/>
        <v>0</v>
      </c>
      <c r="J1151" t="s">
        <v>52</v>
      </c>
      <c r="K1151">
        <v>37</v>
      </c>
      <c r="L1151">
        <v>443.35</v>
      </c>
      <c r="M1151">
        <v>0.02</v>
      </c>
      <c r="N1151" t="s">
        <v>18</v>
      </c>
      <c r="O1151">
        <v>-21.73</v>
      </c>
      <c r="P1151">
        <v>11.97</v>
      </c>
      <c r="Q1151">
        <v>4.9800000000000004</v>
      </c>
      <c r="R1151" t="s">
        <v>142</v>
      </c>
      <c r="S1151" t="s">
        <v>143</v>
      </c>
      <c r="T1151" t="s">
        <v>27</v>
      </c>
      <c r="U1151" t="s">
        <v>22</v>
      </c>
      <c r="V1151" t="s">
        <v>28</v>
      </c>
      <c r="W1151">
        <v>0.57999999999999996</v>
      </c>
    </row>
    <row r="1152" spans="1:23" x14ac:dyDescent="0.3">
      <c r="A1152" t="s">
        <v>1129</v>
      </c>
      <c r="B1152" t="s">
        <v>1130</v>
      </c>
      <c r="D1152" s="1">
        <v>41099</v>
      </c>
      <c r="E1152" s="1">
        <v>41102</v>
      </c>
      <c r="F1152" s="1" t="str">
        <f t="shared" si="82"/>
        <v>July</v>
      </c>
      <c r="G1152" s="1" t="str">
        <f t="shared" si="83"/>
        <v>2012</v>
      </c>
      <c r="H1152" s="2">
        <f t="shared" si="84"/>
        <v>3</v>
      </c>
      <c r="I1152" s="2" t="b">
        <f t="shared" si="85"/>
        <v>0</v>
      </c>
      <c r="J1152" t="s">
        <v>52</v>
      </c>
      <c r="K1152">
        <v>41</v>
      </c>
      <c r="L1152">
        <v>392.61</v>
      </c>
      <c r="M1152">
        <v>0.08</v>
      </c>
      <c r="N1152" t="s">
        <v>39</v>
      </c>
      <c r="O1152">
        <v>-100.15</v>
      </c>
      <c r="P1152">
        <v>9.48</v>
      </c>
      <c r="Q1152">
        <v>7.29</v>
      </c>
      <c r="R1152" t="s">
        <v>142</v>
      </c>
      <c r="S1152" t="s">
        <v>143</v>
      </c>
      <c r="T1152" t="s">
        <v>27</v>
      </c>
      <c r="U1152" t="s">
        <v>36</v>
      </c>
      <c r="V1152" t="s">
        <v>37</v>
      </c>
      <c r="W1152">
        <v>0.45</v>
      </c>
    </row>
    <row r="1153" spans="1:23" x14ac:dyDescent="0.3">
      <c r="A1153" t="s">
        <v>1129</v>
      </c>
      <c r="B1153" t="s">
        <v>1130</v>
      </c>
      <c r="D1153" s="1">
        <v>41099</v>
      </c>
      <c r="E1153" s="1">
        <v>41101</v>
      </c>
      <c r="F1153" s="1" t="str">
        <f t="shared" si="82"/>
        <v>July</v>
      </c>
      <c r="G1153" s="1" t="str">
        <f t="shared" si="83"/>
        <v>2012</v>
      </c>
      <c r="H1153" s="2">
        <f t="shared" si="84"/>
        <v>2</v>
      </c>
      <c r="I1153" s="2" t="b">
        <f t="shared" si="85"/>
        <v>0</v>
      </c>
      <c r="J1153" t="s">
        <v>52</v>
      </c>
      <c r="K1153">
        <v>4</v>
      </c>
      <c r="L1153">
        <v>30.85</v>
      </c>
      <c r="M1153">
        <v>0.03</v>
      </c>
      <c r="N1153" t="s">
        <v>18</v>
      </c>
      <c r="O1153">
        <v>-12.88</v>
      </c>
      <c r="P1153">
        <v>5.98</v>
      </c>
      <c r="Q1153">
        <v>5.79</v>
      </c>
      <c r="R1153" t="s">
        <v>142</v>
      </c>
      <c r="S1153" t="s">
        <v>143</v>
      </c>
      <c r="T1153" t="s">
        <v>27</v>
      </c>
      <c r="U1153" t="s">
        <v>22</v>
      </c>
      <c r="V1153" t="s">
        <v>43</v>
      </c>
      <c r="W1153">
        <v>0.36</v>
      </c>
    </row>
    <row r="1154" spans="1:23" x14ac:dyDescent="0.3">
      <c r="A1154" t="s">
        <v>1140</v>
      </c>
      <c r="B1154" t="s">
        <v>1141</v>
      </c>
      <c r="D1154" s="1">
        <v>41083</v>
      </c>
      <c r="E1154" s="1">
        <v>41084</v>
      </c>
      <c r="F1154" s="1" t="str">
        <f t="shared" si="82"/>
        <v>June</v>
      </c>
      <c r="G1154" s="1" t="str">
        <f t="shared" si="83"/>
        <v>2012</v>
      </c>
      <c r="H1154" s="2">
        <f t="shared" si="84"/>
        <v>1</v>
      </c>
      <c r="I1154" s="2" t="b">
        <f t="shared" si="85"/>
        <v>0</v>
      </c>
      <c r="J1154" t="s">
        <v>24</v>
      </c>
      <c r="K1154">
        <v>25</v>
      </c>
      <c r="L1154">
        <v>1081.22</v>
      </c>
      <c r="M1154">
        <v>0.08</v>
      </c>
      <c r="N1154" t="s">
        <v>18</v>
      </c>
      <c r="O1154">
        <v>130.80000000000001</v>
      </c>
      <c r="P1154">
        <v>43.98</v>
      </c>
      <c r="Q1154">
        <v>8.99</v>
      </c>
      <c r="R1154" t="s">
        <v>142</v>
      </c>
      <c r="S1154" t="s">
        <v>143</v>
      </c>
      <c r="T1154" t="s">
        <v>31</v>
      </c>
      <c r="U1154" t="s">
        <v>22</v>
      </c>
      <c r="V1154" t="s">
        <v>60</v>
      </c>
      <c r="W1154">
        <v>0.57999999999999996</v>
      </c>
    </row>
    <row r="1155" spans="1:23" x14ac:dyDescent="0.3">
      <c r="A1155" t="s">
        <v>1140</v>
      </c>
      <c r="B1155" t="s">
        <v>1141</v>
      </c>
      <c r="D1155" s="1">
        <v>41083</v>
      </c>
      <c r="E1155" s="1">
        <v>41085</v>
      </c>
      <c r="F1155" s="1" t="str">
        <f t="shared" ref="F1155:F1218" si="86">TEXT(E1155,"mmmm")</f>
        <v>June</v>
      </c>
      <c r="G1155" s="1" t="str">
        <f t="shared" ref="G1155:G1218" si="87">TEXT(E1155,"yyyy")</f>
        <v>2012</v>
      </c>
      <c r="H1155" s="2">
        <f t="shared" ref="H1155:H1218" si="88">E1155-D1155</f>
        <v>2</v>
      </c>
      <c r="I1155" s="2" t="b">
        <f t="shared" ref="I1155:I1218" si="89">IF(H1155&lt;1,IF(AND(H1155&gt;0,H1155&lt;2),"ONE DAY", "FREE DELIVERY"))</f>
        <v>0</v>
      </c>
      <c r="J1155" t="s">
        <v>24</v>
      </c>
      <c r="K1155">
        <v>14</v>
      </c>
      <c r="L1155">
        <v>36.409999999999997</v>
      </c>
      <c r="M1155">
        <v>0.01</v>
      </c>
      <c r="N1155" t="s">
        <v>18</v>
      </c>
      <c r="O1155">
        <v>-31.45</v>
      </c>
      <c r="P1155">
        <v>2.23</v>
      </c>
      <c r="Q1155">
        <v>4.57</v>
      </c>
      <c r="R1155" t="s">
        <v>142</v>
      </c>
      <c r="S1155" t="s">
        <v>143</v>
      </c>
      <c r="T1155" t="s">
        <v>31</v>
      </c>
      <c r="U1155" t="s">
        <v>36</v>
      </c>
      <c r="V1155" t="s">
        <v>37</v>
      </c>
      <c r="W1155">
        <v>0.41</v>
      </c>
    </row>
    <row r="1156" spans="1:23" x14ac:dyDescent="0.3">
      <c r="A1156" t="s">
        <v>1074</v>
      </c>
      <c r="B1156" t="s">
        <v>1075</v>
      </c>
      <c r="D1156" s="1">
        <v>40375</v>
      </c>
      <c r="E1156" s="1">
        <v>40377</v>
      </c>
      <c r="F1156" s="1" t="str">
        <f t="shared" si="86"/>
        <v>July</v>
      </c>
      <c r="G1156" s="1" t="str">
        <f t="shared" si="87"/>
        <v>2010</v>
      </c>
      <c r="H1156" s="2">
        <f t="shared" si="88"/>
        <v>2</v>
      </c>
      <c r="I1156" s="2" t="b">
        <f t="shared" si="89"/>
        <v>0</v>
      </c>
      <c r="J1156" t="s">
        <v>34</v>
      </c>
      <c r="K1156">
        <v>45</v>
      </c>
      <c r="L1156">
        <v>5205.83</v>
      </c>
      <c r="M1156">
        <v>0.08</v>
      </c>
      <c r="N1156" t="s">
        <v>25</v>
      </c>
      <c r="O1156">
        <v>-818.77</v>
      </c>
      <c r="P1156">
        <v>124.49</v>
      </c>
      <c r="Q1156">
        <v>51.94</v>
      </c>
      <c r="R1156" t="s">
        <v>142</v>
      </c>
      <c r="S1156" t="s">
        <v>143</v>
      </c>
      <c r="T1156" t="s">
        <v>21</v>
      </c>
      <c r="U1156" t="s">
        <v>36</v>
      </c>
      <c r="V1156" t="s">
        <v>55</v>
      </c>
      <c r="W1156">
        <v>0.63</v>
      </c>
    </row>
    <row r="1157" spans="1:23" x14ac:dyDescent="0.3">
      <c r="A1157" t="s">
        <v>1117</v>
      </c>
      <c r="B1157" t="s">
        <v>1118</v>
      </c>
      <c r="D1157" s="1">
        <v>40020</v>
      </c>
      <c r="E1157" s="1">
        <v>40022</v>
      </c>
      <c r="F1157" s="1" t="str">
        <f t="shared" si="86"/>
        <v>July</v>
      </c>
      <c r="G1157" s="1" t="str">
        <f t="shared" si="87"/>
        <v>2009</v>
      </c>
      <c r="H1157" s="2">
        <f t="shared" si="88"/>
        <v>2</v>
      </c>
      <c r="I1157" s="2" t="b">
        <f t="shared" si="89"/>
        <v>0</v>
      </c>
      <c r="J1157" t="s">
        <v>17</v>
      </c>
      <c r="K1157">
        <v>32</v>
      </c>
      <c r="L1157">
        <v>3416.38</v>
      </c>
      <c r="M1157">
        <v>0.01</v>
      </c>
      <c r="N1157" t="s">
        <v>25</v>
      </c>
      <c r="O1157">
        <v>-1142.2</v>
      </c>
      <c r="P1157">
        <v>100.98</v>
      </c>
      <c r="Q1157">
        <v>57.38</v>
      </c>
      <c r="R1157" t="s">
        <v>142</v>
      </c>
      <c r="S1157" t="s">
        <v>143</v>
      </c>
      <c r="T1157" t="s">
        <v>27</v>
      </c>
      <c r="U1157" t="s">
        <v>36</v>
      </c>
      <c r="V1157" t="s">
        <v>54</v>
      </c>
      <c r="W1157">
        <v>0.78</v>
      </c>
    </row>
    <row r="1158" spans="1:23" x14ac:dyDescent="0.3">
      <c r="A1158" t="s">
        <v>1117</v>
      </c>
      <c r="B1158" t="s">
        <v>1118</v>
      </c>
      <c r="D1158" s="1">
        <v>40020</v>
      </c>
      <c r="E1158" s="1">
        <v>40022</v>
      </c>
      <c r="F1158" s="1" t="str">
        <f t="shared" si="86"/>
        <v>July</v>
      </c>
      <c r="G1158" s="1" t="str">
        <f t="shared" si="87"/>
        <v>2009</v>
      </c>
      <c r="H1158" s="2">
        <f t="shared" si="88"/>
        <v>2</v>
      </c>
      <c r="I1158" s="2" t="b">
        <f t="shared" si="89"/>
        <v>0</v>
      </c>
      <c r="J1158" t="s">
        <v>17</v>
      </c>
      <c r="K1158">
        <v>14</v>
      </c>
      <c r="L1158">
        <v>142.81</v>
      </c>
      <c r="M1158">
        <v>0.01</v>
      </c>
      <c r="N1158" t="s">
        <v>18</v>
      </c>
      <c r="O1158">
        <v>39.64</v>
      </c>
      <c r="P1158">
        <v>10.14</v>
      </c>
      <c r="Q1158">
        <v>2.27</v>
      </c>
      <c r="R1158" t="s">
        <v>142</v>
      </c>
      <c r="S1158" t="s">
        <v>143</v>
      </c>
      <c r="T1158" t="s">
        <v>27</v>
      </c>
      <c r="U1158" t="s">
        <v>22</v>
      </c>
      <c r="V1158" t="s">
        <v>43</v>
      </c>
      <c r="W1158">
        <v>0.36</v>
      </c>
    </row>
    <row r="1159" spans="1:23" x14ac:dyDescent="0.3">
      <c r="A1159" t="s">
        <v>1074</v>
      </c>
      <c r="B1159" t="s">
        <v>1075</v>
      </c>
      <c r="D1159" s="1">
        <v>40048</v>
      </c>
      <c r="E1159" s="1">
        <v>40050</v>
      </c>
      <c r="F1159" s="1" t="str">
        <f t="shared" si="86"/>
        <v>August</v>
      </c>
      <c r="G1159" s="1" t="str">
        <f t="shared" si="87"/>
        <v>2009</v>
      </c>
      <c r="H1159" s="2">
        <f t="shared" si="88"/>
        <v>2</v>
      </c>
      <c r="I1159" s="2" t="b">
        <f t="shared" si="89"/>
        <v>0</v>
      </c>
      <c r="J1159" t="s">
        <v>24</v>
      </c>
      <c r="K1159">
        <v>24</v>
      </c>
      <c r="L1159">
        <v>4636.62</v>
      </c>
      <c r="M1159">
        <v>0.1</v>
      </c>
      <c r="N1159" t="s">
        <v>18</v>
      </c>
      <c r="O1159">
        <v>-318.45</v>
      </c>
      <c r="P1159">
        <v>209.37</v>
      </c>
      <c r="Q1159">
        <v>69</v>
      </c>
      <c r="R1159" t="s">
        <v>142</v>
      </c>
      <c r="S1159" t="s">
        <v>143</v>
      </c>
      <c r="T1159" t="s">
        <v>27</v>
      </c>
      <c r="U1159" t="s">
        <v>36</v>
      </c>
      <c r="V1159" t="s">
        <v>55</v>
      </c>
      <c r="W1159">
        <v>0.79</v>
      </c>
    </row>
    <row r="1160" spans="1:23" x14ac:dyDescent="0.3">
      <c r="A1160" t="s">
        <v>1074</v>
      </c>
      <c r="B1160" t="s">
        <v>1075</v>
      </c>
      <c r="D1160" s="1">
        <v>40048</v>
      </c>
      <c r="E1160" s="1">
        <v>40049</v>
      </c>
      <c r="F1160" s="1" t="str">
        <f t="shared" si="86"/>
        <v>August</v>
      </c>
      <c r="G1160" s="1" t="str">
        <f t="shared" si="87"/>
        <v>2009</v>
      </c>
      <c r="H1160" s="2">
        <f t="shared" si="88"/>
        <v>1</v>
      </c>
      <c r="I1160" s="2" t="b">
        <f t="shared" si="89"/>
        <v>0</v>
      </c>
      <c r="J1160" t="s">
        <v>24</v>
      </c>
      <c r="K1160">
        <v>20</v>
      </c>
      <c r="L1160">
        <v>100.11</v>
      </c>
      <c r="M1160">
        <v>7.0000000000000007E-2</v>
      </c>
      <c r="N1160" t="s">
        <v>18</v>
      </c>
      <c r="O1160">
        <v>-41.7</v>
      </c>
      <c r="P1160">
        <v>4.9800000000000004</v>
      </c>
      <c r="Q1160">
        <v>4.7</v>
      </c>
      <c r="R1160" t="s">
        <v>142</v>
      </c>
      <c r="S1160" t="s">
        <v>143</v>
      </c>
      <c r="T1160" t="s">
        <v>27</v>
      </c>
      <c r="U1160" t="s">
        <v>22</v>
      </c>
      <c r="V1160" t="s">
        <v>43</v>
      </c>
      <c r="W1160">
        <v>0.38</v>
      </c>
    </row>
    <row r="1161" spans="1:23" x14ac:dyDescent="0.3">
      <c r="A1161" t="s">
        <v>1074</v>
      </c>
      <c r="B1161" t="s">
        <v>1075</v>
      </c>
      <c r="D1161" s="1">
        <v>40756</v>
      </c>
      <c r="E1161" s="1">
        <v>40761</v>
      </c>
      <c r="F1161" s="1" t="str">
        <f t="shared" si="86"/>
        <v>August</v>
      </c>
      <c r="G1161" s="1" t="str">
        <f t="shared" si="87"/>
        <v>2011</v>
      </c>
      <c r="H1161" s="2">
        <f t="shared" si="88"/>
        <v>5</v>
      </c>
      <c r="I1161" s="2" t="b">
        <f t="shared" si="89"/>
        <v>0</v>
      </c>
      <c r="J1161" t="s">
        <v>17</v>
      </c>
      <c r="K1161">
        <v>36</v>
      </c>
      <c r="L1161">
        <v>5140.08</v>
      </c>
      <c r="M1161">
        <v>0.06</v>
      </c>
      <c r="N1161" t="s">
        <v>25</v>
      </c>
      <c r="O1161">
        <v>-582.42999999999995</v>
      </c>
      <c r="P1161">
        <v>145.97999999999999</v>
      </c>
      <c r="Q1161">
        <v>51.92</v>
      </c>
      <c r="R1161" t="s">
        <v>142</v>
      </c>
      <c r="S1161" t="s">
        <v>143</v>
      </c>
      <c r="T1161" t="s">
        <v>42</v>
      </c>
      <c r="U1161" t="s">
        <v>36</v>
      </c>
      <c r="V1161" t="s">
        <v>55</v>
      </c>
      <c r="W1161">
        <v>0.69</v>
      </c>
    </row>
    <row r="1162" spans="1:23" x14ac:dyDescent="0.3">
      <c r="A1162" t="s">
        <v>1074</v>
      </c>
      <c r="B1162" t="s">
        <v>1075</v>
      </c>
      <c r="D1162" s="1">
        <v>41058</v>
      </c>
      <c r="E1162" s="1">
        <v>41059</v>
      </c>
      <c r="F1162" s="1" t="str">
        <f t="shared" si="86"/>
        <v>May</v>
      </c>
      <c r="G1162" s="1" t="str">
        <f t="shared" si="87"/>
        <v>2012</v>
      </c>
      <c r="H1162" s="2">
        <f t="shared" si="88"/>
        <v>1</v>
      </c>
      <c r="I1162" s="2" t="b">
        <f t="shared" si="89"/>
        <v>0</v>
      </c>
      <c r="J1162" t="s">
        <v>52</v>
      </c>
      <c r="K1162">
        <v>14</v>
      </c>
      <c r="L1162">
        <v>633.08000000000004</v>
      </c>
      <c r="M1162">
        <v>0.04</v>
      </c>
      <c r="N1162" t="s">
        <v>39</v>
      </c>
      <c r="O1162">
        <v>145.47999999999999</v>
      </c>
      <c r="P1162">
        <v>42.98</v>
      </c>
      <c r="Q1162">
        <v>4.62</v>
      </c>
      <c r="R1162" t="s">
        <v>142</v>
      </c>
      <c r="S1162" t="s">
        <v>143</v>
      </c>
      <c r="T1162" t="s">
        <v>31</v>
      </c>
      <c r="U1162" t="s">
        <v>22</v>
      </c>
      <c r="V1162" t="s">
        <v>28</v>
      </c>
      <c r="W1162">
        <v>0.56000000000000005</v>
      </c>
    </row>
    <row r="1163" spans="1:23" x14ac:dyDescent="0.3">
      <c r="A1163" t="s">
        <v>1074</v>
      </c>
      <c r="B1163" t="s">
        <v>1075</v>
      </c>
      <c r="D1163" s="1">
        <v>41058</v>
      </c>
      <c r="E1163" s="1">
        <v>41059</v>
      </c>
      <c r="F1163" s="1" t="str">
        <f t="shared" si="86"/>
        <v>May</v>
      </c>
      <c r="G1163" s="1" t="str">
        <f t="shared" si="87"/>
        <v>2012</v>
      </c>
      <c r="H1163" s="2">
        <f t="shared" si="88"/>
        <v>1</v>
      </c>
      <c r="I1163" s="2" t="b">
        <f t="shared" si="89"/>
        <v>0</v>
      </c>
      <c r="J1163" t="s">
        <v>52</v>
      </c>
      <c r="K1163">
        <v>22</v>
      </c>
      <c r="L1163">
        <v>110.42</v>
      </c>
      <c r="M1163">
        <v>0.09</v>
      </c>
      <c r="N1163" t="s">
        <v>18</v>
      </c>
      <c r="O1163">
        <v>-36.6</v>
      </c>
      <c r="P1163">
        <v>5.08</v>
      </c>
      <c r="Q1163">
        <v>3.63</v>
      </c>
      <c r="R1163" t="s">
        <v>142</v>
      </c>
      <c r="S1163" t="s">
        <v>143</v>
      </c>
      <c r="T1163" t="s">
        <v>31</v>
      </c>
      <c r="U1163" t="s">
        <v>36</v>
      </c>
      <c r="V1163" t="s">
        <v>37</v>
      </c>
      <c r="W1163">
        <v>0.51</v>
      </c>
    </row>
    <row r="1164" spans="1:23" x14ac:dyDescent="0.3">
      <c r="A1164" t="s">
        <v>1063</v>
      </c>
      <c r="B1164" t="s">
        <v>1147</v>
      </c>
      <c r="D1164" s="1">
        <v>40304</v>
      </c>
      <c r="E1164" s="1">
        <v>40304</v>
      </c>
      <c r="F1164" s="1" t="str">
        <f t="shared" si="86"/>
        <v>May</v>
      </c>
      <c r="G1164" s="1" t="str">
        <f t="shared" si="87"/>
        <v>2010</v>
      </c>
      <c r="H1164" s="2">
        <f t="shared" si="88"/>
        <v>0</v>
      </c>
      <c r="I1164" s="2" t="str">
        <f t="shared" si="89"/>
        <v>FREE DELIVERY</v>
      </c>
      <c r="J1164" t="s">
        <v>17</v>
      </c>
      <c r="K1164">
        <v>5</v>
      </c>
      <c r="L1164">
        <v>25.34</v>
      </c>
      <c r="M1164">
        <v>0.1</v>
      </c>
      <c r="N1164" t="s">
        <v>18</v>
      </c>
      <c r="O1164">
        <v>-21.29</v>
      </c>
      <c r="P1164">
        <v>4.0599999999999996</v>
      </c>
      <c r="Q1164">
        <v>6.89</v>
      </c>
      <c r="R1164" t="s">
        <v>142</v>
      </c>
      <c r="S1164" t="s">
        <v>143</v>
      </c>
      <c r="T1164" t="s">
        <v>27</v>
      </c>
      <c r="U1164" t="s">
        <v>22</v>
      </c>
      <c r="V1164" t="s">
        <v>28</v>
      </c>
      <c r="W1164">
        <v>0.6</v>
      </c>
    </row>
    <row r="1165" spans="1:23" x14ac:dyDescent="0.3">
      <c r="A1165" t="s">
        <v>1063</v>
      </c>
      <c r="B1165" t="s">
        <v>1147</v>
      </c>
      <c r="D1165" s="1">
        <v>40304</v>
      </c>
      <c r="E1165" s="1">
        <v>40309</v>
      </c>
      <c r="F1165" s="1" t="str">
        <f t="shared" si="86"/>
        <v>May</v>
      </c>
      <c r="G1165" s="1" t="str">
        <f t="shared" si="87"/>
        <v>2010</v>
      </c>
      <c r="H1165" s="2">
        <f t="shared" si="88"/>
        <v>5</v>
      </c>
      <c r="I1165" s="2" t="b">
        <f t="shared" si="89"/>
        <v>0</v>
      </c>
      <c r="J1165" t="s">
        <v>17</v>
      </c>
      <c r="K1165">
        <v>11</v>
      </c>
      <c r="L1165">
        <v>178.57</v>
      </c>
      <c r="M1165">
        <v>0.05</v>
      </c>
      <c r="N1165" t="s">
        <v>18</v>
      </c>
      <c r="O1165">
        <v>-37.39</v>
      </c>
      <c r="P1165">
        <v>15.28</v>
      </c>
      <c r="Q1165">
        <v>10.91</v>
      </c>
      <c r="R1165" t="s">
        <v>142</v>
      </c>
      <c r="S1165" t="s">
        <v>143</v>
      </c>
      <c r="T1165" t="s">
        <v>27</v>
      </c>
      <c r="U1165" t="s">
        <v>22</v>
      </c>
      <c r="V1165" t="s">
        <v>29</v>
      </c>
      <c r="W1165">
        <v>0.36</v>
      </c>
    </row>
    <row r="1166" spans="1:23" x14ac:dyDescent="0.3">
      <c r="A1166" t="s">
        <v>1127</v>
      </c>
      <c r="B1166" t="s">
        <v>927</v>
      </c>
      <c r="D1166" s="1">
        <v>40104</v>
      </c>
      <c r="E1166" s="1">
        <v>40113</v>
      </c>
      <c r="F1166" s="1" t="str">
        <f t="shared" si="86"/>
        <v>October</v>
      </c>
      <c r="G1166" s="1" t="str">
        <f t="shared" si="87"/>
        <v>2009</v>
      </c>
      <c r="H1166" s="2">
        <f t="shared" si="88"/>
        <v>9</v>
      </c>
      <c r="I1166" s="2" t="b">
        <f t="shared" si="89"/>
        <v>0</v>
      </c>
      <c r="J1166" t="s">
        <v>17</v>
      </c>
      <c r="K1166">
        <v>24</v>
      </c>
      <c r="L1166">
        <v>265.35000000000002</v>
      </c>
      <c r="M1166">
        <v>0.02</v>
      </c>
      <c r="N1166" t="s">
        <v>18</v>
      </c>
      <c r="O1166">
        <v>-128.69</v>
      </c>
      <c r="P1166">
        <v>9.99</v>
      </c>
      <c r="Q1166">
        <v>11.59</v>
      </c>
      <c r="R1166" t="s">
        <v>142</v>
      </c>
      <c r="S1166" t="s">
        <v>143</v>
      </c>
      <c r="T1166" t="s">
        <v>42</v>
      </c>
      <c r="U1166" t="s">
        <v>22</v>
      </c>
      <c r="V1166" t="s">
        <v>43</v>
      </c>
      <c r="W1166">
        <v>0.4</v>
      </c>
    </row>
    <row r="1167" spans="1:23" x14ac:dyDescent="0.3">
      <c r="A1167" t="s">
        <v>1127</v>
      </c>
      <c r="B1167" t="s">
        <v>927</v>
      </c>
      <c r="D1167" s="1">
        <v>40104</v>
      </c>
      <c r="E1167" s="1">
        <v>40109</v>
      </c>
      <c r="F1167" s="1" t="str">
        <f t="shared" si="86"/>
        <v>October</v>
      </c>
      <c r="G1167" s="1" t="str">
        <f t="shared" si="87"/>
        <v>2009</v>
      </c>
      <c r="H1167" s="2">
        <f t="shared" si="88"/>
        <v>5</v>
      </c>
      <c r="I1167" s="2" t="b">
        <f t="shared" si="89"/>
        <v>0</v>
      </c>
      <c r="J1167" t="s">
        <v>17</v>
      </c>
      <c r="K1167">
        <v>41</v>
      </c>
      <c r="L1167">
        <v>1993.94</v>
      </c>
      <c r="M1167">
        <v>0.02</v>
      </c>
      <c r="N1167" t="s">
        <v>18</v>
      </c>
      <c r="O1167">
        <v>931.7</v>
      </c>
      <c r="P1167">
        <v>48.04</v>
      </c>
      <c r="Q1167">
        <v>5.79</v>
      </c>
      <c r="R1167" t="s">
        <v>142</v>
      </c>
      <c r="S1167" t="s">
        <v>143</v>
      </c>
      <c r="T1167" t="s">
        <v>42</v>
      </c>
      <c r="U1167" t="s">
        <v>22</v>
      </c>
      <c r="V1167" t="s">
        <v>43</v>
      </c>
      <c r="W1167">
        <v>0.37</v>
      </c>
    </row>
    <row r="1168" spans="1:23" x14ac:dyDescent="0.3">
      <c r="A1168" t="s">
        <v>1127</v>
      </c>
      <c r="B1168" t="s">
        <v>927</v>
      </c>
      <c r="D1168" s="1">
        <v>40104</v>
      </c>
      <c r="E1168" s="1">
        <v>40111</v>
      </c>
      <c r="F1168" s="1" t="str">
        <f t="shared" si="86"/>
        <v>October</v>
      </c>
      <c r="G1168" s="1" t="str">
        <f t="shared" si="87"/>
        <v>2009</v>
      </c>
      <c r="H1168" s="2">
        <f t="shared" si="88"/>
        <v>7</v>
      </c>
      <c r="I1168" s="2" t="b">
        <f t="shared" si="89"/>
        <v>0</v>
      </c>
      <c r="J1168" t="s">
        <v>17</v>
      </c>
      <c r="K1168">
        <v>3</v>
      </c>
      <c r="L1168">
        <v>24.73</v>
      </c>
      <c r="M1168">
        <v>0.04</v>
      </c>
      <c r="N1168" t="s">
        <v>18</v>
      </c>
      <c r="O1168">
        <v>-10.77</v>
      </c>
      <c r="P1168">
        <v>6.68</v>
      </c>
      <c r="Q1168">
        <v>4.91</v>
      </c>
      <c r="R1168" t="s">
        <v>142</v>
      </c>
      <c r="S1168" t="s">
        <v>143</v>
      </c>
      <c r="T1168" t="s">
        <v>42</v>
      </c>
      <c r="U1168" t="s">
        <v>22</v>
      </c>
      <c r="V1168" t="s">
        <v>43</v>
      </c>
      <c r="W1168">
        <v>0.37</v>
      </c>
    </row>
    <row r="1169" spans="1:23" x14ac:dyDescent="0.3">
      <c r="A1169" t="s">
        <v>1117</v>
      </c>
      <c r="B1169" t="s">
        <v>1118</v>
      </c>
      <c r="D1169" s="1">
        <v>40374</v>
      </c>
      <c r="E1169" s="1">
        <v>40376</v>
      </c>
      <c r="F1169" s="1" t="str">
        <f t="shared" si="86"/>
        <v>July</v>
      </c>
      <c r="G1169" s="1" t="str">
        <f t="shared" si="87"/>
        <v>2010</v>
      </c>
      <c r="H1169" s="2">
        <f t="shared" si="88"/>
        <v>2</v>
      </c>
      <c r="I1169" s="2" t="b">
        <f t="shared" si="89"/>
        <v>0</v>
      </c>
      <c r="J1169" t="s">
        <v>44</v>
      </c>
      <c r="K1169">
        <v>25</v>
      </c>
      <c r="L1169">
        <v>1809.0125</v>
      </c>
      <c r="M1169">
        <v>0.01</v>
      </c>
      <c r="N1169" t="s">
        <v>18</v>
      </c>
      <c r="O1169">
        <v>795.05</v>
      </c>
      <c r="P1169">
        <v>85.99</v>
      </c>
      <c r="Q1169">
        <v>2.5</v>
      </c>
      <c r="R1169" t="s">
        <v>142</v>
      </c>
      <c r="S1169" t="s">
        <v>143</v>
      </c>
      <c r="T1169" t="s">
        <v>31</v>
      </c>
      <c r="U1169" t="s">
        <v>32</v>
      </c>
      <c r="V1169" t="s">
        <v>33</v>
      </c>
      <c r="W1169">
        <v>0.35</v>
      </c>
    </row>
    <row r="1170" spans="1:23" x14ac:dyDescent="0.3">
      <c r="A1170" t="s">
        <v>966</v>
      </c>
      <c r="B1170" t="s">
        <v>1125</v>
      </c>
      <c r="D1170" s="1">
        <v>40006</v>
      </c>
      <c r="E1170" s="1">
        <v>40010</v>
      </c>
      <c r="F1170" s="1" t="str">
        <f t="shared" si="86"/>
        <v>July</v>
      </c>
      <c r="G1170" s="1" t="str">
        <f t="shared" si="87"/>
        <v>2009</v>
      </c>
      <c r="H1170" s="2">
        <f t="shared" si="88"/>
        <v>4</v>
      </c>
      <c r="I1170" s="2" t="b">
        <f t="shared" si="89"/>
        <v>0</v>
      </c>
      <c r="J1170" t="s">
        <v>17</v>
      </c>
      <c r="K1170">
        <v>1</v>
      </c>
      <c r="L1170">
        <v>31.96</v>
      </c>
      <c r="M1170">
        <v>0.01</v>
      </c>
      <c r="N1170" t="s">
        <v>18</v>
      </c>
      <c r="O1170">
        <v>-74.64</v>
      </c>
      <c r="P1170">
        <v>29.89</v>
      </c>
      <c r="Q1170">
        <v>1.99</v>
      </c>
      <c r="R1170" t="s">
        <v>142</v>
      </c>
      <c r="S1170" t="s">
        <v>143</v>
      </c>
      <c r="T1170" t="s">
        <v>31</v>
      </c>
      <c r="U1170" t="s">
        <v>32</v>
      </c>
      <c r="V1170" t="s">
        <v>48</v>
      </c>
      <c r="W1170">
        <v>0.5</v>
      </c>
    </row>
    <row r="1171" spans="1:23" x14ac:dyDescent="0.3">
      <c r="A1171" t="s">
        <v>1024</v>
      </c>
      <c r="B1171" t="s">
        <v>1114</v>
      </c>
      <c r="D1171" s="1">
        <v>41039</v>
      </c>
      <c r="E1171" s="1">
        <v>41039</v>
      </c>
      <c r="F1171" s="1" t="str">
        <f t="shared" si="86"/>
        <v>May</v>
      </c>
      <c r="G1171" s="1" t="str">
        <f t="shared" si="87"/>
        <v>2012</v>
      </c>
      <c r="H1171" s="2">
        <f t="shared" si="88"/>
        <v>0</v>
      </c>
      <c r="I1171" s="2" t="str">
        <f t="shared" si="89"/>
        <v>FREE DELIVERY</v>
      </c>
      <c r="J1171" t="s">
        <v>44</v>
      </c>
      <c r="K1171">
        <v>25</v>
      </c>
      <c r="L1171">
        <v>767.26</v>
      </c>
      <c r="M1171">
        <v>7.0000000000000007E-2</v>
      </c>
      <c r="N1171" t="s">
        <v>18</v>
      </c>
      <c r="O1171">
        <v>-29.56</v>
      </c>
      <c r="P1171">
        <v>30.97</v>
      </c>
      <c r="Q1171">
        <v>4</v>
      </c>
      <c r="R1171" t="s">
        <v>142</v>
      </c>
      <c r="S1171" t="s">
        <v>143</v>
      </c>
      <c r="T1171" t="s">
        <v>42</v>
      </c>
      <c r="U1171" t="s">
        <v>32</v>
      </c>
      <c r="V1171" t="s">
        <v>48</v>
      </c>
      <c r="W1171">
        <v>0.74</v>
      </c>
    </row>
    <row r="1172" spans="1:23" x14ac:dyDescent="0.3">
      <c r="A1172" t="s">
        <v>1024</v>
      </c>
      <c r="B1172" t="s">
        <v>1114</v>
      </c>
      <c r="D1172" s="1">
        <v>41039</v>
      </c>
      <c r="E1172" s="1">
        <v>41041</v>
      </c>
      <c r="F1172" s="1" t="str">
        <f t="shared" si="86"/>
        <v>May</v>
      </c>
      <c r="G1172" s="1" t="str">
        <f t="shared" si="87"/>
        <v>2012</v>
      </c>
      <c r="H1172" s="2">
        <f t="shared" si="88"/>
        <v>2</v>
      </c>
      <c r="I1172" s="2" t="b">
        <f t="shared" si="89"/>
        <v>0</v>
      </c>
      <c r="J1172" t="s">
        <v>44</v>
      </c>
      <c r="K1172">
        <v>40</v>
      </c>
      <c r="L1172">
        <v>253.89</v>
      </c>
      <c r="M1172">
        <v>0.09</v>
      </c>
      <c r="N1172" t="s">
        <v>18</v>
      </c>
      <c r="O1172">
        <v>-103.77</v>
      </c>
      <c r="P1172">
        <v>6.48</v>
      </c>
      <c r="Q1172">
        <v>6.22</v>
      </c>
      <c r="R1172" t="s">
        <v>142</v>
      </c>
      <c r="S1172" t="s">
        <v>143</v>
      </c>
      <c r="T1172" t="s">
        <v>42</v>
      </c>
      <c r="U1172" t="s">
        <v>22</v>
      </c>
      <c r="V1172" t="s">
        <v>43</v>
      </c>
      <c r="W1172">
        <v>0.37</v>
      </c>
    </row>
    <row r="1173" spans="1:23" x14ac:dyDescent="0.3">
      <c r="A1173" t="s">
        <v>1024</v>
      </c>
      <c r="B1173" t="s">
        <v>1114</v>
      </c>
      <c r="D1173" s="1">
        <v>41039</v>
      </c>
      <c r="E1173" s="1">
        <v>41041</v>
      </c>
      <c r="F1173" s="1" t="str">
        <f t="shared" si="86"/>
        <v>May</v>
      </c>
      <c r="G1173" s="1" t="str">
        <f t="shared" si="87"/>
        <v>2012</v>
      </c>
      <c r="H1173" s="2">
        <f t="shared" si="88"/>
        <v>2</v>
      </c>
      <c r="I1173" s="2" t="b">
        <f t="shared" si="89"/>
        <v>0</v>
      </c>
      <c r="J1173" t="s">
        <v>44</v>
      </c>
      <c r="K1173">
        <v>20</v>
      </c>
      <c r="L1173">
        <v>127.9</v>
      </c>
      <c r="M1173">
        <v>7.0000000000000007E-2</v>
      </c>
      <c r="N1173" t="s">
        <v>18</v>
      </c>
      <c r="O1173">
        <v>-80.41</v>
      </c>
      <c r="P1173">
        <v>6.48</v>
      </c>
      <c r="Q1173">
        <v>7.37</v>
      </c>
      <c r="R1173" t="s">
        <v>142</v>
      </c>
      <c r="S1173" t="s">
        <v>143</v>
      </c>
      <c r="T1173" t="s">
        <v>42</v>
      </c>
      <c r="U1173" t="s">
        <v>22</v>
      </c>
      <c r="V1173" t="s">
        <v>43</v>
      </c>
      <c r="W1173">
        <v>0.37</v>
      </c>
    </row>
    <row r="1174" spans="1:23" x14ac:dyDescent="0.3">
      <c r="A1174" t="s">
        <v>994</v>
      </c>
      <c r="B1174" t="s">
        <v>1148</v>
      </c>
      <c r="D1174" s="1">
        <v>40748</v>
      </c>
      <c r="E1174" s="1">
        <v>40750</v>
      </c>
      <c r="F1174" s="1" t="str">
        <f t="shared" si="86"/>
        <v>July</v>
      </c>
      <c r="G1174" s="1" t="str">
        <f t="shared" si="87"/>
        <v>2011</v>
      </c>
      <c r="H1174" s="2">
        <f t="shared" si="88"/>
        <v>2</v>
      </c>
      <c r="I1174" s="2" t="b">
        <f t="shared" si="89"/>
        <v>0</v>
      </c>
      <c r="J1174" t="s">
        <v>24</v>
      </c>
      <c r="K1174">
        <v>44</v>
      </c>
      <c r="L1174">
        <v>73.64</v>
      </c>
      <c r="M1174">
        <v>7.0000000000000007E-2</v>
      </c>
      <c r="N1174" t="s">
        <v>18</v>
      </c>
      <c r="O1174">
        <v>-58.87</v>
      </c>
      <c r="P1174">
        <v>1.7</v>
      </c>
      <c r="Q1174">
        <v>1.99</v>
      </c>
      <c r="R1174" t="s">
        <v>142</v>
      </c>
      <c r="S1174" t="s">
        <v>143</v>
      </c>
      <c r="T1174" t="s">
        <v>31</v>
      </c>
      <c r="U1174" t="s">
        <v>32</v>
      </c>
      <c r="V1174" t="s">
        <v>48</v>
      </c>
      <c r="W1174">
        <v>0.51</v>
      </c>
    </row>
    <row r="1175" spans="1:23" x14ac:dyDescent="0.3">
      <c r="A1175" t="s">
        <v>1136</v>
      </c>
      <c r="B1175" t="s">
        <v>1137</v>
      </c>
      <c r="D1175" s="1">
        <v>41151</v>
      </c>
      <c r="E1175" s="1">
        <v>41151</v>
      </c>
      <c r="F1175" s="1" t="str">
        <f t="shared" si="86"/>
        <v>August</v>
      </c>
      <c r="G1175" s="1" t="str">
        <f t="shared" si="87"/>
        <v>2012</v>
      </c>
      <c r="H1175" s="2">
        <f t="shared" si="88"/>
        <v>0</v>
      </c>
      <c r="I1175" s="2" t="str">
        <f t="shared" si="89"/>
        <v>FREE DELIVERY</v>
      </c>
      <c r="J1175" t="s">
        <v>44</v>
      </c>
      <c r="K1175">
        <v>13</v>
      </c>
      <c r="L1175">
        <v>603.34699999999998</v>
      </c>
      <c r="M1175">
        <v>0.08</v>
      </c>
      <c r="N1175" t="s">
        <v>18</v>
      </c>
      <c r="O1175">
        <v>142.97999999999999</v>
      </c>
      <c r="P1175">
        <v>55.99</v>
      </c>
      <c r="Q1175">
        <v>1.25</v>
      </c>
      <c r="R1175" t="s">
        <v>142</v>
      </c>
      <c r="S1175" t="s">
        <v>143</v>
      </c>
      <c r="T1175" t="s">
        <v>42</v>
      </c>
      <c r="U1175" t="s">
        <v>32</v>
      </c>
      <c r="V1175" t="s">
        <v>33</v>
      </c>
      <c r="W1175">
        <v>0.35</v>
      </c>
    </row>
    <row r="1176" spans="1:23" x14ac:dyDescent="0.3">
      <c r="A1176" t="s">
        <v>1136</v>
      </c>
      <c r="B1176" t="s">
        <v>1137</v>
      </c>
      <c r="D1176" s="1">
        <v>41151</v>
      </c>
      <c r="E1176" s="1">
        <v>41152</v>
      </c>
      <c r="F1176" s="1" t="str">
        <f t="shared" si="86"/>
        <v>August</v>
      </c>
      <c r="G1176" s="1" t="str">
        <f t="shared" si="87"/>
        <v>2012</v>
      </c>
      <c r="H1176" s="2">
        <f t="shared" si="88"/>
        <v>1</v>
      </c>
      <c r="I1176" s="2" t="b">
        <f t="shared" si="89"/>
        <v>0</v>
      </c>
      <c r="J1176" t="s">
        <v>44</v>
      </c>
      <c r="K1176">
        <v>44</v>
      </c>
      <c r="L1176">
        <v>770.53</v>
      </c>
      <c r="M1176">
        <v>0.04</v>
      </c>
      <c r="N1176" t="s">
        <v>18</v>
      </c>
      <c r="O1176">
        <v>30.17</v>
      </c>
      <c r="P1176">
        <v>16.91</v>
      </c>
      <c r="Q1176">
        <v>6.25</v>
      </c>
      <c r="R1176" t="s">
        <v>142</v>
      </c>
      <c r="S1176" t="s">
        <v>143</v>
      </c>
      <c r="T1176" t="s">
        <v>42</v>
      </c>
      <c r="U1176" t="s">
        <v>22</v>
      </c>
      <c r="V1176" t="s">
        <v>23</v>
      </c>
      <c r="W1176">
        <v>0.57999999999999996</v>
      </c>
    </row>
    <row r="1177" spans="1:23" x14ac:dyDescent="0.3">
      <c r="A1177" t="s">
        <v>1149</v>
      </c>
      <c r="B1177" t="s">
        <v>1150</v>
      </c>
      <c r="D1177" s="1">
        <v>40866</v>
      </c>
      <c r="E1177" s="1">
        <v>40870</v>
      </c>
      <c r="F1177" s="1" t="str">
        <f t="shared" si="86"/>
        <v>November</v>
      </c>
      <c r="G1177" s="1" t="str">
        <f t="shared" si="87"/>
        <v>2011</v>
      </c>
      <c r="H1177" s="2">
        <f t="shared" si="88"/>
        <v>4</v>
      </c>
      <c r="I1177" s="2" t="b">
        <f t="shared" si="89"/>
        <v>0</v>
      </c>
      <c r="J1177" t="s">
        <v>17</v>
      </c>
      <c r="K1177">
        <v>40</v>
      </c>
      <c r="L1177">
        <v>7813.7</v>
      </c>
      <c r="M1177">
        <v>0.09</v>
      </c>
      <c r="N1177" t="s">
        <v>18</v>
      </c>
      <c r="O1177">
        <v>2154.33</v>
      </c>
      <c r="P1177">
        <v>199.99</v>
      </c>
      <c r="Q1177">
        <v>24.49</v>
      </c>
      <c r="R1177" t="s">
        <v>142</v>
      </c>
      <c r="S1177" t="s">
        <v>143</v>
      </c>
      <c r="T1177" t="s">
        <v>21</v>
      </c>
      <c r="U1177" t="s">
        <v>32</v>
      </c>
      <c r="V1177" t="s">
        <v>62</v>
      </c>
      <c r="W1177">
        <v>0.46</v>
      </c>
    </row>
    <row r="1178" spans="1:23" x14ac:dyDescent="0.3">
      <c r="A1178" t="s">
        <v>1149</v>
      </c>
      <c r="B1178" t="s">
        <v>1150</v>
      </c>
      <c r="D1178" s="1">
        <v>40866</v>
      </c>
      <c r="E1178" s="1">
        <v>40871</v>
      </c>
      <c r="F1178" s="1" t="str">
        <f t="shared" si="86"/>
        <v>November</v>
      </c>
      <c r="G1178" s="1" t="str">
        <f t="shared" si="87"/>
        <v>2011</v>
      </c>
      <c r="H1178" s="2">
        <f t="shared" si="88"/>
        <v>5</v>
      </c>
      <c r="I1178" s="2" t="b">
        <f t="shared" si="89"/>
        <v>0</v>
      </c>
      <c r="J1178" t="s">
        <v>17</v>
      </c>
      <c r="K1178">
        <v>31</v>
      </c>
      <c r="L1178">
        <v>164.92</v>
      </c>
      <c r="M1178">
        <v>0.04</v>
      </c>
      <c r="N1178" t="s">
        <v>18</v>
      </c>
      <c r="O1178">
        <v>-54.36</v>
      </c>
      <c r="P1178">
        <v>4.9800000000000004</v>
      </c>
      <c r="Q1178">
        <v>4.8600000000000003</v>
      </c>
      <c r="R1178" t="s">
        <v>142</v>
      </c>
      <c r="S1178" t="s">
        <v>143</v>
      </c>
      <c r="T1178" t="s">
        <v>21</v>
      </c>
      <c r="U1178" t="s">
        <v>22</v>
      </c>
      <c r="V1178" t="s">
        <v>43</v>
      </c>
      <c r="W1178">
        <v>0.38</v>
      </c>
    </row>
    <row r="1179" spans="1:23" x14ac:dyDescent="0.3">
      <c r="A1179" t="s">
        <v>1140</v>
      </c>
      <c r="B1179" t="s">
        <v>1141</v>
      </c>
      <c r="D1179" s="1">
        <v>40072</v>
      </c>
      <c r="E1179" s="1">
        <v>40072</v>
      </c>
      <c r="F1179" s="1" t="str">
        <f t="shared" si="86"/>
        <v>September</v>
      </c>
      <c r="G1179" s="1" t="str">
        <f t="shared" si="87"/>
        <v>2009</v>
      </c>
      <c r="H1179" s="2">
        <f t="shared" si="88"/>
        <v>0</v>
      </c>
      <c r="I1179" s="2" t="str">
        <f t="shared" si="89"/>
        <v>FREE DELIVERY</v>
      </c>
      <c r="J1179" t="s">
        <v>17</v>
      </c>
      <c r="K1179">
        <v>8</v>
      </c>
      <c r="L1179">
        <v>507.74</v>
      </c>
      <c r="M1179">
        <v>0.05</v>
      </c>
      <c r="N1179" t="s">
        <v>18</v>
      </c>
      <c r="O1179">
        <v>-118.54</v>
      </c>
      <c r="P1179">
        <v>55.5</v>
      </c>
      <c r="Q1179">
        <v>52.2</v>
      </c>
      <c r="R1179" t="s">
        <v>142</v>
      </c>
      <c r="S1179" t="s">
        <v>143</v>
      </c>
      <c r="T1179" t="s">
        <v>42</v>
      </c>
      <c r="U1179" t="s">
        <v>36</v>
      </c>
      <c r="V1179" t="s">
        <v>37</v>
      </c>
      <c r="W1179">
        <v>0.72</v>
      </c>
    </row>
    <row r="1180" spans="1:23" x14ac:dyDescent="0.3">
      <c r="A1180" t="s">
        <v>1140</v>
      </c>
      <c r="B1180" t="s">
        <v>1141</v>
      </c>
      <c r="D1180" s="1">
        <v>40072</v>
      </c>
      <c r="E1180" s="1">
        <v>40081</v>
      </c>
      <c r="F1180" s="1" t="str">
        <f t="shared" si="86"/>
        <v>September</v>
      </c>
      <c r="G1180" s="1" t="str">
        <f t="shared" si="87"/>
        <v>2009</v>
      </c>
      <c r="H1180" s="2">
        <f t="shared" si="88"/>
        <v>9</v>
      </c>
      <c r="I1180" s="2" t="b">
        <f t="shared" si="89"/>
        <v>0</v>
      </c>
      <c r="J1180" t="s">
        <v>17</v>
      </c>
      <c r="K1180">
        <v>30</v>
      </c>
      <c r="L1180">
        <v>12600.99</v>
      </c>
      <c r="M1180">
        <v>0.05</v>
      </c>
      <c r="N1180" t="s">
        <v>25</v>
      </c>
      <c r="O1180">
        <v>2963.48</v>
      </c>
      <c r="P1180">
        <v>442.14</v>
      </c>
      <c r="Q1180">
        <v>14.7</v>
      </c>
      <c r="R1180" t="s">
        <v>142</v>
      </c>
      <c r="S1180" t="s">
        <v>143</v>
      </c>
      <c r="T1180" t="s">
        <v>42</v>
      </c>
      <c r="U1180" t="s">
        <v>32</v>
      </c>
      <c r="V1180" t="s">
        <v>94</v>
      </c>
      <c r="W1180">
        <v>0.56000000000000005</v>
      </c>
    </row>
    <row r="1181" spans="1:23" x14ac:dyDescent="0.3">
      <c r="A1181" t="s">
        <v>1117</v>
      </c>
      <c r="B1181" t="s">
        <v>1128</v>
      </c>
      <c r="D1181" s="1">
        <v>40801</v>
      </c>
      <c r="E1181" s="1">
        <v>40803</v>
      </c>
      <c r="F1181" s="1" t="str">
        <f t="shared" si="86"/>
        <v>September</v>
      </c>
      <c r="G1181" s="1" t="str">
        <f t="shared" si="87"/>
        <v>2011</v>
      </c>
      <c r="H1181" s="2">
        <f t="shared" si="88"/>
        <v>2</v>
      </c>
      <c r="I1181" s="2" t="b">
        <f t="shared" si="89"/>
        <v>0</v>
      </c>
      <c r="J1181" t="s">
        <v>24</v>
      </c>
      <c r="K1181">
        <v>47</v>
      </c>
      <c r="L1181">
        <v>181.13</v>
      </c>
      <c r="M1181">
        <v>0</v>
      </c>
      <c r="N1181" t="s">
        <v>18</v>
      </c>
      <c r="O1181">
        <v>-11.39</v>
      </c>
      <c r="P1181">
        <v>3.69</v>
      </c>
      <c r="Q1181">
        <v>2.5</v>
      </c>
      <c r="R1181" t="s">
        <v>142</v>
      </c>
      <c r="S1181" t="s">
        <v>143</v>
      </c>
      <c r="T1181" t="s">
        <v>21</v>
      </c>
      <c r="U1181" t="s">
        <v>22</v>
      </c>
      <c r="V1181" t="s">
        <v>51</v>
      </c>
      <c r="W1181">
        <v>0.39</v>
      </c>
    </row>
    <row r="1182" spans="1:23" x14ac:dyDescent="0.3">
      <c r="A1182" t="s">
        <v>1127</v>
      </c>
      <c r="B1182" t="s">
        <v>927</v>
      </c>
      <c r="D1182" s="1">
        <v>39835</v>
      </c>
      <c r="E1182" s="1">
        <v>39835</v>
      </c>
      <c r="F1182" s="1" t="str">
        <f t="shared" si="86"/>
        <v>January</v>
      </c>
      <c r="G1182" s="1" t="str">
        <f t="shared" si="87"/>
        <v>2009</v>
      </c>
      <c r="H1182" s="2">
        <f t="shared" si="88"/>
        <v>0</v>
      </c>
      <c r="I1182" s="2" t="str">
        <f t="shared" si="89"/>
        <v>FREE DELIVERY</v>
      </c>
      <c r="J1182" t="s">
        <v>52</v>
      </c>
      <c r="K1182">
        <v>9</v>
      </c>
      <c r="L1182">
        <v>206.04</v>
      </c>
      <c r="M1182">
        <v>0</v>
      </c>
      <c r="N1182" t="s">
        <v>18</v>
      </c>
      <c r="O1182">
        <v>-49.81</v>
      </c>
      <c r="P1182">
        <v>20.28</v>
      </c>
      <c r="Q1182">
        <v>14.39</v>
      </c>
      <c r="R1182" t="s">
        <v>142</v>
      </c>
      <c r="S1182" t="s">
        <v>143</v>
      </c>
      <c r="T1182" t="s">
        <v>31</v>
      </c>
      <c r="U1182" t="s">
        <v>36</v>
      </c>
      <c r="V1182" t="s">
        <v>37</v>
      </c>
      <c r="W1182">
        <v>0.47</v>
      </c>
    </row>
    <row r="1183" spans="1:23" x14ac:dyDescent="0.3">
      <c r="A1183" t="s">
        <v>1140</v>
      </c>
      <c r="B1183" t="s">
        <v>1141</v>
      </c>
      <c r="D1183" s="1">
        <v>40120</v>
      </c>
      <c r="E1183" s="1">
        <v>40121</v>
      </c>
      <c r="F1183" s="1" t="str">
        <f t="shared" si="86"/>
        <v>November</v>
      </c>
      <c r="G1183" s="1" t="str">
        <f t="shared" si="87"/>
        <v>2009</v>
      </c>
      <c r="H1183" s="2">
        <f t="shared" si="88"/>
        <v>1</v>
      </c>
      <c r="I1183" s="2" t="b">
        <f t="shared" si="89"/>
        <v>0</v>
      </c>
      <c r="J1183" t="s">
        <v>24</v>
      </c>
      <c r="K1183">
        <v>22</v>
      </c>
      <c r="L1183">
        <v>668.39</v>
      </c>
      <c r="M1183">
        <v>7.0000000000000007E-2</v>
      </c>
      <c r="N1183" t="s">
        <v>18</v>
      </c>
      <c r="O1183">
        <v>344.61</v>
      </c>
      <c r="P1183">
        <v>30.93</v>
      </c>
      <c r="Q1183">
        <v>3.92</v>
      </c>
      <c r="R1183" t="s">
        <v>142</v>
      </c>
      <c r="S1183" t="s">
        <v>143</v>
      </c>
      <c r="T1183" t="s">
        <v>42</v>
      </c>
      <c r="U1183" t="s">
        <v>36</v>
      </c>
      <c r="V1183" t="s">
        <v>37</v>
      </c>
      <c r="W1183">
        <v>0.44</v>
      </c>
    </row>
    <row r="1184" spans="1:23" x14ac:dyDescent="0.3">
      <c r="A1184" t="s">
        <v>1140</v>
      </c>
      <c r="B1184" t="s">
        <v>1141</v>
      </c>
      <c r="D1184" s="1">
        <v>40120</v>
      </c>
      <c r="E1184" s="1">
        <v>40121</v>
      </c>
      <c r="F1184" s="1" t="str">
        <f t="shared" si="86"/>
        <v>November</v>
      </c>
      <c r="G1184" s="1" t="str">
        <f t="shared" si="87"/>
        <v>2009</v>
      </c>
      <c r="H1184" s="2">
        <f t="shared" si="88"/>
        <v>1</v>
      </c>
      <c r="I1184" s="2" t="b">
        <f t="shared" si="89"/>
        <v>0</v>
      </c>
      <c r="J1184" t="s">
        <v>24</v>
      </c>
      <c r="K1184">
        <v>16</v>
      </c>
      <c r="L1184">
        <v>4657.3500000000004</v>
      </c>
      <c r="M1184">
        <v>0.05</v>
      </c>
      <c r="N1184" t="s">
        <v>25</v>
      </c>
      <c r="O1184">
        <v>322.66000000000003</v>
      </c>
      <c r="P1184">
        <v>297.48</v>
      </c>
      <c r="Q1184">
        <v>18.059999999999999</v>
      </c>
      <c r="R1184" t="s">
        <v>142</v>
      </c>
      <c r="S1184" t="s">
        <v>143</v>
      </c>
      <c r="T1184" t="s">
        <v>42</v>
      </c>
      <c r="U1184" t="s">
        <v>32</v>
      </c>
      <c r="V1184" t="s">
        <v>94</v>
      </c>
      <c r="W1184">
        <v>0.6</v>
      </c>
    </row>
    <row r="1185" spans="1:23" x14ac:dyDescent="0.3">
      <c r="A1185" t="s">
        <v>1140</v>
      </c>
      <c r="B1185" t="s">
        <v>1141</v>
      </c>
      <c r="D1185" s="1">
        <v>40120</v>
      </c>
      <c r="E1185" s="1">
        <v>40122</v>
      </c>
      <c r="F1185" s="1" t="str">
        <f t="shared" si="86"/>
        <v>November</v>
      </c>
      <c r="G1185" s="1" t="str">
        <f t="shared" si="87"/>
        <v>2009</v>
      </c>
      <c r="H1185" s="2">
        <f t="shared" si="88"/>
        <v>2</v>
      </c>
      <c r="I1185" s="2" t="b">
        <f t="shared" si="89"/>
        <v>0</v>
      </c>
      <c r="J1185" t="s">
        <v>24</v>
      </c>
      <c r="K1185">
        <v>7</v>
      </c>
      <c r="L1185">
        <v>2097.94</v>
      </c>
      <c r="M1185">
        <v>7.0000000000000007E-2</v>
      </c>
      <c r="N1185" t="s">
        <v>25</v>
      </c>
      <c r="O1185">
        <v>-404.05</v>
      </c>
      <c r="P1185">
        <v>296.18</v>
      </c>
      <c r="Q1185">
        <v>54.12</v>
      </c>
      <c r="R1185" t="s">
        <v>142</v>
      </c>
      <c r="S1185" t="s">
        <v>143</v>
      </c>
      <c r="T1185" t="s">
        <v>42</v>
      </c>
      <c r="U1185" t="s">
        <v>36</v>
      </c>
      <c r="V1185" t="s">
        <v>55</v>
      </c>
      <c r="W1185">
        <v>0.76</v>
      </c>
    </row>
    <row r="1186" spans="1:23" x14ac:dyDescent="0.3">
      <c r="A1186" t="s">
        <v>1140</v>
      </c>
      <c r="B1186" t="s">
        <v>1141</v>
      </c>
      <c r="D1186" s="1">
        <v>40691</v>
      </c>
      <c r="E1186" s="1">
        <v>40691</v>
      </c>
      <c r="F1186" s="1" t="str">
        <f t="shared" si="86"/>
        <v>May</v>
      </c>
      <c r="G1186" s="1" t="str">
        <f t="shared" si="87"/>
        <v>2011</v>
      </c>
      <c r="H1186" s="2">
        <f t="shared" si="88"/>
        <v>0</v>
      </c>
      <c r="I1186" s="2" t="str">
        <f t="shared" si="89"/>
        <v>FREE DELIVERY</v>
      </c>
      <c r="J1186" t="s">
        <v>17</v>
      </c>
      <c r="K1186">
        <v>44</v>
      </c>
      <c r="L1186">
        <v>246</v>
      </c>
      <c r="M1186">
        <v>0.1</v>
      </c>
      <c r="N1186" t="s">
        <v>18</v>
      </c>
      <c r="O1186">
        <v>-207.36</v>
      </c>
      <c r="P1186">
        <v>5.78</v>
      </c>
      <c r="Q1186">
        <v>7.96</v>
      </c>
      <c r="R1186" t="s">
        <v>142</v>
      </c>
      <c r="S1186" t="s">
        <v>143</v>
      </c>
      <c r="T1186" t="s">
        <v>31</v>
      </c>
      <c r="U1186" t="s">
        <v>22</v>
      </c>
      <c r="V1186" t="s">
        <v>43</v>
      </c>
      <c r="W1186">
        <v>0.36</v>
      </c>
    </row>
    <row r="1187" spans="1:23" x14ac:dyDescent="0.3">
      <c r="A1187" t="s">
        <v>1119</v>
      </c>
      <c r="B1187" t="s">
        <v>1120</v>
      </c>
      <c r="D1187" s="1">
        <v>41071</v>
      </c>
      <c r="E1187" s="1">
        <v>41072</v>
      </c>
      <c r="F1187" s="1" t="str">
        <f t="shared" si="86"/>
        <v>June</v>
      </c>
      <c r="G1187" s="1" t="str">
        <f t="shared" si="87"/>
        <v>2012</v>
      </c>
      <c r="H1187" s="2">
        <f t="shared" si="88"/>
        <v>1</v>
      </c>
      <c r="I1187" s="2" t="b">
        <f t="shared" si="89"/>
        <v>0</v>
      </c>
      <c r="J1187" t="s">
        <v>24</v>
      </c>
      <c r="K1187">
        <v>23</v>
      </c>
      <c r="L1187">
        <v>871.32</v>
      </c>
      <c r="M1187">
        <v>0.1</v>
      </c>
      <c r="N1187" t="s">
        <v>18</v>
      </c>
      <c r="O1187">
        <v>315.16000000000003</v>
      </c>
      <c r="P1187">
        <v>40.99</v>
      </c>
      <c r="Q1187">
        <v>5.86</v>
      </c>
      <c r="R1187" t="s">
        <v>142</v>
      </c>
      <c r="S1187" t="s">
        <v>143</v>
      </c>
      <c r="T1187" t="s">
        <v>21</v>
      </c>
      <c r="U1187" t="s">
        <v>22</v>
      </c>
      <c r="V1187" t="s">
        <v>43</v>
      </c>
      <c r="W1187">
        <v>0.36</v>
      </c>
    </row>
    <row r="1188" spans="1:23" x14ac:dyDescent="0.3">
      <c r="A1188" t="s">
        <v>1064</v>
      </c>
      <c r="B1188" t="s">
        <v>1126</v>
      </c>
      <c r="D1188" s="1">
        <v>40198</v>
      </c>
      <c r="E1188" s="1">
        <v>40199</v>
      </c>
      <c r="F1188" s="1" t="str">
        <f t="shared" si="86"/>
        <v>January</v>
      </c>
      <c r="G1188" s="1" t="str">
        <f t="shared" si="87"/>
        <v>2010</v>
      </c>
      <c r="H1188" s="2">
        <f t="shared" si="88"/>
        <v>1</v>
      </c>
      <c r="I1188" s="2" t="b">
        <f t="shared" si="89"/>
        <v>0</v>
      </c>
      <c r="J1188" t="s">
        <v>24</v>
      </c>
      <c r="K1188">
        <v>8</v>
      </c>
      <c r="L1188">
        <v>468.49</v>
      </c>
      <c r="M1188">
        <v>0.03</v>
      </c>
      <c r="N1188" t="s">
        <v>18</v>
      </c>
      <c r="O1188">
        <v>-6.37</v>
      </c>
      <c r="P1188">
        <v>56.96</v>
      </c>
      <c r="Q1188">
        <v>13.22</v>
      </c>
      <c r="R1188" t="s">
        <v>142</v>
      </c>
      <c r="S1188" t="s">
        <v>143</v>
      </c>
      <c r="T1188" t="s">
        <v>31</v>
      </c>
      <c r="U1188" t="s">
        <v>22</v>
      </c>
      <c r="V1188" t="s">
        <v>28</v>
      </c>
      <c r="W1188">
        <v>0.56000000000000005</v>
      </c>
    </row>
    <row r="1189" spans="1:23" x14ac:dyDescent="0.3">
      <c r="A1189" t="s">
        <v>1064</v>
      </c>
      <c r="B1189" t="s">
        <v>1126</v>
      </c>
      <c r="D1189" s="1">
        <v>40198</v>
      </c>
      <c r="E1189" s="1">
        <v>40200</v>
      </c>
      <c r="F1189" s="1" t="str">
        <f t="shared" si="86"/>
        <v>January</v>
      </c>
      <c r="G1189" s="1" t="str">
        <f t="shared" si="87"/>
        <v>2010</v>
      </c>
      <c r="H1189" s="2">
        <f t="shared" si="88"/>
        <v>2</v>
      </c>
      <c r="I1189" s="2" t="b">
        <f t="shared" si="89"/>
        <v>0</v>
      </c>
      <c r="J1189" t="s">
        <v>24</v>
      </c>
      <c r="K1189">
        <v>48</v>
      </c>
      <c r="L1189">
        <v>446.53</v>
      </c>
      <c r="M1189">
        <v>0.04</v>
      </c>
      <c r="N1189" t="s">
        <v>39</v>
      </c>
      <c r="O1189">
        <v>-261.45</v>
      </c>
      <c r="P1189">
        <v>8.3699999999999992</v>
      </c>
      <c r="Q1189">
        <v>10.16</v>
      </c>
      <c r="R1189" t="s">
        <v>142</v>
      </c>
      <c r="S1189" t="s">
        <v>143</v>
      </c>
      <c r="T1189" t="s">
        <v>31</v>
      </c>
      <c r="U1189" t="s">
        <v>36</v>
      </c>
      <c r="V1189" t="s">
        <v>37</v>
      </c>
      <c r="W1189">
        <v>0.59</v>
      </c>
    </row>
    <row r="1190" spans="1:23" x14ac:dyDescent="0.3">
      <c r="A1190" t="s">
        <v>1064</v>
      </c>
      <c r="B1190" t="s">
        <v>1126</v>
      </c>
      <c r="D1190" s="1">
        <v>40198</v>
      </c>
      <c r="E1190" s="1">
        <v>40200</v>
      </c>
      <c r="F1190" s="1" t="str">
        <f t="shared" si="86"/>
        <v>January</v>
      </c>
      <c r="G1190" s="1" t="str">
        <f t="shared" si="87"/>
        <v>2010</v>
      </c>
      <c r="H1190" s="2">
        <f t="shared" si="88"/>
        <v>2</v>
      </c>
      <c r="I1190" s="2" t="b">
        <f t="shared" si="89"/>
        <v>0</v>
      </c>
      <c r="J1190" t="s">
        <v>24</v>
      </c>
      <c r="K1190">
        <v>5</v>
      </c>
      <c r="L1190">
        <v>217.85</v>
      </c>
      <c r="M1190">
        <v>0.02</v>
      </c>
      <c r="N1190" t="s">
        <v>39</v>
      </c>
      <c r="O1190">
        <v>-25.31</v>
      </c>
      <c r="P1190">
        <v>40.99</v>
      </c>
      <c r="Q1190">
        <v>17.48</v>
      </c>
      <c r="R1190" t="s">
        <v>142</v>
      </c>
      <c r="S1190" t="s">
        <v>143</v>
      </c>
      <c r="T1190" t="s">
        <v>31</v>
      </c>
      <c r="U1190" t="s">
        <v>22</v>
      </c>
      <c r="V1190" t="s">
        <v>43</v>
      </c>
      <c r="W1190">
        <v>0.36</v>
      </c>
    </row>
    <row r="1191" spans="1:23" x14ac:dyDescent="0.3">
      <c r="A1191" t="s">
        <v>1151</v>
      </c>
      <c r="B1191" t="s">
        <v>1152</v>
      </c>
      <c r="D1191" s="1">
        <v>40300</v>
      </c>
      <c r="E1191" s="1">
        <v>40301</v>
      </c>
      <c r="F1191" s="1" t="str">
        <f t="shared" si="86"/>
        <v>May</v>
      </c>
      <c r="G1191" s="1" t="str">
        <f t="shared" si="87"/>
        <v>2010</v>
      </c>
      <c r="H1191" s="2">
        <f t="shared" si="88"/>
        <v>1</v>
      </c>
      <c r="I1191" s="2" t="b">
        <f t="shared" si="89"/>
        <v>0</v>
      </c>
      <c r="J1191" t="s">
        <v>34</v>
      </c>
      <c r="K1191">
        <v>44</v>
      </c>
      <c r="L1191">
        <v>4260.7299999999996</v>
      </c>
      <c r="M1191">
        <v>7.0000000000000007E-2</v>
      </c>
      <c r="N1191" t="s">
        <v>25</v>
      </c>
      <c r="O1191">
        <v>251.58</v>
      </c>
      <c r="P1191">
        <v>119.99</v>
      </c>
      <c r="Q1191">
        <v>56.14</v>
      </c>
      <c r="R1191" t="s">
        <v>142</v>
      </c>
      <c r="S1191" t="s">
        <v>143</v>
      </c>
      <c r="T1191" t="s">
        <v>42</v>
      </c>
      <c r="U1191" t="s">
        <v>32</v>
      </c>
      <c r="V1191" t="s">
        <v>94</v>
      </c>
      <c r="W1191">
        <v>0.39</v>
      </c>
    </row>
    <row r="1192" spans="1:23" x14ac:dyDescent="0.3">
      <c r="A1192" t="s">
        <v>1127</v>
      </c>
      <c r="B1192" t="s">
        <v>927</v>
      </c>
      <c r="D1192" s="1">
        <v>41101</v>
      </c>
      <c r="E1192" s="1">
        <v>41102</v>
      </c>
      <c r="F1192" s="1" t="str">
        <f t="shared" si="86"/>
        <v>July</v>
      </c>
      <c r="G1192" s="1" t="str">
        <f t="shared" si="87"/>
        <v>2012</v>
      </c>
      <c r="H1192" s="2">
        <f t="shared" si="88"/>
        <v>1</v>
      </c>
      <c r="I1192" s="2" t="b">
        <f t="shared" si="89"/>
        <v>0</v>
      </c>
      <c r="J1192" t="s">
        <v>52</v>
      </c>
      <c r="K1192">
        <v>22</v>
      </c>
      <c r="L1192">
        <v>196.75</v>
      </c>
      <c r="M1192">
        <v>0.03</v>
      </c>
      <c r="N1192" t="s">
        <v>39</v>
      </c>
      <c r="O1192">
        <v>0.13</v>
      </c>
      <c r="P1192">
        <v>7.96</v>
      </c>
      <c r="Q1192">
        <v>4.95</v>
      </c>
      <c r="R1192" t="s">
        <v>142</v>
      </c>
      <c r="S1192" t="s">
        <v>143</v>
      </c>
      <c r="T1192" t="s">
        <v>31</v>
      </c>
      <c r="U1192" t="s">
        <v>36</v>
      </c>
      <c r="V1192" t="s">
        <v>37</v>
      </c>
      <c r="W1192">
        <v>0.41</v>
      </c>
    </row>
    <row r="1193" spans="1:23" x14ac:dyDescent="0.3">
      <c r="A1193" t="s">
        <v>1064</v>
      </c>
      <c r="B1193" t="s">
        <v>1126</v>
      </c>
      <c r="D1193" s="1">
        <v>40727</v>
      </c>
      <c r="E1193" s="1">
        <v>40727</v>
      </c>
      <c r="F1193" s="1" t="str">
        <f t="shared" si="86"/>
        <v>July</v>
      </c>
      <c r="G1193" s="1" t="str">
        <f t="shared" si="87"/>
        <v>2011</v>
      </c>
      <c r="H1193" s="2">
        <f t="shared" si="88"/>
        <v>0</v>
      </c>
      <c r="I1193" s="2" t="str">
        <f t="shared" si="89"/>
        <v>FREE DELIVERY</v>
      </c>
      <c r="J1193" t="s">
        <v>52</v>
      </c>
      <c r="K1193">
        <v>40</v>
      </c>
      <c r="L1193">
        <v>1477.39</v>
      </c>
      <c r="M1193">
        <v>0.03</v>
      </c>
      <c r="N1193" t="s">
        <v>18</v>
      </c>
      <c r="O1193">
        <v>641.4</v>
      </c>
      <c r="P1193">
        <v>37.700000000000003</v>
      </c>
      <c r="Q1193">
        <v>2.99</v>
      </c>
      <c r="R1193" t="s">
        <v>142</v>
      </c>
      <c r="S1193" t="s">
        <v>143</v>
      </c>
      <c r="T1193" t="s">
        <v>31</v>
      </c>
      <c r="U1193" t="s">
        <v>22</v>
      </c>
      <c r="V1193" t="s">
        <v>29</v>
      </c>
      <c r="W1193">
        <v>0.35</v>
      </c>
    </row>
    <row r="1194" spans="1:23" x14ac:dyDescent="0.3">
      <c r="A1194" t="s">
        <v>1153</v>
      </c>
      <c r="B1194" t="s">
        <v>1021</v>
      </c>
      <c r="D1194" s="1">
        <v>41077</v>
      </c>
      <c r="E1194" s="1">
        <v>41079</v>
      </c>
      <c r="F1194" s="1" t="str">
        <f t="shared" si="86"/>
        <v>June</v>
      </c>
      <c r="G1194" s="1" t="str">
        <f t="shared" si="87"/>
        <v>2012</v>
      </c>
      <c r="H1194" s="2">
        <f t="shared" si="88"/>
        <v>2</v>
      </c>
      <c r="I1194" s="2" t="b">
        <f t="shared" si="89"/>
        <v>0</v>
      </c>
      <c r="J1194" t="s">
        <v>34</v>
      </c>
      <c r="K1194">
        <v>37</v>
      </c>
      <c r="L1194">
        <v>740.14</v>
      </c>
      <c r="M1194">
        <v>0.06</v>
      </c>
      <c r="N1194" t="s">
        <v>18</v>
      </c>
      <c r="O1194">
        <v>29.73</v>
      </c>
      <c r="P1194">
        <v>19.98</v>
      </c>
      <c r="Q1194">
        <v>10.49</v>
      </c>
      <c r="R1194" t="s">
        <v>142</v>
      </c>
      <c r="S1194" t="s">
        <v>143</v>
      </c>
      <c r="T1194" t="s">
        <v>27</v>
      </c>
      <c r="U1194" t="s">
        <v>36</v>
      </c>
      <c r="V1194" t="s">
        <v>37</v>
      </c>
      <c r="W1194">
        <v>0.49</v>
      </c>
    </row>
    <row r="1195" spans="1:23" x14ac:dyDescent="0.3">
      <c r="A1195" t="s">
        <v>1140</v>
      </c>
      <c r="B1195" t="s">
        <v>1141</v>
      </c>
      <c r="D1195" s="1">
        <v>40524</v>
      </c>
      <c r="E1195" s="1">
        <v>40525</v>
      </c>
      <c r="F1195" s="1" t="str">
        <f t="shared" si="86"/>
        <v>December</v>
      </c>
      <c r="G1195" s="1" t="str">
        <f t="shared" si="87"/>
        <v>2010</v>
      </c>
      <c r="H1195" s="2">
        <f t="shared" si="88"/>
        <v>1</v>
      </c>
      <c r="I1195" s="2" t="b">
        <f t="shared" si="89"/>
        <v>0</v>
      </c>
      <c r="J1195" t="s">
        <v>44</v>
      </c>
      <c r="K1195">
        <v>8</v>
      </c>
      <c r="L1195">
        <v>16.47</v>
      </c>
      <c r="M1195">
        <v>0.1</v>
      </c>
      <c r="N1195" t="s">
        <v>18</v>
      </c>
      <c r="O1195">
        <v>-6.82</v>
      </c>
      <c r="P1195">
        <v>2.08</v>
      </c>
      <c r="Q1195">
        <v>1.49</v>
      </c>
      <c r="R1195" t="s">
        <v>142</v>
      </c>
      <c r="S1195" t="s">
        <v>143</v>
      </c>
      <c r="T1195" t="s">
        <v>31</v>
      </c>
      <c r="U1195" t="s">
        <v>22</v>
      </c>
      <c r="V1195" t="s">
        <v>29</v>
      </c>
      <c r="W1195">
        <v>0.38</v>
      </c>
    </row>
    <row r="1196" spans="1:23" x14ac:dyDescent="0.3">
      <c r="A1196" t="s">
        <v>1140</v>
      </c>
      <c r="B1196" t="s">
        <v>1141</v>
      </c>
      <c r="D1196" s="1">
        <v>40524</v>
      </c>
      <c r="E1196" s="1">
        <v>40526</v>
      </c>
      <c r="F1196" s="1" t="str">
        <f t="shared" si="86"/>
        <v>December</v>
      </c>
      <c r="G1196" s="1" t="str">
        <f t="shared" si="87"/>
        <v>2010</v>
      </c>
      <c r="H1196" s="2">
        <f t="shared" si="88"/>
        <v>2</v>
      </c>
      <c r="I1196" s="2" t="b">
        <f t="shared" si="89"/>
        <v>0</v>
      </c>
      <c r="J1196" t="s">
        <v>44</v>
      </c>
      <c r="K1196">
        <v>5</v>
      </c>
      <c r="L1196">
        <v>173.62</v>
      </c>
      <c r="M1196">
        <v>0.09</v>
      </c>
      <c r="N1196" t="s">
        <v>25</v>
      </c>
      <c r="O1196">
        <v>-88.64</v>
      </c>
      <c r="P1196">
        <v>33.94</v>
      </c>
      <c r="Q1196">
        <v>19.190000000000001</v>
      </c>
      <c r="R1196" t="s">
        <v>142</v>
      </c>
      <c r="S1196" t="s">
        <v>143</v>
      </c>
      <c r="T1196" t="s">
        <v>31</v>
      </c>
      <c r="U1196" t="s">
        <v>36</v>
      </c>
      <c r="V1196" t="s">
        <v>67</v>
      </c>
      <c r="W1196">
        <v>0.57999999999999996</v>
      </c>
    </row>
    <row r="1197" spans="1:23" x14ac:dyDescent="0.3">
      <c r="A1197" t="s">
        <v>1140</v>
      </c>
      <c r="B1197" t="s">
        <v>1141</v>
      </c>
      <c r="D1197" s="1">
        <v>40524</v>
      </c>
      <c r="E1197" s="1">
        <v>40527</v>
      </c>
      <c r="F1197" s="1" t="str">
        <f t="shared" si="86"/>
        <v>December</v>
      </c>
      <c r="G1197" s="1" t="str">
        <f t="shared" si="87"/>
        <v>2010</v>
      </c>
      <c r="H1197" s="2">
        <f t="shared" si="88"/>
        <v>3</v>
      </c>
      <c r="I1197" s="2" t="b">
        <f t="shared" si="89"/>
        <v>0</v>
      </c>
      <c r="J1197" t="s">
        <v>44</v>
      </c>
      <c r="K1197">
        <v>50</v>
      </c>
      <c r="L1197">
        <v>690.97</v>
      </c>
      <c r="M1197">
        <v>0.03</v>
      </c>
      <c r="N1197" t="s">
        <v>18</v>
      </c>
      <c r="O1197">
        <v>-16.940000000000001</v>
      </c>
      <c r="P1197">
        <v>13.79</v>
      </c>
      <c r="Q1197">
        <v>8.7799999999999994</v>
      </c>
      <c r="R1197" t="s">
        <v>142</v>
      </c>
      <c r="S1197" t="s">
        <v>143</v>
      </c>
      <c r="T1197" t="s">
        <v>31</v>
      </c>
      <c r="U1197" t="s">
        <v>36</v>
      </c>
      <c r="V1197" t="s">
        <v>37</v>
      </c>
      <c r="W1197">
        <v>0.43</v>
      </c>
    </row>
    <row r="1198" spans="1:23" x14ac:dyDescent="0.3">
      <c r="A1198" t="s">
        <v>983</v>
      </c>
      <c r="B1198" t="s">
        <v>1135</v>
      </c>
      <c r="D1198" s="1">
        <v>41025</v>
      </c>
      <c r="E1198" s="1">
        <v>41027</v>
      </c>
      <c r="F1198" s="1" t="str">
        <f t="shared" si="86"/>
        <v>April</v>
      </c>
      <c r="G1198" s="1" t="str">
        <f t="shared" si="87"/>
        <v>2012</v>
      </c>
      <c r="H1198" s="2">
        <f t="shared" si="88"/>
        <v>2</v>
      </c>
      <c r="I1198" s="2" t="b">
        <f t="shared" si="89"/>
        <v>0</v>
      </c>
      <c r="J1198" t="s">
        <v>44</v>
      </c>
      <c r="K1198">
        <v>21</v>
      </c>
      <c r="L1198">
        <v>2024.0284999999999</v>
      </c>
      <c r="M1198">
        <v>0.1</v>
      </c>
      <c r="N1198" t="s">
        <v>18</v>
      </c>
      <c r="O1198">
        <v>4.9000000000000004</v>
      </c>
      <c r="P1198">
        <v>125.99</v>
      </c>
      <c r="Q1198">
        <v>8.8000000000000007</v>
      </c>
      <c r="R1198" t="s">
        <v>142</v>
      </c>
      <c r="S1198" t="s">
        <v>143</v>
      </c>
      <c r="T1198" t="s">
        <v>27</v>
      </c>
      <c r="U1198" t="s">
        <v>32</v>
      </c>
      <c r="V1198" t="s">
        <v>33</v>
      </c>
      <c r="W1198">
        <v>0.59</v>
      </c>
    </row>
    <row r="1199" spans="1:23" x14ac:dyDescent="0.3">
      <c r="A1199" t="s">
        <v>1037</v>
      </c>
      <c r="B1199" t="s">
        <v>1146</v>
      </c>
      <c r="D1199" s="1">
        <v>40030</v>
      </c>
      <c r="E1199" s="1">
        <v>40034</v>
      </c>
      <c r="F1199" s="1" t="str">
        <f t="shared" si="86"/>
        <v>August</v>
      </c>
      <c r="G1199" s="1" t="str">
        <f t="shared" si="87"/>
        <v>2009</v>
      </c>
      <c r="H1199" s="2">
        <f t="shared" si="88"/>
        <v>4</v>
      </c>
      <c r="I1199" s="2" t="b">
        <f t="shared" si="89"/>
        <v>0</v>
      </c>
      <c r="J1199" t="s">
        <v>17</v>
      </c>
      <c r="K1199">
        <v>40</v>
      </c>
      <c r="L1199">
        <v>4054.058</v>
      </c>
      <c r="M1199">
        <v>0.09</v>
      </c>
      <c r="N1199" t="s">
        <v>18</v>
      </c>
      <c r="O1199">
        <v>914.19</v>
      </c>
      <c r="P1199">
        <v>125.99</v>
      </c>
      <c r="Q1199">
        <v>2.5</v>
      </c>
      <c r="R1199" t="s">
        <v>142</v>
      </c>
      <c r="S1199" t="s">
        <v>143</v>
      </c>
      <c r="T1199" t="s">
        <v>42</v>
      </c>
      <c r="U1199" t="s">
        <v>32</v>
      </c>
      <c r="V1199" t="s">
        <v>33</v>
      </c>
      <c r="W1199">
        <v>0.6</v>
      </c>
    </row>
    <row r="1200" spans="1:23" x14ac:dyDescent="0.3">
      <c r="A1200" t="s">
        <v>1136</v>
      </c>
      <c r="B1200" t="s">
        <v>1137</v>
      </c>
      <c r="D1200" s="1">
        <v>40427</v>
      </c>
      <c r="E1200" s="1">
        <v>40431</v>
      </c>
      <c r="F1200" s="1" t="str">
        <f t="shared" si="86"/>
        <v>September</v>
      </c>
      <c r="G1200" s="1" t="str">
        <f t="shared" si="87"/>
        <v>2010</v>
      </c>
      <c r="H1200" s="2">
        <f t="shared" si="88"/>
        <v>4</v>
      </c>
      <c r="I1200" s="2" t="b">
        <f t="shared" si="89"/>
        <v>0</v>
      </c>
      <c r="J1200" t="s">
        <v>17</v>
      </c>
      <c r="K1200">
        <v>34</v>
      </c>
      <c r="L1200">
        <v>2833.19</v>
      </c>
      <c r="M1200">
        <v>0.06</v>
      </c>
      <c r="N1200" t="s">
        <v>39</v>
      </c>
      <c r="O1200">
        <v>1409.87</v>
      </c>
      <c r="P1200">
        <v>83.98</v>
      </c>
      <c r="Q1200">
        <v>5.01</v>
      </c>
      <c r="R1200" t="s">
        <v>142</v>
      </c>
      <c r="S1200" t="s">
        <v>143</v>
      </c>
      <c r="T1200" t="s">
        <v>42</v>
      </c>
      <c r="U1200" t="s">
        <v>22</v>
      </c>
      <c r="V1200" t="s">
        <v>51</v>
      </c>
      <c r="W1200">
        <v>0.38</v>
      </c>
    </row>
    <row r="1201" spans="1:23" x14ac:dyDescent="0.3">
      <c r="A1201" t="s">
        <v>1136</v>
      </c>
      <c r="B1201" t="s">
        <v>1137</v>
      </c>
      <c r="D1201" s="1">
        <v>40427</v>
      </c>
      <c r="E1201" s="1">
        <v>40431</v>
      </c>
      <c r="F1201" s="1" t="str">
        <f t="shared" si="86"/>
        <v>September</v>
      </c>
      <c r="G1201" s="1" t="str">
        <f t="shared" si="87"/>
        <v>2010</v>
      </c>
      <c r="H1201" s="2">
        <f t="shared" si="88"/>
        <v>4</v>
      </c>
      <c r="I1201" s="2" t="b">
        <f t="shared" si="89"/>
        <v>0</v>
      </c>
      <c r="J1201" t="s">
        <v>17</v>
      </c>
      <c r="K1201">
        <v>30</v>
      </c>
      <c r="L1201">
        <v>4452.6499999999996</v>
      </c>
      <c r="M1201">
        <v>0.09</v>
      </c>
      <c r="N1201" t="s">
        <v>25</v>
      </c>
      <c r="O1201">
        <v>-265.12</v>
      </c>
      <c r="P1201">
        <v>159.31</v>
      </c>
      <c r="Q1201">
        <v>60</v>
      </c>
      <c r="R1201" t="s">
        <v>142</v>
      </c>
      <c r="S1201" t="s">
        <v>143</v>
      </c>
      <c r="T1201" t="s">
        <v>42</v>
      </c>
      <c r="U1201" t="s">
        <v>36</v>
      </c>
      <c r="V1201" t="s">
        <v>55</v>
      </c>
      <c r="W1201">
        <v>0.55000000000000004</v>
      </c>
    </row>
    <row r="1202" spans="1:23" x14ac:dyDescent="0.3">
      <c r="A1202" t="s">
        <v>1117</v>
      </c>
      <c r="B1202" t="s">
        <v>1118</v>
      </c>
      <c r="D1202" s="1">
        <v>41167</v>
      </c>
      <c r="E1202" s="1">
        <v>41167</v>
      </c>
      <c r="F1202" s="1" t="str">
        <f t="shared" si="86"/>
        <v>September</v>
      </c>
      <c r="G1202" s="1" t="str">
        <f t="shared" si="87"/>
        <v>2012</v>
      </c>
      <c r="H1202" s="2">
        <f t="shared" si="88"/>
        <v>0</v>
      </c>
      <c r="I1202" s="2" t="str">
        <f t="shared" si="89"/>
        <v>FREE DELIVERY</v>
      </c>
      <c r="J1202" t="s">
        <v>24</v>
      </c>
      <c r="K1202">
        <v>29</v>
      </c>
      <c r="L1202">
        <v>321.95</v>
      </c>
      <c r="M1202">
        <v>0.03</v>
      </c>
      <c r="N1202" t="s">
        <v>39</v>
      </c>
      <c r="O1202">
        <v>20.76</v>
      </c>
      <c r="P1202">
        <v>10.98</v>
      </c>
      <c r="Q1202">
        <v>3.37</v>
      </c>
      <c r="R1202" t="s">
        <v>142</v>
      </c>
      <c r="S1202" t="s">
        <v>143</v>
      </c>
      <c r="T1202" t="s">
        <v>31</v>
      </c>
      <c r="U1202" t="s">
        <v>22</v>
      </c>
      <c r="V1202" t="s">
        <v>82</v>
      </c>
      <c r="W1202">
        <v>0.56999999999999995</v>
      </c>
    </row>
    <row r="1203" spans="1:23" x14ac:dyDescent="0.3">
      <c r="A1203" t="s">
        <v>1117</v>
      </c>
      <c r="B1203" t="s">
        <v>1118</v>
      </c>
      <c r="D1203" s="1">
        <v>41167</v>
      </c>
      <c r="E1203" s="1">
        <v>41167</v>
      </c>
      <c r="F1203" s="1" t="str">
        <f t="shared" si="86"/>
        <v>September</v>
      </c>
      <c r="G1203" s="1" t="str">
        <f t="shared" si="87"/>
        <v>2012</v>
      </c>
      <c r="H1203" s="2">
        <f t="shared" si="88"/>
        <v>0</v>
      </c>
      <c r="I1203" s="2" t="str">
        <f t="shared" si="89"/>
        <v>FREE DELIVERY</v>
      </c>
      <c r="J1203" t="s">
        <v>24</v>
      </c>
      <c r="K1203">
        <v>39</v>
      </c>
      <c r="L1203">
        <v>13244.04</v>
      </c>
      <c r="M1203">
        <v>0.05</v>
      </c>
      <c r="N1203" t="s">
        <v>25</v>
      </c>
      <c r="O1203">
        <v>275.93</v>
      </c>
      <c r="P1203">
        <v>348.21</v>
      </c>
      <c r="Q1203">
        <v>84.84</v>
      </c>
      <c r="R1203" t="s">
        <v>142</v>
      </c>
      <c r="S1203" t="s">
        <v>143</v>
      </c>
      <c r="T1203" t="s">
        <v>31</v>
      </c>
      <c r="U1203" t="s">
        <v>36</v>
      </c>
      <c r="V1203" t="s">
        <v>55</v>
      </c>
      <c r="W1203">
        <v>0.66</v>
      </c>
    </row>
    <row r="1204" spans="1:23" x14ac:dyDescent="0.3">
      <c r="A1204" t="s">
        <v>1117</v>
      </c>
      <c r="B1204" t="s">
        <v>1118</v>
      </c>
      <c r="D1204" s="1">
        <v>40751</v>
      </c>
      <c r="E1204" s="1">
        <v>40752</v>
      </c>
      <c r="F1204" s="1" t="str">
        <f t="shared" si="86"/>
        <v>July</v>
      </c>
      <c r="G1204" s="1" t="str">
        <f t="shared" si="87"/>
        <v>2011</v>
      </c>
      <c r="H1204" s="2">
        <f t="shared" si="88"/>
        <v>1</v>
      </c>
      <c r="I1204" s="2" t="b">
        <f t="shared" si="89"/>
        <v>0</v>
      </c>
      <c r="J1204" t="s">
        <v>44</v>
      </c>
      <c r="K1204">
        <v>13</v>
      </c>
      <c r="L1204">
        <v>1193.6199999999999</v>
      </c>
      <c r="M1204">
        <v>0.08</v>
      </c>
      <c r="N1204" t="s">
        <v>25</v>
      </c>
      <c r="O1204">
        <v>-304.47000000000003</v>
      </c>
      <c r="P1204">
        <v>89.99</v>
      </c>
      <c r="Q1204">
        <v>42</v>
      </c>
      <c r="R1204" t="s">
        <v>142</v>
      </c>
      <c r="S1204" t="s">
        <v>143</v>
      </c>
      <c r="T1204" t="s">
        <v>27</v>
      </c>
      <c r="U1204" t="s">
        <v>36</v>
      </c>
      <c r="V1204" t="s">
        <v>67</v>
      </c>
      <c r="W1204">
        <v>0.66</v>
      </c>
    </row>
    <row r="1205" spans="1:23" x14ac:dyDescent="0.3">
      <c r="A1205" t="s">
        <v>1117</v>
      </c>
      <c r="B1205" t="s">
        <v>1118</v>
      </c>
      <c r="D1205" s="1">
        <v>40751</v>
      </c>
      <c r="E1205" s="1">
        <v>40753</v>
      </c>
      <c r="F1205" s="1" t="str">
        <f t="shared" si="86"/>
        <v>July</v>
      </c>
      <c r="G1205" s="1" t="str">
        <f t="shared" si="87"/>
        <v>2011</v>
      </c>
      <c r="H1205" s="2">
        <f t="shared" si="88"/>
        <v>2</v>
      </c>
      <c r="I1205" s="2" t="b">
        <f t="shared" si="89"/>
        <v>0</v>
      </c>
      <c r="J1205" t="s">
        <v>44</v>
      </c>
      <c r="K1205">
        <v>47</v>
      </c>
      <c r="L1205">
        <v>363.23</v>
      </c>
      <c r="M1205">
        <v>0.05</v>
      </c>
      <c r="N1205" t="s">
        <v>18</v>
      </c>
      <c r="O1205">
        <v>40.58</v>
      </c>
      <c r="P1205">
        <v>7.59</v>
      </c>
      <c r="Q1205">
        <v>4</v>
      </c>
      <c r="R1205" t="s">
        <v>142</v>
      </c>
      <c r="S1205" t="s">
        <v>143</v>
      </c>
      <c r="T1205" t="s">
        <v>27</v>
      </c>
      <c r="U1205" t="s">
        <v>36</v>
      </c>
      <c r="V1205" t="s">
        <v>37</v>
      </c>
      <c r="W1205">
        <v>0.42</v>
      </c>
    </row>
    <row r="1206" spans="1:23" x14ac:dyDescent="0.3">
      <c r="A1206" t="s">
        <v>1138</v>
      </c>
      <c r="B1206" t="s">
        <v>1139</v>
      </c>
      <c r="D1206" s="1">
        <v>39989</v>
      </c>
      <c r="E1206" s="1">
        <v>39990</v>
      </c>
      <c r="F1206" s="1" t="str">
        <f t="shared" si="86"/>
        <v>June</v>
      </c>
      <c r="G1206" s="1" t="str">
        <f t="shared" si="87"/>
        <v>2009</v>
      </c>
      <c r="H1206" s="2">
        <f t="shared" si="88"/>
        <v>1</v>
      </c>
      <c r="I1206" s="2" t="b">
        <f t="shared" si="89"/>
        <v>0</v>
      </c>
      <c r="J1206" t="s">
        <v>34</v>
      </c>
      <c r="K1206">
        <v>27</v>
      </c>
      <c r="L1206">
        <v>2780.88</v>
      </c>
      <c r="M1206">
        <v>7.0000000000000007E-2</v>
      </c>
      <c r="N1206" t="s">
        <v>39</v>
      </c>
      <c r="O1206">
        <v>595.38</v>
      </c>
      <c r="P1206">
        <v>105.34</v>
      </c>
      <c r="Q1206">
        <v>24.49</v>
      </c>
      <c r="R1206" t="s">
        <v>142</v>
      </c>
      <c r="S1206" t="s">
        <v>143</v>
      </c>
      <c r="T1206" t="s">
        <v>27</v>
      </c>
      <c r="U1206" t="s">
        <v>36</v>
      </c>
      <c r="V1206" t="s">
        <v>37</v>
      </c>
      <c r="W1206">
        <v>0.61</v>
      </c>
    </row>
    <row r="1207" spans="1:23" x14ac:dyDescent="0.3">
      <c r="A1207" t="s">
        <v>1151</v>
      </c>
      <c r="B1207" t="s">
        <v>1152</v>
      </c>
      <c r="D1207" s="1">
        <v>40052</v>
      </c>
      <c r="E1207" s="1">
        <v>40054</v>
      </c>
      <c r="F1207" s="1" t="str">
        <f t="shared" si="86"/>
        <v>August</v>
      </c>
      <c r="G1207" s="1" t="str">
        <f t="shared" si="87"/>
        <v>2009</v>
      </c>
      <c r="H1207" s="2">
        <f t="shared" si="88"/>
        <v>2</v>
      </c>
      <c r="I1207" s="2" t="b">
        <f t="shared" si="89"/>
        <v>0</v>
      </c>
      <c r="J1207" t="s">
        <v>44</v>
      </c>
      <c r="K1207">
        <v>16</v>
      </c>
      <c r="L1207">
        <v>33.76</v>
      </c>
      <c r="M1207">
        <v>0.04</v>
      </c>
      <c r="N1207" t="s">
        <v>18</v>
      </c>
      <c r="O1207">
        <v>-7.15</v>
      </c>
      <c r="P1207">
        <v>2.08</v>
      </c>
      <c r="Q1207">
        <v>1.49</v>
      </c>
      <c r="R1207" t="s">
        <v>142</v>
      </c>
      <c r="S1207" t="s">
        <v>143</v>
      </c>
      <c r="T1207" t="s">
        <v>31</v>
      </c>
      <c r="U1207" t="s">
        <v>22</v>
      </c>
      <c r="V1207" t="s">
        <v>29</v>
      </c>
      <c r="W1207">
        <v>0.36</v>
      </c>
    </row>
    <row r="1208" spans="1:23" x14ac:dyDescent="0.3">
      <c r="A1208" t="s">
        <v>1151</v>
      </c>
      <c r="B1208" t="s">
        <v>1152</v>
      </c>
      <c r="D1208" s="1">
        <v>40052</v>
      </c>
      <c r="E1208" s="1">
        <v>40053</v>
      </c>
      <c r="F1208" s="1" t="str">
        <f t="shared" si="86"/>
        <v>August</v>
      </c>
      <c r="G1208" s="1" t="str">
        <f t="shared" si="87"/>
        <v>2009</v>
      </c>
      <c r="H1208" s="2">
        <f t="shared" si="88"/>
        <v>1</v>
      </c>
      <c r="I1208" s="2" t="b">
        <f t="shared" si="89"/>
        <v>0</v>
      </c>
      <c r="J1208" t="s">
        <v>44</v>
      </c>
      <c r="K1208">
        <v>19</v>
      </c>
      <c r="L1208">
        <v>3537.39</v>
      </c>
      <c r="M1208">
        <v>0</v>
      </c>
      <c r="N1208" t="s">
        <v>25</v>
      </c>
      <c r="O1208">
        <v>232.78</v>
      </c>
      <c r="P1208">
        <v>180.98</v>
      </c>
      <c r="Q1208">
        <v>30</v>
      </c>
      <c r="R1208" t="s">
        <v>142</v>
      </c>
      <c r="S1208" t="s">
        <v>143</v>
      </c>
      <c r="T1208" t="s">
        <v>31</v>
      </c>
      <c r="U1208" t="s">
        <v>36</v>
      </c>
      <c r="V1208" t="s">
        <v>67</v>
      </c>
      <c r="W1208">
        <v>0.69</v>
      </c>
    </row>
    <row r="1209" spans="1:23" x14ac:dyDescent="0.3">
      <c r="A1209" t="s">
        <v>1151</v>
      </c>
      <c r="B1209" t="s">
        <v>1152</v>
      </c>
      <c r="D1209" s="1">
        <v>40052</v>
      </c>
      <c r="E1209" s="1">
        <v>40053</v>
      </c>
      <c r="F1209" s="1" t="str">
        <f t="shared" si="86"/>
        <v>August</v>
      </c>
      <c r="G1209" s="1" t="str">
        <f t="shared" si="87"/>
        <v>2009</v>
      </c>
      <c r="H1209" s="2">
        <f t="shared" si="88"/>
        <v>1</v>
      </c>
      <c r="I1209" s="2" t="b">
        <f t="shared" si="89"/>
        <v>0</v>
      </c>
      <c r="J1209" t="s">
        <v>44</v>
      </c>
      <c r="K1209">
        <v>18</v>
      </c>
      <c r="L1209">
        <v>986.24</v>
      </c>
      <c r="M1209">
        <v>0.02</v>
      </c>
      <c r="N1209" t="s">
        <v>39</v>
      </c>
      <c r="O1209">
        <v>68.900000000000006</v>
      </c>
      <c r="P1209">
        <v>53.98</v>
      </c>
      <c r="Q1209">
        <v>5.5</v>
      </c>
      <c r="R1209" t="s">
        <v>142</v>
      </c>
      <c r="S1209" t="s">
        <v>143</v>
      </c>
      <c r="T1209" t="s">
        <v>31</v>
      </c>
      <c r="U1209" t="s">
        <v>32</v>
      </c>
      <c r="V1209" t="s">
        <v>48</v>
      </c>
      <c r="W1209">
        <v>0.62</v>
      </c>
    </row>
    <row r="1210" spans="1:23" x14ac:dyDescent="0.3">
      <c r="A1210" t="s">
        <v>1151</v>
      </c>
      <c r="B1210" t="s">
        <v>1152</v>
      </c>
      <c r="D1210" s="1">
        <v>40052</v>
      </c>
      <c r="E1210" s="1">
        <v>40052</v>
      </c>
      <c r="F1210" s="1" t="str">
        <f t="shared" si="86"/>
        <v>August</v>
      </c>
      <c r="G1210" s="1" t="str">
        <f t="shared" si="87"/>
        <v>2009</v>
      </c>
      <c r="H1210" s="2">
        <f t="shared" si="88"/>
        <v>0</v>
      </c>
      <c r="I1210" s="2" t="str">
        <f t="shared" si="89"/>
        <v>FREE DELIVERY</v>
      </c>
      <c r="J1210" t="s">
        <v>44</v>
      </c>
      <c r="K1210">
        <v>15</v>
      </c>
      <c r="L1210">
        <v>81.66</v>
      </c>
      <c r="M1210">
        <v>0.05</v>
      </c>
      <c r="N1210" t="s">
        <v>18</v>
      </c>
      <c r="O1210">
        <v>-31.99</v>
      </c>
      <c r="P1210">
        <v>4.9800000000000004</v>
      </c>
      <c r="Q1210">
        <v>5.0199999999999996</v>
      </c>
      <c r="R1210" t="s">
        <v>142</v>
      </c>
      <c r="S1210" t="s">
        <v>143</v>
      </c>
      <c r="T1210" t="s">
        <v>31</v>
      </c>
      <c r="U1210" t="s">
        <v>22</v>
      </c>
      <c r="V1210" t="s">
        <v>43</v>
      </c>
      <c r="W1210">
        <v>0.38</v>
      </c>
    </row>
    <row r="1211" spans="1:23" x14ac:dyDescent="0.3">
      <c r="A1211" t="s">
        <v>1151</v>
      </c>
      <c r="B1211" t="s">
        <v>1152</v>
      </c>
      <c r="D1211" s="1">
        <v>40553</v>
      </c>
      <c r="E1211" s="1">
        <v>40554</v>
      </c>
      <c r="F1211" s="1" t="str">
        <f t="shared" si="86"/>
        <v>January</v>
      </c>
      <c r="G1211" s="1" t="str">
        <f t="shared" si="87"/>
        <v>2011</v>
      </c>
      <c r="H1211" s="2">
        <f t="shared" si="88"/>
        <v>1</v>
      </c>
      <c r="I1211" s="2" t="b">
        <f t="shared" si="89"/>
        <v>0</v>
      </c>
      <c r="J1211" t="s">
        <v>52</v>
      </c>
      <c r="K1211">
        <v>13</v>
      </c>
      <c r="L1211">
        <v>49.74</v>
      </c>
      <c r="M1211">
        <v>0</v>
      </c>
      <c r="N1211" t="s">
        <v>18</v>
      </c>
      <c r="O1211">
        <v>17.7</v>
      </c>
      <c r="P1211">
        <v>3.75</v>
      </c>
      <c r="Q1211">
        <v>0.5</v>
      </c>
      <c r="R1211" t="s">
        <v>142</v>
      </c>
      <c r="S1211" t="s">
        <v>143</v>
      </c>
      <c r="T1211" t="s">
        <v>31</v>
      </c>
      <c r="U1211" t="s">
        <v>22</v>
      </c>
      <c r="V1211" t="s">
        <v>57</v>
      </c>
      <c r="W1211">
        <v>0.37</v>
      </c>
    </row>
    <row r="1212" spans="1:23" x14ac:dyDescent="0.3">
      <c r="A1212" t="s">
        <v>1115</v>
      </c>
      <c r="B1212" t="s">
        <v>1116</v>
      </c>
      <c r="D1212" s="1">
        <v>40999</v>
      </c>
      <c r="E1212" s="1">
        <v>41001</v>
      </c>
      <c r="F1212" s="1" t="str">
        <f t="shared" si="86"/>
        <v>April</v>
      </c>
      <c r="G1212" s="1" t="str">
        <f t="shared" si="87"/>
        <v>2012</v>
      </c>
      <c r="H1212" s="2">
        <f t="shared" si="88"/>
        <v>2</v>
      </c>
      <c r="I1212" s="2" t="b">
        <f t="shared" si="89"/>
        <v>0</v>
      </c>
      <c r="J1212" t="s">
        <v>17</v>
      </c>
      <c r="K1212">
        <v>21</v>
      </c>
      <c r="L1212">
        <v>480.39</v>
      </c>
      <c r="M1212">
        <v>0.01</v>
      </c>
      <c r="N1212" t="s">
        <v>18</v>
      </c>
      <c r="O1212">
        <v>144.66</v>
      </c>
      <c r="P1212">
        <v>22.23</v>
      </c>
      <c r="Q1212">
        <v>8.99</v>
      </c>
      <c r="R1212" t="s">
        <v>142</v>
      </c>
      <c r="S1212" t="s">
        <v>143</v>
      </c>
      <c r="T1212" t="s">
        <v>31</v>
      </c>
      <c r="U1212" t="s">
        <v>36</v>
      </c>
      <c r="V1212" t="s">
        <v>37</v>
      </c>
      <c r="W1212">
        <v>0.41</v>
      </c>
    </row>
    <row r="1213" spans="1:23" x14ac:dyDescent="0.3">
      <c r="A1213" t="s">
        <v>999</v>
      </c>
      <c r="B1213" t="s">
        <v>1012</v>
      </c>
      <c r="D1213" s="1">
        <v>40655</v>
      </c>
      <c r="E1213" s="1">
        <v>40658</v>
      </c>
      <c r="F1213" s="1" t="str">
        <f t="shared" si="86"/>
        <v>April</v>
      </c>
      <c r="G1213" s="1" t="str">
        <f t="shared" si="87"/>
        <v>2011</v>
      </c>
      <c r="H1213" s="2">
        <f t="shared" si="88"/>
        <v>3</v>
      </c>
      <c r="I1213" s="2" t="b">
        <f t="shared" si="89"/>
        <v>0</v>
      </c>
      <c r="J1213" t="s">
        <v>52</v>
      </c>
      <c r="K1213">
        <v>44</v>
      </c>
      <c r="L1213">
        <v>11904.55</v>
      </c>
      <c r="M1213">
        <v>0</v>
      </c>
      <c r="N1213" t="s">
        <v>25</v>
      </c>
      <c r="O1213">
        <v>3909.33</v>
      </c>
      <c r="P1213">
        <v>270.97000000000003</v>
      </c>
      <c r="Q1213">
        <v>28.06</v>
      </c>
      <c r="R1213" t="s">
        <v>142</v>
      </c>
      <c r="S1213" t="s">
        <v>143</v>
      </c>
      <c r="T1213" t="s">
        <v>21</v>
      </c>
      <c r="U1213" t="s">
        <v>32</v>
      </c>
      <c r="V1213" t="s">
        <v>94</v>
      </c>
      <c r="W1213">
        <v>0.56000000000000005</v>
      </c>
    </row>
    <row r="1214" spans="1:23" x14ac:dyDescent="0.3">
      <c r="A1214" t="s">
        <v>994</v>
      </c>
      <c r="B1214" t="s">
        <v>1148</v>
      </c>
      <c r="D1214" s="1">
        <v>40053</v>
      </c>
      <c r="E1214" s="1">
        <v>40054</v>
      </c>
      <c r="F1214" s="1" t="str">
        <f t="shared" si="86"/>
        <v>August</v>
      </c>
      <c r="G1214" s="1" t="str">
        <f t="shared" si="87"/>
        <v>2009</v>
      </c>
      <c r="H1214" s="2">
        <f t="shared" si="88"/>
        <v>1</v>
      </c>
      <c r="I1214" s="2" t="b">
        <f t="shared" si="89"/>
        <v>0</v>
      </c>
      <c r="J1214" t="s">
        <v>34</v>
      </c>
      <c r="K1214">
        <v>33</v>
      </c>
      <c r="L1214">
        <v>332.95</v>
      </c>
      <c r="M1214">
        <v>0.05</v>
      </c>
      <c r="N1214" t="s">
        <v>18</v>
      </c>
      <c r="O1214">
        <v>-28.16</v>
      </c>
      <c r="P1214">
        <v>9.65</v>
      </c>
      <c r="Q1214">
        <v>6.22</v>
      </c>
      <c r="R1214" t="s">
        <v>142</v>
      </c>
      <c r="S1214" t="s">
        <v>143</v>
      </c>
      <c r="T1214" t="s">
        <v>31</v>
      </c>
      <c r="U1214" t="s">
        <v>36</v>
      </c>
      <c r="V1214" t="s">
        <v>37</v>
      </c>
      <c r="W1214">
        <v>0.55000000000000004</v>
      </c>
    </row>
    <row r="1215" spans="1:23" x14ac:dyDescent="0.3">
      <c r="A1215" t="s">
        <v>1063</v>
      </c>
      <c r="B1215" t="s">
        <v>1147</v>
      </c>
      <c r="D1215" s="1">
        <v>40030</v>
      </c>
      <c r="E1215" s="1">
        <v>40032</v>
      </c>
      <c r="F1215" s="1" t="str">
        <f t="shared" si="86"/>
        <v>August</v>
      </c>
      <c r="G1215" s="1" t="str">
        <f t="shared" si="87"/>
        <v>2009</v>
      </c>
      <c r="H1215" s="2">
        <f t="shared" si="88"/>
        <v>2</v>
      </c>
      <c r="I1215" s="2" t="b">
        <f t="shared" si="89"/>
        <v>0</v>
      </c>
      <c r="J1215" t="s">
        <v>17</v>
      </c>
      <c r="K1215">
        <v>42</v>
      </c>
      <c r="L1215">
        <v>447.36</v>
      </c>
      <c r="M1215">
        <v>0.01</v>
      </c>
      <c r="N1215" t="s">
        <v>18</v>
      </c>
      <c r="O1215">
        <v>40.92</v>
      </c>
      <c r="P1215">
        <v>10.48</v>
      </c>
      <c r="Q1215">
        <v>2.89</v>
      </c>
      <c r="R1215" t="s">
        <v>142</v>
      </c>
      <c r="S1215" t="s">
        <v>143</v>
      </c>
      <c r="T1215" t="s">
        <v>27</v>
      </c>
      <c r="U1215" t="s">
        <v>22</v>
      </c>
      <c r="V1215" t="s">
        <v>60</v>
      </c>
      <c r="W1215">
        <v>0.6</v>
      </c>
    </row>
    <row r="1216" spans="1:23" x14ac:dyDescent="0.3">
      <c r="A1216" t="s">
        <v>1064</v>
      </c>
      <c r="B1216" t="s">
        <v>1126</v>
      </c>
      <c r="D1216" s="1">
        <v>41157</v>
      </c>
      <c r="E1216" s="1">
        <v>41161</v>
      </c>
      <c r="F1216" s="1" t="str">
        <f t="shared" si="86"/>
        <v>September</v>
      </c>
      <c r="G1216" s="1" t="str">
        <f t="shared" si="87"/>
        <v>2012</v>
      </c>
      <c r="H1216" s="2">
        <f t="shared" si="88"/>
        <v>4</v>
      </c>
      <c r="I1216" s="2" t="b">
        <f t="shared" si="89"/>
        <v>0</v>
      </c>
      <c r="J1216" t="s">
        <v>17</v>
      </c>
      <c r="K1216">
        <v>26</v>
      </c>
      <c r="L1216">
        <v>53.93</v>
      </c>
      <c r="M1216">
        <v>0.04</v>
      </c>
      <c r="N1216" t="s">
        <v>18</v>
      </c>
      <c r="O1216">
        <v>-10.95</v>
      </c>
      <c r="P1216">
        <v>2.08</v>
      </c>
      <c r="Q1216">
        <v>1.49</v>
      </c>
      <c r="R1216" t="s">
        <v>142</v>
      </c>
      <c r="S1216" t="s">
        <v>143</v>
      </c>
      <c r="T1216" t="s">
        <v>31</v>
      </c>
      <c r="U1216" t="s">
        <v>22</v>
      </c>
      <c r="V1216" t="s">
        <v>29</v>
      </c>
      <c r="W1216">
        <v>0.38</v>
      </c>
    </row>
    <row r="1217" spans="1:23" x14ac:dyDescent="0.3">
      <c r="A1217" t="s">
        <v>1063</v>
      </c>
      <c r="B1217" t="s">
        <v>1147</v>
      </c>
      <c r="D1217" s="1">
        <v>40825</v>
      </c>
      <c r="E1217" s="1">
        <v>40827</v>
      </c>
      <c r="F1217" s="1" t="str">
        <f t="shared" si="86"/>
        <v>October</v>
      </c>
      <c r="G1217" s="1" t="str">
        <f t="shared" si="87"/>
        <v>2011</v>
      </c>
      <c r="H1217" s="2">
        <f t="shared" si="88"/>
        <v>2</v>
      </c>
      <c r="I1217" s="2" t="b">
        <f t="shared" si="89"/>
        <v>0</v>
      </c>
      <c r="J1217" t="s">
        <v>44</v>
      </c>
      <c r="K1217">
        <v>9</v>
      </c>
      <c r="L1217">
        <v>43.26</v>
      </c>
      <c r="M1217">
        <v>0.1</v>
      </c>
      <c r="N1217" t="s">
        <v>18</v>
      </c>
      <c r="O1217">
        <v>3.9</v>
      </c>
      <c r="P1217">
        <v>4.82</v>
      </c>
      <c r="Q1217">
        <v>1.49</v>
      </c>
      <c r="R1217" t="s">
        <v>142</v>
      </c>
      <c r="S1217" t="s">
        <v>143</v>
      </c>
      <c r="T1217" t="s">
        <v>27</v>
      </c>
      <c r="U1217" t="s">
        <v>22</v>
      </c>
      <c r="V1217" t="s">
        <v>29</v>
      </c>
      <c r="W1217">
        <v>0.36</v>
      </c>
    </row>
    <row r="1218" spans="1:23" x14ac:dyDescent="0.3">
      <c r="A1218" t="s">
        <v>1063</v>
      </c>
      <c r="B1218" t="s">
        <v>1147</v>
      </c>
      <c r="D1218" s="1">
        <v>40825</v>
      </c>
      <c r="E1218" s="1">
        <v>40827</v>
      </c>
      <c r="F1218" s="1" t="str">
        <f t="shared" si="86"/>
        <v>October</v>
      </c>
      <c r="G1218" s="1" t="str">
        <f t="shared" si="87"/>
        <v>2011</v>
      </c>
      <c r="H1218" s="2">
        <f t="shared" si="88"/>
        <v>2</v>
      </c>
      <c r="I1218" s="2" t="b">
        <f t="shared" si="89"/>
        <v>0</v>
      </c>
      <c r="J1218" t="s">
        <v>44</v>
      </c>
      <c r="K1218">
        <v>25</v>
      </c>
      <c r="L1218">
        <v>174.03</v>
      </c>
      <c r="M1218">
        <v>0.02</v>
      </c>
      <c r="N1218" t="s">
        <v>18</v>
      </c>
      <c r="O1218">
        <v>-42.37</v>
      </c>
      <c r="P1218">
        <v>6.48</v>
      </c>
      <c r="Q1218">
        <v>5.74</v>
      </c>
      <c r="R1218" t="s">
        <v>142</v>
      </c>
      <c r="S1218" t="s">
        <v>143</v>
      </c>
      <c r="T1218" t="s">
        <v>27</v>
      </c>
      <c r="U1218" t="s">
        <v>22</v>
      </c>
      <c r="V1218" t="s">
        <v>43</v>
      </c>
      <c r="W1218">
        <v>0.37</v>
      </c>
    </row>
    <row r="1219" spans="1:23" x14ac:dyDescent="0.3">
      <c r="A1219" t="s">
        <v>1115</v>
      </c>
      <c r="B1219" t="s">
        <v>1116</v>
      </c>
      <c r="D1219" s="1">
        <v>40412</v>
      </c>
      <c r="E1219" s="1">
        <v>40413</v>
      </c>
      <c r="F1219" s="1" t="str">
        <f t="shared" ref="F1219:F1282" si="90">TEXT(E1219,"mmmm")</f>
        <v>August</v>
      </c>
      <c r="G1219" s="1" t="str">
        <f t="shared" ref="G1219:G1282" si="91">TEXT(E1219,"yyyy")</f>
        <v>2010</v>
      </c>
      <c r="H1219" s="2">
        <f t="shared" ref="H1219:H1282" si="92">E1219-D1219</f>
        <v>1</v>
      </c>
      <c r="I1219" s="2" t="b">
        <f t="shared" ref="I1219:I1282" si="93">IF(H1219&lt;1,IF(AND(H1219&gt;0,H1219&lt;2),"ONE DAY", "FREE DELIVERY"))</f>
        <v>0</v>
      </c>
      <c r="J1219" t="s">
        <v>44</v>
      </c>
      <c r="K1219">
        <v>44</v>
      </c>
      <c r="L1219">
        <v>1190.8</v>
      </c>
      <c r="M1219">
        <v>7.0000000000000007E-2</v>
      </c>
      <c r="N1219" t="s">
        <v>18</v>
      </c>
      <c r="O1219">
        <v>502.49</v>
      </c>
      <c r="P1219">
        <v>28.53</v>
      </c>
      <c r="Q1219">
        <v>1.49</v>
      </c>
      <c r="R1219" t="s">
        <v>142</v>
      </c>
      <c r="S1219" t="s">
        <v>143</v>
      </c>
      <c r="T1219" t="s">
        <v>31</v>
      </c>
      <c r="U1219" t="s">
        <v>22</v>
      </c>
      <c r="V1219" t="s">
        <v>29</v>
      </c>
      <c r="W1219">
        <v>0.38</v>
      </c>
    </row>
    <row r="1220" spans="1:23" x14ac:dyDescent="0.3">
      <c r="A1220" t="s">
        <v>966</v>
      </c>
      <c r="B1220" t="s">
        <v>1125</v>
      </c>
      <c r="D1220" s="1">
        <v>41125</v>
      </c>
      <c r="E1220" s="1">
        <v>41127</v>
      </c>
      <c r="F1220" s="1" t="str">
        <f t="shared" si="90"/>
        <v>August</v>
      </c>
      <c r="G1220" s="1" t="str">
        <f t="shared" si="91"/>
        <v>2012</v>
      </c>
      <c r="H1220" s="2">
        <f t="shared" si="92"/>
        <v>2</v>
      </c>
      <c r="I1220" s="2" t="b">
        <f t="shared" si="93"/>
        <v>0</v>
      </c>
      <c r="J1220" t="s">
        <v>34</v>
      </c>
      <c r="K1220">
        <v>42</v>
      </c>
      <c r="L1220">
        <v>121.65</v>
      </c>
      <c r="M1220">
        <v>0.05</v>
      </c>
      <c r="N1220" t="s">
        <v>18</v>
      </c>
      <c r="O1220">
        <v>30.76</v>
      </c>
      <c r="P1220">
        <v>2.88</v>
      </c>
      <c r="Q1220">
        <v>0.99</v>
      </c>
      <c r="R1220" t="s">
        <v>142</v>
      </c>
      <c r="S1220" t="s">
        <v>143</v>
      </c>
      <c r="T1220" t="s">
        <v>31</v>
      </c>
      <c r="U1220" t="s">
        <v>22</v>
      </c>
      <c r="V1220" t="s">
        <v>57</v>
      </c>
      <c r="W1220">
        <v>0.36</v>
      </c>
    </row>
    <row r="1221" spans="1:23" x14ac:dyDescent="0.3">
      <c r="A1221" t="s">
        <v>966</v>
      </c>
      <c r="B1221" t="s">
        <v>1125</v>
      </c>
      <c r="D1221" s="1">
        <v>41125</v>
      </c>
      <c r="E1221" s="1">
        <v>41127</v>
      </c>
      <c r="F1221" s="1" t="str">
        <f t="shared" si="90"/>
        <v>August</v>
      </c>
      <c r="G1221" s="1" t="str">
        <f t="shared" si="91"/>
        <v>2012</v>
      </c>
      <c r="H1221" s="2">
        <f t="shared" si="92"/>
        <v>2</v>
      </c>
      <c r="I1221" s="2" t="b">
        <f t="shared" si="93"/>
        <v>0</v>
      </c>
      <c r="J1221" t="s">
        <v>34</v>
      </c>
      <c r="K1221">
        <v>2</v>
      </c>
      <c r="L1221">
        <v>19.02</v>
      </c>
      <c r="M1221">
        <v>0.05</v>
      </c>
      <c r="N1221" t="s">
        <v>39</v>
      </c>
      <c r="O1221">
        <v>10.73</v>
      </c>
      <c r="P1221">
        <v>2.08</v>
      </c>
      <c r="Q1221">
        <v>5.33</v>
      </c>
      <c r="R1221" t="s">
        <v>142</v>
      </c>
      <c r="S1221" t="s">
        <v>143</v>
      </c>
      <c r="T1221" t="s">
        <v>31</v>
      </c>
      <c r="U1221" t="s">
        <v>36</v>
      </c>
      <c r="V1221" t="s">
        <v>37</v>
      </c>
      <c r="W1221">
        <v>0.43</v>
      </c>
    </row>
    <row r="1222" spans="1:23" x14ac:dyDescent="0.3">
      <c r="A1222" t="s">
        <v>966</v>
      </c>
      <c r="B1222" t="s">
        <v>1125</v>
      </c>
      <c r="D1222" s="1">
        <v>41125</v>
      </c>
      <c r="E1222" s="1">
        <v>41127</v>
      </c>
      <c r="F1222" s="1" t="str">
        <f t="shared" si="90"/>
        <v>August</v>
      </c>
      <c r="G1222" s="1" t="str">
        <f t="shared" si="91"/>
        <v>2012</v>
      </c>
      <c r="H1222" s="2">
        <f t="shared" si="92"/>
        <v>2</v>
      </c>
      <c r="I1222" s="2" t="b">
        <f t="shared" si="93"/>
        <v>0</v>
      </c>
      <c r="J1222" t="s">
        <v>34</v>
      </c>
      <c r="K1222">
        <v>2</v>
      </c>
      <c r="L1222">
        <v>103.105</v>
      </c>
      <c r="M1222">
        <v>0.09</v>
      </c>
      <c r="N1222" t="s">
        <v>18</v>
      </c>
      <c r="O1222">
        <v>-316.32</v>
      </c>
      <c r="P1222">
        <v>65.989999999999995</v>
      </c>
      <c r="Q1222">
        <v>2.5</v>
      </c>
      <c r="R1222" t="s">
        <v>142</v>
      </c>
      <c r="S1222" t="s">
        <v>143</v>
      </c>
      <c r="T1222" t="s">
        <v>31</v>
      </c>
      <c r="U1222" t="s">
        <v>32</v>
      </c>
      <c r="V1222" t="s">
        <v>33</v>
      </c>
      <c r="W1222">
        <v>0.56000000000000005</v>
      </c>
    </row>
    <row r="1223" spans="1:23" x14ac:dyDescent="0.3">
      <c r="A1223" t="s">
        <v>1117</v>
      </c>
      <c r="B1223" t="s">
        <v>1118</v>
      </c>
      <c r="D1223" s="1">
        <v>40526</v>
      </c>
      <c r="E1223" s="1">
        <v>40528</v>
      </c>
      <c r="F1223" s="1" t="str">
        <f t="shared" si="90"/>
        <v>December</v>
      </c>
      <c r="G1223" s="1" t="str">
        <f t="shared" si="91"/>
        <v>2010</v>
      </c>
      <c r="H1223" s="2">
        <f t="shared" si="92"/>
        <v>2</v>
      </c>
      <c r="I1223" s="2" t="b">
        <f t="shared" si="93"/>
        <v>0</v>
      </c>
      <c r="J1223" t="s">
        <v>44</v>
      </c>
      <c r="K1223">
        <v>7</v>
      </c>
      <c r="L1223">
        <v>263.8</v>
      </c>
      <c r="M1223">
        <v>0</v>
      </c>
      <c r="N1223" t="s">
        <v>18</v>
      </c>
      <c r="O1223">
        <v>165.33</v>
      </c>
      <c r="P1223">
        <v>34.229999999999997</v>
      </c>
      <c r="Q1223">
        <v>5.0199999999999996</v>
      </c>
      <c r="R1223" t="s">
        <v>142</v>
      </c>
      <c r="S1223" t="s">
        <v>143</v>
      </c>
      <c r="T1223" t="s">
        <v>31</v>
      </c>
      <c r="U1223" t="s">
        <v>36</v>
      </c>
      <c r="V1223" t="s">
        <v>37</v>
      </c>
      <c r="W1223">
        <v>0.55000000000000004</v>
      </c>
    </row>
    <row r="1224" spans="1:23" x14ac:dyDescent="0.3">
      <c r="A1224" t="s">
        <v>1117</v>
      </c>
      <c r="B1224" t="s">
        <v>1118</v>
      </c>
      <c r="D1224" s="1">
        <v>40526</v>
      </c>
      <c r="E1224" s="1">
        <v>40528</v>
      </c>
      <c r="F1224" s="1" t="str">
        <f t="shared" si="90"/>
        <v>December</v>
      </c>
      <c r="G1224" s="1" t="str">
        <f t="shared" si="91"/>
        <v>2010</v>
      </c>
      <c r="H1224" s="2">
        <f t="shared" si="92"/>
        <v>2</v>
      </c>
      <c r="I1224" s="2" t="b">
        <f t="shared" si="93"/>
        <v>0</v>
      </c>
      <c r="J1224" t="s">
        <v>44</v>
      </c>
      <c r="K1224">
        <v>28</v>
      </c>
      <c r="L1224">
        <v>1546.3965000000001</v>
      </c>
      <c r="M1224">
        <v>7.0000000000000007E-2</v>
      </c>
      <c r="N1224" t="s">
        <v>39</v>
      </c>
      <c r="O1224">
        <v>226.72</v>
      </c>
      <c r="P1224">
        <v>65.989999999999995</v>
      </c>
      <c r="Q1224">
        <v>5.26</v>
      </c>
      <c r="R1224" t="s">
        <v>142</v>
      </c>
      <c r="S1224" t="s">
        <v>143</v>
      </c>
      <c r="T1224" t="s">
        <v>31</v>
      </c>
      <c r="U1224" t="s">
        <v>32</v>
      </c>
      <c r="V1224" t="s">
        <v>33</v>
      </c>
      <c r="W1224">
        <v>0.59</v>
      </c>
    </row>
    <row r="1225" spans="1:23" x14ac:dyDescent="0.3">
      <c r="A1225" t="s">
        <v>1064</v>
      </c>
      <c r="B1225" t="s">
        <v>1126</v>
      </c>
      <c r="D1225" s="1">
        <v>40171</v>
      </c>
      <c r="E1225" s="1">
        <v>40173</v>
      </c>
      <c r="F1225" s="1" t="str">
        <f t="shared" si="90"/>
        <v>December</v>
      </c>
      <c r="G1225" s="1" t="str">
        <f t="shared" si="91"/>
        <v>2009</v>
      </c>
      <c r="H1225" s="2">
        <f t="shared" si="92"/>
        <v>2</v>
      </c>
      <c r="I1225" s="2" t="b">
        <f t="shared" si="93"/>
        <v>0</v>
      </c>
      <c r="J1225" t="s">
        <v>17</v>
      </c>
      <c r="K1225">
        <v>11</v>
      </c>
      <c r="L1225">
        <v>1935.1</v>
      </c>
      <c r="M1225">
        <v>0.01</v>
      </c>
      <c r="N1225" t="s">
        <v>25</v>
      </c>
      <c r="O1225">
        <v>-42.96</v>
      </c>
      <c r="P1225">
        <v>170.98</v>
      </c>
      <c r="Q1225">
        <v>35.89</v>
      </c>
      <c r="R1225" t="s">
        <v>142</v>
      </c>
      <c r="S1225" t="s">
        <v>143</v>
      </c>
      <c r="T1225" t="s">
        <v>31</v>
      </c>
      <c r="U1225" t="s">
        <v>36</v>
      </c>
      <c r="V1225" t="s">
        <v>54</v>
      </c>
      <c r="W1225">
        <v>0.66</v>
      </c>
    </row>
    <row r="1226" spans="1:23" x14ac:dyDescent="0.3">
      <c r="A1226" t="s">
        <v>1045</v>
      </c>
      <c r="B1226" t="s">
        <v>1154</v>
      </c>
      <c r="D1226" s="1">
        <v>40463</v>
      </c>
      <c r="E1226" s="1">
        <v>40465</v>
      </c>
      <c r="F1226" s="1" t="str">
        <f t="shared" si="90"/>
        <v>October</v>
      </c>
      <c r="G1226" s="1" t="str">
        <f t="shared" si="91"/>
        <v>2010</v>
      </c>
      <c r="H1226" s="2">
        <f t="shared" si="92"/>
        <v>2</v>
      </c>
      <c r="I1226" s="2" t="b">
        <f t="shared" si="93"/>
        <v>0</v>
      </c>
      <c r="J1226" t="s">
        <v>44</v>
      </c>
      <c r="K1226">
        <v>45</v>
      </c>
      <c r="L1226">
        <v>18775.759999999998</v>
      </c>
      <c r="M1226">
        <v>0.03</v>
      </c>
      <c r="N1226" t="s">
        <v>25</v>
      </c>
      <c r="O1226">
        <v>8504.4699999999993</v>
      </c>
      <c r="P1226">
        <v>400.97</v>
      </c>
      <c r="Q1226">
        <v>48.26</v>
      </c>
      <c r="R1226" t="s">
        <v>142</v>
      </c>
      <c r="S1226" t="s">
        <v>143</v>
      </c>
      <c r="T1226" t="s">
        <v>31</v>
      </c>
      <c r="U1226" t="s">
        <v>32</v>
      </c>
      <c r="V1226" t="s">
        <v>94</v>
      </c>
      <c r="W1226">
        <v>0.36</v>
      </c>
    </row>
    <row r="1227" spans="1:23" x14ac:dyDescent="0.3">
      <c r="A1227" t="s">
        <v>1024</v>
      </c>
      <c r="B1227" t="s">
        <v>1114</v>
      </c>
      <c r="D1227" s="1">
        <v>39828</v>
      </c>
      <c r="E1227" s="1">
        <v>39828</v>
      </c>
      <c r="F1227" s="1" t="str">
        <f t="shared" si="90"/>
        <v>January</v>
      </c>
      <c r="G1227" s="1" t="str">
        <f t="shared" si="91"/>
        <v>2009</v>
      </c>
      <c r="H1227" s="2">
        <f t="shared" si="92"/>
        <v>0</v>
      </c>
      <c r="I1227" s="2" t="str">
        <f t="shared" si="93"/>
        <v>FREE DELIVERY</v>
      </c>
      <c r="J1227" t="s">
        <v>34</v>
      </c>
      <c r="K1227">
        <v>48</v>
      </c>
      <c r="L1227">
        <v>447.89</v>
      </c>
      <c r="M1227">
        <v>0</v>
      </c>
      <c r="N1227" t="s">
        <v>18</v>
      </c>
      <c r="O1227">
        <v>-26.78</v>
      </c>
      <c r="P1227">
        <v>8.6</v>
      </c>
      <c r="Q1227">
        <v>6.19</v>
      </c>
      <c r="R1227" t="s">
        <v>142</v>
      </c>
      <c r="S1227" t="s">
        <v>143</v>
      </c>
      <c r="T1227" t="s">
        <v>31</v>
      </c>
      <c r="U1227" t="s">
        <v>22</v>
      </c>
      <c r="V1227" t="s">
        <v>29</v>
      </c>
      <c r="W1227">
        <v>0.38</v>
      </c>
    </row>
    <row r="1228" spans="1:23" x14ac:dyDescent="0.3">
      <c r="A1228" t="s">
        <v>1127</v>
      </c>
      <c r="B1228" t="s">
        <v>927</v>
      </c>
      <c r="D1228" s="1">
        <v>40638</v>
      </c>
      <c r="E1228" s="1">
        <v>40638</v>
      </c>
      <c r="F1228" s="1" t="str">
        <f t="shared" si="90"/>
        <v>April</v>
      </c>
      <c r="G1228" s="1" t="str">
        <f t="shared" si="91"/>
        <v>2011</v>
      </c>
      <c r="H1228" s="2">
        <f t="shared" si="92"/>
        <v>0</v>
      </c>
      <c r="I1228" s="2" t="str">
        <f t="shared" si="93"/>
        <v>FREE DELIVERY</v>
      </c>
      <c r="J1228" t="s">
        <v>34</v>
      </c>
      <c r="K1228">
        <v>12</v>
      </c>
      <c r="L1228">
        <v>189.19</v>
      </c>
      <c r="M1228">
        <v>0.08</v>
      </c>
      <c r="N1228" t="s">
        <v>18</v>
      </c>
      <c r="O1228">
        <v>-56.71</v>
      </c>
      <c r="P1228">
        <v>16.059999999999999</v>
      </c>
      <c r="Q1228">
        <v>8.34</v>
      </c>
      <c r="R1228" t="s">
        <v>142</v>
      </c>
      <c r="S1228" t="s">
        <v>143</v>
      </c>
      <c r="T1228" t="s">
        <v>42</v>
      </c>
      <c r="U1228" t="s">
        <v>22</v>
      </c>
      <c r="V1228" t="s">
        <v>23</v>
      </c>
      <c r="W1228">
        <v>0.59</v>
      </c>
    </row>
    <row r="1229" spans="1:23" x14ac:dyDescent="0.3">
      <c r="A1229" t="s">
        <v>1117</v>
      </c>
      <c r="B1229" t="s">
        <v>1118</v>
      </c>
      <c r="D1229" s="1">
        <v>40928</v>
      </c>
      <c r="E1229" s="1">
        <v>40932</v>
      </c>
      <c r="F1229" s="1" t="str">
        <f t="shared" si="90"/>
        <v>January</v>
      </c>
      <c r="G1229" s="1" t="str">
        <f t="shared" si="91"/>
        <v>2012</v>
      </c>
      <c r="H1229" s="2">
        <f t="shared" si="92"/>
        <v>4</v>
      </c>
      <c r="I1229" s="2" t="b">
        <f t="shared" si="93"/>
        <v>0</v>
      </c>
      <c r="J1229" t="s">
        <v>17</v>
      </c>
      <c r="K1229">
        <v>28</v>
      </c>
      <c r="L1229">
        <v>697.5</v>
      </c>
      <c r="M1229">
        <v>0.02</v>
      </c>
      <c r="N1229" t="s">
        <v>18</v>
      </c>
      <c r="O1229">
        <v>169.89</v>
      </c>
      <c r="P1229">
        <v>23.99</v>
      </c>
      <c r="Q1229">
        <v>6.3</v>
      </c>
      <c r="R1229" t="s">
        <v>142</v>
      </c>
      <c r="S1229" t="s">
        <v>143</v>
      </c>
      <c r="T1229" t="s">
        <v>31</v>
      </c>
      <c r="U1229" t="s">
        <v>32</v>
      </c>
      <c r="V1229" t="s">
        <v>94</v>
      </c>
      <c r="W1229">
        <v>0.38</v>
      </c>
    </row>
    <row r="1230" spans="1:23" x14ac:dyDescent="0.3">
      <c r="A1230" t="s">
        <v>1063</v>
      </c>
      <c r="B1230" t="s">
        <v>1147</v>
      </c>
      <c r="D1230" s="1">
        <v>40810</v>
      </c>
      <c r="E1230" s="1">
        <v>40812</v>
      </c>
      <c r="F1230" s="1" t="str">
        <f t="shared" si="90"/>
        <v>September</v>
      </c>
      <c r="G1230" s="1" t="str">
        <f t="shared" si="91"/>
        <v>2011</v>
      </c>
      <c r="H1230" s="2">
        <f t="shared" si="92"/>
        <v>2</v>
      </c>
      <c r="I1230" s="2" t="b">
        <f t="shared" si="93"/>
        <v>0</v>
      </c>
      <c r="J1230" t="s">
        <v>34</v>
      </c>
      <c r="K1230">
        <v>7</v>
      </c>
      <c r="L1230">
        <v>497.2</v>
      </c>
      <c r="M1230">
        <v>0</v>
      </c>
      <c r="N1230" t="s">
        <v>18</v>
      </c>
      <c r="O1230">
        <v>-219.61</v>
      </c>
      <c r="P1230">
        <v>60.98</v>
      </c>
      <c r="Q1230">
        <v>49</v>
      </c>
      <c r="R1230" t="s">
        <v>142</v>
      </c>
      <c r="S1230" t="s">
        <v>143</v>
      </c>
      <c r="T1230" t="s">
        <v>27</v>
      </c>
      <c r="U1230" t="s">
        <v>22</v>
      </c>
      <c r="V1230" t="s">
        <v>28</v>
      </c>
      <c r="W1230">
        <v>0.59</v>
      </c>
    </row>
    <row r="1231" spans="1:23" x14ac:dyDescent="0.3">
      <c r="A1231" t="s">
        <v>1127</v>
      </c>
      <c r="B1231" t="s">
        <v>927</v>
      </c>
      <c r="D1231" s="1">
        <v>40825</v>
      </c>
      <c r="E1231" s="1">
        <v>40826</v>
      </c>
      <c r="F1231" s="1" t="str">
        <f t="shared" si="90"/>
        <v>October</v>
      </c>
      <c r="G1231" s="1" t="str">
        <f t="shared" si="91"/>
        <v>2011</v>
      </c>
      <c r="H1231" s="2">
        <f t="shared" si="92"/>
        <v>1</v>
      </c>
      <c r="I1231" s="2" t="b">
        <f t="shared" si="93"/>
        <v>0</v>
      </c>
      <c r="J1231" t="s">
        <v>52</v>
      </c>
      <c r="K1231">
        <v>4</v>
      </c>
      <c r="L1231">
        <v>198.72</v>
      </c>
      <c r="M1231">
        <v>0.01</v>
      </c>
      <c r="N1231" t="s">
        <v>39</v>
      </c>
      <c r="O1231">
        <v>-34.43</v>
      </c>
      <c r="P1231">
        <v>40.97</v>
      </c>
      <c r="Q1231">
        <v>14.45</v>
      </c>
      <c r="R1231" t="s">
        <v>142</v>
      </c>
      <c r="S1231" t="s">
        <v>143</v>
      </c>
      <c r="T1231" t="s">
        <v>27</v>
      </c>
      <c r="U1231" t="s">
        <v>36</v>
      </c>
      <c r="V1231" t="s">
        <v>37</v>
      </c>
      <c r="W1231">
        <v>0.56999999999999995</v>
      </c>
    </row>
    <row r="1232" spans="1:23" x14ac:dyDescent="0.3">
      <c r="A1232" t="s">
        <v>966</v>
      </c>
      <c r="B1232" t="s">
        <v>1125</v>
      </c>
      <c r="D1232" s="1">
        <v>40667</v>
      </c>
      <c r="E1232" s="1">
        <v>40668</v>
      </c>
      <c r="F1232" s="1" t="str">
        <f t="shared" si="90"/>
        <v>May</v>
      </c>
      <c r="G1232" s="1" t="str">
        <f t="shared" si="91"/>
        <v>2011</v>
      </c>
      <c r="H1232" s="2">
        <f t="shared" si="92"/>
        <v>1</v>
      </c>
      <c r="I1232" s="2" t="b">
        <f t="shared" si="93"/>
        <v>0</v>
      </c>
      <c r="J1232" t="s">
        <v>34</v>
      </c>
      <c r="K1232">
        <v>8</v>
      </c>
      <c r="L1232">
        <v>955.29</v>
      </c>
      <c r="M1232">
        <v>0.05</v>
      </c>
      <c r="N1232" t="s">
        <v>25</v>
      </c>
      <c r="O1232">
        <v>-286.2</v>
      </c>
      <c r="P1232">
        <v>115.99</v>
      </c>
      <c r="Q1232">
        <v>56.14</v>
      </c>
      <c r="R1232" t="s">
        <v>142</v>
      </c>
      <c r="S1232" t="s">
        <v>143</v>
      </c>
      <c r="T1232" t="s">
        <v>31</v>
      </c>
      <c r="U1232" t="s">
        <v>32</v>
      </c>
      <c r="V1232" t="s">
        <v>94</v>
      </c>
      <c r="W1232">
        <v>0.4</v>
      </c>
    </row>
    <row r="1233" spans="1:23" x14ac:dyDescent="0.3">
      <c r="A1233" t="s">
        <v>1117</v>
      </c>
      <c r="B1233" t="s">
        <v>1128</v>
      </c>
      <c r="D1233" s="1">
        <v>40825</v>
      </c>
      <c r="E1233" s="1">
        <v>40832</v>
      </c>
      <c r="F1233" s="1" t="str">
        <f t="shared" si="90"/>
        <v>October</v>
      </c>
      <c r="G1233" s="1" t="str">
        <f t="shared" si="91"/>
        <v>2011</v>
      </c>
      <c r="H1233" s="2">
        <f t="shared" si="92"/>
        <v>7</v>
      </c>
      <c r="I1233" s="2" t="b">
        <f t="shared" si="93"/>
        <v>0</v>
      </c>
      <c r="J1233" t="s">
        <v>17</v>
      </c>
      <c r="K1233">
        <v>10</v>
      </c>
      <c r="L1233">
        <v>109.37</v>
      </c>
      <c r="M1233">
        <v>0.1</v>
      </c>
      <c r="N1233" t="s">
        <v>18</v>
      </c>
      <c r="O1233">
        <v>-21.66</v>
      </c>
      <c r="P1233">
        <v>10.89</v>
      </c>
      <c r="Q1233">
        <v>4.5</v>
      </c>
      <c r="R1233" t="s">
        <v>142</v>
      </c>
      <c r="S1233" t="s">
        <v>143</v>
      </c>
      <c r="T1233" t="s">
        <v>21</v>
      </c>
      <c r="U1233" t="s">
        <v>22</v>
      </c>
      <c r="V1233" t="s">
        <v>28</v>
      </c>
      <c r="W1233">
        <v>0.59</v>
      </c>
    </row>
    <row r="1234" spans="1:23" x14ac:dyDescent="0.3">
      <c r="A1234" t="s">
        <v>1117</v>
      </c>
      <c r="B1234" t="s">
        <v>1128</v>
      </c>
      <c r="D1234" s="1">
        <v>40825</v>
      </c>
      <c r="E1234" s="1">
        <v>40829</v>
      </c>
      <c r="F1234" s="1" t="str">
        <f t="shared" si="90"/>
        <v>October</v>
      </c>
      <c r="G1234" s="1" t="str">
        <f t="shared" si="91"/>
        <v>2011</v>
      </c>
      <c r="H1234" s="2">
        <f t="shared" si="92"/>
        <v>4</v>
      </c>
      <c r="I1234" s="2" t="b">
        <f t="shared" si="93"/>
        <v>0</v>
      </c>
      <c r="J1234" t="s">
        <v>17</v>
      </c>
      <c r="K1234">
        <v>43</v>
      </c>
      <c r="L1234">
        <v>1461.1</v>
      </c>
      <c r="M1234">
        <v>0.01</v>
      </c>
      <c r="N1234" t="s">
        <v>18</v>
      </c>
      <c r="O1234">
        <v>674.46</v>
      </c>
      <c r="P1234">
        <v>31.78</v>
      </c>
      <c r="Q1234">
        <v>1.99</v>
      </c>
      <c r="R1234" t="s">
        <v>142</v>
      </c>
      <c r="S1234" t="s">
        <v>143</v>
      </c>
      <c r="T1234" t="s">
        <v>21</v>
      </c>
      <c r="U1234" t="s">
        <v>32</v>
      </c>
      <c r="V1234" t="s">
        <v>48</v>
      </c>
      <c r="W1234">
        <v>0.42</v>
      </c>
    </row>
    <row r="1235" spans="1:23" x14ac:dyDescent="0.3">
      <c r="A1235" t="s">
        <v>1117</v>
      </c>
      <c r="B1235" t="s">
        <v>1128</v>
      </c>
      <c r="D1235" s="1">
        <v>40825</v>
      </c>
      <c r="E1235" s="1">
        <v>40830</v>
      </c>
      <c r="F1235" s="1" t="str">
        <f t="shared" si="90"/>
        <v>October</v>
      </c>
      <c r="G1235" s="1" t="str">
        <f t="shared" si="91"/>
        <v>2011</v>
      </c>
      <c r="H1235" s="2">
        <f t="shared" si="92"/>
        <v>5</v>
      </c>
      <c r="I1235" s="2" t="b">
        <f t="shared" si="93"/>
        <v>0</v>
      </c>
      <c r="J1235" t="s">
        <v>17</v>
      </c>
      <c r="K1235">
        <v>1</v>
      </c>
      <c r="L1235">
        <v>9.75</v>
      </c>
      <c r="M1235">
        <v>0</v>
      </c>
      <c r="N1235" t="s">
        <v>18</v>
      </c>
      <c r="O1235">
        <v>-6.72</v>
      </c>
      <c r="P1235">
        <v>4.9800000000000004</v>
      </c>
      <c r="Q1235">
        <v>4.72</v>
      </c>
      <c r="R1235" t="s">
        <v>142</v>
      </c>
      <c r="S1235" t="s">
        <v>143</v>
      </c>
      <c r="T1235" t="s">
        <v>21</v>
      </c>
      <c r="U1235" t="s">
        <v>22</v>
      </c>
      <c r="V1235" t="s">
        <v>43</v>
      </c>
      <c r="W1235">
        <v>0.36</v>
      </c>
    </row>
    <row r="1236" spans="1:23" x14ac:dyDescent="0.3">
      <c r="A1236" t="s">
        <v>1045</v>
      </c>
      <c r="B1236" t="s">
        <v>1154</v>
      </c>
      <c r="D1236" s="1">
        <v>40278</v>
      </c>
      <c r="E1236" s="1">
        <v>40280</v>
      </c>
      <c r="F1236" s="1" t="str">
        <f t="shared" si="90"/>
        <v>April</v>
      </c>
      <c r="G1236" s="1" t="str">
        <f t="shared" si="91"/>
        <v>2010</v>
      </c>
      <c r="H1236" s="2">
        <f t="shared" si="92"/>
        <v>2</v>
      </c>
      <c r="I1236" s="2" t="b">
        <f t="shared" si="93"/>
        <v>0</v>
      </c>
      <c r="J1236" t="s">
        <v>34</v>
      </c>
      <c r="K1236">
        <v>8</v>
      </c>
      <c r="L1236">
        <v>184.07</v>
      </c>
      <c r="M1236">
        <v>0.04</v>
      </c>
      <c r="N1236" t="s">
        <v>18</v>
      </c>
      <c r="O1236">
        <v>75.63</v>
      </c>
      <c r="P1236">
        <v>22.98</v>
      </c>
      <c r="Q1236">
        <v>7.58</v>
      </c>
      <c r="R1236" t="s">
        <v>142</v>
      </c>
      <c r="S1236" t="s">
        <v>143</v>
      </c>
      <c r="T1236" t="s">
        <v>31</v>
      </c>
      <c r="U1236" t="s">
        <v>36</v>
      </c>
      <c r="V1236" t="s">
        <v>37</v>
      </c>
      <c r="W1236">
        <v>0.51</v>
      </c>
    </row>
    <row r="1237" spans="1:23" x14ac:dyDescent="0.3">
      <c r="A1237" t="s">
        <v>1155</v>
      </c>
      <c r="B1237" t="s">
        <v>1156</v>
      </c>
      <c r="D1237" s="1">
        <v>41140</v>
      </c>
      <c r="E1237" s="1">
        <v>41142</v>
      </c>
      <c r="F1237" s="1" t="str">
        <f t="shared" si="90"/>
        <v>August</v>
      </c>
      <c r="G1237" s="1" t="str">
        <f t="shared" si="91"/>
        <v>2012</v>
      </c>
      <c r="H1237" s="2">
        <f t="shared" si="92"/>
        <v>2</v>
      </c>
      <c r="I1237" s="2" t="b">
        <f t="shared" si="93"/>
        <v>0</v>
      </c>
      <c r="J1237" t="s">
        <v>34</v>
      </c>
      <c r="K1237">
        <v>29</v>
      </c>
      <c r="L1237">
        <v>573.97</v>
      </c>
      <c r="M1237">
        <v>0.05</v>
      </c>
      <c r="N1237" t="s">
        <v>18</v>
      </c>
      <c r="O1237">
        <v>55.82</v>
      </c>
      <c r="P1237">
        <v>18.97</v>
      </c>
      <c r="Q1237">
        <v>9.5399999999999991</v>
      </c>
      <c r="R1237" t="s">
        <v>142</v>
      </c>
      <c r="S1237" t="s">
        <v>143</v>
      </c>
      <c r="T1237" t="s">
        <v>31</v>
      </c>
      <c r="U1237" t="s">
        <v>22</v>
      </c>
      <c r="V1237" t="s">
        <v>43</v>
      </c>
      <c r="W1237">
        <v>0.37</v>
      </c>
    </row>
    <row r="1238" spans="1:23" x14ac:dyDescent="0.3">
      <c r="A1238" t="s">
        <v>1155</v>
      </c>
      <c r="B1238" t="s">
        <v>1156</v>
      </c>
      <c r="D1238" s="1">
        <v>41140</v>
      </c>
      <c r="E1238" s="1">
        <v>41141</v>
      </c>
      <c r="F1238" s="1" t="str">
        <f t="shared" si="90"/>
        <v>August</v>
      </c>
      <c r="G1238" s="1" t="str">
        <f t="shared" si="91"/>
        <v>2012</v>
      </c>
      <c r="H1238" s="2">
        <f t="shared" si="92"/>
        <v>1</v>
      </c>
      <c r="I1238" s="2" t="b">
        <f t="shared" si="93"/>
        <v>0</v>
      </c>
      <c r="J1238" t="s">
        <v>34</v>
      </c>
      <c r="K1238">
        <v>39</v>
      </c>
      <c r="L1238">
        <v>223.79</v>
      </c>
      <c r="M1238">
        <v>0.01</v>
      </c>
      <c r="N1238" t="s">
        <v>18</v>
      </c>
      <c r="O1238">
        <v>-89.88</v>
      </c>
      <c r="P1238">
        <v>5.28</v>
      </c>
      <c r="Q1238">
        <v>5.66</v>
      </c>
      <c r="R1238" t="s">
        <v>142</v>
      </c>
      <c r="S1238" t="s">
        <v>143</v>
      </c>
      <c r="T1238" t="s">
        <v>31</v>
      </c>
      <c r="U1238" t="s">
        <v>22</v>
      </c>
      <c r="V1238" t="s">
        <v>43</v>
      </c>
      <c r="W1238">
        <v>0.4</v>
      </c>
    </row>
    <row r="1239" spans="1:23" x14ac:dyDescent="0.3">
      <c r="A1239" t="s">
        <v>1105</v>
      </c>
      <c r="B1239" t="s">
        <v>1027</v>
      </c>
      <c r="D1239" s="1">
        <v>41091</v>
      </c>
      <c r="E1239" s="1">
        <v>41091</v>
      </c>
      <c r="F1239" s="1" t="str">
        <f t="shared" si="90"/>
        <v>July</v>
      </c>
      <c r="G1239" s="1" t="str">
        <f t="shared" si="91"/>
        <v>2012</v>
      </c>
      <c r="H1239" s="2">
        <f t="shared" si="92"/>
        <v>0</v>
      </c>
      <c r="I1239" s="2" t="str">
        <f t="shared" si="93"/>
        <v>FREE DELIVERY</v>
      </c>
      <c r="J1239" t="s">
        <v>34</v>
      </c>
      <c r="K1239">
        <v>20</v>
      </c>
      <c r="L1239">
        <v>129.16</v>
      </c>
      <c r="M1239">
        <v>7.0000000000000007E-2</v>
      </c>
      <c r="N1239" t="s">
        <v>18</v>
      </c>
      <c r="O1239">
        <v>-56.15</v>
      </c>
      <c r="P1239">
        <v>6.48</v>
      </c>
      <c r="Q1239">
        <v>6.22</v>
      </c>
      <c r="R1239" t="s">
        <v>142</v>
      </c>
      <c r="S1239" t="s">
        <v>143</v>
      </c>
      <c r="T1239" t="s">
        <v>31</v>
      </c>
      <c r="U1239" t="s">
        <v>22</v>
      </c>
      <c r="V1239" t="s">
        <v>43</v>
      </c>
      <c r="W1239">
        <v>0.37</v>
      </c>
    </row>
    <row r="1240" spans="1:23" x14ac:dyDescent="0.3">
      <c r="A1240" t="s">
        <v>1140</v>
      </c>
      <c r="B1240" t="s">
        <v>1141</v>
      </c>
      <c r="D1240" s="1">
        <v>40137</v>
      </c>
      <c r="E1240" s="1">
        <v>40138</v>
      </c>
      <c r="F1240" s="1" t="str">
        <f t="shared" si="90"/>
        <v>November</v>
      </c>
      <c r="G1240" s="1" t="str">
        <f t="shared" si="91"/>
        <v>2009</v>
      </c>
      <c r="H1240" s="2">
        <f t="shared" si="92"/>
        <v>1</v>
      </c>
      <c r="I1240" s="2" t="b">
        <f t="shared" si="93"/>
        <v>0</v>
      </c>
      <c r="J1240" t="s">
        <v>44</v>
      </c>
      <c r="K1240">
        <v>29</v>
      </c>
      <c r="L1240">
        <v>843.55</v>
      </c>
      <c r="M1240">
        <v>0.08</v>
      </c>
      <c r="N1240" t="s">
        <v>18</v>
      </c>
      <c r="O1240">
        <v>168.76</v>
      </c>
      <c r="P1240">
        <v>30.98</v>
      </c>
      <c r="Q1240">
        <v>8.74</v>
      </c>
      <c r="R1240" t="s">
        <v>142</v>
      </c>
      <c r="S1240" t="s">
        <v>143</v>
      </c>
      <c r="T1240" t="s">
        <v>31</v>
      </c>
      <c r="U1240" t="s">
        <v>22</v>
      </c>
      <c r="V1240" t="s">
        <v>43</v>
      </c>
      <c r="W1240">
        <v>0.4</v>
      </c>
    </row>
    <row r="1241" spans="1:23" x14ac:dyDescent="0.3">
      <c r="A1241" t="s">
        <v>1068</v>
      </c>
      <c r="B1241" t="s">
        <v>1145</v>
      </c>
      <c r="D1241" s="1">
        <v>41168</v>
      </c>
      <c r="E1241" s="1">
        <v>41169</v>
      </c>
      <c r="F1241" s="1" t="str">
        <f t="shared" si="90"/>
        <v>September</v>
      </c>
      <c r="G1241" s="1" t="str">
        <f t="shared" si="91"/>
        <v>2012</v>
      </c>
      <c r="H1241" s="2">
        <f t="shared" si="92"/>
        <v>1</v>
      </c>
      <c r="I1241" s="2" t="b">
        <f t="shared" si="93"/>
        <v>0</v>
      </c>
      <c r="J1241" t="s">
        <v>44</v>
      </c>
      <c r="K1241">
        <v>40</v>
      </c>
      <c r="L1241">
        <v>260.95999999999998</v>
      </c>
      <c r="M1241">
        <v>0.09</v>
      </c>
      <c r="N1241" t="s">
        <v>18</v>
      </c>
      <c r="O1241">
        <v>-96.7</v>
      </c>
      <c r="P1241">
        <v>6.48</v>
      </c>
      <c r="Q1241">
        <v>6.22</v>
      </c>
      <c r="R1241" t="s">
        <v>142</v>
      </c>
      <c r="S1241" t="s">
        <v>143</v>
      </c>
      <c r="T1241" t="s">
        <v>42</v>
      </c>
      <c r="U1241" t="s">
        <v>22</v>
      </c>
      <c r="V1241" t="s">
        <v>43</v>
      </c>
      <c r="W1241">
        <v>0.37</v>
      </c>
    </row>
    <row r="1242" spans="1:23" x14ac:dyDescent="0.3">
      <c r="A1242" t="s">
        <v>1117</v>
      </c>
      <c r="B1242" t="s">
        <v>1118</v>
      </c>
      <c r="D1242" s="1">
        <v>40073</v>
      </c>
      <c r="E1242" s="1">
        <v>40075</v>
      </c>
      <c r="F1242" s="1" t="str">
        <f t="shared" si="90"/>
        <v>September</v>
      </c>
      <c r="G1242" s="1" t="str">
        <f t="shared" si="91"/>
        <v>2009</v>
      </c>
      <c r="H1242" s="2">
        <f t="shared" si="92"/>
        <v>2</v>
      </c>
      <c r="I1242" s="2" t="b">
        <f t="shared" si="93"/>
        <v>0</v>
      </c>
      <c r="J1242" t="s">
        <v>34</v>
      </c>
      <c r="K1242">
        <v>47</v>
      </c>
      <c r="L1242">
        <v>263.81</v>
      </c>
      <c r="M1242">
        <v>0.03</v>
      </c>
      <c r="N1242" t="s">
        <v>18</v>
      </c>
      <c r="O1242">
        <v>-237.54</v>
      </c>
      <c r="P1242">
        <v>5.4</v>
      </c>
      <c r="Q1242">
        <v>7.78</v>
      </c>
      <c r="R1242" t="s">
        <v>142</v>
      </c>
      <c r="S1242" t="s">
        <v>143</v>
      </c>
      <c r="T1242" t="s">
        <v>27</v>
      </c>
      <c r="U1242" t="s">
        <v>22</v>
      </c>
      <c r="V1242" t="s">
        <v>29</v>
      </c>
      <c r="W1242">
        <v>0.37</v>
      </c>
    </row>
    <row r="1243" spans="1:23" x14ac:dyDescent="0.3">
      <c r="A1243" t="s">
        <v>1127</v>
      </c>
      <c r="B1243" t="s">
        <v>927</v>
      </c>
      <c r="D1243" s="1">
        <v>40380</v>
      </c>
      <c r="E1243" s="1">
        <v>40382</v>
      </c>
      <c r="F1243" s="1" t="str">
        <f t="shared" si="90"/>
        <v>July</v>
      </c>
      <c r="G1243" s="1" t="str">
        <f t="shared" si="91"/>
        <v>2010</v>
      </c>
      <c r="H1243" s="2">
        <f t="shared" si="92"/>
        <v>2</v>
      </c>
      <c r="I1243" s="2" t="b">
        <f t="shared" si="93"/>
        <v>0</v>
      </c>
      <c r="J1243" t="s">
        <v>52</v>
      </c>
      <c r="K1243">
        <v>16</v>
      </c>
      <c r="L1243">
        <v>60.76</v>
      </c>
      <c r="M1243">
        <v>0.03</v>
      </c>
      <c r="N1243" t="s">
        <v>18</v>
      </c>
      <c r="O1243">
        <v>5.25</v>
      </c>
      <c r="P1243">
        <v>3.7</v>
      </c>
      <c r="Q1243">
        <v>1.61</v>
      </c>
      <c r="R1243" t="s">
        <v>142</v>
      </c>
      <c r="S1243" t="s">
        <v>143</v>
      </c>
      <c r="T1243" t="s">
        <v>31</v>
      </c>
      <c r="U1243" t="s">
        <v>36</v>
      </c>
      <c r="V1243" t="s">
        <v>37</v>
      </c>
      <c r="W1243">
        <v>0.44</v>
      </c>
    </row>
    <row r="1244" spans="1:23" x14ac:dyDescent="0.3">
      <c r="A1244" t="s">
        <v>1155</v>
      </c>
      <c r="B1244" t="s">
        <v>1156</v>
      </c>
      <c r="D1244" s="1">
        <v>40491</v>
      </c>
      <c r="E1244" s="1">
        <v>40491</v>
      </c>
      <c r="F1244" s="1" t="str">
        <f t="shared" si="90"/>
        <v>November</v>
      </c>
      <c r="G1244" s="1" t="str">
        <f t="shared" si="91"/>
        <v>2010</v>
      </c>
      <c r="H1244" s="2">
        <f t="shared" si="92"/>
        <v>0</v>
      </c>
      <c r="I1244" s="2" t="str">
        <f t="shared" si="93"/>
        <v>FREE DELIVERY</v>
      </c>
      <c r="J1244" t="s">
        <v>17</v>
      </c>
      <c r="K1244">
        <v>29</v>
      </c>
      <c r="L1244">
        <v>3636.91</v>
      </c>
      <c r="M1244">
        <v>0</v>
      </c>
      <c r="N1244" t="s">
        <v>25</v>
      </c>
      <c r="O1244">
        <v>-1284.24</v>
      </c>
      <c r="P1244">
        <v>122.99</v>
      </c>
      <c r="Q1244">
        <v>70.2</v>
      </c>
      <c r="R1244" t="s">
        <v>142</v>
      </c>
      <c r="S1244" t="s">
        <v>143</v>
      </c>
      <c r="T1244" t="s">
        <v>31</v>
      </c>
      <c r="U1244" t="s">
        <v>36</v>
      </c>
      <c r="V1244" t="s">
        <v>67</v>
      </c>
      <c r="W1244">
        <v>0.74</v>
      </c>
    </row>
    <row r="1245" spans="1:23" x14ac:dyDescent="0.3">
      <c r="A1245" t="s">
        <v>1138</v>
      </c>
      <c r="B1245" t="s">
        <v>1139</v>
      </c>
      <c r="D1245" s="1">
        <v>40553</v>
      </c>
      <c r="E1245" s="1">
        <v>40555</v>
      </c>
      <c r="F1245" s="1" t="str">
        <f t="shared" si="90"/>
        <v>January</v>
      </c>
      <c r="G1245" s="1" t="str">
        <f t="shared" si="91"/>
        <v>2011</v>
      </c>
      <c r="H1245" s="2">
        <f t="shared" si="92"/>
        <v>2</v>
      </c>
      <c r="I1245" s="2" t="b">
        <f t="shared" si="93"/>
        <v>0</v>
      </c>
      <c r="J1245" t="s">
        <v>52</v>
      </c>
      <c r="K1245">
        <v>8</v>
      </c>
      <c r="L1245">
        <v>27663.919999999998</v>
      </c>
      <c r="M1245">
        <v>0.05</v>
      </c>
      <c r="N1245" t="s">
        <v>18</v>
      </c>
      <c r="O1245">
        <v>-391.92</v>
      </c>
      <c r="P1245">
        <v>3499.99</v>
      </c>
      <c r="Q1245">
        <v>24.49</v>
      </c>
      <c r="R1245" t="s">
        <v>142</v>
      </c>
      <c r="S1245" t="s">
        <v>143</v>
      </c>
      <c r="T1245" t="s">
        <v>27</v>
      </c>
      <c r="U1245" t="s">
        <v>32</v>
      </c>
      <c r="V1245" t="s">
        <v>62</v>
      </c>
      <c r="W1245">
        <v>0.37</v>
      </c>
    </row>
    <row r="1246" spans="1:23" x14ac:dyDescent="0.3">
      <c r="A1246" t="s">
        <v>1155</v>
      </c>
      <c r="B1246" t="s">
        <v>1156</v>
      </c>
      <c r="D1246" s="1">
        <v>40536</v>
      </c>
      <c r="E1246" s="1">
        <v>40538</v>
      </c>
      <c r="F1246" s="1" t="str">
        <f t="shared" si="90"/>
        <v>December</v>
      </c>
      <c r="G1246" s="1" t="str">
        <f t="shared" si="91"/>
        <v>2010</v>
      </c>
      <c r="H1246" s="2">
        <f t="shared" si="92"/>
        <v>2</v>
      </c>
      <c r="I1246" s="2" t="b">
        <f t="shared" si="93"/>
        <v>0</v>
      </c>
      <c r="J1246" t="s">
        <v>34</v>
      </c>
      <c r="K1246">
        <v>16</v>
      </c>
      <c r="L1246">
        <v>2744.3609999999999</v>
      </c>
      <c r="M1246">
        <v>0.01</v>
      </c>
      <c r="N1246" t="s">
        <v>18</v>
      </c>
      <c r="O1246">
        <v>201.03</v>
      </c>
      <c r="P1246">
        <v>195.99</v>
      </c>
      <c r="Q1246">
        <v>8.99</v>
      </c>
      <c r="R1246" t="s">
        <v>142</v>
      </c>
      <c r="S1246" t="s">
        <v>143</v>
      </c>
      <c r="T1246" t="s">
        <v>31</v>
      </c>
      <c r="U1246" t="s">
        <v>32</v>
      </c>
      <c r="V1246" t="s">
        <v>33</v>
      </c>
      <c r="W1246">
        <v>0.6</v>
      </c>
    </row>
    <row r="1247" spans="1:23" x14ac:dyDescent="0.3">
      <c r="A1247" t="s">
        <v>1117</v>
      </c>
      <c r="B1247" t="s">
        <v>1128</v>
      </c>
      <c r="D1247" s="1">
        <v>41059</v>
      </c>
      <c r="E1247" s="1">
        <v>41060</v>
      </c>
      <c r="F1247" s="1" t="str">
        <f t="shared" si="90"/>
        <v>May</v>
      </c>
      <c r="G1247" s="1" t="str">
        <f t="shared" si="91"/>
        <v>2012</v>
      </c>
      <c r="H1247" s="2">
        <f t="shared" si="92"/>
        <v>1</v>
      </c>
      <c r="I1247" s="2" t="b">
        <f t="shared" si="93"/>
        <v>0</v>
      </c>
      <c r="J1247" t="s">
        <v>34</v>
      </c>
      <c r="K1247">
        <v>49</v>
      </c>
      <c r="L1247">
        <v>1201.934</v>
      </c>
      <c r="M1247">
        <v>0.03</v>
      </c>
      <c r="N1247" t="s">
        <v>18</v>
      </c>
      <c r="O1247">
        <v>47.42</v>
      </c>
      <c r="P1247">
        <v>28.99</v>
      </c>
      <c r="Q1247">
        <v>8.59</v>
      </c>
      <c r="R1247" t="s">
        <v>142</v>
      </c>
      <c r="S1247" t="s">
        <v>143</v>
      </c>
      <c r="T1247" t="s">
        <v>21</v>
      </c>
      <c r="U1247" t="s">
        <v>32</v>
      </c>
      <c r="V1247" t="s">
        <v>33</v>
      </c>
      <c r="W1247">
        <v>0.56000000000000005</v>
      </c>
    </row>
    <row r="1248" spans="1:23" x14ac:dyDescent="0.3">
      <c r="A1248" t="s">
        <v>1117</v>
      </c>
      <c r="B1248" t="s">
        <v>1128</v>
      </c>
      <c r="D1248" s="1">
        <v>41059</v>
      </c>
      <c r="E1248" s="1">
        <v>41062</v>
      </c>
      <c r="F1248" s="1" t="str">
        <f t="shared" si="90"/>
        <v>June</v>
      </c>
      <c r="G1248" s="1" t="str">
        <f t="shared" si="91"/>
        <v>2012</v>
      </c>
      <c r="H1248" s="2">
        <f t="shared" si="92"/>
        <v>3</v>
      </c>
      <c r="I1248" s="2" t="b">
        <f t="shared" si="93"/>
        <v>0</v>
      </c>
      <c r="J1248" t="s">
        <v>34</v>
      </c>
      <c r="K1248">
        <v>38</v>
      </c>
      <c r="L1248">
        <v>395.84</v>
      </c>
      <c r="M1248">
        <v>0</v>
      </c>
      <c r="N1248" t="s">
        <v>18</v>
      </c>
      <c r="O1248">
        <v>8.42</v>
      </c>
      <c r="P1248">
        <v>9.77</v>
      </c>
      <c r="Q1248">
        <v>6.02</v>
      </c>
      <c r="R1248" t="s">
        <v>142</v>
      </c>
      <c r="S1248" t="s">
        <v>143</v>
      </c>
      <c r="T1248" t="s">
        <v>21</v>
      </c>
      <c r="U1248" t="s">
        <v>36</v>
      </c>
      <c r="V1248" t="s">
        <v>37</v>
      </c>
      <c r="W1248">
        <v>0.48</v>
      </c>
    </row>
    <row r="1249" spans="1:23" x14ac:dyDescent="0.3">
      <c r="A1249" t="s">
        <v>1153</v>
      </c>
      <c r="B1249" t="s">
        <v>1021</v>
      </c>
      <c r="D1249" s="1">
        <v>39856</v>
      </c>
      <c r="E1249" s="1">
        <v>39856</v>
      </c>
      <c r="F1249" s="1" t="str">
        <f t="shared" si="90"/>
        <v>February</v>
      </c>
      <c r="G1249" s="1" t="str">
        <f t="shared" si="91"/>
        <v>2009</v>
      </c>
      <c r="H1249" s="2">
        <f t="shared" si="92"/>
        <v>0</v>
      </c>
      <c r="I1249" s="2" t="str">
        <f t="shared" si="93"/>
        <v>FREE DELIVERY</v>
      </c>
      <c r="J1249" t="s">
        <v>52</v>
      </c>
      <c r="K1249">
        <v>31</v>
      </c>
      <c r="L1249">
        <v>206.54</v>
      </c>
      <c r="M1249">
        <v>0.02</v>
      </c>
      <c r="N1249" t="s">
        <v>18</v>
      </c>
      <c r="O1249">
        <v>-178.82</v>
      </c>
      <c r="P1249">
        <v>6.48</v>
      </c>
      <c r="Q1249">
        <v>9.68</v>
      </c>
      <c r="R1249" t="s">
        <v>142</v>
      </c>
      <c r="S1249" t="s">
        <v>143</v>
      </c>
      <c r="T1249" t="s">
        <v>27</v>
      </c>
      <c r="U1249" t="s">
        <v>22</v>
      </c>
      <c r="V1249" t="s">
        <v>43</v>
      </c>
      <c r="W1249">
        <v>0.36</v>
      </c>
    </row>
    <row r="1250" spans="1:23" x14ac:dyDescent="0.3">
      <c r="A1250" t="s">
        <v>1155</v>
      </c>
      <c r="B1250" t="s">
        <v>1156</v>
      </c>
      <c r="D1250" s="1">
        <v>40060</v>
      </c>
      <c r="E1250" s="1">
        <v>40061</v>
      </c>
      <c r="F1250" s="1" t="str">
        <f t="shared" si="90"/>
        <v>September</v>
      </c>
      <c r="G1250" s="1" t="str">
        <f t="shared" si="91"/>
        <v>2009</v>
      </c>
      <c r="H1250" s="2">
        <f t="shared" si="92"/>
        <v>1</v>
      </c>
      <c r="I1250" s="2" t="b">
        <f t="shared" si="93"/>
        <v>0</v>
      </c>
      <c r="J1250" t="s">
        <v>34</v>
      </c>
      <c r="K1250">
        <v>25</v>
      </c>
      <c r="L1250">
        <v>318.14</v>
      </c>
      <c r="M1250">
        <v>0.01</v>
      </c>
      <c r="N1250" t="s">
        <v>18</v>
      </c>
      <c r="O1250">
        <v>49.67</v>
      </c>
      <c r="P1250">
        <v>12.28</v>
      </c>
      <c r="Q1250">
        <v>5.09</v>
      </c>
      <c r="R1250" t="s">
        <v>142</v>
      </c>
      <c r="S1250" t="s">
        <v>143</v>
      </c>
      <c r="T1250" t="s">
        <v>31</v>
      </c>
      <c r="U1250" t="s">
        <v>22</v>
      </c>
      <c r="V1250" t="s">
        <v>43</v>
      </c>
      <c r="W1250">
        <v>0.38</v>
      </c>
    </row>
    <row r="1251" spans="1:23" x14ac:dyDescent="0.3">
      <c r="A1251" t="s">
        <v>1133</v>
      </c>
      <c r="B1251" t="s">
        <v>1134</v>
      </c>
      <c r="D1251" s="1">
        <v>40416</v>
      </c>
      <c r="E1251" s="1">
        <v>40418</v>
      </c>
      <c r="F1251" s="1" t="str">
        <f t="shared" si="90"/>
        <v>August</v>
      </c>
      <c r="G1251" s="1" t="str">
        <f t="shared" si="91"/>
        <v>2010</v>
      </c>
      <c r="H1251" s="2">
        <f t="shared" si="92"/>
        <v>2</v>
      </c>
      <c r="I1251" s="2" t="b">
        <f t="shared" si="93"/>
        <v>0</v>
      </c>
      <c r="J1251" t="s">
        <v>17</v>
      </c>
      <c r="K1251">
        <v>5</v>
      </c>
      <c r="L1251">
        <v>177.05</v>
      </c>
      <c r="M1251">
        <v>0</v>
      </c>
      <c r="N1251" t="s">
        <v>18</v>
      </c>
      <c r="O1251">
        <v>-50.67</v>
      </c>
      <c r="P1251">
        <v>35.409999999999997</v>
      </c>
      <c r="Q1251">
        <v>1.99</v>
      </c>
      <c r="R1251" t="s">
        <v>142</v>
      </c>
      <c r="S1251" t="s">
        <v>143</v>
      </c>
      <c r="T1251" t="s">
        <v>42</v>
      </c>
      <c r="U1251" t="s">
        <v>32</v>
      </c>
      <c r="V1251" t="s">
        <v>48</v>
      </c>
      <c r="W1251">
        <v>0.43</v>
      </c>
    </row>
    <row r="1252" spans="1:23" x14ac:dyDescent="0.3">
      <c r="A1252" t="s">
        <v>1024</v>
      </c>
      <c r="B1252" t="s">
        <v>1114</v>
      </c>
      <c r="D1252" s="1">
        <v>40015</v>
      </c>
      <c r="E1252" s="1">
        <v>40016</v>
      </c>
      <c r="F1252" s="1" t="str">
        <f t="shared" si="90"/>
        <v>July</v>
      </c>
      <c r="G1252" s="1" t="str">
        <f t="shared" si="91"/>
        <v>2009</v>
      </c>
      <c r="H1252" s="2">
        <f t="shared" si="92"/>
        <v>1</v>
      </c>
      <c r="I1252" s="2" t="b">
        <f t="shared" si="93"/>
        <v>0</v>
      </c>
      <c r="J1252" t="s">
        <v>44</v>
      </c>
      <c r="K1252">
        <v>40</v>
      </c>
      <c r="L1252">
        <v>1184.03</v>
      </c>
      <c r="M1252">
        <v>0.04</v>
      </c>
      <c r="N1252" t="s">
        <v>18</v>
      </c>
      <c r="O1252">
        <v>-20.79</v>
      </c>
      <c r="P1252">
        <v>30.73</v>
      </c>
      <c r="Q1252">
        <v>4</v>
      </c>
      <c r="R1252" t="s">
        <v>142</v>
      </c>
      <c r="S1252" t="s">
        <v>143</v>
      </c>
      <c r="T1252" t="s">
        <v>42</v>
      </c>
      <c r="U1252" t="s">
        <v>32</v>
      </c>
      <c r="V1252" t="s">
        <v>48</v>
      </c>
      <c r="W1252">
        <v>0.75</v>
      </c>
    </row>
    <row r="1253" spans="1:23" x14ac:dyDescent="0.3">
      <c r="A1253" t="s">
        <v>1074</v>
      </c>
      <c r="B1253" t="s">
        <v>1075</v>
      </c>
      <c r="D1253" s="1">
        <v>40798</v>
      </c>
      <c r="E1253" s="1">
        <v>40799</v>
      </c>
      <c r="F1253" s="1" t="str">
        <f t="shared" si="90"/>
        <v>September</v>
      </c>
      <c r="G1253" s="1" t="str">
        <f t="shared" si="91"/>
        <v>2011</v>
      </c>
      <c r="H1253" s="2">
        <f t="shared" si="92"/>
        <v>1</v>
      </c>
      <c r="I1253" s="2" t="b">
        <f t="shared" si="93"/>
        <v>0</v>
      </c>
      <c r="J1253" t="s">
        <v>24</v>
      </c>
      <c r="K1253">
        <v>27</v>
      </c>
      <c r="L1253">
        <v>4722.83</v>
      </c>
      <c r="M1253">
        <v>0.01</v>
      </c>
      <c r="N1253" t="s">
        <v>18</v>
      </c>
      <c r="O1253">
        <v>1749.78</v>
      </c>
      <c r="P1253">
        <v>165.98</v>
      </c>
      <c r="Q1253">
        <v>19.989999999999998</v>
      </c>
      <c r="R1253" t="s">
        <v>142</v>
      </c>
      <c r="S1253" t="s">
        <v>143</v>
      </c>
      <c r="T1253" t="s">
        <v>27</v>
      </c>
      <c r="U1253" t="s">
        <v>22</v>
      </c>
      <c r="V1253" t="s">
        <v>29</v>
      </c>
      <c r="W1253">
        <v>0.4</v>
      </c>
    </row>
    <row r="1254" spans="1:23" x14ac:dyDescent="0.3">
      <c r="A1254" t="s">
        <v>1122</v>
      </c>
      <c r="B1254" t="s">
        <v>1123</v>
      </c>
      <c r="D1254" s="1">
        <v>39890</v>
      </c>
      <c r="E1254" s="1">
        <v>39892</v>
      </c>
      <c r="F1254" s="1" t="str">
        <f t="shared" si="90"/>
        <v>March</v>
      </c>
      <c r="G1254" s="1" t="str">
        <f t="shared" si="91"/>
        <v>2009</v>
      </c>
      <c r="H1254" s="2">
        <f t="shared" si="92"/>
        <v>2</v>
      </c>
      <c r="I1254" s="2" t="b">
        <f t="shared" si="93"/>
        <v>0</v>
      </c>
      <c r="J1254" t="s">
        <v>52</v>
      </c>
      <c r="K1254">
        <v>23</v>
      </c>
      <c r="L1254">
        <v>130.16</v>
      </c>
      <c r="M1254">
        <v>0.1</v>
      </c>
      <c r="N1254" t="s">
        <v>18</v>
      </c>
      <c r="O1254">
        <v>-49.53</v>
      </c>
      <c r="P1254">
        <v>5.98</v>
      </c>
      <c r="Q1254">
        <v>5.14</v>
      </c>
      <c r="R1254" t="s">
        <v>142</v>
      </c>
      <c r="S1254" t="s">
        <v>143</v>
      </c>
      <c r="T1254" t="s">
        <v>42</v>
      </c>
      <c r="U1254" t="s">
        <v>22</v>
      </c>
      <c r="V1254" t="s">
        <v>43</v>
      </c>
      <c r="W1254">
        <v>0.36</v>
      </c>
    </row>
    <row r="1255" spans="1:23" x14ac:dyDescent="0.3">
      <c r="A1255" t="s">
        <v>1143</v>
      </c>
      <c r="B1255" t="s">
        <v>1087</v>
      </c>
      <c r="D1255" s="1">
        <v>40205</v>
      </c>
      <c r="E1255" s="1">
        <v>40209</v>
      </c>
      <c r="F1255" s="1" t="str">
        <f t="shared" si="90"/>
        <v>January</v>
      </c>
      <c r="G1255" s="1" t="str">
        <f t="shared" si="91"/>
        <v>2010</v>
      </c>
      <c r="H1255" s="2">
        <f t="shared" si="92"/>
        <v>4</v>
      </c>
      <c r="I1255" s="2" t="b">
        <f t="shared" si="93"/>
        <v>0</v>
      </c>
      <c r="J1255" t="s">
        <v>17</v>
      </c>
      <c r="K1255">
        <v>1</v>
      </c>
      <c r="L1255">
        <v>5.0599999999999996</v>
      </c>
      <c r="M1255">
        <v>0.01</v>
      </c>
      <c r="N1255" t="s">
        <v>18</v>
      </c>
      <c r="O1255">
        <v>-2.64</v>
      </c>
      <c r="P1255">
        <v>3.14</v>
      </c>
      <c r="Q1255">
        <v>1.92</v>
      </c>
      <c r="R1255" t="s">
        <v>142</v>
      </c>
      <c r="S1255" t="s">
        <v>143</v>
      </c>
      <c r="T1255" t="s">
        <v>31</v>
      </c>
      <c r="U1255" t="s">
        <v>22</v>
      </c>
      <c r="V1255" t="s">
        <v>82</v>
      </c>
      <c r="W1255">
        <v>0.84</v>
      </c>
    </row>
    <row r="1256" spans="1:23" x14ac:dyDescent="0.3">
      <c r="A1256" t="s">
        <v>1127</v>
      </c>
      <c r="B1256" t="s">
        <v>927</v>
      </c>
      <c r="D1256" s="1">
        <v>40797</v>
      </c>
      <c r="E1256" s="1">
        <v>40799</v>
      </c>
      <c r="F1256" s="1" t="str">
        <f t="shared" si="90"/>
        <v>September</v>
      </c>
      <c r="G1256" s="1" t="str">
        <f t="shared" si="91"/>
        <v>2011</v>
      </c>
      <c r="H1256" s="2">
        <f t="shared" si="92"/>
        <v>2</v>
      </c>
      <c r="I1256" s="2" t="b">
        <f t="shared" si="93"/>
        <v>0</v>
      </c>
      <c r="J1256" t="s">
        <v>52</v>
      </c>
      <c r="K1256">
        <v>4</v>
      </c>
      <c r="L1256">
        <v>103.9</v>
      </c>
      <c r="M1256">
        <v>7.0000000000000007E-2</v>
      </c>
      <c r="N1256" t="s">
        <v>39</v>
      </c>
      <c r="O1256">
        <v>-19.260000000000002</v>
      </c>
      <c r="P1256">
        <v>22.98</v>
      </c>
      <c r="Q1256">
        <v>7.58</v>
      </c>
      <c r="R1256" t="s">
        <v>208</v>
      </c>
      <c r="S1256" t="s">
        <v>116</v>
      </c>
      <c r="T1256" t="s">
        <v>42</v>
      </c>
      <c r="U1256" t="s">
        <v>36</v>
      </c>
      <c r="V1256" t="s">
        <v>37</v>
      </c>
      <c r="W1256">
        <v>0.51</v>
      </c>
    </row>
    <row r="1257" spans="1:23" x14ac:dyDescent="0.3">
      <c r="A1257" t="s">
        <v>1138</v>
      </c>
      <c r="B1257" t="s">
        <v>1139</v>
      </c>
      <c r="D1257" s="1">
        <v>40577</v>
      </c>
      <c r="E1257" s="1">
        <v>40578</v>
      </c>
      <c r="F1257" s="1" t="str">
        <f t="shared" si="90"/>
        <v>February</v>
      </c>
      <c r="G1257" s="1" t="str">
        <f t="shared" si="91"/>
        <v>2011</v>
      </c>
      <c r="H1257" s="2">
        <f t="shared" si="92"/>
        <v>1</v>
      </c>
      <c r="I1257" s="2" t="b">
        <f t="shared" si="93"/>
        <v>0</v>
      </c>
      <c r="J1257" t="s">
        <v>34</v>
      </c>
      <c r="K1257">
        <v>35</v>
      </c>
      <c r="L1257">
        <v>1327.59</v>
      </c>
      <c r="M1257">
        <v>0.05</v>
      </c>
      <c r="N1257" t="s">
        <v>39</v>
      </c>
      <c r="O1257">
        <v>371.28</v>
      </c>
      <c r="P1257">
        <v>37.74</v>
      </c>
      <c r="Q1257">
        <v>2.9</v>
      </c>
      <c r="R1257" t="s">
        <v>208</v>
      </c>
      <c r="S1257" t="s">
        <v>116</v>
      </c>
      <c r="T1257" t="s">
        <v>27</v>
      </c>
      <c r="U1257" t="s">
        <v>22</v>
      </c>
      <c r="V1257" t="s">
        <v>60</v>
      </c>
      <c r="W1257">
        <v>0.59</v>
      </c>
    </row>
    <row r="1258" spans="1:23" x14ac:dyDescent="0.3">
      <c r="A1258" t="s">
        <v>1138</v>
      </c>
      <c r="B1258" t="s">
        <v>1139</v>
      </c>
      <c r="D1258" s="1">
        <v>40577</v>
      </c>
      <c r="E1258" s="1">
        <v>40579</v>
      </c>
      <c r="F1258" s="1" t="str">
        <f t="shared" si="90"/>
        <v>February</v>
      </c>
      <c r="G1258" s="1" t="str">
        <f t="shared" si="91"/>
        <v>2011</v>
      </c>
      <c r="H1258" s="2">
        <f t="shared" si="92"/>
        <v>2</v>
      </c>
      <c r="I1258" s="2" t="b">
        <f t="shared" si="93"/>
        <v>0</v>
      </c>
      <c r="J1258" t="s">
        <v>34</v>
      </c>
      <c r="K1258">
        <v>39</v>
      </c>
      <c r="L1258">
        <v>3401.8</v>
      </c>
      <c r="M1258">
        <v>0.09</v>
      </c>
      <c r="N1258" t="s">
        <v>39</v>
      </c>
      <c r="O1258">
        <v>-508.87</v>
      </c>
      <c r="P1258">
        <v>95.43</v>
      </c>
      <c r="Q1258">
        <v>19.989999999999998</v>
      </c>
      <c r="R1258" t="s">
        <v>208</v>
      </c>
      <c r="S1258" t="s">
        <v>116</v>
      </c>
      <c r="T1258" t="s">
        <v>27</v>
      </c>
      <c r="U1258" t="s">
        <v>22</v>
      </c>
      <c r="V1258" t="s">
        <v>23</v>
      </c>
      <c r="W1258">
        <v>0.79</v>
      </c>
    </row>
    <row r="1259" spans="1:23" x14ac:dyDescent="0.3">
      <c r="A1259" t="s">
        <v>966</v>
      </c>
      <c r="B1259" t="s">
        <v>1125</v>
      </c>
      <c r="D1259" s="1">
        <v>40589</v>
      </c>
      <c r="E1259" s="1">
        <v>40596</v>
      </c>
      <c r="F1259" s="1" t="str">
        <f t="shared" si="90"/>
        <v>February</v>
      </c>
      <c r="G1259" s="1" t="str">
        <f t="shared" si="91"/>
        <v>2011</v>
      </c>
      <c r="H1259" s="2">
        <f t="shared" si="92"/>
        <v>7</v>
      </c>
      <c r="I1259" s="2" t="b">
        <f t="shared" si="93"/>
        <v>0</v>
      </c>
      <c r="J1259" t="s">
        <v>17</v>
      </c>
      <c r="K1259">
        <v>44</v>
      </c>
      <c r="L1259">
        <v>181.61</v>
      </c>
      <c r="M1259">
        <v>0.03</v>
      </c>
      <c r="N1259" t="s">
        <v>18</v>
      </c>
      <c r="O1259">
        <v>-150.26</v>
      </c>
      <c r="P1259">
        <v>4.13</v>
      </c>
      <c r="Q1259">
        <v>5.34</v>
      </c>
      <c r="R1259" t="s">
        <v>208</v>
      </c>
      <c r="S1259" t="s">
        <v>116</v>
      </c>
      <c r="T1259" t="s">
        <v>31</v>
      </c>
      <c r="U1259" t="s">
        <v>22</v>
      </c>
      <c r="V1259" t="s">
        <v>29</v>
      </c>
      <c r="W1259">
        <v>0.38</v>
      </c>
    </row>
    <row r="1260" spans="1:23" x14ac:dyDescent="0.3">
      <c r="A1260" t="s">
        <v>966</v>
      </c>
      <c r="B1260" t="s">
        <v>1125</v>
      </c>
      <c r="D1260" s="1">
        <v>40589</v>
      </c>
      <c r="E1260" s="1">
        <v>40589</v>
      </c>
      <c r="F1260" s="1" t="str">
        <f t="shared" si="90"/>
        <v>February</v>
      </c>
      <c r="G1260" s="1" t="str">
        <f t="shared" si="91"/>
        <v>2011</v>
      </c>
      <c r="H1260" s="2">
        <f t="shared" si="92"/>
        <v>0</v>
      </c>
      <c r="I1260" s="2" t="str">
        <f t="shared" si="93"/>
        <v>FREE DELIVERY</v>
      </c>
      <c r="J1260" t="s">
        <v>17</v>
      </c>
      <c r="K1260">
        <v>35</v>
      </c>
      <c r="L1260">
        <v>111.55</v>
      </c>
      <c r="M1260">
        <v>0.05</v>
      </c>
      <c r="N1260" t="s">
        <v>18</v>
      </c>
      <c r="O1260">
        <v>-54.25</v>
      </c>
      <c r="P1260">
        <v>3.14</v>
      </c>
      <c r="Q1260">
        <v>1.92</v>
      </c>
      <c r="R1260" t="s">
        <v>208</v>
      </c>
      <c r="S1260" t="s">
        <v>116</v>
      </c>
      <c r="T1260" t="s">
        <v>31</v>
      </c>
      <c r="U1260" t="s">
        <v>22</v>
      </c>
      <c r="V1260" t="s">
        <v>82</v>
      </c>
      <c r="W1260">
        <v>0.84</v>
      </c>
    </row>
    <row r="1261" spans="1:23" x14ac:dyDescent="0.3">
      <c r="A1261" t="s">
        <v>1119</v>
      </c>
      <c r="B1261" t="s">
        <v>1120</v>
      </c>
      <c r="D1261" s="1">
        <v>40969</v>
      </c>
      <c r="E1261" s="1">
        <v>40976</v>
      </c>
      <c r="F1261" s="1" t="str">
        <f t="shared" si="90"/>
        <v>March</v>
      </c>
      <c r="G1261" s="1" t="str">
        <f t="shared" si="91"/>
        <v>2012</v>
      </c>
      <c r="H1261" s="2">
        <f t="shared" si="92"/>
        <v>7</v>
      </c>
      <c r="I1261" s="2" t="b">
        <f t="shared" si="93"/>
        <v>0</v>
      </c>
      <c r="J1261" t="s">
        <v>17</v>
      </c>
      <c r="K1261">
        <v>36</v>
      </c>
      <c r="L1261">
        <v>1435.95</v>
      </c>
      <c r="M1261">
        <v>0.05</v>
      </c>
      <c r="N1261" t="s">
        <v>18</v>
      </c>
      <c r="O1261">
        <v>486.9</v>
      </c>
      <c r="P1261">
        <v>39.24</v>
      </c>
      <c r="Q1261">
        <v>1.99</v>
      </c>
      <c r="R1261" t="s">
        <v>208</v>
      </c>
      <c r="S1261" t="s">
        <v>116</v>
      </c>
      <c r="T1261" t="s">
        <v>21</v>
      </c>
      <c r="U1261" t="s">
        <v>32</v>
      </c>
      <c r="V1261" t="s">
        <v>48</v>
      </c>
      <c r="W1261">
        <v>0.51</v>
      </c>
    </row>
    <row r="1262" spans="1:23" x14ac:dyDescent="0.3">
      <c r="A1262" t="s">
        <v>1119</v>
      </c>
      <c r="B1262" t="s">
        <v>1120</v>
      </c>
      <c r="D1262" s="1">
        <v>40969</v>
      </c>
      <c r="E1262" s="1">
        <v>40976</v>
      </c>
      <c r="F1262" s="1" t="str">
        <f t="shared" si="90"/>
        <v>March</v>
      </c>
      <c r="G1262" s="1" t="str">
        <f t="shared" si="91"/>
        <v>2012</v>
      </c>
      <c r="H1262" s="2">
        <f t="shared" si="92"/>
        <v>7</v>
      </c>
      <c r="I1262" s="2" t="b">
        <f t="shared" si="93"/>
        <v>0</v>
      </c>
      <c r="J1262" t="s">
        <v>17</v>
      </c>
      <c r="K1262">
        <v>28</v>
      </c>
      <c r="L1262">
        <v>961.06</v>
      </c>
      <c r="M1262">
        <v>0.05</v>
      </c>
      <c r="N1262" t="s">
        <v>18</v>
      </c>
      <c r="O1262">
        <v>361.82</v>
      </c>
      <c r="P1262">
        <v>34.229999999999997</v>
      </c>
      <c r="Q1262">
        <v>5.0199999999999996</v>
      </c>
      <c r="R1262" t="s">
        <v>208</v>
      </c>
      <c r="S1262" t="s">
        <v>116</v>
      </c>
      <c r="T1262" t="s">
        <v>21</v>
      </c>
      <c r="U1262" t="s">
        <v>36</v>
      </c>
      <c r="V1262" t="s">
        <v>37</v>
      </c>
      <c r="W1262">
        <v>0.55000000000000004</v>
      </c>
    </row>
    <row r="1263" spans="1:23" x14ac:dyDescent="0.3">
      <c r="A1263" t="s">
        <v>1072</v>
      </c>
      <c r="B1263" t="s">
        <v>1073</v>
      </c>
      <c r="D1263" s="1">
        <v>40035</v>
      </c>
      <c r="E1263" s="1">
        <v>40036</v>
      </c>
      <c r="F1263" s="1" t="str">
        <f t="shared" si="90"/>
        <v>August</v>
      </c>
      <c r="G1263" s="1" t="str">
        <f t="shared" si="91"/>
        <v>2009</v>
      </c>
      <c r="H1263" s="2">
        <f t="shared" si="92"/>
        <v>1</v>
      </c>
      <c r="I1263" s="2" t="b">
        <f t="shared" si="93"/>
        <v>0</v>
      </c>
      <c r="J1263" t="s">
        <v>52</v>
      </c>
      <c r="K1263">
        <v>19</v>
      </c>
      <c r="L1263">
        <v>146.63</v>
      </c>
      <c r="M1263">
        <v>0.01</v>
      </c>
      <c r="N1263" t="s">
        <v>39</v>
      </c>
      <c r="O1263">
        <v>-30.06</v>
      </c>
      <c r="P1263">
        <v>6.48</v>
      </c>
      <c r="Q1263">
        <v>6.22</v>
      </c>
      <c r="R1263" t="s">
        <v>208</v>
      </c>
      <c r="S1263" t="s">
        <v>116</v>
      </c>
      <c r="T1263" t="s">
        <v>27</v>
      </c>
      <c r="U1263" t="s">
        <v>22</v>
      </c>
      <c r="V1263" t="s">
        <v>43</v>
      </c>
      <c r="W1263">
        <v>0.37</v>
      </c>
    </row>
    <row r="1264" spans="1:23" x14ac:dyDescent="0.3">
      <c r="A1264" t="s">
        <v>1072</v>
      </c>
      <c r="B1264" t="s">
        <v>1073</v>
      </c>
      <c r="D1264" s="1">
        <v>40035</v>
      </c>
      <c r="E1264" s="1">
        <v>40037</v>
      </c>
      <c r="F1264" s="1" t="str">
        <f t="shared" si="90"/>
        <v>August</v>
      </c>
      <c r="G1264" s="1" t="str">
        <f t="shared" si="91"/>
        <v>2009</v>
      </c>
      <c r="H1264" s="2">
        <f t="shared" si="92"/>
        <v>2</v>
      </c>
      <c r="I1264" s="2" t="b">
        <f t="shared" si="93"/>
        <v>0</v>
      </c>
      <c r="J1264" t="s">
        <v>52</v>
      </c>
      <c r="K1264">
        <v>35</v>
      </c>
      <c r="L1264">
        <v>2506.2674999999999</v>
      </c>
      <c r="M1264">
        <v>0.03</v>
      </c>
      <c r="N1264" t="s">
        <v>18</v>
      </c>
      <c r="O1264">
        <v>1160.58</v>
      </c>
      <c r="P1264">
        <v>85.99</v>
      </c>
      <c r="Q1264">
        <v>3.3</v>
      </c>
      <c r="R1264" t="s">
        <v>208</v>
      </c>
      <c r="S1264" t="s">
        <v>116</v>
      </c>
      <c r="T1264" t="s">
        <v>27</v>
      </c>
      <c r="U1264" t="s">
        <v>32</v>
      </c>
      <c r="V1264" t="s">
        <v>33</v>
      </c>
      <c r="W1264">
        <v>0.37</v>
      </c>
    </row>
    <row r="1265" spans="1:23" x14ac:dyDescent="0.3">
      <c r="A1265" t="s">
        <v>1105</v>
      </c>
      <c r="B1265" t="s">
        <v>1027</v>
      </c>
      <c r="D1265" s="1">
        <v>40525</v>
      </c>
      <c r="E1265" s="1">
        <v>40526</v>
      </c>
      <c r="F1265" s="1" t="str">
        <f t="shared" si="90"/>
        <v>December</v>
      </c>
      <c r="G1265" s="1" t="str">
        <f t="shared" si="91"/>
        <v>2010</v>
      </c>
      <c r="H1265" s="2">
        <f t="shared" si="92"/>
        <v>1</v>
      </c>
      <c r="I1265" s="2" t="b">
        <f t="shared" si="93"/>
        <v>0</v>
      </c>
      <c r="J1265" t="s">
        <v>34</v>
      </c>
      <c r="K1265">
        <v>23</v>
      </c>
      <c r="L1265">
        <v>188.54</v>
      </c>
      <c r="M1265">
        <v>0.09</v>
      </c>
      <c r="N1265" t="s">
        <v>18</v>
      </c>
      <c r="O1265">
        <v>9.82</v>
      </c>
      <c r="P1265">
        <v>8.33</v>
      </c>
      <c r="Q1265">
        <v>1.99</v>
      </c>
      <c r="R1265" t="s">
        <v>208</v>
      </c>
      <c r="S1265" t="s">
        <v>116</v>
      </c>
      <c r="T1265" t="s">
        <v>31</v>
      </c>
      <c r="U1265" t="s">
        <v>32</v>
      </c>
      <c r="V1265" t="s">
        <v>48</v>
      </c>
      <c r="W1265">
        <v>0.52</v>
      </c>
    </row>
    <row r="1266" spans="1:23" x14ac:dyDescent="0.3">
      <c r="A1266" t="s">
        <v>1063</v>
      </c>
      <c r="B1266" t="s">
        <v>1147</v>
      </c>
      <c r="D1266" s="1">
        <v>40101</v>
      </c>
      <c r="E1266" s="1">
        <v>40102</v>
      </c>
      <c r="F1266" s="1" t="str">
        <f t="shared" si="90"/>
        <v>October</v>
      </c>
      <c r="G1266" s="1" t="str">
        <f t="shared" si="91"/>
        <v>2009</v>
      </c>
      <c r="H1266" s="2">
        <f t="shared" si="92"/>
        <v>1</v>
      </c>
      <c r="I1266" s="2" t="b">
        <f t="shared" si="93"/>
        <v>0</v>
      </c>
      <c r="J1266" t="s">
        <v>34</v>
      </c>
      <c r="K1266">
        <v>19</v>
      </c>
      <c r="L1266">
        <v>359.68</v>
      </c>
      <c r="M1266">
        <v>7.0000000000000007E-2</v>
      </c>
      <c r="N1266" t="s">
        <v>18</v>
      </c>
      <c r="O1266">
        <v>187.15</v>
      </c>
      <c r="P1266">
        <v>18.649999999999999</v>
      </c>
      <c r="Q1266">
        <v>3.77</v>
      </c>
      <c r="R1266" t="s">
        <v>208</v>
      </c>
      <c r="S1266" t="s">
        <v>116</v>
      </c>
      <c r="T1266" t="s">
        <v>27</v>
      </c>
      <c r="U1266" t="s">
        <v>36</v>
      </c>
      <c r="V1266" t="s">
        <v>37</v>
      </c>
      <c r="W1266">
        <v>0.39</v>
      </c>
    </row>
    <row r="1267" spans="1:23" x14ac:dyDescent="0.3">
      <c r="A1267" t="s">
        <v>1063</v>
      </c>
      <c r="B1267" t="s">
        <v>1147</v>
      </c>
      <c r="D1267" s="1">
        <v>40101</v>
      </c>
      <c r="E1267" s="1">
        <v>40103</v>
      </c>
      <c r="F1267" s="1" t="str">
        <f t="shared" si="90"/>
        <v>October</v>
      </c>
      <c r="G1267" s="1" t="str">
        <f t="shared" si="91"/>
        <v>2009</v>
      </c>
      <c r="H1267" s="2">
        <f t="shared" si="92"/>
        <v>2</v>
      </c>
      <c r="I1267" s="2" t="b">
        <f t="shared" si="93"/>
        <v>0</v>
      </c>
      <c r="J1267" t="s">
        <v>34</v>
      </c>
      <c r="K1267">
        <v>7</v>
      </c>
      <c r="L1267">
        <v>131.55000000000001</v>
      </c>
      <c r="M1267">
        <v>0.06</v>
      </c>
      <c r="N1267" t="s">
        <v>18</v>
      </c>
      <c r="O1267">
        <v>-43.74</v>
      </c>
      <c r="P1267">
        <v>17.98</v>
      </c>
      <c r="Q1267">
        <v>8.51</v>
      </c>
      <c r="R1267" t="s">
        <v>208</v>
      </c>
      <c r="S1267" t="s">
        <v>116</v>
      </c>
      <c r="T1267" t="s">
        <v>27</v>
      </c>
      <c r="U1267" t="s">
        <v>32</v>
      </c>
      <c r="V1267" t="s">
        <v>94</v>
      </c>
      <c r="W1267">
        <v>0.4</v>
      </c>
    </row>
    <row r="1268" spans="1:23" x14ac:dyDescent="0.3">
      <c r="A1268" t="s">
        <v>1063</v>
      </c>
      <c r="B1268" t="s">
        <v>1147</v>
      </c>
      <c r="D1268" s="1">
        <v>40101</v>
      </c>
      <c r="E1268" s="1">
        <v>40104</v>
      </c>
      <c r="F1268" s="1" t="str">
        <f t="shared" si="90"/>
        <v>October</v>
      </c>
      <c r="G1268" s="1" t="str">
        <f t="shared" si="91"/>
        <v>2009</v>
      </c>
      <c r="H1268" s="2">
        <f t="shared" si="92"/>
        <v>3</v>
      </c>
      <c r="I1268" s="2" t="b">
        <f t="shared" si="93"/>
        <v>0</v>
      </c>
      <c r="J1268" t="s">
        <v>34</v>
      </c>
      <c r="K1268">
        <v>26</v>
      </c>
      <c r="L1268">
        <v>258.11</v>
      </c>
      <c r="M1268">
        <v>0.1</v>
      </c>
      <c r="N1268" t="s">
        <v>39</v>
      </c>
      <c r="O1268">
        <v>9.9499999999999993</v>
      </c>
      <c r="P1268">
        <v>9.99</v>
      </c>
      <c r="Q1268">
        <v>4.78</v>
      </c>
      <c r="R1268" t="s">
        <v>208</v>
      </c>
      <c r="S1268" t="s">
        <v>116</v>
      </c>
      <c r="T1268" t="s">
        <v>27</v>
      </c>
      <c r="U1268" t="s">
        <v>22</v>
      </c>
      <c r="V1268" t="s">
        <v>43</v>
      </c>
      <c r="W1268">
        <v>0.4</v>
      </c>
    </row>
    <row r="1269" spans="1:23" x14ac:dyDescent="0.3">
      <c r="A1269" t="s">
        <v>1063</v>
      </c>
      <c r="B1269" t="s">
        <v>1147</v>
      </c>
      <c r="D1269" s="1">
        <v>40101</v>
      </c>
      <c r="E1269" s="1">
        <v>40102</v>
      </c>
      <c r="F1269" s="1" t="str">
        <f t="shared" si="90"/>
        <v>October</v>
      </c>
      <c r="G1269" s="1" t="str">
        <f t="shared" si="91"/>
        <v>2009</v>
      </c>
      <c r="H1269" s="2">
        <f t="shared" si="92"/>
        <v>1</v>
      </c>
      <c r="I1269" s="2" t="b">
        <f t="shared" si="93"/>
        <v>0</v>
      </c>
      <c r="J1269" t="s">
        <v>34</v>
      </c>
      <c r="K1269">
        <v>9</v>
      </c>
      <c r="L1269">
        <v>1288.5150000000001</v>
      </c>
      <c r="M1269">
        <v>0.08</v>
      </c>
      <c r="N1269" t="s">
        <v>39</v>
      </c>
      <c r="O1269">
        <v>-382.57</v>
      </c>
      <c r="P1269">
        <v>175.99</v>
      </c>
      <c r="Q1269">
        <v>8.99</v>
      </c>
      <c r="R1269" t="s">
        <v>208</v>
      </c>
      <c r="S1269" t="s">
        <v>116</v>
      </c>
      <c r="T1269" t="s">
        <v>27</v>
      </c>
      <c r="U1269" t="s">
        <v>32</v>
      </c>
      <c r="V1269" t="s">
        <v>33</v>
      </c>
      <c r="W1269">
        <v>0.56999999999999995</v>
      </c>
    </row>
    <row r="1270" spans="1:23" x14ac:dyDescent="0.3">
      <c r="A1270" t="s">
        <v>1124</v>
      </c>
      <c r="B1270" t="s">
        <v>952</v>
      </c>
      <c r="D1270" s="1">
        <v>40093</v>
      </c>
      <c r="E1270" s="1">
        <v>40095</v>
      </c>
      <c r="F1270" s="1" t="str">
        <f t="shared" si="90"/>
        <v>October</v>
      </c>
      <c r="G1270" s="1" t="str">
        <f t="shared" si="91"/>
        <v>2009</v>
      </c>
      <c r="H1270" s="2">
        <f t="shared" si="92"/>
        <v>2</v>
      </c>
      <c r="I1270" s="2" t="b">
        <f t="shared" si="93"/>
        <v>0</v>
      </c>
      <c r="J1270" t="s">
        <v>34</v>
      </c>
      <c r="K1270">
        <v>36</v>
      </c>
      <c r="L1270">
        <v>277.88</v>
      </c>
      <c r="M1270">
        <v>0.09</v>
      </c>
      <c r="N1270" t="s">
        <v>18</v>
      </c>
      <c r="O1270">
        <v>-64.41</v>
      </c>
      <c r="P1270">
        <v>7.68</v>
      </c>
      <c r="Q1270">
        <v>6.16</v>
      </c>
      <c r="R1270" t="s">
        <v>208</v>
      </c>
      <c r="S1270" t="s">
        <v>116</v>
      </c>
      <c r="T1270" t="s">
        <v>27</v>
      </c>
      <c r="U1270" t="s">
        <v>22</v>
      </c>
      <c r="V1270" t="s">
        <v>29</v>
      </c>
      <c r="W1270">
        <v>0.35</v>
      </c>
    </row>
    <row r="1271" spans="1:23" x14ac:dyDescent="0.3">
      <c r="A1271" t="s">
        <v>1124</v>
      </c>
      <c r="B1271" t="s">
        <v>952</v>
      </c>
      <c r="D1271" s="1">
        <v>40093</v>
      </c>
      <c r="E1271" s="1">
        <v>40095</v>
      </c>
      <c r="F1271" s="1" t="str">
        <f t="shared" si="90"/>
        <v>October</v>
      </c>
      <c r="G1271" s="1" t="str">
        <f t="shared" si="91"/>
        <v>2009</v>
      </c>
      <c r="H1271" s="2">
        <f t="shared" si="92"/>
        <v>2</v>
      </c>
      <c r="I1271" s="2" t="b">
        <f t="shared" si="93"/>
        <v>0</v>
      </c>
      <c r="J1271" t="s">
        <v>34</v>
      </c>
      <c r="K1271">
        <v>13</v>
      </c>
      <c r="L1271">
        <v>3939.89</v>
      </c>
      <c r="M1271">
        <v>0.05</v>
      </c>
      <c r="N1271" t="s">
        <v>25</v>
      </c>
      <c r="O1271">
        <v>598.24</v>
      </c>
      <c r="P1271">
        <v>291.73</v>
      </c>
      <c r="Q1271">
        <v>48.8</v>
      </c>
      <c r="R1271" t="s">
        <v>208</v>
      </c>
      <c r="S1271" t="s">
        <v>116</v>
      </c>
      <c r="T1271" t="s">
        <v>27</v>
      </c>
      <c r="U1271" t="s">
        <v>36</v>
      </c>
      <c r="V1271" t="s">
        <v>67</v>
      </c>
      <c r="W1271">
        <v>0.56000000000000005</v>
      </c>
    </row>
    <row r="1272" spans="1:23" x14ac:dyDescent="0.3">
      <c r="A1272" t="s">
        <v>1124</v>
      </c>
      <c r="B1272" t="s">
        <v>952</v>
      </c>
      <c r="D1272" s="1">
        <v>40093</v>
      </c>
      <c r="E1272" s="1">
        <v>40095</v>
      </c>
      <c r="F1272" s="1" t="str">
        <f t="shared" si="90"/>
        <v>October</v>
      </c>
      <c r="G1272" s="1" t="str">
        <f t="shared" si="91"/>
        <v>2009</v>
      </c>
      <c r="H1272" s="2">
        <f t="shared" si="92"/>
        <v>2</v>
      </c>
      <c r="I1272" s="2" t="b">
        <f t="shared" si="93"/>
        <v>0</v>
      </c>
      <c r="J1272" t="s">
        <v>34</v>
      </c>
      <c r="K1272">
        <v>47</v>
      </c>
      <c r="L1272">
        <v>925.3</v>
      </c>
      <c r="M1272">
        <v>0.04</v>
      </c>
      <c r="N1272" t="s">
        <v>18</v>
      </c>
      <c r="O1272">
        <v>257.31</v>
      </c>
      <c r="P1272">
        <v>19.98</v>
      </c>
      <c r="Q1272">
        <v>5.77</v>
      </c>
      <c r="R1272" t="s">
        <v>208</v>
      </c>
      <c r="S1272" t="s">
        <v>116</v>
      </c>
      <c r="T1272" t="s">
        <v>27</v>
      </c>
      <c r="U1272" t="s">
        <v>22</v>
      </c>
      <c r="V1272" t="s">
        <v>43</v>
      </c>
      <c r="W1272">
        <v>0.38</v>
      </c>
    </row>
    <row r="1273" spans="1:23" x14ac:dyDescent="0.3">
      <c r="A1273" t="s">
        <v>1037</v>
      </c>
      <c r="B1273" t="s">
        <v>1146</v>
      </c>
      <c r="D1273" s="1">
        <v>40438</v>
      </c>
      <c r="E1273" s="1">
        <v>40439</v>
      </c>
      <c r="F1273" s="1" t="str">
        <f t="shared" si="90"/>
        <v>September</v>
      </c>
      <c r="G1273" s="1" t="str">
        <f t="shared" si="91"/>
        <v>2010</v>
      </c>
      <c r="H1273" s="2">
        <f t="shared" si="92"/>
        <v>1</v>
      </c>
      <c r="I1273" s="2" t="b">
        <f t="shared" si="93"/>
        <v>0</v>
      </c>
      <c r="J1273" t="s">
        <v>44</v>
      </c>
      <c r="K1273">
        <v>48</v>
      </c>
      <c r="L1273">
        <v>12072.9</v>
      </c>
      <c r="M1273">
        <v>0.04</v>
      </c>
      <c r="N1273" t="s">
        <v>25</v>
      </c>
      <c r="O1273">
        <v>3064.51</v>
      </c>
      <c r="P1273">
        <v>243.98</v>
      </c>
      <c r="Q1273">
        <v>43.32</v>
      </c>
      <c r="R1273" t="s">
        <v>208</v>
      </c>
      <c r="S1273" t="s">
        <v>116</v>
      </c>
      <c r="T1273" t="s">
        <v>42</v>
      </c>
      <c r="U1273" t="s">
        <v>36</v>
      </c>
      <c r="V1273" t="s">
        <v>67</v>
      </c>
      <c r="W1273">
        <v>0.55000000000000004</v>
      </c>
    </row>
    <row r="1274" spans="1:23" x14ac:dyDescent="0.3">
      <c r="A1274" t="s">
        <v>1122</v>
      </c>
      <c r="B1274" t="s">
        <v>1123</v>
      </c>
      <c r="D1274" s="1">
        <v>39997</v>
      </c>
      <c r="E1274" s="1">
        <v>39997</v>
      </c>
      <c r="F1274" s="1" t="str">
        <f t="shared" si="90"/>
        <v>July</v>
      </c>
      <c r="G1274" s="1" t="str">
        <f t="shared" si="91"/>
        <v>2009</v>
      </c>
      <c r="H1274" s="2">
        <f t="shared" si="92"/>
        <v>0</v>
      </c>
      <c r="I1274" s="2" t="str">
        <f t="shared" si="93"/>
        <v>FREE DELIVERY</v>
      </c>
      <c r="J1274" t="s">
        <v>24</v>
      </c>
      <c r="K1274">
        <v>34</v>
      </c>
      <c r="L1274">
        <v>3419.1505000000002</v>
      </c>
      <c r="M1274">
        <v>0</v>
      </c>
      <c r="N1274" t="s">
        <v>18</v>
      </c>
      <c r="O1274">
        <v>858.58</v>
      </c>
      <c r="P1274">
        <v>115.99</v>
      </c>
      <c r="Q1274">
        <v>5.92</v>
      </c>
      <c r="R1274" t="s">
        <v>208</v>
      </c>
      <c r="S1274" t="s">
        <v>116</v>
      </c>
      <c r="T1274" t="s">
        <v>42</v>
      </c>
      <c r="U1274" t="s">
        <v>32</v>
      </c>
      <c r="V1274" t="s">
        <v>33</v>
      </c>
      <c r="W1274">
        <v>0.57999999999999996</v>
      </c>
    </row>
    <row r="1275" spans="1:23" x14ac:dyDescent="0.3">
      <c r="A1275" t="s">
        <v>1074</v>
      </c>
      <c r="B1275" t="s">
        <v>1075</v>
      </c>
      <c r="D1275" s="1">
        <v>40344</v>
      </c>
      <c r="E1275" s="1">
        <v>40344</v>
      </c>
      <c r="F1275" s="1" t="str">
        <f t="shared" si="90"/>
        <v>June</v>
      </c>
      <c r="G1275" s="1" t="str">
        <f t="shared" si="91"/>
        <v>2010</v>
      </c>
      <c r="H1275" s="2">
        <f t="shared" si="92"/>
        <v>0</v>
      </c>
      <c r="I1275" s="2" t="str">
        <f t="shared" si="93"/>
        <v>FREE DELIVERY</v>
      </c>
      <c r="J1275" t="s">
        <v>17</v>
      </c>
      <c r="K1275">
        <v>1</v>
      </c>
      <c r="L1275">
        <v>195.04</v>
      </c>
      <c r="M1275">
        <v>0.08</v>
      </c>
      <c r="N1275" t="s">
        <v>18</v>
      </c>
      <c r="O1275">
        <v>-149.41</v>
      </c>
      <c r="P1275">
        <v>167.27</v>
      </c>
      <c r="Q1275">
        <v>35</v>
      </c>
      <c r="R1275" t="s">
        <v>208</v>
      </c>
      <c r="S1275" t="s">
        <v>116</v>
      </c>
      <c r="T1275" t="s">
        <v>31</v>
      </c>
      <c r="U1275" t="s">
        <v>22</v>
      </c>
      <c r="V1275" t="s">
        <v>23</v>
      </c>
      <c r="W1275">
        <v>0.85</v>
      </c>
    </row>
    <row r="1276" spans="1:23" x14ac:dyDescent="0.3">
      <c r="A1276" t="s">
        <v>1024</v>
      </c>
      <c r="B1276" t="s">
        <v>1114</v>
      </c>
      <c r="D1276" s="1">
        <v>40460</v>
      </c>
      <c r="E1276" s="1">
        <v>40462</v>
      </c>
      <c r="F1276" s="1" t="str">
        <f t="shared" si="90"/>
        <v>October</v>
      </c>
      <c r="G1276" s="1" t="str">
        <f t="shared" si="91"/>
        <v>2010</v>
      </c>
      <c r="H1276" s="2">
        <f t="shared" si="92"/>
        <v>2</v>
      </c>
      <c r="I1276" s="2" t="b">
        <f t="shared" si="93"/>
        <v>0</v>
      </c>
      <c r="J1276" t="s">
        <v>24</v>
      </c>
      <c r="K1276">
        <v>32</v>
      </c>
      <c r="L1276">
        <v>1859.01</v>
      </c>
      <c r="M1276">
        <v>0.09</v>
      </c>
      <c r="N1276" t="s">
        <v>25</v>
      </c>
      <c r="O1276">
        <v>-588.9</v>
      </c>
      <c r="P1276">
        <v>60.98</v>
      </c>
      <c r="Q1276">
        <v>30</v>
      </c>
      <c r="R1276" t="s">
        <v>208</v>
      </c>
      <c r="S1276" t="s">
        <v>116</v>
      </c>
      <c r="T1276" t="s">
        <v>31</v>
      </c>
      <c r="U1276" t="s">
        <v>36</v>
      </c>
      <c r="V1276" t="s">
        <v>67</v>
      </c>
      <c r="W1276">
        <v>0.7</v>
      </c>
    </row>
    <row r="1277" spans="1:23" x14ac:dyDescent="0.3">
      <c r="A1277" t="s">
        <v>1024</v>
      </c>
      <c r="B1277" t="s">
        <v>1114</v>
      </c>
      <c r="D1277" s="1">
        <v>40460</v>
      </c>
      <c r="E1277" s="1">
        <v>40460</v>
      </c>
      <c r="F1277" s="1" t="str">
        <f t="shared" si="90"/>
        <v>October</v>
      </c>
      <c r="G1277" s="1" t="str">
        <f t="shared" si="91"/>
        <v>2010</v>
      </c>
      <c r="H1277" s="2">
        <f t="shared" si="92"/>
        <v>0</v>
      </c>
      <c r="I1277" s="2" t="str">
        <f t="shared" si="93"/>
        <v>FREE DELIVERY</v>
      </c>
      <c r="J1277" t="s">
        <v>24</v>
      </c>
      <c r="K1277">
        <v>19</v>
      </c>
      <c r="L1277">
        <v>1781.11</v>
      </c>
      <c r="M1277">
        <v>0.1</v>
      </c>
      <c r="N1277" t="s">
        <v>18</v>
      </c>
      <c r="O1277">
        <v>51.44</v>
      </c>
      <c r="P1277">
        <v>99.99</v>
      </c>
      <c r="Q1277">
        <v>19.989999999999998</v>
      </c>
      <c r="R1277" t="s">
        <v>208</v>
      </c>
      <c r="S1277" t="s">
        <v>116</v>
      </c>
      <c r="T1277" t="s">
        <v>31</v>
      </c>
      <c r="U1277" t="s">
        <v>32</v>
      </c>
      <c r="V1277" t="s">
        <v>48</v>
      </c>
      <c r="W1277">
        <v>0.5</v>
      </c>
    </row>
    <row r="1278" spans="1:23" x14ac:dyDescent="0.3">
      <c r="A1278" t="s">
        <v>1024</v>
      </c>
      <c r="B1278" t="s">
        <v>1114</v>
      </c>
      <c r="D1278" s="1">
        <v>40460</v>
      </c>
      <c r="E1278" s="1">
        <v>40461</v>
      </c>
      <c r="F1278" s="1" t="str">
        <f t="shared" si="90"/>
        <v>October</v>
      </c>
      <c r="G1278" s="1" t="str">
        <f t="shared" si="91"/>
        <v>2010</v>
      </c>
      <c r="H1278" s="2">
        <f t="shared" si="92"/>
        <v>1</v>
      </c>
      <c r="I1278" s="2" t="b">
        <f t="shared" si="93"/>
        <v>0</v>
      </c>
      <c r="J1278" t="s">
        <v>24</v>
      </c>
      <c r="K1278">
        <v>44</v>
      </c>
      <c r="L1278">
        <v>185.32</v>
      </c>
      <c r="M1278">
        <v>0.03</v>
      </c>
      <c r="N1278" t="s">
        <v>18</v>
      </c>
      <c r="O1278">
        <v>-192.56</v>
      </c>
      <c r="P1278">
        <v>4.18</v>
      </c>
      <c r="Q1278">
        <v>6.92</v>
      </c>
      <c r="R1278" t="s">
        <v>208</v>
      </c>
      <c r="S1278" t="s">
        <v>116</v>
      </c>
      <c r="T1278" t="s">
        <v>31</v>
      </c>
      <c r="U1278" t="s">
        <v>36</v>
      </c>
      <c r="V1278" t="s">
        <v>37</v>
      </c>
      <c r="W1278">
        <v>0.49</v>
      </c>
    </row>
    <row r="1279" spans="1:23" x14ac:dyDescent="0.3">
      <c r="A1279" t="s">
        <v>1024</v>
      </c>
      <c r="B1279" t="s">
        <v>1114</v>
      </c>
      <c r="D1279" s="1">
        <v>40460</v>
      </c>
      <c r="E1279" s="1">
        <v>40462</v>
      </c>
      <c r="F1279" s="1" t="str">
        <f t="shared" si="90"/>
        <v>October</v>
      </c>
      <c r="G1279" s="1" t="str">
        <f t="shared" si="91"/>
        <v>2010</v>
      </c>
      <c r="H1279" s="2">
        <f t="shared" si="92"/>
        <v>2</v>
      </c>
      <c r="I1279" s="2" t="b">
        <f t="shared" si="93"/>
        <v>0</v>
      </c>
      <c r="J1279" t="s">
        <v>24</v>
      </c>
      <c r="K1279">
        <v>15</v>
      </c>
      <c r="L1279">
        <v>73.41</v>
      </c>
      <c r="M1279">
        <v>0.08</v>
      </c>
      <c r="N1279" t="s">
        <v>18</v>
      </c>
      <c r="O1279">
        <v>-44.79</v>
      </c>
      <c r="P1279">
        <v>4.91</v>
      </c>
      <c r="Q1279">
        <v>4.97</v>
      </c>
      <c r="R1279" t="s">
        <v>208</v>
      </c>
      <c r="S1279" t="s">
        <v>116</v>
      </c>
      <c r="T1279" t="s">
        <v>31</v>
      </c>
      <c r="U1279" t="s">
        <v>22</v>
      </c>
      <c r="V1279" t="s">
        <v>29</v>
      </c>
      <c r="W1279">
        <v>0.38</v>
      </c>
    </row>
    <row r="1280" spans="1:23" x14ac:dyDescent="0.3">
      <c r="A1280" t="s">
        <v>1024</v>
      </c>
      <c r="B1280" t="s">
        <v>1114</v>
      </c>
      <c r="D1280" s="1">
        <v>40460</v>
      </c>
      <c r="E1280" s="1">
        <v>40462</v>
      </c>
      <c r="F1280" s="1" t="str">
        <f t="shared" si="90"/>
        <v>October</v>
      </c>
      <c r="G1280" s="1" t="str">
        <f t="shared" si="91"/>
        <v>2010</v>
      </c>
      <c r="H1280" s="2">
        <f t="shared" si="92"/>
        <v>2</v>
      </c>
      <c r="I1280" s="2" t="b">
        <f t="shared" si="93"/>
        <v>0</v>
      </c>
      <c r="J1280" t="s">
        <v>24</v>
      </c>
      <c r="K1280">
        <v>28</v>
      </c>
      <c r="L1280">
        <v>43.66</v>
      </c>
      <c r="M1280">
        <v>0.04</v>
      </c>
      <c r="N1280" t="s">
        <v>18</v>
      </c>
      <c r="O1280">
        <v>5.77</v>
      </c>
      <c r="P1280">
        <v>1.48</v>
      </c>
      <c r="Q1280">
        <v>0.7</v>
      </c>
      <c r="R1280" t="s">
        <v>208</v>
      </c>
      <c r="S1280" t="s">
        <v>116</v>
      </c>
      <c r="T1280" t="s">
        <v>31</v>
      </c>
      <c r="U1280" t="s">
        <v>22</v>
      </c>
      <c r="V1280" t="s">
        <v>46</v>
      </c>
      <c r="W1280">
        <v>0.37</v>
      </c>
    </row>
    <row r="1281" spans="1:23" x14ac:dyDescent="0.3">
      <c r="A1281" t="s">
        <v>1129</v>
      </c>
      <c r="B1281" t="s">
        <v>1130</v>
      </c>
      <c r="D1281" s="1">
        <v>40079</v>
      </c>
      <c r="E1281" s="1">
        <v>40080</v>
      </c>
      <c r="F1281" s="1" t="str">
        <f t="shared" si="90"/>
        <v>September</v>
      </c>
      <c r="G1281" s="1" t="str">
        <f t="shared" si="91"/>
        <v>2009</v>
      </c>
      <c r="H1281" s="2">
        <f t="shared" si="92"/>
        <v>1</v>
      </c>
      <c r="I1281" s="2" t="b">
        <f t="shared" si="93"/>
        <v>0</v>
      </c>
      <c r="J1281" t="s">
        <v>52</v>
      </c>
      <c r="K1281">
        <v>16</v>
      </c>
      <c r="L1281">
        <v>130.11000000000001</v>
      </c>
      <c r="M1281">
        <v>0.03</v>
      </c>
      <c r="N1281" t="s">
        <v>18</v>
      </c>
      <c r="O1281">
        <v>-47.69</v>
      </c>
      <c r="P1281">
        <v>8.1199999999999992</v>
      </c>
      <c r="Q1281">
        <v>2.83</v>
      </c>
      <c r="R1281" t="s">
        <v>208</v>
      </c>
      <c r="S1281" t="s">
        <v>116</v>
      </c>
      <c r="T1281" t="s">
        <v>27</v>
      </c>
      <c r="U1281" t="s">
        <v>32</v>
      </c>
      <c r="V1281" t="s">
        <v>48</v>
      </c>
      <c r="W1281">
        <v>0.77</v>
      </c>
    </row>
    <row r="1282" spans="1:23" x14ac:dyDescent="0.3">
      <c r="A1282" t="s">
        <v>1129</v>
      </c>
      <c r="B1282" t="s">
        <v>1130</v>
      </c>
      <c r="D1282" s="1">
        <v>40079</v>
      </c>
      <c r="E1282" s="1">
        <v>40080</v>
      </c>
      <c r="F1282" s="1" t="str">
        <f t="shared" si="90"/>
        <v>September</v>
      </c>
      <c r="G1282" s="1" t="str">
        <f t="shared" si="91"/>
        <v>2009</v>
      </c>
      <c r="H1282" s="2">
        <f t="shared" si="92"/>
        <v>1</v>
      </c>
      <c r="I1282" s="2" t="b">
        <f t="shared" si="93"/>
        <v>0</v>
      </c>
      <c r="J1282" t="s">
        <v>52</v>
      </c>
      <c r="K1282">
        <v>15</v>
      </c>
      <c r="L1282">
        <v>4012.58</v>
      </c>
      <c r="M1282">
        <v>0.05</v>
      </c>
      <c r="N1282" t="s">
        <v>39</v>
      </c>
      <c r="O1282">
        <v>-425.14</v>
      </c>
      <c r="P1282">
        <v>279.48</v>
      </c>
      <c r="Q1282">
        <v>35</v>
      </c>
      <c r="R1282" t="s">
        <v>208</v>
      </c>
      <c r="S1282" t="s">
        <v>116</v>
      </c>
      <c r="T1282" t="s">
        <v>27</v>
      </c>
      <c r="U1282" t="s">
        <v>22</v>
      </c>
      <c r="V1282" t="s">
        <v>23</v>
      </c>
      <c r="W1282">
        <v>0.8</v>
      </c>
    </row>
    <row r="1283" spans="1:23" x14ac:dyDescent="0.3">
      <c r="A1283" t="s">
        <v>1129</v>
      </c>
      <c r="B1283" t="s">
        <v>1130</v>
      </c>
      <c r="D1283" s="1">
        <v>40079</v>
      </c>
      <c r="E1283" s="1">
        <v>40081</v>
      </c>
      <c r="F1283" s="1" t="str">
        <f t="shared" ref="F1283:F1346" si="94">TEXT(E1283,"mmmm")</f>
        <v>September</v>
      </c>
      <c r="G1283" s="1" t="str">
        <f t="shared" ref="G1283:G1346" si="95">TEXT(E1283,"yyyy")</f>
        <v>2009</v>
      </c>
      <c r="H1283" s="2">
        <f t="shared" ref="H1283:H1346" si="96">E1283-D1283</f>
        <v>2</v>
      </c>
      <c r="I1283" s="2" t="b">
        <f t="shared" ref="I1283:I1346" si="97">IF(H1283&lt;1,IF(AND(H1283&gt;0,H1283&lt;2),"ONE DAY", "FREE DELIVERY"))</f>
        <v>0</v>
      </c>
      <c r="J1283" t="s">
        <v>52</v>
      </c>
      <c r="K1283">
        <v>31</v>
      </c>
      <c r="L1283">
        <v>1295.54</v>
      </c>
      <c r="M1283">
        <v>0.06</v>
      </c>
      <c r="N1283" t="s">
        <v>18</v>
      </c>
      <c r="O1283">
        <v>214.23</v>
      </c>
      <c r="P1283">
        <v>40.99</v>
      </c>
      <c r="Q1283">
        <v>17.48</v>
      </c>
      <c r="R1283" t="s">
        <v>208</v>
      </c>
      <c r="S1283" t="s">
        <v>116</v>
      </c>
      <c r="T1283" t="s">
        <v>27</v>
      </c>
      <c r="U1283" t="s">
        <v>22</v>
      </c>
      <c r="V1283" t="s">
        <v>43</v>
      </c>
      <c r="W1283">
        <v>0.36</v>
      </c>
    </row>
    <row r="1284" spans="1:23" x14ac:dyDescent="0.3">
      <c r="A1284" t="s">
        <v>1045</v>
      </c>
      <c r="B1284" t="s">
        <v>1154</v>
      </c>
      <c r="D1284" s="1">
        <v>40818</v>
      </c>
      <c r="E1284" s="1">
        <v>40818</v>
      </c>
      <c r="F1284" s="1" t="str">
        <f t="shared" si="94"/>
        <v>October</v>
      </c>
      <c r="G1284" s="1" t="str">
        <f t="shared" si="95"/>
        <v>2011</v>
      </c>
      <c r="H1284" s="2">
        <f t="shared" si="96"/>
        <v>0</v>
      </c>
      <c r="I1284" s="2" t="str">
        <f t="shared" si="97"/>
        <v>FREE DELIVERY</v>
      </c>
      <c r="J1284" t="s">
        <v>44</v>
      </c>
      <c r="K1284">
        <v>24</v>
      </c>
      <c r="L1284">
        <v>238.25</v>
      </c>
      <c r="M1284">
        <v>0.05</v>
      </c>
      <c r="N1284" t="s">
        <v>18</v>
      </c>
      <c r="O1284">
        <v>-83.55</v>
      </c>
      <c r="P1284">
        <v>9.3800000000000008</v>
      </c>
      <c r="Q1284">
        <v>7.28</v>
      </c>
      <c r="R1284" t="s">
        <v>208</v>
      </c>
      <c r="S1284" t="s">
        <v>116</v>
      </c>
      <c r="T1284" t="s">
        <v>31</v>
      </c>
      <c r="U1284" t="s">
        <v>22</v>
      </c>
      <c r="V1284" t="s">
        <v>23</v>
      </c>
      <c r="W1284">
        <v>0.56999999999999995</v>
      </c>
    </row>
    <row r="1285" spans="1:23" x14ac:dyDescent="0.3">
      <c r="A1285" t="s">
        <v>1074</v>
      </c>
      <c r="B1285" t="s">
        <v>1075</v>
      </c>
      <c r="D1285" s="1">
        <v>40991</v>
      </c>
      <c r="E1285" s="1">
        <v>40992</v>
      </c>
      <c r="F1285" s="1" t="str">
        <f t="shared" si="94"/>
        <v>March</v>
      </c>
      <c r="G1285" s="1" t="str">
        <f t="shared" si="95"/>
        <v>2012</v>
      </c>
      <c r="H1285" s="2">
        <f t="shared" si="96"/>
        <v>1</v>
      </c>
      <c r="I1285" s="2" t="b">
        <f t="shared" si="97"/>
        <v>0</v>
      </c>
      <c r="J1285" t="s">
        <v>34</v>
      </c>
      <c r="K1285">
        <v>39</v>
      </c>
      <c r="L1285">
        <v>403.73</v>
      </c>
      <c r="M1285">
        <v>0.06</v>
      </c>
      <c r="N1285" t="s">
        <v>18</v>
      </c>
      <c r="O1285">
        <v>-44.13</v>
      </c>
      <c r="P1285">
        <v>10.89</v>
      </c>
      <c r="Q1285">
        <v>4.5</v>
      </c>
      <c r="R1285" t="s">
        <v>208</v>
      </c>
      <c r="S1285" t="s">
        <v>116</v>
      </c>
      <c r="T1285" t="s">
        <v>27</v>
      </c>
      <c r="U1285" t="s">
        <v>22</v>
      </c>
      <c r="V1285" t="s">
        <v>28</v>
      </c>
      <c r="W1285">
        <v>0.59</v>
      </c>
    </row>
    <row r="1286" spans="1:23" x14ac:dyDescent="0.3">
      <c r="A1286" t="s">
        <v>1074</v>
      </c>
      <c r="B1286" t="s">
        <v>1075</v>
      </c>
      <c r="D1286" s="1">
        <v>40991</v>
      </c>
      <c r="E1286" s="1">
        <v>40993</v>
      </c>
      <c r="F1286" s="1" t="str">
        <f t="shared" si="94"/>
        <v>March</v>
      </c>
      <c r="G1286" s="1" t="str">
        <f t="shared" si="95"/>
        <v>2012</v>
      </c>
      <c r="H1286" s="2">
        <f t="shared" si="96"/>
        <v>2</v>
      </c>
      <c r="I1286" s="2" t="b">
        <f t="shared" si="97"/>
        <v>0</v>
      </c>
      <c r="J1286" t="s">
        <v>34</v>
      </c>
      <c r="K1286">
        <v>3</v>
      </c>
      <c r="L1286">
        <v>86.85</v>
      </c>
      <c r="M1286">
        <v>0.05</v>
      </c>
      <c r="N1286" t="s">
        <v>18</v>
      </c>
      <c r="O1286">
        <v>-67.22</v>
      </c>
      <c r="P1286">
        <v>28.48</v>
      </c>
      <c r="Q1286">
        <v>1.99</v>
      </c>
      <c r="R1286" t="s">
        <v>208</v>
      </c>
      <c r="S1286" t="s">
        <v>116</v>
      </c>
      <c r="T1286" t="s">
        <v>27</v>
      </c>
      <c r="U1286" t="s">
        <v>32</v>
      </c>
      <c r="V1286" t="s">
        <v>48</v>
      </c>
      <c r="W1286">
        <v>0.4</v>
      </c>
    </row>
    <row r="1287" spans="1:23" x14ac:dyDescent="0.3">
      <c r="A1287" t="s">
        <v>1157</v>
      </c>
      <c r="B1287" t="s">
        <v>1158</v>
      </c>
      <c r="D1287" s="1">
        <v>40562</v>
      </c>
      <c r="E1287" s="1">
        <v>40565</v>
      </c>
      <c r="F1287" s="1" t="str">
        <f t="shared" si="94"/>
        <v>January</v>
      </c>
      <c r="G1287" s="1" t="str">
        <f t="shared" si="95"/>
        <v>2011</v>
      </c>
      <c r="H1287" s="2">
        <f t="shared" si="96"/>
        <v>3</v>
      </c>
      <c r="I1287" s="2" t="b">
        <f t="shared" si="97"/>
        <v>0</v>
      </c>
      <c r="J1287" t="s">
        <v>24</v>
      </c>
      <c r="K1287">
        <v>15</v>
      </c>
      <c r="L1287">
        <v>1795.49</v>
      </c>
      <c r="M1287">
        <v>0.05</v>
      </c>
      <c r="N1287" t="s">
        <v>25</v>
      </c>
      <c r="O1287">
        <v>-626.04</v>
      </c>
      <c r="P1287">
        <v>114.98</v>
      </c>
      <c r="Q1287">
        <v>58.72</v>
      </c>
      <c r="R1287" t="s">
        <v>208</v>
      </c>
      <c r="S1287" t="s">
        <v>116</v>
      </c>
      <c r="T1287" t="s">
        <v>27</v>
      </c>
      <c r="U1287" t="s">
        <v>36</v>
      </c>
      <c r="V1287" t="s">
        <v>54</v>
      </c>
      <c r="W1287">
        <v>0.76</v>
      </c>
    </row>
    <row r="1288" spans="1:23" x14ac:dyDescent="0.3">
      <c r="A1288" t="s">
        <v>1157</v>
      </c>
      <c r="B1288" t="s">
        <v>1158</v>
      </c>
      <c r="D1288" s="1">
        <v>40562</v>
      </c>
      <c r="E1288" s="1">
        <v>40565</v>
      </c>
      <c r="F1288" s="1" t="str">
        <f t="shared" si="94"/>
        <v>January</v>
      </c>
      <c r="G1288" s="1" t="str">
        <f t="shared" si="95"/>
        <v>2011</v>
      </c>
      <c r="H1288" s="2">
        <f t="shared" si="96"/>
        <v>3</v>
      </c>
      <c r="I1288" s="2" t="b">
        <f t="shared" si="97"/>
        <v>0</v>
      </c>
      <c r="J1288" t="s">
        <v>24</v>
      </c>
      <c r="K1288">
        <v>4</v>
      </c>
      <c r="L1288">
        <v>926.58</v>
      </c>
      <c r="M1288">
        <v>0.03</v>
      </c>
      <c r="N1288" t="s">
        <v>25</v>
      </c>
      <c r="O1288">
        <v>-226.51</v>
      </c>
      <c r="P1288">
        <v>212.6</v>
      </c>
      <c r="Q1288">
        <v>52.2</v>
      </c>
      <c r="R1288" t="s">
        <v>208</v>
      </c>
      <c r="S1288" t="s">
        <v>116</v>
      </c>
      <c r="T1288" t="s">
        <v>27</v>
      </c>
      <c r="U1288" t="s">
        <v>36</v>
      </c>
      <c r="V1288" t="s">
        <v>55</v>
      </c>
      <c r="W1288">
        <v>0.64</v>
      </c>
    </row>
    <row r="1289" spans="1:23" x14ac:dyDescent="0.3">
      <c r="A1289" t="s">
        <v>1105</v>
      </c>
      <c r="B1289" t="s">
        <v>1027</v>
      </c>
      <c r="D1289" s="1">
        <v>40565</v>
      </c>
      <c r="E1289" s="1">
        <v>40566</v>
      </c>
      <c r="F1289" s="1" t="str">
        <f t="shared" si="94"/>
        <v>January</v>
      </c>
      <c r="G1289" s="1" t="str">
        <f t="shared" si="95"/>
        <v>2011</v>
      </c>
      <c r="H1289" s="2">
        <f t="shared" si="96"/>
        <v>1</v>
      </c>
      <c r="I1289" s="2" t="b">
        <f t="shared" si="97"/>
        <v>0</v>
      </c>
      <c r="J1289" t="s">
        <v>44</v>
      </c>
      <c r="K1289">
        <v>4</v>
      </c>
      <c r="L1289">
        <v>38.76</v>
      </c>
      <c r="M1289">
        <v>0.1</v>
      </c>
      <c r="N1289" t="s">
        <v>39</v>
      </c>
      <c r="O1289">
        <v>-12.13</v>
      </c>
      <c r="P1289">
        <v>6.23</v>
      </c>
      <c r="Q1289">
        <v>6.97</v>
      </c>
      <c r="R1289" t="s">
        <v>208</v>
      </c>
      <c r="S1289" t="s">
        <v>116</v>
      </c>
      <c r="T1289" t="s">
        <v>31</v>
      </c>
      <c r="U1289" t="s">
        <v>22</v>
      </c>
      <c r="V1289" t="s">
        <v>29</v>
      </c>
      <c r="W1289">
        <v>0.36</v>
      </c>
    </row>
    <row r="1290" spans="1:23" x14ac:dyDescent="0.3">
      <c r="A1290" t="s">
        <v>1124</v>
      </c>
      <c r="B1290" t="s">
        <v>952</v>
      </c>
      <c r="D1290" s="1">
        <v>39895</v>
      </c>
      <c r="E1290" s="1">
        <v>39897</v>
      </c>
      <c r="F1290" s="1" t="str">
        <f t="shared" si="94"/>
        <v>March</v>
      </c>
      <c r="G1290" s="1" t="str">
        <f t="shared" si="95"/>
        <v>2009</v>
      </c>
      <c r="H1290" s="2">
        <f t="shared" si="96"/>
        <v>2</v>
      </c>
      <c r="I1290" s="2" t="b">
        <f t="shared" si="97"/>
        <v>0</v>
      </c>
      <c r="J1290" t="s">
        <v>34</v>
      </c>
      <c r="K1290">
        <v>36</v>
      </c>
      <c r="L1290">
        <v>551.44000000000005</v>
      </c>
      <c r="M1290">
        <v>0</v>
      </c>
      <c r="N1290" t="s">
        <v>18</v>
      </c>
      <c r="O1290">
        <v>28.7</v>
      </c>
      <c r="P1290">
        <v>13.99</v>
      </c>
      <c r="Q1290">
        <v>7.51</v>
      </c>
      <c r="R1290" t="s">
        <v>208</v>
      </c>
      <c r="S1290" t="s">
        <v>116</v>
      </c>
      <c r="T1290" t="s">
        <v>31</v>
      </c>
      <c r="U1290" t="s">
        <v>32</v>
      </c>
      <c r="V1290" t="s">
        <v>94</v>
      </c>
      <c r="W1290">
        <v>0.39</v>
      </c>
    </row>
    <row r="1291" spans="1:23" x14ac:dyDescent="0.3">
      <c r="A1291" t="s">
        <v>1136</v>
      </c>
      <c r="B1291" t="s">
        <v>1137</v>
      </c>
      <c r="D1291" s="1">
        <v>40550</v>
      </c>
      <c r="E1291" s="1">
        <v>40552</v>
      </c>
      <c r="F1291" s="1" t="str">
        <f t="shared" si="94"/>
        <v>January</v>
      </c>
      <c r="G1291" s="1" t="str">
        <f t="shared" si="95"/>
        <v>2011</v>
      </c>
      <c r="H1291" s="2">
        <f t="shared" si="96"/>
        <v>2</v>
      </c>
      <c r="I1291" s="2" t="b">
        <f t="shared" si="97"/>
        <v>0</v>
      </c>
      <c r="J1291" t="s">
        <v>52</v>
      </c>
      <c r="K1291">
        <v>27</v>
      </c>
      <c r="L1291">
        <v>834.0625</v>
      </c>
      <c r="M1291">
        <v>0.01</v>
      </c>
      <c r="N1291" t="s">
        <v>18</v>
      </c>
      <c r="O1291">
        <v>192.29</v>
      </c>
      <c r="P1291">
        <v>35.99</v>
      </c>
      <c r="Q1291">
        <v>1.25</v>
      </c>
      <c r="R1291" t="s">
        <v>208</v>
      </c>
      <c r="S1291" t="s">
        <v>116</v>
      </c>
      <c r="T1291" t="s">
        <v>42</v>
      </c>
      <c r="U1291" t="s">
        <v>32</v>
      </c>
      <c r="V1291" t="s">
        <v>33</v>
      </c>
      <c r="W1291">
        <v>0.56999999999999995</v>
      </c>
    </row>
    <row r="1292" spans="1:23" x14ac:dyDescent="0.3">
      <c r="A1292" t="s">
        <v>1149</v>
      </c>
      <c r="B1292" t="s">
        <v>1150</v>
      </c>
      <c r="D1292" s="1">
        <v>40716</v>
      </c>
      <c r="E1292" s="1">
        <v>40718</v>
      </c>
      <c r="F1292" s="1" t="str">
        <f t="shared" si="94"/>
        <v>June</v>
      </c>
      <c r="G1292" s="1" t="str">
        <f t="shared" si="95"/>
        <v>2011</v>
      </c>
      <c r="H1292" s="2">
        <f t="shared" si="96"/>
        <v>2</v>
      </c>
      <c r="I1292" s="2" t="b">
        <f t="shared" si="97"/>
        <v>0</v>
      </c>
      <c r="J1292" t="s">
        <v>44</v>
      </c>
      <c r="K1292">
        <v>15</v>
      </c>
      <c r="L1292">
        <v>417.88</v>
      </c>
      <c r="M1292">
        <v>0.08</v>
      </c>
      <c r="N1292" t="s">
        <v>39</v>
      </c>
      <c r="O1292">
        <v>-13.95</v>
      </c>
      <c r="P1292">
        <v>28.15</v>
      </c>
      <c r="Q1292">
        <v>8.99</v>
      </c>
      <c r="R1292" t="s">
        <v>208</v>
      </c>
      <c r="S1292" t="s">
        <v>116</v>
      </c>
      <c r="T1292" t="s">
        <v>21</v>
      </c>
      <c r="U1292" t="s">
        <v>22</v>
      </c>
      <c r="V1292" t="s">
        <v>60</v>
      </c>
      <c r="W1292">
        <v>0.56999999999999995</v>
      </c>
    </row>
    <row r="1293" spans="1:23" x14ac:dyDescent="0.3">
      <c r="A1293" t="s">
        <v>1063</v>
      </c>
      <c r="B1293" t="s">
        <v>1147</v>
      </c>
      <c r="D1293" s="1">
        <v>40758</v>
      </c>
      <c r="E1293" s="1">
        <v>40760</v>
      </c>
      <c r="F1293" s="1" t="str">
        <f t="shared" si="94"/>
        <v>August</v>
      </c>
      <c r="G1293" s="1" t="str">
        <f t="shared" si="95"/>
        <v>2011</v>
      </c>
      <c r="H1293" s="2">
        <f t="shared" si="96"/>
        <v>2</v>
      </c>
      <c r="I1293" s="2" t="b">
        <f t="shared" si="97"/>
        <v>0</v>
      </c>
      <c r="J1293" t="s">
        <v>52</v>
      </c>
      <c r="K1293">
        <v>42</v>
      </c>
      <c r="L1293">
        <v>493.56</v>
      </c>
      <c r="M1293">
        <v>0.06</v>
      </c>
      <c r="N1293" t="s">
        <v>18</v>
      </c>
      <c r="O1293">
        <v>12.73</v>
      </c>
      <c r="P1293">
        <v>11.99</v>
      </c>
      <c r="Q1293">
        <v>5.99</v>
      </c>
      <c r="R1293" t="s">
        <v>208</v>
      </c>
      <c r="S1293" t="s">
        <v>116</v>
      </c>
      <c r="T1293" t="s">
        <v>27</v>
      </c>
      <c r="U1293" t="s">
        <v>32</v>
      </c>
      <c r="V1293" t="s">
        <v>94</v>
      </c>
      <c r="W1293">
        <v>0.36</v>
      </c>
    </row>
    <row r="1294" spans="1:23" x14ac:dyDescent="0.3">
      <c r="A1294" t="s">
        <v>1133</v>
      </c>
      <c r="B1294" t="s">
        <v>1134</v>
      </c>
      <c r="D1294" s="1">
        <v>40854</v>
      </c>
      <c r="E1294" s="1">
        <v>40856</v>
      </c>
      <c r="F1294" s="1" t="str">
        <f t="shared" si="94"/>
        <v>November</v>
      </c>
      <c r="G1294" s="1" t="str">
        <f t="shared" si="95"/>
        <v>2011</v>
      </c>
      <c r="H1294" s="2">
        <f t="shared" si="96"/>
        <v>2</v>
      </c>
      <c r="I1294" s="2" t="b">
        <f t="shared" si="97"/>
        <v>0</v>
      </c>
      <c r="J1294" t="s">
        <v>52</v>
      </c>
      <c r="K1294">
        <v>18</v>
      </c>
      <c r="L1294">
        <v>360.24</v>
      </c>
      <c r="M1294">
        <v>0.04</v>
      </c>
      <c r="N1294" t="s">
        <v>39</v>
      </c>
      <c r="O1294">
        <v>-36.24</v>
      </c>
      <c r="P1294">
        <v>19.98</v>
      </c>
      <c r="Q1294">
        <v>4</v>
      </c>
      <c r="R1294" t="s">
        <v>208</v>
      </c>
      <c r="S1294" t="s">
        <v>116</v>
      </c>
      <c r="T1294" t="s">
        <v>42</v>
      </c>
      <c r="U1294" t="s">
        <v>32</v>
      </c>
      <c r="V1294" t="s">
        <v>48</v>
      </c>
      <c r="W1294">
        <v>0.68</v>
      </c>
    </row>
    <row r="1295" spans="1:23" x14ac:dyDescent="0.3">
      <c r="A1295" t="s">
        <v>1133</v>
      </c>
      <c r="B1295" t="s">
        <v>1134</v>
      </c>
      <c r="D1295" s="1">
        <v>40854</v>
      </c>
      <c r="E1295" s="1">
        <v>40856</v>
      </c>
      <c r="F1295" s="1" t="str">
        <f t="shared" si="94"/>
        <v>November</v>
      </c>
      <c r="G1295" s="1" t="str">
        <f t="shared" si="95"/>
        <v>2011</v>
      </c>
      <c r="H1295" s="2">
        <f t="shared" si="96"/>
        <v>2</v>
      </c>
      <c r="I1295" s="2" t="b">
        <f t="shared" si="97"/>
        <v>0</v>
      </c>
      <c r="J1295" t="s">
        <v>52</v>
      </c>
      <c r="K1295">
        <v>46</v>
      </c>
      <c r="L1295">
        <v>1463.27</v>
      </c>
      <c r="M1295">
        <v>0.09</v>
      </c>
      <c r="N1295" t="s">
        <v>18</v>
      </c>
      <c r="O1295">
        <v>104.22</v>
      </c>
      <c r="P1295">
        <v>34.76</v>
      </c>
      <c r="Q1295">
        <v>8.2200000000000006</v>
      </c>
      <c r="R1295" t="s">
        <v>208</v>
      </c>
      <c r="S1295" t="s">
        <v>116</v>
      </c>
      <c r="T1295" t="s">
        <v>42</v>
      </c>
      <c r="U1295" t="s">
        <v>22</v>
      </c>
      <c r="V1295" t="s">
        <v>23</v>
      </c>
      <c r="W1295">
        <v>0.56999999999999995</v>
      </c>
    </row>
    <row r="1296" spans="1:23" x14ac:dyDescent="0.3">
      <c r="A1296" t="s">
        <v>1124</v>
      </c>
      <c r="B1296" t="s">
        <v>952</v>
      </c>
      <c r="D1296" s="1">
        <v>40416</v>
      </c>
      <c r="E1296" s="1">
        <v>40423</v>
      </c>
      <c r="F1296" s="1" t="str">
        <f t="shared" si="94"/>
        <v>September</v>
      </c>
      <c r="G1296" s="1" t="str">
        <f t="shared" si="95"/>
        <v>2010</v>
      </c>
      <c r="H1296" s="2">
        <f t="shared" si="96"/>
        <v>7</v>
      </c>
      <c r="I1296" s="2" t="b">
        <f t="shared" si="97"/>
        <v>0</v>
      </c>
      <c r="J1296" t="s">
        <v>17</v>
      </c>
      <c r="K1296">
        <v>44</v>
      </c>
      <c r="L1296">
        <v>210.46</v>
      </c>
      <c r="M1296">
        <v>0.03</v>
      </c>
      <c r="N1296" t="s">
        <v>39</v>
      </c>
      <c r="O1296">
        <v>50.04</v>
      </c>
      <c r="P1296">
        <v>4.49</v>
      </c>
      <c r="Q1296">
        <v>1.49</v>
      </c>
      <c r="R1296" t="s">
        <v>208</v>
      </c>
      <c r="S1296" t="s">
        <v>116</v>
      </c>
      <c r="T1296" t="s">
        <v>27</v>
      </c>
      <c r="U1296" t="s">
        <v>22</v>
      </c>
      <c r="V1296" t="s">
        <v>29</v>
      </c>
      <c r="W1296">
        <v>0.39</v>
      </c>
    </row>
    <row r="1297" spans="1:23" x14ac:dyDescent="0.3">
      <c r="A1297" t="s">
        <v>1063</v>
      </c>
      <c r="B1297" t="s">
        <v>1147</v>
      </c>
      <c r="D1297" s="1">
        <v>40254</v>
      </c>
      <c r="E1297" s="1">
        <v>40255</v>
      </c>
      <c r="F1297" s="1" t="str">
        <f t="shared" si="94"/>
        <v>March</v>
      </c>
      <c r="G1297" s="1" t="str">
        <f t="shared" si="95"/>
        <v>2010</v>
      </c>
      <c r="H1297" s="2">
        <f t="shared" si="96"/>
        <v>1</v>
      </c>
      <c r="I1297" s="2" t="b">
        <f t="shared" si="97"/>
        <v>0</v>
      </c>
      <c r="J1297" t="s">
        <v>52</v>
      </c>
      <c r="K1297">
        <v>32</v>
      </c>
      <c r="L1297">
        <v>195.57</v>
      </c>
      <c r="M1297">
        <v>0.09</v>
      </c>
      <c r="N1297" t="s">
        <v>18</v>
      </c>
      <c r="O1297">
        <v>-132.93</v>
      </c>
      <c r="P1297">
        <v>5.98</v>
      </c>
      <c r="Q1297">
        <v>7.5</v>
      </c>
      <c r="R1297" t="s">
        <v>208</v>
      </c>
      <c r="S1297" t="s">
        <v>116</v>
      </c>
      <c r="T1297" t="s">
        <v>27</v>
      </c>
      <c r="U1297" t="s">
        <v>22</v>
      </c>
      <c r="V1297" t="s">
        <v>43</v>
      </c>
      <c r="W1297">
        <v>0.4</v>
      </c>
    </row>
    <row r="1298" spans="1:23" x14ac:dyDescent="0.3">
      <c r="A1298" t="s">
        <v>1153</v>
      </c>
      <c r="B1298" t="s">
        <v>1021</v>
      </c>
      <c r="D1298" s="1">
        <v>40001</v>
      </c>
      <c r="E1298" s="1">
        <v>40002</v>
      </c>
      <c r="F1298" s="1" t="str">
        <f t="shared" si="94"/>
        <v>July</v>
      </c>
      <c r="G1298" s="1" t="str">
        <f t="shared" si="95"/>
        <v>2009</v>
      </c>
      <c r="H1298" s="2">
        <f t="shared" si="96"/>
        <v>1</v>
      </c>
      <c r="I1298" s="2" t="b">
        <f t="shared" si="97"/>
        <v>0</v>
      </c>
      <c r="J1298" t="s">
        <v>52</v>
      </c>
      <c r="K1298">
        <v>47</v>
      </c>
      <c r="L1298">
        <v>691.52</v>
      </c>
      <c r="M1298">
        <v>0.03</v>
      </c>
      <c r="N1298" t="s">
        <v>18</v>
      </c>
      <c r="O1298">
        <v>107.02</v>
      </c>
      <c r="P1298">
        <v>14.2</v>
      </c>
      <c r="Q1298">
        <v>5.3</v>
      </c>
      <c r="R1298" t="s">
        <v>208</v>
      </c>
      <c r="S1298" t="s">
        <v>116</v>
      </c>
      <c r="T1298" t="s">
        <v>27</v>
      </c>
      <c r="U1298" t="s">
        <v>36</v>
      </c>
      <c r="V1298" t="s">
        <v>37</v>
      </c>
      <c r="W1298">
        <v>0.46</v>
      </c>
    </row>
    <row r="1299" spans="1:23" x14ac:dyDescent="0.3">
      <c r="A1299" t="s">
        <v>1153</v>
      </c>
      <c r="B1299" t="s">
        <v>1021</v>
      </c>
      <c r="D1299" s="1">
        <v>40001</v>
      </c>
      <c r="E1299" s="1">
        <v>40002</v>
      </c>
      <c r="F1299" s="1" t="str">
        <f t="shared" si="94"/>
        <v>July</v>
      </c>
      <c r="G1299" s="1" t="str">
        <f t="shared" si="95"/>
        <v>2009</v>
      </c>
      <c r="H1299" s="2">
        <f t="shared" si="96"/>
        <v>1</v>
      </c>
      <c r="I1299" s="2" t="b">
        <f t="shared" si="97"/>
        <v>0</v>
      </c>
      <c r="J1299" t="s">
        <v>52</v>
      </c>
      <c r="K1299">
        <v>37</v>
      </c>
      <c r="L1299">
        <v>2756.17</v>
      </c>
      <c r="M1299">
        <v>0.04</v>
      </c>
      <c r="N1299" t="s">
        <v>18</v>
      </c>
      <c r="O1299">
        <v>-1561.72</v>
      </c>
      <c r="P1299">
        <v>71.37</v>
      </c>
      <c r="Q1299">
        <v>69</v>
      </c>
      <c r="R1299" t="s">
        <v>208</v>
      </c>
      <c r="S1299" t="s">
        <v>116</v>
      </c>
      <c r="T1299" t="s">
        <v>27</v>
      </c>
      <c r="U1299" t="s">
        <v>36</v>
      </c>
      <c r="V1299" t="s">
        <v>55</v>
      </c>
      <c r="W1299">
        <v>0.68</v>
      </c>
    </row>
    <row r="1300" spans="1:23" x14ac:dyDescent="0.3">
      <c r="A1300" t="s">
        <v>1153</v>
      </c>
      <c r="B1300" t="s">
        <v>1021</v>
      </c>
      <c r="D1300" s="1">
        <v>40001</v>
      </c>
      <c r="E1300" s="1">
        <v>40001</v>
      </c>
      <c r="F1300" s="1" t="str">
        <f t="shared" si="94"/>
        <v>July</v>
      </c>
      <c r="G1300" s="1" t="str">
        <f t="shared" si="95"/>
        <v>2009</v>
      </c>
      <c r="H1300" s="2">
        <f t="shared" si="96"/>
        <v>0</v>
      </c>
      <c r="I1300" s="2" t="str">
        <f t="shared" si="97"/>
        <v>FREE DELIVERY</v>
      </c>
      <c r="J1300" t="s">
        <v>52</v>
      </c>
      <c r="K1300">
        <v>29</v>
      </c>
      <c r="L1300">
        <v>5159.3725000000004</v>
      </c>
      <c r="M1300">
        <v>0.02</v>
      </c>
      <c r="N1300" t="s">
        <v>39</v>
      </c>
      <c r="O1300">
        <v>1252.48</v>
      </c>
      <c r="P1300">
        <v>200.99</v>
      </c>
      <c r="Q1300">
        <v>8.08</v>
      </c>
      <c r="R1300" t="s">
        <v>208</v>
      </c>
      <c r="S1300" t="s">
        <v>116</v>
      </c>
      <c r="T1300" t="s">
        <v>27</v>
      </c>
      <c r="U1300" t="s">
        <v>32</v>
      </c>
      <c r="V1300" t="s">
        <v>33</v>
      </c>
      <c r="W1300">
        <v>0.59</v>
      </c>
    </row>
    <row r="1301" spans="1:23" x14ac:dyDescent="0.3">
      <c r="A1301" t="s">
        <v>994</v>
      </c>
      <c r="B1301" t="s">
        <v>1148</v>
      </c>
      <c r="D1301" s="1">
        <v>39899</v>
      </c>
      <c r="E1301" s="1">
        <v>39900</v>
      </c>
      <c r="F1301" s="1" t="str">
        <f t="shared" si="94"/>
        <v>March</v>
      </c>
      <c r="G1301" s="1" t="str">
        <f t="shared" si="95"/>
        <v>2009</v>
      </c>
      <c r="H1301" s="2">
        <f t="shared" si="96"/>
        <v>1</v>
      </c>
      <c r="I1301" s="2" t="b">
        <f t="shared" si="97"/>
        <v>0</v>
      </c>
      <c r="J1301" t="s">
        <v>34</v>
      </c>
      <c r="K1301">
        <v>36</v>
      </c>
      <c r="L1301">
        <v>307.64999999999998</v>
      </c>
      <c r="M1301">
        <v>7.0000000000000007E-2</v>
      </c>
      <c r="N1301" t="s">
        <v>18</v>
      </c>
      <c r="O1301">
        <v>91.73</v>
      </c>
      <c r="P1301">
        <v>8.9499999999999993</v>
      </c>
      <c r="Q1301">
        <v>2.0099999999999998</v>
      </c>
      <c r="R1301" t="s">
        <v>208</v>
      </c>
      <c r="S1301" t="s">
        <v>116</v>
      </c>
      <c r="T1301" t="s">
        <v>31</v>
      </c>
      <c r="U1301" t="s">
        <v>22</v>
      </c>
      <c r="V1301" t="s">
        <v>43</v>
      </c>
      <c r="W1301">
        <v>0.39</v>
      </c>
    </row>
    <row r="1302" spans="1:23" x14ac:dyDescent="0.3">
      <c r="A1302" t="s">
        <v>1063</v>
      </c>
      <c r="B1302" t="s">
        <v>1147</v>
      </c>
      <c r="D1302" s="1">
        <v>40226</v>
      </c>
      <c r="E1302" s="1">
        <v>40228</v>
      </c>
      <c r="F1302" s="1" t="str">
        <f t="shared" si="94"/>
        <v>February</v>
      </c>
      <c r="G1302" s="1" t="str">
        <f t="shared" si="95"/>
        <v>2010</v>
      </c>
      <c r="H1302" s="2">
        <f t="shared" si="96"/>
        <v>2</v>
      </c>
      <c r="I1302" s="2" t="b">
        <f t="shared" si="97"/>
        <v>0</v>
      </c>
      <c r="J1302" t="s">
        <v>24</v>
      </c>
      <c r="K1302">
        <v>11</v>
      </c>
      <c r="L1302">
        <v>558.62</v>
      </c>
      <c r="M1302">
        <v>0.03</v>
      </c>
      <c r="N1302" t="s">
        <v>18</v>
      </c>
      <c r="O1302">
        <v>118.32</v>
      </c>
      <c r="P1302">
        <v>48.58</v>
      </c>
      <c r="Q1302">
        <v>3.99</v>
      </c>
      <c r="R1302" t="s">
        <v>208</v>
      </c>
      <c r="S1302" t="s">
        <v>116</v>
      </c>
      <c r="T1302" t="s">
        <v>27</v>
      </c>
      <c r="U1302" t="s">
        <v>22</v>
      </c>
      <c r="V1302" t="s">
        <v>28</v>
      </c>
      <c r="W1302">
        <v>0.56000000000000005</v>
      </c>
    </row>
    <row r="1303" spans="1:23" x14ac:dyDescent="0.3">
      <c r="A1303" t="s">
        <v>1068</v>
      </c>
      <c r="B1303" t="s">
        <v>1145</v>
      </c>
      <c r="D1303" s="1">
        <v>40575</v>
      </c>
      <c r="E1303" s="1">
        <v>40578</v>
      </c>
      <c r="F1303" s="1" t="str">
        <f t="shared" si="94"/>
        <v>February</v>
      </c>
      <c r="G1303" s="1" t="str">
        <f t="shared" si="95"/>
        <v>2011</v>
      </c>
      <c r="H1303" s="2">
        <f t="shared" si="96"/>
        <v>3</v>
      </c>
      <c r="I1303" s="2" t="b">
        <f t="shared" si="97"/>
        <v>0</v>
      </c>
      <c r="J1303" t="s">
        <v>52</v>
      </c>
      <c r="K1303">
        <v>21</v>
      </c>
      <c r="L1303">
        <v>556.45000000000005</v>
      </c>
      <c r="M1303">
        <v>0.08</v>
      </c>
      <c r="N1303" t="s">
        <v>25</v>
      </c>
      <c r="O1303">
        <v>-124.42</v>
      </c>
      <c r="P1303">
        <v>25.98</v>
      </c>
      <c r="Q1303">
        <v>14.36</v>
      </c>
      <c r="R1303" t="s">
        <v>208</v>
      </c>
      <c r="S1303" t="s">
        <v>116</v>
      </c>
      <c r="T1303" t="s">
        <v>42</v>
      </c>
      <c r="U1303" t="s">
        <v>36</v>
      </c>
      <c r="V1303" t="s">
        <v>67</v>
      </c>
      <c r="W1303">
        <v>0.6</v>
      </c>
    </row>
    <row r="1304" spans="1:23" x14ac:dyDescent="0.3">
      <c r="A1304" t="s">
        <v>1133</v>
      </c>
      <c r="B1304" t="s">
        <v>1134</v>
      </c>
      <c r="D1304" s="1">
        <v>40985</v>
      </c>
      <c r="E1304" s="1">
        <v>40986</v>
      </c>
      <c r="F1304" s="1" t="str">
        <f t="shared" si="94"/>
        <v>March</v>
      </c>
      <c r="G1304" s="1" t="str">
        <f t="shared" si="95"/>
        <v>2012</v>
      </c>
      <c r="H1304" s="2">
        <f t="shared" si="96"/>
        <v>1</v>
      </c>
      <c r="I1304" s="2" t="b">
        <f t="shared" si="97"/>
        <v>0</v>
      </c>
      <c r="J1304" t="s">
        <v>24</v>
      </c>
      <c r="K1304">
        <v>11</v>
      </c>
      <c r="L1304">
        <v>61.46</v>
      </c>
      <c r="M1304">
        <v>0.08</v>
      </c>
      <c r="N1304" t="s">
        <v>39</v>
      </c>
      <c r="O1304">
        <v>-47.83</v>
      </c>
      <c r="P1304">
        <v>4.8899999999999997</v>
      </c>
      <c r="Q1304">
        <v>4.93</v>
      </c>
      <c r="R1304" t="s">
        <v>208</v>
      </c>
      <c r="S1304" t="s">
        <v>116</v>
      </c>
      <c r="T1304" t="s">
        <v>42</v>
      </c>
      <c r="U1304" t="s">
        <v>32</v>
      </c>
      <c r="V1304" t="s">
        <v>48</v>
      </c>
      <c r="W1304">
        <v>0.66</v>
      </c>
    </row>
    <row r="1305" spans="1:23" x14ac:dyDescent="0.3">
      <c r="A1305" t="s">
        <v>1129</v>
      </c>
      <c r="B1305" t="s">
        <v>1130</v>
      </c>
      <c r="D1305" s="1">
        <v>39823</v>
      </c>
      <c r="E1305" s="1">
        <v>39824</v>
      </c>
      <c r="F1305" s="1" t="str">
        <f t="shared" si="94"/>
        <v>January</v>
      </c>
      <c r="G1305" s="1" t="str">
        <f t="shared" si="95"/>
        <v>2009</v>
      </c>
      <c r="H1305" s="2">
        <f t="shared" si="96"/>
        <v>1</v>
      </c>
      <c r="I1305" s="2" t="b">
        <f t="shared" si="97"/>
        <v>0</v>
      </c>
      <c r="J1305" t="s">
        <v>52</v>
      </c>
      <c r="K1305">
        <v>31</v>
      </c>
      <c r="L1305">
        <v>2137.1</v>
      </c>
      <c r="M1305">
        <v>0.05</v>
      </c>
      <c r="N1305" t="s">
        <v>25</v>
      </c>
      <c r="O1305">
        <v>-686.01</v>
      </c>
      <c r="P1305">
        <v>70.98</v>
      </c>
      <c r="Q1305">
        <v>46.74</v>
      </c>
      <c r="R1305" t="s">
        <v>208</v>
      </c>
      <c r="S1305" t="s">
        <v>116</v>
      </c>
      <c r="T1305" t="s">
        <v>27</v>
      </c>
      <c r="U1305" t="s">
        <v>36</v>
      </c>
      <c r="V1305" t="s">
        <v>54</v>
      </c>
      <c r="W1305">
        <v>0.56000000000000005</v>
      </c>
    </row>
    <row r="1306" spans="1:23" x14ac:dyDescent="0.3">
      <c r="A1306" t="s">
        <v>1129</v>
      </c>
      <c r="B1306" t="s">
        <v>1130</v>
      </c>
      <c r="D1306" s="1">
        <v>39823</v>
      </c>
      <c r="E1306" s="1">
        <v>39825</v>
      </c>
      <c r="F1306" s="1" t="str">
        <f t="shared" si="94"/>
        <v>January</v>
      </c>
      <c r="G1306" s="1" t="str">
        <f t="shared" si="95"/>
        <v>2009</v>
      </c>
      <c r="H1306" s="2">
        <f t="shared" si="96"/>
        <v>2</v>
      </c>
      <c r="I1306" s="2" t="b">
        <f t="shared" si="97"/>
        <v>0</v>
      </c>
      <c r="J1306" t="s">
        <v>52</v>
      </c>
      <c r="K1306">
        <v>48</v>
      </c>
      <c r="L1306">
        <v>571.16999999999996</v>
      </c>
      <c r="M1306">
        <v>0.05</v>
      </c>
      <c r="N1306" t="s">
        <v>18</v>
      </c>
      <c r="O1306">
        <v>129.87</v>
      </c>
      <c r="P1306">
        <v>11.55</v>
      </c>
      <c r="Q1306">
        <v>2.36</v>
      </c>
      <c r="R1306" t="s">
        <v>208</v>
      </c>
      <c r="S1306" t="s">
        <v>116</v>
      </c>
      <c r="T1306" t="s">
        <v>27</v>
      </c>
      <c r="U1306" t="s">
        <v>22</v>
      </c>
      <c r="V1306" t="s">
        <v>60</v>
      </c>
      <c r="W1306">
        <v>0.55000000000000004</v>
      </c>
    </row>
    <row r="1307" spans="1:23" x14ac:dyDescent="0.3">
      <c r="A1307" t="s">
        <v>1117</v>
      </c>
      <c r="B1307" t="s">
        <v>1118</v>
      </c>
      <c r="D1307" s="1">
        <v>40284</v>
      </c>
      <c r="E1307" s="1">
        <v>40286</v>
      </c>
      <c r="F1307" s="1" t="str">
        <f t="shared" si="94"/>
        <v>April</v>
      </c>
      <c r="G1307" s="1" t="str">
        <f t="shared" si="95"/>
        <v>2010</v>
      </c>
      <c r="H1307" s="2">
        <f t="shared" si="96"/>
        <v>2</v>
      </c>
      <c r="I1307" s="2" t="b">
        <f t="shared" si="97"/>
        <v>0</v>
      </c>
      <c r="J1307" t="s">
        <v>52</v>
      </c>
      <c r="K1307">
        <v>24</v>
      </c>
      <c r="L1307">
        <v>135.88</v>
      </c>
      <c r="M1307">
        <v>0.1</v>
      </c>
      <c r="N1307" t="s">
        <v>18</v>
      </c>
      <c r="O1307">
        <v>-75.39</v>
      </c>
      <c r="P1307">
        <v>5.8</v>
      </c>
      <c r="Q1307">
        <v>5.59</v>
      </c>
      <c r="R1307" t="s">
        <v>208</v>
      </c>
      <c r="S1307" t="s">
        <v>116</v>
      </c>
      <c r="T1307" t="s">
        <v>27</v>
      </c>
      <c r="U1307" t="s">
        <v>22</v>
      </c>
      <c r="V1307" t="s">
        <v>29</v>
      </c>
      <c r="W1307">
        <v>0.4</v>
      </c>
    </row>
    <row r="1308" spans="1:23" x14ac:dyDescent="0.3">
      <c r="A1308" t="s">
        <v>1063</v>
      </c>
      <c r="B1308" t="s">
        <v>1147</v>
      </c>
      <c r="D1308" s="1">
        <v>40244</v>
      </c>
      <c r="E1308" s="1">
        <v>40244</v>
      </c>
      <c r="F1308" s="1" t="str">
        <f t="shared" si="94"/>
        <v>March</v>
      </c>
      <c r="G1308" s="1" t="str">
        <f t="shared" si="95"/>
        <v>2010</v>
      </c>
      <c r="H1308" s="2">
        <f t="shared" si="96"/>
        <v>0</v>
      </c>
      <c r="I1308" s="2" t="str">
        <f t="shared" si="97"/>
        <v>FREE DELIVERY</v>
      </c>
      <c r="J1308" t="s">
        <v>44</v>
      </c>
      <c r="K1308">
        <v>20</v>
      </c>
      <c r="L1308">
        <v>857.95</v>
      </c>
      <c r="M1308">
        <v>0.08</v>
      </c>
      <c r="N1308" t="s">
        <v>39</v>
      </c>
      <c r="O1308">
        <v>51.85</v>
      </c>
      <c r="P1308">
        <v>43.22</v>
      </c>
      <c r="Q1308">
        <v>4</v>
      </c>
      <c r="R1308" t="s">
        <v>208</v>
      </c>
      <c r="S1308" t="s">
        <v>116</v>
      </c>
      <c r="T1308" t="s">
        <v>27</v>
      </c>
      <c r="U1308" t="s">
        <v>32</v>
      </c>
      <c r="V1308" t="s">
        <v>48</v>
      </c>
      <c r="W1308">
        <v>0.64</v>
      </c>
    </row>
    <row r="1309" spans="1:23" x14ac:dyDescent="0.3">
      <c r="A1309" t="s">
        <v>1127</v>
      </c>
      <c r="B1309" t="s">
        <v>927</v>
      </c>
      <c r="D1309" s="1">
        <v>41198</v>
      </c>
      <c r="E1309" s="1">
        <v>41205</v>
      </c>
      <c r="F1309" s="1" t="str">
        <f t="shared" si="94"/>
        <v>October</v>
      </c>
      <c r="G1309" s="1" t="str">
        <f t="shared" si="95"/>
        <v>2012</v>
      </c>
      <c r="H1309" s="2">
        <f t="shared" si="96"/>
        <v>7</v>
      </c>
      <c r="I1309" s="2" t="b">
        <f t="shared" si="97"/>
        <v>0</v>
      </c>
      <c r="J1309" t="s">
        <v>52</v>
      </c>
      <c r="K1309">
        <v>33</v>
      </c>
      <c r="L1309">
        <v>662.21</v>
      </c>
      <c r="M1309">
        <v>0.01</v>
      </c>
      <c r="N1309" t="s">
        <v>18</v>
      </c>
      <c r="O1309">
        <v>256.57</v>
      </c>
      <c r="P1309">
        <v>18.84</v>
      </c>
      <c r="Q1309">
        <v>3.62</v>
      </c>
      <c r="R1309" t="s">
        <v>208</v>
      </c>
      <c r="S1309" t="s">
        <v>116</v>
      </c>
      <c r="T1309" t="s">
        <v>27</v>
      </c>
      <c r="U1309" t="s">
        <v>36</v>
      </c>
      <c r="V1309" t="s">
        <v>37</v>
      </c>
      <c r="W1309">
        <v>0.43</v>
      </c>
    </row>
    <row r="1310" spans="1:23" x14ac:dyDescent="0.3">
      <c r="A1310" t="s">
        <v>1041</v>
      </c>
      <c r="B1310" t="s">
        <v>901</v>
      </c>
      <c r="D1310" s="1">
        <v>40067</v>
      </c>
      <c r="E1310" s="1">
        <v>40069</v>
      </c>
      <c r="F1310" s="1" t="str">
        <f t="shared" si="94"/>
        <v>September</v>
      </c>
      <c r="G1310" s="1" t="str">
        <f t="shared" si="95"/>
        <v>2009</v>
      </c>
      <c r="H1310" s="2">
        <f t="shared" si="96"/>
        <v>2</v>
      </c>
      <c r="I1310" s="2" t="b">
        <f t="shared" si="97"/>
        <v>0</v>
      </c>
      <c r="J1310" t="s">
        <v>52</v>
      </c>
      <c r="K1310">
        <v>36</v>
      </c>
      <c r="L1310">
        <v>100.68</v>
      </c>
      <c r="M1310">
        <v>0</v>
      </c>
      <c r="N1310" t="s">
        <v>18</v>
      </c>
      <c r="O1310">
        <v>-45.21</v>
      </c>
      <c r="P1310">
        <v>2.6</v>
      </c>
      <c r="Q1310">
        <v>2.4</v>
      </c>
      <c r="R1310" t="s">
        <v>208</v>
      </c>
      <c r="S1310" t="s">
        <v>116</v>
      </c>
      <c r="T1310" t="s">
        <v>31</v>
      </c>
      <c r="U1310" t="s">
        <v>22</v>
      </c>
      <c r="V1310" t="s">
        <v>60</v>
      </c>
      <c r="W1310">
        <v>0.57999999999999996</v>
      </c>
    </row>
    <row r="1311" spans="1:23" x14ac:dyDescent="0.3">
      <c r="A1311" t="s">
        <v>1133</v>
      </c>
      <c r="B1311" t="s">
        <v>1134</v>
      </c>
      <c r="D1311" s="1">
        <v>40463</v>
      </c>
      <c r="E1311" s="1">
        <v>40467</v>
      </c>
      <c r="F1311" s="1" t="str">
        <f t="shared" si="94"/>
        <v>October</v>
      </c>
      <c r="G1311" s="1" t="str">
        <f t="shared" si="95"/>
        <v>2010</v>
      </c>
      <c r="H1311" s="2">
        <f t="shared" si="96"/>
        <v>4</v>
      </c>
      <c r="I1311" s="2" t="b">
        <f t="shared" si="97"/>
        <v>0</v>
      </c>
      <c r="J1311" t="s">
        <v>17</v>
      </c>
      <c r="K1311">
        <v>22</v>
      </c>
      <c r="L1311">
        <v>846.35</v>
      </c>
      <c r="M1311">
        <v>0.04</v>
      </c>
      <c r="N1311" t="s">
        <v>39</v>
      </c>
      <c r="O1311">
        <v>341.53</v>
      </c>
      <c r="P1311">
        <v>37.94</v>
      </c>
      <c r="Q1311">
        <v>5.08</v>
      </c>
      <c r="R1311" t="s">
        <v>208</v>
      </c>
      <c r="S1311" t="s">
        <v>116</v>
      </c>
      <c r="T1311" t="s">
        <v>42</v>
      </c>
      <c r="U1311" t="s">
        <v>22</v>
      </c>
      <c r="V1311" t="s">
        <v>43</v>
      </c>
      <c r="W1311">
        <v>0.38</v>
      </c>
    </row>
    <row r="1312" spans="1:23" x14ac:dyDescent="0.3">
      <c r="A1312" t="s">
        <v>1133</v>
      </c>
      <c r="B1312" t="s">
        <v>1134</v>
      </c>
      <c r="D1312" s="1">
        <v>40463</v>
      </c>
      <c r="E1312" s="1">
        <v>40470</v>
      </c>
      <c r="F1312" s="1" t="str">
        <f t="shared" si="94"/>
        <v>October</v>
      </c>
      <c r="G1312" s="1" t="str">
        <f t="shared" si="95"/>
        <v>2010</v>
      </c>
      <c r="H1312" s="2">
        <f t="shared" si="96"/>
        <v>7</v>
      </c>
      <c r="I1312" s="2" t="b">
        <f t="shared" si="97"/>
        <v>0</v>
      </c>
      <c r="J1312" t="s">
        <v>17</v>
      </c>
      <c r="K1312">
        <v>26</v>
      </c>
      <c r="L1312">
        <v>1976.3945000000001</v>
      </c>
      <c r="M1312">
        <v>0</v>
      </c>
      <c r="N1312" t="s">
        <v>18</v>
      </c>
      <c r="O1312">
        <v>473.36</v>
      </c>
      <c r="P1312">
        <v>85.99</v>
      </c>
      <c r="Q1312">
        <v>2.79</v>
      </c>
      <c r="R1312" t="s">
        <v>208</v>
      </c>
      <c r="S1312" t="s">
        <v>116</v>
      </c>
      <c r="T1312" t="s">
        <v>42</v>
      </c>
      <c r="U1312" t="s">
        <v>32</v>
      </c>
      <c r="V1312" t="s">
        <v>33</v>
      </c>
      <c r="W1312">
        <v>0.57999999999999996</v>
      </c>
    </row>
    <row r="1313" spans="1:23" x14ac:dyDescent="0.3">
      <c r="A1313" t="s">
        <v>999</v>
      </c>
      <c r="B1313" t="s">
        <v>1012</v>
      </c>
      <c r="D1313" s="1">
        <v>40713</v>
      </c>
      <c r="E1313" s="1">
        <v>40715</v>
      </c>
      <c r="F1313" s="1" t="str">
        <f t="shared" si="94"/>
        <v>June</v>
      </c>
      <c r="G1313" s="1" t="str">
        <f t="shared" si="95"/>
        <v>2011</v>
      </c>
      <c r="H1313" s="2">
        <f t="shared" si="96"/>
        <v>2</v>
      </c>
      <c r="I1313" s="2" t="b">
        <f t="shared" si="97"/>
        <v>0</v>
      </c>
      <c r="J1313" t="s">
        <v>52</v>
      </c>
      <c r="K1313">
        <v>44</v>
      </c>
      <c r="L1313">
        <v>442.72</v>
      </c>
      <c r="M1313">
        <v>7.0000000000000007E-2</v>
      </c>
      <c r="N1313" t="s">
        <v>18</v>
      </c>
      <c r="O1313">
        <v>-168.38</v>
      </c>
      <c r="P1313">
        <v>10.52</v>
      </c>
      <c r="Q1313">
        <v>7.94</v>
      </c>
      <c r="R1313" t="s">
        <v>208</v>
      </c>
      <c r="S1313" t="s">
        <v>116</v>
      </c>
      <c r="T1313" t="s">
        <v>21</v>
      </c>
      <c r="U1313" t="s">
        <v>36</v>
      </c>
      <c r="V1313" t="s">
        <v>37</v>
      </c>
      <c r="W1313">
        <v>0.52</v>
      </c>
    </row>
    <row r="1314" spans="1:23" x14ac:dyDescent="0.3">
      <c r="A1314" t="s">
        <v>999</v>
      </c>
      <c r="B1314" t="s">
        <v>1012</v>
      </c>
      <c r="D1314" s="1">
        <v>40713</v>
      </c>
      <c r="E1314" s="1">
        <v>40713</v>
      </c>
      <c r="F1314" s="1" t="str">
        <f t="shared" si="94"/>
        <v>June</v>
      </c>
      <c r="G1314" s="1" t="str">
        <f t="shared" si="95"/>
        <v>2011</v>
      </c>
      <c r="H1314" s="2">
        <f t="shared" si="96"/>
        <v>0</v>
      </c>
      <c r="I1314" s="2" t="str">
        <f t="shared" si="97"/>
        <v>FREE DELIVERY</v>
      </c>
      <c r="J1314" t="s">
        <v>52</v>
      </c>
      <c r="K1314">
        <v>6</v>
      </c>
      <c r="L1314">
        <v>326.89299999999997</v>
      </c>
      <c r="M1314">
        <v>7.0000000000000007E-2</v>
      </c>
      <c r="N1314" t="s">
        <v>18</v>
      </c>
      <c r="O1314">
        <v>-223.21</v>
      </c>
      <c r="P1314">
        <v>65.989999999999995</v>
      </c>
      <c r="Q1314">
        <v>5.31</v>
      </c>
      <c r="R1314" t="s">
        <v>208</v>
      </c>
      <c r="S1314" t="s">
        <v>116</v>
      </c>
      <c r="T1314" t="s">
        <v>21</v>
      </c>
      <c r="U1314" t="s">
        <v>32</v>
      </c>
      <c r="V1314" t="s">
        <v>33</v>
      </c>
      <c r="W1314">
        <v>0.56999999999999995</v>
      </c>
    </row>
    <row r="1315" spans="1:23" x14ac:dyDescent="0.3">
      <c r="A1315" t="s">
        <v>1124</v>
      </c>
      <c r="B1315" t="s">
        <v>952</v>
      </c>
      <c r="D1315" s="1">
        <v>41220</v>
      </c>
      <c r="E1315" s="1">
        <v>41221</v>
      </c>
      <c r="F1315" s="1" t="str">
        <f t="shared" si="94"/>
        <v>November</v>
      </c>
      <c r="G1315" s="1" t="str">
        <f t="shared" si="95"/>
        <v>2012</v>
      </c>
      <c r="H1315" s="2">
        <f t="shared" si="96"/>
        <v>1</v>
      </c>
      <c r="I1315" s="2" t="b">
        <f t="shared" si="97"/>
        <v>0</v>
      </c>
      <c r="J1315" t="s">
        <v>34</v>
      </c>
      <c r="K1315">
        <v>6</v>
      </c>
      <c r="L1315">
        <v>22.78</v>
      </c>
      <c r="M1315">
        <v>0.01</v>
      </c>
      <c r="N1315" t="s">
        <v>18</v>
      </c>
      <c r="O1315">
        <v>3.96</v>
      </c>
      <c r="P1315">
        <v>3.75</v>
      </c>
      <c r="Q1315">
        <v>0.5</v>
      </c>
      <c r="R1315" t="s">
        <v>208</v>
      </c>
      <c r="S1315" t="s">
        <v>116</v>
      </c>
      <c r="T1315" t="s">
        <v>27</v>
      </c>
      <c r="U1315" t="s">
        <v>22</v>
      </c>
      <c r="V1315" t="s">
        <v>57</v>
      </c>
      <c r="W1315">
        <v>0.37</v>
      </c>
    </row>
    <row r="1316" spans="1:23" x14ac:dyDescent="0.3">
      <c r="A1316" t="s">
        <v>1041</v>
      </c>
      <c r="B1316" t="s">
        <v>901</v>
      </c>
      <c r="D1316" s="1">
        <v>40859</v>
      </c>
      <c r="E1316" s="1">
        <v>40859</v>
      </c>
      <c r="F1316" s="1" t="str">
        <f t="shared" si="94"/>
        <v>November</v>
      </c>
      <c r="G1316" s="1" t="str">
        <f t="shared" si="95"/>
        <v>2011</v>
      </c>
      <c r="H1316" s="2">
        <f t="shared" si="96"/>
        <v>0</v>
      </c>
      <c r="I1316" s="2" t="str">
        <f t="shared" si="97"/>
        <v>FREE DELIVERY</v>
      </c>
      <c r="J1316" t="s">
        <v>44</v>
      </c>
      <c r="K1316">
        <v>38</v>
      </c>
      <c r="L1316">
        <v>1806.43</v>
      </c>
      <c r="M1316">
        <v>0.04</v>
      </c>
      <c r="N1316" t="s">
        <v>18</v>
      </c>
      <c r="O1316">
        <v>134.85</v>
      </c>
      <c r="P1316">
        <v>47.98</v>
      </c>
      <c r="Q1316">
        <v>3.61</v>
      </c>
      <c r="R1316" t="s">
        <v>208</v>
      </c>
      <c r="S1316" t="s">
        <v>116</v>
      </c>
      <c r="T1316" t="s">
        <v>31</v>
      </c>
      <c r="U1316" t="s">
        <v>32</v>
      </c>
      <c r="V1316" t="s">
        <v>48</v>
      </c>
      <c r="W1316">
        <v>0.71</v>
      </c>
    </row>
    <row r="1317" spans="1:23" x14ac:dyDescent="0.3">
      <c r="A1317" t="s">
        <v>1143</v>
      </c>
      <c r="B1317" t="s">
        <v>1087</v>
      </c>
      <c r="D1317" s="1">
        <v>40669</v>
      </c>
      <c r="E1317" s="1">
        <v>40672</v>
      </c>
      <c r="F1317" s="1" t="str">
        <f t="shared" si="94"/>
        <v>May</v>
      </c>
      <c r="G1317" s="1" t="str">
        <f t="shared" si="95"/>
        <v>2011</v>
      </c>
      <c r="H1317" s="2">
        <f t="shared" si="96"/>
        <v>3</v>
      </c>
      <c r="I1317" s="2" t="b">
        <f t="shared" si="97"/>
        <v>0</v>
      </c>
      <c r="J1317" t="s">
        <v>24</v>
      </c>
      <c r="K1317">
        <v>29</v>
      </c>
      <c r="L1317">
        <v>1669.88</v>
      </c>
      <c r="M1317">
        <v>0.02</v>
      </c>
      <c r="N1317" t="s">
        <v>18</v>
      </c>
      <c r="O1317">
        <v>548.91999999999996</v>
      </c>
      <c r="P1317">
        <v>55.48</v>
      </c>
      <c r="Q1317">
        <v>14.3</v>
      </c>
      <c r="R1317" t="s">
        <v>208</v>
      </c>
      <c r="S1317" t="s">
        <v>116</v>
      </c>
      <c r="T1317" t="s">
        <v>31</v>
      </c>
      <c r="U1317" t="s">
        <v>22</v>
      </c>
      <c r="V1317" t="s">
        <v>43</v>
      </c>
      <c r="W1317">
        <v>0.37</v>
      </c>
    </row>
    <row r="1318" spans="1:23" x14ac:dyDescent="0.3">
      <c r="A1318" t="s">
        <v>1131</v>
      </c>
      <c r="B1318" t="s">
        <v>1132</v>
      </c>
      <c r="D1318" s="1">
        <v>40794</v>
      </c>
      <c r="E1318" s="1">
        <v>40795</v>
      </c>
      <c r="F1318" s="1" t="str">
        <f t="shared" si="94"/>
        <v>September</v>
      </c>
      <c r="G1318" s="1" t="str">
        <f t="shared" si="95"/>
        <v>2011</v>
      </c>
      <c r="H1318" s="2">
        <f t="shared" si="96"/>
        <v>1</v>
      </c>
      <c r="I1318" s="2" t="b">
        <f t="shared" si="97"/>
        <v>0</v>
      </c>
      <c r="J1318" t="s">
        <v>52</v>
      </c>
      <c r="K1318">
        <v>29</v>
      </c>
      <c r="L1318">
        <v>2018.45</v>
      </c>
      <c r="M1318">
        <v>0.08</v>
      </c>
      <c r="N1318" t="s">
        <v>18</v>
      </c>
      <c r="O1318">
        <v>-812.25</v>
      </c>
      <c r="P1318">
        <v>70.709999999999994</v>
      </c>
      <c r="Q1318">
        <v>37.58</v>
      </c>
      <c r="R1318" t="s">
        <v>208</v>
      </c>
      <c r="S1318" t="s">
        <v>116</v>
      </c>
      <c r="T1318" t="s">
        <v>31</v>
      </c>
      <c r="U1318" t="s">
        <v>36</v>
      </c>
      <c r="V1318" t="s">
        <v>37</v>
      </c>
      <c r="W1318">
        <v>0.78</v>
      </c>
    </row>
    <row r="1319" spans="1:23" x14ac:dyDescent="0.3">
      <c r="A1319" t="s">
        <v>1045</v>
      </c>
      <c r="B1319" t="s">
        <v>1154</v>
      </c>
      <c r="D1319" s="1">
        <v>40623</v>
      </c>
      <c r="E1319" s="1">
        <v>40628</v>
      </c>
      <c r="F1319" s="1" t="str">
        <f t="shared" si="94"/>
        <v>March</v>
      </c>
      <c r="G1319" s="1" t="str">
        <f t="shared" si="95"/>
        <v>2011</v>
      </c>
      <c r="H1319" s="2">
        <f t="shared" si="96"/>
        <v>5</v>
      </c>
      <c r="I1319" s="2" t="b">
        <f t="shared" si="97"/>
        <v>0</v>
      </c>
      <c r="J1319" t="s">
        <v>17</v>
      </c>
      <c r="K1319">
        <v>29</v>
      </c>
      <c r="L1319">
        <v>87.68</v>
      </c>
      <c r="M1319">
        <v>0.03</v>
      </c>
      <c r="N1319" t="s">
        <v>18</v>
      </c>
      <c r="O1319">
        <v>23.14</v>
      </c>
      <c r="P1319">
        <v>2.88</v>
      </c>
      <c r="Q1319">
        <v>0.99</v>
      </c>
      <c r="R1319" t="s">
        <v>208</v>
      </c>
      <c r="S1319" t="s">
        <v>116</v>
      </c>
      <c r="T1319" t="s">
        <v>31</v>
      </c>
      <c r="U1319" t="s">
        <v>22</v>
      </c>
      <c r="V1319" t="s">
        <v>57</v>
      </c>
      <c r="W1319">
        <v>0.36</v>
      </c>
    </row>
    <row r="1320" spans="1:23" x14ac:dyDescent="0.3">
      <c r="A1320" t="s">
        <v>1045</v>
      </c>
      <c r="B1320" t="s">
        <v>1154</v>
      </c>
      <c r="D1320" s="1">
        <v>40623</v>
      </c>
      <c r="E1320" s="1">
        <v>40628</v>
      </c>
      <c r="F1320" s="1" t="str">
        <f t="shared" si="94"/>
        <v>March</v>
      </c>
      <c r="G1320" s="1" t="str">
        <f t="shared" si="95"/>
        <v>2011</v>
      </c>
      <c r="H1320" s="2">
        <f t="shared" si="96"/>
        <v>5</v>
      </c>
      <c r="I1320" s="2" t="b">
        <f t="shared" si="97"/>
        <v>0</v>
      </c>
      <c r="J1320" t="s">
        <v>17</v>
      </c>
      <c r="K1320">
        <v>46</v>
      </c>
      <c r="L1320">
        <v>3732.25</v>
      </c>
      <c r="M1320">
        <v>0.1</v>
      </c>
      <c r="N1320" t="s">
        <v>25</v>
      </c>
      <c r="O1320">
        <v>-1255.8599999999999</v>
      </c>
      <c r="P1320">
        <v>85.29</v>
      </c>
      <c r="Q1320">
        <v>60</v>
      </c>
      <c r="R1320" t="s">
        <v>208</v>
      </c>
      <c r="S1320" t="s">
        <v>116</v>
      </c>
      <c r="T1320" t="s">
        <v>31</v>
      </c>
      <c r="U1320" t="s">
        <v>36</v>
      </c>
      <c r="V1320" t="s">
        <v>55</v>
      </c>
      <c r="W1320">
        <v>0.56000000000000005</v>
      </c>
    </row>
    <row r="1321" spans="1:23" x14ac:dyDescent="0.3">
      <c r="A1321" t="s">
        <v>1105</v>
      </c>
      <c r="B1321" t="s">
        <v>1027</v>
      </c>
      <c r="D1321" s="1">
        <v>40309</v>
      </c>
      <c r="E1321" s="1">
        <v>40311</v>
      </c>
      <c r="F1321" s="1" t="str">
        <f t="shared" si="94"/>
        <v>May</v>
      </c>
      <c r="G1321" s="1" t="str">
        <f t="shared" si="95"/>
        <v>2010</v>
      </c>
      <c r="H1321" s="2">
        <f t="shared" si="96"/>
        <v>2</v>
      </c>
      <c r="I1321" s="2" t="b">
        <f t="shared" si="97"/>
        <v>0</v>
      </c>
      <c r="J1321" t="s">
        <v>44</v>
      </c>
      <c r="K1321">
        <v>23</v>
      </c>
      <c r="L1321">
        <v>144.55000000000001</v>
      </c>
      <c r="M1321">
        <v>7.0000000000000007E-2</v>
      </c>
      <c r="N1321" t="s">
        <v>18</v>
      </c>
      <c r="O1321">
        <v>-60.17</v>
      </c>
      <c r="P1321">
        <v>6.48</v>
      </c>
      <c r="Q1321">
        <v>5.94</v>
      </c>
      <c r="R1321" t="s">
        <v>208</v>
      </c>
      <c r="S1321" t="s">
        <v>116</v>
      </c>
      <c r="T1321" t="s">
        <v>31</v>
      </c>
      <c r="U1321" t="s">
        <v>22</v>
      </c>
      <c r="V1321" t="s">
        <v>43</v>
      </c>
      <c r="W1321">
        <v>0.37</v>
      </c>
    </row>
    <row r="1322" spans="1:23" x14ac:dyDescent="0.3">
      <c r="A1322" t="s">
        <v>1129</v>
      </c>
      <c r="B1322" t="s">
        <v>1130</v>
      </c>
      <c r="D1322" s="1">
        <v>40945</v>
      </c>
      <c r="E1322" s="1">
        <v>40952</v>
      </c>
      <c r="F1322" s="1" t="str">
        <f t="shared" si="94"/>
        <v>February</v>
      </c>
      <c r="G1322" s="1" t="str">
        <f t="shared" si="95"/>
        <v>2012</v>
      </c>
      <c r="H1322" s="2">
        <f t="shared" si="96"/>
        <v>7</v>
      </c>
      <c r="I1322" s="2" t="b">
        <f t="shared" si="97"/>
        <v>0</v>
      </c>
      <c r="J1322" t="s">
        <v>17</v>
      </c>
      <c r="K1322">
        <v>13</v>
      </c>
      <c r="L1322">
        <v>75.89</v>
      </c>
      <c r="M1322">
        <v>0.09</v>
      </c>
      <c r="N1322" t="s">
        <v>18</v>
      </c>
      <c r="O1322">
        <v>-31.01</v>
      </c>
      <c r="P1322">
        <v>5.98</v>
      </c>
      <c r="Q1322">
        <v>5.15</v>
      </c>
      <c r="R1322" t="s">
        <v>208</v>
      </c>
      <c r="S1322" t="s">
        <v>116</v>
      </c>
      <c r="T1322" t="s">
        <v>27</v>
      </c>
      <c r="U1322" t="s">
        <v>22</v>
      </c>
      <c r="V1322" t="s">
        <v>43</v>
      </c>
      <c r="W1322">
        <v>0.36</v>
      </c>
    </row>
    <row r="1323" spans="1:23" x14ac:dyDescent="0.3">
      <c r="A1323" t="s">
        <v>1061</v>
      </c>
      <c r="B1323" t="s">
        <v>1019</v>
      </c>
      <c r="D1323" s="1">
        <v>40540</v>
      </c>
      <c r="E1323" s="1">
        <v>40542</v>
      </c>
      <c r="F1323" s="1" t="str">
        <f t="shared" si="94"/>
        <v>December</v>
      </c>
      <c r="G1323" s="1" t="str">
        <f t="shared" si="95"/>
        <v>2010</v>
      </c>
      <c r="H1323" s="2">
        <f t="shared" si="96"/>
        <v>2</v>
      </c>
      <c r="I1323" s="2" t="b">
        <f t="shared" si="97"/>
        <v>0</v>
      </c>
      <c r="J1323" t="s">
        <v>52</v>
      </c>
      <c r="K1323">
        <v>43</v>
      </c>
      <c r="L1323">
        <v>586.11</v>
      </c>
      <c r="M1323">
        <v>0.11</v>
      </c>
      <c r="N1323" t="s">
        <v>18</v>
      </c>
      <c r="O1323">
        <v>98.44</v>
      </c>
      <c r="P1323">
        <v>12.64</v>
      </c>
      <c r="Q1323">
        <v>4.9800000000000004</v>
      </c>
      <c r="R1323" t="s">
        <v>208</v>
      </c>
      <c r="S1323" t="s">
        <v>116</v>
      </c>
      <c r="T1323" t="s">
        <v>27</v>
      </c>
      <c r="U1323" t="s">
        <v>36</v>
      </c>
      <c r="V1323" t="s">
        <v>37</v>
      </c>
      <c r="W1323">
        <v>0.48</v>
      </c>
    </row>
    <row r="1324" spans="1:23" x14ac:dyDescent="0.3">
      <c r="A1324" t="s">
        <v>1105</v>
      </c>
      <c r="B1324" t="s">
        <v>1159</v>
      </c>
      <c r="D1324" s="1">
        <v>40794</v>
      </c>
      <c r="E1324" s="1">
        <v>40796</v>
      </c>
      <c r="F1324" s="1" t="str">
        <f t="shared" si="94"/>
        <v>September</v>
      </c>
      <c r="G1324" s="1" t="str">
        <f t="shared" si="95"/>
        <v>2011</v>
      </c>
      <c r="H1324" s="2">
        <f t="shared" si="96"/>
        <v>2</v>
      </c>
      <c r="I1324" s="2" t="b">
        <f t="shared" si="97"/>
        <v>0</v>
      </c>
      <c r="J1324" t="s">
        <v>52</v>
      </c>
      <c r="K1324">
        <v>42</v>
      </c>
      <c r="L1324">
        <v>75.14</v>
      </c>
      <c r="M1324">
        <v>0.05</v>
      </c>
      <c r="N1324" t="s">
        <v>18</v>
      </c>
      <c r="O1324">
        <v>0.82</v>
      </c>
      <c r="P1324">
        <v>1.76</v>
      </c>
      <c r="Q1324">
        <v>0.7</v>
      </c>
      <c r="R1324" t="s">
        <v>208</v>
      </c>
      <c r="S1324" t="s">
        <v>116</v>
      </c>
      <c r="T1324" t="s">
        <v>27</v>
      </c>
      <c r="U1324" t="s">
        <v>22</v>
      </c>
      <c r="V1324" t="s">
        <v>60</v>
      </c>
      <c r="W1324">
        <v>0.56000000000000005</v>
      </c>
    </row>
    <row r="1325" spans="1:23" x14ac:dyDescent="0.3">
      <c r="A1325" t="s">
        <v>1074</v>
      </c>
      <c r="B1325" t="s">
        <v>1160</v>
      </c>
      <c r="D1325" s="1">
        <v>41060</v>
      </c>
      <c r="E1325" s="1">
        <v>41060</v>
      </c>
      <c r="F1325" s="1" t="str">
        <f t="shared" si="94"/>
        <v>May</v>
      </c>
      <c r="G1325" s="1" t="str">
        <f t="shared" si="95"/>
        <v>2012</v>
      </c>
      <c r="H1325" s="2">
        <f t="shared" si="96"/>
        <v>0</v>
      </c>
      <c r="I1325" s="2" t="str">
        <f t="shared" si="97"/>
        <v>FREE DELIVERY</v>
      </c>
      <c r="J1325" t="s">
        <v>52</v>
      </c>
      <c r="K1325">
        <v>27</v>
      </c>
      <c r="L1325">
        <v>3874.12</v>
      </c>
      <c r="M1325">
        <v>0</v>
      </c>
      <c r="N1325" t="s">
        <v>25</v>
      </c>
      <c r="O1325">
        <v>-305.98</v>
      </c>
      <c r="P1325">
        <v>130.97999999999999</v>
      </c>
      <c r="Q1325">
        <v>54.74</v>
      </c>
      <c r="R1325" t="s">
        <v>208</v>
      </c>
      <c r="S1325" t="s">
        <v>116</v>
      </c>
      <c r="T1325" t="s">
        <v>31</v>
      </c>
      <c r="U1325" t="s">
        <v>36</v>
      </c>
      <c r="V1325" t="s">
        <v>54</v>
      </c>
      <c r="W1325">
        <v>0.69</v>
      </c>
    </row>
    <row r="1326" spans="1:23" x14ac:dyDescent="0.3">
      <c r="A1326" t="s">
        <v>1074</v>
      </c>
      <c r="B1326" t="s">
        <v>1160</v>
      </c>
      <c r="D1326" s="1">
        <v>41060</v>
      </c>
      <c r="E1326" s="1">
        <v>41061</v>
      </c>
      <c r="F1326" s="1" t="str">
        <f t="shared" si="94"/>
        <v>June</v>
      </c>
      <c r="G1326" s="1" t="str">
        <f t="shared" si="95"/>
        <v>2012</v>
      </c>
      <c r="H1326" s="2">
        <f t="shared" si="96"/>
        <v>1</v>
      </c>
      <c r="I1326" s="2" t="b">
        <f t="shared" si="97"/>
        <v>0</v>
      </c>
      <c r="J1326" t="s">
        <v>52</v>
      </c>
      <c r="K1326">
        <v>8</v>
      </c>
      <c r="L1326">
        <v>1452.2159999999999</v>
      </c>
      <c r="M1326">
        <v>0.05</v>
      </c>
      <c r="N1326" t="s">
        <v>25</v>
      </c>
      <c r="O1326">
        <v>-277.29000000000002</v>
      </c>
      <c r="P1326">
        <v>218.75</v>
      </c>
      <c r="Q1326">
        <v>69.64</v>
      </c>
      <c r="R1326" t="s">
        <v>208</v>
      </c>
      <c r="S1326" t="s">
        <v>116</v>
      </c>
      <c r="T1326" t="s">
        <v>31</v>
      </c>
      <c r="U1326" t="s">
        <v>36</v>
      </c>
      <c r="V1326" t="s">
        <v>55</v>
      </c>
      <c r="W1326">
        <v>0.77</v>
      </c>
    </row>
    <row r="1327" spans="1:23" x14ac:dyDescent="0.3">
      <c r="A1327" t="s">
        <v>1074</v>
      </c>
      <c r="B1327" t="s">
        <v>1160</v>
      </c>
      <c r="D1327" s="1">
        <v>40068</v>
      </c>
      <c r="E1327" s="1">
        <v>40070</v>
      </c>
      <c r="F1327" s="1" t="str">
        <f t="shared" si="94"/>
        <v>September</v>
      </c>
      <c r="G1327" s="1" t="str">
        <f t="shared" si="95"/>
        <v>2009</v>
      </c>
      <c r="H1327" s="2">
        <f t="shared" si="96"/>
        <v>2</v>
      </c>
      <c r="I1327" s="2" t="b">
        <f t="shared" si="97"/>
        <v>0</v>
      </c>
      <c r="J1327" t="s">
        <v>52</v>
      </c>
      <c r="K1327">
        <v>34</v>
      </c>
      <c r="L1327">
        <v>840.07</v>
      </c>
      <c r="M1327">
        <v>0</v>
      </c>
      <c r="N1327" t="s">
        <v>18</v>
      </c>
      <c r="O1327">
        <v>-83.75</v>
      </c>
      <c r="P1327">
        <v>22.84</v>
      </c>
      <c r="Q1327">
        <v>16.920000000000002</v>
      </c>
      <c r="R1327" t="s">
        <v>208</v>
      </c>
      <c r="S1327" t="s">
        <v>116</v>
      </c>
      <c r="T1327" t="s">
        <v>42</v>
      </c>
      <c r="U1327" t="s">
        <v>22</v>
      </c>
      <c r="V1327" t="s">
        <v>43</v>
      </c>
      <c r="W1327">
        <v>0.39</v>
      </c>
    </row>
    <row r="1328" spans="1:23" x14ac:dyDescent="0.3">
      <c r="A1328" t="s">
        <v>1161</v>
      </c>
      <c r="B1328" t="s">
        <v>1162</v>
      </c>
      <c r="D1328" s="1">
        <v>41077</v>
      </c>
      <c r="E1328" s="1">
        <v>41079</v>
      </c>
      <c r="F1328" s="1" t="str">
        <f t="shared" si="94"/>
        <v>June</v>
      </c>
      <c r="G1328" s="1" t="str">
        <f t="shared" si="95"/>
        <v>2012</v>
      </c>
      <c r="H1328" s="2">
        <f t="shared" si="96"/>
        <v>2</v>
      </c>
      <c r="I1328" s="2" t="b">
        <f t="shared" si="97"/>
        <v>0</v>
      </c>
      <c r="J1328" t="s">
        <v>24</v>
      </c>
      <c r="K1328">
        <v>48</v>
      </c>
      <c r="L1328">
        <v>4789.8900000000003</v>
      </c>
      <c r="M1328">
        <v>0.09</v>
      </c>
      <c r="N1328" t="s">
        <v>25</v>
      </c>
      <c r="O1328">
        <v>421.15</v>
      </c>
      <c r="P1328">
        <v>100.98</v>
      </c>
      <c r="Q1328">
        <v>26.22</v>
      </c>
      <c r="R1328" t="s">
        <v>208</v>
      </c>
      <c r="S1328" t="s">
        <v>116</v>
      </c>
      <c r="T1328" t="s">
        <v>31</v>
      </c>
      <c r="U1328" t="s">
        <v>36</v>
      </c>
      <c r="V1328" t="s">
        <v>54</v>
      </c>
      <c r="W1328">
        <v>0.6</v>
      </c>
    </row>
    <row r="1329" spans="1:23" x14ac:dyDescent="0.3">
      <c r="A1329" t="s">
        <v>1163</v>
      </c>
      <c r="B1329" t="s">
        <v>1164</v>
      </c>
      <c r="D1329" s="1">
        <v>40541</v>
      </c>
      <c r="E1329" s="1">
        <v>40625</v>
      </c>
      <c r="F1329" s="1" t="str">
        <f t="shared" si="94"/>
        <v>March</v>
      </c>
      <c r="G1329" s="1" t="str">
        <f t="shared" si="95"/>
        <v>2011</v>
      </c>
      <c r="H1329" s="2">
        <f t="shared" si="96"/>
        <v>84</v>
      </c>
      <c r="I1329" s="2" t="b">
        <f t="shared" si="97"/>
        <v>0</v>
      </c>
      <c r="J1329" t="s">
        <v>52</v>
      </c>
      <c r="K1329">
        <v>40</v>
      </c>
      <c r="L1329">
        <v>430.88</v>
      </c>
      <c r="M1329">
        <v>0.05</v>
      </c>
      <c r="N1329" t="s">
        <v>18</v>
      </c>
      <c r="O1329">
        <v>39</v>
      </c>
      <c r="P1329">
        <v>11.09</v>
      </c>
      <c r="Q1329">
        <v>5.25</v>
      </c>
      <c r="R1329" t="s">
        <v>208</v>
      </c>
      <c r="S1329" t="s">
        <v>116</v>
      </c>
      <c r="T1329" t="s">
        <v>31</v>
      </c>
      <c r="U1329" t="s">
        <v>22</v>
      </c>
      <c r="V1329" t="s">
        <v>51</v>
      </c>
      <c r="W1329">
        <v>0.36</v>
      </c>
    </row>
    <row r="1330" spans="1:23" x14ac:dyDescent="0.3">
      <c r="A1330" t="s">
        <v>934</v>
      </c>
      <c r="B1330" t="s">
        <v>1165</v>
      </c>
      <c r="D1330" s="1">
        <v>40663</v>
      </c>
      <c r="E1330" s="1">
        <v>40665</v>
      </c>
      <c r="F1330" s="1" t="str">
        <f t="shared" si="94"/>
        <v>May</v>
      </c>
      <c r="G1330" s="1" t="str">
        <f t="shared" si="95"/>
        <v>2011</v>
      </c>
      <c r="H1330" s="2">
        <f t="shared" si="96"/>
        <v>2</v>
      </c>
      <c r="I1330" s="2" t="b">
        <f t="shared" si="97"/>
        <v>0</v>
      </c>
      <c r="J1330" t="s">
        <v>34</v>
      </c>
      <c r="K1330">
        <v>7</v>
      </c>
      <c r="L1330">
        <v>82.06</v>
      </c>
      <c r="M1330">
        <v>7.0000000000000007E-2</v>
      </c>
      <c r="N1330" t="s">
        <v>18</v>
      </c>
      <c r="O1330">
        <v>-26.99</v>
      </c>
      <c r="P1330">
        <v>11.5</v>
      </c>
      <c r="Q1330">
        <v>7.19</v>
      </c>
      <c r="R1330" t="s">
        <v>208</v>
      </c>
      <c r="S1330" t="s">
        <v>116</v>
      </c>
      <c r="T1330" t="s">
        <v>42</v>
      </c>
      <c r="U1330" t="s">
        <v>22</v>
      </c>
      <c r="V1330" t="s">
        <v>29</v>
      </c>
      <c r="W1330">
        <v>0.4</v>
      </c>
    </row>
    <row r="1331" spans="1:23" x14ac:dyDescent="0.3">
      <c r="A1331" t="s">
        <v>934</v>
      </c>
      <c r="B1331" t="s">
        <v>1165</v>
      </c>
      <c r="D1331" s="1">
        <v>40663</v>
      </c>
      <c r="E1331" s="1">
        <v>40664</v>
      </c>
      <c r="F1331" s="1" t="str">
        <f t="shared" si="94"/>
        <v>May</v>
      </c>
      <c r="G1331" s="1" t="str">
        <f t="shared" si="95"/>
        <v>2011</v>
      </c>
      <c r="H1331" s="2">
        <f t="shared" si="96"/>
        <v>1</v>
      </c>
      <c r="I1331" s="2" t="b">
        <f t="shared" si="97"/>
        <v>0</v>
      </c>
      <c r="J1331" t="s">
        <v>34</v>
      </c>
      <c r="K1331">
        <v>41</v>
      </c>
      <c r="L1331">
        <v>23281.05</v>
      </c>
      <c r="M1331">
        <v>0.09</v>
      </c>
      <c r="N1331" t="s">
        <v>18</v>
      </c>
      <c r="O1331">
        <v>9097.65</v>
      </c>
      <c r="P1331">
        <v>599.99</v>
      </c>
      <c r="Q1331">
        <v>24.49</v>
      </c>
      <c r="R1331" t="s">
        <v>208</v>
      </c>
      <c r="S1331" t="s">
        <v>116</v>
      </c>
      <c r="T1331" t="s">
        <v>42</v>
      </c>
      <c r="U1331" t="s">
        <v>32</v>
      </c>
      <c r="V1331" t="s">
        <v>62</v>
      </c>
      <c r="W1331">
        <v>0.37</v>
      </c>
    </row>
    <row r="1332" spans="1:23" x14ac:dyDescent="0.3">
      <c r="A1332" t="s">
        <v>1166</v>
      </c>
      <c r="B1332" t="s">
        <v>1167</v>
      </c>
      <c r="D1332" s="1">
        <v>40301</v>
      </c>
      <c r="E1332" s="1">
        <v>40302</v>
      </c>
      <c r="F1332" s="1" t="str">
        <f t="shared" si="94"/>
        <v>May</v>
      </c>
      <c r="G1332" s="1" t="str">
        <f t="shared" si="95"/>
        <v>2010</v>
      </c>
      <c r="H1332" s="2">
        <f t="shared" si="96"/>
        <v>1</v>
      </c>
      <c r="I1332" s="2" t="b">
        <f t="shared" si="97"/>
        <v>0</v>
      </c>
      <c r="J1332" t="s">
        <v>52</v>
      </c>
      <c r="K1332">
        <v>3</v>
      </c>
      <c r="L1332">
        <v>523.11</v>
      </c>
      <c r="M1332">
        <v>0.05</v>
      </c>
      <c r="N1332" t="s">
        <v>25</v>
      </c>
      <c r="O1332">
        <v>-214.53</v>
      </c>
      <c r="P1332">
        <v>159.31</v>
      </c>
      <c r="Q1332">
        <v>60</v>
      </c>
      <c r="R1332" t="s">
        <v>208</v>
      </c>
      <c r="S1332" t="s">
        <v>116</v>
      </c>
      <c r="T1332" t="s">
        <v>27</v>
      </c>
      <c r="U1332" t="s">
        <v>36</v>
      </c>
      <c r="V1332" t="s">
        <v>55</v>
      </c>
      <c r="W1332">
        <v>0.55000000000000004</v>
      </c>
    </row>
    <row r="1333" spans="1:23" x14ac:dyDescent="0.3">
      <c r="A1333" t="s">
        <v>1166</v>
      </c>
      <c r="B1333" t="s">
        <v>1167</v>
      </c>
      <c r="D1333" s="1">
        <v>40301</v>
      </c>
      <c r="E1333" s="1">
        <v>40303</v>
      </c>
      <c r="F1333" s="1" t="str">
        <f t="shared" si="94"/>
        <v>May</v>
      </c>
      <c r="G1333" s="1" t="str">
        <f t="shared" si="95"/>
        <v>2010</v>
      </c>
      <c r="H1333" s="2">
        <f t="shared" si="96"/>
        <v>2</v>
      </c>
      <c r="I1333" s="2" t="b">
        <f t="shared" si="97"/>
        <v>0</v>
      </c>
      <c r="J1333" t="s">
        <v>52</v>
      </c>
      <c r="K1333">
        <v>29</v>
      </c>
      <c r="L1333">
        <v>913.41</v>
      </c>
      <c r="M1333">
        <v>0.01</v>
      </c>
      <c r="N1333" t="s">
        <v>18</v>
      </c>
      <c r="O1333">
        <v>237.14</v>
      </c>
      <c r="P1333">
        <v>35.99</v>
      </c>
      <c r="Q1333">
        <v>1.25</v>
      </c>
      <c r="R1333" t="s">
        <v>208</v>
      </c>
      <c r="S1333" t="s">
        <v>116</v>
      </c>
      <c r="T1333" t="s">
        <v>27</v>
      </c>
      <c r="U1333" t="s">
        <v>32</v>
      </c>
      <c r="V1333" t="s">
        <v>33</v>
      </c>
      <c r="W1333">
        <v>0.56999999999999995</v>
      </c>
    </row>
    <row r="1334" spans="1:23" x14ac:dyDescent="0.3">
      <c r="A1334" t="s">
        <v>1168</v>
      </c>
      <c r="B1334" t="s">
        <v>1169</v>
      </c>
      <c r="D1334" s="1">
        <v>41143</v>
      </c>
      <c r="E1334" s="1">
        <v>41143</v>
      </c>
      <c r="F1334" s="1" t="str">
        <f t="shared" si="94"/>
        <v>August</v>
      </c>
      <c r="G1334" s="1" t="str">
        <f t="shared" si="95"/>
        <v>2012</v>
      </c>
      <c r="H1334" s="2">
        <f t="shared" si="96"/>
        <v>0</v>
      </c>
      <c r="I1334" s="2" t="str">
        <f t="shared" si="97"/>
        <v>FREE DELIVERY</v>
      </c>
      <c r="J1334" t="s">
        <v>34</v>
      </c>
      <c r="K1334">
        <v>49</v>
      </c>
      <c r="L1334">
        <v>213.71</v>
      </c>
      <c r="M1334">
        <v>0.06</v>
      </c>
      <c r="N1334" t="s">
        <v>18</v>
      </c>
      <c r="O1334">
        <v>-208.02</v>
      </c>
      <c r="P1334">
        <v>4.28</v>
      </c>
      <c r="Q1334">
        <v>6.72</v>
      </c>
      <c r="R1334" t="s">
        <v>208</v>
      </c>
      <c r="S1334" t="s">
        <v>116</v>
      </c>
      <c r="T1334" t="s">
        <v>31</v>
      </c>
      <c r="U1334" t="s">
        <v>22</v>
      </c>
      <c r="V1334" t="s">
        <v>43</v>
      </c>
      <c r="W1334">
        <v>0.4</v>
      </c>
    </row>
    <row r="1335" spans="1:23" x14ac:dyDescent="0.3">
      <c r="A1335" t="s">
        <v>1168</v>
      </c>
      <c r="B1335" t="s">
        <v>1169</v>
      </c>
      <c r="D1335" s="1">
        <v>41143</v>
      </c>
      <c r="E1335" s="1">
        <v>41144</v>
      </c>
      <c r="F1335" s="1" t="str">
        <f t="shared" si="94"/>
        <v>August</v>
      </c>
      <c r="G1335" s="1" t="str">
        <f t="shared" si="95"/>
        <v>2012</v>
      </c>
      <c r="H1335" s="2">
        <f t="shared" si="96"/>
        <v>1</v>
      </c>
      <c r="I1335" s="2" t="b">
        <f t="shared" si="97"/>
        <v>0</v>
      </c>
      <c r="J1335" t="s">
        <v>34</v>
      </c>
      <c r="K1335">
        <v>23</v>
      </c>
      <c r="L1335">
        <v>133.66</v>
      </c>
      <c r="M1335">
        <v>7.0000000000000007E-2</v>
      </c>
      <c r="N1335" t="s">
        <v>18</v>
      </c>
      <c r="O1335">
        <v>-5.6</v>
      </c>
      <c r="P1335">
        <v>5.85</v>
      </c>
      <c r="Q1335">
        <v>2.27</v>
      </c>
      <c r="R1335" t="s">
        <v>208</v>
      </c>
      <c r="S1335" t="s">
        <v>116</v>
      </c>
      <c r="T1335" t="s">
        <v>31</v>
      </c>
      <c r="U1335" t="s">
        <v>22</v>
      </c>
      <c r="V1335" t="s">
        <v>60</v>
      </c>
      <c r="W1335">
        <v>0.56000000000000005</v>
      </c>
    </row>
    <row r="1336" spans="1:23" x14ac:dyDescent="0.3">
      <c r="A1336" t="s">
        <v>1170</v>
      </c>
      <c r="B1336" t="s">
        <v>931</v>
      </c>
      <c r="D1336" s="1">
        <v>40727</v>
      </c>
      <c r="E1336" s="1">
        <v>40728</v>
      </c>
      <c r="F1336" s="1" t="str">
        <f t="shared" si="94"/>
        <v>July</v>
      </c>
      <c r="G1336" s="1" t="str">
        <f t="shared" si="95"/>
        <v>2011</v>
      </c>
      <c r="H1336" s="2">
        <f t="shared" si="96"/>
        <v>1</v>
      </c>
      <c r="I1336" s="2" t="b">
        <f t="shared" si="97"/>
        <v>0</v>
      </c>
      <c r="J1336" t="s">
        <v>24</v>
      </c>
      <c r="K1336">
        <v>7</v>
      </c>
      <c r="L1336">
        <v>127.74</v>
      </c>
      <c r="M1336">
        <v>0.04</v>
      </c>
      <c r="N1336" t="s">
        <v>39</v>
      </c>
      <c r="O1336">
        <v>-5.57</v>
      </c>
      <c r="P1336">
        <v>15.98</v>
      </c>
      <c r="Q1336">
        <v>4</v>
      </c>
      <c r="R1336" t="s">
        <v>208</v>
      </c>
      <c r="S1336" t="s">
        <v>116</v>
      </c>
      <c r="T1336" t="s">
        <v>27</v>
      </c>
      <c r="U1336" t="s">
        <v>32</v>
      </c>
      <c r="V1336" t="s">
        <v>48</v>
      </c>
      <c r="W1336">
        <v>0.37</v>
      </c>
    </row>
    <row r="1337" spans="1:23" x14ac:dyDescent="0.3">
      <c r="A1337" t="s">
        <v>1170</v>
      </c>
      <c r="B1337" t="s">
        <v>931</v>
      </c>
      <c r="D1337" s="1">
        <v>40727</v>
      </c>
      <c r="E1337" s="1">
        <v>40727</v>
      </c>
      <c r="F1337" s="1" t="str">
        <f t="shared" si="94"/>
        <v>July</v>
      </c>
      <c r="G1337" s="1" t="str">
        <f t="shared" si="95"/>
        <v>2011</v>
      </c>
      <c r="H1337" s="2">
        <f t="shared" si="96"/>
        <v>0</v>
      </c>
      <c r="I1337" s="2" t="str">
        <f t="shared" si="97"/>
        <v>FREE DELIVERY</v>
      </c>
      <c r="J1337" t="s">
        <v>24</v>
      </c>
      <c r="K1337">
        <v>33</v>
      </c>
      <c r="L1337">
        <v>325.92</v>
      </c>
      <c r="M1337">
        <v>0.03</v>
      </c>
      <c r="N1337" t="s">
        <v>18</v>
      </c>
      <c r="O1337">
        <v>-36.47</v>
      </c>
      <c r="P1337">
        <v>9.48</v>
      </c>
      <c r="Q1337">
        <v>7.29</v>
      </c>
      <c r="R1337" t="s">
        <v>208</v>
      </c>
      <c r="S1337" t="s">
        <v>116</v>
      </c>
      <c r="T1337" t="s">
        <v>27</v>
      </c>
      <c r="U1337" t="s">
        <v>36</v>
      </c>
      <c r="V1337" t="s">
        <v>37</v>
      </c>
      <c r="W1337">
        <v>0.45</v>
      </c>
    </row>
    <row r="1338" spans="1:23" x14ac:dyDescent="0.3">
      <c r="A1338" t="s">
        <v>1171</v>
      </c>
      <c r="B1338" t="s">
        <v>1172</v>
      </c>
      <c r="D1338" s="1">
        <v>40231</v>
      </c>
      <c r="E1338" s="1">
        <v>40232</v>
      </c>
      <c r="F1338" s="1" t="str">
        <f t="shared" si="94"/>
        <v>February</v>
      </c>
      <c r="G1338" s="1" t="str">
        <f t="shared" si="95"/>
        <v>2010</v>
      </c>
      <c r="H1338" s="2">
        <f t="shared" si="96"/>
        <v>1</v>
      </c>
      <c r="I1338" s="2" t="b">
        <f t="shared" si="97"/>
        <v>0</v>
      </c>
      <c r="J1338" t="s">
        <v>44</v>
      </c>
      <c r="K1338">
        <v>50</v>
      </c>
      <c r="L1338">
        <v>325.24</v>
      </c>
      <c r="M1338">
        <v>0.05</v>
      </c>
      <c r="N1338" t="s">
        <v>18</v>
      </c>
      <c r="O1338">
        <v>-79.42</v>
      </c>
      <c r="P1338">
        <v>6.54</v>
      </c>
      <c r="Q1338">
        <v>5.27</v>
      </c>
      <c r="R1338" t="s">
        <v>208</v>
      </c>
      <c r="S1338" t="s">
        <v>116</v>
      </c>
      <c r="T1338" t="s">
        <v>21</v>
      </c>
      <c r="U1338" t="s">
        <v>22</v>
      </c>
      <c r="V1338" t="s">
        <v>29</v>
      </c>
      <c r="W1338">
        <v>0.36</v>
      </c>
    </row>
    <row r="1339" spans="1:23" x14ac:dyDescent="0.3">
      <c r="A1339" t="s">
        <v>1101</v>
      </c>
      <c r="B1339" t="s">
        <v>1102</v>
      </c>
      <c r="D1339" s="1">
        <v>40877</v>
      </c>
      <c r="E1339" s="1">
        <v>40878</v>
      </c>
      <c r="F1339" s="1" t="str">
        <f t="shared" si="94"/>
        <v>December</v>
      </c>
      <c r="G1339" s="1" t="str">
        <f t="shared" si="95"/>
        <v>2011</v>
      </c>
      <c r="H1339" s="2">
        <f t="shared" si="96"/>
        <v>1</v>
      </c>
      <c r="I1339" s="2" t="b">
        <f t="shared" si="97"/>
        <v>0</v>
      </c>
      <c r="J1339" t="s">
        <v>24</v>
      </c>
      <c r="K1339">
        <v>40</v>
      </c>
      <c r="L1339">
        <v>1765.05</v>
      </c>
      <c r="M1339">
        <v>0.05</v>
      </c>
      <c r="N1339" t="s">
        <v>18</v>
      </c>
      <c r="O1339">
        <v>749.22</v>
      </c>
      <c r="P1339">
        <v>43.41</v>
      </c>
      <c r="Q1339">
        <v>2.99</v>
      </c>
      <c r="R1339" t="s">
        <v>208</v>
      </c>
      <c r="S1339" t="s">
        <v>116</v>
      </c>
      <c r="T1339" t="s">
        <v>21</v>
      </c>
      <c r="U1339" t="s">
        <v>22</v>
      </c>
      <c r="V1339" t="s">
        <v>29</v>
      </c>
      <c r="W1339">
        <v>0.39</v>
      </c>
    </row>
    <row r="1340" spans="1:23" x14ac:dyDescent="0.3">
      <c r="A1340" t="s">
        <v>1173</v>
      </c>
      <c r="B1340" t="s">
        <v>1174</v>
      </c>
      <c r="D1340" s="1">
        <v>40403</v>
      </c>
      <c r="E1340" s="1">
        <v>40405</v>
      </c>
      <c r="F1340" s="1" t="str">
        <f t="shared" si="94"/>
        <v>August</v>
      </c>
      <c r="G1340" s="1" t="str">
        <f t="shared" si="95"/>
        <v>2010</v>
      </c>
      <c r="H1340" s="2">
        <f t="shared" si="96"/>
        <v>2</v>
      </c>
      <c r="I1340" s="2" t="b">
        <f t="shared" si="97"/>
        <v>0</v>
      </c>
      <c r="J1340" t="s">
        <v>52</v>
      </c>
      <c r="K1340">
        <v>4</v>
      </c>
      <c r="L1340">
        <v>12.8</v>
      </c>
      <c r="M1340">
        <v>0</v>
      </c>
      <c r="N1340" t="s">
        <v>18</v>
      </c>
      <c r="O1340">
        <v>-2.21</v>
      </c>
      <c r="P1340">
        <v>2.88</v>
      </c>
      <c r="Q1340">
        <v>0.7</v>
      </c>
      <c r="R1340" t="s">
        <v>208</v>
      </c>
      <c r="S1340" t="s">
        <v>116</v>
      </c>
      <c r="T1340" t="s">
        <v>31</v>
      </c>
      <c r="U1340" t="s">
        <v>22</v>
      </c>
      <c r="V1340" t="s">
        <v>60</v>
      </c>
      <c r="W1340">
        <v>0.56000000000000005</v>
      </c>
    </row>
    <row r="1341" spans="1:23" x14ac:dyDescent="0.3">
      <c r="A1341" t="s">
        <v>1143</v>
      </c>
      <c r="B1341" t="s">
        <v>986</v>
      </c>
      <c r="D1341" s="1">
        <v>40845</v>
      </c>
      <c r="E1341" s="1">
        <v>40845</v>
      </c>
      <c r="F1341" s="1" t="str">
        <f t="shared" si="94"/>
        <v>October</v>
      </c>
      <c r="G1341" s="1" t="str">
        <f t="shared" si="95"/>
        <v>2011</v>
      </c>
      <c r="H1341" s="2">
        <f t="shared" si="96"/>
        <v>0</v>
      </c>
      <c r="I1341" s="2" t="str">
        <f t="shared" si="97"/>
        <v>FREE DELIVERY</v>
      </c>
      <c r="J1341" t="s">
        <v>17</v>
      </c>
      <c r="K1341">
        <v>3</v>
      </c>
      <c r="L1341">
        <v>709.04</v>
      </c>
      <c r="M1341">
        <v>0.1</v>
      </c>
      <c r="N1341" t="s">
        <v>25</v>
      </c>
      <c r="O1341">
        <v>-337.92</v>
      </c>
      <c r="P1341">
        <v>220.98</v>
      </c>
      <c r="Q1341">
        <v>64.66</v>
      </c>
      <c r="R1341" t="s">
        <v>208</v>
      </c>
      <c r="S1341" t="s">
        <v>116</v>
      </c>
      <c r="T1341" t="s">
        <v>27</v>
      </c>
      <c r="U1341" t="s">
        <v>36</v>
      </c>
      <c r="V1341" t="s">
        <v>54</v>
      </c>
      <c r="W1341">
        <v>0.62</v>
      </c>
    </row>
    <row r="1342" spans="1:23" x14ac:dyDescent="0.3">
      <c r="A1342" t="s">
        <v>1143</v>
      </c>
      <c r="B1342" t="s">
        <v>986</v>
      </c>
      <c r="D1342" s="1">
        <v>40845</v>
      </c>
      <c r="E1342" s="1">
        <v>40850</v>
      </c>
      <c r="F1342" s="1" t="str">
        <f t="shared" si="94"/>
        <v>November</v>
      </c>
      <c r="G1342" s="1" t="str">
        <f t="shared" si="95"/>
        <v>2011</v>
      </c>
      <c r="H1342" s="2">
        <f t="shared" si="96"/>
        <v>5</v>
      </c>
      <c r="I1342" s="2" t="b">
        <f t="shared" si="97"/>
        <v>0</v>
      </c>
      <c r="J1342" t="s">
        <v>17</v>
      </c>
      <c r="K1342">
        <v>25</v>
      </c>
      <c r="L1342">
        <v>978.77</v>
      </c>
      <c r="M1342">
        <v>0.06</v>
      </c>
      <c r="N1342" t="s">
        <v>18</v>
      </c>
      <c r="O1342">
        <v>220.91</v>
      </c>
      <c r="P1342">
        <v>38.76</v>
      </c>
      <c r="Q1342">
        <v>13.26</v>
      </c>
      <c r="R1342" t="s">
        <v>208</v>
      </c>
      <c r="S1342" t="s">
        <v>116</v>
      </c>
      <c r="T1342" t="s">
        <v>27</v>
      </c>
      <c r="U1342" t="s">
        <v>22</v>
      </c>
      <c r="V1342" t="s">
        <v>43</v>
      </c>
      <c r="W1342">
        <v>0.36</v>
      </c>
    </row>
    <row r="1343" spans="1:23" x14ac:dyDescent="0.3">
      <c r="A1343" t="s">
        <v>1163</v>
      </c>
      <c r="B1343" t="s">
        <v>1164</v>
      </c>
      <c r="D1343" s="1">
        <v>40145</v>
      </c>
      <c r="E1343" s="1">
        <v>40146</v>
      </c>
      <c r="F1343" s="1" t="str">
        <f t="shared" si="94"/>
        <v>November</v>
      </c>
      <c r="G1343" s="1" t="str">
        <f t="shared" si="95"/>
        <v>2009</v>
      </c>
      <c r="H1343" s="2">
        <f t="shared" si="96"/>
        <v>1</v>
      </c>
      <c r="I1343" s="2" t="b">
        <f t="shared" si="97"/>
        <v>0</v>
      </c>
      <c r="J1343" t="s">
        <v>52</v>
      </c>
      <c r="K1343">
        <v>46</v>
      </c>
      <c r="L1343">
        <v>129.44</v>
      </c>
      <c r="M1343">
        <v>0.02</v>
      </c>
      <c r="N1343" t="s">
        <v>39</v>
      </c>
      <c r="O1343">
        <v>-5.54</v>
      </c>
      <c r="P1343">
        <v>2.58</v>
      </c>
      <c r="Q1343">
        <v>1.3</v>
      </c>
      <c r="R1343" t="s">
        <v>208</v>
      </c>
      <c r="S1343" t="s">
        <v>116</v>
      </c>
      <c r="T1343" t="s">
        <v>31</v>
      </c>
      <c r="U1343" t="s">
        <v>22</v>
      </c>
      <c r="V1343" t="s">
        <v>60</v>
      </c>
      <c r="W1343">
        <v>0.59</v>
      </c>
    </row>
    <row r="1344" spans="1:23" x14ac:dyDescent="0.3">
      <c r="A1344" t="s">
        <v>1163</v>
      </c>
      <c r="B1344" t="s">
        <v>1164</v>
      </c>
      <c r="D1344" s="1">
        <v>40145</v>
      </c>
      <c r="E1344" s="1">
        <v>40146</v>
      </c>
      <c r="F1344" s="1" t="str">
        <f t="shared" si="94"/>
        <v>November</v>
      </c>
      <c r="G1344" s="1" t="str">
        <f t="shared" si="95"/>
        <v>2009</v>
      </c>
      <c r="H1344" s="2">
        <f t="shared" si="96"/>
        <v>1</v>
      </c>
      <c r="I1344" s="2" t="b">
        <f t="shared" si="97"/>
        <v>0</v>
      </c>
      <c r="J1344" t="s">
        <v>52</v>
      </c>
      <c r="K1344">
        <v>32</v>
      </c>
      <c r="L1344">
        <v>1829.3869999999999</v>
      </c>
      <c r="M1344">
        <v>0.02</v>
      </c>
      <c r="N1344" t="s">
        <v>18</v>
      </c>
      <c r="O1344">
        <v>482.45</v>
      </c>
      <c r="P1344">
        <v>65.989999999999995</v>
      </c>
      <c r="Q1344">
        <v>3.9</v>
      </c>
      <c r="R1344" t="s">
        <v>208</v>
      </c>
      <c r="S1344" t="s">
        <v>116</v>
      </c>
      <c r="T1344" t="s">
        <v>31</v>
      </c>
      <c r="U1344" t="s">
        <v>32</v>
      </c>
      <c r="V1344" t="s">
        <v>33</v>
      </c>
      <c r="W1344">
        <v>0.55000000000000004</v>
      </c>
    </row>
    <row r="1345" spans="1:23" x14ac:dyDescent="0.3">
      <c r="A1345" t="s">
        <v>934</v>
      </c>
      <c r="B1345" t="s">
        <v>1165</v>
      </c>
      <c r="D1345" s="1">
        <v>40757</v>
      </c>
      <c r="E1345" s="1">
        <v>40759</v>
      </c>
      <c r="F1345" s="1" t="str">
        <f t="shared" si="94"/>
        <v>August</v>
      </c>
      <c r="G1345" s="1" t="str">
        <f t="shared" si="95"/>
        <v>2011</v>
      </c>
      <c r="H1345" s="2">
        <f t="shared" si="96"/>
        <v>2</v>
      </c>
      <c r="I1345" s="2" t="b">
        <f t="shared" si="97"/>
        <v>0</v>
      </c>
      <c r="J1345" t="s">
        <v>52</v>
      </c>
      <c r="K1345">
        <v>34</v>
      </c>
      <c r="L1345">
        <v>9626.86</v>
      </c>
      <c r="M1345">
        <v>0.08</v>
      </c>
      <c r="N1345" t="s">
        <v>25</v>
      </c>
      <c r="O1345">
        <v>1882.2</v>
      </c>
      <c r="P1345">
        <v>294.62</v>
      </c>
      <c r="Q1345">
        <v>42.52</v>
      </c>
      <c r="R1345" t="s">
        <v>208</v>
      </c>
      <c r="S1345" t="s">
        <v>116</v>
      </c>
      <c r="T1345" t="s">
        <v>21</v>
      </c>
      <c r="U1345" t="s">
        <v>22</v>
      </c>
      <c r="V1345" t="s">
        <v>28</v>
      </c>
      <c r="W1345">
        <v>0.56999999999999995</v>
      </c>
    </row>
    <row r="1346" spans="1:23" x14ac:dyDescent="0.3">
      <c r="A1346" t="s">
        <v>1175</v>
      </c>
      <c r="B1346" t="s">
        <v>1176</v>
      </c>
      <c r="D1346" s="1">
        <v>41216</v>
      </c>
      <c r="E1346" s="1">
        <v>41217</v>
      </c>
      <c r="F1346" s="1" t="str">
        <f t="shared" si="94"/>
        <v>November</v>
      </c>
      <c r="G1346" s="1" t="str">
        <f t="shared" si="95"/>
        <v>2012</v>
      </c>
      <c r="H1346" s="2">
        <f t="shared" si="96"/>
        <v>1</v>
      </c>
      <c r="I1346" s="2" t="b">
        <f t="shared" si="97"/>
        <v>0</v>
      </c>
      <c r="J1346" t="s">
        <v>24</v>
      </c>
      <c r="K1346">
        <v>42</v>
      </c>
      <c r="L1346">
        <v>813.53499999999997</v>
      </c>
      <c r="M1346">
        <v>0</v>
      </c>
      <c r="N1346" t="s">
        <v>39</v>
      </c>
      <c r="O1346">
        <v>435.95</v>
      </c>
      <c r="P1346">
        <v>20.99</v>
      </c>
      <c r="Q1346">
        <v>0.99</v>
      </c>
      <c r="R1346" t="s">
        <v>208</v>
      </c>
      <c r="S1346" t="s">
        <v>116</v>
      </c>
      <c r="T1346" t="s">
        <v>27</v>
      </c>
      <c r="U1346" t="s">
        <v>32</v>
      </c>
      <c r="V1346" t="s">
        <v>33</v>
      </c>
      <c r="W1346">
        <v>0.37</v>
      </c>
    </row>
    <row r="1347" spans="1:23" x14ac:dyDescent="0.3">
      <c r="A1347" t="s">
        <v>989</v>
      </c>
      <c r="B1347" t="s">
        <v>1177</v>
      </c>
      <c r="D1347" s="1">
        <v>40745</v>
      </c>
      <c r="E1347" s="1">
        <v>40750</v>
      </c>
      <c r="F1347" s="1" t="str">
        <f t="shared" ref="F1347:F1410" si="98">TEXT(E1347,"mmmm")</f>
        <v>July</v>
      </c>
      <c r="G1347" s="1" t="str">
        <f t="shared" ref="G1347:G1410" si="99">TEXT(E1347,"yyyy")</f>
        <v>2011</v>
      </c>
      <c r="H1347" s="2">
        <f t="shared" ref="H1347:H1410" si="100">E1347-D1347</f>
        <v>5</v>
      </c>
      <c r="I1347" s="2" t="b">
        <f t="shared" ref="I1347:I1410" si="101">IF(H1347&lt;1,IF(AND(H1347&gt;0,H1347&lt;2),"ONE DAY", "FREE DELIVERY"))</f>
        <v>0</v>
      </c>
      <c r="J1347" t="s">
        <v>17</v>
      </c>
      <c r="K1347">
        <v>36</v>
      </c>
      <c r="L1347">
        <v>18028.07</v>
      </c>
      <c r="M1347">
        <v>0.02</v>
      </c>
      <c r="N1347" t="s">
        <v>25</v>
      </c>
      <c r="O1347">
        <v>8157.7</v>
      </c>
      <c r="P1347">
        <v>500.98</v>
      </c>
      <c r="Q1347">
        <v>28.14</v>
      </c>
      <c r="R1347" t="s">
        <v>208</v>
      </c>
      <c r="S1347" t="s">
        <v>116</v>
      </c>
      <c r="T1347" t="s">
        <v>31</v>
      </c>
      <c r="U1347" t="s">
        <v>32</v>
      </c>
      <c r="V1347" t="s">
        <v>94</v>
      </c>
      <c r="W1347">
        <v>0.38</v>
      </c>
    </row>
    <row r="1348" spans="1:23" x14ac:dyDescent="0.3">
      <c r="A1348" t="s">
        <v>1061</v>
      </c>
      <c r="B1348" t="s">
        <v>1019</v>
      </c>
      <c r="D1348" s="1">
        <v>40463</v>
      </c>
      <c r="E1348" s="1">
        <v>40465</v>
      </c>
      <c r="F1348" s="1" t="str">
        <f t="shared" si="98"/>
        <v>October</v>
      </c>
      <c r="G1348" s="1" t="str">
        <f t="shared" si="99"/>
        <v>2010</v>
      </c>
      <c r="H1348" s="2">
        <f t="shared" si="100"/>
        <v>2</v>
      </c>
      <c r="I1348" s="2" t="b">
        <f t="shared" si="101"/>
        <v>0</v>
      </c>
      <c r="J1348" t="s">
        <v>34</v>
      </c>
      <c r="K1348">
        <v>47</v>
      </c>
      <c r="L1348">
        <v>1880.8</v>
      </c>
      <c r="M1348">
        <v>7.0000000000000007E-2</v>
      </c>
      <c r="N1348" t="s">
        <v>18</v>
      </c>
      <c r="O1348">
        <v>775.88</v>
      </c>
      <c r="P1348">
        <v>40.98</v>
      </c>
      <c r="Q1348">
        <v>1.99</v>
      </c>
      <c r="R1348" t="s">
        <v>208</v>
      </c>
      <c r="S1348" t="s">
        <v>116</v>
      </c>
      <c r="T1348" t="s">
        <v>42</v>
      </c>
      <c r="U1348" t="s">
        <v>32</v>
      </c>
      <c r="V1348" t="s">
        <v>48</v>
      </c>
      <c r="W1348">
        <v>0.44</v>
      </c>
    </row>
    <row r="1349" spans="1:23" x14ac:dyDescent="0.3">
      <c r="A1349" t="s">
        <v>1061</v>
      </c>
      <c r="B1349" t="s">
        <v>1019</v>
      </c>
      <c r="D1349" s="1">
        <v>40463</v>
      </c>
      <c r="E1349" s="1">
        <v>40464</v>
      </c>
      <c r="F1349" s="1" t="str">
        <f t="shared" si="98"/>
        <v>October</v>
      </c>
      <c r="G1349" s="1" t="str">
        <f t="shared" si="99"/>
        <v>2010</v>
      </c>
      <c r="H1349" s="2">
        <f t="shared" si="100"/>
        <v>1</v>
      </c>
      <c r="I1349" s="2" t="b">
        <f t="shared" si="101"/>
        <v>0</v>
      </c>
      <c r="J1349" t="s">
        <v>34</v>
      </c>
      <c r="K1349">
        <v>42</v>
      </c>
      <c r="L1349">
        <v>7143.9269999999997</v>
      </c>
      <c r="M1349">
        <v>0.02</v>
      </c>
      <c r="N1349" t="s">
        <v>39</v>
      </c>
      <c r="O1349">
        <v>2374.73</v>
      </c>
      <c r="P1349">
        <v>195.99</v>
      </c>
      <c r="Q1349">
        <v>4.2</v>
      </c>
      <c r="R1349" t="s">
        <v>208</v>
      </c>
      <c r="S1349" t="s">
        <v>116</v>
      </c>
      <c r="T1349" t="s">
        <v>42</v>
      </c>
      <c r="U1349" t="s">
        <v>32</v>
      </c>
      <c r="V1349" t="s">
        <v>33</v>
      </c>
      <c r="W1349">
        <v>0.56000000000000005</v>
      </c>
    </row>
    <row r="1350" spans="1:23" x14ac:dyDescent="0.3">
      <c r="A1350" t="s">
        <v>1178</v>
      </c>
      <c r="B1350" t="s">
        <v>1179</v>
      </c>
      <c r="D1350" s="1">
        <v>41039</v>
      </c>
      <c r="E1350" s="1">
        <v>41041</v>
      </c>
      <c r="F1350" s="1" t="str">
        <f t="shared" si="98"/>
        <v>May</v>
      </c>
      <c r="G1350" s="1" t="str">
        <f t="shared" si="99"/>
        <v>2012</v>
      </c>
      <c r="H1350" s="2">
        <f t="shared" si="100"/>
        <v>2</v>
      </c>
      <c r="I1350" s="2" t="b">
        <f t="shared" si="101"/>
        <v>0</v>
      </c>
      <c r="J1350" t="s">
        <v>17</v>
      </c>
      <c r="K1350">
        <v>8</v>
      </c>
      <c r="L1350">
        <v>118.98</v>
      </c>
      <c r="M1350">
        <v>0.05</v>
      </c>
      <c r="N1350" t="s">
        <v>18</v>
      </c>
      <c r="O1350">
        <v>-12.77</v>
      </c>
      <c r="P1350">
        <v>14.27</v>
      </c>
      <c r="Q1350">
        <v>7.27</v>
      </c>
      <c r="R1350" t="s">
        <v>208</v>
      </c>
      <c r="S1350" t="s">
        <v>116</v>
      </c>
      <c r="T1350" t="s">
        <v>42</v>
      </c>
      <c r="U1350" t="s">
        <v>22</v>
      </c>
      <c r="V1350" t="s">
        <v>29</v>
      </c>
      <c r="W1350">
        <v>0.38</v>
      </c>
    </row>
    <row r="1351" spans="1:23" x14ac:dyDescent="0.3">
      <c r="A1351" t="s">
        <v>1178</v>
      </c>
      <c r="B1351" t="s">
        <v>1179</v>
      </c>
      <c r="D1351" s="1">
        <v>41039</v>
      </c>
      <c r="E1351" s="1">
        <v>41041</v>
      </c>
      <c r="F1351" s="1" t="str">
        <f t="shared" si="98"/>
        <v>May</v>
      </c>
      <c r="G1351" s="1" t="str">
        <f t="shared" si="99"/>
        <v>2012</v>
      </c>
      <c r="H1351" s="2">
        <f t="shared" si="100"/>
        <v>2</v>
      </c>
      <c r="I1351" s="2" t="b">
        <f t="shared" si="101"/>
        <v>0</v>
      </c>
      <c r="J1351" t="s">
        <v>17</v>
      </c>
      <c r="K1351">
        <v>31</v>
      </c>
      <c r="L1351">
        <v>4910.09</v>
      </c>
      <c r="M1351">
        <v>0.01</v>
      </c>
      <c r="N1351" t="s">
        <v>18</v>
      </c>
      <c r="O1351">
        <v>1669.38</v>
      </c>
      <c r="P1351">
        <v>159.99</v>
      </c>
      <c r="Q1351">
        <v>5.5</v>
      </c>
      <c r="R1351" t="s">
        <v>208</v>
      </c>
      <c r="S1351" t="s">
        <v>116</v>
      </c>
      <c r="T1351" t="s">
        <v>42</v>
      </c>
      <c r="U1351" t="s">
        <v>32</v>
      </c>
      <c r="V1351" t="s">
        <v>48</v>
      </c>
      <c r="W1351">
        <v>0.49</v>
      </c>
    </row>
    <row r="1352" spans="1:23" x14ac:dyDescent="0.3">
      <c r="A1352" t="s">
        <v>1178</v>
      </c>
      <c r="B1352" t="s">
        <v>1179</v>
      </c>
      <c r="D1352" s="1">
        <v>41039</v>
      </c>
      <c r="E1352" s="1">
        <v>41041</v>
      </c>
      <c r="F1352" s="1" t="str">
        <f t="shared" si="98"/>
        <v>May</v>
      </c>
      <c r="G1352" s="1" t="str">
        <f t="shared" si="99"/>
        <v>2012</v>
      </c>
      <c r="H1352" s="2">
        <f t="shared" si="100"/>
        <v>2</v>
      </c>
      <c r="I1352" s="2" t="b">
        <f t="shared" si="101"/>
        <v>0</v>
      </c>
      <c r="J1352" t="s">
        <v>17</v>
      </c>
      <c r="K1352">
        <v>36</v>
      </c>
      <c r="L1352">
        <v>1058.45</v>
      </c>
      <c r="M1352">
        <v>0.01</v>
      </c>
      <c r="N1352" t="s">
        <v>18</v>
      </c>
      <c r="O1352">
        <v>-386.02</v>
      </c>
      <c r="P1352">
        <v>27.75</v>
      </c>
      <c r="Q1352">
        <v>19.989999999999998</v>
      </c>
      <c r="R1352" t="s">
        <v>208</v>
      </c>
      <c r="S1352" t="s">
        <v>116</v>
      </c>
      <c r="T1352" t="s">
        <v>42</v>
      </c>
      <c r="U1352" t="s">
        <v>22</v>
      </c>
      <c r="V1352" t="s">
        <v>23</v>
      </c>
      <c r="W1352">
        <v>0.67</v>
      </c>
    </row>
    <row r="1353" spans="1:23" x14ac:dyDescent="0.3">
      <c r="A1353" t="s">
        <v>1180</v>
      </c>
      <c r="B1353" t="s">
        <v>1181</v>
      </c>
      <c r="D1353" s="1">
        <v>40950</v>
      </c>
      <c r="E1353" s="1">
        <v>40950</v>
      </c>
      <c r="F1353" s="1" t="str">
        <f t="shared" si="98"/>
        <v>February</v>
      </c>
      <c r="G1353" s="1" t="str">
        <f t="shared" si="99"/>
        <v>2012</v>
      </c>
      <c r="H1353" s="2">
        <f t="shared" si="100"/>
        <v>0</v>
      </c>
      <c r="I1353" s="2" t="str">
        <f t="shared" si="101"/>
        <v>FREE DELIVERY</v>
      </c>
      <c r="J1353" t="s">
        <v>17</v>
      </c>
      <c r="K1353">
        <v>5</v>
      </c>
      <c r="L1353">
        <v>820.56449999999995</v>
      </c>
      <c r="M1353">
        <v>0.09</v>
      </c>
      <c r="N1353" t="s">
        <v>18</v>
      </c>
      <c r="O1353">
        <v>-800.25</v>
      </c>
      <c r="P1353">
        <v>205.99</v>
      </c>
      <c r="Q1353">
        <v>8.99</v>
      </c>
      <c r="R1353" t="s">
        <v>208</v>
      </c>
      <c r="S1353" t="s">
        <v>116</v>
      </c>
      <c r="T1353" t="s">
        <v>31</v>
      </c>
      <c r="U1353" t="s">
        <v>32</v>
      </c>
      <c r="V1353" t="s">
        <v>33</v>
      </c>
      <c r="W1353">
        <v>0.6</v>
      </c>
    </row>
    <row r="1354" spans="1:23" x14ac:dyDescent="0.3">
      <c r="A1354" t="s">
        <v>1175</v>
      </c>
      <c r="B1354" t="s">
        <v>1176</v>
      </c>
      <c r="D1354" s="1">
        <v>39894</v>
      </c>
      <c r="E1354" s="1">
        <v>39894</v>
      </c>
      <c r="F1354" s="1" t="str">
        <f t="shared" si="98"/>
        <v>March</v>
      </c>
      <c r="G1354" s="1" t="str">
        <f t="shared" si="99"/>
        <v>2009</v>
      </c>
      <c r="H1354" s="2">
        <f t="shared" si="100"/>
        <v>0</v>
      </c>
      <c r="I1354" s="2" t="str">
        <f t="shared" si="101"/>
        <v>FREE DELIVERY</v>
      </c>
      <c r="J1354" t="s">
        <v>17</v>
      </c>
      <c r="K1354">
        <v>5</v>
      </c>
      <c r="L1354">
        <v>7486.09</v>
      </c>
      <c r="M1354">
        <v>0.05</v>
      </c>
      <c r="N1354" t="s">
        <v>25</v>
      </c>
      <c r="O1354">
        <v>-2561.3200000000002</v>
      </c>
      <c r="P1354">
        <v>1500.97</v>
      </c>
      <c r="Q1354">
        <v>29.7</v>
      </c>
      <c r="R1354" t="s">
        <v>208</v>
      </c>
      <c r="S1354" t="s">
        <v>116</v>
      </c>
      <c r="T1354" t="s">
        <v>27</v>
      </c>
      <c r="U1354" t="s">
        <v>32</v>
      </c>
      <c r="V1354" t="s">
        <v>94</v>
      </c>
      <c r="W1354">
        <v>0.56999999999999995</v>
      </c>
    </row>
    <row r="1355" spans="1:23" x14ac:dyDescent="0.3">
      <c r="A1355" t="s">
        <v>1175</v>
      </c>
      <c r="B1355" t="s">
        <v>1176</v>
      </c>
      <c r="D1355" s="1">
        <v>39894</v>
      </c>
      <c r="E1355" s="1">
        <v>39898</v>
      </c>
      <c r="F1355" s="1" t="str">
        <f t="shared" si="98"/>
        <v>March</v>
      </c>
      <c r="G1355" s="1" t="str">
        <f t="shared" si="99"/>
        <v>2009</v>
      </c>
      <c r="H1355" s="2">
        <f t="shared" si="100"/>
        <v>4</v>
      </c>
      <c r="I1355" s="2" t="b">
        <f t="shared" si="101"/>
        <v>0</v>
      </c>
      <c r="J1355" t="s">
        <v>17</v>
      </c>
      <c r="K1355">
        <v>18</v>
      </c>
      <c r="L1355">
        <v>881.32</v>
      </c>
      <c r="M1355">
        <v>0.02</v>
      </c>
      <c r="N1355" t="s">
        <v>18</v>
      </c>
      <c r="O1355">
        <v>373.67</v>
      </c>
      <c r="P1355">
        <v>48.04</v>
      </c>
      <c r="Q1355">
        <v>5.09</v>
      </c>
      <c r="R1355" t="s">
        <v>208</v>
      </c>
      <c r="S1355" t="s">
        <v>116</v>
      </c>
      <c r="T1355" t="s">
        <v>27</v>
      </c>
      <c r="U1355" t="s">
        <v>22</v>
      </c>
      <c r="V1355" t="s">
        <v>43</v>
      </c>
      <c r="W1355">
        <v>0.37</v>
      </c>
    </row>
    <row r="1356" spans="1:23" x14ac:dyDescent="0.3">
      <c r="A1356" t="s">
        <v>1175</v>
      </c>
      <c r="B1356" t="s">
        <v>1176</v>
      </c>
      <c r="D1356" s="1">
        <v>39894</v>
      </c>
      <c r="E1356" s="1">
        <v>39901</v>
      </c>
      <c r="F1356" s="1" t="str">
        <f t="shared" si="98"/>
        <v>March</v>
      </c>
      <c r="G1356" s="1" t="str">
        <f t="shared" si="99"/>
        <v>2009</v>
      </c>
      <c r="H1356" s="2">
        <f t="shared" si="100"/>
        <v>7</v>
      </c>
      <c r="I1356" s="2" t="b">
        <f t="shared" si="101"/>
        <v>0</v>
      </c>
      <c r="J1356" t="s">
        <v>17</v>
      </c>
      <c r="K1356">
        <v>5</v>
      </c>
      <c r="L1356">
        <v>22.77</v>
      </c>
      <c r="M1356">
        <v>0.03</v>
      </c>
      <c r="N1356" t="s">
        <v>18</v>
      </c>
      <c r="O1356">
        <v>-6.2</v>
      </c>
      <c r="P1356">
        <v>4.28</v>
      </c>
      <c r="Q1356">
        <v>1.6</v>
      </c>
      <c r="R1356" t="s">
        <v>208</v>
      </c>
      <c r="S1356" t="s">
        <v>116</v>
      </c>
      <c r="T1356" t="s">
        <v>27</v>
      </c>
      <c r="U1356" t="s">
        <v>22</v>
      </c>
      <c r="V1356" t="s">
        <v>60</v>
      </c>
      <c r="W1356">
        <v>0.57999999999999996</v>
      </c>
    </row>
    <row r="1357" spans="1:23" x14ac:dyDescent="0.3">
      <c r="A1357" t="s">
        <v>1074</v>
      </c>
      <c r="B1357" t="s">
        <v>1160</v>
      </c>
      <c r="D1357" s="1">
        <v>40838</v>
      </c>
      <c r="E1357" s="1">
        <v>40838</v>
      </c>
      <c r="F1357" s="1" t="str">
        <f t="shared" si="98"/>
        <v>October</v>
      </c>
      <c r="G1357" s="1" t="str">
        <f t="shared" si="99"/>
        <v>2011</v>
      </c>
      <c r="H1357" s="2">
        <f t="shared" si="100"/>
        <v>0</v>
      </c>
      <c r="I1357" s="2" t="str">
        <f t="shared" si="101"/>
        <v>FREE DELIVERY</v>
      </c>
      <c r="J1357" t="s">
        <v>52</v>
      </c>
      <c r="K1357">
        <v>5</v>
      </c>
      <c r="L1357">
        <v>220.78749999999999</v>
      </c>
      <c r="M1357">
        <v>0.09</v>
      </c>
      <c r="N1357" t="s">
        <v>18</v>
      </c>
      <c r="O1357">
        <v>-305.32</v>
      </c>
      <c r="P1357">
        <v>55.99</v>
      </c>
      <c r="Q1357">
        <v>5</v>
      </c>
      <c r="R1357" t="s">
        <v>208</v>
      </c>
      <c r="S1357" t="s">
        <v>116</v>
      </c>
      <c r="T1357" t="s">
        <v>42</v>
      </c>
      <c r="U1357" t="s">
        <v>32</v>
      </c>
      <c r="V1357" t="s">
        <v>33</v>
      </c>
      <c r="W1357">
        <v>0.83</v>
      </c>
    </row>
    <row r="1358" spans="1:23" x14ac:dyDescent="0.3">
      <c r="A1358" t="s">
        <v>1168</v>
      </c>
      <c r="B1358" t="s">
        <v>1169</v>
      </c>
      <c r="D1358" s="1">
        <v>40121</v>
      </c>
      <c r="E1358" s="1">
        <v>40121</v>
      </c>
      <c r="F1358" s="1" t="str">
        <f t="shared" si="98"/>
        <v>November</v>
      </c>
      <c r="G1358" s="1" t="str">
        <f t="shared" si="99"/>
        <v>2009</v>
      </c>
      <c r="H1358" s="2">
        <f t="shared" si="100"/>
        <v>0</v>
      </c>
      <c r="I1358" s="2" t="str">
        <f t="shared" si="101"/>
        <v>FREE DELIVERY</v>
      </c>
      <c r="J1358" t="s">
        <v>52</v>
      </c>
      <c r="K1358">
        <v>20</v>
      </c>
      <c r="L1358">
        <v>160.29</v>
      </c>
      <c r="M1358">
        <v>0.01</v>
      </c>
      <c r="N1358" t="s">
        <v>18</v>
      </c>
      <c r="O1358">
        <v>1.35</v>
      </c>
      <c r="P1358">
        <v>7.59</v>
      </c>
      <c r="Q1358">
        <v>4</v>
      </c>
      <c r="R1358" t="s">
        <v>208</v>
      </c>
      <c r="S1358" t="s">
        <v>116</v>
      </c>
      <c r="T1358" t="s">
        <v>42</v>
      </c>
      <c r="U1358" t="s">
        <v>36</v>
      </c>
      <c r="V1358" t="s">
        <v>37</v>
      </c>
      <c r="W1358">
        <v>0.42</v>
      </c>
    </row>
    <row r="1359" spans="1:23" x14ac:dyDescent="0.3">
      <c r="A1359" t="s">
        <v>1175</v>
      </c>
      <c r="B1359" t="s">
        <v>1176</v>
      </c>
      <c r="D1359" s="1">
        <v>39815</v>
      </c>
      <c r="E1359" s="1">
        <v>39817</v>
      </c>
      <c r="F1359" s="1" t="str">
        <f t="shared" si="98"/>
        <v>January</v>
      </c>
      <c r="G1359" s="1" t="str">
        <f t="shared" si="99"/>
        <v>2009</v>
      </c>
      <c r="H1359" s="2">
        <f t="shared" si="100"/>
        <v>2</v>
      </c>
      <c r="I1359" s="2" t="b">
        <f t="shared" si="101"/>
        <v>0</v>
      </c>
      <c r="J1359" t="s">
        <v>52</v>
      </c>
      <c r="K1359">
        <v>3</v>
      </c>
      <c r="L1359">
        <v>124.81</v>
      </c>
      <c r="M1359">
        <v>0.06</v>
      </c>
      <c r="N1359" t="s">
        <v>18</v>
      </c>
      <c r="O1359">
        <v>-11.94</v>
      </c>
      <c r="P1359">
        <v>40.98</v>
      </c>
      <c r="Q1359">
        <v>2.99</v>
      </c>
      <c r="R1359" t="s">
        <v>208</v>
      </c>
      <c r="S1359" t="s">
        <v>116</v>
      </c>
      <c r="T1359" t="s">
        <v>27</v>
      </c>
      <c r="U1359" t="s">
        <v>22</v>
      </c>
      <c r="V1359" t="s">
        <v>29</v>
      </c>
      <c r="W1359">
        <v>0.36</v>
      </c>
    </row>
    <row r="1360" spans="1:23" x14ac:dyDescent="0.3">
      <c r="A1360" t="s">
        <v>989</v>
      </c>
      <c r="B1360" t="s">
        <v>1177</v>
      </c>
      <c r="D1360" s="1">
        <v>41210</v>
      </c>
      <c r="E1360" s="1">
        <v>41214</v>
      </c>
      <c r="F1360" s="1" t="str">
        <f t="shared" si="98"/>
        <v>November</v>
      </c>
      <c r="G1360" s="1" t="str">
        <f t="shared" si="99"/>
        <v>2012</v>
      </c>
      <c r="H1360" s="2">
        <f t="shared" si="100"/>
        <v>4</v>
      </c>
      <c r="I1360" s="2" t="b">
        <f t="shared" si="101"/>
        <v>0</v>
      </c>
      <c r="J1360" t="s">
        <v>17</v>
      </c>
      <c r="K1360">
        <v>47</v>
      </c>
      <c r="L1360">
        <v>706.68</v>
      </c>
      <c r="M1360">
        <v>0.1</v>
      </c>
      <c r="N1360" t="s">
        <v>18</v>
      </c>
      <c r="O1360">
        <v>6.6</v>
      </c>
      <c r="P1360">
        <v>15.94</v>
      </c>
      <c r="Q1360">
        <v>5.45</v>
      </c>
      <c r="R1360" t="s">
        <v>208</v>
      </c>
      <c r="S1360" t="s">
        <v>116</v>
      </c>
      <c r="T1360" t="s">
        <v>31</v>
      </c>
      <c r="U1360" t="s">
        <v>22</v>
      </c>
      <c r="V1360" t="s">
        <v>60</v>
      </c>
      <c r="W1360">
        <v>0.55000000000000004</v>
      </c>
    </row>
    <row r="1361" spans="1:23" x14ac:dyDescent="0.3">
      <c r="A1361" t="s">
        <v>934</v>
      </c>
      <c r="B1361" t="s">
        <v>1165</v>
      </c>
      <c r="D1361" s="1">
        <v>40636</v>
      </c>
      <c r="E1361" s="1">
        <v>40637</v>
      </c>
      <c r="F1361" s="1" t="str">
        <f t="shared" si="98"/>
        <v>April</v>
      </c>
      <c r="G1361" s="1" t="str">
        <f t="shared" si="99"/>
        <v>2011</v>
      </c>
      <c r="H1361" s="2">
        <f t="shared" si="100"/>
        <v>1</v>
      </c>
      <c r="I1361" s="2" t="b">
        <f t="shared" si="101"/>
        <v>0</v>
      </c>
      <c r="J1361" t="s">
        <v>34</v>
      </c>
      <c r="K1361">
        <v>24</v>
      </c>
      <c r="L1361">
        <v>6408.3</v>
      </c>
      <c r="M1361">
        <v>0.1</v>
      </c>
      <c r="N1361" t="s">
        <v>25</v>
      </c>
      <c r="O1361">
        <v>539.54</v>
      </c>
      <c r="P1361">
        <v>280.98</v>
      </c>
      <c r="Q1361">
        <v>35.67</v>
      </c>
      <c r="R1361" t="s">
        <v>208</v>
      </c>
      <c r="S1361" t="s">
        <v>116</v>
      </c>
      <c r="T1361" t="s">
        <v>27</v>
      </c>
      <c r="U1361" t="s">
        <v>36</v>
      </c>
      <c r="V1361" t="s">
        <v>55</v>
      </c>
      <c r="W1361">
        <v>0.66</v>
      </c>
    </row>
    <row r="1362" spans="1:23" x14ac:dyDescent="0.3">
      <c r="A1362" t="s">
        <v>989</v>
      </c>
      <c r="B1362" t="s">
        <v>1177</v>
      </c>
      <c r="D1362" s="1">
        <v>40091</v>
      </c>
      <c r="E1362" s="1">
        <v>40091</v>
      </c>
      <c r="F1362" s="1" t="str">
        <f t="shared" si="98"/>
        <v>October</v>
      </c>
      <c r="G1362" s="1" t="str">
        <f t="shared" si="99"/>
        <v>2009</v>
      </c>
      <c r="H1362" s="2">
        <f t="shared" si="100"/>
        <v>0</v>
      </c>
      <c r="I1362" s="2" t="str">
        <f t="shared" si="101"/>
        <v>FREE DELIVERY</v>
      </c>
      <c r="J1362" t="s">
        <v>24</v>
      </c>
      <c r="K1362">
        <v>27</v>
      </c>
      <c r="L1362">
        <v>63.71</v>
      </c>
      <c r="M1362">
        <v>0.01</v>
      </c>
      <c r="N1362" t="s">
        <v>18</v>
      </c>
      <c r="O1362">
        <v>-96.03</v>
      </c>
      <c r="P1362">
        <v>2.08</v>
      </c>
      <c r="Q1362">
        <v>5.33</v>
      </c>
      <c r="R1362" t="s">
        <v>208</v>
      </c>
      <c r="S1362" t="s">
        <v>116</v>
      </c>
      <c r="T1362" t="s">
        <v>31</v>
      </c>
      <c r="U1362" t="s">
        <v>36</v>
      </c>
      <c r="V1362" t="s">
        <v>37</v>
      </c>
      <c r="W1362">
        <v>0.43</v>
      </c>
    </row>
    <row r="1363" spans="1:23" x14ac:dyDescent="0.3">
      <c r="A1363" t="s">
        <v>989</v>
      </c>
      <c r="B1363" t="s">
        <v>1177</v>
      </c>
      <c r="D1363" s="1">
        <v>40091</v>
      </c>
      <c r="E1363" s="1">
        <v>40092</v>
      </c>
      <c r="F1363" s="1" t="str">
        <f t="shared" si="98"/>
        <v>October</v>
      </c>
      <c r="G1363" s="1" t="str">
        <f t="shared" si="99"/>
        <v>2009</v>
      </c>
      <c r="H1363" s="2">
        <f t="shared" si="100"/>
        <v>1</v>
      </c>
      <c r="I1363" s="2" t="b">
        <f t="shared" si="101"/>
        <v>0</v>
      </c>
      <c r="J1363" t="s">
        <v>24</v>
      </c>
      <c r="K1363">
        <v>14</v>
      </c>
      <c r="L1363">
        <v>5388.8</v>
      </c>
      <c r="M1363">
        <v>0.03</v>
      </c>
      <c r="N1363" t="s">
        <v>25</v>
      </c>
      <c r="O1363">
        <v>-115.08</v>
      </c>
      <c r="P1363">
        <v>370.98</v>
      </c>
      <c r="Q1363">
        <v>99</v>
      </c>
      <c r="R1363" t="s">
        <v>208</v>
      </c>
      <c r="S1363" t="s">
        <v>116</v>
      </c>
      <c r="T1363" t="s">
        <v>31</v>
      </c>
      <c r="U1363" t="s">
        <v>22</v>
      </c>
      <c r="V1363" t="s">
        <v>23</v>
      </c>
      <c r="W1363">
        <v>0.65</v>
      </c>
    </row>
    <row r="1364" spans="1:23" x14ac:dyDescent="0.3">
      <c r="A1364" t="s">
        <v>989</v>
      </c>
      <c r="B1364" t="s">
        <v>1177</v>
      </c>
      <c r="D1364" s="1">
        <v>40938</v>
      </c>
      <c r="E1364" s="1">
        <v>40941</v>
      </c>
      <c r="F1364" s="1" t="str">
        <f t="shared" si="98"/>
        <v>February</v>
      </c>
      <c r="G1364" s="1" t="str">
        <f t="shared" si="99"/>
        <v>2012</v>
      </c>
      <c r="H1364" s="2">
        <f t="shared" si="100"/>
        <v>3</v>
      </c>
      <c r="I1364" s="2" t="b">
        <f t="shared" si="101"/>
        <v>0</v>
      </c>
      <c r="J1364" t="s">
        <v>52</v>
      </c>
      <c r="K1364">
        <v>43</v>
      </c>
      <c r="L1364">
        <v>1751.68</v>
      </c>
      <c r="M1364">
        <v>0.1</v>
      </c>
      <c r="N1364" t="s">
        <v>39</v>
      </c>
      <c r="O1364">
        <v>771.83</v>
      </c>
      <c r="P1364">
        <v>41.94</v>
      </c>
      <c r="Q1364">
        <v>2.99</v>
      </c>
      <c r="R1364" t="s">
        <v>208</v>
      </c>
      <c r="S1364" t="s">
        <v>116</v>
      </c>
      <c r="T1364" t="s">
        <v>31</v>
      </c>
      <c r="U1364" t="s">
        <v>22</v>
      </c>
      <c r="V1364" t="s">
        <v>29</v>
      </c>
      <c r="W1364">
        <v>0.35</v>
      </c>
    </row>
    <row r="1365" spans="1:23" x14ac:dyDescent="0.3">
      <c r="A1365" t="s">
        <v>989</v>
      </c>
      <c r="B1365" t="s">
        <v>1177</v>
      </c>
      <c r="D1365" s="1">
        <v>40938</v>
      </c>
      <c r="E1365" s="1">
        <v>40940</v>
      </c>
      <c r="F1365" s="1" t="str">
        <f t="shared" si="98"/>
        <v>February</v>
      </c>
      <c r="G1365" s="1" t="str">
        <f t="shared" si="99"/>
        <v>2012</v>
      </c>
      <c r="H1365" s="2">
        <f t="shared" si="100"/>
        <v>2</v>
      </c>
      <c r="I1365" s="2" t="b">
        <f t="shared" si="101"/>
        <v>0</v>
      </c>
      <c r="J1365" t="s">
        <v>52</v>
      </c>
      <c r="K1365">
        <v>17</v>
      </c>
      <c r="L1365">
        <v>86.47</v>
      </c>
      <c r="M1365">
        <v>7.0000000000000007E-2</v>
      </c>
      <c r="N1365" t="s">
        <v>18</v>
      </c>
      <c r="O1365">
        <v>-9.35</v>
      </c>
      <c r="P1365">
        <v>5.28</v>
      </c>
      <c r="Q1365">
        <v>2.99</v>
      </c>
      <c r="R1365" t="s">
        <v>208</v>
      </c>
      <c r="S1365" t="s">
        <v>116</v>
      </c>
      <c r="T1365" t="s">
        <v>31</v>
      </c>
      <c r="U1365" t="s">
        <v>22</v>
      </c>
      <c r="V1365" t="s">
        <v>29</v>
      </c>
      <c r="W1365">
        <v>0.37</v>
      </c>
    </row>
    <row r="1366" spans="1:23" x14ac:dyDescent="0.3">
      <c r="A1366" t="s">
        <v>989</v>
      </c>
      <c r="B1366" t="s">
        <v>1177</v>
      </c>
      <c r="D1366" s="1">
        <v>40938</v>
      </c>
      <c r="E1366" s="1">
        <v>40940</v>
      </c>
      <c r="F1366" s="1" t="str">
        <f t="shared" si="98"/>
        <v>February</v>
      </c>
      <c r="G1366" s="1" t="str">
        <f t="shared" si="99"/>
        <v>2012</v>
      </c>
      <c r="H1366" s="2">
        <f t="shared" si="100"/>
        <v>2</v>
      </c>
      <c r="I1366" s="2" t="b">
        <f t="shared" si="101"/>
        <v>0</v>
      </c>
      <c r="J1366" t="s">
        <v>52</v>
      </c>
      <c r="K1366">
        <v>31</v>
      </c>
      <c r="L1366">
        <v>684.5</v>
      </c>
      <c r="M1366">
        <v>0.02</v>
      </c>
      <c r="N1366" t="s">
        <v>18</v>
      </c>
      <c r="O1366">
        <v>-27.99</v>
      </c>
      <c r="P1366">
        <v>21.38</v>
      </c>
      <c r="Q1366">
        <v>8.99</v>
      </c>
      <c r="R1366" t="s">
        <v>208</v>
      </c>
      <c r="S1366" t="s">
        <v>116</v>
      </c>
      <c r="T1366" t="s">
        <v>31</v>
      </c>
      <c r="U1366" t="s">
        <v>22</v>
      </c>
      <c r="V1366" t="s">
        <v>60</v>
      </c>
      <c r="W1366">
        <v>0.59</v>
      </c>
    </row>
    <row r="1367" spans="1:23" x14ac:dyDescent="0.3">
      <c r="A1367" t="s">
        <v>1074</v>
      </c>
      <c r="B1367" t="s">
        <v>1160</v>
      </c>
      <c r="D1367" s="1">
        <v>40951</v>
      </c>
      <c r="E1367" s="1">
        <v>40952</v>
      </c>
      <c r="F1367" s="1" t="str">
        <f t="shared" si="98"/>
        <v>February</v>
      </c>
      <c r="G1367" s="1" t="str">
        <f t="shared" si="99"/>
        <v>2012</v>
      </c>
      <c r="H1367" s="2">
        <f t="shared" si="100"/>
        <v>1</v>
      </c>
      <c r="I1367" s="2" t="b">
        <f t="shared" si="101"/>
        <v>0</v>
      </c>
      <c r="J1367" t="s">
        <v>24</v>
      </c>
      <c r="K1367">
        <v>27</v>
      </c>
      <c r="L1367">
        <v>435.27</v>
      </c>
      <c r="M1367">
        <v>0.05</v>
      </c>
      <c r="N1367" t="s">
        <v>18</v>
      </c>
      <c r="O1367">
        <v>-147.51</v>
      </c>
      <c r="P1367">
        <v>15.98</v>
      </c>
      <c r="Q1367">
        <v>8.99</v>
      </c>
      <c r="R1367" t="s">
        <v>208</v>
      </c>
      <c r="S1367" t="s">
        <v>116</v>
      </c>
      <c r="T1367" t="s">
        <v>42</v>
      </c>
      <c r="U1367" t="s">
        <v>32</v>
      </c>
      <c r="V1367" t="s">
        <v>48</v>
      </c>
      <c r="W1367">
        <v>0.64</v>
      </c>
    </row>
    <row r="1368" spans="1:23" x14ac:dyDescent="0.3">
      <c r="A1368" t="s">
        <v>1074</v>
      </c>
      <c r="B1368" t="s">
        <v>1160</v>
      </c>
      <c r="D1368" s="1">
        <v>40951</v>
      </c>
      <c r="E1368" s="1">
        <v>40953</v>
      </c>
      <c r="F1368" s="1" t="str">
        <f t="shared" si="98"/>
        <v>February</v>
      </c>
      <c r="G1368" s="1" t="str">
        <f t="shared" si="99"/>
        <v>2012</v>
      </c>
      <c r="H1368" s="2">
        <f t="shared" si="100"/>
        <v>2</v>
      </c>
      <c r="I1368" s="2" t="b">
        <f t="shared" si="101"/>
        <v>0</v>
      </c>
      <c r="J1368" t="s">
        <v>24</v>
      </c>
      <c r="K1368">
        <v>26</v>
      </c>
      <c r="L1368">
        <v>723.82</v>
      </c>
      <c r="M1368">
        <v>0.05</v>
      </c>
      <c r="N1368" t="s">
        <v>18</v>
      </c>
      <c r="O1368">
        <v>-40.98</v>
      </c>
      <c r="P1368">
        <v>27.42</v>
      </c>
      <c r="Q1368">
        <v>19.46</v>
      </c>
      <c r="R1368" t="s">
        <v>208</v>
      </c>
      <c r="S1368" t="s">
        <v>116</v>
      </c>
      <c r="T1368" t="s">
        <v>42</v>
      </c>
      <c r="U1368" t="s">
        <v>36</v>
      </c>
      <c r="V1368" t="s">
        <v>37</v>
      </c>
      <c r="W1368">
        <v>0.44</v>
      </c>
    </row>
    <row r="1369" spans="1:23" x14ac:dyDescent="0.3">
      <c r="A1369" t="s">
        <v>1182</v>
      </c>
      <c r="B1369" t="s">
        <v>1183</v>
      </c>
      <c r="D1369" s="1">
        <v>40927</v>
      </c>
      <c r="E1369" s="1">
        <v>40928</v>
      </c>
      <c r="F1369" s="1" t="str">
        <f t="shared" si="98"/>
        <v>January</v>
      </c>
      <c r="G1369" s="1" t="str">
        <f t="shared" si="99"/>
        <v>2012</v>
      </c>
      <c r="H1369" s="2">
        <f t="shared" si="100"/>
        <v>1</v>
      </c>
      <c r="I1369" s="2" t="b">
        <f t="shared" si="101"/>
        <v>0</v>
      </c>
      <c r="J1369" t="s">
        <v>34</v>
      </c>
      <c r="K1369">
        <v>16</v>
      </c>
      <c r="L1369">
        <v>1684.96</v>
      </c>
      <c r="M1369">
        <v>0.08</v>
      </c>
      <c r="N1369" t="s">
        <v>18</v>
      </c>
      <c r="O1369">
        <v>-553.05999999999995</v>
      </c>
      <c r="P1369">
        <v>110.98</v>
      </c>
      <c r="Q1369">
        <v>35</v>
      </c>
      <c r="R1369" t="s">
        <v>208</v>
      </c>
      <c r="S1369" t="s">
        <v>116</v>
      </c>
      <c r="T1369" t="s">
        <v>27</v>
      </c>
      <c r="U1369" t="s">
        <v>22</v>
      </c>
      <c r="V1369" t="s">
        <v>23</v>
      </c>
      <c r="W1369">
        <v>0.82</v>
      </c>
    </row>
    <row r="1370" spans="1:23" x14ac:dyDescent="0.3">
      <c r="A1370" t="s">
        <v>1182</v>
      </c>
      <c r="B1370" t="s">
        <v>1183</v>
      </c>
      <c r="D1370" s="1">
        <v>40927</v>
      </c>
      <c r="E1370" s="1">
        <v>40929</v>
      </c>
      <c r="F1370" s="1" t="str">
        <f t="shared" si="98"/>
        <v>January</v>
      </c>
      <c r="G1370" s="1" t="str">
        <f t="shared" si="99"/>
        <v>2012</v>
      </c>
      <c r="H1370" s="2">
        <f t="shared" si="100"/>
        <v>2</v>
      </c>
      <c r="I1370" s="2" t="b">
        <f t="shared" si="101"/>
        <v>0</v>
      </c>
      <c r="J1370" t="s">
        <v>34</v>
      </c>
      <c r="K1370">
        <v>9</v>
      </c>
      <c r="L1370">
        <v>1662.048</v>
      </c>
      <c r="M1370">
        <v>0.03</v>
      </c>
      <c r="N1370" t="s">
        <v>25</v>
      </c>
      <c r="O1370">
        <v>-471.26</v>
      </c>
      <c r="P1370">
        <v>212.6</v>
      </c>
      <c r="Q1370">
        <v>110.2</v>
      </c>
      <c r="R1370" t="s">
        <v>208</v>
      </c>
      <c r="S1370" t="s">
        <v>116</v>
      </c>
      <c r="T1370" t="s">
        <v>27</v>
      </c>
      <c r="U1370" t="s">
        <v>36</v>
      </c>
      <c r="V1370" t="s">
        <v>55</v>
      </c>
      <c r="W1370">
        <v>0.73</v>
      </c>
    </row>
    <row r="1371" spans="1:23" x14ac:dyDescent="0.3">
      <c r="A1371" t="s">
        <v>1182</v>
      </c>
      <c r="B1371" t="s">
        <v>1183</v>
      </c>
      <c r="D1371" s="1">
        <v>40927</v>
      </c>
      <c r="E1371" s="1">
        <v>40929</v>
      </c>
      <c r="F1371" s="1" t="str">
        <f t="shared" si="98"/>
        <v>January</v>
      </c>
      <c r="G1371" s="1" t="str">
        <f t="shared" si="99"/>
        <v>2012</v>
      </c>
      <c r="H1371" s="2">
        <f t="shared" si="100"/>
        <v>2</v>
      </c>
      <c r="I1371" s="2" t="b">
        <f t="shared" si="101"/>
        <v>0</v>
      </c>
      <c r="J1371" t="s">
        <v>34</v>
      </c>
      <c r="K1371">
        <v>42</v>
      </c>
      <c r="L1371">
        <v>11460.76</v>
      </c>
      <c r="M1371">
        <v>0.1</v>
      </c>
      <c r="N1371" t="s">
        <v>25</v>
      </c>
      <c r="O1371">
        <v>4264.82</v>
      </c>
      <c r="P1371">
        <v>349.45</v>
      </c>
      <c r="Q1371">
        <v>60</v>
      </c>
      <c r="R1371" t="s">
        <v>208</v>
      </c>
      <c r="S1371" t="s">
        <v>116</v>
      </c>
      <c r="T1371" t="s">
        <v>27</v>
      </c>
      <c r="U1371" t="s">
        <v>36</v>
      </c>
      <c r="V1371" t="s">
        <v>55</v>
      </c>
    </row>
    <row r="1372" spans="1:23" x14ac:dyDescent="0.3">
      <c r="A1372" t="s">
        <v>941</v>
      </c>
      <c r="B1372" t="s">
        <v>1158</v>
      </c>
      <c r="D1372" s="1">
        <v>39989</v>
      </c>
      <c r="E1372" s="1">
        <v>39992</v>
      </c>
      <c r="F1372" s="1" t="str">
        <f t="shared" si="98"/>
        <v>June</v>
      </c>
      <c r="G1372" s="1" t="str">
        <f t="shared" si="99"/>
        <v>2009</v>
      </c>
      <c r="H1372" s="2">
        <f t="shared" si="100"/>
        <v>3</v>
      </c>
      <c r="I1372" s="2" t="b">
        <f t="shared" si="101"/>
        <v>0</v>
      </c>
      <c r="J1372" t="s">
        <v>34</v>
      </c>
      <c r="K1372">
        <v>1</v>
      </c>
      <c r="L1372">
        <v>159.51</v>
      </c>
      <c r="M1372">
        <v>0.04</v>
      </c>
      <c r="N1372" t="s">
        <v>25</v>
      </c>
      <c r="O1372">
        <v>-103.63</v>
      </c>
      <c r="P1372">
        <v>130.97999999999999</v>
      </c>
      <c r="Q1372">
        <v>30</v>
      </c>
      <c r="R1372" t="s">
        <v>208</v>
      </c>
      <c r="S1372" t="s">
        <v>116</v>
      </c>
      <c r="T1372" t="s">
        <v>31</v>
      </c>
      <c r="U1372" t="s">
        <v>36</v>
      </c>
      <c r="V1372" t="s">
        <v>67</v>
      </c>
      <c r="W1372">
        <v>0.78</v>
      </c>
    </row>
    <row r="1373" spans="1:23" x14ac:dyDescent="0.3">
      <c r="A1373" t="s">
        <v>941</v>
      </c>
      <c r="B1373" t="s">
        <v>1158</v>
      </c>
      <c r="D1373" s="1">
        <v>39989</v>
      </c>
      <c r="E1373" s="1">
        <v>39989</v>
      </c>
      <c r="F1373" s="1" t="str">
        <f t="shared" si="98"/>
        <v>June</v>
      </c>
      <c r="G1373" s="1" t="str">
        <f t="shared" si="99"/>
        <v>2009</v>
      </c>
      <c r="H1373" s="2">
        <f t="shared" si="100"/>
        <v>0</v>
      </c>
      <c r="I1373" s="2" t="str">
        <f t="shared" si="101"/>
        <v>FREE DELIVERY</v>
      </c>
      <c r="J1373" t="s">
        <v>34</v>
      </c>
      <c r="K1373">
        <v>30</v>
      </c>
      <c r="L1373">
        <v>5015.0510000000004</v>
      </c>
      <c r="M1373">
        <v>0.05</v>
      </c>
      <c r="N1373" t="s">
        <v>18</v>
      </c>
      <c r="O1373">
        <v>1090.43</v>
      </c>
      <c r="P1373">
        <v>200.99</v>
      </c>
      <c r="Q1373">
        <v>4.2</v>
      </c>
      <c r="R1373" t="s">
        <v>208</v>
      </c>
      <c r="S1373" t="s">
        <v>116</v>
      </c>
      <c r="T1373" t="s">
        <v>31</v>
      </c>
      <c r="U1373" t="s">
        <v>32</v>
      </c>
      <c r="V1373" t="s">
        <v>33</v>
      </c>
      <c r="W1373">
        <v>0.59</v>
      </c>
    </row>
    <row r="1374" spans="1:23" x14ac:dyDescent="0.3">
      <c r="A1374" t="s">
        <v>1184</v>
      </c>
      <c r="B1374" t="s">
        <v>1185</v>
      </c>
      <c r="D1374" s="1">
        <v>40691</v>
      </c>
      <c r="E1374" s="1">
        <v>40693</v>
      </c>
      <c r="F1374" s="1" t="str">
        <f t="shared" si="98"/>
        <v>May</v>
      </c>
      <c r="G1374" s="1" t="str">
        <f t="shared" si="99"/>
        <v>2011</v>
      </c>
      <c r="H1374" s="2">
        <f t="shared" si="100"/>
        <v>2</v>
      </c>
      <c r="I1374" s="2" t="b">
        <f t="shared" si="101"/>
        <v>0</v>
      </c>
      <c r="J1374" t="s">
        <v>34</v>
      </c>
      <c r="K1374">
        <v>45</v>
      </c>
      <c r="L1374">
        <v>168.66</v>
      </c>
      <c r="M1374">
        <v>0.08</v>
      </c>
      <c r="N1374" t="s">
        <v>18</v>
      </c>
      <c r="O1374">
        <v>-167.06</v>
      </c>
      <c r="P1374">
        <v>3.95</v>
      </c>
      <c r="Q1374">
        <v>5.13</v>
      </c>
      <c r="R1374" t="s">
        <v>208</v>
      </c>
      <c r="S1374" t="s">
        <v>116</v>
      </c>
      <c r="T1374" t="s">
        <v>31</v>
      </c>
      <c r="U1374" t="s">
        <v>22</v>
      </c>
      <c r="V1374" t="s">
        <v>28</v>
      </c>
      <c r="W1374">
        <v>0.59</v>
      </c>
    </row>
    <row r="1375" spans="1:23" x14ac:dyDescent="0.3">
      <c r="A1375" t="s">
        <v>1168</v>
      </c>
      <c r="B1375" t="s">
        <v>1169</v>
      </c>
      <c r="D1375" s="1">
        <v>40029</v>
      </c>
      <c r="E1375" s="1">
        <v>40031</v>
      </c>
      <c r="F1375" s="1" t="str">
        <f t="shared" si="98"/>
        <v>August</v>
      </c>
      <c r="G1375" s="1" t="str">
        <f t="shared" si="99"/>
        <v>2009</v>
      </c>
      <c r="H1375" s="2">
        <f t="shared" si="100"/>
        <v>2</v>
      </c>
      <c r="I1375" s="2" t="b">
        <f t="shared" si="101"/>
        <v>0</v>
      </c>
      <c r="J1375" t="s">
        <v>44</v>
      </c>
      <c r="K1375">
        <v>34</v>
      </c>
      <c r="L1375">
        <v>2560.59</v>
      </c>
      <c r="M1375">
        <v>7.0000000000000007E-2</v>
      </c>
      <c r="N1375" t="s">
        <v>18</v>
      </c>
      <c r="O1375">
        <v>670.96</v>
      </c>
      <c r="P1375">
        <v>80.98</v>
      </c>
      <c r="Q1375">
        <v>7.18</v>
      </c>
      <c r="R1375" t="s">
        <v>208</v>
      </c>
      <c r="S1375" t="s">
        <v>116</v>
      </c>
      <c r="T1375" t="s">
        <v>31</v>
      </c>
      <c r="U1375" t="s">
        <v>32</v>
      </c>
      <c r="V1375" t="s">
        <v>48</v>
      </c>
      <c r="W1375">
        <v>0.48</v>
      </c>
    </row>
    <row r="1376" spans="1:23" x14ac:dyDescent="0.3">
      <c r="A1376" t="s">
        <v>1168</v>
      </c>
      <c r="B1376" t="s">
        <v>1169</v>
      </c>
      <c r="D1376" s="1">
        <v>40029</v>
      </c>
      <c r="E1376" s="1">
        <v>40030</v>
      </c>
      <c r="F1376" s="1" t="str">
        <f t="shared" si="98"/>
        <v>August</v>
      </c>
      <c r="G1376" s="1" t="str">
        <f t="shared" si="99"/>
        <v>2009</v>
      </c>
      <c r="H1376" s="2">
        <f t="shared" si="100"/>
        <v>1</v>
      </c>
      <c r="I1376" s="2" t="b">
        <f t="shared" si="101"/>
        <v>0</v>
      </c>
      <c r="J1376" t="s">
        <v>44</v>
      </c>
      <c r="K1376">
        <v>16</v>
      </c>
      <c r="L1376">
        <v>189.04</v>
      </c>
      <c r="M1376">
        <v>0.08</v>
      </c>
      <c r="N1376" t="s">
        <v>18</v>
      </c>
      <c r="O1376">
        <v>-74.77</v>
      </c>
      <c r="P1376">
        <v>11.35</v>
      </c>
      <c r="Q1376">
        <v>8.6</v>
      </c>
      <c r="R1376" t="s">
        <v>208</v>
      </c>
      <c r="S1376" t="s">
        <v>116</v>
      </c>
      <c r="T1376" t="s">
        <v>31</v>
      </c>
      <c r="U1376" t="s">
        <v>22</v>
      </c>
      <c r="V1376" t="s">
        <v>23</v>
      </c>
      <c r="W1376">
        <v>0.56999999999999995</v>
      </c>
    </row>
    <row r="1377" spans="1:23" x14ac:dyDescent="0.3">
      <c r="A1377" t="s">
        <v>1143</v>
      </c>
      <c r="B1377" t="s">
        <v>986</v>
      </c>
      <c r="D1377" s="1">
        <v>40407</v>
      </c>
      <c r="E1377" s="1">
        <v>40407</v>
      </c>
      <c r="F1377" s="1" t="str">
        <f t="shared" si="98"/>
        <v>August</v>
      </c>
      <c r="G1377" s="1" t="str">
        <f t="shared" si="99"/>
        <v>2010</v>
      </c>
      <c r="H1377" s="2">
        <f t="shared" si="100"/>
        <v>0</v>
      </c>
      <c r="I1377" s="2" t="str">
        <f t="shared" si="101"/>
        <v>FREE DELIVERY</v>
      </c>
      <c r="J1377" t="s">
        <v>52</v>
      </c>
      <c r="K1377">
        <v>37</v>
      </c>
      <c r="L1377">
        <v>2116.62</v>
      </c>
      <c r="M1377">
        <v>0.06</v>
      </c>
      <c r="N1377" t="s">
        <v>18</v>
      </c>
      <c r="O1377">
        <v>745.45</v>
      </c>
      <c r="P1377">
        <v>55.98</v>
      </c>
      <c r="Q1377">
        <v>13.88</v>
      </c>
      <c r="R1377" t="s">
        <v>208</v>
      </c>
      <c r="S1377" t="s">
        <v>116</v>
      </c>
      <c r="T1377" t="s">
        <v>21</v>
      </c>
      <c r="U1377" t="s">
        <v>22</v>
      </c>
      <c r="V1377" t="s">
        <v>43</v>
      </c>
      <c r="W1377">
        <v>0.36</v>
      </c>
    </row>
    <row r="1378" spans="1:23" x14ac:dyDescent="0.3">
      <c r="A1378" t="s">
        <v>1074</v>
      </c>
      <c r="B1378" t="s">
        <v>1160</v>
      </c>
      <c r="D1378" s="1">
        <v>39835</v>
      </c>
      <c r="E1378" s="1">
        <v>39839</v>
      </c>
      <c r="F1378" s="1" t="str">
        <f t="shared" si="98"/>
        <v>January</v>
      </c>
      <c r="G1378" s="1" t="str">
        <f t="shared" si="99"/>
        <v>2009</v>
      </c>
      <c r="H1378" s="2">
        <f t="shared" si="100"/>
        <v>4</v>
      </c>
      <c r="I1378" s="2" t="b">
        <f t="shared" si="101"/>
        <v>0</v>
      </c>
      <c r="J1378" t="s">
        <v>17</v>
      </c>
      <c r="K1378">
        <v>32</v>
      </c>
      <c r="L1378">
        <v>28180.080000000002</v>
      </c>
      <c r="M1378">
        <v>0.02</v>
      </c>
      <c r="N1378" t="s">
        <v>25</v>
      </c>
      <c r="O1378">
        <v>7513.88</v>
      </c>
      <c r="P1378">
        <v>880.98</v>
      </c>
      <c r="Q1378">
        <v>44.55</v>
      </c>
      <c r="R1378" t="s">
        <v>208</v>
      </c>
      <c r="S1378" t="s">
        <v>116</v>
      </c>
      <c r="T1378" t="s">
        <v>42</v>
      </c>
      <c r="U1378" t="s">
        <v>36</v>
      </c>
      <c r="V1378" t="s">
        <v>54</v>
      </c>
      <c r="W1378">
        <v>0.62</v>
      </c>
    </row>
    <row r="1379" spans="1:23" x14ac:dyDescent="0.3">
      <c r="A1379" t="s">
        <v>1184</v>
      </c>
      <c r="B1379" t="s">
        <v>1185</v>
      </c>
      <c r="D1379" s="1">
        <v>40609</v>
      </c>
      <c r="E1379" s="1">
        <v>40610</v>
      </c>
      <c r="F1379" s="1" t="str">
        <f t="shared" si="98"/>
        <v>March</v>
      </c>
      <c r="G1379" s="1" t="str">
        <f t="shared" si="99"/>
        <v>2011</v>
      </c>
      <c r="H1379" s="2">
        <f t="shared" si="100"/>
        <v>1</v>
      </c>
      <c r="I1379" s="2" t="b">
        <f t="shared" si="101"/>
        <v>0</v>
      </c>
      <c r="J1379" t="s">
        <v>24</v>
      </c>
      <c r="K1379">
        <v>12</v>
      </c>
      <c r="L1379">
        <v>27.05</v>
      </c>
      <c r="M1379">
        <v>0</v>
      </c>
      <c r="N1379" t="s">
        <v>39</v>
      </c>
      <c r="O1379">
        <v>1</v>
      </c>
      <c r="P1379">
        <v>1.82</v>
      </c>
      <c r="Q1379">
        <v>0.83</v>
      </c>
      <c r="R1379" t="s">
        <v>208</v>
      </c>
      <c r="S1379" t="s">
        <v>116</v>
      </c>
      <c r="T1379" t="s">
        <v>31</v>
      </c>
      <c r="U1379" t="s">
        <v>22</v>
      </c>
      <c r="V1379" t="s">
        <v>60</v>
      </c>
      <c r="W1379">
        <v>0.56999999999999995</v>
      </c>
    </row>
    <row r="1380" spans="1:23" x14ac:dyDescent="0.3">
      <c r="A1380" t="s">
        <v>999</v>
      </c>
      <c r="B1380" t="s">
        <v>1125</v>
      </c>
      <c r="D1380" s="1">
        <v>40209</v>
      </c>
      <c r="E1380" s="1">
        <v>40216</v>
      </c>
      <c r="F1380" s="1" t="str">
        <f t="shared" si="98"/>
        <v>February</v>
      </c>
      <c r="G1380" s="1" t="str">
        <f t="shared" si="99"/>
        <v>2010</v>
      </c>
      <c r="H1380" s="2">
        <f t="shared" si="100"/>
        <v>7</v>
      </c>
      <c r="I1380" s="2" t="b">
        <f t="shared" si="101"/>
        <v>0</v>
      </c>
      <c r="J1380" t="s">
        <v>17</v>
      </c>
      <c r="K1380">
        <v>34</v>
      </c>
      <c r="L1380">
        <v>6580.16</v>
      </c>
      <c r="M1380">
        <v>0.1</v>
      </c>
      <c r="N1380" t="s">
        <v>25</v>
      </c>
      <c r="O1380">
        <v>2786.35</v>
      </c>
      <c r="P1380">
        <v>200.97</v>
      </c>
      <c r="Q1380">
        <v>15.59</v>
      </c>
      <c r="R1380" t="s">
        <v>208</v>
      </c>
      <c r="S1380" t="s">
        <v>116</v>
      </c>
      <c r="T1380" t="s">
        <v>21</v>
      </c>
      <c r="U1380" t="s">
        <v>32</v>
      </c>
      <c r="V1380" t="s">
        <v>94</v>
      </c>
      <c r="W1380">
        <v>0.36</v>
      </c>
    </row>
    <row r="1381" spans="1:23" x14ac:dyDescent="0.3">
      <c r="A1381" t="s">
        <v>1001</v>
      </c>
      <c r="B1381" t="s">
        <v>1186</v>
      </c>
      <c r="D1381" s="1">
        <v>40245</v>
      </c>
      <c r="E1381" s="1">
        <v>40247</v>
      </c>
      <c r="F1381" s="1" t="str">
        <f t="shared" si="98"/>
        <v>March</v>
      </c>
      <c r="G1381" s="1" t="str">
        <f t="shared" si="99"/>
        <v>2010</v>
      </c>
      <c r="H1381" s="2">
        <f t="shared" si="100"/>
        <v>2</v>
      </c>
      <c r="I1381" s="2" t="b">
        <f t="shared" si="101"/>
        <v>0</v>
      </c>
      <c r="J1381" t="s">
        <v>44</v>
      </c>
      <c r="K1381">
        <v>37</v>
      </c>
      <c r="L1381">
        <v>5610.84</v>
      </c>
      <c r="M1381">
        <v>7.0000000000000007E-2</v>
      </c>
      <c r="N1381" t="s">
        <v>18</v>
      </c>
      <c r="O1381">
        <v>2366.5100000000002</v>
      </c>
      <c r="P1381">
        <v>150.97999999999999</v>
      </c>
      <c r="Q1381">
        <v>13.99</v>
      </c>
      <c r="R1381" t="s">
        <v>208</v>
      </c>
      <c r="S1381" t="s">
        <v>116</v>
      </c>
      <c r="T1381" t="s">
        <v>31</v>
      </c>
      <c r="U1381" t="s">
        <v>32</v>
      </c>
      <c r="V1381" t="s">
        <v>94</v>
      </c>
      <c r="W1381">
        <v>0.38</v>
      </c>
    </row>
    <row r="1382" spans="1:23" x14ac:dyDescent="0.3">
      <c r="A1382" t="s">
        <v>1001</v>
      </c>
      <c r="B1382" t="s">
        <v>1186</v>
      </c>
      <c r="D1382" s="1">
        <v>40245</v>
      </c>
      <c r="E1382" s="1">
        <v>40247</v>
      </c>
      <c r="F1382" s="1" t="str">
        <f t="shared" si="98"/>
        <v>March</v>
      </c>
      <c r="G1382" s="1" t="str">
        <f t="shared" si="99"/>
        <v>2010</v>
      </c>
      <c r="H1382" s="2">
        <f t="shared" si="100"/>
        <v>2</v>
      </c>
      <c r="I1382" s="2" t="b">
        <f t="shared" si="101"/>
        <v>0</v>
      </c>
      <c r="J1382" t="s">
        <v>44</v>
      </c>
      <c r="K1382">
        <v>20</v>
      </c>
      <c r="L1382">
        <v>455.34</v>
      </c>
      <c r="M1382">
        <v>0.06</v>
      </c>
      <c r="N1382" t="s">
        <v>25</v>
      </c>
      <c r="O1382">
        <v>-932.55</v>
      </c>
      <c r="P1382">
        <v>20.98</v>
      </c>
      <c r="Q1382">
        <v>53.03</v>
      </c>
      <c r="R1382" t="s">
        <v>208</v>
      </c>
      <c r="S1382" t="s">
        <v>116</v>
      </c>
      <c r="T1382" t="s">
        <v>31</v>
      </c>
      <c r="U1382" t="s">
        <v>22</v>
      </c>
      <c r="V1382" t="s">
        <v>23</v>
      </c>
      <c r="W1382">
        <v>0.78</v>
      </c>
    </row>
    <row r="1383" spans="1:23" x14ac:dyDescent="0.3">
      <c r="A1383" t="s">
        <v>1001</v>
      </c>
      <c r="B1383" t="s">
        <v>1186</v>
      </c>
      <c r="D1383" s="1">
        <v>40245</v>
      </c>
      <c r="E1383" s="1">
        <v>40247</v>
      </c>
      <c r="F1383" s="1" t="str">
        <f t="shared" si="98"/>
        <v>March</v>
      </c>
      <c r="G1383" s="1" t="str">
        <f t="shared" si="99"/>
        <v>2010</v>
      </c>
      <c r="H1383" s="2">
        <f t="shared" si="100"/>
        <v>2</v>
      </c>
      <c r="I1383" s="2" t="b">
        <f t="shared" si="101"/>
        <v>0</v>
      </c>
      <c r="J1383" t="s">
        <v>44</v>
      </c>
      <c r="K1383">
        <v>35</v>
      </c>
      <c r="L1383">
        <v>2329.6460000000002</v>
      </c>
      <c r="M1383">
        <v>0.1</v>
      </c>
      <c r="N1383" t="s">
        <v>39</v>
      </c>
      <c r="O1383">
        <v>-310.24</v>
      </c>
      <c r="P1383">
        <v>85.99</v>
      </c>
      <c r="Q1383">
        <v>0.99</v>
      </c>
      <c r="R1383" t="s">
        <v>208</v>
      </c>
      <c r="S1383" t="s">
        <v>116</v>
      </c>
      <c r="T1383" t="s">
        <v>31</v>
      </c>
      <c r="U1383" t="s">
        <v>32</v>
      </c>
      <c r="V1383" t="s">
        <v>33</v>
      </c>
      <c r="W1383">
        <v>0.85</v>
      </c>
    </row>
    <row r="1384" spans="1:23" x14ac:dyDescent="0.3">
      <c r="A1384" t="s">
        <v>999</v>
      </c>
      <c r="B1384" t="s">
        <v>1125</v>
      </c>
      <c r="D1384" s="1">
        <v>40486</v>
      </c>
      <c r="E1384" s="1">
        <v>40488</v>
      </c>
      <c r="F1384" s="1" t="str">
        <f t="shared" si="98"/>
        <v>November</v>
      </c>
      <c r="G1384" s="1" t="str">
        <f t="shared" si="99"/>
        <v>2010</v>
      </c>
      <c r="H1384" s="2">
        <f t="shared" si="100"/>
        <v>2</v>
      </c>
      <c r="I1384" s="2" t="b">
        <f t="shared" si="101"/>
        <v>0</v>
      </c>
      <c r="J1384" t="s">
        <v>24</v>
      </c>
      <c r="K1384">
        <v>36</v>
      </c>
      <c r="L1384">
        <v>275.06</v>
      </c>
      <c r="M1384">
        <v>0.05</v>
      </c>
      <c r="N1384" t="s">
        <v>18</v>
      </c>
      <c r="O1384">
        <v>-237.87</v>
      </c>
      <c r="P1384">
        <v>7.28</v>
      </c>
      <c r="Q1384">
        <v>11.15</v>
      </c>
      <c r="R1384" t="s">
        <v>208</v>
      </c>
      <c r="S1384" t="s">
        <v>116</v>
      </c>
      <c r="T1384" t="s">
        <v>31</v>
      </c>
      <c r="U1384" t="s">
        <v>22</v>
      </c>
      <c r="V1384" t="s">
        <v>43</v>
      </c>
      <c r="W1384">
        <v>0.37</v>
      </c>
    </row>
    <row r="1385" spans="1:23" x14ac:dyDescent="0.3">
      <c r="A1385" t="s">
        <v>1061</v>
      </c>
      <c r="B1385" t="s">
        <v>1019</v>
      </c>
      <c r="D1385" s="1">
        <v>40081</v>
      </c>
      <c r="E1385" s="1">
        <v>40083</v>
      </c>
      <c r="F1385" s="1" t="str">
        <f t="shared" si="98"/>
        <v>September</v>
      </c>
      <c r="G1385" s="1" t="str">
        <f t="shared" si="99"/>
        <v>2009</v>
      </c>
      <c r="H1385" s="2">
        <f t="shared" si="100"/>
        <v>2</v>
      </c>
      <c r="I1385" s="2" t="b">
        <f t="shared" si="101"/>
        <v>0</v>
      </c>
      <c r="J1385" t="s">
        <v>52</v>
      </c>
      <c r="K1385">
        <v>1</v>
      </c>
      <c r="L1385">
        <v>27.96</v>
      </c>
      <c r="M1385">
        <v>0.17</v>
      </c>
      <c r="N1385" t="s">
        <v>18</v>
      </c>
      <c r="O1385">
        <v>-9.1300000000000008</v>
      </c>
      <c r="P1385">
        <v>14.89</v>
      </c>
      <c r="Q1385">
        <v>13.56</v>
      </c>
      <c r="R1385" t="s">
        <v>208</v>
      </c>
      <c r="S1385" t="s">
        <v>116</v>
      </c>
      <c r="T1385" t="s">
        <v>21</v>
      </c>
      <c r="U1385" t="s">
        <v>36</v>
      </c>
      <c r="V1385" t="s">
        <v>37</v>
      </c>
      <c r="W1385">
        <v>0.57999999999999996</v>
      </c>
    </row>
    <row r="1386" spans="1:23" x14ac:dyDescent="0.3">
      <c r="A1386" t="s">
        <v>1074</v>
      </c>
      <c r="B1386" t="s">
        <v>1160</v>
      </c>
      <c r="D1386" s="1">
        <v>39857</v>
      </c>
      <c r="E1386" s="1">
        <v>39858</v>
      </c>
      <c r="F1386" s="1" t="str">
        <f t="shared" si="98"/>
        <v>February</v>
      </c>
      <c r="G1386" s="1" t="str">
        <f t="shared" si="99"/>
        <v>2009</v>
      </c>
      <c r="H1386" s="2">
        <f t="shared" si="100"/>
        <v>1</v>
      </c>
      <c r="I1386" s="2" t="b">
        <f t="shared" si="101"/>
        <v>0</v>
      </c>
      <c r="J1386" t="s">
        <v>24</v>
      </c>
      <c r="K1386">
        <v>45</v>
      </c>
      <c r="L1386">
        <v>3699.22</v>
      </c>
      <c r="M1386">
        <v>0.05</v>
      </c>
      <c r="N1386" t="s">
        <v>25</v>
      </c>
      <c r="O1386">
        <v>565.17999999999995</v>
      </c>
      <c r="P1386">
        <v>80.97</v>
      </c>
      <c r="Q1386">
        <v>30.06</v>
      </c>
      <c r="R1386" t="s">
        <v>208</v>
      </c>
      <c r="S1386" t="s">
        <v>116</v>
      </c>
      <c r="T1386" t="s">
        <v>42</v>
      </c>
      <c r="U1386" t="s">
        <v>32</v>
      </c>
      <c r="V1386" t="s">
        <v>94</v>
      </c>
      <c r="W1386">
        <v>0.4</v>
      </c>
    </row>
    <row r="1387" spans="1:23" x14ac:dyDescent="0.3">
      <c r="A1387" t="s">
        <v>1074</v>
      </c>
      <c r="B1387" t="s">
        <v>1160</v>
      </c>
      <c r="D1387" s="1">
        <v>39857</v>
      </c>
      <c r="E1387" s="1">
        <v>39859</v>
      </c>
      <c r="F1387" s="1" t="str">
        <f t="shared" si="98"/>
        <v>February</v>
      </c>
      <c r="G1387" s="1" t="str">
        <f t="shared" si="99"/>
        <v>2009</v>
      </c>
      <c r="H1387" s="2">
        <f t="shared" si="100"/>
        <v>2</v>
      </c>
      <c r="I1387" s="2" t="b">
        <f t="shared" si="101"/>
        <v>0</v>
      </c>
      <c r="J1387" t="s">
        <v>24</v>
      </c>
      <c r="K1387">
        <v>6</v>
      </c>
      <c r="L1387">
        <v>48.93</v>
      </c>
      <c r="M1387">
        <v>0</v>
      </c>
      <c r="N1387" t="s">
        <v>18</v>
      </c>
      <c r="O1387">
        <v>-38.72</v>
      </c>
      <c r="P1387">
        <v>6.48</v>
      </c>
      <c r="Q1387">
        <v>10.050000000000001</v>
      </c>
      <c r="R1387" t="s">
        <v>208</v>
      </c>
      <c r="S1387" t="s">
        <v>116</v>
      </c>
      <c r="T1387" t="s">
        <v>42</v>
      </c>
      <c r="U1387" t="s">
        <v>22</v>
      </c>
      <c r="V1387" t="s">
        <v>43</v>
      </c>
      <c r="W1387">
        <v>0.37</v>
      </c>
    </row>
    <row r="1388" spans="1:23" x14ac:dyDescent="0.3">
      <c r="A1388" t="s">
        <v>941</v>
      </c>
      <c r="B1388" t="s">
        <v>1158</v>
      </c>
      <c r="D1388" s="1">
        <v>40774</v>
      </c>
      <c r="E1388" s="1">
        <v>40776</v>
      </c>
      <c r="F1388" s="1" t="str">
        <f t="shared" si="98"/>
        <v>August</v>
      </c>
      <c r="G1388" s="1" t="str">
        <f t="shared" si="99"/>
        <v>2011</v>
      </c>
      <c r="H1388" s="2">
        <f t="shared" si="100"/>
        <v>2</v>
      </c>
      <c r="I1388" s="2" t="b">
        <f t="shared" si="101"/>
        <v>0</v>
      </c>
      <c r="J1388" t="s">
        <v>17</v>
      </c>
      <c r="K1388">
        <v>5</v>
      </c>
      <c r="L1388">
        <v>397.55</v>
      </c>
      <c r="M1388">
        <v>0.08</v>
      </c>
      <c r="N1388" t="s">
        <v>18</v>
      </c>
      <c r="O1388">
        <v>-152.47</v>
      </c>
      <c r="P1388">
        <v>83.1</v>
      </c>
      <c r="Q1388">
        <v>6.13</v>
      </c>
      <c r="R1388" t="s">
        <v>208</v>
      </c>
      <c r="S1388" t="s">
        <v>116</v>
      </c>
      <c r="T1388" t="s">
        <v>31</v>
      </c>
      <c r="U1388" t="s">
        <v>32</v>
      </c>
      <c r="V1388" t="s">
        <v>48</v>
      </c>
      <c r="W1388">
        <v>0.45</v>
      </c>
    </row>
    <row r="1389" spans="1:23" x14ac:dyDescent="0.3">
      <c r="A1389" t="s">
        <v>941</v>
      </c>
      <c r="B1389" t="s">
        <v>1158</v>
      </c>
      <c r="D1389" s="1">
        <v>40774</v>
      </c>
      <c r="E1389" s="1">
        <v>40774</v>
      </c>
      <c r="F1389" s="1" t="str">
        <f t="shared" si="98"/>
        <v>August</v>
      </c>
      <c r="G1389" s="1" t="str">
        <f t="shared" si="99"/>
        <v>2011</v>
      </c>
      <c r="H1389" s="2">
        <f t="shared" si="100"/>
        <v>0</v>
      </c>
      <c r="I1389" s="2" t="str">
        <f t="shared" si="101"/>
        <v>FREE DELIVERY</v>
      </c>
      <c r="J1389" t="s">
        <v>17</v>
      </c>
      <c r="K1389">
        <v>34</v>
      </c>
      <c r="L1389">
        <v>676.26</v>
      </c>
      <c r="M1389">
        <v>0.06</v>
      </c>
      <c r="N1389" t="s">
        <v>18</v>
      </c>
      <c r="O1389">
        <v>181.98</v>
      </c>
      <c r="P1389">
        <v>19.98</v>
      </c>
      <c r="Q1389">
        <v>5.77</v>
      </c>
      <c r="R1389" t="s">
        <v>208</v>
      </c>
      <c r="S1389" t="s">
        <v>116</v>
      </c>
      <c r="T1389" t="s">
        <v>31</v>
      </c>
      <c r="U1389" t="s">
        <v>22</v>
      </c>
      <c r="V1389" t="s">
        <v>43</v>
      </c>
      <c r="W1389">
        <v>0.38</v>
      </c>
    </row>
    <row r="1390" spans="1:23" x14ac:dyDescent="0.3">
      <c r="A1390" t="s">
        <v>1163</v>
      </c>
      <c r="B1390" t="s">
        <v>1164</v>
      </c>
      <c r="D1390" s="1">
        <v>40614</v>
      </c>
      <c r="E1390" s="1">
        <v>40614</v>
      </c>
      <c r="F1390" s="1" t="str">
        <f t="shared" si="98"/>
        <v>March</v>
      </c>
      <c r="G1390" s="1" t="str">
        <f t="shared" si="99"/>
        <v>2011</v>
      </c>
      <c r="H1390" s="2">
        <f t="shared" si="100"/>
        <v>0</v>
      </c>
      <c r="I1390" s="2" t="str">
        <f t="shared" si="101"/>
        <v>FREE DELIVERY</v>
      </c>
      <c r="J1390" t="s">
        <v>24</v>
      </c>
      <c r="K1390">
        <v>42</v>
      </c>
      <c r="L1390">
        <v>451.32</v>
      </c>
      <c r="M1390">
        <v>0.04</v>
      </c>
      <c r="N1390" t="s">
        <v>18</v>
      </c>
      <c r="O1390">
        <v>1.1599999999999999</v>
      </c>
      <c r="P1390">
        <v>10.64</v>
      </c>
      <c r="Q1390">
        <v>5.16</v>
      </c>
      <c r="R1390" t="s">
        <v>208</v>
      </c>
      <c r="S1390" t="s">
        <v>116</v>
      </c>
      <c r="T1390" t="s">
        <v>31</v>
      </c>
      <c r="U1390" t="s">
        <v>36</v>
      </c>
      <c r="V1390" t="s">
        <v>37</v>
      </c>
      <c r="W1390">
        <v>0.56999999999999995</v>
      </c>
    </row>
    <row r="1391" spans="1:23" x14ac:dyDescent="0.3">
      <c r="A1391" t="s">
        <v>1163</v>
      </c>
      <c r="B1391" t="s">
        <v>1164</v>
      </c>
      <c r="D1391" s="1">
        <v>40614</v>
      </c>
      <c r="E1391" s="1">
        <v>40614</v>
      </c>
      <c r="F1391" s="1" t="str">
        <f t="shared" si="98"/>
        <v>March</v>
      </c>
      <c r="G1391" s="1" t="str">
        <f t="shared" si="99"/>
        <v>2011</v>
      </c>
      <c r="H1391" s="2">
        <f t="shared" si="100"/>
        <v>0</v>
      </c>
      <c r="I1391" s="2" t="str">
        <f t="shared" si="101"/>
        <v>FREE DELIVERY</v>
      </c>
      <c r="J1391" t="s">
        <v>24</v>
      </c>
      <c r="K1391">
        <v>15</v>
      </c>
      <c r="L1391">
        <v>217.66</v>
      </c>
      <c r="M1391">
        <v>0.1</v>
      </c>
      <c r="N1391" t="s">
        <v>39</v>
      </c>
      <c r="O1391">
        <v>-24.91</v>
      </c>
      <c r="P1391">
        <v>14.42</v>
      </c>
      <c r="Q1391">
        <v>6.75</v>
      </c>
      <c r="R1391" t="s">
        <v>208</v>
      </c>
      <c r="S1391" t="s">
        <v>116</v>
      </c>
      <c r="T1391" t="s">
        <v>31</v>
      </c>
      <c r="U1391" t="s">
        <v>22</v>
      </c>
      <c r="V1391" t="s">
        <v>28</v>
      </c>
      <c r="W1391">
        <v>0.52</v>
      </c>
    </row>
    <row r="1392" spans="1:23" x14ac:dyDescent="0.3">
      <c r="A1392" t="s">
        <v>1163</v>
      </c>
      <c r="B1392" t="s">
        <v>1164</v>
      </c>
      <c r="D1392" s="1">
        <v>40614</v>
      </c>
      <c r="E1392" s="1">
        <v>40616</v>
      </c>
      <c r="F1392" s="1" t="str">
        <f t="shared" si="98"/>
        <v>March</v>
      </c>
      <c r="G1392" s="1" t="str">
        <f t="shared" si="99"/>
        <v>2011</v>
      </c>
      <c r="H1392" s="2">
        <f t="shared" si="100"/>
        <v>2</v>
      </c>
      <c r="I1392" s="2" t="b">
        <f t="shared" si="101"/>
        <v>0</v>
      </c>
      <c r="J1392" t="s">
        <v>24</v>
      </c>
      <c r="K1392">
        <v>5</v>
      </c>
      <c r="L1392">
        <v>1374.67</v>
      </c>
      <c r="M1392">
        <v>0.08</v>
      </c>
      <c r="N1392" t="s">
        <v>25</v>
      </c>
      <c r="O1392">
        <v>-126.34</v>
      </c>
      <c r="P1392">
        <v>279.81</v>
      </c>
      <c r="Q1392">
        <v>23.19</v>
      </c>
      <c r="R1392" t="s">
        <v>208</v>
      </c>
      <c r="S1392" t="s">
        <v>116</v>
      </c>
      <c r="T1392" t="s">
        <v>31</v>
      </c>
      <c r="U1392" t="s">
        <v>22</v>
      </c>
      <c r="V1392" t="s">
        <v>28</v>
      </c>
      <c r="W1392">
        <v>0.59</v>
      </c>
    </row>
    <row r="1393" spans="1:23" x14ac:dyDescent="0.3">
      <c r="A1393" t="s">
        <v>1163</v>
      </c>
      <c r="B1393" t="s">
        <v>1164</v>
      </c>
      <c r="D1393" s="1">
        <v>40614</v>
      </c>
      <c r="E1393" s="1">
        <v>40616</v>
      </c>
      <c r="F1393" s="1" t="str">
        <f t="shared" si="98"/>
        <v>March</v>
      </c>
      <c r="G1393" s="1" t="str">
        <f t="shared" si="99"/>
        <v>2011</v>
      </c>
      <c r="H1393" s="2">
        <f t="shared" si="100"/>
        <v>2</v>
      </c>
      <c r="I1393" s="2" t="b">
        <f t="shared" si="101"/>
        <v>0</v>
      </c>
      <c r="J1393" t="s">
        <v>24</v>
      </c>
      <c r="K1393">
        <v>12</v>
      </c>
      <c r="L1393">
        <v>76.42</v>
      </c>
      <c r="M1393">
        <v>0.02</v>
      </c>
      <c r="N1393" t="s">
        <v>39</v>
      </c>
      <c r="O1393">
        <v>20.440000000000001</v>
      </c>
      <c r="P1393">
        <v>5.84</v>
      </c>
      <c r="Q1393">
        <v>0.83</v>
      </c>
      <c r="R1393" t="s">
        <v>208</v>
      </c>
      <c r="S1393" t="s">
        <v>116</v>
      </c>
      <c r="T1393" t="s">
        <v>31</v>
      </c>
      <c r="U1393" t="s">
        <v>22</v>
      </c>
      <c r="V1393" t="s">
        <v>60</v>
      </c>
      <c r="W1393">
        <v>0.49</v>
      </c>
    </row>
    <row r="1394" spans="1:23" x14ac:dyDescent="0.3">
      <c r="A1394" t="s">
        <v>1055</v>
      </c>
      <c r="B1394" t="s">
        <v>1187</v>
      </c>
      <c r="D1394" s="1">
        <v>40996</v>
      </c>
      <c r="E1394" s="1">
        <v>40998</v>
      </c>
      <c r="F1394" s="1" t="str">
        <f t="shared" si="98"/>
        <v>March</v>
      </c>
      <c r="G1394" s="1" t="str">
        <f t="shared" si="99"/>
        <v>2012</v>
      </c>
      <c r="H1394" s="2">
        <f t="shared" si="100"/>
        <v>2</v>
      </c>
      <c r="I1394" s="2" t="b">
        <f t="shared" si="101"/>
        <v>0</v>
      </c>
      <c r="J1394" t="s">
        <v>24</v>
      </c>
      <c r="K1394">
        <v>27</v>
      </c>
      <c r="L1394">
        <v>4891.8599999999997</v>
      </c>
      <c r="M1394">
        <v>0.02</v>
      </c>
      <c r="N1394" t="s">
        <v>25</v>
      </c>
      <c r="O1394">
        <v>253.14</v>
      </c>
      <c r="P1394">
        <v>180.98</v>
      </c>
      <c r="Q1394">
        <v>55.24</v>
      </c>
      <c r="R1394" t="s">
        <v>208</v>
      </c>
      <c r="S1394" t="s">
        <v>116</v>
      </c>
      <c r="T1394" t="s">
        <v>21</v>
      </c>
      <c r="U1394" t="s">
        <v>22</v>
      </c>
      <c r="V1394" t="s">
        <v>28</v>
      </c>
      <c r="W1394">
        <v>0.56999999999999995</v>
      </c>
    </row>
    <row r="1395" spans="1:23" x14ac:dyDescent="0.3">
      <c r="A1395" t="s">
        <v>1055</v>
      </c>
      <c r="B1395" t="s">
        <v>1187</v>
      </c>
      <c r="D1395" s="1">
        <v>40996</v>
      </c>
      <c r="E1395" s="1">
        <v>40996</v>
      </c>
      <c r="F1395" s="1" t="str">
        <f t="shared" si="98"/>
        <v>March</v>
      </c>
      <c r="G1395" s="1" t="str">
        <f t="shared" si="99"/>
        <v>2012</v>
      </c>
      <c r="H1395" s="2">
        <f t="shared" si="100"/>
        <v>0</v>
      </c>
      <c r="I1395" s="2" t="str">
        <f t="shared" si="101"/>
        <v>FREE DELIVERY</v>
      </c>
      <c r="J1395" t="s">
        <v>24</v>
      </c>
      <c r="K1395">
        <v>37</v>
      </c>
      <c r="L1395">
        <v>6039.1</v>
      </c>
      <c r="M1395">
        <v>0.01</v>
      </c>
      <c r="N1395" t="s">
        <v>25</v>
      </c>
      <c r="O1395">
        <v>-345.92</v>
      </c>
      <c r="P1395">
        <v>150.97999999999999</v>
      </c>
      <c r="Q1395">
        <v>66.27</v>
      </c>
      <c r="R1395" t="s">
        <v>208</v>
      </c>
      <c r="S1395" t="s">
        <v>116</v>
      </c>
      <c r="T1395" t="s">
        <v>21</v>
      </c>
      <c r="U1395" t="s">
        <v>36</v>
      </c>
      <c r="V1395" t="s">
        <v>54</v>
      </c>
      <c r="W1395">
        <v>0.65</v>
      </c>
    </row>
    <row r="1396" spans="1:23" x14ac:dyDescent="0.3">
      <c r="A1396" t="s">
        <v>1055</v>
      </c>
      <c r="B1396" t="s">
        <v>1187</v>
      </c>
      <c r="D1396" s="1">
        <v>40996</v>
      </c>
      <c r="E1396" s="1">
        <v>40998</v>
      </c>
      <c r="F1396" s="1" t="str">
        <f t="shared" si="98"/>
        <v>March</v>
      </c>
      <c r="G1396" s="1" t="str">
        <f t="shared" si="99"/>
        <v>2012</v>
      </c>
      <c r="H1396" s="2">
        <f t="shared" si="100"/>
        <v>2</v>
      </c>
      <c r="I1396" s="2" t="b">
        <f t="shared" si="101"/>
        <v>0</v>
      </c>
      <c r="J1396" t="s">
        <v>24</v>
      </c>
      <c r="K1396">
        <v>31</v>
      </c>
      <c r="L1396">
        <v>206.49</v>
      </c>
      <c r="M1396">
        <v>0.05</v>
      </c>
      <c r="N1396" t="s">
        <v>18</v>
      </c>
      <c r="O1396">
        <v>80.069999999999993</v>
      </c>
      <c r="P1396">
        <v>6.45</v>
      </c>
      <c r="Q1396">
        <v>1.34</v>
      </c>
      <c r="R1396" t="s">
        <v>208</v>
      </c>
      <c r="S1396" t="s">
        <v>116</v>
      </c>
      <c r="T1396" t="s">
        <v>21</v>
      </c>
      <c r="U1396" t="s">
        <v>22</v>
      </c>
      <c r="V1396" t="s">
        <v>43</v>
      </c>
      <c r="W1396">
        <v>0.36</v>
      </c>
    </row>
    <row r="1397" spans="1:23" x14ac:dyDescent="0.3">
      <c r="A1397" t="s">
        <v>1055</v>
      </c>
      <c r="B1397" t="s">
        <v>1187</v>
      </c>
      <c r="D1397" s="1">
        <v>40996</v>
      </c>
      <c r="E1397" s="1">
        <v>40998</v>
      </c>
      <c r="F1397" s="1" t="str">
        <f t="shared" si="98"/>
        <v>March</v>
      </c>
      <c r="G1397" s="1" t="str">
        <f t="shared" si="99"/>
        <v>2012</v>
      </c>
      <c r="H1397" s="2">
        <f t="shared" si="100"/>
        <v>2</v>
      </c>
      <c r="I1397" s="2" t="b">
        <f t="shared" si="101"/>
        <v>0</v>
      </c>
      <c r="J1397" t="s">
        <v>24</v>
      </c>
      <c r="K1397">
        <v>41</v>
      </c>
      <c r="L1397">
        <v>80.540000000000006</v>
      </c>
      <c r="M1397">
        <v>0.01</v>
      </c>
      <c r="N1397" t="s">
        <v>18</v>
      </c>
      <c r="O1397">
        <v>-18.72</v>
      </c>
      <c r="P1397">
        <v>1.89</v>
      </c>
      <c r="Q1397">
        <v>0.76</v>
      </c>
      <c r="R1397" t="s">
        <v>208</v>
      </c>
      <c r="S1397" t="s">
        <v>116</v>
      </c>
      <c r="T1397" t="s">
        <v>21</v>
      </c>
      <c r="U1397" t="s">
        <v>22</v>
      </c>
      <c r="V1397" t="s">
        <v>46</v>
      </c>
      <c r="W1397">
        <v>0.83</v>
      </c>
    </row>
    <row r="1398" spans="1:23" x14ac:dyDescent="0.3">
      <c r="A1398" t="s">
        <v>1188</v>
      </c>
      <c r="B1398" t="s">
        <v>1189</v>
      </c>
      <c r="D1398" s="1">
        <v>40081</v>
      </c>
      <c r="E1398" s="1">
        <v>40083</v>
      </c>
      <c r="F1398" s="1" t="str">
        <f t="shared" si="98"/>
        <v>September</v>
      </c>
      <c r="G1398" s="1" t="str">
        <f t="shared" si="99"/>
        <v>2009</v>
      </c>
      <c r="H1398" s="2">
        <f t="shared" si="100"/>
        <v>2</v>
      </c>
      <c r="I1398" s="2" t="b">
        <f t="shared" si="101"/>
        <v>0</v>
      </c>
      <c r="J1398" t="s">
        <v>34</v>
      </c>
      <c r="K1398">
        <v>8</v>
      </c>
      <c r="L1398">
        <v>1217.6199999999999</v>
      </c>
      <c r="M1398">
        <v>0.03</v>
      </c>
      <c r="N1398" t="s">
        <v>25</v>
      </c>
      <c r="O1398">
        <v>-221.5</v>
      </c>
      <c r="P1398">
        <v>140.97999999999999</v>
      </c>
      <c r="Q1398">
        <v>36.090000000000003</v>
      </c>
      <c r="R1398" t="s">
        <v>208</v>
      </c>
      <c r="S1398" t="s">
        <v>116</v>
      </c>
      <c r="T1398" t="s">
        <v>21</v>
      </c>
      <c r="U1398" t="s">
        <v>36</v>
      </c>
      <c r="V1398" t="s">
        <v>54</v>
      </c>
      <c r="W1398">
        <v>0.77</v>
      </c>
    </row>
    <row r="1399" spans="1:23" x14ac:dyDescent="0.3">
      <c r="A1399" t="s">
        <v>1188</v>
      </c>
      <c r="B1399" t="s">
        <v>1189</v>
      </c>
      <c r="D1399" s="1">
        <v>40081</v>
      </c>
      <c r="E1399" s="1">
        <v>40082</v>
      </c>
      <c r="F1399" s="1" t="str">
        <f t="shared" si="98"/>
        <v>September</v>
      </c>
      <c r="G1399" s="1" t="str">
        <f t="shared" si="99"/>
        <v>2009</v>
      </c>
      <c r="H1399" s="2">
        <f t="shared" si="100"/>
        <v>1</v>
      </c>
      <c r="I1399" s="2" t="b">
        <f t="shared" si="101"/>
        <v>0</v>
      </c>
      <c r="J1399" t="s">
        <v>34</v>
      </c>
      <c r="K1399">
        <v>32</v>
      </c>
      <c r="L1399">
        <v>1725.0325</v>
      </c>
      <c r="M1399">
        <v>0.08</v>
      </c>
      <c r="N1399" t="s">
        <v>18</v>
      </c>
      <c r="O1399">
        <v>206.35</v>
      </c>
      <c r="P1399">
        <v>65.989999999999995</v>
      </c>
      <c r="Q1399">
        <v>8.99</v>
      </c>
      <c r="R1399" t="s">
        <v>208</v>
      </c>
      <c r="S1399" t="s">
        <v>116</v>
      </c>
      <c r="T1399" t="s">
        <v>21</v>
      </c>
      <c r="U1399" t="s">
        <v>32</v>
      </c>
      <c r="V1399" t="s">
        <v>33</v>
      </c>
      <c r="W1399">
        <v>0.56000000000000005</v>
      </c>
    </row>
    <row r="1400" spans="1:23" x14ac:dyDescent="0.3">
      <c r="A1400" t="s">
        <v>1061</v>
      </c>
      <c r="B1400" t="s">
        <v>1019</v>
      </c>
      <c r="D1400" s="1">
        <v>41133</v>
      </c>
      <c r="E1400" s="1">
        <v>41135</v>
      </c>
      <c r="F1400" s="1" t="str">
        <f t="shared" si="98"/>
        <v>August</v>
      </c>
      <c r="G1400" s="1" t="str">
        <f t="shared" si="99"/>
        <v>2012</v>
      </c>
      <c r="H1400" s="2">
        <f t="shared" si="100"/>
        <v>2</v>
      </c>
      <c r="I1400" s="2" t="b">
        <f t="shared" si="101"/>
        <v>0</v>
      </c>
      <c r="J1400" t="s">
        <v>52</v>
      </c>
      <c r="K1400">
        <v>20</v>
      </c>
      <c r="L1400">
        <v>82.97</v>
      </c>
      <c r="M1400">
        <v>0.04</v>
      </c>
      <c r="N1400" t="s">
        <v>18</v>
      </c>
      <c r="O1400">
        <v>32.5</v>
      </c>
      <c r="P1400">
        <v>4.13</v>
      </c>
      <c r="Q1400">
        <v>0.5</v>
      </c>
      <c r="R1400" t="s">
        <v>208</v>
      </c>
      <c r="S1400" t="s">
        <v>116</v>
      </c>
      <c r="T1400" t="s">
        <v>42</v>
      </c>
      <c r="U1400" t="s">
        <v>22</v>
      </c>
      <c r="V1400" t="s">
        <v>57</v>
      </c>
      <c r="W1400">
        <v>0.39</v>
      </c>
    </row>
    <row r="1401" spans="1:23" x14ac:dyDescent="0.3">
      <c r="A1401" t="s">
        <v>1061</v>
      </c>
      <c r="B1401" t="s">
        <v>1019</v>
      </c>
      <c r="D1401" s="1">
        <v>41133</v>
      </c>
      <c r="E1401" s="1">
        <v>41135</v>
      </c>
      <c r="F1401" s="1" t="str">
        <f t="shared" si="98"/>
        <v>August</v>
      </c>
      <c r="G1401" s="1" t="str">
        <f t="shared" si="99"/>
        <v>2012</v>
      </c>
      <c r="H1401" s="2">
        <f t="shared" si="100"/>
        <v>2</v>
      </c>
      <c r="I1401" s="2" t="b">
        <f t="shared" si="101"/>
        <v>0</v>
      </c>
      <c r="J1401" t="s">
        <v>52</v>
      </c>
      <c r="K1401">
        <v>25</v>
      </c>
      <c r="L1401">
        <v>13701.35</v>
      </c>
      <c r="M1401">
        <v>0.01</v>
      </c>
      <c r="N1401" t="s">
        <v>25</v>
      </c>
      <c r="O1401">
        <v>-3687.65</v>
      </c>
      <c r="P1401">
        <v>550.98</v>
      </c>
      <c r="Q1401">
        <v>64.59</v>
      </c>
      <c r="R1401" t="s">
        <v>208</v>
      </c>
      <c r="S1401" t="s">
        <v>116</v>
      </c>
      <c r="T1401" t="s">
        <v>42</v>
      </c>
      <c r="U1401" t="s">
        <v>36</v>
      </c>
      <c r="V1401" t="s">
        <v>55</v>
      </c>
      <c r="W1401">
        <v>0.66</v>
      </c>
    </row>
    <row r="1402" spans="1:23" x14ac:dyDescent="0.3">
      <c r="A1402" t="s">
        <v>1188</v>
      </c>
      <c r="B1402" t="s">
        <v>1189</v>
      </c>
      <c r="D1402" s="1">
        <v>40939</v>
      </c>
      <c r="E1402" s="1">
        <v>40944</v>
      </c>
      <c r="F1402" s="1" t="str">
        <f t="shared" si="98"/>
        <v>February</v>
      </c>
      <c r="G1402" s="1" t="str">
        <f t="shared" si="99"/>
        <v>2012</v>
      </c>
      <c r="H1402" s="2">
        <f t="shared" si="100"/>
        <v>5</v>
      </c>
      <c r="I1402" s="2" t="b">
        <f t="shared" si="101"/>
        <v>0</v>
      </c>
      <c r="J1402" t="s">
        <v>17</v>
      </c>
      <c r="K1402">
        <v>24</v>
      </c>
      <c r="L1402">
        <v>512.83000000000004</v>
      </c>
      <c r="M1402">
        <v>0.01</v>
      </c>
      <c r="N1402" t="s">
        <v>18</v>
      </c>
      <c r="O1402">
        <v>-221.56</v>
      </c>
      <c r="P1402">
        <v>20.89</v>
      </c>
      <c r="Q1402">
        <v>11.52</v>
      </c>
      <c r="R1402" t="s">
        <v>208</v>
      </c>
      <c r="S1402" t="s">
        <v>116</v>
      </c>
      <c r="T1402" t="s">
        <v>21</v>
      </c>
      <c r="U1402" t="s">
        <v>22</v>
      </c>
      <c r="V1402" t="s">
        <v>23</v>
      </c>
      <c r="W1402">
        <v>0.83</v>
      </c>
    </row>
    <row r="1403" spans="1:23" x14ac:dyDescent="0.3">
      <c r="A1403" t="s">
        <v>999</v>
      </c>
      <c r="B1403" t="s">
        <v>1125</v>
      </c>
      <c r="D1403" s="1">
        <v>40236</v>
      </c>
      <c r="E1403" s="1">
        <v>40236</v>
      </c>
      <c r="F1403" s="1" t="str">
        <f t="shared" si="98"/>
        <v>February</v>
      </c>
      <c r="G1403" s="1" t="str">
        <f t="shared" si="99"/>
        <v>2010</v>
      </c>
      <c r="H1403" s="2">
        <f t="shared" si="100"/>
        <v>0</v>
      </c>
      <c r="I1403" s="2" t="str">
        <f t="shared" si="101"/>
        <v>FREE DELIVERY</v>
      </c>
      <c r="J1403" t="s">
        <v>52</v>
      </c>
      <c r="K1403">
        <v>35</v>
      </c>
      <c r="L1403">
        <v>41.23</v>
      </c>
      <c r="M1403">
        <v>0.09</v>
      </c>
      <c r="N1403" t="s">
        <v>18</v>
      </c>
      <c r="O1403">
        <v>-21.51</v>
      </c>
      <c r="P1403">
        <v>1.26</v>
      </c>
      <c r="Q1403">
        <v>0.7</v>
      </c>
      <c r="R1403" t="s">
        <v>208</v>
      </c>
      <c r="S1403" t="s">
        <v>116</v>
      </c>
      <c r="T1403" t="s">
        <v>31</v>
      </c>
      <c r="U1403" t="s">
        <v>22</v>
      </c>
      <c r="V1403" t="s">
        <v>46</v>
      </c>
      <c r="W1403">
        <v>0.81</v>
      </c>
    </row>
    <row r="1404" spans="1:23" x14ac:dyDescent="0.3">
      <c r="A1404" t="s">
        <v>1190</v>
      </c>
      <c r="B1404" t="s">
        <v>1191</v>
      </c>
      <c r="D1404" s="1">
        <v>40357</v>
      </c>
      <c r="E1404" s="1">
        <v>40358</v>
      </c>
      <c r="F1404" s="1" t="str">
        <f t="shared" si="98"/>
        <v>June</v>
      </c>
      <c r="G1404" s="1" t="str">
        <f t="shared" si="99"/>
        <v>2010</v>
      </c>
      <c r="H1404" s="2">
        <f t="shared" si="100"/>
        <v>1</v>
      </c>
      <c r="I1404" s="2" t="b">
        <f t="shared" si="101"/>
        <v>0</v>
      </c>
      <c r="J1404" t="s">
        <v>52</v>
      </c>
      <c r="K1404">
        <v>7</v>
      </c>
      <c r="L1404">
        <v>381.1995</v>
      </c>
      <c r="M1404">
        <v>0.08</v>
      </c>
      <c r="N1404" t="s">
        <v>39</v>
      </c>
      <c r="O1404">
        <v>-233.56</v>
      </c>
      <c r="P1404">
        <v>65.989999999999995</v>
      </c>
      <c r="Q1404">
        <v>8.99</v>
      </c>
      <c r="R1404" t="s">
        <v>208</v>
      </c>
      <c r="S1404" t="s">
        <v>116</v>
      </c>
      <c r="T1404" t="s">
        <v>31</v>
      </c>
      <c r="U1404" t="s">
        <v>32</v>
      </c>
      <c r="V1404" t="s">
        <v>33</v>
      </c>
      <c r="W1404">
        <v>0.57999999999999996</v>
      </c>
    </row>
    <row r="1405" spans="1:23" x14ac:dyDescent="0.3">
      <c r="A1405" t="s">
        <v>1192</v>
      </c>
      <c r="B1405" t="s">
        <v>1193</v>
      </c>
      <c r="D1405" s="1">
        <v>41048</v>
      </c>
      <c r="E1405" s="1">
        <v>41049</v>
      </c>
      <c r="F1405" s="1" t="str">
        <f t="shared" si="98"/>
        <v>May</v>
      </c>
      <c r="G1405" s="1" t="str">
        <f t="shared" si="99"/>
        <v>2012</v>
      </c>
      <c r="H1405" s="2">
        <f t="shared" si="100"/>
        <v>1</v>
      </c>
      <c r="I1405" s="2" t="b">
        <f t="shared" si="101"/>
        <v>0</v>
      </c>
      <c r="J1405" t="s">
        <v>24</v>
      </c>
      <c r="K1405">
        <v>32</v>
      </c>
      <c r="L1405">
        <v>135.19999999999999</v>
      </c>
      <c r="M1405">
        <v>0.02</v>
      </c>
      <c r="N1405" t="s">
        <v>18</v>
      </c>
      <c r="O1405">
        <v>59.4</v>
      </c>
      <c r="P1405">
        <v>4.13</v>
      </c>
      <c r="Q1405">
        <v>0.5</v>
      </c>
      <c r="R1405" t="s">
        <v>208</v>
      </c>
      <c r="S1405" t="s">
        <v>116</v>
      </c>
      <c r="T1405" t="s">
        <v>27</v>
      </c>
      <c r="U1405" t="s">
        <v>22</v>
      </c>
      <c r="V1405" t="s">
        <v>57</v>
      </c>
      <c r="W1405">
        <v>0.39</v>
      </c>
    </row>
    <row r="1406" spans="1:23" x14ac:dyDescent="0.3">
      <c r="A1406" t="s">
        <v>1001</v>
      </c>
      <c r="B1406" t="s">
        <v>1186</v>
      </c>
      <c r="D1406" s="1">
        <v>40557</v>
      </c>
      <c r="E1406" s="1">
        <v>40559</v>
      </c>
      <c r="F1406" s="1" t="str">
        <f t="shared" si="98"/>
        <v>January</v>
      </c>
      <c r="G1406" s="1" t="str">
        <f t="shared" si="99"/>
        <v>2011</v>
      </c>
      <c r="H1406" s="2">
        <f t="shared" si="100"/>
        <v>2</v>
      </c>
      <c r="I1406" s="2" t="b">
        <f t="shared" si="101"/>
        <v>0</v>
      </c>
      <c r="J1406" t="s">
        <v>24</v>
      </c>
      <c r="K1406">
        <v>35</v>
      </c>
      <c r="L1406">
        <v>5428.49</v>
      </c>
      <c r="M1406">
        <v>0.05</v>
      </c>
      <c r="N1406" t="s">
        <v>25</v>
      </c>
      <c r="O1406">
        <v>-1046.78</v>
      </c>
      <c r="P1406">
        <v>150.88999999999999</v>
      </c>
      <c r="Q1406">
        <v>60.2</v>
      </c>
      <c r="R1406" t="s">
        <v>208</v>
      </c>
      <c r="S1406" t="s">
        <v>116</v>
      </c>
      <c r="T1406" t="s">
        <v>31</v>
      </c>
      <c r="U1406" t="s">
        <v>36</v>
      </c>
      <c r="V1406" t="s">
        <v>67</v>
      </c>
      <c r="W1406">
        <v>0.77</v>
      </c>
    </row>
    <row r="1407" spans="1:23" x14ac:dyDescent="0.3">
      <c r="A1407" t="s">
        <v>1170</v>
      </c>
      <c r="B1407" t="s">
        <v>931</v>
      </c>
      <c r="D1407" s="1">
        <v>39965</v>
      </c>
      <c r="E1407" s="1">
        <v>39967</v>
      </c>
      <c r="F1407" s="1" t="str">
        <f t="shared" si="98"/>
        <v>June</v>
      </c>
      <c r="G1407" s="1" t="str">
        <f t="shared" si="99"/>
        <v>2009</v>
      </c>
      <c r="H1407" s="2">
        <f t="shared" si="100"/>
        <v>2</v>
      </c>
      <c r="I1407" s="2" t="b">
        <f t="shared" si="101"/>
        <v>0</v>
      </c>
      <c r="J1407" t="s">
        <v>24</v>
      </c>
      <c r="K1407">
        <v>41</v>
      </c>
      <c r="L1407">
        <v>5178.17</v>
      </c>
      <c r="M1407">
        <v>0.03</v>
      </c>
      <c r="N1407" t="s">
        <v>25</v>
      </c>
      <c r="O1407">
        <v>531.69000000000005</v>
      </c>
      <c r="P1407">
        <v>120.98</v>
      </c>
      <c r="Q1407">
        <v>30</v>
      </c>
      <c r="R1407" t="s">
        <v>208</v>
      </c>
      <c r="S1407" t="s">
        <v>116</v>
      </c>
      <c r="T1407" t="s">
        <v>27</v>
      </c>
      <c r="U1407" t="s">
        <v>36</v>
      </c>
      <c r="V1407" t="s">
        <v>67</v>
      </c>
      <c r="W1407">
        <v>0.64</v>
      </c>
    </row>
    <row r="1408" spans="1:23" x14ac:dyDescent="0.3">
      <c r="A1408" t="s">
        <v>1170</v>
      </c>
      <c r="B1408" t="s">
        <v>931</v>
      </c>
      <c r="D1408" s="1">
        <v>39965</v>
      </c>
      <c r="E1408" s="1">
        <v>39967</v>
      </c>
      <c r="F1408" s="1" t="str">
        <f t="shared" si="98"/>
        <v>June</v>
      </c>
      <c r="G1408" s="1" t="str">
        <f t="shared" si="99"/>
        <v>2009</v>
      </c>
      <c r="H1408" s="2">
        <f t="shared" si="100"/>
        <v>2</v>
      </c>
      <c r="I1408" s="2" t="b">
        <f t="shared" si="101"/>
        <v>0</v>
      </c>
      <c r="J1408" t="s">
        <v>24</v>
      </c>
      <c r="K1408">
        <v>32</v>
      </c>
      <c r="L1408">
        <v>535.24</v>
      </c>
      <c r="M1408">
        <v>0.01</v>
      </c>
      <c r="N1408" t="s">
        <v>18</v>
      </c>
      <c r="O1408">
        <v>216.43</v>
      </c>
      <c r="P1408">
        <v>15.68</v>
      </c>
      <c r="Q1408">
        <v>3.73</v>
      </c>
      <c r="R1408" t="s">
        <v>208</v>
      </c>
      <c r="S1408" t="s">
        <v>116</v>
      </c>
      <c r="T1408" t="s">
        <v>27</v>
      </c>
      <c r="U1408" t="s">
        <v>36</v>
      </c>
      <c r="V1408" t="s">
        <v>37</v>
      </c>
      <c r="W1408">
        <v>0.46</v>
      </c>
    </row>
    <row r="1409" spans="1:23" x14ac:dyDescent="0.3">
      <c r="A1409" t="s">
        <v>1173</v>
      </c>
      <c r="B1409" t="s">
        <v>1174</v>
      </c>
      <c r="D1409" s="1">
        <v>40411</v>
      </c>
      <c r="E1409" s="1">
        <v>40413</v>
      </c>
      <c r="F1409" s="1" t="str">
        <f t="shared" si="98"/>
        <v>August</v>
      </c>
      <c r="G1409" s="1" t="str">
        <f t="shared" si="99"/>
        <v>2010</v>
      </c>
      <c r="H1409" s="2">
        <f t="shared" si="100"/>
        <v>2</v>
      </c>
      <c r="I1409" s="2" t="b">
        <f t="shared" si="101"/>
        <v>0</v>
      </c>
      <c r="J1409" t="s">
        <v>52</v>
      </c>
      <c r="K1409">
        <v>32</v>
      </c>
      <c r="L1409">
        <v>563.08000000000004</v>
      </c>
      <c r="M1409">
        <v>0.1</v>
      </c>
      <c r="N1409" t="s">
        <v>18</v>
      </c>
      <c r="O1409">
        <v>112.97</v>
      </c>
      <c r="P1409">
        <v>18.989999999999998</v>
      </c>
      <c r="Q1409">
        <v>5.23</v>
      </c>
      <c r="R1409" t="s">
        <v>208</v>
      </c>
      <c r="S1409" t="s">
        <v>116</v>
      </c>
      <c r="T1409" t="s">
        <v>31</v>
      </c>
      <c r="U1409" t="s">
        <v>22</v>
      </c>
      <c r="V1409" t="s">
        <v>29</v>
      </c>
      <c r="W1409">
        <v>0.37</v>
      </c>
    </row>
    <row r="1410" spans="1:23" x14ac:dyDescent="0.3">
      <c r="A1410" t="s">
        <v>1105</v>
      </c>
      <c r="B1410" t="s">
        <v>1159</v>
      </c>
      <c r="D1410" s="1">
        <v>40228</v>
      </c>
      <c r="E1410" s="1">
        <v>40229</v>
      </c>
      <c r="F1410" s="1" t="str">
        <f t="shared" si="98"/>
        <v>February</v>
      </c>
      <c r="G1410" s="1" t="str">
        <f t="shared" si="99"/>
        <v>2010</v>
      </c>
      <c r="H1410" s="2">
        <f t="shared" si="100"/>
        <v>1</v>
      </c>
      <c r="I1410" s="2" t="b">
        <f t="shared" si="101"/>
        <v>0</v>
      </c>
      <c r="J1410" t="s">
        <v>44</v>
      </c>
      <c r="K1410">
        <v>5</v>
      </c>
      <c r="L1410">
        <v>192.12</v>
      </c>
      <c r="M1410">
        <v>0.04</v>
      </c>
      <c r="N1410" t="s">
        <v>18</v>
      </c>
      <c r="O1410">
        <v>-74.849999999999994</v>
      </c>
      <c r="P1410">
        <v>39.24</v>
      </c>
      <c r="Q1410">
        <v>1.99</v>
      </c>
      <c r="R1410" t="s">
        <v>208</v>
      </c>
      <c r="S1410" t="s">
        <v>116</v>
      </c>
      <c r="T1410" t="s">
        <v>27</v>
      </c>
      <c r="U1410" t="s">
        <v>32</v>
      </c>
      <c r="V1410" t="s">
        <v>48</v>
      </c>
      <c r="W1410">
        <v>0.51</v>
      </c>
    </row>
    <row r="1411" spans="1:23" x14ac:dyDescent="0.3">
      <c r="A1411" t="s">
        <v>1105</v>
      </c>
      <c r="B1411" t="s">
        <v>1159</v>
      </c>
      <c r="D1411" s="1">
        <v>40228</v>
      </c>
      <c r="E1411" s="1">
        <v>40230</v>
      </c>
      <c r="F1411" s="1" t="str">
        <f t="shared" ref="F1411:F1474" si="102">TEXT(E1411,"mmmm")</f>
        <v>February</v>
      </c>
      <c r="G1411" s="1" t="str">
        <f t="shared" ref="G1411:G1474" si="103">TEXT(E1411,"yyyy")</f>
        <v>2010</v>
      </c>
      <c r="H1411" s="2">
        <f t="shared" ref="H1411:H1474" si="104">E1411-D1411</f>
        <v>2</v>
      </c>
      <c r="I1411" s="2" t="b">
        <f t="shared" ref="I1411:I1474" si="105">IF(H1411&lt;1,IF(AND(H1411&gt;0,H1411&lt;2),"ONE DAY", "FREE DELIVERY"))</f>
        <v>0</v>
      </c>
      <c r="J1411" t="s">
        <v>44</v>
      </c>
      <c r="K1411">
        <v>33</v>
      </c>
      <c r="L1411">
        <v>3917.61</v>
      </c>
      <c r="M1411">
        <v>0.08</v>
      </c>
      <c r="N1411" t="s">
        <v>25</v>
      </c>
      <c r="O1411">
        <v>40.76</v>
      </c>
      <c r="P1411">
        <v>119.99</v>
      </c>
      <c r="Q1411">
        <v>56.14</v>
      </c>
      <c r="R1411" t="s">
        <v>208</v>
      </c>
      <c r="S1411" t="s">
        <v>116</v>
      </c>
      <c r="T1411" t="s">
        <v>27</v>
      </c>
      <c r="U1411" t="s">
        <v>32</v>
      </c>
      <c r="V1411" t="s">
        <v>94</v>
      </c>
      <c r="W1411">
        <v>0.39</v>
      </c>
    </row>
    <row r="1412" spans="1:23" x14ac:dyDescent="0.3">
      <c r="A1412" t="s">
        <v>1105</v>
      </c>
      <c r="B1412" t="s">
        <v>1159</v>
      </c>
      <c r="D1412" s="1">
        <v>40228</v>
      </c>
      <c r="E1412" s="1">
        <v>40229</v>
      </c>
      <c r="F1412" s="1" t="str">
        <f t="shared" si="102"/>
        <v>February</v>
      </c>
      <c r="G1412" s="1" t="str">
        <f t="shared" si="103"/>
        <v>2010</v>
      </c>
      <c r="H1412" s="2">
        <f t="shared" si="104"/>
        <v>1</v>
      </c>
      <c r="I1412" s="2" t="b">
        <f t="shared" si="105"/>
        <v>0</v>
      </c>
      <c r="J1412" t="s">
        <v>44</v>
      </c>
      <c r="K1412">
        <v>34</v>
      </c>
      <c r="L1412">
        <v>2788.04</v>
      </c>
      <c r="M1412">
        <v>0.01</v>
      </c>
      <c r="N1412" t="s">
        <v>18</v>
      </c>
      <c r="O1412">
        <v>-849.18</v>
      </c>
      <c r="P1412">
        <v>80.98</v>
      </c>
      <c r="Q1412">
        <v>35</v>
      </c>
      <c r="R1412" t="s">
        <v>208</v>
      </c>
      <c r="S1412" t="s">
        <v>116</v>
      </c>
      <c r="T1412" t="s">
        <v>27</v>
      </c>
      <c r="U1412" t="s">
        <v>22</v>
      </c>
      <c r="V1412" t="s">
        <v>23</v>
      </c>
      <c r="W1412">
        <v>0.83</v>
      </c>
    </row>
    <row r="1413" spans="1:23" x14ac:dyDescent="0.3">
      <c r="A1413" t="s">
        <v>1151</v>
      </c>
      <c r="B1413" t="s">
        <v>1194</v>
      </c>
      <c r="D1413" s="1">
        <v>40140</v>
      </c>
      <c r="E1413" s="1">
        <v>40142</v>
      </c>
      <c r="F1413" s="1" t="str">
        <f t="shared" si="102"/>
        <v>November</v>
      </c>
      <c r="G1413" s="1" t="str">
        <f t="shared" si="103"/>
        <v>2009</v>
      </c>
      <c r="H1413" s="2">
        <f t="shared" si="104"/>
        <v>2</v>
      </c>
      <c r="I1413" s="2" t="b">
        <f t="shared" si="105"/>
        <v>0</v>
      </c>
      <c r="J1413" t="s">
        <v>44</v>
      </c>
      <c r="K1413">
        <v>4</v>
      </c>
      <c r="L1413">
        <v>56.47</v>
      </c>
      <c r="M1413">
        <v>0.05</v>
      </c>
      <c r="N1413" t="s">
        <v>18</v>
      </c>
      <c r="O1413">
        <v>-29.9</v>
      </c>
      <c r="P1413">
        <v>12.88</v>
      </c>
      <c r="Q1413">
        <v>4.59</v>
      </c>
      <c r="R1413" t="s">
        <v>208</v>
      </c>
      <c r="S1413" t="s">
        <v>116</v>
      </c>
      <c r="T1413" t="s">
        <v>42</v>
      </c>
      <c r="U1413" t="s">
        <v>22</v>
      </c>
      <c r="V1413" t="s">
        <v>82</v>
      </c>
      <c r="W1413">
        <v>0.82</v>
      </c>
    </row>
    <row r="1414" spans="1:23" x14ac:dyDescent="0.3">
      <c r="A1414" t="s">
        <v>1105</v>
      </c>
      <c r="B1414" t="s">
        <v>1159</v>
      </c>
      <c r="D1414" s="1">
        <v>40165</v>
      </c>
      <c r="E1414" s="1">
        <v>40172</v>
      </c>
      <c r="F1414" s="1" t="str">
        <f t="shared" si="102"/>
        <v>December</v>
      </c>
      <c r="G1414" s="1" t="str">
        <f t="shared" si="103"/>
        <v>2009</v>
      </c>
      <c r="H1414" s="2">
        <f t="shared" si="104"/>
        <v>7</v>
      </c>
      <c r="I1414" s="2" t="b">
        <f t="shared" si="105"/>
        <v>0</v>
      </c>
      <c r="J1414" t="s">
        <v>17</v>
      </c>
      <c r="K1414">
        <v>19</v>
      </c>
      <c r="L1414">
        <v>216.25</v>
      </c>
      <c r="M1414">
        <v>0.09</v>
      </c>
      <c r="N1414" t="s">
        <v>18</v>
      </c>
      <c r="O1414">
        <v>58.84</v>
      </c>
      <c r="P1414">
        <v>12.22</v>
      </c>
      <c r="Q1414">
        <v>2.85</v>
      </c>
      <c r="R1414" t="s">
        <v>208</v>
      </c>
      <c r="S1414" t="s">
        <v>116</v>
      </c>
      <c r="T1414" t="s">
        <v>27</v>
      </c>
      <c r="U1414" t="s">
        <v>36</v>
      </c>
      <c r="V1414" t="s">
        <v>37</v>
      </c>
      <c r="W1414">
        <v>0.55000000000000004</v>
      </c>
    </row>
    <row r="1415" spans="1:23" x14ac:dyDescent="0.3">
      <c r="A1415" t="s">
        <v>1168</v>
      </c>
      <c r="B1415" t="s">
        <v>1169</v>
      </c>
      <c r="D1415" s="1">
        <v>40000</v>
      </c>
      <c r="E1415" s="1">
        <v>40002</v>
      </c>
      <c r="F1415" s="1" t="str">
        <f t="shared" si="102"/>
        <v>July</v>
      </c>
      <c r="G1415" s="1" t="str">
        <f t="shared" si="103"/>
        <v>2009</v>
      </c>
      <c r="H1415" s="2">
        <f t="shared" si="104"/>
        <v>2</v>
      </c>
      <c r="I1415" s="2" t="b">
        <f t="shared" si="105"/>
        <v>0</v>
      </c>
      <c r="J1415" t="s">
        <v>34</v>
      </c>
      <c r="K1415">
        <v>40</v>
      </c>
      <c r="L1415">
        <v>1861.36</v>
      </c>
      <c r="M1415">
        <v>0</v>
      </c>
      <c r="N1415" t="s">
        <v>18</v>
      </c>
      <c r="O1415">
        <v>627.85</v>
      </c>
      <c r="P1415">
        <v>42.98</v>
      </c>
      <c r="Q1415">
        <v>4.62</v>
      </c>
      <c r="R1415" t="s">
        <v>208</v>
      </c>
      <c r="S1415" t="s">
        <v>116</v>
      </c>
      <c r="T1415" t="s">
        <v>42</v>
      </c>
      <c r="U1415" t="s">
        <v>22</v>
      </c>
      <c r="V1415" t="s">
        <v>28</v>
      </c>
      <c r="W1415">
        <v>0.56000000000000005</v>
      </c>
    </row>
    <row r="1416" spans="1:23" x14ac:dyDescent="0.3">
      <c r="A1416" t="s">
        <v>1168</v>
      </c>
      <c r="B1416" t="s">
        <v>1169</v>
      </c>
      <c r="D1416" s="1">
        <v>40000</v>
      </c>
      <c r="E1416" s="1">
        <v>40002</v>
      </c>
      <c r="F1416" s="1" t="str">
        <f t="shared" si="102"/>
        <v>July</v>
      </c>
      <c r="G1416" s="1" t="str">
        <f t="shared" si="103"/>
        <v>2009</v>
      </c>
      <c r="H1416" s="2">
        <f t="shared" si="104"/>
        <v>2</v>
      </c>
      <c r="I1416" s="2" t="b">
        <f t="shared" si="105"/>
        <v>0</v>
      </c>
      <c r="J1416" t="s">
        <v>34</v>
      </c>
      <c r="K1416">
        <v>42</v>
      </c>
      <c r="L1416">
        <v>937.62</v>
      </c>
      <c r="M1416">
        <v>0.03</v>
      </c>
      <c r="N1416" t="s">
        <v>18</v>
      </c>
      <c r="O1416">
        <v>187.2</v>
      </c>
      <c r="P1416">
        <v>21.78</v>
      </c>
      <c r="Q1416">
        <v>5.94</v>
      </c>
      <c r="R1416" t="s">
        <v>208</v>
      </c>
      <c r="S1416" t="s">
        <v>116</v>
      </c>
      <c r="T1416" t="s">
        <v>42</v>
      </c>
      <c r="U1416" t="s">
        <v>22</v>
      </c>
      <c r="V1416" t="s">
        <v>28</v>
      </c>
      <c r="W1416">
        <v>0.5</v>
      </c>
    </row>
    <row r="1417" spans="1:23" x14ac:dyDescent="0.3">
      <c r="A1417" t="s">
        <v>1168</v>
      </c>
      <c r="B1417" t="s">
        <v>1169</v>
      </c>
      <c r="D1417" s="1">
        <v>40000</v>
      </c>
      <c r="E1417" s="1">
        <v>40001</v>
      </c>
      <c r="F1417" s="1" t="str">
        <f t="shared" si="102"/>
        <v>July</v>
      </c>
      <c r="G1417" s="1" t="str">
        <f t="shared" si="103"/>
        <v>2009</v>
      </c>
      <c r="H1417" s="2">
        <f t="shared" si="104"/>
        <v>1</v>
      </c>
      <c r="I1417" s="2" t="b">
        <f t="shared" si="105"/>
        <v>0</v>
      </c>
      <c r="J1417" t="s">
        <v>34</v>
      </c>
      <c r="K1417">
        <v>11</v>
      </c>
      <c r="L1417">
        <v>33.020000000000003</v>
      </c>
      <c r="M1417">
        <v>0.08</v>
      </c>
      <c r="N1417" t="s">
        <v>18</v>
      </c>
      <c r="O1417">
        <v>8.4</v>
      </c>
      <c r="P1417">
        <v>3.15</v>
      </c>
      <c r="Q1417">
        <v>0.5</v>
      </c>
      <c r="R1417" t="s">
        <v>208</v>
      </c>
      <c r="S1417" t="s">
        <v>116</v>
      </c>
      <c r="T1417" t="s">
        <v>42</v>
      </c>
      <c r="U1417" t="s">
        <v>22</v>
      </c>
      <c r="V1417" t="s">
        <v>57</v>
      </c>
      <c r="W1417">
        <v>0.37</v>
      </c>
    </row>
    <row r="1418" spans="1:23" x14ac:dyDescent="0.3">
      <c r="A1418" t="s">
        <v>1173</v>
      </c>
      <c r="B1418" t="s">
        <v>1174</v>
      </c>
      <c r="D1418" s="1">
        <v>41107</v>
      </c>
      <c r="E1418" s="1">
        <v>41109</v>
      </c>
      <c r="F1418" s="1" t="str">
        <f t="shared" si="102"/>
        <v>July</v>
      </c>
      <c r="G1418" s="1" t="str">
        <f t="shared" si="103"/>
        <v>2012</v>
      </c>
      <c r="H1418" s="2">
        <f t="shared" si="104"/>
        <v>2</v>
      </c>
      <c r="I1418" s="2" t="b">
        <f t="shared" si="105"/>
        <v>0</v>
      </c>
      <c r="J1418" t="s">
        <v>34</v>
      </c>
      <c r="K1418">
        <v>5</v>
      </c>
      <c r="L1418">
        <v>199.16</v>
      </c>
      <c r="M1418">
        <v>0.1</v>
      </c>
      <c r="N1418" t="s">
        <v>18</v>
      </c>
      <c r="O1418">
        <v>-64.87</v>
      </c>
      <c r="P1418">
        <v>40.98</v>
      </c>
      <c r="Q1418">
        <v>1.99</v>
      </c>
      <c r="R1418" t="s">
        <v>208</v>
      </c>
      <c r="S1418" t="s">
        <v>116</v>
      </c>
      <c r="T1418" t="s">
        <v>31</v>
      </c>
      <c r="U1418" t="s">
        <v>32</v>
      </c>
      <c r="V1418" t="s">
        <v>48</v>
      </c>
      <c r="W1418">
        <v>0.44</v>
      </c>
    </row>
    <row r="1419" spans="1:23" x14ac:dyDescent="0.3">
      <c r="A1419" t="s">
        <v>1161</v>
      </c>
      <c r="B1419" t="s">
        <v>1162</v>
      </c>
      <c r="D1419" s="1">
        <v>39976</v>
      </c>
      <c r="E1419" s="1">
        <v>39983</v>
      </c>
      <c r="F1419" s="1" t="str">
        <f t="shared" si="102"/>
        <v>June</v>
      </c>
      <c r="G1419" s="1" t="str">
        <f t="shared" si="103"/>
        <v>2009</v>
      </c>
      <c r="H1419" s="2">
        <f t="shared" si="104"/>
        <v>7</v>
      </c>
      <c r="I1419" s="2" t="b">
        <f t="shared" si="105"/>
        <v>0</v>
      </c>
      <c r="J1419" t="s">
        <v>17</v>
      </c>
      <c r="K1419">
        <v>28</v>
      </c>
      <c r="L1419">
        <v>967.27</v>
      </c>
      <c r="M1419">
        <v>7.0000000000000007E-2</v>
      </c>
      <c r="N1419" t="s">
        <v>18</v>
      </c>
      <c r="O1419">
        <v>309.31</v>
      </c>
      <c r="P1419">
        <v>35.44</v>
      </c>
      <c r="Q1419">
        <v>7.5</v>
      </c>
      <c r="R1419" t="s">
        <v>208</v>
      </c>
      <c r="S1419" t="s">
        <v>116</v>
      </c>
      <c r="T1419" t="s">
        <v>31</v>
      </c>
      <c r="U1419" t="s">
        <v>22</v>
      </c>
      <c r="V1419" t="s">
        <v>43</v>
      </c>
      <c r="W1419">
        <v>0.38</v>
      </c>
    </row>
    <row r="1420" spans="1:23" x14ac:dyDescent="0.3">
      <c r="A1420" t="s">
        <v>1168</v>
      </c>
      <c r="B1420" t="s">
        <v>1169</v>
      </c>
      <c r="D1420" s="1">
        <v>41109</v>
      </c>
      <c r="E1420" s="1">
        <v>41112</v>
      </c>
      <c r="F1420" s="1" t="str">
        <f t="shared" si="102"/>
        <v>July</v>
      </c>
      <c r="G1420" s="1" t="str">
        <f t="shared" si="103"/>
        <v>2012</v>
      </c>
      <c r="H1420" s="2">
        <f t="shared" si="104"/>
        <v>3</v>
      </c>
      <c r="I1420" s="2" t="b">
        <f t="shared" si="105"/>
        <v>0</v>
      </c>
      <c r="J1420" t="s">
        <v>34</v>
      </c>
      <c r="K1420">
        <v>45</v>
      </c>
      <c r="L1420">
        <v>483.74</v>
      </c>
      <c r="M1420">
        <v>0.02</v>
      </c>
      <c r="N1420" t="s">
        <v>18</v>
      </c>
      <c r="O1420">
        <v>206.27</v>
      </c>
      <c r="P1420">
        <v>10.31</v>
      </c>
      <c r="Q1420">
        <v>1.79</v>
      </c>
      <c r="R1420" t="s">
        <v>208</v>
      </c>
      <c r="S1420" t="s">
        <v>116</v>
      </c>
      <c r="T1420" t="s">
        <v>31</v>
      </c>
      <c r="U1420" t="s">
        <v>22</v>
      </c>
      <c r="V1420" t="s">
        <v>43</v>
      </c>
      <c r="W1420">
        <v>0.38</v>
      </c>
    </row>
    <row r="1421" spans="1:23" x14ac:dyDescent="0.3">
      <c r="A1421" t="s">
        <v>1168</v>
      </c>
      <c r="B1421" t="s">
        <v>1169</v>
      </c>
      <c r="D1421" s="1">
        <v>41109</v>
      </c>
      <c r="E1421" s="1">
        <v>41109</v>
      </c>
      <c r="F1421" s="1" t="str">
        <f t="shared" si="102"/>
        <v>July</v>
      </c>
      <c r="G1421" s="1" t="str">
        <f t="shared" si="103"/>
        <v>2012</v>
      </c>
      <c r="H1421" s="2">
        <f t="shared" si="104"/>
        <v>0</v>
      </c>
      <c r="I1421" s="2" t="str">
        <f t="shared" si="105"/>
        <v>FREE DELIVERY</v>
      </c>
      <c r="J1421" t="s">
        <v>34</v>
      </c>
      <c r="K1421">
        <v>27</v>
      </c>
      <c r="L1421">
        <v>159.65</v>
      </c>
      <c r="M1421">
        <v>0.06</v>
      </c>
      <c r="N1421" t="s">
        <v>18</v>
      </c>
      <c r="O1421">
        <v>-1.79</v>
      </c>
      <c r="P1421">
        <v>5.85</v>
      </c>
      <c r="Q1421">
        <v>2.27</v>
      </c>
      <c r="R1421" t="s">
        <v>208</v>
      </c>
      <c r="S1421" t="s">
        <v>116</v>
      </c>
      <c r="T1421" t="s">
        <v>31</v>
      </c>
      <c r="U1421" t="s">
        <v>22</v>
      </c>
      <c r="V1421" t="s">
        <v>60</v>
      </c>
      <c r="W1421">
        <v>0.56000000000000005</v>
      </c>
    </row>
    <row r="1422" spans="1:23" x14ac:dyDescent="0.3">
      <c r="A1422" t="s">
        <v>1163</v>
      </c>
      <c r="B1422" t="s">
        <v>1164</v>
      </c>
      <c r="D1422" s="1">
        <v>40621</v>
      </c>
      <c r="E1422" s="1">
        <v>40622</v>
      </c>
      <c r="F1422" s="1" t="str">
        <f t="shared" si="102"/>
        <v>March</v>
      </c>
      <c r="G1422" s="1" t="str">
        <f t="shared" si="103"/>
        <v>2011</v>
      </c>
      <c r="H1422" s="2">
        <f t="shared" si="104"/>
        <v>1</v>
      </c>
      <c r="I1422" s="2" t="b">
        <f t="shared" si="105"/>
        <v>0</v>
      </c>
      <c r="J1422" t="s">
        <v>44</v>
      </c>
      <c r="K1422">
        <v>43</v>
      </c>
      <c r="L1422">
        <v>7452.1369999999997</v>
      </c>
      <c r="M1422">
        <v>0.02</v>
      </c>
      <c r="N1422" t="s">
        <v>18</v>
      </c>
      <c r="O1422">
        <v>2028.36</v>
      </c>
      <c r="P1422">
        <v>205.99</v>
      </c>
      <c r="Q1422">
        <v>5.99</v>
      </c>
      <c r="R1422" t="s">
        <v>208</v>
      </c>
      <c r="S1422" t="s">
        <v>116</v>
      </c>
      <c r="T1422" t="s">
        <v>31</v>
      </c>
      <c r="U1422" t="s">
        <v>32</v>
      </c>
      <c r="V1422" t="s">
        <v>33</v>
      </c>
      <c r="W1422">
        <v>0.59</v>
      </c>
    </row>
    <row r="1423" spans="1:23" x14ac:dyDescent="0.3">
      <c r="A1423" t="s">
        <v>1188</v>
      </c>
      <c r="B1423" t="s">
        <v>1189</v>
      </c>
      <c r="D1423" s="1">
        <v>41270</v>
      </c>
      <c r="E1423" s="1">
        <v>41270</v>
      </c>
      <c r="F1423" s="1" t="str">
        <f t="shared" si="102"/>
        <v>December</v>
      </c>
      <c r="G1423" s="1" t="str">
        <f t="shared" si="103"/>
        <v>2012</v>
      </c>
      <c r="H1423" s="2">
        <f t="shared" si="104"/>
        <v>0</v>
      </c>
      <c r="I1423" s="2" t="str">
        <f t="shared" si="105"/>
        <v>FREE DELIVERY</v>
      </c>
      <c r="J1423" t="s">
        <v>24</v>
      </c>
      <c r="K1423">
        <v>37</v>
      </c>
      <c r="L1423">
        <v>173.11</v>
      </c>
      <c r="M1423">
        <v>0.02</v>
      </c>
      <c r="N1423" t="s">
        <v>18</v>
      </c>
      <c r="O1423">
        <v>-121.58</v>
      </c>
      <c r="P1423">
        <v>4.37</v>
      </c>
      <c r="Q1423">
        <v>5.15</v>
      </c>
      <c r="R1423" t="s">
        <v>208</v>
      </c>
      <c r="S1423" t="s">
        <v>116</v>
      </c>
      <c r="T1423" t="s">
        <v>21</v>
      </c>
      <c r="U1423" t="s">
        <v>22</v>
      </c>
      <c r="V1423" t="s">
        <v>28</v>
      </c>
      <c r="W1423">
        <v>0.59</v>
      </c>
    </row>
    <row r="1424" spans="1:23" x14ac:dyDescent="0.3">
      <c r="A1424" t="s">
        <v>1188</v>
      </c>
      <c r="B1424" t="s">
        <v>1189</v>
      </c>
      <c r="D1424" s="1">
        <v>41270</v>
      </c>
      <c r="E1424" s="1">
        <v>41272</v>
      </c>
      <c r="F1424" s="1" t="str">
        <f t="shared" si="102"/>
        <v>December</v>
      </c>
      <c r="G1424" s="1" t="str">
        <f t="shared" si="103"/>
        <v>2012</v>
      </c>
      <c r="H1424" s="2">
        <f t="shared" si="104"/>
        <v>2</v>
      </c>
      <c r="I1424" s="2" t="b">
        <f t="shared" si="105"/>
        <v>0</v>
      </c>
      <c r="J1424" t="s">
        <v>24</v>
      </c>
      <c r="K1424">
        <v>11</v>
      </c>
      <c r="L1424">
        <v>86.68</v>
      </c>
      <c r="M1424">
        <v>0.08</v>
      </c>
      <c r="N1424" t="s">
        <v>18</v>
      </c>
      <c r="O1424">
        <v>-474.91</v>
      </c>
      <c r="P1424">
        <v>3.48</v>
      </c>
      <c r="Q1424">
        <v>49</v>
      </c>
      <c r="R1424" t="s">
        <v>208</v>
      </c>
      <c r="S1424" t="s">
        <v>116</v>
      </c>
      <c r="T1424" t="s">
        <v>21</v>
      </c>
      <c r="U1424" t="s">
        <v>22</v>
      </c>
      <c r="V1424" t="s">
        <v>28</v>
      </c>
      <c r="W1424">
        <v>0.59</v>
      </c>
    </row>
    <row r="1425" spans="1:23" x14ac:dyDescent="0.3">
      <c r="A1425" t="s">
        <v>1188</v>
      </c>
      <c r="B1425" t="s">
        <v>1189</v>
      </c>
      <c r="D1425" s="1">
        <v>41270</v>
      </c>
      <c r="E1425" s="1">
        <v>41271</v>
      </c>
      <c r="F1425" s="1" t="str">
        <f t="shared" si="102"/>
        <v>December</v>
      </c>
      <c r="G1425" s="1" t="str">
        <f t="shared" si="103"/>
        <v>2012</v>
      </c>
      <c r="H1425" s="2">
        <f t="shared" si="104"/>
        <v>1</v>
      </c>
      <c r="I1425" s="2" t="b">
        <f t="shared" si="105"/>
        <v>0</v>
      </c>
      <c r="J1425" t="s">
        <v>24</v>
      </c>
      <c r="K1425">
        <v>41</v>
      </c>
      <c r="L1425">
        <v>833.51</v>
      </c>
      <c r="M1425">
        <v>0.05</v>
      </c>
      <c r="N1425" t="s">
        <v>18</v>
      </c>
      <c r="O1425">
        <v>364.99</v>
      </c>
      <c r="P1425">
        <v>20.98</v>
      </c>
      <c r="Q1425">
        <v>1.49</v>
      </c>
      <c r="R1425" t="s">
        <v>208</v>
      </c>
      <c r="S1425" t="s">
        <v>116</v>
      </c>
      <c r="T1425" t="s">
        <v>21</v>
      </c>
      <c r="U1425" t="s">
        <v>22</v>
      </c>
      <c r="V1425" t="s">
        <v>29</v>
      </c>
      <c r="W1425">
        <v>0.35</v>
      </c>
    </row>
    <row r="1426" spans="1:23" x14ac:dyDescent="0.3">
      <c r="A1426" t="s">
        <v>1163</v>
      </c>
      <c r="B1426" t="s">
        <v>1164</v>
      </c>
      <c r="D1426" s="1">
        <v>40794</v>
      </c>
      <c r="E1426" s="1">
        <v>40797</v>
      </c>
      <c r="F1426" s="1" t="str">
        <f t="shared" si="102"/>
        <v>September</v>
      </c>
      <c r="G1426" s="1" t="str">
        <f t="shared" si="103"/>
        <v>2011</v>
      </c>
      <c r="H1426" s="2">
        <f t="shared" si="104"/>
        <v>3</v>
      </c>
      <c r="I1426" s="2" t="b">
        <f t="shared" si="105"/>
        <v>0</v>
      </c>
      <c r="J1426" t="s">
        <v>52</v>
      </c>
      <c r="K1426">
        <v>9</v>
      </c>
      <c r="L1426">
        <v>1031.06</v>
      </c>
      <c r="M1426">
        <v>0.03</v>
      </c>
      <c r="N1426" t="s">
        <v>18</v>
      </c>
      <c r="O1426">
        <v>39.36</v>
      </c>
      <c r="P1426">
        <v>115.79</v>
      </c>
      <c r="Q1426">
        <v>1.99</v>
      </c>
      <c r="R1426" t="s">
        <v>208</v>
      </c>
      <c r="S1426" t="s">
        <v>116</v>
      </c>
      <c r="T1426" t="s">
        <v>31</v>
      </c>
      <c r="U1426" t="s">
        <v>32</v>
      </c>
      <c r="V1426" t="s">
        <v>48</v>
      </c>
      <c r="W1426">
        <v>0.49</v>
      </c>
    </row>
    <row r="1427" spans="1:23" x14ac:dyDescent="0.3">
      <c r="A1427" t="s">
        <v>1173</v>
      </c>
      <c r="B1427" t="s">
        <v>1174</v>
      </c>
      <c r="D1427" s="1">
        <v>40520</v>
      </c>
      <c r="E1427" s="1">
        <v>40522</v>
      </c>
      <c r="F1427" s="1" t="str">
        <f t="shared" si="102"/>
        <v>December</v>
      </c>
      <c r="G1427" s="1" t="str">
        <f t="shared" si="103"/>
        <v>2010</v>
      </c>
      <c r="H1427" s="2">
        <f t="shared" si="104"/>
        <v>2</v>
      </c>
      <c r="I1427" s="2" t="b">
        <f t="shared" si="105"/>
        <v>0</v>
      </c>
      <c r="J1427" t="s">
        <v>52</v>
      </c>
      <c r="K1427">
        <v>14</v>
      </c>
      <c r="L1427">
        <v>138.31</v>
      </c>
      <c r="M1427">
        <v>7.0000000000000007E-2</v>
      </c>
      <c r="N1427" t="s">
        <v>18</v>
      </c>
      <c r="O1427">
        <v>-31.16</v>
      </c>
      <c r="P1427">
        <v>9.77</v>
      </c>
      <c r="Q1427">
        <v>6.02</v>
      </c>
      <c r="R1427" t="s">
        <v>142</v>
      </c>
      <c r="S1427" t="s">
        <v>143</v>
      </c>
      <c r="T1427" t="s">
        <v>31</v>
      </c>
      <c r="U1427" t="s">
        <v>36</v>
      </c>
      <c r="V1427" t="s">
        <v>37</v>
      </c>
      <c r="W1427">
        <v>0.48</v>
      </c>
    </row>
    <row r="1428" spans="1:23" x14ac:dyDescent="0.3">
      <c r="A1428" t="s">
        <v>999</v>
      </c>
      <c r="B1428" t="s">
        <v>1125</v>
      </c>
      <c r="D1428" s="1">
        <v>39887</v>
      </c>
      <c r="E1428" s="1">
        <v>39888</v>
      </c>
      <c r="F1428" s="1" t="str">
        <f t="shared" si="102"/>
        <v>March</v>
      </c>
      <c r="G1428" s="1" t="str">
        <f t="shared" si="103"/>
        <v>2009</v>
      </c>
      <c r="H1428" s="2">
        <f t="shared" si="104"/>
        <v>1</v>
      </c>
      <c r="I1428" s="2" t="b">
        <f t="shared" si="105"/>
        <v>0</v>
      </c>
      <c r="J1428" t="s">
        <v>44</v>
      </c>
      <c r="K1428">
        <v>17</v>
      </c>
      <c r="L1428">
        <v>30.62</v>
      </c>
      <c r="M1428">
        <v>0.01</v>
      </c>
      <c r="N1428" t="s">
        <v>18</v>
      </c>
      <c r="O1428">
        <v>-1.56</v>
      </c>
      <c r="P1428">
        <v>1.76</v>
      </c>
      <c r="Q1428">
        <v>0.7</v>
      </c>
      <c r="R1428" t="s">
        <v>142</v>
      </c>
      <c r="S1428" t="s">
        <v>143</v>
      </c>
      <c r="T1428" t="s">
        <v>31</v>
      </c>
      <c r="U1428" t="s">
        <v>22</v>
      </c>
      <c r="V1428" t="s">
        <v>60</v>
      </c>
      <c r="W1428">
        <v>0.56000000000000005</v>
      </c>
    </row>
    <row r="1429" spans="1:23" x14ac:dyDescent="0.3">
      <c r="A1429" t="s">
        <v>1061</v>
      </c>
      <c r="B1429" t="s">
        <v>1019</v>
      </c>
      <c r="D1429" s="1">
        <v>40836</v>
      </c>
      <c r="E1429" s="1">
        <v>40837</v>
      </c>
      <c r="F1429" s="1" t="str">
        <f t="shared" si="102"/>
        <v>October</v>
      </c>
      <c r="G1429" s="1" t="str">
        <f t="shared" si="103"/>
        <v>2011</v>
      </c>
      <c r="H1429" s="2">
        <f t="shared" si="104"/>
        <v>1</v>
      </c>
      <c r="I1429" s="2" t="b">
        <f t="shared" si="105"/>
        <v>0</v>
      </c>
      <c r="J1429" t="s">
        <v>24</v>
      </c>
      <c r="K1429">
        <v>12</v>
      </c>
      <c r="L1429">
        <v>2266.6999999999998</v>
      </c>
      <c r="M1429">
        <v>7.0000000000000007E-2</v>
      </c>
      <c r="N1429" t="s">
        <v>25</v>
      </c>
      <c r="O1429">
        <v>180.8</v>
      </c>
      <c r="P1429">
        <v>200.98</v>
      </c>
      <c r="Q1429">
        <v>23.76</v>
      </c>
      <c r="R1429" t="s">
        <v>142</v>
      </c>
      <c r="S1429" t="s">
        <v>143</v>
      </c>
      <c r="T1429" t="s">
        <v>42</v>
      </c>
      <c r="U1429" t="s">
        <v>36</v>
      </c>
      <c r="V1429" t="s">
        <v>67</v>
      </c>
      <c r="W1429">
        <v>0.57999999999999996</v>
      </c>
    </row>
    <row r="1430" spans="1:23" x14ac:dyDescent="0.3">
      <c r="A1430" t="s">
        <v>1074</v>
      </c>
      <c r="B1430" t="s">
        <v>1160</v>
      </c>
      <c r="D1430" s="1">
        <v>40556</v>
      </c>
      <c r="E1430" s="1">
        <v>40558</v>
      </c>
      <c r="F1430" s="1" t="str">
        <f t="shared" si="102"/>
        <v>January</v>
      </c>
      <c r="G1430" s="1" t="str">
        <f t="shared" si="103"/>
        <v>2011</v>
      </c>
      <c r="H1430" s="2">
        <f t="shared" si="104"/>
        <v>2</v>
      </c>
      <c r="I1430" s="2" t="b">
        <f t="shared" si="105"/>
        <v>0</v>
      </c>
      <c r="J1430" t="s">
        <v>24</v>
      </c>
      <c r="K1430">
        <v>23</v>
      </c>
      <c r="L1430">
        <v>38.99</v>
      </c>
      <c r="M1430">
        <v>0.09</v>
      </c>
      <c r="N1430" t="s">
        <v>18</v>
      </c>
      <c r="O1430">
        <v>-33.520000000000003</v>
      </c>
      <c r="P1430">
        <v>1.7</v>
      </c>
      <c r="Q1430">
        <v>1.99</v>
      </c>
      <c r="R1430" t="s">
        <v>142</v>
      </c>
      <c r="S1430" t="s">
        <v>143</v>
      </c>
      <c r="T1430" t="s">
        <v>42</v>
      </c>
      <c r="U1430" t="s">
        <v>32</v>
      </c>
      <c r="V1430" t="s">
        <v>48</v>
      </c>
      <c r="W1430">
        <v>0.51</v>
      </c>
    </row>
    <row r="1431" spans="1:23" x14ac:dyDescent="0.3">
      <c r="A1431" t="s">
        <v>1170</v>
      </c>
      <c r="B1431" t="s">
        <v>931</v>
      </c>
      <c r="D1431" s="1">
        <v>40039</v>
      </c>
      <c r="E1431" s="1">
        <v>40040</v>
      </c>
      <c r="F1431" s="1" t="str">
        <f t="shared" si="102"/>
        <v>August</v>
      </c>
      <c r="G1431" s="1" t="str">
        <f t="shared" si="103"/>
        <v>2009</v>
      </c>
      <c r="H1431" s="2">
        <f t="shared" si="104"/>
        <v>1</v>
      </c>
      <c r="I1431" s="2" t="b">
        <f t="shared" si="105"/>
        <v>0</v>
      </c>
      <c r="J1431" t="s">
        <v>52</v>
      </c>
      <c r="K1431">
        <v>48</v>
      </c>
      <c r="L1431">
        <v>80.33</v>
      </c>
      <c r="M1431">
        <v>0.09</v>
      </c>
      <c r="N1431" t="s">
        <v>18</v>
      </c>
      <c r="O1431">
        <v>-12.95</v>
      </c>
      <c r="P1431">
        <v>1.82</v>
      </c>
      <c r="Q1431">
        <v>0.83</v>
      </c>
      <c r="R1431" t="s">
        <v>142</v>
      </c>
      <c r="S1431" t="s">
        <v>143</v>
      </c>
      <c r="T1431" t="s">
        <v>27</v>
      </c>
      <c r="U1431" t="s">
        <v>22</v>
      </c>
      <c r="V1431" t="s">
        <v>60</v>
      </c>
      <c r="W1431">
        <v>0.56999999999999995</v>
      </c>
    </row>
    <row r="1432" spans="1:23" x14ac:dyDescent="0.3">
      <c r="A1432" t="s">
        <v>1061</v>
      </c>
      <c r="B1432" t="s">
        <v>1019</v>
      </c>
      <c r="D1432" s="1">
        <v>39844</v>
      </c>
      <c r="E1432" s="1">
        <v>39844</v>
      </c>
      <c r="F1432" s="1" t="str">
        <f t="shared" si="102"/>
        <v>January</v>
      </c>
      <c r="G1432" s="1" t="str">
        <f t="shared" si="103"/>
        <v>2009</v>
      </c>
      <c r="H1432" s="2">
        <f t="shared" si="104"/>
        <v>0</v>
      </c>
      <c r="I1432" s="2" t="str">
        <f t="shared" si="105"/>
        <v>FREE DELIVERY</v>
      </c>
      <c r="J1432" t="s">
        <v>17</v>
      </c>
      <c r="K1432">
        <v>42</v>
      </c>
      <c r="L1432">
        <v>6244.18</v>
      </c>
      <c r="M1432">
        <v>0.09</v>
      </c>
      <c r="N1432" t="s">
        <v>25</v>
      </c>
      <c r="O1432">
        <v>470.3</v>
      </c>
      <c r="P1432">
        <v>160.97999999999999</v>
      </c>
      <c r="Q1432">
        <v>30</v>
      </c>
      <c r="R1432" t="s">
        <v>142</v>
      </c>
      <c r="S1432" t="s">
        <v>143</v>
      </c>
      <c r="T1432" t="s">
        <v>42</v>
      </c>
      <c r="U1432" t="s">
        <v>36</v>
      </c>
      <c r="V1432" t="s">
        <v>67</v>
      </c>
      <c r="W1432">
        <v>0.62</v>
      </c>
    </row>
    <row r="1433" spans="1:23" x14ac:dyDescent="0.3">
      <c r="A1433" t="s">
        <v>1061</v>
      </c>
      <c r="B1433" t="s">
        <v>1019</v>
      </c>
      <c r="D1433" s="1">
        <v>39844</v>
      </c>
      <c r="E1433" s="1">
        <v>39844</v>
      </c>
      <c r="F1433" s="1" t="str">
        <f t="shared" si="102"/>
        <v>January</v>
      </c>
      <c r="G1433" s="1" t="str">
        <f t="shared" si="103"/>
        <v>2009</v>
      </c>
      <c r="H1433" s="2">
        <f t="shared" si="104"/>
        <v>0</v>
      </c>
      <c r="I1433" s="2" t="str">
        <f t="shared" si="105"/>
        <v>FREE DELIVERY</v>
      </c>
      <c r="J1433" t="s">
        <v>17</v>
      </c>
      <c r="K1433">
        <v>41</v>
      </c>
      <c r="L1433">
        <v>239.75</v>
      </c>
      <c r="M1433">
        <v>0.09</v>
      </c>
      <c r="N1433" t="s">
        <v>18</v>
      </c>
      <c r="O1433">
        <v>105.91</v>
      </c>
      <c r="P1433">
        <v>6.3</v>
      </c>
      <c r="Q1433">
        <v>0.5</v>
      </c>
      <c r="R1433" t="s">
        <v>142</v>
      </c>
      <c r="S1433" t="s">
        <v>143</v>
      </c>
      <c r="T1433" t="s">
        <v>42</v>
      </c>
      <c r="U1433" t="s">
        <v>22</v>
      </c>
      <c r="V1433" t="s">
        <v>57</v>
      </c>
      <c r="W1433">
        <v>0.39</v>
      </c>
    </row>
    <row r="1434" spans="1:23" x14ac:dyDescent="0.3">
      <c r="A1434" t="s">
        <v>1061</v>
      </c>
      <c r="B1434" t="s">
        <v>1019</v>
      </c>
      <c r="D1434" s="1">
        <v>39844</v>
      </c>
      <c r="E1434" s="1">
        <v>39851</v>
      </c>
      <c r="F1434" s="1" t="str">
        <f t="shared" si="102"/>
        <v>February</v>
      </c>
      <c r="G1434" s="1" t="str">
        <f t="shared" si="103"/>
        <v>2009</v>
      </c>
      <c r="H1434" s="2">
        <f t="shared" si="104"/>
        <v>7</v>
      </c>
      <c r="I1434" s="2" t="b">
        <f t="shared" si="105"/>
        <v>0</v>
      </c>
      <c r="J1434" t="s">
        <v>17</v>
      </c>
      <c r="K1434">
        <v>30</v>
      </c>
      <c r="L1434">
        <v>150.19999999999999</v>
      </c>
      <c r="M1434">
        <v>0</v>
      </c>
      <c r="N1434" t="s">
        <v>18</v>
      </c>
      <c r="O1434">
        <v>62.46</v>
      </c>
      <c r="P1434">
        <v>4.9800000000000004</v>
      </c>
      <c r="Q1434">
        <v>0.8</v>
      </c>
      <c r="R1434" t="s">
        <v>142</v>
      </c>
      <c r="S1434" t="s">
        <v>143</v>
      </c>
      <c r="T1434" t="s">
        <v>42</v>
      </c>
      <c r="U1434" t="s">
        <v>22</v>
      </c>
      <c r="V1434" t="s">
        <v>43</v>
      </c>
      <c r="W1434">
        <v>0.36</v>
      </c>
    </row>
    <row r="1435" spans="1:23" x14ac:dyDescent="0.3">
      <c r="A1435" t="s">
        <v>1143</v>
      </c>
      <c r="B1435" t="s">
        <v>986</v>
      </c>
      <c r="D1435" s="1">
        <v>40040</v>
      </c>
      <c r="E1435" s="1">
        <v>40041</v>
      </c>
      <c r="F1435" s="1" t="str">
        <f t="shared" si="102"/>
        <v>August</v>
      </c>
      <c r="G1435" s="1" t="str">
        <f t="shared" si="103"/>
        <v>2009</v>
      </c>
      <c r="H1435" s="2">
        <f t="shared" si="104"/>
        <v>1</v>
      </c>
      <c r="I1435" s="2" t="b">
        <f t="shared" si="105"/>
        <v>0</v>
      </c>
      <c r="J1435" t="s">
        <v>52</v>
      </c>
      <c r="K1435">
        <v>5</v>
      </c>
      <c r="L1435">
        <v>2019.65</v>
      </c>
      <c r="M1435">
        <v>0.05</v>
      </c>
      <c r="N1435" t="s">
        <v>18</v>
      </c>
      <c r="O1435">
        <v>289.88</v>
      </c>
      <c r="P1435">
        <v>420.98</v>
      </c>
      <c r="Q1435">
        <v>19.989999999999998</v>
      </c>
      <c r="R1435" t="s">
        <v>142</v>
      </c>
      <c r="S1435" t="s">
        <v>143</v>
      </c>
      <c r="T1435" t="s">
        <v>27</v>
      </c>
      <c r="U1435" t="s">
        <v>22</v>
      </c>
      <c r="V1435" t="s">
        <v>29</v>
      </c>
      <c r="W1435">
        <v>0.35</v>
      </c>
    </row>
    <row r="1436" spans="1:23" x14ac:dyDescent="0.3">
      <c r="A1436" t="s">
        <v>1151</v>
      </c>
      <c r="B1436" t="s">
        <v>1194</v>
      </c>
      <c r="D1436" s="1">
        <v>39997</v>
      </c>
      <c r="E1436" s="1">
        <v>39999</v>
      </c>
      <c r="F1436" s="1" t="str">
        <f t="shared" si="102"/>
        <v>July</v>
      </c>
      <c r="G1436" s="1" t="str">
        <f t="shared" si="103"/>
        <v>2009</v>
      </c>
      <c r="H1436" s="2">
        <f t="shared" si="104"/>
        <v>2</v>
      </c>
      <c r="I1436" s="2" t="b">
        <f t="shared" si="105"/>
        <v>0</v>
      </c>
      <c r="J1436" t="s">
        <v>24</v>
      </c>
      <c r="K1436">
        <v>7</v>
      </c>
      <c r="L1436">
        <v>55.81</v>
      </c>
      <c r="M1436">
        <v>0.03</v>
      </c>
      <c r="N1436" t="s">
        <v>18</v>
      </c>
      <c r="O1436">
        <v>-35.04</v>
      </c>
      <c r="P1436">
        <v>6.48</v>
      </c>
      <c r="Q1436">
        <v>8.73</v>
      </c>
      <c r="R1436" t="s">
        <v>142</v>
      </c>
      <c r="S1436" t="s">
        <v>143</v>
      </c>
      <c r="T1436" t="s">
        <v>42</v>
      </c>
      <c r="U1436" t="s">
        <v>22</v>
      </c>
      <c r="V1436" t="s">
        <v>43</v>
      </c>
      <c r="W1436">
        <v>0.37</v>
      </c>
    </row>
    <row r="1437" spans="1:23" x14ac:dyDescent="0.3">
      <c r="A1437" t="s">
        <v>1151</v>
      </c>
      <c r="B1437" t="s">
        <v>1194</v>
      </c>
      <c r="D1437" s="1">
        <v>39997</v>
      </c>
      <c r="E1437" s="1">
        <v>40000</v>
      </c>
      <c r="F1437" s="1" t="str">
        <f t="shared" si="102"/>
        <v>July</v>
      </c>
      <c r="G1437" s="1" t="str">
        <f t="shared" si="103"/>
        <v>2009</v>
      </c>
      <c r="H1437" s="2">
        <f t="shared" si="104"/>
        <v>3</v>
      </c>
      <c r="I1437" s="2" t="b">
        <f t="shared" si="105"/>
        <v>0</v>
      </c>
      <c r="J1437" t="s">
        <v>24</v>
      </c>
      <c r="K1437">
        <v>38</v>
      </c>
      <c r="L1437">
        <v>373.07</v>
      </c>
      <c r="M1437">
        <v>7.0000000000000007E-2</v>
      </c>
      <c r="N1437" t="s">
        <v>18</v>
      </c>
      <c r="O1437">
        <v>149.53</v>
      </c>
      <c r="P1437">
        <v>9.93</v>
      </c>
      <c r="Q1437">
        <v>1.0900000000000001</v>
      </c>
      <c r="R1437" t="s">
        <v>142</v>
      </c>
      <c r="S1437" t="s">
        <v>143</v>
      </c>
      <c r="T1437" t="s">
        <v>42</v>
      </c>
      <c r="U1437" t="s">
        <v>22</v>
      </c>
      <c r="V1437" t="s">
        <v>60</v>
      </c>
      <c r="W1437">
        <v>0.43</v>
      </c>
    </row>
    <row r="1438" spans="1:23" x14ac:dyDescent="0.3">
      <c r="A1438" t="s">
        <v>1195</v>
      </c>
      <c r="B1438" t="s">
        <v>1196</v>
      </c>
      <c r="D1438" s="1">
        <v>39911</v>
      </c>
      <c r="E1438" s="1">
        <v>39912</v>
      </c>
      <c r="F1438" s="1" t="str">
        <f t="shared" si="102"/>
        <v>April</v>
      </c>
      <c r="G1438" s="1" t="str">
        <f t="shared" si="103"/>
        <v>2009</v>
      </c>
      <c r="H1438" s="2">
        <f t="shared" si="104"/>
        <v>1</v>
      </c>
      <c r="I1438" s="2" t="b">
        <f t="shared" si="105"/>
        <v>0</v>
      </c>
      <c r="J1438" t="s">
        <v>34</v>
      </c>
      <c r="K1438">
        <v>37</v>
      </c>
      <c r="L1438">
        <v>161.02000000000001</v>
      </c>
      <c r="M1438">
        <v>0.08</v>
      </c>
      <c r="N1438" t="s">
        <v>18</v>
      </c>
      <c r="O1438">
        <v>32.19</v>
      </c>
      <c r="P1438">
        <v>4.55</v>
      </c>
      <c r="Q1438">
        <v>1.49</v>
      </c>
      <c r="R1438" t="s">
        <v>142</v>
      </c>
      <c r="S1438" t="s">
        <v>143</v>
      </c>
      <c r="T1438" t="s">
        <v>42</v>
      </c>
      <c r="U1438" t="s">
        <v>22</v>
      </c>
      <c r="V1438" t="s">
        <v>29</v>
      </c>
      <c r="W1438">
        <v>0.35</v>
      </c>
    </row>
    <row r="1439" spans="1:23" x14ac:dyDescent="0.3">
      <c r="A1439" t="s">
        <v>999</v>
      </c>
      <c r="B1439" t="s">
        <v>1125</v>
      </c>
      <c r="D1439" s="1">
        <v>41139</v>
      </c>
      <c r="E1439" s="1">
        <v>41146</v>
      </c>
      <c r="F1439" s="1" t="str">
        <f t="shared" si="102"/>
        <v>August</v>
      </c>
      <c r="G1439" s="1" t="str">
        <f t="shared" si="103"/>
        <v>2012</v>
      </c>
      <c r="H1439" s="2">
        <f t="shared" si="104"/>
        <v>7</v>
      </c>
      <c r="I1439" s="2" t="b">
        <f t="shared" si="105"/>
        <v>0</v>
      </c>
      <c r="J1439" t="s">
        <v>17</v>
      </c>
      <c r="K1439">
        <v>39</v>
      </c>
      <c r="L1439">
        <v>679.95</v>
      </c>
      <c r="M1439">
        <v>0.08</v>
      </c>
      <c r="N1439" t="s">
        <v>18</v>
      </c>
      <c r="O1439">
        <v>-93.3</v>
      </c>
      <c r="P1439">
        <v>17.989999999999998</v>
      </c>
      <c r="Q1439">
        <v>8.65</v>
      </c>
      <c r="R1439" t="s">
        <v>142</v>
      </c>
      <c r="S1439" t="s">
        <v>143</v>
      </c>
      <c r="T1439" t="s">
        <v>31</v>
      </c>
      <c r="U1439" t="s">
        <v>22</v>
      </c>
      <c r="V1439" t="s">
        <v>60</v>
      </c>
      <c r="W1439">
        <v>0.56999999999999995</v>
      </c>
    </row>
    <row r="1440" spans="1:23" x14ac:dyDescent="0.3">
      <c r="A1440" t="s">
        <v>999</v>
      </c>
      <c r="B1440" t="s">
        <v>1125</v>
      </c>
      <c r="D1440" s="1">
        <v>41139</v>
      </c>
      <c r="E1440" s="1">
        <v>41148</v>
      </c>
      <c r="F1440" s="1" t="str">
        <f t="shared" si="102"/>
        <v>August</v>
      </c>
      <c r="G1440" s="1" t="str">
        <f t="shared" si="103"/>
        <v>2012</v>
      </c>
      <c r="H1440" s="2">
        <f t="shared" si="104"/>
        <v>9</v>
      </c>
      <c r="I1440" s="2" t="b">
        <f t="shared" si="105"/>
        <v>0</v>
      </c>
      <c r="J1440" t="s">
        <v>17</v>
      </c>
      <c r="K1440">
        <v>44</v>
      </c>
      <c r="L1440">
        <v>1579.56</v>
      </c>
      <c r="M1440">
        <v>0.01</v>
      </c>
      <c r="N1440" t="s">
        <v>18</v>
      </c>
      <c r="O1440">
        <v>699.64</v>
      </c>
      <c r="P1440">
        <v>35.44</v>
      </c>
      <c r="Q1440">
        <v>4.92</v>
      </c>
      <c r="R1440" t="s">
        <v>142</v>
      </c>
      <c r="S1440" t="s">
        <v>143</v>
      </c>
      <c r="T1440" t="s">
        <v>31</v>
      </c>
      <c r="U1440" t="s">
        <v>22</v>
      </c>
      <c r="V1440" t="s">
        <v>43</v>
      </c>
      <c r="W1440">
        <v>0.38</v>
      </c>
    </row>
    <row r="1441" spans="1:23" x14ac:dyDescent="0.3">
      <c r="A1441" t="s">
        <v>1173</v>
      </c>
      <c r="B1441" t="s">
        <v>1174</v>
      </c>
      <c r="D1441" s="1">
        <v>39823</v>
      </c>
      <c r="E1441" s="1">
        <v>39825</v>
      </c>
      <c r="F1441" s="1" t="str">
        <f t="shared" si="102"/>
        <v>January</v>
      </c>
      <c r="G1441" s="1" t="str">
        <f t="shared" si="103"/>
        <v>2009</v>
      </c>
      <c r="H1441" s="2">
        <f t="shared" si="104"/>
        <v>2</v>
      </c>
      <c r="I1441" s="2" t="b">
        <f t="shared" si="105"/>
        <v>0</v>
      </c>
      <c r="J1441" t="s">
        <v>52</v>
      </c>
      <c r="K1441">
        <v>32</v>
      </c>
      <c r="L1441">
        <v>4906.8500000000004</v>
      </c>
      <c r="M1441">
        <v>0.09</v>
      </c>
      <c r="N1441" t="s">
        <v>18</v>
      </c>
      <c r="O1441">
        <v>1907.94</v>
      </c>
      <c r="P1441">
        <v>162.93</v>
      </c>
      <c r="Q1441">
        <v>19.989999999999998</v>
      </c>
      <c r="R1441" t="s">
        <v>142</v>
      </c>
      <c r="S1441" t="s">
        <v>143</v>
      </c>
      <c r="T1441" t="s">
        <v>31</v>
      </c>
      <c r="U1441" t="s">
        <v>22</v>
      </c>
      <c r="V1441" t="s">
        <v>51</v>
      </c>
      <c r="W1441">
        <v>0.39</v>
      </c>
    </row>
    <row r="1442" spans="1:23" x14ac:dyDescent="0.3">
      <c r="A1442" t="s">
        <v>1061</v>
      </c>
      <c r="B1442" t="s">
        <v>1019</v>
      </c>
      <c r="D1442" s="1">
        <v>39998</v>
      </c>
      <c r="E1442" s="1">
        <v>40000</v>
      </c>
      <c r="F1442" s="1" t="str">
        <f t="shared" si="102"/>
        <v>July</v>
      </c>
      <c r="G1442" s="1" t="str">
        <f t="shared" si="103"/>
        <v>2009</v>
      </c>
      <c r="H1442" s="2">
        <f t="shared" si="104"/>
        <v>2</v>
      </c>
      <c r="I1442" s="2" t="b">
        <f t="shared" si="105"/>
        <v>0</v>
      </c>
      <c r="J1442" t="s">
        <v>52</v>
      </c>
      <c r="K1442">
        <v>5</v>
      </c>
      <c r="L1442">
        <v>2017.5</v>
      </c>
      <c r="M1442">
        <v>0.03</v>
      </c>
      <c r="N1442" t="s">
        <v>25</v>
      </c>
      <c r="O1442">
        <v>-663.51</v>
      </c>
      <c r="P1442">
        <v>399.98</v>
      </c>
      <c r="Q1442">
        <v>12.06</v>
      </c>
      <c r="R1442" t="s">
        <v>142</v>
      </c>
      <c r="S1442" t="s">
        <v>143</v>
      </c>
      <c r="T1442" t="s">
        <v>42</v>
      </c>
      <c r="U1442" t="s">
        <v>32</v>
      </c>
      <c r="V1442" t="s">
        <v>94</v>
      </c>
      <c r="W1442">
        <v>0.56000000000000005</v>
      </c>
    </row>
    <row r="1443" spans="1:23" x14ac:dyDescent="0.3">
      <c r="A1443" t="s">
        <v>1188</v>
      </c>
      <c r="B1443" t="s">
        <v>1189</v>
      </c>
      <c r="D1443" s="1">
        <v>40348</v>
      </c>
      <c r="E1443" s="1">
        <v>40355</v>
      </c>
      <c r="F1443" s="1" t="str">
        <f t="shared" si="102"/>
        <v>June</v>
      </c>
      <c r="G1443" s="1" t="str">
        <f t="shared" si="103"/>
        <v>2010</v>
      </c>
      <c r="H1443" s="2">
        <f t="shared" si="104"/>
        <v>7</v>
      </c>
      <c r="I1443" s="2" t="b">
        <f t="shared" si="105"/>
        <v>0</v>
      </c>
      <c r="J1443" t="s">
        <v>17</v>
      </c>
      <c r="K1443">
        <v>21</v>
      </c>
      <c r="L1443">
        <v>8468.6299999999992</v>
      </c>
      <c r="M1443">
        <v>0</v>
      </c>
      <c r="N1443" t="s">
        <v>25</v>
      </c>
      <c r="O1443">
        <v>2819.96</v>
      </c>
      <c r="P1443">
        <v>400.97</v>
      </c>
      <c r="Q1443">
        <v>48.26</v>
      </c>
      <c r="R1443" t="s">
        <v>142</v>
      </c>
      <c r="S1443" t="s">
        <v>143</v>
      </c>
      <c r="T1443" t="s">
        <v>21</v>
      </c>
      <c r="U1443" t="s">
        <v>32</v>
      </c>
      <c r="V1443" t="s">
        <v>94</v>
      </c>
      <c r="W1443">
        <v>0.36</v>
      </c>
    </row>
    <row r="1444" spans="1:23" x14ac:dyDescent="0.3">
      <c r="A1444" t="s">
        <v>1184</v>
      </c>
      <c r="B1444" t="s">
        <v>1185</v>
      </c>
      <c r="D1444" s="1">
        <v>41259</v>
      </c>
      <c r="E1444" s="1">
        <v>41261</v>
      </c>
      <c r="F1444" s="1" t="str">
        <f t="shared" si="102"/>
        <v>December</v>
      </c>
      <c r="G1444" s="1" t="str">
        <f t="shared" si="103"/>
        <v>2012</v>
      </c>
      <c r="H1444" s="2">
        <f t="shared" si="104"/>
        <v>2</v>
      </c>
      <c r="I1444" s="2" t="b">
        <f t="shared" si="105"/>
        <v>0</v>
      </c>
      <c r="J1444" t="s">
        <v>34</v>
      </c>
      <c r="K1444">
        <v>46</v>
      </c>
      <c r="L1444">
        <v>265.88</v>
      </c>
      <c r="M1444">
        <v>0.05</v>
      </c>
      <c r="N1444" t="s">
        <v>18</v>
      </c>
      <c r="O1444">
        <v>-90.9</v>
      </c>
      <c r="P1444">
        <v>5.74</v>
      </c>
      <c r="Q1444">
        <v>5.01</v>
      </c>
      <c r="R1444" t="s">
        <v>142</v>
      </c>
      <c r="S1444" t="s">
        <v>143</v>
      </c>
      <c r="T1444" t="s">
        <v>31</v>
      </c>
      <c r="U1444" t="s">
        <v>22</v>
      </c>
      <c r="V1444" t="s">
        <v>29</v>
      </c>
      <c r="W1444">
        <v>0.39</v>
      </c>
    </row>
    <row r="1445" spans="1:23" x14ac:dyDescent="0.3">
      <c r="A1445" t="s">
        <v>1184</v>
      </c>
      <c r="B1445" t="s">
        <v>1185</v>
      </c>
      <c r="D1445" s="1">
        <v>41259</v>
      </c>
      <c r="E1445" s="1">
        <v>41261</v>
      </c>
      <c r="F1445" s="1" t="str">
        <f t="shared" si="102"/>
        <v>December</v>
      </c>
      <c r="G1445" s="1" t="str">
        <f t="shared" si="103"/>
        <v>2012</v>
      </c>
      <c r="H1445" s="2">
        <f t="shared" si="104"/>
        <v>2</v>
      </c>
      <c r="I1445" s="2" t="b">
        <f t="shared" si="105"/>
        <v>0</v>
      </c>
      <c r="J1445" t="s">
        <v>34</v>
      </c>
      <c r="K1445">
        <v>1</v>
      </c>
      <c r="L1445">
        <v>1500.82</v>
      </c>
      <c r="M1445">
        <v>0.01</v>
      </c>
      <c r="N1445" t="s">
        <v>25</v>
      </c>
      <c r="O1445">
        <v>-3381.99</v>
      </c>
      <c r="P1445">
        <v>1500.97</v>
      </c>
      <c r="Q1445">
        <v>29.7</v>
      </c>
      <c r="R1445" t="s">
        <v>142</v>
      </c>
      <c r="S1445" t="s">
        <v>143</v>
      </c>
      <c r="T1445" t="s">
        <v>31</v>
      </c>
      <c r="U1445" t="s">
        <v>32</v>
      </c>
      <c r="V1445" t="s">
        <v>94</v>
      </c>
      <c r="W1445">
        <v>0.56999999999999995</v>
      </c>
    </row>
    <row r="1446" spans="1:23" x14ac:dyDescent="0.3">
      <c r="A1446" t="s">
        <v>1184</v>
      </c>
      <c r="B1446" t="s">
        <v>1185</v>
      </c>
      <c r="D1446" s="1">
        <v>41259</v>
      </c>
      <c r="E1446" s="1">
        <v>41259</v>
      </c>
      <c r="F1446" s="1" t="str">
        <f t="shared" si="102"/>
        <v>December</v>
      </c>
      <c r="G1446" s="1" t="str">
        <f t="shared" si="103"/>
        <v>2012</v>
      </c>
      <c r="H1446" s="2">
        <f t="shared" si="104"/>
        <v>0</v>
      </c>
      <c r="I1446" s="2" t="str">
        <f t="shared" si="105"/>
        <v>FREE DELIVERY</v>
      </c>
      <c r="J1446" t="s">
        <v>34</v>
      </c>
      <c r="K1446">
        <v>19</v>
      </c>
      <c r="L1446">
        <v>3093.864</v>
      </c>
      <c r="M1446">
        <v>7.0000000000000007E-2</v>
      </c>
      <c r="N1446" t="s">
        <v>18</v>
      </c>
      <c r="O1446">
        <v>286.39999999999998</v>
      </c>
      <c r="P1446">
        <v>205.99</v>
      </c>
      <c r="Q1446">
        <v>5.26</v>
      </c>
      <c r="R1446" t="s">
        <v>142</v>
      </c>
      <c r="S1446" t="s">
        <v>143</v>
      </c>
      <c r="T1446" t="s">
        <v>31</v>
      </c>
      <c r="U1446" t="s">
        <v>32</v>
      </c>
      <c r="V1446" t="s">
        <v>33</v>
      </c>
      <c r="W1446">
        <v>0.56000000000000005</v>
      </c>
    </row>
    <row r="1447" spans="1:23" x14ac:dyDescent="0.3">
      <c r="A1447" t="s">
        <v>1105</v>
      </c>
      <c r="B1447" t="s">
        <v>1159</v>
      </c>
      <c r="D1447" s="1">
        <v>41172</v>
      </c>
      <c r="E1447" s="1">
        <v>41174</v>
      </c>
      <c r="F1447" s="1" t="str">
        <f t="shared" si="102"/>
        <v>September</v>
      </c>
      <c r="G1447" s="1" t="str">
        <f t="shared" si="103"/>
        <v>2012</v>
      </c>
      <c r="H1447" s="2">
        <f t="shared" si="104"/>
        <v>2</v>
      </c>
      <c r="I1447" s="2" t="b">
        <f t="shared" si="105"/>
        <v>0</v>
      </c>
      <c r="J1447" t="s">
        <v>34</v>
      </c>
      <c r="K1447">
        <v>6</v>
      </c>
      <c r="L1447">
        <v>232.21</v>
      </c>
      <c r="M1447">
        <v>0</v>
      </c>
      <c r="N1447" t="s">
        <v>18</v>
      </c>
      <c r="O1447">
        <v>-14.03</v>
      </c>
      <c r="P1447">
        <v>35.89</v>
      </c>
      <c r="Q1447">
        <v>14.72</v>
      </c>
      <c r="R1447" t="s">
        <v>142</v>
      </c>
      <c r="S1447" t="s">
        <v>143</v>
      </c>
      <c r="T1447" t="s">
        <v>27</v>
      </c>
      <c r="U1447" t="s">
        <v>22</v>
      </c>
      <c r="V1447" t="s">
        <v>51</v>
      </c>
      <c r="W1447">
        <v>0.4</v>
      </c>
    </row>
    <row r="1448" spans="1:23" x14ac:dyDescent="0.3">
      <c r="A1448" t="s">
        <v>1105</v>
      </c>
      <c r="B1448" t="s">
        <v>1159</v>
      </c>
      <c r="D1448" s="1">
        <v>41172</v>
      </c>
      <c r="E1448" s="1">
        <v>41173</v>
      </c>
      <c r="F1448" s="1" t="str">
        <f t="shared" si="102"/>
        <v>September</v>
      </c>
      <c r="G1448" s="1" t="str">
        <f t="shared" si="103"/>
        <v>2012</v>
      </c>
      <c r="H1448" s="2">
        <f t="shared" si="104"/>
        <v>1</v>
      </c>
      <c r="I1448" s="2" t="b">
        <f t="shared" si="105"/>
        <v>0</v>
      </c>
      <c r="J1448" t="s">
        <v>34</v>
      </c>
      <c r="K1448">
        <v>16</v>
      </c>
      <c r="L1448">
        <v>88.3</v>
      </c>
      <c r="M1448">
        <v>0.09</v>
      </c>
      <c r="N1448" t="s">
        <v>18</v>
      </c>
      <c r="O1448">
        <v>-12.14</v>
      </c>
      <c r="P1448">
        <v>5.85</v>
      </c>
      <c r="Q1448">
        <v>2.27</v>
      </c>
      <c r="R1448" t="s">
        <v>142</v>
      </c>
      <c r="S1448" t="s">
        <v>143</v>
      </c>
      <c r="T1448" t="s">
        <v>27</v>
      </c>
      <c r="U1448" t="s">
        <v>22</v>
      </c>
      <c r="V1448" t="s">
        <v>60</v>
      </c>
      <c r="W1448">
        <v>0.56000000000000005</v>
      </c>
    </row>
    <row r="1449" spans="1:23" x14ac:dyDescent="0.3">
      <c r="A1449" t="s">
        <v>1143</v>
      </c>
      <c r="B1449" t="s">
        <v>986</v>
      </c>
      <c r="D1449" s="1">
        <v>40240</v>
      </c>
      <c r="E1449" s="1">
        <v>40244</v>
      </c>
      <c r="F1449" s="1" t="str">
        <f t="shared" si="102"/>
        <v>March</v>
      </c>
      <c r="G1449" s="1" t="str">
        <f t="shared" si="103"/>
        <v>2010</v>
      </c>
      <c r="H1449" s="2">
        <f t="shared" si="104"/>
        <v>4</v>
      </c>
      <c r="I1449" s="2" t="b">
        <f t="shared" si="105"/>
        <v>0</v>
      </c>
      <c r="J1449" t="s">
        <v>17</v>
      </c>
      <c r="K1449">
        <v>26</v>
      </c>
      <c r="L1449">
        <v>191.55</v>
      </c>
      <c r="M1449">
        <v>0.08</v>
      </c>
      <c r="N1449" t="s">
        <v>18</v>
      </c>
      <c r="O1449">
        <v>7.17</v>
      </c>
      <c r="P1449">
        <v>7.7</v>
      </c>
      <c r="Q1449">
        <v>3.68</v>
      </c>
      <c r="R1449" t="s">
        <v>142</v>
      </c>
      <c r="S1449" t="s">
        <v>143</v>
      </c>
      <c r="T1449" t="s">
        <v>21</v>
      </c>
      <c r="U1449" t="s">
        <v>36</v>
      </c>
      <c r="V1449" t="s">
        <v>37</v>
      </c>
      <c r="W1449">
        <v>0.52</v>
      </c>
    </row>
    <row r="1450" spans="1:23" x14ac:dyDescent="0.3">
      <c r="A1450" t="s">
        <v>1143</v>
      </c>
      <c r="B1450" t="s">
        <v>986</v>
      </c>
      <c r="D1450" s="1">
        <v>40240</v>
      </c>
      <c r="E1450" s="1">
        <v>40244</v>
      </c>
      <c r="F1450" s="1" t="str">
        <f t="shared" si="102"/>
        <v>March</v>
      </c>
      <c r="G1450" s="1" t="str">
        <f t="shared" si="103"/>
        <v>2010</v>
      </c>
      <c r="H1450" s="2">
        <f t="shared" si="104"/>
        <v>4</v>
      </c>
      <c r="I1450" s="2" t="b">
        <f t="shared" si="105"/>
        <v>0</v>
      </c>
      <c r="J1450" t="s">
        <v>17</v>
      </c>
      <c r="K1450">
        <v>29</v>
      </c>
      <c r="L1450">
        <v>938.86</v>
      </c>
      <c r="M1450">
        <v>0.05</v>
      </c>
      <c r="N1450" t="s">
        <v>18</v>
      </c>
      <c r="O1450">
        <v>22.21</v>
      </c>
      <c r="P1450">
        <v>30.98</v>
      </c>
      <c r="Q1450">
        <v>17.079999999999998</v>
      </c>
      <c r="R1450" t="s">
        <v>142</v>
      </c>
      <c r="S1450" t="s">
        <v>143</v>
      </c>
      <c r="T1450" t="s">
        <v>21</v>
      </c>
      <c r="U1450" t="s">
        <v>22</v>
      </c>
      <c r="V1450" t="s">
        <v>43</v>
      </c>
      <c r="W1450">
        <v>0.4</v>
      </c>
    </row>
    <row r="1451" spans="1:23" x14ac:dyDescent="0.3">
      <c r="A1451" t="s">
        <v>1197</v>
      </c>
      <c r="B1451" t="s">
        <v>1198</v>
      </c>
      <c r="D1451" s="1">
        <v>40483</v>
      </c>
      <c r="E1451" s="1">
        <v>40484</v>
      </c>
      <c r="F1451" s="1" t="str">
        <f t="shared" si="102"/>
        <v>November</v>
      </c>
      <c r="G1451" s="1" t="str">
        <f t="shared" si="103"/>
        <v>2010</v>
      </c>
      <c r="H1451" s="2">
        <f t="shared" si="104"/>
        <v>1</v>
      </c>
      <c r="I1451" s="2" t="b">
        <f t="shared" si="105"/>
        <v>0</v>
      </c>
      <c r="J1451" t="s">
        <v>34</v>
      </c>
      <c r="K1451">
        <v>46</v>
      </c>
      <c r="L1451">
        <v>503.17</v>
      </c>
      <c r="M1451">
        <v>0.01</v>
      </c>
      <c r="N1451" t="s">
        <v>18</v>
      </c>
      <c r="O1451">
        <v>-10.210000000000001</v>
      </c>
      <c r="P1451">
        <v>10.23</v>
      </c>
      <c r="Q1451">
        <v>4.68</v>
      </c>
      <c r="R1451" t="s">
        <v>142</v>
      </c>
      <c r="S1451" t="s">
        <v>143</v>
      </c>
      <c r="T1451" t="s">
        <v>31</v>
      </c>
      <c r="U1451" t="s">
        <v>22</v>
      </c>
      <c r="V1451" t="s">
        <v>82</v>
      </c>
      <c r="W1451">
        <v>0.59</v>
      </c>
    </row>
    <row r="1452" spans="1:23" x14ac:dyDescent="0.3">
      <c r="A1452" t="s">
        <v>1173</v>
      </c>
      <c r="B1452" t="s">
        <v>1174</v>
      </c>
      <c r="D1452" s="1">
        <v>40237</v>
      </c>
      <c r="E1452" s="1">
        <v>40239</v>
      </c>
      <c r="F1452" s="1" t="str">
        <f t="shared" si="102"/>
        <v>March</v>
      </c>
      <c r="G1452" s="1" t="str">
        <f t="shared" si="103"/>
        <v>2010</v>
      </c>
      <c r="H1452" s="2">
        <f t="shared" si="104"/>
        <v>2</v>
      </c>
      <c r="I1452" s="2" t="b">
        <f t="shared" si="105"/>
        <v>0</v>
      </c>
      <c r="J1452" t="s">
        <v>17</v>
      </c>
      <c r="K1452">
        <v>14</v>
      </c>
      <c r="L1452">
        <v>453.99</v>
      </c>
      <c r="M1452">
        <v>0.05</v>
      </c>
      <c r="N1452" t="s">
        <v>18</v>
      </c>
      <c r="O1452">
        <v>14.61</v>
      </c>
      <c r="P1452">
        <v>30.98</v>
      </c>
      <c r="Q1452">
        <v>8.99</v>
      </c>
      <c r="R1452" t="s">
        <v>142</v>
      </c>
      <c r="S1452" t="s">
        <v>143</v>
      </c>
      <c r="T1452" t="s">
        <v>31</v>
      </c>
      <c r="U1452" t="s">
        <v>22</v>
      </c>
      <c r="V1452" t="s">
        <v>60</v>
      </c>
      <c r="W1452">
        <v>0.57999999999999996</v>
      </c>
    </row>
    <row r="1453" spans="1:23" x14ac:dyDescent="0.3">
      <c r="A1453" t="s">
        <v>1199</v>
      </c>
      <c r="B1453" t="s">
        <v>1200</v>
      </c>
      <c r="D1453" s="1">
        <v>40670</v>
      </c>
      <c r="E1453" s="1">
        <v>40672</v>
      </c>
      <c r="F1453" s="1" t="str">
        <f t="shared" si="102"/>
        <v>May</v>
      </c>
      <c r="G1453" s="1" t="str">
        <f t="shared" si="103"/>
        <v>2011</v>
      </c>
      <c r="H1453" s="2">
        <f t="shared" si="104"/>
        <v>2</v>
      </c>
      <c r="I1453" s="2" t="b">
        <f t="shared" si="105"/>
        <v>0</v>
      </c>
      <c r="J1453" t="s">
        <v>44</v>
      </c>
      <c r="K1453">
        <v>37</v>
      </c>
      <c r="L1453">
        <v>284.58</v>
      </c>
      <c r="M1453">
        <v>0.03</v>
      </c>
      <c r="N1453" t="s">
        <v>18</v>
      </c>
      <c r="O1453">
        <v>33.81</v>
      </c>
      <c r="P1453">
        <v>7.59</v>
      </c>
      <c r="Q1453">
        <v>4</v>
      </c>
      <c r="R1453" t="s">
        <v>142</v>
      </c>
      <c r="S1453" t="s">
        <v>143</v>
      </c>
      <c r="T1453" t="s">
        <v>42</v>
      </c>
      <c r="U1453" t="s">
        <v>36</v>
      </c>
      <c r="V1453" t="s">
        <v>37</v>
      </c>
      <c r="W1453">
        <v>0.42</v>
      </c>
    </row>
    <row r="1454" spans="1:23" x14ac:dyDescent="0.3">
      <c r="A1454" t="s">
        <v>1199</v>
      </c>
      <c r="B1454" t="s">
        <v>1200</v>
      </c>
      <c r="D1454" s="1">
        <v>40670</v>
      </c>
      <c r="E1454" s="1">
        <v>40670</v>
      </c>
      <c r="F1454" s="1" t="str">
        <f t="shared" si="102"/>
        <v>May</v>
      </c>
      <c r="G1454" s="1" t="str">
        <f t="shared" si="103"/>
        <v>2011</v>
      </c>
      <c r="H1454" s="2">
        <f t="shared" si="104"/>
        <v>0</v>
      </c>
      <c r="I1454" s="2" t="str">
        <f t="shared" si="105"/>
        <v>FREE DELIVERY</v>
      </c>
      <c r="J1454" t="s">
        <v>44</v>
      </c>
      <c r="K1454">
        <v>9</v>
      </c>
      <c r="L1454">
        <v>1010.26</v>
      </c>
      <c r="M1454">
        <v>0.01</v>
      </c>
      <c r="N1454" t="s">
        <v>18</v>
      </c>
      <c r="O1454">
        <v>271.5</v>
      </c>
      <c r="P1454">
        <v>104.85</v>
      </c>
      <c r="Q1454">
        <v>19.989999999999998</v>
      </c>
      <c r="R1454" t="s">
        <v>142</v>
      </c>
      <c r="S1454" t="s">
        <v>143</v>
      </c>
      <c r="T1454" t="s">
        <v>42</v>
      </c>
      <c r="U1454" t="s">
        <v>22</v>
      </c>
      <c r="V1454" t="s">
        <v>43</v>
      </c>
      <c r="W1454">
        <v>0.37</v>
      </c>
    </row>
    <row r="1455" spans="1:23" x14ac:dyDescent="0.3">
      <c r="A1455" t="s">
        <v>1166</v>
      </c>
      <c r="B1455" t="s">
        <v>1167</v>
      </c>
      <c r="D1455" s="1">
        <v>41100</v>
      </c>
      <c r="E1455" s="1">
        <v>41101</v>
      </c>
      <c r="F1455" s="1" t="str">
        <f t="shared" si="102"/>
        <v>July</v>
      </c>
      <c r="G1455" s="1" t="str">
        <f t="shared" si="103"/>
        <v>2012</v>
      </c>
      <c r="H1455" s="2">
        <f t="shared" si="104"/>
        <v>1</v>
      </c>
      <c r="I1455" s="2" t="b">
        <f t="shared" si="105"/>
        <v>0</v>
      </c>
      <c r="J1455" t="s">
        <v>34</v>
      </c>
      <c r="K1455">
        <v>23</v>
      </c>
      <c r="L1455">
        <v>990.5</v>
      </c>
      <c r="M1455">
        <v>0.04</v>
      </c>
      <c r="N1455" t="s">
        <v>18</v>
      </c>
      <c r="O1455">
        <v>323.73</v>
      </c>
      <c r="P1455">
        <v>43.98</v>
      </c>
      <c r="Q1455">
        <v>1.99</v>
      </c>
      <c r="R1455" t="s">
        <v>142</v>
      </c>
      <c r="S1455" t="s">
        <v>143</v>
      </c>
      <c r="T1455" t="s">
        <v>27</v>
      </c>
      <c r="U1455" t="s">
        <v>32</v>
      </c>
      <c r="V1455" t="s">
        <v>48</v>
      </c>
      <c r="W1455">
        <v>0.44</v>
      </c>
    </row>
    <row r="1456" spans="1:23" x14ac:dyDescent="0.3">
      <c r="A1456" t="s">
        <v>1061</v>
      </c>
      <c r="B1456" t="s">
        <v>1019</v>
      </c>
      <c r="D1456" s="1">
        <v>40815</v>
      </c>
      <c r="E1456" s="1">
        <v>40818</v>
      </c>
      <c r="F1456" s="1" t="str">
        <f t="shared" si="102"/>
        <v>October</v>
      </c>
      <c r="G1456" s="1" t="str">
        <f t="shared" si="103"/>
        <v>2011</v>
      </c>
      <c r="H1456" s="2">
        <f t="shared" si="104"/>
        <v>3</v>
      </c>
      <c r="I1456" s="2" t="b">
        <f t="shared" si="105"/>
        <v>0</v>
      </c>
      <c r="J1456" t="s">
        <v>52</v>
      </c>
      <c r="K1456">
        <v>49</v>
      </c>
      <c r="L1456">
        <v>651.9</v>
      </c>
      <c r="M1456">
        <v>0.16</v>
      </c>
      <c r="N1456" t="s">
        <v>18</v>
      </c>
      <c r="O1456">
        <v>-74.510000000000005</v>
      </c>
      <c r="P1456">
        <v>13.73</v>
      </c>
      <c r="Q1456">
        <v>6.85</v>
      </c>
      <c r="R1456" t="s">
        <v>142</v>
      </c>
      <c r="S1456" t="s">
        <v>143</v>
      </c>
      <c r="T1456" t="s">
        <v>21</v>
      </c>
      <c r="U1456" t="s">
        <v>36</v>
      </c>
      <c r="V1456" t="s">
        <v>37</v>
      </c>
      <c r="W1456">
        <v>0.54</v>
      </c>
    </row>
    <row r="1457" spans="1:23" x14ac:dyDescent="0.3">
      <c r="A1457" t="s">
        <v>1168</v>
      </c>
      <c r="B1457" t="s">
        <v>1169</v>
      </c>
      <c r="D1457" s="1">
        <v>40476</v>
      </c>
      <c r="E1457" s="1">
        <v>40483</v>
      </c>
      <c r="F1457" s="1" t="str">
        <f t="shared" si="102"/>
        <v>November</v>
      </c>
      <c r="G1457" s="1" t="str">
        <f t="shared" si="103"/>
        <v>2010</v>
      </c>
      <c r="H1457" s="2">
        <f t="shared" si="104"/>
        <v>7</v>
      </c>
      <c r="I1457" s="2" t="b">
        <f t="shared" si="105"/>
        <v>0</v>
      </c>
      <c r="J1457" t="s">
        <v>17</v>
      </c>
      <c r="K1457">
        <v>27</v>
      </c>
      <c r="L1457">
        <v>2575.0100000000002</v>
      </c>
      <c r="M1457">
        <v>0.09</v>
      </c>
      <c r="N1457" t="s">
        <v>18</v>
      </c>
      <c r="O1457">
        <v>231.46</v>
      </c>
      <c r="P1457">
        <v>99.99</v>
      </c>
      <c r="Q1457">
        <v>19.989999999999998</v>
      </c>
      <c r="R1457" t="s">
        <v>142</v>
      </c>
      <c r="S1457" t="s">
        <v>143</v>
      </c>
      <c r="T1457" t="s">
        <v>42</v>
      </c>
      <c r="U1457" t="s">
        <v>32</v>
      </c>
      <c r="V1457" t="s">
        <v>48</v>
      </c>
      <c r="W1457">
        <v>0.52</v>
      </c>
    </row>
    <row r="1458" spans="1:23" x14ac:dyDescent="0.3">
      <c r="A1458" t="s">
        <v>1151</v>
      </c>
      <c r="B1458" t="s">
        <v>1194</v>
      </c>
      <c r="D1458" s="1">
        <v>40438</v>
      </c>
      <c r="E1458" s="1">
        <v>40443</v>
      </c>
      <c r="F1458" s="1" t="str">
        <f t="shared" si="102"/>
        <v>September</v>
      </c>
      <c r="G1458" s="1" t="str">
        <f t="shared" si="103"/>
        <v>2010</v>
      </c>
      <c r="H1458" s="2">
        <f t="shared" si="104"/>
        <v>5</v>
      </c>
      <c r="I1458" s="2" t="b">
        <f t="shared" si="105"/>
        <v>0</v>
      </c>
      <c r="J1458" t="s">
        <v>17</v>
      </c>
      <c r="K1458">
        <v>32</v>
      </c>
      <c r="L1458">
        <v>85.49</v>
      </c>
      <c r="M1458">
        <v>0.08</v>
      </c>
      <c r="N1458" t="s">
        <v>18</v>
      </c>
      <c r="O1458">
        <v>5.72</v>
      </c>
      <c r="P1458">
        <v>2.88</v>
      </c>
      <c r="Q1458">
        <v>0.7</v>
      </c>
      <c r="R1458" t="s">
        <v>142</v>
      </c>
      <c r="S1458" t="s">
        <v>143</v>
      </c>
      <c r="T1458" t="s">
        <v>42</v>
      </c>
      <c r="U1458" t="s">
        <v>22</v>
      </c>
      <c r="V1458" t="s">
        <v>60</v>
      </c>
      <c r="W1458">
        <v>0.56000000000000005</v>
      </c>
    </row>
    <row r="1459" spans="1:23" x14ac:dyDescent="0.3">
      <c r="A1459" t="s">
        <v>1151</v>
      </c>
      <c r="B1459" t="s">
        <v>1194</v>
      </c>
      <c r="D1459" s="1">
        <v>40438</v>
      </c>
      <c r="E1459" s="1">
        <v>40443</v>
      </c>
      <c r="F1459" s="1" t="str">
        <f t="shared" si="102"/>
        <v>September</v>
      </c>
      <c r="G1459" s="1" t="str">
        <f t="shared" si="103"/>
        <v>2010</v>
      </c>
      <c r="H1459" s="2">
        <f t="shared" si="104"/>
        <v>5</v>
      </c>
      <c r="I1459" s="2" t="b">
        <f t="shared" si="105"/>
        <v>0</v>
      </c>
      <c r="J1459" t="s">
        <v>17</v>
      </c>
      <c r="K1459">
        <v>15</v>
      </c>
      <c r="L1459">
        <v>926.3</v>
      </c>
      <c r="M1459">
        <v>0.09</v>
      </c>
      <c r="N1459" t="s">
        <v>18</v>
      </c>
      <c r="O1459">
        <v>-503.8</v>
      </c>
      <c r="P1459">
        <v>64.650000000000006</v>
      </c>
      <c r="Q1459">
        <v>35</v>
      </c>
      <c r="R1459" t="s">
        <v>142</v>
      </c>
      <c r="S1459" t="s">
        <v>143</v>
      </c>
      <c r="T1459" t="s">
        <v>42</v>
      </c>
      <c r="U1459" t="s">
        <v>22</v>
      </c>
      <c r="V1459" t="s">
        <v>23</v>
      </c>
      <c r="W1459">
        <v>0.8</v>
      </c>
    </row>
    <row r="1460" spans="1:23" x14ac:dyDescent="0.3">
      <c r="A1460" t="s">
        <v>1184</v>
      </c>
      <c r="B1460" t="s">
        <v>1185</v>
      </c>
      <c r="D1460" s="1">
        <v>40870</v>
      </c>
      <c r="E1460" s="1">
        <v>40871</v>
      </c>
      <c r="F1460" s="1" t="str">
        <f t="shared" si="102"/>
        <v>November</v>
      </c>
      <c r="G1460" s="1" t="str">
        <f t="shared" si="103"/>
        <v>2011</v>
      </c>
      <c r="H1460" s="2">
        <f t="shared" si="104"/>
        <v>1</v>
      </c>
      <c r="I1460" s="2" t="b">
        <f t="shared" si="105"/>
        <v>0</v>
      </c>
      <c r="J1460" t="s">
        <v>24</v>
      </c>
      <c r="K1460">
        <v>2</v>
      </c>
      <c r="L1460">
        <v>68.66</v>
      </c>
      <c r="M1460">
        <v>0.06</v>
      </c>
      <c r="N1460" t="s">
        <v>18</v>
      </c>
      <c r="O1460">
        <v>-29.6</v>
      </c>
      <c r="P1460">
        <v>30.98</v>
      </c>
      <c r="Q1460">
        <v>5.76</v>
      </c>
      <c r="R1460" t="s">
        <v>142</v>
      </c>
      <c r="S1460" t="s">
        <v>143</v>
      </c>
      <c r="T1460" t="s">
        <v>31</v>
      </c>
      <c r="U1460" t="s">
        <v>22</v>
      </c>
      <c r="V1460" t="s">
        <v>43</v>
      </c>
      <c r="W1460">
        <v>0.4</v>
      </c>
    </row>
    <row r="1461" spans="1:23" x14ac:dyDescent="0.3">
      <c r="A1461" t="s">
        <v>1190</v>
      </c>
      <c r="B1461" t="s">
        <v>1191</v>
      </c>
      <c r="D1461" s="1">
        <v>41165</v>
      </c>
      <c r="E1461" s="1">
        <v>41166</v>
      </c>
      <c r="F1461" s="1" t="str">
        <f t="shared" si="102"/>
        <v>September</v>
      </c>
      <c r="G1461" s="1" t="str">
        <f t="shared" si="103"/>
        <v>2012</v>
      </c>
      <c r="H1461" s="2">
        <f t="shared" si="104"/>
        <v>1</v>
      </c>
      <c r="I1461" s="2" t="b">
        <f t="shared" si="105"/>
        <v>0</v>
      </c>
      <c r="J1461" t="s">
        <v>52</v>
      </c>
      <c r="K1461">
        <v>30</v>
      </c>
      <c r="L1461">
        <v>201.09</v>
      </c>
      <c r="M1461">
        <v>0.08</v>
      </c>
      <c r="N1461" t="s">
        <v>18</v>
      </c>
      <c r="O1461">
        <v>-56.22</v>
      </c>
      <c r="P1461">
        <v>6.68</v>
      </c>
      <c r="Q1461">
        <v>5.66</v>
      </c>
      <c r="R1461" t="s">
        <v>142</v>
      </c>
      <c r="S1461" t="s">
        <v>143</v>
      </c>
      <c r="T1461" t="s">
        <v>31</v>
      </c>
      <c r="U1461" t="s">
        <v>22</v>
      </c>
      <c r="V1461" t="s">
        <v>43</v>
      </c>
      <c r="W1461">
        <v>0.37</v>
      </c>
    </row>
    <row r="1462" spans="1:23" x14ac:dyDescent="0.3">
      <c r="A1462" t="s">
        <v>1170</v>
      </c>
      <c r="B1462" t="s">
        <v>931</v>
      </c>
      <c r="D1462" s="1">
        <v>41124</v>
      </c>
      <c r="E1462" s="1">
        <v>41126</v>
      </c>
      <c r="F1462" s="1" t="str">
        <f t="shared" si="102"/>
        <v>August</v>
      </c>
      <c r="G1462" s="1" t="str">
        <f t="shared" si="103"/>
        <v>2012</v>
      </c>
      <c r="H1462" s="2">
        <f t="shared" si="104"/>
        <v>2</v>
      </c>
      <c r="I1462" s="2" t="b">
        <f t="shared" si="105"/>
        <v>0</v>
      </c>
      <c r="J1462" t="s">
        <v>24</v>
      </c>
      <c r="K1462">
        <v>17</v>
      </c>
      <c r="L1462">
        <v>191.67</v>
      </c>
      <c r="M1462">
        <v>0.03</v>
      </c>
      <c r="N1462" t="s">
        <v>18</v>
      </c>
      <c r="O1462">
        <v>6.02</v>
      </c>
      <c r="P1462">
        <v>10.98</v>
      </c>
      <c r="Q1462">
        <v>3.37</v>
      </c>
      <c r="R1462" t="s">
        <v>142</v>
      </c>
      <c r="S1462" t="s">
        <v>143</v>
      </c>
      <c r="T1462" t="s">
        <v>27</v>
      </c>
      <c r="U1462" t="s">
        <v>22</v>
      </c>
      <c r="V1462" t="s">
        <v>82</v>
      </c>
      <c r="W1462">
        <v>0.56999999999999995</v>
      </c>
    </row>
    <row r="1463" spans="1:23" x14ac:dyDescent="0.3">
      <c r="A1463" t="s">
        <v>989</v>
      </c>
      <c r="B1463" t="s">
        <v>1177</v>
      </c>
      <c r="D1463" s="1">
        <v>40499</v>
      </c>
      <c r="E1463" s="1">
        <v>40501</v>
      </c>
      <c r="F1463" s="1" t="str">
        <f t="shared" si="102"/>
        <v>November</v>
      </c>
      <c r="G1463" s="1" t="str">
        <f t="shared" si="103"/>
        <v>2010</v>
      </c>
      <c r="H1463" s="2">
        <f t="shared" si="104"/>
        <v>2</v>
      </c>
      <c r="I1463" s="2" t="b">
        <f t="shared" si="105"/>
        <v>0</v>
      </c>
      <c r="J1463" t="s">
        <v>34</v>
      </c>
      <c r="K1463">
        <v>28</v>
      </c>
      <c r="L1463">
        <v>2752</v>
      </c>
      <c r="M1463">
        <v>0.06</v>
      </c>
      <c r="N1463" t="s">
        <v>39</v>
      </c>
      <c r="O1463">
        <v>336.47</v>
      </c>
      <c r="P1463">
        <v>99.99</v>
      </c>
      <c r="Q1463">
        <v>19.989999999999998</v>
      </c>
      <c r="R1463" t="s">
        <v>142</v>
      </c>
      <c r="S1463" t="s">
        <v>143</v>
      </c>
      <c r="T1463" t="s">
        <v>31</v>
      </c>
      <c r="U1463" t="s">
        <v>32</v>
      </c>
      <c r="V1463" t="s">
        <v>48</v>
      </c>
      <c r="W1463">
        <v>0.52</v>
      </c>
    </row>
    <row r="1464" spans="1:23" x14ac:dyDescent="0.3">
      <c r="A1464" t="s">
        <v>989</v>
      </c>
      <c r="B1464" t="s">
        <v>1177</v>
      </c>
      <c r="D1464" s="1">
        <v>40499</v>
      </c>
      <c r="E1464" s="1">
        <v>40501</v>
      </c>
      <c r="F1464" s="1" t="str">
        <f t="shared" si="102"/>
        <v>November</v>
      </c>
      <c r="G1464" s="1" t="str">
        <f t="shared" si="103"/>
        <v>2010</v>
      </c>
      <c r="H1464" s="2">
        <f t="shared" si="104"/>
        <v>2</v>
      </c>
      <c r="I1464" s="2" t="b">
        <f t="shared" si="105"/>
        <v>0</v>
      </c>
      <c r="J1464" t="s">
        <v>34</v>
      </c>
      <c r="K1464">
        <v>12</v>
      </c>
      <c r="L1464">
        <v>72.819999999999993</v>
      </c>
      <c r="M1464">
        <v>0.02</v>
      </c>
      <c r="N1464" t="s">
        <v>18</v>
      </c>
      <c r="O1464">
        <v>5.03</v>
      </c>
      <c r="P1464">
        <v>5.98</v>
      </c>
      <c r="Q1464">
        <v>2.5</v>
      </c>
      <c r="R1464" t="s">
        <v>142</v>
      </c>
      <c r="S1464" t="s">
        <v>143</v>
      </c>
      <c r="T1464" t="s">
        <v>31</v>
      </c>
      <c r="U1464" t="s">
        <v>22</v>
      </c>
      <c r="V1464" t="s">
        <v>51</v>
      </c>
      <c r="W1464">
        <v>0.36</v>
      </c>
    </row>
    <row r="1465" spans="1:23" x14ac:dyDescent="0.3">
      <c r="A1465" t="s">
        <v>1143</v>
      </c>
      <c r="B1465" t="s">
        <v>986</v>
      </c>
      <c r="D1465" s="1">
        <v>41131</v>
      </c>
      <c r="E1465" s="1">
        <v>41131</v>
      </c>
      <c r="F1465" s="1" t="str">
        <f t="shared" si="102"/>
        <v>August</v>
      </c>
      <c r="G1465" s="1" t="str">
        <f t="shared" si="103"/>
        <v>2012</v>
      </c>
      <c r="H1465" s="2">
        <f t="shared" si="104"/>
        <v>0</v>
      </c>
      <c r="I1465" s="2" t="str">
        <f t="shared" si="105"/>
        <v>FREE DELIVERY</v>
      </c>
      <c r="J1465" t="s">
        <v>17</v>
      </c>
      <c r="K1465">
        <v>13</v>
      </c>
      <c r="L1465">
        <v>64.459999999999994</v>
      </c>
      <c r="M1465">
        <v>0.01</v>
      </c>
      <c r="N1465" t="s">
        <v>18</v>
      </c>
      <c r="O1465">
        <v>25.16</v>
      </c>
      <c r="P1465">
        <v>4.91</v>
      </c>
      <c r="Q1465">
        <v>0.5</v>
      </c>
      <c r="R1465" t="s">
        <v>142</v>
      </c>
      <c r="S1465" t="s">
        <v>143</v>
      </c>
      <c r="T1465" t="s">
        <v>27</v>
      </c>
      <c r="U1465" t="s">
        <v>22</v>
      </c>
      <c r="V1465" t="s">
        <v>57</v>
      </c>
      <c r="W1465">
        <v>0.36</v>
      </c>
    </row>
    <row r="1466" spans="1:23" x14ac:dyDescent="0.3">
      <c r="A1466" t="s">
        <v>1140</v>
      </c>
      <c r="B1466" t="s">
        <v>1141</v>
      </c>
      <c r="D1466" s="1">
        <v>40577</v>
      </c>
      <c r="E1466" s="1">
        <v>40579</v>
      </c>
      <c r="F1466" s="1" t="str">
        <f t="shared" si="102"/>
        <v>February</v>
      </c>
      <c r="G1466" s="1" t="str">
        <f t="shared" si="103"/>
        <v>2011</v>
      </c>
      <c r="H1466" s="2">
        <f t="shared" si="104"/>
        <v>2</v>
      </c>
      <c r="I1466" s="2" t="b">
        <f t="shared" si="105"/>
        <v>0</v>
      </c>
      <c r="J1466" t="s">
        <v>44</v>
      </c>
      <c r="K1466">
        <v>50</v>
      </c>
      <c r="L1466">
        <v>298.12</v>
      </c>
      <c r="M1466">
        <v>0.09</v>
      </c>
      <c r="N1466" t="s">
        <v>18</v>
      </c>
      <c r="O1466">
        <v>137.66999999999999</v>
      </c>
      <c r="P1466">
        <v>6.3</v>
      </c>
      <c r="Q1466">
        <v>0.5</v>
      </c>
      <c r="R1466" t="s">
        <v>142</v>
      </c>
      <c r="S1466" t="s">
        <v>143</v>
      </c>
      <c r="T1466" t="s">
        <v>42</v>
      </c>
      <c r="U1466" t="s">
        <v>22</v>
      </c>
      <c r="V1466" t="s">
        <v>57</v>
      </c>
      <c r="W1466">
        <v>0.39</v>
      </c>
    </row>
    <row r="1467" spans="1:23" x14ac:dyDescent="0.3">
      <c r="A1467" t="s">
        <v>981</v>
      </c>
      <c r="B1467" t="s">
        <v>1201</v>
      </c>
      <c r="D1467" s="1">
        <v>40161</v>
      </c>
      <c r="E1467" s="1">
        <v>40162</v>
      </c>
      <c r="F1467" s="1" t="str">
        <f t="shared" si="102"/>
        <v>December</v>
      </c>
      <c r="G1467" s="1" t="str">
        <f t="shared" si="103"/>
        <v>2009</v>
      </c>
      <c r="H1467" s="2">
        <f t="shared" si="104"/>
        <v>1</v>
      </c>
      <c r="I1467" s="2" t="b">
        <f t="shared" si="105"/>
        <v>0</v>
      </c>
      <c r="J1467" t="s">
        <v>52</v>
      </c>
      <c r="K1467">
        <v>37</v>
      </c>
      <c r="L1467">
        <v>4411.5</v>
      </c>
      <c r="M1467">
        <v>0.1</v>
      </c>
      <c r="N1467" t="s">
        <v>25</v>
      </c>
      <c r="O1467">
        <v>-1799.35</v>
      </c>
      <c r="P1467">
        <v>122.99</v>
      </c>
      <c r="Q1467">
        <v>70.2</v>
      </c>
      <c r="R1467" t="s">
        <v>142</v>
      </c>
      <c r="S1467" t="s">
        <v>143</v>
      </c>
      <c r="T1467" t="s">
        <v>27</v>
      </c>
      <c r="U1467" t="s">
        <v>36</v>
      </c>
      <c r="V1467" t="s">
        <v>67</v>
      </c>
      <c r="W1467">
        <v>0.74</v>
      </c>
    </row>
    <row r="1468" spans="1:23" x14ac:dyDescent="0.3">
      <c r="A1468" t="s">
        <v>1166</v>
      </c>
      <c r="B1468" t="s">
        <v>1202</v>
      </c>
      <c r="D1468" s="1">
        <v>40650</v>
      </c>
      <c r="E1468" s="1">
        <v>40659</v>
      </c>
      <c r="F1468" s="1" t="str">
        <f t="shared" si="102"/>
        <v>April</v>
      </c>
      <c r="G1468" s="1" t="str">
        <f t="shared" si="103"/>
        <v>2011</v>
      </c>
      <c r="H1468" s="2">
        <f t="shared" si="104"/>
        <v>9</v>
      </c>
      <c r="I1468" s="2" t="b">
        <f t="shared" si="105"/>
        <v>0</v>
      </c>
      <c r="J1468" t="s">
        <v>17</v>
      </c>
      <c r="K1468">
        <v>29</v>
      </c>
      <c r="L1468">
        <v>213.35</v>
      </c>
      <c r="M1468">
        <v>0.01</v>
      </c>
      <c r="N1468" t="s">
        <v>18</v>
      </c>
      <c r="O1468">
        <v>63.78</v>
      </c>
      <c r="P1468">
        <v>6.88</v>
      </c>
      <c r="Q1468">
        <v>2</v>
      </c>
      <c r="R1468" t="s">
        <v>142</v>
      </c>
      <c r="S1468" t="s">
        <v>143</v>
      </c>
      <c r="T1468" t="s">
        <v>31</v>
      </c>
      <c r="U1468" t="s">
        <v>22</v>
      </c>
      <c r="V1468" t="s">
        <v>43</v>
      </c>
      <c r="W1468">
        <v>0.39</v>
      </c>
    </row>
    <row r="1469" spans="1:23" x14ac:dyDescent="0.3">
      <c r="A1469" t="s">
        <v>1178</v>
      </c>
      <c r="B1469" t="s">
        <v>1179</v>
      </c>
      <c r="D1469" s="1">
        <v>40062</v>
      </c>
      <c r="E1469" s="1">
        <v>40063</v>
      </c>
      <c r="F1469" s="1" t="str">
        <f t="shared" si="102"/>
        <v>September</v>
      </c>
      <c r="G1469" s="1" t="str">
        <f t="shared" si="103"/>
        <v>2009</v>
      </c>
      <c r="H1469" s="2">
        <f t="shared" si="104"/>
        <v>1</v>
      </c>
      <c r="I1469" s="2" t="b">
        <f t="shared" si="105"/>
        <v>0</v>
      </c>
      <c r="J1469" t="s">
        <v>52</v>
      </c>
      <c r="K1469">
        <v>44</v>
      </c>
      <c r="L1469">
        <v>447.42</v>
      </c>
      <c r="M1469">
        <v>0.05</v>
      </c>
      <c r="N1469" t="s">
        <v>18</v>
      </c>
      <c r="O1469">
        <v>41.3</v>
      </c>
      <c r="P1469">
        <v>9.99</v>
      </c>
      <c r="Q1469">
        <v>4.78</v>
      </c>
      <c r="R1469" t="s">
        <v>142</v>
      </c>
      <c r="S1469" t="s">
        <v>143</v>
      </c>
      <c r="T1469" t="s">
        <v>42</v>
      </c>
      <c r="U1469" t="s">
        <v>22</v>
      </c>
      <c r="V1469" t="s">
        <v>43</v>
      </c>
      <c r="W1469">
        <v>0.4</v>
      </c>
    </row>
    <row r="1470" spans="1:23" x14ac:dyDescent="0.3">
      <c r="A1470" t="s">
        <v>1166</v>
      </c>
      <c r="B1470" t="s">
        <v>1202</v>
      </c>
      <c r="D1470" s="1">
        <v>41137</v>
      </c>
      <c r="E1470" s="1">
        <v>41139</v>
      </c>
      <c r="F1470" s="1" t="str">
        <f t="shared" si="102"/>
        <v>August</v>
      </c>
      <c r="G1470" s="1" t="str">
        <f t="shared" si="103"/>
        <v>2012</v>
      </c>
      <c r="H1470" s="2">
        <f t="shared" si="104"/>
        <v>2</v>
      </c>
      <c r="I1470" s="2" t="b">
        <f t="shared" si="105"/>
        <v>0</v>
      </c>
      <c r="J1470" t="s">
        <v>52</v>
      </c>
      <c r="K1470">
        <v>41</v>
      </c>
      <c r="L1470">
        <v>90.88</v>
      </c>
      <c r="M1470">
        <v>0.04</v>
      </c>
      <c r="N1470" t="s">
        <v>18</v>
      </c>
      <c r="O1470">
        <v>8.06</v>
      </c>
      <c r="P1470">
        <v>2.1800000000000002</v>
      </c>
      <c r="Q1470">
        <v>0.78</v>
      </c>
      <c r="R1470" t="s">
        <v>142</v>
      </c>
      <c r="S1470" t="s">
        <v>143</v>
      </c>
      <c r="T1470" t="s">
        <v>42</v>
      </c>
      <c r="U1470" t="s">
        <v>22</v>
      </c>
      <c r="V1470" t="s">
        <v>46</v>
      </c>
      <c r="W1470">
        <v>0.52</v>
      </c>
    </row>
    <row r="1471" spans="1:23" x14ac:dyDescent="0.3">
      <c r="A1471" t="s">
        <v>1161</v>
      </c>
      <c r="B1471" t="s">
        <v>1162</v>
      </c>
      <c r="D1471" s="1">
        <v>40463</v>
      </c>
      <c r="E1471" s="1">
        <v>40464</v>
      </c>
      <c r="F1471" s="1" t="str">
        <f t="shared" si="102"/>
        <v>October</v>
      </c>
      <c r="G1471" s="1" t="str">
        <f t="shared" si="103"/>
        <v>2010</v>
      </c>
      <c r="H1471" s="2">
        <f t="shared" si="104"/>
        <v>1</v>
      </c>
      <c r="I1471" s="2" t="b">
        <f t="shared" si="105"/>
        <v>0</v>
      </c>
      <c r="J1471" t="s">
        <v>44</v>
      </c>
      <c r="K1471">
        <v>4</v>
      </c>
      <c r="L1471">
        <v>29.05</v>
      </c>
      <c r="M1471">
        <v>0.08</v>
      </c>
      <c r="N1471" t="s">
        <v>39</v>
      </c>
      <c r="O1471">
        <v>-20.9</v>
      </c>
      <c r="P1471">
        <v>4.9800000000000004</v>
      </c>
      <c r="Q1471">
        <v>4.32</v>
      </c>
      <c r="R1471" t="s">
        <v>142</v>
      </c>
      <c r="S1471" t="s">
        <v>143</v>
      </c>
      <c r="T1471" t="s">
        <v>31</v>
      </c>
      <c r="U1471" t="s">
        <v>32</v>
      </c>
      <c r="V1471" t="s">
        <v>48</v>
      </c>
      <c r="W1471">
        <v>0.64</v>
      </c>
    </row>
    <row r="1472" spans="1:23" x14ac:dyDescent="0.3">
      <c r="A1472" t="s">
        <v>1166</v>
      </c>
      <c r="B1472" t="s">
        <v>1167</v>
      </c>
      <c r="D1472" s="1">
        <v>40737</v>
      </c>
      <c r="E1472" s="1">
        <v>40739</v>
      </c>
      <c r="F1472" s="1" t="str">
        <f t="shared" si="102"/>
        <v>July</v>
      </c>
      <c r="G1472" s="1" t="str">
        <f t="shared" si="103"/>
        <v>2011</v>
      </c>
      <c r="H1472" s="2">
        <f t="shared" si="104"/>
        <v>2</v>
      </c>
      <c r="I1472" s="2" t="b">
        <f t="shared" si="105"/>
        <v>0</v>
      </c>
      <c r="J1472" t="s">
        <v>24</v>
      </c>
      <c r="K1472">
        <v>23</v>
      </c>
      <c r="L1472">
        <v>1314.64</v>
      </c>
      <c r="M1472">
        <v>0.03</v>
      </c>
      <c r="N1472" t="s">
        <v>39</v>
      </c>
      <c r="O1472">
        <v>575.38</v>
      </c>
      <c r="P1472">
        <v>55.48</v>
      </c>
      <c r="Q1472">
        <v>6.79</v>
      </c>
      <c r="R1472" t="s">
        <v>142</v>
      </c>
      <c r="S1472" t="s">
        <v>143</v>
      </c>
      <c r="T1472" t="s">
        <v>27</v>
      </c>
      <c r="U1472" t="s">
        <v>22</v>
      </c>
      <c r="V1472" t="s">
        <v>43</v>
      </c>
      <c r="W1472">
        <v>0.37</v>
      </c>
    </row>
    <row r="1473" spans="1:23" x14ac:dyDescent="0.3">
      <c r="A1473" t="s">
        <v>1197</v>
      </c>
      <c r="B1473" t="s">
        <v>1198</v>
      </c>
      <c r="D1473" s="1">
        <v>41246</v>
      </c>
      <c r="E1473" s="1">
        <v>41248</v>
      </c>
      <c r="F1473" s="1" t="str">
        <f t="shared" si="102"/>
        <v>December</v>
      </c>
      <c r="G1473" s="1" t="str">
        <f t="shared" si="103"/>
        <v>2012</v>
      </c>
      <c r="H1473" s="2">
        <f t="shared" si="104"/>
        <v>2</v>
      </c>
      <c r="I1473" s="2" t="b">
        <f t="shared" si="105"/>
        <v>0</v>
      </c>
      <c r="J1473" t="s">
        <v>52</v>
      </c>
      <c r="K1473">
        <v>49</v>
      </c>
      <c r="L1473">
        <v>638.91</v>
      </c>
      <c r="M1473">
        <v>0.02</v>
      </c>
      <c r="N1473" t="s">
        <v>18</v>
      </c>
      <c r="O1473">
        <v>77.48</v>
      </c>
      <c r="P1473">
        <v>12.98</v>
      </c>
      <c r="Q1473">
        <v>3.14</v>
      </c>
      <c r="R1473" t="s">
        <v>142</v>
      </c>
      <c r="S1473" t="s">
        <v>143</v>
      </c>
      <c r="T1473" t="s">
        <v>31</v>
      </c>
      <c r="U1473" t="s">
        <v>22</v>
      </c>
      <c r="V1473" t="s">
        <v>82</v>
      </c>
      <c r="W1473">
        <v>0.6</v>
      </c>
    </row>
    <row r="1474" spans="1:23" x14ac:dyDescent="0.3">
      <c r="A1474" t="s">
        <v>1061</v>
      </c>
      <c r="B1474" t="s">
        <v>1019</v>
      </c>
      <c r="D1474" s="1">
        <v>41103</v>
      </c>
      <c r="E1474" s="1">
        <v>41106</v>
      </c>
      <c r="F1474" s="1" t="str">
        <f t="shared" si="102"/>
        <v>July</v>
      </c>
      <c r="G1474" s="1" t="str">
        <f t="shared" si="103"/>
        <v>2012</v>
      </c>
      <c r="H1474" s="2">
        <f t="shared" si="104"/>
        <v>3</v>
      </c>
      <c r="I1474" s="2" t="b">
        <f t="shared" si="105"/>
        <v>0</v>
      </c>
      <c r="J1474" t="s">
        <v>34</v>
      </c>
      <c r="K1474">
        <v>46</v>
      </c>
      <c r="L1474">
        <v>2332.23</v>
      </c>
      <c r="M1474">
        <v>0.02</v>
      </c>
      <c r="N1474" t="s">
        <v>39</v>
      </c>
      <c r="O1474">
        <v>1085.93</v>
      </c>
      <c r="P1474">
        <v>48.04</v>
      </c>
      <c r="Q1474">
        <v>7.23</v>
      </c>
      <c r="R1474" t="s">
        <v>142</v>
      </c>
      <c r="S1474" t="s">
        <v>143</v>
      </c>
      <c r="T1474" t="s">
        <v>42</v>
      </c>
      <c r="U1474" t="s">
        <v>22</v>
      </c>
      <c r="V1474" t="s">
        <v>43</v>
      </c>
      <c r="W1474">
        <v>0.37</v>
      </c>
    </row>
    <row r="1475" spans="1:23" x14ac:dyDescent="0.3">
      <c r="A1475" t="s">
        <v>1061</v>
      </c>
      <c r="B1475" t="s">
        <v>1019</v>
      </c>
      <c r="D1475" s="1">
        <v>39848</v>
      </c>
      <c r="E1475" s="1">
        <v>39848</v>
      </c>
      <c r="F1475" s="1" t="str">
        <f t="shared" ref="F1475:F1538" si="106">TEXT(E1475,"mmmm")</f>
        <v>February</v>
      </c>
      <c r="G1475" s="1" t="str">
        <f t="shared" ref="G1475:G1538" si="107">TEXT(E1475,"yyyy")</f>
        <v>2009</v>
      </c>
      <c r="H1475" s="2">
        <f t="shared" ref="H1475:H1538" si="108">E1475-D1475</f>
        <v>0</v>
      </c>
      <c r="I1475" s="2" t="str">
        <f t="shared" ref="I1475:I1538" si="109">IF(H1475&lt;1,IF(AND(H1475&gt;0,H1475&lt;2),"ONE DAY", "FREE DELIVERY"))</f>
        <v>FREE DELIVERY</v>
      </c>
      <c r="J1475" t="s">
        <v>17</v>
      </c>
      <c r="K1475">
        <v>33</v>
      </c>
      <c r="L1475">
        <v>4610.3500000000004</v>
      </c>
      <c r="M1475">
        <v>0.08</v>
      </c>
      <c r="N1475" t="s">
        <v>25</v>
      </c>
      <c r="O1475">
        <v>751.58</v>
      </c>
      <c r="P1475">
        <v>145.44999999999999</v>
      </c>
      <c r="Q1475">
        <v>17.850000000000001</v>
      </c>
      <c r="R1475" t="s">
        <v>142</v>
      </c>
      <c r="S1475" t="s">
        <v>143</v>
      </c>
      <c r="T1475" t="s">
        <v>42</v>
      </c>
      <c r="U1475" t="s">
        <v>32</v>
      </c>
      <c r="V1475" t="s">
        <v>94</v>
      </c>
      <c r="W1475">
        <v>0.56000000000000005</v>
      </c>
    </row>
    <row r="1476" spans="1:23" x14ac:dyDescent="0.3">
      <c r="A1476" t="s">
        <v>1061</v>
      </c>
      <c r="B1476" t="s">
        <v>1019</v>
      </c>
      <c r="D1476" s="1">
        <v>39848</v>
      </c>
      <c r="E1476" s="1">
        <v>39852</v>
      </c>
      <c r="F1476" s="1" t="str">
        <f t="shared" si="106"/>
        <v>February</v>
      </c>
      <c r="G1476" s="1" t="str">
        <f t="shared" si="107"/>
        <v>2009</v>
      </c>
      <c r="H1476" s="2">
        <f t="shared" si="108"/>
        <v>4</v>
      </c>
      <c r="I1476" s="2" t="b">
        <f t="shared" si="109"/>
        <v>0</v>
      </c>
      <c r="J1476" t="s">
        <v>17</v>
      </c>
      <c r="K1476">
        <v>18</v>
      </c>
      <c r="L1476">
        <v>610.07000000000005</v>
      </c>
      <c r="M1476">
        <v>7.0000000000000007E-2</v>
      </c>
      <c r="N1476" t="s">
        <v>25</v>
      </c>
      <c r="O1476">
        <v>-157.56</v>
      </c>
      <c r="P1476">
        <v>33.94</v>
      </c>
      <c r="Q1476">
        <v>19.190000000000001</v>
      </c>
      <c r="R1476" t="s">
        <v>142</v>
      </c>
      <c r="S1476" t="s">
        <v>143</v>
      </c>
      <c r="T1476" t="s">
        <v>42</v>
      </c>
      <c r="U1476" t="s">
        <v>36</v>
      </c>
      <c r="V1476" t="s">
        <v>67</v>
      </c>
      <c r="W1476">
        <v>0.57999999999999996</v>
      </c>
    </row>
    <row r="1477" spans="1:23" x14ac:dyDescent="0.3">
      <c r="A1477" t="s">
        <v>1061</v>
      </c>
      <c r="B1477" t="s">
        <v>1019</v>
      </c>
      <c r="D1477" s="1">
        <v>39848</v>
      </c>
      <c r="E1477" s="1">
        <v>39852</v>
      </c>
      <c r="F1477" s="1" t="str">
        <f t="shared" si="106"/>
        <v>February</v>
      </c>
      <c r="G1477" s="1" t="str">
        <f t="shared" si="107"/>
        <v>2009</v>
      </c>
      <c r="H1477" s="2">
        <f t="shared" si="108"/>
        <v>4</v>
      </c>
      <c r="I1477" s="2" t="b">
        <f t="shared" si="109"/>
        <v>0</v>
      </c>
      <c r="J1477" t="s">
        <v>17</v>
      </c>
      <c r="K1477">
        <v>14</v>
      </c>
      <c r="L1477">
        <v>181.49</v>
      </c>
      <c r="M1477">
        <v>0.1</v>
      </c>
      <c r="N1477" t="s">
        <v>18</v>
      </c>
      <c r="O1477">
        <v>-29.54</v>
      </c>
      <c r="P1477">
        <v>13.43</v>
      </c>
      <c r="Q1477">
        <v>5.5</v>
      </c>
      <c r="R1477" t="s">
        <v>142</v>
      </c>
      <c r="S1477" t="s">
        <v>143</v>
      </c>
      <c r="T1477" t="s">
        <v>42</v>
      </c>
      <c r="U1477" t="s">
        <v>22</v>
      </c>
      <c r="V1477" t="s">
        <v>23</v>
      </c>
      <c r="W1477">
        <v>0.56999999999999995</v>
      </c>
    </row>
    <row r="1478" spans="1:23" x14ac:dyDescent="0.3">
      <c r="A1478" t="s">
        <v>1171</v>
      </c>
      <c r="B1478" t="s">
        <v>1172</v>
      </c>
      <c r="D1478" s="1">
        <v>40897</v>
      </c>
      <c r="E1478" s="1">
        <v>40899</v>
      </c>
      <c r="F1478" s="1" t="str">
        <f t="shared" si="106"/>
        <v>December</v>
      </c>
      <c r="G1478" s="1" t="str">
        <f t="shared" si="107"/>
        <v>2011</v>
      </c>
      <c r="H1478" s="2">
        <f t="shared" si="108"/>
        <v>2</v>
      </c>
      <c r="I1478" s="2" t="b">
        <f t="shared" si="109"/>
        <v>0</v>
      </c>
      <c r="J1478" t="s">
        <v>44</v>
      </c>
      <c r="K1478">
        <v>41</v>
      </c>
      <c r="L1478">
        <v>248.86</v>
      </c>
      <c r="M1478">
        <v>0.08</v>
      </c>
      <c r="N1478" t="s">
        <v>18</v>
      </c>
      <c r="O1478">
        <v>-168.67</v>
      </c>
      <c r="P1478">
        <v>5.98</v>
      </c>
      <c r="Q1478">
        <v>7.5</v>
      </c>
      <c r="R1478" t="s">
        <v>142</v>
      </c>
      <c r="S1478" t="s">
        <v>143</v>
      </c>
      <c r="T1478" t="s">
        <v>21</v>
      </c>
      <c r="U1478" t="s">
        <v>22</v>
      </c>
      <c r="V1478" t="s">
        <v>43</v>
      </c>
      <c r="W1478">
        <v>0.4</v>
      </c>
    </row>
    <row r="1479" spans="1:23" x14ac:dyDescent="0.3">
      <c r="A1479" t="s">
        <v>1171</v>
      </c>
      <c r="B1479" t="s">
        <v>1172</v>
      </c>
      <c r="D1479" s="1">
        <v>40897</v>
      </c>
      <c r="E1479" s="1">
        <v>40898</v>
      </c>
      <c r="F1479" s="1" t="str">
        <f t="shared" si="106"/>
        <v>December</v>
      </c>
      <c r="G1479" s="1" t="str">
        <f t="shared" si="107"/>
        <v>2011</v>
      </c>
      <c r="H1479" s="2">
        <f t="shared" si="108"/>
        <v>1</v>
      </c>
      <c r="I1479" s="2" t="b">
        <f t="shared" si="109"/>
        <v>0</v>
      </c>
      <c r="J1479" t="s">
        <v>44</v>
      </c>
      <c r="K1479">
        <v>42</v>
      </c>
      <c r="L1479">
        <v>278.01</v>
      </c>
      <c r="M1479">
        <v>0.03</v>
      </c>
      <c r="N1479" t="s">
        <v>18</v>
      </c>
      <c r="O1479">
        <v>-202.31</v>
      </c>
      <c r="P1479">
        <v>6.48</v>
      </c>
      <c r="Q1479">
        <v>8.73</v>
      </c>
      <c r="R1479" t="s">
        <v>142</v>
      </c>
      <c r="S1479" t="s">
        <v>143</v>
      </c>
      <c r="T1479" t="s">
        <v>21</v>
      </c>
      <c r="U1479" t="s">
        <v>22</v>
      </c>
      <c r="V1479" t="s">
        <v>43</v>
      </c>
      <c r="W1479">
        <v>0.37</v>
      </c>
    </row>
    <row r="1480" spans="1:23" x14ac:dyDescent="0.3">
      <c r="A1480" t="s">
        <v>1166</v>
      </c>
      <c r="B1480" t="s">
        <v>1167</v>
      </c>
      <c r="D1480" s="1">
        <v>40693</v>
      </c>
      <c r="E1480" s="1">
        <v>40693</v>
      </c>
      <c r="F1480" s="1" t="str">
        <f t="shared" si="106"/>
        <v>May</v>
      </c>
      <c r="G1480" s="1" t="str">
        <f t="shared" si="107"/>
        <v>2011</v>
      </c>
      <c r="H1480" s="2">
        <f t="shared" si="108"/>
        <v>0</v>
      </c>
      <c r="I1480" s="2" t="str">
        <f t="shared" si="109"/>
        <v>FREE DELIVERY</v>
      </c>
      <c r="J1480" t="s">
        <v>44</v>
      </c>
      <c r="K1480">
        <v>50</v>
      </c>
      <c r="L1480">
        <v>281.81</v>
      </c>
      <c r="M1480">
        <v>7.0000000000000007E-2</v>
      </c>
      <c r="N1480" t="s">
        <v>18</v>
      </c>
      <c r="O1480">
        <v>42.45</v>
      </c>
      <c r="P1480">
        <v>5.98</v>
      </c>
      <c r="Q1480">
        <v>0.96</v>
      </c>
      <c r="R1480" t="s">
        <v>142</v>
      </c>
      <c r="S1480" t="s">
        <v>143</v>
      </c>
      <c r="T1480" t="s">
        <v>27</v>
      </c>
      <c r="U1480" t="s">
        <v>22</v>
      </c>
      <c r="V1480" t="s">
        <v>60</v>
      </c>
      <c r="W1480">
        <v>0.6</v>
      </c>
    </row>
    <row r="1481" spans="1:23" x14ac:dyDescent="0.3">
      <c r="A1481" t="s">
        <v>1173</v>
      </c>
      <c r="B1481" t="s">
        <v>1174</v>
      </c>
      <c r="D1481" s="1">
        <v>40460</v>
      </c>
      <c r="E1481" s="1">
        <v>40461</v>
      </c>
      <c r="F1481" s="1" t="str">
        <f t="shared" si="106"/>
        <v>October</v>
      </c>
      <c r="G1481" s="1" t="str">
        <f t="shared" si="107"/>
        <v>2010</v>
      </c>
      <c r="H1481" s="2">
        <f t="shared" si="108"/>
        <v>1</v>
      </c>
      <c r="I1481" s="2" t="b">
        <f t="shared" si="109"/>
        <v>0</v>
      </c>
      <c r="J1481" t="s">
        <v>52</v>
      </c>
      <c r="K1481">
        <v>14</v>
      </c>
      <c r="L1481">
        <v>243.23</v>
      </c>
      <c r="M1481">
        <v>7.0000000000000007E-2</v>
      </c>
      <c r="N1481" t="s">
        <v>18</v>
      </c>
      <c r="O1481">
        <v>35.33</v>
      </c>
      <c r="P1481">
        <v>17.48</v>
      </c>
      <c r="Q1481">
        <v>1.99</v>
      </c>
      <c r="R1481" t="s">
        <v>142</v>
      </c>
      <c r="S1481" t="s">
        <v>143</v>
      </c>
      <c r="T1481" t="s">
        <v>31</v>
      </c>
      <c r="U1481" t="s">
        <v>32</v>
      </c>
      <c r="V1481" t="s">
        <v>48</v>
      </c>
      <c r="W1481">
        <v>0.45</v>
      </c>
    </row>
    <row r="1482" spans="1:23" x14ac:dyDescent="0.3">
      <c r="A1482" t="s">
        <v>1173</v>
      </c>
      <c r="B1482" t="s">
        <v>1174</v>
      </c>
      <c r="D1482" s="1">
        <v>40460</v>
      </c>
      <c r="E1482" s="1">
        <v>40460</v>
      </c>
      <c r="F1482" s="1" t="str">
        <f t="shared" si="106"/>
        <v>October</v>
      </c>
      <c r="G1482" s="1" t="str">
        <f t="shared" si="107"/>
        <v>2010</v>
      </c>
      <c r="H1482" s="2">
        <f t="shared" si="108"/>
        <v>0</v>
      </c>
      <c r="I1482" s="2" t="str">
        <f t="shared" si="109"/>
        <v>FREE DELIVERY</v>
      </c>
      <c r="J1482" t="s">
        <v>52</v>
      </c>
      <c r="K1482">
        <v>24</v>
      </c>
      <c r="L1482">
        <v>1326.51</v>
      </c>
      <c r="M1482">
        <v>0.03</v>
      </c>
      <c r="N1482" t="s">
        <v>18</v>
      </c>
      <c r="O1482">
        <v>58.17</v>
      </c>
      <c r="P1482">
        <v>65.989999999999995</v>
      </c>
      <c r="Q1482">
        <v>8.99</v>
      </c>
      <c r="R1482" t="s">
        <v>142</v>
      </c>
      <c r="S1482" t="s">
        <v>143</v>
      </c>
      <c r="T1482" t="s">
        <v>31</v>
      </c>
      <c r="U1482" t="s">
        <v>32</v>
      </c>
      <c r="V1482" t="s">
        <v>33</v>
      </c>
      <c r="W1482">
        <v>0.6</v>
      </c>
    </row>
    <row r="1483" spans="1:23" x14ac:dyDescent="0.3">
      <c r="A1483" t="s">
        <v>981</v>
      </c>
      <c r="B1483" t="s">
        <v>1201</v>
      </c>
      <c r="D1483" s="1">
        <v>40612</v>
      </c>
      <c r="E1483" s="1">
        <v>40612</v>
      </c>
      <c r="F1483" s="1" t="str">
        <f t="shared" si="106"/>
        <v>March</v>
      </c>
      <c r="G1483" s="1" t="str">
        <f t="shared" si="107"/>
        <v>2011</v>
      </c>
      <c r="H1483" s="2">
        <f t="shared" si="108"/>
        <v>0</v>
      </c>
      <c r="I1483" s="2" t="str">
        <f t="shared" si="109"/>
        <v>FREE DELIVERY</v>
      </c>
      <c r="J1483" t="s">
        <v>24</v>
      </c>
      <c r="K1483">
        <v>31</v>
      </c>
      <c r="L1483">
        <v>127.9</v>
      </c>
      <c r="M1483">
        <v>7.0000000000000007E-2</v>
      </c>
      <c r="N1483" t="s">
        <v>18</v>
      </c>
      <c r="O1483">
        <v>54.21</v>
      </c>
      <c r="P1483">
        <v>4.13</v>
      </c>
      <c r="Q1483">
        <v>0.5</v>
      </c>
      <c r="R1483" t="s">
        <v>142</v>
      </c>
      <c r="S1483" t="s">
        <v>143</v>
      </c>
      <c r="T1483" t="s">
        <v>27</v>
      </c>
      <c r="U1483" t="s">
        <v>22</v>
      </c>
      <c r="V1483" t="s">
        <v>57</v>
      </c>
      <c r="W1483">
        <v>0.39</v>
      </c>
    </row>
    <row r="1484" spans="1:23" x14ac:dyDescent="0.3">
      <c r="A1484" t="s">
        <v>999</v>
      </c>
      <c r="B1484" t="s">
        <v>1125</v>
      </c>
      <c r="D1484" s="1">
        <v>40200</v>
      </c>
      <c r="E1484" s="1">
        <v>40201</v>
      </c>
      <c r="F1484" s="1" t="str">
        <f t="shared" si="106"/>
        <v>January</v>
      </c>
      <c r="G1484" s="1" t="str">
        <f t="shared" si="107"/>
        <v>2010</v>
      </c>
      <c r="H1484" s="2">
        <f t="shared" si="108"/>
        <v>1</v>
      </c>
      <c r="I1484" s="2" t="b">
        <f t="shared" si="109"/>
        <v>0</v>
      </c>
      <c r="J1484" t="s">
        <v>44</v>
      </c>
      <c r="K1484">
        <v>17</v>
      </c>
      <c r="L1484">
        <v>110.74</v>
      </c>
      <c r="M1484">
        <v>0.09</v>
      </c>
      <c r="N1484" t="s">
        <v>18</v>
      </c>
      <c r="O1484">
        <v>-70.31</v>
      </c>
      <c r="P1484">
        <v>6.48</v>
      </c>
      <c r="Q1484">
        <v>7.49</v>
      </c>
      <c r="R1484" t="s">
        <v>142</v>
      </c>
      <c r="S1484" t="s">
        <v>143</v>
      </c>
      <c r="T1484" t="s">
        <v>21</v>
      </c>
      <c r="U1484" t="s">
        <v>22</v>
      </c>
      <c r="V1484" t="s">
        <v>43</v>
      </c>
      <c r="W1484">
        <v>0.37</v>
      </c>
    </row>
    <row r="1485" spans="1:23" x14ac:dyDescent="0.3">
      <c r="A1485" t="s">
        <v>999</v>
      </c>
      <c r="B1485" t="s">
        <v>1125</v>
      </c>
      <c r="D1485" s="1">
        <v>40644</v>
      </c>
      <c r="E1485" s="1">
        <v>40647</v>
      </c>
      <c r="F1485" s="1" t="str">
        <f t="shared" si="106"/>
        <v>April</v>
      </c>
      <c r="G1485" s="1" t="str">
        <f t="shared" si="107"/>
        <v>2011</v>
      </c>
      <c r="H1485" s="2">
        <f t="shared" si="108"/>
        <v>3</v>
      </c>
      <c r="I1485" s="2" t="b">
        <f t="shared" si="109"/>
        <v>0</v>
      </c>
      <c r="J1485" t="s">
        <v>24</v>
      </c>
      <c r="K1485">
        <v>26</v>
      </c>
      <c r="L1485">
        <v>73.819999999999993</v>
      </c>
      <c r="M1485">
        <v>0.08</v>
      </c>
      <c r="N1485" t="s">
        <v>18</v>
      </c>
      <c r="O1485">
        <v>2.0099999999999998</v>
      </c>
      <c r="P1485">
        <v>2.88</v>
      </c>
      <c r="Q1485">
        <v>1.49</v>
      </c>
      <c r="R1485" t="s">
        <v>139</v>
      </c>
      <c r="S1485" t="s">
        <v>140</v>
      </c>
      <c r="T1485" t="s">
        <v>31</v>
      </c>
      <c r="U1485" t="s">
        <v>22</v>
      </c>
      <c r="V1485" t="s">
        <v>29</v>
      </c>
      <c r="W1485">
        <v>0.36</v>
      </c>
    </row>
    <row r="1486" spans="1:23" x14ac:dyDescent="0.3">
      <c r="A1486" t="s">
        <v>1140</v>
      </c>
      <c r="B1486" t="s">
        <v>1141</v>
      </c>
      <c r="D1486" s="1">
        <v>40649</v>
      </c>
      <c r="E1486" s="1">
        <v>40651</v>
      </c>
      <c r="F1486" s="1" t="str">
        <f t="shared" si="106"/>
        <v>April</v>
      </c>
      <c r="G1486" s="1" t="str">
        <f t="shared" si="107"/>
        <v>2011</v>
      </c>
      <c r="H1486" s="2">
        <f t="shared" si="108"/>
        <v>2</v>
      </c>
      <c r="I1486" s="2" t="b">
        <f t="shared" si="109"/>
        <v>0</v>
      </c>
      <c r="J1486" t="s">
        <v>44</v>
      </c>
      <c r="K1486">
        <v>38</v>
      </c>
      <c r="L1486">
        <v>154.85</v>
      </c>
      <c r="M1486">
        <v>0.05</v>
      </c>
      <c r="N1486" t="s">
        <v>18</v>
      </c>
      <c r="O1486">
        <v>-136.55000000000001</v>
      </c>
      <c r="P1486">
        <v>3.95</v>
      </c>
      <c r="Q1486">
        <v>5.13</v>
      </c>
      <c r="R1486" t="s">
        <v>139</v>
      </c>
      <c r="S1486" t="s">
        <v>140</v>
      </c>
      <c r="T1486" t="s">
        <v>31</v>
      </c>
      <c r="U1486" t="s">
        <v>22</v>
      </c>
      <c r="V1486" t="s">
        <v>28</v>
      </c>
      <c r="W1486">
        <v>0.59</v>
      </c>
    </row>
    <row r="1487" spans="1:23" x14ac:dyDescent="0.3">
      <c r="A1487" t="s">
        <v>1140</v>
      </c>
      <c r="B1487" t="s">
        <v>1141</v>
      </c>
      <c r="D1487" s="1">
        <v>40649</v>
      </c>
      <c r="E1487" s="1">
        <v>40651</v>
      </c>
      <c r="F1487" s="1" t="str">
        <f t="shared" si="106"/>
        <v>April</v>
      </c>
      <c r="G1487" s="1" t="str">
        <f t="shared" si="107"/>
        <v>2011</v>
      </c>
      <c r="H1487" s="2">
        <f t="shared" si="108"/>
        <v>2</v>
      </c>
      <c r="I1487" s="2" t="b">
        <f t="shared" si="109"/>
        <v>0</v>
      </c>
      <c r="J1487" t="s">
        <v>44</v>
      </c>
      <c r="K1487">
        <v>32</v>
      </c>
      <c r="L1487">
        <v>4941.7725</v>
      </c>
      <c r="M1487">
        <v>0.1</v>
      </c>
      <c r="N1487" t="s">
        <v>18</v>
      </c>
      <c r="O1487">
        <v>704.89</v>
      </c>
      <c r="P1487">
        <v>195.99</v>
      </c>
      <c r="Q1487">
        <v>8.99</v>
      </c>
      <c r="R1487" t="s">
        <v>139</v>
      </c>
      <c r="S1487" t="s">
        <v>140</v>
      </c>
      <c r="T1487" t="s">
        <v>31</v>
      </c>
      <c r="U1487" t="s">
        <v>32</v>
      </c>
      <c r="V1487" t="s">
        <v>33</v>
      </c>
      <c r="W1487">
        <v>0.6</v>
      </c>
    </row>
    <row r="1488" spans="1:23" x14ac:dyDescent="0.3">
      <c r="A1488" t="s">
        <v>1188</v>
      </c>
      <c r="B1488" t="s">
        <v>1189</v>
      </c>
      <c r="D1488" s="1">
        <v>40509</v>
      </c>
      <c r="E1488" s="1">
        <v>40514</v>
      </c>
      <c r="F1488" s="1" t="str">
        <f t="shared" si="106"/>
        <v>December</v>
      </c>
      <c r="G1488" s="1" t="str">
        <f t="shared" si="107"/>
        <v>2010</v>
      </c>
      <c r="H1488" s="2">
        <f t="shared" si="108"/>
        <v>5</v>
      </c>
      <c r="I1488" s="2" t="b">
        <f t="shared" si="109"/>
        <v>0</v>
      </c>
      <c r="J1488" t="s">
        <v>17</v>
      </c>
      <c r="K1488">
        <v>24</v>
      </c>
      <c r="L1488">
        <v>1155.5835</v>
      </c>
      <c r="M1488">
        <v>0.04</v>
      </c>
      <c r="N1488" t="s">
        <v>18</v>
      </c>
      <c r="O1488">
        <v>-127</v>
      </c>
      <c r="P1488">
        <v>55.99</v>
      </c>
      <c r="Q1488">
        <v>5</v>
      </c>
      <c r="R1488" t="s">
        <v>139</v>
      </c>
      <c r="S1488" t="s">
        <v>140</v>
      </c>
      <c r="T1488" t="s">
        <v>21</v>
      </c>
      <c r="U1488" t="s">
        <v>32</v>
      </c>
      <c r="V1488" t="s">
        <v>33</v>
      </c>
      <c r="W1488">
        <v>0.8</v>
      </c>
    </row>
    <row r="1489" spans="1:23" x14ac:dyDescent="0.3">
      <c r="A1489" t="s">
        <v>1197</v>
      </c>
      <c r="B1489" t="s">
        <v>1198</v>
      </c>
      <c r="D1489" s="1">
        <v>40399</v>
      </c>
      <c r="E1489" s="1">
        <v>40400</v>
      </c>
      <c r="F1489" s="1" t="str">
        <f t="shared" si="106"/>
        <v>August</v>
      </c>
      <c r="G1489" s="1" t="str">
        <f t="shared" si="107"/>
        <v>2010</v>
      </c>
      <c r="H1489" s="2">
        <f t="shared" si="108"/>
        <v>1</v>
      </c>
      <c r="I1489" s="2" t="b">
        <f t="shared" si="109"/>
        <v>0</v>
      </c>
      <c r="J1489" t="s">
        <v>52</v>
      </c>
      <c r="K1489">
        <v>19</v>
      </c>
      <c r="L1489">
        <v>77.569999999999993</v>
      </c>
      <c r="M1489">
        <v>0</v>
      </c>
      <c r="N1489" t="s">
        <v>18</v>
      </c>
      <c r="O1489">
        <v>-67.489999999999995</v>
      </c>
      <c r="P1489">
        <v>3.58</v>
      </c>
      <c r="Q1489">
        <v>5.47</v>
      </c>
      <c r="R1489" t="s">
        <v>139</v>
      </c>
      <c r="S1489" t="s">
        <v>140</v>
      </c>
      <c r="T1489" t="s">
        <v>31</v>
      </c>
      <c r="U1489" t="s">
        <v>22</v>
      </c>
      <c r="V1489" t="s">
        <v>29</v>
      </c>
      <c r="W1489">
        <v>0.37</v>
      </c>
    </row>
    <row r="1490" spans="1:23" x14ac:dyDescent="0.3">
      <c r="A1490" t="s">
        <v>1061</v>
      </c>
      <c r="B1490" t="s">
        <v>1019</v>
      </c>
      <c r="D1490" s="1">
        <v>40035</v>
      </c>
      <c r="E1490" s="1">
        <v>40036</v>
      </c>
      <c r="F1490" s="1" t="str">
        <f t="shared" si="106"/>
        <v>August</v>
      </c>
      <c r="G1490" s="1" t="str">
        <f t="shared" si="107"/>
        <v>2009</v>
      </c>
      <c r="H1490" s="2">
        <f t="shared" si="108"/>
        <v>1</v>
      </c>
      <c r="I1490" s="2" t="b">
        <f t="shared" si="109"/>
        <v>0</v>
      </c>
      <c r="J1490" t="s">
        <v>52</v>
      </c>
      <c r="K1490">
        <v>44</v>
      </c>
      <c r="L1490">
        <v>12689.87</v>
      </c>
      <c r="M1490">
        <v>0.04</v>
      </c>
      <c r="N1490" t="s">
        <v>25</v>
      </c>
      <c r="O1490">
        <v>-169.23</v>
      </c>
      <c r="P1490">
        <v>296.18</v>
      </c>
      <c r="Q1490">
        <v>154.12</v>
      </c>
      <c r="R1490" t="s">
        <v>139</v>
      </c>
      <c r="S1490" t="s">
        <v>140</v>
      </c>
      <c r="T1490" t="s">
        <v>27</v>
      </c>
      <c r="U1490" t="s">
        <v>36</v>
      </c>
      <c r="V1490" t="s">
        <v>55</v>
      </c>
      <c r="W1490">
        <v>0.76</v>
      </c>
    </row>
    <row r="1491" spans="1:23" x14ac:dyDescent="0.3">
      <c r="A1491" t="s">
        <v>1195</v>
      </c>
      <c r="B1491" t="s">
        <v>1196</v>
      </c>
      <c r="D1491" s="1">
        <v>40416</v>
      </c>
      <c r="E1491" s="1">
        <v>40418</v>
      </c>
      <c r="F1491" s="1" t="str">
        <f t="shared" si="106"/>
        <v>August</v>
      </c>
      <c r="G1491" s="1" t="str">
        <f t="shared" si="107"/>
        <v>2010</v>
      </c>
      <c r="H1491" s="2">
        <f t="shared" si="108"/>
        <v>2</v>
      </c>
      <c r="I1491" s="2" t="b">
        <f t="shared" si="109"/>
        <v>0</v>
      </c>
      <c r="J1491" t="s">
        <v>44</v>
      </c>
      <c r="K1491">
        <v>24</v>
      </c>
      <c r="L1491">
        <v>905.32</v>
      </c>
      <c r="M1491">
        <v>0.02</v>
      </c>
      <c r="N1491" t="s">
        <v>18</v>
      </c>
      <c r="O1491">
        <v>389.07</v>
      </c>
      <c r="P1491">
        <v>35.44</v>
      </c>
      <c r="Q1491">
        <v>5.09</v>
      </c>
      <c r="R1491" t="s">
        <v>139</v>
      </c>
      <c r="S1491" t="s">
        <v>140</v>
      </c>
      <c r="T1491" t="s">
        <v>42</v>
      </c>
      <c r="U1491" t="s">
        <v>22</v>
      </c>
      <c r="V1491" t="s">
        <v>43</v>
      </c>
      <c r="W1491">
        <v>0.38</v>
      </c>
    </row>
    <row r="1492" spans="1:23" x14ac:dyDescent="0.3">
      <c r="A1492" t="s">
        <v>1195</v>
      </c>
      <c r="B1492" t="s">
        <v>1196</v>
      </c>
      <c r="D1492" s="1">
        <v>40416</v>
      </c>
      <c r="E1492" s="1">
        <v>40417</v>
      </c>
      <c r="F1492" s="1" t="str">
        <f t="shared" si="106"/>
        <v>August</v>
      </c>
      <c r="G1492" s="1" t="str">
        <f t="shared" si="107"/>
        <v>2010</v>
      </c>
      <c r="H1492" s="2">
        <f t="shared" si="108"/>
        <v>1</v>
      </c>
      <c r="I1492" s="2" t="b">
        <f t="shared" si="109"/>
        <v>0</v>
      </c>
      <c r="J1492" t="s">
        <v>44</v>
      </c>
      <c r="K1492">
        <v>16</v>
      </c>
      <c r="L1492">
        <v>1702.499</v>
      </c>
      <c r="M1492">
        <v>0.08</v>
      </c>
      <c r="N1492" t="s">
        <v>18</v>
      </c>
      <c r="O1492">
        <v>162.11000000000001</v>
      </c>
      <c r="P1492">
        <v>125.99</v>
      </c>
      <c r="Q1492">
        <v>5.26</v>
      </c>
      <c r="R1492" t="s">
        <v>139</v>
      </c>
      <c r="S1492" t="s">
        <v>140</v>
      </c>
      <c r="T1492" t="s">
        <v>42</v>
      </c>
      <c r="U1492" t="s">
        <v>32</v>
      </c>
      <c r="V1492" t="s">
        <v>33</v>
      </c>
      <c r="W1492">
        <v>0.55000000000000004</v>
      </c>
    </row>
    <row r="1493" spans="1:23" x14ac:dyDescent="0.3">
      <c r="A1493" t="s">
        <v>999</v>
      </c>
      <c r="B1493" t="s">
        <v>1125</v>
      </c>
      <c r="D1493" s="1">
        <v>40701</v>
      </c>
      <c r="E1493" s="1">
        <v>40705</v>
      </c>
      <c r="F1493" s="1" t="str">
        <f t="shared" si="106"/>
        <v>June</v>
      </c>
      <c r="G1493" s="1" t="str">
        <f t="shared" si="107"/>
        <v>2011</v>
      </c>
      <c r="H1493" s="2">
        <f t="shared" si="108"/>
        <v>4</v>
      </c>
      <c r="I1493" s="2" t="b">
        <f t="shared" si="109"/>
        <v>0</v>
      </c>
      <c r="J1493" t="s">
        <v>17</v>
      </c>
      <c r="K1493">
        <v>27</v>
      </c>
      <c r="L1493">
        <v>632.54999999999995</v>
      </c>
      <c r="M1493">
        <v>0.05</v>
      </c>
      <c r="N1493" t="s">
        <v>18</v>
      </c>
      <c r="O1493">
        <v>165.35</v>
      </c>
      <c r="P1493">
        <v>22.72</v>
      </c>
      <c r="Q1493">
        <v>8.99</v>
      </c>
      <c r="R1493" t="s">
        <v>139</v>
      </c>
      <c r="S1493" t="s">
        <v>140</v>
      </c>
      <c r="T1493" t="s">
        <v>31</v>
      </c>
      <c r="U1493" t="s">
        <v>36</v>
      </c>
      <c r="V1493" t="s">
        <v>37</v>
      </c>
      <c r="W1493">
        <v>0.44</v>
      </c>
    </row>
    <row r="1494" spans="1:23" x14ac:dyDescent="0.3">
      <c r="A1494" t="s">
        <v>999</v>
      </c>
      <c r="B1494" t="s">
        <v>1125</v>
      </c>
      <c r="D1494" s="1">
        <v>40701</v>
      </c>
      <c r="E1494" s="1">
        <v>40705</v>
      </c>
      <c r="F1494" s="1" t="str">
        <f t="shared" si="106"/>
        <v>June</v>
      </c>
      <c r="G1494" s="1" t="str">
        <f t="shared" si="107"/>
        <v>2011</v>
      </c>
      <c r="H1494" s="2">
        <f t="shared" si="108"/>
        <v>4</v>
      </c>
      <c r="I1494" s="2" t="b">
        <f t="shared" si="109"/>
        <v>0</v>
      </c>
      <c r="J1494" t="s">
        <v>17</v>
      </c>
      <c r="K1494">
        <v>48</v>
      </c>
      <c r="L1494">
        <v>90.96</v>
      </c>
      <c r="M1494">
        <v>0.02</v>
      </c>
      <c r="N1494" t="s">
        <v>18</v>
      </c>
      <c r="O1494">
        <v>-30.11</v>
      </c>
      <c r="P1494">
        <v>1.81</v>
      </c>
      <c r="Q1494">
        <v>1.56</v>
      </c>
      <c r="R1494" t="s">
        <v>139</v>
      </c>
      <c r="S1494" t="s">
        <v>140</v>
      </c>
      <c r="T1494" t="s">
        <v>31</v>
      </c>
      <c r="U1494" t="s">
        <v>22</v>
      </c>
      <c r="V1494" t="s">
        <v>46</v>
      </c>
      <c r="W1494">
        <v>0.49</v>
      </c>
    </row>
    <row r="1495" spans="1:23" x14ac:dyDescent="0.3">
      <c r="A1495" t="s">
        <v>999</v>
      </c>
      <c r="B1495" t="s">
        <v>1125</v>
      </c>
      <c r="D1495" s="1">
        <v>40701</v>
      </c>
      <c r="E1495" s="1">
        <v>40706</v>
      </c>
      <c r="F1495" s="1" t="str">
        <f t="shared" si="106"/>
        <v>June</v>
      </c>
      <c r="G1495" s="1" t="str">
        <f t="shared" si="107"/>
        <v>2011</v>
      </c>
      <c r="H1495" s="2">
        <f t="shared" si="108"/>
        <v>5</v>
      </c>
      <c r="I1495" s="2" t="b">
        <f t="shared" si="109"/>
        <v>0</v>
      </c>
      <c r="J1495" t="s">
        <v>17</v>
      </c>
      <c r="K1495">
        <v>32</v>
      </c>
      <c r="L1495">
        <v>1997.13</v>
      </c>
      <c r="M1495">
        <v>0.05</v>
      </c>
      <c r="N1495" t="s">
        <v>18</v>
      </c>
      <c r="O1495">
        <v>720.45</v>
      </c>
      <c r="P1495">
        <v>63.94</v>
      </c>
      <c r="Q1495">
        <v>14.48</v>
      </c>
      <c r="R1495" t="s">
        <v>139</v>
      </c>
      <c r="S1495" t="s">
        <v>140</v>
      </c>
      <c r="T1495" t="s">
        <v>31</v>
      </c>
      <c r="U1495" t="s">
        <v>36</v>
      </c>
      <c r="V1495" t="s">
        <v>37</v>
      </c>
      <c r="W1495">
        <v>0.46</v>
      </c>
    </row>
    <row r="1496" spans="1:23" x14ac:dyDescent="0.3">
      <c r="A1496" t="s">
        <v>999</v>
      </c>
      <c r="B1496" t="s">
        <v>1125</v>
      </c>
      <c r="D1496" s="1">
        <v>40318</v>
      </c>
      <c r="E1496" s="1">
        <v>40322</v>
      </c>
      <c r="F1496" s="1" t="str">
        <f t="shared" si="106"/>
        <v>May</v>
      </c>
      <c r="G1496" s="1" t="str">
        <f t="shared" si="107"/>
        <v>2010</v>
      </c>
      <c r="H1496" s="2">
        <f t="shared" si="108"/>
        <v>4</v>
      </c>
      <c r="I1496" s="2" t="b">
        <f t="shared" si="109"/>
        <v>0</v>
      </c>
      <c r="J1496" t="s">
        <v>17</v>
      </c>
      <c r="K1496">
        <v>10</v>
      </c>
      <c r="L1496">
        <v>64.13</v>
      </c>
      <c r="M1496">
        <v>0.1</v>
      </c>
      <c r="N1496" t="s">
        <v>18</v>
      </c>
      <c r="O1496">
        <v>-28.97</v>
      </c>
      <c r="P1496">
        <v>6.54</v>
      </c>
      <c r="Q1496">
        <v>5.27</v>
      </c>
      <c r="R1496" t="s">
        <v>139</v>
      </c>
      <c r="S1496" t="s">
        <v>140</v>
      </c>
      <c r="T1496" t="s">
        <v>31</v>
      </c>
      <c r="U1496" t="s">
        <v>22</v>
      </c>
      <c r="V1496" t="s">
        <v>29</v>
      </c>
      <c r="W1496">
        <v>0.36</v>
      </c>
    </row>
    <row r="1497" spans="1:23" x14ac:dyDescent="0.3">
      <c r="A1497" t="s">
        <v>1161</v>
      </c>
      <c r="B1497" t="s">
        <v>1162</v>
      </c>
      <c r="D1497" s="1">
        <v>40541</v>
      </c>
      <c r="E1497" s="1">
        <v>40542</v>
      </c>
      <c r="F1497" s="1" t="str">
        <f t="shared" si="106"/>
        <v>December</v>
      </c>
      <c r="G1497" s="1" t="str">
        <f t="shared" si="107"/>
        <v>2010</v>
      </c>
      <c r="H1497" s="2">
        <f t="shared" si="108"/>
        <v>1</v>
      </c>
      <c r="I1497" s="2" t="b">
        <f t="shared" si="109"/>
        <v>0</v>
      </c>
      <c r="J1497" t="s">
        <v>44</v>
      </c>
      <c r="K1497">
        <v>24</v>
      </c>
      <c r="L1497">
        <v>492.71</v>
      </c>
      <c r="M1497">
        <v>0.02</v>
      </c>
      <c r="N1497" t="s">
        <v>18</v>
      </c>
      <c r="O1497">
        <v>67.010000000000005</v>
      </c>
      <c r="P1497">
        <v>19.98</v>
      </c>
      <c r="Q1497">
        <v>8.68</v>
      </c>
      <c r="R1497" t="s">
        <v>139</v>
      </c>
      <c r="S1497" t="s">
        <v>140</v>
      </c>
      <c r="T1497" t="s">
        <v>31</v>
      </c>
      <c r="U1497" t="s">
        <v>22</v>
      </c>
      <c r="V1497" t="s">
        <v>43</v>
      </c>
      <c r="W1497">
        <v>0.37</v>
      </c>
    </row>
    <row r="1498" spans="1:23" x14ac:dyDescent="0.3">
      <c r="A1498" t="s">
        <v>1161</v>
      </c>
      <c r="B1498" t="s">
        <v>1162</v>
      </c>
      <c r="D1498" s="1">
        <v>40541</v>
      </c>
      <c r="E1498" s="1">
        <v>40542</v>
      </c>
      <c r="F1498" s="1" t="str">
        <f t="shared" si="106"/>
        <v>December</v>
      </c>
      <c r="G1498" s="1" t="str">
        <f t="shared" si="107"/>
        <v>2010</v>
      </c>
      <c r="H1498" s="2">
        <f t="shared" si="108"/>
        <v>1</v>
      </c>
      <c r="I1498" s="2" t="b">
        <f t="shared" si="109"/>
        <v>0</v>
      </c>
      <c r="J1498" t="s">
        <v>44</v>
      </c>
      <c r="K1498">
        <v>14</v>
      </c>
      <c r="L1498">
        <v>1042.06</v>
      </c>
      <c r="M1498">
        <v>0.04</v>
      </c>
      <c r="N1498" t="s">
        <v>25</v>
      </c>
      <c r="O1498">
        <v>-931.25</v>
      </c>
      <c r="P1498">
        <v>70.89</v>
      </c>
      <c r="Q1498">
        <v>89.3</v>
      </c>
      <c r="R1498" t="s">
        <v>139</v>
      </c>
      <c r="S1498" t="s">
        <v>140</v>
      </c>
      <c r="T1498" t="s">
        <v>31</v>
      </c>
      <c r="U1498" t="s">
        <v>36</v>
      </c>
      <c r="V1498" t="s">
        <v>55</v>
      </c>
      <c r="W1498">
        <v>0.69</v>
      </c>
    </row>
    <row r="1499" spans="1:23" x14ac:dyDescent="0.3">
      <c r="A1499" t="s">
        <v>1074</v>
      </c>
      <c r="B1499" t="s">
        <v>1160</v>
      </c>
      <c r="D1499" s="1">
        <v>40793</v>
      </c>
      <c r="E1499" s="1">
        <v>40793</v>
      </c>
      <c r="F1499" s="1" t="str">
        <f t="shared" si="106"/>
        <v>September</v>
      </c>
      <c r="G1499" s="1" t="str">
        <f t="shared" si="107"/>
        <v>2011</v>
      </c>
      <c r="H1499" s="2">
        <f t="shared" si="108"/>
        <v>0</v>
      </c>
      <c r="I1499" s="2" t="str">
        <f t="shared" si="109"/>
        <v>FREE DELIVERY</v>
      </c>
      <c r="J1499" t="s">
        <v>52</v>
      </c>
      <c r="K1499">
        <v>16</v>
      </c>
      <c r="L1499">
        <v>760.24850000000004</v>
      </c>
      <c r="M1499">
        <v>0.04</v>
      </c>
      <c r="N1499" t="s">
        <v>18</v>
      </c>
      <c r="O1499">
        <v>29.8</v>
      </c>
      <c r="P1499">
        <v>55.99</v>
      </c>
      <c r="Q1499">
        <v>3.3</v>
      </c>
      <c r="R1499" t="s">
        <v>139</v>
      </c>
      <c r="S1499" t="s">
        <v>140</v>
      </c>
      <c r="T1499" t="s">
        <v>42</v>
      </c>
      <c r="U1499" t="s">
        <v>32</v>
      </c>
      <c r="V1499" t="s">
        <v>33</v>
      </c>
      <c r="W1499">
        <v>0.59</v>
      </c>
    </row>
    <row r="1500" spans="1:23" x14ac:dyDescent="0.3">
      <c r="A1500" t="s">
        <v>1190</v>
      </c>
      <c r="B1500" t="s">
        <v>1191</v>
      </c>
      <c r="D1500" s="1">
        <v>40062</v>
      </c>
      <c r="E1500" s="1">
        <v>40065</v>
      </c>
      <c r="F1500" s="1" t="str">
        <f t="shared" si="106"/>
        <v>September</v>
      </c>
      <c r="G1500" s="1" t="str">
        <f t="shared" si="107"/>
        <v>2009</v>
      </c>
      <c r="H1500" s="2">
        <f t="shared" si="108"/>
        <v>3</v>
      </c>
      <c r="I1500" s="2" t="b">
        <f t="shared" si="109"/>
        <v>0</v>
      </c>
      <c r="J1500" t="s">
        <v>52</v>
      </c>
      <c r="K1500">
        <v>43</v>
      </c>
      <c r="L1500">
        <v>5041.46</v>
      </c>
      <c r="M1500">
        <v>0.06</v>
      </c>
      <c r="N1500" t="s">
        <v>25</v>
      </c>
      <c r="O1500">
        <v>-2136.66</v>
      </c>
      <c r="P1500">
        <v>122.99</v>
      </c>
      <c r="Q1500">
        <v>70.2</v>
      </c>
      <c r="R1500" t="s">
        <v>139</v>
      </c>
      <c r="S1500" t="s">
        <v>140</v>
      </c>
      <c r="T1500" t="s">
        <v>31</v>
      </c>
      <c r="U1500" t="s">
        <v>36</v>
      </c>
      <c r="V1500" t="s">
        <v>67</v>
      </c>
      <c r="W1500">
        <v>0.74</v>
      </c>
    </row>
    <row r="1501" spans="1:23" x14ac:dyDescent="0.3">
      <c r="A1501" t="s">
        <v>1190</v>
      </c>
      <c r="B1501" t="s">
        <v>1191</v>
      </c>
      <c r="D1501" s="1">
        <v>40062</v>
      </c>
      <c r="E1501" s="1">
        <v>40063</v>
      </c>
      <c r="F1501" s="1" t="str">
        <f t="shared" si="106"/>
        <v>September</v>
      </c>
      <c r="G1501" s="1" t="str">
        <f t="shared" si="107"/>
        <v>2009</v>
      </c>
      <c r="H1501" s="2">
        <f t="shared" si="108"/>
        <v>1</v>
      </c>
      <c r="I1501" s="2" t="b">
        <f t="shared" si="109"/>
        <v>0</v>
      </c>
      <c r="J1501" t="s">
        <v>52</v>
      </c>
      <c r="K1501">
        <v>45</v>
      </c>
      <c r="L1501">
        <v>282.98</v>
      </c>
      <c r="M1501">
        <v>0.06</v>
      </c>
      <c r="N1501" t="s">
        <v>18</v>
      </c>
      <c r="O1501">
        <v>-237.47</v>
      </c>
      <c r="P1501">
        <v>6.48</v>
      </c>
      <c r="Q1501">
        <v>8.8800000000000008</v>
      </c>
      <c r="R1501" t="s">
        <v>139</v>
      </c>
      <c r="S1501" t="s">
        <v>140</v>
      </c>
      <c r="T1501" t="s">
        <v>31</v>
      </c>
      <c r="U1501" t="s">
        <v>22</v>
      </c>
      <c r="V1501" t="s">
        <v>43</v>
      </c>
      <c r="W1501">
        <v>0.37</v>
      </c>
    </row>
    <row r="1502" spans="1:23" x14ac:dyDescent="0.3">
      <c r="A1502" t="s">
        <v>1190</v>
      </c>
      <c r="B1502" t="s">
        <v>1191</v>
      </c>
      <c r="D1502" s="1">
        <v>40062</v>
      </c>
      <c r="E1502" s="1">
        <v>40063</v>
      </c>
      <c r="F1502" s="1" t="str">
        <f t="shared" si="106"/>
        <v>September</v>
      </c>
      <c r="G1502" s="1" t="str">
        <f t="shared" si="107"/>
        <v>2009</v>
      </c>
      <c r="H1502" s="2">
        <f t="shared" si="108"/>
        <v>1</v>
      </c>
      <c r="I1502" s="2" t="b">
        <f t="shared" si="109"/>
        <v>0</v>
      </c>
      <c r="J1502" t="s">
        <v>52</v>
      </c>
      <c r="K1502">
        <v>27</v>
      </c>
      <c r="L1502">
        <v>8817.7099999999991</v>
      </c>
      <c r="M1502">
        <v>0.09</v>
      </c>
      <c r="N1502" t="s">
        <v>25</v>
      </c>
      <c r="O1502">
        <v>-2946.05</v>
      </c>
      <c r="P1502">
        <v>349.45</v>
      </c>
      <c r="Q1502">
        <v>60</v>
      </c>
      <c r="R1502" t="s">
        <v>139</v>
      </c>
      <c r="S1502" t="s">
        <v>140</v>
      </c>
      <c r="T1502" t="s">
        <v>31</v>
      </c>
      <c r="U1502" t="s">
        <v>36</v>
      </c>
      <c r="V1502" t="s">
        <v>55</v>
      </c>
    </row>
    <row r="1503" spans="1:23" x14ac:dyDescent="0.3">
      <c r="A1503" t="s">
        <v>1190</v>
      </c>
      <c r="B1503" t="s">
        <v>1191</v>
      </c>
      <c r="D1503" s="1">
        <v>39869</v>
      </c>
      <c r="E1503" s="1">
        <v>39871</v>
      </c>
      <c r="F1503" s="1" t="str">
        <f t="shared" si="106"/>
        <v>February</v>
      </c>
      <c r="G1503" s="1" t="str">
        <f t="shared" si="107"/>
        <v>2009</v>
      </c>
      <c r="H1503" s="2">
        <f t="shared" si="108"/>
        <v>2</v>
      </c>
      <c r="I1503" s="2" t="b">
        <f t="shared" si="109"/>
        <v>0</v>
      </c>
      <c r="J1503" t="s">
        <v>34</v>
      </c>
      <c r="K1503">
        <v>39</v>
      </c>
      <c r="L1503">
        <v>1140.26</v>
      </c>
      <c r="M1503">
        <v>0.04</v>
      </c>
      <c r="N1503" t="s">
        <v>39</v>
      </c>
      <c r="O1503">
        <v>387.2</v>
      </c>
      <c r="P1503">
        <v>29.18</v>
      </c>
      <c r="Q1503">
        <v>8.5500000000000007</v>
      </c>
      <c r="R1503" t="s">
        <v>139</v>
      </c>
      <c r="S1503" t="s">
        <v>140</v>
      </c>
      <c r="T1503" t="s">
        <v>31</v>
      </c>
      <c r="U1503" t="s">
        <v>36</v>
      </c>
      <c r="V1503" t="s">
        <v>37</v>
      </c>
      <c r="W1503">
        <v>0.42</v>
      </c>
    </row>
    <row r="1504" spans="1:23" x14ac:dyDescent="0.3">
      <c r="A1504" t="s">
        <v>1190</v>
      </c>
      <c r="B1504" t="s">
        <v>1191</v>
      </c>
      <c r="D1504" s="1">
        <v>39869</v>
      </c>
      <c r="E1504" s="1">
        <v>39871</v>
      </c>
      <c r="F1504" s="1" t="str">
        <f t="shared" si="106"/>
        <v>February</v>
      </c>
      <c r="G1504" s="1" t="str">
        <f t="shared" si="107"/>
        <v>2009</v>
      </c>
      <c r="H1504" s="2">
        <f t="shared" si="108"/>
        <v>2</v>
      </c>
      <c r="I1504" s="2" t="b">
        <f t="shared" si="109"/>
        <v>0</v>
      </c>
      <c r="J1504" t="s">
        <v>34</v>
      </c>
      <c r="K1504">
        <v>31</v>
      </c>
      <c r="L1504">
        <v>2645.8</v>
      </c>
      <c r="M1504">
        <v>0</v>
      </c>
      <c r="N1504" t="s">
        <v>18</v>
      </c>
      <c r="O1504">
        <v>-684.78</v>
      </c>
      <c r="P1504">
        <v>80.98</v>
      </c>
      <c r="Q1504">
        <v>35</v>
      </c>
      <c r="R1504" t="s">
        <v>139</v>
      </c>
      <c r="S1504" t="s">
        <v>140</v>
      </c>
      <c r="T1504" t="s">
        <v>31</v>
      </c>
      <c r="U1504" t="s">
        <v>22</v>
      </c>
      <c r="V1504" t="s">
        <v>23</v>
      </c>
      <c r="W1504">
        <v>0.83</v>
      </c>
    </row>
    <row r="1505" spans="1:23" x14ac:dyDescent="0.3">
      <c r="A1505" t="s">
        <v>1173</v>
      </c>
      <c r="B1505" t="s">
        <v>1174</v>
      </c>
      <c r="D1505" s="1">
        <v>40180</v>
      </c>
      <c r="E1505" s="1">
        <v>40183</v>
      </c>
      <c r="F1505" s="1" t="str">
        <f t="shared" si="106"/>
        <v>January</v>
      </c>
      <c r="G1505" s="1" t="str">
        <f t="shared" si="107"/>
        <v>2010</v>
      </c>
      <c r="H1505" s="2">
        <f t="shared" si="108"/>
        <v>3</v>
      </c>
      <c r="I1505" s="2" t="b">
        <f t="shared" si="109"/>
        <v>0</v>
      </c>
      <c r="J1505" t="s">
        <v>52</v>
      </c>
      <c r="K1505">
        <v>32</v>
      </c>
      <c r="L1505">
        <v>11103.75</v>
      </c>
      <c r="M1505">
        <v>0.1</v>
      </c>
      <c r="N1505" t="s">
        <v>25</v>
      </c>
      <c r="O1505">
        <v>-522.59</v>
      </c>
      <c r="P1505">
        <v>370.98</v>
      </c>
      <c r="Q1505">
        <v>99</v>
      </c>
      <c r="R1505" t="s">
        <v>139</v>
      </c>
      <c r="S1505" t="s">
        <v>140</v>
      </c>
      <c r="T1505" t="s">
        <v>31</v>
      </c>
      <c r="U1505" t="s">
        <v>22</v>
      </c>
      <c r="V1505" t="s">
        <v>23</v>
      </c>
      <c r="W1505">
        <v>0.65</v>
      </c>
    </row>
    <row r="1506" spans="1:23" x14ac:dyDescent="0.3">
      <c r="A1506" t="s">
        <v>1166</v>
      </c>
      <c r="B1506" t="s">
        <v>1202</v>
      </c>
      <c r="D1506" s="1">
        <v>41060</v>
      </c>
      <c r="E1506" s="1">
        <v>41060</v>
      </c>
      <c r="F1506" s="1" t="str">
        <f t="shared" si="106"/>
        <v>May</v>
      </c>
      <c r="G1506" s="1" t="str">
        <f t="shared" si="107"/>
        <v>2012</v>
      </c>
      <c r="H1506" s="2">
        <f t="shared" si="108"/>
        <v>0</v>
      </c>
      <c r="I1506" s="2" t="str">
        <f t="shared" si="109"/>
        <v>FREE DELIVERY</v>
      </c>
      <c r="J1506" t="s">
        <v>52</v>
      </c>
      <c r="K1506">
        <v>46</v>
      </c>
      <c r="L1506">
        <v>7965.9025000000001</v>
      </c>
      <c r="M1506">
        <v>0.01</v>
      </c>
      <c r="N1506" t="s">
        <v>18</v>
      </c>
      <c r="O1506">
        <v>2311.96</v>
      </c>
      <c r="P1506">
        <v>195.99</v>
      </c>
      <c r="Q1506">
        <v>8.99</v>
      </c>
      <c r="R1506" t="s">
        <v>139</v>
      </c>
      <c r="S1506" t="s">
        <v>140</v>
      </c>
      <c r="T1506" t="s">
        <v>31</v>
      </c>
      <c r="U1506" t="s">
        <v>32</v>
      </c>
      <c r="V1506" t="s">
        <v>33</v>
      </c>
      <c r="W1506">
        <v>0.6</v>
      </c>
    </row>
    <row r="1507" spans="1:23" x14ac:dyDescent="0.3">
      <c r="A1507" t="s">
        <v>946</v>
      </c>
      <c r="B1507" t="s">
        <v>1203</v>
      </c>
      <c r="D1507" s="1">
        <v>39945</v>
      </c>
      <c r="E1507" s="1">
        <v>39947</v>
      </c>
      <c r="F1507" s="1" t="str">
        <f t="shared" si="106"/>
        <v>May</v>
      </c>
      <c r="G1507" s="1" t="str">
        <f t="shared" si="107"/>
        <v>2009</v>
      </c>
      <c r="H1507" s="2">
        <f t="shared" si="108"/>
        <v>2</v>
      </c>
      <c r="I1507" s="2" t="b">
        <f t="shared" si="109"/>
        <v>0</v>
      </c>
      <c r="J1507" t="s">
        <v>44</v>
      </c>
      <c r="K1507">
        <v>44</v>
      </c>
      <c r="L1507">
        <v>3202.25</v>
      </c>
      <c r="M1507">
        <v>0.09</v>
      </c>
      <c r="N1507" t="s">
        <v>18</v>
      </c>
      <c r="O1507">
        <v>991.26</v>
      </c>
      <c r="P1507">
        <v>78.69</v>
      </c>
      <c r="Q1507">
        <v>19.989999999999998</v>
      </c>
      <c r="R1507" t="s">
        <v>139</v>
      </c>
      <c r="S1507" t="s">
        <v>140</v>
      </c>
      <c r="T1507" t="s">
        <v>21</v>
      </c>
      <c r="U1507" t="s">
        <v>36</v>
      </c>
      <c r="V1507" t="s">
        <v>37</v>
      </c>
      <c r="W1507">
        <v>0.43</v>
      </c>
    </row>
    <row r="1508" spans="1:23" x14ac:dyDescent="0.3">
      <c r="A1508" t="s">
        <v>946</v>
      </c>
      <c r="B1508" t="s">
        <v>1203</v>
      </c>
      <c r="D1508" s="1">
        <v>39945</v>
      </c>
      <c r="E1508" s="1">
        <v>39946</v>
      </c>
      <c r="F1508" s="1" t="str">
        <f t="shared" si="106"/>
        <v>May</v>
      </c>
      <c r="G1508" s="1" t="str">
        <f t="shared" si="107"/>
        <v>2009</v>
      </c>
      <c r="H1508" s="2">
        <f t="shared" si="108"/>
        <v>1</v>
      </c>
      <c r="I1508" s="2" t="b">
        <f t="shared" si="109"/>
        <v>0</v>
      </c>
      <c r="J1508" t="s">
        <v>44</v>
      </c>
      <c r="K1508">
        <v>11</v>
      </c>
      <c r="L1508">
        <v>81.25</v>
      </c>
      <c r="M1508">
        <v>0.01</v>
      </c>
      <c r="N1508" t="s">
        <v>18</v>
      </c>
      <c r="O1508">
        <v>-44.54</v>
      </c>
      <c r="P1508">
        <v>6.48</v>
      </c>
      <c r="Q1508">
        <v>7.86</v>
      </c>
      <c r="R1508" t="s">
        <v>139</v>
      </c>
      <c r="S1508" t="s">
        <v>140</v>
      </c>
      <c r="T1508" t="s">
        <v>21</v>
      </c>
      <c r="U1508" t="s">
        <v>22</v>
      </c>
      <c r="V1508" t="s">
        <v>43</v>
      </c>
      <c r="W1508">
        <v>0.37</v>
      </c>
    </row>
    <row r="1509" spans="1:23" x14ac:dyDescent="0.3">
      <c r="A1509" t="s">
        <v>946</v>
      </c>
      <c r="B1509" t="s">
        <v>1203</v>
      </c>
      <c r="D1509" s="1">
        <v>39945</v>
      </c>
      <c r="E1509" s="1">
        <v>39946</v>
      </c>
      <c r="F1509" s="1" t="str">
        <f t="shared" si="106"/>
        <v>May</v>
      </c>
      <c r="G1509" s="1" t="str">
        <f t="shared" si="107"/>
        <v>2009</v>
      </c>
      <c r="H1509" s="2">
        <f t="shared" si="108"/>
        <v>1</v>
      </c>
      <c r="I1509" s="2" t="b">
        <f t="shared" si="109"/>
        <v>0</v>
      </c>
      <c r="J1509" t="s">
        <v>44</v>
      </c>
      <c r="K1509">
        <v>18</v>
      </c>
      <c r="L1509">
        <v>57.17</v>
      </c>
      <c r="M1509">
        <v>0.08</v>
      </c>
      <c r="N1509" t="s">
        <v>18</v>
      </c>
      <c r="O1509">
        <v>-24.03</v>
      </c>
      <c r="P1509">
        <v>3.28</v>
      </c>
      <c r="Q1509">
        <v>2.31</v>
      </c>
      <c r="R1509" t="s">
        <v>139</v>
      </c>
      <c r="S1509" t="s">
        <v>140</v>
      </c>
      <c r="T1509" t="s">
        <v>21</v>
      </c>
      <c r="U1509" t="s">
        <v>22</v>
      </c>
      <c r="V1509" t="s">
        <v>60</v>
      </c>
      <c r="W1509">
        <v>0.56000000000000005</v>
      </c>
    </row>
    <row r="1510" spans="1:23" x14ac:dyDescent="0.3">
      <c r="A1510" t="s">
        <v>946</v>
      </c>
      <c r="B1510" t="s">
        <v>1203</v>
      </c>
      <c r="D1510" s="1">
        <v>39945</v>
      </c>
      <c r="E1510" s="1">
        <v>39946</v>
      </c>
      <c r="F1510" s="1" t="str">
        <f t="shared" si="106"/>
        <v>May</v>
      </c>
      <c r="G1510" s="1" t="str">
        <f t="shared" si="107"/>
        <v>2009</v>
      </c>
      <c r="H1510" s="2">
        <f t="shared" si="108"/>
        <v>1</v>
      </c>
      <c r="I1510" s="2" t="b">
        <f t="shared" si="109"/>
        <v>0</v>
      </c>
      <c r="J1510" t="s">
        <v>44</v>
      </c>
      <c r="K1510">
        <v>12</v>
      </c>
      <c r="L1510">
        <v>41.97</v>
      </c>
      <c r="M1510">
        <v>0.05</v>
      </c>
      <c r="N1510" t="s">
        <v>18</v>
      </c>
      <c r="O1510">
        <v>-37.03</v>
      </c>
      <c r="P1510">
        <v>3.28</v>
      </c>
      <c r="Q1510">
        <v>4.2</v>
      </c>
      <c r="R1510" t="s">
        <v>139</v>
      </c>
      <c r="S1510" t="s">
        <v>140</v>
      </c>
      <c r="T1510" t="s">
        <v>21</v>
      </c>
      <c r="U1510" t="s">
        <v>22</v>
      </c>
      <c r="V1510" t="s">
        <v>60</v>
      </c>
      <c r="W1510">
        <v>0.56000000000000005</v>
      </c>
    </row>
    <row r="1511" spans="1:23" x14ac:dyDescent="0.3">
      <c r="A1511" t="s">
        <v>946</v>
      </c>
      <c r="B1511" t="s">
        <v>1203</v>
      </c>
      <c r="D1511" s="1">
        <v>39945</v>
      </c>
      <c r="E1511" s="1">
        <v>39946</v>
      </c>
      <c r="F1511" s="1" t="str">
        <f t="shared" si="106"/>
        <v>May</v>
      </c>
      <c r="G1511" s="1" t="str">
        <f t="shared" si="107"/>
        <v>2009</v>
      </c>
      <c r="H1511" s="2">
        <f t="shared" si="108"/>
        <v>1</v>
      </c>
      <c r="I1511" s="2" t="b">
        <f t="shared" si="109"/>
        <v>0</v>
      </c>
      <c r="J1511" t="s">
        <v>44</v>
      </c>
      <c r="K1511">
        <v>10</v>
      </c>
      <c r="L1511">
        <v>35.64</v>
      </c>
      <c r="M1511">
        <v>0.05</v>
      </c>
      <c r="N1511" t="s">
        <v>18</v>
      </c>
      <c r="O1511">
        <v>-0.71</v>
      </c>
      <c r="P1511">
        <v>3.58</v>
      </c>
      <c r="Q1511">
        <v>1.63</v>
      </c>
      <c r="R1511" t="s">
        <v>139</v>
      </c>
      <c r="S1511" t="s">
        <v>140</v>
      </c>
      <c r="T1511" t="s">
        <v>21</v>
      </c>
      <c r="U1511" t="s">
        <v>22</v>
      </c>
      <c r="V1511" t="s">
        <v>46</v>
      </c>
      <c r="W1511">
        <v>0.36</v>
      </c>
    </row>
    <row r="1512" spans="1:23" x14ac:dyDescent="0.3">
      <c r="A1512" t="s">
        <v>1195</v>
      </c>
      <c r="B1512" t="s">
        <v>1196</v>
      </c>
      <c r="D1512" s="1">
        <v>40473</v>
      </c>
      <c r="E1512" s="1">
        <v>40474</v>
      </c>
      <c r="F1512" s="1" t="str">
        <f t="shared" si="106"/>
        <v>October</v>
      </c>
      <c r="G1512" s="1" t="str">
        <f t="shared" si="107"/>
        <v>2010</v>
      </c>
      <c r="H1512" s="2">
        <f t="shared" si="108"/>
        <v>1</v>
      </c>
      <c r="I1512" s="2" t="b">
        <f t="shared" si="109"/>
        <v>0</v>
      </c>
      <c r="J1512" t="s">
        <v>34</v>
      </c>
      <c r="K1512">
        <v>8</v>
      </c>
      <c r="L1512">
        <v>28761.52</v>
      </c>
      <c r="M1512">
        <v>0.04</v>
      </c>
      <c r="N1512" t="s">
        <v>18</v>
      </c>
      <c r="O1512">
        <v>285.11</v>
      </c>
      <c r="P1512">
        <v>3499.99</v>
      </c>
      <c r="Q1512">
        <v>24.49</v>
      </c>
      <c r="R1512" t="s">
        <v>139</v>
      </c>
      <c r="S1512" t="s">
        <v>140</v>
      </c>
      <c r="T1512" t="s">
        <v>42</v>
      </c>
      <c r="U1512" t="s">
        <v>32</v>
      </c>
      <c r="V1512" t="s">
        <v>62</v>
      </c>
      <c r="W1512">
        <v>0.37</v>
      </c>
    </row>
    <row r="1513" spans="1:23" x14ac:dyDescent="0.3">
      <c r="A1513" t="s">
        <v>1001</v>
      </c>
      <c r="B1513" t="s">
        <v>1186</v>
      </c>
      <c r="D1513" s="1">
        <v>39981</v>
      </c>
      <c r="E1513" s="1">
        <v>39988</v>
      </c>
      <c r="F1513" s="1" t="str">
        <f t="shared" si="106"/>
        <v>June</v>
      </c>
      <c r="G1513" s="1" t="str">
        <f t="shared" si="107"/>
        <v>2009</v>
      </c>
      <c r="H1513" s="2">
        <f t="shared" si="108"/>
        <v>7</v>
      </c>
      <c r="I1513" s="2" t="b">
        <f t="shared" si="109"/>
        <v>0</v>
      </c>
      <c r="J1513" t="s">
        <v>17</v>
      </c>
      <c r="K1513">
        <v>33</v>
      </c>
      <c r="L1513">
        <v>750.66</v>
      </c>
      <c r="M1513">
        <v>0</v>
      </c>
      <c r="N1513" t="s">
        <v>18</v>
      </c>
      <c r="O1513">
        <v>120.05</v>
      </c>
      <c r="P1513">
        <v>20.95</v>
      </c>
      <c r="Q1513">
        <v>4</v>
      </c>
      <c r="R1513" t="s">
        <v>139</v>
      </c>
      <c r="S1513" t="s">
        <v>140</v>
      </c>
      <c r="T1513" t="s">
        <v>31</v>
      </c>
      <c r="U1513" t="s">
        <v>32</v>
      </c>
      <c r="V1513" t="s">
        <v>48</v>
      </c>
      <c r="W1513">
        <v>0.6</v>
      </c>
    </row>
    <row r="1514" spans="1:23" x14ac:dyDescent="0.3">
      <c r="A1514" t="s">
        <v>1001</v>
      </c>
      <c r="B1514" t="s">
        <v>1186</v>
      </c>
      <c r="D1514" s="1">
        <v>39981</v>
      </c>
      <c r="E1514" s="1">
        <v>39983</v>
      </c>
      <c r="F1514" s="1" t="str">
        <f t="shared" si="106"/>
        <v>June</v>
      </c>
      <c r="G1514" s="1" t="str">
        <f t="shared" si="107"/>
        <v>2009</v>
      </c>
      <c r="H1514" s="2">
        <f t="shared" si="108"/>
        <v>2</v>
      </c>
      <c r="I1514" s="2" t="b">
        <f t="shared" si="109"/>
        <v>0</v>
      </c>
      <c r="J1514" t="s">
        <v>17</v>
      </c>
      <c r="K1514">
        <v>8</v>
      </c>
      <c r="L1514">
        <v>254.32</v>
      </c>
      <c r="M1514">
        <v>0.01</v>
      </c>
      <c r="N1514" t="s">
        <v>18</v>
      </c>
      <c r="O1514">
        <v>-117.39</v>
      </c>
      <c r="P1514">
        <v>30.98</v>
      </c>
      <c r="Q1514">
        <v>6.5</v>
      </c>
      <c r="R1514" t="s">
        <v>139</v>
      </c>
      <c r="S1514" t="s">
        <v>140</v>
      </c>
      <c r="T1514" t="s">
        <v>31</v>
      </c>
      <c r="U1514" t="s">
        <v>32</v>
      </c>
      <c r="V1514" t="s">
        <v>48</v>
      </c>
      <c r="W1514">
        <v>0.79</v>
      </c>
    </row>
    <row r="1515" spans="1:23" x14ac:dyDescent="0.3">
      <c r="A1515" t="s">
        <v>1001</v>
      </c>
      <c r="B1515" t="s">
        <v>1186</v>
      </c>
      <c r="D1515" s="1">
        <v>39981</v>
      </c>
      <c r="E1515" s="1">
        <v>39986</v>
      </c>
      <c r="F1515" s="1" t="str">
        <f t="shared" si="106"/>
        <v>June</v>
      </c>
      <c r="G1515" s="1" t="str">
        <f t="shared" si="107"/>
        <v>2009</v>
      </c>
      <c r="H1515" s="2">
        <f t="shared" si="108"/>
        <v>5</v>
      </c>
      <c r="I1515" s="2" t="b">
        <f t="shared" si="109"/>
        <v>0</v>
      </c>
      <c r="J1515" t="s">
        <v>17</v>
      </c>
      <c r="K1515">
        <v>42</v>
      </c>
      <c r="L1515">
        <v>2149.37</v>
      </c>
      <c r="M1515">
        <v>0.03</v>
      </c>
      <c r="N1515" t="s">
        <v>18</v>
      </c>
      <c r="O1515">
        <v>217.87</v>
      </c>
      <c r="P1515">
        <v>51.75</v>
      </c>
      <c r="Q1515">
        <v>19.989999999999998</v>
      </c>
      <c r="R1515" t="s">
        <v>139</v>
      </c>
      <c r="S1515" t="s">
        <v>140</v>
      </c>
      <c r="T1515" t="s">
        <v>31</v>
      </c>
      <c r="U1515" t="s">
        <v>36</v>
      </c>
      <c r="V1515" t="s">
        <v>37</v>
      </c>
      <c r="W1515">
        <v>0.55000000000000004</v>
      </c>
    </row>
    <row r="1516" spans="1:23" x14ac:dyDescent="0.3">
      <c r="A1516" t="s">
        <v>1140</v>
      </c>
      <c r="B1516" t="s">
        <v>1141</v>
      </c>
      <c r="D1516" s="1">
        <v>40734</v>
      </c>
      <c r="E1516" s="1">
        <v>40741</v>
      </c>
      <c r="F1516" s="1" t="str">
        <f t="shared" si="106"/>
        <v>July</v>
      </c>
      <c r="G1516" s="1" t="str">
        <f t="shared" si="107"/>
        <v>2011</v>
      </c>
      <c r="H1516" s="2">
        <f t="shared" si="108"/>
        <v>7</v>
      </c>
      <c r="I1516" s="2" t="b">
        <f t="shared" si="109"/>
        <v>0</v>
      </c>
      <c r="J1516" t="s">
        <v>17</v>
      </c>
      <c r="K1516">
        <v>33</v>
      </c>
      <c r="L1516">
        <v>5661.08</v>
      </c>
      <c r="M1516">
        <v>0</v>
      </c>
      <c r="N1516" t="s">
        <v>25</v>
      </c>
      <c r="O1516">
        <v>1055.47</v>
      </c>
      <c r="P1516">
        <v>160.97999999999999</v>
      </c>
      <c r="Q1516">
        <v>30</v>
      </c>
      <c r="R1516" t="s">
        <v>139</v>
      </c>
      <c r="S1516" t="s">
        <v>140</v>
      </c>
      <c r="T1516" t="s">
        <v>31</v>
      </c>
      <c r="U1516" t="s">
        <v>36</v>
      </c>
      <c r="V1516" t="s">
        <v>67</v>
      </c>
      <c r="W1516">
        <v>0.62</v>
      </c>
    </row>
    <row r="1517" spans="1:23" x14ac:dyDescent="0.3">
      <c r="A1517" t="s">
        <v>1178</v>
      </c>
      <c r="B1517" t="s">
        <v>1179</v>
      </c>
      <c r="D1517" s="1">
        <v>40158</v>
      </c>
      <c r="E1517" s="1">
        <v>40159</v>
      </c>
      <c r="F1517" s="1" t="str">
        <f t="shared" si="106"/>
        <v>December</v>
      </c>
      <c r="G1517" s="1" t="str">
        <f t="shared" si="107"/>
        <v>2009</v>
      </c>
      <c r="H1517" s="2">
        <f t="shared" si="108"/>
        <v>1</v>
      </c>
      <c r="I1517" s="2" t="b">
        <f t="shared" si="109"/>
        <v>0</v>
      </c>
      <c r="J1517" t="s">
        <v>24</v>
      </c>
      <c r="K1517">
        <v>25</v>
      </c>
      <c r="L1517">
        <v>334.71</v>
      </c>
      <c r="M1517">
        <v>0.01</v>
      </c>
      <c r="N1517" t="s">
        <v>18</v>
      </c>
      <c r="O1517">
        <v>31.74</v>
      </c>
      <c r="P1517">
        <v>12.28</v>
      </c>
      <c r="Q1517">
        <v>6.47</v>
      </c>
      <c r="R1517" t="s">
        <v>139</v>
      </c>
      <c r="S1517" t="s">
        <v>140</v>
      </c>
      <c r="T1517" t="s">
        <v>42</v>
      </c>
      <c r="U1517" t="s">
        <v>22</v>
      </c>
      <c r="V1517" t="s">
        <v>43</v>
      </c>
      <c r="W1517">
        <v>0.38</v>
      </c>
    </row>
    <row r="1518" spans="1:23" x14ac:dyDescent="0.3">
      <c r="A1518" t="s">
        <v>1199</v>
      </c>
      <c r="B1518" t="s">
        <v>1200</v>
      </c>
      <c r="D1518" s="1">
        <v>40083</v>
      </c>
      <c r="E1518" s="1">
        <v>40084</v>
      </c>
      <c r="F1518" s="1" t="str">
        <f t="shared" si="106"/>
        <v>September</v>
      </c>
      <c r="G1518" s="1" t="str">
        <f t="shared" si="107"/>
        <v>2009</v>
      </c>
      <c r="H1518" s="2">
        <f t="shared" si="108"/>
        <v>1</v>
      </c>
      <c r="I1518" s="2" t="b">
        <f t="shared" si="109"/>
        <v>0</v>
      </c>
      <c r="J1518" t="s">
        <v>44</v>
      </c>
      <c r="K1518">
        <v>49</v>
      </c>
      <c r="L1518">
        <v>1981.26</v>
      </c>
      <c r="M1518">
        <v>7.0000000000000007E-2</v>
      </c>
      <c r="N1518" t="s">
        <v>39</v>
      </c>
      <c r="O1518">
        <v>100.8</v>
      </c>
      <c r="P1518">
        <v>41.32</v>
      </c>
      <c r="Q1518">
        <v>8.66</v>
      </c>
      <c r="R1518" t="s">
        <v>139</v>
      </c>
      <c r="S1518" t="s">
        <v>140</v>
      </c>
      <c r="T1518" t="s">
        <v>42</v>
      </c>
      <c r="U1518" t="s">
        <v>36</v>
      </c>
      <c r="V1518" t="s">
        <v>37</v>
      </c>
      <c r="W1518">
        <v>0.76</v>
      </c>
    </row>
    <row r="1519" spans="1:23" x14ac:dyDescent="0.3">
      <c r="A1519" t="s">
        <v>1140</v>
      </c>
      <c r="B1519" t="s">
        <v>1141</v>
      </c>
      <c r="D1519" s="1">
        <v>40569</v>
      </c>
      <c r="E1519" s="1">
        <v>40576</v>
      </c>
      <c r="F1519" s="1" t="str">
        <f t="shared" si="106"/>
        <v>February</v>
      </c>
      <c r="G1519" s="1" t="str">
        <f t="shared" si="107"/>
        <v>2011</v>
      </c>
      <c r="H1519" s="2">
        <f t="shared" si="108"/>
        <v>7</v>
      </c>
      <c r="I1519" s="2" t="b">
        <f t="shared" si="109"/>
        <v>0</v>
      </c>
      <c r="J1519" t="s">
        <v>17</v>
      </c>
      <c r="K1519">
        <v>15</v>
      </c>
      <c r="L1519">
        <v>1756.46</v>
      </c>
      <c r="M1519">
        <v>0.01</v>
      </c>
      <c r="N1519" t="s">
        <v>25</v>
      </c>
      <c r="O1519">
        <v>-101.19</v>
      </c>
      <c r="P1519">
        <v>113.98</v>
      </c>
      <c r="Q1519">
        <v>30</v>
      </c>
      <c r="R1519" t="s">
        <v>139</v>
      </c>
      <c r="S1519" t="s">
        <v>140</v>
      </c>
      <c r="T1519" t="s">
        <v>42</v>
      </c>
      <c r="U1519" t="s">
        <v>36</v>
      </c>
      <c r="V1519" t="s">
        <v>67</v>
      </c>
      <c r="W1519">
        <v>0.69</v>
      </c>
    </row>
    <row r="1520" spans="1:23" x14ac:dyDescent="0.3">
      <c r="A1520" t="s">
        <v>941</v>
      </c>
      <c r="B1520" t="s">
        <v>1158</v>
      </c>
      <c r="D1520" s="1">
        <v>40587</v>
      </c>
      <c r="E1520" s="1">
        <v>40588</v>
      </c>
      <c r="F1520" s="1" t="str">
        <f t="shared" si="106"/>
        <v>February</v>
      </c>
      <c r="G1520" s="1" t="str">
        <f t="shared" si="107"/>
        <v>2011</v>
      </c>
      <c r="H1520" s="2">
        <f t="shared" si="108"/>
        <v>1</v>
      </c>
      <c r="I1520" s="2" t="b">
        <f t="shared" si="109"/>
        <v>0</v>
      </c>
      <c r="J1520" t="s">
        <v>52</v>
      </c>
      <c r="K1520">
        <v>8</v>
      </c>
      <c r="L1520">
        <v>49.04</v>
      </c>
      <c r="M1520">
        <v>0.02</v>
      </c>
      <c r="N1520" t="s">
        <v>18</v>
      </c>
      <c r="O1520">
        <v>9.2899999999999991</v>
      </c>
      <c r="P1520">
        <v>5.68</v>
      </c>
      <c r="Q1520">
        <v>1.39</v>
      </c>
      <c r="R1520" t="s">
        <v>139</v>
      </c>
      <c r="S1520" t="s">
        <v>140</v>
      </c>
      <c r="T1520" t="s">
        <v>31</v>
      </c>
      <c r="U1520" t="s">
        <v>22</v>
      </c>
      <c r="V1520" t="s">
        <v>51</v>
      </c>
      <c r="W1520">
        <v>0.38</v>
      </c>
    </row>
    <row r="1521" spans="1:23" x14ac:dyDescent="0.3">
      <c r="A1521" t="s">
        <v>941</v>
      </c>
      <c r="B1521" t="s">
        <v>1158</v>
      </c>
      <c r="D1521" s="1">
        <v>40587</v>
      </c>
      <c r="E1521" s="1">
        <v>40587</v>
      </c>
      <c r="F1521" s="1" t="str">
        <f t="shared" si="106"/>
        <v>February</v>
      </c>
      <c r="G1521" s="1" t="str">
        <f t="shared" si="107"/>
        <v>2011</v>
      </c>
      <c r="H1521" s="2">
        <f t="shared" si="108"/>
        <v>0</v>
      </c>
      <c r="I1521" s="2" t="str">
        <f t="shared" si="109"/>
        <v>FREE DELIVERY</v>
      </c>
      <c r="J1521" t="s">
        <v>52</v>
      </c>
      <c r="K1521">
        <v>6</v>
      </c>
      <c r="L1521">
        <v>2320.35</v>
      </c>
      <c r="M1521">
        <v>0</v>
      </c>
      <c r="N1521" t="s">
        <v>25</v>
      </c>
      <c r="O1521">
        <v>-237.62</v>
      </c>
      <c r="P1521">
        <v>348.21</v>
      </c>
      <c r="Q1521">
        <v>84.84</v>
      </c>
      <c r="R1521" t="s">
        <v>139</v>
      </c>
      <c r="S1521" t="s">
        <v>140</v>
      </c>
      <c r="T1521" t="s">
        <v>31</v>
      </c>
      <c r="U1521" t="s">
        <v>36</v>
      </c>
      <c r="V1521" t="s">
        <v>55</v>
      </c>
      <c r="W1521">
        <v>0.66</v>
      </c>
    </row>
    <row r="1522" spans="1:23" x14ac:dyDescent="0.3">
      <c r="A1522" t="s">
        <v>1195</v>
      </c>
      <c r="B1522" t="s">
        <v>1196</v>
      </c>
      <c r="D1522" s="1">
        <v>41110</v>
      </c>
      <c r="E1522" s="1">
        <v>41110</v>
      </c>
      <c r="F1522" s="1" t="str">
        <f t="shared" si="106"/>
        <v>July</v>
      </c>
      <c r="G1522" s="1" t="str">
        <f t="shared" si="107"/>
        <v>2012</v>
      </c>
      <c r="H1522" s="2">
        <f t="shared" si="108"/>
        <v>0</v>
      </c>
      <c r="I1522" s="2" t="str">
        <f t="shared" si="109"/>
        <v>FREE DELIVERY</v>
      </c>
      <c r="J1522" t="s">
        <v>34</v>
      </c>
      <c r="K1522">
        <v>26</v>
      </c>
      <c r="L1522">
        <v>139.54</v>
      </c>
      <c r="M1522">
        <v>0.01</v>
      </c>
      <c r="N1522" t="s">
        <v>18</v>
      </c>
      <c r="O1522">
        <v>-54.08</v>
      </c>
      <c r="P1522">
        <v>4.9800000000000004</v>
      </c>
      <c r="Q1522">
        <v>4.95</v>
      </c>
      <c r="R1522" t="s">
        <v>139</v>
      </c>
      <c r="S1522" t="s">
        <v>140</v>
      </c>
      <c r="T1522" t="s">
        <v>42</v>
      </c>
      <c r="U1522" t="s">
        <v>22</v>
      </c>
      <c r="V1522" t="s">
        <v>29</v>
      </c>
      <c r="W1522">
        <v>0.37</v>
      </c>
    </row>
    <row r="1523" spans="1:23" x14ac:dyDescent="0.3">
      <c r="A1523" t="s">
        <v>1195</v>
      </c>
      <c r="B1523" t="s">
        <v>1196</v>
      </c>
      <c r="D1523" s="1">
        <v>41110</v>
      </c>
      <c r="E1523" s="1">
        <v>41112</v>
      </c>
      <c r="F1523" s="1" t="str">
        <f t="shared" si="106"/>
        <v>July</v>
      </c>
      <c r="G1523" s="1" t="str">
        <f t="shared" si="107"/>
        <v>2012</v>
      </c>
      <c r="H1523" s="2">
        <f t="shared" si="108"/>
        <v>2</v>
      </c>
      <c r="I1523" s="2" t="b">
        <f t="shared" si="109"/>
        <v>0</v>
      </c>
      <c r="J1523" t="s">
        <v>34</v>
      </c>
      <c r="K1523">
        <v>28</v>
      </c>
      <c r="L1523">
        <v>199.52</v>
      </c>
      <c r="M1523">
        <v>0.08</v>
      </c>
      <c r="N1523" t="s">
        <v>18</v>
      </c>
      <c r="O1523">
        <v>13.44</v>
      </c>
      <c r="P1523">
        <v>7.59</v>
      </c>
      <c r="Q1523">
        <v>4</v>
      </c>
      <c r="R1523" t="s">
        <v>139</v>
      </c>
      <c r="S1523" t="s">
        <v>140</v>
      </c>
      <c r="T1523" t="s">
        <v>42</v>
      </c>
      <c r="U1523" t="s">
        <v>36</v>
      </c>
      <c r="V1523" t="s">
        <v>37</v>
      </c>
      <c r="W1523">
        <v>0.42</v>
      </c>
    </row>
    <row r="1524" spans="1:23" x14ac:dyDescent="0.3">
      <c r="A1524" t="s">
        <v>1195</v>
      </c>
      <c r="B1524" t="s">
        <v>1196</v>
      </c>
      <c r="D1524" s="1">
        <v>41110</v>
      </c>
      <c r="E1524" s="1">
        <v>41111</v>
      </c>
      <c r="F1524" s="1" t="str">
        <f t="shared" si="106"/>
        <v>July</v>
      </c>
      <c r="G1524" s="1" t="str">
        <f t="shared" si="107"/>
        <v>2012</v>
      </c>
      <c r="H1524" s="2">
        <f t="shared" si="108"/>
        <v>1</v>
      </c>
      <c r="I1524" s="2" t="b">
        <f t="shared" si="109"/>
        <v>0</v>
      </c>
      <c r="J1524" t="s">
        <v>34</v>
      </c>
      <c r="K1524">
        <v>39</v>
      </c>
      <c r="L1524">
        <v>85.66</v>
      </c>
      <c r="M1524">
        <v>0.04</v>
      </c>
      <c r="N1524" t="s">
        <v>18</v>
      </c>
      <c r="O1524">
        <v>6.67</v>
      </c>
      <c r="P1524">
        <v>2.1800000000000002</v>
      </c>
      <c r="Q1524">
        <v>0.78</v>
      </c>
      <c r="R1524" t="s">
        <v>139</v>
      </c>
      <c r="S1524" t="s">
        <v>140</v>
      </c>
      <c r="T1524" t="s">
        <v>42</v>
      </c>
      <c r="U1524" t="s">
        <v>22</v>
      </c>
      <c r="V1524" t="s">
        <v>46</v>
      </c>
      <c r="W1524">
        <v>0.52</v>
      </c>
    </row>
    <row r="1525" spans="1:23" x14ac:dyDescent="0.3">
      <c r="A1525" t="s">
        <v>989</v>
      </c>
      <c r="B1525" t="s">
        <v>1177</v>
      </c>
      <c r="D1525" s="1">
        <v>40196</v>
      </c>
      <c r="E1525" s="1">
        <v>40198</v>
      </c>
      <c r="F1525" s="1" t="str">
        <f t="shared" si="106"/>
        <v>January</v>
      </c>
      <c r="G1525" s="1" t="str">
        <f t="shared" si="107"/>
        <v>2010</v>
      </c>
      <c r="H1525" s="2">
        <f t="shared" si="108"/>
        <v>2</v>
      </c>
      <c r="I1525" s="2" t="b">
        <f t="shared" si="109"/>
        <v>0</v>
      </c>
      <c r="J1525" t="s">
        <v>24</v>
      </c>
      <c r="K1525">
        <v>14</v>
      </c>
      <c r="L1525">
        <v>35.479999999999997</v>
      </c>
      <c r="M1525">
        <v>0.09</v>
      </c>
      <c r="N1525" t="s">
        <v>18</v>
      </c>
      <c r="O1525">
        <v>-9.19</v>
      </c>
      <c r="P1525">
        <v>2.58</v>
      </c>
      <c r="Q1525">
        <v>1.3</v>
      </c>
      <c r="R1525" t="s">
        <v>139</v>
      </c>
      <c r="S1525" t="s">
        <v>140</v>
      </c>
      <c r="T1525" t="s">
        <v>31</v>
      </c>
      <c r="U1525" t="s">
        <v>22</v>
      </c>
      <c r="V1525" t="s">
        <v>60</v>
      </c>
      <c r="W1525">
        <v>0.59</v>
      </c>
    </row>
    <row r="1526" spans="1:23" x14ac:dyDescent="0.3">
      <c r="A1526" t="s">
        <v>989</v>
      </c>
      <c r="B1526" t="s">
        <v>1177</v>
      </c>
      <c r="D1526" s="1">
        <v>40196</v>
      </c>
      <c r="E1526" s="1">
        <v>40198</v>
      </c>
      <c r="F1526" s="1" t="str">
        <f t="shared" si="106"/>
        <v>January</v>
      </c>
      <c r="G1526" s="1" t="str">
        <f t="shared" si="107"/>
        <v>2010</v>
      </c>
      <c r="H1526" s="2">
        <f t="shared" si="108"/>
        <v>2</v>
      </c>
      <c r="I1526" s="2" t="b">
        <f t="shared" si="109"/>
        <v>0</v>
      </c>
      <c r="J1526" t="s">
        <v>24</v>
      </c>
      <c r="K1526">
        <v>1</v>
      </c>
      <c r="L1526">
        <v>15</v>
      </c>
      <c r="M1526">
        <v>0.05</v>
      </c>
      <c r="N1526" t="s">
        <v>18</v>
      </c>
      <c r="O1526">
        <v>-11.02</v>
      </c>
      <c r="P1526">
        <v>6.84</v>
      </c>
      <c r="Q1526">
        <v>8.3699999999999992</v>
      </c>
      <c r="R1526" t="s">
        <v>139</v>
      </c>
      <c r="S1526" t="s">
        <v>140</v>
      </c>
      <c r="T1526" t="s">
        <v>31</v>
      </c>
      <c r="U1526" t="s">
        <v>22</v>
      </c>
      <c r="V1526" t="s">
        <v>82</v>
      </c>
      <c r="W1526">
        <v>0.57999999999999996</v>
      </c>
    </row>
    <row r="1527" spans="1:23" x14ac:dyDescent="0.3">
      <c r="A1527" t="s">
        <v>1055</v>
      </c>
      <c r="B1527" t="s">
        <v>1187</v>
      </c>
      <c r="D1527" s="1">
        <v>40828</v>
      </c>
      <c r="E1527" s="1">
        <v>40829</v>
      </c>
      <c r="F1527" s="1" t="str">
        <f t="shared" si="106"/>
        <v>October</v>
      </c>
      <c r="G1527" s="1" t="str">
        <f t="shared" si="107"/>
        <v>2011</v>
      </c>
      <c r="H1527" s="2">
        <f t="shared" si="108"/>
        <v>1</v>
      </c>
      <c r="I1527" s="2" t="b">
        <f t="shared" si="109"/>
        <v>0</v>
      </c>
      <c r="J1527" t="s">
        <v>34</v>
      </c>
      <c r="K1527">
        <v>18</v>
      </c>
      <c r="L1527">
        <v>1758.41</v>
      </c>
      <c r="M1527">
        <v>0.06</v>
      </c>
      <c r="N1527" t="s">
        <v>25</v>
      </c>
      <c r="O1527">
        <v>238.52</v>
      </c>
      <c r="P1527">
        <v>100.98</v>
      </c>
      <c r="Q1527">
        <v>15.66</v>
      </c>
      <c r="R1527" t="s">
        <v>139</v>
      </c>
      <c r="S1527" t="s">
        <v>140</v>
      </c>
      <c r="T1527" t="s">
        <v>21</v>
      </c>
      <c r="U1527" t="s">
        <v>22</v>
      </c>
      <c r="V1527" t="s">
        <v>28</v>
      </c>
      <c r="W1527">
        <v>0.56999999999999995</v>
      </c>
    </row>
    <row r="1528" spans="1:23" x14ac:dyDescent="0.3">
      <c r="A1528" t="s">
        <v>1151</v>
      </c>
      <c r="B1528" t="s">
        <v>1194</v>
      </c>
      <c r="D1528" s="1">
        <v>40388</v>
      </c>
      <c r="E1528" s="1">
        <v>40389</v>
      </c>
      <c r="F1528" s="1" t="str">
        <f t="shared" si="106"/>
        <v>July</v>
      </c>
      <c r="G1528" s="1" t="str">
        <f t="shared" si="107"/>
        <v>2010</v>
      </c>
      <c r="H1528" s="2">
        <f t="shared" si="108"/>
        <v>1</v>
      </c>
      <c r="I1528" s="2" t="b">
        <f t="shared" si="109"/>
        <v>0</v>
      </c>
      <c r="J1528" t="s">
        <v>24</v>
      </c>
      <c r="K1528">
        <v>47</v>
      </c>
      <c r="L1528">
        <v>2766.8180000000002</v>
      </c>
      <c r="M1528">
        <v>0.03</v>
      </c>
      <c r="N1528" t="s">
        <v>18</v>
      </c>
      <c r="O1528">
        <v>846.95</v>
      </c>
      <c r="P1528">
        <v>65.989999999999995</v>
      </c>
      <c r="Q1528">
        <v>5.92</v>
      </c>
      <c r="R1528" t="s">
        <v>139</v>
      </c>
      <c r="S1528" t="s">
        <v>140</v>
      </c>
      <c r="T1528" t="s">
        <v>42</v>
      </c>
      <c r="U1528" t="s">
        <v>32</v>
      </c>
      <c r="V1528" t="s">
        <v>33</v>
      </c>
      <c r="W1528">
        <v>0.55000000000000004</v>
      </c>
    </row>
    <row r="1529" spans="1:23" x14ac:dyDescent="0.3">
      <c r="A1529" t="s">
        <v>1105</v>
      </c>
      <c r="B1529" t="s">
        <v>1159</v>
      </c>
      <c r="D1529" s="1">
        <v>40477</v>
      </c>
      <c r="E1529" s="1">
        <v>40482</v>
      </c>
      <c r="F1529" s="1" t="str">
        <f t="shared" si="106"/>
        <v>October</v>
      </c>
      <c r="G1529" s="1" t="str">
        <f t="shared" si="107"/>
        <v>2010</v>
      </c>
      <c r="H1529" s="2">
        <f t="shared" si="108"/>
        <v>5</v>
      </c>
      <c r="I1529" s="2" t="b">
        <f t="shared" si="109"/>
        <v>0</v>
      </c>
      <c r="J1529" t="s">
        <v>17</v>
      </c>
      <c r="K1529">
        <v>38</v>
      </c>
      <c r="L1529">
        <v>689.67</v>
      </c>
      <c r="M1529">
        <v>7.0000000000000007E-2</v>
      </c>
      <c r="N1529" t="s">
        <v>18</v>
      </c>
      <c r="O1529">
        <v>51.47</v>
      </c>
      <c r="P1529">
        <v>18.7</v>
      </c>
      <c r="Q1529">
        <v>8.99</v>
      </c>
      <c r="R1529" t="s">
        <v>139</v>
      </c>
      <c r="S1529" t="s">
        <v>140</v>
      </c>
      <c r="T1529" t="s">
        <v>27</v>
      </c>
      <c r="U1529" t="s">
        <v>36</v>
      </c>
      <c r="V1529" t="s">
        <v>37</v>
      </c>
      <c r="W1529">
        <v>0.47</v>
      </c>
    </row>
    <row r="1530" spans="1:23" x14ac:dyDescent="0.3">
      <c r="A1530" t="s">
        <v>1161</v>
      </c>
      <c r="B1530" t="s">
        <v>1162</v>
      </c>
      <c r="D1530" s="1">
        <v>41186</v>
      </c>
      <c r="E1530" s="1">
        <v>41188</v>
      </c>
      <c r="F1530" s="1" t="str">
        <f t="shared" si="106"/>
        <v>October</v>
      </c>
      <c r="G1530" s="1" t="str">
        <f t="shared" si="107"/>
        <v>2012</v>
      </c>
      <c r="H1530" s="2">
        <f t="shared" si="108"/>
        <v>2</v>
      </c>
      <c r="I1530" s="2" t="b">
        <f t="shared" si="109"/>
        <v>0</v>
      </c>
      <c r="J1530" t="s">
        <v>34</v>
      </c>
      <c r="K1530">
        <v>30</v>
      </c>
      <c r="L1530">
        <v>2219.79</v>
      </c>
      <c r="M1530">
        <v>0.1</v>
      </c>
      <c r="N1530" t="s">
        <v>25</v>
      </c>
      <c r="O1530">
        <v>-9.4499999999999993</v>
      </c>
      <c r="P1530">
        <v>80.97</v>
      </c>
      <c r="Q1530">
        <v>33.6</v>
      </c>
      <c r="R1530" t="s">
        <v>139</v>
      </c>
      <c r="S1530" t="s">
        <v>140</v>
      </c>
      <c r="T1530" t="s">
        <v>31</v>
      </c>
      <c r="U1530" t="s">
        <v>32</v>
      </c>
      <c r="V1530" t="s">
        <v>94</v>
      </c>
      <c r="W1530">
        <v>0.37</v>
      </c>
    </row>
    <row r="1531" spans="1:23" x14ac:dyDescent="0.3">
      <c r="A1531" t="s">
        <v>1161</v>
      </c>
      <c r="B1531" t="s">
        <v>1162</v>
      </c>
      <c r="D1531" s="1">
        <v>41186</v>
      </c>
      <c r="E1531" s="1">
        <v>41188</v>
      </c>
      <c r="F1531" s="1" t="str">
        <f t="shared" si="106"/>
        <v>October</v>
      </c>
      <c r="G1531" s="1" t="str">
        <f t="shared" si="107"/>
        <v>2012</v>
      </c>
      <c r="H1531" s="2">
        <f t="shared" si="108"/>
        <v>2</v>
      </c>
      <c r="I1531" s="2" t="b">
        <f t="shared" si="109"/>
        <v>0</v>
      </c>
      <c r="J1531" t="s">
        <v>34</v>
      </c>
      <c r="K1531">
        <v>25</v>
      </c>
      <c r="L1531">
        <v>237.36</v>
      </c>
      <c r="M1531">
        <v>7.0000000000000007E-2</v>
      </c>
      <c r="N1531" t="s">
        <v>18</v>
      </c>
      <c r="O1531">
        <v>-117.86</v>
      </c>
      <c r="P1531">
        <v>9.06</v>
      </c>
      <c r="Q1531">
        <v>9.86</v>
      </c>
      <c r="R1531" t="s">
        <v>139</v>
      </c>
      <c r="S1531" t="s">
        <v>140</v>
      </c>
      <c r="T1531" t="s">
        <v>31</v>
      </c>
      <c r="U1531" t="s">
        <v>22</v>
      </c>
      <c r="V1531" t="s">
        <v>43</v>
      </c>
      <c r="W1531">
        <v>0.4</v>
      </c>
    </row>
    <row r="1532" spans="1:23" x14ac:dyDescent="0.3">
      <c r="A1532" t="s">
        <v>1161</v>
      </c>
      <c r="B1532" t="s">
        <v>1162</v>
      </c>
      <c r="D1532" s="1">
        <v>41128</v>
      </c>
      <c r="E1532" s="1">
        <v>41130</v>
      </c>
      <c r="F1532" s="1" t="str">
        <f t="shared" si="106"/>
        <v>August</v>
      </c>
      <c r="G1532" s="1" t="str">
        <f t="shared" si="107"/>
        <v>2012</v>
      </c>
      <c r="H1532" s="2">
        <f t="shared" si="108"/>
        <v>2</v>
      </c>
      <c r="I1532" s="2" t="b">
        <f t="shared" si="109"/>
        <v>0</v>
      </c>
      <c r="J1532" t="s">
        <v>24</v>
      </c>
      <c r="K1532">
        <v>35</v>
      </c>
      <c r="L1532">
        <v>195.23</v>
      </c>
      <c r="M1532">
        <v>0.08</v>
      </c>
      <c r="N1532" t="s">
        <v>18</v>
      </c>
      <c r="O1532">
        <v>-72.459999999999994</v>
      </c>
      <c r="P1532">
        <v>5.89</v>
      </c>
      <c r="Q1532">
        <v>5.57</v>
      </c>
      <c r="R1532" t="s">
        <v>139</v>
      </c>
      <c r="S1532" t="s">
        <v>140</v>
      </c>
      <c r="T1532" t="s">
        <v>31</v>
      </c>
      <c r="U1532" t="s">
        <v>36</v>
      </c>
      <c r="V1532" t="s">
        <v>37</v>
      </c>
      <c r="W1532">
        <v>0.41</v>
      </c>
    </row>
    <row r="1533" spans="1:23" x14ac:dyDescent="0.3">
      <c r="A1533" t="s">
        <v>1161</v>
      </c>
      <c r="B1533" t="s">
        <v>1162</v>
      </c>
      <c r="D1533" s="1">
        <v>41128</v>
      </c>
      <c r="E1533" s="1">
        <v>41129</v>
      </c>
      <c r="F1533" s="1" t="str">
        <f t="shared" si="106"/>
        <v>August</v>
      </c>
      <c r="G1533" s="1" t="str">
        <f t="shared" si="107"/>
        <v>2012</v>
      </c>
      <c r="H1533" s="2">
        <f t="shared" si="108"/>
        <v>1</v>
      </c>
      <c r="I1533" s="2" t="b">
        <f t="shared" si="109"/>
        <v>0</v>
      </c>
      <c r="J1533" t="s">
        <v>24</v>
      </c>
      <c r="K1533">
        <v>35</v>
      </c>
      <c r="L1533">
        <v>4051.8</v>
      </c>
      <c r="M1533">
        <v>0.1</v>
      </c>
      <c r="N1533" t="s">
        <v>25</v>
      </c>
      <c r="O1533">
        <v>-684.07</v>
      </c>
      <c r="P1533">
        <v>124.49</v>
      </c>
      <c r="Q1533">
        <v>51.94</v>
      </c>
      <c r="R1533" t="s">
        <v>139</v>
      </c>
      <c r="S1533" t="s">
        <v>140</v>
      </c>
      <c r="T1533" t="s">
        <v>31</v>
      </c>
      <c r="U1533" t="s">
        <v>36</v>
      </c>
      <c r="V1533" t="s">
        <v>55</v>
      </c>
      <c r="W1533">
        <v>0.63</v>
      </c>
    </row>
    <row r="1534" spans="1:23" x14ac:dyDescent="0.3">
      <c r="A1534" t="s">
        <v>999</v>
      </c>
      <c r="B1534" t="s">
        <v>1125</v>
      </c>
      <c r="D1534" s="1">
        <v>40593</v>
      </c>
      <c r="E1534" s="1">
        <v>40594</v>
      </c>
      <c r="F1534" s="1" t="str">
        <f t="shared" si="106"/>
        <v>February</v>
      </c>
      <c r="G1534" s="1" t="str">
        <f t="shared" si="107"/>
        <v>2011</v>
      </c>
      <c r="H1534" s="2">
        <f t="shared" si="108"/>
        <v>1</v>
      </c>
      <c r="I1534" s="2" t="b">
        <f t="shared" si="109"/>
        <v>0</v>
      </c>
      <c r="J1534" t="s">
        <v>44</v>
      </c>
      <c r="K1534">
        <v>4</v>
      </c>
      <c r="L1534">
        <v>3465.97</v>
      </c>
      <c r="M1534">
        <v>0.08</v>
      </c>
      <c r="N1534" t="s">
        <v>18</v>
      </c>
      <c r="O1534">
        <v>194.32</v>
      </c>
      <c r="P1534">
        <v>896.99</v>
      </c>
      <c r="Q1534">
        <v>19.989999999999998</v>
      </c>
      <c r="R1534" t="s">
        <v>139</v>
      </c>
      <c r="S1534" t="s">
        <v>140</v>
      </c>
      <c r="T1534" t="s">
        <v>21</v>
      </c>
      <c r="U1534" t="s">
        <v>22</v>
      </c>
      <c r="V1534" t="s">
        <v>29</v>
      </c>
      <c r="W1534">
        <v>0.38</v>
      </c>
    </row>
    <row r="1535" spans="1:23" x14ac:dyDescent="0.3">
      <c r="A1535" t="s">
        <v>999</v>
      </c>
      <c r="B1535" t="s">
        <v>1125</v>
      </c>
      <c r="D1535" s="1">
        <v>40593</v>
      </c>
      <c r="E1535" s="1">
        <v>40595</v>
      </c>
      <c r="F1535" s="1" t="str">
        <f t="shared" si="106"/>
        <v>February</v>
      </c>
      <c r="G1535" s="1" t="str">
        <f t="shared" si="107"/>
        <v>2011</v>
      </c>
      <c r="H1535" s="2">
        <f t="shared" si="108"/>
        <v>2</v>
      </c>
      <c r="I1535" s="2" t="b">
        <f t="shared" si="109"/>
        <v>0</v>
      </c>
      <c r="J1535" t="s">
        <v>44</v>
      </c>
      <c r="K1535">
        <v>13</v>
      </c>
      <c r="L1535">
        <v>1307.8800000000001</v>
      </c>
      <c r="M1535">
        <v>0.06</v>
      </c>
      <c r="N1535" t="s">
        <v>18</v>
      </c>
      <c r="O1535">
        <v>206.86</v>
      </c>
      <c r="P1535">
        <v>100.97</v>
      </c>
      <c r="Q1535">
        <v>7.18</v>
      </c>
      <c r="R1535" t="s">
        <v>139</v>
      </c>
      <c r="S1535" t="s">
        <v>140</v>
      </c>
      <c r="T1535" t="s">
        <v>21</v>
      </c>
      <c r="U1535" t="s">
        <v>32</v>
      </c>
      <c r="V1535" t="s">
        <v>48</v>
      </c>
      <c r="W1535">
        <v>0.46</v>
      </c>
    </row>
    <row r="1536" spans="1:23" x14ac:dyDescent="0.3">
      <c r="A1536" t="s">
        <v>1168</v>
      </c>
      <c r="B1536" t="s">
        <v>1169</v>
      </c>
      <c r="D1536" s="1">
        <v>40445</v>
      </c>
      <c r="E1536" s="1">
        <v>40447</v>
      </c>
      <c r="F1536" s="1" t="str">
        <f t="shared" si="106"/>
        <v>September</v>
      </c>
      <c r="G1536" s="1" t="str">
        <f t="shared" si="107"/>
        <v>2010</v>
      </c>
      <c r="H1536" s="2">
        <f t="shared" si="108"/>
        <v>2</v>
      </c>
      <c r="I1536" s="2" t="b">
        <f t="shared" si="109"/>
        <v>0</v>
      </c>
      <c r="J1536" t="s">
        <v>52</v>
      </c>
      <c r="K1536">
        <v>13</v>
      </c>
      <c r="L1536">
        <v>104.51</v>
      </c>
      <c r="M1536">
        <v>0.04</v>
      </c>
      <c r="N1536" t="s">
        <v>18</v>
      </c>
      <c r="O1536">
        <v>-9.2799999999999994</v>
      </c>
      <c r="P1536">
        <v>7.84</v>
      </c>
      <c r="Q1536">
        <v>4.71</v>
      </c>
      <c r="R1536" t="s">
        <v>139</v>
      </c>
      <c r="S1536" t="s">
        <v>140</v>
      </c>
      <c r="T1536" t="s">
        <v>42</v>
      </c>
      <c r="U1536" t="s">
        <v>22</v>
      </c>
      <c r="V1536" t="s">
        <v>29</v>
      </c>
      <c r="W1536">
        <v>0.35</v>
      </c>
    </row>
    <row r="1537" spans="1:23" x14ac:dyDescent="0.3">
      <c r="A1537" t="s">
        <v>1168</v>
      </c>
      <c r="B1537" t="s">
        <v>1169</v>
      </c>
      <c r="D1537" s="1">
        <v>40165</v>
      </c>
      <c r="E1537" s="1">
        <v>40169</v>
      </c>
      <c r="F1537" s="1" t="str">
        <f t="shared" si="106"/>
        <v>December</v>
      </c>
      <c r="G1537" s="1" t="str">
        <f t="shared" si="107"/>
        <v>2009</v>
      </c>
      <c r="H1537" s="2">
        <f t="shared" si="108"/>
        <v>4</v>
      </c>
      <c r="I1537" s="2" t="b">
        <f t="shared" si="109"/>
        <v>0</v>
      </c>
      <c r="J1537" t="s">
        <v>17</v>
      </c>
      <c r="K1537">
        <v>12</v>
      </c>
      <c r="L1537">
        <v>1064.7864999999999</v>
      </c>
      <c r="M1537">
        <v>0.1</v>
      </c>
      <c r="N1537" t="s">
        <v>18</v>
      </c>
      <c r="O1537">
        <v>-181.01</v>
      </c>
      <c r="P1537">
        <v>115.99</v>
      </c>
      <c r="Q1537">
        <v>2.5</v>
      </c>
      <c r="R1537" t="s">
        <v>139</v>
      </c>
      <c r="S1537" t="s">
        <v>140</v>
      </c>
      <c r="T1537" t="s">
        <v>42</v>
      </c>
      <c r="U1537" t="s">
        <v>32</v>
      </c>
      <c r="V1537" t="s">
        <v>33</v>
      </c>
      <c r="W1537">
        <v>0.57999999999999996</v>
      </c>
    </row>
    <row r="1538" spans="1:23" x14ac:dyDescent="0.3">
      <c r="A1538" t="s">
        <v>1190</v>
      </c>
      <c r="B1538" t="s">
        <v>1191</v>
      </c>
      <c r="D1538" s="1">
        <v>41011</v>
      </c>
      <c r="E1538" s="1">
        <v>41012</v>
      </c>
      <c r="F1538" s="1" t="str">
        <f t="shared" si="106"/>
        <v>April</v>
      </c>
      <c r="G1538" s="1" t="str">
        <f t="shared" si="107"/>
        <v>2012</v>
      </c>
      <c r="H1538" s="2">
        <f t="shared" si="108"/>
        <v>1</v>
      </c>
      <c r="I1538" s="2" t="b">
        <f t="shared" si="109"/>
        <v>0</v>
      </c>
      <c r="J1538" t="s">
        <v>52</v>
      </c>
      <c r="K1538">
        <v>10</v>
      </c>
      <c r="L1538">
        <v>131.09</v>
      </c>
      <c r="M1538">
        <v>0.01</v>
      </c>
      <c r="N1538" t="s">
        <v>18</v>
      </c>
      <c r="O1538">
        <v>10.94</v>
      </c>
      <c r="P1538">
        <v>12.22</v>
      </c>
      <c r="Q1538">
        <v>2.85</v>
      </c>
      <c r="R1538" t="s">
        <v>139</v>
      </c>
      <c r="S1538" t="s">
        <v>140</v>
      </c>
      <c r="T1538" t="s">
        <v>31</v>
      </c>
      <c r="U1538" t="s">
        <v>36</v>
      </c>
      <c r="V1538" t="s">
        <v>37</v>
      </c>
      <c r="W1538">
        <v>0.55000000000000004</v>
      </c>
    </row>
    <row r="1539" spans="1:23" x14ac:dyDescent="0.3">
      <c r="A1539" t="s">
        <v>1190</v>
      </c>
      <c r="B1539" t="s">
        <v>1191</v>
      </c>
      <c r="D1539" s="1">
        <v>41011</v>
      </c>
      <c r="E1539" s="1">
        <v>41012</v>
      </c>
      <c r="F1539" s="1" t="str">
        <f t="shared" ref="F1539:F1602" si="110">TEXT(E1539,"mmmm")</f>
        <v>April</v>
      </c>
      <c r="G1539" s="1" t="str">
        <f t="shared" ref="G1539:G1602" si="111">TEXT(E1539,"yyyy")</f>
        <v>2012</v>
      </c>
      <c r="H1539" s="2">
        <f t="shared" ref="H1539:H1602" si="112">E1539-D1539</f>
        <v>1</v>
      </c>
      <c r="I1539" s="2" t="b">
        <f t="shared" ref="I1539:I1602" si="113">IF(H1539&lt;1,IF(AND(H1539&gt;0,H1539&lt;2),"ONE DAY", "FREE DELIVERY"))</f>
        <v>0</v>
      </c>
      <c r="J1539" t="s">
        <v>52</v>
      </c>
      <c r="K1539">
        <v>33</v>
      </c>
      <c r="L1539">
        <v>1817.9</v>
      </c>
      <c r="M1539">
        <v>0.06</v>
      </c>
      <c r="N1539" t="s">
        <v>18</v>
      </c>
      <c r="O1539">
        <v>700.31</v>
      </c>
      <c r="P1539">
        <v>54.96</v>
      </c>
      <c r="Q1539">
        <v>10.75</v>
      </c>
      <c r="R1539" t="s">
        <v>139</v>
      </c>
      <c r="S1539" t="s">
        <v>140</v>
      </c>
      <c r="T1539" t="s">
        <v>31</v>
      </c>
      <c r="U1539" t="s">
        <v>22</v>
      </c>
      <c r="V1539" t="s">
        <v>43</v>
      </c>
      <c r="W1539">
        <v>0.36</v>
      </c>
    </row>
    <row r="1540" spans="1:23" x14ac:dyDescent="0.3">
      <c r="A1540" t="s">
        <v>1166</v>
      </c>
      <c r="B1540" t="s">
        <v>1202</v>
      </c>
      <c r="D1540" s="1">
        <v>39965</v>
      </c>
      <c r="E1540" s="1">
        <v>39966</v>
      </c>
      <c r="F1540" s="1" t="str">
        <f t="shared" si="110"/>
        <v>June</v>
      </c>
      <c r="G1540" s="1" t="str">
        <f t="shared" si="111"/>
        <v>2009</v>
      </c>
      <c r="H1540" s="2">
        <f t="shared" si="112"/>
        <v>1</v>
      </c>
      <c r="I1540" s="2" t="b">
        <f t="shared" si="113"/>
        <v>0</v>
      </c>
      <c r="J1540" t="s">
        <v>52</v>
      </c>
      <c r="K1540">
        <v>17</v>
      </c>
      <c r="L1540">
        <v>124.06</v>
      </c>
      <c r="M1540">
        <v>0.09</v>
      </c>
      <c r="N1540" t="s">
        <v>18</v>
      </c>
      <c r="O1540">
        <v>15.74</v>
      </c>
      <c r="P1540">
        <v>7.78</v>
      </c>
      <c r="Q1540">
        <v>2.5</v>
      </c>
      <c r="R1540" t="s">
        <v>139</v>
      </c>
      <c r="S1540" t="s">
        <v>140</v>
      </c>
      <c r="T1540" t="s">
        <v>31</v>
      </c>
      <c r="U1540" t="s">
        <v>22</v>
      </c>
      <c r="V1540" t="s">
        <v>51</v>
      </c>
      <c r="W1540">
        <v>0.38</v>
      </c>
    </row>
    <row r="1541" spans="1:23" x14ac:dyDescent="0.3">
      <c r="A1541" t="s">
        <v>1184</v>
      </c>
      <c r="B1541" t="s">
        <v>1185</v>
      </c>
      <c r="D1541" s="1">
        <v>40590</v>
      </c>
      <c r="E1541" s="1">
        <v>40592</v>
      </c>
      <c r="F1541" s="1" t="str">
        <f t="shared" si="110"/>
        <v>February</v>
      </c>
      <c r="G1541" s="1" t="str">
        <f t="shared" si="111"/>
        <v>2011</v>
      </c>
      <c r="H1541" s="2">
        <f t="shared" si="112"/>
        <v>2</v>
      </c>
      <c r="I1541" s="2" t="b">
        <f t="shared" si="113"/>
        <v>0</v>
      </c>
      <c r="J1541" t="s">
        <v>17</v>
      </c>
      <c r="K1541">
        <v>19</v>
      </c>
      <c r="L1541">
        <v>138.05000000000001</v>
      </c>
      <c r="M1541">
        <v>0.09</v>
      </c>
      <c r="N1541" t="s">
        <v>18</v>
      </c>
      <c r="O1541">
        <v>-100.49</v>
      </c>
      <c r="P1541">
        <v>7.37</v>
      </c>
      <c r="Q1541">
        <v>5.53</v>
      </c>
      <c r="R1541" t="s">
        <v>139</v>
      </c>
      <c r="S1541" t="s">
        <v>140</v>
      </c>
      <c r="T1541" t="s">
        <v>31</v>
      </c>
      <c r="U1541" t="s">
        <v>32</v>
      </c>
      <c r="V1541" t="s">
        <v>48</v>
      </c>
      <c r="W1541">
        <v>0.69</v>
      </c>
    </row>
    <row r="1542" spans="1:23" x14ac:dyDescent="0.3">
      <c r="A1542" t="s">
        <v>1163</v>
      </c>
      <c r="B1542" t="s">
        <v>1164</v>
      </c>
      <c r="D1542" s="1">
        <v>40965</v>
      </c>
      <c r="E1542" s="1">
        <v>40966</v>
      </c>
      <c r="F1542" s="1" t="str">
        <f t="shared" si="110"/>
        <v>February</v>
      </c>
      <c r="G1542" s="1" t="str">
        <f t="shared" si="111"/>
        <v>2012</v>
      </c>
      <c r="H1542" s="2">
        <f t="shared" si="112"/>
        <v>1</v>
      </c>
      <c r="I1542" s="2" t="b">
        <f t="shared" si="113"/>
        <v>0</v>
      </c>
      <c r="J1542" t="s">
        <v>34</v>
      </c>
      <c r="K1542">
        <v>29</v>
      </c>
      <c r="L1542">
        <v>433.44</v>
      </c>
      <c r="M1542">
        <v>0.1</v>
      </c>
      <c r="N1542" t="s">
        <v>18</v>
      </c>
      <c r="O1542">
        <v>147.46</v>
      </c>
      <c r="P1542">
        <v>15.68</v>
      </c>
      <c r="Q1542">
        <v>3.73</v>
      </c>
      <c r="R1542" t="s">
        <v>139</v>
      </c>
      <c r="S1542" t="s">
        <v>140</v>
      </c>
      <c r="T1542" t="s">
        <v>31</v>
      </c>
      <c r="U1542" t="s">
        <v>36</v>
      </c>
      <c r="V1542" t="s">
        <v>37</v>
      </c>
      <c r="W1542">
        <v>0.46</v>
      </c>
    </row>
    <row r="1543" spans="1:23" x14ac:dyDescent="0.3">
      <c r="A1543" t="s">
        <v>1188</v>
      </c>
      <c r="B1543" t="s">
        <v>1189</v>
      </c>
      <c r="D1543" s="1">
        <v>41100</v>
      </c>
      <c r="E1543" s="1">
        <v>41101</v>
      </c>
      <c r="F1543" s="1" t="str">
        <f t="shared" si="110"/>
        <v>July</v>
      </c>
      <c r="G1543" s="1" t="str">
        <f t="shared" si="111"/>
        <v>2012</v>
      </c>
      <c r="H1543" s="2">
        <f t="shared" si="112"/>
        <v>1</v>
      </c>
      <c r="I1543" s="2" t="b">
        <f t="shared" si="113"/>
        <v>0</v>
      </c>
      <c r="J1543" t="s">
        <v>44</v>
      </c>
      <c r="K1543">
        <v>8</v>
      </c>
      <c r="L1543">
        <v>55.59</v>
      </c>
      <c r="M1543">
        <v>0.03</v>
      </c>
      <c r="N1543" t="s">
        <v>39</v>
      </c>
      <c r="O1543">
        <v>-17.95</v>
      </c>
      <c r="P1543">
        <v>5.18</v>
      </c>
      <c r="Q1543">
        <v>5.74</v>
      </c>
      <c r="R1543" t="s">
        <v>139</v>
      </c>
      <c r="S1543" t="s">
        <v>140</v>
      </c>
      <c r="T1543" t="s">
        <v>21</v>
      </c>
      <c r="U1543" t="s">
        <v>22</v>
      </c>
      <c r="V1543" t="s">
        <v>29</v>
      </c>
      <c r="W1543">
        <v>0.36</v>
      </c>
    </row>
    <row r="1544" spans="1:23" x14ac:dyDescent="0.3">
      <c r="A1544" t="s">
        <v>1170</v>
      </c>
      <c r="B1544" t="s">
        <v>931</v>
      </c>
      <c r="D1544" s="1">
        <v>41046</v>
      </c>
      <c r="E1544" s="1">
        <v>41048</v>
      </c>
      <c r="F1544" s="1" t="str">
        <f t="shared" si="110"/>
        <v>May</v>
      </c>
      <c r="G1544" s="1" t="str">
        <f t="shared" si="111"/>
        <v>2012</v>
      </c>
      <c r="H1544" s="2">
        <f t="shared" si="112"/>
        <v>2</v>
      </c>
      <c r="I1544" s="2" t="b">
        <f t="shared" si="113"/>
        <v>0</v>
      </c>
      <c r="J1544" t="s">
        <v>44</v>
      </c>
      <c r="K1544">
        <v>33</v>
      </c>
      <c r="L1544">
        <v>112.36</v>
      </c>
      <c r="M1544">
        <v>0.08</v>
      </c>
      <c r="N1544" t="s">
        <v>18</v>
      </c>
      <c r="O1544">
        <v>-159.74</v>
      </c>
      <c r="P1544">
        <v>3.36</v>
      </c>
      <c r="Q1544">
        <v>6.27</v>
      </c>
      <c r="R1544" t="s">
        <v>139</v>
      </c>
      <c r="S1544" t="s">
        <v>140</v>
      </c>
      <c r="T1544" t="s">
        <v>27</v>
      </c>
      <c r="U1544" t="s">
        <v>22</v>
      </c>
      <c r="V1544" t="s">
        <v>29</v>
      </c>
      <c r="W1544">
        <v>0.4</v>
      </c>
    </row>
    <row r="1545" spans="1:23" x14ac:dyDescent="0.3">
      <c r="A1545" t="s">
        <v>1170</v>
      </c>
      <c r="B1545" t="s">
        <v>931</v>
      </c>
      <c r="D1545" s="1">
        <v>41046</v>
      </c>
      <c r="E1545" s="1">
        <v>41048</v>
      </c>
      <c r="F1545" s="1" t="str">
        <f t="shared" si="110"/>
        <v>May</v>
      </c>
      <c r="G1545" s="1" t="str">
        <f t="shared" si="111"/>
        <v>2012</v>
      </c>
      <c r="H1545" s="2">
        <f t="shared" si="112"/>
        <v>2</v>
      </c>
      <c r="I1545" s="2" t="b">
        <f t="shared" si="113"/>
        <v>0</v>
      </c>
      <c r="J1545" t="s">
        <v>44</v>
      </c>
      <c r="K1545">
        <v>16</v>
      </c>
      <c r="L1545">
        <v>481.04899999999998</v>
      </c>
      <c r="M1545">
        <v>0.09</v>
      </c>
      <c r="N1545" t="s">
        <v>18</v>
      </c>
      <c r="O1545">
        <v>46.51</v>
      </c>
      <c r="P1545">
        <v>35.99</v>
      </c>
      <c r="Q1545">
        <v>1.1000000000000001</v>
      </c>
      <c r="R1545" t="s">
        <v>139</v>
      </c>
      <c r="S1545" t="s">
        <v>140</v>
      </c>
      <c r="T1545" t="s">
        <v>27</v>
      </c>
      <c r="U1545" t="s">
        <v>32</v>
      </c>
      <c r="V1545" t="s">
        <v>33</v>
      </c>
      <c r="W1545">
        <v>0.55000000000000004</v>
      </c>
    </row>
    <row r="1546" spans="1:23" x14ac:dyDescent="0.3">
      <c r="A1546" t="s">
        <v>1166</v>
      </c>
      <c r="B1546" t="s">
        <v>1202</v>
      </c>
      <c r="D1546" s="1">
        <v>39835</v>
      </c>
      <c r="E1546" s="1">
        <v>39835</v>
      </c>
      <c r="F1546" s="1" t="str">
        <f t="shared" si="110"/>
        <v>January</v>
      </c>
      <c r="G1546" s="1" t="str">
        <f t="shared" si="111"/>
        <v>2009</v>
      </c>
      <c r="H1546" s="2">
        <f t="shared" si="112"/>
        <v>0</v>
      </c>
      <c r="I1546" s="2" t="str">
        <f t="shared" si="113"/>
        <v>FREE DELIVERY</v>
      </c>
      <c r="J1546" t="s">
        <v>24</v>
      </c>
      <c r="K1546">
        <v>36</v>
      </c>
      <c r="L1546">
        <v>562.79999999999995</v>
      </c>
      <c r="M1546">
        <v>0.02</v>
      </c>
      <c r="N1546" t="s">
        <v>18</v>
      </c>
      <c r="O1546">
        <v>-17.45</v>
      </c>
      <c r="P1546">
        <v>15.22</v>
      </c>
      <c r="Q1546">
        <v>9.73</v>
      </c>
      <c r="R1546" t="s">
        <v>139</v>
      </c>
      <c r="S1546" t="s">
        <v>140</v>
      </c>
      <c r="T1546" t="s">
        <v>42</v>
      </c>
      <c r="U1546" t="s">
        <v>22</v>
      </c>
      <c r="V1546" t="s">
        <v>29</v>
      </c>
      <c r="W1546">
        <v>0.36</v>
      </c>
    </row>
    <row r="1547" spans="1:23" x14ac:dyDescent="0.3">
      <c r="A1547" t="s">
        <v>1061</v>
      </c>
      <c r="B1547" t="s">
        <v>1019</v>
      </c>
      <c r="D1547" s="1">
        <v>40606</v>
      </c>
      <c r="E1547" s="1">
        <v>40608</v>
      </c>
      <c r="F1547" s="1" t="str">
        <f t="shared" si="110"/>
        <v>March</v>
      </c>
      <c r="G1547" s="1" t="str">
        <f t="shared" si="111"/>
        <v>2011</v>
      </c>
      <c r="H1547" s="2">
        <f t="shared" si="112"/>
        <v>2</v>
      </c>
      <c r="I1547" s="2" t="b">
        <f t="shared" si="113"/>
        <v>0</v>
      </c>
      <c r="J1547" t="s">
        <v>52</v>
      </c>
      <c r="K1547">
        <v>43</v>
      </c>
      <c r="L1547">
        <v>5544.99</v>
      </c>
      <c r="M1547">
        <v>0.04</v>
      </c>
      <c r="N1547" t="s">
        <v>25</v>
      </c>
      <c r="O1547">
        <v>-3404.24</v>
      </c>
      <c r="P1547">
        <v>130.97999999999999</v>
      </c>
      <c r="Q1547">
        <v>130</v>
      </c>
      <c r="R1547" t="s">
        <v>139</v>
      </c>
      <c r="S1547" t="s">
        <v>140</v>
      </c>
      <c r="T1547" t="s">
        <v>42</v>
      </c>
      <c r="U1547" t="s">
        <v>36</v>
      </c>
      <c r="V1547" t="s">
        <v>67</v>
      </c>
      <c r="W1547">
        <v>0.78</v>
      </c>
    </row>
    <row r="1548" spans="1:23" x14ac:dyDescent="0.3">
      <c r="A1548" t="s">
        <v>1197</v>
      </c>
      <c r="B1548" t="s">
        <v>1198</v>
      </c>
      <c r="D1548" s="1">
        <v>40716</v>
      </c>
      <c r="E1548" s="1">
        <v>40716</v>
      </c>
      <c r="F1548" s="1" t="str">
        <f t="shared" si="110"/>
        <v>June</v>
      </c>
      <c r="G1548" s="1" t="str">
        <f t="shared" si="111"/>
        <v>2011</v>
      </c>
      <c r="H1548" s="2">
        <f t="shared" si="112"/>
        <v>0</v>
      </c>
      <c r="I1548" s="2" t="str">
        <f t="shared" si="113"/>
        <v>FREE DELIVERY</v>
      </c>
      <c r="J1548" t="s">
        <v>52</v>
      </c>
      <c r="K1548">
        <v>12</v>
      </c>
      <c r="L1548">
        <v>2011.6355000000001</v>
      </c>
      <c r="M1548">
        <v>0.01</v>
      </c>
      <c r="N1548" t="s">
        <v>39</v>
      </c>
      <c r="O1548">
        <v>-53.69</v>
      </c>
      <c r="P1548">
        <v>195.99</v>
      </c>
      <c r="Q1548">
        <v>3.99</v>
      </c>
      <c r="R1548" t="s">
        <v>139</v>
      </c>
      <c r="S1548" t="s">
        <v>140</v>
      </c>
      <c r="T1548" t="s">
        <v>31</v>
      </c>
      <c r="U1548" t="s">
        <v>32</v>
      </c>
      <c r="V1548" t="s">
        <v>33</v>
      </c>
      <c r="W1548">
        <v>0.59</v>
      </c>
    </row>
    <row r="1549" spans="1:23" x14ac:dyDescent="0.3">
      <c r="A1549" t="s">
        <v>1166</v>
      </c>
      <c r="B1549" t="s">
        <v>1167</v>
      </c>
      <c r="D1549" s="1">
        <v>39993</v>
      </c>
      <c r="E1549" s="1">
        <v>39995</v>
      </c>
      <c r="F1549" s="1" t="str">
        <f t="shared" si="110"/>
        <v>July</v>
      </c>
      <c r="G1549" s="1" t="str">
        <f t="shared" si="111"/>
        <v>2009</v>
      </c>
      <c r="H1549" s="2">
        <f t="shared" si="112"/>
        <v>2</v>
      </c>
      <c r="I1549" s="2" t="b">
        <f t="shared" si="113"/>
        <v>0</v>
      </c>
      <c r="J1549" t="s">
        <v>24</v>
      </c>
      <c r="K1549">
        <v>43</v>
      </c>
      <c r="L1549">
        <v>260.58999999999997</v>
      </c>
      <c r="M1549">
        <v>0.09</v>
      </c>
      <c r="N1549" t="s">
        <v>18</v>
      </c>
      <c r="O1549">
        <v>-157.76</v>
      </c>
      <c r="P1549">
        <v>6.48</v>
      </c>
      <c r="Q1549">
        <v>7.03</v>
      </c>
      <c r="R1549" t="s">
        <v>139</v>
      </c>
      <c r="S1549" t="s">
        <v>140</v>
      </c>
      <c r="T1549" t="s">
        <v>27</v>
      </c>
      <c r="U1549" t="s">
        <v>22</v>
      </c>
      <c r="V1549" t="s">
        <v>43</v>
      </c>
      <c r="W1549">
        <v>0.37</v>
      </c>
    </row>
    <row r="1550" spans="1:23" x14ac:dyDescent="0.3">
      <c r="A1550" t="s">
        <v>1178</v>
      </c>
      <c r="B1550" t="s">
        <v>1179</v>
      </c>
      <c r="D1550" s="1">
        <v>40995</v>
      </c>
      <c r="E1550" s="1">
        <v>40997</v>
      </c>
      <c r="F1550" s="1" t="str">
        <f t="shared" si="110"/>
        <v>March</v>
      </c>
      <c r="G1550" s="1" t="str">
        <f t="shared" si="111"/>
        <v>2012</v>
      </c>
      <c r="H1550" s="2">
        <f t="shared" si="112"/>
        <v>2</v>
      </c>
      <c r="I1550" s="2" t="b">
        <f t="shared" si="113"/>
        <v>0</v>
      </c>
      <c r="J1550" t="s">
        <v>44</v>
      </c>
      <c r="K1550">
        <v>13</v>
      </c>
      <c r="L1550">
        <v>75.27</v>
      </c>
      <c r="M1550">
        <v>0.06</v>
      </c>
      <c r="N1550" t="s">
        <v>18</v>
      </c>
      <c r="O1550">
        <v>-1.84</v>
      </c>
      <c r="P1550">
        <v>5.58</v>
      </c>
      <c r="Q1550">
        <v>2.99</v>
      </c>
      <c r="R1550" t="s">
        <v>139</v>
      </c>
      <c r="S1550" t="s">
        <v>140</v>
      </c>
      <c r="T1550" t="s">
        <v>42</v>
      </c>
      <c r="U1550" t="s">
        <v>22</v>
      </c>
      <c r="V1550" t="s">
        <v>29</v>
      </c>
      <c r="W1550">
        <v>0.37</v>
      </c>
    </row>
    <row r="1551" spans="1:23" x14ac:dyDescent="0.3">
      <c r="A1551" t="s">
        <v>1178</v>
      </c>
      <c r="B1551" t="s">
        <v>1179</v>
      </c>
      <c r="D1551" s="1">
        <v>40995</v>
      </c>
      <c r="E1551" s="1">
        <v>40996</v>
      </c>
      <c r="F1551" s="1" t="str">
        <f t="shared" si="110"/>
        <v>March</v>
      </c>
      <c r="G1551" s="1" t="str">
        <f t="shared" si="111"/>
        <v>2012</v>
      </c>
      <c r="H1551" s="2">
        <f t="shared" si="112"/>
        <v>1</v>
      </c>
      <c r="I1551" s="2" t="b">
        <f t="shared" si="113"/>
        <v>0</v>
      </c>
      <c r="J1551" t="s">
        <v>44</v>
      </c>
      <c r="K1551">
        <v>31</v>
      </c>
      <c r="L1551">
        <v>1184.53</v>
      </c>
      <c r="M1551">
        <v>0.05</v>
      </c>
      <c r="N1551" t="s">
        <v>18</v>
      </c>
      <c r="O1551">
        <v>-26.49</v>
      </c>
      <c r="P1551">
        <v>39.979999999999997</v>
      </c>
      <c r="Q1551">
        <v>7.12</v>
      </c>
      <c r="R1551" t="s">
        <v>139</v>
      </c>
      <c r="S1551" t="s">
        <v>140</v>
      </c>
      <c r="T1551" t="s">
        <v>42</v>
      </c>
      <c r="U1551" t="s">
        <v>32</v>
      </c>
      <c r="V1551" t="s">
        <v>48</v>
      </c>
      <c r="W1551">
        <v>0.67</v>
      </c>
    </row>
    <row r="1552" spans="1:23" x14ac:dyDescent="0.3">
      <c r="A1552" t="s">
        <v>1178</v>
      </c>
      <c r="B1552" t="s">
        <v>1179</v>
      </c>
      <c r="D1552" s="1">
        <v>40995</v>
      </c>
      <c r="E1552" s="1">
        <v>40996</v>
      </c>
      <c r="F1552" s="1" t="str">
        <f t="shared" si="110"/>
        <v>March</v>
      </c>
      <c r="G1552" s="1" t="str">
        <f t="shared" si="111"/>
        <v>2012</v>
      </c>
      <c r="H1552" s="2">
        <f t="shared" si="112"/>
        <v>1</v>
      </c>
      <c r="I1552" s="2" t="b">
        <f t="shared" si="113"/>
        <v>0</v>
      </c>
      <c r="J1552" t="s">
        <v>44</v>
      </c>
      <c r="K1552">
        <v>35</v>
      </c>
      <c r="L1552">
        <v>3683.73</v>
      </c>
      <c r="M1552">
        <v>0.09</v>
      </c>
      <c r="N1552" t="s">
        <v>18</v>
      </c>
      <c r="O1552">
        <v>708.76</v>
      </c>
      <c r="P1552">
        <v>125.99</v>
      </c>
      <c r="Q1552">
        <v>8.99</v>
      </c>
      <c r="R1552" t="s">
        <v>139</v>
      </c>
      <c r="S1552" t="s">
        <v>140</v>
      </c>
      <c r="T1552" t="s">
        <v>42</v>
      </c>
      <c r="U1552" t="s">
        <v>32</v>
      </c>
      <c r="V1552" t="s">
        <v>33</v>
      </c>
      <c r="W1552">
        <v>0.59</v>
      </c>
    </row>
    <row r="1553" spans="1:23" x14ac:dyDescent="0.3">
      <c r="A1553" t="s">
        <v>941</v>
      </c>
      <c r="B1553" t="s">
        <v>1158</v>
      </c>
      <c r="D1553" s="1">
        <v>41032</v>
      </c>
      <c r="E1553" s="1">
        <v>41033</v>
      </c>
      <c r="F1553" s="1" t="str">
        <f t="shared" si="110"/>
        <v>May</v>
      </c>
      <c r="G1553" s="1" t="str">
        <f t="shared" si="111"/>
        <v>2012</v>
      </c>
      <c r="H1553" s="2">
        <f t="shared" si="112"/>
        <v>1</v>
      </c>
      <c r="I1553" s="2" t="b">
        <f t="shared" si="113"/>
        <v>0</v>
      </c>
      <c r="J1553" t="s">
        <v>52</v>
      </c>
      <c r="K1553">
        <v>42</v>
      </c>
      <c r="L1553">
        <v>364.8</v>
      </c>
      <c r="M1553">
        <v>0.01</v>
      </c>
      <c r="N1553" t="s">
        <v>18</v>
      </c>
      <c r="O1553">
        <v>149.44999999999999</v>
      </c>
      <c r="P1553">
        <v>8.74</v>
      </c>
      <c r="Q1553">
        <v>1.39</v>
      </c>
      <c r="R1553" t="s">
        <v>139</v>
      </c>
      <c r="S1553" t="s">
        <v>140</v>
      </c>
      <c r="T1553" t="s">
        <v>31</v>
      </c>
      <c r="U1553" t="s">
        <v>22</v>
      </c>
      <c r="V1553" t="s">
        <v>51</v>
      </c>
      <c r="W1553">
        <v>0.38</v>
      </c>
    </row>
    <row r="1554" spans="1:23" x14ac:dyDescent="0.3">
      <c r="A1554" t="s">
        <v>1197</v>
      </c>
      <c r="B1554" t="s">
        <v>1198</v>
      </c>
      <c r="D1554" s="1">
        <v>40866</v>
      </c>
      <c r="E1554" s="1">
        <v>40873</v>
      </c>
      <c r="F1554" s="1" t="str">
        <f t="shared" si="110"/>
        <v>November</v>
      </c>
      <c r="G1554" s="1" t="str">
        <f t="shared" si="111"/>
        <v>2011</v>
      </c>
      <c r="H1554" s="2">
        <f t="shared" si="112"/>
        <v>7</v>
      </c>
      <c r="I1554" s="2" t="b">
        <f t="shared" si="113"/>
        <v>0</v>
      </c>
      <c r="J1554" t="s">
        <v>17</v>
      </c>
      <c r="K1554">
        <v>48</v>
      </c>
      <c r="L1554">
        <v>15602.93</v>
      </c>
      <c r="M1554">
        <v>0</v>
      </c>
      <c r="N1554" t="s">
        <v>25</v>
      </c>
      <c r="O1554">
        <v>4875.8900000000003</v>
      </c>
      <c r="P1554">
        <v>306.14</v>
      </c>
      <c r="Q1554">
        <v>26.53</v>
      </c>
      <c r="R1554" t="s">
        <v>139</v>
      </c>
      <c r="S1554" t="s">
        <v>140</v>
      </c>
      <c r="T1554" t="s">
        <v>31</v>
      </c>
      <c r="U1554" t="s">
        <v>32</v>
      </c>
      <c r="V1554" t="s">
        <v>94</v>
      </c>
      <c r="W1554">
        <v>0.56000000000000005</v>
      </c>
    </row>
    <row r="1555" spans="1:23" x14ac:dyDescent="0.3">
      <c r="A1555" t="s">
        <v>1161</v>
      </c>
      <c r="B1555" t="s">
        <v>1162</v>
      </c>
      <c r="D1555" s="1">
        <v>40495</v>
      </c>
      <c r="E1555" s="1">
        <v>40497</v>
      </c>
      <c r="F1555" s="1" t="str">
        <f t="shared" si="110"/>
        <v>November</v>
      </c>
      <c r="G1555" s="1" t="str">
        <f t="shared" si="111"/>
        <v>2010</v>
      </c>
      <c r="H1555" s="2">
        <f t="shared" si="112"/>
        <v>2</v>
      </c>
      <c r="I1555" s="2" t="b">
        <f t="shared" si="113"/>
        <v>0</v>
      </c>
      <c r="J1555" t="s">
        <v>44</v>
      </c>
      <c r="K1555">
        <v>8</v>
      </c>
      <c r="L1555">
        <v>1118.82</v>
      </c>
      <c r="M1555">
        <v>0.04</v>
      </c>
      <c r="N1555" t="s">
        <v>25</v>
      </c>
      <c r="O1555">
        <v>-320.3</v>
      </c>
      <c r="P1555">
        <v>140.97999999999999</v>
      </c>
      <c r="Q1555">
        <v>36.090000000000003</v>
      </c>
      <c r="R1555" t="s">
        <v>139</v>
      </c>
      <c r="S1555" t="s">
        <v>140</v>
      </c>
      <c r="T1555" t="s">
        <v>31</v>
      </c>
      <c r="U1555" t="s">
        <v>36</v>
      </c>
      <c r="V1555" t="s">
        <v>54</v>
      </c>
      <c r="W1555">
        <v>0.77</v>
      </c>
    </row>
    <row r="1556" spans="1:23" x14ac:dyDescent="0.3">
      <c r="A1556" t="s">
        <v>1161</v>
      </c>
      <c r="B1556" t="s">
        <v>1162</v>
      </c>
      <c r="D1556" s="1">
        <v>40495</v>
      </c>
      <c r="E1556" s="1">
        <v>40496</v>
      </c>
      <c r="F1556" s="1" t="str">
        <f t="shared" si="110"/>
        <v>November</v>
      </c>
      <c r="G1556" s="1" t="str">
        <f t="shared" si="111"/>
        <v>2010</v>
      </c>
      <c r="H1556" s="2">
        <f t="shared" si="112"/>
        <v>1</v>
      </c>
      <c r="I1556" s="2" t="b">
        <f t="shared" si="113"/>
        <v>0</v>
      </c>
      <c r="J1556" t="s">
        <v>44</v>
      </c>
      <c r="K1556">
        <v>48</v>
      </c>
      <c r="L1556">
        <v>79.75</v>
      </c>
      <c r="M1556">
        <v>0.1</v>
      </c>
      <c r="N1556" t="s">
        <v>18</v>
      </c>
      <c r="O1556">
        <v>-41.32</v>
      </c>
      <c r="P1556">
        <v>1.81</v>
      </c>
      <c r="Q1556">
        <v>1.56</v>
      </c>
      <c r="R1556" t="s">
        <v>139</v>
      </c>
      <c r="S1556" t="s">
        <v>140</v>
      </c>
      <c r="T1556" t="s">
        <v>31</v>
      </c>
      <c r="U1556" t="s">
        <v>22</v>
      </c>
      <c r="V1556" t="s">
        <v>46</v>
      </c>
      <c r="W1556">
        <v>0.49</v>
      </c>
    </row>
    <row r="1557" spans="1:23" x14ac:dyDescent="0.3">
      <c r="A1557" t="s">
        <v>1163</v>
      </c>
      <c r="B1557" t="s">
        <v>1164</v>
      </c>
      <c r="D1557" s="1">
        <v>41245</v>
      </c>
      <c r="E1557" s="1">
        <v>41245</v>
      </c>
      <c r="F1557" s="1" t="str">
        <f t="shared" si="110"/>
        <v>December</v>
      </c>
      <c r="G1557" s="1" t="str">
        <f t="shared" si="111"/>
        <v>2012</v>
      </c>
      <c r="H1557" s="2">
        <f t="shared" si="112"/>
        <v>0</v>
      </c>
      <c r="I1557" s="2" t="str">
        <f t="shared" si="113"/>
        <v>FREE DELIVERY</v>
      </c>
      <c r="J1557" t="s">
        <v>34</v>
      </c>
      <c r="K1557">
        <v>36</v>
      </c>
      <c r="L1557">
        <v>10006.280000000001</v>
      </c>
      <c r="M1557">
        <v>0.1</v>
      </c>
      <c r="N1557" t="s">
        <v>25</v>
      </c>
      <c r="O1557">
        <v>-760.98</v>
      </c>
      <c r="P1557">
        <v>286.85000000000002</v>
      </c>
      <c r="Q1557">
        <v>61.76</v>
      </c>
      <c r="R1557" t="s">
        <v>139</v>
      </c>
      <c r="S1557" t="s">
        <v>140</v>
      </c>
      <c r="T1557" t="s">
        <v>31</v>
      </c>
      <c r="U1557" t="s">
        <v>36</v>
      </c>
      <c r="V1557" t="s">
        <v>55</v>
      </c>
      <c r="W1557">
        <v>0.78</v>
      </c>
    </row>
    <row r="1558" spans="1:23" x14ac:dyDescent="0.3">
      <c r="A1558" t="s">
        <v>1163</v>
      </c>
      <c r="B1558" t="s">
        <v>1164</v>
      </c>
      <c r="D1558" s="1">
        <v>41245</v>
      </c>
      <c r="E1558" s="1">
        <v>41248</v>
      </c>
      <c r="F1558" s="1" t="str">
        <f t="shared" si="110"/>
        <v>December</v>
      </c>
      <c r="G1558" s="1" t="str">
        <f t="shared" si="111"/>
        <v>2012</v>
      </c>
      <c r="H1558" s="2">
        <f t="shared" si="112"/>
        <v>3</v>
      </c>
      <c r="I1558" s="2" t="b">
        <f t="shared" si="113"/>
        <v>0</v>
      </c>
      <c r="J1558" t="s">
        <v>34</v>
      </c>
      <c r="K1558">
        <v>36</v>
      </c>
      <c r="L1558">
        <v>407.17</v>
      </c>
      <c r="M1558">
        <v>0.04</v>
      </c>
      <c r="N1558" t="s">
        <v>18</v>
      </c>
      <c r="O1558">
        <v>-12.82</v>
      </c>
      <c r="P1558">
        <v>11.58</v>
      </c>
      <c r="Q1558">
        <v>6.97</v>
      </c>
      <c r="R1558" t="s">
        <v>139</v>
      </c>
      <c r="S1558" t="s">
        <v>140</v>
      </c>
      <c r="T1558" t="s">
        <v>31</v>
      </c>
      <c r="U1558" t="s">
        <v>22</v>
      </c>
      <c r="V1558" t="s">
        <v>51</v>
      </c>
      <c r="W1558">
        <v>0.35</v>
      </c>
    </row>
    <row r="1559" spans="1:23" x14ac:dyDescent="0.3">
      <c r="A1559" t="s">
        <v>1101</v>
      </c>
      <c r="B1559" t="s">
        <v>1102</v>
      </c>
      <c r="D1559" s="1">
        <v>40480</v>
      </c>
      <c r="E1559" s="1">
        <v>40480</v>
      </c>
      <c r="F1559" s="1" t="str">
        <f t="shared" si="110"/>
        <v>October</v>
      </c>
      <c r="G1559" s="1" t="str">
        <f t="shared" si="111"/>
        <v>2010</v>
      </c>
      <c r="H1559" s="2">
        <f t="shared" si="112"/>
        <v>0</v>
      </c>
      <c r="I1559" s="2" t="str">
        <f t="shared" si="113"/>
        <v>FREE DELIVERY</v>
      </c>
      <c r="J1559" t="s">
        <v>24</v>
      </c>
      <c r="K1559">
        <v>14</v>
      </c>
      <c r="L1559">
        <v>199.93</v>
      </c>
      <c r="M1559">
        <v>0.1</v>
      </c>
      <c r="N1559" t="s">
        <v>18</v>
      </c>
      <c r="O1559">
        <v>-105.33</v>
      </c>
      <c r="P1559">
        <v>14.81</v>
      </c>
      <c r="Q1559">
        <v>13.32</v>
      </c>
      <c r="R1559" t="s">
        <v>139</v>
      </c>
      <c r="S1559" t="s">
        <v>140</v>
      </c>
      <c r="T1559" t="s">
        <v>21</v>
      </c>
      <c r="U1559" t="s">
        <v>22</v>
      </c>
      <c r="V1559" t="s">
        <v>28</v>
      </c>
      <c r="W1559">
        <v>0.43</v>
      </c>
    </row>
    <row r="1560" spans="1:23" x14ac:dyDescent="0.3">
      <c r="A1560" t="s">
        <v>1199</v>
      </c>
      <c r="B1560" t="s">
        <v>1200</v>
      </c>
      <c r="D1560" s="1">
        <v>39867</v>
      </c>
      <c r="E1560" s="1">
        <v>39868</v>
      </c>
      <c r="F1560" s="1" t="str">
        <f t="shared" si="110"/>
        <v>February</v>
      </c>
      <c r="G1560" s="1" t="str">
        <f t="shared" si="111"/>
        <v>2009</v>
      </c>
      <c r="H1560" s="2">
        <f t="shared" si="112"/>
        <v>1</v>
      </c>
      <c r="I1560" s="2" t="b">
        <f t="shared" si="113"/>
        <v>0</v>
      </c>
      <c r="J1560" t="s">
        <v>52</v>
      </c>
      <c r="K1560">
        <v>22</v>
      </c>
      <c r="L1560">
        <v>834.81</v>
      </c>
      <c r="M1560">
        <v>0.03</v>
      </c>
      <c r="N1560" t="s">
        <v>18</v>
      </c>
      <c r="O1560">
        <v>1.98</v>
      </c>
      <c r="P1560">
        <v>37.76</v>
      </c>
      <c r="Q1560">
        <v>12.9</v>
      </c>
      <c r="R1560" t="s">
        <v>139</v>
      </c>
      <c r="S1560" t="s">
        <v>140</v>
      </c>
      <c r="T1560" t="s">
        <v>42</v>
      </c>
      <c r="U1560" t="s">
        <v>22</v>
      </c>
      <c r="V1560" t="s">
        <v>23</v>
      </c>
      <c r="W1560">
        <v>0.56999999999999995</v>
      </c>
    </row>
    <row r="1561" spans="1:23" x14ac:dyDescent="0.3">
      <c r="A1561" t="s">
        <v>1204</v>
      </c>
      <c r="B1561" t="s">
        <v>1205</v>
      </c>
      <c r="D1561" s="1">
        <v>40318</v>
      </c>
      <c r="E1561" s="1">
        <v>40319</v>
      </c>
      <c r="F1561" s="1" t="str">
        <f t="shared" si="110"/>
        <v>May</v>
      </c>
      <c r="G1561" s="1" t="str">
        <f t="shared" si="111"/>
        <v>2010</v>
      </c>
      <c r="H1561" s="2">
        <f t="shared" si="112"/>
        <v>1</v>
      </c>
      <c r="I1561" s="2" t="b">
        <f t="shared" si="113"/>
        <v>0</v>
      </c>
      <c r="J1561" t="s">
        <v>34</v>
      </c>
      <c r="K1561">
        <v>39</v>
      </c>
      <c r="L1561">
        <v>335.35</v>
      </c>
      <c r="M1561">
        <v>0.05</v>
      </c>
      <c r="N1561" t="s">
        <v>18</v>
      </c>
      <c r="O1561">
        <v>-134.97</v>
      </c>
      <c r="P1561">
        <v>8.74</v>
      </c>
      <c r="Q1561">
        <v>8.2899999999999991</v>
      </c>
      <c r="R1561" t="s">
        <v>139</v>
      </c>
      <c r="S1561" t="s">
        <v>140</v>
      </c>
      <c r="T1561" t="s">
        <v>31</v>
      </c>
      <c r="U1561" t="s">
        <v>22</v>
      </c>
      <c r="V1561" t="s">
        <v>51</v>
      </c>
      <c r="W1561">
        <v>0.38</v>
      </c>
    </row>
    <row r="1562" spans="1:23" x14ac:dyDescent="0.3">
      <c r="A1562" t="s">
        <v>1206</v>
      </c>
      <c r="B1562" t="s">
        <v>1207</v>
      </c>
      <c r="D1562" s="1">
        <v>40020</v>
      </c>
      <c r="E1562" s="1">
        <v>40023</v>
      </c>
      <c r="F1562" s="1" t="str">
        <f t="shared" si="110"/>
        <v>July</v>
      </c>
      <c r="G1562" s="1" t="str">
        <f t="shared" si="111"/>
        <v>2009</v>
      </c>
      <c r="H1562" s="2">
        <f t="shared" si="112"/>
        <v>3</v>
      </c>
      <c r="I1562" s="2" t="b">
        <f t="shared" si="113"/>
        <v>0</v>
      </c>
      <c r="J1562" t="s">
        <v>34</v>
      </c>
      <c r="K1562">
        <v>10</v>
      </c>
      <c r="L1562">
        <v>1925.83</v>
      </c>
      <c r="M1562">
        <v>0.09</v>
      </c>
      <c r="N1562" t="s">
        <v>18</v>
      </c>
      <c r="O1562">
        <v>359.83</v>
      </c>
      <c r="P1562">
        <v>207.48</v>
      </c>
      <c r="Q1562">
        <v>0.99</v>
      </c>
      <c r="R1562" t="s">
        <v>139</v>
      </c>
      <c r="S1562" t="s">
        <v>140</v>
      </c>
      <c r="T1562" t="s">
        <v>31</v>
      </c>
      <c r="U1562" t="s">
        <v>22</v>
      </c>
      <c r="V1562" t="s">
        <v>28</v>
      </c>
      <c r="W1562">
        <v>0.55000000000000004</v>
      </c>
    </row>
    <row r="1563" spans="1:23" x14ac:dyDescent="0.3">
      <c r="A1563" t="s">
        <v>1208</v>
      </c>
      <c r="B1563" t="s">
        <v>1209</v>
      </c>
      <c r="D1563" s="1">
        <v>41157</v>
      </c>
      <c r="E1563" s="1">
        <v>41159</v>
      </c>
      <c r="F1563" s="1" t="str">
        <f t="shared" si="110"/>
        <v>September</v>
      </c>
      <c r="G1563" s="1" t="str">
        <f t="shared" si="111"/>
        <v>2012</v>
      </c>
      <c r="H1563" s="2">
        <f t="shared" si="112"/>
        <v>2</v>
      </c>
      <c r="I1563" s="2" t="b">
        <f t="shared" si="113"/>
        <v>0</v>
      </c>
      <c r="J1563" t="s">
        <v>34</v>
      </c>
      <c r="K1563">
        <v>15</v>
      </c>
      <c r="L1563">
        <v>605.1</v>
      </c>
      <c r="M1563">
        <v>0.04</v>
      </c>
      <c r="N1563" t="s">
        <v>39</v>
      </c>
      <c r="O1563">
        <v>92.81</v>
      </c>
      <c r="P1563">
        <v>40.98</v>
      </c>
      <c r="Q1563">
        <v>5.33</v>
      </c>
      <c r="R1563" t="s">
        <v>139</v>
      </c>
      <c r="S1563" t="s">
        <v>140</v>
      </c>
      <c r="T1563" t="s">
        <v>42</v>
      </c>
      <c r="U1563" t="s">
        <v>22</v>
      </c>
      <c r="V1563" t="s">
        <v>28</v>
      </c>
      <c r="W1563">
        <v>0.56999999999999995</v>
      </c>
    </row>
    <row r="1564" spans="1:23" x14ac:dyDescent="0.3">
      <c r="A1564" t="s">
        <v>1124</v>
      </c>
      <c r="B1564" t="s">
        <v>950</v>
      </c>
      <c r="D1564" s="1">
        <v>40749</v>
      </c>
      <c r="E1564" s="1">
        <v>40751</v>
      </c>
      <c r="F1564" s="1" t="str">
        <f t="shared" si="110"/>
        <v>July</v>
      </c>
      <c r="G1564" s="1" t="str">
        <f t="shared" si="111"/>
        <v>2011</v>
      </c>
      <c r="H1564" s="2">
        <f t="shared" si="112"/>
        <v>2</v>
      </c>
      <c r="I1564" s="2" t="b">
        <f t="shared" si="113"/>
        <v>0</v>
      </c>
      <c r="J1564" t="s">
        <v>24</v>
      </c>
      <c r="K1564">
        <v>15</v>
      </c>
      <c r="L1564">
        <v>113.5</v>
      </c>
      <c r="M1564">
        <v>0.05</v>
      </c>
      <c r="N1564" t="s">
        <v>18</v>
      </c>
      <c r="O1564">
        <v>-46.35</v>
      </c>
      <c r="P1564">
        <v>7.45</v>
      </c>
      <c r="Q1564">
        <v>6.28</v>
      </c>
      <c r="R1564" t="s">
        <v>139</v>
      </c>
      <c r="S1564" t="s">
        <v>140</v>
      </c>
      <c r="T1564" t="s">
        <v>31</v>
      </c>
      <c r="U1564" t="s">
        <v>22</v>
      </c>
      <c r="V1564" t="s">
        <v>29</v>
      </c>
      <c r="W1564">
        <v>0.4</v>
      </c>
    </row>
    <row r="1565" spans="1:23" x14ac:dyDescent="0.3">
      <c r="A1565" t="s">
        <v>1210</v>
      </c>
      <c r="B1565" t="s">
        <v>1211</v>
      </c>
      <c r="D1565" s="1">
        <v>40794</v>
      </c>
      <c r="E1565" s="1">
        <v>40795</v>
      </c>
      <c r="F1565" s="1" t="str">
        <f t="shared" si="110"/>
        <v>September</v>
      </c>
      <c r="G1565" s="1" t="str">
        <f t="shared" si="111"/>
        <v>2011</v>
      </c>
      <c r="H1565" s="2">
        <f t="shared" si="112"/>
        <v>1</v>
      </c>
      <c r="I1565" s="2" t="b">
        <f t="shared" si="113"/>
        <v>0</v>
      </c>
      <c r="J1565" t="s">
        <v>24</v>
      </c>
      <c r="K1565">
        <v>17</v>
      </c>
      <c r="L1565">
        <v>357.43</v>
      </c>
      <c r="M1565">
        <v>0.08</v>
      </c>
      <c r="N1565" t="s">
        <v>18</v>
      </c>
      <c r="O1565">
        <v>-135.97999999999999</v>
      </c>
      <c r="P1565">
        <v>20.97</v>
      </c>
      <c r="Q1565">
        <v>6.5</v>
      </c>
      <c r="R1565" t="s">
        <v>139</v>
      </c>
      <c r="S1565" t="s">
        <v>140</v>
      </c>
      <c r="T1565" t="s">
        <v>42</v>
      </c>
      <c r="U1565" t="s">
        <v>32</v>
      </c>
      <c r="V1565" t="s">
        <v>48</v>
      </c>
      <c r="W1565">
        <v>0.78</v>
      </c>
    </row>
    <row r="1566" spans="1:23" x14ac:dyDescent="0.3">
      <c r="A1566" t="s">
        <v>1210</v>
      </c>
      <c r="B1566" t="s">
        <v>1211</v>
      </c>
      <c r="D1566" s="1">
        <v>40794</v>
      </c>
      <c r="E1566" s="1">
        <v>40795</v>
      </c>
      <c r="F1566" s="1" t="str">
        <f t="shared" si="110"/>
        <v>September</v>
      </c>
      <c r="G1566" s="1" t="str">
        <f t="shared" si="111"/>
        <v>2011</v>
      </c>
      <c r="H1566" s="2">
        <f t="shared" si="112"/>
        <v>1</v>
      </c>
      <c r="I1566" s="2" t="b">
        <f t="shared" si="113"/>
        <v>0</v>
      </c>
      <c r="J1566" t="s">
        <v>24</v>
      </c>
      <c r="K1566">
        <v>21</v>
      </c>
      <c r="L1566">
        <v>4754.08</v>
      </c>
      <c r="M1566">
        <v>0</v>
      </c>
      <c r="N1566" t="s">
        <v>25</v>
      </c>
      <c r="O1566">
        <v>299.88</v>
      </c>
      <c r="P1566">
        <v>225.02</v>
      </c>
      <c r="Q1566">
        <v>28.66</v>
      </c>
      <c r="R1566" t="s">
        <v>139</v>
      </c>
      <c r="S1566" t="s">
        <v>140</v>
      </c>
      <c r="T1566" t="s">
        <v>42</v>
      </c>
      <c r="U1566" t="s">
        <v>22</v>
      </c>
      <c r="V1566" t="s">
        <v>23</v>
      </c>
      <c r="W1566">
        <v>0.72</v>
      </c>
    </row>
    <row r="1567" spans="1:23" x14ac:dyDescent="0.3">
      <c r="A1567" t="s">
        <v>1018</v>
      </c>
      <c r="B1567" t="s">
        <v>1212</v>
      </c>
      <c r="D1567" s="1">
        <v>40163</v>
      </c>
      <c r="E1567" s="1">
        <v>40165</v>
      </c>
      <c r="F1567" s="1" t="str">
        <f t="shared" si="110"/>
        <v>December</v>
      </c>
      <c r="G1567" s="1" t="str">
        <f t="shared" si="111"/>
        <v>2009</v>
      </c>
      <c r="H1567" s="2">
        <f t="shared" si="112"/>
        <v>2</v>
      </c>
      <c r="I1567" s="2" t="b">
        <f t="shared" si="113"/>
        <v>0</v>
      </c>
      <c r="J1567" t="s">
        <v>24</v>
      </c>
      <c r="K1567">
        <v>13</v>
      </c>
      <c r="L1567">
        <v>1601.32</v>
      </c>
      <c r="M1567">
        <v>0.04</v>
      </c>
      <c r="N1567" t="s">
        <v>25</v>
      </c>
      <c r="O1567">
        <v>377.81</v>
      </c>
      <c r="P1567">
        <v>119.99</v>
      </c>
      <c r="Q1567">
        <v>14</v>
      </c>
      <c r="R1567" t="s">
        <v>139</v>
      </c>
      <c r="S1567" t="s">
        <v>140</v>
      </c>
      <c r="T1567" t="s">
        <v>31</v>
      </c>
      <c r="U1567" t="s">
        <v>32</v>
      </c>
      <c r="V1567" t="s">
        <v>94</v>
      </c>
      <c r="W1567">
        <v>0.36</v>
      </c>
    </row>
    <row r="1568" spans="1:23" x14ac:dyDescent="0.3">
      <c r="A1568" t="s">
        <v>936</v>
      </c>
      <c r="B1568" t="s">
        <v>1213</v>
      </c>
      <c r="D1568" s="1">
        <v>40407</v>
      </c>
      <c r="E1568" s="1">
        <v>40408</v>
      </c>
      <c r="F1568" s="1" t="str">
        <f t="shared" si="110"/>
        <v>August</v>
      </c>
      <c r="G1568" s="1" t="str">
        <f t="shared" si="111"/>
        <v>2010</v>
      </c>
      <c r="H1568" s="2">
        <f t="shared" si="112"/>
        <v>1</v>
      </c>
      <c r="I1568" s="2" t="b">
        <f t="shared" si="113"/>
        <v>0</v>
      </c>
      <c r="J1568" t="s">
        <v>52</v>
      </c>
      <c r="K1568">
        <v>43</v>
      </c>
      <c r="L1568">
        <v>264.75</v>
      </c>
      <c r="M1568">
        <v>0.08</v>
      </c>
      <c r="N1568" t="s">
        <v>18</v>
      </c>
      <c r="O1568">
        <v>-212.51</v>
      </c>
      <c r="P1568">
        <v>6.48</v>
      </c>
      <c r="Q1568">
        <v>8.4</v>
      </c>
      <c r="R1568" t="s">
        <v>139</v>
      </c>
      <c r="S1568" t="s">
        <v>140</v>
      </c>
      <c r="T1568" t="s">
        <v>27</v>
      </c>
      <c r="U1568" t="s">
        <v>22</v>
      </c>
      <c r="V1568" t="s">
        <v>43</v>
      </c>
      <c r="W1568">
        <v>0.37</v>
      </c>
    </row>
    <row r="1569" spans="1:23" x14ac:dyDescent="0.3">
      <c r="A1569" t="s">
        <v>1214</v>
      </c>
      <c r="B1569" t="s">
        <v>1215</v>
      </c>
      <c r="D1569" s="1">
        <v>40495</v>
      </c>
      <c r="E1569" s="1">
        <v>40496</v>
      </c>
      <c r="F1569" s="1" t="str">
        <f t="shared" si="110"/>
        <v>November</v>
      </c>
      <c r="G1569" s="1" t="str">
        <f t="shared" si="111"/>
        <v>2010</v>
      </c>
      <c r="H1569" s="2">
        <f t="shared" si="112"/>
        <v>1</v>
      </c>
      <c r="I1569" s="2" t="b">
        <f t="shared" si="113"/>
        <v>0</v>
      </c>
      <c r="J1569" t="s">
        <v>34</v>
      </c>
      <c r="K1569">
        <v>44</v>
      </c>
      <c r="L1569">
        <v>3367.24</v>
      </c>
      <c r="M1569">
        <v>7.0000000000000007E-2</v>
      </c>
      <c r="N1569" t="s">
        <v>18</v>
      </c>
      <c r="O1569">
        <v>-1183.69</v>
      </c>
      <c r="P1569">
        <v>79.52</v>
      </c>
      <c r="Q1569">
        <v>48.2</v>
      </c>
      <c r="R1569" t="s">
        <v>139</v>
      </c>
      <c r="S1569" t="s">
        <v>140</v>
      </c>
      <c r="T1569" t="s">
        <v>21</v>
      </c>
      <c r="U1569" t="s">
        <v>36</v>
      </c>
      <c r="V1569" t="s">
        <v>37</v>
      </c>
      <c r="W1569">
        <v>0.74</v>
      </c>
    </row>
    <row r="1570" spans="1:23" x14ac:dyDescent="0.3">
      <c r="A1570" t="s">
        <v>1214</v>
      </c>
      <c r="B1570" t="s">
        <v>1215</v>
      </c>
      <c r="D1570" s="1">
        <v>40495</v>
      </c>
      <c r="E1570" s="1">
        <v>40496</v>
      </c>
      <c r="F1570" s="1" t="str">
        <f t="shared" si="110"/>
        <v>November</v>
      </c>
      <c r="G1570" s="1" t="str">
        <f t="shared" si="111"/>
        <v>2010</v>
      </c>
      <c r="H1570" s="2">
        <f t="shared" si="112"/>
        <v>1</v>
      </c>
      <c r="I1570" s="2" t="b">
        <f t="shared" si="113"/>
        <v>0</v>
      </c>
      <c r="J1570" t="s">
        <v>34</v>
      </c>
      <c r="K1570">
        <v>37</v>
      </c>
      <c r="L1570">
        <v>5723.24</v>
      </c>
      <c r="M1570">
        <v>0</v>
      </c>
      <c r="N1570" t="s">
        <v>25</v>
      </c>
      <c r="O1570">
        <v>-194.97</v>
      </c>
      <c r="P1570">
        <v>145.97999999999999</v>
      </c>
      <c r="Q1570">
        <v>51.92</v>
      </c>
      <c r="R1570" t="s">
        <v>139</v>
      </c>
      <c r="S1570" t="s">
        <v>140</v>
      </c>
      <c r="T1570" t="s">
        <v>21</v>
      </c>
      <c r="U1570" t="s">
        <v>36</v>
      </c>
      <c r="V1570" t="s">
        <v>55</v>
      </c>
      <c r="W1570">
        <v>0.69</v>
      </c>
    </row>
    <row r="1571" spans="1:23" x14ac:dyDescent="0.3">
      <c r="A1571" t="s">
        <v>1216</v>
      </c>
      <c r="B1571" t="s">
        <v>1103</v>
      </c>
      <c r="D1571" s="1">
        <v>40260</v>
      </c>
      <c r="E1571" s="1">
        <v>40261</v>
      </c>
      <c r="F1571" s="1" t="str">
        <f t="shared" si="110"/>
        <v>March</v>
      </c>
      <c r="G1571" s="1" t="str">
        <f t="shared" si="111"/>
        <v>2010</v>
      </c>
      <c r="H1571" s="2">
        <f t="shared" si="112"/>
        <v>1</v>
      </c>
      <c r="I1571" s="2" t="b">
        <f t="shared" si="113"/>
        <v>0</v>
      </c>
      <c r="J1571" t="s">
        <v>24</v>
      </c>
      <c r="K1571">
        <v>27</v>
      </c>
      <c r="L1571">
        <v>188.07</v>
      </c>
      <c r="M1571">
        <v>0</v>
      </c>
      <c r="N1571" t="s">
        <v>18</v>
      </c>
      <c r="O1571">
        <v>-101.85</v>
      </c>
      <c r="P1571">
        <v>6.48</v>
      </c>
      <c r="Q1571">
        <v>7.86</v>
      </c>
      <c r="R1571" t="s">
        <v>139</v>
      </c>
      <c r="S1571" t="s">
        <v>140</v>
      </c>
      <c r="T1571" t="s">
        <v>31</v>
      </c>
      <c r="U1571" t="s">
        <v>22</v>
      </c>
      <c r="V1571" t="s">
        <v>43</v>
      </c>
      <c r="W1571">
        <v>0.37</v>
      </c>
    </row>
    <row r="1572" spans="1:23" x14ac:dyDescent="0.3">
      <c r="A1572" t="s">
        <v>936</v>
      </c>
      <c r="B1572" t="s">
        <v>1213</v>
      </c>
      <c r="D1572" s="1">
        <v>40536</v>
      </c>
      <c r="E1572" s="1">
        <v>40538</v>
      </c>
      <c r="F1572" s="1" t="str">
        <f t="shared" si="110"/>
        <v>December</v>
      </c>
      <c r="G1572" s="1" t="str">
        <f t="shared" si="111"/>
        <v>2010</v>
      </c>
      <c r="H1572" s="2">
        <f t="shared" si="112"/>
        <v>2</v>
      </c>
      <c r="I1572" s="2" t="b">
        <f t="shared" si="113"/>
        <v>0</v>
      </c>
      <c r="J1572" t="s">
        <v>52</v>
      </c>
      <c r="K1572">
        <v>43</v>
      </c>
      <c r="L1572">
        <v>1281.28</v>
      </c>
      <c r="M1572">
        <v>0.05</v>
      </c>
      <c r="N1572" t="s">
        <v>18</v>
      </c>
      <c r="O1572">
        <v>415.85</v>
      </c>
      <c r="P1572">
        <v>29.17</v>
      </c>
      <c r="Q1572">
        <v>6.27</v>
      </c>
      <c r="R1572" t="s">
        <v>139</v>
      </c>
      <c r="S1572" t="s">
        <v>140</v>
      </c>
      <c r="T1572" t="s">
        <v>27</v>
      </c>
      <c r="U1572" t="s">
        <v>22</v>
      </c>
      <c r="V1572" t="s">
        <v>29</v>
      </c>
      <c r="W1572">
        <v>0.37</v>
      </c>
    </row>
    <row r="1573" spans="1:23" x14ac:dyDescent="0.3">
      <c r="A1573" t="s">
        <v>936</v>
      </c>
      <c r="B1573" t="s">
        <v>1213</v>
      </c>
      <c r="D1573" s="1">
        <v>40536</v>
      </c>
      <c r="E1573" s="1">
        <v>40537</v>
      </c>
      <c r="F1573" s="1" t="str">
        <f t="shared" si="110"/>
        <v>December</v>
      </c>
      <c r="G1573" s="1" t="str">
        <f t="shared" si="111"/>
        <v>2010</v>
      </c>
      <c r="H1573" s="2">
        <f t="shared" si="112"/>
        <v>1</v>
      </c>
      <c r="I1573" s="2" t="b">
        <f t="shared" si="113"/>
        <v>0</v>
      </c>
      <c r="J1573" t="s">
        <v>52</v>
      </c>
      <c r="K1573">
        <v>13</v>
      </c>
      <c r="L1573">
        <v>1940.31</v>
      </c>
      <c r="M1573">
        <v>0.03</v>
      </c>
      <c r="N1573" t="s">
        <v>25</v>
      </c>
      <c r="O1573">
        <v>-668.19</v>
      </c>
      <c r="P1573">
        <v>146.05000000000001</v>
      </c>
      <c r="Q1573">
        <v>80.2</v>
      </c>
      <c r="R1573" t="s">
        <v>139</v>
      </c>
      <c r="S1573" t="s">
        <v>140</v>
      </c>
      <c r="T1573" t="s">
        <v>27</v>
      </c>
      <c r="U1573" t="s">
        <v>36</v>
      </c>
      <c r="V1573" t="s">
        <v>55</v>
      </c>
      <c r="W1573">
        <v>0.71</v>
      </c>
    </row>
    <row r="1574" spans="1:23" x14ac:dyDescent="0.3">
      <c r="A1574" t="s">
        <v>936</v>
      </c>
      <c r="B1574" t="s">
        <v>1213</v>
      </c>
      <c r="D1574" s="1">
        <v>40536</v>
      </c>
      <c r="E1574" s="1">
        <v>40539</v>
      </c>
      <c r="F1574" s="1" t="str">
        <f t="shared" si="110"/>
        <v>December</v>
      </c>
      <c r="G1574" s="1" t="str">
        <f t="shared" si="111"/>
        <v>2010</v>
      </c>
      <c r="H1574" s="2">
        <f t="shared" si="112"/>
        <v>3</v>
      </c>
      <c r="I1574" s="2" t="b">
        <f t="shared" si="113"/>
        <v>0</v>
      </c>
      <c r="J1574" t="s">
        <v>52</v>
      </c>
      <c r="K1574">
        <v>4</v>
      </c>
      <c r="L1574">
        <v>430.84800000000001</v>
      </c>
      <c r="M1574">
        <v>0.06</v>
      </c>
      <c r="N1574" t="s">
        <v>18</v>
      </c>
      <c r="O1574">
        <v>-492.77</v>
      </c>
      <c r="P1574">
        <v>125.99</v>
      </c>
      <c r="Q1574">
        <v>5.63</v>
      </c>
      <c r="R1574" t="s">
        <v>139</v>
      </c>
      <c r="S1574" t="s">
        <v>140</v>
      </c>
      <c r="T1574" t="s">
        <v>27</v>
      </c>
      <c r="U1574" t="s">
        <v>32</v>
      </c>
      <c r="V1574" t="s">
        <v>33</v>
      </c>
      <c r="W1574">
        <v>0.6</v>
      </c>
    </row>
    <row r="1575" spans="1:23" x14ac:dyDescent="0.3">
      <c r="A1575" t="s">
        <v>1020</v>
      </c>
      <c r="B1575" t="s">
        <v>1217</v>
      </c>
      <c r="D1575" s="1">
        <v>40503</v>
      </c>
      <c r="E1575" s="1">
        <v>40504</v>
      </c>
      <c r="F1575" s="1" t="str">
        <f t="shared" si="110"/>
        <v>November</v>
      </c>
      <c r="G1575" s="1" t="str">
        <f t="shared" si="111"/>
        <v>2010</v>
      </c>
      <c r="H1575" s="2">
        <f t="shared" si="112"/>
        <v>1</v>
      </c>
      <c r="I1575" s="2" t="b">
        <f t="shared" si="113"/>
        <v>0</v>
      </c>
      <c r="J1575" t="s">
        <v>44</v>
      </c>
      <c r="K1575">
        <v>40</v>
      </c>
      <c r="L1575">
        <v>933.21</v>
      </c>
      <c r="M1575">
        <v>0.05</v>
      </c>
      <c r="N1575" t="s">
        <v>18</v>
      </c>
      <c r="O1575">
        <v>207.18</v>
      </c>
      <c r="P1575">
        <v>22.98</v>
      </c>
      <c r="Q1575">
        <v>7.58</v>
      </c>
      <c r="R1575" t="s">
        <v>139</v>
      </c>
      <c r="S1575" t="s">
        <v>140</v>
      </c>
      <c r="T1575" t="s">
        <v>31</v>
      </c>
      <c r="U1575" t="s">
        <v>36</v>
      </c>
      <c r="V1575" t="s">
        <v>37</v>
      </c>
      <c r="W1575">
        <v>0.51</v>
      </c>
    </row>
    <row r="1576" spans="1:23" x14ac:dyDescent="0.3">
      <c r="A1576" t="s">
        <v>1018</v>
      </c>
      <c r="B1576" t="s">
        <v>1212</v>
      </c>
      <c r="D1576" s="1">
        <v>40216</v>
      </c>
      <c r="E1576" s="1">
        <v>40218</v>
      </c>
      <c r="F1576" s="1" t="str">
        <f t="shared" si="110"/>
        <v>February</v>
      </c>
      <c r="G1576" s="1" t="str">
        <f t="shared" si="111"/>
        <v>2010</v>
      </c>
      <c r="H1576" s="2">
        <f t="shared" si="112"/>
        <v>2</v>
      </c>
      <c r="I1576" s="2" t="b">
        <f t="shared" si="113"/>
        <v>0</v>
      </c>
      <c r="J1576" t="s">
        <v>52</v>
      </c>
      <c r="K1576">
        <v>10</v>
      </c>
      <c r="L1576">
        <v>748.25</v>
      </c>
      <c r="M1576">
        <v>0.05</v>
      </c>
      <c r="N1576" t="s">
        <v>25</v>
      </c>
      <c r="O1576">
        <v>-86.99</v>
      </c>
      <c r="P1576">
        <v>70.98</v>
      </c>
      <c r="Q1576">
        <v>26.74</v>
      </c>
      <c r="R1576" t="s">
        <v>139</v>
      </c>
      <c r="S1576" t="s">
        <v>140</v>
      </c>
      <c r="T1576" t="s">
        <v>31</v>
      </c>
      <c r="U1576" t="s">
        <v>36</v>
      </c>
      <c r="V1576" t="s">
        <v>54</v>
      </c>
      <c r="W1576">
        <v>0.6</v>
      </c>
    </row>
    <row r="1577" spans="1:23" x14ac:dyDescent="0.3">
      <c r="A1577" t="s">
        <v>1199</v>
      </c>
      <c r="B1577" t="s">
        <v>1218</v>
      </c>
      <c r="D1577" s="1">
        <v>39941</v>
      </c>
      <c r="E1577" s="1">
        <v>39943</v>
      </c>
      <c r="F1577" s="1" t="str">
        <f t="shared" si="110"/>
        <v>May</v>
      </c>
      <c r="G1577" s="1" t="str">
        <f t="shared" si="111"/>
        <v>2009</v>
      </c>
      <c r="H1577" s="2">
        <f t="shared" si="112"/>
        <v>2</v>
      </c>
      <c r="I1577" s="2" t="b">
        <f t="shared" si="113"/>
        <v>0</v>
      </c>
      <c r="J1577" t="s">
        <v>24</v>
      </c>
      <c r="K1577">
        <v>15</v>
      </c>
      <c r="L1577">
        <v>260.39</v>
      </c>
      <c r="M1577">
        <v>0.09</v>
      </c>
      <c r="N1577" t="s">
        <v>18</v>
      </c>
      <c r="O1577">
        <v>-48.57</v>
      </c>
      <c r="P1577">
        <v>16.98</v>
      </c>
      <c r="Q1577">
        <v>12.39</v>
      </c>
      <c r="R1577" t="s">
        <v>139</v>
      </c>
      <c r="S1577" t="s">
        <v>140</v>
      </c>
      <c r="T1577" t="s">
        <v>31</v>
      </c>
      <c r="U1577" t="s">
        <v>22</v>
      </c>
      <c r="V1577" t="s">
        <v>51</v>
      </c>
      <c r="W1577">
        <v>0.35</v>
      </c>
    </row>
    <row r="1578" spans="1:23" x14ac:dyDescent="0.3">
      <c r="A1578" t="s">
        <v>1206</v>
      </c>
      <c r="B1578" t="s">
        <v>1207</v>
      </c>
      <c r="D1578" s="1">
        <v>40664</v>
      </c>
      <c r="E1578" s="1">
        <v>40669</v>
      </c>
      <c r="F1578" s="1" t="str">
        <f t="shared" si="110"/>
        <v>May</v>
      </c>
      <c r="G1578" s="1" t="str">
        <f t="shared" si="111"/>
        <v>2011</v>
      </c>
      <c r="H1578" s="2">
        <f t="shared" si="112"/>
        <v>5</v>
      </c>
      <c r="I1578" s="2" t="b">
        <f t="shared" si="113"/>
        <v>0</v>
      </c>
      <c r="J1578" t="s">
        <v>52</v>
      </c>
      <c r="K1578">
        <v>50</v>
      </c>
      <c r="L1578">
        <v>3904.12</v>
      </c>
      <c r="M1578">
        <v>7.0000000000000007E-2</v>
      </c>
      <c r="N1578" t="s">
        <v>25</v>
      </c>
      <c r="O1578">
        <v>-1508.46</v>
      </c>
      <c r="P1578">
        <v>81.94</v>
      </c>
      <c r="Q1578">
        <v>55.81</v>
      </c>
      <c r="R1578" t="s">
        <v>139</v>
      </c>
      <c r="S1578" t="s">
        <v>140</v>
      </c>
      <c r="T1578" t="s">
        <v>31</v>
      </c>
      <c r="U1578" t="s">
        <v>36</v>
      </c>
      <c r="V1578" t="s">
        <v>54</v>
      </c>
      <c r="W1578">
        <v>0.6</v>
      </c>
    </row>
    <row r="1579" spans="1:23" x14ac:dyDescent="0.3">
      <c r="A1579" t="s">
        <v>1206</v>
      </c>
      <c r="B1579" t="s">
        <v>1207</v>
      </c>
      <c r="D1579" s="1">
        <v>40664</v>
      </c>
      <c r="E1579" s="1">
        <v>40666</v>
      </c>
      <c r="F1579" s="1" t="str">
        <f t="shared" si="110"/>
        <v>May</v>
      </c>
      <c r="G1579" s="1" t="str">
        <f t="shared" si="111"/>
        <v>2011</v>
      </c>
      <c r="H1579" s="2">
        <f t="shared" si="112"/>
        <v>2</v>
      </c>
      <c r="I1579" s="2" t="b">
        <f t="shared" si="113"/>
        <v>0</v>
      </c>
      <c r="J1579" t="s">
        <v>52</v>
      </c>
      <c r="K1579">
        <v>41</v>
      </c>
      <c r="L1579">
        <v>343.64</v>
      </c>
      <c r="M1579">
        <v>0.06</v>
      </c>
      <c r="N1579" t="s">
        <v>18</v>
      </c>
      <c r="O1579">
        <v>13.29</v>
      </c>
      <c r="P1579">
        <v>8.57</v>
      </c>
      <c r="Q1579">
        <v>3.44</v>
      </c>
      <c r="R1579" t="s">
        <v>139</v>
      </c>
      <c r="S1579" t="s">
        <v>140</v>
      </c>
      <c r="T1579" t="s">
        <v>31</v>
      </c>
      <c r="U1579" t="s">
        <v>36</v>
      </c>
      <c r="V1579" t="s">
        <v>37</v>
      </c>
      <c r="W1579">
        <v>0.49</v>
      </c>
    </row>
    <row r="1580" spans="1:23" x14ac:dyDescent="0.3">
      <c r="A1580" t="s">
        <v>1206</v>
      </c>
      <c r="B1580" t="s">
        <v>1207</v>
      </c>
      <c r="D1580" s="1">
        <v>40664</v>
      </c>
      <c r="E1580" s="1">
        <v>40671</v>
      </c>
      <c r="F1580" s="1" t="str">
        <f t="shared" si="110"/>
        <v>May</v>
      </c>
      <c r="G1580" s="1" t="str">
        <f t="shared" si="111"/>
        <v>2011</v>
      </c>
      <c r="H1580" s="2">
        <f t="shared" si="112"/>
        <v>7</v>
      </c>
      <c r="I1580" s="2" t="b">
        <f t="shared" si="113"/>
        <v>0</v>
      </c>
      <c r="J1580" t="s">
        <v>17</v>
      </c>
      <c r="K1580">
        <v>42</v>
      </c>
      <c r="L1580">
        <v>256.64</v>
      </c>
      <c r="M1580">
        <v>0.03</v>
      </c>
      <c r="N1580" t="s">
        <v>18</v>
      </c>
      <c r="O1580">
        <v>-28.29</v>
      </c>
      <c r="P1580">
        <v>5.81</v>
      </c>
      <c r="Q1580">
        <v>3.37</v>
      </c>
      <c r="R1580" t="s">
        <v>139</v>
      </c>
      <c r="S1580" t="s">
        <v>140</v>
      </c>
      <c r="T1580" t="s">
        <v>31</v>
      </c>
      <c r="U1580" t="s">
        <v>22</v>
      </c>
      <c r="V1580" t="s">
        <v>46</v>
      </c>
      <c r="W1580">
        <v>0.54</v>
      </c>
    </row>
    <row r="1581" spans="1:23" x14ac:dyDescent="0.3">
      <c r="A1581" t="s">
        <v>1206</v>
      </c>
      <c r="B1581" t="s">
        <v>1207</v>
      </c>
      <c r="D1581" s="1">
        <v>40023</v>
      </c>
      <c r="E1581" s="1">
        <v>40026</v>
      </c>
      <c r="F1581" s="1" t="str">
        <f t="shared" si="110"/>
        <v>August</v>
      </c>
      <c r="G1581" s="1" t="str">
        <f t="shared" si="111"/>
        <v>2009</v>
      </c>
      <c r="H1581" s="2">
        <f t="shared" si="112"/>
        <v>3</v>
      </c>
      <c r="I1581" s="2" t="b">
        <f t="shared" si="113"/>
        <v>0</v>
      </c>
      <c r="J1581" t="s">
        <v>52</v>
      </c>
      <c r="K1581">
        <v>25</v>
      </c>
      <c r="L1581">
        <v>185.64</v>
      </c>
      <c r="M1581">
        <v>0.1</v>
      </c>
      <c r="N1581" t="s">
        <v>18</v>
      </c>
      <c r="O1581">
        <v>-69.87</v>
      </c>
      <c r="P1581">
        <v>7.45</v>
      </c>
      <c r="Q1581">
        <v>6.28</v>
      </c>
      <c r="R1581" t="s">
        <v>139</v>
      </c>
      <c r="S1581" t="s">
        <v>140</v>
      </c>
      <c r="T1581" t="s">
        <v>31</v>
      </c>
      <c r="U1581" t="s">
        <v>22</v>
      </c>
      <c r="V1581" t="s">
        <v>29</v>
      </c>
      <c r="W1581">
        <v>0.4</v>
      </c>
    </row>
    <row r="1582" spans="1:23" x14ac:dyDescent="0.3">
      <c r="A1582" t="s">
        <v>1206</v>
      </c>
      <c r="B1582" t="s">
        <v>1207</v>
      </c>
      <c r="D1582" s="1">
        <v>40023</v>
      </c>
      <c r="E1582" s="1">
        <v>40025</v>
      </c>
      <c r="F1582" s="1" t="str">
        <f t="shared" si="110"/>
        <v>July</v>
      </c>
      <c r="G1582" s="1" t="str">
        <f t="shared" si="111"/>
        <v>2009</v>
      </c>
      <c r="H1582" s="2">
        <f t="shared" si="112"/>
        <v>2</v>
      </c>
      <c r="I1582" s="2" t="b">
        <f t="shared" si="113"/>
        <v>0</v>
      </c>
      <c r="J1582" t="s">
        <v>52</v>
      </c>
      <c r="K1582">
        <v>34</v>
      </c>
      <c r="L1582">
        <v>225.98</v>
      </c>
      <c r="M1582">
        <v>0.01</v>
      </c>
      <c r="N1582" t="s">
        <v>18</v>
      </c>
      <c r="O1582">
        <v>-135.74</v>
      </c>
      <c r="P1582">
        <v>6.48</v>
      </c>
      <c r="Q1582">
        <v>7.86</v>
      </c>
      <c r="R1582" t="s">
        <v>139</v>
      </c>
      <c r="S1582" t="s">
        <v>140</v>
      </c>
      <c r="T1582" t="s">
        <v>31</v>
      </c>
      <c r="U1582" t="s">
        <v>22</v>
      </c>
      <c r="V1582" t="s">
        <v>43</v>
      </c>
      <c r="W1582">
        <v>0.37</v>
      </c>
    </row>
    <row r="1583" spans="1:23" x14ac:dyDescent="0.3">
      <c r="A1583" t="s">
        <v>1184</v>
      </c>
      <c r="B1583" t="s">
        <v>954</v>
      </c>
      <c r="D1583" s="1">
        <v>40490</v>
      </c>
      <c r="E1583" s="1">
        <v>40491</v>
      </c>
      <c r="F1583" s="1" t="str">
        <f t="shared" si="110"/>
        <v>November</v>
      </c>
      <c r="G1583" s="1" t="str">
        <f t="shared" si="111"/>
        <v>2010</v>
      </c>
      <c r="H1583" s="2">
        <f t="shared" si="112"/>
        <v>1</v>
      </c>
      <c r="I1583" s="2" t="b">
        <f t="shared" si="113"/>
        <v>0</v>
      </c>
      <c r="J1583" t="s">
        <v>24</v>
      </c>
      <c r="K1583">
        <v>1</v>
      </c>
      <c r="L1583">
        <v>16.73</v>
      </c>
      <c r="M1583">
        <v>0.08</v>
      </c>
      <c r="N1583" t="s">
        <v>18</v>
      </c>
      <c r="O1583">
        <v>-6.96</v>
      </c>
      <c r="P1583">
        <v>12.64</v>
      </c>
      <c r="Q1583">
        <v>4.9800000000000004</v>
      </c>
      <c r="R1583" t="s">
        <v>139</v>
      </c>
      <c r="S1583" t="s">
        <v>140</v>
      </c>
      <c r="T1583" t="s">
        <v>27</v>
      </c>
      <c r="U1583" t="s">
        <v>36</v>
      </c>
      <c r="V1583" t="s">
        <v>37</v>
      </c>
      <c r="W1583">
        <v>0.48</v>
      </c>
    </row>
    <row r="1584" spans="1:23" x14ac:dyDescent="0.3">
      <c r="A1584" t="s">
        <v>1184</v>
      </c>
      <c r="B1584" t="s">
        <v>954</v>
      </c>
      <c r="D1584" s="1">
        <v>41151</v>
      </c>
      <c r="E1584" s="1">
        <v>41152</v>
      </c>
      <c r="F1584" s="1" t="str">
        <f t="shared" si="110"/>
        <v>August</v>
      </c>
      <c r="G1584" s="1" t="str">
        <f t="shared" si="111"/>
        <v>2012</v>
      </c>
      <c r="H1584" s="2">
        <f t="shared" si="112"/>
        <v>1</v>
      </c>
      <c r="I1584" s="2" t="b">
        <f t="shared" si="113"/>
        <v>0</v>
      </c>
      <c r="J1584" t="s">
        <v>52</v>
      </c>
      <c r="K1584">
        <v>17</v>
      </c>
      <c r="L1584">
        <v>518.79999999999995</v>
      </c>
      <c r="M1584">
        <v>0.1</v>
      </c>
      <c r="N1584" t="s">
        <v>18</v>
      </c>
      <c r="O1584">
        <v>54.63</v>
      </c>
      <c r="P1584">
        <v>30.98</v>
      </c>
      <c r="Q1584">
        <v>11.63</v>
      </c>
      <c r="R1584" t="s">
        <v>139</v>
      </c>
      <c r="S1584" t="s">
        <v>140</v>
      </c>
      <c r="T1584" t="s">
        <v>27</v>
      </c>
      <c r="U1584" t="s">
        <v>22</v>
      </c>
      <c r="V1584" t="s">
        <v>29</v>
      </c>
      <c r="W1584">
        <v>0.37</v>
      </c>
    </row>
    <row r="1585" spans="1:23" x14ac:dyDescent="0.3">
      <c r="A1585" t="s">
        <v>1214</v>
      </c>
      <c r="B1585" t="s">
        <v>1215</v>
      </c>
      <c r="D1585" s="1">
        <v>40062</v>
      </c>
      <c r="E1585" s="1">
        <v>40064</v>
      </c>
      <c r="F1585" s="1" t="str">
        <f t="shared" si="110"/>
        <v>September</v>
      </c>
      <c r="G1585" s="1" t="str">
        <f t="shared" si="111"/>
        <v>2009</v>
      </c>
      <c r="H1585" s="2">
        <f t="shared" si="112"/>
        <v>2</v>
      </c>
      <c r="I1585" s="2" t="b">
        <f t="shared" si="113"/>
        <v>0</v>
      </c>
      <c r="J1585" t="s">
        <v>17</v>
      </c>
      <c r="K1585">
        <v>10</v>
      </c>
      <c r="L1585">
        <v>42.67</v>
      </c>
      <c r="M1585">
        <v>0.06</v>
      </c>
      <c r="N1585" t="s">
        <v>18</v>
      </c>
      <c r="O1585">
        <v>-12.72</v>
      </c>
      <c r="P1585">
        <v>4.18</v>
      </c>
      <c r="Q1585">
        <v>2.99</v>
      </c>
      <c r="R1585" t="s">
        <v>139</v>
      </c>
      <c r="S1585" t="s">
        <v>140</v>
      </c>
      <c r="T1585" t="s">
        <v>21</v>
      </c>
      <c r="U1585" t="s">
        <v>22</v>
      </c>
      <c r="V1585" t="s">
        <v>29</v>
      </c>
      <c r="W1585">
        <v>0.37</v>
      </c>
    </row>
    <row r="1586" spans="1:23" x14ac:dyDescent="0.3">
      <c r="A1586" t="s">
        <v>1219</v>
      </c>
      <c r="B1586" t="s">
        <v>1220</v>
      </c>
      <c r="D1586" s="1">
        <v>40524</v>
      </c>
      <c r="E1586" s="1">
        <v>40525</v>
      </c>
      <c r="F1586" s="1" t="str">
        <f t="shared" si="110"/>
        <v>December</v>
      </c>
      <c r="G1586" s="1" t="str">
        <f t="shared" si="111"/>
        <v>2010</v>
      </c>
      <c r="H1586" s="2">
        <f t="shared" si="112"/>
        <v>1</v>
      </c>
      <c r="I1586" s="2" t="b">
        <f t="shared" si="113"/>
        <v>0</v>
      </c>
      <c r="J1586" t="s">
        <v>44</v>
      </c>
      <c r="K1586">
        <v>32</v>
      </c>
      <c r="L1586">
        <v>690.88</v>
      </c>
      <c r="M1586">
        <v>0.08</v>
      </c>
      <c r="N1586" t="s">
        <v>18</v>
      </c>
      <c r="O1586">
        <v>119.25</v>
      </c>
      <c r="P1586">
        <v>22.98</v>
      </c>
      <c r="Q1586">
        <v>7.58</v>
      </c>
      <c r="R1586" t="s">
        <v>139</v>
      </c>
      <c r="S1586" t="s">
        <v>140</v>
      </c>
      <c r="T1586" t="s">
        <v>42</v>
      </c>
      <c r="U1586" t="s">
        <v>36</v>
      </c>
      <c r="V1586" t="s">
        <v>37</v>
      </c>
      <c r="W1586">
        <v>0.51</v>
      </c>
    </row>
    <row r="1587" spans="1:23" x14ac:dyDescent="0.3">
      <c r="A1587" t="s">
        <v>1184</v>
      </c>
      <c r="B1587" t="s">
        <v>954</v>
      </c>
      <c r="D1587" s="1">
        <v>41062</v>
      </c>
      <c r="E1587" s="1">
        <v>41062</v>
      </c>
      <c r="F1587" s="1" t="str">
        <f t="shared" si="110"/>
        <v>June</v>
      </c>
      <c r="G1587" s="1" t="str">
        <f t="shared" si="111"/>
        <v>2012</v>
      </c>
      <c r="H1587" s="2">
        <f t="shared" si="112"/>
        <v>0</v>
      </c>
      <c r="I1587" s="2" t="str">
        <f t="shared" si="113"/>
        <v>FREE DELIVERY</v>
      </c>
      <c r="J1587" t="s">
        <v>34</v>
      </c>
      <c r="K1587">
        <v>32</v>
      </c>
      <c r="L1587">
        <v>824.24</v>
      </c>
      <c r="M1587">
        <v>0.1</v>
      </c>
      <c r="N1587" t="s">
        <v>18</v>
      </c>
      <c r="O1587">
        <v>-127.23</v>
      </c>
      <c r="P1587">
        <v>26.31</v>
      </c>
      <c r="Q1587">
        <v>5.89</v>
      </c>
      <c r="R1587" t="s">
        <v>139</v>
      </c>
      <c r="S1587" t="s">
        <v>140</v>
      </c>
      <c r="T1587" t="s">
        <v>27</v>
      </c>
      <c r="U1587" t="s">
        <v>32</v>
      </c>
      <c r="V1587" t="s">
        <v>48</v>
      </c>
      <c r="W1587">
        <v>0.75</v>
      </c>
    </row>
    <row r="1588" spans="1:23" x14ac:dyDescent="0.3">
      <c r="A1588" t="s">
        <v>1216</v>
      </c>
      <c r="B1588" t="s">
        <v>1103</v>
      </c>
      <c r="D1588" s="1">
        <v>40579</v>
      </c>
      <c r="E1588" s="1">
        <v>40580</v>
      </c>
      <c r="F1588" s="1" t="str">
        <f t="shared" si="110"/>
        <v>February</v>
      </c>
      <c r="G1588" s="1" t="str">
        <f t="shared" si="111"/>
        <v>2011</v>
      </c>
      <c r="H1588" s="2">
        <f t="shared" si="112"/>
        <v>1</v>
      </c>
      <c r="I1588" s="2" t="b">
        <f t="shared" si="113"/>
        <v>0</v>
      </c>
      <c r="J1588" t="s">
        <v>34</v>
      </c>
      <c r="K1588">
        <v>14</v>
      </c>
      <c r="L1588">
        <v>438.47</v>
      </c>
      <c r="M1588">
        <v>0.02</v>
      </c>
      <c r="N1588" t="s">
        <v>39</v>
      </c>
      <c r="O1588">
        <v>157.88999999999999</v>
      </c>
      <c r="P1588">
        <v>30.56</v>
      </c>
      <c r="Q1588">
        <v>2.99</v>
      </c>
      <c r="R1588" t="s">
        <v>139</v>
      </c>
      <c r="S1588" t="s">
        <v>140</v>
      </c>
      <c r="T1588" t="s">
        <v>31</v>
      </c>
      <c r="U1588" t="s">
        <v>22</v>
      </c>
      <c r="V1588" t="s">
        <v>29</v>
      </c>
      <c r="W1588">
        <v>0.35</v>
      </c>
    </row>
    <row r="1589" spans="1:23" x14ac:dyDescent="0.3">
      <c r="A1589" t="s">
        <v>1219</v>
      </c>
      <c r="B1589" t="s">
        <v>1220</v>
      </c>
      <c r="D1589" s="1">
        <v>40526</v>
      </c>
      <c r="E1589" s="1">
        <v>40529</v>
      </c>
      <c r="F1589" s="1" t="str">
        <f t="shared" si="110"/>
        <v>December</v>
      </c>
      <c r="G1589" s="1" t="str">
        <f t="shared" si="111"/>
        <v>2010</v>
      </c>
      <c r="H1589" s="2">
        <f t="shared" si="112"/>
        <v>3</v>
      </c>
      <c r="I1589" s="2" t="b">
        <f t="shared" si="113"/>
        <v>0</v>
      </c>
      <c r="J1589" t="s">
        <v>34</v>
      </c>
      <c r="K1589">
        <v>11</v>
      </c>
      <c r="L1589">
        <v>230.72</v>
      </c>
      <c r="M1589">
        <v>0.08</v>
      </c>
      <c r="N1589" t="s">
        <v>18</v>
      </c>
      <c r="O1589">
        <v>-68.760000000000005</v>
      </c>
      <c r="P1589">
        <v>20.95</v>
      </c>
      <c r="Q1589">
        <v>5.99</v>
      </c>
      <c r="R1589" t="s">
        <v>139</v>
      </c>
      <c r="S1589" t="s">
        <v>140</v>
      </c>
      <c r="T1589" t="s">
        <v>42</v>
      </c>
      <c r="U1589" t="s">
        <v>32</v>
      </c>
      <c r="V1589" t="s">
        <v>48</v>
      </c>
      <c r="W1589">
        <v>0.65</v>
      </c>
    </row>
    <row r="1590" spans="1:23" x14ac:dyDescent="0.3">
      <c r="A1590" t="s">
        <v>1219</v>
      </c>
      <c r="B1590" t="s">
        <v>1220</v>
      </c>
      <c r="D1590" s="1">
        <v>40526</v>
      </c>
      <c r="E1590" s="1">
        <v>40528</v>
      </c>
      <c r="F1590" s="1" t="str">
        <f t="shared" si="110"/>
        <v>December</v>
      </c>
      <c r="G1590" s="1" t="str">
        <f t="shared" si="111"/>
        <v>2010</v>
      </c>
      <c r="H1590" s="2">
        <f t="shared" si="112"/>
        <v>2</v>
      </c>
      <c r="I1590" s="2" t="b">
        <f t="shared" si="113"/>
        <v>0</v>
      </c>
      <c r="J1590" t="s">
        <v>34</v>
      </c>
      <c r="K1590">
        <v>45</v>
      </c>
      <c r="L1590">
        <v>293.47000000000003</v>
      </c>
      <c r="M1590">
        <v>0.06</v>
      </c>
      <c r="N1590" t="s">
        <v>18</v>
      </c>
      <c r="O1590">
        <v>-205.38</v>
      </c>
      <c r="P1590">
        <v>6.48</v>
      </c>
      <c r="Q1590">
        <v>8.4</v>
      </c>
      <c r="R1590" t="s">
        <v>139</v>
      </c>
      <c r="S1590" t="s">
        <v>140</v>
      </c>
      <c r="T1590" t="s">
        <v>42</v>
      </c>
      <c r="U1590" t="s">
        <v>22</v>
      </c>
      <c r="V1590" t="s">
        <v>43</v>
      </c>
      <c r="W1590">
        <v>0.37</v>
      </c>
    </row>
    <row r="1591" spans="1:23" x14ac:dyDescent="0.3">
      <c r="A1591" t="s">
        <v>1219</v>
      </c>
      <c r="B1591" t="s">
        <v>1220</v>
      </c>
      <c r="D1591" s="1">
        <v>40526</v>
      </c>
      <c r="E1591" s="1">
        <v>40528</v>
      </c>
      <c r="F1591" s="1" t="str">
        <f t="shared" si="110"/>
        <v>December</v>
      </c>
      <c r="G1591" s="1" t="str">
        <f t="shared" si="111"/>
        <v>2010</v>
      </c>
      <c r="H1591" s="2">
        <f t="shared" si="112"/>
        <v>2</v>
      </c>
      <c r="I1591" s="2" t="b">
        <f t="shared" si="113"/>
        <v>0</v>
      </c>
      <c r="J1591" t="s">
        <v>34</v>
      </c>
      <c r="K1591">
        <v>33</v>
      </c>
      <c r="L1591">
        <v>88.7</v>
      </c>
      <c r="M1591">
        <v>0.06</v>
      </c>
      <c r="N1591" t="s">
        <v>18</v>
      </c>
      <c r="O1591">
        <v>-89.13</v>
      </c>
      <c r="P1591">
        <v>2.52</v>
      </c>
      <c r="Q1591">
        <v>4.28</v>
      </c>
      <c r="R1591" t="s">
        <v>139</v>
      </c>
      <c r="S1591" t="s">
        <v>140</v>
      </c>
      <c r="T1591" t="s">
        <v>42</v>
      </c>
      <c r="U1591" t="s">
        <v>22</v>
      </c>
      <c r="V1591" t="s">
        <v>60</v>
      </c>
      <c r="W1591">
        <v>0.44</v>
      </c>
    </row>
    <row r="1592" spans="1:23" x14ac:dyDescent="0.3">
      <c r="A1592" t="s">
        <v>1219</v>
      </c>
      <c r="B1592" t="s">
        <v>1220</v>
      </c>
      <c r="D1592" s="1">
        <v>40526</v>
      </c>
      <c r="E1592" s="1">
        <v>40527</v>
      </c>
      <c r="F1592" s="1" t="str">
        <f t="shared" si="110"/>
        <v>December</v>
      </c>
      <c r="G1592" s="1" t="str">
        <f t="shared" si="111"/>
        <v>2010</v>
      </c>
      <c r="H1592" s="2">
        <f t="shared" si="112"/>
        <v>1</v>
      </c>
      <c r="I1592" s="2" t="b">
        <f t="shared" si="113"/>
        <v>0</v>
      </c>
      <c r="J1592" t="s">
        <v>34</v>
      </c>
      <c r="K1592">
        <v>23</v>
      </c>
      <c r="L1592">
        <v>262.77999999999997</v>
      </c>
      <c r="M1592">
        <v>0.04</v>
      </c>
      <c r="N1592" t="s">
        <v>18</v>
      </c>
      <c r="O1592">
        <v>19.36</v>
      </c>
      <c r="P1592">
        <v>10.98</v>
      </c>
      <c r="Q1592">
        <v>3.37</v>
      </c>
      <c r="R1592" t="s">
        <v>139</v>
      </c>
      <c r="S1592" t="s">
        <v>140</v>
      </c>
      <c r="T1592" t="s">
        <v>42</v>
      </c>
      <c r="U1592" t="s">
        <v>22</v>
      </c>
      <c r="V1592" t="s">
        <v>82</v>
      </c>
      <c r="W1592">
        <v>0.56999999999999995</v>
      </c>
    </row>
    <row r="1593" spans="1:23" x14ac:dyDescent="0.3">
      <c r="A1593" t="s">
        <v>1219</v>
      </c>
      <c r="B1593" t="s">
        <v>1220</v>
      </c>
      <c r="D1593" s="1">
        <v>40526</v>
      </c>
      <c r="E1593" s="1">
        <v>40528</v>
      </c>
      <c r="F1593" s="1" t="str">
        <f t="shared" si="110"/>
        <v>December</v>
      </c>
      <c r="G1593" s="1" t="str">
        <f t="shared" si="111"/>
        <v>2010</v>
      </c>
      <c r="H1593" s="2">
        <f t="shared" si="112"/>
        <v>2</v>
      </c>
      <c r="I1593" s="2" t="b">
        <f t="shared" si="113"/>
        <v>0</v>
      </c>
      <c r="J1593" t="s">
        <v>34</v>
      </c>
      <c r="K1593">
        <v>10</v>
      </c>
      <c r="L1593">
        <v>142.15</v>
      </c>
      <c r="M1593">
        <v>0.09</v>
      </c>
      <c r="N1593" t="s">
        <v>18</v>
      </c>
      <c r="O1593">
        <v>-58.18</v>
      </c>
      <c r="P1593">
        <v>14.03</v>
      </c>
      <c r="Q1593">
        <v>9.3699999999999992</v>
      </c>
      <c r="R1593" t="s">
        <v>139</v>
      </c>
      <c r="S1593" t="s">
        <v>140</v>
      </c>
      <c r="T1593" t="s">
        <v>42</v>
      </c>
      <c r="U1593" t="s">
        <v>22</v>
      </c>
      <c r="V1593" t="s">
        <v>23</v>
      </c>
      <c r="W1593">
        <v>0.56000000000000005</v>
      </c>
    </row>
    <row r="1594" spans="1:23" x14ac:dyDescent="0.3">
      <c r="A1594" t="s">
        <v>1206</v>
      </c>
      <c r="B1594" t="s">
        <v>1207</v>
      </c>
      <c r="D1594" s="1">
        <v>41003</v>
      </c>
      <c r="E1594" s="1">
        <v>41005</v>
      </c>
      <c r="F1594" s="1" t="str">
        <f t="shared" si="110"/>
        <v>April</v>
      </c>
      <c r="G1594" s="1" t="str">
        <f t="shared" si="111"/>
        <v>2012</v>
      </c>
      <c r="H1594" s="2">
        <f t="shared" si="112"/>
        <v>2</v>
      </c>
      <c r="I1594" s="2" t="b">
        <f t="shared" si="113"/>
        <v>0</v>
      </c>
      <c r="J1594" t="s">
        <v>34</v>
      </c>
      <c r="K1594">
        <v>21</v>
      </c>
      <c r="L1594">
        <v>330.22</v>
      </c>
      <c r="M1594">
        <v>7.0000000000000007E-2</v>
      </c>
      <c r="N1594" t="s">
        <v>18</v>
      </c>
      <c r="O1594">
        <v>-51.72</v>
      </c>
      <c r="P1594">
        <v>15.28</v>
      </c>
      <c r="Q1594">
        <v>10.91</v>
      </c>
      <c r="R1594" t="s">
        <v>139</v>
      </c>
      <c r="S1594" t="s">
        <v>140</v>
      </c>
      <c r="T1594" t="s">
        <v>31</v>
      </c>
      <c r="U1594" t="s">
        <v>22</v>
      </c>
      <c r="V1594" t="s">
        <v>29</v>
      </c>
      <c r="W1594">
        <v>0.36</v>
      </c>
    </row>
    <row r="1595" spans="1:23" x14ac:dyDescent="0.3">
      <c r="A1595" t="s">
        <v>1219</v>
      </c>
      <c r="B1595" t="s">
        <v>1220</v>
      </c>
      <c r="D1595" s="1">
        <v>40328</v>
      </c>
      <c r="E1595" s="1">
        <v>40330</v>
      </c>
      <c r="F1595" s="1" t="str">
        <f t="shared" si="110"/>
        <v>June</v>
      </c>
      <c r="G1595" s="1" t="str">
        <f t="shared" si="111"/>
        <v>2010</v>
      </c>
      <c r="H1595" s="2">
        <f t="shared" si="112"/>
        <v>2</v>
      </c>
      <c r="I1595" s="2" t="b">
        <f t="shared" si="113"/>
        <v>0</v>
      </c>
      <c r="J1595" t="s">
        <v>34</v>
      </c>
      <c r="K1595">
        <v>6</v>
      </c>
      <c r="L1595">
        <v>321.70999999999998</v>
      </c>
      <c r="M1595">
        <v>0.1</v>
      </c>
      <c r="N1595" t="s">
        <v>18</v>
      </c>
      <c r="O1595">
        <v>-2.73</v>
      </c>
      <c r="P1595">
        <v>52.4</v>
      </c>
      <c r="Q1595">
        <v>16.11</v>
      </c>
      <c r="R1595" t="s">
        <v>139</v>
      </c>
      <c r="S1595" t="s">
        <v>140</v>
      </c>
      <c r="T1595" t="s">
        <v>42</v>
      </c>
      <c r="U1595" t="s">
        <v>22</v>
      </c>
      <c r="V1595" t="s">
        <v>29</v>
      </c>
      <c r="W1595">
        <v>0.39</v>
      </c>
    </row>
    <row r="1596" spans="1:23" x14ac:dyDescent="0.3">
      <c r="A1596" t="s">
        <v>1018</v>
      </c>
      <c r="B1596" t="s">
        <v>1212</v>
      </c>
      <c r="D1596" s="1">
        <v>41212</v>
      </c>
      <c r="E1596" s="1">
        <v>41212</v>
      </c>
      <c r="F1596" s="1" t="str">
        <f t="shared" si="110"/>
        <v>October</v>
      </c>
      <c r="G1596" s="1" t="str">
        <f t="shared" si="111"/>
        <v>2012</v>
      </c>
      <c r="H1596" s="2">
        <f t="shared" si="112"/>
        <v>0</v>
      </c>
      <c r="I1596" s="2" t="str">
        <f t="shared" si="113"/>
        <v>FREE DELIVERY</v>
      </c>
      <c r="J1596" t="s">
        <v>34</v>
      </c>
      <c r="K1596">
        <v>48</v>
      </c>
      <c r="L1596">
        <v>5198.12</v>
      </c>
      <c r="M1596">
        <v>0.01</v>
      </c>
      <c r="N1596" t="s">
        <v>25</v>
      </c>
      <c r="O1596">
        <v>1481.67</v>
      </c>
      <c r="P1596">
        <v>100.98</v>
      </c>
      <c r="Q1596">
        <v>15.66</v>
      </c>
      <c r="R1596" t="s">
        <v>139</v>
      </c>
      <c r="S1596" t="s">
        <v>140</v>
      </c>
      <c r="T1596" t="s">
        <v>31</v>
      </c>
      <c r="U1596" t="s">
        <v>22</v>
      </c>
      <c r="V1596" t="s">
        <v>28</v>
      </c>
      <c r="W1596">
        <v>0.56999999999999995</v>
      </c>
    </row>
    <row r="1597" spans="1:23" x14ac:dyDescent="0.3">
      <c r="A1597" t="s">
        <v>1018</v>
      </c>
      <c r="B1597" t="s">
        <v>1212</v>
      </c>
      <c r="D1597" s="1">
        <v>41212</v>
      </c>
      <c r="E1597" s="1">
        <v>41214</v>
      </c>
      <c r="F1597" s="1" t="str">
        <f t="shared" si="110"/>
        <v>November</v>
      </c>
      <c r="G1597" s="1" t="str">
        <f t="shared" si="111"/>
        <v>2012</v>
      </c>
      <c r="H1597" s="2">
        <f t="shared" si="112"/>
        <v>2</v>
      </c>
      <c r="I1597" s="2" t="b">
        <f t="shared" si="113"/>
        <v>0</v>
      </c>
      <c r="J1597" t="s">
        <v>34</v>
      </c>
      <c r="K1597">
        <v>23</v>
      </c>
      <c r="L1597">
        <v>188.53</v>
      </c>
      <c r="M1597">
        <v>0</v>
      </c>
      <c r="N1597" t="s">
        <v>18</v>
      </c>
      <c r="O1597">
        <v>-27.49</v>
      </c>
      <c r="P1597">
        <v>7.35</v>
      </c>
      <c r="Q1597">
        <v>5.96</v>
      </c>
      <c r="R1597" t="s">
        <v>139</v>
      </c>
      <c r="S1597" t="s">
        <v>140</v>
      </c>
      <c r="T1597" t="s">
        <v>31</v>
      </c>
      <c r="U1597" t="s">
        <v>22</v>
      </c>
      <c r="V1597" t="s">
        <v>43</v>
      </c>
      <c r="W1597">
        <v>0.38</v>
      </c>
    </row>
    <row r="1598" spans="1:23" x14ac:dyDescent="0.3">
      <c r="A1598" t="s">
        <v>1018</v>
      </c>
      <c r="B1598" t="s">
        <v>1212</v>
      </c>
      <c r="D1598" s="1">
        <v>41212</v>
      </c>
      <c r="E1598" s="1">
        <v>41213</v>
      </c>
      <c r="F1598" s="1" t="str">
        <f t="shared" si="110"/>
        <v>October</v>
      </c>
      <c r="G1598" s="1" t="str">
        <f t="shared" si="111"/>
        <v>2012</v>
      </c>
      <c r="H1598" s="2">
        <f t="shared" si="112"/>
        <v>1</v>
      </c>
      <c r="I1598" s="2" t="b">
        <f t="shared" si="113"/>
        <v>0</v>
      </c>
      <c r="J1598" t="s">
        <v>34</v>
      </c>
      <c r="K1598">
        <v>19</v>
      </c>
      <c r="L1598">
        <v>718.41</v>
      </c>
      <c r="M1598">
        <v>0.1</v>
      </c>
      <c r="N1598" t="s">
        <v>18</v>
      </c>
      <c r="O1598">
        <v>23.94</v>
      </c>
      <c r="P1598">
        <v>40.99</v>
      </c>
      <c r="Q1598">
        <v>17.48</v>
      </c>
      <c r="R1598" t="s">
        <v>139</v>
      </c>
      <c r="S1598" t="s">
        <v>140</v>
      </c>
      <c r="T1598" t="s">
        <v>31</v>
      </c>
      <c r="U1598" t="s">
        <v>22</v>
      </c>
      <c r="V1598" t="s">
        <v>43</v>
      </c>
      <c r="W1598">
        <v>0.36</v>
      </c>
    </row>
    <row r="1599" spans="1:23" x14ac:dyDescent="0.3">
      <c r="A1599" t="s">
        <v>1055</v>
      </c>
      <c r="B1599" t="s">
        <v>950</v>
      </c>
      <c r="D1599" s="1">
        <v>40152</v>
      </c>
      <c r="E1599" s="1">
        <v>40159</v>
      </c>
      <c r="F1599" s="1" t="str">
        <f t="shared" si="110"/>
        <v>December</v>
      </c>
      <c r="G1599" s="1" t="str">
        <f t="shared" si="111"/>
        <v>2009</v>
      </c>
      <c r="H1599" s="2">
        <f t="shared" si="112"/>
        <v>7</v>
      </c>
      <c r="I1599" s="2" t="b">
        <f t="shared" si="113"/>
        <v>0</v>
      </c>
      <c r="J1599" t="s">
        <v>17</v>
      </c>
      <c r="K1599">
        <v>35</v>
      </c>
      <c r="L1599">
        <v>436.98</v>
      </c>
      <c r="M1599">
        <v>7.0000000000000007E-2</v>
      </c>
      <c r="N1599" t="s">
        <v>18</v>
      </c>
      <c r="O1599">
        <v>75.61</v>
      </c>
      <c r="P1599">
        <v>12.64</v>
      </c>
      <c r="Q1599">
        <v>4.9800000000000004</v>
      </c>
      <c r="R1599" t="s">
        <v>139</v>
      </c>
      <c r="S1599" t="s">
        <v>140</v>
      </c>
      <c r="T1599" t="s">
        <v>42</v>
      </c>
      <c r="U1599" t="s">
        <v>36</v>
      </c>
      <c r="V1599" t="s">
        <v>37</v>
      </c>
      <c r="W1599">
        <v>0.48</v>
      </c>
    </row>
    <row r="1600" spans="1:23" x14ac:dyDescent="0.3">
      <c r="A1600" t="s">
        <v>1208</v>
      </c>
      <c r="B1600" t="s">
        <v>1209</v>
      </c>
      <c r="D1600" s="1">
        <v>40381</v>
      </c>
      <c r="E1600" s="1">
        <v>40383</v>
      </c>
      <c r="F1600" s="1" t="str">
        <f t="shared" si="110"/>
        <v>July</v>
      </c>
      <c r="G1600" s="1" t="str">
        <f t="shared" si="111"/>
        <v>2010</v>
      </c>
      <c r="H1600" s="2">
        <f t="shared" si="112"/>
        <v>2</v>
      </c>
      <c r="I1600" s="2" t="b">
        <f t="shared" si="113"/>
        <v>0</v>
      </c>
      <c r="J1600" t="s">
        <v>34</v>
      </c>
      <c r="K1600">
        <v>4</v>
      </c>
      <c r="L1600">
        <v>136.68</v>
      </c>
      <c r="M1600">
        <v>0.01</v>
      </c>
      <c r="N1600" t="s">
        <v>39</v>
      </c>
      <c r="O1600">
        <v>-125.16</v>
      </c>
      <c r="P1600">
        <v>30.73</v>
      </c>
      <c r="Q1600">
        <v>4</v>
      </c>
      <c r="R1600" t="s">
        <v>139</v>
      </c>
      <c r="S1600" t="s">
        <v>140</v>
      </c>
      <c r="T1600" t="s">
        <v>21</v>
      </c>
      <c r="U1600" t="s">
        <v>32</v>
      </c>
      <c r="V1600" t="s">
        <v>48</v>
      </c>
      <c r="W1600">
        <v>0.75</v>
      </c>
    </row>
    <row r="1601" spans="1:23" x14ac:dyDescent="0.3">
      <c r="A1601" t="s">
        <v>1208</v>
      </c>
      <c r="B1601" t="s">
        <v>1209</v>
      </c>
      <c r="D1601" s="1">
        <v>40381</v>
      </c>
      <c r="E1601" s="1">
        <v>40382</v>
      </c>
      <c r="F1601" s="1" t="str">
        <f t="shared" si="110"/>
        <v>July</v>
      </c>
      <c r="G1601" s="1" t="str">
        <f t="shared" si="111"/>
        <v>2010</v>
      </c>
      <c r="H1601" s="2">
        <f t="shared" si="112"/>
        <v>1</v>
      </c>
      <c r="I1601" s="2" t="b">
        <f t="shared" si="113"/>
        <v>0</v>
      </c>
      <c r="J1601" t="s">
        <v>34</v>
      </c>
      <c r="K1601">
        <v>24</v>
      </c>
      <c r="L1601">
        <v>1452.48</v>
      </c>
      <c r="M1601">
        <v>7.0000000000000007E-2</v>
      </c>
      <c r="N1601" t="s">
        <v>39</v>
      </c>
      <c r="O1601">
        <v>376.52</v>
      </c>
      <c r="P1601">
        <v>62.18</v>
      </c>
      <c r="Q1601">
        <v>10.84</v>
      </c>
      <c r="R1601" t="s">
        <v>139</v>
      </c>
      <c r="S1601" t="s">
        <v>140</v>
      </c>
      <c r="T1601" t="s">
        <v>21</v>
      </c>
      <c r="U1601" t="s">
        <v>36</v>
      </c>
      <c r="V1601" t="s">
        <v>37</v>
      </c>
      <c r="W1601">
        <v>0.63</v>
      </c>
    </row>
    <row r="1602" spans="1:23" x14ac:dyDescent="0.3">
      <c r="A1602" t="s">
        <v>1208</v>
      </c>
      <c r="B1602" t="s">
        <v>1209</v>
      </c>
      <c r="D1602" s="1">
        <v>40381</v>
      </c>
      <c r="E1602" s="1">
        <v>40381</v>
      </c>
      <c r="F1602" s="1" t="str">
        <f t="shared" si="110"/>
        <v>July</v>
      </c>
      <c r="G1602" s="1" t="str">
        <f t="shared" si="111"/>
        <v>2010</v>
      </c>
      <c r="H1602" s="2">
        <f t="shared" si="112"/>
        <v>0</v>
      </c>
      <c r="I1602" s="2" t="str">
        <f t="shared" si="113"/>
        <v>FREE DELIVERY</v>
      </c>
      <c r="J1602" t="s">
        <v>34</v>
      </c>
      <c r="K1602">
        <v>19</v>
      </c>
      <c r="L1602">
        <v>3555.29</v>
      </c>
      <c r="M1602">
        <v>0.09</v>
      </c>
      <c r="N1602" t="s">
        <v>39</v>
      </c>
      <c r="O1602">
        <v>183.28</v>
      </c>
      <c r="P1602">
        <v>193.17</v>
      </c>
      <c r="Q1602">
        <v>19.989999999999998</v>
      </c>
      <c r="R1602" t="s">
        <v>139</v>
      </c>
      <c r="S1602" t="s">
        <v>140</v>
      </c>
      <c r="T1602" t="s">
        <v>21</v>
      </c>
      <c r="U1602" t="s">
        <v>22</v>
      </c>
      <c r="V1602" t="s">
        <v>23</v>
      </c>
      <c r="W1602">
        <v>0.71</v>
      </c>
    </row>
    <row r="1603" spans="1:23" x14ac:dyDescent="0.3">
      <c r="A1603" t="s">
        <v>1124</v>
      </c>
      <c r="B1603" t="s">
        <v>950</v>
      </c>
      <c r="D1603" s="1">
        <v>40230</v>
      </c>
      <c r="E1603" s="1">
        <v>40231</v>
      </c>
      <c r="F1603" s="1" t="str">
        <f t="shared" ref="F1603:F1666" si="114">TEXT(E1603,"mmmm")</f>
        <v>February</v>
      </c>
      <c r="G1603" s="1" t="str">
        <f t="shared" ref="G1603:G1666" si="115">TEXT(E1603,"yyyy")</f>
        <v>2010</v>
      </c>
      <c r="H1603" s="2">
        <f t="shared" ref="H1603:H1666" si="116">E1603-D1603</f>
        <v>1</v>
      </c>
      <c r="I1603" s="2" t="b">
        <f t="shared" ref="I1603:I1666" si="117">IF(H1603&lt;1,IF(AND(H1603&gt;0,H1603&lt;2),"ONE DAY", "FREE DELIVERY"))</f>
        <v>0</v>
      </c>
      <c r="J1603" t="s">
        <v>44</v>
      </c>
      <c r="K1603">
        <v>38</v>
      </c>
      <c r="L1603">
        <v>71.12</v>
      </c>
      <c r="M1603">
        <v>0.1</v>
      </c>
      <c r="N1603" t="s">
        <v>18</v>
      </c>
      <c r="O1603">
        <v>-21.89</v>
      </c>
      <c r="P1603">
        <v>1.98</v>
      </c>
      <c r="Q1603">
        <v>0.7</v>
      </c>
      <c r="R1603" t="s">
        <v>139</v>
      </c>
      <c r="S1603" t="s">
        <v>140</v>
      </c>
      <c r="T1603" t="s">
        <v>31</v>
      </c>
      <c r="U1603" t="s">
        <v>22</v>
      </c>
      <c r="V1603" t="s">
        <v>46</v>
      </c>
      <c r="W1603">
        <v>0.83</v>
      </c>
    </row>
    <row r="1604" spans="1:23" x14ac:dyDescent="0.3">
      <c r="A1604" t="s">
        <v>1221</v>
      </c>
      <c r="B1604" t="s">
        <v>1222</v>
      </c>
      <c r="D1604" s="1">
        <v>40524</v>
      </c>
      <c r="E1604" s="1">
        <v>40526</v>
      </c>
      <c r="F1604" s="1" t="str">
        <f t="shared" si="114"/>
        <v>December</v>
      </c>
      <c r="G1604" s="1" t="str">
        <f t="shared" si="115"/>
        <v>2010</v>
      </c>
      <c r="H1604" s="2">
        <f t="shared" si="116"/>
        <v>2</v>
      </c>
      <c r="I1604" s="2" t="b">
        <f t="shared" si="117"/>
        <v>0</v>
      </c>
      <c r="J1604" t="s">
        <v>24</v>
      </c>
      <c r="K1604">
        <v>9</v>
      </c>
      <c r="L1604">
        <v>691.09</v>
      </c>
      <c r="M1604">
        <v>0.08</v>
      </c>
      <c r="N1604" t="s">
        <v>18</v>
      </c>
      <c r="O1604">
        <v>364.03</v>
      </c>
      <c r="P1604">
        <v>78.69</v>
      </c>
      <c r="Q1604">
        <v>19.989999999999998</v>
      </c>
      <c r="R1604" t="s">
        <v>139</v>
      </c>
      <c r="S1604" t="s">
        <v>140</v>
      </c>
      <c r="T1604" t="s">
        <v>21</v>
      </c>
      <c r="U1604" t="s">
        <v>36</v>
      </c>
      <c r="V1604" t="s">
        <v>37</v>
      </c>
      <c r="W1604">
        <v>0.43</v>
      </c>
    </row>
    <row r="1605" spans="1:23" x14ac:dyDescent="0.3">
      <c r="A1605" t="s">
        <v>1221</v>
      </c>
      <c r="B1605" t="s">
        <v>1222</v>
      </c>
      <c r="D1605" s="1">
        <v>40524</v>
      </c>
      <c r="E1605" s="1">
        <v>40525</v>
      </c>
      <c r="F1605" s="1" t="str">
        <f t="shared" si="114"/>
        <v>December</v>
      </c>
      <c r="G1605" s="1" t="str">
        <f t="shared" si="115"/>
        <v>2010</v>
      </c>
      <c r="H1605" s="2">
        <f t="shared" si="116"/>
        <v>1</v>
      </c>
      <c r="I1605" s="2" t="b">
        <f t="shared" si="117"/>
        <v>0</v>
      </c>
      <c r="J1605" t="s">
        <v>24</v>
      </c>
      <c r="K1605">
        <v>33</v>
      </c>
      <c r="L1605">
        <v>713.7</v>
      </c>
      <c r="M1605">
        <v>0.02</v>
      </c>
      <c r="N1605" t="s">
        <v>18</v>
      </c>
      <c r="O1605">
        <v>176.09</v>
      </c>
      <c r="P1605">
        <v>21.98</v>
      </c>
      <c r="Q1605">
        <v>2.87</v>
      </c>
      <c r="R1605" t="s">
        <v>139</v>
      </c>
      <c r="S1605" t="s">
        <v>140</v>
      </c>
      <c r="T1605" t="s">
        <v>21</v>
      </c>
      <c r="U1605" t="s">
        <v>22</v>
      </c>
      <c r="V1605" t="s">
        <v>60</v>
      </c>
      <c r="W1605">
        <v>0.55000000000000004</v>
      </c>
    </row>
    <row r="1606" spans="1:23" x14ac:dyDescent="0.3">
      <c r="A1606" t="s">
        <v>1214</v>
      </c>
      <c r="B1606" t="s">
        <v>1215</v>
      </c>
      <c r="D1606" s="1">
        <v>40699</v>
      </c>
      <c r="E1606" s="1">
        <v>40700</v>
      </c>
      <c r="F1606" s="1" t="str">
        <f t="shared" si="114"/>
        <v>June</v>
      </c>
      <c r="G1606" s="1" t="str">
        <f t="shared" si="115"/>
        <v>2011</v>
      </c>
      <c r="H1606" s="2">
        <f t="shared" si="116"/>
        <v>1</v>
      </c>
      <c r="I1606" s="2" t="b">
        <f t="shared" si="117"/>
        <v>0</v>
      </c>
      <c r="J1606" t="s">
        <v>24</v>
      </c>
      <c r="K1606">
        <v>15</v>
      </c>
      <c r="L1606">
        <v>333.3</v>
      </c>
      <c r="M1606">
        <v>0.03</v>
      </c>
      <c r="N1606" t="s">
        <v>18</v>
      </c>
      <c r="O1606">
        <v>71.040000000000006</v>
      </c>
      <c r="P1606">
        <v>22.24</v>
      </c>
      <c r="Q1606">
        <v>1.99</v>
      </c>
      <c r="R1606" t="s">
        <v>139</v>
      </c>
      <c r="S1606" t="s">
        <v>140</v>
      </c>
      <c r="T1606" t="s">
        <v>21</v>
      </c>
      <c r="U1606" t="s">
        <v>32</v>
      </c>
      <c r="V1606" t="s">
        <v>48</v>
      </c>
      <c r="W1606">
        <v>0.43</v>
      </c>
    </row>
    <row r="1607" spans="1:23" x14ac:dyDescent="0.3">
      <c r="A1607" t="s">
        <v>1214</v>
      </c>
      <c r="B1607" t="s">
        <v>1215</v>
      </c>
      <c r="D1607" s="1">
        <v>40503</v>
      </c>
      <c r="E1607" s="1">
        <v>40504</v>
      </c>
      <c r="F1607" s="1" t="str">
        <f t="shared" si="114"/>
        <v>November</v>
      </c>
      <c r="G1607" s="1" t="str">
        <f t="shared" si="115"/>
        <v>2010</v>
      </c>
      <c r="H1607" s="2">
        <f t="shared" si="116"/>
        <v>1</v>
      </c>
      <c r="I1607" s="2" t="b">
        <f t="shared" si="117"/>
        <v>0</v>
      </c>
      <c r="J1607" t="s">
        <v>34</v>
      </c>
      <c r="K1607">
        <v>27</v>
      </c>
      <c r="L1607">
        <v>85.77</v>
      </c>
      <c r="M1607">
        <v>0.03</v>
      </c>
      <c r="N1607" t="s">
        <v>18</v>
      </c>
      <c r="O1607">
        <v>-102.02</v>
      </c>
      <c r="P1607">
        <v>2.84</v>
      </c>
      <c r="Q1607">
        <v>5.44</v>
      </c>
      <c r="R1607" t="s">
        <v>139</v>
      </c>
      <c r="S1607" t="s">
        <v>140</v>
      </c>
      <c r="T1607" t="s">
        <v>21</v>
      </c>
      <c r="U1607" t="s">
        <v>22</v>
      </c>
      <c r="V1607" t="s">
        <v>29</v>
      </c>
      <c r="W1607">
        <v>0.36</v>
      </c>
    </row>
    <row r="1608" spans="1:23" x14ac:dyDescent="0.3">
      <c r="A1608" t="s">
        <v>1214</v>
      </c>
      <c r="B1608" t="s">
        <v>1215</v>
      </c>
      <c r="D1608" s="1">
        <v>40503</v>
      </c>
      <c r="E1608" s="1">
        <v>40504</v>
      </c>
      <c r="F1608" s="1" t="str">
        <f t="shared" si="114"/>
        <v>November</v>
      </c>
      <c r="G1608" s="1" t="str">
        <f t="shared" si="115"/>
        <v>2010</v>
      </c>
      <c r="H1608" s="2">
        <f t="shared" si="116"/>
        <v>1</v>
      </c>
      <c r="I1608" s="2" t="b">
        <f t="shared" si="117"/>
        <v>0</v>
      </c>
      <c r="J1608" t="s">
        <v>34</v>
      </c>
      <c r="K1608">
        <v>13</v>
      </c>
      <c r="L1608">
        <v>149.31</v>
      </c>
      <c r="M1608">
        <v>0</v>
      </c>
      <c r="N1608" t="s">
        <v>18</v>
      </c>
      <c r="O1608">
        <v>7.77</v>
      </c>
      <c r="P1608">
        <v>10.98</v>
      </c>
      <c r="Q1608">
        <v>5.14</v>
      </c>
      <c r="R1608" t="s">
        <v>139</v>
      </c>
      <c r="S1608" t="s">
        <v>140</v>
      </c>
      <c r="T1608" t="s">
        <v>21</v>
      </c>
      <c r="U1608" t="s">
        <v>22</v>
      </c>
      <c r="V1608" t="s">
        <v>29</v>
      </c>
      <c r="W1608">
        <v>0.36</v>
      </c>
    </row>
    <row r="1609" spans="1:23" x14ac:dyDescent="0.3">
      <c r="A1609" t="s">
        <v>1223</v>
      </c>
      <c r="B1609" t="s">
        <v>1224</v>
      </c>
      <c r="D1609" s="1">
        <v>40895</v>
      </c>
      <c r="E1609" s="1">
        <v>40897</v>
      </c>
      <c r="F1609" s="1" t="str">
        <f t="shared" si="114"/>
        <v>December</v>
      </c>
      <c r="G1609" s="1" t="str">
        <f t="shared" si="115"/>
        <v>2011</v>
      </c>
      <c r="H1609" s="2">
        <f t="shared" si="116"/>
        <v>2</v>
      </c>
      <c r="I1609" s="2" t="b">
        <f t="shared" si="117"/>
        <v>0</v>
      </c>
      <c r="J1609" t="s">
        <v>52</v>
      </c>
      <c r="K1609">
        <v>6</v>
      </c>
      <c r="L1609">
        <v>54.3</v>
      </c>
      <c r="M1609">
        <v>0.1</v>
      </c>
      <c r="N1609" t="s">
        <v>18</v>
      </c>
      <c r="O1609">
        <v>1.27</v>
      </c>
      <c r="P1609">
        <v>9.68</v>
      </c>
      <c r="Q1609">
        <v>2.0299999999999998</v>
      </c>
      <c r="R1609" t="s">
        <v>139</v>
      </c>
      <c r="S1609" t="s">
        <v>140</v>
      </c>
      <c r="T1609" t="s">
        <v>27</v>
      </c>
      <c r="U1609" t="s">
        <v>22</v>
      </c>
      <c r="V1609" t="s">
        <v>43</v>
      </c>
      <c r="W1609">
        <v>0.37</v>
      </c>
    </row>
    <row r="1610" spans="1:23" x14ac:dyDescent="0.3">
      <c r="A1610" t="s">
        <v>1208</v>
      </c>
      <c r="B1610" t="s">
        <v>1209</v>
      </c>
      <c r="D1610" s="1">
        <v>40271</v>
      </c>
      <c r="E1610" s="1">
        <v>40272</v>
      </c>
      <c r="F1610" s="1" t="str">
        <f t="shared" si="114"/>
        <v>April</v>
      </c>
      <c r="G1610" s="1" t="str">
        <f t="shared" si="115"/>
        <v>2010</v>
      </c>
      <c r="H1610" s="2">
        <f t="shared" si="116"/>
        <v>1</v>
      </c>
      <c r="I1610" s="2" t="b">
        <f t="shared" si="117"/>
        <v>0</v>
      </c>
      <c r="J1610" t="s">
        <v>52</v>
      </c>
      <c r="K1610">
        <v>1</v>
      </c>
      <c r="L1610">
        <v>1409.86</v>
      </c>
      <c r="M1610">
        <v>7.0000000000000007E-2</v>
      </c>
      <c r="N1610" t="s">
        <v>25</v>
      </c>
      <c r="O1610">
        <v>-3461.12</v>
      </c>
      <c r="P1610">
        <v>1500.97</v>
      </c>
      <c r="Q1610">
        <v>29.7</v>
      </c>
      <c r="R1610" t="s">
        <v>139</v>
      </c>
      <c r="S1610" t="s">
        <v>140</v>
      </c>
      <c r="T1610" t="s">
        <v>21</v>
      </c>
      <c r="U1610" t="s">
        <v>32</v>
      </c>
      <c r="V1610" t="s">
        <v>94</v>
      </c>
      <c r="W1610">
        <v>0.56999999999999995</v>
      </c>
    </row>
    <row r="1611" spans="1:23" x14ac:dyDescent="0.3">
      <c r="A1611" t="s">
        <v>1219</v>
      </c>
      <c r="B1611" t="s">
        <v>1220</v>
      </c>
      <c r="D1611" s="1">
        <v>40919</v>
      </c>
      <c r="E1611" s="1">
        <v>40919</v>
      </c>
      <c r="F1611" s="1" t="str">
        <f t="shared" si="114"/>
        <v>January</v>
      </c>
      <c r="G1611" s="1" t="str">
        <f t="shared" si="115"/>
        <v>2012</v>
      </c>
      <c r="H1611" s="2">
        <f t="shared" si="116"/>
        <v>0</v>
      </c>
      <c r="I1611" s="2" t="str">
        <f t="shared" si="117"/>
        <v>FREE DELIVERY</v>
      </c>
      <c r="J1611" t="s">
        <v>17</v>
      </c>
      <c r="K1611">
        <v>35</v>
      </c>
      <c r="L1611">
        <v>9843.11</v>
      </c>
      <c r="M1611">
        <v>7.0000000000000007E-2</v>
      </c>
      <c r="N1611" t="s">
        <v>25</v>
      </c>
      <c r="O1611">
        <v>-384.6</v>
      </c>
      <c r="P1611">
        <v>280.98</v>
      </c>
      <c r="Q1611">
        <v>57</v>
      </c>
      <c r="R1611" t="s">
        <v>139</v>
      </c>
      <c r="S1611" t="s">
        <v>140</v>
      </c>
      <c r="T1611" t="s">
        <v>31</v>
      </c>
      <c r="U1611" t="s">
        <v>36</v>
      </c>
      <c r="V1611" t="s">
        <v>67</v>
      </c>
      <c r="W1611">
        <v>0.78</v>
      </c>
    </row>
    <row r="1612" spans="1:23" x14ac:dyDescent="0.3">
      <c r="A1612" t="s">
        <v>1219</v>
      </c>
      <c r="B1612" t="s">
        <v>1220</v>
      </c>
      <c r="D1612" s="1">
        <v>40919</v>
      </c>
      <c r="E1612" s="1">
        <v>40924</v>
      </c>
      <c r="F1612" s="1" t="str">
        <f t="shared" si="114"/>
        <v>January</v>
      </c>
      <c r="G1612" s="1" t="str">
        <f t="shared" si="115"/>
        <v>2012</v>
      </c>
      <c r="H1612" s="2">
        <f t="shared" si="116"/>
        <v>5</v>
      </c>
      <c r="I1612" s="2" t="b">
        <f t="shared" si="117"/>
        <v>0</v>
      </c>
      <c r="J1612" t="s">
        <v>17</v>
      </c>
      <c r="K1612">
        <v>15</v>
      </c>
      <c r="L1612">
        <v>7190.06</v>
      </c>
      <c r="M1612">
        <v>0.08</v>
      </c>
      <c r="N1612" t="s">
        <v>25</v>
      </c>
      <c r="O1612">
        <v>1908.45</v>
      </c>
      <c r="P1612">
        <v>500.98</v>
      </c>
      <c r="Q1612">
        <v>28.14</v>
      </c>
      <c r="R1612" t="s">
        <v>139</v>
      </c>
      <c r="S1612" t="s">
        <v>140</v>
      </c>
      <c r="T1612" t="s">
        <v>31</v>
      </c>
      <c r="U1612" t="s">
        <v>32</v>
      </c>
      <c r="V1612" t="s">
        <v>94</v>
      </c>
      <c r="W1612">
        <v>0.38</v>
      </c>
    </row>
    <row r="1613" spans="1:23" x14ac:dyDescent="0.3">
      <c r="A1613" t="s">
        <v>1223</v>
      </c>
      <c r="B1613" t="s">
        <v>1224</v>
      </c>
      <c r="D1613" s="1">
        <v>41241</v>
      </c>
      <c r="E1613" s="1">
        <v>41244</v>
      </c>
      <c r="F1613" s="1" t="str">
        <f t="shared" si="114"/>
        <v>December</v>
      </c>
      <c r="G1613" s="1" t="str">
        <f t="shared" si="115"/>
        <v>2012</v>
      </c>
      <c r="H1613" s="2">
        <f t="shared" si="116"/>
        <v>3</v>
      </c>
      <c r="I1613" s="2" t="b">
        <f t="shared" si="117"/>
        <v>0</v>
      </c>
      <c r="J1613" t="s">
        <v>34</v>
      </c>
      <c r="K1613">
        <v>38</v>
      </c>
      <c r="L1613">
        <v>3701.5205000000001</v>
      </c>
      <c r="M1613">
        <v>0.05</v>
      </c>
      <c r="N1613" t="s">
        <v>18</v>
      </c>
      <c r="O1613">
        <v>894.06</v>
      </c>
      <c r="P1613">
        <v>115.99</v>
      </c>
      <c r="Q1613">
        <v>5.92</v>
      </c>
      <c r="R1613" t="s">
        <v>139</v>
      </c>
      <c r="S1613" t="s">
        <v>140</v>
      </c>
      <c r="T1613" t="s">
        <v>27</v>
      </c>
      <c r="U1613" t="s">
        <v>32</v>
      </c>
      <c r="V1613" t="s">
        <v>33</v>
      </c>
      <c r="W1613">
        <v>0.57999999999999996</v>
      </c>
    </row>
    <row r="1614" spans="1:23" x14ac:dyDescent="0.3">
      <c r="A1614" t="s">
        <v>1214</v>
      </c>
      <c r="B1614" t="s">
        <v>1215</v>
      </c>
      <c r="D1614" s="1">
        <v>39949</v>
      </c>
      <c r="E1614" s="1">
        <v>39949</v>
      </c>
      <c r="F1614" s="1" t="str">
        <f t="shared" si="114"/>
        <v>May</v>
      </c>
      <c r="G1614" s="1" t="str">
        <f t="shared" si="115"/>
        <v>2009</v>
      </c>
      <c r="H1614" s="2">
        <f t="shared" si="116"/>
        <v>0</v>
      </c>
      <c r="I1614" s="2" t="str">
        <f t="shared" si="117"/>
        <v>FREE DELIVERY</v>
      </c>
      <c r="J1614" t="s">
        <v>52</v>
      </c>
      <c r="K1614">
        <v>27</v>
      </c>
      <c r="L1614">
        <v>7333.45</v>
      </c>
      <c r="M1614">
        <v>7.0000000000000007E-2</v>
      </c>
      <c r="N1614" t="s">
        <v>18</v>
      </c>
      <c r="O1614">
        <v>-207.28</v>
      </c>
      <c r="P1614">
        <v>279.48</v>
      </c>
      <c r="Q1614">
        <v>35</v>
      </c>
      <c r="R1614" t="s">
        <v>139</v>
      </c>
      <c r="S1614" t="s">
        <v>140</v>
      </c>
      <c r="T1614" t="s">
        <v>21</v>
      </c>
      <c r="U1614" t="s">
        <v>22</v>
      </c>
      <c r="V1614" t="s">
        <v>23</v>
      </c>
      <c r="W1614">
        <v>0.8</v>
      </c>
    </row>
    <row r="1615" spans="1:23" x14ac:dyDescent="0.3">
      <c r="A1615" t="s">
        <v>1216</v>
      </c>
      <c r="B1615" t="s">
        <v>1103</v>
      </c>
      <c r="D1615" s="1">
        <v>41086</v>
      </c>
      <c r="E1615" s="1">
        <v>41088</v>
      </c>
      <c r="F1615" s="1" t="str">
        <f t="shared" si="114"/>
        <v>June</v>
      </c>
      <c r="G1615" s="1" t="str">
        <f t="shared" si="115"/>
        <v>2012</v>
      </c>
      <c r="H1615" s="2">
        <f t="shared" si="116"/>
        <v>2</v>
      </c>
      <c r="I1615" s="2" t="b">
        <f t="shared" si="117"/>
        <v>0</v>
      </c>
      <c r="J1615" t="s">
        <v>24</v>
      </c>
      <c r="K1615">
        <v>41</v>
      </c>
      <c r="L1615">
        <v>4256.51</v>
      </c>
      <c r="M1615">
        <v>0.03</v>
      </c>
      <c r="N1615" t="s">
        <v>18</v>
      </c>
      <c r="O1615">
        <v>1653.96</v>
      </c>
      <c r="P1615">
        <v>100.97</v>
      </c>
      <c r="Q1615">
        <v>7.18</v>
      </c>
      <c r="R1615" t="s">
        <v>139</v>
      </c>
      <c r="S1615" t="s">
        <v>140</v>
      </c>
      <c r="T1615" t="s">
        <v>31</v>
      </c>
      <c r="U1615" t="s">
        <v>32</v>
      </c>
      <c r="V1615" t="s">
        <v>48</v>
      </c>
      <c r="W1615">
        <v>0.46</v>
      </c>
    </row>
    <row r="1616" spans="1:23" x14ac:dyDescent="0.3">
      <c r="A1616" t="s">
        <v>1216</v>
      </c>
      <c r="B1616" t="s">
        <v>1103</v>
      </c>
      <c r="D1616" s="1">
        <v>41086</v>
      </c>
      <c r="E1616" s="1">
        <v>41088</v>
      </c>
      <c r="F1616" s="1" t="str">
        <f t="shared" si="114"/>
        <v>June</v>
      </c>
      <c r="G1616" s="1" t="str">
        <f t="shared" si="115"/>
        <v>2012</v>
      </c>
      <c r="H1616" s="2">
        <f t="shared" si="116"/>
        <v>2</v>
      </c>
      <c r="I1616" s="2" t="b">
        <f t="shared" si="117"/>
        <v>0</v>
      </c>
      <c r="J1616" t="s">
        <v>24</v>
      </c>
      <c r="K1616">
        <v>12</v>
      </c>
      <c r="L1616">
        <v>503.08</v>
      </c>
      <c r="M1616">
        <v>0.01</v>
      </c>
      <c r="N1616" t="s">
        <v>18</v>
      </c>
      <c r="O1616">
        <v>-102.74</v>
      </c>
      <c r="P1616">
        <v>40.98</v>
      </c>
      <c r="Q1616">
        <v>6.5</v>
      </c>
      <c r="R1616" t="s">
        <v>139</v>
      </c>
      <c r="S1616" t="s">
        <v>140</v>
      </c>
      <c r="T1616" t="s">
        <v>31</v>
      </c>
      <c r="U1616" t="s">
        <v>32</v>
      </c>
      <c r="V1616" t="s">
        <v>48</v>
      </c>
      <c r="W1616">
        <v>0.74</v>
      </c>
    </row>
    <row r="1617" spans="1:23" x14ac:dyDescent="0.3">
      <c r="A1617" t="s">
        <v>1216</v>
      </c>
      <c r="B1617" t="s">
        <v>1103</v>
      </c>
      <c r="D1617" s="1">
        <v>41086</v>
      </c>
      <c r="E1617" s="1">
        <v>41087</v>
      </c>
      <c r="F1617" s="1" t="str">
        <f t="shared" si="114"/>
        <v>June</v>
      </c>
      <c r="G1617" s="1" t="str">
        <f t="shared" si="115"/>
        <v>2012</v>
      </c>
      <c r="H1617" s="2">
        <f t="shared" si="116"/>
        <v>1</v>
      </c>
      <c r="I1617" s="2" t="b">
        <f t="shared" si="117"/>
        <v>0</v>
      </c>
      <c r="J1617" t="s">
        <v>24</v>
      </c>
      <c r="K1617">
        <v>15</v>
      </c>
      <c r="L1617">
        <v>76.94</v>
      </c>
      <c r="M1617">
        <v>0</v>
      </c>
      <c r="N1617" t="s">
        <v>39</v>
      </c>
      <c r="O1617">
        <v>29.67</v>
      </c>
      <c r="P1617">
        <v>4.13</v>
      </c>
      <c r="Q1617">
        <v>0.99</v>
      </c>
      <c r="R1617" t="s">
        <v>139</v>
      </c>
      <c r="S1617" t="s">
        <v>140</v>
      </c>
      <c r="T1617" t="s">
        <v>31</v>
      </c>
      <c r="U1617" t="s">
        <v>22</v>
      </c>
      <c r="V1617" t="s">
        <v>57</v>
      </c>
      <c r="W1617">
        <v>0.39</v>
      </c>
    </row>
    <row r="1618" spans="1:23" x14ac:dyDescent="0.3">
      <c r="A1618" t="s">
        <v>1219</v>
      </c>
      <c r="B1618" t="s">
        <v>1220</v>
      </c>
      <c r="D1618" s="1">
        <v>40775</v>
      </c>
      <c r="E1618" s="1">
        <v>40777</v>
      </c>
      <c r="F1618" s="1" t="str">
        <f t="shared" si="114"/>
        <v>August</v>
      </c>
      <c r="G1618" s="1" t="str">
        <f t="shared" si="115"/>
        <v>2011</v>
      </c>
      <c r="H1618" s="2">
        <f t="shared" si="116"/>
        <v>2</v>
      </c>
      <c r="I1618" s="2" t="b">
        <f t="shared" si="117"/>
        <v>0</v>
      </c>
      <c r="J1618" t="s">
        <v>34</v>
      </c>
      <c r="K1618">
        <v>37</v>
      </c>
      <c r="L1618">
        <v>252.99</v>
      </c>
      <c r="M1618">
        <v>0.08</v>
      </c>
      <c r="N1618" t="s">
        <v>18</v>
      </c>
      <c r="O1618">
        <v>28.76</v>
      </c>
      <c r="P1618">
        <v>7.08</v>
      </c>
      <c r="Q1618">
        <v>2.35</v>
      </c>
      <c r="R1618" t="s">
        <v>139</v>
      </c>
      <c r="S1618" t="s">
        <v>140</v>
      </c>
      <c r="T1618" t="s">
        <v>42</v>
      </c>
      <c r="U1618" t="s">
        <v>22</v>
      </c>
      <c r="V1618" t="s">
        <v>60</v>
      </c>
      <c r="W1618">
        <v>0.47</v>
      </c>
    </row>
    <row r="1619" spans="1:23" x14ac:dyDescent="0.3">
      <c r="A1619" t="s">
        <v>1199</v>
      </c>
      <c r="B1619" t="s">
        <v>1218</v>
      </c>
      <c r="D1619" s="1">
        <v>41196</v>
      </c>
      <c r="E1619" s="1">
        <v>41198</v>
      </c>
      <c r="F1619" s="1" t="str">
        <f t="shared" si="114"/>
        <v>October</v>
      </c>
      <c r="G1619" s="1" t="str">
        <f t="shared" si="115"/>
        <v>2012</v>
      </c>
      <c r="H1619" s="2">
        <f t="shared" si="116"/>
        <v>2</v>
      </c>
      <c r="I1619" s="2" t="b">
        <f t="shared" si="117"/>
        <v>0</v>
      </c>
      <c r="J1619" t="s">
        <v>24</v>
      </c>
      <c r="K1619">
        <v>36</v>
      </c>
      <c r="L1619">
        <v>17304.849999999999</v>
      </c>
      <c r="M1619">
        <v>0.05</v>
      </c>
      <c r="N1619" t="s">
        <v>25</v>
      </c>
      <c r="O1619">
        <v>7434.48</v>
      </c>
      <c r="P1619">
        <v>500.98</v>
      </c>
      <c r="Q1619">
        <v>28.14</v>
      </c>
      <c r="R1619" t="s">
        <v>139</v>
      </c>
      <c r="S1619" t="s">
        <v>140</v>
      </c>
      <c r="T1619" t="s">
        <v>31</v>
      </c>
      <c r="U1619" t="s">
        <v>32</v>
      </c>
      <c r="V1619" t="s">
        <v>94</v>
      </c>
      <c r="W1619">
        <v>0.38</v>
      </c>
    </row>
    <row r="1620" spans="1:23" x14ac:dyDescent="0.3">
      <c r="A1620" t="s">
        <v>1199</v>
      </c>
      <c r="B1620" t="s">
        <v>1218</v>
      </c>
      <c r="D1620" s="1">
        <v>41196</v>
      </c>
      <c r="E1620" s="1">
        <v>41199</v>
      </c>
      <c r="F1620" s="1" t="str">
        <f t="shared" si="114"/>
        <v>October</v>
      </c>
      <c r="G1620" s="1" t="str">
        <f t="shared" si="115"/>
        <v>2012</v>
      </c>
      <c r="H1620" s="2">
        <f t="shared" si="116"/>
        <v>3</v>
      </c>
      <c r="I1620" s="2" t="b">
        <f t="shared" si="117"/>
        <v>0</v>
      </c>
      <c r="J1620" t="s">
        <v>24</v>
      </c>
      <c r="K1620">
        <v>20</v>
      </c>
      <c r="L1620">
        <v>794.32</v>
      </c>
      <c r="M1620">
        <v>0.08</v>
      </c>
      <c r="N1620" t="s">
        <v>18</v>
      </c>
      <c r="O1620">
        <v>67.61</v>
      </c>
      <c r="P1620">
        <v>40.99</v>
      </c>
      <c r="Q1620">
        <v>17.48</v>
      </c>
      <c r="R1620" t="s">
        <v>139</v>
      </c>
      <c r="S1620" t="s">
        <v>140</v>
      </c>
      <c r="T1620" t="s">
        <v>31</v>
      </c>
      <c r="U1620" t="s">
        <v>22</v>
      </c>
      <c r="V1620" t="s">
        <v>43</v>
      </c>
      <c r="W1620">
        <v>0.36</v>
      </c>
    </row>
    <row r="1621" spans="1:23" x14ac:dyDescent="0.3">
      <c r="A1621" t="s">
        <v>1182</v>
      </c>
      <c r="B1621" t="s">
        <v>1225</v>
      </c>
      <c r="D1621" s="1">
        <v>40031</v>
      </c>
      <c r="E1621" s="1">
        <v>40032</v>
      </c>
      <c r="F1621" s="1" t="str">
        <f t="shared" si="114"/>
        <v>August</v>
      </c>
      <c r="G1621" s="1" t="str">
        <f t="shared" si="115"/>
        <v>2009</v>
      </c>
      <c r="H1621" s="2">
        <f t="shared" si="116"/>
        <v>1</v>
      </c>
      <c r="I1621" s="2" t="b">
        <f t="shared" si="117"/>
        <v>0</v>
      </c>
      <c r="J1621" t="s">
        <v>24</v>
      </c>
      <c r="K1621">
        <v>31</v>
      </c>
      <c r="L1621">
        <v>163.89</v>
      </c>
      <c r="M1621">
        <v>0.02</v>
      </c>
      <c r="N1621" t="s">
        <v>18</v>
      </c>
      <c r="O1621">
        <v>-108.55</v>
      </c>
      <c r="P1621">
        <v>4.8899999999999997</v>
      </c>
      <c r="Q1621">
        <v>4.93</v>
      </c>
      <c r="R1621" t="s">
        <v>139</v>
      </c>
      <c r="S1621" t="s">
        <v>140</v>
      </c>
      <c r="T1621" t="s">
        <v>31</v>
      </c>
      <c r="U1621" t="s">
        <v>32</v>
      </c>
      <c r="V1621" t="s">
        <v>48</v>
      </c>
      <c r="W1621">
        <v>0.66</v>
      </c>
    </row>
    <row r="1622" spans="1:23" x14ac:dyDescent="0.3">
      <c r="A1622" t="s">
        <v>1182</v>
      </c>
      <c r="B1622" t="s">
        <v>1225</v>
      </c>
      <c r="D1622" s="1">
        <v>40031</v>
      </c>
      <c r="E1622" s="1">
        <v>40032</v>
      </c>
      <c r="F1622" s="1" t="str">
        <f t="shared" si="114"/>
        <v>August</v>
      </c>
      <c r="G1622" s="1" t="str">
        <f t="shared" si="115"/>
        <v>2009</v>
      </c>
      <c r="H1622" s="2">
        <f t="shared" si="116"/>
        <v>1</v>
      </c>
      <c r="I1622" s="2" t="b">
        <f t="shared" si="117"/>
        <v>0</v>
      </c>
      <c r="J1622" t="s">
        <v>24</v>
      </c>
      <c r="K1622">
        <v>12</v>
      </c>
      <c r="L1622">
        <v>115.45</v>
      </c>
      <c r="M1622">
        <v>7.0000000000000007E-2</v>
      </c>
      <c r="N1622" t="s">
        <v>18</v>
      </c>
      <c r="O1622">
        <v>23.53</v>
      </c>
      <c r="P1622">
        <v>10.06</v>
      </c>
      <c r="Q1622">
        <v>2.06</v>
      </c>
      <c r="R1622" t="s">
        <v>139</v>
      </c>
      <c r="S1622" t="s">
        <v>140</v>
      </c>
      <c r="T1622" t="s">
        <v>31</v>
      </c>
      <c r="U1622" t="s">
        <v>22</v>
      </c>
      <c r="V1622" t="s">
        <v>43</v>
      </c>
      <c r="W1622">
        <v>0.39</v>
      </c>
    </row>
    <row r="1623" spans="1:23" x14ac:dyDescent="0.3">
      <c r="A1623" t="s">
        <v>1184</v>
      </c>
      <c r="B1623" t="s">
        <v>954</v>
      </c>
      <c r="D1623" s="1">
        <v>40093</v>
      </c>
      <c r="E1623" s="1">
        <v>40095</v>
      </c>
      <c r="F1623" s="1" t="str">
        <f t="shared" si="114"/>
        <v>October</v>
      </c>
      <c r="G1623" s="1" t="str">
        <f t="shared" si="115"/>
        <v>2009</v>
      </c>
      <c r="H1623" s="2">
        <f t="shared" si="116"/>
        <v>2</v>
      </c>
      <c r="I1623" s="2" t="b">
        <f t="shared" si="117"/>
        <v>0</v>
      </c>
      <c r="J1623" t="s">
        <v>24</v>
      </c>
      <c r="K1623">
        <v>2</v>
      </c>
      <c r="L1623">
        <v>154.94</v>
      </c>
      <c r="M1623">
        <v>0.09</v>
      </c>
      <c r="N1623" t="s">
        <v>18</v>
      </c>
      <c r="O1623">
        <v>-358.43</v>
      </c>
      <c r="P1623">
        <v>77.510000000000005</v>
      </c>
      <c r="Q1623">
        <v>4</v>
      </c>
      <c r="R1623" t="s">
        <v>139</v>
      </c>
      <c r="S1623" t="s">
        <v>140</v>
      </c>
      <c r="T1623" t="s">
        <v>27</v>
      </c>
      <c r="U1623" t="s">
        <v>32</v>
      </c>
      <c r="V1623" t="s">
        <v>48</v>
      </c>
      <c r="W1623">
        <v>0.76</v>
      </c>
    </row>
    <row r="1624" spans="1:23" x14ac:dyDescent="0.3">
      <c r="A1624" t="s">
        <v>1184</v>
      </c>
      <c r="B1624" t="s">
        <v>954</v>
      </c>
      <c r="D1624" s="1">
        <v>40093</v>
      </c>
      <c r="E1624" s="1">
        <v>40095</v>
      </c>
      <c r="F1624" s="1" t="str">
        <f t="shared" si="114"/>
        <v>October</v>
      </c>
      <c r="G1624" s="1" t="str">
        <f t="shared" si="115"/>
        <v>2009</v>
      </c>
      <c r="H1624" s="2">
        <f t="shared" si="116"/>
        <v>2</v>
      </c>
      <c r="I1624" s="2" t="b">
        <f t="shared" si="117"/>
        <v>0</v>
      </c>
      <c r="J1624" t="s">
        <v>24</v>
      </c>
      <c r="K1624">
        <v>44</v>
      </c>
      <c r="L1624">
        <v>1642.6420000000001</v>
      </c>
      <c r="M1624">
        <v>0.08</v>
      </c>
      <c r="N1624" t="s">
        <v>39</v>
      </c>
      <c r="O1624">
        <v>314.83999999999997</v>
      </c>
      <c r="P1624">
        <v>45.99</v>
      </c>
      <c r="Q1624">
        <v>4.99</v>
      </c>
      <c r="R1624" t="s">
        <v>139</v>
      </c>
      <c r="S1624" t="s">
        <v>140</v>
      </c>
      <c r="T1624" t="s">
        <v>27</v>
      </c>
      <c r="U1624" t="s">
        <v>32</v>
      </c>
      <c r="V1624" t="s">
        <v>33</v>
      </c>
      <c r="W1624">
        <v>0.56000000000000005</v>
      </c>
    </row>
    <row r="1625" spans="1:23" x14ac:dyDescent="0.3">
      <c r="A1625" t="s">
        <v>973</v>
      </c>
      <c r="B1625" t="s">
        <v>974</v>
      </c>
      <c r="D1625" s="1">
        <v>40194</v>
      </c>
      <c r="E1625" s="1">
        <v>40194</v>
      </c>
      <c r="F1625" s="1" t="str">
        <f t="shared" si="114"/>
        <v>January</v>
      </c>
      <c r="G1625" s="1" t="str">
        <f t="shared" si="115"/>
        <v>2010</v>
      </c>
      <c r="H1625" s="2">
        <f t="shared" si="116"/>
        <v>0</v>
      </c>
      <c r="I1625" s="2" t="str">
        <f t="shared" si="117"/>
        <v>FREE DELIVERY</v>
      </c>
      <c r="J1625" t="s">
        <v>34</v>
      </c>
      <c r="K1625">
        <v>4</v>
      </c>
      <c r="L1625">
        <v>770.76</v>
      </c>
      <c r="M1625">
        <v>0.08</v>
      </c>
      <c r="N1625" t="s">
        <v>25</v>
      </c>
      <c r="O1625">
        <v>-192.51</v>
      </c>
      <c r="P1625">
        <v>200.98</v>
      </c>
      <c r="Q1625">
        <v>23.76</v>
      </c>
      <c r="R1625" t="s">
        <v>260</v>
      </c>
      <c r="S1625" t="s">
        <v>260</v>
      </c>
      <c r="T1625" t="s">
        <v>31</v>
      </c>
      <c r="U1625" t="s">
        <v>36</v>
      </c>
      <c r="V1625" t="s">
        <v>67</v>
      </c>
      <c r="W1625">
        <v>0.57999999999999996</v>
      </c>
    </row>
    <row r="1626" spans="1:23" x14ac:dyDescent="0.3">
      <c r="A1626" t="s">
        <v>1124</v>
      </c>
      <c r="B1626" t="s">
        <v>950</v>
      </c>
      <c r="D1626" s="1">
        <v>41124</v>
      </c>
      <c r="E1626" s="1">
        <v>41125</v>
      </c>
      <c r="F1626" s="1" t="str">
        <f t="shared" si="114"/>
        <v>August</v>
      </c>
      <c r="G1626" s="1" t="str">
        <f t="shared" si="115"/>
        <v>2012</v>
      </c>
      <c r="H1626" s="2">
        <f t="shared" si="116"/>
        <v>1</v>
      </c>
      <c r="I1626" s="2" t="b">
        <f t="shared" si="117"/>
        <v>0</v>
      </c>
      <c r="J1626" t="s">
        <v>34</v>
      </c>
      <c r="K1626">
        <v>37</v>
      </c>
      <c r="L1626">
        <v>270.43</v>
      </c>
      <c r="M1626">
        <v>7.0000000000000007E-2</v>
      </c>
      <c r="N1626" t="s">
        <v>18</v>
      </c>
      <c r="O1626">
        <v>-83.16</v>
      </c>
      <c r="P1626">
        <v>7.68</v>
      </c>
      <c r="Q1626">
        <v>6.16</v>
      </c>
      <c r="R1626" t="s">
        <v>260</v>
      </c>
      <c r="S1626" t="s">
        <v>260</v>
      </c>
      <c r="T1626" t="s">
        <v>31</v>
      </c>
      <c r="U1626" t="s">
        <v>22</v>
      </c>
      <c r="V1626" t="s">
        <v>29</v>
      </c>
      <c r="W1626">
        <v>0.35</v>
      </c>
    </row>
    <row r="1627" spans="1:23" x14ac:dyDescent="0.3">
      <c r="A1627" t="s">
        <v>1219</v>
      </c>
      <c r="B1627" t="s">
        <v>1220</v>
      </c>
      <c r="D1627" s="1">
        <v>40908</v>
      </c>
      <c r="E1627" s="1">
        <v>40908</v>
      </c>
      <c r="F1627" s="1" t="str">
        <f t="shared" si="114"/>
        <v>December</v>
      </c>
      <c r="G1627" s="1" t="str">
        <f t="shared" si="115"/>
        <v>2011</v>
      </c>
      <c r="H1627" s="2">
        <f t="shared" si="116"/>
        <v>0</v>
      </c>
      <c r="I1627" s="2" t="str">
        <f t="shared" si="117"/>
        <v>FREE DELIVERY</v>
      </c>
      <c r="J1627" t="s">
        <v>17</v>
      </c>
      <c r="K1627">
        <v>24</v>
      </c>
      <c r="L1627">
        <v>1339.25</v>
      </c>
      <c r="M1627">
        <v>0.03</v>
      </c>
      <c r="N1627" t="s">
        <v>18</v>
      </c>
      <c r="O1627">
        <v>142.51</v>
      </c>
      <c r="P1627">
        <v>56.96</v>
      </c>
      <c r="Q1627">
        <v>13.22</v>
      </c>
      <c r="R1627" t="s">
        <v>260</v>
      </c>
      <c r="S1627" t="s">
        <v>260</v>
      </c>
      <c r="T1627" t="s">
        <v>42</v>
      </c>
      <c r="U1627" t="s">
        <v>22</v>
      </c>
      <c r="V1627" t="s">
        <v>28</v>
      </c>
      <c r="W1627">
        <v>0.56000000000000005</v>
      </c>
    </row>
    <row r="1628" spans="1:23" x14ac:dyDescent="0.3">
      <c r="A1628" t="s">
        <v>1219</v>
      </c>
      <c r="B1628" t="s">
        <v>1220</v>
      </c>
      <c r="D1628" s="1">
        <v>39997</v>
      </c>
      <c r="E1628" s="1">
        <v>39998</v>
      </c>
      <c r="F1628" s="1" t="str">
        <f t="shared" si="114"/>
        <v>July</v>
      </c>
      <c r="G1628" s="1" t="str">
        <f t="shared" si="115"/>
        <v>2009</v>
      </c>
      <c r="H1628" s="2">
        <f t="shared" si="116"/>
        <v>1</v>
      </c>
      <c r="I1628" s="2" t="b">
        <f t="shared" si="117"/>
        <v>0</v>
      </c>
      <c r="J1628" t="s">
        <v>24</v>
      </c>
      <c r="K1628">
        <v>8</v>
      </c>
      <c r="L1628">
        <v>1209.3699999999999</v>
      </c>
      <c r="M1628">
        <v>0.09</v>
      </c>
      <c r="N1628" t="s">
        <v>25</v>
      </c>
      <c r="O1628">
        <v>-407.85</v>
      </c>
      <c r="P1628">
        <v>150.97999999999999</v>
      </c>
      <c r="Q1628">
        <v>66.27</v>
      </c>
      <c r="R1628" t="s">
        <v>260</v>
      </c>
      <c r="S1628" t="s">
        <v>260</v>
      </c>
      <c r="T1628" t="s">
        <v>42</v>
      </c>
      <c r="U1628" t="s">
        <v>36</v>
      </c>
      <c r="V1628" t="s">
        <v>54</v>
      </c>
      <c r="W1628">
        <v>0.65</v>
      </c>
    </row>
    <row r="1629" spans="1:23" x14ac:dyDescent="0.3">
      <c r="A1629" t="s">
        <v>1020</v>
      </c>
      <c r="B1629" t="s">
        <v>1217</v>
      </c>
      <c r="D1629" s="1">
        <v>40024</v>
      </c>
      <c r="E1629" s="1">
        <v>40028</v>
      </c>
      <c r="F1629" s="1" t="str">
        <f t="shared" si="114"/>
        <v>August</v>
      </c>
      <c r="G1629" s="1" t="str">
        <f t="shared" si="115"/>
        <v>2009</v>
      </c>
      <c r="H1629" s="2">
        <f t="shared" si="116"/>
        <v>4</v>
      </c>
      <c r="I1629" s="2" t="b">
        <f t="shared" si="117"/>
        <v>0</v>
      </c>
      <c r="J1629" t="s">
        <v>17</v>
      </c>
      <c r="K1629">
        <v>23</v>
      </c>
      <c r="L1629">
        <v>404.24</v>
      </c>
      <c r="M1629">
        <v>0.02</v>
      </c>
      <c r="N1629" t="s">
        <v>39</v>
      </c>
      <c r="O1629">
        <v>-76.989999999999995</v>
      </c>
      <c r="P1629">
        <v>15.99</v>
      </c>
      <c r="Q1629">
        <v>13.18</v>
      </c>
      <c r="R1629" t="s">
        <v>260</v>
      </c>
      <c r="S1629" t="s">
        <v>260</v>
      </c>
      <c r="T1629" t="s">
        <v>31</v>
      </c>
      <c r="U1629" t="s">
        <v>22</v>
      </c>
      <c r="V1629" t="s">
        <v>29</v>
      </c>
      <c r="W1629">
        <v>0.37</v>
      </c>
    </row>
    <row r="1630" spans="1:23" x14ac:dyDescent="0.3">
      <c r="A1630" t="s">
        <v>1020</v>
      </c>
      <c r="B1630" t="s">
        <v>1217</v>
      </c>
      <c r="D1630" s="1">
        <v>40024</v>
      </c>
      <c r="E1630" s="1">
        <v>40024</v>
      </c>
      <c r="F1630" s="1" t="str">
        <f t="shared" si="114"/>
        <v>July</v>
      </c>
      <c r="G1630" s="1" t="str">
        <f t="shared" si="115"/>
        <v>2009</v>
      </c>
      <c r="H1630" s="2">
        <f t="shared" si="116"/>
        <v>0</v>
      </c>
      <c r="I1630" s="2" t="str">
        <f t="shared" si="117"/>
        <v>FREE DELIVERY</v>
      </c>
      <c r="J1630" t="s">
        <v>17</v>
      </c>
      <c r="K1630">
        <v>32</v>
      </c>
      <c r="L1630">
        <v>1381.88</v>
      </c>
      <c r="M1630">
        <v>0.09</v>
      </c>
      <c r="N1630" t="s">
        <v>39</v>
      </c>
      <c r="O1630">
        <v>598.20000000000005</v>
      </c>
      <c r="P1630">
        <v>46.94</v>
      </c>
      <c r="Q1630">
        <v>6.77</v>
      </c>
      <c r="R1630" t="s">
        <v>260</v>
      </c>
      <c r="S1630" t="s">
        <v>260</v>
      </c>
      <c r="T1630" t="s">
        <v>31</v>
      </c>
      <c r="U1630" t="s">
        <v>36</v>
      </c>
      <c r="V1630" t="s">
        <v>37</v>
      </c>
      <c r="W1630">
        <v>0.44</v>
      </c>
    </row>
    <row r="1631" spans="1:23" x14ac:dyDescent="0.3">
      <c r="A1631" t="s">
        <v>1219</v>
      </c>
      <c r="B1631" t="s">
        <v>1220</v>
      </c>
      <c r="D1631" s="1">
        <v>39823</v>
      </c>
      <c r="E1631" s="1">
        <v>39827</v>
      </c>
      <c r="F1631" s="1" t="str">
        <f t="shared" si="114"/>
        <v>January</v>
      </c>
      <c r="G1631" s="1" t="str">
        <f t="shared" si="115"/>
        <v>2009</v>
      </c>
      <c r="H1631" s="2">
        <f t="shared" si="116"/>
        <v>4</v>
      </c>
      <c r="I1631" s="2" t="b">
        <f t="shared" si="117"/>
        <v>0</v>
      </c>
      <c r="J1631" t="s">
        <v>17</v>
      </c>
      <c r="K1631">
        <v>43</v>
      </c>
      <c r="L1631">
        <v>1307.3499999999999</v>
      </c>
      <c r="M1631">
        <v>0.05</v>
      </c>
      <c r="N1631" t="s">
        <v>39</v>
      </c>
      <c r="O1631">
        <v>-154.24</v>
      </c>
      <c r="P1631">
        <v>30.42</v>
      </c>
      <c r="Q1631">
        <v>8.65</v>
      </c>
      <c r="R1631" t="s">
        <v>260</v>
      </c>
      <c r="S1631" t="s">
        <v>260</v>
      </c>
      <c r="T1631" t="s">
        <v>42</v>
      </c>
      <c r="U1631" t="s">
        <v>32</v>
      </c>
      <c r="V1631" t="s">
        <v>48</v>
      </c>
      <c r="W1631">
        <v>0.74</v>
      </c>
    </row>
    <row r="1632" spans="1:23" x14ac:dyDescent="0.3">
      <c r="A1632" t="s">
        <v>1219</v>
      </c>
      <c r="B1632" t="s">
        <v>1220</v>
      </c>
      <c r="D1632" s="1">
        <v>39823</v>
      </c>
      <c r="E1632" s="1">
        <v>39825</v>
      </c>
      <c r="F1632" s="1" t="str">
        <f t="shared" si="114"/>
        <v>January</v>
      </c>
      <c r="G1632" s="1" t="str">
        <f t="shared" si="115"/>
        <v>2009</v>
      </c>
      <c r="H1632" s="2">
        <f t="shared" si="116"/>
        <v>2</v>
      </c>
      <c r="I1632" s="2" t="b">
        <f t="shared" si="117"/>
        <v>0</v>
      </c>
      <c r="J1632" t="s">
        <v>17</v>
      </c>
      <c r="K1632">
        <v>3</v>
      </c>
      <c r="L1632">
        <v>523.58000000000004</v>
      </c>
      <c r="M1632">
        <v>0.01</v>
      </c>
      <c r="N1632" t="s">
        <v>39</v>
      </c>
      <c r="O1632">
        <v>-179.36</v>
      </c>
      <c r="P1632">
        <v>161.55000000000001</v>
      </c>
      <c r="Q1632">
        <v>19.989999999999998</v>
      </c>
      <c r="R1632" t="s">
        <v>260</v>
      </c>
      <c r="S1632" t="s">
        <v>260</v>
      </c>
      <c r="T1632" t="s">
        <v>42</v>
      </c>
      <c r="U1632" t="s">
        <v>22</v>
      </c>
      <c r="V1632" t="s">
        <v>23</v>
      </c>
      <c r="W1632">
        <v>0.66</v>
      </c>
    </row>
    <row r="1633" spans="1:23" x14ac:dyDescent="0.3">
      <c r="A1633" t="s">
        <v>1216</v>
      </c>
      <c r="B1633" t="s">
        <v>1103</v>
      </c>
      <c r="D1633" s="1">
        <v>41220</v>
      </c>
      <c r="E1633" s="1">
        <v>41221</v>
      </c>
      <c r="F1633" s="1" t="str">
        <f t="shared" si="114"/>
        <v>November</v>
      </c>
      <c r="G1633" s="1" t="str">
        <f t="shared" si="115"/>
        <v>2012</v>
      </c>
      <c r="H1633" s="2">
        <f t="shared" si="116"/>
        <v>1</v>
      </c>
      <c r="I1633" s="2" t="b">
        <f t="shared" si="117"/>
        <v>0</v>
      </c>
      <c r="J1633" t="s">
        <v>24</v>
      </c>
      <c r="K1633">
        <v>19</v>
      </c>
      <c r="L1633">
        <v>257.97000000000003</v>
      </c>
      <c r="M1633">
        <v>0.03</v>
      </c>
      <c r="N1633" t="s">
        <v>18</v>
      </c>
      <c r="O1633">
        <v>33.18</v>
      </c>
      <c r="P1633">
        <v>12.95</v>
      </c>
      <c r="Q1633">
        <v>4.9800000000000004</v>
      </c>
      <c r="R1633" t="s">
        <v>260</v>
      </c>
      <c r="S1633" t="s">
        <v>260</v>
      </c>
      <c r="T1633" t="s">
        <v>31</v>
      </c>
      <c r="U1633" t="s">
        <v>22</v>
      </c>
      <c r="V1633" t="s">
        <v>29</v>
      </c>
      <c r="W1633">
        <v>0.4</v>
      </c>
    </row>
    <row r="1634" spans="1:23" x14ac:dyDescent="0.3">
      <c r="A1634" t="s">
        <v>1055</v>
      </c>
      <c r="B1634" t="s">
        <v>950</v>
      </c>
      <c r="D1634" s="1">
        <v>40581</v>
      </c>
      <c r="E1634" s="1">
        <v>40584</v>
      </c>
      <c r="F1634" s="1" t="str">
        <f t="shared" si="114"/>
        <v>February</v>
      </c>
      <c r="G1634" s="1" t="str">
        <f t="shared" si="115"/>
        <v>2011</v>
      </c>
      <c r="H1634" s="2">
        <f t="shared" si="116"/>
        <v>3</v>
      </c>
      <c r="I1634" s="2" t="b">
        <f t="shared" si="117"/>
        <v>0</v>
      </c>
      <c r="J1634" t="s">
        <v>52</v>
      </c>
      <c r="K1634">
        <v>42</v>
      </c>
      <c r="L1634">
        <v>619.77</v>
      </c>
      <c r="M1634">
        <v>0.02</v>
      </c>
      <c r="N1634" t="s">
        <v>18</v>
      </c>
      <c r="O1634">
        <v>50.24</v>
      </c>
      <c r="P1634">
        <v>14.45</v>
      </c>
      <c r="Q1634">
        <v>7.17</v>
      </c>
      <c r="R1634" t="s">
        <v>260</v>
      </c>
      <c r="S1634" t="s">
        <v>260</v>
      </c>
      <c r="T1634" t="s">
        <v>42</v>
      </c>
      <c r="U1634" t="s">
        <v>22</v>
      </c>
      <c r="V1634" t="s">
        <v>29</v>
      </c>
      <c r="W1634">
        <v>0.38</v>
      </c>
    </row>
    <row r="1635" spans="1:23" x14ac:dyDescent="0.3">
      <c r="A1635" t="s">
        <v>1226</v>
      </c>
      <c r="B1635" t="s">
        <v>1227</v>
      </c>
      <c r="D1635" s="1">
        <v>40412</v>
      </c>
      <c r="E1635" s="1">
        <v>40414</v>
      </c>
      <c r="F1635" s="1" t="str">
        <f t="shared" si="114"/>
        <v>August</v>
      </c>
      <c r="G1635" s="1" t="str">
        <f t="shared" si="115"/>
        <v>2010</v>
      </c>
      <c r="H1635" s="2">
        <f t="shared" si="116"/>
        <v>2</v>
      </c>
      <c r="I1635" s="2" t="b">
        <f t="shared" si="117"/>
        <v>0</v>
      </c>
      <c r="J1635" t="s">
        <v>44</v>
      </c>
      <c r="K1635">
        <v>21</v>
      </c>
      <c r="L1635">
        <v>7512.03</v>
      </c>
      <c r="M1635">
        <v>0.09</v>
      </c>
      <c r="N1635" t="s">
        <v>39</v>
      </c>
      <c r="O1635">
        <v>2017.64</v>
      </c>
      <c r="P1635">
        <v>363.25</v>
      </c>
      <c r="Q1635">
        <v>19.989999999999998</v>
      </c>
      <c r="R1635" t="s">
        <v>260</v>
      </c>
      <c r="S1635" t="s">
        <v>260</v>
      </c>
      <c r="T1635" t="s">
        <v>31</v>
      </c>
      <c r="U1635" t="s">
        <v>22</v>
      </c>
      <c r="V1635" t="s">
        <v>28</v>
      </c>
      <c r="W1635">
        <v>0.56999999999999995</v>
      </c>
    </row>
    <row r="1636" spans="1:23" x14ac:dyDescent="0.3">
      <c r="A1636" t="s">
        <v>1066</v>
      </c>
      <c r="B1636" t="s">
        <v>1067</v>
      </c>
      <c r="D1636" s="1">
        <v>40980</v>
      </c>
      <c r="E1636" s="1">
        <v>40981</v>
      </c>
      <c r="F1636" s="1" t="str">
        <f t="shared" si="114"/>
        <v>March</v>
      </c>
      <c r="G1636" s="1" t="str">
        <f t="shared" si="115"/>
        <v>2012</v>
      </c>
      <c r="H1636" s="2">
        <f t="shared" si="116"/>
        <v>1</v>
      </c>
      <c r="I1636" s="2" t="b">
        <f t="shared" si="117"/>
        <v>0</v>
      </c>
      <c r="J1636" t="s">
        <v>24</v>
      </c>
      <c r="K1636">
        <v>27</v>
      </c>
      <c r="L1636">
        <v>2853.8834999999999</v>
      </c>
      <c r="M1636">
        <v>0.06</v>
      </c>
      <c r="N1636" t="s">
        <v>18</v>
      </c>
      <c r="O1636">
        <v>492.24</v>
      </c>
      <c r="P1636">
        <v>125.99</v>
      </c>
      <c r="Q1636">
        <v>7.69</v>
      </c>
      <c r="R1636" t="s">
        <v>260</v>
      </c>
      <c r="S1636" t="s">
        <v>260</v>
      </c>
      <c r="T1636" t="s">
        <v>21</v>
      </c>
      <c r="U1636" t="s">
        <v>32</v>
      </c>
      <c r="V1636" t="s">
        <v>33</v>
      </c>
      <c r="W1636">
        <v>0.57999999999999996</v>
      </c>
    </row>
    <row r="1637" spans="1:23" x14ac:dyDescent="0.3">
      <c r="A1637" t="s">
        <v>1226</v>
      </c>
      <c r="B1637" t="s">
        <v>1227</v>
      </c>
      <c r="D1637" s="1">
        <v>40856</v>
      </c>
      <c r="E1637" s="1">
        <v>40856</v>
      </c>
      <c r="F1637" s="1" t="str">
        <f t="shared" si="114"/>
        <v>November</v>
      </c>
      <c r="G1637" s="1" t="str">
        <f t="shared" si="115"/>
        <v>2011</v>
      </c>
      <c r="H1637" s="2">
        <f t="shared" si="116"/>
        <v>0</v>
      </c>
      <c r="I1637" s="2" t="str">
        <f t="shared" si="117"/>
        <v>FREE DELIVERY</v>
      </c>
      <c r="J1637" t="s">
        <v>44</v>
      </c>
      <c r="K1637">
        <v>31</v>
      </c>
      <c r="L1637">
        <v>240.63</v>
      </c>
      <c r="M1637">
        <v>0.02</v>
      </c>
      <c r="N1637" t="s">
        <v>18</v>
      </c>
      <c r="O1637">
        <v>-117.92</v>
      </c>
      <c r="P1637">
        <v>7.37</v>
      </c>
      <c r="Q1637">
        <v>5.53</v>
      </c>
      <c r="R1637" t="s">
        <v>260</v>
      </c>
      <c r="S1637" t="s">
        <v>260</v>
      </c>
      <c r="T1637" t="s">
        <v>27</v>
      </c>
      <c r="U1637" t="s">
        <v>32</v>
      </c>
      <c r="V1637" t="s">
        <v>48</v>
      </c>
      <c r="W1637">
        <v>0.69</v>
      </c>
    </row>
    <row r="1638" spans="1:23" x14ac:dyDescent="0.3">
      <c r="A1638" t="s">
        <v>1184</v>
      </c>
      <c r="B1638" t="s">
        <v>954</v>
      </c>
      <c r="D1638" s="1">
        <v>41214</v>
      </c>
      <c r="E1638" s="1">
        <v>41218</v>
      </c>
      <c r="F1638" s="1" t="str">
        <f t="shared" si="114"/>
        <v>November</v>
      </c>
      <c r="G1638" s="1" t="str">
        <f t="shared" si="115"/>
        <v>2012</v>
      </c>
      <c r="H1638" s="2">
        <f t="shared" si="116"/>
        <v>4</v>
      </c>
      <c r="I1638" s="2" t="b">
        <f t="shared" si="117"/>
        <v>0</v>
      </c>
      <c r="J1638" t="s">
        <v>17</v>
      </c>
      <c r="K1638">
        <v>44</v>
      </c>
      <c r="L1638">
        <v>192.33</v>
      </c>
      <c r="M1638">
        <v>0.01</v>
      </c>
      <c r="N1638" t="s">
        <v>18</v>
      </c>
      <c r="O1638">
        <v>48.54</v>
      </c>
      <c r="P1638">
        <v>4.26</v>
      </c>
      <c r="Q1638">
        <v>1.2</v>
      </c>
      <c r="R1638" t="s">
        <v>260</v>
      </c>
      <c r="S1638" t="s">
        <v>260</v>
      </c>
      <c r="T1638" t="s">
        <v>27</v>
      </c>
      <c r="U1638" t="s">
        <v>22</v>
      </c>
      <c r="V1638" t="s">
        <v>60</v>
      </c>
      <c r="W1638">
        <v>0.44</v>
      </c>
    </row>
    <row r="1639" spans="1:23" x14ac:dyDescent="0.3">
      <c r="A1639" t="s">
        <v>1226</v>
      </c>
      <c r="B1639" t="s">
        <v>1227</v>
      </c>
      <c r="D1639" s="1">
        <v>40742</v>
      </c>
      <c r="E1639" s="1">
        <v>40743</v>
      </c>
      <c r="F1639" s="1" t="str">
        <f t="shared" si="114"/>
        <v>July</v>
      </c>
      <c r="G1639" s="1" t="str">
        <f t="shared" si="115"/>
        <v>2011</v>
      </c>
      <c r="H1639" s="2">
        <f t="shared" si="116"/>
        <v>1</v>
      </c>
      <c r="I1639" s="2" t="b">
        <f t="shared" si="117"/>
        <v>0</v>
      </c>
      <c r="J1639" t="s">
        <v>44</v>
      </c>
      <c r="K1639">
        <v>3</v>
      </c>
      <c r="L1639">
        <v>8.6</v>
      </c>
      <c r="M1639">
        <v>0.09</v>
      </c>
      <c r="N1639" t="s">
        <v>18</v>
      </c>
      <c r="O1639">
        <v>-2.0299999999999998</v>
      </c>
      <c r="P1639">
        <v>2.88</v>
      </c>
      <c r="Q1639">
        <v>0.5</v>
      </c>
      <c r="R1639" t="s">
        <v>260</v>
      </c>
      <c r="S1639" t="s">
        <v>260</v>
      </c>
      <c r="T1639" t="s">
        <v>27</v>
      </c>
      <c r="U1639" t="s">
        <v>22</v>
      </c>
      <c r="V1639" t="s">
        <v>57</v>
      </c>
      <c r="W1639">
        <v>0.39</v>
      </c>
    </row>
    <row r="1640" spans="1:23" x14ac:dyDescent="0.3">
      <c r="A1640" t="s">
        <v>1020</v>
      </c>
      <c r="B1640" t="s">
        <v>1217</v>
      </c>
      <c r="D1640" s="1">
        <v>40450</v>
      </c>
      <c r="E1640" s="1">
        <v>40451</v>
      </c>
      <c r="F1640" s="1" t="str">
        <f t="shared" si="114"/>
        <v>September</v>
      </c>
      <c r="G1640" s="1" t="str">
        <f t="shared" si="115"/>
        <v>2010</v>
      </c>
      <c r="H1640" s="2">
        <f t="shared" si="116"/>
        <v>1</v>
      </c>
      <c r="I1640" s="2" t="b">
        <f t="shared" si="117"/>
        <v>0</v>
      </c>
      <c r="J1640" t="s">
        <v>34</v>
      </c>
      <c r="K1640">
        <v>13</v>
      </c>
      <c r="L1640">
        <v>1663.83</v>
      </c>
      <c r="M1640">
        <v>0.1</v>
      </c>
      <c r="N1640" t="s">
        <v>25</v>
      </c>
      <c r="O1640">
        <v>-484.64</v>
      </c>
      <c r="P1640">
        <v>130.97999999999999</v>
      </c>
      <c r="Q1640">
        <v>54.74</v>
      </c>
      <c r="R1640" t="s">
        <v>260</v>
      </c>
      <c r="S1640" t="s">
        <v>260</v>
      </c>
      <c r="T1640" t="s">
        <v>31</v>
      </c>
      <c r="U1640" t="s">
        <v>36</v>
      </c>
      <c r="V1640" t="s">
        <v>54</v>
      </c>
      <c r="W1640">
        <v>0.69</v>
      </c>
    </row>
    <row r="1641" spans="1:23" x14ac:dyDescent="0.3">
      <c r="A1641" t="s">
        <v>1210</v>
      </c>
      <c r="B1641" t="s">
        <v>1211</v>
      </c>
      <c r="D1641" s="1">
        <v>40568</v>
      </c>
      <c r="E1641" s="1">
        <v>40570</v>
      </c>
      <c r="F1641" s="1" t="str">
        <f t="shared" si="114"/>
        <v>January</v>
      </c>
      <c r="G1641" s="1" t="str">
        <f t="shared" si="115"/>
        <v>2011</v>
      </c>
      <c r="H1641" s="2">
        <f t="shared" si="116"/>
        <v>2</v>
      </c>
      <c r="I1641" s="2" t="b">
        <f t="shared" si="117"/>
        <v>0</v>
      </c>
      <c r="J1641" t="s">
        <v>24</v>
      </c>
      <c r="K1641">
        <v>24</v>
      </c>
      <c r="L1641">
        <v>265.35000000000002</v>
      </c>
      <c r="M1641">
        <v>0.02</v>
      </c>
      <c r="N1641" t="s">
        <v>18</v>
      </c>
      <c r="O1641">
        <v>-128.69</v>
      </c>
      <c r="P1641">
        <v>9.99</v>
      </c>
      <c r="Q1641">
        <v>11.59</v>
      </c>
      <c r="R1641" t="s">
        <v>260</v>
      </c>
      <c r="S1641" t="s">
        <v>260</v>
      </c>
      <c r="T1641" t="s">
        <v>42</v>
      </c>
      <c r="U1641" t="s">
        <v>22</v>
      </c>
      <c r="V1641" t="s">
        <v>43</v>
      </c>
      <c r="W1641">
        <v>0.4</v>
      </c>
    </row>
    <row r="1642" spans="1:23" x14ac:dyDescent="0.3">
      <c r="A1642" t="s">
        <v>1020</v>
      </c>
      <c r="B1642" t="s">
        <v>1217</v>
      </c>
      <c r="D1642" s="1">
        <v>39989</v>
      </c>
      <c r="E1642" s="1">
        <v>39991</v>
      </c>
      <c r="F1642" s="1" t="str">
        <f t="shared" si="114"/>
        <v>June</v>
      </c>
      <c r="G1642" s="1" t="str">
        <f t="shared" si="115"/>
        <v>2009</v>
      </c>
      <c r="H1642" s="2">
        <f t="shared" si="116"/>
        <v>2</v>
      </c>
      <c r="I1642" s="2" t="b">
        <f t="shared" si="117"/>
        <v>0</v>
      </c>
      <c r="J1642" t="s">
        <v>34</v>
      </c>
      <c r="K1642">
        <v>40</v>
      </c>
      <c r="L1642">
        <v>7381.19</v>
      </c>
      <c r="M1642">
        <v>0.04</v>
      </c>
      <c r="N1642" t="s">
        <v>18</v>
      </c>
      <c r="O1642">
        <v>2998.88</v>
      </c>
      <c r="P1642">
        <v>177.98</v>
      </c>
      <c r="Q1642">
        <v>0.99</v>
      </c>
      <c r="R1642" t="s">
        <v>260</v>
      </c>
      <c r="S1642" t="s">
        <v>260</v>
      </c>
      <c r="T1642" t="s">
        <v>31</v>
      </c>
      <c r="U1642" t="s">
        <v>22</v>
      </c>
      <c r="V1642" t="s">
        <v>28</v>
      </c>
      <c r="W1642">
        <v>0.56000000000000005</v>
      </c>
    </row>
    <row r="1643" spans="1:23" x14ac:dyDescent="0.3">
      <c r="A1643" t="s">
        <v>1226</v>
      </c>
      <c r="B1643" t="s">
        <v>1227</v>
      </c>
      <c r="D1643" s="1">
        <v>41026</v>
      </c>
      <c r="E1643" s="1">
        <v>41027</v>
      </c>
      <c r="F1643" s="1" t="str">
        <f t="shared" si="114"/>
        <v>April</v>
      </c>
      <c r="G1643" s="1" t="str">
        <f t="shared" si="115"/>
        <v>2012</v>
      </c>
      <c r="H1643" s="2">
        <f t="shared" si="116"/>
        <v>1</v>
      </c>
      <c r="I1643" s="2" t="b">
        <f t="shared" si="117"/>
        <v>0</v>
      </c>
      <c r="J1643" t="s">
        <v>24</v>
      </c>
      <c r="K1643">
        <v>25</v>
      </c>
      <c r="L1643">
        <v>945.36</v>
      </c>
      <c r="M1643">
        <v>0.1</v>
      </c>
      <c r="N1643" t="s">
        <v>18</v>
      </c>
      <c r="O1643">
        <v>219.85</v>
      </c>
      <c r="P1643">
        <v>39.979999999999997</v>
      </c>
      <c r="Q1643">
        <v>9.83</v>
      </c>
      <c r="R1643" t="s">
        <v>260</v>
      </c>
      <c r="S1643" t="s">
        <v>260</v>
      </c>
      <c r="T1643" t="s">
        <v>27</v>
      </c>
      <c r="U1643" t="s">
        <v>22</v>
      </c>
      <c r="V1643" t="s">
        <v>51</v>
      </c>
      <c r="W1643">
        <v>0.4</v>
      </c>
    </row>
    <row r="1644" spans="1:23" x14ac:dyDescent="0.3">
      <c r="A1644" t="s">
        <v>1066</v>
      </c>
      <c r="B1644" t="s">
        <v>1067</v>
      </c>
      <c r="D1644" s="1">
        <v>40488</v>
      </c>
      <c r="E1644" s="1">
        <v>40493</v>
      </c>
      <c r="F1644" s="1" t="str">
        <f t="shared" si="114"/>
        <v>November</v>
      </c>
      <c r="G1644" s="1" t="str">
        <f t="shared" si="115"/>
        <v>2010</v>
      </c>
      <c r="H1644" s="2">
        <f t="shared" si="116"/>
        <v>5</v>
      </c>
      <c r="I1644" s="2" t="b">
        <f t="shared" si="117"/>
        <v>0</v>
      </c>
      <c r="J1644" t="s">
        <v>17</v>
      </c>
      <c r="K1644">
        <v>46</v>
      </c>
      <c r="L1644">
        <v>9046.33</v>
      </c>
      <c r="M1644">
        <v>0</v>
      </c>
      <c r="N1644" t="s">
        <v>25</v>
      </c>
      <c r="O1644">
        <v>1398.03</v>
      </c>
      <c r="P1644">
        <v>180.98</v>
      </c>
      <c r="Q1644">
        <v>55.24</v>
      </c>
      <c r="R1644" t="s">
        <v>260</v>
      </c>
      <c r="S1644" t="s">
        <v>260</v>
      </c>
      <c r="T1644" t="s">
        <v>21</v>
      </c>
      <c r="U1644" t="s">
        <v>22</v>
      </c>
      <c r="V1644" t="s">
        <v>28</v>
      </c>
      <c r="W1644">
        <v>0.56999999999999995</v>
      </c>
    </row>
    <row r="1645" spans="1:23" x14ac:dyDescent="0.3">
      <c r="A1645" t="s">
        <v>1066</v>
      </c>
      <c r="B1645" t="s">
        <v>1067</v>
      </c>
      <c r="D1645" s="1">
        <v>40488</v>
      </c>
      <c r="E1645" s="1">
        <v>40495</v>
      </c>
      <c r="F1645" s="1" t="str">
        <f t="shared" si="114"/>
        <v>November</v>
      </c>
      <c r="G1645" s="1" t="str">
        <f t="shared" si="115"/>
        <v>2010</v>
      </c>
      <c r="H1645" s="2">
        <f t="shared" si="116"/>
        <v>7</v>
      </c>
      <c r="I1645" s="2" t="b">
        <f t="shared" si="117"/>
        <v>0</v>
      </c>
      <c r="J1645" t="s">
        <v>17</v>
      </c>
      <c r="K1645">
        <v>43</v>
      </c>
      <c r="L1645">
        <v>367.96</v>
      </c>
      <c r="M1645">
        <v>0.06</v>
      </c>
      <c r="N1645" t="s">
        <v>18</v>
      </c>
      <c r="O1645">
        <v>-16.11</v>
      </c>
      <c r="P1645">
        <v>8.67</v>
      </c>
      <c r="Q1645">
        <v>3.5</v>
      </c>
      <c r="R1645" t="s">
        <v>260</v>
      </c>
      <c r="S1645" t="s">
        <v>260</v>
      </c>
      <c r="T1645" t="s">
        <v>21</v>
      </c>
      <c r="U1645" t="s">
        <v>22</v>
      </c>
      <c r="V1645" t="s">
        <v>28</v>
      </c>
      <c r="W1645">
        <v>0.57999999999999996</v>
      </c>
    </row>
    <row r="1646" spans="1:23" x14ac:dyDescent="0.3">
      <c r="A1646" t="s">
        <v>1066</v>
      </c>
      <c r="B1646" t="s">
        <v>1067</v>
      </c>
      <c r="D1646" s="1">
        <v>40488</v>
      </c>
      <c r="E1646" s="1">
        <v>40492</v>
      </c>
      <c r="F1646" s="1" t="str">
        <f t="shared" si="114"/>
        <v>November</v>
      </c>
      <c r="G1646" s="1" t="str">
        <f t="shared" si="115"/>
        <v>2010</v>
      </c>
      <c r="H1646" s="2">
        <f t="shared" si="116"/>
        <v>4</v>
      </c>
      <c r="I1646" s="2" t="b">
        <f t="shared" si="117"/>
        <v>0</v>
      </c>
      <c r="J1646" t="s">
        <v>17</v>
      </c>
      <c r="K1646">
        <v>27</v>
      </c>
      <c r="L1646">
        <v>159.05000000000001</v>
      </c>
      <c r="M1646">
        <v>0.04</v>
      </c>
      <c r="N1646" t="s">
        <v>18</v>
      </c>
      <c r="O1646">
        <v>21.46</v>
      </c>
      <c r="P1646">
        <v>5.98</v>
      </c>
      <c r="Q1646">
        <v>2.5</v>
      </c>
      <c r="R1646" t="s">
        <v>260</v>
      </c>
      <c r="S1646" t="s">
        <v>260</v>
      </c>
      <c r="T1646" t="s">
        <v>21</v>
      </c>
      <c r="U1646" t="s">
        <v>22</v>
      </c>
      <c r="V1646" t="s">
        <v>51</v>
      </c>
      <c r="W1646">
        <v>0.36</v>
      </c>
    </row>
    <row r="1647" spans="1:23" x14ac:dyDescent="0.3">
      <c r="A1647" t="s">
        <v>1066</v>
      </c>
      <c r="B1647" t="s">
        <v>1067</v>
      </c>
      <c r="D1647" s="1">
        <v>40488</v>
      </c>
      <c r="E1647" s="1">
        <v>40490</v>
      </c>
      <c r="F1647" s="1" t="str">
        <f t="shared" si="114"/>
        <v>November</v>
      </c>
      <c r="G1647" s="1" t="str">
        <f t="shared" si="115"/>
        <v>2010</v>
      </c>
      <c r="H1647" s="2">
        <f t="shared" si="116"/>
        <v>2</v>
      </c>
      <c r="I1647" s="2" t="b">
        <f t="shared" si="117"/>
        <v>0</v>
      </c>
      <c r="J1647" t="s">
        <v>17</v>
      </c>
      <c r="K1647">
        <v>39</v>
      </c>
      <c r="L1647">
        <v>116.14</v>
      </c>
      <c r="M1647">
        <v>0.01</v>
      </c>
      <c r="N1647" t="s">
        <v>18</v>
      </c>
      <c r="O1647">
        <v>50.44</v>
      </c>
      <c r="P1647">
        <v>2.88</v>
      </c>
      <c r="Q1647">
        <v>0.5</v>
      </c>
      <c r="R1647" t="s">
        <v>260</v>
      </c>
      <c r="S1647" t="s">
        <v>260</v>
      </c>
      <c r="T1647" t="s">
        <v>21</v>
      </c>
      <c r="U1647" t="s">
        <v>22</v>
      </c>
      <c r="V1647" t="s">
        <v>57</v>
      </c>
      <c r="W1647">
        <v>0.36</v>
      </c>
    </row>
    <row r="1648" spans="1:23" x14ac:dyDescent="0.3">
      <c r="A1648" t="s">
        <v>1223</v>
      </c>
      <c r="B1648" t="s">
        <v>1224</v>
      </c>
      <c r="D1648" s="1">
        <v>39929</v>
      </c>
      <c r="E1648" s="1">
        <v>39933</v>
      </c>
      <c r="F1648" s="1" t="str">
        <f t="shared" si="114"/>
        <v>April</v>
      </c>
      <c r="G1648" s="1" t="str">
        <f t="shared" si="115"/>
        <v>2009</v>
      </c>
      <c r="H1648" s="2">
        <f t="shared" si="116"/>
        <v>4</v>
      </c>
      <c r="I1648" s="2" t="b">
        <f t="shared" si="117"/>
        <v>0</v>
      </c>
      <c r="J1648" t="s">
        <v>17</v>
      </c>
      <c r="K1648">
        <v>18</v>
      </c>
      <c r="L1648">
        <v>3344.11</v>
      </c>
      <c r="M1648">
        <v>0.03</v>
      </c>
      <c r="N1648" t="s">
        <v>25</v>
      </c>
      <c r="O1648">
        <v>588.54</v>
      </c>
      <c r="P1648">
        <v>180.98</v>
      </c>
      <c r="Q1648">
        <v>26.2</v>
      </c>
      <c r="R1648" t="s">
        <v>260</v>
      </c>
      <c r="S1648" t="s">
        <v>260</v>
      </c>
      <c r="T1648" t="s">
        <v>27</v>
      </c>
      <c r="U1648" t="s">
        <v>36</v>
      </c>
      <c r="V1648" t="s">
        <v>67</v>
      </c>
      <c r="W1648">
        <v>0.59</v>
      </c>
    </row>
    <row r="1649" spans="1:23" x14ac:dyDescent="0.3">
      <c r="A1649" t="s">
        <v>1206</v>
      </c>
      <c r="B1649" t="s">
        <v>1207</v>
      </c>
      <c r="D1649" s="1">
        <v>41218</v>
      </c>
      <c r="E1649" s="1">
        <v>41218</v>
      </c>
      <c r="F1649" s="1" t="str">
        <f t="shared" si="114"/>
        <v>November</v>
      </c>
      <c r="G1649" s="1" t="str">
        <f t="shared" si="115"/>
        <v>2012</v>
      </c>
      <c r="H1649" s="2">
        <f t="shared" si="116"/>
        <v>0</v>
      </c>
      <c r="I1649" s="2" t="str">
        <f t="shared" si="117"/>
        <v>FREE DELIVERY</v>
      </c>
      <c r="J1649" t="s">
        <v>17</v>
      </c>
      <c r="K1649">
        <v>32</v>
      </c>
      <c r="L1649">
        <v>463</v>
      </c>
      <c r="M1649">
        <v>7.0000000000000007E-2</v>
      </c>
      <c r="N1649" t="s">
        <v>18</v>
      </c>
      <c r="O1649">
        <v>24.61</v>
      </c>
      <c r="P1649">
        <v>14.45</v>
      </c>
      <c r="Q1649">
        <v>7.17</v>
      </c>
      <c r="R1649" t="s">
        <v>260</v>
      </c>
      <c r="S1649" t="s">
        <v>260</v>
      </c>
      <c r="T1649" t="s">
        <v>21</v>
      </c>
      <c r="U1649" t="s">
        <v>22</v>
      </c>
      <c r="V1649" t="s">
        <v>29</v>
      </c>
      <c r="W1649">
        <v>0.38</v>
      </c>
    </row>
    <row r="1650" spans="1:23" x14ac:dyDescent="0.3">
      <c r="A1650" t="s">
        <v>1216</v>
      </c>
      <c r="B1650" t="s">
        <v>1103</v>
      </c>
      <c r="D1650" s="1">
        <v>40426</v>
      </c>
      <c r="E1650" s="1">
        <v>40426</v>
      </c>
      <c r="F1650" s="1" t="str">
        <f t="shared" si="114"/>
        <v>September</v>
      </c>
      <c r="G1650" s="1" t="str">
        <f t="shared" si="115"/>
        <v>2010</v>
      </c>
      <c r="H1650" s="2">
        <f t="shared" si="116"/>
        <v>0</v>
      </c>
      <c r="I1650" s="2" t="str">
        <f t="shared" si="117"/>
        <v>FREE DELIVERY</v>
      </c>
      <c r="J1650" t="s">
        <v>34</v>
      </c>
      <c r="K1650">
        <v>6</v>
      </c>
      <c r="L1650">
        <v>90.75</v>
      </c>
      <c r="M1650">
        <v>0.02</v>
      </c>
      <c r="N1650" t="s">
        <v>18</v>
      </c>
      <c r="O1650">
        <v>-26.39</v>
      </c>
      <c r="P1650">
        <v>12.99</v>
      </c>
      <c r="Q1650">
        <v>14.37</v>
      </c>
      <c r="R1650" t="s">
        <v>260</v>
      </c>
      <c r="S1650" t="s">
        <v>260</v>
      </c>
      <c r="T1650" t="s">
        <v>31</v>
      </c>
      <c r="U1650" t="s">
        <v>36</v>
      </c>
      <c r="V1650" t="s">
        <v>37</v>
      </c>
      <c r="W1650">
        <v>0.73</v>
      </c>
    </row>
    <row r="1651" spans="1:23" x14ac:dyDescent="0.3">
      <c r="A1651" t="s">
        <v>1214</v>
      </c>
      <c r="B1651" t="s">
        <v>1215</v>
      </c>
      <c r="D1651" s="1">
        <v>40727</v>
      </c>
      <c r="E1651" s="1">
        <v>40730</v>
      </c>
      <c r="F1651" s="1" t="str">
        <f t="shared" si="114"/>
        <v>July</v>
      </c>
      <c r="G1651" s="1" t="str">
        <f t="shared" si="115"/>
        <v>2011</v>
      </c>
      <c r="H1651" s="2">
        <f t="shared" si="116"/>
        <v>3</v>
      </c>
      <c r="I1651" s="2" t="b">
        <f t="shared" si="117"/>
        <v>0</v>
      </c>
      <c r="J1651" t="s">
        <v>24</v>
      </c>
      <c r="K1651">
        <v>39</v>
      </c>
      <c r="L1651">
        <v>113.09</v>
      </c>
      <c r="M1651">
        <v>0.04</v>
      </c>
      <c r="N1651" t="s">
        <v>18</v>
      </c>
      <c r="O1651">
        <v>29.76</v>
      </c>
      <c r="P1651">
        <v>2.94</v>
      </c>
      <c r="Q1651">
        <v>0.81</v>
      </c>
      <c r="R1651" t="s">
        <v>260</v>
      </c>
      <c r="S1651" t="s">
        <v>260</v>
      </c>
      <c r="T1651" t="s">
        <v>21</v>
      </c>
      <c r="U1651" t="s">
        <v>22</v>
      </c>
      <c r="V1651" t="s">
        <v>60</v>
      </c>
      <c r="W1651">
        <v>0.4</v>
      </c>
    </row>
    <row r="1652" spans="1:23" x14ac:dyDescent="0.3">
      <c r="A1652" t="s">
        <v>1020</v>
      </c>
      <c r="B1652" t="s">
        <v>1217</v>
      </c>
      <c r="D1652" s="1">
        <v>39825</v>
      </c>
      <c r="E1652" s="1">
        <v>39828</v>
      </c>
      <c r="F1652" s="1" t="str">
        <f t="shared" si="114"/>
        <v>January</v>
      </c>
      <c r="G1652" s="1" t="str">
        <f t="shared" si="115"/>
        <v>2009</v>
      </c>
      <c r="H1652" s="2">
        <f t="shared" si="116"/>
        <v>3</v>
      </c>
      <c r="I1652" s="2" t="b">
        <f t="shared" si="117"/>
        <v>0</v>
      </c>
      <c r="J1652" t="s">
        <v>34</v>
      </c>
      <c r="K1652">
        <v>27</v>
      </c>
      <c r="L1652">
        <v>1603.27</v>
      </c>
      <c r="M1652">
        <v>0.01</v>
      </c>
      <c r="N1652" t="s">
        <v>18</v>
      </c>
      <c r="O1652">
        <v>452.49</v>
      </c>
      <c r="P1652">
        <v>59.98</v>
      </c>
      <c r="Q1652">
        <v>3.99</v>
      </c>
      <c r="R1652" t="s">
        <v>260</v>
      </c>
      <c r="S1652" t="s">
        <v>260</v>
      </c>
      <c r="T1652" t="s">
        <v>31</v>
      </c>
      <c r="U1652" t="s">
        <v>22</v>
      </c>
      <c r="V1652" t="s">
        <v>28</v>
      </c>
      <c r="W1652">
        <v>0.56999999999999995</v>
      </c>
    </row>
    <row r="1653" spans="1:23" x14ac:dyDescent="0.3">
      <c r="A1653" t="s">
        <v>1184</v>
      </c>
      <c r="B1653" t="s">
        <v>954</v>
      </c>
      <c r="D1653" s="1">
        <v>40166</v>
      </c>
      <c r="E1653" s="1">
        <v>40166</v>
      </c>
      <c r="F1653" s="1" t="str">
        <f t="shared" si="114"/>
        <v>December</v>
      </c>
      <c r="G1653" s="1" t="str">
        <f t="shared" si="115"/>
        <v>2009</v>
      </c>
      <c r="H1653" s="2">
        <f t="shared" si="116"/>
        <v>0</v>
      </c>
      <c r="I1653" s="2" t="str">
        <f t="shared" si="117"/>
        <v>FREE DELIVERY</v>
      </c>
      <c r="J1653" t="s">
        <v>24</v>
      </c>
      <c r="K1653">
        <v>4</v>
      </c>
      <c r="L1653">
        <v>41.53</v>
      </c>
      <c r="M1653">
        <v>0.04</v>
      </c>
      <c r="N1653" t="s">
        <v>18</v>
      </c>
      <c r="O1653">
        <v>-15.53</v>
      </c>
      <c r="P1653">
        <v>8.6</v>
      </c>
      <c r="Q1653">
        <v>6.19</v>
      </c>
      <c r="R1653" t="s">
        <v>260</v>
      </c>
      <c r="S1653" t="s">
        <v>260</v>
      </c>
      <c r="T1653" t="s">
        <v>27</v>
      </c>
      <c r="U1653" t="s">
        <v>22</v>
      </c>
      <c r="V1653" t="s">
        <v>29</v>
      </c>
      <c r="W1653">
        <v>0.38</v>
      </c>
    </row>
    <row r="1654" spans="1:23" x14ac:dyDescent="0.3">
      <c r="A1654" t="s">
        <v>1228</v>
      </c>
      <c r="B1654" t="s">
        <v>1229</v>
      </c>
      <c r="D1654" s="1">
        <v>40708</v>
      </c>
      <c r="E1654" s="1">
        <v>40715</v>
      </c>
      <c r="F1654" s="1" t="str">
        <f t="shared" si="114"/>
        <v>June</v>
      </c>
      <c r="G1654" s="1" t="str">
        <f t="shared" si="115"/>
        <v>2011</v>
      </c>
      <c r="H1654" s="2">
        <f t="shared" si="116"/>
        <v>7</v>
      </c>
      <c r="I1654" s="2" t="b">
        <f t="shared" si="117"/>
        <v>0</v>
      </c>
      <c r="J1654" t="s">
        <v>17</v>
      </c>
      <c r="K1654">
        <v>3</v>
      </c>
      <c r="L1654">
        <v>2222.61</v>
      </c>
      <c r="M1654">
        <v>0.02</v>
      </c>
      <c r="N1654" t="s">
        <v>18</v>
      </c>
      <c r="O1654">
        <v>196.08</v>
      </c>
      <c r="P1654">
        <v>699.99</v>
      </c>
      <c r="Q1654">
        <v>24.49</v>
      </c>
      <c r="R1654" t="s">
        <v>260</v>
      </c>
      <c r="S1654" t="s">
        <v>260</v>
      </c>
      <c r="T1654" t="s">
        <v>42</v>
      </c>
      <c r="U1654" t="s">
        <v>32</v>
      </c>
      <c r="V1654" t="s">
        <v>62</v>
      </c>
      <c r="W1654">
        <v>0.41</v>
      </c>
    </row>
    <row r="1655" spans="1:23" x14ac:dyDescent="0.3">
      <c r="A1655" t="s">
        <v>1226</v>
      </c>
      <c r="B1655" t="s">
        <v>1227</v>
      </c>
      <c r="D1655" s="1">
        <v>40503</v>
      </c>
      <c r="E1655" s="1">
        <v>40510</v>
      </c>
      <c r="F1655" s="1" t="str">
        <f t="shared" si="114"/>
        <v>November</v>
      </c>
      <c r="G1655" s="1" t="str">
        <f t="shared" si="115"/>
        <v>2010</v>
      </c>
      <c r="H1655" s="2">
        <f t="shared" si="116"/>
        <v>7</v>
      </c>
      <c r="I1655" s="2" t="b">
        <f t="shared" si="117"/>
        <v>0</v>
      </c>
      <c r="J1655" t="s">
        <v>17</v>
      </c>
      <c r="K1655">
        <v>11</v>
      </c>
      <c r="L1655">
        <v>618.19650000000001</v>
      </c>
      <c r="M1655">
        <v>0.02</v>
      </c>
      <c r="N1655" t="s">
        <v>18</v>
      </c>
      <c r="O1655">
        <v>-132.53</v>
      </c>
      <c r="P1655">
        <v>65.989999999999995</v>
      </c>
      <c r="Q1655">
        <v>8.8000000000000007</v>
      </c>
      <c r="R1655" t="s">
        <v>260</v>
      </c>
      <c r="S1655" t="s">
        <v>260</v>
      </c>
      <c r="T1655" t="s">
        <v>27</v>
      </c>
      <c r="U1655" t="s">
        <v>32</v>
      </c>
      <c r="V1655" t="s">
        <v>33</v>
      </c>
      <c r="W1655">
        <v>0.57999999999999996</v>
      </c>
    </row>
    <row r="1656" spans="1:23" x14ac:dyDescent="0.3">
      <c r="A1656" t="s">
        <v>1228</v>
      </c>
      <c r="B1656" t="s">
        <v>1229</v>
      </c>
      <c r="D1656" s="1">
        <v>40153</v>
      </c>
      <c r="E1656" s="1">
        <v>40153</v>
      </c>
      <c r="F1656" s="1" t="str">
        <f t="shared" si="114"/>
        <v>December</v>
      </c>
      <c r="G1656" s="1" t="str">
        <f t="shared" si="115"/>
        <v>2009</v>
      </c>
      <c r="H1656" s="2">
        <f t="shared" si="116"/>
        <v>0</v>
      </c>
      <c r="I1656" s="2" t="str">
        <f t="shared" si="117"/>
        <v>FREE DELIVERY</v>
      </c>
      <c r="J1656" t="s">
        <v>44</v>
      </c>
      <c r="K1656">
        <v>13</v>
      </c>
      <c r="L1656">
        <v>5236.1400000000003</v>
      </c>
      <c r="M1656">
        <v>0.05</v>
      </c>
      <c r="N1656" t="s">
        <v>25</v>
      </c>
      <c r="O1656">
        <v>567.59</v>
      </c>
      <c r="P1656">
        <v>399.98</v>
      </c>
      <c r="Q1656">
        <v>12.06</v>
      </c>
      <c r="R1656" t="s">
        <v>260</v>
      </c>
      <c r="S1656" t="s">
        <v>260</v>
      </c>
      <c r="T1656" t="s">
        <v>31</v>
      </c>
      <c r="U1656" t="s">
        <v>32</v>
      </c>
      <c r="V1656" t="s">
        <v>94</v>
      </c>
      <c r="W1656">
        <v>0.56000000000000005</v>
      </c>
    </row>
    <row r="1657" spans="1:23" x14ac:dyDescent="0.3">
      <c r="A1657" t="s">
        <v>1228</v>
      </c>
      <c r="B1657" t="s">
        <v>1229</v>
      </c>
      <c r="D1657" s="1">
        <v>40153</v>
      </c>
      <c r="E1657" s="1">
        <v>40153</v>
      </c>
      <c r="F1657" s="1" t="str">
        <f t="shared" si="114"/>
        <v>December</v>
      </c>
      <c r="G1657" s="1" t="str">
        <f t="shared" si="115"/>
        <v>2009</v>
      </c>
      <c r="H1657" s="2">
        <f t="shared" si="116"/>
        <v>0</v>
      </c>
      <c r="I1657" s="2" t="str">
        <f t="shared" si="117"/>
        <v>FREE DELIVERY</v>
      </c>
      <c r="J1657" t="s">
        <v>44</v>
      </c>
      <c r="K1657">
        <v>11</v>
      </c>
      <c r="L1657">
        <v>74.02</v>
      </c>
      <c r="M1657">
        <v>7.0000000000000007E-2</v>
      </c>
      <c r="N1657" t="s">
        <v>18</v>
      </c>
      <c r="O1657">
        <v>-28.45</v>
      </c>
      <c r="P1657">
        <v>6.48</v>
      </c>
      <c r="Q1657">
        <v>5.74</v>
      </c>
      <c r="R1657" t="s">
        <v>260</v>
      </c>
      <c r="S1657" t="s">
        <v>260</v>
      </c>
      <c r="T1657" t="s">
        <v>31</v>
      </c>
      <c r="U1657" t="s">
        <v>22</v>
      </c>
      <c r="V1657" t="s">
        <v>43</v>
      </c>
      <c r="W1657">
        <v>0.37</v>
      </c>
    </row>
    <row r="1658" spans="1:23" x14ac:dyDescent="0.3">
      <c r="A1658" t="s">
        <v>912</v>
      </c>
      <c r="B1658" t="s">
        <v>1230</v>
      </c>
      <c r="D1658" s="1">
        <v>40305</v>
      </c>
      <c r="E1658" s="1">
        <v>40306</v>
      </c>
      <c r="F1658" s="1" t="str">
        <f t="shared" si="114"/>
        <v>May</v>
      </c>
      <c r="G1658" s="1" t="str">
        <f t="shared" si="115"/>
        <v>2010</v>
      </c>
      <c r="H1658" s="2">
        <f t="shared" si="116"/>
        <v>1</v>
      </c>
      <c r="I1658" s="2" t="b">
        <f t="shared" si="117"/>
        <v>0</v>
      </c>
      <c r="J1658" t="s">
        <v>52</v>
      </c>
      <c r="K1658">
        <v>47</v>
      </c>
      <c r="L1658">
        <v>198.08</v>
      </c>
      <c r="M1658">
        <v>0.02</v>
      </c>
      <c r="N1658" t="s">
        <v>18</v>
      </c>
      <c r="O1658">
        <v>32.69</v>
      </c>
      <c r="P1658">
        <v>4.28</v>
      </c>
      <c r="Q1658">
        <v>0.94</v>
      </c>
      <c r="R1658" t="s">
        <v>260</v>
      </c>
      <c r="S1658" t="s">
        <v>260</v>
      </c>
      <c r="T1658" t="s">
        <v>31</v>
      </c>
      <c r="U1658" t="s">
        <v>22</v>
      </c>
      <c r="V1658" t="s">
        <v>60</v>
      </c>
      <c r="W1658">
        <v>0.56000000000000005</v>
      </c>
    </row>
    <row r="1659" spans="1:23" x14ac:dyDescent="0.3">
      <c r="A1659" t="s">
        <v>1199</v>
      </c>
      <c r="B1659" t="s">
        <v>1218</v>
      </c>
      <c r="D1659" s="1">
        <v>40594</v>
      </c>
      <c r="E1659" s="1">
        <v>40595</v>
      </c>
      <c r="F1659" s="1" t="str">
        <f t="shared" si="114"/>
        <v>February</v>
      </c>
      <c r="G1659" s="1" t="str">
        <f t="shared" si="115"/>
        <v>2011</v>
      </c>
      <c r="H1659" s="2">
        <f t="shared" si="116"/>
        <v>1</v>
      </c>
      <c r="I1659" s="2" t="b">
        <f t="shared" si="117"/>
        <v>0</v>
      </c>
      <c r="J1659" t="s">
        <v>52</v>
      </c>
      <c r="K1659">
        <v>28</v>
      </c>
      <c r="L1659">
        <v>1553.66</v>
      </c>
      <c r="M1659">
        <v>0.03</v>
      </c>
      <c r="N1659" t="s">
        <v>18</v>
      </c>
      <c r="O1659">
        <v>547.48</v>
      </c>
      <c r="P1659">
        <v>54.48</v>
      </c>
      <c r="Q1659">
        <v>0.99</v>
      </c>
      <c r="R1659" t="s">
        <v>260</v>
      </c>
      <c r="S1659" t="s">
        <v>260</v>
      </c>
      <c r="T1659" t="s">
        <v>31</v>
      </c>
      <c r="U1659" t="s">
        <v>22</v>
      </c>
      <c r="V1659" t="s">
        <v>28</v>
      </c>
      <c r="W1659">
        <v>0.56999999999999995</v>
      </c>
    </row>
    <row r="1660" spans="1:23" x14ac:dyDescent="0.3">
      <c r="A1660" t="s">
        <v>1199</v>
      </c>
      <c r="B1660" t="s">
        <v>1218</v>
      </c>
      <c r="D1660" s="1">
        <v>40594</v>
      </c>
      <c r="E1660" s="1">
        <v>40595</v>
      </c>
      <c r="F1660" s="1" t="str">
        <f t="shared" si="114"/>
        <v>February</v>
      </c>
      <c r="G1660" s="1" t="str">
        <f t="shared" si="115"/>
        <v>2011</v>
      </c>
      <c r="H1660" s="2">
        <f t="shared" si="116"/>
        <v>1</v>
      </c>
      <c r="I1660" s="2" t="b">
        <f t="shared" si="117"/>
        <v>0</v>
      </c>
      <c r="J1660" t="s">
        <v>52</v>
      </c>
      <c r="K1660">
        <v>30</v>
      </c>
      <c r="L1660">
        <v>3276.9965000000002</v>
      </c>
      <c r="M1660">
        <v>0</v>
      </c>
      <c r="N1660" t="s">
        <v>18</v>
      </c>
      <c r="O1660">
        <v>653.05999999999995</v>
      </c>
      <c r="P1660">
        <v>125.99</v>
      </c>
      <c r="Q1660">
        <v>8.99</v>
      </c>
      <c r="R1660" t="s">
        <v>260</v>
      </c>
      <c r="S1660" t="s">
        <v>260</v>
      </c>
      <c r="T1660" t="s">
        <v>31</v>
      </c>
      <c r="U1660" t="s">
        <v>32</v>
      </c>
      <c r="V1660" t="s">
        <v>33</v>
      </c>
      <c r="W1660">
        <v>0.59</v>
      </c>
    </row>
    <row r="1661" spans="1:23" x14ac:dyDescent="0.3">
      <c r="A1661" t="s">
        <v>1228</v>
      </c>
      <c r="B1661" t="s">
        <v>1229</v>
      </c>
      <c r="D1661" s="1">
        <v>40435</v>
      </c>
      <c r="E1661" s="1">
        <v>40435</v>
      </c>
      <c r="F1661" s="1" t="str">
        <f t="shared" si="114"/>
        <v>September</v>
      </c>
      <c r="G1661" s="1" t="str">
        <f t="shared" si="115"/>
        <v>2010</v>
      </c>
      <c r="H1661" s="2">
        <f t="shared" si="116"/>
        <v>0</v>
      </c>
      <c r="I1661" s="2" t="str">
        <f t="shared" si="117"/>
        <v>FREE DELIVERY</v>
      </c>
      <c r="J1661" t="s">
        <v>44</v>
      </c>
      <c r="K1661">
        <v>26</v>
      </c>
      <c r="L1661">
        <v>363.16</v>
      </c>
      <c r="M1661">
        <v>0.08</v>
      </c>
      <c r="N1661" t="s">
        <v>39</v>
      </c>
      <c r="O1661">
        <v>3.92</v>
      </c>
      <c r="P1661">
        <v>14.27</v>
      </c>
      <c r="Q1661">
        <v>7.27</v>
      </c>
      <c r="R1661" t="s">
        <v>260</v>
      </c>
      <c r="S1661" t="s">
        <v>260</v>
      </c>
      <c r="T1661" t="s">
        <v>31</v>
      </c>
      <c r="U1661" t="s">
        <v>22</v>
      </c>
      <c r="V1661" t="s">
        <v>29</v>
      </c>
      <c r="W1661">
        <v>0.38</v>
      </c>
    </row>
    <row r="1662" spans="1:23" x14ac:dyDescent="0.3">
      <c r="A1662" t="s">
        <v>1228</v>
      </c>
      <c r="B1662" t="s">
        <v>1229</v>
      </c>
      <c r="D1662" s="1">
        <v>40435</v>
      </c>
      <c r="E1662" s="1">
        <v>40436</v>
      </c>
      <c r="F1662" s="1" t="str">
        <f t="shared" si="114"/>
        <v>September</v>
      </c>
      <c r="G1662" s="1" t="str">
        <f t="shared" si="115"/>
        <v>2010</v>
      </c>
      <c r="H1662" s="2">
        <f t="shared" si="116"/>
        <v>1</v>
      </c>
      <c r="I1662" s="2" t="b">
        <f t="shared" si="117"/>
        <v>0</v>
      </c>
      <c r="J1662" t="s">
        <v>44</v>
      </c>
      <c r="K1662">
        <v>45</v>
      </c>
      <c r="L1662">
        <v>12571.63</v>
      </c>
      <c r="M1662">
        <v>0.09</v>
      </c>
      <c r="N1662" t="s">
        <v>18</v>
      </c>
      <c r="O1662">
        <v>5455.96</v>
      </c>
      <c r="P1662">
        <v>300.98</v>
      </c>
      <c r="Q1662">
        <v>13.99</v>
      </c>
      <c r="R1662" t="s">
        <v>260</v>
      </c>
      <c r="S1662" t="s">
        <v>260</v>
      </c>
      <c r="T1662" t="s">
        <v>31</v>
      </c>
      <c r="U1662" t="s">
        <v>32</v>
      </c>
      <c r="V1662" t="s">
        <v>94</v>
      </c>
      <c r="W1662">
        <v>0.39</v>
      </c>
    </row>
    <row r="1663" spans="1:23" x14ac:dyDescent="0.3">
      <c r="A1663" t="s">
        <v>1228</v>
      </c>
      <c r="B1663" t="s">
        <v>1229</v>
      </c>
      <c r="D1663" s="1">
        <v>40435</v>
      </c>
      <c r="E1663" s="1">
        <v>40437</v>
      </c>
      <c r="F1663" s="1" t="str">
        <f t="shared" si="114"/>
        <v>September</v>
      </c>
      <c r="G1663" s="1" t="str">
        <f t="shared" si="115"/>
        <v>2010</v>
      </c>
      <c r="H1663" s="2">
        <f t="shared" si="116"/>
        <v>2</v>
      </c>
      <c r="I1663" s="2" t="b">
        <f t="shared" si="117"/>
        <v>0</v>
      </c>
      <c r="J1663" t="s">
        <v>44</v>
      </c>
      <c r="K1663">
        <v>21</v>
      </c>
      <c r="L1663">
        <v>128.86000000000001</v>
      </c>
      <c r="M1663">
        <v>0</v>
      </c>
      <c r="N1663" t="s">
        <v>39</v>
      </c>
      <c r="O1663">
        <v>24.53</v>
      </c>
      <c r="P1663">
        <v>5.84</v>
      </c>
      <c r="Q1663">
        <v>1.2</v>
      </c>
      <c r="R1663" t="s">
        <v>260</v>
      </c>
      <c r="S1663" t="s">
        <v>260</v>
      </c>
      <c r="T1663" t="s">
        <v>31</v>
      </c>
      <c r="U1663" t="s">
        <v>22</v>
      </c>
      <c r="V1663" t="s">
        <v>60</v>
      </c>
      <c r="W1663">
        <v>0.55000000000000004</v>
      </c>
    </row>
    <row r="1664" spans="1:23" x14ac:dyDescent="0.3">
      <c r="A1664" t="s">
        <v>1228</v>
      </c>
      <c r="B1664" t="s">
        <v>1229</v>
      </c>
      <c r="D1664" s="1">
        <v>40435</v>
      </c>
      <c r="E1664" s="1">
        <v>40436</v>
      </c>
      <c r="F1664" s="1" t="str">
        <f t="shared" si="114"/>
        <v>September</v>
      </c>
      <c r="G1664" s="1" t="str">
        <f t="shared" si="115"/>
        <v>2010</v>
      </c>
      <c r="H1664" s="2">
        <f t="shared" si="116"/>
        <v>1</v>
      </c>
      <c r="I1664" s="2" t="b">
        <f t="shared" si="117"/>
        <v>0</v>
      </c>
      <c r="J1664" t="s">
        <v>44</v>
      </c>
      <c r="K1664">
        <v>45</v>
      </c>
      <c r="L1664">
        <v>17884.53</v>
      </c>
      <c r="M1664">
        <v>0.04</v>
      </c>
      <c r="N1664" t="s">
        <v>25</v>
      </c>
      <c r="O1664">
        <v>2357.86</v>
      </c>
      <c r="P1664">
        <v>400.98</v>
      </c>
      <c r="Q1664">
        <v>42.52</v>
      </c>
      <c r="R1664" t="s">
        <v>260</v>
      </c>
      <c r="S1664" t="s">
        <v>260</v>
      </c>
      <c r="T1664" t="s">
        <v>31</v>
      </c>
      <c r="U1664" t="s">
        <v>36</v>
      </c>
      <c r="V1664" t="s">
        <v>55</v>
      </c>
      <c r="W1664">
        <v>0.71</v>
      </c>
    </row>
    <row r="1665" spans="1:23" x14ac:dyDescent="0.3">
      <c r="A1665" t="s">
        <v>1231</v>
      </c>
      <c r="B1665" t="s">
        <v>1232</v>
      </c>
      <c r="D1665" s="1">
        <v>40881</v>
      </c>
      <c r="E1665" s="1">
        <v>40881</v>
      </c>
      <c r="F1665" s="1" t="str">
        <f t="shared" si="114"/>
        <v>December</v>
      </c>
      <c r="G1665" s="1" t="str">
        <f t="shared" si="115"/>
        <v>2011</v>
      </c>
      <c r="H1665" s="2">
        <f t="shared" si="116"/>
        <v>0</v>
      </c>
      <c r="I1665" s="2" t="str">
        <f t="shared" si="117"/>
        <v>FREE DELIVERY</v>
      </c>
      <c r="J1665" t="s">
        <v>52</v>
      </c>
      <c r="K1665">
        <v>5</v>
      </c>
      <c r="L1665">
        <v>54.8</v>
      </c>
      <c r="M1665">
        <v>0</v>
      </c>
      <c r="N1665" t="s">
        <v>18</v>
      </c>
      <c r="O1665">
        <v>-15.3</v>
      </c>
      <c r="P1665">
        <v>9.7799999999999994</v>
      </c>
      <c r="Q1665">
        <v>1.99</v>
      </c>
      <c r="R1665" t="s">
        <v>260</v>
      </c>
      <c r="S1665" t="s">
        <v>260</v>
      </c>
      <c r="T1665" t="s">
        <v>31</v>
      </c>
      <c r="U1665" t="s">
        <v>32</v>
      </c>
      <c r="V1665" t="s">
        <v>48</v>
      </c>
      <c r="W1665">
        <v>0.43</v>
      </c>
    </row>
    <row r="1666" spans="1:23" x14ac:dyDescent="0.3">
      <c r="A1666" t="s">
        <v>1231</v>
      </c>
      <c r="B1666" t="s">
        <v>1232</v>
      </c>
      <c r="D1666" s="1">
        <v>40881</v>
      </c>
      <c r="E1666" s="1">
        <v>40883</v>
      </c>
      <c r="F1666" s="1" t="str">
        <f t="shared" si="114"/>
        <v>December</v>
      </c>
      <c r="G1666" s="1" t="str">
        <f t="shared" si="115"/>
        <v>2011</v>
      </c>
      <c r="H1666" s="2">
        <f t="shared" si="116"/>
        <v>2</v>
      </c>
      <c r="I1666" s="2" t="b">
        <f t="shared" si="117"/>
        <v>0</v>
      </c>
      <c r="J1666" t="s">
        <v>52</v>
      </c>
      <c r="K1666">
        <v>40</v>
      </c>
      <c r="L1666">
        <v>1038.19</v>
      </c>
      <c r="M1666">
        <v>7.0000000000000007E-2</v>
      </c>
      <c r="N1666" t="s">
        <v>18</v>
      </c>
      <c r="O1666">
        <v>230.69</v>
      </c>
      <c r="P1666">
        <v>25.98</v>
      </c>
      <c r="Q1666">
        <v>4.08</v>
      </c>
      <c r="R1666" t="s">
        <v>260</v>
      </c>
      <c r="S1666" t="s">
        <v>260</v>
      </c>
      <c r="T1666" t="s">
        <v>31</v>
      </c>
      <c r="U1666" t="s">
        <v>22</v>
      </c>
      <c r="V1666" t="s">
        <v>60</v>
      </c>
      <c r="W1666">
        <v>0.56999999999999995</v>
      </c>
    </row>
    <row r="1667" spans="1:23" x14ac:dyDescent="0.3">
      <c r="A1667" t="s">
        <v>1124</v>
      </c>
      <c r="B1667" t="s">
        <v>950</v>
      </c>
      <c r="D1667" s="1">
        <v>41135</v>
      </c>
      <c r="E1667" s="1">
        <v>41137</v>
      </c>
      <c r="F1667" s="1" t="str">
        <f t="shared" ref="F1667:F1730" si="118">TEXT(E1667,"mmmm")</f>
        <v>August</v>
      </c>
      <c r="G1667" s="1" t="str">
        <f t="shared" ref="G1667:G1730" si="119">TEXT(E1667,"yyyy")</f>
        <v>2012</v>
      </c>
      <c r="H1667" s="2">
        <f t="shared" ref="H1667:H1730" si="120">E1667-D1667</f>
        <v>2</v>
      </c>
      <c r="I1667" s="2" t="b">
        <f t="shared" ref="I1667:I1730" si="121">IF(H1667&lt;1,IF(AND(H1667&gt;0,H1667&lt;2),"ONE DAY", "FREE DELIVERY"))</f>
        <v>0</v>
      </c>
      <c r="J1667" t="s">
        <v>44</v>
      </c>
      <c r="K1667">
        <v>9</v>
      </c>
      <c r="L1667">
        <v>51.75</v>
      </c>
      <c r="M1667">
        <v>0.05</v>
      </c>
      <c r="N1667" t="s">
        <v>18</v>
      </c>
      <c r="O1667">
        <v>4.16</v>
      </c>
      <c r="P1667">
        <v>5.58</v>
      </c>
      <c r="Q1667">
        <v>0.7</v>
      </c>
      <c r="R1667" t="s">
        <v>260</v>
      </c>
      <c r="S1667" t="s">
        <v>260</v>
      </c>
      <c r="T1667" t="s">
        <v>31</v>
      </c>
      <c r="U1667" t="s">
        <v>22</v>
      </c>
      <c r="V1667" t="s">
        <v>60</v>
      </c>
      <c r="W1667">
        <v>0.6</v>
      </c>
    </row>
    <row r="1668" spans="1:23" x14ac:dyDescent="0.3">
      <c r="A1668" t="s">
        <v>1219</v>
      </c>
      <c r="B1668" t="s">
        <v>1220</v>
      </c>
      <c r="D1668" s="1">
        <v>40773</v>
      </c>
      <c r="E1668" s="1">
        <v>40775</v>
      </c>
      <c r="F1668" s="1" t="str">
        <f t="shared" si="118"/>
        <v>August</v>
      </c>
      <c r="G1668" s="1" t="str">
        <f t="shared" si="119"/>
        <v>2011</v>
      </c>
      <c r="H1668" s="2">
        <f t="shared" si="120"/>
        <v>2</v>
      </c>
      <c r="I1668" s="2" t="b">
        <f t="shared" si="121"/>
        <v>0</v>
      </c>
      <c r="J1668" t="s">
        <v>34</v>
      </c>
      <c r="K1668">
        <v>34</v>
      </c>
      <c r="L1668">
        <v>772.56</v>
      </c>
      <c r="M1668">
        <v>0.04</v>
      </c>
      <c r="N1668" t="s">
        <v>39</v>
      </c>
      <c r="O1668">
        <v>143.87</v>
      </c>
      <c r="P1668">
        <v>22.98</v>
      </c>
      <c r="Q1668">
        <v>4.5</v>
      </c>
      <c r="R1668" t="s">
        <v>260</v>
      </c>
      <c r="S1668" t="s">
        <v>260</v>
      </c>
      <c r="T1668" t="s">
        <v>42</v>
      </c>
      <c r="U1668" t="s">
        <v>22</v>
      </c>
      <c r="V1668" t="s">
        <v>28</v>
      </c>
      <c r="W1668">
        <v>0.55000000000000004</v>
      </c>
    </row>
    <row r="1669" spans="1:23" x14ac:dyDescent="0.3">
      <c r="A1669" t="s">
        <v>1214</v>
      </c>
      <c r="B1669" t="s">
        <v>1215</v>
      </c>
      <c r="D1669" s="1">
        <v>40549</v>
      </c>
      <c r="E1669" s="1">
        <v>40556</v>
      </c>
      <c r="F1669" s="1" t="str">
        <f t="shared" si="118"/>
        <v>January</v>
      </c>
      <c r="G1669" s="1" t="str">
        <f t="shared" si="119"/>
        <v>2011</v>
      </c>
      <c r="H1669" s="2">
        <f t="shared" si="120"/>
        <v>7</v>
      </c>
      <c r="I1669" s="2" t="b">
        <f t="shared" si="121"/>
        <v>0</v>
      </c>
      <c r="J1669" t="s">
        <v>17</v>
      </c>
      <c r="K1669">
        <v>16</v>
      </c>
      <c r="L1669">
        <v>108.73</v>
      </c>
      <c r="M1669">
        <v>0.04</v>
      </c>
      <c r="N1669" t="s">
        <v>18</v>
      </c>
      <c r="O1669">
        <v>-22.21</v>
      </c>
      <c r="P1669">
        <v>6.24</v>
      </c>
      <c r="Q1669">
        <v>5.22</v>
      </c>
      <c r="R1669" t="s">
        <v>260</v>
      </c>
      <c r="S1669" t="s">
        <v>260</v>
      </c>
      <c r="T1669" t="s">
        <v>21</v>
      </c>
      <c r="U1669" t="s">
        <v>36</v>
      </c>
      <c r="V1669" t="s">
        <v>37</v>
      </c>
      <c r="W1669">
        <v>0.6</v>
      </c>
    </row>
    <row r="1670" spans="1:23" x14ac:dyDescent="0.3">
      <c r="A1670" t="s">
        <v>1210</v>
      </c>
      <c r="B1670" t="s">
        <v>1211</v>
      </c>
      <c r="D1670" s="1">
        <v>39943</v>
      </c>
      <c r="E1670" s="1">
        <v>39945</v>
      </c>
      <c r="F1670" s="1" t="str">
        <f t="shared" si="118"/>
        <v>May</v>
      </c>
      <c r="G1670" s="1" t="str">
        <f t="shared" si="119"/>
        <v>2009</v>
      </c>
      <c r="H1670" s="2">
        <f t="shared" si="120"/>
        <v>2</v>
      </c>
      <c r="I1670" s="2" t="b">
        <f t="shared" si="121"/>
        <v>0</v>
      </c>
      <c r="J1670" t="s">
        <v>17</v>
      </c>
      <c r="K1670">
        <v>49</v>
      </c>
      <c r="L1670">
        <v>309.45999999999998</v>
      </c>
      <c r="M1670">
        <v>0.08</v>
      </c>
      <c r="N1670" t="s">
        <v>18</v>
      </c>
      <c r="O1670">
        <v>-82.64</v>
      </c>
      <c r="P1670">
        <v>6.48</v>
      </c>
      <c r="Q1670">
        <v>2.74</v>
      </c>
      <c r="R1670" t="s">
        <v>260</v>
      </c>
      <c r="S1670" t="s">
        <v>260</v>
      </c>
      <c r="T1670" t="s">
        <v>42</v>
      </c>
      <c r="U1670" t="s">
        <v>32</v>
      </c>
      <c r="V1670" t="s">
        <v>48</v>
      </c>
      <c r="W1670">
        <v>0.71</v>
      </c>
    </row>
    <row r="1671" spans="1:23" x14ac:dyDescent="0.3">
      <c r="A1671" t="s">
        <v>1057</v>
      </c>
      <c r="B1671" t="s">
        <v>1233</v>
      </c>
      <c r="D1671" s="1">
        <v>40182</v>
      </c>
      <c r="E1671" s="1">
        <v>40185</v>
      </c>
      <c r="F1671" s="1" t="str">
        <f t="shared" si="118"/>
        <v>January</v>
      </c>
      <c r="G1671" s="1" t="str">
        <f t="shared" si="119"/>
        <v>2010</v>
      </c>
      <c r="H1671" s="2">
        <f t="shared" si="120"/>
        <v>3</v>
      </c>
      <c r="I1671" s="2" t="b">
        <f t="shared" si="121"/>
        <v>0</v>
      </c>
      <c r="J1671" t="s">
        <v>24</v>
      </c>
      <c r="K1671">
        <v>3</v>
      </c>
      <c r="L1671">
        <v>876.75</v>
      </c>
      <c r="M1671">
        <v>0.02</v>
      </c>
      <c r="N1671" t="s">
        <v>18</v>
      </c>
      <c r="O1671">
        <v>-248.69</v>
      </c>
      <c r="P1671">
        <v>289.52999999999997</v>
      </c>
      <c r="Q1671">
        <v>19.989999999999998</v>
      </c>
      <c r="R1671" t="s">
        <v>260</v>
      </c>
      <c r="S1671" t="s">
        <v>260</v>
      </c>
      <c r="T1671" t="s">
        <v>42</v>
      </c>
      <c r="U1671" t="s">
        <v>22</v>
      </c>
      <c r="V1671" t="s">
        <v>28</v>
      </c>
      <c r="W1671">
        <v>0.56000000000000005</v>
      </c>
    </row>
    <row r="1672" spans="1:23" x14ac:dyDescent="0.3">
      <c r="A1672" t="s">
        <v>1219</v>
      </c>
      <c r="B1672" t="s">
        <v>1220</v>
      </c>
      <c r="D1672" s="1">
        <v>40685</v>
      </c>
      <c r="E1672" s="1">
        <v>40689</v>
      </c>
      <c r="F1672" s="1" t="str">
        <f t="shared" si="118"/>
        <v>May</v>
      </c>
      <c r="G1672" s="1" t="str">
        <f t="shared" si="119"/>
        <v>2011</v>
      </c>
      <c r="H1672" s="2">
        <f t="shared" si="120"/>
        <v>4</v>
      </c>
      <c r="I1672" s="2" t="b">
        <f t="shared" si="121"/>
        <v>0</v>
      </c>
      <c r="J1672" t="s">
        <v>17</v>
      </c>
      <c r="K1672">
        <v>22</v>
      </c>
      <c r="L1672">
        <v>1168.28</v>
      </c>
      <c r="M1672">
        <v>0.02</v>
      </c>
      <c r="N1672" t="s">
        <v>25</v>
      </c>
      <c r="O1672">
        <v>126.07</v>
      </c>
      <c r="P1672">
        <v>50.98</v>
      </c>
      <c r="Q1672">
        <v>14.19</v>
      </c>
      <c r="R1672" t="s">
        <v>260</v>
      </c>
      <c r="S1672" t="s">
        <v>260</v>
      </c>
      <c r="T1672" t="s">
        <v>42</v>
      </c>
      <c r="U1672" t="s">
        <v>36</v>
      </c>
      <c r="V1672" t="s">
        <v>67</v>
      </c>
      <c r="W1672">
        <v>0.56000000000000005</v>
      </c>
    </row>
    <row r="1673" spans="1:23" x14ac:dyDescent="0.3">
      <c r="A1673" t="s">
        <v>1219</v>
      </c>
      <c r="B1673" t="s">
        <v>1220</v>
      </c>
      <c r="D1673" s="1">
        <v>40932</v>
      </c>
      <c r="E1673" s="1">
        <v>40934</v>
      </c>
      <c r="F1673" s="1" t="str">
        <f t="shared" si="118"/>
        <v>January</v>
      </c>
      <c r="G1673" s="1" t="str">
        <f t="shared" si="119"/>
        <v>2012</v>
      </c>
      <c r="H1673" s="2">
        <f t="shared" si="120"/>
        <v>2</v>
      </c>
      <c r="I1673" s="2" t="b">
        <f t="shared" si="121"/>
        <v>0</v>
      </c>
      <c r="J1673" t="s">
        <v>17</v>
      </c>
      <c r="K1673">
        <v>31</v>
      </c>
      <c r="L1673">
        <v>614.35</v>
      </c>
      <c r="M1673">
        <v>0.02</v>
      </c>
      <c r="N1673" t="s">
        <v>39</v>
      </c>
      <c r="O1673">
        <v>78.89</v>
      </c>
      <c r="P1673">
        <v>18.97</v>
      </c>
      <c r="Q1673">
        <v>9.0299999999999994</v>
      </c>
      <c r="R1673" t="s">
        <v>260</v>
      </c>
      <c r="S1673" t="s">
        <v>260</v>
      </c>
      <c r="T1673" t="s">
        <v>31</v>
      </c>
      <c r="U1673" t="s">
        <v>22</v>
      </c>
      <c r="V1673" t="s">
        <v>43</v>
      </c>
      <c r="W1673">
        <v>0.37</v>
      </c>
    </row>
    <row r="1674" spans="1:23" x14ac:dyDescent="0.3">
      <c r="A1674" t="s">
        <v>1219</v>
      </c>
      <c r="B1674" t="s">
        <v>1220</v>
      </c>
      <c r="D1674" s="1">
        <v>40932</v>
      </c>
      <c r="E1674" s="1">
        <v>40937</v>
      </c>
      <c r="F1674" s="1" t="str">
        <f t="shared" si="118"/>
        <v>January</v>
      </c>
      <c r="G1674" s="1" t="str">
        <f t="shared" si="119"/>
        <v>2012</v>
      </c>
      <c r="H1674" s="2">
        <f t="shared" si="120"/>
        <v>5</v>
      </c>
      <c r="I1674" s="2" t="b">
        <f t="shared" si="121"/>
        <v>0</v>
      </c>
      <c r="J1674" t="s">
        <v>17</v>
      </c>
      <c r="K1674">
        <v>1</v>
      </c>
      <c r="L1674">
        <v>3.63</v>
      </c>
      <c r="M1674">
        <v>0.03</v>
      </c>
      <c r="N1674" t="s">
        <v>18</v>
      </c>
      <c r="O1674">
        <v>-1.56</v>
      </c>
      <c r="P1674">
        <v>2.88</v>
      </c>
      <c r="Q1674">
        <v>0.7</v>
      </c>
      <c r="R1674" t="s">
        <v>260</v>
      </c>
      <c r="S1674" t="s">
        <v>260</v>
      </c>
      <c r="T1674" t="s">
        <v>31</v>
      </c>
      <c r="U1674" t="s">
        <v>22</v>
      </c>
      <c r="V1674" t="s">
        <v>60</v>
      </c>
      <c r="W1674">
        <v>0.56000000000000005</v>
      </c>
    </row>
    <row r="1675" spans="1:23" x14ac:dyDescent="0.3">
      <c r="A1675" t="s">
        <v>1219</v>
      </c>
      <c r="B1675" t="s">
        <v>1220</v>
      </c>
      <c r="D1675" s="1">
        <v>40932</v>
      </c>
      <c r="E1675" s="1">
        <v>40939</v>
      </c>
      <c r="F1675" s="1" t="str">
        <f t="shared" si="118"/>
        <v>January</v>
      </c>
      <c r="G1675" s="1" t="str">
        <f t="shared" si="119"/>
        <v>2012</v>
      </c>
      <c r="H1675" s="2">
        <f t="shared" si="120"/>
        <v>7</v>
      </c>
      <c r="I1675" s="2" t="b">
        <f t="shared" si="121"/>
        <v>0</v>
      </c>
      <c r="J1675" t="s">
        <v>17</v>
      </c>
      <c r="K1675">
        <v>31</v>
      </c>
      <c r="L1675">
        <v>172.99</v>
      </c>
      <c r="M1675">
        <v>0.05</v>
      </c>
      <c r="N1675" t="s">
        <v>18</v>
      </c>
      <c r="O1675">
        <v>61.51</v>
      </c>
      <c r="P1675">
        <v>5.84</v>
      </c>
      <c r="Q1675">
        <v>1</v>
      </c>
      <c r="R1675" t="s">
        <v>260</v>
      </c>
      <c r="S1675" t="s">
        <v>260</v>
      </c>
      <c r="T1675" t="s">
        <v>31</v>
      </c>
      <c r="U1675" t="s">
        <v>22</v>
      </c>
      <c r="V1675" t="s">
        <v>60</v>
      </c>
      <c r="W1675">
        <v>0.38</v>
      </c>
    </row>
    <row r="1676" spans="1:23" x14ac:dyDescent="0.3">
      <c r="A1676" t="s">
        <v>928</v>
      </c>
      <c r="B1676" t="s">
        <v>1234</v>
      </c>
      <c r="D1676" s="1">
        <v>40380</v>
      </c>
      <c r="E1676" s="1">
        <v>40381</v>
      </c>
      <c r="F1676" s="1" t="str">
        <f t="shared" si="118"/>
        <v>July</v>
      </c>
      <c r="G1676" s="1" t="str">
        <f t="shared" si="119"/>
        <v>2010</v>
      </c>
      <c r="H1676" s="2">
        <f t="shared" si="120"/>
        <v>1</v>
      </c>
      <c r="I1676" s="2" t="b">
        <f t="shared" si="121"/>
        <v>0</v>
      </c>
      <c r="J1676" t="s">
        <v>24</v>
      </c>
      <c r="K1676">
        <v>29</v>
      </c>
      <c r="L1676">
        <v>1935.25</v>
      </c>
      <c r="M1676">
        <v>0.04</v>
      </c>
      <c r="N1676" t="s">
        <v>18</v>
      </c>
      <c r="O1676">
        <v>652.19000000000005</v>
      </c>
      <c r="P1676">
        <v>63.98</v>
      </c>
      <c r="Q1676">
        <v>11.55</v>
      </c>
      <c r="R1676" t="s">
        <v>260</v>
      </c>
      <c r="S1676" t="s">
        <v>260</v>
      </c>
      <c r="T1676" t="s">
        <v>42</v>
      </c>
      <c r="U1676" t="s">
        <v>22</v>
      </c>
      <c r="V1676" t="s">
        <v>29</v>
      </c>
      <c r="W1676">
        <v>0.38</v>
      </c>
    </row>
    <row r="1677" spans="1:23" x14ac:dyDescent="0.3">
      <c r="A1677" t="s">
        <v>928</v>
      </c>
      <c r="B1677" t="s">
        <v>1234</v>
      </c>
      <c r="D1677" s="1">
        <v>40380</v>
      </c>
      <c r="E1677" s="1">
        <v>40381</v>
      </c>
      <c r="F1677" s="1" t="str">
        <f t="shared" si="118"/>
        <v>July</v>
      </c>
      <c r="G1677" s="1" t="str">
        <f t="shared" si="119"/>
        <v>2010</v>
      </c>
      <c r="H1677" s="2">
        <f t="shared" si="120"/>
        <v>1</v>
      </c>
      <c r="I1677" s="2" t="b">
        <f t="shared" si="121"/>
        <v>0</v>
      </c>
      <c r="J1677" t="s">
        <v>24</v>
      </c>
      <c r="K1677">
        <v>13</v>
      </c>
      <c r="L1677">
        <v>278.5</v>
      </c>
      <c r="M1677">
        <v>0.1</v>
      </c>
      <c r="N1677" t="s">
        <v>18</v>
      </c>
      <c r="O1677">
        <v>-6.23</v>
      </c>
      <c r="P1677">
        <v>22.01</v>
      </c>
      <c r="Q1677">
        <v>5.53</v>
      </c>
      <c r="R1677" t="s">
        <v>260</v>
      </c>
      <c r="S1677" t="s">
        <v>260</v>
      </c>
      <c r="T1677" t="s">
        <v>42</v>
      </c>
      <c r="U1677" t="s">
        <v>22</v>
      </c>
      <c r="V1677" t="s">
        <v>60</v>
      </c>
      <c r="W1677">
        <v>0.59</v>
      </c>
    </row>
    <row r="1678" spans="1:23" x14ac:dyDescent="0.3">
      <c r="A1678" t="s">
        <v>928</v>
      </c>
      <c r="B1678" t="s">
        <v>1234</v>
      </c>
      <c r="D1678" s="1">
        <v>40380</v>
      </c>
      <c r="E1678" s="1">
        <v>40380</v>
      </c>
      <c r="F1678" s="1" t="str">
        <f t="shared" si="118"/>
        <v>July</v>
      </c>
      <c r="G1678" s="1" t="str">
        <f t="shared" si="119"/>
        <v>2010</v>
      </c>
      <c r="H1678" s="2">
        <f t="shared" si="120"/>
        <v>0</v>
      </c>
      <c r="I1678" s="2" t="str">
        <f t="shared" si="121"/>
        <v>FREE DELIVERY</v>
      </c>
      <c r="J1678" t="s">
        <v>24</v>
      </c>
      <c r="K1678">
        <v>42</v>
      </c>
      <c r="L1678">
        <v>5423.58</v>
      </c>
      <c r="M1678">
        <v>0.01</v>
      </c>
      <c r="N1678" t="s">
        <v>18</v>
      </c>
      <c r="O1678">
        <v>1361.56</v>
      </c>
      <c r="P1678">
        <v>120.33</v>
      </c>
      <c r="Q1678">
        <v>19.989999999999998</v>
      </c>
      <c r="R1678" t="s">
        <v>260</v>
      </c>
      <c r="S1678" t="s">
        <v>260</v>
      </c>
      <c r="T1678" t="s">
        <v>42</v>
      </c>
      <c r="U1678" t="s">
        <v>22</v>
      </c>
      <c r="V1678" t="s">
        <v>23</v>
      </c>
      <c r="W1678">
        <v>0.59</v>
      </c>
    </row>
    <row r="1679" spans="1:23" x14ac:dyDescent="0.3">
      <c r="A1679" t="s">
        <v>1206</v>
      </c>
      <c r="B1679" t="s">
        <v>1207</v>
      </c>
      <c r="D1679" s="1">
        <v>40853</v>
      </c>
      <c r="E1679" s="1">
        <v>40856</v>
      </c>
      <c r="F1679" s="1" t="str">
        <f t="shared" si="118"/>
        <v>November</v>
      </c>
      <c r="G1679" s="1" t="str">
        <f t="shared" si="119"/>
        <v>2011</v>
      </c>
      <c r="H1679" s="2">
        <f t="shared" si="120"/>
        <v>3</v>
      </c>
      <c r="I1679" s="2" t="b">
        <f t="shared" si="121"/>
        <v>0</v>
      </c>
      <c r="J1679" t="s">
        <v>34</v>
      </c>
      <c r="K1679">
        <v>26</v>
      </c>
      <c r="L1679">
        <v>1196.7915</v>
      </c>
      <c r="M1679">
        <v>7.0000000000000007E-2</v>
      </c>
      <c r="N1679" t="s">
        <v>18</v>
      </c>
      <c r="O1679">
        <v>265.39</v>
      </c>
      <c r="P1679">
        <v>55.99</v>
      </c>
      <c r="Q1679">
        <v>1.25</v>
      </c>
      <c r="R1679" t="s">
        <v>260</v>
      </c>
      <c r="S1679" t="s">
        <v>260</v>
      </c>
      <c r="T1679" t="s">
        <v>21</v>
      </c>
      <c r="U1679" t="s">
        <v>32</v>
      </c>
      <c r="V1679" t="s">
        <v>33</v>
      </c>
      <c r="W1679">
        <v>0.55000000000000004</v>
      </c>
    </row>
    <row r="1680" spans="1:23" x14ac:dyDescent="0.3">
      <c r="A1680" t="s">
        <v>1206</v>
      </c>
      <c r="B1680" t="s">
        <v>1207</v>
      </c>
      <c r="D1680" s="1">
        <v>41095</v>
      </c>
      <c r="E1680" s="1">
        <v>41095</v>
      </c>
      <c r="F1680" s="1" t="str">
        <f t="shared" si="118"/>
        <v>July</v>
      </c>
      <c r="G1680" s="1" t="str">
        <f t="shared" si="119"/>
        <v>2012</v>
      </c>
      <c r="H1680" s="2">
        <f t="shared" si="120"/>
        <v>0</v>
      </c>
      <c r="I1680" s="2" t="str">
        <f t="shared" si="121"/>
        <v>FREE DELIVERY</v>
      </c>
      <c r="J1680" t="s">
        <v>34</v>
      </c>
      <c r="K1680">
        <v>46</v>
      </c>
      <c r="L1680">
        <v>325.97000000000003</v>
      </c>
      <c r="M1680">
        <v>0.02</v>
      </c>
      <c r="N1680" t="s">
        <v>18</v>
      </c>
      <c r="O1680">
        <v>-255.22</v>
      </c>
      <c r="P1680">
        <v>6.84</v>
      </c>
      <c r="Q1680">
        <v>8.3699999999999992</v>
      </c>
      <c r="R1680" t="s">
        <v>260</v>
      </c>
      <c r="S1680" t="s">
        <v>260</v>
      </c>
      <c r="T1680" t="s">
        <v>21</v>
      </c>
      <c r="U1680" t="s">
        <v>22</v>
      </c>
      <c r="V1680" t="s">
        <v>82</v>
      </c>
      <c r="W1680">
        <v>0.57999999999999996</v>
      </c>
    </row>
    <row r="1681" spans="1:23" x14ac:dyDescent="0.3">
      <c r="A1681" t="s">
        <v>1206</v>
      </c>
      <c r="B1681" t="s">
        <v>1207</v>
      </c>
      <c r="D1681" s="1">
        <v>41095</v>
      </c>
      <c r="E1681" s="1">
        <v>41097</v>
      </c>
      <c r="F1681" s="1" t="str">
        <f t="shared" si="118"/>
        <v>July</v>
      </c>
      <c r="G1681" s="1" t="str">
        <f t="shared" si="119"/>
        <v>2012</v>
      </c>
      <c r="H1681" s="2">
        <f t="shared" si="120"/>
        <v>2</v>
      </c>
      <c r="I1681" s="2" t="b">
        <f t="shared" si="121"/>
        <v>0</v>
      </c>
      <c r="J1681" t="s">
        <v>34</v>
      </c>
      <c r="K1681">
        <v>10</v>
      </c>
      <c r="L1681">
        <v>49.65</v>
      </c>
      <c r="M1681">
        <v>0.02</v>
      </c>
      <c r="N1681" t="s">
        <v>18</v>
      </c>
      <c r="O1681">
        <v>8.27</v>
      </c>
      <c r="P1681">
        <v>4.55</v>
      </c>
      <c r="Q1681">
        <v>1.49</v>
      </c>
      <c r="R1681" t="s">
        <v>260</v>
      </c>
      <c r="S1681" t="s">
        <v>260</v>
      </c>
      <c r="T1681" t="s">
        <v>21</v>
      </c>
      <c r="U1681" t="s">
        <v>22</v>
      </c>
      <c r="V1681" t="s">
        <v>29</v>
      </c>
      <c r="W1681">
        <v>0.35</v>
      </c>
    </row>
    <row r="1682" spans="1:23" x14ac:dyDescent="0.3">
      <c r="A1682" t="s">
        <v>1219</v>
      </c>
      <c r="B1682" t="s">
        <v>1220</v>
      </c>
      <c r="D1682" s="1">
        <v>40970</v>
      </c>
      <c r="E1682" s="1">
        <v>40971</v>
      </c>
      <c r="F1682" s="1" t="str">
        <f t="shared" si="118"/>
        <v>March</v>
      </c>
      <c r="G1682" s="1" t="str">
        <f t="shared" si="119"/>
        <v>2012</v>
      </c>
      <c r="H1682" s="2">
        <f t="shared" si="120"/>
        <v>1</v>
      </c>
      <c r="I1682" s="2" t="b">
        <f t="shared" si="121"/>
        <v>0</v>
      </c>
      <c r="J1682" t="s">
        <v>52</v>
      </c>
      <c r="K1682">
        <v>45</v>
      </c>
      <c r="L1682">
        <v>1375.3765000000001</v>
      </c>
      <c r="M1682">
        <v>0.03</v>
      </c>
      <c r="N1682" t="s">
        <v>18</v>
      </c>
      <c r="O1682">
        <v>592.22</v>
      </c>
      <c r="P1682">
        <v>35.99</v>
      </c>
      <c r="Q1682">
        <v>3.3</v>
      </c>
      <c r="R1682" t="s">
        <v>260</v>
      </c>
      <c r="S1682" t="s">
        <v>260</v>
      </c>
      <c r="T1682" t="s">
        <v>42</v>
      </c>
      <c r="U1682" t="s">
        <v>32</v>
      </c>
      <c r="V1682" t="s">
        <v>33</v>
      </c>
      <c r="W1682">
        <v>0.39</v>
      </c>
    </row>
    <row r="1683" spans="1:23" x14ac:dyDescent="0.3">
      <c r="A1683" t="s">
        <v>1219</v>
      </c>
      <c r="B1683" t="s">
        <v>1220</v>
      </c>
      <c r="D1683" s="1">
        <v>40802</v>
      </c>
      <c r="E1683" s="1">
        <v>40802</v>
      </c>
      <c r="F1683" s="1" t="str">
        <f t="shared" si="118"/>
        <v>September</v>
      </c>
      <c r="G1683" s="1" t="str">
        <f t="shared" si="119"/>
        <v>2011</v>
      </c>
      <c r="H1683" s="2">
        <f t="shared" si="120"/>
        <v>0</v>
      </c>
      <c r="I1683" s="2" t="str">
        <f t="shared" si="121"/>
        <v>FREE DELIVERY</v>
      </c>
      <c r="J1683" t="s">
        <v>52</v>
      </c>
      <c r="K1683">
        <v>42</v>
      </c>
      <c r="L1683">
        <v>642.1</v>
      </c>
      <c r="M1683">
        <v>0</v>
      </c>
      <c r="N1683" t="s">
        <v>18</v>
      </c>
      <c r="O1683">
        <v>41.56</v>
      </c>
      <c r="P1683">
        <v>13.99</v>
      </c>
      <c r="Q1683">
        <v>7.51</v>
      </c>
      <c r="R1683" t="s">
        <v>260</v>
      </c>
      <c r="S1683" t="s">
        <v>260</v>
      </c>
      <c r="T1683" t="s">
        <v>31</v>
      </c>
      <c r="U1683" t="s">
        <v>32</v>
      </c>
      <c r="V1683" t="s">
        <v>94</v>
      </c>
      <c r="W1683">
        <v>0.39</v>
      </c>
    </row>
    <row r="1684" spans="1:23" x14ac:dyDescent="0.3">
      <c r="A1684" t="s">
        <v>1210</v>
      </c>
      <c r="B1684" t="s">
        <v>1211</v>
      </c>
      <c r="D1684" s="1">
        <v>40008</v>
      </c>
      <c r="E1684" s="1">
        <v>40009</v>
      </c>
      <c r="F1684" s="1" t="str">
        <f t="shared" si="118"/>
        <v>July</v>
      </c>
      <c r="G1684" s="1" t="str">
        <f t="shared" si="119"/>
        <v>2009</v>
      </c>
      <c r="H1684" s="2">
        <f t="shared" si="120"/>
        <v>1</v>
      </c>
      <c r="I1684" s="2" t="b">
        <f t="shared" si="121"/>
        <v>0</v>
      </c>
      <c r="J1684" t="s">
        <v>34</v>
      </c>
      <c r="K1684">
        <v>47</v>
      </c>
      <c r="L1684">
        <v>945.86</v>
      </c>
      <c r="M1684">
        <v>0.1</v>
      </c>
      <c r="N1684" t="s">
        <v>18</v>
      </c>
      <c r="O1684">
        <v>31.59</v>
      </c>
      <c r="P1684">
        <v>22.01</v>
      </c>
      <c r="Q1684">
        <v>5.53</v>
      </c>
      <c r="R1684" t="s">
        <v>260</v>
      </c>
      <c r="S1684" t="s">
        <v>260</v>
      </c>
      <c r="T1684" t="s">
        <v>42</v>
      </c>
      <c r="U1684" t="s">
        <v>22</v>
      </c>
      <c r="V1684" t="s">
        <v>60</v>
      </c>
      <c r="W1684">
        <v>0.59</v>
      </c>
    </row>
    <row r="1685" spans="1:23" x14ac:dyDescent="0.3">
      <c r="A1685" t="s">
        <v>1210</v>
      </c>
      <c r="B1685" t="s">
        <v>1211</v>
      </c>
      <c r="D1685" s="1">
        <v>40008</v>
      </c>
      <c r="E1685" s="1">
        <v>40008</v>
      </c>
      <c r="F1685" s="1" t="str">
        <f t="shared" si="118"/>
        <v>July</v>
      </c>
      <c r="G1685" s="1" t="str">
        <f t="shared" si="119"/>
        <v>2009</v>
      </c>
      <c r="H1685" s="2">
        <f t="shared" si="120"/>
        <v>0</v>
      </c>
      <c r="I1685" s="2" t="str">
        <f t="shared" si="121"/>
        <v>FREE DELIVERY</v>
      </c>
      <c r="J1685" t="s">
        <v>34</v>
      </c>
      <c r="K1685">
        <v>12</v>
      </c>
      <c r="L1685">
        <v>2340.5039999999999</v>
      </c>
      <c r="M1685">
        <v>0.04</v>
      </c>
      <c r="N1685" t="s">
        <v>25</v>
      </c>
      <c r="O1685">
        <v>243.16</v>
      </c>
      <c r="P1685">
        <v>236.97</v>
      </c>
      <c r="Q1685">
        <v>59.24</v>
      </c>
      <c r="R1685" t="s">
        <v>260</v>
      </c>
      <c r="S1685" t="s">
        <v>260</v>
      </c>
      <c r="T1685" t="s">
        <v>42</v>
      </c>
      <c r="U1685" t="s">
        <v>36</v>
      </c>
      <c r="V1685" t="s">
        <v>55</v>
      </c>
      <c r="W1685">
        <v>0.61</v>
      </c>
    </row>
    <row r="1686" spans="1:23" x14ac:dyDescent="0.3">
      <c r="A1686" t="s">
        <v>1214</v>
      </c>
      <c r="B1686" t="s">
        <v>1215</v>
      </c>
      <c r="D1686" s="1">
        <v>40845</v>
      </c>
      <c r="E1686" s="1">
        <v>40847</v>
      </c>
      <c r="F1686" s="1" t="str">
        <f t="shared" si="118"/>
        <v>October</v>
      </c>
      <c r="G1686" s="1" t="str">
        <f t="shared" si="119"/>
        <v>2011</v>
      </c>
      <c r="H1686" s="2">
        <f t="shared" si="120"/>
        <v>2</v>
      </c>
      <c r="I1686" s="2" t="b">
        <f t="shared" si="121"/>
        <v>0</v>
      </c>
      <c r="J1686" t="s">
        <v>24</v>
      </c>
      <c r="K1686">
        <v>33</v>
      </c>
      <c r="L1686">
        <v>94.39</v>
      </c>
      <c r="M1686">
        <v>7.0000000000000007E-2</v>
      </c>
      <c r="N1686" t="s">
        <v>18</v>
      </c>
      <c r="O1686">
        <v>12.31</v>
      </c>
      <c r="P1686">
        <v>2.88</v>
      </c>
      <c r="Q1686">
        <v>0.7</v>
      </c>
      <c r="R1686" t="s">
        <v>260</v>
      </c>
      <c r="S1686" t="s">
        <v>260</v>
      </c>
      <c r="T1686" t="s">
        <v>21</v>
      </c>
      <c r="U1686" t="s">
        <v>22</v>
      </c>
      <c r="V1686" t="s">
        <v>60</v>
      </c>
      <c r="W1686">
        <v>0.56000000000000005</v>
      </c>
    </row>
    <row r="1687" spans="1:23" x14ac:dyDescent="0.3">
      <c r="A1687" t="s">
        <v>1055</v>
      </c>
      <c r="B1687" t="s">
        <v>950</v>
      </c>
      <c r="D1687" s="1">
        <v>40558</v>
      </c>
      <c r="E1687" s="1">
        <v>40561</v>
      </c>
      <c r="F1687" s="1" t="str">
        <f t="shared" si="118"/>
        <v>January</v>
      </c>
      <c r="G1687" s="1" t="str">
        <f t="shared" si="119"/>
        <v>2011</v>
      </c>
      <c r="H1687" s="2">
        <f t="shared" si="120"/>
        <v>3</v>
      </c>
      <c r="I1687" s="2" t="b">
        <f t="shared" si="121"/>
        <v>0</v>
      </c>
      <c r="J1687" t="s">
        <v>52</v>
      </c>
      <c r="K1687">
        <v>32</v>
      </c>
      <c r="L1687">
        <v>249.59</v>
      </c>
      <c r="M1687">
        <v>0.06</v>
      </c>
      <c r="N1687" t="s">
        <v>18</v>
      </c>
      <c r="O1687">
        <v>101.82</v>
      </c>
      <c r="P1687">
        <v>7.64</v>
      </c>
      <c r="Q1687">
        <v>1.39</v>
      </c>
      <c r="R1687" t="s">
        <v>260</v>
      </c>
      <c r="S1687" t="s">
        <v>260</v>
      </c>
      <c r="T1687" t="s">
        <v>42</v>
      </c>
      <c r="U1687" t="s">
        <v>22</v>
      </c>
      <c r="V1687" t="s">
        <v>51</v>
      </c>
      <c r="W1687">
        <v>0.36</v>
      </c>
    </row>
    <row r="1688" spans="1:23" x14ac:dyDescent="0.3">
      <c r="A1688" t="s">
        <v>1226</v>
      </c>
      <c r="B1688" t="s">
        <v>1227</v>
      </c>
      <c r="D1688" s="1">
        <v>40465</v>
      </c>
      <c r="E1688" s="1">
        <v>40467</v>
      </c>
      <c r="F1688" s="1" t="str">
        <f t="shared" si="118"/>
        <v>October</v>
      </c>
      <c r="G1688" s="1" t="str">
        <f t="shared" si="119"/>
        <v>2010</v>
      </c>
      <c r="H1688" s="2">
        <f t="shared" si="120"/>
        <v>2</v>
      </c>
      <c r="I1688" s="2" t="b">
        <f t="shared" si="121"/>
        <v>0</v>
      </c>
      <c r="J1688" t="s">
        <v>52</v>
      </c>
      <c r="K1688">
        <v>39</v>
      </c>
      <c r="L1688">
        <v>110.36</v>
      </c>
      <c r="M1688">
        <v>0.05</v>
      </c>
      <c r="N1688" t="s">
        <v>18</v>
      </c>
      <c r="O1688">
        <v>8.6</v>
      </c>
      <c r="P1688">
        <v>2.84</v>
      </c>
      <c r="Q1688">
        <v>0.93</v>
      </c>
      <c r="R1688" t="s">
        <v>260</v>
      </c>
      <c r="S1688" t="s">
        <v>260</v>
      </c>
      <c r="T1688" t="s">
        <v>27</v>
      </c>
      <c r="U1688" t="s">
        <v>22</v>
      </c>
      <c r="V1688" t="s">
        <v>60</v>
      </c>
      <c r="W1688">
        <v>0.54</v>
      </c>
    </row>
    <row r="1689" spans="1:23" x14ac:dyDescent="0.3">
      <c r="A1689" t="s">
        <v>1226</v>
      </c>
      <c r="B1689" t="s">
        <v>1227</v>
      </c>
      <c r="D1689" s="1">
        <v>40121</v>
      </c>
      <c r="E1689" s="1">
        <v>40122</v>
      </c>
      <c r="F1689" s="1" t="str">
        <f t="shared" si="118"/>
        <v>November</v>
      </c>
      <c r="G1689" s="1" t="str">
        <f t="shared" si="119"/>
        <v>2009</v>
      </c>
      <c r="H1689" s="2">
        <f t="shared" si="120"/>
        <v>1</v>
      </c>
      <c r="I1689" s="2" t="b">
        <f t="shared" si="121"/>
        <v>0</v>
      </c>
      <c r="J1689" t="s">
        <v>34</v>
      </c>
      <c r="K1689">
        <v>9</v>
      </c>
      <c r="L1689">
        <v>58.98</v>
      </c>
      <c r="M1689">
        <v>0</v>
      </c>
      <c r="N1689" t="s">
        <v>18</v>
      </c>
      <c r="O1689">
        <v>-17.79</v>
      </c>
      <c r="P1689">
        <v>5.77</v>
      </c>
      <c r="Q1689">
        <v>4.97</v>
      </c>
      <c r="R1689" t="s">
        <v>260</v>
      </c>
      <c r="S1689" t="s">
        <v>260</v>
      </c>
      <c r="T1689" t="s">
        <v>27</v>
      </c>
      <c r="U1689" t="s">
        <v>22</v>
      </c>
      <c r="V1689" t="s">
        <v>29</v>
      </c>
      <c r="W1689">
        <v>0.35</v>
      </c>
    </row>
    <row r="1690" spans="1:23" x14ac:dyDescent="0.3">
      <c r="A1690" t="s">
        <v>1066</v>
      </c>
      <c r="B1690" t="s">
        <v>1067</v>
      </c>
      <c r="D1690" s="1">
        <v>39996</v>
      </c>
      <c r="E1690" s="1">
        <v>39997</v>
      </c>
      <c r="F1690" s="1" t="str">
        <f t="shared" si="118"/>
        <v>July</v>
      </c>
      <c r="G1690" s="1" t="str">
        <f t="shared" si="119"/>
        <v>2009</v>
      </c>
      <c r="H1690" s="2">
        <f t="shared" si="120"/>
        <v>1</v>
      </c>
      <c r="I1690" s="2" t="b">
        <f t="shared" si="121"/>
        <v>0</v>
      </c>
      <c r="J1690" t="s">
        <v>52</v>
      </c>
      <c r="K1690">
        <v>9</v>
      </c>
      <c r="L1690">
        <v>1455.04</v>
      </c>
      <c r="M1690">
        <v>0.06</v>
      </c>
      <c r="N1690" t="s">
        <v>18</v>
      </c>
      <c r="O1690">
        <v>-7.58</v>
      </c>
      <c r="P1690">
        <v>161.55000000000001</v>
      </c>
      <c r="Q1690">
        <v>19.989999999999998</v>
      </c>
      <c r="R1690" t="s">
        <v>260</v>
      </c>
      <c r="S1690" t="s">
        <v>260</v>
      </c>
      <c r="T1690" t="s">
        <v>21</v>
      </c>
      <c r="U1690" t="s">
        <v>22</v>
      </c>
      <c r="V1690" t="s">
        <v>23</v>
      </c>
      <c r="W1690">
        <v>0.66</v>
      </c>
    </row>
    <row r="1691" spans="1:23" x14ac:dyDescent="0.3">
      <c r="A1691" t="s">
        <v>1057</v>
      </c>
      <c r="B1691" t="s">
        <v>1233</v>
      </c>
      <c r="D1691" s="1">
        <v>40970</v>
      </c>
      <c r="E1691" s="1">
        <v>40972</v>
      </c>
      <c r="F1691" s="1" t="str">
        <f t="shared" si="118"/>
        <v>March</v>
      </c>
      <c r="G1691" s="1" t="str">
        <f t="shared" si="119"/>
        <v>2012</v>
      </c>
      <c r="H1691" s="2">
        <f t="shared" si="120"/>
        <v>2</v>
      </c>
      <c r="I1691" s="2" t="b">
        <f t="shared" si="121"/>
        <v>0</v>
      </c>
      <c r="J1691" t="s">
        <v>24</v>
      </c>
      <c r="K1691">
        <v>30</v>
      </c>
      <c r="L1691">
        <v>11041.42</v>
      </c>
      <c r="M1691">
        <v>7.0000000000000007E-2</v>
      </c>
      <c r="N1691" t="s">
        <v>18</v>
      </c>
      <c r="O1691">
        <v>4456.25</v>
      </c>
      <c r="P1691">
        <v>387.99</v>
      </c>
      <c r="Q1691">
        <v>19.989999999999998</v>
      </c>
      <c r="R1691" t="s">
        <v>260</v>
      </c>
      <c r="S1691" t="s">
        <v>260</v>
      </c>
      <c r="T1691" t="s">
        <v>42</v>
      </c>
      <c r="U1691" t="s">
        <v>22</v>
      </c>
      <c r="V1691" t="s">
        <v>29</v>
      </c>
      <c r="W1691">
        <v>0.38</v>
      </c>
    </row>
    <row r="1692" spans="1:23" x14ac:dyDescent="0.3">
      <c r="A1692" t="s">
        <v>1020</v>
      </c>
      <c r="B1692" t="s">
        <v>1217</v>
      </c>
      <c r="D1692" s="1">
        <v>40578</v>
      </c>
      <c r="E1692" s="1">
        <v>40579</v>
      </c>
      <c r="F1692" s="1" t="str">
        <f t="shared" si="118"/>
        <v>February</v>
      </c>
      <c r="G1692" s="1" t="str">
        <f t="shared" si="119"/>
        <v>2011</v>
      </c>
      <c r="H1692" s="2">
        <f t="shared" si="120"/>
        <v>1</v>
      </c>
      <c r="I1692" s="2" t="b">
        <f t="shared" si="121"/>
        <v>0</v>
      </c>
      <c r="J1692" t="s">
        <v>44</v>
      </c>
      <c r="K1692">
        <v>32</v>
      </c>
      <c r="L1692">
        <v>73.55</v>
      </c>
      <c r="M1692">
        <v>0.09</v>
      </c>
      <c r="N1692" t="s">
        <v>39</v>
      </c>
      <c r="O1692">
        <v>7.95</v>
      </c>
      <c r="P1692">
        <v>2.1800000000000002</v>
      </c>
      <c r="Q1692">
        <v>0.78</v>
      </c>
      <c r="R1692" t="s">
        <v>260</v>
      </c>
      <c r="S1692" t="s">
        <v>260</v>
      </c>
      <c r="T1692" t="s">
        <v>31</v>
      </c>
      <c r="U1692" t="s">
        <v>22</v>
      </c>
      <c r="V1692" t="s">
        <v>46</v>
      </c>
      <c r="W1692">
        <v>0.52</v>
      </c>
    </row>
    <row r="1693" spans="1:23" x14ac:dyDescent="0.3">
      <c r="A1693" t="s">
        <v>1020</v>
      </c>
      <c r="B1693" t="s">
        <v>1217</v>
      </c>
      <c r="D1693" s="1">
        <v>40578</v>
      </c>
      <c r="E1693" s="1">
        <v>40580</v>
      </c>
      <c r="F1693" s="1" t="str">
        <f t="shared" si="118"/>
        <v>February</v>
      </c>
      <c r="G1693" s="1" t="str">
        <f t="shared" si="119"/>
        <v>2011</v>
      </c>
      <c r="H1693" s="2">
        <f t="shared" si="120"/>
        <v>2</v>
      </c>
      <c r="I1693" s="2" t="b">
        <f t="shared" si="121"/>
        <v>0</v>
      </c>
      <c r="J1693" t="s">
        <v>44</v>
      </c>
      <c r="K1693">
        <v>46</v>
      </c>
      <c r="L1693">
        <v>4804.0384999999997</v>
      </c>
      <c r="M1693">
        <v>0.08</v>
      </c>
      <c r="N1693" t="s">
        <v>18</v>
      </c>
      <c r="O1693">
        <v>1077.92</v>
      </c>
      <c r="P1693">
        <v>125.99</v>
      </c>
      <c r="Q1693">
        <v>8.8000000000000007</v>
      </c>
      <c r="R1693" t="s">
        <v>260</v>
      </c>
      <c r="S1693" t="s">
        <v>260</v>
      </c>
      <c r="T1693" t="s">
        <v>31</v>
      </c>
      <c r="U1693" t="s">
        <v>32</v>
      </c>
      <c r="V1693" t="s">
        <v>33</v>
      </c>
      <c r="W1693">
        <v>0.59</v>
      </c>
    </row>
    <row r="1694" spans="1:23" x14ac:dyDescent="0.3">
      <c r="A1694" t="s">
        <v>1206</v>
      </c>
      <c r="B1694" t="s">
        <v>1207</v>
      </c>
      <c r="D1694" s="1">
        <v>40620</v>
      </c>
      <c r="E1694" s="1">
        <v>40622</v>
      </c>
      <c r="F1694" s="1" t="str">
        <f t="shared" si="118"/>
        <v>March</v>
      </c>
      <c r="G1694" s="1" t="str">
        <f t="shared" si="119"/>
        <v>2011</v>
      </c>
      <c r="H1694" s="2">
        <f t="shared" si="120"/>
        <v>2</v>
      </c>
      <c r="I1694" s="2" t="b">
        <f t="shared" si="121"/>
        <v>0</v>
      </c>
      <c r="J1694" t="s">
        <v>17</v>
      </c>
      <c r="K1694">
        <v>14</v>
      </c>
      <c r="L1694">
        <v>76.06</v>
      </c>
      <c r="M1694">
        <v>0.02</v>
      </c>
      <c r="N1694" t="s">
        <v>39</v>
      </c>
      <c r="O1694">
        <v>-35.99</v>
      </c>
      <c r="P1694">
        <v>4.28</v>
      </c>
      <c r="Q1694">
        <v>5.68</v>
      </c>
      <c r="R1694" t="s">
        <v>260</v>
      </c>
      <c r="S1694" t="s">
        <v>260</v>
      </c>
      <c r="T1694" t="s">
        <v>31</v>
      </c>
      <c r="U1694" t="s">
        <v>22</v>
      </c>
      <c r="V1694" t="s">
        <v>43</v>
      </c>
      <c r="W1694">
        <v>0.4</v>
      </c>
    </row>
    <row r="1695" spans="1:23" x14ac:dyDescent="0.3">
      <c r="A1695" t="s">
        <v>1206</v>
      </c>
      <c r="B1695" t="s">
        <v>1207</v>
      </c>
      <c r="D1695" s="1">
        <v>40620</v>
      </c>
      <c r="E1695" s="1">
        <v>40624</v>
      </c>
      <c r="F1695" s="1" t="str">
        <f t="shared" si="118"/>
        <v>March</v>
      </c>
      <c r="G1695" s="1" t="str">
        <f t="shared" si="119"/>
        <v>2011</v>
      </c>
      <c r="H1695" s="2">
        <f t="shared" si="120"/>
        <v>4</v>
      </c>
      <c r="I1695" s="2" t="b">
        <f t="shared" si="121"/>
        <v>0</v>
      </c>
      <c r="J1695" t="s">
        <v>52</v>
      </c>
      <c r="K1695">
        <v>50</v>
      </c>
      <c r="L1695">
        <v>18056.68</v>
      </c>
      <c r="M1695">
        <v>0</v>
      </c>
      <c r="N1695" t="s">
        <v>25</v>
      </c>
      <c r="O1695">
        <v>-6474.65</v>
      </c>
      <c r="P1695">
        <v>349.45</v>
      </c>
      <c r="Q1695">
        <v>60</v>
      </c>
      <c r="R1695" t="s">
        <v>260</v>
      </c>
      <c r="S1695" t="s">
        <v>260</v>
      </c>
      <c r="T1695" t="s">
        <v>31</v>
      </c>
      <c r="U1695" t="s">
        <v>36</v>
      </c>
      <c r="V1695" t="s">
        <v>55</v>
      </c>
    </row>
    <row r="1696" spans="1:23" x14ac:dyDescent="0.3">
      <c r="A1696" t="s">
        <v>1064</v>
      </c>
      <c r="B1696" t="s">
        <v>1235</v>
      </c>
      <c r="D1696" s="1">
        <v>40383</v>
      </c>
      <c r="E1696" s="1">
        <v>40390</v>
      </c>
      <c r="F1696" s="1" t="str">
        <f t="shared" si="118"/>
        <v>July</v>
      </c>
      <c r="G1696" s="1" t="str">
        <f t="shared" si="119"/>
        <v>2010</v>
      </c>
      <c r="H1696" s="2">
        <f t="shared" si="120"/>
        <v>7</v>
      </c>
      <c r="I1696" s="2" t="b">
        <f t="shared" si="121"/>
        <v>0</v>
      </c>
      <c r="J1696" t="s">
        <v>17</v>
      </c>
      <c r="K1696">
        <v>42</v>
      </c>
      <c r="L1696">
        <v>372.69</v>
      </c>
      <c r="M1696">
        <v>0.01</v>
      </c>
      <c r="N1696" t="s">
        <v>39</v>
      </c>
      <c r="O1696">
        <v>-177.03</v>
      </c>
      <c r="P1696">
        <v>8.0399999999999991</v>
      </c>
      <c r="Q1696">
        <v>8.94</v>
      </c>
      <c r="R1696" t="s">
        <v>260</v>
      </c>
      <c r="S1696" t="s">
        <v>260</v>
      </c>
      <c r="T1696" t="s">
        <v>27</v>
      </c>
      <c r="U1696" t="s">
        <v>22</v>
      </c>
      <c r="V1696" t="s">
        <v>29</v>
      </c>
      <c r="W1696">
        <v>0.4</v>
      </c>
    </row>
    <row r="1697" spans="1:23" x14ac:dyDescent="0.3">
      <c r="A1697" t="s">
        <v>1182</v>
      </c>
      <c r="B1697" t="s">
        <v>1225</v>
      </c>
      <c r="D1697" s="1">
        <v>41199</v>
      </c>
      <c r="E1697" s="1">
        <v>41200</v>
      </c>
      <c r="F1697" s="1" t="str">
        <f t="shared" si="118"/>
        <v>October</v>
      </c>
      <c r="G1697" s="1" t="str">
        <f t="shared" si="119"/>
        <v>2012</v>
      </c>
      <c r="H1697" s="2">
        <f t="shared" si="120"/>
        <v>1</v>
      </c>
      <c r="I1697" s="2" t="b">
        <f t="shared" si="121"/>
        <v>0</v>
      </c>
      <c r="J1697" t="s">
        <v>24</v>
      </c>
      <c r="K1697">
        <v>11</v>
      </c>
      <c r="L1697">
        <v>65.5</v>
      </c>
      <c r="M1697">
        <v>0.08</v>
      </c>
      <c r="N1697" t="s">
        <v>18</v>
      </c>
      <c r="O1697">
        <v>-55.94</v>
      </c>
      <c r="P1697">
        <v>5.98</v>
      </c>
      <c r="Q1697">
        <v>4.38</v>
      </c>
      <c r="R1697" t="s">
        <v>260</v>
      </c>
      <c r="S1697" t="s">
        <v>260</v>
      </c>
      <c r="T1697" t="s">
        <v>31</v>
      </c>
      <c r="U1697" t="s">
        <v>32</v>
      </c>
      <c r="V1697" t="s">
        <v>48</v>
      </c>
      <c r="W1697">
        <v>0.75</v>
      </c>
    </row>
    <row r="1698" spans="1:23" x14ac:dyDescent="0.3">
      <c r="A1698" t="s">
        <v>928</v>
      </c>
      <c r="B1698" t="s">
        <v>1234</v>
      </c>
      <c r="D1698" s="1">
        <v>40874</v>
      </c>
      <c r="E1698" s="1">
        <v>40876</v>
      </c>
      <c r="F1698" s="1" t="str">
        <f t="shared" si="118"/>
        <v>November</v>
      </c>
      <c r="G1698" s="1" t="str">
        <f t="shared" si="119"/>
        <v>2011</v>
      </c>
      <c r="H1698" s="2">
        <f t="shared" si="120"/>
        <v>2</v>
      </c>
      <c r="I1698" s="2" t="b">
        <f t="shared" si="121"/>
        <v>0</v>
      </c>
      <c r="J1698" t="s">
        <v>34</v>
      </c>
      <c r="K1698">
        <v>14</v>
      </c>
      <c r="L1698">
        <v>136.85</v>
      </c>
      <c r="M1698">
        <v>0.01</v>
      </c>
      <c r="N1698" t="s">
        <v>18</v>
      </c>
      <c r="O1698">
        <v>-4.43</v>
      </c>
      <c r="P1698">
        <v>8.85</v>
      </c>
      <c r="Q1698">
        <v>5.6</v>
      </c>
      <c r="R1698" t="s">
        <v>260</v>
      </c>
      <c r="S1698" t="s">
        <v>260</v>
      </c>
      <c r="T1698" t="s">
        <v>27</v>
      </c>
      <c r="U1698" t="s">
        <v>22</v>
      </c>
      <c r="V1698" t="s">
        <v>29</v>
      </c>
      <c r="W1698">
        <v>0.36</v>
      </c>
    </row>
    <row r="1699" spans="1:23" x14ac:dyDescent="0.3">
      <c r="A1699" t="s">
        <v>928</v>
      </c>
      <c r="B1699" t="s">
        <v>1234</v>
      </c>
      <c r="D1699" s="1">
        <v>40874</v>
      </c>
      <c r="E1699" s="1">
        <v>40876</v>
      </c>
      <c r="F1699" s="1" t="str">
        <f t="shared" si="118"/>
        <v>November</v>
      </c>
      <c r="G1699" s="1" t="str">
        <f t="shared" si="119"/>
        <v>2011</v>
      </c>
      <c r="H1699" s="2">
        <f t="shared" si="120"/>
        <v>2</v>
      </c>
      <c r="I1699" s="2" t="b">
        <f t="shared" si="121"/>
        <v>0</v>
      </c>
      <c r="J1699" t="s">
        <v>34</v>
      </c>
      <c r="K1699">
        <v>1</v>
      </c>
      <c r="L1699">
        <v>12.74</v>
      </c>
      <c r="M1699">
        <v>0.05</v>
      </c>
      <c r="N1699" t="s">
        <v>18</v>
      </c>
      <c r="O1699">
        <v>-11.39</v>
      </c>
      <c r="P1699">
        <v>7.96</v>
      </c>
      <c r="Q1699">
        <v>4.95</v>
      </c>
      <c r="R1699" t="s">
        <v>260</v>
      </c>
      <c r="S1699" t="s">
        <v>260</v>
      </c>
      <c r="T1699" t="s">
        <v>27</v>
      </c>
      <c r="U1699" t="s">
        <v>36</v>
      </c>
      <c r="V1699" t="s">
        <v>37</v>
      </c>
      <c r="W1699">
        <v>0.41</v>
      </c>
    </row>
    <row r="1700" spans="1:23" x14ac:dyDescent="0.3">
      <c r="A1700" t="s">
        <v>1155</v>
      </c>
      <c r="B1700" t="s">
        <v>1156</v>
      </c>
      <c r="D1700" s="1">
        <v>39877</v>
      </c>
      <c r="E1700" s="1">
        <v>39879</v>
      </c>
      <c r="F1700" s="1" t="str">
        <f t="shared" si="118"/>
        <v>March</v>
      </c>
      <c r="G1700" s="1" t="str">
        <f t="shared" si="119"/>
        <v>2009</v>
      </c>
      <c r="H1700" s="2">
        <f t="shared" si="120"/>
        <v>2</v>
      </c>
      <c r="I1700" s="2" t="b">
        <f t="shared" si="121"/>
        <v>0</v>
      </c>
      <c r="J1700" t="s">
        <v>44</v>
      </c>
      <c r="K1700">
        <v>5</v>
      </c>
      <c r="L1700">
        <v>185.79</v>
      </c>
      <c r="M1700">
        <v>0.02</v>
      </c>
      <c r="N1700" t="s">
        <v>18</v>
      </c>
      <c r="O1700">
        <v>-159.68</v>
      </c>
      <c r="P1700">
        <v>34.979999999999997</v>
      </c>
      <c r="Q1700">
        <v>7.53</v>
      </c>
      <c r="R1700" t="s">
        <v>260</v>
      </c>
      <c r="S1700" t="s">
        <v>260</v>
      </c>
      <c r="T1700" t="s">
        <v>31</v>
      </c>
      <c r="U1700" t="s">
        <v>32</v>
      </c>
      <c r="V1700" t="s">
        <v>48</v>
      </c>
      <c r="W1700">
        <v>0.76</v>
      </c>
    </row>
    <row r="1701" spans="1:23" x14ac:dyDescent="0.3">
      <c r="A1701" t="s">
        <v>1155</v>
      </c>
      <c r="B1701" t="s">
        <v>1156</v>
      </c>
      <c r="D1701" s="1">
        <v>39877</v>
      </c>
      <c r="E1701" s="1">
        <v>39880</v>
      </c>
      <c r="F1701" s="1" t="str">
        <f t="shared" si="118"/>
        <v>March</v>
      </c>
      <c r="G1701" s="1" t="str">
        <f t="shared" si="119"/>
        <v>2009</v>
      </c>
      <c r="H1701" s="2">
        <f t="shared" si="120"/>
        <v>3</v>
      </c>
      <c r="I1701" s="2" t="b">
        <f t="shared" si="121"/>
        <v>0</v>
      </c>
      <c r="J1701" t="s">
        <v>44</v>
      </c>
      <c r="K1701">
        <v>9</v>
      </c>
      <c r="L1701">
        <v>196.41</v>
      </c>
      <c r="M1701">
        <v>0.01</v>
      </c>
      <c r="N1701" t="s">
        <v>18</v>
      </c>
      <c r="O1701">
        <v>27.91</v>
      </c>
      <c r="P1701">
        <v>19.989999999999998</v>
      </c>
      <c r="Q1701">
        <v>11.17</v>
      </c>
      <c r="R1701" t="s">
        <v>260</v>
      </c>
      <c r="S1701" t="s">
        <v>260</v>
      </c>
      <c r="T1701" t="s">
        <v>31</v>
      </c>
      <c r="U1701" t="s">
        <v>36</v>
      </c>
      <c r="V1701" t="s">
        <v>37</v>
      </c>
      <c r="W1701">
        <v>0.6</v>
      </c>
    </row>
    <row r="1702" spans="1:23" x14ac:dyDescent="0.3">
      <c r="A1702" t="s">
        <v>1155</v>
      </c>
      <c r="B1702" t="s">
        <v>1156</v>
      </c>
      <c r="D1702" s="1">
        <v>39877</v>
      </c>
      <c r="E1702" s="1">
        <v>39879</v>
      </c>
      <c r="F1702" s="1" t="str">
        <f t="shared" si="118"/>
        <v>March</v>
      </c>
      <c r="G1702" s="1" t="str">
        <f t="shared" si="119"/>
        <v>2009</v>
      </c>
      <c r="H1702" s="2">
        <f t="shared" si="120"/>
        <v>2</v>
      </c>
      <c r="I1702" s="2" t="b">
        <f t="shared" si="121"/>
        <v>0</v>
      </c>
      <c r="J1702" t="s">
        <v>44</v>
      </c>
      <c r="K1702">
        <v>9</v>
      </c>
      <c r="L1702">
        <v>186.67</v>
      </c>
      <c r="M1702">
        <v>0.02</v>
      </c>
      <c r="N1702" t="s">
        <v>18</v>
      </c>
      <c r="O1702">
        <v>2.06</v>
      </c>
      <c r="P1702">
        <v>19.98</v>
      </c>
      <c r="Q1702">
        <v>8.68</v>
      </c>
      <c r="R1702" t="s">
        <v>260</v>
      </c>
      <c r="S1702" t="s">
        <v>260</v>
      </c>
      <c r="T1702" t="s">
        <v>31</v>
      </c>
      <c r="U1702" t="s">
        <v>22</v>
      </c>
      <c r="V1702" t="s">
        <v>43</v>
      </c>
      <c r="W1702">
        <v>0.37</v>
      </c>
    </row>
    <row r="1703" spans="1:23" x14ac:dyDescent="0.3">
      <c r="A1703" t="s">
        <v>1219</v>
      </c>
      <c r="B1703" t="s">
        <v>1220</v>
      </c>
      <c r="D1703" s="1">
        <v>40933</v>
      </c>
      <c r="E1703" s="1">
        <v>40933</v>
      </c>
      <c r="F1703" s="1" t="str">
        <f t="shared" si="118"/>
        <v>January</v>
      </c>
      <c r="G1703" s="1" t="str">
        <f t="shared" si="119"/>
        <v>2012</v>
      </c>
      <c r="H1703" s="2">
        <f t="shared" si="120"/>
        <v>0</v>
      </c>
      <c r="I1703" s="2" t="str">
        <f t="shared" si="121"/>
        <v>FREE DELIVERY</v>
      </c>
      <c r="J1703" t="s">
        <v>52</v>
      </c>
      <c r="K1703">
        <v>12</v>
      </c>
      <c r="L1703">
        <v>480.73</v>
      </c>
      <c r="M1703">
        <v>0.1</v>
      </c>
      <c r="N1703" t="s">
        <v>18</v>
      </c>
      <c r="O1703">
        <v>148.19999999999999</v>
      </c>
      <c r="P1703">
        <v>42.8</v>
      </c>
      <c r="Q1703">
        <v>2.99</v>
      </c>
      <c r="R1703" t="s">
        <v>260</v>
      </c>
      <c r="S1703" t="s">
        <v>260</v>
      </c>
      <c r="T1703" t="s">
        <v>42</v>
      </c>
      <c r="U1703" t="s">
        <v>22</v>
      </c>
      <c r="V1703" t="s">
        <v>29</v>
      </c>
      <c r="W1703">
        <v>0.36</v>
      </c>
    </row>
    <row r="1704" spans="1:23" x14ac:dyDescent="0.3">
      <c r="A1704" t="s">
        <v>1219</v>
      </c>
      <c r="B1704" t="s">
        <v>1220</v>
      </c>
      <c r="D1704" s="1">
        <v>40933</v>
      </c>
      <c r="E1704" s="1">
        <v>40935</v>
      </c>
      <c r="F1704" s="1" t="str">
        <f t="shared" si="118"/>
        <v>January</v>
      </c>
      <c r="G1704" s="1" t="str">
        <f t="shared" si="119"/>
        <v>2012</v>
      </c>
      <c r="H1704" s="2">
        <f t="shared" si="120"/>
        <v>2</v>
      </c>
      <c r="I1704" s="2" t="b">
        <f t="shared" si="121"/>
        <v>0</v>
      </c>
      <c r="J1704" t="s">
        <v>52</v>
      </c>
      <c r="K1704">
        <v>25</v>
      </c>
      <c r="L1704">
        <v>159</v>
      </c>
      <c r="M1704">
        <v>0.1</v>
      </c>
      <c r="N1704" t="s">
        <v>18</v>
      </c>
      <c r="O1704">
        <v>-98.15</v>
      </c>
      <c r="P1704">
        <v>6.48</v>
      </c>
      <c r="Q1704">
        <v>7.37</v>
      </c>
      <c r="R1704" t="s">
        <v>260</v>
      </c>
      <c r="S1704" t="s">
        <v>260</v>
      </c>
      <c r="T1704" t="s">
        <v>42</v>
      </c>
      <c r="U1704" t="s">
        <v>22</v>
      </c>
      <c r="V1704" t="s">
        <v>43</v>
      </c>
      <c r="W1704">
        <v>0.37</v>
      </c>
    </row>
    <row r="1705" spans="1:23" x14ac:dyDescent="0.3">
      <c r="A1705" t="s">
        <v>1057</v>
      </c>
      <c r="B1705" t="s">
        <v>1233</v>
      </c>
      <c r="D1705" s="1">
        <v>40306</v>
      </c>
      <c r="E1705" s="1">
        <v>40311</v>
      </c>
      <c r="F1705" s="1" t="str">
        <f t="shared" si="118"/>
        <v>May</v>
      </c>
      <c r="G1705" s="1" t="str">
        <f t="shared" si="119"/>
        <v>2010</v>
      </c>
      <c r="H1705" s="2">
        <f t="shared" si="120"/>
        <v>5</v>
      </c>
      <c r="I1705" s="2" t="b">
        <f t="shared" si="121"/>
        <v>0</v>
      </c>
      <c r="J1705" t="s">
        <v>17</v>
      </c>
      <c r="K1705">
        <v>32</v>
      </c>
      <c r="L1705">
        <v>171.52</v>
      </c>
      <c r="M1705">
        <v>0.1</v>
      </c>
      <c r="N1705" t="s">
        <v>18</v>
      </c>
      <c r="O1705">
        <v>46.61</v>
      </c>
      <c r="P1705">
        <v>5.68</v>
      </c>
      <c r="Q1705">
        <v>1.39</v>
      </c>
      <c r="R1705" t="s">
        <v>260</v>
      </c>
      <c r="S1705" t="s">
        <v>260</v>
      </c>
      <c r="T1705" t="s">
        <v>42</v>
      </c>
      <c r="U1705" t="s">
        <v>22</v>
      </c>
      <c r="V1705" t="s">
        <v>51</v>
      </c>
      <c r="W1705">
        <v>0.38</v>
      </c>
    </row>
    <row r="1706" spans="1:23" x14ac:dyDescent="0.3">
      <c r="A1706" t="s">
        <v>1206</v>
      </c>
      <c r="B1706" t="s">
        <v>1207</v>
      </c>
      <c r="D1706" s="1">
        <v>40084</v>
      </c>
      <c r="E1706" s="1">
        <v>40085</v>
      </c>
      <c r="F1706" s="1" t="str">
        <f t="shared" si="118"/>
        <v>September</v>
      </c>
      <c r="G1706" s="1" t="str">
        <f t="shared" si="119"/>
        <v>2009</v>
      </c>
      <c r="H1706" s="2">
        <f t="shared" si="120"/>
        <v>1</v>
      </c>
      <c r="I1706" s="2" t="b">
        <f t="shared" si="121"/>
        <v>0</v>
      </c>
      <c r="J1706" t="s">
        <v>44</v>
      </c>
      <c r="K1706">
        <v>16</v>
      </c>
      <c r="L1706">
        <v>84.01</v>
      </c>
      <c r="M1706">
        <v>0.06</v>
      </c>
      <c r="N1706" t="s">
        <v>18</v>
      </c>
      <c r="O1706">
        <v>-34.119999999999997</v>
      </c>
      <c r="P1706">
        <v>4.82</v>
      </c>
      <c r="Q1706">
        <v>5.72</v>
      </c>
      <c r="R1706" t="s">
        <v>260</v>
      </c>
      <c r="S1706" t="s">
        <v>260</v>
      </c>
      <c r="T1706" t="s">
        <v>21</v>
      </c>
      <c r="U1706" t="s">
        <v>36</v>
      </c>
      <c r="V1706" t="s">
        <v>37</v>
      </c>
      <c r="W1706">
        <v>0.47</v>
      </c>
    </row>
    <row r="1707" spans="1:23" x14ac:dyDescent="0.3">
      <c r="A1707" t="s">
        <v>1020</v>
      </c>
      <c r="B1707" t="s">
        <v>1217</v>
      </c>
      <c r="D1707" s="1">
        <v>41092</v>
      </c>
      <c r="E1707" s="1">
        <v>41093</v>
      </c>
      <c r="F1707" s="1" t="str">
        <f t="shared" si="118"/>
        <v>July</v>
      </c>
      <c r="G1707" s="1" t="str">
        <f t="shared" si="119"/>
        <v>2012</v>
      </c>
      <c r="H1707" s="2">
        <f t="shared" si="120"/>
        <v>1</v>
      </c>
      <c r="I1707" s="2" t="b">
        <f t="shared" si="121"/>
        <v>0</v>
      </c>
      <c r="J1707" t="s">
        <v>24</v>
      </c>
      <c r="K1707">
        <v>23</v>
      </c>
      <c r="L1707">
        <v>445.17</v>
      </c>
      <c r="M1707">
        <v>0.02</v>
      </c>
      <c r="N1707" t="s">
        <v>18</v>
      </c>
      <c r="O1707">
        <v>38.11</v>
      </c>
      <c r="P1707">
        <v>18.97</v>
      </c>
      <c r="Q1707">
        <v>9.0299999999999994</v>
      </c>
      <c r="R1707" t="s">
        <v>260</v>
      </c>
      <c r="S1707" t="s">
        <v>260</v>
      </c>
      <c r="T1707" t="s">
        <v>31</v>
      </c>
      <c r="U1707" t="s">
        <v>22</v>
      </c>
      <c r="V1707" t="s">
        <v>43</v>
      </c>
      <c r="W1707">
        <v>0.37</v>
      </c>
    </row>
    <row r="1708" spans="1:23" x14ac:dyDescent="0.3">
      <c r="A1708" t="s">
        <v>1206</v>
      </c>
      <c r="B1708" t="s">
        <v>1207</v>
      </c>
      <c r="D1708" s="1">
        <v>40455</v>
      </c>
      <c r="E1708" s="1">
        <v>40458</v>
      </c>
      <c r="F1708" s="1" t="str">
        <f t="shared" si="118"/>
        <v>October</v>
      </c>
      <c r="G1708" s="1" t="str">
        <f t="shared" si="119"/>
        <v>2010</v>
      </c>
      <c r="H1708" s="2">
        <f t="shared" si="120"/>
        <v>3</v>
      </c>
      <c r="I1708" s="2" t="b">
        <f t="shared" si="121"/>
        <v>0</v>
      </c>
      <c r="J1708" t="s">
        <v>44</v>
      </c>
      <c r="K1708">
        <v>37</v>
      </c>
      <c r="L1708">
        <v>2329.4</v>
      </c>
      <c r="M1708">
        <v>0.08</v>
      </c>
      <c r="N1708" t="s">
        <v>18</v>
      </c>
      <c r="O1708">
        <v>189.77</v>
      </c>
      <c r="P1708">
        <v>64.98</v>
      </c>
      <c r="Q1708">
        <v>6.88</v>
      </c>
      <c r="R1708" t="s">
        <v>260</v>
      </c>
      <c r="S1708" t="s">
        <v>260</v>
      </c>
      <c r="T1708" t="s">
        <v>21</v>
      </c>
      <c r="U1708" t="s">
        <v>22</v>
      </c>
      <c r="V1708" t="s">
        <v>23</v>
      </c>
      <c r="W1708">
        <v>0.73</v>
      </c>
    </row>
    <row r="1709" spans="1:23" x14ac:dyDescent="0.3">
      <c r="A1709" t="s">
        <v>1206</v>
      </c>
      <c r="B1709" t="s">
        <v>1207</v>
      </c>
      <c r="D1709" s="1">
        <v>39959</v>
      </c>
      <c r="E1709" s="1">
        <v>39961</v>
      </c>
      <c r="F1709" s="1" t="str">
        <f t="shared" si="118"/>
        <v>May</v>
      </c>
      <c r="G1709" s="1" t="str">
        <f t="shared" si="119"/>
        <v>2009</v>
      </c>
      <c r="H1709" s="2">
        <f t="shared" si="120"/>
        <v>2</v>
      </c>
      <c r="I1709" s="2" t="b">
        <f t="shared" si="121"/>
        <v>0</v>
      </c>
      <c r="J1709" t="s">
        <v>52</v>
      </c>
      <c r="K1709">
        <v>9</v>
      </c>
      <c r="L1709">
        <v>106.05</v>
      </c>
      <c r="M1709">
        <v>0.02</v>
      </c>
      <c r="N1709" t="s">
        <v>18</v>
      </c>
      <c r="O1709">
        <v>-14.52</v>
      </c>
      <c r="P1709">
        <v>11.33</v>
      </c>
      <c r="Q1709">
        <v>6.12</v>
      </c>
      <c r="R1709" t="s">
        <v>260</v>
      </c>
      <c r="S1709" t="s">
        <v>260</v>
      </c>
      <c r="T1709" t="s">
        <v>31</v>
      </c>
      <c r="U1709" t="s">
        <v>22</v>
      </c>
      <c r="V1709" t="s">
        <v>28</v>
      </c>
      <c r="W1709">
        <v>0.42</v>
      </c>
    </row>
    <row r="1710" spans="1:23" x14ac:dyDescent="0.3">
      <c r="A1710" t="s">
        <v>1206</v>
      </c>
      <c r="B1710" t="s">
        <v>1207</v>
      </c>
      <c r="D1710" s="1">
        <v>39959</v>
      </c>
      <c r="E1710" s="1">
        <v>39960</v>
      </c>
      <c r="F1710" s="1" t="str">
        <f t="shared" si="118"/>
        <v>May</v>
      </c>
      <c r="G1710" s="1" t="str">
        <f t="shared" si="119"/>
        <v>2009</v>
      </c>
      <c r="H1710" s="2">
        <f t="shared" si="120"/>
        <v>1</v>
      </c>
      <c r="I1710" s="2" t="b">
        <f t="shared" si="121"/>
        <v>0</v>
      </c>
      <c r="J1710" t="s">
        <v>52</v>
      </c>
      <c r="K1710">
        <v>45</v>
      </c>
      <c r="L1710">
        <v>698.1</v>
      </c>
      <c r="M1710">
        <v>0.01</v>
      </c>
      <c r="N1710" t="s">
        <v>18</v>
      </c>
      <c r="O1710">
        <v>336.25</v>
      </c>
      <c r="P1710">
        <v>15.67</v>
      </c>
      <c r="Q1710">
        <v>1.39</v>
      </c>
      <c r="R1710" t="s">
        <v>260</v>
      </c>
      <c r="S1710" t="s">
        <v>260</v>
      </c>
      <c r="T1710" t="s">
        <v>31</v>
      </c>
      <c r="U1710" t="s">
        <v>22</v>
      </c>
      <c r="V1710" t="s">
        <v>51</v>
      </c>
      <c r="W1710">
        <v>0.38</v>
      </c>
    </row>
    <row r="1711" spans="1:23" x14ac:dyDescent="0.3">
      <c r="A1711" t="s">
        <v>1066</v>
      </c>
      <c r="B1711" t="s">
        <v>1067</v>
      </c>
      <c r="D1711" s="1">
        <v>40229</v>
      </c>
      <c r="E1711" s="1">
        <v>40231</v>
      </c>
      <c r="F1711" s="1" t="str">
        <f t="shared" si="118"/>
        <v>February</v>
      </c>
      <c r="G1711" s="1" t="str">
        <f t="shared" si="119"/>
        <v>2010</v>
      </c>
      <c r="H1711" s="2">
        <f t="shared" si="120"/>
        <v>2</v>
      </c>
      <c r="I1711" s="2" t="b">
        <f t="shared" si="121"/>
        <v>0</v>
      </c>
      <c r="J1711" t="s">
        <v>52</v>
      </c>
      <c r="K1711">
        <v>40</v>
      </c>
      <c r="L1711">
        <v>1370.49</v>
      </c>
      <c r="M1711">
        <v>0.08</v>
      </c>
      <c r="N1711" t="s">
        <v>18</v>
      </c>
      <c r="O1711">
        <v>-244.63</v>
      </c>
      <c r="P1711">
        <v>33.979999999999997</v>
      </c>
      <c r="Q1711">
        <v>19.989999999999998</v>
      </c>
      <c r="R1711" t="s">
        <v>260</v>
      </c>
      <c r="S1711" t="s">
        <v>260</v>
      </c>
      <c r="T1711" t="s">
        <v>21</v>
      </c>
      <c r="U1711" t="s">
        <v>36</v>
      </c>
      <c r="V1711" t="s">
        <v>37</v>
      </c>
      <c r="W1711">
        <v>0.55000000000000004</v>
      </c>
    </row>
    <row r="1712" spans="1:23" x14ac:dyDescent="0.3">
      <c r="A1712" t="s">
        <v>973</v>
      </c>
      <c r="B1712" t="s">
        <v>1236</v>
      </c>
      <c r="D1712" s="1">
        <v>40516</v>
      </c>
      <c r="E1712" s="1">
        <v>40518</v>
      </c>
      <c r="F1712" s="1" t="str">
        <f t="shared" si="118"/>
        <v>December</v>
      </c>
      <c r="G1712" s="1" t="str">
        <f t="shared" si="119"/>
        <v>2010</v>
      </c>
      <c r="H1712" s="2">
        <f t="shared" si="120"/>
        <v>2</v>
      </c>
      <c r="I1712" s="2" t="b">
        <f t="shared" si="121"/>
        <v>0</v>
      </c>
      <c r="J1712" t="s">
        <v>24</v>
      </c>
      <c r="K1712">
        <v>5</v>
      </c>
      <c r="L1712">
        <v>39.44</v>
      </c>
      <c r="M1712">
        <v>0</v>
      </c>
      <c r="N1712" t="s">
        <v>18</v>
      </c>
      <c r="O1712">
        <v>-0.94</v>
      </c>
      <c r="P1712">
        <v>6.75</v>
      </c>
      <c r="Q1712">
        <v>2.99</v>
      </c>
      <c r="R1712" t="s">
        <v>260</v>
      </c>
      <c r="S1712" t="s">
        <v>260</v>
      </c>
      <c r="T1712" t="s">
        <v>21</v>
      </c>
      <c r="U1712" t="s">
        <v>22</v>
      </c>
      <c r="V1712" t="s">
        <v>29</v>
      </c>
      <c r="W1712">
        <v>0.35</v>
      </c>
    </row>
    <row r="1713" spans="1:23" x14ac:dyDescent="0.3">
      <c r="A1713" t="s">
        <v>973</v>
      </c>
      <c r="B1713" t="s">
        <v>1236</v>
      </c>
      <c r="D1713" s="1">
        <v>40516</v>
      </c>
      <c r="E1713" s="1">
        <v>40518</v>
      </c>
      <c r="F1713" s="1" t="str">
        <f t="shared" si="118"/>
        <v>December</v>
      </c>
      <c r="G1713" s="1" t="str">
        <f t="shared" si="119"/>
        <v>2010</v>
      </c>
      <c r="H1713" s="2">
        <f t="shared" si="120"/>
        <v>2</v>
      </c>
      <c r="I1713" s="2" t="b">
        <f t="shared" si="121"/>
        <v>0</v>
      </c>
      <c r="J1713" t="s">
        <v>24</v>
      </c>
      <c r="K1713">
        <v>3</v>
      </c>
      <c r="L1713">
        <v>11.01</v>
      </c>
      <c r="M1713">
        <v>0.09</v>
      </c>
      <c r="N1713" t="s">
        <v>18</v>
      </c>
      <c r="O1713">
        <v>-1.42</v>
      </c>
      <c r="P1713">
        <v>2.08</v>
      </c>
      <c r="Q1713">
        <v>5.33</v>
      </c>
      <c r="R1713" t="s">
        <v>260</v>
      </c>
      <c r="S1713" t="s">
        <v>260</v>
      </c>
      <c r="T1713" t="s">
        <v>21</v>
      </c>
      <c r="U1713" t="s">
        <v>36</v>
      </c>
      <c r="V1713" t="s">
        <v>37</v>
      </c>
      <c r="W1713">
        <v>0.43</v>
      </c>
    </row>
    <row r="1714" spans="1:23" x14ac:dyDescent="0.3">
      <c r="A1714" t="s">
        <v>1066</v>
      </c>
      <c r="B1714" t="s">
        <v>1067</v>
      </c>
      <c r="D1714" s="1">
        <v>40395</v>
      </c>
      <c r="E1714" s="1">
        <v>40399</v>
      </c>
      <c r="F1714" s="1" t="str">
        <f t="shared" si="118"/>
        <v>August</v>
      </c>
      <c r="G1714" s="1" t="str">
        <f t="shared" si="119"/>
        <v>2010</v>
      </c>
      <c r="H1714" s="2">
        <f t="shared" si="120"/>
        <v>4</v>
      </c>
      <c r="I1714" s="2" t="b">
        <f t="shared" si="121"/>
        <v>0</v>
      </c>
      <c r="J1714" t="s">
        <v>17</v>
      </c>
      <c r="K1714">
        <v>26</v>
      </c>
      <c r="L1714">
        <v>195.51</v>
      </c>
      <c r="M1714">
        <v>0.03</v>
      </c>
      <c r="N1714" t="s">
        <v>18</v>
      </c>
      <c r="O1714">
        <v>-105.72</v>
      </c>
      <c r="P1714">
        <v>7.3</v>
      </c>
      <c r="Q1714">
        <v>7.72</v>
      </c>
      <c r="R1714" t="s">
        <v>260</v>
      </c>
      <c r="S1714" t="s">
        <v>260</v>
      </c>
      <c r="T1714" t="s">
        <v>21</v>
      </c>
      <c r="U1714" t="s">
        <v>22</v>
      </c>
      <c r="V1714" t="s">
        <v>29</v>
      </c>
      <c r="W1714">
        <v>0.38</v>
      </c>
    </row>
    <row r="1715" spans="1:23" x14ac:dyDescent="0.3">
      <c r="A1715" t="s">
        <v>1066</v>
      </c>
      <c r="B1715" t="s">
        <v>1067</v>
      </c>
      <c r="D1715" s="1">
        <v>40395</v>
      </c>
      <c r="E1715" s="1">
        <v>40400</v>
      </c>
      <c r="F1715" s="1" t="str">
        <f t="shared" si="118"/>
        <v>August</v>
      </c>
      <c r="G1715" s="1" t="str">
        <f t="shared" si="119"/>
        <v>2010</v>
      </c>
      <c r="H1715" s="2">
        <f t="shared" si="120"/>
        <v>5</v>
      </c>
      <c r="I1715" s="2" t="b">
        <f t="shared" si="121"/>
        <v>0</v>
      </c>
      <c r="J1715" t="s">
        <v>17</v>
      </c>
      <c r="K1715">
        <v>38</v>
      </c>
      <c r="L1715">
        <v>377.13</v>
      </c>
      <c r="M1715">
        <v>0.02</v>
      </c>
      <c r="N1715" t="s">
        <v>18</v>
      </c>
      <c r="O1715">
        <v>-10.29</v>
      </c>
      <c r="P1715">
        <v>9.77</v>
      </c>
      <c r="Q1715">
        <v>6.02</v>
      </c>
      <c r="R1715" t="s">
        <v>260</v>
      </c>
      <c r="S1715" t="s">
        <v>260</v>
      </c>
      <c r="T1715" t="s">
        <v>21</v>
      </c>
      <c r="U1715" t="s">
        <v>36</v>
      </c>
      <c r="V1715" t="s">
        <v>37</v>
      </c>
      <c r="W1715">
        <v>0.48</v>
      </c>
    </row>
    <row r="1716" spans="1:23" x14ac:dyDescent="0.3">
      <c r="A1716" t="s">
        <v>1219</v>
      </c>
      <c r="B1716" t="s">
        <v>1220</v>
      </c>
      <c r="D1716" s="1">
        <v>40886</v>
      </c>
      <c r="E1716" s="1">
        <v>40886</v>
      </c>
      <c r="F1716" s="1" t="str">
        <f t="shared" si="118"/>
        <v>December</v>
      </c>
      <c r="G1716" s="1" t="str">
        <f t="shared" si="119"/>
        <v>2011</v>
      </c>
      <c r="H1716" s="2">
        <f t="shared" si="120"/>
        <v>0</v>
      </c>
      <c r="I1716" s="2" t="str">
        <f t="shared" si="121"/>
        <v>FREE DELIVERY</v>
      </c>
      <c r="J1716" t="s">
        <v>44</v>
      </c>
      <c r="K1716">
        <v>4</v>
      </c>
      <c r="L1716">
        <v>170.45</v>
      </c>
      <c r="M1716">
        <v>0.09</v>
      </c>
      <c r="N1716" t="s">
        <v>18</v>
      </c>
      <c r="O1716">
        <v>-30.27</v>
      </c>
      <c r="P1716">
        <v>42.98</v>
      </c>
      <c r="Q1716">
        <v>4.62</v>
      </c>
      <c r="R1716" t="s">
        <v>260</v>
      </c>
      <c r="S1716" t="s">
        <v>260</v>
      </c>
      <c r="T1716" t="s">
        <v>42</v>
      </c>
      <c r="U1716" t="s">
        <v>22</v>
      </c>
      <c r="V1716" t="s">
        <v>28</v>
      </c>
      <c r="W1716">
        <v>0.56000000000000005</v>
      </c>
    </row>
    <row r="1717" spans="1:23" x14ac:dyDescent="0.3">
      <c r="A1717" t="s">
        <v>1219</v>
      </c>
      <c r="B1717" t="s">
        <v>1220</v>
      </c>
      <c r="D1717" s="1">
        <v>40886</v>
      </c>
      <c r="E1717" s="1">
        <v>40888</v>
      </c>
      <c r="F1717" s="1" t="str">
        <f t="shared" si="118"/>
        <v>December</v>
      </c>
      <c r="G1717" s="1" t="str">
        <f t="shared" si="119"/>
        <v>2011</v>
      </c>
      <c r="H1717" s="2">
        <f t="shared" si="120"/>
        <v>2</v>
      </c>
      <c r="I1717" s="2" t="b">
        <f t="shared" si="121"/>
        <v>0</v>
      </c>
      <c r="J1717" t="s">
        <v>44</v>
      </c>
      <c r="K1717">
        <v>28</v>
      </c>
      <c r="L1717">
        <v>350.42</v>
      </c>
      <c r="M1717">
        <v>0.03</v>
      </c>
      <c r="N1717" t="s">
        <v>18</v>
      </c>
      <c r="O1717">
        <v>-37.299999999999997</v>
      </c>
      <c r="P1717">
        <v>11.97</v>
      </c>
      <c r="Q1717">
        <v>5.81</v>
      </c>
      <c r="R1717" t="s">
        <v>260</v>
      </c>
      <c r="S1717" t="s">
        <v>260</v>
      </c>
      <c r="T1717" t="s">
        <v>42</v>
      </c>
      <c r="U1717" t="s">
        <v>22</v>
      </c>
      <c r="V1717" t="s">
        <v>60</v>
      </c>
      <c r="W1717">
        <v>0.6</v>
      </c>
    </row>
    <row r="1718" spans="1:23" x14ac:dyDescent="0.3">
      <c r="A1718" t="s">
        <v>1214</v>
      </c>
      <c r="B1718" t="s">
        <v>1215</v>
      </c>
      <c r="D1718" s="1">
        <v>39848</v>
      </c>
      <c r="E1718" s="1">
        <v>39849</v>
      </c>
      <c r="F1718" s="1" t="str">
        <f t="shared" si="118"/>
        <v>February</v>
      </c>
      <c r="G1718" s="1" t="str">
        <f t="shared" si="119"/>
        <v>2009</v>
      </c>
      <c r="H1718" s="2">
        <f t="shared" si="120"/>
        <v>1</v>
      </c>
      <c r="I1718" s="2" t="b">
        <f t="shared" si="121"/>
        <v>0</v>
      </c>
      <c r="J1718" t="s">
        <v>44</v>
      </c>
      <c r="K1718">
        <v>40</v>
      </c>
      <c r="L1718">
        <v>69.66</v>
      </c>
      <c r="M1718">
        <v>7.0000000000000007E-2</v>
      </c>
      <c r="N1718" t="s">
        <v>18</v>
      </c>
      <c r="O1718">
        <v>-51.42</v>
      </c>
      <c r="P1718">
        <v>1.7</v>
      </c>
      <c r="Q1718">
        <v>1.99</v>
      </c>
      <c r="R1718" t="s">
        <v>260</v>
      </c>
      <c r="S1718" t="s">
        <v>260</v>
      </c>
      <c r="T1718" t="s">
        <v>21</v>
      </c>
      <c r="U1718" t="s">
        <v>32</v>
      </c>
      <c r="V1718" t="s">
        <v>48</v>
      </c>
      <c r="W1718">
        <v>0.51</v>
      </c>
    </row>
    <row r="1719" spans="1:23" x14ac:dyDescent="0.3">
      <c r="A1719" t="s">
        <v>1182</v>
      </c>
      <c r="B1719" t="s">
        <v>1225</v>
      </c>
      <c r="D1719" s="1">
        <v>41057</v>
      </c>
      <c r="E1719" s="1">
        <v>41058</v>
      </c>
      <c r="F1719" s="1" t="str">
        <f t="shared" si="118"/>
        <v>May</v>
      </c>
      <c r="G1719" s="1" t="str">
        <f t="shared" si="119"/>
        <v>2012</v>
      </c>
      <c r="H1719" s="2">
        <f t="shared" si="120"/>
        <v>1</v>
      </c>
      <c r="I1719" s="2" t="b">
        <f t="shared" si="121"/>
        <v>0</v>
      </c>
      <c r="J1719" t="s">
        <v>24</v>
      </c>
      <c r="K1719">
        <v>6</v>
      </c>
      <c r="L1719">
        <v>112.4</v>
      </c>
      <c r="M1719">
        <v>0.1</v>
      </c>
      <c r="N1719" t="s">
        <v>18</v>
      </c>
      <c r="O1719">
        <v>-46.75</v>
      </c>
      <c r="P1719">
        <v>17.98</v>
      </c>
      <c r="Q1719">
        <v>8.51</v>
      </c>
      <c r="R1719" t="s">
        <v>260</v>
      </c>
      <c r="S1719" t="s">
        <v>260</v>
      </c>
      <c r="T1719" t="s">
        <v>31</v>
      </c>
      <c r="U1719" t="s">
        <v>32</v>
      </c>
      <c r="V1719" t="s">
        <v>94</v>
      </c>
      <c r="W1719">
        <v>0.4</v>
      </c>
    </row>
    <row r="1720" spans="1:23" x14ac:dyDescent="0.3">
      <c r="A1720" t="s">
        <v>1182</v>
      </c>
      <c r="B1720" t="s">
        <v>1225</v>
      </c>
      <c r="D1720" s="1">
        <v>41057</v>
      </c>
      <c r="E1720" s="1">
        <v>41058</v>
      </c>
      <c r="F1720" s="1" t="str">
        <f t="shared" si="118"/>
        <v>May</v>
      </c>
      <c r="G1720" s="1" t="str">
        <f t="shared" si="119"/>
        <v>2012</v>
      </c>
      <c r="H1720" s="2">
        <f t="shared" si="120"/>
        <v>1</v>
      </c>
      <c r="I1720" s="2" t="b">
        <f t="shared" si="121"/>
        <v>0</v>
      </c>
      <c r="J1720" t="s">
        <v>24</v>
      </c>
      <c r="K1720">
        <v>23</v>
      </c>
      <c r="L1720">
        <v>249.64</v>
      </c>
      <c r="M1720">
        <v>0.08</v>
      </c>
      <c r="N1720" t="s">
        <v>18</v>
      </c>
      <c r="O1720">
        <v>-91.65</v>
      </c>
      <c r="P1720">
        <v>10.9</v>
      </c>
      <c r="Q1720">
        <v>7.46</v>
      </c>
      <c r="R1720" t="s">
        <v>260</v>
      </c>
      <c r="S1720" t="s">
        <v>260</v>
      </c>
      <c r="T1720" t="s">
        <v>31</v>
      </c>
      <c r="U1720" t="s">
        <v>22</v>
      </c>
      <c r="V1720" t="s">
        <v>23</v>
      </c>
      <c r="W1720">
        <v>0.59</v>
      </c>
    </row>
    <row r="1721" spans="1:23" x14ac:dyDescent="0.3">
      <c r="A1721" t="s">
        <v>1066</v>
      </c>
      <c r="B1721" t="s">
        <v>1067</v>
      </c>
      <c r="D1721" s="1">
        <v>41126</v>
      </c>
      <c r="E1721" s="1">
        <v>41128</v>
      </c>
      <c r="F1721" s="1" t="str">
        <f t="shared" si="118"/>
        <v>August</v>
      </c>
      <c r="G1721" s="1" t="str">
        <f t="shared" si="119"/>
        <v>2012</v>
      </c>
      <c r="H1721" s="2">
        <f t="shared" si="120"/>
        <v>2</v>
      </c>
      <c r="I1721" s="2" t="b">
        <f t="shared" si="121"/>
        <v>0</v>
      </c>
      <c r="J1721" t="s">
        <v>17</v>
      </c>
      <c r="K1721">
        <v>11</v>
      </c>
      <c r="L1721">
        <v>1255.48</v>
      </c>
      <c r="M1721">
        <v>0.06</v>
      </c>
      <c r="N1721" t="s">
        <v>25</v>
      </c>
      <c r="O1721">
        <v>-292.64999999999998</v>
      </c>
      <c r="P1721">
        <v>115.99</v>
      </c>
      <c r="Q1721">
        <v>56.14</v>
      </c>
      <c r="R1721" t="s">
        <v>260</v>
      </c>
      <c r="S1721" t="s">
        <v>260</v>
      </c>
      <c r="T1721" t="s">
        <v>21</v>
      </c>
      <c r="U1721" t="s">
        <v>32</v>
      </c>
      <c r="V1721" t="s">
        <v>94</v>
      </c>
      <c r="W1721">
        <v>0.4</v>
      </c>
    </row>
    <row r="1722" spans="1:23" x14ac:dyDescent="0.3">
      <c r="A1722" t="s">
        <v>1066</v>
      </c>
      <c r="B1722" t="s">
        <v>1067</v>
      </c>
      <c r="D1722" s="1">
        <v>41126</v>
      </c>
      <c r="E1722" s="1">
        <v>41133</v>
      </c>
      <c r="F1722" s="1" t="str">
        <f t="shared" si="118"/>
        <v>August</v>
      </c>
      <c r="G1722" s="1" t="str">
        <f t="shared" si="119"/>
        <v>2012</v>
      </c>
      <c r="H1722" s="2">
        <f t="shared" si="120"/>
        <v>7</v>
      </c>
      <c r="I1722" s="2" t="b">
        <f t="shared" si="121"/>
        <v>0</v>
      </c>
      <c r="J1722" t="s">
        <v>17</v>
      </c>
      <c r="K1722">
        <v>46</v>
      </c>
      <c r="L1722">
        <v>411.56</v>
      </c>
      <c r="M1722">
        <v>0.09</v>
      </c>
      <c r="N1722" t="s">
        <v>39</v>
      </c>
      <c r="O1722">
        <v>-188.02</v>
      </c>
      <c r="P1722">
        <v>9.3800000000000008</v>
      </c>
      <c r="Q1722">
        <v>7.28</v>
      </c>
      <c r="R1722" t="s">
        <v>260</v>
      </c>
      <c r="S1722" t="s">
        <v>260</v>
      </c>
      <c r="T1722" t="s">
        <v>21</v>
      </c>
      <c r="U1722" t="s">
        <v>22</v>
      </c>
      <c r="V1722" t="s">
        <v>23</v>
      </c>
      <c r="W1722">
        <v>0.56999999999999995</v>
      </c>
    </row>
    <row r="1723" spans="1:23" x14ac:dyDescent="0.3">
      <c r="A1723" t="s">
        <v>1237</v>
      </c>
      <c r="B1723" t="s">
        <v>931</v>
      </c>
      <c r="D1723" s="1">
        <v>39983</v>
      </c>
      <c r="E1723" s="1">
        <v>39986</v>
      </c>
      <c r="F1723" s="1" t="str">
        <f t="shared" si="118"/>
        <v>June</v>
      </c>
      <c r="G1723" s="1" t="str">
        <f t="shared" si="119"/>
        <v>2009</v>
      </c>
      <c r="H1723" s="2">
        <f t="shared" si="120"/>
        <v>3</v>
      </c>
      <c r="I1723" s="2" t="b">
        <f t="shared" si="121"/>
        <v>0</v>
      </c>
      <c r="J1723" t="s">
        <v>34</v>
      </c>
      <c r="K1723">
        <v>3</v>
      </c>
      <c r="L1723">
        <v>46.46</v>
      </c>
      <c r="M1723">
        <v>0.1</v>
      </c>
      <c r="N1723" t="s">
        <v>18</v>
      </c>
      <c r="O1723">
        <v>-25.13</v>
      </c>
      <c r="P1723">
        <v>14.42</v>
      </c>
      <c r="Q1723">
        <v>6.75</v>
      </c>
      <c r="R1723" t="s">
        <v>260</v>
      </c>
      <c r="S1723" t="s">
        <v>260</v>
      </c>
      <c r="T1723" t="s">
        <v>31</v>
      </c>
      <c r="U1723" t="s">
        <v>22</v>
      </c>
      <c r="V1723" t="s">
        <v>28</v>
      </c>
      <c r="W1723">
        <v>0.52</v>
      </c>
    </row>
    <row r="1724" spans="1:23" x14ac:dyDescent="0.3">
      <c r="A1724" t="s">
        <v>1124</v>
      </c>
      <c r="B1724" t="s">
        <v>1238</v>
      </c>
      <c r="D1724" s="1">
        <v>40239</v>
      </c>
      <c r="E1724" s="1">
        <v>40241</v>
      </c>
      <c r="F1724" s="1" t="str">
        <f t="shared" si="118"/>
        <v>March</v>
      </c>
      <c r="G1724" s="1" t="str">
        <f t="shared" si="119"/>
        <v>2010</v>
      </c>
      <c r="H1724" s="2">
        <f t="shared" si="120"/>
        <v>2</v>
      </c>
      <c r="I1724" s="2" t="b">
        <f t="shared" si="121"/>
        <v>0</v>
      </c>
      <c r="J1724" t="s">
        <v>44</v>
      </c>
      <c r="K1724">
        <v>32</v>
      </c>
      <c r="L1724">
        <v>303.58999999999997</v>
      </c>
      <c r="M1724">
        <v>0.1</v>
      </c>
      <c r="N1724" t="s">
        <v>18</v>
      </c>
      <c r="O1724">
        <v>-45.99</v>
      </c>
      <c r="P1724">
        <v>9.65</v>
      </c>
      <c r="Q1724">
        <v>6.22</v>
      </c>
      <c r="R1724" t="s">
        <v>260</v>
      </c>
      <c r="S1724" t="s">
        <v>260</v>
      </c>
      <c r="T1724" t="s">
        <v>31</v>
      </c>
      <c r="U1724" t="s">
        <v>36</v>
      </c>
      <c r="V1724" t="s">
        <v>37</v>
      </c>
      <c r="W1724">
        <v>0.55000000000000004</v>
      </c>
    </row>
    <row r="1725" spans="1:23" x14ac:dyDescent="0.3">
      <c r="A1725" t="s">
        <v>1124</v>
      </c>
      <c r="B1725" t="s">
        <v>1238</v>
      </c>
      <c r="D1725" s="1">
        <v>40239</v>
      </c>
      <c r="E1725" s="1">
        <v>40240</v>
      </c>
      <c r="F1725" s="1" t="str">
        <f t="shared" si="118"/>
        <v>March</v>
      </c>
      <c r="G1725" s="1" t="str">
        <f t="shared" si="119"/>
        <v>2010</v>
      </c>
      <c r="H1725" s="2">
        <f t="shared" si="120"/>
        <v>1</v>
      </c>
      <c r="I1725" s="2" t="b">
        <f t="shared" si="121"/>
        <v>0</v>
      </c>
      <c r="J1725" t="s">
        <v>44</v>
      </c>
      <c r="K1725">
        <v>36</v>
      </c>
      <c r="L1725">
        <v>191.6</v>
      </c>
      <c r="M1725">
        <v>0.04</v>
      </c>
      <c r="N1725" t="s">
        <v>18</v>
      </c>
      <c r="O1725">
        <v>-150.74</v>
      </c>
      <c r="P1725">
        <v>4.9800000000000004</v>
      </c>
      <c r="Q1725">
        <v>7.44</v>
      </c>
      <c r="R1725" t="s">
        <v>260</v>
      </c>
      <c r="S1725" t="s">
        <v>260</v>
      </c>
      <c r="T1725" t="s">
        <v>31</v>
      </c>
      <c r="U1725" t="s">
        <v>22</v>
      </c>
      <c r="V1725" t="s">
        <v>43</v>
      </c>
      <c r="W1725">
        <v>0.36</v>
      </c>
    </row>
    <row r="1726" spans="1:23" x14ac:dyDescent="0.3">
      <c r="A1726" t="s">
        <v>1237</v>
      </c>
      <c r="B1726" t="s">
        <v>931</v>
      </c>
      <c r="D1726" s="1">
        <v>39883</v>
      </c>
      <c r="E1726" s="1">
        <v>39884</v>
      </c>
      <c r="F1726" s="1" t="str">
        <f t="shared" si="118"/>
        <v>March</v>
      </c>
      <c r="G1726" s="1" t="str">
        <f t="shared" si="119"/>
        <v>2009</v>
      </c>
      <c r="H1726" s="2">
        <f t="shared" si="120"/>
        <v>1</v>
      </c>
      <c r="I1726" s="2" t="b">
        <f t="shared" si="121"/>
        <v>0</v>
      </c>
      <c r="J1726" t="s">
        <v>34</v>
      </c>
      <c r="K1726">
        <v>36</v>
      </c>
      <c r="L1726">
        <v>317.58999999999997</v>
      </c>
      <c r="M1726">
        <v>0.06</v>
      </c>
      <c r="N1726" t="s">
        <v>18</v>
      </c>
      <c r="O1726">
        <v>-46.12</v>
      </c>
      <c r="P1726">
        <v>8.6</v>
      </c>
      <c r="Q1726">
        <v>6.19</v>
      </c>
      <c r="R1726" t="s">
        <v>260</v>
      </c>
      <c r="S1726" t="s">
        <v>260</v>
      </c>
      <c r="T1726" t="s">
        <v>31</v>
      </c>
      <c r="U1726" t="s">
        <v>22</v>
      </c>
      <c r="V1726" t="s">
        <v>29</v>
      </c>
      <c r="W1726">
        <v>0.38</v>
      </c>
    </row>
    <row r="1727" spans="1:23" x14ac:dyDescent="0.3">
      <c r="A1727" t="s">
        <v>1214</v>
      </c>
      <c r="B1727" t="s">
        <v>1239</v>
      </c>
      <c r="D1727" s="1">
        <v>40793</v>
      </c>
      <c r="E1727" s="1">
        <v>40795</v>
      </c>
      <c r="F1727" s="1" t="str">
        <f t="shared" si="118"/>
        <v>September</v>
      </c>
      <c r="G1727" s="1" t="str">
        <f t="shared" si="119"/>
        <v>2011</v>
      </c>
      <c r="H1727" s="2">
        <f t="shared" si="120"/>
        <v>2</v>
      </c>
      <c r="I1727" s="2" t="b">
        <f t="shared" si="121"/>
        <v>0</v>
      </c>
      <c r="J1727" t="s">
        <v>34</v>
      </c>
      <c r="K1727">
        <v>16</v>
      </c>
      <c r="L1727">
        <v>48.37</v>
      </c>
      <c r="M1727">
        <v>0.02</v>
      </c>
      <c r="N1727" t="s">
        <v>18</v>
      </c>
      <c r="O1727">
        <v>18.02</v>
      </c>
      <c r="P1727">
        <v>2.88</v>
      </c>
      <c r="Q1727">
        <v>0.5</v>
      </c>
      <c r="R1727" t="s">
        <v>260</v>
      </c>
      <c r="S1727" t="s">
        <v>260</v>
      </c>
      <c r="T1727" t="s">
        <v>21</v>
      </c>
      <c r="U1727" t="s">
        <v>22</v>
      </c>
      <c r="V1727" t="s">
        <v>57</v>
      </c>
      <c r="W1727">
        <v>0.36</v>
      </c>
    </row>
    <row r="1728" spans="1:23" x14ac:dyDescent="0.3">
      <c r="A1728" t="s">
        <v>1124</v>
      </c>
      <c r="B1728" t="s">
        <v>1238</v>
      </c>
      <c r="D1728" s="1">
        <v>40382</v>
      </c>
      <c r="E1728" s="1">
        <v>40389</v>
      </c>
      <c r="F1728" s="1" t="str">
        <f t="shared" si="118"/>
        <v>July</v>
      </c>
      <c r="G1728" s="1" t="str">
        <f t="shared" si="119"/>
        <v>2010</v>
      </c>
      <c r="H1728" s="2">
        <f t="shared" si="120"/>
        <v>7</v>
      </c>
      <c r="I1728" s="2" t="b">
        <f t="shared" si="121"/>
        <v>0</v>
      </c>
      <c r="J1728" t="s">
        <v>17</v>
      </c>
      <c r="K1728">
        <v>47</v>
      </c>
      <c r="L1728">
        <v>1005.74</v>
      </c>
      <c r="M1728">
        <v>0.1</v>
      </c>
      <c r="N1728" t="s">
        <v>18</v>
      </c>
      <c r="O1728">
        <v>199.3</v>
      </c>
      <c r="P1728">
        <v>22.23</v>
      </c>
      <c r="Q1728">
        <v>8.99</v>
      </c>
      <c r="R1728" t="s">
        <v>260</v>
      </c>
      <c r="S1728" t="s">
        <v>260</v>
      </c>
      <c r="T1728" t="s">
        <v>31</v>
      </c>
      <c r="U1728" t="s">
        <v>36</v>
      </c>
      <c r="V1728" t="s">
        <v>37</v>
      </c>
      <c r="W1728">
        <v>0.41</v>
      </c>
    </row>
    <row r="1729" spans="1:23" x14ac:dyDescent="0.3">
      <c r="A1729" t="s">
        <v>1124</v>
      </c>
      <c r="B1729" t="s">
        <v>1238</v>
      </c>
      <c r="D1729" s="1">
        <v>40382</v>
      </c>
      <c r="E1729" s="1">
        <v>40389</v>
      </c>
      <c r="F1729" s="1" t="str">
        <f t="shared" si="118"/>
        <v>July</v>
      </c>
      <c r="G1729" s="1" t="str">
        <f t="shared" si="119"/>
        <v>2010</v>
      </c>
      <c r="H1729" s="2">
        <f t="shared" si="120"/>
        <v>7</v>
      </c>
      <c r="I1729" s="2" t="b">
        <f t="shared" si="121"/>
        <v>0</v>
      </c>
      <c r="J1729" t="s">
        <v>17</v>
      </c>
      <c r="K1729">
        <v>37</v>
      </c>
      <c r="L1729">
        <v>6477.7394999999997</v>
      </c>
      <c r="M1729">
        <v>0.01</v>
      </c>
      <c r="N1729" t="s">
        <v>18</v>
      </c>
      <c r="O1729">
        <v>1653.97</v>
      </c>
      <c r="P1729">
        <v>205.99</v>
      </c>
      <c r="Q1729">
        <v>8.99</v>
      </c>
      <c r="R1729" t="s">
        <v>260</v>
      </c>
      <c r="S1729" t="s">
        <v>260</v>
      </c>
      <c r="T1729" t="s">
        <v>31</v>
      </c>
      <c r="U1729" t="s">
        <v>32</v>
      </c>
      <c r="V1729" t="s">
        <v>33</v>
      </c>
      <c r="W1729">
        <v>0.57999999999999996</v>
      </c>
    </row>
    <row r="1730" spans="1:23" x14ac:dyDescent="0.3">
      <c r="A1730" t="s">
        <v>1214</v>
      </c>
      <c r="B1730" t="s">
        <v>1239</v>
      </c>
      <c r="D1730" s="1">
        <v>39910</v>
      </c>
      <c r="E1730" s="1">
        <v>39911</v>
      </c>
      <c r="F1730" s="1" t="str">
        <f t="shared" si="118"/>
        <v>April</v>
      </c>
      <c r="G1730" s="1" t="str">
        <f t="shared" si="119"/>
        <v>2009</v>
      </c>
      <c r="H1730" s="2">
        <f t="shared" si="120"/>
        <v>1</v>
      </c>
      <c r="I1730" s="2" t="b">
        <f t="shared" si="121"/>
        <v>0</v>
      </c>
      <c r="J1730" t="s">
        <v>44</v>
      </c>
      <c r="K1730">
        <v>14</v>
      </c>
      <c r="L1730">
        <v>244.85</v>
      </c>
      <c r="M1730">
        <v>0.06</v>
      </c>
      <c r="N1730" t="s">
        <v>39</v>
      </c>
      <c r="O1730">
        <v>38.06</v>
      </c>
      <c r="P1730">
        <v>17.670000000000002</v>
      </c>
      <c r="Q1730">
        <v>8.99</v>
      </c>
      <c r="R1730" t="s">
        <v>260</v>
      </c>
      <c r="S1730" t="s">
        <v>260</v>
      </c>
      <c r="T1730" t="s">
        <v>21</v>
      </c>
      <c r="U1730" t="s">
        <v>36</v>
      </c>
      <c r="V1730" t="s">
        <v>37</v>
      </c>
      <c r="W1730">
        <v>0.47</v>
      </c>
    </row>
    <row r="1731" spans="1:23" x14ac:dyDescent="0.3">
      <c r="A1731" t="s">
        <v>1240</v>
      </c>
      <c r="B1731" t="s">
        <v>1241</v>
      </c>
      <c r="D1731" s="1">
        <v>40991</v>
      </c>
      <c r="E1731" s="1">
        <v>40993</v>
      </c>
      <c r="F1731" s="1" t="str">
        <f t="shared" ref="F1731:F1794" si="122">TEXT(E1731,"mmmm")</f>
        <v>March</v>
      </c>
      <c r="G1731" s="1" t="str">
        <f t="shared" ref="G1731:G1794" si="123">TEXT(E1731,"yyyy")</f>
        <v>2012</v>
      </c>
      <c r="H1731" s="2">
        <f t="shared" ref="H1731:H1794" si="124">E1731-D1731</f>
        <v>2</v>
      </c>
      <c r="I1731" s="2" t="b">
        <f t="shared" ref="I1731:I1794" si="125">IF(H1731&lt;1,IF(AND(H1731&gt;0,H1731&lt;2),"ONE DAY", "FREE DELIVERY"))</f>
        <v>0</v>
      </c>
      <c r="J1731" t="s">
        <v>34</v>
      </c>
      <c r="K1731">
        <v>21</v>
      </c>
      <c r="L1731">
        <v>316.35000000000002</v>
      </c>
      <c r="M1731">
        <v>0.06</v>
      </c>
      <c r="N1731" t="s">
        <v>18</v>
      </c>
      <c r="O1731">
        <v>117.91</v>
      </c>
      <c r="P1731">
        <v>15.68</v>
      </c>
      <c r="Q1731">
        <v>3.73</v>
      </c>
      <c r="R1731" t="s">
        <v>260</v>
      </c>
      <c r="S1731" t="s">
        <v>260</v>
      </c>
      <c r="T1731" t="s">
        <v>31</v>
      </c>
      <c r="U1731" t="s">
        <v>36</v>
      </c>
      <c r="V1731" t="s">
        <v>37</v>
      </c>
      <c r="W1731">
        <v>0.46</v>
      </c>
    </row>
    <row r="1732" spans="1:23" x14ac:dyDescent="0.3">
      <c r="A1732" t="s">
        <v>1240</v>
      </c>
      <c r="B1732" t="s">
        <v>1241</v>
      </c>
      <c r="D1732" s="1">
        <v>40399</v>
      </c>
      <c r="E1732" s="1">
        <v>40401</v>
      </c>
      <c r="F1732" s="1" t="str">
        <f t="shared" si="122"/>
        <v>August</v>
      </c>
      <c r="G1732" s="1" t="str">
        <f t="shared" si="123"/>
        <v>2010</v>
      </c>
      <c r="H1732" s="2">
        <f t="shared" si="124"/>
        <v>2</v>
      </c>
      <c r="I1732" s="2" t="b">
        <f t="shared" si="125"/>
        <v>0</v>
      </c>
      <c r="J1732" t="s">
        <v>52</v>
      </c>
      <c r="K1732">
        <v>11</v>
      </c>
      <c r="L1732">
        <v>109.37</v>
      </c>
      <c r="M1732">
        <v>7.0000000000000007E-2</v>
      </c>
      <c r="N1732" t="s">
        <v>18</v>
      </c>
      <c r="O1732">
        <v>25.96</v>
      </c>
      <c r="P1732">
        <v>10.31</v>
      </c>
      <c r="Q1732">
        <v>1.79</v>
      </c>
      <c r="R1732" t="s">
        <v>260</v>
      </c>
      <c r="S1732" t="s">
        <v>260</v>
      </c>
      <c r="T1732" t="s">
        <v>31</v>
      </c>
      <c r="U1732" t="s">
        <v>22</v>
      </c>
      <c r="V1732" t="s">
        <v>43</v>
      </c>
      <c r="W1732">
        <v>0.38</v>
      </c>
    </row>
    <row r="1733" spans="1:23" x14ac:dyDescent="0.3">
      <c r="A1733" t="s">
        <v>1237</v>
      </c>
      <c r="B1733" t="s">
        <v>931</v>
      </c>
      <c r="D1733" s="1">
        <v>40723</v>
      </c>
      <c r="E1733" s="1">
        <v>40725</v>
      </c>
      <c r="F1733" s="1" t="str">
        <f t="shared" si="122"/>
        <v>July</v>
      </c>
      <c r="G1733" s="1" t="str">
        <f t="shared" si="123"/>
        <v>2011</v>
      </c>
      <c r="H1733" s="2">
        <f t="shared" si="124"/>
        <v>2</v>
      </c>
      <c r="I1733" s="2" t="b">
        <f t="shared" si="125"/>
        <v>0</v>
      </c>
      <c r="J1733" t="s">
        <v>44</v>
      </c>
      <c r="K1733">
        <v>50</v>
      </c>
      <c r="L1733">
        <v>6206.16</v>
      </c>
      <c r="M1733">
        <v>0.03</v>
      </c>
      <c r="N1733" t="s">
        <v>18</v>
      </c>
      <c r="O1733">
        <v>1416.27</v>
      </c>
      <c r="P1733">
        <v>120.33</v>
      </c>
      <c r="Q1733">
        <v>19.989999999999998</v>
      </c>
      <c r="R1733" t="s">
        <v>260</v>
      </c>
      <c r="S1733" t="s">
        <v>260</v>
      </c>
      <c r="T1733" t="s">
        <v>21</v>
      </c>
      <c r="U1733" t="s">
        <v>22</v>
      </c>
      <c r="V1733" t="s">
        <v>23</v>
      </c>
      <c r="W1733">
        <v>0.59</v>
      </c>
    </row>
    <row r="1734" spans="1:23" x14ac:dyDescent="0.3">
      <c r="A1734" t="s">
        <v>1242</v>
      </c>
      <c r="B1734" t="s">
        <v>1243</v>
      </c>
      <c r="D1734" s="1">
        <v>39986</v>
      </c>
      <c r="E1734" s="1">
        <v>39988</v>
      </c>
      <c r="F1734" s="1" t="str">
        <f t="shared" si="122"/>
        <v>June</v>
      </c>
      <c r="G1734" s="1" t="str">
        <f t="shared" si="123"/>
        <v>2009</v>
      </c>
      <c r="H1734" s="2">
        <f t="shared" si="124"/>
        <v>2</v>
      </c>
      <c r="I1734" s="2" t="b">
        <f t="shared" si="125"/>
        <v>0</v>
      </c>
      <c r="J1734" t="s">
        <v>52</v>
      </c>
      <c r="K1734">
        <v>50</v>
      </c>
      <c r="L1734">
        <v>15383.7</v>
      </c>
      <c r="M1734">
        <v>0.03</v>
      </c>
      <c r="N1734" t="s">
        <v>18</v>
      </c>
      <c r="O1734">
        <v>6523.26</v>
      </c>
      <c r="P1734">
        <v>304.99</v>
      </c>
      <c r="Q1734">
        <v>19.989999999999998</v>
      </c>
      <c r="R1734" t="s">
        <v>260</v>
      </c>
      <c r="S1734" t="s">
        <v>260</v>
      </c>
      <c r="T1734" t="s">
        <v>42</v>
      </c>
      <c r="U1734" t="s">
        <v>22</v>
      </c>
      <c r="V1734" t="s">
        <v>29</v>
      </c>
      <c r="W1734">
        <v>0.4</v>
      </c>
    </row>
    <row r="1735" spans="1:23" x14ac:dyDescent="0.3">
      <c r="A1735" t="s">
        <v>1242</v>
      </c>
      <c r="B1735" t="s">
        <v>1243</v>
      </c>
      <c r="D1735" s="1">
        <v>39986</v>
      </c>
      <c r="E1735" s="1">
        <v>39988</v>
      </c>
      <c r="F1735" s="1" t="str">
        <f t="shared" si="122"/>
        <v>June</v>
      </c>
      <c r="G1735" s="1" t="str">
        <f t="shared" si="123"/>
        <v>2009</v>
      </c>
      <c r="H1735" s="2">
        <f t="shared" si="124"/>
        <v>2</v>
      </c>
      <c r="I1735" s="2" t="b">
        <f t="shared" si="125"/>
        <v>0</v>
      </c>
      <c r="J1735" t="s">
        <v>52</v>
      </c>
      <c r="K1735">
        <v>31</v>
      </c>
      <c r="L1735">
        <v>1637.4570000000001</v>
      </c>
      <c r="M1735">
        <v>0.09</v>
      </c>
      <c r="N1735" t="s">
        <v>18</v>
      </c>
      <c r="O1735">
        <v>118.15</v>
      </c>
      <c r="P1735">
        <v>65.989999999999995</v>
      </c>
      <c r="Q1735">
        <v>8.99</v>
      </c>
      <c r="R1735" t="s">
        <v>260</v>
      </c>
      <c r="S1735" t="s">
        <v>260</v>
      </c>
      <c r="T1735" t="s">
        <v>42</v>
      </c>
      <c r="U1735" t="s">
        <v>32</v>
      </c>
      <c r="V1735" t="s">
        <v>33</v>
      </c>
      <c r="W1735">
        <v>0.57999999999999996</v>
      </c>
    </row>
    <row r="1736" spans="1:23" x14ac:dyDescent="0.3">
      <c r="A1736" t="s">
        <v>1155</v>
      </c>
      <c r="B1736" t="s">
        <v>1244</v>
      </c>
      <c r="D1736" s="1">
        <v>40929</v>
      </c>
      <c r="E1736" s="1">
        <v>40929</v>
      </c>
      <c r="F1736" s="1" t="str">
        <f t="shared" si="122"/>
        <v>January</v>
      </c>
      <c r="G1736" s="1" t="str">
        <f t="shared" si="123"/>
        <v>2012</v>
      </c>
      <c r="H1736" s="2">
        <f t="shared" si="124"/>
        <v>0</v>
      </c>
      <c r="I1736" s="2" t="str">
        <f t="shared" si="125"/>
        <v>FREE DELIVERY</v>
      </c>
      <c r="J1736" t="s">
        <v>44</v>
      </c>
      <c r="K1736">
        <v>16</v>
      </c>
      <c r="L1736">
        <v>1554.53</v>
      </c>
      <c r="M1736">
        <v>0</v>
      </c>
      <c r="N1736" t="s">
        <v>18</v>
      </c>
      <c r="O1736">
        <v>474.66</v>
      </c>
      <c r="P1736">
        <v>90.48</v>
      </c>
      <c r="Q1736">
        <v>19.989999999999998</v>
      </c>
      <c r="R1736" t="s">
        <v>260</v>
      </c>
      <c r="S1736" t="s">
        <v>260</v>
      </c>
      <c r="T1736" t="s">
        <v>21</v>
      </c>
      <c r="U1736" t="s">
        <v>22</v>
      </c>
      <c r="V1736" t="s">
        <v>51</v>
      </c>
      <c r="W1736">
        <v>0.4</v>
      </c>
    </row>
    <row r="1737" spans="1:23" x14ac:dyDescent="0.3">
      <c r="A1737" t="s">
        <v>1155</v>
      </c>
      <c r="B1737" t="s">
        <v>1244</v>
      </c>
      <c r="D1737" s="1">
        <v>40519</v>
      </c>
      <c r="E1737" s="1">
        <v>40520</v>
      </c>
      <c r="F1737" s="1" t="str">
        <f t="shared" si="122"/>
        <v>December</v>
      </c>
      <c r="G1737" s="1" t="str">
        <f t="shared" si="123"/>
        <v>2010</v>
      </c>
      <c r="H1737" s="2">
        <f t="shared" si="124"/>
        <v>1</v>
      </c>
      <c r="I1737" s="2" t="b">
        <f t="shared" si="125"/>
        <v>0</v>
      </c>
      <c r="J1737" t="s">
        <v>44</v>
      </c>
      <c r="K1737">
        <v>1</v>
      </c>
      <c r="L1737">
        <v>356.95</v>
      </c>
      <c r="M1737">
        <v>0.08</v>
      </c>
      <c r="N1737" t="s">
        <v>18</v>
      </c>
      <c r="O1737">
        <v>-228.24</v>
      </c>
      <c r="P1737">
        <v>387.99</v>
      </c>
      <c r="Q1737">
        <v>19.989999999999998</v>
      </c>
      <c r="R1737" t="s">
        <v>260</v>
      </c>
      <c r="S1737" t="s">
        <v>260</v>
      </c>
      <c r="T1737" t="s">
        <v>31</v>
      </c>
      <c r="U1737" t="s">
        <v>22</v>
      </c>
      <c r="V1737" t="s">
        <v>29</v>
      </c>
      <c r="W1737">
        <v>0.38</v>
      </c>
    </row>
    <row r="1738" spans="1:23" x14ac:dyDescent="0.3">
      <c r="A1738" t="s">
        <v>1155</v>
      </c>
      <c r="B1738" t="s">
        <v>1244</v>
      </c>
      <c r="D1738" s="1">
        <v>40519</v>
      </c>
      <c r="E1738" s="1">
        <v>40521</v>
      </c>
      <c r="F1738" s="1" t="str">
        <f t="shared" si="122"/>
        <v>December</v>
      </c>
      <c r="G1738" s="1" t="str">
        <f t="shared" si="123"/>
        <v>2010</v>
      </c>
      <c r="H1738" s="2">
        <f t="shared" si="124"/>
        <v>2</v>
      </c>
      <c r="I1738" s="2" t="b">
        <f t="shared" si="125"/>
        <v>0</v>
      </c>
      <c r="J1738" t="s">
        <v>44</v>
      </c>
      <c r="K1738">
        <v>17</v>
      </c>
      <c r="L1738">
        <v>112.86</v>
      </c>
      <c r="M1738">
        <v>0.04</v>
      </c>
      <c r="N1738" t="s">
        <v>18</v>
      </c>
      <c r="O1738">
        <v>-56.78</v>
      </c>
      <c r="P1738">
        <v>6.6</v>
      </c>
      <c r="Q1738">
        <v>4.07</v>
      </c>
      <c r="R1738" t="s">
        <v>260</v>
      </c>
      <c r="S1738" t="s">
        <v>260</v>
      </c>
      <c r="T1738" t="s">
        <v>31</v>
      </c>
      <c r="U1738" t="s">
        <v>32</v>
      </c>
      <c r="V1738" t="s">
        <v>48</v>
      </c>
      <c r="W1738">
        <v>0.66</v>
      </c>
    </row>
    <row r="1739" spans="1:23" x14ac:dyDescent="0.3">
      <c r="A1739" t="s">
        <v>1155</v>
      </c>
      <c r="B1739" t="s">
        <v>1244</v>
      </c>
      <c r="D1739" s="1">
        <v>40519</v>
      </c>
      <c r="E1739" s="1">
        <v>40521</v>
      </c>
      <c r="F1739" s="1" t="str">
        <f t="shared" si="122"/>
        <v>December</v>
      </c>
      <c r="G1739" s="1" t="str">
        <f t="shared" si="123"/>
        <v>2010</v>
      </c>
      <c r="H1739" s="2">
        <f t="shared" si="124"/>
        <v>2</v>
      </c>
      <c r="I1739" s="2" t="b">
        <f t="shared" si="125"/>
        <v>0</v>
      </c>
      <c r="J1739" t="s">
        <v>44</v>
      </c>
      <c r="K1739">
        <v>38</v>
      </c>
      <c r="L1739">
        <v>2063.42</v>
      </c>
      <c r="M1739">
        <v>0.03</v>
      </c>
      <c r="N1739" t="s">
        <v>18</v>
      </c>
      <c r="O1739">
        <v>989.95</v>
      </c>
      <c r="P1739">
        <v>55.98</v>
      </c>
      <c r="Q1739">
        <v>5.15</v>
      </c>
      <c r="R1739" t="s">
        <v>260</v>
      </c>
      <c r="S1739" t="s">
        <v>260</v>
      </c>
      <c r="T1739" t="s">
        <v>31</v>
      </c>
      <c r="U1739" t="s">
        <v>22</v>
      </c>
      <c r="V1739" t="s">
        <v>43</v>
      </c>
      <c r="W1739">
        <v>0.36</v>
      </c>
    </row>
    <row r="1740" spans="1:23" x14ac:dyDescent="0.3">
      <c r="A1740" t="s">
        <v>1155</v>
      </c>
      <c r="B1740" t="s">
        <v>1244</v>
      </c>
      <c r="D1740" s="1">
        <v>41154</v>
      </c>
      <c r="E1740" s="1">
        <v>41155</v>
      </c>
      <c r="F1740" s="1" t="str">
        <f t="shared" si="122"/>
        <v>September</v>
      </c>
      <c r="G1740" s="1" t="str">
        <f t="shared" si="123"/>
        <v>2012</v>
      </c>
      <c r="H1740" s="2">
        <f t="shared" si="124"/>
        <v>1</v>
      </c>
      <c r="I1740" s="2" t="b">
        <f t="shared" si="125"/>
        <v>0</v>
      </c>
      <c r="J1740" t="s">
        <v>34</v>
      </c>
      <c r="K1740">
        <v>24</v>
      </c>
      <c r="L1740">
        <v>116.82</v>
      </c>
      <c r="M1740">
        <v>0.02</v>
      </c>
      <c r="N1740" t="s">
        <v>18</v>
      </c>
      <c r="O1740">
        <v>-42.05</v>
      </c>
      <c r="P1740">
        <v>4.7699999999999996</v>
      </c>
      <c r="Q1740">
        <v>2.39</v>
      </c>
      <c r="R1740" t="s">
        <v>260</v>
      </c>
      <c r="S1740" t="s">
        <v>260</v>
      </c>
      <c r="T1740" t="s">
        <v>31</v>
      </c>
      <c r="U1740" t="s">
        <v>32</v>
      </c>
      <c r="V1740" t="s">
        <v>48</v>
      </c>
      <c r="W1740">
        <v>0.72</v>
      </c>
    </row>
    <row r="1741" spans="1:23" x14ac:dyDescent="0.3">
      <c r="A1741" t="s">
        <v>1155</v>
      </c>
      <c r="B1741" t="s">
        <v>1244</v>
      </c>
      <c r="D1741" s="1">
        <v>41154</v>
      </c>
      <c r="E1741" s="1">
        <v>41154</v>
      </c>
      <c r="F1741" s="1" t="str">
        <f t="shared" si="122"/>
        <v>September</v>
      </c>
      <c r="G1741" s="1" t="str">
        <f t="shared" si="123"/>
        <v>2012</v>
      </c>
      <c r="H1741" s="2">
        <f t="shared" si="124"/>
        <v>0</v>
      </c>
      <c r="I1741" s="2" t="str">
        <f t="shared" si="125"/>
        <v>FREE DELIVERY</v>
      </c>
      <c r="J1741" t="s">
        <v>34</v>
      </c>
      <c r="K1741">
        <v>45</v>
      </c>
      <c r="L1741">
        <v>483.64</v>
      </c>
      <c r="M1741">
        <v>0.1</v>
      </c>
      <c r="N1741" t="s">
        <v>18</v>
      </c>
      <c r="O1741">
        <v>28.39</v>
      </c>
      <c r="P1741">
        <v>10.98</v>
      </c>
      <c r="Q1741">
        <v>3.37</v>
      </c>
      <c r="R1741" t="s">
        <v>260</v>
      </c>
      <c r="S1741" t="s">
        <v>260</v>
      </c>
      <c r="T1741" t="s">
        <v>31</v>
      </c>
      <c r="U1741" t="s">
        <v>22</v>
      </c>
      <c r="V1741" t="s">
        <v>82</v>
      </c>
      <c r="W1741">
        <v>0.56999999999999995</v>
      </c>
    </row>
    <row r="1742" spans="1:23" x14ac:dyDescent="0.3">
      <c r="A1742" t="s">
        <v>1240</v>
      </c>
      <c r="B1742" t="s">
        <v>1241</v>
      </c>
      <c r="D1742" s="1">
        <v>40335</v>
      </c>
      <c r="E1742" s="1">
        <v>40337</v>
      </c>
      <c r="F1742" s="1" t="str">
        <f t="shared" si="122"/>
        <v>June</v>
      </c>
      <c r="G1742" s="1" t="str">
        <f t="shared" si="123"/>
        <v>2010</v>
      </c>
      <c r="H1742" s="2">
        <f t="shared" si="124"/>
        <v>2</v>
      </c>
      <c r="I1742" s="2" t="b">
        <f t="shared" si="125"/>
        <v>0</v>
      </c>
      <c r="J1742" t="s">
        <v>34</v>
      </c>
      <c r="K1742">
        <v>4</v>
      </c>
      <c r="L1742">
        <v>33.64</v>
      </c>
      <c r="M1742">
        <v>7.0000000000000007E-2</v>
      </c>
      <c r="N1742" t="s">
        <v>18</v>
      </c>
      <c r="O1742">
        <v>-35.17</v>
      </c>
      <c r="P1742">
        <v>8.1199999999999992</v>
      </c>
      <c r="Q1742">
        <v>2.83</v>
      </c>
      <c r="R1742" t="s">
        <v>260</v>
      </c>
      <c r="S1742" t="s">
        <v>260</v>
      </c>
      <c r="T1742" t="s">
        <v>31</v>
      </c>
      <c r="U1742" t="s">
        <v>32</v>
      </c>
      <c r="V1742" t="s">
        <v>48</v>
      </c>
      <c r="W1742">
        <v>0.77</v>
      </c>
    </row>
    <row r="1743" spans="1:23" x14ac:dyDescent="0.3">
      <c r="A1743" t="s">
        <v>1240</v>
      </c>
      <c r="B1743" t="s">
        <v>1241</v>
      </c>
      <c r="D1743" s="1">
        <v>40335</v>
      </c>
      <c r="E1743" s="1">
        <v>40336</v>
      </c>
      <c r="F1743" s="1" t="str">
        <f t="shared" si="122"/>
        <v>June</v>
      </c>
      <c r="G1743" s="1" t="str">
        <f t="shared" si="123"/>
        <v>2010</v>
      </c>
      <c r="H1743" s="2">
        <f t="shared" si="124"/>
        <v>1</v>
      </c>
      <c r="I1743" s="2" t="b">
        <f t="shared" si="125"/>
        <v>0</v>
      </c>
      <c r="J1743" t="s">
        <v>34</v>
      </c>
      <c r="K1743">
        <v>29</v>
      </c>
      <c r="L1743">
        <v>701.94</v>
      </c>
      <c r="M1743">
        <v>0.01</v>
      </c>
      <c r="N1743" t="s">
        <v>18</v>
      </c>
      <c r="O1743">
        <v>158.91</v>
      </c>
      <c r="P1743">
        <v>23.99</v>
      </c>
      <c r="Q1743">
        <v>6.3</v>
      </c>
      <c r="R1743" t="s">
        <v>260</v>
      </c>
      <c r="S1743" t="s">
        <v>260</v>
      </c>
      <c r="T1743" t="s">
        <v>31</v>
      </c>
      <c r="U1743" t="s">
        <v>32</v>
      </c>
      <c r="V1743" t="s">
        <v>94</v>
      </c>
      <c r="W1743">
        <v>0.38</v>
      </c>
    </row>
    <row r="1744" spans="1:23" x14ac:dyDescent="0.3">
      <c r="A1744" t="s">
        <v>1155</v>
      </c>
      <c r="B1744" t="s">
        <v>1244</v>
      </c>
      <c r="D1744" s="1">
        <v>40526</v>
      </c>
      <c r="E1744" s="1">
        <v>40526</v>
      </c>
      <c r="F1744" s="1" t="str">
        <f t="shared" si="122"/>
        <v>December</v>
      </c>
      <c r="G1744" s="1" t="str">
        <f t="shared" si="123"/>
        <v>2010</v>
      </c>
      <c r="H1744" s="2">
        <f t="shared" si="124"/>
        <v>0</v>
      </c>
      <c r="I1744" s="2" t="str">
        <f t="shared" si="125"/>
        <v>FREE DELIVERY</v>
      </c>
      <c r="J1744" t="s">
        <v>52</v>
      </c>
      <c r="K1744">
        <v>33</v>
      </c>
      <c r="L1744">
        <v>126.88</v>
      </c>
      <c r="M1744">
        <v>0.05</v>
      </c>
      <c r="N1744" t="s">
        <v>18</v>
      </c>
      <c r="O1744">
        <v>12.63</v>
      </c>
      <c r="P1744">
        <v>3.7</v>
      </c>
      <c r="Q1744">
        <v>1.61</v>
      </c>
      <c r="R1744" t="s">
        <v>260</v>
      </c>
      <c r="S1744" t="s">
        <v>260</v>
      </c>
      <c r="T1744" t="s">
        <v>31</v>
      </c>
      <c r="U1744" t="s">
        <v>36</v>
      </c>
      <c r="V1744" t="s">
        <v>37</v>
      </c>
      <c r="W1744">
        <v>0.44</v>
      </c>
    </row>
    <row r="1745" spans="1:23" x14ac:dyDescent="0.3">
      <c r="A1745" t="s">
        <v>1155</v>
      </c>
      <c r="B1745" t="s">
        <v>1244</v>
      </c>
      <c r="D1745" s="1">
        <v>40526</v>
      </c>
      <c r="E1745" s="1">
        <v>40526</v>
      </c>
      <c r="F1745" s="1" t="str">
        <f t="shared" si="122"/>
        <v>December</v>
      </c>
      <c r="G1745" s="1" t="str">
        <f t="shared" si="123"/>
        <v>2010</v>
      </c>
      <c r="H1745" s="2">
        <f t="shared" si="124"/>
        <v>0</v>
      </c>
      <c r="I1745" s="2" t="str">
        <f t="shared" si="125"/>
        <v>FREE DELIVERY</v>
      </c>
      <c r="J1745" t="s">
        <v>52</v>
      </c>
      <c r="K1745">
        <v>42</v>
      </c>
      <c r="L1745">
        <v>906.64</v>
      </c>
      <c r="M1745">
        <v>7.0000000000000007E-2</v>
      </c>
      <c r="N1745" t="s">
        <v>39</v>
      </c>
      <c r="O1745">
        <v>-148.93</v>
      </c>
      <c r="P1745">
        <v>22.38</v>
      </c>
      <c r="Q1745">
        <v>15.1</v>
      </c>
      <c r="R1745" t="s">
        <v>260</v>
      </c>
      <c r="S1745" t="s">
        <v>260</v>
      </c>
      <c r="T1745" t="s">
        <v>31</v>
      </c>
      <c r="U1745" t="s">
        <v>22</v>
      </c>
      <c r="V1745" t="s">
        <v>29</v>
      </c>
      <c r="W1745">
        <v>0.38</v>
      </c>
    </row>
    <row r="1746" spans="1:23" x14ac:dyDescent="0.3">
      <c r="A1746" t="s">
        <v>1155</v>
      </c>
      <c r="B1746" t="s">
        <v>1244</v>
      </c>
      <c r="D1746" s="1">
        <v>40526</v>
      </c>
      <c r="E1746" s="1">
        <v>40528</v>
      </c>
      <c r="F1746" s="1" t="str">
        <f t="shared" si="122"/>
        <v>December</v>
      </c>
      <c r="G1746" s="1" t="str">
        <f t="shared" si="123"/>
        <v>2010</v>
      </c>
      <c r="H1746" s="2">
        <f t="shared" si="124"/>
        <v>2</v>
      </c>
      <c r="I1746" s="2" t="b">
        <f t="shared" si="125"/>
        <v>0</v>
      </c>
      <c r="J1746" t="s">
        <v>52</v>
      </c>
      <c r="K1746">
        <v>45</v>
      </c>
      <c r="L1746">
        <v>882.96</v>
      </c>
      <c r="M1746">
        <v>0.06</v>
      </c>
      <c r="N1746" t="s">
        <v>18</v>
      </c>
      <c r="O1746">
        <v>11.65</v>
      </c>
      <c r="P1746">
        <v>19.98</v>
      </c>
      <c r="Q1746">
        <v>4</v>
      </c>
      <c r="R1746" t="s">
        <v>260</v>
      </c>
      <c r="S1746" t="s">
        <v>260</v>
      </c>
      <c r="T1746" t="s">
        <v>31</v>
      </c>
      <c r="U1746" t="s">
        <v>32</v>
      </c>
      <c r="V1746" t="s">
        <v>48</v>
      </c>
      <c r="W1746">
        <v>0.68</v>
      </c>
    </row>
    <row r="1747" spans="1:23" x14ac:dyDescent="0.3">
      <c r="A1747" t="s">
        <v>1155</v>
      </c>
      <c r="B1747" t="s">
        <v>1244</v>
      </c>
      <c r="D1747" s="1">
        <v>40526</v>
      </c>
      <c r="E1747" s="1">
        <v>40527</v>
      </c>
      <c r="F1747" s="1" t="str">
        <f t="shared" si="122"/>
        <v>December</v>
      </c>
      <c r="G1747" s="1" t="str">
        <f t="shared" si="123"/>
        <v>2010</v>
      </c>
      <c r="H1747" s="2">
        <f t="shared" si="124"/>
        <v>1</v>
      </c>
      <c r="I1747" s="2" t="b">
        <f t="shared" si="125"/>
        <v>0</v>
      </c>
      <c r="J1747" t="s">
        <v>52</v>
      </c>
      <c r="K1747">
        <v>3</v>
      </c>
      <c r="L1747">
        <v>58.14</v>
      </c>
      <c r="M1747">
        <v>0.01</v>
      </c>
      <c r="N1747" t="s">
        <v>18</v>
      </c>
      <c r="O1747">
        <v>-96.25</v>
      </c>
      <c r="P1747">
        <v>20.99</v>
      </c>
      <c r="Q1747">
        <v>4.8099999999999996</v>
      </c>
      <c r="R1747" t="s">
        <v>260</v>
      </c>
      <c r="S1747" t="s">
        <v>260</v>
      </c>
      <c r="T1747" t="s">
        <v>31</v>
      </c>
      <c r="U1747" t="s">
        <v>32</v>
      </c>
      <c r="V1747" t="s">
        <v>33</v>
      </c>
      <c r="W1747">
        <v>0.57999999999999996</v>
      </c>
    </row>
    <row r="1748" spans="1:23" x14ac:dyDescent="0.3">
      <c r="A1748" t="s">
        <v>1155</v>
      </c>
      <c r="B1748" t="s">
        <v>1244</v>
      </c>
      <c r="D1748" s="1">
        <v>40308</v>
      </c>
      <c r="E1748" s="1">
        <v>40310</v>
      </c>
      <c r="F1748" s="1" t="str">
        <f t="shared" si="122"/>
        <v>May</v>
      </c>
      <c r="G1748" s="1" t="str">
        <f t="shared" si="123"/>
        <v>2010</v>
      </c>
      <c r="H1748" s="2">
        <f t="shared" si="124"/>
        <v>2</v>
      </c>
      <c r="I1748" s="2" t="b">
        <f t="shared" si="125"/>
        <v>0</v>
      </c>
      <c r="J1748" t="s">
        <v>24</v>
      </c>
      <c r="K1748">
        <v>39</v>
      </c>
      <c r="L1748">
        <v>1538.33</v>
      </c>
      <c r="M1748">
        <v>0.03</v>
      </c>
      <c r="N1748" t="s">
        <v>18</v>
      </c>
      <c r="O1748">
        <v>471.35</v>
      </c>
      <c r="P1748">
        <v>39.479999999999997</v>
      </c>
      <c r="Q1748">
        <v>1.99</v>
      </c>
      <c r="R1748" t="s">
        <v>260</v>
      </c>
      <c r="S1748" t="s">
        <v>260</v>
      </c>
      <c r="T1748" t="s">
        <v>31</v>
      </c>
      <c r="U1748" t="s">
        <v>32</v>
      </c>
      <c r="V1748" t="s">
        <v>48</v>
      </c>
      <c r="W1748">
        <v>0.54</v>
      </c>
    </row>
    <row r="1749" spans="1:23" x14ac:dyDescent="0.3">
      <c r="A1749" t="s">
        <v>1155</v>
      </c>
      <c r="B1749" t="s">
        <v>1244</v>
      </c>
      <c r="D1749" s="1">
        <v>40308</v>
      </c>
      <c r="E1749" s="1">
        <v>40308</v>
      </c>
      <c r="F1749" s="1" t="str">
        <f t="shared" si="122"/>
        <v>May</v>
      </c>
      <c r="G1749" s="1" t="str">
        <f t="shared" si="123"/>
        <v>2010</v>
      </c>
      <c r="H1749" s="2">
        <f t="shared" si="124"/>
        <v>0</v>
      </c>
      <c r="I1749" s="2" t="str">
        <f t="shared" si="125"/>
        <v>FREE DELIVERY</v>
      </c>
      <c r="J1749" t="s">
        <v>24</v>
      </c>
      <c r="K1749">
        <v>39</v>
      </c>
      <c r="L1749">
        <v>147.46</v>
      </c>
      <c r="M1749">
        <v>0.06</v>
      </c>
      <c r="N1749" t="s">
        <v>18</v>
      </c>
      <c r="O1749">
        <v>14.13</v>
      </c>
      <c r="P1749">
        <v>3.71</v>
      </c>
      <c r="Q1749">
        <v>1.93</v>
      </c>
      <c r="R1749" t="s">
        <v>260</v>
      </c>
      <c r="S1749" t="s">
        <v>260</v>
      </c>
      <c r="T1749" t="s">
        <v>31</v>
      </c>
      <c r="U1749" t="s">
        <v>22</v>
      </c>
      <c r="V1749" t="s">
        <v>43</v>
      </c>
      <c r="W1749">
        <v>0.35</v>
      </c>
    </row>
    <row r="1750" spans="1:23" x14ac:dyDescent="0.3">
      <c r="A1750" t="s">
        <v>1245</v>
      </c>
      <c r="B1750" t="s">
        <v>1246</v>
      </c>
      <c r="D1750" s="1">
        <v>40645</v>
      </c>
      <c r="E1750" s="1">
        <v>40646</v>
      </c>
      <c r="F1750" s="1" t="str">
        <f t="shared" si="122"/>
        <v>April</v>
      </c>
      <c r="G1750" s="1" t="str">
        <f t="shared" si="123"/>
        <v>2011</v>
      </c>
      <c r="H1750" s="2">
        <f t="shared" si="124"/>
        <v>1</v>
      </c>
      <c r="I1750" s="2" t="b">
        <f t="shared" si="125"/>
        <v>0</v>
      </c>
      <c r="J1750" t="s">
        <v>44</v>
      </c>
      <c r="K1750">
        <v>4</v>
      </c>
      <c r="L1750">
        <v>473.88</v>
      </c>
      <c r="M1750">
        <v>0.01</v>
      </c>
      <c r="N1750" t="s">
        <v>25</v>
      </c>
      <c r="O1750">
        <v>-183.26</v>
      </c>
      <c r="P1750">
        <v>110.98</v>
      </c>
      <c r="Q1750">
        <v>30</v>
      </c>
      <c r="R1750" t="s">
        <v>260</v>
      </c>
      <c r="S1750" t="s">
        <v>260</v>
      </c>
      <c r="T1750" t="s">
        <v>42</v>
      </c>
      <c r="U1750" t="s">
        <v>36</v>
      </c>
      <c r="V1750" t="s">
        <v>67</v>
      </c>
      <c r="W1750">
        <v>0.71</v>
      </c>
    </row>
    <row r="1751" spans="1:23" x14ac:dyDescent="0.3">
      <c r="A1751" t="s">
        <v>1245</v>
      </c>
      <c r="B1751" t="s">
        <v>1246</v>
      </c>
      <c r="D1751" s="1">
        <v>40645</v>
      </c>
      <c r="E1751" s="1">
        <v>40647</v>
      </c>
      <c r="F1751" s="1" t="str">
        <f t="shared" si="122"/>
        <v>April</v>
      </c>
      <c r="G1751" s="1" t="str">
        <f t="shared" si="123"/>
        <v>2011</v>
      </c>
      <c r="H1751" s="2">
        <f t="shared" si="124"/>
        <v>2</v>
      </c>
      <c r="I1751" s="2" t="b">
        <f t="shared" si="125"/>
        <v>0</v>
      </c>
      <c r="J1751" t="s">
        <v>44</v>
      </c>
      <c r="K1751">
        <v>50</v>
      </c>
      <c r="L1751">
        <v>849.03099999999995</v>
      </c>
      <c r="M1751">
        <v>7.0000000000000007E-2</v>
      </c>
      <c r="N1751" t="s">
        <v>18</v>
      </c>
      <c r="O1751">
        <v>-133.31</v>
      </c>
      <c r="P1751">
        <v>20.99</v>
      </c>
      <c r="Q1751">
        <v>3.3</v>
      </c>
      <c r="R1751" t="s">
        <v>260</v>
      </c>
      <c r="S1751" t="s">
        <v>260</v>
      </c>
      <c r="T1751" t="s">
        <v>42</v>
      </c>
      <c r="U1751" t="s">
        <v>32</v>
      </c>
      <c r="V1751" t="s">
        <v>33</v>
      </c>
      <c r="W1751">
        <v>0.81</v>
      </c>
    </row>
    <row r="1752" spans="1:23" x14ac:dyDescent="0.3">
      <c r="A1752" t="s">
        <v>1124</v>
      </c>
      <c r="B1752" t="s">
        <v>1238</v>
      </c>
      <c r="D1752" s="1">
        <v>39842</v>
      </c>
      <c r="E1752" s="1">
        <v>39844</v>
      </c>
      <c r="F1752" s="1" t="str">
        <f t="shared" si="122"/>
        <v>January</v>
      </c>
      <c r="G1752" s="1" t="str">
        <f t="shared" si="123"/>
        <v>2009</v>
      </c>
      <c r="H1752" s="2">
        <f t="shared" si="124"/>
        <v>2</v>
      </c>
      <c r="I1752" s="2" t="b">
        <f t="shared" si="125"/>
        <v>0</v>
      </c>
      <c r="J1752" t="s">
        <v>44</v>
      </c>
      <c r="K1752">
        <v>4</v>
      </c>
      <c r="L1752">
        <v>1042.6300000000001</v>
      </c>
      <c r="M1752">
        <v>0.02</v>
      </c>
      <c r="N1752" t="s">
        <v>25</v>
      </c>
      <c r="O1752">
        <v>-219.93</v>
      </c>
      <c r="P1752">
        <v>240.98</v>
      </c>
      <c r="Q1752">
        <v>60.2</v>
      </c>
      <c r="R1752" t="s">
        <v>260</v>
      </c>
      <c r="S1752" t="s">
        <v>260</v>
      </c>
      <c r="T1752" t="s">
        <v>31</v>
      </c>
      <c r="U1752" t="s">
        <v>36</v>
      </c>
      <c r="V1752" t="s">
        <v>54</v>
      </c>
      <c r="W1752">
        <v>0.56000000000000005</v>
      </c>
    </row>
    <row r="1753" spans="1:23" x14ac:dyDescent="0.3">
      <c r="A1753" t="s">
        <v>1155</v>
      </c>
      <c r="B1753" t="s">
        <v>1244</v>
      </c>
      <c r="D1753" s="1">
        <v>40159</v>
      </c>
      <c r="E1753" s="1">
        <v>40161</v>
      </c>
      <c r="F1753" s="1" t="str">
        <f t="shared" si="122"/>
        <v>December</v>
      </c>
      <c r="G1753" s="1" t="str">
        <f t="shared" si="123"/>
        <v>2009</v>
      </c>
      <c r="H1753" s="2">
        <f t="shared" si="124"/>
        <v>2</v>
      </c>
      <c r="I1753" s="2" t="b">
        <f t="shared" si="125"/>
        <v>0</v>
      </c>
      <c r="J1753" t="s">
        <v>24</v>
      </c>
      <c r="K1753">
        <v>32</v>
      </c>
      <c r="L1753">
        <v>270.73</v>
      </c>
      <c r="M1753">
        <v>0.1</v>
      </c>
      <c r="N1753" t="s">
        <v>39</v>
      </c>
      <c r="O1753">
        <v>-54.57</v>
      </c>
      <c r="P1753">
        <v>8.8800000000000008</v>
      </c>
      <c r="Q1753">
        <v>6.28</v>
      </c>
      <c r="R1753" t="s">
        <v>260</v>
      </c>
      <c r="S1753" t="s">
        <v>260</v>
      </c>
      <c r="T1753" t="s">
        <v>31</v>
      </c>
      <c r="U1753" t="s">
        <v>22</v>
      </c>
      <c r="V1753" t="s">
        <v>29</v>
      </c>
      <c r="W1753">
        <v>0.35</v>
      </c>
    </row>
    <row r="1754" spans="1:23" x14ac:dyDescent="0.3">
      <c r="A1754" t="s">
        <v>1240</v>
      </c>
      <c r="B1754" t="s">
        <v>1241</v>
      </c>
      <c r="D1754" s="1">
        <v>40933</v>
      </c>
      <c r="E1754" s="1">
        <v>40935</v>
      </c>
      <c r="F1754" s="1" t="str">
        <f t="shared" si="122"/>
        <v>January</v>
      </c>
      <c r="G1754" s="1" t="str">
        <f t="shared" si="123"/>
        <v>2012</v>
      </c>
      <c r="H1754" s="2">
        <f t="shared" si="124"/>
        <v>2</v>
      </c>
      <c r="I1754" s="2" t="b">
        <f t="shared" si="125"/>
        <v>0</v>
      </c>
      <c r="J1754" t="s">
        <v>34</v>
      </c>
      <c r="K1754">
        <v>30</v>
      </c>
      <c r="L1754">
        <v>251.11</v>
      </c>
      <c r="M1754">
        <v>0.03</v>
      </c>
      <c r="N1754" t="s">
        <v>18</v>
      </c>
      <c r="O1754">
        <v>10.039999999999999</v>
      </c>
      <c r="P1754">
        <v>7.84</v>
      </c>
      <c r="Q1754">
        <v>4.71</v>
      </c>
      <c r="R1754" t="s">
        <v>260</v>
      </c>
      <c r="S1754" t="s">
        <v>260</v>
      </c>
      <c r="T1754" t="s">
        <v>27</v>
      </c>
      <c r="U1754" t="s">
        <v>22</v>
      </c>
      <c r="V1754" t="s">
        <v>29</v>
      </c>
      <c r="W1754">
        <v>0.35</v>
      </c>
    </row>
    <row r="1755" spans="1:23" x14ac:dyDescent="0.3">
      <c r="A1755" t="s">
        <v>1242</v>
      </c>
      <c r="B1755" t="s">
        <v>1243</v>
      </c>
      <c r="D1755" s="1">
        <v>41072</v>
      </c>
      <c r="E1755" s="1">
        <v>41076</v>
      </c>
      <c r="F1755" s="1" t="str">
        <f t="shared" si="122"/>
        <v>June</v>
      </c>
      <c r="G1755" s="1" t="str">
        <f t="shared" si="123"/>
        <v>2012</v>
      </c>
      <c r="H1755" s="2">
        <f t="shared" si="124"/>
        <v>4</v>
      </c>
      <c r="I1755" s="2" t="b">
        <f t="shared" si="125"/>
        <v>0</v>
      </c>
      <c r="J1755" t="s">
        <v>17</v>
      </c>
      <c r="K1755">
        <v>21</v>
      </c>
      <c r="L1755">
        <v>64.44</v>
      </c>
      <c r="M1755">
        <v>0</v>
      </c>
      <c r="N1755" t="s">
        <v>18</v>
      </c>
      <c r="O1755">
        <v>-89.02</v>
      </c>
      <c r="P1755">
        <v>2.66</v>
      </c>
      <c r="Q1755">
        <v>6.35</v>
      </c>
      <c r="R1755" t="s">
        <v>260</v>
      </c>
      <c r="S1755" t="s">
        <v>260</v>
      </c>
      <c r="T1755" t="s">
        <v>21</v>
      </c>
      <c r="U1755" t="s">
        <v>22</v>
      </c>
      <c r="V1755" t="s">
        <v>51</v>
      </c>
      <c r="W1755">
        <v>0.36</v>
      </c>
    </row>
    <row r="1756" spans="1:23" x14ac:dyDescent="0.3">
      <c r="A1756" t="s">
        <v>1242</v>
      </c>
      <c r="B1756" t="s">
        <v>1243</v>
      </c>
      <c r="D1756" s="1">
        <v>39909</v>
      </c>
      <c r="E1756" s="1">
        <v>39918</v>
      </c>
      <c r="F1756" s="1" t="str">
        <f t="shared" si="122"/>
        <v>April</v>
      </c>
      <c r="G1756" s="1" t="str">
        <f t="shared" si="123"/>
        <v>2009</v>
      </c>
      <c r="H1756" s="2">
        <f t="shared" si="124"/>
        <v>9</v>
      </c>
      <c r="I1756" s="2" t="b">
        <f t="shared" si="125"/>
        <v>0</v>
      </c>
      <c r="J1756" t="s">
        <v>17</v>
      </c>
      <c r="K1756">
        <v>16</v>
      </c>
      <c r="L1756">
        <v>77.959999999999994</v>
      </c>
      <c r="M1756">
        <v>0.05</v>
      </c>
      <c r="N1756" t="s">
        <v>18</v>
      </c>
      <c r="O1756">
        <v>16.649999999999999</v>
      </c>
      <c r="P1756">
        <v>4.84</v>
      </c>
      <c r="Q1756">
        <v>0.71</v>
      </c>
      <c r="R1756" t="s">
        <v>260</v>
      </c>
      <c r="S1756" t="s">
        <v>260</v>
      </c>
      <c r="T1756" t="s">
        <v>42</v>
      </c>
      <c r="U1756" t="s">
        <v>22</v>
      </c>
      <c r="V1756" t="s">
        <v>60</v>
      </c>
      <c r="W1756">
        <v>0.52</v>
      </c>
    </row>
    <row r="1757" spans="1:23" x14ac:dyDescent="0.3">
      <c r="A1757" t="s">
        <v>1245</v>
      </c>
      <c r="B1757" t="s">
        <v>1246</v>
      </c>
      <c r="D1757" s="1">
        <v>39913</v>
      </c>
      <c r="E1757" s="1">
        <v>39914</v>
      </c>
      <c r="F1757" s="1" t="str">
        <f t="shared" si="122"/>
        <v>April</v>
      </c>
      <c r="G1757" s="1" t="str">
        <f t="shared" si="123"/>
        <v>2009</v>
      </c>
      <c r="H1757" s="2">
        <f t="shared" si="124"/>
        <v>1</v>
      </c>
      <c r="I1757" s="2" t="b">
        <f t="shared" si="125"/>
        <v>0</v>
      </c>
      <c r="J1757" t="s">
        <v>34</v>
      </c>
      <c r="K1757">
        <v>29</v>
      </c>
      <c r="L1757">
        <v>9492.92</v>
      </c>
      <c r="M1757">
        <v>0.05</v>
      </c>
      <c r="N1757" t="s">
        <v>25</v>
      </c>
      <c r="O1757">
        <v>772.04</v>
      </c>
      <c r="P1757">
        <v>328.14</v>
      </c>
      <c r="Q1757">
        <v>91.05</v>
      </c>
      <c r="R1757" t="s">
        <v>260</v>
      </c>
      <c r="S1757" t="s">
        <v>260</v>
      </c>
      <c r="T1757" t="s">
        <v>42</v>
      </c>
      <c r="U1757" t="s">
        <v>22</v>
      </c>
      <c r="V1757" t="s">
        <v>28</v>
      </c>
      <c r="W1757">
        <v>0.56999999999999995</v>
      </c>
    </row>
    <row r="1758" spans="1:23" x14ac:dyDescent="0.3">
      <c r="A1758" t="s">
        <v>1155</v>
      </c>
      <c r="B1758" t="s">
        <v>1244</v>
      </c>
      <c r="D1758" s="1">
        <v>40080</v>
      </c>
      <c r="E1758" s="1">
        <v>40080</v>
      </c>
      <c r="F1758" s="1" t="str">
        <f t="shared" si="122"/>
        <v>September</v>
      </c>
      <c r="G1758" s="1" t="str">
        <f t="shared" si="123"/>
        <v>2009</v>
      </c>
      <c r="H1758" s="2">
        <f t="shared" si="124"/>
        <v>0</v>
      </c>
      <c r="I1758" s="2" t="str">
        <f t="shared" si="125"/>
        <v>FREE DELIVERY</v>
      </c>
      <c r="J1758" t="s">
        <v>17</v>
      </c>
      <c r="K1758">
        <v>2</v>
      </c>
      <c r="L1758">
        <v>45.64</v>
      </c>
      <c r="M1758">
        <v>0.08</v>
      </c>
      <c r="N1758" t="s">
        <v>39</v>
      </c>
      <c r="O1758">
        <v>-0.11</v>
      </c>
      <c r="P1758">
        <v>15.57</v>
      </c>
      <c r="Q1758">
        <v>1.39</v>
      </c>
      <c r="R1758" t="s">
        <v>260</v>
      </c>
      <c r="S1758" t="s">
        <v>260</v>
      </c>
      <c r="T1758" t="s">
        <v>31</v>
      </c>
      <c r="U1758" t="s">
        <v>22</v>
      </c>
      <c r="V1758" t="s">
        <v>51</v>
      </c>
      <c r="W1758">
        <v>0.38</v>
      </c>
    </row>
    <row r="1759" spans="1:23" x14ac:dyDescent="0.3">
      <c r="A1759" t="s">
        <v>1240</v>
      </c>
      <c r="B1759" t="s">
        <v>1241</v>
      </c>
      <c r="D1759" s="1">
        <v>40724</v>
      </c>
      <c r="E1759" s="1">
        <v>40725</v>
      </c>
      <c r="F1759" s="1" t="str">
        <f t="shared" si="122"/>
        <v>July</v>
      </c>
      <c r="G1759" s="1" t="str">
        <f t="shared" si="123"/>
        <v>2011</v>
      </c>
      <c r="H1759" s="2">
        <f t="shared" si="124"/>
        <v>1</v>
      </c>
      <c r="I1759" s="2" t="b">
        <f t="shared" si="125"/>
        <v>0</v>
      </c>
      <c r="J1759" t="s">
        <v>34</v>
      </c>
      <c r="K1759">
        <v>21</v>
      </c>
      <c r="L1759">
        <v>2954.14</v>
      </c>
      <c r="M1759">
        <v>0.04</v>
      </c>
      <c r="N1759" t="s">
        <v>39</v>
      </c>
      <c r="O1759">
        <v>-522.94000000000005</v>
      </c>
      <c r="P1759">
        <v>138.13999999999999</v>
      </c>
      <c r="Q1759">
        <v>35</v>
      </c>
      <c r="R1759" t="s">
        <v>260</v>
      </c>
      <c r="S1759" t="s">
        <v>260</v>
      </c>
      <c r="T1759" t="s">
        <v>31</v>
      </c>
      <c r="U1759" t="s">
        <v>22</v>
      </c>
      <c r="V1759" t="s">
        <v>23</v>
      </c>
    </row>
    <row r="1760" spans="1:23" x14ac:dyDescent="0.3">
      <c r="A1760" t="s">
        <v>1240</v>
      </c>
      <c r="B1760" t="s">
        <v>1241</v>
      </c>
      <c r="D1760" s="1">
        <v>40724</v>
      </c>
      <c r="E1760" s="1">
        <v>40725</v>
      </c>
      <c r="F1760" s="1" t="str">
        <f t="shared" si="122"/>
        <v>July</v>
      </c>
      <c r="G1760" s="1" t="str">
        <f t="shared" si="123"/>
        <v>2011</v>
      </c>
      <c r="H1760" s="2">
        <f t="shared" si="124"/>
        <v>1</v>
      </c>
      <c r="I1760" s="2" t="b">
        <f t="shared" si="125"/>
        <v>0</v>
      </c>
      <c r="J1760" t="s">
        <v>34</v>
      </c>
      <c r="K1760">
        <v>34</v>
      </c>
      <c r="L1760">
        <v>3375.3074999999999</v>
      </c>
      <c r="M1760">
        <v>0.1</v>
      </c>
      <c r="N1760" t="s">
        <v>18</v>
      </c>
      <c r="O1760">
        <v>562.13</v>
      </c>
      <c r="P1760">
        <v>125.99</v>
      </c>
      <c r="Q1760">
        <v>8.08</v>
      </c>
      <c r="R1760" t="s">
        <v>260</v>
      </c>
      <c r="S1760" t="s">
        <v>260</v>
      </c>
      <c r="T1760" t="s">
        <v>31</v>
      </c>
      <c r="U1760" t="s">
        <v>32</v>
      </c>
      <c r="V1760" t="s">
        <v>33</v>
      </c>
      <c r="W1760">
        <v>0.56999999999999995</v>
      </c>
    </row>
    <row r="1761" spans="1:23" x14ac:dyDescent="0.3">
      <c r="A1761" t="s">
        <v>1155</v>
      </c>
      <c r="B1761" t="s">
        <v>1244</v>
      </c>
      <c r="D1761" s="1">
        <v>39816</v>
      </c>
      <c r="E1761" s="1">
        <v>39818</v>
      </c>
      <c r="F1761" s="1" t="str">
        <f t="shared" si="122"/>
        <v>January</v>
      </c>
      <c r="G1761" s="1" t="str">
        <f t="shared" si="123"/>
        <v>2009</v>
      </c>
      <c r="H1761" s="2">
        <f t="shared" si="124"/>
        <v>2</v>
      </c>
      <c r="I1761" s="2" t="b">
        <f t="shared" si="125"/>
        <v>0</v>
      </c>
      <c r="J1761" t="s">
        <v>52</v>
      </c>
      <c r="K1761">
        <v>15</v>
      </c>
      <c r="L1761">
        <v>85.56</v>
      </c>
      <c r="M1761">
        <v>0.03</v>
      </c>
      <c r="N1761" t="s">
        <v>18</v>
      </c>
      <c r="O1761">
        <v>-41.58</v>
      </c>
      <c r="P1761">
        <v>5.28</v>
      </c>
      <c r="Q1761">
        <v>5.66</v>
      </c>
      <c r="R1761" t="s">
        <v>260</v>
      </c>
      <c r="S1761" t="s">
        <v>260</v>
      </c>
      <c r="T1761" t="s">
        <v>31</v>
      </c>
      <c r="U1761" t="s">
        <v>22</v>
      </c>
      <c r="V1761" t="s">
        <v>43</v>
      </c>
      <c r="W1761">
        <v>0.4</v>
      </c>
    </row>
    <row r="1762" spans="1:23" x14ac:dyDescent="0.3">
      <c r="A1762" t="s">
        <v>1155</v>
      </c>
      <c r="B1762" t="s">
        <v>1244</v>
      </c>
      <c r="D1762" s="1">
        <v>39816</v>
      </c>
      <c r="E1762" s="1">
        <v>39819</v>
      </c>
      <c r="F1762" s="1" t="str">
        <f t="shared" si="122"/>
        <v>January</v>
      </c>
      <c r="G1762" s="1" t="str">
        <f t="shared" si="123"/>
        <v>2009</v>
      </c>
      <c r="H1762" s="2">
        <f t="shared" si="124"/>
        <v>3</v>
      </c>
      <c r="I1762" s="2" t="b">
        <f t="shared" si="125"/>
        <v>0</v>
      </c>
      <c r="J1762" t="s">
        <v>52</v>
      </c>
      <c r="K1762">
        <v>8</v>
      </c>
      <c r="L1762">
        <v>754.65549999999996</v>
      </c>
      <c r="M1762">
        <v>0.01</v>
      </c>
      <c r="N1762" t="s">
        <v>18</v>
      </c>
      <c r="O1762">
        <v>-212.55</v>
      </c>
      <c r="P1762">
        <v>110.99</v>
      </c>
      <c r="Q1762">
        <v>2.5</v>
      </c>
      <c r="R1762" t="s">
        <v>260</v>
      </c>
      <c r="S1762" t="s">
        <v>260</v>
      </c>
      <c r="T1762" t="s">
        <v>31</v>
      </c>
      <c r="U1762" t="s">
        <v>32</v>
      </c>
      <c r="V1762" t="s">
        <v>33</v>
      </c>
      <c r="W1762">
        <v>0.56999999999999995</v>
      </c>
    </row>
    <row r="1763" spans="1:23" x14ac:dyDescent="0.3">
      <c r="A1763" t="s">
        <v>1242</v>
      </c>
      <c r="B1763" t="s">
        <v>1243</v>
      </c>
      <c r="D1763" s="1">
        <v>40353</v>
      </c>
      <c r="E1763" s="1">
        <v>40354</v>
      </c>
      <c r="F1763" s="1" t="str">
        <f t="shared" si="122"/>
        <v>June</v>
      </c>
      <c r="G1763" s="1" t="str">
        <f t="shared" si="123"/>
        <v>2010</v>
      </c>
      <c r="H1763" s="2">
        <f t="shared" si="124"/>
        <v>1</v>
      </c>
      <c r="I1763" s="2" t="b">
        <f t="shared" si="125"/>
        <v>0</v>
      </c>
      <c r="J1763" t="s">
        <v>52</v>
      </c>
      <c r="K1763">
        <v>19</v>
      </c>
      <c r="L1763">
        <v>108.21</v>
      </c>
      <c r="M1763">
        <v>0.08</v>
      </c>
      <c r="N1763" t="s">
        <v>39</v>
      </c>
      <c r="O1763">
        <v>-50.02</v>
      </c>
      <c r="P1763">
        <v>5.28</v>
      </c>
      <c r="Q1763">
        <v>5.66</v>
      </c>
      <c r="R1763" t="s">
        <v>260</v>
      </c>
      <c r="S1763" t="s">
        <v>260</v>
      </c>
      <c r="T1763" t="s">
        <v>42</v>
      </c>
      <c r="U1763" t="s">
        <v>22</v>
      </c>
      <c r="V1763" t="s">
        <v>43</v>
      </c>
      <c r="W1763">
        <v>0.4</v>
      </c>
    </row>
    <row r="1764" spans="1:23" x14ac:dyDescent="0.3">
      <c r="A1764" t="s">
        <v>1155</v>
      </c>
      <c r="B1764" t="s">
        <v>1244</v>
      </c>
      <c r="D1764" s="1">
        <v>41021</v>
      </c>
      <c r="E1764" s="1">
        <v>41024</v>
      </c>
      <c r="F1764" s="1" t="str">
        <f t="shared" si="122"/>
        <v>April</v>
      </c>
      <c r="G1764" s="1" t="str">
        <f t="shared" si="123"/>
        <v>2012</v>
      </c>
      <c r="H1764" s="2">
        <f t="shared" si="124"/>
        <v>3</v>
      </c>
      <c r="I1764" s="2" t="b">
        <f t="shared" si="125"/>
        <v>0</v>
      </c>
      <c r="J1764" t="s">
        <v>24</v>
      </c>
      <c r="K1764">
        <v>1</v>
      </c>
      <c r="L1764">
        <v>36.31</v>
      </c>
      <c r="M1764">
        <v>0.04</v>
      </c>
      <c r="N1764" t="s">
        <v>18</v>
      </c>
      <c r="O1764">
        <v>-74.45</v>
      </c>
      <c r="P1764">
        <v>29.99</v>
      </c>
      <c r="Q1764">
        <v>5.5</v>
      </c>
      <c r="R1764" t="s">
        <v>260</v>
      </c>
      <c r="S1764" t="s">
        <v>260</v>
      </c>
      <c r="T1764" t="s">
        <v>21</v>
      </c>
      <c r="U1764" t="s">
        <v>32</v>
      </c>
      <c r="V1764" t="s">
        <v>48</v>
      </c>
      <c r="W1764">
        <v>0.51</v>
      </c>
    </row>
    <row r="1765" spans="1:23" x14ac:dyDescent="0.3">
      <c r="A1765" t="s">
        <v>1155</v>
      </c>
      <c r="B1765" t="s">
        <v>1244</v>
      </c>
      <c r="D1765" s="1">
        <v>41021</v>
      </c>
      <c r="E1765" s="1">
        <v>41023</v>
      </c>
      <c r="F1765" s="1" t="str">
        <f t="shared" si="122"/>
        <v>April</v>
      </c>
      <c r="G1765" s="1" t="str">
        <f t="shared" si="123"/>
        <v>2012</v>
      </c>
      <c r="H1765" s="2">
        <f t="shared" si="124"/>
        <v>2</v>
      </c>
      <c r="I1765" s="2" t="b">
        <f t="shared" si="125"/>
        <v>0</v>
      </c>
      <c r="J1765" t="s">
        <v>24</v>
      </c>
      <c r="K1765">
        <v>18</v>
      </c>
      <c r="L1765">
        <v>388.15</v>
      </c>
      <c r="M1765">
        <v>0</v>
      </c>
      <c r="N1765" t="s">
        <v>18</v>
      </c>
      <c r="O1765">
        <v>-44.21</v>
      </c>
      <c r="P1765">
        <v>19.940000000000001</v>
      </c>
      <c r="Q1765">
        <v>14.87</v>
      </c>
      <c r="R1765" t="s">
        <v>260</v>
      </c>
      <c r="S1765" t="s">
        <v>260</v>
      </c>
      <c r="T1765" t="s">
        <v>21</v>
      </c>
      <c r="U1765" t="s">
        <v>36</v>
      </c>
      <c r="V1765" t="s">
        <v>37</v>
      </c>
      <c r="W1765">
        <v>0.56999999999999995</v>
      </c>
    </row>
    <row r="1766" spans="1:23" x14ac:dyDescent="0.3">
      <c r="A1766" t="s">
        <v>1204</v>
      </c>
      <c r="B1766" t="s">
        <v>1205</v>
      </c>
      <c r="D1766" s="1">
        <v>40290</v>
      </c>
      <c r="E1766" s="1">
        <v>40292</v>
      </c>
      <c r="F1766" s="1" t="str">
        <f t="shared" si="122"/>
        <v>April</v>
      </c>
      <c r="G1766" s="1" t="str">
        <f t="shared" si="123"/>
        <v>2010</v>
      </c>
      <c r="H1766" s="2">
        <f t="shared" si="124"/>
        <v>2</v>
      </c>
      <c r="I1766" s="2" t="b">
        <f t="shared" si="125"/>
        <v>0</v>
      </c>
      <c r="J1766" t="s">
        <v>17</v>
      </c>
      <c r="K1766">
        <v>11</v>
      </c>
      <c r="L1766">
        <v>231.27</v>
      </c>
      <c r="M1766">
        <v>0.03</v>
      </c>
      <c r="N1766" t="s">
        <v>18</v>
      </c>
      <c r="O1766">
        <v>89.29</v>
      </c>
      <c r="P1766">
        <v>20.239999999999998</v>
      </c>
      <c r="Q1766">
        <v>6.67</v>
      </c>
      <c r="R1766" t="s">
        <v>260</v>
      </c>
      <c r="S1766" t="s">
        <v>260</v>
      </c>
      <c r="T1766" t="s">
        <v>31</v>
      </c>
      <c r="U1766" t="s">
        <v>36</v>
      </c>
      <c r="V1766" t="s">
        <v>37</v>
      </c>
      <c r="W1766">
        <v>0.49</v>
      </c>
    </row>
    <row r="1767" spans="1:23" x14ac:dyDescent="0.3">
      <c r="A1767" t="s">
        <v>1204</v>
      </c>
      <c r="B1767" t="s">
        <v>1205</v>
      </c>
      <c r="D1767" s="1">
        <v>40666</v>
      </c>
      <c r="E1767" s="1">
        <v>40666</v>
      </c>
      <c r="F1767" s="1" t="str">
        <f t="shared" si="122"/>
        <v>May</v>
      </c>
      <c r="G1767" s="1" t="str">
        <f t="shared" si="123"/>
        <v>2011</v>
      </c>
      <c r="H1767" s="2">
        <f t="shared" si="124"/>
        <v>0</v>
      </c>
      <c r="I1767" s="2" t="str">
        <f t="shared" si="125"/>
        <v>FREE DELIVERY</v>
      </c>
      <c r="J1767" t="s">
        <v>44</v>
      </c>
      <c r="K1767">
        <v>15</v>
      </c>
      <c r="L1767">
        <v>150.33000000000001</v>
      </c>
      <c r="M1767">
        <v>0.08</v>
      </c>
      <c r="N1767" t="s">
        <v>39</v>
      </c>
      <c r="O1767">
        <v>-98.23</v>
      </c>
      <c r="P1767">
        <v>9.7100000000000009</v>
      </c>
      <c r="Q1767">
        <v>9.4499999999999993</v>
      </c>
      <c r="R1767" t="s">
        <v>260</v>
      </c>
      <c r="S1767" t="s">
        <v>260</v>
      </c>
      <c r="T1767" t="s">
        <v>31</v>
      </c>
      <c r="U1767" t="s">
        <v>22</v>
      </c>
      <c r="V1767" t="s">
        <v>23</v>
      </c>
      <c r="W1767">
        <v>0.6</v>
      </c>
    </row>
    <row r="1768" spans="1:23" x14ac:dyDescent="0.3">
      <c r="A1768" t="s">
        <v>941</v>
      </c>
      <c r="B1768" t="s">
        <v>942</v>
      </c>
      <c r="D1768" s="1">
        <v>40524</v>
      </c>
      <c r="E1768" s="1">
        <v>40526</v>
      </c>
      <c r="F1768" s="1" t="str">
        <f t="shared" si="122"/>
        <v>December</v>
      </c>
      <c r="G1768" s="1" t="str">
        <f t="shared" si="123"/>
        <v>2010</v>
      </c>
      <c r="H1768" s="2">
        <f t="shared" si="124"/>
        <v>2</v>
      </c>
      <c r="I1768" s="2" t="b">
        <f t="shared" si="125"/>
        <v>0</v>
      </c>
      <c r="J1768" t="s">
        <v>34</v>
      </c>
      <c r="K1768">
        <v>40</v>
      </c>
      <c r="L1768">
        <v>240.18</v>
      </c>
      <c r="M1768">
        <v>0.06</v>
      </c>
      <c r="N1768" t="s">
        <v>18</v>
      </c>
      <c r="O1768">
        <v>-160.21</v>
      </c>
      <c r="P1768">
        <v>5.78</v>
      </c>
      <c r="Q1768">
        <v>7.64</v>
      </c>
      <c r="R1768" t="s">
        <v>260</v>
      </c>
      <c r="S1768" t="s">
        <v>260</v>
      </c>
      <c r="T1768" t="s">
        <v>21</v>
      </c>
      <c r="U1768" t="s">
        <v>22</v>
      </c>
      <c r="V1768" t="s">
        <v>43</v>
      </c>
      <c r="W1768">
        <v>0.36</v>
      </c>
    </row>
    <row r="1769" spans="1:23" x14ac:dyDescent="0.3">
      <c r="A1769" t="s">
        <v>941</v>
      </c>
      <c r="B1769" t="s">
        <v>942</v>
      </c>
      <c r="D1769" s="1">
        <v>40524</v>
      </c>
      <c r="E1769" s="1">
        <v>40525</v>
      </c>
      <c r="F1769" s="1" t="str">
        <f t="shared" si="122"/>
        <v>December</v>
      </c>
      <c r="G1769" s="1" t="str">
        <f t="shared" si="123"/>
        <v>2010</v>
      </c>
      <c r="H1769" s="2">
        <f t="shared" si="124"/>
        <v>1</v>
      </c>
      <c r="I1769" s="2" t="b">
        <f t="shared" si="125"/>
        <v>0</v>
      </c>
      <c r="J1769" t="s">
        <v>34</v>
      </c>
      <c r="K1769">
        <v>45</v>
      </c>
      <c r="L1769">
        <v>529.28</v>
      </c>
      <c r="M1769">
        <v>0.1</v>
      </c>
      <c r="N1769" t="s">
        <v>39</v>
      </c>
      <c r="O1769">
        <v>-30.27</v>
      </c>
      <c r="P1769">
        <v>12.21</v>
      </c>
      <c r="Q1769">
        <v>4.8099999999999996</v>
      </c>
      <c r="R1769" t="s">
        <v>260</v>
      </c>
      <c r="S1769" t="s">
        <v>260</v>
      </c>
      <c r="T1769" t="s">
        <v>21</v>
      </c>
      <c r="U1769" t="s">
        <v>22</v>
      </c>
      <c r="V1769" t="s">
        <v>23</v>
      </c>
      <c r="W1769">
        <v>0.57999999999999996</v>
      </c>
    </row>
    <row r="1770" spans="1:23" x14ac:dyDescent="0.3">
      <c r="A1770" t="s">
        <v>941</v>
      </c>
      <c r="B1770" t="s">
        <v>942</v>
      </c>
      <c r="D1770" s="1">
        <v>39914</v>
      </c>
      <c r="E1770" s="1">
        <v>39916</v>
      </c>
      <c r="F1770" s="1" t="str">
        <f t="shared" si="122"/>
        <v>April</v>
      </c>
      <c r="G1770" s="1" t="str">
        <f t="shared" si="123"/>
        <v>2009</v>
      </c>
      <c r="H1770" s="2">
        <f t="shared" si="124"/>
        <v>2</v>
      </c>
      <c r="I1770" s="2" t="b">
        <f t="shared" si="125"/>
        <v>0</v>
      </c>
      <c r="J1770" t="s">
        <v>34</v>
      </c>
      <c r="K1770">
        <v>47</v>
      </c>
      <c r="L1770">
        <v>887.45</v>
      </c>
      <c r="M1770">
        <v>0.1</v>
      </c>
      <c r="N1770" t="s">
        <v>18</v>
      </c>
      <c r="O1770">
        <v>365.79</v>
      </c>
      <c r="P1770">
        <v>20.98</v>
      </c>
      <c r="Q1770">
        <v>1.49</v>
      </c>
      <c r="R1770" t="s">
        <v>260</v>
      </c>
      <c r="S1770" t="s">
        <v>260</v>
      </c>
      <c r="T1770" t="s">
        <v>21</v>
      </c>
      <c r="U1770" t="s">
        <v>22</v>
      </c>
      <c r="V1770" t="s">
        <v>29</v>
      </c>
      <c r="W1770">
        <v>0.35</v>
      </c>
    </row>
    <row r="1771" spans="1:23" x14ac:dyDescent="0.3">
      <c r="A1771" t="s">
        <v>941</v>
      </c>
      <c r="B1771" t="s">
        <v>942</v>
      </c>
      <c r="D1771" s="1">
        <v>39914</v>
      </c>
      <c r="E1771" s="1">
        <v>39916</v>
      </c>
      <c r="F1771" s="1" t="str">
        <f t="shared" si="122"/>
        <v>April</v>
      </c>
      <c r="G1771" s="1" t="str">
        <f t="shared" si="123"/>
        <v>2009</v>
      </c>
      <c r="H1771" s="2">
        <f t="shared" si="124"/>
        <v>2</v>
      </c>
      <c r="I1771" s="2" t="b">
        <f t="shared" si="125"/>
        <v>0</v>
      </c>
      <c r="J1771" t="s">
        <v>34</v>
      </c>
      <c r="K1771">
        <v>7</v>
      </c>
      <c r="L1771">
        <v>355.97</v>
      </c>
      <c r="M1771">
        <v>0.03</v>
      </c>
      <c r="N1771" t="s">
        <v>18</v>
      </c>
      <c r="O1771">
        <v>-4.46</v>
      </c>
      <c r="P1771">
        <v>48.04</v>
      </c>
      <c r="Q1771">
        <v>19.989999999999998</v>
      </c>
      <c r="R1771" t="s">
        <v>260</v>
      </c>
      <c r="S1771" t="s">
        <v>260</v>
      </c>
      <c r="T1771" t="s">
        <v>21</v>
      </c>
      <c r="U1771" t="s">
        <v>22</v>
      </c>
      <c r="V1771" t="s">
        <v>43</v>
      </c>
      <c r="W1771">
        <v>0.37</v>
      </c>
    </row>
    <row r="1772" spans="1:23" x14ac:dyDescent="0.3">
      <c r="A1772" t="s">
        <v>1155</v>
      </c>
      <c r="B1772" t="s">
        <v>1244</v>
      </c>
      <c r="D1772" s="1">
        <v>40617</v>
      </c>
      <c r="E1772" s="1">
        <v>40618</v>
      </c>
      <c r="F1772" s="1" t="str">
        <f t="shared" si="122"/>
        <v>March</v>
      </c>
      <c r="G1772" s="1" t="str">
        <f t="shared" si="123"/>
        <v>2011</v>
      </c>
      <c r="H1772" s="2">
        <f t="shared" si="124"/>
        <v>1</v>
      </c>
      <c r="I1772" s="2" t="b">
        <f t="shared" si="125"/>
        <v>0</v>
      </c>
      <c r="J1772" t="s">
        <v>34</v>
      </c>
      <c r="K1772">
        <v>44</v>
      </c>
      <c r="L1772">
        <v>9499.2999999999993</v>
      </c>
      <c r="M1772">
        <v>0.01</v>
      </c>
      <c r="N1772" t="s">
        <v>25</v>
      </c>
      <c r="O1772">
        <v>618.36</v>
      </c>
      <c r="P1772">
        <v>216.6</v>
      </c>
      <c r="Q1772">
        <v>64.2</v>
      </c>
      <c r="R1772" t="s">
        <v>260</v>
      </c>
      <c r="S1772" t="s">
        <v>260</v>
      </c>
      <c r="T1772" t="s">
        <v>31</v>
      </c>
      <c r="U1772" t="s">
        <v>36</v>
      </c>
      <c r="V1772" t="s">
        <v>67</v>
      </c>
      <c r="W1772">
        <v>0.59</v>
      </c>
    </row>
    <row r="1773" spans="1:23" x14ac:dyDescent="0.3">
      <c r="A1773" t="s">
        <v>1242</v>
      </c>
      <c r="B1773" t="s">
        <v>1243</v>
      </c>
      <c r="D1773" s="1">
        <v>40897</v>
      </c>
      <c r="E1773" s="1">
        <v>40898</v>
      </c>
      <c r="F1773" s="1" t="str">
        <f t="shared" si="122"/>
        <v>December</v>
      </c>
      <c r="G1773" s="1" t="str">
        <f t="shared" si="123"/>
        <v>2011</v>
      </c>
      <c r="H1773" s="2">
        <f t="shared" si="124"/>
        <v>1</v>
      </c>
      <c r="I1773" s="2" t="b">
        <f t="shared" si="125"/>
        <v>0</v>
      </c>
      <c r="J1773" t="s">
        <v>52</v>
      </c>
      <c r="K1773">
        <v>36</v>
      </c>
      <c r="L1773">
        <v>2544.9850000000001</v>
      </c>
      <c r="M1773">
        <v>7.0000000000000007E-2</v>
      </c>
      <c r="N1773" t="s">
        <v>18</v>
      </c>
      <c r="O1773">
        <v>-113.06</v>
      </c>
      <c r="P1773">
        <v>85.99</v>
      </c>
      <c r="Q1773">
        <v>0.99</v>
      </c>
      <c r="R1773" t="s">
        <v>260</v>
      </c>
      <c r="S1773" t="s">
        <v>260</v>
      </c>
      <c r="T1773" t="s">
        <v>21</v>
      </c>
      <c r="U1773" t="s">
        <v>32</v>
      </c>
      <c r="V1773" t="s">
        <v>33</v>
      </c>
      <c r="W1773">
        <v>0.85</v>
      </c>
    </row>
    <row r="1774" spans="1:23" x14ac:dyDescent="0.3">
      <c r="A1774" t="s">
        <v>1245</v>
      </c>
      <c r="B1774" t="s">
        <v>1246</v>
      </c>
      <c r="D1774" s="1">
        <v>40991</v>
      </c>
      <c r="E1774" s="1">
        <v>40995</v>
      </c>
      <c r="F1774" s="1" t="str">
        <f t="shared" si="122"/>
        <v>March</v>
      </c>
      <c r="G1774" s="1" t="str">
        <f t="shared" si="123"/>
        <v>2012</v>
      </c>
      <c r="H1774" s="2">
        <f t="shared" si="124"/>
        <v>4</v>
      </c>
      <c r="I1774" s="2" t="b">
        <f t="shared" si="125"/>
        <v>0</v>
      </c>
      <c r="J1774" t="s">
        <v>17</v>
      </c>
      <c r="K1774">
        <v>13</v>
      </c>
      <c r="L1774">
        <v>728.02499999999998</v>
      </c>
      <c r="M1774">
        <v>0.04</v>
      </c>
      <c r="N1774" t="s">
        <v>18</v>
      </c>
      <c r="O1774">
        <v>20</v>
      </c>
      <c r="P1774">
        <v>65.989999999999995</v>
      </c>
      <c r="Q1774">
        <v>2.5</v>
      </c>
      <c r="R1774" t="s">
        <v>260</v>
      </c>
      <c r="S1774" t="s">
        <v>260</v>
      </c>
      <c r="T1774" t="s">
        <v>42</v>
      </c>
      <c r="U1774" t="s">
        <v>32</v>
      </c>
      <c r="V1774" t="s">
        <v>33</v>
      </c>
      <c r="W1774">
        <v>0.55000000000000004</v>
      </c>
    </row>
    <row r="1775" spans="1:23" x14ac:dyDescent="0.3">
      <c r="A1775" t="s">
        <v>1221</v>
      </c>
      <c r="B1775" t="s">
        <v>1222</v>
      </c>
      <c r="D1775" s="1">
        <v>40677</v>
      </c>
      <c r="E1775" s="1">
        <v>40684</v>
      </c>
      <c r="F1775" s="1" t="str">
        <f t="shared" si="122"/>
        <v>May</v>
      </c>
      <c r="G1775" s="1" t="str">
        <f t="shared" si="123"/>
        <v>2011</v>
      </c>
      <c r="H1775" s="2">
        <f t="shared" si="124"/>
        <v>7</v>
      </c>
      <c r="I1775" s="2" t="b">
        <f t="shared" si="125"/>
        <v>0</v>
      </c>
      <c r="J1775" t="s">
        <v>17</v>
      </c>
      <c r="K1775">
        <v>9</v>
      </c>
      <c r="L1775">
        <v>79.25</v>
      </c>
      <c r="M1775">
        <v>0</v>
      </c>
      <c r="N1775" t="s">
        <v>39</v>
      </c>
      <c r="O1775">
        <v>-13.25</v>
      </c>
      <c r="P1775">
        <v>7.64</v>
      </c>
      <c r="Q1775">
        <v>5.83</v>
      </c>
      <c r="R1775" t="s">
        <v>260</v>
      </c>
      <c r="S1775" t="s">
        <v>260</v>
      </c>
      <c r="T1775" t="s">
        <v>21</v>
      </c>
      <c r="U1775" t="s">
        <v>22</v>
      </c>
      <c r="V1775" t="s">
        <v>43</v>
      </c>
      <c r="W1775">
        <v>0.36</v>
      </c>
    </row>
    <row r="1776" spans="1:23" x14ac:dyDescent="0.3">
      <c r="A1776" t="s">
        <v>1016</v>
      </c>
      <c r="B1776" t="s">
        <v>1247</v>
      </c>
      <c r="D1776" s="1">
        <v>39975</v>
      </c>
      <c r="E1776" s="1">
        <v>39977</v>
      </c>
      <c r="F1776" s="1" t="str">
        <f t="shared" si="122"/>
        <v>June</v>
      </c>
      <c r="G1776" s="1" t="str">
        <f t="shared" si="123"/>
        <v>2009</v>
      </c>
      <c r="H1776" s="2">
        <f t="shared" si="124"/>
        <v>2</v>
      </c>
      <c r="I1776" s="2" t="b">
        <f t="shared" si="125"/>
        <v>0</v>
      </c>
      <c r="J1776" t="s">
        <v>24</v>
      </c>
      <c r="K1776">
        <v>26</v>
      </c>
      <c r="L1776">
        <v>1495.184</v>
      </c>
      <c r="M1776">
        <v>0</v>
      </c>
      <c r="N1776" t="s">
        <v>18</v>
      </c>
      <c r="O1776">
        <v>211.09</v>
      </c>
      <c r="P1776">
        <v>65.989999999999995</v>
      </c>
      <c r="Q1776">
        <v>8.99</v>
      </c>
      <c r="R1776" t="s">
        <v>260</v>
      </c>
      <c r="S1776" t="s">
        <v>260</v>
      </c>
      <c r="T1776" t="s">
        <v>21</v>
      </c>
      <c r="U1776" t="s">
        <v>32</v>
      </c>
      <c r="V1776" t="s">
        <v>33</v>
      </c>
      <c r="W1776">
        <v>0.56000000000000005</v>
      </c>
    </row>
    <row r="1777" spans="1:23" x14ac:dyDescent="0.3">
      <c r="A1777" t="s">
        <v>1155</v>
      </c>
      <c r="B1777" t="s">
        <v>1244</v>
      </c>
      <c r="D1777" s="1">
        <v>40632</v>
      </c>
      <c r="E1777" s="1">
        <v>40633</v>
      </c>
      <c r="F1777" s="1" t="str">
        <f t="shared" si="122"/>
        <v>March</v>
      </c>
      <c r="G1777" s="1" t="str">
        <f t="shared" si="123"/>
        <v>2011</v>
      </c>
      <c r="H1777" s="2">
        <f t="shared" si="124"/>
        <v>1</v>
      </c>
      <c r="I1777" s="2" t="b">
        <f t="shared" si="125"/>
        <v>0</v>
      </c>
      <c r="J1777" t="s">
        <v>44</v>
      </c>
      <c r="K1777">
        <v>7</v>
      </c>
      <c r="L1777">
        <v>23.84</v>
      </c>
      <c r="M1777">
        <v>0.02</v>
      </c>
      <c r="N1777" t="s">
        <v>18</v>
      </c>
      <c r="O1777">
        <v>5.88</v>
      </c>
      <c r="P1777">
        <v>3.15</v>
      </c>
      <c r="Q1777">
        <v>0.5</v>
      </c>
      <c r="R1777" t="s">
        <v>260</v>
      </c>
      <c r="S1777" t="s">
        <v>260</v>
      </c>
      <c r="T1777" t="s">
        <v>31</v>
      </c>
      <c r="U1777" t="s">
        <v>22</v>
      </c>
      <c r="V1777" t="s">
        <v>57</v>
      </c>
      <c r="W1777">
        <v>0.37</v>
      </c>
    </row>
    <row r="1778" spans="1:23" x14ac:dyDescent="0.3">
      <c r="A1778" t="s">
        <v>1245</v>
      </c>
      <c r="B1778" t="s">
        <v>1246</v>
      </c>
      <c r="D1778" s="1">
        <v>40652</v>
      </c>
      <c r="E1778" s="1">
        <v>40653</v>
      </c>
      <c r="F1778" s="1" t="str">
        <f t="shared" si="122"/>
        <v>April</v>
      </c>
      <c r="G1778" s="1" t="str">
        <f t="shared" si="123"/>
        <v>2011</v>
      </c>
      <c r="H1778" s="2">
        <f t="shared" si="124"/>
        <v>1</v>
      </c>
      <c r="I1778" s="2" t="b">
        <f t="shared" si="125"/>
        <v>0</v>
      </c>
      <c r="J1778" t="s">
        <v>44</v>
      </c>
      <c r="K1778">
        <v>8</v>
      </c>
      <c r="L1778">
        <v>709.37</v>
      </c>
      <c r="M1778">
        <v>0.1</v>
      </c>
      <c r="N1778" t="s">
        <v>25</v>
      </c>
      <c r="O1778">
        <v>-281.76</v>
      </c>
      <c r="P1778">
        <v>89.99</v>
      </c>
      <c r="Q1778">
        <v>42</v>
      </c>
      <c r="R1778" t="s">
        <v>260</v>
      </c>
      <c r="S1778" t="s">
        <v>260</v>
      </c>
      <c r="T1778" t="s">
        <v>42</v>
      </c>
      <c r="U1778" t="s">
        <v>36</v>
      </c>
      <c r="V1778" t="s">
        <v>67</v>
      </c>
      <c r="W1778">
        <v>0.66</v>
      </c>
    </row>
    <row r="1779" spans="1:23" x14ac:dyDescent="0.3">
      <c r="A1779" t="s">
        <v>1245</v>
      </c>
      <c r="B1779" t="s">
        <v>1246</v>
      </c>
      <c r="D1779" s="1">
        <v>40652</v>
      </c>
      <c r="E1779" s="1">
        <v>40652</v>
      </c>
      <c r="F1779" s="1" t="str">
        <f t="shared" si="122"/>
        <v>April</v>
      </c>
      <c r="G1779" s="1" t="str">
        <f t="shared" si="123"/>
        <v>2011</v>
      </c>
      <c r="H1779" s="2">
        <f t="shared" si="124"/>
        <v>0</v>
      </c>
      <c r="I1779" s="2" t="str">
        <f t="shared" si="125"/>
        <v>FREE DELIVERY</v>
      </c>
      <c r="J1779" t="s">
        <v>44</v>
      </c>
      <c r="K1779">
        <v>19</v>
      </c>
      <c r="L1779">
        <v>59.76</v>
      </c>
      <c r="M1779">
        <v>0.1</v>
      </c>
      <c r="N1779" t="s">
        <v>39</v>
      </c>
      <c r="O1779">
        <v>-33.11</v>
      </c>
      <c r="P1779">
        <v>3.14</v>
      </c>
      <c r="Q1779">
        <v>1.92</v>
      </c>
      <c r="R1779" t="s">
        <v>260</v>
      </c>
      <c r="S1779" t="s">
        <v>260</v>
      </c>
      <c r="T1779" t="s">
        <v>42</v>
      </c>
      <c r="U1779" t="s">
        <v>22</v>
      </c>
      <c r="V1779" t="s">
        <v>82</v>
      </c>
      <c r="W1779">
        <v>0.84</v>
      </c>
    </row>
    <row r="1780" spans="1:23" x14ac:dyDescent="0.3">
      <c r="A1780" t="s">
        <v>1155</v>
      </c>
      <c r="B1780" t="s">
        <v>1244</v>
      </c>
      <c r="D1780" s="1">
        <v>39850</v>
      </c>
      <c r="E1780" s="1">
        <v>39854</v>
      </c>
      <c r="F1780" s="1" t="str">
        <f t="shared" si="122"/>
        <v>February</v>
      </c>
      <c r="G1780" s="1" t="str">
        <f t="shared" si="123"/>
        <v>2009</v>
      </c>
      <c r="H1780" s="2">
        <f t="shared" si="124"/>
        <v>4</v>
      </c>
      <c r="I1780" s="2" t="b">
        <f t="shared" si="125"/>
        <v>0</v>
      </c>
      <c r="J1780" t="s">
        <v>17</v>
      </c>
      <c r="K1780">
        <v>45</v>
      </c>
      <c r="L1780">
        <v>7548.65</v>
      </c>
      <c r="M1780">
        <v>0.03</v>
      </c>
      <c r="N1780" t="s">
        <v>25</v>
      </c>
      <c r="O1780">
        <v>1385.35</v>
      </c>
      <c r="P1780">
        <v>160.97999999999999</v>
      </c>
      <c r="Q1780">
        <v>30</v>
      </c>
      <c r="R1780" t="s">
        <v>260</v>
      </c>
      <c r="S1780" t="s">
        <v>260</v>
      </c>
      <c r="T1780" t="s">
        <v>31</v>
      </c>
      <c r="U1780" t="s">
        <v>36</v>
      </c>
      <c r="V1780" t="s">
        <v>67</v>
      </c>
      <c r="W1780">
        <v>0.62</v>
      </c>
    </row>
    <row r="1781" spans="1:23" x14ac:dyDescent="0.3">
      <c r="A1781" t="s">
        <v>1155</v>
      </c>
      <c r="B1781" t="s">
        <v>1244</v>
      </c>
      <c r="D1781" s="1">
        <v>39850</v>
      </c>
      <c r="E1781" s="1">
        <v>39854</v>
      </c>
      <c r="F1781" s="1" t="str">
        <f t="shared" si="122"/>
        <v>February</v>
      </c>
      <c r="G1781" s="1" t="str">
        <f t="shared" si="123"/>
        <v>2009</v>
      </c>
      <c r="H1781" s="2">
        <f t="shared" si="124"/>
        <v>4</v>
      </c>
      <c r="I1781" s="2" t="b">
        <f t="shared" si="125"/>
        <v>0</v>
      </c>
      <c r="J1781" t="s">
        <v>17</v>
      </c>
      <c r="K1781">
        <v>24</v>
      </c>
      <c r="L1781">
        <v>1318.8685</v>
      </c>
      <c r="M1781">
        <v>0.03</v>
      </c>
      <c r="N1781" t="s">
        <v>18</v>
      </c>
      <c r="O1781">
        <v>172.33</v>
      </c>
      <c r="P1781">
        <v>65.989999999999995</v>
      </c>
      <c r="Q1781">
        <v>3.99</v>
      </c>
      <c r="R1781" t="s">
        <v>260</v>
      </c>
      <c r="S1781" t="s">
        <v>260</v>
      </c>
      <c r="T1781" t="s">
        <v>31</v>
      </c>
      <c r="U1781" t="s">
        <v>32</v>
      </c>
      <c r="V1781" t="s">
        <v>33</v>
      </c>
      <c r="W1781">
        <v>0.59</v>
      </c>
    </row>
    <row r="1782" spans="1:23" x14ac:dyDescent="0.3">
      <c r="A1782" t="s">
        <v>941</v>
      </c>
      <c r="B1782" t="s">
        <v>942</v>
      </c>
      <c r="D1782" s="1">
        <v>39987</v>
      </c>
      <c r="E1782" s="1">
        <v>39988</v>
      </c>
      <c r="F1782" s="1" t="str">
        <f t="shared" si="122"/>
        <v>June</v>
      </c>
      <c r="G1782" s="1" t="str">
        <f t="shared" si="123"/>
        <v>2009</v>
      </c>
      <c r="H1782" s="2">
        <f t="shared" si="124"/>
        <v>1</v>
      </c>
      <c r="I1782" s="2" t="b">
        <f t="shared" si="125"/>
        <v>0</v>
      </c>
      <c r="J1782" t="s">
        <v>24</v>
      </c>
      <c r="K1782">
        <v>23</v>
      </c>
      <c r="L1782">
        <v>4514.8599999999997</v>
      </c>
      <c r="M1782">
        <v>0.09</v>
      </c>
      <c r="N1782" t="s">
        <v>25</v>
      </c>
      <c r="O1782">
        <v>-641.09</v>
      </c>
      <c r="P1782">
        <v>200.98</v>
      </c>
      <c r="Q1782">
        <v>55.96</v>
      </c>
      <c r="R1782" t="s">
        <v>260</v>
      </c>
      <c r="S1782" t="s">
        <v>260</v>
      </c>
      <c r="T1782" t="s">
        <v>21</v>
      </c>
      <c r="U1782" t="s">
        <v>36</v>
      </c>
      <c r="V1782" t="s">
        <v>54</v>
      </c>
      <c r="W1782">
        <v>0.75</v>
      </c>
    </row>
    <row r="1783" spans="1:23" x14ac:dyDescent="0.3">
      <c r="A1783" t="s">
        <v>941</v>
      </c>
      <c r="B1783" t="s">
        <v>942</v>
      </c>
      <c r="D1783" s="1">
        <v>39987</v>
      </c>
      <c r="E1783" s="1">
        <v>39988</v>
      </c>
      <c r="F1783" s="1" t="str">
        <f t="shared" si="122"/>
        <v>June</v>
      </c>
      <c r="G1783" s="1" t="str">
        <f t="shared" si="123"/>
        <v>2009</v>
      </c>
      <c r="H1783" s="2">
        <f t="shared" si="124"/>
        <v>1</v>
      </c>
      <c r="I1783" s="2" t="b">
        <f t="shared" si="125"/>
        <v>0</v>
      </c>
      <c r="J1783" t="s">
        <v>24</v>
      </c>
      <c r="K1783">
        <v>30</v>
      </c>
      <c r="L1783">
        <v>79.14</v>
      </c>
      <c r="M1783">
        <v>0.09</v>
      </c>
      <c r="N1783" t="s">
        <v>18</v>
      </c>
      <c r="O1783">
        <v>-4.7300000000000004</v>
      </c>
      <c r="P1783">
        <v>2.78</v>
      </c>
      <c r="Q1783">
        <v>0.97</v>
      </c>
      <c r="R1783" t="s">
        <v>260</v>
      </c>
      <c r="S1783" t="s">
        <v>260</v>
      </c>
      <c r="T1783" t="s">
        <v>21</v>
      </c>
      <c r="U1783" t="s">
        <v>22</v>
      </c>
      <c r="V1783" t="s">
        <v>60</v>
      </c>
      <c r="W1783">
        <v>0.59</v>
      </c>
    </row>
    <row r="1784" spans="1:23" x14ac:dyDescent="0.3">
      <c r="A1784" t="s">
        <v>1016</v>
      </c>
      <c r="B1784" t="s">
        <v>1247</v>
      </c>
      <c r="D1784" s="1">
        <v>40579</v>
      </c>
      <c r="E1784" s="1">
        <v>40580</v>
      </c>
      <c r="F1784" s="1" t="str">
        <f t="shared" si="122"/>
        <v>February</v>
      </c>
      <c r="G1784" s="1" t="str">
        <f t="shared" si="123"/>
        <v>2011</v>
      </c>
      <c r="H1784" s="2">
        <f t="shared" si="124"/>
        <v>1</v>
      </c>
      <c r="I1784" s="2" t="b">
        <f t="shared" si="125"/>
        <v>0</v>
      </c>
      <c r="J1784" t="s">
        <v>24</v>
      </c>
      <c r="K1784">
        <v>17</v>
      </c>
      <c r="L1784">
        <v>112.57</v>
      </c>
      <c r="M1784">
        <v>0.08</v>
      </c>
      <c r="N1784" t="s">
        <v>18</v>
      </c>
      <c r="O1784">
        <v>-28.53</v>
      </c>
      <c r="P1784">
        <v>6.48</v>
      </c>
      <c r="Q1784">
        <v>5.14</v>
      </c>
      <c r="R1784" t="s">
        <v>260</v>
      </c>
      <c r="S1784" t="s">
        <v>260</v>
      </c>
      <c r="T1784" t="s">
        <v>21</v>
      </c>
      <c r="U1784" t="s">
        <v>22</v>
      </c>
      <c r="V1784" t="s">
        <v>43</v>
      </c>
      <c r="W1784">
        <v>0.37</v>
      </c>
    </row>
    <row r="1785" spans="1:23" x14ac:dyDescent="0.3">
      <c r="A1785" t="s">
        <v>1016</v>
      </c>
      <c r="B1785" t="s">
        <v>1247</v>
      </c>
      <c r="D1785" s="1">
        <v>40579</v>
      </c>
      <c r="E1785" s="1">
        <v>40579</v>
      </c>
      <c r="F1785" s="1" t="str">
        <f t="shared" si="122"/>
        <v>February</v>
      </c>
      <c r="G1785" s="1" t="str">
        <f t="shared" si="123"/>
        <v>2011</v>
      </c>
      <c r="H1785" s="2">
        <f t="shared" si="124"/>
        <v>0</v>
      </c>
      <c r="I1785" s="2" t="str">
        <f t="shared" si="125"/>
        <v>FREE DELIVERY</v>
      </c>
      <c r="J1785" t="s">
        <v>24</v>
      </c>
      <c r="K1785">
        <v>43</v>
      </c>
      <c r="L1785">
        <v>1562.69</v>
      </c>
      <c r="M1785">
        <v>0</v>
      </c>
      <c r="N1785" t="s">
        <v>18</v>
      </c>
      <c r="O1785">
        <v>287.74</v>
      </c>
      <c r="P1785">
        <v>34.76</v>
      </c>
      <c r="Q1785">
        <v>8.2200000000000006</v>
      </c>
      <c r="R1785" t="s">
        <v>260</v>
      </c>
      <c r="S1785" t="s">
        <v>260</v>
      </c>
      <c r="T1785" t="s">
        <v>21</v>
      </c>
      <c r="U1785" t="s">
        <v>22</v>
      </c>
      <c r="V1785" t="s">
        <v>23</v>
      </c>
      <c r="W1785">
        <v>0.56999999999999995</v>
      </c>
    </row>
    <row r="1786" spans="1:23" x14ac:dyDescent="0.3">
      <c r="A1786" t="s">
        <v>1248</v>
      </c>
      <c r="B1786" t="s">
        <v>1249</v>
      </c>
      <c r="D1786" s="1">
        <v>40694</v>
      </c>
      <c r="E1786" s="1">
        <v>40696</v>
      </c>
      <c r="F1786" s="1" t="str">
        <f t="shared" si="122"/>
        <v>June</v>
      </c>
      <c r="G1786" s="1" t="str">
        <f t="shared" si="123"/>
        <v>2011</v>
      </c>
      <c r="H1786" s="2">
        <f t="shared" si="124"/>
        <v>2</v>
      </c>
      <c r="I1786" s="2" t="b">
        <f t="shared" si="125"/>
        <v>0</v>
      </c>
      <c r="J1786" t="s">
        <v>34</v>
      </c>
      <c r="K1786">
        <v>32</v>
      </c>
      <c r="L1786">
        <v>1974.66</v>
      </c>
      <c r="M1786">
        <v>0.06</v>
      </c>
      <c r="N1786" t="s">
        <v>39</v>
      </c>
      <c r="O1786">
        <v>-929.68</v>
      </c>
      <c r="P1786">
        <v>64.650000000000006</v>
      </c>
      <c r="Q1786">
        <v>35</v>
      </c>
      <c r="R1786" t="s">
        <v>260</v>
      </c>
      <c r="S1786" t="s">
        <v>260</v>
      </c>
      <c r="T1786" t="s">
        <v>21</v>
      </c>
      <c r="U1786" t="s">
        <v>22</v>
      </c>
      <c r="V1786" t="s">
        <v>23</v>
      </c>
      <c r="W1786">
        <v>0.8</v>
      </c>
    </row>
    <row r="1787" spans="1:23" x14ac:dyDescent="0.3">
      <c r="A1787" t="s">
        <v>1248</v>
      </c>
      <c r="B1787" t="s">
        <v>1249</v>
      </c>
      <c r="D1787" s="1">
        <v>40694</v>
      </c>
      <c r="E1787" s="1">
        <v>40695</v>
      </c>
      <c r="F1787" s="1" t="str">
        <f t="shared" si="122"/>
        <v>June</v>
      </c>
      <c r="G1787" s="1" t="str">
        <f t="shared" si="123"/>
        <v>2011</v>
      </c>
      <c r="H1787" s="2">
        <f t="shared" si="124"/>
        <v>1</v>
      </c>
      <c r="I1787" s="2" t="b">
        <f t="shared" si="125"/>
        <v>0</v>
      </c>
      <c r="J1787" t="s">
        <v>34</v>
      </c>
      <c r="K1787">
        <v>3</v>
      </c>
      <c r="L1787">
        <v>73.44</v>
      </c>
      <c r="M1787">
        <v>0</v>
      </c>
      <c r="N1787" t="s">
        <v>25</v>
      </c>
      <c r="O1787">
        <v>-53.78</v>
      </c>
      <c r="P1787">
        <v>15.23</v>
      </c>
      <c r="Q1787">
        <v>27.75</v>
      </c>
      <c r="R1787" t="s">
        <v>260</v>
      </c>
      <c r="S1787" t="s">
        <v>260</v>
      </c>
      <c r="T1787" t="s">
        <v>21</v>
      </c>
      <c r="U1787" t="s">
        <v>36</v>
      </c>
      <c r="V1787" t="s">
        <v>55</v>
      </c>
      <c r="W1787">
        <v>0.76</v>
      </c>
    </row>
    <row r="1788" spans="1:23" x14ac:dyDescent="0.3">
      <c r="A1788" t="s">
        <v>1016</v>
      </c>
      <c r="B1788" t="s">
        <v>1247</v>
      </c>
      <c r="D1788" s="1">
        <v>41095</v>
      </c>
      <c r="E1788" s="1">
        <v>41096</v>
      </c>
      <c r="F1788" s="1" t="str">
        <f t="shared" si="122"/>
        <v>July</v>
      </c>
      <c r="G1788" s="1" t="str">
        <f t="shared" si="123"/>
        <v>2012</v>
      </c>
      <c r="H1788" s="2">
        <f t="shared" si="124"/>
        <v>1</v>
      </c>
      <c r="I1788" s="2" t="b">
        <f t="shared" si="125"/>
        <v>0</v>
      </c>
      <c r="J1788" t="s">
        <v>44</v>
      </c>
      <c r="K1788">
        <v>3</v>
      </c>
      <c r="L1788">
        <v>12.11</v>
      </c>
      <c r="M1788">
        <v>0.02</v>
      </c>
      <c r="N1788" t="s">
        <v>18</v>
      </c>
      <c r="O1788">
        <v>-0.98</v>
      </c>
      <c r="P1788">
        <v>3.69</v>
      </c>
      <c r="Q1788">
        <v>0.5</v>
      </c>
      <c r="R1788" t="s">
        <v>260</v>
      </c>
      <c r="S1788" t="s">
        <v>260</v>
      </c>
      <c r="T1788" t="s">
        <v>21</v>
      </c>
      <c r="U1788" t="s">
        <v>22</v>
      </c>
      <c r="V1788" t="s">
        <v>57</v>
      </c>
      <c r="W1788">
        <v>0.38</v>
      </c>
    </row>
    <row r="1789" spans="1:23" x14ac:dyDescent="0.3">
      <c r="A1789" t="s">
        <v>987</v>
      </c>
      <c r="B1789" t="s">
        <v>1250</v>
      </c>
      <c r="D1789" s="1">
        <v>40440</v>
      </c>
      <c r="E1789" s="1">
        <v>40440</v>
      </c>
      <c r="F1789" s="1" t="str">
        <f t="shared" si="122"/>
        <v>September</v>
      </c>
      <c r="G1789" s="1" t="str">
        <f t="shared" si="123"/>
        <v>2010</v>
      </c>
      <c r="H1789" s="2">
        <f t="shared" si="124"/>
        <v>0</v>
      </c>
      <c r="I1789" s="2" t="str">
        <f t="shared" si="125"/>
        <v>FREE DELIVERY</v>
      </c>
      <c r="J1789" t="s">
        <v>24</v>
      </c>
      <c r="K1789">
        <v>33</v>
      </c>
      <c r="L1789">
        <v>2667.92</v>
      </c>
      <c r="M1789">
        <v>0.01</v>
      </c>
      <c r="N1789" t="s">
        <v>18</v>
      </c>
      <c r="O1789">
        <v>1049.02</v>
      </c>
      <c r="P1789">
        <v>78.69</v>
      </c>
      <c r="Q1789">
        <v>19.989999999999998</v>
      </c>
      <c r="R1789" t="s">
        <v>260</v>
      </c>
      <c r="S1789" t="s">
        <v>260</v>
      </c>
      <c r="T1789" t="s">
        <v>42</v>
      </c>
      <c r="U1789" t="s">
        <v>36</v>
      </c>
      <c r="V1789" t="s">
        <v>37</v>
      </c>
      <c r="W1789">
        <v>0.43</v>
      </c>
    </row>
    <row r="1790" spans="1:23" x14ac:dyDescent="0.3">
      <c r="A1790" t="s">
        <v>987</v>
      </c>
      <c r="B1790" t="s">
        <v>1250</v>
      </c>
      <c r="D1790" s="1">
        <v>40440</v>
      </c>
      <c r="E1790" s="1">
        <v>40442</v>
      </c>
      <c r="F1790" s="1" t="str">
        <f t="shared" si="122"/>
        <v>September</v>
      </c>
      <c r="G1790" s="1" t="str">
        <f t="shared" si="123"/>
        <v>2010</v>
      </c>
      <c r="H1790" s="2">
        <f t="shared" si="124"/>
        <v>2</v>
      </c>
      <c r="I1790" s="2" t="b">
        <f t="shared" si="125"/>
        <v>0</v>
      </c>
      <c r="J1790" t="s">
        <v>24</v>
      </c>
      <c r="K1790">
        <v>15</v>
      </c>
      <c r="L1790">
        <v>2236.15</v>
      </c>
      <c r="M1790">
        <v>0.05</v>
      </c>
      <c r="N1790" t="s">
        <v>25</v>
      </c>
      <c r="O1790">
        <v>-310.95</v>
      </c>
      <c r="P1790">
        <v>145.97999999999999</v>
      </c>
      <c r="Q1790">
        <v>51.92</v>
      </c>
      <c r="R1790" t="s">
        <v>260</v>
      </c>
      <c r="S1790" t="s">
        <v>260</v>
      </c>
      <c r="T1790" t="s">
        <v>42</v>
      </c>
      <c r="U1790" t="s">
        <v>36</v>
      </c>
      <c r="V1790" t="s">
        <v>55</v>
      </c>
      <c r="W1790">
        <v>0.69</v>
      </c>
    </row>
    <row r="1791" spans="1:23" x14ac:dyDescent="0.3">
      <c r="A1791" t="s">
        <v>1108</v>
      </c>
      <c r="B1791" t="s">
        <v>1109</v>
      </c>
      <c r="D1791" s="1">
        <v>41263</v>
      </c>
      <c r="E1791" s="1">
        <v>41265</v>
      </c>
      <c r="F1791" s="1" t="str">
        <f t="shared" si="122"/>
        <v>December</v>
      </c>
      <c r="G1791" s="1" t="str">
        <f t="shared" si="123"/>
        <v>2012</v>
      </c>
      <c r="H1791" s="2">
        <f t="shared" si="124"/>
        <v>2</v>
      </c>
      <c r="I1791" s="2" t="b">
        <f t="shared" si="125"/>
        <v>0</v>
      </c>
      <c r="J1791" t="s">
        <v>24</v>
      </c>
      <c r="K1791">
        <v>45</v>
      </c>
      <c r="L1791">
        <v>4165.04</v>
      </c>
      <c r="M1791">
        <v>0</v>
      </c>
      <c r="N1791" t="s">
        <v>25</v>
      </c>
      <c r="O1791">
        <v>135.68</v>
      </c>
      <c r="P1791">
        <v>90.98</v>
      </c>
      <c r="Q1791">
        <v>30</v>
      </c>
      <c r="R1791" t="s">
        <v>260</v>
      </c>
      <c r="S1791" t="s">
        <v>260</v>
      </c>
      <c r="T1791" t="s">
        <v>31</v>
      </c>
      <c r="U1791" t="s">
        <v>36</v>
      </c>
      <c r="V1791" t="s">
        <v>67</v>
      </c>
      <c r="W1791">
        <v>0.61</v>
      </c>
    </row>
    <row r="1792" spans="1:23" x14ac:dyDescent="0.3">
      <c r="A1792" t="s">
        <v>1016</v>
      </c>
      <c r="B1792" t="s">
        <v>1247</v>
      </c>
      <c r="D1792" s="1">
        <v>40745</v>
      </c>
      <c r="E1792" s="1">
        <v>40752</v>
      </c>
      <c r="F1792" s="1" t="str">
        <f t="shared" si="122"/>
        <v>July</v>
      </c>
      <c r="G1792" s="1" t="str">
        <f t="shared" si="123"/>
        <v>2011</v>
      </c>
      <c r="H1792" s="2">
        <f t="shared" si="124"/>
        <v>7</v>
      </c>
      <c r="I1792" s="2" t="b">
        <f t="shared" si="125"/>
        <v>0</v>
      </c>
      <c r="J1792" t="s">
        <v>17</v>
      </c>
      <c r="K1792">
        <v>17</v>
      </c>
      <c r="L1792">
        <v>117.33</v>
      </c>
      <c r="M1792">
        <v>7.0000000000000007E-2</v>
      </c>
      <c r="N1792" t="s">
        <v>18</v>
      </c>
      <c r="O1792">
        <v>10.31</v>
      </c>
      <c r="P1792">
        <v>6.69</v>
      </c>
      <c r="Q1792">
        <v>3.1</v>
      </c>
      <c r="R1792" t="s">
        <v>260</v>
      </c>
      <c r="S1792" t="s">
        <v>260</v>
      </c>
      <c r="T1792" t="s">
        <v>21</v>
      </c>
      <c r="U1792" t="s">
        <v>22</v>
      </c>
      <c r="V1792" t="s">
        <v>43</v>
      </c>
      <c r="W1792">
        <v>0.36</v>
      </c>
    </row>
    <row r="1793" spans="1:23" x14ac:dyDescent="0.3">
      <c r="A1793" t="s">
        <v>1248</v>
      </c>
      <c r="B1793" t="s">
        <v>1249</v>
      </c>
      <c r="D1793" s="1">
        <v>40244</v>
      </c>
      <c r="E1793" s="1">
        <v>40245</v>
      </c>
      <c r="F1793" s="1" t="str">
        <f t="shared" si="122"/>
        <v>March</v>
      </c>
      <c r="G1793" s="1" t="str">
        <f t="shared" si="123"/>
        <v>2010</v>
      </c>
      <c r="H1793" s="2">
        <f t="shared" si="124"/>
        <v>1</v>
      </c>
      <c r="I1793" s="2" t="b">
        <f t="shared" si="125"/>
        <v>0</v>
      </c>
      <c r="J1793" t="s">
        <v>44</v>
      </c>
      <c r="K1793">
        <v>1</v>
      </c>
      <c r="L1793">
        <v>49.61</v>
      </c>
      <c r="M1793">
        <v>0</v>
      </c>
      <c r="N1793" t="s">
        <v>18</v>
      </c>
      <c r="O1793">
        <v>-41.82</v>
      </c>
      <c r="P1793">
        <v>30.98</v>
      </c>
      <c r="Q1793">
        <v>17.079999999999998</v>
      </c>
      <c r="R1793" t="s">
        <v>260</v>
      </c>
      <c r="S1793" t="s">
        <v>260</v>
      </c>
      <c r="T1793" t="s">
        <v>21</v>
      </c>
      <c r="U1793" t="s">
        <v>22</v>
      </c>
      <c r="V1793" t="s">
        <v>43</v>
      </c>
      <c r="W1793">
        <v>0.4</v>
      </c>
    </row>
    <row r="1794" spans="1:23" x14ac:dyDescent="0.3">
      <c r="A1794" t="s">
        <v>1155</v>
      </c>
      <c r="B1794" t="s">
        <v>1244</v>
      </c>
      <c r="D1794" s="1">
        <v>40378</v>
      </c>
      <c r="E1794" s="1">
        <v>40380</v>
      </c>
      <c r="F1794" s="1" t="str">
        <f t="shared" si="122"/>
        <v>July</v>
      </c>
      <c r="G1794" s="1" t="str">
        <f t="shared" si="123"/>
        <v>2010</v>
      </c>
      <c r="H1794" s="2">
        <f t="shared" si="124"/>
        <v>2</v>
      </c>
      <c r="I1794" s="2" t="b">
        <f t="shared" si="125"/>
        <v>0</v>
      </c>
      <c r="J1794" t="s">
        <v>34</v>
      </c>
      <c r="K1794">
        <v>1</v>
      </c>
      <c r="L1794">
        <v>21.45</v>
      </c>
      <c r="M1794">
        <v>0.01</v>
      </c>
      <c r="N1794" t="s">
        <v>18</v>
      </c>
      <c r="O1794">
        <v>-7.22</v>
      </c>
      <c r="P1794">
        <v>14.42</v>
      </c>
      <c r="Q1794">
        <v>6.75</v>
      </c>
      <c r="R1794" t="s">
        <v>260</v>
      </c>
      <c r="S1794" t="s">
        <v>260</v>
      </c>
      <c r="T1794" t="s">
        <v>31</v>
      </c>
      <c r="U1794" t="s">
        <v>22</v>
      </c>
      <c r="V1794" t="s">
        <v>28</v>
      </c>
      <c r="W1794">
        <v>0.52</v>
      </c>
    </row>
    <row r="1795" spans="1:23" x14ac:dyDescent="0.3">
      <c r="A1795" t="s">
        <v>1155</v>
      </c>
      <c r="B1795" t="s">
        <v>1244</v>
      </c>
      <c r="D1795" s="1">
        <v>40378</v>
      </c>
      <c r="E1795" s="1">
        <v>40381</v>
      </c>
      <c r="F1795" s="1" t="str">
        <f t="shared" ref="F1795:F1858" si="126">TEXT(E1795,"mmmm")</f>
        <v>July</v>
      </c>
      <c r="G1795" s="1" t="str">
        <f t="shared" ref="G1795:G1858" si="127">TEXT(E1795,"yyyy")</f>
        <v>2010</v>
      </c>
      <c r="H1795" s="2">
        <f t="shared" ref="H1795:H1858" si="128">E1795-D1795</f>
        <v>3</v>
      </c>
      <c r="I1795" s="2" t="b">
        <f t="shared" ref="I1795:I1858" si="129">IF(H1795&lt;1,IF(AND(H1795&gt;0,H1795&lt;2),"ONE DAY", "FREE DELIVERY"))</f>
        <v>0</v>
      </c>
      <c r="J1795" t="s">
        <v>34</v>
      </c>
      <c r="K1795">
        <v>44</v>
      </c>
      <c r="L1795">
        <v>5347.13</v>
      </c>
      <c r="M1795">
        <v>0.08</v>
      </c>
      <c r="N1795" t="s">
        <v>18</v>
      </c>
      <c r="O1795">
        <v>1886.41</v>
      </c>
      <c r="P1795">
        <v>122.99</v>
      </c>
      <c r="Q1795">
        <v>19.989999999999998</v>
      </c>
      <c r="R1795" t="s">
        <v>260</v>
      </c>
      <c r="S1795" t="s">
        <v>260</v>
      </c>
      <c r="T1795" t="s">
        <v>31</v>
      </c>
      <c r="U1795" t="s">
        <v>22</v>
      </c>
      <c r="V1795" t="s">
        <v>29</v>
      </c>
      <c r="W1795">
        <v>0.37</v>
      </c>
    </row>
    <row r="1796" spans="1:23" x14ac:dyDescent="0.3">
      <c r="A1796" t="s">
        <v>1016</v>
      </c>
      <c r="B1796" t="s">
        <v>1247</v>
      </c>
      <c r="D1796" s="1">
        <v>39976</v>
      </c>
      <c r="E1796" s="1">
        <v>39976</v>
      </c>
      <c r="F1796" s="1" t="str">
        <f t="shared" si="126"/>
        <v>June</v>
      </c>
      <c r="G1796" s="1" t="str">
        <f t="shared" si="127"/>
        <v>2009</v>
      </c>
      <c r="H1796" s="2">
        <f t="shared" si="128"/>
        <v>0</v>
      </c>
      <c r="I1796" s="2" t="str">
        <f t="shared" si="129"/>
        <v>FREE DELIVERY</v>
      </c>
      <c r="J1796" t="s">
        <v>17</v>
      </c>
      <c r="K1796">
        <v>36</v>
      </c>
      <c r="L1796">
        <v>4581.41</v>
      </c>
      <c r="M1796">
        <v>0.04</v>
      </c>
      <c r="N1796" t="s">
        <v>25</v>
      </c>
      <c r="O1796">
        <v>-904.73</v>
      </c>
      <c r="P1796">
        <v>130.97999999999999</v>
      </c>
      <c r="Q1796">
        <v>54.74</v>
      </c>
      <c r="R1796" t="s">
        <v>260</v>
      </c>
      <c r="S1796" t="s">
        <v>260</v>
      </c>
      <c r="T1796" t="s">
        <v>21</v>
      </c>
      <c r="U1796" t="s">
        <v>36</v>
      </c>
      <c r="V1796" t="s">
        <v>54</v>
      </c>
      <c r="W1796">
        <v>0.69</v>
      </c>
    </row>
    <row r="1797" spans="1:23" x14ac:dyDescent="0.3">
      <c r="A1797" t="s">
        <v>1007</v>
      </c>
      <c r="B1797" t="s">
        <v>1008</v>
      </c>
      <c r="D1797" s="1">
        <v>39914</v>
      </c>
      <c r="E1797" s="1">
        <v>39915</v>
      </c>
      <c r="F1797" s="1" t="str">
        <f t="shared" si="126"/>
        <v>April</v>
      </c>
      <c r="G1797" s="1" t="str">
        <f t="shared" si="127"/>
        <v>2009</v>
      </c>
      <c r="H1797" s="2">
        <f t="shared" si="128"/>
        <v>1</v>
      </c>
      <c r="I1797" s="2" t="b">
        <f t="shared" si="129"/>
        <v>0</v>
      </c>
      <c r="J1797" t="s">
        <v>24</v>
      </c>
      <c r="K1797">
        <v>35</v>
      </c>
      <c r="L1797">
        <v>430.55</v>
      </c>
      <c r="M1797">
        <v>0</v>
      </c>
      <c r="N1797" t="s">
        <v>18</v>
      </c>
      <c r="O1797">
        <v>120.01</v>
      </c>
      <c r="P1797">
        <v>12.22</v>
      </c>
      <c r="Q1797">
        <v>2.85</v>
      </c>
      <c r="R1797" t="s">
        <v>260</v>
      </c>
      <c r="S1797" t="s">
        <v>260</v>
      </c>
      <c r="T1797" t="s">
        <v>31</v>
      </c>
      <c r="U1797" t="s">
        <v>36</v>
      </c>
      <c r="V1797" t="s">
        <v>37</v>
      </c>
      <c r="W1797">
        <v>0.55000000000000004</v>
      </c>
    </row>
    <row r="1798" spans="1:23" x14ac:dyDescent="0.3">
      <c r="A1798" t="s">
        <v>1204</v>
      </c>
      <c r="B1798" t="s">
        <v>1205</v>
      </c>
      <c r="D1798" s="1">
        <v>40318</v>
      </c>
      <c r="E1798" s="1">
        <v>40319</v>
      </c>
      <c r="F1798" s="1" t="str">
        <f t="shared" si="126"/>
        <v>May</v>
      </c>
      <c r="G1798" s="1" t="str">
        <f t="shared" si="127"/>
        <v>2010</v>
      </c>
      <c r="H1798" s="2">
        <f t="shared" si="128"/>
        <v>1</v>
      </c>
      <c r="I1798" s="2" t="b">
        <f t="shared" si="129"/>
        <v>0</v>
      </c>
      <c r="J1798" t="s">
        <v>34</v>
      </c>
      <c r="K1798">
        <v>20</v>
      </c>
      <c r="L1798">
        <v>148.31</v>
      </c>
      <c r="M1798">
        <v>0.03</v>
      </c>
      <c r="N1798" t="s">
        <v>18</v>
      </c>
      <c r="O1798">
        <v>37.33</v>
      </c>
      <c r="P1798">
        <v>7.04</v>
      </c>
      <c r="Q1798">
        <v>2.17</v>
      </c>
      <c r="R1798" t="s">
        <v>260</v>
      </c>
      <c r="S1798" t="s">
        <v>260</v>
      </c>
      <c r="T1798" t="s">
        <v>31</v>
      </c>
      <c r="U1798" t="s">
        <v>22</v>
      </c>
      <c r="V1798" t="s">
        <v>43</v>
      </c>
      <c r="W1798">
        <v>0.38</v>
      </c>
    </row>
    <row r="1799" spans="1:23" x14ac:dyDescent="0.3">
      <c r="A1799" t="s">
        <v>1155</v>
      </c>
      <c r="B1799" t="s">
        <v>1244</v>
      </c>
      <c r="D1799" s="1">
        <v>41195</v>
      </c>
      <c r="E1799" s="1">
        <v>41196</v>
      </c>
      <c r="F1799" s="1" t="str">
        <f t="shared" si="126"/>
        <v>October</v>
      </c>
      <c r="G1799" s="1" t="str">
        <f t="shared" si="127"/>
        <v>2012</v>
      </c>
      <c r="H1799" s="2">
        <f t="shared" si="128"/>
        <v>1</v>
      </c>
      <c r="I1799" s="2" t="b">
        <f t="shared" si="129"/>
        <v>0</v>
      </c>
      <c r="J1799" t="s">
        <v>34</v>
      </c>
      <c r="K1799">
        <v>37</v>
      </c>
      <c r="L1799">
        <v>191.36</v>
      </c>
      <c r="M1799">
        <v>0.05</v>
      </c>
      <c r="N1799" t="s">
        <v>18</v>
      </c>
      <c r="O1799">
        <v>-82.09</v>
      </c>
      <c r="P1799">
        <v>4.91</v>
      </c>
      <c r="Q1799">
        <v>4.97</v>
      </c>
      <c r="R1799" t="s">
        <v>260</v>
      </c>
      <c r="S1799" t="s">
        <v>260</v>
      </c>
      <c r="T1799" t="s">
        <v>21</v>
      </c>
      <c r="U1799" t="s">
        <v>22</v>
      </c>
      <c r="V1799" t="s">
        <v>29</v>
      </c>
      <c r="W1799">
        <v>0.38</v>
      </c>
    </row>
    <row r="1800" spans="1:23" x14ac:dyDescent="0.3">
      <c r="A1800" t="s">
        <v>1173</v>
      </c>
      <c r="B1800" t="s">
        <v>1085</v>
      </c>
      <c r="D1800" s="1">
        <v>39978</v>
      </c>
      <c r="E1800" s="1">
        <v>39980</v>
      </c>
      <c r="F1800" s="1" t="str">
        <f t="shared" si="126"/>
        <v>June</v>
      </c>
      <c r="G1800" s="1" t="str">
        <f t="shared" si="127"/>
        <v>2009</v>
      </c>
      <c r="H1800" s="2">
        <f t="shared" si="128"/>
        <v>2</v>
      </c>
      <c r="I1800" s="2" t="b">
        <f t="shared" si="129"/>
        <v>0</v>
      </c>
      <c r="J1800" t="s">
        <v>34</v>
      </c>
      <c r="K1800">
        <v>11</v>
      </c>
      <c r="L1800">
        <v>65.7</v>
      </c>
      <c r="M1800">
        <v>0.01</v>
      </c>
      <c r="N1800" t="s">
        <v>18</v>
      </c>
      <c r="O1800">
        <v>13.41</v>
      </c>
      <c r="P1800">
        <v>5.84</v>
      </c>
      <c r="Q1800">
        <v>0.83</v>
      </c>
      <c r="R1800" t="s">
        <v>260</v>
      </c>
      <c r="S1800" t="s">
        <v>260</v>
      </c>
      <c r="T1800" t="s">
        <v>31</v>
      </c>
      <c r="U1800" t="s">
        <v>22</v>
      </c>
      <c r="V1800" t="s">
        <v>60</v>
      </c>
      <c r="W1800">
        <v>0.49</v>
      </c>
    </row>
    <row r="1801" spans="1:23" x14ac:dyDescent="0.3">
      <c r="A1801" t="s">
        <v>1173</v>
      </c>
      <c r="B1801" t="s">
        <v>1085</v>
      </c>
      <c r="D1801" s="1">
        <v>39870</v>
      </c>
      <c r="E1801" s="1">
        <v>39872</v>
      </c>
      <c r="F1801" s="1" t="str">
        <f t="shared" si="126"/>
        <v>February</v>
      </c>
      <c r="G1801" s="1" t="str">
        <f t="shared" si="127"/>
        <v>2009</v>
      </c>
      <c r="H1801" s="2">
        <f t="shared" si="128"/>
        <v>2</v>
      </c>
      <c r="I1801" s="2" t="b">
        <f t="shared" si="129"/>
        <v>0</v>
      </c>
      <c r="J1801" t="s">
        <v>52</v>
      </c>
      <c r="K1801">
        <v>22</v>
      </c>
      <c r="L1801">
        <v>127.33</v>
      </c>
      <c r="M1801">
        <v>0.02</v>
      </c>
      <c r="N1801" t="s">
        <v>18</v>
      </c>
      <c r="O1801">
        <v>5.3</v>
      </c>
      <c r="P1801">
        <v>5.34</v>
      </c>
      <c r="Q1801">
        <v>2.99</v>
      </c>
      <c r="R1801" t="s">
        <v>260</v>
      </c>
      <c r="S1801" t="s">
        <v>260</v>
      </c>
      <c r="T1801" t="s">
        <v>31</v>
      </c>
      <c r="U1801" t="s">
        <v>22</v>
      </c>
      <c r="V1801" t="s">
        <v>29</v>
      </c>
      <c r="W1801">
        <v>0.38</v>
      </c>
    </row>
    <row r="1802" spans="1:23" x14ac:dyDescent="0.3">
      <c r="A1802" t="s">
        <v>1173</v>
      </c>
      <c r="B1802" t="s">
        <v>1085</v>
      </c>
      <c r="D1802" s="1">
        <v>39870</v>
      </c>
      <c r="E1802" s="1">
        <v>39871</v>
      </c>
      <c r="F1802" s="1" t="str">
        <f t="shared" si="126"/>
        <v>February</v>
      </c>
      <c r="G1802" s="1" t="str">
        <f t="shared" si="127"/>
        <v>2009</v>
      </c>
      <c r="H1802" s="2">
        <f t="shared" si="128"/>
        <v>1</v>
      </c>
      <c r="I1802" s="2" t="b">
        <f t="shared" si="129"/>
        <v>0</v>
      </c>
      <c r="J1802" t="s">
        <v>52</v>
      </c>
      <c r="K1802">
        <v>24</v>
      </c>
      <c r="L1802">
        <v>990.1</v>
      </c>
      <c r="M1802">
        <v>0.03</v>
      </c>
      <c r="N1802" t="s">
        <v>18</v>
      </c>
      <c r="O1802">
        <v>310.22000000000003</v>
      </c>
      <c r="P1802">
        <v>40.98</v>
      </c>
      <c r="Q1802">
        <v>7.47</v>
      </c>
      <c r="R1802" t="s">
        <v>260</v>
      </c>
      <c r="S1802" t="s">
        <v>260</v>
      </c>
      <c r="T1802" t="s">
        <v>31</v>
      </c>
      <c r="U1802" t="s">
        <v>22</v>
      </c>
      <c r="V1802" t="s">
        <v>29</v>
      </c>
      <c r="W1802">
        <v>0.37</v>
      </c>
    </row>
    <row r="1803" spans="1:23" x14ac:dyDescent="0.3">
      <c r="A1803" t="s">
        <v>1011</v>
      </c>
      <c r="B1803" t="s">
        <v>1012</v>
      </c>
      <c r="D1803" s="1">
        <v>41014</v>
      </c>
      <c r="E1803" s="1">
        <v>41015</v>
      </c>
      <c r="F1803" s="1" t="str">
        <f t="shared" si="126"/>
        <v>April</v>
      </c>
      <c r="G1803" s="1" t="str">
        <f t="shared" si="127"/>
        <v>2012</v>
      </c>
      <c r="H1803" s="2">
        <f t="shared" si="128"/>
        <v>1</v>
      </c>
      <c r="I1803" s="2" t="b">
        <f t="shared" si="129"/>
        <v>0</v>
      </c>
      <c r="J1803" t="s">
        <v>34</v>
      </c>
      <c r="K1803">
        <v>5</v>
      </c>
      <c r="L1803">
        <v>28.32</v>
      </c>
      <c r="M1803">
        <v>0.09</v>
      </c>
      <c r="N1803" t="s">
        <v>18</v>
      </c>
      <c r="O1803">
        <v>-14.35</v>
      </c>
      <c r="P1803">
        <v>4.9800000000000004</v>
      </c>
      <c r="Q1803">
        <v>4.75</v>
      </c>
      <c r="R1803" t="s">
        <v>260</v>
      </c>
      <c r="S1803" t="s">
        <v>260</v>
      </c>
      <c r="T1803" t="s">
        <v>31</v>
      </c>
      <c r="U1803" t="s">
        <v>22</v>
      </c>
      <c r="V1803" t="s">
        <v>43</v>
      </c>
      <c r="W1803">
        <v>0.36</v>
      </c>
    </row>
    <row r="1804" spans="1:23" x14ac:dyDescent="0.3">
      <c r="A1804" t="s">
        <v>1251</v>
      </c>
      <c r="B1804" t="s">
        <v>1252</v>
      </c>
      <c r="D1804" s="1">
        <v>40349</v>
      </c>
      <c r="E1804" s="1">
        <v>40351</v>
      </c>
      <c r="F1804" s="1" t="str">
        <f t="shared" si="126"/>
        <v>June</v>
      </c>
      <c r="G1804" s="1" t="str">
        <f t="shared" si="127"/>
        <v>2010</v>
      </c>
      <c r="H1804" s="2">
        <f t="shared" si="128"/>
        <v>2</v>
      </c>
      <c r="I1804" s="2" t="b">
        <f t="shared" si="129"/>
        <v>0</v>
      </c>
      <c r="J1804" t="s">
        <v>44</v>
      </c>
      <c r="K1804">
        <v>42</v>
      </c>
      <c r="L1804">
        <v>213.75</v>
      </c>
      <c r="M1804">
        <v>0.03</v>
      </c>
      <c r="N1804" t="s">
        <v>18</v>
      </c>
      <c r="O1804">
        <v>-188.77</v>
      </c>
      <c r="P1804">
        <v>5.0199999999999996</v>
      </c>
      <c r="Q1804">
        <v>5.14</v>
      </c>
      <c r="R1804" t="s">
        <v>260</v>
      </c>
      <c r="S1804" t="s">
        <v>260</v>
      </c>
      <c r="T1804" t="s">
        <v>42</v>
      </c>
      <c r="U1804" t="s">
        <v>32</v>
      </c>
      <c r="V1804" t="s">
        <v>48</v>
      </c>
      <c r="W1804">
        <v>0.79</v>
      </c>
    </row>
    <row r="1805" spans="1:23" x14ac:dyDescent="0.3">
      <c r="A1805" t="s">
        <v>1251</v>
      </c>
      <c r="B1805" t="s">
        <v>1252</v>
      </c>
      <c r="D1805" s="1">
        <v>40716</v>
      </c>
      <c r="E1805" s="1">
        <v>40717</v>
      </c>
      <c r="F1805" s="1" t="str">
        <f t="shared" si="126"/>
        <v>June</v>
      </c>
      <c r="G1805" s="1" t="str">
        <f t="shared" si="127"/>
        <v>2011</v>
      </c>
      <c r="H1805" s="2">
        <f t="shared" si="128"/>
        <v>1</v>
      </c>
      <c r="I1805" s="2" t="b">
        <f t="shared" si="129"/>
        <v>0</v>
      </c>
      <c r="J1805" t="s">
        <v>24</v>
      </c>
      <c r="K1805">
        <v>24</v>
      </c>
      <c r="L1805">
        <v>7547.14</v>
      </c>
      <c r="M1805">
        <v>0.03</v>
      </c>
      <c r="N1805" t="s">
        <v>18</v>
      </c>
      <c r="O1805">
        <v>2080.48</v>
      </c>
      <c r="P1805">
        <v>320.98</v>
      </c>
      <c r="Q1805">
        <v>24.49</v>
      </c>
      <c r="R1805" t="s">
        <v>260</v>
      </c>
      <c r="S1805" t="s">
        <v>260</v>
      </c>
      <c r="T1805" t="s">
        <v>42</v>
      </c>
      <c r="U1805" t="s">
        <v>36</v>
      </c>
      <c r="V1805" t="s">
        <v>67</v>
      </c>
      <c r="W1805">
        <v>0.55000000000000004</v>
      </c>
    </row>
    <row r="1806" spans="1:23" x14ac:dyDescent="0.3">
      <c r="A1806" t="s">
        <v>1251</v>
      </c>
      <c r="B1806" t="s">
        <v>1252</v>
      </c>
      <c r="D1806" s="1">
        <v>40716</v>
      </c>
      <c r="E1806" s="1">
        <v>40717</v>
      </c>
      <c r="F1806" s="1" t="str">
        <f t="shared" si="126"/>
        <v>June</v>
      </c>
      <c r="G1806" s="1" t="str">
        <f t="shared" si="127"/>
        <v>2011</v>
      </c>
      <c r="H1806" s="2">
        <f t="shared" si="128"/>
        <v>1</v>
      </c>
      <c r="I1806" s="2" t="b">
        <f t="shared" si="129"/>
        <v>0</v>
      </c>
      <c r="J1806" t="s">
        <v>24</v>
      </c>
      <c r="K1806">
        <v>2</v>
      </c>
      <c r="L1806">
        <v>224.32</v>
      </c>
      <c r="M1806">
        <v>0.08</v>
      </c>
      <c r="N1806" t="s">
        <v>18</v>
      </c>
      <c r="O1806">
        <v>-178.77</v>
      </c>
      <c r="P1806">
        <v>110.98</v>
      </c>
      <c r="Q1806">
        <v>13.99</v>
      </c>
      <c r="R1806" t="s">
        <v>260</v>
      </c>
      <c r="S1806" t="s">
        <v>260</v>
      </c>
      <c r="T1806" t="s">
        <v>42</v>
      </c>
      <c r="U1806" t="s">
        <v>36</v>
      </c>
      <c r="V1806" t="s">
        <v>37</v>
      </c>
      <c r="W1806">
        <v>0.69</v>
      </c>
    </row>
    <row r="1807" spans="1:23" x14ac:dyDescent="0.3">
      <c r="A1807" t="s">
        <v>1251</v>
      </c>
      <c r="B1807" t="s">
        <v>1252</v>
      </c>
      <c r="D1807" s="1">
        <v>40716</v>
      </c>
      <c r="E1807" s="1">
        <v>40719</v>
      </c>
      <c r="F1807" s="1" t="str">
        <f t="shared" si="126"/>
        <v>June</v>
      </c>
      <c r="G1807" s="1" t="str">
        <f t="shared" si="127"/>
        <v>2011</v>
      </c>
      <c r="H1807" s="2">
        <f t="shared" si="128"/>
        <v>3</v>
      </c>
      <c r="I1807" s="2" t="b">
        <f t="shared" si="129"/>
        <v>0</v>
      </c>
      <c r="J1807" t="s">
        <v>24</v>
      </c>
      <c r="K1807">
        <v>15</v>
      </c>
      <c r="L1807">
        <v>311.98</v>
      </c>
      <c r="M1807">
        <v>0.09</v>
      </c>
      <c r="N1807" t="s">
        <v>18</v>
      </c>
      <c r="O1807">
        <v>-9.7799999999999994</v>
      </c>
      <c r="P1807">
        <v>22.01</v>
      </c>
      <c r="Q1807">
        <v>5.53</v>
      </c>
      <c r="R1807" t="s">
        <v>260</v>
      </c>
      <c r="S1807" t="s">
        <v>260</v>
      </c>
      <c r="T1807" t="s">
        <v>42</v>
      </c>
      <c r="U1807" t="s">
        <v>22</v>
      </c>
      <c r="V1807" t="s">
        <v>60</v>
      </c>
      <c r="W1807">
        <v>0.59</v>
      </c>
    </row>
    <row r="1808" spans="1:23" x14ac:dyDescent="0.3">
      <c r="A1808" t="s">
        <v>1251</v>
      </c>
      <c r="B1808" t="s">
        <v>1252</v>
      </c>
      <c r="D1808" s="1">
        <v>41084</v>
      </c>
      <c r="E1808" s="1">
        <v>41085</v>
      </c>
      <c r="F1808" s="1" t="str">
        <f t="shared" si="126"/>
        <v>June</v>
      </c>
      <c r="G1808" s="1" t="str">
        <f t="shared" si="127"/>
        <v>2012</v>
      </c>
      <c r="H1808" s="2">
        <f t="shared" si="128"/>
        <v>1</v>
      </c>
      <c r="I1808" s="2" t="b">
        <f t="shared" si="129"/>
        <v>0</v>
      </c>
      <c r="J1808" t="s">
        <v>44</v>
      </c>
      <c r="K1808">
        <v>3</v>
      </c>
      <c r="L1808">
        <v>14.49</v>
      </c>
      <c r="M1808">
        <v>0.09</v>
      </c>
      <c r="N1808" t="s">
        <v>18</v>
      </c>
      <c r="O1808">
        <v>-12.58</v>
      </c>
      <c r="P1808">
        <v>3.28</v>
      </c>
      <c r="Q1808">
        <v>5</v>
      </c>
      <c r="R1808" t="s">
        <v>260</v>
      </c>
      <c r="S1808" t="s">
        <v>260</v>
      </c>
      <c r="T1808" t="s">
        <v>42</v>
      </c>
      <c r="U1808" t="s">
        <v>22</v>
      </c>
      <c r="V1808" t="s">
        <v>60</v>
      </c>
      <c r="W1808">
        <v>0.56000000000000005</v>
      </c>
    </row>
    <row r="1809" spans="1:23" x14ac:dyDescent="0.3">
      <c r="A1809" t="s">
        <v>959</v>
      </c>
      <c r="B1809" t="s">
        <v>960</v>
      </c>
      <c r="D1809" s="1">
        <v>40010</v>
      </c>
      <c r="E1809" s="1">
        <v>40012</v>
      </c>
      <c r="F1809" s="1" t="str">
        <f t="shared" si="126"/>
        <v>July</v>
      </c>
      <c r="G1809" s="1" t="str">
        <f t="shared" si="127"/>
        <v>2009</v>
      </c>
      <c r="H1809" s="2">
        <f t="shared" si="128"/>
        <v>2</v>
      </c>
      <c r="I1809" s="2" t="b">
        <f t="shared" si="129"/>
        <v>0</v>
      </c>
      <c r="J1809" t="s">
        <v>34</v>
      </c>
      <c r="K1809">
        <v>18</v>
      </c>
      <c r="L1809">
        <v>243.51</v>
      </c>
      <c r="M1809">
        <v>0.02</v>
      </c>
      <c r="N1809" t="s">
        <v>18</v>
      </c>
      <c r="O1809">
        <v>-159.86000000000001</v>
      </c>
      <c r="P1809">
        <v>12.99</v>
      </c>
      <c r="Q1809">
        <v>14.37</v>
      </c>
      <c r="R1809" t="s">
        <v>260</v>
      </c>
      <c r="S1809" t="s">
        <v>260</v>
      </c>
      <c r="T1809" t="s">
        <v>42</v>
      </c>
      <c r="U1809" t="s">
        <v>36</v>
      </c>
      <c r="V1809" t="s">
        <v>37</v>
      </c>
      <c r="W1809">
        <v>0.73</v>
      </c>
    </row>
    <row r="1810" spans="1:23" x14ac:dyDescent="0.3">
      <c r="A1810" t="s">
        <v>959</v>
      </c>
      <c r="B1810" t="s">
        <v>960</v>
      </c>
      <c r="D1810" s="1">
        <v>40010</v>
      </c>
      <c r="E1810" s="1">
        <v>40012</v>
      </c>
      <c r="F1810" s="1" t="str">
        <f t="shared" si="126"/>
        <v>July</v>
      </c>
      <c r="G1810" s="1" t="str">
        <f t="shared" si="127"/>
        <v>2009</v>
      </c>
      <c r="H1810" s="2">
        <f t="shared" si="128"/>
        <v>2</v>
      </c>
      <c r="I1810" s="2" t="b">
        <f t="shared" si="129"/>
        <v>0</v>
      </c>
      <c r="J1810" t="s">
        <v>34</v>
      </c>
      <c r="K1810">
        <v>22</v>
      </c>
      <c r="L1810">
        <v>755.6</v>
      </c>
      <c r="M1810">
        <v>0.05</v>
      </c>
      <c r="N1810" t="s">
        <v>18</v>
      </c>
      <c r="O1810">
        <v>223.44</v>
      </c>
      <c r="P1810">
        <v>35.44</v>
      </c>
      <c r="Q1810">
        <v>7.5</v>
      </c>
      <c r="R1810" t="s">
        <v>260</v>
      </c>
      <c r="S1810" t="s">
        <v>260</v>
      </c>
      <c r="T1810" t="s">
        <v>42</v>
      </c>
      <c r="U1810" t="s">
        <v>22</v>
      </c>
      <c r="V1810" t="s">
        <v>43</v>
      </c>
      <c r="W1810">
        <v>0.38</v>
      </c>
    </row>
    <row r="1811" spans="1:23" x14ac:dyDescent="0.3">
      <c r="A1811" t="s">
        <v>959</v>
      </c>
      <c r="B1811" t="s">
        <v>960</v>
      </c>
      <c r="D1811" s="1">
        <v>40010</v>
      </c>
      <c r="E1811" s="1">
        <v>40013</v>
      </c>
      <c r="F1811" s="1" t="str">
        <f t="shared" si="126"/>
        <v>July</v>
      </c>
      <c r="G1811" s="1" t="str">
        <f t="shared" si="127"/>
        <v>2009</v>
      </c>
      <c r="H1811" s="2">
        <f t="shared" si="128"/>
        <v>3</v>
      </c>
      <c r="I1811" s="2" t="b">
        <f t="shared" si="129"/>
        <v>0</v>
      </c>
      <c r="J1811" t="s">
        <v>34</v>
      </c>
      <c r="K1811">
        <v>45</v>
      </c>
      <c r="L1811">
        <v>592.73</v>
      </c>
      <c r="M1811">
        <v>0.02</v>
      </c>
      <c r="N1811" t="s">
        <v>18</v>
      </c>
      <c r="O1811">
        <v>75.010000000000005</v>
      </c>
      <c r="P1811">
        <v>12.98</v>
      </c>
      <c r="Q1811">
        <v>3.14</v>
      </c>
      <c r="R1811" t="s">
        <v>260</v>
      </c>
      <c r="S1811" t="s">
        <v>260</v>
      </c>
      <c r="T1811" t="s">
        <v>42</v>
      </c>
      <c r="U1811" t="s">
        <v>22</v>
      </c>
      <c r="V1811" t="s">
        <v>82</v>
      </c>
      <c r="W1811">
        <v>0.6</v>
      </c>
    </row>
    <row r="1812" spans="1:23" x14ac:dyDescent="0.3">
      <c r="A1812" t="s">
        <v>1173</v>
      </c>
      <c r="B1812" t="s">
        <v>1085</v>
      </c>
      <c r="D1812" s="1">
        <v>39840</v>
      </c>
      <c r="E1812" s="1">
        <v>39841</v>
      </c>
      <c r="F1812" s="1" t="str">
        <f t="shared" si="126"/>
        <v>January</v>
      </c>
      <c r="G1812" s="1" t="str">
        <f t="shared" si="127"/>
        <v>2009</v>
      </c>
      <c r="H1812" s="2">
        <f t="shared" si="128"/>
        <v>1</v>
      </c>
      <c r="I1812" s="2" t="b">
        <f t="shared" si="129"/>
        <v>0</v>
      </c>
      <c r="J1812" t="s">
        <v>52</v>
      </c>
      <c r="K1812">
        <v>36</v>
      </c>
      <c r="L1812">
        <v>100.87</v>
      </c>
      <c r="M1812">
        <v>0.09</v>
      </c>
      <c r="N1812" t="s">
        <v>18</v>
      </c>
      <c r="O1812">
        <v>8.4</v>
      </c>
      <c r="P1812">
        <v>2.94</v>
      </c>
      <c r="Q1812">
        <v>0.7</v>
      </c>
      <c r="R1812" t="s">
        <v>260</v>
      </c>
      <c r="S1812" t="s">
        <v>260</v>
      </c>
      <c r="T1812" t="s">
        <v>31</v>
      </c>
      <c r="U1812" t="s">
        <v>22</v>
      </c>
      <c r="V1812" t="s">
        <v>60</v>
      </c>
      <c r="W1812">
        <v>0.57999999999999996</v>
      </c>
    </row>
    <row r="1813" spans="1:23" x14ac:dyDescent="0.3">
      <c r="A1813" t="s">
        <v>1011</v>
      </c>
      <c r="B1813" t="s">
        <v>1012</v>
      </c>
      <c r="D1813" s="1">
        <v>40237</v>
      </c>
      <c r="E1813" s="1">
        <v>40241</v>
      </c>
      <c r="F1813" s="1" t="str">
        <f t="shared" si="126"/>
        <v>March</v>
      </c>
      <c r="G1813" s="1" t="str">
        <f t="shared" si="127"/>
        <v>2010</v>
      </c>
      <c r="H1813" s="2">
        <f t="shared" si="128"/>
        <v>4</v>
      </c>
      <c r="I1813" s="2" t="b">
        <f t="shared" si="129"/>
        <v>0</v>
      </c>
      <c r="J1813" t="s">
        <v>17</v>
      </c>
      <c r="K1813">
        <v>33</v>
      </c>
      <c r="L1813">
        <v>9473.31</v>
      </c>
      <c r="M1813">
        <v>0.03</v>
      </c>
      <c r="N1813" t="s">
        <v>25</v>
      </c>
      <c r="O1813">
        <v>1939.11</v>
      </c>
      <c r="P1813">
        <v>294.62</v>
      </c>
      <c r="Q1813">
        <v>42.52</v>
      </c>
      <c r="R1813" t="s">
        <v>260</v>
      </c>
      <c r="S1813" t="s">
        <v>260</v>
      </c>
      <c r="T1813" t="s">
        <v>42</v>
      </c>
      <c r="U1813" t="s">
        <v>22</v>
      </c>
      <c r="V1813" t="s">
        <v>28</v>
      </c>
      <c r="W1813">
        <v>0.56999999999999995</v>
      </c>
    </row>
    <row r="1814" spans="1:23" x14ac:dyDescent="0.3">
      <c r="A1814" t="s">
        <v>1253</v>
      </c>
      <c r="B1814" t="s">
        <v>1120</v>
      </c>
      <c r="D1814" s="1">
        <v>40938</v>
      </c>
      <c r="E1814" s="1">
        <v>40939</v>
      </c>
      <c r="F1814" s="1" t="str">
        <f t="shared" si="126"/>
        <v>January</v>
      </c>
      <c r="G1814" s="1" t="str">
        <f t="shared" si="127"/>
        <v>2012</v>
      </c>
      <c r="H1814" s="2">
        <f t="shared" si="128"/>
        <v>1</v>
      </c>
      <c r="I1814" s="2" t="b">
        <f t="shared" si="129"/>
        <v>0</v>
      </c>
      <c r="J1814" t="s">
        <v>44</v>
      </c>
      <c r="K1814">
        <v>39</v>
      </c>
      <c r="L1814">
        <v>796.08</v>
      </c>
      <c r="M1814">
        <v>0.05</v>
      </c>
      <c r="N1814" t="s">
        <v>18</v>
      </c>
      <c r="O1814">
        <v>30.29</v>
      </c>
      <c r="P1814">
        <v>19.98</v>
      </c>
      <c r="Q1814">
        <v>4</v>
      </c>
      <c r="R1814" t="s">
        <v>260</v>
      </c>
      <c r="S1814" t="s">
        <v>260</v>
      </c>
      <c r="T1814" t="s">
        <v>31</v>
      </c>
      <c r="U1814" t="s">
        <v>32</v>
      </c>
      <c r="V1814" t="s">
        <v>48</v>
      </c>
      <c r="W1814">
        <v>0.68</v>
      </c>
    </row>
    <row r="1815" spans="1:23" x14ac:dyDescent="0.3">
      <c r="A1815" t="s">
        <v>1251</v>
      </c>
      <c r="B1815" t="s">
        <v>1252</v>
      </c>
      <c r="D1815" s="1">
        <v>40553</v>
      </c>
      <c r="E1815" s="1">
        <v>40556</v>
      </c>
      <c r="F1815" s="1" t="str">
        <f t="shared" si="126"/>
        <v>January</v>
      </c>
      <c r="G1815" s="1" t="str">
        <f t="shared" si="127"/>
        <v>2011</v>
      </c>
      <c r="H1815" s="2">
        <f t="shared" si="128"/>
        <v>3</v>
      </c>
      <c r="I1815" s="2" t="b">
        <f t="shared" si="129"/>
        <v>0</v>
      </c>
      <c r="J1815" t="s">
        <v>24</v>
      </c>
      <c r="K1815">
        <v>12</v>
      </c>
      <c r="L1815">
        <v>69.98</v>
      </c>
      <c r="M1815">
        <v>0.06</v>
      </c>
      <c r="N1815" t="s">
        <v>18</v>
      </c>
      <c r="O1815">
        <v>-58.33</v>
      </c>
      <c r="P1815">
        <v>5.53</v>
      </c>
      <c r="Q1815">
        <v>6.98</v>
      </c>
      <c r="R1815" t="s">
        <v>260</v>
      </c>
      <c r="S1815" t="s">
        <v>260</v>
      </c>
      <c r="T1815" t="s">
        <v>42</v>
      </c>
      <c r="U1815" t="s">
        <v>22</v>
      </c>
      <c r="V1815" t="s">
        <v>29</v>
      </c>
      <c r="W1815">
        <v>0.39</v>
      </c>
    </row>
    <row r="1816" spans="1:23" x14ac:dyDescent="0.3">
      <c r="A1816" t="s">
        <v>1251</v>
      </c>
      <c r="B1816" t="s">
        <v>1252</v>
      </c>
      <c r="D1816" s="1">
        <v>40553</v>
      </c>
      <c r="E1816" s="1">
        <v>40555</v>
      </c>
      <c r="F1816" s="1" t="str">
        <f t="shared" si="126"/>
        <v>January</v>
      </c>
      <c r="G1816" s="1" t="str">
        <f t="shared" si="127"/>
        <v>2011</v>
      </c>
      <c r="H1816" s="2">
        <f t="shared" si="128"/>
        <v>2</v>
      </c>
      <c r="I1816" s="2" t="b">
        <f t="shared" si="129"/>
        <v>0</v>
      </c>
      <c r="J1816" t="s">
        <v>24</v>
      </c>
      <c r="K1816">
        <v>35</v>
      </c>
      <c r="L1816">
        <v>418.34</v>
      </c>
      <c r="M1816">
        <v>0.08</v>
      </c>
      <c r="N1816" t="s">
        <v>18</v>
      </c>
      <c r="O1816">
        <v>73.569999999999993</v>
      </c>
      <c r="P1816">
        <v>12.58</v>
      </c>
      <c r="Q1816">
        <v>5.16</v>
      </c>
      <c r="R1816" t="s">
        <v>260</v>
      </c>
      <c r="S1816" t="s">
        <v>260</v>
      </c>
      <c r="T1816" t="s">
        <v>42</v>
      </c>
      <c r="U1816" t="s">
        <v>36</v>
      </c>
      <c r="V1816" t="s">
        <v>37</v>
      </c>
      <c r="W1816">
        <v>0.43</v>
      </c>
    </row>
    <row r="1817" spans="1:23" x14ac:dyDescent="0.3">
      <c r="A1817" t="s">
        <v>1251</v>
      </c>
      <c r="B1817" t="s">
        <v>1252</v>
      </c>
      <c r="D1817" s="1">
        <v>40553</v>
      </c>
      <c r="E1817" s="1">
        <v>40554</v>
      </c>
      <c r="F1817" s="1" t="str">
        <f t="shared" si="126"/>
        <v>January</v>
      </c>
      <c r="G1817" s="1" t="str">
        <f t="shared" si="127"/>
        <v>2011</v>
      </c>
      <c r="H1817" s="2">
        <f t="shared" si="128"/>
        <v>1</v>
      </c>
      <c r="I1817" s="2" t="b">
        <f t="shared" si="129"/>
        <v>0</v>
      </c>
      <c r="J1817" t="s">
        <v>24</v>
      </c>
      <c r="K1817">
        <v>3</v>
      </c>
      <c r="L1817">
        <v>17.7</v>
      </c>
      <c r="M1817">
        <v>0.06</v>
      </c>
      <c r="N1817" t="s">
        <v>18</v>
      </c>
      <c r="O1817">
        <v>-10.37</v>
      </c>
      <c r="P1817">
        <v>4.28</v>
      </c>
      <c r="Q1817">
        <v>4.79</v>
      </c>
      <c r="R1817" t="s">
        <v>260</v>
      </c>
      <c r="S1817" t="s">
        <v>260</v>
      </c>
      <c r="T1817" t="s">
        <v>42</v>
      </c>
      <c r="U1817" t="s">
        <v>22</v>
      </c>
      <c r="V1817" t="s">
        <v>43</v>
      </c>
      <c r="W1817">
        <v>0.4</v>
      </c>
    </row>
    <row r="1818" spans="1:23" x14ac:dyDescent="0.3">
      <c r="A1818" t="s">
        <v>1251</v>
      </c>
      <c r="B1818" t="s">
        <v>1252</v>
      </c>
      <c r="D1818" s="1">
        <v>40553</v>
      </c>
      <c r="E1818" s="1">
        <v>40554</v>
      </c>
      <c r="F1818" s="1" t="str">
        <f t="shared" si="126"/>
        <v>January</v>
      </c>
      <c r="G1818" s="1" t="str">
        <f t="shared" si="127"/>
        <v>2011</v>
      </c>
      <c r="H1818" s="2">
        <f t="shared" si="128"/>
        <v>1</v>
      </c>
      <c r="I1818" s="2" t="b">
        <f t="shared" si="129"/>
        <v>0</v>
      </c>
      <c r="J1818" t="s">
        <v>24</v>
      </c>
      <c r="K1818">
        <v>12</v>
      </c>
      <c r="L1818">
        <v>45.61</v>
      </c>
      <c r="M1818">
        <v>0.1</v>
      </c>
      <c r="N1818" t="s">
        <v>18</v>
      </c>
      <c r="O1818">
        <v>9.18</v>
      </c>
      <c r="P1818">
        <v>3.85</v>
      </c>
      <c r="Q1818">
        <v>0.7</v>
      </c>
      <c r="R1818" t="s">
        <v>260</v>
      </c>
      <c r="S1818" t="s">
        <v>260</v>
      </c>
      <c r="T1818" t="s">
        <v>42</v>
      </c>
      <c r="U1818" t="s">
        <v>22</v>
      </c>
      <c r="V1818" t="s">
        <v>60</v>
      </c>
      <c r="W1818">
        <v>0.44</v>
      </c>
    </row>
    <row r="1819" spans="1:23" x14ac:dyDescent="0.3">
      <c r="A1819" t="s">
        <v>1251</v>
      </c>
      <c r="B1819" t="s">
        <v>1252</v>
      </c>
      <c r="D1819" s="1">
        <v>39931</v>
      </c>
      <c r="E1819" s="1">
        <v>39933</v>
      </c>
      <c r="F1819" s="1" t="str">
        <f t="shared" si="126"/>
        <v>April</v>
      </c>
      <c r="G1819" s="1" t="str">
        <f t="shared" si="127"/>
        <v>2009</v>
      </c>
      <c r="H1819" s="2">
        <f t="shared" si="128"/>
        <v>2</v>
      </c>
      <c r="I1819" s="2" t="b">
        <f t="shared" si="129"/>
        <v>0</v>
      </c>
      <c r="J1819" t="s">
        <v>24</v>
      </c>
      <c r="K1819">
        <v>28</v>
      </c>
      <c r="L1819">
        <v>129.33000000000001</v>
      </c>
      <c r="M1819">
        <v>0.04</v>
      </c>
      <c r="N1819" t="s">
        <v>39</v>
      </c>
      <c r="O1819">
        <v>48.25</v>
      </c>
      <c r="P1819">
        <v>4.13</v>
      </c>
      <c r="Q1819">
        <v>0.99</v>
      </c>
      <c r="R1819" t="s">
        <v>260</v>
      </c>
      <c r="S1819" t="s">
        <v>260</v>
      </c>
      <c r="T1819" t="s">
        <v>42</v>
      </c>
      <c r="U1819" t="s">
        <v>22</v>
      </c>
      <c r="V1819" t="s">
        <v>57</v>
      </c>
      <c r="W1819">
        <v>0.39</v>
      </c>
    </row>
    <row r="1820" spans="1:23" x14ac:dyDescent="0.3">
      <c r="A1820" t="s">
        <v>1251</v>
      </c>
      <c r="B1820" t="s">
        <v>1252</v>
      </c>
      <c r="D1820" s="1">
        <v>39931</v>
      </c>
      <c r="E1820" s="1">
        <v>39933</v>
      </c>
      <c r="F1820" s="1" t="str">
        <f t="shared" si="126"/>
        <v>April</v>
      </c>
      <c r="G1820" s="1" t="str">
        <f t="shared" si="127"/>
        <v>2009</v>
      </c>
      <c r="H1820" s="2">
        <f t="shared" si="128"/>
        <v>2</v>
      </c>
      <c r="I1820" s="2" t="b">
        <f t="shared" si="129"/>
        <v>0</v>
      </c>
      <c r="J1820" t="s">
        <v>24</v>
      </c>
      <c r="K1820">
        <v>46</v>
      </c>
      <c r="L1820">
        <v>2461.23</v>
      </c>
      <c r="M1820">
        <v>0.06</v>
      </c>
      <c r="N1820" t="s">
        <v>18</v>
      </c>
      <c r="O1820">
        <v>748.2</v>
      </c>
      <c r="P1820">
        <v>55.48</v>
      </c>
      <c r="Q1820">
        <v>14.3</v>
      </c>
      <c r="R1820" t="s">
        <v>260</v>
      </c>
      <c r="S1820" t="s">
        <v>260</v>
      </c>
      <c r="T1820" t="s">
        <v>42</v>
      </c>
      <c r="U1820" t="s">
        <v>22</v>
      </c>
      <c r="V1820" t="s">
        <v>43</v>
      </c>
      <c r="W1820">
        <v>0.37</v>
      </c>
    </row>
    <row r="1821" spans="1:23" x14ac:dyDescent="0.3">
      <c r="A1821" t="s">
        <v>959</v>
      </c>
      <c r="B1821" t="s">
        <v>960</v>
      </c>
      <c r="D1821" s="1">
        <v>40069</v>
      </c>
      <c r="E1821" s="1">
        <v>40072</v>
      </c>
      <c r="F1821" s="1" t="str">
        <f t="shared" si="126"/>
        <v>September</v>
      </c>
      <c r="G1821" s="1" t="str">
        <f t="shared" si="127"/>
        <v>2009</v>
      </c>
      <c r="H1821" s="2">
        <f t="shared" si="128"/>
        <v>3</v>
      </c>
      <c r="I1821" s="2" t="b">
        <f t="shared" si="129"/>
        <v>0</v>
      </c>
      <c r="J1821" t="s">
        <v>52</v>
      </c>
      <c r="K1821">
        <v>48</v>
      </c>
      <c r="L1821">
        <v>8295.2900000000009</v>
      </c>
      <c r="M1821">
        <v>0.08</v>
      </c>
      <c r="N1821" t="s">
        <v>18</v>
      </c>
      <c r="O1821">
        <v>2267.2199999999998</v>
      </c>
      <c r="P1821">
        <v>178.47</v>
      </c>
      <c r="Q1821">
        <v>19.989999999999998</v>
      </c>
      <c r="R1821" t="s">
        <v>260</v>
      </c>
      <c r="S1821" t="s">
        <v>260</v>
      </c>
      <c r="T1821" t="s">
        <v>42</v>
      </c>
      <c r="U1821" t="s">
        <v>22</v>
      </c>
      <c r="V1821" t="s">
        <v>23</v>
      </c>
      <c r="W1821">
        <v>0.55000000000000004</v>
      </c>
    </row>
    <row r="1822" spans="1:23" x14ac:dyDescent="0.3">
      <c r="A1822" t="s">
        <v>1251</v>
      </c>
      <c r="B1822" t="s">
        <v>1252</v>
      </c>
      <c r="D1822" s="1">
        <v>40813</v>
      </c>
      <c r="E1822" s="1">
        <v>40814</v>
      </c>
      <c r="F1822" s="1" t="str">
        <f t="shared" si="126"/>
        <v>September</v>
      </c>
      <c r="G1822" s="1" t="str">
        <f t="shared" si="127"/>
        <v>2011</v>
      </c>
      <c r="H1822" s="2">
        <f t="shared" si="128"/>
        <v>1</v>
      </c>
      <c r="I1822" s="2" t="b">
        <f t="shared" si="129"/>
        <v>0</v>
      </c>
      <c r="J1822" t="s">
        <v>24</v>
      </c>
      <c r="K1822">
        <v>43</v>
      </c>
      <c r="L1822">
        <v>6477.4589999999998</v>
      </c>
      <c r="M1822">
        <v>0.05</v>
      </c>
      <c r="N1822" t="s">
        <v>18</v>
      </c>
      <c r="O1822">
        <v>1836.46</v>
      </c>
      <c r="P1822">
        <v>175.99</v>
      </c>
      <c r="Q1822">
        <v>8.99</v>
      </c>
      <c r="R1822" t="s">
        <v>260</v>
      </c>
      <c r="S1822" t="s">
        <v>260</v>
      </c>
      <c r="T1822" t="s">
        <v>42</v>
      </c>
      <c r="U1822" t="s">
        <v>32</v>
      </c>
      <c r="V1822" t="s">
        <v>33</v>
      </c>
      <c r="W1822">
        <v>0.56999999999999995</v>
      </c>
    </row>
    <row r="1823" spans="1:23" x14ac:dyDescent="0.3">
      <c r="A1823" t="s">
        <v>992</v>
      </c>
      <c r="B1823" t="s">
        <v>1254</v>
      </c>
      <c r="D1823" s="1">
        <v>40352</v>
      </c>
      <c r="E1823" s="1">
        <v>40354</v>
      </c>
      <c r="F1823" s="1" t="str">
        <f t="shared" si="126"/>
        <v>June</v>
      </c>
      <c r="G1823" s="1" t="str">
        <f t="shared" si="127"/>
        <v>2010</v>
      </c>
      <c r="H1823" s="2">
        <f t="shared" si="128"/>
        <v>2</v>
      </c>
      <c r="I1823" s="2" t="b">
        <f t="shared" si="129"/>
        <v>0</v>
      </c>
      <c r="J1823" t="s">
        <v>34</v>
      </c>
      <c r="K1823">
        <v>31</v>
      </c>
      <c r="L1823">
        <v>295.45</v>
      </c>
      <c r="M1823">
        <v>0.03</v>
      </c>
      <c r="N1823" t="s">
        <v>18</v>
      </c>
      <c r="O1823">
        <v>-4.3600000000000003</v>
      </c>
      <c r="P1823">
        <v>9.3800000000000008</v>
      </c>
      <c r="Q1823">
        <v>4.93</v>
      </c>
      <c r="R1823" t="s">
        <v>260</v>
      </c>
      <c r="S1823" t="s">
        <v>260</v>
      </c>
      <c r="T1823" t="s">
        <v>31</v>
      </c>
      <c r="U1823" t="s">
        <v>36</v>
      </c>
      <c r="V1823" t="s">
        <v>37</v>
      </c>
      <c r="W1823">
        <v>0.56999999999999995</v>
      </c>
    </row>
    <row r="1824" spans="1:23" x14ac:dyDescent="0.3">
      <c r="A1824" t="s">
        <v>1251</v>
      </c>
      <c r="B1824" t="s">
        <v>1252</v>
      </c>
      <c r="D1824" s="1">
        <v>40231</v>
      </c>
      <c r="E1824" s="1">
        <v>40232</v>
      </c>
      <c r="F1824" s="1" t="str">
        <f t="shared" si="126"/>
        <v>February</v>
      </c>
      <c r="G1824" s="1" t="str">
        <f t="shared" si="127"/>
        <v>2010</v>
      </c>
      <c r="H1824" s="2">
        <f t="shared" si="128"/>
        <v>1</v>
      </c>
      <c r="I1824" s="2" t="b">
        <f t="shared" si="129"/>
        <v>0</v>
      </c>
      <c r="J1824" t="s">
        <v>52</v>
      </c>
      <c r="K1824">
        <v>5</v>
      </c>
      <c r="L1824">
        <v>16.239999999999998</v>
      </c>
      <c r="M1824">
        <v>0.01</v>
      </c>
      <c r="N1824" t="s">
        <v>18</v>
      </c>
      <c r="O1824">
        <v>0.35</v>
      </c>
      <c r="P1824">
        <v>2.88</v>
      </c>
      <c r="Q1824">
        <v>0.99</v>
      </c>
      <c r="R1824" t="s">
        <v>260</v>
      </c>
      <c r="S1824" t="s">
        <v>260</v>
      </c>
      <c r="T1824" t="s">
        <v>42</v>
      </c>
      <c r="U1824" t="s">
        <v>22</v>
      </c>
      <c r="V1824" t="s">
        <v>57</v>
      </c>
      <c r="W1824">
        <v>0.36</v>
      </c>
    </row>
    <row r="1825" spans="1:23" x14ac:dyDescent="0.3">
      <c r="A1825" t="s">
        <v>992</v>
      </c>
      <c r="B1825" t="s">
        <v>1254</v>
      </c>
      <c r="D1825" s="1">
        <v>41067</v>
      </c>
      <c r="E1825" s="1">
        <v>41068</v>
      </c>
      <c r="F1825" s="1" t="str">
        <f t="shared" si="126"/>
        <v>June</v>
      </c>
      <c r="G1825" s="1" t="str">
        <f t="shared" si="127"/>
        <v>2012</v>
      </c>
      <c r="H1825" s="2">
        <f t="shared" si="128"/>
        <v>1</v>
      </c>
      <c r="I1825" s="2" t="b">
        <f t="shared" si="129"/>
        <v>0</v>
      </c>
      <c r="J1825" t="s">
        <v>24</v>
      </c>
      <c r="K1825">
        <v>16</v>
      </c>
      <c r="L1825">
        <v>28.65</v>
      </c>
      <c r="M1825">
        <v>0.02</v>
      </c>
      <c r="N1825" t="s">
        <v>18</v>
      </c>
      <c r="O1825">
        <v>-23.86</v>
      </c>
      <c r="P1825">
        <v>1.7</v>
      </c>
      <c r="Q1825">
        <v>1.99</v>
      </c>
      <c r="R1825" t="s">
        <v>260</v>
      </c>
      <c r="S1825" t="s">
        <v>260</v>
      </c>
      <c r="T1825" t="s">
        <v>27</v>
      </c>
      <c r="U1825" t="s">
        <v>32</v>
      </c>
      <c r="V1825" t="s">
        <v>48</v>
      </c>
      <c r="W1825">
        <v>0.51</v>
      </c>
    </row>
    <row r="1826" spans="1:23" x14ac:dyDescent="0.3">
      <c r="A1826" t="s">
        <v>992</v>
      </c>
      <c r="B1826" t="s">
        <v>1254</v>
      </c>
      <c r="D1826" s="1">
        <v>41067</v>
      </c>
      <c r="E1826" s="1">
        <v>41069</v>
      </c>
      <c r="F1826" s="1" t="str">
        <f t="shared" si="126"/>
        <v>June</v>
      </c>
      <c r="G1826" s="1" t="str">
        <f t="shared" si="127"/>
        <v>2012</v>
      </c>
      <c r="H1826" s="2">
        <f t="shared" si="128"/>
        <v>2</v>
      </c>
      <c r="I1826" s="2" t="b">
        <f t="shared" si="129"/>
        <v>0</v>
      </c>
      <c r="J1826" t="s">
        <v>24</v>
      </c>
      <c r="K1826">
        <v>12</v>
      </c>
      <c r="L1826">
        <v>201.535</v>
      </c>
      <c r="M1826">
        <v>0.09</v>
      </c>
      <c r="N1826" t="s">
        <v>18</v>
      </c>
      <c r="O1826">
        <v>-122.62</v>
      </c>
      <c r="P1826">
        <v>20.99</v>
      </c>
      <c r="Q1826">
        <v>3.3</v>
      </c>
      <c r="R1826" t="s">
        <v>260</v>
      </c>
      <c r="S1826" t="s">
        <v>260</v>
      </c>
      <c r="T1826" t="s">
        <v>27</v>
      </c>
      <c r="U1826" t="s">
        <v>32</v>
      </c>
      <c r="V1826" t="s">
        <v>33</v>
      </c>
      <c r="W1826">
        <v>0.81</v>
      </c>
    </row>
    <row r="1827" spans="1:23" x14ac:dyDescent="0.3">
      <c r="A1827" t="s">
        <v>959</v>
      </c>
      <c r="B1827" t="s">
        <v>960</v>
      </c>
      <c r="D1827" s="1">
        <v>40199</v>
      </c>
      <c r="E1827" s="1">
        <v>40201</v>
      </c>
      <c r="F1827" s="1" t="str">
        <f t="shared" si="126"/>
        <v>January</v>
      </c>
      <c r="G1827" s="1" t="str">
        <f t="shared" si="127"/>
        <v>2010</v>
      </c>
      <c r="H1827" s="2">
        <f t="shared" si="128"/>
        <v>2</v>
      </c>
      <c r="I1827" s="2" t="b">
        <f t="shared" si="129"/>
        <v>0</v>
      </c>
      <c r="J1827" t="s">
        <v>24</v>
      </c>
      <c r="K1827">
        <v>13</v>
      </c>
      <c r="L1827">
        <v>81.680000000000007</v>
      </c>
      <c r="M1827">
        <v>0.08</v>
      </c>
      <c r="N1827" t="s">
        <v>18</v>
      </c>
      <c r="O1827">
        <v>-25.22</v>
      </c>
      <c r="P1827">
        <v>5.98</v>
      </c>
      <c r="Q1827">
        <v>5.15</v>
      </c>
      <c r="R1827" t="s">
        <v>260</v>
      </c>
      <c r="S1827" t="s">
        <v>260</v>
      </c>
      <c r="T1827" t="s">
        <v>42</v>
      </c>
      <c r="U1827" t="s">
        <v>22</v>
      </c>
      <c r="V1827" t="s">
        <v>43</v>
      </c>
      <c r="W1827">
        <v>0.36</v>
      </c>
    </row>
    <row r="1828" spans="1:23" x14ac:dyDescent="0.3">
      <c r="A1828" t="s">
        <v>1251</v>
      </c>
      <c r="B1828" t="s">
        <v>1252</v>
      </c>
      <c r="D1828" s="1">
        <v>40185</v>
      </c>
      <c r="E1828" s="1">
        <v>40186</v>
      </c>
      <c r="F1828" s="1" t="str">
        <f t="shared" si="126"/>
        <v>January</v>
      </c>
      <c r="G1828" s="1" t="str">
        <f t="shared" si="127"/>
        <v>2010</v>
      </c>
      <c r="H1828" s="2">
        <f t="shared" si="128"/>
        <v>1</v>
      </c>
      <c r="I1828" s="2" t="b">
        <f t="shared" si="129"/>
        <v>0</v>
      </c>
      <c r="J1828" t="s">
        <v>44</v>
      </c>
      <c r="K1828">
        <v>21</v>
      </c>
      <c r="L1828">
        <v>147.16</v>
      </c>
      <c r="M1828">
        <v>0.01</v>
      </c>
      <c r="N1828" t="s">
        <v>18</v>
      </c>
      <c r="O1828">
        <v>-92.55</v>
      </c>
      <c r="P1828">
        <v>6.48</v>
      </c>
      <c r="Q1828">
        <v>8.4</v>
      </c>
      <c r="R1828" t="s">
        <v>260</v>
      </c>
      <c r="S1828" t="s">
        <v>260</v>
      </c>
      <c r="T1828" t="s">
        <v>42</v>
      </c>
      <c r="U1828" t="s">
        <v>22</v>
      </c>
      <c r="V1828" t="s">
        <v>43</v>
      </c>
      <c r="W1828">
        <v>0.37</v>
      </c>
    </row>
    <row r="1829" spans="1:23" x14ac:dyDescent="0.3">
      <c r="A1829" t="s">
        <v>1251</v>
      </c>
      <c r="B1829" t="s">
        <v>1252</v>
      </c>
      <c r="D1829" s="1">
        <v>40185</v>
      </c>
      <c r="E1829" s="1">
        <v>40186</v>
      </c>
      <c r="F1829" s="1" t="str">
        <f t="shared" si="126"/>
        <v>January</v>
      </c>
      <c r="G1829" s="1" t="str">
        <f t="shared" si="127"/>
        <v>2010</v>
      </c>
      <c r="H1829" s="2">
        <f t="shared" si="128"/>
        <v>1</v>
      </c>
      <c r="I1829" s="2" t="b">
        <f t="shared" si="129"/>
        <v>0</v>
      </c>
      <c r="J1829" t="s">
        <v>44</v>
      </c>
      <c r="K1829">
        <v>19</v>
      </c>
      <c r="L1829">
        <v>50.07</v>
      </c>
      <c r="M1829">
        <v>0.03</v>
      </c>
      <c r="N1829" t="s">
        <v>18</v>
      </c>
      <c r="O1829">
        <v>-0.53</v>
      </c>
      <c r="P1829">
        <v>2.67</v>
      </c>
      <c r="Q1829">
        <v>0.86</v>
      </c>
      <c r="R1829" t="s">
        <v>260</v>
      </c>
      <c r="S1829" t="s">
        <v>260</v>
      </c>
      <c r="T1829" t="s">
        <v>42</v>
      </c>
      <c r="U1829" t="s">
        <v>22</v>
      </c>
      <c r="V1829" t="s">
        <v>60</v>
      </c>
      <c r="W1829">
        <v>0.56999999999999995</v>
      </c>
    </row>
    <row r="1830" spans="1:23" x14ac:dyDescent="0.3">
      <c r="A1830" t="s">
        <v>1251</v>
      </c>
      <c r="B1830" t="s">
        <v>1252</v>
      </c>
      <c r="D1830" s="1">
        <v>40185</v>
      </c>
      <c r="E1830" s="1">
        <v>40185</v>
      </c>
      <c r="F1830" s="1" t="str">
        <f t="shared" si="126"/>
        <v>January</v>
      </c>
      <c r="G1830" s="1" t="str">
        <f t="shared" si="127"/>
        <v>2010</v>
      </c>
      <c r="H1830" s="2">
        <f t="shared" si="128"/>
        <v>0</v>
      </c>
      <c r="I1830" s="2" t="str">
        <f t="shared" si="129"/>
        <v>FREE DELIVERY</v>
      </c>
      <c r="J1830" t="s">
        <v>44</v>
      </c>
      <c r="K1830">
        <v>32</v>
      </c>
      <c r="L1830">
        <v>6982.87</v>
      </c>
      <c r="M1830">
        <v>0.05</v>
      </c>
      <c r="N1830" t="s">
        <v>25</v>
      </c>
      <c r="O1830">
        <v>875.55</v>
      </c>
      <c r="P1830">
        <v>217.85</v>
      </c>
      <c r="Q1830">
        <v>29.1</v>
      </c>
      <c r="R1830" t="s">
        <v>260</v>
      </c>
      <c r="S1830" t="s">
        <v>260</v>
      </c>
      <c r="T1830" t="s">
        <v>42</v>
      </c>
      <c r="U1830" t="s">
        <v>36</v>
      </c>
      <c r="V1830" t="s">
        <v>55</v>
      </c>
      <c r="W1830">
        <v>0.68</v>
      </c>
    </row>
    <row r="1831" spans="1:23" x14ac:dyDescent="0.3">
      <c r="A1831" t="s">
        <v>1251</v>
      </c>
      <c r="B1831" t="s">
        <v>1252</v>
      </c>
      <c r="D1831" s="1">
        <v>41244</v>
      </c>
      <c r="E1831" s="1">
        <v>41245</v>
      </c>
      <c r="F1831" s="1" t="str">
        <f t="shared" si="126"/>
        <v>December</v>
      </c>
      <c r="G1831" s="1" t="str">
        <f t="shared" si="127"/>
        <v>2012</v>
      </c>
      <c r="H1831" s="2">
        <f t="shared" si="128"/>
        <v>1</v>
      </c>
      <c r="I1831" s="2" t="b">
        <f t="shared" si="129"/>
        <v>0</v>
      </c>
      <c r="J1831" t="s">
        <v>34</v>
      </c>
      <c r="K1831">
        <v>17</v>
      </c>
      <c r="L1831">
        <v>464.59</v>
      </c>
      <c r="M1831">
        <v>7.0000000000000007E-2</v>
      </c>
      <c r="N1831" t="s">
        <v>18</v>
      </c>
      <c r="O1831">
        <v>168.22</v>
      </c>
      <c r="P1831">
        <v>28.53</v>
      </c>
      <c r="Q1831">
        <v>1.49</v>
      </c>
      <c r="R1831" t="s">
        <v>260</v>
      </c>
      <c r="S1831" t="s">
        <v>260</v>
      </c>
      <c r="T1831" t="s">
        <v>42</v>
      </c>
      <c r="U1831" t="s">
        <v>22</v>
      </c>
      <c r="V1831" t="s">
        <v>29</v>
      </c>
      <c r="W1831">
        <v>0.38</v>
      </c>
    </row>
    <row r="1832" spans="1:23" x14ac:dyDescent="0.3">
      <c r="A1832" t="s">
        <v>1251</v>
      </c>
      <c r="B1832" t="s">
        <v>1252</v>
      </c>
      <c r="D1832" s="1">
        <v>41244</v>
      </c>
      <c r="E1832" s="1">
        <v>41246</v>
      </c>
      <c r="F1832" s="1" t="str">
        <f t="shared" si="126"/>
        <v>December</v>
      </c>
      <c r="G1832" s="1" t="str">
        <f t="shared" si="127"/>
        <v>2012</v>
      </c>
      <c r="H1832" s="2">
        <f t="shared" si="128"/>
        <v>2</v>
      </c>
      <c r="I1832" s="2" t="b">
        <f t="shared" si="129"/>
        <v>0</v>
      </c>
      <c r="J1832" t="s">
        <v>34</v>
      </c>
      <c r="K1832">
        <v>47</v>
      </c>
      <c r="L1832">
        <v>316.68</v>
      </c>
      <c r="M1832">
        <v>0.06</v>
      </c>
      <c r="N1832" t="s">
        <v>18</v>
      </c>
      <c r="O1832">
        <v>-161</v>
      </c>
      <c r="P1832">
        <v>6.48</v>
      </c>
      <c r="Q1832">
        <v>7.49</v>
      </c>
      <c r="R1832" t="s">
        <v>260</v>
      </c>
      <c r="S1832" t="s">
        <v>260</v>
      </c>
      <c r="T1832" t="s">
        <v>42</v>
      </c>
      <c r="U1832" t="s">
        <v>22</v>
      </c>
      <c r="V1832" t="s">
        <v>43</v>
      </c>
      <c r="W1832">
        <v>0.37</v>
      </c>
    </row>
    <row r="1833" spans="1:23" x14ac:dyDescent="0.3">
      <c r="A1833" t="s">
        <v>992</v>
      </c>
      <c r="B1833" t="s">
        <v>1254</v>
      </c>
      <c r="D1833" s="1">
        <v>41253</v>
      </c>
      <c r="E1833" s="1">
        <v>41254</v>
      </c>
      <c r="F1833" s="1" t="str">
        <f t="shared" si="126"/>
        <v>December</v>
      </c>
      <c r="G1833" s="1" t="str">
        <f t="shared" si="127"/>
        <v>2012</v>
      </c>
      <c r="H1833" s="2">
        <f t="shared" si="128"/>
        <v>1</v>
      </c>
      <c r="I1833" s="2" t="b">
        <f t="shared" si="129"/>
        <v>0</v>
      </c>
      <c r="J1833" t="s">
        <v>44</v>
      </c>
      <c r="K1833">
        <v>23</v>
      </c>
      <c r="L1833">
        <v>172.9</v>
      </c>
      <c r="M1833">
        <v>0</v>
      </c>
      <c r="N1833" t="s">
        <v>18</v>
      </c>
      <c r="O1833">
        <v>51.43</v>
      </c>
      <c r="P1833">
        <v>6.88</v>
      </c>
      <c r="Q1833">
        <v>2</v>
      </c>
      <c r="R1833" t="s">
        <v>260</v>
      </c>
      <c r="S1833" t="s">
        <v>260</v>
      </c>
      <c r="T1833" t="s">
        <v>31</v>
      </c>
      <c r="U1833" t="s">
        <v>22</v>
      </c>
      <c r="V1833" t="s">
        <v>43</v>
      </c>
      <c r="W1833">
        <v>0.39</v>
      </c>
    </row>
    <row r="1834" spans="1:23" x14ac:dyDescent="0.3">
      <c r="A1834" t="s">
        <v>1255</v>
      </c>
      <c r="B1834" t="s">
        <v>1060</v>
      </c>
      <c r="D1834" s="1">
        <v>41231</v>
      </c>
      <c r="E1834" s="1">
        <v>41240</v>
      </c>
      <c r="F1834" s="1" t="str">
        <f t="shared" si="126"/>
        <v>November</v>
      </c>
      <c r="G1834" s="1" t="str">
        <f t="shared" si="127"/>
        <v>2012</v>
      </c>
      <c r="H1834" s="2">
        <f t="shared" si="128"/>
        <v>9</v>
      </c>
      <c r="I1834" s="2" t="b">
        <f t="shared" si="129"/>
        <v>0</v>
      </c>
      <c r="J1834" t="s">
        <v>17</v>
      </c>
      <c r="K1834">
        <v>4</v>
      </c>
      <c r="L1834">
        <v>32.72</v>
      </c>
      <c r="M1834">
        <v>0.09</v>
      </c>
      <c r="N1834" t="s">
        <v>18</v>
      </c>
      <c r="O1834">
        <v>-22.59</v>
      </c>
      <c r="P1834">
        <v>6.48</v>
      </c>
      <c r="Q1834">
        <v>8.19</v>
      </c>
      <c r="R1834" t="s">
        <v>260</v>
      </c>
      <c r="S1834" t="s">
        <v>260</v>
      </c>
      <c r="T1834" t="s">
        <v>31</v>
      </c>
      <c r="U1834" t="s">
        <v>22</v>
      </c>
      <c r="V1834" t="s">
        <v>43</v>
      </c>
      <c r="W1834">
        <v>0.37</v>
      </c>
    </row>
    <row r="1835" spans="1:23" x14ac:dyDescent="0.3">
      <c r="A1835" t="s">
        <v>1022</v>
      </c>
      <c r="B1835" t="s">
        <v>1256</v>
      </c>
      <c r="D1835" s="1">
        <v>41258</v>
      </c>
      <c r="E1835" s="1">
        <v>41261</v>
      </c>
      <c r="F1835" s="1" t="str">
        <f t="shared" si="126"/>
        <v>December</v>
      </c>
      <c r="G1835" s="1" t="str">
        <f t="shared" si="127"/>
        <v>2012</v>
      </c>
      <c r="H1835" s="2">
        <f t="shared" si="128"/>
        <v>3</v>
      </c>
      <c r="I1835" s="2" t="b">
        <f t="shared" si="129"/>
        <v>0</v>
      </c>
      <c r="J1835" t="s">
        <v>34</v>
      </c>
      <c r="K1835">
        <v>46</v>
      </c>
      <c r="L1835">
        <v>517.92999999999995</v>
      </c>
      <c r="M1835">
        <v>0.06</v>
      </c>
      <c r="N1835" t="s">
        <v>18</v>
      </c>
      <c r="O1835">
        <v>-94.73</v>
      </c>
      <c r="P1835">
        <v>11.7</v>
      </c>
      <c r="Q1835">
        <v>6.96</v>
      </c>
      <c r="R1835" t="s">
        <v>260</v>
      </c>
      <c r="S1835" t="s">
        <v>260</v>
      </c>
      <c r="T1835" t="s">
        <v>42</v>
      </c>
      <c r="U1835" t="s">
        <v>22</v>
      </c>
      <c r="V1835" t="s">
        <v>28</v>
      </c>
      <c r="W1835">
        <v>0.5</v>
      </c>
    </row>
    <row r="1836" spans="1:23" x14ac:dyDescent="0.3">
      <c r="A1836" t="s">
        <v>1257</v>
      </c>
      <c r="B1836" t="s">
        <v>1258</v>
      </c>
      <c r="D1836" s="1">
        <v>41209</v>
      </c>
      <c r="E1836" s="1">
        <v>41213</v>
      </c>
      <c r="F1836" s="1" t="str">
        <f t="shared" si="126"/>
        <v>October</v>
      </c>
      <c r="G1836" s="1" t="str">
        <f t="shared" si="127"/>
        <v>2012</v>
      </c>
      <c r="H1836" s="2">
        <f t="shared" si="128"/>
        <v>4</v>
      </c>
      <c r="I1836" s="2" t="b">
        <f t="shared" si="129"/>
        <v>0</v>
      </c>
      <c r="J1836" t="s">
        <v>17</v>
      </c>
      <c r="K1836">
        <v>24</v>
      </c>
      <c r="L1836">
        <v>2443.85</v>
      </c>
      <c r="M1836">
        <v>0.08</v>
      </c>
      <c r="N1836" t="s">
        <v>25</v>
      </c>
      <c r="O1836">
        <v>-120.85</v>
      </c>
      <c r="P1836">
        <v>100.98</v>
      </c>
      <c r="Q1836">
        <v>35.840000000000003</v>
      </c>
      <c r="R1836" t="s">
        <v>260</v>
      </c>
      <c r="S1836" t="s">
        <v>260</v>
      </c>
      <c r="T1836" t="s">
        <v>31</v>
      </c>
      <c r="U1836" t="s">
        <v>36</v>
      </c>
      <c r="V1836" t="s">
        <v>54</v>
      </c>
      <c r="W1836">
        <v>0.62</v>
      </c>
    </row>
    <row r="1837" spans="1:23" x14ac:dyDescent="0.3">
      <c r="A1837" t="s">
        <v>1259</v>
      </c>
      <c r="B1837" t="s">
        <v>1260</v>
      </c>
      <c r="D1837" s="1">
        <v>41101</v>
      </c>
      <c r="E1837" s="1">
        <v>41101</v>
      </c>
      <c r="F1837" s="1" t="str">
        <f t="shared" si="126"/>
        <v>July</v>
      </c>
      <c r="G1837" s="1" t="str">
        <f t="shared" si="127"/>
        <v>2012</v>
      </c>
      <c r="H1837" s="2">
        <f t="shared" si="128"/>
        <v>0</v>
      </c>
      <c r="I1837" s="2" t="str">
        <f t="shared" si="129"/>
        <v>FREE DELIVERY</v>
      </c>
      <c r="J1837" t="s">
        <v>34</v>
      </c>
      <c r="K1837">
        <v>36</v>
      </c>
      <c r="L1837">
        <v>233.43</v>
      </c>
      <c r="M1837">
        <v>0.03</v>
      </c>
      <c r="N1837" t="s">
        <v>18</v>
      </c>
      <c r="O1837">
        <v>-71.900000000000006</v>
      </c>
      <c r="P1837">
        <v>6.28</v>
      </c>
      <c r="Q1837">
        <v>5.36</v>
      </c>
      <c r="R1837" t="s">
        <v>260</v>
      </c>
      <c r="S1837" t="s">
        <v>260</v>
      </c>
      <c r="T1837" t="s">
        <v>42</v>
      </c>
      <c r="U1837" t="s">
        <v>22</v>
      </c>
      <c r="V1837" t="s">
        <v>29</v>
      </c>
      <c r="W1837">
        <v>0.4</v>
      </c>
    </row>
    <row r="1838" spans="1:23" x14ac:dyDescent="0.3">
      <c r="A1838" t="s">
        <v>1261</v>
      </c>
      <c r="B1838" t="s">
        <v>1021</v>
      </c>
      <c r="D1838" s="1">
        <v>41099</v>
      </c>
      <c r="E1838" s="1">
        <v>41101</v>
      </c>
      <c r="F1838" s="1" t="str">
        <f t="shared" si="126"/>
        <v>July</v>
      </c>
      <c r="G1838" s="1" t="str">
        <f t="shared" si="127"/>
        <v>2012</v>
      </c>
      <c r="H1838" s="2">
        <f t="shared" si="128"/>
        <v>2</v>
      </c>
      <c r="I1838" s="2" t="b">
        <f t="shared" si="129"/>
        <v>0</v>
      </c>
      <c r="J1838" t="s">
        <v>24</v>
      </c>
      <c r="K1838">
        <v>27</v>
      </c>
      <c r="L1838">
        <v>9418.73</v>
      </c>
      <c r="M1838">
        <v>0</v>
      </c>
      <c r="N1838" t="s">
        <v>25</v>
      </c>
      <c r="O1838">
        <v>2245.2399999999998</v>
      </c>
      <c r="P1838">
        <v>320.98</v>
      </c>
      <c r="Q1838">
        <v>58.95</v>
      </c>
      <c r="R1838" t="s">
        <v>260</v>
      </c>
      <c r="S1838" t="s">
        <v>260</v>
      </c>
      <c r="T1838" t="s">
        <v>27</v>
      </c>
      <c r="U1838" t="s">
        <v>36</v>
      </c>
      <c r="V1838" t="s">
        <v>67</v>
      </c>
      <c r="W1838">
        <v>0.56999999999999995</v>
      </c>
    </row>
    <row r="1839" spans="1:23" x14ac:dyDescent="0.3">
      <c r="A1839" t="s">
        <v>1261</v>
      </c>
      <c r="B1839" t="s">
        <v>1021</v>
      </c>
      <c r="D1839" s="1">
        <v>41099</v>
      </c>
      <c r="E1839" s="1">
        <v>41100</v>
      </c>
      <c r="F1839" s="1" t="str">
        <f t="shared" si="126"/>
        <v>July</v>
      </c>
      <c r="G1839" s="1" t="str">
        <f t="shared" si="127"/>
        <v>2012</v>
      </c>
      <c r="H1839" s="2">
        <f t="shared" si="128"/>
        <v>1</v>
      </c>
      <c r="I1839" s="2" t="b">
        <f t="shared" si="129"/>
        <v>0</v>
      </c>
      <c r="J1839" t="s">
        <v>24</v>
      </c>
      <c r="K1839">
        <v>1</v>
      </c>
      <c r="L1839">
        <v>5.68</v>
      </c>
      <c r="M1839">
        <v>0.02</v>
      </c>
      <c r="N1839" t="s">
        <v>18</v>
      </c>
      <c r="O1839">
        <v>-1.82</v>
      </c>
      <c r="P1839">
        <v>4.76</v>
      </c>
      <c r="Q1839">
        <v>0.88</v>
      </c>
      <c r="R1839" t="s">
        <v>260</v>
      </c>
      <c r="S1839" t="s">
        <v>260</v>
      </c>
      <c r="T1839" t="s">
        <v>27</v>
      </c>
      <c r="U1839" t="s">
        <v>22</v>
      </c>
      <c r="V1839" t="s">
        <v>43</v>
      </c>
      <c r="W1839">
        <v>0.39</v>
      </c>
    </row>
    <row r="1840" spans="1:23" x14ac:dyDescent="0.3">
      <c r="A1840" t="s">
        <v>1261</v>
      </c>
      <c r="B1840" t="s">
        <v>1021</v>
      </c>
      <c r="D1840" s="1">
        <v>41099</v>
      </c>
      <c r="E1840" s="1">
        <v>41099</v>
      </c>
      <c r="F1840" s="1" t="str">
        <f t="shared" si="126"/>
        <v>July</v>
      </c>
      <c r="G1840" s="1" t="str">
        <f t="shared" si="127"/>
        <v>2012</v>
      </c>
      <c r="H1840" s="2">
        <f t="shared" si="128"/>
        <v>0</v>
      </c>
      <c r="I1840" s="2" t="str">
        <f t="shared" si="129"/>
        <v>FREE DELIVERY</v>
      </c>
      <c r="J1840" t="s">
        <v>24</v>
      </c>
      <c r="K1840">
        <v>42</v>
      </c>
      <c r="L1840">
        <v>174.59</v>
      </c>
      <c r="M1840">
        <v>0.08</v>
      </c>
      <c r="N1840" t="s">
        <v>18</v>
      </c>
      <c r="O1840">
        <v>25.88</v>
      </c>
      <c r="P1840">
        <v>4.28</v>
      </c>
      <c r="Q1840">
        <v>0.94</v>
      </c>
      <c r="R1840" t="s">
        <v>260</v>
      </c>
      <c r="S1840" t="s">
        <v>260</v>
      </c>
      <c r="T1840" t="s">
        <v>27</v>
      </c>
      <c r="U1840" t="s">
        <v>22</v>
      </c>
      <c r="V1840" t="s">
        <v>60</v>
      </c>
      <c r="W1840">
        <v>0.56000000000000005</v>
      </c>
    </row>
    <row r="1841" spans="1:23" x14ac:dyDescent="0.3">
      <c r="A1841" t="s">
        <v>1261</v>
      </c>
      <c r="B1841" t="s">
        <v>1021</v>
      </c>
      <c r="D1841" s="1">
        <v>41099</v>
      </c>
      <c r="E1841" s="1">
        <v>41100</v>
      </c>
      <c r="F1841" s="1" t="str">
        <f t="shared" si="126"/>
        <v>July</v>
      </c>
      <c r="G1841" s="1" t="str">
        <f t="shared" si="127"/>
        <v>2012</v>
      </c>
      <c r="H1841" s="2">
        <f t="shared" si="128"/>
        <v>1</v>
      </c>
      <c r="I1841" s="2" t="b">
        <f t="shared" si="129"/>
        <v>0</v>
      </c>
      <c r="J1841" t="s">
        <v>24</v>
      </c>
      <c r="K1841">
        <v>13</v>
      </c>
      <c r="L1841">
        <v>1265.4970000000001</v>
      </c>
      <c r="M1841">
        <v>0.1</v>
      </c>
      <c r="N1841" t="s">
        <v>18</v>
      </c>
      <c r="O1841">
        <v>-161.12</v>
      </c>
      <c r="P1841">
        <v>125.99</v>
      </c>
      <c r="Q1841">
        <v>3</v>
      </c>
      <c r="R1841" t="s">
        <v>260</v>
      </c>
      <c r="S1841" t="s">
        <v>260</v>
      </c>
      <c r="T1841" t="s">
        <v>27</v>
      </c>
      <c r="U1841" t="s">
        <v>32</v>
      </c>
      <c r="V1841" t="s">
        <v>33</v>
      </c>
      <c r="W1841">
        <v>0.59</v>
      </c>
    </row>
    <row r="1842" spans="1:23" x14ac:dyDescent="0.3">
      <c r="A1842" t="s">
        <v>1261</v>
      </c>
      <c r="B1842" t="s">
        <v>1021</v>
      </c>
      <c r="D1842" s="1">
        <v>40658</v>
      </c>
      <c r="E1842" s="1">
        <v>40660</v>
      </c>
      <c r="F1842" s="1" t="str">
        <f t="shared" si="126"/>
        <v>April</v>
      </c>
      <c r="G1842" s="1" t="str">
        <f t="shared" si="127"/>
        <v>2011</v>
      </c>
      <c r="H1842" s="2">
        <f t="shared" si="128"/>
        <v>2</v>
      </c>
      <c r="I1842" s="2" t="b">
        <f t="shared" si="129"/>
        <v>0</v>
      </c>
      <c r="J1842" t="s">
        <v>52</v>
      </c>
      <c r="K1842">
        <v>8</v>
      </c>
      <c r="L1842">
        <v>57.04</v>
      </c>
      <c r="M1842">
        <v>0.05</v>
      </c>
      <c r="N1842" t="s">
        <v>18</v>
      </c>
      <c r="O1842">
        <v>-29.06</v>
      </c>
      <c r="P1842">
        <v>6.48</v>
      </c>
      <c r="Q1842">
        <v>6.81</v>
      </c>
      <c r="R1842" t="s">
        <v>260</v>
      </c>
      <c r="S1842" t="s">
        <v>260</v>
      </c>
      <c r="T1842" t="s">
        <v>27</v>
      </c>
      <c r="U1842" t="s">
        <v>22</v>
      </c>
      <c r="V1842" t="s">
        <v>43</v>
      </c>
      <c r="W1842">
        <v>0.36</v>
      </c>
    </row>
    <row r="1843" spans="1:23" x14ac:dyDescent="0.3">
      <c r="A1843" t="s">
        <v>1259</v>
      </c>
      <c r="B1843" t="s">
        <v>1260</v>
      </c>
      <c r="D1843" s="1">
        <v>40908</v>
      </c>
      <c r="E1843" s="1">
        <v>40908</v>
      </c>
      <c r="F1843" s="1" t="str">
        <f t="shared" si="126"/>
        <v>December</v>
      </c>
      <c r="G1843" s="1" t="str">
        <f t="shared" si="127"/>
        <v>2011</v>
      </c>
      <c r="H1843" s="2">
        <f t="shared" si="128"/>
        <v>0</v>
      </c>
      <c r="I1843" s="2" t="str">
        <f t="shared" si="129"/>
        <v>FREE DELIVERY</v>
      </c>
      <c r="J1843" t="s">
        <v>52</v>
      </c>
      <c r="K1843">
        <v>45</v>
      </c>
      <c r="L1843">
        <v>11532.99</v>
      </c>
      <c r="M1843">
        <v>7.0000000000000007E-2</v>
      </c>
      <c r="N1843" t="s">
        <v>25</v>
      </c>
      <c r="O1843">
        <v>2753.39</v>
      </c>
      <c r="P1843">
        <v>264.98</v>
      </c>
      <c r="Q1843">
        <v>17.86</v>
      </c>
      <c r="R1843" t="s">
        <v>260</v>
      </c>
      <c r="S1843" t="s">
        <v>260</v>
      </c>
      <c r="T1843" t="s">
        <v>42</v>
      </c>
      <c r="U1843" t="s">
        <v>32</v>
      </c>
      <c r="V1843" t="s">
        <v>94</v>
      </c>
      <c r="W1843">
        <v>0.57999999999999996</v>
      </c>
    </row>
    <row r="1844" spans="1:23" x14ac:dyDescent="0.3">
      <c r="A1844" t="s">
        <v>1259</v>
      </c>
      <c r="B1844" t="s">
        <v>1260</v>
      </c>
      <c r="D1844" s="1">
        <v>40908</v>
      </c>
      <c r="E1844" s="1">
        <v>40909</v>
      </c>
      <c r="F1844" s="1" t="str">
        <f t="shared" si="126"/>
        <v>January</v>
      </c>
      <c r="G1844" s="1" t="str">
        <f t="shared" si="127"/>
        <v>2012</v>
      </c>
      <c r="H1844" s="2">
        <f t="shared" si="128"/>
        <v>1</v>
      </c>
      <c r="I1844" s="2" t="b">
        <f t="shared" si="129"/>
        <v>0</v>
      </c>
      <c r="J1844" t="s">
        <v>52</v>
      </c>
      <c r="K1844">
        <v>18</v>
      </c>
      <c r="L1844">
        <v>146.1</v>
      </c>
      <c r="M1844">
        <v>0.06</v>
      </c>
      <c r="N1844" t="s">
        <v>39</v>
      </c>
      <c r="O1844">
        <v>51.14</v>
      </c>
      <c r="P1844">
        <v>8.34</v>
      </c>
      <c r="Q1844">
        <v>1.43</v>
      </c>
      <c r="R1844" t="s">
        <v>260</v>
      </c>
      <c r="S1844" t="s">
        <v>260</v>
      </c>
      <c r="T1844" t="s">
        <v>42</v>
      </c>
      <c r="U1844" t="s">
        <v>22</v>
      </c>
      <c r="V1844" t="s">
        <v>43</v>
      </c>
      <c r="W1844">
        <v>0.35</v>
      </c>
    </row>
    <row r="1845" spans="1:23" x14ac:dyDescent="0.3">
      <c r="A1845" t="s">
        <v>1255</v>
      </c>
      <c r="B1845" t="s">
        <v>1060</v>
      </c>
      <c r="D1845" s="1">
        <v>40011</v>
      </c>
      <c r="E1845" s="1">
        <v>40013</v>
      </c>
      <c r="F1845" s="1" t="str">
        <f t="shared" si="126"/>
        <v>July</v>
      </c>
      <c r="G1845" s="1" t="str">
        <f t="shared" si="127"/>
        <v>2009</v>
      </c>
      <c r="H1845" s="2">
        <f t="shared" si="128"/>
        <v>2</v>
      </c>
      <c r="I1845" s="2" t="b">
        <f t="shared" si="129"/>
        <v>0</v>
      </c>
      <c r="J1845" t="s">
        <v>44</v>
      </c>
      <c r="K1845">
        <v>47</v>
      </c>
      <c r="L1845">
        <v>1505.57</v>
      </c>
      <c r="M1845">
        <v>0.02</v>
      </c>
      <c r="N1845" t="s">
        <v>39</v>
      </c>
      <c r="O1845">
        <v>-54.63</v>
      </c>
      <c r="P1845">
        <v>30.53</v>
      </c>
      <c r="Q1845">
        <v>19.989999999999998</v>
      </c>
      <c r="R1845" t="s">
        <v>260</v>
      </c>
      <c r="S1845" t="s">
        <v>260</v>
      </c>
      <c r="T1845" t="s">
        <v>31</v>
      </c>
      <c r="U1845" t="s">
        <v>22</v>
      </c>
      <c r="V1845" t="s">
        <v>57</v>
      </c>
      <c r="W1845">
        <v>0.39</v>
      </c>
    </row>
    <row r="1846" spans="1:23" x14ac:dyDescent="0.3">
      <c r="A1846" t="s">
        <v>1255</v>
      </c>
      <c r="B1846" t="s">
        <v>1060</v>
      </c>
      <c r="D1846" s="1">
        <v>40194</v>
      </c>
      <c r="E1846" s="1">
        <v>40196</v>
      </c>
      <c r="F1846" s="1" t="str">
        <f t="shared" si="126"/>
        <v>January</v>
      </c>
      <c r="G1846" s="1" t="str">
        <f t="shared" si="127"/>
        <v>2010</v>
      </c>
      <c r="H1846" s="2">
        <f t="shared" si="128"/>
        <v>2</v>
      </c>
      <c r="I1846" s="2" t="b">
        <f t="shared" si="129"/>
        <v>0</v>
      </c>
      <c r="J1846" t="s">
        <v>34</v>
      </c>
      <c r="K1846">
        <v>33</v>
      </c>
      <c r="L1846">
        <v>126.38</v>
      </c>
      <c r="M1846">
        <v>0.08</v>
      </c>
      <c r="N1846" t="s">
        <v>18</v>
      </c>
      <c r="O1846">
        <v>26.64</v>
      </c>
      <c r="P1846">
        <v>4</v>
      </c>
      <c r="Q1846">
        <v>1.3</v>
      </c>
      <c r="R1846" t="s">
        <v>260</v>
      </c>
      <c r="S1846" t="s">
        <v>260</v>
      </c>
      <c r="T1846" t="s">
        <v>21</v>
      </c>
      <c r="U1846" t="s">
        <v>22</v>
      </c>
      <c r="V1846" t="s">
        <v>43</v>
      </c>
      <c r="W1846">
        <v>0.37</v>
      </c>
    </row>
    <row r="1847" spans="1:23" x14ac:dyDescent="0.3">
      <c r="A1847" t="s">
        <v>1255</v>
      </c>
      <c r="B1847" t="s">
        <v>1060</v>
      </c>
      <c r="D1847" s="1">
        <v>40194</v>
      </c>
      <c r="E1847" s="1">
        <v>40195</v>
      </c>
      <c r="F1847" s="1" t="str">
        <f t="shared" si="126"/>
        <v>January</v>
      </c>
      <c r="G1847" s="1" t="str">
        <f t="shared" si="127"/>
        <v>2010</v>
      </c>
      <c r="H1847" s="2">
        <f t="shared" si="128"/>
        <v>1</v>
      </c>
      <c r="I1847" s="2" t="b">
        <f t="shared" si="129"/>
        <v>0</v>
      </c>
      <c r="J1847" t="s">
        <v>34</v>
      </c>
      <c r="K1847">
        <v>4</v>
      </c>
      <c r="L1847">
        <v>33.1</v>
      </c>
      <c r="M1847">
        <v>0.06</v>
      </c>
      <c r="N1847" t="s">
        <v>18</v>
      </c>
      <c r="O1847">
        <v>-24.15</v>
      </c>
      <c r="P1847">
        <v>6.48</v>
      </c>
      <c r="Q1847">
        <v>8.74</v>
      </c>
      <c r="R1847" t="s">
        <v>260</v>
      </c>
      <c r="S1847" t="s">
        <v>260</v>
      </c>
      <c r="T1847" t="s">
        <v>21</v>
      </c>
      <c r="U1847" t="s">
        <v>22</v>
      </c>
      <c r="V1847" t="s">
        <v>43</v>
      </c>
      <c r="W1847">
        <v>0.36</v>
      </c>
    </row>
    <row r="1848" spans="1:23" x14ac:dyDescent="0.3">
      <c r="A1848" t="s">
        <v>1090</v>
      </c>
      <c r="B1848" t="s">
        <v>1262</v>
      </c>
      <c r="D1848" s="1">
        <v>40010</v>
      </c>
      <c r="E1848" s="1">
        <v>40012</v>
      </c>
      <c r="F1848" s="1" t="str">
        <f t="shared" si="126"/>
        <v>July</v>
      </c>
      <c r="G1848" s="1" t="str">
        <f t="shared" si="127"/>
        <v>2009</v>
      </c>
      <c r="H1848" s="2">
        <f t="shared" si="128"/>
        <v>2</v>
      </c>
      <c r="I1848" s="2" t="b">
        <f t="shared" si="129"/>
        <v>0</v>
      </c>
      <c r="J1848" t="s">
        <v>24</v>
      </c>
      <c r="K1848">
        <v>37</v>
      </c>
      <c r="L1848">
        <v>288.55</v>
      </c>
      <c r="M1848">
        <v>0.03</v>
      </c>
      <c r="N1848" t="s">
        <v>18</v>
      </c>
      <c r="O1848">
        <v>-133.69999999999999</v>
      </c>
      <c r="P1848">
        <v>7.37</v>
      </c>
      <c r="Q1848">
        <v>5.53</v>
      </c>
      <c r="R1848" t="s">
        <v>260</v>
      </c>
      <c r="S1848" t="s">
        <v>260</v>
      </c>
      <c r="T1848" t="s">
        <v>31</v>
      </c>
      <c r="U1848" t="s">
        <v>32</v>
      </c>
      <c r="V1848" t="s">
        <v>48</v>
      </c>
      <c r="W1848">
        <v>0.69</v>
      </c>
    </row>
    <row r="1849" spans="1:23" x14ac:dyDescent="0.3">
      <c r="A1849" t="s">
        <v>1259</v>
      </c>
      <c r="B1849" t="s">
        <v>1260</v>
      </c>
      <c r="D1849" s="1">
        <v>40313</v>
      </c>
      <c r="E1849" s="1">
        <v>40314</v>
      </c>
      <c r="F1849" s="1" t="str">
        <f t="shared" si="126"/>
        <v>May</v>
      </c>
      <c r="G1849" s="1" t="str">
        <f t="shared" si="127"/>
        <v>2010</v>
      </c>
      <c r="H1849" s="2">
        <f t="shared" si="128"/>
        <v>1</v>
      </c>
      <c r="I1849" s="2" t="b">
        <f t="shared" si="129"/>
        <v>0</v>
      </c>
      <c r="J1849" t="s">
        <v>44</v>
      </c>
      <c r="K1849">
        <v>29</v>
      </c>
      <c r="L1849">
        <v>357.96</v>
      </c>
      <c r="M1849">
        <v>0.06</v>
      </c>
      <c r="N1849" t="s">
        <v>18</v>
      </c>
      <c r="O1849">
        <v>10.44</v>
      </c>
      <c r="P1849">
        <v>12.28</v>
      </c>
      <c r="Q1849">
        <v>6.47</v>
      </c>
      <c r="R1849" t="s">
        <v>260</v>
      </c>
      <c r="S1849" t="s">
        <v>260</v>
      </c>
      <c r="T1849" t="s">
        <v>27</v>
      </c>
      <c r="U1849" t="s">
        <v>22</v>
      </c>
      <c r="V1849" t="s">
        <v>43</v>
      </c>
      <c r="W1849">
        <v>0.38</v>
      </c>
    </row>
    <row r="1850" spans="1:23" x14ac:dyDescent="0.3">
      <c r="A1850" t="s">
        <v>1263</v>
      </c>
      <c r="B1850" t="s">
        <v>1264</v>
      </c>
      <c r="D1850" s="1">
        <v>40136</v>
      </c>
      <c r="E1850" s="1">
        <v>40136</v>
      </c>
      <c r="F1850" s="1" t="str">
        <f t="shared" si="126"/>
        <v>November</v>
      </c>
      <c r="G1850" s="1" t="str">
        <f t="shared" si="127"/>
        <v>2009</v>
      </c>
      <c r="H1850" s="2">
        <f t="shared" si="128"/>
        <v>0</v>
      </c>
      <c r="I1850" s="2" t="str">
        <f t="shared" si="129"/>
        <v>FREE DELIVERY</v>
      </c>
      <c r="J1850" t="s">
        <v>24</v>
      </c>
      <c r="K1850">
        <v>4</v>
      </c>
      <c r="L1850">
        <v>582.59</v>
      </c>
      <c r="M1850">
        <v>7.0000000000000007E-2</v>
      </c>
      <c r="N1850" t="s">
        <v>18</v>
      </c>
      <c r="O1850">
        <v>-121.75</v>
      </c>
      <c r="P1850">
        <v>155.06</v>
      </c>
      <c r="Q1850">
        <v>7.07</v>
      </c>
      <c r="R1850" t="s">
        <v>260</v>
      </c>
      <c r="S1850" t="s">
        <v>260</v>
      </c>
      <c r="T1850" t="s">
        <v>27</v>
      </c>
      <c r="U1850" t="s">
        <v>22</v>
      </c>
      <c r="V1850" t="s">
        <v>23</v>
      </c>
      <c r="W1850">
        <v>0.59</v>
      </c>
    </row>
    <row r="1851" spans="1:23" x14ac:dyDescent="0.3">
      <c r="A1851" t="s">
        <v>1090</v>
      </c>
      <c r="B1851" t="s">
        <v>1262</v>
      </c>
      <c r="D1851" s="1">
        <v>40219</v>
      </c>
      <c r="E1851" s="1">
        <v>40222</v>
      </c>
      <c r="F1851" s="1" t="str">
        <f t="shared" si="126"/>
        <v>February</v>
      </c>
      <c r="G1851" s="1" t="str">
        <f t="shared" si="127"/>
        <v>2010</v>
      </c>
      <c r="H1851" s="2">
        <f t="shared" si="128"/>
        <v>3</v>
      </c>
      <c r="I1851" s="2" t="b">
        <f t="shared" si="129"/>
        <v>0</v>
      </c>
      <c r="J1851" t="s">
        <v>44</v>
      </c>
      <c r="K1851">
        <v>18</v>
      </c>
      <c r="L1851">
        <v>1297.4485</v>
      </c>
      <c r="M1851">
        <v>0.04</v>
      </c>
      <c r="N1851" t="s">
        <v>18</v>
      </c>
      <c r="O1851">
        <v>4.21</v>
      </c>
      <c r="P1851">
        <v>85.99</v>
      </c>
      <c r="Q1851">
        <v>10.78</v>
      </c>
      <c r="R1851" t="s">
        <v>260</v>
      </c>
      <c r="S1851" t="s">
        <v>260</v>
      </c>
      <c r="T1851" t="s">
        <v>31</v>
      </c>
      <c r="U1851" t="s">
        <v>32</v>
      </c>
      <c r="V1851" t="s">
        <v>33</v>
      </c>
      <c r="W1851">
        <v>0.57999999999999996</v>
      </c>
    </row>
    <row r="1852" spans="1:23" x14ac:dyDescent="0.3">
      <c r="A1852" t="s">
        <v>1255</v>
      </c>
      <c r="B1852" t="s">
        <v>1060</v>
      </c>
      <c r="D1852" s="1">
        <v>41200</v>
      </c>
      <c r="E1852" s="1">
        <v>41202</v>
      </c>
      <c r="F1852" s="1" t="str">
        <f t="shared" si="126"/>
        <v>October</v>
      </c>
      <c r="G1852" s="1" t="str">
        <f t="shared" si="127"/>
        <v>2012</v>
      </c>
      <c r="H1852" s="2">
        <f t="shared" si="128"/>
        <v>2</v>
      </c>
      <c r="I1852" s="2" t="b">
        <f t="shared" si="129"/>
        <v>0</v>
      </c>
      <c r="J1852" t="s">
        <v>52</v>
      </c>
      <c r="K1852">
        <v>27</v>
      </c>
      <c r="L1852">
        <v>79.44</v>
      </c>
      <c r="M1852">
        <v>0.06</v>
      </c>
      <c r="N1852" t="s">
        <v>18</v>
      </c>
      <c r="O1852">
        <v>29.85</v>
      </c>
      <c r="P1852">
        <v>2.88</v>
      </c>
      <c r="Q1852">
        <v>0.5</v>
      </c>
      <c r="R1852" t="s">
        <v>260</v>
      </c>
      <c r="S1852" t="s">
        <v>260</v>
      </c>
      <c r="T1852" t="s">
        <v>31</v>
      </c>
      <c r="U1852" t="s">
        <v>22</v>
      </c>
      <c r="V1852" t="s">
        <v>57</v>
      </c>
      <c r="W1852">
        <v>0.39</v>
      </c>
    </row>
    <row r="1853" spans="1:23" x14ac:dyDescent="0.3">
      <c r="A1853" t="s">
        <v>1255</v>
      </c>
      <c r="B1853" t="s">
        <v>1060</v>
      </c>
      <c r="D1853" s="1">
        <v>41200</v>
      </c>
      <c r="E1853" s="1">
        <v>41201</v>
      </c>
      <c r="F1853" s="1" t="str">
        <f t="shared" si="126"/>
        <v>October</v>
      </c>
      <c r="G1853" s="1" t="str">
        <f t="shared" si="127"/>
        <v>2012</v>
      </c>
      <c r="H1853" s="2">
        <f t="shared" si="128"/>
        <v>1</v>
      </c>
      <c r="I1853" s="2" t="b">
        <f t="shared" si="129"/>
        <v>0</v>
      </c>
      <c r="J1853" t="s">
        <v>52</v>
      </c>
      <c r="K1853">
        <v>5</v>
      </c>
      <c r="L1853">
        <v>110.03</v>
      </c>
      <c r="M1853">
        <v>0.06</v>
      </c>
      <c r="N1853" t="s">
        <v>18</v>
      </c>
      <c r="O1853">
        <v>-31.33</v>
      </c>
      <c r="P1853">
        <v>19.98</v>
      </c>
      <c r="Q1853">
        <v>10.49</v>
      </c>
      <c r="R1853" t="s">
        <v>260</v>
      </c>
      <c r="S1853" t="s">
        <v>260</v>
      </c>
      <c r="T1853" t="s">
        <v>31</v>
      </c>
      <c r="U1853" t="s">
        <v>36</v>
      </c>
      <c r="V1853" t="s">
        <v>37</v>
      </c>
      <c r="W1853">
        <v>0.49</v>
      </c>
    </row>
    <row r="1854" spans="1:23" x14ac:dyDescent="0.3">
      <c r="A1854" t="s">
        <v>1265</v>
      </c>
      <c r="B1854" t="s">
        <v>1266</v>
      </c>
      <c r="D1854" s="1">
        <v>39880</v>
      </c>
      <c r="E1854" s="1">
        <v>39882</v>
      </c>
      <c r="F1854" s="1" t="str">
        <f t="shared" si="126"/>
        <v>March</v>
      </c>
      <c r="G1854" s="1" t="str">
        <f t="shared" si="127"/>
        <v>2009</v>
      </c>
      <c r="H1854" s="2">
        <f t="shared" si="128"/>
        <v>2</v>
      </c>
      <c r="I1854" s="2" t="b">
        <f t="shared" si="129"/>
        <v>0</v>
      </c>
      <c r="J1854" t="s">
        <v>24</v>
      </c>
      <c r="K1854">
        <v>50</v>
      </c>
      <c r="L1854">
        <v>2451.41</v>
      </c>
      <c r="M1854">
        <v>7.0000000000000007E-2</v>
      </c>
      <c r="N1854" t="s">
        <v>18</v>
      </c>
      <c r="O1854">
        <v>773.36</v>
      </c>
      <c r="P1854">
        <v>51.98</v>
      </c>
      <c r="Q1854">
        <v>10.17</v>
      </c>
      <c r="R1854" t="s">
        <v>260</v>
      </c>
      <c r="S1854" t="s">
        <v>260</v>
      </c>
      <c r="T1854" t="s">
        <v>42</v>
      </c>
      <c r="U1854" t="s">
        <v>32</v>
      </c>
      <c r="V1854" t="s">
        <v>94</v>
      </c>
      <c r="W1854">
        <v>0.37</v>
      </c>
    </row>
    <row r="1855" spans="1:23" x14ac:dyDescent="0.3">
      <c r="A1855" t="s">
        <v>1265</v>
      </c>
      <c r="B1855" t="s">
        <v>1266</v>
      </c>
      <c r="D1855" s="1">
        <v>39880</v>
      </c>
      <c r="E1855" s="1">
        <v>39883</v>
      </c>
      <c r="F1855" s="1" t="str">
        <f t="shared" si="126"/>
        <v>March</v>
      </c>
      <c r="G1855" s="1" t="str">
        <f t="shared" si="127"/>
        <v>2009</v>
      </c>
      <c r="H1855" s="2">
        <f t="shared" si="128"/>
        <v>3</v>
      </c>
      <c r="I1855" s="2" t="b">
        <f t="shared" si="129"/>
        <v>0</v>
      </c>
      <c r="J1855" t="s">
        <v>24</v>
      </c>
      <c r="K1855">
        <v>11</v>
      </c>
      <c r="L1855">
        <v>851.24</v>
      </c>
      <c r="M1855">
        <v>0.1</v>
      </c>
      <c r="N1855" t="s">
        <v>25</v>
      </c>
      <c r="O1855">
        <v>-149.46</v>
      </c>
      <c r="P1855">
        <v>80.97</v>
      </c>
      <c r="Q1855">
        <v>33.6</v>
      </c>
      <c r="R1855" t="s">
        <v>260</v>
      </c>
      <c r="S1855" t="s">
        <v>260</v>
      </c>
      <c r="T1855" t="s">
        <v>42</v>
      </c>
      <c r="U1855" t="s">
        <v>32</v>
      </c>
      <c r="V1855" t="s">
        <v>94</v>
      </c>
      <c r="W1855">
        <v>0.37</v>
      </c>
    </row>
    <row r="1856" spans="1:23" x14ac:dyDescent="0.3">
      <c r="A1856" t="s">
        <v>1265</v>
      </c>
      <c r="B1856" t="s">
        <v>1266</v>
      </c>
      <c r="D1856" s="1">
        <v>41194</v>
      </c>
      <c r="E1856" s="1">
        <v>41201</v>
      </c>
      <c r="F1856" s="1" t="str">
        <f t="shared" si="126"/>
        <v>October</v>
      </c>
      <c r="G1856" s="1" t="str">
        <f t="shared" si="127"/>
        <v>2012</v>
      </c>
      <c r="H1856" s="2">
        <f t="shared" si="128"/>
        <v>7</v>
      </c>
      <c r="I1856" s="2" t="b">
        <f t="shared" si="129"/>
        <v>0</v>
      </c>
      <c r="J1856" t="s">
        <v>17</v>
      </c>
      <c r="K1856">
        <v>26</v>
      </c>
      <c r="L1856">
        <v>3505.6</v>
      </c>
      <c r="M1856">
        <v>0.03</v>
      </c>
      <c r="N1856" t="s">
        <v>18</v>
      </c>
      <c r="O1856">
        <v>1019.7</v>
      </c>
      <c r="P1856">
        <v>128.24</v>
      </c>
      <c r="Q1856">
        <v>12.65</v>
      </c>
      <c r="R1856" t="s">
        <v>260</v>
      </c>
      <c r="S1856" t="s">
        <v>260</v>
      </c>
      <c r="T1856" t="s">
        <v>42</v>
      </c>
      <c r="U1856" t="s">
        <v>36</v>
      </c>
      <c r="V1856" t="s">
        <v>67</v>
      </c>
    </row>
    <row r="1857" spans="1:23" x14ac:dyDescent="0.3">
      <c r="A1857" t="s">
        <v>1022</v>
      </c>
      <c r="B1857" t="s">
        <v>1256</v>
      </c>
      <c r="D1857" s="1">
        <v>40460</v>
      </c>
      <c r="E1857" s="1">
        <v>40461</v>
      </c>
      <c r="F1857" s="1" t="str">
        <f t="shared" si="126"/>
        <v>October</v>
      </c>
      <c r="G1857" s="1" t="str">
        <f t="shared" si="127"/>
        <v>2010</v>
      </c>
      <c r="H1857" s="2">
        <f t="shared" si="128"/>
        <v>1</v>
      </c>
      <c r="I1857" s="2" t="b">
        <f t="shared" si="129"/>
        <v>0</v>
      </c>
      <c r="J1857" t="s">
        <v>24</v>
      </c>
      <c r="K1857">
        <v>22</v>
      </c>
      <c r="L1857">
        <v>96.75</v>
      </c>
      <c r="M1857">
        <v>0.04</v>
      </c>
      <c r="N1857" t="s">
        <v>18</v>
      </c>
      <c r="O1857">
        <v>-72.91</v>
      </c>
      <c r="P1857">
        <v>4.24</v>
      </c>
      <c r="Q1857">
        <v>5.41</v>
      </c>
      <c r="R1857" t="s">
        <v>260</v>
      </c>
      <c r="S1857" t="s">
        <v>260</v>
      </c>
      <c r="T1857" t="s">
        <v>42</v>
      </c>
      <c r="U1857" t="s">
        <v>22</v>
      </c>
      <c r="V1857" t="s">
        <v>29</v>
      </c>
      <c r="W1857">
        <v>0.35</v>
      </c>
    </row>
    <row r="1858" spans="1:23" x14ac:dyDescent="0.3">
      <c r="A1858" t="s">
        <v>1259</v>
      </c>
      <c r="B1858" t="s">
        <v>1260</v>
      </c>
      <c r="D1858" s="1">
        <v>40727</v>
      </c>
      <c r="E1858" s="1">
        <v>40730</v>
      </c>
      <c r="F1858" s="1" t="str">
        <f t="shared" si="126"/>
        <v>July</v>
      </c>
      <c r="G1858" s="1" t="str">
        <f t="shared" si="127"/>
        <v>2011</v>
      </c>
      <c r="H1858" s="2">
        <f t="shared" si="128"/>
        <v>3</v>
      </c>
      <c r="I1858" s="2" t="b">
        <f t="shared" si="129"/>
        <v>0</v>
      </c>
      <c r="J1858" t="s">
        <v>24</v>
      </c>
      <c r="K1858">
        <v>47</v>
      </c>
      <c r="L1858">
        <v>5051.8900000000003</v>
      </c>
      <c r="M1858">
        <v>0.02</v>
      </c>
      <c r="N1858" t="s">
        <v>18</v>
      </c>
      <c r="O1858">
        <v>1708.84</v>
      </c>
      <c r="P1858">
        <v>107.53</v>
      </c>
      <c r="Q1858">
        <v>5.81</v>
      </c>
      <c r="R1858" t="s">
        <v>260</v>
      </c>
      <c r="S1858" t="s">
        <v>260</v>
      </c>
      <c r="T1858" t="s">
        <v>42</v>
      </c>
      <c r="U1858" t="s">
        <v>36</v>
      </c>
      <c r="V1858" t="s">
        <v>37</v>
      </c>
      <c r="W1858">
        <v>0.65</v>
      </c>
    </row>
    <row r="1859" spans="1:23" x14ac:dyDescent="0.3">
      <c r="A1859" t="s">
        <v>1259</v>
      </c>
      <c r="B1859" t="s">
        <v>1260</v>
      </c>
      <c r="D1859" s="1">
        <v>40159</v>
      </c>
      <c r="E1859" s="1">
        <v>40161</v>
      </c>
      <c r="F1859" s="1" t="str">
        <f t="shared" ref="F1859:F1922" si="130">TEXT(E1859,"mmmm")</f>
        <v>December</v>
      </c>
      <c r="G1859" s="1" t="str">
        <f t="shared" ref="G1859:G1922" si="131">TEXT(E1859,"yyyy")</f>
        <v>2009</v>
      </c>
      <c r="H1859" s="2">
        <f t="shared" ref="H1859:H1922" si="132">E1859-D1859</f>
        <v>2</v>
      </c>
      <c r="I1859" s="2" t="b">
        <f t="shared" ref="I1859:I1922" si="133">IF(H1859&lt;1,IF(AND(H1859&gt;0,H1859&lt;2),"ONE DAY", "FREE DELIVERY"))</f>
        <v>0</v>
      </c>
      <c r="J1859" t="s">
        <v>24</v>
      </c>
      <c r="K1859">
        <v>2</v>
      </c>
      <c r="L1859">
        <v>302.91000000000003</v>
      </c>
      <c r="M1859">
        <v>0.04</v>
      </c>
      <c r="N1859" t="s">
        <v>25</v>
      </c>
      <c r="O1859">
        <v>-186.13</v>
      </c>
      <c r="P1859">
        <v>124.49</v>
      </c>
      <c r="Q1859">
        <v>51.94</v>
      </c>
      <c r="R1859" t="s">
        <v>260</v>
      </c>
      <c r="S1859" t="s">
        <v>260</v>
      </c>
      <c r="T1859" t="s">
        <v>27</v>
      </c>
      <c r="U1859" t="s">
        <v>36</v>
      </c>
      <c r="V1859" t="s">
        <v>55</v>
      </c>
      <c r="W1859">
        <v>0.63</v>
      </c>
    </row>
    <row r="1860" spans="1:23" x14ac:dyDescent="0.3">
      <c r="A1860" t="s">
        <v>1259</v>
      </c>
      <c r="B1860" t="s">
        <v>1260</v>
      </c>
      <c r="D1860" s="1">
        <v>40159</v>
      </c>
      <c r="E1860" s="1">
        <v>40159</v>
      </c>
      <c r="F1860" s="1" t="str">
        <f t="shared" si="130"/>
        <v>December</v>
      </c>
      <c r="G1860" s="1" t="str">
        <f t="shared" si="131"/>
        <v>2009</v>
      </c>
      <c r="H1860" s="2">
        <f t="shared" si="132"/>
        <v>0</v>
      </c>
      <c r="I1860" s="2" t="str">
        <f t="shared" si="133"/>
        <v>FREE DELIVERY</v>
      </c>
      <c r="J1860" t="s">
        <v>24</v>
      </c>
      <c r="K1860">
        <v>29</v>
      </c>
      <c r="L1860">
        <v>842.61350000000004</v>
      </c>
      <c r="M1860">
        <v>0.1</v>
      </c>
      <c r="N1860" t="s">
        <v>18</v>
      </c>
      <c r="O1860">
        <v>-208.43</v>
      </c>
      <c r="P1860">
        <v>35.99</v>
      </c>
      <c r="Q1860">
        <v>5</v>
      </c>
      <c r="R1860" t="s">
        <v>260</v>
      </c>
      <c r="S1860" t="s">
        <v>260</v>
      </c>
      <c r="T1860" t="s">
        <v>27</v>
      </c>
      <c r="U1860" t="s">
        <v>32</v>
      </c>
      <c r="V1860" t="s">
        <v>33</v>
      </c>
      <c r="W1860">
        <v>0.82</v>
      </c>
    </row>
    <row r="1861" spans="1:23" x14ac:dyDescent="0.3">
      <c r="A1861" t="s">
        <v>1259</v>
      </c>
      <c r="B1861" t="s">
        <v>1260</v>
      </c>
      <c r="D1861" s="1">
        <v>41261</v>
      </c>
      <c r="E1861" s="1">
        <v>41263</v>
      </c>
      <c r="F1861" s="1" t="str">
        <f t="shared" si="130"/>
        <v>December</v>
      </c>
      <c r="G1861" s="1" t="str">
        <f t="shared" si="131"/>
        <v>2012</v>
      </c>
      <c r="H1861" s="2">
        <f t="shared" si="132"/>
        <v>2</v>
      </c>
      <c r="I1861" s="2" t="b">
        <f t="shared" si="133"/>
        <v>0</v>
      </c>
      <c r="J1861" t="s">
        <v>44</v>
      </c>
      <c r="K1861">
        <v>44</v>
      </c>
      <c r="L1861">
        <v>117.97</v>
      </c>
      <c r="M1861">
        <v>0.1</v>
      </c>
      <c r="N1861" t="s">
        <v>18</v>
      </c>
      <c r="O1861">
        <v>44.59</v>
      </c>
      <c r="P1861">
        <v>2.88</v>
      </c>
      <c r="Q1861">
        <v>0.5</v>
      </c>
      <c r="R1861" t="s">
        <v>260</v>
      </c>
      <c r="S1861" t="s">
        <v>260</v>
      </c>
      <c r="T1861" t="s">
        <v>42</v>
      </c>
      <c r="U1861" t="s">
        <v>22</v>
      </c>
      <c r="V1861" t="s">
        <v>57</v>
      </c>
      <c r="W1861">
        <v>0.36</v>
      </c>
    </row>
    <row r="1862" spans="1:23" x14ac:dyDescent="0.3">
      <c r="A1862" t="s">
        <v>1257</v>
      </c>
      <c r="B1862" t="s">
        <v>1258</v>
      </c>
      <c r="D1862" s="1">
        <v>40474</v>
      </c>
      <c r="E1862" s="1">
        <v>40479</v>
      </c>
      <c r="F1862" s="1" t="str">
        <f t="shared" si="130"/>
        <v>October</v>
      </c>
      <c r="G1862" s="1" t="str">
        <f t="shared" si="131"/>
        <v>2010</v>
      </c>
      <c r="H1862" s="2">
        <f t="shared" si="132"/>
        <v>5</v>
      </c>
      <c r="I1862" s="2" t="b">
        <f t="shared" si="133"/>
        <v>0</v>
      </c>
      <c r="J1862" t="s">
        <v>17</v>
      </c>
      <c r="K1862">
        <v>12</v>
      </c>
      <c r="L1862">
        <v>2237.7600000000002</v>
      </c>
      <c r="M1862">
        <v>0.1</v>
      </c>
      <c r="N1862" t="s">
        <v>25</v>
      </c>
      <c r="O1862">
        <v>151.86000000000001</v>
      </c>
      <c r="P1862">
        <v>200.98</v>
      </c>
      <c r="Q1862">
        <v>23.76</v>
      </c>
      <c r="R1862" t="s">
        <v>260</v>
      </c>
      <c r="S1862" t="s">
        <v>260</v>
      </c>
      <c r="T1862" t="s">
        <v>31</v>
      </c>
      <c r="U1862" t="s">
        <v>36</v>
      </c>
      <c r="V1862" t="s">
        <v>67</v>
      </c>
      <c r="W1862">
        <v>0.57999999999999996</v>
      </c>
    </row>
    <row r="1863" spans="1:23" x14ac:dyDescent="0.3">
      <c r="A1863" t="s">
        <v>1257</v>
      </c>
      <c r="B1863" t="s">
        <v>1258</v>
      </c>
      <c r="D1863" s="1">
        <v>40474</v>
      </c>
      <c r="E1863" s="1">
        <v>40478</v>
      </c>
      <c r="F1863" s="1" t="str">
        <f t="shared" si="130"/>
        <v>October</v>
      </c>
      <c r="G1863" s="1" t="str">
        <f t="shared" si="131"/>
        <v>2010</v>
      </c>
      <c r="H1863" s="2">
        <f t="shared" si="132"/>
        <v>4</v>
      </c>
      <c r="I1863" s="2" t="b">
        <f t="shared" si="133"/>
        <v>0</v>
      </c>
      <c r="J1863" t="s">
        <v>17</v>
      </c>
      <c r="K1863">
        <v>4</v>
      </c>
      <c r="L1863">
        <v>20.59</v>
      </c>
      <c r="M1863">
        <v>0.02</v>
      </c>
      <c r="N1863" t="s">
        <v>39</v>
      </c>
      <c r="O1863">
        <v>1.19</v>
      </c>
      <c r="P1863">
        <v>3.98</v>
      </c>
      <c r="Q1863">
        <v>0.83</v>
      </c>
      <c r="R1863" t="s">
        <v>260</v>
      </c>
      <c r="S1863" t="s">
        <v>260</v>
      </c>
      <c r="T1863" t="s">
        <v>31</v>
      </c>
      <c r="U1863" t="s">
        <v>22</v>
      </c>
      <c r="V1863" t="s">
        <v>60</v>
      </c>
      <c r="W1863">
        <v>0.51</v>
      </c>
    </row>
    <row r="1864" spans="1:23" x14ac:dyDescent="0.3">
      <c r="A1864" t="s">
        <v>1257</v>
      </c>
      <c r="B1864" t="s">
        <v>1258</v>
      </c>
      <c r="D1864" s="1">
        <v>40474</v>
      </c>
      <c r="E1864" s="1">
        <v>40479</v>
      </c>
      <c r="F1864" s="1" t="str">
        <f t="shared" si="130"/>
        <v>October</v>
      </c>
      <c r="G1864" s="1" t="str">
        <f t="shared" si="131"/>
        <v>2010</v>
      </c>
      <c r="H1864" s="2">
        <f t="shared" si="132"/>
        <v>5</v>
      </c>
      <c r="I1864" s="2" t="b">
        <f t="shared" si="133"/>
        <v>0</v>
      </c>
      <c r="J1864" t="s">
        <v>17</v>
      </c>
      <c r="K1864">
        <v>19</v>
      </c>
      <c r="L1864">
        <v>281.74</v>
      </c>
      <c r="M1864">
        <v>0.06</v>
      </c>
      <c r="N1864" t="s">
        <v>18</v>
      </c>
      <c r="O1864">
        <v>25.67</v>
      </c>
      <c r="P1864">
        <v>14.56</v>
      </c>
      <c r="Q1864">
        <v>3.5</v>
      </c>
      <c r="R1864" t="s">
        <v>260</v>
      </c>
      <c r="S1864" t="s">
        <v>260</v>
      </c>
      <c r="T1864" t="s">
        <v>31</v>
      </c>
      <c r="U1864" t="s">
        <v>22</v>
      </c>
      <c r="V1864" t="s">
        <v>28</v>
      </c>
      <c r="W1864">
        <v>0.57999999999999996</v>
      </c>
    </row>
    <row r="1865" spans="1:23" x14ac:dyDescent="0.3">
      <c r="A1865" t="s">
        <v>1257</v>
      </c>
      <c r="B1865" t="s">
        <v>1258</v>
      </c>
      <c r="D1865" s="1">
        <v>40474</v>
      </c>
      <c r="E1865" s="1">
        <v>40481</v>
      </c>
      <c r="F1865" s="1" t="str">
        <f t="shared" si="130"/>
        <v>October</v>
      </c>
      <c r="G1865" s="1" t="str">
        <f t="shared" si="131"/>
        <v>2010</v>
      </c>
      <c r="H1865" s="2">
        <f t="shared" si="132"/>
        <v>7</v>
      </c>
      <c r="I1865" s="2" t="b">
        <f t="shared" si="133"/>
        <v>0</v>
      </c>
      <c r="J1865" t="s">
        <v>17</v>
      </c>
      <c r="K1865">
        <v>23</v>
      </c>
      <c r="L1865">
        <v>217.35</v>
      </c>
      <c r="M1865">
        <v>0</v>
      </c>
      <c r="N1865" t="s">
        <v>18</v>
      </c>
      <c r="O1865">
        <v>-67.19</v>
      </c>
      <c r="P1865">
        <v>8.74</v>
      </c>
      <c r="Q1865">
        <v>8.2899999999999991</v>
      </c>
      <c r="R1865" t="s">
        <v>260</v>
      </c>
      <c r="S1865" t="s">
        <v>260</v>
      </c>
      <c r="T1865" t="s">
        <v>31</v>
      </c>
      <c r="U1865" t="s">
        <v>22</v>
      </c>
      <c r="V1865" t="s">
        <v>51</v>
      </c>
      <c r="W1865">
        <v>0.38</v>
      </c>
    </row>
    <row r="1866" spans="1:23" x14ac:dyDescent="0.3">
      <c r="A1866" t="s">
        <v>1257</v>
      </c>
      <c r="B1866" t="s">
        <v>1258</v>
      </c>
      <c r="D1866" s="1">
        <v>40474</v>
      </c>
      <c r="E1866" s="1">
        <v>40479</v>
      </c>
      <c r="F1866" s="1" t="str">
        <f t="shared" si="130"/>
        <v>October</v>
      </c>
      <c r="G1866" s="1" t="str">
        <f t="shared" si="131"/>
        <v>2010</v>
      </c>
      <c r="H1866" s="2">
        <f t="shared" si="132"/>
        <v>5</v>
      </c>
      <c r="I1866" s="2" t="b">
        <f t="shared" si="133"/>
        <v>0</v>
      </c>
      <c r="J1866" t="s">
        <v>17</v>
      </c>
      <c r="K1866">
        <v>15</v>
      </c>
      <c r="L1866">
        <v>2746.57</v>
      </c>
      <c r="M1866">
        <v>0.03</v>
      </c>
      <c r="N1866" t="s">
        <v>18</v>
      </c>
      <c r="O1866">
        <v>617.4</v>
      </c>
      <c r="P1866">
        <v>178.47</v>
      </c>
      <c r="Q1866">
        <v>19.989999999999998</v>
      </c>
      <c r="R1866" t="s">
        <v>260</v>
      </c>
      <c r="S1866" t="s">
        <v>260</v>
      </c>
      <c r="T1866" t="s">
        <v>31</v>
      </c>
      <c r="U1866" t="s">
        <v>22</v>
      </c>
      <c r="V1866" t="s">
        <v>23</v>
      </c>
      <c r="W1866">
        <v>0.55000000000000004</v>
      </c>
    </row>
    <row r="1867" spans="1:23" x14ac:dyDescent="0.3">
      <c r="A1867" t="s">
        <v>1259</v>
      </c>
      <c r="B1867" t="s">
        <v>1260</v>
      </c>
      <c r="D1867" s="1">
        <v>39858</v>
      </c>
      <c r="E1867" s="1">
        <v>39860</v>
      </c>
      <c r="F1867" s="1" t="str">
        <f t="shared" si="130"/>
        <v>February</v>
      </c>
      <c r="G1867" s="1" t="str">
        <f t="shared" si="131"/>
        <v>2009</v>
      </c>
      <c r="H1867" s="2">
        <f t="shared" si="132"/>
        <v>2</v>
      </c>
      <c r="I1867" s="2" t="b">
        <f t="shared" si="133"/>
        <v>0</v>
      </c>
      <c r="J1867" t="s">
        <v>17</v>
      </c>
      <c r="K1867">
        <v>4</v>
      </c>
      <c r="L1867">
        <v>256.77</v>
      </c>
      <c r="M1867">
        <v>0.04</v>
      </c>
      <c r="N1867" t="s">
        <v>18</v>
      </c>
      <c r="O1867">
        <v>173.89</v>
      </c>
      <c r="P1867">
        <v>60.65</v>
      </c>
      <c r="Q1867">
        <v>12.23</v>
      </c>
      <c r="R1867" t="s">
        <v>260</v>
      </c>
      <c r="S1867" t="s">
        <v>260</v>
      </c>
      <c r="T1867" t="s">
        <v>42</v>
      </c>
      <c r="U1867" t="s">
        <v>36</v>
      </c>
      <c r="V1867" t="s">
        <v>37</v>
      </c>
      <c r="W1867">
        <v>0.64</v>
      </c>
    </row>
    <row r="1868" spans="1:23" x14ac:dyDescent="0.3">
      <c r="A1868" t="s">
        <v>1261</v>
      </c>
      <c r="B1868" t="s">
        <v>1021</v>
      </c>
      <c r="D1868" s="1">
        <v>40913</v>
      </c>
      <c r="E1868" s="1">
        <v>40916</v>
      </c>
      <c r="F1868" s="1" t="str">
        <f t="shared" si="130"/>
        <v>January</v>
      </c>
      <c r="G1868" s="1" t="str">
        <f t="shared" si="131"/>
        <v>2012</v>
      </c>
      <c r="H1868" s="2">
        <f t="shared" si="132"/>
        <v>3</v>
      </c>
      <c r="I1868" s="2" t="b">
        <f t="shared" si="133"/>
        <v>0</v>
      </c>
      <c r="J1868" t="s">
        <v>24</v>
      </c>
      <c r="K1868">
        <v>33</v>
      </c>
      <c r="L1868">
        <v>154.44</v>
      </c>
      <c r="M1868">
        <v>0.06</v>
      </c>
      <c r="N1868" t="s">
        <v>18</v>
      </c>
      <c r="O1868">
        <v>54.62</v>
      </c>
      <c r="P1868">
        <v>4.76</v>
      </c>
      <c r="Q1868">
        <v>0.88</v>
      </c>
      <c r="R1868" t="s">
        <v>260</v>
      </c>
      <c r="S1868" t="s">
        <v>260</v>
      </c>
      <c r="T1868" t="s">
        <v>27</v>
      </c>
      <c r="U1868" t="s">
        <v>22</v>
      </c>
      <c r="V1868" t="s">
        <v>43</v>
      </c>
      <c r="W1868">
        <v>0.39</v>
      </c>
    </row>
    <row r="1869" spans="1:23" x14ac:dyDescent="0.3">
      <c r="A1869" t="s">
        <v>1259</v>
      </c>
      <c r="B1869" t="s">
        <v>1260</v>
      </c>
      <c r="D1869" s="1">
        <v>41137</v>
      </c>
      <c r="E1869" s="1">
        <v>41141</v>
      </c>
      <c r="F1869" s="1" t="str">
        <f t="shared" si="130"/>
        <v>August</v>
      </c>
      <c r="G1869" s="1" t="str">
        <f t="shared" si="131"/>
        <v>2012</v>
      </c>
      <c r="H1869" s="2">
        <f t="shared" si="132"/>
        <v>4</v>
      </c>
      <c r="I1869" s="2" t="b">
        <f t="shared" si="133"/>
        <v>0</v>
      </c>
      <c r="J1869" t="s">
        <v>17</v>
      </c>
      <c r="K1869">
        <v>17</v>
      </c>
      <c r="L1869">
        <v>822.91</v>
      </c>
      <c r="M1869">
        <v>0.09</v>
      </c>
      <c r="N1869" t="s">
        <v>18</v>
      </c>
      <c r="O1869">
        <v>-94.76</v>
      </c>
      <c r="P1869">
        <v>49.43</v>
      </c>
      <c r="Q1869">
        <v>19.989999999999998</v>
      </c>
      <c r="R1869" t="s">
        <v>260</v>
      </c>
      <c r="S1869" t="s">
        <v>260</v>
      </c>
      <c r="T1869" t="s">
        <v>27</v>
      </c>
      <c r="U1869" t="s">
        <v>22</v>
      </c>
      <c r="V1869" t="s">
        <v>28</v>
      </c>
      <c r="W1869">
        <v>0.56999999999999995</v>
      </c>
    </row>
    <row r="1870" spans="1:23" x14ac:dyDescent="0.3">
      <c r="A1870" t="s">
        <v>1265</v>
      </c>
      <c r="B1870" t="s">
        <v>1266</v>
      </c>
      <c r="D1870" s="1">
        <v>41009</v>
      </c>
      <c r="E1870" s="1">
        <v>41010</v>
      </c>
      <c r="F1870" s="1" t="str">
        <f t="shared" si="130"/>
        <v>April</v>
      </c>
      <c r="G1870" s="1" t="str">
        <f t="shared" si="131"/>
        <v>2012</v>
      </c>
      <c r="H1870" s="2">
        <f t="shared" si="132"/>
        <v>1</v>
      </c>
      <c r="I1870" s="2" t="b">
        <f t="shared" si="133"/>
        <v>0</v>
      </c>
      <c r="J1870" t="s">
        <v>44</v>
      </c>
      <c r="K1870">
        <v>31</v>
      </c>
      <c r="L1870">
        <v>89.18</v>
      </c>
      <c r="M1870">
        <v>0.04</v>
      </c>
      <c r="N1870" t="s">
        <v>18</v>
      </c>
      <c r="O1870">
        <v>21.73</v>
      </c>
      <c r="P1870">
        <v>2.94</v>
      </c>
      <c r="Q1870">
        <v>0.81</v>
      </c>
      <c r="R1870" t="s">
        <v>260</v>
      </c>
      <c r="S1870" t="s">
        <v>260</v>
      </c>
      <c r="T1870" t="s">
        <v>42</v>
      </c>
      <c r="U1870" t="s">
        <v>22</v>
      </c>
      <c r="V1870" t="s">
        <v>60</v>
      </c>
      <c r="W1870">
        <v>0.4</v>
      </c>
    </row>
    <row r="1871" spans="1:23" x14ac:dyDescent="0.3">
      <c r="A1871" t="s">
        <v>1265</v>
      </c>
      <c r="B1871" t="s">
        <v>1266</v>
      </c>
      <c r="D1871" s="1">
        <v>41009</v>
      </c>
      <c r="E1871" s="1">
        <v>41010</v>
      </c>
      <c r="F1871" s="1" t="str">
        <f t="shared" si="130"/>
        <v>April</v>
      </c>
      <c r="G1871" s="1" t="str">
        <f t="shared" si="131"/>
        <v>2012</v>
      </c>
      <c r="H1871" s="2">
        <f t="shared" si="132"/>
        <v>1</v>
      </c>
      <c r="I1871" s="2" t="b">
        <f t="shared" si="133"/>
        <v>0</v>
      </c>
      <c r="J1871" t="s">
        <v>44</v>
      </c>
      <c r="K1871">
        <v>50</v>
      </c>
      <c r="L1871">
        <v>1540.2850000000001</v>
      </c>
      <c r="M1871">
        <v>0.05</v>
      </c>
      <c r="N1871" t="s">
        <v>18</v>
      </c>
      <c r="O1871">
        <v>829.65</v>
      </c>
      <c r="P1871">
        <v>35.99</v>
      </c>
      <c r="Q1871">
        <v>1.25</v>
      </c>
      <c r="R1871" t="s">
        <v>260</v>
      </c>
      <c r="S1871" t="s">
        <v>260</v>
      </c>
      <c r="T1871" t="s">
        <v>42</v>
      </c>
      <c r="U1871" t="s">
        <v>32</v>
      </c>
      <c r="V1871" t="s">
        <v>33</v>
      </c>
      <c r="W1871">
        <v>0.36</v>
      </c>
    </row>
    <row r="1872" spans="1:23" x14ac:dyDescent="0.3">
      <c r="A1872" t="s">
        <v>1263</v>
      </c>
      <c r="B1872" t="s">
        <v>1264</v>
      </c>
      <c r="D1872" s="1">
        <v>40153</v>
      </c>
      <c r="E1872" s="1">
        <v>40155</v>
      </c>
      <c r="F1872" s="1" t="str">
        <f t="shared" si="130"/>
        <v>December</v>
      </c>
      <c r="G1872" s="1" t="str">
        <f t="shared" si="131"/>
        <v>2009</v>
      </c>
      <c r="H1872" s="2">
        <f t="shared" si="132"/>
        <v>2</v>
      </c>
      <c r="I1872" s="2" t="b">
        <f t="shared" si="133"/>
        <v>0</v>
      </c>
      <c r="J1872" t="s">
        <v>34</v>
      </c>
      <c r="K1872">
        <v>14</v>
      </c>
      <c r="L1872">
        <v>87.23</v>
      </c>
      <c r="M1872">
        <v>0.09</v>
      </c>
      <c r="N1872" t="s">
        <v>39</v>
      </c>
      <c r="O1872">
        <v>-69.53</v>
      </c>
      <c r="P1872">
        <v>5.4</v>
      </c>
      <c r="Q1872">
        <v>7.78</v>
      </c>
      <c r="R1872" t="s">
        <v>260</v>
      </c>
      <c r="S1872" t="s">
        <v>260</v>
      </c>
      <c r="T1872" t="s">
        <v>27</v>
      </c>
      <c r="U1872" t="s">
        <v>22</v>
      </c>
      <c r="V1872" t="s">
        <v>29</v>
      </c>
      <c r="W1872">
        <v>0.37</v>
      </c>
    </row>
    <row r="1873" spans="1:23" x14ac:dyDescent="0.3">
      <c r="A1873" t="s">
        <v>985</v>
      </c>
      <c r="B1873" t="s">
        <v>986</v>
      </c>
      <c r="D1873" s="1">
        <v>40446</v>
      </c>
      <c r="E1873" s="1">
        <v>40448</v>
      </c>
      <c r="F1873" s="1" t="str">
        <f t="shared" si="130"/>
        <v>September</v>
      </c>
      <c r="G1873" s="1" t="str">
        <f t="shared" si="131"/>
        <v>2010</v>
      </c>
      <c r="H1873" s="2">
        <f t="shared" si="132"/>
        <v>2</v>
      </c>
      <c r="I1873" s="2" t="b">
        <f t="shared" si="133"/>
        <v>0</v>
      </c>
      <c r="J1873" t="s">
        <v>44</v>
      </c>
      <c r="K1873">
        <v>21</v>
      </c>
      <c r="L1873">
        <v>187.14</v>
      </c>
      <c r="M1873">
        <v>0.02</v>
      </c>
      <c r="N1873" t="s">
        <v>18</v>
      </c>
      <c r="O1873">
        <v>21.07</v>
      </c>
      <c r="P1873">
        <v>8.33</v>
      </c>
      <c r="Q1873">
        <v>1.99</v>
      </c>
      <c r="R1873" t="s">
        <v>260</v>
      </c>
      <c r="S1873" t="s">
        <v>260</v>
      </c>
      <c r="T1873" t="s">
        <v>27</v>
      </c>
      <c r="U1873" t="s">
        <v>32</v>
      </c>
      <c r="V1873" t="s">
        <v>48</v>
      </c>
      <c r="W1873">
        <v>0.52</v>
      </c>
    </row>
    <row r="1874" spans="1:23" x14ac:dyDescent="0.3">
      <c r="A1874" t="s">
        <v>985</v>
      </c>
      <c r="B1874" t="s">
        <v>986</v>
      </c>
      <c r="D1874" s="1">
        <v>40446</v>
      </c>
      <c r="E1874" s="1">
        <v>40447</v>
      </c>
      <c r="F1874" s="1" t="str">
        <f t="shared" si="130"/>
        <v>September</v>
      </c>
      <c r="G1874" s="1" t="str">
        <f t="shared" si="131"/>
        <v>2010</v>
      </c>
      <c r="H1874" s="2">
        <f t="shared" si="132"/>
        <v>1</v>
      </c>
      <c r="I1874" s="2" t="b">
        <f t="shared" si="133"/>
        <v>0</v>
      </c>
      <c r="J1874" t="s">
        <v>44</v>
      </c>
      <c r="K1874">
        <v>12</v>
      </c>
      <c r="L1874">
        <v>385.7</v>
      </c>
      <c r="M1874">
        <v>0</v>
      </c>
      <c r="N1874" t="s">
        <v>18</v>
      </c>
      <c r="O1874">
        <v>-109.91</v>
      </c>
      <c r="P1874">
        <v>30.98</v>
      </c>
      <c r="Q1874">
        <v>6.5</v>
      </c>
      <c r="R1874" t="s">
        <v>260</v>
      </c>
      <c r="S1874" t="s">
        <v>260</v>
      </c>
      <c r="T1874" t="s">
        <v>27</v>
      </c>
      <c r="U1874" t="s">
        <v>32</v>
      </c>
      <c r="V1874" t="s">
        <v>48</v>
      </c>
      <c r="W1874">
        <v>0.79</v>
      </c>
    </row>
    <row r="1875" spans="1:23" x14ac:dyDescent="0.3">
      <c r="A1875" t="s">
        <v>985</v>
      </c>
      <c r="B1875" t="s">
        <v>986</v>
      </c>
      <c r="D1875" s="1">
        <v>40446</v>
      </c>
      <c r="E1875" s="1">
        <v>40447</v>
      </c>
      <c r="F1875" s="1" t="str">
        <f t="shared" si="130"/>
        <v>September</v>
      </c>
      <c r="G1875" s="1" t="str">
        <f t="shared" si="131"/>
        <v>2010</v>
      </c>
      <c r="H1875" s="2">
        <f t="shared" si="132"/>
        <v>1</v>
      </c>
      <c r="I1875" s="2" t="b">
        <f t="shared" si="133"/>
        <v>0</v>
      </c>
      <c r="J1875" t="s">
        <v>44</v>
      </c>
      <c r="K1875">
        <v>46</v>
      </c>
      <c r="L1875">
        <v>1048.3900000000001</v>
      </c>
      <c r="M1875">
        <v>0.06</v>
      </c>
      <c r="N1875" t="s">
        <v>39</v>
      </c>
      <c r="O1875">
        <v>206.56</v>
      </c>
      <c r="P1875">
        <v>22.98</v>
      </c>
      <c r="Q1875">
        <v>7.58</v>
      </c>
      <c r="R1875" t="s">
        <v>260</v>
      </c>
      <c r="S1875" t="s">
        <v>260</v>
      </c>
      <c r="T1875" t="s">
        <v>27</v>
      </c>
      <c r="U1875" t="s">
        <v>36</v>
      </c>
      <c r="V1875" t="s">
        <v>37</v>
      </c>
      <c r="W1875">
        <v>0.51</v>
      </c>
    </row>
    <row r="1876" spans="1:23" x14ac:dyDescent="0.3">
      <c r="A1876" t="s">
        <v>1259</v>
      </c>
      <c r="B1876" t="s">
        <v>1260</v>
      </c>
      <c r="D1876" s="1">
        <v>39822</v>
      </c>
      <c r="E1876" s="1">
        <v>39823</v>
      </c>
      <c r="F1876" s="1" t="str">
        <f t="shared" si="130"/>
        <v>January</v>
      </c>
      <c r="G1876" s="1" t="str">
        <f t="shared" si="131"/>
        <v>2009</v>
      </c>
      <c r="H1876" s="2">
        <f t="shared" si="132"/>
        <v>1</v>
      </c>
      <c r="I1876" s="2" t="b">
        <f t="shared" si="133"/>
        <v>0</v>
      </c>
      <c r="J1876" t="s">
        <v>34</v>
      </c>
      <c r="K1876">
        <v>9</v>
      </c>
      <c r="L1876">
        <v>45.87</v>
      </c>
      <c r="M1876">
        <v>0.02</v>
      </c>
      <c r="N1876" t="s">
        <v>18</v>
      </c>
      <c r="O1876">
        <v>-38.9</v>
      </c>
      <c r="P1876">
        <v>4.13</v>
      </c>
      <c r="Q1876">
        <v>6.89</v>
      </c>
      <c r="R1876" t="s">
        <v>260</v>
      </c>
      <c r="S1876" t="s">
        <v>260</v>
      </c>
      <c r="T1876" t="s">
        <v>42</v>
      </c>
      <c r="U1876" t="s">
        <v>22</v>
      </c>
      <c r="V1876" t="s">
        <v>57</v>
      </c>
      <c r="W1876">
        <v>0.39</v>
      </c>
    </row>
    <row r="1877" spans="1:23" x14ac:dyDescent="0.3">
      <c r="A1877" t="s">
        <v>1255</v>
      </c>
      <c r="B1877" t="s">
        <v>1060</v>
      </c>
      <c r="D1877" s="1">
        <v>41201</v>
      </c>
      <c r="E1877" s="1">
        <v>41201</v>
      </c>
      <c r="F1877" s="1" t="str">
        <f t="shared" si="130"/>
        <v>October</v>
      </c>
      <c r="G1877" s="1" t="str">
        <f t="shared" si="131"/>
        <v>2012</v>
      </c>
      <c r="H1877" s="2">
        <f t="shared" si="132"/>
        <v>0</v>
      </c>
      <c r="I1877" s="2" t="str">
        <f t="shared" si="133"/>
        <v>FREE DELIVERY</v>
      </c>
      <c r="J1877" t="s">
        <v>34</v>
      </c>
      <c r="K1877">
        <v>22</v>
      </c>
      <c r="L1877">
        <v>321.91000000000003</v>
      </c>
      <c r="M1877">
        <v>0.06</v>
      </c>
      <c r="N1877" t="s">
        <v>18</v>
      </c>
      <c r="O1877">
        <v>-24.96</v>
      </c>
      <c r="P1877">
        <v>15.01</v>
      </c>
      <c r="Q1877">
        <v>8.4</v>
      </c>
      <c r="R1877" t="s">
        <v>260</v>
      </c>
      <c r="S1877" t="s">
        <v>260</v>
      </c>
      <c r="T1877" t="s">
        <v>31</v>
      </c>
      <c r="U1877" t="s">
        <v>22</v>
      </c>
      <c r="V1877" t="s">
        <v>29</v>
      </c>
      <c r="W1877">
        <v>0.39</v>
      </c>
    </row>
    <row r="1878" spans="1:23" x14ac:dyDescent="0.3">
      <c r="A1878" t="s">
        <v>1255</v>
      </c>
      <c r="B1878" t="s">
        <v>1060</v>
      </c>
      <c r="D1878" s="1">
        <v>41201</v>
      </c>
      <c r="E1878" s="1">
        <v>41203</v>
      </c>
      <c r="F1878" s="1" t="str">
        <f t="shared" si="130"/>
        <v>October</v>
      </c>
      <c r="G1878" s="1" t="str">
        <f t="shared" si="131"/>
        <v>2012</v>
      </c>
      <c r="H1878" s="2">
        <f t="shared" si="132"/>
        <v>2</v>
      </c>
      <c r="I1878" s="2" t="b">
        <f t="shared" si="133"/>
        <v>0</v>
      </c>
      <c r="J1878" t="s">
        <v>34</v>
      </c>
      <c r="K1878">
        <v>2</v>
      </c>
      <c r="L1878">
        <v>132.96</v>
      </c>
      <c r="M1878">
        <v>0.05</v>
      </c>
      <c r="N1878" t="s">
        <v>18</v>
      </c>
      <c r="O1878">
        <v>-61.88</v>
      </c>
      <c r="P1878">
        <v>59.78</v>
      </c>
      <c r="Q1878">
        <v>10.29</v>
      </c>
      <c r="R1878" t="s">
        <v>260</v>
      </c>
      <c r="S1878" t="s">
        <v>260</v>
      </c>
      <c r="T1878" t="s">
        <v>31</v>
      </c>
      <c r="U1878" t="s">
        <v>22</v>
      </c>
      <c r="V1878" t="s">
        <v>29</v>
      </c>
      <c r="W1878">
        <v>0.39</v>
      </c>
    </row>
    <row r="1879" spans="1:23" x14ac:dyDescent="0.3">
      <c r="A1879" t="s">
        <v>1255</v>
      </c>
      <c r="B1879" t="s">
        <v>1060</v>
      </c>
      <c r="D1879" s="1">
        <v>41201</v>
      </c>
      <c r="E1879" s="1">
        <v>41203</v>
      </c>
      <c r="F1879" s="1" t="str">
        <f t="shared" si="130"/>
        <v>October</v>
      </c>
      <c r="G1879" s="1" t="str">
        <f t="shared" si="131"/>
        <v>2012</v>
      </c>
      <c r="H1879" s="2">
        <f t="shared" si="132"/>
        <v>2</v>
      </c>
      <c r="I1879" s="2" t="b">
        <f t="shared" si="133"/>
        <v>0</v>
      </c>
      <c r="J1879" t="s">
        <v>34</v>
      </c>
      <c r="K1879">
        <v>24</v>
      </c>
      <c r="L1879">
        <v>3268.7514999999999</v>
      </c>
      <c r="M1879">
        <v>0.04</v>
      </c>
      <c r="N1879" t="s">
        <v>18</v>
      </c>
      <c r="O1879">
        <v>562.91</v>
      </c>
      <c r="P1879">
        <v>155.99</v>
      </c>
      <c r="Q1879">
        <v>8.08</v>
      </c>
      <c r="R1879" t="s">
        <v>260</v>
      </c>
      <c r="S1879" t="s">
        <v>260</v>
      </c>
      <c r="T1879" t="s">
        <v>31</v>
      </c>
      <c r="U1879" t="s">
        <v>32</v>
      </c>
      <c r="V1879" t="s">
        <v>33</v>
      </c>
      <c r="W1879">
        <v>0.6</v>
      </c>
    </row>
    <row r="1880" spans="1:23" x14ac:dyDescent="0.3">
      <c r="A1880" t="s">
        <v>1263</v>
      </c>
      <c r="B1880" t="s">
        <v>1264</v>
      </c>
      <c r="D1880" s="1">
        <v>40639</v>
      </c>
      <c r="E1880" s="1">
        <v>40639</v>
      </c>
      <c r="F1880" s="1" t="str">
        <f t="shared" si="130"/>
        <v>April</v>
      </c>
      <c r="G1880" s="1" t="str">
        <f t="shared" si="131"/>
        <v>2011</v>
      </c>
      <c r="H1880" s="2">
        <f t="shared" si="132"/>
        <v>0</v>
      </c>
      <c r="I1880" s="2" t="str">
        <f t="shared" si="133"/>
        <v>FREE DELIVERY</v>
      </c>
      <c r="J1880" t="s">
        <v>17</v>
      </c>
      <c r="K1880">
        <v>20</v>
      </c>
      <c r="L1880">
        <v>2227.34</v>
      </c>
      <c r="M1880">
        <v>0.09</v>
      </c>
      <c r="N1880" t="s">
        <v>18</v>
      </c>
      <c r="O1880">
        <v>-609.09</v>
      </c>
      <c r="P1880">
        <v>113.64</v>
      </c>
      <c r="Q1880">
        <v>35</v>
      </c>
      <c r="R1880" t="s">
        <v>260</v>
      </c>
      <c r="S1880" t="s">
        <v>260</v>
      </c>
      <c r="T1880" t="s">
        <v>27</v>
      </c>
      <c r="U1880" t="s">
        <v>22</v>
      </c>
      <c r="V1880" t="s">
        <v>23</v>
      </c>
    </row>
    <row r="1881" spans="1:23" x14ac:dyDescent="0.3">
      <c r="A1881" t="s">
        <v>1259</v>
      </c>
      <c r="B1881" t="s">
        <v>1260</v>
      </c>
      <c r="D1881" s="1">
        <v>40554</v>
      </c>
      <c r="E1881" s="1">
        <v>40555</v>
      </c>
      <c r="F1881" s="1" t="str">
        <f t="shared" si="130"/>
        <v>January</v>
      </c>
      <c r="G1881" s="1" t="str">
        <f t="shared" si="131"/>
        <v>2011</v>
      </c>
      <c r="H1881" s="2">
        <f t="shared" si="132"/>
        <v>1</v>
      </c>
      <c r="I1881" s="2" t="b">
        <f t="shared" si="133"/>
        <v>0</v>
      </c>
      <c r="J1881" t="s">
        <v>24</v>
      </c>
      <c r="K1881">
        <v>24</v>
      </c>
      <c r="L1881">
        <v>1965.21</v>
      </c>
      <c r="M1881">
        <v>0</v>
      </c>
      <c r="N1881" t="s">
        <v>18</v>
      </c>
      <c r="O1881">
        <v>830.75</v>
      </c>
      <c r="P1881">
        <v>78.69</v>
      </c>
      <c r="Q1881">
        <v>19.989999999999998</v>
      </c>
      <c r="R1881" t="s">
        <v>260</v>
      </c>
      <c r="S1881" t="s">
        <v>260</v>
      </c>
      <c r="T1881" t="s">
        <v>42</v>
      </c>
      <c r="U1881" t="s">
        <v>36</v>
      </c>
      <c r="V1881" t="s">
        <v>37</v>
      </c>
      <c r="W1881">
        <v>0.43</v>
      </c>
    </row>
    <row r="1882" spans="1:23" x14ac:dyDescent="0.3">
      <c r="A1882" t="s">
        <v>1257</v>
      </c>
      <c r="B1882" t="s">
        <v>1258</v>
      </c>
      <c r="D1882" s="1">
        <v>41149</v>
      </c>
      <c r="E1882" s="1">
        <v>41149</v>
      </c>
      <c r="F1882" s="1" t="str">
        <f t="shared" si="130"/>
        <v>August</v>
      </c>
      <c r="G1882" s="1" t="str">
        <f t="shared" si="131"/>
        <v>2012</v>
      </c>
      <c r="H1882" s="2">
        <f t="shared" si="132"/>
        <v>0</v>
      </c>
      <c r="I1882" s="2" t="str">
        <f t="shared" si="133"/>
        <v>FREE DELIVERY</v>
      </c>
      <c r="J1882" t="s">
        <v>24</v>
      </c>
      <c r="K1882">
        <v>42</v>
      </c>
      <c r="L1882">
        <v>2004.6</v>
      </c>
      <c r="M1882">
        <v>0.02</v>
      </c>
      <c r="N1882" t="s">
        <v>39</v>
      </c>
      <c r="O1882">
        <v>230.3</v>
      </c>
      <c r="P1882">
        <v>47.98</v>
      </c>
      <c r="Q1882">
        <v>3.61</v>
      </c>
      <c r="R1882" t="s">
        <v>260</v>
      </c>
      <c r="S1882" t="s">
        <v>260</v>
      </c>
      <c r="T1882" t="s">
        <v>31</v>
      </c>
      <c r="U1882" t="s">
        <v>32</v>
      </c>
      <c r="V1882" t="s">
        <v>48</v>
      </c>
      <c r="W1882">
        <v>0.71</v>
      </c>
    </row>
    <row r="1883" spans="1:23" x14ac:dyDescent="0.3">
      <c r="A1883" t="s">
        <v>1261</v>
      </c>
      <c r="B1883" t="s">
        <v>1021</v>
      </c>
      <c r="D1883" s="1">
        <v>40655</v>
      </c>
      <c r="E1883" s="1">
        <v>40656</v>
      </c>
      <c r="F1883" s="1" t="str">
        <f t="shared" si="130"/>
        <v>April</v>
      </c>
      <c r="G1883" s="1" t="str">
        <f t="shared" si="131"/>
        <v>2011</v>
      </c>
      <c r="H1883" s="2">
        <f t="shared" si="132"/>
        <v>1</v>
      </c>
      <c r="I1883" s="2" t="b">
        <f t="shared" si="133"/>
        <v>0</v>
      </c>
      <c r="J1883" t="s">
        <v>44</v>
      </c>
      <c r="K1883">
        <v>3</v>
      </c>
      <c r="L1883">
        <v>28.11</v>
      </c>
      <c r="M1883">
        <v>0.03</v>
      </c>
      <c r="N1883" t="s">
        <v>18</v>
      </c>
      <c r="O1883">
        <v>-31.62</v>
      </c>
      <c r="P1883">
        <v>8.1199999999999992</v>
      </c>
      <c r="Q1883">
        <v>2.83</v>
      </c>
      <c r="R1883" t="s">
        <v>260</v>
      </c>
      <c r="S1883" t="s">
        <v>260</v>
      </c>
      <c r="T1883" t="s">
        <v>27</v>
      </c>
      <c r="U1883" t="s">
        <v>32</v>
      </c>
      <c r="V1883" t="s">
        <v>48</v>
      </c>
      <c r="W1883">
        <v>0.77</v>
      </c>
    </row>
    <row r="1884" spans="1:23" x14ac:dyDescent="0.3">
      <c r="A1884" t="s">
        <v>1261</v>
      </c>
      <c r="B1884" t="s">
        <v>1021</v>
      </c>
      <c r="D1884" s="1">
        <v>40655</v>
      </c>
      <c r="E1884" s="1">
        <v>40656</v>
      </c>
      <c r="F1884" s="1" t="str">
        <f t="shared" si="130"/>
        <v>April</v>
      </c>
      <c r="G1884" s="1" t="str">
        <f t="shared" si="131"/>
        <v>2011</v>
      </c>
      <c r="H1884" s="2">
        <f t="shared" si="132"/>
        <v>1</v>
      </c>
      <c r="I1884" s="2" t="b">
        <f t="shared" si="133"/>
        <v>0</v>
      </c>
      <c r="J1884" t="s">
        <v>44</v>
      </c>
      <c r="K1884">
        <v>14</v>
      </c>
      <c r="L1884">
        <v>27.06</v>
      </c>
      <c r="M1884">
        <v>0</v>
      </c>
      <c r="N1884" t="s">
        <v>18</v>
      </c>
      <c r="O1884">
        <v>-0.06</v>
      </c>
      <c r="P1884">
        <v>1.76</v>
      </c>
      <c r="Q1884">
        <v>0.7</v>
      </c>
      <c r="R1884" t="s">
        <v>260</v>
      </c>
      <c r="S1884" t="s">
        <v>260</v>
      </c>
      <c r="T1884" t="s">
        <v>27</v>
      </c>
      <c r="U1884" t="s">
        <v>22</v>
      </c>
      <c r="V1884" t="s">
        <v>60</v>
      </c>
      <c r="W1884">
        <v>0.56000000000000005</v>
      </c>
    </row>
    <row r="1885" spans="1:23" x14ac:dyDescent="0.3">
      <c r="A1885" t="s">
        <v>1263</v>
      </c>
      <c r="B1885" t="s">
        <v>1264</v>
      </c>
      <c r="D1885" s="1">
        <v>39974</v>
      </c>
      <c r="E1885" s="1">
        <v>39975</v>
      </c>
      <c r="F1885" s="1" t="str">
        <f t="shared" si="130"/>
        <v>June</v>
      </c>
      <c r="G1885" s="1" t="str">
        <f t="shared" si="131"/>
        <v>2009</v>
      </c>
      <c r="H1885" s="2">
        <f t="shared" si="132"/>
        <v>1</v>
      </c>
      <c r="I1885" s="2" t="b">
        <f t="shared" si="133"/>
        <v>0</v>
      </c>
      <c r="J1885" t="s">
        <v>34</v>
      </c>
      <c r="K1885">
        <v>14</v>
      </c>
      <c r="L1885">
        <v>132.72</v>
      </c>
      <c r="M1885">
        <v>0.05</v>
      </c>
      <c r="N1885" t="s">
        <v>18</v>
      </c>
      <c r="O1885">
        <v>-9.18</v>
      </c>
      <c r="P1885">
        <v>8.85</v>
      </c>
      <c r="Q1885">
        <v>5.6</v>
      </c>
      <c r="R1885" t="s">
        <v>260</v>
      </c>
      <c r="S1885" t="s">
        <v>260</v>
      </c>
      <c r="T1885" t="s">
        <v>27</v>
      </c>
      <c r="U1885" t="s">
        <v>22</v>
      </c>
      <c r="V1885" t="s">
        <v>29</v>
      </c>
      <c r="W1885">
        <v>0.36</v>
      </c>
    </row>
    <row r="1886" spans="1:23" x14ac:dyDescent="0.3">
      <c r="A1886" t="s">
        <v>1259</v>
      </c>
      <c r="B1886" t="s">
        <v>1260</v>
      </c>
      <c r="D1886" s="1">
        <v>40659</v>
      </c>
      <c r="E1886" s="1">
        <v>40659</v>
      </c>
      <c r="F1886" s="1" t="str">
        <f t="shared" si="130"/>
        <v>April</v>
      </c>
      <c r="G1886" s="1" t="str">
        <f t="shared" si="131"/>
        <v>2011</v>
      </c>
      <c r="H1886" s="2">
        <f t="shared" si="132"/>
        <v>0</v>
      </c>
      <c r="I1886" s="2" t="str">
        <f t="shared" si="133"/>
        <v>FREE DELIVERY</v>
      </c>
      <c r="J1886" t="s">
        <v>17</v>
      </c>
      <c r="K1886">
        <v>46</v>
      </c>
      <c r="L1886">
        <v>400.25</v>
      </c>
      <c r="M1886">
        <v>0.02</v>
      </c>
      <c r="N1886" t="s">
        <v>18</v>
      </c>
      <c r="O1886">
        <v>-37.5</v>
      </c>
      <c r="P1886">
        <v>8.4600000000000009</v>
      </c>
      <c r="Q1886">
        <v>3.62</v>
      </c>
      <c r="R1886" t="s">
        <v>260</v>
      </c>
      <c r="S1886" t="s">
        <v>260</v>
      </c>
      <c r="T1886" t="s">
        <v>27</v>
      </c>
      <c r="U1886" t="s">
        <v>32</v>
      </c>
      <c r="V1886" t="s">
        <v>48</v>
      </c>
      <c r="W1886">
        <v>0.61</v>
      </c>
    </row>
    <row r="1887" spans="1:23" x14ac:dyDescent="0.3">
      <c r="A1887" t="s">
        <v>1112</v>
      </c>
      <c r="B1887" t="s">
        <v>1267</v>
      </c>
      <c r="D1887" s="1">
        <v>40982</v>
      </c>
      <c r="E1887" s="1">
        <v>40984</v>
      </c>
      <c r="F1887" s="1" t="str">
        <f t="shared" si="130"/>
        <v>March</v>
      </c>
      <c r="G1887" s="1" t="str">
        <f t="shared" si="131"/>
        <v>2012</v>
      </c>
      <c r="H1887" s="2">
        <f t="shared" si="132"/>
        <v>2</v>
      </c>
      <c r="I1887" s="2" t="b">
        <f t="shared" si="133"/>
        <v>0</v>
      </c>
      <c r="J1887" t="s">
        <v>34</v>
      </c>
      <c r="K1887">
        <v>18</v>
      </c>
      <c r="L1887">
        <v>611.71</v>
      </c>
      <c r="M1887">
        <v>0.02</v>
      </c>
      <c r="N1887" t="s">
        <v>18</v>
      </c>
      <c r="O1887">
        <v>93.23</v>
      </c>
      <c r="P1887">
        <v>31.74</v>
      </c>
      <c r="Q1887">
        <v>12.62</v>
      </c>
      <c r="R1887" t="s">
        <v>260</v>
      </c>
      <c r="S1887" t="s">
        <v>260</v>
      </c>
      <c r="T1887" t="s">
        <v>31</v>
      </c>
      <c r="U1887" t="s">
        <v>22</v>
      </c>
      <c r="V1887" t="s">
        <v>29</v>
      </c>
      <c r="W1887">
        <v>0.37</v>
      </c>
    </row>
    <row r="1888" spans="1:23" x14ac:dyDescent="0.3">
      <c r="A1888" t="s">
        <v>1265</v>
      </c>
      <c r="B1888" t="s">
        <v>1266</v>
      </c>
      <c r="D1888" s="1">
        <v>40723</v>
      </c>
      <c r="E1888" s="1">
        <v>40725</v>
      </c>
      <c r="F1888" s="1" t="str">
        <f t="shared" si="130"/>
        <v>July</v>
      </c>
      <c r="G1888" s="1" t="str">
        <f t="shared" si="131"/>
        <v>2011</v>
      </c>
      <c r="H1888" s="2">
        <f t="shared" si="132"/>
        <v>2</v>
      </c>
      <c r="I1888" s="2" t="b">
        <f t="shared" si="133"/>
        <v>0</v>
      </c>
      <c r="J1888" t="s">
        <v>17</v>
      </c>
      <c r="K1888">
        <v>27</v>
      </c>
      <c r="L1888">
        <v>135.86000000000001</v>
      </c>
      <c r="M1888">
        <v>0.04</v>
      </c>
      <c r="N1888" t="s">
        <v>18</v>
      </c>
      <c r="O1888">
        <v>-73.42</v>
      </c>
      <c r="P1888">
        <v>4.9800000000000004</v>
      </c>
      <c r="Q1888">
        <v>5.49</v>
      </c>
      <c r="R1888" t="s">
        <v>260</v>
      </c>
      <c r="S1888" t="s">
        <v>260</v>
      </c>
      <c r="T1888" t="s">
        <v>42</v>
      </c>
      <c r="U1888" t="s">
        <v>22</v>
      </c>
      <c r="V1888" t="s">
        <v>43</v>
      </c>
      <c r="W1888">
        <v>0.38</v>
      </c>
    </row>
    <row r="1889" spans="1:23" x14ac:dyDescent="0.3">
      <c r="A1889" t="s">
        <v>1255</v>
      </c>
      <c r="B1889" t="s">
        <v>1060</v>
      </c>
      <c r="D1889" s="1">
        <v>39818</v>
      </c>
      <c r="E1889" s="1">
        <v>39820</v>
      </c>
      <c r="F1889" s="1" t="str">
        <f t="shared" si="130"/>
        <v>January</v>
      </c>
      <c r="G1889" s="1" t="str">
        <f t="shared" si="131"/>
        <v>2009</v>
      </c>
      <c r="H1889" s="2">
        <f t="shared" si="132"/>
        <v>2</v>
      </c>
      <c r="I1889" s="2" t="b">
        <f t="shared" si="133"/>
        <v>0</v>
      </c>
      <c r="J1889" t="s">
        <v>52</v>
      </c>
      <c r="K1889">
        <v>21</v>
      </c>
      <c r="L1889">
        <v>4201.08</v>
      </c>
      <c r="M1889">
        <v>0.01</v>
      </c>
      <c r="N1889" t="s">
        <v>18</v>
      </c>
      <c r="O1889">
        <v>1162.76</v>
      </c>
      <c r="P1889">
        <v>194.3</v>
      </c>
      <c r="Q1889">
        <v>11.54</v>
      </c>
      <c r="R1889" t="s">
        <v>260</v>
      </c>
      <c r="S1889" t="s">
        <v>260</v>
      </c>
      <c r="T1889" t="s">
        <v>21</v>
      </c>
      <c r="U1889" t="s">
        <v>36</v>
      </c>
      <c r="V1889" t="s">
        <v>37</v>
      </c>
      <c r="W1889">
        <v>0.59</v>
      </c>
    </row>
    <row r="1890" spans="1:23" x14ac:dyDescent="0.3">
      <c r="A1890" t="s">
        <v>1255</v>
      </c>
      <c r="B1890" t="s">
        <v>1060</v>
      </c>
      <c r="D1890" s="1">
        <v>39818</v>
      </c>
      <c r="E1890" s="1">
        <v>39819</v>
      </c>
      <c r="F1890" s="1" t="str">
        <f t="shared" si="130"/>
        <v>January</v>
      </c>
      <c r="G1890" s="1" t="str">
        <f t="shared" si="131"/>
        <v>2009</v>
      </c>
      <c r="H1890" s="2">
        <f t="shared" si="132"/>
        <v>1</v>
      </c>
      <c r="I1890" s="2" t="b">
        <f t="shared" si="133"/>
        <v>0</v>
      </c>
      <c r="J1890" t="s">
        <v>52</v>
      </c>
      <c r="K1890">
        <v>41</v>
      </c>
      <c r="L1890">
        <v>8958.4599999999991</v>
      </c>
      <c r="M1890">
        <v>0.02</v>
      </c>
      <c r="N1890" t="s">
        <v>18</v>
      </c>
      <c r="O1890">
        <v>2593.14</v>
      </c>
      <c r="P1890">
        <v>209.84</v>
      </c>
      <c r="Q1890">
        <v>21.21</v>
      </c>
      <c r="R1890" t="s">
        <v>260</v>
      </c>
      <c r="S1890" t="s">
        <v>260</v>
      </c>
      <c r="T1890" t="s">
        <v>21</v>
      </c>
      <c r="U1890" t="s">
        <v>36</v>
      </c>
      <c r="V1890" t="s">
        <v>37</v>
      </c>
      <c r="W1890">
        <v>0.59</v>
      </c>
    </row>
    <row r="1891" spans="1:23" x14ac:dyDescent="0.3">
      <c r="A1891" t="s">
        <v>1255</v>
      </c>
      <c r="B1891" t="s">
        <v>1060</v>
      </c>
      <c r="D1891" s="1">
        <v>39818</v>
      </c>
      <c r="E1891" s="1">
        <v>39820</v>
      </c>
      <c r="F1891" s="1" t="str">
        <f t="shared" si="130"/>
        <v>January</v>
      </c>
      <c r="G1891" s="1" t="str">
        <f t="shared" si="131"/>
        <v>2009</v>
      </c>
      <c r="H1891" s="2">
        <f t="shared" si="132"/>
        <v>2</v>
      </c>
      <c r="I1891" s="2" t="b">
        <f t="shared" si="133"/>
        <v>0</v>
      </c>
      <c r="J1891" t="s">
        <v>52</v>
      </c>
      <c r="K1891">
        <v>33</v>
      </c>
      <c r="L1891">
        <v>4913.7</v>
      </c>
      <c r="M1891">
        <v>0</v>
      </c>
      <c r="N1891" t="s">
        <v>25</v>
      </c>
      <c r="O1891">
        <v>1054.93</v>
      </c>
      <c r="P1891">
        <v>145.44999999999999</v>
      </c>
      <c r="Q1891">
        <v>17.850000000000001</v>
      </c>
      <c r="R1891" t="s">
        <v>260</v>
      </c>
      <c r="S1891" t="s">
        <v>260</v>
      </c>
      <c r="T1891" t="s">
        <v>21</v>
      </c>
      <c r="U1891" t="s">
        <v>32</v>
      </c>
      <c r="V1891" t="s">
        <v>94</v>
      </c>
      <c r="W1891">
        <v>0.56000000000000005</v>
      </c>
    </row>
    <row r="1892" spans="1:23" x14ac:dyDescent="0.3">
      <c r="A1892" t="s">
        <v>1022</v>
      </c>
      <c r="B1892" t="s">
        <v>1256</v>
      </c>
      <c r="D1892" s="1">
        <v>40245</v>
      </c>
      <c r="E1892" s="1">
        <v>40247</v>
      </c>
      <c r="F1892" s="1" t="str">
        <f t="shared" si="130"/>
        <v>March</v>
      </c>
      <c r="G1892" s="1" t="str">
        <f t="shared" si="131"/>
        <v>2010</v>
      </c>
      <c r="H1892" s="2">
        <f t="shared" si="132"/>
        <v>2</v>
      </c>
      <c r="I1892" s="2" t="b">
        <f t="shared" si="133"/>
        <v>0</v>
      </c>
      <c r="J1892" t="s">
        <v>52</v>
      </c>
      <c r="K1892">
        <v>22</v>
      </c>
      <c r="L1892">
        <v>119.63</v>
      </c>
      <c r="M1892">
        <v>0.03</v>
      </c>
      <c r="N1892" t="s">
        <v>18</v>
      </c>
      <c r="O1892">
        <v>-27.39</v>
      </c>
      <c r="P1892">
        <v>5.08</v>
      </c>
      <c r="Q1892">
        <v>3.63</v>
      </c>
      <c r="R1892" t="s">
        <v>260</v>
      </c>
      <c r="S1892" t="s">
        <v>260</v>
      </c>
      <c r="T1892" t="s">
        <v>42</v>
      </c>
      <c r="U1892" t="s">
        <v>36</v>
      </c>
      <c r="V1892" t="s">
        <v>37</v>
      </c>
      <c r="W1892">
        <v>0.51</v>
      </c>
    </row>
    <row r="1893" spans="1:23" x14ac:dyDescent="0.3">
      <c r="A1893" t="s">
        <v>1022</v>
      </c>
      <c r="B1893" t="s">
        <v>1256</v>
      </c>
      <c r="D1893" s="1">
        <v>40245</v>
      </c>
      <c r="E1893" s="1">
        <v>40245</v>
      </c>
      <c r="F1893" s="1" t="str">
        <f t="shared" si="130"/>
        <v>March</v>
      </c>
      <c r="G1893" s="1" t="str">
        <f t="shared" si="131"/>
        <v>2010</v>
      </c>
      <c r="H1893" s="2">
        <f t="shared" si="132"/>
        <v>0</v>
      </c>
      <c r="I1893" s="2" t="str">
        <f t="shared" si="133"/>
        <v>FREE DELIVERY</v>
      </c>
      <c r="J1893" t="s">
        <v>52</v>
      </c>
      <c r="K1893">
        <v>40</v>
      </c>
      <c r="L1893">
        <v>177.92</v>
      </c>
      <c r="M1893">
        <v>0</v>
      </c>
      <c r="N1893" t="s">
        <v>18</v>
      </c>
      <c r="O1893">
        <v>-167.92</v>
      </c>
      <c r="P1893">
        <v>4.28</v>
      </c>
      <c r="Q1893">
        <v>6.72</v>
      </c>
      <c r="R1893" t="s">
        <v>260</v>
      </c>
      <c r="S1893" t="s">
        <v>260</v>
      </c>
      <c r="T1893" t="s">
        <v>42</v>
      </c>
      <c r="U1893" t="s">
        <v>22</v>
      </c>
      <c r="V1893" t="s">
        <v>43</v>
      </c>
      <c r="W1893">
        <v>0.4</v>
      </c>
    </row>
    <row r="1894" spans="1:23" x14ac:dyDescent="0.3">
      <c r="A1894" t="s">
        <v>1255</v>
      </c>
      <c r="B1894" t="s">
        <v>1060</v>
      </c>
      <c r="D1894" s="1">
        <v>40561</v>
      </c>
      <c r="E1894" s="1">
        <v>40563</v>
      </c>
      <c r="F1894" s="1" t="str">
        <f t="shared" si="130"/>
        <v>January</v>
      </c>
      <c r="G1894" s="1" t="str">
        <f t="shared" si="131"/>
        <v>2011</v>
      </c>
      <c r="H1894" s="2">
        <f t="shared" si="132"/>
        <v>2</v>
      </c>
      <c r="I1894" s="2" t="b">
        <f t="shared" si="133"/>
        <v>0</v>
      </c>
      <c r="J1894" t="s">
        <v>24</v>
      </c>
      <c r="K1894">
        <v>41</v>
      </c>
      <c r="L1894">
        <v>230.29</v>
      </c>
      <c r="M1894">
        <v>0</v>
      </c>
      <c r="N1894" t="s">
        <v>18</v>
      </c>
      <c r="O1894">
        <v>14.48</v>
      </c>
      <c r="P1894">
        <v>5.28</v>
      </c>
      <c r="Q1894">
        <v>2.99</v>
      </c>
      <c r="R1894" t="s">
        <v>260</v>
      </c>
      <c r="S1894" t="s">
        <v>260</v>
      </c>
      <c r="T1894" t="s">
        <v>31</v>
      </c>
      <c r="U1894" t="s">
        <v>22</v>
      </c>
      <c r="V1894" t="s">
        <v>29</v>
      </c>
      <c r="W1894">
        <v>0.37</v>
      </c>
    </row>
    <row r="1895" spans="1:23" x14ac:dyDescent="0.3">
      <c r="A1895" t="s">
        <v>1255</v>
      </c>
      <c r="B1895" t="s">
        <v>1060</v>
      </c>
      <c r="D1895" s="1">
        <v>40561</v>
      </c>
      <c r="E1895" s="1">
        <v>40563</v>
      </c>
      <c r="F1895" s="1" t="str">
        <f t="shared" si="130"/>
        <v>January</v>
      </c>
      <c r="G1895" s="1" t="str">
        <f t="shared" si="131"/>
        <v>2011</v>
      </c>
      <c r="H1895" s="2">
        <f t="shared" si="132"/>
        <v>2</v>
      </c>
      <c r="I1895" s="2" t="b">
        <f t="shared" si="133"/>
        <v>0</v>
      </c>
      <c r="J1895" t="s">
        <v>24</v>
      </c>
      <c r="K1895">
        <v>27</v>
      </c>
      <c r="L1895">
        <v>1592.0415</v>
      </c>
      <c r="M1895">
        <v>0</v>
      </c>
      <c r="N1895" t="s">
        <v>18</v>
      </c>
      <c r="O1895">
        <v>-52.7</v>
      </c>
      <c r="P1895">
        <v>65.989999999999995</v>
      </c>
      <c r="Q1895">
        <v>19.989999999999998</v>
      </c>
      <c r="R1895" t="s">
        <v>260</v>
      </c>
      <c r="S1895" t="s">
        <v>260</v>
      </c>
      <c r="T1895" t="s">
        <v>31</v>
      </c>
      <c r="U1895" t="s">
        <v>32</v>
      </c>
      <c r="V1895" t="s">
        <v>33</v>
      </c>
      <c r="W1895">
        <v>0.59</v>
      </c>
    </row>
    <row r="1896" spans="1:23" x14ac:dyDescent="0.3">
      <c r="A1896" t="s">
        <v>1090</v>
      </c>
      <c r="B1896" t="s">
        <v>1262</v>
      </c>
      <c r="D1896" s="1">
        <v>39930</v>
      </c>
      <c r="E1896" s="1">
        <v>39931</v>
      </c>
      <c r="F1896" s="1" t="str">
        <f t="shared" si="130"/>
        <v>April</v>
      </c>
      <c r="G1896" s="1" t="str">
        <f t="shared" si="131"/>
        <v>2009</v>
      </c>
      <c r="H1896" s="2">
        <f t="shared" si="132"/>
        <v>1</v>
      </c>
      <c r="I1896" s="2" t="b">
        <f t="shared" si="133"/>
        <v>0</v>
      </c>
      <c r="J1896" t="s">
        <v>34</v>
      </c>
      <c r="K1896">
        <v>13</v>
      </c>
      <c r="L1896">
        <v>150.13</v>
      </c>
      <c r="M1896">
        <v>0.09</v>
      </c>
      <c r="N1896" t="s">
        <v>18</v>
      </c>
      <c r="O1896">
        <v>1.73</v>
      </c>
      <c r="P1896">
        <v>12.28</v>
      </c>
      <c r="Q1896">
        <v>4.8600000000000003</v>
      </c>
      <c r="R1896" t="s">
        <v>260</v>
      </c>
      <c r="S1896" t="s">
        <v>260</v>
      </c>
      <c r="T1896" t="s">
        <v>31</v>
      </c>
      <c r="U1896" t="s">
        <v>22</v>
      </c>
      <c r="V1896" t="s">
        <v>43</v>
      </c>
      <c r="W1896">
        <v>0.38</v>
      </c>
    </row>
    <row r="1897" spans="1:23" x14ac:dyDescent="0.3">
      <c r="A1897" t="s">
        <v>1255</v>
      </c>
      <c r="B1897" t="s">
        <v>1060</v>
      </c>
      <c r="D1897" s="1">
        <v>40821</v>
      </c>
      <c r="E1897" s="1">
        <v>40823</v>
      </c>
      <c r="F1897" s="1" t="str">
        <f t="shared" si="130"/>
        <v>October</v>
      </c>
      <c r="G1897" s="1" t="str">
        <f t="shared" si="131"/>
        <v>2011</v>
      </c>
      <c r="H1897" s="2">
        <f t="shared" si="132"/>
        <v>2</v>
      </c>
      <c r="I1897" s="2" t="b">
        <f t="shared" si="133"/>
        <v>0</v>
      </c>
      <c r="J1897" t="s">
        <v>44</v>
      </c>
      <c r="K1897">
        <v>6</v>
      </c>
      <c r="L1897">
        <v>338.89</v>
      </c>
      <c r="M1897">
        <v>7.0000000000000007E-2</v>
      </c>
      <c r="N1897" t="s">
        <v>18</v>
      </c>
      <c r="O1897">
        <v>45.76</v>
      </c>
      <c r="P1897">
        <v>54.96</v>
      </c>
      <c r="Q1897">
        <v>10.75</v>
      </c>
      <c r="R1897" t="s">
        <v>260</v>
      </c>
      <c r="S1897" t="s">
        <v>260</v>
      </c>
      <c r="T1897" t="s">
        <v>31</v>
      </c>
      <c r="U1897" t="s">
        <v>22</v>
      </c>
      <c r="V1897" t="s">
        <v>43</v>
      </c>
      <c r="W1897">
        <v>0.36</v>
      </c>
    </row>
    <row r="1898" spans="1:23" x14ac:dyDescent="0.3">
      <c r="A1898" t="s">
        <v>1255</v>
      </c>
      <c r="B1898" t="s">
        <v>1060</v>
      </c>
      <c r="D1898" s="1">
        <v>40821</v>
      </c>
      <c r="E1898" s="1">
        <v>40822</v>
      </c>
      <c r="F1898" s="1" t="str">
        <f t="shared" si="130"/>
        <v>October</v>
      </c>
      <c r="G1898" s="1" t="str">
        <f t="shared" si="131"/>
        <v>2011</v>
      </c>
      <c r="H1898" s="2">
        <f t="shared" si="132"/>
        <v>1</v>
      </c>
      <c r="I1898" s="2" t="b">
        <f t="shared" si="133"/>
        <v>0</v>
      </c>
      <c r="J1898" t="s">
        <v>44</v>
      </c>
      <c r="K1898">
        <v>25</v>
      </c>
      <c r="L1898">
        <v>362.52</v>
      </c>
      <c r="M1898">
        <v>7.0000000000000007E-2</v>
      </c>
      <c r="N1898" t="s">
        <v>18</v>
      </c>
      <c r="O1898">
        <v>-68.489999999999995</v>
      </c>
      <c r="P1898">
        <v>14.97</v>
      </c>
      <c r="Q1898">
        <v>7.51</v>
      </c>
      <c r="R1898" t="s">
        <v>260</v>
      </c>
      <c r="S1898" t="s">
        <v>260</v>
      </c>
      <c r="T1898" t="s">
        <v>31</v>
      </c>
      <c r="U1898" t="s">
        <v>22</v>
      </c>
      <c r="V1898" t="s">
        <v>23</v>
      </c>
      <c r="W1898">
        <v>0.56999999999999995</v>
      </c>
    </row>
    <row r="1899" spans="1:23" x14ac:dyDescent="0.3">
      <c r="A1899" t="s">
        <v>1255</v>
      </c>
      <c r="B1899" t="s">
        <v>1060</v>
      </c>
      <c r="D1899" s="1">
        <v>39820</v>
      </c>
      <c r="E1899" s="1">
        <v>39821</v>
      </c>
      <c r="F1899" s="1" t="str">
        <f t="shared" si="130"/>
        <v>January</v>
      </c>
      <c r="G1899" s="1" t="str">
        <f t="shared" si="131"/>
        <v>2009</v>
      </c>
      <c r="H1899" s="2">
        <f t="shared" si="132"/>
        <v>1</v>
      </c>
      <c r="I1899" s="2" t="b">
        <f t="shared" si="133"/>
        <v>0</v>
      </c>
      <c r="J1899" t="s">
        <v>24</v>
      </c>
      <c r="K1899">
        <v>11</v>
      </c>
      <c r="L1899">
        <v>607.59699999999998</v>
      </c>
      <c r="M1899">
        <v>7.0000000000000007E-2</v>
      </c>
      <c r="N1899" t="s">
        <v>18</v>
      </c>
      <c r="O1899">
        <v>-112.24</v>
      </c>
      <c r="P1899">
        <v>65.989999999999995</v>
      </c>
      <c r="Q1899">
        <v>5.99</v>
      </c>
      <c r="R1899" t="s">
        <v>260</v>
      </c>
      <c r="S1899" t="s">
        <v>260</v>
      </c>
      <c r="T1899" t="s">
        <v>21</v>
      </c>
      <c r="U1899" t="s">
        <v>32</v>
      </c>
      <c r="V1899" t="s">
        <v>33</v>
      </c>
      <c r="W1899">
        <v>0.57999999999999996</v>
      </c>
    </row>
    <row r="1900" spans="1:23" x14ac:dyDescent="0.3">
      <c r="A1900" t="s">
        <v>1261</v>
      </c>
      <c r="B1900" t="s">
        <v>1021</v>
      </c>
      <c r="D1900" s="1">
        <v>40446</v>
      </c>
      <c r="E1900" s="1">
        <v>40450</v>
      </c>
      <c r="F1900" s="1" t="str">
        <f t="shared" si="130"/>
        <v>September</v>
      </c>
      <c r="G1900" s="1" t="str">
        <f t="shared" si="131"/>
        <v>2010</v>
      </c>
      <c r="H1900" s="2">
        <f t="shared" si="132"/>
        <v>4</v>
      </c>
      <c r="I1900" s="2" t="b">
        <f t="shared" si="133"/>
        <v>0</v>
      </c>
      <c r="J1900" t="s">
        <v>17</v>
      </c>
      <c r="K1900">
        <v>32</v>
      </c>
      <c r="L1900">
        <v>117.78</v>
      </c>
      <c r="M1900">
        <v>0.09</v>
      </c>
      <c r="N1900" t="s">
        <v>18</v>
      </c>
      <c r="O1900">
        <v>20.82</v>
      </c>
      <c r="P1900">
        <v>4</v>
      </c>
      <c r="Q1900">
        <v>1.3</v>
      </c>
      <c r="R1900" t="s">
        <v>260</v>
      </c>
      <c r="S1900" t="s">
        <v>260</v>
      </c>
      <c r="T1900" t="s">
        <v>27</v>
      </c>
      <c r="U1900" t="s">
        <v>22</v>
      </c>
      <c r="V1900" t="s">
        <v>43</v>
      </c>
      <c r="W1900">
        <v>0.37</v>
      </c>
    </row>
    <row r="1901" spans="1:23" x14ac:dyDescent="0.3">
      <c r="A1901" t="s">
        <v>1261</v>
      </c>
      <c r="B1901" t="s">
        <v>1021</v>
      </c>
      <c r="D1901" s="1">
        <v>40446</v>
      </c>
      <c r="E1901" s="1">
        <v>40446</v>
      </c>
      <c r="F1901" s="1" t="str">
        <f t="shared" si="130"/>
        <v>September</v>
      </c>
      <c r="G1901" s="1" t="str">
        <f t="shared" si="131"/>
        <v>2010</v>
      </c>
      <c r="H1901" s="2">
        <f t="shared" si="132"/>
        <v>0</v>
      </c>
      <c r="I1901" s="2" t="str">
        <f t="shared" si="133"/>
        <v>FREE DELIVERY</v>
      </c>
      <c r="J1901" t="s">
        <v>17</v>
      </c>
      <c r="K1901">
        <v>35</v>
      </c>
      <c r="L1901">
        <v>2463.2404999999999</v>
      </c>
      <c r="M1901">
        <v>7.0000000000000007E-2</v>
      </c>
      <c r="N1901" t="s">
        <v>39</v>
      </c>
      <c r="O1901">
        <v>310.57</v>
      </c>
      <c r="P1901">
        <v>85.99</v>
      </c>
      <c r="Q1901">
        <v>10.78</v>
      </c>
      <c r="R1901" t="s">
        <v>260</v>
      </c>
      <c r="S1901" t="s">
        <v>260</v>
      </c>
      <c r="T1901" t="s">
        <v>27</v>
      </c>
      <c r="U1901" t="s">
        <v>32</v>
      </c>
      <c r="V1901" t="s">
        <v>33</v>
      </c>
      <c r="W1901">
        <v>0.57999999999999996</v>
      </c>
    </row>
    <row r="1902" spans="1:23" x14ac:dyDescent="0.3">
      <c r="A1902" t="s">
        <v>1263</v>
      </c>
      <c r="B1902" t="s">
        <v>1264</v>
      </c>
      <c r="D1902" s="1">
        <v>41028</v>
      </c>
      <c r="E1902" s="1">
        <v>41030</v>
      </c>
      <c r="F1902" s="1" t="str">
        <f t="shared" si="130"/>
        <v>May</v>
      </c>
      <c r="G1902" s="1" t="str">
        <f t="shared" si="131"/>
        <v>2012</v>
      </c>
      <c r="H1902" s="2">
        <f t="shared" si="132"/>
        <v>2</v>
      </c>
      <c r="I1902" s="2" t="b">
        <f t="shared" si="133"/>
        <v>0</v>
      </c>
      <c r="J1902" t="s">
        <v>24</v>
      </c>
      <c r="K1902">
        <v>41</v>
      </c>
      <c r="L1902">
        <v>2251.9135000000001</v>
      </c>
      <c r="M1902">
        <v>0.04</v>
      </c>
      <c r="N1902" t="s">
        <v>18</v>
      </c>
      <c r="O1902">
        <v>655.91</v>
      </c>
      <c r="P1902">
        <v>65.989999999999995</v>
      </c>
      <c r="Q1902">
        <v>2.5</v>
      </c>
      <c r="R1902" t="s">
        <v>260</v>
      </c>
      <c r="S1902" t="s">
        <v>260</v>
      </c>
      <c r="T1902" t="s">
        <v>27</v>
      </c>
      <c r="U1902" t="s">
        <v>32</v>
      </c>
      <c r="V1902" t="s">
        <v>33</v>
      </c>
      <c r="W1902">
        <v>0.55000000000000004</v>
      </c>
    </row>
    <row r="1903" spans="1:23" x14ac:dyDescent="0.3">
      <c r="A1903" t="s">
        <v>1257</v>
      </c>
      <c r="B1903" t="s">
        <v>1258</v>
      </c>
      <c r="D1903" s="1">
        <v>40414</v>
      </c>
      <c r="E1903" s="1">
        <v>40416</v>
      </c>
      <c r="F1903" s="1" t="str">
        <f t="shared" si="130"/>
        <v>August</v>
      </c>
      <c r="G1903" s="1" t="str">
        <f t="shared" si="131"/>
        <v>2010</v>
      </c>
      <c r="H1903" s="2">
        <f t="shared" si="132"/>
        <v>2</v>
      </c>
      <c r="I1903" s="2" t="b">
        <f t="shared" si="133"/>
        <v>0</v>
      </c>
      <c r="J1903" t="s">
        <v>24</v>
      </c>
      <c r="K1903">
        <v>48</v>
      </c>
      <c r="L1903">
        <v>705.44</v>
      </c>
      <c r="M1903">
        <v>0.04</v>
      </c>
      <c r="N1903" t="s">
        <v>18</v>
      </c>
      <c r="O1903">
        <v>165.9</v>
      </c>
      <c r="P1903">
        <v>14.2</v>
      </c>
      <c r="Q1903">
        <v>5.3</v>
      </c>
      <c r="R1903" t="s">
        <v>260</v>
      </c>
      <c r="S1903" t="s">
        <v>260</v>
      </c>
      <c r="T1903" t="s">
        <v>31</v>
      </c>
      <c r="U1903" t="s">
        <v>36</v>
      </c>
      <c r="V1903" t="s">
        <v>37</v>
      </c>
      <c r="W1903">
        <v>0.46</v>
      </c>
    </row>
    <row r="1904" spans="1:23" x14ac:dyDescent="0.3">
      <c r="A1904" t="s">
        <v>1257</v>
      </c>
      <c r="B1904" t="s">
        <v>1258</v>
      </c>
      <c r="D1904" s="1">
        <v>40414</v>
      </c>
      <c r="E1904" s="1">
        <v>40416</v>
      </c>
      <c r="F1904" s="1" t="str">
        <f t="shared" si="130"/>
        <v>August</v>
      </c>
      <c r="G1904" s="1" t="str">
        <f t="shared" si="131"/>
        <v>2010</v>
      </c>
      <c r="H1904" s="2">
        <f t="shared" si="132"/>
        <v>2</v>
      </c>
      <c r="I1904" s="2" t="b">
        <f t="shared" si="133"/>
        <v>0</v>
      </c>
      <c r="J1904" t="s">
        <v>24</v>
      </c>
      <c r="K1904">
        <v>29</v>
      </c>
      <c r="L1904">
        <v>1041.72</v>
      </c>
      <c r="M1904">
        <v>0.03</v>
      </c>
      <c r="N1904" t="s">
        <v>18</v>
      </c>
      <c r="O1904">
        <v>437.61</v>
      </c>
      <c r="P1904">
        <v>35.44</v>
      </c>
      <c r="Q1904">
        <v>4.92</v>
      </c>
      <c r="R1904" t="s">
        <v>260</v>
      </c>
      <c r="S1904" t="s">
        <v>260</v>
      </c>
      <c r="T1904" t="s">
        <v>31</v>
      </c>
      <c r="U1904" t="s">
        <v>22</v>
      </c>
      <c r="V1904" t="s">
        <v>43</v>
      </c>
      <c r="W1904">
        <v>0.38</v>
      </c>
    </row>
    <row r="1905" spans="1:23" x14ac:dyDescent="0.3">
      <c r="A1905" t="s">
        <v>1112</v>
      </c>
      <c r="B1905" t="s">
        <v>1267</v>
      </c>
      <c r="D1905" s="1">
        <v>39888</v>
      </c>
      <c r="E1905" s="1">
        <v>39889</v>
      </c>
      <c r="F1905" s="1" t="str">
        <f t="shared" si="130"/>
        <v>March</v>
      </c>
      <c r="G1905" s="1" t="str">
        <f t="shared" si="131"/>
        <v>2009</v>
      </c>
      <c r="H1905" s="2">
        <f t="shared" si="132"/>
        <v>1</v>
      </c>
      <c r="I1905" s="2" t="b">
        <f t="shared" si="133"/>
        <v>0</v>
      </c>
      <c r="J1905" t="s">
        <v>44</v>
      </c>
      <c r="K1905">
        <v>14</v>
      </c>
      <c r="L1905">
        <v>211.88</v>
      </c>
      <c r="M1905">
        <v>0.1</v>
      </c>
      <c r="N1905" t="s">
        <v>18</v>
      </c>
      <c r="O1905">
        <v>78.45</v>
      </c>
      <c r="P1905">
        <v>15.57</v>
      </c>
      <c r="Q1905">
        <v>1.39</v>
      </c>
      <c r="R1905" t="s">
        <v>260</v>
      </c>
      <c r="S1905" t="s">
        <v>260</v>
      </c>
      <c r="T1905" t="s">
        <v>31</v>
      </c>
      <c r="U1905" t="s">
        <v>22</v>
      </c>
      <c r="V1905" t="s">
        <v>51</v>
      </c>
      <c r="W1905">
        <v>0.38</v>
      </c>
    </row>
    <row r="1906" spans="1:23" x14ac:dyDescent="0.3">
      <c r="A1906" t="s">
        <v>1263</v>
      </c>
      <c r="B1906" t="s">
        <v>1264</v>
      </c>
      <c r="D1906" s="1">
        <v>40283</v>
      </c>
      <c r="E1906" s="1">
        <v>40285</v>
      </c>
      <c r="F1906" s="1" t="str">
        <f t="shared" si="130"/>
        <v>April</v>
      </c>
      <c r="G1906" s="1" t="str">
        <f t="shared" si="131"/>
        <v>2010</v>
      </c>
      <c r="H1906" s="2">
        <f t="shared" si="132"/>
        <v>2</v>
      </c>
      <c r="I1906" s="2" t="b">
        <f t="shared" si="133"/>
        <v>0</v>
      </c>
      <c r="J1906" t="s">
        <v>44</v>
      </c>
      <c r="K1906">
        <v>32</v>
      </c>
      <c r="L1906">
        <v>1031.23</v>
      </c>
      <c r="M1906">
        <v>7.0000000000000007E-2</v>
      </c>
      <c r="N1906" t="s">
        <v>18</v>
      </c>
      <c r="O1906">
        <v>-138.54</v>
      </c>
      <c r="P1906">
        <v>33.979999999999997</v>
      </c>
      <c r="Q1906">
        <v>19.989999999999998</v>
      </c>
      <c r="R1906" t="s">
        <v>260</v>
      </c>
      <c r="S1906" t="s">
        <v>260</v>
      </c>
      <c r="T1906" t="s">
        <v>27</v>
      </c>
      <c r="U1906" t="s">
        <v>36</v>
      </c>
      <c r="V1906" t="s">
        <v>37</v>
      </c>
      <c r="W1906">
        <v>0.55000000000000004</v>
      </c>
    </row>
    <row r="1907" spans="1:23" x14ac:dyDescent="0.3">
      <c r="A1907" t="s">
        <v>1255</v>
      </c>
      <c r="B1907" t="s">
        <v>1060</v>
      </c>
      <c r="D1907" s="1">
        <v>40229</v>
      </c>
      <c r="E1907" s="1">
        <v>40231</v>
      </c>
      <c r="F1907" s="1" t="str">
        <f t="shared" si="130"/>
        <v>February</v>
      </c>
      <c r="G1907" s="1" t="str">
        <f t="shared" si="131"/>
        <v>2010</v>
      </c>
      <c r="H1907" s="2">
        <f t="shared" si="132"/>
        <v>2</v>
      </c>
      <c r="I1907" s="2" t="b">
        <f t="shared" si="133"/>
        <v>0</v>
      </c>
      <c r="J1907" t="s">
        <v>52</v>
      </c>
      <c r="K1907">
        <v>23</v>
      </c>
      <c r="L1907">
        <v>116.57</v>
      </c>
      <c r="M1907">
        <v>7.0000000000000007E-2</v>
      </c>
      <c r="N1907" t="s">
        <v>18</v>
      </c>
      <c r="O1907">
        <v>-43.18</v>
      </c>
      <c r="P1907">
        <v>4.9800000000000004</v>
      </c>
      <c r="Q1907">
        <v>4.72</v>
      </c>
      <c r="R1907" t="s">
        <v>260</v>
      </c>
      <c r="S1907" t="s">
        <v>260</v>
      </c>
      <c r="T1907" t="s">
        <v>31</v>
      </c>
      <c r="U1907" t="s">
        <v>22</v>
      </c>
      <c r="V1907" t="s">
        <v>43</v>
      </c>
      <c r="W1907">
        <v>0.36</v>
      </c>
    </row>
    <row r="1908" spans="1:23" x14ac:dyDescent="0.3">
      <c r="A1908" t="s">
        <v>1268</v>
      </c>
      <c r="B1908" t="s">
        <v>1269</v>
      </c>
      <c r="D1908" s="1">
        <v>40534</v>
      </c>
      <c r="E1908" s="1">
        <v>40535</v>
      </c>
      <c r="F1908" s="1" t="str">
        <f t="shared" si="130"/>
        <v>December</v>
      </c>
      <c r="G1908" s="1" t="str">
        <f t="shared" si="131"/>
        <v>2010</v>
      </c>
      <c r="H1908" s="2">
        <f t="shared" si="132"/>
        <v>1</v>
      </c>
      <c r="I1908" s="2" t="b">
        <f t="shared" si="133"/>
        <v>0</v>
      </c>
      <c r="J1908" t="s">
        <v>34</v>
      </c>
      <c r="K1908">
        <v>21</v>
      </c>
      <c r="L1908">
        <v>3323.44</v>
      </c>
      <c r="M1908">
        <v>0.03</v>
      </c>
      <c r="N1908" t="s">
        <v>18</v>
      </c>
      <c r="O1908">
        <v>99.88</v>
      </c>
      <c r="P1908">
        <v>152.47999999999999</v>
      </c>
      <c r="Q1908">
        <v>4</v>
      </c>
      <c r="R1908" t="s">
        <v>260</v>
      </c>
      <c r="S1908" t="s">
        <v>260</v>
      </c>
      <c r="T1908" t="s">
        <v>31</v>
      </c>
      <c r="U1908" t="s">
        <v>32</v>
      </c>
      <c r="V1908" t="s">
        <v>48</v>
      </c>
      <c r="W1908">
        <v>0.79</v>
      </c>
    </row>
    <row r="1909" spans="1:23" x14ac:dyDescent="0.3">
      <c r="A1909" t="s">
        <v>1268</v>
      </c>
      <c r="B1909" t="s">
        <v>1269</v>
      </c>
      <c r="D1909" s="1">
        <v>40534</v>
      </c>
      <c r="E1909" s="1">
        <v>40536</v>
      </c>
      <c r="F1909" s="1" t="str">
        <f t="shared" si="130"/>
        <v>December</v>
      </c>
      <c r="G1909" s="1" t="str">
        <f t="shared" si="131"/>
        <v>2010</v>
      </c>
      <c r="H1909" s="2">
        <f t="shared" si="132"/>
        <v>2</v>
      </c>
      <c r="I1909" s="2" t="b">
        <f t="shared" si="133"/>
        <v>0</v>
      </c>
      <c r="J1909" t="s">
        <v>34</v>
      </c>
      <c r="K1909">
        <v>5</v>
      </c>
      <c r="L1909">
        <v>27.9</v>
      </c>
      <c r="M1909">
        <v>0.02</v>
      </c>
      <c r="N1909" t="s">
        <v>18</v>
      </c>
      <c r="O1909">
        <v>-22.82</v>
      </c>
      <c r="P1909">
        <v>4.28</v>
      </c>
      <c r="Q1909">
        <v>6.72</v>
      </c>
      <c r="R1909" t="s">
        <v>260</v>
      </c>
      <c r="S1909" t="s">
        <v>260</v>
      </c>
      <c r="T1909" t="s">
        <v>31</v>
      </c>
      <c r="U1909" t="s">
        <v>22</v>
      </c>
      <c r="V1909" t="s">
        <v>43</v>
      </c>
      <c r="W1909">
        <v>0.4</v>
      </c>
    </row>
    <row r="1910" spans="1:23" x14ac:dyDescent="0.3">
      <c r="A1910" t="s">
        <v>1257</v>
      </c>
      <c r="B1910" t="s">
        <v>1258</v>
      </c>
      <c r="D1910" s="1">
        <v>40267</v>
      </c>
      <c r="E1910" s="1">
        <v>40269</v>
      </c>
      <c r="F1910" s="1" t="str">
        <f t="shared" si="130"/>
        <v>April</v>
      </c>
      <c r="G1910" s="1" t="str">
        <f t="shared" si="131"/>
        <v>2010</v>
      </c>
      <c r="H1910" s="2">
        <f t="shared" si="132"/>
        <v>2</v>
      </c>
      <c r="I1910" s="2" t="b">
        <f t="shared" si="133"/>
        <v>0</v>
      </c>
      <c r="J1910" t="s">
        <v>17</v>
      </c>
      <c r="K1910">
        <v>18</v>
      </c>
      <c r="L1910">
        <v>7556.61</v>
      </c>
      <c r="M1910">
        <v>0.08</v>
      </c>
      <c r="N1910" t="s">
        <v>25</v>
      </c>
      <c r="O1910">
        <v>-352.24</v>
      </c>
      <c r="P1910">
        <v>424.21</v>
      </c>
      <c r="Q1910">
        <v>110.2</v>
      </c>
      <c r="R1910" t="s">
        <v>260</v>
      </c>
      <c r="S1910" t="s">
        <v>260</v>
      </c>
      <c r="T1910" t="s">
        <v>31</v>
      </c>
      <c r="U1910" t="s">
        <v>36</v>
      </c>
      <c r="V1910" t="s">
        <v>55</v>
      </c>
      <c r="W1910">
        <v>0.67</v>
      </c>
    </row>
    <row r="1911" spans="1:23" x14ac:dyDescent="0.3">
      <c r="A1911" t="s">
        <v>1257</v>
      </c>
      <c r="B1911" t="s">
        <v>1258</v>
      </c>
      <c r="D1911" s="1">
        <v>40267</v>
      </c>
      <c r="E1911" s="1">
        <v>40272</v>
      </c>
      <c r="F1911" s="1" t="str">
        <f t="shared" si="130"/>
        <v>April</v>
      </c>
      <c r="G1911" s="1" t="str">
        <f t="shared" si="131"/>
        <v>2010</v>
      </c>
      <c r="H1911" s="2">
        <f t="shared" si="132"/>
        <v>5</v>
      </c>
      <c r="I1911" s="2" t="b">
        <f t="shared" si="133"/>
        <v>0</v>
      </c>
      <c r="J1911" t="s">
        <v>17</v>
      </c>
      <c r="K1911">
        <v>33</v>
      </c>
      <c r="L1911">
        <v>47.48</v>
      </c>
      <c r="M1911">
        <v>7.0000000000000007E-2</v>
      </c>
      <c r="N1911" t="s">
        <v>18</v>
      </c>
      <c r="O1911">
        <v>3.35</v>
      </c>
      <c r="P1911">
        <v>1.48</v>
      </c>
      <c r="Q1911">
        <v>0.7</v>
      </c>
      <c r="R1911" t="s">
        <v>260</v>
      </c>
      <c r="S1911" t="s">
        <v>260</v>
      </c>
      <c r="T1911" t="s">
        <v>31</v>
      </c>
      <c r="U1911" t="s">
        <v>22</v>
      </c>
      <c r="V1911" t="s">
        <v>46</v>
      </c>
      <c r="W1911">
        <v>0.37</v>
      </c>
    </row>
    <row r="1912" spans="1:23" x14ac:dyDescent="0.3">
      <c r="A1912" t="s">
        <v>1257</v>
      </c>
      <c r="B1912" t="s">
        <v>1258</v>
      </c>
      <c r="D1912" s="1">
        <v>40450</v>
      </c>
      <c r="E1912" s="1">
        <v>40451</v>
      </c>
      <c r="F1912" s="1" t="str">
        <f t="shared" si="130"/>
        <v>September</v>
      </c>
      <c r="G1912" s="1" t="str">
        <f t="shared" si="131"/>
        <v>2010</v>
      </c>
      <c r="H1912" s="2">
        <f t="shared" si="132"/>
        <v>1</v>
      </c>
      <c r="I1912" s="2" t="b">
        <f t="shared" si="133"/>
        <v>0</v>
      </c>
      <c r="J1912" t="s">
        <v>44</v>
      </c>
      <c r="K1912">
        <v>10</v>
      </c>
      <c r="L1912">
        <v>8704.08</v>
      </c>
      <c r="M1912">
        <v>0.05</v>
      </c>
      <c r="N1912" t="s">
        <v>25</v>
      </c>
      <c r="O1912">
        <v>1034.54</v>
      </c>
      <c r="P1912">
        <v>880.98</v>
      </c>
      <c r="Q1912">
        <v>44.55</v>
      </c>
      <c r="R1912" t="s">
        <v>260</v>
      </c>
      <c r="S1912" t="s">
        <v>260</v>
      </c>
      <c r="T1912" t="s">
        <v>31</v>
      </c>
      <c r="U1912" t="s">
        <v>36</v>
      </c>
      <c r="V1912" t="s">
        <v>54</v>
      </c>
      <c r="W1912">
        <v>0.62</v>
      </c>
    </row>
    <row r="1913" spans="1:23" x14ac:dyDescent="0.3">
      <c r="A1913" t="s">
        <v>1257</v>
      </c>
      <c r="B1913" t="s">
        <v>1258</v>
      </c>
      <c r="D1913" s="1">
        <v>40450</v>
      </c>
      <c r="E1913" s="1">
        <v>40452</v>
      </c>
      <c r="F1913" s="1" t="str">
        <f t="shared" si="130"/>
        <v>October</v>
      </c>
      <c r="G1913" s="1" t="str">
        <f t="shared" si="131"/>
        <v>2010</v>
      </c>
      <c r="H1913" s="2">
        <f t="shared" si="132"/>
        <v>2</v>
      </c>
      <c r="I1913" s="2" t="b">
        <f t="shared" si="133"/>
        <v>0</v>
      </c>
      <c r="J1913" t="s">
        <v>44</v>
      </c>
      <c r="K1913">
        <v>41</v>
      </c>
      <c r="L1913">
        <v>24051.49</v>
      </c>
      <c r="M1913">
        <v>7.0000000000000007E-2</v>
      </c>
      <c r="N1913" t="s">
        <v>39</v>
      </c>
      <c r="O1913">
        <v>9791.0400000000009</v>
      </c>
      <c r="P1913">
        <v>599.99</v>
      </c>
      <c r="Q1913">
        <v>24.49</v>
      </c>
      <c r="R1913" t="s">
        <v>260</v>
      </c>
      <c r="S1913" t="s">
        <v>260</v>
      </c>
      <c r="T1913" t="s">
        <v>31</v>
      </c>
      <c r="U1913" t="s">
        <v>32</v>
      </c>
      <c r="V1913" t="s">
        <v>62</v>
      </c>
      <c r="W1913">
        <v>0.37</v>
      </c>
    </row>
    <row r="1914" spans="1:23" x14ac:dyDescent="0.3">
      <c r="A1914" t="s">
        <v>1270</v>
      </c>
      <c r="B1914" t="s">
        <v>1271</v>
      </c>
      <c r="D1914" s="1">
        <v>39975</v>
      </c>
      <c r="E1914" s="1">
        <v>39976</v>
      </c>
      <c r="F1914" s="1" t="str">
        <f t="shared" si="130"/>
        <v>June</v>
      </c>
      <c r="G1914" s="1" t="str">
        <f t="shared" si="131"/>
        <v>2009</v>
      </c>
      <c r="H1914" s="2">
        <f t="shared" si="132"/>
        <v>1</v>
      </c>
      <c r="I1914" s="2" t="b">
        <f t="shared" si="133"/>
        <v>0</v>
      </c>
      <c r="J1914" t="s">
        <v>52</v>
      </c>
      <c r="K1914">
        <v>3</v>
      </c>
      <c r="L1914">
        <v>21.46</v>
      </c>
      <c r="M1914">
        <v>0.05</v>
      </c>
      <c r="N1914" t="s">
        <v>18</v>
      </c>
      <c r="O1914">
        <v>-14.22</v>
      </c>
      <c r="P1914">
        <v>5.28</v>
      </c>
      <c r="Q1914">
        <v>6.26</v>
      </c>
      <c r="R1914" t="s">
        <v>260</v>
      </c>
      <c r="S1914" t="s">
        <v>260</v>
      </c>
      <c r="T1914" t="s">
        <v>42</v>
      </c>
      <c r="U1914" t="s">
        <v>22</v>
      </c>
      <c r="V1914" t="s">
        <v>43</v>
      </c>
      <c r="W1914">
        <v>0.4</v>
      </c>
    </row>
    <row r="1915" spans="1:23" x14ac:dyDescent="0.3">
      <c r="A1915" t="s">
        <v>1270</v>
      </c>
      <c r="B1915" t="s">
        <v>1271</v>
      </c>
      <c r="D1915" s="1">
        <v>39975</v>
      </c>
      <c r="E1915" s="1">
        <v>39976</v>
      </c>
      <c r="F1915" s="1" t="str">
        <f t="shared" si="130"/>
        <v>June</v>
      </c>
      <c r="G1915" s="1" t="str">
        <f t="shared" si="131"/>
        <v>2009</v>
      </c>
      <c r="H1915" s="2">
        <f t="shared" si="132"/>
        <v>1</v>
      </c>
      <c r="I1915" s="2" t="b">
        <f t="shared" si="133"/>
        <v>0</v>
      </c>
      <c r="J1915" t="s">
        <v>52</v>
      </c>
      <c r="K1915">
        <v>24</v>
      </c>
      <c r="L1915">
        <v>1388.6279999999999</v>
      </c>
      <c r="M1915">
        <v>0.03</v>
      </c>
      <c r="N1915" t="s">
        <v>18</v>
      </c>
      <c r="O1915">
        <v>261.52</v>
      </c>
      <c r="P1915">
        <v>65.989999999999995</v>
      </c>
      <c r="Q1915">
        <v>5.26</v>
      </c>
      <c r="R1915" t="s">
        <v>260</v>
      </c>
      <c r="S1915" t="s">
        <v>260</v>
      </c>
      <c r="T1915" t="s">
        <v>42</v>
      </c>
      <c r="U1915" t="s">
        <v>32</v>
      </c>
      <c r="V1915" t="s">
        <v>33</v>
      </c>
      <c r="W1915">
        <v>0.56000000000000005</v>
      </c>
    </row>
    <row r="1916" spans="1:23" x14ac:dyDescent="0.3">
      <c r="A1916" t="s">
        <v>1268</v>
      </c>
      <c r="B1916" t="s">
        <v>1269</v>
      </c>
      <c r="D1916" s="1">
        <v>39985</v>
      </c>
      <c r="E1916" s="1">
        <v>39986</v>
      </c>
      <c r="F1916" s="1" t="str">
        <f t="shared" si="130"/>
        <v>June</v>
      </c>
      <c r="G1916" s="1" t="str">
        <f t="shared" si="131"/>
        <v>2009</v>
      </c>
      <c r="H1916" s="2">
        <f t="shared" si="132"/>
        <v>1</v>
      </c>
      <c r="I1916" s="2" t="b">
        <f t="shared" si="133"/>
        <v>0</v>
      </c>
      <c r="J1916" t="s">
        <v>34</v>
      </c>
      <c r="K1916">
        <v>24</v>
      </c>
      <c r="L1916">
        <v>2920.83</v>
      </c>
      <c r="M1916">
        <v>0.02</v>
      </c>
      <c r="N1916" t="s">
        <v>25</v>
      </c>
      <c r="O1916">
        <v>1068.1600000000001</v>
      </c>
      <c r="P1916">
        <v>119.99</v>
      </c>
      <c r="Q1916">
        <v>14</v>
      </c>
      <c r="R1916" t="s">
        <v>260</v>
      </c>
      <c r="S1916" t="s">
        <v>260</v>
      </c>
      <c r="T1916" t="s">
        <v>31</v>
      </c>
      <c r="U1916" t="s">
        <v>32</v>
      </c>
      <c r="V1916" t="s">
        <v>94</v>
      </c>
      <c r="W1916">
        <v>0.36</v>
      </c>
    </row>
    <row r="1917" spans="1:23" x14ac:dyDescent="0.3">
      <c r="A1917" t="s">
        <v>1268</v>
      </c>
      <c r="B1917" t="s">
        <v>1269</v>
      </c>
      <c r="D1917" s="1">
        <v>39985</v>
      </c>
      <c r="E1917" s="1">
        <v>39986</v>
      </c>
      <c r="F1917" s="1" t="str">
        <f t="shared" si="130"/>
        <v>June</v>
      </c>
      <c r="G1917" s="1" t="str">
        <f t="shared" si="131"/>
        <v>2009</v>
      </c>
      <c r="H1917" s="2">
        <f t="shared" si="132"/>
        <v>1</v>
      </c>
      <c r="I1917" s="2" t="b">
        <f t="shared" si="133"/>
        <v>0</v>
      </c>
      <c r="J1917" t="s">
        <v>34</v>
      </c>
      <c r="K1917">
        <v>42</v>
      </c>
      <c r="L1917">
        <v>262.3</v>
      </c>
      <c r="M1917">
        <v>0.09</v>
      </c>
      <c r="N1917" t="s">
        <v>18</v>
      </c>
      <c r="O1917">
        <v>-255.2</v>
      </c>
      <c r="P1917">
        <v>6.48</v>
      </c>
      <c r="Q1917">
        <v>9.68</v>
      </c>
      <c r="R1917" t="s">
        <v>260</v>
      </c>
      <c r="S1917" t="s">
        <v>260</v>
      </c>
      <c r="T1917" t="s">
        <v>31</v>
      </c>
      <c r="U1917" t="s">
        <v>22</v>
      </c>
      <c r="V1917" t="s">
        <v>43</v>
      </c>
      <c r="W1917">
        <v>0.36</v>
      </c>
    </row>
    <row r="1918" spans="1:23" x14ac:dyDescent="0.3">
      <c r="A1918" t="s">
        <v>1148</v>
      </c>
      <c r="B1918" t="s">
        <v>1272</v>
      </c>
      <c r="D1918" s="1">
        <v>40090</v>
      </c>
      <c r="E1918" s="1">
        <v>40092</v>
      </c>
      <c r="F1918" s="1" t="str">
        <f t="shared" si="130"/>
        <v>October</v>
      </c>
      <c r="G1918" s="1" t="str">
        <f t="shared" si="131"/>
        <v>2009</v>
      </c>
      <c r="H1918" s="2">
        <f t="shared" si="132"/>
        <v>2</v>
      </c>
      <c r="I1918" s="2" t="b">
        <f t="shared" si="133"/>
        <v>0</v>
      </c>
      <c r="J1918" t="s">
        <v>44</v>
      </c>
      <c r="K1918">
        <v>17</v>
      </c>
      <c r="L1918">
        <v>103.72</v>
      </c>
      <c r="M1918">
        <v>0.02</v>
      </c>
      <c r="N1918" t="s">
        <v>18</v>
      </c>
      <c r="O1918">
        <v>-72.06</v>
      </c>
      <c r="P1918">
        <v>5.53</v>
      </c>
      <c r="Q1918">
        <v>6.98</v>
      </c>
      <c r="R1918" t="s">
        <v>260</v>
      </c>
      <c r="S1918" t="s">
        <v>260</v>
      </c>
      <c r="T1918" t="s">
        <v>31</v>
      </c>
      <c r="U1918" t="s">
        <v>22</v>
      </c>
      <c r="V1918" t="s">
        <v>29</v>
      </c>
      <c r="W1918">
        <v>0.39</v>
      </c>
    </row>
    <row r="1919" spans="1:23" x14ac:dyDescent="0.3">
      <c r="A1919" t="s">
        <v>1148</v>
      </c>
      <c r="B1919" t="s">
        <v>1272</v>
      </c>
      <c r="D1919" s="1">
        <v>40090</v>
      </c>
      <c r="E1919" s="1">
        <v>40092</v>
      </c>
      <c r="F1919" s="1" t="str">
        <f t="shared" si="130"/>
        <v>October</v>
      </c>
      <c r="G1919" s="1" t="str">
        <f t="shared" si="131"/>
        <v>2009</v>
      </c>
      <c r="H1919" s="2">
        <f t="shared" si="132"/>
        <v>2</v>
      </c>
      <c r="I1919" s="2" t="b">
        <f t="shared" si="133"/>
        <v>0</v>
      </c>
      <c r="J1919" t="s">
        <v>44</v>
      </c>
      <c r="K1919">
        <v>4</v>
      </c>
      <c r="L1919">
        <v>185.15</v>
      </c>
      <c r="M1919">
        <v>0.09</v>
      </c>
      <c r="N1919" t="s">
        <v>18</v>
      </c>
      <c r="O1919">
        <v>10.199999999999999</v>
      </c>
      <c r="P1919">
        <v>41.47</v>
      </c>
      <c r="Q1919">
        <v>34.200000000000003</v>
      </c>
      <c r="R1919" t="s">
        <v>260</v>
      </c>
      <c r="S1919" t="s">
        <v>260</v>
      </c>
      <c r="T1919" t="s">
        <v>31</v>
      </c>
      <c r="U1919" t="s">
        <v>36</v>
      </c>
      <c r="V1919" t="s">
        <v>37</v>
      </c>
      <c r="W1919">
        <v>0.73</v>
      </c>
    </row>
    <row r="1920" spans="1:23" x14ac:dyDescent="0.3">
      <c r="A1920" t="s">
        <v>1022</v>
      </c>
      <c r="B1920" t="s">
        <v>1256</v>
      </c>
      <c r="D1920" s="1">
        <v>40927</v>
      </c>
      <c r="E1920" s="1">
        <v>40929</v>
      </c>
      <c r="F1920" s="1" t="str">
        <f t="shared" si="130"/>
        <v>January</v>
      </c>
      <c r="G1920" s="1" t="str">
        <f t="shared" si="131"/>
        <v>2012</v>
      </c>
      <c r="H1920" s="2">
        <f t="shared" si="132"/>
        <v>2</v>
      </c>
      <c r="I1920" s="2" t="b">
        <f t="shared" si="133"/>
        <v>0</v>
      </c>
      <c r="J1920" t="s">
        <v>52</v>
      </c>
      <c r="K1920">
        <v>50</v>
      </c>
      <c r="L1920">
        <v>6628.55</v>
      </c>
      <c r="M1920">
        <v>0.1</v>
      </c>
      <c r="N1920" t="s">
        <v>25</v>
      </c>
      <c r="O1920">
        <v>1081.6500000000001</v>
      </c>
      <c r="P1920">
        <v>145.44999999999999</v>
      </c>
      <c r="Q1920">
        <v>17.850000000000001</v>
      </c>
      <c r="R1920" t="s">
        <v>260</v>
      </c>
      <c r="S1920" t="s">
        <v>260</v>
      </c>
      <c r="T1920" t="s">
        <v>42</v>
      </c>
      <c r="U1920" t="s">
        <v>32</v>
      </c>
      <c r="V1920" t="s">
        <v>94</v>
      </c>
      <c r="W1920">
        <v>0.56000000000000005</v>
      </c>
    </row>
    <row r="1921" spans="1:23" x14ac:dyDescent="0.3">
      <c r="A1921" t="s">
        <v>1022</v>
      </c>
      <c r="B1921" t="s">
        <v>1256</v>
      </c>
      <c r="D1921" s="1">
        <v>40966</v>
      </c>
      <c r="E1921" s="1">
        <v>40968</v>
      </c>
      <c r="F1921" s="1" t="str">
        <f t="shared" si="130"/>
        <v>February</v>
      </c>
      <c r="G1921" s="1" t="str">
        <f t="shared" si="131"/>
        <v>2012</v>
      </c>
      <c r="H1921" s="2">
        <f t="shared" si="132"/>
        <v>2</v>
      </c>
      <c r="I1921" s="2" t="b">
        <f t="shared" si="133"/>
        <v>0</v>
      </c>
      <c r="J1921" t="s">
        <v>24</v>
      </c>
      <c r="K1921">
        <v>33</v>
      </c>
      <c r="L1921">
        <v>9758.7000000000007</v>
      </c>
      <c r="M1921">
        <v>0.04</v>
      </c>
      <c r="N1921" t="s">
        <v>18</v>
      </c>
      <c r="O1921">
        <v>3793.7</v>
      </c>
      <c r="P1921">
        <v>304.99</v>
      </c>
      <c r="Q1921">
        <v>19.989999999999998</v>
      </c>
      <c r="R1921" t="s">
        <v>260</v>
      </c>
      <c r="S1921" t="s">
        <v>260</v>
      </c>
      <c r="T1921" t="s">
        <v>42</v>
      </c>
      <c r="U1921" t="s">
        <v>22</v>
      </c>
      <c r="V1921" t="s">
        <v>29</v>
      </c>
      <c r="W1921">
        <v>0.4</v>
      </c>
    </row>
    <row r="1922" spans="1:23" x14ac:dyDescent="0.3">
      <c r="A1922" t="s">
        <v>1257</v>
      </c>
      <c r="B1922" t="s">
        <v>1258</v>
      </c>
      <c r="D1922" s="1">
        <v>41102</v>
      </c>
      <c r="E1922" s="1">
        <v>41104</v>
      </c>
      <c r="F1922" s="1" t="str">
        <f t="shared" si="130"/>
        <v>July</v>
      </c>
      <c r="G1922" s="1" t="str">
        <f t="shared" si="131"/>
        <v>2012</v>
      </c>
      <c r="H1922" s="2">
        <f t="shared" si="132"/>
        <v>2</v>
      </c>
      <c r="I1922" s="2" t="b">
        <f t="shared" si="133"/>
        <v>0</v>
      </c>
      <c r="J1922" t="s">
        <v>44</v>
      </c>
      <c r="K1922">
        <v>17</v>
      </c>
      <c r="L1922">
        <v>128.5</v>
      </c>
      <c r="M1922">
        <v>0.02</v>
      </c>
      <c r="N1922" t="s">
        <v>39</v>
      </c>
      <c r="O1922">
        <v>-44.69</v>
      </c>
      <c r="P1922">
        <v>6.68</v>
      </c>
      <c r="Q1922">
        <v>6.93</v>
      </c>
      <c r="R1922" t="s">
        <v>260</v>
      </c>
      <c r="S1922" t="s">
        <v>260</v>
      </c>
      <c r="T1922" t="s">
        <v>31</v>
      </c>
      <c r="U1922" t="s">
        <v>22</v>
      </c>
      <c r="V1922" t="s">
        <v>43</v>
      </c>
      <c r="W1922">
        <v>0.37</v>
      </c>
    </row>
    <row r="1923" spans="1:23" x14ac:dyDescent="0.3">
      <c r="A1923" t="s">
        <v>1255</v>
      </c>
      <c r="B1923" t="s">
        <v>1060</v>
      </c>
      <c r="D1923" s="1">
        <v>41061</v>
      </c>
      <c r="E1923" s="1">
        <v>41061</v>
      </c>
      <c r="F1923" s="1" t="str">
        <f t="shared" ref="F1923:F1986" si="134">TEXT(E1923,"mmmm")</f>
        <v>June</v>
      </c>
      <c r="G1923" s="1" t="str">
        <f t="shared" ref="G1923:G1986" si="135">TEXT(E1923,"yyyy")</f>
        <v>2012</v>
      </c>
      <c r="H1923" s="2">
        <f t="shared" ref="H1923:H1986" si="136">E1923-D1923</f>
        <v>0</v>
      </c>
      <c r="I1923" s="2" t="str">
        <f t="shared" ref="I1923:I1986" si="137">IF(H1923&lt;1,IF(AND(H1923&gt;0,H1923&lt;2),"ONE DAY", "FREE DELIVERY"))</f>
        <v>FREE DELIVERY</v>
      </c>
      <c r="J1923" t="s">
        <v>17</v>
      </c>
      <c r="K1923">
        <v>35</v>
      </c>
      <c r="L1923">
        <v>6739.92</v>
      </c>
      <c r="M1923">
        <v>0.01</v>
      </c>
      <c r="N1923" t="s">
        <v>25</v>
      </c>
      <c r="O1923">
        <v>957.29</v>
      </c>
      <c r="P1923">
        <v>180.98</v>
      </c>
      <c r="Q1923">
        <v>30</v>
      </c>
      <c r="R1923" t="s">
        <v>260</v>
      </c>
      <c r="S1923" t="s">
        <v>260</v>
      </c>
      <c r="T1923" t="s">
        <v>31</v>
      </c>
      <c r="U1923" t="s">
        <v>36</v>
      </c>
      <c r="V1923" t="s">
        <v>67</v>
      </c>
      <c r="W1923">
        <v>0.69</v>
      </c>
    </row>
    <row r="1924" spans="1:23" x14ac:dyDescent="0.3">
      <c r="A1924" t="s">
        <v>1255</v>
      </c>
      <c r="B1924" t="s">
        <v>1060</v>
      </c>
      <c r="D1924" s="1">
        <v>40251</v>
      </c>
      <c r="E1924" s="1">
        <v>40252</v>
      </c>
      <c r="F1924" s="1" t="str">
        <f t="shared" si="134"/>
        <v>March</v>
      </c>
      <c r="G1924" s="1" t="str">
        <f t="shared" si="135"/>
        <v>2010</v>
      </c>
      <c r="H1924" s="2">
        <f t="shared" si="136"/>
        <v>1</v>
      </c>
      <c r="I1924" s="2" t="b">
        <f t="shared" si="137"/>
        <v>0</v>
      </c>
      <c r="J1924" t="s">
        <v>44</v>
      </c>
      <c r="K1924">
        <v>16</v>
      </c>
      <c r="L1924">
        <v>2723.1</v>
      </c>
      <c r="M1924">
        <v>7.0000000000000007E-2</v>
      </c>
      <c r="N1924" t="s">
        <v>18</v>
      </c>
      <c r="O1924">
        <v>-446.31</v>
      </c>
      <c r="P1924">
        <v>167.27</v>
      </c>
      <c r="Q1924">
        <v>35</v>
      </c>
      <c r="R1924" t="s">
        <v>260</v>
      </c>
      <c r="S1924" t="s">
        <v>260</v>
      </c>
      <c r="T1924" t="s">
        <v>21</v>
      </c>
      <c r="U1924" t="s">
        <v>22</v>
      </c>
      <c r="V1924" t="s">
        <v>23</v>
      </c>
      <c r="W1924">
        <v>0.85</v>
      </c>
    </row>
    <row r="1925" spans="1:23" x14ac:dyDescent="0.3">
      <c r="A1925" t="s">
        <v>1255</v>
      </c>
      <c r="B1925" t="s">
        <v>1060</v>
      </c>
      <c r="D1925" s="1">
        <v>40251</v>
      </c>
      <c r="E1925" s="1">
        <v>40253</v>
      </c>
      <c r="F1925" s="1" t="str">
        <f t="shared" si="134"/>
        <v>March</v>
      </c>
      <c r="G1925" s="1" t="str">
        <f t="shared" si="135"/>
        <v>2010</v>
      </c>
      <c r="H1925" s="2">
        <f t="shared" si="136"/>
        <v>2</v>
      </c>
      <c r="I1925" s="2" t="b">
        <f t="shared" si="137"/>
        <v>0</v>
      </c>
      <c r="J1925" t="s">
        <v>44</v>
      </c>
      <c r="K1925">
        <v>20</v>
      </c>
      <c r="L1925">
        <v>347.26749999999998</v>
      </c>
      <c r="M1925">
        <v>0.06</v>
      </c>
      <c r="N1925" t="s">
        <v>39</v>
      </c>
      <c r="O1925">
        <v>-71.09</v>
      </c>
      <c r="P1925">
        <v>20.99</v>
      </c>
      <c r="Q1925">
        <v>0.99</v>
      </c>
      <c r="R1925" t="s">
        <v>260</v>
      </c>
      <c r="S1925" t="s">
        <v>260</v>
      </c>
      <c r="T1925" t="s">
        <v>21</v>
      </c>
      <c r="U1925" t="s">
        <v>32</v>
      </c>
      <c r="V1925" t="s">
        <v>33</v>
      </c>
      <c r="W1925">
        <v>0.83</v>
      </c>
    </row>
    <row r="1926" spans="1:23" x14ac:dyDescent="0.3">
      <c r="A1926" t="s">
        <v>1259</v>
      </c>
      <c r="B1926" t="s">
        <v>1260</v>
      </c>
      <c r="D1926" s="1">
        <v>40211</v>
      </c>
      <c r="E1926" s="1">
        <v>40218</v>
      </c>
      <c r="F1926" s="1" t="str">
        <f t="shared" si="134"/>
        <v>February</v>
      </c>
      <c r="G1926" s="1" t="str">
        <f t="shared" si="135"/>
        <v>2010</v>
      </c>
      <c r="H1926" s="2">
        <f t="shared" si="136"/>
        <v>7</v>
      </c>
      <c r="I1926" s="2" t="b">
        <f t="shared" si="137"/>
        <v>0</v>
      </c>
      <c r="J1926" t="s">
        <v>17</v>
      </c>
      <c r="K1926">
        <v>1</v>
      </c>
      <c r="L1926">
        <v>5.7</v>
      </c>
      <c r="M1926">
        <v>0.1</v>
      </c>
      <c r="N1926" t="s">
        <v>18</v>
      </c>
      <c r="O1926">
        <v>-2.34</v>
      </c>
      <c r="P1926">
        <v>3.95</v>
      </c>
      <c r="Q1926">
        <v>2</v>
      </c>
      <c r="R1926" t="s">
        <v>260</v>
      </c>
      <c r="S1926" t="s">
        <v>260</v>
      </c>
      <c r="T1926" t="s">
        <v>27</v>
      </c>
      <c r="U1926" t="s">
        <v>22</v>
      </c>
      <c r="V1926" t="s">
        <v>46</v>
      </c>
      <c r="W1926">
        <v>0.53</v>
      </c>
    </row>
    <row r="1927" spans="1:23" x14ac:dyDescent="0.3">
      <c r="A1927" t="s">
        <v>1259</v>
      </c>
      <c r="B1927" t="s">
        <v>1260</v>
      </c>
      <c r="D1927" s="1">
        <v>41041</v>
      </c>
      <c r="E1927" s="1">
        <v>41046</v>
      </c>
      <c r="F1927" s="1" t="str">
        <f t="shared" si="134"/>
        <v>May</v>
      </c>
      <c r="G1927" s="1" t="str">
        <f t="shared" si="135"/>
        <v>2012</v>
      </c>
      <c r="H1927" s="2">
        <f t="shared" si="136"/>
        <v>5</v>
      </c>
      <c r="I1927" s="2" t="b">
        <f t="shared" si="137"/>
        <v>0</v>
      </c>
      <c r="J1927" t="s">
        <v>17</v>
      </c>
      <c r="K1927">
        <v>3</v>
      </c>
      <c r="L1927">
        <v>26.23</v>
      </c>
      <c r="M1927">
        <v>0</v>
      </c>
      <c r="N1927" t="s">
        <v>18</v>
      </c>
      <c r="O1927">
        <v>-13.72</v>
      </c>
      <c r="P1927">
        <v>6.48</v>
      </c>
      <c r="Q1927">
        <v>6.6</v>
      </c>
      <c r="R1927" t="s">
        <v>260</v>
      </c>
      <c r="S1927" t="s">
        <v>260</v>
      </c>
      <c r="T1927" t="s">
        <v>42</v>
      </c>
      <c r="U1927" t="s">
        <v>22</v>
      </c>
      <c r="V1927" t="s">
        <v>43</v>
      </c>
      <c r="W1927">
        <v>0.37</v>
      </c>
    </row>
    <row r="1928" spans="1:23" x14ac:dyDescent="0.3">
      <c r="A1928" t="s">
        <v>1263</v>
      </c>
      <c r="B1928" t="s">
        <v>1264</v>
      </c>
      <c r="D1928" s="1">
        <v>40983</v>
      </c>
      <c r="E1928" s="1">
        <v>40983</v>
      </c>
      <c r="F1928" s="1" t="str">
        <f t="shared" si="134"/>
        <v>March</v>
      </c>
      <c r="G1928" s="1" t="str">
        <f t="shared" si="135"/>
        <v>2012</v>
      </c>
      <c r="H1928" s="2">
        <f t="shared" si="136"/>
        <v>0</v>
      </c>
      <c r="I1928" s="2" t="str">
        <f t="shared" si="137"/>
        <v>FREE DELIVERY</v>
      </c>
      <c r="J1928" t="s">
        <v>34</v>
      </c>
      <c r="K1928">
        <v>8</v>
      </c>
      <c r="L1928">
        <v>33.39</v>
      </c>
      <c r="M1928">
        <v>0.03</v>
      </c>
      <c r="N1928" t="s">
        <v>18</v>
      </c>
      <c r="O1928">
        <v>-35.51</v>
      </c>
      <c r="P1928">
        <v>3.36</v>
      </c>
      <c r="Q1928">
        <v>6.27</v>
      </c>
      <c r="R1928" t="s">
        <v>260</v>
      </c>
      <c r="S1928" t="s">
        <v>260</v>
      </c>
      <c r="T1928" t="s">
        <v>27</v>
      </c>
      <c r="U1928" t="s">
        <v>22</v>
      </c>
      <c r="V1928" t="s">
        <v>29</v>
      </c>
      <c r="W1928">
        <v>0.4</v>
      </c>
    </row>
    <row r="1929" spans="1:23" x14ac:dyDescent="0.3">
      <c r="A1929" t="s">
        <v>1257</v>
      </c>
      <c r="B1929" t="s">
        <v>1258</v>
      </c>
      <c r="D1929" s="1">
        <v>41041</v>
      </c>
      <c r="E1929" s="1">
        <v>41042</v>
      </c>
      <c r="F1929" s="1" t="str">
        <f t="shared" si="134"/>
        <v>May</v>
      </c>
      <c r="G1929" s="1" t="str">
        <f t="shared" si="135"/>
        <v>2012</v>
      </c>
      <c r="H1929" s="2">
        <f t="shared" si="136"/>
        <v>1</v>
      </c>
      <c r="I1929" s="2" t="b">
        <f t="shared" si="137"/>
        <v>0</v>
      </c>
      <c r="J1929" t="s">
        <v>34</v>
      </c>
      <c r="K1929">
        <v>9</v>
      </c>
      <c r="L1929">
        <v>187.13</v>
      </c>
      <c r="M1929">
        <v>0.09</v>
      </c>
      <c r="N1929" t="s">
        <v>18</v>
      </c>
      <c r="O1929">
        <v>12.4</v>
      </c>
      <c r="P1929">
        <v>20.28</v>
      </c>
      <c r="Q1929">
        <v>14.39</v>
      </c>
      <c r="R1929" t="s">
        <v>260</v>
      </c>
      <c r="S1929" t="s">
        <v>260</v>
      </c>
      <c r="T1929" t="s">
        <v>31</v>
      </c>
      <c r="U1929" t="s">
        <v>36</v>
      </c>
      <c r="V1929" t="s">
        <v>37</v>
      </c>
      <c r="W1929">
        <v>0.47</v>
      </c>
    </row>
    <row r="1930" spans="1:23" x14ac:dyDescent="0.3">
      <c r="A1930" t="s">
        <v>1257</v>
      </c>
      <c r="B1930" t="s">
        <v>1258</v>
      </c>
      <c r="D1930" s="1">
        <v>41041</v>
      </c>
      <c r="E1930" s="1">
        <v>41042</v>
      </c>
      <c r="F1930" s="1" t="str">
        <f t="shared" si="134"/>
        <v>May</v>
      </c>
      <c r="G1930" s="1" t="str">
        <f t="shared" si="135"/>
        <v>2012</v>
      </c>
      <c r="H1930" s="2">
        <f t="shared" si="136"/>
        <v>1</v>
      </c>
      <c r="I1930" s="2" t="b">
        <f t="shared" si="137"/>
        <v>0</v>
      </c>
      <c r="J1930" t="s">
        <v>34</v>
      </c>
      <c r="K1930">
        <v>46</v>
      </c>
      <c r="L1930">
        <v>2255.1945000000001</v>
      </c>
      <c r="M1930">
        <v>0.03</v>
      </c>
      <c r="N1930" t="s">
        <v>18</v>
      </c>
      <c r="O1930">
        <v>74.510000000000005</v>
      </c>
      <c r="P1930">
        <v>55.99</v>
      </c>
      <c r="Q1930">
        <v>5</v>
      </c>
      <c r="R1930" t="s">
        <v>260</v>
      </c>
      <c r="S1930" t="s">
        <v>260</v>
      </c>
      <c r="T1930" t="s">
        <v>31</v>
      </c>
      <c r="U1930" t="s">
        <v>32</v>
      </c>
      <c r="V1930" t="s">
        <v>33</v>
      </c>
      <c r="W1930">
        <v>0.8</v>
      </c>
    </row>
    <row r="1931" spans="1:23" x14ac:dyDescent="0.3">
      <c r="A1931" t="s">
        <v>1259</v>
      </c>
      <c r="B1931" t="s">
        <v>1260</v>
      </c>
      <c r="D1931" s="1">
        <v>40180</v>
      </c>
      <c r="E1931" s="1">
        <v>40180</v>
      </c>
      <c r="F1931" s="1" t="str">
        <f t="shared" si="134"/>
        <v>January</v>
      </c>
      <c r="G1931" s="1" t="str">
        <f t="shared" si="135"/>
        <v>2010</v>
      </c>
      <c r="H1931" s="2">
        <f t="shared" si="136"/>
        <v>0</v>
      </c>
      <c r="I1931" s="2" t="str">
        <f t="shared" si="137"/>
        <v>FREE DELIVERY</v>
      </c>
      <c r="J1931" t="s">
        <v>17</v>
      </c>
      <c r="K1931">
        <v>34</v>
      </c>
      <c r="L1931">
        <v>70.25</v>
      </c>
      <c r="M1931">
        <v>0.1</v>
      </c>
      <c r="N1931" t="s">
        <v>18</v>
      </c>
      <c r="O1931">
        <v>-133.06</v>
      </c>
      <c r="P1931">
        <v>2.08</v>
      </c>
      <c r="Q1931">
        <v>5.33</v>
      </c>
      <c r="R1931" t="s">
        <v>260</v>
      </c>
      <c r="S1931" t="s">
        <v>260</v>
      </c>
      <c r="T1931" t="s">
        <v>42</v>
      </c>
      <c r="U1931" t="s">
        <v>36</v>
      </c>
      <c r="V1931" t="s">
        <v>37</v>
      </c>
      <c r="W1931">
        <v>0.43</v>
      </c>
    </row>
    <row r="1932" spans="1:23" x14ac:dyDescent="0.3">
      <c r="A1932" t="s">
        <v>1148</v>
      </c>
      <c r="B1932" t="s">
        <v>1272</v>
      </c>
      <c r="D1932" s="1">
        <v>40042</v>
      </c>
      <c r="E1932" s="1">
        <v>40042</v>
      </c>
      <c r="F1932" s="1" t="str">
        <f t="shared" si="134"/>
        <v>August</v>
      </c>
      <c r="G1932" s="1" t="str">
        <f t="shared" si="135"/>
        <v>2009</v>
      </c>
      <c r="H1932" s="2">
        <f t="shared" si="136"/>
        <v>0</v>
      </c>
      <c r="I1932" s="2" t="str">
        <f t="shared" si="137"/>
        <v>FREE DELIVERY</v>
      </c>
      <c r="J1932" t="s">
        <v>44</v>
      </c>
      <c r="K1932">
        <v>11</v>
      </c>
      <c r="L1932">
        <v>59.03</v>
      </c>
      <c r="M1932">
        <v>0.04</v>
      </c>
      <c r="N1932" t="s">
        <v>18</v>
      </c>
      <c r="O1932">
        <v>-25.21</v>
      </c>
      <c r="P1932">
        <v>4.9800000000000004</v>
      </c>
      <c r="Q1932">
        <v>4.8600000000000003</v>
      </c>
      <c r="R1932" t="s">
        <v>260</v>
      </c>
      <c r="S1932" t="s">
        <v>260</v>
      </c>
      <c r="T1932" t="s">
        <v>42</v>
      </c>
      <c r="U1932" t="s">
        <v>22</v>
      </c>
      <c r="V1932" t="s">
        <v>43</v>
      </c>
      <c r="W1932">
        <v>0.38</v>
      </c>
    </row>
    <row r="1933" spans="1:23" x14ac:dyDescent="0.3">
      <c r="A1933" t="s">
        <v>1270</v>
      </c>
      <c r="B1933" t="s">
        <v>1271</v>
      </c>
      <c r="D1933" s="1">
        <v>41138</v>
      </c>
      <c r="E1933" s="1">
        <v>41138</v>
      </c>
      <c r="F1933" s="1" t="str">
        <f t="shared" si="134"/>
        <v>August</v>
      </c>
      <c r="G1933" s="1" t="str">
        <f t="shared" si="135"/>
        <v>2012</v>
      </c>
      <c r="H1933" s="2">
        <f t="shared" si="136"/>
        <v>0</v>
      </c>
      <c r="I1933" s="2" t="str">
        <f t="shared" si="137"/>
        <v>FREE DELIVERY</v>
      </c>
      <c r="J1933" t="s">
        <v>17</v>
      </c>
      <c r="K1933">
        <v>10</v>
      </c>
      <c r="L1933">
        <v>987.54</v>
      </c>
      <c r="M1933">
        <v>7.0000000000000007E-2</v>
      </c>
      <c r="N1933" t="s">
        <v>18</v>
      </c>
      <c r="O1933">
        <v>-396.84</v>
      </c>
      <c r="P1933">
        <v>101.41</v>
      </c>
      <c r="Q1933">
        <v>35</v>
      </c>
      <c r="R1933" t="s">
        <v>260</v>
      </c>
      <c r="S1933" t="s">
        <v>260</v>
      </c>
      <c r="T1933" t="s">
        <v>42</v>
      </c>
      <c r="U1933" t="s">
        <v>22</v>
      </c>
      <c r="V1933" t="s">
        <v>23</v>
      </c>
      <c r="W1933">
        <v>0.82</v>
      </c>
    </row>
    <row r="1934" spans="1:23" x14ac:dyDescent="0.3">
      <c r="A1934" t="s">
        <v>1112</v>
      </c>
      <c r="B1934" t="s">
        <v>1267</v>
      </c>
      <c r="D1934" s="1">
        <v>41180</v>
      </c>
      <c r="E1934" s="1">
        <v>41182</v>
      </c>
      <c r="F1934" s="1" t="str">
        <f t="shared" si="134"/>
        <v>September</v>
      </c>
      <c r="G1934" s="1" t="str">
        <f t="shared" si="135"/>
        <v>2012</v>
      </c>
      <c r="H1934" s="2">
        <f t="shared" si="136"/>
        <v>2</v>
      </c>
      <c r="I1934" s="2" t="b">
        <f t="shared" si="137"/>
        <v>0</v>
      </c>
      <c r="J1934" t="s">
        <v>24</v>
      </c>
      <c r="K1934">
        <v>27</v>
      </c>
      <c r="L1934">
        <v>1823.04</v>
      </c>
      <c r="M1934">
        <v>0.09</v>
      </c>
      <c r="N1934" t="s">
        <v>25</v>
      </c>
      <c r="O1934">
        <v>-190.78</v>
      </c>
      <c r="P1934">
        <v>70.98</v>
      </c>
      <c r="Q1934">
        <v>26.74</v>
      </c>
      <c r="R1934" t="s">
        <v>260</v>
      </c>
      <c r="S1934" t="s">
        <v>260</v>
      </c>
      <c r="T1934" t="s">
        <v>31</v>
      </c>
      <c r="U1934" t="s">
        <v>36</v>
      </c>
      <c r="V1934" t="s">
        <v>54</v>
      </c>
      <c r="W1934">
        <v>0.6</v>
      </c>
    </row>
    <row r="1935" spans="1:23" x14ac:dyDescent="0.3">
      <c r="A1935" t="s">
        <v>1255</v>
      </c>
      <c r="B1935" t="s">
        <v>1060</v>
      </c>
      <c r="D1935" s="1">
        <v>40988</v>
      </c>
      <c r="E1935" s="1">
        <v>40990</v>
      </c>
      <c r="F1935" s="1" t="str">
        <f t="shared" si="134"/>
        <v>March</v>
      </c>
      <c r="G1935" s="1" t="str">
        <f t="shared" si="135"/>
        <v>2012</v>
      </c>
      <c r="H1935" s="2">
        <f t="shared" si="136"/>
        <v>2</v>
      </c>
      <c r="I1935" s="2" t="b">
        <f t="shared" si="137"/>
        <v>0</v>
      </c>
      <c r="J1935" t="s">
        <v>24</v>
      </c>
      <c r="K1935">
        <v>6</v>
      </c>
      <c r="L1935">
        <v>256.60000000000002</v>
      </c>
      <c r="M1935">
        <v>0</v>
      </c>
      <c r="N1935" t="s">
        <v>18</v>
      </c>
      <c r="O1935">
        <v>-106.76</v>
      </c>
      <c r="P1935">
        <v>39.979999999999997</v>
      </c>
      <c r="Q1935">
        <v>7.12</v>
      </c>
      <c r="R1935" t="s">
        <v>260</v>
      </c>
      <c r="S1935" t="s">
        <v>260</v>
      </c>
      <c r="T1935" t="s">
        <v>31</v>
      </c>
      <c r="U1935" t="s">
        <v>32</v>
      </c>
      <c r="V1935" t="s">
        <v>48</v>
      </c>
      <c r="W1935">
        <v>0.67</v>
      </c>
    </row>
    <row r="1936" spans="1:23" x14ac:dyDescent="0.3">
      <c r="A1936" t="s">
        <v>1255</v>
      </c>
      <c r="B1936" t="s">
        <v>1060</v>
      </c>
      <c r="D1936" s="1">
        <v>40355</v>
      </c>
      <c r="E1936" s="1">
        <v>40356</v>
      </c>
      <c r="F1936" s="1" t="str">
        <f t="shared" si="134"/>
        <v>June</v>
      </c>
      <c r="G1936" s="1" t="str">
        <f t="shared" si="135"/>
        <v>2010</v>
      </c>
      <c r="H1936" s="2">
        <f t="shared" si="136"/>
        <v>1</v>
      </c>
      <c r="I1936" s="2" t="b">
        <f t="shared" si="137"/>
        <v>0</v>
      </c>
      <c r="J1936" t="s">
        <v>44</v>
      </c>
      <c r="K1936">
        <v>19</v>
      </c>
      <c r="L1936">
        <v>39.42</v>
      </c>
      <c r="M1936">
        <v>0.08</v>
      </c>
      <c r="N1936" t="s">
        <v>18</v>
      </c>
      <c r="O1936">
        <v>-29.02</v>
      </c>
      <c r="P1936">
        <v>2.12</v>
      </c>
      <c r="Q1936">
        <v>1.99</v>
      </c>
      <c r="R1936" t="s">
        <v>260</v>
      </c>
      <c r="S1936" t="s">
        <v>260</v>
      </c>
      <c r="T1936" t="s">
        <v>31</v>
      </c>
      <c r="U1936" t="s">
        <v>32</v>
      </c>
      <c r="V1936" t="s">
        <v>48</v>
      </c>
      <c r="W1936">
        <v>0.55000000000000004</v>
      </c>
    </row>
    <row r="1937" spans="1:23" x14ac:dyDescent="0.3">
      <c r="A1937" t="s">
        <v>1255</v>
      </c>
      <c r="B1937" t="s">
        <v>1060</v>
      </c>
      <c r="D1937" s="1">
        <v>40355</v>
      </c>
      <c r="E1937" s="1">
        <v>40357</v>
      </c>
      <c r="F1937" s="1" t="str">
        <f t="shared" si="134"/>
        <v>June</v>
      </c>
      <c r="G1937" s="1" t="str">
        <f t="shared" si="135"/>
        <v>2010</v>
      </c>
      <c r="H1937" s="2">
        <f t="shared" si="136"/>
        <v>2</v>
      </c>
      <c r="I1937" s="2" t="b">
        <f t="shared" si="137"/>
        <v>0</v>
      </c>
      <c r="J1937" t="s">
        <v>44</v>
      </c>
      <c r="K1937">
        <v>45</v>
      </c>
      <c r="L1937">
        <v>1305.31</v>
      </c>
      <c r="M1937">
        <v>0.03</v>
      </c>
      <c r="N1937" t="s">
        <v>18</v>
      </c>
      <c r="O1937">
        <v>589.20000000000005</v>
      </c>
      <c r="P1937">
        <v>28.48</v>
      </c>
      <c r="Q1937">
        <v>1.99</v>
      </c>
      <c r="R1937" t="s">
        <v>260</v>
      </c>
      <c r="S1937" t="s">
        <v>260</v>
      </c>
      <c r="T1937" t="s">
        <v>31</v>
      </c>
      <c r="U1937" t="s">
        <v>32</v>
      </c>
      <c r="V1937" t="s">
        <v>48</v>
      </c>
      <c r="W1937">
        <v>0.4</v>
      </c>
    </row>
    <row r="1938" spans="1:23" x14ac:dyDescent="0.3">
      <c r="A1938" t="s">
        <v>1041</v>
      </c>
      <c r="B1938" t="s">
        <v>1273</v>
      </c>
      <c r="D1938" s="1">
        <v>40034</v>
      </c>
      <c r="E1938" s="1">
        <v>40036</v>
      </c>
      <c r="F1938" s="1" t="str">
        <f t="shared" si="134"/>
        <v>August</v>
      </c>
      <c r="G1938" s="1" t="str">
        <f t="shared" si="135"/>
        <v>2009</v>
      </c>
      <c r="H1938" s="2">
        <f t="shared" si="136"/>
        <v>2</v>
      </c>
      <c r="I1938" s="2" t="b">
        <f t="shared" si="137"/>
        <v>0</v>
      </c>
      <c r="J1938" t="s">
        <v>34</v>
      </c>
      <c r="K1938">
        <v>8</v>
      </c>
      <c r="L1938">
        <v>238.74</v>
      </c>
      <c r="M1938">
        <v>0.1</v>
      </c>
      <c r="N1938" t="s">
        <v>18</v>
      </c>
      <c r="O1938">
        <v>-38.89</v>
      </c>
      <c r="P1938">
        <v>30.98</v>
      </c>
      <c r="Q1938">
        <v>8.99</v>
      </c>
      <c r="R1938" t="s">
        <v>260</v>
      </c>
      <c r="S1938" t="s">
        <v>260</v>
      </c>
      <c r="T1938" t="s">
        <v>31</v>
      </c>
      <c r="U1938" t="s">
        <v>22</v>
      </c>
      <c r="V1938" t="s">
        <v>60</v>
      </c>
      <c r="W1938">
        <v>0.57999999999999996</v>
      </c>
    </row>
    <row r="1939" spans="1:23" x14ac:dyDescent="0.3">
      <c r="A1939" t="s">
        <v>1048</v>
      </c>
      <c r="B1939" t="s">
        <v>1049</v>
      </c>
      <c r="D1939" s="1">
        <v>40345</v>
      </c>
      <c r="E1939" s="1">
        <v>40347</v>
      </c>
      <c r="F1939" s="1" t="str">
        <f t="shared" si="134"/>
        <v>June</v>
      </c>
      <c r="G1939" s="1" t="str">
        <f t="shared" si="135"/>
        <v>2010</v>
      </c>
      <c r="H1939" s="2">
        <f t="shared" si="136"/>
        <v>2</v>
      </c>
      <c r="I1939" s="2" t="b">
        <f t="shared" si="137"/>
        <v>0</v>
      </c>
      <c r="J1939" t="s">
        <v>17</v>
      </c>
      <c r="K1939">
        <v>46</v>
      </c>
      <c r="L1939">
        <v>134.81</v>
      </c>
      <c r="M1939">
        <v>0.1</v>
      </c>
      <c r="N1939" t="s">
        <v>18</v>
      </c>
      <c r="O1939">
        <v>52.36</v>
      </c>
      <c r="P1939">
        <v>3.15</v>
      </c>
      <c r="Q1939">
        <v>0.49</v>
      </c>
      <c r="R1939" t="s">
        <v>260</v>
      </c>
      <c r="S1939" t="s">
        <v>260</v>
      </c>
      <c r="T1939" t="s">
        <v>42</v>
      </c>
      <c r="U1939" t="s">
        <v>22</v>
      </c>
      <c r="V1939" t="s">
        <v>57</v>
      </c>
      <c r="W1939">
        <v>0.37</v>
      </c>
    </row>
    <row r="1940" spans="1:23" x14ac:dyDescent="0.3">
      <c r="A1940" t="s">
        <v>1048</v>
      </c>
      <c r="B1940" t="s">
        <v>1049</v>
      </c>
      <c r="D1940" s="1">
        <v>40345</v>
      </c>
      <c r="E1940" s="1">
        <v>40352</v>
      </c>
      <c r="F1940" s="1" t="str">
        <f t="shared" si="134"/>
        <v>June</v>
      </c>
      <c r="G1940" s="1" t="str">
        <f t="shared" si="135"/>
        <v>2010</v>
      </c>
      <c r="H1940" s="2">
        <f t="shared" si="136"/>
        <v>7</v>
      </c>
      <c r="I1940" s="2" t="b">
        <f t="shared" si="137"/>
        <v>0</v>
      </c>
      <c r="J1940" t="s">
        <v>17</v>
      </c>
      <c r="K1940">
        <v>34</v>
      </c>
      <c r="L1940">
        <v>5488.5264999999999</v>
      </c>
      <c r="M1940">
        <v>0.05</v>
      </c>
      <c r="N1940" t="s">
        <v>18</v>
      </c>
      <c r="O1940">
        <v>1382.45</v>
      </c>
      <c r="P1940">
        <v>195.99</v>
      </c>
      <c r="Q1940">
        <v>4.2</v>
      </c>
      <c r="R1940" t="s">
        <v>260</v>
      </c>
      <c r="S1940" t="s">
        <v>260</v>
      </c>
      <c r="T1940" t="s">
        <v>42</v>
      </c>
      <c r="U1940" t="s">
        <v>32</v>
      </c>
      <c r="V1940" t="s">
        <v>33</v>
      </c>
      <c r="W1940">
        <v>0.56999999999999995</v>
      </c>
    </row>
    <row r="1941" spans="1:23" x14ac:dyDescent="0.3">
      <c r="A1941" t="s">
        <v>1048</v>
      </c>
      <c r="B1941" t="s">
        <v>1049</v>
      </c>
      <c r="D1941" s="1">
        <v>40107</v>
      </c>
      <c r="E1941" s="1">
        <v>40109</v>
      </c>
      <c r="F1941" s="1" t="str">
        <f t="shared" si="134"/>
        <v>October</v>
      </c>
      <c r="G1941" s="1" t="str">
        <f t="shared" si="135"/>
        <v>2009</v>
      </c>
      <c r="H1941" s="2">
        <f t="shared" si="136"/>
        <v>2</v>
      </c>
      <c r="I1941" s="2" t="b">
        <f t="shared" si="137"/>
        <v>0</v>
      </c>
      <c r="J1941" t="s">
        <v>34</v>
      </c>
      <c r="K1941">
        <v>13</v>
      </c>
      <c r="L1941">
        <v>52.38</v>
      </c>
      <c r="M1941">
        <v>0.06</v>
      </c>
      <c r="N1941" t="s">
        <v>18</v>
      </c>
      <c r="O1941">
        <v>11.72</v>
      </c>
      <c r="P1941">
        <v>3.93</v>
      </c>
      <c r="Q1941">
        <v>0.99</v>
      </c>
      <c r="R1941" t="s">
        <v>260</v>
      </c>
      <c r="S1941" t="s">
        <v>260</v>
      </c>
      <c r="T1941" t="s">
        <v>42</v>
      </c>
      <c r="U1941" t="s">
        <v>22</v>
      </c>
      <c r="V1941" t="s">
        <v>46</v>
      </c>
      <c r="W1941">
        <v>0.39</v>
      </c>
    </row>
    <row r="1942" spans="1:23" x14ac:dyDescent="0.3">
      <c r="A1942" t="s">
        <v>1168</v>
      </c>
      <c r="B1942" t="s">
        <v>1274</v>
      </c>
      <c r="D1942" s="1">
        <v>40533</v>
      </c>
      <c r="E1942" s="1">
        <v>40537</v>
      </c>
      <c r="F1942" s="1" t="str">
        <f t="shared" si="134"/>
        <v>December</v>
      </c>
      <c r="G1942" s="1" t="str">
        <f t="shared" si="135"/>
        <v>2010</v>
      </c>
      <c r="H1942" s="2">
        <f t="shared" si="136"/>
        <v>4</v>
      </c>
      <c r="I1942" s="2" t="b">
        <f t="shared" si="137"/>
        <v>0</v>
      </c>
      <c r="J1942" t="s">
        <v>17</v>
      </c>
      <c r="K1942">
        <v>48</v>
      </c>
      <c r="L1942">
        <v>14556.67</v>
      </c>
      <c r="M1942">
        <v>0.04</v>
      </c>
      <c r="N1942" t="s">
        <v>25</v>
      </c>
      <c r="O1942">
        <v>3829.63</v>
      </c>
      <c r="P1942">
        <v>306.14</v>
      </c>
      <c r="Q1942">
        <v>26.53</v>
      </c>
      <c r="R1942" t="s">
        <v>260</v>
      </c>
      <c r="S1942" t="s">
        <v>260</v>
      </c>
      <c r="T1942" t="s">
        <v>21</v>
      </c>
      <c r="U1942" t="s">
        <v>32</v>
      </c>
      <c r="V1942" t="s">
        <v>94</v>
      </c>
      <c r="W1942">
        <v>0.56000000000000005</v>
      </c>
    </row>
    <row r="1943" spans="1:23" x14ac:dyDescent="0.3">
      <c r="A1943" t="s">
        <v>1048</v>
      </c>
      <c r="B1943" t="s">
        <v>1049</v>
      </c>
      <c r="D1943" s="1">
        <v>39900</v>
      </c>
      <c r="E1943" s="1">
        <v>39901</v>
      </c>
      <c r="F1943" s="1" t="str">
        <f t="shared" si="134"/>
        <v>March</v>
      </c>
      <c r="G1943" s="1" t="str">
        <f t="shared" si="135"/>
        <v>2009</v>
      </c>
      <c r="H1943" s="2">
        <f t="shared" si="136"/>
        <v>1</v>
      </c>
      <c r="I1943" s="2" t="b">
        <f t="shared" si="137"/>
        <v>0</v>
      </c>
      <c r="J1943" t="s">
        <v>24</v>
      </c>
      <c r="K1943">
        <v>48</v>
      </c>
      <c r="L1943">
        <v>522.97</v>
      </c>
      <c r="M1943">
        <v>0.04</v>
      </c>
      <c r="N1943" t="s">
        <v>18</v>
      </c>
      <c r="O1943">
        <v>29.98</v>
      </c>
      <c r="P1943">
        <v>10.4</v>
      </c>
      <c r="Q1943">
        <v>5.4</v>
      </c>
      <c r="R1943" t="s">
        <v>260</v>
      </c>
      <c r="S1943" t="s">
        <v>260</v>
      </c>
      <c r="T1943" t="s">
        <v>31</v>
      </c>
      <c r="U1943" t="s">
        <v>36</v>
      </c>
      <c r="V1943" t="s">
        <v>37</v>
      </c>
      <c r="W1943">
        <v>0.51</v>
      </c>
    </row>
    <row r="1944" spans="1:23" x14ac:dyDescent="0.3">
      <c r="A1944" t="s">
        <v>1048</v>
      </c>
      <c r="B1944" t="s">
        <v>1049</v>
      </c>
      <c r="D1944" s="1">
        <v>39900</v>
      </c>
      <c r="E1944" s="1">
        <v>39902</v>
      </c>
      <c r="F1944" s="1" t="str">
        <f t="shared" si="134"/>
        <v>March</v>
      </c>
      <c r="G1944" s="1" t="str">
        <f t="shared" si="135"/>
        <v>2009</v>
      </c>
      <c r="H1944" s="2">
        <f t="shared" si="136"/>
        <v>2</v>
      </c>
      <c r="I1944" s="2" t="b">
        <f t="shared" si="137"/>
        <v>0</v>
      </c>
      <c r="J1944" t="s">
        <v>24</v>
      </c>
      <c r="K1944">
        <v>48</v>
      </c>
      <c r="L1944">
        <v>199.46</v>
      </c>
      <c r="M1944">
        <v>0.08</v>
      </c>
      <c r="N1944" t="s">
        <v>18</v>
      </c>
      <c r="O1944">
        <v>-121.2</v>
      </c>
      <c r="P1944">
        <v>4.28</v>
      </c>
      <c r="Q1944">
        <v>4.79</v>
      </c>
      <c r="R1944" t="s">
        <v>260</v>
      </c>
      <c r="S1944" t="s">
        <v>260</v>
      </c>
      <c r="T1944" t="s">
        <v>31</v>
      </c>
      <c r="U1944" t="s">
        <v>22</v>
      </c>
      <c r="V1944" t="s">
        <v>43</v>
      </c>
      <c r="W1944">
        <v>0.4</v>
      </c>
    </row>
    <row r="1945" spans="1:23" x14ac:dyDescent="0.3">
      <c r="A1945" t="s">
        <v>1108</v>
      </c>
      <c r="B1945" t="s">
        <v>1109</v>
      </c>
      <c r="D1945" s="1">
        <v>40635</v>
      </c>
      <c r="E1945" s="1">
        <v>40636</v>
      </c>
      <c r="F1945" s="1" t="str">
        <f t="shared" si="134"/>
        <v>April</v>
      </c>
      <c r="G1945" s="1" t="str">
        <f t="shared" si="135"/>
        <v>2011</v>
      </c>
      <c r="H1945" s="2">
        <f t="shared" si="136"/>
        <v>1</v>
      </c>
      <c r="I1945" s="2" t="b">
        <f t="shared" si="137"/>
        <v>0</v>
      </c>
      <c r="J1945" t="s">
        <v>34</v>
      </c>
      <c r="K1945">
        <v>32</v>
      </c>
      <c r="L1945">
        <v>513.74</v>
      </c>
      <c r="M1945">
        <v>0.02</v>
      </c>
      <c r="N1945" t="s">
        <v>18</v>
      </c>
      <c r="O1945">
        <v>-28.68</v>
      </c>
      <c r="P1945">
        <v>15.15</v>
      </c>
      <c r="Q1945">
        <v>10.130000000000001</v>
      </c>
      <c r="R1945" t="s">
        <v>260</v>
      </c>
      <c r="S1945" t="s">
        <v>260</v>
      </c>
      <c r="T1945" t="s">
        <v>31</v>
      </c>
      <c r="U1945" t="s">
        <v>22</v>
      </c>
      <c r="V1945" t="s">
        <v>29</v>
      </c>
      <c r="W1945">
        <v>0.38</v>
      </c>
    </row>
    <row r="1946" spans="1:23" x14ac:dyDescent="0.3">
      <c r="A1946" t="s">
        <v>1108</v>
      </c>
      <c r="B1946" t="s">
        <v>1109</v>
      </c>
      <c r="D1946" s="1">
        <v>40635</v>
      </c>
      <c r="E1946" s="1">
        <v>40637</v>
      </c>
      <c r="F1946" s="1" t="str">
        <f t="shared" si="134"/>
        <v>April</v>
      </c>
      <c r="G1946" s="1" t="str">
        <f t="shared" si="135"/>
        <v>2011</v>
      </c>
      <c r="H1946" s="2">
        <f t="shared" si="136"/>
        <v>2</v>
      </c>
      <c r="I1946" s="2" t="b">
        <f t="shared" si="137"/>
        <v>0</v>
      </c>
      <c r="J1946" t="s">
        <v>34</v>
      </c>
      <c r="K1946">
        <v>4</v>
      </c>
      <c r="L1946">
        <v>36.799999999999997</v>
      </c>
      <c r="M1946">
        <v>0</v>
      </c>
      <c r="N1946" t="s">
        <v>18</v>
      </c>
      <c r="O1946">
        <v>14.19</v>
      </c>
      <c r="P1946">
        <v>7.38</v>
      </c>
      <c r="Q1946">
        <v>5.21</v>
      </c>
      <c r="R1946" t="s">
        <v>260</v>
      </c>
      <c r="S1946" t="s">
        <v>260</v>
      </c>
      <c r="T1946" t="s">
        <v>31</v>
      </c>
      <c r="U1946" t="s">
        <v>36</v>
      </c>
      <c r="V1946" t="s">
        <v>37</v>
      </c>
      <c r="W1946">
        <v>0.56000000000000005</v>
      </c>
    </row>
    <row r="1947" spans="1:23" x14ac:dyDescent="0.3">
      <c r="A1947" t="s">
        <v>1168</v>
      </c>
      <c r="B1947" t="s">
        <v>1274</v>
      </c>
      <c r="D1947" s="1">
        <v>40168</v>
      </c>
      <c r="E1947" s="1">
        <v>40171</v>
      </c>
      <c r="F1947" s="1" t="str">
        <f t="shared" si="134"/>
        <v>December</v>
      </c>
      <c r="G1947" s="1" t="str">
        <f t="shared" si="135"/>
        <v>2009</v>
      </c>
      <c r="H1947" s="2">
        <f t="shared" si="136"/>
        <v>3</v>
      </c>
      <c r="I1947" s="2" t="b">
        <f t="shared" si="137"/>
        <v>0</v>
      </c>
      <c r="J1947" t="s">
        <v>24</v>
      </c>
      <c r="K1947">
        <v>27</v>
      </c>
      <c r="L1947">
        <v>2609.5300000000002</v>
      </c>
      <c r="M1947">
        <v>0</v>
      </c>
      <c r="N1947" t="s">
        <v>18</v>
      </c>
      <c r="O1947">
        <v>911.66</v>
      </c>
      <c r="P1947">
        <v>90.48</v>
      </c>
      <c r="Q1947">
        <v>19.989999999999998</v>
      </c>
      <c r="R1947" t="s">
        <v>260</v>
      </c>
      <c r="S1947" t="s">
        <v>260</v>
      </c>
      <c r="T1947" t="s">
        <v>21</v>
      </c>
      <c r="U1947" t="s">
        <v>22</v>
      </c>
      <c r="V1947" t="s">
        <v>51</v>
      </c>
      <c r="W1947">
        <v>0.4</v>
      </c>
    </row>
    <row r="1948" spans="1:23" x14ac:dyDescent="0.3">
      <c r="A1948" t="s">
        <v>1108</v>
      </c>
      <c r="B1948" t="s">
        <v>1109</v>
      </c>
      <c r="D1948" s="1">
        <v>40223</v>
      </c>
      <c r="E1948" s="1">
        <v>40224</v>
      </c>
      <c r="F1948" s="1" t="str">
        <f t="shared" si="134"/>
        <v>February</v>
      </c>
      <c r="G1948" s="1" t="str">
        <f t="shared" si="135"/>
        <v>2010</v>
      </c>
      <c r="H1948" s="2">
        <f t="shared" si="136"/>
        <v>1</v>
      </c>
      <c r="I1948" s="2" t="b">
        <f t="shared" si="137"/>
        <v>0</v>
      </c>
      <c r="J1948" t="s">
        <v>44</v>
      </c>
      <c r="K1948">
        <v>29</v>
      </c>
      <c r="L1948">
        <v>1576.223</v>
      </c>
      <c r="M1948">
        <v>0.05</v>
      </c>
      <c r="N1948" t="s">
        <v>18</v>
      </c>
      <c r="O1948">
        <v>286.12</v>
      </c>
      <c r="P1948">
        <v>65.989999999999995</v>
      </c>
      <c r="Q1948">
        <v>3.99</v>
      </c>
      <c r="R1948" t="s">
        <v>260</v>
      </c>
      <c r="S1948" t="s">
        <v>260</v>
      </c>
      <c r="T1948" t="s">
        <v>27</v>
      </c>
      <c r="U1948" t="s">
        <v>32</v>
      </c>
      <c r="V1948" t="s">
        <v>33</v>
      </c>
      <c r="W1948">
        <v>0.56999999999999995</v>
      </c>
    </row>
    <row r="1949" spans="1:23" x14ac:dyDescent="0.3">
      <c r="A1949" t="s">
        <v>1108</v>
      </c>
      <c r="B1949" t="s">
        <v>1109</v>
      </c>
      <c r="D1949" s="1">
        <v>40811</v>
      </c>
      <c r="E1949" s="1">
        <v>40813</v>
      </c>
      <c r="F1949" s="1" t="str">
        <f t="shared" si="134"/>
        <v>September</v>
      </c>
      <c r="G1949" s="1" t="str">
        <f t="shared" si="135"/>
        <v>2011</v>
      </c>
      <c r="H1949" s="2">
        <f t="shared" si="136"/>
        <v>2</v>
      </c>
      <c r="I1949" s="2" t="b">
        <f t="shared" si="137"/>
        <v>0</v>
      </c>
      <c r="J1949" t="s">
        <v>24</v>
      </c>
      <c r="K1949">
        <v>23</v>
      </c>
      <c r="L1949">
        <v>8127.51</v>
      </c>
      <c r="M1949">
        <v>0.01</v>
      </c>
      <c r="N1949" t="s">
        <v>25</v>
      </c>
      <c r="O1949">
        <v>1541.25</v>
      </c>
      <c r="P1949">
        <v>348.21</v>
      </c>
      <c r="Q1949">
        <v>40.19</v>
      </c>
      <c r="R1949" t="s">
        <v>260</v>
      </c>
      <c r="S1949" t="s">
        <v>260</v>
      </c>
      <c r="T1949" t="s">
        <v>31</v>
      </c>
      <c r="U1949" t="s">
        <v>36</v>
      </c>
      <c r="V1949" t="s">
        <v>55</v>
      </c>
      <c r="W1949">
        <v>0.62</v>
      </c>
    </row>
    <row r="1950" spans="1:23" x14ac:dyDescent="0.3">
      <c r="A1950" t="s">
        <v>1108</v>
      </c>
      <c r="B1950" t="s">
        <v>1109</v>
      </c>
      <c r="D1950" s="1">
        <v>40811</v>
      </c>
      <c r="E1950" s="1">
        <v>40812</v>
      </c>
      <c r="F1950" s="1" t="str">
        <f t="shared" si="134"/>
        <v>September</v>
      </c>
      <c r="G1950" s="1" t="str">
        <f t="shared" si="135"/>
        <v>2011</v>
      </c>
      <c r="H1950" s="2">
        <f t="shared" si="136"/>
        <v>1</v>
      </c>
      <c r="I1950" s="2" t="b">
        <f t="shared" si="137"/>
        <v>0</v>
      </c>
      <c r="J1950" t="s">
        <v>24</v>
      </c>
      <c r="K1950">
        <v>33</v>
      </c>
      <c r="L1950">
        <v>5352.9345000000003</v>
      </c>
      <c r="M1950">
        <v>0.09</v>
      </c>
      <c r="N1950" t="s">
        <v>18</v>
      </c>
      <c r="O1950">
        <v>1343.21</v>
      </c>
      <c r="P1950">
        <v>195.99</v>
      </c>
      <c r="Q1950">
        <v>4.2</v>
      </c>
      <c r="R1950" t="s">
        <v>260</v>
      </c>
      <c r="S1950" t="s">
        <v>260</v>
      </c>
      <c r="T1950" t="s">
        <v>31</v>
      </c>
      <c r="U1950" t="s">
        <v>32</v>
      </c>
      <c r="V1950" t="s">
        <v>33</v>
      </c>
      <c r="W1950">
        <v>0.56999999999999995</v>
      </c>
    </row>
    <row r="1951" spans="1:23" x14ac:dyDescent="0.3">
      <c r="A1951" t="s">
        <v>1048</v>
      </c>
      <c r="B1951" t="s">
        <v>1049</v>
      </c>
      <c r="D1951" s="1">
        <v>40520</v>
      </c>
      <c r="E1951" s="1">
        <v>40521</v>
      </c>
      <c r="F1951" s="1" t="str">
        <f t="shared" si="134"/>
        <v>December</v>
      </c>
      <c r="G1951" s="1" t="str">
        <f t="shared" si="135"/>
        <v>2010</v>
      </c>
      <c r="H1951" s="2">
        <f t="shared" si="136"/>
        <v>1</v>
      </c>
      <c r="I1951" s="2" t="b">
        <f t="shared" si="137"/>
        <v>0</v>
      </c>
      <c r="J1951" t="s">
        <v>24</v>
      </c>
      <c r="K1951">
        <v>37</v>
      </c>
      <c r="L1951">
        <v>17717.34</v>
      </c>
      <c r="M1951">
        <v>0</v>
      </c>
      <c r="N1951" t="s">
        <v>25</v>
      </c>
      <c r="O1951">
        <v>8291.08</v>
      </c>
      <c r="P1951">
        <v>500.97</v>
      </c>
      <c r="Q1951">
        <v>69.3</v>
      </c>
      <c r="R1951" t="s">
        <v>260</v>
      </c>
      <c r="S1951" t="s">
        <v>260</v>
      </c>
      <c r="T1951" t="s">
        <v>31</v>
      </c>
      <c r="U1951" t="s">
        <v>32</v>
      </c>
      <c r="V1951" t="s">
        <v>94</v>
      </c>
      <c r="W1951">
        <v>0.37</v>
      </c>
    </row>
    <row r="1952" spans="1:23" x14ac:dyDescent="0.3">
      <c r="A1952" t="s">
        <v>1041</v>
      </c>
      <c r="B1952" t="s">
        <v>1273</v>
      </c>
      <c r="D1952" s="1">
        <v>40470</v>
      </c>
      <c r="E1952" s="1">
        <v>40477</v>
      </c>
      <c r="F1952" s="1" t="str">
        <f t="shared" si="134"/>
        <v>October</v>
      </c>
      <c r="G1952" s="1" t="str">
        <f t="shared" si="135"/>
        <v>2010</v>
      </c>
      <c r="H1952" s="2">
        <f t="shared" si="136"/>
        <v>7</v>
      </c>
      <c r="I1952" s="2" t="b">
        <f t="shared" si="137"/>
        <v>0</v>
      </c>
      <c r="J1952" t="s">
        <v>17</v>
      </c>
      <c r="K1952">
        <v>33</v>
      </c>
      <c r="L1952">
        <v>1646.47</v>
      </c>
      <c r="M1952">
        <v>0.05</v>
      </c>
      <c r="N1952" t="s">
        <v>18</v>
      </c>
      <c r="O1952">
        <v>743.59</v>
      </c>
      <c r="P1952">
        <v>48.91</v>
      </c>
      <c r="Q1952">
        <v>5.81</v>
      </c>
      <c r="R1952" t="s">
        <v>260</v>
      </c>
      <c r="S1952" t="s">
        <v>260</v>
      </c>
      <c r="T1952" t="s">
        <v>31</v>
      </c>
      <c r="U1952" t="s">
        <v>22</v>
      </c>
      <c r="V1952" t="s">
        <v>43</v>
      </c>
      <c r="W1952">
        <v>0.38</v>
      </c>
    </row>
    <row r="1953" spans="1:23" x14ac:dyDescent="0.3">
      <c r="A1953" t="s">
        <v>1108</v>
      </c>
      <c r="B1953" t="s">
        <v>1109</v>
      </c>
      <c r="D1953" s="1">
        <v>40542</v>
      </c>
      <c r="E1953" s="1">
        <v>40556</v>
      </c>
      <c r="F1953" s="1" t="str">
        <f t="shared" si="134"/>
        <v>January</v>
      </c>
      <c r="G1953" s="1" t="str">
        <f t="shared" si="135"/>
        <v>2011</v>
      </c>
      <c r="H1953" s="2">
        <f t="shared" si="136"/>
        <v>14</v>
      </c>
      <c r="I1953" s="2" t="b">
        <f t="shared" si="137"/>
        <v>0</v>
      </c>
      <c r="J1953" t="s">
        <v>34</v>
      </c>
      <c r="K1953">
        <v>45</v>
      </c>
      <c r="L1953">
        <v>260.37</v>
      </c>
      <c r="M1953">
        <v>0.02</v>
      </c>
      <c r="N1953" t="s">
        <v>18</v>
      </c>
      <c r="O1953">
        <v>44.15</v>
      </c>
      <c r="P1953">
        <v>5.58</v>
      </c>
      <c r="Q1953">
        <v>1.99</v>
      </c>
      <c r="R1953" t="s">
        <v>260</v>
      </c>
      <c r="S1953" t="s">
        <v>260</v>
      </c>
      <c r="T1953" t="s">
        <v>27</v>
      </c>
      <c r="U1953" t="s">
        <v>22</v>
      </c>
      <c r="V1953" t="s">
        <v>60</v>
      </c>
      <c r="W1953">
        <v>0.46</v>
      </c>
    </row>
    <row r="1954" spans="1:23" x14ac:dyDescent="0.3">
      <c r="A1954" t="s">
        <v>1048</v>
      </c>
      <c r="B1954" t="s">
        <v>1049</v>
      </c>
      <c r="D1954" s="1">
        <v>40393</v>
      </c>
      <c r="E1954" s="1">
        <v>40394</v>
      </c>
      <c r="F1954" s="1" t="str">
        <f t="shared" si="134"/>
        <v>August</v>
      </c>
      <c r="G1954" s="1" t="str">
        <f t="shared" si="135"/>
        <v>2010</v>
      </c>
      <c r="H1954" s="2">
        <f t="shared" si="136"/>
        <v>1</v>
      </c>
      <c r="I1954" s="2" t="b">
        <f t="shared" si="137"/>
        <v>0</v>
      </c>
      <c r="J1954" t="s">
        <v>52</v>
      </c>
      <c r="K1954">
        <v>33</v>
      </c>
      <c r="L1954">
        <v>3268.56</v>
      </c>
      <c r="M1954">
        <v>0.03</v>
      </c>
      <c r="N1954" t="s">
        <v>25</v>
      </c>
      <c r="O1954">
        <v>-1181.71</v>
      </c>
      <c r="P1954">
        <v>95.95</v>
      </c>
      <c r="Q1954">
        <v>74.349999999999994</v>
      </c>
      <c r="R1954" t="s">
        <v>260</v>
      </c>
      <c r="S1954" t="s">
        <v>260</v>
      </c>
      <c r="T1954" t="s">
        <v>42</v>
      </c>
      <c r="U1954" t="s">
        <v>36</v>
      </c>
      <c r="V1954" t="s">
        <v>67</v>
      </c>
      <c r="W1954">
        <v>0.56999999999999995</v>
      </c>
    </row>
    <row r="1955" spans="1:23" x14ac:dyDescent="0.3">
      <c r="A1955" t="s">
        <v>1108</v>
      </c>
      <c r="B1955" t="s">
        <v>1109</v>
      </c>
      <c r="D1955" s="1">
        <v>41068</v>
      </c>
      <c r="E1955" s="1">
        <v>41071</v>
      </c>
      <c r="F1955" s="1" t="str">
        <f t="shared" si="134"/>
        <v>June</v>
      </c>
      <c r="G1955" s="1" t="str">
        <f t="shared" si="135"/>
        <v>2012</v>
      </c>
      <c r="H1955" s="2">
        <f t="shared" si="136"/>
        <v>3</v>
      </c>
      <c r="I1955" s="2" t="b">
        <f t="shared" si="137"/>
        <v>0</v>
      </c>
      <c r="J1955" t="s">
        <v>44</v>
      </c>
      <c r="K1955">
        <v>24</v>
      </c>
      <c r="L1955">
        <v>115.54</v>
      </c>
      <c r="M1955">
        <v>0.04</v>
      </c>
      <c r="N1955" t="s">
        <v>18</v>
      </c>
      <c r="O1955">
        <v>43.35</v>
      </c>
      <c r="P1955">
        <v>4.9800000000000004</v>
      </c>
      <c r="Q1955">
        <v>0.8</v>
      </c>
      <c r="R1955" t="s">
        <v>260</v>
      </c>
      <c r="S1955" t="s">
        <v>260</v>
      </c>
      <c r="T1955" t="s">
        <v>27</v>
      </c>
      <c r="U1955" t="s">
        <v>22</v>
      </c>
      <c r="V1955" t="s">
        <v>43</v>
      </c>
      <c r="W1955">
        <v>0.36</v>
      </c>
    </row>
    <row r="1956" spans="1:23" x14ac:dyDescent="0.3">
      <c r="A1956" t="s">
        <v>1041</v>
      </c>
      <c r="B1956" t="s">
        <v>901</v>
      </c>
      <c r="D1956" s="1">
        <v>40801</v>
      </c>
      <c r="E1956" s="1">
        <v>40801</v>
      </c>
      <c r="F1956" s="1" t="str">
        <f t="shared" si="134"/>
        <v>September</v>
      </c>
      <c r="G1956" s="1" t="str">
        <f t="shared" si="135"/>
        <v>2011</v>
      </c>
      <c r="H1956" s="2">
        <f t="shared" si="136"/>
        <v>0</v>
      </c>
      <c r="I1956" s="2" t="str">
        <f t="shared" si="137"/>
        <v>FREE DELIVERY</v>
      </c>
      <c r="J1956" t="s">
        <v>24</v>
      </c>
      <c r="K1956">
        <v>23</v>
      </c>
      <c r="L1956">
        <v>166.8</v>
      </c>
      <c r="M1956">
        <v>0.03</v>
      </c>
      <c r="N1956" t="s">
        <v>18</v>
      </c>
      <c r="O1956">
        <v>44.59</v>
      </c>
      <c r="P1956">
        <v>7.4</v>
      </c>
      <c r="Q1956">
        <v>1.71</v>
      </c>
      <c r="R1956" t="s">
        <v>260</v>
      </c>
      <c r="S1956" t="s">
        <v>260</v>
      </c>
      <c r="T1956" t="s">
        <v>31</v>
      </c>
      <c r="U1956" t="s">
        <v>22</v>
      </c>
      <c r="V1956" t="s">
        <v>43</v>
      </c>
      <c r="W1956">
        <v>0.4</v>
      </c>
    </row>
    <row r="1957" spans="1:23" x14ac:dyDescent="0.3">
      <c r="A1957" t="s">
        <v>1041</v>
      </c>
      <c r="B1957" t="s">
        <v>901</v>
      </c>
      <c r="D1957" s="1">
        <v>40801</v>
      </c>
      <c r="E1957" s="1">
        <v>40803</v>
      </c>
      <c r="F1957" s="1" t="str">
        <f t="shared" si="134"/>
        <v>September</v>
      </c>
      <c r="G1957" s="1" t="str">
        <f t="shared" si="135"/>
        <v>2011</v>
      </c>
      <c r="H1957" s="2">
        <f t="shared" si="136"/>
        <v>2</v>
      </c>
      <c r="I1957" s="2" t="b">
        <f t="shared" si="137"/>
        <v>0</v>
      </c>
      <c r="J1957" t="s">
        <v>24</v>
      </c>
      <c r="K1957">
        <v>38</v>
      </c>
      <c r="L1957">
        <v>261.38</v>
      </c>
      <c r="M1957">
        <v>0.05</v>
      </c>
      <c r="N1957" t="s">
        <v>18</v>
      </c>
      <c r="O1957">
        <v>-172.35</v>
      </c>
      <c r="P1957">
        <v>6.48</v>
      </c>
      <c r="Q1957">
        <v>8.74</v>
      </c>
      <c r="R1957" t="s">
        <v>260</v>
      </c>
      <c r="S1957" t="s">
        <v>260</v>
      </c>
      <c r="T1957" t="s">
        <v>31</v>
      </c>
      <c r="U1957" t="s">
        <v>22</v>
      </c>
      <c r="V1957" t="s">
        <v>43</v>
      </c>
      <c r="W1957">
        <v>0.36</v>
      </c>
    </row>
    <row r="1958" spans="1:23" x14ac:dyDescent="0.3">
      <c r="A1958" t="s">
        <v>1041</v>
      </c>
      <c r="B1958" t="s">
        <v>1273</v>
      </c>
      <c r="D1958" s="1">
        <v>39895</v>
      </c>
      <c r="E1958" s="1">
        <v>39895</v>
      </c>
      <c r="F1958" s="1" t="str">
        <f t="shared" si="134"/>
        <v>March</v>
      </c>
      <c r="G1958" s="1" t="str">
        <f t="shared" si="135"/>
        <v>2009</v>
      </c>
      <c r="H1958" s="2">
        <f t="shared" si="136"/>
        <v>0</v>
      </c>
      <c r="I1958" s="2" t="str">
        <f t="shared" si="137"/>
        <v>FREE DELIVERY</v>
      </c>
      <c r="J1958" t="s">
        <v>24</v>
      </c>
      <c r="K1958">
        <v>20</v>
      </c>
      <c r="L1958">
        <v>103.39</v>
      </c>
      <c r="M1958">
        <v>0.05</v>
      </c>
      <c r="N1958" t="s">
        <v>39</v>
      </c>
      <c r="O1958">
        <v>29.17</v>
      </c>
      <c r="P1958">
        <v>4.84</v>
      </c>
      <c r="Q1958">
        <v>0.71</v>
      </c>
      <c r="R1958" t="s">
        <v>260</v>
      </c>
      <c r="S1958" t="s">
        <v>260</v>
      </c>
      <c r="T1958" t="s">
        <v>31</v>
      </c>
      <c r="U1958" t="s">
        <v>22</v>
      </c>
      <c r="V1958" t="s">
        <v>60</v>
      </c>
      <c r="W1958">
        <v>0.52</v>
      </c>
    </row>
    <row r="1959" spans="1:23" x14ac:dyDescent="0.3">
      <c r="A1959" t="s">
        <v>1041</v>
      </c>
      <c r="B1959" t="s">
        <v>1273</v>
      </c>
      <c r="D1959" s="1">
        <v>39895</v>
      </c>
      <c r="E1959" s="1">
        <v>39897</v>
      </c>
      <c r="F1959" s="1" t="str">
        <f t="shared" si="134"/>
        <v>March</v>
      </c>
      <c r="G1959" s="1" t="str">
        <f t="shared" si="135"/>
        <v>2009</v>
      </c>
      <c r="H1959" s="2">
        <f t="shared" si="136"/>
        <v>2</v>
      </c>
      <c r="I1959" s="2" t="b">
        <f t="shared" si="137"/>
        <v>0</v>
      </c>
      <c r="J1959" t="s">
        <v>24</v>
      </c>
      <c r="K1959">
        <v>28</v>
      </c>
      <c r="L1959">
        <v>435.39</v>
      </c>
      <c r="M1959">
        <v>0.01</v>
      </c>
      <c r="N1959" t="s">
        <v>18</v>
      </c>
      <c r="O1959">
        <v>-48.97</v>
      </c>
      <c r="P1959">
        <v>14.98</v>
      </c>
      <c r="Q1959">
        <v>7.69</v>
      </c>
      <c r="R1959" t="s">
        <v>260</v>
      </c>
      <c r="S1959" t="s">
        <v>260</v>
      </c>
      <c r="T1959" t="s">
        <v>31</v>
      </c>
      <c r="U1959" t="s">
        <v>22</v>
      </c>
      <c r="V1959" t="s">
        <v>23</v>
      </c>
      <c r="W1959">
        <v>0.56999999999999995</v>
      </c>
    </row>
    <row r="1960" spans="1:23" x14ac:dyDescent="0.3">
      <c r="A1960" t="s">
        <v>1041</v>
      </c>
      <c r="B1960" t="s">
        <v>1273</v>
      </c>
      <c r="D1960" s="1">
        <v>40262</v>
      </c>
      <c r="E1960" s="1">
        <v>40264</v>
      </c>
      <c r="F1960" s="1" t="str">
        <f t="shared" si="134"/>
        <v>March</v>
      </c>
      <c r="G1960" s="1" t="str">
        <f t="shared" si="135"/>
        <v>2010</v>
      </c>
      <c r="H1960" s="2">
        <f t="shared" si="136"/>
        <v>2</v>
      </c>
      <c r="I1960" s="2" t="b">
        <f t="shared" si="137"/>
        <v>0</v>
      </c>
      <c r="J1960" t="s">
        <v>44</v>
      </c>
      <c r="K1960">
        <v>5</v>
      </c>
      <c r="L1960">
        <v>29.66</v>
      </c>
      <c r="M1960">
        <v>0.04</v>
      </c>
      <c r="N1960" t="s">
        <v>18</v>
      </c>
      <c r="O1960">
        <v>-32.78</v>
      </c>
      <c r="P1960">
        <v>4.9800000000000004</v>
      </c>
      <c r="Q1960">
        <v>4.32</v>
      </c>
      <c r="R1960" t="s">
        <v>260</v>
      </c>
      <c r="S1960" t="s">
        <v>260</v>
      </c>
      <c r="T1960" t="s">
        <v>31</v>
      </c>
      <c r="U1960" t="s">
        <v>32</v>
      </c>
      <c r="V1960" t="s">
        <v>48</v>
      </c>
      <c r="W1960">
        <v>0.64</v>
      </c>
    </row>
    <row r="1961" spans="1:23" x14ac:dyDescent="0.3">
      <c r="A1961" t="s">
        <v>1041</v>
      </c>
      <c r="B1961" t="s">
        <v>1273</v>
      </c>
      <c r="D1961" s="1">
        <v>39830</v>
      </c>
      <c r="E1961" s="1">
        <v>39831</v>
      </c>
      <c r="F1961" s="1" t="str">
        <f t="shared" si="134"/>
        <v>January</v>
      </c>
      <c r="G1961" s="1" t="str">
        <f t="shared" si="135"/>
        <v>2009</v>
      </c>
      <c r="H1961" s="2">
        <f t="shared" si="136"/>
        <v>1</v>
      </c>
      <c r="I1961" s="2" t="b">
        <f t="shared" si="137"/>
        <v>0</v>
      </c>
      <c r="J1961" t="s">
        <v>44</v>
      </c>
      <c r="K1961">
        <v>25</v>
      </c>
      <c r="L1961">
        <v>280.43</v>
      </c>
      <c r="M1961">
        <v>0.1</v>
      </c>
      <c r="N1961" t="s">
        <v>18</v>
      </c>
      <c r="O1961">
        <v>39.520000000000003</v>
      </c>
      <c r="P1961">
        <v>11.55</v>
      </c>
      <c r="Q1961">
        <v>2.36</v>
      </c>
      <c r="R1961" t="s">
        <v>260</v>
      </c>
      <c r="S1961" t="s">
        <v>260</v>
      </c>
      <c r="T1961" t="s">
        <v>31</v>
      </c>
      <c r="U1961" t="s">
        <v>22</v>
      </c>
      <c r="V1961" t="s">
        <v>60</v>
      </c>
      <c r="W1961">
        <v>0.55000000000000004</v>
      </c>
    </row>
    <row r="1962" spans="1:23" x14ac:dyDescent="0.3">
      <c r="A1962" t="s">
        <v>1041</v>
      </c>
      <c r="B1962" t="s">
        <v>901</v>
      </c>
      <c r="D1962" s="1">
        <v>41104</v>
      </c>
      <c r="E1962" s="1">
        <v>41104</v>
      </c>
      <c r="F1962" s="1" t="str">
        <f t="shared" si="134"/>
        <v>July</v>
      </c>
      <c r="G1962" s="1" t="str">
        <f t="shared" si="135"/>
        <v>2012</v>
      </c>
      <c r="H1962" s="2">
        <f t="shared" si="136"/>
        <v>0</v>
      </c>
      <c r="I1962" s="2" t="str">
        <f t="shared" si="137"/>
        <v>FREE DELIVERY</v>
      </c>
      <c r="J1962" t="s">
        <v>34</v>
      </c>
      <c r="K1962">
        <v>23</v>
      </c>
      <c r="L1962">
        <v>5126.3</v>
      </c>
      <c r="M1962">
        <v>7.0000000000000007E-2</v>
      </c>
      <c r="N1962" t="s">
        <v>18</v>
      </c>
      <c r="O1962">
        <v>2019.19</v>
      </c>
      <c r="P1962">
        <v>223.98</v>
      </c>
      <c r="Q1962">
        <v>15.01</v>
      </c>
      <c r="R1962" t="s">
        <v>260</v>
      </c>
      <c r="S1962" t="s">
        <v>260</v>
      </c>
      <c r="T1962" t="s">
        <v>31</v>
      </c>
      <c r="U1962" t="s">
        <v>22</v>
      </c>
      <c r="V1962" t="s">
        <v>29</v>
      </c>
      <c r="W1962">
        <v>0.38</v>
      </c>
    </row>
    <row r="1963" spans="1:23" x14ac:dyDescent="0.3">
      <c r="A1963" t="s">
        <v>1041</v>
      </c>
      <c r="B1963" t="s">
        <v>901</v>
      </c>
      <c r="D1963" s="1">
        <v>40174</v>
      </c>
      <c r="E1963" s="1">
        <v>40175</v>
      </c>
      <c r="F1963" s="1" t="str">
        <f t="shared" si="134"/>
        <v>December</v>
      </c>
      <c r="G1963" s="1" t="str">
        <f t="shared" si="135"/>
        <v>2009</v>
      </c>
      <c r="H1963" s="2">
        <f t="shared" si="136"/>
        <v>1</v>
      </c>
      <c r="I1963" s="2" t="b">
        <f t="shared" si="137"/>
        <v>0</v>
      </c>
      <c r="J1963" t="s">
        <v>34</v>
      </c>
      <c r="K1963">
        <v>13</v>
      </c>
      <c r="L1963">
        <v>88.17</v>
      </c>
      <c r="M1963">
        <v>0.1</v>
      </c>
      <c r="N1963" t="s">
        <v>18</v>
      </c>
      <c r="O1963">
        <v>-572.49</v>
      </c>
      <c r="P1963">
        <v>3.25</v>
      </c>
      <c r="Q1963">
        <v>49</v>
      </c>
      <c r="R1963" t="s">
        <v>260</v>
      </c>
      <c r="S1963" t="s">
        <v>260</v>
      </c>
      <c r="T1963" t="s">
        <v>31</v>
      </c>
      <c r="U1963" t="s">
        <v>22</v>
      </c>
      <c r="V1963" t="s">
        <v>28</v>
      </c>
      <c r="W1963">
        <v>0.56000000000000005</v>
      </c>
    </row>
    <row r="1964" spans="1:23" x14ac:dyDescent="0.3">
      <c r="A1964" t="s">
        <v>1041</v>
      </c>
      <c r="B1964" t="s">
        <v>901</v>
      </c>
      <c r="D1964" s="1">
        <v>40174</v>
      </c>
      <c r="E1964" s="1">
        <v>40175</v>
      </c>
      <c r="F1964" s="1" t="str">
        <f t="shared" si="134"/>
        <v>December</v>
      </c>
      <c r="G1964" s="1" t="str">
        <f t="shared" si="135"/>
        <v>2009</v>
      </c>
      <c r="H1964" s="2">
        <f t="shared" si="136"/>
        <v>1</v>
      </c>
      <c r="I1964" s="2" t="b">
        <f t="shared" si="137"/>
        <v>0</v>
      </c>
      <c r="J1964" t="s">
        <v>34</v>
      </c>
      <c r="K1964">
        <v>15</v>
      </c>
      <c r="L1964">
        <v>4760.0200000000004</v>
      </c>
      <c r="M1964">
        <v>0</v>
      </c>
      <c r="N1964" t="s">
        <v>25</v>
      </c>
      <c r="O1964">
        <v>658.88</v>
      </c>
      <c r="P1964">
        <v>300.98</v>
      </c>
      <c r="Q1964">
        <v>64.73</v>
      </c>
      <c r="R1964" t="s">
        <v>260</v>
      </c>
      <c r="S1964" t="s">
        <v>260</v>
      </c>
      <c r="T1964" t="s">
        <v>31</v>
      </c>
      <c r="U1964" t="s">
        <v>36</v>
      </c>
      <c r="V1964" t="s">
        <v>67</v>
      </c>
      <c r="W1964">
        <v>0.56000000000000005</v>
      </c>
    </row>
    <row r="1965" spans="1:23" x14ac:dyDescent="0.3">
      <c r="A1965" t="s">
        <v>1041</v>
      </c>
      <c r="B1965" t="s">
        <v>901</v>
      </c>
      <c r="D1965" s="1">
        <v>40838</v>
      </c>
      <c r="E1965" s="1">
        <v>40839</v>
      </c>
      <c r="F1965" s="1" t="str">
        <f t="shared" si="134"/>
        <v>October</v>
      </c>
      <c r="G1965" s="1" t="str">
        <f t="shared" si="135"/>
        <v>2011</v>
      </c>
      <c r="H1965" s="2">
        <f t="shared" si="136"/>
        <v>1</v>
      </c>
      <c r="I1965" s="2" t="b">
        <f t="shared" si="137"/>
        <v>0</v>
      </c>
      <c r="J1965" t="s">
        <v>24</v>
      </c>
      <c r="K1965">
        <v>27</v>
      </c>
      <c r="L1965">
        <v>1502.66</v>
      </c>
      <c r="M1965">
        <v>7.0000000000000007E-2</v>
      </c>
      <c r="N1965" t="s">
        <v>18</v>
      </c>
      <c r="O1965">
        <v>637.6</v>
      </c>
      <c r="P1965">
        <v>58.1</v>
      </c>
      <c r="Q1965">
        <v>1.49</v>
      </c>
      <c r="R1965" t="s">
        <v>260</v>
      </c>
      <c r="S1965" t="s">
        <v>260</v>
      </c>
      <c r="T1965" t="s">
        <v>31</v>
      </c>
      <c r="U1965" t="s">
        <v>22</v>
      </c>
      <c r="V1965" t="s">
        <v>29</v>
      </c>
      <c r="W1965">
        <v>0.38</v>
      </c>
    </row>
    <row r="1966" spans="1:23" x14ac:dyDescent="0.3">
      <c r="A1966" t="s">
        <v>1275</v>
      </c>
      <c r="B1966" t="s">
        <v>1276</v>
      </c>
      <c r="D1966" s="1">
        <v>40619</v>
      </c>
      <c r="E1966" s="1">
        <v>40620</v>
      </c>
      <c r="F1966" s="1" t="str">
        <f t="shared" si="134"/>
        <v>March</v>
      </c>
      <c r="G1966" s="1" t="str">
        <f t="shared" si="135"/>
        <v>2011</v>
      </c>
      <c r="H1966" s="2">
        <f t="shared" si="136"/>
        <v>1</v>
      </c>
      <c r="I1966" s="2" t="b">
        <f t="shared" si="137"/>
        <v>0</v>
      </c>
      <c r="J1966" t="s">
        <v>52</v>
      </c>
      <c r="K1966">
        <v>32</v>
      </c>
      <c r="L1966">
        <v>3812.73</v>
      </c>
      <c r="M1966">
        <v>0.02</v>
      </c>
      <c r="N1966" t="s">
        <v>18</v>
      </c>
      <c r="O1966">
        <v>1470.3</v>
      </c>
      <c r="P1966">
        <v>115.79</v>
      </c>
      <c r="Q1966">
        <v>1.99</v>
      </c>
      <c r="R1966" t="s">
        <v>260</v>
      </c>
      <c r="S1966" t="s">
        <v>260</v>
      </c>
      <c r="T1966" t="s">
        <v>31</v>
      </c>
      <c r="U1966" t="s">
        <v>32</v>
      </c>
      <c r="V1966" t="s">
        <v>48</v>
      </c>
      <c r="W1966">
        <v>0.49</v>
      </c>
    </row>
    <row r="1967" spans="1:23" x14ac:dyDescent="0.3">
      <c r="A1967" t="s">
        <v>1277</v>
      </c>
      <c r="B1967" t="s">
        <v>1058</v>
      </c>
      <c r="D1967" s="1">
        <v>40477</v>
      </c>
      <c r="E1967" s="1">
        <v>40479</v>
      </c>
      <c r="F1967" s="1" t="str">
        <f t="shared" si="134"/>
        <v>October</v>
      </c>
      <c r="G1967" s="1" t="str">
        <f t="shared" si="135"/>
        <v>2010</v>
      </c>
      <c r="H1967" s="2">
        <f t="shared" si="136"/>
        <v>2</v>
      </c>
      <c r="I1967" s="2" t="b">
        <f t="shared" si="137"/>
        <v>0</v>
      </c>
      <c r="J1967" t="s">
        <v>52</v>
      </c>
      <c r="K1967">
        <v>47</v>
      </c>
      <c r="L1967">
        <v>2029.75</v>
      </c>
      <c r="M1967">
        <v>0.06</v>
      </c>
      <c r="N1967" t="s">
        <v>18</v>
      </c>
      <c r="O1967">
        <v>320.37</v>
      </c>
      <c r="P1967">
        <v>43.98</v>
      </c>
      <c r="Q1967">
        <v>8.99</v>
      </c>
      <c r="R1967" t="s">
        <v>260</v>
      </c>
      <c r="S1967" t="s">
        <v>260</v>
      </c>
      <c r="T1967" t="s">
        <v>31</v>
      </c>
      <c r="U1967" t="s">
        <v>22</v>
      </c>
      <c r="V1967" t="s">
        <v>60</v>
      </c>
      <c r="W1967">
        <v>0.57999999999999996</v>
      </c>
    </row>
    <row r="1968" spans="1:23" x14ac:dyDescent="0.3">
      <c r="A1968" t="s">
        <v>1277</v>
      </c>
      <c r="B1968" t="s">
        <v>1058</v>
      </c>
      <c r="D1968" s="1">
        <v>40477</v>
      </c>
      <c r="E1968" s="1">
        <v>40479</v>
      </c>
      <c r="F1968" s="1" t="str">
        <f t="shared" si="134"/>
        <v>October</v>
      </c>
      <c r="G1968" s="1" t="str">
        <f t="shared" si="135"/>
        <v>2010</v>
      </c>
      <c r="H1968" s="2">
        <f t="shared" si="136"/>
        <v>2</v>
      </c>
      <c r="I1968" s="2" t="b">
        <f t="shared" si="137"/>
        <v>0</v>
      </c>
      <c r="J1968" t="s">
        <v>52</v>
      </c>
      <c r="K1968">
        <v>11</v>
      </c>
      <c r="L1968">
        <v>1118.396</v>
      </c>
      <c r="M1968">
        <v>0.06</v>
      </c>
      <c r="N1968" t="s">
        <v>18</v>
      </c>
      <c r="O1968">
        <v>-212.33</v>
      </c>
      <c r="P1968">
        <v>125.99</v>
      </c>
      <c r="Q1968">
        <v>8.08</v>
      </c>
      <c r="R1968" t="s">
        <v>260</v>
      </c>
      <c r="S1968" t="s">
        <v>260</v>
      </c>
      <c r="T1968" t="s">
        <v>31</v>
      </c>
      <c r="U1968" t="s">
        <v>32</v>
      </c>
      <c r="V1968" t="s">
        <v>33</v>
      </c>
      <c r="W1968">
        <v>0.56999999999999995</v>
      </c>
    </row>
    <row r="1969" spans="1:23" x14ac:dyDescent="0.3">
      <c r="A1969" t="s">
        <v>1005</v>
      </c>
      <c r="B1969" t="s">
        <v>1278</v>
      </c>
      <c r="D1969" s="1">
        <v>39977</v>
      </c>
      <c r="E1969" s="1">
        <v>39982</v>
      </c>
      <c r="F1969" s="1" t="str">
        <f t="shared" si="134"/>
        <v>June</v>
      </c>
      <c r="G1969" s="1" t="str">
        <f t="shared" si="135"/>
        <v>2009</v>
      </c>
      <c r="H1969" s="2">
        <f t="shared" si="136"/>
        <v>5</v>
      </c>
      <c r="I1969" s="2" t="b">
        <f t="shared" si="137"/>
        <v>0</v>
      </c>
      <c r="J1969" t="s">
        <v>17</v>
      </c>
      <c r="K1969">
        <v>16</v>
      </c>
      <c r="L1969">
        <v>1239.6315</v>
      </c>
      <c r="M1969">
        <v>0</v>
      </c>
      <c r="N1969" t="s">
        <v>18</v>
      </c>
      <c r="O1969">
        <v>-172.55</v>
      </c>
      <c r="P1969">
        <v>85.99</v>
      </c>
      <c r="Q1969">
        <v>0.99</v>
      </c>
      <c r="R1969" t="s">
        <v>260</v>
      </c>
      <c r="S1969" t="s">
        <v>260</v>
      </c>
      <c r="T1969" t="s">
        <v>21</v>
      </c>
      <c r="U1969" t="s">
        <v>32</v>
      </c>
      <c r="V1969" t="s">
        <v>33</v>
      </c>
      <c r="W1969">
        <v>0.85</v>
      </c>
    </row>
    <row r="1970" spans="1:23" x14ac:dyDescent="0.3">
      <c r="A1970" t="s">
        <v>1279</v>
      </c>
      <c r="B1970" t="s">
        <v>1280</v>
      </c>
      <c r="D1970" s="1">
        <v>40743</v>
      </c>
      <c r="E1970" s="1">
        <v>40745</v>
      </c>
      <c r="F1970" s="1" t="str">
        <f t="shared" si="134"/>
        <v>July</v>
      </c>
      <c r="G1970" s="1" t="str">
        <f t="shared" si="135"/>
        <v>2011</v>
      </c>
      <c r="H1970" s="2">
        <f t="shared" si="136"/>
        <v>2</v>
      </c>
      <c r="I1970" s="2" t="b">
        <f t="shared" si="137"/>
        <v>0</v>
      </c>
      <c r="J1970" t="s">
        <v>24</v>
      </c>
      <c r="K1970">
        <v>45</v>
      </c>
      <c r="L1970">
        <v>356.7</v>
      </c>
      <c r="M1970">
        <v>0.02</v>
      </c>
      <c r="N1970" t="s">
        <v>18</v>
      </c>
      <c r="O1970">
        <v>-48.97</v>
      </c>
      <c r="P1970">
        <v>7.38</v>
      </c>
      <c r="Q1970">
        <v>5.21</v>
      </c>
      <c r="R1970" t="s">
        <v>260</v>
      </c>
      <c r="S1970" t="s">
        <v>260</v>
      </c>
      <c r="T1970" t="s">
        <v>31</v>
      </c>
      <c r="U1970" t="s">
        <v>36</v>
      </c>
      <c r="V1970" t="s">
        <v>37</v>
      </c>
      <c r="W1970">
        <v>0.56000000000000005</v>
      </c>
    </row>
    <row r="1971" spans="1:23" x14ac:dyDescent="0.3">
      <c r="A1971" t="s">
        <v>1275</v>
      </c>
      <c r="B1971" t="s">
        <v>1060</v>
      </c>
      <c r="D1971" s="1">
        <v>40200</v>
      </c>
      <c r="E1971" s="1">
        <v>40201</v>
      </c>
      <c r="F1971" s="1" t="str">
        <f t="shared" si="134"/>
        <v>January</v>
      </c>
      <c r="G1971" s="1" t="str">
        <f t="shared" si="135"/>
        <v>2010</v>
      </c>
      <c r="H1971" s="2">
        <f t="shared" si="136"/>
        <v>1</v>
      </c>
      <c r="I1971" s="2" t="b">
        <f t="shared" si="137"/>
        <v>0</v>
      </c>
      <c r="J1971" t="s">
        <v>24</v>
      </c>
      <c r="K1971">
        <v>39</v>
      </c>
      <c r="L1971">
        <v>4913.6899999999996</v>
      </c>
      <c r="M1971">
        <v>0.02</v>
      </c>
      <c r="N1971" t="s">
        <v>25</v>
      </c>
      <c r="O1971">
        <v>-1153.9000000000001</v>
      </c>
      <c r="P1971">
        <v>120.98</v>
      </c>
      <c r="Q1971">
        <v>58.64</v>
      </c>
      <c r="R1971" t="s">
        <v>260</v>
      </c>
      <c r="S1971" t="s">
        <v>260</v>
      </c>
      <c r="T1971" t="s">
        <v>27</v>
      </c>
      <c r="U1971" t="s">
        <v>36</v>
      </c>
      <c r="V1971" t="s">
        <v>54</v>
      </c>
      <c r="W1971">
        <v>0.75</v>
      </c>
    </row>
    <row r="1972" spans="1:23" x14ac:dyDescent="0.3">
      <c r="A1972" t="s">
        <v>1275</v>
      </c>
      <c r="B1972" t="s">
        <v>1060</v>
      </c>
      <c r="D1972" s="1">
        <v>40200</v>
      </c>
      <c r="E1972" s="1">
        <v>40201</v>
      </c>
      <c r="F1972" s="1" t="str">
        <f t="shared" si="134"/>
        <v>January</v>
      </c>
      <c r="G1972" s="1" t="str">
        <f t="shared" si="135"/>
        <v>2010</v>
      </c>
      <c r="H1972" s="2">
        <f t="shared" si="136"/>
        <v>1</v>
      </c>
      <c r="I1972" s="2" t="b">
        <f t="shared" si="137"/>
        <v>0</v>
      </c>
      <c r="J1972" t="s">
        <v>24</v>
      </c>
      <c r="K1972">
        <v>24</v>
      </c>
      <c r="L1972">
        <v>464.77</v>
      </c>
      <c r="M1972">
        <v>0.01</v>
      </c>
      <c r="N1972" t="s">
        <v>18</v>
      </c>
      <c r="O1972">
        <v>29.42</v>
      </c>
      <c r="P1972">
        <v>18.97</v>
      </c>
      <c r="Q1972">
        <v>9.5399999999999991</v>
      </c>
      <c r="R1972" t="s">
        <v>260</v>
      </c>
      <c r="S1972" t="s">
        <v>260</v>
      </c>
      <c r="T1972" t="s">
        <v>27</v>
      </c>
      <c r="U1972" t="s">
        <v>22</v>
      </c>
      <c r="V1972" t="s">
        <v>43</v>
      </c>
      <c r="W1972">
        <v>0.37</v>
      </c>
    </row>
    <row r="1973" spans="1:23" x14ac:dyDescent="0.3">
      <c r="A1973" t="s">
        <v>1245</v>
      </c>
      <c r="B1973" t="s">
        <v>1281</v>
      </c>
      <c r="D1973" s="1">
        <v>40138</v>
      </c>
      <c r="E1973" s="1">
        <v>40139</v>
      </c>
      <c r="F1973" s="1" t="str">
        <f t="shared" si="134"/>
        <v>November</v>
      </c>
      <c r="G1973" s="1" t="str">
        <f t="shared" si="135"/>
        <v>2009</v>
      </c>
      <c r="H1973" s="2">
        <f t="shared" si="136"/>
        <v>1</v>
      </c>
      <c r="I1973" s="2" t="b">
        <f t="shared" si="137"/>
        <v>0</v>
      </c>
      <c r="J1973" t="s">
        <v>24</v>
      </c>
      <c r="K1973">
        <v>18</v>
      </c>
      <c r="L1973">
        <v>173.2</v>
      </c>
      <c r="M1973">
        <v>0.01</v>
      </c>
      <c r="N1973" t="s">
        <v>18</v>
      </c>
      <c r="O1973">
        <v>-10.9</v>
      </c>
      <c r="P1973">
        <v>9.31</v>
      </c>
      <c r="Q1973">
        <v>3.98</v>
      </c>
      <c r="R1973" t="s">
        <v>260</v>
      </c>
      <c r="S1973" t="s">
        <v>260</v>
      </c>
      <c r="T1973" t="s">
        <v>21</v>
      </c>
      <c r="U1973" t="s">
        <v>22</v>
      </c>
      <c r="V1973" t="s">
        <v>82</v>
      </c>
      <c r="W1973">
        <v>0.56000000000000005</v>
      </c>
    </row>
    <row r="1974" spans="1:23" x14ac:dyDescent="0.3">
      <c r="A1974" t="s">
        <v>1245</v>
      </c>
      <c r="B1974" t="s">
        <v>1281</v>
      </c>
      <c r="D1974" s="1">
        <v>40823</v>
      </c>
      <c r="E1974" s="1">
        <v>40824</v>
      </c>
      <c r="F1974" s="1" t="str">
        <f t="shared" si="134"/>
        <v>October</v>
      </c>
      <c r="G1974" s="1" t="str">
        <f t="shared" si="135"/>
        <v>2011</v>
      </c>
      <c r="H1974" s="2">
        <f t="shared" si="136"/>
        <v>1</v>
      </c>
      <c r="I1974" s="2" t="b">
        <f t="shared" si="137"/>
        <v>0</v>
      </c>
      <c r="J1974" t="s">
        <v>34</v>
      </c>
      <c r="K1974">
        <v>18</v>
      </c>
      <c r="L1974">
        <v>125.16</v>
      </c>
      <c r="M1974">
        <v>0.02</v>
      </c>
      <c r="N1974" t="s">
        <v>18</v>
      </c>
      <c r="O1974">
        <v>-23.48</v>
      </c>
      <c r="P1974">
        <v>6.48</v>
      </c>
      <c r="Q1974">
        <v>5.14</v>
      </c>
      <c r="R1974" t="s">
        <v>260</v>
      </c>
      <c r="S1974" t="s">
        <v>260</v>
      </c>
      <c r="T1974" t="s">
        <v>21</v>
      </c>
      <c r="U1974" t="s">
        <v>22</v>
      </c>
      <c r="V1974" t="s">
        <v>43</v>
      </c>
      <c r="W1974">
        <v>0.37</v>
      </c>
    </row>
    <row r="1975" spans="1:23" x14ac:dyDescent="0.3">
      <c r="A1975" t="s">
        <v>939</v>
      </c>
      <c r="B1975" t="s">
        <v>1282</v>
      </c>
      <c r="D1975" s="1">
        <v>40245</v>
      </c>
      <c r="E1975" s="1">
        <v>40245</v>
      </c>
      <c r="F1975" s="1" t="str">
        <f t="shared" si="134"/>
        <v>March</v>
      </c>
      <c r="G1975" s="1" t="str">
        <f t="shared" si="135"/>
        <v>2010</v>
      </c>
      <c r="H1975" s="2">
        <f t="shared" si="136"/>
        <v>0</v>
      </c>
      <c r="I1975" s="2" t="str">
        <f t="shared" si="137"/>
        <v>FREE DELIVERY</v>
      </c>
      <c r="J1975" t="s">
        <v>52</v>
      </c>
      <c r="K1975">
        <v>50</v>
      </c>
      <c r="L1975">
        <v>1246.52</v>
      </c>
      <c r="M1975">
        <v>0.01</v>
      </c>
      <c r="N1975" t="s">
        <v>18</v>
      </c>
      <c r="O1975">
        <v>52.48</v>
      </c>
      <c r="P1975">
        <v>24.92</v>
      </c>
      <c r="Q1975">
        <v>12.98</v>
      </c>
      <c r="R1975" t="s">
        <v>260</v>
      </c>
      <c r="S1975" t="s">
        <v>260</v>
      </c>
      <c r="T1975" t="s">
        <v>42</v>
      </c>
      <c r="U1975" t="s">
        <v>22</v>
      </c>
      <c r="V1975" t="s">
        <v>29</v>
      </c>
      <c r="W1975">
        <v>0.39</v>
      </c>
    </row>
    <row r="1976" spans="1:23" x14ac:dyDescent="0.3">
      <c r="A1976" t="s">
        <v>1094</v>
      </c>
      <c r="B1976" t="s">
        <v>1283</v>
      </c>
      <c r="D1976" s="1">
        <v>39922</v>
      </c>
      <c r="E1976" s="1">
        <v>39926</v>
      </c>
      <c r="F1976" s="1" t="str">
        <f t="shared" si="134"/>
        <v>April</v>
      </c>
      <c r="G1976" s="1" t="str">
        <f t="shared" si="135"/>
        <v>2009</v>
      </c>
      <c r="H1976" s="2">
        <f t="shared" si="136"/>
        <v>4</v>
      </c>
      <c r="I1976" s="2" t="b">
        <f t="shared" si="137"/>
        <v>0</v>
      </c>
      <c r="J1976" t="s">
        <v>17</v>
      </c>
      <c r="K1976">
        <v>38</v>
      </c>
      <c r="L1976">
        <v>132.07</v>
      </c>
      <c r="M1976">
        <v>0.06</v>
      </c>
      <c r="N1976" t="s">
        <v>18</v>
      </c>
      <c r="O1976">
        <v>14</v>
      </c>
      <c r="P1976">
        <v>3.58</v>
      </c>
      <c r="Q1976">
        <v>1.63</v>
      </c>
      <c r="R1976" t="s">
        <v>260</v>
      </c>
      <c r="S1976" t="s">
        <v>260</v>
      </c>
      <c r="T1976" t="s">
        <v>31</v>
      </c>
      <c r="U1976" t="s">
        <v>22</v>
      </c>
      <c r="V1976" t="s">
        <v>46</v>
      </c>
      <c r="W1976">
        <v>0.36</v>
      </c>
    </row>
    <row r="1977" spans="1:23" x14ac:dyDescent="0.3">
      <c r="A1977" t="s">
        <v>977</v>
      </c>
      <c r="B1977" t="s">
        <v>1284</v>
      </c>
      <c r="D1977" s="1">
        <v>40958</v>
      </c>
      <c r="E1977" s="1">
        <v>40960</v>
      </c>
      <c r="F1977" s="1" t="str">
        <f t="shared" si="134"/>
        <v>February</v>
      </c>
      <c r="G1977" s="1" t="str">
        <f t="shared" si="135"/>
        <v>2012</v>
      </c>
      <c r="H1977" s="2">
        <f t="shared" si="136"/>
        <v>2</v>
      </c>
      <c r="I1977" s="2" t="b">
        <f t="shared" si="137"/>
        <v>0</v>
      </c>
      <c r="J1977" t="s">
        <v>52</v>
      </c>
      <c r="K1977">
        <v>41</v>
      </c>
      <c r="L1977">
        <v>341.36</v>
      </c>
      <c r="M1977">
        <v>0.09</v>
      </c>
      <c r="N1977" t="s">
        <v>18</v>
      </c>
      <c r="O1977">
        <v>-52.48</v>
      </c>
      <c r="P1977">
        <v>8.4600000000000009</v>
      </c>
      <c r="Q1977">
        <v>3.62</v>
      </c>
      <c r="R1977" t="s">
        <v>260</v>
      </c>
      <c r="S1977" t="s">
        <v>260</v>
      </c>
      <c r="T1977" t="s">
        <v>31</v>
      </c>
      <c r="U1977" t="s">
        <v>32</v>
      </c>
      <c r="V1977" t="s">
        <v>48</v>
      </c>
      <c r="W1977">
        <v>0.61</v>
      </c>
    </row>
    <row r="1978" spans="1:23" x14ac:dyDescent="0.3">
      <c r="A1978" t="s">
        <v>1285</v>
      </c>
      <c r="B1978" t="s">
        <v>1286</v>
      </c>
      <c r="D1978" s="1">
        <v>40711</v>
      </c>
      <c r="E1978" s="1">
        <v>40712</v>
      </c>
      <c r="F1978" s="1" t="str">
        <f t="shared" si="134"/>
        <v>June</v>
      </c>
      <c r="G1978" s="1" t="str">
        <f t="shared" si="135"/>
        <v>2011</v>
      </c>
      <c r="H1978" s="2">
        <f t="shared" si="136"/>
        <v>1</v>
      </c>
      <c r="I1978" s="2" t="b">
        <f t="shared" si="137"/>
        <v>0</v>
      </c>
      <c r="J1978" t="s">
        <v>34</v>
      </c>
      <c r="K1978">
        <v>15</v>
      </c>
      <c r="L1978">
        <v>1297.3040000000001</v>
      </c>
      <c r="M1978">
        <v>0</v>
      </c>
      <c r="N1978" t="s">
        <v>18</v>
      </c>
      <c r="O1978">
        <v>149.82</v>
      </c>
      <c r="P1978">
        <v>95.99</v>
      </c>
      <c r="Q1978">
        <v>4.9000000000000004</v>
      </c>
      <c r="R1978" t="s">
        <v>260</v>
      </c>
      <c r="S1978" t="s">
        <v>260</v>
      </c>
      <c r="T1978" t="s">
        <v>31</v>
      </c>
      <c r="U1978" t="s">
        <v>32</v>
      </c>
      <c r="V1978" t="s">
        <v>33</v>
      </c>
      <c r="W1978">
        <v>0.56000000000000005</v>
      </c>
    </row>
    <row r="1979" spans="1:23" x14ac:dyDescent="0.3">
      <c r="A1979" t="s">
        <v>1287</v>
      </c>
      <c r="B1979" t="s">
        <v>925</v>
      </c>
      <c r="D1979" s="1">
        <v>41047</v>
      </c>
      <c r="E1979" s="1">
        <v>41049</v>
      </c>
      <c r="F1979" s="1" t="str">
        <f t="shared" si="134"/>
        <v>May</v>
      </c>
      <c r="G1979" s="1" t="str">
        <f t="shared" si="135"/>
        <v>2012</v>
      </c>
      <c r="H1979" s="2">
        <f t="shared" si="136"/>
        <v>2</v>
      </c>
      <c r="I1979" s="2" t="b">
        <f t="shared" si="137"/>
        <v>0</v>
      </c>
      <c r="J1979" t="s">
        <v>24</v>
      </c>
      <c r="K1979">
        <v>49</v>
      </c>
      <c r="L1979">
        <v>2047.58</v>
      </c>
      <c r="M1979">
        <v>0.01</v>
      </c>
      <c r="N1979" t="s">
        <v>18</v>
      </c>
      <c r="O1979">
        <v>902.62</v>
      </c>
      <c r="P1979">
        <v>40.98</v>
      </c>
      <c r="Q1979">
        <v>1.99</v>
      </c>
      <c r="R1979" t="s">
        <v>260</v>
      </c>
      <c r="S1979" t="s">
        <v>260</v>
      </c>
      <c r="T1979" t="s">
        <v>27</v>
      </c>
      <c r="U1979" t="s">
        <v>32</v>
      </c>
      <c r="V1979" t="s">
        <v>48</v>
      </c>
      <c r="W1979">
        <v>0.44</v>
      </c>
    </row>
    <row r="1980" spans="1:23" x14ac:dyDescent="0.3">
      <c r="A1980" t="s">
        <v>1287</v>
      </c>
      <c r="B1980" t="s">
        <v>925</v>
      </c>
      <c r="D1980" s="1">
        <v>41047</v>
      </c>
      <c r="E1980" s="1">
        <v>41049</v>
      </c>
      <c r="F1980" s="1" t="str">
        <f t="shared" si="134"/>
        <v>May</v>
      </c>
      <c r="G1980" s="1" t="str">
        <f t="shared" si="135"/>
        <v>2012</v>
      </c>
      <c r="H1980" s="2">
        <f t="shared" si="136"/>
        <v>2</v>
      </c>
      <c r="I1980" s="2" t="b">
        <f t="shared" si="137"/>
        <v>0</v>
      </c>
      <c r="J1980" t="s">
        <v>24</v>
      </c>
      <c r="K1980">
        <v>1</v>
      </c>
      <c r="L1980">
        <v>56.61</v>
      </c>
      <c r="M1980">
        <v>0.02</v>
      </c>
      <c r="N1980" t="s">
        <v>18</v>
      </c>
      <c r="O1980">
        <v>-22.16</v>
      </c>
      <c r="P1980">
        <v>40.97</v>
      </c>
      <c r="Q1980">
        <v>14.45</v>
      </c>
      <c r="R1980" t="s">
        <v>260</v>
      </c>
      <c r="S1980" t="s">
        <v>260</v>
      </c>
      <c r="T1980" t="s">
        <v>27</v>
      </c>
      <c r="U1980" t="s">
        <v>36</v>
      </c>
      <c r="V1980" t="s">
        <v>37</v>
      </c>
      <c r="W1980">
        <v>0.56999999999999995</v>
      </c>
    </row>
    <row r="1981" spans="1:23" x14ac:dyDescent="0.3">
      <c r="A1981" t="s">
        <v>1009</v>
      </c>
      <c r="B1981" t="s">
        <v>1288</v>
      </c>
      <c r="D1981" s="1">
        <v>40161</v>
      </c>
      <c r="E1981" s="1">
        <v>40163</v>
      </c>
      <c r="F1981" s="1" t="str">
        <f t="shared" si="134"/>
        <v>December</v>
      </c>
      <c r="G1981" s="1" t="str">
        <f t="shared" si="135"/>
        <v>2009</v>
      </c>
      <c r="H1981" s="2">
        <f t="shared" si="136"/>
        <v>2</v>
      </c>
      <c r="I1981" s="2" t="b">
        <f t="shared" si="137"/>
        <v>0</v>
      </c>
      <c r="J1981" t="s">
        <v>17</v>
      </c>
      <c r="K1981">
        <v>3</v>
      </c>
      <c r="L1981">
        <v>302.36</v>
      </c>
      <c r="M1981">
        <v>0.09</v>
      </c>
      <c r="N1981" t="s">
        <v>18</v>
      </c>
      <c r="O1981">
        <v>290.31</v>
      </c>
      <c r="P1981">
        <v>107.53</v>
      </c>
      <c r="Q1981">
        <v>5.81</v>
      </c>
      <c r="R1981" t="s">
        <v>260</v>
      </c>
      <c r="S1981" t="s">
        <v>260</v>
      </c>
      <c r="T1981" t="s">
        <v>21</v>
      </c>
      <c r="U1981" t="s">
        <v>36</v>
      </c>
      <c r="V1981" t="s">
        <v>37</v>
      </c>
      <c r="W1981">
        <v>0.65</v>
      </c>
    </row>
    <row r="1982" spans="1:23" x14ac:dyDescent="0.3">
      <c r="A1982" t="s">
        <v>932</v>
      </c>
      <c r="B1982" t="s">
        <v>1289</v>
      </c>
      <c r="D1982" s="1">
        <v>40982</v>
      </c>
      <c r="E1982" s="1">
        <v>40983</v>
      </c>
      <c r="F1982" s="1" t="str">
        <f t="shared" si="134"/>
        <v>March</v>
      </c>
      <c r="G1982" s="1" t="str">
        <f t="shared" si="135"/>
        <v>2012</v>
      </c>
      <c r="H1982" s="2">
        <f t="shared" si="136"/>
        <v>1</v>
      </c>
      <c r="I1982" s="2" t="b">
        <f t="shared" si="137"/>
        <v>0</v>
      </c>
      <c r="J1982" t="s">
        <v>52</v>
      </c>
      <c r="K1982">
        <v>45</v>
      </c>
      <c r="L1982">
        <v>186.44</v>
      </c>
      <c r="M1982">
        <v>0</v>
      </c>
      <c r="N1982" t="s">
        <v>18</v>
      </c>
      <c r="O1982">
        <v>-157.18</v>
      </c>
      <c r="P1982">
        <v>3.95</v>
      </c>
      <c r="Q1982">
        <v>5.13</v>
      </c>
      <c r="R1982" t="s">
        <v>260</v>
      </c>
      <c r="S1982" t="s">
        <v>260</v>
      </c>
      <c r="T1982" t="s">
        <v>31</v>
      </c>
      <c r="U1982" t="s">
        <v>22</v>
      </c>
      <c r="V1982" t="s">
        <v>28</v>
      </c>
      <c r="W1982">
        <v>0.59</v>
      </c>
    </row>
    <row r="1983" spans="1:23" x14ac:dyDescent="0.3">
      <c r="A1983" t="s">
        <v>1094</v>
      </c>
      <c r="B1983" t="s">
        <v>1283</v>
      </c>
      <c r="D1983" s="1">
        <v>40798</v>
      </c>
      <c r="E1983" s="1">
        <v>40798</v>
      </c>
      <c r="F1983" s="1" t="str">
        <f t="shared" si="134"/>
        <v>September</v>
      </c>
      <c r="G1983" s="1" t="str">
        <f t="shared" si="135"/>
        <v>2011</v>
      </c>
      <c r="H1983" s="2">
        <f t="shared" si="136"/>
        <v>0</v>
      </c>
      <c r="I1983" s="2" t="str">
        <f t="shared" si="137"/>
        <v>FREE DELIVERY</v>
      </c>
      <c r="J1983" t="s">
        <v>44</v>
      </c>
      <c r="K1983">
        <v>40</v>
      </c>
      <c r="L1983">
        <v>102.56</v>
      </c>
      <c r="M1983">
        <v>0.06</v>
      </c>
      <c r="N1983" t="s">
        <v>18</v>
      </c>
      <c r="O1983">
        <v>36.619999999999997</v>
      </c>
      <c r="P1983">
        <v>2.61</v>
      </c>
      <c r="Q1983">
        <v>0.5</v>
      </c>
      <c r="R1983" t="s">
        <v>260</v>
      </c>
      <c r="S1983" t="s">
        <v>260</v>
      </c>
      <c r="T1983" t="s">
        <v>42</v>
      </c>
      <c r="U1983" t="s">
        <v>22</v>
      </c>
      <c r="V1983" t="s">
        <v>57</v>
      </c>
      <c r="W1983">
        <v>0.39</v>
      </c>
    </row>
    <row r="1984" spans="1:23" x14ac:dyDescent="0.3">
      <c r="A1984" t="s">
        <v>1094</v>
      </c>
      <c r="B1984" t="s">
        <v>1283</v>
      </c>
      <c r="D1984" s="1">
        <v>40798</v>
      </c>
      <c r="E1984" s="1">
        <v>40800</v>
      </c>
      <c r="F1984" s="1" t="str">
        <f t="shared" si="134"/>
        <v>September</v>
      </c>
      <c r="G1984" s="1" t="str">
        <f t="shared" si="135"/>
        <v>2011</v>
      </c>
      <c r="H1984" s="2">
        <f t="shared" si="136"/>
        <v>2</v>
      </c>
      <c r="I1984" s="2" t="b">
        <f t="shared" si="137"/>
        <v>0</v>
      </c>
      <c r="J1984" t="s">
        <v>44</v>
      </c>
      <c r="K1984">
        <v>3</v>
      </c>
      <c r="L1984">
        <v>15.87</v>
      </c>
      <c r="M1984">
        <v>0.01</v>
      </c>
      <c r="N1984" t="s">
        <v>39</v>
      </c>
      <c r="O1984">
        <v>2.5299999999999998</v>
      </c>
      <c r="P1984">
        <v>3.49</v>
      </c>
      <c r="Q1984">
        <v>0.76</v>
      </c>
      <c r="R1984" t="s">
        <v>260</v>
      </c>
      <c r="S1984" t="s">
        <v>260</v>
      </c>
      <c r="T1984" t="s">
        <v>42</v>
      </c>
      <c r="U1984" t="s">
        <v>22</v>
      </c>
      <c r="V1984" t="s">
        <v>46</v>
      </c>
      <c r="W1984">
        <v>0.39</v>
      </c>
    </row>
    <row r="1985" spans="1:23" x14ac:dyDescent="0.3">
      <c r="A1985" t="s">
        <v>1290</v>
      </c>
      <c r="B1985" t="s">
        <v>1291</v>
      </c>
      <c r="D1985" s="1">
        <v>40472</v>
      </c>
      <c r="E1985" s="1">
        <v>40477</v>
      </c>
      <c r="F1985" s="1" t="str">
        <f t="shared" si="134"/>
        <v>October</v>
      </c>
      <c r="G1985" s="1" t="str">
        <f t="shared" si="135"/>
        <v>2010</v>
      </c>
      <c r="H1985" s="2">
        <f t="shared" si="136"/>
        <v>5</v>
      </c>
      <c r="I1985" s="2" t="b">
        <f t="shared" si="137"/>
        <v>0</v>
      </c>
      <c r="J1985" t="s">
        <v>17</v>
      </c>
      <c r="K1985">
        <v>14</v>
      </c>
      <c r="L1985">
        <v>34.590000000000003</v>
      </c>
      <c r="M1985">
        <v>0.04</v>
      </c>
      <c r="N1985" t="s">
        <v>18</v>
      </c>
      <c r="O1985">
        <v>-60.13</v>
      </c>
      <c r="P1985">
        <v>2.1800000000000002</v>
      </c>
      <c r="Q1985">
        <v>5</v>
      </c>
      <c r="R1985" t="s">
        <v>260</v>
      </c>
      <c r="S1985" t="s">
        <v>260</v>
      </c>
      <c r="T1985" t="s">
        <v>27</v>
      </c>
      <c r="U1985" t="s">
        <v>22</v>
      </c>
      <c r="V1985" t="s">
        <v>82</v>
      </c>
      <c r="W1985">
        <v>0.81</v>
      </c>
    </row>
    <row r="1986" spans="1:23" x14ac:dyDescent="0.3">
      <c r="A1986" t="s">
        <v>1290</v>
      </c>
      <c r="B1986" t="s">
        <v>1291</v>
      </c>
      <c r="D1986" s="1">
        <v>40472</v>
      </c>
      <c r="E1986" s="1">
        <v>40481</v>
      </c>
      <c r="F1986" s="1" t="str">
        <f t="shared" si="134"/>
        <v>October</v>
      </c>
      <c r="G1986" s="1" t="str">
        <f t="shared" si="135"/>
        <v>2010</v>
      </c>
      <c r="H1986" s="2">
        <f t="shared" si="136"/>
        <v>9</v>
      </c>
      <c r="I1986" s="2" t="b">
        <f t="shared" si="137"/>
        <v>0</v>
      </c>
      <c r="J1986" t="s">
        <v>17</v>
      </c>
      <c r="K1986">
        <v>29</v>
      </c>
      <c r="L1986">
        <v>5029.2160000000003</v>
      </c>
      <c r="M1986">
        <v>0.02</v>
      </c>
      <c r="N1986" t="s">
        <v>25</v>
      </c>
      <c r="O1986">
        <v>-752.83</v>
      </c>
      <c r="P1986">
        <v>218.75</v>
      </c>
      <c r="Q1986">
        <v>69.64</v>
      </c>
      <c r="R1986" t="s">
        <v>260</v>
      </c>
      <c r="S1986" t="s">
        <v>260</v>
      </c>
      <c r="T1986" t="s">
        <v>27</v>
      </c>
      <c r="U1986" t="s">
        <v>36</v>
      </c>
      <c r="V1986" t="s">
        <v>55</v>
      </c>
      <c r="W1986">
        <v>0.77</v>
      </c>
    </row>
    <row r="1987" spans="1:23" x14ac:dyDescent="0.3">
      <c r="A1987" t="s">
        <v>1285</v>
      </c>
      <c r="B1987" t="s">
        <v>1286</v>
      </c>
      <c r="D1987" s="1">
        <v>41028</v>
      </c>
      <c r="E1987" s="1">
        <v>41037</v>
      </c>
      <c r="F1987" s="1" t="str">
        <f t="shared" ref="F1987:F2050" si="138">TEXT(E1987,"mmmm")</f>
        <v>May</v>
      </c>
      <c r="G1987" s="1" t="str">
        <f t="shared" ref="G1987:G2050" si="139">TEXT(E1987,"yyyy")</f>
        <v>2012</v>
      </c>
      <c r="H1987" s="2">
        <f t="shared" ref="H1987:H2050" si="140">E1987-D1987</f>
        <v>9</v>
      </c>
      <c r="I1987" s="2" t="b">
        <f t="shared" ref="I1987:I2050" si="141">IF(H1987&lt;1,IF(AND(H1987&gt;0,H1987&lt;2),"ONE DAY", "FREE DELIVERY"))</f>
        <v>0</v>
      </c>
      <c r="J1987" t="s">
        <v>17</v>
      </c>
      <c r="K1987">
        <v>14</v>
      </c>
      <c r="L1987">
        <v>3363.14</v>
      </c>
      <c r="M1987">
        <v>0.1</v>
      </c>
      <c r="N1987" t="s">
        <v>25</v>
      </c>
      <c r="O1987">
        <v>98.75</v>
      </c>
      <c r="P1987">
        <v>260.98</v>
      </c>
      <c r="Q1987">
        <v>41.91</v>
      </c>
      <c r="R1987" t="s">
        <v>260</v>
      </c>
      <c r="S1987" t="s">
        <v>260</v>
      </c>
      <c r="T1987" t="s">
        <v>31</v>
      </c>
      <c r="U1987" t="s">
        <v>36</v>
      </c>
      <c r="V1987" t="s">
        <v>54</v>
      </c>
      <c r="W1987">
        <v>0.59</v>
      </c>
    </row>
    <row r="1988" spans="1:23" x14ac:dyDescent="0.3">
      <c r="A1988" t="s">
        <v>1275</v>
      </c>
      <c r="B1988" t="s">
        <v>1276</v>
      </c>
      <c r="D1988" s="1">
        <v>40979</v>
      </c>
      <c r="E1988" s="1">
        <v>40981</v>
      </c>
      <c r="F1988" s="1" t="str">
        <f t="shared" si="138"/>
        <v>March</v>
      </c>
      <c r="G1988" s="1" t="str">
        <f t="shared" si="139"/>
        <v>2012</v>
      </c>
      <c r="H1988" s="2">
        <f t="shared" si="140"/>
        <v>2</v>
      </c>
      <c r="I1988" s="2" t="b">
        <f t="shared" si="141"/>
        <v>0</v>
      </c>
      <c r="J1988" t="s">
        <v>17</v>
      </c>
      <c r="K1988">
        <v>7</v>
      </c>
      <c r="L1988">
        <v>16587.13</v>
      </c>
      <c r="M1988">
        <v>0.08</v>
      </c>
      <c r="N1988" t="s">
        <v>25</v>
      </c>
      <c r="O1988">
        <v>-3476.86</v>
      </c>
      <c r="P1988">
        <v>2550.14</v>
      </c>
      <c r="Q1988">
        <v>29.7</v>
      </c>
      <c r="R1988" t="s">
        <v>260</v>
      </c>
      <c r="S1988" t="s">
        <v>260</v>
      </c>
      <c r="T1988" t="s">
        <v>31</v>
      </c>
      <c r="U1988" t="s">
        <v>32</v>
      </c>
      <c r="V1988" t="s">
        <v>94</v>
      </c>
      <c r="W1988">
        <v>0.56999999999999995</v>
      </c>
    </row>
    <row r="1989" spans="1:23" x14ac:dyDescent="0.3">
      <c r="A1989" t="s">
        <v>1275</v>
      </c>
      <c r="B1989" t="s">
        <v>1276</v>
      </c>
      <c r="D1989" s="1">
        <v>40979</v>
      </c>
      <c r="E1989" s="1">
        <v>40986</v>
      </c>
      <c r="F1989" s="1" t="str">
        <f t="shared" si="138"/>
        <v>March</v>
      </c>
      <c r="G1989" s="1" t="str">
        <f t="shared" si="139"/>
        <v>2012</v>
      </c>
      <c r="H1989" s="2">
        <f t="shared" si="140"/>
        <v>7</v>
      </c>
      <c r="I1989" s="2" t="b">
        <f t="shared" si="141"/>
        <v>0</v>
      </c>
      <c r="J1989" t="s">
        <v>17</v>
      </c>
      <c r="K1989">
        <v>9</v>
      </c>
      <c r="L1989">
        <v>507.98</v>
      </c>
      <c r="M1989">
        <v>0.05</v>
      </c>
      <c r="N1989" t="s">
        <v>39</v>
      </c>
      <c r="O1989">
        <v>170.9</v>
      </c>
      <c r="P1989">
        <v>55.98</v>
      </c>
      <c r="Q1989">
        <v>4.8600000000000003</v>
      </c>
      <c r="R1989" t="s">
        <v>260</v>
      </c>
      <c r="S1989" t="s">
        <v>260</v>
      </c>
      <c r="T1989" t="s">
        <v>31</v>
      </c>
      <c r="U1989" t="s">
        <v>22</v>
      </c>
      <c r="V1989" t="s">
        <v>43</v>
      </c>
      <c r="W1989">
        <v>0.36</v>
      </c>
    </row>
    <row r="1990" spans="1:23" x14ac:dyDescent="0.3">
      <c r="A1990" t="s">
        <v>1292</v>
      </c>
      <c r="B1990" t="s">
        <v>1293</v>
      </c>
      <c r="D1990" s="1">
        <v>40861</v>
      </c>
      <c r="E1990" s="1">
        <v>40863</v>
      </c>
      <c r="F1990" s="1" t="str">
        <f t="shared" si="138"/>
        <v>November</v>
      </c>
      <c r="G1990" s="1" t="str">
        <f t="shared" si="139"/>
        <v>2011</v>
      </c>
      <c r="H1990" s="2">
        <f t="shared" si="140"/>
        <v>2</v>
      </c>
      <c r="I1990" s="2" t="b">
        <f t="shared" si="141"/>
        <v>0</v>
      </c>
      <c r="J1990" t="s">
        <v>17</v>
      </c>
      <c r="K1990">
        <v>31</v>
      </c>
      <c r="L1990">
        <v>142.97</v>
      </c>
      <c r="M1990">
        <v>0.1</v>
      </c>
      <c r="N1990" t="s">
        <v>39</v>
      </c>
      <c r="O1990">
        <v>-12.26</v>
      </c>
      <c r="P1990">
        <v>4.71</v>
      </c>
      <c r="Q1990">
        <v>0.7</v>
      </c>
      <c r="R1990" t="s">
        <v>260</v>
      </c>
      <c r="S1990" t="s">
        <v>260</v>
      </c>
      <c r="T1990" t="s">
        <v>31</v>
      </c>
      <c r="U1990" t="s">
        <v>22</v>
      </c>
      <c r="V1990" t="s">
        <v>46</v>
      </c>
      <c r="W1990">
        <v>0.85</v>
      </c>
    </row>
    <row r="1991" spans="1:23" x14ac:dyDescent="0.3">
      <c r="A1991" t="s">
        <v>939</v>
      </c>
      <c r="B1991" t="s">
        <v>1294</v>
      </c>
      <c r="D1991" s="1">
        <v>40618</v>
      </c>
      <c r="E1991" s="1">
        <v>40622</v>
      </c>
      <c r="F1991" s="1" t="str">
        <f t="shared" si="138"/>
        <v>March</v>
      </c>
      <c r="G1991" s="1" t="str">
        <f t="shared" si="139"/>
        <v>2011</v>
      </c>
      <c r="H1991" s="2">
        <f t="shared" si="140"/>
        <v>4</v>
      </c>
      <c r="I1991" s="2" t="b">
        <f t="shared" si="141"/>
        <v>0</v>
      </c>
      <c r="J1991" t="s">
        <v>17</v>
      </c>
      <c r="K1991">
        <v>4</v>
      </c>
      <c r="L1991">
        <v>17.12</v>
      </c>
      <c r="M1991">
        <v>0.03</v>
      </c>
      <c r="N1991" t="s">
        <v>18</v>
      </c>
      <c r="O1991">
        <v>-2.5499999999999998</v>
      </c>
      <c r="P1991">
        <v>3.8</v>
      </c>
      <c r="Q1991">
        <v>1.49</v>
      </c>
      <c r="R1991" t="s">
        <v>260</v>
      </c>
      <c r="S1991" t="s">
        <v>260</v>
      </c>
      <c r="T1991" t="s">
        <v>31</v>
      </c>
      <c r="U1991" t="s">
        <v>22</v>
      </c>
      <c r="V1991" t="s">
        <v>29</v>
      </c>
      <c r="W1991">
        <v>0.38</v>
      </c>
    </row>
    <row r="1992" spans="1:23" x14ac:dyDescent="0.3">
      <c r="A1992" t="s">
        <v>1295</v>
      </c>
      <c r="B1992" t="s">
        <v>1296</v>
      </c>
      <c r="D1992" s="1">
        <v>40808</v>
      </c>
      <c r="E1992" s="1">
        <v>40808</v>
      </c>
      <c r="F1992" s="1" t="str">
        <f t="shared" si="138"/>
        <v>September</v>
      </c>
      <c r="G1992" s="1" t="str">
        <f t="shared" si="139"/>
        <v>2011</v>
      </c>
      <c r="H1992" s="2">
        <f t="shared" si="140"/>
        <v>0</v>
      </c>
      <c r="I1992" s="2" t="str">
        <f t="shared" si="141"/>
        <v>FREE DELIVERY</v>
      </c>
      <c r="J1992" t="s">
        <v>24</v>
      </c>
      <c r="K1992">
        <v>21</v>
      </c>
      <c r="L1992">
        <v>8185.89</v>
      </c>
      <c r="M1992">
        <v>0.09</v>
      </c>
      <c r="N1992" t="s">
        <v>18</v>
      </c>
      <c r="O1992">
        <v>2137.2800000000002</v>
      </c>
      <c r="P1992">
        <v>415.88</v>
      </c>
      <c r="Q1992">
        <v>11.37</v>
      </c>
      <c r="R1992" t="s">
        <v>260</v>
      </c>
      <c r="S1992" t="s">
        <v>260</v>
      </c>
      <c r="T1992" t="s">
        <v>42</v>
      </c>
      <c r="U1992" t="s">
        <v>22</v>
      </c>
      <c r="V1992" t="s">
        <v>23</v>
      </c>
      <c r="W1992">
        <v>0.56999999999999995</v>
      </c>
    </row>
    <row r="1993" spans="1:23" x14ac:dyDescent="0.3">
      <c r="A1993" t="s">
        <v>955</v>
      </c>
      <c r="B1993" t="s">
        <v>1297</v>
      </c>
      <c r="D1993" s="1">
        <v>40139</v>
      </c>
      <c r="E1993" s="1">
        <v>40139</v>
      </c>
      <c r="F1993" s="1" t="str">
        <f t="shared" si="138"/>
        <v>November</v>
      </c>
      <c r="G1993" s="1" t="str">
        <f t="shared" si="139"/>
        <v>2009</v>
      </c>
      <c r="H1993" s="2">
        <f t="shared" si="140"/>
        <v>0</v>
      </c>
      <c r="I1993" s="2" t="str">
        <f t="shared" si="141"/>
        <v>FREE DELIVERY</v>
      </c>
      <c r="J1993" t="s">
        <v>24</v>
      </c>
      <c r="K1993">
        <v>27</v>
      </c>
      <c r="L1993">
        <v>259.72000000000003</v>
      </c>
      <c r="M1993">
        <v>7.0000000000000007E-2</v>
      </c>
      <c r="N1993" t="s">
        <v>18</v>
      </c>
      <c r="O1993">
        <v>78.05</v>
      </c>
      <c r="P1993">
        <v>10.06</v>
      </c>
      <c r="Q1993">
        <v>2.06</v>
      </c>
      <c r="R1993" t="s">
        <v>260</v>
      </c>
      <c r="S1993" t="s">
        <v>260</v>
      </c>
      <c r="T1993" t="s">
        <v>31</v>
      </c>
      <c r="U1993" t="s">
        <v>22</v>
      </c>
      <c r="V1993" t="s">
        <v>43</v>
      </c>
      <c r="W1993">
        <v>0.39</v>
      </c>
    </row>
    <row r="1994" spans="1:23" x14ac:dyDescent="0.3">
      <c r="A1994" t="s">
        <v>955</v>
      </c>
      <c r="B1994" t="s">
        <v>1297</v>
      </c>
      <c r="D1994" s="1">
        <v>40139</v>
      </c>
      <c r="E1994" s="1">
        <v>40140</v>
      </c>
      <c r="F1994" s="1" t="str">
        <f t="shared" si="138"/>
        <v>November</v>
      </c>
      <c r="G1994" s="1" t="str">
        <f t="shared" si="139"/>
        <v>2009</v>
      </c>
      <c r="H1994" s="2">
        <f t="shared" si="140"/>
        <v>1</v>
      </c>
      <c r="I1994" s="2" t="b">
        <f t="shared" si="141"/>
        <v>0</v>
      </c>
      <c r="J1994" t="s">
        <v>24</v>
      </c>
      <c r="K1994">
        <v>34</v>
      </c>
      <c r="L1994">
        <v>54.69</v>
      </c>
      <c r="M1994">
        <v>7.0000000000000007E-2</v>
      </c>
      <c r="N1994" t="s">
        <v>18</v>
      </c>
      <c r="O1994">
        <v>-35.75</v>
      </c>
      <c r="P1994">
        <v>1.68</v>
      </c>
      <c r="Q1994">
        <v>1.57</v>
      </c>
      <c r="R1994" t="s">
        <v>260</v>
      </c>
      <c r="S1994" t="s">
        <v>260</v>
      </c>
      <c r="T1994" t="s">
        <v>31</v>
      </c>
      <c r="U1994" t="s">
        <v>22</v>
      </c>
      <c r="V1994" t="s">
        <v>60</v>
      </c>
      <c r="W1994">
        <v>0.59</v>
      </c>
    </row>
    <row r="1995" spans="1:23" x14ac:dyDescent="0.3">
      <c r="A1995" t="s">
        <v>1277</v>
      </c>
      <c r="B1995" t="s">
        <v>1030</v>
      </c>
      <c r="D1995" s="1">
        <v>40449</v>
      </c>
      <c r="E1995" s="1">
        <v>40451</v>
      </c>
      <c r="F1995" s="1" t="str">
        <f t="shared" si="138"/>
        <v>September</v>
      </c>
      <c r="G1995" s="1" t="str">
        <f t="shared" si="139"/>
        <v>2010</v>
      </c>
      <c r="H1995" s="2">
        <f t="shared" si="140"/>
        <v>2</v>
      </c>
      <c r="I1995" s="2" t="b">
        <f t="shared" si="141"/>
        <v>0</v>
      </c>
      <c r="J1995" t="s">
        <v>17</v>
      </c>
      <c r="K1995">
        <v>38</v>
      </c>
      <c r="L1995">
        <v>1143.3499999999999</v>
      </c>
      <c r="M1995">
        <v>0.04</v>
      </c>
      <c r="N1995" t="s">
        <v>39</v>
      </c>
      <c r="O1995">
        <v>411.1</v>
      </c>
      <c r="P1995">
        <v>29.18</v>
      </c>
      <c r="Q1995">
        <v>8.5500000000000007</v>
      </c>
      <c r="R1995" t="s">
        <v>260</v>
      </c>
      <c r="S1995" t="s">
        <v>260</v>
      </c>
      <c r="T1995" t="s">
        <v>42</v>
      </c>
      <c r="U1995" t="s">
        <v>36</v>
      </c>
      <c r="V1995" t="s">
        <v>37</v>
      </c>
      <c r="W1995">
        <v>0.42</v>
      </c>
    </row>
    <row r="1996" spans="1:23" x14ac:dyDescent="0.3">
      <c r="A1996" t="s">
        <v>919</v>
      </c>
      <c r="B1996" t="s">
        <v>1298</v>
      </c>
      <c r="D1996" s="1">
        <v>40822</v>
      </c>
      <c r="E1996" s="1">
        <v>40824</v>
      </c>
      <c r="F1996" s="1" t="str">
        <f t="shared" si="138"/>
        <v>October</v>
      </c>
      <c r="G1996" s="1" t="str">
        <f t="shared" si="139"/>
        <v>2011</v>
      </c>
      <c r="H1996" s="2">
        <f t="shared" si="140"/>
        <v>2</v>
      </c>
      <c r="I1996" s="2" t="b">
        <f t="shared" si="141"/>
        <v>0</v>
      </c>
      <c r="J1996" t="s">
        <v>34</v>
      </c>
      <c r="K1996">
        <v>38</v>
      </c>
      <c r="L1996">
        <v>391.42</v>
      </c>
      <c r="M1996">
        <v>0.04</v>
      </c>
      <c r="N1996" t="s">
        <v>18</v>
      </c>
      <c r="O1996">
        <v>25.03</v>
      </c>
      <c r="P1996">
        <v>9.99</v>
      </c>
      <c r="Q1996">
        <v>5.12</v>
      </c>
      <c r="R1996" t="s">
        <v>260</v>
      </c>
      <c r="S1996" t="s">
        <v>260</v>
      </c>
      <c r="T1996" t="s">
        <v>27</v>
      </c>
      <c r="U1996" t="s">
        <v>22</v>
      </c>
      <c r="V1996" t="s">
        <v>43</v>
      </c>
      <c r="W1996">
        <v>0.4</v>
      </c>
    </row>
    <row r="1997" spans="1:23" x14ac:dyDescent="0.3">
      <c r="A1997" t="s">
        <v>1277</v>
      </c>
      <c r="B1997" t="s">
        <v>1058</v>
      </c>
      <c r="D1997" s="1">
        <v>40085</v>
      </c>
      <c r="E1997" s="1">
        <v>40086</v>
      </c>
      <c r="F1997" s="1" t="str">
        <f t="shared" si="138"/>
        <v>September</v>
      </c>
      <c r="G1997" s="1" t="str">
        <f t="shared" si="139"/>
        <v>2009</v>
      </c>
      <c r="H1997" s="2">
        <f t="shared" si="140"/>
        <v>1</v>
      </c>
      <c r="I1997" s="2" t="b">
        <f t="shared" si="141"/>
        <v>0</v>
      </c>
      <c r="J1997" t="s">
        <v>34</v>
      </c>
      <c r="K1997">
        <v>6</v>
      </c>
      <c r="L1997">
        <v>49.04</v>
      </c>
      <c r="M1997">
        <v>0.02</v>
      </c>
      <c r="N1997" t="s">
        <v>18</v>
      </c>
      <c r="O1997">
        <v>7.74</v>
      </c>
      <c r="P1997">
        <v>7.38</v>
      </c>
      <c r="Q1997">
        <v>5.21</v>
      </c>
      <c r="R1997" t="s">
        <v>260</v>
      </c>
      <c r="S1997" t="s">
        <v>260</v>
      </c>
      <c r="T1997" t="s">
        <v>31</v>
      </c>
      <c r="U1997" t="s">
        <v>36</v>
      </c>
      <c r="V1997" t="s">
        <v>37</v>
      </c>
      <c r="W1997">
        <v>0.56000000000000005</v>
      </c>
    </row>
    <row r="1998" spans="1:23" x14ac:dyDescent="0.3">
      <c r="A1998" t="s">
        <v>1295</v>
      </c>
      <c r="B1998" t="s">
        <v>1296</v>
      </c>
      <c r="D1998" s="1">
        <v>40175</v>
      </c>
      <c r="E1998" s="1">
        <v>40177</v>
      </c>
      <c r="F1998" s="1" t="str">
        <f t="shared" si="138"/>
        <v>December</v>
      </c>
      <c r="G1998" s="1" t="str">
        <f t="shared" si="139"/>
        <v>2009</v>
      </c>
      <c r="H1998" s="2">
        <f t="shared" si="140"/>
        <v>2</v>
      </c>
      <c r="I1998" s="2" t="b">
        <f t="shared" si="141"/>
        <v>0</v>
      </c>
      <c r="J1998" t="s">
        <v>24</v>
      </c>
      <c r="K1998">
        <v>32</v>
      </c>
      <c r="L1998">
        <v>3730.54</v>
      </c>
      <c r="M1998">
        <v>7.0000000000000007E-2</v>
      </c>
      <c r="N1998" t="s">
        <v>25</v>
      </c>
      <c r="O1998">
        <v>1369.09</v>
      </c>
      <c r="P1998">
        <v>119.99</v>
      </c>
      <c r="Q1998">
        <v>16.8</v>
      </c>
      <c r="R1998" t="s">
        <v>260</v>
      </c>
      <c r="S1998" t="s">
        <v>260</v>
      </c>
      <c r="T1998" t="s">
        <v>42</v>
      </c>
      <c r="U1998" t="s">
        <v>32</v>
      </c>
      <c r="V1998" t="s">
        <v>94</v>
      </c>
      <c r="W1998">
        <v>0.35</v>
      </c>
    </row>
    <row r="1999" spans="1:23" x14ac:dyDescent="0.3">
      <c r="A1999" t="s">
        <v>1295</v>
      </c>
      <c r="B1999" t="s">
        <v>1296</v>
      </c>
      <c r="D1999" s="1">
        <v>40267</v>
      </c>
      <c r="E1999" s="1">
        <v>40271</v>
      </c>
      <c r="F1999" s="1" t="str">
        <f t="shared" si="138"/>
        <v>April</v>
      </c>
      <c r="G1999" s="1" t="str">
        <f t="shared" si="139"/>
        <v>2010</v>
      </c>
      <c r="H1999" s="2">
        <f t="shared" si="140"/>
        <v>4</v>
      </c>
      <c r="I1999" s="2" t="b">
        <f t="shared" si="141"/>
        <v>0</v>
      </c>
      <c r="J1999" t="s">
        <v>17</v>
      </c>
      <c r="K1999">
        <v>29</v>
      </c>
      <c r="L1999">
        <v>352.55</v>
      </c>
      <c r="M1999">
        <v>0.09</v>
      </c>
      <c r="N1999" t="s">
        <v>18</v>
      </c>
      <c r="O1999">
        <v>128.99</v>
      </c>
      <c r="P1999">
        <v>12.97</v>
      </c>
      <c r="Q1999">
        <v>1.49</v>
      </c>
      <c r="R1999" t="s">
        <v>260</v>
      </c>
      <c r="S1999" t="s">
        <v>260</v>
      </c>
      <c r="T1999" t="s">
        <v>42</v>
      </c>
      <c r="U1999" t="s">
        <v>22</v>
      </c>
      <c r="V1999" t="s">
        <v>29</v>
      </c>
      <c r="W1999">
        <v>0.35</v>
      </c>
    </row>
    <row r="2000" spans="1:23" x14ac:dyDescent="0.3">
      <c r="A2000" t="s">
        <v>1295</v>
      </c>
      <c r="B2000" t="s">
        <v>1296</v>
      </c>
      <c r="D2000" s="1">
        <v>40267</v>
      </c>
      <c r="E2000" s="1">
        <v>40274</v>
      </c>
      <c r="F2000" s="1" t="str">
        <f t="shared" si="138"/>
        <v>April</v>
      </c>
      <c r="G2000" s="1" t="str">
        <f t="shared" si="139"/>
        <v>2010</v>
      </c>
      <c r="H2000" s="2">
        <f t="shared" si="140"/>
        <v>7</v>
      </c>
      <c r="I2000" s="2" t="b">
        <f t="shared" si="141"/>
        <v>0</v>
      </c>
      <c r="J2000" t="s">
        <v>17</v>
      </c>
      <c r="K2000">
        <v>32</v>
      </c>
      <c r="L2000">
        <v>719.64</v>
      </c>
      <c r="M2000">
        <v>0.01</v>
      </c>
      <c r="N2000" t="s">
        <v>18</v>
      </c>
      <c r="O2000">
        <v>-245.62</v>
      </c>
      <c r="P2000">
        <v>20.89</v>
      </c>
      <c r="Q2000">
        <v>11.52</v>
      </c>
      <c r="R2000" t="s">
        <v>260</v>
      </c>
      <c r="S2000" t="s">
        <v>260</v>
      </c>
      <c r="T2000" t="s">
        <v>42</v>
      </c>
      <c r="U2000" t="s">
        <v>22</v>
      </c>
      <c r="V2000" t="s">
        <v>23</v>
      </c>
      <c r="W2000">
        <v>0.83</v>
      </c>
    </row>
    <row r="2001" spans="1:23" x14ac:dyDescent="0.3">
      <c r="A2001" t="s">
        <v>1275</v>
      </c>
      <c r="B2001" t="s">
        <v>1276</v>
      </c>
      <c r="D2001" s="1">
        <v>40644</v>
      </c>
      <c r="E2001" s="1">
        <v>40646</v>
      </c>
      <c r="F2001" s="1" t="str">
        <f t="shared" si="138"/>
        <v>April</v>
      </c>
      <c r="G2001" s="1" t="str">
        <f t="shared" si="139"/>
        <v>2011</v>
      </c>
      <c r="H2001" s="2">
        <f t="shared" si="140"/>
        <v>2</v>
      </c>
      <c r="I2001" s="2" t="b">
        <f t="shared" si="141"/>
        <v>0</v>
      </c>
      <c r="J2001" t="s">
        <v>44</v>
      </c>
      <c r="K2001">
        <v>38</v>
      </c>
      <c r="L2001">
        <v>3821.0390000000002</v>
      </c>
      <c r="M2001">
        <v>0.05</v>
      </c>
      <c r="N2001" t="s">
        <v>39</v>
      </c>
      <c r="O2001">
        <v>1057.8900000000001</v>
      </c>
      <c r="P2001">
        <v>115.99</v>
      </c>
      <c r="Q2001">
        <v>5.99</v>
      </c>
      <c r="R2001" t="s">
        <v>260</v>
      </c>
      <c r="S2001" t="s">
        <v>260</v>
      </c>
      <c r="T2001" t="s">
        <v>31</v>
      </c>
      <c r="U2001" t="s">
        <v>32</v>
      </c>
      <c r="V2001" t="s">
        <v>33</v>
      </c>
      <c r="W2001">
        <v>0.56999999999999995</v>
      </c>
    </row>
    <row r="2002" spans="1:23" x14ac:dyDescent="0.3">
      <c r="A2002" t="s">
        <v>1295</v>
      </c>
      <c r="B2002" t="s">
        <v>1296</v>
      </c>
      <c r="D2002" s="1">
        <v>39967</v>
      </c>
      <c r="E2002" s="1">
        <v>39969</v>
      </c>
      <c r="F2002" s="1" t="str">
        <f t="shared" si="138"/>
        <v>June</v>
      </c>
      <c r="G2002" s="1" t="str">
        <f t="shared" si="139"/>
        <v>2009</v>
      </c>
      <c r="H2002" s="2">
        <f t="shared" si="140"/>
        <v>2</v>
      </c>
      <c r="I2002" s="2" t="b">
        <f t="shared" si="141"/>
        <v>0</v>
      </c>
      <c r="J2002" t="s">
        <v>44</v>
      </c>
      <c r="K2002">
        <v>23</v>
      </c>
      <c r="L2002">
        <v>2508.6729999999998</v>
      </c>
      <c r="M2002">
        <v>0.03</v>
      </c>
      <c r="N2002" t="s">
        <v>18</v>
      </c>
      <c r="O2002">
        <v>417.47</v>
      </c>
      <c r="P2002">
        <v>125.99</v>
      </c>
      <c r="Q2002">
        <v>7.69</v>
      </c>
      <c r="R2002" t="s">
        <v>260</v>
      </c>
      <c r="S2002" t="s">
        <v>260</v>
      </c>
      <c r="T2002" t="s">
        <v>42</v>
      </c>
      <c r="U2002" t="s">
        <v>32</v>
      </c>
      <c r="V2002" t="s">
        <v>33</v>
      </c>
      <c r="W2002">
        <v>0.57999999999999996</v>
      </c>
    </row>
    <row r="2003" spans="1:23" x14ac:dyDescent="0.3">
      <c r="A2003" t="s">
        <v>939</v>
      </c>
      <c r="B2003" t="s">
        <v>1282</v>
      </c>
      <c r="D2003" s="1">
        <v>40206</v>
      </c>
      <c r="E2003" s="1">
        <v>40213</v>
      </c>
      <c r="F2003" s="1" t="str">
        <f t="shared" si="138"/>
        <v>February</v>
      </c>
      <c r="G2003" s="1" t="str">
        <f t="shared" si="139"/>
        <v>2010</v>
      </c>
      <c r="H2003" s="2">
        <f t="shared" si="140"/>
        <v>7</v>
      </c>
      <c r="I2003" s="2" t="b">
        <f t="shared" si="141"/>
        <v>0</v>
      </c>
      <c r="J2003" t="s">
        <v>17</v>
      </c>
      <c r="K2003">
        <v>47</v>
      </c>
      <c r="L2003">
        <v>4888.1400000000003</v>
      </c>
      <c r="M2003">
        <v>7.0000000000000007E-2</v>
      </c>
      <c r="N2003" t="s">
        <v>18</v>
      </c>
      <c r="O2003">
        <v>1545.09</v>
      </c>
      <c r="P2003">
        <v>107.53</v>
      </c>
      <c r="Q2003">
        <v>5.81</v>
      </c>
      <c r="R2003" t="s">
        <v>260</v>
      </c>
      <c r="S2003" t="s">
        <v>260</v>
      </c>
      <c r="T2003" t="s">
        <v>42</v>
      </c>
      <c r="U2003" t="s">
        <v>36</v>
      </c>
      <c r="V2003" t="s">
        <v>37</v>
      </c>
      <c r="W2003">
        <v>0.65</v>
      </c>
    </row>
    <row r="2004" spans="1:23" x14ac:dyDescent="0.3">
      <c r="A2004" t="s">
        <v>939</v>
      </c>
      <c r="B2004" t="s">
        <v>1282</v>
      </c>
      <c r="D2004" s="1">
        <v>40206</v>
      </c>
      <c r="E2004" s="1">
        <v>40213</v>
      </c>
      <c r="F2004" s="1" t="str">
        <f t="shared" si="138"/>
        <v>February</v>
      </c>
      <c r="G2004" s="1" t="str">
        <f t="shared" si="139"/>
        <v>2010</v>
      </c>
      <c r="H2004" s="2">
        <f t="shared" si="140"/>
        <v>7</v>
      </c>
      <c r="I2004" s="2" t="b">
        <f t="shared" si="141"/>
        <v>0</v>
      </c>
      <c r="J2004" t="s">
        <v>17</v>
      </c>
      <c r="K2004">
        <v>27</v>
      </c>
      <c r="L2004">
        <v>63.87</v>
      </c>
      <c r="M2004">
        <v>0.09</v>
      </c>
      <c r="N2004" t="s">
        <v>18</v>
      </c>
      <c r="O2004">
        <v>-149.93</v>
      </c>
      <c r="P2004">
        <v>2.1800000000000002</v>
      </c>
      <c r="Q2004">
        <v>7.09</v>
      </c>
      <c r="R2004" t="s">
        <v>260</v>
      </c>
      <c r="S2004" t="s">
        <v>260</v>
      </c>
      <c r="T2004" t="s">
        <v>42</v>
      </c>
      <c r="U2004" t="s">
        <v>22</v>
      </c>
      <c r="V2004" t="s">
        <v>43</v>
      </c>
      <c r="W2004">
        <v>0.38</v>
      </c>
    </row>
    <row r="2005" spans="1:23" x14ac:dyDescent="0.3">
      <c r="A2005" t="s">
        <v>951</v>
      </c>
      <c r="B2005" t="s">
        <v>1299</v>
      </c>
      <c r="D2005" s="1">
        <v>40619</v>
      </c>
      <c r="E2005" s="1">
        <v>40621</v>
      </c>
      <c r="F2005" s="1" t="str">
        <f t="shared" si="138"/>
        <v>March</v>
      </c>
      <c r="G2005" s="1" t="str">
        <f t="shared" si="139"/>
        <v>2011</v>
      </c>
      <c r="H2005" s="2">
        <f t="shared" si="140"/>
        <v>2</v>
      </c>
      <c r="I2005" s="2" t="b">
        <f t="shared" si="141"/>
        <v>0</v>
      </c>
      <c r="J2005" t="s">
        <v>52</v>
      </c>
      <c r="K2005">
        <v>2</v>
      </c>
      <c r="L2005">
        <v>885.94</v>
      </c>
      <c r="M2005">
        <v>0.08</v>
      </c>
      <c r="N2005" t="s">
        <v>18</v>
      </c>
      <c r="O2005">
        <v>-2024.08</v>
      </c>
      <c r="P2005">
        <v>449.99</v>
      </c>
      <c r="Q2005">
        <v>24.49</v>
      </c>
      <c r="R2005" t="s">
        <v>260</v>
      </c>
      <c r="S2005" t="s">
        <v>260</v>
      </c>
      <c r="T2005" t="s">
        <v>21</v>
      </c>
      <c r="U2005" t="s">
        <v>32</v>
      </c>
      <c r="V2005" t="s">
        <v>62</v>
      </c>
      <c r="W2005">
        <v>0.52</v>
      </c>
    </row>
    <row r="2006" spans="1:23" x14ac:dyDescent="0.3">
      <c r="A2006" t="s">
        <v>1295</v>
      </c>
      <c r="B2006" t="s">
        <v>944</v>
      </c>
      <c r="D2006" s="1">
        <v>40913</v>
      </c>
      <c r="E2006" s="1">
        <v>40914</v>
      </c>
      <c r="F2006" s="1" t="str">
        <f t="shared" si="138"/>
        <v>January</v>
      </c>
      <c r="G2006" s="1" t="str">
        <f t="shared" si="139"/>
        <v>2012</v>
      </c>
      <c r="H2006" s="2">
        <f t="shared" si="140"/>
        <v>1</v>
      </c>
      <c r="I2006" s="2" t="b">
        <f t="shared" si="141"/>
        <v>0</v>
      </c>
      <c r="J2006" t="s">
        <v>24</v>
      </c>
      <c r="K2006">
        <v>10</v>
      </c>
      <c r="L2006">
        <v>120.53</v>
      </c>
      <c r="M2006">
        <v>0.1</v>
      </c>
      <c r="N2006" t="s">
        <v>18</v>
      </c>
      <c r="O2006">
        <v>49.26</v>
      </c>
      <c r="P2006">
        <v>12.22</v>
      </c>
      <c r="Q2006">
        <v>2.85</v>
      </c>
      <c r="R2006" t="s">
        <v>260</v>
      </c>
      <c r="S2006" t="s">
        <v>260</v>
      </c>
      <c r="T2006" t="s">
        <v>27</v>
      </c>
      <c r="U2006" t="s">
        <v>36</v>
      </c>
      <c r="V2006" t="s">
        <v>37</v>
      </c>
      <c r="W2006">
        <v>0.55000000000000004</v>
      </c>
    </row>
    <row r="2007" spans="1:23" x14ac:dyDescent="0.3">
      <c r="A2007" t="s">
        <v>1300</v>
      </c>
      <c r="B2007" t="s">
        <v>1301</v>
      </c>
      <c r="D2007" s="1">
        <v>39957</v>
      </c>
      <c r="E2007" s="1">
        <v>39958</v>
      </c>
      <c r="F2007" s="1" t="str">
        <f t="shared" si="138"/>
        <v>May</v>
      </c>
      <c r="G2007" s="1" t="str">
        <f t="shared" si="139"/>
        <v>2009</v>
      </c>
      <c r="H2007" s="2">
        <f t="shared" si="140"/>
        <v>1</v>
      </c>
      <c r="I2007" s="2" t="b">
        <f t="shared" si="141"/>
        <v>0</v>
      </c>
      <c r="J2007" t="s">
        <v>34</v>
      </c>
      <c r="K2007">
        <v>34</v>
      </c>
      <c r="L2007">
        <v>5261.73</v>
      </c>
      <c r="M2007">
        <v>0.05</v>
      </c>
      <c r="N2007" t="s">
        <v>25</v>
      </c>
      <c r="O2007">
        <v>650.29999999999995</v>
      </c>
      <c r="P2007">
        <v>150.97999999999999</v>
      </c>
      <c r="Q2007">
        <v>43.71</v>
      </c>
      <c r="R2007" t="s">
        <v>260</v>
      </c>
      <c r="S2007" t="s">
        <v>260</v>
      </c>
      <c r="T2007" t="s">
        <v>42</v>
      </c>
      <c r="U2007" t="s">
        <v>36</v>
      </c>
      <c r="V2007" t="s">
        <v>67</v>
      </c>
      <c r="W2007">
        <v>0.55000000000000004</v>
      </c>
    </row>
    <row r="2008" spans="1:23" x14ac:dyDescent="0.3">
      <c r="A2008" t="s">
        <v>1090</v>
      </c>
      <c r="B2008" t="s">
        <v>1065</v>
      </c>
      <c r="D2008" s="1">
        <v>40314</v>
      </c>
      <c r="E2008" s="1">
        <v>40314</v>
      </c>
      <c r="F2008" s="1" t="str">
        <f t="shared" si="138"/>
        <v>May</v>
      </c>
      <c r="G2008" s="1" t="str">
        <f t="shared" si="139"/>
        <v>2010</v>
      </c>
      <c r="H2008" s="2">
        <f t="shared" si="140"/>
        <v>0</v>
      </c>
      <c r="I2008" s="2" t="str">
        <f t="shared" si="141"/>
        <v>FREE DELIVERY</v>
      </c>
      <c r="J2008" t="s">
        <v>34</v>
      </c>
      <c r="K2008">
        <v>7</v>
      </c>
      <c r="L2008">
        <v>75.72</v>
      </c>
      <c r="M2008">
        <v>0.02</v>
      </c>
      <c r="N2008" t="s">
        <v>18</v>
      </c>
      <c r="O2008">
        <v>20.29</v>
      </c>
      <c r="P2008">
        <v>9.77</v>
      </c>
      <c r="Q2008">
        <v>6.02</v>
      </c>
      <c r="R2008" t="s">
        <v>260</v>
      </c>
      <c r="S2008" t="s">
        <v>260</v>
      </c>
      <c r="T2008" t="s">
        <v>31</v>
      </c>
      <c r="U2008" t="s">
        <v>36</v>
      </c>
      <c r="V2008" t="s">
        <v>37</v>
      </c>
      <c r="W2008">
        <v>0.48</v>
      </c>
    </row>
    <row r="2009" spans="1:23" x14ac:dyDescent="0.3">
      <c r="A2009" t="s">
        <v>1090</v>
      </c>
      <c r="B2009" t="s">
        <v>1065</v>
      </c>
      <c r="D2009" s="1">
        <v>40314</v>
      </c>
      <c r="E2009" s="1">
        <v>40315</v>
      </c>
      <c r="F2009" s="1" t="str">
        <f t="shared" si="138"/>
        <v>May</v>
      </c>
      <c r="G2009" s="1" t="str">
        <f t="shared" si="139"/>
        <v>2010</v>
      </c>
      <c r="H2009" s="2">
        <f t="shared" si="140"/>
        <v>1</v>
      </c>
      <c r="I2009" s="2" t="b">
        <f t="shared" si="141"/>
        <v>0</v>
      </c>
      <c r="J2009" t="s">
        <v>34</v>
      </c>
      <c r="K2009">
        <v>38</v>
      </c>
      <c r="L2009">
        <v>225.21</v>
      </c>
      <c r="M2009">
        <v>0.06</v>
      </c>
      <c r="N2009" t="s">
        <v>18</v>
      </c>
      <c r="O2009">
        <v>-66.16</v>
      </c>
      <c r="P2009">
        <v>5.98</v>
      </c>
      <c r="Q2009">
        <v>5.2</v>
      </c>
      <c r="R2009" t="s">
        <v>260</v>
      </c>
      <c r="S2009" t="s">
        <v>260</v>
      </c>
      <c r="T2009" t="s">
        <v>31</v>
      </c>
      <c r="U2009" t="s">
        <v>22</v>
      </c>
      <c r="V2009" t="s">
        <v>43</v>
      </c>
      <c r="W2009">
        <v>0.36</v>
      </c>
    </row>
    <row r="2010" spans="1:23" x14ac:dyDescent="0.3">
      <c r="A2010" t="s">
        <v>1275</v>
      </c>
      <c r="B2010" t="s">
        <v>1060</v>
      </c>
      <c r="D2010" s="1">
        <v>40148</v>
      </c>
      <c r="E2010" s="1">
        <v>40155</v>
      </c>
      <c r="F2010" s="1" t="str">
        <f t="shared" si="138"/>
        <v>December</v>
      </c>
      <c r="G2010" s="1" t="str">
        <f t="shared" si="139"/>
        <v>2009</v>
      </c>
      <c r="H2010" s="2">
        <f t="shared" si="140"/>
        <v>7</v>
      </c>
      <c r="I2010" s="2" t="b">
        <f t="shared" si="141"/>
        <v>0</v>
      </c>
      <c r="J2010" t="s">
        <v>17</v>
      </c>
      <c r="K2010">
        <v>29</v>
      </c>
      <c r="L2010">
        <v>194.29</v>
      </c>
      <c r="M2010">
        <v>0.09</v>
      </c>
      <c r="N2010" t="s">
        <v>18</v>
      </c>
      <c r="O2010">
        <v>-177.17</v>
      </c>
      <c r="P2010">
        <v>6.84</v>
      </c>
      <c r="Q2010">
        <v>8.3699999999999992</v>
      </c>
      <c r="R2010" t="s">
        <v>260</v>
      </c>
      <c r="S2010" t="s">
        <v>260</v>
      </c>
      <c r="T2010" t="s">
        <v>27</v>
      </c>
      <c r="U2010" t="s">
        <v>22</v>
      </c>
      <c r="V2010" t="s">
        <v>82</v>
      </c>
      <c r="W2010">
        <v>0.57999999999999996</v>
      </c>
    </row>
    <row r="2011" spans="1:23" x14ac:dyDescent="0.3">
      <c r="A2011" t="s">
        <v>1275</v>
      </c>
      <c r="B2011" t="s">
        <v>1060</v>
      </c>
      <c r="D2011" s="1">
        <v>40148</v>
      </c>
      <c r="E2011" s="1">
        <v>40150</v>
      </c>
      <c r="F2011" s="1" t="str">
        <f t="shared" si="138"/>
        <v>December</v>
      </c>
      <c r="G2011" s="1" t="str">
        <f t="shared" si="139"/>
        <v>2009</v>
      </c>
      <c r="H2011" s="2">
        <f t="shared" si="140"/>
        <v>2</v>
      </c>
      <c r="I2011" s="2" t="b">
        <f t="shared" si="141"/>
        <v>0</v>
      </c>
      <c r="J2011" t="s">
        <v>17</v>
      </c>
      <c r="K2011">
        <v>33</v>
      </c>
      <c r="L2011">
        <v>1621.1</v>
      </c>
      <c r="M2011">
        <v>7.0000000000000007E-2</v>
      </c>
      <c r="N2011" t="s">
        <v>39</v>
      </c>
      <c r="O2011">
        <v>-971.36</v>
      </c>
      <c r="P2011">
        <v>48.91</v>
      </c>
      <c r="Q2011">
        <v>35</v>
      </c>
      <c r="R2011" t="s">
        <v>260</v>
      </c>
      <c r="S2011" t="s">
        <v>260</v>
      </c>
      <c r="T2011" t="s">
        <v>27</v>
      </c>
      <c r="U2011" t="s">
        <v>22</v>
      </c>
      <c r="V2011" t="s">
        <v>23</v>
      </c>
      <c r="W2011">
        <v>0.83</v>
      </c>
    </row>
    <row r="2012" spans="1:23" x14ac:dyDescent="0.3">
      <c r="A2012" t="s">
        <v>1094</v>
      </c>
      <c r="B2012" t="s">
        <v>1283</v>
      </c>
      <c r="D2012" s="1">
        <v>40664</v>
      </c>
      <c r="E2012" s="1">
        <v>40666</v>
      </c>
      <c r="F2012" s="1" t="str">
        <f t="shared" si="138"/>
        <v>May</v>
      </c>
      <c r="G2012" s="1" t="str">
        <f t="shared" si="139"/>
        <v>2011</v>
      </c>
      <c r="H2012" s="2">
        <f t="shared" si="140"/>
        <v>2</v>
      </c>
      <c r="I2012" s="2" t="b">
        <f t="shared" si="141"/>
        <v>0</v>
      </c>
      <c r="J2012" t="s">
        <v>24</v>
      </c>
      <c r="K2012">
        <v>20</v>
      </c>
      <c r="L2012">
        <v>156.47</v>
      </c>
      <c r="M2012">
        <v>0.01</v>
      </c>
      <c r="N2012" t="s">
        <v>18</v>
      </c>
      <c r="O2012">
        <v>-39.229999999999997</v>
      </c>
      <c r="P2012">
        <v>7.1</v>
      </c>
      <c r="Q2012">
        <v>6.05</v>
      </c>
      <c r="R2012" t="s">
        <v>260</v>
      </c>
      <c r="S2012" t="s">
        <v>260</v>
      </c>
      <c r="T2012" t="s">
        <v>42</v>
      </c>
      <c r="U2012" t="s">
        <v>22</v>
      </c>
      <c r="V2012" t="s">
        <v>29</v>
      </c>
      <c r="W2012">
        <v>0.39</v>
      </c>
    </row>
    <row r="2013" spans="1:23" x14ac:dyDescent="0.3">
      <c r="A2013" t="s">
        <v>1277</v>
      </c>
      <c r="B2013" t="s">
        <v>1302</v>
      </c>
      <c r="D2013" s="1">
        <v>40725</v>
      </c>
      <c r="E2013" s="1">
        <v>40727</v>
      </c>
      <c r="F2013" s="1" t="str">
        <f t="shared" si="138"/>
        <v>July</v>
      </c>
      <c r="G2013" s="1" t="str">
        <f t="shared" si="139"/>
        <v>2011</v>
      </c>
      <c r="H2013" s="2">
        <f t="shared" si="140"/>
        <v>2</v>
      </c>
      <c r="I2013" s="2" t="b">
        <f t="shared" si="141"/>
        <v>0</v>
      </c>
      <c r="J2013" t="s">
        <v>52</v>
      </c>
      <c r="K2013">
        <v>38</v>
      </c>
      <c r="L2013">
        <v>1559.5</v>
      </c>
      <c r="M2013">
        <v>0.01</v>
      </c>
      <c r="N2013" t="s">
        <v>18</v>
      </c>
      <c r="O2013">
        <v>515.83000000000004</v>
      </c>
      <c r="P2013">
        <v>39.479999999999997</v>
      </c>
      <c r="Q2013">
        <v>1.99</v>
      </c>
      <c r="R2013" t="s">
        <v>260</v>
      </c>
      <c r="S2013" t="s">
        <v>260</v>
      </c>
      <c r="T2013" t="s">
        <v>27</v>
      </c>
      <c r="U2013" t="s">
        <v>32</v>
      </c>
      <c r="V2013" t="s">
        <v>48</v>
      </c>
      <c r="W2013">
        <v>0.54</v>
      </c>
    </row>
    <row r="2014" spans="1:23" x14ac:dyDescent="0.3">
      <c r="A2014" t="s">
        <v>1192</v>
      </c>
      <c r="B2014" t="s">
        <v>1303</v>
      </c>
      <c r="D2014" s="1">
        <v>41049</v>
      </c>
      <c r="E2014" s="1">
        <v>41051</v>
      </c>
      <c r="F2014" s="1" t="str">
        <f t="shared" si="138"/>
        <v>May</v>
      </c>
      <c r="G2014" s="1" t="str">
        <f t="shared" si="139"/>
        <v>2012</v>
      </c>
      <c r="H2014" s="2">
        <f t="shared" si="140"/>
        <v>2</v>
      </c>
      <c r="I2014" s="2" t="b">
        <f t="shared" si="141"/>
        <v>0</v>
      </c>
      <c r="J2014" t="s">
        <v>34</v>
      </c>
      <c r="K2014">
        <v>21</v>
      </c>
      <c r="L2014">
        <v>1002.77</v>
      </c>
      <c r="M2014">
        <v>7.0000000000000007E-2</v>
      </c>
      <c r="N2014" t="s">
        <v>18</v>
      </c>
      <c r="O2014">
        <v>295.60000000000002</v>
      </c>
      <c r="P2014">
        <v>49.34</v>
      </c>
      <c r="Q2014">
        <v>10.25</v>
      </c>
      <c r="R2014" t="s">
        <v>260</v>
      </c>
      <c r="S2014" t="s">
        <v>260</v>
      </c>
      <c r="T2014" t="s">
        <v>27</v>
      </c>
      <c r="U2014" t="s">
        <v>36</v>
      </c>
      <c r="V2014" t="s">
        <v>37</v>
      </c>
      <c r="W2014">
        <v>0.56999999999999995</v>
      </c>
    </row>
    <row r="2015" spans="1:23" x14ac:dyDescent="0.3">
      <c r="A2015" t="s">
        <v>1192</v>
      </c>
      <c r="B2015" t="s">
        <v>1303</v>
      </c>
      <c r="D2015" s="1">
        <v>41049</v>
      </c>
      <c r="E2015" s="1">
        <v>41051</v>
      </c>
      <c r="F2015" s="1" t="str">
        <f t="shared" si="138"/>
        <v>May</v>
      </c>
      <c r="G2015" s="1" t="str">
        <f t="shared" si="139"/>
        <v>2012</v>
      </c>
      <c r="H2015" s="2">
        <f t="shared" si="140"/>
        <v>2</v>
      </c>
      <c r="I2015" s="2" t="b">
        <f t="shared" si="141"/>
        <v>0</v>
      </c>
      <c r="J2015" t="s">
        <v>34</v>
      </c>
      <c r="K2015">
        <v>17</v>
      </c>
      <c r="L2015">
        <v>178.14</v>
      </c>
      <c r="M2015">
        <v>0.01</v>
      </c>
      <c r="N2015" t="s">
        <v>18</v>
      </c>
      <c r="O2015">
        <v>56.3</v>
      </c>
      <c r="P2015">
        <v>10.06</v>
      </c>
      <c r="Q2015">
        <v>2.06</v>
      </c>
      <c r="R2015" t="s">
        <v>260</v>
      </c>
      <c r="S2015" t="s">
        <v>260</v>
      </c>
      <c r="T2015" t="s">
        <v>27</v>
      </c>
      <c r="U2015" t="s">
        <v>36</v>
      </c>
      <c r="V2015" t="s">
        <v>37</v>
      </c>
      <c r="W2015">
        <v>0.46</v>
      </c>
    </row>
    <row r="2016" spans="1:23" x14ac:dyDescent="0.3">
      <c r="A2016" t="s">
        <v>1155</v>
      </c>
      <c r="B2016" t="s">
        <v>1103</v>
      </c>
      <c r="D2016" s="1">
        <v>40119</v>
      </c>
      <c r="E2016" s="1">
        <v>40123</v>
      </c>
      <c r="F2016" s="1" t="str">
        <f t="shared" si="138"/>
        <v>November</v>
      </c>
      <c r="G2016" s="1" t="str">
        <f t="shared" si="139"/>
        <v>2009</v>
      </c>
      <c r="H2016" s="2">
        <f t="shared" si="140"/>
        <v>4</v>
      </c>
      <c r="I2016" s="2" t="b">
        <f t="shared" si="141"/>
        <v>0</v>
      </c>
      <c r="J2016" t="s">
        <v>17</v>
      </c>
      <c r="K2016">
        <v>16</v>
      </c>
      <c r="L2016">
        <v>457.68</v>
      </c>
      <c r="M2016">
        <v>7.0000000000000007E-2</v>
      </c>
      <c r="N2016" t="s">
        <v>18</v>
      </c>
      <c r="O2016">
        <v>107.38</v>
      </c>
      <c r="P2016">
        <v>29.17</v>
      </c>
      <c r="Q2016">
        <v>6.27</v>
      </c>
      <c r="R2016" t="s">
        <v>260</v>
      </c>
      <c r="S2016" t="s">
        <v>260</v>
      </c>
      <c r="T2016" t="s">
        <v>31</v>
      </c>
      <c r="U2016" t="s">
        <v>22</v>
      </c>
      <c r="V2016" t="s">
        <v>29</v>
      </c>
      <c r="W2016">
        <v>0.37</v>
      </c>
    </row>
    <row r="2017" spans="1:23" x14ac:dyDescent="0.3">
      <c r="A2017" t="s">
        <v>1292</v>
      </c>
      <c r="B2017" t="s">
        <v>1293</v>
      </c>
      <c r="D2017" s="1">
        <v>39873</v>
      </c>
      <c r="E2017" s="1">
        <v>39874</v>
      </c>
      <c r="F2017" s="1" t="str">
        <f t="shared" si="138"/>
        <v>March</v>
      </c>
      <c r="G2017" s="1" t="str">
        <f t="shared" si="139"/>
        <v>2009</v>
      </c>
      <c r="H2017" s="2">
        <f t="shared" si="140"/>
        <v>1</v>
      </c>
      <c r="I2017" s="2" t="b">
        <f t="shared" si="141"/>
        <v>0</v>
      </c>
      <c r="J2017" t="s">
        <v>24</v>
      </c>
      <c r="K2017">
        <v>37</v>
      </c>
      <c r="L2017">
        <v>434.77</v>
      </c>
      <c r="M2017">
        <v>0.02</v>
      </c>
      <c r="N2017" t="s">
        <v>18</v>
      </c>
      <c r="O2017">
        <v>-155.21</v>
      </c>
      <c r="P2017">
        <v>11.34</v>
      </c>
      <c r="Q2017">
        <v>11.25</v>
      </c>
      <c r="R2017" t="s">
        <v>260</v>
      </c>
      <c r="S2017" t="s">
        <v>260</v>
      </c>
      <c r="T2017" t="s">
        <v>31</v>
      </c>
      <c r="U2017" t="s">
        <v>22</v>
      </c>
      <c r="V2017" t="s">
        <v>43</v>
      </c>
      <c r="W2017">
        <v>0.36</v>
      </c>
    </row>
    <row r="2018" spans="1:23" x14ac:dyDescent="0.3">
      <c r="A2018" t="s">
        <v>1214</v>
      </c>
      <c r="B2018" t="s">
        <v>1304</v>
      </c>
      <c r="D2018" s="1">
        <v>41136</v>
      </c>
      <c r="E2018" s="1">
        <v>41139</v>
      </c>
      <c r="F2018" s="1" t="str">
        <f t="shared" si="138"/>
        <v>August</v>
      </c>
      <c r="G2018" s="1" t="str">
        <f t="shared" si="139"/>
        <v>2012</v>
      </c>
      <c r="H2018" s="2">
        <f t="shared" si="140"/>
        <v>3</v>
      </c>
      <c r="I2018" s="2" t="b">
        <f t="shared" si="141"/>
        <v>0</v>
      </c>
      <c r="J2018" t="s">
        <v>44</v>
      </c>
      <c r="K2018">
        <v>38</v>
      </c>
      <c r="L2018">
        <v>218.77</v>
      </c>
      <c r="M2018">
        <v>0.03</v>
      </c>
      <c r="N2018" t="s">
        <v>18</v>
      </c>
      <c r="O2018">
        <v>-188.13</v>
      </c>
      <c r="P2018">
        <v>5.4</v>
      </c>
      <c r="Q2018">
        <v>7.78</v>
      </c>
      <c r="R2018" t="s">
        <v>260</v>
      </c>
      <c r="S2018" t="s">
        <v>260</v>
      </c>
      <c r="T2018" t="s">
        <v>21</v>
      </c>
      <c r="U2018" t="s">
        <v>22</v>
      </c>
      <c r="V2018" t="s">
        <v>29</v>
      </c>
      <c r="W2018">
        <v>0.37</v>
      </c>
    </row>
    <row r="2019" spans="1:23" x14ac:dyDescent="0.3">
      <c r="A2019" t="s">
        <v>1275</v>
      </c>
      <c r="B2019" t="s">
        <v>1276</v>
      </c>
      <c r="D2019" s="1">
        <v>39817</v>
      </c>
      <c r="E2019" s="1">
        <v>39818</v>
      </c>
      <c r="F2019" s="1" t="str">
        <f t="shared" si="138"/>
        <v>January</v>
      </c>
      <c r="G2019" s="1" t="str">
        <f t="shared" si="139"/>
        <v>2009</v>
      </c>
      <c r="H2019" s="2">
        <f t="shared" si="140"/>
        <v>1</v>
      </c>
      <c r="I2019" s="2" t="b">
        <f t="shared" si="141"/>
        <v>0</v>
      </c>
      <c r="J2019" t="s">
        <v>52</v>
      </c>
      <c r="K2019">
        <v>17</v>
      </c>
      <c r="L2019">
        <v>63.34</v>
      </c>
      <c r="M2019">
        <v>0.03</v>
      </c>
      <c r="N2019" t="s">
        <v>18</v>
      </c>
      <c r="O2019">
        <v>-76.02</v>
      </c>
      <c r="P2019">
        <v>3.36</v>
      </c>
      <c r="Q2019">
        <v>6.27</v>
      </c>
      <c r="R2019" t="s">
        <v>260</v>
      </c>
      <c r="S2019" t="s">
        <v>260</v>
      </c>
      <c r="T2019" t="s">
        <v>31</v>
      </c>
      <c r="U2019" t="s">
        <v>22</v>
      </c>
      <c r="V2019" t="s">
        <v>29</v>
      </c>
      <c r="W2019">
        <v>0.4</v>
      </c>
    </row>
    <row r="2020" spans="1:23" x14ac:dyDescent="0.3">
      <c r="A2020" t="s">
        <v>1275</v>
      </c>
      <c r="B2020" t="s">
        <v>1276</v>
      </c>
      <c r="D2020" s="1">
        <v>39817</v>
      </c>
      <c r="E2020" s="1">
        <v>39819</v>
      </c>
      <c r="F2020" s="1" t="str">
        <f t="shared" si="138"/>
        <v>January</v>
      </c>
      <c r="G2020" s="1" t="str">
        <f t="shared" si="139"/>
        <v>2009</v>
      </c>
      <c r="H2020" s="2">
        <f t="shared" si="140"/>
        <v>2</v>
      </c>
      <c r="I2020" s="2" t="b">
        <f t="shared" si="141"/>
        <v>0</v>
      </c>
      <c r="J2020" t="s">
        <v>52</v>
      </c>
      <c r="K2020">
        <v>42</v>
      </c>
      <c r="L2020">
        <v>151.35</v>
      </c>
      <c r="M2020">
        <v>7.0000000000000007E-2</v>
      </c>
      <c r="N2020" t="s">
        <v>39</v>
      </c>
      <c r="O2020">
        <v>8.33</v>
      </c>
      <c r="P2020">
        <v>3.71</v>
      </c>
      <c r="Q2020">
        <v>1.93</v>
      </c>
      <c r="R2020" t="s">
        <v>260</v>
      </c>
      <c r="S2020" t="s">
        <v>260</v>
      </c>
      <c r="T2020" t="s">
        <v>31</v>
      </c>
      <c r="U2020" t="s">
        <v>22</v>
      </c>
      <c r="V2020" t="s">
        <v>43</v>
      </c>
      <c r="W2020">
        <v>0.35</v>
      </c>
    </row>
    <row r="2021" spans="1:23" x14ac:dyDescent="0.3">
      <c r="A2021" t="s">
        <v>1292</v>
      </c>
      <c r="B2021" t="s">
        <v>1293</v>
      </c>
      <c r="D2021" s="1">
        <v>40099</v>
      </c>
      <c r="E2021" s="1">
        <v>40100</v>
      </c>
      <c r="F2021" s="1" t="str">
        <f t="shared" si="138"/>
        <v>October</v>
      </c>
      <c r="G2021" s="1" t="str">
        <f t="shared" si="139"/>
        <v>2009</v>
      </c>
      <c r="H2021" s="2">
        <f t="shared" si="140"/>
        <v>1</v>
      </c>
      <c r="I2021" s="2" t="b">
        <f t="shared" si="141"/>
        <v>0</v>
      </c>
      <c r="J2021" t="s">
        <v>52</v>
      </c>
      <c r="K2021">
        <v>12</v>
      </c>
      <c r="L2021">
        <v>153.44</v>
      </c>
      <c r="M2021">
        <v>0.05</v>
      </c>
      <c r="N2021" t="s">
        <v>18</v>
      </c>
      <c r="O2021">
        <v>-6.15</v>
      </c>
      <c r="P2021">
        <v>12.2</v>
      </c>
      <c r="Q2021">
        <v>6.02</v>
      </c>
      <c r="R2021" t="s">
        <v>260</v>
      </c>
      <c r="S2021" t="s">
        <v>260</v>
      </c>
      <c r="T2021" t="s">
        <v>31</v>
      </c>
      <c r="U2021" t="s">
        <v>36</v>
      </c>
      <c r="V2021" t="s">
        <v>37</v>
      </c>
      <c r="W2021">
        <v>0.43</v>
      </c>
    </row>
    <row r="2022" spans="1:23" x14ac:dyDescent="0.3">
      <c r="A2022" t="s">
        <v>1214</v>
      </c>
      <c r="B2022" t="s">
        <v>1304</v>
      </c>
      <c r="D2022" s="1">
        <v>40334</v>
      </c>
      <c r="E2022" s="1">
        <v>40336</v>
      </c>
      <c r="F2022" s="1" t="str">
        <f t="shared" si="138"/>
        <v>June</v>
      </c>
      <c r="G2022" s="1" t="str">
        <f t="shared" si="139"/>
        <v>2010</v>
      </c>
      <c r="H2022" s="2">
        <f t="shared" si="140"/>
        <v>2</v>
      </c>
      <c r="I2022" s="2" t="b">
        <f t="shared" si="141"/>
        <v>0</v>
      </c>
      <c r="J2022" t="s">
        <v>44</v>
      </c>
      <c r="K2022">
        <v>46</v>
      </c>
      <c r="L2022">
        <v>4335.34</v>
      </c>
      <c r="M2022">
        <v>7.0000000000000007E-2</v>
      </c>
      <c r="N2022" t="s">
        <v>39</v>
      </c>
      <c r="O2022">
        <v>524.09</v>
      </c>
      <c r="P2022">
        <v>99.99</v>
      </c>
      <c r="Q2022">
        <v>19.989999999999998</v>
      </c>
      <c r="R2022" t="s">
        <v>260</v>
      </c>
      <c r="S2022" t="s">
        <v>260</v>
      </c>
      <c r="T2022" t="s">
        <v>21</v>
      </c>
      <c r="U2022" t="s">
        <v>32</v>
      </c>
      <c r="V2022" t="s">
        <v>48</v>
      </c>
      <c r="W2022">
        <v>0.52</v>
      </c>
    </row>
    <row r="2023" spans="1:23" x14ac:dyDescent="0.3">
      <c r="A2023" t="s">
        <v>1214</v>
      </c>
      <c r="B2023" t="s">
        <v>1304</v>
      </c>
      <c r="D2023" s="1">
        <v>40334</v>
      </c>
      <c r="E2023" s="1">
        <v>40336</v>
      </c>
      <c r="F2023" s="1" t="str">
        <f t="shared" si="138"/>
        <v>June</v>
      </c>
      <c r="G2023" s="1" t="str">
        <f t="shared" si="139"/>
        <v>2010</v>
      </c>
      <c r="H2023" s="2">
        <f t="shared" si="140"/>
        <v>2</v>
      </c>
      <c r="I2023" s="2" t="b">
        <f t="shared" si="141"/>
        <v>0</v>
      </c>
      <c r="J2023" t="s">
        <v>44</v>
      </c>
      <c r="K2023">
        <v>15</v>
      </c>
      <c r="L2023">
        <v>1150.5345</v>
      </c>
      <c r="M2023">
        <v>0.01</v>
      </c>
      <c r="N2023" t="s">
        <v>18</v>
      </c>
      <c r="O2023">
        <v>361.65</v>
      </c>
      <c r="P2023">
        <v>85.99</v>
      </c>
      <c r="Q2023">
        <v>1.25</v>
      </c>
      <c r="R2023" t="s">
        <v>260</v>
      </c>
      <c r="S2023" t="s">
        <v>260</v>
      </c>
      <c r="T2023" t="s">
        <v>21</v>
      </c>
      <c r="U2023" t="s">
        <v>32</v>
      </c>
      <c r="V2023" t="s">
        <v>33</v>
      </c>
      <c r="W2023">
        <v>0.39</v>
      </c>
    </row>
    <row r="2024" spans="1:23" x14ac:dyDescent="0.3">
      <c r="A2024" t="s">
        <v>932</v>
      </c>
      <c r="B2024" t="s">
        <v>1289</v>
      </c>
      <c r="D2024" s="1">
        <v>40962</v>
      </c>
      <c r="E2024" s="1">
        <v>40964</v>
      </c>
      <c r="F2024" s="1" t="str">
        <f t="shared" si="138"/>
        <v>February</v>
      </c>
      <c r="G2024" s="1" t="str">
        <f t="shared" si="139"/>
        <v>2012</v>
      </c>
      <c r="H2024" s="2">
        <f t="shared" si="140"/>
        <v>2</v>
      </c>
      <c r="I2024" s="2" t="b">
        <f t="shared" si="141"/>
        <v>0</v>
      </c>
      <c r="J2024" t="s">
        <v>52</v>
      </c>
      <c r="K2024">
        <v>31</v>
      </c>
      <c r="L2024">
        <v>199.8</v>
      </c>
      <c r="M2024">
        <v>0.08</v>
      </c>
      <c r="N2024" t="s">
        <v>39</v>
      </c>
      <c r="O2024">
        <v>-96.59</v>
      </c>
      <c r="P2024">
        <v>6.48</v>
      </c>
      <c r="Q2024">
        <v>6.81</v>
      </c>
      <c r="R2024" t="s">
        <v>260</v>
      </c>
      <c r="S2024" t="s">
        <v>260</v>
      </c>
      <c r="T2024" t="s">
        <v>21</v>
      </c>
      <c r="U2024" t="s">
        <v>22</v>
      </c>
      <c r="V2024" t="s">
        <v>43</v>
      </c>
      <c r="W2024">
        <v>0.36</v>
      </c>
    </row>
    <row r="2025" spans="1:23" x14ac:dyDescent="0.3">
      <c r="A2025" t="s">
        <v>932</v>
      </c>
      <c r="B2025" t="s">
        <v>1289</v>
      </c>
      <c r="D2025" s="1">
        <v>40962</v>
      </c>
      <c r="E2025" s="1">
        <v>40964</v>
      </c>
      <c r="F2025" s="1" t="str">
        <f t="shared" si="138"/>
        <v>February</v>
      </c>
      <c r="G2025" s="1" t="str">
        <f t="shared" si="139"/>
        <v>2012</v>
      </c>
      <c r="H2025" s="2">
        <f t="shared" si="140"/>
        <v>2</v>
      </c>
      <c r="I2025" s="2" t="b">
        <f t="shared" si="141"/>
        <v>0</v>
      </c>
      <c r="J2025" t="s">
        <v>52</v>
      </c>
      <c r="K2025">
        <v>24</v>
      </c>
      <c r="L2025">
        <v>68.97</v>
      </c>
      <c r="M2025">
        <v>0.02</v>
      </c>
      <c r="N2025" t="s">
        <v>18</v>
      </c>
      <c r="O2025">
        <v>0.77</v>
      </c>
      <c r="P2025">
        <v>2.78</v>
      </c>
      <c r="Q2025">
        <v>0.97</v>
      </c>
      <c r="R2025" t="s">
        <v>260</v>
      </c>
      <c r="S2025" t="s">
        <v>260</v>
      </c>
      <c r="T2025" t="s">
        <v>21</v>
      </c>
      <c r="U2025" t="s">
        <v>22</v>
      </c>
      <c r="V2025" t="s">
        <v>60</v>
      </c>
      <c r="W2025">
        <v>0.59</v>
      </c>
    </row>
    <row r="2026" spans="1:23" x14ac:dyDescent="0.3">
      <c r="A2026" t="s">
        <v>1192</v>
      </c>
      <c r="B2026" t="s">
        <v>1303</v>
      </c>
      <c r="D2026" s="1">
        <v>41213</v>
      </c>
      <c r="E2026" s="1">
        <v>41214</v>
      </c>
      <c r="F2026" s="1" t="str">
        <f t="shared" si="138"/>
        <v>November</v>
      </c>
      <c r="G2026" s="1" t="str">
        <f t="shared" si="139"/>
        <v>2012</v>
      </c>
      <c r="H2026" s="2">
        <f t="shared" si="140"/>
        <v>1</v>
      </c>
      <c r="I2026" s="2" t="b">
        <f t="shared" si="141"/>
        <v>0</v>
      </c>
      <c r="J2026" t="s">
        <v>52</v>
      </c>
      <c r="K2026">
        <v>13</v>
      </c>
      <c r="L2026">
        <v>1735.94</v>
      </c>
      <c r="M2026">
        <v>0.1</v>
      </c>
      <c r="N2026" t="s">
        <v>25</v>
      </c>
      <c r="O2026">
        <v>-432.54</v>
      </c>
      <c r="P2026">
        <v>140.97999999999999</v>
      </c>
      <c r="Q2026">
        <v>53.48</v>
      </c>
      <c r="R2026" t="s">
        <v>260</v>
      </c>
      <c r="S2026" t="s">
        <v>260</v>
      </c>
      <c r="T2026" t="s">
        <v>31</v>
      </c>
      <c r="U2026" t="s">
        <v>36</v>
      </c>
      <c r="V2026" t="s">
        <v>54</v>
      </c>
      <c r="W2026">
        <v>0.65</v>
      </c>
    </row>
    <row r="2027" spans="1:23" x14ac:dyDescent="0.3">
      <c r="A2027" t="s">
        <v>1192</v>
      </c>
      <c r="B2027" t="s">
        <v>1303</v>
      </c>
      <c r="D2027" s="1">
        <v>41213</v>
      </c>
      <c r="E2027" s="1">
        <v>41215</v>
      </c>
      <c r="F2027" s="1" t="str">
        <f t="shared" si="138"/>
        <v>November</v>
      </c>
      <c r="G2027" s="1" t="str">
        <f t="shared" si="139"/>
        <v>2012</v>
      </c>
      <c r="H2027" s="2">
        <f t="shared" si="140"/>
        <v>2</v>
      </c>
      <c r="I2027" s="2" t="b">
        <f t="shared" si="141"/>
        <v>0</v>
      </c>
      <c r="J2027" t="s">
        <v>52</v>
      </c>
      <c r="K2027">
        <v>2</v>
      </c>
      <c r="L2027">
        <v>337.6</v>
      </c>
      <c r="M2027">
        <v>0.1</v>
      </c>
      <c r="N2027" t="s">
        <v>18</v>
      </c>
      <c r="O2027">
        <v>-210.78</v>
      </c>
      <c r="P2027">
        <v>172.99</v>
      </c>
      <c r="Q2027">
        <v>19.989999999999998</v>
      </c>
      <c r="R2027" t="s">
        <v>260</v>
      </c>
      <c r="S2027" t="s">
        <v>260</v>
      </c>
      <c r="T2027" t="s">
        <v>31</v>
      </c>
      <c r="U2027" t="s">
        <v>36</v>
      </c>
      <c r="V2027" t="s">
        <v>37</v>
      </c>
      <c r="W2027">
        <v>0.64</v>
      </c>
    </row>
    <row r="2028" spans="1:23" x14ac:dyDescent="0.3">
      <c r="A2028" t="s">
        <v>937</v>
      </c>
      <c r="B2028" t="s">
        <v>1305</v>
      </c>
      <c r="D2028" s="1">
        <v>39926</v>
      </c>
      <c r="E2028" s="1">
        <v>39926</v>
      </c>
      <c r="F2028" s="1" t="str">
        <f t="shared" si="138"/>
        <v>April</v>
      </c>
      <c r="G2028" s="1" t="str">
        <f t="shared" si="139"/>
        <v>2009</v>
      </c>
      <c r="H2028" s="2">
        <f t="shared" si="140"/>
        <v>0</v>
      </c>
      <c r="I2028" s="2" t="str">
        <f t="shared" si="141"/>
        <v>FREE DELIVERY</v>
      </c>
      <c r="J2028" t="s">
        <v>17</v>
      </c>
      <c r="K2028">
        <v>50</v>
      </c>
      <c r="L2028">
        <v>2348.66</v>
      </c>
      <c r="M2028">
        <v>0.02</v>
      </c>
      <c r="N2028" t="s">
        <v>18</v>
      </c>
      <c r="O2028">
        <v>921.41</v>
      </c>
      <c r="P2028">
        <v>46.89</v>
      </c>
      <c r="Q2028">
        <v>5.0999999999999996</v>
      </c>
      <c r="R2028" t="s">
        <v>260</v>
      </c>
      <c r="S2028" t="s">
        <v>260</v>
      </c>
      <c r="T2028" t="s">
        <v>42</v>
      </c>
      <c r="U2028" t="s">
        <v>22</v>
      </c>
      <c r="V2028" t="s">
        <v>28</v>
      </c>
      <c r="W2028">
        <v>0.46</v>
      </c>
    </row>
    <row r="2029" spans="1:23" x14ac:dyDescent="0.3">
      <c r="A2029" t="s">
        <v>937</v>
      </c>
      <c r="B2029" t="s">
        <v>1305</v>
      </c>
      <c r="D2029" s="1">
        <v>39926</v>
      </c>
      <c r="E2029" s="1">
        <v>39928</v>
      </c>
      <c r="F2029" s="1" t="str">
        <f t="shared" si="138"/>
        <v>April</v>
      </c>
      <c r="G2029" s="1" t="str">
        <f t="shared" si="139"/>
        <v>2009</v>
      </c>
      <c r="H2029" s="2">
        <f t="shared" si="140"/>
        <v>2</v>
      </c>
      <c r="I2029" s="2" t="b">
        <f t="shared" si="141"/>
        <v>0</v>
      </c>
      <c r="J2029" t="s">
        <v>17</v>
      </c>
      <c r="K2029">
        <v>19</v>
      </c>
      <c r="L2029">
        <v>2657.12</v>
      </c>
      <c r="M2029">
        <v>0.05</v>
      </c>
      <c r="N2029" t="s">
        <v>25</v>
      </c>
      <c r="O2029">
        <v>-373.09</v>
      </c>
      <c r="P2029">
        <v>140.97999999999999</v>
      </c>
      <c r="Q2029">
        <v>36.090000000000003</v>
      </c>
      <c r="R2029" t="s">
        <v>260</v>
      </c>
      <c r="S2029" t="s">
        <v>260</v>
      </c>
      <c r="T2029" t="s">
        <v>42</v>
      </c>
      <c r="U2029" t="s">
        <v>36</v>
      </c>
      <c r="V2029" t="s">
        <v>54</v>
      </c>
      <c r="W2029">
        <v>0.77</v>
      </c>
    </row>
    <row r="2030" spans="1:23" x14ac:dyDescent="0.3">
      <c r="A2030" t="s">
        <v>937</v>
      </c>
      <c r="B2030" t="s">
        <v>1305</v>
      </c>
      <c r="D2030" s="1">
        <v>39926</v>
      </c>
      <c r="E2030" s="1">
        <v>39928</v>
      </c>
      <c r="F2030" s="1" t="str">
        <f t="shared" si="138"/>
        <v>April</v>
      </c>
      <c r="G2030" s="1" t="str">
        <f t="shared" si="139"/>
        <v>2009</v>
      </c>
      <c r="H2030" s="2">
        <f t="shared" si="140"/>
        <v>2</v>
      </c>
      <c r="I2030" s="2" t="b">
        <f t="shared" si="141"/>
        <v>0</v>
      </c>
      <c r="J2030" t="s">
        <v>17</v>
      </c>
      <c r="K2030">
        <v>49</v>
      </c>
      <c r="L2030">
        <v>9579.6200000000008</v>
      </c>
      <c r="M2030">
        <v>0.1</v>
      </c>
      <c r="N2030" t="s">
        <v>25</v>
      </c>
      <c r="O2030">
        <v>-3465.07</v>
      </c>
      <c r="P2030">
        <v>212.6</v>
      </c>
      <c r="Q2030">
        <v>110.2</v>
      </c>
      <c r="R2030" t="s">
        <v>260</v>
      </c>
      <c r="S2030" t="s">
        <v>260</v>
      </c>
      <c r="T2030" t="s">
        <v>42</v>
      </c>
      <c r="U2030" t="s">
        <v>36</v>
      </c>
      <c r="V2030" t="s">
        <v>55</v>
      </c>
      <c r="W2030">
        <v>0.73</v>
      </c>
    </row>
    <row r="2031" spans="1:23" x14ac:dyDescent="0.3">
      <c r="A2031" t="s">
        <v>939</v>
      </c>
      <c r="B2031" t="s">
        <v>1282</v>
      </c>
      <c r="D2031" s="1">
        <v>40041</v>
      </c>
      <c r="E2031" s="1">
        <v>40044</v>
      </c>
      <c r="F2031" s="1" t="str">
        <f t="shared" si="138"/>
        <v>August</v>
      </c>
      <c r="G2031" s="1" t="str">
        <f t="shared" si="139"/>
        <v>2009</v>
      </c>
      <c r="H2031" s="2">
        <f t="shared" si="140"/>
        <v>3</v>
      </c>
      <c r="I2031" s="2" t="b">
        <f t="shared" si="141"/>
        <v>0</v>
      </c>
      <c r="J2031" t="s">
        <v>44</v>
      </c>
      <c r="K2031">
        <v>1</v>
      </c>
      <c r="L2031">
        <v>192.49</v>
      </c>
      <c r="M2031">
        <v>0.02</v>
      </c>
      <c r="N2031" t="s">
        <v>25</v>
      </c>
      <c r="O2031">
        <v>-98.3</v>
      </c>
      <c r="P2031">
        <v>160.97999999999999</v>
      </c>
      <c r="Q2031">
        <v>30</v>
      </c>
      <c r="R2031" t="s">
        <v>260</v>
      </c>
      <c r="S2031" t="s">
        <v>260</v>
      </c>
      <c r="T2031" t="s">
        <v>42</v>
      </c>
      <c r="U2031" t="s">
        <v>36</v>
      </c>
      <c r="V2031" t="s">
        <v>67</v>
      </c>
      <c r="W2031">
        <v>0.62</v>
      </c>
    </row>
    <row r="2032" spans="1:23" x14ac:dyDescent="0.3">
      <c r="A2032" t="s">
        <v>1192</v>
      </c>
      <c r="B2032" t="s">
        <v>1303</v>
      </c>
      <c r="D2032" s="1">
        <v>40141</v>
      </c>
      <c r="E2032" s="1">
        <v>40142</v>
      </c>
      <c r="F2032" s="1" t="str">
        <f t="shared" si="138"/>
        <v>November</v>
      </c>
      <c r="G2032" s="1" t="str">
        <f t="shared" si="139"/>
        <v>2009</v>
      </c>
      <c r="H2032" s="2">
        <f t="shared" si="140"/>
        <v>1</v>
      </c>
      <c r="I2032" s="2" t="b">
        <f t="shared" si="141"/>
        <v>0</v>
      </c>
      <c r="J2032" t="s">
        <v>52</v>
      </c>
      <c r="K2032">
        <v>48</v>
      </c>
      <c r="L2032">
        <v>1210.02</v>
      </c>
      <c r="M2032">
        <v>0.06</v>
      </c>
      <c r="N2032" t="s">
        <v>25</v>
      </c>
      <c r="O2032">
        <v>-279.44</v>
      </c>
      <c r="P2032">
        <v>25.98</v>
      </c>
      <c r="Q2032">
        <v>14.36</v>
      </c>
      <c r="R2032" t="s">
        <v>260</v>
      </c>
      <c r="S2032" t="s">
        <v>260</v>
      </c>
      <c r="T2032" t="s">
        <v>31</v>
      </c>
      <c r="U2032" t="s">
        <v>36</v>
      </c>
      <c r="V2032" t="s">
        <v>67</v>
      </c>
      <c r="W2032">
        <v>0.6</v>
      </c>
    </row>
    <row r="2033" spans="1:23" x14ac:dyDescent="0.3">
      <c r="A2033" t="s">
        <v>939</v>
      </c>
      <c r="B2033" t="s">
        <v>1294</v>
      </c>
      <c r="D2033" s="1">
        <v>40188</v>
      </c>
      <c r="E2033" s="1">
        <v>40189</v>
      </c>
      <c r="F2033" s="1" t="str">
        <f t="shared" si="138"/>
        <v>January</v>
      </c>
      <c r="G2033" s="1" t="str">
        <f t="shared" si="139"/>
        <v>2010</v>
      </c>
      <c r="H2033" s="2">
        <f t="shared" si="140"/>
        <v>1</v>
      </c>
      <c r="I2033" s="2" t="b">
        <f t="shared" si="141"/>
        <v>0</v>
      </c>
      <c r="J2033" t="s">
        <v>44</v>
      </c>
      <c r="K2033">
        <v>21</v>
      </c>
      <c r="L2033">
        <v>111.66</v>
      </c>
      <c r="M2033">
        <v>0.06</v>
      </c>
      <c r="N2033" t="s">
        <v>18</v>
      </c>
      <c r="O2033">
        <v>-53.33</v>
      </c>
      <c r="P2033">
        <v>4.9800000000000004</v>
      </c>
      <c r="Q2033">
        <v>5.49</v>
      </c>
      <c r="R2033" t="s">
        <v>260</v>
      </c>
      <c r="S2033" t="s">
        <v>260</v>
      </c>
      <c r="T2033" t="s">
        <v>42</v>
      </c>
      <c r="U2033" t="s">
        <v>22</v>
      </c>
      <c r="V2033" t="s">
        <v>43</v>
      </c>
      <c r="W2033">
        <v>0.38</v>
      </c>
    </row>
    <row r="2034" spans="1:23" x14ac:dyDescent="0.3">
      <c r="A2034" t="s">
        <v>939</v>
      </c>
      <c r="B2034" t="s">
        <v>1294</v>
      </c>
      <c r="D2034" s="1">
        <v>40188</v>
      </c>
      <c r="E2034" s="1">
        <v>40190</v>
      </c>
      <c r="F2034" s="1" t="str">
        <f t="shared" si="138"/>
        <v>January</v>
      </c>
      <c r="G2034" s="1" t="str">
        <f t="shared" si="139"/>
        <v>2010</v>
      </c>
      <c r="H2034" s="2">
        <f t="shared" si="140"/>
        <v>2</v>
      </c>
      <c r="I2034" s="2" t="b">
        <f t="shared" si="141"/>
        <v>0</v>
      </c>
      <c r="J2034" t="s">
        <v>44</v>
      </c>
      <c r="K2034">
        <v>24</v>
      </c>
      <c r="L2034">
        <v>231.95</v>
      </c>
      <c r="M2034">
        <v>0.03</v>
      </c>
      <c r="N2034" t="s">
        <v>18</v>
      </c>
      <c r="O2034">
        <v>44.14</v>
      </c>
      <c r="P2034">
        <v>9.7799999999999994</v>
      </c>
      <c r="Q2034">
        <v>1.99</v>
      </c>
      <c r="R2034" t="s">
        <v>260</v>
      </c>
      <c r="S2034" t="s">
        <v>260</v>
      </c>
      <c r="T2034" t="s">
        <v>42</v>
      </c>
      <c r="U2034" t="s">
        <v>32</v>
      </c>
      <c r="V2034" t="s">
        <v>48</v>
      </c>
      <c r="W2034">
        <v>0.43</v>
      </c>
    </row>
    <row r="2035" spans="1:23" x14ac:dyDescent="0.3">
      <c r="A2035" t="s">
        <v>1306</v>
      </c>
      <c r="B2035" t="s">
        <v>1307</v>
      </c>
      <c r="D2035" s="1">
        <v>40072</v>
      </c>
      <c r="E2035" s="1">
        <v>40074</v>
      </c>
      <c r="F2035" s="1" t="str">
        <f t="shared" si="138"/>
        <v>September</v>
      </c>
      <c r="G2035" s="1" t="str">
        <f t="shared" si="139"/>
        <v>2009</v>
      </c>
      <c r="H2035" s="2">
        <f t="shared" si="140"/>
        <v>2</v>
      </c>
      <c r="I2035" s="2" t="b">
        <f t="shared" si="141"/>
        <v>0</v>
      </c>
      <c r="J2035" t="s">
        <v>24</v>
      </c>
      <c r="K2035">
        <v>10</v>
      </c>
      <c r="L2035">
        <v>156.15</v>
      </c>
      <c r="M2035">
        <v>0.08</v>
      </c>
      <c r="N2035" t="s">
        <v>39</v>
      </c>
      <c r="O2035">
        <v>-37.6</v>
      </c>
      <c r="P2035">
        <v>15.73</v>
      </c>
      <c r="Q2035">
        <v>7.42</v>
      </c>
      <c r="R2035" t="s">
        <v>260</v>
      </c>
      <c r="S2035" t="s">
        <v>260</v>
      </c>
      <c r="T2035" t="s">
        <v>31</v>
      </c>
      <c r="U2035" t="s">
        <v>22</v>
      </c>
      <c r="V2035" t="s">
        <v>82</v>
      </c>
      <c r="W2035">
        <v>0.56000000000000005</v>
      </c>
    </row>
    <row r="2036" spans="1:23" x14ac:dyDescent="0.3">
      <c r="A2036" t="s">
        <v>1308</v>
      </c>
      <c r="B2036" t="s">
        <v>1309</v>
      </c>
      <c r="D2036" s="1">
        <v>40474</v>
      </c>
      <c r="E2036" s="1">
        <v>40481</v>
      </c>
      <c r="F2036" s="1" t="str">
        <f t="shared" si="138"/>
        <v>October</v>
      </c>
      <c r="G2036" s="1" t="str">
        <f t="shared" si="139"/>
        <v>2010</v>
      </c>
      <c r="H2036" s="2">
        <f t="shared" si="140"/>
        <v>7</v>
      </c>
      <c r="I2036" s="2" t="b">
        <f t="shared" si="141"/>
        <v>0</v>
      </c>
      <c r="J2036" t="s">
        <v>17</v>
      </c>
      <c r="K2036">
        <v>47</v>
      </c>
      <c r="L2036">
        <v>1968.47</v>
      </c>
      <c r="M2036">
        <v>0.04</v>
      </c>
      <c r="N2036" t="s">
        <v>18</v>
      </c>
      <c r="O2036">
        <v>327.9</v>
      </c>
      <c r="P2036">
        <v>40.97</v>
      </c>
      <c r="Q2036">
        <v>8.99</v>
      </c>
      <c r="R2036" t="s">
        <v>260</v>
      </c>
      <c r="S2036" t="s">
        <v>260</v>
      </c>
      <c r="T2036" t="s">
        <v>21</v>
      </c>
      <c r="U2036" t="s">
        <v>22</v>
      </c>
      <c r="V2036" t="s">
        <v>60</v>
      </c>
      <c r="W2036">
        <v>0.59</v>
      </c>
    </row>
    <row r="2037" spans="1:23" x14ac:dyDescent="0.3">
      <c r="A2037" t="s">
        <v>1192</v>
      </c>
      <c r="B2037" t="s">
        <v>1310</v>
      </c>
      <c r="D2037" s="1">
        <v>40167</v>
      </c>
      <c r="E2037" s="1">
        <v>40169</v>
      </c>
      <c r="F2037" s="1" t="str">
        <f t="shared" si="138"/>
        <v>December</v>
      </c>
      <c r="G2037" s="1" t="str">
        <f t="shared" si="139"/>
        <v>2009</v>
      </c>
      <c r="H2037" s="2">
        <f t="shared" si="140"/>
        <v>2</v>
      </c>
      <c r="I2037" s="2" t="b">
        <f t="shared" si="141"/>
        <v>0</v>
      </c>
      <c r="J2037" t="s">
        <v>52</v>
      </c>
      <c r="K2037">
        <v>23</v>
      </c>
      <c r="L2037">
        <v>1082.43</v>
      </c>
      <c r="M2037">
        <v>0.06</v>
      </c>
      <c r="N2037" t="s">
        <v>18</v>
      </c>
      <c r="O2037">
        <v>23.97</v>
      </c>
      <c r="P2037">
        <v>47.98</v>
      </c>
      <c r="Q2037">
        <v>3.61</v>
      </c>
      <c r="R2037" t="s">
        <v>260</v>
      </c>
      <c r="S2037" t="s">
        <v>260</v>
      </c>
      <c r="T2037" t="s">
        <v>31</v>
      </c>
      <c r="U2037" t="s">
        <v>32</v>
      </c>
      <c r="V2037" t="s">
        <v>48</v>
      </c>
      <c r="W2037">
        <v>0.71</v>
      </c>
    </row>
    <row r="2038" spans="1:23" x14ac:dyDescent="0.3">
      <c r="A2038" t="s">
        <v>1133</v>
      </c>
      <c r="B2038" t="s">
        <v>1311</v>
      </c>
      <c r="D2038" s="1">
        <v>40716</v>
      </c>
      <c r="E2038" s="1">
        <v>40717</v>
      </c>
      <c r="F2038" s="1" t="str">
        <f t="shared" si="138"/>
        <v>June</v>
      </c>
      <c r="G2038" s="1" t="str">
        <f t="shared" si="139"/>
        <v>2011</v>
      </c>
      <c r="H2038" s="2">
        <f t="shared" si="140"/>
        <v>1</v>
      </c>
      <c r="I2038" s="2" t="b">
        <f t="shared" si="141"/>
        <v>0</v>
      </c>
      <c r="J2038" t="s">
        <v>52</v>
      </c>
      <c r="K2038">
        <v>29</v>
      </c>
      <c r="L2038">
        <v>482.91</v>
      </c>
      <c r="M2038">
        <v>0.1</v>
      </c>
      <c r="N2038" t="s">
        <v>18</v>
      </c>
      <c r="O2038">
        <v>-16.59</v>
      </c>
      <c r="P2038">
        <v>16.91</v>
      </c>
      <c r="Q2038">
        <v>6.25</v>
      </c>
      <c r="R2038" t="s">
        <v>260</v>
      </c>
      <c r="S2038" t="s">
        <v>260</v>
      </c>
      <c r="T2038" t="s">
        <v>27</v>
      </c>
      <c r="U2038" t="s">
        <v>22</v>
      </c>
      <c r="V2038" t="s">
        <v>23</v>
      </c>
      <c r="W2038">
        <v>0.57999999999999996</v>
      </c>
    </row>
    <row r="2039" spans="1:23" x14ac:dyDescent="0.3">
      <c r="A2039" t="s">
        <v>1133</v>
      </c>
      <c r="B2039" t="s">
        <v>1311</v>
      </c>
      <c r="D2039" s="1">
        <v>40716</v>
      </c>
      <c r="E2039" s="1">
        <v>40718</v>
      </c>
      <c r="F2039" s="1" t="str">
        <f t="shared" si="138"/>
        <v>June</v>
      </c>
      <c r="G2039" s="1" t="str">
        <f t="shared" si="139"/>
        <v>2011</v>
      </c>
      <c r="H2039" s="2">
        <f t="shared" si="140"/>
        <v>2</v>
      </c>
      <c r="I2039" s="2" t="b">
        <f t="shared" si="141"/>
        <v>0</v>
      </c>
      <c r="J2039" t="s">
        <v>52</v>
      </c>
      <c r="K2039">
        <v>23</v>
      </c>
      <c r="L2039">
        <v>2969.6365000000001</v>
      </c>
      <c r="M2039">
        <v>0.04</v>
      </c>
      <c r="N2039" t="s">
        <v>39</v>
      </c>
      <c r="O2039">
        <v>383.45</v>
      </c>
      <c r="P2039">
        <v>155.99</v>
      </c>
      <c r="Q2039">
        <v>8.99</v>
      </c>
      <c r="R2039" t="s">
        <v>260</v>
      </c>
      <c r="S2039" t="s">
        <v>260</v>
      </c>
      <c r="T2039" t="s">
        <v>27</v>
      </c>
      <c r="U2039" t="s">
        <v>32</v>
      </c>
      <c r="V2039" t="s">
        <v>33</v>
      </c>
      <c r="W2039">
        <v>0.57999999999999996</v>
      </c>
    </row>
    <row r="2040" spans="1:23" x14ac:dyDescent="0.3">
      <c r="A2040" t="s">
        <v>1192</v>
      </c>
      <c r="B2040" t="s">
        <v>1303</v>
      </c>
      <c r="D2040" s="1">
        <v>40407</v>
      </c>
      <c r="E2040" s="1">
        <v>40416</v>
      </c>
      <c r="F2040" s="1" t="str">
        <f t="shared" si="138"/>
        <v>August</v>
      </c>
      <c r="G2040" s="1" t="str">
        <f t="shared" si="139"/>
        <v>2010</v>
      </c>
      <c r="H2040" s="2">
        <f t="shared" si="140"/>
        <v>9</v>
      </c>
      <c r="I2040" s="2" t="b">
        <f t="shared" si="141"/>
        <v>0</v>
      </c>
      <c r="J2040" t="s">
        <v>17</v>
      </c>
      <c r="K2040">
        <v>26</v>
      </c>
      <c r="L2040">
        <v>165.37</v>
      </c>
      <c r="M2040">
        <v>0.06</v>
      </c>
      <c r="N2040" t="s">
        <v>18</v>
      </c>
      <c r="O2040">
        <v>-80.11</v>
      </c>
      <c r="P2040">
        <v>6.6</v>
      </c>
      <c r="Q2040">
        <v>4.07</v>
      </c>
      <c r="R2040" t="s">
        <v>260</v>
      </c>
      <c r="S2040" t="s">
        <v>260</v>
      </c>
      <c r="T2040" t="s">
        <v>42</v>
      </c>
      <c r="U2040" t="s">
        <v>32</v>
      </c>
      <c r="V2040" t="s">
        <v>48</v>
      </c>
      <c r="W2040">
        <v>0.66</v>
      </c>
    </row>
    <row r="2041" spans="1:23" x14ac:dyDescent="0.3">
      <c r="A2041" t="s">
        <v>1192</v>
      </c>
      <c r="B2041" t="s">
        <v>1303</v>
      </c>
      <c r="D2041" s="1">
        <v>40407</v>
      </c>
      <c r="E2041" s="1">
        <v>40409</v>
      </c>
      <c r="F2041" s="1" t="str">
        <f t="shared" si="138"/>
        <v>August</v>
      </c>
      <c r="G2041" s="1" t="str">
        <f t="shared" si="139"/>
        <v>2010</v>
      </c>
      <c r="H2041" s="2">
        <f t="shared" si="140"/>
        <v>2</v>
      </c>
      <c r="I2041" s="2" t="b">
        <f t="shared" si="141"/>
        <v>0</v>
      </c>
      <c r="J2041" t="s">
        <v>17</v>
      </c>
      <c r="K2041">
        <v>38</v>
      </c>
      <c r="L2041">
        <v>1785.74</v>
      </c>
      <c r="M2041">
        <v>0.03</v>
      </c>
      <c r="N2041" t="s">
        <v>39</v>
      </c>
      <c r="O2041">
        <v>739.48</v>
      </c>
      <c r="P2041">
        <v>48.04</v>
      </c>
      <c r="Q2041">
        <v>7.23</v>
      </c>
      <c r="R2041" t="s">
        <v>260</v>
      </c>
      <c r="S2041" t="s">
        <v>260</v>
      </c>
      <c r="T2041" t="s">
        <v>42</v>
      </c>
      <c r="U2041" t="s">
        <v>36</v>
      </c>
      <c r="V2041" t="s">
        <v>37</v>
      </c>
      <c r="W2041">
        <v>0.41</v>
      </c>
    </row>
    <row r="2042" spans="1:23" x14ac:dyDescent="0.3">
      <c r="A2042" t="s">
        <v>1306</v>
      </c>
      <c r="B2042" t="s">
        <v>1307</v>
      </c>
      <c r="D2042" s="1">
        <v>40288</v>
      </c>
      <c r="E2042" s="1">
        <v>40290</v>
      </c>
      <c r="F2042" s="1" t="str">
        <f t="shared" si="138"/>
        <v>April</v>
      </c>
      <c r="G2042" s="1" t="str">
        <f t="shared" si="139"/>
        <v>2010</v>
      </c>
      <c r="H2042" s="2">
        <f t="shared" si="140"/>
        <v>2</v>
      </c>
      <c r="I2042" s="2" t="b">
        <f t="shared" si="141"/>
        <v>0</v>
      </c>
      <c r="J2042" t="s">
        <v>44</v>
      </c>
      <c r="K2042">
        <v>44</v>
      </c>
      <c r="L2042">
        <v>2339.52</v>
      </c>
      <c r="M2042">
        <v>0.1</v>
      </c>
      <c r="N2042" t="s">
        <v>18</v>
      </c>
      <c r="O2042">
        <v>886.03</v>
      </c>
      <c r="P2042">
        <v>54.96</v>
      </c>
      <c r="Q2042">
        <v>10.75</v>
      </c>
      <c r="R2042" t="s">
        <v>260</v>
      </c>
      <c r="S2042" t="s">
        <v>260</v>
      </c>
      <c r="T2042" t="s">
        <v>31</v>
      </c>
      <c r="U2042" t="s">
        <v>22</v>
      </c>
      <c r="V2042" t="s">
        <v>43</v>
      </c>
      <c r="W2042">
        <v>0.36</v>
      </c>
    </row>
    <row r="2043" spans="1:23" x14ac:dyDescent="0.3">
      <c r="A2043" t="s">
        <v>1306</v>
      </c>
      <c r="B2043" t="s">
        <v>1307</v>
      </c>
      <c r="D2043" s="1">
        <v>40288</v>
      </c>
      <c r="E2043" s="1">
        <v>40288</v>
      </c>
      <c r="F2043" s="1" t="str">
        <f t="shared" si="138"/>
        <v>April</v>
      </c>
      <c r="G2043" s="1" t="str">
        <f t="shared" si="139"/>
        <v>2010</v>
      </c>
      <c r="H2043" s="2">
        <f t="shared" si="140"/>
        <v>0</v>
      </c>
      <c r="I2043" s="2" t="str">
        <f t="shared" si="141"/>
        <v>FREE DELIVERY</v>
      </c>
      <c r="J2043" t="s">
        <v>44</v>
      </c>
      <c r="K2043">
        <v>46</v>
      </c>
      <c r="L2043">
        <v>533.25</v>
      </c>
      <c r="M2043">
        <v>7.0000000000000007E-2</v>
      </c>
      <c r="N2043" t="s">
        <v>18</v>
      </c>
      <c r="O2043">
        <v>-88.32</v>
      </c>
      <c r="P2043">
        <v>11.97</v>
      </c>
      <c r="Q2043">
        <v>5.81</v>
      </c>
      <c r="R2043" t="s">
        <v>260</v>
      </c>
      <c r="S2043" t="s">
        <v>260</v>
      </c>
      <c r="T2043" t="s">
        <v>31</v>
      </c>
      <c r="U2043" t="s">
        <v>22</v>
      </c>
      <c r="V2043" t="s">
        <v>60</v>
      </c>
      <c r="W2043">
        <v>0.6</v>
      </c>
    </row>
    <row r="2044" spans="1:23" x14ac:dyDescent="0.3">
      <c r="A2044" t="s">
        <v>1308</v>
      </c>
      <c r="B2044" t="s">
        <v>1309</v>
      </c>
      <c r="D2044" s="1">
        <v>40233</v>
      </c>
      <c r="E2044" s="1">
        <v>40234</v>
      </c>
      <c r="F2044" s="1" t="str">
        <f t="shared" si="138"/>
        <v>February</v>
      </c>
      <c r="G2044" s="1" t="str">
        <f t="shared" si="139"/>
        <v>2010</v>
      </c>
      <c r="H2044" s="2">
        <f t="shared" si="140"/>
        <v>1</v>
      </c>
      <c r="I2044" s="2" t="b">
        <f t="shared" si="141"/>
        <v>0</v>
      </c>
      <c r="J2044" t="s">
        <v>34</v>
      </c>
      <c r="K2044">
        <v>18</v>
      </c>
      <c r="L2044">
        <v>102.06</v>
      </c>
      <c r="M2044">
        <v>0.1</v>
      </c>
      <c r="N2044" t="s">
        <v>18</v>
      </c>
      <c r="O2044">
        <v>36.229999999999997</v>
      </c>
      <c r="P2044">
        <v>6.3</v>
      </c>
      <c r="Q2044">
        <v>0.5</v>
      </c>
      <c r="R2044" t="s">
        <v>260</v>
      </c>
      <c r="S2044" t="s">
        <v>260</v>
      </c>
      <c r="T2044" t="s">
        <v>21</v>
      </c>
      <c r="U2044" t="s">
        <v>22</v>
      </c>
      <c r="V2044" t="s">
        <v>57</v>
      </c>
      <c r="W2044">
        <v>0.39</v>
      </c>
    </row>
    <row r="2045" spans="1:23" x14ac:dyDescent="0.3">
      <c r="A2045" t="s">
        <v>1308</v>
      </c>
      <c r="B2045" t="s">
        <v>1309</v>
      </c>
      <c r="D2045" s="1">
        <v>40233</v>
      </c>
      <c r="E2045" s="1">
        <v>40234</v>
      </c>
      <c r="F2045" s="1" t="str">
        <f t="shared" si="138"/>
        <v>February</v>
      </c>
      <c r="G2045" s="1" t="str">
        <f t="shared" si="139"/>
        <v>2010</v>
      </c>
      <c r="H2045" s="2">
        <f t="shared" si="140"/>
        <v>1</v>
      </c>
      <c r="I2045" s="2" t="b">
        <f t="shared" si="141"/>
        <v>0</v>
      </c>
      <c r="J2045" t="s">
        <v>34</v>
      </c>
      <c r="K2045">
        <v>15</v>
      </c>
      <c r="L2045">
        <v>101.82</v>
      </c>
      <c r="M2045">
        <v>0.08</v>
      </c>
      <c r="N2045" t="s">
        <v>18</v>
      </c>
      <c r="O2045">
        <v>-52.55</v>
      </c>
      <c r="P2045">
        <v>6.48</v>
      </c>
      <c r="Q2045">
        <v>7.03</v>
      </c>
      <c r="R2045" t="s">
        <v>260</v>
      </c>
      <c r="S2045" t="s">
        <v>260</v>
      </c>
      <c r="T2045" t="s">
        <v>21</v>
      </c>
      <c r="U2045" t="s">
        <v>22</v>
      </c>
      <c r="V2045" t="s">
        <v>43</v>
      </c>
      <c r="W2045">
        <v>0.37</v>
      </c>
    </row>
    <row r="2046" spans="1:23" x14ac:dyDescent="0.3">
      <c r="A2046" t="s">
        <v>1312</v>
      </c>
      <c r="B2046" t="s">
        <v>1094</v>
      </c>
      <c r="D2046" s="1">
        <v>40886</v>
      </c>
      <c r="E2046" s="1">
        <v>40889</v>
      </c>
      <c r="F2046" s="1" t="str">
        <f t="shared" si="138"/>
        <v>December</v>
      </c>
      <c r="G2046" s="1" t="str">
        <f t="shared" si="139"/>
        <v>2011</v>
      </c>
      <c r="H2046" s="2">
        <f t="shared" si="140"/>
        <v>3</v>
      </c>
      <c r="I2046" s="2" t="b">
        <f t="shared" si="141"/>
        <v>0</v>
      </c>
      <c r="J2046" t="s">
        <v>34</v>
      </c>
      <c r="K2046">
        <v>37</v>
      </c>
      <c r="L2046">
        <v>686.2</v>
      </c>
      <c r="M2046">
        <v>0.04</v>
      </c>
      <c r="N2046" t="s">
        <v>18</v>
      </c>
      <c r="O2046">
        <v>290.2</v>
      </c>
      <c r="P2046">
        <v>18.84</v>
      </c>
      <c r="Q2046">
        <v>3.62</v>
      </c>
      <c r="R2046" t="s">
        <v>260</v>
      </c>
      <c r="S2046" t="s">
        <v>260</v>
      </c>
      <c r="T2046" t="s">
        <v>27</v>
      </c>
      <c r="U2046" t="s">
        <v>36</v>
      </c>
      <c r="V2046" t="s">
        <v>37</v>
      </c>
      <c r="W2046">
        <v>0.43</v>
      </c>
    </row>
    <row r="2047" spans="1:23" x14ac:dyDescent="0.3">
      <c r="A2047" t="s">
        <v>1312</v>
      </c>
      <c r="B2047" t="s">
        <v>1094</v>
      </c>
      <c r="D2047" s="1">
        <v>40886</v>
      </c>
      <c r="E2047" s="1">
        <v>40889</v>
      </c>
      <c r="F2047" s="1" t="str">
        <f t="shared" si="138"/>
        <v>December</v>
      </c>
      <c r="G2047" s="1" t="str">
        <f t="shared" si="139"/>
        <v>2011</v>
      </c>
      <c r="H2047" s="2">
        <f t="shared" si="140"/>
        <v>3</v>
      </c>
      <c r="I2047" s="2" t="b">
        <f t="shared" si="141"/>
        <v>0</v>
      </c>
      <c r="J2047" t="s">
        <v>34</v>
      </c>
      <c r="K2047">
        <v>42</v>
      </c>
      <c r="L2047">
        <v>1274.5155</v>
      </c>
      <c r="M2047">
        <v>0.05</v>
      </c>
      <c r="N2047" t="s">
        <v>18</v>
      </c>
      <c r="O2047">
        <v>444.15</v>
      </c>
      <c r="P2047">
        <v>35.99</v>
      </c>
      <c r="Q2047">
        <v>5.99</v>
      </c>
      <c r="R2047" t="s">
        <v>260</v>
      </c>
      <c r="S2047" t="s">
        <v>260</v>
      </c>
      <c r="T2047" t="s">
        <v>27</v>
      </c>
      <c r="U2047" t="s">
        <v>32</v>
      </c>
      <c r="V2047" t="s">
        <v>33</v>
      </c>
      <c r="W2047">
        <v>0.38</v>
      </c>
    </row>
    <row r="2048" spans="1:23" x14ac:dyDescent="0.3">
      <c r="A2048" t="s">
        <v>1192</v>
      </c>
      <c r="B2048" t="s">
        <v>1303</v>
      </c>
      <c r="D2048" s="1">
        <v>40524</v>
      </c>
      <c r="E2048" s="1">
        <v>40529</v>
      </c>
      <c r="F2048" s="1" t="str">
        <f t="shared" si="138"/>
        <v>December</v>
      </c>
      <c r="G2048" s="1" t="str">
        <f t="shared" si="139"/>
        <v>2010</v>
      </c>
      <c r="H2048" s="2">
        <f t="shared" si="140"/>
        <v>5</v>
      </c>
      <c r="I2048" s="2" t="b">
        <f t="shared" si="141"/>
        <v>0</v>
      </c>
      <c r="J2048" t="s">
        <v>17</v>
      </c>
      <c r="K2048">
        <v>48</v>
      </c>
      <c r="L2048">
        <v>10341.469999999999</v>
      </c>
      <c r="M2048">
        <v>0.03</v>
      </c>
      <c r="N2048" t="s">
        <v>25</v>
      </c>
      <c r="O2048">
        <v>865.02</v>
      </c>
      <c r="P2048">
        <v>208.16</v>
      </c>
      <c r="Q2048">
        <v>68.02</v>
      </c>
      <c r="R2048" t="s">
        <v>260</v>
      </c>
      <c r="S2048" t="s">
        <v>260</v>
      </c>
      <c r="T2048" t="s">
        <v>31</v>
      </c>
      <c r="U2048" t="s">
        <v>36</v>
      </c>
      <c r="V2048" t="s">
        <v>67</v>
      </c>
      <c r="W2048">
        <v>0.56999999999999995</v>
      </c>
    </row>
    <row r="2049" spans="1:23" x14ac:dyDescent="0.3">
      <c r="A2049" t="s">
        <v>1192</v>
      </c>
      <c r="B2049" t="s">
        <v>1303</v>
      </c>
      <c r="D2049" s="1">
        <v>40524</v>
      </c>
      <c r="E2049" s="1">
        <v>40528</v>
      </c>
      <c r="F2049" s="1" t="str">
        <f t="shared" si="138"/>
        <v>December</v>
      </c>
      <c r="G2049" s="1" t="str">
        <f t="shared" si="139"/>
        <v>2010</v>
      </c>
      <c r="H2049" s="2">
        <f t="shared" si="140"/>
        <v>4</v>
      </c>
      <c r="I2049" s="2" t="b">
        <f t="shared" si="141"/>
        <v>0</v>
      </c>
      <c r="J2049" t="s">
        <v>17</v>
      </c>
      <c r="K2049">
        <v>2</v>
      </c>
      <c r="L2049">
        <v>55.21</v>
      </c>
      <c r="M2049">
        <v>0.08</v>
      </c>
      <c r="N2049" t="s">
        <v>18</v>
      </c>
      <c r="O2049">
        <v>-45.3</v>
      </c>
      <c r="P2049">
        <v>24.98</v>
      </c>
      <c r="Q2049">
        <v>8.7899999999999991</v>
      </c>
      <c r="R2049" t="s">
        <v>260</v>
      </c>
      <c r="S2049" t="s">
        <v>260</v>
      </c>
      <c r="T2049" t="s">
        <v>31</v>
      </c>
      <c r="U2049" t="s">
        <v>36</v>
      </c>
      <c r="V2049" t="s">
        <v>67</v>
      </c>
      <c r="W2049">
        <v>0.56000000000000005</v>
      </c>
    </row>
    <row r="2050" spans="1:23" x14ac:dyDescent="0.3">
      <c r="A2050" t="s">
        <v>1192</v>
      </c>
      <c r="B2050" t="s">
        <v>1303</v>
      </c>
      <c r="D2050" s="1">
        <v>40524</v>
      </c>
      <c r="E2050" s="1">
        <v>40529</v>
      </c>
      <c r="F2050" s="1" t="str">
        <f t="shared" si="138"/>
        <v>December</v>
      </c>
      <c r="G2050" s="1" t="str">
        <f t="shared" si="139"/>
        <v>2010</v>
      </c>
      <c r="H2050" s="2">
        <f t="shared" si="140"/>
        <v>5</v>
      </c>
      <c r="I2050" s="2" t="b">
        <f t="shared" si="141"/>
        <v>0</v>
      </c>
      <c r="J2050" t="s">
        <v>17</v>
      </c>
      <c r="K2050">
        <v>9</v>
      </c>
      <c r="L2050">
        <v>38.299999999999997</v>
      </c>
      <c r="M2050">
        <v>0.01</v>
      </c>
      <c r="N2050" t="s">
        <v>18</v>
      </c>
      <c r="O2050">
        <v>-42.49</v>
      </c>
      <c r="P2050">
        <v>3.36</v>
      </c>
      <c r="Q2050">
        <v>6.27</v>
      </c>
      <c r="R2050" t="s">
        <v>260</v>
      </c>
      <c r="S2050" t="s">
        <v>260</v>
      </c>
      <c r="T2050" t="s">
        <v>31</v>
      </c>
      <c r="U2050" t="s">
        <v>36</v>
      </c>
      <c r="V2050" t="s">
        <v>37</v>
      </c>
      <c r="W2050">
        <v>0.55000000000000004</v>
      </c>
    </row>
    <row r="2051" spans="1:23" x14ac:dyDescent="0.3">
      <c r="A2051" t="s">
        <v>1094</v>
      </c>
      <c r="B2051" t="s">
        <v>1283</v>
      </c>
      <c r="D2051" s="1">
        <v>40147</v>
      </c>
      <c r="E2051" s="1">
        <v>40147</v>
      </c>
      <c r="F2051" s="1" t="str">
        <f t="shared" ref="F2051:F2114" si="142">TEXT(E2051,"mmmm")</f>
        <v>November</v>
      </c>
      <c r="G2051" s="1" t="str">
        <f t="shared" ref="G2051:G2114" si="143">TEXT(E2051,"yyyy")</f>
        <v>2009</v>
      </c>
      <c r="H2051" s="2">
        <f t="shared" ref="H2051:H2114" si="144">E2051-D2051</f>
        <v>0</v>
      </c>
      <c r="I2051" s="2" t="str">
        <f t="shared" ref="I2051:I2114" si="145">IF(H2051&lt;1,IF(AND(H2051&gt;0,H2051&lt;2),"ONE DAY", "FREE DELIVERY"))</f>
        <v>FREE DELIVERY</v>
      </c>
      <c r="J2051" t="s">
        <v>17</v>
      </c>
      <c r="K2051">
        <v>3</v>
      </c>
      <c r="L2051">
        <v>561.65</v>
      </c>
      <c r="M2051">
        <v>0.04</v>
      </c>
      <c r="N2051" t="s">
        <v>25</v>
      </c>
      <c r="O2051">
        <v>-264.94</v>
      </c>
      <c r="P2051">
        <v>180.98</v>
      </c>
      <c r="Q2051">
        <v>30</v>
      </c>
      <c r="R2051" t="s">
        <v>260</v>
      </c>
      <c r="S2051" t="s">
        <v>260</v>
      </c>
      <c r="T2051" t="s">
        <v>42</v>
      </c>
      <c r="U2051" t="s">
        <v>36</v>
      </c>
      <c r="V2051" t="s">
        <v>67</v>
      </c>
      <c r="W2051">
        <v>0.69</v>
      </c>
    </row>
    <row r="2052" spans="1:23" x14ac:dyDescent="0.3">
      <c r="A2052" t="s">
        <v>1094</v>
      </c>
      <c r="B2052" t="s">
        <v>1283</v>
      </c>
      <c r="D2052" s="1">
        <v>40147</v>
      </c>
      <c r="E2052" s="1">
        <v>40152</v>
      </c>
      <c r="F2052" s="1" t="str">
        <f t="shared" si="142"/>
        <v>December</v>
      </c>
      <c r="G2052" s="1" t="str">
        <f t="shared" si="143"/>
        <v>2009</v>
      </c>
      <c r="H2052" s="2">
        <f t="shared" si="144"/>
        <v>5</v>
      </c>
      <c r="I2052" s="2" t="b">
        <f t="shared" si="145"/>
        <v>0</v>
      </c>
      <c r="J2052" t="s">
        <v>17</v>
      </c>
      <c r="K2052">
        <v>2</v>
      </c>
      <c r="L2052">
        <v>55.6</v>
      </c>
      <c r="M2052">
        <v>0.06</v>
      </c>
      <c r="N2052" t="s">
        <v>18</v>
      </c>
      <c r="O2052">
        <v>-52.54</v>
      </c>
      <c r="P2052">
        <v>3.25</v>
      </c>
      <c r="Q2052">
        <v>49</v>
      </c>
      <c r="R2052" t="s">
        <v>260</v>
      </c>
      <c r="S2052" t="s">
        <v>260</v>
      </c>
      <c r="T2052" t="s">
        <v>42</v>
      </c>
      <c r="U2052" t="s">
        <v>22</v>
      </c>
      <c r="V2052" t="s">
        <v>28</v>
      </c>
      <c r="W2052">
        <v>0.56000000000000005</v>
      </c>
    </row>
    <row r="2053" spans="1:23" x14ac:dyDescent="0.3">
      <c r="A2053" t="s">
        <v>1094</v>
      </c>
      <c r="B2053" t="s">
        <v>1283</v>
      </c>
      <c r="D2053" s="1">
        <v>40147</v>
      </c>
      <c r="E2053" s="1">
        <v>40151</v>
      </c>
      <c r="F2053" s="1" t="str">
        <f t="shared" si="142"/>
        <v>December</v>
      </c>
      <c r="G2053" s="1" t="str">
        <f t="shared" si="143"/>
        <v>2009</v>
      </c>
      <c r="H2053" s="2">
        <f t="shared" si="144"/>
        <v>4</v>
      </c>
      <c r="I2053" s="2" t="b">
        <f t="shared" si="145"/>
        <v>0</v>
      </c>
      <c r="J2053" t="s">
        <v>17</v>
      </c>
      <c r="K2053">
        <v>22</v>
      </c>
      <c r="L2053">
        <v>2431.13</v>
      </c>
      <c r="M2053">
        <v>0.01</v>
      </c>
      <c r="N2053" t="s">
        <v>18</v>
      </c>
      <c r="O2053">
        <v>660.63</v>
      </c>
      <c r="P2053">
        <v>110.98</v>
      </c>
      <c r="Q2053">
        <v>13.99</v>
      </c>
      <c r="R2053" t="s">
        <v>260</v>
      </c>
      <c r="S2053" t="s">
        <v>260</v>
      </c>
      <c r="T2053" t="s">
        <v>42</v>
      </c>
      <c r="U2053" t="s">
        <v>36</v>
      </c>
      <c r="V2053" t="s">
        <v>37</v>
      </c>
      <c r="W2053">
        <v>0.69</v>
      </c>
    </row>
    <row r="2054" spans="1:23" x14ac:dyDescent="0.3">
      <c r="A2054" t="s">
        <v>1094</v>
      </c>
      <c r="B2054" t="s">
        <v>1283</v>
      </c>
      <c r="D2054" s="1">
        <v>40147</v>
      </c>
      <c r="E2054" s="1">
        <v>40154</v>
      </c>
      <c r="F2054" s="1" t="str">
        <f t="shared" si="142"/>
        <v>December</v>
      </c>
      <c r="G2054" s="1" t="str">
        <f t="shared" si="143"/>
        <v>2009</v>
      </c>
      <c r="H2054" s="2">
        <f t="shared" si="144"/>
        <v>7</v>
      </c>
      <c r="I2054" s="2" t="b">
        <f t="shared" si="145"/>
        <v>0</v>
      </c>
      <c r="J2054" t="s">
        <v>17</v>
      </c>
      <c r="K2054">
        <v>27</v>
      </c>
      <c r="L2054">
        <v>113.4</v>
      </c>
      <c r="M2054">
        <v>0.05</v>
      </c>
      <c r="N2054" t="s">
        <v>39</v>
      </c>
      <c r="O2054">
        <v>-5.0199999999999996</v>
      </c>
      <c r="P2054">
        <v>3.95</v>
      </c>
      <c r="Q2054">
        <v>2</v>
      </c>
      <c r="R2054" t="s">
        <v>260</v>
      </c>
      <c r="S2054" t="s">
        <v>260</v>
      </c>
      <c r="T2054" t="s">
        <v>42</v>
      </c>
      <c r="U2054" t="s">
        <v>22</v>
      </c>
      <c r="V2054" t="s">
        <v>46</v>
      </c>
      <c r="W2054">
        <v>0.53</v>
      </c>
    </row>
    <row r="2055" spans="1:23" x14ac:dyDescent="0.3">
      <c r="A2055" t="s">
        <v>1039</v>
      </c>
      <c r="B2055" t="s">
        <v>1313</v>
      </c>
      <c r="D2055" s="1">
        <v>40730</v>
      </c>
      <c r="E2055" s="1">
        <v>40730</v>
      </c>
      <c r="F2055" s="1" t="str">
        <f t="shared" si="142"/>
        <v>July</v>
      </c>
      <c r="G2055" s="1" t="str">
        <f t="shared" si="143"/>
        <v>2011</v>
      </c>
      <c r="H2055" s="2">
        <f t="shared" si="144"/>
        <v>0</v>
      </c>
      <c r="I2055" s="2" t="str">
        <f t="shared" si="145"/>
        <v>FREE DELIVERY</v>
      </c>
      <c r="J2055" t="s">
        <v>24</v>
      </c>
      <c r="K2055">
        <v>12</v>
      </c>
      <c r="L2055">
        <v>515.65</v>
      </c>
      <c r="M2055">
        <v>0</v>
      </c>
      <c r="N2055" t="s">
        <v>18</v>
      </c>
      <c r="O2055">
        <v>123.5</v>
      </c>
      <c r="P2055">
        <v>39.479999999999997</v>
      </c>
      <c r="Q2055">
        <v>3.99</v>
      </c>
      <c r="R2055" t="s">
        <v>260</v>
      </c>
      <c r="S2055" t="s">
        <v>260</v>
      </c>
      <c r="T2055" t="s">
        <v>31</v>
      </c>
      <c r="U2055" t="s">
        <v>22</v>
      </c>
      <c r="V2055" t="s">
        <v>28</v>
      </c>
      <c r="W2055">
        <v>0.56000000000000005</v>
      </c>
    </row>
    <row r="2056" spans="1:23" x14ac:dyDescent="0.3">
      <c r="A2056" t="s">
        <v>1314</v>
      </c>
      <c r="B2056" t="s">
        <v>1302</v>
      </c>
      <c r="D2056" s="1">
        <v>41071</v>
      </c>
      <c r="E2056" s="1">
        <v>41078</v>
      </c>
      <c r="F2056" s="1" t="str">
        <f t="shared" si="142"/>
        <v>June</v>
      </c>
      <c r="G2056" s="1" t="str">
        <f t="shared" si="143"/>
        <v>2012</v>
      </c>
      <c r="H2056" s="2">
        <f t="shared" si="144"/>
        <v>7</v>
      </c>
      <c r="I2056" s="2" t="b">
        <f t="shared" si="145"/>
        <v>0</v>
      </c>
      <c r="J2056" t="s">
        <v>17</v>
      </c>
      <c r="K2056">
        <v>46</v>
      </c>
      <c r="L2056">
        <v>5023.2534999999998</v>
      </c>
      <c r="M2056">
        <v>0.01</v>
      </c>
      <c r="N2056" t="s">
        <v>18</v>
      </c>
      <c r="O2056">
        <v>1665.23</v>
      </c>
      <c r="P2056">
        <v>125.99</v>
      </c>
      <c r="Q2056">
        <v>5.26</v>
      </c>
      <c r="R2056" t="s">
        <v>260</v>
      </c>
      <c r="S2056" t="s">
        <v>260</v>
      </c>
      <c r="T2056" t="s">
        <v>21</v>
      </c>
      <c r="U2056" t="s">
        <v>32</v>
      </c>
      <c r="V2056" t="s">
        <v>33</v>
      </c>
      <c r="W2056">
        <v>0.55000000000000004</v>
      </c>
    </row>
    <row r="2057" spans="1:23" x14ac:dyDescent="0.3">
      <c r="A2057" t="s">
        <v>1005</v>
      </c>
      <c r="B2057" t="s">
        <v>1278</v>
      </c>
      <c r="D2057" s="1">
        <v>40245</v>
      </c>
      <c r="E2057" s="1">
        <v>40252</v>
      </c>
      <c r="F2057" s="1" t="str">
        <f t="shared" si="142"/>
        <v>March</v>
      </c>
      <c r="G2057" s="1" t="str">
        <f t="shared" si="143"/>
        <v>2010</v>
      </c>
      <c r="H2057" s="2">
        <f t="shared" si="144"/>
        <v>7</v>
      </c>
      <c r="I2057" s="2" t="b">
        <f t="shared" si="145"/>
        <v>0</v>
      </c>
      <c r="J2057" t="s">
        <v>17</v>
      </c>
      <c r="K2057">
        <v>2</v>
      </c>
      <c r="L2057">
        <v>25.52</v>
      </c>
      <c r="M2057">
        <v>0.01</v>
      </c>
      <c r="N2057" t="s">
        <v>18</v>
      </c>
      <c r="O2057">
        <v>21.77</v>
      </c>
      <c r="P2057">
        <v>9.65</v>
      </c>
      <c r="Q2057">
        <v>6.22</v>
      </c>
      <c r="R2057" t="s">
        <v>260</v>
      </c>
      <c r="S2057" t="s">
        <v>260</v>
      </c>
      <c r="T2057" t="s">
        <v>21</v>
      </c>
      <c r="U2057" t="s">
        <v>36</v>
      </c>
      <c r="V2057" t="s">
        <v>37</v>
      </c>
      <c r="W2057">
        <v>0.55000000000000004</v>
      </c>
    </row>
    <row r="2058" spans="1:23" x14ac:dyDescent="0.3">
      <c r="A2058" t="s">
        <v>1094</v>
      </c>
      <c r="B2058" t="s">
        <v>1283</v>
      </c>
      <c r="D2058" s="1">
        <v>39911</v>
      </c>
      <c r="E2058" s="1">
        <v>39913</v>
      </c>
      <c r="F2058" s="1" t="str">
        <f t="shared" si="142"/>
        <v>April</v>
      </c>
      <c r="G2058" s="1" t="str">
        <f t="shared" si="143"/>
        <v>2009</v>
      </c>
      <c r="H2058" s="2">
        <f t="shared" si="144"/>
        <v>2</v>
      </c>
      <c r="I2058" s="2" t="b">
        <f t="shared" si="145"/>
        <v>0</v>
      </c>
      <c r="J2058" t="s">
        <v>52</v>
      </c>
      <c r="K2058">
        <v>34</v>
      </c>
      <c r="L2058">
        <v>1562.97</v>
      </c>
      <c r="M2058">
        <v>0.01</v>
      </c>
      <c r="N2058" t="s">
        <v>39</v>
      </c>
      <c r="O2058">
        <v>501.59</v>
      </c>
      <c r="P2058">
        <v>42.98</v>
      </c>
      <c r="Q2058">
        <v>4.62</v>
      </c>
      <c r="R2058" t="s">
        <v>260</v>
      </c>
      <c r="S2058" t="s">
        <v>260</v>
      </c>
      <c r="T2058" t="s">
        <v>31</v>
      </c>
      <c r="U2058" t="s">
        <v>22</v>
      </c>
      <c r="V2058" t="s">
        <v>28</v>
      </c>
      <c r="W2058">
        <v>0.56000000000000005</v>
      </c>
    </row>
    <row r="2059" spans="1:23" x14ac:dyDescent="0.3">
      <c r="A2059" t="s">
        <v>1315</v>
      </c>
      <c r="B2059" t="s">
        <v>1316</v>
      </c>
      <c r="D2059" s="1">
        <v>41245</v>
      </c>
      <c r="E2059" s="1">
        <v>41246</v>
      </c>
      <c r="F2059" s="1" t="str">
        <f t="shared" si="142"/>
        <v>December</v>
      </c>
      <c r="G2059" s="1" t="str">
        <f t="shared" si="143"/>
        <v>2012</v>
      </c>
      <c r="H2059" s="2">
        <f t="shared" si="144"/>
        <v>1</v>
      </c>
      <c r="I2059" s="2" t="b">
        <f t="shared" si="145"/>
        <v>0</v>
      </c>
      <c r="J2059" t="s">
        <v>44</v>
      </c>
      <c r="K2059">
        <v>22</v>
      </c>
      <c r="L2059">
        <v>66.19</v>
      </c>
      <c r="M2059">
        <v>0.02</v>
      </c>
      <c r="N2059" t="s">
        <v>18</v>
      </c>
      <c r="O2059">
        <v>15.84</v>
      </c>
      <c r="P2059">
        <v>2.88</v>
      </c>
      <c r="Q2059">
        <v>0.99</v>
      </c>
      <c r="R2059" t="s">
        <v>260</v>
      </c>
      <c r="S2059" t="s">
        <v>260</v>
      </c>
      <c r="T2059" t="s">
        <v>42</v>
      </c>
      <c r="U2059" t="s">
        <v>22</v>
      </c>
      <c r="V2059" t="s">
        <v>57</v>
      </c>
      <c r="W2059">
        <v>0.36</v>
      </c>
    </row>
    <row r="2060" spans="1:23" x14ac:dyDescent="0.3">
      <c r="A2060" t="s">
        <v>939</v>
      </c>
      <c r="B2060" t="s">
        <v>1294</v>
      </c>
      <c r="D2060" s="1">
        <v>40742</v>
      </c>
      <c r="E2060" s="1">
        <v>40743</v>
      </c>
      <c r="F2060" s="1" t="str">
        <f t="shared" si="142"/>
        <v>July</v>
      </c>
      <c r="G2060" s="1" t="str">
        <f t="shared" si="143"/>
        <v>2011</v>
      </c>
      <c r="H2060" s="2">
        <f t="shared" si="144"/>
        <v>1</v>
      </c>
      <c r="I2060" s="2" t="b">
        <f t="shared" si="145"/>
        <v>0</v>
      </c>
      <c r="J2060" t="s">
        <v>34</v>
      </c>
      <c r="K2060">
        <v>39</v>
      </c>
      <c r="L2060">
        <v>141.49</v>
      </c>
      <c r="M2060">
        <v>0.03</v>
      </c>
      <c r="N2060" t="s">
        <v>18</v>
      </c>
      <c r="O2060">
        <v>59.92</v>
      </c>
      <c r="P2060">
        <v>3.69</v>
      </c>
      <c r="Q2060">
        <v>0.5</v>
      </c>
      <c r="R2060" t="s">
        <v>260</v>
      </c>
      <c r="S2060" t="s">
        <v>260</v>
      </c>
      <c r="T2060" t="s">
        <v>31</v>
      </c>
      <c r="U2060" t="s">
        <v>22</v>
      </c>
      <c r="V2060" t="s">
        <v>57</v>
      </c>
      <c r="W2060">
        <v>0.38</v>
      </c>
    </row>
    <row r="2061" spans="1:23" x14ac:dyDescent="0.3">
      <c r="A2061" t="s">
        <v>939</v>
      </c>
      <c r="B2061" t="s">
        <v>1294</v>
      </c>
      <c r="D2061" s="1">
        <v>40742</v>
      </c>
      <c r="E2061" s="1">
        <v>40743</v>
      </c>
      <c r="F2061" s="1" t="str">
        <f t="shared" si="142"/>
        <v>July</v>
      </c>
      <c r="G2061" s="1" t="str">
        <f t="shared" si="143"/>
        <v>2011</v>
      </c>
      <c r="H2061" s="2">
        <f t="shared" si="144"/>
        <v>1</v>
      </c>
      <c r="I2061" s="2" t="b">
        <f t="shared" si="145"/>
        <v>0</v>
      </c>
      <c r="J2061" t="s">
        <v>34</v>
      </c>
      <c r="K2061">
        <v>31</v>
      </c>
      <c r="L2061">
        <v>211.55</v>
      </c>
      <c r="M2061">
        <v>0.05</v>
      </c>
      <c r="N2061" t="s">
        <v>39</v>
      </c>
      <c r="O2061">
        <v>-120.95</v>
      </c>
      <c r="P2061">
        <v>6.48</v>
      </c>
      <c r="Q2061">
        <v>7.91</v>
      </c>
      <c r="R2061" t="s">
        <v>260</v>
      </c>
      <c r="S2061" t="s">
        <v>260</v>
      </c>
      <c r="T2061" t="s">
        <v>31</v>
      </c>
      <c r="U2061" t="s">
        <v>22</v>
      </c>
      <c r="V2061" t="s">
        <v>43</v>
      </c>
      <c r="W2061">
        <v>0.37</v>
      </c>
    </row>
    <row r="2062" spans="1:23" x14ac:dyDescent="0.3">
      <c r="A2062" t="s">
        <v>1300</v>
      </c>
      <c r="B2062" t="s">
        <v>1301</v>
      </c>
      <c r="D2062" s="1">
        <v>40016</v>
      </c>
      <c r="E2062" s="1">
        <v>40018</v>
      </c>
      <c r="F2062" s="1" t="str">
        <f t="shared" si="142"/>
        <v>July</v>
      </c>
      <c r="G2062" s="1" t="str">
        <f t="shared" si="143"/>
        <v>2009</v>
      </c>
      <c r="H2062" s="2">
        <f t="shared" si="144"/>
        <v>2</v>
      </c>
      <c r="I2062" s="2" t="b">
        <f t="shared" si="145"/>
        <v>0</v>
      </c>
      <c r="J2062" t="s">
        <v>44</v>
      </c>
      <c r="K2062">
        <v>32</v>
      </c>
      <c r="L2062">
        <v>136.19999999999999</v>
      </c>
      <c r="M2062">
        <v>0.09</v>
      </c>
      <c r="N2062" t="s">
        <v>39</v>
      </c>
      <c r="O2062">
        <v>-154.31</v>
      </c>
      <c r="P2062">
        <v>3.89</v>
      </c>
      <c r="Q2062">
        <v>7.01</v>
      </c>
      <c r="R2062" t="s">
        <v>260</v>
      </c>
      <c r="S2062" t="s">
        <v>260</v>
      </c>
      <c r="T2062" t="s">
        <v>42</v>
      </c>
      <c r="U2062" t="s">
        <v>22</v>
      </c>
      <c r="V2062" t="s">
        <v>29</v>
      </c>
      <c r="W2062">
        <v>0.37</v>
      </c>
    </row>
    <row r="2063" spans="1:23" x14ac:dyDescent="0.3">
      <c r="A2063" t="s">
        <v>1317</v>
      </c>
      <c r="B2063" t="s">
        <v>1318</v>
      </c>
      <c r="D2063" s="1">
        <v>40132</v>
      </c>
      <c r="E2063" s="1">
        <v>40133</v>
      </c>
      <c r="F2063" s="1" t="str">
        <f t="shared" si="142"/>
        <v>November</v>
      </c>
      <c r="G2063" s="1" t="str">
        <f t="shared" si="143"/>
        <v>2009</v>
      </c>
      <c r="H2063" s="2">
        <f t="shared" si="144"/>
        <v>1</v>
      </c>
      <c r="I2063" s="2" t="b">
        <f t="shared" si="145"/>
        <v>0</v>
      </c>
      <c r="J2063" t="s">
        <v>44</v>
      </c>
      <c r="K2063">
        <v>12</v>
      </c>
      <c r="L2063">
        <v>81.430000000000007</v>
      </c>
      <c r="M2063">
        <v>0.08</v>
      </c>
      <c r="N2063" t="s">
        <v>18</v>
      </c>
      <c r="O2063">
        <v>-44.66</v>
      </c>
      <c r="P2063">
        <v>6.48</v>
      </c>
      <c r="Q2063">
        <v>7.03</v>
      </c>
      <c r="R2063" t="s">
        <v>260</v>
      </c>
      <c r="S2063" t="s">
        <v>260</v>
      </c>
      <c r="T2063" t="s">
        <v>31</v>
      </c>
      <c r="U2063" t="s">
        <v>22</v>
      </c>
      <c r="V2063" t="s">
        <v>43</v>
      </c>
      <c r="W2063">
        <v>0.37</v>
      </c>
    </row>
    <row r="2064" spans="1:23" x14ac:dyDescent="0.3">
      <c r="A2064" t="s">
        <v>1317</v>
      </c>
      <c r="B2064" t="s">
        <v>1318</v>
      </c>
      <c r="D2064" s="1">
        <v>40132</v>
      </c>
      <c r="E2064" s="1">
        <v>40133</v>
      </c>
      <c r="F2064" s="1" t="str">
        <f t="shared" si="142"/>
        <v>November</v>
      </c>
      <c r="G2064" s="1" t="str">
        <f t="shared" si="143"/>
        <v>2009</v>
      </c>
      <c r="H2064" s="2">
        <f t="shared" si="144"/>
        <v>1</v>
      </c>
      <c r="I2064" s="2" t="b">
        <f t="shared" si="145"/>
        <v>0</v>
      </c>
      <c r="J2064" t="s">
        <v>44</v>
      </c>
      <c r="K2064">
        <v>39</v>
      </c>
      <c r="L2064">
        <v>883.15</v>
      </c>
      <c r="M2064">
        <v>0.01</v>
      </c>
      <c r="N2064" t="s">
        <v>18</v>
      </c>
      <c r="O2064">
        <v>-1148.19</v>
      </c>
      <c r="P2064">
        <v>20.34</v>
      </c>
      <c r="Q2064">
        <v>35</v>
      </c>
      <c r="R2064" t="s">
        <v>260</v>
      </c>
      <c r="S2064" t="s">
        <v>260</v>
      </c>
      <c r="T2064" t="s">
        <v>31</v>
      </c>
      <c r="U2064" t="s">
        <v>22</v>
      </c>
      <c r="V2064" t="s">
        <v>23</v>
      </c>
      <c r="W2064">
        <v>0.84</v>
      </c>
    </row>
    <row r="2065" spans="1:23" x14ac:dyDescent="0.3">
      <c r="A2065" t="s">
        <v>1245</v>
      </c>
      <c r="B2065" t="s">
        <v>1281</v>
      </c>
      <c r="D2065" s="1">
        <v>41075</v>
      </c>
      <c r="E2065" s="1">
        <v>41077</v>
      </c>
      <c r="F2065" s="1" t="str">
        <f t="shared" si="142"/>
        <v>June</v>
      </c>
      <c r="G2065" s="1" t="str">
        <f t="shared" si="143"/>
        <v>2012</v>
      </c>
      <c r="H2065" s="2">
        <f t="shared" si="144"/>
        <v>2</v>
      </c>
      <c r="I2065" s="2" t="b">
        <f t="shared" si="145"/>
        <v>0</v>
      </c>
      <c r="J2065" t="s">
        <v>34</v>
      </c>
      <c r="K2065">
        <v>35</v>
      </c>
      <c r="L2065">
        <v>750.03</v>
      </c>
      <c r="M2065">
        <v>7.0000000000000007E-2</v>
      </c>
      <c r="N2065" t="s">
        <v>18</v>
      </c>
      <c r="O2065">
        <v>-1072.97</v>
      </c>
      <c r="P2065">
        <v>20.34</v>
      </c>
      <c r="Q2065">
        <v>35</v>
      </c>
      <c r="R2065" t="s">
        <v>260</v>
      </c>
      <c r="S2065" t="s">
        <v>260</v>
      </c>
      <c r="T2065" t="s">
        <v>27</v>
      </c>
      <c r="U2065" t="s">
        <v>22</v>
      </c>
      <c r="V2065" t="s">
        <v>23</v>
      </c>
      <c r="W2065">
        <v>0.84</v>
      </c>
    </row>
    <row r="2066" spans="1:23" x14ac:dyDescent="0.3">
      <c r="A2066" t="s">
        <v>923</v>
      </c>
      <c r="B2066" t="s">
        <v>1319</v>
      </c>
      <c r="D2066" s="1">
        <v>40464</v>
      </c>
      <c r="E2066" s="1">
        <v>40466</v>
      </c>
      <c r="F2066" s="1" t="str">
        <f t="shared" si="142"/>
        <v>October</v>
      </c>
      <c r="G2066" s="1" t="str">
        <f t="shared" si="143"/>
        <v>2010</v>
      </c>
      <c r="H2066" s="2">
        <f t="shared" si="144"/>
        <v>2</v>
      </c>
      <c r="I2066" s="2" t="b">
        <f t="shared" si="145"/>
        <v>0</v>
      </c>
      <c r="J2066" t="s">
        <v>34</v>
      </c>
      <c r="K2066">
        <v>22</v>
      </c>
      <c r="L2066">
        <v>971.82</v>
      </c>
      <c r="M2066">
        <v>7.0000000000000007E-2</v>
      </c>
      <c r="N2066" t="s">
        <v>18</v>
      </c>
      <c r="O2066">
        <v>326.39</v>
      </c>
      <c r="P2066">
        <v>43.98</v>
      </c>
      <c r="Q2066">
        <v>1.99</v>
      </c>
      <c r="R2066" t="s">
        <v>260</v>
      </c>
      <c r="S2066" t="s">
        <v>260</v>
      </c>
      <c r="T2066" t="s">
        <v>27</v>
      </c>
      <c r="U2066" t="s">
        <v>32</v>
      </c>
      <c r="V2066" t="s">
        <v>48</v>
      </c>
      <c r="W2066">
        <v>0.44</v>
      </c>
    </row>
    <row r="2067" spans="1:23" x14ac:dyDescent="0.3">
      <c r="A2067" t="s">
        <v>1277</v>
      </c>
      <c r="B2067" t="s">
        <v>1302</v>
      </c>
      <c r="D2067" s="1">
        <v>40151</v>
      </c>
      <c r="E2067" s="1">
        <v>40153</v>
      </c>
      <c r="F2067" s="1" t="str">
        <f t="shared" si="142"/>
        <v>December</v>
      </c>
      <c r="G2067" s="1" t="str">
        <f t="shared" si="143"/>
        <v>2009</v>
      </c>
      <c r="H2067" s="2">
        <f t="shared" si="144"/>
        <v>2</v>
      </c>
      <c r="I2067" s="2" t="b">
        <f t="shared" si="145"/>
        <v>0</v>
      </c>
      <c r="J2067" t="s">
        <v>24</v>
      </c>
      <c r="K2067">
        <v>3</v>
      </c>
      <c r="L2067">
        <v>292.95999999999998</v>
      </c>
      <c r="M2067">
        <v>0.09</v>
      </c>
      <c r="N2067" t="s">
        <v>18</v>
      </c>
      <c r="O2067">
        <v>-322.95</v>
      </c>
      <c r="P2067">
        <v>99.99</v>
      </c>
      <c r="Q2067">
        <v>19.989999999999998</v>
      </c>
      <c r="R2067" t="s">
        <v>260</v>
      </c>
      <c r="S2067" t="s">
        <v>260</v>
      </c>
      <c r="T2067" t="s">
        <v>27</v>
      </c>
      <c r="U2067" t="s">
        <v>32</v>
      </c>
      <c r="V2067" t="s">
        <v>48</v>
      </c>
      <c r="W2067">
        <v>0.52</v>
      </c>
    </row>
    <row r="2068" spans="1:23" x14ac:dyDescent="0.3">
      <c r="A2068" t="s">
        <v>1277</v>
      </c>
      <c r="B2068" t="s">
        <v>1302</v>
      </c>
      <c r="D2068" s="1">
        <v>40151</v>
      </c>
      <c r="E2068" s="1">
        <v>40152</v>
      </c>
      <c r="F2068" s="1" t="str">
        <f t="shared" si="142"/>
        <v>December</v>
      </c>
      <c r="G2068" s="1" t="str">
        <f t="shared" si="143"/>
        <v>2009</v>
      </c>
      <c r="H2068" s="2">
        <f t="shared" si="144"/>
        <v>1</v>
      </c>
      <c r="I2068" s="2" t="b">
        <f t="shared" si="145"/>
        <v>0</v>
      </c>
      <c r="J2068" t="s">
        <v>24</v>
      </c>
      <c r="K2068">
        <v>13</v>
      </c>
      <c r="L2068">
        <v>2206.991</v>
      </c>
      <c r="M2068">
        <v>0.04</v>
      </c>
      <c r="N2068" t="s">
        <v>18</v>
      </c>
      <c r="O2068">
        <v>-1.63</v>
      </c>
      <c r="P2068">
        <v>205.99</v>
      </c>
      <c r="Q2068">
        <v>5.26</v>
      </c>
      <c r="R2068" t="s">
        <v>260</v>
      </c>
      <c r="S2068" t="s">
        <v>260</v>
      </c>
      <c r="T2068" t="s">
        <v>27</v>
      </c>
      <c r="U2068" t="s">
        <v>32</v>
      </c>
      <c r="V2068" t="s">
        <v>33</v>
      </c>
      <c r="W2068">
        <v>0.56000000000000005</v>
      </c>
    </row>
    <row r="2069" spans="1:23" x14ac:dyDescent="0.3">
      <c r="A2069" t="s">
        <v>932</v>
      </c>
      <c r="B2069" t="s">
        <v>1289</v>
      </c>
      <c r="D2069" s="1">
        <v>41002</v>
      </c>
      <c r="E2069" s="1">
        <v>41003</v>
      </c>
      <c r="F2069" s="1" t="str">
        <f t="shared" si="142"/>
        <v>April</v>
      </c>
      <c r="G2069" s="1" t="str">
        <f t="shared" si="143"/>
        <v>2012</v>
      </c>
      <c r="H2069" s="2">
        <f t="shared" si="144"/>
        <v>1</v>
      </c>
      <c r="I2069" s="2" t="b">
        <f t="shared" si="145"/>
        <v>0</v>
      </c>
      <c r="J2069" t="s">
        <v>34</v>
      </c>
      <c r="K2069">
        <v>18</v>
      </c>
      <c r="L2069">
        <v>2703.37</v>
      </c>
      <c r="M2069">
        <v>0.09</v>
      </c>
      <c r="N2069" t="s">
        <v>25</v>
      </c>
      <c r="O2069">
        <v>-231.6</v>
      </c>
      <c r="P2069">
        <v>150.97999999999999</v>
      </c>
      <c r="Q2069">
        <v>57.2</v>
      </c>
      <c r="R2069" t="s">
        <v>260</v>
      </c>
      <c r="S2069" t="s">
        <v>260</v>
      </c>
      <c r="T2069" t="s">
        <v>31</v>
      </c>
      <c r="U2069" t="s">
        <v>36</v>
      </c>
      <c r="V2069" t="s">
        <v>67</v>
      </c>
      <c r="W2069">
        <v>0.59</v>
      </c>
    </row>
    <row r="2070" spans="1:23" x14ac:dyDescent="0.3">
      <c r="A2070" t="s">
        <v>932</v>
      </c>
      <c r="B2070" t="s">
        <v>1289</v>
      </c>
      <c r="D2070" s="1">
        <v>41002</v>
      </c>
      <c r="E2070" s="1">
        <v>41003</v>
      </c>
      <c r="F2070" s="1" t="str">
        <f t="shared" si="142"/>
        <v>April</v>
      </c>
      <c r="G2070" s="1" t="str">
        <f t="shared" si="143"/>
        <v>2012</v>
      </c>
      <c r="H2070" s="2">
        <f t="shared" si="144"/>
        <v>1</v>
      </c>
      <c r="I2070" s="2" t="b">
        <f t="shared" si="145"/>
        <v>0</v>
      </c>
      <c r="J2070" t="s">
        <v>34</v>
      </c>
      <c r="K2070">
        <v>39</v>
      </c>
      <c r="L2070">
        <v>1538.17</v>
      </c>
      <c r="M2070">
        <v>0.02</v>
      </c>
      <c r="N2070" t="s">
        <v>18</v>
      </c>
      <c r="O2070">
        <v>-1119.6400000000001</v>
      </c>
      <c r="P2070">
        <v>38.94</v>
      </c>
      <c r="Q2070">
        <v>35</v>
      </c>
      <c r="R2070" t="s">
        <v>260</v>
      </c>
      <c r="S2070" t="s">
        <v>260</v>
      </c>
      <c r="T2070" t="s">
        <v>31</v>
      </c>
      <c r="U2070" t="s">
        <v>22</v>
      </c>
      <c r="V2070" t="s">
        <v>23</v>
      </c>
      <c r="W2070">
        <v>0.8</v>
      </c>
    </row>
    <row r="2071" spans="1:23" x14ac:dyDescent="0.3">
      <c r="A2071" t="s">
        <v>939</v>
      </c>
      <c r="B2071" t="s">
        <v>1294</v>
      </c>
      <c r="D2071" s="1">
        <v>39954</v>
      </c>
      <c r="E2071" s="1">
        <v>39956</v>
      </c>
      <c r="F2071" s="1" t="str">
        <f t="shared" si="142"/>
        <v>May</v>
      </c>
      <c r="G2071" s="1" t="str">
        <f t="shared" si="143"/>
        <v>2009</v>
      </c>
      <c r="H2071" s="2">
        <f t="shared" si="144"/>
        <v>2</v>
      </c>
      <c r="I2071" s="2" t="b">
        <f t="shared" si="145"/>
        <v>0</v>
      </c>
      <c r="J2071" t="s">
        <v>44</v>
      </c>
      <c r="K2071">
        <v>36</v>
      </c>
      <c r="L2071">
        <v>281.70999999999998</v>
      </c>
      <c r="M2071">
        <v>0.02</v>
      </c>
      <c r="N2071" t="s">
        <v>18</v>
      </c>
      <c r="O2071">
        <v>117.38</v>
      </c>
      <c r="P2071">
        <v>7.64</v>
      </c>
      <c r="Q2071">
        <v>1.39</v>
      </c>
      <c r="R2071" t="s">
        <v>260</v>
      </c>
      <c r="S2071" t="s">
        <v>260</v>
      </c>
      <c r="T2071" t="s">
        <v>42</v>
      </c>
      <c r="U2071" t="s">
        <v>22</v>
      </c>
      <c r="V2071" t="s">
        <v>51</v>
      </c>
      <c r="W2071">
        <v>0.36</v>
      </c>
    </row>
    <row r="2072" spans="1:23" x14ac:dyDescent="0.3">
      <c r="A2072" t="s">
        <v>1320</v>
      </c>
      <c r="B2072" t="s">
        <v>1321</v>
      </c>
      <c r="D2072" s="1">
        <v>40401</v>
      </c>
      <c r="E2072" s="1">
        <v>40401</v>
      </c>
      <c r="F2072" s="1" t="str">
        <f t="shared" si="142"/>
        <v>August</v>
      </c>
      <c r="G2072" s="1" t="str">
        <f t="shared" si="143"/>
        <v>2010</v>
      </c>
      <c r="H2072" s="2">
        <f t="shared" si="144"/>
        <v>0</v>
      </c>
      <c r="I2072" s="2" t="str">
        <f t="shared" si="145"/>
        <v>FREE DELIVERY</v>
      </c>
      <c r="J2072" t="s">
        <v>24</v>
      </c>
      <c r="K2072">
        <v>7</v>
      </c>
      <c r="L2072">
        <v>37.299999999999997</v>
      </c>
      <c r="M2072">
        <v>0</v>
      </c>
      <c r="N2072" t="s">
        <v>18</v>
      </c>
      <c r="O2072">
        <v>5.03</v>
      </c>
      <c r="P2072">
        <v>4.84</v>
      </c>
      <c r="Q2072">
        <v>0.71</v>
      </c>
      <c r="R2072" t="s">
        <v>260</v>
      </c>
      <c r="S2072" t="s">
        <v>260</v>
      </c>
      <c r="T2072" t="s">
        <v>31</v>
      </c>
      <c r="U2072" t="s">
        <v>22</v>
      </c>
      <c r="V2072" t="s">
        <v>60</v>
      </c>
      <c r="W2072">
        <v>0.52</v>
      </c>
    </row>
    <row r="2073" spans="1:23" x14ac:dyDescent="0.3">
      <c r="A2073" t="s">
        <v>951</v>
      </c>
      <c r="B2073" t="s">
        <v>1322</v>
      </c>
      <c r="D2073" s="1">
        <v>41026</v>
      </c>
      <c r="E2073" s="1">
        <v>41027</v>
      </c>
      <c r="F2073" s="1" t="str">
        <f t="shared" si="142"/>
        <v>April</v>
      </c>
      <c r="G2073" s="1" t="str">
        <f t="shared" si="143"/>
        <v>2012</v>
      </c>
      <c r="H2073" s="2">
        <f t="shared" si="144"/>
        <v>1</v>
      </c>
      <c r="I2073" s="2" t="b">
        <f t="shared" si="145"/>
        <v>0</v>
      </c>
      <c r="J2073" t="s">
        <v>24</v>
      </c>
      <c r="K2073">
        <v>47</v>
      </c>
      <c r="L2073">
        <v>1446.97</v>
      </c>
      <c r="M2073">
        <v>0</v>
      </c>
      <c r="N2073" t="s">
        <v>18</v>
      </c>
      <c r="O2073">
        <v>531.47</v>
      </c>
      <c r="P2073">
        <v>29.89</v>
      </c>
      <c r="Q2073">
        <v>1.99</v>
      </c>
      <c r="R2073" t="s">
        <v>260</v>
      </c>
      <c r="S2073" t="s">
        <v>260</v>
      </c>
      <c r="T2073" t="s">
        <v>42</v>
      </c>
      <c r="U2073" t="s">
        <v>32</v>
      </c>
      <c r="V2073" t="s">
        <v>48</v>
      </c>
      <c r="W2073">
        <v>0.5</v>
      </c>
    </row>
    <row r="2074" spans="1:23" x14ac:dyDescent="0.3">
      <c r="A2074" t="s">
        <v>939</v>
      </c>
      <c r="B2074" t="s">
        <v>1294</v>
      </c>
      <c r="D2074" s="1">
        <v>40229</v>
      </c>
      <c r="E2074" s="1">
        <v>40231</v>
      </c>
      <c r="F2074" s="1" t="str">
        <f t="shared" si="142"/>
        <v>February</v>
      </c>
      <c r="G2074" s="1" t="str">
        <f t="shared" si="143"/>
        <v>2010</v>
      </c>
      <c r="H2074" s="2">
        <f t="shared" si="144"/>
        <v>2</v>
      </c>
      <c r="I2074" s="2" t="b">
        <f t="shared" si="145"/>
        <v>0</v>
      </c>
      <c r="J2074" t="s">
        <v>34</v>
      </c>
      <c r="K2074">
        <v>36</v>
      </c>
      <c r="L2074">
        <v>711.1</v>
      </c>
      <c r="M2074">
        <v>0.08</v>
      </c>
      <c r="N2074" t="s">
        <v>18</v>
      </c>
      <c r="O2074">
        <v>241.08</v>
      </c>
      <c r="P2074">
        <v>21.38</v>
      </c>
      <c r="Q2074">
        <v>2.99</v>
      </c>
      <c r="R2074" t="s">
        <v>260</v>
      </c>
      <c r="S2074" t="s">
        <v>260</v>
      </c>
      <c r="T2074" t="s">
        <v>31</v>
      </c>
      <c r="U2074" t="s">
        <v>22</v>
      </c>
      <c r="V2074" t="s">
        <v>29</v>
      </c>
      <c r="W2074">
        <v>0.36</v>
      </c>
    </row>
    <row r="2075" spans="1:23" x14ac:dyDescent="0.3">
      <c r="A2075" t="s">
        <v>939</v>
      </c>
      <c r="B2075" t="s">
        <v>1294</v>
      </c>
      <c r="D2075" s="1">
        <v>40229</v>
      </c>
      <c r="E2075" s="1">
        <v>40230</v>
      </c>
      <c r="F2075" s="1" t="str">
        <f t="shared" si="142"/>
        <v>February</v>
      </c>
      <c r="G2075" s="1" t="str">
        <f t="shared" si="143"/>
        <v>2010</v>
      </c>
      <c r="H2075" s="2">
        <f t="shared" si="144"/>
        <v>1</v>
      </c>
      <c r="I2075" s="2" t="b">
        <f t="shared" si="145"/>
        <v>0</v>
      </c>
      <c r="J2075" t="s">
        <v>34</v>
      </c>
      <c r="K2075">
        <v>48</v>
      </c>
      <c r="L2075">
        <v>498.16</v>
      </c>
      <c r="M2075">
        <v>0.03</v>
      </c>
      <c r="N2075" t="s">
        <v>18</v>
      </c>
      <c r="O2075">
        <v>40.61</v>
      </c>
      <c r="P2075">
        <v>9.99</v>
      </c>
      <c r="Q2075">
        <v>5.12</v>
      </c>
      <c r="R2075" t="s">
        <v>260</v>
      </c>
      <c r="S2075" t="s">
        <v>260</v>
      </c>
      <c r="T2075" t="s">
        <v>31</v>
      </c>
      <c r="U2075" t="s">
        <v>22</v>
      </c>
      <c r="V2075" t="s">
        <v>43</v>
      </c>
      <c r="W2075">
        <v>0.4</v>
      </c>
    </row>
    <row r="2076" spans="1:23" x14ac:dyDescent="0.3">
      <c r="A2076" t="s">
        <v>923</v>
      </c>
      <c r="B2076" t="s">
        <v>1319</v>
      </c>
      <c r="D2076" s="1">
        <v>40039</v>
      </c>
      <c r="E2076" s="1">
        <v>40041</v>
      </c>
      <c r="F2076" s="1" t="str">
        <f t="shared" si="142"/>
        <v>August</v>
      </c>
      <c r="G2076" s="1" t="str">
        <f t="shared" si="143"/>
        <v>2009</v>
      </c>
      <c r="H2076" s="2">
        <f t="shared" si="144"/>
        <v>2</v>
      </c>
      <c r="I2076" s="2" t="b">
        <f t="shared" si="145"/>
        <v>0</v>
      </c>
      <c r="J2076" t="s">
        <v>34</v>
      </c>
      <c r="K2076">
        <v>24</v>
      </c>
      <c r="L2076">
        <v>158.78</v>
      </c>
      <c r="M2076">
        <v>0.04</v>
      </c>
      <c r="N2076" t="s">
        <v>18</v>
      </c>
      <c r="O2076">
        <v>-38.380000000000003</v>
      </c>
      <c r="P2076">
        <v>6.28</v>
      </c>
      <c r="Q2076">
        <v>5.41</v>
      </c>
      <c r="R2076" t="s">
        <v>260</v>
      </c>
      <c r="S2076" t="s">
        <v>260</v>
      </c>
      <c r="T2076" t="s">
        <v>27</v>
      </c>
      <c r="U2076" t="s">
        <v>36</v>
      </c>
      <c r="V2076" t="s">
        <v>37</v>
      </c>
      <c r="W2076">
        <v>0.53</v>
      </c>
    </row>
    <row r="2077" spans="1:23" x14ac:dyDescent="0.3">
      <c r="A2077" t="s">
        <v>923</v>
      </c>
      <c r="B2077" t="s">
        <v>1319</v>
      </c>
      <c r="D2077" s="1">
        <v>40039</v>
      </c>
      <c r="E2077" s="1">
        <v>40041</v>
      </c>
      <c r="F2077" s="1" t="str">
        <f t="shared" si="142"/>
        <v>August</v>
      </c>
      <c r="G2077" s="1" t="str">
        <f t="shared" si="143"/>
        <v>2009</v>
      </c>
      <c r="H2077" s="2">
        <f t="shared" si="144"/>
        <v>2</v>
      </c>
      <c r="I2077" s="2" t="b">
        <f t="shared" si="145"/>
        <v>0</v>
      </c>
      <c r="J2077" t="s">
        <v>34</v>
      </c>
      <c r="K2077">
        <v>46</v>
      </c>
      <c r="L2077">
        <v>3296.0619999999999</v>
      </c>
      <c r="M2077">
        <v>0.06</v>
      </c>
      <c r="N2077" t="s">
        <v>18</v>
      </c>
      <c r="O2077">
        <v>591.91</v>
      </c>
      <c r="P2077">
        <v>85.99</v>
      </c>
      <c r="Q2077">
        <v>10.78</v>
      </c>
      <c r="R2077" t="s">
        <v>260</v>
      </c>
      <c r="S2077" t="s">
        <v>260</v>
      </c>
      <c r="T2077" t="s">
        <v>27</v>
      </c>
      <c r="U2077" t="s">
        <v>32</v>
      </c>
      <c r="V2077" t="s">
        <v>33</v>
      </c>
      <c r="W2077">
        <v>0.57999999999999996</v>
      </c>
    </row>
    <row r="2078" spans="1:23" x14ac:dyDescent="0.3">
      <c r="A2078" t="s">
        <v>1323</v>
      </c>
      <c r="B2078" t="s">
        <v>1324</v>
      </c>
      <c r="D2078" s="1">
        <v>40244</v>
      </c>
      <c r="E2078" s="1">
        <v>40247</v>
      </c>
      <c r="F2078" s="1" t="str">
        <f t="shared" si="142"/>
        <v>March</v>
      </c>
      <c r="G2078" s="1" t="str">
        <f t="shared" si="143"/>
        <v>2010</v>
      </c>
      <c r="H2078" s="2">
        <f t="shared" si="144"/>
        <v>3</v>
      </c>
      <c r="I2078" s="2" t="b">
        <f t="shared" si="145"/>
        <v>0</v>
      </c>
      <c r="J2078" t="s">
        <v>34</v>
      </c>
      <c r="K2078">
        <v>8</v>
      </c>
      <c r="L2078">
        <v>351.49</v>
      </c>
      <c r="M2078">
        <v>0.03</v>
      </c>
      <c r="N2078" t="s">
        <v>18</v>
      </c>
      <c r="O2078">
        <v>107.32</v>
      </c>
      <c r="P2078">
        <v>41.94</v>
      </c>
      <c r="Q2078">
        <v>2.99</v>
      </c>
      <c r="R2078" t="s">
        <v>260</v>
      </c>
      <c r="S2078" t="s">
        <v>260</v>
      </c>
      <c r="T2078" t="s">
        <v>42</v>
      </c>
      <c r="U2078" t="s">
        <v>22</v>
      </c>
      <c r="V2078" t="s">
        <v>29</v>
      </c>
      <c r="W2078">
        <v>0.35</v>
      </c>
    </row>
    <row r="2079" spans="1:23" x14ac:dyDescent="0.3">
      <c r="A2079" t="s">
        <v>1323</v>
      </c>
      <c r="B2079" t="s">
        <v>1324</v>
      </c>
      <c r="D2079" s="1">
        <v>40244</v>
      </c>
      <c r="E2079" s="1">
        <v>40245</v>
      </c>
      <c r="F2079" s="1" t="str">
        <f t="shared" si="142"/>
        <v>March</v>
      </c>
      <c r="G2079" s="1" t="str">
        <f t="shared" si="143"/>
        <v>2010</v>
      </c>
      <c r="H2079" s="2">
        <f t="shared" si="144"/>
        <v>1</v>
      </c>
      <c r="I2079" s="2" t="b">
        <f t="shared" si="145"/>
        <v>0</v>
      </c>
      <c r="J2079" t="s">
        <v>34</v>
      </c>
      <c r="K2079">
        <v>16</v>
      </c>
      <c r="L2079">
        <v>74.13</v>
      </c>
      <c r="M2079">
        <v>0.08</v>
      </c>
      <c r="N2079" t="s">
        <v>18</v>
      </c>
      <c r="O2079">
        <v>-69.34</v>
      </c>
      <c r="P2079">
        <v>4.28</v>
      </c>
      <c r="Q2079">
        <v>6.72</v>
      </c>
      <c r="R2079" t="s">
        <v>260</v>
      </c>
      <c r="S2079" t="s">
        <v>260</v>
      </c>
      <c r="T2079" t="s">
        <v>42</v>
      </c>
      <c r="U2079" t="s">
        <v>22</v>
      </c>
      <c r="V2079" t="s">
        <v>43</v>
      </c>
      <c r="W2079">
        <v>0.4</v>
      </c>
    </row>
    <row r="2080" spans="1:23" x14ac:dyDescent="0.3">
      <c r="A2080" t="s">
        <v>1323</v>
      </c>
      <c r="B2080" t="s">
        <v>1324</v>
      </c>
      <c r="D2080" s="1">
        <v>40244</v>
      </c>
      <c r="E2080" s="1">
        <v>40246</v>
      </c>
      <c r="F2080" s="1" t="str">
        <f t="shared" si="142"/>
        <v>March</v>
      </c>
      <c r="G2080" s="1" t="str">
        <f t="shared" si="143"/>
        <v>2010</v>
      </c>
      <c r="H2080" s="2">
        <f t="shared" si="144"/>
        <v>2</v>
      </c>
      <c r="I2080" s="2" t="b">
        <f t="shared" si="145"/>
        <v>0</v>
      </c>
      <c r="J2080" t="s">
        <v>34</v>
      </c>
      <c r="K2080">
        <v>45</v>
      </c>
      <c r="L2080">
        <v>195.03</v>
      </c>
      <c r="M2080">
        <v>0.09</v>
      </c>
      <c r="N2080" t="s">
        <v>18</v>
      </c>
      <c r="O2080">
        <v>-148.87</v>
      </c>
      <c r="P2080">
        <v>4.28</v>
      </c>
      <c r="Q2080">
        <v>5.74</v>
      </c>
      <c r="R2080" t="s">
        <v>260</v>
      </c>
      <c r="S2080" t="s">
        <v>260</v>
      </c>
      <c r="T2080" t="s">
        <v>42</v>
      </c>
      <c r="U2080" t="s">
        <v>22</v>
      </c>
      <c r="V2080" t="s">
        <v>43</v>
      </c>
      <c r="W2080">
        <v>0.4</v>
      </c>
    </row>
    <row r="2081" spans="1:23" x14ac:dyDescent="0.3">
      <c r="A2081" t="s">
        <v>951</v>
      </c>
      <c r="B2081" t="s">
        <v>1322</v>
      </c>
      <c r="D2081" s="1">
        <v>39856</v>
      </c>
      <c r="E2081" s="1">
        <v>39859</v>
      </c>
      <c r="F2081" s="1" t="str">
        <f t="shared" si="142"/>
        <v>February</v>
      </c>
      <c r="G2081" s="1" t="str">
        <f t="shared" si="143"/>
        <v>2009</v>
      </c>
      <c r="H2081" s="2">
        <f t="shared" si="144"/>
        <v>3</v>
      </c>
      <c r="I2081" s="2" t="b">
        <f t="shared" si="145"/>
        <v>0</v>
      </c>
      <c r="J2081" t="s">
        <v>34</v>
      </c>
      <c r="K2081">
        <v>22</v>
      </c>
      <c r="L2081">
        <v>3220.58</v>
      </c>
      <c r="M2081">
        <v>0.04</v>
      </c>
      <c r="N2081" t="s">
        <v>18</v>
      </c>
      <c r="O2081">
        <v>1046.69</v>
      </c>
      <c r="P2081">
        <v>150.97999999999999</v>
      </c>
      <c r="Q2081">
        <v>13.99</v>
      </c>
      <c r="R2081" t="s">
        <v>260</v>
      </c>
      <c r="S2081" t="s">
        <v>260</v>
      </c>
      <c r="T2081" t="s">
        <v>42</v>
      </c>
      <c r="U2081" t="s">
        <v>32</v>
      </c>
      <c r="V2081" t="s">
        <v>94</v>
      </c>
      <c r="W2081">
        <v>0.38</v>
      </c>
    </row>
    <row r="2082" spans="1:23" x14ac:dyDescent="0.3">
      <c r="A2082" t="s">
        <v>951</v>
      </c>
      <c r="B2082" t="s">
        <v>1322</v>
      </c>
      <c r="D2082" s="1">
        <v>39856</v>
      </c>
      <c r="E2082" s="1">
        <v>39858</v>
      </c>
      <c r="F2082" s="1" t="str">
        <f t="shared" si="142"/>
        <v>February</v>
      </c>
      <c r="G2082" s="1" t="str">
        <f t="shared" si="143"/>
        <v>2009</v>
      </c>
      <c r="H2082" s="2">
        <f t="shared" si="144"/>
        <v>2</v>
      </c>
      <c r="I2082" s="2" t="b">
        <f t="shared" si="145"/>
        <v>0</v>
      </c>
      <c r="J2082" t="s">
        <v>34</v>
      </c>
      <c r="K2082">
        <v>14</v>
      </c>
      <c r="L2082">
        <v>2367.9899999999998</v>
      </c>
      <c r="M2082">
        <v>0.04</v>
      </c>
      <c r="N2082" t="s">
        <v>18</v>
      </c>
      <c r="O2082">
        <v>320.10000000000002</v>
      </c>
      <c r="P2082">
        <v>176.19</v>
      </c>
      <c r="Q2082">
        <v>11.87</v>
      </c>
      <c r="R2082" t="s">
        <v>260</v>
      </c>
      <c r="S2082" t="s">
        <v>260</v>
      </c>
      <c r="T2082" t="s">
        <v>42</v>
      </c>
      <c r="U2082" t="s">
        <v>22</v>
      </c>
      <c r="V2082" t="s">
        <v>23</v>
      </c>
      <c r="W2082">
        <v>0.62</v>
      </c>
    </row>
    <row r="2083" spans="1:23" x14ac:dyDescent="0.3">
      <c r="A2083" t="s">
        <v>1182</v>
      </c>
      <c r="B2083" t="s">
        <v>1183</v>
      </c>
      <c r="D2083" s="1">
        <v>40796</v>
      </c>
      <c r="E2083" s="1">
        <v>40797</v>
      </c>
      <c r="F2083" s="1" t="str">
        <f t="shared" si="142"/>
        <v>September</v>
      </c>
      <c r="G2083" s="1" t="str">
        <f t="shared" si="143"/>
        <v>2011</v>
      </c>
      <c r="H2083" s="2">
        <f t="shared" si="144"/>
        <v>1</v>
      </c>
      <c r="I2083" s="2" t="b">
        <f t="shared" si="145"/>
        <v>0</v>
      </c>
      <c r="J2083" t="s">
        <v>24</v>
      </c>
      <c r="K2083">
        <v>5</v>
      </c>
      <c r="L2083">
        <v>522.05999999999995</v>
      </c>
      <c r="M2083">
        <v>0.06</v>
      </c>
      <c r="N2083" t="s">
        <v>18</v>
      </c>
      <c r="O2083">
        <v>319.64</v>
      </c>
      <c r="P2083">
        <v>105.98</v>
      </c>
      <c r="Q2083">
        <v>13.99</v>
      </c>
      <c r="R2083" t="s">
        <v>260</v>
      </c>
      <c r="S2083" t="s">
        <v>260</v>
      </c>
      <c r="T2083" t="s">
        <v>27</v>
      </c>
      <c r="U2083" t="s">
        <v>36</v>
      </c>
      <c r="V2083" t="s">
        <v>37</v>
      </c>
      <c r="W2083">
        <v>0.65</v>
      </c>
    </row>
    <row r="2084" spans="1:23" x14ac:dyDescent="0.3">
      <c r="A2084" t="s">
        <v>1182</v>
      </c>
      <c r="B2084" t="s">
        <v>1183</v>
      </c>
      <c r="D2084" s="1">
        <v>40796</v>
      </c>
      <c r="E2084" s="1">
        <v>40798</v>
      </c>
      <c r="F2084" s="1" t="str">
        <f t="shared" si="142"/>
        <v>September</v>
      </c>
      <c r="G2084" s="1" t="str">
        <f t="shared" si="143"/>
        <v>2011</v>
      </c>
      <c r="H2084" s="2">
        <f t="shared" si="144"/>
        <v>2</v>
      </c>
      <c r="I2084" s="2" t="b">
        <f t="shared" si="145"/>
        <v>0</v>
      </c>
      <c r="J2084" t="s">
        <v>24</v>
      </c>
      <c r="K2084">
        <v>37</v>
      </c>
      <c r="L2084">
        <v>1218.08</v>
      </c>
      <c r="M2084">
        <v>0.1</v>
      </c>
      <c r="N2084" t="s">
        <v>18</v>
      </c>
      <c r="O2084">
        <v>99.79</v>
      </c>
      <c r="P2084">
        <v>34.58</v>
      </c>
      <c r="Q2084">
        <v>8.99</v>
      </c>
      <c r="R2084" t="s">
        <v>260</v>
      </c>
      <c r="S2084" t="s">
        <v>260</v>
      </c>
      <c r="T2084" t="s">
        <v>27</v>
      </c>
      <c r="U2084" t="s">
        <v>22</v>
      </c>
      <c r="V2084" t="s">
        <v>60</v>
      </c>
      <c r="W2084">
        <v>0.56000000000000005</v>
      </c>
    </row>
    <row r="2085" spans="1:23" x14ac:dyDescent="0.3">
      <c r="A2085" t="s">
        <v>1192</v>
      </c>
      <c r="B2085" t="s">
        <v>1310</v>
      </c>
      <c r="D2085" s="1">
        <v>39823</v>
      </c>
      <c r="E2085" s="1">
        <v>39825</v>
      </c>
      <c r="F2085" s="1" t="str">
        <f t="shared" si="142"/>
        <v>January</v>
      </c>
      <c r="G2085" s="1" t="str">
        <f t="shared" si="143"/>
        <v>2009</v>
      </c>
      <c r="H2085" s="2">
        <f t="shared" si="144"/>
        <v>2</v>
      </c>
      <c r="I2085" s="2" t="b">
        <f t="shared" si="145"/>
        <v>0</v>
      </c>
      <c r="J2085" t="s">
        <v>52</v>
      </c>
      <c r="K2085">
        <v>24</v>
      </c>
      <c r="L2085">
        <v>199.12</v>
      </c>
      <c r="M2085">
        <v>0.01</v>
      </c>
      <c r="N2085" t="s">
        <v>18</v>
      </c>
      <c r="O2085">
        <v>73.33</v>
      </c>
      <c r="P2085">
        <v>8.34</v>
      </c>
      <c r="Q2085">
        <v>0.96</v>
      </c>
      <c r="R2085" t="s">
        <v>260</v>
      </c>
      <c r="S2085" t="s">
        <v>260</v>
      </c>
      <c r="T2085" t="s">
        <v>31</v>
      </c>
      <c r="U2085" t="s">
        <v>36</v>
      </c>
      <c r="V2085" t="s">
        <v>37</v>
      </c>
      <c r="W2085">
        <v>0.43</v>
      </c>
    </row>
    <row r="2086" spans="1:23" x14ac:dyDescent="0.3">
      <c r="A2086" t="s">
        <v>1192</v>
      </c>
      <c r="B2086" t="s">
        <v>1310</v>
      </c>
      <c r="D2086" s="1">
        <v>39823</v>
      </c>
      <c r="E2086" s="1">
        <v>39824</v>
      </c>
      <c r="F2086" s="1" t="str">
        <f t="shared" si="142"/>
        <v>January</v>
      </c>
      <c r="G2086" s="1" t="str">
        <f t="shared" si="143"/>
        <v>2009</v>
      </c>
      <c r="H2086" s="2">
        <f t="shared" si="144"/>
        <v>1</v>
      </c>
      <c r="I2086" s="2" t="b">
        <f t="shared" si="145"/>
        <v>0</v>
      </c>
      <c r="J2086" t="s">
        <v>52</v>
      </c>
      <c r="K2086">
        <v>19</v>
      </c>
      <c r="L2086">
        <v>63.14</v>
      </c>
      <c r="M2086">
        <v>0.06</v>
      </c>
      <c r="N2086" t="s">
        <v>18</v>
      </c>
      <c r="O2086">
        <v>-53.75</v>
      </c>
      <c r="P2086">
        <v>3.28</v>
      </c>
      <c r="Q2086">
        <v>3.97</v>
      </c>
      <c r="R2086" t="s">
        <v>260</v>
      </c>
      <c r="S2086" t="s">
        <v>260</v>
      </c>
      <c r="T2086" t="s">
        <v>31</v>
      </c>
      <c r="U2086" t="s">
        <v>22</v>
      </c>
      <c r="V2086" t="s">
        <v>60</v>
      </c>
      <c r="W2086">
        <v>0.56000000000000005</v>
      </c>
    </row>
    <row r="2087" spans="1:23" x14ac:dyDescent="0.3">
      <c r="A2087" t="s">
        <v>1192</v>
      </c>
      <c r="B2087" t="s">
        <v>1310</v>
      </c>
      <c r="D2087" s="1">
        <v>40552</v>
      </c>
      <c r="E2087" s="1">
        <v>40554</v>
      </c>
      <c r="F2087" s="1" t="str">
        <f t="shared" si="142"/>
        <v>January</v>
      </c>
      <c r="G2087" s="1" t="str">
        <f t="shared" si="143"/>
        <v>2011</v>
      </c>
      <c r="H2087" s="2">
        <f t="shared" si="144"/>
        <v>2</v>
      </c>
      <c r="I2087" s="2" t="b">
        <f t="shared" si="145"/>
        <v>0</v>
      </c>
      <c r="J2087" t="s">
        <v>52</v>
      </c>
      <c r="K2087">
        <v>39</v>
      </c>
      <c r="L2087">
        <v>268.94</v>
      </c>
      <c r="M2087">
        <v>0.02</v>
      </c>
      <c r="N2087" t="s">
        <v>18</v>
      </c>
      <c r="O2087">
        <v>-87.52</v>
      </c>
      <c r="P2087">
        <v>6.48</v>
      </c>
      <c r="Q2087">
        <v>6.41</v>
      </c>
      <c r="R2087" t="s">
        <v>260</v>
      </c>
      <c r="S2087" t="s">
        <v>260</v>
      </c>
      <c r="T2087" t="s">
        <v>31</v>
      </c>
      <c r="U2087" t="s">
        <v>22</v>
      </c>
      <c r="V2087" t="s">
        <v>43</v>
      </c>
      <c r="W2087">
        <v>0.37</v>
      </c>
    </row>
    <row r="2088" spans="1:23" x14ac:dyDescent="0.3">
      <c r="A2088" t="s">
        <v>1192</v>
      </c>
      <c r="B2088" t="s">
        <v>1310</v>
      </c>
      <c r="D2088" s="1">
        <v>40552</v>
      </c>
      <c r="E2088" s="1">
        <v>40554</v>
      </c>
      <c r="F2088" s="1" t="str">
        <f t="shared" si="142"/>
        <v>January</v>
      </c>
      <c r="G2088" s="1" t="str">
        <f t="shared" si="143"/>
        <v>2011</v>
      </c>
      <c r="H2088" s="2">
        <f t="shared" si="144"/>
        <v>2</v>
      </c>
      <c r="I2088" s="2" t="b">
        <f t="shared" si="145"/>
        <v>0</v>
      </c>
      <c r="J2088" t="s">
        <v>52</v>
      </c>
      <c r="K2088">
        <v>38</v>
      </c>
      <c r="L2088">
        <v>847.82</v>
      </c>
      <c r="M2088">
        <v>0.05</v>
      </c>
      <c r="N2088" t="s">
        <v>25</v>
      </c>
      <c r="O2088">
        <v>-1348.5</v>
      </c>
      <c r="P2088">
        <v>20.98</v>
      </c>
      <c r="Q2088">
        <v>45</v>
      </c>
      <c r="R2088" t="s">
        <v>260</v>
      </c>
      <c r="S2088" t="s">
        <v>260</v>
      </c>
      <c r="T2088" t="s">
        <v>31</v>
      </c>
      <c r="U2088" t="s">
        <v>22</v>
      </c>
      <c r="V2088" t="s">
        <v>23</v>
      </c>
      <c r="W2088">
        <v>0.61</v>
      </c>
    </row>
    <row r="2089" spans="1:23" x14ac:dyDescent="0.3">
      <c r="A2089" t="s">
        <v>977</v>
      </c>
      <c r="B2089" t="s">
        <v>1284</v>
      </c>
      <c r="D2089" s="1">
        <v>41157</v>
      </c>
      <c r="E2089" s="1">
        <v>41158</v>
      </c>
      <c r="F2089" s="1" t="str">
        <f t="shared" si="142"/>
        <v>September</v>
      </c>
      <c r="G2089" s="1" t="str">
        <f t="shared" si="143"/>
        <v>2012</v>
      </c>
      <c r="H2089" s="2">
        <f t="shared" si="144"/>
        <v>1</v>
      </c>
      <c r="I2089" s="2" t="b">
        <f t="shared" si="145"/>
        <v>0</v>
      </c>
      <c r="J2089" t="s">
        <v>24</v>
      </c>
      <c r="K2089">
        <v>40</v>
      </c>
      <c r="L2089">
        <v>1992.45</v>
      </c>
      <c r="M2089">
        <v>0.05</v>
      </c>
      <c r="N2089" t="s">
        <v>25</v>
      </c>
      <c r="O2089">
        <v>-1609.92</v>
      </c>
      <c r="P2089">
        <v>48.58</v>
      </c>
      <c r="Q2089">
        <v>54.11</v>
      </c>
      <c r="R2089" t="s">
        <v>260</v>
      </c>
      <c r="S2089" t="s">
        <v>260</v>
      </c>
      <c r="T2089" t="s">
        <v>31</v>
      </c>
      <c r="U2089" t="s">
        <v>36</v>
      </c>
      <c r="V2089" t="s">
        <v>54</v>
      </c>
      <c r="W2089">
        <v>0.69</v>
      </c>
    </row>
    <row r="2090" spans="1:23" x14ac:dyDescent="0.3">
      <c r="A2090" t="s">
        <v>1175</v>
      </c>
      <c r="B2090" t="s">
        <v>1030</v>
      </c>
      <c r="D2090" s="1">
        <v>39856</v>
      </c>
      <c r="E2090" s="1">
        <v>39865</v>
      </c>
      <c r="F2090" s="1" t="str">
        <f t="shared" si="142"/>
        <v>February</v>
      </c>
      <c r="G2090" s="1" t="str">
        <f t="shared" si="143"/>
        <v>2009</v>
      </c>
      <c r="H2090" s="2">
        <f t="shared" si="144"/>
        <v>9</v>
      </c>
      <c r="I2090" s="2" t="b">
        <f t="shared" si="145"/>
        <v>0</v>
      </c>
      <c r="J2090" t="s">
        <v>17</v>
      </c>
      <c r="K2090">
        <v>15</v>
      </c>
      <c r="L2090">
        <v>103.62</v>
      </c>
      <c r="M2090">
        <v>0.1</v>
      </c>
      <c r="N2090" t="s">
        <v>18</v>
      </c>
      <c r="O2090">
        <v>39.979999999999997</v>
      </c>
      <c r="P2090">
        <v>7.31</v>
      </c>
      <c r="Q2090">
        <v>0.49</v>
      </c>
      <c r="R2090" t="s">
        <v>260</v>
      </c>
      <c r="S2090" t="s">
        <v>260</v>
      </c>
      <c r="T2090" t="s">
        <v>21</v>
      </c>
      <c r="U2090" t="s">
        <v>22</v>
      </c>
      <c r="V2090" t="s">
        <v>57</v>
      </c>
      <c r="W2090">
        <v>0.38</v>
      </c>
    </row>
    <row r="2091" spans="1:23" x14ac:dyDescent="0.3">
      <c r="A2091" t="s">
        <v>1175</v>
      </c>
      <c r="B2091" t="s">
        <v>1030</v>
      </c>
      <c r="D2091" s="1">
        <v>39856</v>
      </c>
      <c r="E2091" s="1">
        <v>39856</v>
      </c>
      <c r="F2091" s="1" t="str">
        <f t="shared" si="142"/>
        <v>February</v>
      </c>
      <c r="G2091" s="1" t="str">
        <f t="shared" si="143"/>
        <v>2009</v>
      </c>
      <c r="H2091" s="2">
        <f t="shared" si="144"/>
        <v>0</v>
      </c>
      <c r="I2091" s="2" t="str">
        <f t="shared" si="145"/>
        <v>FREE DELIVERY</v>
      </c>
      <c r="J2091" t="s">
        <v>17</v>
      </c>
      <c r="K2091">
        <v>20</v>
      </c>
      <c r="L2091">
        <v>124.84</v>
      </c>
      <c r="M2091">
        <v>0.08</v>
      </c>
      <c r="N2091" t="s">
        <v>18</v>
      </c>
      <c r="O2091">
        <v>10.56</v>
      </c>
      <c r="P2091">
        <v>6.7</v>
      </c>
      <c r="Q2091">
        <v>1.56</v>
      </c>
      <c r="R2091" t="s">
        <v>260</v>
      </c>
      <c r="S2091" t="s">
        <v>260</v>
      </c>
      <c r="T2091" t="s">
        <v>21</v>
      </c>
      <c r="U2091" t="s">
        <v>22</v>
      </c>
      <c r="V2091" t="s">
        <v>60</v>
      </c>
      <c r="W2091">
        <v>0.52</v>
      </c>
    </row>
    <row r="2092" spans="1:23" x14ac:dyDescent="0.3">
      <c r="A2092" t="s">
        <v>1285</v>
      </c>
      <c r="B2092" t="s">
        <v>1286</v>
      </c>
      <c r="D2092" s="1">
        <v>40219</v>
      </c>
      <c r="E2092" s="1">
        <v>40222</v>
      </c>
      <c r="F2092" s="1" t="str">
        <f t="shared" si="142"/>
        <v>February</v>
      </c>
      <c r="G2092" s="1" t="str">
        <f t="shared" si="143"/>
        <v>2010</v>
      </c>
      <c r="H2092" s="2">
        <f t="shared" si="144"/>
        <v>3</v>
      </c>
      <c r="I2092" s="2" t="b">
        <f t="shared" si="145"/>
        <v>0</v>
      </c>
      <c r="J2092" t="s">
        <v>44</v>
      </c>
      <c r="K2092">
        <v>10</v>
      </c>
      <c r="L2092">
        <v>633.13</v>
      </c>
      <c r="M2092">
        <v>0.05</v>
      </c>
      <c r="N2092" t="s">
        <v>25</v>
      </c>
      <c r="O2092">
        <v>-203.9</v>
      </c>
      <c r="P2092">
        <v>58.14</v>
      </c>
      <c r="Q2092">
        <v>36.61</v>
      </c>
      <c r="R2092" t="s">
        <v>260</v>
      </c>
      <c r="S2092" t="s">
        <v>260</v>
      </c>
      <c r="T2092" t="s">
        <v>31</v>
      </c>
      <c r="U2092" t="s">
        <v>36</v>
      </c>
      <c r="V2092" t="s">
        <v>54</v>
      </c>
      <c r="W2092">
        <v>0.61</v>
      </c>
    </row>
    <row r="2093" spans="1:23" x14ac:dyDescent="0.3">
      <c r="A2093" t="s">
        <v>1325</v>
      </c>
      <c r="B2093" t="s">
        <v>1326</v>
      </c>
      <c r="D2093" s="1">
        <v>40764</v>
      </c>
      <c r="E2093" s="1">
        <v>40764</v>
      </c>
      <c r="F2093" s="1" t="str">
        <f t="shared" si="142"/>
        <v>August</v>
      </c>
      <c r="G2093" s="1" t="str">
        <f t="shared" si="143"/>
        <v>2011</v>
      </c>
      <c r="H2093" s="2">
        <f t="shared" si="144"/>
        <v>0</v>
      </c>
      <c r="I2093" s="2" t="str">
        <f t="shared" si="145"/>
        <v>FREE DELIVERY</v>
      </c>
      <c r="J2093" t="s">
        <v>34</v>
      </c>
      <c r="K2093">
        <v>3</v>
      </c>
      <c r="L2093">
        <v>10.33</v>
      </c>
      <c r="M2093">
        <v>0.04</v>
      </c>
      <c r="N2093" t="s">
        <v>18</v>
      </c>
      <c r="O2093">
        <v>-3.86</v>
      </c>
      <c r="P2093">
        <v>2.98</v>
      </c>
      <c r="Q2093">
        <v>1.58</v>
      </c>
      <c r="R2093" t="s">
        <v>260</v>
      </c>
      <c r="S2093" t="s">
        <v>260</v>
      </c>
      <c r="T2093" t="s">
        <v>21</v>
      </c>
      <c r="U2093" t="s">
        <v>22</v>
      </c>
      <c r="V2093" t="s">
        <v>46</v>
      </c>
      <c r="W2093">
        <v>0.39</v>
      </c>
    </row>
    <row r="2094" spans="1:23" x14ac:dyDescent="0.3">
      <c r="A2094" t="s">
        <v>1325</v>
      </c>
      <c r="B2094" t="s">
        <v>1326</v>
      </c>
      <c r="D2094" s="1">
        <v>40764</v>
      </c>
      <c r="E2094" s="1">
        <v>40765</v>
      </c>
      <c r="F2094" s="1" t="str">
        <f t="shared" si="142"/>
        <v>August</v>
      </c>
      <c r="G2094" s="1" t="str">
        <f t="shared" si="143"/>
        <v>2011</v>
      </c>
      <c r="H2094" s="2">
        <f t="shared" si="144"/>
        <v>1</v>
      </c>
      <c r="I2094" s="2" t="b">
        <f t="shared" si="145"/>
        <v>0</v>
      </c>
      <c r="J2094" t="s">
        <v>34</v>
      </c>
      <c r="K2094">
        <v>2</v>
      </c>
      <c r="L2094">
        <v>14.39</v>
      </c>
      <c r="M2094">
        <v>7.0000000000000007E-2</v>
      </c>
      <c r="N2094" t="s">
        <v>18</v>
      </c>
      <c r="O2094">
        <v>-10.24</v>
      </c>
      <c r="P2094">
        <v>5.81</v>
      </c>
      <c r="Q2094">
        <v>3.37</v>
      </c>
      <c r="R2094" t="s">
        <v>260</v>
      </c>
      <c r="S2094" t="s">
        <v>260</v>
      </c>
      <c r="T2094" t="s">
        <v>21</v>
      </c>
      <c r="U2094" t="s">
        <v>22</v>
      </c>
      <c r="V2094" t="s">
        <v>46</v>
      </c>
      <c r="W2094">
        <v>0.54</v>
      </c>
    </row>
    <row r="2095" spans="1:23" x14ac:dyDescent="0.3">
      <c r="A2095" t="s">
        <v>1327</v>
      </c>
      <c r="B2095" t="s">
        <v>1328</v>
      </c>
      <c r="D2095" s="1">
        <v>40379</v>
      </c>
      <c r="E2095" s="1">
        <v>40379</v>
      </c>
      <c r="F2095" s="1" t="str">
        <f t="shared" si="142"/>
        <v>July</v>
      </c>
      <c r="G2095" s="1" t="str">
        <f t="shared" si="143"/>
        <v>2010</v>
      </c>
      <c r="H2095" s="2">
        <f t="shared" si="144"/>
        <v>0</v>
      </c>
      <c r="I2095" s="2" t="str">
        <f t="shared" si="145"/>
        <v>FREE DELIVERY</v>
      </c>
      <c r="J2095" t="s">
        <v>24</v>
      </c>
      <c r="K2095">
        <v>15</v>
      </c>
      <c r="L2095">
        <v>6933.45</v>
      </c>
      <c r="M2095">
        <v>0.04</v>
      </c>
      <c r="N2095" t="s">
        <v>25</v>
      </c>
      <c r="O2095">
        <v>1200.21</v>
      </c>
      <c r="P2095">
        <v>449.99</v>
      </c>
      <c r="Q2095">
        <v>49</v>
      </c>
      <c r="R2095" t="s">
        <v>260</v>
      </c>
      <c r="S2095" t="s">
        <v>260</v>
      </c>
      <c r="T2095" t="s">
        <v>31</v>
      </c>
      <c r="U2095" t="s">
        <v>32</v>
      </c>
      <c r="V2095" t="s">
        <v>62</v>
      </c>
      <c r="W2095">
        <v>0.38</v>
      </c>
    </row>
    <row r="2096" spans="1:23" x14ac:dyDescent="0.3">
      <c r="A2096" t="s">
        <v>1327</v>
      </c>
      <c r="B2096" t="s">
        <v>1328</v>
      </c>
      <c r="D2096" s="1">
        <v>40379</v>
      </c>
      <c r="E2096" s="1">
        <v>40380</v>
      </c>
      <c r="F2096" s="1" t="str">
        <f t="shared" si="142"/>
        <v>July</v>
      </c>
      <c r="G2096" s="1" t="str">
        <f t="shared" si="143"/>
        <v>2010</v>
      </c>
      <c r="H2096" s="2">
        <f t="shared" si="144"/>
        <v>1</v>
      </c>
      <c r="I2096" s="2" t="b">
        <f t="shared" si="145"/>
        <v>0</v>
      </c>
      <c r="J2096" t="s">
        <v>24</v>
      </c>
      <c r="K2096">
        <v>14</v>
      </c>
      <c r="L2096">
        <v>54.99</v>
      </c>
      <c r="M2096">
        <v>0.06</v>
      </c>
      <c r="N2096" t="s">
        <v>18</v>
      </c>
      <c r="O2096">
        <v>8.07</v>
      </c>
      <c r="P2096">
        <v>4</v>
      </c>
      <c r="Q2096">
        <v>1.3</v>
      </c>
      <c r="R2096" t="s">
        <v>260</v>
      </c>
      <c r="S2096" t="s">
        <v>260</v>
      </c>
      <c r="T2096" t="s">
        <v>31</v>
      </c>
      <c r="U2096" t="s">
        <v>22</v>
      </c>
      <c r="V2096" t="s">
        <v>43</v>
      </c>
      <c r="W2096">
        <v>0.37</v>
      </c>
    </row>
    <row r="2097" spans="1:23" x14ac:dyDescent="0.3">
      <c r="A2097" t="s">
        <v>1007</v>
      </c>
      <c r="B2097" t="s">
        <v>903</v>
      </c>
      <c r="D2097" s="1">
        <v>40562</v>
      </c>
      <c r="E2097" s="1">
        <v>40563</v>
      </c>
      <c r="F2097" s="1" t="str">
        <f t="shared" si="142"/>
        <v>January</v>
      </c>
      <c r="G2097" s="1" t="str">
        <f t="shared" si="143"/>
        <v>2011</v>
      </c>
      <c r="H2097" s="2">
        <f t="shared" si="144"/>
        <v>1</v>
      </c>
      <c r="I2097" s="2" t="b">
        <f t="shared" si="145"/>
        <v>0</v>
      </c>
      <c r="J2097" t="s">
        <v>24</v>
      </c>
      <c r="K2097">
        <v>9</v>
      </c>
      <c r="L2097">
        <v>42.21</v>
      </c>
      <c r="M2097">
        <v>0</v>
      </c>
      <c r="N2097" t="s">
        <v>39</v>
      </c>
      <c r="O2097">
        <v>18.21</v>
      </c>
      <c r="P2097">
        <v>2.88</v>
      </c>
      <c r="Q2097">
        <v>0.99</v>
      </c>
      <c r="R2097" t="s">
        <v>260</v>
      </c>
      <c r="S2097" t="s">
        <v>260</v>
      </c>
      <c r="T2097" t="s">
        <v>27</v>
      </c>
      <c r="U2097" t="s">
        <v>22</v>
      </c>
      <c r="V2097" t="s">
        <v>57</v>
      </c>
      <c r="W2097">
        <v>0.36</v>
      </c>
    </row>
    <row r="2098" spans="1:23" x14ac:dyDescent="0.3">
      <c r="A2098" t="s">
        <v>1329</v>
      </c>
      <c r="B2098" t="s">
        <v>1330</v>
      </c>
      <c r="D2098" s="1">
        <v>40747</v>
      </c>
      <c r="E2098" s="1">
        <v>40748</v>
      </c>
      <c r="F2098" s="1" t="str">
        <f t="shared" si="142"/>
        <v>July</v>
      </c>
      <c r="G2098" s="1" t="str">
        <f t="shared" si="143"/>
        <v>2011</v>
      </c>
      <c r="H2098" s="2">
        <f t="shared" si="144"/>
        <v>1</v>
      </c>
      <c r="I2098" s="2" t="b">
        <f t="shared" si="145"/>
        <v>0</v>
      </c>
      <c r="J2098" t="s">
        <v>52</v>
      </c>
      <c r="K2098">
        <v>50</v>
      </c>
      <c r="L2098">
        <v>514.86</v>
      </c>
      <c r="M2098">
        <v>0.09</v>
      </c>
      <c r="N2098" t="s">
        <v>18</v>
      </c>
      <c r="O2098">
        <v>-53.18</v>
      </c>
      <c r="P2098">
        <v>10.89</v>
      </c>
      <c r="Q2098">
        <v>4.5</v>
      </c>
      <c r="R2098" t="s">
        <v>260</v>
      </c>
      <c r="S2098" t="s">
        <v>260</v>
      </c>
      <c r="T2098" t="s">
        <v>42</v>
      </c>
      <c r="U2098" t="s">
        <v>22</v>
      </c>
      <c r="V2098" t="s">
        <v>28</v>
      </c>
      <c r="W2098">
        <v>0.59</v>
      </c>
    </row>
    <row r="2099" spans="1:23" x14ac:dyDescent="0.3">
      <c r="A2099" t="s">
        <v>1331</v>
      </c>
      <c r="B2099" t="s">
        <v>1332</v>
      </c>
      <c r="D2099" s="1">
        <v>40106</v>
      </c>
      <c r="E2099" s="1">
        <v>40108</v>
      </c>
      <c r="F2099" s="1" t="str">
        <f t="shared" si="142"/>
        <v>October</v>
      </c>
      <c r="G2099" s="1" t="str">
        <f t="shared" si="143"/>
        <v>2009</v>
      </c>
      <c r="H2099" s="2">
        <f t="shared" si="144"/>
        <v>2</v>
      </c>
      <c r="I2099" s="2" t="b">
        <f t="shared" si="145"/>
        <v>0</v>
      </c>
      <c r="J2099" t="s">
        <v>24</v>
      </c>
      <c r="K2099">
        <v>44</v>
      </c>
      <c r="L2099">
        <v>14521.39</v>
      </c>
      <c r="M2099">
        <v>0.03</v>
      </c>
      <c r="N2099" t="s">
        <v>18</v>
      </c>
      <c r="O2099">
        <v>5034.1499999999996</v>
      </c>
      <c r="P2099">
        <v>320.98</v>
      </c>
      <c r="Q2099">
        <v>24.49</v>
      </c>
      <c r="R2099" t="s">
        <v>260</v>
      </c>
      <c r="S2099" t="s">
        <v>260</v>
      </c>
      <c r="T2099" t="s">
        <v>42</v>
      </c>
      <c r="U2099" t="s">
        <v>36</v>
      </c>
      <c r="V2099" t="s">
        <v>67</v>
      </c>
      <c r="W2099">
        <v>0.55000000000000004</v>
      </c>
    </row>
    <row r="2100" spans="1:23" x14ac:dyDescent="0.3">
      <c r="A2100" t="s">
        <v>1331</v>
      </c>
      <c r="B2100" t="s">
        <v>1332</v>
      </c>
      <c r="D2100" s="1">
        <v>40106</v>
      </c>
      <c r="E2100" s="1">
        <v>40107</v>
      </c>
      <c r="F2100" s="1" t="str">
        <f t="shared" si="142"/>
        <v>October</v>
      </c>
      <c r="G2100" s="1" t="str">
        <f t="shared" si="143"/>
        <v>2009</v>
      </c>
      <c r="H2100" s="2">
        <f t="shared" si="144"/>
        <v>1</v>
      </c>
      <c r="I2100" s="2" t="b">
        <f t="shared" si="145"/>
        <v>0</v>
      </c>
      <c r="J2100" t="s">
        <v>24</v>
      </c>
      <c r="K2100">
        <v>39</v>
      </c>
      <c r="L2100">
        <v>3925.9715000000001</v>
      </c>
      <c r="M2100">
        <v>0.06</v>
      </c>
      <c r="N2100" t="s">
        <v>18</v>
      </c>
      <c r="O2100">
        <v>671.95</v>
      </c>
      <c r="P2100">
        <v>125.99</v>
      </c>
      <c r="Q2100">
        <v>8.8000000000000007</v>
      </c>
      <c r="R2100" t="s">
        <v>260</v>
      </c>
      <c r="S2100" t="s">
        <v>260</v>
      </c>
      <c r="T2100" t="s">
        <v>42</v>
      </c>
      <c r="U2100" t="s">
        <v>32</v>
      </c>
      <c r="V2100" t="s">
        <v>33</v>
      </c>
      <c r="W2100">
        <v>0.59</v>
      </c>
    </row>
    <row r="2101" spans="1:23" x14ac:dyDescent="0.3">
      <c r="A2101" t="s">
        <v>1295</v>
      </c>
      <c r="B2101" t="s">
        <v>944</v>
      </c>
      <c r="D2101" s="1">
        <v>40641</v>
      </c>
      <c r="E2101" s="1">
        <v>40642</v>
      </c>
      <c r="F2101" s="1" t="str">
        <f t="shared" si="142"/>
        <v>April</v>
      </c>
      <c r="G2101" s="1" t="str">
        <f t="shared" si="143"/>
        <v>2011</v>
      </c>
      <c r="H2101" s="2">
        <f t="shared" si="144"/>
        <v>1</v>
      </c>
      <c r="I2101" s="2" t="b">
        <f t="shared" si="145"/>
        <v>0</v>
      </c>
      <c r="J2101" t="s">
        <v>34</v>
      </c>
      <c r="K2101">
        <v>31</v>
      </c>
      <c r="L2101">
        <v>894.64</v>
      </c>
      <c r="M2101">
        <v>0.01</v>
      </c>
      <c r="N2101" t="s">
        <v>18</v>
      </c>
      <c r="O2101">
        <v>-27.79</v>
      </c>
      <c r="P2101">
        <v>27.42</v>
      </c>
      <c r="Q2101">
        <v>19.46</v>
      </c>
      <c r="R2101" t="s">
        <v>260</v>
      </c>
      <c r="S2101" t="s">
        <v>260</v>
      </c>
      <c r="T2101" t="s">
        <v>27</v>
      </c>
      <c r="U2101" t="s">
        <v>36</v>
      </c>
      <c r="V2101" t="s">
        <v>37</v>
      </c>
      <c r="W2101">
        <v>0.44</v>
      </c>
    </row>
    <row r="2102" spans="1:23" x14ac:dyDescent="0.3">
      <c r="A2102" t="s">
        <v>932</v>
      </c>
      <c r="B2102" t="s">
        <v>1289</v>
      </c>
      <c r="D2102" s="1">
        <v>40704</v>
      </c>
      <c r="E2102" s="1">
        <v>40706</v>
      </c>
      <c r="F2102" s="1" t="str">
        <f t="shared" si="142"/>
        <v>June</v>
      </c>
      <c r="G2102" s="1" t="str">
        <f t="shared" si="143"/>
        <v>2011</v>
      </c>
      <c r="H2102" s="2">
        <f t="shared" si="144"/>
        <v>2</v>
      </c>
      <c r="I2102" s="2" t="b">
        <f t="shared" si="145"/>
        <v>0</v>
      </c>
      <c r="J2102" t="s">
        <v>44</v>
      </c>
      <c r="K2102">
        <v>39</v>
      </c>
      <c r="L2102">
        <v>158.97</v>
      </c>
      <c r="M2102">
        <v>0.08</v>
      </c>
      <c r="N2102" t="s">
        <v>18</v>
      </c>
      <c r="O2102">
        <v>-30.27</v>
      </c>
      <c r="P2102">
        <v>4.18</v>
      </c>
      <c r="Q2102">
        <v>2.99</v>
      </c>
      <c r="R2102" t="s">
        <v>260</v>
      </c>
      <c r="S2102" t="s">
        <v>260</v>
      </c>
      <c r="T2102" t="s">
        <v>21</v>
      </c>
      <c r="U2102" t="s">
        <v>22</v>
      </c>
      <c r="V2102" t="s">
        <v>29</v>
      </c>
      <c r="W2102">
        <v>0.37</v>
      </c>
    </row>
    <row r="2103" spans="1:23" x14ac:dyDescent="0.3">
      <c r="A2103" t="s">
        <v>932</v>
      </c>
      <c r="B2103" t="s">
        <v>1289</v>
      </c>
      <c r="D2103" s="1">
        <v>40704</v>
      </c>
      <c r="E2103" s="1">
        <v>40706</v>
      </c>
      <c r="F2103" s="1" t="str">
        <f t="shared" si="142"/>
        <v>June</v>
      </c>
      <c r="G2103" s="1" t="str">
        <f t="shared" si="143"/>
        <v>2011</v>
      </c>
      <c r="H2103" s="2">
        <f t="shared" si="144"/>
        <v>2</v>
      </c>
      <c r="I2103" s="2" t="b">
        <f t="shared" si="145"/>
        <v>0</v>
      </c>
      <c r="J2103" t="s">
        <v>44</v>
      </c>
      <c r="K2103">
        <v>49</v>
      </c>
      <c r="L2103">
        <v>138.96</v>
      </c>
      <c r="M2103">
        <v>0.03</v>
      </c>
      <c r="N2103" t="s">
        <v>18</v>
      </c>
      <c r="O2103">
        <v>19.87</v>
      </c>
      <c r="P2103">
        <v>2.88</v>
      </c>
      <c r="Q2103">
        <v>0.7</v>
      </c>
      <c r="R2103" t="s">
        <v>260</v>
      </c>
      <c r="S2103" t="s">
        <v>260</v>
      </c>
      <c r="T2103" t="s">
        <v>21</v>
      </c>
      <c r="U2103" t="s">
        <v>22</v>
      </c>
      <c r="V2103" t="s">
        <v>60</v>
      </c>
      <c r="W2103">
        <v>0.56000000000000005</v>
      </c>
    </row>
    <row r="2104" spans="1:23" x14ac:dyDescent="0.3">
      <c r="A2104" t="s">
        <v>1192</v>
      </c>
      <c r="B2104" t="s">
        <v>1303</v>
      </c>
      <c r="D2104" s="1">
        <v>40944</v>
      </c>
      <c r="E2104" s="1">
        <v>40946</v>
      </c>
      <c r="F2104" s="1" t="str">
        <f t="shared" si="142"/>
        <v>February</v>
      </c>
      <c r="G2104" s="1" t="str">
        <f t="shared" si="143"/>
        <v>2012</v>
      </c>
      <c r="H2104" s="2">
        <f t="shared" si="144"/>
        <v>2</v>
      </c>
      <c r="I2104" s="2" t="b">
        <f t="shared" si="145"/>
        <v>0</v>
      </c>
      <c r="J2104" t="s">
        <v>34</v>
      </c>
      <c r="K2104">
        <v>22</v>
      </c>
      <c r="L2104">
        <v>75.19</v>
      </c>
      <c r="M2104">
        <v>0.06</v>
      </c>
      <c r="N2104" t="s">
        <v>18</v>
      </c>
      <c r="O2104">
        <v>-59.12</v>
      </c>
      <c r="P2104">
        <v>3.28</v>
      </c>
      <c r="Q2104">
        <v>3.97</v>
      </c>
      <c r="R2104" t="s">
        <v>260</v>
      </c>
      <c r="S2104" t="s">
        <v>260</v>
      </c>
      <c r="T2104" t="s">
        <v>27</v>
      </c>
      <c r="U2104" t="s">
        <v>36</v>
      </c>
      <c r="V2104" t="s">
        <v>37</v>
      </c>
      <c r="W2104">
        <v>0.57999999999999996</v>
      </c>
    </row>
    <row r="2105" spans="1:23" x14ac:dyDescent="0.3">
      <c r="A2105" t="s">
        <v>1300</v>
      </c>
      <c r="B2105" t="s">
        <v>1301</v>
      </c>
      <c r="D2105" s="1">
        <v>40536</v>
      </c>
      <c r="E2105" s="1">
        <v>40538</v>
      </c>
      <c r="F2105" s="1" t="str">
        <f t="shared" si="142"/>
        <v>December</v>
      </c>
      <c r="G2105" s="1" t="str">
        <f t="shared" si="143"/>
        <v>2010</v>
      </c>
      <c r="H2105" s="2">
        <f t="shared" si="144"/>
        <v>2</v>
      </c>
      <c r="I2105" s="2" t="b">
        <f t="shared" si="145"/>
        <v>0</v>
      </c>
      <c r="J2105" t="s">
        <v>24</v>
      </c>
      <c r="K2105">
        <v>28</v>
      </c>
      <c r="L2105">
        <v>51.14</v>
      </c>
      <c r="M2105">
        <v>0.08</v>
      </c>
      <c r="N2105" t="s">
        <v>18</v>
      </c>
      <c r="O2105">
        <v>-81.96</v>
      </c>
      <c r="P2105">
        <v>1.74</v>
      </c>
      <c r="Q2105">
        <v>4.08</v>
      </c>
      <c r="R2105" t="s">
        <v>260</v>
      </c>
      <c r="S2105" t="s">
        <v>260</v>
      </c>
      <c r="T2105" t="s">
        <v>42</v>
      </c>
      <c r="U2105" t="s">
        <v>36</v>
      </c>
      <c r="V2105" t="s">
        <v>37</v>
      </c>
      <c r="W2105">
        <v>0.53</v>
      </c>
    </row>
    <row r="2106" spans="1:23" x14ac:dyDescent="0.3">
      <c r="A2106" t="s">
        <v>1039</v>
      </c>
      <c r="B2106" t="s">
        <v>1313</v>
      </c>
      <c r="D2106" s="1">
        <v>40084</v>
      </c>
      <c r="E2106" s="1">
        <v>40086</v>
      </c>
      <c r="F2106" s="1" t="str">
        <f t="shared" si="142"/>
        <v>September</v>
      </c>
      <c r="G2106" s="1" t="str">
        <f t="shared" si="143"/>
        <v>2009</v>
      </c>
      <c r="H2106" s="2">
        <f t="shared" si="144"/>
        <v>2</v>
      </c>
      <c r="I2106" s="2" t="b">
        <f t="shared" si="145"/>
        <v>0</v>
      </c>
      <c r="J2106" t="s">
        <v>24</v>
      </c>
      <c r="K2106">
        <v>42</v>
      </c>
      <c r="L2106">
        <v>1737.06</v>
      </c>
      <c r="M2106">
        <v>0.02</v>
      </c>
      <c r="N2106" t="s">
        <v>18</v>
      </c>
      <c r="O2106">
        <v>339.17</v>
      </c>
      <c r="P2106">
        <v>39.979999999999997</v>
      </c>
      <c r="Q2106">
        <v>9.1999999999999993</v>
      </c>
      <c r="R2106" t="s">
        <v>260</v>
      </c>
      <c r="S2106" t="s">
        <v>260</v>
      </c>
      <c r="T2106" t="s">
        <v>31</v>
      </c>
      <c r="U2106" t="s">
        <v>36</v>
      </c>
      <c r="V2106" t="s">
        <v>37</v>
      </c>
      <c r="W2106">
        <v>0.65</v>
      </c>
    </row>
    <row r="2107" spans="1:23" x14ac:dyDescent="0.3">
      <c r="A2107" t="s">
        <v>1287</v>
      </c>
      <c r="B2107" t="s">
        <v>925</v>
      </c>
      <c r="D2107" s="1">
        <v>40978</v>
      </c>
      <c r="E2107" s="1">
        <v>40980</v>
      </c>
      <c r="F2107" s="1" t="str">
        <f t="shared" si="142"/>
        <v>March</v>
      </c>
      <c r="G2107" s="1" t="str">
        <f t="shared" si="143"/>
        <v>2012</v>
      </c>
      <c r="H2107" s="2">
        <f t="shared" si="144"/>
        <v>2</v>
      </c>
      <c r="I2107" s="2" t="b">
        <f t="shared" si="145"/>
        <v>0</v>
      </c>
      <c r="J2107" t="s">
        <v>24</v>
      </c>
      <c r="K2107">
        <v>46</v>
      </c>
      <c r="L2107">
        <v>2430.34</v>
      </c>
      <c r="M2107">
        <v>0.08</v>
      </c>
      <c r="N2107" t="s">
        <v>18</v>
      </c>
      <c r="O2107">
        <v>752.87</v>
      </c>
      <c r="P2107">
        <v>55.98</v>
      </c>
      <c r="Q2107">
        <v>13.88</v>
      </c>
      <c r="R2107" t="s">
        <v>260</v>
      </c>
      <c r="S2107" t="s">
        <v>260</v>
      </c>
      <c r="T2107" t="s">
        <v>27</v>
      </c>
      <c r="U2107" t="s">
        <v>22</v>
      </c>
      <c r="V2107" t="s">
        <v>43</v>
      </c>
      <c r="W2107">
        <v>0.36</v>
      </c>
    </row>
    <row r="2108" spans="1:23" x14ac:dyDescent="0.3">
      <c r="A2108" t="s">
        <v>1287</v>
      </c>
      <c r="B2108" t="s">
        <v>925</v>
      </c>
      <c r="D2108" s="1">
        <v>40978</v>
      </c>
      <c r="E2108" s="1">
        <v>40979</v>
      </c>
      <c r="F2108" s="1" t="str">
        <f t="shared" si="142"/>
        <v>March</v>
      </c>
      <c r="G2108" s="1" t="str">
        <f t="shared" si="143"/>
        <v>2012</v>
      </c>
      <c r="H2108" s="2">
        <f t="shared" si="144"/>
        <v>1</v>
      </c>
      <c r="I2108" s="2" t="b">
        <f t="shared" si="145"/>
        <v>0</v>
      </c>
      <c r="J2108" t="s">
        <v>24</v>
      </c>
      <c r="K2108">
        <v>36</v>
      </c>
      <c r="L2108">
        <v>218.6</v>
      </c>
      <c r="M2108">
        <v>0.05</v>
      </c>
      <c r="N2108" t="s">
        <v>39</v>
      </c>
      <c r="O2108">
        <v>-46.43</v>
      </c>
      <c r="P2108">
        <v>5.78</v>
      </c>
      <c r="Q2108">
        <v>4.96</v>
      </c>
      <c r="R2108" t="s">
        <v>260</v>
      </c>
      <c r="S2108" t="s">
        <v>260</v>
      </c>
      <c r="T2108" t="s">
        <v>27</v>
      </c>
      <c r="U2108" t="s">
        <v>22</v>
      </c>
      <c r="V2108" t="s">
        <v>43</v>
      </c>
      <c r="W2108">
        <v>0.36</v>
      </c>
    </row>
    <row r="2109" spans="1:23" x14ac:dyDescent="0.3">
      <c r="A2109" t="s">
        <v>1275</v>
      </c>
      <c r="B2109" t="s">
        <v>1276</v>
      </c>
      <c r="D2109" s="1">
        <v>40099</v>
      </c>
      <c r="E2109" s="1">
        <v>40101</v>
      </c>
      <c r="F2109" s="1" t="str">
        <f t="shared" si="142"/>
        <v>October</v>
      </c>
      <c r="G2109" s="1" t="str">
        <f t="shared" si="143"/>
        <v>2009</v>
      </c>
      <c r="H2109" s="2">
        <f t="shared" si="144"/>
        <v>2</v>
      </c>
      <c r="I2109" s="2" t="b">
        <f t="shared" si="145"/>
        <v>0</v>
      </c>
      <c r="J2109" t="s">
        <v>44</v>
      </c>
      <c r="K2109">
        <v>31</v>
      </c>
      <c r="L2109">
        <v>1401.75</v>
      </c>
      <c r="M2109">
        <v>0.02</v>
      </c>
      <c r="N2109" t="s">
        <v>18</v>
      </c>
      <c r="O2109">
        <v>426.44</v>
      </c>
      <c r="P2109">
        <v>42.98</v>
      </c>
      <c r="Q2109">
        <v>4.62</v>
      </c>
      <c r="R2109" t="s">
        <v>260</v>
      </c>
      <c r="S2109" t="s">
        <v>260</v>
      </c>
      <c r="T2109" t="s">
        <v>31</v>
      </c>
      <c r="U2109" t="s">
        <v>22</v>
      </c>
      <c r="V2109" t="s">
        <v>28</v>
      </c>
      <c r="W2109">
        <v>0.56000000000000005</v>
      </c>
    </row>
    <row r="2110" spans="1:23" x14ac:dyDescent="0.3">
      <c r="A2110" t="s">
        <v>1182</v>
      </c>
      <c r="B2110" t="s">
        <v>1183</v>
      </c>
      <c r="D2110" s="1">
        <v>41212</v>
      </c>
      <c r="E2110" s="1">
        <v>41214</v>
      </c>
      <c r="F2110" s="1" t="str">
        <f t="shared" si="142"/>
        <v>November</v>
      </c>
      <c r="G2110" s="1" t="str">
        <f t="shared" si="143"/>
        <v>2012</v>
      </c>
      <c r="H2110" s="2">
        <f t="shared" si="144"/>
        <v>2</v>
      </c>
      <c r="I2110" s="2" t="b">
        <f t="shared" si="145"/>
        <v>0</v>
      </c>
      <c r="J2110" t="s">
        <v>52</v>
      </c>
      <c r="K2110">
        <v>28</v>
      </c>
      <c r="L2110">
        <v>80.53</v>
      </c>
      <c r="M2110">
        <v>0.01</v>
      </c>
      <c r="N2110" t="s">
        <v>18</v>
      </c>
      <c r="O2110">
        <v>10.01</v>
      </c>
      <c r="P2110">
        <v>2.88</v>
      </c>
      <c r="Q2110">
        <v>0.7</v>
      </c>
      <c r="R2110" t="s">
        <v>260</v>
      </c>
      <c r="S2110" t="s">
        <v>260</v>
      </c>
      <c r="T2110" t="s">
        <v>27</v>
      </c>
      <c r="U2110" t="s">
        <v>22</v>
      </c>
      <c r="V2110" t="s">
        <v>60</v>
      </c>
      <c r="W2110">
        <v>0.56000000000000005</v>
      </c>
    </row>
    <row r="2111" spans="1:23" x14ac:dyDescent="0.3">
      <c r="A2111" t="s">
        <v>1315</v>
      </c>
      <c r="B2111" t="s">
        <v>1316</v>
      </c>
      <c r="D2111" s="1">
        <v>40980</v>
      </c>
      <c r="E2111" s="1">
        <v>40981</v>
      </c>
      <c r="F2111" s="1" t="str">
        <f t="shared" si="142"/>
        <v>March</v>
      </c>
      <c r="G2111" s="1" t="str">
        <f t="shared" si="143"/>
        <v>2012</v>
      </c>
      <c r="H2111" s="2">
        <f t="shared" si="144"/>
        <v>1</v>
      </c>
      <c r="I2111" s="2" t="b">
        <f t="shared" si="145"/>
        <v>0</v>
      </c>
      <c r="J2111" t="s">
        <v>24</v>
      </c>
      <c r="K2111">
        <v>32</v>
      </c>
      <c r="L2111">
        <v>236.45</v>
      </c>
      <c r="M2111">
        <v>0.06</v>
      </c>
      <c r="N2111" t="s">
        <v>18</v>
      </c>
      <c r="O2111">
        <v>-259.02</v>
      </c>
      <c r="P2111">
        <v>6.98</v>
      </c>
      <c r="Q2111">
        <v>9.69</v>
      </c>
      <c r="R2111" t="s">
        <v>260</v>
      </c>
      <c r="S2111" t="s">
        <v>260</v>
      </c>
      <c r="T2111" t="s">
        <v>42</v>
      </c>
      <c r="U2111" t="s">
        <v>22</v>
      </c>
      <c r="V2111" t="s">
        <v>23</v>
      </c>
      <c r="W2111">
        <v>0.83</v>
      </c>
    </row>
    <row r="2112" spans="1:23" x14ac:dyDescent="0.3">
      <c r="A2112" t="s">
        <v>1155</v>
      </c>
      <c r="B2112" t="s">
        <v>1103</v>
      </c>
      <c r="D2112" s="1">
        <v>41175</v>
      </c>
      <c r="E2112" s="1">
        <v>41177</v>
      </c>
      <c r="F2112" s="1" t="str">
        <f t="shared" si="142"/>
        <v>September</v>
      </c>
      <c r="G2112" s="1" t="str">
        <f t="shared" si="143"/>
        <v>2012</v>
      </c>
      <c r="H2112" s="2">
        <f t="shared" si="144"/>
        <v>2</v>
      </c>
      <c r="I2112" s="2" t="b">
        <f t="shared" si="145"/>
        <v>0</v>
      </c>
      <c r="J2112" t="s">
        <v>24</v>
      </c>
      <c r="K2112">
        <v>4</v>
      </c>
      <c r="L2112">
        <v>2951.97</v>
      </c>
      <c r="M2112">
        <v>0.09</v>
      </c>
      <c r="N2112" t="s">
        <v>25</v>
      </c>
      <c r="O2112">
        <v>-1890.33</v>
      </c>
      <c r="P2112">
        <v>810.98</v>
      </c>
      <c r="Q2112">
        <v>16.059999999999999</v>
      </c>
      <c r="R2112" t="s">
        <v>260</v>
      </c>
      <c r="S2112" t="s">
        <v>260</v>
      </c>
      <c r="T2112" t="s">
        <v>31</v>
      </c>
      <c r="U2112" t="s">
        <v>32</v>
      </c>
      <c r="V2112" t="s">
        <v>94</v>
      </c>
      <c r="W2112">
        <v>0.56000000000000005</v>
      </c>
    </row>
    <row r="2113" spans="1:23" x14ac:dyDescent="0.3">
      <c r="A2113" t="s">
        <v>1182</v>
      </c>
      <c r="B2113" t="s">
        <v>1183</v>
      </c>
      <c r="D2113" s="1">
        <v>40662</v>
      </c>
      <c r="E2113" s="1">
        <v>40663</v>
      </c>
      <c r="F2113" s="1" t="str">
        <f t="shared" si="142"/>
        <v>April</v>
      </c>
      <c r="G2113" s="1" t="str">
        <f t="shared" si="143"/>
        <v>2011</v>
      </c>
      <c r="H2113" s="2">
        <f t="shared" si="144"/>
        <v>1</v>
      </c>
      <c r="I2113" s="2" t="b">
        <f t="shared" si="145"/>
        <v>0</v>
      </c>
      <c r="J2113" t="s">
        <v>34</v>
      </c>
      <c r="K2113">
        <v>48</v>
      </c>
      <c r="L2113">
        <v>2283.2199999999998</v>
      </c>
      <c r="M2113">
        <v>0.03</v>
      </c>
      <c r="N2113" t="s">
        <v>18</v>
      </c>
      <c r="O2113">
        <v>1006.72</v>
      </c>
      <c r="P2113">
        <v>48.91</v>
      </c>
      <c r="Q2113">
        <v>5.97</v>
      </c>
      <c r="R2113" t="s">
        <v>260</v>
      </c>
      <c r="S2113" t="s">
        <v>260</v>
      </c>
      <c r="T2113" t="s">
        <v>27</v>
      </c>
      <c r="U2113" t="s">
        <v>22</v>
      </c>
      <c r="V2113" t="s">
        <v>43</v>
      </c>
      <c r="W2113">
        <v>0.38</v>
      </c>
    </row>
    <row r="2114" spans="1:23" x14ac:dyDescent="0.3">
      <c r="A2114" t="s">
        <v>1182</v>
      </c>
      <c r="B2114" t="s">
        <v>1183</v>
      </c>
      <c r="D2114" s="1">
        <v>40662</v>
      </c>
      <c r="E2114" s="1">
        <v>40664</v>
      </c>
      <c r="F2114" s="1" t="str">
        <f t="shared" si="142"/>
        <v>May</v>
      </c>
      <c r="G2114" s="1" t="str">
        <f t="shared" si="143"/>
        <v>2011</v>
      </c>
      <c r="H2114" s="2">
        <f t="shared" si="144"/>
        <v>2</v>
      </c>
      <c r="I2114" s="2" t="b">
        <f t="shared" si="145"/>
        <v>0</v>
      </c>
      <c r="J2114" t="s">
        <v>34</v>
      </c>
      <c r="K2114">
        <v>49</v>
      </c>
      <c r="L2114">
        <v>11365.616</v>
      </c>
      <c r="M2114">
        <v>0.08</v>
      </c>
      <c r="N2114" t="s">
        <v>25</v>
      </c>
      <c r="O2114">
        <v>229.22</v>
      </c>
      <c r="P2114">
        <v>296.18</v>
      </c>
      <c r="Q2114">
        <v>54.12</v>
      </c>
      <c r="R2114" t="s">
        <v>260</v>
      </c>
      <c r="S2114" t="s">
        <v>260</v>
      </c>
      <c r="T2114" t="s">
        <v>27</v>
      </c>
      <c r="U2114" t="s">
        <v>36</v>
      </c>
      <c r="V2114" t="s">
        <v>55</v>
      </c>
      <c r="W2114">
        <v>0.76</v>
      </c>
    </row>
    <row r="2115" spans="1:23" x14ac:dyDescent="0.3">
      <c r="A2115" t="s">
        <v>1300</v>
      </c>
      <c r="B2115" t="s">
        <v>1301</v>
      </c>
      <c r="D2115" s="1">
        <v>40683</v>
      </c>
      <c r="E2115" s="1">
        <v>40684</v>
      </c>
      <c r="F2115" s="1" t="str">
        <f t="shared" ref="F2115:F2178" si="146">TEXT(E2115,"mmmm")</f>
        <v>May</v>
      </c>
      <c r="G2115" s="1" t="str">
        <f t="shared" ref="G2115:G2178" si="147">TEXT(E2115,"yyyy")</f>
        <v>2011</v>
      </c>
      <c r="H2115" s="2">
        <f t="shared" ref="H2115:H2178" si="148">E2115-D2115</f>
        <v>1</v>
      </c>
      <c r="I2115" s="2" t="b">
        <f t="shared" ref="I2115:I2178" si="149">IF(H2115&lt;1,IF(AND(H2115&gt;0,H2115&lt;2),"ONE DAY", "FREE DELIVERY"))</f>
        <v>0</v>
      </c>
      <c r="J2115" t="s">
        <v>34</v>
      </c>
      <c r="K2115">
        <v>37</v>
      </c>
      <c r="L2115">
        <v>258.54000000000002</v>
      </c>
      <c r="M2115">
        <v>0.05</v>
      </c>
      <c r="N2115" t="s">
        <v>18</v>
      </c>
      <c r="O2115">
        <v>-116.37</v>
      </c>
      <c r="P2115">
        <v>6.68</v>
      </c>
      <c r="Q2115">
        <v>7.3</v>
      </c>
      <c r="R2115" t="s">
        <v>260</v>
      </c>
      <c r="S2115" t="s">
        <v>260</v>
      </c>
      <c r="T2115" t="s">
        <v>42</v>
      </c>
      <c r="U2115" t="s">
        <v>22</v>
      </c>
      <c r="V2115" t="s">
        <v>43</v>
      </c>
      <c r="W2115">
        <v>0.37</v>
      </c>
    </row>
    <row r="2116" spans="1:23" x14ac:dyDescent="0.3">
      <c r="A2116" t="s">
        <v>1300</v>
      </c>
      <c r="B2116" t="s">
        <v>1301</v>
      </c>
      <c r="D2116" s="1">
        <v>40683</v>
      </c>
      <c r="E2116" s="1">
        <v>40684</v>
      </c>
      <c r="F2116" s="1" t="str">
        <f t="shared" si="146"/>
        <v>May</v>
      </c>
      <c r="G2116" s="1" t="str">
        <f t="shared" si="147"/>
        <v>2011</v>
      </c>
      <c r="H2116" s="2">
        <f t="shared" si="148"/>
        <v>1</v>
      </c>
      <c r="I2116" s="2" t="b">
        <f t="shared" si="149"/>
        <v>0</v>
      </c>
      <c r="J2116" t="s">
        <v>34</v>
      </c>
      <c r="K2116">
        <v>41</v>
      </c>
      <c r="L2116">
        <v>4610.2894999999999</v>
      </c>
      <c r="M2116">
        <v>0</v>
      </c>
      <c r="N2116" t="s">
        <v>18</v>
      </c>
      <c r="O2116">
        <v>1432.86</v>
      </c>
      <c r="P2116">
        <v>125.99</v>
      </c>
      <c r="Q2116">
        <v>2.5</v>
      </c>
      <c r="R2116" t="s">
        <v>260</v>
      </c>
      <c r="S2116" t="s">
        <v>260</v>
      </c>
      <c r="T2116" t="s">
        <v>42</v>
      </c>
      <c r="U2116" t="s">
        <v>32</v>
      </c>
      <c r="V2116" t="s">
        <v>33</v>
      </c>
      <c r="W2116">
        <v>0.6</v>
      </c>
    </row>
    <row r="2117" spans="1:23" x14ac:dyDescent="0.3">
      <c r="A2117" t="s">
        <v>1277</v>
      </c>
      <c r="B2117" t="s">
        <v>1058</v>
      </c>
      <c r="D2117" s="1">
        <v>40844</v>
      </c>
      <c r="E2117" s="1">
        <v>40846</v>
      </c>
      <c r="F2117" s="1" t="str">
        <f t="shared" si="146"/>
        <v>October</v>
      </c>
      <c r="G2117" s="1" t="str">
        <f t="shared" si="147"/>
        <v>2011</v>
      </c>
      <c r="H2117" s="2">
        <f t="shared" si="148"/>
        <v>2</v>
      </c>
      <c r="I2117" s="2" t="b">
        <f t="shared" si="149"/>
        <v>0</v>
      </c>
      <c r="J2117" t="s">
        <v>17</v>
      </c>
      <c r="K2117">
        <v>39</v>
      </c>
      <c r="L2117">
        <v>110.38</v>
      </c>
      <c r="M2117">
        <v>0.05</v>
      </c>
      <c r="N2117" t="s">
        <v>18</v>
      </c>
      <c r="O2117">
        <v>-4.8600000000000003</v>
      </c>
      <c r="P2117">
        <v>2.78</v>
      </c>
      <c r="Q2117">
        <v>1.2</v>
      </c>
      <c r="R2117" t="s">
        <v>260</v>
      </c>
      <c r="S2117" t="s">
        <v>260</v>
      </c>
      <c r="T2117" t="s">
        <v>31</v>
      </c>
      <c r="U2117" t="s">
        <v>22</v>
      </c>
      <c r="V2117" t="s">
        <v>60</v>
      </c>
      <c r="W2117">
        <v>0.57999999999999996</v>
      </c>
    </row>
    <row r="2118" spans="1:23" x14ac:dyDescent="0.3">
      <c r="A2118" t="s">
        <v>932</v>
      </c>
      <c r="B2118" t="s">
        <v>1289</v>
      </c>
      <c r="D2118" s="1">
        <v>41111</v>
      </c>
      <c r="E2118" s="1">
        <v>41111</v>
      </c>
      <c r="F2118" s="1" t="str">
        <f t="shared" si="146"/>
        <v>July</v>
      </c>
      <c r="G2118" s="1" t="str">
        <f t="shared" si="147"/>
        <v>2012</v>
      </c>
      <c r="H2118" s="2">
        <f t="shared" si="148"/>
        <v>0</v>
      </c>
      <c r="I2118" s="2" t="str">
        <f t="shared" si="149"/>
        <v>FREE DELIVERY</v>
      </c>
      <c r="J2118" t="s">
        <v>24</v>
      </c>
      <c r="K2118">
        <v>5</v>
      </c>
      <c r="L2118">
        <v>489.07</v>
      </c>
      <c r="M2118">
        <v>0.08</v>
      </c>
      <c r="N2118" t="s">
        <v>25</v>
      </c>
      <c r="O2118">
        <v>-197.88</v>
      </c>
      <c r="P2118">
        <v>89.99</v>
      </c>
      <c r="Q2118">
        <v>42</v>
      </c>
      <c r="R2118" t="s">
        <v>260</v>
      </c>
      <c r="S2118" t="s">
        <v>260</v>
      </c>
      <c r="T2118" t="s">
        <v>31</v>
      </c>
      <c r="U2118" t="s">
        <v>36</v>
      </c>
      <c r="V2118" t="s">
        <v>67</v>
      </c>
      <c r="W2118">
        <v>0.66</v>
      </c>
    </row>
    <row r="2119" spans="1:23" x14ac:dyDescent="0.3">
      <c r="A2119" t="s">
        <v>1277</v>
      </c>
      <c r="B2119" t="s">
        <v>1058</v>
      </c>
      <c r="D2119" s="1">
        <v>40142</v>
      </c>
      <c r="E2119" s="1">
        <v>40144</v>
      </c>
      <c r="F2119" s="1" t="str">
        <f t="shared" si="146"/>
        <v>November</v>
      </c>
      <c r="G2119" s="1" t="str">
        <f t="shared" si="147"/>
        <v>2009</v>
      </c>
      <c r="H2119" s="2">
        <f t="shared" si="148"/>
        <v>2</v>
      </c>
      <c r="I2119" s="2" t="b">
        <f t="shared" si="149"/>
        <v>0</v>
      </c>
      <c r="J2119" t="s">
        <v>44</v>
      </c>
      <c r="K2119">
        <v>49</v>
      </c>
      <c r="L2119">
        <v>848.92</v>
      </c>
      <c r="M2119">
        <v>0.04</v>
      </c>
      <c r="N2119" t="s">
        <v>18</v>
      </c>
      <c r="O2119">
        <v>296.06</v>
      </c>
      <c r="P2119">
        <v>17.48</v>
      </c>
      <c r="Q2119">
        <v>1.99</v>
      </c>
      <c r="R2119" t="s">
        <v>260</v>
      </c>
      <c r="S2119" t="s">
        <v>260</v>
      </c>
      <c r="T2119" t="s">
        <v>31</v>
      </c>
      <c r="U2119" t="s">
        <v>32</v>
      </c>
      <c r="V2119" t="s">
        <v>48</v>
      </c>
      <c r="W2119">
        <v>0.45</v>
      </c>
    </row>
    <row r="2120" spans="1:23" x14ac:dyDescent="0.3">
      <c r="A2120" t="s">
        <v>1277</v>
      </c>
      <c r="B2120" t="s">
        <v>1058</v>
      </c>
      <c r="D2120" s="1">
        <v>40142</v>
      </c>
      <c r="E2120" s="1">
        <v>40143</v>
      </c>
      <c r="F2120" s="1" t="str">
        <f t="shared" si="146"/>
        <v>November</v>
      </c>
      <c r="G2120" s="1" t="str">
        <f t="shared" si="147"/>
        <v>2009</v>
      </c>
      <c r="H2120" s="2">
        <f t="shared" si="148"/>
        <v>1</v>
      </c>
      <c r="I2120" s="2" t="b">
        <f t="shared" si="149"/>
        <v>0</v>
      </c>
      <c r="J2120" t="s">
        <v>44</v>
      </c>
      <c r="K2120">
        <v>24</v>
      </c>
      <c r="L2120">
        <v>6930.97</v>
      </c>
      <c r="M2120">
        <v>0.05</v>
      </c>
      <c r="N2120" t="s">
        <v>18</v>
      </c>
      <c r="O2120">
        <v>2574.12</v>
      </c>
      <c r="P2120">
        <v>300.98</v>
      </c>
      <c r="Q2120">
        <v>13.99</v>
      </c>
      <c r="R2120" t="s">
        <v>260</v>
      </c>
      <c r="S2120" t="s">
        <v>260</v>
      </c>
      <c r="T2120" t="s">
        <v>31</v>
      </c>
      <c r="U2120" t="s">
        <v>32</v>
      </c>
      <c r="V2120" t="s">
        <v>94</v>
      </c>
      <c r="W2120">
        <v>0.39</v>
      </c>
    </row>
    <row r="2121" spans="1:23" x14ac:dyDescent="0.3">
      <c r="A2121" t="s">
        <v>1277</v>
      </c>
      <c r="B2121" t="s">
        <v>1058</v>
      </c>
      <c r="D2121" s="1">
        <v>40142</v>
      </c>
      <c r="E2121" s="1">
        <v>40143</v>
      </c>
      <c r="F2121" s="1" t="str">
        <f t="shared" si="146"/>
        <v>November</v>
      </c>
      <c r="G2121" s="1" t="str">
        <f t="shared" si="147"/>
        <v>2009</v>
      </c>
      <c r="H2121" s="2">
        <f t="shared" si="148"/>
        <v>1</v>
      </c>
      <c r="I2121" s="2" t="b">
        <f t="shared" si="149"/>
        <v>0</v>
      </c>
      <c r="J2121" t="s">
        <v>44</v>
      </c>
      <c r="K2121">
        <v>13</v>
      </c>
      <c r="L2121">
        <v>2219.7325000000001</v>
      </c>
      <c r="M2121">
        <v>0.04</v>
      </c>
      <c r="N2121" t="s">
        <v>39</v>
      </c>
      <c r="O2121">
        <v>-69.78</v>
      </c>
      <c r="P2121">
        <v>205.99</v>
      </c>
      <c r="Q2121">
        <v>5</v>
      </c>
      <c r="R2121" t="s">
        <v>260</v>
      </c>
      <c r="S2121" t="s">
        <v>260</v>
      </c>
      <c r="T2121" t="s">
        <v>31</v>
      </c>
      <c r="U2121" t="s">
        <v>32</v>
      </c>
      <c r="V2121" t="s">
        <v>33</v>
      </c>
      <c r="W2121">
        <v>0.59</v>
      </c>
    </row>
    <row r="2122" spans="1:23" x14ac:dyDescent="0.3">
      <c r="A2122" t="s">
        <v>1287</v>
      </c>
      <c r="B2122" t="s">
        <v>925</v>
      </c>
      <c r="D2122" s="1">
        <v>41102</v>
      </c>
      <c r="E2122" s="1">
        <v>41107</v>
      </c>
      <c r="F2122" s="1" t="str">
        <f t="shared" si="146"/>
        <v>July</v>
      </c>
      <c r="G2122" s="1" t="str">
        <f t="shared" si="147"/>
        <v>2012</v>
      </c>
      <c r="H2122" s="2">
        <f t="shared" si="148"/>
        <v>5</v>
      </c>
      <c r="I2122" s="2" t="b">
        <f t="shared" si="149"/>
        <v>0</v>
      </c>
      <c r="J2122" t="s">
        <v>17</v>
      </c>
      <c r="K2122">
        <v>45</v>
      </c>
      <c r="L2122">
        <v>311.64999999999998</v>
      </c>
      <c r="M2122">
        <v>0.03</v>
      </c>
      <c r="N2122" t="s">
        <v>18</v>
      </c>
      <c r="O2122">
        <v>-71.25</v>
      </c>
      <c r="P2122">
        <v>6.81</v>
      </c>
      <c r="Q2122">
        <v>5.48</v>
      </c>
      <c r="R2122" t="s">
        <v>260</v>
      </c>
      <c r="S2122" t="s">
        <v>260</v>
      </c>
      <c r="T2122" t="s">
        <v>27</v>
      </c>
      <c r="U2122" t="s">
        <v>22</v>
      </c>
      <c r="V2122" t="s">
        <v>29</v>
      </c>
      <c r="W2122">
        <v>0.37</v>
      </c>
    </row>
    <row r="2123" spans="1:23" x14ac:dyDescent="0.3">
      <c r="A2123" t="s">
        <v>1287</v>
      </c>
      <c r="B2123" t="s">
        <v>925</v>
      </c>
      <c r="D2123" s="1">
        <v>41102</v>
      </c>
      <c r="E2123" s="1">
        <v>41107</v>
      </c>
      <c r="F2123" s="1" t="str">
        <f t="shared" si="146"/>
        <v>July</v>
      </c>
      <c r="G2123" s="1" t="str">
        <f t="shared" si="147"/>
        <v>2012</v>
      </c>
      <c r="H2123" s="2">
        <f t="shared" si="148"/>
        <v>5</v>
      </c>
      <c r="I2123" s="2" t="b">
        <f t="shared" si="149"/>
        <v>0</v>
      </c>
      <c r="J2123" t="s">
        <v>17</v>
      </c>
      <c r="K2123">
        <v>28</v>
      </c>
      <c r="L2123">
        <v>101.19</v>
      </c>
      <c r="M2123">
        <v>0.06</v>
      </c>
      <c r="N2123" t="s">
        <v>18</v>
      </c>
      <c r="O2123">
        <v>32.47</v>
      </c>
      <c r="P2123">
        <v>3.78</v>
      </c>
      <c r="Q2123">
        <v>0.71</v>
      </c>
      <c r="R2123" t="s">
        <v>260</v>
      </c>
      <c r="S2123" t="s">
        <v>260</v>
      </c>
      <c r="T2123" t="s">
        <v>27</v>
      </c>
      <c r="U2123" t="s">
        <v>22</v>
      </c>
      <c r="V2123" t="s">
        <v>46</v>
      </c>
      <c r="W2123">
        <v>0.39</v>
      </c>
    </row>
    <row r="2124" spans="1:23" x14ac:dyDescent="0.3">
      <c r="A2124" t="s">
        <v>1329</v>
      </c>
      <c r="B2124" t="s">
        <v>1330</v>
      </c>
      <c r="D2124" s="1">
        <v>40191</v>
      </c>
      <c r="E2124" s="1">
        <v>40194</v>
      </c>
      <c r="F2124" s="1" t="str">
        <f t="shared" si="146"/>
        <v>January</v>
      </c>
      <c r="G2124" s="1" t="str">
        <f t="shared" si="147"/>
        <v>2010</v>
      </c>
      <c r="H2124" s="2">
        <f t="shared" si="148"/>
        <v>3</v>
      </c>
      <c r="I2124" s="2" t="b">
        <f t="shared" si="149"/>
        <v>0</v>
      </c>
      <c r="J2124" t="s">
        <v>34</v>
      </c>
      <c r="K2124">
        <v>26</v>
      </c>
      <c r="L2124">
        <v>981.9</v>
      </c>
      <c r="M2124">
        <v>0.06</v>
      </c>
      <c r="N2124" t="s">
        <v>18</v>
      </c>
      <c r="O2124">
        <v>11.38</v>
      </c>
      <c r="P2124">
        <v>37.76</v>
      </c>
      <c r="Q2124">
        <v>12.9</v>
      </c>
      <c r="R2124" t="s">
        <v>260</v>
      </c>
      <c r="S2124" t="s">
        <v>260</v>
      </c>
      <c r="T2124" t="s">
        <v>42</v>
      </c>
      <c r="U2124" t="s">
        <v>22</v>
      </c>
      <c r="V2124" t="s">
        <v>23</v>
      </c>
      <c r="W2124">
        <v>0.56999999999999995</v>
      </c>
    </row>
    <row r="2125" spans="1:23" x14ac:dyDescent="0.3">
      <c r="A2125" t="s">
        <v>1094</v>
      </c>
      <c r="B2125" t="s">
        <v>1283</v>
      </c>
      <c r="D2125" s="1">
        <v>40395</v>
      </c>
      <c r="E2125" s="1">
        <v>40398</v>
      </c>
      <c r="F2125" s="1" t="str">
        <f t="shared" si="146"/>
        <v>August</v>
      </c>
      <c r="G2125" s="1" t="str">
        <f t="shared" si="147"/>
        <v>2010</v>
      </c>
      <c r="H2125" s="2">
        <f t="shared" si="148"/>
        <v>3</v>
      </c>
      <c r="I2125" s="2" t="b">
        <f t="shared" si="149"/>
        <v>0</v>
      </c>
      <c r="J2125" t="s">
        <v>52</v>
      </c>
      <c r="K2125">
        <v>40</v>
      </c>
      <c r="L2125">
        <v>1567.51</v>
      </c>
      <c r="M2125">
        <v>0.01</v>
      </c>
      <c r="N2125" t="s">
        <v>39</v>
      </c>
      <c r="O2125">
        <v>711.74</v>
      </c>
      <c r="P2125">
        <v>37.94</v>
      </c>
      <c r="Q2125">
        <v>5.08</v>
      </c>
      <c r="R2125" t="s">
        <v>260</v>
      </c>
      <c r="S2125" t="s">
        <v>260</v>
      </c>
      <c r="T2125" t="s">
        <v>31</v>
      </c>
      <c r="U2125" t="s">
        <v>22</v>
      </c>
      <c r="V2125" t="s">
        <v>43</v>
      </c>
      <c r="W2125">
        <v>0.38</v>
      </c>
    </row>
    <row r="2126" spans="1:23" x14ac:dyDescent="0.3">
      <c r="A2126" t="s">
        <v>1094</v>
      </c>
      <c r="B2126" t="s">
        <v>1283</v>
      </c>
      <c r="D2126" s="1">
        <v>40395</v>
      </c>
      <c r="E2126" s="1">
        <v>40396</v>
      </c>
      <c r="F2126" s="1" t="str">
        <f t="shared" si="146"/>
        <v>August</v>
      </c>
      <c r="G2126" s="1" t="str">
        <f t="shared" si="147"/>
        <v>2010</v>
      </c>
      <c r="H2126" s="2">
        <f t="shared" si="148"/>
        <v>1</v>
      </c>
      <c r="I2126" s="2" t="b">
        <f t="shared" si="149"/>
        <v>0</v>
      </c>
      <c r="J2126" t="s">
        <v>52</v>
      </c>
      <c r="K2126">
        <v>17</v>
      </c>
      <c r="L2126">
        <v>1914.65</v>
      </c>
      <c r="M2126">
        <v>0.01</v>
      </c>
      <c r="N2126" t="s">
        <v>18</v>
      </c>
      <c r="O2126">
        <v>73.45</v>
      </c>
      <c r="P2126">
        <v>111.03</v>
      </c>
      <c r="Q2126">
        <v>8.64</v>
      </c>
      <c r="R2126" t="s">
        <v>260</v>
      </c>
      <c r="S2126" t="s">
        <v>260</v>
      </c>
      <c r="T2126" t="s">
        <v>31</v>
      </c>
      <c r="U2126" t="s">
        <v>22</v>
      </c>
      <c r="V2126" t="s">
        <v>23</v>
      </c>
      <c r="W2126">
        <v>0.78</v>
      </c>
    </row>
    <row r="2127" spans="1:23" x14ac:dyDescent="0.3">
      <c r="A2127" t="s">
        <v>1314</v>
      </c>
      <c r="B2127" t="s">
        <v>1302</v>
      </c>
      <c r="D2127" s="1">
        <v>41004</v>
      </c>
      <c r="E2127" s="1">
        <v>41006</v>
      </c>
      <c r="F2127" s="1" t="str">
        <f t="shared" si="146"/>
        <v>April</v>
      </c>
      <c r="G2127" s="1" t="str">
        <f t="shared" si="147"/>
        <v>2012</v>
      </c>
      <c r="H2127" s="2">
        <f t="shared" si="148"/>
        <v>2</v>
      </c>
      <c r="I2127" s="2" t="b">
        <f t="shared" si="149"/>
        <v>0</v>
      </c>
      <c r="J2127" t="s">
        <v>34</v>
      </c>
      <c r="K2127">
        <v>43</v>
      </c>
      <c r="L2127">
        <v>87.31</v>
      </c>
      <c r="M2127">
        <v>0.05</v>
      </c>
      <c r="N2127" t="s">
        <v>18</v>
      </c>
      <c r="O2127">
        <v>-15.09</v>
      </c>
      <c r="P2127">
        <v>2.08</v>
      </c>
      <c r="Q2127">
        <v>1.49</v>
      </c>
      <c r="R2127" t="s">
        <v>260</v>
      </c>
      <c r="S2127" t="s">
        <v>260</v>
      </c>
      <c r="T2127" t="s">
        <v>21</v>
      </c>
      <c r="U2127" t="s">
        <v>22</v>
      </c>
      <c r="V2127" t="s">
        <v>29</v>
      </c>
      <c r="W2127">
        <v>0.36</v>
      </c>
    </row>
    <row r="2128" spans="1:23" x14ac:dyDescent="0.3">
      <c r="A2128" t="s">
        <v>1005</v>
      </c>
      <c r="B2128" t="s">
        <v>1278</v>
      </c>
      <c r="D2128" s="1">
        <v>40984</v>
      </c>
      <c r="E2128" s="1">
        <v>40985</v>
      </c>
      <c r="F2128" s="1" t="str">
        <f t="shared" si="146"/>
        <v>March</v>
      </c>
      <c r="G2128" s="1" t="str">
        <f t="shared" si="147"/>
        <v>2012</v>
      </c>
      <c r="H2128" s="2">
        <f t="shared" si="148"/>
        <v>1</v>
      </c>
      <c r="I2128" s="2" t="b">
        <f t="shared" si="149"/>
        <v>0</v>
      </c>
      <c r="J2128" t="s">
        <v>34</v>
      </c>
      <c r="K2128">
        <v>13</v>
      </c>
      <c r="L2128">
        <v>83.31</v>
      </c>
      <c r="M2128">
        <v>0.06</v>
      </c>
      <c r="N2128" t="s">
        <v>18</v>
      </c>
      <c r="O2128">
        <v>22.8</v>
      </c>
      <c r="P2128">
        <v>6.45</v>
      </c>
      <c r="Q2128">
        <v>1.34</v>
      </c>
      <c r="R2128" t="s">
        <v>260</v>
      </c>
      <c r="S2128" t="s">
        <v>260</v>
      </c>
      <c r="T2128" t="s">
        <v>21</v>
      </c>
      <c r="U2128" t="s">
        <v>22</v>
      </c>
      <c r="V2128" t="s">
        <v>43</v>
      </c>
      <c r="W2128">
        <v>0.36</v>
      </c>
    </row>
    <row r="2129" spans="1:23" x14ac:dyDescent="0.3">
      <c r="A2129" t="s">
        <v>1325</v>
      </c>
      <c r="B2129" t="s">
        <v>1326</v>
      </c>
      <c r="D2129" s="1">
        <v>40119</v>
      </c>
      <c r="E2129" s="1">
        <v>40119</v>
      </c>
      <c r="F2129" s="1" t="str">
        <f t="shared" si="146"/>
        <v>November</v>
      </c>
      <c r="G2129" s="1" t="str">
        <f t="shared" si="147"/>
        <v>2009</v>
      </c>
      <c r="H2129" s="2">
        <f t="shared" si="148"/>
        <v>0</v>
      </c>
      <c r="I2129" s="2" t="str">
        <f t="shared" si="149"/>
        <v>FREE DELIVERY</v>
      </c>
      <c r="J2129" t="s">
        <v>17</v>
      </c>
      <c r="K2129">
        <v>43</v>
      </c>
      <c r="L2129">
        <v>235.09</v>
      </c>
      <c r="M2129">
        <v>0.08</v>
      </c>
      <c r="N2129" t="s">
        <v>18</v>
      </c>
      <c r="O2129">
        <v>-1987.49</v>
      </c>
      <c r="P2129">
        <v>4.4800000000000004</v>
      </c>
      <c r="Q2129">
        <v>49</v>
      </c>
      <c r="R2129" t="s">
        <v>260</v>
      </c>
      <c r="S2129" t="s">
        <v>260</v>
      </c>
      <c r="T2129" t="s">
        <v>21</v>
      </c>
      <c r="U2129" t="s">
        <v>22</v>
      </c>
      <c r="V2129" t="s">
        <v>28</v>
      </c>
      <c r="W2129">
        <v>0.6</v>
      </c>
    </row>
    <row r="2130" spans="1:23" x14ac:dyDescent="0.3">
      <c r="A2130" t="s">
        <v>1325</v>
      </c>
      <c r="B2130" t="s">
        <v>1326</v>
      </c>
      <c r="D2130" s="1">
        <v>40119</v>
      </c>
      <c r="E2130" s="1">
        <v>40126</v>
      </c>
      <c r="F2130" s="1" t="str">
        <f t="shared" si="146"/>
        <v>November</v>
      </c>
      <c r="G2130" s="1" t="str">
        <f t="shared" si="147"/>
        <v>2009</v>
      </c>
      <c r="H2130" s="2">
        <f t="shared" si="148"/>
        <v>7</v>
      </c>
      <c r="I2130" s="2" t="b">
        <f t="shared" si="149"/>
        <v>0</v>
      </c>
      <c r="J2130" t="s">
        <v>17</v>
      </c>
      <c r="K2130">
        <v>10</v>
      </c>
      <c r="L2130">
        <v>187.46</v>
      </c>
      <c r="M2130">
        <v>0</v>
      </c>
      <c r="N2130" t="s">
        <v>18</v>
      </c>
      <c r="O2130">
        <v>49.85</v>
      </c>
      <c r="P2130">
        <v>17.670000000000002</v>
      </c>
      <c r="Q2130">
        <v>8.99</v>
      </c>
      <c r="R2130" t="s">
        <v>260</v>
      </c>
      <c r="S2130" t="s">
        <v>260</v>
      </c>
      <c r="T2130" t="s">
        <v>21</v>
      </c>
      <c r="U2130" t="s">
        <v>36</v>
      </c>
      <c r="V2130" t="s">
        <v>37</v>
      </c>
      <c r="W2130">
        <v>0.47</v>
      </c>
    </row>
    <row r="2131" spans="1:23" x14ac:dyDescent="0.3">
      <c r="A2131" t="s">
        <v>1090</v>
      </c>
      <c r="B2131" t="s">
        <v>1065</v>
      </c>
      <c r="D2131" s="1">
        <v>40643</v>
      </c>
      <c r="E2131" s="1">
        <v>40645</v>
      </c>
      <c r="F2131" s="1" t="str">
        <f t="shared" si="146"/>
        <v>April</v>
      </c>
      <c r="G2131" s="1" t="str">
        <f t="shared" si="147"/>
        <v>2011</v>
      </c>
      <c r="H2131" s="2">
        <f t="shared" si="148"/>
        <v>2</v>
      </c>
      <c r="I2131" s="2" t="b">
        <f t="shared" si="149"/>
        <v>0</v>
      </c>
      <c r="J2131" t="s">
        <v>44</v>
      </c>
      <c r="K2131">
        <v>45</v>
      </c>
      <c r="L2131">
        <v>4598.7299999999996</v>
      </c>
      <c r="M2131">
        <v>0.04</v>
      </c>
      <c r="N2131" t="s">
        <v>18</v>
      </c>
      <c r="O2131">
        <v>1049.45</v>
      </c>
      <c r="P2131">
        <v>99.99</v>
      </c>
      <c r="Q2131">
        <v>19.989999999999998</v>
      </c>
      <c r="R2131" t="s">
        <v>260</v>
      </c>
      <c r="S2131" t="s">
        <v>260</v>
      </c>
      <c r="T2131" t="s">
        <v>31</v>
      </c>
      <c r="U2131" t="s">
        <v>32</v>
      </c>
      <c r="V2131" t="s">
        <v>48</v>
      </c>
      <c r="W2131">
        <v>0.5</v>
      </c>
    </row>
    <row r="2132" spans="1:23" x14ac:dyDescent="0.3">
      <c r="A2132" t="s">
        <v>1090</v>
      </c>
      <c r="B2132" t="s">
        <v>1065</v>
      </c>
      <c r="D2132" s="1">
        <v>40643</v>
      </c>
      <c r="E2132" s="1">
        <v>40644</v>
      </c>
      <c r="F2132" s="1" t="str">
        <f t="shared" si="146"/>
        <v>April</v>
      </c>
      <c r="G2132" s="1" t="str">
        <f t="shared" si="147"/>
        <v>2011</v>
      </c>
      <c r="H2132" s="2">
        <f t="shared" si="148"/>
        <v>1</v>
      </c>
      <c r="I2132" s="2" t="b">
        <f t="shared" si="149"/>
        <v>0</v>
      </c>
      <c r="J2132" t="s">
        <v>44</v>
      </c>
      <c r="K2132">
        <v>45</v>
      </c>
      <c r="L2132">
        <v>2673.08</v>
      </c>
      <c r="M2132">
        <v>0.01</v>
      </c>
      <c r="N2132" t="s">
        <v>18</v>
      </c>
      <c r="O2132">
        <v>-1363.12</v>
      </c>
      <c r="P2132">
        <v>55.5</v>
      </c>
      <c r="Q2132">
        <v>52.2</v>
      </c>
      <c r="R2132" t="s">
        <v>260</v>
      </c>
      <c r="S2132" t="s">
        <v>260</v>
      </c>
      <c r="T2132" t="s">
        <v>31</v>
      </c>
      <c r="U2132" t="s">
        <v>36</v>
      </c>
      <c r="V2132" t="s">
        <v>37</v>
      </c>
      <c r="W2132">
        <v>0.72</v>
      </c>
    </row>
    <row r="2133" spans="1:23" x14ac:dyDescent="0.3">
      <c r="A2133" t="s">
        <v>1090</v>
      </c>
      <c r="B2133" t="s">
        <v>1065</v>
      </c>
      <c r="D2133" s="1">
        <v>40643</v>
      </c>
      <c r="E2133" s="1">
        <v>40645</v>
      </c>
      <c r="F2133" s="1" t="str">
        <f t="shared" si="146"/>
        <v>April</v>
      </c>
      <c r="G2133" s="1" t="str">
        <f t="shared" si="147"/>
        <v>2011</v>
      </c>
      <c r="H2133" s="2">
        <f t="shared" si="148"/>
        <v>2</v>
      </c>
      <c r="I2133" s="2" t="b">
        <f t="shared" si="149"/>
        <v>0</v>
      </c>
      <c r="J2133" t="s">
        <v>44</v>
      </c>
      <c r="K2133">
        <v>12</v>
      </c>
      <c r="L2133">
        <v>396.69</v>
      </c>
      <c r="M2133">
        <v>0.09</v>
      </c>
      <c r="N2133" t="s">
        <v>39</v>
      </c>
      <c r="O2133">
        <v>-18.45</v>
      </c>
      <c r="P2133">
        <v>33.29</v>
      </c>
      <c r="Q2133">
        <v>8.74</v>
      </c>
      <c r="R2133" t="s">
        <v>260</v>
      </c>
      <c r="S2133" t="s">
        <v>260</v>
      </c>
      <c r="T2133" t="s">
        <v>31</v>
      </c>
      <c r="U2133" t="s">
        <v>22</v>
      </c>
      <c r="V2133" t="s">
        <v>23</v>
      </c>
      <c r="W2133">
        <v>0.61</v>
      </c>
    </row>
    <row r="2134" spans="1:23" x14ac:dyDescent="0.3">
      <c r="A2134" t="s">
        <v>1314</v>
      </c>
      <c r="B2134" t="s">
        <v>1302</v>
      </c>
      <c r="D2134" s="1">
        <v>39820</v>
      </c>
      <c r="E2134" s="1">
        <v>39822</v>
      </c>
      <c r="F2134" s="1" t="str">
        <f t="shared" si="146"/>
        <v>January</v>
      </c>
      <c r="G2134" s="1" t="str">
        <f t="shared" si="147"/>
        <v>2009</v>
      </c>
      <c r="H2134" s="2">
        <f t="shared" si="148"/>
        <v>2</v>
      </c>
      <c r="I2134" s="2" t="b">
        <f t="shared" si="149"/>
        <v>0</v>
      </c>
      <c r="J2134" t="s">
        <v>44</v>
      </c>
      <c r="K2134">
        <v>30</v>
      </c>
      <c r="L2134">
        <v>610.65</v>
      </c>
      <c r="M2134">
        <v>0.09</v>
      </c>
      <c r="N2134" t="s">
        <v>39</v>
      </c>
      <c r="O2134">
        <v>60.27</v>
      </c>
      <c r="P2134">
        <v>20.98</v>
      </c>
      <c r="Q2134">
        <v>8.83</v>
      </c>
      <c r="R2134" t="s">
        <v>260</v>
      </c>
      <c r="S2134" t="s">
        <v>260</v>
      </c>
      <c r="T2134" t="s">
        <v>27</v>
      </c>
      <c r="U2134" t="s">
        <v>22</v>
      </c>
      <c r="V2134" t="s">
        <v>29</v>
      </c>
      <c r="W2134">
        <v>0.37</v>
      </c>
    </row>
    <row r="2135" spans="1:23" x14ac:dyDescent="0.3">
      <c r="A2135" t="s">
        <v>1314</v>
      </c>
      <c r="B2135" t="s">
        <v>1302</v>
      </c>
      <c r="D2135" s="1">
        <v>39820</v>
      </c>
      <c r="E2135" s="1">
        <v>39823</v>
      </c>
      <c r="F2135" s="1" t="str">
        <f t="shared" si="146"/>
        <v>January</v>
      </c>
      <c r="G2135" s="1" t="str">
        <f t="shared" si="147"/>
        <v>2009</v>
      </c>
      <c r="H2135" s="2">
        <f t="shared" si="148"/>
        <v>3</v>
      </c>
      <c r="I2135" s="2" t="b">
        <f t="shared" si="149"/>
        <v>0</v>
      </c>
      <c r="J2135" t="s">
        <v>44</v>
      </c>
      <c r="K2135">
        <v>2</v>
      </c>
      <c r="L2135">
        <v>158.04</v>
      </c>
      <c r="M2135">
        <v>0.03</v>
      </c>
      <c r="N2135" t="s">
        <v>18</v>
      </c>
      <c r="O2135">
        <v>-263.08999999999997</v>
      </c>
      <c r="P2135">
        <v>73.98</v>
      </c>
      <c r="Q2135">
        <v>14.52</v>
      </c>
      <c r="R2135" t="s">
        <v>260</v>
      </c>
      <c r="S2135" t="s">
        <v>260</v>
      </c>
      <c r="T2135" t="s">
        <v>27</v>
      </c>
      <c r="U2135" t="s">
        <v>32</v>
      </c>
      <c r="V2135" t="s">
        <v>48</v>
      </c>
      <c r="W2135">
        <v>0.65</v>
      </c>
    </row>
    <row r="2136" spans="1:23" x14ac:dyDescent="0.3">
      <c r="A2136" t="s">
        <v>1009</v>
      </c>
      <c r="B2136" t="s">
        <v>1288</v>
      </c>
      <c r="D2136" s="1">
        <v>41211</v>
      </c>
      <c r="E2136" s="1">
        <v>41213</v>
      </c>
      <c r="F2136" s="1" t="str">
        <f t="shared" si="146"/>
        <v>October</v>
      </c>
      <c r="G2136" s="1" t="str">
        <f t="shared" si="147"/>
        <v>2012</v>
      </c>
      <c r="H2136" s="2">
        <f t="shared" si="148"/>
        <v>2</v>
      </c>
      <c r="I2136" s="2" t="b">
        <f t="shared" si="149"/>
        <v>0</v>
      </c>
      <c r="J2136" t="s">
        <v>52</v>
      </c>
      <c r="K2136">
        <v>50</v>
      </c>
      <c r="L2136">
        <v>1298.81</v>
      </c>
      <c r="M2136">
        <v>0.04</v>
      </c>
      <c r="N2136" t="s">
        <v>25</v>
      </c>
      <c r="O2136">
        <v>-250.55</v>
      </c>
      <c r="P2136">
        <v>25.98</v>
      </c>
      <c r="Q2136">
        <v>14.36</v>
      </c>
      <c r="R2136" t="s">
        <v>260</v>
      </c>
      <c r="S2136" t="s">
        <v>260</v>
      </c>
      <c r="T2136" t="s">
        <v>21</v>
      </c>
      <c r="U2136" t="s">
        <v>36</v>
      </c>
      <c r="V2136" t="s">
        <v>67</v>
      </c>
      <c r="W2136">
        <v>0.6</v>
      </c>
    </row>
    <row r="2137" spans="1:23" x14ac:dyDescent="0.3">
      <c r="A2137" t="s">
        <v>1329</v>
      </c>
      <c r="B2137" t="s">
        <v>1330</v>
      </c>
      <c r="D2137" s="1">
        <v>40123</v>
      </c>
      <c r="E2137" s="1">
        <v>40124</v>
      </c>
      <c r="F2137" s="1" t="str">
        <f t="shared" si="146"/>
        <v>November</v>
      </c>
      <c r="G2137" s="1" t="str">
        <f t="shared" si="147"/>
        <v>2009</v>
      </c>
      <c r="H2137" s="2">
        <f t="shared" si="148"/>
        <v>1</v>
      </c>
      <c r="I2137" s="2" t="b">
        <f t="shared" si="149"/>
        <v>0</v>
      </c>
      <c r="J2137" t="s">
        <v>34</v>
      </c>
      <c r="K2137">
        <v>27</v>
      </c>
      <c r="L2137">
        <v>442.57</v>
      </c>
      <c r="M2137">
        <v>0.01</v>
      </c>
      <c r="N2137" t="s">
        <v>18</v>
      </c>
      <c r="O2137">
        <v>-60.73</v>
      </c>
      <c r="P2137">
        <v>15.31</v>
      </c>
      <c r="Q2137">
        <v>8.7799999999999994</v>
      </c>
      <c r="R2137" t="s">
        <v>260</v>
      </c>
      <c r="S2137" t="s">
        <v>260</v>
      </c>
      <c r="T2137" t="s">
        <v>42</v>
      </c>
      <c r="U2137" t="s">
        <v>22</v>
      </c>
      <c r="V2137" t="s">
        <v>23</v>
      </c>
      <c r="W2137">
        <v>0.56999999999999995</v>
      </c>
    </row>
    <row r="2138" spans="1:23" x14ac:dyDescent="0.3">
      <c r="A2138" t="s">
        <v>1329</v>
      </c>
      <c r="B2138" t="s">
        <v>1330</v>
      </c>
      <c r="D2138" s="1">
        <v>40123</v>
      </c>
      <c r="E2138" s="1">
        <v>40125</v>
      </c>
      <c r="F2138" s="1" t="str">
        <f t="shared" si="146"/>
        <v>November</v>
      </c>
      <c r="G2138" s="1" t="str">
        <f t="shared" si="147"/>
        <v>2009</v>
      </c>
      <c r="H2138" s="2">
        <f t="shared" si="148"/>
        <v>2</v>
      </c>
      <c r="I2138" s="2" t="b">
        <f t="shared" si="149"/>
        <v>0</v>
      </c>
      <c r="J2138" t="s">
        <v>34</v>
      </c>
      <c r="K2138">
        <v>5</v>
      </c>
      <c r="L2138">
        <v>53.737000000000002</v>
      </c>
      <c r="M2138">
        <v>0.05</v>
      </c>
      <c r="N2138" t="s">
        <v>39</v>
      </c>
      <c r="O2138">
        <v>-28.44</v>
      </c>
      <c r="P2138">
        <v>7.99</v>
      </c>
      <c r="Q2138">
        <v>5.03</v>
      </c>
      <c r="R2138" t="s">
        <v>260</v>
      </c>
      <c r="S2138" t="s">
        <v>260</v>
      </c>
      <c r="T2138" t="s">
        <v>42</v>
      </c>
      <c r="U2138" t="s">
        <v>32</v>
      </c>
      <c r="V2138" t="s">
        <v>33</v>
      </c>
      <c r="W2138">
        <v>0.6</v>
      </c>
    </row>
    <row r="2139" spans="1:23" x14ac:dyDescent="0.3">
      <c r="A2139" t="s">
        <v>1277</v>
      </c>
      <c r="B2139" t="s">
        <v>1058</v>
      </c>
      <c r="D2139" s="1">
        <v>41160</v>
      </c>
      <c r="E2139" s="1">
        <v>41164</v>
      </c>
      <c r="F2139" s="1" t="str">
        <f t="shared" si="146"/>
        <v>September</v>
      </c>
      <c r="G2139" s="1" t="str">
        <f t="shared" si="147"/>
        <v>2012</v>
      </c>
      <c r="H2139" s="2">
        <f t="shared" si="148"/>
        <v>4</v>
      </c>
      <c r="I2139" s="2" t="b">
        <f t="shared" si="149"/>
        <v>0</v>
      </c>
      <c r="J2139" t="s">
        <v>17</v>
      </c>
      <c r="K2139">
        <v>12</v>
      </c>
      <c r="L2139">
        <v>1207.08</v>
      </c>
      <c r="M2139">
        <v>0.05</v>
      </c>
      <c r="N2139" t="s">
        <v>25</v>
      </c>
      <c r="O2139">
        <v>-351.3</v>
      </c>
      <c r="P2139">
        <v>95.98</v>
      </c>
      <c r="Q2139">
        <v>58.2</v>
      </c>
      <c r="R2139" t="s">
        <v>260</v>
      </c>
      <c r="S2139" t="s">
        <v>260</v>
      </c>
      <c r="T2139" t="s">
        <v>31</v>
      </c>
      <c r="U2139" t="s">
        <v>36</v>
      </c>
      <c r="V2139" t="s">
        <v>67</v>
      </c>
      <c r="W2139">
        <v>0.57999999999999996</v>
      </c>
    </row>
    <row r="2140" spans="1:23" x14ac:dyDescent="0.3">
      <c r="A2140" t="s">
        <v>1277</v>
      </c>
      <c r="B2140" t="s">
        <v>1058</v>
      </c>
      <c r="D2140" s="1">
        <v>41160</v>
      </c>
      <c r="E2140" s="1">
        <v>41162</v>
      </c>
      <c r="F2140" s="1" t="str">
        <f t="shared" si="146"/>
        <v>September</v>
      </c>
      <c r="G2140" s="1" t="str">
        <f t="shared" si="147"/>
        <v>2012</v>
      </c>
      <c r="H2140" s="2">
        <f t="shared" si="148"/>
        <v>2</v>
      </c>
      <c r="I2140" s="2" t="b">
        <f t="shared" si="149"/>
        <v>0</v>
      </c>
      <c r="J2140" t="s">
        <v>17</v>
      </c>
      <c r="K2140">
        <v>11</v>
      </c>
      <c r="L2140">
        <v>2618.1120000000001</v>
      </c>
      <c r="M2140">
        <v>0.04</v>
      </c>
      <c r="N2140" t="s">
        <v>25</v>
      </c>
      <c r="O2140">
        <v>-139.27000000000001</v>
      </c>
      <c r="P2140">
        <v>286.85000000000002</v>
      </c>
      <c r="Q2140">
        <v>61.76</v>
      </c>
      <c r="R2140" t="s">
        <v>260</v>
      </c>
      <c r="S2140" t="s">
        <v>260</v>
      </c>
      <c r="T2140" t="s">
        <v>31</v>
      </c>
      <c r="U2140" t="s">
        <v>36</v>
      </c>
      <c r="V2140" t="s">
        <v>55</v>
      </c>
      <c r="W2140">
        <v>0.78</v>
      </c>
    </row>
    <row r="2141" spans="1:23" x14ac:dyDescent="0.3">
      <c r="A2141" t="s">
        <v>1333</v>
      </c>
      <c r="B2141" t="s">
        <v>1334</v>
      </c>
      <c r="D2141" s="1">
        <v>40037</v>
      </c>
      <c r="E2141" s="1">
        <v>40039</v>
      </c>
      <c r="F2141" s="1" t="str">
        <f t="shared" si="146"/>
        <v>August</v>
      </c>
      <c r="G2141" s="1" t="str">
        <f t="shared" si="147"/>
        <v>2009</v>
      </c>
      <c r="H2141" s="2">
        <f t="shared" si="148"/>
        <v>2</v>
      </c>
      <c r="I2141" s="2" t="b">
        <f t="shared" si="149"/>
        <v>0</v>
      </c>
      <c r="J2141" t="s">
        <v>44</v>
      </c>
      <c r="K2141">
        <v>1</v>
      </c>
      <c r="L2141">
        <v>52.096499999999999</v>
      </c>
      <c r="M2141">
        <v>0</v>
      </c>
      <c r="N2141" t="s">
        <v>18</v>
      </c>
      <c r="O2141">
        <v>-232.8</v>
      </c>
      <c r="P2141">
        <v>55.99</v>
      </c>
      <c r="Q2141">
        <v>2.5</v>
      </c>
      <c r="R2141" t="s">
        <v>260</v>
      </c>
      <c r="S2141" t="s">
        <v>260</v>
      </c>
      <c r="T2141" t="s">
        <v>27</v>
      </c>
      <c r="U2141" t="s">
        <v>32</v>
      </c>
      <c r="V2141" t="s">
        <v>33</v>
      </c>
      <c r="W2141">
        <v>0.83</v>
      </c>
    </row>
    <row r="2142" spans="1:23" x14ac:dyDescent="0.3">
      <c r="A2142" t="s">
        <v>1277</v>
      </c>
      <c r="B2142" t="s">
        <v>1058</v>
      </c>
      <c r="D2142" s="1">
        <v>40025</v>
      </c>
      <c r="E2142" s="1">
        <v>40027</v>
      </c>
      <c r="F2142" s="1" t="str">
        <f t="shared" si="146"/>
        <v>August</v>
      </c>
      <c r="G2142" s="1" t="str">
        <f t="shared" si="147"/>
        <v>2009</v>
      </c>
      <c r="H2142" s="2">
        <f t="shared" si="148"/>
        <v>2</v>
      </c>
      <c r="I2142" s="2" t="b">
        <f t="shared" si="149"/>
        <v>0</v>
      </c>
      <c r="J2142" t="s">
        <v>44</v>
      </c>
      <c r="K2142">
        <v>31</v>
      </c>
      <c r="L2142">
        <v>3945.95</v>
      </c>
      <c r="M2142">
        <v>0.03</v>
      </c>
      <c r="N2142" t="s">
        <v>18</v>
      </c>
      <c r="O2142">
        <v>1031.32</v>
      </c>
      <c r="P2142">
        <v>128.24</v>
      </c>
      <c r="Q2142">
        <v>12.65</v>
      </c>
      <c r="R2142" t="s">
        <v>260</v>
      </c>
      <c r="S2142" t="s">
        <v>260</v>
      </c>
      <c r="T2142" t="s">
        <v>31</v>
      </c>
      <c r="U2142" t="s">
        <v>36</v>
      </c>
      <c r="V2142" t="s">
        <v>67</v>
      </c>
    </row>
    <row r="2143" spans="1:23" x14ac:dyDescent="0.3">
      <c r="A2143" t="s">
        <v>1277</v>
      </c>
      <c r="B2143" t="s">
        <v>1058</v>
      </c>
      <c r="D2143" s="1">
        <v>40025</v>
      </c>
      <c r="E2143" s="1">
        <v>40027</v>
      </c>
      <c r="F2143" s="1" t="str">
        <f t="shared" si="146"/>
        <v>August</v>
      </c>
      <c r="G2143" s="1" t="str">
        <f t="shared" si="147"/>
        <v>2009</v>
      </c>
      <c r="H2143" s="2">
        <f t="shared" si="148"/>
        <v>2</v>
      </c>
      <c r="I2143" s="2" t="b">
        <f t="shared" si="149"/>
        <v>0</v>
      </c>
      <c r="J2143" t="s">
        <v>44</v>
      </c>
      <c r="K2143">
        <v>33</v>
      </c>
      <c r="L2143">
        <v>5394.4</v>
      </c>
      <c r="M2143">
        <v>0.01</v>
      </c>
      <c r="N2143" t="s">
        <v>25</v>
      </c>
      <c r="O2143">
        <v>788.79</v>
      </c>
      <c r="P2143">
        <v>160.97999999999999</v>
      </c>
      <c r="Q2143">
        <v>30</v>
      </c>
      <c r="R2143" t="s">
        <v>260</v>
      </c>
      <c r="S2143" t="s">
        <v>260</v>
      </c>
      <c r="T2143" t="s">
        <v>31</v>
      </c>
      <c r="U2143" t="s">
        <v>36</v>
      </c>
      <c r="V2143" t="s">
        <v>67</v>
      </c>
      <c r="W2143">
        <v>0.62</v>
      </c>
    </row>
    <row r="2144" spans="1:23" x14ac:dyDescent="0.3">
      <c r="A2144" t="s">
        <v>1335</v>
      </c>
      <c r="B2144" t="s">
        <v>1336</v>
      </c>
      <c r="D2144" s="1">
        <v>40074</v>
      </c>
      <c r="E2144" s="1">
        <v>40075</v>
      </c>
      <c r="F2144" s="1" t="str">
        <f t="shared" si="146"/>
        <v>September</v>
      </c>
      <c r="G2144" s="1" t="str">
        <f t="shared" si="147"/>
        <v>2009</v>
      </c>
      <c r="H2144" s="2">
        <f t="shared" si="148"/>
        <v>1</v>
      </c>
      <c r="I2144" s="2" t="b">
        <f t="shared" si="149"/>
        <v>0</v>
      </c>
      <c r="J2144" t="s">
        <v>44</v>
      </c>
      <c r="K2144">
        <v>27</v>
      </c>
      <c r="L2144">
        <v>233.92</v>
      </c>
      <c r="M2144">
        <v>0.1</v>
      </c>
      <c r="N2144" t="s">
        <v>18</v>
      </c>
      <c r="O2144">
        <v>-80.75</v>
      </c>
      <c r="P2144">
        <v>8.75</v>
      </c>
      <c r="Q2144">
        <v>8.5399999999999991</v>
      </c>
      <c r="R2144" t="s">
        <v>260</v>
      </c>
      <c r="S2144" t="s">
        <v>260</v>
      </c>
      <c r="T2144" t="s">
        <v>31</v>
      </c>
      <c r="U2144" t="s">
        <v>36</v>
      </c>
      <c r="V2144" t="s">
        <v>37</v>
      </c>
      <c r="W2144">
        <v>0.43</v>
      </c>
    </row>
    <row r="2145" spans="1:23" x14ac:dyDescent="0.3">
      <c r="A2145" t="s">
        <v>1335</v>
      </c>
      <c r="B2145" t="s">
        <v>1336</v>
      </c>
      <c r="D2145" s="1">
        <v>40074</v>
      </c>
      <c r="E2145" s="1">
        <v>40076</v>
      </c>
      <c r="F2145" s="1" t="str">
        <f t="shared" si="146"/>
        <v>September</v>
      </c>
      <c r="G2145" s="1" t="str">
        <f t="shared" si="147"/>
        <v>2009</v>
      </c>
      <c r="H2145" s="2">
        <f t="shared" si="148"/>
        <v>2</v>
      </c>
      <c r="I2145" s="2" t="b">
        <f t="shared" si="149"/>
        <v>0</v>
      </c>
      <c r="J2145" t="s">
        <v>44</v>
      </c>
      <c r="K2145">
        <v>28</v>
      </c>
      <c r="L2145">
        <v>1642.05</v>
      </c>
      <c r="M2145">
        <v>0.03</v>
      </c>
      <c r="N2145" t="s">
        <v>18</v>
      </c>
      <c r="O2145">
        <v>829.73</v>
      </c>
      <c r="P2145">
        <v>55.98</v>
      </c>
      <c r="Q2145">
        <v>4.8600000000000003</v>
      </c>
      <c r="R2145" t="s">
        <v>260</v>
      </c>
      <c r="S2145" t="s">
        <v>260</v>
      </c>
      <c r="T2145" t="s">
        <v>31</v>
      </c>
      <c r="U2145" t="s">
        <v>22</v>
      </c>
      <c r="V2145" t="s">
        <v>43</v>
      </c>
      <c r="W2145">
        <v>0.36</v>
      </c>
    </row>
    <row r="2146" spans="1:23" x14ac:dyDescent="0.3">
      <c r="A2146" t="s">
        <v>1192</v>
      </c>
      <c r="B2146" t="s">
        <v>1310</v>
      </c>
      <c r="D2146" s="1">
        <v>41268</v>
      </c>
      <c r="E2146" s="1">
        <v>41269</v>
      </c>
      <c r="F2146" s="1" t="str">
        <f t="shared" si="146"/>
        <v>December</v>
      </c>
      <c r="G2146" s="1" t="str">
        <f t="shared" si="147"/>
        <v>2012</v>
      </c>
      <c r="H2146" s="2">
        <f t="shared" si="148"/>
        <v>1</v>
      </c>
      <c r="I2146" s="2" t="b">
        <f t="shared" si="149"/>
        <v>0</v>
      </c>
      <c r="J2146" t="s">
        <v>44</v>
      </c>
      <c r="K2146">
        <v>16</v>
      </c>
      <c r="L2146">
        <v>279.327</v>
      </c>
      <c r="M2146">
        <v>0.05</v>
      </c>
      <c r="N2146" t="s">
        <v>18</v>
      </c>
      <c r="O2146">
        <v>75.209999999999994</v>
      </c>
      <c r="P2146">
        <v>20.99</v>
      </c>
      <c r="Q2146">
        <v>0.99</v>
      </c>
      <c r="R2146" t="s">
        <v>260</v>
      </c>
      <c r="S2146" t="s">
        <v>260</v>
      </c>
      <c r="T2146" t="s">
        <v>31</v>
      </c>
      <c r="U2146" t="s">
        <v>32</v>
      </c>
      <c r="V2146" t="s">
        <v>33</v>
      </c>
      <c r="W2146">
        <v>0.37</v>
      </c>
    </row>
    <row r="2147" spans="1:23" x14ac:dyDescent="0.3">
      <c r="A2147" t="s">
        <v>1192</v>
      </c>
      <c r="B2147" t="s">
        <v>1310</v>
      </c>
      <c r="D2147" s="1">
        <v>41268</v>
      </c>
      <c r="E2147" s="1">
        <v>41271</v>
      </c>
      <c r="F2147" s="1" t="str">
        <f t="shared" si="146"/>
        <v>December</v>
      </c>
      <c r="G2147" s="1" t="str">
        <f t="shared" si="147"/>
        <v>2012</v>
      </c>
      <c r="H2147" s="2">
        <f t="shared" si="148"/>
        <v>3</v>
      </c>
      <c r="I2147" s="2" t="b">
        <f t="shared" si="149"/>
        <v>0</v>
      </c>
      <c r="J2147" t="s">
        <v>44</v>
      </c>
      <c r="K2147">
        <v>5</v>
      </c>
      <c r="L2147">
        <v>539.20600000000002</v>
      </c>
      <c r="M2147">
        <v>0.05</v>
      </c>
      <c r="N2147" t="s">
        <v>18</v>
      </c>
      <c r="O2147">
        <v>-452.39</v>
      </c>
      <c r="P2147">
        <v>125.99</v>
      </c>
      <c r="Q2147">
        <v>8.8000000000000007</v>
      </c>
      <c r="R2147" t="s">
        <v>260</v>
      </c>
      <c r="S2147" t="s">
        <v>260</v>
      </c>
      <c r="T2147" t="s">
        <v>31</v>
      </c>
      <c r="U2147" t="s">
        <v>32</v>
      </c>
      <c r="V2147" t="s">
        <v>33</v>
      </c>
      <c r="W2147">
        <v>0.59</v>
      </c>
    </row>
    <row r="2148" spans="1:23" x14ac:dyDescent="0.3">
      <c r="A2148" t="s">
        <v>939</v>
      </c>
      <c r="B2148" t="s">
        <v>1282</v>
      </c>
      <c r="D2148" s="1">
        <v>41163</v>
      </c>
      <c r="E2148" s="1">
        <v>41163</v>
      </c>
      <c r="F2148" s="1" t="str">
        <f t="shared" si="146"/>
        <v>September</v>
      </c>
      <c r="G2148" s="1" t="str">
        <f t="shared" si="147"/>
        <v>2012</v>
      </c>
      <c r="H2148" s="2">
        <f t="shared" si="148"/>
        <v>0</v>
      </c>
      <c r="I2148" s="2" t="str">
        <f t="shared" si="149"/>
        <v>FREE DELIVERY</v>
      </c>
      <c r="J2148" t="s">
        <v>34</v>
      </c>
      <c r="K2148">
        <v>34</v>
      </c>
      <c r="L2148">
        <v>125.46</v>
      </c>
      <c r="M2148">
        <v>7.0000000000000007E-2</v>
      </c>
      <c r="N2148" t="s">
        <v>18</v>
      </c>
      <c r="O2148">
        <v>-129.63</v>
      </c>
      <c r="P2148">
        <v>3.58</v>
      </c>
      <c r="Q2148">
        <v>5.47</v>
      </c>
      <c r="R2148" t="s">
        <v>260</v>
      </c>
      <c r="S2148" t="s">
        <v>260</v>
      </c>
      <c r="T2148" t="s">
        <v>42</v>
      </c>
      <c r="U2148" t="s">
        <v>22</v>
      </c>
      <c r="V2148" t="s">
        <v>29</v>
      </c>
      <c r="W2148">
        <v>0.37</v>
      </c>
    </row>
    <row r="2149" spans="1:23" x14ac:dyDescent="0.3">
      <c r="A2149" t="s">
        <v>1314</v>
      </c>
      <c r="B2149" t="s">
        <v>1302</v>
      </c>
      <c r="D2149" s="1">
        <v>40403</v>
      </c>
      <c r="E2149" s="1">
        <v>40404</v>
      </c>
      <c r="F2149" s="1" t="str">
        <f t="shared" si="146"/>
        <v>August</v>
      </c>
      <c r="G2149" s="1" t="str">
        <f t="shared" si="147"/>
        <v>2010</v>
      </c>
      <c r="H2149" s="2">
        <f t="shared" si="148"/>
        <v>1</v>
      </c>
      <c r="I2149" s="2" t="b">
        <f t="shared" si="149"/>
        <v>0</v>
      </c>
      <c r="J2149" t="s">
        <v>44</v>
      </c>
      <c r="K2149">
        <v>33</v>
      </c>
      <c r="L2149">
        <v>47.99</v>
      </c>
      <c r="M2149">
        <v>0.06</v>
      </c>
      <c r="N2149" t="s">
        <v>18</v>
      </c>
      <c r="O2149">
        <v>3.86</v>
      </c>
      <c r="P2149">
        <v>1.48</v>
      </c>
      <c r="Q2149">
        <v>0.7</v>
      </c>
      <c r="R2149" t="s">
        <v>260</v>
      </c>
      <c r="S2149" t="s">
        <v>260</v>
      </c>
      <c r="T2149" t="s">
        <v>27</v>
      </c>
      <c r="U2149" t="s">
        <v>22</v>
      </c>
      <c r="V2149" t="s">
        <v>46</v>
      </c>
      <c r="W2149">
        <v>0.37</v>
      </c>
    </row>
    <row r="2150" spans="1:23" x14ac:dyDescent="0.3">
      <c r="A2150" t="s">
        <v>1314</v>
      </c>
      <c r="B2150" t="s">
        <v>1302</v>
      </c>
      <c r="D2150" s="1">
        <v>40403</v>
      </c>
      <c r="E2150" s="1">
        <v>40405</v>
      </c>
      <c r="F2150" s="1" t="str">
        <f t="shared" si="146"/>
        <v>August</v>
      </c>
      <c r="G2150" s="1" t="str">
        <f t="shared" si="147"/>
        <v>2010</v>
      </c>
      <c r="H2150" s="2">
        <f t="shared" si="148"/>
        <v>2</v>
      </c>
      <c r="I2150" s="2" t="b">
        <f t="shared" si="149"/>
        <v>0</v>
      </c>
      <c r="J2150" t="s">
        <v>44</v>
      </c>
      <c r="K2150">
        <v>23</v>
      </c>
      <c r="L2150">
        <v>829.61699999999996</v>
      </c>
      <c r="M2150">
        <v>0.1</v>
      </c>
      <c r="N2150" t="s">
        <v>18</v>
      </c>
      <c r="O2150">
        <v>25.53</v>
      </c>
      <c r="P2150">
        <v>45.99</v>
      </c>
      <c r="Q2150">
        <v>4.99</v>
      </c>
      <c r="R2150" t="s">
        <v>260</v>
      </c>
      <c r="S2150" t="s">
        <v>260</v>
      </c>
      <c r="T2150" t="s">
        <v>27</v>
      </c>
      <c r="U2150" t="s">
        <v>32</v>
      </c>
      <c r="V2150" t="s">
        <v>33</v>
      </c>
      <c r="W2150">
        <v>0.56999999999999995</v>
      </c>
    </row>
    <row r="2151" spans="1:23" x14ac:dyDescent="0.3">
      <c r="A2151" t="s">
        <v>1263</v>
      </c>
      <c r="B2151" t="s">
        <v>931</v>
      </c>
      <c r="D2151" s="1">
        <v>40085</v>
      </c>
      <c r="E2151" s="1">
        <v>40092</v>
      </c>
      <c r="F2151" s="1" t="str">
        <f t="shared" si="146"/>
        <v>October</v>
      </c>
      <c r="G2151" s="1" t="str">
        <f t="shared" si="147"/>
        <v>2009</v>
      </c>
      <c r="H2151" s="2">
        <f t="shared" si="148"/>
        <v>7</v>
      </c>
      <c r="I2151" s="2" t="b">
        <f t="shared" si="149"/>
        <v>0</v>
      </c>
      <c r="J2151" t="s">
        <v>17</v>
      </c>
      <c r="K2151">
        <v>5</v>
      </c>
      <c r="L2151">
        <v>616.10550000000001</v>
      </c>
      <c r="M2151">
        <v>0.03</v>
      </c>
      <c r="N2151" t="s">
        <v>18</v>
      </c>
      <c r="O2151">
        <v>-458.74</v>
      </c>
      <c r="P2151">
        <v>140.99</v>
      </c>
      <c r="Q2151">
        <v>4.2</v>
      </c>
      <c r="R2151" t="s">
        <v>260</v>
      </c>
      <c r="S2151" t="s">
        <v>260</v>
      </c>
      <c r="T2151" t="s">
        <v>42</v>
      </c>
      <c r="U2151" t="s">
        <v>32</v>
      </c>
      <c r="V2151" t="s">
        <v>33</v>
      </c>
      <c r="W2151">
        <v>0.59</v>
      </c>
    </row>
    <row r="2152" spans="1:23" x14ac:dyDescent="0.3">
      <c r="A2152" t="s">
        <v>1277</v>
      </c>
      <c r="B2152" t="s">
        <v>1302</v>
      </c>
      <c r="D2152" s="1">
        <v>41200</v>
      </c>
      <c r="E2152" s="1">
        <v>41204</v>
      </c>
      <c r="F2152" s="1" t="str">
        <f t="shared" si="146"/>
        <v>October</v>
      </c>
      <c r="G2152" s="1" t="str">
        <f t="shared" si="147"/>
        <v>2012</v>
      </c>
      <c r="H2152" s="2">
        <f t="shared" si="148"/>
        <v>4</v>
      </c>
      <c r="I2152" s="2" t="b">
        <f t="shared" si="149"/>
        <v>0</v>
      </c>
      <c r="J2152" t="s">
        <v>17</v>
      </c>
      <c r="K2152">
        <v>18</v>
      </c>
      <c r="L2152">
        <v>33.21</v>
      </c>
      <c r="M2152">
        <v>0.06</v>
      </c>
      <c r="N2152" t="s">
        <v>18</v>
      </c>
      <c r="O2152">
        <v>-0.85</v>
      </c>
      <c r="P2152">
        <v>1.81</v>
      </c>
      <c r="Q2152">
        <v>0.75</v>
      </c>
      <c r="R2152" t="s">
        <v>260</v>
      </c>
      <c r="S2152" t="s">
        <v>260</v>
      </c>
      <c r="T2152" t="s">
        <v>27</v>
      </c>
      <c r="U2152" t="s">
        <v>22</v>
      </c>
      <c r="V2152" t="s">
        <v>46</v>
      </c>
      <c r="W2152">
        <v>0.52</v>
      </c>
    </row>
    <row r="2153" spans="1:23" x14ac:dyDescent="0.3">
      <c r="A2153" t="s">
        <v>1292</v>
      </c>
      <c r="B2153" t="s">
        <v>1293</v>
      </c>
      <c r="D2153" s="1">
        <v>40614</v>
      </c>
      <c r="E2153" s="1">
        <v>40618</v>
      </c>
      <c r="F2153" s="1" t="str">
        <f t="shared" si="146"/>
        <v>March</v>
      </c>
      <c r="G2153" s="1" t="str">
        <f t="shared" si="147"/>
        <v>2011</v>
      </c>
      <c r="H2153" s="2">
        <f t="shared" si="148"/>
        <v>4</v>
      </c>
      <c r="I2153" s="2" t="b">
        <f t="shared" si="149"/>
        <v>0</v>
      </c>
      <c r="J2153" t="s">
        <v>17</v>
      </c>
      <c r="K2153">
        <v>26</v>
      </c>
      <c r="L2153">
        <v>583.55999999999995</v>
      </c>
      <c r="M2153">
        <v>0.02</v>
      </c>
      <c r="N2153" t="s">
        <v>18</v>
      </c>
      <c r="O2153">
        <v>-94.59</v>
      </c>
      <c r="P2153">
        <v>20.97</v>
      </c>
      <c r="Q2153">
        <v>6.5</v>
      </c>
      <c r="R2153" t="s">
        <v>260</v>
      </c>
      <c r="S2153" t="s">
        <v>260</v>
      </c>
      <c r="T2153" t="s">
        <v>31</v>
      </c>
      <c r="U2153" t="s">
        <v>32</v>
      </c>
      <c r="V2153" t="s">
        <v>48</v>
      </c>
      <c r="W2153">
        <v>0.78</v>
      </c>
    </row>
    <row r="2154" spans="1:23" x14ac:dyDescent="0.3">
      <c r="A2154" t="s">
        <v>1292</v>
      </c>
      <c r="B2154" t="s">
        <v>1293</v>
      </c>
      <c r="D2154" s="1">
        <v>40614</v>
      </c>
      <c r="E2154" s="1">
        <v>40621</v>
      </c>
      <c r="F2154" s="1" t="str">
        <f t="shared" si="146"/>
        <v>March</v>
      </c>
      <c r="G2154" s="1" t="str">
        <f t="shared" si="147"/>
        <v>2011</v>
      </c>
      <c r="H2154" s="2">
        <f t="shared" si="148"/>
        <v>7</v>
      </c>
      <c r="I2154" s="2" t="b">
        <f t="shared" si="149"/>
        <v>0</v>
      </c>
      <c r="J2154" t="s">
        <v>17</v>
      </c>
      <c r="K2154">
        <v>47</v>
      </c>
      <c r="L2154">
        <v>281.47000000000003</v>
      </c>
      <c r="M2154">
        <v>0.1</v>
      </c>
      <c r="N2154" t="s">
        <v>18</v>
      </c>
      <c r="O2154">
        <v>-190.57</v>
      </c>
      <c r="P2154">
        <v>6.48</v>
      </c>
      <c r="Q2154">
        <v>7.37</v>
      </c>
      <c r="R2154" t="s">
        <v>260</v>
      </c>
      <c r="S2154" t="s">
        <v>260</v>
      </c>
      <c r="T2154" t="s">
        <v>31</v>
      </c>
      <c r="U2154" t="s">
        <v>22</v>
      </c>
      <c r="V2154" t="s">
        <v>43</v>
      </c>
      <c r="W2154">
        <v>0.37</v>
      </c>
    </row>
    <row r="2155" spans="1:23" x14ac:dyDescent="0.3">
      <c r="A2155" t="s">
        <v>1090</v>
      </c>
      <c r="B2155" t="s">
        <v>1065</v>
      </c>
      <c r="D2155" s="1">
        <v>40687</v>
      </c>
      <c r="E2155" s="1">
        <v>40688</v>
      </c>
      <c r="F2155" s="1" t="str">
        <f t="shared" si="146"/>
        <v>May</v>
      </c>
      <c r="G2155" s="1" t="str">
        <f t="shared" si="147"/>
        <v>2011</v>
      </c>
      <c r="H2155" s="2">
        <f t="shared" si="148"/>
        <v>1</v>
      </c>
      <c r="I2155" s="2" t="b">
        <f t="shared" si="149"/>
        <v>0</v>
      </c>
      <c r="J2155" t="s">
        <v>52</v>
      </c>
      <c r="K2155">
        <v>42</v>
      </c>
      <c r="L2155">
        <v>539.05999999999995</v>
      </c>
      <c r="M2155">
        <v>0.05</v>
      </c>
      <c r="N2155" t="s">
        <v>18</v>
      </c>
      <c r="O2155">
        <v>-123.07</v>
      </c>
      <c r="P2155">
        <v>12.88</v>
      </c>
      <c r="Q2155">
        <v>4.59</v>
      </c>
      <c r="R2155" t="s">
        <v>260</v>
      </c>
      <c r="S2155" t="s">
        <v>260</v>
      </c>
      <c r="T2155" t="s">
        <v>31</v>
      </c>
      <c r="U2155" t="s">
        <v>22</v>
      </c>
      <c r="V2155" t="s">
        <v>82</v>
      </c>
      <c r="W2155">
        <v>0.82</v>
      </c>
    </row>
    <row r="2156" spans="1:23" x14ac:dyDescent="0.3">
      <c r="A2156" t="s">
        <v>1245</v>
      </c>
      <c r="B2156" t="s">
        <v>1281</v>
      </c>
      <c r="D2156" s="1">
        <v>39953</v>
      </c>
      <c r="E2156" s="1">
        <v>39953</v>
      </c>
      <c r="F2156" s="1" t="str">
        <f t="shared" si="146"/>
        <v>May</v>
      </c>
      <c r="G2156" s="1" t="str">
        <f t="shared" si="147"/>
        <v>2009</v>
      </c>
      <c r="H2156" s="2">
        <f t="shared" si="148"/>
        <v>0</v>
      </c>
      <c r="I2156" s="2" t="str">
        <f t="shared" si="149"/>
        <v>FREE DELIVERY</v>
      </c>
      <c r="J2156" t="s">
        <v>44</v>
      </c>
      <c r="K2156">
        <v>25</v>
      </c>
      <c r="L2156">
        <v>751.52</v>
      </c>
      <c r="M2156">
        <v>0.09</v>
      </c>
      <c r="N2156" t="s">
        <v>39</v>
      </c>
      <c r="O2156">
        <v>67.11</v>
      </c>
      <c r="P2156">
        <v>31.74</v>
      </c>
      <c r="Q2156">
        <v>12.62</v>
      </c>
      <c r="R2156" t="s">
        <v>260</v>
      </c>
      <c r="S2156" t="s">
        <v>260</v>
      </c>
      <c r="T2156" t="s">
        <v>21</v>
      </c>
      <c r="U2156" t="s">
        <v>22</v>
      </c>
      <c r="V2156" t="s">
        <v>29</v>
      </c>
      <c r="W2156">
        <v>0.37</v>
      </c>
    </row>
    <row r="2157" spans="1:23" x14ac:dyDescent="0.3">
      <c r="A2157" t="s">
        <v>1245</v>
      </c>
      <c r="B2157" t="s">
        <v>1281</v>
      </c>
      <c r="D2157" s="1">
        <v>39953</v>
      </c>
      <c r="E2157" s="1">
        <v>39956</v>
      </c>
      <c r="F2157" s="1" t="str">
        <f t="shared" si="146"/>
        <v>May</v>
      </c>
      <c r="G2157" s="1" t="str">
        <f t="shared" si="147"/>
        <v>2009</v>
      </c>
      <c r="H2157" s="2">
        <f t="shared" si="148"/>
        <v>3</v>
      </c>
      <c r="I2157" s="2" t="b">
        <f t="shared" si="149"/>
        <v>0</v>
      </c>
      <c r="J2157" t="s">
        <v>44</v>
      </c>
      <c r="K2157">
        <v>36</v>
      </c>
      <c r="L2157">
        <v>220.48</v>
      </c>
      <c r="M2157">
        <v>0.04</v>
      </c>
      <c r="N2157" t="s">
        <v>18</v>
      </c>
      <c r="O2157">
        <v>81.91</v>
      </c>
      <c r="P2157">
        <v>6.35</v>
      </c>
      <c r="Q2157">
        <v>1.02</v>
      </c>
      <c r="R2157" t="s">
        <v>260</v>
      </c>
      <c r="S2157" t="s">
        <v>260</v>
      </c>
      <c r="T2157" t="s">
        <v>21</v>
      </c>
      <c r="U2157" t="s">
        <v>22</v>
      </c>
      <c r="V2157" t="s">
        <v>43</v>
      </c>
      <c r="W2157">
        <v>0.39</v>
      </c>
    </row>
    <row r="2158" spans="1:23" x14ac:dyDescent="0.3">
      <c r="A2158" t="s">
        <v>1245</v>
      </c>
      <c r="B2158" t="s">
        <v>1281</v>
      </c>
      <c r="D2158" s="1">
        <v>39953</v>
      </c>
      <c r="E2158" s="1">
        <v>39954</v>
      </c>
      <c r="F2158" s="1" t="str">
        <f t="shared" si="146"/>
        <v>May</v>
      </c>
      <c r="G2158" s="1" t="str">
        <f t="shared" si="147"/>
        <v>2009</v>
      </c>
      <c r="H2158" s="2">
        <f t="shared" si="148"/>
        <v>1</v>
      </c>
      <c r="I2158" s="2" t="b">
        <f t="shared" si="149"/>
        <v>0</v>
      </c>
      <c r="J2158" t="s">
        <v>44</v>
      </c>
      <c r="K2158">
        <v>21</v>
      </c>
      <c r="L2158">
        <v>1259.4535000000001</v>
      </c>
      <c r="M2158">
        <v>0.02</v>
      </c>
      <c r="N2158" t="s">
        <v>39</v>
      </c>
      <c r="O2158">
        <v>168.24</v>
      </c>
      <c r="P2158">
        <v>65.989999999999995</v>
      </c>
      <c r="Q2158">
        <v>8.99</v>
      </c>
      <c r="R2158" t="s">
        <v>260</v>
      </c>
      <c r="S2158" t="s">
        <v>260</v>
      </c>
      <c r="T2158" t="s">
        <v>21</v>
      </c>
      <c r="U2158" t="s">
        <v>32</v>
      </c>
      <c r="V2158" t="s">
        <v>33</v>
      </c>
      <c r="W2158">
        <v>0.56000000000000005</v>
      </c>
    </row>
    <row r="2159" spans="1:23" x14ac:dyDescent="0.3">
      <c r="A2159" t="s">
        <v>1331</v>
      </c>
      <c r="B2159" t="s">
        <v>1332</v>
      </c>
      <c r="D2159" s="1">
        <v>40612</v>
      </c>
      <c r="E2159" s="1">
        <v>40614</v>
      </c>
      <c r="F2159" s="1" t="str">
        <f t="shared" si="146"/>
        <v>March</v>
      </c>
      <c r="G2159" s="1" t="str">
        <f t="shared" si="147"/>
        <v>2011</v>
      </c>
      <c r="H2159" s="2">
        <f t="shared" si="148"/>
        <v>2</v>
      </c>
      <c r="I2159" s="2" t="b">
        <f t="shared" si="149"/>
        <v>0</v>
      </c>
      <c r="J2159" t="s">
        <v>44</v>
      </c>
      <c r="K2159">
        <v>23</v>
      </c>
      <c r="L2159">
        <v>450.39</v>
      </c>
      <c r="M2159">
        <v>7.0000000000000007E-2</v>
      </c>
      <c r="N2159" t="s">
        <v>18</v>
      </c>
      <c r="O2159">
        <v>152.79</v>
      </c>
      <c r="P2159">
        <v>19.23</v>
      </c>
      <c r="Q2159">
        <v>6.15</v>
      </c>
      <c r="R2159" t="s">
        <v>260</v>
      </c>
      <c r="S2159" t="s">
        <v>260</v>
      </c>
      <c r="T2159" t="s">
        <v>42</v>
      </c>
      <c r="U2159" t="s">
        <v>36</v>
      </c>
      <c r="V2159" t="s">
        <v>37</v>
      </c>
      <c r="W2159">
        <v>0.44</v>
      </c>
    </row>
    <row r="2160" spans="1:23" x14ac:dyDescent="0.3">
      <c r="A2160" t="s">
        <v>1331</v>
      </c>
      <c r="B2160" t="s">
        <v>1332</v>
      </c>
      <c r="D2160" s="1">
        <v>40612</v>
      </c>
      <c r="E2160" s="1">
        <v>40614</v>
      </c>
      <c r="F2160" s="1" t="str">
        <f t="shared" si="146"/>
        <v>March</v>
      </c>
      <c r="G2160" s="1" t="str">
        <f t="shared" si="147"/>
        <v>2011</v>
      </c>
      <c r="H2160" s="2">
        <f t="shared" si="148"/>
        <v>2</v>
      </c>
      <c r="I2160" s="2" t="b">
        <f t="shared" si="149"/>
        <v>0</v>
      </c>
      <c r="J2160" t="s">
        <v>44</v>
      </c>
      <c r="K2160">
        <v>17</v>
      </c>
      <c r="L2160">
        <v>1193.1195</v>
      </c>
      <c r="M2160">
        <v>0.08</v>
      </c>
      <c r="N2160" t="s">
        <v>39</v>
      </c>
      <c r="O2160">
        <v>137.59</v>
      </c>
      <c r="P2160">
        <v>85.99</v>
      </c>
      <c r="Q2160">
        <v>0.99</v>
      </c>
      <c r="R2160" t="s">
        <v>260</v>
      </c>
      <c r="S2160" t="s">
        <v>260</v>
      </c>
      <c r="T2160" t="s">
        <v>42</v>
      </c>
      <c r="U2160" t="s">
        <v>32</v>
      </c>
      <c r="V2160" t="s">
        <v>33</v>
      </c>
      <c r="W2160">
        <v>0.55000000000000004</v>
      </c>
    </row>
    <row r="2161" spans="1:23" x14ac:dyDescent="0.3">
      <c r="A2161" t="s">
        <v>1317</v>
      </c>
      <c r="B2161" t="s">
        <v>1318</v>
      </c>
      <c r="D2161" s="1">
        <v>39951</v>
      </c>
      <c r="E2161" s="1">
        <v>39953</v>
      </c>
      <c r="F2161" s="1" t="str">
        <f t="shared" si="146"/>
        <v>May</v>
      </c>
      <c r="G2161" s="1" t="str">
        <f t="shared" si="147"/>
        <v>2009</v>
      </c>
      <c r="H2161" s="2">
        <f t="shared" si="148"/>
        <v>2</v>
      </c>
      <c r="I2161" s="2" t="b">
        <f t="shared" si="149"/>
        <v>0</v>
      </c>
      <c r="J2161" t="s">
        <v>34</v>
      </c>
      <c r="K2161">
        <v>47</v>
      </c>
      <c r="L2161">
        <v>3596.36</v>
      </c>
      <c r="M2161">
        <v>0</v>
      </c>
      <c r="N2161" t="s">
        <v>39</v>
      </c>
      <c r="O2161">
        <v>326.25</v>
      </c>
      <c r="P2161">
        <v>73.98</v>
      </c>
      <c r="Q2161">
        <v>12.14</v>
      </c>
      <c r="R2161" t="s">
        <v>260</v>
      </c>
      <c r="S2161" t="s">
        <v>260</v>
      </c>
      <c r="T2161" t="s">
        <v>31</v>
      </c>
      <c r="U2161" t="s">
        <v>32</v>
      </c>
      <c r="V2161" t="s">
        <v>48</v>
      </c>
      <c r="W2161">
        <v>0.67</v>
      </c>
    </row>
    <row r="2162" spans="1:23" x14ac:dyDescent="0.3">
      <c r="A2162" t="s">
        <v>1295</v>
      </c>
      <c r="B2162" t="s">
        <v>1319</v>
      </c>
      <c r="D2162" s="1">
        <v>40036</v>
      </c>
      <c r="E2162" s="1">
        <v>40036</v>
      </c>
      <c r="F2162" s="1" t="str">
        <f t="shared" si="146"/>
        <v>August</v>
      </c>
      <c r="G2162" s="1" t="str">
        <f t="shared" si="147"/>
        <v>2009</v>
      </c>
      <c r="H2162" s="2">
        <f t="shared" si="148"/>
        <v>0</v>
      </c>
      <c r="I2162" s="2" t="str">
        <f t="shared" si="149"/>
        <v>FREE DELIVERY</v>
      </c>
      <c r="J2162" t="s">
        <v>24</v>
      </c>
      <c r="K2162">
        <v>4</v>
      </c>
      <c r="L2162">
        <v>16.600000000000001</v>
      </c>
      <c r="M2162">
        <v>0.1</v>
      </c>
      <c r="N2162" t="s">
        <v>18</v>
      </c>
      <c r="O2162">
        <v>-2.06</v>
      </c>
      <c r="P2162">
        <v>4.13</v>
      </c>
      <c r="Q2162">
        <v>0.99</v>
      </c>
      <c r="R2162" t="s">
        <v>260</v>
      </c>
      <c r="S2162" t="s">
        <v>260</v>
      </c>
      <c r="T2162" t="s">
        <v>27</v>
      </c>
      <c r="U2162" t="s">
        <v>22</v>
      </c>
      <c r="V2162" t="s">
        <v>57</v>
      </c>
      <c r="W2162">
        <v>0.39</v>
      </c>
    </row>
    <row r="2163" spans="1:23" x14ac:dyDescent="0.3">
      <c r="A2163" t="s">
        <v>1295</v>
      </c>
      <c r="B2163" t="s">
        <v>1319</v>
      </c>
      <c r="D2163" s="1">
        <v>40036</v>
      </c>
      <c r="E2163" s="1">
        <v>40038</v>
      </c>
      <c r="F2163" s="1" t="str">
        <f t="shared" si="146"/>
        <v>August</v>
      </c>
      <c r="G2163" s="1" t="str">
        <f t="shared" si="147"/>
        <v>2009</v>
      </c>
      <c r="H2163" s="2">
        <f t="shared" si="148"/>
        <v>2</v>
      </c>
      <c r="I2163" s="2" t="b">
        <f t="shared" si="149"/>
        <v>0</v>
      </c>
      <c r="J2163" t="s">
        <v>24</v>
      </c>
      <c r="K2163">
        <v>5</v>
      </c>
      <c r="L2163">
        <v>25.1</v>
      </c>
      <c r="M2163">
        <v>0.04</v>
      </c>
      <c r="N2163" t="s">
        <v>18</v>
      </c>
      <c r="O2163">
        <v>2.98</v>
      </c>
      <c r="P2163">
        <v>4.9800000000000004</v>
      </c>
      <c r="Q2163">
        <v>0.49</v>
      </c>
      <c r="R2163" t="s">
        <v>260</v>
      </c>
      <c r="S2163" t="s">
        <v>260</v>
      </c>
      <c r="T2163" t="s">
        <v>27</v>
      </c>
      <c r="U2163" t="s">
        <v>22</v>
      </c>
      <c r="V2163" t="s">
        <v>57</v>
      </c>
      <c r="W2163">
        <v>0.39</v>
      </c>
    </row>
    <row r="2164" spans="1:23" x14ac:dyDescent="0.3">
      <c r="A2164" t="s">
        <v>1314</v>
      </c>
      <c r="B2164" t="s">
        <v>1302</v>
      </c>
      <c r="D2164" s="1">
        <v>40432</v>
      </c>
      <c r="E2164" s="1">
        <v>40434</v>
      </c>
      <c r="F2164" s="1" t="str">
        <f t="shared" si="146"/>
        <v>September</v>
      </c>
      <c r="G2164" s="1" t="str">
        <f t="shared" si="147"/>
        <v>2010</v>
      </c>
      <c r="H2164" s="2">
        <f t="shared" si="148"/>
        <v>2</v>
      </c>
      <c r="I2164" s="2" t="b">
        <f t="shared" si="149"/>
        <v>0</v>
      </c>
      <c r="J2164" t="s">
        <v>34</v>
      </c>
      <c r="K2164">
        <v>38</v>
      </c>
      <c r="L2164">
        <v>553.02</v>
      </c>
      <c r="M2164">
        <v>0.1</v>
      </c>
      <c r="N2164" t="s">
        <v>18</v>
      </c>
      <c r="O2164">
        <v>-49.38</v>
      </c>
      <c r="P2164">
        <v>15.98</v>
      </c>
      <c r="Q2164">
        <v>6.5</v>
      </c>
      <c r="R2164" t="s">
        <v>260</v>
      </c>
      <c r="S2164" t="s">
        <v>260</v>
      </c>
      <c r="T2164" t="s">
        <v>21</v>
      </c>
      <c r="U2164" t="s">
        <v>32</v>
      </c>
      <c r="V2164" t="s">
        <v>48</v>
      </c>
      <c r="W2164">
        <v>0.48</v>
      </c>
    </row>
    <row r="2165" spans="1:23" x14ac:dyDescent="0.3">
      <c r="A2165" t="s">
        <v>1295</v>
      </c>
      <c r="B2165" t="s">
        <v>1319</v>
      </c>
      <c r="D2165" s="1">
        <v>41067</v>
      </c>
      <c r="E2165" s="1">
        <v>41069</v>
      </c>
      <c r="F2165" s="1" t="str">
        <f t="shared" si="146"/>
        <v>June</v>
      </c>
      <c r="G2165" s="1" t="str">
        <f t="shared" si="147"/>
        <v>2012</v>
      </c>
      <c r="H2165" s="2">
        <f t="shared" si="148"/>
        <v>2</v>
      </c>
      <c r="I2165" s="2" t="b">
        <f t="shared" si="149"/>
        <v>0</v>
      </c>
      <c r="J2165" t="s">
        <v>52</v>
      </c>
      <c r="K2165">
        <v>38</v>
      </c>
      <c r="L2165">
        <v>437.86</v>
      </c>
      <c r="M2165">
        <v>0.04</v>
      </c>
      <c r="N2165" t="s">
        <v>18</v>
      </c>
      <c r="O2165">
        <v>-4.17</v>
      </c>
      <c r="P2165">
        <v>11.58</v>
      </c>
      <c r="Q2165">
        <v>6.97</v>
      </c>
      <c r="R2165" t="s">
        <v>260</v>
      </c>
      <c r="S2165" t="s">
        <v>260</v>
      </c>
      <c r="T2165" t="s">
        <v>27</v>
      </c>
      <c r="U2165" t="s">
        <v>22</v>
      </c>
      <c r="V2165" t="s">
        <v>51</v>
      </c>
      <c r="W2165">
        <v>0.35</v>
      </c>
    </row>
    <row r="2166" spans="1:23" x14ac:dyDescent="0.3">
      <c r="A2166" t="s">
        <v>1061</v>
      </c>
      <c r="B2166" t="s">
        <v>1337</v>
      </c>
      <c r="D2166" s="1">
        <v>40600</v>
      </c>
      <c r="E2166" s="1">
        <v>40601</v>
      </c>
      <c r="F2166" s="1" t="str">
        <f t="shared" si="146"/>
        <v>February</v>
      </c>
      <c r="G2166" s="1" t="str">
        <f t="shared" si="147"/>
        <v>2011</v>
      </c>
      <c r="H2166" s="2">
        <f t="shared" si="148"/>
        <v>1</v>
      </c>
      <c r="I2166" s="2" t="b">
        <f t="shared" si="149"/>
        <v>0</v>
      </c>
      <c r="J2166" t="s">
        <v>34</v>
      </c>
      <c r="K2166">
        <v>17</v>
      </c>
      <c r="L2166">
        <v>155.16999999999999</v>
      </c>
      <c r="M2166">
        <v>0.08</v>
      </c>
      <c r="N2166" t="s">
        <v>18</v>
      </c>
      <c r="O2166">
        <v>2.12</v>
      </c>
      <c r="P2166">
        <v>9.27</v>
      </c>
      <c r="Q2166">
        <v>4.3899999999999997</v>
      </c>
      <c r="R2166" t="s">
        <v>260</v>
      </c>
      <c r="S2166" t="s">
        <v>260</v>
      </c>
      <c r="T2166" t="s">
        <v>42</v>
      </c>
      <c r="U2166" t="s">
        <v>22</v>
      </c>
      <c r="V2166" t="s">
        <v>43</v>
      </c>
      <c r="W2166">
        <v>0.38</v>
      </c>
    </row>
    <row r="2167" spans="1:23" x14ac:dyDescent="0.3">
      <c r="A2167" t="s">
        <v>1320</v>
      </c>
      <c r="B2167" t="s">
        <v>1338</v>
      </c>
      <c r="D2167" s="1">
        <v>40920</v>
      </c>
      <c r="E2167" s="1">
        <v>40923</v>
      </c>
      <c r="F2167" s="1" t="str">
        <f t="shared" si="146"/>
        <v>January</v>
      </c>
      <c r="G2167" s="1" t="str">
        <f t="shared" si="147"/>
        <v>2012</v>
      </c>
      <c r="H2167" s="2">
        <f t="shared" si="148"/>
        <v>3</v>
      </c>
      <c r="I2167" s="2" t="b">
        <f t="shared" si="149"/>
        <v>0</v>
      </c>
      <c r="J2167" t="s">
        <v>52</v>
      </c>
      <c r="K2167">
        <v>27</v>
      </c>
      <c r="L2167">
        <v>145.93</v>
      </c>
      <c r="M2167">
        <v>0</v>
      </c>
      <c r="N2167" t="s">
        <v>18</v>
      </c>
      <c r="O2167">
        <v>-113.32</v>
      </c>
      <c r="P2167">
        <v>4.9800000000000004</v>
      </c>
      <c r="Q2167">
        <v>7.44</v>
      </c>
      <c r="R2167" t="s">
        <v>260</v>
      </c>
      <c r="S2167" t="s">
        <v>260</v>
      </c>
      <c r="T2167" t="s">
        <v>31</v>
      </c>
      <c r="U2167" t="s">
        <v>22</v>
      </c>
      <c r="V2167" t="s">
        <v>43</v>
      </c>
      <c r="W2167">
        <v>0.36</v>
      </c>
    </row>
    <row r="2168" spans="1:23" x14ac:dyDescent="0.3">
      <c r="A2168" t="s">
        <v>1331</v>
      </c>
      <c r="B2168" t="s">
        <v>1332</v>
      </c>
      <c r="D2168" s="1">
        <v>41000</v>
      </c>
      <c r="E2168" s="1">
        <v>41002</v>
      </c>
      <c r="F2168" s="1" t="str">
        <f t="shared" si="146"/>
        <v>April</v>
      </c>
      <c r="G2168" s="1" t="str">
        <f t="shared" si="147"/>
        <v>2012</v>
      </c>
      <c r="H2168" s="2">
        <f t="shared" si="148"/>
        <v>2</v>
      </c>
      <c r="I2168" s="2" t="b">
        <f t="shared" si="149"/>
        <v>0</v>
      </c>
      <c r="J2168" t="s">
        <v>44</v>
      </c>
      <c r="K2168">
        <v>6</v>
      </c>
      <c r="L2168">
        <v>2478.88</v>
      </c>
      <c r="M2168">
        <v>0.02</v>
      </c>
      <c r="N2168" t="s">
        <v>39</v>
      </c>
      <c r="O2168">
        <v>593.59</v>
      </c>
      <c r="P2168">
        <v>387.99</v>
      </c>
      <c r="Q2168">
        <v>19.989999999999998</v>
      </c>
      <c r="R2168" t="s">
        <v>260</v>
      </c>
      <c r="S2168" t="s">
        <v>260</v>
      </c>
      <c r="T2168" t="s">
        <v>42</v>
      </c>
      <c r="U2168" t="s">
        <v>22</v>
      </c>
      <c r="V2168" t="s">
        <v>29</v>
      </c>
      <c r="W2168">
        <v>0.38</v>
      </c>
    </row>
    <row r="2169" spans="1:23" x14ac:dyDescent="0.3">
      <c r="A2169" t="s">
        <v>1315</v>
      </c>
      <c r="B2169" t="s">
        <v>1316</v>
      </c>
      <c r="D2169" s="1">
        <v>40581</v>
      </c>
      <c r="E2169" s="1">
        <v>40588</v>
      </c>
      <c r="F2169" s="1" t="str">
        <f t="shared" si="146"/>
        <v>February</v>
      </c>
      <c r="G2169" s="1" t="str">
        <f t="shared" si="147"/>
        <v>2011</v>
      </c>
      <c r="H2169" s="2">
        <f t="shared" si="148"/>
        <v>7</v>
      </c>
      <c r="I2169" s="2" t="b">
        <f t="shared" si="149"/>
        <v>0</v>
      </c>
      <c r="J2169" t="s">
        <v>17</v>
      </c>
      <c r="K2169">
        <v>37</v>
      </c>
      <c r="L2169">
        <v>3351.55</v>
      </c>
      <c r="M2169">
        <v>0.04</v>
      </c>
      <c r="N2169" t="s">
        <v>39</v>
      </c>
      <c r="O2169">
        <v>-1036.92</v>
      </c>
      <c r="P2169">
        <v>90.98</v>
      </c>
      <c r="Q2169">
        <v>56.2</v>
      </c>
      <c r="R2169" t="s">
        <v>260</v>
      </c>
      <c r="S2169" t="s">
        <v>260</v>
      </c>
      <c r="T2169" t="s">
        <v>42</v>
      </c>
      <c r="U2169" t="s">
        <v>36</v>
      </c>
      <c r="V2169" t="s">
        <v>37</v>
      </c>
      <c r="W2169">
        <v>0.74</v>
      </c>
    </row>
    <row r="2170" spans="1:23" x14ac:dyDescent="0.3">
      <c r="A2170" t="s">
        <v>1295</v>
      </c>
      <c r="B2170" t="s">
        <v>1296</v>
      </c>
      <c r="D2170" s="1">
        <v>40840</v>
      </c>
      <c r="E2170" s="1">
        <v>40841</v>
      </c>
      <c r="F2170" s="1" t="str">
        <f t="shared" si="146"/>
        <v>October</v>
      </c>
      <c r="G2170" s="1" t="str">
        <f t="shared" si="147"/>
        <v>2011</v>
      </c>
      <c r="H2170" s="2">
        <f t="shared" si="148"/>
        <v>1</v>
      </c>
      <c r="I2170" s="2" t="b">
        <f t="shared" si="149"/>
        <v>0</v>
      </c>
      <c r="J2170" t="s">
        <v>52</v>
      </c>
      <c r="K2170">
        <v>30</v>
      </c>
      <c r="L2170">
        <v>532.11</v>
      </c>
      <c r="M2170">
        <v>0.01</v>
      </c>
      <c r="N2170" t="s">
        <v>39</v>
      </c>
      <c r="O2170">
        <v>59.47</v>
      </c>
      <c r="P2170">
        <v>17.07</v>
      </c>
      <c r="Q2170">
        <v>8.1300000000000008</v>
      </c>
      <c r="R2170" t="s">
        <v>260</v>
      </c>
      <c r="S2170" t="s">
        <v>260</v>
      </c>
      <c r="T2170" t="s">
        <v>42</v>
      </c>
      <c r="U2170" t="s">
        <v>22</v>
      </c>
      <c r="V2170" t="s">
        <v>51</v>
      </c>
      <c r="W2170">
        <v>0.38</v>
      </c>
    </row>
    <row r="2171" spans="1:23" x14ac:dyDescent="0.3">
      <c r="A2171" t="s">
        <v>1279</v>
      </c>
      <c r="B2171" t="s">
        <v>1280</v>
      </c>
      <c r="D2171" s="1">
        <v>40388</v>
      </c>
      <c r="E2171" s="1">
        <v>40390</v>
      </c>
      <c r="F2171" s="1" t="str">
        <f t="shared" si="146"/>
        <v>July</v>
      </c>
      <c r="G2171" s="1" t="str">
        <f t="shared" si="147"/>
        <v>2010</v>
      </c>
      <c r="H2171" s="2">
        <f t="shared" si="148"/>
        <v>2</v>
      </c>
      <c r="I2171" s="2" t="b">
        <f t="shared" si="149"/>
        <v>0</v>
      </c>
      <c r="J2171" t="s">
        <v>44</v>
      </c>
      <c r="K2171">
        <v>32</v>
      </c>
      <c r="L2171">
        <v>216.79</v>
      </c>
      <c r="M2171">
        <v>7.0000000000000007E-2</v>
      </c>
      <c r="N2171" t="s">
        <v>18</v>
      </c>
      <c r="O2171">
        <v>57.55</v>
      </c>
      <c r="P2171">
        <v>6.98</v>
      </c>
      <c r="Q2171">
        <v>2.83</v>
      </c>
      <c r="R2171" t="s">
        <v>260</v>
      </c>
      <c r="S2171" t="s">
        <v>260</v>
      </c>
      <c r="T2171" t="s">
        <v>31</v>
      </c>
      <c r="U2171" t="s">
        <v>36</v>
      </c>
      <c r="V2171" t="s">
        <v>37</v>
      </c>
      <c r="W2171">
        <v>0.37</v>
      </c>
    </row>
    <row r="2172" spans="1:23" x14ac:dyDescent="0.3">
      <c r="A2172" t="s">
        <v>932</v>
      </c>
      <c r="B2172" t="s">
        <v>1289</v>
      </c>
      <c r="D2172" s="1">
        <v>40823</v>
      </c>
      <c r="E2172" s="1">
        <v>40832</v>
      </c>
      <c r="F2172" s="1" t="str">
        <f t="shared" si="146"/>
        <v>October</v>
      </c>
      <c r="G2172" s="1" t="str">
        <f t="shared" si="147"/>
        <v>2011</v>
      </c>
      <c r="H2172" s="2">
        <f t="shared" si="148"/>
        <v>9</v>
      </c>
      <c r="I2172" s="2" t="b">
        <f t="shared" si="149"/>
        <v>0</v>
      </c>
      <c r="J2172" t="s">
        <v>17</v>
      </c>
      <c r="K2172">
        <v>41</v>
      </c>
      <c r="L2172">
        <v>258.13</v>
      </c>
      <c r="M2172">
        <v>0.03</v>
      </c>
      <c r="N2172" t="s">
        <v>18</v>
      </c>
      <c r="O2172">
        <v>84.1</v>
      </c>
      <c r="P2172">
        <v>6.08</v>
      </c>
      <c r="Q2172">
        <v>1.82</v>
      </c>
      <c r="R2172" t="s">
        <v>260</v>
      </c>
      <c r="S2172" t="s">
        <v>260</v>
      </c>
      <c r="T2172" t="s">
        <v>31</v>
      </c>
      <c r="U2172" t="s">
        <v>22</v>
      </c>
      <c r="V2172" t="s">
        <v>46</v>
      </c>
      <c r="W2172">
        <v>0.35</v>
      </c>
    </row>
    <row r="2173" spans="1:23" x14ac:dyDescent="0.3">
      <c r="A2173" t="s">
        <v>939</v>
      </c>
      <c r="B2173" t="s">
        <v>1282</v>
      </c>
      <c r="D2173" s="1">
        <v>41035</v>
      </c>
      <c r="E2173" s="1">
        <v>41037</v>
      </c>
      <c r="F2173" s="1" t="str">
        <f t="shared" si="146"/>
        <v>May</v>
      </c>
      <c r="G2173" s="1" t="str">
        <f t="shared" si="147"/>
        <v>2012</v>
      </c>
      <c r="H2173" s="2">
        <f t="shared" si="148"/>
        <v>2</v>
      </c>
      <c r="I2173" s="2" t="b">
        <f t="shared" si="149"/>
        <v>0</v>
      </c>
      <c r="J2173" t="s">
        <v>24</v>
      </c>
      <c r="K2173">
        <v>37</v>
      </c>
      <c r="L2173">
        <v>5382.24</v>
      </c>
      <c r="M2173">
        <v>0.1</v>
      </c>
      <c r="N2173" t="s">
        <v>18</v>
      </c>
      <c r="O2173">
        <v>14.85</v>
      </c>
      <c r="P2173">
        <v>152.47999999999999</v>
      </c>
      <c r="Q2173">
        <v>4</v>
      </c>
      <c r="R2173" t="s">
        <v>260</v>
      </c>
      <c r="S2173" t="s">
        <v>260</v>
      </c>
      <c r="T2173" t="s">
        <v>42</v>
      </c>
      <c r="U2173" t="s">
        <v>32</v>
      </c>
      <c r="V2173" t="s">
        <v>48</v>
      </c>
      <c r="W2173">
        <v>0.79</v>
      </c>
    </row>
    <row r="2174" spans="1:23" x14ac:dyDescent="0.3">
      <c r="A2174" t="s">
        <v>939</v>
      </c>
      <c r="B2174" t="s">
        <v>1282</v>
      </c>
      <c r="D2174" s="1">
        <v>41035</v>
      </c>
      <c r="E2174" s="1">
        <v>41037</v>
      </c>
      <c r="F2174" s="1" t="str">
        <f t="shared" si="146"/>
        <v>May</v>
      </c>
      <c r="G2174" s="1" t="str">
        <f t="shared" si="147"/>
        <v>2012</v>
      </c>
      <c r="H2174" s="2">
        <f t="shared" si="148"/>
        <v>2</v>
      </c>
      <c r="I2174" s="2" t="b">
        <f t="shared" si="149"/>
        <v>0</v>
      </c>
      <c r="J2174" t="s">
        <v>24</v>
      </c>
      <c r="K2174">
        <v>30</v>
      </c>
      <c r="L2174">
        <v>1035.95</v>
      </c>
      <c r="M2174">
        <v>0.08</v>
      </c>
      <c r="N2174" t="s">
        <v>18</v>
      </c>
      <c r="O2174">
        <v>342.41</v>
      </c>
      <c r="P2174">
        <v>35.409999999999997</v>
      </c>
      <c r="Q2174">
        <v>1.99</v>
      </c>
      <c r="R2174" t="s">
        <v>260</v>
      </c>
      <c r="S2174" t="s">
        <v>260</v>
      </c>
      <c r="T2174" t="s">
        <v>42</v>
      </c>
      <c r="U2174" t="s">
        <v>32</v>
      </c>
      <c r="V2174" t="s">
        <v>48</v>
      </c>
      <c r="W2174">
        <v>0.43</v>
      </c>
    </row>
    <row r="2175" spans="1:23" x14ac:dyDescent="0.3">
      <c r="A2175" t="s">
        <v>1279</v>
      </c>
      <c r="B2175" t="s">
        <v>1280</v>
      </c>
      <c r="D2175" s="1">
        <v>40996</v>
      </c>
      <c r="E2175" s="1">
        <v>40997</v>
      </c>
      <c r="F2175" s="1" t="str">
        <f t="shared" si="146"/>
        <v>March</v>
      </c>
      <c r="G2175" s="1" t="str">
        <f t="shared" si="147"/>
        <v>2012</v>
      </c>
      <c r="H2175" s="2">
        <f t="shared" si="148"/>
        <v>1</v>
      </c>
      <c r="I2175" s="2" t="b">
        <f t="shared" si="149"/>
        <v>0</v>
      </c>
      <c r="J2175" t="s">
        <v>24</v>
      </c>
      <c r="K2175">
        <v>26</v>
      </c>
      <c r="L2175">
        <v>233.03</v>
      </c>
      <c r="M2175">
        <v>0.05</v>
      </c>
      <c r="N2175" t="s">
        <v>39</v>
      </c>
      <c r="O2175">
        <v>-86.34</v>
      </c>
      <c r="P2175">
        <v>8.74</v>
      </c>
      <c r="Q2175">
        <v>8.2899999999999991</v>
      </c>
      <c r="R2175" t="s">
        <v>260</v>
      </c>
      <c r="S2175" t="s">
        <v>260</v>
      </c>
      <c r="T2175" t="s">
        <v>31</v>
      </c>
      <c r="U2175" t="s">
        <v>22</v>
      </c>
      <c r="V2175" t="s">
        <v>51</v>
      </c>
      <c r="W2175">
        <v>0.38</v>
      </c>
    </row>
    <row r="2176" spans="1:23" x14ac:dyDescent="0.3">
      <c r="A2176" t="s">
        <v>919</v>
      </c>
      <c r="B2176" t="s">
        <v>1298</v>
      </c>
      <c r="D2176" s="1">
        <v>41150</v>
      </c>
      <c r="E2176" s="1">
        <v>41152</v>
      </c>
      <c r="F2176" s="1" t="str">
        <f t="shared" si="146"/>
        <v>August</v>
      </c>
      <c r="G2176" s="1" t="str">
        <f t="shared" si="147"/>
        <v>2012</v>
      </c>
      <c r="H2176" s="2">
        <f t="shared" si="148"/>
        <v>2</v>
      </c>
      <c r="I2176" s="2" t="b">
        <f t="shared" si="149"/>
        <v>0</v>
      </c>
      <c r="J2176" t="s">
        <v>52</v>
      </c>
      <c r="K2176">
        <v>3</v>
      </c>
      <c r="L2176">
        <v>18.7</v>
      </c>
      <c r="M2176">
        <v>0.1</v>
      </c>
      <c r="N2176" t="s">
        <v>18</v>
      </c>
      <c r="O2176">
        <v>-14.69</v>
      </c>
      <c r="P2176">
        <v>4.54</v>
      </c>
      <c r="Q2176">
        <v>5.83</v>
      </c>
      <c r="R2176" t="s">
        <v>260</v>
      </c>
      <c r="S2176" t="s">
        <v>260</v>
      </c>
      <c r="T2176" t="s">
        <v>27</v>
      </c>
      <c r="U2176" t="s">
        <v>22</v>
      </c>
      <c r="V2176" t="s">
        <v>29</v>
      </c>
      <c r="W2176">
        <v>0.36</v>
      </c>
    </row>
    <row r="2177" spans="1:23" x14ac:dyDescent="0.3">
      <c r="A2177" t="s">
        <v>919</v>
      </c>
      <c r="B2177" t="s">
        <v>1298</v>
      </c>
      <c r="D2177" s="1">
        <v>41150</v>
      </c>
      <c r="E2177" s="1">
        <v>41152</v>
      </c>
      <c r="F2177" s="1" t="str">
        <f t="shared" si="146"/>
        <v>August</v>
      </c>
      <c r="G2177" s="1" t="str">
        <f t="shared" si="147"/>
        <v>2012</v>
      </c>
      <c r="H2177" s="2">
        <f t="shared" si="148"/>
        <v>2</v>
      </c>
      <c r="I2177" s="2" t="b">
        <f t="shared" si="149"/>
        <v>0</v>
      </c>
      <c r="J2177" t="s">
        <v>52</v>
      </c>
      <c r="K2177">
        <v>39</v>
      </c>
      <c r="L2177">
        <v>140.74</v>
      </c>
      <c r="M2177">
        <v>0.01</v>
      </c>
      <c r="N2177" t="s">
        <v>18</v>
      </c>
      <c r="O2177">
        <v>-92.29</v>
      </c>
      <c r="P2177">
        <v>3.28</v>
      </c>
      <c r="Q2177">
        <v>3.97</v>
      </c>
      <c r="R2177" t="s">
        <v>260</v>
      </c>
      <c r="S2177" t="s">
        <v>260</v>
      </c>
      <c r="T2177" t="s">
        <v>27</v>
      </c>
      <c r="U2177" t="s">
        <v>22</v>
      </c>
      <c r="V2177" t="s">
        <v>60</v>
      </c>
      <c r="W2177">
        <v>0.56000000000000005</v>
      </c>
    </row>
    <row r="2178" spans="1:23" x14ac:dyDescent="0.3">
      <c r="A2178" t="s">
        <v>1277</v>
      </c>
      <c r="B2178" t="s">
        <v>1058</v>
      </c>
      <c r="D2178" s="1">
        <v>40588</v>
      </c>
      <c r="E2178" s="1">
        <v>40589</v>
      </c>
      <c r="F2178" s="1" t="str">
        <f t="shared" si="146"/>
        <v>February</v>
      </c>
      <c r="G2178" s="1" t="str">
        <f t="shared" si="147"/>
        <v>2011</v>
      </c>
      <c r="H2178" s="2">
        <f t="shared" si="148"/>
        <v>1</v>
      </c>
      <c r="I2178" s="2" t="b">
        <f t="shared" si="149"/>
        <v>0</v>
      </c>
      <c r="J2178" t="s">
        <v>34</v>
      </c>
      <c r="K2178">
        <v>27</v>
      </c>
      <c r="L2178">
        <v>304.98</v>
      </c>
      <c r="M2178">
        <v>0.08</v>
      </c>
      <c r="N2178" t="s">
        <v>18</v>
      </c>
      <c r="O2178">
        <v>2.73</v>
      </c>
      <c r="P2178">
        <v>11.7</v>
      </c>
      <c r="Q2178">
        <v>5.63</v>
      </c>
      <c r="R2178" t="s">
        <v>260</v>
      </c>
      <c r="S2178" t="s">
        <v>260</v>
      </c>
      <c r="T2178" t="s">
        <v>31</v>
      </c>
      <c r="U2178" t="s">
        <v>22</v>
      </c>
      <c r="V2178" t="s">
        <v>29</v>
      </c>
      <c r="W2178">
        <v>0.4</v>
      </c>
    </row>
    <row r="2179" spans="1:23" x14ac:dyDescent="0.3">
      <c r="A2179" t="s">
        <v>1277</v>
      </c>
      <c r="B2179" t="s">
        <v>1058</v>
      </c>
      <c r="D2179" s="1">
        <v>40588</v>
      </c>
      <c r="E2179" s="1">
        <v>40590</v>
      </c>
      <c r="F2179" s="1" t="str">
        <f t="shared" ref="F2179:F2242" si="150">TEXT(E2179,"mmmm")</f>
        <v>February</v>
      </c>
      <c r="G2179" s="1" t="str">
        <f t="shared" ref="G2179:G2242" si="151">TEXT(E2179,"yyyy")</f>
        <v>2011</v>
      </c>
      <c r="H2179" s="2">
        <f t="shared" ref="H2179:H2242" si="152">E2179-D2179</f>
        <v>2</v>
      </c>
      <c r="I2179" s="2" t="b">
        <f t="shared" ref="I2179:I2242" si="153">IF(H2179&lt;1,IF(AND(H2179&gt;0,H2179&lt;2),"ONE DAY", "FREE DELIVERY"))</f>
        <v>0</v>
      </c>
      <c r="J2179" t="s">
        <v>34</v>
      </c>
      <c r="K2179">
        <v>34</v>
      </c>
      <c r="L2179">
        <v>104.24</v>
      </c>
      <c r="M2179">
        <v>0</v>
      </c>
      <c r="N2179" t="s">
        <v>39</v>
      </c>
      <c r="O2179">
        <v>10.59</v>
      </c>
      <c r="P2179">
        <v>2.78</v>
      </c>
      <c r="Q2179">
        <v>1.34</v>
      </c>
      <c r="R2179" t="s">
        <v>260</v>
      </c>
      <c r="S2179" t="s">
        <v>260</v>
      </c>
      <c r="T2179" t="s">
        <v>31</v>
      </c>
      <c r="U2179" t="s">
        <v>22</v>
      </c>
      <c r="V2179" t="s">
        <v>60</v>
      </c>
      <c r="W2179">
        <v>0.45</v>
      </c>
    </row>
    <row r="2180" spans="1:23" x14ac:dyDescent="0.3">
      <c r="A2180" t="s">
        <v>1277</v>
      </c>
      <c r="B2180" t="s">
        <v>1058</v>
      </c>
      <c r="D2180" s="1">
        <v>40588</v>
      </c>
      <c r="E2180" s="1">
        <v>40590</v>
      </c>
      <c r="F2180" s="1" t="str">
        <f t="shared" si="150"/>
        <v>February</v>
      </c>
      <c r="G2180" s="1" t="str">
        <f t="shared" si="151"/>
        <v>2011</v>
      </c>
      <c r="H2180" s="2">
        <f t="shared" si="152"/>
        <v>2</v>
      </c>
      <c r="I2180" s="2" t="b">
        <f t="shared" si="153"/>
        <v>0</v>
      </c>
      <c r="J2180" t="s">
        <v>34</v>
      </c>
      <c r="K2180">
        <v>27</v>
      </c>
      <c r="L2180">
        <v>198.13</v>
      </c>
      <c r="M2180">
        <v>0.01</v>
      </c>
      <c r="N2180" t="s">
        <v>18</v>
      </c>
      <c r="O2180">
        <v>-219.92</v>
      </c>
      <c r="P2180">
        <v>6.98</v>
      </c>
      <c r="Q2180">
        <v>9.69</v>
      </c>
      <c r="R2180" t="s">
        <v>260</v>
      </c>
      <c r="S2180" t="s">
        <v>260</v>
      </c>
      <c r="T2180" t="s">
        <v>31</v>
      </c>
      <c r="U2180" t="s">
        <v>22</v>
      </c>
      <c r="V2180" t="s">
        <v>23</v>
      </c>
      <c r="W2180">
        <v>0.83</v>
      </c>
    </row>
    <row r="2181" spans="1:23" x14ac:dyDescent="0.3">
      <c r="A2181" t="s">
        <v>1277</v>
      </c>
      <c r="B2181" t="s">
        <v>1058</v>
      </c>
      <c r="D2181" s="1">
        <v>40588</v>
      </c>
      <c r="E2181" s="1">
        <v>40590</v>
      </c>
      <c r="F2181" s="1" t="str">
        <f t="shared" si="150"/>
        <v>February</v>
      </c>
      <c r="G2181" s="1" t="str">
        <f t="shared" si="151"/>
        <v>2011</v>
      </c>
      <c r="H2181" s="2">
        <f t="shared" si="152"/>
        <v>2</v>
      </c>
      <c r="I2181" s="2" t="b">
        <f t="shared" si="153"/>
        <v>0</v>
      </c>
      <c r="J2181" t="s">
        <v>34</v>
      </c>
      <c r="K2181">
        <v>25</v>
      </c>
      <c r="L2181">
        <v>4366.348</v>
      </c>
      <c r="M2181">
        <v>0.05</v>
      </c>
      <c r="N2181" t="s">
        <v>18</v>
      </c>
      <c r="O2181">
        <v>940.57</v>
      </c>
      <c r="P2181">
        <v>205.99</v>
      </c>
      <c r="Q2181">
        <v>3</v>
      </c>
      <c r="R2181" t="s">
        <v>260</v>
      </c>
      <c r="S2181" t="s">
        <v>260</v>
      </c>
      <c r="T2181" t="s">
        <v>31</v>
      </c>
      <c r="U2181" t="s">
        <v>32</v>
      </c>
      <c r="V2181" t="s">
        <v>33</v>
      </c>
      <c r="W2181">
        <v>0.57999999999999996</v>
      </c>
    </row>
    <row r="2182" spans="1:23" x14ac:dyDescent="0.3">
      <c r="A2182" t="s">
        <v>1306</v>
      </c>
      <c r="B2182" t="s">
        <v>1307</v>
      </c>
      <c r="D2182" s="1">
        <v>40274</v>
      </c>
      <c r="E2182" s="1">
        <v>40275</v>
      </c>
      <c r="F2182" s="1" t="str">
        <f t="shared" si="150"/>
        <v>April</v>
      </c>
      <c r="G2182" s="1" t="str">
        <f t="shared" si="151"/>
        <v>2010</v>
      </c>
      <c r="H2182" s="2">
        <f t="shared" si="152"/>
        <v>1</v>
      </c>
      <c r="I2182" s="2" t="b">
        <f t="shared" si="153"/>
        <v>0</v>
      </c>
      <c r="J2182" t="s">
        <v>44</v>
      </c>
      <c r="K2182">
        <v>33</v>
      </c>
      <c r="L2182">
        <v>476.06</v>
      </c>
      <c r="M2182">
        <v>0.04</v>
      </c>
      <c r="N2182" t="s">
        <v>18</v>
      </c>
      <c r="O2182">
        <v>-120.48</v>
      </c>
      <c r="P2182">
        <v>14.03</v>
      </c>
      <c r="Q2182">
        <v>9.3699999999999992</v>
      </c>
      <c r="R2182" t="s">
        <v>260</v>
      </c>
      <c r="S2182" t="s">
        <v>260</v>
      </c>
      <c r="T2182" t="s">
        <v>31</v>
      </c>
      <c r="U2182" t="s">
        <v>22</v>
      </c>
      <c r="V2182" t="s">
        <v>23</v>
      </c>
      <c r="W2182">
        <v>0.56000000000000005</v>
      </c>
    </row>
    <row r="2183" spans="1:23" x14ac:dyDescent="0.3">
      <c r="A2183" t="s">
        <v>999</v>
      </c>
      <c r="B2183" t="s">
        <v>1339</v>
      </c>
      <c r="D2183" s="1">
        <v>40898</v>
      </c>
      <c r="E2183" s="1">
        <v>40905</v>
      </c>
      <c r="F2183" s="1" t="str">
        <f t="shared" si="150"/>
        <v>December</v>
      </c>
      <c r="G2183" s="1" t="str">
        <f t="shared" si="151"/>
        <v>2011</v>
      </c>
      <c r="H2183" s="2">
        <f t="shared" si="152"/>
        <v>7</v>
      </c>
      <c r="I2183" s="2" t="b">
        <f t="shared" si="153"/>
        <v>0</v>
      </c>
      <c r="J2183" t="s">
        <v>17</v>
      </c>
      <c r="K2183">
        <v>29</v>
      </c>
      <c r="L2183">
        <v>1756.11</v>
      </c>
      <c r="M2183">
        <v>0.1</v>
      </c>
      <c r="N2183" t="s">
        <v>18</v>
      </c>
      <c r="O2183">
        <v>-888.07</v>
      </c>
      <c r="P2183">
        <v>64.650000000000006</v>
      </c>
      <c r="Q2183">
        <v>35</v>
      </c>
      <c r="R2183" t="s">
        <v>260</v>
      </c>
      <c r="S2183" t="s">
        <v>260</v>
      </c>
      <c r="T2183" t="s">
        <v>31</v>
      </c>
      <c r="U2183" t="s">
        <v>22</v>
      </c>
      <c r="V2183" t="s">
        <v>23</v>
      </c>
      <c r="W2183">
        <v>0.8</v>
      </c>
    </row>
    <row r="2184" spans="1:23" x14ac:dyDescent="0.3">
      <c r="A2184" t="s">
        <v>1277</v>
      </c>
      <c r="B2184" t="s">
        <v>1302</v>
      </c>
      <c r="D2184" s="1">
        <v>40095</v>
      </c>
      <c r="E2184" s="1">
        <v>40097</v>
      </c>
      <c r="F2184" s="1" t="str">
        <f t="shared" si="150"/>
        <v>October</v>
      </c>
      <c r="G2184" s="1" t="str">
        <f t="shared" si="151"/>
        <v>2009</v>
      </c>
      <c r="H2184" s="2">
        <f t="shared" si="152"/>
        <v>2</v>
      </c>
      <c r="I2184" s="2" t="b">
        <f t="shared" si="153"/>
        <v>0</v>
      </c>
      <c r="J2184" t="s">
        <v>52</v>
      </c>
      <c r="K2184">
        <v>10</v>
      </c>
      <c r="L2184">
        <v>1136.47</v>
      </c>
      <c r="M2184">
        <v>0.1</v>
      </c>
      <c r="N2184" t="s">
        <v>39</v>
      </c>
      <c r="O2184">
        <v>323.32</v>
      </c>
      <c r="P2184">
        <v>120.98</v>
      </c>
      <c r="Q2184">
        <v>9.07</v>
      </c>
      <c r="R2184" t="s">
        <v>260</v>
      </c>
      <c r="S2184" t="s">
        <v>260</v>
      </c>
      <c r="T2184" t="s">
        <v>27</v>
      </c>
      <c r="U2184" t="s">
        <v>22</v>
      </c>
      <c r="V2184" t="s">
        <v>29</v>
      </c>
      <c r="W2184">
        <v>0.35</v>
      </c>
    </row>
    <row r="2185" spans="1:23" x14ac:dyDescent="0.3">
      <c r="A2185" t="s">
        <v>1277</v>
      </c>
      <c r="B2185" t="s">
        <v>1302</v>
      </c>
      <c r="D2185" s="1">
        <v>40095</v>
      </c>
      <c r="E2185" s="1">
        <v>40097</v>
      </c>
      <c r="F2185" s="1" t="str">
        <f t="shared" si="150"/>
        <v>October</v>
      </c>
      <c r="G2185" s="1" t="str">
        <f t="shared" si="151"/>
        <v>2009</v>
      </c>
      <c r="H2185" s="2">
        <f t="shared" si="152"/>
        <v>2</v>
      </c>
      <c r="I2185" s="2" t="b">
        <f t="shared" si="153"/>
        <v>0</v>
      </c>
      <c r="J2185" t="s">
        <v>52</v>
      </c>
      <c r="K2185">
        <v>2</v>
      </c>
      <c r="L2185">
        <v>325.81</v>
      </c>
      <c r="M2185">
        <v>0.02</v>
      </c>
      <c r="N2185" t="s">
        <v>39</v>
      </c>
      <c r="O2185">
        <v>-522.78</v>
      </c>
      <c r="P2185">
        <v>152.47999999999999</v>
      </c>
      <c r="Q2185">
        <v>6.5</v>
      </c>
      <c r="R2185" t="s">
        <v>260</v>
      </c>
      <c r="S2185" t="s">
        <v>260</v>
      </c>
      <c r="T2185" t="s">
        <v>27</v>
      </c>
      <c r="U2185" t="s">
        <v>32</v>
      </c>
      <c r="V2185" t="s">
        <v>48</v>
      </c>
      <c r="W2185">
        <v>0.74</v>
      </c>
    </row>
    <row r="2186" spans="1:23" x14ac:dyDescent="0.3">
      <c r="A2186" t="s">
        <v>1325</v>
      </c>
      <c r="B2186" t="s">
        <v>1326</v>
      </c>
      <c r="D2186" s="1">
        <v>40754</v>
      </c>
      <c r="E2186" s="1">
        <v>40756</v>
      </c>
      <c r="F2186" s="1" t="str">
        <f t="shared" si="150"/>
        <v>August</v>
      </c>
      <c r="G2186" s="1" t="str">
        <f t="shared" si="151"/>
        <v>2011</v>
      </c>
      <c r="H2186" s="2">
        <f t="shared" si="152"/>
        <v>2</v>
      </c>
      <c r="I2186" s="2" t="b">
        <f t="shared" si="153"/>
        <v>0</v>
      </c>
      <c r="J2186" t="s">
        <v>24</v>
      </c>
      <c r="K2186">
        <v>39</v>
      </c>
      <c r="L2186">
        <v>307.42</v>
      </c>
      <c r="M2186">
        <v>0.05</v>
      </c>
      <c r="N2186" t="s">
        <v>18</v>
      </c>
      <c r="O2186">
        <v>104.09</v>
      </c>
      <c r="P2186">
        <v>8.17</v>
      </c>
      <c r="Q2186">
        <v>1.69</v>
      </c>
      <c r="R2186" t="s">
        <v>260</v>
      </c>
      <c r="S2186" t="s">
        <v>260</v>
      </c>
      <c r="T2186" t="s">
        <v>21</v>
      </c>
      <c r="U2186" t="s">
        <v>22</v>
      </c>
      <c r="V2186" t="s">
        <v>43</v>
      </c>
      <c r="W2186">
        <v>0.38</v>
      </c>
    </row>
    <row r="2187" spans="1:23" x14ac:dyDescent="0.3">
      <c r="A2187" t="s">
        <v>1325</v>
      </c>
      <c r="B2187" t="s">
        <v>1326</v>
      </c>
      <c r="D2187" s="1">
        <v>40754</v>
      </c>
      <c r="E2187" s="1">
        <v>40756</v>
      </c>
      <c r="F2187" s="1" t="str">
        <f t="shared" si="150"/>
        <v>August</v>
      </c>
      <c r="G2187" s="1" t="str">
        <f t="shared" si="151"/>
        <v>2011</v>
      </c>
      <c r="H2187" s="2">
        <f t="shared" si="152"/>
        <v>2</v>
      </c>
      <c r="I2187" s="2" t="b">
        <f t="shared" si="153"/>
        <v>0</v>
      </c>
      <c r="J2187" t="s">
        <v>24</v>
      </c>
      <c r="K2187">
        <v>48</v>
      </c>
      <c r="L2187">
        <v>608.29</v>
      </c>
      <c r="M2187">
        <v>0.02</v>
      </c>
      <c r="N2187" t="s">
        <v>18</v>
      </c>
      <c r="O2187">
        <v>-39.270000000000003</v>
      </c>
      <c r="P2187">
        <v>11.97</v>
      </c>
      <c r="Q2187">
        <v>5.81</v>
      </c>
      <c r="R2187" t="s">
        <v>260</v>
      </c>
      <c r="S2187" t="s">
        <v>260</v>
      </c>
      <c r="T2187" t="s">
        <v>21</v>
      </c>
      <c r="U2187" t="s">
        <v>22</v>
      </c>
      <c r="V2187" t="s">
        <v>60</v>
      </c>
      <c r="W2187">
        <v>0.6</v>
      </c>
    </row>
    <row r="2188" spans="1:23" x14ac:dyDescent="0.3">
      <c r="A2188" t="s">
        <v>1277</v>
      </c>
      <c r="B2188" t="s">
        <v>1302</v>
      </c>
      <c r="D2188" s="1">
        <v>40590</v>
      </c>
      <c r="E2188" s="1">
        <v>40592</v>
      </c>
      <c r="F2188" s="1" t="str">
        <f t="shared" si="150"/>
        <v>February</v>
      </c>
      <c r="G2188" s="1" t="str">
        <f t="shared" si="151"/>
        <v>2011</v>
      </c>
      <c r="H2188" s="2">
        <f t="shared" si="152"/>
        <v>2</v>
      </c>
      <c r="I2188" s="2" t="b">
        <f t="shared" si="153"/>
        <v>0</v>
      </c>
      <c r="J2188" t="s">
        <v>52</v>
      </c>
      <c r="K2188">
        <v>45</v>
      </c>
      <c r="L2188">
        <v>1009.8</v>
      </c>
      <c r="M2188">
        <v>7.0000000000000007E-2</v>
      </c>
      <c r="N2188" t="s">
        <v>18</v>
      </c>
      <c r="O2188">
        <v>352.64</v>
      </c>
      <c r="P2188">
        <v>22.98</v>
      </c>
      <c r="Q2188">
        <v>1.99</v>
      </c>
      <c r="R2188" t="s">
        <v>260</v>
      </c>
      <c r="S2188" t="s">
        <v>260</v>
      </c>
      <c r="T2188" t="s">
        <v>27</v>
      </c>
      <c r="U2188" t="s">
        <v>32</v>
      </c>
      <c r="V2188" t="s">
        <v>48</v>
      </c>
      <c r="W2188">
        <v>0.46</v>
      </c>
    </row>
    <row r="2189" spans="1:23" x14ac:dyDescent="0.3">
      <c r="A2189" t="s">
        <v>1277</v>
      </c>
      <c r="B2189" t="s">
        <v>1302</v>
      </c>
      <c r="D2189" s="1">
        <v>40590</v>
      </c>
      <c r="E2189" s="1">
        <v>40591</v>
      </c>
      <c r="F2189" s="1" t="str">
        <f t="shared" si="150"/>
        <v>February</v>
      </c>
      <c r="G2189" s="1" t="str">
        <f t="shared" si="151"/>
        <v>2011</v>
      </c>
      <c r="H2189" s="2">
        <f t="shared" si="152"/>
        <v>1</v>
      </c>
      <c r="I2189" s="2" t="b">
        <f t="shared" si="153"/>
        <v>0</v>
      </c>
      <c r="J2189" t="s">
        <v>52</v>
      </c>
      <c r="K2189">
        <v>12</v>
      </c>
      <c r="L2189">
        <v>29.71</v>
      </c>
      <c r="M2189">
        <v>0.09</v>
      </c>
      <c r="N2189" t="s">
        <v>18</v>
      </c>
      <c r="O2189">
        <v>-23.17</v>
      </c>
      <c r="P2189">
        <v>2.52</v>
      </c>
      <c r="Q2189">
        <v>1.92</v>
      </c>
      <c r="R2189" t="s">
        <v>260</v>
      </c>
      <c r="S2189" t="s">
        <v>260</v>
      </c>
      <c r="T2189" t="s">
        <v>27</v>
      </c>
      <c r="U2189" t="s">
        <v>22</v>
      </c>
      <c r="V2189" t="s">
        <v>82</v>
      </c>
      <c r="W2189">
        <v>0.82</v>
      </c>
    </row>
    <row r="2190" spans="1:23" x14ac:dyDescent="0.3">
      <c r="A2190" t="s">
        <v>1317</v>
      </c>
      <c r="B2190" t="s">
        <v>1318</v>
      </c>
      <c r="D2190" s="1">
        <v>41157</v>
      </c>
      <c r="E2190" s="1">
        <v>41160</v>
      </c>
      <c r="F2190" s="1" t="str">
        <f t="shared" si="150"/>
        <v>September</v>
      </c>
      <c r="G2190" s="1" t="str">
        <f t="shared" si="151"/>
        <v>2012</v>
      </c>
      <c r="H2190" s="2">
        <f t="shared" si="152"/>
        <v>3</v>
      </c>
      <c r="I2190" s="2" t="b">
        <f t="shared" si="153"/>
        <v>0</v>
      </c>
      <c r="J2190" t="s">
        <v>34</v>
      </c>
      <c r="K2190">
        <v>30</v>
      </c>
      <c r="L2190">
        <v>4587.9260000000004</v>
      </c>
      <c r="M2190">
        <v>0.1</v>
      </c>
      <c r="N2190" t="s">
        <v>18</v>
      </c>
      <c r="O2190">
        <v>687.41</v>
      </c>
      <c r="P2190">
        <v>195.99</v>
      </c>
      <c r="Q2190">
        <v>4.2</v>
      </c>
      <c r="R2190" t="s">
        <v>260</v>
      </c>
      <c r="S2190" t="s">
        <v>260</v>
      </c>
      <c r="T2190" t="s">
        <v>31</v>
      </c>
      <c r="U2190" t="s">
        <v>32</v>
      </c>
      <c r="V2190" t="s">
        <v>33</v>
      </c>
      <c r="W2190">
        <v>0.6</v>
      </c>
    </row>
    <row r="2191" spans="1:23" x14ac:dyDescent="0.3">
      <c r="A2191" t="s">
        <v>1317</v>
      </c>
      <c r="B2191" t="s">
        <v>1318</v>
      </c>
      <c r="D2191" s="1">
        <v>41157</v>
      </c>
      <c r="E2191" s="1">
        <v>41158</v>
      </c>
      <c r="F2191" s="1" t="str">
        <f t="shared" si="150"/>
        <v>September</v>
      </c>
      <c r="G2191" s="1" t="str">
        <f t="shared" si="151"/>
        <v>2012</v>
      </c>
      <c r="H2191" s="2">
        <f t="shared" si="152"/>
        <v>1</v>
      </c>
      <c r="I2191" s="2" t="b">
        <f t="shared" si="153"/>
        <v>0</v>
      </c>
      <c r="J2191" t="s">
        <v>34</v>
      </c>
      <c r="K2191">
        <v>42</v>
      </c>
      <c r="L2191">
        <v>4541.924</v>
      </c>
      <c r="M2191">
        <v>0.01</v>
      </c>
      <c r="N2191" t="s">
        <v>18</v>
      </c>
      <c r="O2191">
        <v>1222.1400000000001</v>
      </c>
      <c r="P2191">
        <v>125.99</v>
      </c>
      <c r="Q2191">
        <v>8.08</v>
      </c>
      <c r="R2191" t="s">
        <v>260</v>
      </c>
      <c r="S2191" t="s">
        <v>260</v>
      </c>
      <c r="T2191" t="s">
        <v>31</v>
      </c>
      <c r="U2191" t="s">
        <v>32</v>
      </c>
      <c r="V2191" t="s">
        <v>33</v>
      </c>
      <c r="W2191">
        <v>0.56999999999999995</v>
      </c>
    </row>
    <row r="2192" spans="1:23" x14ac:dyDescent="0.3">
      <c r="A2192" t="s">
        <v>1325</v>
      </c>
      <c r="B2192" t="s">
        <v>1326</v>
      </c>
      <c r="D2192" s="1">
        <v>41131</v>
      </c>
      <c r="E2192" s="1">
        <v>41133</v>
      </c>
      <c r="F2192" s="1" t="str">
        <f t="shared" si="150"/>
        <v>August</v>
      </c>
      <c r="G2192" s="1" t="str">
        <f t="shared" si="151"/>
        <v>2012</v>
      </c>
      <c r="H2192" s="2">
        <f t="shared" si="152"/>
        <v>2</v>
      </c>
      <c r="I2192" s="2" t="b">
        <f t="shared" si="153"/>
        <v>0</v>
      </c>
      <c r="J2192" t="s">
        <v>24</v>
      </c>
      <c r="K2192">
        <v>26</v>
      </c>
      <c r="L2192">
        <v>6163.52</v>
      </c>
      <c r="M2192">
        <v>0.02</v>
      </c>
      <c r="N2192" t="s">
        <v>25</v>
      </c>
      <c r="O2192">
        <v>755.95</v>
      </c>
      <c r="P2192">
        <v>225.02</v>
      </c>
      <c r="Q2192">
        <v>28.66</v>
      </c>
      <c r="R2192" t="s">
        <v>260</v>
      </c>
      <c r="S2192" t="s">
        <v>260</v>
      </c>
      <c r="T2192" t="s">
        <v>21</v>
      </c>
      <c r="U2192" t="s">
        <v>22</v>
      </c>
      <c r="V2192" t="s">
        <v>23</v>
      </c>
      <c r="W2192">
        <v>0.72</v>
      </c>
    </row>
    <row r="2193" spans="1:23" x14ac:dyDescent="0.3">
      <c r="A2193" t="s">
        <v>1192</v>
      </c>
      <c r="B2193" t="s">
        <v>1303</v>
      </c>
      <c r="D2193" s="1">
        <v>41222</v>
      </c>
      <c r="E2193" s="1">
        <v>41224</v>
      </c>
      <c r="F2193" s="1" t="str">
        <f t="shared" si="150"/>
        <v>November</v>
      </c>
      <c r="G2193" s="1" t="str">
        <f t="shared" si="151"/>
        <v>2012</v>
      </c>
      <c r="H2193" s="2">
        <f t="shared" si="152"/>
        <v>2</v>
      </c>
      <c r="I2193" s="2" t="b">
        <f t="shared" si="153"/>
        <v>0</v>
      </c>
      <c r="J2193" t="s">
        <v>34</v>
      </c>
      <c r="K2193">
        <v>7</v>
      </c>
      <c r="L2193">
        <v>1278.6465000000001</v>
      </c>
      <c r="M2193">
        <v>0.01</v>
      </c>
      <c r="N2193" t="s">
        <v>18</v>
      </c>
      <c r="O2193">
        <v>-396.17</v>
      </c>
      <c r="P2193">
        <v>200.99</v>
      </c>
      <c r="Q2193">
        <v>4.2</v>
      </c>
      <c r="R2193" t="s">
        <v>260</v>
      </c>
      <c r="S2193" t="s">
        <v>260</v>
      </c>
      <c r="T2193" t="s">
        <v>42</v>
      </c>
      <c r="U2193" t="s">
        <v>32</v>
      </c>
      <c r="V2193" t="s">
        <v>33</v>
      </c>
      <c r="W2193">
        <v>0.59</v>
      </c>
    </row>
    <row r="2194" spans="1:23" x14ac:dyDescent="0.3">
      <c r="A2194" t="s">
        <v>1340</v>
      </c>
      <c r="B2194" t="s">
        <v>1341</v>
      </c>
      <c r="D2194" s="1">
        <v>40138</v>
      </c>
      <c r="E2194" s="1">
        <v>40141</v>
      </c>
      <c r="F2194" s="1" t="str">
        <f t="shared" si="150"/>
        <v>November</v>
      </c>
      <c r="G2194" s="1" t="str">
        <f t="shared" si="151"/>
        <v>2009</v>
      </c>
      <c r="H2194" s="2">
        <f t="shared" si="152"/>
        <v>3</v>
      </c>
      <c r="I2194" s="2" t="b">
        <f t="shared" si="153"/>
        <v>0</v>
      </c>
      <c r="J2194" t="s">
        <v>52</v>
      </c>
      <c r="K2194">
        <v>5</v>
      </c>
      <c r="L2194">
        <v>66.63</v>
      </c>
      <c r="M2194">
        <v>0</v>
      </c>
      <c r="N2194" t="s">
        <v>18</v>
      </c>
      <c r="O2194">
        <v>-16.920000000000002</v>
      </c>
      <c r="P2194">
        <v>11.97</v>
      </c>
      <c r="Q2194">
        <v>4.9800000000000004</v>
      </c>
      <c r="R2194" t="s">
        <v>260</v>
      </c>
      <c r="S2194" t="s">
        <v>260</v>
      </c>
      <c r="T2194" t="s">
        <v>42</v>
      </c>
      <c r="U2194" t="s">
        <v>22</v>
      </c>
      <c r="V2194" t="s">
        <v>28</v>
      </c>
      <c r="W2194">
        <v>0.57999999999999996</v>
      </c>
    </row>
    <row r="2195" spans="1:23" x14ac:dyDescent="0.3">
      <c r="A2195" t="s">
        <v>1287</v>
      </c>
      <c r="B2195" t="s">
        <v>925</v>
      </c>
      <c r="D2195" s="1">
        <v>40200</v>
      </c>
      <c r="E2195" s="1">
        <v>40202</v>
      </c>
      <c r="F2195" s="1" t="str">
        <f t="shared" si="150"/>
        <v>January</v>
      </c>
      <c r="G2195" s="1" t="str">
        <f t="shared" si="151"/>
        <v>2010</v>
      </c>
      <c r="H2195" s="2">
        <f t="shared" si="152"/>
        <v>2</v>
      </c>
      <c r="I2195" s="2" t="b">
        <f t="shared" si="153"/>
        <v>0</v>
      </c>
      <c r="J2195" t="s">
        <v>17</v>
      </c>
      <c r="K2195">
        <v>12</v>
      </c>
      <c r="L2195">
        <v>345.19</v>
      </c>
      <c r="M2195">
        <v>0.1</v>
      </c>
      <c r="N2195" t="s">
        <v>18</v>
      </c>
      <c r="O2195">
        <v>111.59</v>
      </c>
      <c r="P2195">
        <v>30.44</v>
      </c>
      <c r="Q2195">
        <v>1.49</v>
      </c>
      <c r="R2195" t="s">
        <v>260</v>
      </c>
      <c r="S2195" t="s">
        <v>260</v>
      </c>
      <c r="T2195" t="s">
        <v>27</v>
      </c>
      <c r="U2195" t="s">
        <v>22</v>
      </c>
      <c r="V2195" t="s">
        <v>29</v>
      </c>
      <c r="W2195">
        <v>0.37</v>
      </c>
    </row>
    <row r="2196" spans="1:23" x14ac:dyDescent="0.3">
      <c r="A2196" t="s">
        <v>1263</v>
      </c>
      <c r="B2196" t="s">
        <v>931</v>
      </c>
      <c r="D2196" s="1">
        <v>40389</v>
      </c>
      <c r="E2196" s="1">
        <v>40390</v>
      </c>
      <c r="F2196" s="1" t="str">
        <f t="shared" si="150"/>
        <v>July</v>
      </c>
      <c r="G2196" s="1" t="str">
        <f t="shared" si="151"/>
        <v>2010</v>
      </c>
      <c r="H2196" s="2">
        <f t="shared" si="152"/>
        <v>1</v>
      </c>
      <c r="I2196" s="2" t="b">
        <f t="shared" si="153"/>
        <v>0</v>
      </c>
      <c r="J2196" t="s">
        <v>24</v>
      </c>
      <c r="K2196">
        <v>2</v>
      </c>
      <c r="L2196">
        <v>13.44</v>
      </c>
      <c r="M2196">
        <v>0.08</v>
      </c>
      <c r="N2196" t="s">
        <v>18</v>
      </c>
      <c r="O2196">
        <v>-8.8800000000000008</v>
      </c>
      <c r="P2196">
        <v>4.28</v>
      </c>
      <c r="Q2196">
        <v>5.17</v>
      </c>
      <c r="R2196" t="s">
        <v>260</v>
      </c>
      <c r="S2196" t="s">
        <v>260</v>
      </c>
      <c r="T2196" t="s">
        <v>42</v>
      </c>
      <c r="U2196" t="s">
        <v>22</v>
      </c>
      <c r="V2196" t="s">
        <v>43</v>
      </c>
      <c r="W2196">
        <v>0.4</v>
      </c>
    </row>
    <row r="2197" spans="1:23" x14ac:dyDescent="0.3">
      <c r="A2197" t="s">
        <v>1263</v>
      </c>
      <c r="B2197" t="s">
        <v>931</v>
      </c>
      <c r="D2197" s="1">
        <v>40389</v>
      </c>
      <c r="E2197" s="1">
        <v>40391</v>
      </c>
      <c r="F2197" s="1" t="str">
        <f t="shared" si="150"/>
        <v>August</v>
      </c>
      <c r="G2197" s="1" t="str">
        <f t="shared" si="151"/>
        <v>2010</v>
      </c>
      <c r="H2197" s="2">
        <f t="shared" si="152"/>
        <v>2</v>
      </c>
      <c r="I2197" s="2" t="b">
        <f t="shared" si="153"/>
        <v>0</v>
      </c>
      <c r="J2197" t="s">
        <v>24</v>
      </c>
      <c r="K2197">
        <v>24</v>
      </c>
      <c r="L2197">
        <v>1049.49</v>
      </c>
      <c r="M2197">
        <v>0.05</v>
      </c>
      <c r="N2197" t="s">
        <v>18</v>
      </c>
      <c r="O2197">
        <v>-5.41</v>
      </c>
      <c r="P2197">
        <v>43.57</v>
      </c>
      <c r="Q2197">
        <v>16.36</v>
      </c>
      <c r="R2197" t="s">
        <v>260</v>
      </c>
      <c r="S2197" t="s">
        <v>260</v>
      </c>
      <c r="T2197" t="s">
        <v>42</v>
      </c>
      <c r="U2197" t="s">
        <v>22</v>
      </c>
      <c r="V2197" t="s">
        <v>23</v>
      </c>
      <c r="W2197">
        <v>0.55000000000000004</v>
      </c>
    </row>
    <row r="2198" spans="1:23" x14ac:dyDescent="0.3">
      <c r="A2198" t="s">
        <v>1175</v>
      </c>
      <c r="B2198" t="s">
        <v>1030</v>
      </c>
      <c r="D2198" s="1">
        <v>40212</v>
      </c>
      <c r="E2198" s="1">
        <v>40219</v>
      </c>
      <c r="F2198" s="1" t="str">
        <f t="shared" si="150"/>
        <v>February</v>
      </c>
      <c r="G2198" s="1" t="str">
        <f t="shared" si="151"/>
        <v>2010</v>
      </c>
      <c r="H2198" s="2">
        <f t="shared" si="152"/>
        <v>7</v>
      </c>
      <c r="I2198" s="2" t="b">
        <f t="shared" si="153"/>
        <v>0</v>
      </c>
      <c r="J2198" t="s">
        <v>17</v>
      </c>
      <c r="K2198">
        <v>41</v>
      </c>
      <c r="L2198">
        <v>2354.4</v>
      </c>
      <c r="M2198">
        <v>0</v>
      </c>
      <c r="N2198" t="s">
        <v>39</v>
      </c>
      <c r="O2198">
        <v>246.54</v>
      </c>
      <c r="P2198">
        <v>55.94</v>
      </c>
      <c r="Q2198">
        <v>6.55</v>
      </c>
      <c r="R2198" t="s">
        <v>260</v>
      </c>
      <c r="S2198" t="s">
        <v>260</v>
      </c>
      <c r="T2198" t="s">
        <v>21</v>
      </c>
      <c r="U2198" t="s">
        <v>32</v>
      </c>
      <c r="V2198" t="s">
        <v>48</v>
      </c>
      <c r="W2198">
        <v>0.68</v>
      </c>
    </row>
    <row r="2199" spans="1:23" x14ac:dyDescent="0.3">
      <c r="A2199" t="s">
        <v>1175</v>
      </c>
      <c r="B2199" t="s">
        <v>1030</v>
      </c>
      <c r="D2199" s="1">
        <v>40212</v>
      </c>
      <c r="E2199" s="1">
        <v>40219</v>
      </c>
      <c r="F2199" s="1" t="str">
        <f t="shared" si="150"/>
        <v>February</v>
      </c>
      <c r="G2199" s="1" t="str">
        <f t="shared" si="151"/>
        <v>2010</v>
      </c>
      <c r="H2199" s="2">
        <f t="shared" si="152"/>
        <v>7</v>
      </c>
      <c r="I2199" s="2" t="b">
        <f t="shared" si="153"/>
        <v>0</v>
      </c>
      <c r="J2199" t="s">
        <v>17</v>
      </c>
      <c r="K2199">
        <v>2</v>
      </c>
      <c r="L2199">
        <v>35.640500000000003</v>
      </c>
      <c r="M2199">
        <v>0.05</v>
      </c>
      <c r="N2199" t="s">
        <v>18</v>
      </c>
      <c r="O2199">
        <v>-110.4</v>
      </c>
      <c r="P2199">
        <v>20.99</v>
      </c>
      <c r="Q2199">
        <v>1.25</v>
      </c>
      <c r="R2199" t="s">
        <v>260</v>
      </c>
      <c r="S2199" t="s">
        <v>260</v>
      </c>
      <c r="T2199" t="s">
        <v>21</v>
      </c>
      <c r="U2199" t="s">
        <v>32</v>
      </c>
      <c r="V2199" t="s">
        <v>33</v>
      </c>
      <c r="W2199">
        <v>0.83</v>
      </c>
    </row>
    <row r="2200" spans="1:23" x14ac:dyDescent="0.3">
      <c r="A2200" t="s">
        <v>1245</v>
      </c>
      <c r="B2200" t="s">
        <v>1281</v>
      </c>
      <c r="D2200" s="1">
        <v>40705</v>
      </c>
      <c r="E2200" s="1">
        <v>40706</v>
      </c>
      <c r="F2200" s="1" t="str">
        <f t="shared" si="150"/>
        <v>June</v>
      </c>
      <c r="G2200" s="1" t="str">
        <f t="shared" si="151"/>
        <v>2011</v>
      </c>
      <c r="H2200" s="2">
        <f t="shared" si="152"/>
        <v>1</v>
      </c>
      <c r="I2200" s="2" t="b">
        <f t="shared" si="153"/>
        <v>0</v>
      </c>
      <c r="J2200" t="s">
        <v>52</v>
      </c>
      <c r="K2200">
        <v>22</v>
      </c>
      <c r="L2200">
        <v>127.56</v>
      </c>
      <c r="M2200">
        <v>0.03</v>
      </c>
      <c r="N2200" t="s">
        <v>18</v>
      </c>
      <c r="O2200">
        <v>-60.72</v>
      </c>
      <c r="P2200">
        <v>5.34</v>
      </c>
      <c r="Q2200">
        <v>5.63</v>
      </c>
      <c r="R2200" t="s">
        <v>260</v>
      </c>
      <c r="S2200" t="s">
        <v>260</v>
      </c>
      <c r="T2200" t="s">
        <v>27</v>
      </c>
      <c r="U2200" t="s">
        <v>22</v>
      </c>
      <c r="V2200" t="s">
        <v>29</v>
      </c>
      <c r="W2200">
        <v>0.39</v>
      </c>
    </row>
    <row r="2201" spans="1:23" x14ac:dyDescent="0.3">
      <c r="A2201" t="s">
        <v>939</v>
      </c>
      <c r="B2201" t="s">
        <v>1282</v>
      </c>
      <c r="D2201" s="1">
        <v>40994</v>
      </c>
      <c r="E2201" s="1">
        <v>40995</v>
      </c>
      <c r="F2201" s="1" t="str">
        <f t="shared" si="150"/>
        <v>March</v>
      </c>
      <c r="G2201" s="1" t="str">
        <f t="shared" si="151"/>
        <v>2012</v>
      </c>
      <c r="H2201" s="2">
        <f t="shared" si="152"/>
        <v>1</v>
      </c>
      <c r="I2201" s="2" t="b">
        <f t="shared" si="153"/>
        <v>0</v>
      </c>
      <c r="J2201" t="s">
        <v>52</v>
      </c>
      <c r="K2201">
        <v>7</v>
      </c>
      <c r="L2201">
        <v>81.58</v>
      </c>
      <c r="M2201">
        <v>0.04</v>
      </c>
      <c r="N2201" t="s">
        <v>18</v>
      </c>
      <c r="O2201">
        <v>-7.78</v>
      </c>
      <c r="P2201">
        <v>10.98</v>
      </c>
      <c r="Q2201">
        <v>3.37</v>
      </c>
      <c r="R2201" t="s">
        <v>260</v>
      </c>
      <c r="S2201" t="s">
        <v>260</v>
      </c>
      <c r="T2201" t="s">
        <v>42</v>
      </c>
      <c r="U2201" t="s">
        <v>22</v>
      </c>
      <c r="V2201" t="s">
        <v>82</v>
      </c>
      <c r="W2201">
        <v>0.56999999999999995</v>
      </c>
    </row>
    <row r="2202" spans="1:23" x14ac:dyDescent="0.3">
      <c r="A2202" t="s">
        <v>939</v>
      </c>
      <c r="B2202" t="s">
        <v>1282</v>
      </c>
      <c r="D2202" s="1">
        <v>41231</v>
      </c>
      <c r="E2202" s="1">
        <v>41232</v>
      </c>
      <c r="F2202" s="1" t="str">
        <f t="shared" si="150"/>
        <v>November</v>
      </c>
      <c r="G2202" s="1" t="str">
        <f t="shared" si="151"/>
        <v>2012</v>
      </c>
      <c r="H2202" s="2">
        <f t="shared" si="152"/>
        <v>1</v>
      </c>
      <c r="I2202" s="2" t="b">
        <f t="shared" si="153"/>
        <v>0</v>
      </c>
      <c r="J2202" t="s">
        <v>24</v>
      </c>
      <c r="K2202">
        <v>45</v>
      </c>
      <c r="L2202">
        <v>13921.6</v>
      </c>
      <c r="M2202">
        <v>0.02</v>
      </c>
      <c r="N2202" t="s">
        <v>18</v>
      </c>
      <c r="O2202">
        <v>5183.04</v>
      </c>
      <c r="P2202">
        <v>300.64999999999998</v>
      </c>
      <c r="Q2202">
        <v>24.49</v>
      </c>
      <c r="R2202" t="s">
        <v>260</v>
      </c>
      <c r="S2202" t="s">
        <v>260</v>
      </c>
      <c r="T2202" t="s">
        <v>21</v>
      </c>
      <c r="U2202" t="s">
        <v>22</v>
      </c>
      <c r="V2202" t="s">
        <v>28</v>
      </c>
      <c r="W2202">
        <v>0.52</v>
      </c>
    </row>
    <row r="2203" spans="1:23" x14ac:dyDescent="0.3">
      <c r="A2203" t="s">
        <v>939</v>
      </c>
      <c r="B2203" t="s">
        <v>1282</v>
      </c>
      <c r="D2203" s="1">
        <v>41231</v>
      </c>
      <c r="E2203" s="1">
        <v>41233</v>
      </c>
      <c r="F2203" s="1" t="str">
        <f t="shared" si="150"/>
        <v>November</v>
      </c>
      <c r="G2203" s="1" t="str">
        <f t="shared" si="151"/>
        <v>2012</v>
      </c>
      <c r="H2203" s="2">
        <f t="shared" si="152"/>
        <v>2</v>
      </c>
      <c r="I2203" s="2" t="b">
        <f t="shared" si="153"/>
        <v>0</v>
      </c>
      <c r="J2203" t="s">
        <v>24</v>
      </c>
      <c r="K2203">
        <v>40</v>
      </c>
      <c r="L2203">
        <v>467.5</v>
      </c>
      <c r="M2203">
        <v>0.08</v>
      </c>
      <c r="N2203" t="s">
        <v>18</v>
      </c>
      <c r="O2203">
        <v>-33.340000000000003</v>
      </c>
      <c r="P2203">
        <v>11.97</v>
      </c>
      <c r="Q2203">
        <v>4.9800000000000004</v>
      </c>
      <c r="R2203" t="s">
        <v>260</v>
      </c>
      <c r="S2203" t="s">
        <v>260</v>
      </c>
      <c r="T2203" t="s">
        <v>21</v>
      </c>
      <c r="U2203" t="s">
        <v>22</v>
      </c>
      <c r="V2203" t="s">
        <v>28</v>
      </c>
      <c r="W2203">
        <v>0.57999999999999996</v>
      </c>
    </row>
    <row r="2204" spans="1:23" x14ac:dyDescent="0.3">
      <c r="A2204" t="s">
        <v>1314</v>
      </c>
      <c r="B2204" t="s">
        <v>1302</v>
      </c>
      <c r="D2204" s="1">
        <v>40277</v>
      </c>
      <c r="E2204" s="1">
        <v>40278</v>
      </c>
      <c r="F2204" s="1" t="str">
        <f t="shared" si="150"/>
        <v>April</v>
      </c>
      <c r="G2204" s="1" t="str">
        <f t="shared" si="151"/>
        <v>2010</v>
      </c>
      <c r="H2204" s="2">
        <f t="shared" si="152"/>
        <v>1</v>
      </c>
      <c r="I2204" s="2" t="b">
        <f t="shared" si="153"/>
        <v>0</v>
      </c>
      <c r="J2204" t="s">
        <v>24</v>
      </c>
      <c r="K2204">
        <v>8</v>
      </c>
      <c r="L2204">
        <v>38.56</v>
      </c>
      <c r="M2204">
        <v>0.03</v>
      </c>
      <c r="N2204" t="s">
        <v>18</v>
      </c>
      <c r="O2204">
        <v>4.08</v>
      </c>
      <c r="P2204">
        <v>4.55</v>
      </c>
      <c r="Q2204">
        <v>1.49</v>
      </c>
      <c r="R2204" t="s">
        <v>260</v>
      </c>
      <c r="S2204" t="s">
        <v>260</v>
      </c>
      <c r="T2204" t="s">
        <v>27</v>
      </c>
      <c r="U2204" t="s">
        <v>22</v>
      </c>
      <c r="V2204" t="s">
        <v>29</v>
      </c>
      <c r="W2204">
        <v>0.35</v>
      </c>
    </row>
    <row r="2205" spans="1:23" x14ac:dyDescent="0.3">
      <c r="A2205" t="s">
        <v>1333</v>
      </c>
      <c r="B2205" t="s">
        <v>1334</v>
      </c>
      <c r="D2205" s="1">
        <v>40451</v>
      </c>
      <c r="E2205" s="1">
        <v>40455</v>
      </c>
      <c r="F2205" s="1" t="str">
        <f t="shared" si="150"/>
        <v>October</v>
      </c>
      <c r="G2205" s="1" t="str">
        <f t="shared" si="151"/>
        <v>2010</v>
      </c>
      <c r="H2205" s="2">
        <f t="shared" si="152"/>
        <v>4</v>
      </c>
      <c r="I2205" s="2" t="b">
        <f t="shared" si="153"/>
        <v>0</v>
      </c>
      <c r="J2205" t="s">
        <v>17</v>
      </c>
      <c r="K2205">
        <v>3</v>
      </c>
      <c r="L2205">
        <v>22.06</v>
      </c>
      <c r="M2205">
        <v>0.05</v>
      </c>
      <c r="N2205" t="s">
        <v>18</v>
      </c>
      <c r="O2205">
        <v>-15.6</v>
      </c>
      <c r="P2205">
        <v>4.9800000000000004</v>
      </c>
      <c r="Q2205">
        <v>7.44</v>
      </c>
      <c r="R2205" t="s">
        <v>260</v>
      </c>
      <c r="S2205" t="s">
        <v>260</v>
      </c>
      <c r="T2205" t="s">
        <v>27</v>
      </c>
      <c r="U2205" t="s">
        <v>22</v>
      </c>
      <c r="V2205" t="s">
        <v>43</v>
      </c>
      <c r="W2205">
        <v>0.36</v>
      </c>
    </row>
    <row r="2206" spans="1:23" x14ac:dyDescent="0.3">
      <c r="A2206" t="s">
        <v>1340</v>
      </c>
      <c r="B2206" t="s">
        <v>1341</v>
      </c>
      <c r="D2206" s="1">
        <v>40570</v>
      </c>
      <c r="E2206" s="1">
        <v>40571</v>
      </c>
      <c r="F2206" s="1" t="str">
        <f t="shared" si="150"/>
        <v>January</v>
      </c>
      <c r="G2206" s="1" t="str">
        <f t="shared" si="151"/>
        <v>2011</v>
      </c>
      <c r="H2206" s="2">
        <f t="shared" si="152"/>
        <v>1</v>
      </c>
      <c r="I2206" s="2" t="b">
        <f t="shared" si="153"/>
        <v>0</v>
      </c>
      <c r="J2206" t="s">
        <v>24</v>
      </c>
      <c r="K2206">
        <v>48</v>
      </c>
      <c r="L2206">
        <v>1760.35</v>
      </c>
      <c r="M2206">
        <v>0.01</v>
      </c>
      <c r="N2206" t="s">
        <v>39</v>
      </c>
      <c r="O2206">
        <v>-17.079999999999998</v>
      </c>
      <c r="P2206">
        <v>34.979999999999997</v>
      </c>
      <c r="Q2206">
        <v>7.53</v>
      </c>
      <c r="R2206" t="s">
        <v>260</v>
      </c>
      <c r="S2206" t="s">
        <v>260</v>
      </c>
      <c r="T2206" t="s">
        <v>21</v>
      </c>
      <c r="U2206" t="s">
        <v>32</v>
      </c>
      <c r="V2206" t="s">
        <v>48</v>
      </c>
      <c r="W2206">
        <v>0.76</v>
      </c>
    </row>
    <row r="2207" spans="1:23" x14ac:dyDescent="0.3">
      <c r="A2207" t="s">
        <v>1340</v>
      </c>
      <c r="B2207" t="s">
        <v>1341</v>
      </c>
      <c r="D2207" s="1">
        <v>40570</v>
      </c>
      <c r="E2207" s="1">
        <v>40571</v>
      </c>
      <c r="F2207" s="1" t="str">
        <f t="shared" si="150"/>
        <v>January</v>
      </c>
      <c r="G2207" s="1" t="str">
        <f t="shared" si="151"/>
        <v>2011</v>
      </c>
      <c r="H2207" s="2">
        <f t="shared" si="152"/>
        <v>1</v>
      </c>
      <c r="I2207" s="2" t="b">
        <f t="shared" si="153"/>
        <v>0</v>
      </c>
      <c r="J2207" t="s">
        <v>24</v>
      </c>
      <c r="K2207">
        <v>37</v>
      </c>
      <c r="L2207">
        <v>1436.94</v>
      </c>
      <c r="M2207">
        <v>0</v>
      </c>
      <c r="N2207" t="s">
        <v>18</v>
      </c>
      <c r="O2207">
        <v>639.66</v>
      </c>
      <c r="P2207">
        <v>37.94</v>
      </c>
      <c r="Q2207">
        <v>5.08</v>
      </c>
      <c r="R2207" t="s">
        <v>260</v>
      </c>
      <c r="S2207" t="s">
        <v>260</v>
      </c>
      <c r="T2207" t="s">
        <v>21</v>
      </c>
      <c r="U2207" t="s">
        <v>22</v>
      </c>
      <c r="V2207" t="s">
        <v>43</v>
      </c>
      <c r="W2207">
        <v>0.38</v>
      </c>
    </row>
    <row r="2208" spans="1:23" x14ac:dyDescent="0.3">
      <c r="A2208" t="s">
        <v>1340</v>
      </c>
      <c r="B2208" t="s">
        <v>1341</v>
      </c>
      <c r="D2208" s="1">
        <v>40570</v>
      </c>
      <c r="E2208" s="1">
        <v>40572</v>
      </c>
      <c r="F2208" s="1" t="str">
        <f t="shared" si="150"/>
        <v>January</v>
      </c>
      <c r="G2208" s="1" t="str">
        <f t="shared" si="151"/>
        <v>2011</v>
      </c>
      <c r="H2208" s="2">
        <f t="shared" si="152"/>
        <v>2</v>
      </c>
      <c r="I2208" s="2" t="b">
        <f t="shared" si="153"/>
        <v>0</v>
      </c>
      <c r="J2208" t="s">
        <v>24</v>
      </c>
      <c r="K2208">
        <v>18</v>
      </c>
      <c r="L2208">
        <v>125.8</v>
      </c>
      <c r="M2208">
        <v>0.03</v>
      </c>
      <c r="N2208" t="s">
        <v>18</v>
      </c>
      <c r="O2208">
        <v>-35.979999999999997</v>
      </c>
      <c r="P2208">
        <v>6.48</v>
      </c>
      <c r="Q2208">
        <v>5.87</v>
      </c>
      <c r="R2208" t="s">
        <v>260</v>
      </c>
      <c r="S2208" t="s">
        <v>260</v>
      </c>
      <c r="T2208" t="s">
        <v>21</v>
      </c>
      <c r="U2208" t="s">
        <v>22</v>
      </c>
      <c r="V2208" t="s">
        <v>43</v>
      </c>
      <c r="W2208">
        <v>0.37</v>
      </c>
    </row>
    <row r="2209" spans="1:23" x14ac:dyDescent="0.3">
      <c r="A2209" t="s">
        <v>1340</v>
      </c>
      <c r="B2209" t="s">
        <v>1341</v>
      </c>
      <c r="D2209" s="1">
        <v>40570</v>
      </c>
      <c r="E2209" s="1">
        <v>40571</v>
      </c>
      <c r="F2209" s="1" t="str">
        <f t="shared" si="150"/>
        <v>January</v>
      </c>
      <c r="G2209" s="1" t="str">
        <f t="shared" si="151"/>
        <v>2011</v>
      </c>
      <c r="H2209" s="2">
        <f t="shared" si="152"/>
        <v>1</v>
      </c>
      <c r="I2209" s="2" t="b">
        <f t="shared" si="153"/>
        <v>0</v>
      </c>
      <c r="J2209" t="s">
        <v>24</v>
      </c>
      <c r="K2209">
        <v>35</v>
      </c>
      <c r="L2209">
        <v>5797.68</v>
      </c>
      <c r="M2209">
        <v>0.04</v>
      </c>
      <c r="N2209" t="s">
        <v>18</v>
      </c>
      <c r="O2209">
        <v>1366.57</v>
      </c>
      <c r="P2209">
        <v>200.99</v>
      </c>
      <c r="Q2209">
        <v>4.2</v>
      </c>
      <c r="R2209" t="s">
        <v>260</v>
      </c>
      <c r="S2209" t="s">
        <v>260</v>
      </c>
      <c r="T2209" t="s">
        <v>21</v>
      </c>
      <c r="U2209" t="s">
        <v>32</v>
      </c>
      <c r="V2209" t="s">
        <v>33</v>
      </c>
      <c r="W2209">
        <v>0.59</v>
      </c>
    </row>
    <row r="2210" spans="1:23" x14ac:dyDescent="0.3">
      <c r="A2210" t="s">
        <v>1053</v>
      </c>
      <c r="B2210" t="s">
        <v>1054</v>
      </c>
      <c r="D2210" s="1">
        <v>40895</v>
      </c>
      <c r="E2210" s="1">
        <v>40897</v>
      </c>
      <c r="F2210" s="1" t="str">
        <f t="shared" si="150"/>
        <v>December</v>
      </c>
      <c r="G2210" s="1" t="str">
        <f t="shared" si="151"/>
        <v>2011</v>
      </c>
      <c r="H2210" s="2">
        <f t="shared" si="152"/>
        <v>2</v>
      </c>
      <c r="I2210" s="2" t="b">
        <f t="shared" si="153"/>
        <v>0</v>
      </c>
      <c r="J2210" t="s">
        <v>44</v>
      </c>
      <c r="K2210">
        <v>20</v>
      </c>
      <c r="L2210">
        <v>941.13</v>
      </c>
      <c r="M2210">
        <v>0.1</v>
      </c>
      <c r="N2210" t="s">
        <v>18</v>
      </c>
      <c r="O2210">
        <v>344.95</v>
      </c>
      <c r="P2210">
        <v>48.04</v>
      </c>
      <c r="Q2210">
        <v>7.23</v>
      </c>
      <c r="R2210" t="s">
        <v>260</v>
      </c>
      <c r="S2210" t="s">
        <v>260</v>
      </c>
      <c r="T2210" t="s">
        <v>42</v>
      </c>
      <c r="U2210" t="s">
        <v>22</v>
      </c>
      <c r="V2210" t="s">
        <v>43</v>
      </c>
      <c r="W2210">
        <v>0.37</v>
      </c>
    </row>
    <row r="2211" spans="1:23" x14ac:dyDescent="0.3">
      <c r="A2211" t="s">
        <v>1055</v>
      </c>
      <c r="B2211" t="s">
        <v>1342</v>
      </c>
      <c r="D2211" s="1">
        <v>40568</v>
      </c>
      <c r="E2211" s="1">
        <v>40573</v>
      </c>
      <c r="F2211" s="1" t="str">
        <f t="shared" si="150"/>
        <v>January</v>
      </c>
      <c r="G2211" s="1" t="str">
        <f t="shared" si="151"/>
        <v>2011</v>
      </c>
      <c r="H2211" s="2">
        <f t="shared" si="152"/>
        <v>5</v>
      </c>
      <c r="I2211" s="2" t="b">
        <f t="shared" si="153"/>
        <v>0</v>
      </c>
      <c r="J2211" t="s">
        <v>17</v>
      </c>
      <c r="K2211">
        <v>18</v>
      </c>
      <c r="L2211">
        <v>693.06</v>
      </c>
      <c r="M2211">
        <v>0.06</v>
      </c>
      <c r="N2211" t="s">
        <v>18</v>
      </c>
      <c r="O2211">
        <v>148.30000000000001</v>
      </c>
      <c r="P2211">
        <v>39.979999999999997</v>
      </c>
      <c r="Q2211">
        <v>9.83</v>
      </c>
      <c r="R2211" t="s">
        <v>260</v>
      </c>
      <c r="S2211" t="s">
        <v>260</v>
      </c>
      <c r="T2211" t="s">
        <v>27</v>
      </c>
      <c r="U2211" t="s">
        <v>22</v>
      </c>
      <c r="V2211" t="s">
        <v>51</v>
      </c>
      <c r="W2211">
        <v>0.4</v>
      </c>
    </row>
    <row r="2212" spans="1:23" x14ac:dyDescent="0.3">
      <c r="A2212" t="s">
        <v>1055</v>
      </c>
      <c r="B2212" t="s">
        <v>1342</v>
      </c>
      <c r="D2212" s="1">
        <v>40568</v>
      </c>
      <c r="E2212" s="1">
        <v>40568</v>
      </c>
      <c r="F2212" s="1" t="str">
        <f t="shared" si="150"/>
        <v>January</v>
      </c>
      <c r="G2212" s="1" t="str">
        <f t="shared" si="151"/>
        <v>2011</v>
      </c>
      <c r="H2212" s="2">
        <f t="shared" si="152"/>
        <v>0</v>
      </c>
      <c r="I2212" s="2" t="str">
        <f t="shared" si="153"/>
        <v>FREE DELIVERY</v>
      </c>
      <c r="J2212" t="s">
        <v>17</v>
      </c>
      <c r="K2212">
        <v>41</v>
      </c>
      <c r="L2212">
        <v>4475.03</v>
      </c>
      <c r="M2212">
        <v>0.08</v>
      </c>
      <c r="N2212" t="s">
        <v>25</v>
      </c>
      <c r="O2212">
        <v>-167.83</v>
      </c>
      <c r="P2212">
        <v>115.99</v>
      </c>
      <c r="Q2212">
        <v>56.14</v>
      </c>
      <c r="R2212" t="s">
        <v>260</v>
      </c>
      <c r="S2212" t="s">
        <v>260</v>
      </c>
      <c r="T2212" t="s">
        <v>27</v>
      </c>
      <c r="U2212" t="s">
        <v>32</v>
      </c>
      <c r="V2212" t="s">
        <v>94</v>
      </c>
      <c r="W2212">
        <v>0.4</v>
      </c>
    </row>
    <row r="2213" spans="1:23" x14ac:dyDescent="0.3">
      <c r="A2213" t="s">
        <v>1214</v>
      </c>
      <c r="B2213" t="s">
        <v>1304</v>
      </c>
      <c r="D2213" s="1">
        <v>40438</v>
      </c>
      <c r="E2213" s="1">
        <v>40440</v>
      </c>
      <c r="F2213" s="1" t="str">
        <f t="shared" si="150"/>
        <v>September</v>
      </c>
      <c r="G2213" s="1" t="str">
        <f t="shared" si="151"/>
        <v>2010</v>
      </c>
      <c r="H2213" s="2">
        <f t="shared" si="152"/>
        <v>2</v>
      </c>
      <c r="I2213" s="2" t="b">
        <f t="shared" si="153"/>
        <v>0</v>
      </c>
      <c r="J2213" t="s">
        <v>52</v>
      </c>
      <c r="K2213">
        <v>35</v>
      </c>
      <c r="L2213">
        <v>299.68</v>
      </c>
      <c r="M2213">
        <v>0.06</v>
      </c>
      <c r="N2213" t="s">
        <v>18</v>
      </c>
      <c r="O2213">
        <v>-29.36</v>
      </c>
      <c r="P2213">
        <v>8.85</v>
      </c>
      <c r="Q2213">
        <v>5.6</v>
      </c>
      <c r="R2213" t="s">
        <v>260</v>
      </c>
      <c r="S2213" t="s">
        <v>260</v>
      </c>
      <c r="T2213" t="s">
        <v>21</v>
      </c>
      <c r="U2213" t="s">
        <v>22</v>
      </c>
      <c r="V2213" t="s">
        <v>29</v>
      </c>
      <c r="W2213">
        <v>0.36</v>
      </c>
    </row>
    <row r="2214" spans="1:23" x14ac:dyDescent="0.3">
      <c r="A2214" t="s">
        <v>1061</v>
      </c>
      <c r="B2214" t="s">
        <v>1337</v>
      </c>
      <c r="D2214" s="1">
        <v>41273</v>
      </c>
      <c r="E2214" s="1">
        <v>41273</v>
      </c>
      <c r="F2214" s="1" t="str">
        <f t="shared" si="150"/>
        <v>December</v>
      </c>
      <c r="G2214" s="1" t="str">
        <f t="shared" si="151"/>
        <v>2012</v>
      </c>
      <c r="H2214" s="2">
        <f t="shared" si="152"/>
        <v>0</v>
      </c>
      <c r="I2214" s="2" t="str">
        <f t="shared" si="153"/>
        <v>FREE DELIVERY</v>
      </c>
      <c r="J2214" t="s">
        <v>17</v>
      </c>
      <c r="K2214">
        <v>37</v>
      </c>
      <c r="L2214">
        <v>257.45999999999998</v>
      </c>
      <c r="M2214">
        <v>0.09</v>
      </c>
      <c r="N2214" t="s">
        <v>39</v>
      </c>
      <c r="O2214">
        <v>-18.66</v>
      </c>
      <c r="P2214">
        <v>7.28</v>
      </c>
      <c r="Q2214">
        <v>4.2300000000000004</v>
      </c>
      <c r="R2214" t="s">
        <v>260</v>
      </c>
      <c r="S2214" t="s">
        <v>260</v>
      </c>
      <c r="T2214" t="s">
        <v>42</v>
      </c>
      <c r="U2214" t="s">
        <v>22</v>
      </c>
      <c r="V2214" t="s">
        <v>43</v>
      </c>
      <c r="W2214">
        <v>0.39</v>
      </c>
    </row>
    <row r="2215" spans="1:23" x14ac:dyDescent="0.3">
      <c r="A2215" t="s">
        <v>951</v>
      </c>
      <c r="B2215" t="s">
        <v>1299</v>
      </c>
      <c r="D2215" s="1">
        <v>41099</v>
      </c>
      <c r="E2215" s="1">
        <v>41101</v>
      </c>
      <c r="F2215" s="1" t="str">
        <f t="shared" si="150"/>
        <v>July</v>
      </c>
      <c r="G2215" s="1" t="str">
        <f t="shared" si="151"/>
        <v>2012</v>
      </c>
      <c r="H2215" s="2">
        <f t="shared" si="152"/>
        <v>2</v>
      </c>
      <c r="I2215" s="2" t="b">
        <f t="shared" si="153"/>
        <v>0</v>
      </c>
      <c r="J2215" t="s">
        <v>24</v>
      </c>
      <c r="K2215">
        <v>27</v>
      </c>
      <c r="L2215">
        <v>311.20999999999998</v>
      </c>
      <c r="M2215">
        <v>0.09</v>
      </c>
      <c r="N2215" t="s">
        <v>18</v>
      </c>
      <c r="O2215">
        <v>-14.03</v>
      </c>
      <c r="P2215">
        <v>12.28</v>
      </c>
      <c r="Q2215">
        <v>6.47</v>
      </c>
      <c r="R2215" t="s">
        <v>260</v>
      </c>
      <c r="S2215" t="s">
        <v>260</v>
      </c>
      <c r="T2215" t="s">
        <v>21</v>
      </c>
      <c r="U2215" t="s">
        <v>22</v>
      </c>
      <c r="V2215" t="s">
        <v>43</v>
      </c>
      <c r="W2215">
        <v>0.38</v>
      </c>
    </row>
    <row r="2216" spans="1:23" x14ac:dyDescent="0.3">
      <c r="A2216" t="s">
        <v>1314</v>
      </c>
      <c r="B2216" t="s">
        <v>958</v>
      </c>
      <c r="D2216" s="1">
        <v>40655</v>
      </c>
      <c r="E2216" s="1">
        <v>40657</v>
      </c>
      <c r="F2216" s="1" t="str">
        <f t="shared" si="150"/>
        <v>April</v>
      </c>
      <c r="G2216" s="1" t="str">
        <f t="shared" si="151"/>
        <v>2011</v>
      </c>
      <c r="H2216" s="2">
        <f t="shared" si="152"/>
        <v>2</v>
      </c>
      <c r="I2216" s="2" t="b">
        <f t="shared" si="153"/>
        <v>0</v>
      </c>
      <c r="J2216" t="s">
        <v>34</v>
      </c>
      <c r="K2216">
        <v>18</v>
      </c>
      <c r="L2216">
        <v>340.68849999999998</v>
      </c>
      <c r="M2216">
        <v>0</v>
      </c>
      <c r="N2216" t="s">
        <v>39</v>
      </c>
      <c r="O2216">
        <v>-10.85</v>
      </c>
      <c r="P2216">
        <v>20.99</v>
      </c>
      <c r="Q2216">
        <v>4.8099999999999996</v>
      </c>
      <c r="R2216" t="s">
        <v>260</v>
      </c>
      <c r="S2216" t="s">
        <v>260</v>
      </c>
      <c r="T2216" t="s">
        <v>31</v>
      </c>
      <c r="U2216" t="s">
        <v>32</v>
      </c>
      <c r="V2216" t="s">
        <v>33</v>
      </c>
      <c r="W2216">
        <v>0.57999999999999996</v>
      </c>
    </row>
    <row r="2217" spans="1:23" x14ac:dyDescent="0.3">
      <c r="A2217" t="s">
        <v>1279</v>
      </c>
      <c r="B2217" t="s">
        <v>1280</v>
      </c>
      <c r="D2217" s="1">
        <v>41016</v>
      </c>
      <c r="E2217" s="1">
        <v>41019</v>
      </c>
      <c r="F2217" s="1" t="str">
        <f t="shared" si="150"/>
        <v>April</v>
      </c>
      <c r="G2217" s="1" t="str">
        <f t="shared" si="151"/>
        <v>2012</v>
      </c>
      <c r="H2217" s="2">
        <f t="shared" si="152"/>
        <v>3</v>
      </c>
      <c r="I2217" s="2" t="b">
        <f t="shared" si="153"/>
        <v>0</v>
      </c>
      <c r="J2217" t="s">
        <v>44</v>
      </c>
      <c r="K2217">
        <v>37</v>
      </c>
      <c r="L2217">
        <v>709.91</v>
      </c>
      <c r="M2217">
        <v>0.09</v>
      </c>
      <c r="N2217" t="s">
        <v>18</v>
      </c>
      <c r="O2217">
        <v>-93.43</v>
      </c>
      <c r="P2217">
        <v>19.350000000000001</v>
      </c>
      <c r="Q2217">
        <v>12.79</v>
      </c>
      <c r="R2217" t="s">
        <v>260</v>
      </c>
      <c r="S2217" t="s">
        <v>260</v>
      </c>
      <c r="T2217" t="s">
        <v>31</v>
      </c>
      <c r="U2217" t="s">
        <v>22</v>
      </c>
      <c r="V2217" t="s">
        <v>29</v>
      </c>
      <c r="W2217">
        <v>0.39</v>
      </c>
    </row>
    <row r="2218" spans="1:23" x14ac:dyDescent="0.3">
      <c r="A2218" t="s">
        <v>939</v>
      </c>
      <c r="B2218" t="s">
        <v>1282</v>
      </c>
      <c r="D2218" s="1">
        <v>40710</v>
      </c>
      <c r="E2218" s="1">
        <v>40711</v>
      </c>
      <c r="F2218" s="1" t="str">
        <f t="shared" si="150"/>
        <v>June</v>
      </c>
      <c r="G2218" s="1" t="str">
        <f t="shared" si="151"/>
        <v>2011</v>
      </c>
      <c r="H2218" s="2">
        <f t="shared" si="152"/>
        <v>1</v>
      </c>
      <c r="I2218" s="2" t="b">
        <f t="shared" si="153"/>
        <v>0</v>
      </c>
      <c r="J2218" t="s">
        <v>24</v>
      </c>
      <c r="K2218">
        <v>44</v>
      </c>
      <c r="L2218">
        <v>365.24</v>
      </c>
      <c r="M2218">
        <v>0.09</v>
      </c>
      <c r="N2218" t="s">
        <v>18</v>
      </c>
      <c r="O2218">
        <v>-163.13</v>
      </c>
      <c r="P2218">
        <v>8.74</v>
      </c>
      <c r="Q2218">
        <v>8.2899999999999991</v>
      </c>
      <c r="R2218" t="s">
        <v>260</v>
      </c>
      <c r="S2218" t="s">
        <v>260</v>
      </c>
      <c r="T2218" t="s">
        <v>42</v>
      </c>
      <c r="U2218" t="s">
        <v>22</v>
      </c>
      <c r="V2218" t="s">
        <v>51</v>
      </c>
      <c r="W2218">
        <v>0.38</v>
      </c>
    </row>
    <row r="2219" spans="1:23" x14ac:dyDescent="0.3">
      <c r="A2219" t="s">
        <v>1314</v>
      </c>
      <c r="B2219" t="s">
        <v>958</v>
      </c>
      <c r="D2219" s="1">
        <v>40728</v>
      </c>
      <c r="E2219" s="1">
        <v>40732</v>
      </c>
      <c r="F2219" s="1" t="str">
        <f t="shared" si="150"/>
        <v>July</v>
      </c>
      <c r="G2219" s="1" t="str">
        <f t="shared" si="151"/>
        <v>2011</v>
      </c>
      <c r="H2219" s="2">
        <f t="shared" si="152"/>
        <v>4</v>
      </c>
      <c r="I2219" s="2" t="b">
        <f t="shared" si="153"/>
        <v>0</v>
      </c>
      <c r="J2219" t="s">
        <v>17</v>
      </c>
      <c r="K2219">
        <v>18</v>
      </c>
      <c r="L2219">
        <v>99.36</v>
      </c>
      <c r="M2219">
        <v>0</v>
      </c>
      <c r="N2219" t="s">
        <v>18</v>
      </c>
      <c r="O2219">
        <v>-51.2</v>
      </c>
      <c r="P2219">
        <v>4.91</v>
      </c>
      <c r="Q2219">
        <v>5.68</v>
      </c>
      <c r="R2219" t="s">
        <v>260</v>
      </c>
      <c r="S2219" t="s">
        <v>260</v>
      </c>
      <c r="T2219" t="s">
        <v>31</v>
      </c>
      <c r="U2219" t="s">
        <v>22</v>
      </c>
      <c r="V2219" t="s">
        <v>29</v>
      </c>
      <c r="W2219">
        <v>0.36</v>
      </c>
    </row>
    <row r="2220" spans="1:23" x14ac:dyDescent="0.3">
      <c r="A2220" t="s">
        <v>1314</v>
      </c>
      <c r="B2220" t="s">
        <v>958</v>
      </c>
      <c r="D2220" s="1">
        <v>40728</v>
      </c>
      <c r="E2220" s="1">
        <v>40728</v>
      </c>
      <c r="F2220" s="1" t="str">
        <f t="shared" si="150"/>
        <v>July</v>
      </c>
      <c r="G2220" s="1" t="str">
        <f t="shared" si="151"/>
        <v>2011</v>
      </c>
      <c r="H2220" s="2">
        <f t="shared" si="152"/>
        <v>0</v>
      </c>
      <c r="I2220" s="2" t="str">
        <f t="shared" si="153"/>
        <v>FREE DELIVERY</v>
      </c>
      <c r="J2220" t="s">
        <v>17</v>
      </c>
      <c r="K2220">
        <v>49</v>
      </c>
      <c r="L2220">
        <v>510.15</v>
      </c>
      <c r="M2220">
        <v>0.04</v>
      </c>
      <c r="N2220" t="s">
        <v>18</v>
      </c>
      <c r="O2220">
        <v>-362.11</v>
      </c>
      <c r="P2220">
        <v>9.98</v>
      </c>
      <c r="Q2220">
        <v>12.52</v>
      </c>
      <c r="R2220" t="s">
        <v>260</v>
      </c>
      <c r="S2220" t="s">
        <v>260</v>
      </c>
      <c r="T2220" t="s">
        <v>31</v>
      </c>
      <c r="U2220" t="s">
        <v>36</v>
      </c>
      <c r="V2220" t="s">
        <v>37</v>
      </c>
      <c r="W2220">
        <v>0.56999999999999995</v>
      </c>
    </row>
    <row r="2221" spans="1:23" x14ac:dyDescent="0.3">
      <c r="A2221" t="s">
        <v>1314</v>
      </c>
      <c r="B2221" t="s">
        <v>958</v>
      </c>
      <c r="D2221" s="1">
        <v>40728</v>
      </c>
      <c r="E2221" s="1">
        <v>40730</v>
      </c>
      <c r="F2221" s="1" t="str">
        <f t="shared" si="150"/>
        <v>July</v>
      </c>
      <c r="G2221" s="1" t="str">
        <f t="shared" si="151"/>
        <v>2011</v>
      </c>
      <c r="H2221" s="2">
        <f t="shared" si="152"/>
        <v>2</v>
      </c>
      <c r="I2221" s="2" t="b">
        <f t="shared" si="153"/>
        <v>0</v>
      </c>
      <c r="J2221" t="s">
        <v>17</v>
      </c>
      <c r="K2221">
        <v>27</v>
      </c>
      <c r="L2221">
        <v>735.09</v>
      </c>
      <c r="M2221">
        <v>0.1</v>
      </c>
      <c r="N2221" t="s">
        <v>18</v>
      </c>
      <c r="O2221">
        <v>153.5</v>
      </c>
      <c r="P2221">
        <v>29.34</v>
      </c>
      <c r="Q2221">
        <v>7.87</v>
      </c>
      <c r="R2221" t="s">
        <v>260</v>
      </c>
      <c r="S2221" t="s">
        <v>260</v>
      </c>
      <c r="T2221" t="s">
        <v>31</v>
      </c>
      <c r="U2221" t="s">
        <v>36</v>
      </c>
      <c r="V2221" t="s">
        <v>37</v>
      </c>
      <c r="W2221">
        <v>0.54</v>
      </c>
    </row>
    <row r="2222" spans="1:23" x14ac:dyDescent="0.3">
      <c r="A2222" t="s">
        <v>939</v>
      </c>
      <c r="B2222" t="s">
        <v>1282</v>
      </c>
      <c r="D2222" s="1">
        <v>40024</v>
      </c>
      <c r="E2222" s="1">
        <v>40026</v>
      </c>
      <c r="F2222" s="1" t="str">
        <f t="shared" si="150"/>
        <v>August</v>
      </c>
      <c r="G2222" s="1" t="str">
        <f t="shared" si="151"/>
        <v>2009</v>
      </c>
      <c r="H2222" s="2">
        <f t="shared" si="152"/>
        <v>2</v>
      </c>
      <c r="I2222" s="2" t="b">
        <f t="shared" si="153"/>
        <v>0</v>
      </c>
      <c r="J2222" t="s">
        <v>34</v>
      </c>
      <c r="K2222">
        <v>7</v>
      </c>
      <c r="L2222">
        <v>211.74350000000001</v>
      </c>
      <c r="M2222">
        <v>0.04</v>
      </c>
      <c r="N2222" t="s">
        <v>18</v>
      </c>
      <c r="O2222">
        <v>-33.31</v>
      </c>
      <c r="P2222">
        <v>35.99</v>
      </c>
      <c r="Q2222">
        <v>1.25</v>
      </c>
      <c r="R2222" t="s">
        <v>260</v>
      </c>
      <c r="S2222" t="s">
        <v>260</v>
      </c>
      <c r="T2222" t="s">
        <v>42</v>
      </c>
      <c r="U2222" t="s">
        <v>32</v>
      </c>
      <c r="V2222" t="s">
        <v>33</v>
      </c>
      <c r="W2222">
        <v>0.36</v>
      </c>
    </row>
    <row r="2223" spans="1:23" x14ac:dyDescent="0.3">
      <c r="A2223" t="s">
        <v>939</v>
      </c>
      <c r="B2223" t="s">
        <v>1294</v>
      </c>
      <c r="D2223" s="1">
        <v>40645</v>
      </c>
      <c r="E2223" s="1">
        <v>40648</v>
      </c>
      <c r="F2223" s="1" t="str">
        <f t="shared" si="150"/>
        <v>April</v>
      </c>
      <c r="G2223" s="1" t="str">
        <f t="shared" si="151"/>
        <v>2011</v>
      </c>
      <c r="H2223" s="2">
        <f t="shared" si="152"/>
        <v>3</v>
      </c>
      <c r="I2223" s="2" t="b">
        <f t="shared" si="153"/>
        <v>0</v>
      </c>
      <c r="J2223" t="s">
        <v>34</v>
      </c>
      <c r="K2223">
        <v>40</v>
      </c>
      <c r="L2223">
        <v>167.46</v>
      </c>
      <c r="M2223">
        <v>0.09</v>
      </c>
      <c r="N2223" t="s">
        <v>18</v>
      </c>
      <c r="O2223">
        <v>-134.30000000000001</v>
      </c>
      <c r="P2223">
        <v>4.24</v>
      </c>
      <c r="Q2223">
        <v>5.41</v>
      </c>
      <c r="R2223" t="s">
        <v>260</v>
      </c>
      <c r="S2223" t="s">
        <v>260</v>
      </c>
      <c r="T2223" t="s">
        <v>42</v>
      </c>
      <c r="U2223" t="s">
        <v>22</v>
      </c>
      <c r="V2223" t="s">
        <v>29</v>
      </c>
      <c r="W2223">
        <v>0.35</v>
      </c>
    </row>
    <row r="2224" spans="1:23" x14ac:dyDescent="0.3">
      <c r="A2224" t="s">
        <v>1279</v>
      </c>
      <c r="B2224" t="s">
        <v>1280</v>
      </c>
      <c r="D2224" s="1">
        <v>40988</v>
      </c>
      <c r="E2224" s="1">
        <v>40990</v>
      </c>
      <c r="F2224" s="1" t="str">
        <f t="shared" si="150"/>
        <v>March</v>
      </c>
      <c r="G2224" s="1" t="str">
        <f t="shared" si="151"/>
        <v>2012</v>
      </c>
      <c r="H2224" s="2">
        <f t="shared" si="152"/>
        <v>2</v>
      </c>
      <c r="I2224" s="2" t="b">
        <f t="shared" si="153"/>
        <v>0</v>
      </c>
      <c r="J2224" t="s">
        <v>34</v>
      </c>
      <c r="K2224">
        <v>33</v>
      </c>
      <c r="L2224">
        <v>141.69999999999999</v>
      </c>
      <c r="M2224">
        <v>0.02</v>
      </c>
      <c r="N2224" t="s">
        <v>18</v>
      </c>
      <c r="O2224">
        <v>-103.21</v>
      </c>
      <c r="P2224">
        <v>3.98</v>
      </c>
      <c r="Q2224">
        <v>5.26</v>
      </c>
      <c r="R2224" t="s">
        <v>260</v>
      </c>
      <c r="S2224" t="s">
        <v>260</v>
      </c>
      <c r="T2224" t="s">
        <v>31</v>
      </c>
      <c r="U2224" t="s">
        <v>22</v>
      </c>
      <c r="V2224" t="s">
        <v>29</v>
      </c>
      <c r="W2224">
        <v>0.38</v>
      </c>
    </row>
    <row r="2225" spans="1:23" x14ac:dyDescent="0.3">
      <c r="A2225" t="s">
        <v>1327</v>
      </c>
      <c r="B2225" t="s">
        <v>1328</v>
      </c>
      <c r="D2225" s="1">
        <v>41262</v>
      </c>
      <c r="E2225" s="1">
        <v>41263</v>
      </c>
      <c r="F2225" s="1" t="str">
        <f t="shared" si="150"/>
        <v>December</v>
      </c>
      <c r="G2225" s="1" t="str">
        <f t="shared" si="151"/>
        <v>2012</v>
      </c>
      <c r="H2225" s="2">
        <f t="shared" si="152"/>
        <v>1</v>
      </c>
      <c r="I2225" s="2" t="b">
        <f t="shared" si="153"/>
        <v>0</v>
      </c>
      <c r="J2225" t="s">
        <v>44</v>
      </c>
      <c r="K2225">
        <v>31</v>
      </c>
      <c r="L2225">
        <v>1772.2245</v>
      </c>
      <c r="M2225">
        <v>0.02</v>
      </c>
      <c r="N2225" t="s">
        <v>18</v>
      </c>
      <c r="O2225">
        <v>390.86</v>
      </c>
      <c r="P2225">
        <v>65.989999999999995</v>
      </c>
      <c r="Q2225">
        <v>4.99</v>
      </c>
      <c r="R2225" t="s">
        <v>260</v>
      </c>
      <c r="S2225" t="s">
        <v>260</v>
      </c>
      <c r="T2225" t="s">
        <v>31</v>
      </c>
      <c r="U2225" t="s">
        <v>32</v>
      </c>
      <c r="V2225" t="s">
        <v>33</v>
      </c>
      <c r="W2225">
        <v>0.56999999999999995</v>
      </c>
    </row>
    <row r="2226" spans="1:23" x14ac:dyDescent="0.3">
      <c r="A2226" t="s">
        <v>1325</v>
      </c>
      <c r="B2226" t="s">
        <v>1326</v>
      </c>
      <c r="D2226" s="1">
        <v>39887</v>
      </c>
      <c r="E2226" s="1">
        <v>39888</v>
      </c>
      <c r="F2226" s="1" t="str">
        <f t="shared" si="150"/>
        <v>March</v>
      </c>
      <c r="G2226" s="1" t="str">
        <f t="shared" si="151"/>
        <v>2009</v>
      </c>
      <c r="H2226" s="2">
        <f t="shared" si="152"/>
        <v>1</v>
      </c>
      <c r="I2226" s="2" t="b">
        <f t="shared" si="153"/>
        <v>0</v>
      </c>
      <c r="J2226" t="s">
        <v>24</v>
      </c>
      <c r="K2226">
        <v>13</v>
      </c>
      <c r="L2226">
        <v>396.04</v>
      </c>
      <c r="M2226">
        <v>0.08</v>
      </c>
      <c r="N2226" t="s">
        <v>18</v>
      </c>
      <c r="O2226">
        <v>230.02</v>
      </c>
      <c r="P2226">
        <v>30.93</v>
      </c>
      <c r="Q2226">
        <v>3.92</v>
      </c>
      <c r="R2226" t="s">
        <v>260</v>
      </c>
      <c r="S2226" t="s">
        <v>260</v>
      </c>
      <c r="T2226" t="s">
        <v>21</v>
      </c>
      <c r="U2226" t="s">
        <v>36</v>
      </c>
      <c r="V2226" t="s">
        <v>37</v>
      </c>
      <c r="W2226">
        <v>0.44</v>
      </c>
    </row>
    <row r="2227" spans="1:23" x14ac:dyDescent="0.3">
      <c r="A2227" t="s">
        <v>1133</v>
      </c>
      <c r="B2227" t="s">
        <v>1311</v>
      </c>
      <c r="D2227" s="1">
        <v>40504</v>
      </c>
      <c r="E2227" s="1">
        <v>40505</v>
      </c>
      <c r="F2227" s="1" t="str">
        <f t="shared" si="150"/>
        <v>November</v>
      </c>
      <c r="G2227" s="1" t="str">
        <f t="shared" si="151"/>
        <v>2010</v>
      </c>
      <c r="H2227" s="2">
        <f t="shared" si="152"/>
        <v>1</v>
      </c>
      <c r="I2227" s="2" t="b">
        <f t="shared" si="153"/>
        <v>0</v>
      </c>
      <c r="J2227" t="s">
        <v>24</v>
      </c>
      <c r="K2227">
        <v>25</v>
      </c>
      <c r="L2227">
        <v>14240.76</v>
      </c>
      <c r="M2227">
        <v>0.06</v>
      </c>
      <c r="N2227" t="s">
        <v>18</v>
      </c>
      <c r="O2227">
        <v>3128.69</v>
      </c>
      <c r="P2227">
        <v>599.99</v>
      </c>
      <c r="Q2227">
        <v>24.49</v>
      </c>
      <c r="R2227" t="s">
        <v>260</v>
      </c>
      <c r="S2227" t="s">
        <v>260</v>
      </c>
      <c r="T2227" t="s">
        <v>27</v>
      </c>
      <c r="U2227" t="s">
        <v>32</v>
      </c>
      <c r="V2227" t="s">
        <v>62</v>
      </c>
      <c r="W2227">
        <v>0.5</v>
      </c>
    </row>
    <row r="2228" spans="1:23" x14ac:dyDescent="0.3">
      <c r="A2228" t="s">
        <v>1133</v>
      </c>
      <c r="B2228" t="s">
        <v>1311</v>
      </c>
      <c r="D2228" s="1">
        <v>40504</v>
      </c>
      <c r="E2228" s="1">
        <v>40505</v>
      </c>
      <c r="F2228" s="1" t="str">
        <f t="shared" si="150"/>
        <v>November</v>
      </c>
      <c r="G2228" s="1" t="str">
        <f t="shared" si="151"/>
        <v>2010</v>
      </c>
      <c r="H2228" s="2">
        <f t="shared" si="152"/>
        <v>1</v>
      </c>
      <c r="I2228" s="2" t="b">
        <f t="shared" si="153"/>
        <v>0</v>
      </c>
      <c r="J2228" t="s">
        <v>24</v>
      </c>
      <c r="K2228">
        <v>38</v>
      </c>
      <c r="L2228">
        <v>167.41</v>
      </c>
      <c r="M2228">
        <v>0.05</v>
      </c>
      <c r="N2228" t="s">
        <v>18</v>
      </c>
      <c r="O2228">
        <v>-161.57</v>
      </c>
      <c r="P2228">
        <v>4.28</v>
      </c>
      <c r="Q2228">
        <v>6.72</v>
      </c>
      <c r="R2228" t="s">
        <v>260</v>
      </c>
      <c r="S2228" t="s">
        <v>260</v>
      </c>
      <c r="T2228" t="s">
        <v>27</v>
      </c>
      <c r="U2228" t="s">
        <v>22</v>
      </c>
      <c r="V2228" t="s">
        <v>43</v>
      </c>
      <c r="W2228">
        <v>0.4</v>
      </c>
    </row>
    <row r="2229" spans="1:23" x14ac:dyDescent="0.3">
      <c r="A2229" t="s">
        <v>951</v>
      </c>
      <c r="B2229" t="s">
        <v>1299</v>
      </c>
      <c r="D2229" s="1">
        <v>40252</v>
      </c>
      <c r="E2229" s="1">
        <v>40254</v>
      </c>
      <c r="F2229" s="1" t="str">
        <f t="shared" si="150"/>
        <v>March</v>
      </c>
      <c r="G2229" s="1" t="str">
        <f t="shared" si="151"/>
        <v>2010</v>
      </c>
      <c r="H2229" s="2">
        <f t="shared" si="152"/>
        <v>2</v>
      </c>
      <c r="I2229" s="2" t="b">
        <f t="shared" si="153"/>
        <v>0</v>
      </c>
      <c r="J2229" t="s">
        <v>52</v>
      </c>
      <c r="K2229">
        <v>11</v>
      </c>
      <c r="L2229">
        <v>1612.93</v>
      </c>
      <c r="M2229">
        <v>0</v>
      </c>
      <c r="N2229" t="s">
        <v>18</v>
      </c>
      <c r="O2229">
        <v>321.25</v>
      </c>
      <c r="P2229">
        <v>140.99</v>
      </c>
      <c r="Q2229">
        <v>13.99</v>
      </c>
      <c r="R2229" t="s">
        <v>260</v>
      </c>
      <c r="S2229" t="s">
        <v>260</v>
      </c>
      <c r="T2229" t="s">
        <v>21</v>
      </c>
      <c r="U2229" t="s">
        <v>32</v>
      </c>
      <c r="V2229" t="s">
        <v>94</v>
      </c>
      <c r="W2229">
        <v>0.37</v>
      </c>
    </row>
    <row r="2230" spans="1:23" x14ac:dyDescent="0.3">
      <c r="A2230" t="s">
        <v>932</v>
      </c>
      <c r="B2230" t="s">
        <v>1289</v>
      </c>
      <c r="D2230" s="1">
        <v>40239</v>
      </c>
      <c r="E2230" s="1">
        <v>40240</v>
      </c>
      <c r="F2230" s="1" t="str">
        <f t="shared" si="150"/>
        <v>March</v>
      </c>
      <c r="G2230" s="1" t="str">
        <f t="shared" si="151"/>
        <v>2010</v>
      </c>
      <c r="H2230" s="2">
        <f t="shared" si="152"/>
        <v>1</v>
      </c>
      <c r="I2230" s="2" t="b">
        <f t="shared" si="153"/>
        <v>0</v>
      </c>
      <c r="J2230" t="s">
        <v>24</v>
      </c>
      <c r="K2230">
        <v>20</v>
      </c>
      <c r="L2230">
        <v>393.31</v>
      </c>
      <c r="M2230">
        <v>0.04</v>
      </c>
      <c r="N2230" t="s">
        <v>18</v>
      </c>
      <c r="O2230">
        <v>84.3</v>
      </c>
      <c r="P2230">
        <v>19.98</v>
      </c>
      <c r="Q2230">
        <v>5.86</v>
      </c>
      <c r="R2230" t="s">
        <v>260</v>
      </c>
      <c r="S2230" t="s">
        <v>260</v>
      </c>
      <c r="T2230" t="s">
        <v>21</v>
      </c>
      <c r="U2230" t="s">
        <v>22</v>
      </c>
      <c r="V2230" t="s">
        <v>43</v>
      </c>
      <c r="W2230">
        <v>0.38</v>
      </c>
    </row>
    <row r="2231" spans="1:23" x14ac:dyDescent="0.3">
      <c r="A2231" t="s">
        <v>1192</v>
      </c>
      <c r="B2231" t="s">
        <v>1303</v>
      </c>
      <c r="D2231" s="1">
        <v>40801</v>
      </c>
      <c r="E2231" s="1">
        <v>40803</v>
      </c>
      <c r="F2231" s="1" t="str">
        <f t="shared" si="150"/>
        <v>September</v>
      </c>
      <c r="G2231" s="1" t="str">
        <f t="shared" si="151"/>
        <v>2011</v>
      </c>
      <c r="H2231" s="2">
        <f t="shared" si="152"/>
        <v>2</v>
      </c>
      <c r="I2231" s="2" t="b">
        <f t="shared" si="153"/>
        <v>0</v>
      </c>
      <c r="J2231" t="s">
        <v>44</v>
      </c>
      <c r="K2231">
        <v>20</v>
      </c>
      <c r="L2231">
        <v>845.7</v>
      </c>
      <c r="M2231">
        <v>0.02</v>
      </c>
      <c r="N2231" t="s">
        <v>39</v>
      </c>
      <c r="O2231">
        <v>221.6</v>
      </c>
      <c r="P2231">
        <v>39.479999999999997</v>
      </c>
      <c r="Q2231">
        <v>1.99</v>
      </c>
      <c r="R2231" t="s">
        <v>260</v>
      </c>
      <c r="S2231" t="s">
        <v>260</v>
      </c>
      <c r="T2231" t="s">
        <v>31</v>
      </c>
      <c r="U2231" t="s">
        <v>32</v>
      </c>
      <c r="V2231" t="s">
        <v>48</v>
      </c>
      <c r="W2231">
        <v>0.54</v>
      </c>
    </row>
    <row r="2232" spans="1:23" x14ac:dyDescent="0.3">
      <c r="A2232" t="s">
        <v>1192</v>
      </c>
      <c r="B2232" t="s">
        <v>1303</v>
      </c>
      <c r="D2232" s="1">
        <v>40801</v>
      </c>
      <c r="E2232" s="1">
        <v>40802</v>
      </c>
      <c r="F2232" s="1" t="str">
        <f t="shared" si="150"/>
        <v>September</v>
      </c>
      <c r="G2232" s="1" t="str">
        <f t="shared" si="151"/>
        <v>2011</v>
      </c>
      <c r="H2232" s="2">
        <f t="shared" si="152"/>
        <v>1</v>
      </c>
      <c r="I2232" s="2" t="b">
        <f t="shared" si="153"/>
        <v>0</v>
      </c>
      <c r="J2232" t="s">
        <v>44</v>
      </c>
      <c r="K2232">
        <v>25</v>
      </c>
      <c r="L2232">
        <v>467</v>
      </c>
      <c r="M2232">
        <v>0.04</v>
      </c>
      <c r="N2232" t="s">
        <v>18</v>
      </c>
      <c r="O2232">
        <v>69.97</v>
      </c>
      <c r="P2232">
        <v>17.670000000000002</v>
      </c>
      <c r="Q2232">
        <v>8.99</v>
      </c>
      <c r="R2232" t="s">
        <v>260</v>
      </c>
      <c r="S2232" t="s">
        <v>260</v>
      </c>
      <c r="T2232" t="s">
        <v>31</v>
      </c>
      <c r="U2232" t="s">
        <v>36</v>
      </c>
      <c r="V2232" t="s">
        <v>37</v>
      </c>
      <c r="W2232">
        <v>0.47</v>
      </c>
    </row>
    <row r="2233" spans="1:23" x14ac:dyDescent="0.3">
      <c r="A2233" t="s">
        <v>1192</v>
      </c>
      <c r="B2233" t="s">
        <v>1303</v>
      </c>
      <c r="D2233" s="1">
        <v>40801</v>
      </c>
      <c r="E2233" s="1">
        <v>40802</v>
      </c>
      <c r="F2233" s="1" t="str">
        <f t="shared" si="150"/>
        <v>September</v>
      </c>
      <c r="G2233" s="1" t="str">
        <f t="shared" si="151"/>
        <v>2011</v>
      </c>
      <c r="H2233" s="2">
        <f t="shared" si="152"/>
        <v>1</v>
      </c>
      <c r="I2233" s="2" t="b">
        <f t="shared" si="153"/>
        <v>0</v>
      </c>
      <c r="J2233" t="s">
        <v>44</v>
      </c>
      <c r="K2233">
        <v>36</v>
      </c>
      <c r="L2233">
        <v>64.430000000000007</v>
      </c>
      <c r="M2233">
        <v>7.0000000000000007E-2</v>
      </c>
      <c r="N2233" t="s">
        <v>18</v>
      </c>
      <c r="O2233">
        <v>-18.64</v>
      </c>
      <c r="P2233">
        <v>1.88</v>
      </c>
      <c r="Q2233">
        <v>1.49</v>
      </c>
      <c r="R2233" t="s">
        <v>260</v>
      </c>
      <c r="S2233" t="s">
        <v>260</v>
      </c>
      <c r="T2233" t="s">
        <v>31</v>
      </c>
      <c r="U2233" t="s">
        <v>36</v>
      </c>
      <c r="V2233" t="s">
        <v>55</v>
      </c>
      <c r="W2233">
        <v>0.66</v>
      </c>
    </row>
    <row r="2234" spans="1:23" x14ac:dyDescent="0.3">
      <c r="A2234" t="s">
        <v>1315</v>
      </c>
      <c r="B2234" t="s">
        <v>1316</v>
      </c>
      <c r="D2234" s="1">
        <v>40506</v>
      </c>
      <c r="E2234" s="1">
        <v>40507</v>
      </c>
      <c r="F2234" s="1" t="str">
        <f t="shared" si="150"/>
        <v>November</v>
      </c>
      <c r="G2234" s="1" t="str">
        <f t="shared" si="151"/>
        <v>2010</v>
      </c>
      <c r="H2234" s="2">
        <f t="shared" si="152"/>
        <v>1</v>
      </c>
      <c r="I2234" s="2" t="b">
        <f t="shared" si="153"/>
        <v>0</v>
      </c>
      <c r="J2234" t="s">
        <v>44</v>
      </c>
      <c r="K2234">
        <v>7</v>
      </c>
      <c r="L2234">
        <v>37.799999999999997</v>
      </c>
      <c r="M2234">
        <v>0.06</v>
      </c>
      <c r="N2234" t="s">
        <v>18</v>
      </c>
      <c r="O2234">
        <v>-18.309999999999999</v>
      </c>
      <c r="P2234">
        <v>4.9800000000000004</v>
      </c>
      <c r="Q2234">
        <v>4.7</v>
      </c>
      <c r="R2234" t="s">
        <v>260</v>
      </c>
      <c r="S2234" t="s">
        <v>260</v>
      </c>
      <c r="T2234" t="s">
        <v>42</v>
      </c>
      <c r="U2234" t="s">
        <v>22</v>
      </c>
      <c r="V2234" t="s">
        <v>43</v>
      </c>
      <c r="W2234">
        <v>0.38</v>
      </c>
    </row>
    <row r="2235" spans="1:23" x14ac:dyDescent="0.3">
      <c r="A2235" t="s">
        <v>1315</v>
      </c>
      <c r="B2235" t="s">
        <v>1316</v>
      </c>
      <c r="D2235" s="1">
        <v>40506</v>
      </c>
      <c r="E2235" s="1">
        <v>40508</v>
      </c>
      <c r="F2235" s="1" t="str">
        <f t="shared" si="150"/>
        <v>November</v>
      </c>
      <c r="G2235" s="1" t="str">
        <f t="shared" si="151"/>
        <v>2010</v>
      </c>
      <c r="H2235" s="2">
        <f t="shared" si="152"/>
        <v>2</v>
      </c>
      <c r="I2235" s="2" t="b">
        <f t="shared" si="153"/>
        <v>0</v>
      </c>
      <c r="J2235" t="s">
        <v>44</v>
      </c>
      <c r="K2235">
        <v>30</v>
      </c>
      <c r="L2235">
        <v>183.28</v>
      </c>
      <c r="M2235">
        <v>0.04</v>
      </c>
      <c r="N2235" t="s">
        <v>18</v>
      </c>
      <c r="O2235">
        <v>33.880000000000003</v>
      </c>
      <c r="P2235">
        <v>6.08</v>
      </c>
      <c r="Q2235">
        <v>1.17</v>
      </c>
      <c r="R2235" t="s">
        <v>260</v>
      </c>
      <c r="S2235" t="s">
        <v>260</v>
      </c>
      <c r="T2235" t="s">
        <v>42</v>
      </c>
      <c r="U2235" t="s">
        <v>22</v>
      </c>
      <c r="V2235" t="s">
        <v>60</v>
      </c>
      <c r="W2235">
        <v>0.56000000000000005</v>
      </c>
    </row>
    <row r="2236" spans="1:23" x14ac:dyDescent="0.3">
      <c r="A2236" t="s">
        <v>1039</v>
      </c>
      <c r="B2236" t="s">
        <v>1313</v>
      </c>
      <c r="D2236" s="1">
        <v>40435</v>
      </c>
      <c r="E2236" s="1">
        <v>40437</v>
      </c>
      <c r="F2236" s="1" t="str">
        <f t="shared" si="150"/>
        <v>September</v>
      </c>
      <c r="G2236" s="1" t="str">
        <f t="shared" si="151"/>
        <v>2010</v>
      </c>
      <c r="H2236" s="2">
        <f t="shared" si="152"/>
        <v>2</v>
      </c>
      <c r="I2236" s="2" t="b">
        <f t="shared" si="153"/>
        <v>0</v>
      </c>
      <c r="J2236" t="s">
        <v>24</v>
      </c>
      <c r="K2236">
        <v>16</v>
      </c>
      <c r="L2236">
        <v>2826.9</v>
      </c>
      <c r="M2236">
        <v>7.0000000000000007E-2</v>
      </c>
      <c r="N2236" t="s">
        <v>25</v>
      </c>
      <c r="O2236">
        <v>337.29</v>
      </c>
      <c r="P2236">
        <v>180.98</v>
      </c>
      <c r="Q2236">
        <v>26.2</v>
      </c>
      <c r="R2236" t="s">
        <v>260</v>
      </c>
      <c r="S2236" t="s">
        <v>260</v>
      </c>
      <c r="T2236" t="s">
        <v>31</v>
      </c>
      <c r="U2236" t="s">
        <v>36</v>
      </c>
      <c r="V2236" t="s">
        <v>67</v>
      </c>
      <c r="W2236">
        <v>0.59</v>
      </c>
    </row>
    <row r="2237" spans="1:23" x14ac:dyDescent="0.3">
      <c r="A2237" t="s">
        <v>1039</v>
      </c>
      <c r="B2237" t="s">
        <v>1313</v>
      </c>
      <c r="D2237" s="1">
        <v>40435</v>
      </c>
      <c r="E2237" s="1">
        <v>40437</v>
      </c>
      <c r="F2237" s="1" t="str">
        <f t="shared" si="150"/>
        <v>September</v>
      </c>
      <c r="G2237" s="1" t="str">
        <f t="shared" si="151"/>
        <v>2010</v>
      </c>
      <c r="H2237" s="2">
        <f t="shared" si="152"/>
        <v>2</v>
      </c>
      <c r="I2237" s="2" t="b">
        <f t="shared" si="153"/>
        <v>0</v>
      </c>
      <c r="J2237" t="s">
        <v>24</v>
      </c>
      <c r="K2237">
        <v>37</v>
      </c>
      <c r="L2237">
        <v>7834.77</v>
      </c>
      <c r="M2237">
        <v>0.04</v>
      </c>
      <c r="N2237" t="s">
        <v>25</v>
      </c>
      <c r="O2237">
        <v>297.79000000000002</v>
      </c>
      <c r="P2237">
        <v>216.6</v>
      </c>
      <c r="Q2237">
        <v>64.2</v>
      </c>
      <c r="R2237" t="s">
        <v>260</v>
      </c>
      <c r="S2237" t="s">
        <v>260</v>
      </c>
      <c r="T2237" t="s">
        <v>31</v>
      </c>
      <c r="U2237" t="s">
        <v>36</v>
      </c>
      <c r="V2237" t="s">
        <v>67</v>
      </c>
      <c r="W2237">
        <v>0.59</v>
      </c>
    </row>
    <row r="2238" spans="1:23" x14ac:dyDescent="0.3">
      <c r="A2238" t="s">
        <v>1039</v>
      </c>
      <c r="B2238" t="s">
        <v>1313</v>
      </c>
      <c r="D2238" s="1">
        <v>40435</v>
      </c>
      <c r="E2238" s="1">
        <v>40438</v>
      </c>
      <c r="F2238" s="1" t="str">
        <f t="shared" si="150"/>
        <v>September</v>
      </c>
      <c r="G2238" s="1" t="str">
        <f t="shared" si="151"/>
        <v>2010</v>
      </c>
      <c r="H2238" s="2">
        <f t="shared" si="152"/>
        <v>3</v>
      </c>
      <c r="I2238" s="2" t="b">
        <f t="shared" si="153"/>
        <v>0</v>
      </c>
      <c r="J2238" t="s">
        <v>24</v>
      </c>
      <c r="K2238">
        <v>18</v>
      </c>
      <c r="L2238">
        <v>127.56</v>
      </c>
      <c r="M2238">
        <v>0.01</v>
      </c>
      <c r="N2238" t="s">
        <v>18</v>
      </c>
      <c r="O2238">
        <v>-57.11</v>
      </c>
      <c r="P2238">
        <v>6.6</v>
      </c>
      <c r="Q2238">
        <v>4.07</v>
      </c>
      <c r="R2238" t="s">
        <v>260</v>
      </c>
      <c r="S2238" t="s">
        <v>260</v>
      </c>
      <c r="T2238" t="s">
        <v>31</v>
      </c>
      <c r="U2238" t="s">
        <v>32</v>
      </c>
      <c r="V2238" t="s">
        <v>48</v>
      </c>
      <c r="W2238">
        <v>0.66</v>
      </c>
    </row>
    <row r="2239" spans="1:23" x14ac:dyDescent="0.3">
      <c r="A2239" t="s">
        <v>939</v>
      </c>
      <c r="B2239" t="s">
        <v>1282</v>
      </c>
      <c r="D2239" s="1">
        <v>40762</v>
      </c>
      <c r="E2239" s="1">
        <v>40764</v>
      </c>
      <c r="F2239" s="1" t="str">
        <f t="shared" si="150"/>
        <v>August</v>
      </c>
      <c r="G2239" s="1" t="str">
        <f t="shared" si="151"/>
        <v>2011</v>
      </c>
      <c r="H2239" s="2">
        <f t="shared" si="152"/>
        <v>2</v>
      </c>
      <c r="I2239" s="2" t="b">
        <f t="shared" si="153"/>
        <v>0</v>
      </c>
      <c r="J2239" t="s">
        <v>24</v>
      </c>
      <c r="K2239">
        <v>48</v>
      </c>
      <c r="L2239">
        <v>385.99</v>
      </c>
      <c r="M2239">
        <v>0.09</v>
      </c>
      <c r="N2239" t="s">
        <v>18</v>
      </c>
      <c r="O2239">
        <v>-40.72</v>
      </c>
      <c r="P2239">
        <v>8.67</v>
      </c>
      <c r="Q2239">
        <v>3.5</v>
      </c>
      <c r="R2239" t="s">
        <v>260</v>
      </c>
      <c r="S2239" t="s">
        <v>260</v>
      </c>
      <c r="T2239" t="s">
        <v>21</v>
      </c>
      <c r="U2239" t="s">
        <v>22</v>
      </c>
      <c r="V2239" t="s">
        <v>28</v>
      </c>
      <c r="W2239">
        <v>0.57999999999999996</v>
      </c>
    </row>
    <row r="2240" spans="1:23" x14ac:dyDescent="0.3">
      <c r="A2240" t="s">
        <v>1155</v>
      </c>
      <c r="B2240" t="s">
        <v>1103</v>
      </c>
      <c r="D2240" s="1">
        <v>40635</v>
      </c>
      <c r="E2240" s="1">
        <v>40637</v>
      </c>
      <c r="F2240" s="1" t="str">
        <f t="shared" si="150"/>
        <v>April</v>
      </c>
      <c r="G2240" s="1" t="str">
        <f t="shared" si="151"/>
        <v>2011</v>
      </c>
      <c r="H2240" s="2">
        <f t="shared" si="152"/>
        <v>2</v>
      </c>
      <c r="I2240" s="2" t="b">
        <f t="shared" si="153"/>
        <v>0</v>
      </c>
      <c r="J2240" t="s">
        <v>44</v>
      </c>
      <c r="K2240">
        <v>14</v>
      </c>
      <c r="L2240">
        <v>97.93</v>
      </c>
      <c r="M2240">
        <v>7.0000000000000007E-2</v>
      </c>
      <c r="N2240" t="s">
        <v>18</v>
      </c>
      <c r="O2240">
        <v>-616.80999999999995</v>
      </c>
      <c r="P2240">
        <v>3.48</v>
      </c>
      <c r="Q2240">
        <v>49</v>
      </c>
      <c r="R2240" t="s">
        <v>260</v>
      </c>
      <c r="S2240" t="s">
        <v>260</v>
      </c>
      <c r="T2240" t="s">
        <v>31</v>
      </c>
      <c r="U2240" t="s">
        <v>22</v>
      </c>
      <c r="V2240" t="s">
        <v>28</v>
      </c>
      <c r="W2240">
        <v>0.59</v>
      </c>
    </row>
    <row r="2241" spans="1:23" x14ac:dyDescent="0.3">
      <c r="A2241" t="s">
        <v>1155</v>
      </c>
      <c r="B2241" t="s">
        <v>1103</v>
      </c>
      <c r="D2241" s="1">
        <v>40635</v>
      </c>
      <c r="E2241" s="1">
        <v>40637</v>
      </c>
      <c r="F2241" s="1" t="str">
        <f t="shared" si="150"/>
        <v>April</v>
      </c>
      <c r="G2241" s="1" t="str">
        <f t="shared" si="151"/>
        <v>2011</v>
      </c>
      <c r="H2241" s="2">
        <f t="shared" si="152"/>
        <v>2</v>
      </c>
      <c r="I2241" s="2" t="b">
        <f t="shared" si="153"/>
        <v>0</v>
      </c>
      <c r="J2241" t="s">
        <v>44</v>
      </c>
      <c r="K2241">
        <v>4</v>
      </c>
      <c r="L2241">
        <v>25.52</v>
      </c>
      <c r="M2241">
        <v>7.0000000000000007E-2</v>
      </c>
      <c r="N2241" t="s">
        <v>18</v>
      </c>
      <c r="O2241">
        <v>-1.99</v>
      </c>
      <c r="P2241">
        <v>5.98</v>
      </c>
      <c r="Q2241">
        <v>1.49</v>
      </c>
      <c r="R2241" t="s">
        <v>260</v>
      </c>
      <c r="S2241" t="s">
        <v>260</v>
      </c>
      <c r="T2241" t="s">
        <v>31</v>
      </c>
      <c r="U2241" t="s">
        <v>22</v>
      </c>
      <c r="V2241" t="s">
        <v>29</v>
      </c>
      <c r="W2241">
        <v>0.39</v>
      </c>
    </row>
    <row r="2242" spans="1:23" x14ac:dyDescent="0.3">
      <c r="A2242" t="s">
        <v>1155</v>
      </c>
      <c r="B2242" t="s">
        <v>1103</v>
      </c>
      <c r="D2242" s="1">
        <v>40635</v>
      </c>
      <c r="E2242" s="1">
        <v>40637</v>
      </c>
      <c r="F2242" s="1" t="str">
        <f t="shared" si="150"/>
        <v>April</v>
      </c>
      <c r="G2242" s="1" t="str">
        <f t="shared" si="151"/>
        <v>2011</v>
      </c>
      <c r="H2242" s="2">
        <f t="shared" si="152"/>
        <v>2</v>
      </c>
      <c r="I2242" s="2" t="b">
        <f t="shared" si="153"/>
        <v>0</v>
      </c>
      <c r="J2242" t="s">
        <v>44</v>
      </c>
      <c r="K2242">
        <v>46</v>
      </c>
      <c r="L2242">
        <v>487.5</v>
      </c>
      <c r="M2242">
        <v>0.05</v>
      </c>
      <c r="N2242" t="s">
        <v>18</v>
      </c>
      <c r="O2242">
        <v>-25.88</v>
      </c>
      <c r="P2242">
        <v>10.23</v>
      </c>
      <c r="Q2242">
        <v>4.68</v>
      </c>
      <c r="R2242" t="s">
        <v>260</v>
      </c>
      <c r="S2242" t="s">
        <v>260</v>
      </c>
      <c r="T2242" t="s">
        <v>31</v>
      </c>
      <c r="U2242" t="s">
        <v>22</v>
      </c>
      <c r="V2242" t="s">
        <v>82</v>
      </c>
      <c r="W2242">
        <v>0.59</v>
      </c>
    </row>
    <row r="2243" spans="1:23" x14ac:dyDescent="0.3">
      <c r="A2243" t="s">
        <v>1287</v>
      </c>
      <c r="B2243" t="s">
        <v>925</v>
      </c>
      <c r="D2243" s="1">
        <v>40049</v>
      </c>
      <c r="E2243" s="1">
        <v>40051</v>
      </c>
      <c r="F2243" s="1" t="str">
        <f t="shared" ref="F2243:F2306" si="154">TEXT(E2243,"mmmm")</f>
        <v>August</v>
      </c>
      <c r="G2243" s="1" t="str">
        <f t="shared" ref="G2243:G2306" si="155">TEXT(E2243,"yyyy")</f>
        <v>2009</v>
      </c>
      <c r="H2243" s="2">
        <f t="shared" ref="H2243:H2306" si="156">E2243-D2243</f>
        <v>2</v>
      </c>
      <c r="I2243" s="2" t="b">
        <f t="shared" ref="I2243:I2306" si="157">IF(H2243&lt;1,IF(AND(H2243&gt;0,H2243&lt;2),"ONE DAY", "FREE DELIVERY"))</f>
        <v>0</v>
      </c>
      <c r="J2243" t="s">
        <v>44</v>
      </c>
      <c r="K2243">
        <v>35</v>
      </c>
      <c r="L2243">
        <v>146.15</v>
      </c>
      <c r="M2243">
        <v>0.02</v>
      </c>
      <c r="N2243" t="s">
        <v>18</v>
      </c>
      <c r="O2243">
        <v>-180.26</v>
      </c>
      <c r="P2243">
        <v>4.0599999999999996</v>
      </c>
      <c r="Q2243">
        <v>6.89</v>
      </c>
      <c r="R2243" t="s">
        <v>260</v>
      </c>
      <c r="S2243" t="s">
        <v>260</v>
      </c>
      <c r="T2243" t="s">
        <v>27</v>
      </c>
      <c r="U2243" t="s">
        <v>22</v>
      </c>
      <c r="V2243" t="s">
        <v>28</v>
      </c>
      <c r="W2243">
        <v>0.6</v>
      </c>
    </row>
    <row r="2244" spans="1:23" x14ac:dyDescent="0.3">
      <c r="A2244" t="s">
        <v>1287</v>
      </c>
      <c r="B2244" t="s">
        <v>925</v>
      </c>
      <c r="D2244" s="1">
        <v>40049</v>
      </c>
      <c r="E2244" s="1">
        <v>40051</v>
      </c>
      <c r="F2244" s="1" t="str">
        <f t="shared" si="154"/>
        <v>August</v>
      </c>
      <c r="G2244" s="1" t="str">
        <f t="shared" si="155"/>
        <v>2009</v>
      </c>
      <c r="H2244" s="2">
        <f t="shared" si="156"/>
        <v>2</v>
      </c>
      <c r="I2244" s="2" t="b">
        <f t="shared" si="157"/>
        <v>0</v>
      </c>
      <c r="J2244" t="s">
        <v>44</v>
      </c>
      <c r="K2244">
        <v>14</v>
      </c>
      <c r="L2244">
        <v>877.47</v>
      </c>
      <c r="M2244">
        <v>7.0000000000000007E-2</v>
      </c>
      <c r="N2244" t="s">
        <v>18</v>
      </c>
      <c r="O2244">
        <v>151.24</v>
      </c>
      <c r="P2244">
        <v>60.98</v>
      </c>
      <c r="Q2244">
        <v>19.989999999999998</v>
      </c>
      <c r="R2244" t="s">
        <v>260</v>
      </c>
      <c r="S2244" t="s">
        <v>260</v>
      </c>
      <c r="T2244" t="s">
        <v>27</v>
      </c>
      <c r="U2244" t="s">
        <v>22</v>
      </c>
      <c r="V2244" t="s">
        <v>51</v>
      </c>
      <c r="W2244">
        <v>0.38</v>
      </c>
    </row>
    <row r="2245" spans="1:23" x14ac:dyDescent="0.3">
      <c r="A2245" t="s">
        <v>1295</v>
      </c>
      <c r="B2245" t="s">
        <v>1319</v>
      </c>
      <c r="D2245" s="1">
        <v>40380</v>
      </c>
      <c r="E2245" s="1">
        <v>40380</v>
      </c>
      <c r="F2245" s="1" t="str">
        <f t="shared" si="154"/>
        <v>July</v>
      </c>
      <c r="G2245" s="1" t="str">
        <f t="shared" si="155"/>
        <v>2010</v>
      </c>
      <c r="H2245" s="2">
        <f t="shared" si="156"/>
        <v>0</v>
      </c>
      <c r="I2245" s="2" t="str">
        <f t="shared" si="157"/>
        <v>FREE DELIVERY</v>
      </c>
      <c r="J2245" t="s">
        <v>17</v>
      </c>
      <c r="K2245">
        <v>24</v>
      </c>
      <c r="L2245">
        <v>269.57</v>
      </c>
      <c r="M2245">
        <v>0</v>
      </c>
      <c r="N2245" t="s">
        <v>39</v>
      </c>
      <c r="O2245">
        <v>33.47</v>
      </c>
      <c r="P2245">
        <v>10.4</v>
      </c>
      <c r="Q2245">
        <v>5.4</v>
      </c>
      <c r="R2245" t="s">
        <v>260</v>
      </c>
      <c r="S2245" t="s">
        <v>260</v>
      </c>
      <c r="T2245" t="s">
        <v>27</v>
      </c>
      <c r="U2245" t="s">
        <v>36</v>
      </c>
      <c r="V2245" t="s">
        <v>37</v>
      </c>
      <c r="W2245">
        <v>0.51</v>
      </c>
    </row>
    <row r="2246" spans="1:23" x14ac:dyDescent="0.3">
      <c r="A2246" t="s">
        <v>1295</v>
      </c>
      <c r="B2246" t="s">
        <v>1319</v>
      </c>
      <c r="D2246" s="1">
        <v>40380</v>
      </c>
      <c r="E2246" s="1">
        <v>40387</v>
      </c>
      <c r="F2246" s="1" t="str">
        <f t="shared" si="154"/>
        <v>July</v>
      </c>
      <c r="G2246" s="1" t="str">
        <f t="shared" si="155"/>
        <v>2010</v>
      </c>
      <c r="H2246" s="2">
        <f t="shared" si="156"/>
        <v>7</v>
      </c>
      <c r="I2246" s="2" t="b">
        <f t="shared" si="157"/>
        <v>0</v>
      </c>
      <c r="J2246" t="s">
        <v>17</v>
      </c>
      <c r="K2246">
        <v>18</v>
      </c>
      <c r="L2246">
        <v>98.94</v>
      </c>
      <c r="M2246">
        <v>0.1</v>
      </c>
      <c r="N2246" t="s">
        <v>18</v>
      </c>
      <c r="O2246">
        <v>-12.59</v>
      </c>
      <c r="P2246">
        <v>5.85</v>
      </c>
      <c r="Q2246">
        <v>2.27</v>
      </c>
      <c r="R2246" t="s">
        <v>260</v>
      </c>
      <c r="S2246" t="s">
        <v>260</v>
      </c>
      <c r="T2246" t="s">
        <v>27</v>
      </c>
      <c r="U2246" t="s">
        <v>22</v>
      </c>
      <c r="V2246" t="s">
        <v>60</v>
      </c>
      <c r="W2246">
        <v>0.56000000000000005</v>
      </c>
    </row>
    <row r="2247" spans="1:23" x14ac:dyDescent="0.3">
      <c r="A2247" t="s">
        <v>1263</v>
      </c>
      <c r="B2247" t="s">
        <v>931</v>
      </c>
      <c r="D2247" s="1">
        <v>39913</v>
      </c>
      <c r="E2247" s="1">
        <v>39914</v>
      </c>
      <c r="F2247" s="1" t="str">
        <f t="shared" si="154"/>
        <v>April</v>
      </c>
      <c r="G2247" s="1" t="str">
        <f t="shared" si="155"/>
        <v>2009</v>
      </c>
      <c r="H2247" s="2">
        <f t="shared" si="156"/>
        <v>1</v>
      </c>
      <c r="I2247" s="2" t="b">
        <f t="shared" si="157"/>
        <v>0</v>
      </c>
      <c r="J2247" t="s">
        <v>34</v>
      </c>
      <c r="K2247">
        <v>29</v>
      </c>
      <c r="L2247">
        <v>203.4</v>
      </c>
      <c r="M2247">
        <v>0.04</v>
      </c>
      <c r="N2247" t="s">
        <v>18</v>
      </c>
      <c r="O2247">
        <v>24.59</v>
      </c>
      <c r="P2247">
        <v>7.08</v>
      </c>
      <c r="Q2247">
        <v>2.35</v>
      </c>
      <c r="R2247" t="s">
        <v>260</v>
      </c>
      <c r="S2247" t="s">
        <v>260</v>
      </c>
      <c r="T2247" t="s">
        <v>42</v>
      </c>
      <c r="U2247" t="s">
        <v>22</v>
      </c>
      <c r="V2247" t="s">
        <v>60</v>
      </c>
      <c r="W2247">
        <v>0.47</v>
      </c>
    </row>
    <row r="2248" spans="1:23" x14ac:dyDescent="0.3">
      <c r="A2248" t="s">
        <v>1335</v>
      </c>
      <c r="B2248" t="s">
        <v>1336</v>
      </c>
      <c r="D2248" s="1">
        <v>40073</v>
      </c>
      <c r="E2248" s="1">
        <v>40073</v>
      </c>
      <c r="F2248" s="1" t="str">
        <f t="shared" si="154"/>
        <v>September</v>
      </c>
      <c r="G2248" s="1" t="str">
        <f t="shared" si="155"/>
        <v>2009</v>
      </c>
      <c r="H2248" s="2">
        <f t="shared" si="156"/>
        <v>0</v>
      </c>
      <c r="I2248" s="2" t="str">
        <f t="shared" si="157"/>
        <v>FREE DELIVERY</v>
      </c>
      <c r="J2248" t="s">
        <v>52</v>
      </c>
      <c r="K2248">
        <v>35</v>
      </c>
      <c r="L2248">
        <v>4186.53</v>
      </c>
      <c r="M2248">
        <v>0.04</v>
      </c>
      <c r="N2248" t="s">
        <v>18</v>
      </c>
      <c r="O2248">
        <v>1929.58</v>
      </c>
      <c r="P2248">
        <v>120.97</v>
      </c>
      <c r="Q2248">
        <v>7.11</v>
      </c>
      <c r="R2248" t="s">
        <v>260</v>
      </c>
      <c r="S2248" t="s">
        <v>260</v>
      </c>
      <c r="T2248" t="s">
        <v>31</v>
      </c>
      <c r="U2248" t="s">
        <v>32</v>
      </c>
      <c r="V2248" t="s">
        <v>94</v>
      </c>
      <c r="W2248">
        <v>0.36</v>
      </c>
    </row>
    <row r="2249" spans="1:23" x14ac:dyDescent="0.3">
      <c r="A2249" t="s">
        <v>1335</v>
      </c>
      <c r="B2249" t="s">
        <v>1336</v>
      </c>
      <c r="D2249" s="1">
        <v>40073</v>
      </c>
      <c r="E2249" s="1">
        <v>40075</v>
      </c>
      <c r="F2249" s="1" t="str">
        <f t="shared" si="154"/>
        <v>September</v>
      </c>
      <c r="G2249" s="1" t="str">
        <f t="shared" si="155"/>
        <v>2009</v>
      </c>
      <c r="H2249" s="2">
        <f t="shared" si="156"/>
        <v>2</v>
      </c>
      <c r="I2249" s="2" t="b">
        <f t="shared" si="157"/>
        <v>0</v>
      </c>
      <c r="J2249" t="s">
        <v>52</v>
      </c>
      <c r="K2249">
        <v>36</v>
      </c>
      <c r="L2249">
        <v>6057.27</v>
      </c>
      <c r="M2249">
        <v>0</v>
      </c>
      <c r="N2249" t="s">
        <v>18</v>
      </c>
      <c r="O2249">
        <v>1585.5</v>
      </c>
      <c r="P2249">
        <v>195.99</v>
      </c>
      <c r="Q2249">
        <v>4.2</v>
      </c>
      <c r="R2249" t="s">
        <v>260</v>
      </c>
      <c r="S2249" t="s">
        <v>260</v>
      </c>
      <c r="T2249" t="s">
        <v>31</v>
      </c>
      <c r="U2249" t="s">
        <v>32</v>
      </c>
      <c r="V2249" t="s">
        <v>33</v>
      </c>
      <c r="W2249">
        <v>0.6</v>
      </c>
    </row>
    <row r="2250" spans="1:23" x14ac:dyDescent="0.3">
      <c r="A2250" t="s">
        <v>1325</v>
      </c>
      <c r="B2250" t="s">
        <v>1326</v>
      </c>
      <c r="D2250" s="1">
        <v>41005</v>
      </c>
      <c r="E2250" s="1">
        <v>41006</v>
      </c>
      <c r="F2250" s="1" t="str">
        <f t="shared" si="154"/>
        <v>April</v>
      </c>
      <c r="G2250" s="1" t="str">
        <f t="shared" si="155"/>
        <v>2012</v>
      </c>
      <c r="H2250" s="2">
        <f t="shared" si="156"/>
        <v>1</v>
      </c>
      <c r="I2250" s="2" t="b">
        <f t="shared" si="157"/>
        <v>0</v>
      </c>
      <c r="J2250" t="s">
        <v>24</v>
      </c>
      <c r="K2250">
        <v>29</v>
      </c>
      <c r="L2250">
        <v>67.87</v>
      </c>
      <c r="M2250">
        <v>7.0000000000000007E-2</v>
      </c>
      <c r="N2250" t="s">
        <v>18</v>
      </c>
      <c r="O2250">
        <v>-112.54</v>
      </c>
      <c r="P2250">
        <v>2.2200000000000002</v>
      </c>
      <c r="Q2250">
        <v>5</v>
      </c>
      <c r="R2250" t="s">
        <v>260</v>
      </c>
      <c r="S2250" t="s">
        <v>260</v>
      </c>
      <c r="T2250" t="s">
        <v>31</v>
      </c>
      <c r="U2250" t="s">
        <v>22</v>
      </c>
      <c r="V2250" t="s">
        <v>28</v>
      </c>
      <c r="W2250">
        <v>0.55000000000000004</v>
      </c>
    </row>
    <row r="2251" spans="1:23" x14ac:dyDescent="0.3">
      <c r="A2251" t="s">
        <v>1325</v>
      </c>
      <c r="B2251" t="s">
        <v>1326</v>
      </c>
      <c r="D2251" s="1">
        <v>41005</v>
      </c>
      <c r="E2251" s="1">
        <v>41006</v>
      </c>
      <c r="F2251" s="1" t="str">
        <f t="shared" si="154"/>
        <v>April</v>
      </c>
      <c r="G2251" s="1" t="str">
        <f t="shared" si="155"/>
        <v>2012</v>
      </c>
      <c r="H2251" s="2">
        <f t="shared" si="156"/>
        <v>1</v>
      </c>
      <c r="I2251" s="2" t="b">
        <f t="shared" si="157"/>
        <v>0</v>
      </c>
      <c r="J2251" t="s">
        <v>24</v>
      </c>
      <c r="K2251">
        <v>33</v>
      </c>
      <c r="L2251">
        <v>542.24</v>
      </c>
      <c r="M2251">
        <v>0.02</v>
      </c>
      <c r="N2251" t="s">
        <v>18</v>
      </c>
      <c r="O2251">
        <v>268.52999999999997</v>
      </c>
      <c r="P2251">
        <v>15.67</v>
      </c>
      <c r="Q2251">
        <v>1.39</v>
      </c>
      <c r="R2251" t="s">
        <v>260</v>
      </c>
      <c r="S2251" t="s">
        <v>260</v>
      </c>
      <c r="T2251" t="s">
        <v>31</v>
      </c>
      <c r="U2251" t="s">
        <v>22</v>
      </c>
      <c r="V2251" t="s">
        <v>51</v>
      </c>
      <c r="W2251">
        <v>0.38</v>
      </c>
    </row>
    <row r="2252" spans="1:23" x14ac:dyDescent="0.3">
      <c r="A2252" t="s">
        <v>1325</v>
      </c>
      <c r="B2252" t="s">
        <v>1326</v>
      </c>
      <c r="D2252" s="1">
        <v>41005</v>
      </c>
      <c r="E2252" s="1">
        <v>41005</v>
      </c>
      <c r="F2252" s="1" t="str">
        <f t="shared" si="154"/>
        <v>April</v>
      </c>
      <c r="G2252" s="1" t="str">
        <f t="shared" si="155"/>
        <v>2012</v>
      </c>
      <c r="H2252" s="2">
        <f t="shared" si="156"/>
        <v>0</v>
      </c>
      <c r="I2252" s="2" t="str">
        <f t="shared" si="157"/>
        <v>FREE DELIVERY</v>
      </c>
      <c r="J2252" t="s">
        <v>24</v>
      </c>
      <c r="K2252">
        <v>38</v>
      </c>
      <c r="L2252">
        <v>15174.95</v>
      </c>
      <c r="M2252">
        <v>0.02</v>
      </c>
      <c r="N2252" t="s">
        <v>25</v>
      </c>
      <c r="O2252">
        <v>7251.92</v>
      </c>
      <c r="P2252">
        <v>400.97</v>
      </c>
      <c r="Q2252">
        <v>48.26</v>
      </c>
      <c r="R2252" t="s">
        <v>260</v>
      </c>
      <c r="S2252" t="s">
        <v>260</v>
      </c>
      <c r="T2252" t="s">
        <v>31</v>
      </c>
      <c r="U2252" t="s">
        <v>32</v>
      </c>
      <c r="V2252" t="s">
        <v>94</v>
      </c>
      <c r="W2252">
        <v>0.36</v>
      </c>
    </row>
    <row r="2253" spans="1:23" x14ac:dyDescent="0.3">
      <c r="A2253" t="s">
        <v>1325</v>
      </c>
      <c r="B2253" t="s">
        <v>1326</v>
      </c>
      <c r="D2253" s="1">
        <v>41005</v>
      </c>
      <c r="E2253" s="1">
        <v>41005</v>
      </c>
      <c r="F2253" s="1" t="str">
        <f t="shared" si="154"/>
        <v>April</v>
      </c>
      <c r="G2253" s="1" t="str">
        <f t="shared" si="155"/>
        <v>2012</v>
      </c>
      <c r="H2253" s="2">
        <f t="shared" si="156"/>
        <v>0</v>
      </c>
      <c r="I2253" s="2" t="str">
        <f t="shared" si="157"/>
        <v>FREE DELIVERY</v>
      </c>
      <c r="J2253" t="s">
        <v>24</v>
      </c>
      <c r="K2253">
        <v>45</v>
      </c>
      <c r="L2253">
        <v>1084.1199999999999</v>
      </c>
      <c r="M2253">
        <v>0.04</v>
      </c>
      <c r="N2253" t="s">
        <v>18</v>
      </c>
      <c r="O2253">
        <v>294.43</v>
      </c>
      <c r="P2253">
        <v>23.99</v>
      </c>
      <c r="Q2253">
        <v>6.3</v>
      </c>
      <c r="R2253" t="s">
        <v>260</v>
      </c>
      <c r="S2253" t="s">
        <v>260</v>
      </c>
      <c r="T2253" t="s">
        <v>31</v>
      </c>
      <c r="U2253" t="s">
        <v>32</v>
      </c>
      <c r="V2253" t="s">
        <v>94</v>
      </c>
      <c r="W2253">
        <v>0.38</v>
      </c>
    </row>
    <row r="2254" spans="1:23" x14ac:dyDescent="0.3">
      <c r="A2254" t="s">
        <v>1295</v>
      </c>
      <c r="B2254" t="s">
        <v>1296</v>
      </c>
      <c r="D2254" s="1">
        <v>40231</v>
      </c>
      <c r="E2254" s="1">
        <v>40233</v>
      </c>
      <c r="F2254" s="1" t="str">
        <f t="shared" si="154"/>
        <v>February</v>
      </c>
      <c r="G2254" s="1" t="str">
        <f t="shared" si="155"/>
        <v>2010</v>
      </c>
      <c r="H2254" s="2">
        <f t="shared" si="156"/>
        <v>2</v>
      </c>
      <c r="I2254" s="2" t="b">
        <f t="shared" si="157"/>
        <v>0</v>
      </c>
      <c r="J2254" t="s">
        <v>24</v>
      </c>
      <c r="K2254">
        <v>49</v>
      </c>
      <c r="L2254">
        <v>235.12</v>
      </c>
      <c r="M2254">
        <v>0.09</v>
      </c>
      <c r="N2254" t="s">
        <v>18</v>
      </c>
      <c r="O2254">
        <v>-29.62</v>
      </c>
      <c r="P2254">
        <v>4.91</v>
      </c>
      <c r="Q2254">
        <v>3.05</v>
      </c>
      <c r="R2254" t="s">
        <v>260</v>
      </c>
      <c r="S2254" t="s">
        <v>260</v>
      </c>
      <c r="T2254" t="s">
        <v>42</v>
      </c>
      <c r="U2254" t="s">
        <v>36</v>
      </c>
      <c r="V2254" t="s">
        <v>37</v>
      </c>
      <c r="W2254">
        <v>0.52</v>
      </c>
    </row>
    <row r="2255" spans="1:23" x14ac:dyDescent="0.3">
      <c r="A2255" t="s">
        <v>1295</v>
      </c>
      <c r="B2255" t="s">
        <v>1296</v>
      </c>
      <c r="D2255" s="1">
        <v>40231</v>
      </c>
      <c r="E2255" s="1">
        <v>40234</v>
      </c>
      <c r="F2255" s="1" t="str">
        <f t="shared" si="154"/>
        <v>February</v>
      </c>
      <c r="G2255" s="1" t="str">
        <f t="shared" si="155"/>
        <v>2010</v>
      </c>
      <c r="H2255" s="2">
        <f t="shared" si="156"/>
        <v>3</v>
      </c>
      <c r="I2255" s="2" t="b">
        <f t="shared" si="157"/>
        <v>0</v>
      </c>
      <c r="J2255" t="s">
        <v>24</v>
      </c>
      <c r="K2255">
        <v>2</v>
      </c>
      <c r="L2255">
        <v>1814.82</v>
      </c>
      <c r="M2255">
        <v>0</v>
      </c>
      <c r="N2255" t="s">
        <v>25</v>
      </c>
      <c r="O2255">
        <v>-1128.6600000000001</v>
      </c>
      <c r="P2255">
        <v>880.98</v>
      </c>
      <c r="Q2255">
        <v>44.55</v>
      </c>
      <c r="R2255" t="s">
        <v>260</v>
      </c>
      <c r="S2255" t="s">
        <v>260</v>
      </c>
      <c r="T2255" t="s">
        <v>42</v>
      </c>
      <c r="U2255" t="s">
        <v>36</v>
      </c>
      <c r="V2255" t="s">
        <v>54</v>
      </c>
      <c r="W2255">
        <v>0.62</v>
      </c>
    </row>
    <row r="2256" spans="1:23" x14ac:dyDescent="0.3">
      <c r="A2256" t="s">
        <v>1259</v>
      </c>
      <c r="B2256" t="s">
        <v>1215</v>
      </c>
      <c r="D2256" s="1">
        <v>41171</v>
      </c>
      <c r="E2256" s="1">
        <v>41180</v>
      </c>
      <c r="F2256" s="1" t="str">
        <f t="shared" si="154"/>
        <v>September</v>
      </c>
      <c r="G2256" s="1" t="str">
        <f t="shared" si="155"/>
        <v>2012</v>
      </c>
      <c r="H2256" s="2">
        <f t="shared" si="156"/>
        <v>9</v>
      </c>
      <c r="I2256" s="2" t="b">
        <f t="shared" si="157"/>
        <v>0</v>
      </c>
      <c r="J2256" t="s">
        <v>17</v>
      </c>
      <c r="K2256">
        <v>30</v>
      </c>
      <c r="L2256">
        <v>318.56</v>
      </c>
      <c r="M2256">
        <v>0.08</v>
      </c>
      <c r="N2256" t="s">
        <v>39</v>
      </c>
      <c r="O2256">
        <v>-30.97</v>
      </c>
      <c r="P2256">
        <v>10.89</v>
      </c>
      <c r="Q2256">
        <v>4.5</v>
      </c>
      <c r="R2256" t="s">
        <v>260</v>
      </c>
      <c r="S2256" t="s">
        <v>260</v>
      </c>
      <c r="T2256" t="s">
        <v>42</v>
      </c>
      <c r="U2256" t="s">
        <v>22</v>
      </c>
      <c r="V2256" t="s">
        <v>28</v>
      </c>
      <c r="W2256">
        <v>0.59</v>
      </c>
    </row>
    <row r="2257" spans="1:23" x14ac:dyDescent="0.3">
      <c r="A2257" t="s">
        <v>1245</v>
      </c>
      <c r="B2257" t="s">
        <v>1281</v>
      </c>
      <c r="D2257" s="1">
        <v>40259</v>
      </c>
      <c r="E2257" s="1">
        <v>40260</v>
      </c>
      <c r="F2257" s="1" t="str">
        <f t="shared" si="154"/>
        <v>March</v>
      </c>
      <c r="G2257" s="1" t="str">
        <f t="shared" si="155"/>
        <v>2010</v>
      </c>
      <c r="H2257" s="2">
        <f t="shared" si="156"/>
        <v>1</v>
      </c>
      <c r="I2257" s="2" t="b">
        <f t="shared" si="157"/>
        <v>0</v>
      </c>
      <c r="J2257" t="s">
        <v>52</v>
      </c>
      <c r="K2257">
        <v>43</v>
      </c>
      <c r="L2257">
        <v>1511.7</v>
      </c>
      <c r="M2257">
        <v>0.02</v>
      </c>
      <c r="N2257" t="s">
        <v>18</v>
      </c>
      <c r="O2257">
        <v>221.63</v>
      </c>
      <c r="P2257">
        <v>34.99</v>
      </c>
      <c r="Q2257">
        <v>7.73</v>
      </c>
      <c r="R2257" t="s">
        <v>260</v>
      </c>
      <c r="S2257" t="s">
        <v>260</v>
      </c>
      <c r="T2257" t="s">
        <v>27</v>
      </c>
      <c r="U2257" t="s">
        <v>22</v>
      </c>
      <c r="V2257" t="s">
        <v>60</v>
      </c>
      <c r="W2257">
        <v>0.59</v>
      </c>
    </row>
    <row r="2258" spans="1:23" x14ac:dyDescent="0.3">
      <c r="A2258" t="s">
        <v>1323</v>
      </c>
      <c r="B2258" t="s">
        <v>1324</v>
      </c>
      <c r="D2258" s="1">
        <v>40471</v>
      </c>
      <c r="E2258" s="1">
        <v>40472</v>
      </c>
      <c r="F2258" s="1" t="str">
        <f t="shared" si="154"/>
        <v>October</v>
      </c>
      <c r="G2258" s="1" t="str">
        <f t="shared" si="155"/>
        <v>2010</v>
      </c>
      <c r="H2258" s="2">
        <f t="shared" si="156"/>
        <v>1</v>
      </c>
      <c r="I2258" s="2" t="b">
        <f t="shared" si="157"/>
        <v>0</v>
      </c>
      <c r="J2258" t="s">
        <v>44</v>
      </c>
      <c r="K2258">
        <v>43</v>
      </c>
      <c r="L2258">
        <v>7286.65</v>
      </c>
      <c r="M2258">
        <v>0.03</v>
      </c>
      <c r="N2258" t="s">
        <v>25</v>
      </c>
      <c r="O2258">
        <v>474.89</v>
      </c>
      <c r="P2258">
        <v>160.97999999999999</v>
      </c>
      <c r="Q2258">
        <v>35.020000000000003</v>
      </c>
      <c r="R2258" t="s">
        <v>260</v>
      </c>
      <c r="S2258" t="s">
        <v>260</v>
      </c>
      <c r="T2258" t="s">
        <v>42</v>
      </c>
      <c r="U2258" t="s">
        <v>36</v>
      </c>
      <c r="V2258" t="s">
        <v>54</v>
      </c>
      <c r="W2258">
        <v>0.72</v>
      </c>
    </row>
    <row r="2259" spans="1:23" x14ac:dyDescent="0.3">
      <c r="A2259" t="s">
        <v>1314</v>
      </c>
      <c r="B2259" t="s">
        <v>958</v>
      </c>
      <c r="D2259" s="1">
        <v>40258</v>
      </c>
      <c r="E2259" s="1">
        <v>40259</v>
      </c>
      <c r="F2259" s="1" t="str">
        <f t="shared" si="154"/>
        <v>March</v>
      </c>
      <c r="G2259" s="1" t="str">
        <f t="shared" si="155"/>
        <v>2010</v>
      </c>
      <c r="H2259" s="2">
        <f t="shared" si="156"/>
        <v>1</v>
      </c>
      <c r="I2259" s="2" t="b">
        <f t="shared" si="157"/>
        <v>0</v>
      </c>
      <c r="J2259" t="s">
        <v>44</v>
      </c>
      <c r="K2259">
        <v>15</v>
      </c>
      <c r="L2259">
        <v>30.38</v>
      </c>
      <c r="M2259">
        <v>0.08</v>
      </c>
      <c r="N2259" t="s">
        <v>18</v>
      </c>
      <c r="O2259">
        <v>-59.18</v>
      </c>
      <c r="P2259">
        <v>1.8</v>
      </c>
      <c r="Q2259">
        <v>4.79</v>
      </c>
      <c r="R2259" t="s">
        <v>260</v>
      </c>
      <c r="S2259" t="s">
        <v>260</v>
      </c>
      <c r="T2259" t="s">
        <v>31</v>
      </c>
      <c r="U2259" t="s">
        <v>22</v>
      </c>
      <c r="V2259" t="s">
        <v>29</v>
      </c>
      <c r="W2259">
        <v>0.37</v>
      </c>
    </row>
    <row r="2260" spans="1:23" x14ac:dyDescent="0.3">
      <c r="A2260" t="s">
        <v>1315</v>
      </c>
      <c r="B2260" t="s">
        <v>1316</v>
      </c>
      <c r="D2260" s="1">
        <v>41097</v>
      </c>
      <c r="E2260" s="1">
        <v>41102</v>
      </c>
      <c r="F2260" s="1" t="str">
        <f t="shared" si="154"/>
        <v>July</v>
      </c>
      <c r="G2260" s="1" t="str">
        <f t="shared" si="155"/>
        <v>2012</v>
      </c>
      <c r="H2260" s="2">
        <f t="shared" si="156"/>
        <v>5</v>
      </c>
      <c r="I2260" s="2" t="b">
        <f t="shared" si="157"/>
        <v>0</v>
      </c>
      <c r="J2260" t="s">
        <v>17</v>
      </c>
      <c r="K2260">
        <v>30</v>
      </c>
      <c r="L2260">
        <v>121.19</v>
      </c>
      <c r="M2260">
        <v>0.09</v>
      </c>
      <c r="N2260" t="s">
        <v>39</v>
      </c>
      <c r="O2260">
        <v>-152.13</v>
      </c>
      <c r="P2260">
        <v>3.89</v>
      </c>
      <c r="Q2260">
        <v>7.01</v>
      </c>
      <c r="R2260" t="s">
        <v>260</v>
      </c>
      <c r="S2260" t="s">
        <v>260</v>
      </c>
      <c r="T2260" t="s">
        <v>31</v>
      </c>
      <c r="U2260" t="s">
        <v>22</v>
      </c>
      <c r="V2260" t="s">
        <v>29</v>
      </c>
      <c r="W2260">
        <v>0.37</v>
      </c>
    </row>
    <row r="2261" spans="1:23" x14ac:dyDescent="0.3">
      <c r="A2261" t="s">
        <v>1340</v>
      </c>
      <c r="B2261" t="s">
        <v>1341</v>
      </c>
      <c r="D2261" s="1">
        <v>40642</v>
      </c>
      <c r="E2261" s="1">
        <v>40643</v>
      </c>
      <c r="F2261" s="1" t="str">
        <f t="shared" si="154"/>
        <v>April</v>
      </c>
      <c r="G2261" s="1" t="str">
        <f t="shared" si="155"/>
        <v>2011</v>
      </c>
      <c r="H2261" s="2">
        <f t="shared" si="156"/>
        <v>1</v>
      </c>
      <c r="I2261" s="2" t="b">
        <f t="shared" si="157"/>
        <v>0</v>
      </c>
      <c r="J2261" t="s">
        <v>52</v>
      </c>
      <c r="K2261">
        <v>21</v>
      </c>
      <c r="L2261">
        <v>48.01</v>
      </c>
      <c r="M2261">
        <v>0.1</v>
      </c>
      <c r="N2261" t="s">
        <v>39</v>
      </c>
      <c r="O2261">
        <v>-6.85</v>
      </c>
      <c r="P2261">
        <v>2.21</v>
      </c>
      <c r="Q2261">
        <v>1.1200000000000001</v>
      </c>
      <c r="R2261" t="s">
        <v>260</v>
      </c>
      <c r="S2261" t="s">
        <v>260</v>
      </c>
      <c r="T2261" t="s">
        <v>21</v>
      </c>
      <c r="U2261" t="s">
        <v>22</v>
      </c>
      <c r="V2261" t="s">
        <v>60</v>
      </c>
      <c r="W2261">
        <v>0.57999999999999996</v>
      </c>
    </row>
    <row r="2262" spans="1:23" x14ac:dyDescent="0.3">
      <c r="A2262" t="s">
        <v>1277</v>
      </c>
      <c r="B2262" t="s">
        <v>1058</v>
      </c>
      <c r="D2262" s="1">
        <v>40581</v>
      </c>
      <c r="E2262" s="1">
        <v>40582</v>
      </c>
      <c r="F2262" s="1" t="str">
        <f t="shared" si="154"/>
        <v>February</v>
      </c>
      <c r="G2262" s="1" t="str">
        <f t="shared" si="155"/>
        <v>2011</v>
      </c>
      <c r="H2262" s="2">
        <f t="shared" si="156"/>
        <v>1</v>
      </c>
      <c r="I2262" s="2" t="b">
        <f t="shared" si="157"/>
        <v>0</v>
      </c>
      <c r="J2262" t="s">
        <v>52</v>
      </c>
      <c r="K2262">
        <v>42</v>
      </c>
      <c r="L2262">
        <v>3900.5309999999999</v>
      </c>
      <c r="M2262">
        <v>0.08</v>
      </c>
      <c r="N2262" t="s">
        <v>18</v>
      </c>
      <c r="O2262">
        <v>1144.6300000000001</v>
      </c>
      <c r="P2262">
        <v>110.99</v>
      </c>
      <c r="Q2262">
        <v>2.5</v>
      </c>
      <c r="R2262" t="s">
        <v>260</v>
      </c>
      <c r="S2262" t="s">
        <v>260</v>
      </c>
      <c r="T2262" t="s">
        <v>31</v>
      </c>
      <c r="U2262" t="s">
        <v>32</v>
      </c>
      <c r="V2262" t="s">
        <v>33</v>
      </c>
      <c r="W2262">
        <v>0.56999999999999995</v>
      </c>
    </row>
    <row r="2263" spans="1:23" x14ac:dyDescent="0.3">
      <c r="A2263" t="s">
        <v>1277</v>
      </c>
      <c r="B2263" t="s">
        <v>1058</v>
      </c>
      <c r="D2263" s="1">
        <v>40581</v>
      </c>
      <c r="E2263" s="1">
        <v>40584</v>
      </c>
      <c r="F2263" s="1" t="str">
        <f t="shared" si="154"/>
        <v>February</v>
      </c>
      <c r="G2263" s="1" t="str">
        <f t="shared" si="155"/>
        <v>2011</v>
      </c>
      <c r="H2263" s="2">
        <f t="shared" si="156"/>
        <v>3</v>
      </c>
      <c r="I2263" s="2" t="b">
        <f t="shared" si="157"/>
        <v>0</v>
      </c>
      <c r="J2263" t="s">
        <v>52</v>
      </c>
      <c r="K2263">
        <v>35</v>
      </c>
      <c r="L2263">
        <v>248.42</v>
      </c>
      <c r="M2263">
        <v>0.02</v>
      </c>
      <c r="N2263" t="s">
        <v>18</v>
      </c>
      <c r="O2263">
        <v>-58.81</v>
      </c>
      <c r="P2263">
        <v>6.84</v>
      </c>
      <c r="Q2263">
        <v>4.42</v>
      </c>
      <c r="R2263" t="s">
        <v>260</v>
      </c>
      <c r="S2263" t="s">
        <v>260</v>
      </c>
      <c r="T2263" t="s">
        <v>31</v>
      </c>
      <c r="U2263" t="s">
        <v>22</v>
      </c>
      <c r="V2263" t="s">
        <v>82</v>
      </c>
      <c r="W2263">
        <v>0.57999999999999996</v>
      </c>
    </row>
    <row r="2264" spans="1:23" x14ac:dyDescent="0.3">
      <c r="A2264" t="s">
        <v>1245</v>
      </c>
      <c r="B2264" t="s">
        <v>1281</v>
      </c>
      <c r="D2264" s="1">
        <v>40469</v>
      </c>
      <c r="E2264" s="1">
        <v>40471</v>
      </c>
      <c r="F2264" s="1" t="str">
        <f t="shared" si="154"/>
        <v>October</v>
      </c>
      <c r="G2264" s="1" t="str">
        <f t="shared" si="155"/>
        <v>2010</v>
      </c>
      <c r="H2264" s="2">
        <f t="shared" si="156"/>
        <v>2</v>
      </c>
      <c r="I2264" s="2" t="b">
        <f t="shared" si="157"/>
        <v>0</v>
      </c>
      <c r="J2264" t="s">
        <v>17</v>
      </c>
      <c r="K2264">
        <v>31</v>
      </c>
      <c r="L2264">
        <v>109.78</v>
      </c>
      <c r="M2264">
        <v>0.06</v>
      </c>
      <c r="N2264" t="s">
        <v>18</v>
      </c>
      <c r="O2264">
        <v>43.77</v>
      </c>
      <c r="P2264">
        <v>3.75</v>
      </c>
      <c r="Q2264">
        <v>0.5</v>
      </c>
      <c r="R2264" t="s">
        <v>260</v>
      </c>
      <c r="S2264" t="s">
        <v>260</v>
      </c>
      <c r="T2264" t="s">
        <v>27</v>
      </c>
      <c r="U2264" t="s">
        <v>22</v>
      </c>
      <c r="V2264" t="s">
        <v>57</v>
      </c>
      <c r="W2264">
        <v>0.37</v>
      </c>
    </row>
    <row r="2265" spans="1:23" x14ac:dyDescent="0.3">
      <c r="A2265" t="s">
        <v>1295</v>
      </c>
      <c r="B2265" t="s">
        <v>944</v>
      </c>
      <c r="D2265" s="1">
        <v>40394</v>
      </c>
      <c r="E2265" s="1">
        <v>40398</v>
      </c>
      <c r="F2265" s="1" t="str">
        <f t="shared" si="154"/>
        <v>August</v>
      </c>
      <c r="G2265" s="1" t="str">
        <f t="shared" si="155"/>
        <v>2010</v>
      </c>
      <c r="H2265" s="2">
        <f t="shared" si="156"/>
        <v>4</v>
      </c>
      <c r="I2265" s="2" t="b">
        <f t="shared" si="157"/>
        <v>0</v>
      </c>
      <c r="J2265" t="s">
        <v>17</v>
      </c>
      <c r="K2265">
        <v>20</v>
      </c>
      <c r="L2265">
        <v>191.43</v>
      </c>
      <c r="M2265">
        <v>0.06</v>
      </c>
      <c r="N2265" t="s">
        <v>39</v>
      </c>
      <c r="O2265">
        <v>39.5</v>
      </c>
      <c r="P2265">
        <v>8.69</v>
      </c>
      <c r="Q2265">
        <v>2.99</v>
      </c>
      <c r="R2265" t="s">
        <v>260</v>
      </c>
      <c r="S2265" t="s">
        <v>260</v>
      </c>
      <c r="T2265" t="s">
        <v>27</v>
      </c>
      <c r="U2265" t="s">
        <v>22</v>
      </c>
      <c r="V2265" t="s">
        <v>29</v>
      </c>
      <c r="W2265">
        <v>0.39</v>
      </c>
    </row>
    <row r="2266" spans="1:23" x14ac:dyDescent="0.3">
      <c r="A2266" t="s">
        <v>1295</v>
      </c>
      <c r="B2266" t="s">
        <v>944</v>
      </c>
      <c r="D2266" s="1">
        <v>40394</v>
      </c>
      <c r="E2266" s="1">
        <v>40401</v>
      </c>
      <c r="F2266" s="1" t="str">
        <f t="shared" si="154"/>
        <v>August</v>
      </c>
      <c r="G2266" s="1" t="str">
        <f t="shared" si="155"/>
        <v>2010</v>
      </c>
      <c r="H2266" s="2">
        <f t="shared" si="156"/>
        <v>7</v>
      </c>
      <c r="I2266" s="2" t="b">
        <f t="shared" si="157"/>
        <v>0</v>
      </c>
      <c r="J2266" t="s">
        <v>17</v>
      </c>
      <c r="K2266">
        <v>34</v>
      </c>
      <c r="L2266">
        <v>1234.8499999999999</v>
      </c>
      <c r="M2266">
        <v>0.03</v>
      </c>
      <c r="N2266" t="s">
        <v>18</v>
      </c>
      <c r="O2266">
        <v>212.2</v>
      </c>
      <c r="P2266">
        <v>34.76</v>
      </c>
      <c r="Q2266">
        <v>8.2200000000000006</v>
      </c>
      <c r="R2266" t="s">
        <v>260</v>
      </c>
      <c r="S2266" t="s">
        <v>260</v>
      </c>
      <c r="T2266" t="s">
        <v>27</v>
      </c>
      <c r="U2266" t="s">
        <v>22</v>
      </c>
      <c r="V2266" t="s">
        <v>23</v>
      </c>
      <c r="W2266">
        <v>0.56999999999999995</v>
      </c>
    </row>
    <row r="2267" spans="1:23" x14ac:dyDescent="0.3">
      <c r="A2267" t="s">
        <v>1259</v>
      </c>
      <c r="B2267" t="s">
        <v>1215</v>
      </c>
      <c r="D2267" s="1">
        <v>40976</v>
      </c>
      <c r="E2267" s="1">
        <v>40978</v>
      </c>
      <c r="F2267" s="1" t="str">
        <f t="shared" si="154"/>
        <v>March</v>
      </c>
      <c r="G2267" s="1" t="str">
        <f t="shared" si="155"/>
        <v>2012</v>
      </c>
      <c r="H2267" s="2">
        <f t="shared" si="156"/>
        <v>2</v>
      </c>
      <c r="I2267" s="2" t="b">
        <f t="shared" si="157"/>
        <v>0</v>
      </c>
      <c r="J2267" t="s">
        <v>17</v>
      </c>
      <c r="K2267">
        <v>17</v>
      </c>
      <c r="L2267">
        <v>105.85</v>
      </c>
      <c r="M2267">
        <v>0.1</v>
      </c>
      <c r="N2267" t="s">
        <v>18</v>
      </c>
      <c r="O2267">
        <v>-44.86</v>
      </c>
      <c r="P2267">
        <v>6.48</v>
      </c>
      <c r="Q2267">
        <v>2.74</v>
      </c>
      <c r="R2267" t="s">
        <v>260</v>
      </c>
      <c r="S2267" t="s">
        <v>260</v>
      </c>
      <c r="T2267" t="s">
        <v>42</v>
      </c>
      <c r="U2267" t="s">
        <v>32</v>
      </c>
      <c r="V2267" t="s">
        <v>48</v>
      </c>
      <c r="W2267">
        <v>0.71</v>
      </c>
    </row>
    <row r="2268" spans="1:23" x14ac:dyDescent="0.3">
      <c r="A2268" t="s">
        <v>1259</v>
      </c>
      <c r="B2268" t="s">
        <v>1215</v>
      </c>
      <c r="D2268" s="1">
        <v>40976</v>
      </c>
      <c r="E2268" s="1">
        <v>40981</v>
      </c>
      <c r="F2268" s="1" t="str">
        <f t="shared" si="154"/>
        <v>March</v>
      </c>
      <c r="G2268" s="1" t="str">
        <f t="shared" si="155"/>
        <v>2012</v>
      </c>
      <c r="H2268" s="2">
        <f t="shared" si="156"/>
        <v>5</v>
      </c>
      <c r="I2268" s="2" t="b">
        <f t="shared" si="157"/>
        <v>0</v>
      </c>
      <c r="J2268" t="s">
        <v>17</v>
      </c>
      <c r="K2268">
        <v>19</v>
      </c>
      <c r="L2268">
        <v>179.33</v>
      </c>
      <c r="M2268">
        <v>0</v>
      </c>
      <c r="N2268" t="s">
        <v>18</v>
      </c>
      <c r="O2268">
        <v>-58.76</v>
      </c>
      <c r="P2268">
        <v>8.74</v>
      </c>
      <c r="Q2268">
        <v>8.2899999999999991</v>
      </c>
      <c r="R2268" t="s">
        <v>260</v>
      </c>
      <c r="S2268" t="s">
        <v>260</v>
      </c>
      <c r="T2268" t="s">
        <v>42</v>
      </c>
      <c r="U2268" t="s">
        <v>22</v>
      </c>
      <c r="V2268" t="s">
        <v>51</v>
      </c>
      <c r="W2268">
        <v>0.38</v>
      </c>
    </row>
    <row r="2269" spans="1:23" x14ac:dyDescent="0.3">
      <c r="A2269" t="s">
        <v>932</v>
      </c>
      <c r="B2269" t="s">
        <v>1289</v>
      </c>
      <c r="D2269" s="1">
        <v>41224</v>
      </c>
      <c r="E2269" s="1">
        <v>41227</v>
      </c>
      <c r="F2269" s="1" t="str">
        <f t="shared" si="154"/>
        <v>November</v>
      </c>
      <c r="G2269" s="1" t="str">
        <f t="shared" si="155"/>
        <v>2012</v>
      </c>
      <c r="H2269" s="2">
        <f t="shared" si="156"/>
        <v>3</v>
      </c>
      <c r="I2269" s="2" t="b">
        <f t="shared" si="157"/>
        <v>0</v>
      </c>
      <c r="J2269" t="s">
        <v>24</v>
      </c>
      <c r="K2269">
        <v>17</v>
      </c>
      <c r="L2269">
        <v>378.08</v>
      </c>
      <c r="M2269">
        <v>0</v>
      </c>
      <c r="N2269" t="s">
        <v>18</v>
      </c>
      <c r="O2269">
        <v>70.48</v>
      </c>
      <c r="P2269">
        <v>22.24</v>
      </c>
      <c r="Q2269">
        <v>1.99</v>
      </c>
      <c r="R2269" t="s">
        <v>260</v>
      </c>
      <c r="S2269" t="s">
        <v>260</v>
      </c>
      <c r="T2269" t="s">
        <v>31</v>
      </c>
      <c r="U2269" t="s">
        <v>32</v>
      </c>
      <c r="V2269" t="s">
        <v>48</v>
      </c>
      <c r="W2269">
        <v>0.43</v>
      </c>
    </row>
    <row r="2270" spans="1:23" x14ac:dyDescent="0.3">
      <c r="A2270" t="s">
        <v>932</v>
      </c>
      <c r="B2270" t="s">
        <v>1289</v>
      </c>
      <c r="D2270" s="1">
        <v>41224</v>
      </c>
      <c r="E2270" s="1">
        <v>41225</v>
      </c>
      <c r="F2270" s="1" t="str">
        <f t="shared" si="154"/>
        <v>November</v>
      </c>
      <c r="G2270" s="1" t="str">
        <f t="shared" si="155"/>
        <v>2012</v>
      </c>
      <c r="H2270" s="2">
        <f t="shared" si="156"/>
        <v>1</v>
      </c>
      <c r="I2270" s="2" t="b">
        <f t="shared" si="157"/>
        <v>0</v>
      </c>
      <c r="J2270" t="s">
        <v>24</v>
      </c>
      <c r="K2270">
        <v>24</v>
      </c>
      <c r="L2270">
        <v>731.71</v>
      </c>
      <c r="M2270">
        <v>0</v>
      </c>
      <c r="N2270" t="s">
        <v>18</v>
      </c>
      <c r="O2270">
        <v>175.82</v>
      </c>
      <c r="P2270">
        <v>29.89</v>
      </c>
      <c r="Q2270">
        <v>1.99</v>
      </c>
      <c r="R2270" t="s">
        <v>260</v>
      </c>
      <c r="S2270" t="s">
        <v>260</v>
      </c>
      <c r="T2270" t="s">
        <v>31</v>
      </c>
      <c r="U2270" t="s">
        <v>32</v>
      </c>
      <c r="V2270" t="s">
        <v>48</v>
      </c>
      <c r="W2270">
        <v>0.5</v>
      </c>
    </row>
    <row r="2271" spans="1:23" x14ac:dyDescent="0.3">
      <c r="A2271" t="s">
        <v>1245</v>
      </c>
      <c r="B2271" t="s">
        <v>1281</v>
      </c>
      <c r="D2271" s="1">
        <v>39993</v>
      </c>
      <c r="E2271" s="1">
        <v>39993</v>
      </c>
      <c r="F2271" s="1" t="str">
        <f t="shared" si="154"/>
        <v>June</v>
      </c>
      <c r="G2271" s="1" t="str">
        <f t="shared" si="155"/>
        <v>2009</v>
      </c>
      <c r="H2271" s="2">
        <f t="shared" si="156"/>
        <v>0</v>
      </c>
      <c r="I2271" s="2" t="str">
        <f t="shared" si="157"/>
        <v>FREE DELIVERY</v>
      </c>
      <c r="J2271" t="s">
        <v>44</v>
      </c>
      <c r="K2271">
        <v>34</v>
      </c>
      <c r="L2271">
        <v>285.06</v>
      </c>
      <c r="M2271">
        <v>0.08</v>
      </c>
      <c r="N2271" t="s">
        <v>18</v>
      </c>
      <c r="O2271">
        <v>-211.54</v>
      </c>
      <c r="P2271">
        <v>8.3699999999999992</v>
      </c>
      <c r="Q2271">
        <v>10.16</v>
      </c>
      <c r="R2271" t="s">
        <v>260</v>
      </c>
      <c r="S2271" t="s">
        <v>260</v>
      </c>
      <c r="T2271" t="s">
        <v>27</v>
      </c>
      <c r="U2271" t="s">
        <v>36</v>
      </c>
      <c r="V2271" t="s">
        <v>37</v>
      </c>
      <c r="W2271">
        <v>0.59</v>
      </c>
    </row>
    <row r="2272" spans="1:23" x14ac:dyDescent="0.3">
      <c r="A2272" t="s">
        <v>939</v>
      </c>
      <c r="B2272" t="s">
        <v>1294</v>
      </c>
      <c r="D2272" s="1">
        <v>39860</v>
      </c>
      <c r="E2272" s="1">
        <v>39867</v>
      </c>
      <c r="F2272" s="1" t="str">
        <f t="shared" si="154"/>
        <v>February</v>
      </c>
      <c r="G2272" s="1" t="str">
        <f t="shared" si="155"/>
        <v>2009</v>
      </c>
      <c r="H2272" s="2">
        <f t="shared" si="156"/>
        <v>7</v>
      </c>
      <c r="I2272" s="2" t="b">
        <f t="shared" si="157"/>
        <v>0</v>
      </c>
      <c r="J2272" t="s">
        <v>17</v>
      </c>
      <c r="K2272">
        <v>37</v>
      </c>
      <c r="L2272">
        <v>311.66000000000003</v>
      </c>
      <c r="M2272">
        <v>0.04</v>
      </c>
      <c r="N2272" t="s">
        <v>18</v>
      </c>
      <c r="O2272">
        <v>-63.81</v>
      </c>
      <c r="P2272">
        <v>8.6</v>
      </c>
      <c r="Q2272">
        <v>6.19</v>
      </c>
      <c r="R2272" t="s">
        <v>260</v>
      </c>
      <c r="S2272" t="s">
        <v>260</v>
      </c>
      <c r="T2272" t="s">
        <v>42</v>
      </c>
      <c r="U2272" t="s">
        <v>22</v>
      </c>
      <c r="V2272" t="s">
        <v>29</v>
      </c>
      <c r="W2272">
        <v>0.38</v>
      </c>
    </row>
    <row r="2273" spans="1:23" x14ac:dyDescent="0.3">
      <c r="A2273" t="s">
        <v>939</v>
      </c>
      <c r="B2273" t="s">
        <v>1294</v>
      </c>
      <c r="D2273" s="1">
        <v>39860</v>
      </c>
      <c r="E2273" s="1">
        <v>39864</v>
      </c>
      <c r="F2273" s="1" t="str">
        <f t="shared" si="154"/>
        <v>February</v>
      </c>
      <c r="G2273" s="1" t="str">
        <f t="shared" si="155"/>
        <v>2009</v>
      </c>
      <c r="H2273" s="2">
        <f t="shared" si="156"/>
        <v>4</v>
      </c>
      <c r="I2273" s="2" t="b">
        <f t="shared" si="157"/>
        <v>0</v>
      </c>
      <c r="J2273" t="s">
        <v>17</v>
      </c>
      <c r="K2273">
        <v>15</v>
      </c>
      <c r="L2273">
        <v>9862.51</v>
      </c>
      <c r="M2273">
        <v>7.0000000000000007E-2</v>
      </c>
      <c r="N2273" t="s">
        <v>18</v>
      </c>
      <c r="O2273">
        <v>325.29000000000002</v>
      </c>
      <c r="P2273">
        <v>699.99</v>
      </c>
      <c r="Q2273">
        <v>24.49</v>
      </c>
      <c r="R2273" t="s">
        <v>260</v>
      </c>
      <c r="S2273" t="s">
        <v>260</v>
      </c>
      <c r="T2273" t="s">
        <v>42</v>
      </c>
      <c r="U2273" t="s">
        <v>32</v>
      </c>
      <c r="V2273" t="s">
        <v>62</v>
      </c>
      <c r="W2273">
        <v>0.54</v>
      </c>
    </row>
    <row r="2274" spans="1:23" x14ac:dyDescent="0.3">
      <c r="A2274" t="s">
        <v>1175</v>
      </c>
      <c r="B2274" t="s">
        <v>1030</v>
      </c>
      <c r="D2274" s="1">
        <v>40539</v>
      </c>
      <c r="E2274" s="1">
        <v>40541</v>
      </c>
      <c r="F2274" s="1" t="str">
        <f t="shared" si="154"/>
        <v>December</v>
      </c>
      <c r="G2274" s="1" t="str">
        <f t="shared" si="155"/>
        <v>2010</v>
      </c>
      <c r="H2274" s="2">
        <f t="shared" si="156"/>
        <v>2</v>
      </c>
      <c r="I2274" s="2" t="b">
        <f t="shared" si="157"/>
        <v>0</v>
      </c>
      <c r="J2274" t="s">
        <v>52</v>
      </c>
      <c r="K2274">
        <v>34</v>
      </c>
      <c r="L2274">
        <v>126.62</v>
      </c>
      <c r="M2274">
        <v>0.03</v>
      </c>
      <c r="N2274" t="s">
        <v>18</v>
      </c>
      <c r="O2274">
        <v>44.8</v>
      </c>
      <c r="P2274">
        <v>3.78</v>
      </c>
      <c r="Q2274">
        <v>0.71</v>
      </c>
      <c r="R2274" t="s">
        <v>260</v>
      </c>
      <c r="S2274" t="s">
        <v>260</v>
      </c>
      <c r="T2274" t="s">
        <v>21</v>
      </c>
      <c r="U2274" t="s">
        <v>22</v>
      </c>
      <c r="V2274" t="s">
        <v>46</v>
      </c>
      <c r="W2274">
        <v>0.39</v>
      </c>
    </row>
    <row r="2275" spans="1:23" x14ac:dyDescent="0.3">
      <c r="A2275" t="s">
        <v>1331</v>
      </c>
      <c r="B2275" t="s">
        <v>1332</v>
      </c>
      <c r="D2275" s="1">
        <v>40507</v>
      </c>
      <c r="E2275" s="1">
        <v>40509</v>
      </c>
      <c r="F2275" s="1" t="str">
        <f t="shared" si="154"/>
        <v>November</v>
      </c>
      <c r="G2275" s="1" t="str">
        <f t="shared" si="155"/>
        <v>2010</v>
      </c>
      <c r="H2275" s="2">
        <f t="shared" si="156"/>
        <v>2</v>
      </c>
      <c r="I2275" s="2" t="b">
        <f t="shared" si="157"/>
        <v>0</v>
      </c>
      <c r="J2275" t="s">
        <v>24</v>
      </c>
      <c r="K2275">
        <v>37</v>
      </c>
      <c r="L2275">
        <v>1575.14</v>
      </c>
      <c r="M2275">
        <v>0</v>
      </c>
      <c r="N2275" t="s">
        <v>18</v>
      </c>
      <c r="O2275">
        <v>160.68</v>
      </c>
      <c r="P2275">
        <v>39.979999999999997</v>
      </c>
      <c r="Q2275">
        <v>7.12</v>
      </c>
      <c r="R2275" t="s">
        <v>260</v>
      </c>
      <c r="S2275" t="s">
        <v>260</v>
      </c>
      <c r="T2275" t="s">
        <v>42</v>
      </c>
      <c r="U2275" t="s">
        <v>32</v>
      </c>
      <c r="V2275" t="s">
        <v>48</v>
      </c>
      <c r="W2275">
        <v>0.67</v>
      </c>
    </row>
    <row r="2276" spans="1:23" x14ac:dyDescent="0.3">
      <c r="A2276" t="s">
        <v>1331</v>
      </c>
      <c r="B2276" t="s">
        <v>1332</v>
      </c>
      <c r="D2276" s="1">
        <v>40507</v>
      </c>
      <c r="E2276" s="1">
        <v>40509</v>
      </c>
      <c r="F2276" s="1" t="str">
        <f t="shared" si="154"/>
        <v>November</v>
      </c>
      <c r="G2276" s="1" t="str">
        <f t="shared" si="155"/>
        <v>2010</v>
      </c>
      <c r="H2276" s="2">
        <f t="shared" si="156"/>
        <v>2</v>
      </c>
      <c r="I2276" s="2" t="b">
        <f t="shared" si="157"/>
        <v>0</v>
      </c>
      <c r="J2276" t="s">
        <v>24</v>
      </c>
      <c r="K2276">
        <v>16</v>
      </c>
      <c r="L2276">
        <v>187.78</v>
      </c>
      <c r="M2276">
        <v>0.08</v>
      </c>
      <c r="N2276" t="s">
        <v>18</v>
      </c>
      <c r="O2276">
        <v>-21.82</v>
      </c>
      <c r="P2276">
        <v>11.99</v>
      </c>
      <c r="Q2276">
        <v>5.99</v>
      </c>
      <c r="R2276" t="s">
        <v>260</v>
      </c>
      <c r="S2276" t="s">
        <v>260</v>
      </c>
      <c r="T2276" t="s">
        <v>42</v>
      </c>
      <c r="U2276" t="s">
        <v>32</v>
      </c>
      <c r="V2276" t="s">
        <v>94</v>
      </c>
      <c r="W2276">
        <v>0.36</v>
      </c>
    </row>
    <row r="2277" spans="1:23" x14ac:dyDescent="0.3">
      <c r="A2277" t="s">
        <v>953</v>
      </c>
      <c r="B2277" t="s">
        <v>1343</v>
      </c>
      <c r="D2277" s="1">
        <v>40142</v>
      </c>
      <c r="E2277" s="1">
        <v>40145</v>
      </c>
      <c r="F2277" s="1" t="str">
        <f t="shared" si="154"/>
        <v>November</v>
      </c>
      <c r="G2277" s="1" t="str">
        <f t="shared" si="155"/>
        <v>2009</v>
      </c>
      <c r="H2277" s="2">
        <f t="shared" si="156"/>
        <v>3</v>
      </c>
      <c r="I2277" s="2" t="b">
        <f t="shared" si="157"/>
        <v>0</v>
      </c>
      <c r="J2277" t="s">
        <v>44</v>
      </c>
      <c r="K2277">
        <v>7</v>
      </c>
      <c r="L2277">
        <v>86.29</v>
      </c>
      <c r="M2277">
        <v>0.05</v>
      </c>
      <c r="N2277" t="s">
        <v>18</v>
      </c>
      <c r="O2277">
        <v>-14.03</v>
      </c>
      <c r="P2277">
        <v>11.58</v>
      </c>
      <c r="Q2277">
        <v>6.97</v>
      </c>
      <c r="R2277" t="s">
        <v>260</v>
      </c>
      <c r="S2277" t="s">
        <v>260</v>
      </c>
      <c r="T2277" t="s">
        <v>42</v>
      </c>
      <c r="U2277" t="s">
        <v>22</v>
      </c>
      <c r="V2277" t="s">
        <v>51</v>
      </c>
      <c r="W2277">
        <v>0.35</v>
      </c>
    </row>
    <row r="2278" spans="1:23" x14ac:dyDescent="0.3">
      <c r="A2278" t="s">
        <v>1175</v>
      </c>
      <c r="B2278" t="s">
        <v>1176</v>
      </c>
      <c r="D2278" s="1">
        <v>41140</v>
      </c>
      <c r="E2278" s="1">
        <v>41141</v>
      </c>
      <c r="F2278" s="1" t="str">
        <f t="shared" si="154"/>
        <v>August</v>
      </c>
      <c r="G2278" s="1" t="str">
        <f t="shared" si="155"/>
        <v>2012</v>
      </c>
      <c r="H2278" s="2">
        <f t="shared" si="156"/>
        <v>1</v>
      </c>
      <c r="I2278" s="2" t="b">
        <f t="shared" si="157"/>
        <v>0</v>
      </c>
      <c r="J2278" t="s">
        <v>24</v>
      </c>
      <c r="K2278">
        <v>46</v>
      </c>
      <c r="L2278">
        <v>1753.75</v>
      </c>
      <c r="M2278">
        <v>7.0000000000000007E-2</v>
      </c>
      <c r="N2278" t="s">
        <v>18</v>
      </c>
      <c r="O2278">
        <v>215.11</v>
      </c>
      <c r="P2278">
        <v>39.979999999999997</v>
      </c>
      <c r="Q2278">
        <v>9.1999999999999993</v>
      </c>
      <c r="R2278" t="s">
        <v>260</v>
      </c>
      <c r="S2278" t="s">
        <v>260</v>
      </c>
      <c r="T2278" t="s">
        <v>27</v>
      </c>
      <c r="U2278" t="s">
        <v>36</v>
      </c>
      <c r="V2278" t="s">
        <v>37</v>
      </c>
      <c r="W2278">
        <v>0.65</v>
      </c>
    </row>
    <row r="2279" spans="1:23" x14ac:dyDescent="0.3">
      <c r="A2279" t="s">
        <v>1263</v>
      </c>
      <c r="B2279" t="s">
        <v>931</v>
      </c>
      <c r="D2279" s="1">
        <v>39896</v>
      </c>
      <c r="E2279" s="1">
        <v>39897</v>
      </c>
      <c r="F2279" s="1" t="str">
        <f t="shared" si="154"/>
        <v>March</v>
      </c>
      <c r="G2279" s="1" t="str">
        <f t="shared" si="155"/>
        <v>2009</v>
      </c>
      <c r="H2279" s="2">
        <f t="shared" si="156"/>
        <v>1</v>
      </c>
      <c r="I2279" s="2" t="b">
        <f t="shared" si="157"/>
        <v>0</v>
      </c>
      <c r="J2279" t="s">
        <v>34</v>
      </c>
      <c r="K2279">
        <v>42</v>
      </c>
      <c r="L2279">
        <v>580.55999999999995</v>
      </c>
      <c r="M2279">
        <v>0.1</v>
      </c>
      <c r="N2279" t="s">
        <v>18</v>
      </c>
      <c r="O2279">
        <v>163.63</v>
      </c>
      <c r="P2279">
        <v>14.28</v>
      </c>
      <c r="Q2279">
        <v>2.99</v>
      </c>
      <c r="R2279" t="s">
        <v>260</v>
      </c>
      <c r="S2279" t="s">
        <v>260</v>
      </c>
      <c r="T2279" t="s">
        <v>42</v>
      </c>
      <c r="U2279" t="s">
        <v>22</v>
      </c>
      <c r="V2279" t="s">
        <v>29</v>
      </c>
      <c r="W2279">
        <v>0.39</v>
      </c>
    </row>
    <row r="2280" spans="1:23" x14ac:dyDescent="0.3">
      <c r="A2280" t="s">
        <v>1192</v>
      </c>
      <c r="B2280" t="s">
        <v>1303</v>
      </c>
      <c r="D2280" s="1">
        <v>40997</v>
      </c>
      <c r="E2280" s="1">
        <v>40999</v>
      </c>
      <c r="F2280" s="1" t="str">
        <f t="shared" si="154"/>
        <v>March</v>
      </c>
      <c r="G2280" s="1" t="str">
        <f t="shared" si="155"/>
        <v>2012</v>
      </c>
      <c r="H2280" s="2">
        <f t="shared" si="156"/>
        <v>2</v>
      </c>
      <c r="I2280" s="2" t="b">
        <f t="shared" si="157"/>
        <v>0</v>
      </c>
      <c r="J2280" t="s">
        <v>44</v>
      </c>
      <c r="K2280">
        <v>50</v>
      </c>
      <c r="L2280">
        <v>1507.16</v>
      </c>
      <c r="M2280">
        <v>0.02</v>
      </c>
      <c r="N2280" t="s">
        <v>18</v>
      </c>
      <c r="O2280">
        <v>724.14</v>
      </c>
      <c r="P2280">
        <v>28.48</v>
      </c>
      <c r="Q2280">
        <v>1.99</v>
      </c>
      <c r="R2280" t="s">
        <v>260</v>
      </c>
      <c r="S2280" t="s">
        <v>260</v>
      </c>
      <c r="T2280" t="s">
        <v>31</v>
      </c>
      <c r="U2280" t="s">
        <v>32</v>
      </c>
      <c r="V2280" t="s">
        <v>48</v>
      </c>
      <c r="W2280">
        <v>0.4</v>
      </c>
    </row>
    <row r="2281" spans="1:23" x14ac:dyDescent="0.3">
      <c r="A2281" t="s">
        <v>1292</v>
      </c>
      <c r="B2281" t="s">
        <v>1293</v>
      </c>
      <c r="D2281" s="1">
        <v>40893</v>
      </c>
      <c r="E2281" s="1">
        <v>40894</v>
      </c>
      <c r="F2281" s="1" t="str">
        <f t="shared" si="154"/>
        <v>December</v>
      </c>
      <c r="G2281" s="1" t="str">
        <f t="shared" si="155"/>
        <v>2011</v>
      </c>
      <c r="H2281" s="2">
        <f t="shared" si="156"/>
        <v>1</v>
      </c>
      <c r="I2281" s="2" t="b">
        <f t="shared" si="157"/>
        <v>0</v>
      </c>
      <c r="J2281" t="s">
        <v>44</v>
      </c>
      <c r="K2281">
        <v>49</v>
      </c>
      <c r="L2281">
        <v>371.95</v>
      </c>
      <c r="M2281">
        <v>0.08</v>
      </c>
      <c r="N2281" t="s">
        <v>39</v>
      </c>
      <c r="O2281">
        <v>-10.33</v>
      </c>
      <c r="P2281">
        <v>7.84</v>
      </c>
      <c r="Q2281">
        <v>4.71</v>
      </c>
      <c r="R2281" t="s">
        <v>260</v>
      </c>
      <c r="S2281" t="s">
        <v>260</v>
      </c>
      <c r="T2281" t="s">
        <v>31</v>
      </c>
      <c r="U2281" t="s">
        <v>22</v>
      </c>
      <c r="V2281" t="s">
        <v>29</v>
      </c>
      <c r="W2281">
        <v>0.35</v>
      </c>
    </row>
    <row r="2282" spans="1:23" x14ac:dyDescent="0.3">
      <c r="A2282" t="s">
        <v>1292</v>
      </c>
      <c r="B2282" t="s">
        <v>1293</v>
      </c>
      <c r="D2282" s="1">
        <v>40893</v>
      </c>
      <c r="E2282" s="1">
        <v>40895</v>
      </c>
      <c r="F2282" s="1" t="str">
        <f t="shared" si="154"/>
        <v>December</v>
      </c>
      <c r="G2282" s="1" t="str">
        <f t="shared" si="155"/>
        <v>2011</v>
      </c>
      <c r="H2282" s="2">
        <f t="shared" si="156"/>
        <v>2</v>
      </c>
      <c r="I2282" s="2" t="b">
        <f t="shared" si="157"/>
        <v>0</v>
      </c>
      <c r="J2282" t="s">
        <v>44</v>
      </c>
      <c r="K2282">
        <v>22</v>
      </c>
      <c r="L2282">
        <v>96.07</v>
      </c>
      <c r="M2282">
        <v>0.06</v>
      </c>
      <c r="N2282" t="s">
        <v>18</v>
      </c>
      <c r="O2282">
        <v>-4.3600000000000003</v>
      </c>
      <c r="P2282">
        <v>4.4800000000000004</v>
      </c>
      <c r="Q2282">
        <v>2.5</v>
      </c>
      <c r="R2282" t="s">
        <v>260</v>
      </c>
      <c r="S2282" t="s">
        <v>260</v>
      </c>
      <c r="T2282" t="s">
        <v>31</v>
      </c>
      <c r="U2282" t="s">
        <v>22</v>
      </c>
      <c r="V2282" t="s">
        <v>51</v>
      </c>
      <c r="W2282">
        <v>0.37</v>
      </c>
    </row>
    <row r="2283" spans="1:23" x14ac:dyDescent="0.3">
      <c r="A2283" t="s">
        <v>1053</v>
      </c>
      <c r="B2283" t="s">
        <v>1054</v>
      </c>
      <c r="D2283" s="1">
        <v>40417</v>
      </c>
      <c r="E2283" s="1">
        <v>40418</v>
      </c>
      <c r="F2283" s="1" t="str">
        <f t="shared" si="154"/>
        <v>August</v>
      </c>
      <c r="G2283" s="1" t="str">
        <f t="shared" si="155"/>
        <v>2010</v>
      </c>
      <c r="H2283" s="2">
        <f t="shared" si="156"/>
        <v>1</v>
      </c>
      <c r="I2283" s="2" t="b">
        <f t="shared" si="157"/>
        <v>0</v>
      </c>
      <c r="J2283" t="s">
        <v>52</v>
      </c>
      <c r="K2283">
        <v>39</v>
      </c>
      <c r="L2283">
        <v>3460.5625</v>
      </c>
      <c r="M2283">
        <v>0.1</v>
      </c>
      <c r="N2283" t="s">
        <v>18</v>
      </c>
      <c r="O2283">
        <v>573.05999999999995</v>
      </c>
      <c r="P2283">
        <v>115.99</v>
      </c>
      <c r="Q2283">
        <v>5.92</v>
      </c>
      <c r="R2283" t="s">
        <v>260</v>
      </c>
      <c r="S2283" t="s">
        <v>260</v>
      </c>
      <c r="T2283" t="s">
        <v>42</v>
      </c>
      <c r="U2283" t="s">
        <v>32</v>
      </c>
      <c r="V2283" t="s">
        <v>33</v>
      </c>
      <c r="W2283">
        <v>0.57999999999999996</v>
      </c>
    </row>
    <row r="2284" spans="1:23" x14ac:dyDescent="0.3">
      <c r="A2284" t="s">
        <v>1245</v>
      </c>
      <c r="B2284" t="s">
        <v>1281</v>
      </c>
      <c r="D2284" s="1">
        <v>40887</v>
      </c>
      <c r="E2284" s="1">
        <v>40888</v>
      </c>
      <c r="F2284" s="1" t="str">
        <f t="shared" si="154"/>
        <v>December</v>
      </c>
      <c r="G2284" s="1" t="str">
        <f t="shared" si="155"/>
        <v>2011</v>
      </c>
      <c r="H2284" s="2">
        <f t="shared" si="156"/>
        <v>1</v>
      </c>
      <c r="I2284" s="2" t="b">
        <f t="shared" si="157"/>
        <v>0</v>
      </c>
      <c r="J2284" t="s">
        <v>24</v>
      </c>
      <c r="K2284">
        <v>32</v>
      </c>
      <c r="L2284">
        <v>7341.96</v>
      </c>
      <c r="M2284">
        <v>0</v>
      </c>
      <c r="N2284" t="s">
        <v>25</v>
      </c>
      <c r="O2284">
        <v>764.95</v>
      </c>
      <c r="P2284">
        <v>216.6</v>
      </c>
      <c r="Q2284">
        <v>64.2</v>
      </c>
      <c r="R2284" t="s">
        <v>260</v>
      </c>
      <c r="S2284" t="s">
        <v>260</v>
      </c>
      <c r="T2284" t="s">
        <v>27</v>
      </c>
      <c r="U2284" t="s">
        <v>36</v>
      </c>
      <c r="V2284" t="s">
        <v>67</v>
      </c>
      <c r="W2284">
        <v>0.59</v>
      </c>
    </row>
    <row r="2285" spans="1:23" x14ac:dyDescent="0.3">
      <c r="A2285" t="s">
        <v>1245</v>
      </c>
      <c r="B2285" t="s">
        <v>1281</v>
      </c>
      <c r="D2285" s="1">
        <v>41201</v>
      </c>
      <c r="E2285" s="1">
        <v>41203</v>
      </c>
      <c r="F2285" s="1" t="str">
        <f t="shared" si="154"/>
        <v>October</v>
      </c>
      <c r="G2285" s="1" t="str">
        <f t="shared" si="155"/>
        <v>2012</v>
      </c>
      <c r="H2285" s="2">
        <f t="shared" si="156"/>
        <v>2</v>
      </c>
      <c r="I2285" s="2" t="b">
        <f t="shared" si="157"/>
        <v>0</v>
      </c>
      <c r="J2285" t="s">
        <v>24</v>
      </c>
      <c r="K2285">
        <v>28</v>
      </c>
      <c r="L2285">
        <v>269.27999999999997</v>
      </c>
      <c r="M2285">
        <v>0.08</v>
      </c>
      <c r="N2285" t="s">
        <v>18</v>
      </c>
      <c r="O2285">
        <v>113.63</v>
      </c>
      <c r="P2285">
        <v>10.35</v>
      </c>
      <c r="Q2285">
        <v>0.99</v>
      </c>
      <c r="R2285" t="s">
        <v>260</v>
      </c>
      <c r="S2285" t="s">
        <v>260</v>
      </c>
      <c r="T2285" t="s">
        <v>21</v>
      </c>
      <c r="U2285" t="s">
        <v>22</v>
      </c>
      <c r="V2285" t="s">
        <v>57</v>
      </c>
      <c r="W2285">
        <v>0.37</v>
      </c>
    </row>
    <row r="2286" spans="1:23" x14ac:dyDescent="0.3">
      <c r="A2286" t="s">
        <v>1039</v>
      </c>
      <c r="B2286" t="s">
        <v>1313</v>
      </c>
      <c r="D2286" s="1">
        <v>40844</v>
      </c>
      <c r="E2286" s="1">
        <v>40845</v>
      </c>
      <c r="F2286" s="1" t="str">
        <f t="shared" si="154"/>
        <v>October</v>
      </c>
      <c r="G2286" s="1" t="str">
        <f t="shared" si="155"/>
        <v>2011</v>
      </c>
      <c r="H2286" s="2">
        <f t="shared" si="156"/>
        <v>1</v>
      </c>
      <c r="I2286" s="2" t="b">
        <f t="shared" si="157"/>
        <v>0</v>
      </c>
      <c r="J2286" t="s">
        <v>34</v>
      </c>
      <c r="K2286">
        <v>19</v>
      </c>
      <c r="L2286">
        <v>2536.1799999999998</v>
      </c>
      <c r="M2286">
        <v>0.1</v>
      </c>
      <c r="N2286" t="s">
        <v>18</v>
      </c>
      <c r="O2286">
        <v>350.62</v>
      </c>
      <c r="P2286">
        <v>142.86000000000001</v>
      </c>
      <c r="Q2286">
        <v>19.989999999999998</v>
      </c>
      <c r="R2286" t="s">
        <v>260</v>
      </c>
      <c r="S2286" t="s">
        <v>260</v>
      </c>
      <c r="T2286" t="s">
        <v>31</v>
      </c>
      <c r="U2286" t="s">
        <v>22</v>
      </c>
      <c r="V2286" t="s">
        <v>23</v>
      </c>
      <c r="W2286">
        <v>0.56000000000000005</v>
      </c>
    </row>
    <row r="2287" spans="1:23" x14ac:dyDescent="0.3">
      <c r="A2287" t="s">
        <v>1039</v>
      </c>
      <c r="B2287" t="s">
        <v>1313</v>
      </c>
      <c r="D2287" s="1">
        <v>40844</v>
      </c>
      <c r="E2287" s="1">
        <v>40845</v>
      </c>
      <c r="F2287" s="1" t="str">
        <f t="shared" si="154"/>
        <v>October</v>
      </c>
      <c r="G2287" s="1" t="str">
        <f t="shared" si="155"/>
        <v>2011</v>
      </c>
      <c r="H2287" s="2">
        <f t="shared" si="156"/>
        <v>1</v>
      </c>
      <c r="I2287" s="2" t="b">
        <f t="shared" si="157"/>
        <v>0</v>
      </c>
      <c r="J2287" t="s">
        <v>34</v>
      </c>
      <c r="K2287">
        <v>20</v>
      </c>
      <c r="L2287">
        <v>38.56</v>
      </c>
      <c r="M2287">
        <v>7.0000000000000007E-2</v>
      </c>
      <c r="N2287" t="s">
        <v>18</v>
      </c>
      <c r="O2287">
        <v>-10.25</v>
      </c>
      <c r="P2287">
        <v>1.88</v>
      </c>
      <c r="Q2287">
        <v>1.49</v>
      </c>
      <c r="R2287" t="s">
        <v>260</v>
      </c>
      <c r="S2287" t="s">
        <v>260</v>
      </c>
      <c r="T2287" t="s">
        <v>31</v>
      </c>
      <c r="U2287" t="s">
        <v>22</v>
      </c>
      <c r="V2287" t="s">
        <v>29</v>
      </c>
      <c r="W2287">
        <v>0.37</v>
      </c>
    </row>
    <row r="2288" spans="1:23" x14ac:dyDescent="0.3">
      <c r="A2288" t="s">
        <v>1039</v>
      </c>
      <c r="B2288" t="s">
        <v>1313</v>
      </c>
      <c r="D2288" s="1">
        <v>40844</v>
      </c>
      <c r="E2288" s="1">
        <v>40846</v>
      </c>
      <c r="F2288" s="1" t="str">
        <f t="shared" si="154"/>
        <v>October</v>
      </c>
      <c r="G2288" s="1" t="str">
        <f t="shared" si="155"/>
        <v>2011</v>
      </c>
      <c r="H2288" s="2">
        <f t="shared" si="156"/>
        <v>2</v>
      </c>
      <c r="I2288" s="2" t="b">
        <f t="shared" si="157"/>
        <v>0</v>
      </c>
      <c r="J2288" t="s">
        <v>34</v>
      </c>
      <c r="K2288">
        <v>35</v>
      </c>
      <c r="L2288">
        <v>764.32</v>
      </c>
      <c r="M2288">
        <v>0.02</v>
      </c>
      <c r="N2288" t="s">
        <v>18</v>
      </c>
      <c r="O2288">
        <v>-34.590000000000003</v>
      </c>
      <c r="P2288">
        <v>21.38</v>
      </c>
      <c r="Q2288">
        <v>8.99</v>
      </c>
      <c r="R2288" t="s">
        <v>260</v>
      </c>
      <c r="S2288" t="s">
        <v>260</v>
      </c>
      <c r="T2288" t="s">
        <v>31</v>
      </c>
      <c r="U2288" t="s">
        <v>22</v>
      </c>
      <c r="V2288" t="s">
        <v>60</v>
      </c>
      <c r="W2288">
        <v>0.59</v>
      </c>
    </row>
    <row r="2289" spans="1:23" x14ac:dyDescent="0.3">
      <c r="A2289" t="s">
        <v>932</v>
      </c>
      <c r="B2289" t="s">
        <v>1289</v>
      </c>
      <c r="D2289" s="1">
        <v>40952</v>
      </c>
      <c r="E2289" s="1">
        <v>40955</v>
      </c>
      <c r="F2289" s="1" t="str">
        <f t="shared" si="154"/>
        <v>February</v>
      </c>
      <c r="G2289" s="1" t="str">
        <f t="shared" si="155"/>
        <v>2012</v>
      </c>
      <c r="H2289" s="2">
        <f t="shared" si="156"/>
        <v>3</v>
      </c>
      <c r="I2289" s="2" t="b">
        <f t="shared" si="157"/>
        <v>0</v>
      </c>
      <c r="J2289" t="s">
        <v>34</v>
      </c>
      <c r="K2289">
        <v>15</v>
      </c>
      <c r="L2289">
        <v>136.49</v>
      </c>
      <c r="M2289">
        <v>0.1</v>
      </c>
      <c r="N2289" t="s">
        <v>18</v>
      </c>
      <c r="O2289">
        <v>36.229999999999997</v>
      </c>
      <c r="P2289">
        <v>9.93</v>
      </c>
      <c r="Q2289">
        <v>1.0900000000000001</v>
      </c>
      <c r="R2289" t="s">
        <v>260</v>
      </c>
      <c r="S2289" t="s">
        <v>260</v>
      </c>
      <c r="T2289" t="s">
        <v>21</v>
      </c>
      <c r="U2289" t="s">
        <v>22</v>
      </c>
      <c r="V2289" t="s">
        <v>60</v>
      </c>
      <c r="W2289">
        <v>0.43</v>
      </c>
    </row>
    <row r="2290" spans="1:23" x14ac:dyDescent="0.3">
      <c r="A2290" t="s">
        <v>1245</v>
      </c>
      <c r="B2290" t="s">
        <v>1281</v>
      </c>
      <c r="D2290" s="1">
        <v>40450</v>
      </c>
      <c r="E2290" s="1">
        <v>40459</v>
      </c>
      <c r="F2290" s="1" t="str">
        <f t="shared" si="154"/>
        <v>October</v>
      </c>
      <c r="G2290" s="1" t="str">
        <f t="shared" si="155"/>
        <v>2010</v>
      </c>
      <c r="H2290" s="2">
        <f t="shared" si="156"/>
        <v>9</v>
      </c>
      <c r="I2290" s="2" t="b">
        <f t="shared" si="157"/>
        <v>0</v>
      </c>
      <c r="J2290" t="s">
        <v>17</v>
      </c>
      <c r="K2290">
        <v>25</v>
      </c>
      <c r="L2290">
        <v>205.3</v>
      </c>
      <c r="M2290">
        <v>0</v>
      </c>
      <c r="N2290" t="s">
        <v>39</v>
      </c>
      <c r="O2290">
        <v>-89.56</v>
      </c>
      <c r="P2290">
        <v>7.37</v>
      </c>
      <c r="Q2290">
        <v>5.53</v>
      </c>
      <c r="R2290" t="s">
        <v>260</v>
      </c>
      <c r="S2290" t="s">
        <v>260</v>
      </c>
      <c r="T2290" t="s">
        <v>27</v>
      </c>
      <c r="U2290" t="s">
        <v>32</v>
      </c>
      <c r="V2290" t="s">
        <v>48</v>
      </c>
      <c r="W2290">
        <v>0.69</v>
      </c>
    </row>
    <row r="2291" spans="1:23" x14ac:dyDescent="0.3">
      <c r="A2291" t="s">
        <v>1245</v>
      </c>
      <c r="B2291" t="s">
        <v>1281</v>
      </c>
      <c r="D2291" s="1">
        <v>40450</v>
      </c>
      <c r="E2291" s="1">
        <v>40452</v>
      </c>
      <c r="F2291" s="1" t="str">
        <f t="shared" si="154"/>
        <v>October</v>
      </c>
      <c r="G2291" s="1" t="str">
        <f t="shared" si="155"/>
        <v>2010</v>
      </c>
      <c r="H2291" s="2">
        <f t="shared" si="156"/>
        <v>2</v>
      </c>
      <c r="I2291" s="2" t="b">
        <f t="shared" si="157"/>
        <v>0</v>
      </c>
      <c r="J2291" t="s">
        <v>17</v>
      </c>
      <c r="K2291">
        <v>4</v>
      </c>
      <c r="L2291">
        <v>125.7</v>
      </c>
      <c r="M2291">
        <v>0.04</v>
      </c>
      <c r="N2291" t="s">
        <v>18</v>
      </c>
      <c r="O2291">
        <v>-62.77</v>
      </c>
      <c r="P2291">
        <v>31.78</v>
      </c>
      <c r="Q2291">
        <v>1.99</v>
      </c>
      <c r="R2291" t="s">
        <v>260</v>
      </c>
      <c r="S2291" t="s">
        <v>260</v>
      </c>
      <c r="T2291" t="s">
        <v>27</v>
      </c>
      <c r="U2291" t="s">
        <v>32</v>
      </c>
      <c r="V2291" t="s">
        <v>48</v>
      </c>
      <c r="W2291">
        <v>0.42</v>
      </c>
    </row>
    <row r="2292" spans="1:23" x14ac:dyDescent="0.3">
      <c r="A2292" t="s">
        <v>932</v>
      </c>
      <c r="B2292" t="s">
        <v>1289</v>
      </c>
      <c r="D2292" s="1">
        <v>40500</v>
      </c>
      <c r="E2292" s="1">
        <v>40500</v>
      </c>
      <c r="F2292" s="1" t="str">
        <f t="shared" si="154"/>
        <v>November</v>
      </c>
      <c r="G2292" s="1" t="str">
        <f t="shared" si="155"/>
        <v>2010</v>
      </c>
      <c r="H2292" s="2">
        <f t="shared" si="156"/>
        <v>0</v>
      </c>
      <c r="I2292" s="2" t="str">
        <f t="shared" si="157"/>
        <v>FREE DELIVERY</v>
      </c>
      <c r="J2292" t="s">
        <v>44</v>
      </c>
      <c r="K2292">
        <v>33</v>
      </c>
      <c r="L2292">
        <v>2701.69</v>
      </c>
      <c r="M2292">
        <v>0.05</v>
      </c>
      <c r="N2292" t="s">
        <v>25</v>
      </c>
      <c r="O2292">
        <v>-926.33</v>
      </c>
      <c r="P2292">
        <v>81.94</v>
      </c>
      <c r="Q2292">
        <v>55.81</v>
      </c>
      <c r="R2292" t="s">
        <v>260</v>
      </c>
      <c r="S2292" t="s">
        <v>260</v>
      </c>
      <c r="T2292" t="s">
        <v>21</v>
      </c>
      <c r="U2292" t="s">
        <v>36</v>
      </c>
      <c r="V2292" t="s">
        <v>54</v>
      </c>
      <c r="W2292">
        <v>0.6</v>
      </c>
    </row>
    <row r="2293" spans="1:23" x14ac:dyDescent="0.3">
      <c r="A2293" t="s">
        <v>932</v>
      </c>
      <c r="B2293" t="s">
        <v>1289</v>
      </c>
      <c r="D2293" s="1">
        <v>40126</v>
      </c>
      <c r="E2293" s="1">
        <v>40128</v>
      </c>
      <c r="F2293" s="1" t="str">
        <f t="shared" si="154"/>
        <v>November</v>
      </c>
      <c r="G2293" s="1" t="str">
        <f t="shared" si="155"/>
        <v>2009</v>
      </c>
      <c r="H2293" s="2">
        <f t="shared" si="156"/>
        <v>2</v>
      </c>
      <c r="I2293" s="2" t="b">
        <f t="shared" si="157"/>
        <v>0</v>
      </c>
      <c r="J2293" t="s">
        <v>24</v>
      </c>
      <c r="K2293">
        <v>4</v>
      </c>
      <c r="L2293">
        <v>30.47</v>
      </c>
      <c r="M2293">
        <v>0.02</v>
      </c>
      <c r="N2293" t="s">
        <v>18</v>
      </c>
      <c r="O2293">
        <v>-10.7</v>
      </c>
      <c r="P2293">
        <v>5.98</v>
      </c>
      <c r="Q2293">
        <v>5.15</v>
      </c>
      <c r="R2293" t="s">
        <v>260</v>
      </c>
      <c r="S2293" t="s">
        <v>260</v>
      </c>
      <c r="T2293" t="s">
        <v>31</v>
      </c>
      <c r="U2293" t="s">
        <v>22</v>
      </c>
      <c r="V2293" t="s">
        <v>43</v>
      </c>
      <c r="W2293">
        <v>0.36</v>
      </c>
    </row>
    <row r="2294" spans="1:23" x14ac:dyDescent="0.3">
      <c r="A2294" t="s">
        <v>1344</v>
      </c>
      <c r="B2294" t="s">
        <v>1345</v>
      </c>
      <c r="D2294" s="1">
        <v>40109</v>
      </c>
      <c r="E2294" s="1">
        <v>40110</v>
      </c>
      <c r="F2294" s="1" t="str">
        <f t="shared" si="154"/>
        <v>October</v>
      </c>
      <c r="G2294" s="1" t="str">
        <f t="shared" si="155"/>
        <v>2009</v>
      </c>
      <c r="H2294" s="2">
        <f t="shared" si="156"/>
        <v>1</v>
      </c>
      <c r="I2294" s="2" t="b">
        <f t="shared" si="157"/>
        <v>0</v>
      </c>
      <c r="J2294" t="s">
        <v>44</v>
      </c>
      <c r="K2294">
        <v>12</v>
      </c>
      <c r="L2294">
        <v>2230.9699999999998</v>
      </c>
      <c r="M2294">
        <v>0.06</v>
      </c>
      <c r="N2294" t="s">
        <v>25</v>
      </c>
      <c r="O2294">
        <v>273.27</v>
      </c>
      <c r="P2294">
        <v>180.98</v>
      </c>
      <c r="Q2294">
        <v>26.2</v>
      </c>
      <c r="R2294" t="s">
        <v>260</v>
      </c>
      <c r="S2294" t="s">
        <v>260</v>
      </c>
      <c r="T2294" t="s">
        <v>31</v>
      </c>
      <c r="U2294" t="s">
        <v>36</v>
      </c>
      <c r="V2294" t="s">
        <v>67</v>
      </c>
      <c r="W2294">
        <v>0.59</v>
      </c>
    </row>
    <row r="2295" spans="1:23" x14ac:dyDescent="0.3">
      <c r="A2295" t="s">
        <v>1344</v>
      </c>
      <c r="B2295" t="s">
        <v>1345</v>
      </c>
      <c r="D2295" s="1">
        <v>40109</v>
      </c>
      <c r="E2295" s="1">
        <v>40111</v>
      </c>
      <c r="F2295" s="1" t="str">
        <f t="shared" si="154"/>
        <v>October</v>
      </c>
      <c r="G2295" s="1" t="str">
        <f t="shared" si="155"/>
        <v>2009</v>
      </c>
      <c r="H2295" s="2">
        <f t="shared" si="156"/>
        <v>2</v>
      </c>
      <c r="I2295" s="2" t="b">
        <f t="shared" si="157"/>
        <v>0</v>
      </c>
      <c r="J2295" t="s">
        <v>44</v>
      </c>
      <c r="K2295">
        <v>25</v>
      </c>
      <c r="L2295">
        <v>200.77</v>
      </c>
      <c r="M2295">
        <v>0.01</v>
      </c>
      <c r="N2295" t="s">
        <v>18</v>
      </c>
      <c r="O2295">
        <v>-60.61</v>
      </c>
      <c r="P2295">
        <v>7.28</v>
      </c>
      <c r="Q2295">
        <v>7.98</v>
      </c>
      <c r="R2295" t="s">
        <v>260</v>
      </c>
      <c r="S2295" t="s">
        <v>260</v>
      </c>
      <c r="T2295" t="s">
        <v>31</v>
      </c>
      <c r="U2295" t="s">
        <v>36</v>
      </c>
      <c r="V2295" t="s">
        <v>37</v>
      </c>
      <c r="W2295">
        <v>0.42</v>
      </c>
    </row>
    <row r="2296" spans="1:23" x14ac:dyDescent="0.3">
      <c r="A2296" t="s">
        <v>1192</v>
      </c>
      <c r="B2296" t="s">
        <v>1303</v>
      </c>
      <c r="D2296" s="1">
        <v>40404</v>
      </c>
      <c r="E2296" s="1">
        <v>40406</v>
      </c>
      <c r="F2296" s="1" t="str">
        <f t="shared" si="154"/>
        <v>August</v>
      </c>
      <c r="G2296" s="1" t="str">
        <f t="shared" si="155"/>
        <v>2010</v>
      </c>
      <c r="H2296" s="2">
        <f t="shared" si="156"/>
        <v>2</v>
      </c>
      <c r="I2296" s="2" t="b">
        <f t="shared" si="157"/>
        <v>0</v>
      </c>
      <c r="J2296" t="s">
        <v>24</v>
      </c>
      <c r="K2296">
        <v>13</v>
      </c>
      <c r="L2296">
        <v>71.569999999999993</v>
      </c>
      <c r="M2296">
        <v>0.02</v>
      </c>
      <c r="N2296" t="s">
        <v>18</v>
      </c>
      <c r="O2296">
        <v>-30.69</v>
      </c>
      <c r="P2296">
        <v>4.9800000000000004</v>
      </c>
      <c r="Q2296">
        <v>4.95</v>
      </c>
      <c r="R2296" t="s">
        <v>260</v>
      </c>
      <c r="S2296" t="s">
        <v>260</v>
      </c>
      <c r="T2296" t="s">
        <v>27</v>
      </c>
      <c r="U2296" t="s">
        <v>36</v>
      </c>
      <c r="V2296" t="s">
        <v>54</v>
      </c>
      <c r="W2296">
        <v>0.65</v>
      </c>
    </row>
    <row r="2297" spans="1:23" x14ac:dyDescent="0.3">
      <c r="A2297" t="s">
        <v>1192</v>
      </c>
      <c r="B2297" t="s">
        <v>1303</v>
      </c>
      <c r="D2297" s="1">
        <v>40404</v>
      </c>
      <c r="E2297" s="1">
        <v>40406</v>
      </c>
      <c r="F2297" s="1" t="str">
        <f t="shared" si="154"/>
        <v>August</v>
      </c>
      <c r="G2297" s="1" t="str">
        <f t="shared" si="155"/>
        <v>2010</v>
      </c>
      <c r="H2297" s="2">
        <f t="shared" si="156"/>
        <v>2</v>
      </c>
      <c r="I2297" s="2" t="b">
        <f t="shared" si="157"/>
        <v>0</v>
      </c>
      <c r="J2297" t="s">
        <v>24</v>
      </c>
      <c r="K2297">
        <v>32</v>
      </c>
      <c r="L2297">
        <v>2062.75</v>
      </c>
      <c r="M2297">
        <v>0.01</v>
      </c>
      <c r="N2297" t="s">
        <v>39</v>
      </c>
      <c r="O2297">
        <v>559.59</v>
      </c>
      <c r="P2297">
        <v>60.98</v>
      </c>
      <c r="Q2297">
        <v>19.989999999999998</v>
      </c>
      <c r="R2297" t="s">
        <v>260</v>
      </c>
      <c r="S2297" t="s">
        <v>260</v>
      </c>
      <c r="T2297" t="s">
        <v>27</v>
      </c>
      <c r="U2297" t="s">
        <v>36</v>
      </c>
      <c r="V2297" t="s">
        <v>55</v>
      </c>
      <c r="W2297">
        <v>0.63</v>
      </c>
    </row>
    <row r="2298" spans="1:23" x14ac:dyDescent="0.3">
      <c r="A2298" t="s">
        <v>999</v>
      </c>
      <c r="B2298" t="s">
        <v>1339</v>
      </c>
      <c r="D2298" s="1">
        <v>40834</v>
      </c>
      <c r="E2298" s="1">
        <v>40835</v>
      </c>
      <c r="F2298" s="1" t="str">
        <f t="shared" si="154"/>
        <v>October</v>
      </c>
      <c r="G2298" s="1" t="str">
        <f t="shared" si="155"/>
        <v>2011</v>
      </c>
      <c r="H2298" s="2">
        <f t="shared" si="156"/>
        <v>1</v>
      </c>
      <c r="I2298" s="2" t="b">
        <f t="shared" si="157"/>
        <v>0</v>
      </c>
      <c r="J2298" t="s">
        <v>24</v>
      </c>
      <c r="K2298">
        <v>14</v>
      </c>
      <c r="L2298">
        <v>12805.25</v>
      </c>
      <c r="M2298">
        <v>0.01</v>
      </c>
      <c r="N2298" t="s">
        <v>18</v>
      </c>
      <c r="O2298">
        <v>5065.51</v>
      </c>
      <c r="P2298">
        <v>896.99</v>
      </c>
      <c r="Q2298">
        <v>19.989999999999998</v>
      </c>
      <c r="R2298" t="s">
        <v>260</v>
      </c>
      <c r="S2298" t="s">
        <v>260</v>
      </c>
      <c r="T2298" t="s">
        <v>31</v>
      </c>
      <c r="U2298" t="s">
        <v>22</v>
      </c>
      <c r="V2298" t="s">
        <v>29</v>
      </c>
      <c r="W2298">
        <v>0.38</v>
      </c>
    </row>
    <row r="2299" spans="1:23" x14ac:dyDescent="0.3">
      <c r="A2299" t="s">
        <v>999</v>
      </c>
      <c r="B2299" t="s">
        <v>1339</v>
      </c>
      <c r="D2299" s="1">
        <v>40834</v>
      </c>
      <c r="E2299" s="1">
        <v>40836</v>
      </c>
      <c r="F2299" s="1" t="str">
        <f t="shared" si="154"/>
        <v>October</v>
      </c>
      <c r="G2299" s="1" t="str">
        <f t="shared" si="155"/>
        <v>2011</v>
      </c>
      <c r="H2299" s="2">
        <f t="shared" si="156"/>
        <v>2</v>
      </c>
      <c r="I2299" s="2" t="b">
        <f t="shared" si="157"/>
        <v>0</v>
      </c>
      <c r="J2299" t="s">
        <v>24</v>
      </c>
      <c r="K2299">
        <v>49</v>
      </c>
      <c r="L2299">
        <v>1435.32</v>
      </c>
      <c r="M2299">
        <v>0.02</v>
      </c>
      <c r="N2299" t="s">
        <v>18</v>
      </c>
      <c r="O2299">
        <v>485.95</v>
      </c>
      <c r="P2299">
        <v>29.89</v>
      </c>
      <c r="Q2299">
        <v>1.99</v>
      </c>
      <c r="R2299" t="s">
        <v>260</v>
      </c>
      <c r="S2299" t="s">
        <v>260</v>
      </c>
      <c r="T2299" t="s">
        <v>31</v>
      </c>
      <c r="U2299" t="s">
        <v>32</v>
      </c>
      <c r="V2299" t="s">
        <v>48</v>
      </c>
      <c r="W2299">
        <v>0.5</v>
      </c>
    </row>
    <row r="2300" spans="1:23" x14ac:dyDescent="0.3">
      <c r="A2300" t="s">
        <v>1192</v>
      </c>
      <c r="B2300" t="s">
        <v>1303</v>
      </c>
      <c r="D2300" s="1">
        <v>41176</v>
      </c>
      <c r="E2300" s="1">
        <v>41178</v>
      </c>
      <c r="F2300" s="1" t="str">
        <f t="shared" si="154"/>
        <v>September</v>
      </c>
      <c r="G2300" s="1" t="str">
        <f t="shared" si="155"/>
        <v>2012</v>
      </c>
      <c r="H2300" s="2">
        <f t="shared" si="156"/>
        <v>2</v>
      </c>
      <c r="I2300" s="2" t="b">
        <f t="shared" si="157"/>
        <v>0</v>
      </c>
      <c r="J2300" t="s">
        <v>34</v>
      </c>
      <c r="K2300">
        <v>34</v>
      </c>
      <c r="L2300">
        <v>4581.54</v>
      </c>
      <c r="M2300">
        <v>0.05</v>
      </c>
      <c r="N2300" t="s">
        <v>25</v>
      </c>
      <c r="O2300">
        <v>-614.37</v>
      </c>
      <c r="P2300">
        <v>130.97999999999999</v>
      </c>
      <c r="Q2300">
        <v>54.74</v>
      </c>
      <c r="R2300" t="s">
        <v>260</v>
      </c>
      <c r="S2300" t="s">
        <v>260</v>
      </c>
      <c r="T2300" t="s">
        <v>27</v>
      </c>
      <c r="U2300" t="s">
        <v>36</v>
      </c>
      <c r="V2300" t="s">
        <v>54</v>
      </c>
      <c r="W2300">
        <v>0.69</v>
      </c>
    </row>
    <row r="2301" spans="1:23" x14ac:dyDescent="0.3">
      <c r="A2301" t="s">
        <v>1292</v>
      </c>
      <c r="B2301" t="s">
        <v>1293</v>
      </c>
      <c r="D2301" s="1">
        <v>40606</v>
      </c>
      <c r="E2301" s="1">
        <v>40607</v>
      </c>
      <c r="F2301" s="1" t="str">
        <f t="shared" si="154"/>
        <v>March</v>
      </c>
      <c r="G2301" s="1" t="str">
        <f t="shared" si="155"/>
        <v>2011</v>
      </c>
      <c r="H2301" s="2">
        <f t="shared" si="156"/>
        <v>1</v>
      </c>
      <c r="I2301" s="2" t="b">
        <f t="shared" si="157"/>
        <v>0</v>
      </c>
      <c r="J2301" t="s">
        <v>44</v>
      </c>
      <c r="K2301">
        <v>50</v>
      </c>
      <c r="L2301">
        <v>11266.4</v>
      </c>
      <c r="M2301">
        <v>0.08</v>
      </c>
      <c r="N2301" t="s">
        <v>25</v>
      </c>
      <c r="O2301">
        <v>1902.99</v>
      </c>
      <c r="P2301">
        <v>243.98</v>
      </c>
      <c r="Q2301">
        <v>43.32</v>
      </c>
      <c r="R2301" t="s">
        <v>260</v>
      </c>
      <c r="S2301" t="s">
        <v>260</v>
      </c>
      <c r="T2301" t="s">
        <v>31</v>
      </c>
      <c r="U2301" t="s">
        <v>36</v>
      </c>
      <c r="V2301" t="s">
        <v>67</v>
      </c>
      <c r="W2301">
        <v>0.55000000000000004</v>
      </c>
    </row>
    <row r="2302" spans="1:23" x14ac:dyDescent="0.3">
      <c r="A2302" t="s">
        <v>1292</v>
      </c>
      <c r="B2302" t="s">
        <v>1293</v>
      </c>
      <c r="D2302" s="1">
        <v>40606</v>
      </c>
      <c r="E2302" s="1">
        <v>40608</v>
      </c>
      <c r="F2302" s="1" t="str">
        <f t="shared" si="154"/>
        <v>March</v>
      </c>
      <c r="G2302" s="1" t="str">
        <f t="shared" si="155"/>
        <v>2011</v>
      </c>
      <c r="H2302" s="2">
        <f t="shared" si="156"/>
        <v>2</v>
      </c>
      <c r="I2302" s="2" t="b">
        <f t="shared" si="157"/>
        <v>0</v>
      </c>
      <c r="J2302" t="s">
        <v>44</v>
      </c>
      <c r="K2302">
        <v>15</v>
      </c>
      <c r="L2302">
        <v>71.61</v>
      </c>
      <c r="M2302">
        <v>0.1</v>
      </c>
      <c r="N2302" t="s">
        <v>18</v>
      </c>
      <c r="O2302">
        <v>-70.31</v>
      </c>
      <c r="P2302">
        <v>4.8899999999999997</v>
      </c>
      <c r="Q2302">
        <v>4.93</v>
      </c>
      <c r="R2302" t="s">
        <v>260</v>
      </c>
      <c r="S2302" t="s">
        <v>260</v>
      </c>
      <c r="T2302" t="s">
        <v>31</v>
      </c>
      <c r="U2302" t="s">
        <v>32</v>
      </c>
      <c r="V2302" t="s">
        <v>48</v>
      </c>
      <c r="W2302">
        <v>0.66</v>
      </c>
    </row>
    <row r="2303" spans="1:23" x14ac:dyDescent="0.3">
      <c r="A2303" t="s">
        <v>1292</v>
      </c>
      <c r="B2303" t="s">
        <v>1293</v>
      </c>
      <c r="D2303" s="1">
        <v>40606</v>
      </c>
      <c r="E2303" s="1">
        <v>40606</v>
      </c>
      <c r="F2303" s="1" t="str">
        <f t="shared" si="154"/>
        <v>March</v>
      </c>
      <c r="G2303" s="1" t="str">
        <f t="shared" si="155"/>
        <v>2011</v>
      </c>
      <c r="H2303" s="2">
        <f t="shared" si="156"/>
        <v>0</v>
      </c>
      <c r="I2303" s="2" t="str">
        <f t="shared" si="157"/>
        <v>FREE DELIVERY</v>
      </c>
      <c r="J2303" t="s">
        <v>44</v>
      </c>
      <c r="K2303">
        <v>2</v>
      </c>
      <c r="L2303">
        <v>10.43</v>
      </c>
      <c r="M2303">
        <v>7.0000000000000007E-2</v>
      </c>
      <c r="N2303" t="s">
        <v>18</v>
      </c>
      <c r="O2303">
        <v>-4.72</v>
      </c>
      <c r="P2303">
        <v>4.9800000000000004</v>
      </c>
      <c r="Q2303">
        <v>0.8</v>
      </c>
      <c r="R2303" t="s">
        <v>260</v>
      </c>
      <c r="S2303" t="s">
        <v>260</v>
      </c>
      <c r="T2303" t="s">
        <v>31</v>
      </c>
      <c r="U2303" t="s">
        <v>22</v>
      </c>
      <c r="V2303" t="s">
        <v>43</v>
      </c>
      <c r="W2303">
        <v>0.36</v>
      </c>
    </row>
    <row r="2304" spans="1:23" x14ac:dyDescent="0.3">
      <c r="A2304" t="s">
        <v>1277</v>
      </c>
      <c r="B2304" t="s">
        <v>1058</v>
      </c>
      <c r="D2304" s="1">
        <v>40323</v>
      </c>
      <c r="E2304" s="1">
        <v>40326</v>
      </c>
      <c r="F2304" s="1" t="str">
        <f t="shared" si="154"/>
        <v>May</v>
      </c>
      <c r="G2304" s="1" t="str">
        <f t="shared" si="155"/>
        <v>2010</v>
      </c>
      <c r="H2304" s="2">
        <f t="shared" si="156"/>
        <v>3</v>
      </c>
      <c r="I2304" s="2" t="b">
        <f t="shared" si="157"/>
        <v>0</v>
      </c>
      <c r="J2304" t="s">
        <v>24</v>
      </c>
      <c r="K2304">
        <v>30</v>
      </c>
      <c r="L2304">
        <v>129.71</v>
      </c>
      <c r="M2304">
        <v>0.08</v>
      </c>
      <c r="N2304" t="s">
        <v>18</v>
      </c>
      <c r="O2304">
        <v>-100.61</v>
      </c>
      <c r="P2304">
        <v>4.28</v>
      </c>
      <c r="Q2304">
        <v>5.68</v>
      </c>
      <c r="R2304" t="s">
        <v>260</v>
      </c>
      <c r="S2304" t="s">
        <v>260</v>
      </c>
      <c r="T2304" t="s">
        <v>31</v>
      </c>
      <c r="U2304" t="s">
        <v>22</v>
      </c>
      <c r="V2304" t="s">
        <v>43</v>
      </c>
      <c r="W2304">
        <v>0.4</v>
      </c>
    </row>
    <row r="2305" spans="1:23" x14ac:dyDescent="0.3">
      <c r="A2305" t="s">
        <v>987</v>
      </c>
      <c r="B2305" t="s">
        <v>901</v>
      </c>
      <c r="D2305" s="1">
        <v>40403</v>
      </c>
      <c r="E2305" s="1">
        <v>40405</v>
      </c>
      <c r="F2305" s="1" t="str">
        <f t="shared" si="154"/>
        <v>August</v>
      </c>
      <c r="G2305" s="1" t="str">
        <f t="shared" si="155"/>
        <v>2010</v>
      </c>
      <c r="H2305" s="2">
        <f t="shared" si="156"/>
        <v>2</v>
      </c>
      <c r="I2305" s="2" t="b">
        <f t="shared" si="157"/>
        <v>0</v>
      </c>
      <c r="J2305" t="s">
        <v>44</v>
      </c>
      <c r="K2305">
        <v>45</v>
      </c>
      <c r="L2305">
        <v>161.66999999999999</v>
      </c>
      <c r="M2305">
        <v>0.08</v>
      </c>
      <c r="N2305" t="s">
        <v>18</v>
      </c>
      <c r="O2305">
        <v>-7.71</v>
      </c>
      <c r="P2305">
        <v>3.6</v>
      </c>
      <c r="Q2305">
        <v>2.2000000000000002</v>
      </c>
      <c r="R2305" t="s">
        <v>260</v>
      </c>
      <c r="S2305" t="s">
        <v>260</v>
      </c>
      <c r="T2305" t="s">
        <v>31</v>
      </c>
      <c r="U2305" t="s">
        <v>22</v>
      </c>
      <c r="V2305" t="s">
        <v>43</v>
      </c>
      <c r="W2305">
        <v>0.39</v>
      </c>
    </row>
    <row r="2306" spans="1:23" x14ac:dyDescent="0.3">
      <c r="A2306" t="s">
        <v>919</v>
      </c>
      <c r="B2306" t="s">
        <v>1298</v>
      </c>
      <c r="D2306" s="1">
        <v>40431</v>
      </c>
      <c r="E2306" s="1">
        <v>40431</v>
      </c>
      <c r="F2306" s="1" t="str">
        <f t="shared" si="154"/>
        <v>September</v>
      </c>
      <c r="G2306" s="1" t="str">
        <f t="shared" si="155"/>
        <v>2010</v>
      </c>
      <c r="H2306" s="2">
        <f t="shared" si="156"/>
        <v>0</v>
      </c>
      <c r="I2306" s="2" t="str">
        <f t="shared" si="157"/>
        <v>FREE DELIVERY</v>
      </c>
      <c r="J2306" t="s">
        <v>44</v>
      </c>
      <c r="K2306">
        <v>6</v>
      </c>
      <c r="L2306">
        <v>36.65</v>
      </c>
      <c r="M2306">
        <v>0.03</v>
      </c>
      <c r="N2306" t="s">
        <v>18</v>
      </c>
      <c r="O2306">
        <v>0.43</v>
      </c>
      <c r="P2306">
        <v>6.08</v>
      </c>
      <c r="Q2306">
        <v>0.91</v>
      </c>
      <c r="R2306" t="s">
        <v>260</v>
      </c>
      <c r="S2306" t="s">
        <v>260</v>
      </c>
      <c r="T2306" t="s">
        <v>27</v>
      </c>
      <c r="U2306" t="s">
        <v>22</v>
      </c>
      <c r="V2306" t="s">
        <v>60</v>
      </c>
      <c r="W2306">
        <v>0.51</v>
      </c>
    </row>
    <row r="2307" spans="1:23" x14ac:dyDescent="0.3">
      <c r="A2307" t="s">
        <v>919</v>
      </c>
      <c r="B2307" t="s">
        <v>1298</v>
      </c>
      <c r="D2307" s="1">
        <v>40431</v>
      </c>
      <c r="E2307" s="1">
        <v>40432</v>
      </c>
      <c r="F2307" s="1" t="str">
        <f t="shared" ref="F2307:F2370" si="158">TEXT(E2307,"mmmm")</f>
        <v>September</v>
      </c>
      <c r="G2307" s="1" t="str">
        <f t="shared" ref="G2307:G2370" si="159">TEXT(E2307,"yyyy")</f>
        <v>2010</v>
      </c>
      <c r="H2307" s="2">
        <f t="shared" ref="H2307:H2370" si="160">E2307-D2307</f>
        <v>1</v>
      </c>
      <c r="I2307" s="2" t="b">
        <f t="shared" ref="I2307:I2370" si="161">IF(H2307&lt;1,IF(AND(H2307&gt;0,H2307&lt;2),"ONE DAY", "FREE DELIVERY"))</f>
        <v>0</v>
      </c>
      <c r="J2307" t="s">
        <v>44</v>
      </c>
      <c r="K2307">
        <v>44</v>
      </c>
      <c r="L2307">
        <v>964.09</v>
      </c>
      <c r="M2307">
        <v>0.02</v>
      </c>
      <c r="N2307" t="s">
        <v>18</v>
      </c>
      <c r="O2307">
        <v>105.37</v>
      </c>
      <c r="P2307">
        <v>22.01</v>
      </c>
      <c r="Q2307">
        <v>5.53</v>
      </c>
      <c r="R2307" t="s">
        <v>260</v>
      </c>
      <c r="S2307" t="s">
        <v>260</v>
      </c>
      <c r="T2307" t="s">
        <v>27</v>
      </c>
      <c r="U2307" t="s">
        <v>22</v>
      </c>
      <c r="V2307" t="s">
        <v>60</v>
      </c>
      <c r="W2307">
        <v>0.59</v>
      </c>
    </row>
    <row r="2308" spans="1:23" x14ac:dyDescent="0.3">
      <c r="A2308" t="s">
        <v>1346</v>
      </c>
      <c r="B2308" t="s">
        <v>1347</v>
      </c>
      <c r="D2308" s="1">
        <v>39908</v>
      </c>
      <c r="E2308" s="1">
        <v>39909</v>
      </c>
      <c r="F2308" s="1" t="str">
        <f t="shared" si="158"/>
        <v>April</v>
      </c>
      <c r="G2308" s="1" t="str">
        <f t="shared" si="159"/>
        <v>2009</v>
      </c>
      <c r="H2308" s="2">
        <f t="shared" si="160"/>
        <v>1</v>
      </c>
      <c r="I2308" s="2" t="b">
        <f t="shared" si="161"/>
        <v>0</v>
      </c>
      <c r="J2308" t="s">
        <v>24</v>
      </c>
      <c r="K2308">
        <v>26</v>
      </c>
      <c r="L2308">
        <v>564.98</v>
      </c>
      <c r="M2308">
        <v>0.1</v>
      </c>
      <c r="N2308" t="s">
        <v>18</v>
      </c>
      <c r="O2308">
        <v>-107.51</v>
      </c>
      <c r="P2308">
        <v>22.38</v>
      </c>
      <c r="Q2308">
        <v>15.1</v>
      </c>
      <c r="R2308" t="s">
        <v>260</v>
      </c>
      <c r="S2308" t="s">
        <v>260</v>
      </c>
      <c r="T2308" t="s">
        <v>42</v>
      </c>
      <c r="U2308" t="s">
        <v>22</v>
      </c>
      <c r="V2308" t="s">
        <v>29</v>
      </c>
      <c r="W2308">
        <v>0.38</v>
      </c>
    </row>
    <row r="2309" spans="1:23" x14ac:dyDescent="0.3">
      <c r="A2309" t="s">
        <v>1346</v>
      </c>
      <c r="B2309" t="s">
        <v>1347</v>
      </c>
      <c r="D2309" s="1">
        <v>39908</v>
      </c>
      <c r="E2309" s="1">
        <v>39910</v>
      </c>
      <c r="F2309" s="1" t="str">
        <f t="shared" si="158"/>
        <v>April</v>
      </c>
      <c r="G2309" s="1" t="str">
        <f t="shared" si="159"/>
        <v>2009</v>
      </c>
      <c r="H2309" s="2">
        <f t="shared" si="160"/>
        <v>2</v>
      </c>
      <c r="I2309" s="2" t="b">
        <f t="shared" si="161"/>
        <v>0</v>
      </c>
      <c r="J2309" t="s">
        <v>24</v>
      </c>
      <c r="K2309">
        <v>18</v>
      </c>
      <c r="L2309">
        <v>129.47999999999999</v>
      </c>
      <c r="M2309">
        <v>0.04</v>
      </c>
      <c r="N2309" t="s">
        <v>18</v>
      </c>
      <c r="O2309">
        <v>46.01</v>
      </c>
      <c r="P2309">
        <v>6.98</v>
      </c>
      <c r="Q2309">
        <v>2.83</v>
      </c>
      <c r="R2309" t="s">
        <v>260</v>
      </c>
      <c r="S2309" t="s">
        <v>260</v>
      </c>
      <c r="T2309" t="s">
        <v>42</v>
      </c>
      <c r="U2309" t="s">
        <v>36</v>
      </c>
      <c r="V2309" t="s">
        <v>37</v>
      </c>
      <c r="W2309">
        <v>0.37</v>
      </c>
    </row>
    <row r="2310" spans="1:23" x14ac:dyDescent="0.3">
      <c r="A2310" t="s">
        <v>987</v>
      </c>
      <c r="B2310" t="s">
        <v>901</v>
      </c>
      <c r="D2310" s="1">
        <v>40936</v>
      </c>
      <c r="E2310" s="1">
        <v>40937</v>
      </c>
      <c r="F2310" s="1" t="str">
        <f t="shared" si="158"/>
        <v>January</v>
      </c>
      <c r="G2310" s="1" t="str">
        <f t="shared" si="159"/>
        <v>2012</v>
      </c>
      <c r="H2310" s="2">
        <f t="shared" si="160"/>
        <v>1</v>
      </c>
      <c r="I2310" s="2" t="b">
        <f t="shared" si="161"/>
        <v>0</v>
      </c>
      <c r="J2310" t="s">
        <v>52</v>
      </c>
      <c r="K2310">
        <v>41</v>
      </c>
      <c r="L2310">
        <v>2380.5695000000001</v>
      </c>
      <c r="M2310">
        <v>0.01</v>
      </c>
      <c r="N2310" t="s">
        <v>39</v>
      </c>
      <c r="O2310">
        <v>740.48</v>
      </c>
      <c r="P2310">
        <v>65.989999999999995</v>
      </c>
      <c r="Q2310">
        <v>3.9</v>
      </c>
      <c r="R2310" t="s">
        <v>260</v>
      </c>
      <c r="S2310" t="s">
        <v>260</v>
      </c>
      <c r="T2310" t="s">
        <v>31</v>
      </c>
      <c r="U2310" t="s">
        <v>32</v>
      </c>
      <c r="V2310" t="s">
        <v>33</v>
      </c>
      <c r="W2310">
        <v>0.55000000000000004</v>
      </c>
    </row>
    <row r="2311" spans="1:23" x14ac:dyDescent="0.3">
      <c r="A2311" t="s">
        <v>1327</v>
      </c>
      <c r="B2311" t="s">
        <v>1328</v>
      </c>
      <c r="D2311" s="1">
        <v>39867</v>
      </c>
      <c r="E2311" s="1">
        <v>39869</v>
      </c>
      <c r="F2311" s="1" t="str">
        <f t="shared" si="158"/>
        <v>February</v>
      </c>
      <c r="G2311" s="1" t="str">
        <f t="shared" si="159"/>
        <v>2009</v>
      </c>
      <c r="H2311" s="2">
        <f t="shared" si="160"/>
        <v>2</v>
      </c>
      <c r="I2311" s="2" t="b">
        <f t="shared" si="161"/>
        <v>0</v>
      </c>
      <c r="J2311" t="s">
        <v>52</v>
      </c>
      <c r="K2311">
        <v>17</v>
      </c>
      <c r="L2311">
        <v>240.87</v>
      </c>
      <c r="M2311">
        <v>0.01</v>
      </c>
      <c r="N2311" t="s">
        <v>18</v>
      </c>
      <c r="O2311">
        <v>-36.770000000000003</v>
      </c>
      <c r="P2311">
        <v>13.79</v>
      </c>
      <c r="Q2311">
        <v>8.7799999999999994</v>
      </c>
      <c r="R2311" t="s">
        <v>260</v>
      </c>
      <c r="S2311" t="s">
        <v>260</v>
      </c>
      <c r="T2311" t="s">
        <v>31</v>
      </c>
      <c r="U2311" t="s">
        <v>36</v>
      </c>
      <c r="V2311" t="s">
        <v>37</v>
      </c>
      <c r="W2311">
        <v>0.43</v>
      </c>
    </row>
    <row r="2312" spans="1:23" x14ac:dyDescent="0.3">
      <c r="A2312" t="s">
        <v>1327</v>
      </c>
      <c r="B2312" t="s">
        <v>1328</v>
      </c>
      <c r="D2312" s="1">
        <v>39867</v>
      </c>
      <c r="E2312" s="1">
        <v>39868</v>
      </c>
      <c r="F2312" s="1" t="str">
        <f t="shared" si="158"/>
        <v>February</v>
      </c>
      <c r="G2312" s="1" t="str">
        <f t="shared" si="159"/>
        <v>2009</v>
      </c>
      <c r="H2312" s="2">
        <f t="shared" si="160"/>
        <v>1</v>
      </c>
      <c r="I2312" s="2" t="b">
        <f t="shared" si="161"/>
        <v>0</v>
      </c>
      <c r="J2312" t="s">
        <v>52</v>
      </c>
      <c r="K2312">
        <v>30</v>
      </c>
      <c r="L2312">
        <v>1025.02</v>
      </c>
      <c r="M2312">
        <v>0.04</v>
      </c>
      <c r="N2312" t="s">
        <v>18</v>
      </c>
      <c r="O2312">
        <v>87.03</v>
      </c>
      <c r="P2312">
        <v>33.29</v>
      </c>
      <c r="Q2312">
        <v>8.74</v>
      </c>
      <c r="R2312" t="s">
        <v>260</v>
      </c>
      <c r="S2312" t="s">
        <v>260</v>
      </c>
      <c r="T2312" t="s">
        <v>31</v>
      </c>
      <c r="U2312" t="s">
        <v>22</v>
      </c>
      <c r="V2312" t="s">
        <v>23</v>
      </c>
      <c r="W2312">
        <v>0.61</v>
      </c>
    </row>
    <row r="2313" spans="1:23" x14ac:dyDescent="0.3">
      <c r="A2313" t="s">
        <v>1090</v>
      </c>
      <c r="B2313" t="s">
        <v>1065</v>
      </c>
      <c r="D2313" s="1">
        <v>40785</v>
      </c>
      <c r="E2313" s="1">
        <v>40788</v>
      </c>
      <c r="F2313" s="1" t="str">
        <f t="shared" si="158"/>
        <v>September</v>
      </c>
      <c r="G2313" s="1" t="str">
        <f t="shared" si="159"/>
        <v>2011</v>
      </c>
      <c r="H2313" s="2">
        <f t="shared" si="160"/>
        <v>3</v>
      </c>
      <c r="I2313" s="2" t="b">
        <f t="shared" si="161"/>
        <v>0</v>
      </c>
      <c r="J2313" t="s">
        <v>52</v>
      </c>
      <c r="K2313">
        <v>28</v>
      </c>
      <c r="L2313">
        <v>1491.8264999999999</v>
      </c>
      <c r="M2313">
        <v>0.1</v>
      </c>
      <c r="N2313" t="s">
        <v>18</v>
      </c>
      <c r="O2313">
        <v>124.83</v>
      </c>
      <c r="P2313">
        <v>65.989999999999995</v>
      </c>
      <c r="Q2313">
        <v>8.99</v>
      </c>
      <c r="R2313" t="s">
        <v>260</v>
      </c>
      <c r="S2313" t="s">
        <v>260</v>
      </c>
      <c r="T2313" t="s">
        <v>31</v>
      </c>
      <c r="U2313" t="s">
        <v>32</v>
      </c>
      <c r="V2313" t="s">
        <v>33</v>
      </c>
      <c r="W2313">
        <v>0.56000000000000005</v>
      </c>
    </row>
    <row r="2314" spans="1:23" x14ac:dyDescent="0.3">
      <c r="A2314" t="s">
        <v>996</v>
      </c>
      <c r="B2314" t="s">
        <v>1128</v>
      </c>
      <c r="D2314" s="1">
        <v>40531</v>
      </c>
      <c r="E2314" s="1">
        <v>40534</v>
      </c>
      <c r="F2314" s="1" t="str">
        <f t="shared" si="158"/>
        <v>December</v>
      </c>
      <c r="G2314" s="1" t="str">
        <f t="shared" si="159"/>
        <v>2010</v>
      </c>
      <c r="H2314" s="2">
        <f t="shared" si="160"/>
        <v>3</v>
      </c>
      <c r="I2314" s="2" t="b">
        <f t="shared" si="161"/>
        <v>0</v>
      </c>
      <c r="J2314" t="s">
        <v>52</v>
      </c>
      <c r="K2314">
        <v>26</v>
      </c>
      <c r="L2314">
        <v>141.4</v>
      </c>
      <c r="M2314">
        <v>0.08</v>
      </c>
      <c r="N2314" t="s">
        <v>18</v>
      </c>
      <c r="O2314">
        <v>34.479999999999997</v>
      </c>
      <c r="P2314">
        <v>5.68</v>
      </c>
      <c r="Q2314">
        <v>1.46</v>
      </c>
      <c r="R2314" t="s">
        <v>260</v>
      </c>
      <c r="S2314" t="s">
        <v>260</v>
      </c>
      <c r="T2314" t="s">
        <v>42</v>
      </c>
      <c r="U2314" t="s">
        <v>22</v>
      </c>
      <c r="V2314" t="s">
        <v>43</v>
      </c>
      <c r="W2314">
        <v>0.39</v>
      </c>
    </row>
    <row r="2315" spans="1:23" x14ac:dyDescent="0.3">
      <c r="A2315" t="s">
        <v>996</v>
      </c>
      <c r="B2315" t="s">
        <v>1128</v>
      </c>
      <c r="D2315" s="1">
        <v>40531</v>
      </c>
      <c r="E2315" s="1">
        <v>40533</v>
      </c>
      <c r="F2315" s="1" t="str">
        <f t="shared" si="158"/>
        <v>December</v>
      </c>
      <c r="G2315" s="1" t="str">
        <f t="shared" si="159"/>
        <v>2010</v>
      </c>
      <c r="H2315" s="2">
        <f t="shared" si="160"/>
        <v>2</v>
      </c>
      <c r="I2315" s="2" t="b">
        <f t="shared" si="161"/>
        <v>0</v>
      </c>
      <c r="J2315" t="s">
        <v>52</v>
      </c>
      <c r="K2315">
        <v>6</v>
      </c>
      <c r="L2315">
        <v>303.90899999999999</v>
      </c>
      <c r="M2315">
        <v>0.01</v>
      </c>
      <c r="N2315" t="s">
        <v>18</v>
      </c>
      <c r="O2315">
        <v>-254.36</v>
      </c>
      <c r="P2315">
        <v>55.99</v>
      </c>
      <c r="Q2315">
        <v>5</v>
      </c>
      <c r="R2315" t="s">
        <v>260</v>
      </c>
      <c r="S2315" t="s">
        <v>260</v>
      </c>
      <c r="T2315" t="s">
        <v>42</v>
      </c>
      <c r="U2315" t="s">
        <v>32</v>
      </c>
      <c r="V2315" t="s">
        <v>33</v>
      </c>
      <c r="W2315">
        <v>0.83</v>
      </c>
    </row>
    <row r="2316" spans="1:23" x14ac:dyDescent="0.3">
      <c r="A2316" t="s">
        <v>1055</v>
      </c>
      <c r="B2316" t="s">
        <v>1342</v>
      </c>
      <c r="D2316" s="1">
        <v>40261</v>
      </c>
      <c r="E2316" s="1">
        <v>40263</v>
      </c>
      <c r="F2316" s="1" t="str">
        <f t="shared" si="158"/>
        <v>March</v>
      </c>
      <c r="G2316" s="1" t="str">
        <f t="shared" si="159"/>
        <v>2010</v>
      </c>
      <c r="H2316" s="2">
        <f t="shared" si="160"/>
        <v>2</v>
      </c>
      <c r="I2316" s="2" t="b">
        <f t="shared" si="161"/>
        <v>0</v>
      </c>
      <c r="J2316" t="s">
        <v>17</v>
      </c>
      <c r="K2316">
        <v>32</v>
      </c>
      <c r="L2316">
        <v>6245.76</v>
      </c>
      <c r="M2316">
        <v>0.1</v>
      </c>
      <c r="N2316" t="s">
        <v>18</v>
      </c>
      <c r="O2316">
        <v>1462.42</v>
      </c>
      <c r="P2316">
        <v>210.55</v>
      </c>
      <c r="Q2316">
        <v>9.99</v>
      </c>
      <c r="R2316" t="s">
        <v>260</v>
      </c>
      <c r="S2316" t="s">
        <v>260</v>
      </c>
      <c r="T2316" t="s">
        <v>27</v>
      </c>
      <c r="U2316" t="s">
        <v>22</v>
      </c>
      <c r="V2316" t="s">
        <v>23</v>
      </c>
      <c r="W2316">
        <v>0.6</v>
      </c>
    </row>
    <row r="2317" spans="1:23" x14ac:dyDescent="0.3">
      <c r="A2317" t="s">
        <v>1344</v>
      </c>
      <c r="B2317" t="s">
        <v>1345</v>
      </c>
      <c r="D2317" s="1">
        <v>41054</v>
      </c>
      <c r="E2317" s="1">
        <v>41054</v>
      </c>
      <c r="F2317" s="1" t="str">
        <f t="shared" si="158"/>
        <v>May</v>
      </c>
      <c r="G2317" s="1" t="str">
        <f t="shared" si="159"/>
        <v>2012</v>
      </c>
      <c r="H2317" s="2">
        <f t="shared" si="160"/>
        <v>0</v>
      </c>
      <c r="I2317" s="2" t="str">
        <f t="shared" si="161"/>
        <v>FREE DELIVERY</v>
      </c>
      <c r="J2317" t="s">
        <v>17</v>
      </c>
      <c r="K2317">
        <v>45</v>
      </c>
      <c r="L2317">
        <v>3638.27</v>
      </c>
      <c r="M2317">
        <v>0.04</v>
      </c>
      <c r="N2317" t="s">
        <v>18</v>
      </c>
      <c r="O2317">
        <v>1123.79</v>
      </c>
      <c r="P2317">
        <v>80.98</v>
      </c>
      <c r="Q2317">
        <v>4.5</v>
      </c>
      <c r="R2317" t="s">
        <v>260</v>
      </c>
      <c r="S2317" t="s">
        <v>260</v>
      </c>
      <c r="T2317" t="s">
        <v>21</v>
      </c>
      <c r="U2317" t="s">
        <v>22</v>
      </c>
      <c r="V2317" t="s">
        <v>28</v>
      </c>
      <c r="W2317">
        <v>0.59</v>
      </c>
    </row>
    <row r="2318" spans="1:23" x14ac:dyDescent="0.3">
      <c r="A2318" t="s">
        <v>1344</v>
      </c>
      <c r="B2318" t="s">
        <v>1345</v>
      </c>
      <c r="D2318" s="1">
        <v>41054</v>
      </c>
      <c r="E2318" s="1">
        <v>41058</v>
      </c>
      <c r="F2318" s="1" t="str">
        <f t="shared" si="158"/>
        <v>May</v>
      </c>
      <c r="G2318" s="1" t="str">
        <f t="shared" si="159"/>
        <v>2012</v>
      </c>
      <c r="H2318" s="2">
        <f t="shared" si="160"/>
        <v>4</v>
      </c>
      <c r="I2318" s="2" t="b">
        <f t="shared" si="161"/>
        <v>0</v>
      </c>
      <c r="J2318" t="s">
        <v>17</v>
      </c>
      <c r="K2318">
        <v>37</v>
      </c>
      <c r="L2318">
        <v>1326.69</v>
      </c>
      <c r="M2318">
        <v>0</v>
      </c>
      <c r="N2318" t="s">
        <v>18</v>
      </c>
      <c r="O2318">
        <v>185.37</v>
      </c>
      <c r="P2318">
        <v>33.29</v>
      </c>
      <c r="Q2318">
        <v>8.74</v>
      </c>
      <c r="R2318" t="s">
        <v>260</v>
      </c>
      <c r="S2318" t="s">
        <v>260</v>
      </c>
      <c r="T2318" t="s">
        <v>21</v>
      </c>
      <c r="U2318" t="s">
        <v>22</v>
      </c>
      <c r="V2318" t="s">
        <v>23</v>
      </c>
      <c r="W2318">
        <v>0.61</v>
      </c>
    </row>
    <row r="2319" spans="1:23" x14ac:dyDescent="0.3">
      <c r="A2319" t="s">
        <v>987</v>
      </c>
      <c r="B2319" t="s">
        <v>901</v>
      </c>
      <c r="D2319" s="1">
        <v>40159</v>
      </c>
      <c r="E2319" s="1">
        <v>40160</v>
      </c>
      <c r="F2319" s="1" t="str">
        <f t="shared" si="158"/>
        <v>December</v>
      </c>
      <c r="G2319" s="1" t="str">
        <f t="shared" si="159"/>
        <v>2009</v>
      </c>
      <c r="H2319" s="2">
        <f t="shared" si="160"/>
        <v>1</v>
      </c>
      <c r="I2319" s="2" t="b">
        <f t="shared" si="161"/>
        <v>0</v>
      </c>
      <c r="J2319" t="s">
        <v>44</v>
      </c>
      <c r="K2319">
        <v>28</v>
      </c>
      <c r="L2319">
        <v>14475.74</v>
      </c>
      <c r="M2319">
        <v>0.06</v>
      </c>
      <c r="N2319" t="s">
        <v>25</v>
      </c>
      <c r="O2319">
        <v>4963.8900000000003</v>
      </c>
      <c r="P2319">
        <v>549.99</v>
      </c>
      <c r="Q2319">
        <v>49</v>
      </c>
      <c r="R2319" t="s">
        <v>260</v>
      </c>
      <c r="S2319" t="s">
        <v>260</v>
      </c>
      <c r="T2319" t="s">
        <v>31</v>
      </c>
      <c r="U2319" t="s">
        <v>32</v>
      </c>
      <c r="V2319" t="s">
        <v>62</v>
      </c>
      <c r="W2319">
        <v>0.35</v>
      </c>
    </row>
    <row r="2320" spans="1:23" x14ac:dyDescent="0.3">
      <c r="A2320" t="s">
        <v>987</v>
      </c>
      <c r="B2320" t="s">
        <v>901</v>
      </c>
      <c r="D2320" s="1">
        <v>40159</v>
      </c>
      <c r="E2320" s="1">
        <v>40160</v>
      </c>
      <c r="F2320" s="1" t="str">
        <f t="shared" si="158"/>
        <v>December</v>
      </c>
      <c r="G2320" s="1" t="str">
        <f t="shared" si="159"/>
        <v>2009</v>
      </c>
      <c r="H2320" s="2">
        <f t="shared" si="160"/>
        <v>1</v>
      </c>
      <c r="I2320" s="2" t="b">
        <f t="shared" si="161"/>
        <v>0</v>
      </c>
      <c r="J2320" t="s">
        <v>44</v>
      </c>
      <c r="K2320">
        <v>3</v>
      </c>
      <c r="L2320">
        <v>306.62049999999999</v>
      </c>
      <c r="M2320">
        <v>0.08</v>
      </c>
      <c r="N2320" t="s">
        <v>39</v>
      </c>
      <c r="O2320">
        <v>-479.08</v>
      </c>
      <c r="P2320">
        <v>115.99</v>
      </c>
      <c r="Q2320">
        <v>5.99</v>
      </c>
      <c r="R2320" t="s">
        <v>260</v>
      </c>
      <c r="S2320" t="s">
        <v>260</v>
      </c>
      <c r="T2320" t="s">
        <v>31</v>
      </c>
      <c r="U2320" t="s">
        <v>32</v>
      </c>
      <c r="V2320" t="s">
        <v>33</v>
      </c>
      <c r="W2320">
        <v>0.56999999999999995</v>
      </c>
    </row>
    <row r="2321" spans="1:23" x14ac:dyDescent="0.3">
      <c r="A2321" t="s">
        <v>1346</v>
      </c>
      <c r="B2321" t="s">
        <v>1347</v>
      </c>
      <c r="D2321" s="1">
        <v>40512</v>
      </c>
      <c r="E2321" s="1">
        <v>40513</v>
      </c>
      <c r="F2321" s="1" t="str">
        <f t="shared" si="158"/>
        <v>December</v>
      </c>
      <c r="G2321" s="1" t="str">
        <f t="shared" si="159"/>
        <v>2010</v>
      </c>
      <c r="H2321" s="2">
        <f t="shared" si="160"/>
        <v>1</v>
      </c>
      <c r="I2321" s="2" t="b">
        <f t="shared" si="161"/>
        <v>0</v>
      </c>
      <c r="J2321" t="s">
        <v>24</v>
      </c>
      <c r="K2321">
        <v>24</v>
      </c>
      <c r="L2321">
        <v>527.25</v>
      </c>
      <c r="M2321">
        <v>0.01</v>
      </c>
      <c r="N2321" t="s">
        <v>18</v>
      </c>
      <c r="O2321">
        <v>74.010000000000005</v>
      </c>
      <c r="P2321">
        <v>20.98</v>
      </c>
      <c r="Q2321">
        <v>8.83</v>
      </c>
      <c r="R2321" t="s">
        <v>260</v>
      </c>
      <c r="S2321" t="s">
        <v>260</v>
      </c>
      <c r="T2321" t="s">
        <v>42</v>
      </c>
      <c r="U2321" t="s">
        <v>22</v>
      </c>
      <c r="V2321" t="s">
        <v>29</v>
      </c>
      <c r="W2321">
        <v>0.37</v>
      </c>
    </row>
    <row r="2322" spans="1:23" x14ac:dyDescent="0.3">
      <c r="A2322" t="s">
        <v>953</v>
      </c>
      <c r="B2322" t="s">
        <v>1343</v>
      </c>
      <c r="D2322" s="1">
        <v>40667</v>
      </c>
      <c r="E2322" s="1">
        <v>40668</v>
      </c>
      <c r="F2322" s="1" t="str">
        <f t="shared" si="158"/>
        <v>May</v>
      </c>
      <c r="G2322" s="1" t="str">
        <f t="shared" si="159"/>
        <v>2011</v>
      </c>
      <c r="H2322" s="2">
        <f t="shared" si="160"/>
        <v>1</v>
      </c>
      <c r="I2322" s="2" t="b">
        <f t="shared" si="161"/>
        <v>0</v>
      </c>
      <c r="J2322" t="s">
        <v>44</v>
      </c>
      <c r="K2322">
        <v>21</v>
      </c>
      <c r="L2322">
        <v>210.86</v>
      </c>
      <c r="M2322">
        <v>0.04</v>
      </c>
      <c r="N2322" t="s">
        <v>18</v>
      </c>
      <c r="O2322">
        <v>5.5</v>
      </c>
      <c r="P2322">
        <v>9.77</v>
      </c>
      <c r="Q2322">
        <v>6.02</v>
      </c>
      <c r="R2322" t="s">
        <v>260</v>
      </c>
      <c r="S2322" t="s">
        <v>260</v>
      </c>
      <c r="T2322" t="s">
        <v>42</v>
      </c>
      <c r="U2322" t="s">
        <v>36</v>
      </c>
      <c r="V2322" t="s">
        <v>37</v>
      </c>
      <c r="W2322">
        <v>0.48</v>
      </c>
    </row>
    <row r="2323" spans="1:23" x14ac:dyDescent="0.3">
      <c r="A2323" t="s">
        <v>1155</v>
      </c>
      <c r="B2323" t="s">
        <v>1103</v>
      </c>
      <c r="D2323" s="1">
        <v>40224</v>
      </c>
      <c r="E2323" s="1">
        <v>40226</v>
      </c>
      <c r="F2323" s="1" t="str">
        <f t="shared" si="158"/>
        <v>February</v>
      </c>
      <c r="G2323" s="1" t="str">
        <f t="shared" si="159"/>
        <v>2010</v>
      </c>
      <c r="H2323" s="2">
        <f t="shared" si="160"/>
        <v>2</v>
      </c>
      <c r="I2323" s="2" t="b">
        <f t="shared" si="161"/>
        <v>0</v>
      </c>
      <c r="J2323" t="s">
        <v>52</v>
      </c>
      <c r="K2323">
        <v>8</v>
      </c>
      <c r="L2323">
        <v>631.73</v>
      </c>
      <c r="M2323">
        <v>0.03</v>
      </c>
      <c r="N2323" t="s">
        <v>39</v>
      </c>
      <c r="O2323">
        <v>122.43</v>
      </c>
      <c r="P2323">
        <v>78.69</v>
      </c>
      <c r="Q2323">
        <v>19.989999999999998</v>
      </c>
      <c r="R2323" t="s">
        <v>260</v>
      </c>
      <c r="S2323" t="s">
        <v>260</v>
      </c>
      <c r="T2323" t="s">
        <v>31</v>
      </c>
      <c r="U2323" t="s">
        <v>36</v>
      </c>
      <c r="V2323" t="s">
        <v>37</v>
      </c>
      <c r="W2323">
        <v>0.43</v>
      </c>
    </row>
    <row r="2324" spans="1:23" x14ac:dyDescent="0.3">
      <c r="A2324" t="s">
        <v>999</v>
      </c>
      <c r="B2324" t="s">
        <v>1339</v>
      </c>
      <c r="D2324" s="1">
        <v>40653</v>
      </c>
      <c r="E2324" s="1">
        <v>40658</v>
      </c>
      <c r="F2324" s="1" t="str">
        <f t="shared" si="158"/>
        <v>April</v>
      </c>
      <c r="G2324" s="1" t="str">
        <f t="shared" si="159"/>
        <v>2011</v>
      </c>
      <c r="H2324" s="2">
        <f t="shared" si="160"/>
        <v>5</v>
      </c>
      <c r="I2324" s="2" t="b">
        <f t="shared" si="161"/>
        <v>0</v>
      </c>
      <c r="J2324" t="s">
        <v>17</v>
      </c>
      <c r="K2324">
        <v>23</v>
      </c>
      <c r="L2324">
        <v>490.17</v>
      </c>
      <c r="M2324">
        <v>0.04</v>
      </c>
      <c r="N2324" t="s">
        <v>18</v>
      </c>
      <c r="O2324">
        <v>-57.09</v>
      </c>
      <c r="P2324">
        <v>20.97</v>
      </c>
      <c r="Q2324">
        <v>4</v>
      </c>
      <c r="R2324" t="s">
        <v>260</v>
      </c>
      <c r="S2324" t="s">
        <v>260</v>
      </c>
      <c r="T2324" t="s">
        <v>31</v>
      </c>
      <c r="U2324" t="s">
        <v>32</v>
      </c>
      <c r="V2324" t="s">
        <v>48</v>
      </c>
      <c r="W2324">
        <v>0.77</v>
      </c>
    </row>
    <row r="2325" spans="1:23" x14ac:dyDescent="0.3">
      <c r="A2325" t="s">
        <v>999</v>
      </c>
      <c r="B2325" t="s">
        <v>1339</v>
      </c>
      <c r="D2325" s="1">
        <v>40653</v>
      </c>
      <c r="E2325" s="1">
        <v>40655</v>
      </c>
      <c r="F2325" s="1" t="str">
        <f t="shared" si="158"/>
        <v>April</v>
      </c>
      <c r="G2325" s="1" t="str">
        <f t="shared" si="159"/>
        <v>2011</v>
      </c>
      <c r="H2325" s="2">
        <f t="shared" si="160"/>
        <v>2</v>
      </c>
      <c r="I2325" s="2" t="b">
        <f t="shared" si="161"/>
        <v>0</v>
      </c>
      <c r="J2325" t="s">
        <v>17</v>
      </c>
      <c r="K2325">
        <v>42</v>
      </c>
      <c r="L2325">
        <v>206.2</v>
      </c>
      <c r="M2325">
        <v>0.01</v>
      </c>
      <c r="N2325" t="s">
        <v>18</v>
      </c>
      <c r="O2325">
        <v>101.14</v>
      </c>
      <c r="P2325">
        <v>4.91</v>
      </c>
      <c r="Q2325">
        <v>0.5</v>
      </c>
      <c r="R2325" t="s">
        <v>260</v>
      </c>
      <c r="S2325" t="s">
        <v>260</v>
      </c>
      <c r="T2325" t="s">
        <v>31</v>
      </c>
      <c r="U2325" t="s">
        <v>22</v>
      </c>
      <c r="V2325" t="s">
        <v>57</v>
      </c>
      <c r="W2325">
        <v>0.36</v>
      </c>
    </row>
    <row r="2326" spans="1:23" x14ac:dyDescent="0.3">
      <c r="A2326" t="s">
        <v>1320</v>
      </c>
      <c r="B2326" t="s">
        <v>1338</v>
      </c>
      <c r="D2326" s="1">
        <v>40373</v>
      </c>
      <c r="E2326" s="1">
        <v>40375</v>
      </c>
      <c r="F2326" s="1" t="str">
        <f t="shared" si="158"/>
        <v>July</v>
      </c>
      <c r="G2326" s="1" t="str">
        <f t="shared" si="159"/>
        <v>2010</v>
      </c>
      <c r="H2326" s="2">
        <f t="shared" si="160"/>
        <v>2</v>
      </c>
      <c r="I2326" s="2" t="b">
        <f t="shared" si="161"/>
        <v>0</v>
      </c>
      <c r="J2326" t="s">
        <v>52</v>
      </c>
      <c r="K2326">
        <v>48</v>
      </c>
      <c r="L2326">
        <v>414.42</v>
      </c>
      <c r="M2326">
        <v>0.04</v>
      </c>
      <c r="N2326" t="s">
        <v>18</v>
      </c>
      <c r="O2326">
        <v>-380.2</v>
      </c>
      <c r="P2326">
        <v>8.4600000000000009</v>
      </c>
      <c r="Q2326">
        <v>8.99</v>
      </c>
      <c r="R2326" t="s">
        <v>260</v>
      </c>
      <c r="S2326" t="s">
        <v>260</v>
      </c>
      <c r="T2326" t="s">
        <v>31</v>
      </c>
      <c r="U2326" t="s">
        <v>32</v>
      </c>
      <c r="V2326" t="s">
        <v>48</v>
      </c>
      <c r="W2326">
        <v>0.79</v>
      </c>
    </row>
    <row r="2327" spans="1:23" x14ac:dyDescent="0.3">
      <c r="A2327" t="s">
        <v>1277</v>
      </c>
      <c r="B2327" t="s">
        <v>1302</v>
      </c>
      <c r="D2327" s="1">
        <v>40954</v>
      </c>
      <c r="E2327" s="1">
        <v>40954</v>
      </c>
      <c r="F2327" s="1" t="str">
        <f t="shared" si="158"/>
        <v>February</v>
      </c>
      <c r="G2327" s="1" t="str">
        <f t="shared" si="159"/>
        <v>2012</v>
      </c>
      <c r="H2327" s="2">
        <f t="shared" si="160"/>
        <v>0</v>
      </c>
      <c r="I2327" s="2" t="str">
        <f t="shared" si="161"/>
        <v>FREE DELIVERY</v>
      </c>
      <c r="J2327" t="s">
        <v>17</v>
      </c>
      <c r="K2327">
        <v>13</v>
      </c>
      <c r="L2327">
        <v>542.6</v>
      </c>
      <c r="M2327">
        <v>0.03</v>
      </c>
      <c r="N2327" t="s">
        <v>18</v>
      </c>
      <c r="O2327">
        <v>118.4</v>
      </c>
      <c r="P2327">
        <v>40.98</v>
      </c>
      <c r="Q2327">
        <v>1.99</v>
      </c>
      <c r="R2327" t="s">
        <v>260</v>
      </c>
      <c r="S2327" t="s">
        <v>260</v>
      </c>
      <c r="T2327" t="s">
        <v>27</v>
      </c>
      <c r="U2327" t="s">
        <v>32</v>
      </c>
      <c r="V2327" t="s">
        <v>48</v>
      </c>
      <c r="W2327">
        <v>0.44</v>
      </c>
    </row>
    <row r="2328" spans="1:23" x14ac:dyDescent="0.3">
      <c r="A2328" t="s">
        <v>923</v>
      </c>
      <c r="B2328" t="s">
        <v>1319</v>
      </c>
      <c r="D2328" s="1">
        <v>40070</v>
      </c>
      <c r="E2328" s="1">
        <v>40071</v>
      </c>
      <c r="F2328" s="1" t="str">
        <f t="shared" si="158"/>
        <v>September</v>
      </c>
      <c r="G2328" s="1" t="str">
        <f t="shared" si="159"/>
        <v>2009</v>
      </c>
      <c r="H2328" s="2">
        <f t="shared" si="160"/>
        <v>1</v>
      </c>
      <c r="I2328" s="2" t="b">
        <f t="shared" si="161"/>
        <v>0</v>
      </c>
      <c r="J2328" t="s">
        <v>34</v>
      </c>
      <c r="K2328">
        <v>26</v>
      </c>
      <c r="L2328">
        <v>125.01</v>
      </c>
      <c r="M2328">
        <v>0.08</v>
      </c>
      <c r="N2328" t="s">
        <v>18</v>
      </c>
      <c r="O2328">
        <v>-56.35</v>
      </c>
      <c r="P2328">
        <v>4.9800000000000004</v>
      </c>
      <c r="Q2328">
        <v>4.7</v>
      </c>
      <c r="R2328" t="s">
        <v>260</v>
      </c>
      <c r="S2328" t="s">
        <v>260</v>
      </c>
      <c r="T2328" t="s">
        <v>27</v>
      </c>
      <c r="U2328" t="s">
        <v>22</v>
      </c>
      <c r="V2328" t="s">
        <v>43</v>
      </c>
      <c r="W2328">
        <v>0.38</v>
      </c>
    </row>
    <row r="2329" spans="1:23" x14ac:dyDescent="0.3">
      <c r="A2329" t="s">
        <v>1344</v>
      </c>
      <c r="B2329" t="s">
        <v>1345</v>
      </c>
      <c r="D2329" s="1">
        <v>40068</v>
      </c>
      <c r="E2329" s="1">
        <v>40070</v>
      </c>
      <c r="F2329" s="1" t="str">
        <f t="shared" si="158"/>
        <v>September</v>
      </c>
      <c r="G2329" s="1" t="str">
        <f t="shared" si="159"/>
        <v>2009</v>
      </c>
      <c r="H2329" s="2">
        <f t="shared" si="160"/>
        <v>2</v>
      </c>
      <c r="I2329" s="2" t="b">
        <f t="shared" si="161"/>
        <v>0</v>
      </c>
      <c r="J2329" t="s">
        <v>34</v>
      </c>
      <c r="K2329">
        <v>33</v>
      </c>
      <c r="L2329">
        <v>60.92</v>
      </c>
      <c r="M2329">
        <v>7.0000000000000007E-2</v>
      </c>
      <c r="N2329" t="s">
        <v>18</v>
      </c>
      <c r="O2329">
        <v>-17.2</v>
      </c>
      <c r="P2329">
        <v>1.88</v>
      </c>
      <c r="Q2329">
        <v>1.49</v>
      </c>
      <c r="R2329" t="s">
        <v>260</v>
      </c>
      <c r="S2329" t="s">
        <v>260</v>
      </c>
      <c r="T2329" t="s">
        <v>21</v>
      </c>
      <c r="U2329" t="s">
        <v>22</v>
      </c>
      <c r="V2329" t="s">
        <v>29</v>
      </c>
      <c r="W2329">
        <v>0.37</v>
      </c>
    </row>
    <row r="2330" spans="1:23" x14ac:dyDescent="0.3">
      <c r="A2330" t="s">
        <v>1344</v>
      </c>
      <c r="B2330" t="s">
        <v>1345</v>
      </c>
      <c r="D2330" s="1">
        <v>40068</v>
      </c>
      <c r="E2330" s="1">
        <v>40069</v>
      </c>
      <c r="F2330" s="1" t="str">
        <f t="shared" si="158"/>
        <v>September</v>
      </c>
      <c r="G2330" s="1" t="str">
        <f t="shared" si="159"/>
        <v>2009</v>
      </c>
      <c r="H2330" s="2">
        <f t="shared" si="160"/>
        <v>1</v>
      </c>
      <c r="I2330" s="2" t="b">
        <f t="shared" si="161"/>
        <v>0</v>
      </c>
      <c r="J2330" t="s">
        <v>34</v>
      </c>
      <c r="K2330">
        <v>8</v>
      </c>
      <c r="L2330">
        <v>387.17</v>
      </c>
      <c r="M2330">
        <v>0.01</v>
      </c>
      <c r="N2330" t="s">
        <v>18</v>
      </c>
      <c r="O2330">
        <v>190.6</v>
      </c>
      <c r="P2330">
        <v>45.98</v>
      </c>
      <c r="Q2330">
        <v>4.8</v>
      </c>
      <c r="R2330" t="s">
        <v>260</v>
      </c>
      <c r="S2330" t="s">
        <v>260</v>
      </c>
      <c r="T2330" t="s">
        <v>21</v>
      </c>
      <c r="U2330" t="s">
        <v>36</v>
      </c>
      <c r="V2330" t="s">
        <v>37</v>
      </c>
      <c r="W2330">
        <v>0.68</v>
      </c>
    </row>
    <row r="2331" spans="1:23" x14ac:dyDescent="0.3">
      <c r="A2331" t="s">
        <v>1340</v>
      </c>
      <c r="B2331" t="s">
        <v>1341</v>
      </c>
      <c r="D2331" s="1">
        <v>41037</v>
      </c>
      <c r="E2331" s="1">
        <v>41038</v>
      </c>
      <c r="F2331" s="1" t="str">
        <f t="shared" si="158"/>
        <v>May</v>
      </c>
      <c r="G2331" s="1" t="str">
        <f t="shared" si="159"/>
        <v>2012</v>
      </c>
      <c r="H2331" s="2">
        <f t="shared" si="160"/>
        <v>1</v>
      </c>
      <c r="I2331" s="2" t="b">
        <f t="shared" si="161"/>
        <v>0</v>
      </c>
      <c r="J2331" t="s">
        <v>52</v>
      </c>
      <c r="K2331">
        <v>19</v>
      </c>
      <c r="L2331">
        <v>4201.47</v>
      </c>
      <c r="M2331">
        <v>0.04</v>
      </c>
      <c r="N2331" t="s">
        <v>25</v>
      </c>
      <c r="O2331">
        <v>199.25</v>
      </c>
      <c r="P2331">
        <v>212.6</v>
      </c>
      <c r="Q2331">
        <v>52.2</v>
      </c>
      <c r="R2331" t="s">
        <v>260</v>
      </c>
      <c r="S2331" t="s">
        <v>260</v>
      </c>
      <c r="T2331" t="s">
        <v>21</v>
      </c>
      <c r="U2331" t="s">
        <v>36</v>
      </c>
      <c r="V2331" t="s">
        <v>55</v>
      </c>
      <c r="W2331">
        <v>0.64</v>
      </c>
    </row>
    <row r="2332" spans="1:23" x14ac:dyDescent="0.3">
      <c r="A2332" t="s">
        <v>1340</v>
      </c>
      <c r="B2332" t="s">
        <v>1341</v>
      </c>
      <c r="D2332" s="1">
        <v>41037</v>
      </c>
      <c r="E2332" s="1">
        <v>41038</v>
      </c>
      <c r="F2332" s="1" t="str">
        <f t="shared" si="158"/>
        <v>May</v>
      </c>
      <c r="G2332" s="1" t="str">
        <f t="shared" si="159"/>
        <v>2012</v>
      </c>
      <c r="H2332" s="2">
        <f t="shared" si="160"/>
        <v>1</v>
      </c>
      <c r="I2332" s="2" t="b">
        <f t="shared" si="161"/>
        <v>0</v>
      </c>
      <c r="J2332" t="s">
        <v>52</v>
      </c>
      <c r="K2332">
        <v>17</v>
      </c>
      <c r="L2332">
        <v>55.66</v>
      </c>
      <c r="M2332">
        <v>0.08</v>
      </c>
      <c r="N2332" t="s">
        <v>18</v>
      </c>
      <c r="O2332">
        <v>-21.4</v>
      </c>
      <c r="P2332">
        <v>3.28</v>
      </c>
      <c r="Q2332">
        <v>2.31</v>
      </c>
      <c r="R2332" t="s">
        <v>260</v>
      </c>
      <c r="S2332" t="s">
        <v>260</v>
      </c>
      <c r="T2332" t="s">
        <v>21</v>
      </c>
      <c r="U2332" t="s">
        <v>22</v>
      </c>
      <c r="V2332" t="s">
        <v>60</v>
      </c>
      <c r="W2332">
        <v>0.56000000000000005</v>
      </c>
    </row>
    <row r="2333" spans="1:23" x14ac:dyDescent="0.3">
      <c r="A2333" t="s">
        <v>1306</v>
      </c>
      <c r="B2333" t="s">
        <v>1307</v>
      </c>
      <c r="D2333" s="1">
        <v>39938</v>
      </c>
      <c r="E2333" s="1">
        <v>39938</v>
      </c>
      <c r="F2333" s="1" t="str">
        <f t="shared" si="158"/>
        <v>May</v>
      </c>
      <c r="G2333" s="1" t="str">
        <f t="shared" si="159"/>
        <v>2009</v>
      </c>
      <c r="H2333" s="2">
        <f t="shared" si="160"/>
        <v>0</v>
      </c>
      <c r="I2333" s="2" t="str">
        <f t="shared" si="161"/>
        <v>FREE DELIVERY</v>
      </c>
      <c r="J2333" t="s">
        <v>17</v>
      </c>
      <c r="K2333">
        <v>47</v>
      </c>
      <c r="L2333">
        <v>5567.79</v>
      </c>
      <c r="M2333">
        <v>0.04</v>
      </c>
      <c r="N2333" t="s">
        <v>18</v>
      </c>
      <c r="O2333">
        <v>1726.66</v>
      </c>
      <c r="P2333">
        <v>120.98</v>
      </c>
      <c r="Q2333">
        <v>3.99</v>
      </c>
      <c r="R2333" t="s">
        <v>260</v>
      </c>
      <c r="S2333" t="s">
        <v>260</v>
      </c>
      <c r="T2333" t="s">
        <v>31</v>
      </c>
      <c r="U2333" t="s">
        <v>22</v>
      </c>
      <c r="V2333" t="s">
        <v>28</v>
      </c>
      <c r="W2333">
        <v>0.6</v>
      </c>
    </row>
    <row r="2334" spans="1:23" x14ac:dyDescent="0.3">
      <c r="A2334" t="s">
        <v>1306</v>
      </c>
      <c r="B2334" t="s">
        <v>1307</v>
      </c>
      <c r="D2334" s="1">
        <v>39938</v>
      </c>
      <c r="E2334" s="1">
        <v>39938</v>
      </c>
      <c r="F2334" s="1" t="str">
        <f t="shared" si="158"/>
        <v>May</v>
      </c>
      <c r="G2334" s="1" t="str">
        <f t="shared" si="159"/>
        <v>2009</v>
      </c>
      <c r="H2334" s="2">
        <f t="shared" si="160"/>
        <v>0</v>
      </c>
      <c r="I2334" s="2" t="str">
        <f t="shared" si="161"/>
        <v>FREE DELIVERY</v>
      </c>
      <c r="J2334" t="s">
        <v>17</v>
      </c>
      <c r="K2334">
        <v>10</v>
      </c>
      <c r="L2334">
        <v>503.29349999999999</v>
      </c>
      <c r="M2334">
        <v>0.02</v>
      </c>
      <c r="N2334" t="s">
        <v>18</v>
      </c>
      <c r="O2334">
        <v>-222.82</v>
      </c>
      <c r="P2334">
        <v>55.99</v>
      </c>
      <c r="Q2334">
        <v>5</v>
      </c>
      <c r="R2334" t="s">
        <v>260</v>
      </c>
      <c r="S2334" t="s">
        <v>260</v>
      </c>
      <c r="T2334" t="s">
        <v>31</v>
      </c>
      <c r="U2334" t="s">
        <v>32</v>
      </c>
      <c r="V2334" t="s">
        <v>33</v>
      </c>
      <c r="W2334">
        <v>0.83</v>
      </c>
    </row>
    <row r="2335" spans="1:23" x14ac:dyDescent="0.3">
      <c r="A2335" t="s">
        <v>1306</v>
      </c>
      <c r="B2335" t="s">
        <v>1307</v>
      </c>
      <c r="D2335" s="1">
        <v>39938</v>
      </c>
      <c r="E2335" s="1">
        <v>39942</v>
      </c>
      <c r="F2335" s="1" t="str">
        <f t="shared" si="158"/>
        <v>May</v>
      </c>
      <c r="G2335" s="1" t="str">
        <f t="shared" si="159"/>
        <v>2009</v>
      </c>
      <c r="H2335" s="2">
        <f t="shared" si="160"/>
        <v>4</v>
      </c>
      <c r="I2335" s="2" t="b">
        <f t="shared" si="161"/>
        <v>0</v>
      </c>
      <c r="J2335" t="s">
        <v>17</v>
      </c>
      <c r="K2335">
        <v>32</v>
      </c>
      <c r="L2335">
        <v>796.03</v>
      </c>
      <c r="M2335">
        <v>0.05</v>
      </c>
      <c r="N2335" t="s">
        <v>25</v>
      </c>
      <c r="O2335">
        <v>-133.71</v>
      </c>
      <c r="P2335">
        <v>23.99</v>
      </c>
      <c r="Q2335">
        <v>15.68</v>
      </c>
      <c r="R2335" t="s">
        <v>260</v>
      </c>
      <c r="S2335" t="s">
        <v>260</v>
      </c>
      <c r="T2335" t="s">
        <v>31</v>
      </c>
      <c r="U2335" t="s">
        <v>36</v>
      </c>
      <c r="V2335" t="s">
        <v>37</v>
      </c>
      <c r="W2335">
        <v>0.62</v>
      </c>
    </row>
    <row r="2336" spans="1:23" x14ac:dyDescent="0.3">
      <c r="A2336" t="s">
        <v>1315</v>
      </c>
      <c r="B2336" t="s">
        <v>1316</v>
      </c>
      <c r="D2336" s="1">
        <v>40650</v>
      </c>
      <c r="E2336" s="1">
        <v>40650</v>
      </c>
      <c r="F2336" s="1" t="str">
        <f t="shared" si="158"/>
        <v>April</v>
      </c>
      <c r="G2336" s="1" t="str">
        <f t="shared" si="159"/>
        <v>2011</v>
      </c>
      <c r="H2336" s="2">
        <f t="shared" si="160"/>
        <v>0</v>
      </c>
      <c r="I2336" s="2" t="str">
        <f t="shared" si="161"/>
        <v>FREE DELIVERY</v>
      </c>
      <c r="J2336" t="s">
        <v>52</v>
      </c>
      <c r="K2336">
        <v>47</v>
      </c>
      <c r="L2336">
        <v>1980.37</v>
      </c>
      <c r="M2336">
        <v>0.03</v>
      </c>
      <c r="N2336" t="s">
        <v>18</v>
      </c>
      <c r="O2336">
        <v>904.83</v>
      </c>
      <c r="P2336">
        <v>40.98</v>
      </c>
      <c r="Q2336">
        <v>2.99</v>
      </c>
      <c r="R2336" t="s">
        <v>260</v>
      </c>
      <c r="S2336" t="s">
        <v>260</v>
      </c>
      <c r="T2336" t="s">
        <v>42</v>
      </c>
      <c r="U2336" t="s">
        <v>22</v>
      </c>
      <c r="V2336" t="s">
        <v>29</v>
      </c>
      <c r="W2336">
        <v>0.36</v>
      </c>
    </row>
    <row r="2337" spans="1:23" x14ac:dyDescent="0.3">
      <c r="A2337" t="s">
        <v>1315</v>
      </c>
      <c r="B2337" t="s">
        <v>1316</v>
      </c>
      <c r="D2337" s="1">
        <v>40650</v>
      </c>
      <c r="E2337" s="1">
        <v>40650</v>
      </c>
      <c r="F2337" s="1" t="str">
        <f t="shared" si="158"/>
        <v>April</v>
      </c>
      <c r="G2337" s="1" t="str">
        <f t="shared" si="159"/>
        <v>2011</v>
      </c>
      <c r="H2337" s="2">
        <f t="shared" si="160"/>
        <v>0</v>
      </c>
      <c r="I2337" s="2" t="str">
        <f t="shared" si="161"/>
        <v>FREE DELIVERY</v>
      </c>
      <c r="J2337" t="s">
        <v>52</v>
      </c>
      <c r="K2337">
        <v>13</v>
      </c>
      <c r="L2337">
        <v>642.66</v>
      </c>
      <c r="M2337">
        <v>0.05</v>
      </c>
      <c r="N2337" t="s">
        <v>18</v>
      </c>
      <c r="O2337">
        <v>-82.35</v>
      </c>
      <c r="P2337">
        <v>49.43</v>
      </c>
      <c r="Q2337">
        <v>19.989999999999998</v>
      </c>
      <c r="R2337" t="s">
        <v>260</v>
      </c>
      <c r="S2337" t="s">
        <v>260</v>
      </c>
      <c r="T2337" t="s">
        <v>42</v>
      </c>
      <c r="U2337" t="s">
        <v>22</v>
      </c>
      <c r="V2337" t="s">
        <v>28</v>
      </c>
      <c r="W2337">
        <v>0.56999999999999995</v>
      </c>
    </row>
    <row r="2338" spans="1:23" x14ac:dyDescent="0.3">
      <c r="A2338" t="s">
        <v>937</v>
      </c>
      <c r="B2338" t="s">
        <v>1305</v>
      </c>
      <c r="D2338" s="1">
        <v>39954</v>
      </c>
      <c r="E2338" s="1">
        <v>39956</v>
      </c>
      <c r="F2338" s="1" t="str">
        <f t="shared" si="158"/>
        <v>May</v>
      </c>
      <c r="G2338" s="1" t="str">
        <f t="shared" si="159"/>
        <v>2009</v>
      </c>
      <c r="H2338" s="2">
        <f t="shared" si="160"/>
        <v>2</v>
      </c>
      <c r="I2338" s="2" t="b">
        <f t="shared" si="161"/>
        <v>0</v>
      </c>
      <c r="J2338" t="s">
        <v>44</v>
      </c>
      <c r="K2338">
        <v>44</v>
      </c>
      <c r="L2338">
        <v>92.86</v>
      </c>
      <c r="M2338">
        <v>0.04</v>
      </c>
      <c r="N2338" t="s">
        <v>18</v>
      </c>
      <c r="O2338">
        <v>-11.28</v>
      </c>
      <c r="P2338">
        <v>2.08</v>
      </c>
      <c r="Q2338">
        <v>1.49</v>
      </c>
      <c r="R2338" t="s">
        <v>260</v>
      </c>
      <c r="S2338" t="s">
        <v>260</v>
      </c>
      <c r="T2338" t="s">
        <v>42</v>
      </c>
      <c r="U2338" t="s">
        <v>22</v>
      </c>
      <c r="V2338" t="s">
        <v>29</v>
      </c>
      <c r="W2338">
        <v>0.36</v>
      </c>
    </row>
    <row r="2339" spans="1:23" x14ac:dyDescent="0.3">
      <c r="A2339" t="s">
        <v>1300</v>
      </c>
      <c r="B2339" t="s">
        <v>1301</v>
      </c>
      <c r="D2339" s="1">
        <v>40354</v>
      </c>
      <c r="E2339" s="1">
        <v>40361</v>
      </c>
      <c r="F2339" s="1" t="str">
        <f t="shared" si="158"/>
        <v>July</v>
      </c>
      <c r="G2339" s="1" t="str">
        <f t="shared" si="159"/>
        <v>2010</v>
      </c>
      <c r="H2339" s="2">
        <f t="shared" si="160"/>
        <v>7</v>
      </c>
      <c r="I2339" s="2" t="b">
        <f t="shared" si="161"/>
        <v>0</v>
      </c>
      <c r="J2339" t="s">
        <v>17</v>
      </c>
      <c r="K2339">
        <v>38</v>
      </c>
      <c r="L2339">
        <v>9013.58</v>
      </c>
      <c r="M2339">
        <v>0.04</v>
      </c>
      <c r="N2339" t="s">
        <v>18</v>
      </c>
      <c r="O2339">
        <v>2574.36</v>
      </c>
      <c r="P2339">
        <v>232.58</v>
      </c>
      <c r="Q2339">
        <v>19.989999999999998</v>
      </c>
      <c r="R2339" t="s">
        <v>260</v>
      </c>
      <c r="S2339" t="s">
        <v>260</v>
      </c>
      <c r="T2339" t="s">
        <v>42</v>
      </c>
      <c r="U2339" t="s">
        <v>22</v>
      </c>
      <c r="V2339" t="s">
        <v>28</v>
      </c>
      <c r="W2339">
        <v>0.59</v>
      </c>
    </row>
    <row r="2340" spans="1:23" x14ac:dyDescent="0.3">
      <c r="A2340" t="s">
        <v>1300</v>
      </c>
      <c r="B2340" t="s">
        <v>1301</v>
      </c>
      <c r="D2340" s="1">
        <v>40354</v>
      </c>
      <c r="E2340" s="1">
        <v>40361</v>
      </c>
      <c r="F2340" s="1" t="str">
        <f t="shared" si="158"/>
        <v>July</v>
      </c>
      <c r="G2340" s="1" t="str">
        <f t="shared" si="159"/>
        <v>2010</v>
      </c>
      <c r="H2340" s="2">
        <f t="shared" si="160"/>
        <v>7</v>
      </c>
      <c r="I2340" s="2" t="b">
        <f t="shared" si="161"/>
        <v>0</v>
      </c>
      <c r="J2340" t="s">
        <v>17</v>
      </c>
      <c r="K2340">
        <v>26</v>
      </c>
      <c r="L2340">
        <v>175.42</v>
      </c>
      <c r="M2340">
        <v>0</v>
      </c>
      <c r="N2340" t="s">
        <v>18</v>
      </c>
      <c r="O2340">
        <v>-93.73</v>
      </c>
      <c r="P2340">
        <v>5.98</v>
      </c>
      <c r="Q2340">
        <v>7.5</v>
      </c>
      <c r="R2340" t="s">
        <v>260</v>
      </c>
      <c r="S2340" t="s">
        <v>260</v>
      </c>
      <c r="T2340" t="s">
        <v>42</v>
      </c>
      <c r="U2340" t="s">
        <v>22</v>
      </c>
      <c r="V2340" t="s">
        <v>43</v>
      </c>
      <c r="W2340">
        <v>0.4</v>
      </c>
    </row>
    <row r="2341" spans="1:23" x14ac:dyDescent="0.3">
      <c r="A2341" t="s">
        <v>1295</v>
      </c>
      <c r="B2341" t="s">
        <v>1296</v>
      </c>
      <c r="D2341" s="1">
        <v>41208</v>
      </c>
      <c r="E2341" s="1">
        <v>41215</v>
      </c>
      <c r="F2341" s="1" t="str">
        <f t="shared" si="158"/>
        <v>November</v>
      </c>
      <c r="G2341" s="1" t="str">
        <f t="shared" si="159"/>
        <v>2012</v>
      </c>
      <c r="H2341" s="2">
        <f t="shared" si="160"/>
        <v>7</v>
      </c>
      <c r="I2341" s="2" t="b">
        <f t="shared" si="161"/>
        <v>0</v>
      </c>
      <c r="J2341" t="s">
        <v>17</v>
      </c>
      <c r="K2341">
        <v>16</v>
      </c>
      <c r="L2341">
        <v>464.69499999999999</v>
      </c>
      <c r="M2341">
        <v>0.06</v>
      </c>
      <c r="N2341" t="s">
        <v>18</v>
      </c>
      <c r="O2341">
        <v>107.51</v>
      </c>
      <c r="P2341">
        <v>35.99</v>
      </c>
      <c r="Q2341">
        <v>2.5</v>
      </c>
      <c r="R2341" t="s">
        <v>260</v>
      </c>
      <c r="S2341" t="s">
        <v>260</v>
      </c>
      <c r="T2341" t="s">
        <v>42</v>
      </c>
      <c r="U2341" t="s">
        <v>32</v>
      </c>
      <c r="V2341" t="s">
        <v>33</v>
      </c>
      <c r="W2341">
        <v>0.36</v>
      </c>
    </row>
    <row r="2342" spans="1:23" x14ac:dyDescent="0.3">
      <c r="A2342" t="s">
        <v>1320</v>
      </c>
      <c r="B2342" t="s">
        <v>1321</v>
      </c>
      <c r="D2342" s="1">
        <v>40376</v>
      </c>
      <c r="E2342" s="1">
        <v>40377</v>
      </c>
      <c r="F2342" s="1" t="str">
        <f t="shared" si="158"/>
        <v>July</v>
      </c>
      <c r="G2342" s="1" t="str">
        <f t="shared" si="159"/>
        <v>2010</v>
      </c>
      <c r="H2342" s="2">
        <f t="shared" si="160"/>
        <v>1</v>
      </c>
      <c r="I2342" s="2" t="b">
        <f t="shared" si="161"/>
        <v>0</v>
      </c>
      <c r="J2342" t="s">
        <v>52</v>
      </c>
      <c r="K2342">
        <v>29</v>
      </c>
      <c r="L2342">
        <v>184.77</v>
      </c>
      <c r="M2342">
        <v>0</v>
      </c>
      <c r="N2342" t="s">
        <v>39</v>
      </c>
      <c r="O2342">
        <v>-71.959999999999994</v>
      </c>
      <c r="P2342">
        <v>5.74</v>
      </c>
      <c r="Q2342">
        <v>5.3</v>
      </c>
      <c r="R2342" t="s">
        <v>260</v>
      </c>
      <c r="S2342" t="s">
        <v>260</v>
      </c>
      <c r="T2342" t="s">
        <v>31</v>
      </c>
      <c r="U2342" t="s">
        <v>22</v>
      </c>
      <c r="V2342" t="s">
        <v>82</v>
      </c>
      <c r="W2342">
        <v>0.55000000000000004</v>
      </c>
    </row>
    <row r="2343" spans="1:23" x14ac:dyDescent="0.3">
      <c r="A2343" t="s">
        <v>1340</v>
      </c>
      <c r="B2343" t="s">
        <v>1341</v>
      </c>
      <c r="D2343" s="1">
        <v>41043</v>
      </c>
      <c r="E2343" s="1">
        <v>41046</v>
      </c>
      <c r="F2343" s="1" t="str">
        <f t="shared" si="158"/>
        <v>May</v>
      </c>
      <c r="G2343" s="1" t="str">
        <f t="shared" si="159"/>
        <v>2012</v>
      </c>
      <c r="H2343" s="2">
        <f t="shared" si="160"/>
        <v>3</v>
      </c>
      <c r="I2343" s="2" t="b">
        <f t="shared" si="161"/>
        <v>0</v>
      </c>
      <c r="J2343" t="s">
        <v>24</v>
      </c>
      <c r="K2343">
        <v>32</v>
      </c>
      <c r="L2343">
        <v>931.08</v>
      </c>
      <c r="M2343">
        <v>0.1</v>
      </c>
      <c r="N2343" t="s">
        <v>39</v>
      </c>
      <c r="O2343">
        <v>269.60000000000002</v>
      </c>
      <c r="P2343">
        <v>29.89</v>
      </c>
      <c r="Q2343">
        <v>1.99</v>
      </c>
      <c r="R2343" t="s">
        <v>260</v>
      </c>
      <c r="S2343" t="s">
        <v>260</v>
      </c>
      <c r="T2343" t="s">
        <v>21</v>
      </c>
      <c r="U2343" t="s">
        <v>32</v>
      </c>
      <c r="V2343" t="s">
        <v>48</v>
      </c>
      <c r="W2343">
        <v>0.5</v>
      </c>
    </row>
    <row r="2344" spans="1:23" x14ac:dyDescent="0.3">
      <c r="A2344" t="s">
        <v>939</v>
      </c>
      <c r="B2344" t="s">
        <v>1294</v>
      </c>
      <c r="D2344" s="1">
        <v>39977</v>
      </c>
      <c r="E2344" s="1">
        <v>39981</v>
      </c>
      <c r="F2344" s="1" t="str">
        <f t="shared" si="158"/>
        <v>June</v>
      </c>
      <c r="G2344" s="1" t="str">
        <f t="shared" si="159"/>
        <v>2009</v>
      </c>
      <c r="H2344" s="2">
        <f t="shared" si="160"/>
        <v>4</v>
      </c>
      <c r="I2344" s="2" t="b">
        <f t="shared" si="161"/>
        <v>0</v>
      </c>
      <c r="J2344" t="s">
        <v>17</v>
      </c>
      <c r="K2344">
        <v>29</v>
      </c>
      <c r="L2344">
        <v>877.97</v>
      </c>
      <c r="M2344">
        <v>0.03</v>
      </c>
      <c r="N2344" t="s">
        <v>18</v>
      </c>
      <c r="O2344">
        <v>-144.19999999999999</v>
      </c>
      <c r="P2344">
        <v>30.98</v>
      </c>
      <c r="Q2344">
        <v>6.5</v>
      </c>
      <c r="R2344" t="s">
        <v>260</v>
      </c>
      <c r="S2344" t="s">
        <v>260</v>
      </c>
      <c r="T2344" t="s">
        <v>31</v>
      </c>
      <c r="U2344" t="s">
        <v>32</v>
      </c>
      <c r="V2344" t="s">
        <v>48</v>
      </c>
      <c r="W2344">
        <v>0.79</v>
      </c>
    </row>
    <row r="2345" spans="1:23" x14ac:dyDescent="0.3">
      <c r="A2345" t="s">
        <v>1325</v>
      </c>
      <c r="B2345" t="s">
        <v>1326</v>
      </c>
      <c r="D2345" s="1">
        <v>41156</v>
      </c>
      <c r="E2345" s="1">
        <v>41161</v>
      </c>
      <c r="F2345" s="1" t="str">
        <f t="shared" si="158"/>
        <v>September</v>
      </c>
      <c r="G2345" s="1" t="str">
        <f t="shared" si="159"/>
        <v>2012</v>
      </c>
      <c r="H2345" s="2">
        <f t="shared" si="160"/>
        <v>5</v>
      </c>
      <c r="I2345" s="2" t="b">
        <f t="shared" si="161"/>
        <v>0</v>
      </c>
      <c r="J2345" t="s">
        <v>17</v>
      </c>
      <c r="K2345">
        <v>38</v>
      </c>
      <c r="L2345">
        <v>1112.54</v>
      </c>
      <c r="M2345">
        <v>0.01</v>
      </c>
      <c r="N2345" t="s">
        <v>18</v>
      </c>
      <c r="O2345">
        <v>352.96</v>
      </c>
      <c r="P2345">
        <v>27.18</v>
      </c>
      <c r="Q2345">
        <v>8.23</v>
      </c>
      <c r="R2345" t="s">
        <v>260</v>
      </c>
      <c r="S2345" t="s">
        <v>260</v>
      </c>
      <c r="T2345" t="s">
        <v>31</v>
      </c>
      <c r="U2345" t="s">
        <v>22</v>
      </c>
      <c r="V2345" t="s">
        <v>51</v>
      </c>
      <c r="W2345">
        <v>0.38</v>
      </c>
    </row>
    <row r="2346" spans="1:23" x14ac:dyDescent="0.3">
      <c r="A2346" t="s">
        <v>1287</v>
      </c>
      <c r="B2346" t="s">
        <v>925</v>
      </c>
      <c r="D2346" s="1">
        <v>40356</v>
      </c>
      <c r="E2346" s="1">
        <v>40358</v>
      </c>
      <c r="F2346" s="1" t="str">
        <f t="shared" si="158"/>
        <v>June</v>
      </c>
      <c r="G2346" s="1" t="str">
        <f t="shared" si="159"/>
        <v>2010</v>
      </c>
      <c r="H2346" s="2">
        <f t="shared" si="160"/>
        <v>2</v>
      </c>
      <c r="I2346" s="2" t="b">
        <f t="shared" si="161"/>
        <v>0</v>
      </c>
      <c r="J2346" t="s">
        <v>24</v>
      </c>
      <c r="K2346">
        <v>14</v>
      </c>
      <c r="L2346">
        <v>125.31</v>
      </c>
      <c r="M2346">
        <v>0</v>
      </c>
      <c r="N2346" t="s">
        <v>18</v>
      </c>
      <c r="O2346">
        <v>26.24</v>
      </c>
      <c r="P2346">
        <v>7.96</v>
      </c>
      <c r="Q2346">
        <v>4.95</v>
      </c>
      <c r="R2346" t="s">
        <v>260</v>
      </c>
      <c r="S2346" t="s">
        <v>260</v>
      </c>
      <c r="T2346" t="s">
        <v>27</v>
      </c>
      <c r="U2346" t="s">
        <v>36</v>
      </c>
      <c r="V2346" t="s">
        <v>37</v>
      </c>
      <c r="W2346">
        <v>0.41</v>
      </c>
    </row>
    <row r="2347" spans="1:23" x14ac:dyDescent="0.3">
      <c r="A2347" t="s">
        <v>1287</v>
      </c>
      <c r="B2347" t="s">
        <v>925</v>
      </c>
      <c r="D2347" s="1">
        <v>40356</v>
      </c>
      <c r="E2347" s="1">
        <v>40358</v>
      </c>
      <c r="F2347" s="1" t="str">
        <f t="shared" si="158"/>
        <v>June</v>
      </c>
      <c r="G2347" s="1" t="str">
        <f t="shared" si="159"/>
        <v>2010</v>
      </c>
      <c r="H2347" s="2">
        <f t="shared" si="160"/>
        <v>2</v>
      </c>
      <c r="I2347" s="2" t="b">
        <f t="shared" si="161"/>
        <v>0</v>
      </c>
      <c r="J2347" t="s">
        <v>24</v>
      </c>
      <c r="K2347">
        <v>45</v>
      </c>
      <c r="L2347">
        <v>11277.05</v>
      </c>
      <c r="M2347">
        <v>0.01</v>
      </c>
      <c r="N2347" t="s">
        <v>25</v>
      </c>
      <c r="O2347">
        <v>3497.45</v>
      </c>
      <c r="P2347">
        <v>264.98</v>
      </c>
      <c r="Q2347">
        <v>17.86</v>
      </c>
      <c r="R2347" t="s">
        <v>260</v>
      </c>
      <c r="S2347" t="s">
        <v>260</v>
      </c>
      <c r="T2347" t="s">
        <v>27</v>
      </c>
      <c r="U2347" t="s">
        <v>32</v>
      </c>
      <c r="V2347" t="s">
        <v>94</v>
      </c>
      <c r="W2347">
        <v>0.57999999999999996</v>
      </c>
    </row>
    <row r="2348" spans="1:23" x14ac:dyDescent="0.3">
      <c r="A2348" t="s">
        <v>1287</v>
      </c>
      <c r="B2348" t="s">
        <v>925</v>
      </c>
      <c r="D2348" s="1">
        <v>40356</v>
      </c>
      <c r="E2348" s="1">
        <v>40358</v>
      </c>
      <c r="F2348" s="1" t="str">
        <f t="shared" si="158"/>
        <v>June</v>
      </c>
      <c r="G2348" s="1" t="str">
        <f t="shared" si="159"/>
        <v>2010</v>
      </c>
      <c r="H2348" s="2">
        <f t="shared" si="160"/>
        <v>2</v>
      </c>
      <c r="I2348" s="2" t="b">
        <f t="shared" si="161"/>
        <v>0</v>
      </c>
      <c r="J2348" t="s">
        <v>24</v>
      </c>
      <c r="K2348">
        <v>43</v>
      </c>
      <c r="L2348">
        <v>110.64</v>
      </c>
      <c r="M2348">
        <v>0.06</v>
      </c>
      <c r="N2348" t="s">
        <v>18</v>
      </c>
      <c r="O2348">
        <v>-62.6</v>
      </c>
      <c r="P2348">
        <v>2.6</v>
      </c>
      <c r="Q2348">
        <v>2.4</v>
      </c>
      <c r="R2348" t="s">
        <v>260</v>
      </c>
      <c r="S2348" t="s">
        <v>260</v>
      </c>
      <c r="T2348" t="s">
        <v>27</v>
      </c>
      <c r="U2348" t="s">
        <v>22</v>
      </c>
      <c r="V2348" t="s">
        <v>60</v>
      </c>
      <c r="W2348">
        <v>0.57999999999999996</v>
      </c>
    </row>
    <row r="2349" spans="1:23" x14ac:dyDescent="0.3">
      <c r="A2349" t="s">
        <v>1007</v>
      </c>
      <c r="B2349" t="s">
        <v>903</v>
      </c>
      <c r="D2349" s="1">
        <v>39912</v>
      </c>
      <c r="E2349" s="1">
        <v>39916</v>
      </c>
      <c r="F2349" s="1" t="str">
        <f t="shared" si="158"/>
        <v>April</v>
      </c>
      <c r="G2349" s="1" t="str">
        <f t="shared" si="159"/>
        <v>2009</v>
      </c>
      <c r="H2349" s="2">
        <f t="shared" si="160"/>
        <v>4</v>
      </c>
      <c r="I2349" s="2" t="b">
        <f t="shared" si="161"/>
        <v>0</v>
      </c>
      <c r="J2349" t="s">
        <v>17</v>
      </c>
      <c r="K2349">
        <v>43</v>
      </c>
      <c r="L2349">
        <v>4075.3760000000002</v>
      </c>
      <c r="M2349">
        <v>0.05</v>
      </c>
      <c r="N2349" t="s">
        <v>18</v>
      </c>
      <c r="O2349">
        <v>841.73</v>
      </c>
      <c r="P2349">
        <v>115.99</v>
      </c>
      <c r="Q2349">
        <v>8.99</v>
      </c>
      <c r="R2349" t="s">
        <v>260</v>
      </c>
      <c r="S2349" t="s">
        <v>260</v>
      </c>
      <c r="T2349" t="s">
        <v>27</v>
      </c>
      <c r="U2349" t="s">
        <v>32</v>
      </c>
      <c r="V2349" t="s">
        <v>33</v>
      </c>
      <c r="W2349">
        <v>0.57999999999999996</v>
      </c>
    </row>
    <row r="2350" spans="1:23" x14ac:dyDescent="0.3">
      <c r="A2350" t="s">
        <v>1348</v>
      </c>
      <c r="B2350" t="s">
        <v>1349</v>
      </c>
      <c r="D2350" s="1">
        <v>40598</v>
      </c>
      <c r="E2350" s="1">
        <v>40600</v>
      </c>
      <c r="F2350" s="1" t="str">
        <f t="shared" si="158"/>
        <v>February</v>
      </c>
      <c r="G2350" s="1" t="str">
        <f t="shared" si="159"/>
        <v>2011</v>
      </c>
      <c r="H2350" s="2">
        <f t="shared" si="160"/>
        <v>2</v>
      </c>
      <c r="I2350" s="2" t="b">
        <f t="shared" si="161"/>
        <v>0</v>
      </c>
      <c r="J2350" t="s">
        <v>44</v>
      </c>
      <c r="K2350">
        <v>46</v>
      </c>
      <c r="L2350">
        <v>1736.53</v>
      </c>
      <c r="M2350">
        <v>0.1</v>
      </c>
      <c r="N2350" t="s">
        <v>18</v>
      </c>
      <c r="O2350">
        <v>457.03</v>
      </c>
      <c r="P2350">
        <v>39.479999999999997</v>
      </c>
      <c r="Q2350">
        <v>3.99</v>
      </c>
      <c r="R2350" t="s">
        <v>260</v>
      </c>
      <c r="S2350" t="s">
        <v>260</v>
      </c>
      <c r="T2350" t="s">
        <v>42</v>
      </c>
      <c r="U2350" t="s">
        <v>22</v>
      </c>
      <c r="V2350" t="s">
        <v>28</v>
      </c>
      <c r="W2350">
        <v>0.56000000000000005</v>
      </c>
    </row>
    <row r="2351" spans="1:23" x14ac:dyDescent="0.3">
      <c r="A2351" t="s">
        <v>1308</v>
      </c>
      <c r="B2351" t="s">
        <v>1309</v>
      </c>
      <c r="D2351" s="1">
        <v>40592</v>
      </c>
      <c r="E2351" s="1">
        <v>40594</v>
      </c>
      <c r="F2351" s="1" t="str">
        <f t="shared" si="158"/>
        <v>February</v>
      </c>
      <c r="G2351" s="1" t="str">
        <f t="shared" si="159"/>
        <v>2011</v>
      </c>
      <c r="H2351" s="2">
        <f t="shared" si="160"/>
        <v>2</v>
      </c>
      <c r="I2351" s="2" t="b">
        <f t="shared" si="161"/>
        <v>0</v>
      </c>
      <c r="J2351" t="s">
        <v>24</v>
      </c>
      <c r="K2351">
        <v>28</v>
      </c>
      <c r="L2351">
        <v>2905.3</v>
      </c>
      <c r="M2351">
        <v>0</v>
      </c>
      <c r="N2351" t="s">
        <v>39</v>
      </c>
      <c r="O2351">
        <v>1704</v>
      </c>
      <c r="P2351">
        <v>98.31</v>
      </c>
      <c r="Q2351">
        <v>0.49</v>
      </c>
      <c r="R2351" t="s">
        <v>260</v>
      </c>
      <c r="S2351" t="s">
        <v>260</v>
      </c>
      <c r="T2351" t="s">
        <v>21</v>
      </c>
      <c r="U2351" t="s">
        <v>22</v>
      </c>
      <c r="V2351" t="s">
        <v>57</v>
      </c>
      <c r="W2351">
        <v>0.36</v>
      </c>
    </row>
    <row r="2352" spans="1:23" x14ac:dyDescent="0.3">
      <c r="A2352" t="s">
        <v>1325</v>
      </c>
      <c r="B2352" t="s">
        <v>1326</v>
      </c>
      <c r="D2352" s="1">
        <v>40042</v>
      </c>
      <c r="E2352" s="1">
        <v>40043</v>
      </c>
      <c r="F2352" s="1" t="str">
        <f t="shared" si="158"/>
        <v>August</v>
      </c>
      <c r="G2352" s="1" t="str">
        <f t="shared" si="159"/>
        <v>2009</v>
      </c>
      <c r="H2352" s="2">
        <f t="shared" si="160"/>
        <v>1</v>
      </c>
      <c r="I2352" s="2" t="b">
        <f t="shared" si="161"/>
        <v>0</v>
      </c>
      <c r="J2352" t="s">
        <v>24</v>
      </c>
      <c r="K2352">
        <v>47</v>
      </c>
      <c r="L2352">
        <v>1982.16</v>
      </c>
      <c r="M2352">
        <v>0.03</v>
      </c>
      <c r="N2352" t="s">
        <v>18</v>
      </c>
      <c r="O2352">
        <v>267.10000000000002</v>
      </c>
      <c r="P2352">
        <v>40.99</v>
      </c>
      <c r="Q2352">
        <v>19.989999999999998</v>
      </c>
      <c r="R2352" t="s">
        <v>260</v>
      </c>
      <c r="S2352" t="s">
        <v>260</v>
      </c>
      <c r="T2352" t="s">
        <v>31</v>
      </c>
      <c r="U2352" t="s">
        <v>22</v>
      </c>
      <c r="V2352" t="s">
        <v>43</v>
      </c>
      <c r="W2352">
        <v>0.36</v>
      </c>
    </row>
    <row r="2353" spans="1:23" x14ac:dyDescent="0.3">
      <c r="A2353" t="s">
        <v>1192</v>
      </c>
      <c r="B2353" t="s">
        <v>1303</v>
      </c>
      <c r="D2353" s="1">
        <v>41097</v>
      </c>
      <c r="E2353" s="1">
        <v>41099</v>
      </c>
      <c r="F2353" s="1" t="str">
        <f t="shared" si="158"/>
        <v>July</v>
      </c>
      <c r="G2353" s="1" t="str">
        <f t="shared" si="159"/>
        <v>2012</v>
      </c>
      <c r="H2353" s="2">
        <f t="shared" si="160"/>
        <v>2</v>
      </c>
      <c r="I2353" s="2" t="b">
        <f t="shared" si="161"/>
        <v>0</v>
      </c>
      <c r="J2353" t="s">
        <v>17</v>
      </c>
      <c r="K2353">
        <v>35</v>
      </c>
      <c r="L2353">
        <v>870.75</v>
      </c>
      <c r="M2353">
        <v>0.09</v>
      </c>
      <c r="N2353" t="s">
        <v>18</v>
      </c>
      <c r="O2353">
        <v>100.5</v>
      </c>
      <c r="P2353">
        <v>26.64</v>
      </c>
      <c r="Q2353">
        <v>5.3</v>
      </c>
      <c r="R2353" t="s">
        <v>260</v>
      </c>
      <c r="S2353" t="s">
        <v>260</v>
      </c>
      <c r="T2353" t="s">
        <v>27</v>
      </c>
      <c r="U2353" t="s">
        <v>36</v>
      </c>
      <c r="V2353" t="s">
        <v>67</v>
      </c>
    </row>
    <row r="2354" spans="1:23" x14ac:dyDescent="0.3">
      <c r="A2354" t="s">
        <v>1192</v>
      </c>
      <c r="B2354" t="s">
        <v>1303</v>
      </c>
      <c r="D2354" s="1">
        <v>41097</v>
      </c>
      <c r="E2354" s="1">
        <v>41099</v>
      </c>
      <c r="F2354" s="1" t="str">
        <f t="shared" si="158"/>
        <v>July</v>
      </c>
      <c r="G2354" s="1" t="str">
        <f t="shared" si="159"/>
        <v>2012</v>
      </c>
      <c r="H2354" s="2">
        <f t="shared" si="160"/>
        <v>2</v>
      </c>
      <c r="I2354" s="2" t="b">
        <f t="shared" si="161"/>
        <v>0</v>
      </c>
      <c r="J2354" t="s">
        <v>17</v>
      </c>
      <c r="K2354">
        <v>13</v>
      </c>
      <c r="L2354">
        <v>43.37</v>
      </c>
      <c r="M2354">
        <v>0.02</v>
      </c>
      <c r="N2354" t="s">
        <v>18</v>
      </c>
      <c r="O2354">
        <v>9.5299999999999994</v>
      </c>
      <c r="P2354">
        <v>3.08</v>
      </c>
      <c r="Q2354">
        <v>0.99</v>
      </c>
      <c r="R2354" t="s">
        <v>260</v>
      </c>
      <c r="S2354" t="s">
        <v>260</v>
      </c>
      <c r="T2354" t="s">
        <v>27</v>
      </c>
      <c r="U2354" t="s">
        <v>36</v>
      </c>
      <c r="V2354" t="s">
        <v>37</v>
      </c>
      <c r="W2354">
        <v>0.48</v>
      </c>
    </row>
    <row r="2355" spans="1:23" x14ac:dyDescent="0.3">
      <c r="A2355" t="s">
        <v>1192</v>
      </c>
      <c r="B2355" t="s">
        <v>1303</v>
      </c>
      <c r="D2355" s="1">
        <v>40230</v>
      </c>
      <c r="E2355" s="1">
        <v>40232</v>
      </c>
      <c r="F2355" s="1" t="str">
        <f t="shared" si="158"/>
        <v>February</v>
      </c>
      <c r="G2355" s="1" t="str">
        <f t="shared" si="159"/>
        <v>2010</v>
      </c>
      <c r="H2355" s="2">
        <f t="shared" si="160"/>
        <v>2</v>
      </c>
      <c r="I2355" s="2" t="b">
        <f t="shared" si="161"/>
        <v>0</v>
      </c>
      <c r="J2355" t="s">
        <v>34</v>
      </c>
      <c r="K2355">
        <v>29</v>
      </c>
      <c r="L2355">
        <v>61.22</v>
      </c>
      <c r="M2355">
        <v>0.06</v>
      </c>
      <c r="N2355" t="s">
        <v>39</v>
      </c>
      <c r="O2355">
        <v>-76.88</v>
      </c>
      <c r="P2355">
        <v>1.74</v>
      </c>
      <c r="Q2355">
        <v>4.08</v>
      </c>
      <c r="R2355" t="s">
        <v>260</v>
      </c>
      <c r="S2355" t="s">
        <v>260</v>
      </c>
      <c r="T2355" t="s">
        <v>42</v>
      </c>
      <c r="U2355" t="s">
        <v>36</v>
      </c>
      <c r="V2355" t="s">
        <v>37</v>
      </c>
      <c r="W2355">
        <v>0.53</v>
      </c>
    </row>
    <row r="2356" spans="1:23" x14ac:dyDescent="0.3">
      <c r="A2356" t="s">
        <v>939</v>
      </c>
      <c r="B2356" t="s">
        <v>1282</v>
      </c>
      <c r="D2356" s="1">
        <v>40451</v>
      </c>
      <c r="E2356" s="1">
        <v>40451</v>
      </c>
      <c r="F2356" s="1" t="str">
        <f t="shared" si="158"/>
        <v>September</v>
      </c>
      <c r="G2356" s="1" t="str">
        <f t="shared" si="159"/>
        <v>2010</v>
      </c>
      <c r="H2356" s="2">
        <f t="shared" si="160"/>
        <v>0</v>
      </c>
      <c r="I2356" s="2" t="str">
        <f t="shared" si="161"/>
        <v>FREE DELIVERY</v>
      </c>
      <c r="J2356" t="s">
        <v>17</v>
      </c>
      <c r="K2356">
        <v>9</v>
      </c>
      <c r="L2356">
        <v>52.93</v>
      </c>
      <c r="M2356">
        <v>0</v>
      </c>
      <c r="N2356" t="s">
        <v>18</v>
      </c>
      <c r="O2356">
        <v>5.34</v>
      </c>
      <c r="P2356">
        <v>5.58</v>
      </c>
      <c r="Q2356">
        <v>0.7</v>
      </c>
      <c r="R2356" t="s">
        <v>260</v>
      </c>
      <c r="S2356" t="s">
        <v>260</v>
      </c>
      <c r="T2356" t="s">
        <v>21</v>
      </c>
      <c r="U2356" t="s">
        <v>22</v>
      </c>
      <c r="V2356" t="s">
        <v>60</v>
      </c>
      <c r="W2356">
        <v>0.6</v>
      </c>
    </row>
    <row r="2357" spans="1:23" x14ac:dyDescent="0.3">
      <c r="A2357" t="s">
        <v>939</v>
      </c>
      <c r="B2357" t="s">
        <v>1282</v>
      </c>
      <c r="D2357" s="1">
        <v>40451</v>
      </c>
      <c r="E2357" s="1">
        <v>40455</v>
      </c>
      <c r="F2357" s="1" t="str">
        <f t="shared" si="158"/>
        <v>October</v>
      </c>
      <c r="G2357" s="1" t="str">
        <f t="shared" si="159"/>
        <v>2010</v>
      </c>
      <c r="H2357" s="2">
        <f t="shared" si="160"/>
        <v>4</v>
      </c>
      <c r="I2357" s="2" t="b">
        <f t="shared" si="161"/>
        <v>0</v>
      </c>
      <c r="J2357" t="s">
        <v>17</v>
      </c>
      <c r="K2357">
        <v>25</v>
      </c>
      <c r="L2357">
        <v>145.13</v>
      </c>
      <c r="M2357">
        <v>0.03</v>
      </c>
      <c r="N2357" t="s">
        <v>18</v>
      </c>
      <c r="O2357">
        <v>-42.45</v>
      </c>
      <c r="P2357">
        <v>5.78</v>
      </c>
      <c r="Q2357">
        <v>4.96</v>
      </c>
      <c r="R2357" t="s">
        <v>260</v>
      </c>
      <c r="S2357" t="s">
        <v>260</v>
      </c>
      <c r="T2357" t="s">
        <v>21</v>
      </c>
      <c r="U2357" t="s">
        <v>22</v>
      </c>
      <c r="V2357" t="s">
        <v>43</v>
      </c>
      <c r="W2357">
        <v>0.36</v>
      </c>
    </row>
    <row r="2358" spans="1:23" x14ac:dyDescent="0.3">
      <c r="A2358" t="s">
        <v>937</v>
      </c>
      <c r="B2358" t="s">
        <v>1305</v>
      </c>
      <c r="D2358" s="1">
        <v>40068</v>
      </c>
      <c r="E2358" s="1">
        <v>40069</v>
      </c>
      <c r="F2358" s="1" t="str">
        <f t="shared" si="158"/>
        <v>September</v>
      </c>
      <c r="G2358" s="1" t="str">
        <f t="shared" si="159"/>
        <v>2009</v>
      </c>
      <c r="H2358" s="2">
        <f t="shared" si="160"/>
        <v>1</v>
      </c>
      <c r="I2358" s="2" t="b">
        <f t="shared" si="161"/>
        <v>0</v>
      </c>
      <c r="J2358" t="s">
        <v>52</v>
      </c>
      <c r="K2358">
        <v>4</v>
      </c>
      <c r="L2358">
        <v>345.57</v>
      </c>
      <c r="M2358">
        <v>0.06</v>
      </c>
      <c r="N2358" t="s">
        <v>18</v>
      </c>
      <c r="O2358">
        <v>-218.77</v>
      </c>
      <c r="P2358">
        <v>80.98</v>
      </c>
      <c r="Q2358">
        <v>35</v>
      </c>
      <c r="R2358" t="s">
        <v>260</v>
      </c>
      <c r="S2358" t="s">
        <v>260</v>
      </c>
      <c r="T2358" t="s">
        <v>42</v>
      </c>
      <c r="U2358" t="s">
        <v>22</v>
      </c>
      <c r="V2358" t="s">
        <v>23</v>
      </c>
      <c r="W2358">
        <v>0.81</v>
      </c>
    </row>
    <row r="2359" spans="1:23" x14ac:dyDescent="0.3">
      <c r="A2359" t="s">
        <v>1290</v>
      </c>
      <c r="B2359" t="s">
        <v>1291</v>
      </c>
      <c r="D2359" s="1">
        <v>39998</v>
      </c>
      <c r="E2359" s="1">
        <v>40000</v>
      </c>
      <c r="F2359" s="1" t="str">
        <f t="shared" si="158"/>
        <v>July</v>
      </c>
      <c r="G2359" s="1" t="str">
        <f t="shared" si="159"/>
        <v>2009</v>
      </c>
      <c r="H2359" s="2">
        <f t="shared" si="160"/>
        <v>2</v>
      </c>
      <c r="I2359" s="2" t="b">
        <f t="shared" si="161"/>
        <v>0</v>
      </c>
      <c r="J2359" t="s">
        <v>44</v>
      </c>
      <c r="K2359">
        <v>39</v>
      </c>
      <c r="L2359">
        <v>916.05</v>
      </c>
      <c r="M2359">
        <v>0.08</v>
      </c>
      <c r="N2359" t="s">
        <v>18</v>
      </c>
      <c r="O2359">
        <v>-21.9</v>
      </c>
      <c r="P2359">
        <v>24.92</v>
      </c>
      <c r="Q2359">
        <v>12.98</v>
      </c>
      <c r="R2359" t="s">
        <v>260</v>
      </c>
      <c r="S2359" t="s">
        <v>260</v>
      </c>
      <c r="T2359" t="s">
        <v>27</v>
      </c>
      <c r="U2359" t="s">
        <v>22</v>
      </c>
      <c r="V2359" t="s">
        <v>29</v>
      </c>
      <c r="W2359">
        <v>0.39</v>
      </c>
    </row>
    <row r="2360" spans="1:23" x14ac:dyDescent="0.3">
      <c r="A2360" t="s">
        <v>1333</v>
      </c>
      <c r="B2360" t="s">
        <v>1334</v>
      </c>
      <c r="D2360" s="1">
        <v>40939</v>
      </c>
      <c r="E2360" s="1">
        <v>40940</v>
      </c>
      <c r="F2360" s="1" t="str">
        <f t="shared" si="158"/>
        <v>February</v>
      </c>
      <c r="G2360" s="1" t="str">
        <f t="shared" si="159"/>
        <v>2012</v>
      </c>
      <c r="H2360" s="2">
        <f t="shared" si="160"/>
        <v>1</v>
      </c>
      <c r="I2360" s="2" t="b">
        <f t="shared" si="161"/>
        <v>0</v>
      </c>
      <c r="J2360" t="s">
        <v>34</v>
      </c>
      <c r="K2360">
        <v>21</v>
      </c>
      <c r="L2360">
        <v>787.63</v>
      </c>
      <c r="M2360">
        <v>0.05</v>
      </c>
      <c r="N2360" t="s">
        <v>18</v>
      </c>
      <c r="O2360">
        <v>140.22</v>
      </c>
      <c r="P2360">
        <v>39.479999999999997</v>
      </c>
      <c r="Q2360">
        <v>1.99</v>
      </c>
      <c r="R2360" t="s">
        <v>260</v>
      </c>
      <c r="S2360" t="s">
        <v>260</v>
      </c>
      <c r="T2360" t="s">
        <v>27</v>
      </c>
      <c r="U2360" t="s">
        <v>32</v>
      </c>
      <c r="V2360" t="s">
        <v>48</v>
      </c>
      <c r="W2360">
        <v>0.54</v>
      </c>
    </row>
    <row r="2361" spans="1:23" x14ac:dyDescent="0.3">
      <c r="A2361" t="s">
        <v>1055</v>
      </c>
      <c r="B2361" t="s">
        <v>1342</v>
      </c>
      <c r="D2361" s="1">
        <v>40825</v>
      </c>
      <c r="E2361" s="1">
        <v>40834</v>
      </c>
      <c r="F2361" s="1" t="str">
        <f t="shared" si="158"/>
        <v>October</v>
      </c>
      <c r="G2361" s="1" t="str">
        <f t="shared" si="159"/>
        <v>2011</v>
      </c>
      <c r="H2361" s="2">
        <f t="shared" si="160"/>
        <v>9</v>
      </c>
      <c r="I2361" s="2" t="b">
        <f t="shared" si="161"/>
        <v>0</v>
      </c>
      <c r="J2361" t="s">
        <v>17</v>
      </c>
      <c r="K2361">
        <v>21</v>
      </c>
      <c r="L2361">
        <v>1223.1099999999999</v>
      </c>
      <c r="M2361">
        <v>0</v>
      </c>
      <c r="N2361" t="s">
        <v>39</v>
      </c>
      <c r="O2361">
        <v>161.72</v>
      </c>
      <c r="P2361">
        <v>56.96</v>
      </c>
      <c r="Q2361">
        <v>13.22</v>
      </c>
      <c r="R2361" t="s">
        <v>260</v>
      </c>
      <c r="S2361" t="s">
        <v>260</v>
      </c>
      <c r="T2361" t="s">
        <v>27</v>
      </c>
      <c r="U2361" t="s">
        <v>22</v>
      </c>
      <c r="V2361" t="s">
        <v>28</v>
      </c>
      <c r="W2361">
        <v>0.56000000000000005</v>
      </c>
    </row>
    <row r="2362" spans="1:23" x14ac:dyDescent="0.3">
      <c r="A2362" t="s">
        <v>1331</v>
      </c>
      <c r="B2362" t="s">
        <v>1332</v>
      </c>
      <c r="D2362" s="1">
        <v>40941</v>
      </c>
      <c r="E2362" s="1">
        <v>40941</v>
      </c>
      <c r="F2362" s="1" t="str">
        <f t="shared" si="158"/>
        <v>February</v>
      </c>
      <c r="G2362" s="1" t="str">
        <f t="shared" si="159"/>
        <v>2012</v>
      </c>
      <c r="H2362" s="2">
        <f t="shared" si="160"/>
        <v>0</v>
      </c>
      <c r="I2362" s="2" t="str">
        <f t="shared" si="161"/>
        <v>FREE DELIVERY</v>
      </c>
      <c r="J2362" t="s">
        <v>44</v>
      </c>
      <c r="K2362">
        <v>36</v>
      </c>
      <c r="L2362">
        <v>66.41</v>
      </c>
      <c r="M2362">
        <v>0.04</v>
      </c>
      <c r="N2362" t="s">
        <v>18</v>
      </c>
      <c r="O2362">
        <v>0.37</v>
      </c>
      <c r="P2362">
        <v>1.88</v>
      </c>
      <c r="Q2362">
        <v>0.79</v>
      </c>
      <c r="R2362" t="s">
        <v>260</v>
      </c>
      <c r="S2362" t="s">
        <v>260</v>
      </c>
      <c r="T2362" t="s">
        <v>42</v>
      </c>
      <c r="U2362" t="s">
        <v>22</v>
      </c>
      <c r="V2362" t="s">
        <v>46</v>
      </c>
      <c r="W2362">
        <v>0.5</v>
      </c>
    </row>
    <row r="2363" spans="1:23" x14ac:dyDescent="0.3">
      <c r="A2363" t="s">
        <v>939</v>
      </c>
      <c r="B2363" t="s">
        <v>1294</v>
      </c>
      <c r="D2363" s="1">
        <v>39854</v>
      </c>
      <c r="E2363" s="1">
        <v>39855</v>
      </c>
      <c r="F2363" s="1" t="str">
        <f t="shared" si="158"/>
        <v>February</v>
      </c>
      <c r="G2363" s="1" t="str">
        <f t="shared" si="159"/>
        <v>2009</v>
      </c>
      <c r="H2363" s="2">
        <f t="shared" si="160"/>
        <v>1</v>
      </c>
      <c r="I2363" s="2" t="b">
        <f t="shared" si="161"/>
        <v>0</v>
      </c>
      <c r="J2363" t="s">
        <v>44</v>
      </c>
      <c r="K2363">
        <v>22</v>
      </c>
      <c r="L2363">
        <v>138.24</v>
      </c>
      <c r="M2363">
        <v>0.06</v>
      </c>
      <c r="N2363" t="s">
        <v>18</v>
      </c>
      <c r="O2363">
        <v>-48.22</v>
      </c>
      <c r="P2363">
        <v>6.37</v>
      </c>
      <c r="Q2363">
        <v>5.19</v>
      </c>
      <c r="R2363" t="s">
        <v>260</v>
      </c>
      <c r="S2363" t="s">
        <v>260</v>
      </c>
      <c r="T2363" t="s">
        <v>31</v>
      </c>
      <c r="U2363" t="s">
        <v>22</v>
      </c>
      <c r="V2363" t="s">
        <v>29</v>
      </c>
      <c r="W2363">
        <v>0.38</v>
      </c>
    </row>
    <row r="2364" spans="1:23" x14ac:dyDescent="0.3">
      <c r="A2364" t="s">
        <v>1275</v>
      </c>
      <c r="B2364" t="s">
        <v>1276</v>
      </c>
      <c r="D2364" s="1">
        <v>40685</v>
      </c>
      <c r="E2364" s="1">
        <v>40686</v>
      </c>
      <c r="F2364" s="1" t="str">
        <f t="shared" si="158"/>
        <v>May</v>
      </c>
      <c r="G2364" s="1" t="str">
        <f t="shared" si="159"/>
        <v>2011</v>
      </c>
      <c r="H2364" s="2">
        <f t="shared" si="160"/>
        <v>1</v>
      </c>
      <c r="I2364" s="2" t="b">
        <f t="shared" si="161"/>
        <v>0</v>
      </c>
      <c r="J2364" t="s">
        <v>24</v>
      </c>
      <c r="K2364">
        <v>22</v>
      </c>
      <c r="L2364">
        <v>846.59</v>
      </c>
      <c r="M2364">
        <v>0.08</v>
      </c>
      <c r="N2364" t="s">
        <v>18</v>
      </c>
      <c r="O2364">
        <v>-1.95</v>
      </c>
      <c r="P2364">
        <v>40.89</v>
      </c>
      <c r="Q2364">
        <v>18.98</v>
      </c>
      <c r="R2364" t="s">
        <v>260</v>
      </c>
      <c r="S2364" t="s">
        <v>260</v>
      </c>
      <c r="T2364" t="s">
        <v>31</v>
      </c>
      <c r="U2364" t="s">
        <v>36</v>
      </c>
      <c r="V2364" t="s">
        <v>37</v>
      </c>
      <c r="W2364">
        <v>0.56999999999999995</v>
      </c>
    </row>
    <row r="2365" spans="1:23" x14ac:dyDescent="0.3">
      <c r="A2365" t="s">
        <v>937</v>
      </c>
      <c r="B2365" t="s">
        <v>1305</v>
      </c>
      <c r="D2365" s="1">
        <v>40080</v>
      </c>
      <c r="E2365" s="1">
        <v>40081</v>
      </c>
      <c r="F2365" s="1" t="str">
        <f t="shared" si="158"/>
        <v>September</v>
      </c>
      <c r="G2365" s="1" t="str">
        <f t="shared" si="159"/>
        <v>2009</v>
      </c>
      <c r="H2365" s="2">
        <f t="shared" si="160"/>
        <v>1</v>
      </c>
      <c r="I2365" s="2" t="b">
        <f t="shared" si="161"/>
        <v>0</v>
      </c>
      <c r="J2365" t="s">
        <v>44</v>
      </c>
      <c r="K2365">
        <v>45</v>
      </c>
      <c r="L2365">
        <v>338.85</v>
      </c>
      <c r="M2365">
        <v>0.04</v>
      </c>
      <c r="N2365" t="s">
        <v>18</v>
      </c>
      <c r="O2365">
        <v>-170.18</v>
      </c>
      <c r="P2365">
        <v>7.3</v>
      </c>
      <c r="Q2365">
        <v>7.72</v>
      </c>
      <c r="R2365" t="s">
        <v>260</v>
      </c>
      <c r="S2365" t="s">
        <v>260</v>
      </c>
      <c r="T2365" t="s">
        <v>42</v>
      </c>
      <c r="U2365" t="s">
        <v>22</v>
      </c>
      <c r="V2365" t="s">
        <v>29</v>
      </c>
      <c r="W2365">
        <v>0.38</v>
      </c>
    </row>
    <row r="2366" spans="1:23" x14ac:dyDescent="0.3">
      <c r="A2366" t="s">
        <v>937</v>
      </c>
      <c r="B2366" t="s">
        <v>1305</v>
      </c>
      <c r="D2366" s="1">
        <v>40080</v>
      </c>
      <c r="E2366" s="1">
        <v>40081</v>
      </c>
      <c r="F2366" s="1" t="str">
        <f t="shared" si="158"/>
        <v>September</v>
      </c>
      <c r="G2366" s="1" t="str">
        <f t="shared" si="159"/>
        <v>2009</v>
      </c>
      <c r="H2366" s="2">
        <f t="shared" si="160"/>
        <v>1</v>
      </c>
      <c r="I2366" s="2" t="b">
        <f t="shared" si="161"/>
        <v>0</v>
      </c>
      <c r="J2366" t="s">
        <v>44</v>
      </c>
      <c r="K2366">
        <v>11</v>
      </c>
      <c r="L2366">
        <v>43.25</v>
      </c>
      <c r="M2366">
        <v>0.06</v>
      </c>
      <c r="N2366" t="s">
        <v>18</v>
      </c>
      <c r="O2366">
        <v>-9.68</v>
      </c>
      <c r="P2366">
        <v>3.95</v>
      </c>
      <c r="Q2366">
        <v>2</v>
      </c>
      <c r="R2366" t="s">
        <v>260</v>
      </c>
      <c r="S2366" t="s">
        <v>260</v>
      </c>
      <c r="T2366" t="s">
        <v>42</v>
      </c>
      <c r="U2366" t="s">
        <v>22</v>
      </c>
      <c r="V2366" t="s">
        <v>46</v>
      </c>
      <c r="W2366">
        <v>0.53</v>
      </c>
    </row>
    <row r="2367" spans="1:23" x14ac:dyDescent="0.3">
      <c r="A2367" t="s">
        <v>1214</v>
      </c>
      <c r="B2367" t="s">
        <v>1304</v>
      </c>
      <c r="D2367" s="1">
        <v>40553</v>
      </c>
      <c r="E2367" s="1">
        <v>40558</v>
      </c>
      <c r="F2367" s="1" t="str">
        <f t="shared" si="158"/>
        <v>January</v>
      </c>
      <c r="G2367" s="1" t="str">
        <f t="shared" si="159"/>
        <v>2011</v>
      </c>
      <c r="H2367" s="2">
        <f t="shared" si="160"/>
        <v>5</v>
      </c>
      <c r="I2367" s="2" t="b">
        <f t="shared" si="161"/>
        <v>0</v>
      </c>
      <c r="J2367" t="s">
        <v>17</v>
      </c>
      <c r="K2367">
        <v>36</v>
      </c>
      <c r="L2367">
        <v>188.34</v>
      </c>
      <c r="M2367">
        <v>0.04</v>
      </c>
      <c r="N2367" t="s">
        <v>18</v>
      </c>
      <c r="O2367">
        <v>-110.16</v>
      </c>
      <c r="P2367">
        <v>5.18</v>
      </c>
      <c r="Q2367">
        <v>5.74</v>
      </c>
      <c r="R2367" t="s">
        <v>260</v>
      </c>
      <c r="S2367" t="s">
        <v>260</v>
      </c>
      <c r="T2367" t="s">
        <v>21</v>
      </c>
      <c r="U2367" t="s">
        <v>22</v>
      </c>
      <c r="V2367" t="s">
        <v>29</v>
      </c>
      <c r="W2367">
        <v>0.36</v>
      </c>
    </row>
    <row r="2368" spans="1:23" x14ac:dyDescent="0.3">
      <c r="A2368" t="s">
        <v>1214</v>
      </c>
      <c r="B2368" t="s">
        <v>1304</v>
      </c>
      <c r="D2368" s="1">
        <v>40553</v>
      </c>
      <c r="E2368" s="1">
        <v>40555</v>
      </c>
      <c r="F2368" s="1" t="str">
        <f t="shared" si="158"/>
        <v>January</v>
      </c>
      <c r="G2368" s="1" t="str">
        <f t="shared" si="159"/>
        <v>2011</v>
      </c>
      <c r="H2368" s="2">
        <f t="shared" si="160"/>
        <v>2</v>
      </c>
      <c r="I2368" s="2" t="b">
        <f t="shared" si="161"/>
        <v>0</v>
      </c>
      <c r="J2368" t="s">
        <v>17</v>
      </c>
      <c r="K2368">
        <v>3</v>
      </c>
      <c r="L2368">
        <v>32.49</v>
      </c>
      <c r="M2368">
        <v>0.08</v>
      </c>
      <c r="N2368" t="s">
        <v>18</v>
      </c>
      <c r="O2368">
        <v>-5.05</v>
      </c>
      <c r="P2368">
        <v>10.94</v>
      </c>
      <c r="Q2368">
        <v>1.39</v>
      </c>
      <c r="R2368" t="s">
        <v>260</v>
      </c>
      <c r="S2368" t="s">
        <v>260</v>
      </c>
      <c r="T2368" t="s">
        <v>21</v>
      </c>
      <c r="U2368" t="s">
        <v>22</v>
      </c>
      <c r="V2368" t="s">
        <v>51</v>
      </c>
      <c r="W2368">
        <v>0.35</v>
      </c>
    </row>
    <row r="2369" spans="1:23" x14ac:dyDescent="0.3">
      <c r="A2369" t="s">
        <v>1214</v>
      </c>
      <c r="B2369" t="s">
        <v>1304</v>
      </c>
      <c r="D2369" s="1">
        <v>40553</v>
      </c>
      <c r="E2369" s="1">
        <v>40558</v>
      </c>
      <c r="F2369" s="1" t="str">
        <f t="shared" si="158"/>
        <v>January</v>
      </c>
      <c r="G2369" s="1" t="str">
        <f t="shared" si="159"/>
        <v>2011</v>
      </c>
      <c r="H2369" s="2">
        <f t="shared" si="160"/>
        <v>5</v>
      </c>
      <c r="I2369" s="2" t="b">
        <f t="shared" si="161"/>
        <v>0</v>
      </c>
      <c r="J2369" t="s">
        <v>17</v>
      </c>
      <c r="K2369">
        <v>26</v>
      </c>
      <c r="L2369">
        <v>1493.8579999999999</v>
      </c>
      <c r="M2369">
        <v>0.02</v>
      </c>
      <c r="N2369" t="s">
        <v>18</v>
      </c>
      <c r="O2369">
        <v>183.24</v>
      </c>
      <c r="P2369">
        <v>65.989999999999995</v>
      </c>
      <c r="Q2369">
        <v>8.8000000000000007</v>
      </c>
      <c r="R2369" t="s">
        <v>260</v>
      </c>
      <c r="S2369" t="s">
        <v>260</v>
      </c>
      <c r="T2369" t="s">
        <v>21</v>
      </c>
      <c r="U2369" t="s">
        <v>32</v>
      </c>
      <c r="V2369" t="s">
        <v>33</v>
      </c>
      <c r="W2369">
        <v>0.57999999999999996</v>
      </c>
    </row>
    <row r="2370" spans="1:23" x14ac:dyDescent="0.3">
      <c r="A2370" t="s">
        <v>1277</v>
      </c>
      <c r="B2370" t="s">
        <v>1030</v>
      </c>
      <c r="D2370" s="1">
        <v>40381</v>
      </c>
      <c r="E2370" s="1">
        <v>40382</v>
      </c>
      <c r="F2370" s="1" t="str">
        <f t="shared" si="158"/>
        <v>July</v>
      </c>
      <c r="G2370" s="1" t="str">
        <f t="shared" si="159"/>
        <v>2010</v>
      </c>
      <c r="H2370" s="2">
        <f t="shared" si="160"/>
        <v>1</v>
      </c>
      <c r="I2370" s="2" t="b">
        <f t="shared" si="161"/>
        <v>0</v>
      </c>
      <c r="J2370" t="s">
        <v>24</v>
      </c>
      <c r="K2370">
        <v>18</v>
      </c>
      <c r="L2370">
        <v>50.15</v>
      </c>
      <c r="M2370">
        <v>0.09</v>
      </c>
      <c r="N2370" t="s">
        <v>18</v>
      </c>
      <c r="O2370">
        <v>-2.39</v>
      </c>
      <c r="P2370">
        <v>2.78</v>
      </c>
      <c r="Q2370">
        <v>0.97</v>
      </c>
      <c r="R2370" t="s">
        <v>260</v>
      </c>
      <c r="S2370" t="s">
        <v>260</v>
      </c>
      <c r="T2370" t="s">
        <v>42</v>
      </c>
      <c r="U2370" t="s">
        <v>22</v>
      </c>
      <c r="V2370" t="s">
        <v>60</v>
      </c>
      <c r="W2370">
        <v>0.59</v>
      </c>
    </row>
    <row r="2371" spans="1:23" x14ac:dyDescent="0.3">
      <c r="A2371" t="s">
        <v>1285</v>
      </c>
      <c r="B2371" t="s">
        <v>1286</v>
      </c>
      <c r="D2371" s="1">
        <v>41025</v>
      </c>
      <c r="E2371" s="1">
        <v>41026</v>
      </c>
      <c r="F2371" s="1" t="str">
        <f t="shared" ref="F2371:F2434" si="162">TEXT(E2371,"mmmm")</f>
        <v>April</v>
      </c>
      <c r="G2371" s="1" t="str">
        <f t="shared" ref="G2371:G2434" si="163">TEXT(E2371,"yyyy")</f>
        <v>2012</v>
      </c>
      <c r="H2371" s="2">
        <f t="shared" ref="H2371:H2434" si="164">E2371-D2371</f>
        <v>1</v>
      </c>
      <c r="I2371" s="2" t="b">
        <f t="shared" ref="I2371:I2434" si="165">IF(H2371&lt;1,IF(AND(H2371&gt;0,H2371&lt;2),"ONE DAY", "FREE DELIVERY"))</f>
        <v>0</v>
      </c>
      <c r="J2371" t="s">
        <v>34</v>
      </c>
      <c r="K2371">
        <v>40</v>
      </c>
      <c r="L2371">
        <v>3060.37</v>
      </c>
      <c r="M2371">
        <v>7.0000000000000007E-2</v>
      </c>
      <c r="N2371" t="s">
        <v>18</v>
      </c>
      <c r="O2371">
        <v>234.03</v>
      </c>
      <c r="P2371">
        <v>77.510000000000005</v>
      </c>
      <c r="Q2371">
        <v>4</v>
      </c>
      <c r="R2371" t="s">
        <v>260</v>
      </c>
      <c r="S2371" t="s">
        <v>260</v>
      </c>
      <c r="T2371" t="s">
        <v>31</v>
      </c>
      <c r="U2371" t="s">
        <v>32</v>
      </c>
      <c r="V2371" t="s">
        <v>48</v>
      </c>
      <c r="W2371">
        <v>0.76</v>
      </c>
    </row>
    <row r="2372" spans="1:23" x14ac:dyDescent="0.3">
      <c r="A2372" t="s">
        <v>1285</v>
      </c>
      <c r="B2372" t="s">
        <v>1286</v>
      </c>
      <c r="D2372" s="1">
        <v>41025</v>
      </c>
      <c r="E2372" s="1">
        <v>41027</v>
      </c>
      <c r="F2372" s="1" t="str">
        <f t="shared" si="162"/>
        <v>April</v>
      </c>
      <c r="G2372" s="1" t="str">
        <f t="shared" si="163"/>
        <v>2012</v>
      </c>
      <c r="H2372" s="2">
        <f t="shared" si="164"/>
        <v>2</v>
      </c>
      <c r="I2372" s="2" t="b">
        <f t="shared" si="165"/>
        <v>0</v>
      </c>
      <c r="J2372" t="s">
        <v>34</v>
      </c>
      <c r="K2372">
        <v>5</v>
      </c>
      <c r="L2372">
        <v>25.31</v>
      </c>
      <c r="M2372">
        <v>0.05</v>
      </c>
      <c r="N2372" t="s">
        <v>18</v>
      </c>
      <c r="O2372">
        <v>-0.5</v>
      </c>
      <c r="P2372">
        <v>4.84</v>
      </c>
      <c r="Q2372">
        <v>0.71</v>
      </c>
      <c r="R2372" t="s">
        <v>260</v>
      </c>
      <c r="S2372" t="s">
        <v>260</v>
      </c>
      <c r="T2372" t="s">
        <v>31</v>
      </c>
      <c r="U2372" t="s">
        <v>22</v>
      </c>
      <c r="V2372" t="s">
        <v>60</v>
      </c>
      <c r="W2372">
        <v>0.52</v>
      </c>
    </row>
    <row r="2373" spans="1:23" x14ac:dyDescent="0.3">
      <c r="A2373" t="s">
        <v>1275</v>
      </c>
      <c r="B2373" t="s">
        <v>1276</v>
      </c>
      <c r="D2373" s="1">
        <v>40533</v>
      </c>
      <c r="E2373" s="1">
        <v>40534</v>
      </c>
      <c r="F2373" s="1" t="str">
        <f t="shared" si="162"/>
        <v>December</v>
      </c>
      <c r="G2373" s="1" t="str">
        <f t="shared" si="163"/>
        <v>2010</v>
      </c>
      <c r="H2373" s="2">
        <f t="shared" si="164"/>
        <v>1</v>
      </c>
      <c r="I2373" s="2" t="b">
        <f t="shared" si="165"/>
        <v>0</v>
      </c>
      <c r="J2373" t="s">
        <v>44</v>
      </c>
      <c r="K2373">
        <v>15</v>
      </c>
      <c r="L2373">
        <v>102.32</v>
      </c>
      <c r="M2373">
        <v>0.08</v>
      </c>
      <c r="N2373" t="s">
        <v>18</v>
      </c>
      <c r="O2373">
        <v>-32.700000000000003</v>
      </c>
      <c r="P2373">
        <v>6.48</v>
      </c>
      <c r="Q2373">
        <v>5.74</v>
      </c>
      <c r="R2373" t="s">
        <v>260</v>
      </c>
      <c r="S2373" t="s">
        <v>260</v>
      </c>
      <c r="T2373" t="s">
        <v>31</v>
      </c>
      <c r="U2373" t="s">
        <v>22</v>
      </c>
      <c r="V2373" t="s">
        <v>43</v>
      </c>
      <c r="W2373">
        <v>0.37</v>
      </c>
    </row>
    <row r="2374" spans="1:23" x14ac:dyDescent="0.3">
      <c r="A2374" t="s">
        <v>1290</v>
      </c>
      <c r="B2374" t="s">
        <v>1291</v>
      </c>
      <c r="D2374" s="1">
        <v>40819</v>
      </c>
      <c r="E2374" s="1">
        <v>40821</v>
      </c>
      <c r="F2374" s="1" t="str">
        <f t="shared" si="162"/>
        <v>October</v>
      </c>
      <c r="G2374" s="1" t="str">
        <f t="shared" si="163"/>
        <v>2011</v>
      </c>
      <c r="H2374" s="2">
        <f t="shared" si="164"/>
        <v>2</v>
      </c>
      <c r="I2374" s="2" t="b">
        <f t="shared" si="165"/>
        <v>0</v>
      </c>
      <c r="J2374" t="s">
        <v>17</v>
      </c>
      <c r="K2374">
        <v>48</v>
      </c>
      <c r="L2374">
        <v>945.54</v>
      </c>
      <c r="M2374">
        <v>0.03</v>
      </c>
      <c r="N2374" t="s">
        <v>18</v>
      </c>
      <c r="O2374">
        <v>254.58</v>
      </c>
      <c r="P2374">
        <v>19.98</v>
      </c>
      <c r="Q2374">
        <v>5.97</v>
      </c>
      <c r="R2374" t="s">
        <v>260</v>
      </c>
      <c r="S2374" t="s">
        <v>260</v>
      </c>
      <c r="T2374" t="s">
        <v>27</v>
      </c>
      <c r="U2374" t="s">
        <v>22</v>
      </c>
      <c r="V2374" t="s">
        <v>43</v>
      </c>
      <c r="W2374">
        <v>0.38</v>
      </c>
    </row>
    <row r="2375" spans="1:23" x14ac:dyDescent="0.3">
      <c r="A2375" t="s">
        <v>1285</v>
      </c>
      <c r="B2375" t="s">
        <v>1286</v>
      </c>
      <c r="D2375" s="1">
        <v>40225</v>
      </c>
      <c r="E2375" s="1">
        <v>40232</v>
      </c>
      <c r="F2375" s="1" t="str">
        <f t="shared" si="162"/>
        <v>February</v>
      </c>
      <c r="G2375" s="1" t="str">
        <f t="shared" si="163"/>
        <v>2010</v>
      </c>
      <c r="H2375" s="2">
        <f t="shared" si="164"/>
        <v>7</v>
      </c>
      <c r="I2375" s="2" t="b">
        <f t="shared" si="165"/>
        <v>0</v>
      </c>
      <c r="J2375" t="s">
        <v>17</v>
      </c>
      <c r="K2375">
        <v>27</v>
      </c>
      <c r="L2375">
        <v>141.56</v>
      </c>
      <c r="M2375">
        <v>0.1</v>
      </c>
      <c r="N2375" t="s">
        <v>18</v>
      </c>
      <c r="O2375">
        <v>-2.85</v>
      </c>
      <c r="P2375">
        <v>5.28</v>
      </c>
      <c r="Q2375">
        <v>2.99</v>
      </c>
      <c r="R2375" t="s">
        <v>260</v>
      </c>
      <c r="S2375" t="s">
        <v>260</v>
      </c>
      <c r="T2375" t="s">
        <v>31</v>
      </c>
      <c r="U2375" t="s">
        <v>22</v>
      </c>
      <c r="V2375" t="s">
        <v>29</v>
      </c>
      <c r="W2375">
        <v>0.37</v>
      </c>
    </row>
    <row r="2376" spans="1:23" x14ac:dyDescent="0.3">
      <c r="A2376" t="s">
        <v>1175</v>
      </c>
      <c r="B2376" t="s">
        <v>1176</v>
      </c>
      <c r="D2376" s="1">
        <v>41188</v>
      </c>
      <c r="E2376" s="1">
        <v>41190</v>
      </c>
      <c r="F2376" s="1" t="str">
        <f t="shared" si="162"/>
        <v>October</v>
      </c>
      <c r="G2376" s="1" t="str">
        <f t="shared" si="163"/>
        <v>2012</v>
      </c>
      <c r="H2376" s="2">
        <f t="shared" si="164"/>
        <v>2</v>
      </c>
      <c r="I2376" s="2" t="b">
        <f t="shared" si="165"/>
        <v>0</v>
      </c>
      <c r="J2376" t="s">
        <v>34</v>
      </c>
      <c r="K2376">
        <v>50</v>
      </c>
      <c r="L2376">
        <v>387.79</v>
      </c>
      <c r="M2376">
        <v>0.01</v>
      </c>
      <c r="N2376" t="s">
        <v>18</v>
      </c>
      <c r="O2376">
        <v>-56.51</v>
      </c>
      <c r="P2376">
        <v>7.64</v>
      </c>
      <c r="Q2376">
        <v>5.83</v>
      </c>
      <c r="R2376" t="s">
        <v>260</v>
      </c>
      <c r="S2376" t="s">
        <v>260</v>
      </c>
      <c r="T2376" t="s">
        <v>27</v>
      </c>
      <c r="U2376" t="s">
        <v>22</v>
      </c>
      <c r="V2376" t="s">
        <v>43</v>
      </c>
      <c r="W2376">
        <v>0.36</v>
      </c>
    </row>
    <row r="2377" spans="1:23" x14ac:dyDescent="0.3">
      <c r="A2377" t="s">
        <v>1292</v>
      </c>
      <c r="B2377" t="s">
        <v>1293</v>
      </c>
      <c r="D2377" s="1">
        <v>39913</v>
      </c>
      <c r="E2377" s="1">
        <v>39915</v>
      </c>
      <c r="F2377" s="1" t="str">
        <f t="shared" si="162"/>
        <v>April</v>
      </c>
      <c r="G2377" s="1" t="str">
        <f t="shared" si="163"/>
        <v>2009</v>
      </c>
      <c r="H2377" s="2">
        <f t="shared" si="164"/>
        <v>2</v>
      </c>
      <c r="I2377" s="2" t="b">
        <f t="shared" si="165"/>
        <v>0</v>
      </c>
      <c r="J2377" t="s">
        <v>52</v>
      </c>
      <c r="K2377">
        <v>16</v>
      </c>
      <c r="L2377">
        <v>843.15</v>
      </c>
      <c r="M2377">
        <v>0</v>
      </c>
      <c r="N2377" t="s">
        <v>18</v>
      </c>
      <c r="O2377">
        <v>355</v>
      </c>
      <c r="P2377">
        <v>48.91</v>
      </c>
      <c r="Q2377">
        <v>5.81</v>
      </c>
      <c r="R2377" t="s">
        <v>260</v>
      </c>
      <c r="S2377" t="s">
        <v>260</v>
      </c>
      <c r="T2377" t="s">
        <v>31</v>
      </c>
      <c r="U2377" t="s">
        <v>22</v>
      </c>
      <c r="V2377" t="s">
        <v>43</v>
      </c>
      <c r="W2377">
        <v>0.38</v>
      </c>
    </row>
    <row r="2378" spans="1:23" x14ac:dyDescent="0.3">
      <c r="A2378" t="s">
        <v>1292</v>
      </c>
      <c r="B2378" t="s">
        <v>1293</v>
      </c>
      <c r="D2378" s="1">
        <v>39913</v>
      </c>
      <c r="E2378" s="1">
        <v>39915</v>
      </c>
      <c r="F2378" s="1" t="str">
        <f t="shared" si="162"/>
        <v>April</v>
      </c>
      <c r="G2378" s="1" t="str">
        <f t="shared" si="163"/>
        <v>2009</v>
      </c>
      <c r="H2378" s="2">
        <f t="shared" si="164"/>
        <v>2</v>
      </c>
      <c r="I2378" s="2" t="b">
        <f t="shared" si="165"/>
        <v>0</v>
      </c>
      <c r="J2378" t="s">
        <v>52</v>
      </c>
      <c r="K2378">
        <v>24</v>
      </c>
      <c r="L2378">
        <v>3978.02</v>
      </c>
      <c r="M2378">
        <v>0.08</v>
      </c>
      <c r="N2378" t="s">
        <v>18</v>
      </c>
      <c r="O2378">
        <v>1336.96</v>
      </c>
      <c r="P2378">
        <v>165.98</v>
      </c>
      <c r="Q2378">
        <v>19.989999999999998</v>
      </c>
      <c r="R2378" t="s">
        <v>260</v>
      </c>
      <c r="S2378" t="s">
        <v>260</v>
      </c>
      <c r="T2378" t="s">
        <v>31</v>
      </c>
      <c r="U2378" t="s">
        <v>22</v>
      </c>
      <c r="V2378" t="s">
        <v>29</v>
      </c>
      <c r="W2378">
        <v>0.4</v>
      </c>
    </row>
    <row r="2379" spans="1:23" x14ac:dyDescent="0.3">
      <c r="A2379" t="s">
        <v>1350</v>
      </c>
      <c r="B2379" t="s">
        <v>1351</v>
      </c>
      <c r="D2379" s="1">
        <v>40246</v>
      </c>
      <c r="E2379" s="1">
        <v>40249</v>
      </c>
      <c r="F2379" s="1" t="str">
        <f t="shared" si="162"/>
        <v>March</v>
      </c>
      <c r="G2379" s="1" t="str">
        <f t="shared" si="163"/>
        <v>2010</v>
      </c>
      <c r="H2379" s="2">
        <f t="shared" si="164"/>
        <v>3</v>
      </c>
      <c r="I2379" s="2" t="b">
        <f t="shared" si="165"/>
        <v>0</v>
      </c>
      <c r="J2379" t="s">
        <v>52</v>
      </c>
      <c r="K2379">
        <v>3</v>
      </c>
      <c r="L2379">
        <v>23.38</v>
      </c>
      <c r="M2379">
        <v>0.08</v>
      </c>
      <c r="N2379" t="s">
        <v>18</v>
      </c>
      <c r="O2379">
        <v>-12.19</v>
      </c>
      <c r="P2379">
        <v>6.48</v>
      </c>
      <c r="Q2379">
        <v>5.14</v>
      </c>
      <c r="R2379" t="s">
        <v>260</v>
      </c>
      <c r="S2379" t="s">
        <v>260</v>
      </c>
      <c r="T2379" t="s">
        <v>21</v>
      </c>
      <c r="U2379" t="s">
        <v>22</v>
      </c>
      <c r="V2379" t="s">
        <v>43</v>
      </c>
      <c r="W2379">
        <v>0.37</v>
      </c>
    </row>
    <row r="2380" spans="1:23" x14ac:dyDescent="0.3">
      <c r="A2380" t="s">
        <v>1350</v>
      </c>
      <c r="B2380" t="s">
        <v>1351</v>
      </c>
      <c r="D2380" s="1">
        <v>40246</v>
      </c>
      <c r="E2380" s="1">
        <v>40247</v>
      </c>
      <c r="F2380" s="1" t="str">
        <f t="shared" si="162"/>
        <v>March</v>
      </c>
      <c r="G2380" s="1" t="str">
        <f t="shared" si="163"/>
        <v>2010</v>
      </c>
      <c r="H2380" s="2">
        <f t="shared" si="164"/>
        <v>1</v>
      </c>
      <c r="I2380" s="2" t="b">
        <f t="shared" si="165"/>
        <v>0</v>
      </c>
      <c r="J2380" t="s">
        <v>52</v>
      </c>
      <c r="K2380">
        <v>16</v>
      </c>
      <c r="L2380">
        <v>139.37</v>
      </c>
      <c r="M2380">
        <v>0.04</v>
      </c>
      <c r="N2380" t="s">
        <v>39</v>
      </c>
      <c r="O2380">
        <v>1.72</v>
      </c>
      <c r="P2380">
        <v>8.34</v>
      </c>
      <c r="Q2380">
        <v>2.64</v>
      </c>
      <c r="R2380" t="s">
        <v>260</v>
      </c>
      <c r="S2380" t="s">
        <v>260</v>
      </c>
      <c r="T2380" t="s">
        <v>21</v>
      </c>
      <c r="U2380" t="s">
        <v>22</v>
      </c>
      <c r="V2380" t="s">
        <v>82</v>
      </c>
      <c r="W2380">
        <v>0.59</v>
      </c>
    </row>
    <row r="2381" spans="1:23" x14ac:dyDescent="0.3">
      <c r="A2381" t="s">
        <v>1350</v>
      </c>
      <c r="B2381" t="s">
        <v>1351</v>
      </c>
      <c r="D2381" s="1">
        <v>40246</v>
      </c>
      <c r="E2381" s="1">
        <v>40246</v>
      </c>
      <c r="F2381" s="1" t="str">
        <f t="shared" si="162"/>
        <v>March</v>
      </c>
      <c r="G2381" s="1" t="str">
        <f t="shared" si="163"/>
        <v>2010</v>
      </c>
      <c r="H2381" s="2">
        <f t="shared" si="164"/>
        <v>0</v>
      </c>
      <c r="I2381" s="2" t="str">
        <f t="shared" si="165"/>
        <v>FREE DELIVERY</v>
      </c>
      <c r="J2381" t="s">
        <v>52</v>
      </c>
      <c r="K2381">
        <v>18</v>
      </c>
      <c r="L2381">
        <v>1221.6199999999999</v>
      </c>
      <c r="M2381">
        <v>0.01</v>
      </c>
      <c r="N2381" t="s">
        <v>18</v>
      </c>
      <c r="O2381">
        <v>-468.64</v>
      </c>
      <c r="P2381">
        <v>64.650000000000006</v>
      </c>
      <c r="Q2381">
        <v>35</v>
      </c>
      <c r="R2381" t="s">
        <v>260</v>
      </c>
      <c r="S2381" t="s">
        <v>260</v>
      </c>
      <c r="T2381" t="s">
        <v>21</v>
      </c>
      <c r="U2381" t="s">
        <v>22</v>
      </c>
      <c r="V2381" t="s">
        <v>23</v>
      </c>
      <c r="W2381">
        <v>0.8</v>
      </c>
    </row>
    <row r="2382" spans="1:23" x14ac:dyDescent="0.3">
      <c r="A2382" t="s">
        <v>987</v>
      </c>
      <c r="B2382" t="s">
        <v>901</v>
      </c>
      <c r="D2382" s="1">
        <v>40024</v>
      </c>
      <c r="E2382" s="1">
        <v>40025</v>
      </c>
      <c r="F2382" s="1" t="str">
        <f t="shared" si="162"/>
        <v>July</v>
      </c>
      <c r="G2382" s="1" t="str">
        <f t="shared" si="163"/>
        <v>2009</v>
      </c>
      <c r="H2382" s="2">
        <f t="shared" si="164"/>
        <v>1</v>
      </c>
      <c r="I2382" s="2" t="b">
        <f t="shared" si="165"/>
        <v>0</v>
      </c>
      <c r="J2382" t="s">
        <v>24</v>
      </c>
      <c r="K2382">
        <v>35</v>
      </c>
      <c r="L2382">
        <v>59.66</v>
      </c>
      <c r="M2382">
        <v>0.05</v>
      </c>
      <c r="N2382" t="s">
        <v>18</v>
      </c>
      <c r="O2382">
        <v>-33.340000000000003</v>
      </c>
      <c r="P2382">
        <v>1.68</v>
      </c>
      <c r="Q2382">
        <v>1.57</v>
      </c>
      <c r="R2382" t="s">
        <v>260</v>
      </c>
      <c r="S2382" t="s">
        <v>260</v>
      </c>
      <c r="T2382" t="s">
        <v>31</v>
      </c>
      <c r="U2382" t="s">
        <v>22</v>
      </c>
      <c r="V2382" t="s">
        <v>60</v>
      </c>
      <c r="W2382">
        <v>0.59</v>
      </c>
    </row>
    <row r="2383" spans="1:23" x14ac:dyDescent="0.3">
      <c r="A2383" t="s">
        <v>987</v>
      </c>
      <c r="B2383" t="s">
        <v>901</v>
      </c>
      <c r="D2383" s="1">
        <v>40024</v>
      </c>
      <c r="E2383" s="1">
        <v>40026</v>
      </c>
      <c r="F2383" s="1" t="str">
        <f t="shared" si="162"/>
        <v>August</v>
      </c>
      <c r="G2383" s="1" t="str">
        <f t="shared" si="163"/>
        <v>2009</v>
      </c>
      <c r="H2383" s="2">
        <f t="shared" si="164"/>
        <v>2</v>
      </c>
      <c r="I2383" s="2" t="b">
        <f t="shared" si="165"/>
        <v>0</v>
      </c>
      <c r="J2383" t="s">
        <v>24</v>
      </c>
      <c r="K2383">
        <v>2</v>
      </c>
      <c r="L2383">
        <v>377.01600000000002</v>
      </c>
      <c r="M2383">
        <v>0.1</v>
      </c>
      <c r="N2383" t="s">
        <v>25</v>
      </c>
      <c r="O2383">
        <v>-201.28</v>
      </c>
      <c r="P2383">
        <v>218.75</v>
      </c>
      <c r="Q2383">
        <v>69.64</v>
      </c>
      <c r="R2383" t="s">
        <v>260</v>
      </c>
      <c r="S2383" t="s">
        <v>260</v>
      </c>
      <c r="T2383" t="s">
        <v>31</v>
      </c>
      <c r="U2383" t="s">
        <v>36</v>
      </c>
      <c r="V2383" t="s">
        <v>55</v>
      </c>
      <c r="W2383">
        <v>0.77</v>
      </c>
    </row>
    <row r="2384" spans="1:23" x14ac:dyDescent="0.3">
      <c r="A2384" t="s">
        <v>987</v>
      </c>
      <c r="B2384" t="s">
        <v>901</v>
      </c>
      <c r="D2384" s="1">
        <v>40024</v>
      </c>
      <c r="E2384" s="1">
        <v>40026</v>
      </c>
      <c r="F2384" s="1" t="str">
        <f t="shared" si="162"/>
        <v>August</v>
      </c>
      <c r="G2384" s="1" t="str">
        <f t="shared" si="163"/>
        <v>2009</v>
      </c>
      <c r="H2384" s="2">
        <f t="shared" si="164"/>
        <v>2</v>
      </c>
      <c r="I2384" s="2" t="b">
        <f t="shared" si="165"/>
        <v>0</v>
      </c>
      <c r="J2384" t="s">
        <v>24</v>
      </c>
      <c r="K2384">
        <v>8</v>
      </c>
      <c r="L2384">
        <v>124.7</v>
      </c>
      <c r="M2384">
        <v>0</v>
      </c>
      <c r="N2384" t="s">
        <v>18</v>
      </c>
      <c r="O2384">
        <v>31.94</v>
      </c>
      <c r="P2384">
        <v>15.04</v>
      </c>
      <c r="Q2384">
        <v>1.97</v>
      </c>
      <c r="R2384" t="s">
        <v>260</v>
      </c>
      <c r="S2384" t="s">
        <v>260</v>
      </c>
      <c r="T2384" t="s">
        <v>31</v>
      </c>
      <c r="U2384" t="s">
        <v>22</v>
      </c>
      <c r="V2384" t="s">
        <v>43</v>
      </c>
      <c r="W2384">
        <v>0.39</v>
      </c>
    </row>
    <row r="2385" spans="1:23" x14ac:dyDescent="0.3">
      <c r="A2385" t="s">
        <v>1306</v>
      </c>
      <c r="B2385" t="s">
        <v>1307</v>
      </c>
      <c r="D2385" s="1">
        <v>40884</v>
      </c>
      <c r="E2385" s="1">
        <v>40887</v>
      </c>
      <c r="F2385" s="1" t="str">
        <f t="shared" si="162"/>
        <v>December</v>
      </c>
      <c r="G2385" s="1" t="str">
        <f t="shared" si="163"/>
        <v>2011</v>
      </c>
      <c r="H2385" s="2">
        <f t="shared" si="164"/>
        <v>3</v>
      </c>
      <c r="I2385" s="2" t="b">
        <f t="shared" si="165"/>
        <v>0</v>
      </c>
      <c r="J2385" t="s">
        <v>52</v>
      </c>
      <c r="K2385">
        <v>24</v>
      </c>
      <c r="L2385">
        <v>382.19</v>
      </c>
      <c r="M2385">
        <v>0.03</v>
      </c>
      <c r="N2385" t="s">
        <v>39</v>
      </c>
      <c r="O2385">
        <v>11.39</v>
      </c>
      <c r="P2385">
        <v>14.42</v>
      </c>
      <c r="Q2385">
        <v>6.75</v>
      </c>
      <c r="R2385" t="s">
        <v>260</v>
      </c>
      <c r="S2385" t="s">
        <v>260</v>
      </c>
      <c r="T2385" t="s">
        <v>31</v>
      </c>
      <c r="U2385" t="s">
        <v>22</v>
      </c>
      <c r="V2385" t="s">
        <v>28</v>
      </c>
      <c r="W2385">
        <v>0.52</v>
      </c>
    </row>
    <row r="2386" spans="1:23" x14ac:dyDescent="0.3">
      <c r="A2386" t="s">
        <v>1306</v>
      </c>
      <c r="B2386" t="s">
        <v>1307</v>
      </c>
      <c r="D2386" s="1">
        <v>40884</v>
      </c>
      <c r="E2386" s="1">
        <v>40886</v>
      </c>
      <c r="F2386" s="1" t="str">
        <f t="shared" si="162"/>
        <v>December</v>
      </c>
      <c r="G2386" s="1" t="str">
        <f t="shared" si="163"/>
        <v>2011</v>
      </c>
      <c r="H2386" s="2">
        <f t="shared" si="164"/>
        <v>2</v>
      </c>
      <c r="I2386" s="2" t="b">
        <f t="shared" si="165"/>
        <v>0</v>
      </c>
      <c r="J2386" t="s">
        <v>52</v>
      </c>
      <c r="K2386">
        <v>17</v>
      </c>
      <c r="L2386">
        <v>2573.92</v>
      </c>
      <c r="M2386">
        <v>7.0000000000000007E-2</v>
      </c>
      <c r="N2386" t="s">
        <v>25</v>
      </c>
      <c r="O2386">
        <v>117.23</v>
      </c>
      <c r="P2386">
        <v>150.97999999999999</v>
      </c>
      <c r="Q2386">
        <v>143.71</v>
      </c>
      <c r="R2386" t="s">
        <v>260</v>
      </c>
      <c r="S2386" t="s">
        <v>260</v>
      </c>
      <c r="T2386" t="s">
        <v>31</v>
      </c>
      <c r="U2386" t="s">
        <v>36</v>
      </c>
      <c r="V2386" t="s">
        <v>67</v>
      </c>
      <c r="W2386">
        <v>0.55000000000000004</v>
      </c>
    </row>
    <row r="2387" spans="1:23" x14ac:dyDescent="0.3">
      <c r="A2387" t="s">
        <v>1306</v>
      </c>
      <c r="B2387" t="s">
        <v>1307</v>
      </c>
      <c r="D2387" s="1">
        <v>40884</v>
      </c>
      <c r="E2387" s="1">
        <v>40886</v>
      </c>
      <c r="F2387" s="1" t="str">
        <f t="shared" si="162"/>
        <v>December</v>
      </c>
      <c r="G2387" s="1" t="str">
        <f t="shared" si="163"/>
        <v>2011</v>
      </c>
      <c r="H2387" s="2">
        <f t="shared" si="164"/>
        <v>2</v>
      </c>
      <c r="I2387" s="2" t="b">
        <f t="shared" si="165"/>
        <v>0</v>
      </c>
      <c r="J2387" t="s">
        <v>52</v>
      </c>
      <c r="K2387">
        <v>40</v>
      </c>
      <c r="L2387">
        <v>727.64</v>
      </c>
      <c r="M2387">
        <v>0.01</v>
      </c>
      <c r="N2387" t="s">
        <v>18</v>
      </c>
      <c r="O2387">
        <v>27.64</v>
      </c>
      <c r="P2387">
        <v>17.98</v>
      </c>
      <c r="Q2387">
        <v>8.51</v>
      </c>
      <c r="R2387" t="s">
        <v>260</v>
      </c>
      <c r="S2387" t="s">
        <v>260</v>
      </c>
      <c r="T2387" t="s">
        <v>31</v>
      </c>
      <c r="U2387" t="s">
        <v>32</v>
      </c>
      <c r="V2387" t="s">
        <v>94</v>
      </c>
      <c r="W2387">
        <v>0.4</v>
      </c>
    </row>
    <row r="2388" spans="1:23" x14ac:dyDescent="0.3">
      <c r="A2388" t="s">
        <v>1306</v>
      </c>
      <c r="B2388" t="s">
        <v>1307</v>
      </c>
      <c r="D2388" s="1">
        <v>40884</v>
      </c>
      <c r="E2388" s="1">
        <v>40885</v>
      </c>
      <c r="F2388" s="1" t="str">
        <f t="shared" si="162"/>
        <v>December</v>
      </c>
      <c r="G2388" s="1" t="str">
        <f t="shared" si="163"/>
        <v>2011</v>
      </c>
      <c r="H2388" s="2">
        <f t="shared" si="164"/>
        <v>1</v>
      </c>
      <c r="I2388" s="2" t="b">
        <f t="shared" si="165"/>
        <v>0</v>
      </c>
      <c r="J2388" t="s">
        <v>52</v>
      </c>
      <c r="K2388">
        <v>16</v>
      </c>
      <c r="L2388">
        <v>2795.0039999999999</v>
      </c>
      <c r="M2388">
        <v>0.02</v>
      </c>
      <c r="N2388" t="s">
        <v>18</v>
      </c>
      <c r="O2388">
        <v>311.08999999999997</v>
      </c>
      <c r="P2388">
        <v>195.99</v>
      </c>
      <c r="Q2388">
        <v>8.99</v>
      </c>
      <c r="R2388" t="s">
        <v>260</v>
      </c>
      <c r="S2388" t="s">
        <v>260</v>
      </c>
      <c r="T2388" t="s">
        <v>31</v>
      </c>
      <c r="U2388" t="s">
        <v>32</v>
      </c>
      <c r="V2388" t="s">
        <v>33</v>
      </c>
      <c r="W2388">
        <v>0.57999999999999996</v>
      </c>
    </row>
    <row r="2389" spans="1:23" x14ac:dyDescent="0.3">
      <c r="A2389" t="s">
        <v>1306</v>
      </c>
      <c r="B2389" t="s">
        <v>1307</v>
      </c>
      <c r="D2389" s="1">
        <v>40884</v>
      </c>
      <c r="E2389" s="1">
        <v>40886</v>
      </c>
      <c r="F2389" s="1" t="str">
        <f t="shared" si="162"/>
        <v>December</v>
      </c>
      <c r="G2389" s="1" t="str">
        <f t="shared" si="163"/>
        <v>2011</v>
      </c>
      <c r="H2389" s="2">
        <f t="shared" si="164"/>
        <v>2</v>
      </c>
      <c r="I2389" s="2" t="b">
        <f t="shared" si="165"/>
        <v>0</v>
      </c>
      <c r="J2389" t="s">
        <v>52</v>
      </c>
      <c r="K2389">
        <v>25</v>
      </c>
      <c r="L2389">
        <v>2564.5774999999999</v>
      </c>
      <c r="M2389">
        <v>7.0000000000000007E-2</v>
      </c>
      <c r="N2389" t="s">
        <v>18</v>
      </c>
      <c r="O2389">
        <v>331.29</v>
      </c>
      <c r="P2389">
        <v>125.99</v>
      </c>
      <c r="Q2389">
        <v>7.69</v>
      </c>
      <c r="R2389" t="s">
        <v>260</v>
      </c>
      <c r="S2389" t="s">
        <v>260</v>
      </c>
      <c r="T2389" t="s">
        <v>31</v>
      </c>
      <c r="U2389" t="s">
        <v>32</v>
      </c>
      <c r="V2389" t="s">
        <v>33</v>
      </c>
      <c r="W2389">
        <v>0.57999999999999996</v>
      </c>
    </row>
    <row r="2390" spans="1:23" x14ac:dyDescent="0.3">
      <c r="A2390" t="s">
        <v>1340</v>
      </c>
      <c r="B2390" t="s">
        <v>1341</v>
      </c>
      <c r="D2390" s="1">
        <v>39833</v>
      </c>
      <c r="E2390" s="1">
        <v>39836</v>
      </c>
      <c r="F2390" s="1" t="str">
        <f t="shared" si="162"/>
        <v>January</v>
      </c>
      <c r="G2390" s="1" t="str">
        <f t="shared" si="163"/>
        <v>2009</v>
      </c>
      <c r="H2390" s="2">
        <f t="shared" si="164"/>
        <v>3</v>
      </c>
      <c r="I2390" s="2" t="b">
        <f t="shared" si="165"/>
        <v>0</v>
      </c>
      <c r="J2390" t="s">
        <v>24</v>
      </c>
      <c r="K2390">
        <v>27</v>
      </c>
      <c r="L2390">
        <v>3970.33</v>
      </c>
      <c r="M2390">
        <v>0.02</v>
      </c>
      <c r="N2390" t="s">
        <v>25</v>
      </c>
      <c r="O2390">
        <v>-229.79</v>
      </c>
      <c r="P2390">
        <v>140.97999999999999</v>
      </c>
      <c r="Q2390">
        <v>53.48</v>
      </c>
      <c r="R2390" t="s">
        <v>260</v>
      </c>
      <c r="S2390" t="s">
        <v>260</v>
      </c>
      <c r="T2390" t="s">
        <v>21</v>
      </c>
      <c r="U2390" t="s">
        <v>36</v>
      </c>
      <c r="V2390" t="s">
        <v>54</v>
      </c>
      <c r="W2390">
        <v>0.65</v>
      </c>
    </row>
    <row r="2391" spans="1:23" x14ac:dyDescent="0.3">
      <c r="A2391" t="s">
        <v>1277</v>
      </c>
      <c r="B2391" t="s">
        <v>1030</v>
      </c>
      <c r="D2391" s="1">
        <v>40312</v>
      </c>
      <c r="E2391" s="1">
        <v>40312</v>
      </c>
      <c r="F2391" s="1" t="str">
        <f t="shared" si="162"/>
        <v>May</v>
      </c>
      <c r="G2391" s="1" t="str">
        <f t="shared" si="163"/>
        <v>2010</v>
      </c>
      <c r="H2391" s="2">
        <f t="shared" si="164"/>
        <v>0</v>
      </c>
      <c r="I2391" s="2" t="str">
        <f t="shared" si="165"/>
        <v>FREE DELIVERY</v>
      </c>
      <c r="J2391" t="s">
        <v>44</v>
      </c>
      <c r="K2391">
        <v>39</v>
      </c>
      <c r="L2391">
        <v>185.69</v>
      </c>
      <c r="M2391">
        <v>0.02</v>
      </c>
      <c r="N2391" t="s">
        <v>18</v>
      </c>
      <c r="O2391">
        <v>50.16</v>
      </c>
      <c r="P2391">
        <v>4.84</v>
      </c>
      <c r="Q2391">
        <v>0.71</v>
      </c>
      <c r="R2391" t="s">
        <v>260</v>
      </c>
      <c r="S2391" t="s">
        <v>260</v>
      </c>
      <c r="T2391" t="s">
        <v>42</v>
      </c>
      <c r="U2391" t="s">
        <v>22</v>
      </c>
      <c r="V2391" t="s">
        <v>60</v>
      </c>
      <c r="W2391">
        <v>0.52</v>
      </c>
    </row>
    <row r="2392" spans="1:23" x14ac:dyDescent="0.3">
      <c r="A2392" t="s">
        <v>1352</v>
      </c>
      <c r="B2392" t="s">
        <v>1353</v>
      </c>
      <c r="D2392" s="1">
        <v>41008</v>
      </c>
      <c r="E2392" s="1">
        <v>41010</v>
      </c>
      <c r="F2392" s="1" t="str">
        <f t="shared" si="162"/>
        <v>April</v>
      </c>
      <c r="G2392" s="1" t="str">
        <f t="shared" si="163"/>
        <v>2012</v>
      </c>
      <c r="H2392" s="2">
        <f t="shared" si="164"/>
        <v>2</v>
      </c>
      <c r="I2392" s="2" t="b">
        <f t="shared" si="165"/>
        <v>0</v>
      </c>
      <c r="J2392" t="s">
        <v>44</v>
      </c>
      <c r="K2392">
        <v>27</v>
      </c>
      <c r="L2392">
        <v>129.06</v>
      </c>
      <c r="M2392">
        <v>0.1</v>
      </c>
      <c r="N2392" t="s">
        <v>18</v>
      </c>
      <c r="O2392">
        <v>-75.13</v>
      </c>
      <c r="P2392">
        <v>4.91</v>
      </c>
      <c r="Q2392">
        <v>4.97</v>
      </c>
      <c r="R2392" t="s">
        <v>260</v>
      </c>
      <c r="S2392" t="s">
        <v>260</v>
      </c>
      <c r="T2392" t="s">
        <v>42</v>
      </c>
      <c r="U2392" t="s">
        <v>22</v>
      </c>
      <c r="V2392" t="s">
        <v>29</v>
      </c>
      <c r="W2392">
        <v>0.38</v>
      </c>
    </row>
    <row r="2393" spans="1:23" x14ac:dyDescent="0.3">
      <c r="A2393" t="s">
        <v>1352</v>
      </c>
      <c r="B2393" t="s">
        <v>1353</v>
      </c>
      <c r="D2393" s="1">
        <v>41008</v>
      </c>
      <c r="E2393" s="1">
        <v>41010</v>
      </c>
      <c r="F2393" s="1" t="str">
        <f t="shared" si="162"/>
        <v>April</v>
      </c>
      <c r="G2393" s="1" t="str">
        <f t="shared" si="163"/>
        <v>2012</v>
      </c>
      <c r="H2393" s="2">
        <f t="shared" si="164"/>
        <v>2</v>
      </c>
      <c r="I2393" s="2" t="b">
        <f t="shared" si="165"/>
        <v>0</v>
      </c>
      <c r="J2393" t="s">
        <v>44</v>
      </c>
      <c r="K2393">
        <v>43</v>
      </c>
      <c r="L2393">
        <v>1236.6400000000001</v>
      </c>
      <c r="M2393">
        <v>0.01</v>
      </c>
      <c r="N2393" t="s">
        <v>18</v>
      </c>
      <c r="O2393">
        <v>518.80999999999995</v>
      </c>
      <c r="P2393">
        <v>28.48</v>
      </c>
      <c r="Q2393">
        <v>1.99</v>
      </c>
      <c r="R2393" t="s">
        <v>260</v>
      </c>
      <c r="S2393" t="s">
        <v>260</v>
      </c>
      <c r="T2393" t="s">
        <v>42</v>
      </c>
      <c r="U2393" t="s">
        <v>32</v>
      </c>
      <c r="V2393" t="s">
        <v>48</v>
      </c>
      <c r="W2393">
        <v>0.4</v>
      </c>
    </row>
    <row r="2394" spans="1:23" x14ac:dyDescent="0.3">
      <c r="A2394" t="s">
        <v>1354</v>
      </c>
      <c r="B2394" t="s">
        <v>1355</v>
      </c>
      <c r="D2394" s="1">
        <v>40515</v>
      </c>
      <c r="E2394" s="1">
        <v>40517</v>
      </c>
      <c r="F2394" s="1" t="str">
        <f t="shared" si="162"/>
        <v>December</v>
      </c>
      <c r="G2394" s="1" t="str">
        <f t="shared" si="163"/>
        <v>2010</v>
      </c>
      <c r="H2394" s="2">
        <f t="shared" si="164"/>
        <v>2</v>
      </c>
      <c r="I2394" s="2" t="b">
        <f t="shared" si="165"/>
        <v>0</v>
      </c>
      <c r="J2394" t="s">
        <v>34</v>
      </c>
      <c r="K2394">
        <v>32</v>
      </c>
      <c r="L2394">
        <v>3234.1</v>
      </c>
      <c r="M2394">
        <v>0.03</v>
      </c>
      <c r="N2394" t="s">
        <v>18</v>
      </c>
      <c r="O2394">
        <v>2033.5</v>
      </c>
      <c r="P2394">
        <v>99.23</v>
      </c>
      <c r="Q2394">
        <v>8.99</v>
      </c>
      <c r="R2394" t="s">
        <v>260</v>
      </c>
      <c r="S2394" t="s">
        <v>260</v>
      </c>
      <c r="T2394" t="s">
        <v>42</v>
      </c>
      <c r="U2394" t="s">
        <v>36</v>
      </c>
      <c r="V2394" t="s">
        <v>37</v>
      </c>
      <c r="W2394">
        <v>0.35</v>
      </c>
    </row>
    <row r="2395" spans="1:23" x14ac:dyDescent="0.3">
      <c r="A2395" t="s">
        <v>1356</v>
      </c>
      <c r="B2395" t="s">
        <v>1357</v>
      </c>
      <c r="D2395" s="1">
        <v>40615</v>
      </c>
      <c r="E2395" s="1">
        <v>40617</v>
      </c>
      <c r="F2395" s="1" t="str">
        <f t="shared" si="162"/>
        <v>March</v>
      </c>
      <c r="G2395" s="1" t="str">
        <f t="shared" si="163"/>
        <v>2011</v>
      </c>
      <c r="H2395" s="2">
        <f t="shared" si="164"/>
        <v>2</v>
      </c>
      <c r="I2395" s="2" t="b">
        <f t="shared" si="165"/>
        <v>0</v>
      </c>
      <c r="J2395" t="s">
        <v>24</v>
      </c>
      <c r="K2395">
        <v>6</v>
      </c>
      <c r="L2395">
        <v>428.72300000000001</v>
      </c>
      <c r="M2395">
        <v>0.06</v>
      </c>
      <c r="N2395" t="s">
        <v>18</v>
      </c>
      <c r="O2395">
        <v>-147.72</v>
      </c>
      <c r="P2395">
        <v>85.99</v>
      </c>
      <c r="Q2395">
        <v>1.25</v>
      </c>
      <c r="R2395" t="s">
        <v>260</v>
      </c>
      <c r="S2395" t="s">
        <v>260</v>
      </c>
      <c r="T2395" t="s">
        <v>31</v>
      </c>
      <c r="U2395" t="s">
        <v>32</v>
      </c>
      <c r="V2395" t="s">
        <v>33</v>
      </c>
      <c r="W2395">
        <v>0.39</v>
      </c>
    </row>
    <row r="2396" spans="1:23" x14ac:dyDescent="0.3">
      <c r="A2396" t="s">
        <v>1314</v>
      </c>
      <c r="B2396" t="s">
        <v>958</v>
      </c>
      <c r="D2396" s="1">
        <v>40343</v>
      </c>
      <c r="E2396" s="1">
        <v>40347</v>
      </c>
      <c r="F2396" s="1" t="str">
        <f t="shared" si="162"/>
        <v>June</v>
      </c>
      <c r="G2396" s="1" t="str">
        <f t="shared" si="163"/>
        <v>2010</v>
      </c>
      <c r="H2396" s="2">
        <f t="shared" si="164"/>
        <v>4</v>
      </c>
      <c r="I2396" s="2" t="b">
        <f t="shared" si="165"/>
        <v>0</v>
      </c>
      <c r="J2396" t="s">
        <v>17</v>
      </c>
      <c r="K2396">
        <v>18</v>
      </c>
      <c r="L2396">
        <v>55.35</v>
      </c>
      <c r="M2396">
        <v>0</v>
      </c>
      <c r="N2396" t="s">
        <v>39</v>
      </c>
      <c r="O2396">
        <v>-56.63</v>
      </c>
      <c r="P2396">
        <v>2.2200000000000002</v>
      </c>
      <c r="Q2396">
        <v>5</v>
      </c>
      <c r="R2396" t="s">
        <v>260</v>
      </c>
      <c r="S2396" t="s">
        <v>260</v>
      </c>
      <c r="T2396" t="s">
        <v>31</v>
      </c>
      <c r="U2396" t="s">
        <v>22</v>
      </c>
      <c r="V2396" t="s">
        <v>28</v>
      </c>
      <c r="W2396">
        <v>0.55000000000000004</v>
      </c>
    </row>
    <row r="2397" spans="1:23" x14ac:dyDescent="0.3">
      <c r="A2397" t="s">
        <v>1314</v>
      </c>
      <c r="B2397" t="s">
        <v>958</v>
      </c>
      <c r="D2397" s="1">
        <v>40343</v>
      </c>
      <c r="E2397" s="1">
        <v>40352</v>
      </c>
      <c r="F2397" s="1" t="str">
        <f t="shared" si="162"/>
        <v>June</v>
      </c>
      <c r="G2397" s="1" t="str">
        <f t="shared" si="163"/>
        <v>2010</v>
      </c>
      <c r="H2397" s="2">
        <f t="shared" si="164"/>
        <v>9</v>
      </c>
      <c r="I2397" s="2" t="b">
        <f t="shared" si="165"/>
        <v>0</v>
      </c>
      <c r="J2397" t="s">
        <v>17</v>
      </c>
      <c r="K2397">
        <v>27</v>
      </c>
      <c r="L2397">
        <v>700.35</v>
      </c>
      <c r="M2397">
        <v>0.06</v>
      </c>
      <c r="N2397" t="s">
        <v>18</v>
      </c>
      <c r="O2397">
        <v>-123.01</v>
      </c>
      <c r="P2397">
        <v>26.31</v>
      </c>
      <c r="Q2397">
        <v>5.89</v>
      </c>
      <c r="R2397" t="s">
        <v>260</v>
      </c>
      <c r="S2397" t="s">
        <v>260</v>
      </c>
      <c r="T2397" t="s">
        <v>31</v>
      </c>
      <c r="U2397" t="s">
        <v>32</v>
      </c>
      <c r="V2397" t="s">
        <v>48</v>
      </c>
      <c r="W2397">
        <v>0.75</v>
      </c>
    </row>
    <row r="2398" spans="1:23" x14ac:dyDescent="0.3">
      <c r="A2398" t="s">
        <v>939</v>
      </c>
      <c r="B2398" t="s">
        <v>1294</v>
      </c>
      <c r="D2398" s="1">
        <v>40307</v>
      </c>
      <c r="E2398" s="1">
        <v>40308</v>
      </c>
      <c r="F2398" s="1" t="str">
        <f t="shared" si="162"/>
        <v>May</v>
      </c>
      <c r="G2398" s="1" t="str">
        <f t="shared" si="163"/>
        <v>2010</v>
      </c>
      <c r="H2398" s="2">
        <f t="shared" si="164"/>
        <v>1</v>
      </c>
      <c r="I2398" s="2" t="b">
        <f t="shared" si="165"/>
        <v>0</v>
      </c>
      <c r="J2398" t="s">
        <v>44</v>
      </c>
      <c r="K2398">
        <v>19</v>
      </c>
      <c r="L2398">
        <v>36.369999999999997</v>
      </c>
      <c r="M2398">
        <v>7.0000000000000007E-2</v>
      </c>
      <c r="N2398" t="s">
        <v>18</v>
      </c>
      <c r="O2398">
        <v>-10.26</v>
      </c>
      <c r="P2398">
        <v>1.88</v>
      </c>
      <c r="Q2398">
        <v>1.49</v>
      </c>
      <c r="R2398" t="s">
        <v>260</v>
      </c>
      <c r="S2398" t="s">
        <v>260</v>
      </c>
      <c r="T2398" t="s">
        <v>42</v>
      </c>
      <c r="U2398" t="s">
        <v>22</v>
      </c>
      <c r="V2398" t="s">
        <v>29</v>
      </c>
      <c r="W2398">
        <v>0.37</v>
      </c>
    </row>
    <row r="2399" spans="1:23" x14ac:dyDescent="0.3">
      <c r="A2399" t="s">
        <v>1068</v>
      </c>
      <c r="B2399" t="s">
        <v>1058</v>
      </c>
      <c r="D2399" s="1">
        <v>40346</v>
      </c>
      <c r="E2399" s="1">
        <v>40353</v>
      </c>
      <c r="F2399" s="1" t="str">
        <f t="shared" si="162"/>
        <v>June</v>
      </c>
      <c r="G2399" s="1" t="str">
        <f t="shared" si="163"/>
        <v>2010</v>
      </c>
      <c r="H2399" s="2">
        <f t="shared" si="164"/>
        <v>7</v>
      </c>
      <c r="I2399" s="2" t="b">
        <f t="shared" si="165"/>
        <v>0</v>
      </c>
      <c r="J2399" t="s">
        <v>17</v>
      </c>
      <c r="K2399">
        <v>25</v>
      </c>
      <c r="L2399">
        <v>187.55</v>
      </c>
      <c r="M2399">
        <v>0.1</v>
      </c>
      <c r="N2399" t="s">
        <v>18</v>
      </c>
      <c r="O2399">
        <v>-171.41</v>
      </c>
      <c r="P2399">
        <v>7.77</v>
      </c>
      <c r="Q2399">
        <v>9.23</v>
      </c>
      <c r="R2399" t="s">
        <v>260</v>
      </c>
      <c r="S2399" t="s">
        <v>260</v>
      </c>
      <c r="T2399" t="s">
        <v>31</v>
      </c>
      <c r="U2399" t="s">
        <v>22</v>
      </c>
      <c r="V2399" t="s">
        <v>28</v>
      </c>
      <c r="W2399">
        <v>0.57999999999999996</v>
      </c>
    </row>
    <row r="2400" spans="1:23" x14ac:dyDescent="0.3">
      <c r="A2400" t="s">
        <v>1259</v>
      </c>
      <c r="B2400" t="s">
        <v>1215</v>
      </c>
      <c r="D2400" s="1">
        <v>40218</v>
      </c>
      <c r="E2400" s="1">
        <v>40219</v>
      </c>
      <c r="F2400" s="1" t="str">
        <f t="shared" si="162"/>
        <v>February</v>
      </c>
      <c r="G2400" s="1" t="str">
        <f t="shared" si="163"/>
        <v>2010</v>
      </c>
      <c r="H2400" s="2">
        <f t="shared" si="164"/>
        <v>1</v>
      </c>
      <c r="I2400" s="2" t="b">
        <f t="shared" si="165"/>
        <v>0</v>
      </c>
      <c r="J2400" t="s">
        <v>44</v>
      </c>
      <c r="K2400">
        <v>4</v>
      </c>
      <c r="L2400">
        <v>47.03</v>
      </c>
      <c r="M2400">
        <v>0.08</v>
      </c>
      <c r="N2400" t="s">
        <v>18</v>
      </c>
      <c r="O2400">
        <v>-12.03</v>
      </c>
      <c r="P2400">
        <v>11.19</v>
      </c>
      <c r="Q2400">
        <v>5.03</v>
      </c>
      <c r="R2400" t="s">
        <v>260</v>
      </c>
      <c r="S2400" t="s">
        <v>260</v>
      </c>
      <c r="T2400" t="s">
        <v>42</v>
      </c>
      <c r="U2400" t="s">
        <v>22</v>
      </c>
      <c r="V2400" t="s">
        <v>43</v>
      </c>
      <c r="W2400">
        <v>0.37</v>
      </c>
    </row>
    <row r="2401" spans="1:23" x14ac:dyDescent="0.3">
      <c r="A2401" t="s">
        <v>1275</v>
      </c>
      <c r="B2401" t="s">
        <v>1060</v>
      </c>
      <c r="D2401" s="1">
        <v>40666</v>
      </c>
      <c r="E2401" s="1">
        <v>40668</v>
      </c>
      <c r="F2401" s="1" t="str">
        <f t="shared" si="162"/>
        <v>May</v>
      </c>
      <c r="G2401" s="1" t="str">
        <f t="shared" si="163"/>
        <v>2011</v>
      </c>
      <c r="H2401" s="2">
        <f t="shared" si="164"/>
        <v>2</v>
      </c>
      <c r="I2401" s="2" t="b">
        <f t="shared" si="165"/>
        <v>0</v>
      </c>
      <c r="J2401" t="s">
        <v>17</v>
      </c>
      <c r="K2401">
        <v>16</v>
      </c>
      <c r="L2401">
        <v>112.91</v>
      </c>
      <c r="M2401">
        <v>0.04</v>
      </c>
      <c r="N2401" t="s">
        <v>18</v>
      </c>
      <c r="O2401">
        <v>-72.81</v>
      </c>
      <c r="P2401">
        <v>6.48</v>
      </c>
      <c r="Q2401">
        <v>8.4</v>
      </c>
      <c r="R2401" t="s">
        <v>260</v>
      </c>
      <c r="S2401" t="s">
        <v>260</v>
      </c>
      <c r="T2401" t="s">
        <v>27</v>
      </c>
      <c r="U2401" t="s">
        <v>22</v>
      </c>
      <c r="V2401" t="s">
        <v>43</v>
      </c>
      <c r="W2401">
        <v>0.37</v>
      </c>
    </row>
    <row r="2402" spans="1:23" x14ac:dyDescent="0.3">
      <c r="A2402" t="s">
        <v>1275</v>
      </c>
      <c r="B2402" t="s">
        <v>1060</v>
      </c>
      <c r="D2402" s="1">
        <v>40666</v>
      </c>
      <c r="E2402" s="1">
        <v>40666</v>
      </c>
      <c r="F2402" s="1" t="str">
        <f t="shared" si="162"/>
        <v>May</v>
      </c>
      <c r="G2402" s="1" t="str">
        <f t="shared" si="163"/>
        <v>2011</v>
      </c>
      <c r="H2402" s="2">
        <f t="shared" si="164"/>
        <v>0</v>
      </c>
      <c r="I2402" s="2" t="str">
        <f t="shared" si="165"/>
        <v>FREE DELIVERY</v>
      </c>
      <c r="J2402" t="s">
        <v>17</v>
      </c>
      <c r="K2402">
        <v>22</v>
      </c>
      <c r="L2402">
        <v>180.92</v>
      </c>
      <c r="M2402">
        <v>0.1</v>
      </c>
      <c r="N2402" t="s">
        <v>18</v>
      </c>
      <c r="O2402">
        <v>-82.54</v>
      </c>
      <c r="P2402">
        <v>8.57</v>
      </c>
      <c r="Q2402">
        <v>6.14</v>
      </c>
      <c r="R2402" t="s">
        <v>260</v>
      </c>
      <c r="S2402" t="s">
        <v>260</v>
      </c>
      <c r="T2402" t="s">
        <v>27</v>
      </c>
      <c r="U2402" t="s">
        <v>22</v>
      </c>
      <c r="V2402" t="s">
        <v>82</v>
      </c>
      <c r="W2402">
        <v>0.59</v>
      </c>
    </row>
    <row r="2403" spans="1:23" x14ac:dyDescent="0.3">
      <c r="A2403" t="s">
        <v>1275</v>
      </c>
      <c r="B2403" t="s">
        <v>1060</v>
      </c>
      <c r="D2403" s="1">
        <v>40666</v>
      </c>
      <c r="E2403" s="1">
        <v>40670</v>
      </c>
      <c r="F2403" s="1" t="str">
        <f t="shared" si="162"/>
        <v>May</v>
      </c>
      <c r="G2403" s="1" t="str">
        <f t="shared" si="163"/>
        <v>2011</v>
      </c>
      <c r="H2403" s="2">
        <f t="shared" si="164"/>
        <v>4</v>
      </c>
      <c r="I2403" s="2" t="b">
        <f t="shared" si="165"/>
        <v>0</v>
      </c>
      <c r="J2403" t="s">
        <v>17</v>
      </c>
      <c r="K2403">
        <v>17</v>
      </c>
      <c r="L2403">
        <v>31.68</v>
      </c>
      <c r="M2403">
        <v>0.04</v>
      </c>
      <c r="N2403" t="s">
        <v>18</v>
      </c>
      <c r="O2403">
        <v>-23.69</v>
      </c>
      <c r="P2403">
        <v>1.7</v>
      </c>
      <c r="Q2403">
        <v>1.99</v>
      </c>
      <c r="R2403" t="s">
        <v>260</v>
      </c>
      <c r="S2403" t="s">
        <v>260</v>
      </c>
      <c r="T2403" t="s">
        <v>27</v>
      </c>
      <c r="U2403" t="s">
        <v>32</v>
      </c>
      <c r="V2403" t="s">
        <v>48</v>
      </c>
      <c r="W2403">
        <v>0.51</v>
      </c>
    </row>
    <row r="2404" spans="1:23" x14ac:dyDescent="0.3">
      <c r="A2404" t="s">
        <v>977</v>
      </c>
      <c r="B2404" t="s">
        <v>1284</v>
      </c>
      <c r="D2404" s="1">
        <v>41267</v>
      </c>
      <c r="E2404" s="1">
        <v>41269</v>
      </c>
      <c r="F2404" s="1" t="str">
        <f t="shared" si="162"/>
        <v>December</v>
      </c>
      <c r="G2404" s="1" t="str">
        <f t="shared" si="163"/>
        <v>2012</v>
      </c>
      <c r="H2404" s="2">
        <f t="shared" si="164"/>
        <v>2</v>
      </c>
      <c r="I2404" s="2" t="b">
        <f t="shared" si="165"/>
        <v>0</v>
      </c>
      <c r="J2404" t="s">
        <v>52</v>
      </c>
      <c r="K2404">
        <v>32</v>
      </c>
      <c r="L2404">
        <v>1673.53</v>
      </c>
      <c r="M2404">
        <v>0</v>
      </c>
      <c r="N2404" t="s">
        <v>18</v>
      </c>
      <c r="O2404">
        <v>524.73</v>
      </c>
      <c r="P2404">
        <v>51.98</v>
      </c>
      <c r="Q2404">
        <v>10.17</v>
      </c>
      <c r="R2404" t="s">
        <v>260</v>
      </c>
      <c r="S2404" t="s">
        <v>260</v>
      </c>
      <c r="T2404" t="s">
        <v>31</v>
      </c>
      <c r="U2404" t="s">
        <v>32</v>
      </c>
      <c r="V2404" t="s">
        <v>94</v>
      </c>
      <c r="W2404">
        <v>0.37</v>
      </c>
    </row>
    <row r="2405" spans="1:23" x14ac:dyDescent="0.3">
      <c r="A2405" t="s">
        <v>977</v>
      </c>
      <c r="B2405" t="s">
        <v>1284</v>
      </c>
      <c r="D2405" s="1">
        <v>41267</v>
      </c>
      <c r="E2405" s="1">
        <v>41269</v>
      </c>
      <c r="F2405" s="1" t="str">
        <f t="shared" si="162"/>
        <v>December</v>
      </c>
      <c r="G2405" s="1" t="str">
        <f t="shared" si="163"/>
        <v>2012</v>
      </c>
      <c r="H2405" s="2">
        <f t="shared" si="164"/>
        <v>2</v>
      </c>
      <c r="I2405" s="2" t="b">
        <f t="shared" si="165"/>
        <v>0</v>
      </c>
      <c r="J2405" t="s">
        <v>52</v>
      </c>
      <c r="K2405">
        <v>32</v>
      </c>
      <c r="L2405">
        <v>7110.24</v>
      </c>
      <c r="M2405">
        <v>0.06</v>
      </c>
      <c r="N2405" t="s">
        <v>25</v>
      </c>
      <c r="O2405">
        <v>-536.16999999999996</v>
      </c>
      <c r="P2405">
        <v>218.75</v>
      </c>
      <c r="Q2405">
        <v>69.64</v>
      </c>
      <c r="R2405" t="s">
        <v>260</v>
      </c>
      <c r="S2405" t="s">
        <v>260</v>
      </c>
      <c r="T2405" t="s">
        <v>31</v>
      </c>
      <c r="U2405" t="s">
        <v>36</v>
      </c>
      <c r="V2405" t="s">
        <v>55</v>
      </c>
      <c r="W2405">
        <v>0.72</v>
      </c>
    </row>
    <row r="2406" spans="1:23" x14ac:dyDescent="0.3">
      <c r="A2406" t="s">
        <v>1277</v>
      </c>
      <c r="B2406" t="s">
        <v>1030</v>
      </c>
      <c r="D2406" s="1">
        <v>41057</v>
      </c>
      <c r="E2406" s="1">
        <v>41058</v>
      </c>
      <c r="F2406" s="1" t="str">
        <f t="shared" si="162"/>
        <v>May</v>
      </c>
      <c r="G2406" s="1" t="str">
        <f t="shared" si="163"/>
        <v>2012</v>
      </c>
      <c r="H2406" s="2">
        <f t="shared" si="164"/>
        <v>1</v>
      </c>
      <c r="I2406" s="2" t="b">
        <f t="shared" si="165"/>
        <v>0</v>
      </c>
      <c r="J2406" t="s">
        <v>52</v>
      </c>
      <c r="K2406">
        <v>6</v>
      </c>
      <c r="L2406">
        <v>975.5</v>
      </c>
      <c r="M2406">
        <v>0.09</v>
      </c>
      <c r="N2406" t="s">
        <v>25</v>
      </c>
      <c r="O2406">
        <v>-252.01</v>
      </c>
      <c r="P2406">
        <v>160.97999999999999</v>
      </c>
      <c r="Q2406">
        <v>35.020000000000003</v>
      </c>
      <c r="R2406" t="s">
        <v>260</v>
      </c>
      <c r="S2406" t="s">
        <v>260</v>
      </c>
      <c r="T2406" t="s">
        <v>42</v>
      </c>
      <c r="U2406" t="s">
        <v>36</v>
      </c>
      <c r="V2406" t="s">
        <v>54</v>
      </c>
      <c r="W2406">
        <v>0.72</v>
      </c>
    </row>
    <row r="2407" spans="1:23" x14ac:dyDescent="0.3">
      <c r="A2407" t="s">
        <v>1277</v>
      </c>
      <c r="B2407" t="s">
        <v>1030</v>
      </c>
      <c r="D2407" s="1">
        <v>41057</v>
      </c>
      <c r="E2407" s="1">
        <v>41058</v>
      </c>
      <c r="F2407" s="1" t="str">
        <f t="shared" si="162"/>
        <v>May</v>
      </c>
      <c r="G2407" s="1" t="str">
        <f t="shared" si="163"/>
        <v>2012</v>
      </c>
      <c r="H2407" s="2">
        <f t="shared" si="164"/>
        <v>1</v>
      </c>
      <c r="I2407" s="2" t="b">
        <f t="shared" si="165"/>
        <v>0</v>
      </c>
      <c r="J2407" t="s">
        <v>52</v>
      </c>
      <c r="K2407">
        <v>32</v>
      </c>
      <c r="L2407">
        <v>4834.8</v>
      </c>
      <c r="M2407">
        <v>0</v>
      </c>
      <c r="N2407" t="s">
        <v>18</v>
      </c>
      <c r="O2407">
        <v>1193.1099999999999</v>
      </c>
      <c r="P2407">
        <v>175.99</v>
      </c>
      <c r="Q2407">
        <v>4.99</v>
      </c>
      <c r="R2407" t="s">
        <v>260</v>
      </c>
      <c r="S2407" t="s">
        <v>260</v>
      </c>
      <c r="T2407" t="s">
        <v>42</v>
      </c>
      <c r="U2407" t="s">
        <v>32</v>
      </c>
      <c r="V2407" t="s">
        <v>33</v>
      </c>
      <c r="W2407">
        <v>0.59</v>
      </c>
    </row>
    <row r="2408" spans="1:23" x14ac:dyDescent="0.3">
      <c r="A2408" t="s">
        <v>1314</v>
      </c>
      <c r="B2408" t="s">
        <v>1302</v>
      </c>
      <c r="D2408" s="1">
        <v>40501</v>
      </c>
      <c r="E2408" s="1">
        <v>40501</v>
      </c>
      <c r="F2408" s="1" t="str">
        <f t="shared" si="162"/>
        <v>November</v>
      </c>
      <c r="G2408" s="1" t="str">
        <f t="shared" si="163"/>
        <v>2010</v>
      </c>
      <c r="H2408" s="2">
        <f t="shared" si="164"/>
        <v>0</v>
      </c>
      <c r="I2408" s="2" t="str">
        <f t="shared" si="165"/>
        <v>FREE DELIVERY</v>
      </c>
      <c r="J2408" t="s">
        <v>24</v>
      </c>
      <c r="K2408">
        <v>13</v>
      </c>
      <c r="L2408">
        <v>2084.96</v>
      </c>
      <c r="M2408">
        <v>0</v>
      </c>
      <c r="N2408" t="s">
        <v>25</v>
      </c>
      <c r="O2408">
        <v>135.26</v>
      </c>
      <c r="P2408">
        <v>150.97999999999999</v>
      </c>
      <c r="Q2408">
        <v>43.71</v>
      </c>
      <c r="R2408" t="s">
        <v>260</v>
      </c>
      <c r="S2408" t="s">
        <v>260</v>
      </c>
      <c r="T2408" t="s">
        <v>21</v>
      </c>
      <c r="U2408" t="s">
        <v>36</v>
      </c>
      <c r="V2408" t="s">
        <v>67</v>
      </c>
      <c r="W2408">
        <v>0.55000000000000004</v>
      </c>
    </row>
    <row r="2409" spans="1:23" x14ac:dyDescent="0.3">
      <c r="A2409" t="s">
        <v>1314</v>
      </c>
      <c r="B2409" t="s">
        <v>1302</v>
      </c>
      <c r="D2409" s="1">
        <v>39855</v>
      </c>
      <c r="E2409" s="1">
        <v>39856</v>
      </c>
      <c r="F2409" s="1" t="str">
        <f t="shared" si="162"/>
        <v>February</v>
      </c>
      <c r="G2409" s="1" t="str">
        <f t="shared" si="163"/>
        <v>2009</v>
      </c>
      <c r="H2409" s="2">
        <f t="shared" si="164"/>
        <v>1</v>
      </c>
      <c r="I2409" s="2" t="b">
        <f t="shared" si="165"/>
        <v>0</v>
      </c>
      <c r="J2409" t="s">
        <v>52</v>
      </c>
      <c r="K2409">
        <v>17</v>
      </c>
      <c r="L2409">
        <v>1002.73</v>
      </c>
      <c r="M2409">
        <v>0.08</v>
      </c>
      <c r="N2409" t="s">
        <v>18</v>
      </c>
      <c r="O2409">
        <v>-563.86</v>
      </c>
      <c r="P2409">
        <v>60.98</v>
      </c>
      <c r="Q2409">
        <v>49</v>
      </c>
      <c r="R2409" t="s">
        <v>260</v>
      </c>
      <c r="S2409" t="s">
        <v>260</v>
      </c>
      <c r="T2409" t="s">
        <v>27</v>
      </c>
      <c r="U2409" t="s">
        <v>22</v>
      </c>
      <c r="V2409" t="s">
        <v>28</v>
      </c>
      <c r="W2409">
        <v>0.59</v>
      </c>
    </row>
    <row r="2410" spans="1:23" x14ac:dyDescent="0.3">
      <c r="A2410" t="s">
        <v>1263</v>
      </c>
      <c r="B2410" t="s">
        <v>931</v>
      </c>
      <c r="D2410" s="1">
        <v>41226</v>
      </c>
      <c r="E2410" s="1">
        <v>41226</v>
      </c>
      <c r="F2410" s="1" t="str">
        <f t="shared" si="162"/>
        <v>November</v>
      </c>
      <c r="G2410" s="1" t="str">
        <f t="shared" si="163"/>
        <v>2012</v>
      </c>
      <c r="H2410" s="2">
        <f t="shared" si="164"/>
        <v>0</v>
      </c>
      <c r="I2410" s="2" t="str">
        <f t="shared" si="165"/>
        <v>FREE DELIVERY</v>
      </c>
      <c r="J2410" t="s">
        <v>24</v>
      </c>
      <c r="K2410">
        <v>43</v>
      </c>
      <c r="L2410">
        <v>1704.58</v>
      </c>
      <c r="M2410">
        <v>0.02</v>
      </c>
      <c r="N2410" t="s">
        <v>18</v>
      </c>
      <c r="O2410">
        <v>518.48</v>
      </c>
      <c r="P2410">
        <v>38.06</v>
      </c>
      <c r="Q2410">
        <v>4.5</v>
      </c>
      <c r="R2410" t="s">
        <v>260</v>
      </c>
      <c r="S2410" t="s">
        <v>260</v>
      </c>
      <c r="T2410" t="s">
        <v>42</v>
      </c>
      <c r="U2410" t="s">
        <v>22</v>
      </c>
      <c r="V2410" t="s">
        <v>28</v>
      </c>
      <c r="W2410">
        <v>0.56000000000000005</v>
      </c>
    </row>
    <row r="2411" spans="1:23" x14ac:dyDescent="0.3">
      <c r="A2411" t="s">
        <v>1245</v>
      </c>
      <c r="B2411" t="s">
        <v>1281</v>
      </c>
      <c r="D2411" s="1">
        <v>40153</v>
      </c>
      <c r="E2411" s="1">
        <v>40155</v>
      </c>
      <c r="F2411" s="1" t="str">
        <f t="shared" si="162"/>
        <v>December</v>
      </c>
      <c r="G2411" s="1" t="str">
        <f t="shared" si="163"/>
        <v>2009</v>
      </c>
      <c r="H2411" s="2">
        <f t="shared" si="164"/>
        <v>2</v>
      </c>
      <c r="I2411" s="2" t="b">
        <f t="shared" si="165"/>
        <v>0</v>
      </c>
      <c r="J2411" t="s">
        <v>34</v>
      </c>
      <c r="K2411">
        <v>44</v>
      </c>
      <c r="L2411">
        <v>6123.48</v>
      </c>
      <c r="M2411">
        <v>0.08</v>
      </c>
      <c r="N2411" t="s">
        <v>18</v>
      </c>
      <c r="O2411">
        <v>1232.79</v>
      </c>
      <c r="P2411">
        <v>140.81</v>
      </c>
      <c r="Q2411">
        <v>24.49</v>
      </c>
      <c r="R2411" t="s">
        <v>260</v>
      </c>
      <c r="S2411" t="s">
        <v>260</v>
      </c>
      <c r="T2411" t="s">
        <v>27</v>
      </c>
      <c r="U2411" t="s">
        <v>36</v>
      </c>
      <c r="V2411" t="s">
        <v>67</v>
      </c>
      <c r="W2411">
        <v>0.56999999999999995</v>
      </c>
    </row>
    <row r="2412" spans="1:23" x14ac:dyDescent="0.3">
      <c r="A2412" t="s">
        <v>1314</v>
      </c>
      <c r="B2412" t="s">
        <v>1302</v>
      </c>
      <c r="D2412" s="1">
        <v>40588</v>
      </c>
      <c r="E2412" s="1">
        <v>40590</v>
      </c>
      <c r="F2412" s="1" t="str">
        <f t="shared" si="162"/>
        <v>February</v>
      </c>
      <c r="G2412" s="1" t="str">
        <f t="shared" si="163"/>
        <v>2011</v>
      </c>
      <c r="H2412" s="2">
        <f t="shared" si="164"/>
        <v>2</v>
      </c>
      <c r="I2412" s="2" t="b">
        <f t="shared" si="165"/>
        <v>0</v>
      </c>
      <c r="J2412" t="s">
        <v>17</v>
      </c>
      <c r="K2412">
        <v>1</v>
      </c>
      <c r="L2412">
        <v>131.27000000000001</v>
      </c>
      <c r="M2412">
        <v>0.1</v>
      </c>
      <c r="N2412" t="s">
        <v>25</v>
      </c>
      <c r="O2412">
        <v>-68.16</v>
      </c>
      <c r="P2412">
        <v>100.98</v>
      </c>
      <c r="Q2412">
        <v>35.840000000000003</v>
      </c>
      <c r="R2412" t="s">
        <v>260</v>
      </c>
      <c r="S2412" t="s">
        <v>260</v>
      </c>
      <c r="T2412" t="s">
        <v>27</v>
      </c>
      <c r="U2412" t="s">
        <v>36</v>
      </c>
      <c r="V2412" t="s">
        <v>54</v>
      </c>
      <c r="W2412">
        <v>0.62</v>
      </c>
    </row>
    <row r="2413" spans="1:23" x14ac:dyDescent="0.3">
      <c r="A2413" t="s">
        <v>1314</v>
      </c>
      <c r="B2413" t="s">
        <v>1302</v>
      </c>
      <c r="D2413" s="1">
        <v>40588</v>
      </c>
      <c r="E2413" s="1">
        <v>40592</v>
      </c>
      <c r="F2413" s="1" t="str">
        <f t="shared" si="162"/>
        <v>February</v>
      </c>
      <c r="G2413" s="1" t="str">
        <f t="shared" si="163"/>
        <v>2011</v>
      </c>
      <c r="H2413" s="2">
        <f t="shared" si="164"/>
        <v>4</v>
      </c>
      <c r="I2413" s="2" t="b">
        <f t="shared" si="165"/>
        <v>0</v>
      </c>
      <c r="J2413" t="s">
        <v>17</v>
      </c>
      <c r="K2413">
        <v>50</v>
      </c>
      <c r="L2413">
        <v>196.39</v>
      </c>
      <c r="M2413">
        <v>7.0000000000000007E-2</v>
      </c>
      <c r="N2413" t="s">
        <v>18</v>
      </c>
      <c r="O2413">
        <v>82.6</v>
      </c>
      <c r="P2413">
        <v>4.13</v>
      </c>
      <c r="Q2413">
        <v>0.5</v>
      </c>
      <c r="R2413" t="s">
        <v>260</v>
      </c>
      <c r="S2413" t="s">
        <v>260</v>
      </c>
      <c r="T2413" t="s">
        <v>27</v>
      </c>
      <c r="U2413" t="s">
        <v>22</v>
      </c>
      <c r="V2413" t="s">
        <v>57</v>
      </c>
      <c r="W2413">
        <v>0.39</v>
      </c>
    </row>
    <row r="2414" spans="1:23" x14ac:dyDescent="0.3">
      <c r="A2414" t="s">
        <v>1333</v>
      </c>
      <c r="B2414" t="s">
        <v>1334</v>
      </c>
      <c r="D2414" s="1">
        <v>40580</v>
      </c>
      <c r="E2414" s="1">
        <v>40580</v>
      </c>
      <c r="F2414" s="1" t="str">
        <f t="shared" si="162"/>
        <v>February</v>
      </c>
      <c r="G2414" s="1" t="str">
        <f t="shared" si="163"/>
        <v>2011</v>
      </c>
      <c r="H2414" s="2">
        <f t="shared" si="164"/>
        <v>0</v>
      </c>
      <c r="I2414" s="2" t="str">
        <f t="shared" si="165"/>
        <v>FREE DELIVERY</v>
      </c>
      <c r="J2414" t="s">
        <v>44</v>
      </c>
      <c r="K2414">
        <v>32</v>
      </c>
      <c r="L2414">
        <v>643.53</v>
      </c>
      <c r="M2414">
        <v>0.05</v>
      </c>
      <c r="N2414" t="s">
        <v>18</v>
      </c>
      <c r="O2414">
        <v>175.97</v>
      </c>
      <c r="P2414">
        <v>19.98</v>
      </c>
      <c r="Q2414">
        <v>5.77</v>
      </c>
      <c r="R2414" t="s">
        <v>260</v>
      </c>
      <c r="S2414" t="s">
        <v>260</v>
      </c>
      <c r="T2414" t="s">
        <v>27</v>
      </c>
      <c r="U2414" t="s">
        <v>22</v>
      </c>
      <c r="V2414" t="s">
        <v>43</v>
      </c>
      <c r="W2414">
        <v>0.38</v>
      </c>
    </row>
    <row r="2415" spans="1:23" x14ac:dyDescent="0.3">
      <c r="A2415" t="s">
        <v>1333</v>
      </c>
      <c r="B2415" t="s">
        <v>1334</v>
      </c>
      <c r="D2415" s="1">
        <v>40580</v>
      </c>
      <c r="E2415" s="1">
        <v>40583</v>
      </c>
      <c r="F2415" s="1" t="str">
        <f t="shared" si="162"/>
        <v>February</v>
      </c>
      <c r="G2415" s="1" t="str">
        <f t="shared" si="163"/>
        <v>2011</v>
      </c>
      <c r="H2415" s="2">
        <f t="shared" si="164"/>
        <v>3</v>
      </c>
      <c r="I2415" s="2" t="b">
        <f t="shared" si="165"/>
        <v>0</v>
      </c>
      <c r="J2415" t="s">
        <v>44</v>
      </c>
      <c r="K2415">
        <v>27</v>
      </c>
      <c r="L2415">
        <v>1217.77</v>
      </c>
      <c r="M2415">
        <v>0.01</v>
      </c>
      <c r="N2415" t="s">
        <v>18</v>
      </c>
      <c r="O2415">
        <v>283.14</v>
      </c>
      <c r="P2415">
        <v>42.76</v>
      </c>
      <c r="Q2415">
        <v>6.22</v>
      </c>
      <c r="R2415" t="s">
        <v>260</v>
      </c>
      <c r="S2415" t="s">
        <v>260</v>
      </c>
      <c r="T2415" t="s">
        <v>27</v>
      </c>
      <c r="U2415" t="s">
        <v>22</v>
      </c>
      <c r="V2415" t="s">
        <v>23</v>
      </c>
    </row>
    <row r="2416" spans="1:23" x14ac:dyDescent="0.3">
      <c r="A2416" t="s">
        <v>1175</v>
      </c>
      <c r="B2416" t="s">
        <v>1176</v>
      </c>
      <c r="D2416" s="1">
        <v>40269</v>
      </c>
      <c r="E2416" s="1">
        <v>40270</v>
      </c>
      <c r="F2416" s="1" t="str">
        <f t="shared" si="162"/>
        <v>April</v>
      </c>
      <c r="G2416" s="1" t="str">
        <f t="shared" si="163"/>
        <v>2010</v>
      </c>
      <c r="H2416" s="2">
        <f t="shared" si="164"/>
        <v>1</v>
      </c>
      <c r="I2416" s="2" t="b">
        <f t="shared" si="165"/>
        <v>0</v>
      </c>
      <c r="J2416" t="s">
        <v>52</v>
      </c>
      <c r="K2416">
        <v>34</v>
      </c>
      <c r="L2416">
        <v>800.39</v>
      </c>
      <c r="M2416">
        <v>0.06</v>
      </c>
      <c r="N2416" t="s">
        <v>18</v>
      </c>
      <c r="O2416">
        <v>270.29000000000002</v>
      </c>
      <c r="P2416">
        <v>24.95</v>
      </c>
      <c r="Q2416">
        <v>2.99</v>
      </c>
      <c r="R2416" t="s">
        <v>260</v>
      </c>
      <c r="S2416" t="s">
        <v>260</v>
      </c>
      <c r="T2416" t="s">
        <v>27</v>
      </c>
      <c r="U2416" t="s">
        <v>22</v>
      </c>
      <c r="V2416" t="s">
        <v>29</v>
      </c>
      <c r="W2416">
        <v>0.39</v>
      </c>
    </row>
    <row r="2417" spans="1:23" x14ac:dyDescent="0.3">
      <c r="A2417" t="s">
        <v>1061</v>
      </c>
      <c r="B2417" t="s">
        <v>1337</v>
      </c>
      <c r="D2417" s="1">
        <v>40960</v>
      </c>
      <c r="E2417" s="1">
        <v>40961</v>
      </c>
      <c r="F2417" s="1" t="str">
        <f t="shared" si="162"/>
        <v>February</v>
      </c>
      <c r="G2417" s="1" t="str">
        <f t="shared" si="163"/>
        <v>2012</v>
      </c>
      <c r="H2417" s="2">
        <f t="shared" si="164"/>
        <v>1</v>
      </c>
      <c r="I2417" s="2" t="b">
        <f t="shared" si="165"/>
        <v>0</v>
      </c>
      <c r="J2417" t="s">
        <v>44</v>
      </c>
      <c r="K2417">
        <v>7</v>
      </c>
      <c r="L2417">
        <v>271.27</v>
      </c>
      <c r="M2417">
        <v>0.05</v>
      </c>
      <c r="N2417" t="s">
        <v>18</v>
      </c>
      <c r="O2417">
        <v>71.31</v>
      </c>
      <c r="P2417">
        <v>37.93</v>
      </c>
      <c r="Q2417">
        <v>13.99</v>
      </c>
      <c r="R2417" t="s">
        <v>260</v>
      </c>
      <c r="S2417" t="s">
        <v>260</v>
      </c>
      <c r="T2417" t="s">
        <v>42</v>
      </c>
      <c r="U2417" t="s">
        <v>36</v>
      </c>
      <c r="V2417" t="s">
        <v>37</v>
      </c>
      <c r="W2417">
        <v>0.67</v>
      </c>
    </row>
    <row r="2418" spans="1:23" x14ac:dyDescent="0.3">
      <c r="A2418" t="s">
        <v>939</v>
      </c>
      <c r="B2418" t="s">
        <v>1282</v>
      </c>
      <c r="D2418" s="1">
        <v>40153</v>
      </c>
      <c r="E2418" s="1">
        <v>40155</v>
      </c>
      <c r="F2418" s="1" t="str">
        <f t="shared" si="162"/>
        <v>December</v>
      </c>
      <c r="G2418" s="1" t="str">
        <f t="shared" si="163"/>
        <v>2009</v>
      </c>
      <c r="H2418" s="2">
        <f t="shared" si="164"/>
        <v>2</v>
      </c>
      <c r="I2418" s="2" t="b">
        <f t="shared" si="165"/>
        <v>0</v>
      </c>
      <c r="J2418" t="s">
        <v>44</v>
      </c>
      <c r="K2418">
        <v>43</v>
      </c>
      <c r="L2418">
        <v>2980.15</v>
      </c>
      <c r="M2418">
        <v>0.05</v>
      </c>
      <c r="N2418" t="s">
        <v>39</v>
      </c>
      <c r="O2418">
        <v>-865.98</v>
      </c>
      <c r="P2418">
        <v>70.709999999999994</v>
      </c>
      <c r="Q2418">
        <v>37.58</v>
      </c>
      <c r="R2418" t="s">
        <v>260</v>
      </c>
      <c r="S2418" t="s">
        <v>260</v>
      </c>
      <c r="T2418" t="s">
        <v>42</v>
      </c>
      <c r="U2418" t="s">
        <v>36</v>
      </c>
      <c r="V2418" t="s">
        <v>37</v>
      </c>
      <c r="W2418">
        <v>0.78</v>
      </c>
    </row>
    <row r="2419" spans="1:23" x14ac:dyDescent="0.3">
      <c r="A2419" t="s">
        <v>939</v>
      </c>
      <c r="B2419" t="s">
        <v>1282</v>
      </c>
      <c r="D2419" s="1">
        <v>40153</v>
      </c>
      <c r="E2419" s="1">
        <v>40156</v>
      </c>
      <c r="F2419" s="1" t="str">
        <f t="shared" si="162"/>
        <v>December</v>
      </c>
      <c r="G2419" s="1" t="str">
        <f t="shared" si="163"/>
        <v>2009</v>
      </c>
      <c r="H2419" s="2">
        <f t="shared" si="164"/>
        <v>3</v>
      </c>
      <c r="I2419" s="2" t="b">
        <f t="shared" si="165"/>
        <v>0</v>
      </c>
      <c r="J2419" t="s">
        <v>44</v>
      </c>
      <c r="K2419">
        <v>23</v>
      </c>
      <c r="L2419">
        <v>476.04</v>
      </c>
      <c r="M2419">
        <v>0.01</v>
      </c>
      <c r="N2419" t="s">
        <v>18</v>
      </c>
      <c r="O2419">
        <v>57.25</v>
      </c>
      <c r="P2419">
        <v>18.97</v>
      </c>
      <c r="Q2419">
        <v>9.5399999999999991</v>
      </c>
      <c r="R2419" t="s">
        <v>260</v>
      </c>
      <c r="S2419" t="s">
        <v>260</v>
      </c>
      <c r="T2419" t="s">
        <v>42</v>
      </c>
      <c r="U2419" t="s">
        <v>22</v>
      </c>
      <c r="V2419" t="s">
        <v>43</v>
      </c>
      <c r="W2419">
        <v>0.37</v>
      </c>
    </row>
    <row r="2420" spans="1:23" x14ac:dyDescent="0.3">
      <c r="A2420" t="s">
        <v>1331</v>
      </c>
      <c r="B2420" t="s">
        <v>1332</v>
      </c>
      <c r="D2420" s="1">
        <v>41087</v>
      </c>
      <c r="E2420" s="1">
        <v>41091</v>
      </c>
      <c r="F2420" s="1" t="str">
        <f t="shared" si="162"/>
        <v>July</v>
      </c>
      <c r="G2420" s="1" t="str">
        <f t="shared" si="163"/>
        <v>2012</v>
      </c>
      <c r="H2420" s="2">
        <f t="shared" si="164"/>
        <v>4</v>
      </c>
      <c r="I2420" s="2" t="b">
        <f t="shared" si="165"/>
        <v>0</v>
      </c>
      <c r="J2420" t="s">
        <v>17</v>
      </c>
      <c r="K2420">
        <v>8</v>
      </c>
      <c r="L2420">
        <v>825.96</v>
      </c>
      <c r="M2420">
        <v>0.01</v>
      </c>
      <c r="N2420" t="s">
        <v>25</v>
      </c>
      <c r="O2420">
        <v>-276.95</v>
      </c>
      <c r="P2420">
        <v>95.98</v>
      </c>
      <c r="Q2420">
        <v>58.2</v>
      </c>
      <c r="R2420" t="s">
        <v>260</v>
      </c>
      <c r="S2420" t="s">
        <v>260</v>
      </c>
      <c r="T2420" t="s">
        <v>42</v>
      </c>
      <c r="U2420" t="s">
        <v>36</v>
      </c>
      <c r="V2420" t="s">
        <v>67</v>
      </c>
      <c r="W2420">
        <v>0.57999999999999996</v>
      </c>
    </row>
    <row r="2421" spans="1:23" x14ac:dyDescent="0.3">
      <c r="A2421" t="s">
        <v>1346</v>
      </c>
      <c r="B2421" t="s">
        <v>1347</v>
      </c>
      <c r="D2421" s="1">
        <v>39955</v>
      </c>
      <c r="E2421" s="1">
        <v>39955</v>
      </c>
      <c r="F2421" s="1" t="str">
        <f t="shared" si="162"/>
        <v>May</v>
      </c>
      <c r="G2421" s="1" t="str">
        <f t="shared" si="163"/>
        <v>2009</v>
      </c>
      <c r="H2421" s="2">
        <f t="shared" si="164"/>
        <v>0</v>
      </c>
      <c r="I2421" s="2" t="str">
        <f t="shared" si="165"/>
        <v>FREE DELIVERY</v>
      </c>
      <c r="J2421" t="s">
        <v>17</v>
      </c>
      <c r="K2421">
        <v>22</v>
      </c>
      <c r="L2421">
        <v>5648.69</v>
      </c>
      <c r="M2421">
        <v>0.03</v>
      </c>
      <c r="N2421" t="s">
        <v>18</v>
      </c>
      <c r="O2421">
        <v>1489.8</v>
      </c>
      <c r="P2421">
        <v>256.99</v>
      </c>
      <c r="Q2421">
        <v>11.25</v>
      </c>
      <c r="R2421" t="s">
        <v>260</v>
      </c>
      <c r="S2421" t="s">
        <v>260</v>
      </c>
      <c r="T2421" t="s">
        <v>42</v>
      </c>
      <c r="U2421" t="s">
        <v>32</v>
      </c>
      <c r="V2421" t="s">
        <v>48</v>
      </c>
      <c r="W2421">
        <v>0.51</v>
      </c>
    </row>
    <row r="2422" spans="1:23" x14ac:dyDescent="0.3">
      <c r="A2422" t="s">
        <v>1192</v>
      </c>
      <c r="B2422" t="s">
        <v>1303</v>
      </c>
      <c r="D2422" s="1">
        <v>40242</v>
      </c>
      <c r="E2422" s="1">
        <v>40243</v>
      </c>
      <c r="F2422" s="1" t="str">
        <f t="shared" si="162"/>
        <v>March</v>
      </c>
      <c r="G2422" s="1" t="str">
        <f t="shared" si="163"/>
        <v>2010</v>
      </c>
      <c r="H2422" s="2">
        <f t="shared" si="164"/>
        <v>1</v>
      </c>
      <c r="I2422" s="2" t="b">
        <f t="shared" si="165"/>
        <v>0</v>
      </c>
      <c r="J2422" t="s">
        <v>24</v>
      </c>
      <c r="K2422">
        <v>32</v>
      </c>
      <c r="L2422">
        <v>53.34</v>
      </c>
      <c r="M2422">
        <v>0.04</v>
      </c>
      <c r="N2422" t="s">
        <v>18</v>
      </c>
      <c r="O2422">
        <v>-4.68</v>
      </c>
      <c r="P2422">
        <v>1.68</v>
      </c>
      <c r="Q2422">
        <v>0.7</v>
      </c>
      <c r="R2422" t="s">
        <v>260</v>
      </c>
      <c r="S2422" t="s">
        <v>260</v>
      </c>
      <c r="T2422" t="s">
        <v>31</v>
      </c>
      <c r="U2422" t="s">
        <v>36</v>
      </c>
      <c r="V2422" t="s">
        <v>37</v>
      </c>
      <c r="W2422">
        <v>0.68</v>
      </c>
    </row>
    <row r="2423" spans="1:23" x14ac:dyDescent="0.3">
      <c r="A2423" t="s">
        <v>1308</v>
      </c>
      <c r="B2423" t="s">
        <v>1309</v>
      </c>
      <c r="D2423" s="1">
        <v>39982</v>
      </c>
      <c r="E2423" s="1">
        <v>39984</v>
      </c>
      <c r="F2423" s="1" t="str">
        <f t="shared" si="162"/>
        <v>June</v>
      </c>
      <c r="G2423" s="1" t="str">
        <f t="shared" si="163"/>
        <v>2009</v>
      </c>
      <c r="H2423" s="2">
        <f t="shared" si="164"/>
        <v>2</v>
      </c>
      <c r="I2423" s="2" t="b">
        <f t="shared" si="165"/>
        <v>0</v>
      </c>
      <c r="J2423" t="s">
        <v>17</v>
      </c>
      <c r="K2423">
        <v>31</v>
      </c>
      <c r="L2423">
        <v>4483.92</v>
      </c>
      <c r="M2423">
        <v>7.0000000000000007E-2</v>
      </c>
      <c r="N2423" t="s">
        <v>18</v>
      </c>
      <c r="O2423">
        <v>174.61</v>
      </c>
      <c r="P2423">
        <v>152.47999999999999</v>
      </c>
      <c r="Q2423">
        <v>6.5</v>
      </c>
      <c r="R2423" t="s">
        <v>260</v>
      </c>
      <c r="S2423" t="s">
        <v>260</v>
      </c>
      <c r="T2423" t="s">
        <v>21</v>
      </c>
      <c r="U2423" t="s">
        <v>32</v>
      </c>
      <c r="V2423" t="s">
        <v>48</v>
      </c>
      <c r="W2423">
        <v>0.74</v>
      </c>
    </row>
    <row r="2424" spans="1:23" x14ac:dyDescent="0.3">
      <c r="A2424" t="s">
        <v>919</v>
      </c>
      <c r="B2424" t="s">
        <v>1298</v>
      </c>
      <c r="D2424" s="1">
        <v>41036</v>
      </c>
      <c r="E2424" s="1">
        <v>41038</v>
      </c>
      <c r="F2424" s="1" t="str">
        <f t="shared" si="162"/>
        <v>May</v>
      </c>
      <c r="G2424" s="1" t="str">
        <f t="shared" si="163"/>
        <v>2012</v>
      </c>
      <c r="H2424" s="2">
        <f t="shared" si="164"/>
        <v>2</v>
      </c>
      <c r="I2424" s="2" t="b">
        <f t="shared" si="165"/>
        <v>0</v>
      </c>
      <c r="J2424" t="s">
        <v>44</v>
      </c>
      <c r="K2424">
        <v>10</v>
      </c>
      <c r="L2424">
        <v>50.42</v>
      </c>
      <c r="M2424">
        <v>0.06</v>
      </c>
      <c r="N2424" t="s">
        <v>18</v>
      </c>
      <c r="O2424">
        <v>7.25</v>
      </c>
      <c r="P2424">
        <v>4.82</v>
      </c>
      <c r="Q2424">
        <v>1.49</v>
      </c>
      <c r="R2424" t="s">
        <v>260</v>
      </c>
      <c r="S2424" t="s">
        <v>260</v>
      </c>
      <c r="T2424" t="s">
        <v>27</v>
      </c>
      <c r="U2424" t="s">
        <v>22</v>
      </c>
      <c r="V2424" t="s">
        <v>29</v>
      </c>
      <c r="W2424">
        <v>0.36</v>
      </c>
    </row>
    <row r="2425" spans="1:23" x14ac:dyDescent="0.3">
      <c r="A2425" t="s">
        <v>919</v>
      </c>
      <c r="B2425" t="s">
        <v>1298</v>
      </c>
      <c r="D2425" s="1">
        <v>41036</v>
      </c>
      <c r="E2425" s="1">
        <v>41038</v>
      </c>
      <c r="F2425" s="1" t="str">
        <f t="shared" si="162"/>
        <v>May</v>
      </c>
      <c r="G2425" s="1" t="str">
        <f t="shared" si="163"/>
        <v>2012</v>
      </c>
      <c r="H2425" s="2">
        <f t="shared" si="164"/>
        <v>2</v>
      </c>
      <c r="I2425" s="2" t="b">
        <f t="shared" si="165"/>
        <v>0</v>
      </c>
      <c r="J2425" t="s">
        <v>44</v>
      </c>
      <c r="K2425">
        <v>19</v>
      </c>
      <c r="L2425">
        <v>2980.3719999999998</v>
      </c>
      <c r="M2425">
        <v>0.02</v>
      </c>
      <c r="N2425" t="s">
        <v>18</v>
      </c>
      <c r="O2425">
        <v>494.63</v>
      </c>
      <c r="P2425">
        <v>175.99</v>
      </c>
      <c r="Q2425">
        <v>8.99</v>
      </c>
      <c r="R2425" t="s">
        <v>260</v>
      </c>
      <c r="S2425" t="s">
        <v>260</v>
      </c>
      <c r="T2425" t="s">
        <v>27</v>
      </c>
      <c r="U2425" t="s">
        <v>32</v>
      </c>
      <c r="V2425" t="s">
        <v>33</v>
      </c>
      <c r="W2425">
        <v>0.56999999999999995</v>
      </c>
    </row>
    <row r="2426" spans="1:23" x14ac:dyDescent="0.3">
      <c r="A2426" t="s">
        <v>1340</v>
      </c>
      <c r="B2426" t="s">
        <v>1341</v>
      </c>
      <c r="D2426" s="1">
        <v>41000</v>
      </c>
      <c r="E2426" s="1">
        <v>41002</v>
      </c>
      <c r="F2426" s="1" t="str">
        <f t="shared" si="162"/>
        <v>April</v>
      </c>
      <c r="G2426" s="1" t="str">
        <f t="shared" si="163"/>
        <v>2012</v>
      </c>
      <c r="H2426" s="2">
        <f t="shared" si="164"/>
        <v>2</v>
      </c>
      <c r="I2426" s="2" t="b">
        <f t="shared" si="165"/>
        <v>0</v>
      </c>
      <c r="J2426" t="s">
        <v>34</v>
      </c>
      <c r="K2426">
        <v>35</v>
      </c>
      <c r="L2426">
        <v>154</v>
      </c>
      <c r="M2426">
        <v>0.08</v>
      </c>
      <c r="N2426" t="s">
        <v>18</v>
      </c>
      <c r="O2426">
        <v>-7.08</v>
      </c>
      <c r="P2426">
        <v>4.63</v>
      </c>
      <c r="Q2426">
        <v>1.93</v>
      </c>
      <c r="R2426" t="s">
        <v>260</v>
      </c>
      <c r="S2426" t="s">
        <v>260</v>
      </c>
      <c r="T2426" t="s">
        <v>42</v>
      </c>
      <c r="U2426" t="s">
        <v>22</v>
      </c>
      <c r="V2426" t="s">
        <v>60</v>
      </c>
      <c r="W2426">
        <v>0.52</v>
      </c>
    </row>
    <row r="2427" spans="1:23" x14ac:dyDescent="0.3">
      <c r="A2427" t="s">
        <v>1290</v>
      </c>
      <c r="B2427" t="s">
        <v>1291</v>
      </c>
      <c r="D2427" s="1">
        <v>40741</v>
      </c>
      <c r="E2427" s="1">
        <v>40746</v>
      </c>
      <c r="F2427" s="1" t="str">
        <f t="shared" si="162"/>
        <v>July</v>
      </c>
      <c r="G2427" s="1" t="str">
        <f t="shared" si="163"/>
        <v>2011</v>
      </c>
      <c r="H2427" s="2">
        <f t="shared" si="164"/>
        <v>5</v>
      </c>
      <c r="I2427" s="2" t="b">
        <f t="shared" si="165"/>
        <v>0</v>
      </c>
      <c r="J2427" t="s">
        <v>17</v>
      </c>
      <c r="K2427">
        <v>6</v>
      </c>
      <c r="L2427">
        <v>460.71</v>
      </c>
      <c r="M2427">
        <v>0.02</v>
      </c>
      <c r="N2427" t="s">
        <v>18</v>
      </c>
      <c r="O2427">
        <v>-231.95</v>
      </c>
      <c r="P2427">
        <v>70.98</v>
      </c>
      <c r="Q2427">
        <v>35</v>
      </c>
      <c r="R2427" t="s">
        <v>260</v>
      </c>
      <c r="S2427" t="s">
        <v>260</v>
      </c>
      <c r="T2427" t="s">
        <v>27</v>
      </c>
      <c r="U2427" t="s">
        <v>22</v>
      </c>
      <c r="V2427" t="s">
        <v>23</v>
      </c>
      <c r="W2427">
        <v>0.8</v>
      </c>
    </row>
    <row r="2428" spans="1:23" x14ac:dyDescent="0.3">
      <c r="A2428" t="s">
        <v>1048</v>
      </c>
      <c r="B2428" t="s">
        <v>1049</v>
      </c>
      <c r="D2428" s="1">
        <v>40612</v>
      </c>
      <c r="E2428" s="1">
        <v>40613</v>
      </c>
      <c r="F2428" s="1" t="str">
        <f t="shared" si="162"/>
        <v>March</v>
      </c>
      <c r="G2428" s="1" t="str">
        <f t="shared" si="163"/>
        <v>2011</v>
      </c>
      <c r="H2428" s="2">
        <f t="shared" si="164"/>
        <v>1</v>
      </c>
      <c r="I2428" s="2" t="b">
        <f t="shared" si="165"/>
        <v>0</v>
      </c>
      <c r="J2428" t="s">
        <v>44</v>
      </c>
      <c r="K2428">
        <v>29</v>
      </c>
      <c r="L2428">
        <v>2946.05</v>
      </c>
      <c r="M2428">
        <v>0.06</v>
      </c>
      <c r="N2428" t="s">
        <v>25</v>
      </c>
      <c r="O2428">
        <v>-690.21</v>
      </c>
      <c r="P2428">
        <v>105.49</v>
      </c>
      <c r="Q2428">
        <v>41.64</v>
      </c>
      <c r="R2428" t="s">
        <v>260</v>
      </c>
      <c r="S2428" t="s">
        <v>260</v>
      </c>
      <c r="T2428" t="s">
        <v>31</v>
      </c>
      <c r="U2428" t="s">
        <v>36</v>
      </c>
      <c r="V2428" t="s">
        <v>55</v>
      </c>
      <c r="W2428">
        <v>0.75</v>
      </c>
    </row>
    <row r="2429" spans="1:23" x14ac:dyDescent="0.3">
      <c r="A2429" t="s">
        <v>1192</v>
      </c>
      <c r="B2429" t="s">
        <v>1303</v>
      </c>
      <c r="D2429" s="1">
        <v>40934</v>
      </c>
      <c r="E2429" s="1">
        <v>40936</v>
      </c>
      <c r="F2429" s="1" t="str">
        <f t="shared" si="162"/>
        <v>January</v>
      </c>
      <c r="G2429" s="1" t="str">
        <f t="shared" si="163"/>
        <v>2012</v>
      </c>
      <c r="H2429" s="2">
        <f t="shared" si="164"/>
        <v>2</v>
      </c>
      <c r="I2429" s="2" t="b">
        <f t="shared" si="165"/>
        <v>0</v>
      </c>
      <c r="J2429" t="s">
        <v>44</v>
      </c>
      <c r="K2429">
        <v>30</v>
      </c>
      <c r="L2429">
        <v>183.33</v>
      </c>
      <c r="M2429">
        <v>0.05</v>
      </c>
      <c r="N2429" t="s">
        <v>18</v>
      </c>
      <c r="O2429">
        <v>-106.54</v>
      </c>
      <c r="P2429">
        <v>5.98</v>
      </c>
      <c r="Q2429">
        <v>4.38</v>
      </c>
      <c r="R2429" t="s">
        <v>260</v>
      </c>
      <c r="S2429" t="s">
        <v>260</v>
      </c>
      <c r="T2429" t="s">
        <v>27</v>
      </c>
      <c r="U2429" t="s">
        <v>32</v>
      </c>
      <c r="V2429" t="s">
        <v>48</v>
      </c>
      <c r="W2429">
        <v>0.75</v>
      </c>
    </row>
    <row r="2430" spans="1:23" x14ac:dyDescent="0.3">
      <c r="A2430" t="s">
        <v>1192</v>
      </c>
      <c r="B2430" t="s">
        <v>1303</v>
      </c>
      <c r="D2430" s="1">
        <v>40934</v>
      </c>
      <c r="E2430" s="1">
        <v>40936</v>
      </c>
      <c r="F2430" s="1" t="str">
        <f t="shared" si="162"/>
        <v>January</v>
      </c>
      <c r="G2430" s="1" t="str">
        <f t="shared" si="163"/>
        <v>2012</v>
      </c>
      <c r="H2430" s="2">
        <f t="shared" si="164"/>
        <v>2</v>
      </c>
      <c r="I2430" s="2" t="b">
        <f t="shared" si="165"/>
        <v>0</v>
      </c>
      <c r="J2430" t="s">
        <v>44</v>
      </c>
      <c r="K2430">
        <v>12</v>
      </c>
      <c r="L2430">
        <v>88.06</v>
      </c>
      <c r="M2430">
        <v>0.04</v>
      </c>
      <c r="N2430" t="s">
        <v>18</v>
      </c>
      <c r="O2430">
        <v>-69.05</v>
      </c>
      <c r="P2430">
        <v>6.48</v>
      </c>
      <c r="Q2430">
        <v>9.68</v>
      </c>
      <c r="R2430" t="s">
        <v>260</v>
      </c>
      <c r="S2430" t="s">
        <v>260</v>
      </c>
      <c r="T2430" t="s">
        <v>27</v>
      </c>
      <c r="U2430" t="s">
        <v>36</v>
      </c>
      <c r="V2430" t="s">
        <v>37</v>
      </c>
      <c r="W2430">
        <v>0.44</v>
      </c>
    </row>
    <row r="2431" spans="1:23" x14ac:dyDescent="0.3">
      <c r="A2431" t="s">
        <v>1327</v>
      </c>
      <c r="B2431" t="s">
        <v>1328</v>
      </c>
      <c r="D2431" s="1">
        <v>40509</v>
      </c>
      <c r="E2431" s="1">
        <v>40510</v>
      </c>
      <c r="F2431" s="1" t="str">
        <f t="shared" si="162"/>
        <v>November</v>
      </c>
      <c r="G2431" s="1" t="str">
        <f t="shared" si="163"/>
        <v>2010</v>
      </c>
      <c r="H2431" s="2">
        <f t="shared" si="164"/>
        <v>1</v>
      </c>
      <c r="I2431" s="2" t="b">
        <f t="shared" si="165"/>
        <v>0</v>
      </c>
      <c r="J2431" t="s">
        <v>34</v>
      </c>
      <c r="K2431">
        <v>35</v>
      </c>
      <c r="L2431">
        <v>3337.5165000000002</v>
      </c>
      <c r="M2431">
        <v>7.0000000000000007E-2</v>
      </c>
      <c r="N2431" t="s">
        <v>18</v>
      </c>
      <c r="O2431">
        <v>850.54</v>
      </c>
      <c r="P2431">
        <v>115.99</v>
      </c>
      <c r="Q2431">
        <v>2.5</v>
      </c>
      <c r="R2431" t="s">
        <v>260</v>
      </c>
      <c r="S2431" t="s">
        <v>260</v>
      </c>
      <c r="T2431" t="s">
        <v>31</v>
      </c>
      <c r="U2431" t="s">
        <v>32</v>
      </c>
      <c r="V2431" t="s">
        <v>33</v>
      </c>
      <c r="W2431">
        <v>0.56999999999999995</v>
      </c>
    </row>
    <row r="2432" spans="1:23" x14ac:dyDescent="0.3">
      <c r="A2432" t="s">
        <v>1327</v>
      </c>
      <c r="B2432" t="s">
        <v>1328</v>
      </c>
      <c r="D2432" s="1">
        <v>40509</v>
      </c>
      <c r="E2432" s="1">
        <v>40509</v>
      </c>
      <c r="F2432" s="1" t="str">
        <f t="shared" si="162"/>
        <v>November</v>
      </c>
      <c r="G2432" s="1" t="str">
        <f t="shared" si="163"/>
        <v>2010</v>
      </c>
      <c r="H2432" s="2">
        <f t="shared" si="164"/>
        <v>0</v>
      </c>
      <c r="I2432" s="2" t="str">
        <f t="shared" si="165"/>
        <v>FREE DELIVERY</v>
      </c>
      <c r="J2432" t="s">
        <v>34</v>
      </c>
      <c r="K2432">
        <v>35</v>
      </c>
      <c r="L2432">
        <v>1018.402</v>
      </c>
      <c r="M2432">
        <v>0.09</v>
      </c>
      <c r="N2432" t="s">
        <v>18</v>
      </c>
      <c r="O2432">
        <v>296.87</v>
      </c>
      <c r="P2432">
        <v>35.99</v>
      </c>
      <c r="Q2432">
        <v>5.99</v>
      </c>
      <c r="R2432" t="s">
        <v>260</v>
      </c>
      <c r="S2432" t="s">
        <v>260</v>
      </c>
      <c r="T2432" t="s">
        <v>31</v>
      </c>
      <c r="U2432" t="s">
        <v>32</v>
      </c>
      <c r="V2432" t="s">
        <v>33</v>
      </c>
      <c r="W2432">
        <v>0.38</v>
      </c>
    </row>
    <row r="2433" spans="1:23" x14ac:dyDescent="0.3">
      <c r="A2433" t="s">
        <v>1327</v>
      </c>
      <c r="B2433" t="s">
        <v>1328</v>
      </c>
      <c r="D2433" s="1">
        <v>40509</v>
      </c>
      <c r="E2433" s="1">
        <v>40510</v>
      </c>
      <c r="F2433" s="1" t="str">
        <f t="shared" si="162"/>
        <v>November</v>
      </c>
      <c r="G2433" s="1" t="str">
        <f t="shared" si="163"/>
        <v>2010</v>
      </c>
      <c r="H2433" s="2">
        <f t="shared" si="164"/>
        <v>1</v>
      </c>
      <c r="I2433" s="2" t="b">
        <f t="shared" si="165"/>
        <v>0</v>
      </c>
      <c r="J2433" t="s">
        <v>34</v>
      </c>
      <c r="K2433">
        <v>47</v>
      </c>
      <c r="L2433">
        <v>2679.1235000000001</v>
      </c>
      <c r="M2433">
        <v>0.01</v>
      </c>
      <c r="N2433" t="s">
        <v>18</v>
      </c>
      <c r="O2433">
        <v>47.28</v>
      </c>
      <c r="P2433">
        <v>65.989999999999995</v>
      </c>
      <c r="Q2433">
        <v>19.989999999999998</v>
      </c>
      <c r="R2433" t="s">
        <v>260</v>
      </c>
      <c r="S2433" t="s">
        <v>260</v>
      </c>
      <c r="T2433" t="s">
        <v>31</v>
      </c>
      <c r="U2433" t="s">
        <v>32</v>
      </c>
      <c r="V2433" t="s">
        <v>33</v>
      </c>
      <c r="W2433">
        <v>0.59</v>
      </c>
    </row>
    <row r="2434" spans="1:23" x14ac:dyDescent="0.3">
      <c r="A2434" t="s">
        <v>1290</v>
      </c>
      <c r="B2434" t="s">
        <v>1291</v>
      </c>
      <c r="D2434" s="1">
        <v>39900</v>
      </c>
      <c r="E2434" s="1">
        <v>39900</v>
      </c>
      <c r="F2434" s="1" t="str">
        <f t="shared" si="162"/>
        <v>March</v>
      </c>
      <c r="G2434" s="1" t="str">
        <f t="shared" si="163"/>
        <v>2009</v>
      </c>
      <c r="H2434" s="2">
        <f t="shared" si="164"/>
        <v>0</v>
      </c>
      <c r="I2434" s="2" t="str">
        <f t="shared" si="165"/>
        <v>FREE DELIVERY</v>
      </c>
      <c r="J2434" t="s">
        <v>34</v>
      </c>
      <c r="K2434">
        <v>16</v>
      </c>
      <c r="L2434">
        <v>2365.4299999999998</v>
      </c>
      <c r="M2434">
        <v>0.04</v>
      </c>
      <c r="N2434" t="s">
        <v>18</v>
      </c>
      <c r="O2434">
        <v>619.71</v>
      </c>
      <c r="P2434">
        <v>150.97999999999999</v>
      </c>
      <c r="Q2434">
        <v>13.99</v>
      </c>
      <c r="R2434" t="s">
        <v>260</v>
      </c>
      <c r="S2434" t="s">
        <v>260</v>
      </c>
      <c r="T2434" t="s">
        <v>27</v>
      </c>
      <c r="U2434" t="s">
        <v>32</v>
      </c>
      <c r="V2434" t="s">
        <v>94</v>
      </c>
      <c r="W2434">
        <v>0.38</v>
      </c>
    </row>
    <row r="2435" spans="1:23" x14ac:dyDescent="0.3">
      <c r="A2435" t="s">
        <v>1314</v>
      </c>
      <c r="B2435" t="s">
        <v>958</v>
      </c>
      <c r="D2435" s="1">
        <v>41246</v>
      </c>
      <c r="E2435" s="1">
        <v>41250</v>
      </c>
      <c r="F2435" s="1" t="str">
        <f t="shared" ref="F2435:F2498" si="166">TEXT(E2435,"mmmm")</f>
        <v>December</v>
      </c>
      <c r="G2435" s="1" t="str">
        <f t="shared" ref="G2435:G2498" si="167">TEXT(E2435,"yyyy")</f>
        <v>2012</v>
      </c>
      <c r="H2435" s="2">
        <f t="shared" ref="H2435:H2498" si="168">E2435-D2435</f>
        <v>4</v>
      </c>
      <c r="I2435" s="2" t="b">
        <f t="shared" ref="I2435:I2498" si="169">IF(H2435&lt;1,IF(AND(H2435&gt;0,H2435&lt;2),"ONE DAY", "FREE DELIVERY"))</f>
        <v>0</v>
      </c>
      <c r="J2435" t="s">
        <v>17</v>
      </c>
      <c r="K2435">
        <v>4</v>
      </c>
      <c r="L2435">
        <v>16.91</v>
      </c>
      <c r="M2435">
        <v>0.08</v>
      </c>
      <c r="N2435" t="s">
        <v>18</v>
      </c>
      <c r="O2435">
        <v>0.21</v>
      </c>
      <c r="P2435">
        <v>4.13</v>
      </c>
      <c r="Q2435">
        <v>0.5</v>
      </c>
      <c r="R2435" t="s">
        <v>260</v>
      </c>
      <c r="S2435" t="s">
        <v>260</v>
      </c>
      <c r="T2435" t="s">
        <v>31</v>
      </c>
      <c r="U2435" t="s">
        <v>22</v>
      </c>
      <c r="V2435" t="s">
        <v>57</v>
      </c>
      <c r="W2435">
        <v>0.39</v>
      </c>
    </row>
    <row r="2436" spans="1:23" x14ac:dyDescent="0.3">
      <c r="A2436" t="s">
        <v>1314</v>
      </c>
      <c r="B2436" t="s">
        <v>958</v>
      </c>
      <c r="D2436" s="1">
        <v>41246</v>
      </c>
      <c r="E2436" s="1">
        <v>41251</v>
      </c>
      <c r="F2436" s="1" t="str">
        <f t="shared" si="166"/>
        <v>December</v>
      </c>
      <c r="G2436" s="1" t="str">
        <f t="shared" si="167"/>
        <v>2012</v>
      </c>
      <c r="H2436" s="2">
        <f t="shared" si="168"/>
        <v>5</v>
      </c>
      <c r="I2436" s="2" t="b">
        <f t="shared" si="169"/>
        <v>0</v>
      </c>
      <c r="J2436" t="s">
        <v>17</v>
      </c>
      <c r="K2436">
        <v>8</v>
      </c>
      <c r="L2436">
        <v>464.66</v>
      </c>
      <c r="M2436">
        <v>0.04</v>
      </c>
      <c r="N2436" t="s">
        <v>18</v>
      </c>
      <c r="O2436">
        <v>219.02</v>
      </c>
      <c r="P2436">
        <v>54.74</v>
      </c>
      <c r="Q2436">
        <v>14.83</v>
      </c>
      <c r="R2436" t="s">
        <v>260</v>
      </c>
      <c r="S2436" t="s">
        <v>260</v>
      </c>
      <c r="T2436" t="s">
        <v>31</v>
      </c>
      <c r="U2436" t="s">
        <v>36</v>
      </c>
      <c r="V2436" t="s">
        <v>37</v>
      </c>
      <c r="W2436">
        <v>0.54</v>
      </c>
    </row>
    <row r="2437" spans="1:23" x14ac:dyDescent="0.3">
      <c r="A2437" t="s">
        <v>1061</v>
      </c>
      <c r="B2437" t="s">
        <v>1358</v>
      </c>
      <c r="D2437" s="1">
        <v>40210</v>
      </c>
      <c r="E2437" s="1">
        <v>40212</v>
      </c>
      <c r="F2437" s="1" t="str">
        <f t="shared" si="166"/>
        <v>February</v>
      </c>
      <c r="G2437" s="1" t="str">
        <f t="shared" si="167"/>
        <v>2010</v>
      </c>
      <c r="H2437" s="2">
        <f t="shared" si="168"/>
        <v>2</v>
      </c>
      <c r="I2437" s="2" t="b">
        <f t="shared" si="169"/>
        <v>0</v>
      </c>
      <c r="J2437" t="s">
        <v>24</v>
      </c>
      <c r="K2437">
        <v>4</v>
      </c>
      <c r="L2437">
        <v>37.729999999999997</v>
      </c>
      <c r="M2437">
        <v>0.06</v>
      </c>
      <c r="N2437" t="s">
        <v>18</v>
      </c>
      <c r="O2437">
        <v>-13.72</v>
      </c>
      <c r="P2437">
        <v>8.67</v>
      </c>
      <c r="Q2437">
        <v>3.5</v>
      </c>
      <c r="R2437" t="s">
        <v>260</v>
      </c>
      <c r="S2437" t="s">
        <v>260</v>
      </c>
      <c r="T2437" t="s">
        <v>42</v>
      </c>
      <c r="U2437" t="s">
        <v>22</v>
      </c>
      <c r="V2437" t="s">
        <v>28</v>
      </c>
      <c r="W2437">
        <v>0.57999999999999996</v>
      </c>
    </row>
    <row r="2438" spans="1:23" x14ac:dyDescent="0.3">
      <c r="A2438" t="s">
        <v>1061</v>
      </c>
      <c r="B2438" t="s">
        <v>1358</v>
      </c>
      <c r="D2438" s="1">
        <v>40210</v>
      </c>
      <c r="E2438" s="1">
        <v>40211</v>
      </c>
      <c r="F2438" s="1" t="str">
        <f t="shared" si="166"/>
        <v>February</v>
      </c>
      <c r="G2438" s="1" t="str">
        <f t="shared" si="167"/>
        <v>2010</v>
      </c>
      <c r="H2438" s="2">
        <f t="shared" si="168"/>
        <v>1</v>
      </c>
      <c r="I2438" s="2" t="b">
        <f t="shared" si="169"/>
        <v>0</v>
      </c>
      <c r="J2438" t="s">
        <v>24</v>
      </c>
      <c r="K2438">
        <v>5</v>
      </c>
      <c r="L2438">
        <v>519.69000000000005</v>
      </c>
      <c r="M2438">
        <v>0.02</v>
      </c>
      <c r="N2438" t="s">
        <v>39</v>
      </c>
      <c r="O2438">
        <v>-122.09</v>
      </c>
      <c r="P2438">
        <v>100.98</v>
      </c>
      <c r="Q2438">
        <v>7.18</v>
      </c>
      <c r="R2438" t="s">
        <v>260</v>
      </c>
      <c r="S2438" t="s">
        <v>260</v>
      </c>
      <c r="T2438" t="s">
        <v>42</v>
      </c>
      <c r="U2438" t="s">
        <v>32</v>
      </c>
      <c r="V2438" t="s">
        <v>48</v>
      </c>
      <c r="W2438">
        <v>0.4</v>
      </c>
    </row>
    <row r="2439" spans="1:23" x14ac:dyDescent="0.3">
      <c r="A2439" t="s">
        <v>1340</v>
      </c>
      <c r="B2439" t="s">
        <v>1341</v>
      </c>
      <c r="D2439" s="1">
        <v>40142</v>
      </c>
      <c r="E2439" s="1">
        <v>40143</v>
      </c>
      <c r="F2439" s="1" t="str">
        <f t="shared" si="166"/>
        <v>November</v>
      </c>
      <c r="G2439" s="1" t="str">
        <f t="shared" si="167"/>
        <v>2009</v>
      </c>
      <c r="H2439" s="2">
        <f t="shared" si="168"/>
        <v>1</v>
      </c>
      <c r="I2439" s="2" t="b">
        <f t="shared" si="169"/>
        <v>0</v>
      </c>
      <c r="J2439" t="s">
        <v>44</v>
      </c>
      <c r="K2439">
        <v>4</v>
      </c>
      <c r="L2439">
        <v>29.24</v>
      </c>
      <c r="M2439">
        <v>0.01</v>
      </c>
      <c r="N2439" t="s">
        <v>18</v>
      </c>
      <c r="O2439">
        <v>-1.73</v>
      </c>
      <c r="P2439">
        <v>6.98</v>
      </c>
      <c r="Q2439">
        <v>1.6</v>
      </c>
      <c r="R2439" t="s">
        <v>260</v>
      </c>
      <c r="S2439" t="s">
        <v>260</v>
      </c>
      <c r="T2439" t="s">
        <v>42</v>
      </c>
      <c r="U2439" t="s">
        <v>22</v>
      </c>
      <c r="V2439" t="s">
        <v>43</v>
      </c>
      <c r="W2439">
        <v>0.38</v>
      </c>
    </row>
    <row r="2440" spans="1:23" x14ac:dyDescent="0.3">
      <c r="A2440" t="s">
        <v>1055</v>
      </c>
      <c r="B2440" t="s">
        <v>1342</v>
      </c>
      <c r="D2440" s="1">
        <v>41155</v>
      </c>
      <c r="E2440" s="1">
        <v>41157</v>
      </c>
      <c r="F2440" s="1" t="str">
        <f t="shared" si="166"/>
        <v>September</v>
      </c>
      <c r="G2440" s="1" t="str">
        <f t="shared" si="167"/>
        <v>2012</v>
      </c>
      <c r="H2440" s="2">
        <f t="shared" si="168"/>
        <v>2</v>
      </c>
      <c r="I2440" s="2" t="b">
        <f t="shared" si="169"/>
        <v>0</v>
      </c>
      <c r="J2440" t="s">
        <v>52</v>
      </c>
      <c r="K2440">
        <v>31</v>
      </c>
      <c r="L2440">
        <v>846.85</v>
      </c>
      <c r="M2440">
        <v>0.03</v>
      </c>
      <c r="N2440" t="s">
        <v>18</v>
      </c>
      <c r="O2440">
        <v>-25.98</v>
      </c>
      <c r="P2440">
        <v>27.48</v>
      </c>
      <c r="Q2440">
        <v>4</v>
      </c>
      <c r="R2440" t="s">
        <v>260</v>
      </c>
      <c r="S2440" t="s">
        <v>260</v>
      </c>
      <c r="T2440" t="s">
        <v>27</v>
      </c>
      <c r="U2440" t="s">
        <v>32</v>
      </c>
      <c r="V2440" t="s">
        <v>48</v>
      </c>
      <c r="W2440">
        <v>0.75</v>
      </c>
    </row>
    <row r="2441" spans="1:23" x14ac:dyDescent="0.3">
      <c r="A2441" t="s">
        <v>939</v>
      </c>
      <c r="B2441" t="s">
        <v>1294</v>
      </c>
      <c r="D2441" s="1">
        <v>39901</v>
      </c>
      <c r="E2441" s="1">
        <v>39903</v>
      </c>
      <c r="F2441" s="1" t="str">
        <f t="shared" si="166"/>
        <v>March</v>
      </c>
      <c r="G2441" s="1" t="str">
        <f t="shared" si="167"/>
        <v>2009</v>
      </c>
      <c r="H2441" s="2">
        <f t="shared" si="168"/>
        <v>2</v>
      </c>
      <c r="I2441" s="2" t="b">
        <f t="shared" si="169"/>
        <v>0</v>
      </c>
      <c r="J2441" t="s">
        <v>34</v>
      </c>
      <c r="K2441">
        <v>29</v>
      </c>
      <c r="L2441">
        <v>177.41</v>
      </c>
      <c r="M2441">
        <v>0.05</v>
      </c>
      <c r="N2441" t="s">
        <v>39</v>
      </c>
      <c r="O2441">
        <v>-116.05</v>
      </c>
      <c r="P2441">
        <v>5.78</v>
      </c>
      <c r="Q2441">
        <v>7.64</v>
      </c>
      <c r="R2441" t="s">
        <v>260</v>
      </c>
      <c r="S2441" t="s">
        <v>260</v>
      </c>
      <c r="T2441" t="s">
        <v>31</v>
      </c>
      <c r="U2441" t="s">
        <v>22</v>
      </c>
      <c r="V2441" t="s">
        <v>43</v>
      </c>
      <c r="W2441">
        <v>0.36</v>
      </c>
    </row>
    <row r="2442" spans="1:23" x14ac:dyDescent="0.3">
      <c r="A2442" t="s">
        <v>1053</v>
      </c>
      <c r="B2442" t="s">
        <v>1054</v>
      </c>
      <c r="D2442" s="1">
        <v>39891</v>
      </c>
      <c r="E2442" s="1">
        <v>39891</v>
      </c>
      <c r="F2442" s="1" t="str">
        <f t="shared" si="166"/>
        <v>March</v>
      </c>
      <c r="G2442" s="1" t="str">
        <f t="shared" si="167"/>
        <v>2009</v>
      </c>
      <c r="H2442" s="2">
        <f t="shared" si="168"/>
        <v>0</v>
      </c>
      <c r="I2442" s="2" t="str">
        <f t="shared" si="169"/>
        <v>FREE DELIVERY</v>
      </c>
      <c r="J2442" t="s">
        <v>24</v>
      </c>
      <c r="K2442">
        <v>28</v>
      </c>
      <c r="L2442">
        <v>96.71</v>
      </c>
      <c r="M2442">
        <v>0.01</v>
      </c>
      <c r="N2442" t="s">
        <v>18</v>
      </c>
      <c r="O2442">
        <v>-72.44</v>
      </c>
      <c r="P2442">
        <v>3.28</v>
      </c>
      <c r="Q2442">
        <v>3.97</v>
      </c>
      <c r="R2442" t="s">
        <v>260</v>
      </c>
      <c r="S2442" t="s">
        <v>260</v>
      </c>
      <c r="T2442" t="s">
        <v>42</v>
      </c>
      <c r="U2442" t="s">
        <v>22</v>
      </c>
      <c r="V2442" t="s">
        <v>60</v>
      </c>
      <c r="W2442">
        <v>0.56000000000000005</v>
      </c>
    </row>
    <row r="2443" spans="1:23" x14ac:dyDescent="0.3">
      <c r="A2443" t="s">
        <v>1192</v>
      </c>
      <c r="B2443" t="s">
        <v>1303</v>
      </c>
      <c r="D2443" s="1">
        <v>40254</v>
      </c>
      <c r="E2443" s="1">
        <v>40258</v>
      </c>
      <c r="F2443" s="1" t="str">
        <f t="shared" si="166"/>
        <v>March</v>
      </c>
      <c r="G2443" s="1" t="str">
        <f t="shared" si="167"/>
        <v>2010</v>
      </c>
      <c r="H2443" s="2">
        <f t="shared" si="168"/>
        <v>4</v>
      </c>
      <c r="I2443" s="2" t="b">
        <f t="shared" si="169"/>
        <v>0</v>
      </c>
      <c r="J2443" t="s">
        <v>17</v>
      </c>
      <c r="K2443">
        <v>29</v>
      </c>
      <c r="L2443">
        <v>730.51</v>
      </c>
      <c r="M2443">
        <v>0.08</v>
      </c>
      <c r="N2443" t="s">
        <v>18</v>
      </c>
      <c r="O2443">
        <v>217.57</v>
      </c>
      <c r="P2443">
        <v>26.38</v>
      </c>
      <c r="Q2443">
        <v>5.58</v>
      </c>
      <c r="R2443" t="s">
        <v>260</v>
      </c>
      <c r="S2443" t="s">
        <v>260</v>
      </c>
      <c r="T2443" t="s">
        <v>27</v>
      </c>
      <c r="U2443" t="s">
        <v>36</v>
      </c>
      <c r="V2443" t="s">
        <v>37</v>
      </c>
      <c r="W2443">
        <v>0.62</v>
      </c>
    </row>
    <row r="2444" spans="1:23" x14ac:dyDescent="0.3">
      <c r="A2444" t="s">
        <v>1315</v>
      </c>
      <c r="B2444" t="s">
        <v>1316</v>
      </c>
      <c r="D2444" s="1">
        <v>39817</v>
      </c>
      <c r="E2444" s="1">
        <v>39818</v>
      </c>
      <c r="F2444" s="1" t="str">
        <f t="shared" si="166"/>
        <v>January</v>
      </c>
      <c r="G2444" s="1" t="str">
        <f t="shared" si="167"/>
        <v>2009</v>
      </c>
      <c r="H2444" s="2">
        <f t="shared" si="168"/>
        <v>1</v>
      </c>
      <c r="I2444" s="2" t="b">
        <f t="shared" si="169"/>
        <v>0</v>
      </c>
      <c r="J2444" t="s">
        <v>24</v>
      </c>
      <c r="K2444">
        <v>3</v>
      </c>
      <c r="L2444">
        <v>1039.56</v>
      </c>
      <c r="M2444">
        <v>0.06</v>
      </c>
      <c r="N2444" t="s">
        <v>25</v>
      </c>
      <c r="O2444">
        <v>-394.69</v>
      </c>
      <c r="P2444">
        <v>350.98</v>
      </c>
      <c r="Q2444">
        <v>30</v>
      </c>
      <c r="R2444" t="s">
        <v>260</v>
      </c>
      <c r="S2444" t="s">
        <v>260</v>
      </c>
      <c r="T2444" t="s">
        <v>42</v>
      </c>
      <c r="U2444" t="s">
        <v>36</v>
      </c>
      <c r="V2444" t="s">
        <v>67</v>
      </c>
      <c r="W2444">
        <v>0.61</v>
      </c>
    </row>
    <row r="2445" spans="1:23" x14ac:dyDescent="0.3">
      <c r="A2445" t="s">
        <v>939</v>
      </c>
      <c r="B2445" t="s">
        <v>1282</v>
      </c>
      <c r="D2445" s="1">
        <v>40688</v>
      </c>
      <c r="E2445" s="1">
        <v>40690</v>
      </c>
      <c r="F2445" s="1" t="str">
        <f t="shared" si="166"/>
        <v>May</v>
      </c>
      <c r="G2445" s="1" t="str">
        <f t="shared" si="167"/>
        <v>2011</v>
      </c>
      <c r="H2445" s="2">
        <f t="shared" si="168"/>
        <v>2</v>
      </c>
      <c r="I2445" s="2" t="b">
        <f t="shared" si="169"/>
        <v>0</v>
      </c>
      <c r="J2445" t="s">
        <v>52</v>
      </c>
      <c r="K2445">
        <v>48</v>
      </c>
      <c r="L2445">
        <v>204.15</v>
      </c>
      <c r="M2445">
        <v>7.0000000000000007E-2</v>
      </c>
      <c r="N2445" t="s">
        <v>18</v>
      </c>
      <c r="O2445">
        <v>-155.53</v>
      </c>
      <c r="P2445">
        <v>4.24</v>
      </c>
      <c r="Q2445">
        <v>5.41</v>
      </c>
      <c r="R2445" t="s">
        <v>260</v>
      </c>
      <c r="S2445" t="s">
        <v>260</v>
      </c>
      <c r="T2445" t="s">
        <v>42</v>
      </c>
      <c r="U2445" t="s">
        <v>22</v>
      </c>
      <c r="V2445" t="s">
        <v>29</v>
      </c>
      <c r="W2445">
        <v>0.35</v>
      </c>
    </row>
    <row r="2446" spans="1:23" x14ac:dyDescent="0.3">
      <c r="A2446" t="s">
        <v>939</v>
      </c>
      <c r="B2446" t="s">
        <v>1282</v>
      </c>
      <c r="D2446" s="1">
        <v>40688</v>
      </c>
      <c r="E2446" s="1">
        <v>40690</v>
      </c>
      <c r="F2446" s="1" t="str">
        <f t="shared" si="166"/>
        <v>May</v>
      </c>
      <c r="G2446" s="1" t="str">
        <f t="shared" si="167"/>
        <v>2011</v>
      </c>
      <c r="H2446" s="2">
        <f t="shared" si="168"/>
        <v>2</v>
      </c>
      <c r="I2446" s="2" t="b">
        <f t="shared" si="169"/>
        <v>0</v>
      </c>
      <c r="J2446" t="s">
        <v>52</v>
      </c>
      <c r="K2446">
        <v>13</v>
      </c>
      <c r="L2446">
        <v>33.11</v>
      </c>
      <c r="M2446">
        <v>0.08</v>
      </c>
      <c r="N2446" t="s">
        <v>18</v>
      </c>
      <c r="O2446">
        <v>-35.96</v>
      </c>
      <c r="P2446">
        <v>2.23</v>
      </c>
      <c r="Q2446">
        <v>4.57</v>
      </c>
      <c r="R2446" t="s">
        <v>260</v>
      </c>
      <c r="S2446" t="s">
        <v>260</v>
      </c>
      <c r="T2446" t="s">
        <v>42</v>
      </c>
      <c r="U2446" t="s">
        <v>36</v>
      </c>
      <c r="V2446" t="s">
        <v>37</v>
      </c>
      <c r="W2446">
        <v>0.41</v>
      </c>
    </row>
    <row r="2447" spans="1:23" x14ac:dyDescent="0.3">
      <c r="A2447" t="s">
        <v>1350</v>
      </c>
      <c r="B2447" t="s">
        <v>1351</v>
      </c>
      <c r="D2447" s="1">
        <v>40683</v>
      </c>
      <c r="E2447" s="1">
        <v>40685</v>
      </c>
      <c r="F2447" s="1" t="str">
        <f t="shared" si="166"/>
        <v>May</v>
      </c>
      <c r="G2447" s="1" t="str">
        <f t="shared" si="167"/>
        <v>2011</v>
      </c>
      <c r="H2447" s="2">
        <f t="shared" si="168"/>
        <v>2</v>
      </c>
      <c r="I2447" s="2" t="b">
        <f t="shared" si="169"/>
        <v>0</v>
      </c>
      <c r="J2447" t="s">
        <v>44</v>
      </c>
      <c r="K2447">
        <v>34</v>
      </c>
      <c r="L2447">
        <v>2010.89</v>
      </c>
      <c r="M2447">
        <v>0.09</v>
      </c>
      <c r="N2447" t="s">
        <v>18</v>
      </c>
      <c r="O2447">
        <v>564.07000000000005</v>
      </c>
      <c r="P2447">
        <v>63.98</v>
      </c>
      <c r="Q2447">
        <v>11.55</v>
      </c>
      <c r="R2447" t="s">
        <v>260</v>
      </c>
      <c r="S2447" t="s">
        <v>260</v>
      </c>
      <c r="T2447" t="s">
        <v>21</v>
      </c>
      <c r="U2447" t="s">
        <v>22</v>
      </c>
      <c r="V2447" t="s">
        <v>29</v>
      </c>
      <c r="W2447">
        <v>0.38</v>
      </c>
    </row>
    <row r="2448" spans="1:23" x14ac:dyDescent="0.3">
      <c r="A2448" t="s">
        <v>1039</v>
      </c>
      <c r="B2448" t="s">
        <v>1313</v>
      </c>
      <c r="D2448" s="1">
        <v>40793</v>
      </c>
      <c r="E2448" s="1">
        <v>40795</v>
      </c>
      <c r="F2448" s="1" t="str">
        <f t="shared" si="166"/>
        <v>September</v>
      </c>
      <c r="G2448" s="1" t="str">
        <f t="shared" si="167"/>
        <v>2011</v>
      </c>
      <c r="H2448" s="2">
        <f t="shared" si="168"/>
        <v>2</v>
      </c>
      <c r="I2448" s="2" t="b">
        <f t="shared" si="169"/>
        <v>0</v>
      </c>
      <c r="J2448" t="s">
        <v>34</v>
      </c>
      <c r="K2448">
        <v>48</v>
      </c>
      <c r="L2448">
        <v>389.28</v>
      </c>
      <c r="M2448">
        <v>0.1</v>
      </c>
      <c r="N2448" t="s">
        <v>18</v>
      </c>
      <c r="O2448">
        <v>-37.43</v>
      </c>
      <c r="P2448">
        <v>8.67</v>
      </c>
      <c r="Q2448">
        <v>3.5</v>
      </c>
      <c r="R2448" t="s">
        <v>260</v>
      </c>
      <c r="S2448" t="s">
        <v>260</v>
      </c>
      <c r="T2448" t="s">
        <v>31</v>
      </c>
      <c r="U2448" t="s">
        <v>22</v>
      </c>
      <c r="V2448" t="s">
        <v>28</v>
      </c>
      <c r="W2448">
        <v>0.57999999999999996</v>
      </c>
    </row>
    <row r="2449" spans="1:23" x14ac:dyDescent="0.3">
      <c r="A2449" t="s">
        <v>1300</v>
      </c>
      <c r="B2449" t="s">
        <v>1301</v>
      </c>
      <c r="D2449" s="1">
        <v>40015</v>
      </c>
      <c r="E2449" s="1">
        <v>40020</v>
      </c>
      <c r="F2449" s="1" t="str">
        <f t="shared" si="166"/>
        <v>July</v>
      </c>
      <c r="G2449" s="1" t="str">
        <f t="shared" si="167"/>
        <v>2009</v>
      </c>
      <c r="H2449" s="2">
        <f t="shared" si="168"/>
        <v>5</v>
      </c>
      <c r="I2449" s="2" t="b">
        <f t="shared" si="169"/>
        <v>0</v>
      </c>
      <c r="J2449" t="s">
        <v>17</v>
      </c>
      <c r="K2449">
        <v>12</v>
      </c>
      <c r="L2449">
        <v>1244.72</v>
      </c>
      <c r="M2449">
        <v>0.04</v>
      </c>
      <c r="N2449" t="s">
        <v>18</v>
      </c>
      <c r="O2449">
        <v>269.94</v>
      </c>
      <c r="P2449">
        <v>100.98</v>
      </c>
      <c r="Q2449">
        <v>7.18</v>
      </c>
      <c r="R2449" t="s">
        <v>260</v>
      </c>
      <c r="S2449" t="s">
        <v>260</v>
      </c>
      <c r="T2449" t="s">
        <v>42</v>
      </c>
      <c r="U2449" t="s">
        <v>32</v>
      </c>
      <c r="V2449" t="s">
        <v>48</v>
      </c>
      <c r="W2449">
        <v>0.4</v>
      </c>
    </row>
    <row r="2450" spans="1:23" x14ac:dyDescent="0.3">
      <c r="A2450" t="s">
        <v>1039</v>
      </c>
      <c r="B2450" t="s">
        <v>1313</v>
      </c>
      <c r="D2450" s="1">
        <v>40894</v>
      </c>
      <c r="E2450" s="1">
        <v>40894</v>
      </c>
      <c r="F2450" s="1" t="str">
        <f t="shared" si="166"/>
        <v>December</v>
      </c>
      <c r="G2450" s="1" t="str">
        <f t="shared" si="167"/>
        <v>2011</v>
      </c>
      <c r="H2450" s="2">
        <f t="shared" si="168"/>
        <v>0</v>
      </c>
      <c r="I2450" s="2" t="str">
        <f t="shared" si="169"/>
        <v>FREE DELIVERY</v>
      </c>
      <c r="J2450" t="s">
        <v>52</v>
      </c>
      <c r="K2450">
        <v>27</v>
      </c>
      <c r="L2450">
        <v>137.5</v>
      </c>
      <c r="M2450">
        <v>7.0000000000000007E-2</v>
      </c>
      <c r="N2450" t="s">
        <v>18</v>
      </c>
      <c r="O2450">
        <v>-64.239999999999995</v>
      </c>
      <c r="P2450">
        <v>4.9800000000000004</v>
      </c>
      <c r="Q2450">
        <v>4.95</v>
      </c>
      <c r="R2450" t="s">
        <v>260</v>
      </c>
      <c r="S2450" t="s">
        <v>260</v>
      </c>
      <c r="T2450" t="s">
        <v>31</v>
      </c>
      <c r="U2450" t="s">
        <v>22</v>
      </c>
      <c r="V2450" t="s">
        <v>29</v>
      </c>
      <c r="W2450">
        <v>0.37</v>
      </c>
    </row>
    <row r="2451" spans="1:23" x14ac:dyDescent="0.3">
      <c r="A2451" t="s">
        <v>1039</v>
      </c>
      <c r="B2451" t="s">
        <v>1313</v>
      </c>
      <c r="D2451" s="1">
        <v>40894</v>
      </c>
      <c r="E2451" s="1">
        <v>40896</v>
      </c>
      <c r="F2451" s="1" t="str">
        <f t="shared" si="166"/>
        <v>December</v>
      </c>
      <c r="G2451" s="1" t="str">
        <f t="shared" si="167"/>
        <v>2011</v>
      </c>
      <c r="H2451" s="2">
        <f t="shared" si="168"/>
        <v>2</v>
      </c>
      <c r="I2451" s="2" t="b">
        <f t="shared" si="169"/>
        <v>0</v>
      </c>
      <c r="J2451" t="s">
        <v>52</v>
      </c>
      <c r="K2451">
        <v>12</v>
      </c>
      <c r="L2451">
        <v>5744.24</v>
      </c>
      <c r="M2451">
        <v>0.09</v>
      </c>
      <c r="N2451" t="s">
        <v>25</v>
      </c>
      <c r="O2451">
        <v>1118.17</v>
      </c>
      <c r="P2451">
        <v>500.98</v>
      </c>
      <c r="Q2451">
        <v>28.14</v>
      </c>
      <c r="R2451" t="s">
        <v>260</v>
      </c>
      <c r="S2451" t="s">
        <v>260</v>
      </c>
      <c r="T2451" t="s">
        <v>31</v>
      </c>
      <c r="U2451" t="s">
        <v>32</v>
      </c>
      <c r="V2451" t="s">
        <v>94</v>
      </c>
      <c r="W2451">
        <v>0.38</v>
      </c>
    </row>
    <row r="2452" spans="1:23" x14ac:dyDescent="0.3">
      <c r="A2452" t="s">
        <v>1039</v>
      </c>
      <c r="B2452" t="s">
        <v>1313</v>
      </c>
      <c r="D2452" s="1">
        <v>40894</v>
      </c>
      <c r="E2452" s="1">
        <v>40894</v>
      </c>
      <c r="F2452" s="1" t="str">
        <f t="shared" si="166"/>
        <v>December</v>
      </c>
      <c r="G2452" s="1" t="str">
        <f t="shared" si="167"/>
        <v>2011</v>
      </c>
      <c r="H2452" s="2">
        <f t="shared" si="168"/>
        <v>0</v>
      </c>
      <c r="I2452" s="2" t="str">
        <f t="shared" si="169"/>
        <v>FREE DELIVERY</v>
      </c>
      <c r="J2452" t="s">
        <v>52</v>
      </c>
      <c r="K2452">
        <v>42</v>
      </c>
      <c r="L2452">
        <v>452.15</v>
      </c>
      <c r="M2452">
        <v>0.06</v>
      </c>
      <c r="N2452" t="s">
        <v>39</v>
      </c>
      <c r="O2452">
        <v>25.79</v>
      </c>
      <c r="P2452">
        <v>10.98</v>
      </c>
      <c r="Q2452">
        <v>3.37</v>
      </c>
      <c r="R2452" t="s">
        <v>260</v>
      </c>
      <c r="S2452" t="s">
        <v>260</v>
      </c>
      <c r="T2452" t="s">
        <v>31</v>
      </c>
      <c r="U2452" t="s">
        <v>22</v>
      </c>
      <c r="V2452" t="s">
        <v>82</v>
      </c>
      <c r="W2452">
        <v>0.56999999999999995</v>
      </c>
    </row>
    <row r="2453" spans="1:23" x14ac:dyDescent="0.3">
      <c r="A2453" t="s">
        <v>1323</v>
      </c>
      <c r="B2453" t="s">
        <v>1324</v>
      </c>
      <c r="D2453" s="1">
        <v>41221</v>
      </c>
      <c r="E2453" s="1">
        <v>41223</v>
      </c>
      <c r="F2453" s="1" t="str">
        <f t="shared" si="166"/>
        <v>November</v>
      </c>
      <c r="G2453" s="1" t="str">
        <f t="shared" si="167"/>
        <v>2012</v>
      </c>
      <c r="H2453" s="2">
        <f t="shared" si="168"/>
        <v>2</v>
      </c>
      <c r="I2453" s="2" t="b">
        <f t="shared" si="169"/>
        <v>0</v>
      </c>
      <c r="J2453" t="s">
        <v>24</v>
      </c>
      <c r="K2453">
        <v>28</v>
      </c>
      <c r="L2453">
        <v>112.05</v>
      </c>
      <c r="M2453">
        <v>0.04</v>
      </c>
      <c r="N2453" t="s">
        <v>18</v>
      </c>
      <c r="O2453">
        <v>26.21</v>
      </c>
      <c r="P2453">
        <v>4</v>
      </c>
      <c r="Q2453">
        <v>1.3</v>
      </c>
      <c r="R2453" t="s">
        <v>260</v>
      </c>
      <c r="S2453" t="s">
        <v>260</v>
      </c>
      <c r="T2453" t="s">
        <v>42</v>
      </c>
      <c r="U2453" t="s">
        <v>22</v>
      </c>
      <c r="V2453" t="s">
        <v>43</v>
      </c>
      <c r="W2453">
        <v>0.37</v>
      </c>
    </row>
    <row r="2454" spans="1:23" x14ac:dyDescent="0.3">
      <c r="A2454" t="s">
        <v>1068</v>
      </c>
      <c r="B2454" t="s">
        <v>1058</v>
      </c>
      <c r="D2454" s="1">
        <v>40338</v>
      </c>
      <c r="E2454" s="1">
        <v>40343</v>
      </c>
      <c r="F2454" s="1" t="str">
        <f t="shared" si="166"/>
        <v>June</v>
      </c>
      <c r="G2454" s="1" t="str">
        <f t="shared" si="167"/>
        <v>2010</v>
      </c>
      <c r="H2454" s="2">
        <f t="shared" si="168"/>
        <v>5</v>
      </c>
      <c r="I2454" s="2" t="b">
        <f t="shared" si="169"/>
        <v>0</v>
      </c>
      <c r="J2454" t="s">
        <v>17</v>
      </c>
      <c r="K2454">
        <v>26</v>
      </c>
      <c r="L2454">
        <v>78.22</v>
      </c>
      <c r="M2454">
        <v>0.03</v>
      </c>
      <c r="N2454" t="s">
        <v>18</v>
      </c>
      <c r="O2454">
        <v>32.5</v>
      </c>
      <c r="P2454">
        <v>2.88</v>
      </c>
      <c r="Q2454">
        <v>0.5</v>
      </c>
      <c r="R2454" t="s">
        <v>260</v>
      </c>
      <c r="S2454" t="s">
        <v>260</v>
      </c>
      <c r="T2454" t="s">
        <v>31</v>
      </c>
      <c r="U2454" t="s">
        <v>22</v>
      </c>
      <c r="V2454" t="s">
        <v>57</v>
      </c>
      <c r="W2454">
        <v>0.36</v>
      </c>
    </row>
    <row r="2455" spans="1:23" x14ac:dyDescent="0.3">
      <c r="A2455" t="s">
        <v>1068</v>
      </c>
      <c r="B2455" t="s">
        <v>1058</v>
      </c>
      <c r="D2455" s="1">
        <v>40338</v>
      </c>
      <c r="E2455" s="1">
        <v>40342</v>
      </c>
      <c r="F2455" s="1" t="str">
        <f t="shared" si="166"/>
        <v>June</v>
      </c>
      <c r="G2455" s="1" t="str">
        <f t="shared" si="167"/>
        <v>2010</v>
      </c>
      <c r="H2455" s="2">
        <f t="shared" si="168"/>
        <v>4</v>
      </c>
      <c r="I2455" s="2" t="b">
        <f t="shared" si="169"/>
        <v>0</v>
      </c>
      <c r="J2455" t="s">
        <v>17</v>
      </c>
      <c r="K2455">
        <v>10</v>
      </c>
      <c r="L2455">
        <v>51.65</v>
      </c>
      <c r="M2455">
        <v>0.1</v>
      </c>
      <c r="N2455" t="s">
        <v>18</v>
      </c>
      <c r="O2455">
        <v>-32.130000000000003</v>
      </c>
      <c r="P2455">
        <v>4.9800000000000004</v>
      </c>
      <c r="Q2455">
        <v>5.49</v>
      </c>
      <c r="R2455" t="s">
        <v>260</v>
      </c>
      <c r="S2455" t="s">
        <v>260</v>
      </c>
      <c r="T2455" t="s">
        <v>31</v>
      </c>
      <c r="U2455" t="s">
        <v>22</v>
      </c>
      <c r="V2455" t="s">
        <v>43</v>
      </c>
      <c r="W2455">
        <v>0.38</v>
      </c>
    </row>
    <row r="2456" spans="1:23" x14ac:dyDescent="0.3">
      <c r="A2456" t="s">
        <v>1175</v>
      </c>
      <c r="B2456" t="s">
        <v>1176</v>
      </c>
      <c r="D2456" s="1">
        <v>40972</v>
      </c>
      <c r="E2456" s="1">
        <v>40981</v>
      </c>
      <c r="F2456" s="1" t="str">
        <f t="shared" si="166"/>
        <v>March</v>
      </c>
      <c r="G2456" s="1" t="str">
        <f t="shared" si="167"/>
        <v>2012</v>
      </c>
      <c r="H2456" s="2">
        <f t="shared" si="168"/>
        <v>9</v>
      </c>
      <c r="I2456" s="2" t="b">
        <f t="shared" si="169"/>
        <v>0</v>
      </c>
      <c r="J2456" t="s">
        <v>17</v>
      </c>
      <c r="K2456">
        <v>34</v>
      </c>
      <c r="L2456">
        <v>823.98</v>
      </c>
      <c r="M2456">
        <v>0.09</v>
      </c>
      <c r="N2456" t="s">
        <v>18</v>
      </c>
      <c r="O2456">
        <v>129.81</v>
      </c>
      <c r="P2456">
        <v>25.98</v>
      </c>
      <c r="Q2456">
        <v>4.08</v>
      </c>
      <c r="R2456" t="s">
        <v>260</v>
      </c>
      <c r="S2456" t="s">
        <v>260</v>
      </c>
      <c r="T2456" t="s">
        <v>27</v>
      </c>
      <c r="U2456" t="s">
        <v>22</v>
      </c>
      <c r="V2456" t="s">
        <v>60</v>
      </c>
      <c r="W2456">
        <v>0.56999999999999995</v>
      </c>
    </row>
    <row r="2457" spans="1:23" x14ac:dyDescent="0.3">
      <c r="A2457" t="s">
        <v>1068</v>
      </c>
      <c r="B2457" t="s">
        <v>1058</v>
      </c>
      <c r="D2457" s="1">
        <v>41264</v>
      </c>
      <c r="E2457" s="1">
        <v>41266</v>
      </c>
      <c r="F2457" s="1" t="str">
        <f t="shared" si="166"/>
        <v>December</v>
      </c>
      <c r="G2457" s="1" t="str">
        <f t="shared" si="167"/>
        <v>2012</v>
      </c>
      <c r="H2457" s="2">
        <f t="shared" si="168"/>
        <v>2</v>
      </c>
      <c r="I2457" s="2" t="b">
        <f t="shared" si="169"/>
        <v>0</v>
      </c>
      <c r="J2457" t="s">
        <v>34</v>
      </c>
      <c r="K2457">
        <v>13</v>
      </c>
      <c r="L2457">
        <v>1390.17</v>
      </c>
      <c r="M2457">
        <v>7.0000000000000007E-2</v>
      </c>
      <c r="N2457" t="s">
        <v>18</v>
      </c>
      <c r="O2457">
        <v>-469.84</v>
      </c>
      <c r="P2457">
        <v>110.98</v>
      </c>
      <c r="Q2457">
        <v>35</v>
      </c>
      <c r="R2457" t="s">
        <v>260</v>
      </c>
      <c r="S2457" t="s">
        <v>260</v>
      </c>
      <c r="T2457" t="s">
        <v>31</v>
      </c>
      <c r="U2457" t="s">
        <v>22</v>
      </c>
      <c r="V2457" t="s">
        <v>23</v>
      </c>
      <c r="W2457">
        <v>0.82</v>
      </c>
    </row>
    <row r="2458" spans="1:23" x14ac:dyDescent="0.3">
      <c r="A2458" t="s">
        <v>1292</v>
      </c>
      <c r="B2458" t="s">
        <v>1293</v>
      </c>
      <c r="D2458" s="1">
        <v>39871</v>
      </c>
      <c r="E2458" s="1">
        <v>39871</v>
      </c>
      <c r="F2458" s="1" t="str">
        <f t="shared" si="166"/>
        <v>February</v>
      </c>
      <c r="G2458" s="1" t="str">
        <f t="shared" si="167"/>
        <v>2009</v>
      </c>
      <c r="H2458" s="2">
        <f t="shared" si="168"/>
        <v>0</v>
      </c>
      <c r="I2458" s="2" t="str">
        <f t="shared" si="169"/>
        <v>FREE DELIVERY</v>
      </c>
      <c r="J2458" t="s">
        <v>24</v>
      </c>
      <c r="K2458">
        <v>39</v>
      </c>
      <c r="L2458">
        <v>11613.13</v>
      </c>
      <c r="M2458">
        <v>0.05</v>
      </c>
      <c r="N2458" t="s">
        <v>25</v>
      </c>
      <c r="O2458">
        <v>2816.21</v>
      </c>
      <c r="P2458">
        <v>294.62</v>
      </c>
      <c r="Q2458">
        <v>42.52</v>
      </c>
      <c r="R2458" t="s">
        <v>260</v>
      </c>
      <c r="S2458" t="s">
        <v>260</v>
      </c>
      <c r="T2458" t="s">
        <v>31</v>
      </c>
      <c r="U2458" t="s">
        <v>22</v>
      </c>
      <c r="V2458" t="s">
        <v>28</v>
      </c>
      <c r="W2458">
        <v>0.56999999999999995</v>
      </c>
    </row>
    <row r="2459" spans="1:23" x14ac:dyDescent="0.3">
      <c r="A2459" t="s">
        <v>1192</v>
      </c>
      <c r="B2459" t="s">
        <v>1303</v>
      </c>
      <c r="D2459" s="1">
        <v>40247</v>
      </c>
      <c r="E2459" s="1">
        <v>40247</v>
      </c>
      <c r="F2459" s="1" t="str">
        <f t="shared" si="166"/>
        <v>March</v>
      </c>
      <c r="G2459" s="1" t="str">
        <f t="shared" si="167"/>
        <v>2010</v>
      </c>
      <c r="H2459" s="2">
        <f t="shared" si="168"/>
        <v>0</v>
      </c>
      <c r="I2459" s="2" t="str">
        <f t="shared" si="169"/>
        <v>FREE DELIVERY</v>
      </c>
      <c r="J2459" t="s">
        <v>44</v>
      </c>
      <c r="K2459">
        <v>19</v>
      </c>
      <c r="L2459">
        <v>812.06</v>
      </c>
      <c r="M2459">
        <v>0</v>
      </c>
      <c r="N2459" t="s">
        <v>18</v>
      </c>
      <c r="O2459">
        <v>220.07</v>
      </c>
      <c r="P2459">
        <v>39.06</v>
      </c>
      <c r="Q2459">
        <v>10.55</v>
      </c>
      <c r="R2459" t="s">
        <v>260</v>
      </c>
      <c r="S2459" t="s">
        <v>260</v>
      </c>
      <c r="T2459" t="s">
        <v>31</v>
      </c>
      <c r="U2459" t="s">
        <v>36</v>
      </c>
      <c r="V2459" t="s">
        <v>67</v>
      </c>
      <c r="W2459">
        <v>0.61</v>
      </c>
    </row>
    <row r="2460" spans="1:23" x14ac:dyDescent="0.3">
      <c r="A2460" t="s">
        <v>1048</v>
      </c>
      <c r="B2460" t="s">
        <v>1049</v>
      </c>
      <c r="D2460" s="1">
        <v>40433</v>
      </c>
      <c r="E2460" s="1">
        <v>40433</v>
      </c>
      <c r="F2460" s="1" t="str">
        <f t="shared" si="166"/>
        <v>September</v>
      </c>
      <c r="G2460" s="1" t="str">
        <f t="shared" si="167"/>
        <v>2010</v>
      </c>
      <c r="H2460" s="2">
        <f t="shared" si="168"/>
        <v>0</v>
      </c>
      <c r="I2460" s="2" t="str">
        <f t="shared" si="169"/>
        <v>FREE DELIVERY</v>
      </c>
      <c r="J2460" t="s">
        <v>44</v>
      </c>
      <c r="K2460">
        <v>8</v>
      </c>
      <c r="L2460">
        <v>104.27</v>
      </c>
      <c r="M2460">
        <v>0.03</v>
      </c>
      <c r="N2460" t="s">
        <v>18</v>
      </c>
      <c r="O2460">
        <v>-23.61</v>
      </c>
      <c r="P2460">
        <v>11.97</v>
      </c>
      <c r="Q2460">
        <v>5.81</v>
      </c>
      <c r="R2460" t="s">
        <v>260</v>
      </c>
      <c r="S2460" t="s">
        <v>260</v>
      </c>
      <c r="T2460" t="s">
        <v>31</v>
      </c>
      <c r="U2460" t="s">
        <v>22</v>
      </c>
      <c r="V2460" t="s">
        <v>60</v>
      </c>
      <c r="W2460">
        <v>0.6</v>
      </c>
    </row>
    <row r="2461" spans="1:23" x14ac:dyDescent="0.3">
      <c r="A2461" t="s">
        <v>1009</v>
      </c>
      <c r="B2461" t="s">
        <v>1288</v>
      </c>
      <c r="D2461" s="1">
        <v>40261</v>
      </c>
      <c r="E2461" s="1">
        <v>40263</v>
      </c>
      <c r="F2461" s="1" t="str">
        <f t="shared" si="166"/>
        <v>March</v>
      </c>
      <c r="G2461" s="1" t="str">
        <f t="shared" si="167"/>
        <v>2010</v>
      </c>
      <c r="H2461" s="2">
        <f t="shared" si="168"/>
        <v>2</v>
      </c>
      <c r="I2461" s="2" t="b">
        <f t="shared" si="169"/>
        <v>0</v>
      </c>
      <c r="J2461" t="s">
        <v>17</v>
      </c>
      <c r="K2461">
        <v>38</v>
      </c>
      <c r="L2461">
        <v>3922.96</v>
      </c>
      <c r="M2461">
        <v>0.04</v>
      </c>
      <c r="N2461" t="s">
        <v>18</v>
      </c>
      <c r="O2461">
        <v>863.57</v>
      </c>
      <c r="P2461">
        <v>99.99</v>
      </c>
      <c r="Q2461">
        <v>19.989999999999998</v>
      </c>
      <c r="R2461" t="s">
        <v>260</v>
      </c>
      <c r="S2461" t="s">
        <v>260</v>
      </c>
      <c r="T2461" t="s">
        <v>21</v>
      </c>
      <c r="U2461" t="s">
        <v>32</v>
      </c>
      <c r="V2461" t="s">
        <v>48</v>
      </c>
      <c r="W2461">
        <v>0.5</v>
      </c>
    </row>
    <row r="2462" spans="1:23" x14ac:dyDescent="0.3">
      <c r="A2462" t="s">
        <v>1192</v>
      </c>
      <c r="B2462" t="s">
        <v>1303</v>
      </c>
      <c r="D2462" s="1">
        <v>40848</v>
      </c>
      <c r="E2462" s="1">
        <v>40848</v>
      </c>
      <c r="F2462" s="1" t="str">
        <f t="shared" si="166"/>
        <v>November</v>
      </c>
      <c r="G2462" s="1" t="str">
        <f t="shared" si="167"/>
        <v>2011</v>
      </c>
      <c r="H2462" s="2">
        <f t="shared" si="168"/>
        <v>0</v>
      </c>
      <c r="I2462" s="2" t="str">
        <f t="shared" si="169"/>
        <v>FREE DELIVERY</v>
      </c>
      <c r="J2462" t="s">
        <v>34</v>
      </c>
      <c r="K2462">
        <v>39</v>
      </c>
      <c r="L2462">
        <v>261.16000000000003</v>
      </c>
      <c r="M2462">
        <v>7.0000000000000007E-2</v>
      </c>
      <c r="N2462" t="s">
        <v>18</v>
      </c>
      <c r="O2462">
        <v>-220.3</v>
      </c>
      <c r="P2462">
        <v>6.48</v>
      </c>
      <c r="Q2462">
        <v>9.68</v>
      </c>
      <c r="R2462" t="s">
        <v>260</v>
      </c>
      <c r="S2462" t="s">
        <v>260</v>
      </c>
      <c r="T2462" t="s">
        <v>42</v>
      </c>
      <c r="U2462" t="s">
        <v>36</v>
      </c>
      <c r="V2462" t="s">
        <v>54</v>
      </c>
      <c r="W2462">
        <v>0.56000000000000005</v>
      </c>
    </row>
    <row r="2463" spans="1:23" x14ac:dyDescent="0.3">
      <c r="A2463" t="s">
        <v>1192</v>
      </c>
      <c r="B2463" t="s">
        <v>1303</v>
      </c>
      <c r="D2463" s="1">
        <v>40848</v>
      </c>
      <c r="E2463" s="1">
        <v>40849</v>
      </c>
      <c r="F2463" s="1" t="str">
        <f t="shared" si="166"/>
        <v>November</v>
      </c>
      <c r="G2463" s="1" t="str">
        <f t="shared" si="167"/>
        <v>2011</v>
      </c>
      <c r="H2463" s="2">
        <f t="shared" si="168"/>
        <v>1</v>
      </c>
      <c r="I2463" s="2" t="b">
        <f t="shared" si="169"/>
        <v>0</v>
      </c>
      <c r="J2463" t="s">
        <v>34</v>
      </c>
      <c r="K2463">
        <v>47</v>
      </c>
      <c r="L2463">
        <v>155.22</v>
      </c>
      <c r="M2463">
        <v>7.0000000000000007E-2</v>
      </c>
      <c r="N2463" t="s">
        <v>18</v>
      </c>
      <c r="O2463">
        <v>23.34</v>
      </c>
      <c r="P2463">
        <v>3.29</v>
      </c>
      <c r="Q2463">
        <v>1.35</v>
      </c>
      <c r="R2463" t="s">
        <v>260</v>
      </c>
      <c r="S2463" t="s">
        <v>260</v>
      </c>
      <c r="T2463" t="s">
        <v>42</v>
      </c>
      <c r="U2463" t="s">
        <v>36</v>
      </c>
      <c r="V2463" t="s">
        <v>67</v>
      </c>
      <c r="W2463">
        <v>0.55000000000000004</v>
      </c>
    </row>
    <row r="2464" spans="1:23" x14ac:dyDescent="0.3">
      <c r="A2464" t="s">
        <v>987</v>
      </c>
      <c r="B2464" t="s">
        <v>901</v>
      </c>
      <c r="D2464" s="1">
        <v>40486</v>
      </c>
      <c r="E2464" s="1">
        <v>40488</v>
      </c>
      <c r="F2464" s="1" t="str">
        <f t="shared" si="166"/>
        <v>November</v>
      </c>
      <c r="G2464" s="1" t="str">
        <f t="shared" si="167"/>
        <v>2010</v>
      </c>
      <c r="H2464" s="2">
        <f t="shared" si="168"/>
        <v>2</v>
      </c>
      <c r="I2464" s="2" t="b">
        <f t="shared" si="169"/>
        <v>0</v>
      </c>
      <c r="J2464" t="s">
        <v>34</v>
      </c>
      <c r="K2464">
        <v>23</v>
      </c>
      <c r="L2464">
        <v>1236.954</v>
      </c>
      <c r="M2464">
        <v>0.06</v>
      </c>
      <c r="N2464" t="s">
        <v>18</v>
      </c>
      <c r="O2464">
        <v>119.89</v>
      </c>
      <c r="P2464">
        <v>65.989999999999995</v>
      </c>
      <c r="Q2464">
        <v>4.2</v>
      </c>
      <c r="R2464" t="s">
        <v>260</v>
      </c>
      <c r="S2464" t="s">
        <v>260</v>
      </c>
      <c r="T2464" t="s">
        <v>31</v>
      </c>
      <c r="U2464" t="s">
        <v>32</v>
      </c>
      <c r="V2464" t="s">
        <v>33</v>
      </c>
      <c r="W2464">
        <v>0.59</v>
      </c>
    </row>
    <row r="2465" spans="1:23" x14ac:dyDescent="0.3">
      <c r="A2465" t="s">
        <v>932</v>
      </c>
      <c r="B2465" t="s">
        <v>1289</v>
      </c>
      <c r="D2465" s="1">
        <v>40159</v>
      </c>
      <c r="E2465" s="1">
        <v>40161</v>
      </c>
      <c r="F2465" s="1" t="str">
        <f t="shared" si="166"/>
        <v>December</v>
      </c>
      <c r="G2465" s="1" t="str">
        <f t="shared" si="167"/>
        <v>2009</v>
      </c>
      <c r="H2465" s="2">
        <f t="shared" si="168"/>
        <v>2</v>
      </c>
      <c r="I2465" s="2" t="b">
        <f t="shared" si="169"/>
        <v>0</v>
      </c>
      <c r="J2465" t="s">
        <v>24</v>
      </c>
      <c r="K2465">
        <v>36</v>
      </c>
      <c r="L2465">
        <v>1072.3599999999999</v>
      </c>
      <c r="M2465">
        <v>0.04</v>
      </c>
      <c r="N2465" t="s">
        <v>18</v>
      </c>
      <c r="O2465">
        <v>440.48</v>
      </c>
      <c r="P2465">
        <v>29.14</v>
      </c>
      <c r="Q2465">
        <v>4.8600000000000003</v>
      </c>
      <c r="R2465" t="s">
        <v>260</v>
      </c>
      <c r="S2465" t="s">
        <v>260</v>
      </c>
      <c r="T2465" t="s">
        <v>31</v>
      </c>
      <c r="U2465" t="s">
        <v>22</v>
      </c>
      <c r="V2465" t="s">
        <v>43</v>
      </c>
      <c r="W2465">
        <v>0.38</v>
      </c>
    </row>
    <row r="2466" spans="1:23" x14ac:dyDescent="0.3">
      <c r="A2466" t="s">
        <v>932</v>
      </c>
      <c r="B2466" t="s">
        <v>1289</v>
      </c>
      <c r="D2466" s="1">
        <v>40159</v>
      </c>
      <c r="E2466" s="1">
        <v>40161</v>
      </c>
      <c r="F2466" s="1" t="str">
        <f t="shared" si="166"/>
        <v>December</v>
      </c>
      <c r="G2466" s="1" t="str">
        <f t="shared" si="167"/>
        <v>2009</v>
      </c>
      <c r="H2466" s="2">
        <f t="shared" si="168"/>
        <v>2</v>
      </c>
      <c r="I2466" s="2" t="b">
        <f t="shared" si="169"/>
        <v>0</v>
      </c>
      <c r="J2466" t="s">
        <v>24</v>
      </c>
      <c r="K2466">
        <v>39</v>
      </c>
      <c r="L2466">
        <v>857.84</v>
      </c>
      <c r="M2466">
        <v>0.02</v>
      </c>
      <c r="N2466" t="s">
        <v>18</v>
      </c>
      <c r="O2466">
        <v>-309.43</v>
      </c>
      <c r="P2466">
        <v>20.89</v>
      </c>
      <c r="Q2466">
        <v>11.52</v>
      </c>
      <c r="R2466" t="s">
        <v>260</v>
      </c>
      <c r="S2466" t="s">
        <v>260</v>
      </c>
      <c r="T2466" t="s">
        <v>31</v>
      </c>
      <c r="U2466" t="s">
        <v>22</v>
      </c>
      <c r="V2466" t="s">
        <v>23</v>
      </c>
      <c r="W2466">
        <v>0.83</v>
      </c>
    </row>
    <row r="2467" spans="1:23" x14ac:dyDescent="0.3">
      <c r="A2467" t="s">
        <v>1331</v>
      </c>
      <c r="B2467" t="s">
        <v>1332</v>
      </c>
      <c r="D2467" s="1">
        <v>40708</v>
      </c>
      <c r="E2467" s="1">
        <v>40712</v>
      </c>
      <c r="F2467" s="1" t="str">
        <f t="shared" si="166"/>
        <v>June</v>
      </c>
      <c r="G2467" s="1" t="str">
        <f t="shared" si="167"/>
        <v>2011</v>
      </c>
      <c r="H2467" s="2">
        <f t="shared" si="168"/>
        <v>4</v>
      </c>
      <c r="I2467" s="2" t="b">
        <f t="shared" si="169"/>
        <v>0</v>
      </c>
      <c r="J2467" t="s">
        <v>17</v>
      </c>
      <c r="K2467">
        <v>9</v>
      </c>
      <c r="L2467">
        <v>742.84</v>
      </c>
      <c r="M2467">
        <v>0.01</v>
      </c>
      <c r="N2467" t="s">
        <v>25</v>
      </c>
      <c r="O2467">
        <v>-320.7</v>
      </c>
      <c r="P2467">
        <v>70.98</v>
      </c>
      <c r="Q2467">
        <v>59.81</v>
      </c>
      <c r="R2467" t="s">
        <v>260</v>
      </c>
      <c r="S2467" t="s">
        <v>260</v>
      </c>
      <c r="T2467" t="s">
        <v>42</v>
      </c>
      <c r="U2467" t="s">
        <v>36</v>
      </c>
      <c r="V2467" t="s">
        <v>67</v>
      </c>
      <c r="W2467">
        <v>0.6</v>
      </c>
    </row>
    <row r="2468" spans="1:23" x14ac:dyDescent="0.3">
      <c r="A2468" t="s">
        <v>1331</v>
      </c>
      <c r="B2468" t="s">
        <v>1332</v>
      </c>
      <c r="D2468" s="1">
        <v>40708</v>
      </c>
      <c r="E2468" s="1">
        <v>40715</v>
      </c>
      <c r="F2468" s="1" t="str">
        <f t="shared" si="166"/>
        <v>June</v>
      </c>
      <c r="G2468" s="1" t="str">
        <f t="shared" si="167"/>
        <v>2011</v>
      </c>
      <c r="H2468" s="2">
        <f t="shared" si="168"/>
        <v>7</v>
      </c>
      <c r="I2468" s="2" t="b">
        <f t="shared" si="169"/>
        <v>0</v>
      </c>
      <c r="J2468" t="s">
        <v>17</v>
      </c>
      <c r="K2468">
        <v>14</v>
      </c>
      <c r="L2468">
        <v>2070.6799999999998</v>
      </c>
      <c r="M2468">
        <v>0.03</v>
      </c>
      <c r="N2468" t="s">
        <v>18</v>
      </c>
      <c r="O2468">
        <v>-281.67</v>
      </c>
      <c r="P2468">
        <v>152.47999999999999</v>
      </c>
      <c r="Q2468">
        <v>4</v>
      </c>
      <c r="R2468" t="s">
        <v>260</v>
      </c>
      <c r="S2468" t="s">
        <v>260</v>
      </c>
      <c r="T2468" t="s">
        <v>42</v>
      </c>
      <c r="U2468" t="s">
        <v>32</v>
      </c>
      <c r="V2468" t="s">
        <v>48</v>
      </c>
      <c r="W2468">
        <v>0.79</v>
      </c>
    </row>
    <row r="2469" spans="1:23" x14ac:dyDescent="0.3">
      <c r="A2469" t="s">
        <v>1331</v>
      </c>
      <c r="B2469" t="s">
        <v>1332</v>
      </c>
      <c r="D2469" s="1">
        <v>40708</v>
      </c>
      <c r="E2469" s="1">
        <v>40715</v>
      </c>
      <c r="F2469" s="1" t="str">
        <f t="shared" si="166"/>
        <v>June</v>
      </c>
      <c r="G2469" s="1" t="str">
        <f t="shared" si="167"/>
        <v>2011</v>
      </c>
      <c r="H2469" s="2">
        <f t="shared" si="168"/>
        <v>7</v>
      </c>
      <c r="I2469" s="2" t="b">
        <f t="shared" si="169"/>
        <v>0</v>
      </c>
      <c r="J2469" t="s">
        <v>17</v>
      </c>
      <c r="K2469">
        <v>15</v>
      </c>
      <c r="L2469">
        <v>764.13</v>
      </c>
      <c r="M2469">
        <v>0.09</v>
      </c>
      <c r="N2469" t="s">
        <v>18</v>
      </c>
      <c r="O2469">
        <v>276.98</v>
      </c>
      <c r="P2469">
        <v>55.98</v>
      </c>
      <c r="Q2469">
        <v>4.8600000000000003</v>
      </c>
      <c r="R2469" t="s">
        <v>260</v>
      </c>
      <c r="S2469" t="s">
        <v>260</v>
      </c>
      <c r="T2469" t="s">
        <v>42</v>
      </c>
      <c r="U2469" t="s">
        <v>22</v>
      </c>
      <c r="V2469" t="s">
        <v>43</v>
      </c>
      <c r="W2469">
        <v>0.36</v>
      </c>
    </row>
    <row r="2470" spans="1:23" x14ac:dyDescent="0.3">
      <c r="A2470" t="s">
        <v>932</v>
      </c>
      <c r="B2470" t="s">
        <v>1289</v>
      </c>
      <c r="D2470" s="1">
        <v>40975</v>
      </c>
      <c r="E2470" s="1">
        <v>40980</v>
      </c>
      <c r="F2470" s="1" t="str">
        <f t="shared" si="166"/>
        <v>March</v>
      </c>
      <c r="G2470" s="1" t="str">
        <f t="shared" si="167"/>
        <v>2012</v>
      </c>
      <c r="H2470" s="2">
        <f t="shared" si="168"/>
        <v>5</v>
      </c>
      <c r="I2470" s="2" t="b">
        <f t="shared" si="169"/>
        <v>0</v>
      </c>
      <c r="J2470" t="s">
        <v>17</v>
      </c>
      <c r="K2470">
        <v>11</v>
      </c>
      <c r="L2470">
        <v>64.34</v>
      </c>
      <c r="M2470">
        <v>0.09</v>
      </c>
      <c r="N2470" t="s">
        <v>18</v>
      </c>
      <c r="O2470">
        <v>-8.3699999999999992</v>
      </c>
      <c r="P2470">
        <v>5.85</v>
      </c>
      <c r="Q2470">
        <v>2.27</v>
      </c>
      <c r="R2470" t="s">
        <v>260</v>
      </c>
      <c r="S2470" t="s">
        <v>260</v>
      </c>
      <c r="T2470" t="s">
        <v>31</v>
      </c>
      <c r="U2470" t="s">
        <v>22</v>
      </c>
      <c r="V2470" t="s">
        <v>60</v>
      </c>
      <c r="W2470">
        <v>0.56000000000000005</v>
      </c>
    </row>
    <row r="2471" spans="1:23" x14ac:dyDescent="0.3">
      <c r="A2471" t="s">
        <v>932</v>
      </c>
      <c r="B2471" t="s">
        <v>1289</v>
      </c>
      <c r="D2471" s="1">
        <v>40975</v>
      </c>
      <c r="E2471" s="1">
        <v>40984</v>
      </c>
      <c r="F2471" s="1" t="str">
        <f t="shared" si="166"/>
        <v>March</v>
      </c>
      <c r="G2471" s="1" t="str">
        <f t="shared" si="167"/>
        <v>2012</v>
      </c>
      <c r="H2471" s="2">
        <f t="shared" si="168"/>
        <v>9</v>
      </c>
      <c r="I2471" s="2" t="b">
        <f t="shared" si="169"/>
        <v>0</v>
      </c>
      <c r="J2471" t="s">
        <v>17</v>
      </c>
      <c r="K2471">
        <v>10</v>
      </c>
      <c r="L2471">
        <v>693.02</v>
      </c>
      <c r="M2471">
        <v>7.0000000000000007E-2</v>
      </c>
      <c r="N2471" t="s">
        <v>18</v>
      </c>
      <c r="O2471">
        <v>97.36</v>
      </c>
      <c r="P2471">
        <v>70.97</v>
      </c>
      <c r="Q2471">
        <v>3.5</v>
      </c>
      <c r="R2471" t="s">
        <v>260</v>
      </c>
      <c r="S2471" t="s">
        <v>260</v>
      </c>
      <c r="T2471" t="s">
        <v>31</v>
      </c>
      <c r="U2471" t="s">
        <v>22</v>
      </c>
      <c r="V2471" t="s">
        <v>28</v>
      </c>
      <c r="W2471">
        <v>0.59</v>
      </c>
    </row>
    <row r="2472" spans="1:23" x14ac:dyDescent="0.3">
      <c r="A2472" t="s">
        <v>1348</v>
      </c>
      <c r="B2472" t="s">
        <v>1349</v>
      </c>
      <c r="D2472" s="1">
        <v>40809</v>
      </c>
      <c r="E2472" s="1">
        <v>40809</v>
      </c>
      <c r="F2472" s="1" t="str">
        <f t="shared" si="166"/>
        <v>September</v>
      </c>
      <c r="G2472" s="1" t="str">
        <f t="shared" si="167"/>
        <v>2011</v>
      </c>
      <c r="H2472" s="2">
        <f t="shared" si="168"/>
        <v>0</v>
      </c>
      <c r="I2472" s="2" t="str">
        <f t="shared" si="169"/>
        <v>FREE DELIVERY</v>
      </c>
      <c r="J2472" t="s">
        <v>34</v>
      </c>
      <c r="K2472">
        <v>37</v>
      </c>
      <c r="L2472">
        <v>201.14</v>
      </c>
      <c r="M2472">
        <v>0.08</v>
      </c>
      <c r="N2472" t="s">
        <v>18</v>
      </c>
      <c r="O2472">
        <v>-51.25</v>
      </c>
      <c r="P2472">
        <v>5.81</v>
      </c>
      <c r="Q2472">
        <v>3.37</v>
      </c>
      <c r="R2472" t="s">
        <v>260</v>
      </c>
      <c r="S2472" t="s">
        <v>260</v>
      </c>
      <c r="T2472" t="s">
        <v>42</v>
      </c>
      <c r="U2472" t="s">
        <v>22</v>
      </c>
      <c r="V2472" t="s">
        <v>46</v>
      </c>
      <c r="W2472">
        <v>0.54</v>
      </c>
    </row>
    <row r="2473" spans="1:23" x14ac:dyDescent="0.3">
      <c r="A2473" t="s">
        <v>1068</v>
      </c>
      <c r="B2473" t="s">
        <v>1058</v>
      </c>
      <c r="D2473" s="1">
        <v>40473</v>
      </c>
      <c r="E2473" s="1">
        <v>40475</v>
      </c>
      <c r="F2473" s="1" t="str">
        <f t="shared" si="166"/>
        <v>October</v>
      </c>
      <c r="G2473" s="1" t="str">
        <f t="shared" si="167"/>
        <v>2010</v>
      </c>
      <c r="H2473" s="2">
        <f t="shared" si="168"/>
        <v>2</v>
      </c>
      <c r="I2473" s="2" t="b">
        <f t="shared" si="169"/>
        <v>0</v>
      </c>
      <c r="J2473" t="s">
        <v>24</v>
      </c>
      <c r="K2473">
        <v>9</v>
      </c>
      <c r="L2473">
        <v>48.26</v>
      </c>
      <c r="M2473">
        <v>0.09</v>
      </c>
      <c r="N2473" t="s">
        <v>39</v>
      </c>
      <c r="O2473">
        <v>2.76</v>
      </c>
      <c r="P2473">
        <v>5.18</v>
      </c>
      <c r="Q2473">
        <v>2.04</v>
      </c>
      <c r="R2473" t="s">
        <v>260</v>
      </c>
      <c r="S2473" t="s">
        <v>260</v>
      </c>
      <c r="T2473" t="s">
        <v>42</v>
      </c>
      <c r="U2473" t="s">
        <v>22</v>
      </c>
      <c r="V2473" t="s">
        <v>43</v>
      </c>
      <c r="W2473">
        <v>0.36</v>
      </c>
    </row>
    <row r="2474" spans="1:23" x14ac:dyDescent="0.3">
      <c r="A2474" t="s">
        <v>1068</v>
      </c>
      <c r="B2474" t="s">
        <v>1058</v>
      </c>
      <c r="D2474" s="1">
        <v>40473</v>
      </c>
      <c r="E2474" s="1">
        <v>40474</v>
      </c>
      <c r="F2474" s="1" t="str">
        <f t="shared" si="166"/>
        <v>October</v>
      </c>
      <c r="G2474" s="1" t="str">
        <f t="shared" si="167"/>
        <v>2010</v>
      </c>
      <c r="H2474" s="2">
        <f t="shared" si="168"/>
        <v>1</v>
      </c>
      <c r="I2474" s="2" t="b">
        <f t="shared" si="169"/>
        <v>0</v>
      </c>
      <c r="J2474" t="s">
        <v>24</v>
      </c>
      <c r="K2474">
        <v>6</v>
      </c>
      <c r="L2474">
        <v>1718.43</v>
      </c>
      <c r="M2474">
        <v>0</v>
      </c>
      <c r="N2474" t="s">
        <v>25</v>
      </c>
      <c r="O2474">
        <v>-192.49</v>
      </c>
      <c r="P2474">
        <v>259.70999999999998</v>
      </c>
      <c r="Q2474">
        <v>66.67</v>
      </c>
      <c r="R2474" t="s">
        <v>260</v>
      </c>
      <c r="S2474" t="s">
        <v>260</v>
      </c>
      <c r="T2474" t="s">
        <v>42</v>
      </c>
      <c r="U2474" t="s">
        <v>36</v>
      </c>
      <c r="V2474" t="s">
        <v>55</v>
      </c>
      <c r="W2474">
        <v>0.65</v>
      </c>
    </row>
    <row r="2475" spans="1:23" x14ac:dyDescent="0.3">
      <c r="A2475" t="s">
        <v>937</v>
      </c>
      <c r="B2475" t="s">
        <v>1305</v>
      </c>
      <c r="D2475" s="1">
        <v>41024</v>
      </c>
      <c r="E2475" s="1">
        <v>41026</v>
      </c>
      <c r="F2475" s="1" t="str">
        <f t="shared" si="166"/>
        <v>April</v>
      </c>
      <c r="G2475" s="1" t="str">
        <f t="shared" si="167"/>
        <v>2012</v>
      </c>
      <c r="H2475" s="2">
        <f t="shared" si="168"/>
        <v>2</v>
      </c>
      <c r="I2475" s="2" t="b">
        <f t="shared" si="169"/>
        <v>0</v>
      </c>
      <c r="J2475" t="s">
        <v>34</v>
      </c>
      <c r="K2475">
        <v>5</v>
      </c>
      <c r="L2475">
        <v>43.61</v>
      </c>
      <c r="M2475">
        <v>0.04</v>
      </c>
      <c r="N2475" t="s">
        <v>39</v>
      </c>
      <c r="O2475">
        <v>22.85</v>
      </c>
      <c r="P2475">
        <v>7.59</v>
      </c>
      <c r="Q2475">
        <v>4</v>
      </c>
      <c r="R2475" t="s">
        <v>260</v>
      </c>
      <c r="S2475" t="s">
        <v>260</v>
      </c>
      <c r="T2475" t="s">
        <v>42</v>
      </c>
      <c r="U2475" t="s">
        <v>36</v>
      </c>
      <c r="V2475" t="s">
        <v>37</v>
      </c>
      <c r="W2475">
        <v>0.42</v>
      </c>
    </row>
    <row r="2476" spans="1:23" x14ac:dyDescent="0.3">
      <c r="A2476" t="s">
        <v>937</v>
      </c>
      <c r="B2476" t="s">
        <v>1305</v>
      </c>
      <c r="D2476" s="1">
        <v>41024</v>
      </c>
      <c r="E2476" s="1">
        <v>41026</v>
      </c>
      <c r="F2476" s="1" t="str">
        <f t="shared" si="166"/>
        <v>April</v>
      </c>
      <c r="G2476" s="1" t="str">
        <f t="shared" si="167"/>
        <v>2012</v>
      </c>
      <c r="H2476" s="2">
        <f t="shared" si="168"/>
        <v>2</v>
      </c>
      <c r="I2476" s="2" t="b">
        <f t="shared" si="169"/>
        <v>0</v>
      </c>
      <c r="J2476" t="s">
        <v>34</v>
      </c>
      <c r="K2476">
        <v>39</v>
      </c>
      <c r="L2476">
        <v>343.05</v>
      </c>
      <c r="M2476">
        <v>0.05</v>
      </c>
      <c r="N2476" t="s">
        <v>18</v>
      </c>
      <c r="O2476">
        <v>98.86</v>
      </c>
      <c r="P2476">
        <v>9.11</v>
      </c>
      <c r="Q2476">
        <v>2.15</v>
      </c>
      <c r="R2476" t="s">
        <v>260</v>
      </c>
      <c r="S2476" t="s">
        <v>260</v>
      </c>
      <c r="T2476" t="s">
        <v>42</v>
      </c>
      <c r="U2476" t="s">
        <v>22</v>
      </c>
      <c r="V2476" t="s">
        <v>43</v>
      </c>
      <c r="W2476">
        <v>0.4</v>
      </c>
    </row>
    <row r="2477" spans="1:23" x14ac:dyDescent="0.3">
      <c r="A2477" t="s">
        <v>937</v>
      </c>
      <c r="B2477" t="s">
        <v>1305</v>
      </c>
      <c r="D2477" s="1">
        <v>41024</v>
      </c>
      <c r="E2477" s="1">
        <v>41024</v>
      </c>
      <c r="F2477" s="1" t="str">
        <f t="shared" si="166"/>
        <v>April</v>
      </c>
      <c r="G2477" s="1" t="str">
        <f t="shared" si="167"/>
        <v>2012</v>
      </c>
      <c r="H2477" s="2">
        <f t="shared" si="168"/>
        <v>0</v>
      </c>
      <c r="I2477" s="2" t="str">
        <f t="shared" si="169"/>
        <v>FREE DELIVERY</v>
      </c>
      <c r="J2477" t="s">
        <v>34</v>
      </c>
      <c r="K2477">
        <v>7</v>
      </c>
      <c r="L2477">
        <v>44.63</v>
      </c>
      <c r="M2477">
        <v>0.1</v>
      </c>
      <c r="N2477" t="s">
        <v>18</v>
      </c>
      <c r="O2477">
        <v>-21.19</v>
      </c>
      <c r="P2477">
        <v>5.78</v>
      </c>
      <c r="Q2477">
        <v>5.67</v>
      </c>
      <c r="R2477" t="s">
        <v>260</v>
      </c>
      <c r="S2477" t="s">
        <v>260</v>
      </c>
      <c r="T2477" t="s">
        <v>42</v>
      </c>
      <c r="U2477" t="s">
        <v>22</v>
      </c>
      <c r="V2477" t="s">
        <v>43</v>
      </c>
      <c r="W2477">
        <v>0.36</v>
      </c>
    </row>
    <row r="2478" spans="1:23" x14ac:dyDescent="0.3">
      <c r="A2478" t="s">
        <v>1354</v>
      </c>
      <c r="B2478" t="s">
        <v>1355</v>
      </c>
      <c r="D2478" s="1">
        <v>40043</v>
      </c>
      <c r="E2478" s="1">
        <v>40046</v>
      </c>
      <c r="F2478" s="1" t="str">
        <f t="shared" si="166"/>
        <v>August</v>
      </c>
      <c r="G2478" s="1" t="str">
        <f t="shared" si="167"/>
        <v>2009</v>
      </c>
      <c r="H2478" s="2">
        <f t="shared" si="168"/>
        <v>3</v>
      </c>
      <c r="I2478" s="2" t="b">
        <f t="shared" si="169"/>
        <v>0</v>
      </c>
      <c r="J2478" t="s">
        <v>44</v>
      </c>
      <c r="K2478">
        <v>34</v>
      </c>
      <c r="L2478">
        <v>5442.1419999999998</v>
      </c>
      <c r="M2478">
        <v>0</v>
      </c>
      <c r="N2478" t="s">
        <v>18</v>
      </c>
      <c r="O2478">
        <v>1640.3</v>
      </c>
      <c r="P2478">
        <v>175.99</v>
      </c>
      <c r="Q2478">
        <v>4.99</v>
      </c>
      <c r="R2478" t="s">
        <v>260</v>
      </c>
      <c r="S2478" t="s">
        <v>260</v>
      </c>
      <c r="T2478" t="s">
        <v>42</v>
      </c>
      <c r="U2478" t="s">
        <v>32</v>
      </c>
      <c r="V2478" t="s">
        <v>33</v>
      </c>
      <c r="W2478">
        <v>0.59</v>
      </c>
    </row>
    <row r="2479" spans="1:23" x14ac:dyDescent="0.3">
      <c r="A2479" t="s">
        <v>1048</v>
      </c>
      <c r="B2479" t="s">
        <v>1049</v>
      </c>
      <c r="D2479" s="1">
        <v>39905</v>
      </c>
      <c r="E2479" s="1">
        <v>39907</v>
      </c>
      <c r="F2479" s="1" t="str">
        <f t="shared" si="166"/>
        <v>April</v>
      </c>
      <c r="G2479" s="1" t="str">
        <f t="shared" si="167"/>
        <v>2009</v>
      </c>
      <c r="H2479" s="2">
        <f t="shared" si="168"/>
        <v>2</v>
      </c>
      <c r="I2479" s="2" t="b">
        <f t="shared" si="169"/>
        <v>0</v>
      </c>
      <c r="J2479" t="s">
        <v>52</v>
      </c>
      <c r="K2479">
        <v>40</v>
      </c>
      <c r="L2479">
        <v>14075.99</v>
      </c>
      <c r="M2479">
        <v>0.08</v>
      </c>
      <c r="N2479" t="s">
        <v>25</v>
      </c>
      <c r="O2479">
        <v>1894.14</v>
      </c>
      <c r="P2479">
        <v>355.98</v>
      </c>
      <c r="Q2479">
        <v>58.92</v>
      </c>
      <c r="R2479" t="s">
        <v>260</v>
      </c>
      <c r="S2479" t="s">
        <v>260</v>
      </c>
      <c r="T2479" t="s">
        <v>31</v>
      </c>
      <c r="U2479" t="s">
        <v>36</v>
      </c>
      <c r="V2479" t="s">
        <v>67</v>
      </c>
      <c r="W2479">
        <v>0.64</v>
      </c>
    </row>
    <row r="2480" spans="1:23" x14ac:dyDescent="0.3">
      <c r="A2480" t="s">
        <v>1346</v>
      </c>
      <c r="B2480" t="s">
        <v>1347</v>
      </c>
      <c r="D2480" s="1">
        <v>41053</v>
      </c>
      <c r="E2480" s="1">
        <v>41055</v>
      </c>
      <c r="F2480" s="1" t="str">
        <f t="shared" si="166"/>
        <v>May</v>
      </c>
      <c r="G2480" s="1" t="str">
        <f t="shared" si="167"/>
        <v>2012</v>
      </c>
      <c r="H2480" s="2">
        <f t="shared" si="168"/>
        <v>2</v>
      </c>
      <c r="I2480" s="2" t="b">
        <f t="shared" si="169"/>
        <v>0</v>
      </c>
      <c r="J2480" t="s">
        <v>52</v>
      </c>
      <c r="K2480">
        <v>6</v>
      </c>
      <c r="L2480">
        <v>1042.96</v>
      </c>
      <c r="M2480">
        <v>0.04</v>
      </c>
      <c r="N2480" t="s">
        <v>18</v>
      </c>
      <c r="O2480">
        <v>163.80000000000001</v>
      </c>
      <c r="P2480">
        <v>165.98</v>
      </c>
      <c r="Q2480">
        <v>19.989999999999998</v>
      </c>
      <c r="R2480" t="s">
        <v>260</v>
      </c>
      <c r="S2480" t="s">
        <v>260</v>
      </c>
      <c r="T2480" t="s">
        <v>42</v>
      </c>
      <c r="U2480" t="s">
        <v>22</v>
      </c>
      <c r="V2480" t="s">
        <v>29</v>
      </c>
      <c r="W2480">
        <v>0.4</v>
      </c>
    </row>
    <row r="2481" spans="1:23" x14ac:dyDescent="0.3">
      <c r="A2481" t="s">
        <v>939</v>
      </c>
      <c r="B2481" t="s">
        <v>1282</v>
      </c>
      <c r="D2481" s="1">
        <v>39998</v>
      </c>
      <c r="E2481" s="1">
        <v>40000</v>
      </c>
      <c r="F2481" s="1" t="str">
        <f t="shared" si="166"/>
        <v>July</v>
      </c>
      <c r="G2481" s="1" t="str">
        <f t="shared" si="167"/>
        <v>2009</v>
      </c>
      <c r="H2481" s="2">
        <f t="shared" si="168"/>
        <v>2</v>
      </c>
      <c r="I2481" s="2" t="b">
        <f t="shared" si="169"/>
        <v>0</v>
      </c>
      <c r="J2481" t="s">
        <v>44</v>
      </c>
      <c r="K2481">
        <v>23</v>
      </c>
      <c r="L2481">
        <v>8413.23</v>
      </c>
      <c r="M2481">
        <v>0.05</v>
      </c>
      <c r="N2481" t="s">
        <v>18</v>
      </c>
      <c r="O2481">
        <v>2464.75</v>
      </c>
      <c r="P2481">
        <v>363.25</v>
      </c>
      <c r="Q2481">
        <v>19.989999999999998</v>
      </c>
      <c r="R2481" t="s">
        <v>260</v>
      </c>
      <c r="S2481" t="s">
        <v>260</v>
      </c>
      <c r="T2481" t="s">
        <v>42</v>
      </c>
      <c r="U2481" t="s">
        <v>22</v>
      </c>
      <c r="V2481" t="s">
        <v>28</v>
      </c>
      <c r="W2481">
        <v>0.56999999999999995</v>
      </c>
    </row>
    <row r="2482" spans="1:23" x14ac:dyDescent="0.3">
      <c r="A2482" t="s">
        <v>939</v>
      </c>
      <c r="B2482" t="s">
        <v>1282</v>
      </c>
      <c r="D2482" s="1">
        <v>39998</v>
      </c>
      <c r="E2482" s="1">
        <v>39999</v>
      </c>
      <c r="F2482" s="1" t="str">
        <f t="shared" si="166"/>
        <v>July</v>
      </c>
      <c r="G2482" s="1" t="str">
        <f t="shared" si="167"/>
        <v>2009</v>
      </c>
      <c r="H2482" s="2">
        <f t="shared" si="168"/>
        <v>1</v>
      </c>
      <c r="I2482" s="2" t="b">
        <f t="shared" si="169"/>
        <v>0</v>
      </c>
      <c r="J2482" t="s">
        <v>44</v>
      </c>
      <c r="K2482">
        <v>30</v>
      </c>
      <c r="L2482">
        <v>105.45</v>
      </c>
      <c r="M2482">
        <v>0.06</v>
      </c>
      <c r="N2482" t="s">
        <v>18</v>
      </c>
      <c r="O2482">
        <v>-173.36</v>
      </c>
      <c r="P2482">
        <v>3.34</v>
      </c>
      <c r="Q2482">
        <v>7.49</v>
      </c>
      <c r="R2482" t="s">
        <v>260</v>
      </c>
      <c r="S2482" t="s">
        <v>260</v>
      </c>
      <c r="T2482" t="s">
        <v>42</v>
      </c>
      <c r="U2482" t="s">
        <v>22</v>
      </c>
      <c r="V2482" t="s">
        <v>60</v>
      </c>
      <c r="W2482">
        <v>0.54</v>
      </c>
    </row>
    <row r="2483" spans="1:23" x14ac:dyDescent="0.3">
      <c r="A2483" t="s">
        <v>1277</v>
      </c>
      <c r="B2483" t="s">
        <v>1302</v>
      </c>
      <c r="D2483" s="1">
        <v>40619</v>
      </c>
      <c r="E2483" s="1">
        <v>40620</v>
      </c>
      <c r="F2483" s="1" t="str">
        <f t="shared" si="166"/>
        <v>March</v>
      </c>
      <c r="G2483" s="1" t="str">
        <f t="shared" si="167"/>
        <v>2011</v>
      </c>
      <c r="H2483" s="2">
        <f t="shared" si="168"/>
        <v>1</v>
      </c>
      <c r="I2483" s="2" t="b">
        <f t="shared" si="169"/>
        <v>0</v>
      </c>
      <c r="J2483" t="s">
        <v>24</v>
      </c>
      <c r="K2483">
        <v>12</v>
      </c>
      <c r="L2483">
        <v>451.09</v>
      </c>
      <c r="M2483">
        <v>0.1</v>
      </c>
      <c r="N2483" t="s">
        <v>39</v>
      </c>
      <c r="O2483">
        <v>61.27</v>
      </c>
      <c r="P2483">
        <v>39.979999999999997</v>
      </c>
      <c r="Q2483">
        <v>9.83</v>
      </c>
      <c r="R2483" t="s">
        <v>260</v>
      </c>
      <c r="S2483" t="s">
        <v>260</v>
      </c>
      <c r="T2483" t="s">
        <v>27</v>
      </c>
      <c r="U2483" t="s">
        <v>22</v>
      </c>
      <c r="V2483" t="s">
        <v>51</v>
      </c>
      <c r="W2483">
        <v>0.4</v>
      </c>
    </row>
    <row r="2484" spans="1:23" x14ac:dyDescent="0.3">
      <c r="A2484" t="s">
        <v>1275</v>
      </c>
      <c r="B2484" t="s">
        <v>1060</v>
      </c>
      <c r="D2484" s="1">
        <v>41076</v>
      </c>
      <c r="E2484" s="1">
        <v>41077</v>
      </c>
      <c r="F2484" s="1" t="str">
        <f t="shared" si="166"/>
        <v>June</v>
      </c>
      <c r="G2484" s="1" t="str">
        <f t="shared" si="167"/>
        <v>2012</v>
      </c>
      <c r="H2484" s="2">
        <f t="shared" si="168"/>
        <v>1</v>
      </c>
      <c r="I2484" s="2" t="b">
        <f t="shared" si="169"/>
        <v>0</v>
      </c>
      <c r="J2484" t="s">
        <v>44</v>
      </c>
      <c r="K2484">
        <v>10</v>
      </c>
      <c r="L2484">
        <v>55.33</v>
      </c>
      <c r="M2484">
        <v>0</v>
      </c>
      <c r="N2484" t="s">
        <v>39</v>
      </c>
      <c r="O2484">
        <v>13.38</v>
      </c>
      <c r="P2484">
        <v>4.84</v>
      </c>
      <c r="Q2484">
        <v>0.71</v>
      </c>
      <c r="R2484" t="s">
        <v>260</v>
      </c>
      <c r="S2484" t="s">
        <v>260</v>
      </c>
      <c r="T2484" t="s">
        <v>27</v>
      </c>
      <c r="U2484" t="s">
        <v>22</v>
      </c>
      <c r="V2484" t="s">
        <v>60</v>
      </c>
      <c r="W2484">
        <v>0.52</v>
      </c>
    </row>
    <row r="2485" spans="1:23" x14ac:dyDescent="0.3">
      <c r="A2485" t="s">
        <v>999</v>
      </c>
      <c r="B2485" t="s">
        <v>1339</v>
      </c>
      <c r="D2485" s="1">
        <v>41014</v>
      </c>
      <c r="E2485" s="1">
        <v>41016</v>
      </c>
      <c r="F2485" s="1" t="str">
        <f t="shared" si="166"/>
        <v>April</v>
      </c>
      <c r="G2485" s="1" t="str">
        <f t="shared" si="167"/>
        <v>2012</v>
      </c>
      <c r="H2485" s="2">
        <f t="shared" si="168"/>
        <v>2</v>
      </c>
      <c r="I2485" s="2" t="b">
        <f t="shared" si="169"/>
        <v>0</v>
      </c>
      <c r="J2485" t="s">
        <v>52</v>
      </c>
      <c r="K2485">
        <v>32</v>
      </c>
      <c r="L2485">
        <v>2773.71</v>
      </c>
      <c r="M2485">
        <v>0.02</v>
      </c>
      <c r="N2485" t="s">
        <v>39</v>
      </c>
      <c r="O2485">
        <v>1097.25</v>
      </c>
      <c r="P2485">
        <v>82.99</v>
      </c>
      <c r="Q2485">
        <v>5.5</v>
      </c>
      <c r="R2485" t="s">
        <v>260</v>
      </c>
      <c r="S2485" t="s">
        <v>260</v>
      </c>
      <c r="T2485" t="s">
        <v>31</v>
      </c>
      <c r="U2485" t="s">
        <v>32</v>
      </c>
      <c r="V2485" t="s">
        <v>48</v>
      </c>
      <c r="W2485">
        <v>0.44</v>
      </c>
    </row>
    <row r="2486" spans="1:23" x14ac:dyDescent="0.3">
      <c r="A2486" t="s">
        <v>999</v>
      </c>
      <c r="B2486" t="s">
        <v>1339</v>
      </c>
      <c r="D2486" s="1">
        <v>41014</v>
      </c>
      <c r="E2486" s="1">
        <v>41015</v>
      </c>
      <c r="F2486" s="1" t="str">
        <f t="shared" si="166"/>
        <v>April</v>
      </c>
      <c r="G2486" s="1" t="str">
        <f t="shared" si="167"/>
        <v>2012</v>
      </c>
      <c r="H2486" s="2">
        <f t="shared" si="168"/>
        <v>1</v>
      </c>
      <c r="I2486" s="2" t="b">
        <f t="shared" si="169"/>
        <v>0</v>
      </c>
      <c r="J2486" t="s">
        <v>52</v>
      </c>
      <c r="K2486">
        <v>9</v>
      </c>
      <c r="L2486">
        <v>113.89</v>
      </c>
      <c r="M2486">
        <v>0.02</v>
      </c>
      <c r="N2486" t="s">
        <v>18</v>
      </c>
      <c r="O2486">
        <v>-52.25</v>
      </c>
      <c r="P2486">
        <v>11.66</v>
      </c>
      <c r="Q2486">
        <v>8.99</v>
      </c>
      <c r="R2486" t="s">
        <v>260</v>
      </c>
      <c r="S2486" t="s">
        <v>260</v>
      </c>
      <c r="T2486" t="s">
        <v>31</v>
      </c>
      <c r="U2486" t="s">
        <v>22</v>
      </c>
      <c r="V2486" t="s">
        <v>60</v>
      </c>
      <c r="W2486">
        <v>0.59</v>
      </c>
    </row>
    <row r="2487" spans="1:23" x14ac:dyDescent="0.3">
      <c r="A2487" t="s">
        <v>987</v>
      </c>
      <c r="B2487" t="s">
        <v>901</v>
      </c>
      <c r="D2487" s="1">
        <v>40626</v>
      </c>
      <c r="E2487" s="1">
        <v>40627</v>
      </c>
      <c r="F2487" s="1" t="str">
        <f t="shared" si="166"/>
        <v>March</v>
      </c>
      <c r="G2487" s="1" t="str">
        <f t="shared" si="167"/>
        <v>2011</v>
      </c>
      <c r="H2487" s="2">
        <f t="shared" si="168"/>
        <v>1</v>
      </c>
      <c r="I2487" s="2" t="b">
        <f t="shared" si="169"/>
        <v>0</v>
      </c>
      <c r="J2487" t="s">
        <v>44</v>
      </c>
      <c r="K2487">
        <v>5</v>
      </c>
      <c r="L2487">
        <v>83.3</v>
      </c>
      <c r="M2487">
        <v>0.09</v>
      </c>
      <c r="N2487" t="s">
        <v>18</v>
      </c>
      <c r="O2487">
        <v>-114.91</v>
      </c>
      <c r="P2487">
        <v>20.99</v>
      </c>
      <c r="Q2487">
        <v>2.5</v>
      </c>
      <c r="R2487" t="s">
        <v>260</v>
      </c>
      <c r="S2487" t="s">
        <v>260</v>
      </c>
      <c r="T2487" t="s">
        <v>31</v>
      </c>
      <c r="U2487" t="s">
        <v>32</v>
      </c>
      <c r="V2487" t="s">
        <v>33</v>
      </c>
      <c r="W2487">
        <v>0.81</v>
      </c>
    </row>
    <row r="2488" spans="1:23" x14ac:dyDescent="0.3">
      <c r="A2488" t="s">
        <v>932</v>
      </c>
      <c r="B2488" t="s">
        <v>1289</v>
      </c>
      <c r="D2488" s="1">
        <v>41031</v>
      </c>
      <c r="E2488" s="1">
        <v>41038</v>
      </c>
      <c r="F2488" s="1" t="str">
        <f t="shared" si="166"/>
        <v>May</v>
      </c>
      <c r="G2488" s="1" t="str">
        <f t="shared" si="167"/>
        <v>2012</v>
      </c>
      <c r="H2488" s="2">
        <f t="shared" si="168"/>
        <v>7</v>
      </c>
      <c r="I2488" s="2" t="b">
        <f t="shared" si="169"/>
        <v>0</v>
      </c>
      <c r="J2488" t="s">
        <v>17</v>
      </c>
      <c r="K2488">
        <v>48</v>
      </c>
      <c r="L2488">
        <v>3005.74</v>
      </c>
      <c r="M2488">
        <v>0.02</v>
      </c>
      <c r="N2488" t="s">
        <v>39</v>
      </c>
      <c r="O2488">
        <v>1053.21</v>
      </c>
      <c r="P2488">
        <v>59.98</v>
      </c>
      <c r="Q2488">
        <v>3.99</v>
      </c>
      <c r="R2488" t="s">
        <v>260</v>
      </c>
      <c r="S2488" t="s">
        <v>260</v>
      </c>
      <c r="T2488" t="s">
        <v>31</v>
      </c>
      <c r="U2488" t="s">
        <v>22</v>
      </c>
      <c r="V2488" t="s">
        <v>28</v>
      </c>
      <c r="W2488">
        <v>0.56999999999999995</v>
      </c>
    </row>
    <row r="2489" spans="1:23" x14ac:dyDescent="0.3">
      <c r="A2489" t="s">
        <v>932</v>
      </c>
      <c r="B2489" t="s">
        <v>1289</v>
      </c>
      <c r="D2489" s="1">
        <v>41031</v>
      </c>
      <c r="E2489" s="1">
        <v>41036</v>
      </c>
      <c r="F2489" s="1" t="str">
        <f t="shared" si="166"/>
        <v>May</v>
      </c>
      <c r="G2489" s="1" t="str">
        <f t="shared" si="167"/>
        <v>2012</v>
      </c>
      <c r="H2489" s="2">
        <f t="shared" si="168"/>
        <v>5</v>
      </c>
      <c r="I2489" s="2" t="b">
        <f t="shared" si="169"/>
        <v>0</v>
      </c>
      <c r="J2489" t="s">
        <v>17</v>
      </c>
      <c r="K2489">
        <v>41</v>
      </c>
      <c r="L2489">
        <v>2209.5155</v>
      </c>
      <c r="M2489">
        <v>0.06</v>
      </c>
      <c r="N2489" t="s">
        <v>18</v>
      </c>
      <c r="O2489">
        <v>458.62</v>
      </c>
      <c r="P2489">
        <v>65.989999999999995</v>
      </c>
      <c r="Q2489">
        <v>5.31</v>
      </c>
      <c r="R2489" t="s">
        <v>260</v>
      </c>
      <c r="S2489" t="s">
        <v>260</v>
      </c>
      <c r="T2489" t="s">
        <v>31</v>
      </c>
      <c r="U2489" t="s">
        <v>32</v>
      </c>
      <c r="V2489" t="s">
        <v>33</v>
      </c>
      <c r="W2489">
        <v>0.56999999999999995</v>
      </c>
    </row>
    <row r="2490" spans="1:23" x14ac:dyDescent="0.3">
      <c r="A2490" t="s">
        <v>1315</v>
      </c>
      <c r="B2490" t="s">
        <v>1316</v>
      </c>
      <c r="D2490" s="1">
        <v>40881</v>
      </c>
      <c r="E2490" s="1">
        <v>40883</v>
      </c>
      <c r="F2490" s="1" t="str">
        <f t="shared" si="166"/>
        <v>December</v>
      </c>
      <c r="G2490" s="1" t="str">
        <f t="shared" si="167"/>
        <v>2011</v>
      </c>
      <c r="H2490" s="2">
        <f t="shared" si="168"/>
        <v>2</v>
      </c>
      <c r="I2490" s="2" t="b">
        <f t="shared" si="169"/>
        <v>0</v>
      </c>
      <c r="J2490" t="s">
        <v>24</v>
      </c>
      <c r="K2490">
        <v>34</v>
      </c>
      <c r="L2490">
        <v>670.02</v>
      </c>
      <c r="M2490">
        <v>7.0000000000000007E-2</v>
      </c>
      <c r="N2490" t="s">
        <v>18</v>
      </c>
      <c r="O2490">
        <v>278.58</v>
      </c>
      <c r="P2490">
        <v>20.98</v>
      </c>
      <c r="Q2490">
        <v>1.49</v>
      </c>
      <c r="R2490" t="s">
        <v>260</v>
      </c>
      <c r="S2490" t="s">
        <v>260</v>
      </c>
      <c r="T2490" t="s">
        <v>42</v>
      </c>
      <c r="U2490" t="s">
        <v>22</v>
      </c>
      <c r="V2490" t="s">
        <v>29</v>
      </c>
      <c r="W2490">
        <v>0.35</v>
      </c>
    </row>
    <row r="2491" spans="1:23" x14ac:dyDescent="0.3">
      <c r="A2491" t="s">
        <v>996</v>
      </c>
      <c r="B2491" t="s">
        <v>1128</v>
      </c>
      <c r="D2491" s="1">
        <v>40455</v>
      </c>
      <c r="E2491" s="1">
        <v>40457</v>
      </c>
      <c r="F2491" s="1" t="str">
        <f t="shared" si="166"/>
        <v>October</v>
      </c>
      <c r="G2491" s="1" t="str">
        <f t="shared" si="167"/>
        <v>2010</v>
      </c>
      <c r="H2491" s="2">
        <f t="shared" si="168"/>
        <v>2</v>
      </c>
      <c r="I2491" s="2" t="b">
        <f t="shared" si="169"/>
        <v>0</v>
      </c>
      <c r="J2491" t="s">
        <v>52</v>
      </c>
      <c r="K2491">
        <v>24</v>
      </c>
      <c r="L2491">
        <v>523.55999999999995</v>
      </c>
      <c r="M2491">
        <v>0.01</v>
      </c>
      <c r="N2491" t="s">
        <v>18</v>
      </c>
      <c r="O2491">
        <v>43.87</v>
      </c>
      <c r="P2491">
        <v>20.239999999999998</v>
      </c>
      <c r="Q2491">
        <v>8.99</v>
      </c>
      <c r="R2491" t="s">
        <v>260</v>
      </c>
      <c r="S2491" t="s">
        <v>260</v>
      </c>
      <c r="T2491" t="s">
        <v>42</v>
      </c>
      <c r="U2491" t="s">
        <v>36</v>
      </c>
      <c r="V2491" t="s">
        <v>37</v>
      </c>
      <c r="W2491">
        <v>0.46</v>
      </c>
    </row>
    <row r="2492" spans="1:23" x14ac:dyDescent="0.3">
      <c r="A2492" t="s">
        <v>1333</v>
      </c>
      <c r="B2492" t="s">
        <v>1334</v>
      </c>
      <c r="D2492" s="1">
        <v>40075</v>
      </c>
      <c r="E2492" s="1">
        <v>40075</v>
      </c>
      <c r="F2492" s="1" t="str">
        <f t="shared" si="166"/>
        <v>September</v>
      </c>
      <c r="G2492" s="1" t="str">
        <f t="shared" si="167"/>
        <v>2009</v>
      </c>
      <c r="H2492" s="2">
        <f t="shared" si="168"/>
        <v>0</v>
      </c>
      <c r="I2492" s="2" t="str">
        <f t="shared" si="169"/>
        <v>FREE DELIVERY</v>
      </c>
      <c r="J2492" t="s">
        <v>52</v>
      </c>
      <c r="K2492">
        <v>43</v>
      </c>
      <c r="L2492">
        <v>112.63</v>
      </c>
      <c r="M2492">
        <v>0.08</v>
      </c>
      <c r="N2492" t="s">
        <v>18</v>
      </c>
      <c r="O2492">
        <v>-201.6</v>
      </c>
      <c r="P2492">
        <v>2.66</v>
      </c>
      <c r="Q2492">
        <v>6.35</v>
      </c>
      <c r="R2492" t="s">
        <v>260</v>
      </c>
      <c r="S2492" t="s">
        <v>260</v>
      </c>
      <c r="T2492" t="s">
        <v>27</v>
      </c>
      <c r="U2492" t="s">
        <v>22</v>
      </c>
      <c r="V2492" t="s">
        <v>51</v>
      </c>
      <c r="W2492">
        <v>0.36</v>
      </c>
    </row>
    <row r="2493" spans="1:23" x14ac:dyDescent="0.3">
      <c r="A2493" t="s">
        <v>1061</v>
      </c>
      <c r="B2493" t="s">
        <v>1358</v>
      </c>
      <c r="D2493" s="1">
        <v>40154</v>
      </c>
      <c r="E2493" s="1">
        <v>40157</v>
      </c>
      <c r="F2493" s="1" t="str">
        <f t="shared" si="166"/>
        <v>December</v>
      </c>
      <c r="G2493" s="1" t="str">
        <f t="shared" si="167"/>
        <v>2009</v>
      </c>
      <c r="H2493" s="2">
        <f t="shared" si="168"/>
        <v>3</v>
      </c>
      <c r="I2493" s="2" t="b">
        <f t="shared" si="169"/>
        <v>0</v>
      </c>
      <c r="J2493" t="s">
        <v>52</v>
      </c>
      <c r="K2493">
        <v>44</v>
      </c>
      <c r="L2493">
        <v>3421.88</v>
      </c>
      <c r="M2493">
        <v>0</v>
      </c>
      <c r="N2493" t="s">
        <v>18</v>
      </c>
      <c r="O2493">
        <v>443.52</v>
      </c>
      <c r="P2493">
        <v>73.98</v>
      </c>
      <c r="Q2493">
        <v>4</v>
      </c>
      <c r="R2493" t="s">
        <v>260</v>
      </c>
      <c r="S2493" t="s">
        <v>260</v>
      </c>
      <c r="T2493" t="s">
        <v>42</v>
      </c>
      <c r="U2493" t="s">
        <v>32</v>
      </c>
      <c r="V2493" t="s">
        <v>48</v>
      </c>
      <c r="W2493">
        <v>0.77</v>
      </c>
    </row>
    <row r="2494" spans="1:23" x14ac:dyDescent="0.3">
      <c r="A2494" t="s">
        <v>1245</v>
      </c>
      <c r="B2494" t="s">
        <v>1281</v>
      </c>
      <c r="D2494" s="1">
        <v>40783</v>
      </c>
      <c r="E2494" s="1">
        <v>40784</v>
      </c>
      <c r="F2494" s="1" t="str">
        <f t="shared" si="166"/>
        <v>August</v>
      </c>
      <c r="G2494" s="1" t="str">
        <f t="shared" si="167"/>
        <v>2011</v>
      </c>
      <c r="H2494" s="2">
        <f t="shared" si="168"/>
        <v>1</v>
      </c>
      <c r="I2494" s="2" t="b">
        <f t="shared" si="169"/>
        <v>0</v>
      </c>
      <c r="J2494" t="s">
        <v>52</v>
      </c>
      <c r="K2494">
        <v>32</v>
      </c>
      <c r="L2494">
        <v>197.93</v>
      </c>
      <c r="M2494">
        <v>0.06</v>
      </c>
      <c r="N2494" t="s">
        <v>18</v>
      </c>
      <c r="O2494">
        <v>-57.64</v>
      </c>
      <c r="P2494">
        <v>5.98</v>
      </c>
      <c r="Q2494">
        <v>5.46</v>
      </c>
      <c r="R2494" t="s">
        <v>260</v>
      </c>
      <c r="S2494" t="s">
        <v>260</v>
      </c>
      <c r="T2494" t="s">
        <v>21</v>
      </c>
      <c r="U2494" t="s">
        <v>22</v>
      </c>
      <c r="V2494" t="s">
        <v>43</v>
      </c>
      <c r="W2494">
        <v>0.36</v>
      </c>
    </row>
    <row r="2495" spans="1:23" x14ac:dyDescent="0.3">
      <c r="A2495" t="s">
        <v>1245</v>
      </c>
      <c r="B2495" t="s">
        <v>1281</v>
      </c>
      <c r="D2495" s="1">
        <v>40783</v>
      </c>
      <c r="E2495" s="1">
        <v>40785</v>
      </c>
      <c r="F2495" s="1" t="str">
        <f t="shared" si="166"/>
        <v>August</v>
      </c>
      <c r="G2495" s="1" t="str">
        <f t="shared" si="167"/>
        <v>2011</v>
      </c>
      <c r="H2495" s="2">
        <f t="shared" si="168"/>
        <v>2</v>
      </c>
      <c r="I2495" s="2" t="b">
        <f t="shared" si="169"/>
        <v>0</v>
      </c>
      <c r="J2495" t="s">
        <v>52</v>
      </c>
      <c r="K2495">
        <v>7</v>
      </c>
      <c r="L2495">
        <v>90.58</v>
      </c>
      <c r="M2495">
        <v>0.06</v>
      </c>
      <c r="N2495" t="s">
        <v>18</v>
      </c>
      <c r="O2495">
        <v>-27.83</v>
      </c>
      <c r="P2495">
        <v>12.44</v>
      </c>
      <c r="Q2495">
        <v>6.27</v>
      </c>
      <c r="R2495" t="s">
        <v>260</v>
      </c>
      <c r="S2495" t="s">
        <v>260</v>
      </c>
      <c r="T2495" t="s">
        <v>21</v>
      </c>
      <c r="U2495" t="s">
        <v>22</v>
      </c>
      <c r="V2495" t="s">
        <v>23</v>
      </c>
      <c r="W2495">
        <v>0.56999999999999995</v>
      </c>
    </row>
    <row r="2496" spans="1:23" x14ac:dyDescent="0.3">
      <c r="A2496" t="s">
        <v>1094</v>
      </c>
      <c r="B2496" t="s">
        <v>1283</v>
      </c>
      <c r="D2496" s="1">
        <v>40988</v>
      </c>
      <c r="E2496" s="1">
        <v>40988</v>
      </c>
      <c r="F2496" s="1" t="str">
        <f t="shared" si="166"/>
        <v>March</v>
      </c>
      <c r="G2496" s="1" t="str">
        <f t="shared" si="167"/>
        <v>2012</v>
      </c>
      <c r="H2496" s="2">
        <f t="shared" si="168"/>
        <v>0</v>
      </c>
      <c r="I2496" s="2" t="str">
        <f t="shared" si="169"/>
        <v>FREE DELIVERY</v>
      </c>
      <c r="J2496" t="s">
        <v>17</v>
      </c>
      <c r="K2496">
        <v>40</v>
      </c>
      <c r="L2496">
        <v>2376.7105000000001</v>
      </c>
      <c r="M2496">
        <v>0.01</v>
      </c>
      <c r="N2496" t="s">
        <v>18</v>
      </c>
      <c r="O2496">
        <v>721.81</v>
      </c>
      <c r="P2496">
        <v>65.989999999999995</v>
      </c>
      <c r="Q2496">
        <v>3.99</v>
      </c>
      <c r="R2496" t="s">
        <v>260</v>
      </c>
      <c r="S2496" t="s">
        <v>260</v>
      </c>
      <c r="T2496" t="s">
        <v>31</v>
      </c>
      <c r="U2496" t="s">
        <v>32</v>
      </c>
      <c r="V2496" t="s">
        <v>33</v>
      </c>
      <c r="W2496">
        <v>0.56999999999999995</v>
      </c>
    </row>
    <row r="2497" spans="1:23" x14ac:dyDescent="0.3">
      <c r="A2497" t="s">
        <v>939</v>
      </c>
      <c r="B2497" t="s">
        <v>1282</v>
      </c>
      <c r="D2497" s="1">
        <v>40200</v>
      </c>
      <c r="E2497" s="1">
        <v>40201</v>
      </c>
      <c r="F2497" s="1" t="str">
        <f t="shared" si="166"/>
        <v>January</v>
      </c>
      <c r="G2497" s="1" t="str">
        <f t="shared" si="167"/>
        <v>2010</v>
      </c>
      <c r="H2497" s="2">
        <f t="shared" si="168"/>
        <v>1</v>
      </c>
      <c r="I2497" s="2" t="b">
        <f t="shared" si="169"/>
        <v>0</v>
      </c>
      <c r="J2497" t="s">
        <v>44</v>
      </c>
      <c r="K2497">
        <v>1</v>
      </c>
      <c r="L2497">
        <v>35.14</v>
      </c>
      <c r="M2497">
        <v>0.02</v>
      </c>
      <c r="N2497" t="s">
        <v>18</v>
      </c>
      <c r="O2497">
        <v>-12.75</v>
      </c>
      <c r="P2497">
        <v>29.17</v>
      </c>
      <c r="Q2497">
        <v>6.27</v>
      </c>
      <c r="R2497" t="s">
        <v>260</v>
      </c>
      <c r="S2497" t="s">
        <v>260</v>
      </c>
      <c r="T2497" t="s">
        <v>42</v>
      </c>
      <c r="U2497" t="s">
        <v>22</v>
      </c>
      <c r="V2497" t="s">
        <v>29</v>
      </c>
      <c r="W2497">
        <v>0.37</v>
      </c>
    </row>
    <row r="2498" spans="1:23" x14ac:dyDescent="0.3">
      <c r="A2498" t="s">
        <v>1048</v>
      </c>
      <c r="B2498" t="s">
        <v>1049</v>
      </c>
      <c r="D2498" s="1">
        <v>41204</v>
      </c>
      <c r="E2498" s="1">
        <v>41205</v>
      </c>
      <c r="F2498" s="1" t="str">
        <f t="shared" si="166"/>
        <v>October</v>
      </c>
      <c r="G2498" s="1" t="str">
        <f t="shared" si="167"/>
        <v>2012</v>
      </c>
      <c r="H2498" s="2">
        <f t="shared" si="168"/>
        <v>1</v>
      </c>
      <c r="I2498" s="2" t="b">
        <f t="shared" si="169"/>
        <v>0</v>
      </c>
      <c r="J2498" t="s">
        <v>24</v>
      </c>
      <c r="K2498">
        <v>9</v>
      </c>
      <c r="L2498">
        <v>14665.55</v>
      </c>
      <c r="M2498">
        <v>7.0000000000000007E-2</v>
      </c>
      <c r="N2498" t="s">
        <v>18</v>
      </c>
      <c r="O2498">
        <v>-767.51</v>
      </c>
      <c r="P2498">
        <v>1637.53</v>
      </c>
      <c r="Q2498">
        <v>24.49</v>
      </c>
      <c r="R2498" t="s">
        <v>260</v>
      </c>
      <c r="S2498" t="s">
        <v>260</v>
      </c>
      <c r="T2498" t="s">
        <v>42</v>
      </c>
      <c r="U2498" t="s">
        <v>22</v>
      </c>
      <c r="V2498" t="s">
        <v>82</v>
      </c>
      <c r="W2498">
        <v>0.81</v>
      </c>
    </row>
    <row r="2499" spans="1:23" x14ac:dyDescent="0.3">
      <c r="A2499" t="s">
        <v>1356</v>
      </c>
      <c r="B2499" t="s">
        <v>1357</v>
      </c>
      <c r="D2499" s="1">
        <v>39894</v>
      </c>
      <c r="E2499" s="1">
        <v>39895</v>
      </c>
      <c r="F2499" s="1" t="str">
        <f t="shared" ref="F2499:F2562" si="170">TEXT(E2499,"mmmm")</f>
        <v>March</v>
      </c>
      <c r="G2499" s="1" t="str">
        <f t="shared" ref="G2499:G2562" si="171">TEXT(E2499,"yyyy")</f>
        <v>2009</v>
      </c>
      <c r="H2499" s="2">
        <f t="shared" ref="H2499:H2562" si="172">E2499-D2499</f>
        <v>1</v>
      </c>
      <c r="I2499" s="2" t="b">
        <f t="shared" ref="I2499:I2562" si="173">IF(H2499&lt;1,IF(AND(H2499&gt;0,H2499&lt;2),"ONE DAY", "FREE DELIVERY"))</f>
        <v>0</v>
      </c>
      <c r="J2499" t="s">
        <v>34</v>
      </c>
      <c r="K2499">
        <v>32</v>
      </c>
      <c r="L2499">
        <v>4856.1000000000004</v>
      </c>
      <c r="M2499">
        <v>0.01</v>
      </c>
      <c r="N2499" t="s">
        <v>25</v>
      </c>
      <c r="O2499">
        <v>1096.6400000000001</v>
      </c>
      <c r="P2499">
        <v>145.44999999999999</v>
      </c>
      <c r="Q2499">
        <v>17.850000000000001</v>
      </c>
      <c r="R2499" t="s">
        <v>260</v>
      </c>
      <c r="S2499" t="s">
        <v>260</v>
      </c>
      <c r="T2499" t="s">
        <v>31</v>
      </c>
      <c r="U2499" t="s">
        <v>32</v>
      </c>
      <c r="V2499" t="s">
        <v>94</v>
      </c>
      <c r="W2499">
        <v>0.56000000000000005</v>
      </c>
    </row>
    <row r="2500" spans="1:23" x14ac:dyDescent="0.3">
      <c r="A2500" t="s">
        <v>1026</v>
      </c>
      <c r="B2500" t="s">
        <v>1030</v>
      </c>
      <c r="D2500" s="1">
        <v>39860</v>
      </c>
      <c r="E2500" s="1">
        <v>39861</v>
      </c>
      <c r="F2500" s="1" t="str">
        <f t="shared" si="170"/>
        <v>February</v>
      </c>
      <c r="G2500" s="1" t="str">
        <f t="shared" si="171"/>
        <v>2009</v>
      </c>
      <c r="H2500" s="2">
        <f t="shared" si="172"/>
        <v>1</v>
      </c>
      <c r="I2500" s="2" t="b">
        <f t="shared" si="173"/>
        <v>0</v>
      </c>
      <c r="J2500" t="s">
        <v>44</v>
      </c>
      <c r="K2500">
        <v>28</v>
      </c>
      <c r="L2500">
        <v>208.83</v>
      </c>
      <c r="M2500">
        <v>0</v>
      </c>
      <c r="N2500" t="s">
        <v>18</v>
      </c>
      <c r="O2500">
        <v>-60.15</v>
      </c>
      <c r="P2500">
        <v>7.1</v>
      </c>
      <c r="Q2500">
        <v>6.05</v>
      </c>
      <c r="R2500" t="s">
        <v>260</v>
      </c>
      <c r="S2500" t="s">
        <v>260</v>
      </c>
      <c r="T2500" t="s">
        <v>21</v>
      </c>
      <c r="U2500" t="s">
        <v>22</v>
      </c>
      <c r="V2500" t="s">
        <v>29</v>
      </c>
      <c r="W2500">
        <v>0.39</v>
      </c>
    </row>
    <row r="2501" spans="1:23" x14ac:dyDescent="0.3">
      <c r="A2501" t="s">
        <v>1026</v>
      </c>
      <c r="B2501" t="s">
        <v>1030</v>
      </c>
      <c r="D2501" s="1">
        <v>39860</v>
      </c>
      <c r="E2501" s="1">
        <v>39862</v>
      </c>
      <c r="F2501" s="1" t="str">
        <f t="shared" si="170"/>
        <v>February</v>
      </c>
      <c r="G2501" s="1" t="str">
        <f t="shared" si="171"/>
        <v>2009</v>
      </c>
      <c r="H2501" s="2">
        <f t="shared" si="172"/>
        <v>2</v>
      </c>
      <c r="I2501" s="2" t="b">
        <f t="shared" si="173"/>
        <v>0</v>
      </c>
      <c r="J2501" t="s">
        <v>44</v>
      </c>
      <c r="K2501">
        <v>41</v>
      </c>
      <c r="L2501">
        <v>228.3</v>
      </c>
      <c r="M2501">
        <v>0.01</v>
      </c>
      <c r="N2501" t="s">
        <v>39</v>
      </c>
      <c r="O2501">
        <v>-111.72</v>
      </c>
      <c r="P2501">
        <v>4.9800000000000004</v>
      </c>
      <c r="Q2501">
        <v>4.62</v>
      </c>
      <c r="R2501" t="s">
        <v>260</v>
      </c>
      <c r="S2501" t="s">
        <v>260</v>
      </c>
      <c r="T2501" t="s">
        <v>21</v>
      </c>
      <c r="U2501" t="s">
        <v>32</v>
      </c>
      <c r="V2501" t="s">
        <v>48</v>
      </c>
      <c r="W2501">
        <v>0.64</v>
      </c>
    </row>
    <row r="2502" spans="1:23" x14ac:dyDescent="0.3">
      <c r="A2502" t="s">
        <v>1315</v>
      </c>
      <c r="B2502" t="s">
        <v>1316</v>
      </c>
      <c r="D2502" s="1">
        <v>39998</v>
      </c>
      <c r="E2502" s="1">
        <v>40000</v>
      </c>
      <c r="F2502" s="1" t="str">
        <f t="shared" si="170"/>
        <v>July</v>
      </c>
      <c r="G2502" s="1" t="str">
        <f t="shared" si="171"/>
        <v>2009</v>
      </c>
      <c r="H2502" s="2">
        <f t="shared" si="172"/>
        <v>2</v>
      </c>
      <c r="I2502" s="2" t="b">
        <f t="shared" si="173"/>
        <v>0</v>
      </c>
      <c r="J2502" t="s">
        <v>17</v>
      </c>
      <c r="K2502">
        <v>21</v>
      </c>
      <c r="L2502">
        <v>514.53</v>
      </c>
      <c r="M2502">
        <v>0.04</v>
      </c>
      <c r="N2502" t="s">
        <v>18</v>
      </c>
      <c r="O2502">
        <v>149.31</v>
      </c>
      <c r="P2502">
        <v>23.99</v>
      </c>
      <c r="Q2502">
        <v>6.71</v>
      </c>
      <c r="R2502" t="s">
        <v>260</v>
      </c>
      <c r="S2502" t="s">
        <v>260</v>
      </c>
      <c r="T2502" t="s">
        <v>31</v>
      </c>
      <c r="U2502" t="s">
        <v>22</v>
      </c>
      <c r="V2502" t="s">
        <v>51</v>
      </c>
      <c r="W2502">
        <v>0.35</v>
      </c>
    </row>
    <row r="2503" spans="1:23" x14ac:dyDescent="0.3">
      <c r="A2503" t="s">
        <v>1315</v>
      </c>
      <c r="B2503" t="s">
        <v>1316</v>
      </c>
      <c r="D2503" s="1">
        <v>39998</v>
      </c>
      <c r="E2503" s="1">
        <v>40002</v>
      </c>
      <c r="F2503" s="1" t="str">
        <f t="shared" si="170"/>
        <v>July</v>
      </c>
      <c r="G2503" s="1" t="str">
        <f t="shared" si="171"/>
        <v>2009</v>
      </c>
      <c r="H2503" s="2">
        <f t="shared" si="172"/>
        <v>4</v>
      </c>
      <c r="I2503" s="2" t="b">
        <f t="shared" si="173"/>
        <v>0</v>
      </c>
      <c r="J2503" t="s">
        <v>17</v>
      </c>
      <c r="K2503">
        <v>14</v>
      </c>
      <c r="L2503">
        <v>748.84</v>
      </c>
      <c r="M2503">
        <v>0.09</v>
      </c>
      <c r="N2503" t="s">
        <v>18</v>
      </c>
      <c r="O2503">
        <v>286.7</v>
      </c>
      <c r="P2503">
        <v>55.98</v>
      </c>
      <c r="Q2503">
        <v>4.8600000000000003</v>
      </c>
      <c r="R2503" t="s">
        <v>260</v>
      </c>
      <c r="S2503" t="s">
        <v>260</v>
      </c>
      <c r="T2503" t="s">
        <v>31</v>
      </c>
      <c r="U2503" t="s">
        <v>22</v>
      </c>
      <c r="V2503" t="s">
        <v>43</v>
      </c>
      <c r="W2503">
        <v>0.36</v>
      </c>
    </row>
    <row r="2504" spans="1:23" x14ac:dyDescent="0.3">
      <c r="A2504" t="s">
        <v>1315</v>
      </c>
      <c r="B2504" t="s">
        <v>1316</v>
      </c>
      <c r="D2504" s="1">
        <v>39998</v>
      </c>
      <c r="E2504" s="1">
        <v>40005</v>
      </c>
      <c r="F2504" s="1" t="str">
        <f t="shared" si="170"/>
        <v>July</v>
      </c>
      <c r="G2504" s="1" t="str">
        <f t="shared" si="171"/>
        <v>2009</v>
      </c>
      <c r="H2504" s="2">
        <f t="shared" si="172"/>
        <v>7</v>
      </c>
      <c r="I2504" s="2" t="b">
        <f t="shared" si="173"/>
        <v>0</v>
      </c>
      <c r="J2504" t="s">
        <v>17</v>
      </c>
      <c r="K2504">
        <v>9</v>
      </c>
      <c r="L2504">
        <v>1497.93</v>
      </c>
      <c r="M2504">
        <v>0.05</v>
      </c>
      <c r="N2504" t="s">
        <v>18</v>
      </c>
      <c r="O2504">
        <v>35.31</v>
      </c>
      <c r="P2504">
        <v>161.55000000000001</v>
      </c>
      <c r="Q2504">
        <v>19.989999999999998</v>
      </c>
      <c r="R2504" t="s">
        <v>260</v>
      </c>
      <c r="S2504" t="s">
        <v>260</v>
      </c>
      <c r="T2504" t="s">
        <v>31</v>
      </c>
      <c r="U2504" t="s">
        <v>22</v>
      </c>
      <c r="V2504" t="s">
        <v>23</v>
      </c>
      <c r="W2504">
        <v>0.66</v>
      </c>
    </row>
    <row r="2505" spans="1:23" x14ac:dyDescent="0.3">
      <c r="A2505" t="s">
        <v>1315</v>
      </c>
      <c r="B2505" t="s">
        <v>1316</v>
      </c>
      <c r="D2505" s="1">
        <v>39998</v>
      </c>
      <c r="E2505" s="1">
        <v>40000</v>
      </c>
      <c r="F2505" s="1" t="str">
        <f t="shared" si="170"/>
        <v>July</v>
      </c>
      <c r="G2505" s="1" t="str">
        <f t="shared" si="171"/>
        <v>2009</v>
      </c>
      <c r="H2505" s="2">
        <f t="shared" si="172"/>
        <v>2</v>
      </c>
      <c r="I2505" s="2" t="b">
        <f t="shared" si="173"/>
        <v>0</v>
      </c>
      <c r="J2505" t="s">
        <v>17</v>
      </c>
      <c r="K2505">
        <v>14</v>
      </c>
      <c r="L2505">
        <v>3857.56</v>
      </c>
      <c r="M2505">
        <v>7.0000000000000007E-2</v>
      </c>
      <c r="N2505" t="s">
        <v>18</v>
      </c>
      <c r="O2505">
        <v>-377.81</v>
      </c>
      <c r="P2505">
        <v>290.98</v>
      </c>
      <c r="Q2505">
        <v>69</v>
      </c>
      <c r="R2505" t="s">
        <v>260</v>
      </c>
      <c r="S2505" t="s">
        <v>260</v>
      </c>
      <c r="T2505" t="s">
        <v>31</v>
      </c>
      <c r="U2505" t="s">
        <v>36</v>
      </c>
      <c r="V2505" t="s">
        <v>55</v>
      </c>
      <c r="W2505">
        <v>0.67</v>
      </c>
    </row>
    <row r="2506" spans="1:23" x14ac:dyDescent="0.3">
      <c r="A2506" t="s">
        <v>1026</v>
      </c>
      <c r="B2506" t="s">
        <v>1030</v>
      </c>
      <c r="D2506" s="1">
        <v>40872</v>
      </c>
      <c r="E2506" s="1">
        <v>40877</v>
      </c>
      <c r="F2506" s="1" t="str">
        <f t="shared" si="170"/>
        <v>November</v>
      </c>
      <c r="G2506" s="1" t="str">
        <f t="shared" si="171"/>
        <v>2011</v>
      </c>
      <c r="H2506" s="2">
        <f t="shared" si="172"/>
        <v>5</v>
      </c>
      <c r="I2506" s="2" t="b">
        <f t="shared" si="173"/>
        <v>0</v>
      </c>
      <c r="J2506" t="s">
        <v>17</v>
      </c>
      <c r="K2506">
        <v>23</v>
      </c>
      <c r="L2506">
        <v>156.66</v>
      </c>
      <c r="M2506">
        <v>7.0000000000000007E-2</v>
      </c>
      <c r="N2506" t="s">
        <v>18</v>
      </c>
      <c r="O2506">
        <v>-33.15</v>
      </c>
      <c r="P2506">
        <v>6.68</v>
      </c>
      <c r="Q2506">
        <v>5.2</v>
      </c>
      <c r="R2506" t="s">
        <v>260</v>
      </c>
      <c r="S2506" t="s">
        <v>260</v>
      </c>
      <c r="T2506" t="s">
        <v>21</v>
      </c>
      <c r="U2506" t="s">
        <v>22</v>
      </c>
      <c r="V2506" t="s">
        <v>43</v>
      </c>
      <c r="W2506">
        <v>0.37</v>
      </c>
    </row>
    <row r="2507" spans="1:23" x14ac:dyDescent="0.3">
      <c r="A2507" t="s">
        <v>923</v>
      </c>
      <c r="B2507" t="s">
        <v>1319</v>
      </c>
      <c r="D2507" s="1">
        <v>40309</v>
      </c>
      <c r="E2507" s="1">
        <v>40310</v>
      </c>
      <c r="F2507" s="1" t="str">
        <f t="shared" si="170"/>
        <v>May</v>
      </c>
      <c r="G2507" s="1" t="str">
        <f t="shared" si="171"/>
        <v>2010</v>
      </c>
      <c r="H2507" s="2">
        <f t="shared" si="172"/>
        <v>1</v>
      </c>
      <c r="I2507" s="2" t="b">
        <f t="shared" si="173"/>
        <v>0</v>
      </c>
      <c r="J2507" t="s">
        <v>34</v>
      </c>
      <c r="K2507">
        <v>34</v>
      </c>
      <c r="L2507">
        <v>479.84</v>
      </c>
      <c r="M2507">
        <v>0.02</v>
      </c>
      <c r="N2507" t="s">
        <v>18</v>
      </c>
      <c r="O2507">
        <v>5.71</v>
      </c>
      <c r="P2507">
        <v>13.43</v>
      </c>
      <c r="Q2507">
        <v>5.5</v>
      </c>
      <c r="R2507" t="s">
        <v>260</v>
      </c>
      <c r="S2507" t="s">
        <v>260</v>
      </c>
      <c r="T2507" t="s">
        <v>27</v>
      </c>
      <c r="U2507" t="s">
        <v>22</v>
      </c>
      <c r="V2507" t="s">
        <v>23</v>
      </c>
      <c r="W2507">
        <v>0.56999999999999995</v>
      </c>
    </row>
    <row r="2508" spans="1:23" x14ac:dyDescent="0.3">
      <c r="A2508" t="s">
        <v>923</v>
      </c>
      <c r="B2508" t="s">
        <v>1319</v>
      </c>
      <c r="D2508" s="1">
        <v>40309</v>
      </c>
      <c r="E2508" s="1">
        <v>40310</v>
      </c>
      <c r="F2508" s="1" t="str">
        <f t="shared" si="170"/>
        <v>May</v>
      </c>
      <c r="G2508" s="1" t="str">
        <f t="shared" si="171"/>
        <v>2010</v>
      </c>
      <c r="H2508" s="2">
        <f t="shared" si="172"/>
        <v>1</v>
      </c>
      <c r="I2508" s="2" t="b">
        <f t="shared" si="173"/>
        <v>0</v>
      </c>
      <c r="J2508" t="s">
        <v>34</v>
      </c>
      <c r="K2508">
        <v>16</v>
      </c>
      <c r="L2508">
        <v>833.92650000000003</v>
      </c>
      <c r="M2508">
        <v>0.08</v>
      </c>
      <c r="N2508" t="s">
        <v>18</v>
      </c>
      <c r="O2508">
        <v>-39.22</v>
      </c>
      <c r="P2508">
        <v>65.989999999999995</v>
      </c>
      <c r="Q2508">
        <v>3.99</v>
      </c>
      <c r="R2508" t="s">
        <v>260</v>
      </c>
      <c r="S2508" t="s">
        <v>260</v>
      </c>
      <c r="T2508" t="s">
        <v>27</v>
      </c>
      <c r="U2508" t="s">
        <v>32</v>
      </c>
      <c r="V2508" t="s">
        <v>33</v>
      </c>
      <c r="W2508">
        <v>0.59</v>
      </c>
    </row>
    <row r="2509" spans="1:23" x14ac:dyDescent="0.3">
      <c r="A2509" t="s">
        <v>923</v>
      </c>
      <c r="B2509" t="s">
        <v>1319</v>
      </c>
      <c r="D2509" s="1">
        <v>40309</v>
      </c>
      <c r="E2509" s="1">
        <v>40311</v>
      </c>
      <c r="F2509" s="1" t="str">
        <f t="shared" si="170"/>
        <v>May</v>
      </c>
      <c r="G2509" s="1" t="str">
        <f t="shared" si="171"/>
        <v>2010</v>
      </c>
      <c r="H2509" s="2">
        <f t="shared" si="172"/>
        <v>2</v>
      </c>
      <c r="I2509" s="2" t="b">
        <f t="shared" si="173"/>
        <v>0</v>
      </c>
      <c r="J2509" t="s">
        <v>34</v>
      </c>
      <c r="K2509">
        <v>6</v>
      </c>
      <c r="L2509">
        <v>182.64</v>
      </c>
      <c r="M2509">
        <v>0.08</v>
      </c>
      <c r="N2509" t="s">
        <v>18</v>
      </c>
      <c r="O2509">
        <v>-99.24</v>
      </c>
      <c r="P2509">
        <v>30.98</v>
      </c>
      <c r="Q2509">
        <v>6.5</v>
      </c>
      <c r="R2509" t="s">
        <v>260</v>
      </c>
      <c r="S2509" t="s">
        <v>260</v>
      </c>
      <c r="T2509" t="s">
        <v>27</v>
      </c>
      <c r="U2509" t="s">
        <v>32</v>
      </c>
      <c r="V2509" t="s">
        <v>48</v>
      </c>
      <c r="W2509">
        <v>0.64</v>
      </c>
    </row>
    <row r="2510" spans="1:23" x14ac:dyDescent="0.3">
      <c r="A2510" t="s">
        <v>923</v>
      </c>
      <c r="B2510" t="s">
        <v>1319</v>
      </c>
      <c r="D2510" s="1">
        <v>40309</v>
      </c>
      <c r="E2510" s="1">
        <v>40311</v>
      </c>
      <c r="F2510" s="1" t="str">
        <f t="shared" si="170"/>
        <v>May</v>
      </c>
      <c r="G2510" s="1" t="str">
        <f t="shared" si="171"/>
        <v>2010</v>
      </c>
      <c r="H2510" s="2">
        <f t="shared" si="172"/>
        <v>2</v>
      </c>
      <c r="I2510" s="2" t="b">
        <f t="shared" si="173"/>
        <v>0</v>
      </c>
      <c r="J2510" t="s">
        <v>34</v>
      </c>
      <c r="K2510">
        <v>21</v>
      </c>
      <c r="L2510">
        <v>736.17</v>
      </c>
      <c r="M2510">
        <v>0.01</v>
      </c>
      <c r="N2510" t="s">
        <v>18</v>
      </c>
      <c r="O2510">
        <v>232.99</v>
      </c>
      <c r="P2510">
        <v>35.409999999999997</v>
      </c>
      <c r="Q2510">
        <v>1.99</v>
      </c>
      <c r="R2510" t="s">
        <v>260</v>
      </c>
      <c r="S2510" t="s">
        <v>260</v>
      </c>
      <c r="T2510" t="s">
        <v>27</v>
      </c>
      <c r="U2510" t="s">
        <v>32</v>
      </c>
      <c r="V2510" t="s">
        <v>48</v>
      </c>
      <c r="W2510">
        <v>0.43</v>
      </c>
    </row>
    <row r="2511" spans="1:23" x14ac:dyDescent="0.3">
      <c r="A2511" t="s">
        <v>1175</v>
      </c>
      <c r="B2511" t="s">
        <v>1176</v>
      </c>
      <c r="D2511" s="1">
        <v>40299</v>
      </c>
      <c r="E2511" s="1">
        <v>40300</v>
      </c>
      <c r="F2511" s="1" t="str">
        <f t="shared" si="170"/>
        <v>May</v>
      </c>
      <c r="G2511" s="1" t="str">
        <f t="shared" si="171"/>
        <v>2010</v>
      </c>
      <c r="H2511" s="2">
        <f t="shared" si="172"/>
        <v>1</v>
      </c>
      <c r="I2511" s="2" t="b">
        <f t="shared" si="173"/>
        <v>0</v>
      </c>
      <c r="J2511" t="s">
        <v>52</v>
      </c>
      <c r="K2511">
        <v>29</v>
      </c>
      <c r="L2511">
        <v>2820.6995000000002</v>
      </c>
      <c r="M2511">
        <v>0.03</v>
      </c>
      <c r="N2511" t="s">
        <v>18</v>
      </c>
      <c r="O2511">
        <v>601.34</v>
      </c>
      <c r="P2511">
        <v>110.99</v>
      </c>
      <c r="Q2511">
        <v>8.99</v>
      </c>
      <c r="R2511" t="s">
        <v>260</v>
      </c>
      <c r="S2511" t="s">
        <v>260</v>
      </c>
      <c r="T2511" t="s">
        <v>27</v>
      </c>
      <c r="U2511" t="s">
        <v>32</v>
      </c>
      <c r="V2511" t="s">
        <v>33</v>
      </c>
      <c r="W2511">
        <v>0.56999999999999995</v>
      </c>
    </row>
    <row r="2512" spans="1:23" x14ac:dyDescent="0.3">
      <c r="A2512" t="s">
        <v>1192</v>
      </c>
      <c r="B2512" t="s">
        <v>1303</v>
      </c>
      <c r="D2512" s="1">
        <v>39818</v>
      </c>
      <c r="E2512" s="1">
        <v>39819</v>
      </c>
      <c r="F2512" s="1" t="str">
        <f t="shared" si="170"/>
        <v>January</v>
      </c>
      <c r="G2512" s="1" t="str">
        <f t="shared" si="171"/>
        <v>2009</v>
      </c>
      <c r="H2512" s="2">
        <f t="shared" si="172"/>
        <v>1</v>
      </c>
      <c r="I2512" s="2" t="b">
        <f t="shared" si="173"/>
        <v>0</v>
      </c>
      <c r="J2512" t="s">
        <v>52</v>
      </c>
      <c r="K2512">
        <v>43</v>
      </c>
      <c r="L2512">
        <v>78.08</v>
      </c>
      <c r="M2512">
        <v>0.08</v>
      </c>
      <c r="N2512" t="s">
        <v>18</v>
      </c>
      <c r="O2512">
        <v>1.74</v>
      </c>
      <c r="P2512">
        <v>1.81</v>
      </c>
      <c r="Q2512">
        <v>0.75</v>
      </c>
      <c r="R2512" t="s">
        <v>260</v>
      </c>
      <c r="S2512" t="s">
        <v>260</v>
      </c>
      <c r="T2512" t="s">
        <v>27</v>
      </c>
      <c r="U2512" t="s">
        <v>36</v>
      </c>
      <c r="V2512" t="s">
        <v>67</v>
      </c>
      <c r="W2512">
        <v>0.57999999999999996</v>
      </c>
    </row>
    <row r="2513" spans="1:23" x14ac:dyDescent="0.3">
      <c r="A2513" t="s">
        <v>1192</v>
      </c>
      <c r="B2513" t="s">
        <v>1303</v>
      </c>
      <c r="D2513" s="1">
        <v>39818</v>
      </c>
      <c r="E2513" s="1">
        <v>39820</v>
      </c>
      <c r="F2513" s="1" t="str">
        <f t="shared" si="170"/>
        <v>January</v>
      </c>
      <c r="G2513" s="1" t="str">
        <f t="shared" si="171"/>
        <v>2009</v>
      </c>
      <c r="H2513" s="2">
        <f t="shared" si="172"/>
        <v>2</v>
      </c>
      <c r="I2513" s="2" t="b">
        <f t="shared" si="173"/>
        <v>0</v>
      </c>
      <c r="J2513" t="s">
        <v>52</v>
      </c>
      <c r="K2513">
        <v>29</v>
      </c>
      <c r="L2513">
        <v>653.54</v>
      </c>
      <c r="M2513">
        <v>0.06</v>
      </c>
      <c r="N2513" t="s">
        <v>25</v>
      </c>
      <c r="O2513">
        <v>-1358.9</v>
      </c>
      <c r="P2513">
        <v>20.98</v>
      </c>
      <c r="Q2513">
        <v>53.03</v>
      </c>
      <c r="R2513" t="s">
        <v>260</v>
      </c>
      <c r="S2513" t="s">
        <v>260</v>
      </c>
      <c r="T2513" t="s">
        <v>27</v>
      </c>
      <c r="U2513" t="s">
        <v>36</v>
      </c>
      <c r="V2513" t="s">
        <v>67</v>
      </c>
      <c r="W2513">
        <v>0.64</v>
      </c>
    </row>
    <row r="2514" spans="1:23" x14ac:dyDescent="0.3">
      <c r="A2514" t="s">
        <v>1192</v>
      </c>
      <c r="B2514" t="s">
        <v>1303</v>
      </c>
      <c r="D2514" s="1">
        <v>39818</v>
      </c>
      <c r="E2514" s="1">
        <v>39818</v>
      </c>
      <c r="F2514" s="1" t="str">
        <f t="shared" si="170"/>
        <v>January</v>
      </c>
      <c r="G2514" s="1" t="str">
        <f t="shared" si="171"/>
        <v>2009</v>
      </c>
      <c r="H2514" s="2">
        <f t="shared" si="172"/>
        <v>0</v>
      </c>
      <c r="I2514" s="2" t="str">
        <f t="shared" si="173"/>
        <v>FREE DELIVERY</v>
      </c>
      <c r="J2514" t="s">
        <v>52</v>
      </c>
      <c r="K2514">
        <v>48</v>
      </c>
      <c r="L2514">
        <v>12635.75</v>
      </c>
      <c r="M2514">
        <v>7.0000000000000007E-2</v>
      </c>
      <c r="N2514" t="s">
        <v>18</v>
      </c>
      <c r="O2514">
        <v>-335.24</v>
      </c>
      <c r="P2514">
        <v>279.48</v>
      </c>
      <c r="Q2514">
        <v>35</v>
      </c>
      <c r="R2514" t="s">
        <v>260</v>
      </c>
      <c r="S2514" t="s">
        <v>260</v>
      </c>
      <c r="T2514" t="s">
        <v>27</v>
      </c>
      <c r="U2514" t="s">
        <v>36</v>
      </c>
      <c r="V2514" t="s">
        <v>37</v>
      </c>
      <c r="W2514">
        <v>0.6</v>
      </c>
    </row>
    <row r="2515" spans="1:23" x14ac:dyDescent="0.3">
      <c r="A2515" t="s">
        <v>1192</v>
      </c>
      <c r="B2515" t="s">
        <v>1303</v>
      </c>
      <c r="D2515" s="1">
        <v>39818</v>
      </c>
      <c r="E2515" s="1">
        <v>39819</v>
      </c>
      <c r="F2515" s="1" t="str">
        <f t="shared" si="170"/>
        <v>January</v>
      </c>
      <c r="G2515" s="1" t="str">
        <f t="shared" si="171"/>
        <v>2009</v>
      </c>
      <c r="H2515" s="2">
        <f t="shared" si="172"/>
        <v>1</v>
      </c>
      <c r="I2515" s="2" t="b">
        <f t="shared" si="173"/>
        <v>0</v>
      </c>
      <c r="J2515" t="s">
        <v>52</v>
      </c>
      <c r="K2515">
        <v>49</v>
      </c>
      <c r="L2515">
        <v>240.3</v>
      </c>
      <c r="M2515">
        <v>0.08</v>
      </c>
      <c r="N2515" t="s">
        <v>18</v>
      </c>
      <c r="O2515">
        <v>-139.16</v>
      </c>
      <c r="P2515">
        <v>4.91</v>
      </c>
      <c r="Q2515">
        <v>5.68</v>
      </c>
      <c r="R2515" t="s">
        <v>260</v>
      </c>
      <c r="S2515" t="s">
        <v>260</v>
      </c>
      <c r="T2515" t="s">
        <v>27</v>
      </c>
      <c r="U2515" t="s">
        <v>36</v>
      </c>
      <c r="V2515" t="s">
        <v>55</v>
      </c>
      <c r="W2515">
        <v>0.7</v>
      </c>
    </row>
    <row r="2516" spans="1:23" x14ac:dyDescent="0.3">
      <c r="A2516" t="s">
        <v>1192</v>
      </c>
      <c r="B2516" t="s">
        <v>1303</v>
      </c>
      <c r="D2516" s="1">
        <v>39818</v>
      </c>
      <c r="E2516" s="1">
        <v>39818</v>
      </c>
      <c r="F2516" s="1" t="str">
        <f t="shared" si="170"/>
        <v>January</v>
      </c>
      <c r="G2516" s="1" t="str">
        <f t="shared" si="171"/>
        <v>2009</v>
      </c>
      <c r="H2516" s="2">
        <f t="shared" si="172"/>
        <v>0</v>
      </c>
      <c r="I2516" s="2" t="str">
        <f t="shared" si="173"/>
        <v>FREE DELIVERY</v>
      </c>
      <c r="J2516" t="s">
        <v>52</v>
      </c>
      <c r="K2516">
        <v>25</v>
      </c>
      <c r="L2516">
        <v>2750.107</v>
      </c>
      <c r="M2516">
        <v>0.04</v>
      </c>
      <c r="N2516" t="s">
        <v>18</v>
      </c>
      <c r="O2516">
        <v>667.45</v>
      </c>
      <c r="P2516">
        <v>125.99</v>
      </c>
      <c r="Q2516">
        <v>5.26</v>
      </c>
      <c r="R2516" t="s">
        <v>260</v>
      </c>
      <c r="S2516" t="s">
        <v>260</v>
      </c>
      <c r="T2516" t="s">
        <v>27</v>
      </c>
      <c r="U2516" t="s">
        <v>32</v>
      </c>
      <c r="V2516" t="s">
        <v>33</v>
      </c>
      <c r="W2516">
        <v>0.55000000000000004</v>
      </c>
    </row>
    <row r="2517" spans="1:23" x14ac:dyDescent="0.3">
      <c r="A2517" t="s">
        <v>1314</v>
      </c>
      <c r="B2517" t="s">
        <v>1302</v>
      </c>
      <c r="D2517" s="1">
        <v>39895</v>
      </c>
      <c r="E2517" s="1">
        <v>39897</v>
      </c>
      <c r="F2517" s="1" t="str">
        <f t="shared" si="170"/>
        <v>March</v>
      </c>
      <c r="G2517" s="1" t="str">
        <f t="shared" si="171"/>
        <v>2009</v>
      </c>
      <c r="H2517" s="2">
        <f t="shared" si="172"/>
        <v>2</v>
      </c>
      <c r="I2517" s="2" t="b">
        <f t="shared" si="173"/>
        <v>0</v>
      </c>
      <c r="J2517" t="s">
        <v>44</v>
      </c>
      <c r="K2517">
        <v>25</v>
      </c>
      <c r="L2517">
        <v>106.04</v>
      </c>
      <c r="M2517">
        <v>0.09</v>
      </c>
      <c r="N2517" t="s">
        <v>18</v>
      </c>
      <c r="O2517">
        <v>16.899999999999999</v>
      </c>
      <c r="P2517">
        <v>4.55</v>
      </c>
      <c r="Q2517">
        <v>1.49</v>
      </c>
      <c r="R2517" t="s">
        <v>260</v>
      </c>
      <c r="S2517" t="s">
        <v>260</v>
      </c>
      <c r="T2517" t="s">
        <v>27</v>
      </c>
      <c r="U2517" t="s">
        <v>22</v>
      </c>
      <c r="V2517" t="s">
        <v>29</v>
      </c>
      <c r="W2517">
        <v>0.35</v>
      </c>
    </row>
    <row r="2518" spans="1:23" x14ac:dyDescent="0.3">
      <c r="A2518" t="s">
        <v>1314</v>
      </c>
      <c r="B2518" t="s">
        <v>1302</v>
      </c>
      <c r="D2518" s="1">
        <v>39895</v>
      </c>
      <c r="E2518" s="1">
        <v>39897</v>
      </c>
      <c r="F2518" s="1" t="str">
        <f t="shared" si="170"/>
        <v>March</v>
      </c>
      <c r="G2518" s="1" t="str">
        <f t="shared" si="171"/>
        <v>2009</v>
      </c>
      <c r="H2518" s="2">
        <f t="shared" si="172"/>
        <v>2</v>
      </c>
      <c r="I2518" s="2" t="b">
        <f t="shared" si="173"/>
        <v>0</v>
      </c>
      <c r="J2518" t="s">
        <v>44</v>
      </c>
      <c r="K2518">
        <v>45</v>
      </c>
      <c r="L2518">
        <v>452.93</v>
      </c>
      <c r="M2518">
        <v>7.0000000000000007E-2</v>
      </c>
      <c r="N2518" t="s">
        <v>39</v>
      </c>
      <c r="O2518">
        <v>20.14</v>
      </c>
      <c r="P2518">
        <v>9.7799999999999994</v>
      </c>
      <c r="Q2518">
        <v>5.76</v>
      </c>
      <c r="R2518" t="s">
        <v>260</v>
      </c>
      <c r="S2518" t="s">
        <v>260</v>
      </c>
      <c r="T2518" t="s">
        <v>27</v>
      </c>
      <c r="U2518" t="s">
        <v>22</v>
      </c>
      <c r="V2518" t="s">
        <v>51</v>
      </c>
      <c r="W2518">
        <v>0.35</v>
      </c>
    </row>
    <row r="2519" spans="1:23" x14ac:dyDescent="0.3">
      <c r="A2519" t="s">
        <v>1275</v>
      </c>
      <c r="B2519" t="s">
        <v>1060</v>
      </c>
      <c r="D2519" s="1">
        <v>39896</v>
      </c>
      <c r="E2519" s="1">
        <v>39897</v>
      </c>
      <c r="F2519" s="1" t="str">
        <f t="shared" si="170"/>
        <v>March</v>
      </c>
      <c r="G2519" s="1" t="str">
        <f t="shared" si="171"/>
        <v>2009</v>
      </c>
      <c r="H2519" s="2">
        <f t="shared" si="172"/>
        <v>1</v>
      </c>
      <c r="I2519" s="2" t="b">
        <f t="shared" si="173"/>
        <v>0</v>
      </c>
      <c r="J2519" t="s">
        <v>44</v>
      </c>
      <c r="K2519">
        <v>6</v>
      </c>
      <c r="L2519">
        <v>101.52</v>
      </c>
      <c r="M2519">
        <v>0.02</v>
      </c>
      <c r="N2519" t="s">
        <v>18</v>
      </c>
      <c r="O2519">
        <v>-16.37</v>
      </c>
      <c r="P2519">
        <v>15.42</v>
      </c>
      <c r="Q2519">
        <v>5.41</v>
      </c>
      <c r="R2519" t="s">
        <v>260</v>
      </c>
      <c r="S2519" t="s">
        <v>260</v>
      </c>
      <c r="T2519" t="s">
        <v>27</v>
      </c>
      <c r="U2519" t="s">
        <v>22</v>
      </c>
      <c r="V2519" t="s">
        <v>23</v>
      </c>
      <c r="W2519">
        <v>0.59</v>
      </c>
    </row>
    <row r="2520" spans="1:23" x14ac:dyDescent="0.3">
      <c r="A2520" t="s">
        <v>1192</v>
      </c>
      <c r="B2520" t="s">
        <v>1303</v>
      </c>
      <c r="D2520" s="1">
        <v>40181</v>
      </c>
      <c r="E2520" s="1">
        <v>40182</v>
      </c>
      <c r="F2520" s="1" t="str">
        <f t="shared" si="170"/>
        <v>January</v>
      </c>
      <c r="G2520" s="1" t="str">
        <f t="shared" si="171"/>
        <v>2010</v>
      </c>
      <c r="H2520" s="2">
        <f t="shared" si="172"/>
        <v>1</v>
      </c>
      <c r="I2520" s="2" t="b">
        <f t="shared" si="173"/>
        <v>0</v>
      </c>
      <c r="J2520" t="s">
        <v>34</v>
      </c>
      <c r="K2520">
        <v>37</v>
      </c>
      <c r="L2520">
        <v>294.48</v>
      </c>
      <c r="M2520">
        <v>0.08</v>
      </c>
      <c r="N2520" t="s">
        <v>18</v>
      </c>
      <c r="O2520">
        <v>-64.239999999999995</v>
      </c>
      <c r="P2520">
        <v>8.4600000000000009</v>
      </c>
      <c r="Q2520">
        <v>3.62</v>
      </c>
      <c r="R2520" t="s">
        <v>260</v>
      </c>
      <c r="S2520" t="s">
        <v>260</v>
      </c>
      <c r="T2520" t="s">
        <v>27</v>
      </c>
      <c r="U2520" t="s">
        <v>32</v>
      </c>
      <c r="V2520" t="s">
        <v>48</v>
      </c>
      <c r="W2520">
        <v>0.61</v>
      </c>
    </row>
    <row r="2521" spans="1:23" x14ac:dyDescent="0.3">
      <c r="A2521" t="s">
        <v>939</v>
      </c>
      <c r="B2521" t="s">
        <v>1294</v>
      </c>
      <c r="D2521" s="1">
        <v>40020</v>
      </c>
      <c r="E2521" s="1">
        <v>40022</v>
      </c>
      <c r="F2521" s="1" t="str">
        <f t="shared" si="170"/>
        <v>July</v>
      </c>
      <c r="G2521" s="1" t="str">
        <f t="shared" si="171"/>
        <v>2009</v>
      </c>
      <c r="H2521" s="2">
        <f t="shared" si="172"/>
        <v>2</v>
      </c>
      <c r="I2521" s="2" t="b">
        <f t="shared" si="173"/>
        <v>0</v>
      </c>
      <c r="J2521" t="s">
        <v>17</v>
      </c>
      <c r="K2521">
        <v>16</v>
      </c>
      <c r="L2521">
        <v>88.84</v>
      </c>
      <c r="M2521">
        <v>0.02</v>
      </c>
      <c r="N2521" t="s">
        <v>18</v>
      </c>
      <c r="O2521">
        <v>-46.92</v>
      </c>
      <c r="P2521">
        <v>4.9800000000000004</v>
      </c>
      <c r="Q2521">
        <v>6.07</v>
      </c>
      <c r="R2521" t="s">
        <v>260</v>
      </c>
      <c r="S2521" t="s">
        <v>260</v>
      </c>
      <c r="T2521" t="s">
        <v>42</v>
      </c>
      <c r="U2521" t="s">
        <v>22</v>
      </c>
      <c r="V2521" t="s">
        <v>43</v>
      </c>
      <c r="W2521">
        <v>0.36</v>
      </c>
    </row>
    <row r="2522" spans="1:23" x14ac:dyDescent="0.3">
      <c r="A2522" t="s">
        <v>1175</v>
      </c>
      <c r="B2522" t="s">
        <v>1176</v>
      </c>
      <c r="D2522" s="1">
        <v>40547</v>
      </c>
      <c r="E2522" s="1">
        <v>40547</v>
      </c>
      <c r="F2522" s="1" t="str">
        <f t="shared" si="170"/>
        <v>January</v>
      </c>
      <c r="G2522" s="1" t="str">
        <f t="shared" si="171"/>
        <v>2011</v>
      </c>
      <c r="H2522" s="2">
        <f t="shared" si="172"/>
        <v>0</v>
      </c>
      <c r="I2522" s="2" t="str">
        <f t="shared" si="173"/>
        <v>FREE DELIVERY</v>
      </c>
      <c r="J2522" t="s">
        <v>24</v>
      </c>
      <c r="K2522">
        <v>26</v>
      </c>
      <c r="L2522">
        <v>61.4</v>
      </c>
      <c r="M2522">
        <v>0.04</v>
      </c>
      <c r="N2522" t="s">
        <v>18</v>
      </c>
      <c r="O2522">
        <v>-92.11</v>
      </c>
      <c r="P2522">
        <v>2.08</v>
      </c>
      <c r="Q2522">
        <v>5.33</v>
      </c>
      <c r="R2522" t="s">
        <v>260</v>
      </c>
      <c r="S2522" t="s">
        <v>260</v>
      </c>
      <c r="T2522" t="s">
        <v>27</v>
      </c>
      <c r="U2522" t="s">
        <v>36</v>
      </c>
      <c r="V2522" t="s">
        <v>37</v>
      </c>
      <c r="W2522">
        <v>0.43</v>
      </c>
    </row>
    <row r="2523" spans="1:23" x14ac:dyDescent="0.3">
      <c r="A2523" t="s">
        <v>1350</v>
      </c>
      <c r="B2523" t="s">
        <v>1351</v>
      </c>
      <c r="D2523" s="1">
        <v>40940</v>
      </c>
      <c r="E2523" s="1">
        <v>40942</v>
      </c>
      <c r="F2523" s="1" t="str">
        <f t="shared" si="170"/>
        <v>February</v>
      </c>
      <c r="G2523" s="1" t="str">
        <f t="shared" si="171"/>
        <v>2012</v>
      </c>
      <c r="H2523" s="2">
        <f t="shared" si="172"/>
        <v>2</v>
      </c>
      <c r="I2523" s="2" t="b">
        <f t="shared" si="173"/>
        <v>0</v>
      </c>
      <c r="J2523" t="s">
        <v>24</v>
      </c>
      <c r="K2523">
        <v>48</v>
      </c>
      <c r="L2523">
        <v>362.71</v>
      </c>
      <c r="M2523">
        <v>7.0000000000000007E-2</v>
      </c>
      <c r="N2523" t="s">
        <v>18</v>
      </c>
      <c r="O2523">
        <v>-88.95</v>
      </c>
      <c r="P2523">
        <v>7.68</v>
      </c>
      <c r="Q2523">
        <v>6.16</v>
      </c>
      <c r="R2523" t="s">
        <v>260</v>
      </c>
      <c r="S2523" t="s">
        <v>260</v>
      </c>
      <c r="T2523" t="s">
        <v>21</v>
      </c>
      <c r="U2523" t="s">
        <v>22</v>
      </c>
      <c r="V2523" t="s">
        <v>29</v>
      </c>
      <c r="W2523">
        <v>0.35</v>
      </c>
    </row>
    <row r="2524" spans="1:23" x14ac:dyDescent="0.3">
      <c r="A2524" t="s">
        <v>1350</v>
      </c>
      <c r="B2524" t="s">
        <v>1351</v>
      </c>
      <c r="D2524" s="1">
        <v>40940</v>
      </c>
      <c r="E2524" s="1">
        <v>40942</v>
      </c>
      <c r="F2524" s="1" t="str">
        <f t="shared" si="170"/>
        <v>February</v>
      </c>
      <c r="G2524" s="1" t="str">
        <f t="shared" si="171"/>
        <v>2012</v>
      </c>
      <c r="H2524" s="2">
        <f t="shared" si="172"/>
        <v>2</v>
      </c>
      <c r="I2524" s="2" t="b">
        <f t="shared" si="173"/>
        <v>0</v>
      </c>
      <c r="J2524" t="s">
        <v>24</v>
      </c>
      <c r="K2524">
        <v>12</v>
      </c>
      <c r="L2524">
        <v>2077.1875</v>
      </c>
      <c r="M2524">
        <v>0.05</v>
      </c>
      <c r="N2524" t="s">
        <v>39</v>
      </c>
      <c r="O2524">
        <v>-38.07</v>
      </c>
      <c r="P2524">
        <v>200.99</v>
      </c>
      <c r="Q2524">
        <v>4.2</v>
      </c>
      <c r="R2524" t="s">
        <v>260</v>
      </c>
      <c r="S2524" t="s">
        <v>260</v>
      </c>
      <c r="T2524" t="s">
        <v>21</v>
      </c>
      <c r="U2524" t="s">
        <v>32</v>
      </c>
      <c r="V2524" t="s">
        <v>33</v>
      </c>
      <c r="W2524">
        <v>0.59</v>
      </c>
    </row>
    <row r="2525" spans="1:23" x14ac:dyDescent="0.3">
      <c r="A2525" t="s">
        <v>1231</v>
      </c>
      <c r="B2525" t="s">
        <v>1347</v>
      </c>
      <c r="D2525" s="1">
        <v>40478</v>
      </c>
      <c r="E2525" s="1">
        <v>40479</v>
      </c>
      <c r="F2525" s="1" t="str">
        <f t="shared" si="170"/>
        <v>October</v>
      </c>
      <c r="G2525" s="1" t="str">
        <f t="shared" si="171"/>
        <v>2010</v>
      </c>
      <c r="H2525" s="2">
        <f t="shared" si="172"/>
        <v>1</v>
      </c>
      <c r="I2525" s="2" t="b">
        <f t="shared" si="173"/>
        <v>0</v>
      </c>
      <c r="J2525" t="s">
        <v>44</v>
      </c>
      <c r="K2525">
        <v>14</v>
      </c>
      <c r="L2525">
        <v>700.95</v>
      </c>
      <c r="M2525">
        <v>0</v>
      </c>
      <c r="N2525" t="s">
        <v>18</v>
      </c>
      <c r="O2525">
        <v>233.8</v>
      </c>
      <c r="P2525">
        <v>46.89</v>
      </c>
      <c r="Q2525">
        <v>5.0999999999999996</v>
      </c>
      <c r="R2525" t="s">
        <v>260</v>
      </c>
      <c r="S2525" t="s">
        <v>260</v>
      </c>
      <c r="T2525" t="s">
        <v>31</v>
      </c>
      <c r="U2525" t="s">
        <v>22</v>
      </c>
      <c r="V2525" t="s">
        <v>28</v>
      </c>
      <c r="W2525">
        <v>0.46</v>
      </c>
    </row>
    <row r="2526" spans="1:23" x14ac:dyDescent="0.3">
      <c r="A2526" t="s">
        <v>1231</v>
      </c>
      <c r="B2526" t="s">
        <v>1347</v>
      </c>
      <c r="D2526" s="1">
        <v>40478</v>
      </c>
      <c r="E2526" s="1">
        <v>40479</v>
      </c>
      <c r="F2526" s="1" t="str">
        <f t="shared" si="170"/>
        <v>October</v>
      </c>
      <c r="G2526" s="1" t="str">
        <f t="shared" si="171"/>
        <v>2010</v>
      </c>
      <c r="H2526" s="2">
        <f t="shared" si="172"/>
        <v>1</v>
      </c>
      <c r="I2526" s="2" t="b">
        <f t="shared" si="173"/>
        <v>0</v>
      </c>
      <c r="J2526" t="s">
        <v>44</v>
      </c>
      <c r="K2526">
        <v>41</v>
      </c>
      <c r="L2526">
        <v>159.74</v>
      </c>
      <c r="M2526">
        <v>0.08</v>
      </c>
      <c r="N2526" t="s">
        <v>39</v>
      </c>
      <c r="O2526">
        <v>-9.14</v>
      </c>
      <c r="P2526">
        <v>3.69</v>
      </c>
      <c r="Q2526">
        <v>2.5</v>
      </c>
      <c r="R2526" t="s">
        <v>260</v>
      </c>
      <c r="S2526" t="s">
        <v>260</v>
      </c>
      <c r="T2526" t="s">
        <v>31</v>
      </c>
      <c r="U2526" t="s">
        <v>22</v>
      </c>
      <c r="V2526" t="s">
        <v>51</v>
      </c>
      <c r="W2526">
        <v>0.39</v>
      </c>
    </row>
    <row r="2527" spans="1:23" x14ac:dyDescent="0.3">
      <c r="A2527" t="s">
        <v>939</v>
      </c>
      <c r="B2527" t="s">
        <v>1282</v>
      </c>
      <c r="D2527" s="1">
        <v>40777</v>
      </c>
      <c r="E2527" s="1">
        <v>40778</v>
      </c>
      <c r="F2527" s="1" t="str">
        <f t="shared" si="170"/>
        <v>August</v>
      </c>
      <c r="G2527" s="1" t="str">
        <f t="shared" si="171"/>
        <v>2011</v>
      </c>
      <c r="H2527" s="2">
        <f t="shared" si="172"/>
        <v>1</v>
      </c>
      <c r="I2527" s="2" t="b">
        <f t="shared" si="173"/>
        <v>0</v>
      </c>
      <c r="J2527" t="s">
        <v>44</v>
      </c>
      <c r="K2527">
        <v>50</v>
      </c>
      <c r="L2527">
        <v>13608.83</v>
      </c>
      <c r="M2527">
        <v>0.1</v>
      </c>
      <c r="N2527" t="s">
        <v>25</v>
      </c>
      <c r="O2527">
        <v>1342.93</v>
      </c>
      <c r="P2527">
        <v>300.98</v>
      </c>
      <c r="Q2527">
        <v>64.73</v>
      </c>
      <c r="R2527" t="s">
        <v>260</v>
      </c>
      <c r="S2527" t="s">
        <v>260</v>
      </c>
      <c r="T2527" t="s">
        <v>42</v>
      </c>
      <c r="U2527" t="s">
        <v>36</v>
      </c>
      <c r="V2527" t="s">
        <v>67</v>
      </c>
      <c r="W2527">
        <v>0.56000000000000005</v>
      </c>
    </row>
    <row r="2528" spans="1:23" x14ac:dyDescent="0.3">
      <c r="A2528" t="s">
        <v>939</v>
      </c>
      <c r="B2528" t="s">
        <v>1282</v>
      </c>
      <c r="D2528" s="1">
        <v>40777</v>
      </c>
      <c r="E2528" s="1">
        <v>40778</v>
      </c>
      <c r="F2528" s="1" t="str">
        <f t="shared" si="170"/>
        <v>August</v>
      </c>
      <c r="G2528" s="1" t="str">
        <f t="shared" si="171"/>
        <v>2011</v>
      </c>
      <c r="H2528" s="2">
        <f t="shared" si="172"/>
        <v>1</v>
      </c>
      <c r="I2528" s="2" t="b">
        <f t="shared" si="173"/>
        <v>0</v>
      </c>
      <c r="J2528" t="s">
        <v>44</v>
      </c>
      <c r="K2528">
        <v>25</v>
      </c>
      <c r="L2528">
        <v>89.32</v>
      </c>
      <c r="M2528">
        <v>0.01</v>
      </c>
      <c r="N2528" t="s">
        <v>18</v>
      </c>
      <c r="O2528">
        <v>33.46</v>
      </c>
      <c r="P2528">
        <v>3.41</v>
      </c>
      <c r="Q2528">
        <v>0.7</v>
      </c>
      <c r="R2528" t="s">
        <v>260</v>
      </c>
      <c r="S2528" t="s">
        <v>260</v>
      </c>
      <c r="T2528" t="s">
        <v>42</v>
      </c>
      <c r="U2528" t="s">
        <v>22</v>
      </c>
      <c r="V2528" t="s">
        <v>46</v>
      </c>
      <c r="W2528">
        <v>0.37</v>
      </c>
    </row>
    <row r="2529" spans="1:23" x14ac:dyDescent="0.3">
      <c r="A2529" t="s">
        <v>932</v>
      </c>
      <c r="B2529" t="s">
        <v>1289</v>
      </c>
      <c r="D2529" s="1">
        <v>40336</v>
      </c>
      <c r="E2529" s="1">
        <v>40340</v>
      </c>
      <c r="F2529" s="1" t="str">
        <f t="shared" si="170"/>
        <v>June</v>
      </c>
      <c r="G2529" s="1" t="str">
        <f t="shared" si="171"/>
        <v>2010</v>
      </c>
      <c r="H2529" s="2">
        <f t="shared" si="172"/>
        <v>4</v>
      </c>
      <c r="I2529" s="2" t="b">
        <f t="shared" si="173"/>
        <v>0</v>
      </c>
      <c r="J2529" t="s">
        <v>17</v>
      </c>
      <c r="K2529">
        <v>3</v>
      </c>
      <c r="L2529">
        <v>23.93</v>
      </c>
      <c r="M2529">
        <v>0.1</v>
      </c>
      <c r="N2529" t="s">
        <v>18</v>
      </c>
      <c r="O2529">
        <v>-6.39</v>
      </c>
      <c r="P2529">
        <v>8.34</v>
      </c>
      <c r="Q2529">
        <v>0.96</v>
      </c>
      <c r="R2529" t="s">
        <v>260</v>
      </c>
      <c r="S2529" t="s">
        <v>260</v>
      </c>
      <c r="T2529" t="s">
        <v>31</v>
      </c>
      <c r="U2529" t="s">
        <v>36</v>
      </c>
      <c r="V2529" t="s">
        <v>37</v>
      </c>
      <c r="W2529">
        <v>0.43</v>
      </c>
    </row>
    <row r="2530" spans="1:23" x14ac:dyDescent="0.3">
      <c r="A2530" t="s">
        <v>932</v>
      </c>
      <c r="B2530" t="s">
        <v>1289</v>
      </c>
      <c r="D2530" s="1">
        <v>40336</v>
      </c>
      <c r="E2530" s="1">
        <v>40343</v>
      </c>
      <c r="F2530" s="1" t="str">
        <f t="shared" si="170"/>
        <v>June</v>
      </c>
      <c r="G2530" s="1" t="str">
        <f t="shared" si="171"/>
        <v>2010</v>
      </c>
      <c r="H2530" s="2">
        <f t="shared" si="172"/>
        <v>7</v>
      </c>
      <c r="I2530" s="2" t="b">
        <f t="shared" si="173"/>
        <v>0</v>
      </c>
      <c r="J2530" t="s">
        <v>17</v>
      </c>
      <c r="K2530">
        <v>14</v>
      </c>
      <c r="L2530">
        <v>2027.55</v>
      </c>
      <c r="M2530">
        <v>0.04</v>
      </c>
      <c r="N2530" t="s">
        <v>18</v>
      </c>
      <c r="O2530">
        <v>537.4</v>
      </c>
      <c r="P2530">
        <v>140.99</v>
      </c>
      <c r="Q2530">
        <v>13.99</v>
      </c>
      <c r="R2530" t="s">
        <v>260</v>
      </c>
      <c r="S2530" t="s">
        <v>260</v>
      </c>
      <c r="T2530" t="s">
        <v>31</v>
      </c>
      <c r="U2530" t="s">
        <v>32</v>
      </c>
      <c r="V2530" t="s">
        <v>94</v>
      </c>
      <c r="W2530">
        <v>0.37</v>
      </c>
    </row>
    <row r="2531" spans="1:23" x14ac:dyDescent="0.3">
      <c r="A2531" t="s">
        <v>937</v>
      </c>
      <c r="B2531" t="s">
        <v>1305</v>
      </c>
      <c r="D2531" s="1">
        <v>41042</v>
      </c>
      <c r="E2531" s="1">
        <v>41043</v>
      </c>
      <c r="F2531" s="1" t="str">
        <f t="shared" si="170"/>
        <v>May</v>
      </c>
      <c r="G2531" s="1" t="str">
        <f t="shared" si="171"/>
        <v>2012</v>
      </c>
      <c r="H2531" s="2">
        <f t="shared" si="172"/>
        <v>1</v>
      </c>
      <c r="I2531" s="2" t="b">
        <f t="shared" si="173"/>
        <v>0</v>
      </c>
      <c r="J2531" t="s">
        <v>52</v>
      </c>
      <c r="K2531">
        <v>27</v>
      </c>
      <c r="L2531">
        <v>5307.5</v>
      </c>
      <c r="M2531">
        <v>0.09</v>
      </c>
      <c r="N2531" t="s">
        <v>25</v>
      </c>
      <c r="O2531">
        <v>1116.67</v>
      </c>
      <c r="P2531">
        <v>200.98</v>
      </c>
      <c r="Q2531">
        <v>23.76</v>
      </c>
      <c r="R2531" t="s">
        <v>260</v>
      </c>
      <c r="S2531" t="s">
        <v>260</v>
      </c>
      <c r="T2531" t="s">
        <v>42</v>
      </c>
      <c r="U2531" t="s">
        <v>36</v>
      </c>
      <c r="V2531" t="s">
        <v>67</v>
      </c>
      <c r="W2531">
        <v>0.57999999999999996</v>
      </c>
    </row>
    <row r="2532" spans="1:23" x14ac:dyDescent="0.3">
      <c r="A2532" t="s">
        <v>964</v>
      </c>
      <c r="B2532" t="s">
        <v>1359</v>
      </c>
      <c r="D2532" s="1">
        <v>41055</v>
      </c>
      <c r="E2532" s="1">
        <v>41056</v>
      </c>
      <c r="F2532" s="1" t="str">
        <f t="shared" si="170"/>
        <v>May</v>
      </c>
      <c r="G2532" s="1" t="str">
        <f t="shared" si="171"/>
        <v>2012</v>
      </c>
      <c r="H2532" s="2">
        <f t="shared" si="172"/>
        <v>1</v>
      </c>
      <c r="I2532" s="2" t="b">
        <f t="shared" si="173"/>
        <v>0</v>
      </c>
      <c r="J2532" t="s">
        <v>44</v>
      </c>
      <c r="K2532">
        <v>32</v>
      </c>
      <c r="L2532">
        <v>254.46</v>
      </c>
      <c r="M2532">
        <v>0.09</v>
      </c>
      <c r="N2532" t="s">
        <v>18</v>
      </c>
      <c r="O2532">
        <v>23.5</v>
      </c>
      <c r="P2532">
        <v>8.5</v>
      </c>
      <c r="Q2532">
        <v>1.99</v>
      </c>
      <c r="R2532" t="s">
        <v>260</v>
      </c>
      <c r="S2532" t="s">
        <v>260</v>
      </c>
      <c r="T2532" t="s">
        <v>21</v>
      </c>
      <c r="U2532" t="s">
        <v>32</v>
      </c>
      <c r="V2532" t="s">
        <v>48</v>
      </c>
      <c r="W2532">
        <v>0.49</v>
      </c>
    </row>
    <row r="2533" spans="1:23" x14ac:dyDescent="0.3">
      <c r="A2533" t="s">
        <v>964</v>
      </c>
      <c r="B2533" t="s">
        <v>1359</v>
      </c>
      <c r="D2533" s="1">
        <v>41055</v>
      </c>
      <c r="E2533" s="1">
        <v>41056</v>
      </c>
      <c r="F2533" s="1" t="str">
        <f t="shared" si="170"/>
        <v>May</v>
      </c>
      <c r="G2533" s="1" t="str">
        <f t="shared" si="171"/>
        <v>2012</v>
      </c>
      <c r="H2533" s="2">
        <f t="shared" si="172"/>
        <v>1</v>
      </c>
      <c r="I2533" s="2" t="b">
        <f t="shared" si="173"/>
        <v>0</v>
      </c>
      <c r="J2533" t="s">
        <v>44</v>
      </c>
      <c r="K2533">
        <v>32</v>
      </c>
      <c r="L2533">
        <v>278.19</v>
      </c>
      <c r="M2533">
        <v>0.02</v>
      </c>
      <c r="N2533" t="s">
        <v>18</v>
      </c>
      <c r="O2533">
        <v>149.38999999999999</v>
      </c>
      <c r="P2533">
        <v>8.34</v>
      </c>
      <c r="Q2533">
        <v>0.96</v>
      </c>
      <c r="R2533" t="s">
        <v>260</v>
      </c>
      <c r="S2533" t="s">
        <v>260</v>
      </c>
      <c r="T2533" t="s">
        <v>21</v>
      </c>
      <c r="U2533" t="s">
        <v>36</v>
      </c>
      <c r="V2533" t="s">
        <v>37</v>
      </c>
      <c r="W2533">
        <v>0.43</v>
      </c>
    </row>
    <row r="2534" spans="1:23" x14ac:dyDescent="0.3">
      <c r="A2534" t="s">
        <v>964</v>
      </c>
      <c r="B2534" t="s">
        <v>1359</v>
      </c>
      <c r="D2534" s="1">
        <v>41055</v>
      </c>
      <c r="E2534" s="1">
        <v>41057</v>
      </c>
      <c r="F2534" s="1" t="str">
        <f t="shared" si="170"/>
        <v>May</v>
      </c>
      <c r="G2534" s="1" t="str">
        <f t="shared" si="171"/>
        <v>2012</v>
      </c>
      <c r="H2534" s="2">
        <f t="shared" si="172"/>
        <v>2</v>
      </c>
      <c r="I2534" s="2" t="b">
        <f t="shared" si="173"/>
        <v>0</v>
      </c>
      <c r="J2534" t="s">
        <v>44</v>
      </c>
      <c r="K2534">
        <v>32</v>
      </c>
      <c r="L2534">
        <v>1662.33</v>
      </c>
      <c r="M2534">
        <v>0.02</v>
      </c>
      <c r="N2534" t="s">
        <v>18</v>
      </c>
      <c r="O2534">
        <v>783.84</v>
      </c>
      <c r="P2534">
        <v>48.91</v>
      </c>
      <c r="Q2534">
        <v>5.81</v>
      </c>
      <c r="R2534" t="s">
        <v>260</v>
      </c>
      <c r="S2534" t="s">
        <v>260</v>
      </c>
      <c r="T2534" t="s">
        <v>21</v>
      </c>
      <c r="U2534" t="s">
        <v>22</v>
      </c>
      <c r="V2534" t="s">
        <v>43</v>
      </c>
      <c r="W2534">
        <v>0.38</v>
      </c>
    </row>
    <row r="2535" spans="1:23" x14ac:dyDescent="0.3">
      <c r="A2535" t="s">
        <v>1175</v>
      </c>
      <c r="B2535" t="s">
        <v>1030</v>
      </c>
      <c r="D2535" s="1">
        <v>40965</v>
      </c>
      <c r="E2535" s="1">
        <v>40968</v>
      </c>
      <c r="F2535" s="1" t="str">
        <f t="shared" si="170"/>
        <v>February</v>
      </c>
      <c r="G2535" s="1" t="str">
        <f t="shared" si="171"/>
        <v>2012</v>
      </c>
      <c r="H2535" s="2">
        <f t="shared" si="172"/>
        <v>3</v>
      </c>
      <c r="I2535" s="2" t="b">
        <f t="shared" si="173"/>
        <v>0</v>
      </c>
      <c r="J2535" t="s">
        <v>17</v>
      </c>
      <c r="K2535">
        <v>38</v>
      </c>
      <c r="L2535">
        <v>425.91</v>
      </c>
      <c r="M2535">
        <v>0.02</v>
      </c>
      <c r="N2535" t="s">
        <v>18</v>
      </c>
      <c r="O2535">
        <v>55.06</v>
      </c>
      <c r="P2535">
        <v>11.19</v>
      </c>
      <c r="Q2535">
        <v>5.03</v>
      </c>
      <c r="R2535" t="s">
        <v>260</v>
      </c>
      <c r="S2535" t="s">
        <v>260</v>
      </c>
      <c r="T2535" t="s">
        <v>21</v>
      </c>
      <c r="U2535" t="s">
        <v>22</v>
      </c>
      <c r="V2535" t="s">
        <v>43</v>
      </c>
      <c r="W2535">
        <v>0.37</v>
      </c>
    </row>
    <row r="2536" spans="1:23" x14ac:dyDescent="0.3">
      <c r="A2536" t="s">
        <v>939</v>
      </c>
      <c r="B2536" t="s">
        <v>1294</v>
      </c>
      <c r="D2536" s="1">
        <v>40823</v>
      </c>
      <c r="E2536" s="1">
        <v>40828</v>
      </c>
      <c r="F2536" s="1" t="str">
        <f t="shared" si="170"/>
        <v>October</v>
      </c>
      <c r="G2536" s="1" t="str">
        <f t="shared" si="171"/>
        <v>2011</v>
      </c>
      <c r="H2536" s="2">
        <f t="shared" si="172"/>
        <v>5</v>
      </c>
      <c r="I2536" s="2" t="b">
        <f t="shared" si="173"/>
        <v>0</v>
      </c>
      <c r="J2536" t="s">
        <v>17</v>
      </c>
      <c r="K2536">
        <v>21</v>
      </c>
      <c r="L2536">
        <v>68.53</v>
      </c>
      <c r="M2536">
        <v>0.09</v>
      </c>
      <c r="N2536" t="s">
        <v>18</v>
      </c>
      <c r="O2536">
        <v>-59.97</v>
      </c>
      <c r="P2536">
        <v>3.28</v>
      </c>
      <c r="Q2536">
        <v>3.97</v>
      </c>
      <c r="R2536" t="s">
        <v>260</v>
      </c>
      <c r="S2536" t="s">
        <v>260</v>
      </c>
      <c r="T2536" t="s">
        <v>31</v>
      </c>
      <c r="U2536" t="s">
        <v>22</v>
      </c>
      <c r="V2536" t="s">
        <v>60</v>
      </c>
      <c r="W2536">
        <v>0.56000000000000005</v>
      </c>
    </row>
    <row r="2537" spans="1:23" x14ac:dyDescent="0.3">
      <c r="A2537" t="s">
        <v>939</v>
      </c>
      <c r="B2537" t="s">
        <v>1294</v>
      </c>
      <c r="D2537" s="1">
        <v>40823</v>
      </c>
      <c r="E2537" s="1">
        <v>40832</v>
      </c>
      <c r="F2537" s="1" t="str">
        <f t="shared" si="170"/>
        <v>October</v>
      </c>
      <c r="G2537" s="1" t="str">
        <f t="shared" si="171"/>
        <v>2011</v>
      </c>
      <c r="H2537" s="2">
        <f t="shared" si="172"/>
        <v>9</v>
      </c>
      <c r="I2537" s="2" t="b">
        <f t="shared" si="173"/>
        <v>0</v>
      </c>
      <c r="J2537" t="s">
        <v>17</v>
      </c>
      <c r="K2537">
        <v>39</v>
      </c>
      <c r="L2537">
        <v>4215.83</v>
      </c>
      <c r="M2537">
        <v>0.02</v>
      </c>
      <c r="N2537" t="s">
        <v>18</v>
      </c>
      <c r="O2537">
        <v>972.19</v>
      </c>
      <c r="P2537">
        <v>125.99</v>
      </c>
      <c r="Q2537">
        <v>8.99</v>
      </c>
      <c r="R2537" t="s">
        <v>260</v>
      </c>
      <c r="S2537" t="s">
        <v>260</v>
      </c>
      <c r="T2537" t="s">
        <v>31</v>
      </c>
      <c r="U2537" t="s">
        <v>32</v>
      </c>
      <c r="V2537" t="s">
        <v>33</v>
      </c>
      <c r="W2537">
        <v>0.59</v>
      </c>
    </row>
    <row r="2538" spans="1:23" x14ac:dyDescent="0.3">
      <c r="A2538" t="s">
        <v>1331</v>
      </c>
      <c r="B2538" t="s">
        <v>1332</v>
      </c>
      <c r="D2538" s="1">
        <v>41010</v>
      </c>
      <c r="E2538" s="1">
        <v>41010</v>
      </c>
      <c r="F2538" s="1" t="str">
        <f t="shared" si="170"/>
        <v>April</v>
      </c>
      <c r="G2538" s="1" t="str">
        <f t="shared" si="171"/>
        <v>2012</v>
      </c>
      <c r="H2538" s="2">
        <f t="shared" si="172"/>
        <v>0</v>
      </c>
      <c r="I2538" s="2" t="str">
        <f t="shared" si="173"/>
        <v>FREE DELIVERY</v>
      </c>
      <c r="J2538" t="s">
        <v>44</v>
      </c>
      <c r="K2538">
        <v>25</v>
      </c>
      <c r="L2538">
        <v>1610.26</v>
      </c>
      <c r="M2538">
        <v>0.06</v>
      </c>
      <c r="N2538" t="s">
        <v>18</v>
      </c>
      <c r="O2538">
        <v>122.42</v>
      </c>
      <c r="P2538">
        <v>64.98</v>
      </c>
      <c r="Q2538">
        <v>6.88</v>
      </c>
      <c r="R2538" t="s">
        <v>260</v>
      </c>
      <c r="S2538" t="s">
        <v>260</v>
      </c>
      <c r="T2538" t="s">
        <v>42</v>
      </c>
      <c r="U2538" t="s">
        <v>22</v>
      </c>
      <c r="V2538" t="s">
        <v>23</v>
      </c>
      <c r="W2538">
        <v>0.73</v>
      </c>
    </row>
    <row r="2539" spans="1:23" x14ac:dyDescent="0.3">
      <c r="A2539" t="s">
        <v>923</v>
      </c>
      <c r="B2539" t="s">
        <v>1319</v>
      </c>
      <c r="D2539" s="1">
        <v>41253</v>
      </c>
      <c r="E2539" s="1">
        <v>41255</v>
      </c>
      <c r="F2539" s="1" t="str">
        <f t="shared" si="170"/>
        <v>December</v>
      </c>
      <c r="G2539" s="1" t="str">
        <f t="shared" si="171"/>
        <v>2012</v>
      </c>
      <c r="H2539" s="2">
        <f t="shared" si="172"/>
        <v>2</v>
      </c>
      <c r="I2539" s="2" t="b">
        <f t="shared" si="173"/>
        <v>0</v>
      </c>
      <c r="J2539" t="s">
        <v>52</v>
      </c>
      <c r="K2539">
        <v>12</v>
      </c>
      <c r="L2539">
        <v>505.2</v>
      </c>
      <c r="M2539">
        <v>0.05</v>
      </c>
      <c r="N2539" t="s">
        <v>18</v>
      </c>
      <c r="O2539">
        <v>78.98</v>
      </c>
      <c r="P2539">
        <v>40.98</v>
      </c>
      <c r="Q2539">
        <v>5.33</v>
      </c>
      <c r="R2539" t="s">
        <v>260</v>
      </c>
      <c r="S2539" t="s">
        <v>260</v>
      </c>
      <c r="T2539" t="s">
        <v>27</v>
      </c>
      <c r="U2539" t="s">
        <v>22</v>
      </c>
      <c r="V2539" t="s">
        <v>28</v>
      </c>
      <c r="W2539">
        <v>0.56999999999999995</v>
      </c>
    </row>
    <row r="2540" spans="1:23" x14ac:dyDescent="0.3">
      <c r="A2540" t="s">
        <v>923</v>
      </c>
      <c r="B2540" t="s">
        <v>1319</v>
      </c>
      <c r="D2540" s="1">
        <v>41253</v>
      </c>
      <c r="E2540" s="1">
        <v>41254</v>
      </c>
      <c r="F2540" s="1" t="str">
        <f t="shared" si="170"/>
        <v>December</v>
      </c>
      <c r="G2540" s="1" t="str">
        <f t="shared" si="171"/>
        <v>2012</v>
      </c>
      <c r="H2540" s="2">
        <f t="shared" si="172"/>
        <v>1</v>
      </c>
      <c r="I2540" s="2" t="b">
        <f t="shared" si="173"/>
        <v>0</v>
      </c>
      <c r="J2540" t="s">
        <v>52</v>
      </c>
      <c r="K2540">
        <v>46</v>
      </c>
      <c r="L2540">
        <v>562.91</v>
      </c>
      <c r="M2540">
        <v>0.1</v>
      </c>
      <c r="N2540" t="s">
        <v>18</v>
      </c>
      <c r="O2540">
        <v>-560.29</v>
      </c>
      <c r="P2540">
        <v>12.99</v>
      </c>
      <c r="Q2540">
        <v>14.37</v>
      </c>
      <c r="R2540" t="s">
        <v>260</v>
      </c>
      <c r="S2540" t="s">
        <v>260</v>
      </c>
      <c r="T2540" t="s">
        <v>27</v>
      </c>
      <c r="U2540" t="s">
        <v>36</v>
      </c>
      <c r="V2540" t="s">
        <v>37</v>
      </c>
      <c r="W2540">
        <v>0.73</v>
      </c>
    </row>
    <row r="2541" spans="1:23" x14ac:dyDescent="0.3">
      <c r="A2541" t="s">
        <v>1287</v>
      </c>
      <c r="B2541" t="s">
        <v>925</v>
      </c>
      <c r="D2541" s="1">
        <v>40169</v>
      </c>
      <c r="E2541" s="1">
        <v>40173</v>
      </c>
      <c r="F2541" s="1" t="str">
        <f t="shared" si="170"/>
        <v>December</v>
      </c>
      <c r="G2541" s="1" t="str">
        <f t="shared" si="171"/>
        <v>2009</v>
      </c>
      <c r="H2541" s="2">
        <f t="shared" si="172"/>
        <v>4</v>
      </c>
      <c r="I2541" s="2" t="b">
        <f t="shared" si="173"/>
        <v>0</v>
      </c>
      <c r="J2541" t="s">
        <v>17</v>
      </c>
      <c r="K2541">
        <v>42</v>
      </c>
      <c r="L2541">
        <v>200.1</v>
      </c>
      <c r="M2541">
        <v>0.04</v>
      </c>
      <c r="N2541" t="s">
        <v>18</v>
      </c>
      <c r="O2541">
        <v>3.02</v>
      </c>
      <c r="P2541">
        <v>4.71</v>
      </c>
      <c r="Q2541">
        <v>0.7</v>
      </c>
      <c r="R2541" t="s">
        <v>260</v>
      </c>
      <c r="S2541" t="s">
        <v>260</v>
      </c>
      <c r="T2541" t="s">
        <v>27</v>
      </c>
      <c r="U2541" t="s">
        <v>22</v>
      </c>
      <c r="V2541" t="s">
        <v>46</v>
      </c>
      <c r="W2541">
        <v>0.8</v>
      </c>
    </row>
    <row r="2542" spans="1:23" x14ac:dyDescent="0.3">
      <c r="A2542" t="s">
        <v>1287</v>
      </c>
      <c r="B2542" t="s">
        <v>925</v>
      </c>
      <c r="D2542" s="1">
        <v>40169</v>
      </c>
      <c r="E2542" s="1">
        <v>40174</v>
      </c>
      <c r="F2542" s="1" t="str">
        <f t="shared" si="170"/>
        <v>December</v>
      </c>
      <c r="G2542" s="1" t="str">
        <f t="shared" si="171"/>
        <v>2009</v>
      </c>
      <c r="H2542" s="2">
        <f t="shared" si="172"/>
        <v>5</v>
      </c>
      <c r="I2542" s="2" t="b">
        <f t="shared" si="173"/>
        <v>0</v>
      </c>
      <c r="J2542" t="s">
        <v>17</v>
      </c>
      <c r="K2542">
        <v>28</v>
      </c>
      <c r="L2542">
        <v>120.54</v>
      </c>
      <c r="M2542">
        <v>0.06</v>
      </c>
      <c r="N2542" t="s">
        <v>18</v>
      </c>
      <c r="O2542">
        <v>6.52</v>
      </c>
      <c r="P2542">
        <v>4.2</v>
      </c>
      <c r="Q2542">
        <v>2.2599999999999998</v>
      </c>
      <c r="R2542" t="s">
        <v>260</v>
      </c>
      <c r="S2542" t="s">
        <v>260</v>
      </c>
      <c r="T2542" t="s">
        <v>27</v>
      </c>
      <c r="U2542" t="s">
        <v>22</v>
      </c>
      <c r="V2542" t="s">
        <v>43</v>
      </c>
      <c r="W2542">
        <v>0.36</v>
      </c>
    </row>
    <row r="2543" spans="1:23" x14ac:dyDescent="0.3">
      <c r="A2543" t="s">
        <v>1168</v>
      </c>
      <c r="B2543" t="s">
        <v>1360</v>
      </c>
      <c r="D2543" s="1">
        <v>41029</v>
      </c>
      <c r="E2543" s="1">
        <v>41031</v>
      </c>
      <c r="F2543" s="1" t="str">
        <f t="shared" si="170"/>
        <v>May</v>
      </c>
      <c r="G2543" s="1" t="str">
        <f t="shared" si="171"/>
        <v>2012</v>
      </c>
      <c r="H2543" s="2">
        <f t="shared" si="172"/>
        <v>2</v>
      </c>
      <c r="I2543" s="2" t="b">
        <f t="shared" si="173"/>
        <v>0</v>
      </c>
      <c r="J2543" t="s">
        <v>34</v>
      </c>
      <c r="K2543">
        <v>11</v>
      </c>
      <c r="L2543">
        <v>1132.5999999999999</v>
      </c>
      <c r="M2543">
        <v>0.01</v>
      </c>
      <c r="N2543" t="s">
        <v>18</v>
      </c>
      <c r="O2543">
        <v>-310.20999999999998</v>
      </c>
      <c r="P2543">
        <v>95.99</v>
      </c>
      <c r="Q2543">
        <v>35</v>
      </c>
      <c r="R2543" t="s">
        <v>260</v>
      </c>
      <c r="S2543" t="s">
        <v>260</v>
      </c>
      <c r="T2543" t="s">
        <v>42</v>
      </c>
      <c r="U2543" t="s">
        <v>22</v>
      </c>
      <c r="V2543" t="s">
        <v>23</v>
      </c>
    </row>
    <row r="2544" spans="1:23" x14ac:dyDescent="0.3">
      <c r="A2544" t="s">
        <v>983</v>
      </c>
      <c r="B2544" t="s">
        <v>1361</v>
      </c>
      <c r="D2544" s="1">
        <v>40739</v>
      </c>
      <c r="E2544" s="1">
        <v>40739</v>
      </c>
      <c r="F2544" s="1" t="str">
        <f t="shared" si="170"/>
        <v>July</v>
      </c>
      <c r="G2544" s="1" t="str">
        <f t="shared" si="171"/>
        <v>2011</v>
      </c>
      <c r="H2544" s="2">
        <f t="shared" si="172"/>
        <v>0</v>
      </c>
      <c r="I2544" s="2" t="str">
        <f t="shared" si="173"/>
        <v>FREE DELIVERY</v>
      </c>
      <c r="J2544" t="s">
        <v>44</v>
      </c>
      <c r="K2544">
        <v>6</v>
      </c>
      <c r="L2544">
        <v>28.01</v>
      </c>
      <c r="M2544">
        <v>0.09</v>
      </c>
      <c r="N2544" t="s">
        <v>18</v>
      </c>
      <c r="O2544">
        <v>3.46</v>
      </c>
      <c r="P2544">
        <v>4.9800000000000004</v>
      </c>
      <c r="Q2544">
        <v>0.49</v>
      </c>
      <c r="R2544" t="s">
        <v>260</v>
      </c>
      <c r="S2544" t="s">
        <v>260</v>
      </c>
      <c r="T2544" t="s">
        <v>31</v>
      </c>
      <c r="U2544" t="s">
        <v>22</v>
      </c>
      <c r="V2544" t="s">
        <v>57</v>
      </c>
      <c r="W2544">
        <v>0.39</v>
      </c>
    </row>
    <row r="2545" spans="1:23" x14ac:dyDescent="0.3">
      <c r="A2545" t="s">
        <v>1362</v>
      </c>
      <c r="B2545" t="s">
        <v>1363</v>
      </c>
      <c r="D2545" s="1">
        <v>39856</v>
      </c>
      <c r="E2545" s="1">
        <v>39857</v>
      </c>
      <c r="F2545" s="1" t="str">
        <f t="shared" si="170"/>
        <v>February</v>
      </c>
      <c r="G2545" s="1" t="str">
        <f t="shared" si="171"/>
        <v>2009</v>
      </c>
      <c r="H2545" s="2">
        <f t="shared" si="172"/>
        <v>1</v>
      </c>
      <c r="I2545" s="2" t="b">
        <f t="shared" si="173"/>
        <v>0</v>
      </c>
      <c r="J2545" t="s">
        <v>44</v>
      </c>
      <c r="K2545">
        <v>1</v>
      </c>
      <c r="L2545">
        <v>19.32</v>
      </c>
      <c r="M2545">
        <v>0.03</v>
      </c>
      <c r="N2545" t="s">
        <v>18</v>
      </c>
      <c r="O2545">
        <v>-20.32</v>
      </c>
      <c r="P2545">
        <v>12.53</v>
      </c>
      <c r="Q2545">
        <v>7.17</v>
      </c>
      <c r="R2545" t="s">
        <v>260</v>
      </c>
      <c r="S2545" t="s">
        <v>260</v>
      </c>
      <c r="T2545" t="s">
        <v>42</v>
      </c>
      <c r="U2545" t="s">
        <v>22</v>
      </c>
      <c r="V2545" t="s">
        <v>29</v>
      </c>
      <c r="W2545">
        <v>0.38</v>
      </c>
    </row>
    <row r="2546" spans="1:23" x14ac:dyDescent="0.3">
      <c r="A2546" t="s">
        <v>1068</v>
      </c>
      <c r="B2546" t="s">
        <v>924</v>
      </c>
      <c r="D2546" s="1">
        <v>41270</v>
      </c>
      <c r="E2546" s="1">
        <v>41272</v>
      </c>
      <c r="F2546" s="1" t="str">
        <f t="shared" si="170"/>
        <v>December</v>
      </c>
      <c r="G2546" s="1" t="str">
        <f t="shared" si="171"/>
        <v>2012</v>
      </c>
      <c r="H2546" s="2">
        <f t="shared" si="172"/>
        <v>2</v>
      </c>
      <c r="I2546" s="2" t="b">
        <f t="shared" si="173"/>
        <v>0</v>
      </c>
      <c r="J2546" t="s">
        <v>24</v>
      </c>
      <c r="K2546">
        <v>13</v>
      </c>
      <c r="L2546">
        <v>759.94</v>
      </c>
      <c r="M2546">
        <v>0.09</v>
      </c>
      <c r="N2546" t="s">
        <v>25</v>
      </c>
      <c r="O2546">
        <v>-226.45</v>
      </c>
      <c r="P2546">
        <v>60.89</v>
      </c>
      <c r="Q2546">
        <v>32.409999999999997</v>
      </c>
      <c r="R2546" t="s">
        <v>260</v>
      </c>
      <c r="S2546" t="s">
        <v>260</v>
      </c>
      <c r="T2546" t="s">
        <v>21</v>
      </c>
      <c r="U2546" t="s">
        <v>36</v>
      </c>
      <c r="V2546" t="s">
        <v>67</v>
      </c>
      <c r="W2546">
        <v>0.56000000000000005</v>
      </c>
    </row>
    <row r="2547" spans="1:23" x14ac:dyDescent="0.3">
      <c r="A2547" t="s">
        <v>1173</v>
      </c>
      <c r="B2547" t="s">
        <v>1364</v>
      </c>
      <c r="D2547" s="1">
        <v>40774</v>
      </c>
      <c r="E2547" s="1">
        <v>40775</v>
      </c>
      <c r="F2547" s="1" t="str">
        <f t="shared" si="170"/>
        <v>August</v>
      </c>
      <c r="G2547" s="1" t="str">
        <f t="shared" si="171"/>
        <v>2011</v>
      </c>
      <c r="H2547" s="2">
        <f t="shared" si="172"/>
        <v>1</v>
      </c>
      <c r="I2547" s="2" t="b">
        <f t="shared" si="173"/>
        <v>0</v>
      </c>
      <c r="J2547" t="s">
        <v>34</v>
      </c>
      <c r="K2547">
        <v>24</v>
      </c>
      <c r="L2547">
        <v>163.13999999999999</v>
      </c>
      <c r="M2547">
        <v>0.09</v>
      </c>
      <c r="N2547" t="s">
        <v>18</v>
      </c>
      <c r="O2547">
        <v>-62.2</v>
      </c>
      <c r="P2547">
        <v>6.78</v>
      </c>
      <c r="Q2547">
        <v>6.18</v>
      </c>
      <c r="R2547" t="s">
        <v>260</v>
      </c>
      <c r="S2547" t="s">
        <v>260</v>
      </c>
      <c r="T2547" t="s">
        <v>42</v>
      </c>
      <c r="U2547" t="s">
        <v>22</v>
      </c>
      <c r="V2547" t="s">
        <v>43</v>
      </c>
      <c r="W2547">
        <v>0.39</v>
      </c>
    </row>
    <row r="2548" spans="1:23" x14ac:dyDescent="0.3">
      <c r="A2548" t="s">
        <v>1365</v>
      </c>
      <c r="B2548" t="s">
        <v>1366</v>
      </c>
      <c r="D2548" s="1">
        <v>40580</v>
      </c>
      <c r="E2548" s="1">
        <v>40581</v>
      </c>
      <c r="F2548" s="1" t="str">
        <f t="shared" si="170"/>
        <v>February</v>
      </c>
      <c r="G2548" s="1" t="str">
        <f t="shared" si="171"/>
        <v>2011</v>
      </c>
      <c r="H2548" s="2">
        <f t="shared" si="172"/>
        <v>1</v>
      </c>
      <c r="I2548" s="2" t="b">
        <f t="shared" si="173"/>
        <v>0</v>
      </c>
      <c r="J2548" t="s">
        <v>52</v>
      </c>
      <c r="K2548">
        <v>39</v>
      </c>
      <c r="L2548">
        <v>19342.84</v>
      </c>
      <c r="M2548">
        <v>0.01</v>
      </c>
      <c r="N2548" t="s">
        <v>25</v>
      </c>
      <c r="O2548">
        <v>5603.95</v>
      </c>
      <c r="P2548">
        <v>500.98</v>
      </c>
      <c r="Q2548">
        <v>126</v>
      </c>
      <c r="R2548" t="s">
        <v>260</v>
      </c>
      <c r="S2548" t="s">
        <v>260</v>
      </c>
      <c r="T2548" t="s">
        <v>27</v>
      </c>
      <c r="U2548" t="s">
        <v>36</v>
      </c>
      <c r="V2548" t="s">
        <v>67</v>
      </c>
      <c r="W2548">
        <v>0.6</v>
      </c>
    </row>
    <row r="2549" spans="1:23" x14ac:dyDescent="0.3">
      <c r="A2549" t="s">
        <v>1365</v>
      </c>
      <c r="B2549" t="s">
        <v>1366</v>
      </c>
      <c r="D2549" s="1">
        <v>40580</v>
      </c>
      <c r="E2549" s="1">
        <v>40582</v>
      </c>
      <c r="F2549" s="1" t="str">
        <f t="shared" si="170"/>
        <v>February</v>
      </c>
      <c r="G2549" s="1" t="str">
        <f t="shared" si="171"/>
        <v>2011</v>
      </c>
      <c r="H2549" s="2">
        <f t="shared" si="172"/>
        <v>2</v>
      </c>
      <c r="I2549" s="2" t="b">
        <f t="shared" si="173"/>
        <v>0</v>
      </c>
      <c r="J2549" t="s">
        <v>52</v>
      </c>
      <c r="K2549">
        <v>7</v>
      </c>
      <c r="L2549">
        <v>771.78300000000002</v>
      </c>
      <c r="M2549">
        <v>0.08</v>
      </c>
      <c r="N2549" t="s">
        <v>18</v>
      </c>
      <c r="O2549">
        <v>-449.53</v>
      </c>
      <c r="P2549">
        <v>140.99</v>
      </c>
      <c r="Q2549">
        <v>4.2</v>
      </c>
      <c r="R2549" t="s">
        <v>260</v>
      </c>
      <c r="S2549" t="s">
        <v>260</v>
      </c>
      <c r="T2549" t="s">
        <v>27</v>
      </c>
      <c r="U2549" t="s">
        <v>32</v>
      </c>
      <c r="V2549" t="s">
        <v>33</v>
      </c>
      <c r="W2549">
        <v>0.59</v>
      </c>
    </row>
    <row r="2550" spans="1:23" x14ac:dyDescent="0.3">
      <c r="A2550" t="s">
        <v>1365</v>
      </c>
      <c r="B2550" t="s">
        <v>1366</v>
      </c>
      <c r="D2550" s="1">
        <v>41165</v>
      </c>
      <c r="E2550" s="1">
        <v>41166</v>
      </c>
      <c r="F2550" s="1" t="str">
        <f t="shared" si="170"/>
        <v>September</v>
      </c>
      <c r="G2550" s="1" t="str">
        <f t="shared" si="171"/>
        <v>2012</v>
      </c>
      <c r="H2550" s="2">
        <f t="shared" si="172"/>
        <v>1</v>
      </c>
      <c r="I2550" s="2" t="b">
        <f t="shared" si="173"/>
        <v>0</v>
      </c>
      <c r="J2550" t="s">
        <v>34</v>
      </c>
      <c r="K2550">
        <v>41</v>
      </c>
      <c r="L2550">
        <v>6111.1684999999998</v>
      </c>
      <c r="M2550">
        <v>0.06</v>
      </c>
      <c r="N2550" t="s">
        <v>18</v>
      </c>
      <c r="O2550">
        <v>1663.08</v>
      </c>
      <c r="P2550">
        <v>175.99</v>
      </c>
      <c r="Q2550">
        <v>4.99</v>
      </c>
      <c r="R2550" t="s">
        <v>260</v>
      </c>
      <c r="S2550" t="s">
        <v>260</v>
      </c>
      <c r="T2550" t="s">
        <v>21</v>
      </c>
      <c r="U2550" t="s">
        <v>32</v>
      </c>
      <c r="V2550" t="s">
        <v>33</v>
      </c>
      <c r="W2550">
        <v>0.59</v>
      </c>
    </row>
    <row r="2551" spans="1:23" x14ac:dyDescent="0.3">
      <c r="A2551" t="s">
        <v>1365</v>
      </c>
      <c r="B2551" t="s">
        <v>1366</v>
      </c>
      <c r="D2551" s="1">
        <v>41165</v>
      </c>
      <c r="E2551" s="1">
        <v>41167</v>
      </c>
      <c r="F2551" s="1" t="str">
        <f t="shared" si="170"/>
        <v>September</v>
      </c>
      <c r="G2551" s="1" t="str">
        <f t="shared" si="171"/>
        <v>2012</v>
      </c>
      <c r="H2551" s="2">
        <f t="shared" si="172"/>
        <v>2</v>
      </c>
      <c r="I2551" s="2" t="b">
        <f t="shared" si="173"/>
        <v>0</v>
      </c>
      <c r="J2551" t="s">
        <v>34</v>
      </c>
      <c r="K2551">
        <v>44</v>
      </c>
      <c r="L2551">
        <v>113.71</v>
      </c>
      <c r="M2551">
        <v>7.0000000000000007E-2</v>
      </c>
      <c r="N2551" t="s">
        <v>18</v>
      </c>
      <c r="O2551">
        <v>41.7</v>
      </c>
      <c r="P2551">
        <v>2.61</v>
      </c>
      <c r="Q2551">
        <v>0.5</v>
      </c>
      <c r="R2551" t="s">
        <v>260</v>
      </c>
      <c r="S2551" t="s">
        <v>260</v>
      </c>
      <c r="T2551" t="s">
        <v>21</v>
      </c>
      <c r="U2551" t="s">
        <v>22</v>
      </c>
      <c r="V2551" t="s">
        <v>57</v>
      </c>
      <c r="W2551">
        <v>0.39</v>
      </c>
    </row>
    <row r="2552" spans="1:23" x14ac:dyDescent="0.3">
      <c r="A2552" t="s">
        <v>1365</v>
      </c>
      <c r="B2552" t="s">
        <v>1366</v>
      </c>
      <c r="D2552" s="1">
        <v>40500</v>
      </c>
      <c r="E2552" s="1">
        <v>40502</v>
      </c>
      <c r="F2552" s="1" t="str">
        <f t="shared" si="170"/>
        <v>November</v>
      </c>
      <c r="G2552" s="1" t="str">
        <f t="shared" si="171"/>
        <v>2010</v>
      </c>
      <c r="H2552" s="2">
        <f t="shared" si="172"/>
        <v>2</v>
      </c>
      <c r="I2552" s="2" t="b">
        <f t="shared" si="173"/>
        <v>0</v>
      </c>
      <c r="J2552" t="s">
        <v>24</v>
      </c>
      <c r="K2552">
        <v>30</v>
      </c>
      <c r="L2552">
        <v>695.47</v>
      </c>
      <c r="M2552">
        <v>0.03</v>
      </c>
      <c r="N2552" t="s">
        <v>18</v>
      </c>
      <c r="O2552">
        <v>226.73</v>
      </c>
      <c r="P2552">
        <v>22.98</v>
      </c>
      <c r="Q2552">
        <v>1.99</v>
      </c>
      <c r="R2552" t="s">
        <v>260</v>
      </c>
      <c r="S2552" t="s">
        <v>260</v>
      </c>
      <c r="T2552" t="s">
        <v>21</v>
      </c>
      <c r="U2552" t="s">
        <v>32</v>
      </c>
      <c r="V2552" t="s">
        <v>48</v>
      </c>
      <c r="W2552">
        <v>0.46</v>
      </c>
    </row>
    <row r="2553" spans="1:23" x14ac:dyDescent="0.3">
      <c r="A2553" t="s">
        <v>1365</v>
      </c>
      <c r="B2553" t="s">
        <v>1366</v>
      </c>
      <c r="D2553" s="1">
        <v>40500</v>
      </c>
      <c r="E2553" s="1">
        <v>40502</v>
      </c>
      <c r="F2553" s="1" t="str">
        <f t="shared" si="170"/>
        <v>November</v>
      </c>
      <c r="G2553" s="1" t="str">
        <f t="shared" si="171"/>
        <v>2010</v>
      </c>
      <c r="H2553" s="2">
        <f t="shared" si="172"/>
        <v>2</v>
      </c>
      <c r="I2553" s="2" t="b">
        <f t="shared" si="173"/>
        <v>0</v>
      </c>
      <c r="J2553" t="s">
        <v>24</v>
      </c>
      <c r="K2553">
        <v>41</v>
      </c>
      <c r="L2553">
        <v>152.59</v>
      </c>
      <c r="M2553">
        <v>0.02</v>
      </c>
      <c r="N2553" t="s">
        <v>18</v>
      </c>
      <c r="O2553">
        <v>55.48</v>
      </c>
      <c r="P2553">
        <v>3.78</v>
      </c>
      <c r="Q2553">
        <v>0.71</v>
      </c>
      <c r="R2553" t="s">
        <v>260</v>
      </c>
      <c r="S2553" t="s">
        <v>260</v>
      </c>
      <c r="T2553" t="s">
        <v>21</v>
      </c>
      <c r="U2553" t="s">
        <v>22</v>
      </c>
      <c r="V2553" t="s">
        <v>46</v>
      </c>
      <c r="W2553">
        <v>0.39</v>
      </c>
    </row>
    <row r="2554" spans="1:23" x14ac:dyDescent="0.3">
      <c r="A2554" t="s">
        <v>1365</v>
      </c>
      <c r="B2554" t="s">
        <v>1366</v>
      </c>
      <c r="D2554" s="1">
        <v>40500</v>
      </c>
      <c r="E2554" s="1">
        <v>40500</v>
      </c>
      <c r="F2554" s="1" t="str">
        <f t="shared" si="170"/>
        <v>November</v>
      </c>
      <c r="G2554" s="1" t="str">
        <f t="shared" si="171"/>
        <v>2010</v>
      </c>
      <c r="H2554" s="2">
        <f t="shared" si="172"/>
        <v>0</v>
      </c>
      <c r="I2554" s="2" t="str">
        <f t="shared" si="173"/>
        <v>FREE DELIVERY</v>
      </c>
      <c r="J2554" t="s">
        <v>24</v>
      </c>
      <c r="K2554">
        <v>10</v>
      </c>
      <c r="L2554">
        <v>365.62</v>
      </c>
      <c r="M2554">
        <v>0.03</v>
      </c>
      <c r="N2554" t="s">
        <v>18</v>
      </c>
      <c r="O2554">
        <v>15.77</v>
      </c>
      <c r="P2554">
        <v>34.76</v>
      </c>
      <c r="Q2554">
        <v>8.2200000000000006</v>
      </c>
      <c r="R2554" t="s">
        <v>260</v>
      </c>
      <c r="S2554" t="s">
        <v>260</v>
      </c>
      <c r="T2554" t="s">
        <v>21</v>
      </c>
      <c r="U2554" t="s">
        <v>22</v>
      </c>
      <c r="V2554" t="s">
        <v>23</v>
      </c>
      <c r="W2554">
        <v>0.56999999999999995</v>
      </c>
    </row>
    <row r="2555" spans="1:23" x14ac:dyDescent="0.3">
      <c r="A2555" t="s">
        <v>1365</v>
      </c>
      <c r="B2555" t="s">
        <v>1366</v>
      </c>
      <c r="D2555" s="1">
        <v>40500</v>
      </c>
      <c r="E2555" s="1">
        <v>40502</v>
      </c>
      <c r="F2555" s="1" t="str">
        <f t="shared" si="170"/>
        <v>November</v>
      </c>
      <c r="G2555" s="1" t="str">
        <f t="shared" si="171"/>
        <v>2010</v>
      </c>
      <c r="H2555" s="2">
        <f t="shared" si="172"/>
        <v>2</v>
      </c>
      <c r="I2555" s="2" t="b">
        <f t="shared" si="173"/>
        <v>0</v>
      </c>
      <c r="J2555" t="s">
        <v>24</v>
      </c>
      <c r="K2555">
        <v>10</v>
      </c>
      <c r="L2555">
        <v>575.56899999999996</v>
      </c>
      <c r="M2555">
        <v>0.04</v>
      </c>
      <c r="N2555" t="s">
        <v>18</v>
      </c>
      <c r="O2555">
        <v>-86.52</v>
      </c>
      <c r="P2555">
        <v>65.989999999999995</v>
      </c>
      <c r="Q2555">
        <v>5.63</v>
      </c>
      <c r="R2555" t="s">
        <v>260</v>
      </c>
      <c r="S2555" t="s">
        <v>260</v>
      </c>
      <c r="T2555" t="s">
        <v>21</v>
      </c>
      <c r="U2555" t="s">
        <v>32</v>
      </c>
      <c r="V2555" t="s">
        <v>33</v>
      </c>
      <c r="W2555">
        <v>0.56000000000000005</v>
      </c>
    </row>
    <row r="2556" spans="1:23" x14ac:dyDescent="0.3">
      <c r="A2556" t="s">
        <v>1168</v>
      </c>
      <c r="B2556" t="s">
        <v>1360</v>
      </c>
      <c r="D2556" s="1">
        <v>40384</v>
      </c>
      <c r="E2556" s="1">
        <v>40389</v>
      </c>
      <c r="F2556" s="1" t="str">
        <f t="shared" si="170"/>
        <v>July</v>
      </c>
      <c r="G2556" s="1" t="str">
        <f t="shared" si="171"/>
        <v>2010</v>
      </c>
      <c r="H2556" s="2">
        <f t="shared" si="172"/>
        <v>5</v>
      </c>
      <c r="I2556" s="2" t="b">
        <f t="shared" si="173"/>
        <v>0</v>
      </c>
      <c r="J2556" t="s">
        <v>17</v>
      </c>
      <c r="K2556">
        <v>4</v>
      </c>
      <c r="L2556">
        <v>29.42</v>
      </c>
      <c r="M2556">
        <v>0.06</v>
      </c>
      <c r="N2556" t="s">
        <v>39</v>
      </c>
      <c r="O2556">
        <v>14.43</v>
      </c>
      <c r="P2556">
        <v>3.69</v>
      </c>
      <c r="Q2556">
        <v>0.5</v>
      </c>
      <c r="R2556" t="s">
        <v>260</v>
      </c>
      <c r="S2556" t="s">
        <v>260</v>
      </c>
      <c r="T2556" t="s">
        <v>42</v>
      </c>
      <c r="U2556" t="s">
        <v>22</v>
      </c>
      <c r="V2556" t="s">
        <v>57</v>
      </c>
      <c r="W2556">
        <v>0.38</v>
      </c>
    </row>
    <row r="2557" spans="1:23" x14ac:dyDescent="0.3">
      <c r="A2557" t="s">
        <v>1168</v>
      </c>
      <c r="B2557" t="s">
        <v>1360</v>
      </c>
      <c r="D2557" s="1">
        <v>40384</v>
      </c>
      <c r="E2557" s="1">
        <v>40391</v>
      </c>
      <c r="F2557" s="1" t="str">
        <f t="shared" si="170"/>
        <v>August</v>
      </c>
      <c r="G2557" s="1" t="str">
        <f t="shared" si="171"/>
        <v>2010</v>
      </c>
      <c r="H2557" s="2">
        <f t="shared" si="172"/>
        <v>7</v>
      </c>
      <c r="I2557" s="2" t="b">
        <f t="shared" si="173"/>
        <v>0</v>
      </c>
      <c r="J2557" t="s">
        <v>17</v>
      </c>
      <c r="K2557">
        <v>9</v>
      </c>
      <c r="L2557">
        <v>46.48</v>
      </c>
      <c r="M2557">
        <v>0.01</v>
      </c>
      <c r="N2557" t="s">
        <v>18</v>
      </c>
      <c r="O2557">
        <v>-1.82</v>
      </c>
      <c r="P2557">
        <v>4.63</v>
      </c>
      <c r="Q2557">
        <v>1.93</v>
      </c>
      <c r="R2557" t="s">
        <v>260</v>
      </c>
      <c r="S2557" t="s">
        <v>260</v>
      </c>
      <c r="T2557" t="s">
        <v>42</v>
      </c>
      <c r="U2557" t="s">
        <v>22</v>
      </c>
      <c r="V2557" t="s">
        <v>60</v>
      </c>
      <c r="W2557">
        <v>0.52</v>
      </c>
    </row>
    <row r="2558" spans="1:23" x14ac:dyDescent="0.3">
      <c r="A2558" t="s">
        <v>1173</v>
      </c>
      <c r="B2558" t="s">
        <v>927</v>
      </c>
      <c r="D2558" s="1">
        <v>41119</v>
      </c>
      <c r="E2558" s="1">
        <v>41124</v>
      </c>
      <c r="F2558" s="1" t="str">
        <f t="shared" si="170"/>
        <v>August</v>
      </c>
      <c r="G2558" s="1" t="str">
        <f t="shared" si="171"/>
        <v>2012</v>
      </c>
      <c r="H2558" s="2">
        <f t="shared" si="172"/>
        <v>5</v>
      </c>
      <c r="I2558" s="2" t="b">
        <f t="shared" si="173"/>
        <v>0</v>
      </c>
      <c r="J2558" t="s">
        <v>17</v>
      </c>
      <c r="K2558">
        <v>2</v>
      </c>
      <c r="L2558">
        <v>9.25</v>
      </c>
      <c r="M2558">
        <v>0.01</v>
      </c>
      <c r="N2558" t="s">
        <v>18</v>
      </c>
      <c r="O2558">
        <v>-4.21</v>
      </c>
      <c r="P2558">
        <v>4.13</v>
      </c>
      <c r="Q2558">
        <v>0.99</v>
      </c>
      <c r="R2558" t="s">
        <v>260</v>
      </c>
      <c r="S2558" t="s">
        <v>260</v>
      </c>
      <c r="T2558" t="s">
        <v>21</v>
      </c>
      <c r="U2558" t="s">
        <v>22</v>
      </c>
      <c r="V2558" t="s">
        <v>57</v>
      </c>
      <c r="W2558">
        <v>0.39</v>
      </c>
    </row>
    <row r="2559" spans="1:23" x14ac:dyDescent="0.3">
      <c r="A2559" t="s">
        <v>1173</v>
      </c>
      <c r="B2559" t="s">
        <v>927</v>
      </c>
      <c r="D2559" s="1">
        <v>41119</v>
      </c>
      <c r="E2559" s="1">
        <v>41124</v>
      </c>
      <c r="F2559" s="1" t="str">
        <f t="shared" si="170"/>
        <v>August</v>
      </c>
      <c r="G2559" s="1" t="str">
        <f t="shared" si="171"/>
        <v>2012</v>
      </c>
      <c r="H2559" s="2">
        <f t="shared" si="172"/>
        <v>5</v>
      </c>
      <c r="I2559" s="2" t="b">
        <f t="shared" si="173"/>
        <v>0</v>
      </c>
      <c r="J2559" t="s">
        <v>17</v>
      </c>
      <c r="K2559">
        <v>41</v>
      </c>
      <c r="L2559">
        <v>573.89</v>
      </c>
      <c r="M2559">
        <v>0.09</v>
      </c>
      <c r="N2559" t="s">
        <v>39</v>
      </c>
      <c r="O2559">
        <v>-121.44</v>
      </c>
      <c r="P2559">
        <v>14.98</v>
      </c>
      <c r="Q2559">
        <v>7.69</v>
      </c>
      <c r="R2559" t="s">
        <v>260</v>
      </c>
      <c r="S2559" t="s">
        <v>260</v>
      </c>
      <c r="T2559" t="s">
        <v>21</v>
      </c>
      <c r="U2559" t="s">
        <v>22</v>
      </c>
      <c r="V2559" t="s">
        <v>23</v>
      </c>
      <c r="W2559">
        <v>0.56999999999999995</v>
      </c>
    </row>
    <row r="2560" spans="1:23" x14ac:dyDescent="0.3">
      <c r="A2560" t="s">
        <v>1365</v>
      </c>
      <c r="B2560" t="s">
        <v>1366</v>
      </c>
      <c r="D2560" s="1">
        <v>40015</v>
      </c>
      <c r="E2560" s="1">
        <v>40016</v>
      </c>
      <c r="F2560" s="1" t="str">
        <f t="shared" si="170"/>
        <v>July</v>
      </c>
      <c r="G2560" s="1" t="str">
        <f t="shared" si="171"/>
        <v>2009</v>
      </c>
      <c r="H2560" s="2">
        <f t="shared" si="172"/>
        <v>1</v>
      </c>
      <c r="I2560" s="2" t="b">
        <f t="shared" si="173"/>
        <v>0</v>
      </c>
      <c r="J2560" t="s">
        <v>34</v>
      </c>
      <c r="K2560">
        <v>50</v>
      </c>
      <c r="L2560">
        <v>1262.72</v>
      </c>
      <c r="M2560">
        <v>0.01</v>
      </c>
      <c r="N2560" t="s">
        <v>18</v>
      </c>
      <c r="O2560">
        <v>490.28</v>
      </c>
      <c r="P2560">
        <v>24.95</v>
      </c>
      <c r="Q2560">
        <v>2.99</v>
      </c>
      <c r="R2560" t="s">
        <v>260</v>
      </c>
      <c r="S2560" t="s">
        <v>260</v>
      </c>
      <c r="T2560" t="s">
        <v>21</v>
      </c>
      <c r="U2560" t="s">
        <v>22</v>
      </c>
      <c r="V2560" t="s">
        <v>29</v>
      </c>
      <c r="W2560">
        <v>0.39</v>
      </c>
    </row>
    <row r="2561" spans="1:23" x14ac:dyDescent="0.3">
      <c r="A2561" t="s">
        <v>1365</v>
      </c>
      <c r="B2561" t="s">
        <v>1366</v>
      </c>
      <c r="D2561" s="1">
        <v>40015</v>
      </c>
      <c r="E2561" s="1">
        <v>40017</v>
      </c>
      <c r="F2561" s="1" t="str">
        <f t="shared" si="170"/>
        <v>July</v>
      </c>
      <c r="G2561" s="1" t="str">
        <f t="shared" si="171"/>
        <v>2009</v>
      </c>
      <c r="H2561" s="2">
        <f t="shared" si="172"/>
        <v>2</v>
      </c>
      <c r="I2561" s="2" t="b">
        <f t="shared" si="173"/>
        <v>0</v>
      </c>
      <c r="J2561" t="s">
        <v>34</v>
      </c>
      <c r="K2561">
        <v>31</v>
      </c>
      <c r="L2561">
        <v>524.19000000000005</v>
      </c>
      <c r="M2561">
        <v>0</v>
      </c>
      <c r="N2561" t="s">
        <v>18</v>
      </c>
      <c r="O2561">
        <v>-135.46</v>
      </c>
      <c r="P2561">
        <v>15.98</v>
      </c>
      <c r="Q2561">
        <v>8.99</v>
      </c>
      <c r="R2561" t="s">
        <v>260</v>
      </c>
      <c r="S2561" t="s">
        <v>260</v>
      </c>
      <c r="T2561" t="s">
        <v>21</v>
      </c>
      <c r="U2561" t="s">
        <v>32</v>
      </c>
      <c r="V2561" t="s">
        <v>48</v>
      </c>
      <c r="W2561">
        <v>0.64</v>
      </c>
    </row>
    <row r="2562" spans="1:23" x14ac:dyDescent="0.3">
      <c r="A2562" t="s">
        <v>1367</v>
      </c>
      <c r="B2562" t="s">
        <v>1368</v>
      </c>
      <c r="D2562" s="1">
        <v>40521</v>
      </c>
      <c r="E2562" s="1">
        <v>40522</v>
      </c>
      <c r="F2562" s="1" t="str">
        <f t="shared" si="170"/>
        <v>December</v>
      </c>
      <c r="G2562" s="1" t="str">
        <f t="shared" si="171"/>
        <v>2010</v>
      </c>
      <c r="H2562" s="2">
        <f t="shared" si="172"/>
        <v>1</v>
      </c>
      <c r="I2562" s="2" t="b">
        <f t="shared" si="173"/>
        <v>0</v>
      </c>
      <c r="J2562" t="s">
        <v>34</v>
      </c>
      <c r="K2562">
        <v>15</v>
      </c>
      <c r="L2562">
        <v>1143.8800000000001</v>
      </c>
      <c r="M2562">
        <v>0.04</v>
      </c>
      <c r="N2562" t="s">
        <v>18</v>
      </c>
      <c r="O2562">
        <v>-88.7</v>
      </c>
      <c r="P2562">
        <v>73.98</v>
      </c>
      <c r="Q2562">
        <v>4</v>
      </c>
      <c r="R2562" t="s">
        <v>260</v>
      </c>
      <c r="S2562" t="s">
        <v>260</v>
      </c>
      <c r="T2562" t="s">
        <v>31</v>
      </c>
      <c r="U2562" t="s">
        <v>32</v>
      </c>
      <c r="V2562" t="s">
        <v>48</v>
      </c>
      <c r="W2562">
        <v>0.79</v>
      </c>
    </row>
    <row r="2563" spans="1:23" x14ac:dyDescent="0.3">
      <c r="A2563" t="s">
        <v>1068</v>
      </c>
      <c r="B2563" t="s">
        <v>924</v>
      </c>
      <c r="D2563" s="1">
        <v>40594</v>
      </c>
      <c r="E2563" s="1">
        <v>40595</v>
      </c>
      <c r="F2563" s="1" t="str">
        <f t="shared" ref="F2563:F2626" si="174">TEXT(E2563,"mmmm")</f>
        <v>February</v>
      </c>
      <c r="G2563" s="1" t="str">
        <f t="shared" ref="G2563:G2626" si="175">TEXT(E2563,"yyyy")</f>
        <v>2011</v>
      </c>
      <c r="H2563" s="2">
        <f t="shared" ref="H2563:H2626" si="176">E2563-D2563</f>
        <v>1</v>
      </c>
      <c r="I2563" s="2" t="b">
        <f t="shared" ref="I2563:I2626" si="177">IF(H2563&lt;1,IF(AND(H2563&gt;0,H2563&lt;2),"ONE DAY", "FREE DELIVERY"))</f>
        <v>0</v>
      </c>
      <c r="J2563" t="s">
        <v>24</v>
      </c>
      <c r="K2563">
        <v>3</v>
      </c>
      <c r="L2563">
        <v>72.63</v>
      </c>
      <c r="M2563">
        <v>7.0000000000000007E-2</v>
      </c>
      <c r="N2563" t="s">
        <v>39</v>
      </c>
      <c r="O2563">
        <v>-26.94</v>
      </c>
      <c r="P2563">
        <v>22.01</v>
      </c>
      <c r="Q2563">
        <v>5.53</v>
      </c>
      <c r="R2563" t="s">
        <v>260</v>
      </c>
      <c r="S2563" t="s">
        <v>260</v>
      </c>
      <c r="T2563" t="s">
        <v>21</v>
      </c>
      <c r="U2563" t="s">
        <v>22</v>
      </c>
      <c r="V2563" t="s">
        <v>60</v>
      </c>
      <c r="W2563">
        <v>0.59</v>
      </c>
    </row>
    <row r="2564" spans="1:23" x14ac:dyDescent="0.3">
      <c r="A2564" t="s">
        <v>1365</v>
      </c>
      <c r="B2564" t="s">
        <v>1366</v>
      </c>
      <c r="D2564" s="1">
        <v>40160</v>
      </c>
      <c r="E2564" s="1">
        <v>40160</v>
      </c>
      <c r="F2564" s="1" t="str">
        <f t="shared" si="174"/>
        <v>December</v>
      </c>
      <c r="G2564" s="1" t="str">
        <f t="shared" si="175"/>
        <v>2009</v>
      </c>
      <c r="H2564" s="2">
        <f t="shared" si="176"/>
        <v>0</v>
      </c>
      <c r="I2564" s="2" t="str">
        <f t="shared" si="177"/>
        <v>FREE DELIVERY</v>
      </c>
      <c r="J2564" t="s">
        <v>52</v>
      </c>
      <c r="K2564">
        <v>22</v>
      </c>
      <c r="L2564">
        <v>118.56</v>
      </c>
      <c r="M2564">
        <v>0.06</v>
      </c>
      <c r="N2564" t="s">
        <v>39</v>
      </c>
      <c r="O2564">
        <v>-63.38</v>
      </c>
      <c r="P2564">
        <v>4.91</v>
      </c>
      <c r="Q2564">
        <v>5.68</v>
      </c>
      <c r="R2564" t="s">
        <v>260</v>
      </c>
      <c r="S2564" t="s">
        <v>260</v>
      </c>
      <c r="T2564" t="s">
        <v>21</v>
      </c>
      <c r="U2564" t="s">
        <v>22</v>
      </c>
      <c r="V2564" t="s">
        <v>29</v>
      </c>
      <c r="W2564">
        <v>0.36</v>
      </c>
    </row>
    <row r="2565" spans="1:23" x14ac:dyDescent="0.3">
      <c r="A2565" t="s">
        <v>1365</v>
      </c>
      <c r="B2565" t="s">
        <v>1366</v>
      </c>
      <c r="D2565" s="1">
        <v>40160</v>
      </c>
      <c r="E2565" s="1">
        <v>40161</v>
      </c>
      <c r="F2565" s="1" t="str">
        <f t="shared" si="174"/>
        <v>December</v>
      </c>
      <c r="G2565" s="1" t="str">
        <f t="shared" si="175"/>
        <v>2009</v>
      </c>
      <c r="H2565" s="2">
        <f t="shared" si="176"/>
        <v>1</v>
      </c>
      <c r="I2565" s="2" t="b">
        <f t="shared" si="177"/>
        <v>0</v>
      </c>
      <c r="J2565" t="s">
        <v>52</v>
      </c>
      <c r="K2565">
        <v>45</v>
      </c>
      <c r="L2565">
        <v>2145.0500000000002</v>
      </c>
      <c r="M2565">
        <v>7.0000000000000007E-2</v>
      </c>
      <c r="N2565" t="s">
        <v>39</v>
      </c>
      <c r="O2565">
        <v>1012.67</v>
      </c>
      <c r="P2565">
        <v>48.94</v>
      </c>
      <c r="Q2565">
        <v>5.86</v>
      </c>
      <c r="R2565" t="s">
        <v>260</v>
      </c>
      <c r="S2565" t="s">
        <v>260</v>
      </c>
      <c r="T2565" t="s">
        <v>21</v>
      </c>
      <c r="U2565" t="s">
        <v>22</v>
      </c>
      <c r="V2565" t="s">
        <v>43</v>
      </c>
      <c r="W2565">
        <v>0.35</v>
      </c>
    </row>
    <row r="2566" spans="1:23" x14ac:dyDescent="0.3">
      <c r="A2566" t="s">
        <v>953</v>
      </c>
      <c r="B2566" t="s">
        <v>1288</v>
      </c>
      <c r="D2566" s="1">
        <v>41023</v>
      </c>
      <c r="E2566" s="1">
        <v>41024</v>
      </c>
      <c r="F2566" s="1" t="str">
        <f t="shared" si="174"/>
        <v>April</v>
      </c>
      <c r="G2566" s="1" t="str">
        <f t="shared" si="175"/>
        <v>2012</v>
      </c>
      <c r="H2566" s="2">
        <f t="shared" si="176"/>
        <v>1</v>
      </c>
      <c r="I2566" s="2" t="b">
        <f t="shared" si="177"/>
        <v>0</v>
      </c>
      <c r="J2566" t="s">
        <v>24</v>
      </c>
      <c r="K2566">
        <v>27</v>
      </c>
      <c r="L2566">
        <v>118.18</v>
      </c>
      <c r="M2566">
        <v>0.06</v>
      </c>
      <c r="N2566" t="s">
        <v>18</v>
      </c>
      <c r="O2566">
        <v>-133.62</v>
      </c>
      <c r="P2566">
        <v>4.0599999999999996</v>
      </c>
      <c r="Q2566">
        <v>6.89</v>
      </c>
      <c r="R2566" t="s">
        <v>260</v>
      </c>
      <c r="S2566" t="s">
        <v>260</v>
      </c>
      <c r="T2566" t="s">
        <v>21</v>
      </c>
      <c r="U2566" t="s">
        <v>22</v>
      </c>
      <c r="V2566" t="s">
        <v>28</v>
      </c>
      <c r="W2566">
        <v>0.6</v>
      </c>
    </row>
    <row r="2567" spans="1:23" x14ac:dyDescent="0.3">
      <c r="A2567" t="s">
        <v>1362</v>
      </c>
      <c r="B2567" t="s">
        <v>1363</v>
      </c>
      <c r="D2567" s="1">
        <v>40962</v>
      </c>
      <c r="E2567" s="1">
        <v>40964</v>
      </c>
      <c r="F2567" s="1" t="str">
        <f t="shared" si="174"/>
        <v>February</v>
      </c>
      <c r="G2567" s="1" t="str">
        <f t="shared" si="175"/>
        <v>2012</v>
      </c>
      <c r="H2567" s="2">
        <f t="shared" si="176"/>
        <v>2</v>
      </c>
      <c r="I2567" s="2" t="b">
        <f t="shared" si="177"/>
        <v>0</v>
      </c>
      <c r="J2567" t="s">
        <v>17</v>
      </c>
      <c r="K2567">
        <v>39</v>
      </c>
      <c r="L2567">
        <v>290.3</v>
      </c>
      <c r="M2567">
        <v>7.0000000000000007E-2</v>
      </c>
      <c r="N2567" t="s">
        <v>18</v>
      </c>
      <c r="O2567">
        <v>25.16</v>
      </c>
      <c r="P2567">
        <v>7.59</v>
      </c>
      <c r="Q2567">
        <v>4</v>
      </c>
      <c r="R2567" t="s">
        <v>260</v>
      </c>
      <c r="S2567" t="s">
        <v>260</v>
      </c>
      <c r="T2567" t="s">
        <v>42</v>
      </c>
      <c r="U2567" t="s">
        <v>36</v>
      </c>
      <c r="V2567" t="s">
        <v>37</v>
      </c>
      <c r="W2567">
        <v>0.42</v>
      </c>
    </row>
    <row r="2568" spans="1:23" x14ac:dyDescent="0.3">
      <c r="A2568" t="s">
        <v>1362</v>
      </c>
      <c r="B2568" t="s">
        <v>1363</v>
      </c>
      <c r="D2568" s="1">
        <v>40962</v>
      </c>
      <c r="E2568" s="1">
        <v>40964</v>
      </c>
      <c r="F2568" s="1" t="str">
        <f t="shared" si="174"/>
        <v>February</v>
      </c>
      <c r="G2568" s="1" t="str">
        <f t="shared" si="175"/>
        <v>2012</v>
      </c>
      <c r="H2568" s="2">
        <f t="shared" si="176"/>
        <v>2</v>
      </c>
      <c r="I2568" s="2" t="b">
        <f t="shared" si="177"/>
        <v>0</v>
      </c>
      <c r="J2568" t="s">
        <v>17</v>
      </c>
      <c r="K2568">
        <v>37</v>
      </c>
      <c r="L2568">
        <v>434.11</v>
      </c>
      <c r="M2568">
        <v>0.02</v>
      </c>
      <c r="N2568" t="s">
        <v>18</v>
      </c>
      <c r="O2568">
        <v>24.85</v>
      </c>
      <c r="P2568">
        <v>11.7</v>
      </c>
      <c r="Q2568">
        <v>5.63</v>
      </c>
      <c r="R2568" t="s">
        <v>260</v>
      </c>
      <c r="S2568" t="s">
        <v>260</v>
      </c>
      <c r="T2568" t="s">
        <v>42</v>
      </c>
      <c r="U2568" t="s">
        <v>22</v>
      </c>
      <c r="V2568" t="s">
        <v>29</v>
      </c>
      <c r="W2568">
        <v>0.4</v>
      </c>
    </row>
    <row r="2569" spans="1:23" x14ac:dyDescent="0.3">
      <c r="A2569" t="s">
        <v>1362</v>
      </c>
      <c r="B2569" t="s">
        <v>1363</v>
      </c>
      <c r="D2569" s="1">
        <v>40962</v>
      </c>
      <c r="E2569" s="1">
        <v>40964</v>
      </c>
      <c r="F2569" s="1" t="str">
        <f t="shared" si="174"/>
        <v>February</v>
      </c>
      <c r="G2569" s="1" t="str">
        <f t="shared" si="175"/>
        <v>2012</v>
      </c>
      <c r="H2569" s="2">
        <f t="shared" si="176"/>
        <v>2</v>
      </c>
      <c r="I2569" s="2" t="b">
        <f t="shared" si="177"/>
        <v>0</v>
      </c>
      <c r="J2569" t="s">
        <v>17</v>
      </c>
      <c r="K2569">
        <v>42</v>
      </c>
      <c r="L2569">
        <v>288.89999999999998</v>
      </c>
      <c r="M2569">
        <v>0.02</v>
      </c>
      <c r="N2569" t="s">
        <v>18</v>
      </c>
      <c r="O2569">
        <v>96.34</v>
      </c>
      <c r="P2569">
        <v>6.98</v>
      </c>
      <c r="Q2569">
        <v>1.6</v>
      </c>
      <c r="R2569" t="s">
        <v>260</v>
      </c>
      <c r="S2569" t="s">
        <v>260</v>
      </c>
      <c r="T2569" t="s">
        <v>42</v>
      </c>
      <c r="U2569" t="s">
        <v>22</v>
      </c>
      <c r="V2569" t="s">
        <v>43</v>
      </c>
      <c r="W2569">
        <v>0.38</v>
      </c>
    </row>
    <row r="2570" spans="1:23" x14ac:dyDescent="0.3">
      <c r="A2570" t="s">
        <v>1365</v>
      </c>
      <c r="B2570" t="s">
        <v>1366</v>
      </c>
      <c r="D2570" s="1">
        <v>40930</v>
      </c>
      <c r="E2570" s="1">
        <v>40931</v>
      </c>
      <c r="F2570" s="1" t="str">
        <f t="shared" si="174"/>
        <v>January</v>
      </c>
      <c r="G2570" s="1" t="str">
        <f t="shared" si="175"/>
        <v>2012</v>
      </c>
      <c r="H2570" s="2">
        <f t="shared" si="176"/>
        <v>1</v>
      </c>
      <c r="I2570" s="2" t="b">
        <f t="shared" si="177"/>
        <v>0</v>
      </c>
      <c r="J2570" t="s">
        <v>34</v>
      </c>
      <c r="K2570">
        <v>2</v>
      </c>
      <c r="L2570">
        <v>202.64</v>
      </c>
      <c r="M2570">
        <v>0.04</v>
      </c>
      <c r="N2570" t="s">
        <v>25</v>
      </c>
      <c r="O2570">
        <v>-221.62</v>
      </c>
      <c r="P2570">
        <v>90.97</v>
      </c>
      <c r="Q2570">
        <v>14</v>
      </c>
      <c r="R2570" t="s">
        <v>260</v>
      </c>
      <c r="S2570" t="s">
        <v>260</v>
      </c>
      <c r="T2570" t="s">
        <v>21</v>
      </c>
      <c r="U2570" t="s">
        <v>32</v>
      </c>
      <c r="V2570" t="s">
        <v>94</v>
      </c>
      <c r="W2570">
        <v>0.36</v>
      </c>
    </row>
    <row r="2571" spans="1:23" x14ac:dyDescent="0.3">
      <c r="A2571" t="s">
        <v>1365</v>
      </c>
      <c r="B2571" t="s">
        <v>1366</v>
      </c>
      <c r="D2571" s="1">
        <v>40930</v>
      </c>
      <c r="E2571" s="1">
        <v>40932</v>
      </c>
      <c r="F2571" s="1" t="str">
        <f t="shared" si="174"/>
        <v>January</v>
      </c>
      <c r="G2571" s="1" t="str">
        <f t="shared" si="175"/>
        <v>2012</v>
      </c>
      <c r="H2571" s="2">
        <f t="shared" si="176"/>
        <v>2</v>
      </c>
      <c r="I2571" s="2" t="b">
        <f t="shared" si="177"/>
        <v>0</v>
      </c>
      <c r="J2571" t="s">
        <v>34</v>
      </c>
      <c r="K2571">
        <v>23</v>
      </c>
      <c r="L2571">
        <v>133.69</v>
      </c>
      <c r="M2571">
        <v>0.08</v>
      </c>
      <c r="N2571" t="s">
        <v>18</v>
      </c>
      <c r="O2571">
        <v>-92.23</v>
      </c>
      <c r="P2571">
        <v>5.98</v>
      </c>
      <c r="Q2571">
        <v>7.15</v>
      </c>
      <c r="R2571" t="s">
        <v>260</v>
      </c>
      <c r="S2571" t="s">
        <v>260</v>
      </c>
      <c r="T2571" t="s">
        <v>21</v>
      </c>
      <c r="U2571" t="s">
        <v>22</v>
      </c>
      <c r="V2571" t="s">
        <v>43</v>
      </c>
      <c r="W2571">
        <v>0.36</v>
      </c>
    </row>
    <row r="2572" spans="1:23" x14ac:dyDescent="0.3">
      <c r="A2572" t="s">
        <v>1173</v>
      </c>
      <c r="B2572" t="s">
        <v>1364</v>
      </c>
      <c r="D2572" s="1">
        <v>40790</v>
      </c>
      <c r="E2572" s="1">
        <v>40792</v>
      </c>
      <c r="F2572" s="1" t="str">
        <f t="shared" si="174"/>
        <v>September</v>
      </c>
      <c r="G2572" s="1" t="str">
        <f t="shared" si="175"/>
        <v>2011</v>
      </c>
      <c r="H2572" s="2">
        <f t="shared" si="176"/>
        <v>2</v>
      </c>
      <c r="I2572" s="2" t="b">
        <f t="shared" si="177"/>
        <v>0</v>
      </c>
      <c r="J2572" t="s">
        <v>52</v>
      </c>
      <c r="K2572">
        <v>18</v>
      </c>
      <c r="L2572">
        <v>33.96</v>
      </c>
      <c r="M2572">
        <v>0</v>
      </c>
      <c r="N2572" t="s">
        <v>18</v>
      </c>
      <c r="O2572">
        <v>0.1</v>
      </c>
      <c r="P2572">
        <v>1.76</v>
      </c>
      <c r="Q2572">
        <v>0.7</v>
      </c>
      <c r="R2572" t="s">
        <v>260</v>
      </c>
      <c r="S2572" t="s">
        <v>260</v>
      </c>
      <c r="T2572" t="s">
        <v>42</v>
      </c>
      <c r="U2572" t="s">
        <v>22</v>
      </c>
      <c r="V2572" t="s">
        <v>60</v>
      </c>
      <c r="W2572">
        <v>0.56000000000000005</v>
      </c>
    </row>
    <row r="2573" spans="1:23" x14ac:dyDescent="0.3">
      <c r="A2573" t="s">
        <v>953</v>
      </c>
      <c r="B2573" t="s">
        <v>1288</v>
      </c>
      <c r="D2573" s="1">
        <v>40869</v>
      </c>
      <c r="E2573" s="1">
        <v>40871</v>
      </c>
      <c r="F2573" s="1" t="str">
        <f t="shared" si="174"/>
        <v>November</v>
      </c>
      <c r="G2573" s="1" t="str">
        <f t="shared" si="175"/>
        <v>2011</v>
      </c>
      <c r="H2573" s="2">
        <f t="shared" si="176"/>
        <v>2</v>
      </c>
      <c r="I2573" s="2" t="b">
        <f t="shared" si="177"/>
        <v>0</v>
      </c>
      <c r="J2573" t="s">
        <v>44</v>
      </c>
      <c r="K2573">
        <v>45</v>
      </c>
      <c r="L2573">
        <v>5181.08</v>
      </c>
      <c r="M2573">
        <v>0.01</v>
      </c>
      <c r="N2573" t="s">
        <v>25</v>
      </c>
      <c r="O2573">
        <v>-1623.6</v>
      </c>
      <c r="P2573">
        <v>114.98</v>
      </c>
      <c r="Q2573">
        <v>58.72</v>
      </c>
      <c r="R2573" t="s">
        <v>260</v>
      </c>
      <c r="S2573" t="s">
        <v>260</v>
      </c>
      <c r="T2573" t="s">
        <v>27</v>
      </c>
      <c r="U2573" t="s">
        <v>36</v>
      </c>
      <c r="V2573" t="s">
        <v>54</v>
      </c>
      <c r="W2573">
        <v>0.76</v>
      </c>
    </row>
    <row r="2574" spans="1:23" x14ac:dyDescent="0.3">
      <c r="A2574" t="s">
        <v>953</v>
      </c>
      <c r="B2574" t="s">
        <v>1288</v>
      </c>
      <c r="D2574" s="1">
        <v>40869</v>
      </c>
      <c r="E2574" s="1">
        <v>40870</v>
      </c>
      <c r="F2574" s="1" t="str">
        <f t="shared" si="174"/>
        <v>November</v>
      </c>
      <c r="G2574" s="1" t="str">
        <f t="shared" si="175"/>
        <v>2011</v>
      </c>
      <c r="H2574" s="2">
        <f t="shared" si="176"/>
        <v>1</v>
      </c>
      <c r="I2574" s="2" t="b">
        <f t="shared" si="177"/>
        <v>0</v>
      </c>
      <c r="J2574" t="s">
        <v>44</v>
      </c>
      <c r="K2574">
        <v>38</v>
      </c>
      <c r="L2574">
        <v>10567.45</v>
      </c>
      <c r="M2574">
        <v>0.1</v>
      </c>
      <c r="N2574" t="s">
        <v>18</v>
      </c>
      <c r="O2574">
        <v>2925.37</v>
      </c>
      <c r="P2574">
        <v>299.99</v>
      </c>
      <c r="Q2574">
        <v>11.64</v>
      </c>
      <c r="R2574" t="s">
        <v>260</v>
      </c>
      <c r="S2574" t="s">
        <v>260</v>
      </c>
      <c r="T2574" t="s">
        <v>27</v>
      </c>
      <c r="U2574" t="s">
        <v>32</v>
      </c>
      <c r="V2574" t="s">
        <v>62</v>
      </c>
      <c r="W2574">
        <v>0.5</v>
      </c>
    </row>
    <row r="2575" spans="1:23" x14ac:dyDescent="0.3">
      <c r="A2575" t="s">
        <v>953</v>
      </c>
      <c r="B2575" t="s">
        <v>1288</v>
      </c>
      <c r="D2575" s="1">
        <v>40869</v>
      </c>
      <c r="E2575" s="1">
        <v>40871</v>
      </c>
      <c r="F2575" s="1" t="str">
        <f t="shared" si="174"/>
        <v>November</v>
      </c>
      <c r="G2575" s="1" t="str">
        <f t="shared" si="175"/>
        <v>2011</v>
      </c>
      <c r="H2575" s="2">
        <f t="shared" si="176"/>
        <v>2</v>
      </c>
      <c r="I2575" s="2" t="b">
        <f t="shared" si="177"/>
        <v>0</v>
      </c>
      <c r="J2575" t="s">
        <v>44</v>
      </c>
      <c r="K2575">
        <v>38</v>
      </c>
      <c r="L2575">
        <v>1679.04</v>
      </c>
      <c r="M2575">
        <v>0.01</v>
      </c>
      <c r="N2575" t="s">
        <v>18</v>
      </c>
      <c r="O2575">
        <v>324.47000000000003</v>
      </c>
      <c r="P2575">
        <v>40.97</v>
      </c>
      <c r="Q2575">
        <v>14.45</v>
      </c>
      <c r="R2575" t="s">
        <v>260</v>
      </c>
      <c r="S2575" t="s">
        <v>260</v>
      </c>
      <c r="T2575" t="s">
        <v>27</v>
      </c>
      <c r="U2575" t="s">
        <v>36</v>
      </c>
      <c r="V2575" t="s">
        <v>37</v>
      </c>
      <c r="W2575">
        <v>0.56999999999999995</v>
      </c>
    </row>
    <row r="2576" spans="1:23" x14ac:dyDescent="0.3">
      <c r="A2576" t="s">
        <v>953</v>
      </c>
      <c r="B2576" t="s">
        <v>1288</v>
      </c>
      <c r="D2576" s="1">
        <v>40869</v>
      </c>
      <c r="E2576" s="1">
        <v>40871</v>
      </c>
      <c r="F2576" s="1" t="str">
        <f t="shared" si="174"/>
        <v>November</v>
      </c>
      <c r="G2576" s="1" t="str">
        <f t="shared" si="175"/>
        <v>2011</v>
      </c>
      <c r="H2576" s="2">
        <f t="shared" si="176"/>
        <v>2</v>
      </c>
      <c r="I2576" s="2" t="b">
        <f t="shared" si="177"/>
        <v>0</v>
      </c>
      <c r="J2576" t="s">
        <v>44</v>
      </c>
      <c r="K2576">
        <v>2</v>
      </c>
      <c r="L2576">
        <v>2055.9699999999998</v>
      </c>
      <c r="M2576">
        <v>0.05</v>
      </c>
      <c r="N2576" t="s">
        <v>39</v>
      </c>
      <c r="O2576">
        <v>-2342.0100000000002</v>
      </c>
      <c r="P2576">
        <v>999.99</v>
      </c>
      <c r="Q2576">
        <v>13.99</v>
      </c>
      <c r="R2576" t="s">
        <v>260</v>
      </c>
      <c r="S2576" t="s">
        <v>260</v>
      </c>
      <c r="T2576" t="s">
        <v>27</v>
      </c>
      <c r="U2576" t="s">
        <v>32</v>
      </c>
      <c r="V2576" t="s">
        <v>94</v>
      </c>
      <c r="W2576">
        <v>0.36</v>
      </c>
    </row>
    <row r="2577" spans="1:23" x14ac:dyDescent="0.3">
      <c r="A2577" t="s">
        <v>953</v>
      </c>
      <c r="B2577" t="s">
        <v>1288</v>
      </c>
      <c r="D2577" s="1">
        <v>40170</v>
      </c>
      <c r="E2577" s="1">
        <v>40171</v>
      </c>
      <c r="F2577" s="1" t="str">
        <f t="shared" si="174"/>
        <v>December</v>
      </c>
      <c r="G2577" s="1" t="str">
        <f t="shared" si="175"/>
        <v>2009</v>
      </c>
      <c r="H2577" s="2">
        <f t="shared" si="176"/>
        <v>1</v>
      </c>
      <c r="I2577" s="2" t="b">
        <f t="shared" si="177"/>
        <v>0</v>
      </c>
      <c r="J2577" t="s">
        <v>24</v>
      </c>
      <c r="K2577">
        <v>2</v>
      </c>
      <c r="L2577">
        <v>383.45</v>
      </c>
      <c r="M2577">
        <v>0.06</v>
      </c>
      <c r="N2577" t="s">
        <v>25</v>
      </c>
      <c r="O2577">
        <v>-244.47</v>
      </c>
      <c r="P2577">
        <v>180.98</v>
      </c>
      <c r="Q2577">
        <v>26.2</v>
      </c>
      <c r="R2577" t="s">
        <v>260</v>
      </c>
      <c r="S2577" t="s">
        <v>260</v>
      </c>
      <c r="T2577" t="s">
        <v>21</v>
      </c>
      <c r="U2577" t="s">
        <v>36</v>
      </c>
      <c r="V2577" t="s">
        <v>67</v>
      </c>
      <c r="W2577">
        <v>0.59</v>
      </c>
    </row>
    <row r="2578" spans="1:23" x14ac:dyDescent="0.3">
      <c r="A2578" t="s">
        <v>1369</v>
      </c>
      <c r="B2578" t="s">
        <v>1370</v>
      </c>
      <c r="D2578" s="1">
        <v>40839</v>
      </c>
      <c r="E2578" s="1">
        <v>40839</v>
      </c>
      <c r="F2578" s="1" t="str">
        <f t="shared" si="174"/>
        <v>October</v>
      </c>
      <c r="G2578" s="1" t="str">
        <f t="shared" si="175"/>
        <v>2011</v>
      </c>
      <c r="H2578" s="2">
        <f t="shared" si="176"/>
        <v>0</v>
      </c>
      <c r="I2578" s="2" t="str">
        <f t="shared" si="177"/>
        <v>FREE DELIVERY</v>
      </c>
      <c r="J2578" t="s">
        <v>34</v>
      </c>
      <c r="K2578">
        <v>44</v>
      </c>
      <c r="L2578">
        <v>1102.28</v>
      </c>
      <c r="M2578">
        <v>0.03</v>
      </c>
      <c r="N2578" t="s">
        <v>18</v>
      </c>
      <c r="O2578">
        <v>389.61</v>
      </c>
      <c r="P2578">
        <v>23.99</v>
      </c>
      <c r="Q2578">
        <v>6.71</v>
      </c>
      <c r="R2578" t="s">
        <v>260</v>
      </c>
      <c r="S2578" t="s">
        <v>260</v>
      </c>
      <c r="T2578" t="s">
        <v>31</v>
      </c>
      <c r="U2578" t="s">
        <v>22</v>
      </c>
      <c r="V2578" t="s">
        <v>51</v>
      </c>
      <c r="W2578">
        <v>0.35</v>
      </c>
    </row>
    <row r="2579" spans="1:23" x14ac:dyDescent="0.3">
      <c r="A2579" t="s">
        <v>1371</v>
      </c>
      <c r="B2579" t="s">
        <v>1372</v>
      </c>
      <c r="D2579" s="1">
        <v>39873</v>
      </c>
      <c r="E2579" s="1">
        <v>39875</v>
      </c>
      <c r="F2579" s="1" t="str">
        <f t="shared" si="174"/>
        <v>March</v>
      </c>
      <c r="G2579" s="1" t="str">
        <f t="shared" si="175"/>
        <v>2009</v>
      </c>
      <c r="H2579" s="2">
        <f t="shared" si="176"/>
        <v>2</v>
      </c>
      <c r="I2579" s="2" t="b">
        <f t="shared" si="177"/>
        <v>0</v>
      </c>
      <c r="J2579" t="s">
        <v>17</v>
      </c>
      <c r="K2579">
        <v>10</v>
      </c>
      <c r="L2579">
        <v>866.66</v>
      </c>
      <c r="M2579">
        <v>0.09</v>
      </c>
      <c r="N2579" t="s">
        <v>25</v>
      </c>
      <c r="O2579">
        <v>35.29</v>
      </c>
      <c r="P2579">
        <v>90.97</v>
      </c>
      <c r="Q2579">
        <v>14</v>
      </c>
      <c r="R2579" t="s">
        <v>260</v>
      </c>
      <c r="S2579" t="s">
        <v>260</v>
      </c>
      <c r="T2579" t="s">
        <v>42</v>
      </c>
      <c r="U2579" t="s">
        <v>32</v>
      </c>
      <c r="V2579" t="s">
        <v>94</v>
      </c>
      <c r="W2579">
        <v>0.36</v>
      </c>
    </row>
    <row r="2580" spans="1:23" x14ac:dyDescent="0.3">
      <c r="A2580" t="s">
        <v>1166</v>
      </c>
      <c r="B2580" t="s">
        <v>1373</v>
      </c>
      <c r="D2580" s="1">
        <v>41127</v>
      </c>
      <c r="E2580" s="1">
        <v>41128</v>
      </c>
      <c r="F2580" s="1" t="str">
        <f t="shared" si="174"/>
        <v>August</v>
      </c>
      <c r="G2580" s="1" t="str">
        <f t="shared" si="175"/>
        <v>2012</v>
      </c>
      <c r="H2580" s="2">
        <f t="shared" si="176"/>
        <v>1</v>
      </c>
      <c r="I2580" s="2" t="b">
        <f t="shared" si="177"/>
        <v>0</v>
      </c>
      <c r="J2580" t="s">
        <v>24</v>
      </c>
      <c r="K2580">
        <v>16</v>
      </c>
      <c r="L2580">
        <v>109.7</v>
      </c>
      <c r="M2580">
        <v>0.03</v>
      </c>
      <c r="N2580" t="s">
        <v>18</v>
      </c>
      <c r="O2580">
        <v>-106.77</v>
      </c>
      <c r="P2580">
        <v>5.98</v>
      </c>
      <c r="Q2580">
        <v>10.39</v>
      </c>
      <c r="R2580" t="s">
        <v>260</v>
      </c>
      <c r="S2580" t="s">
        <v>260</v>
      </c>
      <c r="T2580" t="s">
        <v>42</v>
      </c>
      <c r="U2580" t="s">
        <v>22</v>
      </c>
      <c r="V2580" t="s">
        <v>43</v>
      </c>
      <c r="W2580">
        <v>0.4</v>
      </c>
    </row>
    <row r="2581" spans="1:23" x14ac:dyDescent="0.3">
      <c r="A2581" t="s">
        <v>1166</v>
      </c>
      <c r="B2581" t="s">
        <v>1373</v>
      </c>
      <c r="D2581" s="1">
        <v>41127</v>
      </c>
      <c r="E2581" s="1">
        <v>41129</v>
      </c>
      <c r="F2581" s="1" t="str">
        <f t="shared" si="174"/>
        <v>August</v>
      </c>
      <c r="G2581" s="1" t="str">
        <f t="shared" si="175"/>
        <v>2012</v>
      </c>
      <c r="H2581" s="2">
        <f t="shared" si="176"/>
        <v>2</v>
      </c>
      <c r="I2581" s="2" t="b">
        <f t="shared" si="177"/>
        <v>0</v>
      </c>
      <c r="J2581" t="s">
        <v>24</v>
      </c>
      <c r="K2581">
        <v>26</v>
      </c>
      <c r="L2581">
        <v>80.89</v>
      </c>
      <c r="M2581">
        <v>0.03</v>
      </c>
      <c r="N2581" t="s">
        <v>18</v>
      </c>
      <c r="O2581">
        <v>23.37</v>
      </c>
      <c r="P2581">
        <v>2.94</v>
      </c>
      <c r="Q2581">
        <v>0.81</v>
      </c>
      <c r="R2581" t="s">
        <v>260</v>
      </c>
      <c r="S2581" t="s">
        <v>260</v>
      </c>
      <c r="T2581" t="s">
        <v>42</v>
      </c>
      <c r="U2581" t="s">
        <v>22</v>
      </c>
      <c r="V2581" t="s">
        <v>60</v>
      </c>
      <c r="W2581">
        <v>0.4</v>
      </c>
    </row>
    <row r="2582" spans="1:23" x14ac:dyDescent="0.3">
      <c r="A2582" t="s">
        <v>1173</v>
      </c>
      <c r="B2582" t="s">
        <v>927</v>
      </c>
      <c r="D2582" s="1">
        <v>40139</v>
      </c>
      <c r="E2582" s="1">
        <v>40140</v>
      </c>
      <c r="F2582" s="1" t="str">
        <f t="shared" si="174"/>
        <v>November</v>
      </c>
      <c r="G2582" s="1" t="str">
        <f t="shared" si="175"/>
        <v>2009</v>
      </c>
      <c r="H2582" s="2">
        <f t="shared" si="176"/>
        <v>1</v>
      </c>
      <c r="I2582" s="2" t="b">
        <f t="shared" si="177"/>
        <v>0</v>
      </c>
      <c r="J2582" t="s">
        <v>44</v>
      </c>
      <c r="K2582">
        <v>48</v>
      </c>
      <c r="L2582">
        <v>1497.3175000000001</v>
      </c>
      <c r="M2582">
        <v>0.01</v>
      </c>
      <c r="N2582" t="s">
        <v>18</v>
      </c>
      <c r="O2582">
        <v>836.51</v>
      </c>
      <c r="P2582">
        <v>35.99</v>
      </c>
      <c r="Q2582">
        <v>0.99</v>
      </c>
      <c r="R2582" t="s">
        <v>260</v>
      </c>
      <c r="S2582" t="s">
        <v>260</v>
      </c>
      <c r="T2582" t="s">
        <v>21</v>
      </c>
      <c r="U2582" t="s">
        <v>32</v>
      </c>
      <c r="V2582" t="s">
        <v>33</v>
      </c>
      <c r="W2582">
        <v>0.35</v>
      </c>
    </row>
    <row r="2583" spans="1:23" x14ac:dyDescent="0.3">
      <c r="A2583" t="s">
        <v>1362</v>
      </c>
      <c r="B2583" t="s">
        <v>1363</v>
      </c>
      <c r="D2583" s="1">
        <v>40857</v>
      </c>
      <c r="E2583" s="1">
        <v>40858</v>
      </c>
      <c r="F2583" s="1" t="str">
        <f t="shared" si="174"/>
        <v>November</v>
      </c>
      <c r="G2583" s="1" t="str">
        <f t="shared" si="175"/>
        <v>2011</v>
      </c>
      <c r="H2583" s="2">
        <f t="shared" si="176"/>
        <v>1</v>
      </c>
      <c r="I2583" s="2" t="b">
        <f t="shared" si="177"/>
        <v>0</v>
      </c>
      <c r="J2583" t="s">
        <v>34</v>
      </c>
      <c r="K2583">
        <v>35</v>
      </c>
      <c r="L2583">
        <v>1154.1400000000001</v>
      </c>
      <c r="M2583">
        <v>7.0000000000000007E-2</v>
      </c>
      <c r="N2583" t="s">
        <v>18</v>
      </c>
      <c r="O2583">
        <v>-36</v>
      </c>
      <c r="P2583">
        <v>32.979999999999997</v>
      </c>
      <c r="Q2583">
        <v>5.5</v>
      </c>
      <c r="R2583" t="s">
        <v>260</v>
      </c>
      <c r="S2583" t="s">
        <v>260</v>
      </c>
      <c r="T2583" t="s">
        <v>42</v>
      </c>
      <c r="U2583" t="s">
        <v>32</v>
      </c>
      <c r="V2583" t="s">
        <v>48</v>
      </c>
      <c r="W2583">
        <v>0.75</v>
      </c>
    </row>
    <row r="2584" spans="1:23" x14ac:dyDescent="0.3">
      <c r="A2584" t="s">
        <v>1362</v>
      </c>
      <c r="B2584" t="s">
        <v>1363</v>
      </c>
      <c r="D2584" s="1">
        <v>40857</v>
      </c>
      <c r="E2584" s="1">
        <v>40858</v>
      </c>
      <c r="F2584" s="1" t="str">
        <f t="shared" si="174"/>
        <v>November</v>
      </c>
      <c r="G2584" s="1" t="str">
        <f t="shared" si="175"/>
        <v>2011</v>
      </c>
      <c r="H2584" s="2">
        <f t="shared" si="176"/>
        <v>1</v>
      </c>
      <c r="I2584" s="2" t="b">
        <f t="shared" si="177"/>
        <v>0</v>
      </c>
      <c r="J2584" t="s">
        <v>34</v>
      </c>
      <c r="K2584">
        <v>37</v>
      </c>
      <c r="L2584">
        <v>223.82</v>
      </c>
      <c r="M2584">
        <v>0.09</v>
      </c>
      <c r="N2584" t="s">
        <v>18</v>
      </c>
      <c r="O2584">
        <v>-249.11</v>
      </c>
      <c r="P2584">
        <v>5.98</v>
      </c>
      <c r="Q2584">
        <v>10.39</v>
      </c>
      <c r="R2584" t="s">
        <v>260</v>
      </c>
      <c r="S2584" t="s">
        <v>260</v>
      </c>
      <c r="T2584" t="s">
        <v>42</v>
      </c>
      <c r="U2584" t="s">
        <v>22</v>
      </c>
      <c r="V2584" t="s">
        <v>43</v>
      </c>
      <c r="W2584">
        <v>0.4</v>
      </c>
    </row>
    <row r="2585" spans="1:23" x14ac:dyDescent="0.3">
      <c r="A2585" t="s">
        <v>1362</v>
      </c>
      <c r="B2585" t="s">
        <v>1363</v>
      </c>
      <c r="D2585" s="1">
        <v>40857</v>
      </c>
      <c r="E2585" s="1">
        <v>40859</v>
      </c>
      <c r="F2585" s="1" t="str">
        <f t="shared" si="174"/>
        <v>November</v>
      </c>
      <c r="G2585" s="1" t="str">
        <f t="shared" si="175"/>
        <v>2011</v>
      </c>
      <c r="H2585" s="2">
        <f t="shared" si="176"/>
        <v>2</v>
      </c>
      <c r="I2585" s="2" t="b">
        <f t="shared" si="177"/>
        <v>0</v>
      </c>
      <c r="J2585" t="s">
        <v>34</v>
      </c>
      <c r="K2585">
        <v>1</v>
      </c>
      <c r="L2585">
        <v>61.463500000000003</v>
      </c>
      <c r="M2585">
        <v>0.05</v>
      </c>
      <c r="N2585" t="s">
        <v>18</v>
      </c>
      <c r="O2585">
        <v>-261.35000000000002</v>
      </c>
      <c r="P2585">
        <v>65.989999999999995</v>
      </c>
      <c r="Q2585">
        <v>8.99</v>
      </c>
      <c r="R2585" t="s">
        <v>260</v>
      </c>
      <c r="S2585" t="s">
        <v>260</v>
      </c>
      <c r="T2585" t="s">
        <v>42</v>
      </c>
      <c r="U2585" t="s">
        <v>32</v>
      </c>
      <c r="V2585" t="s">
        <v>33</v>
      </c>
      <c r="W2585">
        <v>0.56000000000000005</v>
      </c>
    </row>
    <row r="2586" spans="1:23" x14ac:dyDescent="0.3">
      <c r="A2586" t="s">
        <v>1362</v>
      </c>
      <c r="B2586" t="s">
        <v>1363</v>
      </c>
      <c r="D2586" s="1">
        <v>40857</v>
      </c>
      <c r="E2586" s="1">
        <v>40859</v>
      </c>
      <c r="F2586" s="1" t="str">
        <f t="shared" si="174"/>
        <v>November</v>
      </c>
      <c r="G2586" s="1" t="str">
        <f t="shared" si="175"/>
        <v>2011</v>
      </c>
      <c r="H2586" s="2">
        <f t="shared" si="176"/>
        <v>2</v>
      </c>
      <c r="I2586" s="2" t="b">
        <f t="shared" si="177"/>
        <v>0</v>
      </c>
      <c r="J2586" t="s">
        <v>34</v>
      </c>
      <c r="K2586">
        <v>25</v>
      </c>
      <c r="L2586">
        <v>122.09</v>
      </c>
      <c r="M2586">
        <v>0.1</v>
      </c>
      <c r="N2586" t="s">
        <v>18</v>
      </c>
      <c r="O2586">
        <v>14.11</v>
      </c>
      <c r="P2586">
        <v>5.18</v>
      </c>
      <c r="Q2586">
        <v>2.04</v>
      </c>
      <c r="R2586" t="s">
        <v>260</v>
      </c>
      <c r="S2586" t="s">
        <v>260</v>
      </c>
      <c r="T2586" t="s">
        <v>42</v>
      </c>
      <c r="U2586" t="s">
        <v>22</v>
      </c>
      <c r="V2586" t="s">
        <v>43</v>
      </c>
      <c r="W2586">
        <v>0.36</v>
      </c>
    </row>
    <row r="2587" spans="1:23" x14ac:dyDescent="0.3">
      <c r="A2587" t="s">
        <v>1168</v>
      </c>
      <c r="B2587" t="s">
        <v>1360</v>
      </c>
      <c r="D2587" s="1">
        <v>39840</v>
      </c>
      <c r="E2587" s="1">
        <v>39841</v>
      </c>
      <c r="F2587" s="1" t="str">
        <f t="shared" si="174"/>
        <v>January</v>
      </c>
      <c r="G2587" s="1" t="str">
        <f t="shared" si="175"/>
        <v>2009</v>
      </c>
      <c r="H2587" s="2">
        <f t="shared" si="176"/>
        <v>1</v>
      </c>
      <c r="I2587" s="2" t="b">
        <f t="shared" si="177"/>
        <v>0</v>
      </c>
      <c r="J2587" t="s">
        <v>34</v>
      </c>
      <c r="K2587">
        <v>38</v>
      </c>
      <c r="L2587">
        <v>6121.1985000000004</v>
      </c>
      <c r="M2587">
        <v>0.08</v>
      </c>
      <c r="N2587" t="s">
        <v>18</v>
      </c>
      <c r="O2587">
        <v>1312.34</v>
      </c>
      <c r="P2587">
        <v>205.99</v>
      </c>
      <c r="Q2587">
        <v>2.5</v>
      </c>
      <c r="R2587" t="s">
        <v>260</v>
      </c>
      <c r="S2587" t="s">
        <v>260</v>
      </c>
      <c r="T2587" t="s">
        <v>42</v>
      </c>
      <c r="U2587" t="s">
        <v>32</v>
      </c>
      <c r="V2587" t="s">
        <v>33</v>
      </c>
      <c r="W2587">
        <v>0.59</v>
      </c>
    </row>
    <row r="2588" spans="1:23" x14ac:dyDescent="0.3">
      <c r="A2588" t="s">
        <v>953</v>
      </c>
      <c r="B2588" t="s">
        <v>1288</v>
      </c>
      <c r="D2588" s="1">
        <v>40502</v>
      </c>
      <c r="E2588" s="1">
        <v>40502</v>
      </c>
      <c r="F2588" s="1" t="str">
        <f t="shared" si="174"/>
        <v>November</v>
      </c>
      <c r="G2588" s="1" t="str">
        <f t="shared" si="175"/>
        <v>2010</v>
      </c>
      <c r="H2588" s="2">
        <f t="shared" si="176"/>
        <v>0</v>
      </c>
      <c r="I2588" s="2" t="str">
        <f t="shared" si="177"/>
        <v>FREE DELIVERY</v>
      </c>
      <c r="J2588" t="s">
        <v>24</v>
      </c>
      <c r="K2588">
        <v>44</v>
      </c>
      <c r="L2588">
        <v>614.34</v>
      </c>
      <c r="M2588">
        <v>0.02</v>
      </c>
      <c r="N2588" t="s">
        <v>18</v>
      </c>
      <c r="O2588">
        <v>-171.7</v>
      </c>
      <c r="P2588">
        <v>14.03</v>
      </c>
      <c r="Q2588">
        <v>9.3699999999999992</v>
      </c>
      <c r="R2588" t="s">
        <v>260</v>
      </c>
      <c r="S2588" t="s">
        <v>260</v>
      </c>
      <c r="T2588" t="s">
        <v>21</v>
      </c>
      <c r="U2588" t="s">
        <v>22</v>
      </c>
      <c r="V2588" t="s">
        <v>23</v>
      </c>
      <c r="W2588">
        <v>0.56000000000000005</v>
      </c>
    </row>
    <row r="2589" spans="1:23" x14ac:dyDescent="0.3">
      <c r="A2589" t="s">
        <v>1168</v>
      </c>
      <c r="B2589" t="s">
        <v>1360</v>
      </c>
      <c r="D2589" s="1">
        <v>40917</v>
      </c>
      <c r="E2589" s="1">
        <v>40919</v>
      </c>
      <c r="F2589" s="1" t="str">
        <f t="shared" si="174"/>
        <v>January</v>
      </c>
      <c r="G2589" s="1" t="str">
        <f t="shared" si="175"/>
        <v>2012</v>
      </c>
      <c r="H2589" s="2">
        <f t="shared" si="176"/>
        <v>2</v>
      </c>
      <c r="I2589" s="2" t="b">
        <f t="shared" si="177"/>
        <v>0</v>
      </c>
      <c r="J2589" t="s">
        <v>24</v>
      </c>
      <c r="K2589">
        <v>39</v>
      </c>
      <c r="L2589">
        <v>278.90199999999999</v>
      </c>
      <c r="M2589">
        <v>0.04</v>
      </c>
      <c r="N2589" t="s">
        <v>39</v>
      </c>
      <c r="O2589">
        <v>-104.47</v>
      </c>
      <c r="P2589">
        <v>7.99</v>
      </c>
      <c r="Q2589">
        <v>5.03</v>
      </c>
      <c r="R2589" t="s">
        <v>260</v>
      </c>
      <c r="S2589" t="s">
        <v>260</v>
      </c>
      <c r="T2589" t="s">
        <v>42</v>
      </c>
      <c r="U2589" t="s">
        <v>32</v>
      </c>
      <c r="V2589" t="s">
        <v>33</v>
      </c>
      <c r="W2589">
        <v>0.6</v>
      </c>
    </row>
    <row r="2590" spans="1:23" x14ac:dyDescent="0.3">
      <c r="A2590" t="s">
        <v>983</v>
      </c>
      <c r="B2590" t="s">
        <v>1361</v>
      </c>
      <c r="D2590" s="1">
        <v>39890</v>
      </c>
      <c r="E2590" s="1">
        <v>39890</v>
      </c>
      <c r="F2590" s="1" t="str">
        <f t="shared" si="174"/>
        <v>March</v>
      </c>
      <c r="G2590" s="1" t="str">
        <f t="shared" si="175"/>
        <v>2009</v>
      </c>
      <c r="H2590" s="2">
        <f t="shared" si="176"/>
        <v>0</v>
      </c>
      <c r="I2590" s="2" t="str">
        <f t="shared" si="177"/>
        <v>FREE DELIVERY</v>
      </c>
      <c r="J2590" t="s">
        <v>52</v>
      </c>
      <c r="K2590">
        <v>19</v>
      </c>
      <c r="L2590">
        <v>356.46449999999999</v>
      </c>
      <c r="M2590">
        <v>0.01</v>
      </c>
      <c r="N2590" t="s">
        <v>18</v>
      </c>
      <c r="O2590">
        <v>-9.11</v>
      </c>
      <c r="P2590">
        <v>20.99</v>
      </c>
      <c r="Q2590">
        <v>4.8099999999999996</v>
      </c>
      <c r="R2590" t="s">
        <v>260</v>
      </c>
      <c r="S2590" t="s">
        <v>260</v>
      </c>
      <c r="T2590" t="s">
        <v>31</v>
      </c>
      <c r="U2590" t="s">
        <v>32</v>
      </c>
      <c r="V2590" t="s">
        <v>33</v>
      </c>
      <c r="W2590">
        <v>0.57999999999999996</v>
      </c>
    </row>
    <row r="2591" spans="1:23" x14ac:dyDescent="0.3">
      <c r="A2591" t="s">
        <v>983</v>
      </c>
      <c r="B2591" t="s">
        <v>1361</v>
      </c>
      <c r="D2591" s="1">
        <v>40646</v>
      </c>
      <c r="E2591" s="1">
        <v>40648</v>
      </c>
      <c r="F2591" s="1" t="str">
        <f t="shared" si="174"/>
        <v>April</v>
      </c>
      <c r="G2591" s="1" t="str">
        <f t="shared" si="175"/>
        <v>2011</v>
      </c>
      <c r="H2591" s="2">
        <f t="shared" si="176"/>
        <v>2</v>
      </c>
      <c r="I2591" s="2" t="b">
        <f t="shared" si="177"/>
        <v>0</v>
      </c>
      <c r="J2591" t="s">
        <v>52</v>
      </c>
      <c r="K2591">
        <v>19</v>
      </c>
      <c r="L2591">
        <v>71.77</v>
      </c>
      <c r="M2591">
        <v>0.03</v>
      </c>
      <c r="N2591" t="s">
        <v>18</v>
      </c>
      <c r="O2591">
        <v>22.71</v>
      </c>
      <c r="P2591">
        <v>3.78</v>
      </c>
      <c r="Q2591">
        <v>0.71</v>
      </c>
      <c r="R2591" t="s">
        <v>260</v>
      </c>
      <c r="S2591" t="s">
        <v>260</v>
      </c>
      <c r="T2591" t="s">
        <v>31</v>
      </c>
      <c r="U2591" t="s">
        <v>22</v>
      </c>
      <c r="V2591" t="s">
        <v>46</v>
      </c>
      <c r="W2591">
        <v>0.39</v>
      </c>
    </row>
    <row r="2592" spans="1:23" x14ac:dyDescent="0.3">
      <c r="A2592" t="s">
        <v>1374</v>
      </c>
      <c r="B2592" t="s">
        <v>1375</v>
      </c>
      <c r="D2592" s="1">
        <v>41111</v>
      </c>
      <c r="E2592" s="1">
        <v>41115</v>
      </c>
      <c r="F2592" s="1" t="str">
        <f t="shared" si="174"/>
        <v>July</v>
      </c>
      <c r="G2592" s="1" t="str">
        <f t="shared" si="175"/>
        <v>2012</v>
      </c>
      <c r="H2592" s="2">
        <f t="shared" si="176"/>
        <v>4</v>
      </c>
      <c r="I2592" s="2" t="b">
        <f t="shared" si="177"/>
        <v>0</v>
      </c>
      <c r="J2592" t="s">
        <v>17</v>
      </c>
      <c r="K2592">
        <v>31</v>
      </c>
      <c r="L2592">
        <v>480.43</v>
      </c>
      <c r="M2592">
        <v>0.06</v>
      </c>
      <c r="N2592" t="s">
        <v>18</v>
      </c>
      <c r="O2592">
        <v>50.59</v>
      </c>
      <c r="P2592">
        <v>14.98</v>
      </c>
      <c r="Q2592">
        <v>8.99</v>
      </c>
      <c r="R2592" t="s">
        <v>260</v>
      </c>
      <c r="S2592" t="s">
        <v>260</v>
      </c>
      <c r="T2592" t="s">
        <v>42</v>
      </c>
      <c r="U2592" t="s">
        <v>36</v>
      </c>
      <c r="V2592" t="s">
        <v>37</v>
      </c>
      <c r="W2592">
        <v>0.39</v>
      </c>
    </row>
    <row r="2593" spans="1:23" x14ac:dyDescent="0.3">
      <c r="A2593" t="s">
        <v>1219</v>
      </c>
      <c r="B2593" t="s">
        <v>1376</v>
      </c>
      <c r="D2593" s="1">
        <v>41105</v>
      </c>
      <c r="E2593" s="1">
        <v>41107</v>
      </c>
      <c r="F2593" s="1" t="str">
        <f t="shared" si="174"/>
        <v>July</v>
      </c>
      <c r="G2593" s="1" t="str">
        <f t="shared" si="175"/>
        <v>2012</v>
      </c>
      <c r="H2593" s="2">
        <f t="shared" si="176"/>
        <v>2</v>
      </c>
      <c r="I2593" s="2" t="b">
        <f t="shared" si="177"/>
        <v>0</v>
      </c>
      <c r="J2593" t="s">
        <v>34</v>
      </c>
      <c r="K2593">
        <v>31</v>
      </c>
      <c r="L2593">
        <v>217.14</v>
      </c>
      <c r="M2593">
        <v>0</v>
      </c>
      <c r="N2593" t="s">
        <v>18</v>
      </c>
      <c r="O2593">
        <v>-62.97</v>
      </c>
      <c r="P2593">
        <v>6.48</v>
      </c>
      <c r="Q2593">
        <v>6.22</v>
      </c>
      <c r="R2593" t="s">
        <v>260</v>
      </c>
      <c r="S2593" t="s">
        <v>260</v>
      </c>
      <c r="T2593" t="s">
        <v>31</v>
      </c>
      <c r="U2593" t="s">
        <v>22</v>
      </c>
      <c r="V2593" t="s">
        <v>43</v>
      </c>
      <c r="W2593">
        <v>0.37</v>
      </c>
    </row>
    <row r="2594" spans="1:23" x14ac:dyDescent="0.3">
      <c r="A2594" t="s">
        <v>983</v>
      </c>
      <c r="B2594" t="s">
        <v>1361</v>
      </c>
      <c r="D2594" s="1">
        <v>40096</v>
      </c>
      <c r="E2594" s="1">
        <v>40098</v>
      </c>
      <c r="F2594" s="1" t="str">
        <f t="shared" si="174"/>
        <v>October</v>
      </c>
      <c r="G2594" s="1" t="str">
        <f t="shared" si="175"/>
        <v>2009</v>
      </c>
      <c r="H2594" s="2">
        <f t="shared" si="176"/>
        <v>2</v>
      </c>
      <c r="I2594" s="2" t="b">
        <f t="shared" si="177"/>
        <v>0</v>
      </c>
      <c r="J2594" t="s">
        <v>24</v>
      </c>
      <c r="K2594">
        <v>19</v>
      </c>
      <c r="L2594">
        <v>659.13</v>
      </c>
      <c r="M2594">
        <v>0.09</v>
      </c>
      <c r="N2594" t="s">
        <v>18</v>
      </c>
      <c r="O2594">
        <v>187.57</v>
      </c>
      <c r="P2594">
        <v>35.94</v>
      </c>
      <c r="Q2594">
        <v>6.66</v>
      </c>
      <c r="R2594" t="s">
        <v>260</v>
      </c>
      <c r="S2594" t="s">
        <v>260</v>
      </c>
      <c r="T2594" t="s">
        <v>31</v>
      </c>
      <c r="U2594" t="s">
        <v>22</v>
      </c>
      <c r="V2594" t="s">
        <v>51</v>
      </c>
      <c r="W2594">
        <v>0.4</v>
      </c>
    </row>
    <row r="2595" spans="1:23" x14ac:dyDescent="0.3">
      <c r="A2595" t="s">
        <v>1377</v>
      </c>
      <c r="B2595" t="s">
        <v>1378</v>
      </c>
      <c r="D2595" s="1">
        <v>41051</v>
      </c>
      <c r="E2595" s="1">
        <v>41053</v>
      </c>
      <c r="F2595" s="1" t="str">
        <f t="shared" si="174"/>
        <v>May</v>
      </c>
      <c r="G2595" s="1" t="str">
        <f t="shared" si="175"/>
        <v>2012</v>
      </c>
      <c r="H2595" s="2">
        <f t="shared" si="176"/>
        <v>2</v>
      </c>
      <c r="I2595" s="2" t="b">
        <f t="shared" si="177"/>
        <v>0</v>
      </c>
      <c r="J2595" t="s">
        <v>17</v>
      </c>
      <c r="K2595">
        <v>9</v>
      </c>
      <c r="L2595">
        <v>222.2</v>
      </c>
      <c r="M2595">
        <v>0.03</v>
      </c>
      <c r="N2595" t="s">
        <v>18</v>
      </c>
      <c r="O2595">
        <v>-40.25</v>
      </c>
      <c r="P2595">
        <v>22.38</v>
      </c>
      <c r="Q2595">
        <v>15.1</v>
      </c>
      <c r="R2595" t="s">
        <v>260</v>
      </c>
      <c r="S2595" t="s">
        <v>260</v>
      </c>
      <c r="T2595" t="s">
        <v>27</v>
      </c>
      <c r="U2595" t="s">
        <v>22</v>
      </c>
      <c r="V2595" t="s">
        <v>29</v>
      </c>
      <c r="W2595">
        <v>0.38</v>
      </c>
    </row>
    <row r="2596" spans="1:23" x14ac:dyDescent="0.3">
      <c r="A2596" t="s">
        <v>1377</v>
      </c>
      <c r="B2596" t="s">
        <v>1378</v>
      </c>
      <c r="D2596" s="1">
        <v>41051</v>
      </c>
      <c r="E2596" s="1">
        <v>41056</v>
      </c>
      <c r="F2596" s="1" t="str">
        <f t="shared" si="174"/>
        <v>May</v>
      </c>
      <c r="G2596" s="1" t="str">
        <f t="shared" si="175"/>
        <v>2012</v>
      </c>
      <c r="H2596" s="2">
        <f t="shared" si="176"/>
        <v>5</v>
      </c>
      <c r="I2596" s="2" t="b">
        <f t="shared" si="177"/>
        <v>0</v>
      </c>
      <c r="J2596" t="s">
        <v>17</v>
      </c>
      <c r="K2596">
        <v>5</v>
      </c>
      <c r="L2596">
        <v>39.9</v>
      </c>
      <c r="M2596">
        <v>0.02</v>
      </c>
      <c r="N2596" t="s">
        <v>18</v>
      </c>
      <c r="O2596">
        <v>-37.799999999999997</v>
      </c>
      <c r="P2596">
        <v>5.94</v>
      </c>
      <c r="Q2596">
        <v>9.92</v>
      </c>
      <c r="R2596" t="s">
        <v>260</v>
      </c>
      <c r="S2596" t="s">
        <v>260</v>
      </c>
      <c r="T2596" t="s">
        <v>27</v>
      </c>
      <c r="U2596" t="s">
        <v>22</v>
      </c>
      <c r="V2596" t="s">
        <v>29</v>
      </c>
      <c r="W2596">
        <v>0.38</v>
      </c>
    </row>
    <row r="2597" spans="1:23" x14ac:dyDescent="0.3">
      <c r="A2597" t="s">
        <v>1166</v>
      </c>
      <c r="B2597" t="s">
        <v>1373</v>
      </c>
      <c r="D2597" s="1">
        <v>39956</v>
      </c>
      <c r="E2597" s="1">
        <v>39958</v>
      </c>
      <c r="F2597" s="1" t="str">
        <f t="shared" si="174"/>
        <v>May</v>
      </c>
      <c r="G2597" s="1" t="str">
        <f t="shared" si="175"/>
        <v>2009</v>
      </c>
      <c r="H2597" s="2">
        <f t="shared" si="176"/>
        <v>2</v>
      </c>
      <c r="I2597" s="2" t="b">
        <f t="shared" si="177"/>
        <v>0</v>
      </c>
      <c r="J2597" t="s">
        <v>34</v>
      </c>
      <c r="K2597">
        <v>4</v>
      </c>
      <c r="L2597">
        <v>16.82</v>
      </c>
      <c r="M2597">
        <v>0.08</v>
      </c>
      <c r="N2597" t="s">
        <v>18</v>
      </c>
      <c r="O2597">
        <v>-5.54</v>
      </c>
      <c r="P2597">
        <v>4.13</v>
      </c>
      <c r="Q2597">
        <v>1.17</v>
      </c>
      <c r="R2597" t="s">
        <v>260</v>
      </c>
      <c r="S2597" t="s">
        <v>260</v>
      </c>
      <c r="T2597" t="s">
        <v>42</v>
      </c>
      <c r="U2597" t="s">
        <v>22</v>
      </c>
      <c r="V2597" t="s">
        <v>60</v>
      </c>
      <c r="W2597">
        <v>0.56999999999999995</v>
      </c>
    </row>
    <row r="2598" spans="1:23" x14ac:dyDescent="0.3">
      <c r="A2598" t="s">
        <v>1219</v>
      </c>
      <c r="B2598" t="s">
        <v>1376</v>
      </c>
      <c r="D2598" s="1">
        <v>39919</v>
      </c>
      <c r="E2598" s="1">
        <v>39920</v>
      </c>
      <c r="F2598" s="1" t="str">
        <f t="shared" si="174"/>
        <v>April</v>
      </c>
      <c r="G2598" s="1" t="str">
        <f t="shared" si="175"/>
        <v>2009</v>
      </c>
      <c r="H2598" s="2">
        <f t="shared" si="176"/>
        <v>1</v>
      </c>
      <c r="I2598" s="2" t="b">
        <f t="shared" si="177"/>
        <v>0</v>
      </c>
      <c r="J2598" t="s">
        <v>52</v>
      </c>
      <c r="K2598">
        <v>6</v>
      </c>
      <c r="L2598">
        <v>14535.8</v>
      </c>
      <c r="M2598">
        <v>0.05</v>
      </c>
      <c r="N2598" t="s">
        <v>25</v>
      </c>
      <c r="O2598">
        <v>-3971.06</v>
      </c>
      <c r="P2598">
        <v>2550.14</v>
      </c>
      <c r="Q2598">
        <v>29.7</v>
      </c>
      <c r="R2598" t="s">
        <v>260</v>
      </c>
      <c r="S2598" t="s">
        <v>260</v>
      </c>
      <c r="T2598" t="s">
        <v>31</v>
      </c>
      <c r="U2598" t="s">
        <v>32</v>
      </c>
      <c r="V2598" t="s">
        <v>94</v>
      </c>
      <c r="W2598">
        <v>0.56999999999999995</v>
      </c>
    </row>
    <row r="2599" spans="1:23" x14ac:dyDescent="0.3">
      <c r="A2599" t="s">
        <v>1133</v>
      </c>
      <c r="B2599" t="s">
        <v>1085</v>
      </c>
      <c r="D2599" s="1">
        <v>40173</v>
      </c>
      <c r="E2599" s="1">
        <v>40173</v>
      </c>
      <c r="F2599" s="1" t="str">
        <f t="shared" si="174"/>
        <v>December</v>
      </c>
      <c r="G2599" s="1" t="str">
        <f t="shared" si="175"/>
        <v>2009</v>
      </c>
      <c r="H2599" s="2">
        <f t="shared" si="176"/>
        <v>0</v>
      </c>
      <c r="I2599" s="2" t="str">
        <f t="shared" si="177"/>
        <v>FREE DELIVERY</v>
      </c>
      <c r="J2599" t="s">
        <v>34</v>
      </c>
      <c r="K2599">
        <v>27</v>
      </c>
      <c r="L2599">
        <v>652.24</v>
      </c>
      <c r="M2599">
        <v>0.02</v>
      </c>
      <c r="N2599" t="s">
        <v>18</v>
      </c>
      <c r="O2599">
        <v>185.04</v>
      </c>
      <c r="P2599">
        <v>22.72</v>
      </c>
      <c r="Q2599">
        <v>8.99</v>
      </c>
      <c r="R2599" t="s">
        <v>260</v>
      </c>
      <c r="S2599" t="s">
        <v>260</v>
      </c>
      <c r="T2599" t="s">
        <v>42</v>
      </c>
      <c r="U2599" t="s">
        <v>36</v>
      </c>
      <c r="V2599" t="s">
        <v>37</v>
      </c>
      <c r="W2599">
        <v>0.44</v>
      </c>
    </row>
    <row r="2600" spans="1:23" x14ac:dyDescent="0.3">
      <c r="A2600" t="s">
        <v>1173</v>
      </c>
      <c r="B2600" t="s">
        <v>927</v>
      </c>
      <c r="D2600" s="1">
        <v>40460</v>
      </c>
      <c r="E2600" s="1">
        <v>40461</v>
      </c>
      <c r="F2600" s="1" t="str">
        <f t="shared" si="174"/>
        <v>October</v>
      </c>
      <c r="G2600" s="1" t="str">
        <f t="shared" si="175"/>
        <v>2010</v>
      </c>
      <c r="H2600" s="2">
        <f t="shared" si="176"/>
        <v>1</v>
      </c>
      <c r="I2600" s="2" t="b">
        <f t="shared" si="177"/>
        <v>0</v>
      </c>
      <c r="J2600" t="s">
        <v>34</v>
      </c>
      <c r="K2600">
        <v>1</v>
      </c>
      <c r="L2600">
        <v>361.94</v>
      </c>
      <c r="M2600">
        <v>0.05</v>
      </c>
      <c r="N2600" t="s">
        <v>25</v>
      </c>
      <c r="O2600">
        <v>-163.58000000000001</v>
      </c>
      <c r="P2600">
        <v>284.98</v>
      </c>
      <c r="Q2600">
        <v>69.55</v>
      </c>
      <c r="R2600" t="s">
        <v>260</v>
      </c>
      <c r="S2600" t="s">
        <v>260</v>
      </c>
      <c r="T2600" t="s">
        <v>21</v>
      </c>
      <c r="U2600" t="s">
        <v>36</v>
      </c>
      <c r="V2600" t="s">
        <v>67</v>
      </c>
      <c r="W2600">
        <v>0.6</v>
      </c>
    </row>
    <row r="2601" spans="1:23" x14ac:dyDescent="0.3">
      <c r="A2601" t="s">
        <v>1173</v>
      </c>
      <c r="B2601" t="s">
        <v>927</v>
      </c>
      <c r="D2601" s="1">
        <v>40460</v>
      </c>
      <c r="E2601" s="1">
        <v>40462</v>
      </c>
      <c r="F2601" s="1" t="str">
        <f t="shared" si="174"/>
        <v>October</v>
      </c>
      <c r="G2601" s="1" t="str">
        <f t="shared" si="175"/>
        <v>2010</v>
      </c>
      <c r="H2601" s="2">
        <f t="shared" si="176"/>
        <v>2</v>
      </c>
      <c r="I2601" s="2" t="b">
        <f t="shared" si="177"/>
        <v>0</v>
      </c>
      <c r="J2601" t="s">
        <v>34</v>
      </c>
      <c r="K2601">
        <v>31</v>
      </c>
      <c r="L2601">
        <v>1276.04</v>
      </c>
      <c r="M2601">
        <v>0.02</v>
      </c>
      <c r="N2601" t="s">
        <v>18</v>
      </c>
      <c r="O2601">
        <v>554.95000000000005</v>
      </c>
      <c r="P2601">
        <v>40.99</v>
      </c>
      <c r="Q2601">
        <v>5.86</v>
      </c>
      <c r="R2601" t="s">
        <v>260</v>
      </c>
      <c r="S2601" t="s">
        <v>260</v>
      </c>
      <c r="T2601" t="s">
        <v>21</v>
      </c>
      <c r="U2601" t="s">
        <v>22</v>
      </c>
      <c r="V2601" t="s">
        <v>43</v>
      </c>
      <c r="W2601">
        <v>0.36</v>
      </c>
    </row>
    <row r="2602" spans="1:23" x14ac:dyDescent="0.3">
      <c r="A2602" t="s">
        <v>1173</v>
      </c>
      <c r="B2602" t="s">
        <v>927</v>
      </c>
      <c r="D2602" s="1">
        <v>40460</v>
      </c>
      <c r="E2602" s="1">
        <v>40462</v>
      </c>
      <c r="F2602" s="1" t="str">
        <f t="shared" si="174"/>
        <v>October</v>
      </c>
      <c r="G2602" s="1" t="str">
        <f t="shared" si="175"/>
        <v>2010</v>
      </c>
      <c r="H2602" s="2">
        <f t="shared" si="176"/>
        <v>2</v>
      </c>
      <c r="I2602" s="2" t="b">
        <f t="shared" si="177"/>
        <v>0</v>
      </c>
      <c r="J2602" t="s">
        <v>34</v>
      </c>
      <c r="K2602">
        <v>40</v>
      </c>
      <c r="L2602">
        <v>2894.68</v>
      </c>
      <c r="M2602">
        <v>0.02</v>
      </c>
      <c r="N2602" t="s">
        <v>18</v>
      </c>
      <c r="O2602">
        <v>-1754.39</v>
      </c>
      <c r="P2602">
        <v>71.37</v>
      </c>
      <c r="Q2602">
        <v>69</v>
      </c>
      <c r="R2602" t="s">
        <v>260</v>
      </c>
      <c r="S2602" t="s">
        <v>260</v>
      </c>
      <c r="T2602" t="s">
        <v>21</v>
      </c>
      <c r="U2602" t="s">
        <v>36</v>
      </c>
      <c r="V2602" t="s">
        <v>55</v>
      </c>
      <c r="W2602">
        <v>0.68</v>
      </c>
    </row>
    <row r="2603" spans="1:23" x14ac:dyDescent="0.3">
      <c r="A2603" t="s">
        <v>1133</v>
      </c>
      <c r="B2603" t="s">
        <v>1085</v>
      </c>
      <c r="D2603" s="1">
        <v>40218</v>
      </c>
      <c r="E2603" s="1">
        <v>40220</v>
      </c>
      <c r="F2603" s="1" t="str">
        <f t="shared" si="174"/>
        <v>February</v>
      </c>
      <c r="G2603" s="1" t="str">
        <f t="shared" si="175"/>
        <v>2010</v>
      </c>
      <c r="H2603" s="2">
        <f t="shared" si="176"/>
        <v>2</v>
      </c>
      <c r="I2603" s="2" t="b">
        <f t="shared" si="177"/>
        <v>0</v>
      </c>
      <c r="J2603" t="s">
        <v>52</v>
      </c>
      <c r="K2603">
        <v>15</v>
      </c>
      <c r="L2603">
        <v>611.67999999999995</v>
      </c>
      <c r="M2603">
        <v>0.05</v>
      </c>
      <c r="N2603" t="s">
        <v>18</v>
      </c>
      <c r="O2603">
        <v>134.75</v>
      </c>
      <c r="P2603">
        <v>39.06</v>
      </c>
      <c r="Q2603">
        <v>10.55</v>
      </c>
      <c r="R2603" t="s">
        <v>260</v>
      </c>
      <c r="S2603" t="s">
        <v>260</v>
      </c>
      <c r="T2603" t="s">
        <v>42</v>
      </c>
      <c r="U2603" t="s">
        <v>22</v>
      </c>
      <c r="V2603" t="s">
        <v>29</v>
      </c>
      <c r="W2603">
        <v>0.37</v>
      </c>
    </row>
    <row r="2604" spans="1:23" x14ac:dyDescent="0.3">
      <c r="A2604" t="s">
        <v>1173</v>
      </c>
      <c r="B2604" t="s">
        <v>927</v>
      </c>
      <c r="D2604" s="1">
        <v>40873</v>
      </c>
      <c r="E2604" s="1">
        <v>40880</v>
      </c>
      <c r="F2604" s="1" t="str">
        <f t="shared" si="174"/>
        <v>December</v>
      </c>
      <c r="G2604" s="1" t="str">
        <f t="shared" si="175"/>
        <v>2011</v>
      </c>
      <c r="H2604" s="2">
        <f t="shared" si="176"/>
        <v>7</v>
      </c>
      <c r="I2604" s="2" t="b">
        <f t="shared" si="177"/>
        <v>0</v>
      </c>
      <c r="J2604" t="s">
        <v>17</v>
      </c>
      <c r="K2604">
        <v>13</v>
      </c>
      <c r="L2604">
        <v>4393.75</v>
      </c>
      <c r="M2604">
        <v>0.08</v>
      </c>
      <c r="N2604" t="s">
        <v>25</v>
      </c>
      <c r="O2604">
        <v>215.31</v>
      </c>
      <c r="P2604">
        <v>442.14</v>
      </c>
      <c r="Q2604">
        <v>14.7</v>
      </c>
      <c r="R2604" t="s">
        <v>260</v>
      </c>
      <c r="S2604" t="s">
        <v>260</v>
      </c>
      <c r="T2604" t="s">
        <v>21</v>
      </c>
      <c r="U2604" t="s">
        <v>32</v>
      </c>
      <c r="V2604" t="s">
        <v>94</v>
      </c>
      <c r="W2604">
        <v>0.56000000000000005</v>
      </c>
    </row>
    <row r="2605" spans="1:23" x14ac:dyDescent="0.3">
      <c r="A2605" t="s">
        <v>1379</v>
      </c>
      <c r="B2605" t="s">
        <v>1380</v>
      </c>
      <c r="D2605" s="1">
        <v>40667</v>
      </c>
      <c r="E2605" s="1">
        <v>40669</v>
      </c>
      <c r="F2605" s="1" t="str">
        <f t="shared" si="174"/>
        <v>May</v>
      </c>
      <c r="G2605" s="1" t="str">
        <f t="shared" si="175"/>
        <v>2011</v>
      </c>
      <c r="H2605" s="2">
        <f t="shared" si="176"/>
        <v>2</v>
      </c>
      <c r="I2605" s="2" t="b">
        <f t="shared" si="177"/>
        <v>0</v>
      </c>
      <c r="J2605" t="s">
        <v>52</v>
      </c>
      <c r="K2605">
        <v>34</v>
      </c>
      <c r="L2605">
        <v>117.91</v>
      </c>
      <c r="M2605">
        <v>0.05</v>
      </c>
      <c r="N2605" t="s">
        <v>18</v>
      </c>
      <c r="O2605">
        <v>29.27</v>
      </c>
      <c r="P2605">
        <v>3.38</v>
      </c>
      <c r="Q2605">
        <v>1.0900000000000001</v>
      </c>
      <c r="R2605" t="s">
        <v>260</v>
      </c>
      <c r="S2605" t="s">
        <v>260</v>
      </c>
      <c r="T2605" t="s">
        <v>27</v>
      </c>
      <c r="U2605" t="s">
        <v>22</v>
      </c>
      <c r="V2605" t="s">
        <v>43</v>
      </c>
      <c r="W2605">
        <v>0.39</v>
      </c>
    </row>
    <row r="2606" spans="1:23" x14ac:dyDescent="0.3">
      <c r="A2606" t="s">
        <v>1379</v>
      </c>
      <c r="B2606" t="s">
        <v>1380</v>
      </c>
      <c r="D2606" s="1">
        <v>40667</v>
      </c>
      <c r="E2606" s="1">
        <v>40669</v>
      </c>
      <c r="F2606" s="1" t="str">
        <f t="shared" si="174"/>
        <v>May</v>
      </c>
      <c r="G2606" s="1" t="str">
        <f t="shared" si="175"/>
        <v>2011</v>
      </c>
      <c r="H2606" s="2">
        <f t="shared" si="176"/>
        <v>2</v>
      </c>
      <c r="I2606" s="2" t="b">
        <f t="shared" si="177"/>
        <v>0</v>
      </c>
      <c r="J2606" t="s">
        <v>52</v>
      </c>
      <c r="K2606">
        <v>46</v>
      </c>
      <c r="L2606">
        <v>3644.6</v>
      </c>
      <c r="M2606">
        <v>0.05</v>
      </c>
      <c r="N2606" t="s">
        <v>18</v>
      </c>
      <c r="O2606">
        <v>-1144.67</v>
      </c>
      <c r="P2606">
        <v>80.98</v>
      </c>
      <c r="Q2606">
        <v>35</v>
      </c>
      <c r="R2606" t="s">
        <v>260</v>
      </c>
      <c r="S2606" t="s">
        <v>260</v>
      </c>
      <c r="T2606" t="s">
        <v>27</v>
      </c>
      <c r="U2606" t="s">
        <v>22</v>
      </c>
      <c r="V2606" t="s">
        <v>23</v>
      </c>
      <c r="W2606">
        <v>0.81</v>
      </c>
    </row>
    <row r="2607" spans="1:23" x14ac:dyDescent="0.3">
      <c r="A2607" t="s">
        <v>1379</v>
      </c>
      <c r="B2607" t="s">
        <v>1380</v>
      </c>
      <c r="D2607" s="1">
        <v>40667</v>
      </c>
      <c r="E2607" s="1">
        <v>40668</v>
      </c>
      <c r="F2607" s="1" t="str">
        <f t="shared" si="174"/>
        <v>May</v>
      </c>
      <c r="G2607" s="1" t="str">
        <f t="shared" si="175"/>
        <v>2011</v>
      </c>
      <c r="H2607" s="2">
        <f t="shared" si="176"/>
        <v>1</v>
      </c>
      <c r="I2607" s="2" t="b">
        <f t="shared" si="177"/>
        <v>0</v>
      </c>
      <c r="J2607" t="s">
        <v>52</v>
      </c>
      <c r="K2607">
        <v>33</v>
      </c>
      <c r="L2607">
        <v>3491.6129999999998</v>
      </c>
      <c r="M2607">
        <v>0.05</v>
      </c>
      <c r="N2607" t="s">
        <v>18</v>
      </c>
      <c r="O2607">
        <v>717.7</v>
      </c>
      <c r="P2607">
        <v>125.99</v>
      </c>
      <c r="Q2607">
        <v>5.63</v>
      </c>
      <c r="R2607" t="s">
        <v>260</v>
      </c>
      <c r="S2607" t="s">
        <v>260</v>
      </c>
      <c r="T2607" t="s">
        <v>27</v>
      </c>
      <c r="U2607" t="s">
        <v>32</v>
      </c>
      <c r="V2607" t="s">
        <v>33</v>
      </c>
      <c r="W2607">
        <v>0.6</v>
      </c>
    </row>
    <row r="2608" spans="1:23" x14ac:dyDescent="0.3">
      <c r="A2608" t="s">
        <v>1173</v>
      </c>
      <c r="B2608" t="s">
        <v>1364</v>
      </c>
      <c r="D2608" s="1">
        <v>40332</v>
      </c>
      <c r="E2608" s="1">
        <v>40334</v>
      </c>
      <c r="F2608" s="1" t="str">
        <f t="shared" si="174"/>
        <v>June</v>
      </c>
      <c r="G2608" s="1" t="str">
        <f t="shared" si="175"/>
        <v>2010</v>
      </c>
      <c r="H2608" s="2">
        <f t="shared" si="176"/>
        <v>2</v>
      </c>
      <c r="I2608" s="2" t="b">
        <f t="shared" si="177"/>
        <v>0</v>
      </c>
      <c r="J2608" t="s">
        <v>34</v>
      </c>
      <c r="K2608">
        <v>15</v>
      </c>
      <c r="L2608">
        <v>176.24</v>
      </c>
      <c r="M2608">
        <v>0.02</v>
      </c>
      <c r="N2608" t="s">
        <v>39</v>
      </c>
      <c r="O2608">
        <v>9.85</v>
      </c>
      <c r="P2608">
        <v>10.98</v>
      </c>
      <c r="Q2608">
        <v>3.37</v>
      </c>
      <c r="R2608" t="s">
        <v>260</v>
      </c>
      <c r="S2608" t="s">
        <v>260</v>
      </c>
      <c r="T2608" t="s">
        <v>42</v>
      </c>
      <c r="U2608" t="s">
        <v>22</v>
      </c>
      <c r="V2608" t="s">
        <v>82</v>
      </c>
      <c r="W2608">
        <v>0.56999999999999995</v>
      </c>
    </row>
    <row r="2609" spans="1:23" x14ac:dyDescent="0.3">
      <c r="A2609" t="s">
        <v>1133</v>
      </c>
      <c r="B2609" t="s">
        <v>1085</v>
      </c>
      <c r="D2609" s="1">
        <v>40053</v>
      </c>
      <c r="E2609" s="1">
        <v>40054</v>
      </c>
      <c r="F2609" s="1" t="str">
        <f t="shared" si="174"/>
        <v>August</v>
      </c>
      <c r="G2609" s="1" t="str">
        <f t="shared" si="175"/>
        <v>2009</v>
      </c>
      <c r="H2609" s="2">
        <f t="shared" si="176"/>
        <v>1</v>
      </c>
      <c r="I2609" s="2" t="b">
        <f t="shared" si="177"/>
        <v>0</v>
      </c>
      <c r="J2609" t="s">
        <v>44</v>
      </c>
      <c r="K2609">
        <v>41</v>
      </c>
      <c r="L2609">
        <v>291.16000000000003</v>
      </c>
      <c r="M2609">
        <v>0.01</v>
      </c>
      <c r="N2609" t="s">
        <v>39</v>
      </c>
      <c r="O2609">
        <v>-89.47</v>
      </c>
      <c r="P2609">
        <v>6.48</v>
      </c>
      <c r="Q2609">
        <v>6.57</v>
      </c>
      <c r="R2609" t="s">
        <v>260</v>
      </c>
      <c r="S2609" t="s">
        <v>260</v>
      </c>
      <c r="T2609" t="s">
        <v>42</v>
      </c>
      <c r="U2609" t="s">
        <v>22</v>
      </c>
      <c r="V2609" t="s">
        <v>43</v>
      </c>
      <c r="W2609">
        <v>0.37</v>
      </c>
    </row>
    <row r="2610" spans="1:23" x14ac:dyDescent="0.3">
      <c r="A2610" t="s">
        <v>1173</v>
      </c>
      <c r="B2610" t="s">
        <v>1364</v>
      </c>
      <c r="D2610" s="1">
        <v>40099</v>
      </c>
      <c r="E2610" s="1">
        <v>40101</v>
      </c>
      <c r="F2610" s="1" t="str">
        <f t="shared" si="174"/>
        <v>October</v>
      </c>
      <c r="G2610" s="1" t="str">
        <f t="shared" si="175"/>
        <v>2009</v>
      </c>
      <c r="H2610" s="2">
        <f t="shared" si="176"/>
        <v>2</v>
      </c>
      <c r="I2610" s="2" t="b">
        <f t="shared" si="177"/>
        <v>0</v>
      </c>
      <c r="J2610" t="s">
        <v>24</v>
      </c>
      <c r="K2610">
        <v>37</v>
      </c>
      <c r="L2610">
        <v>1138.43</v>
      </c>
      <c r="M2610">
        <v>0.01</v>
      </c>
      <c r="N2610" t="s">
        <v>18</v>
      </c>
      <c r="O2610">
        <v>18.59</v>
      </c>
      <c r="P2610">
        <v>30.97</v>
      </c>
      <c r="Q2610">
        <v>4</v>
      </c>
      <c r="R2610" t="s">
        <v>260</v>
      </c>
      <c r="S2610" t="s">
        <v>260</v>
      </c>
      <c r="T2610" t="s">
        <v>42</v>
      </c>
      <c r="U2610" t="s">
        <v>32</v>
      </c>
      <c r="V2610" t="s">
        <v>48</v>
      </c>
      <c r="W2610">
        <v>0.74</v>
      </c>
    </row>
    <row r="2611" spans="1:23" x14ac:dyDescent="0.3">
      <c r="A2611" t="s">
        <v>1173</v>
      </c>
      <c r="B2611" t="s">
        <v>1364</v>
      </c>
      <c r="D2611" s="1">
        <v>40099</v>
      </c>
      <c r="E2611" s="1">
        <v>40101</v>
      </c>
      <c r="F2611" s="1" t="str">
        <f t="shared" si="174"/>
        <v>October</v>
      </c>
      <c r="G2611" s="1" t="str">
        <f t="shared" si="175"/>
        <v>2009</v>
      </c>
      <c r="H2611" s="2">
        <f t="shared" si="176"/>
        <v>2</v>
      </c>
      <c r="I2611" s="2" t="b">
        <f t="shared" si="177"/>
        <v>0</v>
      </c>
      <c r="J2611" t="s">
        <v>24</v>
      </c>
      <c r="K2611">
        <v>50</v>
      </c>
      <c r="L2611">
        <v>5271.0455000000002</v>
      </c>
      <c r="M2611">
        <v>0.08</v>
      </c>
      <c r="N2611" t="s">
        <v>18</v>
      </c>
      <c r="O2611">
        <v>1379.76</v>
      </c>
      <c r="P2611">
        <v>125.99</v>
      </c>
      <c r="Q2611">
        <v>7.69</v>
      </c>
      <c r="R2611" t="s">
        <v>260</v>
      </c>
      <c r="S2611" t="s">
        <v>260</v>
      </c>
      <c r="T2611" t="s">
        <v>42</v>
      </c>
      <c r="U2611" t="s">
        <v>32</v>
      </c>
      <c r="V2611" t="s">
        <v>33</v>
      </c>
      <c r="W2611">
        <v>0.57999999999999996</v>
      </c>
    </row>
    <row r="2612" spans="1:23" x14ac:dyDescent="0.3">
      <c r="A2612" t="s">
        <v>1068</v>
      </c>
      <c r="B2612" t="s">
        <v>924</v>
      </c>
      <c r="D2612" s="1">
        <v>40169</v>
      </c>
      <c r="E2612" s="1">
        <v>40172</v>
      </c>
      <c r="F2612" s="1" t="str">
        <f t="shared" si="174"/>
        <v>December</v>
      </c>
      <c r="G2612" s="1" t="str">
        <f t="shared" si="175"/>
        <v>2009</v>
      </c>
      <c r="H2612" s="2">
        <f t="shared" si="176"/>
        <v>3</v>
      </c>
      <c r="I2612" s="2" t="b">
        <f t="shared" si="177"/>
        <v>0</v>
      </c>
      <c r="J2612" t="s">
        <v>34</v>
      </c>
      <c r="K2612">
        <v>43</v>
      </c>
      <c r="L2612">
        <v>2463.6</v>
      </c>
      <c r="M2612">
        <v>0.03</v>
      </c>
      <c r="N2612" t="s">
        <v>18</v>
      </c>
      <c r="O2612">
        <v>1040.6500000000001</v>
      </c>
      <c r="P2612">
        <v>54.96</v>
      </c>
      <c r="Q2612">
        <v>10.75</v>
      </c>
      <c r="R2612" t="s">
        <v>260</v>
      </c>
      <c r="S2612" t="s">
        <v>260</v>
      </c>
      <c r="T2612" t="s">
        <v>21</v>
      </c>
      <c r="U2612" t="s">
        <v>22</v>
      </c>
      <c r="V2612" t="s">
        <v>43</v>
      </c>
      <c r="W2612">
        <v>0.36</v>
      </c>
    </row>
    <row r="2613" spans="1:23" x14ac:dyDescent="0.3">
      <c r="A2613" t="s">
        <v>1379</v>
      </c>
      <c r="B2613" t="s">
        <v>1380</v>
      </c>
      <c r="D2613" s="1">
        <v>41116</v>
      </c>
      <c r="E2613" s="1">
        <v>41118</v>
      </c>
      <c r="F2613" s="1" t="str">
        <f t="shared" si="174"/>
        <v>July</v>
      </c>
      <c r="G2613" s="1" t="str">
        <f t="shared" si="175"/>
        <v>2012</v>
      </c>
      <c r="H2613" s="2">
        <f t="shared" si="176"/>
        <v>2</v>
      </c>
      <c r="I2613" s="2" t="b">
        <f t="shared" si="177"/>
        <v>0</v>
      </c>
      <c r="J2613" t="s">
        <v>17</v>
      </c>
      <c r="K2613">
        <v>16</v>
      </c>
      <c r="L2613">
        <v>3549.9</v>
      </c>
      <c r="M2613">
        <v>0.06</v>
      </c>
      <c r="N2613" t="s">
        <v>25</v>
      </c>
      <c r="O2613">
        <v>44.8</v>
      </c>
      <c r="P2613">
        <v>216.6</v>
      </c>
      <c r="Q2613">
        <v>64.2</v>
      </c>
      <c r="R2613" t="s">
        <v>260</v>
      </c>
      <c r="S2613" t="s">
        <v>260</v>
      </c>
      <c r="T2613" t="s">
        <v>27</v>
      </c>
      <c r="U2613" t="s">
        <v>36</v>
      </c>
      <c r="V2613" t="s">
        <v>67</v>
      </c>
      <c r="W2613">
        <v>0.59</v>
      </c>
    </row>
    <row r="2614" spans="1:23" x14ac:dyDescent="0.3">
      <c r="A2614" t="s">
        <v>1379</v>
      </c>
      <c r="B2614" t="s">
        <v>1380</v>
      </c>
      <c r="D2614" s="1">
        <v>41116</v>
      </c>
      <c r="E2614" s="1">
        <v>41123</v>
      </c>
      <c r="F2614" s="1" t="str">
        <f t="shared" si="174"/>
        <v>August</v>
      </c>
      <c r="G2614" s="1" t="str">
        <f t="shared" si="175"/>
        <v>2012</v>
      </c>
      <c r="H2614" s="2">
        <f t="shared" si="176"/>
        <v>7</v>
      </c>
      <c r="I2614" s="2" t="b">
        <f t="shared" si="177"/>
        <v>0</v>
      </c>
      <c r="J2614" t="s">
        <v>17</v>
      </c>
      <c r="K2614">
        <v>8</v>
      </c>
      <c r="L2614">
        <v>138.24</v>
      </c>
      <c r="M2614">
        <v>0.03</v>
      </c>
      <c r="N2614" t="s">
        <v>18</v>
      </c>
      <c r="O2614">
        <v>-60.04</v>
      </c>
      <c r="P2614">
        <v>16.739999999999998</v>
      </c>
      <c r="Q2614">
        <v>7.04</v>
      </c>
      <c r="R2614" t="s">
        <v>260</v>
      </c>
      <c r="S2614" t="s">
        <v>260</v>
      </c>
      <c r="T2614" t="s">
        <v>27</v>
      </c>
      <c r="U2614" t="s">
        <v>22</v>
      </c>
      <c r="V2614" t="s">
        <v>23</v>
      </c>
      <c r="W2614">
        <v>0.81</v>
      </c>
    </row>
    <row r="2615" spans="1:23" x14ac:dyDescent="0.3">
      <c r="A2615" t="s">
        <v>1168</v>
      </c>
      <c r="B2615" t="s">
        <v>1360</v>
      </c>
      <c r="D2615" s="1">
        <v>40030</v>
      </c>
      <c r="E2615" s="1">
        <v>40031</v>
      </c>
      <c r="F2615" s="1" t="str">
        <f t="shared" si="174"/>
        <v>August</v>
      </c>
      <c r="G2615" s="1" t="str">
        <f t="shared" si="175"/>
        <v>2009</v>
      </c>
      <c r="H2615" s="2">
        <f t="shared" si="176"/>
        <v>1</v>
      </c>
      <c r="I2615" s="2" t="b">
        <f t="shared" si="177"/>
        <v>0</v>
      </c>
      <c r="J2615" t="s">
        <v>44</v>
      </c>
      <c r="K2615">
        <v>44</v>
      </c>
      <c r="L2615">
        <v>634.12</v>
      </c>
      <c r="M2615">
        <v>0.04</v>
      </c>
      <c r="N2615" t="s">
        <v>18</v>
      </c>
      <c r="O2615">
        <v>-21.65</v>
      </c>
      <c r="P2615">
        <v>14.42</v>
      </c>
      <c r="Q2615">
        <v>6.75</v>
      </c>
      <c r="R2615" t="s">
        <v>260</v>
      </c>
      <c r="S2615" t="s">
        <v>260</v>
      </c>
      <c r="T2615" t="s">
        <v>42</v>
      </c>
      <c r="U2615" t="s">
        <v>22</v>
      </c>
      <c r="V2615" t="s">
        <v>28</v>
      </c>
      <c r="W2615">
        <v>0.52</v>
      </c>
    </row>
    <row r="2616" spans="1:23" x14ac:dyDescent="0.3">
      <c r="A2616" t="s">
        <v>1168</v>
      </c>
      <c r="B2616" t="s">
        <v>1360</v>
      </c>
      <c r="D2616" s="1">
        <v>40030</v>
      </c>
      <c r="E2616" s="1">
        <v>40032</v>
      </c>
      <c r="F2616" s="1" t="str">
        <f t="shared" si="174"/>
        <v>August</v>
      </c>
      <c r="G2616" s="1" t="str">
        <f t="shared" si="175"/>
        <v>2009</v>
      </c>
      <c r="H2616" s="2">
        <f t="shared" si="176"/>
        <v>2</v>
      </c>
      <c r="I2616" s="2" t="b">
        <f t="shared" si="177"/>
        <v>0</v>
      </c>
      <c r="J2616" t="s">
        <v>44</v>
      </c>
      <c r="K2616">
        <v>32</v>
      </c>
      <c r="L2616">
        <v>196.84</v>
      </c>
      <c r="M2616">
        <v>0.04</v>
      </c>
      <c r="N2616" t="s">
        <v>18</v>
      </c>
      <c r="O2616">
        <v>-69.290000000000006</v>
      </c>
      <c r="P2616">
        <v>5.98</v>
      </c>
      <c r="Q2616">
        <v>5.79</v>
      </c>
      <c r="R2616" t="s">
        <v>260</v>
      </c>
      <c r="S2616" t="s">
        <v>260</v>
      </c>
      <c r="T2616" t="s">
        <v>42</v>
      </c>
      <c r="U2616" t="s">
        <v>22</v>
      </c>
      <c r="V2616" t="s">
        <v>43</v>
      </c>
      <c r="W2616">
        <v>0.36</v>
      </c>
    </row>
    <row r="2617" spans="1:23" x14ac:dyDescent="0.3">
      <c r="A2617" t="s">
        <v>1168</v>
      </c>
      <c r="B2617" t="s">
        <v>1360</v>
      </c>
      <c r="D2617" s="1">
        <v>40030</v>
      </c>
      <c r="E2617" s="1">
        <v>40031</v>
      </c>
      <c r="F2617" s="1" t="str">
        <f t="shared" si="174"/>
        <v>August</v>
      </c>
      <c r="G2617" s="1" t="str">
        <f t="shared" si="175"/>
        <v>2009</v>
      </c>
      <c r="H2617" s="2">
        <f t="shared" si="176"/>
        <v>1</v>
      </c>
      <c r="I2617" s="2" t="b">
        <f t="shared" si="177"/>
        <v>0</v>
      </c>
      <c r="J2617" t="s">
        <v>44</v>
      </c>
      <c r="K2617">
        <v>16</v>
      </c>
      <c r="L2617">
        <v>886.89</v>
      </c>
      <c r="M2617">
        <v>0.03</v>
      </c>
      <c r="N2617" t="s">
        <v>18</v>
      </c>
      <c r="O2617">
        <v>-23.83</v>
      </c>
      <c r="P2617">
        <v>65.989999999999995</v>
      </c>
      <c r="Q2617">
        <v>8.99</v>
      </c>
      <c r="R2617" t="s">
        <v>260</v>
      </c>
      <c r="S2617" t="s">
        <v>260</v>
      </c>
      <c r="T2617" t="s">
        <v>42</v>
      </c>
      <c r="U2617" t="s">
        <v>32</v>
      </c>
      <c r="V2617" t="s">
        <v>33</v>
      </c>
      <c r="W2617">
        <v>0.56000000000000005</v>
      </c>
    </row>
    <row r="2618" spans="1:23" x14ac:dyDescent="0.3">
      <c r="A2618" t="s">
        <v>1133</v>
      </c>
      <c r="B2618" t="s">
        <v>1085</v>
      </c>
      <c r="D2618" s="1">
        <v>40572</v>
      </c>
      <c r="E2618" s="1">
        <v>40573</v>
      </c>
      <c r="F2618" s="1" t="str">
        <f t="shared" si="174"/>
        <v>January</v>
      </c>
      <c r="G2618" s="1" t="str">
        <f t="shared" si="175"/>
        <v>2011</v>
      </c>
      <c r="H2618" s="2">
        <f t="shared" si="176"/>
        <v>1</v>
      </c>
      <c r="I2618" s="2" t="b">
        <f t="shared" si="177"/>
        <v>0</v>
      </c>
      <c r="J2618" t="s">
        <v>44</v>
      </c>
      <c r="K2618">
        <v>12</v>
      </c>
      <c r="L2618">
        <v>1379.98</v>
      </c>
      <c r="M2618">
        <v>0.06</v>
      </c>
      <c r="N2618" t="s">
        <v>25</v>
      </c>
      <c r="O2618">
        <v>-151.72999999999999</v>
      </c>
      <c r="P2618">
        <v>113.98</v>
      </c>
      <c r="Q2618">
        <v>30</v>
      </c>
      <c r="R2618" t="s">
        <v>260</v>
      </c>
      <c r="S2618" t="s">
        <v>260</v>
      </c>
      <c r="T2618" t="s">
        <v>42</v>
      </c>
      <c r="U2618" t="s">
        <v>36</v>
      </c>
      <c r="V2618" t="s">
        <v>67</v>
      </c>
      <c r="W2618">
        <v>0.69</v>
      </c>
    </row>
    <row r="2619" spans="1:23" x14ac:dyDescent="0.3">
      <c r="A2619" t="s">
        <v>1367</v>
      </c>
      <c r="B2619" t="s">
        <v>1368</v>
      </c>
      <c r="D2619" s="1">
        <v>40442</v>
      </c>
      <c r="E2619" s="1">
        <v>40444</v>
      </c>
      <c r="F2619" s="1" t="str">
        <f t="shared" si="174"/>
        <v>September</v>
      </c>
      <c r="G2619" s="1" t="str">
        <f t="shared" si="175"/>
        <v>2010</v>
      </c>
      <c r="H2619" s="2">
        <f t="shared" si="176"/>
        <v>2</v>
      </c>
      <c r="I2619" s="2" t="b">
        <f t="shared" si="177"/>
        <v>0</v>
      </c>
      <c r="J2619" t="s">
        <v>34</v>
      </c>
      <c r="K2619">
        <v>41</v>
      </c>
      <c r="L2619">
        <v>295.12</v>
      </c>
      <c r="M2619">
        <v>0</v>
      </c>
      <c r="N2619" t="s">
        <v>18</v>
      </c>
      <c r="O2619">
        <v>-151.93</v>
      </c>
      <c r="P2619">
        <v>6.48</v>
      </c>
      <c r="Q2619">
        <v>8.19</v>
      </c>
      <c r="R2619" t="s">
        <v>260</v>
      </c>
      <c r="S2619" t="s">
        <v>260</v>
      </c>
      <c r="T2619" t="s">
        <v>31</v>
      </c>
      <c r="U2619" t="s">
        <v>22</v>
      </c>
      <c r="V2619" t="s">
        <v>43</v>
      </c>
      <c r="W2619">
        <v>0.37</v>
      </c>
    </row>
    <row r="2620" spans="1:23" x14ac:dyDescent="0.3">
      <c r="A2620" t="s">
        <v>1168</v>
      </c>
      <c r="B2620" t="s">
        <v>1360</v>
      </c>
      <c r="D2620" s="1">
        <v>40393</v>
      </c>
      <c r="E2620" s="1">
        <v>40395</v>
      </c>
      <c r="F2620" s="1" t="str">
        <f t="shared" si="174"/>
        <v>August</v>
      </c>
      <c r="G2620" s="1" t="str">
        <f t="shared" si="175"/>
        <v>2010</v>
      </c>
      <c r="H2620" s="2">
        <f t="shared" si="176"/>
        <v>2</v>
      </c>
      <c r="I2620" s="2" t="b">
        <f t="shared" si="177"/>
        <v>0</v>
      </c>
      <c r="J2620" t="s">
        <v>24</v>
      </c>
      <c r="K2620">
        <v>16</v>
      </c>
      <c r="L2620">
        <v>131.72</v>
      </c>
      <c r="M2620">
        <v>0.09</v>
      </c>
      <c r="N2620" t="s">
        <v>18</v>
      </c>
      <c r="O2620">
        <v>-42.61</v>
      </c>
      <c r="P2620">
        <v>8.4600000000000009</v>
      </c>
      <c r="Q2620">
        <v>3.62</v>
      </c>
      <c r="R2620" t="s">
        <v>260</v>
      </c>
      <c r="S2620" t="s">
        <v>260</v>
      </c>
      <c r="T2620" t="s">
        <v>42</v>
      </c>
      <c r="U2620" t="s">
        <v>32</v>
      </c>
      <c r="V2620" t="s">
        <v>48</v>
      </c>
      <c r="W2620">
        <v>0.61</v>
      </c>
    </row>
    <row r="2621" spans="1:23" x14ac:dyDescent="0.3">
      <c r="A2621" t="s">
        <v>1369</v>
      </c>
      <c r="B2621" t="s">
        <v>1370</v>
      </c>
      <c r="D2621" s="1">
        <v>41115</v>
      </c>
      <c r="E2621" s="1">
        <v>41115</v>
      </c>
      <c r="F2621" s="1" t="str">
        <f t="shared" si="174"/>
        <v>July</v>
      </c>
      <c r="G2621" s="1" t="str">
        <f t="shared" si="175"/>
        <v>2012</v>
      </c>
      <c r="H2621" s="2">
        <f t="shared" si="176"/>
        <v>0</v>
      </c>
      <c r="I2621" s="2" t="str">
        <f t="shared" si="177"/>
        <v>FREE DELIVERY</v>
      </c>
      <c r="J2621" t="s">
        <v>24</v>
      </c>
      <c r="K2621">
        <v>10</v>
      </c>
      <c r="L2621">
        <v>5056.8900000000003</v>
      </c>
      <c r="M2621">
        <v>0.02</v>
      </c>
      <c r="N2621" t="s">
        <v>25</v>
      </c>
      <c r="O2621">
        <v>789.05</v>
      </c>
      <c r="P2621">
        <v>500.98</v>
      </c>
      <c r="Q2621">
        <v>26</v>
      </c>
      <c r="R2621" t="s">
        <v>260</v>
      </c>
      <c r="S2621" t="s">
        <v>260</v>
      </c>
      <c r="T2621" t="s">
        <v>31</v>
      </c>
      <c r="U2621" t="s">
        <v>36</v>
      </c>
      <c r="V2621" t="s">
        <v>67</v>
      </c>
      <c r="W2621">
        <v>0.6</v>
      </c>
    </row>
    <row r="2622" spans="1:23" x14ac:dyDescent="0.3">
      <c r="A2622" t="s">
        <v>1369</v>
      </c>
      <c r="B2622" t="s">
        <v>1370</v>
      </c>
      <c r="D2622" s="1">
        <v>41115</v>
      </c>
      <c r="E2622" s="1">
        <v>41115</v>
      </c>
      <c r="F2622" s="1" t="str">
        <f t="shared" si="174"/>
        <v>July</v>
      </c>
      <c r="G2622" s="1" t="str">
        <f t="shared" si="175"/>
        <v>2012</v>
      </c>
      <c r="H2622" s="2">
        <f t="shared" si="176"/>
        <v>0</v>
      </c>
      <c r="I2622" s="2" t="str">
        <f t="shared" si="177"/>
        <v>FREE DELIVERY</v>
      </c>
      <c r="J2622" t="s">
        <v>24</v>
      </c>
      <c r="K2622">
        <v>45</v>
      </c>
      <c r="L2622">
        <v>3500.1</v>
      </c>
      <c r="M2622">
        <v>0.01</v>
      </c>
      <c r="N2622" t="s">
        <v>25</v>
      </c>
      <c r="O2622">
        <v>-2661.32</v>
      </c>
      <c r="P2622">
        <v>70.89</v>
      </c>
      <c r="Q2622">
        <v>89.3</v>
      </c>
      <c r="R2622" t="s">
        <v>260</v>
      </c>
      <c r="S2622" t="s">
        <v>260</v>
      </c>
      <c r="T2622" t="s">
        <v>31</v>
      </c>
      <c r="U2622" t="s">
        <v>36</v>
      </c>
      <c r="V2622" t="s">
        <v>55</v>
      </c>
      <c r="W2622">
        <v>0.72</v>
      </c>
    </row>
    <row r="2623" spans="1:23" x14ac:dyDescent="0.3">
      <c r="A2623" t="s">
        <v>953</v>
      </c>
      <c r="B2623" t="s">
        <v>1288</v>
      </c>
      <c r="D2623" s="1">
        <v>40204</v>
      </c>
      <c r="E2623" s="1">
        <v>40211</v>
      </c>
      <c r="F2623" s="1" t="str">
        <f t="shared" si="174"/>
        <v>February</v>
      </c>
      <c r="G2623" s="1" t="str">
        <f t="shared" si="175"/>
        <v>2010</v>
      </c>
      <c r="H2623" s="2">
        <f t="shared" si="176"/>
        <v>7</v>
      </c>
      <c r="I2623" s="2" t="b">
        <f t="shared" si="177"/>
        <v>0</v>
      </c>
      <c r="J2623" t="s">
        <v>17</v>
      </c>
      <c r="K2623">
        <v>9</v>
      </c>
      <c r="L2623">
        <v>196.12</v>
      </c>
      <c r="M2623">
        <v>0.01</v>
      </c>
      <c r="N2623" t="s">
        <v>39</v>
      </c>
      <c r="O2623">
        <v>4.41</v>
      </c>
      <c r="P2623">
        <v>20.89</v>
      </c>
      <c r="Q2623">
        <v>1.99</v>
      </c>
      <c r="R2623" t="s">
        <v>260</v>
      </c>
      <c r="S2623" t="s">
        <v>260</v>
      </c>
      <c r="T2623" t="s">
        <v>27</v>
      </c>
      <c r="U2623" t="s">
        <v>32</v>
      </c>
      <c r="V2623" t="s">
        <v>48</v>
      </c>
      <c r="W2623">
        <v>0.48</v>
      </c>
    </row>
    <row r="2624" spans="1:23" x14ac:dyDescent="0.3">
      <c r="A2624" t="s">
        <v>1168</v>
      </c>
      <c r="B2624" t="s">
        <v>1360</v>
      </c>
      <c r="D2624" s="1">
        <v>40924</v>
      </c>
      <c r="E2624" s="1">
        <v>40926</v>
      </c>
      <c r="F2624" s="1" t="str">
        <f t="shared" si="174"/>
        <v>January</v>
      </c>
      <c r="G2624" s="1" t="str">
        <f t="shared" si="175"/>
        <v>2012</v>
      </c>
      <c r="H2624" s="2">
        <f t="shared" si="176"/>
        <v>2</v>
      </c>
      <c r="I2624" s="2" t="b">
        <f t="shared" si="177"/>
        <v>0</v>
      </c>
      <c r="J2624" t="s">
        <v>52</v>
      </c>
      <c r="K2624">
        <v>43</v>
      </c>
      <c r="L2624">
        <v>792.21</v>
      </c>
      <c r="M2624">
        <v>0.05</v>
      </c>
      <c r="N2624" t="s">
        <v>18</v>
      </c>
      <c r="O2624">
        <v>42.24</v>
      </c>
      <c r="P2624">
        <v>18.97</v>
      </c>
      <c r="Q2624">
        <v>9.5399999999999991</v>
      </c>
      <c r="R2624" t="s">
        <v>260</v>
      </c>
      <c r="S2624" t="s">
        <v>260</v>
      </c>
      <c r="T2624" t="s">
        <v>42</v>
      </c>
      <c r="U2624" t="s">
        <v>22</v>
      </c>
      <c r="V2624" t="s">
        <v>43</v>
      </c>
      <c r="W2624">
        <v>0.37</v>
      </c>
    </row>
    <row r="2625" spans="1:23" x14ac:dyDescent="0.3">
      <c r="A2625" t="s">
        <v>1219</v>
      </c>
      <c r="B2625" t="s">
        <v>1376</v>
      </c>
      <c r="D2625" s="1">
        <v>40713</v>
      </c>
      <c r="E2625" s="1">
        <v>40715</v>
      </c>
      <c r="F2625" s="1" t="str">
        <f t="shared" si="174"/>
        <v>June</v>
      </c>
      <c r="G2625" s="1" t="str">
        <f t="shared" si="175"/>
        <v>2011</v>
      </c>
      <c r="H2625" s="2">
        <f t="shared" si="176"/>
        <v>2</v>
      </c>
      <c r="I2625" s="2" t="b">
        <f t="shared" si="177"/>
        <v>0</v>
      </c>
      <c r="J2625" t="s">
        <v>44</v>
      </c>
      <c r="K2625">
        <v>34</v>
      </c>
      <c r="L2625">
        <v>214.64</v>
      </c>
      <c r="M2625">
        <v>0.08</v>
      </c>
      <c r="N2625" t="s">
        <v>18</v>
      </c>
      <c r="O2625">
        <v>-76.88</v>
      </c>
      <c r="P2625">
        <v>6.48</v>
      </c>
      <c r="Q2625">
        <v>5.86</v>
      </c>
      <c r="R2625" t="s">
        <v>260</v>
      </c>
      <c r="S2625" t="s">
        <v>260</v>
      </c>
      <c r="T2625" t="s">
        <v>31</v>
      </c>
      <c r="U2625" t="s">
        <v>22</v>
      </c>
      <c r="V2625" t="s">
        <v>43</v>
      </c>
      <c r="W2625">
        <v>0.36</v>
      </c>
    </row>
    <row r="2626" spans="1:23" x14ac:dyDescent="0.3">
      <c r="A2626" t="s">
        <v>1166</v>
      </c>
      <c r="B2626" t="s">
        <v>1373</v>
      </c>
      <c r="D2626" s="1">
        <v>40338</v>
      </c>
      <c r="E2626" s="1">
        <v>40338</v>
      </c>
      <c r="F2626" s="1" t="str">
        <f t="shared" si="174"/>
        <v>June</v>
      </c>
      <c r="G2626" s="1" t="str">
        <f t="shared" si="175"/>
        <v>2010</v>
      </c>
      <c r="H2626" s="2">
        <f t="shared" si="176"/>
        <v>0</v>
      </c>
      <c r="I2626" s="2" t="str">
        <f t="shared" si="177"/>
        <v>FREE DELIVERY</v>
      </c>
      <c r="J2626" t="s">
        <v>44</v>
      </c>
      <c r="K2626">
        <v>17</v>
      </c>
      <c r="L2626">
        <v>253.38</v>
      </c>
      <c r="M2626">
        <v>0</v>
      </c>
      <c r="N2626" t="s">
        <v>39</v>
      </c>
      <c r="O2626">
        <v>-35.78</v>
      </c>
      <c r="P2626">
        <v>13.9</v>
      </c>
      <c r="Q2626">
        <v>7.59</v>
      </c>
      <c r="R2626" t="s">
        <v>260</v>
      </c>
      <c r="S2626" t="s">
        <v>260</v>
      </c>
      <c r="T2626" t="s">
        <v>42</v>
      </c>
      <c r="U2626" t="s">
        <v>22</v>
      </c>
      <c r="V2626" t="s">
        <v>82</v>
      </c>
      <c r="W2626">
        <v>0.56000000000000005</v>
      </c>
    </row>
    <row r="2627" spans="1:23" x14ac:dyDescent="0.3">
      <c r="A2627" t="s">
        <v>1381</v>
      </c>
      <c r="B2627" t="s">
        <v>1254</v>
      </c>
      <c r="D2627" s="1">
        <v>40873</v>
      </c>
      <c r="E2627" s="1">
        <v>40874</v>
      </c>
      <c r="F2627" s="1" t="str">
        <f t="shared" ref="F2627:F2690" si="178">TEXT(E2627,"mmmm")</f>
        <v>November</v>
      </c>
      <c r="G2627" s="1" t="str">
        <f t="shared" ref="G2627:G2690" si="179">TEXT(E2627,"yyyy")</f>
        <v>2011</v>
      </c>
      <c r="H2627" s="2">
        <f t="shared" ref="H2627:H2690" si="180">E2627-D2627</f>
        <v>1</v>
      </c>
      <c r="I2627" s="2" t="b">
        <f t="shared" ref="I2627:I2690" si="181">IF(H2627&lt;1,IF(AND(H2627&gt;0,H2627&lt;2),"ONE DAY", "FREE DELIVERY"))</f>
        <v>0</v>
      </c>
      <c r="J2627" t="s">
        <v>24</v>
      </c>
      <c r="K2627">
        <v>28</v>
      </c>
      <c r="L2627">
        <v>431.37</v>
      </c>
      <c r="M2627">
        <v>0.03</v>
      </c>
      <c r="N2627" t="s">
        <v>18</v>
      </c>
      <c r="O2627">
        <v>-28.67</v>
      </c>
      <c r="P2627">
        <v>15.22</v>
      </c>
      <c r="Q2627">
        <v>9.73</v>
      </c>
      <c r="R2627" t="s">
        <v>260</v>
      </c>
      <c r="S2627" t="s">
        <v>260</v>
      </c>
      <c r="T2627" t="s">
        <v>42</v>
      </c>
      <c r="U2627" t="s">
        <v>22</v>
      </c>
      <c r="V2627" t="s">
        <v>29</v>
      </c>
      <c r="W2627">
        <v>0.36</v>
      </c>
    </row>
    <row r="2628" spans="1:23" x14ac:dyDescent="0.3">
      <c r="A2628" t="s">
        <v>1381</v>
      </c>
      <c r="B2628" t="s">
        <v>1254</v>
      </c>
      <c r="D2628" s="1">
        <v>40873</v>
      </c>
      <c r="E2628" s="1">
        <v>40874</v>
      </c>
      <c r="F2628" s="1" t="str">
        <f t="shared" si="178"/>
        <v>November</v>
      </c>
      <c r="G2628" s="1" t="str">
        <f t="shared" si="179"/>
        <v>2011</v>
      </c>
      <c r="H2628" s="2">
        <f t="shared" si="180"/>
        <v>1</v>
      </c>
      <c r="I2628" s="2" t="b">
        <f t="shared" si="181"/>
        <v>0</v>
      </c>
      <c r="J2628" t="s">
        <v>24</v>
      </c>
      <c r="K2628">
        <v>23</v>
      </c>
      <c r="L2628">
        <v>262.31</v>
      </c>
      <c r="M2628">
        <v>0.04</v>
      </c>
      <c r="N2628" t="s">
        <v>39</v>
      </c>
      <c r="O2628">
        <v>27.55</v>
      </c>
      <c r="P2628">
        <v>11.09</v>
      </c>
      <c r="Q2628">
        <v>5.25</v>
      </c>
      <c r="R2628" t="s">
        <v>260</v>
      </c>
      <c r="S2628" t="s">
        <v>260</v>
      </c>
      <c r="T2628" t="s">
        <v>42</v>
      </c>
      <c r="U2628" t="s">
        <v>22</v>
      </c>
      <c r="V2628" t="s">
        <v>51</v>
      </c>
      <c r="W2628">
        <v>0.36</v>
      </c>
    </row>
    <row r="2629" spans="1:23" x14ac:dyDescent="0.3">
      <c r="A2629" t="s">
        <v>1381</v>
      </c>
      <c r="B2629" t="s">
        <v>1254</v>
      </c>
      <c r="D2629" s="1">
        <v>40873</v>
      </c>
      <c r="E2629" s="1">
        <v>40875</v>
      </c>
      <c r="F2629" s="1" t="str">
        <f t="shared" si="178"/>
        <v>November</v>
      </c>
      <c r="G2629" s="1" t="str">
        <f t="shared" si="179"/>
        <v>2011</v>
      </c>
      <c r="H2629" s="2">
        <f t="shared" si="180"/>
        <v>2</v>
      </c>
      <c r="I2629" s="2" t="b">
        <f t="shared" si="181"/>
        <v>0</v>
      </c>
      <c r="J2629" t="s">
        <v>24</v>
      </c>
      <c r="K2629">
        <v>45</v>
      </c>
      <c r="L2629">
        <v>514.03</v>
      </c>
      <c r="M2629">
        <v>0.05</v>
      </c>
      <c r="N2629" t="s">
        <v>18</v>
      </c>
      <c r="O2629">
        <v>82.19</v>
      </c>
      <c r="P2629">
        <v>11.34</v>
      </c>
      <c r="Q2629">
        <v>5.01</v>
      </c>
      <c r="R2629" t="s">
        <v>260</v>
      </c>
      <c r="S2629" t="s">
        <v>260</v>
      </c>
      <c r="T2629" t="s">
        <v>42</v>
      </c>
      <c r="U2629" t="s">
        <v>22</v>
      </c>
      <c r="V2629" t="s">
        <v>43</v>
      </c>
      <c r="W2629">
        <v>0.36</v>
      </c>
    </row>
    <row r="2630" spans="1:23" x14ac:dyDescent="0.3">
      <c r="A2630" t="s">
        <v>1381</v>
      </c>
      <c r="B2630" t="s">
        <v>1254</v>
      </c>
      <c r="D2630" s="1">
        <v>40873</v>
      </c>
      <c r="E2630" s="1">
        <v>40875</v>
      </c>
      <c r="F2630" s="1" t="str">
        <f t="shared" si="178"/>
        <v>November</v>
      </c>
      <c r="G2630" s="1" t="str">
        <f t="shared" si="179"/>
        <v>2011</v>
      </c>
      <c r="H2630" s="2">
        <f t="shared" si="180"/>
        <v>2</v>
      </c>
      <c r="I2630" s="2" t="b">
        <f t="shared" si="181"/>
        <v>0</v>
      </c>
      <c r="J2630" t="s">
        <v>24</v>
      </c>
      <c r="K2630">
        <v>9</v>
      </c>
      <c r="L2630">
        <v>1696.7</v>
      </c>
      <c r="M2630">
        <v>0.04</v>
      </c>
      <c r="N2630" t="s">
        <v>25</v>
      </c>
      <c r="O2630">
        <v>-82.81</v>
      </c>
      <c r="P2630">
        <v>180.98</v>
      </c>
      <c r="Q2630">
        <v>23.58</v>
      </c>
      <c r="R2630" t="s">
        <v>260</v>
      </c>
      <c r="S2630" t="s">
        <v>260</v>
      </c>
      <c r="T2630" t="s">
        <v>42</v>
      </c>
      <c r="U2630" t="s">
        <v>36</v>
      </c>
      <c r="V2630" t="s">
        <v>54</v>
      </c>
      <c r="W2630">
        <v>0.74</v>
      </c>
    </row>
    <row r="2631" spans="1:23" x14ac:dyDescent="0.3">
      <c r="A2631" t="s">
        <v>953</v>
      </c>
      <c r="B2631" t="s">
        <v>1288</v>
      </c>
      <c r="D2631" s="1">
        <v>41126</v>
      </c>
      <c r="E2631" s="1">
        <v>41128</v>
      </c>
      <c r="F2631" s="1" t="str">
        <f t="shared" si="178"/>
        <v>August</v>
      </c>
      <c r="G2631" s="1" t="str">
        <f t="shared" si="179"/>
        <v>2012</v>
      </c>
      <c r="H2631" s="2">
        <f t="shared" si="180"/>
        <v>2</v>
      </c>
      <c r="I2631" s="2" t="b">
        <f t="shared" si="181"/>
        <v>0</v>
      </c>
      <c r="J2631" t="s">
        <v>24</v>
      </c>
      <c r="K2631">
        <v>18</v>
      </c>
      <c r="L2631">
        <v>93.02</v>
      </c>
      <c r="M2631">
        <v>7.0000000000000007E-2</v>
      </c>
      <c r="N2631" t="s">
        <v>18</v>
      </c>
      <c r="O2631">
        <v>20.010000000000002</v>
      </c>
      <c r="P2631">
        <v>5.08</v>
      </c>
      <c r="Q2631">
        <v>2.0299999999999998</v>
      </c>
      <c r="R2631" t="s">
        <v>260</v>
      </c>
      <c r="S2631" t="s">
        <v>260</v>
      </c>
      <c r="T2631" t="s">
        <v>27</v>
      </c>
      <c r="U2631" t="s">
        <v>36</v>
      </c>
      <c r="V2631" t="s">
        <v>37</v>
      </c>
      <c r="W2631">
        <v>0.51</v>
      </c>
    </row>
    <row r="2632" spans="1:23" x14ac:dyDescent="0.3">
      <c r="A2632" t="s">
        <v>953</v>
      </c>
      <c r="B2632" t="s">
        <v>1288</v>
      </c>
      <c r="D2632" s="1">
        <v>41126</v>
      </c>
      <c r="E2632" s="1">
        <v>41127</v>
      </c>
      <c r="F2632" s="1" t="str">
        <f t="shared" si="178"/>
        <v>August</v>
      </c>
      <c r="G2632" s="1" t="str">
        <f t="shared" si="179"/>
        <v>2012</v>
      </c>
      <c r="H2632" s="2">
        <f t="shared" si="180"/>
        <v>1</v>
      </c>
      <c r="I2632" s="2" t="b">
        <f t="shared" si="181"/>
        <v>0</v>
      </c>
      <c r="J2632" t="s">
        <v>24</v>
      </c>
      <c r="K2632">
        <v>42</v>
      </c>
      <c r="L2632">
        <v>639.84</v>
      </c>
      <c r="M2632">
        <v>0.03</v>
      </c>
      <c r="N2632" t="s">
        <v>18</v>
      </c>
      <c r="O2632">
        <v>-95.76</v>
      </c>
      <c r="P2632">
        <v>15.14</v>
      </c>
      <c r="Q2632">
        <v>4.53</v>
      </c>
      <c r="R2632" t="s">
        <v>260</v>
      </c>
      <c r="S2632" t="s">
        <v>260</v>
      </c>
      <c r="T2632" t="s">
        <v>27</v>
      </c>
      <c r="U2632" t="s">
        <v>22</v>
      </c>
      <c r="V2632" t="s">
        <v>23</v>
      </c>
      <c r="W2632">
        <v>0.81</v>
      </c>
    </row>
    <row r="2633" spans="1:23" x14ac:dyDescent="0.3">
      <c r="A2633" t="s">
        <v>1166</v>
      </c>
      <c r="B2633" t="s">
        <v>1373</v>
      </c>
      <c r="D2633" s="1">
        <v>40589</v>
      </c>
      <c r="E2633" s="1">
        <v>40593</v>
      </c>
      <c r="F2633" s="1" t="str">
        <f t="shared" si="178"/>
        <v>February</v>
      </c>
      <c r="G2633" s="1" t="str">
        <f t="shared" si="179"/>
        <v>2011</v>
      </c>
      <c r="H2633" s="2">
        <f t="shared" si="180"/>
        <v>4</v>
      </c>
      <c r="I2633" s="2" t="b">
        <f t="shared" si="181"/>
        <v>0</v>
      </c>
      <c r="J2633" t="s">
        <v>17</v>
      </c>
      <c r="K2633">
        <v>29</v>
      </c>
      <c r="L2633">
        <v>7837.44</v>
      </c>
      <c r="M2633">
        <v>0.1</v>
      </c>
      <c r="N2633" t="s">
        <v>25</v>
      </c>
      <c r="O2633">
        <v>1817.76</v>
      </c>
      <c r="P2633">
        <v>279.81</v>
      </c>
      <c r="Q2633">
        <v>23.19</v>
      </c>
      <c r="R2633" t="s">
        <v>260</v>
      </c>
      <c r="S2633" t="s">
        <v>260</v>
      </c>
      <c r="T2633" t="s">
        <v>42</v>
      </c>
      <c r="U2633" t="s">
        <v>22</v>
      </c>
      <c r="V2633" t="s">
        <v>28</v>
      </c>
      <c r="W2633">
        <v>0.59</v>
      </c>
    </row>
    <row r="2634" spans="1:23" x14ac:dyDescent="0.3">
      <c r="A2634" t="s">
        <v>1166</v>
      </c>
      <c r="B2634" t="s">
        <v>1373</v>
      </c>
      <c r="D2634" s="1">
        <v>40589</v>
      </c>
      <c r="E2634" s="1">
        <v>40591</v>
      </c>
      <c r="F2634" s="1" t="str">
        <f t="shared" si="178"/>
        <v>February</v>
      </c>
      <c r="G2634" s="1" t="str">
        <f t="shared" si="179"/>
        <v>2011</v>
      </c>
      <c r="H2634" s="2">
        <f t="shared" si="180"/>
        <v>2</v>
      </c>
      <c r="I2634" s="2" t="b">
        <f t="shared" si="181"/>
        <v>0</v>
      </c>
      <c r="J2634" t="s">
        <v>17</v>
      </c>
      <c r="K2634">
        <v>22</v>
      </c>
      <c r="L2634">
        <v>3653.22</v>
      </c>
      <c r="M2634">
        <v>0.09</v>
      </c>
      <c r="N2634" t="s">
        <v>25</v>
      </c>
      <c r="O2634">
        <v>-116.02</v>
      </c>
      <c r="P2634">
        <v>180.98</v>
      </c>
      <c r="Q2634">
        <v>30</v>
      </c>
      <c r="R2634" t="s">
        <v>260</v>
      </c>
      <c r="S2634" t="s">
        <v>260</v>
      </c>
      <c r="T2634" t="s">
        <v>42</v>
      </c>
      <c r="U2634" t="s">
        <v>36</v>
      </c>
      <c r="V2634" t="s">
        <v>67</v>
      </c>
      <c r="W2634">
        <v>0.69</v>
      </c>
    </row>
    <row r="2635" spans="1:23" x14ac:dyDescent="0.3">
      <c r="A2635" t="s">
        <v>1365</v>
      </c>
      <c r="B2635" t="s">
        <v>1366</v>
      </c>
      <c r="D2635" s="1">
        <v>40689</v>
      </c>
      <c r="E2635" s="1">
        <v>40691</v>
      </c>
      <c r="F2635" s="1" t="str">
        <f t="shared" si="178"/>
        <v>May</v>
      </c>
      <c r="G2635" s="1" t="str">
        <f t="shared" si="179"/>
        <v>2011</v>
      </c>
      <c r="H2635" s="2">
        <f t="shared" si="180"/>
        <v>2</v>
      </c>
      <c r="I2635" s="2" t="b">
        <f t="shared" si="181"/>
        <v>0</v>
      </c>
      <c r="J2635" t="s">
        <v>24</v>
      </c>
      <c r="K2635">
        <v>31</v>
      </c>
      <c r="L2635">
        <v>413.12</v>
      </c>
      <c r="M2635">
        <v>0.1</v>
      </c>
      <c r="N2635" t="s">
        <v>39</v>
      </c>
      <c r="O2635">
        <v>-10.220000000000001</v>
      </c>
      <c r="P2635">
        <v>14.27</v>
      </c>
      <c r="Q2635">
        <v>7.27</v>
      </c>
      <c r="R2635" t="s">
        <v>260</v>
      </c>
      <c r="S2635" t="s">
        <v>260</v>
      </c>
      <c r="T2635" t="s">
        <v>21</v>
      </c>
      <c r="U2635" t="s">
        <v>22</v>
      </c>
      <c r="V2635" t="s">
        <v>29</v>
      </c>
      <c r="W2635">
        <v>0.38</v>
      </c>
    </row>
    <row r="2636" spans="1:23" x14ac:dyDescent="0.3">
      <c r="A2636" t="s">
        <v>1117</v>
      </c>
      <c r="B2636" t="s">
        <v>1358</v>
      </c>
      <c r="D2636" s="1">
        <v>40125</v>
      </c>
      <c r="E2636" s="1">
        <v>40130</v>
      </c>
      <c r="F2636" s="1" t="str">
        <f t="shared" si="178"/>
        <v>November</v>
      </c>
      <c r="G2636" s="1" t="str">
        <f t="shared" si="179"/>
        <v>2009</v>
      </c>
      <c r="H2636" s="2">
        <f t="shared" si="180"/>
        <v>5</v>
      </c>
      <c r="I2636" s="2" t="b">
        <f t="shared" si="181"/>
        <v>0</v>
      </c>
      <c r="J2636" t="s">
        <v>17</v>
      </c>
      <c r="K2636">
        <v>2</v>
      </c>
      <c r="L2636">
        <v>141.59</v>
      </c>
      <c r="M2636">
        <v>0.05</v>
      </c>
      <c r="N2636" t="s">
        <v>18</v>
      </c>
      <c r="O2636">
        <v>-91.09</v>
      </c>
      <c r="P2636">
        <v>70.97</v>
      </c>
      <c r="Q2636">
        <v>3.5</v>
      </c>
      <c r="R2636" t="s">
        <v>260</v>
      </c>
      <c r="S2636" t="s">
        <v>260</v>
      </c>
      <c r="T2636" t="s">
        <v>42</v>
      </c>
      <c r="U2636" t="s">
        <v>22</v>
      </c>
      <c r="V2636" t="s">
        <v>28</v>
      </c>
      <c r="W2636">
        <v>0.59</v>
      </c>
    </row>
    <row r="2637" spans="1:23" x14ac:dyDescent="0.3">
      <c r="A2637" t="s">
        <v>1117</v>
      </c>
      <c r="B2637" t="s">
        <v>1358</v>
      </c>
      <c r="D2637" s="1">
        <v>40125</v>
      </c>
      <c r="E2637" s="1">
        <v>40132</v>
      </c>
      <c r="F2637" s="1" t="str">
        <f t="shared" si="178"/>
        <v>November</v>
      </c>
      <c r="G2637" s="1" t="str">
        <f t="shared" si="179"/>
        <v>2009</v>
      </c>
      <c r="H2637" s="2">
        <f t="shared" si="180"/>
        <v>7</v>
      </c>
      <c r="I2637" s="2" t="b">
        <f t="shared" si="181"/>
        <v>0</v>
      </c>
      <c r="J2637" t="s">
        <v>17</v>
      </c>
      <c r="K2637">
        <v>14</v>
      </c>
      <c r="L2637">
        <v>2465.5014999999999</v>
      </c>
      <c r="M2637">
        <v>0.06</v>
      </c>
      <c r="N2637" t="s">
        <v>18</v>
      </c>
      <c r="O2637">
        <v>13.01</v>
      </c>
      <c r="P2637">
        <v>205.99</v>
      </c>
      <c r="Q2637">
        <v>8.99</v>
      </c>
      <c r="R2637" t="s">
        <v>260</v>
      </c>
      <c r="S2637" t="s">
        <v>260</v>
      </c>
      <c r="T2637" t="s">
        <v>42</v>
      </c>
      <c r="U2637" t="s">
        <v>32</v>
      </c>
      <c r="V2637" t="s">
        <v>33</v>
      </c>
      <c r="W2637">
        <v>0.6</v>
      </c>
    </row>
    <row r="2638" spans="1:23" x14ac:dyDescent="0.3">
      <c r="A2638" t="s">
        <v>1117</v>
      </c>
      <c r="B2638" t="s">
        <v>1358</v>
      </c>
      <c r="D2638" s="1">
        <v>40125</v>
      </c>
      <c r="E2638" s="1">
        <v>40132</v>
      </c>
      <c r="F2638" s="1" t="str">
        <f t="shared" si="178"/>
        <v>November</v>
      </c>
      <c r="G2638" s="1" t="str">
        <f t="shared" si="179"/>
        <v>2009</v>
      </c>
      <c r="H2638" s="2">
        <f t="shared" si="180"/>
        <v>7</v>
      </c>
      <c r="I2638" s="2" t="b">
        <f t="shared" si="181"/>
        <v>0</v>
      </c>
      <c r="J2638" t="s">
        <v>17</v>
      </c>
      <c r="K2638">
        <v>50</v>
      </c>
      <c r="L2638">
        <v>8558.4714999999997</v>
      </c>
      <c r="M2638">
        <v>0.06</v>
      </c>
      <c r="N2638" t="s">
        <v>18</v>
      </c>
      <c r="O2638">
        <v>2539.46</v>
      </c>
      <c r="P2638">
        <v>205.99</v>
      </c>
      <c r="Q2638">
        <v>8.99</v>
      </c>
      <c r="R2638" t="s">
        <v>260</v>
      </c>
      <c r="S2638" t="s">
        <v>260</v>
      </c>
      <c r="T2638" t="s">
        <v>42</v>
      </c>
      <c r="U2638" t="s">
        <v>32</v>
      </c>
      <c r="V2638" t="s">
        <v>33</v>
      </c>
      <c r="W2638">
        <v>0.56000000000000005</v>
      </c>
    </row>
    <row r="2639" spans="1:23" x14ac:dyDescent="0.3">
      <c r="A2639" t="s">
        <v>1117</v>
      </c>
      <c r="B2639" t="s">
        <v>1358</v>
      </c>
      <c r="D2639" s="1">
        <v>40125</v>
      </c>
      <c r="E2639" s="1">
        <v>40132</v>
      </c>
      <c r="F2639" s="1" t="str">
        <f t="shared" si="178"/>
        <v>November</v>
      </c>
      <c r="G2639" s="1" t="str">
        <f t="shared" si="179"/>
        <v>2009</v>
      </c>
      <c r="H2639" s="2">
        <f t="shared" si="180"/>
        <v>7</v>
      </c>
      <c r="I2639" s="2" t="b">
        <f t="shared" si="181"/>
        <v>0</v>
      </c>
      <c r="J2639" t="s">
        <v>17</v>
      </c>
      <c r="K2639">
        <v>42</v>
      </c>
      <c r="L2639">
        <v>236.89</v>
      </c>
      <c r="M2639">
        <v>0</v>
      </c>
      <c r="N2639" t="s">
        <v>18</v>
      </c>
      <c r="O2639">
        <v>-125.29</v>
      </c>
      <c r="P2639">
        <v>5.28</v>
      </c>
      <c r="Q2639">
        <v>6.26</v>
      </c>
      <c r="R2639" t="s">
        <v>260</v>
      </c>
      <c r="S2639" t="s">
        <v>260</v>
      </c>
      <c r="T2639" t="s">
        <v>42</v>
      </c>
      <c r="U2639" t="s">
        <v>22</v>
      </c>
      <c r="V2639" t="s">
        <v>43</v>
      </c>
      <c r="W2639">
        <v>0.4</v>
      </c>
    </row>
    <row r="2640" spans="1:23" x14ac:dyDescent="0.3">
      <c r="A2640" t="s">
        <v>1381</v>
      </c>
      <c r="B2640" t="s">
        <v>1254</v>
      </c>
      <c r="D2640" s="1">
        <v>41165</v>
      </c>
      <c r="E2640" s="1">
        <v>41167</v>
      </c>
      <c r="F2640" s="1" t="str">
        <f t="shared" si="178"/>
        <v>September</v>
      </c>
      <c r="G2640" s="1" t="str">
        <f t="shared" si="179"/>
        <v>2012</v>
      </c>
      <c r="H2640" s="2">
        <f t="shared" si="180"/>
        <v>2</v>
      </c>
      <c r="I2640" s="2" t="b">
        <f t="shared" si="181"/>
        <v>0</v>
      </c>
      <c r="J2640" t="s">
        <v>17</v>
      </c>
      <c r="K2640">
        <v>49</v>
      </c>
      <c r="L2640">
        <v>162.16</v>
      </c>
      <c r="M2640">
        <v>0.05</v>
      </c>
      <c r="N2640" t="s">
        <v>18</v>
      </c>
      <c r="O2640">
        <v>24.95</v>
      </c>
      <c r="P2640">
        <v>3.29</v>
      </c>
      <c r="Q2640">
        <v>1.35</v>
      </c>
      <c r="R2640" t="s">
        <v>260</v>
      </c>
      <c r="S2640" t="s">
        <v>260</v>
      </c>
      <c r="T2640" t="s">
        <v>42</v>
      </c>
      <c r="U2640" t="s">
        <v>22</v>
      </c>
      <c r="V2640" t="s">
        <v>46</v>
      </c>
      <c r="W2640">
        <v>0.4</v>
      </c>
    </row>
    <row r="2641" spans="1:23" x14ac:dyDescent="0.3">
      <c r="A2641" t="s">
        <v>1381</v>
      </c>
      <c r="B2641" t="s">
        <v>1254</v>
      </c>
      <c r="D2641" s="1">
        <v>41165</v>
      </c>
      <c r="E2641" s="1">
        <v>41172</v>
      </c>
      <c r="F2641" s="1" t="str">
        <f t="shared" si="178"/>
        <v>September</v>
      </c>
      <c r="G2641" s="1" t="str">
        <f t="shared" si="179"/>
        <v>2012</v>
      </c>
      <c r="H2641" s="2">
        <f t="shared" si="180"/>
        <v>7</v>
      </c>
      <c r="I2641" s="2" t="b">
        <f t="shared" si="181"/>
        <v>0</v>
      </c>
      <c r="J2641" t="s">
        <v>17</v>
      </c>
      <c r="K2641">
        <v>26</v>
      </c>
      <c r="L2641">
        <v>15168.82</v>
      </c>
      <c r="M2641">
        <v>0.02</v>
      </c>
      <c r="N2641" t="s">
        <v>25</v>
      </c>
      <c r="O2641">
        <v>-1096.78</v>
      </c>
      <c r="P2641">
        <v>550.98</v>
      </c>
      <c r="Q2641">
        <v>147.12</v>
      </c>
      <c r="R2641" t="s">
        <v>260</v>
      </c>
      <c r="S2641" t="s">
        <v>260</v>
      </c>
      <c r="T2641" t="s">
        <v>42</v>
      </c>
      <c r="U2641" t="s">
        <v>36</v>
      </c>
      <c r="V2641" t="s">
        <v>55</v>
      </c>
      <c r="W2641">
        <v>0.8</v>
      </c>
    </row>
    <row r="2642" spans="1:23" x14ac:dyDescent="0.3">
      <c r="A2642" t="s">
        <v>1381</v>
      </c>
      <c r="B2642" t="s">
        <v>1254</v>
      </c>
      <c r="D2642" s="1">
        <v>40114</v>
      </c>
      <c r="E2642" s="1">
        <v>40116</v>
      </c>
      <c r="F2642" s="1" t="str">
        <f t="shared" si="178"/>
        <v>October</v>
      </c>
      <c r="G2642" s="1" t="str">
        <f t="shared" si="179"/>
        <v>2009</v>
      </c>
      <c r="H2642" s="2">
        <f t="shared" si="180"/>
        <v>2</v>
      </c>
      <c r="I2642" s="2" t="b">
        <f t="shared" si="181"/>
        <v>0</v>
      </c>
      <c r="J2642" t="s">
        <v>24</v>
      </c>
      <c r="K2642">
        <v>14</v>
      </c>
      <c r="L2642">
        <v>367.11</v>
      </c>
      <c r="M2642">
        <v>0.09</v>
      </c>
      <c r="N2642" t="s">
        <v>18</v>
      </c>
      <c r="O2642">
        <v>116.8</v>
      </c>
      <c r="P2642">
        <v>28.53</v>
      </c>
      <c r="Q2642">
        <v>1.49</v>
      </c>
      <c r="R2642" t="s">
        <v>260</v>
      </c>
      <c r="S2642" t="s">
        <v>260</v>
      </c>
      <c r="T2642" t="s">
        <v>42</v>
      </c>
      <c r="U2642" t="s">
        <v>22</v>
      </c>
      <c r="V2642" t="s">
        <v>29</v>
      </c>
      <c r="W2642">
        <v>0.38</v>
      </c>
    </row>
    <row r="2643" spans="1:23" x14ac:dyDescent="0.3">
      <c r="A2643" t="s">
        <v>983</v>
      </c>
      <c r="B2643" t="s">
        <v>1361</v>
      </c>
      <c r="D2643" s="1">
        <v>41068</v>
      </c>
      <c r="E2643" s="1">
        <v>41068</v>
      </c>
      <c r="F2643" s="1" t="str">
        <f t="shared" si="178"/>
        <v>June</v>
      </c>
      <c r="G2643" s="1" t="str">
        <f t="shared" si="179"/>
        <v>2012</v>
      </c>
      <c r="H2643" s="2">
        <f t="shared" si="180"/>
        <v>0</v>
      </c>
      <c r="I2643" s="2" t="str">
        <f t="shared" si="181"/>
        <v>FREE DELIVERY</v>
      </c>
      <c r="J2643" t="s">
        <v>44</v>
      </c>
      <c r="K2643">
        <v>10</v>
      </c>
      <c r="L2643">
        <v>126.79</v>
      </c>
      <c r="M2643">
        <v>0.04</v>
      </c>
      <c r="N2643" t="s">
        <v>18</v>
      </c>
      <c r="O2643">
        <v>-16.38</v>
      </c>
      <c r="P2643">
        <v>11.97</v>
      </c>
      <c r="Q2643">
        <v>4.9800000000000004</v>
      </c>
      <c r="R2643" t="s">
        <v>260</v>
      </c>
      <c r="S2643" t="s">
        <v>260</v>
      </c>
      <c r="T2643" t="s">
        <v>31</v>
      </c>
      <c r="U2643" t="s">
        <v>22</v>
      </c>
      <c r="V2643" t="s">
        <v>28</v>
      </c>
      <c r="W2643">
        <v>0.57999999999999996</v>
      </c>
    </row>
    <row r="2644" spans="1:23" x14ac:dyDescent="0.3">
      <c r="A2644" t="s">
        <v>983</v>
      </c>
      <c r="B2644" t="s">
        <v>1361</v>
      </c>
      <c r="D2644" s="1">
        <v>41068</v>
      </c>
      <c r="E2644" s="1">
        <v>41069</v>
      </c>
      <c r="F2644" s="1" t="str">
        <f t="shared" si="178"/>
        <v>June</v>
      </c>
      <c r="G2644" s="1" t="str">
        <f t="shared" si="179"/>
        <v>2012</v>
      </c>
      <c r="H2644" s="2">
        <f t="shared" si="180"/>
        <v>1</v>
      </c>
      <c r="I2644" s="2" t="b">
        <f t="shared" si="181"/>
        <v>0</v>
      </c>
      <c r="J2644" t="s">
        <v>44</v>
      </c>
      <c r="K2644">
        <v>11</v>
      </c>
      <c r="L2644">
        <v>1770.2014999999999</v>
      </c>
      <c r="M2644">
        <v>0.08</v>
      </c>
      <c r="N2644" t="s">
        <v>18</v>
      </c>
      <c r="O2644">
        <v>-165.95</v>
      </c>
      <c r="P2644">
        <v>195.99</v>
      </c>
      <c r="Q2644">
        <v>4.2</v>
      </c>
      <c r="R2644" t="s">
        <v>260</v>
      </c>
      <c r="S2644" t="s">
        <v>260</v>
      </c>
      <c r="T2644" t="s">
        <v>31</v>
      </c>
      <c r="U2644" t="s">
        <v>32</v>
      </c>
      <c r="V2644" t="s">
        <v>33</v>
      </c>
      <c r="W2644">
        <v>0.56000000000000005</v>
      </c>
    </row>
    <row r="2645" spans="1:23" x14ac:dyDescent="0.3">
      <c r="A2645" t="s">
        <v>1168</v>
      </c>
      <c r="B2645" t="s">
        <v>1360</v>
      </c>
      <c r="D2645" s="1">
        <v>40514</v>
      </c>
      <c r="E2645" s="1">
        <v>40515</v>
      </c>
      <c r="F2645" s="1" t="str">
        <f t="shared" si="178"/>
        <v>December</v>
      </c>
      <c r="G2645" s="1" t="str">
        <f t="shared" si="179"/>
        <v>2010</v>
      </c>
      <c r="H2645" s="2">
        <f t="shared" si="180"/>
        <v>1</v>
      </c>
      <c r="I2645" s="2" t="b">
        <f t="shared" si="181"/>
        <v>0</v>
      </c>
      <c r="J2645" t="s">
        <v>34</v>
      </c>
      <c r="K2645">
        <v>23</v>
      </c>
      <c r="L2645">
        <v>1196.8599999999999</v>
      </c>
      <c r="M2645">
        <v>0.06</v>
      </c>
      <c r="N2645" t="s">
        <v>18</v>
      </c>
      <c r="O2645">
        <v>-12.51</v>
      </c>
      <c r="P2645">
        <v>50.98</v>
      </c>
      <c r="Q2645">
        <v>6.5</v>
      </c>
      <c r="R2645" t="s">
        <v>260</v>
      </c>
      <c r="S2645" t="s">
        <v>260</v>
      </c>
      <c r="T2645" t="s">
        <v>42</v>
      </c>
      <c r="U2645" t="s">
        <v>32</v>
      </c>
      <c r="V2645" t="s">
        <v>48</v>
      </c>
      <c r="W2645">
        <v>0.73</v>
      </c>
    </row>
    <row r="2646" spans="1:23" x14ac:dyDescent="0.3">
      <c r="A2646" t="s">
        <v>1367</v>
      </c>
      <c r="B2646" t="s">
        <v>1368</v>
      </c>
      <c r="D2646" s="1">
        <v>41199</v>
      </c>
      <c r="E2646" s="1">
        <v>41199</v>
      </c>
      <c r="F2646" s="1" t="str">
        <f t="shared" si="178"/>
        <v>October</v>
      </c>
      <c r="G2646" s="1" t="str">
        <f t="shared" si="179"/>
        <v>2012</v>
      </c>
      <c r="H2646" s="2">
        <f t="shared" si="180"/>
        <v>0</v>
      </c>
      <c r="I2646" s="2" t="str">
        <f t="shared" si="181"/>
        <v>FREE DELIVERY</v>
      </c>
      <c r="J2646" t="s">
        <v>44</v>
      </c>
      <c r="K2646">
        <v>49</v>
      </c>
      <c r="L2646">
        <v>1355.47</v>
      </c>
      <c r="M2646">
        <v>0.04</v>
      </c>
      <c r="N2646" t="s">
        <v>18</v>
      </c>
      <c r="O2646">
        <v>590.04</v>
      </c>
      <c r="P2646">
        <v>28.53</v>
      </c>
      <c r="Q2646">
        <v>1.49</v>
      </c>
      <c r="R2646" t="s">
        <v>260</v>
      </c>
      <c r="S2646" t="s">
        <v>260</v>
      </c>
      <c r="T2646" t="s">
        <v>31</v>
      </c>
      <c r="U2646" t="s">
        <v>22</v>
      </c>
      <c r="V2646" t="s">
        <v>29</v>
      </c>
      <c r="W2646">
        <v>0.38</v>
      </c>
    </row>
    <row r="2647" spans="1:23" x14ac:dyDescent="0.3">
      <c r="A2647" t="s">
        <v>1133</v>
      </c>
      <c r="B2647" t="s">
        <v>1085</v>
      </c>
      <c r="D2647" s="1">
        <v>41173</v>
      </c>
      <c r="E2647" s="1">
        <v>41176</v>
      </c>
      <c r="F2647" s="1" t="str">
        <f t="shared" si="178"/>
        <v>September</v>
      </c>
      <c r="G2647" s="1" t="str">
        <f t="shared" si="179"/>
        <v>2012</v>
      </c>
      <c r="H2647" s="2">
        <f t="shared" si="180"/>
        <v>3</v>
      </c>
      <c r="I2647" s="2" t="b">
        <f t="shared" si="181"/>
        <v>0</v>
      </c>
      <c r="J2647" t="s">
        <v>34</v>
      </c>
      <c r="K2647">
        <v>12</v>
      </c>
      <c r="L2647">
        <v>1465.29</v>
      </c>
      <c r="M2647">
        <v>0.02</v>
      </c>
      <c r="N2647" t="s">
        <v>18</v>
      </c>
      <c r="O2647">
        <v>373.5</v>
      </c>
      <c r="P2647">
        <v>120.97</v>
      </c>
      <c r="Q2647">
        <v>7.11</v>
      </c>
      <c r="R2647" t="s">
        <v>260</v>
      </c>
      <c r="S2647" t="s">
        <v>260</v>
      </c>
      <c r="T2647" t="s">
        <v>42</v>
      </c>
      <c r="U2647" t="s">
        <v>32</v>
      </c>
      <c r="V2647" t="s">
        <v>94</v>
      </c>
      <c r="W2647">
        <v>0.36</v>
      </c>
    </row>
    <row r="2648" spans="1:23" x14ac:dyDescent="0.3">
      <c r="A2648" t="s">
        <v>1133</v>
      </c>
      <c r="B2648" t="s">
        <v>1085</v>
      </c>
      <c r="D2648" s="1">
        <v>41173</v>
      </c>
      <c r="E2648" s="1">
        <v>41175</v>
      </c>
      <c r="F2648" s="1" t="str">
        <f t="shared" si="178"/>
        <v>September</v>
      </c>
      <c r="G2648" s="1" t="str">
        <f t="shared" si="179"/>
        <v>2012</v>
      </c>
      <c r="H2648" s="2">
        <f t="shared" si="180"/>
        <v>2</v>
      </c>
      <c r="I2648" s="2" t="b">
        <f t="shared" si="181"/>
        <v>0</v>
      </c>
      <c r="J2648" t="s">
        <v>34</v>
      </c>
      <c r="K2648">
        <v>24</v>
      </c>
      <c r="L2648">
        <v>3590.33</v>
      </c>
      <c r="M2648">
        <v>0.01</v>
      </c>
      <c r="N2648" t="s">
        <v>25</v>
      </c>
      <c r="O2648">
        <v>-31.73</v>
      </c>
      <c r="P2648">
        <v>146.34</v>
      </c>
      <c r="Q2648">
        <v>43.75</v>
      </c>
      <c r="R2648" t="s">
        <v>260</v>
      </c>
      <c r="S2648" t="s">
        <v>260</v>
      </c>
      <c r="T2648" t="s">
        <v>42</v>
      </c>
      <c r="U2648" t="s">
        <v>36</v>
      </c>
      <c r="V2648" t="s">
        <v>55</v>
      </c>
      <c r="W2648">
        <v>0.65</v>
      </c>
    </row>
    <row r="2649" spans="1:23" x14ac:dyDescent="0.3">
      <c r="A2649" t="s">
        <v>1365</v>
      </c>
      <c r="B2649" t="s">
        <v>1366</v>
      </c>
      <c r="D2649" s="1">
        <v>40736</v>
      </c>
      <c r="E2649" s="1">
        <v>40737</v>
      </c>
      <c r="F2649" s="1" t="str">
        <f t="shared" si="178"/>
        <v>July</v>
      </c>
      <c r="G2649" s="1" t="str">
        <f t="shared" si="179"/>
        <v>2011</v>
      </c>
      <c r="H2649" s="2">
        <f t="shared" si="180"/>
        <v>1</v>
      </c>
      <c r="I2649" s="2" t="b">
        <f t="shared" si="181"/>
        <v>0</v>
      </c>
      <c r="J2649" t="s">
        <v>24</v>
      </c>
      <c r="K2649">
        <v>32</v>
      </c>
      <c r="L2649">
        <v>115.81</v>
      </c>
      <c r="M2649">
        <v>7.0000000000000007E-2</v>
      </c>
      <c r="N2649" t="s">
        <v>18</v>
      </c>
      <c r="O2649">
        <v>47.56</v>
      </c>
      <c r="P2649">
        <v>3.69</v>
      </c>
      <c r="Q2649">
        <v>0.5</v>
      </c>
      <c r="R2649" t="s">
        <v>260</v>
      </c>
      <c r="S2649" t="s">
        <v>260</v>
      </c>
      <c r="T2649" t="s">
        <v>21</v>
      </c>
      <c r="U2649" t="s">
        <v>22</v>
      </c>
      <c r="V2649" t="s">
        <v>57</v>
      </c>
      <c r="W2649">
        <v>0.38</v>
      </c>
    </row>
    <row r="2650" spans="1:23" x14ac:dyDescent="0.3">
      <c r="A2650" t="s">
        <v>983</v>
      </c>
      <c r="B2650" t="s">
        <v>1361</v>
      </c>
      <c r="D2650" s="1">
        <v>40685</v>
      </c>
      <c r="E2650" s="1">
        <v>40687</v>
      </c>
      <c r="F2650" s="1" t="str">
        <f t="shared" si="178"/>
        <v>May</v>
      </c>
      <c r="G2650" s="1" t="str">
        <f t="shared" si="179"/>
        <v>2011</v>
      </c>
      <c r="H2650" s="2">
        <f t="shared" si="180"/>
        <v>2</v>
      </c>
      <c r="I2650" s="2" t="b">
        <f t="shared" si="181"/>
        <v>0</v>
      </c>
      <c r="J2650" t="s">
        <v>44</v>
      </c>
      <c r="K2650">
        <v>39</v>
      </c>
      <c r="L2650">
        <v>4647.6899999999996</v>
      </c>
      <c r="M2650">
        <v>0.02</v>
      </c>
      <c r="N2650" t="s">
        <v>25</v>
      </c>
      <c r="O2650">
        <v>182.53</v>
      </c>
      <c r="P2650">
        <v>113.98</v>
      </c>
      <c r="Q2650">
        <v>30</v>
      </c>
      <c r="R2650" t="s">
        <v>260</v>
      </c>
      <c r="S2650" t="s">
        <v>260</v>
      </c>
      <c r="T2650" t="s">
        <v>31</v>
      </c>
      <c r="U2650" t="s">
        <v>36</v>
      </c>
      <c r="V2650" t="s">
        <v>67</v>
      </c>
      <c r="W2650">
        <v>0.69</v>
      </c>
    </row>
    <row r="2651" spans="1:23" x14ac:dyDescent="0.3">
      <c r="A2651" t="s">
        <v>983</v>
      </c>
      <c r="B2651" t="s">
        <v>1361</v>
      </c>
      <c r="D2651" s="1">
        <v>40685</v>
      </c>
      <c r="E2651" s="1">
        <v>40687</v>
      </c>
      <c r="F2651" s="1" t="str">
        <f t="shared" si="178"/>
        <v>May</v>
      </c>
      <c r="G2651" s="1" t="str">
        <f t="shared" si="179"/>
        <v>2011</v>
      </c>
      <c r="H2651" s="2">
        <f t="shared" si="180"/>
        <v>2</v>
      </c>
      <c r="I2651" s="2" t="b">
        <f t="shared" si="181"/>
        <v>0</v>
      </c>
      <c r="J2651" t="s">
        <v>44</v>
      </c>
      <c r="K2651">
        <v>45</v>
      </c>
      <c r="L2651">
        <v>2503.3265000000001</v>
      </c>
      <c r="M2651">
        <v>0.04</v>
      </c>
      <c r="N2651" t="s">
        <v>18</v>
      </c>
      <c r="O2651">
        <v>447.12</v>
      </c>
      <c r="P2651">
        <v>65.989999999999995</v>
      </c>
      <c r="Q2651">
        <v>8.8000000000000007</v>
      </c>
      <c r="R2651" t="s">
        <v>260</v>
      </c>
      <c r="S2651" t="s">
        <v>260</v>
      </c>
      <c r="T2651" t="s">
        <v>31</v>
      </c>
      <c r="U2651" t="s">
        <v>32</v>
      </c>
      <c r="V2651" t="s">
        <v>33</v>
      </c>
      <c r="W2651">
        <v>0.57999999999999996</v>
      </c>
    </row>
    <row r="2652" spans="1:23" x14ac:dyDescent="0.3">
      <c r="A2652" t="s">
        <v>1381</v>
      </c>
      <c r="B2652" t="s">
        <v>1254</v>
      </c>
      <c r="D2652" s="1">
        <v>40857</v>
      </c>
      <c r="E2652" s="1">
        <v>40861</v>
      </c>
      <c r="F2652" s="1" t="str">
        <f t="shared" si="178"/>
        <v>November</v>
      </c>
      <c r="G2652" s="1" t="str">
        <f t="shared" si="179"/>
        <v>2011</v>
      </c>
      <c r="H2652" s="2">
        <f t="shared" si="180"/>
        <v>4</v>
      </c>
      <c r="I2652" s="2" t="b">
        <f t="shared" si="181"/>
        <v>0</v>
      </c>
      <c r="J2652" t="s">
        <v>17</v>
      </c>
      <c r="K2652">
        <v>21</v>
      </c>
      <c r="L2652">
        <v>2731.73</v>
      </c>
      <c r="M2652">
        <v>7.0000000000000007E-2</v>
      </c>
      <c r="N2652" t="s">
        <v>39</v>
      </c>
      <c r="O2652">
        <v>310.58999999999997</v>
      </c>
      <c r="P2652">
        <v>155.99</v>
      </c>
      <c r="Q2652">
        <v>8.99</v>
      </c>
      <c r="R2652" t="s">
        <v>260</v>
      </c>
      <c r="S2652" t="s">
        <v>260</v>
      </c>
      <c r="T2652" t="s">
        <v>42</v>
      </c>
      <c r="U2652" t="s">
        <v>32</v>
      </c>
      <c r="V2652" t="s">
        <v>33</v>
      </c>
      <c r="W2652">
        <v>0.57999999999999996</v>
      </c>
    </row>
    <row r="2653" spans="1:23" x14ac:dyDescent="0.3">
      <c r="A2653" t="s">
        <v>1381</v>
      </c>
      <c r="B2653" t="s">
        <v>1254</v>
      </c>
      <c r="D2653" s="1">
        <v>40857</v>
      </c>
      <c r="E2653" s="1">
        <v>40864</v>
      </c>
      <c r="F2653" s="1" t="str">
        <f t="shared" si="178"/>
        <v>November</v>
      </c>
      <c r="G2653" s="1" t="str">
        <f t="shared" si="179"/>
        <v>2011</v>
      </c>
      <c r="H2653" s="2">
        <f t="shared" si="180"/>
        <v>7</v>
      </c>
      <c r="I2653" s="2" t="b">
        <f t="shared" si="181"/>
        <v>0</v>
      </c>
      <c r="J2653" t="s">
        <v>17</v>
      </c>
      <c r="K2653">
        <v>40</v>
      </c>
      <c r="L2653">
        <v>679.52</v>
      </c>
      <c r="M2653">
        <v>0.09</v>
      </c>
      <c r="N2653" t="s">
        <v>18</v>
      </c>
      <c r="O2653">
        <v>-152.4</v>
      </c>
      <c r="P2653">
        <v>17.7</v>
      </c>
      <c r="Q2653">
        <v>9.4700000000000006</v>
      </c>
      <c r="R2653" t="s">
        <v>260</v>
      </c>
      <c r="S2653" t="s">
        <v>260</v>
      </c>
      <c r="T2653" t="s">
        <v>42</v>
      </c>
      <c r="U2653" t="s">
        <v>22</v>
      </c>
      <c r="V2653" t="s">
        <v>23</v>
      </c>
      <c r="W2653">
        <v>0.59</v>
      </c>
    </row>
    <row r="2654" spans="1:23" x14ac:dyDescent="0.3">
      <c r="A2654" t="s">
        <v>1381</v>
      </c>
      <c r="B2654" t="s">
        <v>1254</v>
      </c>
      <c r="D2654" s="1">
        <v>40857</v>
      </c>
      <c r="E2654" s="1">
        <v>40862</v>
      </c>
      <c r="F2654" s="1" t="str">
        <f t="shared" si="178"/>
        <v>November</v>
      </c>
      <c r="G2654" s="1" t="str">
        <f t="shared" si="179"/>
        <v>2011</v>
      </c>
      <c r="H2654" s="2">
        <f t="shared" si="180"/>
        <v>5</v>
      </c>
      <c r="I2654" s="2" t="b">
        <f t="shared" si="181"/>
        <v>0</v>
      </c>
      <c r="J2654" t="s">
        <v>17</v>
      </c>
      <c r="K2654">
        <v>38</v>
      </c>
      <c r="L2654">
        <v>5176.2700000000004</v>
      </c>
      <c r="M2654">
        <v>0.01</v>
      </c>
      <c r="N2654" t="s">
        <v>18</v>
      </c>
      <c r="O2654">
        <v>-743.45</v>
      </c>
      <c r="P2654">
        <v>135.31</v>
      </c>
      <c r="Q2654">
        <v>35</v>
      </c>
      <c r="R2654" t="s">
        <v>260</v>
      </c>
      <c r="S2654" t="s">
        <v>260</v>
      </c>
      <c r="T2654" t="s">
        <v>42</v>
      </c>
      <c r="U2654" t="s">
        <v>22</v>
      </c>
      <c r="V2654" t="s">
        <v>23</v>
      </c>
      <c r="W2654">
        <v>0.84</v>
      </c>
    </row>
    <row r="2655" spans="1:23" x14ac:dyDescent="0.3">
      <c r="A2655" t="s">
        <v>1223</v>
      </c>
      <c r="B2655" t="s">
        <v>1224</v>
      </c>
      <c r="D2655" s="1">
        <v>40074</v>
      </c>
      <c r="E2655" s="1">
        <v>40075</v>
      </c>
      <c r="F2655" s="1" t="str">
        <f t="shared" si="178"/>
        <v>September</v>
      </c>
      <c r="G2655" s="1" t="str">
        <f t="shared" si="179"/>
        <v>2009</v>
      </c>
      <c r="H2655" s="2">
        <f t="shared" si="180"/>
        <v>1</v>
      </c>
      <c r="I2655" s="2" t="b">
        <f t="shared" si="181"/>
        <v>0</v>
      </c>
      <c r="J2655" t="s">
        <v>24</v>
      </c>
      <c r="K2655">
        <v>28</v>
      </c>
      <c r="L2655">
        <v>739.94</v>
      </c>
      <c r="M2655">
        <v>0.01</v>
      </c>
      <c r="N2655" t="s">
        <v>18</v>
      </c>
      <c r="O2655">
        <v>370.23</v>
      </c>
      <c r="P2655">
        <v>26.17</v>
      </c>
      <c r="Q2655">
        <v>1.39</v>
      </c>
      <c r="R2655" t="s">
        <v>260</v>
      </c>
      <c r="S2655" t="s">
        <v>260</v>
      </c>
      <c r="T2655" t="s">
        <v>27</v>
      </c>
      <c r="U2655" t="s">
        <v>22</v>
      </c>
      <c r="V2655" t="s">
        <v>51</v>
      </c>
      <c r="W2655">
        <v>0.38</v>
      </c>
    </row>
    <row r="2656" spans="1:23" x14ac:dyDescent="0.3">
      <c r="A2656" t="s">
        <v>1223</v>
      </c>
      <c r="B2656" t="s">
        <v>1224</v>
      </c>
      <c r="D2656" s="1">
        <v>39868</v>
      </c>
      <c r="E2656" s="1">
        <v>39869</v>
      </c>
      <c r="F2656" s="1" t="str">
        <f t="shared" si="178"/>
        <v>February</v>
      </c>
      <c r="G2656" s="1" t="str">
        <f t="shared" si="179"/>
        <v>2009</v>
      </c>
      <c r="H2656" s="2">
        <f t="shared" si="180"/>
        <v>1</v>
      </c>
      <c r="I2656" s="2" t="b">
        <f t="shared" si="181"/>
        <v>0</v>
      </c>
      <c r="J2656" t="s">
        <v>52</v>
      </c>
      <c r="K2656">
        <v>46</v>
      </c>
      <c r="L2656">
        <v>14740.51</v>
      </c>
      <c r="M2656">
        <v>0</v>
      </c>
      <c r="N2656" t="s">
        <v>25</v>
      </c>
      <c r="O2656">
        <v>3407.73</v>
      </c>
      <c r="P2656">
        <v>300.98</v>
      </c>
      <c r="Q2656">
        <v>164.73</v>
      </c>
      <c r="R2656" t="s">
        <v>260</v>
      </c>
      <c r="S2656" t="s">
        <v>260</v>
      </c>
      <c r="T2656" t="s">
        <v>42</v>
      </c>
      <c r="U2656" t="s">
        <v>36</v>
      </c>
      <c r="V2656" t="s">
        <v>67</v>
      </c>
      <c r="W2656">
        <v>0.56000000000000005</v>
      </c>
    </row>
    <row r="2657" spans="1:23" x14ac:dyDescent="0.3">
      <c r="A2657" t="s">
        <v>1223</v>
      </c>
      <c r="B2657" t="s">
        <v>1224</v>
      </c>
      <c r="D2657" s="1">
        <v>39868</v>
      </c>
      <c r="E2657" s="1">
        <v>39870</v>
      </c>
      <c r="F2657" s="1" t="str">
        <f t="shared" si="178"/>
        <v>February</v>
      </c>
      <c r="G2657" s="1" t="str">
        <f t="shared" si="179"/>
        <v>2009</v>
      </c>
      <c r="H2657" s="2">
        <f t="shared" si="180"/>
        <v>2</v>
      </c>
      <c r="I2657" s="2" t="b">
        <f t="shared" si="181"/>
        <v>0</v>
      </c>
      <c r="J2657" t="s">
        <v>52</v>
      </c>
      <c r="K2657">
        <v>1</v>
      </c>
      <c r="L2657">
        <v>3.77</v>
      </c>
      <c r="M2657">
        <v>0.09</v>
      </c>
      <c r="N2657" t="s">
        <v>18</v>
      </c>
      <c r="O2657">
        <v>-1.84</v>
      </c>
      <c r="P2657">
        <v>2.94</v>
      </c>
      <c r="Q2657">
        <v>0.96</v>
      </c>
      <c r="R2657" t="s">
        <v>260</v>
      </c>
      <c r="S2657" t="s">
        <v>260</v>
      </c>
      <c r="T2657" t="s">
        <v>42</v>
      </c>
      <c r="U2657" t="s">
        <v>22</v>
      </c>
      <c r="V2657" t="s">
        <v>60</v>
      </c>
      <c r="W2657">
        <v>0.57999999999999996</v>
      </c>
    </row>
    <row r="2658" spans="1:23" x14ac:dyDescent="0.3">
      <c r="A2658" t="s">
        <v>1381</v>
      </c>
      <c r="B2658" t="s">
        <v>1254</v>
      </c>
      <c r="D2658" s="1">
        <v>39892</v>
      </c>
      <c r="E2658" s="1">
        <v>39894</v>
      </c>
      <c r="F2658" s="1" t="str">
        <f t="shared" si="178"/>
        <v>March</v>
      </c>
      <c r="G2658" s="1" t="str">
        <f t="shared" si="179"/>
        <v>2009</v>
      </c>
      <c r="H2658" s="2">
        <f t="shared" si="180"/>
        <v>2</v>
      </c>
      <c r="I2658" s="2" t="b">
        <f t="shared" si="181"/>
        <v>0</v>
      </c>
      <c r="J2658" t="s">
        <v>34</v>
      </c>
      <c r="K2658">
        <v>11</v>
      </c>
      <c r="L2658">
        <v>100.36</v>
      </c>
      <c r="M2658">
        <v>0.02</v>
      </c>
      <c r="N2658" t="s">
        <v>18</v>
      </c>
      <c r="O2658">
        <v>18.41</v>
      </c>
      <c r="P2658">
        <v>9.11</v>
      </c>
      <c r="Q2658">
        <v>2.15</v>
      </c>
      <c r="R2658" t="s">
        <v>260</v>
      </c>
      <c r="S2658" t="s">
        <v>260</v>
      </c>
      <c r="T2658" t="s">
        <v>42</v>
      </c>
      <c r="U2658" t="s">
        <v>22</v>
      </c>
      <c r="V2658" t="s">
        <v>43</v>
      </c>
      <c r="W2658">
        <v>0.4</v>
      </c>
    </row>
    <row r="2659" spans="1:23" x14ac:dyDescent="0.3">
      <c r="A2659" t="s">
        <v>1381</v>
      </c>
      <c r="B2659" t="s">
        <v>1254</v>
      </c>
      <c r="D2659" s="1">
        <v>39892</v>
      </c>
      <c r="E2659" s="1">
        <v>39894</v>
      </c>
      <c r="F2659" s="1" t="str">
        <f t="shared" si="178"/>
        <v>March</v>
      </c>
      <c r="G2659" s="1" t="str">
        <f t="shared" si="179"/>
        <v>2009</v>
      </c>
      <c r="H2659" s="2">
        <f t="shared" si="180"/>
        <v>2</v>
      </c>
      <c r="I2659" s="2" t="b">
        <f t="shared" si="181"/>
        <v>0</v>
      </c>
      <c r="J2659" t="s">
        <v>34</v>
      </c>
      <c r="K2659">
        <v>33</v>
      </c>
      <c r="L2659">
        <v>404.91</v>
      </c>
      <c r="M2659">
        <v>0.06</v>
      </c>
      <c r="N2659" t="s">
        <v>18</v>
      </c>
      <c r="O2659">
        <v>65.63</v>
      </c>
      <c r="P2659">
        <v>12.64</v>
      </c>
      <c r="Q2659">
        <v>4.9800000000000004</v>
      </c>
      <c r="R2659" t="s">
        <v>260</v>
      </c>
      <c r="S2659" t="s">
        <v>260</v>
      </c>
      <c r="T2659" t="s">
        <v>42</v>
      </c>
      <c r="U2659" t="s">
        <v>36</v>
      </c>
      <c r="V2659" t="s">
        <v>37</v>
      </c>
      <c r="W2659">
        <v>0.48</v>
      </c>
    </row>
    <row r="2660" spans="1:23" x14ac:dyDescent="0.3">
      <c r="A2660" t="s">
        <v>1371</v>
      </c>
      <c r="B2660" t="s">
        <v>1372</v>
      </c>
      <c r="D2660" s="1">
        <v>41046</v>
      </c>
      <c r="E2660" s="1">
        <v>41049</v>
      </c>
      <c r="F2660" s="1" t="str">
        <f t="shared" si="178"/>
        <v>May</v>
      </c>
      <c r="G2660" s="1" t="str">
        <f t="shared" si="179"/>
        <v>2012</v>
      </c>
      <c r="H2660" s="2">
        <f t="shared" si="180"/>
        <v>3</v>
      </c>
      <c r="I2660" s="2" t="b">
        <f t="shared" si="181"/>
        <v>0</v>
      </c>
      <c r="J2660" t="s">
        <v>24</v>
      </c>
      <c r="K2660">
        <v>22</v>
      </c>
      <c r="L2660">
        <v>809.91</v>
      </c>
      <c r="M2660">
        <v>7.0000000000000007E-2</v>
      </c>
      <c r="N2660" t="s">
        <v>18</v>
      </c>
      <c r="O2660">
        <v>321.67</v>
      </c>
      <c r="P2660">
        <v>37.700000000000003</v>
      </c>
      <c r="Q2660">
        <v>2.99</v>
      </c>
      <c r="R2660" t="s">
        <v>260</v>
      </c>
      <c r="S2660" t="s">
        <v>260</v>
      </c>
      <c r="T2660" t="s">
        <v>42</v>
      </c>
      <c r="U2660" t="s">
        <v>22</v>
      </c>
      <c r="V2660" t="s">
        <v>29</v>
      </c>
      <c r="W2660">
        <v>0.35</v>
      </c>
    </row>
    <row r="2661" spans="1:23" x14ac:dyDescent="0.3">
      <c r="A2661" t="s">
        <v>1371</v>
      </c>
      <c r="B2661" t="s">
        <v>1372</v>
      </c>
      <c r="D2661" s="1">
        <v>41046</v>
      </c>
      <c r="E2661" s="1">
        <v>41048</v>
      </c>
      <c r="F2661" s="1" t="str">
        <f t="shared" si="178"/>
        <v>May</v>
      </c>
      <c r="G2661" s="1" t="str">
        <f t="shared" si="179"/>
        <v>2012</v>
      </c>
      <c r="H2661" s="2">
        <f t="shared" si="180"/>
        <v>2</v>
      </c>
      <c r="I2661" s="2" t="b">
        <f t="shared" si="181"/>
        <v>0</v>
      </c>
      <c r="J2661" t="s">
        <v>24</v>
      </c>
      <c r="K2661">
        <v>50</v>
      </c>
      <c r="L2661">
        <v>1027.6600000000001</v>
      </c>
      <c r="M2661">
        <v>0</v>
      </c>
      <c r="N2661" t="s">
        <v>18</v>
      </c>
      <c r="O2661">
        <v>184.07</v>
      </c>
      <c r="P2661">
        <v>19.98</v>
      </c>
      <c r="Q2661">
        <v>8.68</v>
      </c>
      <c r="R2661" t="s">
        <v>260</v>
      </c>
      <c r="S2661" t="s">
        <v>260</v>
      </c>
      <c r="T2661" t="s">
        <v>42</v>
      </c>
      <c r="U2661" t="s">
        <v>22</v>
      </c>
      <c r="V2661" t="s">
        <v>43</v>
      </c>
      <c r="W2661">
        <v>0.37</v>
      </c>
    </row>
    <row r="2662" spans="1:23" x14ac:dyDescent="0.3">
      <c r="A2662" t="s">
        <v>1371</v>
      </c>
      <c r="B2662" t="s">
        <v>1372</v>
      </c>
      <c r="D2662" s="1">
        <v>41046</v>
      </c>
      <c r="E2662" s="1">
        <v>41048</v>
      </c>
      <c r="F2662" s="1" t="str">
        <f t="shared" si="178"/>
        <v>May</v>
      </c>
      <c r="G2662" s="1" t="str">
        <f t="shared" si="179"/>
        <v>2012</v>
      </c>
      <c r="H2662" s="2">
        <f t="shared" si="180"/>
        <v>2</v>
      </c>
      <c r="I2662" s="2" t="b">
        <f t="shared" si="181"/>
        <v>0</v>
      </c>
      <c r="J2662" t="s">
        <v>24</v>
      </c>
      <c r="K2662">
        <v>30</v>
      </c>
      <c r="L2662">
        <v>301.38</v>
      </c>
      <c r="M2662">
        <v>0.06</v>
      </c>
      <c r="N2662" t="s">
        <v>18</v>
      </c>
      <c r="O2662">
        <v>5.08</v>
      </c>
      <c r="P2662">
        <v>10.48</v>
      </c>
      <c r="Q2662">
        <v>2.89</v>
      </c>
      <c r="R2662" t="s">
        <v>260</v>
      </c>
      <c r="S2662" t="s">
        <v>260</v>
      </c>
      <c r="T2662" t="s">
        <v>42</v>
      </c>
      <c r="U2662" t="s">
        <v>22</v>
      </c>
      <c r="V2662" t="s">
        <v>60</v>
      </c>
      <c r="W2662">
        <v>0.6</v>
      </c>
    </row>
    <row r="2663" spans="1:23" x14ac:dyDescent="0.3">
      <c r="A2663" t="s">
        <v>953</v>
      </c>
      <c r="B2663" t="s">
        <v>1288</v>
      </c>
      <c r="D2663" s="1">
        <v>40226</v>
      </c>
      <c r="E2663" s="1">
        <v>40228</v>
      </c>
      <c r="F2663" s="1" t="str">
        <f t="shared" si="178"/>
        <v>February</v>
      </c>
      <c r="G2663" s="1" t="str">
        <f t="shared" si="179"/>
        <v>2010</v>
      </c>
      <c r="H2663" s="2">
        <f t="shared" si="180"/>
        <v>2</v>
      </c>
      <c r="I2663" s="2" t="b">
        <f t="shared" si="181"/>
        <v>0</v>
      </c>
      <c r="J2663" t="s">
        <v>52</v>
      </c>
      <c r="K2663">
        <v>31</v>
      </c>
      <c r="L2663">
        <v>8955.34</v>
      </c>
      <c r="M2663">
        <v>0.1</v>
      </c>
      <c r="N2663" t="s">
        <v>18</v>
      </c>
      <c r="O2663">
        <v>2081.48</v>
      </c>
      <c r="P2663">
        <v>320.98</v>
      </c>
      <c r="Q2663">
        <v>24.49</v>
      </c>
      <c r="R2663" t="s">
        <v>260</v>
      </c>
      <c r="S2663" t="s">
        <v>260</v>
      </c>
      <c r="T2663" t="s">
        <v>27</v>
      </c>
      <c r="U2663" t="s">
        <v>36</v>
      </c>
      <c r="V2663" t="s">
        <v>67</v>
      </c>
      <c r="W2663">
        <v>0.55000000000000004</v>
      </c>
    </row>
    <row r="2664" spans="1:23" x14ac:dyDescent="0.3">
      <c r="A2664" t="s">
        <v>953</v>
      </c>
      <c r="B2664" t="s">
        <v>1288</v>
      </c>
      <c r="D2664" s="1">
        <v>40226</v>
      </c>
      <c r="E2664" s="1">
        <v>40226</v>
      </c>
      <c r="F2664" s="1" t="str">
        <f t="shared" si="178"/>
        <v>February</v>
      </c>
      <c r="G2664" s="1" t="str">
        <f t="shared" si="179"/>
        <v>2010</v>
      </c>
      <c r="H2664" s="2">
        <f t="shared" si="180"/>
        <v>0</v>
      </c>
      <c r="I2664" s="2" t="str">
        <f t="shared" si="181"/>
        <v>FREE DELIVERY</v>
      </c>
      <c r="J2664" t="s">
        <v>52</v>
      </c>
      <c r="K2664">
        <v>18</v>
      </c>
      <c r="L2664">
        <v>95.22</v>
      </c>
      <c r="M2664">
        <v>0.01</v>
      </c>
      <c r="N2664" t="s">
        <v>18</v>
      </c>
      <c r="O2664">
        <v>-33.4</v>
      </c>
      <c r="P2664">
        <v>4.9800000000000004</v>
      </c>
      <c r="Q2664">
        <v>4.7</v>
      </c>
      <c r="R2664" t="s">
        <v>260</v>
      </c>
      <c r="S2664" t="s">
        <v>260</v>
      </c>
      <c r="T2664" t="s">
        <v>27</v>
      </c>
      <c r="U2664" t="s">
        <v>22</v>
      </c>
      <c r="V2664" t="s">
        <v>43</v>
      </c>
      <c r="W2664">
        <v>0.38</v>
      </c>
    </row>
    <row r="2665" spans="1:23" x14ac:dyDescent="0.3">
      <c r="A2665" t="s">
        <v>1362</v>
      </c>
      <c r="B2665" t="s">
        <v>1363</v>
      </c>
      <c r="D2665" s="1">
        <v>40027</v>
      </c>
      <c r="E2665" s="1">
        <v>40028</v>
      </c>
      <c r="F2665" s="1" t="str">
        <f t="shared" si="178"/>
        <v>August</v>
      </c>
      <c r="G2665" s="1" t="str">
        <f t="shared" si="179"/>
        <v>2009</v>
      </c>
      <c r="H2665" s="2">
        <f t="shared" si="180"/>
        <v>1</v>
      </c>
      <c r="I2665" s="2" t="b">
        <f t="shared" si="181"/>
        <v>0</v>
      </c>
      <c r="J2665" t="s">
        <v>52</v>
      </c>
      <c r="K2665">
        <v>42</v>
      </c>
      <c r="L2665">
        <v>577.41999999999996</v>
      </c>
      <c r="M2665">
        <v>0</v>
      </c>
      <c r="N2665" t="s">
        <v>18</v>
      </c>
      <c r="O2665">
        <v>253.5</v>
      </c>
      <c r="P2665">
        <v>12.97</v>
      </c>
      <c r="Q2665">
        <v>1.49</v>
      </c>
      <c r="R2665" t="s">
        <v>260</v>
      </c>
      <c r="S2665" t="s">
        <v>260</v>
      </c>
      <c r="T2665" t="s">
        <v>42</v>
      </c>
      <c r="U2665" t="s">
        <v>22</v>
      </c>
      <c r="V2665" t="s">
        <v>29</v>
      </c>
      <c r="W2665">
        <v>0.35</v>
      </c>
    </row>
    <row r="2666" spans="1:23" x14ac:dyDescent="0.3">
      <c r="A2666" t="s">
        <v>1362</v>
      </c>
      <c r="B2666" t="s">
        <v>1363</v>
      </c>
      <c r="D2666" s="1">
        <v>40027</v>
      </c>
      <c r="E2666" s="1">
        <v>40027</v>
      </c>
      <c r="F2666" s="1" t="str">
        <f t="shared" si="178"/>
        <v>August</v>
      </c>
      <c r="G2666" s="1" t="str">
        <f t="shared" si="179"/>
        <v>2009</v>
      </c>
      <c r="H2666" s="2">
        <f t="shared" si="180"/>
        <v>0</v>
      </c>
      <c r="I2666" s="2" t="str">
        <f t="shared" si="181"/>
        <v>FREE DELIVERY</v>
      </c>
      <c r="J2666" t="s">
        <v>52</v>
      </c>
      <c r="K2666">
        <v>20</v>
      </c>
      <c r="L2666">
        <v>95.08</v>
      </c>
      <c r="M2666">
        <v>0.06</v>
      </c>
      <c r="N2666" t="s">
        <v>18</v>
      </c>
      <c r="O2666">
        <v>39.909999999999997</v>
      </c>
      <c r="P2666">
        <v>4.91</v>
      </c>
      <c r="Q2666">
        <v>0.5</v>
      </c>
      <c r="R2666" t="s">
        <v>260</v>
      </c>
      <c r="S2666" t="s">
        <v>260</v>
      </c>
      <c r="T2666" t="s">
        <v>42</v>
      </c>
      <c r="U2666" t="s">
        <v>22</v>
      </c>
      <c r="V2666" t="s">
        <v>57</v>
      </c>
      <c r="W2666">
        <v>0.36</v>
      </c>
    </row>
    <row r="2667" spans="1:23" x14ac:dyDescent="0.3">
      <c r="A2667" t="s">
        <v>1173</v>
      </c>
      <c r="B2667" t="s">
        <v>1364</v>
      </c>
      <c r="D2667" s="1">
        <v>39889</v>
      </c>
      <c r="E2667" s="1">
        <v>39891</v>
      </c>
      <c r="F2667" s="1" t="str">
        <f t="shared" si="178"/>
        <v>March</v>
      </c>
      <c r="G2667" s="1" t="str">
        <f t="shared" si="179"/>
        <v>2009</v>
      </c>
      <c r="H2667" s="2">
        <f t="shared" si="180"/>
        <v>2</v>
      </c>
      <c r="I2667" s="2" t="b">
        <f t="shared" si="181"/>
        <v>0</v>
      </c>
      <c r="J2667" t="s">
        <v>44</v>
      </c>
      <c r="K2667">
        <v>25</v>
      </c>
      <c r="L2667">
        <v>82.21</v>
      </c>
      <c r="M2667">
        <v>0.04</v>
      </c>
      <c r="N2667" t="s">
        <v>18</v>
      </c>
      <c r="O2667">
        <v>15.25</v>
      </c>
      <c r="P2667">
        <v>3.38</v>
      </c>
      <c r="Q2667">
        <v>1.0900000000000001</v>
      </c>
      <c r="R2667" t="s">
        <v>260</v>
      </c>
      <c r="S2667" t="s">
        <v>260</v>
      </c>
      <c r="T2667" t="s">
        <v>42</v>
      </c>
      <c r="U2667" t="s">
        <v>22</v>
      </c>
      <c r="V2667" t="s">
        <v>43</v>
      </c>
      <c r="W2667">
        <v>0.39</v>
      </c>
    </row>
    <row r="2668" spans="1:23" x14ac:dyDescent="0.3">
      <c r="A2668" t="s">
        <v>1362</v>
      </c>
      <c r="B2668" t="s">
        <v>1363</v>
      </c>
      <c r="D2668" s="1">
        <v>39822</v>
      </c>
      <c r="E2668" s="1">
        <v>39827</v>
      </c>
      <c r="F2668" s="1" t="str">
        <f t="shared" si="178"/>
        <v>January</v>
      </c>
      <c r="G2668" s="1" t="str">
        <f t="shared" si="179"/>
        <v>2009</v>
      </c>
      <c r="H2668" s="2">
        <f t="shared" si="180"/>
        <v>5</v>
      </c>
      <c r="I2668" s="2" t="b">
        <f t="shared" si="181"/>
        <v>0</v>
      </c>
      <c r="J2668" t="s">
        <v>17</v>
      </c>
      <c r="K2668">
        <v>47</v>
      </c>
      <c r="L2668">
        <v>117.88</v>
      </c>
      <c r="M2668">
        <v>0.1</v>
      </c>
      <c r="N2668" t="s">
        <v>18</v>
      </c>
      <c r="O2668">
        <v>-71</v>
      </c>
      <c r="P2668">
        <v>2.6</v>
      </c>
      <c r="Q2668">
        <v>2.4</v>
      </c>
      <c r="R2668" t="s">
        <v>260</v>
      </c>
      <c r="S2668" t="s">
        <v>260</v>
      </c>
      <c r="T2668" t="s">
        <v>42</v>
      </c>
      <c r="U2668" t="s">
        <v>22</v>
      </c>
      <c r="V2668" t="s">
        <v>60</v>
      </c>
      <c r="W2668">
        <v>0.57999999999999996</v>
      </c>
    </row>
    <row r="2669" spans="1:23" x14ac:dyDescent="0.3">
      <c r="A2669" t="s">
        <v>1219</v>
      </c>
      <c r="B2669" t="s">
        <v>1376</v>
      </c>
      <c r="D2669" s="1">
        <v>41154</v>
      </c>
      <c r="E2669" s="1">
        <v>41154</v>
      </c>
      <c r="F2669" s="1" t="str">
        <f t="shared" si="178"/>
        <v>September</v>
      </c>
      <c r="G2669" s="1" t="str">
        <f t="shared" si="179"/>
        <v>2012</v>
      </c>
      <c r="H2669" s="2">
        <f t="shared" si="180"/>
        <v>0</v>
      </c>
      <c r="I2669" s="2" t="str">
        <f t="shared" si="181"/>
        <v>FREE DELIVERY</v>
      </c>
      <c r="J2669" t="s">
        <v>24</v>
      </c>
      <c r="K2669">
        <v>34</v>
      </c>
      <c r="L2669">
        <v>3130.2015000000001</v>
      </c>
      <c r="M2669">
        <v>7.0000000000000007E-2</v>
      </c>
      <c r="N2669" t="s">
        <v>39</v>
      </c>
      <c r="O2669">
        <v>692.78</v>
      </c>
      <c r="P2669">
        <v>115.99</v>
      </c>
      <c r="Q2669">
        <v>2.5</v>
      </c>
      <c r="R2669" t="s">
        <v>260</v>
      </c>
      <c r="S2669" t="s">
        <v>260</v>
      </c>
      <c r="T2669" t="s">
        <v>31</v>
      </c>
      <c r="U2669" t="s">
        <v>32</v>
      </c>
      <c r="V2669" t="s">
        <v>33</v>
      </c>
      <c r="W2669">
        <v>0.56999999999999995</v>
      </c>
    </row>
    <row r="2670" spans="1:23" x14ac:dyDescent="0.3">
      <c r="A2670" t="s">
        <v>953</v>
      </c>
      <c r="B2670" t="s">
        <v>1288</v>
      </c>
      <c r="D2670" s="1">
        <v>39912</v>
      </c>
      <c r="E2670" s="1">
        <v>39914</v>
      </c>
      <c r="F2670" s="1" t="str">
        <f t="shared" si="178"/>
        <v>April</v>
      </c>
      <c r="G2670" s="1" t="str">
        <f t="shared" si="179"/>
        <v>2009</v>
      </c>
      <c r="H2670" s="2">
        <f t="shared" si="180"/>
        <v>2</v>
      </c>
      <c r="I2670" s="2" t="b">
        <f t="shared" si="181"/>
        <v>0</v>
      </c>
      <c r="J2670" t="s">
        <v>34</v>
      </c>
      <c r="K2670">
        <v>31</v>
      </c>
      <c r="L2670">
        <v>449.47</v>
      </c>
      <c r="M2670">
        <v>0.05</v>
      </c>
      <c r="N2670" t="s">
        <v>18</v>
      </c>
      <c r="O2670">
        <v>-190.49</v>
      </c>
      <c r="P2670">
        <v>14.81</v>
      </c>
      <c r="Q2670">
        <v>13.32</v>
      </c>
      <c r="R2670" t="s">
        <v>260</v>
      </c>
      <c r="S2670" t="s">
        <v>260</v>
      </c>
      <c r="T2670" t="s">
        <v>21</v>
      </c>
      <c r="U2670" t="s">
        <v>22</v>
      </c>
      <c r="V2670" t="s">
        <v>28</v>
      </c>
      <c r="W2670">
        <v>0.43</v>
      </c>
    </row>
    <row r="2671" spans="1:23" x14ac:dyDescent="0.3">
      <c r="A2671" t="s">
        <v>953</v>
      </c>
      <c r="B2671" t="s">
        <v>1288</v>
      </c>
      <c r="D2671" s="1">
        <v>39912</v>
      </c>
      <c r="E2671" s="1">
        <v>39913</v>
      </c>
      <c r="F2671" s="1" t="str">
        <f t="shared" si="178"/>
        <v>April</v>
      </c>
      <c r="G2671" s="1" t="str">
        <f t="shared" si="179"/>
        <v>2009</v>
      </c>
      <c r="H2671" s="2">
        <f t="shared" si="180"/>
        <v>1</v>
      </c>
      <c r="I2671" s="2" t="b">
        <f t="shared" si="181"/>
        <v>0</v>
      </c>
      <c r="J2671" t="s">
        <v>34</v>
      </c>
      <c r="K2671">
        <v>29</v>
      </c>
      <c r="L2671">
        <v>80.61</v>
      </c>
      <c r="M2671">
        <v>0.08</v>
      </c>
      <c r="N2671" t="s">
        <v>18</v>
      </c>
      <c r="O2671">
        <v>-8.77</v>
      </c>
      <c r="P2671">
        <v>2.78</v>
      </c>
      <c r="Q2671">
        <v>1.25</v>
      </c>
      <c r="R2671" t="s">
        <v>260</v>
      </c>
      <c r="S2671" t="s">
        <v>260</v>
      </c>
      <c r="T2671" t="s">
        <v>21</v>
      </c>
      <c r="U2671" t="s">
        <v>22</v>
      </c>
      <c r="V2671" t="s">
        <v>60</v>
      </c>
      <c r="W2671">
        <v>0.59</v>
      </c>
    </row>
    <row r="2672" spans="1:23" x14ac:dyDescent="0.3">
      <c r="A2672" t="s">
        <v>953</v>
      </c>
      <c r="B2672" t="s">
        <v>1288</v>
      </c>
      <c r="D2672" s="1">
        <v>39909</v>
      </c>
      <c r="E2672" s="1">
        <v>39911</v>
      </c>
      <c r="F2672" s="1" t="str">
        <f t="shared" si="178"/>
        <v>April</v>
      </c>
      <c r="G2672" s="1" t="str">
        <f t="shared" si="179"/>
        <v>2009</v>
      </c>
      <c r="H2672" s="2">
        <f t="shared" si="180"/>
        <v>2</v>
      </c>
      <c r="I2672" s="2" t="b">
        <f t="shared" si="181"/>
        <v>0</v>
      </c>
      <c r="J2672" t="s">
        <v>17</v>
      </c>
      <c r="K2672">
        <v>39</v>
      </c>
      <c r="L2672">
        <v>2413.5300000000002</v>
      </c>
      <c r="M2672">
        <v>0.06</v>
      </c>
      <c r="N2672" t="s">
        <v>18</v>
      </c>
      <c r="O2672">
        <v>544.04</v>
      </c>
      <c r="P2672">
        <v>60.65</v>
      </c>
      <c r="Q2672">
        <v>12.23</v>
      </c>
      <c r="R2672" t="s">
        <v>260</v>
      </c>
      <c r="S2672" t="s">
        <v>260</v>
      </c>
      <c r="T2672" t="s">
        <v>27</v>
      </c>
      <c r="U2672" t="s">
        <v>36</v>
      </c>
      <c r="V2672" t="s">
        <v>37</v>
      </c>
      <c r="W2672">
        <v>0.64</v>
      </c>
    </row>
    <row r="2673" spans="1:23" x14ac:dyDescent="0.3">
      <c r="A2673" t="s">
        <v>1381</v>
      </c>
      <c r="B2673" t="s">
        <v>1254</v>
      </c>
      <c r="D2673" s="1">
        <v>40156</v>
      </c>
      <c r="E2673" s="1">
        <v>40158</v>
      </c>
      <c r="F2673" s="1" t="str">
        <f t="shared" si="178"/>
        <v>December</v>
      </c>
      <c r="G2673" s="1" t="str">
        <f t="shared" si="179"/>
        <v>2009</v>
      </c>
      <c r="H2673" s="2">
        <f t="shared" si="180"/>
        <v>2</v>
      </c>
      <c r="I2673" s="2" t="b">
        <f t="shared" si="181"/>
        <v>0</v>
      </c>
      <c r="J2673" t="s">
        <v>44</v>
      </c>
      <c r="K2673">
        <v>41</v>
      </c>
      <c r="L2673">
        <v>204.99</v>
      </c>
      <c r="M2673">
        <v>0.03</v>
      </c>
      <c r="N2673" t="s">
        <v>18</v>
      </c>
      <c r="O2673">
        <v>-95.99</v>
      </c>
      <c r="P2673">
        <v>4.9800000000000004</v>
      </c>
      <c r="Q2673">
        <v>4.95</v>
      </c>
      <c r="R2673" t="s">
        <v>260</v>
      </c>
      <c r="S2673" t="s">
        <v>260</v>
      </c>
      <c r="T2673" t="s">
        <v>42</v>
      </c>
      <c r="U2673" t="s">
        <v>22</v>
      </c>
      <c r="V2673" t="s">
        <v>29</v>
      </c>
      <c r="W2673">
        <v>0.37</v>
      </c>
    </row>
    <row r="2674" spans="1:23" x14ac:dyDescent="0.3">
      <c r="A2674" t="s">
        <v>983</v>
      </c>
      <c r="B2674" t="s">
        <v>1361</v>
      </c>
      <c r="D2674" s="1">
        <v>39904</v>
      </c>
      <c r="E2674" s="1">
        <v>39905</v>
      </c>
      <c r="F2674" s="1" t="str">
        <f t="shared" si="178"/>
        <v>April</v>
      </c>
      <c r="G2674" s="1" t="str">
        <f t="shared" si="179"/>
        <v>2009</v>
      </c>
      <c r="H2674" s="2">
        <f t="shared" si="180"/>
        <v>1</v>
      </c>
      <c r="I2674" s="2" t="b">
        <f t="shared" si="181"/>
        <v>0</v>
      </c>
      <c r="J2674" t="s">
        <v>34</v>
      </c>
      <c r="K2674">
        <v>23</v>
      </c>
      <c r="L2674">
        <v>265.31</v>
      </c>
      <c r="M2674">
        <v>0.09</v>
      </c>
      <c r="N2674" t="s">
        <v>39</v>
      </c>
      <c r="O2674">
        <v>-33.19</v>
      </c>
      <c r="P2674">
        <v>11.5</v>
      </c>
      <c r="Q2674">
        <v>7.19</v>
      </c>
      <c r="R2674" t="s">
        <v>260</v>
      </c>
      <c r="S2674" t="s">
        <v>260</v>
      </c>
      <c r="T2674" t="s">
        <v>31</v>
      </c>
      <c r="U2674" t="s">
        <v>22</v>
      </c>
      <c r="V2674" t="s">
        <v>29</v>
      </c>
      <c r="W2674">
        <v>0.4</v>
      </c>
    </row>
    <row r="2675" spans="1:23" x14ac:dyDescent="0.3">
      <c r="A2675" t="s">
        <v>983</v>
      </c>
      <c r="B2675" t="s">
        <v>1361</v>
      </c>
      <c r="D2675" s="1">
        <v>39904</v>
      </c>
      <c r="E2675" s="1">
        <v>39905</v>
      </c>
      <c r="F2675" s="1" t="str">
        <f t="shared" si="178"/>
        <v>April</v>
      </c>
      <c r="G2675" s="1" t="str">
        <f t="shared" si="179"/>
        <v>2009</v>
      </c>
      <c r="H2675" s="2">
        <f t="shared" si="180"/>
        <v>1</v>
      </c>
      <c r="I2675" s="2" t="b">
        <f t="shared" si="181"/>
        <v>0</v>
      </c>
      <c r="J2675" t="s">
        <v>34</v>
      </c>
      <c r="K2675">
        <v>15</v>
      </c>
      <c r="L2675">
        <v>1444.88</v>
      </c>
      <c r="M2675">
        <v>0.1</v>
      </c>
      <c r="N2675" t="s">
        <v>18</v>
      </c>
      <c r="O2675">
        <v>236.61</v>
      </c>
      <c r="P2675">
        <v>100.97</v>
      </c>
      <c r="Q2675">
        <v>7.18</v>
      </c>
      <c r="R2675" t="s">
        <v>260</v>
      </c>
      <c r="S2675" t="s">
        <v>260</v>
      </c>
      <c r="T2675" t="s">
        <v>31</v>
      </c>
      <c r="U2675" t="s">
        <v>32</v>
      </c>
      <c r="V2675" t="s">
        <v>48</v>
      </c>
      <c r="W2675">
        <v>0.46</v>
      </c>
    </row>
    <row r="2676" spans="1:23" x14ac:dyDescent="0.3">
      <c r="A2676" t="s">
        <v>983</v>
      </c>
      <c r="B2676" t="s">
        <v>1361</v>
      </c>
      <c r="D2676" s="1">
        <v>39904</v>
      </c>
      <c r="E2676" s="1">
        <v>39905</v>
      </c>
      <c r="F2676" s="1" t="str">
        <f t="shared" si="178"/>
        <v>April</v>
      </c>
      <c r="G2676" s="1" t="str">
        <f t="shared" si="179"/>
        <v>2009</v>
      </c>
      <c r="H2676" s="2">
        <f t="shared" si="180"/>
        <v>1</v>
      </c>
      <c r="I2676" s="2" t="b">
        <f t="shared" si="181"/>
        <v>0</v>
      </c>
      <c r="J2676" t="s">
        <v>34</v>
      </c>
      <c r="K2676">
        <v>23</v>
      </c>
      <c r="L2676">
        <v>2287.1</v>
      </c>
      <c r="M2676">
        <v>7.0000000000000007E-2</v>
      </c>
      <c r="N2676" t="s">
        <v>18</v>
      </c>
      <c r="O2676">
        <v>231.49</v>
      </c>
      <c r="P2676">
        <v>99.99</v>
      </c>
      <c r="Q2676">
        <v>19.989999999999998</v>
      </c>
      <c r="R2676" t="s">
        <v>260</v>
      </c>
      <c r="S2676" t="s">
        <v>260</v>
      </c>
      <c r="T2676" t="s">
        <v>31</v>
      </c>
      <c r="U2676" t="s">
        <v>32</v>
      </c>
      <c r="V2676" t="s">
        <v>94</v>
      </c>
      <c r="W2676">
        <v>0.52</v>
      </c>
    </row>
    <row r="2677" spans="1:23" x14ac:dyDescent="0.3">
      <c r="A2677" t="s">
        <v>1374</v>
      </c>
      <c r="B2677" t="s">
        <v>1375</v>
      </c>
      <c r="D2677" s="1">
        <v>40395</v>
      </c>
      <c r="E2677" s="1">
        <v>40396</v>
      </c>
      <c r="F2677" s="1" t="str">
        <f t="shared" si="178"/>
        <v>August</v>
      </c>
      <c r="G2677" s="1" t="str">
        <f t="shared" si="179"/>
        <v>2010</v>
      </c>
      <c r="H2677" s="2">
        <f t="shared" si="180"/>
        <v>1</v>
      </c>
      <c r="I2677" s="2" t="b">
        <f t="shared" si="181"/>
        <v>0</v>
      </c>
      <c r="J2677" t="s">
        <v>52</v>
      </c>
      <c r="K2677">
        <v>44</v>
      </c>
      <c r="L2677">
        <v>786.26</v>
      </c>
      <c r="M2677">
        <v>0.01</v>
      </c>
      <c r="N2677" t="s">
        <v>18</v>
      </c>
      <c r="O2677">
        <v>274.98</v>
      </c>
      <c r="P2677">
        <v>17.48</v>
      </c>
      <c r="Q2677">
        <v>1.99</v>
      </c>
      <c r="R2677" t="s">
        <v>260</v>
      </c>
      <c r="S2677" t="s">
        <v>260</v>
      </c>
      <c r="T2677" t="s">
        <v>42</v>
      </c>
      <c r="U2677" t="s">
        <v>32</v>
      </c>
      <c r="V2677" t="s">
        <v>48</v>
      </c>
      <c r="W2677">
        <v>0.46</v>
      </c>
    </row>
    <row r="2678" spans="1:23" x14ac:dyDescent="0.3">
      <c r="A2678" t="s">
        <v>1362</v>
      </c>
      <c r="B2678" t="s">
        <v>1363</v>
      </c>
      <c r="D2678" s="1">
        <v>40449</v>
      </c>
      <c r="E2678" s="1">
        <v>40453</v>
      </c>
      <c r="F2678" s="1" t="str">
        <f t="shared" si="178"/>
        <v>October</v>
      </c>
      <c r="G2678" s="1" t="str">
        <f t="shared" si="179"/>
        <v>2010</v>
      </c>
      <c r="H2678" s="2">
        <f t="shared" si="180"/>
        <v>4</v>
      </c>
      <c r="I2678" s="2" t="b">
        <f t="shared" si="181"/>
        <v>0</v>
      </c>
      <c r="J2678" t="s">
        <v>17</v>
      </c>
      <c r="K2678">
        <v>44</v>
      </c>
      <c r="L2678">
        <v>18697.240000000002</v>
      </c>
      <c r="M2678">
        <v>0.02</v>
      </c>
      <c r="N2678" t="s">
        <v>18</v>
      </c>
      <c r="O2678">
        <v>8918.74</v>
      </c>
      <c r="P2678">
        <v>420.98</v>
      </c>
      <c r="Q2678">
        <v>19.989999999999998</v>
      </c>
      <c r="R2678" t="s">
        <v>260</v>
      </c>
      <c r="S2678" t="s">
        <v>260</v>
      </c>
      <c r="T2678" t="s">
        <v>42</v>
      </c>
      <c r="U2678" t="s">
        <v>22</v>
      </c>
      <c r="V2678" t="s">
        <v>29</v>
      </c>
      <c r="W2678">
        <v>0.35</v>
      </c>
    </row>
    <row r="2679" spans="1:23" x14ac:dyDescent="0.3">
      <c r="A2679" t="s">
        <v>1362</v>
      </c>
      <c r="B2679" t="s">
        <v>1363</v>
      </c>
      <c r="D2679" s="1">
        <v>40449</v>
      </c>
      <c r="E2679" s="1">
        <v>40453</v>
      </c>
      <c r="F2679" s="1" t="str">
        <f t="shared" si="178"/>
        <v>October</v>
      </c>
      <c r="G2679" s="1" t="str">
        <f t="shared" si="179"/>
        <v>2010</v>
      </c>
      <c r="H2679" s="2">
        <f t="shared" si="180"/>
        <v>4</v>
      </c>
      <c r="I2679" s="2" t="b">
        <f t="shared" si="181"/>
        <v>0</v>
      </c>
      <c r="J2679" t="s">
        <v>17</v>
      </c>
      <c r="K2679">
        <v>48</v>
      </c>
      <c r="L2679">
        <v>786.13</v>
      </c>
      <c r="M2679">
        <v>0.04</v>
      </c>
      <c r="N2679" t="s">
        <v>18</v>
      </c>
      <c r="O2679">
        <v>-236.12</v>
      </c>
      <c r="P2679">
        <v>16.739999999999998</v>
      </c>
      <c r="Q2679">
        <v>7.04</v>
      </c>
      <c r="R2679" t="s">
        <v>260</v>
      </c>
      <c r="S2679" t="s">
        <v>260</v>
      </c>
      <c r="T2679" t="s">
        <v>42</v>
      </c>
      <c r="U2679" t="s">
        <v>22</v>
      </c>
      <c r="V2679" t="s">
        <v>23</v>
      </c>
      <c r="W2679">
        <v>0.81</v>
      </c>
    </row>
    <row r="2680" spans="1:23" x14ac:dyDescent="0.3">
      <c r="A2680" t="s">
        <v>1381</v>
      </c>
      <c r="B2680" t="s">
        <v>1254</v>
      </c>
      <c r="D2680" s="1">
        <v>40346</v>
      </c>
      <c r="E2680" s="1">
        <v>40355</v>
      </c>
      <c r="F2680" s="1" t="str">
        <f t="shared" si="178"/>
        <v>June</v>
      </c>
      <c r="G2680" s="1" t="str">
        <f t="shared" si="179"/>
        <v>2010</v>
      </c>
      <c r="H2680" s="2">
        <f t="shared" si="180"/>
        <v>9</v>
      </c>
      <c r="I2680" s="2" t="b">
        <f t="shared" si="181"/>
        <v>0</v>
      </c>
      <c r="J2680" t="s">
        <v>17</v>
      </c>
      <c r="K2680">
        <v>25</v>
      </c>
      <c r="L2680">
        <v>14647.26</v>
      </c>
      <c r="M2680">
        <v>7.0000000000000007E-2</v>
      </c>
      <c r="N2680" t="s">
        <v>18</v>
      </c>
      <c r="O2680">
        <v>5485.15</v>
      </c>
      <c r="P2680">
        <v>599.99</v>
      </c>
      <c r="Q2680">
        <v>24.49</v>
      </c>
      <c r="R2680" t="s">
        <v>260</v>
      </c>
      <c r="S2680" t="s">
        <v>260</v>
      </c>
      <c r="T2680" t="s">
        <v>42</v>
      </c>
      <c r="U2680" t="s">
        <v>32</v>
      </c>
      <c r="V2680" t="s">
        <v>62</v>
      </c>
      <c r="W2680">
        <v>0.37</v>
      </c>
    </row>
    <row r="2681" spans="1:23" x14ac:dyDescent="0.3">
      <c r="A2681" t="s">
        <v>1381</v>
      </c>
      <c r="B2681" t="s">
        <v>1254</v>
      </c>
      <c r="D2681" s="1">
        <v>40346</v>
      </c>
      <c r="E2681" s="1">
        <v>40353</v>
      </c>
      <c r="F2681" s="1" t="str">
        <f t="shared" si="178"/>
        <v>June</v>
      </c>
      <c r="G2681" s="1" t="str">
        <f t="shared" si="179"/>
        <v>2010</v>
      </c>
      <c r="H2681" s="2">
        <f t="shared" si="180"/>
        <v>7</v>
      </c>
      <c r="I2681" s="2" t="b">
        <f t="shared" si="181"/>
        <v>0</v>
      </c>
      <c r="J2681" t="s">
        <v>17</v>
      </c>
      <c r="K2681">
        <v>10</v>
      </c>
      <c r="L2681">
        <v>26.11</v>
      </c>
      <c r="M2681">
        <v>0.08</v>
      </c>
      <c r="N2681" t="s">
        <v>18</v>
      </c>
      <c r="O2681">
        <v>2.65</v>
      </c>
      <c r="P2681">
        <v>2.62</v>
      </c>
      <c r="Q2681">
        <v>0.8</v>
      </c>
      <c r="R2681" t="s">
        <v>260</v>
      </c>
      <c r="S2681" t="s">
        <v>260</v>
      </c>
      <c r="T2681" t="s">
        <v>42</v>
      </c>
      <c r="U2681" t="s">
        <v>22</v>
      </c>
      <c r="V2681" t="s">
        <v>46</v>
      </c>
      <c r="W2681">
        <v>0.39</v>
      </c>
    </row>
    <row r="2682" spans="1:23" x14ac:dyDescent="0.3">
      <c r="A2682" t="s">
        <v>953</v>
      </c>
      <c r="B2682" t="s">
        <v>1288</v>
      </c>
      <c r="D2682" s="1">
        <v>40308</v>
      </c>
      <c r="E2682" s="1">
        <v>40309</v>
      </c>
      <c r="F2682" s="1" t="str">
        <f t="shared" si="178"/>
        <v>May</v>
      </c>
      <c r="G2682" s="1" t="str">
        <f t="shared" si="179"/>
        <v>2010</v>
      </c>
      <c r="H2682" s="2">
        <f t="shared" si="180"/>
        <v>1</v>
      </c>
      <c r="I2682" s="2" t="b">
        <f t="shared" si="181"/>
        <v>0</v>
      </c>
      <c r="J2682" t="s">
        <v>34</v>
      </c>
      <c r="K2682">
        <v>50</v>
      </c>
      <c r="L2682">
        <v>442.31</v>
      </c>
      <c r="M2682">
        <v>0.02</v>
      </c>
      <c r="N2682" t="s">
        <v>18</v>
      </c>
      <c r="O2682">
        <v>231.68</v>
      </c>
      <c r="P2682">
        <v>8.34</v>
      </c>
      <c r="Q2682">
        <v>0.96</v>
      </c>
      <c r="R2682" t="s">
        <v>260</v>
      </c>
      <c r="S2682" t="s">
        <v>260</v>
      </c>
      <c r="T2682" t="s">
        <v>21</v>
      </c>
      <c r="U2682" t="s">
        <v>36</v>
      </c>
      <c r="V2682" t="s">
        <v>37</v>
      </c>
      <c r="W2682">
        <v>0.43</v>
      </c>
    </row>
    <row r="2683" spans="1:23" x14ac:dyDescent="0.3">
      <c r="A2683" t="s">
        <v>1173</v>
      </c>
      <c r="B2683" t="s">
        <v>927</v>
      </c>
      <c r="D2683" s="1">
        <v>41252</v>
      </c>
      <c r="E2683" s="1">
        <v>41253</v>
      </c>
      <c r="F2683" s="1" t="str">
        <f t="shared" si="178"/>
        <v>December</v>
      </c>
      <c r="G2683" s="1" t="str">
        <f t="shared" si="179"/>
        <v>2012</v>
      </c>
      <c r="H2683" s="2">
        <f t="shared" si="180"/>
        <v>1</v>
      </c>
      <c r="I2683" s="2" t="b">
        <f t="shared" si="181"/>
        <v>0</v>
      </c>
      <c r="J2683" t="s">
        <v>52</v>
      </c>
      <c r="K2683">
        <v>4</v>
      </c>
      <c r="L2683">
        <v>114.83</v>
      </c>
      <c r="M2683">
        <v>0.04</v>
      </c>
      <c r="N2683" t="s">
        <v>18</v>
      </c>
      <c r="O2683">
        <v>-52.62</v>
      </c>
      <c r="P2683">
        <v>28.48</v>
      </c>
      <c r="Q2683">
        <v>1.99</v>
      </c>
      <c r="R2683" t="s">
        <v>260</v>
      </c>
      <c r="S2683" t="s">
        <v>260</v>
      </c>
      <c r="T2683" t="s">
        <v>21</v>
      </c>
      <c r="U2683" t="s">
        <v>32</v>
      </c>
      <c r="V2683" t="s">
        <v>48</v>
      </c>
      <c r="W2683">
        <v>0.4</v>
      </c>
    </row>
    <row r="2684" spans="1:23" x14ac:dyDescent="0.3">
      <c r="A2684" t="s">
        <v>1173</v>
      </c>
      <c r="B2684" t="s">
        <v>927</v>
      </c>
      <c r="D2684" s="1">
        <v>41252</v>
      </c>
      <c r="E2684" s="1">
        <v>41254</v>
      </c>
      <c r="F2684" s="1" t="str">
        <f t="shared" si="178"/>
        <v>December</v>
      </c>
      <c r="G2684" s="1" t="str">
        <f t="shared" si="179"/>
        <v>2012</v>
      </c>
      <c r="H2684" s="2">
        <f t="shared" si="180"/>
        <v>2</v>
      </c>
      <c r="I2684" s="2" t="b">
        <f t="shared" si="181"/>
        <v>0</v>
      </c>
      <c r="J2684" t="s">
        <v>52</v>
      </c>
      <c r="K2684">
        <v>23</v>
      </c>
      <c r="L2684">
        <v>16743.759999999998</v>
      </c>
      <c r="M2684">
        <v>0</v>
      </c>
      <c r="N2684" t="s">
        <v>18</v>
      </c>
      <c r="O2684">
        <v>6079.63</v>
      </c>
      <c r="P2684">
        <v>699.99</v>
      </c>
      <c r="Q2684">
        <v>24.49</v>
      </c>
      <c r="R2684" t="s">
        <v>260</v>
      </c>
      <c r="S2684" t="s">
        <v>260</v>
      </c>
      <c r="T2684" t="s">
        <v>21</v>
      </c>
      <c r="U2684" t="s">
        <v>32</v>
      </c>
      <c r="V2684" t="s">
        <v>62</v>
      </c>
      <c r="W2684">
        <v>0.41</v>
      </c>
    </row>
    <row r="2685" spans="1:23" x14ac:dyDescent="0.3">
      <c r="A2685" t="s">
        <v>1133</v>
      </c>
      <c r="B2685" t="s">
        <v>1085</v>
      </c>
      <c r="D2685" s="1">
        <v>41008</v>
      </c>
      <c r="E2685" s="1">
        <v>41009</v>
      </c>
      <c r="F2685" s="1" t="str">
        <f t="shared" si="178"/>
        <v>April</v>
      </c>
      <c r="G2685" s="1" t="str">
        <f t="shared" si="179"/>
        <v>2012</v>
      </c>
      <c r="H2685" s="2">
        <f t="shared" si="180"/>
        <v>1</v>
      </c>
      <c r="I2685" s="2" t="b">
        <f t="shared" si="181"/>
        <v>0</v>
      </c>
      <c r="J2685" t="s">
        <v>44</v>
      </c>
      <c r="K2685">
        <v>49</v>
      </c>
      <c r="L2685">
        <v>1534.7</v>
      </c>
      <c r="M2685">
        <v>7.0000000000000007E-2</v>
      </c>
      <c r="N2685" t="s">
        <v>18</v>
      </c>
      <c r="O2685">
        <v>258.25</v>
      </c>
      <c r="P2685">
        <v>31.11</v>
      </c>
      <c r="Q2685">
        <v>3.6</v>
      </c>
      <c r="R2685" t="s">
        <v>260</v>
      </c>
      <c r="S2685" t="s">
        <v>260</v>
      </c>
      <c r="T2685" t="s">
        <v>42</v>
      </c>
      <c r="U2685" t="s">
        <v>32</v>
      </c>
      <c r="V2685" t="s">
        <v>48</v>
      </c>
      <c r="W2685">
        <v>0.64</v>
      </c>
    </row>
    <row r="2686" spans="1:23" x14ac:dyDescent="0.3">
      <c r="A2686" t="s">
        <v>1173</v>
      </c>
      <c r="B2686" t="s">
        <v>1364</v>
      </c>
      <c r="D2686" s="1">
        <v>40137</v>
      </c>
      <c r="E2686" s="1">
        <v>40138</v>
      </c>
      <c r="F2686" s="1" t="str">
        <f t="shared" si="178"/>
        <v>November</v>
      </c>
      <c r="G2686" s="1" t="str">
        <f t="shared" si="179"/>
        <v>2009</v>
      </c>
      <c r="H2686" s="2">
        <f t="shared" si="180"/>
        <v>1</v>
      </c>
      <c r="I2686" s="2" t="b">
        <f t="shared" si="181"/>
        <v>0</v>
      </c>
      <c r="J2686" t="s">
        <v>52</v>
      </c>
      <c r="K2686">
        <v>7</v>
      </c>
      <c r="L2686">
        <v>2813.34</v>
      </c>
      <c r="M2686">
        <v>0.1</v>
      </c>
      <c r="N2686" t="s">
        <v>25</v>
      </c>
      <c r="O2686">
        <v>-688.44</v>
      </c>
      <c r="P2686">
        <v>442.14</v>
      </c>
      <c r="Q2686">
        <v>14.7</v>
      </c>
      <c r="R2686" t="s">
        <v>260</v>
      </c>
      <c r="S2686" t="s">
        <v>260</v>
      </c>
      <c r="T2686" t="s">
        <v>42</v>
      </c>
      <c r="U2686" t="s">
        <v>32</v>
      </c>
      <c r="V2686" t="s">
        <v>94</v>
      </c>
      <c r="W2686">
        <v>0.56000000000000005</v>
      </c>
    </row>
    <row r="2687" spans="1:23" x14ac:dyDescent="0.3">
      <c r="A2687" t="s">
        <v>1173</v>
      </c>
      <c r="B2687" t="s">
        <v>1364</v>
      </c>
      <c r="D2687" s="1">
        <v>40137</v>
      </c>
      <c r="E2687" s="1">
        <v>40139</v>
      </c>
      <c r="F2687" s="1" t="str">
        <f t="shared" si="178"/>
        <v>November</v>
      </c>
      <c r="G2687" s="1" t="str">
        <f t="shared" si="179"/>
        <v>2009</v>
      </c>
      <c r="H2687" s="2">
        <f t="shared" si="180"/>
        <v>2</v>
      </c>
      <c r="I2687" s="2" t="b">
        <f t="shared" si="181"/>
        <v>0</v>
      </c>
      <c r="J2687" t="s">
        <v>52</v>
      </c>
      <c r="K2687">
        <v>45</v>
      </c>
      <c r="L2687">
        <v>2682.8</v>
      </c>
      <c r="M2687">
        <v>0.01</v>
      </c>
      <c r="N2687" t="s">
        <v>18</v>
      </c>
      <c r="O2687">
        <v>860.22</v>
      </c>
      <c r="P2687">
        <v>60.22</v>
      </c>
      <c r="Q2687">
        <v>3.5</v>
      </c>
      <c r="R2687" t="s">
        <v>260</v>
      </c>
      <c r="S2687" t="s">
        <v>260</v>
      </c>
      <c r="T2687" t="s">
        <v>42</v>
      </c>
      <c r="U2687" t="s">
        <v>22</v>
      </c>
      <c r="V2687" t="s">
        <v>28</v>
      </c>
      <c r="W2687">
        <v>0.56999999999999995</v>
      </c>
    </row>
    <row r="2688" spans="1:23" x14ac:dyDescent="0.3">
      <c r="A2688" t="s">
        <v>1381</v>
      </c>
      <c r="B2688" t="s">
        <v>1254</v>
      </c>
      <c r="D2688" s="1">
        <v>40020</v>
      </c>
      <c r="E2688" s="1">
        <v>40020</v>
      </c>
      <c r="F2688" s="1" t="str">
        <f t="shared" si="178"/>
        <v>July</v>
      </c>
      <c r="G2688" s="1" t="str">
        <f t="shared" si="179"/>
        <v>2009</v>
      </c>
      <c r="H2688" s="2">
        <f t="shared" si="180"/>
        <v>0</v>
      </c>
      <c r="I2688" s="2" t="str">
        <f t="shared" si="181"/>
        <v>FREE DELIVERY</v>
      </c>
      <c r="J2688" t="s">
        <v>44</v>
      </c>
      <c r="K2688">
        <v>50</v>
      </c>
      <c r="L2688">
        <v>387.03</v>
      </c>
      <c r="M2688">
        <v>0.04</v>
      </c>
      <c r="N2688" t="s">
        <v>18</v>
      </c>
      <c r="O2688">
        <v>-7.73</v>
      </c>
      <c r="P2688">
        <v>7.96</v>
      </c>
      <c r="Q2688">
        <v>4.95</v>
      </c>
      <c r="R2688" t="s">
        <v>260</v>
      </c>
      <c r="S2688" t="s">
        <v>260</v>
      </c>
      <c r="T2688" t="s">
        <v>42</v>
      </c>
      <c r="U2688" t="s">
        <v>36</v>
      </c>
      <c r="V2688" t="s">
        <v>37</v>
      </c>
      <c r="W2688">
        <v>0.41</v>
      </c>
    </row>
    <row r="2689" spans="1:23" x14ac:dyDescent="0.3">
      <c r="A2689" t="s">
        <v>1369</v>
      </c>
      <c r="B2689" t="s">
        <v>1370</v>
      </c>
      <c r="D2689" s="1">
        <v>39905</v>
      </c>
      <c r="E2689" s="1">
        <v>39907</v>
      </c>
      <c r="F2689" s="1" t="str">
        <f t="shared" si="178"/>
        <v>April</v>
      </c>
      <c r="G2689" s="1" t="str">
        <f t="shared" si="179"/>
        <v>2009</v>
      </c>
      <c r="H2689" s="2">
        <f t="shared" si="180"/>
        <v>2</v>
      </c>
      <c r="I2689" s="2" t="b">
        <f t="shared" si="181"/>
        <v>0</v>
      </c>
      <c r="J2689" t="s">
        <v>44</v>
      </c>
      <c r="K2689">
        <v>17</v>
      </c>
      <c r="L2689">
        <v>585.47</v>
      </c>
      <c r="M2689">
        <v>0.1</v>
      </c>
      <c r="N2689" t="s">
        <v>39</v>
      </c>
      <c r="O2689">
        <v>178.14</v>
      </c>
      <c r="P2689">
        <v>37.94</v>
      </c>
      <c r="Q2689">
        <v>5.08</v>
      </c>
      <c r="R2689" t="s">
        <v>260</v>
      </c>
      <c r="S2689" t="s">
        <v>260</v>
      </c>
      <c r="T2689" t="s">
        <v>31</v>
      </c>
      <c r="U2689" t="s">
        <v>22</v>
      </c>
      <c r="V2689" t="s">
        <v>43</v>
      </c>
      <c r="W2689">
        <v>0.38</v>
      </c>
    </row>
    <row r="2690" spans="1:23" x14ac:dyDescent="0.3">
      <c r="A2690" t="s">
        <v>1362</v>
      </c>
      <c r="B2690" t="s">
        <v>1363</v>
      </c>
      <c r="D2690" s="1">
        <v>40695</v>
      </c>
      <c r="E2690" s="1">
        <v>40695</v>
      </c>
      <c r="F2690" s="1" t="str">
        <f t="shared" si="178"/>
        <v>June</v>
      </c>
      <c r="G2690" s="1" t="str">
        <f t="shared" si="179"/>
        <v>2011</v>
      </c>
      <c r="H2690" s="2">
        <f t="shared" si="180"/>
        <v>0</v>
      </c>
      <c r="I2690" s="2" t="str">
        <f t="shared" si="181"/>
        <v>FREE DELIVERY</v>
      </c>
      <c r="J2690" t="s">
        <v>24</v>
      </c>
      <c r="K2690">
        <v>11</v>
      </c>
      <c r="L2690">
        <v>123.34</v>
      </c>
      <c r="M2690">
        <v>7.0000000000000007E-2</v>
      </c>
      <c r="N2690" t="s">
        <v>18</v>
      </c>
      <c r="O2690">
        <v>0.64</v>
      </c>
      <c r="P2690">
        <v>11.34</v>
      </c>
      <c r="Q2690">
        <v>5.01</v>
      </c>
      <c r="R2690" t="s">
        <v>260</v>
      </c>
      <c r="S2690" t="s">
        <v>260</v>
      </c>
      <c r="T2690" t="s">
        <v>42</v>
      </c>
      <c r="U2690" t="s">
        <v>22</v>
      </c>
      <c r="V2690" t="s">
        <v>43</v>
      </c>
      <c r="W2690">
        <v>0.36</v>
      </c>
    </row>
    <row r="2691" spans="1:23" x14ac:dyDescent="0.3">
      <c r="A2691" t="s">
        <v>1362</v>
      </c>
      <c r="B2691" t="s">
        <v>1363</v>
      </c>
      <c r="D2691" s="1">
        <v>40695</v>
      </c>
      <c r="E2691" s="1">
        <v>40697</v>
      </c>
      <c r="F2691" s="1" t="str">
        <f t="shared" ref="F2691:F2754" si="182">TEXT(E2691,"mmmm")</f>
        <v>June</v>
      </c>
      <c r="G2691" s="1" t="str">
        <f t="shared" ref="G2691:G2754" si="183">TEXT(E2691,"yyyy")</f>
        <v>2011</v>
      </c>
      <c r="H2691" s="2">
        <f t="shared" ref="H2691:H2754" si="184">E2691-D2691</f>
        <v>2</v>
      </c>
      <c r="I2691" s="2" t="b">
        <f t="shared" ref="I2691:I2754" si="185">IF(H2691&lt;1,IF(AND(H2691&gt;0,H2691&lt;2),"ONE DAY", "FREE DELIVERY"))</f>
        <v>0</v>
      </c>
      <c r="J2691" t="s">
        <v>24</v>
      </c>
      <c r="K2691">
        <v>23</v>
      </c>
      <c r="L2691">
        <v>1642.47</v>
      </c>
      <c r="M2691">
        <v>0.01</v>
      </c>
      <c r="N2691" t="s">
        <v>25</v>
      </c>
      <c r="O2691">
        <v>-524.03</v>
      </c>
      <c r="P2691">
        <v>68.81</v>
      </c>
      <c r="Q2691">
        <v>60</v>
      </c>
      <c r="R2691" t="s">
        <v>260</v>
      </c>
      <c r="S2691" t="s">
        <v>260</v>
      </c>
      <c r="T2691" t="s">
        <v>42</v>
      </c>
      <c r="U2691" t="s">
        <v>22</v>
      </c>
      <c r="V2691" t="s">
        <v>28</v>
      </c>
      <c r="W2691">
        <v>0.41</v>
      </c>
    </row>
    <row r="2692" spans="1:23" x14ac:dyDescent="0.3">
      <c r="A2692" t="s">
        <v>953</v>
      </c>
      <c r="B2692" t="s">
        <v>1288</v>
      </c>
      <c r="D2692" s="1">
        <v>40149</v>
      </c>
      <c r="E2692" s="1">
        <v>40156</v>
      </c>
      <c r="F2692" s="1" t="str">
        <f t="shared" si="182"/>
        <v>December</v>
      </c>
      <c r="G2692" s="1" t="str">
        <f t="shared" si="183"/>
        <v>2009</v>
      </c>
      <c r="H2692" s="2">
        <f t="shared" si="184"/>
        <v>7</v>
      </c>
      <c r="I2692" s="2" t="b">
        <f t="shared" si="185"/>
        <v>0</v>
      </c>
      <c r="J2692" t="s">
        <v>17</v>
      </c>
      <c r="K2692">
        <v>25</v>
      </c>
      <c r="L2692">
        <v>93.22</v>
      </c>
      <c r="M2692">
        <v>0.06</v>
      </c>
      <c r="N2692" t="s">
        <v>18</v>
      </c>
      <c r="O2692">
        <v>-15.37</v>
      </c>
      <c r="P2692">
        <v>3.74</v>
      </c>
      <c r="Q2692">
        <v>0.94</v>
      </c>
      <c r="R2692" t="s">
        <v>260</v>
      </c>
      <c r="S2692" t="s">
        <v>260</v>
      </c>
      <c r="T2692" t="s">
        <v>42</v>
      </c>
      <c r="U2692" t="s">
        <v>22</v>
      </c>
      <c r="V2692" t="s">
        <v>46</v>
      </c>
      <c r="W2692">
        <v>0.83</v>
      </c>
    </row>
    <row r="2693" spans="1:23" x14ac:dyDescent="0.3">
      <c r="A2693" t="s">
        <v>1168</v>
      </c>
      <c r="B2693" t="s">
        <v>1274</v>
      </c>
      <c r="D2693" s="1">
        <v>40617</v>
      </c>
      <c r="E2693" s="1">
        <v>40624</v>
      </c>
      <c r="F2693" s="1" t="str">
        <f t="shared" si="182"/>
        <v>March</v>
      </c>
      <c r="G2693" s="1" t="str">
        <f t="shared" si="183"/>
        <v>2011</v>
      </c>
      <c r="H2693" s="2">
        <f t="shared" si="184"/>
        <v>7</v>
      </c>
      <c r="I2693" s="2" t="b">
        <f t="shared" si="185"/>
        <v>0</v>
      </c>
      <c r="J2693" t="s">
        <v>17</v>
      </c>
      <c r="K2693">
        <v>36</v>
      </c>
      <c r="L2693">
        <v>243.18</v>
      </c>
      <c r="M2693">
        <v>0.08</v>
      </c>
      <c r="N2693" t="s">
        <v>18</v>
      </c>
      <c r="O2693">
        <v>-314.22000000000003</v>
      </c>
      <c r="P2693">
        <v>6.98</v>
      </c>
      <c r="Q2693">
        <v>9.69</v>
      </c>
      <c r="R2693" t="s">
        <v>260</v>
      </c>
      <c r="S2693" t="s">
        <v>260</v>
      </c>
      <c r="T2693" t="s">
        <v>21</v>
      </c>
      <c r="U2693" t="s">
        <v>22</v>
      </c>
      <c r="V2693" t="s">
        <v>23</v>
      </c>
      <c r="W2693">
        <v>0.83</v>
      </c>
    </row>
    <row r="2694" spans="1:23" x14ac:dyDescent="0.3">
      <c r="A2694" t="s">
        <v>1133</v>
      </c>
      <c r="B2694" t="s">
        <v>1085</v>
      </c>
      <c r="D2694" s="1">
        <v>40897</v>
      </c>
      <c r="E2694" s="1">
        <v>40898</v>
      </c>
      <c r="F2694" s="1" t="str">
        <f t="shared" si="182"/>
        <v>December</v>
      </c>
      <c r="G2694" s="1" t="str">
        <f t="shared" si="183"/>
        <v>2011</v>
      </c>
      <c r="H2694" s="2">
        <f t="shared" si="184"/>
        <v>1</v>
      </c>
      <c r="I2694" s="2" t="b">
        <f t="shared" si="185"/>
        <v>0</v>
      </c>
      <c r="J2694" t="s">
        <v>44</v>
      </c>
      <c r="K2694">
        <v>27</v>
      </c>
      <c r="L2694">
        <v>3853.47</v>
      </c>
      <c r="M2694">
        <v>0.1</v>
      </c>
      <c r="N2694" t="s">
        <v>18</v>
      </c>
      <c r="O2694">
        <v>21.5</v>
      </c>
      <c r="P2694">
        <v>152.47999999999999</v>
      </c>
      <c r="Q2694">
        <v>6.5</v>
      </c>
      <c r="R2694" t="s">
        <v>260</v>
      </c>
      <c r="S2694" t="s">
        <v>260</v>
      </c>
      <c r="T2694" t="s">
        <v>42</v>
      </c>
      <c r="U2694" t="s">
        <v>32</v>
      </c>
      <c r="V2694" t="s">
        <v>48</v>
      </c>
      <c r="W2694">
        <v>0.74</v>
      </c>
    </row>
    <row r="2695" spans="1:23" x14ac:dyDescent="0.3">
      <c r="A2695" t="s">
        <v>1133</v>
      </c>
      <c r="B2695" t="s">
        <v>1085</v>
      </c>
      <c r="D2695" s="1">
        <v>40897</v>
      </c>
      <c r="E2695" s="1">
        <v>40899</v>
      </c>
      <c r="F2695" s="1" t="str">
        <f t="shared" si="182"/>
        <v>December</v>
      </c>
      <c r="G2695" s="1" t="str">
        <f t="shared" si="183"/>
        <v>2011</v>
      </c>
      <c r="H2695" s="2">
        <f t="shared" si="184"/>
        <v>2</v>
      </c>
      <c r="I2695" s="2" t="b">
        <f t="shared" si="185"/>
        <v>0</v>
      </c>
      <c r="J2695" t="s">
        <v>44</v>
      </c>
      <c r="K2695">
        <v>5</v>
      </c>
      <c r="L2695">
        <v>28.23</v>
      </c>
      <c r="M2695">
        <v>0.1</v>
      </c>
      <c r="N2695" t="s">
        <v>18</v>
      </c>
      <c r="O2695">
        <v>-14.69</v>
      </c>
      <c r="P2695">
        <v>4.9800000000000004</v>
      </c>
      <c r="Q2695">
        <v>4.7</v>
      </c>
      <c r="R2695" t="s">
        <v>260</v>
      </c>
      <c r="S2695" t="s">
        <v>260</v>
      </c>
      <c r="T2695" t="s">
        <v>42</v>
      </c>
      <c r="U2695" t="s">
        <v>22</v>
      </c>
      <c r="V2695" t="s">
        <v>43</v>
      </c>
      <c r="W2695">
        <v>0.38</v>
      </c>
    </row>
    <row r="2696" spans="1:23" x14ac:dyDescent="0.3">
      <c r="A2696" t="s">
        <v>1369</v>
      </c>
      <c r="B2696" t="s">
        <v>1370</v>
      </c>
      <c r="D2696" s="1">
        <v>40913</v>
      </c>
      <c r="E2696" s="1">
        <v>40913</v>
      </c>
      <c r="F2696" s="1" t="str">
        <f t="shared" si="182"/>
        <v>January</v>
      </c>
      <c r="G2696" s="1" t="str">
        <f t="shared" si="183"/>
        <v>2012</v>
      </c>
      <c r="H2696" s="2">
        <f t="shared" si="184"/>
        <v>0</v>
      </c>
      <c r="I2696" s="2" t="str">
        <f t="shared" si="185"/>
        <v>FREE DELIVERY</v>
      </c>
      <c r="J2696" t="s">
        <v>24</v>
      </c>
      <c r="K2696">
        <v>50</v>
      </c>
      <c r="L2696">
        <v>4962.05</v>
      </c>
      <c r="M2696">
        <v>0.08</v>
      </c>
      <c r="N2696" t="s">
        <v>25</v>
      </c>
      <c r="O2696">
        <v>335.29</v>
      </c>
      <c r="P2696">
        <v>119.99</v>
      </c>
      <c r="Q2696">
        <v>56.14</v>
      </c>
      <c r="R2696" t="s">
        <v>260</v>
      </c>
      <c r="S2696" t="s">
        <v>260</v>
      </c>
      <c r="T2696" t="s">
        <v>31</v>
      </c>
      <c r="U2696" t="s">
        <v>32</v>
      </c>
      <c r="V2696" t="s">
        <v>94</v>
      </c>
      <c r="W2696">
        <v>0.39</v>
      </c>
    </row>
    <row r="2697" spans="1:23" x14ac:dyDescent="0.3">
      <c r="A2697" t="s">
        <v>1369</v>
      </c>
      <c r="B2697" t="s">
        <v>1370</v>
      </c>
      <c r="D2697" s="1">
        <v>40913</v>
      </c>
      <c r="E2697" s="1">
        <v>40916</v>
      </c>
      <c r="F2697" s="1" t="str">
        <f t="shared" si="182"/>
        <v>January</v>
      </c>
      <c r="G2697" s="1" t="str">
        <f t="shared" si="183"/>
        <v>2012</v>
      </c>
      <c r="H2697" s="2">
        <f t="shared" si="184"/>
        <v>3</v>
      </c>
      <c r="I2697" s="2" t="b">
        <f t="shared" si="185"/>
        <v>0</v>
      </c>
      <c r="J2697" t="s">
        <v>24</v>
      </c>
      <c r="K2697">
        <v>19</v>
      </c>
      <c r="L2697">
        <v>192.39</v>
      </c>
      <c r="M2697">
        <v>0.08</v>
      </c>
      <c r="N2697" t="s">
        <v>39</v>
      </c>
      <c r="O2697">
        <v>-31.67</v>
      </c>
      <c r="P2697">
        <v>10.23</v>
      </c>
      <c r="Q2697">
        <v>4.68</v>
      </c>
      <c r="R2697" t="s">
        <v>260</v>
      </c>
      <c r="S2697" t="s">
        <v>260</v>
      </c>
      <c r="T2697" t="s">
        <v>31</v>
      </c>
      <c r="U2697" t="s">
        <v>22</v>
      </c>
      <c r="V2697" t="s">
        <v>82</v>
      </c>
      <c r="W2697">
        <v>0.59</v>
      </c>
    </row>
    <row r="2698" spans="1:23" x14ac:dyDescent="0.3">
      <c r="A2698" t="s">
        <v>1365</v>
      </c>
      <c r="B2698" t="s">
        <v>1366</v>
      </c>
      <c r="D2698" s="1">
        <v>40461</v>
      </c>
      <c r="E2698" s="1">
        <v>40462</v>
      </c>
      <c r="F2698" s="1" t="str">
        <f t="shared" si="182"/>
        <v>October</v>
      </c>
      <c r="G2698" s="1" t="str">
        <f t="shared" si="183"/>
        <v>2010</v>
      </c>
      <c r="H2698" s="2">
        <f t="shared" si="184"/>
        <v>1</v>
      </c>
      <c r="I2698" s="2" t="b">
        <f t="shared" si="185"/>
        <v>0</v>
      </c>
      <c r="J2698" t="s">
        <v>34</v>
      </c>
      <c r="K2698">
        <v>13</v>
      </c>
      <c r="L2698">
        <v>26.08</v>
      </c>
      <c r="M2698">
        <v>0.1</v>
      </c>
      <c r="N2698" t="s">
        <v>18</v>
      </c>
      <c r="O2698">
        <v>-27.29</v>
      </c>
      <c r="P2698">
        <v>1.86</v>
      </c>
      <c r="Q2698">
        <v>2.58</v>
      </c>
      <c r="R2698" t="s">
        <v>260</v>
      </c>
      <c r="S2698" t="s">
        <v>260</v>
      </c>
      <c r="T2698" t="s">
        <v>21</v>
      </c>
      <c r="U2698" t="s">
        <v>22</v>
      </c>
      <c r="V2698" t="s">
        <v>46</v>
      </c>
      <c r="W2698">
        <v>0.82</v>
      </c>
    </row>
    <row r="2699" spans="1:23" x14ac:dyDescent="0.3">
      <c r="A2699" t="s">
        <v>1369</v>
      </c>
      <c r="B2699" t="s">
        <v>1370</v>
      </c>
      <c r="D2699" s="1">
        <v>41008</v>
      </c>
      <c r="E2699" s="1">
        <v>41009</v>
      </c>
      <c r="F2699" s="1" t="str">
        <f t="shared" si="182"/>
        <v>April</v>
      </c>
      <c r="G2699" s="1" t="str">
        <f t="shared" si="183"/>
        <v>2012</v>
      </c>
      <c r="H2699" s="2">
        <f t="shared" si="184"/>
        <v>1</v>
      </c>
      <c r="I2699" s="2" t="b">
        <f t="shared" si="185"/>
        <v>0</v>
      </c>
      <c r="J2699" t="s">
        <v>44</v>
      </c>
      <c r="K2699">
        <v>8</v>
      </c>
      <c r="L2699">
        <v>669.69</v>
      </c>
      <c r="M2699">
        <v>0.03</v>
      </c>
      <c r="N2699" t="s">
        <v>18</v>
      </c>
      <c r="O2699">
        <v>-297.02</v>
      </c>
      <c r="P2699">
        <v>80.98</v>
      </c>
      <c r="Q2699">
        <v>35</v>
      </c>
      <c r="R2699" t="s">
        <v>260</v>
      </c>
      <c r="S2699" t="s">
        <v>260</v>
      </c>
      <c r="T2699" t="s">
        <v>31</v>
      </c>
      <c r="U2699" t="s">
        <v>22</v>
      </c>
      <c r="V2699" t="s">
        <v>23</v>
      </c>
      <c r="W2699">
        <v>0.81</v>
      </c>
    </row>
    <row r="2700" spans="1:23" x14ac:dyDescent="0.3">
      <c r="A2700" t="s">
        <v>1173</v>
      </c>
      <c r="B2700" t="s">
        <v>927</v>
      </c>
      <c r="D2700" s="1">
        <v>41112</v>
      </c>
      <c r="E2700" s="1">
        <v>41113</v>
      </c>
      <c r="F2700" s="1" t="str">
        <f t="shared" si="182"/>
        <v>July</v>
      </c>
      <c r="G2700" s="1" t="str">
        <f t="shared" si="183"/>
        <v>2012</v>
      </c>
      <c r="H2700" s="2">
        <f t="shared" si="184"/>
        <v>1</v>
      </c>
      <c r="I2700" s="2" t="b">
        <f t="shared" si="185"/>
        <v>0</v>
      </c>
      <c r="J2700" t="s">
        <v>34</v>
      </c>
      <c r="K2700">
        <v>45</v>
      </c>
      <c r="L2700">
        <v>405.6</v>
      </c>
      <c r="M2700">
        <v>7.0000000000000007E-2</v>
      </c>
      <c r="N2700" t="s">
        <v>18</v>
      </c>
      <c r="O2700">
        <v>-8.59</v>
      </c>
      <c r="P2700">
        <v>8.85</v>
      </c>
      <c r="Q2700">
        <v>5.6</v>
      </c>
      <c r="R2700" t="s">
        <v>260</v>
      </c>
      <c r="S2700" t="s">
        <v>260</v>
      </c>
      <c r="T2700" t="s">
        <v>21</v>
      </c>
      <c r="U2700" t="s">
        <v>22</v>
      </c>
      <c r="V2700" t="s">
        <v>29</v>
      </c>
      <c r="W2700">
        <v>0.36</v>
      </c>
    </row>
    <row r="2701" spans="1:23" x14ac:dyDescent="0.3">
      <c r="A2701" t="s">
        <v>1369</v>
      </c>
      <c r="B2701" t="s">
        <v>1370</v>
      </c>
      <c r="D2701" s="1">
        <v>40079</v>
      </c>
      <c r="E2701" s="1">
        <v>40084</v>
      </c>
      <c r="F2701" s="1" t="str">
        <f t="shared" si="182"/>
        <v>September</v>
      </c>
      <c r="G2701" s="1" t="str">
        <f t="shared" si="183"/>
        <v>2009</v>
      </c>
      <c r="H2701" s="2">
        <f t="shared" si="184"/>
        <v>5</v>
      </c>
      <c r="I2701" s="2" t="b">
        <f t="shared" si="185"/>
        <v>0</v>
      </c>
      <c r="J2701" t="s">
        <v>17</v>
      </c>
      <c r="K2701">
        <v>39</v>
      </c>
      <c r="L2701">
        <v>706.39250000000004</v>
      </c>
      <c r="M2701">
        <v>0.06</v>
      </c>
      <c r="N2701" t="s">
        <v>18</v>
      </c>
      <c r="O2701">
        <v>346.14</v>
      </c>
      <c r="P2701">
        <v>20.99</v>
      </c>
      <c r="Q2701">
        <v>0.99</v>
      </c>
      <c r="R2701" t="s">
        <v>260</v>
      </c>
      <c r="S2701" t="s">
        <v>260</v>
      </c>
      <c r="T2701" t="s">
        <v>31</v>
      </c>
      <c r="U2701" t="s">
        <v>32</v>
      </c>
      <c r="V2701" t="s">
        <v>33</v>
      </c>
      <c r="W2701">
        <v>0.37</v>
      </c>
    </row>
    <row r="2702" spans="1:23" x14ac:dyDescent="0.3">
      <c r="A2702" t="s">
        <v>1068</v>
      </c>
      <c r="B2702" t="s">
        <v>924</v>
      </c>
      <c r="D2702" s="1">
        <v>40198</v>
      </c>
      <c r="E2702" s="1">
        <v>40200</v>
      </c>
      <c r="F2702" s="1" t="str">
        <f t="shared" si="182"/>
        <v>January</v>
      </c>
      <c r="G2702" s="1" t="str">
        <f t="shared" si="183"/>
        <v>2010</v>
      </c>
      <c r="H2702" s="2">
        <f t="shared" si="184"/>
        <v>2</v>
      </c>
      <c r="I2702" s="2" t="b">
        <f t="shared" si="185"/>
        <v>0</v>
      </c>
      <c r="J2702" t="s">
        <v>44</v>
      </c>
      <c r="K2702">
        <v>24</v>
      </c>
      <c r="L2702">
        <v>154.99</v>
      </c>
      <c r="M2702">
        <v>7.0000000000000007E-2</v>
      </c>
      <c r="N2702" t="s">
        <v>18</v>
      </c>
      <c r="O2702">
        <v>-1085.52</v>
      </c>
      <c r="P2702">
        <v>4.4800000000000004</v>
      </c>
      <c r="Q2702">
        <v>49</v>
      </c>
      <c r="R2702" t="s">
        <v>260</v>
      </c>
      <c r="S2702" t="s">
        <v>260</v>
      </c>
      <c r="T2702" t="s">
        <v>21</v>
      </c>
      <c r="U2702" t="s">
        <v>22</v>
      </c>
      <c r="V2702" t="s">
        <v>28</v>
      </c>
      <c r="W2702">
        <v>0.6</v>
      </c>
    </row>
    <row r="2703" spans="1:23" x14ac:dyDescent="0.3">
      <c r="A2703" t="s">
        <v>1117</v>
      </c>
      <c r="B2703" t="s">
        <v>1358</v>
      </c>
      <c r="D2703" s="1">
        <v>40984</v>
      </c>
      <c r="E2703" s="1">
        <v>40986</v>
      </c>
      <c r="F2703" s="1" t="str">
        <f t="shared" si="182"/>
        <v>March</v>
      </c>
      <c r="G2703" s="1" t="str">
        <f t="shared" si="183"/>
        <v>2012</v>
      </c>
      <c r="H2703" s="2">
        <f t="shared" si="184"/>
        <v>2</v>
      </c>
      <c r="I2703" s="2" t="b">
        <f t="shared" si="185"/>
        <v>0</v>
      </c>
      <c r="J2703" t="s">
        <v>24</v>
      </c>
      <c r="K2703">
        <v>32</v>
      </c>
      <c r="L2703">
        <v>115.78</v>
      </c>
      <c r="M2703">
        <v>7.0000000000000007E-2</v>
      </c>
      <c r="N2703" t="s">
        <v>18</v>
      </c>
      <c r="O2703">
        <v>-167.42</v>
      </c>
      <c r="P2703">
        <v>3.52</v>
      </c>
      <c r="Q2703">
        <v>6.83</v>
      </c>
      <c r="R2703" t="s">
        <v>260</v>
      </c>
      <c r="S2703" t="s">
        <v>260</v>
      </c>
      <c r="T2703" t="s">
        <v>42</v>
      </c>
      <c r="U2703" t="s">
        <v>22</v>
      </c>
      <c r="V2703" t="s">
        <v>29</v>
      </c>
      <c r="W2703">
        <v>0.38</v>
      </c>
    </row>
    <row r="2704" spans="1:23" x14ac:dyDescent="0.3">
      <c r="A2704" t="s">
        <v>1117</v>
      </c>
      <c r="B2704" t="s">
        <v>1358</v>
      </c>
      <c r="D2704" s="1">
        <v>40984</v>
      </c>
      <c r="E2704" s="1">
        <v>40986</v>
      </c>
      <c r="F2704" s="1" t="str">
        <f t="shared" si="182"/>
        <v>March</v>
      </c>
      <c r="G2704" s="1" t="str">
        <f t="shared" si="183"/>
        <v>2012</v>
      </c>
      <c r="H2704" s="2">
        <f t="shared" si="184"/>
        <v>2</v>
      </c>
      <c r="I2704" s="2" t="b">
        <f t="shared" si="185"/>
        <v>0</v>
      </c>
      <c r="J2704" t="s">
        <v>24</v>
      </c>
      <c r="K2704">
        <v>13</v>
      </c>
      <c r="L2704">
        <v>210.22</v>
      </c>
      <c r="M2704">
        <v>0</v>
      </c>
      <c r="N2704" t="s">
        <v>18</v>
      </c>
      <c r="O2704">
        <v>-30.71</v>
      </c>
      <c r="P2704">
        <v>14.98</v>
      </c>
      <c r="Q2704">
        <v>7.69</v>
      </c>
      <c r="R2704" t="s">
        <v>260</v>
      </c>
      <c r="S2704" t="s">
        <v>260</v>
      </c>
      <c r="T2704" t="s">
        <v>42</v>
      </c>
      <c r="U2704" t="s">
        <v>22</v>
      </c>
      <c r="V2704" t="s">
        <v>23</v>
      </c>
      <c r="W2704">
        <v>0.56999999999999995</v>
      </c>
    </row>
    <row r="2705" spans="1:23" x14ac:dyDescent="0.3">
      <c r="A2705" t="s">
        <v>953</v>
      </c>
      <c r="B2705" t="s">
        <v>1288</v>
      </c>
      <c r="D2705" s="1">
        <v>40796</v>
      </c>
      <c r="E2705" s="1">
        <v>40798</v>
      </c>
      <c r="F2705" s="1" t="str">
        <f t="shared" si="182"/>
        <v>September</v>
      </c>
      <c r="G2705" s="1" t="str">
        <f t="shared" si="183"/>
        <v>2011</v>
      </c>
      <c r="H2705" s="2">
        <f t="shared" si="184"/>
        <v>2</v>
      </c>
      <c r="I2705" s="2" t="b">
        <f t="shared" si="185"/>
        <v>0</v>
      </c>
      <c r="J2705" t="s">
        <v>52</v>
      </c>
      <c r="K2705">
        <v>2</v>
      </c>
      <c r="L2705">
        <v>250.7</v>
      </c>
      <c r="M2705">
        <v>0.03</v>
      </c>
      <c r="N2705" t="s">
        <v>25</v>
      </c>
      <c r="O2705">
        <v>-180.61</v>
      </c>
      <c r="P2705">
        <v>100.98</v>
      </c>
      <c r="Q2705">
        <v>45</v>
      </c>
      <c r="R2705" t="s">
        <v>260</v>
      </c>
      <c r="S2705" t="s">
        <v>260</v>
      </c>
      <c r="T2705" t="s">
        <v>27</v>
      </c>
      <c r="U2705" t="s">
        <v>36</v>
      </c>
      <c r="V2705" t="s">
        <v>67</v>
      </c>
      <c r="W2705">
        <v>0.69</v>
      </c>
    </row>
    <row r="2706" spans="1:23" x14ac:dyDescent="0.3">
      <c r="A2706" t="s">
        <v>1219</v>
      </c>
      <c r="B2706" t="s">
        <v>1376</v>
      </c>
      <c r="D2706" s="1">
        <v>40286</v>
      </c>
      <c r="E2706" s="1">
        <v>40286</v>
      </c>
      <c r="F2706" s="1" t="str">
        <f t="shared" si="182"/>
        <v>April</v>
      </c>
      <c r="G2706" s="1" t="str">
        <f t="shared" si="183"/>
        <v>2010</v>
      </c>
      <c r="H2706" s="2">
        <f t="shared" si="184"/>
        <v>0</v>
      </c>
      <c r="I2706" s="2" t="str">
        <f t="shared" si="185"/>
        <v>FREE DELIVERY</v>
      </c>
      <c r="J2706" t="s">
        <v>34</v>
      </c>
      <c r="K2706">
        <v>10</v>
      </c>
      <c r="L2706">
        <v>315.42</v>
      </c>
      <c r="M2706">
        <v>0.1</v>
      </c>
      <c r="N2706" t="s">
        <v>18</v>
      </c>
      <c r="O2706">
        <v>-41.26</v>
      </c>
      <c r="P2706">
        <v>30.98</v>
      </c>
      <c r="Q2706">
        <v>17.079999999999998</v>
      </c>
      <c r="R2706" t="s">
        <v>260</v>
      </c>
      <c r="S2706" t="s">
        <v>260</v>
      </c>
      <c r="T2706" t="s">
        <v>31</v>
      </c>
      <c r="U2706" t="s">
        <v>22</v>
      </c>
      <c r="V2706" t="s">
        <v>43</v>
      </c>
      <c r="W2706">
        <v>0.4</v>
      </c>
    </row>
    <row r="2707" spans="1:23" x14ac:dyDescent="0.3">
      <c r="A2707" t="s">
        <v>1133</v>
      </c>
      <c r="B2707" t="s">
        <v>1085</v>
      </c>
      <c r="D2707" s="1">
        <v>41249</v>
      </c>
      <c r="E2707" s="1">
        <v>41250</v>
      </c>
      <c r="F2707" s="1" t="str">
        <f t="shared" si="182"/>
        <v>December</v>
      </c>
      <c r="G2707" s="1" t="str">
        <f t="shared" si="183"/>
        <v>2012</v>
      </c>
      <c r="H2707" s="2">
        <f t="shared" si="184"/>
        <v>1</v>
      </c>
      <c r="I2707" s="2" t="b">
        <f t="shared" si="185"/>
        <v>0</v>
      </c>
      <c r="J2707" t="s">
        <v>44</v>
      </c>
      <c r="K2707">
        <v>38</v>
      </c>
      <c r="L2707">
        <v>144.03</v>
      </c>
      <c r="M2707">
        <v>0.03</v>
      </c>
      <c r="N2707" t="s">
        <v>18</v>
      </c>
      <c r="O2707">
        <v>-139.52000000000001</v>
      </c>
      <c r="P2707">
        <v>3.58</v>
      </c>
      <c r="Q2707">
        <v>5.47</v>
      </c>
      <c r="R2707" t="s">
        <v>260</v>
      </c>
      <c r="S2707" t="s">
        <v>260</v>
      </c>
      <c r="T2707" t="s">
        <v>42</v>
      </c>
      <c r="U2707" t="s">
        <v>22</v>
      </c>
      <c r="V2707" t="s">
        <v>29</v>
      </c>
      <c r="W2707">
        <v>0.37</v>
      </c>
    </row>
    <row r="2708" spans="1:23" x14ac:dyDescent="0.3">
      <c r="A2708" t="s">
        <v>1168</v>
      </c>
      <c r="B2708" t="s">
        <v>1360</v>
      </c>
      <c r="D2708" s="1">
        <v>39837</v>
      </c>
      <c r="E2708" s="1">
        <v>39839</v>
      </c>
      <c r="F2708" s="1" t="str">
        <f t="shared" si="182"/>
        <v>January</v>
      </c>
      <c r="G2708" s="1" t="str">
        <f t="shared" si="183"/>
        <v>2009</v>
      </c>
      <c r="H2708" s="2">
        <f t="shared" si="184"/>
        <v>2</v>
      </c>
      <c r="I2708" s="2" t="b">
        <f t="shared" si="185"/>
        <v>0</v>
      </c>
      <c r="J2708" t="s">
        <v>44</v>
      </c>
      <c r="K2708">
        <v>23</v>
      </c>
      <c r="L2708">
        <v>294.68</v>
      </c>
      <c r="M2708">
        <v>0.01</v>
      </c>
      <c r="N2708" t="s">
        <v>18</v>
      </c>
      <c r="O2708">
        <v>-23.35</v>
      </c>
      <c r="P2708">
        <v>11.7</v>
      </c>
      <c r="Q2708">
        <v>6.96</v>
      </c>
      <c r="R2708" t="s">
        <v>260</v>
      </c>
      <c r="S2708" t="s">
        <v>260</v>
      </c>
      <c r="T2708" t="s">
        <v>42</v>
      </c>
      <c r="U2708" t="s">
        <v>22</v>
      </c>
      <c r="V2708" t="s">
        <v>28</v>
      </c>
      <c r="W2708">
        <v>0.5</v>
      </c>
    </row>
    <row r="2709" spans="1:23" x14ac:dyDescent="0.3">
      <c r="A2709" t="s">
        <v>1166</v>
      </c>
      <c r="B2709" t="s">
        <v>1373</v>
      </c>
      <c r="D2709" s="1">
        <v>40244</v>
      </c>
      <c r="E2709" s="1">
        <v>40244</v>
      </c>
      <c r="F2709" s="1" t="str">
        <f t="shared" si="182"/>
        <v>March</v>
      </c>
      <c r="G2709" s="1" t="str">
        <f t="shared" si="183"/>
        <v>2010</v>
      </c>
      <c r="H2709" s="2">
        <f t="shared" si="184"/>
        <v>0</v>
      </c>
      <c r="I2709" s="2" t="str">
        <f t="shared" si="185"/>
        <v>FREE DELIVERY</v>
      </c>
      <c r="J2709" t="s">
        <v>34</v>
      </c>
      <c r="K2709">
        <v>43</v>
      </c>
      <c r="L2709">
        <v>2378.8200000000002</v>
      </c>
      <c r="M2709">
        <v>0.02</v>
      </c>
      <c r="N2709" t="s">
        <v>18</v>
      </c>
      <c r="O2709">
        <v>597.16</v>
      </c>
      <c r="P2709">
        <v>52.4</v>
      </c>
      <c r="Q2709">
        <v>16.11</v>
      </c>
      <c r="R2709" t="s">
        <v>260</v>
      </c>
      <c r="S2709" t="s">
        <v>260</v>
      </c>
      <c r="T2709" t="s">
        <v>42</v>
      </c>
      <c r="U2709" t="s">
        <v>22</v>
      </c>
      <c r="V2709" t="s">
        <v>29</v>
      </c>
      <c r="W2709">
        <v>0.39</v>
      </c>
    </row>
    <row r="2710" spans="1:23" x14ac:dyDescent="0.3">
      <c r="A2710" t="s">
        <v>1166</v>
      </c>
      <c r="B2710" t="s">
        <v>1373</v>
      </c>
      <c r="D2710" s="1">
        <v>40244</v>
      </c>
      <c r="E2710" s="1">
        <v>40245</v>
      </c>
      <c r="F2710" s="1" t="str">
        <f t="shared" si="182"/>
        <v>March</v>
      </c>
      <c r="G2710" s="1" t="str">
        <f t="shared" si="183"/>
        <v>2010</v>
      </c>
      <c r="H2710" s="2">
        <f t="shared" si="184"/>
        <v>1</v>
      </c>
      <c r="I2710" s="2" t="b">
        <f t="shared" si="185"/>
        <v>0</v>
      </c>
      <c r="J2710" t="s">
        <v>34</v>
      </c>
      <c r="K2710">
        <v>6</v>
      </c>
      <c r="L2710">
        <v>202.62</v>
      </c>
      <c r="M2710">
        <v>0.02</v>
      </c>
      <c r="N2710" t="s">
        <v>39</v>
      </c>
      <c r="O2710">
        <v>13.87</v>
      </c>
      <c r="P2710">
        <v>30.98</v>
      </c>
      <c r="Q2710">
        <v>8.74</v>
      </c>
      <c r="R2710" t="s">
        <v>260</v>
      </c>
      <c r="S2710" t="s">
        <v>260</v>
      </c>
      <c r="T2710" t="s">
        <v>42</v>
      </c>
      <c r="U2710" t="s">
        <v>22</v>
      </c>
      <c r="V2710" t="s">
        <v>43</v>
      </c>
      <c r="W2710">
        <v>0.4</v>
      </c>
    </row>
    <row r="2711" spans="1:23" x14ac:dyDescent="0.3">
      <c r="A2711" t="s">
        <v>1374</v>
      </c>
      <c r="B2711" t="s">
        <v>1375</v>
      </c>
      <c r="D2711" s="1">
        <v>40236</v>
      </c>
      <c r="E2711" s="1">
        <v>40241</v>
      </c>
      <c r="F2711" s="1" t="str">
        <f t="shared" si="182"/>
        <v>March</v>
      </c>
      <c r="G2711" s="1" t="str">
        <f t="shared" si="183"/>
        <v>2010</v>
      </c>
      <c r="H2711" s="2">
        <f t="shared" si="184"/>
        <v>5</v>
      </c>
      <c r="I2711" s="2" t="b">
        <f t="shared" si="185"/>
        <v>0</v>
      </c>
      <c r="J2711" t="s">
        <v>17</v>
      </c>
      <c r="K2711">
        <v>24</v>
      </c>
      <c r="L2711">
        <v>307.49</v>
      </c>
      <c r="M2711">
        <v>0.01</v>
      </c>
      <c r="N2711" t="s">
        <v>18</v>
      </c>
      <c r="O2711">
        <v>61.51</v>
      </c>
      <c r="P2711">
        <v>12.2</v>
      </c>
      <c r="Q2711">
        <v>6.02</v>
      </c>
      <c r="R2711" t="s">
        <v>260</v>
      </c>
      <c r="S2711" t="s">
        <v>260</v>
      </c>
      <c r="T2711" t="s">
        <v>42</v>
      </c>
      <c r="U2711" t="s">
        <v>36</v>
      </c>
      <c r="V2711" t="s">
        <v>37</v>
      </c>
      <c r="W2711">
        <v>0.43</v>
      </c>
    </row>
    <row r="2712" spans="1:23" x14ac:dyDescent="0.3">
      <c r="A2712" t="s">
        <v>1382</v>
      </c>
      <c r="B2712" t="s">
        <v>1383</v>
      </c>
      <c r="D2712" s="1">
        <v>40953</v>
      </c>
      <c r="E2712" s="1">
        <v>40954</v>
      </c>
      <c r="F2712" s="1" t="str">
        <f t="shared" si="182"/>
        <v>February</v>
      </c>
      <c r="G2712" s="1" t="str">
        <f t="shared" si="183"/>
        <v>2012</v>
      </c>
      <c r="H2712" s="2">
        <f t="shared" si="184"/>
        <v>1</v>
      </c>
      <c r="I2712" s="2" t="b">
        <f t="shared" si="185"/>
        <v>0</v>
      </c>
      <c r="J2712" t="s">
        <v>52</v>
      </c>
      <c r="K2712">
        <v>7</v>
      </c>
      <c r="L2712">
        <v>516.65</v>
      </c>
      <c r="M2712">
        <v>0.01</v>
      </c>
      <c r="N2712" t="s">
        <v>39</v>
      </c>
      <c r="O2712">
        <v>57.1</v>
      </c>
      <c r="P2712">
        <v>70.97</v>
      </c>
      <c r="Q2712">
        <v>3.5</v>
      </c>
      <c r="R2712" t="s">
        <v>390</v>
      </c>
      <c r="S2712" t="s">
        <v>116</v>
      </c>
      <c r="T2712" t="s">
        <v>42</v>
      </c>
      <c r="U2712" t="s">
        <v>22</v>
      </c>
      <c r="V2712" t="s">
        <v>28</v>
      </c>
      <c r="W2712">
        <v>0.59</v>
      </c>
    </row>
    <row r="2713" spans="1:23" x14ac:dyDescent="0.3">
      <c r="A2713" t="s">
        <v>1384</v>
      </c>
      <c r="B2713" t="s">
        <v>1385</v>
      </c>
      <c r="D2713" s="1">
        <v>40406</v>
      </c>
      <c r="E2713" s="1">
        <v>40410</v>
      </c>
      <c r="F2713" s="1" t="str">
        <f t="shared" si="182"/>
        <v>August</v>
      </c>
      <c r="G2713" s="1" t="str">
        <f t="shared" si="183"/>
        <v>2010</v>
      </c>
      <c r="H2713" s="2">
        <f t="shared" si="184"/>
        <v>4</v>
      </c>
      <c r="I2713" s="2" t="b">
        <f t="shared" si="185"/>
        <v>0</v>
      </c>
      <c r="J2713" t="s">
        <v>17</v>
      </c>
      <c r="K2713">
        <v>5</v>
      </c>
      <c r="L2713">
        <v>89.334999999999994</v>
      </c>
      <c r="M2713">
        <v>0.06</v>
      </c>
      <c r="N2713" t="s">
        <v>18</v>
      </c>
      <c r="O2713">
        <v>-107.1</v>
      </c>
      <c r="P2713">
        <v>20.99</v>
      </c>
      <c r="Q2713">
        <v>2.5</v>
      </c>
      <c r="R2713" t="s">
        <v>390</v>
      </c>
      <c r="S2713" t="s">
        <v>116</v>
      </c>
      <c r="T2713" t="s">
        <v>42</v>
      </c>
      <c r="U2713" t="s">
        <v>32</v>
      </c>
      <c r="V2713" t="s">
        <v>33</v>
      </c>
      <c r="W2713">
        <v>0.81</v>
      </c>
    </row>
    <row r="2714" spans="1:23" x14ac:dyDescent="0.3">
      <c r="A2714" t="s">
        <v>1384</v>
      </c>
      <c r="B2714" t="s">
        <v>1385</v>
      </c>
      <c r="D2714" s="1">
        <v>40406</v>
      </c>
      <c r="E2714" s="1">
        <v>40413</v>
      </c>
      <c r="F2714" s="1" t="str">
        <f t="shared" si="182"/>
        <v>August</v>
      </c>
      <c r="G2714" s="1" t="str">
        <f t="shared" si="183"/>
        <v>2010</v>
      </c>
      <c r="H2714" s="2">
        <f t="shared" si="184"/>
        <v>7</v>
      </c>
      <c r="I2714" s="2" t="b">
        <f t="shared" si="185"/>
        <v>0</v>
      </c>
      <c r="J2714" t="s">
        <v>17</v>
      </c>
      <c r="K2714">
        <v>39</v>
      </c>
      <c r="L2714">
        <v>158.46</v>
      </c>
      <c r="M2714">
        <v>0.06</v>
      </c>
      <c r="N2714" t="s">
        <v>18</v>
      </c>
      <c r="O2714">
        <v>-130.66</v>
      </c>
      <c r="P2714">
        <v>3.98</v>
      </c>
      <c r="Q2714">
        <v>5.26</v>
      </c>
      <c r="R2714" t="s">
        <v>390</v>
      </c>
      <c r="S2714" t="s">
        <v>116</v>
      </c>
      <c r="T2714" t="s">
        <v>42</v>
      </c>
      <c r="U2714" t="s">
        <v>22</v>
      </c>
      <c r="V2714" t="s">
        <v>29</v>
      </c>
      <c r="W2714">
        <v>0.38</v>
      </c>
    </row>
    <row r="2715" spans="1:23" x14ac:dyDescent="0.3">
      <c r="A2715" t="s">
        <v>1384</v>
      </c>
      <c r="B2715" t="s">
        <v>1385</v>
      </c>
      <c r="D2715" s="1">
        <v>40406</v>
      </c>
      <c r="E2715" s="1">
        <v>40413</v>
      </c>
      <c r="F2715" s="1" t="str">
        <f t="shared" si="182"/>
        <v>August</v>
      </c>
      <c r="G2715" s="1" t="str">
        <f t="shared" si="183"/>
        <v>2010</v>
      </c>
      <c r="H2715" s="2">
        <f t="shared" si="184"/>
        <v>7</v>
      </c>
      <c r="I2715" s="2" t="b">
        <f t="shared" si="185"/>
        <v>0</v>
      </c>
      <c r="J2715" t="s">
        <v>17</v>
      </c>
      <c r="K2715">
        <v>31</v>
      </c>
      <c r="L2715">
        <v>7180.83</v>
      </c>
      <c r="M2715">
        <v>0.02</v>
      </c>
      <c r="N2715" t="s">
        <v>25</v>
      </c>
      <c r="O2715">
        <v>487.17</v>
      </c>
      <c r="P2715">
        <v>220.98</v>
      </c>
      <c r="Q2715">
        <v>64.66</v>
      </c>
      <c r="R2715" t="s">
        <v>390</v>
      </c>
      <c r="S2715" t="s">
        <v>116</v>
      </c>
      <c r="T2715" t="s">
        <v>42</v>
      </c>
      <c r="U2715" t="s">
        <v>36</v>
      </c>
      <c r="V2715" t="s">
        <v>54</v>
      </c>
      <c r="W2715">
        <v>0.62</v>
      </c>
    </row>
    <row r="2716" spans="1:23" x14ac:dyDescent="0.3">
      <c r="A2716" t="s">
        <v>1287</v>
      </c>
      <c r="B2716" t="s">
        <v>1271</v>
      </c>
      <c r="D2716" s="1">
        <v>40167</v>
      </c>
      <c r="E2716" s="1">
        <v>40168</v>
      </c>
      <c r="F2716" s="1" t="str">
        <f t="shared" si="182"/>
        <v>December</v>
      </c>
      <c r="G2716" s="1" t="str">
        <f t="shared" si="183"/>
        <v>2009</v>
      </c>
      <c r="H2716" s="2">
        <f t="shared" si="184"/>
        <v>1</v>
      </c>
      <c r="I2716" s="2" t="b">
        <f t="shared" si="185"/>
        <v>0</v>
      </c>
      <c r="J2716" t="s">
        <v>24</v>
      </c>
      <c r="K2716">
        <v>39</v>
      </c>
      <c r="L2716">
        <v>5748.2</v>
      </c>
      <c r="M2716">
        <v>0.09</v>
      </c>
      <c r="N2716" t="s">
        <v>25</v>
      </c>
      <c r="O2716">
        <v>-459.86</v>
      </c>
      <c r="P2716">
        <v>160.97999999999999</v>
      </c>
      <c r="Q2716">
        <v>35.020000000000003</v>
      </c>
      <c r="R2716" t="s">
        <v>390</v>
      </c>
      <c r="S2716" t="s">
        <v>116</v>
      </c>
      <c r="T2716" t="s">
        <v>21</v>
      </c>
      <c r="U2716" t="s">
        <v>36</v>
      </c>
      <c r="V2716" t="s">
        <v>54</v>
      </c>
      <c r="W2716">
        <v>0.72</v>
      </c>
    </row>
    <row r="2717" spans="1:23" x14ac:dyDescent="0.3">
      <c r="A2717" t="s">
        <v>1354</v>
      </c>
      <c r="B2717" t="s">
        <v>1355</v>
      </c>
      <c r="D2717" s="1">
        <v>40152</v>
      </c>
      <c r="E2717" s="1">
        <v>40154</v>
      </c>
      <c r="F2717" s="1" t="str">
        <f t="shared" si="182"/>
        <v>December</v>
      </c>
      <c r="G2717" s="1" t="str">
        <f t="shared" si="183"/>
        <v>2009</v>
      </c>
      <c r="H2717" s="2">
        <f t="shared" si="184"/>
        <v>2</v>
      </c>
      <c r="I2717" s="2" t="b">
        <f t="shared" si="185"/>
        <v>0</v>
      </c>
      <c r="J2717" t="s">
        <v>44</v>
      </c>
      <c r="K2717">
        <v>2</v>
      </c>
      <c r="L2717">
        <v>21.44</v>
      </c>
      <c r="M2717">
        <v>0.02</v>
      </c>
      <c r="N2717" t="s">
        <v>18</v>
      </c>
      <c r="O2717">
        <v>-13.67</v>
      </c>
      <c r="P2717">
        <v>6.48</v>
      </c>
      <c r="Q2717">
        <v>8.74</v>
      </c>
      <c r="R2717" t="s">
        <v>390</v>
      </c>
      <c r="S2717" t="s">
        <v>116</v>
      </c>
      <c r="T2717" t="s">
        <v>42</v>
      </c>
      <c r="U2717" t="s">
        <v>22</v>
      </c>
      <c r="V2717" t="s">
        <v>43</v>
      </c>
      <c r="W2717">
        <v>0.36</v>
      </c>
    </row>
    <row r="2718" spans="1:23" x14ac:dyDescent="0.3">
      <c r="A2718" t="s">
        <v>1386</v>
      </c>
      <c r="B2718" t="s">
        <v>1387</v>
      </c>
      <c r="D2718" s="1">
        <v>40356</v>
      </c>
      <c r="E2718" s="1">
        <v>40357</v>
      </c>
      <c r="F2718" s="1" t="str">
        <f t="shared" si="182"/>
        <v>June</v>
      </c>
      <c r="G2718" s="1" t="str">
        <f t="shared" si="183"/>
        <v>2010</v>
      </c>
      <c r="H2718" s="2">
        <f t="shared" si="184"/>
        <v>1</v>
      </c>
      <c r="I2718" s="2" t="b">
        <f t="shared" si="185"/>
        <v>0</v>
      </c>
      <c r="J2718" t="s">
        <v>34</v>
      </c>
      <c r="K2718">
        <v>22</v>
      </c>
      <c r="L2718">
        <v>1559.7755</v>
      </c>
      <c r="M2718">
        <v>0.03</v>
      </c>
      <c r="N2718" t="s">
        <v>18</v>
      </c>
      <c r="O2718">
        <v>-247.18</v>
      </c>
      <c r="P2718">
        <v>85.99</v>
      </c>
      <c r="Q2718">
        <v>0.99</v>
      </c>
      <c r="R2718" t="s">
        <v>390</v>
      </c>
      <c r="S2718" t="s">
        <v>116</v>
      </c>
      <c r="T2718" t="s">
        <v>21</v>
      </c>
      <c r="U2718" t="s">
        <v>32</v>
      </c>
      <c r="V2718" t="s">
        <v>33</v>
      </c>
      <c r="W2718">
        <v>0.85</v>
      </c>
    </row>
    <row r="2719" spans="1:23" x14ac:dyDescent="0.3">
      <c r="A2719" t="s">
        <v>906</v>
      </c>
      <c r="B2719" t="s">
        <v>1388</v>
      </c>
      <c r="D2719" s="1">
        <v>39946</v>
      </c>
      <c r="E2719" s="1">
        <v>39947</v>
      </c>
      <c r="F2719" s="1" t="str">
        <f t="shared" si="182"/>
        <v>May</v>
      </c>
      <c r="G2719" s="1" t="str">
        <f t="shared" si="183"/>
        <v>2009</v>
      </c>
      <c r="H2719" s="2">
        <f t="shared" si="184"/>
        <v>1</v>
      </c>
      <c r="I2719" s="2" t="b">
        <f t="shared" si="185"/>
        <v>0</v>
      </c>
      <c r="J2719" t="s">
        <v>44</v>
      </c>
      <c r="K2719">
        <v>7</v>
      </c>
      <c r="L2719">
        <v>1203.73</v>
      </c>
      <c r="M2719">
        <v>0.03</v>
      </c>
      <c r="N2719" t="s">
        <v>18</v>
      </c>
      <c r="O2719">
        <v>293.14</v>
      </c>
      <c r="P2719">
        <v>162.93</v>
      </c>
      <c r="Q2719">
        <v>19.989999999999998</v>
      </c>
      <c r="R2719" t="s">
        <v>390</v>
      </c>
      <c r="S2719" t="s">
        <v>116</v>
      </c>
      <c r="T2719" t="s">
        <v>31</v>
      </c>
      <c r="U2719" t="s">
        <v>22</v>
      </c>
      <c r="V2719" t="s">
        <v>51</v>
      </c>
      <c r="W2719">
        <v>0.39</v>
      </c>
    </row>
    <row r="2720" spans="1:23" x14ac:dyDescent="0.3">
      <c r="A2720" t="s">
        <v>906</v>
      </c>
      <c r="B2720" t="s">
        <v>1388</v>
      </c>
      <c r="D2720" s="1">
        <v>39946</v>
      </c>
      <c r="E2720" s="1">
        <v>39948</v>
      </c>
      <c r="F2720" s="1" t="str">
        <f t="shared" si="182"/>
        <v>May</v>
      </c>
      <c r="G2720" s="1" t="str">
        <f t="shared" si="183"/>
        <v>2009</v>
      </c>
      <c r="H2720" s="2">
        <f t="shared" si="184"/>
        <v>2</v>
      </c>
      <c r="I2720" s="2" t="b">
        <f t="shared" si="185"/>
        <v>0</v>
      </c>
      <c r="J2720" t="s">
        <v>44</v>
      </c>
      <c r="K2720">
        <v>6</v>
      </c>
      <c r="L2720">
        <v>75.19</v>
      </c>
      <c r="M2720">
        <v>0.01</v>
      </c>
      <c r="N2720" t="s">
        <v>18</v>
      </c>
      <c r="O2720">
        <v>-6.61</v>
      </c>
      <c r="P2720">
        <v>11.58</v>
      </c>
      <c r="Q2720">
        <v>5.72</v>
      </c>
      <c r="R2720" t="s">
        <v>390</v>
      </c>
      <c r="S2720" t="s">
        <v>116</v>
      </c>
      <c r="T2720" t="s">
        <v>31</v>
      </c>
      <c r="U2720" t="s">
        <v>22</v>
      </c>
      <c r="V2720" t="s">
        <v>51</v>
      </c>
      <c r="W2720">
        <v>0.35</v>
      </c>
    </row>
    <row r="2721" spans="1:23" x14ac:dyDescent="0.3">
      <c r="A2721" t="s">
        <v>1268</v>
      </c>
      <c r="B2721" t="s">
        <v>1269</v>
      </c>
      <c r="D2721" s="1">
        <v>40599</v>
      </c>
      <c r="E2721" s="1">
        <v>40603</v>
      </c>
      <c r="F2721" s="1" t="str">
        <f t="shared" si="182"/>
        <v>March</v>
      </c>
      <c r="G2721" s="1" t="str">
        <f t="shared" si="183"/>
        <v>2011</v>
      </c>
      <c r="H2721" s="2">
        <f t="shared" si="184"/>
        <v>4</v>
      </c>
      <c r="I2721" s="2" t="b">
        <f t="shared" si="185"/>
        <v>0</v>
      </c>
      <c r="J2721" t="s">
        <v>17</v>
      </c>
      <c r="K2721">
        <v>30</v>
      </c>
      <c r="L2721">
        <v>8363.65</v>
      </c>
      <c r="M2721">
        <v>0.09</v>
      </c>
      <c r="N2721" t="s">
        <v>25</v>
      </c>
      <c r="O2721">
        <v>763.33</v>
      </c>
      <c r="P2721">
        <v>300.98</v>
      </c>
      <c r="Q2721">
        <v>64.73</v>
      </c>
      <c r="R2721" t="s">
        <v>390</v>
      </c>
      <c r="S2721" t="s">
        <v>116</v>
      </c>
      <c r="T2721" t="s">
        <v>31</v>
      </c>
      <c r="U2721" t="s">
        <v>36</v>
      </c>
      <c r="V2721" t="s">
        <v>67</v>
      </c>
      <c r="W2721">
        <v>0.56000000000000005</v>
      </c>
    </row>
    <row r="2722" spans="1:23" x14ac:dyDescent="0.3">
      <c r="A2722" t="s">
        <v>1389</v>
      </c>
      <c r="B2722" t="s">
        <v>1390</v>
      </c>
      <c r="D2722" s="1">
        <v>40699</v>
      </c>
      <c r="E2722" s="1">
        <v>40706</v>
      </c>
      <c r="F2722" s="1" t="str">
        <f t="shared" si="182"/>
        <v>June</v>
      </c>
      <c r="G2722" s="1" t="str">
        <f t="shared" si="183"/>
        <v>2011</v>
      </c>
      <c r="H2722" s="2">
        <f t="shared" si="184"/>
        <v>7</v>
      </c>
      <c r="I2722" s="2" t="b">
        <f t="shared" si="185"/>
        <v>0</v>
      </c>
      <c r="J2722" t="s">
        <v>17</v>
      </c>
      <c r="K2722">
        <v>46</v>
      </c>
      <c r="L2722">
        <v>303.62</v>
      </c>
      <c r="M2722">
        <v>0.02</v>
      </c>
      <c r="N2722" t="s">
        <v>18</v>
      </c>
      <c r="O2722">
        <v>-59.98</v>
      </c>
      <c r="P2722">
        <v>6.48</v>
      </c>
      <c r="Q2722">
        <v>2.74</v>
      </c>
      <c r="R2722" t="s">
        <v>390</v>
      </c>
      <c r="S2722" t="s">
        <v>116</v>
      </c>
      <c r="T2722" t="s">
        <v>21</v>
      </c>
      <c r="U2722" t="s">
        <v>32</v>
      </c>
      <c r="V2722" t="s">
        <v>48</v>
      </c>
      <c r="W2722">
        <v>0.71</v>
      </c>
    </row>
    <row r="2723" spans="1:23" x14ac:dyDescent="0.3">
      <c r="A2723" t="s">
        <v>906</v>
      </c>
      <c r="B2723" t="s">
        <v>1388</v>
      </c>
      <c r="D2723" s="1">
        <v>40250</v>
      </c>
      <c r="E2723" s="1">
        <v>40251</v>
      </c>
      <c r="F2723" s="1" t="str">
        <f t="shared" si="182"/>
        <v>March</v>
      </c>
      <c r="G2723" s="1" t="str">
        <f t="shared" si="183"/>
        <v>2010</v>
      </c>
      <c r="H2723" s="2">
        <f t="shared" si="184"/>
        <v>1</v>
      </c>
      <c r="I2723" s="2" t="b">
        <f t="shared" si="185"/>
        <v>0</v>
      </c>
      <c r="J2723" t="s">
        <v>44</v>
      </c>
      <c r="K2723">
        <v>34</v>
      </c>
      <c r="L2723">
        <v>334.66</v>
      </c>
      <c r="M2723">
        <v>0.05</v>
      </c>
      <c r="N2723" t="s">
        <v>18</v>
      </c>
      <c r="O2723">
        <v>132.56</v>
      </c>
      <c r="P2723">
        <v>9.93</v>
      </c>
      <c r="Q2723">
        <v>1.0900000000000001</v>
      </c>
      <c r="R2723" t="s">
        <v>390</v>
      </c>
      <c r="S2723" t="s">
        <v>116</v>
      </c>
      <c r="T2723" t="s">
        <v>31</v>
      </c>
      <c r="U2723" t="s">
        <v>22</v>
      </c>
      <c r="V2723" t="s">
        <v>60</v>
      </c>
      <c r="W2723">
        <v>0.43</v>
      </c>
    </row>
    <row r="2724" spans="1:23" x14ac:dyDescent="0.3">
      <c r="A2724" t="s">
        <v>1391</v>
      </c>
      <c r="B2724" t="s">
        <v>1049</v>
      </c>
      <c r="D2724" s="1">
        <v>40075</v>
      </c>
      <c r="E2724" s="1">
        <v>40078</v>
      </c>
      <c r="F2724" s="1" t="str">
        <f t="shared" si="182"/>
        <v>September</v>
      </c>
      <c r="G2724" s="1" t="str">
        <f t="shared" si="183"/>
        <v>2009</v>
      </c>
      <c r="H2724" s="2">
        <f t="shared" si="184"/>
        <v>3</v>
      </c>
      <c r="I2724" s="2" t="b">
        <f t="shared" si="185"/>
        <v>0</v>
      </c>
      <c r="J2724" t="s">
        <v>34</v>
      </c>
      <c r="K2724">
        <v>35</v>
      </c>
      <c r="L2724">
        <v>1142.3599999999999</v>
      </c>
      <c r="M2724">
        <v>0.02</v>
      </c>
      <c r="N2724" t="s">
        <v>18</v>
      </c>
      <c r="O2724">
        <v>72.78</v>
      </c>
      <c r="P2724">
        <v>30.73</v>
      </c>
      <c r="Q2724">
        <v>4</v>
      </c>
      <c r="R2724" t="s">
        <v>390</v>
      </c>
      <c r="S2724" t="s">
        <v>116</v>
      </c>
      <c r="T2724" t="s">
        <v>42</v>
      </c>
      <c r="U2724" t="s">
        <v>32</v>
      </c>
      <c r="V2724" t="s">
        <v>48</v>
      </c>
      <c r="W2724">
        <v>0.75</v>
      </c>
    </row>
    <row r="2725" spans="1:23" x14ac:dyDescent="0.3">
      <c r="A2725" t="s">
        <v>1371</v>
      </c>
      <c r="B2725" t="s">
        <v>1392</v>
      </c>
      <c r="D2725" s="1">
        <v>40234</v>
      </c>
      <c r="E2725" s="1">
        <v>40241</v>
      </c>
      <c r="F2725" s="1" t="str">
        <f t="shared" si="182"/>
        <v>March</v>
      </c>
      <c r="G2725" s="1" t="str">
        <f t="shared" si="183"/>
        <v>2010</v>
      </c>
      <c r="H2725" s="2">
        <f t="shared" si="184"/>
        <v>7</v>
      </c>
      <c r="I2725" s="2" t="b">
        <f t="shared" si="185"/>
        <v>0</v>
      </c>
      <c r="J2725" t="s">
        <v>17</v>
      </c>
      <c r="K2725">
        <v>14</v>
      </c>
      <c r="L2725">
        <v>1379.3375000000001</v>
      </c>
      <c r="M2725">
        <v>0.08</v>
      </c>
      <c r="N2725" t="s">
        <v>18</v>
      </c>
      <c r="O2725">
        <v>-78.540000000000006</v>
      </c>
      <c r="P2725">
        <v>125.99</v>
      </c>
      <c r="Q2725">
        <v>4.2</v>
      </c>
      <c r="R2725" t="s">
        <v>390</v>
      </c>
      <c r="S2725" t="s">
        <v>116</v>
      </c>
      <c r="T2725" t="s">
        <v>27</v>
      </c>
      <c r="U2725" t="s">
        <v>32</v>
      </c>
      <c r="V2725" t="s">
        <v>33</v>
      </c>
      <c r="W2725">
        <v>0.56999999999999995</v>
      </c>
    </row>
    <row r="2726" spans="1:23" x14ac:dyDescent="0.3">
      <c r="A2726" t="s">
        <v>1393</v>
      </c>
      <c r="B2726" t="s">
        <v>1394</v>
      </c>
      <c r="D2726" s="1">
        <v>40622</v>
      </c>
      <c r="E2726" s="1">
        <v>40625</v>
      </c>
      <c r="F2726" s="1" t="str">
        <f t="shared" si="182"/>
        <v>March</v>
      </c>
      <c r="G2726" s="1" t="str">
        <f t="shared" si="183"/>
        <v>2011</v>
      </c>
      <c r="H2726" s="2">
        <f t="shared" si="184"/>
        <v>3</v>
      </c>
      <c r="I2726" s="2" t="b">
        <f t="shared" si="185"/>
        <v>0</v>
      </c>
      <c r="J2726" t="s">
        <v>24</v>
      </c>
      <c r="K2726">
        <v>19</v>
      </c>
      <c r="L2726">
        <v>1825.42</v>
      </c>
      <c r="M2726">
        <v>0.06</v>
      </c>
      <c r="N2726" t="s">
        <v>18</v>
      </c>
      <c r="O2726">
        <v>1193.19</v>
      </c>
      <c r="P2726">
        <v>99.23</v>
      </c>
      <c r="Q2726">
        <v>8.99</v>
      </c>
      <c r="R2726" t="s">
        <v>390</v>
      </c>
      <c r="S2726" t="s">
        <v>116</v>
      </c>
      <c r="T2726" t="s">
        <v>27</v>
      </c>
      <c r="U2726" t="s">
        <v>36</v>
      </c>
      <c r="V2726" t="s">
        <v>37</v>
      </c>
      <c r="W2726">
        <v>0.35</v>
      </c>
    </row>
    <row r="2727" spans="1:23" x14ac:dyDescent="0.3">
      <c r="A2727" t="s">
        <v>981</v>
      </c>
      <c r="B2727" t="s">
        <v>1201</v>
      </c>
      <c r="D2727" s="1">
        <v>41223</v>
      </c>
      <c r="E2727" s="1">
        <v>41225</v>
      </c>
      <c r="F2727" s="1" t="str">
        <f t="shared" si="182"/>
        <v>November</v>
      </c>
      <c r="G2727" s="1" t="str">
        <f t="shared" si="183"/>
        <v>2012</v>
      </c>
      <c r="H2727" s="2">
        <f t="shared" si="184"/>
        <v>2</v>
      </c>
      <c r="I2727" s="2" t="b">
        <f t="shared" si="185"/>
        <v>0</v>
      </c>
      <c r="J2727" t="s">
        <v>52</v>
      </c>
      <c r="K2727">
        <v>27</v>
      </c>
      <c r="L2727">
        <v>2654.16</v>
      </c>
      <c r="M2727">
        <v>0.01</v>
      </c>
      <c r="N2727" t="s">
        <v>25</v>
      </c>
      <c r="O2727">
        <v>600.92999999999995</v>
      </c>
      <c r="P2727">
        <v>90.97</v>
      </c>
      <c r="Q2727">
        <v>28</v>
      </c>
      <c r="R2727" t="s">
        <v>390</v>
      </c>
      <c r="S2727" t="s">
        <v>116</v>
      </c>
      <c r="T2727" t="s">
        <v>27</v>
      </c>
      <c r="U2727" t="s">
        <v>32</v>
      </c>
      <c r="V2727" t="s">
        <v>94</v>
      </c>
      <c r="W2727">
        <v>0.38</v>
      </c>
    </row>
    <row r="2728" spans="1:23" x14ac:dyDescent="0.3">
      <c r="A2728" t="s">
        <v>981</v>
      </c>
      <c r="B2728" t="s">
        <v>1201</v>
      </c>
      <c r="D2728" s="1">
        <v>41223</v>
      </c>
      <c r="E2728" s="1">
        <v>41224</v>
      </c>
      <c r="F2728" s="1" t="str">
        <f t="shared" si="182"/>
        <v>November</v>
      </c>
      <c r="G2728" s="1" t="str">
        <f t="shared" si="183"/>
        <v>2012</v>
      </c>
      <c r="H2728" s="2">
        <f t="shared" si="184"/>
        <v>1</v>
      </c>
      <c r="I2728" s="2" t="b">
        <f t="shared" si="185"/>
        <v>0</v>
      </c>
      <c r="J2728" t="s">
        <v>52</v>
      </c>
      <c r="K2728">
        <v>15</v>
      </c>
      <c r="L2728">
        <v>1722.65</v>
      </c>
      <c r="M2728">
        <v>0.05</v>
      </c>
      <c r="N2728" t="s">
        <v>25</v>
      </c>
      <c r="O2728">
        <v>-399.67</v>
      </c>
      <c r="P2728">
        <v>114.98</v>
      </c>
      <c r="Q2728">
        <v>51.42</v>
      </c>
      <c r="R2728" t="s">
        <v>390</v>
      </c>
      <c r="S2728" t="s">
        <v>116</v>
      </c>
      <c r="T2728" t="s">
        <v>27</v>
      </c>
      <c r="U2728" t="s">
        <v>36</v>
      </c>
      <c r="V2728" t="s">
        <v>54</v>
      </c>
      <c r="W2728">
        <v>0.65</v>
      </c>
    </row>
    <row r="2729" spans="1:23" x14ac:dyDescent="0.3">
      <c r="A2729" t="s">
        <v>902</v>
      </c>
      <c r="B2729" t="s">
        <v>1395</v>
      </c>
      <c r="D2729" s="1">
        <v>40511</v>
      </c>
      <c r="E2729" s="1">
        <v>40511</v>
      </c>
      <c r="F2729" s="1" t="str">
        <f t="shared" si="182"/>
        <v>November</v>
      </c>
      <c r="G2729" s="1" t="str">
        <f t="shared" si="183"/>
        <v>2010</v>
      </c>
      <c r="H2729" s="2">
        <f t="shared" si="184"/>
        <v>0</v>
      </c>
      <c r="I2729" s="2" t="str">
        <f t="shared" si="185"/>
        <v>FREE DELIVERY</v>
      </c>
      <c r="J2729" t="s">
        <v>44</v>
      </c>
      <c r="K2729">
        <v>14</v>
      </c>
      <c r="L2729">
        <v>461.55</v>
      </c>
      <c r="M2729">
        <v>0.09</v>
      </c>
      <c r="N2729" t="s">
        <v>18</v>
      </c>
      <c r="O2729">
        <v>-12</v>
      </c>
      <c r="P2729">
        <v>33.979999999999997</v>
      </c>
      <c r="Q2729">
        <v>19.989999999999998</v>
      </c>
      <c r="R2729" t="s">
        <v>390</v>
      </c>
      <c r="S2729" t="s">
        <v>116</v>
      </c>
      <c r="T2729" t="s">
        <v>31</v>
      </c>
      <c r="U2729" t="s">
        <v>36</v>
      </c>
      <c r="V2729" t="s">
        <v>37</v>
      </c>
      <c r="W2729">
        <v>0.55000000000000004</v>
      </c>
    </row>
    <row r="2730" spans="1:23" x14ac:dyDescent="0.3">
      <c r="A2730" t="s">
        <v>902</v>
      </c>
      <c r="B2730" t="s">
        <v>1395</v>
      </c>
      <c r="D2730" s="1">
        <v>40738</v>
      </c>
      <c r="E2730" s="1">
        <v>40740</v>
      </c>
      <c r="F2730" s="1" t="str">
        <f t="shared" si="182"/>
        <v>July</v>
      </c>
      <c r="G2730" s="1" t="str">
        <f t="shared" si="183"/>
        <v>2011</v>
      </c>
      <c r="H2730" s="2">
        <f t="shared" si="184"/>
        <v>2</v>
      </c>
      <c r="I2730" s="2" t="b">
        <f t="shared" si="185"/>
        <v>0</v>
      </c>
      <c r="J2730" t="s">
        <v>34</v>
      </c>
      <c r="K2730">
        <v>9</v>
      </c>
      <c r="L2730">
        <v>799.98</v>
      </c>
      <c r="M2730">
        <v>0.04</v>
      </c>
      <c r="N2730" t="s">
        <v>25</v>
      </c>
      <c r="O2730">
        <v>15.36</v>
      </c>
      <c r="P2730">
        <v>90.97</v>
      </c>
      <c r="Q2730">
        <v>14</v>
      </c>
      <c r="R2730" t="s">
        <v>390</v>
      </c>
      <c r="S2730" t="s">
        <v>116</v>
      </c>
      <c r="T2730" t="s">
        <v>31</v>
      </c>
      <c r="U2730" t="s">
        <v>32</v>
      </c>
      <c r="V2730" t="s">
        <v>94</v>
      </c>
      <c r="W2730">
        <v>0.36</v>
      </c>
    </row>
    <row r="2731" spans="1:23" x14ac:dyDescent="0.3">
      <c r="A2731" t="s">
        <v>1237</v>
      </c>
      <c r="B2731" t="s">
        <v>1396</v>
      </c>
      <c r="D2731" s="1">
        <v>41041</v>
      </c>
      <c r="E2731" s="1">
        <v>41042</v>
      </c>
      <c r="F2731" s="1" t="str">
        <f t="shared" si="182"/>
        <v>May</v>
      </c>
      <c r="G2731" s="1" t="str">
        <f t="shared" si="183"/>
        <v>2012</v>
      </c>
      <c r="H2731" s="2">
        <f t="shared" si="184"/>
        <v>1</v>
      </c>
      <c r="I2731" s="2" t="b">
        <f t="shared" si="185"/>
        <v>0</v>
      </c>
      <c r="J2731" t="s">
        <v>44</v>
      </c>
      <c r="K2731">
        <v>14</v>
      </c>
      <c r="L2731">
        <v>618.84</v>
      </c>
      <c r="M2731">
        <v>0.05</v>
      </c>
      <c r="N2731" t="s">
        <v>18</v>
      </c>
      <c r="O2731">
        <v>-200.84</v>
      </c>
      <c r="P2731">
        <v>41.47</v>
      </c>
      <c r="Q2731">
        <v>34.200000000000003</v>
      </c>
      <c r="R2731" t="s">
        <v>390</v>
      </c>
      <c r="S2731" t="s">
        <v>116</v>
      </c>
      <c r="T2731" t="s">
        <v>31</v>
      </c>
      <c r="U2731" t="s">
        <v>36</v>
      </c>
      <c r="V2731" t="s">
        <v>37</v>
      </c>
      <c r="W2731">
        <v>0.73</v>
      </c>
    </row>
    <row r="2732" spans="1:23" x14ac:dyDescent="0.3">
      <c r="A2732" t="s">
        <v>1393</v>
      </c>
      <c r="B2732" t="s">
        <v>1394</v>
      </c>
      <c r="D2732" s="1">
        <v>40175</v>
      </c>
      <c r="E2732" s="1">
        <v>40179</v>
      </c>
      <c r="F2732" s="1" t="str">
        <f t="shared" si="182"/>
        <v>January</v>
      </c>
      <c r="G2732" s="1" t="str">
        <f t="shared" si="183"/>
        <v>2010</v>
      </c>
      <c r="H2732" s="2">
        <f t="shared" si="184"/>
        <v>4</v>
      </c>
      <c r="I2732" s="2" t="b">
        <f t="shared" si="185"/>
        <v>0</v>
      </c>
      <c r="J2732" t="s">
        <v>17</v>
      </c>
      <c r="K2732">
        <v>6</v>
      </c>
      <c r="L2732">
        <v>177.67</v>
      </c>
      <c r="M2732">
        <v>0.03</v>
      </c>
      <c r="N2732" t="s">
        <v>18</v>
      </c>
      <c r="O2732">
        <v>39.630000000000003</v>
      </c>
      <c r="P2732">
        <v>28.53</v>
      </c>
      <c r="Q2732">
        <v>1.49</v>
      </c>
      <c r="R2732" t="s">
        <v>390</v>
      </c>
      <c r="S2732" t="s">
        <v>116</v>
      </c>
      <c r="T2732" t="s">
        <v>21</v>
      </c>
      <c r="U2732" t="s">
        <v>22</v>
      </c>
      <c r="V2732" t="s">
        <v>29</v>
      </c>
      <c r="W2732">
        <v>0.38</v>
      </c>
    </row>
    <row r="2733" spans="1:23" x14ac:dyDescent="0.3">
      <c r="A2733" t="s">
        <v>1045</v>
      </c>
      <c r="B2733" t="s">
        <v>1397</v>
      </c>
      <c r="D2733" s="1">
        <v>39887</v>
      </c>
      <c r="E2733" s="1">
        <v>39888</v>
      </c>
      <c r="F2733" s="1" t="str">
        <f t="shared" si="182"/>
        <v>March</v>
      </c>
      <c r="G2733" s="1" t="str">
        <f t="shared" si="183"/>
        <v>2009</v>
      </c>
      <c r="H2733" s="2">
        <f t="shared" si="184"/>
        <v>1</v>
      </c>
      <c r="I2733" s="2" t="b">
        <f t="shared" si="185"/>
        <v>0</v>
      </c>
      <c r="J2733" t="s">
        <v>44</v>
      </c>
      <c r="K2733">
        <v>2</v>
      </c>
      <c r="L2733">
        <v>200.75299999999999</v>
      </c>
      <c r="M2733">
        <v>0.09</v>
      </c>
      <c r="N2733" t="s">
        <v>18</v>
      </c>
      <c r="O2733">
        <v>-605.37</v>
      </c>
      <c r="P2733">
        <v>125.99</v>
      </c>
      <c r="Q2733">
        <v>8.99</v>
      </c>
      <c r="R2733" t="s">
        <v>390</v>
      </c>
      <c r="S2733" t="s">
        <v>116</v>
      </c>
      <c r="T2733" t="s">
        <v>27</v>
      </c>
      <c r="U2733" t="s">
        <v>32</v>
      </c>
      <c r="V2733" t="s">
        <v>33</v>
      </c>
      <c r="W2733">
        <v>0.55000000000000004</v>
      </c>
    </row>
    <row r="2734" spans="1:23" x14ac:dyDescent="0.3">
      <c r="A2734" t="s">
        <v>900</v>
      </c>
      <c r="B2734" t="s">
        <v>1398</v>
      </c>
      <c r="D2734" s="1">
        <v>40603</v>
      </c>
      <c r="E2734" s="1">
        <v>40605</v>
      </c>
      <c r="F2734" s="1" t="str">
        <f t="shared" si="182"/>
        <v>March</v>
      </c>
      <c r="G2734" s="1" t="str">
        <f t="shared" si="183"/>
        <v>2011</v>
      </c>
      <c r="H2734" s="2">
        <f t="shared" si="184"/>
        <v>2</v>
      </c>
      <c r="I2734" s="2" t="b">
        <f t="shared" si="185"/>
        <v>0</v>
      </c>
      <c r="J2734" t="s">
        <v>52</v>
      </c>
      <c r="K2734">
        <v>2</v>
      </c>
      <c r="L2734">
        <v>9.3699999999999992</v>
      </c>
      <c r="M2734">
        <v>0.09</v>
      </c>
      <c r="N2734" t="s">
        <v>18</v>
      </c>
      <c r="O2734">
        <v>-5.26</v>
      </c>
      <c r="P2734">
        <v>4.4800000000000004</v>
      </c>
      <c r="Q2734">
        <v>1.22</v>
      </c>
      <c r="R2734" t="s">
        <v>390</v>
      </c>
      <c r="S2734" t="s">
        <v>116</v>
      </c>
      <c r="T2734" t="s">
        <v>27</v>
      </c>
      <c r="U2734" t="s">
        <v>22</v>
      </c>
      <c r="V2734" t="s">
        <v>43</v>
      </c>
      <c r="W2734">
        <v>0.36</v>
      </c>
    </row>
    <row r="2735" spans="1:23" x14ac:dyDescent="0.3">
      <c r="A2735" t="s">
        <v>1391</v>
      </c>
      <c r="B2735" t="s">
        <v>1049</v>
      </c>
      <c r="D2735" s="1">
        <v>41103</v>
      </c>
      <c r="E2735" s="1">
        <v>41104</v>
      </c>
      <c r="F2735" s="1" t="str">
        <f t="shared" si="182"/>
        <v>July</v>
      </c>
      <c r="G2735" s="1" t="str">
        <f t="shared" si="183"/>
        <v>2012</v>
      </c>
      <c r="H2735" s="2">
        <f t="shared" si="184"/>
        <v>1</v>
      </c>
      <c r="I2735" s="2" t="b">
        <f t="shared" si="185"/>
        <v>0</v>
      </c>
      <c r="J2735" t="s">
        <v>44</v>
      </c>
      <c r="K2735">
        <v>44</v>
      </c>
      <c r="L2735">
        <v>2277.0300000000002</v>
      </c>
      <c r="M2735">
        <v>7.0000000000000007E-2</v>
      </c>
      <c r="N2735" t="s">
        <v>18</v>
      </c>
      <c r="O2735">
        <v>964.1</v>
      </c>
      <c r="P2735">
        <v>55.48</v>
      </c>
      <c r="Q2735">
        <v>6.79</v>
      </c>
      <c r="R2735" t="s">
        <v>390</v>
      </c>
      <c r="S2735" t="s">
        <v>116</v>
      </c>
      <c r="T2735" t="s">
        <v>42</v>
      </c>
      <c r="U2735" t="s">
        <v>22</v>
      </c>
      <c r="V2735" t="s">
        <v>43</v>
      </c>
      <c r="W2735">
        <v>0.37</v>
      </c>
    </row>
    <row r="2736" spans="1:23" x14ac:dyDescent="0.3">
      <c r="A2736" t="s">
        <v>1391</v>
      </c>
      <c r="B2736" t="s">
        <v>1049</v>
      </c>
      <c r="D2736" s="1">
        <v>40863</v>
      </c>
      <c r="E2736" s="1">
        <v>40864</v>
      </c>
      <c r="F2736" s="1" t="str">
        <f t="shared" si="182"/>
        <v>November</v>
      </c>
      <c r="G2736" s="1" t="str">
        <f t="shared" si="183"/>
        <v>2011</v>
      </c>
      <c r="H2736" s="2">
        <f t="shared" si="184"/>
        <v>1</v>
      </c>
      <c r="I2736" s="2" t="b">
        <f t="shared" si="185"/>
        <v>0</v>
      </c>
      <c r="J2736" t="s">
        <v>24</v>
      </c>
      <c r="K2736">
        <v>24</v>
      </c>
      <c r="L2736">
        <v>39.69</v>
      </c>
      <c r="M2736">
        <v>0.05</v>
      </c>
      <c r="N2736" t="s">
        <v>18</v>
      </c>
      <c r="O2736">
        <v>-1.78</v>
      </c>
      <c r="P2736">
        <v>1.68</v>
      </c>
      <c r="Q2736">
        <v>1</v>
      </c>
      <c r="R2736" t="s">
        <v>390</v>
      </c>
      <c r="S2736" t="s">
        <v>116</v>
      </c>
      <c r="T2736" t="s">
        <v>31</v>
      </c>
      <c r="U2736" t="s">
        <v>22</v>
      </c>
      <c r="V2736" t="s">
        <v>60</v>
      </c>
      <c r="W2736">
        <v>0.35</v>
      </c>
    </row>
    <row r="2737" spans="1:23" x14ac:dyDescent="0.3">
      <c r="A2737" t="s">
        <v>1240</v>
      </c>
      <c r="B2737" t="s">
        <v>1399</v>
      </c>
      <c r="D2737" s="1">
        <v>41109</v>
      </c>
      <c r="E2737" s="1">
        <v>41112</v>
      </c>
      <c r="F2737" s="1" t="str">
        <f t="shared" si="182"/>
        <v>July</v>
      </c>
      <c r="G2737" s="1" t="str">
        <f t="shared" si="183"/>
        <v>2012</v>
      </c>
      <c r="H2737" s="2">
        <f t="shared" si="184"/>
        <v>3</v>
      </c>
      <c r="I2737" s="2" t="b">
        <f t="shared" si="185"/>
        <v>0</v>
      </c>
      <c r="J2737" t="s">
        <v>44</v>
      </c>
      <c r="K2737">
        <v>50</v>
      </c>
      <c r="L2737">
        <v>8532.152</v>
      </c>
      <c r="M2737">
        <v>0.04</v>
      </c>
      <c r="N2737" t="s">
        <v>25</v>
      </c>
      <c r="O2737">
        <v>-513.79</v>
      </c>
      <c r="P2737">
        <v>212.6</v>
      </c>
      <c r="Q2737">
        <v>52.2</v>
      </c>
      <c r="R2737" t="s">
        <v>390</v>
      </c>
      <c r="S2737" t="s">
        <v>116</v>
      </c>
      <c r="T2737" t="s">
        <v>21</v>
      </c>
      <c r="U2737" t="s">
        <v>36</v>
      </c>
      <c r="V2737" t="s">
        <v>55</v>
      </c>
      <c r="W2737">
        <v>0.64</v>
      </c>
    </row>
    <row r="2738" spans="1:23" x14ac:dyDescent="0.3">
      <c r="A2738" t="s">
        <v>1175</v>
      </c>
      <c r="B2738" t="s">
        <v>1400</v>
      </c>
      <c r="D2738" s="1">
        <v>41155</v>
      </c>
      <c r="E2738" s="1">
        <v>41156</v>
      </c>
      <c r="F2738" s="1" t="str">
        <f t="shared" si="182"/>
        <v>September</v>
      </c>
      <c r="G2738" s="1" t="str">
        <f t="shared" si="183"/>
        <v>2012</v>
      </c>
      <c r="H2738" s="2">
        <f t="shared" si="184"/>
        <v>1</v>
      </c>
      <c r="I2738" s="2" t="b">
        <f t="shared" si="185"/>
        <v>0</v>
      </c>
      <c r="J2738" t="s">
        <v>24</v>
      </c>
      <c r="K2738">
        <v>29</v>
      </c>
      <c r="L2738">
        <v>824.51</v>
      </c>
      <c r="M2738">
        <v>0.01</v>
      </c>
      <c r="N2738" t="s">
        <v>18</v>
      </c>
      <c r="O2738">
        <v>0.9</v>
      </c>
      <c r="P2738">
        <v>27.48</v>
      </c>
      <c r="Q2738">
        <v>4</v>
      </c>
      <c r="R2738" t="s">
        <v>390</v>
      </c>
      <c r="S2738" t="s">
        <v>116</v>
      </c>
      <c r="T2738" t="s">
        <v>42</v>
      </c>
      <c r="U2738" t="s">
        <v>32</v>
      </c>
      <c r="V2738" t="s">
        <v>48</v>
      </c>
      <c r="W2738">
        <v>0.75</v>
      </c>
    </row>
    <row r="2739" spans="1:23" x14ac:dyDescent="0.3">
      <c r="A2739" t="s">
        <v>992</v>
      </c>
      <c r="B2739" t="s">
        <v>1098</v>
      </c>
      <c r="D2739" s="1">
        <v>41171</v>
      </c>
      <c r="E2739" s="1">
        <v>41175</v>
      </c>
      <c r="F2739" s="1" t="str">
        <f t="shared" si="182"/>
        <v>September</v>
      </c>
      <c r="G2739" s="1" t="str">
        <f t="shared" si="183"/>
        <v>2012</v>
      </c>
      <c r="H2739" s="2">
        <f t="shared" si="184"/>
        <v>4</v>
      </c>
      <c r="I2739" s="2" t="b">
        <f t="shared" si="185"/>
        <v>0</v>
      </c>
      <c r="J2739" t="s">
        <v>17</v>
      </c>
      <c r="K2739">
        <v>31</v>
      </c>
      <c r="L2739">
        <v>3081.471</v>
      </c>
      <c r="M2739">
        <v>0.09</v>
      </c>
      <c r="N2739" t="s">
        <v>18</v>
      </c>
      <c r="O2739">
        <v>574.98</v>
      </c>
      <c r="P2739">
        <v>125.99</v>
      </c>
      <c r="Q2739">
        <v>4.2</v>
      </c>
      <c r="R2739" t="s">
        <v>390</v>
      </c>
      <c r="S2739" t="s">
        <v>116</v>
      </c>
      <c r="T2739" t="s">
        <v>31</v>
      </c>
      <c r="U2739" t="s">
        <v>32</v>
      </c>
      <c r="V2739" t="s">
        <v>33</v>
      </c>
      <c r="W2739">
        <v>0.56999999999999995</v>
      </c>
    </row>
    <row r="2740" spans="1:23" x14ac:dyDescent="0.3">
      <c r="A2740" t="s">
        <v>1401</v>
      </c>
      <c r="B2740" t="s">
        <v>1402</v>
      </c>
      <c r="D2740" s="1">
        <v>39904</v>
      </c>
      <c r="E2740" s="1">
        <v>39906</v>
      </c>
      <c r="F2740" s="1" t="str">
        <f t="shared" si="182"/>
        <v>April</v>
      </c>
      <c r="G2740" s="1" t="str">
        <f t="shared" si="183"/>
        <v>2009</v>
      </c>
      <c r="H2740" s="2">
        <f t="shared" si="184"/>
        <v>2</v>
      </c>
      <c r="I2740" s="2" t="b">
        <f t="shared" si="185"/>
        <v>0</v>
      </c>
      <c r="J2740" t="s">
        <v>44</v>
      </c>
      <c r="K2740">
        <v>1</v>
      </c>
      <c r="L2740">
        <v>17.62</v>
      </c>
      <c r="M2740">
        <v>0.06</v>
      </c>
      <c r="N2740" t="s">
        <v>18</v>
      </c>
      <c r="O2740">
        <v>-15.92</v>
      </c>
      <c r="P2740">
        <v>11.33</v>
      </c>
      <c r="Q2740">
        <v>6.12</v>
      </c>
      <c r="R2740" t="s">
        <v>390</v>
      </c>
      <c r="S2740" t="s">
        <v>116</v>
      </c>
      <c r="T2740" t="s">
        <v>21</v>
      </c>
      <c r="U2740" t="s">
        <v>22</v>
      </c>
      <c r="V2740" t="s">
        <v>28</v>
      </c>
      <c r="W2740">
        <v>0.42</v>
      </c>
    </row>
    <row r="2741" spans="1:23" x14ac:dyDescent="0.3">
      <c r="A2741" t="s">
        <v>1403</v>
      </c>
      <c r="B2741" t="s">
        <v>968</v>
      </c>
      <c r="D2741" s="1">
        <v>40181</v>
      </c>
      <c r="E2741" s="1">
        <v>40182</v>
      </c>
      <c r="F2741" s="1" t="str">
        <f t="shared" si="182"/>
        <v>January</v>
      </c>
      <c r="G2741" s="1" t="str">
        <f t="shared" si="183"/>
        <v>2010</v>
      </c>
      <c r="H2741" s="2">
        <f t="shared" si="184"/>
        <v>1</v>
      </c>
      <c r="I2741" s="2" t="b">
        <f t="shared" si="185"/>
        <v>0</v>
      </c>
      <c r="J2741" t="s">
        <v>44</v>
      </c>
      <c r="K2741">
        <v>19</v>
      </c>
      <c r="L2741">
        <v>1216.5</v>
      </c>
      <c r="M2741">
        <v>0.1</v>
      </c>
      <c r="N2741" t="s">
        <v>18</v>
      </c>
      <c r="O2741">
        <v>162.18</v>
      </c>
      <c r="P2741">
        <v>67.28</v>
      </c>
      <c r="Q2741">
        <v>19.989999999999998</v>
      </c>
      <c r="R2741" t="s">
        <v>390</v>
      </c>
      <c r="S2741" t="s">
        <v>116</v>
      </c>
      <c r="T2741" t="s">
        <v>21</v>
      </c>
      <c r="U2741" t="s">
        <v>22</v>
      </c>
      <c r="V2741" t="s">
        <v>29</v>
      </c>
      <c r="W2741">
        <v>0.4</v>
      </c>
    </row>
    <row r="2742" spans="1:23" x14ac:dyDescent="0.3">
      <c r="A2742" t="s">
        <v>1344</v>
      </c>
      <c r="B2742" t="s">
        <v>1345</v>
      </c>
      <c r="D2742" s="1">
        <v>40567</v>
      </c>
      <c r="E2742" s="1">
        <v>40569</v>
      </c>
      <c r="F2742" s="1" t="str">
        <f t="shared" si="182"/>
        <v>January</v>
      </c>
      <c r="G2742" s="1" t="str">
        <f t="shared" si="183"/>
        <v>2011</v>
      </c>
      <c r="H2742" s="2">
        <f t="shared" si="184"/>
        <v>2</v>
      </c>
      <c r="I2742" s="2" t="b">
        <f t="shared" si="185"/>
        <v>0</v>
      </c>
      <c r="J2742" t="s">
        <v>34</v>
      </c>
      <c r="K2742">
        <v>27</v>
      </c>
      <c r="L2742">
        <v>81.900000000000006</v>
      </c>
      <c r="M2742">
        <v>0.01</v>
      </c>
      <c r="N2742" t="s">
        <v>18</v>
      </c>
      <c r="O2742">
        <v>4.0599999999999996</v>
      </c>
      <c r="P2742">
        <v>2.94</v>
      </c>
      <c r="Q2742">
        <v>0.96</v>
      </c>
      <c r="R2742" t="s">
        <v>390</v>
      </c>
      <c r="S2742" t="s">
        <v>116</v>
      </c>
      <c r="T2742" t="s">
        <v>21</v>
      </c>
      <c r="U2742" t="s">
        <v>22</v>
      </c>
      <c r="V2742" t="s">
        <v>60</v>
      </c>
      <c r="W2742">
        <v>0.57999999999999996</v>
      </c>
    </row>
    <row r="2743" spans="1:23" x14ac:dyDescent="0.3">
      <c r="A2743" t="s">
        <v>1016</v>
      </c>
      <c r="B2743" t="s">
        <v>1276</v>
      </c>
      <c r="D2743" s="1">
        <v>40315</v>
      </c>
      <c r="E2743" s="1">
        <v>40316</v>
      </c>
      <c r="F2743" s="1" t="str">
        <f t="shared" si="182"/>
        <v>May</v>
      </c>
      <c r="G2743" s="1" t="str">
        <f t="shared" si="183"/>
        <v>2010</v>
      </c>
      <c r="H2743" s="2">
        <f t="shared" si="184"/>
        <v>1</v>
      </c>
      <c r="I2743" s="2" t="b">
        <f t="shared" si="185"/>
        <v>0</v>
      </c>
      <c r="J2743" t="s">
        <v>52</v>
      </c>
      <c r="K2743">
        <v>37</v>
      </c>
      <c r="L2743">
        <v>498.28</v>
      </c>
      <c r="M2743">
        <v>0.01</v>
      </c>
      <c r="N2743" t="s">
        <v>18</v>
      </c>
      <c r="O2743">
        <v>10.18</v>
      </c>
      <c r="P2743">
        <v>13.48</v>
      </c>
      <c r="Q2743">
        <v>4.51</v>
      </c>
      <c r="R2743" t="s">
        <v>390</v>
      </c>
      <c r="S2743" t="s">
        <v>116</v>
      </c>
      <c r="T2743" t="s">
        <v>31</v>
      </c>
      <c r="U2743" t="s">
        <v>22</v>
      </c>
      <c r="V2743" t="s">
        <v>23</v>
      </c>
      <c r="W2743">
        <v>0.59</v>
      </c>
    </row>
    <row r="2744" spans="1:23" x14ac:dyDescent="0.3">
      <c r="A2744" t="s">
        <v>1240</v>
      </c>
      <c r="B2744" t="s">
        <v>1399</v>
      </c>
      <c r="D2744" s="1">
        <v>40809</v>
      </c>
      <c r="E2744" s="1">
        <v>40811</v>
      </c>
      <c r="F2744" s="1" t="str">
        <f t="shared" si="182"/>
        <v>September</v>
      </c>
      <c r="G2744" s="1" t="str">
        <f t="shared" si="183"/>
        <v>2011</v>
      </c>
      <c r="H2744" s="2">
        <f t="shared" si="184"/>
        <v>2</v>
      </c>
      <c r="I2744" s="2" t="b">
        <f t="shared" si="185"/>
        <v>0</v>
      </c>
      <c r="J2744" t="s">
        <v>17</v>
      </c>
      <c r="K2744">
        <v>47</v>
      </c>
      <c r="L2744">
        <v>191.13</v>
      </c>
      <c r="M2744">
        <v>7.0000000000000007E-2</v>
      </c>
      <c r="N2744" t="s">
        <v>18</v>
      </c>
      <c r="O2744">
        <v>38.11</v>
      </c>
      <c r="P2744">
        <v>4.26</v>
      </c>
      <c r="Q2744">
        <v>1.2</v>
      </c>
      <c r="R2744" t="s">
        <v>390</v>
      </c>
      <c r="S2744" t="s">
        <v>116</v>
      </c>
      <c r="T2744" t="s">
        <v>21</v>
      </c>
      <c r="U2744" t="s">
        <v>22</v>
      </c>
      <c r="V2744" t="s">
        <v>60</v>
      </c>
      <c r="W2744">
        <v>0.44</v>
      </c>
    </row>
    <row r="2745" spans="1:23" x14ac:dyDescent="0.3">
      <c r="A2745" t="s">
        <v>1404</v>
      </c>
      <c r="B2745" t="s">
        <v>1405</v>
      </c>
      <c r="D2745" s="1">
        <v>40801</v>
      </c>
      <c r="E2745" s="1">
        <v>40801</v>
      </c>
      <c r="F2745" s="1" t="str">
        <f t="shared" si="182"/>
        <v>September</v>
      </c>
      <c r="G2745" s="1" t="str">
        <f t="shared" si="183"/>
        <v>2011</v>
      </c>
      <c r="H2745" s="2">
        <f t="shared" si="184"/>
        <v>0</v>
      </c>
      <c r="I2745" s="2" t="str">
        <f t="shared" si="185"/>
        <v>FREE DELIVERY</v>
      </c>
      <c r="J2745" t="s">
        <v>44</v>
      </c>
      <c r="K2745">
        <v>18</v>
      </c>
      <c r="L2745">
        <v>168.95</v>
      </c>
      <c r="M2745">
        <v>0.1</v>
      </c>
      <c r="N2745" t="s">
        <v>18</v>
      </c>
      <c r="O2745">
        <v>-15.9</v>
      </c>
      <c r="P2745">
        <v>9.7799999999999994</v>
      </c>
      <c r="Q2745">
        <v>5.76</v>
      </c>
      <c r="R2745" t="s">
        <v>390</v>
      </c>
      <c r="S2745" t="s">
        <v>116</v>
      </c>
      <c r="T2745" t="s">
        <v>27</v>
      </c>
      <c r="U2745" t="s">
        <v>22</v>
      </c>
      <c r="V2745" t="s">
        <v>51</v>
      </c>
      <c r="W2745">
        <v>0.35</v>
      </c>
    </row>
    <row r="2746" spans="1:23" x14ac:dyDescent="0.3">
      <c r="A2746" t="s">
        <v>1403</v>
      </c>
      <c r="B2746" t="s">
        <v>968</v>
      </c>
      <c r="D2746" s="1">
        <v>41264</v>
      </c>
      <c r="E2746" s="1">
        <v>41265</v>
      </c>
      <c r="F2746" s="1" t="str">
        <f t="shared" si="182"/>
        <v>December</v>
      </c>
      <c r="G2746" s="1" t="str">
        <f t="shared" si="183"/>
        <v>2012</v>
      </c>
      <c r="H2746" s="2">
        <f t="shared" si="184"/>
        <v>1</v>
      </c>
      <c r="I2746" s="2" t="b">
        <f t="shared" si="185"/>
        <v>0</v>
      </c>
      <c r="J2746" t="s">
        <v>44</v>
      </c>
      <c r="K2746">
        <v>7</v>
      </c>
      <c r="L2746">
        <v>1043.1199999999999</v>
      </c>
      <c r="M2746">
        <v>0.06</v>
      </c>
      <c r="N2746" t="s">
        <v>18</v>
      </c>
      <c r="O2746">
        <v>-52.5</v>
      </c>
      <c r="P2746">
        <v>150.97999999999999</v>
      </c>
      <c r="Q2746">
        <v>13.99</v>
      </c>
      <c r="R2746" t="s">
        <v>390</v>
      </c>
      <c r="S2746" t="s">
        <v>116</v>
      </c>
      <c r="T2746" t="s">
        <v>21</v>
      </c>
      <c r="U2746" t="s">
        <v>32</v>
      </c>
      <c r="V2746" t="s">
        <v>94</v>
      </c>
      <c r="W2746">
        <v>0.38</v>
      </c>
    </row>
    <row r="2747" spans="1:23" x14ac:dyDescent="0.3">
      <c r="A2747" t="s">
        <v>1039</v>
      </c>
      <c r="B2747" t="s">
        <v>1406</v>
      </c>
      <c r="D2747" s="1">
        <v>40117</v>
      </c>
      <c r="E2747" s="1">
        <v>40119</v>
      </c>
      <c r="F2747" s="1" t="str">
        <f t="shared" si="182"/>
        <v>November</v>
      </c>
      <c r="G2747" s="1" t="str">
        <f t="shared" si="183"/>
        <v>2009</v>
      </c>
      <c r="H2747" s="2">
        <f t="shared" si="184"/>
        <v>2</v>
      </c>
      <c r="I2747" s="2" t="b">
        <f t="shared" si="185"/>
        <v>0</v>
      </c>
      <c r="J2747" t="s">
        <v>52</v>
      </c>
      <c r="K2747">
        <v>49</v>
      </c>
      <c r="L2747">
        <v>87.44</v>
      </c>
      <c r="M2747">
        <v>0.06</v>
      </c>
      <c r="N2747" t="s">
        <v>18</v>
      </c>
      <c r="O2747">
        <v>1.33</v>
      </c>
      <c r="P2747">
        <v>1.76</v>
      </c>
      <c r="Q2747">
        <v>0.7</v>
      </c>
      <c r="R2747" t="s">
        <v>390</v>
      </c>
      <c r="S2747" t="s">
        <v>116</v>
      </c>
      <c r="T2747" t="s">
        <v>31</v>
      </c>
      <c r="U2747" t="s">
        <v>22</v>
      </c>
      <c r="V2747" t="s">
        <v>60</v>
      </c>
      <c r="W2747">
        <v>0.56000000000000005</v>
      </c>
    </row>
    <row r="2748" spans="1:23" x14ac:dyDescent="0.3">
      <c r="A2748" t="s">
        <v>1039</v>
      </c>
      <c r="B2748" t="s">
        <v>1406</v>
      </c>
      <c r="D2748" s="1">
        <v>40117</v>
      </c>
      <c r="E2748" s="1">
        <v>40118</v>
      </c>
      <c r="F2748" s="1" t="str">
        <f t="shared" si="182"/>
        <v>November</v>
      </c>
      <c r="G2748" s="1" t="str">
        <f t="shared" si="183"/>
        <v>2009</v>
      </c>
      <c r="H2748" s="2">
        <f t="shared" si="184"/>
        <v>1</v>
      </c>
      <c r="I2748" s="2" t="b">
        <f t="shared" si="185"/>
        <v>0</v>
      </c>
      <c r="J2748" t="s">
        <v>52</v>
      </c>
      <c r="K2748">
        <v>50</v>
      </c>
      <c r="L2748">
        <v>1318.49</v>
      </c>
      <c r="M2748">
        <v>0.02</v>
      </c>
      <c r="N2748" t="s">
        <v>18</v>
      </c>
      <c r="O2748">
        <v>4.6900000000000004</v>
      </c>
      <c r="P2748">
        <v>24.98</v>
      </c>
      <c r="Q2748">
        <v>8.7899999999999991</v>
      </c>
      <c r="R2748" t="s">
        <v>390</v>
      </c>
      <c r="S2748" t="s">
        <v>116</v>
      </c>
      <c r="T2748" t="s">
        <v>31</v>
      </c>
      <c r="U2748" t="s">
        <v>22</v>
      </c>
      <c r="V2748" t="s">
        <v>23</v>
      </c>
      <c r="W2748">
        <v>0.66</v>
      </c>
    </row>
    <row r="2749" spans="1:23" x14ac:dyDescent="0.3">
      <c r="A2749" t="s">
        <v>1314</v>
      </c>
      <c r="B2749" t="s">
        <v>1407</v>
      </c>
      <c r="D2749" s="1">
        <v>40913</v>
      </c>
      <c r="E2749" s="1">
        <v>40915</v>
      </c>
      <c r="F2749" s="1" t="str">
        <f t="shared" si="182"/>
        <v>January</v>
      </c>
      <c r="G2749" s="1" t="str">
        <f t="shared" si="183"/>
        <v>2012</v>
      </c>
      <c r="H2749" s="2">
        <f t="shared" si="184"/>
        <v>2</v>
      </c>
      <c r="I2749" s="2" t="b">
        <f t="shared" si="185"/>
        <v>0</v>
      </c>
      <c r="J2749" t="s">
        <v>24</v>
      </c>
      <c r="K2749">
        <v>32</v>
      </c>
      <c r="L2749">
        <v>1666</v>
      </c>
      <c r="M2749">
        <v>0.08</v>
      </c>
      <c r="N2749" t="s">
        <v>18</v>
      </c>
      <c r="O2749">
        <v>742.96</v>
      </c>
      <c r="P2749">
        <v>55.48</v>
      </c>
      <c r="Q2749">
        <v>4.8499999999999996</v>
      </c>
      <c r="R2749" t="s">
        <v>390</v>
      </c>
      <c r="S2749" t="s">
        <v>116</v>
      </c>
      <c r="T2749" t="s">
        <v>42</v>
      </c>
      <c r="U2749" t="s">
        <v>22</v>
      </c>
      <c r="V2749" t="s">
        <v>43</v>
      </c>
      <c r="W2749">
        <v>0.37</v>
      </c>
    </row>
    <row r="2750" spans="1:23" x14ac:dyDescent="0.3">
      <c r="A2750" t="s">
        <v>992</v>
      </c>
      <c r="B2750" t="s">
        <v>1098</v>
      </c>
      <c r="D2750" s="1">
        <v>39925</v>
      </c>
      <c r="E2750" s="1">
        <v>39927</v>
      </c>
      <c r="F2750" s="1" t="str">
        <f t="shared" si="182"/>
        <v>April</v>
      </c>
      <c r="G2750" s="1" t="str">
        <f t="shared" si="183"/>
        <v>2009</v>
      </c>
      <c r="H2750" s="2">
        <f t="shared" si="184"/>
        <v>2</v>
      </c>
      <c r="I2750" s="2" t="b">
        <f t="shared" si="185"/>
        <v>0</v>
      </c>
      <c r="J2750" t="s">
        <v>44</v>
      </c>
      <c r="K2750">
        <v>43</v>
      </c>
      <c r="L2750">
        <v>945.9</v>
      </c>
      <c r="M2750">
        <v>0.08</v>
      </c>
      <c r="N2750" t="s">
        <v>18</v>
      </c>
      <c r="O2750">
        <v>105.7</v>
      </c>
      <c r="P2750">
        <v>22.01</v>
      </c>
      <c r="Q2750">
        <v>5.53</v>
      </c>
      <c r="R2750" t="s">
        <v>390</v>
      </c>
      <c r="S2750" t="s">
        <v>116</v>
      </c>
      <c r="T2750" t="s">
        <v>31</v>
      </c>
      <c r="U2750" t="s">
        <v>22</v>
      </c>
      <c r="V2750" t="s">
        <v>60</v>
      </c>
      <c r="W2750">
        <v>0.59</v>
      </c>
    </row>
    <row r="2751" spans="1:23" x14ac:dyDescent="0.3">
      <c r="A2751" t="s">
        <v>1408</v>
      </c>
      <c r="B2751" t="s">
        <v>1409</v>
      </c>
      <c r="D2751" s="1">
        <v>40740</v>
      </c>
      <c r="E2751" s="1">
        <v>40744</v>
      </c>
      <c r="F2751" s="1" t="str">
        <f t="shared" si="182"/>
        <v>July</v>
      </c>
      <c r="G2751" s="1" t="str">
        <f t="shared" si="183"/>
        <v>2011</v>
      </c>
      <c r="H2751" s="2">
        <f t="shared" si="184"/>
        <v>4</v>
      </c>
      <c r="I2751" s="2" t="b">
        <f t="shared" si="185"/>
        <v>0</v>
      </c>
      <c r="J2751" t="s">
        <v>17</v>
      </c>
      <c r="K2751">
        <v>42</v>
      </c>
      <c r="L2751">
        <v>71.319999999999993</v>
      </c>
      <c r="M2751">
        <v>0.08</v>
      </c>
      <c r="N2751" t="s">
        <v>18</v>
      </c>
      <c r="O2751">
        <v>-4.9000000000000004</v>
      </c>
      <c r="P2751">
        <v>1.82</v>
      </c>
      <c r="Q2751">
        <v>1</v>
      </c>
      <c r="R2751" t="s">
        <v>390</v>
      </c>
      <c r="S2751" t="s">
        <v>116</v>
      </c>
      <c r="T2751" t="s">
        <v>31</v>
      </c>
      <c r="U2751" t="s">
        <v>22</v>
      </c>
      <c r="V2751" t="s">
        <v>60</v>
      </c>
      <c r="W2751">
        <v>0.4</v>
      </c>
    </row>
    <row r="2752" spans="1:23" x14ac:dyDescent="0.3">
      <c r="A2752" t="s">
        <v>951</v>
      </c>
      <c r="B2752" t="s">
        <v>1047</v>
      </c>
      <c r="D2752" s="1">
        <v>40359</v>
      </c>
      <c r="E2752" s="1">
        <v>40360</v>
      </c>
      <c r="F2752" s="1" t="str">
        <f t="shared" si="182"/>
        <v>July</v>
      </c>
      <c r="G2752" s="1" t="str">
        <f t="shared" si="183"/>
        <v>2010</v>
      </c>
      <c r="H2752" s="2">
        <f t="shared" si="184"/>
        <v>1</v>
      </c>
      <c r="I2752" s="2" t="b">
        <f t="shared" si="185"/>
        <v>0</v>
      </c>
      <c r="J2752" t="s">
        <v>24</v>
      </c>
      <c r="K2752">
        <v>33</v>
      </c>
      <c r="L2752">
        <v>750.86</v>
      </c>
      <c r="M2752">
        <v>0</v>
      </c>
      <c r="N2752" t="s">
        <v>18</v>
      </c>
      <c r="O2752">
        <v>302.12</v>
      </c>
      <c r="P2752">
        <v>21.38</v>
      </c>
      <c r="Q2752">
        <v>2.99</v>
      </c>
      <c r="R2752" t="s">
        <v>390</v>
      </c>
      <c r="S2752" t="s">
        <v>116</v>
      </c>
      <c r="T2752" t="s">
        <v>31</v>
      </c>
      <c r="U2752" t="s">
        <v>22</v>
      </c>
      <c r="V2752" t="s">
        <v>29</v>
      </c>
      <c r="W2752">
        <v>0.36</v>
      </c>
    </row>
    <row r="2753" spans="1:23" x14ac:dyDescent="0.3">
      <c r="A2753" t="s">
        <v>1410</v>
      </c>
      <c r="B2753" t="s">
        <v>948</v>
      </c>
      <c r="D2753" s="1">
        <v>40018</v>
      </c>
      <c r="E2753" s="1">
        <v>40019</v>
      </c>
      <c r="F2753" s="1" t="str">
        <f t="shared" si="182"/>
        <v>July</v>
      </c>
      <c r="G2753" s="1" t="str">
        <f t="shared" si="183"/>
        <v>2009</v>
      </c>
      <c r="H2753" s="2">
        <f t="shared" si="184"/>
        <v>1</v>
      </c>
      <c r="I2753" s="2" t="b">
        <f t="shared" si="185"/>
        <v>0</v>
      </c>
      <c r="J2753" t="s">
        <v>34</v>
      </c>
      <c r="K2753">
        <v>14</v>
      </c>
      <c r="L2753">
        <v>215.31</v>
      </c>
      <c r="M2753">
        <v>0.09</v>
      </c>
      <c r="N2753" t="s">
        <v>18</v>
      </c>
      <c r="O2753">
        <v>-51.75</v>
      </c>
      <c r="P2753">
        <v>15.28</v>
      </c>
      <c r="Q2753">
        <v>10.91</v>
      </c>
      <c r="R2753" t="s">
        <v>390</v>
      </c>
      <c r="S2753" t="s">
        <v>116</v>
      </c>
      <c r="T2753" t="s">
        <v>31</v>
      </c>
      <c r="U2753" t="s">
        <v>22</v>
      </c>
      <c r="V2753" t="s">
        <v>29</v>
      </c>
      <c r="W2753">
        <v>0.36</v>
      </c>
    </row>
    <row r="2754" spans="1:23" x14ac:dyDescent="0.3">
      <c r="A2754" t="s">
        <v>1024</v>
      </c>
      <c r="B2754" t="s">
        <v>1411</v>
      </c>
      <c r="D2754" s="1">
        <v>40466</v>
      </c>
      <c r="E2754" s="1">
        <v>40475</v>
      </c>
      <c r="F2754" s="1" t="str">
        <f t="shared" si="182"/>
        <v>October</v>
      </c>
      <c r="G2754" s="1" t="str">
        <f t="shared" si="183"/>
        <v>2010</v>
      </c>
      <c r="H2754" s="2">
        <f t="shared" si="184"/>
        <v>9</v>
      </c>
      <c r="I2754" s="2" t="b">
        <f t="shared" si="185"/>
        <v>0</v>
      </c>
      <c r="J2754" t="s">
        <v>17</v>
      </c>
      <c r="K2754">
        <v>14</v>
      </c>
      <c r="L2754">
        <v>157.33000000000001</v>
      </c>
      <c r="M2754">
        <v>0.1</v>
      </c>
      <c r="N2754" t="s">
        <v>18</v>
      </c>
      <c r="O2754">
        <v>-76.34</v>
      </c>
      <c r="P2754">
        <v>11.35</v>
      </c>
      <c r="Q2754">
        <v>8.6</v>
      </c>
      <c r="R2754" t="s">
        <v>390</v>
      </c>
      <c r="S2754" t="s">
        <v>116</v>
      </c>
      <c r="T2754" t="s">
        <v>27</v>
      </c>
      <c r="U2754" t="s">
        <v>22</v>
      </c>
      <c r="V2754" t="s">
        <v>23</v>
      </c>
      <c r="W2754">
        <v>0.56999999999999995</v>
      </c>
    </row>
    <row r="2755" spans="1:23" x14ac:dyDescent="0.3">
      <c r="A2755" t="s">
        <v>1153</v>
      </c>
      <c r="B2755" t="s">
        <v>1289</v>
      </c>
      <c r="D2755" s="1">
        <v>39870</v>
      </c>
      <c r="E2755" s="1">
        <v>39871</v>
      </c>
      <c r="F2755" s="1" t="str">
        <f t="shared" ref="F2755:F2818" si="186">TEXT(E2755,"mmmm")</f>
        <v>February</v>
      </c>
      <c r="G2755" s="1" t="str">
        <f t="shared" ref="G2755:G2818" si="187">TEXT(E2755,"yyyy")</f>
        <v>2009</v>
      </c>
      <c r="H2755" s="2">
        <f t="shared" ref="H2755:H2818" si="188">E2755-D2755</f>
        <v>1</v>
      </c>
      <c r="I2755" s="2" t="b">
        <f t="shared" ref="I2755:I2818" si="189">IF(H2755&lt;1,IF(AND(H2755&gt;0,H2755&lt;2),"ONE DAY", "FREE DELIVERY"))</f>
        <v>0</v>
      </c>
      <c r="J2755" t="s">
        <v>44</v>
      </c>
      <c r="K2755">
        <v>20</v>
      </c>
      <c r="L2755">
        <v>125.84</v>
      </c>
      <c r="M2755">
        <v>0.1</v>
      </c>
      <c r="N2755" t="s">
        <v>18</v>
      </c>
      <c r="O2755">
        <v>18.420000000000002</v>
      </c>
      <c r="P2755">
        <v>6.88</v>
      </c>
      <c r="Q2755">
        <v>2</v>
      </c>
      <c r="R2755" t="s">
        <v>390</v>
      </c>
      <c r="S2755" t="s">
        <v>116</v>
      </c>
      <c r="T2755" t="s">
        <v>42</v>
      </c>
      <c r="U2755" t="s">
        <v>22</v>
      </c>
      <c r="V2755" t="s">
        <v>43</v>
      </c>
      <c r="W2755">
        <v>0.39</v>
      </c>
    </row>
    <row r="2756" spans="1:23" x14ac:dyDescent="0.3">
      <c r="A2756" t="s">
        <v>1412</v>
      </c>
      <c r="B2756" t="s">
        <v>1413</v>
      </c>
      <c r="D2756" s="1">
        <v>41204</v>
      </c>
      <c r="E2756" s="1">
        <v>41211</v>
      </c>
      <c r="F2756" s="1" t="str">
        <f t="shared" si="186"/>
        <v>October</v>
      </c>
      <c r="G2756" s="1" t="str">
        <f t="shared" si="187"/>
        <v>2012</v>
      </c>
      <c r="H2756" s="2">
        <f t="shared" si="188"/>
        <v>7</v>
      </c>
      <c r="I2756" s="2" t="b">
        <f t="shared" si="189"/>
        <v>0</v>
      </c>
      <c r="J2756" t="s">
        <v>17</v>
      </c>
      <c r="K2756">
        <v>11</v>
      </c>
      <c r="L2756">
        <v>114.55</v>
      </c>
      <c r="M2756">
        <v>0.05</v>
      </c>
      <c r="N2756" t="s">
        <v>18</v>
      </c>
      <c r="O2756">
        <v>28.61</v>
      </c>
      <c r="P2756">
        <v>10.06</v>
      </c>
      <c r="Q2756">
        <v>2.06</v>
      </c>
      <c r="R2756" t="s">
        <v>390</v>
      </c>
      <c r="S2756" t="s">
        <v>116</v>
      </c>
      <c r="T2756" t="s">
        <v>31</v>
      </c>
      <c r="U2756" t="s">
        <v>22</v>
      </c>
      <c r="V2756" t="s">
        <v>43</v>
      </c>
      <c r="W2756">
        <v>0.39</v>
      </c>
    </row>
    <row r="2757" spans="1:23" x14ac:dyDescent="0.3">
      <c r="A2757" t="s">
        <v>1175</v>
      </c>
      <c r="B2757" t="s">
        <v>1400</v>
      </c>
      <c r="D2757" s="1">
        <v>39917</v>
      </c>
      <c r="E2757" s="1">
        <v>39922</v>
      </c>
      <c r="F2757" s="1" t="str">
        <f t="shared" si="186"/>
        <v>April</v>
      </c>
      <c r="G2757" s="1" t="str">
        <f t="shared" si="187"/>
        <v>2009</v>
      </c>
      <c r="H2757" s="2">
        <f t="shared" si="188"/>
        <v>5</v>
      </c>
      <c r="I2757" s="2" t="b">
        <f t="shared" si="189"/>
        <v>0</v>
      </c>
      <c r="J2757" t="s">
        <v>17</v>
      </c>
      <c r="K2757">
        <v>14</v>
      </c>
      <c r="L2757">
        <v>1386.65</v>
      </c>
      <c r="M2757">
        <v>0.09</v>
      </c>
      <c r="N2757" t="s">
        <v>25</v>
      </c>
      <c r="O2757">
        <v>-193.58</v>
      </c>
      <c r="P2757">
        <v>100.98</v>
      </c>
      <c r="Q2757">
        <v>35.840000000000003</v>
      </c>
      <c r="R2757" t="s">
        <v>390</v>
      </c>
      <c r="S2757" t="s">
        <v>116</v>
      </c>
      <c r="T2757" t="s">
        <v>42</v>
      </c>
      <c r="U2757" t="s">
        <v>36</v>
      </c>
      <c r="V2757" t="s">
        <v>54</v>
      </c>
      <c r="W2757">
        <v>0.62</v>
      </c>
    </row>
    <row r="2758" spans="1:23" x14ac:dyDescent="0.3">
      <c r="A2758" t="s">
        <v>1414</v>
      </c>
      <c r="B2758" t="s">
        <v>1015</v>
      </c>
      <c r="D2758" s="1">
        <v>40429</v>
      </c>
      <c r="E2758" s="1">
        <v>40431</v>
      </c>
      <c r="F2758" s="1" t="str">
        <f t="shared" si="186"/>
        <v>September</v>
      </c>
      <c r="G2758" s="1" t="str">
        <f t="shared" si="187"/>
        <v>2010</v>
      </c>
      <c r="H2758" s="2">
        <f t="shared" si="188"/>
        <v>2</v>
      </c>
      <c r="I2758" s="2" t="b">
        <f t="shared" si="189"/>
        <v>0</v>
      </c>
      <c r="J2758" t="s">
        <v>52</v>
      </c>
      <c r="K2758">
        <v>35</v>
      </c>
      <c r="L2758">
        <v>136.72</v>
      </c>
      <c r="M2758">
        <v>0.09</v>
      </c>
      <c r="N2758" t="s">
        <v>18</v>
      </c>
      <c r="O2758">
        <v>5.91</v>
      </c>
      <c r="P2758">
        <v>4.13</v>
      </c>
      <c r="Q2758">
        <v>1.23</v>
      </c>
      <c r="R2758" t="s">
        <v>390</v>
      </c>
      <c r="S2758" t="s">
        <v>116</v>
      </c>
      <c r="T2758" t="s">
        <v>42</v>
      </c>
      <c r="U2758" t="s">
        <v>22</v>
      </c>
      <c r="V2758" t="s">
        <v>60</v>
      </c>
      <c r="W2758">
        <v>0.55000000000000004</v>
      </c>
    </row>
    <row r="2759" spans="1:23" x14ac:dyDescent="0.3">
      <c r="A2759" t="s">
        <v>996</v>
      </c>
      <c r="B2759" t="s">
        <v>1415</v>
      </c>
      <c r="D2759" s="1">
        <v>40438</v>
      </c>
      <c r="E2759" s="1">
        <v>40442</v>
      </c>
      <c r="F2759" s="1" t="str">
        <f t="shared" si="186"/>
        <v>September</v>
      </c>
      <c r="G2759" s="1" t="str">
        <f t="shared" si="187"/>
        <v>2010</v>
      </c>
      <c r="H2759" s="2">
        <f t="shared" si="188"/>
        <v>4</v>
      </c>
      <c r="I2759" s="2" t="b">
        <f t="shared" si="189"/>
        <v>0</v>
      </c>
      <c r="J2759" t="s">
        <v>17</v>
      </c>
      <c r="K2759">
        <v>1</v>
      </c>
      <c r="L2759">
        <v>29.65</v>
      </c>
      <c r="M2759">
        <v>0.05</v>
      </c>
      <c r="N2759" t="s">
        <v>39</v>
      </c>
      <c r="O2759">
        <v>-16.54</v>
      </c>
      <c r="P2759">
        <v>14.98</v>
      </c>
      <c r="Q2759">
        <v>7.69</v>
      </c>
      <c r="R2759" t="s">
        <v>390</v>
      </c>
      <c r="S2759" t="s">
        <v>116</v>
      </c>
      <c r="T2759" t="s">
        <v>21</v>
      </c>
      <c r="U2759" t="s">
        <v>22</v>
      </c>
      <c r="V2759" t="s">
        <v>23</v>
      </c>
      <c r="W2759">
        <v>0.56999999999999995</v>
      </c>
    </row>
    <row r="2760" spans="1:23" x14ac:dyDescent="0.3">
      <c r="A2760" t="s">
        <v>1416</v>
      </c>
      <c r="B2760" t="s">
        <v>1417</v>
      </c>
      <c r="D2760" s="1">
        <v>40761</v>
      </c>
      <c r="E2760" s="1">
        <v>40762</v>
      </c>
      <c r="F2760" s="1" t="str">
        <f t="shared" si="186"/>
        <v>August</v>
      </c>
      <c r="G2760" s="1" t="str">
        <f t="shared" si="187"/>
        <v>2011</v>
      </c>
      <c r="H2760" s="2">
        <f t="shared" si="188"/>
        <v>1</v>
      </c>
      <c r="I2760" s="2" t="b">
        <f t="shared" si="189"/>
        <v>0</v>
      </c>
      <c r="J2760" t="s">
        <v>34</v>
      </c>
      <c r="K2760">
        <v>6</v>
      </c>
      <c r="L2760">
        <v>62.03</v>
      </c>
      <c r="M2760">
        <v>0.09</v>
      </c>
      <c r="N2760" t="s">
        <v>18</v>
      </c>
      <c r="O2760">
        <v>17.309999999999999</v>
      </c>
      <c r="P2760">
        <v>9.77</v>
      </c>
      <c r="Q2760">
        <v>6.02</v>
      </c>
      <c r="R2760" t="s">
        <v>390</v>
      </c>
      <c r="S2760" t="s">
        <v>116</v>
      </c>
      <c r="T2760" t="s">
        <v>27</v>
      </c>
      <c r="U2760" t="s">
        <v>36</v>
      </c>
      <c r="V2760" t="s">
        <v>37</v>
      </c>
      <c r="W2760">
        <v>0.48</v>
      </c>
    </row>
    <row r="2761" spans="1:23" x14ac:dyDescent="0.3">
      <c r="A2761" t="s">
        <v>1418</v>
      </c>
      <c r="B2761" t="s">
        <v>1233</v>
      </c>
      <c r="D2761" s="1">
        <v>39974</v>
      </c>
      <c r="E2761" s="1">
        <v>39974</v>
      </c>
      <c r="F2761" s="1" t="str">
        <f t="shared" si="186"/>
        <v>June</v>
      </c>
      <c r="G2761" s="1" t="str">
        <f t="shared" si="187"/>
        <v>2009</v>
      </c>
      <c r="H2761" s="2">
        <f t="shared" si="188"/>
        <v>0</v>
      </c>
      <c r="I2761" s="2" t="str">
        <f t="shared" si="189"/>
        <v>FREE DELIVERY</v>
      </c>
      <c r="J2761" t="s">
        <v>24</v>
      </c>
      <c r="K2761">
        <v>7</v>
      </c>
      <c r="L2761">
        <v>57.03</v>
      </c>
      <c r="M2761">
        <v>0</v>
      </c>
      <c r="N2761" t="s">
        <v>18</v>
      </c>
      <c r="O2761">
        <v>-31.38</v>
      </c>
      <c r="P2761">
        <v>7.28</v>
      </c>
      <c r="Q2761">
        <v>3.52</v>
      </c>
      <c r="R2761" t="s">
        <v>390</v>
      </c>
      <c r="S2761" t="s">
        <v>116</v>
      </c>
      <c r="T2761" t="s">
        <v>21</v>
      </c>
      <c r="U2761" t="s">
        <v>32</v>
      </c>
      <c r="V2761" t="s">
        <v>48</v>
      </c>
      <c r="W2761">
        <v>0.68</v>
      </c>
    </row>
    <row r="2762" spans="1:23" x14ac:dyDescent="0.3">
      <c r="A2762" t="s">
        <v>1419</v>
      </c>
      <c r="B2762" t="s">
        <v>1420</v>
      </c>
      <c r="D2762" s="1">
        <v>41141</v>
      </c>
      <c r="E2762" s="1">
        <v>41143</v>
      </c>
      <c r="F2762" s="1" t="str">
        <f t="shared" si="186"/>
        <v>August</v>
      </c>
      <c r="G2762" s="1" t="str">
        <f t="shared" si="187"/>
        <v>2012</v>
      </c>
      <c r="H2762" s="2">
        <f t="shared" si="188"/>
        <v>2</v>
      </c>
      <c r="I2762" s="2" t="b">
        <f t="shared" si="189"/>
        <v>0</v>
      </c>
      <c r="J2762" t="s">
        <v>44</v>
      </c>
      <c r="K2762">
        <v>46</v>
      </c>
      <c r="L2762">
        <v>611.16</v>
      </c>
      <c r="M2762">
        <v>0.04</v>
      </c>
      <c r="N2762" t="s">
        <v>18</v>
      </c>
      <c r="O2762">
        <v>100.22</v>
      </c>
      <c r="P2762">
        <v>12.95</v>
      </c>
      <c r="Q2762">
        <v>4.9800000000000004</v>
      </c>
      <c r="R2762" t="s">
        <v>390</v>
      </c>
      <c r="S2762" t="s">
        <v>116</v>
      </c>
      <c r="T2762" t="s">
        <v>31</v>
      </c>
      <c r="U2762" t="s">
        <v>22</v>
      </c>
      <c r="V2762" t="s">
        <v>29</v>
      </c>
      <c r="W2762">
        <v>0.4</v>
      </c>
    </row>
    <row r="2763" spans="1:23" x14ac:dyDescent="0.3">
      <c r="A2763" t="s">
        <v>1016</v>
      </c>
      <c r="B2763" t="s">
        <v>1276</v>
      </c>
      <c r="D2763" s="1">
        <v>40252</v>
      </c>
      <c r="E2763" s="1">
        <v>40253</v>
      </c>
      <c r="F2763" s="1" t="str">
        <f t="shared" si="186"/>
        <v>March</v>
      </c>
      <c r="G2763" s="1" t="str">
        <f t="shared" si="187"/>
        <v>2010</v>
      </c>
      <c r="H2763" s="2">
        <f t="shared" si="188"/>
        <v>1</v>
      </c>
      <c r="I2763" s="2" t="b">
        <f t="shared" si="189"/>
        <v>0</v>
      </c>
      <c r="J2763" t="s">
        <v>34</v>
      </c>
      <c r="K2763">
        <v>26</v>
      </c>
      <c r="L2763">
        <v>1462.1614999999999</v>
      </c>
      <c r="M2763">
        <v>0.03</v>
      </c>
      <c r="N2763" t="s">
        <v>18</v>
      </c>
      <c r="O2763">
        <v>215.43</v>
      </c>
      <c r="P2763">
        <v>65.989999999999995</v>
      </c>
      <c r="Q2763">
        <v>5.99</v>
      </c>
      <c r="R2763" t="s">
        <v>390</v>
      </c>
      <c r="S2763" t="s">
        <v>116</v>
      </c>
      <c r="T2763" t="s">
        <v>27</v>
      </c>
      <c r="U2763" t="s">
        <v>32</v>
      </c>
      <c r="V2763" t="s">
        <v>33</v>
      </c>
      <c r="W2763">
        <v>0.57999999999999996</v>
      </c>
    </row>
    <row r="2764" spans="1:23" x14ac:dyDescent="0.3">
      <c r="A2764" t="s">
        <v>941</v>
      </c>
      <c r="B2764" t="s">
        <v>983</v>
      </c>
      <c r="D2764" s="1">
        <v>41214</v>
      </c>
      <c r="E2764" s="1">
        <v>41219</v>
      </c>
      <c r="F2764" s="1" t="str">
        <f t="shared" si="186"/>
        <v>November</v>
      </c>
      <c r="G2764" s="1" t="str">
        <f t="shared" si="187"/>
        <v>2012</v>
      </c>
      <c r="H2764" s="2">
        <f t="shared" si="188"/>
        <v>5</v>
      </c>
      <c r="I2764" s="2" t="b">
        <f t="shared" si="189"/>
        <v>0</v>
      </c>
      <c r="J2764" t="s">
        <v>17</v>
      </c>
      <c r="K2764">
        <v>45</v>
      </c>
      <c r="L2764">
        <v>130.25</v>
      </c>
      <c r="M2764">
        <v>0.05</v>
      </c>
      <c r="N2764" t="s">
        <v>18</v>
      </c>
      <c r="O2764">
        <v>0.89</v>
      </c>
      <c r="P2764">
        <v>2.98</v>
      </c>
      <c r="Q2764">
        <v>1.58</v>
      </c>
      <c r="R2764" t="s">
        <v>390</v>
      </c>
      <c r="S2764" t="s">
        <v>116</v>
      </c>
      <c r="T2764" t="s">
        <v>31</v>
      </c>
      <c r="U2764" t="s">
        <v>22</v>
      </c>
      <c r="V2764" t="s">
        <v>46</v>
      </c>
      <c r="W2764">
        <v>0.39</v>
      </c>
    </row>
    <row r="2765" spans="1:23" x14ac:dyDescent="0.3">
      <c r="A2765" t="s">
        <v>1340</v>
      </c>
      <c r="B2765" t="s">
        <v>1421</v>
      </c>
      <c r="D2765" s="1">
        <v>41116</v>
      </c>
      <c r="E2765" s="1">
        <v>41118</v>
      </c>
      <c r="F2765" s="1" t="str">
        <f t="shared" si="186"/>
        <v>July</v>
      </c>
      <c r="G2765" s="1" t="str">
        <f t="shared" si="187"/>
        <v>2012</v>
      </c>
      <c r="H2765" s="2">
        <f t="shared" si="188"/>
        <v>2</v>
      </c>
      <c r="I2765" s="2" t="b">
        <f t="shared" si="189"/>
        <v>0</v>
      </c>
      <c r="J2765" t="s">
        <v>34</v>
      </c>
      <c r="K2765">
        <v>30</v>
      </c>
      <c r="L2765">
        <v>453.87</v>
      </c>
      <c r="M2765">
        <v>0.08</v>
      </c>
      <c r="N2765" t="s">
        <v>18</v>
      </c>
      <c r="O2765">
        <v>76.59</v>
      </c>
      <c r="P2765">
        <v>15.98</v>
      </c>
      <c r="Q2765">
        <v>4</v>
      </c>
      <c r="R2765" t="s">
        <v>390</v>
      </c>
      <c r="S2765" t="s">
        <v>116</v>
      </c>
      <c r="T2765" t="s">
        <v>31</v>
      </c>
      <c r="U2765" t="s">
        <v>32</v>
      </c>
      <c r="V2765" t="s">
        <v>48</v>
      </c>
      <c r="W2765">
        <v>0.37</v>
      </c>
    </row>
    <row r="2766" spans="1:23" x14ac:dyDescent="0.3">
      <c r="A2766" t="s">
        <v>1356</v>
      </c>
      <c r="B2766" t="s">
        <v>1422</v>
      </c>
      <c r="D2766" s="1">
        <v>40313</v>
      </c>
      <c r="E2766" s="1">
        <v>40314</v>
      </c>
      <c r="F2766" s="1" t="str">
        <f t="shared" si="186"/>
        <v>May</v>
      </c>
      <c r="G2766" s="1" t="str">
        <f t="shared" si="187"/>
        <v>2010</v>
      </c>
      <c r="H2766" s="2">
        <f t="shared" si="188"/>
        <v>1</v>
      </c>
      <c r="I2766" s="2" t="b">
        <f t="shared" si="189"/>
        <v>0</v>
      </c>
      <c r="J2766" t="s">
        <v>24</v>
      </c>
      <c r="K2766">
        <v>33</v>
      </c>
      <c r="L2766">
        <v>310.99</v>
      </c>
      <c r="M2766">
        <v>7.0000000000000007E-2</v>
      </c>
      <c r="N2766" t="s">
        <v>18</v>
      </c>
      <c r="O2766">
        <v>106.45</v>
      </c>
      <c r="P2766">
        <v>9.68</v>
      </c>
      <c r="Q2766">
        <v>2.0299999999999998</v>
      </c>
      <c r="R2766" t="s">
        <v>390</v>
      </c>
      <c r="S2766" t="s">
        <v>116</v>
      </c>
      <c r="T2766" t="s">
        <v>27</v>
      </c>
      <c r="U2766" t="s">
        <v>22</v>
      </c>
      <c r="V2766" t="s">
        <v>43</v>
      </c>
      <c r="W2766">
        <v>0.37</v>
      </c>
    </row>
    <row r="2767" spans="1:23" x14ac:dyDescent="0.3">
      <c r="A2767" t="s">
        <v>1423</v>
      </c>
      <c r="B2767" t="s">
        <v>1424</v>
      </c>
      <c r="D2767" s="1">
        <v>41210</v>
      </c>
      <c r="E2767" s="1">
        <v>41217</v>
      </c>
      <c r="F2767" s="1" t="str">
        <f t="shared" si="186"/>
        <v>November</v>
      </c>
      <c r="G2767" s="1" t="str">
        <f t="shared" si="187"/>
        <v>2012</v>
      </c>
      <c r="H2767" s="2">
        <f t="shared" si="188"/>
        <v>7</v>
      </c>
      <c r="I2767" s="2" t="b">
        <f t="shared" si="189"/>
        <v>0</v>
      </c>
      <c r="J2767" t="s">
        <v>17</v>
      </c>
      <c r="K2767">
        <v>26</v>
      </c>
      <c r="L2767">
        <v>1514.9635000000001</v>
      </c>
      <c r="M2767">
        <v>0.02</v>
      </c>
      <c r="N2767" t="s">
        <v>18</v>
      </c>
      <c r="O2767">
        <v>310.19</v>
      </c>
      <c r="P2767">
        <v>65.989999999999995</v>
      </c>
      <c r="Q2767">
        <v>4.99</v>
      </c>
      <c r="R2767" t="s">
        <v>390</v>
      </c>
      <c r="S2767" t="s">
        <v>116</v>
      </c>
      <c r="T2767" t="s">
        <v>31</v>
      </c>
      <c r="U2767" t="s">
        <v>32</v>
      </c>
      <c r="V2767" t="s">
        <v>33</v>
      </c>
      <c r="W2767">
        <v>0.56999999999999995</v>
      </c>
    </row>
    <row r="2768" spans="1:23" x14ac:dyDescent="0.3">
      <c r="A2768" t="s">
        <v>1410</v>
      </c>
      <c r="B2768" t="s">
        <v>948</v>
      </c>
      <c r="D2768" s="1">
        <v>39954</v>
      </c>
      <c r="E2768" s="1">
        <v>39955</v>
      </c>
      <c r="F2768" s="1" t="str">
        <f t="shared" si="186"/>
        <v>May</v>
      </c>
      <c r="G2768" s="1" t="str">
        <f t="shared" si="187"/>
        <v>2009</v>
      </c>
      <c r="H2768" s="2">
        <f t="shared" si="188"/>
        <v>1</v>
      </c>
      <c r="I2768" s="2" t="b">
        <f t="shared" si="189"/>
        <v>0</v>
      </c>
      <c r="J2768" t="s">
        <v>52</v>
      </c>
      <c r="K2768">
        <v>7</v>
      </c>
      <c r="L2768">
        <v>19.36</v>
      </c>
      <c r="M2768">
        <v>0.04</v>
      </c>
      <c r="N2768" t="s">
        <v>39</v>
      </c>
      <c r="O2768">
        <v>-1</v>
      </c>
      <c r="P2768">
        <v>1.98</v>
      </c>
      <c r="Q2768">
        <v>0.7</v>
      </c>
      <c r="R2768" t="s">
        <v>390</v>
      </c>
      <c r="S2768" t="s">
        <v>116</v>
      </c>
      <c r="T2768" t="s">
        <v>31</v>
      </c>
      <c r="U2768" t="s">
        <v>22</v>
      </c>
      <c r="V2768" t="s">
        <v>46</v>
      </c>
      <c r="W2768">
        <v>0.83</v>
      </c>
    </row>
    <row r="2769" spans="1:23" x14ac:dyDescent="0.3">
      <c r="A2769" t="s">
        <v>1425</v>
      </c>
      <c r="B2769" t="s">
        <v>1426</v>
      </c>
      <c r="D2769" s="1">
        <v>40788</v>
      </c>
      <c r="E2769" s="1">
        <v>40789</v>
      </c>
      <c r="F2769" s="1" t="str">
        <f t="shared" si="186"/>
        <v>September</v>
      </c>
      <c r="G2769" s="1" t="str">
        <f t="shared" si="187"/>
        <v>2011</v>
      </c>
      <c r="H2769" s="2">
        <f t="shared" si="188"/>
        <v>1</v>
      </c>
      <c r="I2769" s="2" t="b">
        <f t="shared" si="189"/>
        <v>0</v>
      </c>
      <c r="J2769" t="s">
        <v>34</v>
      </c>
      <c r="K2769">
        <v>21</v>
      </c>
      <c r="L2769">
        <v>155.72999999999999</v>
      </c>
      <c r="M2769">
        <v>0.03</v>
      </c>
      <c r="N2769" t="s">
        <v>39</v>
      </c>
      <c r="O2769">
        <v>42.86</v>
      </c>
      <c r="P2769">
        <v>7.4</v>
      </c>
      <c r="Q2769">
        <v>1.71</v>
      </c>
      <c r="R2769" t="s">
        <v>390</v>
      </c>
      <c r="S2769" t="s">
        <v>116</v>
      </c>
      <c r="T2769" t="s">
        <v>31</v>
      </c>
      <c r="U2769" t="s">
        <v>22</v>
      </c>
      <c r="V2769" t="s">
        <v>43</v>
      </c>
      <c r="W2769">
        <v>0.4</v>
      </c>
    </row>
    <row r="2770" spans="1:23" x14ac:dyDescent="0.3">
      <c r="A2770" t="s">
        <v>1168</v>
      </c>
      <c r="B2770" t="s">
        <v>968</v>
      </c>
      <c r="D2770" s="1">
        <v>41191</v>
      </c>
      <c r="E2770" s="1">
        <v>41193</v>
      </c>
      <c r="F2770" s="1" t="str">
        <f t="shared" si="186"/>
        <v>October</v>
      </c>
      <c r="G2770" s="1" t="str">
        <f t="shared" si="187"/>
        <v>2012</v>
      </c>
      <c r="H2770" s="2">
        <f t="shared" si="188"/>
        <v>2</v>
      </c>
      <c r="I2770" s="2" t="b">
        <f t="shared" si="189"/>
        <v>0</v>
      </c>
      <c r="J2770" t="s">
        <v>24</v>
      </c>
      <c r="K2770">
        <v>42</v>
      </c>
      <c r="L2770">
        <v>793.04</v>
      </c>
      <c r="M2770">
        <v>0.1</v>
      </c>
      <c r="N2770" t="s">
        <v>18</v>
      </c>
      <c r="O2770">
        <v>323.08</v>
      </c>
      <c r="P2770">
        <v>20.98</v>
      </c>
      <c r="Q2770">
        <v>1.49</v>
      </c>
      <c r="R2770" t="s">
        <v>390</v>
      </c>
      <c r="S2770" t="s">
        <v>116</v>
      </c>
      <c r="T2770" t="s">
        <v>21</v>
      </c>
      <c r="U2770" t="s">
        <v>22</v>
      </c>
      <c r="V2770" t="s">
        <v>29</v>
      </c>
      <c r="W2770">
        <v>0.35</v>
      </c>
    </row>
    <row r="2771" spans="1:23" x14ac:dyDescent="0.3">
      <c r="A2771" t="s">
        <v>902</v>
      </c>
      <c r="B2771" t="s">
        <v>1395</v>
      </c>
      <c r="D2771" s="1">
        <v>40166</v>
      </c>
      <c r="E2771" s="1">
        <v>40168</v>
      </c>
      <c r="F2771" s="1" t="str">
        <f t="shared" si="186"/>
        <v>December</v>
      </c>
      <c r="G2771" s="1" t="str">
        <f t="shared" si="187"/>
        <v>2009</v>
      </c>
      <c r="H2771" s="2">
        <f t="shared" si="188"/>
        <v>2</v>
      </c>
      <c r="I2771" s="2" t="b">
        <f t="shared" si="189"/>
        <v>0</v>
      </c>
      <c r="J2771" t="s">
        <v>44</v>
      </c>
      <c r="K2771">
        <v>36</v>
      </c>
      <c r="L2771">
        <v>4115.74</v>
      </c>
      <c r="M2771">
        <v>0.1</v>
      </c>
      <c r="N2771" t="s">
        <v>18</v>
      </c>
      <c r="O2771">
        <v>1719.47</v>
      </c>
      <c r="P2771">
        <v>120.98</v>
      </c>
      <c r="Q2771">
        <v>9.07</v>
      </c>
      <c r="R2771" t="s">
        <v>390</v>
      </c>
      <c r="S2771" t="s">
        <v>116</v>
      </c>
      <c r="T2771" t="s">
        <v>31</v>
      </c>
      <c r="U2771" t="s">
        <v>22</v>
      </c>
      <c r="V2771" t="s">
        <v>29</v>
      </c>
      <c r="W2771">
        <v>0.35</v>
      </c>
    </row>
    <row r="2772" spans="1:23" x14ac:dyDescent="0.3">
      <c r="A2772" t="s">
        <v>1384</v>
      </c>
      <c r="B2772" t="s">
        <v>1427</v>
      </c>
      <c r="D2772" s="1">
        <v>40971</v>
      </c>
      <c r="E2772" s="1">
        <v>40972</v>
      </c>
      <c r="F2772" s="1" t="str">
        <f t="shared" si="186"/>
        <v>March</v>
      </c>
      <c r="G2772" s="1" t="str">
        <f t="shared" si="187"/>
        <v>2012</v>
      </c>
      <c r="H2772" s="2">
        <f t="shared" si="188"/>
        <v>1</v>
      </c>
      <c r="I2772" s="2" t="b">
        <f t="shared" si="189"/>
        <v>0</v>
      </c>
      <c r="J2772" t="s">
        <v>44</v>
      </c>
      <c r="K2772">
        <v>26</v>
      </c>
      <c r="L2772">
        <v>596.15599999999995</v>
      </c>
      <c r="M2772">
        <v>0.1</v>
      </c>
      <c r="N2772" t="s">
        <v>39</v>
      </c>
      <c r="O2772">
        <v>-97.92</v>
      </c>
      <c r="P2772">
        <v>28.99</v>
      </c>
      <c r="Q2772">
        <v>8.59</v>
      </c>
      <c r="R2772" t="s">
        <v>390</v>
      </c>
      <c r="S2772" t="s">
        <v>116</v>
      </c>
      <c r="T2772" t="s">
        <v>21</v>
      </c>
      <c r="U2772" t="s">
        <v>32</v>
      </c>
      <c r="V2772" t="s">
        <v>33</v>
      </c>
      <c r="W2772">
        <v>0.56000000000000005</v>
      </c>
    </row>
    <row r="2773" spans="1:23" x14ac:dyDescent="0.3">
      <c r="A2773" t="s">
        <v>1428</v>
      </c>
      <c r="B2773" t="s">
        <v>1429</v>
      </c>
      <c r="D2773" s="1">
        <v>41166</v>
      </c>
      <c r="E2773" s="1">
        <v>41168</v>
      </c>
      <c r="F2773" s="1" t="str">
        <f t="shared" si="186"/>
        <v>September</v>
      </c>
      <c r="G2773" s="1" t="str">
        <f t="shared" si="187"/>
        <v>2012</v>
      </c>
      <c r="H2773" s="2">
        <f t="shared" si="188"/>
        <v>2</v>
      </c>
      <c r="I2773" s="2" t="b">
        <f t="shared" si="189"/>
        <v>0</v>
      </c>
      <c r="J2773" t="s">
        <v>24</v>
      </c>
      <c r="K2773">
        <v>18</v>
      </c>
      <c r="L2773">
        <v>47.4</v>
      </c>
      <c r="M2773">
        <v>0.03</v>
      </c>
      <c r="N2773" t="s">
        <v>18</v>
      </c>
      <c r="O2773">
        <v>-63.03</v>
      </c>
      <c r="P2773">
        <v>2.2799999999999998</v>
      </c>
      <c r="Q2773">
        <v>5.2</v>
      </c>
      <c r="R2773" t="s">
        <v>390</v>
      </c>
      <c r="S2773" t="s">
        <v>116</v>
      </c>
      <c r="T2773" t="s">
        <v>27</v>
      </c>
      <c r="U2773" t="s">
        <v>22</v>
      </c>
      <c r="V2773" t="s">
        <v>60</v>
      </c>
      <c r="W2773">
        <v>0.41</v>
      </c>
    </row>
    <row r="2774" spans="1:23" x14ac:dyDescent="0.3">
      <c r="A2774" t="s">
        <v>900</v>
      </c>
      <c r="B2774" t="s">
        <v>1396</v>
      </c>
      <c r="D2774" s="1">
        <v>41221</v>
      </c>
      <c r="E2774" s="1">
        <v>41222</v>
      </c>
      <c r="F2774" s="1" t="str">
        <f t="shared" si="186"/>
        <v>November</v>
      </c>
      <c r="G2774" s="1" t="str">
        <f t="shared" si="187"/>
        <v>2012</v>
      </c>
      <c r="H2774" s="2">
        <f t="shared" si="188"/>
        <v>1</v>
      </c>
      <c r="I2774" s="2" t="b">
        <f t="shared" si="189"/>
        <v>0</v>
      </c>
      <c r="J2774" t="s">
        <v>34</v>
      </c>
      <c r="K2774">
        <v>31</v>
      </c>
      <c r="L2774">
        <v>934.87</v>
      </c>
      <c r="M2774">
        <v>0.09</v>
      </c>
      <c r="N2774" t="s">
        <v>18</v>
      </c>
      <c r="O2774">
        <v>98.69</v>
      </c>
      <c r="P2774">
        <v>31.74</v>
      </c>
      <c r="Q2774">
        <v>12.62</v>
      </c>
      <c r="R2774" t="s">
        <v>390</v>
      </c>
      <c r="S2774" t="s">
        <v>116</v>
      </c>
      <c r="T2774" t="s">
        <v>27</v>
      </c>
      <c r="U2774" t="s">
        <v>22</v>
      </c>
      <c r="V2774" t="s">
        <v>29</v>
      </c>
      <c r="W2774">
        <v>0.37</v>
      </c>
    </row>
    <row r="2775" spans="1:23" x14ac:dyDescent="0.3">
      <c r="A2775" t="s">
        <v>1088</v>
      </c>
      <c r="B2775" t="s">
        <v>1430</v>
      </c>
      <c r="D2775" s="1">
        <v>40232</v>
      </c>
      <c r="E2775" s="1">
        <v>40234</v>
      </c>
      <c r="F2775" s="1" t="str">
        <f t="shared" si="186"/>
        <v>February</v>
      </c>
      <c r="G2775" s="1" t="str">
        <f t="shared" si="187"/>
        <v>2010</v>
      </c>
      <c r="H2775" s="2">
        <f t="shared" si="188"/>
        <v>2</v>
      </c>
      <c r="I2775" s="2" t="b">
        <f t="shared" si="189"/>
        <v>0</v>
      </c>
      <c r="J2775" t="s">
        <v>44</v>
      </c>
      <c r="K2775">
        <v>46</v>
      </c>
      <c r="L2775">
        <v>161.28</v>
      </c>
      <c r="M2775">
        <v>0.01</v>
      </c>
      <c r="N2775" t="s">
        <v>18</v>
      </c>
      <c r="O2775">
        <v>56.73</v>
      </c>
      <c r="P2775">
        <v>3.49</v>
      </c>
      <c r="Q2775">
        <v>0.76</v>
      </c>
      <c r="R2775" t="s">
        <v>390</v>
      </c>
      <c r="S2775" t="s">
        <v>116</v>
      </c>
      <c r="T2775" t="s">
        <v>27</v>
      </c>
      <c r="U2775" t="s">
        <v>22</v>
      </c>
      <c r="V2775" t="s">
        <v>46</v>
      </c>
      <c r="W2775">
        <v>0.39</v>
      </c>
    </row>
    <row r="2776" spans="1:23" x14ac:dyDescent="0.3">
      <c r="A2776" t="s">
        <v>900</v>
      </c>
      <c r="B2776" t="s">
        <v>1396</v>
      </c>
      <c r="D2776" s="1">
        <v>40249</v>
      </c>
      <c r="E2776" s="1">
        <v>40249</v>
      </c>
      <c r="F2776" s="1" t="str">
        <f t="shared" si="186"/>
        <v>March</v>
      </c>
      <c r="G2776" s="1" t="str">
        <f t="shared" si="187"/>
        <v>2010</v>
      </c>
      <c r="H2776" s="2">
        <f t="shared" si="188"/>
        <v>0</v>
      </c>
      <c r="I2776" s="2" t="str">
        <f t="shared" si="189"/>
        <v>FREE DELIVERY</v>
      </c>
      <c r="J2776" t="s">
        <v>34</v>
      </c>
      <c r="K2776">
        <v>29</v>
      </c>
      <c r="L2776">
        <v>12098.87</v>
      </c>
      <c r="M2776">
        <v>0.04</v>
      </c>
      <c r="N2776" t="s">
        <v>25</v>
      </c>
      <c r="O2776">
        <v>-969.05</v>
      </c>
      <c r="P2776">
        <v>400.98</v>
      </c>
      <c r="Q2776">
        <v>42.52</v>
      </c>
      <c r="R2776" t="s">
        <v>390</v>
      </c>
      <c r="S2776" t="s">
        <v>116</v>
      </c>
      <c r="T2776" t="s">
        <v>27</v>
      </c>
      <c r="U2776" t="s">
        <v>36</v>
      </c>
      <c r="V2776" t="s">
        <v>55</v>
      </c>
      <c r="W2776">
        <v>0.71</v>
      </c>
    </row>
    <row r="2777" spans="1:23" x14ac:dyDescent="0.3">
      <c r="A2777" t="s">
        <v>1412</v>
      </c>
      <c r="B2777" t="s">
        <v>1413</v>
      </c>
      <c r="D2777" s="1">
        <v>40778</v>
      </c>
      <c r="E2777" s="1">
        <v>40787</v>
      </c>
      <c r="F2777" s="1" t="str">
        <f t="shared" si="186"/>
        <v>September</v>
      </c>
      <c r="G2777" s="1" t="str">
        <f t="shared" si="187"/>
        <v>2011</v>
      </c>
      <c r="H2777" s="2">
        <f t="shared" si="188"/>
        <v>9</v>
      </c>
      <c r="I2777" s="2" t="b">
        <f t="shared" si="189"/>
        <v>0</v>
      </c>
      <c r="J2777" t="s">
        <v>17</v>
      </c>
      <c r="K2777">
        <v>4</v>
      </c>
      <c r="L2777">
        <v>8.8699999999999992</v>
      </c>
      <c r="M2777">
        <v>0.09</v>
      </c>
      <c r="N2777" t="s">
        <v>18</v>
      </c>
      <c r="O2777">
        <v>-5.14</v>
      </c>
      <c r="P2777">
        <v>1.95</v>
      </c>
      <c r="Q2777">
        <v>1.63</v>
      </c>
      <c r="R2777" t="s">
        <v>390</v>
      </c>
      <c r="S2777" t="s">
        <v>116</v>
      </c>
      <c r="T2777" t="s">
        <v>31</v>
      </c>
      <c r="U2777" t="s">
        <v>22</v>
      </c>
      <c r="V2777" t="s">
        <v>60</v>
      </c>
      <c r="W2777">
        <v>0.46</v>
      </c>
    </row>
    <row r="2778" spans="1:23" x14ac:dyDescent="0.3">
      <c r="A2778" t="s">
        <v>1410</v>
      </c>
      <c r="B2778" t="s">
        <v>948</v>
      </c>
      <c r="D2778" s="1">
        <v>41071</v>
      </c>
      <c r="E2778" s="1">
        <v>41072</v>
      </c>
      <c r="F2778" s="1" t="str">
        <f t="shared" si="186"/>
        <v>June</v>
      </c>
      <c r="G2778" s="1" t="str">
        <f t="shared" si="187"/>
        <v>2012</v>
      </c>
      <c r="H2778" s="2">
        <f t="shared" si="188"/>
        <v>1</v>
      </c>
      <c r="I2778" s="2" t="b">
        <f t="shared" si="189"/>
        <v>0</v>
      </c>
      <c r="J2778" t="s">
        <v>44</v>
      </c>
      <c r="K2778">
        <v>2</v>
      </c>
      <c r="L2778">
        <v>25.09</v>
      </c>
      <c r="M2778">
        <v>7.0000000000000007E-2</v>
      </c>
      <c r="N2778" t="s">
        <v>18</v>
      </c>
      <c r="O2778">
        <v>-17.600000000000001</v>
      </c>
      <c r="P2778">
        <v>8.0399999999999991</v>
      </c>
      <c r="Q2778">
        <v>8.94</v>
      </c>
      <c r="R2778" t="s">
        <v>390</v>
      </c>
      <c r="S2778" t="s">
        <v>116</v>
      </c>
      <c r="T2778" t="s">
        <v>31</v>
      </c>
      <c r="U2778" t="s">
        <v>22</v>
      </c>
      <c r="V2778" t="s">
        <v>29</v>
      </c>
      <c r="W2778">
        <v>0.4</v>
      </c>
    </row>
    <row r="2779" spans="1:23" x14ac:dyDescent="0.3">
      <c r="A2779" t="s">
        <v>1352</v>
      </c>
      <c r="B2779" t="s">
        <v>1431</v>
      </c>
      <c r="D2779" s="1">
        <v>40253</v>
      </c>
      <c r="E2779" s="1">
        <v>40255</v>
      </c>
      <c r="F2779" s="1" t="str">
        <f t="shared" si="186"/>
        <v>March</v>
      </c>
      <c r="G2779" s="1" t="str">
        <f t="shared" si="187"/>
        <v>2010</v>
      </c>
      <c r="H2779" s="2">
        <f t="shared" si="188"/>
        <v>2</v>
      </c>
      <c r="I2779" s="2" t="b">
        <f t="shared" si="189"/>
        <v>0</v>
      </c>
      <c r="J2779" t="s">
        <v>17</v>
      </c>
      <c r="K2779">
        <v>12</v>
      </c>
      <c r="L2779">
        <v>714.39099999999996</v>
      </c>
      <c r="M2779">
        <v>0</v>
      </c>
      <c r="N2779" t="s">
        <v>18</v>
      </c>
      <c r="O2779">
        <v>-62.33</v>
      </c>
      <c r="P2779">
        <v>65.989999999999995</v>
      </c>
      <c r="Q2779">
        <v>8.99</v>
      </c>
      <c r="R2779" t="s">
        <v>390</v>
      </c>
      <c r="S2779" t="s">
        <v>116</v>
      </c>
      <c r="T2779" t="s">
        <v>27</v>
      </c>
      <c r="U2779" t="s">
        <v>32</v>
      </c>
      <c r="V2779" t="s">
        <v>33</v>
      </c>
      <c r="W2779">
        <v>0.57999999999999996</v>
      </c>
    </row>
    <row r="2780" spans="1:23" x14ac:dyDescent="0.3">
      <c r="A2780" t="s">
        <v>1039</v>
      </c>
      <c r="B2780" t="s">
        <v>1406</v>
      </c>
      <c r="D2780" s="1">
        <v>41186</v>
      </c>
      <c r="E2780" s="1">
        <v>41186</v>
      </c>
      <c r="F2780" s="1" t="str">
        <f t="shared" si="186"/>
        <v>October</v>
      </c>
      <c r="G2780" s="1" t="str">
        <f t="shared" si="187"/>
        <v>2012</v>
      </c>
      <c r="H2780" s="2">
        <f t="shared" si="188"/>
        <v>0</v>
      </c>
      <c r="I2780" s="2" t="str">
        <f t="shared" si="189"/>
        <v>FREE DELIVERY</v>
      </c>
      <c r="J2780" t="s">
        <v>34</v>
      </c>
      <c r="K2780">
        <v>15</v>
      </c>
      <c r="L2780">
        <v>502.8</v>
      </c>
      <c r="M2780">
        <v>0</v>
      </c>
      <c r="N2780" t="s">
        <v>18</v>
      </c>
      <c r="O2780">
        <v>-19.100000000000001</v>
      </c>
      <c r="P2780">
        <v>30.98</v>
      </c>
      <c r="Q2780">
        <v>19.510000000000002</v>
      </c>
      <c r="R2780" t="s">
        <v>390</v>
      </c>
      <c r="S2780" t="s">
        <v>116</v>
      </c>
      <c r="T2780" t="s">
        <v>21</v>
      </c>
      <c r="U2780" t="s">
        <v>22</v>
      </c>
      <c r="V2780" t="s">
        <v>51</v>
      </c>
      <c r="W2780">
        <v>0.36</v>
      </c>
    </row>
    <row r="2781" spans="1:23" x14ac:dyDescent="0.3">
      <c r="A2781" t="s">
        <v>992</v>
      </c>
      <c r="B2781" t="s">
        <v>1098</v>
      </c>
      <c r="D2781" s="1">
        <v>40517</v>
      </c>
      <c r="E2781" s="1">
        <v>40517</v>
      </c>
      <c r="F2781" s="1" t="str">
        <f t="shared" si="186"/>
        <v>December</v>
      </c>
      <c r="G2781" s="1" t="str">
        <f t="shared" si="187"/>
        <v>2010</v>
      </c>
      <c r="H2781" s="2">
        <f t="shared" si="188"/>
        <v>0</v>
      </c>
      <c r="I2781" s="2" t="str">
        <f t="shared" si="189"/>
        <v>FREE DELIVERY</v>
      </c>
      <c r="J2781" t="s">
        <v>17</v>
      </c>
      <c r="K2781">
        <v>33</v>
      </c>
      <c r="L2781">
        <v>468.46</v>
      </c>
      <c r="M2781">
        <v>0.01</v>
      </c>
      <c r="N2781" t="s">
        <v>18</v>
      </c>
      <c r="O2781">
        <v>-292.7</v>
      </c>
      <c r="P2781">
        <v>12.99</v>
      </c>
      <c r="Q2781">
        <v>14.37</v>
      </c>
      <c r="R2781" t="s">
        <v>390</v>
      </c>
      <c r="S2781" t="s">
        <v>116</v>
      </c>
      <c r="T2781" t="s">
        <v>31</v>
      </c>
      <c r="U2781" t="s">
        <v>36</v>
      </c>
      <c r="V2781" t="s">
        <v>37</v>
      </c>
      <c r="W2781">
        <v>0.73</v>
      </c>
    </row>
    <row r="2782" spans="1:23" x14ac:dyDescent="0.3">
      <c r="A2782" t="s">
        <v>1384</v>
      </c>
      <c r="B2782" t="s">
        <v>1427</v>
      </c>
      <c r="D2782" s="1">
        <v>39819</v>
      </c>
      <c r="E2782" s="1">
        <v>39819</v>
      </c>
      <c r="F2782" s="1" t="str">
        <f t="shared" si="186"/>
        <v>January</v>
      </c>
      <c r="G2782" s="1" t="str">
        <f t="shared" si="187"/>
        <v>2009</v>
      </c>
      <c r="H2782" s="2">
        <f t="shared" si="188"/>
        <v>0</v>
      </c>
      <c r="I2782" s="2" t="str">
        <f t="shared" si="189"/>
        <v>FREE DELIVERY</v>
      </c>
      <c r="J2782" t="s">
        <v>17</v>
      </c>
      <c r="K2782">
        <v>23</v>
      </c>
      <c r="L2782">
        <v>2357.4499999999998</v>
      </c>
      <c r="M2782">
        <v>0.02</v>
      </c>
      <c r="N2782" t="s">
        <v>25</v>
      </c>
      <c r="O2782">
        <v>-108.8</v>
      </c>
      <c r="P2782">
        <v>100.98</v>
      </c>
      <c r="Q2782">
        <v>35.840000000000003</v>
      </c>
      <c r="R2782" t="s">
        <v>390</v>
      </c>
      <c r="S2782" t="s">
        <v>116</v>
      </c>
      <c r="T2782" t="s">
        <v>21</v>
      </c>
      <c r="U2782" t="s">
        <v>36</v>
      </c>
      <c r="V2782" t="s">
        <v>54</v>
      </c>
      <c r="W2782">
        <v>0.62</v>
      </c>
    </row>
    <row r="2783" spans="1:23" x14ac:dyDescent="0.3">
      <c r="A2783" t="s">
        <v>1344</v>
      </c>
      <c r="B2783" t="s">
        <v>1345</v>
      </c>
      <c r="D2783" s="1">
        <v>39966</v>
      </c>
      <c r="E2783" s="1">
        <v>39967</v>
      </c>
      <c r="F2783" s="1" t="str">
        <f t="shared" si="186"/>
        <v>June</v>
      </c>
      <c r="G2783" s="1" t="str">
        <f t="shared" si="187"/>
        <v>2009</v>
      </c>
      <c r="H2783" s="2">
        <f t="shared" si="188"/>
        <v>1</v>
      </c>
      <c r="I2783" s="2" t="b">
        <f t="shared" si="189"/>
        <v>0</v>
      </c>
      <c r="J2783" t="s">
        <v>52</v>
      </c>
      <c r="K2783">
        <v>34</v>
      </c>
      <c r="L2783">
        <v>817.53</v>
      </c>
      <c r="M2783">
        <v>0.03</v>
      </c>
      <c r="N2783" t="s">
        <v>18</v>
      </c>
      <c r="O2783">
        <v>76.63</v>
      </c>
      <c r="P2783">
        <v>22.84</v>
      </c>
      <c r="Q2783">
        <v>11.54</v>
      </c>
      <c r="R2783" t="s">
        <v>390</v>
      </c>
      <c r="S2783" t="s">
        <v>116</v>
      </c>
      <c r="T2783" t="s">
        <v>21</v>
      </c>
      <c r="U2783" t="s">
        <v>22</v>
      </c>
      <c r="V2783" t="s">
        <v>43</v>
      </c>
      <c r="W2783">
        <v>0.39</v>
      </c>
    </row>
    <row r="2784" spans="1:23" x14ac:dyDescent="0.3">
      <c r="A2784" t="s">
        <v>1432</v>
      </c>
      <c r="B2784" t="s">
        <v>1433</v>
      </c>
      <c r="D2784" s="1">
        <v>40108</v>
      </c>
      <c r="E2784" s="1">
        <v>40109</v>
      </c>
      <c r="F2784" s="1" t="str">
        <f t="shared" si="186"/>
        <v>October</v>
      </c>
      <c r="G2784" s="1" t="str">
        <f t="shared" si="187"/>
        <v>2009</v>
      </c>
      <c r="H2784" s="2">
        <f t="shared" si="188"/>
        <v>1</v>
      </c>
      <c r="I2784" s="2" t="b">
        <f t="shared" si="189"/>
        <v>0</v>
      </c>
      <c r="J2784" t="s">
        <v>24</v>
      </c>
      <c r="K2784">
        <v>1</v>
      </c>
      <c r="L2784">
        <v>55.43</v>
      </c>
      <c r="M2784">
        <v>0.01</v>
      </c>
      <c r="N2784" t="s">
        <v>18</v>
      </c>
      <c r="O2784">
        <v>-48.91</v>
      </c>
      <c r="P2784">
        <v>35.44</v>
      </c>
      <c r="Q2784">
        <v>19.989999999999998</v>
      </c>
      <c r="R2784" t="s">
        <v>390</v>
      </c>
      <c r="S2784" t="s">
        <v>116</v>
      </c>
      <c r="T2784" t="s">
        <v>21</v>
      </c>
      <c r="U2784" t="s">
        <v>22</v>
      </c>
      <c r="V2784" t="s">
        <v>43</v>
      </c>
      <c r="W2784">
        <v>0.38</v>
      </c>
    </row>
    <row r="2785" spans="1:23" x14ac:dyDescent="0.3">
      <c r="A2785" t="s">
        <v>1416</v>
      </c>
      <c r="B2785" t="s">
        <v>1417</v>
      </c>
      <c r="D2785" s="1">
        <v>40473</v>
      </c>
      <c r="E2785" s="1">
        <v>40475</v>
      </c>
      <c r="F2785" s="1" t="str">
        <f t="shared" si="186"/>
        <v>October</v>
      </c>
      <c r="G2785" s="1" t="str">
        <f t="shared" si="187"/>
        <v>2010</v>
      </c>
      <c r="H2785" s="2">
        <f t="shared" si="188"/>
        <v>2</v>
      </c>
      <c r="I2785" s="2" t="b">
        <f t="shared" si="189"/>
        <v>0</v>
      </c>
      <c r="J2785" t="s">
        <v>34</v>
      </c>
      <c r="K2785">
        <v>6</v>
      </c>
      <c r="L2785">
        <v>1086.3900000000001</v>
      </c>
      <c r="M2785">
        <v>0.03</v>
      </c>
      <c r="N2785" t="s">
        <v>18</v>
      </c>
      <c r="O2785">
        <v>-311.23</v>
      </c>
      <c r="P2785">
        <v>167.27</v>
      </c>
      <c r="Q2785">
        <v>35</v>
      </c>
      <c r="R2785" t="s">
        <v>390</v>
      </c>
      <c r="S2785" t="s">
        <v>116</v>
      </c>
      <c r="T2785" t="s">
        <v>27</v>
      </c>
      <c r="U2785" t="s">
        <v>22</v>
      </c>
      <c r="V2785" t="s">
        <v>23</v>
      </c>
      <c r="W2785">
        <v>0.85</v>
      </c>
    </row>
    <row r="2786" spans="1:23" x14ac:dyDescent="0.3">
      <c r="A2786" t="s">
        <v>1393</v>
      </c>
      <c r="B2786" t="s">
        <v>1434</v>
      </c>
      <c r="D2786" s="1">
        <v>40948</v>
      </c>
      <c r="E2786" s="1">
        <v>40950</v>
      </c>
      <c r="F2786" s="1" t="str">
        <f t="shared" si="186"/>
        <v>February</v>
      </c>
      <c r="G2786" s="1" t="str">
        <f t="shared" si="187"/>
        <v>2012</v>
      </c>
      <c r="H2786" s="2">
        <f t="shared" si="188"/>
        <v>2</v>
      </c>
      <c r="I2786" s="2" t="b">
        <f t="shared" si="189"/>
        <v>0</v>
      </c>
      <c r="J2786" t="s">
        <v>34</v>
      </c>
      <c r="K2786">
        <v>1</v>
      </c>
      <c r="L2786">
        <v>61.097999999999999</v>
      </c>
      <c r="M2786">
        <v>0.02</v>
      </c>
      <c r="N2786" t="s">
        <v>18</v>
      </c>
      <c r="O2786">
        <v>-257.72000000000003</v>
      </c>
      <c r="P2786">
        <v>65.989999999999995</v>
      </c>
      <c r="Q2786">
        <v>5.92</v>
      </c>
      <c r="R2786" t="s">
        <v>390</v>
      </c>
      <c r="S2786" t="s">
        <v>116</v>
      </c>
      <c r="T2786" t="s">
        <v>42</v>
      </c>
      <c r="U2786" t="s">
        <v>32</v>
      </c>
      <c r="V2786" t="s">
        <v>33</v>
      </c>
      <c r="W2786">
        <v>0.55000000000000004</v>
      </c>
    </row>
    <row r="2787" spans="1:23" x14ac:dyDescent="0.3">
      <c r="A2787" t="s">
        <v>1041</v>
      </c>
      <c r="B2787" t="s">
        <v>1075</v>
      </c>
      <c r="D2787" s="1">
        <v>40848</v>
      </c>
      <c r="E2787" s="1">
        <v>40849</v>
      </c>
      <c r="F2787" s="1" t="str">
        <f t="shared" si="186"/>
        <v>November</v>
      </c>
      <c r="G2787" s="1" t="str">
        <f t="shared" si="187"/>
        <v>2011</v>
      </c>
      <c r="H2787" s="2">
        <f t="shared" si="188"/>
        <v>1</v>
      </c>
      <c r="I2787" s="2" t="b">
        <f t="shared" si="189"/>
        <v>0</v>
      </c>
      <c r="J2787" t="s">
        <v>52</v>
      </c>
      <c r="K2787">
        <v>42</v>
      </c>
      <c r="L2787">
        <v>4373.8535000000002</v>
      </c>
      <c r="M2787">
        <v>0.04</v>
      </c>
      <c r="N2787" t="s">
        <v>39</v>
      </c>
      <c r="O2787">
        <v>963.68</v>
      </c>
      <c r="P2787">
        <v>125.99</v>
      </c>
      <c r="Q2787">
        <v>7.69</v>
      </c>
      <c r="R2787" t="s">
        <v>390</v>
      </c>
      <c r="S2787" t="s">
        <v>116</v>
      </c>
      <c r="T2787" t="s">
        <v>31</v>
      </c>
      <c r="U2787" t="s">
        <v>32</v>
      </c>
      <c r="V2787" t="s">
        <v>33</v>
      </c>
      <c r="W2787">
        <v>0.59</v>
      </c>
    </row>
    <row r="2788" spans="1:23" x14ac:dyDescent="0.3">
      <c r="A2788" t="s">
        <v>1340</v>
      </c>
      <c r="B2788" t="s">
        <v>1421</v>
      </c>
      <c r="D2788" s="1">
        <v>40556</v>
      </c>
      <c r="E2788" s="1">
        <v>40557</v>
      </c>
      <c r="F2788" s="1" t="str">
        <f t="shared" si="186"/>
        <v>January</v>
      </c>
      <c r="G2788" s="1" t="str">
        <f t="shared" si="187"/>
        <v>2011</v>
      </c>
      <c r="H2788" s="2">
        <f t="shared" si="188"/>
        <v>1</v>
      </c>
      <c r="I2788" s="2" t="b">
        <f t="shared" si="189"/>
        <v>0</v>
      </c>
      <c r="J2788" t="s">
        <v>24</v>
      </c>
      <c r="K2788">
        <v>28</v>
      </c>
      <c r="L2788">
        <v>2860.19</v>
      </c>
      <c r="M2788">
        <v>0.04</v>
      </c>
      <c r="N2788" t="s">
        <v>39</v>
      </c>
      <c r="O2788">
        <v>458.4</v>
      </c>
      <c r="P2788">
        <v>105.29</v>
      </c>
      <c r="Q2788">
        <v>10.119999999999999</v>
      </c>
      <c r="R2788" t="s">
        <v>390</v>
      </c>
      <c r="S2788" t="s">
        <v>116</v>
      </c>
      <c r="T2788" t="s">
        <v>31</v>
      </c>
      <c r="U2788" t="s">
        <v>36</v>
      </c>
      <c r="V2788" t="s">
        <v>37</v>
      </c>
      <c r="W2788">
        <v>0.79</v>
      </c>
    </row>
    <row r="2789" spans="1:23" x14ac:dyDescent="0.3">
      <c r="A2789" t="s">
        <v>1231</v>
      </c>
      <c r="B2789" t="s">
        <v>1347</v>
      </c>
      <c r="D2789" s="1">
        <v>39932</v>
      </c>
      <c r="E2789" s="1">
        <v>39933</v>
      </c>
      <c r="F2789" s="1" t="str">
        <f t="shared" si="186"/>
        <v>April</v>
      </c>
      <c r="G2789" s="1" t="str">
        <f t="shared" si="187"/>
        <v>2009</v>
      </c>
      <c r="H2789" s="2">
        <f t="shared" si="188"/>
        <v>1</v>
      </c>
      <c r="I2789" s="2" t="b">
        <f t="shared" si="189"/>
        <v>0</v>
      </c>
      <c r="J2789" t="s">
        <v>34</v>
      </c>
      <c r="K2789">
        <v>29</v>
      </c>
      <c r="L2789">
        <v>2925.78</v>
      </c>
      <c r="M2789">
        <v>0.03</v>
      </c>
      <c r="N2789" t="s">
        <v>18</v>
      </c>
      <c r="O2789">
        <v>1041.29</v>
      </c>
      <c r="P2789">
        <v>100.98</v>
      </c>
      <c r="Q2789">
        <v>7.18</v>
      </c>
      <c r="R2789" t="s">
        <v>390</v>
      </c>
      <c r="S2789" t="s">
        <v>116</v>
      </c>
      <c r="T2789" t="s">
        <v>31</v>
      </c>
      <c r="U2789" t="s">
        <v>32</v>
      </c>
      <c r="V2789" t="s">
        <v>48</v>
      </c>
      <c r="W2789">
        <v>0.4</v>
      </c>
    </row>
    <row r="2790" spans="1:23" x14ac:dyDescent="0.3">
      <c r="A2790" t="s">
        <v>943</v>
      </c>
      <c r="B2790" t="s">
        <v>1435</v>
      </c>
      <c r="D2790" s="1">
        <v>40394</v>
      </c>
      <c r="E2790" s="1">
        <v>40395</v>
      </c>
      <c r="F2790" s="1" t="str">
        <f t="shared" si="186"/>
        <v>August</v>
      </c>
      <c r="G2790" s="1" t="str">
        <f t="shared" si="187"/>
        <v>2010</v>
      </c>
      <c r="H2790" s="2">
        <f t="shared" si="188"/>
        <v>1</v>
      </c>
      <c r="I2790" s="2" t="b">
        <f t="shared" si="189"/>
        <v>0</v>
      </c>
      <c r="J2790" t="s">
        <v>52</v>
      </c>
      <c r="K2790">
        <v>1</v>
      </c>
      <c r="L2790">
        <v>142.24</v>
      </c>
      <c r="M2790">
        <v>0.08</v>
      </c>
      <c r="N2790" t="s">
        <v>25</v>
      </c>
      <c r="O2790">
        <v>-62.19</v>
      </c>
      <c r="P2790">
        <v>100.89</v>
      </c>
      <c r="Q2790">
        <v>42</v>
      </c>
      <c r="R2790" t="s">
        <v>390</v>
      </c>
      <c r="S2790" t="s">
        <v>116</v>
      </c>
      <c r="T2790" t="s">
        <v>27</v>
      </c>
      <c r="U2790" t="s">
        <v>36</v>
      </c>
      <c r="V2790" t="s">
        <v>67</v>
      </c>
      <c r="W2790">
        <v>0.61</v>
      </c>
    </row>
    <row r="2791" spans="1:23" x14ac:dyDescent="0.3">
      <c r="A2791" t="s">
        <v>1416</v>
      </c>
      <c r="B2791" t="s">
        <v>1417</v>
      </c>
      <c r="D2791" s="1">
        <v>41021</v>
      </c>
      <c r="E2791" s="1">
        <v>41023</v>
      </c>
      <c r="F2791" s="1" t="str">
        <f t="shared" si="186"/>
        <v>April</v>
      </c>
      <c r="G2791" s="1" t="str">
        <f t="shared" si="187"/>
        <v>2012</v>
      </c>
      <c r="H2791" s="2">
        <f t="shared" si="188"/>
        <v>2</v>
      </c>
      <c r="I2791" s="2" t="b">
        <f t="shared" si="189"/>
        <v>0</v>
      </c>
      <c r="J2791" t="s">
        <v>17</v>
      </c>
      <c r="K2791">
        <v>49</v>
      </c>
      <c r="L2791">
        <v>570.42999999999995</v>
      </c>
      <c r="M2791">
        <v>7.0000000000000007E-2</v>
      </c>
      <c r="N2791" t="s">
        <v>18</v>
      </c>
      <c r="O2791">
        <v>78.89</v>
      </c>
      <c r="P2791">
        <v>11.48</v>
      </c>
      <c r="Q2791">
        <v>5.43</v>
      </c>
      <c r="R2791" t="s">
        <v>390</v>
      </c>
      <c r="S2791" t="s">
        <v>116</v>
      </c>
      <c r="T2791" t="s">
        <v>27</v>
      </c>
      <c r="U2791" t="s">
        <v>22</v>
      </c>
      <c r="V2791" t="s">
        <v>43</v>
      </c>
      <c r="W2791">
        <v>0.36</v>
      </c>
    </row>
    <row r="2792" spans="1:23" x14ac:dyDescent="0.3">
      <c r="A2792" t="s">
        <v>1416</v>
      </c>
      <c r="B2792" t="s">
        <v>1417</v>
      </c>
      <c r="D2792" s="1">
        <v>41021</v>
      </c>
      <c r="E2792" s="1">
        <v>41023</v>
      </c>
      <c r="F2792" s="1" t="str">
        <f t="shared" si="186"/>
        <v>April</v>
      </c>
      <c r="G2792" s="1" t="str">
        <f t="shared" si="187"/>
        <v>2012</v>
      </c>
      <c r="H2792" s="2">
        <f t="shared" si="188"/>
        <v>2</v>
      </c>
      <c r="I2792" s="2" t="b">
        <f t="shared" si="189"/>
        <v>0</v>
      </c>
      <c r="J2792" t="s">
        <v>17</v>
      </c>
      <c r="K2792">
        <v>49</v>
      </c>
      <c r="L2792">
        <v>100.08</v>
      </c>
      <c r="M2792">
        <v>0.08</v>
      </c>
      <c r="N2792" t="s">
        <v>18</v>
      </c>
      <c r="O2792">
        <v>-85.58</v>
      </c>
      <c r="P2792">
        <v>2.08</v>
      </c>
      <c r="Q2792">
        <v>2.56</v>
      </c>
      <c r="R2792" t="s">
        <v>390</v>
      </c>
      <c r="S2792" t="s">
        <v>116</v>
      </c>
      <c r="T2792" t="s">
        <v>27</v>
      </c>
      <c r="U2792" t="s">
        <v>22</v>
      </c>
      <c r="V2792" t="s">
        <v>82</v>
      </c>
      <c r="W2792">
        <v>0.55000000000000004</v>
      </c>
    </row>
    <row r="2793" spans="1:23" x14ac:dyDescent="0.3">
      <c r="A2793" t="s">
        <v>1022</v>
      </c>
      <c r="B2793" t="s">
        <v>1436</v>
      </c>
      <c r="D2793" s="1">
        <v>39870</v>
      </c>
      <c r="E2793" s="1">
        <v>39872</v>
      </c>
      <c r="F2793" s="1" t="str">
        <f t="shared" si="186"/>
        <v>February</v>
      </c>
      <c r="G2793" s="1" t="str">
        <f t="shared" si="187"/>
        <v>2009</v>
      </c>
      <c r="H2793" s="2">
        <f t="shared" si="188"/>
        <v>2</v>
      </c>
      <c r="I2793" s="2" t="b">
        <f t="shared" si="189"/>
        <v>0</v>
      </c>
      <c r="J2793" t="s">
        <v>52</v>
      </c>
      <c r="K2793">
        <v>15</v>
      </c>
      <c r="L2793">
        <v>803.04</v>
      </c>
      <c r="M2793">
        <v>0.08</v>
      </c>
      <c r="N2793" t="s">
        <v>18</v>
      </c>
      <c r="O2793">
        <v>282.32</v>
      </c>
      <c r="P2793">
        <v>55.48</v>
      </c>
      <c r="Q2793">
        <v>6.79</v>
      </c>
      <c r="R2793" t="s">
        <v>390</v>
      </c>
      <c r="S2793" t="s">
        <v>116</v>
      </c>
      <c r="T2793" t="s">
        <v>42</v>
      </c>
      <c r="U2793" t="s">
        <v>22</v>
      </c>
      <c r="V2793" t="s">
        <v>43</v>
      </c>
      <c r="W2793">
        <v>0.37</v>
      </c>
    </row>
    <row r="2794" spans="1:23" x14ac:dyDescent="0.3">
      <c r="A2794" t="s">
        <v>1437</v>
      </c>
      <c r="B2794" t="s">
        <v>1438</v>
      </c>
      <c r="D2794" s="1">
        <v>40186</v>
      </c>
      <c r="E2794" s="1">
        <v>40188</v>
      </c>
      <c r="F2794" s="1" t="str">
        <f t="shared" si="186"/>
        <v>January</v>
      </c>
      <c r="G2794" s="1" t="str">
        <f t="shared" si="187"/>
        <v>2010</v>
      </c>
      <c r="H2794" s="2">
        <f t="shared" si="188"/>
        <v>2</v>
      </c>
      <c r="I2794" s="2" t="b">
        <f t="shared" si="189"/>
        <v>0</v>
      </c>
      <c r="J2794" t="s">
        <v>52</v>
      </c>
      <c r="K2794">
        <v>19</v>
      </c>
      <c r="L2794">
        <v>88.61</v>
      </c>
      <c r="M2794">
        <v>0.01</v>
      </c>
      <c r="N2794" t="s">
        <v>39</v>
      </c>
      <c r="O2794">
        <v>21.47</v>
      </c>
      <c r="P2794">
        <v>3.8</v>
      </c>
      <c r="Q2794">
        <v>1.49</v>
      </c>
      <c r="R2794" t="s">
        <v>208</v>
      </c>
      <c r="S2794" t="s">
        <v>116</v>
      </c>
      <c r="T2794" t="s">
        <v>27</v>
      </c>
      <c r="U2794" t="s">
        <v>22</v>
      </c>
      <c r="V2794" t="s">
        <v>29</v>
      </c>
      <c r="W2794">
        <v>0.38</v>
      </c>
    </row>
    <row r="2795" spans="1:23" x14ac:dyDescent="0.3">
      <c r="A2795" t="s">
        <v>1175</v>
      </c>
      <c r="B2795" t="s">
        <v>1439</v>
      </c>
      <c r="D2795" s="1">
        <v>40436</v>
      </c>
      <c r="E2795" s="1">
        <v>40438</v>
      </c>
      <c r="F2795" s="1" t="str">
        <f t="shared" si="186"/>
        <v>September</v>
      </c>
      <c r="G2795" s="1" t="str">
        <f t="shared" si="187"/>
        <v>2010</v>
      </c>
      <c r="H2795" s="2">
        <f t="shared" si="188"/>
        <v>2</v>
      </c>
      <c r="I2795" s="2" t="b">
        <f t="shared" si="189"/>
        <v>0</v>
      </c>
      <c r="J2795" t="s">
        <v>44</v>
      </c>
      <c r="K2795">
        <v>50</v>
      </c>
      <c r="L2795">
        <v>336.06</v>
      </c>
      <c r="M2795">
        <v>0.01</v>
      </c>
      <c r="N2795" t="s">
        <v>18</v>
      </c>
      <c r="O2795">
        <v>-240.78</v>
      </c>
      <c r="P2795">
        <v>6.48</v>
      </c>
      <c r="Q2795">
        <v>8.8800000000000008</v>
      </c>
      <c r="R2795" t="s">
        <v>208</v>
      </c>
      <c r="S2795" t="s">
        <v>116</v>
      </c>
      <c r="T2795" t="s">
        <v>27</v>
      </c>
      <c r="U2795" t="s">
        <v>22</v>
      </c>
      <c r="V2795" t="s">
        <v>43</v>
      </c>
      <c r="W2795">
        <v>0.37</v>
      </c>
    </row>
    <row r="2796" spans="1:23" x14ac:dyDescent="0.3">
      <c r="A2796" t="s">
        <v>1175</v>
      </c>
      <c r="B2796" t="s">
        <v>1439</v>
      </c>
      <c r="D2796" s="1">
        <v>40436</v>
      </c>
      <c r="E2796" s="1">
        <v>40436</v>
      </c>
      <c r="F2796" s="1" t="str">
        <f t="shared" si="186"/>
        <v>September</v>
      </c>
      <c r="G2796" s="1" t="str">
        <f t="shared" si="187"/>
        <v>2010</v>
      </c>
      <c r="H2796" s="2">
        <f t="shared" si="188"/>
        <v>0</v>
      </c>
      <c r="I2796" s="2" t="str">
        <f t="shared" si="189"/>
        <v>FREE DELIVERY</v>
      </c>
      <c r="J2796" t="s">
        <v>44</v>
      </c>
      <c r="K2796">
        <v>24</v>
      </c>
      <c r="L2796">
        <v>380.38</v>
      </c>
      <c r="M2796">
        <v>0.06</v>
      </c>
      <c r="N2796" t="s">
        <v>39</v>
      </c>
      <c r="O2796">
        <v>7.29</v>
      </c>
      <c r="P2796">
        <v>15.94</v>
      </c>
      <c r="Q2796">
        <v>5.45</v>
      </c>
      <c r="R2796" t="s">
        <v>208</v>
      </c>
      <c r="S2796" t="s">
        <v>116</v>
      </c>
      <c r="T2796" t="s">
        <v>27</v>
      </c>
      <c r="U2796" t="s">
        <v>22</v>
      </c>
      <c r="V2796" t="s">
        <v>60</v>
      </c>
      <c r="W2796">
        <v>0.55000000000000004</v>
      </c>
    </row>
    <row r="2797" spans="1:23" x14ac:dyDescent="0.3">
      <c r="A2797" t="s">
        <v>1437</v>
      </c>
      <c r="B2797" t="s">
        <v>1438</v>
      </c>
      <c r="D2797" s="1">
        <v>39966</v>
      </c>
      <c r="E2797" s="1">
        <v>39967</v>
      </c>
      <c r="F2797" s="1" t="str">
        <f t="shared" si="186"/>
        <v>June</v>
      </c>
      <c r="G2797" s="1" t="str">
        <f t="shared" si="187"/>
        <v>2009</v>
      </c>
      <c r="H2797" s="2">
        <f t="shared" si="188"/>
        <v>1</v>
      </c>
      <c r="I2797" s="2" t="b">
        <f t="shared" si="189"/>
        <v>0</v>
      </c>
      <c r="J2797" t="s">
        <v>34</v>
      </c>
      <c r="K2797">
        <v>50</v>
      </c>
      <c r="L2797">
        <v>477.53</v>
      </c>
      <c r="M2797">
        <v>0.09</v>
      </c>
      <c r="N2797" t="s">
        <v>18</v>
      </c>
      <c r="O2797">
        <v>197.76</v>
      </c>
      <c r="P2797">
        <v>9.7799999999999994</v>
      </c>
      <c r="Q2797">
        <v>1.39</v>
      </c>
      <c r="R2797" t="s">
        <v>208</v>
      </c>
      <c r="S2797" t="s">
        <v>116</v>
      </c>
      <c r="T2797" t="s">
        <v>27</v>
      </c>
      <c r="U2797" t="s">
        <v>22</v>
      </c>
      <c r="V2797" t="s">
        <v>51</v>
      </c>
      <c r="W2797">
        <v>0.39</v>
      </c>
    </row>
    <row r="2798" spans="1:23" x14ac:dyDescent="0.3">
      <c r="A2798" t="s">
        <v>1437</v>
      </c>
      <c r="B2798" t="s">
        <v>1438</v>
      </c>
      <c r="D2798" s="1">
        <v>39966</v>
      </c>
      <c r="E2798" s="1">
        <v>39968</v>
      </c>
      <c r="F2798" s="1" t="str">
        <f t="shared" si="186"/>
        <v>June</v>
      </c>
      <c r="G2798" s="1" t="str">
        <f t="shared" si="187"/>
        <v>2009</v>
      </c>
      <c r="H2798" s="2">
        <f t="shared" si="188"/>
        <v>2</v>
      </c>
      <c r="I2798" s="2" t="b">
        <f t="shared" si="189"/>
        <v>0</v>
      </c>
      <c r="J2798" t="s">
        <v>34</v>
      </c>
      <c r="K2798">
        <v>15</v>
      </c>
      <c r="L2798">
        <v>2690.7514999999999</v>
      </c>
      <c r="M2798">
        <v>0</v>
      </c>
      <c r="N2798" t="s">
        <v>18</v>
      </c>
      <c r="O2798">
        <v>234.61</v>
      </c>
      <c r="P2798">
        <v>200.99</v>
      </c>
      <c r="Q2798">
        <v>8.08</v>
      </c>
      <c r="R2798" t="s">
        <v>208</v>
      </c>
      <c r="S2798" t="s">
        <v>116</v>
      </c>
      <c r="T2798" t="s">
        <v>27</v>
      </c>
      <c r="U2798" t="s">
        <v>32</v>
      </c>
      <c r="V2798" t="s">
        <v>33</v>
      </c>
      <c r="W2798">
        <v>0.59</v>
      </c>
    </row>
    <row r="2799" spans="1:23" x14ac:dyDescent="0.3">
      <c r="A2799" t="s">
        <v>1175</v>
      </c>
      <c r="B2799" t="s">
        <v>1439</v>
      </c>
      <c r="D2799" s="1">
        <v>40234</v>
      </c>
      <c r="E2799" s="1">
        <v>40234</v>
      </c>
      <c r="F2799" s="1" t="str">
        <f t="shared" si="186"/>
        <v>February</v>
      </c>
      <c r="G2799" s="1" t="str">
        <f t="shared" si="187"/>
        <v>2010</v>
      </c>
      <c r="H2799" s="2">
        <f t="shared" si="188"/>
        <v>0</v>
      </c>
      <c r="I2799" s="2" t="str">
        <f t="shared" si="189"/>
        <v>FREE DELIVERY</v>
      </c>
      <c r="J2799" t="s">
        <v>44</v>
      </c>
      <c r="K2799">
        <v>3</v>
      </c>
      <c r="L2799">
        <v>315.27999999999997</v>
      </c>
      <c r="M2799">
        <v>0.08</v>
      </c>
      <c r="N2799" t="s">
        <v>18</v>
      </c>
      <c r="O2799">
        <v>-261.55</v>
      </c>
      <c r="P2799">
        <v>99.99</v>
      </c>
      <c r="Q2799">
        <v>19.989999999999998</v>
      </c>
      <c r="R2799" t="s">
        <v>208</v>
      </c>
      <c r="S2799" t="s">
        <v>116</v>
      </c>
      <c r="T2799" t="s">
        <v>27</v>
      </c>
      <c r="U2799" t="s">
        <v>32</v>
      </c>
      <c r="V2799" t="s">
        <v>94</v>
      </c>
      <c r="W2799">
        <v>0.52</v>
      </c>
    </row>
    <row r="2800" spans="1:23" x14ac:dyDescent="0.3">
      <c r="A2800" t="s">
        <v>1175</v>
      </c>
      <c r="B2800" t="s">
        <v>1439</v>
      </c>
      <c r="D2800" s="1">
        <v>40321</v>
      </c>
      <c r="E2800" s="1">
        <v>40322</v>
      </c>
      <c r="F2800" s="1" t="str">
        <f t="shared" si="186"/>
        <v>May</v>
      </c>
      <c r="G2800" s="1" t="str">
        <f t="shared" si="187"/>
        <v>2010</v>
      </c>
      <c r="H2800" s="2">
        <f t="shared" si="188"/>
        <v>1</v>
      </c>
      <c r="I2800" s="2" t="b">
        <f t="shared" si="189"/>
        <v>0</v>
      </c>
      <c r="J2800" t="s">
        <v>34</v>
      </c>
      <c r="K2800">
        <v>19</v>
      </c>
      <c r="L2800">
        <v>796.14</v>
      </c>
      <c r="M2800">
        <v>0.03</v>
      </c>
      <c r="N2800" t="s">
        <v>18</v>
      </c>
      <c r="O2800">
        <v>320.07</v>
      </c>
      <c r="P2800">
        <v>41.94</v>
      </c>
      <c r="Q2800">
        <v>2.99</v>
      </c>
      <c r="R2800" t="s">
        <v>208</v>
      </c>
      <c r="S2800" t="s">
        <v>116</v>
      </c>
      <c r="T2800" t="s">
        <v>27</v>
      </c>
      <c r="U2800" t="s">
        <v>22</v>
      </c>
      <c r="V2800" t="s">
        <v>29</v>
      </c>
      <c r="W2800">
        <v>0.35</v>
      </c>
    </row>
    <row r="2801" spans="1:23" x14ac:dyDescent="0.3">
      <c r="A2801" t="s">
        <v>1175</v>
      </c>
      <c r="B2801" t="s">
        <v>1439</v>
      </c>
      <c r="D2801" s="1">
        <v>40321</v>
      </c>
      <c r="E2801" s="1">
        <v>40323</v>
      </c>
      <c r="F2801" s="1" t="str">
        <f t="shared" si="186"/>
        <v>May</v>
      </c>
      <c r="G2801" s="1" t="str">
        <f t="shared" si="187"/>
        <v>2010</v>
      </c>
      <c r="H2801" s="2">
        <f t="shared" si="188"/>
        <v>2</v>
      </c>
      <c r="I2801" s="2" t="b">
        <f t="shared" si="189"/>
        <v>0</v>
      </c>
      <c r="J2801" t="s">
        <v>34</v>
      </c>
      <c r="K2801">
        <v>31</v>
      </c>
      <c r="L2801">
        <v>142.96</v>
      </c>
      <c r="M2801">
        <v>0.09</v>
      </c>
      <c r="N2801" t="s">
        <v>18</v>
      </c>
      <c r="O2801">
        <v>33.590000000000003</v>
      </c>
      <c r="P2801">
        <v>4.7300000000000004</v>
      </c>
      <c r="Q2801">
        <v>1.52</v>
      </c>
      <c r="R2801" t="s">
        <v>208</v>
      </c>
      <c r="S2801" t="s">
        <v>116</v>
      </c>
      <c r="T2801" t="s">
        <v>27</v>
      </c>
      <c r="U2801" t="s">
        <v>22</v>
      </c>
      <c r="V2801" t="s">
        <v>43</v>
      </c>
      <c r="W2801">
        <v>0.36</v>
      </c>
    </row>
    <row r="2802" spans="1:23" x14ac:dyDescent="0.3">
      <c r="A2802" t="s">
        <v>1437</v>
      </c>
      <c r="B2802" t="s">
        <v>1438</v>
      </c>
      <c r="D2802" s="1">
        <v>40384</v>
      </c>
      <c r="E2802" s="1">
        <v>40384</v>
      </c>
      <c r="F2802" s="1" t="str">
        <f t="shared" si="186"/>
        <v>July</v>
      </c>
      <c r="G2802" s="1" t="str">
        <f t="shared" si="187"/>
        <v>2010</v>
      </c>
      <c r="H2802" s="2">
        <f t="shared" si="188"/>
        <v>0</v>
      </c>
      <c r="I2802" s="2" t="str">
        <f t="shared" si="189"/>
        <v>FREE DELIVERY</v>
      </c>
      <c r="J2802" t="s">
        <v>52</v>
      </c>
      <c r="K2802">
        <v>18</v>
      </c>
      <c r="L2802">
        <v>2389.3000000000002</v>
      </c>
      <c r="M2802">
        <v>0.01</v>
      </c>
      <c r="N2802" t="s">
        <v>18</v>
      </c>
      <c r="O2802">
        <v>589.38</v>
      </c>
      <c r="P2802">
        <v>128.24</v>
      </c>
      <c r="Q2802">
        <v>12.65</v>
      </c>
      <c r="R2802" t="s">
        <v>208</v>
      </c>
      <c r="S2802" t="s">
        <v>116</v>
      </c>
      <c r="T2802" t="s">
        <v>27</v>
      </c>
      <c r="U2802" t="s">
        <v>36</v>
      </c>
      <c r="V2802" t="s">
        <v>67</v>
      </c>
    </row>
    <row r="2803" spans="1:23" x14ac:dyDescent="0.3">
      <c r="A2803" t="s">
        <v>1437</v>
      </c>
      <c r="B2803" t="s">
        <v>1438</v>
      </c>
      <c r="D2803" s="1">
        <v>40384</v>
      </c>
      <c r="E2803" s="1">
        <v>40384</v>
      </c>
      <c r="F2803" s="1" t="str">
        <f t="shared" si="186"/>
        <v>July</v>
      </c>
      <c r="G2803" s="1" t="str">
        <f t="shared" si="187"/>
        <v>2010</v>
      </c>
      <c r="H2803" s="2">
        <f t="shared" si="188"/>
        <v>0</v>
      </c>
      <c r="I2803" s="2" t="str">
        <f t="shared" si="189"/>
        <v>FREE DELIVERY</v>
      </c>
      <c r="J2803" t="s">
        <v>52</v>
      </c>
      <c r="K2803">
        <v>7</v>
      </c>
      <c r="L2803">
        <v>222.25800000000001</v>
      </c>
      <c r="M2803">
        <v>0.03</v>
      </c>
      <c r="N2803" t="s">
        <v>18</v>
      </c>
      <c r="O2803">
        <v>-77.900000000000006</v>
      </c>
      <c r="P2803">
        <v>35.99</v>
      </c>
      <c r="Q2803">
        <v>1.25</v>
      </c>
      <c r="R2803" t="s">
        <v>208</v>
      </c>
      <c r="S2803" t="s">
        <v>116</v>
      </c>
      <c r="T2803" t="s">
        <v>27</v>
      </c>
      <c r="U2803" t="s">
        <v>32</v>
      </c>
      <c r="V2803" t="s">
        <v>33</v>
      </c>
      <c r="W2803">
        <v>0.56999999999999995</v>
      </c>
    </row>
    <row r="2804" spans="1:23" x14ac:dyDescent="0.3">
      <c r="A2804" t="s">
        <v>1175</v>
      </c>
      <c r="B2804" t="s">
        <v>1439</v>
      </c>
      <c r="D2804" s="1">
        <v>40563</v>
      </c>
      <c r="E2804" s="1">
        <v>40565</v>
      </c>
      <c r="F2804" s="1" t="str">
        <f t="shared" si="186"/>
        <v>January</v>
      </c>
      <c r="G2804" s="1" t="str">
        <f t="shared" si="187"/>
        <v>2011</v>
      </c>
      <c r="H2804" s="2">
        <f t="shared" si="188"/>
        <v>2</v>
      </c>
      <c r="I2804" s="2" t="b">
        <f t="shared" si="189"/>
        <v>0</v>
      </c>
      <c r="J2804" t="s">
        <v>52</v>
      </c>
      <c r="K2804">
        <v>7</v>
      </c>
      <c r="L2804">
        <v>128.62</v>
      </c>
      <c r="M2804">
        <v>7.0000000000000007E-2</v>
      </c>
      <c r="N2804" t="s">
        <v>18</v>
      </c>
      <c r="O2804">
        <v>-27.78</v>
      </c>
      <c r="P2804">
        <v>17.670000000000002</v>
      </c>
      <c r="Q2804">
        <v>8.99</v>
      </c>
      <c r="R2804" t="s">
        <v>208</v>
      </c>
      <c r="S2804" t="s">
        <v>116</v>
      </c>
      <c r="T2804" t="s">
        <v>27</v>
      </c>
      <c r="U2804" t="s">
        <v>36</v>
      </c>
      <c r="V2804" t="s">
        <v>37</v>
      </c>
      <c r="W2804">
        <v>0.47</v>
      </c>
    </row>
    <row r="2805" spans="1:23" x14ac:dyDescent="0.3">
      <c r="A2805" t="s">
        <v>1175</v>
      </c>
      <c r="B2805" t="s">
        <v>1439</v>
      </c>
      <c r="D2805" s="1">
        <v>40563</v>
      </c>
      <c r="E2805" s="1">
        <v>40565</v>
      </c>
      <c r="F2805" s="1" t="str">
        <f t="shared" si="186"/>
        <v>January</v>
      </c>
      <c r="G2805" s="1" t="str">
        <f t="shared" si="187"/>
        <v>2011</v>
      </c>
      <c r="H2805" s="2">
        <f t="shared" si="188"/>
        <v>2</v>
      </c>
      <c r="I2805" s="2" t="b">
        <f t="shared" si="189"/>
        <v>0</v>
      </c>
      <c r="J2805" t="s">
        <v>52</v>
      </c>
      <c r="K2805">
        <v>50</v>
      </c>
      <c r="L2805">
        <v>424</v>
      </c>
      <c r="M2805">
        <v>0.03</v>
      </c>
      <c r="N2805" t="s">
        <v>18</v>
      </c>
      <c r="O2805">
        <v>-19.77</v>
      </c>
      <c r="P2805">
        <v>8.67</v>
      </c>
      <c r="Q2805">
        <v>3.5</v>
      </c>
      <c r="R2805" t="s">
        <v>208</v>
      </c>
      <c r="S2805" t="s">
        <v>116</v>
      </c>
      <c r="T2805" t="s">
        <v>27</v>
      </c>
      <c r="U2805" t="s">
        <v>22</v>
      </c>
      <c r="V2805" t="s">
        <v>28</v>
      </c>
      <c r="W2805">
        <v>0.57999999999999996</v>
      </c>
    </row>
    <row r="2806" spans="1:23" x14ac:dyDescent="0.3">
      <c r="A2806" t="s">
        <v>1175</v>
      </c>
      <c r="B2806" t="s">
        <v>1439</v>
      </c>
      <c r="D2806" s="1">
        <v>40563</v>
      </c>
      <c r="E2806" s="1">
        <v>40565</v>
      </c>
      <c r="F2806" s="1" t="str">
        <f t="shared" si="186"/>
        <v>January</v>
      </c>
      <c r="G2806" s="1" t="str">
        <f t="shared" si="187"/>
        <v>2011</v>
      </c>
      <c r="H2806" s="2">
        <f t="shared" si="188"/>
        <v>2</v>
      </c>
      <c r="I2806" s="2" t="b">
        <f t="shared" si="189"/>
        <v>0</v>
      </c>
      <c r="J2806" t="s">
        <v>52</v>
      </c>
      <c r="K2806">
        <v>5</v>
      </c>
      <c r="L2806">
        <v>504.79</v>
      </c>
      <c r="M2806">
        <v>0.03</v>
      </c>
      <c r="N2806" t="s">
        <v>39</v>
      </c>
      <c r="O2806">
        <v>-245.09</v>
      </c>
      <c r="P2806">
        <v>99.99</v>
      </c>
      <c r="Q2806">
        <v>19.989999999999998</v>
      </c>
      <c r="R2806" t="s">
        <v>208</v>
      </c>
      <c r="S2806" t="s">
        <v>116</v>
      </c>
      <c r="T2806" t="s">
        <v>27</v>
      </c>
      <c r="U2806" t="s">
        <v>32</v>
      </c>
      <c r="V2806" t="s">
        <v>48</v>
      </c>
      <c r="W2806">
        <v>0.5</v>
      </c>
    </row>
    <row r="2807" spans="1:23" x14ac:dyDescent="0.3">
      <c r="A2807" t="s">
        <v>1437</v>
      </c>
      <c r="B2807" t="s">
        <v>1438</v>
      </c>
      <c r="D2807" s="1">
        <v>40180</v>
      </c>
      <c r="E2807" s="1">
        <v>40182</v>
      </c>
      <c r="F2807" s="1" t="str">
        <f t="shared" si="186"/>
        <v>January</v>
      </c>
      <c r="G2807" s="1" t="str">
        <f t="shared" si="187"/>
        <v>2010</v>
      </c>
      <c r="H2807" s="2">
        <f t="shared" si="188"/>
        <v>2</v>
      </c>
      <c r="I2807" s="2" t="b">
        <f t="shared" si="189"/>
        <v>0</v>
      </c>
      <c r="J2807" t="s">
        <v>17</v>
      </c>
      <c r="K2807">
        <v>9</v>
      </c>
      <c r="L2807">
        <v>740.2</v>
      </c>
      <c r="M2807">
        <v>0.05</v>
      </c>
      <c r="N2807" t="s">
        <v>39</v>
      </c>
      <c r="O2807">
        <v>239.94</v>
      </c>
      <c r="P2807">
        <v>83.98</v>
      </c>
      <c r="Q2807">
        <v>5.01</v>
      </c>
      <c r="R2807" t="s">
        <v>208</v>
      </c>
      <c r="S2807" t="s">
        <v>116</v>
      </c>
      <c r="T2807" t="s">
        <v>27</v>
      </c>
      <c r="U2807" t="s">
        <v>22</v>
      </c>
      <c r="V2807" t="s">
        <v>51</v>
      </c>
      <c r="W2807">
        <v>0.38</v>
      </c>
    </row>
    <row r="2808" spans="1:23" x14ac:dyDescent="0.3">
      <c r="A2808" t="s">
        <v>1437</v>
      </c>
      <c r="B2808" t="s">
        <v>1438</v>
      </c>
      <c r="D2808" s="1">
        <v>40180</v>
      </c>
      <c r="E2808" s="1">
        <v>40189</v>
      </c>
      <c r="F2808" s="1" t="str">
        <f t="shared" si="186"/>
        <v>January</v>
      </c>
      <c r="G2808" s="1" t="str">
        <f t="shared" si="187"/>
        <v>2010</v>
      </c>
      <c r="H2808" s="2">
        <f t="shared" si="188"/>
        <v>9</v>
      </c>
      <c r="I2808" s="2" t="b">
        <f t="shared" si="189"/>
        <v>0</v>
      </c>
      <c r="J2808" t="s">
        <v>17</v>
      </c>
      <c r="K2808">
        <v>23</v>
      </c>
      <c r="L2808">
        <v>1288.7784999999999</v>
      </c>
      <c r="M2808">
        <v>7.0000000000000007E-2</v>
      </c>
      <c r="N2808" t="s">
        <v>18</v>
      </c>
      <c r="O2808">
        <v>-185.89</v>
      </c>
      <c r="P2808">
        <v>65.989999999999995</v>
      </c>
      <c r="Q2808">
        <v>19.989999999999998</v>
      </c>
      <c r="R2808" t="s">
        <v>208</v>
      </c>
      <c r="S2808" t="s">
        <v>116</v>
      </c>
      <c r="T2808" t="s">
        <v>27</v>
      </c>
      <c r="U2808" t="s">
        <v>32</v>
      </c>
      <c r="V2808" t="s">
        <v>33</v>
      </c>
      <c r="W2808">
        <v>0.59</v>
      </c>
    </row>
    <row r="2809" spans="1:23" x14ac:dyDescent="0.3">
      <c r="A2809" t="s">
        <v>1110</v>
      </c>
      <c r="B2809" t="s">
        <v>1440</v>
      </c>
      <c r="D2809" s="1">
        <v>40619</v>
      </c>
      <c r="E2809" s="1">
        <v>40620</v>
      </c>
      <c r="F2809" s="1" t="str">
        <f t="shared" si="186"/>
        <v>March</v>
      </c>
      <c r="G2809" s="1" t="str">
        <f t="shared" si="187"/>
        <v>2011</v>
      </c>
      <c r="H2809" s="2">
        <f t="shared" si="188"/>
        <v>1</v>
      </c>
      <c r="I2809" s="2" t="b">
        <f t="shared" si="189"/>
        <v>0</v>
      </c>
      <c r="J2809" t="s">
        <v>52</v>
      </c>
      <c r="K2809">
        <v>35</v>
      </c>
      <c r="L2809">
        <v>43.57</v>
      </c>
      <c r="M2809">
        <v>0.1</v>
      </c>
      <c r="N2809" t="s">
        <v>18</v>
      </c>
      <c r="O2809">
        <v>-19.170000000000002</v>
      </c>
      <c r="P2809">
        <v>1.26</v>
      </c>
      <c r="Q2809">
        <v>0.7</v>
      </c>
      <c r="R2809" t="s">
        <v>208</v>
      </c>
      <c r="S2809" t="s">
        <v>116</v>
      </c>
      <c r="T2809" t="s">
        <v>21</v>
      </c>
      <c r="U2809" t="s">
        <v>22</v>
      </c>
      <c r="V2809" t="s">
        <v>46</v>
      </c>
      <c r="W2809">
        <v>0.81</v>
      </c>
    </row>
    <row r="2810" spans="1:23" x14ac:dyDescent="0.3">
      <c r="A2810" t="s">
        <v>1110</v>
      </c>
      <c r="B2810" t="s">
        <v>1440</v>
      </c>
      <c r="D2810" s="1">
        <v>40619</v>
      </c>
      <c r="E2810" s="1">
        <v>40621</v>
      </c>
      <c r="F2810" s="1" t="str">
        <f t="shared" si="186"/>
        <v>March</v>
      </c>
      <c r="G2810" s="1" t="str">
        <f t="shared" si="187"/>
        <v>2011</v>
      </c>
      <c r="H2810" s="2">
        <f t="shared" si="188"/>
        <v>2</v>
      </c>
      <c r="I2810" s="2" t="b">
        <f t="shared" si="189"/>
        <v>0</v>
      </c>
      <c r="J2810" t="s">
        <v>52</v>
      </c>
      <c r="K2810">
        <v>8</v>
      </c>
      <c r="L2810">
        <v>31.87</v>
      </c>
      <c r="M2810">
        <v>0.1</v>
      </c>
      <c r="N2810" t="s">
        <v>18</v>
      </c>
      <c r="O2810">
        <v>-1.25</v>
      </c>
      <c r="P2810">
        <v>4.26</v>
      </c>
      <c r="Q2810">
        <v>1.2</v>
      </c>
      <c r="R2810" t="s">
        <v>208</v>
      </c>
      <c r="S2810" t="s">
        <v>116</v>
      </c>
      <c r="T2810" t="s">
        <v>21</v>
      </c>
      <c r="U2810" t="s">
        <v>22</v>
      </c>
      <c r="V2810" t="s">
        <v>60</v>
      </c>
      <c r="W2810">
        <v>0.44</v>
      </c>
    </row>
    <row r="2811" spans="1:23" x14ac:dyDescent="0.3">
      <c r="A2811" t="s">
        <v>1441</v>
      </c>
      <c r="B2811" t="s">
        <v>1299</v>
      </c>
      <c r="D2811" s="1">
        <v>40086</v>
      </c>
      <c r="E2811" s="1">
        <v>40087</v>
      </c>
      <c r="F2811" s="1" t="str">
        <f t="shared" si="186"/>
        <v>October</v>
      </c>
      <c r="G2811" s="1" t="str">
        <f t="shared" si="187"/>
        <v>2009</v>
      </c>
      <c r="H2811" s="2">
        <f t="shared" si="188"/>
        <v>1</v>
      </c>
      <c r="I2811" s="2" t="b">
        <f t="shared" si="189"/>
        <v>0</v>
      </c>
      <c r="J2811" t="s">
        <v>34</v>
      </c>
      <c r="K2811">
        <v>29</v>
      </c>
      <c r="L2811">
        <v>1193.6500000000001</v>
      </c>
      <c r="M2811">
        <v>7.0000000000000007E-2</v>
      </c>
      <c r="N2811" t="s">
        <v>18</v>
      </c>
      <c r="O2811">
        <v>507.58</v>
      </c>
      <c r="P2811">
        <v>40.98</v>
      </c>
      <c r="Q2811">
        <v>2.99</v>
      </c>
      <c r="R2811" t="s">
        <v>208</v>
      </c>
      <c r="S2811" t="s">
        <v>116</v>
      </c>
      <c r="T2811" t="s">
        <v>42</v>
      </c>
      <c r="U2811" t="s">
        <v>22</v>
      </c>
      <c r="V2811" t="s">
        <v>29</v>
      </c>
      <c r="W2811">
        <v>0.36</v>
      </c>
    </row>
    <row r="2812" spans="1:23" x14ac:dyDescent="0.3">
      <c r="A2812" t="s">
        <v>1442</v>
      </c>
      <c r="B2812" t="s">
        <v>1443</v>
      </c>
      <c r="D2812" s="1">
        <v>40682</v>
      </c>
      <c r="E2812" s="1">
        <v>40684</v>
      </c>
      <c r="F2812" s="1" t="str">
        <f t="shared" si="186"/>
        <v>May</v>
      </c>
      <c r="G2812" s="1" t="str">
        <f t="shared" si="187"/>
        <v>2011</v>
      </c>
      <c r="H2812" s="2">
        <f t="shared" si="188"/>
        <v>2</v>
      </c>
      <c r="I2812" s="2" t="b">
        <f t="shared" si="189"/>
        <v>0</v>
      </c>
      <c r="J2812" t="s">
        <v>44</v>
      </c>
      <c r="K2812">
        <v>4</v>
      </c>
      <c r="L2812">
        <v>40.020000000000003</v>
      </c>
      <c r="M2812">
        <v>0.02</v>
      </c>
      <c r="N2812" t="s">
        <v>18</v>
      </c>
      <c r="O2812">
        <v>-1.28</v>
      </c>
      <c r="P2812">
        <v>9.93</v>
      </c>
      <c r="Q2812">
        <v>1.0900000000000001</v>
      </c>
      <c r="R2812" t="s">
        <v>208</v>
      </c>
      <c r="S2812" t="s">
        <v>116</v>
      </c>
      <c r="T2812" t="s">
        <v>31</v>
      </c>
      <c r="U2812" t="s">
        <v>22</v>
      </c>
      <c r="V2812" t="s">
        <v>60</v>
      </c>
      <c r="W2812">
        <v>0.43</v>
      </c>
    </row>
    <row r="2813" spans="1:23" x14ac:dyDescent="0.3">
      <c r="A2813" t="s">
        <v>1404</v>
      </c>
      <c r="B2813" t="s">
        <v>1405</v>
      </c>
      <c r="D2813" s="1">
        <v>39911</v>
      </c>
      <c r="E2813" s="1">
        <v>39915</v>
      </c>
      <c r="F2813" s="1" t="str">
        <f t="shared" si="186"/>
        <v>April</v>
      </c>
      <c r="G2813" s="1" t="str">
        <f t="shared" si="187"/>
        <v>2009</v>
      </c>
      <c r="H2813" s="2">
        <f t="shared" si="188"/>
        <v>4</v>
      </c>
      <c r="I2813" s="2" t="b">
        <f t="shared" si="189"/>
        <v>0</v>
      </c>
      <c r="J2813" t="s">
        <v>17</v>
      </c>
      <c r="K2813">
        <v>46</v>
      </c>
      <c r="L2813">
        <v>1895.55</v>
      </c>
      <c r="M2813">
        <v>0.06</v>
      </c>
      <c r="N2813" t="s">
        <v>18</v>
      </c>
      <c r="O2813">
        <v>807.62</v>
      </c>
      <c r="P2813">
        <v>40.97</v>
      </c>
      <c r="Q2813">
        <v>1.99</v>
      </c>
      <c r="R2813" t="s">
        <v>208</v>
      </c>
      <c r="S2813" t="s">
        <v>116</v>
      </c>
      <c r="T2813" t="s">
        <v>27</v>
      </c>
      <c r="U2813" t="s">
        <v>32</v>
      </c>
      <c r="V2813" t="s">
        <v>48</v>
      </c>
      <c r="W2813">
        <v>0.42</v>
      </c>
    </row>
    <row r="2814" spans="1:23" x14ac:dyDescent="0.3">
      <c r="A2814" t="s">
        <v>1041</v>
      </c>
      <c r="B2814" t="s">
        <v>1444</v>
      </c>
      <c r="D2814" s="1">
        <v>40220</v>
      </c>
      <c r="E2814" s="1">
        <v>40222</v>
      </c>
      <c r="F2814" s="1" t="str">
        <f t="shared" si="186"/>
        <v>February</v>
      </c>
      <c r="G2814" s="1" t="str">
        <f t="shared" si="187"/>
        <v>2010</v>
      </c>
      <c r="H2814" s="2">
        <f t="shared" si="188"/>
        <v>2</v>
      </c>
      <c r="I2814" s="2" t="b">
        <f t="shared" si="189"/>
        <v>0</v>
      </c>
      <c r="J2814" t="s">
        <v>24</v>
      </c>
      <c r="K2814">
        <v>1</v>
      </c>
      <c r="L2814">
        <v>316.61</v>
      </c>
      <c r="M2814">
        <v>0.1</v>
      </c>
      <c r="N2814" t="s">
        <v>25</v>
      </c>
      <c r="O2814">
        <v>-187.29</v>
      </c>
      <c r="P2814">
        <v>291.73</v>
      </c>
      <c r="Q2814">
        <v>48.8</v>
      </c>
      <c r="R2814" t="s">
        <v>208</v>
      </c>
      <c r="S2814" t="s">
        <v>116</v>
      </c>
      <c r="T2814" t="s">
        <v>31</v>
      </c>
      <c r="U2814" t="s">
        <v>36</v>
      </c>
      <c r="V2814" t="s">
        <v>67</v>
      </c>
      <c r="W2814">
        <v>0.56000000000000005</v>
      </c>
    </row>
    <row r="2815" spans="1:23" x14ac:dyDescent="0.3">
      <c r="A2815" t="s">
        <v>1314</v>
      </c>
      <c r="B2815" t="s">
        <v>1407</v>
      </c>
      <c r="D2815" s="1">
        <v>40329</v>
      </c>
      <c r="E2815" s="1">
        <v>40333</v>
      </c>
      <c r="F2815" s="1" t="str">
        <f t="shared" si="186"/>
        <v>June</v>
      </c>
      <c r="G2815" s="1" t="str">
        <f t="shared" si="187"/>
        <v>2010</v>
      </c>
      <c r="H2815" s="2">
        <f t="shared" si="188"/>
        <v>4</v>
      </c>
      <c r="I2815" s="2" t="b">
        <f t="shared" si="189"/>
        <v>0</v>
      </c>
      <c r="J2815" t="s">
        <v>17</v>
      </c>
      <c r="K2815">
        <v>20</v>
      </c>
      <c r="L2815">
        <v>5418.68</v>
      </c>
      <c r="M2815">
        <v>7.0000000000000007E-2</v>
      </c>
      <c r="N2815" t="s">
        <v>25</v>
      </c>
      <c r="O2815">
        <v>332.3</v>
      </c>
      <c r="P2815">
        <v>280.98</v>
      </c>
      <c r="Q2815">
        <v>35.67</v>
      </c>
      <c r="R2815" t="s">
        <v>208</v>
      </c>
      <c r="S2815" t="s">
        <v>116</v>
      </c>
      <c r="T2815" t="s">
        <v>21</v>
      </c>
      <c r="U2815" t="s">
        <v>36</v>
      </c>
      <c r="V2815" t="s">
        <v>55</v>
      </c>
      <c r="W2815">
        <v>0.66</v>
      </c>
    </row>
    <row r="2816" spans="1:23" x14ac:dyDescent="0.3">
      <c r="A2816" t="s">
        <v>1314</v>
      </c>
      <c r="B2816" t="s">
        <v>1407</v>
      </c>
      <c r="D2816" s="1">
        <v>41174</v>
      </c>
      <c r="E2816" s="1">
        <v>41177</v>
      </c>
      <c r="F2816" s="1" t="str">
        <f t="shared" si="186"/>
        <v>September</v>
      </c>
      <c r="G2816" s="1" t="str">
        <f t="shared" si="187"/>
        <v>2012</v>
      </c>
      <c r="H2816" s="2">
        <f t="shared" si="188"/>
        <v>3</v>
      </c>
      <c r="I2816" s="2" t="b">
        <f t="shared" si="189"/>
        <v>0</v>
      </c>
      <c r="J2816" t="s">
        <v>34</v>
      </c>
      <c r="K2816">
        <v>48</v>
      </c>
      <c r="L2816">
        <v>269.37</v>
      </c>
      <c r="M2816">
        <v>0.05</v>
      </c>
      <c r="N2816" t="s">
        <v>18</v>
      </c>
      <c r="O2816">
        <v>-103.55</v>
      </c>
      <c r="P2816">
        <v>5.74</v>
      </c>
      <c r="Q2816">
        <v>5.01</v>
      </c>
      <c r="R2816" t="s">
        <v>208</v>
      </c>
      <c r="S2816" t="s">
        <v>116</v>
      </c>
      <c r="T2816" t="s">
        <v>42</v>
      </c>
      <c r="U2816" t="s">
        <v>22</v>
      </c>
      <c r="V2816" t="s">
        <v>29</v>
      </c>
      <c r="W2816">
        <v>0.39</v>
      </c>
    </row>
    <row r="2817" spans="1:23" x14ac:dyDescent="0.3">
      <c r="A2817" t="s">
        <v>1391</v>
      </c>
      <c r="B2817" t="s">
        <v>1049</v>
      </c>
      <c r="D2817" s="1">
        <v>41062</v>
      </c>
      <c r="E2817" s="1">
        <v>41067</v>
      </c>
      <c r="F2817" s="1" t="str">
        <f t="shared" si="186"/>
        <v>June</v>
      </c>
      <c r="G2817" s="1" t="str">
        <f t="shared" si="187"/>
        <v>2012</v>
      </c>
      <c r="H2817" s="2">
        <f t="shared" si="188"/>
        <v>5</v>
      </c>
      <c r="I2817" s="2" t="b">
        <f t="shared" si="189"/>
        <v>0</v>
      </c>
      <c r="J2817" t="s">
        <v>17</v>
      </c>
      <c r="K2817">
        <v>39</v>
      </c>
      <c r="L2817">
        <v>7338.79</v>
      </c>
      <c r="M2817">
        <v>0.03</v>
      </c>
      <c r="N2817" t="s">
        <v>18</v>
      </c>
      <c r="O2817">
        <v>4031.62</v>
      </c>
      <c r="P2817">
        <v>204.1</v>
      </c>
      <c r="Q2817">
        <v>13.99</v>
      </c>
      <c r="R2817" t="s">
        <v>208</v>
      </c>
      <c r="S2817" t="s">
        <v>116</v>
      </c>
      <c r="T2817" t="s">
        <v>31</v>
      </c>
      <c r="U2817" t="s">
        <v>32</v>
      </c>
      <c r="V2817" t="s">
        <v>94</v>
      </c>
      <c r="W2817">
        <v>0.37</v>
      </c>
    </row>
    <row r="2818" spans="1:23" x14ac:dyDescent="0.3">
      <c r="A2818" t="s">
        <v>1391</v>
      </c>
      <c r="B2818" t="s">
        <v>1049</v>
      </c>
      <c r="D2818" s="1">
        <v>41062</v>
      </c>
      <c r="E2818" s="1">
        <v>41062</v>
      </c>
      <c r="F2818" s="1" t="str">
        <f t="shared" si="186"/>
        <v>June</v>
      </c>
      <c r="G2818" s="1" t="str">
        <f t="shared" si="187"/>
        <v>2012</v>
      </c>
      <c r="H2818" s="2">
        <f t="shared" si="188"/>
        <v>0</v>
      </c>
      <c r="I2818" s="2" t="str">
        <f t="shared" si="189"/>
        <v>FREE DELIVERY</v>
      </c>
      <c r="J2818" t="s">
        <v>17</v>
      </c>
      <c r="K2818">
        <v>47</v>
      </c>
      <c r="L2818">
        <v>12569.31</v>
      </c>
      <c r="M2818">
        <v>0.1</v>
      </c>
      <c r="N2818" t="s">
        <v>25</v>
      </c>
      <c r="O2818">
        <v>3160.63</v>
      </c>
      <c r="P2818">
        <v>279.81</v>
      </c>
      <c r="Q2818">
        <v>23.19</v>
      </c>
      <c r="R2818" t="s">
        <v>208</v>
      </c>
      <c r="S2818" t="s">
        <v>116</v>
      </c>
      <c r="T2818" t="s">
        <v>31</v>
      </c>
      <c r="U2818" t="s">
        <v>22</v>
      </c>
      <c r="V2818" t="s">
        <v>28</v>
      </c>
      <c r="W2818">
        <v>0.59</v>
      </c>
    </row>
    <row r="2819" spans="1:23" x14ac:dyDescent="0.3">
      <c r="A2819" t="s">
        <v>1031</v>
      </c>
      <c r="B2819" t="s">
        <v>1005</v>
      </c>
      <c r="D2819" s="1">
        <v>41252</v>
      </c>
      <c r="E2819" s="1">
        <v>41254</v>
      </c>
      <c r="F2819" s="1" t="str">
        <f t="shared" ref="F2819:F2882" si="190">TEXT(E2819,"mmmm")</f>
        <v>December</v>
      </c>
      <c r="G2819" s="1" t="str">
        <f t="shared" ref="G2819:G2882" si="191">TEXT(E2819,"yyyy")</f>
        <v>2012</v>
      </c>
      <c r="H2819" s="2">
        <f t="shared" ref="H2819:H2882" si="192">E2819-D2819</f>
        <v>2</v>
      </c>
      <c r="I2819" s="2" t="b">
        <f t="shared" ref="I2819:I2882" si="193">IF(H2819&lt;1,IF(AND(H2819&gt;0,H2819&lt;2),"ONE DAY", "FREE DELIVERY"))</f>
        <v>0</v>
      </c>
      <c r="J2819" t="s">
        <v>34</v>
      </c>
      <c r="K2819">
        <v>27</v>
      </c>
      <c r="L2819">
        <v>177.95</v>
      </c>
      <c r="M2819">
        <v>0.09</v>
      </c>
      <c r="N2819" t="s">
        <v>18</v>
      </c>
      <c r="O2819">
        <v>-61.75</v>
      </c>
      <c r="P2819">
        <v>6.48</v>
      </c>
      <c r="Q2819">
        <v>6</v>
      </c>
      <c r="R2819" t="s">
        <v>208</v>
      </c>
      <c r="S2819" t="s">
        <v>116</v>
      </c>
      <c r="T2819" t="s">
        <v>31</v>
      </c>
      <c r="U2819" t="s">
        <v>22</v>
      </c>
      <c r="V2819" t="s">
        <v>43</v>
      </c>
      <c r="W2819">
        <v>0.37</v>
      </c>
    </row>
    <row r="2820" spans="1:23" x14ac:dyDescent="0.3">
      <c r="A2820" t="s">
        <v>1386</v>
      </c>
      <c r="B2820" t="s">
        <v>1387</v>
      </c>
      <c r="D2820" s="1">
        <v>40356</v>
      </c>
      <c r="E2820" s="1">
        <v>40357</v>
      </c>
      <c r="F2820" s="1" t="str">
        <f t="shared" si="190"/>
        <v>June</v>
      </c>
      <c r="G2820" s="1" t="str">
        <f t="shared" si="191"/>
        <v>2010</v>
      </c>
      <c r="H2820" s="2">
        <f t="shared" si="192"/>
        <v>1</v>
      </c>
      <c r="I2820" s="2" t="b">
        <f t="shared" si="193"/>
        <v>0</v>
      </c>
      <c r="J2820" t="s">
        <v>34</v>
      </c>
      <c r="K2820">
        <v>11</v>
      </c>
      <c r="L2820">
        <v>225.14</v>
      </c>
      <c r="M2820">
        <v>0.08</v>
      </c>
      <c r="N2820" t="s">
        <v>18</v>
      </c>
      <c r="O2820">
        <v>-42.61</v>
      </c>
      <c r="P2820">
        <v>20.149999999999999</v>
      </c>
      <c r="Q2820">
        <v>8.99</v>
      </c>
      <c r="R2820" t="s">
        <v>208</v>
      </c>
      <c r="S2820" t="s">
        <v>116</v>
      </c>
      <c r="T2820" t="s">
        <v>21</v>
      </c>
      <c r="U2820" t="s">
        <v>22</v>
      </c>
      <c r="V2820" t="s">
        <v>60</v>
      </c>
      <c r="W2820">
        <v>0.57999999999999996</v>
      </c>
    </row>
    <row r="2821" spans="1:23" x14ac:dyDescent="0.3">
      <c r="A2821" t="s">
        <v>1445</v>
      </c>
      <c r="B2821" t="s">
        <v>1446</v>
      </c>
      <c r="D2821" s="1">
        <v>40948</v>
      </c>
      <c r="E2821" s="1">
        <v>40952</v>
      </c>
      <c r="F2821" s="1" t="str">
        <f t="shared" si="190"/>
        <v>February</v>
      </c>
      <c r="G2821" s="1" t="str">
        <f t="shared" si="191"/>
        <v>2012</v>
      </c>
      <c r="H2821" s="2">
        <f t="shared" si="192"/>
        <v>4</v>
      </c>
      <c r="I2821" s="2" t="b">
        <f t="shared" si="193"/>
        <v>0</v>
      </c>
      <c r="J2821" t="s">
        <v>17</v>
      </c>
      <c r="K2821">
        <v>2</v>
      </c>
      <c r="L2821">
        <v>381.6</v>
      </c>
      <c r="M2821">
        <v>0.1</v>
      </c>
      <c r="N2821" t="s">
        <v>18</v>
      </c>
      <c r="O2821">
        <v>-319.02</v>
      </c>
      <c r="P2821">
        <v>193.17</v>
      </c>
      <c r="Q2821">
        <v>19.989999999999998</v>
      </c>
      <c r="R2821" t="s">
        <v>208</v>
      </c>
      <c r="S2821" t="s">
        <v>116</v>
      </c>
      <c r="T2821" t="s">
        <v>21</v>
      </c>
      <c r="U2821" t="s">
        <v>22</v>
      </c>
      <c r="V2821" t="s">
        <v>23</v>
      </c>
      <c r="W2821">
        <v>0.71</v>
      </c>
    </row>
    <row r="2822" spans="1:23" x14ac:dyDescent="0.3">
      <c r="A2822" t="s">
        <v>1168</v>
      </c>
      <c r="B2822" t="s">
        <v>1103</v>
      </c>
      <c r="D2822" s="1">
        <v>41142</v>
      </c>
      <c r="E2822" s="1">
        <v>41142</v>
      </c>
      <c r="F2822" s="1" t="str">
        <f t="shared" si="190"/>
        <v>August</v>
      </c>
      <c r="G2822" s="1" t="str">
        <f t="shared" si="191"/>
        <v>2012</v>
      </c>
      <c r="H2822" s="2">
        <f t="shared" si="192"/>
        <v>0</v>
      </c>
      <c r="I2822" s="2" t="str">
        <f t="shared" si="193"/>
        <v>FREE DELIVERY</v>
      </c>
      <c r="J2822" t="s">
        <v>52</v>
      </c>
      <c r="K2822">
        <v>25</v>
      </c>
      <c r="L2822">
        <v>831.52</v>
      </c>
      <c r="M2822">
        <v>7.0000000000000007E-2</v>
      </c>
      <c r="N2822" t="s">
        <v>18</v>
      </c>
      <c r="O2822">
        <v>259.47000000000003</v>
      </c>
      <c r="P2822">
        <v>35.409999999999997</v>
      </c>
      <c r="Q2822">
        <v>1.99</v>
      </c>
      <c r="R2822" t="s">
        <v>208</v>
      </c>
      <c r="S2822" t="s">
        <v>116</v>
      </c>
      <c r="T2822" t="s">
        <v>21</v>
      </c>
      <c r="U2822" t="s">
        <v>32</v>
      </c>
      <c r="V2822" t="s">
        <v>48</v>
      </c>
      <c r="W2822">
        <v>0.43</v>
      </c>
    </row>
    <row r="2823" spans="1:23" x14ac:dyDescent="0.3">
      <c r="A2823" t="s">
        <v>1168</v>
      </c>
      <c r="B2823" t="s">
        <v>1103</v>
      </c>
      <c r="D2823" s="1">
        <v>41142</v>
      </c>
      <c r="E2823" s="1">
        <v>41144</v>
      </c>
      <c r="F2823" s="1" t="str">
        <f t="shared" si="190"/>
        <v>August</v>
      </c>
      <c r="G2823" s="1" t="str">
        <f t="shared" si="191"/>
        <v>2012</v>
      </c>
      <c r="H2823" s="2">
        <f t="shared" si="192"/>
        <v>2</v>
      </c>
      <c r="I2823" s="2" t="b">
        <f t="shared" si="193"/>
        <v>0</v>
      </c>
      <c r="J2823" t="s">
        <v>52</v>
      </c>
      <c r="K2823">
        <v>10</v>
      </c>
      <c r="L2823">
        <v>1089.8699999999999</v>
      </c>
      <c r="M2823">
        <v>0.06</v>
      </c>
      <c r="N2823" t="s">
        <v>39</v>
      </c>
      <c r="O2823">
        <v>-124.51</v>
      </c>
      <c r="P2823">
        <v>125.99</v>
      </c>
      <c r="Q2823">
        <v>5.99</v>
      </c>
      <c r="R2823" t="s">
        <v>208</v>
      </c>
      <c r="S2823" t="s">
        <v>116</v>
      </c>
      <c r="T2823" t="s">
        <v>21</v>
      </c>
      <c r="U2823" t="s">
        <v>32</v>
      </c>
      <c r="V2823" t="s">
        <v>33</v>
      </c>
      <c r="W2823">
        <v>0.56000000000000005</v>
      </c>
    </row>
    <row r="2824" spans="1:23" x14ac:dyDescent="0.3">
      <c r="A2824" t="s">
        <v>1041</v>
      </c>
      <c r="B2824" t="s">
        <v>1444</v>
      </c>
      <c r="D2824" s="1">
        <v>40471</v>
      </c>
      <c r="E2824" s="1">
        <v>40471</v>
      </c>
      <c r="F2824" s="1" t="str">
        <f t="shared" si="190"/>
        <v>October</v>
      </c>
      <c r="G2824" s="1" t="str">
        <f t="shared" si="191"/>
        <v>2010</v>
      </c>
      <c r="H2824" s="2">
        <f t="shared" si="192"/>
        <v>0</v>
      </c>
      <c r="I2824" s="2" t="str">
        <f t="shared" si="193"/>
        <v>FREE DELIVERY</v>
      </c>
      <c r="J2824" t="s">
        <v>17</v>
      </c>
      <c r="K2824">
        <v>14</v>
      </c>
      <c r="L2824">
        <v>1068.79</v>
      </c>
      <c r="M2824">
        <v>7.0000000000000007E-2</v>
      </c>
      <c r="N2824" t="s">
        <v>18</v>
      </c>
      <c r="O2824">
        <v>56.05</v>
      </c>
      <c r="P2824">
        <v>76.72</v>
      </c>
      <c r="Q2824">
        <v>19.95</v>
      </c>
      <c r="R2824" t="s">
        <v>208</v>
      </c>
      <c r="S2824" t="s">
        <v>116</v>
      </c>
      <c r="T2824" t="s">
        <v>31</v>
      </c>
      <c r="U2824" t="s">
        <v>22</v>
      </c>
      <c r="V2824" t="s">
        <v>28</v>
      </c>
      <c r="W2824">
        <v>0.54</v>
      </c>
    </row>
    <row r="2825" spans="1:23" x14ac:dyDescent="0.3">
      <c r="A2825" t="s">
        <v>1253</v>
      </c>
      <c r="B2825" t="s">
        <v>909</v>
      </c>
      <c r="D2825" s="1">
        <v>40261</v>
      </c>
      <c r="E2825" s="1">
        <v>40262</v>
      </c>
      <c r="F2825" s="1" t="str">
        <f t="shared" si="190"/>
        <v>March</v>
      </c>
      <c r="G2825" s="1" t="str">
        <f t="shared" si="191"/>
        <v>2010</v>
      </c>
      <c r="H2825" s="2">
        <f t="shared" si="192"/>
        <v>1</v>
      </c>
      <c r="I2825" s="2" t="b">
        <f t="shared" si="193"/>
        <v>0</v>
      </c>
      <c r="J2825" t="s">
        <v>44</v>
      </c>
      <c r="K2825">
        <v>49</v>
      </c>
      <c r="L2825">
        <v>2012.14</v>
      </c>
      <c r="M2825">
        <v>7.0000000000000007E-2</v>
      </c>
      <c r="N2825" t="s">
        <v>18</v>
      </c>
      <c r="O2825">
        <v>241.74</v>
      </c>
      <c r="P2825">
        <v>40.97</v>
      </c>
      <c r="Q2825">
        <v>14.45</v>
      </c>
      <c r="R2825" t="s">
        <v>208</v>
      </c>
      <c r="S2825" t="s">
        <v>116</v>
      </c>
      <c r="T2825" t="s">
        <v>31</v>
      </c>
      <c r="U2825" t="s">
        <v>36</v>
      </c>
      <c r="V2825" t="s">
        <v>37</v>
      </c>
      <c r="W2825">
        <v>0.56999999999999995</v>
      </c>
    </row>
    <row r="2826" spans="1:23" x14ac:dyDescent="0.3">
      <c r="A2826" t="s">
        <v>902</v>
      </c>
      <c r="B2826" t="s">
        <v>961</v>
      </c>
      <c r="D2826" s="1">
        <v>39892</v>
      </c>
      <c r="E2826" s="1">
        <v>39892</v>
      </c>
      <c r="F2826" s="1" t="str">
        <f t="shared" si="190"/>
        <v>March</v>
      </c>
      <c r="G2826" s="1" t="str">
        <f t="shared" si="191"/>
        <v>2009</v>
      </c>
      <c r="H2826" s="2">
        <f t="shared" si="192"/>
        <v>0</v>
      </c>
      <c r="I2826" s="2" t="str">
        <f t="shared" si="193"/>
        <v>FREE DELIVERY</v>
      </c>
      <c r="J2826" t="s">
        <v>44</v>
      </c>
      <c r="K2826">
        <v>7</v>
      </c>
      <c r="L2826">
        <v>150.77000000000001</v>
      </c>
      <c r="M2826">
        <v>0.01</v>
      </c>
      <c r="N2826" t="s">
        <v>18</v>
      </c>
      <c r="O2826">
        <v>-72.23</v>
      </c>
      <c r="P2826">
        <v>19.98</v>
      </c>
      <c r="Q2826">
        <v>4</v>
      </c>
      <c r="R2826" t="s">
        <v>208</v>
      </c>
      <c r="S2826" t="s">
        <v>116</v>
      </c>
      <c r="T2826" t="s">
        <v>31</v>
      </c>
      <c r="U2826" t="s">
        <v>32</v>
      </c>
      <c r="V2826" t="s">
        <v>48</v>
      </c>
      <c r="W2826">
        <v>0.68</v>
      </c>
    </row>
    <row r="2827" spans="1:23" x14ac:dyDescent="0.3">
      <c r="A2827" t="s">
        <v>1371</v>
      </c>
      <c r="B2827" t="s">
        <v>1392</v>
      </c>
      <c r="D2827" s="1">
        <v>41087</v>
      </c>
      <c r="E2827" s="1">
        <v>41087</v>
      </c>
      <c r="F2827" s="1" t="str">
        <f t="shared" si="190"/>
        <v>June</v>
      </c>
      <c r="G2827" s="1" t="str">
        <f t="shared" si="191"/>
        <v>2012</v>
      </c>
      <c r="H2827" s="2">
        <f t="shared" si="192"/>
        <v>0</v>
      </c>
      <c r="I2827" s="2" t="str">
        <f t="shared" si="193"/>
        <v>FREE DELIVERY</v>
      </c>
      <c r="J2827" t="s">
        <v>17</v>
      </c>
      <c r="K2827">
        <v>49</v>
      </c>
      <c r="L2827">
        <v>295.24</v>
      </c>
      <c r="M2827">
        <v>0.08</v>
      </c>
      <c r="N2827" t="s">
        <v>39</v>
      </c>
      <c r="O2827">
        <v>-279.93</v>
      </c>
      <c r="P2827">
        <v>5.81</v>
      </c>
      <c r="Q2827">
        <v>8.49</v>
      </c>
      <c r="R2827" t="s">
        <v>208</v>
      </c>
      <c r="S2827" t="s">
        <v>116</v>
      </c>
      <c r="T2827" t="s">
        <v>31</v>
      </c>
      <c r="U2827" t="s">
        <v>22</v>
      </c>
      <c r="V2827" t="s">
        <v>29</v>
      </c>
      <c r="W2827">
        <v>0.39</v>
      </c>
    </row>
    <row r="2828" spans="1:23" x14ac:dyDescent="0.3">
      <c r="A2828" t="s">
        <v>1412</v>
      </c>
      <c r="B2828" t="s">
        <v>1413</v>
      </c>
      <c r="D2828" s="1">
        <v>41079</v>
      </c>
      <c r="E2828" s="1">
        <v>41081</v>
      </c>
      <c r="F2828" s="1" t="str">
        <f t="shared" si="190"/>
        <v>June</v>
      </c>
      <c r="G2828" s="1" t="str">
        <f t="shared" si="191"/>
        <v>2012</v>
      </c>
      <c r="H2828" s="2">
        <f t="shared" si="192"/>
        <v>2</v>
      </c>
      <c r="I2828" s="2" t="b">
        <f t="shared" si="193"/>
        <v>0</v>
      </c>
      <c r="J2828" t="s">
        <v>17</v>
      </c>
      <c r="K2828">
        <v>4</v>
      </c>
      <c r="L2828">
        <v>481.27</v>
      </c>
      <c r="M2828">
        <v>0.02</v>
      </c>
      <c r="N2828" t="s">
        <v>25</v>
      </c>
      <c r="O2828">
        <v>-181.27</v>
      </c>
      <c r="P2828">
        <v>113.98</v>
      </c>
      <c r="Q2828">
        <v>30</v>
      </c>
      <c r="R2828" t="s">
        <v>208</v>
      </c>
      <c r="S2828" t="s">
        <v>116</v>
      </c>
      <c r="T2828" t="s">
        <v>31</v>
      </c>
      <c r="U2828" t="s">
        <v>36</v>
      </c>
      <c r="V2828" t="s">
        <v>67</v>
      </c>
      <c r="W2828">
        <v>0.69</v>
      </c>
    </row>
    <row r="2829" spans="1:23" x14ac:dyDescent="0.3">
      <c r="A2829" t="s">
        <v>1441</v>
      </c>
      <c r="B2829" t="s">
        <v>1299</v>
      </c>
      <c r="D2829" s="1">
        <v>41003</v>
      </c>
      <c r="E2829" s="1">
        <v>41005</v>
      </c>
      <c r="F2829" s="1" t="str">
        <f t="shared" si="190"/>
        <v>April</v>
      </c>
      <c r="G2829" s="1" t="str">
        <f t="shared" si="191"/>
        <v>2012</v>
      </c>
      <c r="H2829" s="2">
        <f t="shared" si="192"/>
        <v>2</v>
      </c>
      <c r="I2829" s="2" t="b">
        <f t="shared" si="193"/>
        <v>0</v>
      </c>
      <c r="J2829" t="s">
        <v>52</v>
      </c>
      <c r="K2829">
        <v>16</v>
      </c>
      <c r="L2829">
        <v>226.81</v>
      </c>
      <c r="M2829">
        <v>0.05</v>
      </c>
      <c r="N2829" t="s">
        <v>18</v>
      </c>
      <c r="O2829">
        <v>-5.37</v>
      </c>
      <c r="P2829">
        <v>14.45</v>
      </c>
      <c r="Q2829">
        <v>7.17</v>
      </c>
      <c r="R2829" t="s">
        <v>208</v>
      </c>
      <c r="S2829" t="s">
        <v>116</v>
      </c>
      <c r="T2829" t="s">
        <v>31</v>
      </c>
      <c r="U2829" t="s">
        <v>22</v>
      </c>
      <c r="V2829" t="s">
        <v>29</v>
      </c>
      <c r="W2829">
        <v>0.38</v>
      </c>
    </row>
    <row r="2830" spans="1:23" x14ac:dyDescent="0.3">
      <c r="A2830" t="s">
        <v>1441</v>
      </c>
      <c r="B2830" t="s">
        <v>1299</v>
      </c>
      <c r="D2830" s="1">
        <v>41003</v>
      </c>
      <c r="E2830" s="1">
        <v>41004</v>
      </c>
      <c r="F2830" s="1" t="str">
        <f t="shared" si="190"/>
        <v>April</v>
      </c>
      <c r="G2830" s="1" t="str">
        <f t="shared" si="191"/>
        <v>2012</v>
      </c>
      <c r="H2830" s="2">
        <f t="shared" si="192"/>
        <v>1</v>
      </c>
      <c r="I2830" s="2" t="b">
        <f t="shared" si="193"/>
        <v>0</v>
      </c>
      <c r="J2830" t="s">
        <v>52</v>
      </c>
      <c r="K2830">
        <v>46</v>
      </c>
      <c r="L2830">
        <v>511.07</v>
      </c>
      <c r="M2830">
        <v>0.01</v>
      </c>
      <c r="N2830" t="s">
        <v>18</v>
      </c>
      <c r="O2830">
        <v>-165.74</v>
      </c>
      <c r="P2830">
        <v>10.97</v>
      </c>
      <c r="Q2830">
        <v>6.5</v>
      </c>
      <c r="R2830" t="s">
        <v>208</v>
      </c>
      <c r="S2830" t="s">
        <v>116</v>
      </c>
      <c r="T2830" t="s">
        <v>31</v>
      </c>
      <c r="U2830" t="s">
        <v>32</v>
      </c>
      <c r="V2830" t="s">
        <v>48</v>
      </c>
      <c r="W2830">
        <v>0.64</v>
      </c>
    </row>
    <row r="2831" spans="1:23" x14ac:dyDescent="0.3">
      <c r="A2831" t="s">
        <v>1371</v>
      </c>
      <c r="B2831" t="s">
        <v>1392</v>
      </c>
      <c r="D2831" s="1">
        <v>40234</v>
      </c>
      <c r="E2831" s="1">
        <v>40236</v>
      </c>
      <c r="F2831" s="1" t="str">
        <f t="shared" si="190"/>
        <v>February</v>
      </c>
      <c r="G2831" s="1" t="str">
        <f t="shared" si="191"/>
        <v>2010</v>
      </c>
      <c r="H2831" s="2">
        <f t="shared" si="192"/>
        <v>2</v>
      </c>
      <c r="I2831" s="2" t="b">
        <f t="shared" si="193"/>
        <v>0</v>
      </c>
      <c r="J2831" t="s">
        <v>17</v>
      </c>
      <c r="K2831">
        <v>19</v>
      </c>
      <c r="L2831">
        <v>428.14</v>
      </c>
      <c r="M2831">
        <v>0.04</v>
      </c>
      <c r="N2831" t="s">
        <v>18</v>
      </c>
      <c r="O2831">
        <v>-6.04</v>
      </c>
      <c r="P2831">
        <v>22.84</v>
      </c>
      <c r="Q2831">
        <v>11.54</v>
      </c>
      <c r="R2831" t="s">
        <v>208</v>
      </c>
      <c r="S2831" t="s">
        <v>116</v>
      </c>
      <c r="T2831" t="s">
        <v>27</v>
      </c>
      <c r="U2831" t="s">
        <v>22</v>
      </c>
      <c r="V2831" t="s">
        <v>43</v>
      </c>
      <c r="W2831">
        <v>0.39</v>
      </c>
    </row>
    <row r="2832" spans="1:23" x14ac:dyDescent="0.3">
      <c r="A2832" t="s">
        <v>1447</v>
      </c>
      <c r="B2832" t="s">
        <v>1144</v>
      </c>
      <c r="D2832" s="1">
        <v>41062</v>
      </c>
      <c r="E2832" s="1">
        <v>41062</v>
      </c>
      <c r="F2832" s="1" t="str">
        <f t="shared" si="190"/>
        <v>June</v>
      </c>
      <c r="G2832" s="1" t="str">
        <f t="shared" si="191"/>
        <v>2012</v>
      </c>
      <c r="H2832" s="2">
        <f t="shared" si="192"/>
        <v>0</v>
      </c>
      <c r="I2832" s="2" t="str">
        <f t="shared" si="193"/>
        <v>FREE DELIVERY</v>
      </c>
      <c r="J2832" t="s">
        <v>44</v>
      </c>
      <c r="K2832">
        <v>44</v>
      </c>
      <c r="L2832">
        <v>2318.2134999999998</v>
      </c>
      <c r="M2832">
        <v>7.0000000000000007E-2</v>
      </c>
      <c r="N2832" t="s">
        <v>18</v>
      </c>
      <c r="O2832">
        <v>583.75</v>
      </c>
      <c r="P2832">
        <v>65.989999999999995</v>
      </c>
      <c r="Q2832">
        <v>2.79</v>
      </c>
      <c r="R2832" t="s">
        <v>208</v>
      </c>
      <c r="S2832" t="s">
        <v>116</v>
      </c>
      <c r="T2832" t="s">
        <v>42</v>
      </c>
      <c r="U2832" t="s">
        <v>32</v>
      </c>
      <c r="V2832" t="s">
        <v>33</v>
      </c>
      <c r="W2832">
        <v>0.56000000000000005</v>
      </c>
    </row>
    <row r="2833" spans="1:23" x14ac:dyDescent="0.3">
      <c r="A2833" t="s">
        <v>981</v>
      </c>
      <c r="B2833" t="s">
        <v>1201</v>
      </c>
      <c r="D2833" s="1">
        <v>41223</v>
      </c>
      <c r="E2833" s="1">
        <v>41225</v>
      </c>
      <c r="F2833" s="1" t="str">
        <f t="shared" si="190"/>
        <v>November</v>
      </c>
      <c r="G2833" s="1" t="str">
        <f t="shared" si="191"/>
        <v>2012</v>
      </c>
      <c r="H2833" s="2">
        <f t="shared" si="192"/>
        <v>2</v>
      </c>
      <c r="I2833" s="2" t="b">
        <f t="shared" si="193"/>
        <v>0</v>
      </c>
      <c r="J2833" t="s">
        <v>52</v>
      </c>
      <c r="K2833">
        <v>16</v>
      </c>
      <c r="L2833">
        <v>36.229999999999997</v>
      </c>
      <c r="M2833">
        <v>0.02</v>
      </c>
      <c r="N2833" t="s">
        <v>18</v>
      </c>
      <c r="O2833">
        <v>-24.87</v>
      </c>
      <c r="P2833">
        <v>2.12</v>
      </c>
      <c r="Q2833">
        <v>1.99</v>
      </c>
      <c r="R2833" t="s">
        <v>208</v>
      </c>
      <c r="S2833" t="s">
        <v>116</v>
      </c>
      <c r="T2833" t="s">
        <v>27</v>
      </c>
      <c r="U2833" t="s">
        <v>32</v>
      </c>
      <c r="V2833" t="s">
        <v>48</v>
      </c>
      <c r="W2833">
        <v>0.55000000000000004</v>
      </c>
    </row>
    <row r="2834" spans="1:23" x14ac:dyDescent="0.3">
      <c r="A2834" t="s">
        <v>1393</v>
      </c>
      <c r="B2834" t="s">
        <v>1394</v>
      </c>
      <c r="D2834" s="1">
        <v>39890</v>
      </c>
      <c r="E2834" s="1">
        <v>39892</v>
      </c>
      <c r="F2834" s="1" t="str">
        <f t="shared" si="190"/>
        <v>March</v>
      </c>
      <c r="G2834" s="1" t="str">
        <f t="shared" si="191"/>
        <v>2009</v>
      </c>
      <c r="H2834" s="2">
        <f t="shared" si="192"/>
        <v>2</v>
      </c>
      <c r="I2834" s="2" t="b">
        <f t="shared" si="193"/>
        <v>0</v>
      </c>
      <c r="J2834" t="s">
        <v>24</v>
      </c>
      <c r="K2834">
        <v>16</v>
      </c>
      <c r="L2834">
        <v>5403.75</v>
      </c>
      <c r="M2834">
        <v>0.08</v>
      </c>
      <c r="N2834" t="s">
        <v>25</v>
      </c>
      <c r="O2834">
        <v>103.83</v>
      </c>
      <c r="P2834">
        <v>355.98</v>
      </c>
      <c r="Q2834">
        <v>58.92</v>
      </c>
      <c r="R2834" t="s">
        <v>208</v>
      </c>
      <c r="S2834" t="s">
        <v>116</v>
      </c>
      <c r="T2834" t="s">
        <v>21</v>
      </c>
      <c r="U2834" t="s">
        <v>36</v>
      </c>
      <c r="V2834" t="s">
        <v>67</v>
      </c>
      <c r="W2834">
        <v>0.64</v>
      </c>
    </row>
    <row r="2835" spans="1:23" x14ac:dyDescent="0.3">
      <c r="A2835" t="s">
        <v>902</v>
      </c>
      <c r="B2835" t="s">
        <v>1395</v>
      </c>
      <c r="D2835" s="1">
        <v>40738</v>
      </c>
      <c r="E2835" s="1">
        <v>40740</v>
      </c>
      <c r="F2835" s="1" t="str">
        <f t="shared" si="190"/>
        <v>July</v>
      </c>
      <c r="G2835" s="1" t="str">
        <f t="shared" si="191"/>
        <v>2011</v>
      </c>
      <c r="H2835" s="2">
        <f t="shared" si="192"/>
        <v>2</v>
      </c>
      <c r="I2835" s="2" t="b">
        <f t="shared" si="193"/>
        <v>0</v>
      </c>
      <c r="J2835" t="s">
        <v>34</v>
      </c>
      <c r="K2835">
        <v>7</v>
      </c>
      <c r="L2835">
        <v>363.57</v>
      </c>
      <c r="M2835">
        <v>0.02</v>
      </c>
      <c r="N2835" t="s">
        <v>25</v>
      </c>
      <c r="O2835">
        <v>33.99</v>
      </c>
      <c r="P2835">
        <v>44.43</v>
      </c>
      <c r="Q2835">
        <v>46.59</v>
      </c>
      <c r="R2835" t="s">
        <v>208</v>
      </c>
      <c r="S2835" t="s">
        <v>116</v>
      </c>
      <c r="T2835" t="s">
        <v>31</v>
      </c>
      <c r="U2835" t="s">
        <v>36</v>
      </c>
      <c r="V2835" t="s">
        <v>55</v>
      </c>
      <c r="W2835">
        <v>0.67</v>
      </c>
    </row>
    <row r="2836" spans="1:23" x14ac:dyDescent="0.3">
      <c r="A2836" t="s">
        <v>996</v>
      </c>
      <c r="B2836" t="s">
        <v>1415</v>
      </c>
      <c r="D2836" s="1">
        <v>41042</v>
      </c>
      <c r="E2836" s="1">
        <v>41043</v>
      </c>
      <c r="F2836" s="1" t="str">
        <f t="shared" si="190"/>
        <v>May</v>
      </c>
      <c r="G2836" s="1" t="str">
        <f t="shared" si="191"/>
        <v>2012</v>
      </c>
      <c r="H2836" s="2">
        <f t="shared" si="192"/>
        <v>1</v>
      </c>
      <c r="I2836" s="2" t="b">
        <f t="shared" si="193"/>
        <v>0</v>
      </c>
      <c r="J2836" t="s">
        <v>24</v>
      </c>
      <c r="K2836">
        <v>36</v>
      </c>
      <c r="L2836">
        <v>305.62</v>
      </c>
      <c r="M2836">
        <v>0.1</v>
      </c>
      <c r="N2836" t="s">
        <v>18</v>
      </c>
      <c r="O2836">
        <v>-129.86000000000001</v>
      </c>
      <c r="P2836">
        <v>8.74</v>
      </c>
      <c r="Q2836">
        <v>8.2899999999999991</v>
      </c>
      <c r="R2836" t="s">
        <v>208</v>
      </c>
      <c r="S2836" t="s">
        <v>116</v>
      </c>
      <c r="T2836" t="s">
        <v>21</v>
      </c>
      <c r="U2836" t="s">
        <v>22</v>
      </c>
      <c r="V2836" t="s">
        <v>51</v>
      </c>
      <c r="W2836">
        <v>0.38</v>
      </c>
    </row>
    <row r="2837" spans="1:23" x14ac:dyDescent="0.3">
      <c r="A2837" t="s">
        <v>1448</v>
      </c>
      <c r="B2837" t="s">
        <v>1449</v>
      </c>
      <c r="D2837" s="1">
        <v>40834</v>
      </c>
      <c r="E2837" s="1">
        <v>40836</v>
      </c>
      <c r="F2837" s="1" t="str">
        <f t="shared" si="190"/>
        <v>October</v>
      </c>
      <c r="G2837" s="1" t="str">
        <f t="shared" si="191"/>
        <v>2011</v>
      </c>
      <c r="H2837" s="2">
        <f t="shared" si="192"/>
        <v>2</v>
      </c>
      <c r="I2837" s="2" t="b">
        <f t="shared" si="193"/>
        <v>0</v>
      </c>
      <c r="J2837" t="s">
        <v>24</v>
      </c>
      <c r="K2837">
        <v>46</v>
      </c>
      <c r="L2837">
        <v>157.87</v>
      </c>
      <c r="M2837">
        <v>0</v>
      </c>
      <c r="N2837" t="s">
        <v>18</v>
      </c>
      <c r="O2837">
        <v>-115.8</v>
      </c>
      <c r="P2837">
        <v>3.28</v>
      </c>
      <c r="Q2837">
        <v>3.97</v>
      </c>
      <c r="R2837" t="s">
        <v>208</v>
      </c>
      <c r="S2837" t="s">
        <v>116</v>
      </c>
      <c r="T2837" t="s">
        <v>31</v>
      </c>
      <c r="U2837" t="s">
        <v>22</v>
      </c>
      <c r="V2837" t="s">
        <v>60</v>
      </c>
      <c r="W2837">
        <v>0.56000000000000005</v>
      </c>
    </row>
    <row r="2838" spans="1:23" x14ac:dyDescent="0.3">
      <c r="A2838" t="s">
        <v>1356</v>
      </c>
      <c r="B2838" t="s">
        <v>1422</v>
      </c>
      <c r="D2838" s="1">
        <v>41084</v>
      </c>
      <c r="E2838" s="1">
        <v>41086</v>
      </c>
      <c r="F2838" s="1" t="str">
        <f t="shared" si="190"/>
        <v>June</v>
      </c>
      <c r="G2838" s="1" t="str">
        <f t="shared" si="191"/>
        <v>2012</v>
      </c>
      <c r="H2838" s="2">
        <f t="shared" si="192"/>
        <v>2</v>
      </c>
      <c r="I2838" s="2" t="b">
        <f t="shared" si="193"/>
        <v>0</v>
      </c>
      <c r="J2838" t="s">
        <v>34</v>
      </c>
      <c r="K2838">
        <v>4</v>
      </c>
      <c r="L2838">
        <v>1660.86</v>
      </c>
      <c r="M2838">
        <v>0.04</v>
      </c>
      <c r="N2838" t="s">
        <v>18</v>
      </c>
      <c r="O2838">
        <v>-164.59</v>
      </c>
      <c r="P2838">
        <v>415.88</v>
      </c>
      <c r="Q2838">
        <v>11.37</v>
      </c>
      <c r="R2838" t="s">
        <v>208</v>
      </c>
      <c r="S2838" t="s">
        <v>116</v>
      </c>
      <c r="T2838" t="s">
        <v>42</v>
      </c>
      <c r="U2838" t="s">
        <v>22</v>
      </c>
      <c r="V2838" t="s">
        <v>23</v>
      </c>
      <c r="W2838">
        <v>0.56999999999999995</v>
      </c>
    </row>
    <row r="2839" spans="1:23" x14ac:dyDescent="0.3">
      <c r="A2839" t="s">
        <v>900</v>
      </c>
      <c r="B2839" t="s">
        <v>1398</v>
      </c>
      <c r="D2839" s="1">
        <v>41133</v>
      </c>
      <c r="E2839" s="1">
        <v>41134</v>
      </c>
      <c r="F2839" s="1" t="str">
        <f t="shared" si="190"/>
        <v>August</v>
      </c>
      <c r="G2839" s="1" t="str">
        <f t="shared" si="191"/>
        <v>2012</v>
      </c>
      <c r="H2839" s="2">
        <f t="shared" si="192"/>
        <v>1</v>
      </c>
      <c r="I2839" s="2" t="b">
        <f t="shared" si="193"/>
        <v>0</v>
      </c>
      <c r="J2839" t="s">
        <v>24</v>
      </c>
      <c r="K2839">
        <v>22</v>
      </c>
      <c r="L2839">
        <v>9062.44</v>
      </c>
      <c r="M2839">
        <v>0.05</v>
      </c>
      <c r="N2839" t="s">
        <v>18</v>
      </c>
      <c r="O2839">
        <v>3858.28</v>
      </c>
      <c r="P2839">
        <v>420.98</v>
      </c>
      <c r="Q2839">
        <v>19.989999999999998</v>
      </c>
      <c r="R2839" t="s">
        <v>208</v>
      </c>
      <c r="S2839" t="s">
        <v>116</v>
      </c>
      <c r="T2839" t="s">
        <v>27</v>
      </c>
      <c r="U2839" t="s">
        <v>22</v>
      </c>
      <c r="V2839" t="s">
        <v>29</v>
      </c>
      <c r="W2839">
        <v>0.35</v>
      </c>
    </row>
    <row r="2840" spans="1:23" x14ac:dyDescent="0.3">
      <c r="A2840" t="s">
        <v>900</v>
      </c>
      <c r="B2840" t="s">
        <v>1398</v>
      </c>
      <c r="D2840" s="1">
        <v>41133</v>
      </c>
      <c r="E2840" s="1">
        <v>41134</v>
      </c>
      <c r="F2840" s="1" t="str">
        <f t="shared" si="190"/>
        <v>August</v>
      </c>
      <c r="G2840" s="1" t="str">
        <f t="shared" si="191"/>
        <v>2012</v>
      </c>
      <c r="H2840" s="2">
        <f t="shared" si="192"/>
        <v>1</v>
      </c>
      <c r="I2840" s="2" t="b">
        <f t="shared" si="193"/>
        <v>0</v>
      </c>
      <c r="J2840" t="s">
        <v>24</v>
      </c>
      <c r="K2840">
        <v>49</v>
      </c>
      <c r="L2840">
        <v>1662.57</v>
      </c>
      <c r="M2840">
        <v>0.1</v>
      </c>
      <c r="N2840" t="s">
        <v>18</v>
      </c>
      <c r="O2840">
        <v>674.99</v>
      </c>
      <c r="P2840">
        <v>37.700000000000003</v>
      </c>
      <c r="Q2840">
        <v>2.99</v>
      </c>
      <c r="R2840" t="s">
        <v>208</v>
      </c>
      <c r="S2840" t="s">
        <v>116</v>
      </c>
      <c r="T2840" t="s">
        <v>27</v>
      </c>
      <c r="U2840" t="s">
        <v>22</v>
      </c>
      <c r="V2840" t="s">
        <v>29</v>
      </c>
      <c r="W2840">
        <v>0.35</v>
      </c>
    </row>
    <row r="2841" spans="1:23" x14ac:dyDescent="0.3">
      <c r="A2841" t="s">
        <v>1354</v>
      </c>
      <c r="B2841" t="s">
        <v>1355</v>
      </c>
      <c r="D2841" s="1">
        <v>40467</v>
      </c>
      <c r="E2841" s="1">
        <v>40468</v>
      </c>
      <c r="F2841" s="1" t="str">
        <f t="shared" si="190"/>
        <v>October</v>
      </c>
      <c r="G2841" s="1" t="str">
        <f t="shared" si="191"/>
        <v>2010</v>
      </c>
      <c r="H2841" s="2">
        <f t="shared" si="192"/>
        <v>1</v>
      </c>
      <c r="I2841" s="2" t="b">
        <f t="shared" si="193"/>
        <v>0</v>
      </c>
      <c r="J2841" t="s">
        <v>34</v>
      </c>
      <c r="K2841">
        <v>3</v>
      </c>
      <c r="L2841">
        <v>173.33</v>
      </c>
      <c r="M2841">
        <v>0.09</v>
      </c>
      <c r="N2841" t="s">
        <v>18</v>
      </c>
      <c r="O2841">
        <v>-121.39</v>
      </c>
      <c r="P2841">
        <v>52.99</v>
      </c>
      <c r="Q2841">
        <v>19.989999999999998</v>
      </c>
      <c r="R2841" t="s">
        <v>208</v>
      </c>
      <c r="S2841" t="s">
        <v>116</v>
      </c>
      <c r="T2841" t="s">
        <v>42</v>
      </c>
      <c r="U2841" t="s">
        <v>22</v>
      </c>
      <c r="V2841" t="s">
        <v>23</v>
      </c>
      <c r="W2841">
        <v>0.81</v>
      </c>
    </row>
    <row r="2842" spans="1:23" x14ac:dyDescent="0.3">
      <c r="A2842" t="s">
        <v>1240</v>
      </c>
      <c r="B2842" t="s">
        <v>1399</v>
      </c>
      <c r="D2842" s="1">
        <v>39986</v>
      </c>
      <c r="E2842" s="1">
        <v>39991</v>
      </c>
      <c r="F2842" s="1" t="str">
        <f t="shared" si="190"/>
        <v>June</v>
      </c>
      <c r="G2842" s="1" t="str">
        <f t="shared" si="191"/>
        <v>2009</v>
      </c>
      <c r="H2842" s="2">
        <f t="shared" si="192"/>
        <v>5</v>
      </c>
      <c r="I2842" s="2" t="b">
        <f t="shared" si="193"/>
        <v>0</v>
      </c>
      <c r="J2842" t="s">
        <v>17</v>
      </c>
      <c r="K2842">
        <v>23</v>
      </c>
      <c r="L2842">
        <v>2433.5500000000002</v>
      </c>
      <c r="M2842">
        <v>0.05</v>
      </c>
      <c r="N2842" t="s">
        <v>18</v>
      </c>
      <c r="O2842">
        <v>355.93</v>
      </c>
      <c r="P2842">
        <v>125.99</v>
      </c>
      <c r="Q2842">
        <v>8.08</v>
      </c>
      <c r="R2842" t="s">
        <v>208</v>
      </c>
      <c r="S2842" t="s">
        <v>116</v>
      </c>
      <c r="T2842" t="s">
        <v>21</v>
      </c>
      <c r="U2842" t="s">
        <v>32</v>
      </c>
      <c r="V2842" t="s">
        <v>33</v>
      </c>
      <c r="W2842">
        <v>0.56999999999999995</v>
      </c>
    </row>
    <row r="2843" spans="1:23" x14ac:dyDescent="0.3">
      <c r="A2843" t="s">
        <v>992</v>
      </c>
      <c r="B2843" t="s">
        <v>1098</v>
      </c>
      <c r="D2843" s="1">
        <v>40209</v>
      </c>
      <c r="E2843" s="1">
        <v>40210</v>
      </c>
      <c r="F2843" s="1" t="str">
        <f t="shared" si="190"/>
        <v>February</v>
      </c>
      <c r="G2843" s="1" t="str">
        <f t="shared" si="191"/>
        <v>2010</v>
      </c>
      <c r="H2843" s="2">
        <f t="shared" si="192"/>
        <v>1</v>
      </c>
      <c r="I2843" s="2" t="b">
        <f t="shared" si="193"/>
        <v>0</v>
      </c>
      <c r="J2843" t="s">
        <v>44</v>
      </c>
      <c r="K2843">
        <v>50</v>
      </c>
      <c r="L2843">
        <v>3872.38</v>
      </c>
      <c r="M2843">
        <v>0.1</v>
      </c>
      <c r="N2843" t="s">
        <v>18</v>
      </c>
      <c r="O2843">
        <v>1110.3499999999999</v>
      </c>
      <c r="P2843">
        <v>83.93</v>
      </c>
      <c r="Q2843">
        <v>19.989999999999998</v>
      </c>
      <c r="R2843" t="s">
        <v>208</v>
      </c>
      <c r="S2843" t="s">
        <v>116</v>
      </c>
      <c r="T2843" t="s">
        <v>31</v>
      </c>
      <c r="U2843" t="s">
        <v>22</v>
      </c>
      <c r="V2843" t="s">
        <v>51</v>
      </c>
      <c r="W2843">
        <v>0.38</v>
      </c>
    </row>
    <row r="2844" spans="1:23" x14ac:dyDescent="0.3">
      <c r="A2844" t="s">
        <v>1391</v>
      </c>
      <c r="B2844" t="s">
        <v>1049</v>
      </c>
      <c r="D2844" s="1">
        <v>39979</v>
      </c>
      <c r="E2844" s="1">
        <v>39981</v>
      </c>
      <c r="F2844" s="1" t="str">
        <f t="shared" si="190"/>
        <v>June</v>
      </c>
      <c r="G2844" s="1" t="str">
        <f t="shared" si="191"/>
        <v>2009</v>
      </c>
      <c r="H2844" s="2">
        <f t="shared" si="192"/>
        <v>2</v>
      </c>
      <c r="I2844" s="2" t="b">
        <f t="shared" si="193"/>
        <v>0</v>
      </c>
      <c r="J2844" t="s">
        <v>52</v>
      </c>
      <c r="K2844">
        <v>14</v>
      </c>
      <c r="L2844">
        <v>78.44</v>
      </c>
      <c r="M2844">
        <v>0.09</v>
      </c>
      <c r="N2844" t="s">
        <v>18</v>
      </c>
      <c r="O2844">
        <v>11.02</v>
      </c>
      <c r="P2844">
        <v>5.98</v>
      </c>
      <c r="Q2844">
        <v>1.49</v>
      </c>
      <c r="R2844" t="s">
        <v>208</v>
      </c>
      <c r="S2844" t="s">
        <v>116</v>
      </c>
      <c r="T2844" t="s">
        <v>42</v>
      </c>
      <c r="U2844" t="s">
        <v>22</v>
      </c>
      <c r="V2844" t="s">
        <v>29</v>
      </c>
      <c r="W2844">
        <v>0.39</v>
      </c>
    </row>
    <row r="2845" spans="1:23" x14ac:dyDescent="0.3">
      <c r="A2845" t="s">
        <v>1391</v>
      </c>
      <c r="B2845" t="s">
        <v>1049</v>
      </c>
      <c r="D2845" s="1">
        <v>40863</v>
      </c>
      <c r="E2845" s="1">
        <v>40864</v>
      </c>
      <c r="F2845" s="1" t="str">
        <f t="shared" si="190"/>
        <v>November</v>
      </c>
      <c r="G2845" s="1" t="str">
        <f t="shared" si="191"/>
        <v>2011</v>
      </c>
      <c r="H2845" s="2">
        <f t="shared" si="192"/>
        <v>1</v>
      </c>
      <c r="I2845" s="2" t="b">
        <f t="shared" si="193"/>
        <v>0</v>
      </c>
      <c r="J2845" t="s">
        <v>24</v>
      </c>
      <c r="K2845">
        <v>48</v>
      </c>
      <c r="L2845">
        <v>257.75</v>
      </c>
      <c r="M2845">
        <v>0.02</v>
      </c>
      <c r="N2845" t="s">
        <v>18</v>
      </c>
      <c r="O2845">
        <v>-66.260000000000005</v>
      </c>
      <c r="P2845">
        <v>4.9800000000000004</v>
      </c>
      <c r="Q2845">
        <v>4.75</v>
      </c>
      <c r="R2845" t="s">
        <v>208</v>
      </c>
      <c r="S2845" t="s">
        <v>116</v>
      </c>
      <c r="T2845" t="s">
        <v>31</v>
      </c>
      <c r="U2845" t="s">
        <v>22</v>
      </c>
      <c r="V2845" t="s">
        <v>43</v>
      </c>
      <c r="W2845">
        <v>0.36</v>
      </c>
    </row>
    <row r="2846" spans="1:23" x14ac:dyDescent="0.3">
      <c r="A2846" t="s">
        <v>1391</v>
      </c>
      <c r="B2846" t="s">
        <v>1049</v>
      </c>
      <c r="D2846" s="1">
        <v>40863</v>
      </c>
      <c r="E2846" s="1">
        <v>40864</v>
      </c>
      <c r="F2846" s="1" t="str">
        <f t="shared" si="190"/>
        <v>November</v>
      </c>
      <c r="G2846" s="1" t="str">
        <f t="shared" si="191"/>
        <v>2011</v>
      </c>
      <c r="H2846" s="2">
        <f t="shared" si="192"/>
        <v>1</v>
      </c>
      <c r="I2846" s="2" t="b">
        <f t="shared" si="193"/>
        <v>0</v>
      </c>
      <c r="J2846" t="s">
        <v>24</v>
      </c>
      <c r="K2846">
        <v>48</v>
      </c>
      <c r="L2846">
        <v>5139.8819999999996</v>
      </c>
      <c r="M2846">
        <v>0.01</v>
      </c>
      <c r="N2846" t="s">
        <v>18</v>
      </c>
      <c r="O2846">
        <v>1275.67</v>
      </c>
      <c r="P2846">
        <v>125.99</v>
      </c>
      <c r="Q2846">
        <v>8.99</v>
      </c>
      <c r="R2846" t="s">
        <v>208</v>
      </c>
      <c r="S2846" t="s">
        <v>116</v>
      </c>
      <c r="T2846" t="s">
        <v>31</v>
      </c>
      <c r="U2846" t="s">
        <v>32</v>
      </c>
      <c r="V2846" t="s">
        <v>33</v>
      </c>
      <c r="W2846">
        <v>0.59</v>
      </c>
    </row>
    <row r="2847" spans="1:23" x14ac:dyDescent="0.3">
      <c r="A2847" t="s">
        <v>1026</v>
      </c>
      <c r="B2847" t="s">
        <v>1145</v>
      </c>
      <c r="D2847" s="1">
        <v>40898</v>
      </c>
      <c r="E2847" s="1">
        <v>40899</v>
      </c>
      <c r="F2847" s="1" t="str">
        <f t="shared" si="190"/>
        <v>December</v>
      </c>
      <c r="G2847" s="1" t="str">
        <f t="shared" si="191"/>
        <v>2011</v>
      </c>
      <c r="H2847" s="2">
        <f t="shared" si="192"/>
        <v>1</v>
      </c>
      <c r="I2847" s="2" t="b">
        <f t="shared" si="193"/>
        <v>0</v>
      </c>
      <c r="J2847" t="s">
        <v>34</v>
      </c>
      <c r="K2847">
        <v>28</v>
      </c>
      <c r="L2847">
        <v>229.43</v>
      </c>
      <c r="M2847">
        <v>0.08</v>
      </c>
      <c r="N2847" t="s">
        <v>39</v>
      </c>
      <c r="O2847">
        <v>61.09</v>
      </c>
      <c r="P2847">
        <v>7.78</v>
      </c>
      <c r="Q2847">
        <v>2.5</v>
      </c>
      <c r="R2847" t="s">
        <v>208</v>
      </c>
      <c r="S2847" t="s">
        <v>116</v>
      </c>
      <c r="T2847" t="s">
        <v>21</v>
      </c>
      <c r="U2847" t="s">
        <v>22</v>
      </c>
      <c r="V2847" t="s">
        <v>51</v>
      </c>
      <c r="W2847">
        <v>0.38</v>
      </c>
    </row>
    <row r="2848" spans="1:23" x14ac:dyDescent="0.3">
      <c r="A2848" t="s">
        <v>1138</v>
      </c>
      <c r="B2848" t="s">
        <v>1232</v>
      </c>
      <c r="D2848" s="1">
        <v>40722</v>
      </c>
      <c r="E2848" s="1">
        <v>40726</v>
      </c>
      <c r="F2848" s="1" t="str">
        <f t="shared" si="190"/>
        <v>July</v>
      </c>
      <c r="G2848" s="1" t="str">
        <f t="shared" si="191"/>
        <v>2011</v>
      </c>
      <c r="H2848" s="2">
        <f t="shared" si="192"/>
        <v>4</v>
      </c>
      <c r="I2848" s="2" t="b">
        <f t="shared" si="193"/>
        <v>0</v>
      </c>
      <c r="J2848" t="s">
        <v>17</v>
      </c>
      <c r="K2848">
        <v>36</v>
      </c>
      <c r="L2848">
        <v>123.13</v>
      </c>
      <c r="M2848">
        <v>0.05</v>
      </c>
      <c r="N2848" t="s">
        <v>39</v>
      </c>
      <c r="O2848">
        <v>20.57</v>
      </c>
      <c r="P2848">
        <v>3.29</v>
      </c>
      <c r="Q2848">
        <v>1.35</v>
      </c>
      <c r="R2848" t="s">
        <v>208</v>
      </c>
      <c r="S2848" t="s">
        <v>116</v>
      </c>
      <c r="T2848" t="s">
        <v>31</v>
      </c>
      <c r="U2848" t="s">
        <v>22</v>
      </c>
      <c r="V2848" t="s">
        <v>46</v>
      </c>
      <c r="W2848">
        <v>0.4</v>
      </c>
    </row>
    <row r="2849" spans="1:23" x14ac:dyDescent="0.3">
      <c r="A2849" t="s">
        <v>1450</v>
      </c>
      <c r="B2849" t="s">
        <v>1451</v>
      </c>
      <c r="D2849" s="1">
        <v>40039</v>
      </c>
      <c r="E2849" s="1">
        <v>40040</v>
      </c>
      <c r="F2849" s="1" t="str">
        <f t="shared" si="190"/>
        <v>August</v>
      </c>
      <c r="G2849" s="1" t="str">
        <f t="shared" si="191"/>
        <v>2009</v>
      </c>
      <c r="H2849" s="2">
        <f t="shared" si="192"/>
        <v>1</v>
      </c>
      <c r="I2849" s="2" t="b">
        <f t="shared" si="193"/>
        <v>0</v>
      </c>
      <c r="J2849" t="s">
        <v>24</v>
      </c>
      <c r="K2849">
        <v>15</v>
      </c>
      <c r="L2849">
        <v>2172.5149999999999</v>
      </c>
      <c r="M2849">
        <v>0.06</v>
      </c>
      <c r="N2849" t="s">
        <v>18</v>
      </c>
      <c r="O2849">
        <v>32.75</v>
      </c>
      <c r="P2849">
        <v>175.99</v>
      </c>
      <c r="Q2849">
        <v>8.99</v>
      </c>
      <c r="R2849" t="s">
        <v>208</v>
      </c>
      <c r="S2849" t="s">
        <v>116</v>
      </c>
      <c r="T2849" t="s">
        <v>27</v>
      </c>
      <c r="U2849" t="s">
        <v>32</v>
      </c>
      <c r="V2849" t="s">
        <v>33</v>
      </c>
      <c r="W2849">
        <v>0.56999999999999995</v>
      </c>
    </row>
    <row r="2850" spans="1:23" x14ac:dyDescent="0.3">
      <c r="A2850" t="s">
        <v>1016</v>
      </c>
      <c r="B2850" t="s">
        <v>1276</v>
      </c>
      <c r="D2850" s="1">
        <v>40913</v>
      </c>
      <c r="E2850" s="1">
        <v>40914</v>
      </c>
      <c r="F2850" s="1" t="str">
        <f t="shared" si="190"/>
        <v>January</v>
      </c>
      <c r="G2850" s="1" t="str">
        <f t="shared" si="191"/>
        <v>2012</v>
      </c>
      <c r="H2850" s="2">
        <f t="shared" si="192"/>
        <v>1</v>
      </c>
      <c r="I2850" s="2" t="b">
        <f t="shared" si="193"/>
        <v>0</v>
      </c>
      <c r="J2850" t="s">
        <v>44</v>
      </c>
      <c r="K2850">
        <v>28</v>
      </c>
      <c r="L2850">
        <v>2160.27</v>
      </c>
      <c r="M2850">
        <v>0.09</v>
      </c>
      <c r="N2850" t="s">
        <v>18</v>
      </c>
      <c r="O2850">
        <v>-818.32</v>
      </c>
      <c r="P2850">
        <v>80.98</v>
      </c>
      <c r="Q2850">
        <v>35</v>
      </c>
      <c r="R2850" t="s">
        <v>208</v>
      </c>
      <c r="S2850" t="s">
        <v>116</v>
      </c>
      <c r="T2850" t="s">
        <v>31</v>
      </c>
      <c r="U2850" t="s">
        <v>22</v>
      </c>
      <c r="V2850" t="s">
        <v>23</v>
      </c>
      <c r="W2850">
        <v>0.81</v>
      </c>
    </row>
    <row r="2851" spans="1:23" x14ac:dyDescent="0.3">
      <c r="A2851" t="s">
        <v>1175</v>
      </c>
      <c r="B2851" t="s">
        <v>1400</v>
      </c>
      <c r="D2851" s="1">
        <v>41144</v>
      </c>
      <c r="E2851" s="1">
        <v>41145</v>
      </c>
      <c r="F2851" s="1" t="str">
        <f t="shared" si="190"/>
        <v>August</v>
      </c>
      <c r="G2851" s="1" t="str">
        <f t="shared" si="191"/>
        <v>2012</v>
      </c>
      <c r="H2851" s="2">
        <f t="shared" si="192"/>
        <v>1</v>
      </c>
      <c r="I2851" s="2" t="b">
        <f t="shared" si="193"/>
        <v>0</v>
      </c>
      <c r="J2851" t="s">
        <v>44</v>
      </c>
      <c r="K2851">
        <v>46</v>
      </c>
      <c r="L2851">
        <v>134.41999999999999</v>
      </c>
      <c r="M2851">
        <v>0.05</v>
      </c>
      <c r="N2851" t="s">
        <v>18</v>
      </c>
      <c r="O2851">
        <v>9.34</v>
      </c>
      <c r="P2851">
        <v>2.88</v>
      </c>
      <c r="Q2851">
        <v>1.01</v>
      </c>
      <c r="R2851" t="s">
        <v>208</v>
      </c>
      <c r="S2851" t="s">
        <v>116</v>
      </c>
      <c r="T2851" t="s">
        <v>42</v>
      </c>
      <c r="U2851" t="s">
        <v>22</v>
      </c>
      <c r="V2851" t="s">
        <v>60</v>
      </c>
      <c r="W2851">
        <v>0.55000000000000004</v>
      </c>
    </row>
    <row r="2852" spans="1:23" x14ac:dyDescent="0.3">
      <c r="A2852" t="s">
        <v>1175</v>
      </c>
      <c r="B2852" t="s">
        <v>1400</v>
      </c>
      <c r="D2852" s="1">
        <v>40944</v>
      </c>
      <c r="E2852" s="1">
        <v>40946</v>
      </c>
      <c r="F2852" s="1" t="str">
        <f t="shared" si="190"/>
        <v>February</v>
      </c>
      <c r="G2852" s="1" t="str">
        <f t="shared" si="191"/>
        <v>2012</v>
      </c>
      <c r="H2852" s="2">
        <f t="shared" si="192"/>
        <v>2</v>
      </c>
      <c r="I2852" s="2" t="b">
        <f t="shared" si="193"/>
        <v>0</v>
      </c>
      <c r="J2852" t="s">
        <v>34</v>
      </c>
      <c r="K2852">
        <v>40</v>
      </c>
      <c r="L2852">
        <v>3028.86</v>
      </c>
      <c r="M2852">
        <v>0.04</v>
      </c>
      <c r="N2852" t="s">
        <v>18</v>
      </c>
      <c r="O2852">
        <v>-2595.65</v>
      </c>
      <c r="P2852">
        <v>71.37</v>
      </c>
      <c r="Q2852">
        <v>69</v>
      </c>
      <c r="R2852" t="s">
        <v>208</v>
      </c>
      <c r="S2852" t="s">
        <v>116</v>
      </c>
      <c r="T2852" t="s">
        <v>27</v>
      </c>
      <c r="U2852" t="s">
        <v>36</v>
      </c>
      <c r="V2852" t="s">
        <v>55</v>
      </c>
      <c r="W2852">
        <v>0.68</v>
      </c>
    </row>
    <row r="2853" spans="1:23" x14ac:dyDescent="0.3">
      <c r="A2853" t="s">
        <v>1448</v>
      </c>
      <c r="B2853" t="s">
        <v>1449</v>
      </c>
      <c r="D2853" s="1">
        <v>39960</v>
      </c>
      <c r="E2853" s="1">
        <v>39962</v>
      </c>
      <c r="F2853" s="1" t="str">
        <f t="shared" si="190"/>
        <v>May</v>
      </c>
      <c r="G2853" s="1" t="str">
        <f t="shared" si="191"/>
        <v>2009</v>
      </c>
      <c r="H2853" s="2">
        <f t="shared" si="192"/>
        <v>2</v>
      </c>
      <c r="I2853" s="2" t="b">
        <f t="shared" si="193"/>
        <v>0</v>
      </c>
      <c r="J2853" t="s">
        <v>34</v>
      </c>
      <c r="K2853">
        <v>26</v>
      </c>
      <c r="L2853">
        <v>149.69999999999999</v>
      </c>
      <c r="M2853">
        <v>0.05</v>
      </c>
      <c r="N2853" t="s">
        <v>39</v>
      </c>
      <c r="O2853">
        <v>-132.63</v>
      </c>
      <c r="P2853">
        <v>5.4</v>
      </c>
      <c r="Q2853">
        <v>7.78</v>
      </c>
      <c r="R2853" t="s">
        <v>208</v>
      </c>
      <c r="S2853" t="s">
        <v>116</v>
      </c>
      <c r="T2853" t="s">
        <v>31</v>
      </c>
      <c r="U2853" t="s">
        <v>22</v>
      </c>
      <c r="V2853" t="s">
        <v>29</v>
      </c>
      <c r="W2853">
        <v>0.37</v>
      </c>
    </row>
    <row r="2854" spans="1:23" x14ac:dyDescent="0.3">
      <c r="A2854" t="s">
        <v>1354</v>
      </c>
      <c r="B2854" t="s">
        <v>1355</v>
      </c>
      <c r="D2854" s="1">
        <v>40422</v>
      </c>
      <c r="E2854" s="1">
        <v>40427</v>
      </c>
      <c r="F2854" s="1" t="str">
        <f t="shared" si="190"/>
        <v>September</v>
      </c>
      <c r="G2854" s="1" t="str">
        <f t="shared" si="191"/>
        <v>2010</v>
      </c>
      <c r="H2854" s="2">
        <f t="shared" si="192"/>
        <v>5</v>
      </c>
      <c r="I2854" s="2" t="b">
        <f t="shared" si="193"/>
        <v>0</v>
      </c>
      <c r="J2854" t="s">
        <v>17</v>
      </c>
      <c r="K2854">
        <v>5</v>
      </c>
      <c r="L2854">
        <v>284.67349999999999</v>
      </c>
      <c r="M2854">
        <v>0.04</v>
      </c>
      <c r="N2854" t="s">
        <v>39</v>
      </c>
      <c r="O2854">
        <v>-247.24</v>
      </c>
      <c r="P2854">
        <v>65.989999999999995</v>
      </c>
      <c r="Q2854">
        <v>8.99</v>
      </c>
      <c r="R2854" t="s">
        <v>208</v>
      </c>
      <c r="S2854" t="s">
        <v>116</v>
      </c>
      <c r="T2854" t="s">
        <v>42</v>
      </c>
      <c r="U2854" t="s">
        <v>32</v>
      </c>
      <c r="V2854" t="s">
        <v>33</v>
      </c>
      <c r="W2854">
        <v>0.56000000000000005</v>
      </c>
    </row>
    <row r="2855" spans="1:23" x14ac:dyDescent="0.3">
      <c r="A2855" t="s">
        <v>1452</v>
      </c>
      <c r="B2855" t="s">
        <v>1453</v>
      </c>
      <c r="D2855" s="1">
        <v>41126</v>
      </c>
      <c r="E2855" s="1">
        <v>41126</v>
      </c>
      <c r="F2855" s="1" t="str">
        <f t="shared" si="190"/>
        <v>August</v>
      </c>
      <c r="G2855" s="1" t="str">
        <f t="shared" si="191"/>
        <v>2012</v>
      </c>
      <c r="H2855" s="2">
        <f t="shared" si="192"/>
        <v>0</v>
      </c>
      <c r="I2855" s="2" t="str">
        <f t="shared" si="193"/>
        <v>FREE DELIVERY</v>
      </c>
      <c r="J2855" t="s">
        <v>24</v>
      </c>
      <c r="K2855">
        <v>6</v>
      </c>
      <c r="L2855">
        <v>751.71</v>
      </c>
      <c r="M2855">
        <v>0.09</v>
      </c>
      <c r="N2855" t="s">
        <v>18</v>
      </c>
      <c r="O2855">
        <v>50.83</v>
      </c>
      <c r="P2855">
        <v>131.12</v>
      </c>
      <c r="Q2855">
        <v>0.99</v>
      </c>
      <c r="R2855" t="s">
        <v>208</v>
      </c>
      <c r="S2855" t="s">
        <v>116</v>
      </c>
      <c r="T2855" t="s">
        <v>31</v>
      </c>
      <c r="U2855" t="s">
        <v>22</v>
      </c>
      <c r="V2855" t="s">
        <v>28</v>
      </c>
      <c r="W2855">
        <v>0.55000000000000004</v>
      </c>
    </row>
    <row r="2856" spans="1:23" x14ac:dyDescent="0.3">
      <c r="A2856" t="s">
        <v>996</v>
      </c>
      <c r="B2856" t="s">
        <v>1415</v>
      </c>
      <c r="D2856" s="1">
        <v>40375</v>
      </c>
      <c r="E2856" s="1">
        <v>40377</v>
      </c>
      <c r="F2856" s="1" t="str">
        <f t="shared" si="190"/>
        <v>July</v>
      </c>
      <c r="G2856" s="1" t="str">
        <f t="shared" si="191"/>
        <v>2010</v>
      </c>
      <c r="H2856" s="2">
        <f t="shared" si="192"/>
        <v>2</v>
      </c>
      <c r="I2856" s="2" t="b">
        <f t="shared" si="193"/>
        <v>0</v>
      </c>
      <c r="J2856" t="s">
        <v>44</v>
      </c>
      <c r="K2856">
        <v>35</v>
      </c>
      <c r="L2856">
        <v>5311.973</v>
      </c>
      <c r="M2856">
        <v>0.02</v>
      </c>
      <c r="N2856" t="s">
        <v>18</v>
      </c>
      <c r="O2856">
        <v>1142.08</v>
      </c>
      <c r="P2856">
        <v>179.99</v>
      </c>
      <c r="Q2856">
        <v>13.99</v>
      </c>
      <c r="R2856" t="s">
        <v>208</v>
      </c>
      <c r="S2856" t="s">
        <v>116</v>
      </c>
      <c r="T2856" t="s">
        <v>21</v>
      </c>
      <c r="U2856" t="s">
        <v>32</v>
      </c>
      <c r="V2856" t="s">
        <v>33</v>
      </c>
      <c r="W2856">
        <v>0.56999999999999995</v>
      </c>
    </row>
    <row r="2857" spans="1:23" x14ac:dyDescent="0.3">
      <c r="A2857" t="s">
        <v>996</v>
      </c>
      <c r="B2857" t="s">
        <v>1415</v>
      </c>
      <c r="D2857" s="1">
        <v>40375</v>
      </c>
      <c r="E2857" s="1">
        <v>40376</v>
      </c>
      <c r="F2857" s="1" t="str">
        <f t="shared" si="190"/>
        <v>July</v>
      </c>
      <c r="G2857" s="1" t="str">
        <f t="shared" si="191"/>
        <v>2010</v>
      </c>
      <c r="H2857" s="2">
        <f t="shared" si="192"/>
        <v>1</v>
      </c>
      <c r="I2857" s="2" t="b">
        <f t="shared" si="193"/>
        <v>0</v>
      </c>
      <c r="J2857" t="s">
        <v>44</v>
      </c>
      <c r="K2857">
        <v>19</v>
      </c>
      <c r="L2857">
        <v>1061.905</v>
      </c>
      <c r="M2857">
        <v>0.06</v>
      </c>
      <c r="N2857" t="s">
        <v>18</v>
      </c>
      <c r="O2857">
        <v>152.75</v>
      </c>
      <c r="P2857">
        <v>65.989999999999995</v>
      </c>
      <c r="Q2857">
        <v>2.5</v>
      </c>
      <c r="R2857" t="s">
        <v>208</v>
      </c>
      <c r="S2857" t="s">
        <v>116</v>
      </c>
      <c r="T2857" t="s">
        <v>21</v>
      </c>
      <c r="U2857" t="s">
        <v>32</v>
      </c>
      <c r="V2857" t="s">
        <v>33</v>
      </c>
      <c r="W2857">
        <v>0.56000000000000005</v>
      </c>
    </row>
    <row r="2858" spans="1:23" x14ac:dyDescent="0.3">
      <c r="A2858" t="s">
        <v>996</v>
      </c>
      <c r="B2858" t="s">
        <v>1415</v>
      </c>
      <c r="D2858" s="1">
        <v>40375</v>
      </c>
      <c r="E2858" s="1">
        <v>40377</v>
      </c>
      <c r="F2858" s="1" t="str">
        <f t="shared" si="190"/>
        <v>July</v>
      </c>
      <c r="G2858" s="1" t="str">
        <f t="shared" si="191"/>
        <v>2010</v>
      </c>
      <c r="H2858" s="2">
        <f t="shared" si="192"/>
        <v>2</v>
      </c>
      <c r="I2858" s="2" t="b">
        <f t="shared" si="193"/>
        <v>0</v>
      </c>
      <c r="J2858" t="s">
        <v>44</v>
      </c>
      <c r="K2858">
        <v>48</v>
      </c>
      <c r="L2858">
        <v>1631.04</v>
      </c>
      <c r="M2858">
        <v>0</v>
      </c>
      <c r="N2858" t="s">
        <v>18</v>
      </c>
      <c r="O2858">
        <v>665.63</v>
      </c>
      <c r="P2858">
        <v>33.979999999999997</v>
      </c>
      <c r="Q2858">
        <v>1.99</v>
      </c>
      <c r="R2858" t="s">
        <v>208</v>
      </c>
      <c r="S2858" t="s">
        <v>116</v>
      </c>
      <c r="T2858" t="s">
        <v>21</v>
      </c>
      <c r="U2858" t="s">
        <v>32</v>
      </c>
      <c r="V2858" t="s">
        <v>48</v>
      </c>
      <c r="W2858">
        <v>0.45</v>
      </c>
    </row>
    <row r="2859" spans="1:23" x14ac:dyDescent="0.3">
      <c r="A2859" t="s">
        <v>1045</v>
      </c>
      <c r="B2859" t="s">
        <v>1397</v>
      </c>
      <c r="D2859" s="1">
        <v>40885</v>
      </c>
      <c r="E2859" s="1">
        <v>40887</v>
      </c>
      <c r="F2859" s="1" t="str">
        <f t="shared" si="190"/>
        <v>December</v>
      </c>
      <c r="G2859" s="1" t="str">
        <f t="shared" si="191"/>
        <v>2011</v>
      </c>
      <c r="H2859" s="2">
        <f t="shared" si="192"/>
        <v>2</v>
      </c>
      <c r="I2859" s="2" t="b">
        <f t="shared" si="193"/>
        <v>0</v>
      </c>
      <c r="J2859" t="s">
        <v>44</v>
      </c>
      <c r="K2859">
        <v>11</v>
      </c>
      <c r="L2859">
        <v>183.32</v>
      </c>
      <c r="M2859">
        <v>0.04</v>
      </c>
      <c r="N2859" t="s">
        <v>18</v>
      </c>
      <c r="O2859">
        <v>-61.1</v>
      </c>
      <c r="P2859">
        <v>15.99</v>
      </c>
      <c r="Q2859">
        <v>9.4</v>
      </c>
      <c r="R2859" t="s">
        <v>208</v>
      </c>
      <c r="S2859" t="s">
        <v>116</v>
      </c>
      <c r="T2859" t="s">
        <v>27</v>
      </c>
      <c r="U2859" t="s">
        <v>32</v>
      </c>
      <c r="V2859" t="s">
        <v>94</v>
      </c>
      <c r="W2859">
        <v>0.49</v>
      </c>
    </row>
    <row r="2860" spans="1:23" x14ac:dyDescent="0.3">
      <c r="A2860" t="s">
        <v>1352</v>
      </c>
      <c r="B2860" t="s">
        <v>1431</v>
      </c>
      <c r="D2860" s="1">
        <v>39832</v>
      </c>
      <c r="E2860" s="1">
        <v>39834</v>
      </c>
      <c r="F2860" s="1" t="str">
        <f t="shared" si="190"/>
        <v>January</v>
      </c>
      <c r="G2860" s="1" t="str">
        <f t="shared" si="191"/>
        <v>2009</v>
      </c>
      <c r="H2860" s="2">
        <f t="shared" si="192"/>
        <v>2</v>
      </c>
      <c r="I2860" s="2" t="b">
        <f t="shared" si="193"/>
        <v>0</v>
      </c>
      <c r="J2860" t="s">
        <v>52</v>
      </c>
      <c r="K2860">
        <v>5</v>
      </c>
      <c r="L2860">
        <v>98.66</v>
      </c>
      <c r="M2860">
        <v>0.1</v>
      </c>
      <c r="N2860" t="s">
        <v>18</v>
      </c>
      <c r="O2860">
        <v>-19.52</v>
      </c>
      <c r="P2860">
        <v>18.97</v>
      </c>
      <c r="Q2860">
        <v>9.0299999999999994</v>
      </c>
      <c r="R2860" t="s">
        <v>208</v>
      </c>
      <c r="S2860" t="s">
        <v>116</v>
      </c>
      <c r="T2860" t="s">
        <v>27</v>
      </c>
      <c r="U2860" t="s">
        <v>22</v>
      </c>
      <c r="V2860" t="s">
        <v>43</v>
      </c>
      <c r="W2860">
        <v>0.37</v>
      </c>
    </row>
    <row r="2861" spans="1:23" x14ac:dyDescent="0.3">
      <c r="A2861" t="s">
        <v>1389</v>
      </c>
      <c r="B2861" t="s">
        <v>1390</v>
      </c>
      <c r="D2861" s="1">
        <v>41119</v>
      </c>
      <c r="E2861" s="1">
        <v>41121</v>
      </c>
      <c r="F2861" s="1" t="str">
        <f t="shared" si="190"/>
        <v>July</v>
      </c>
      <c r="G2861" s="1" t="str">
        <f t="shared" si="191"/>
        <v>2012</v>
      </c>
      <c r="H2861" s="2">
        <f t="shared" si="192"/>
        <v>2</v>
      </c>
      <c r="I2861" s="2" t="b">
        <f t="shared" si="193"/>
        <v>0</v>
      </c>
      <c r="J2861" t="s">
        <v>24</v>
      </c>
      <c r="K2861">
        <v>38</v>
      </c>
      <c r="L2861">
        <v>123.26</v>
      </c>
      <c r="M2861">
        <v>0.02</v>
      </c>
      <c r="N2861" t="s">
        <v>18</v>
      </c>
      <c r="O2861">
        <v>-4.7300000000000004</v>
      </c>
      <c r="P2861">
        <v>3.26</v>
      </c>
      <c r="Q2861">
        <v>1.86</v>
      </c>
      <c r="R2861" t="s">
        <v>208</v>
      </c>
      <c r="S2861" t="s">
        <v>116</v>
      </c>
      <c r="T2861" t="s">
        <v>21</v>
      </c>
      <c r="U2861" t="s">
        <v>22</v>
      </c>
      <c r="V2861" t="s">
        <v>60</v>
      </c>
      <c r="W2861">
        <v>0.41</v>
      </c>
    </row>
    <row r="2862" spans="1:23" x14ac:dyDescent="0.3">
      <c r="A2862" t="s">
        <v>1045</v>
      </c>
      <c r="B2862" t="s">
        <v>1397</v>
      </c>
      <c r="D2862" s="1">
        <v>40297</v>
      </c>
      <c r="E2862" s="1">
        <v>40298</v>
      </c>
      <c r="F2862" s="1" t="str">
        <f t="shared" si="190"/>
        <v>April</v>
      </c>
      <c r="G2862" s="1" t="str">
        <f t="shared" si="191"/>
        <v>2010</v>
      </c>
      <c r="H2862" s="2">
        <f t="shared" si="192"/>
        <v>1</v>
      </c>
      <c r="I2862" s="2" t="b">
        <f t="shared" si="193"/>
        <v>0</v>
      </c>
      <c r="J2862" t="s">
        <v>44</v>
      </c>
      <c r="K2862">
        <v>5</v>
      </c>
      <c r="L2862">
        <v>2361.1</v>
      </c>
      <c r="M2862">
        <v>0.01</v>
      </c>
      <c r="N2862" t="s">
        <v>25</v>
      </c>
      <c r="O2862">
        <v>-1042.71</v>
      </c>
      <c r="P2862">
        <v>449.99</v>
      </c>
      <c r="Q2862">
        <v>49</v>
      </c>
      <c r="R2862" t="s">
        <v>208</v>
      </c>
      <c r="S2862" t="s">
        <v>116</v>
      </c>
      <c r="T2862" t="s">
        <v>27</v>
      </c>
      <c r="U2862" t="s">
        <v>32</v>
      </c>
      <c r="V2862" t="s">
        <v>62</v>
      </c>
      <c r="W2862">
        <v>0.38</v>
      </c>
    </row>
    <row r="2863" spans="1:23" x14ac:dyDescent="0.3">
      <c r="A2863" t="s">
        <v>1240</v>
      </c>
      <c r="B2863" t="s">
        <v>1399</v>
      </c>
      <c r="D2863" s="1">
        <v>41252</v>
      </c>
      <c r="E2863" s="1">
        <v>41259</v>
      </c>
      <c r="F2863" s="1" t="str">
        <f t="shared" si="190"/>
        <v>December</v>
      </c>
      <c r="G2863" s="1" t="str">
        <f t="shared" si="191"/>
        <v>2012</v>
      </c>
      <c r="H2863" s="2">
        <f t="shared" si="192"/>
        <v>7</v>
      </c>
      <c r="I2863" s="2" t="b">
        <f t="shared" si="193"/>
        <v>0</v>
      </c>
      <c r="J2863" t="s">
        <v>17</v>
      </c>
      <c r="K2863">
        <v>48</v>
      </c>
      <c r="L2863">
        <v>2011.46</v>
      </c>
      <c r="M2863">
        <v>0.01</v>
      </c>
      <c r="N2863" t="s">
        <v>18</v>
      </c>
      <c r="O2863">
        <v>171.07</v>
      </c>
      <c r="P2863">
        <v>41.32</v>
      </c>
      <c r="Q2863">
        <v>8.66</v>
      </c>
      <c r="R2863" t="s">
        <v>208</v>
      </c>
      <c r="S2863" t="s">
        <v>116</v>
      </c>
      <c r="T2863" t="s">
        <v>31</v>
      </c>
      <c r="U2863" t="s">
        <v>36</v>
      </c>
      <c r="V2863" t="s">
        <v>37</v>
      </c>
      <c r="W2863">
        <v>0.76</v>
      </c>
    </row>
    <row r="2864" spans="1:23" x14ac:dyDescent="0.3">
      <c r="A2864" t="s">
        <v>1140</v>
      </c>
      <c r="B2864" t="s">
        <v>1454</v>
      </c>
      <c r="D2864" s="1">
        <v>40021</v>
      </c>
      <c r="E2864" s="1">
        <v>40023</v>
      </c>
      <c r="F2864" s="1" t="str">
        <f t="shared" si="190"/>
        <v>July</v>
      </c>
      <c r="G2864" s="1" t="str">
        <f t="shared" si="191"/>
        <v>2009</v>
      </c>
      <c r="H2864" s="2">
        <f t="shared" si="192"/>
        <v>2</v>
      </c>
      <c r="I2864" s="2" t="b">
        <f t="shared" si="193"/>
        <v>0</v>
      </c>
      <c r="J2864" t="s">
        <v>44</v>
      </c>
      <c r="K2864">
        <v>31</v>
      </c>
      <c r="L2864">
        <v>87.32</v>
      </c>
      <c r="M2864">
        <v>0.08</v>
      </c>
      <c r="N2864" t="s">
        <v>18</v>
      </c>
      <c r="O2864">
        <v>-1.18</v>
      </c>
      <c r="P2864">
        <v>2.94</v>
      </c>
      <c r="Q2864">
        <v>0.96</v>
      </c>
      <c r="R2864" t="s">
        <v>208</v>
      </c>
      <c r="S2864" t="s">
        <v>116</v>
      </c>
      <c r="T2864" t="s">
        <v>21</v>
      </c>
      <c r="U2864" t="s">
        <v>22</v>
      </c>
      <c r="V2864" t="s">
        <v>60</v>
      </c>
      <c r="W2864">
        <v>0.57999999999999996</v>
      </c>
    </row>
    <row r="2865" spans="1:23" x14ac:dyDescent="0.3">
      <c r="A2865" t="s">
        <v>1393</v>
      </c>
      <c r="B2865" t="s">
        <v>1394</v>
      </c>
      <c r="D2865" s="1">
        <v>40193</v>
      </c>
      <c r="E2865" s="1">
        <v>40194</v>
      </c>
      <c r="F2865" s="1" t="str">
        <f t="shared" si="190"/>
        <v>January</v>
      </c>
      <c r="G2865" s="1" t="str">
        <f t="shared" si="191"/>
        <v>2010</v>
      </c>
      <c r="H2865" s="2">
        <f t="shared" si="192"/>
        <v>1</v>
      </c>
      <c r="I2865" s="2" t="b">
        <f t="shared" si="193"/>
        <v>0</v>
      </c>
      <c r="J2865" t="s">
        <v>52</v>
      </c>
      <c r="K2865">
        <v>33</v>
      </c>
      <c r="L2865">
        <v>77.55</v>
      </c>
      <c r="M2865">
        <v>0</v>
      </c>
      <c r="N2865" t="s">
        <v>18</v>
      </c>
      <c r="O2865">
        <v>-37.200000000000003</v>
      </c>
      <c r="P2865">
        <v>2.12</v>
      </c>
      <c r="Q2865">
        <v>1.99</v>
      </c>
      <c r="R2865" t="s">
        <v>208</v>
      </c>
      <c r="S2865" t="s">
        <v>116</v>
      </c>
      <c r="T2865" t="s">
        <v>21</v>
      </c>
      <c r="U2865" t="s">
        <v>32</v>
      </c>
      <c r="V2865" t="s">
        <v>48</v>
      </c>
      <c r="W2865">
        <v>0.55000000000000004</v>
      </c>
    </row>
    <row r="2866" spans="1:23" x14ac:dyDescent="0.3">
      <c r="A2866" t="s">
        <v>1354</v>
      </c>
      <c r="B2866" t="s">
        <v>1355</v>
      </c>
      <c r="D2866" s="1">
        <v>39979</v>
      </c>
      <c r="E2866" s="1">
        <v>39981</v>
      </c>
      <c r="F2866" s="1" t="str">
        <f t="shared" si="190"/>
        <v>June</v>
      </c>
      <c r="G2866" s="1" t="str">
        <f t="shared" si="191"/>
        <v>2009</v>
      </c>
      <c r="H2866" s="2">
        <f t="shared" si="192"/>
        <v>2</v>
      </c>
      <c r="I2866" s="2" t="b">
        <f t="shared" si="193"/>
        <v>0</v>
      </c>
      <c r="J2866" t="s">
        <v>34</v>
      </c>
      <c r="K2866">
        <v>50</v>
      </c>
      <c r="L2866">
        <v>329.91</v>
      </c>
      <c r="M2866">
        <v>0.04</v>
      </c>
      <c r="N2866" t="s">
        <v>18</v>
      </c>
      <c r="O2866">
        <v>-279.93</v>
      </c>
      <c r="P2866">
        <v>6.48</v>
      </c>
      <c r="Q2866">
        <v>9.5399999999999991</v>
      </c>
      <c r="R2866" t="s">
        <v>208</v>
      </c>
      <c r="S2866" t="s">
        <v>116</v>
      </c>
      <c r="T2866" t="s">
        <v>42</v>
      </c>
      <c r="U2866" t="s">
        <v>22</v>
      </c>
      <c r="V2866" t="s">
        <v>43</v>
      </c>
      <c r="W2866">
        <v>0.37</v>
      </c>
    </row>
    <row r="2867" spans="1:23" x14ac:dyDescent="0.3">
      <c r="A2867" t="s">
        <v>1404</v>
      </c>
      <c r="B2867" t="s">
        <v>1405</v>
      </c>
      <c r="D2867" s="1">
        <v>40801</v>
      </c>
      <c r="E2867" s="1">
        <v>40803</v>
      </c>
      <c r="F2867" s="1" t="str">
        <f t="shared" si="190"/>
        <v>September</v>
      </c>
      <c r="G2867" s="1" t="str">
        <f t="shared" si="191"/>
        <v>2011</v>
      </c>
      <c r="H2867" s="2">
        <f t="shared" si="192"/>
        <v>2</v>
      </c>
      <c r="I2867" s="2" t="b">
        <f t="shared" si="193"/>
        <v>0</v>
      </c>
      <c r="J2867" t="s">
        <v>44</v>
      </c>
      <c r="K2867">
        <v>8</v>
      </c>
      <c r="L2867">
        <v>342.27</v>
      </c>
      <c r="M2867">
        <v>0.09</v>
      </c>
      <c r="N2867" t="s">
        <v>18</v>
      </c>
      <c r="O2867">
        <v>-17.68</v>
      </c>
      <c r="P2867">
        <v>40.99</v>
      </c>
      <c r="Q2867">
        <v>19.989999999999998</v>
      </c>
      <c r="R2867" t="s">
        <v>208</v>
      </c>
      <c r="S2867" t="s">
        <v>116</v>
      </c>
      <c r="T2867" t="s">
        <v>27</v>
      </c>
      <c r="U2867" t="s">
        <v>22</v>
      </c>
      <c r="V2867" t="s">
        <v>43</v>
      </c>
      <c r="W2867">
        <v>0.36</v>
      </c>
    </row>
    <row r="2868" spans="1:23" x14ac:dyDescent="0.3">
      <c r="A2868" t="s">
        <v>955</v>
      </c>
      <c r="B2868" t="s">
        <v>1297</v>
      </c>
      <c r="D2868" s="1">
        <v>40485</v>
      </c>
      <c r="E2868" s="1">
        <v>40486</v>
      </c>
      <c r="F2868" s="1" t="str">
        <f t="shared" si="190"/>
        <v>November</v>
      </c>
      <c r="G2868" s="1" t="str">
        <f t="shared" si="191"/>
        <v>2010</v>
      </c>
      <c r="H2868" s="2">
        <f t="shared" si="192"/>
        <v>1</v>
      </c>
      <c r="I2868" s="2" t="b">
        <f t="shared" si="193"/>
        <v>0</v>
      </c>
      <c r="J2868" t="s">
        <v>24</v>
      </c>
      <c r="K2868">
        <v>1</v>
      </c>
      <c r="L2868">
        <v>794.58</v>
      </c>
      <c r="M2868">
        <v>0.09</v>
      </c>
      <c r="N2868" t="s">
        <v>25</v>
      </c>
      <c r="O2868">
        <v>-1748.34</v>
      </c>
      <c r="P2868">
        <v>808.49</v>
      </c>
      <c r="Q2868">
        <v>55.3</v>
      </c>
      <c r="R2868" t="s">
        <v>208</v>
      </c>
      <c r="S2868" t="s">
        <v>116</v>
      </c>
      <c r="T2868" t="s">
        <v>21</v>
      </c>
      <c r="U2868" t="s">
        <v>32</v>
      </c>
      <c r="V2868" t="s">
        <v>94</v>
      </c>
      <c r="W2868">
        <v>0.4</v>
      </c>
    </row>
    <row r="2869" spans="1:23" x14ac:dyDescent="0.3">
      <c r="A2869" t="s">
        <v>932</v>
      </c>
      <c r="B2869" t="s">
        <v>1455</v>
      </c>
      <c r="D2869" s="1">
        <v>41210</v>
      </c>
      <c r="E2869" s="1">
        <v>41212</v>
      </c>
      <c r="F2869" s="1" t="str">
        <f t="shared" si="190"/>
        <v>October</v>
      </c>
      <c r="G2869" s="1" t="str">
        <f t="shared" si="191"/>
        <v>2012</v>
      </c>
      <c r="H2869" s="2">
        <f t="shared" si="192"/>
        <v>2</v>
      </c>
      <c r="I2869" s="2" t="b">
        <f t="shared" si="193"/>
        <v>0</v>
      </c>
      <c r="J2869" t="s">
        <v>24</v>
      </c>
      <c r="K2869">
        <v>41</v>
      </c>
      <c r="L2869">
        <v>980.95</v>
      </c>
      <c r="M2869">
        <v>0.02</v>
      </c>
      <c r="N2869" t="s">
        <v>18</v>
      </c>
      <c r="O2869">
        <v>234.68</v>
      </c>
      <c r="P2869">
        <v>22.84</v>
      </c>
      <c r="Q2869">
        <v>8.18</v>
      </c>
      <c r="R2869" t="s">
        <v>208</v>
      </c>
      <c r="S2869" t="s">
        <v>116</v>
      </c>
      <c r="T2869" t="s">
        <v>21</v>
      </c>
      <c r="U2869" t="s">
        <v>22</v>
      </c>
      <c r="V2869" t="s">
        <v>43</v>
      </c>
      <c r="W2869">
        <v>0.39</v>
      </c>
    </row>
    <row r="2870" spans="1:23" x14ac:dyDescent="0.3">
      <c r="A2870" t="s">
        <v>1403</v>
      </c>
      <c r="B2870" t="s">
        <v>968</v>
      </c>
      <c r="D2870" s="1">
        <v>41264</v>
      </c>
      <c r="E2870" s="1">
        <v>41266</v>
      </c>
      <c r="F2870" s="1" t="str">
        <f t="shared" si="190"/>
        <v>December</v>
      </c>
      <c r="G2870" s="1" t="str">
        <f t="shared" si="191"/>
        <v>2012</v>
      </c>
      <c r="H2870" s="2">
        <f t="shared" si="192"/>
        <v>2</v>
      </c>
      <c r="I2870" s="2" t="b">
        <f t="shared" si="193"/>
        <v>0</v>
      </c>
      <c r="J2870" t="s">
        <v>44</v>
      </c>
      <c r="K2870">
        <v>45</v>
      </c>
      <c r="L2870">
        <v>285.91000000000003</v>
      </c>
      <c r="M2870">
        <v>0.02</v>
      </c>
      <c r="N2870" t="s">
        <v>18</v>
      </c>
      <c r="O2870">
        <v>-104.99</v>
      </c>
      <c r="P2870">
        <v>6.24</v>
      </c>
      <c r="Q2870">
        <v>5.22</v>
      </c>
      <c r="R2870" t="s">
        <v>208</v>
      </c>
      <c r="S2870" t="s">
        <v>116</v>
      </c>
      <c r="T2870" t="s">
        <v>21</v>
      </c>
      <c r="U2870" t="s">
        <v>36</v>
      </c>
      <c r="V2870" t="s">
        <v>37</v>
      </c>
      <c r="W2870">
        <v>0.6</v>
      </c>
    </row>
    <row r="2871" spans="1:23" x14ac:dyDescent="0.3">
      <c r="A2871" t="s">
        <v>1403</v>
      </c>
      <c r="B2871" t="s">
        <v>968</v>
      </c>
      <c r="D2871" s="1">
        <v>41264</v>
      </c>
      <c r="E2871" s="1">
        <v>41267</v>
      </c>
      <c r="F2871" s="1" t="str">
        <f t="shared" si="190"/>
        <v>December</v>
      </c>
      <c r="G2871" s="1" t="str">
        <f t="shared" si="191"/>
        <v>2012</v>
      </c>
      <c r="H2871" s="2">
        <f t="shared" si="192"/>
        <v>3</v>
      </c>
      <c r="I2871" s="2" t="b">
        <f t="shared" si="193"/>
        <v>0</v>
      </c>
      <c r="J2871" t="s">
        <v>44</v>
      </c>
      <c r="K2871">
        <v>48</v>
      </c>
      <c r="L2871">
        <v>2611.8035</v>
      </c>
      <c r="M2871">
        <v>0.06</v>
      </c>
      <c r="N2871" t="s">
        <v>18</v>
      </c>
      <c r="O2871">
        <v>644.80999999999995</v>
      </c>
      <c r="P2871">
        <v>65.989999999999995</v>
      </c>
      <c r="Q2871">
        <v>5.92</v>
      </c>
      <c r="R2871" t="s">
        <v>208</v>
      </c>
      <c r="S2871" t="s">
        <v>116</v>
      </c>
      <c r="T2871" t="s">
        <v>21</v>
      </c>
      <c r="U2871" t="s">
        <v>32</v>
      </c>
      <c r="V2871" t="s">
        <v>33</v>
      </c>
      <c r="W2871">
        <v>0.55000000000000004</v>
      </c>
    </row>
    <row r="2872" spans="1:23" x14ac:dyDescent="0.3">
      <c r="A2872" t="s">
        <v>951</v>
      </c>
      <c r="B2872" t="s">
        <v>1047</v>
      </c>
      <c r="D2872" s="1">
        <v>41143</v>
      </c>
      <c r="E2872" s="1">
        <v>41145</v>
      </c>
      <c r="F2872" s="1" t="str">
        <f t="shared" si="190"/>
        <v>August</v>
      </c>
      <c r="G2872" s="1" t="str">
        <f t="shared" si="191"/>
        <v>2012</v>
      </c>
      <c r="H2872" s="2">
        <f t="shared" si="192"/>
        <v>2</v>
      </c>
      <c r="I2872" s="2" t="b">
        <f t="shared" si="193"/>
        <v>0</v>
      </c>
      <c r="J2872" t="s">
        <v>24</v>
      </c>
      <c r="K2872">
        <v>30</v>
      </c>
      <c r="L2872">
        <v>128.25</v>
      </c>
      <c r="M2872">
        <v>7.0000000000000007E-2</v>
      </c>
      <c r="N2872" t="s">
        <v>39</v>
      </c>
      <c r="O2872">
        <v>-95.31</v>
      </c>
      <c r="P2872">
        <v>3.98</v>
      </c>
      <c r="Q2872">
        <v>5.26</v>
      </c>
      <c r="R2872" t="s">
        <v>208</v>
      </c>
      <c r="S2872" t="s">
        <v>116</v>
      </c>
      <c r="T2872" t="s">
        <v>31</v>
      </c>
      <c r="U2872" t="s">
        <v>22</v>
      </c>
      <c r="V2872" t="s">
        <v>29</v>
      </c>
      <c r="W2872">
        <v>0.38</v>
      </c>
    </row>
    <row r="2873" spans="1:23" x14ac:dyDescent="0.3">
      <c r="A2873" t="s">
        <v>1223</v>
      </c>
      <c r="B2873" t="s">
        <v>1456</v>
      </c>
      <c r="D2873" s="1">
        <v>40513</v>
      </c>
      <c r="E2873" s="1">
        <v>40515</v>
      </c>
      <c r="F2873" s="1" t="str">
        <f t="shared" si="190"/>
        <v>December</v>
      </c>
      <c r="G2873" s="1" t="str">
        <f t="shared" si="191"/>
        <v>2010</v>
      </c>
      <c r="H2873" s="2">
        <f t="shared" si="192"/>
        <v>2</v>
      </c>
      <c r="I2873" s="2" t="b">
        <f t="shared" si="193"/>
        <v>0</v>
      </c>
      <c r="J2873" t="s">
        <v>24</v>
      </c>
      <c r="K2873">
        <v>6</v>
      </c>
      <c r="L2873">
        <v>141.27000000000001</v>
      </c>
      <c r="M2873">
        <v>0.08</v>
      </c>
      <c r="N2873" t="s">
        <v>39</v>
      </c>
      <c r="O2873">
        <v>28.14</v>
      </c>
      <c r="P2873">
        <v>21.38</v>
      </c>
      <c r="Q2873">
        <v>2.99</v>
      </c>
      <c r="R2873" t="s">
        <v>208</v>
      </c>
      <c r="S2873" t="s">
        <v>116</v>
      </c>
      <c r="T2873" t="s">
        <v>27</v>
      </c>
      <c r="U2873" t="s">
        <v>22</v>
      </c>
      <c r="V2873" t="s">
        <v>29</v>
      </c>
      <c r="W2873">
        <v>0.37</v>
      </c>
    </row>
    <row r="2874" spans="1:23" x14ac:dyDescent="0.3">
      <c r="A2874" t="s">
        <v>1223</v>
      </c>
      <c r="B2874" t="s">
        <v>1456</v>
      </c>
      <c r="D2874" s="1">
        <v>40513</v>
      </c>
      <c r="E2874" s="1">
        <v>40515</v>
      </c>
      <c r="F2874" s="1" t="str">
        <f t="shared" si="190"/>
        <v>December</v>
      </c>
      <c r="G2874" s="1" t="str">
        <f t="shared" si="191"/>
        <v>2010</v>
      </c>
      <c r="H2874" s="2">
        <f t="shared" si="192"/>
        <v>2</v>
      </c>
      <c r="I2874" s="2" t="b">
        <f t="shared" si="193"/>
        <v>0</v>
      </c>
      <c r="J2874" t="s">
        <v>24</v>
      </c>
      <c r="K2874">
        <v>9</v>
      </c>
      <c r="L2874">
        <v>16.02</v>
      </c>
      <c r="M2874">
        <v>0.09</v>
      </c>
      <c r="N2874" t="s">
        <v>18</v>
      </c>
      <c r="O2874">
        <v>-2.82</v>
      </c>
      <c r="P2874">
        <v>1.81</v>
      </c>
      <c r="Q2874">
        <v>0.75</v>
      </c>
      <c r="R2874" t="s">
        <v>208</v>
      </c>
      <c r="S2874" t="s">
        <v>116</v>
      </c>
      <c r="T2874" t="s">
        <v>27</v>
      </c>
      <c r="U2874" t="s">
        <v>22</v>
      </c>
      <c r="V2874" t="s">
        <v>46</v>
      </c>
      <c r="W2874">
        <v>0.52</v>
      </c>
    </row>
    <row r="2875" spans="1:23" x14ac:dyDescent="0.3">
      <c r="A2875" t="s">
        <v>1442</v>
      </c>
      <c r="B2875" t="s">
        <v>1443</v>
      </c>
      <c r="D2875" s="1">
        <v>40684</v>
      </c>
      <c r="E2875" s="1">
        <v>40685</v>
      </c>
      <c r="F2875" s="1" t="str">
        <f t="shared" si="190"/>
        <v>May</v>
      </c>
      <c r="G2875" s="1" t="str">
        <f t="shared" si="191"/>
        <v>2011</v>
      </c>
      <c r="H2875" s="2">
        <f t="shared" si="192"/>
        <v>1</v>
      </c>
      <c r="I2875" s="2" t="b">
        <f t="shared" si="193"/>
        <v>0</v>
      </c>
      <c r="J2875" t="s">
        <v>34</v>
      </c>
      <c r="K2875">
        <v>47</v>
      </c>
      <c r="L2875">
        <v>202.64</v>
      </c>
      <c r="M2875">
        <v>0.03</v>
      </c>
      <c r="N2875" t="s">
        <v>18</v>
      </c>
      <c r="O2875">
        <v>28.75</v>
      </c>
      <c r="P2875">
        <v>4.13</v>
      </c>
      <c r="Q2875">
        <v>1.17</v>
      </c>
      <c r="R2875" t="s">
        <v>208</v>
      </c>
      <c r="S2875" t="s">
        <v>116</v>
      </c>
      <c r="T2875" t="s">
        <v>31</v>
      </c>
      <c r="U2875" t="s">
        <v>22</v>
      </c>
      <c r="V2875" t="s">
        <v>60</v>
      </c>
      <c r="W2875">
        <v>0.56999999999999995</v>
      </c>
    </row>
    <row r="2876" spans="1:23" x14ac:dyDescent="0.3">
      <c r="A2876" t="s">
        <v>1314</v>
      </c>
      <c r="B2876" t="s">
        <v>1407</v>
      </c>
      <c r="D2876" s="1">
        <v>40913</v>
      </c>
      <c r="E2876" s="1">
        <v>40915</v>
      </c>
      <c r="F2876" s="1" t="str">
        <f t="shared" si="190"/>
        <v>January</v>
      </c>
      <c r="G2876" s="1" t="str">
        <f t="shared" si="191"/>
        <v>2012</v>
      </c>
      <c r="H2876" s="2">
        <f t="shared" si="192"/>
        <v>2</v>
      </c>
      <c r="I2876" s="2" t="b">
        <f t="shared" si="193"/>
        <v>0</v>
      </c>
      <c r="J2876" t="s">
        <v>24</v>
      </c>
      <c r="K2876">
        <v>40</v>
      </c>
      <c r="L2876">
        <v>453.98</v>
      </c>
      <c r="M2876">
        <v>0.02</v>
      </c>
      <c r="N2876" t="s">
        <v>18</v>
      </c>
      <c r="O2876">
        <v>67.599999999999994</v>
      </c>
      <c r="P2876">
        <v>11.34</v>
      </c>
      <c r="Q2876">
        <v>5.01</v>
      </c>
      <c r="R2876" t="s">
        <v>208</v>
      </c>
      <c r="S2876" t="s">
        <v>116</v>
      </c>
      <c r="T2876" t="s">
        <v>42</v>
      </c>
      <c r="U2876" t="s">
        <v>22</v>
      </c>
      <c r="V2876" t="s">
        <v>43</v>
      </c>
      <c r="W2876">
        <v>0.36</v>
      </c>
    </row>
    <row r="2877" spans="1:23" x14ac:dyDescent="0.3">
      <c r="A2877" t="s">
        <v>981</v>
      </c>
      <c r="B2877" t="s">
        <v>1201</v>
      </c>
      <c r="D2877" s="1">
        <v>41154</v>
      </c>
      <c r="E2877" s="1">
        <v>41155</v>
      </c>
      <c r="F2877" s="1" t="str">
        <f t="shared" si="190"/>
        <v>September</v>
      </c>
      <c r="G2877" s="1" t="str">
        <f t="shared" si="191"/>
        <v>2012</v>
      </c>
      <c r="H2877" s="2">
        <f t="shared" si="192"/>
        <v>1</v>
      </c>
      <c r="I2877" s="2" t="b">
        <f t="shared" si="193"/>
        <v>0</v>
      </c>
      <c r="J2877" t="s">
        <v>52</v>
      </c>
      <c r="K2877">
        <v>36</v>
      </c>
      <c r="L2877">
        <v>5072.34</v>
      </c>
      <c r="M2877">
        <v>0.06</v>
      </c>
      <c r="N2877" t="s">
        <v>18</v>
      </c>
      <c r="O2877">
        <v>369.46</v>
      </c>
      <c r="P2877">
        <v>140.85</v>
      </c>
      <c r="Q2877">
        <v>19.989999999999998</v>
      </c>
      <c r="R2877" t="s">
        <v>208</v>
      </c>
      <c r="S2877" t="s">
        <v>116</v>
      </c>
      <c r="T2877" t="s">
        <v>27</v>
      </c>
      <c r="U2877" t="s">
        <v>22</v>
      </c>
      <c r="V2877" t="s">
        <v>23</v>
      </c>
      <c r="W2877">
        <v>0.73</v>
      </c>
    </row>
    <row r="2878" spans="1:23" x14ac:dyDescent="0.3">
      <c r="A2878" t="s">
        <v>955</v>
      </c>
      <c r="B2878" t="s">
        <v>1297</v>
      </c>
      <c r="D2878" s="1">
        <v>40559</v>
      </c>
      <c r="E2878" s="1">
        <v>40559</v>
      </c>
      <c r="F2878" s="1" t="str">
        <f t="shared" si="190"/>
        <v>January</v>
      </c>
      <c r="G2878" s="1" t="str">
        <f t="shared" si="191"/>
        <v>2011</v>
      </c>
      <c r="H2878" s="2">
        <f t="shared" si="192"/>
        <v>0</v>
      </c>
      <c r="I2878" s="2" t="str">
        <f t="shared" si="193"/>
        <v>FREE DELIVERY</v>
      </c>
      <c r="J2878" t="s">
        <v>52</v>
      </c>
      <c r="K2878">
        <v>12</v>
      </c>
      <c r="L2878">
        <v>45.63</v>
      </c>
      <c r="M2878">
        <v>0.02</v>
      </c>
      <c r="N2878" t="s">
        <v>18</v>
      </c>
      <c r="O2878">
        <v>15.42</v>
      </c>
      <c r="P2878">
        <v>3.69</v>
      </c>
      <c r="Q2878">
        <v>0.5</v>
      </c>
      <c r="R2878" t="s">
        <v>208</v>
      </c>
      <c r="S2878" t="s">
        <v>116</v>
      </c>
      <c r="T2878" t="s">
        <v>21</v>
      </c>
      <c r="U2878" t="s">
        <v>22</v>
      </c>
      <c r="V2878" t="s">
        <v>57</v>
      </c>
      <c r="W2878">
        <v>0.38</v>
      </c>
    </row>
    <row r="2879" spans="1:23" x14ac:dyDescent="0.3">
      <c r="A2879" t="s">
        <v>1231</v>
      </c>
      <c r="B2879" t="s">
        <v>1347</v>
      </c>
      <c r="D2879" s="1">
        <v>40433</v>
      </c>
      <c r="E2879" s="1">
        <v>40440</v>
      </c>
      <c r="F2879" s="1" t="str">
        <f t="shared" si="190"/>
        <v>September</v>
      </c>
      <c r="G2879" s="1" t="str">
        <f t="shared" si="191"/>
        <v>2010</v>
      </c>
      <c r="H2879" s="2">
        <f t="shared" si="192"/>
        <v>7</v>
      </c>
      <c r="I2879" s="2" t="b">
        <f t="shared" si="193"/>
        <v>0</v>
      </c>
      <c r="J2879" t="s">
        <v>17</v>
      </c>
      <c r="K2879">
        <v>21</v>
      </c>
      <c r="L2879">
        <v>3685.38</v>
      </c>
      <c r="M2879">
        <v>0</v>
      </c>
      <c r="N2879" t="s">
        <v>39</v>
      </c>
      <c r="O2879">
        <v>1040.6199999999999</v>
      </c>
      <c r="P2879">
        <v>170.98</v>
      </c>
      <c r="Q2879">
        <v>13.99</v>
      </c>
      <c r="R2879" t="s">
        <v>208</v>
      </c>
      <c r="S2879" t="s">
        <v>116</v>
      </c>
      <c r="T2879" t="s">
        <v>31</v>
      </c>
      <c r="U2879" t="s">
        <v>36</v>
      </c>
      <c r="V2879" t="s">
        <v>37</v>
      </c>
      <c r="W2879">
        <v>0.75</v>
      </c>
    </row>
    <row r="2880" spans="1:23" x14ac:dyDescent="0.3">
      <c r="A2880" t="s">
        <v>1354</v>
      </c>
      <c r="B2880" t="s">
        <v>1355</v>
      </c>
      <c r="D2880" s="1">
        <v>41026</v>
      </c>
      <c r="E2880" s="1">
        <v>41035</v>
      </c>
      <c r="F2880" s="1" t="str">
        <f t="shared" si="190"/>
        <v>May</v>
      </c>
      <c r="G2880" s="1" t="str">
        <f t="shared" si="191"/>
        <v>2012</v>
      </c>
      <c r="H2880" s="2">
        <f t="shared" si="192"/>
        <v>9</v>
      </c>
      <c r="I2880" s="2" t="b">
        <f t="shared" si="193"/>
        <v>0</v>
      </c>
      <c r="J2880" t="s">
        <v>17</v>
      </c>
      <c r="K2880">
        <v>21</v>
      </c>
      <c r="L2880">
        <v>1090.1099999999999</v>
      </c>
      <c r="M2880">
        <v>0.08</v>
      </c>
      <c r="N2880" t="s">
        <v>18</v>
      </c>
      <c r="O2880">
        <v>55.87</v>
      </c>
      <c r="P2880">
        <v>53.98</v>
      </c>
      <c r="Q2880">
        <v>5.5</v>
      </c>
      <c r="R2880" t="s">
        <v>208</v>
      </c>
      <c r="S2880" t="s">
        <v>116</v>
      </c>
      <c r="T2880" t="s">
        <v>42</v>
      </c>
      <c r="U2880" t="s">
        <v>32</v>
      </c>
      <c r="V2880" t="s">
        <v>48</v>
      </c>
      <c r="W2880">
        <v>0.62</v>
      </c>
    </row>
    <row r="2881" spans="1:23" x14ac:dyDescent="0.3">
      <c r="A2881" t="s">
        <v>1445</v>
      </c>
      <c r="B2881" t="s">
        <v>1446</v>
      </c>
      <c r="D2881" s="1">
        <v>40908</v>
      </c>
      <c r="E2881" s="1">
        <v>40910</v>
      </c>
      <c r="F2881" s="1" t="str">
        <f t="shared" si="190"/>
        <v>January</v>
      </c>
      <c r="G2881" s="1" t="str">
        <f t="shared" si="191"/>
        <v>2012</v>
      </c>
      <c r="H2881" s="2">
        <f t="shared" si="192"/>
        <v>2</v>
      </c>
      <c r="I2881" s="2" t="b">
        <f t="shared" si="193"/>
        <v>0</v>
      </c>
      <c r="J2881" t="s">
        <v>24</v>
      </c>
      <c r="K2881">
        <v>2</v>
      </c>
      <c r="L2881">
        <v>60.5625</v>
      </c>
      <c r="M2881">
        <v>0.02</v>
      </c>
      <c r="N2881" t="s">
        <v>18</v>
      </c>
      <c r="O2881">
        <v>-165.54</v>
      </c>
      <c r="P2881">
        <v>35.99</v>
      </c>
      <c r="Q2881">
        <v>1.1000000000000001</v>
      </c>
      <c r="R2881" t="s">
        <v>208</v>
      </c>
      <c r="S2881" t="s">
        <v>116</v>
      </c>
      <c r="T2881" t="s">
        <v>21</v>
      </c>
      <c r="U2881" t="s">
        <v>32</v>
      </c>
      <c r="V2881" t="s">
        <v>33</v>
      </c>
      <c r="W2881">
        <v>0.55000000000000004</v>
      </c>
    </row>
    <row r="2882" spans="1:23" x14ac:dyDescent="0.3">
      <c r="A2882" t="s">
        <v>1391</v>
      </c>
      <c r="B2882" t="s">
        <v>1049</v>
      </c>
      <c r="D2882" s="1">
        <v>40488</v>
      </c>
      <c r="E2882" s="1">
        <v>40488</v>
      </c>
      <c r="F2882" s="1" t="str">
        <f t="shared" si="190"/>
        <v>November</v>
      </c>
      <c r="G2882" s="1" t="str">
        <f t="shared" si="191"/>
        <v>2010</v>
      </c>
      <c r="H2882" s="2">
        <f t="shared" si="192"/>
        <v>0</v>
      </c>
      <c r="I2882" s="2" t="str">
        <f t="shared" si="193"/>
        <v>FREE DELIVERY</v>
      </c>
      <c r="J2882" t="s">
        <v>17</v>
      </c>
      <c r="K2882">
        <v>23</v>
      </c>
      <c r="L2882">
        <v>67.47</v>
      </c>
      <c r="M2882">
        <v>0.03</v>
      </c>
      <c r="N2882" t="s">
        <v>18</v>
      </c>
      <c r="O2882">
        <v>-100.6</v>
      </c>
      <c r="P2882">
        <v>2.66</v>
      </c>
      <c r="Q2882">
        <v>6.35</v>
      </c>
      <c r="R2882" t="s">
        <v>208</v>
      </c>
      <c r="S2882" t="s">
        <v>116</v>
      </c>
      <c r="T2882" t="s">
        <v>31</v>
      </c>
      <c r="U2882" t="s">
        <v>22</v>
      </c>
      <c r="V2882" t="s">
        <v>51</v>
      </c>
      <c r="W2882">
        <v>0.36</v>
      </c>
    </row>
    <row r="2883" spans="1:23" x14ac:dyDescent="0.3">
      <c r="A2883" t="s">
        <v>977</v>
      </c>
      <c r="B2883" t="s">
        <v>1457</v>
      </c>
      <c r="D2883" s="1">
        <v>40574</v>
      </c>
      <c r="E2883" s="1">
        <v>40575</v>
      </c>
      <c r="F2883" s="1" t="str">
        <f t="shared" ref="F2883:F2946" si="194">TEXT(E2883,"mmmm")</f>
        <v>February</v>
      </c>
      <c r="G2883" s="1" t="str">
        <f t="shared" ref="G2883:G2946" si="195">TEXT(E2883,"yyyy")</f>
        <v>2011</v>
      </c>
      <c r="H2883" s="2">
        <f t="shared" ref="H2883:H2946" si="196">E2883-D2883</f>
        <v>1</v>
      </c>
      <c r="I2883" s="2" t="b">
        <f t="shared" ref="I2883:I2946" si="197">IF(H2883&lt;1,IF(AND(H2883&gt;0,H2883&lt;2),"ONE DAY", "FREE DELIVERY"))</f>
        <v>0</v>
      </c>
      <c r="J2883" t="s">
        <v>24</v>
      </c>
      <c r="K2883">
        <v>3</v>
      </c>
      <c r="L2883">
        <v>315.27</v>
      </c>
      <c r="M2883">
        <v>0.08</v>
      </c>
      <c r="N2883" t="s">
        <v>18</v>
      </c>
      <c r="O2883">
        <v>278.60000000000002</v>
      </c>
      <c r="P2883">
        <v>105.98</v>
      </c>
      <c r="Q2883">
        <v>13.99</v>
      </c>
      <c r="R2883" t="s">
        <v>208</v>
      </c>
      <c r="S2883" t="s">
        <v>116</v>
      </c>
      <c r="T2883" t="s">
        <v>21</v>
      </c>
      <c r="U2883" t="s">
        <v>36</v>
      </c>
      <c r="V2883" t="s">
        <v>37</v>
      </c>
      <c r="W2883">
        <v>0.65</v>
      </c>
    </row>
    <row r="2884" spans="1:23" x14ac:dyDescent="0.3">
      <c r="A2884" t="s">
        <v>946</v>
      </c>
      <c r="B2884" t="s">
        <v>1458</v>
      </c>
      <c r="D2884" s="1">
        <v>40846</v>
      </c>
      <c r="E2884" s="1">
        <v>40847</v>
      </c>
      <c r="F2884" s="1" t="str">
        <f t="shared" si="194"/>
        <v>October</v>
      </c>
      <c r="G2884" s="1" t="str">
        <f t="shared" si="195"/>
        <v>2011</v>
      </c>
      <c r="H2884" s="2">
        <f t="shared" si="196"/>
        <v>1</v>
      </c>
      <c r="I2884" s="2" t="b">
        <f t="shared" si="197"/>
        <v>0</v>
      </c>
      <c r="J2884" t="s">
        <v>24</v>
      </c>
      <c r="K2884">
        <v>38</v>
      </c>
      <c r="L2884">
        <v>465.9</v>
      </c>
      <c r="M2884">
        <v>0.05</v>
      </c>
      <c r="N2884" t="s">
        <v>18</v>
      </c>
      <c r="O2884">
        <v>79.34</v>
      </c>
      <c r="P2884">
        <v>12.28</v>
      </c>
      <c r="Q2884">
        <v>4.8600000000000003</v>
      </c>
      <c r="R2884" t="s">
        <v>208</v>
      </c>
      <c r="S2884" t="s">
        <v>116</v>
      </c>
      <c r="T2884" t="s">
        <v>42</v>
      </c>
      <c r="U2884" t="s">
        <v>22</v>
      </c>
      <c r="V2884" t="s">
        <v>43</v>
      </c>
      <c r="W2884">
        <v>0.38</v>
      </c>
    </row>
    <row r="2885" spans="1:23" x14ac:dyDescent="0.3">
      <c r="A2885" t="s">
        <v>1140</v>
      </c>
      <c r="B2885" t="s">
        <v>1454</v>
      </c>
      <c r="D2885" s="1">
        <v>40355</v>
      </c>
      <c r="E2885" s="1">
        <v>40357</v>
      </c>
      <c r="F2885" s="1" t="str">
        <f t="shared" si="194"/>
        <v>June</v>
      </c>
      <c r="G2885" s="1" t="str">
        <f t="shared" si="195"/>
        <v>2010</v>
      </c>
      <c r="H2885" s="2">
        <f t="shared" si="196"/>
        <v>2</v>
      </c>
      <c r="I2885" s="2" t="b">
        <f t="shared" si="197"/>
        <v>0</v>
      </c>
      <c r="J2885" t="s">
        <v>24</v>
      </c>
      <c r="K2885">
        <v>50</v>
      </c>
      <c r="L2885">
        <v>742.05</v>
      </c>
      <c r="M2885">
        <v>0.05</v>
      </c>
      <c r="N2885" t="s">
        <v>18</v>
      </c>
      <c r="O2885">
        <v>-337.98</v>
      </c>
      <c r="P2885">
        <v>14.89</v>
      </c>
      <c r="Q2885">
        <v>13.56</v>
      </c>
      <c r="R2885" t="s">
        <v>208</v>
      </c>
      <c r="S2885" t="s">
        <v>116</v>
      </c>
      <c r="T2885" t="s">
        <v>21</v>
      </c>
      <c r="U2885" t="s">
        <v>36</v>
      </c>
      <c r="V2885" t="s">
        <v>37</v>
      </c>
      <c r="W2885">
        <v>0.57999999999999996</v>
      </c>
    </row>
    <row r="2886" spans="1:23" x14ac:dyDescent="0.3">
      <c r="A2886" t="s">
        <v>1024</v>
      </c>
      <c r="B2886" t="s">
        <v>1411</v>
      </c>
      <c r="D2886" s="1">
        <v>40466</v>
      </c>
      <c r="E2886" s="1">
        <v>40468</v>
      </c>
      <c r="F2886" s="1" t="str">
        <f t="shared" si="194"/>
        <v>October</v>
      </c>
      <c r="G2886" s="1" t="str">
        <f t="shared" si="195"/>
        <v>2010</v>
      </c>
      <c r="H2886" s="2">
        <f t="shared" si="196"/>
        <v>2</v>
      </c>
      <c r="I2886" s="2" t="b">
        <f t="shared" si="197"/>
        <v>0</v>
      </c>
      <c r="J2886" t="s">
        <v>17</v>
      </c>
      <c r="K2886">
        <v>28</v>
      </c>
      <c r="L2886">
        <v>10253.75</v>
      </c>
      <c r="M2886">
        <v>0.1</v>
      </c>
      <c r="N2886" t="s">
        <v>25</v>
      </c>
      <c r="O2886">
        <v>3256.81</v>
      </c>
      <c r="P2886">
        <v>400.97</v>
      </c>
      <c r="Q2886">
        <v>48.26</v>
      </c>
      <c r="R2886" t="s">
        <v>208</v>
      </c>
      <c r="S2886" t="s">
        <v>116</v>
      </c>
      <c r="T2886" t="s">
        <v>27</v>
      </c>
      <c r="U2886" t="s">
        <v>32</v>
      </c>
      <c r="V2886" t="s">
        <v>94</v>
      </c>
      <c r="W2886">
        <v>0.36</v>
      </c>
    </row>
    <row r="2887" spans="1:23" x14ac:dyDescent="0.3">
      <c r="A2887" t="s">
        <v>906</v>
      </c>
      <c r="B2887" t="s">
        <v>1388</v>
      </c>
      <c r="D2887" s="1">
        <v>40246</v>
      </c>
      <c r="E2887" s="1">
        <v>40255</v>
      </c>
      <c r="F2887" s="1" t="str">
        <f t="shared" si="194"/>
        <v>March</v>
      </c>
      <c r="G2887" s="1" t="str">
        <f t="shared" si="195"/>
        <v>2010</v>
      </c>
      <c r="H2887" s="2">
        <f t="shared" si="196"/>
        <v>9</v>
      </c>
      <c r="I2887" s="2" t="b">
        <f t="shared" si="197"/>
        <v>0</v>
      </c>
      <c r="J2887" t="s">
        <v>17</v>
      </c>
      <c r="K2887">
        <v>42</v>
      </c>
      <c r="L2887">
        <v>3186.77</v>
      </c>
      <c r="M2887">
        <v>0.09</v>
      </c>
      <c r="N2887" t="s">
        <v>18</v>
      </c>
      <c r="O2887">
        <v>455.42</v>
      </c>
      <c r="P2887">
        <v>76.72</v>
      </c>
      <c r="Q2887">
        <v>19.95</v>
      </c>
      <c r="R2887" t="s">
        <v>208</v>
      </c>
      <c r="S2887" t="s">
        <v>116</v>
      </c>
      <c r="T2887" t="s">
        <v>31</v>
      </c>
      <c r="U2887" t="s">
        <v>22</v>
      </c>
      <c r="V2887" t="s">
        <v>28</v>
      </c>
      <c r="W2887">
        <v>0.54</v>
      </c>
    </row>
    <row r="2888" spans="1:23" x14ac:dyDescent="0.3">
      <c r="A2888" t="s">
        <v>1412</v>
      </c>
      <c r="B2888" t="s">
        <v>1413</v>
      </c>
      <c r="D2888" s="1">
        <v>41204</v>
      </c>
      <c r="E2888" s="1">
        <v>41204</v>
      </c>
      <c r="F2888" s="1" t="str">
        <f t="shared" si="194"/>
        <v>October</v>
      </c>
      <c r="G2888" s="1" t="str">
        <f t="shared" si="195"/>
        <v>2012</v>
      </c>
      <c r="H2888" s="2">
        <f t="shared" si="196"/>
        <v>0</v>
      </c>
      <c r="I2888" s="2" t="str">
        <f t="shared" si="197"/>
        <v>FREE DELIVERY</v>
      </c>
      <c r="J2888" t="s">
        <v>17</v>
      </c>
      <c r="K2888">
        <v>36</v>
      </c>
      <c r="L2888">
        <v>3645.12</v>
      </c>
      <c r="M2888">
        <v>0.04</v>
      </c>
      <c r="N2888" t="s">
        <v>25</v>
      </c>
      <c r="O2888">
        <v>807.29</v>
      </c>
      <c r="P2888">
        <v>100.98</v>
      </c>
      <c r="Q2888">
        <v>15.66</v>
      </c>
      <c r="R2888" t="s">
        <v>208</v>
      </c>
      <c r="S2888" t="s">
        <v>116</v>
      </c>
      <c r="T2888" t="s">
        <v>31</v>
      </c>
      <c r="U2888" t="s">
        <v>22</v>
      </c>
      <c r="V2888" t="s">
        <v>28</v>
      </c>
      <c r="W2888">
        <v>0.56999999999999995</v>
      </c>
    </row>
    <row r="2889" spans="1:23" x14ac:dyDescent="0.3">
      <c r="A2889" t="s">
        <v>1315</v>
      </c>
      <c r="B2889" t="s">
        <v>1459</v>
      </c>
      <c r="D2889" s="1">
        <v>40482</v>
      </c>
      <c r="E2889" s="1">
        <v>40484</v>
      </c>
      <c r="F2889" s="1" t="str">
        <f t="shared" si="194"/>
        <v>November</v>
      </c>
      <c r="G2889" s="1" t="str">
        <f t="shared" si="195"/>
        <v>2010</v>
      </c>
      <c r="H2889" s="2">
        <f t="shared" si="196"/>
        <v>2</v>
      </c>
      <c r="I2889" s="2" t="b">
        <f t="shared" si="197"/>
        <v>0</v>
      </c>
      <c r="J2889" t="s">
        <v>44</v>
      </c>
      <c r="K2889">
        <v>23</v>
      </c>
      <c r="L2889">
        <v>934.07</v>
      </c>
      <c r="M2889">
        <v>7.0000000000000007E-2</v>
      </c>
      <c r="N2889" t="s">
        <v>18</v>
      </c>
      <c r="O2889">
        <v>-7.5</v>
      </c>
      <c r="P2889">
        <v>39.99</v>
      </c>
      <c r="Q2889">
        <v>10.25</v>
      </c>
      <c r="R2889" t="s">
        <v>208</v>
      </c>
      <c r="S2889" t="s">
        <v>116</v>
      </c>
      <c r="T2889" t="s">
        <v>21</v>
      </c>
      <c r="U2889" t="s">
        <v>32</v>
      </c>
      <c r="V2889" t="s">
        <v>48</v>
      </c>
      <c r="W2889">
        <v>0.55000000000000004</v>
      </c>
    </row>
    <row r="2890" spans="1:23" x14ac:dyDescent="0.3">
      <c r="A2890" t="s">
        <v>1416</v>
      </c>
      <c r="B2890" t="s">
        <v>1417</v>
      </c>
      <c r="D2890" s="1">
        <v>40023</v>
      </c>
      <c r="E2890" s="1">
        <v>40025</v>
      </c>
      <c r="F2890" s="1" t="str">
        <f t="shared" si="194"/>
        <v>July</v>
      </c>
      <c r="G2890" s="1" t="str">
        <f t="shared" si="195"/>
        <v>2009</v>
      </c>
      <c r="H2890" s="2">
        <f t="shared" si="196"/>
        <v>2</v>
      </c>
      <c r="I2890" s="2" t="b">
        <f t="shared" si="197"/>
        <v>0</v>
      </c>
      <c r="J2890" t="s">
        <v>44</v>
      </c>
      <c r="K2890">
        <v>35</v>
      </c>
      <c r="L2890">
        <v>175.08</v>
      </c>
      <c r="M2890">
        <v>7.0000000000000007E-2</v>
      </c>
      <c r="N2890" t="s">
        <v>18</v>
      </c>
      <c r="O2890">
        <v>-168.72</v>
      </c>
      <c r="P2890">
        <v>5.0199999999999996</v>
      </c>
      <c r="Q2890">
        <v>5.14</v>
      </c>
      <c r="R2890" t="s">
        <v>208</v>
      </c>
      <c r="S2890" t="s">
        <v>116</v>
      </c>
      <c r="T2890" t="s">
        <v>27</v>
      </c>
      <c r="U2890" t="s">
        <v>32</v>
      </c>
      <c r="V2890" t="s">
        <v>48</v>
      </c>
      <c r="W2890">
        <v>0.79</v>
      </c>
    </row>
    <row r="2891" spans="1:23" x14ac:dyDescent="0.3">
      <c r="A2891" t="s">
        <v>1401</v>
      </c>
      <c r="B2891" t="s">
        <v>1402</v>
      </c>
      <c r="D2891" s="1">
        <v>40020</v>
      </c>
      <c r="E2891" s="1">
        <v>40027</v>
      </c>
      <c r="F2891" s="1" t="str">
        <f t="shared" si="194"/>
        <v>August</v>
      </c>
      <c r="G2891" s="1" t="str">
        <f t="shared" si="195"/>
        <v>2009</v>
      </c>
      <c r="H2891" s="2">
        <f t="shared" si="196"/>
        <v>7</v>
      </c>
      <c r="I2891" s="2" t="b">
        <f t="shared" si="197"/>
        <v>0</v>
      </c>
      <c r="J2891" t="s">
        <v>17</v>
      </c>
      <c r="K2891">
        <v>18</v>
      </c>
      <c r="L2891">
        <v>290.07</v>
      </c>
      <c r="M2891">
        <v>7.0000000000000007E-2</v>
      </c>
      <c r="N2891" t="s">
        <v>18</v>
      </c>
      <c r="O2891">
        <v>-114.2</v>
      </c>
      <c r="P2891">
        <v>16.739999999999998</v>
      </c>
      <c r="Q2891">
        <v>7.04</v>
      </c>
      <c r="R2891" t="s">
        <v>208</v>
      </c>
      <c r="S2891" t="s">
        <v>116</v>
      </c>
      <c r="T2891" t="s">
        <v>21</v>
      </c>
      <c r="U2891" t="s">
        <v>22</v>
      </c>
      <c r="V2891" t="s">
        <v>23</v>
      </c>
      <c r="W2891">
        <v>0.81</v>
      </c>
    </row>
    <row r="2892" spans="1:23" x14ac:dyDescent="0.3">
      <c r="A2892" t="s">
        <v>1401</v>
      </c>
      <c r="B2892" t="s">
        <v>1402</v>
      </c>
      <c r="D2892" s="1">
        <v>40020</v>
      </c>
      <c r="E2892" s="1">
        <v>40025</v>
      </c>
      <c r="F2892" s="1" t="str">
        <f t="shared" si="194"/>
        <v>July</v>
      </c>
      <c r="G2892" s="1" t="str">
        <f t="shared" si="195"/>
        <v>2009</v>
      </c>
      <c r="H2892" s="2">
        <f t="shared" si="196"/>
        <v>5</v>
      </c>
      <c r="I2892" s="2" t="b">
        <f t="shared" si="197"/>
        <v>0</v>
      </c>
      <c r="J2892" t="s">
        <v>17</v>
      </c>
      <c r="K2892">
        <v>31</v>
      </c>
      <c r="L2892">
        <v>196.81</v>
      </c>
      <c r="M2892">
        <v>0.06</v>
      </c>
      <c r="N2892" t="s">
        <v>18</v>
      </c>
      <c r="O2892">
        <v>70.39</v>
      </c>
      <c r="P2892">
        <v>6.45</v>
      </c>
      <c r="Q2892">
        <v>1.34</v>
      </c>
      <c r="R2892" t="s">
        <v>208</v>
      </c>
      <c r="S2892" t="s">
        <v>116</v>
      </c>
      <c r="T2892" t="s">
        <v>21</v>
      </c>
      <c r="U2892" t="s">
        <v>22</v>
      </c>
      <c r="V2892" t="s">
        <v>43</v>
      </c>
      <c r="W2892">
        <v>0.36</v>
      </c>
    </row>
    <row r="2893" spans="1:23" x14ac:dyDescent="0.3">
      <c r="A2893" t="s">
        <v>1460</v>
      </c>
      <c r="B2893" t="s">
        <v>1461</v>
      </c>
      <c r="D2893" s="1">
        <v>39824</v>
      </c>
      <c r="E2893" s="1">
        <v>39824</v>
      </c>
      <c r="F2893" s="1" t="str">
        <f t="shared" si="194"/>
        <v>January</v>
      </c>
      <c r="G2893" s="1" t="str">
        <f t="shared" si="195"/>
        <v>2009</v>
      </c>
      <c r="H2893" s="2">
        <f t="shared" si="196"/>
        <v>0</v>
      </c>
      <c r="I2893" s="2" t="str">
        <f t="shared" si="197"/>
        <v>FREE DELIVERY</v>
      </c>
      <c r="J2893" t="s">
        <v>34</v>
      </c>
      <c r="K2893">
        <v>20</v>
      </c>
      <c r="L2893">
        <v>4531.34</v>
      </c>
      <c r="M2893">
        <v>0.08</v>
      </c>
      <c r="N2893" t="s">
        <v>25</v>
      </c>
      <c r="O2893">
        <v>653.67999999999995</v>
      </c>
      <c r="P2893">
        <v>297.64</v>
      </c>
      <c r="Q2893">
        <v>14.7</v>
      </c>
      <c r="R2893" t="s">
        <v>208</v>
      </c>
      <c r="S2893" t="s">
        <v>116</v>
      </c>
      <c r="T2893" t="s">
        <v>21</v>
      </c>
      <c r="U2893" t="s">
        <v>32</v>
      </c>
      <c r="V2893" t="s">
        <v>94</v>
      </c>
      <c r="W2893">
        <v>0.56999999999999995</v>
      </c>
    </row>
    <row r="2894" spans="1:23" x14ac:dyDescent="0.3">
      <c r="A2894" t="s">
        <v>1460</v>
      </c>
      <c r="B2894" t="s">
        <v>1461</v>
      </c>
      <c r="D2894" s="1">
        <v>39824</v>
      </c>
      <c r="E2894" s="1">
        <v>39825</v>
      </c>
      <c r="F2894" s="1" t="str">
        <f t="shared" si="194"/>
        <v>January</v>
      </c>
      <c r="G2894" s="1" t="str">
        <f t="shared" si="195"/>
        <v>2009</v>
      </c>
      <c r="H2894" s="2">
        <f t="shared" si="196"/>
        <v>1</v>
      </c>
      <c r="I2894" s="2" t="b">
        <f t="shared" si="197"/>
        <v>0</v>
      </c>
      <c r="J2894" t="s">
        <v>34</v>
      </c>
      <c r="K2894">
        <v>44</v>
      </c>
      <c r="L2894">
        <v>574.5</v>
      </c>
      <c r="M2894">
        <v>0.02</v>
      </c>
      <c r="N2894" t="s">
        <v>18</v>
      </c>
      <c r="O2894">
        <v>-449.04</v>
      </c>
      <c r="P2894">
        <v>12.99</v>
      </c>
      <c r="Q2894">
        <v>14.37</v>
      </c>
      <c r="R2894" t="s">
        <v>208</v>
      </c>
      <c r="S2894" t="s">
        <v>116</v>
      </c>
      <c r="T2894" t="s">
        <v>21</v>
      </c>
      <c r="U2894" t="s">
        <v>36</v>
      </c>
      <c r="V2894" t="s">
        <v>37</v>
      </c>
      <c r="W2894">
        <v>0.73</v>
      </c>
    </row>
    <row r="2895" spans="1:23" x14ac:dyDescent="0.3">
      <c r="A2895" t="s">
        <v>1460</v>
      </c>
      <c r="B2895" t="s">
        <v>1461</v>
      </c>
      <c r="D2895" s="1">
        <v>39824</v>
      </c>
      <c r="E2895" s="1">
        <v>39825</v>
      </c>
      <c r="F2895" s="1" t="str">
        <f t="shared" si="194"/>
        <v>January</v>
      </c>
      <c r="G2895" s="1" t="str">
        <f t="shared" si="195"/>
        <v>2009</v>
      </c>
      <c r="H2895" s="2">
        <f t="shared" si="196"/>
        <v>1</v>
      </c>
      <c r="I2895" s="2" t="b">
        <f t="shared" si="197"/>
        <v>0</v>
      </c>
      <c r="J2895" t="s">
        <v>34</v>
      </c>
      <c r="K2895">
        <v>18</v>
      </c>
      <c r="L2895">
        <v>262.94</v>
      </c>
      <c r="M2895">
        <v>0.06</v>
      </c>
      <c r="N2895" t="s">
        <v>18</v>
      </c>
      <c r="O2895">
        <v>-22.37</v>
      </c>
      <c r="P2895">
        <v>14.42</v>
      </c>
      <c r="Q2895">
        <v>6.75</v>
      </c>
      <c r="R2895" t="s">
        <v>208</v>
      </c>
      <c r="S2895" t="s">
        <v>116</v>
      </c>
      <c r="T2895" t="s">
        <v>21</v>
      </c>
      <c r="U2895" t="s">
        <v>22</v>
      </c>
      <c r="V2895" t="s">
        <v>28</v>
      </c>
      <c r="W2895">
        <v>0.52</v>
      </c>
    </row>
    <row r="2896" spans="1:23" x14ac:dyDescent="0.3">
      <c r="A2896" t="s">
        <v>1140</v>
      </c>
      <c r="B2896" t="s">
        <v>1065</v>
      </c>
      <c r="D2896" s="1">
        <v>40576</v>
      </c>
      <c r="E2896" s="1">
        <v>40578</v>
      </c>
      <c r="F2896" s="1" t="str">
        <f t="shared" si="194"/>
        <v>February</v>
      </c>
      <c r="G2896" s="1" t="str">
        <f t="shared" si="195"/>
        <v>2011</v>
      </c>
      <c r="H2896" s="2">
        <f t="shared" si="196"/>
        <v>2</v>
      </c>
      <c r="I2896" s="2" t="b">
        <f t="shared" si="197"/>
        <v>0</v>
      </c>
      <c r="J2896" t="s">
        <v>52</v>
      </c>
      <c r="K2896">
        <v>27</v>
      </c>
      <c r="L2896">
        <v>462.36599999999999</v>
      </c>
      <c r="M2896">
        <v>0.1</v>
      </c>
      <c r="N2896" t="s">
        <v>18</v>
      </c>
      <c r="O2896">
        <v>-120.05</v>
      </c>
      <c r="P2896">
        <v>20.99</v>
      </c>
      <c r="Q2896">
        <v>3.3</v>
      </c>
      <c r="R2896" t="s">
        <v>208</v>
      </c>
      <c r="S2896" t="s">
        <v>116</v>
      </c>
      <c r="T2896" t="s">
        <v>21</v>
      </c>
      <c r="U2896" t="s">
        <v>32</v>
      </c>
      <c r="V2896" t="s">
        <v>33</v>
      </c>
      <c r="W2896">
        <v>0.81</v>
      </c>
    </row>
    <row r="2897" spans="1:23" x14ac:dyDescent="0.3">
      <c r="A2897" t="s">
        <v>1140</v>
      </c>
      <c r="B2897" t="s">
        <v>1065</v>
      </c>
      <c r="D2897" s="1">
        <v>40576</v>
      </c>
      <c r="E2897" s="1">
        <v>40578</v>
      </c>
      <c r="F2897" s="1" t="str">
        <f t="shared" si="194"/>
        <v>February</v>
      </c>
      <c r="G2897" s="1" t="str">
        <f t="shared" si="195"/>
        <v>2011</v>
      </c>
      <c r="H2897" s="2">
        <f t="shared" si="196"/>
        <v>2</v>
      </c>
      <c r="I2897" s="2" t="b">
        <f t="shared" si="197"/>
        <v>0</v>
      </c>
      <c r="J2897" t="s">
        <v>52</v>
      </c>
      <c r="K2897">
        <v>14</v>
      </c>
      <c r="L2897">
        <v>336.48</v>
      </c>
      <c r="M2897">
        <v>0.09</v>
      </c>
      <c r="N2897" t="s">
        <v>18</v>
      </c>
      <c r="O2897">
        <v>5.56</v>
      </c>
      <c r="P2897">
        <v>25.99</v>
      </c>
      <c r="Q2897">
        <v>5.37</v>
      </c>
      <c r="R2897" t="s">
        <v>208</v>
      </c>
      <c r="S2897" t="s">
        <v>116</v>
      </c>
      <c r="T2897" t="s">
        <v>21</v>
      </c>
      <c r="U2897" t="s">
        <v>22</v>
      </c>
      <c r="V2897" t="s">
        <v>60</v>
      </c>
      <c r="W2897">
        <v>0.56000000000000005</v>
      </c>
    </row>
    <row r="2898" spans="1:23" x14ac:dyDescent="0.3">
      <c r="A2898" t="s">
        <v>977</v>
      </c>
      <c r="B2898" t="s">
        <v>1457</v>
      </c>
      <c r="D2898" s="1">
        <v>40592</v>
      </c>
      <c r="E2898" s="1">
        <v>40595</v>
      </c>
      <c r="F2898" s="1" t="str">
        <f t="shared" si="194"/>
        <v>February</v>
      </c>
      <c r="G2898" s="1" t="str">
        <f t="shared" si="195"/>
        <v>2011</v>
      </c>
      <c r="H2898" s="2">
        <f t="shared" si="196"/>
        <v>3</v>
      </c>
      <c r="I2898" s="2" t="b">
        <f t="shared" si="197"/>
        <v>0</v>
      </c>
      <c r="J2898" t="s">
        <v>52</v>
      </c>
      <c r="K2898">
        <v>8</v>
      </c>
      <c r="L2898">
        <v>69.569999999999993</v>
      </c>
      <c r="M2898">
        <v>0.05</v>
      </c>
      <c r="N2898" t="s">
        <v>18</v>
      </c>
      <c r="O2898">
        <v>-36.06</v>
      </c>
      <c r="P2898">
        <v>7.98</v>
      </c>
      <c r="Q2898">
        <v>6.5</v>
      </c>
      <c r="R2898" t="s">
        <v>208</v>
      </c>
      <c r="S2898" t="s">
        <v>116</v>
      </c>
      <c r="T2898" t="s">
        <v>21</v>
      </c>
      <c r="U2898" t="s">
        <v>22</v>
      </c>
      <c r="V2898" t="s">
        <v>23</v>
      </c>
      <c r="W2898">
        <v>0.59</v>
      </c>
    </row>
    <row r="2899" spans="1:23" x14ac:dyDescent="0.3">
      <c r="A2899" t="s">
        <v>941</v>
      </c>
      <c r="B2899" t="s">
        <v>983</v>
      </c>
      <c r="D2899" s="1">
        <v>39947</v>
      </c>
      <c r="E2899" s="1">
        <v>39949</v>
      </c>
      <c r="F2899" s="1" t="str">
        <f t="shared" si="194"/>
        <v>May</v>
      </c>
      <c r="G2899" s="1" t="str">
        <f t="shared" si="195"/>
        <v>2009</v>
      </c>
      <c r="H2899" s="2">
        <f t="shared" si="196"/>
        <v>2</v>
      </c>
      <c r="I2899" s="2" t="b">
        <f t="shared" si="197"/>
        <v>0</v>
      </c>
      <c r="J2899" t="s">
        <v>34</v>
      </c>
      <c r="K2899">
        <v>8</v>
      </c>
      <c r="L2899">
        <v>45.73</v>
      </c>
      <c r="M2899">
        <v>0</v>
      </c>
      <c r="N2899" t="s">
        <v>18</v>
      </c>
      <c r="O2899">
        <v>-23.29</v>
      </c>
      <c r="P2899">
        <v>4.9800000000000004</v>
      </c>
      <c r="Q2899">
        <v>5.49</v>
      </c>
      <c r="R2899" t="s">
        <v>208</v>
      </c>
      <c r="S2899" t="s">
        <v>116</v>
      </c>
      <c r="T2899" t="s">
        <v>42</v>
      </c>
      <c r="U2899" t="s">
        <v>22</v>
      </c>
      <c r="V2899" t="s">
        <v>43</v>
      </c>
      <c r="W2899">
        <v>0.38</v>
      </c>
    </row>
    <row r="2900" spans="1:23" x14ac:dyDescent="0.3">
      <c r="A2900" t="s">
        <v>902</v>
      </c>
      <c r="B2900" t="s">
        <v>1395</v>
      </c>
      <c r="D2900" s="1">
        <v>40431</v>
      </c>
      <c r="E2900" s="1">
        <v>40432</v>
      </c>
      <c r="F2900" s="1" t="str">
        <f t="shared" si="194"/>
        <v>September</v>
      </c>
      <c r="G2900" s="1" t="str">
        <f t="shared" si="195"/>
        <v>2010</v>
      </c>
      <c r="H2900" s="2">
        <f t="shared" si="196"/>
        <v>1</v>
      </c>
      <c r="I2900" s="2" t="b">
        <f t="shared" si="197"/>
        <v>0</v>
      </c>
      <c r="J2900" t="s">
        <v>24</v>
      </c>
      <c r="K2900">
        <v>4</v>
      </c>
      <c r="L2900">
        <v>58.44</v>
      </c>
      <c r="M2900">
        <v>0.05</v>
      </c>
      <c r="N2900" t="s">
        <v>39</v>
      </c>
      <c r="O2900">
        <v>-7.04</v>
      </c>
      <c r="P2900">
        <v>10.89</v>
      </c>
      <c r="Q2900">
        <v>4.5</v>
      </c>
      <c r="R2900" t="s">
        <v>208</v>
      </c>
      <c r="S2900" t="s">
        <v>116</v>
      </c>
      <c r="T2900" t="s">
        <v>31</v>
      </c>
      <c r="U2900" t="s">
        <v>22</v>
      </c>
      <c r="V2900" t="s">
        <v>28</v>
      </c>
      <c r="W2900">
        <v>0.59</v>
      </c>
    </row>
    <row r="2901" spans="1:23" x14ac:dyDescent="0.3">
      <c r="A2901" t="s">
        <v>941</v>
      </c>
      <c r="B2901" t="s">
        <v>983</v>
      </c>
      <c r="D2901" s="1">
        <v>41214</v>
      </c>
      <c r="E2901" s="1">
        <v>41218</v>
      </c>
      <c r="F2901" s="1" t="str">
        <f t="shared" si="194"/>
        <v>November</v>
      </c>
      <c r="G2901" s="1" t="str">
        <f t="shared" si="195"/>
        <v>2012</v>
      </c>
      <c r="H2901" s="2">
        <f t="shared" si="196"/>
        <v>4</v>
      </c>
      <c r="I2901" s="2" t="b">
        <f t="shared" si="197"/>
        <v>0</v>
      </c>
      <c r="J2901" t="s">
        <v>17</v>
      </c>
      <c r="K2901">
        <v>18</v>
      </c>
      <c r="L2901">
        <v>122.41</v>
      </c>
      <c r="M2901">
        <v>0.09</v>
      </c>
      <c r="N2901" t="s">
        <v>18</v>
      </c>
      <c r="O2901">
        <v>2.37</v>
      </c>
      <c r="P2901">
        <v>6.64</v>
      </c>
      <c r="Q2901">
        <v>4.95</v>
      </c>
      <c r="R2901" t="s">
        <v>208</v>
      </c>
      <c r="S2901" t="s">
        <v>116</v>
      </c>
      <c r="T2901" t="s">
        <v>31</v>
      </c>
      <c r="U2901" t="s">
        <v>36</v>
      </c>
      <c r="V2901" t="s">
        <v>37</v>
      </c>
      <c r="W2901">
        <v>0.37</v>
      </c>
    </row>
    <row r="2902" spans="1:23" x14ac:dyDescent="0.3">
      <c r="A2902" t="s">
        <v>1140</v>
      </c>
      <c r="B2902" t="s">
        <v>1454</v>
      </c>
      <c r="D2902" s="1">
        <v>40283</v>
      </c>
      <c r="E2902" s="1">
        <v>40283</v>
      </c>
      <c r="F2902" s="1" t="str">
        <f t="shared" si="194"/>
        <v>April</v>
      </c>
      <c r="G2902" s="1" t="str">
        <f t="shared" si="195"/>
        <v>2010</v>
      </c>
      <c r="H2902" s="2">
        <f t="shared" si="196"/>
        <v>0</v>
      </c>
      <c r="I2902" s="2" t="str">
        <f t="shared" si="197"/>
        <v>FREE DELIVERY</v>
      </c>
      <c r="J2902" t="s">
        <v>34</v>
      </c>
      <c r="K2902">
        <v>50</v>
      </c>
      <c r="L2902">
        <v>2869.44</v>
      </c>
      <c r="M2902">
        <v>0.08</v>
      </c>
      <c r="N2902" t="s">
        <v>18</v>
      </c>
      <c r="O2902">
        <v>840.55</v>
      </c>
      <c r="P2902">
        <v>59.98</v>
      </c>
      <c r="Q2902">
        <v>3.99</v>
      </c>
      <c r="R2902" t="s">
        <v>208</v>
      </c>
      <c r="S2902" t="s">
        <v>116</v>
      </c>
      <c r="T2902" t="s">
        <v>21</v>
      </c>
      <c r="U2902" t="s">
        <v>22</v>
      </c>
      <c r="V2902" t="s">
        <v>28</v>
      </c>
      <c r="W2902">
        <v>0.56999999999999995</v>
      </c>
    </row>
    <row r="2903" spans="1:23" x14ac:dyDescent="0.3">
      <c r="A2903" t="s">
        <v>1408</v>
      </c>
      <c r="B2903" t="s">
        <v>1409</v>
      </c>
      <c r="D2903" s="1">
        <v>40906</v>
      </c>
      <c r="E2903" s="1">
        <v>40908</v>
      </c>
      <c r="F2903" s="1" t="str">
        <f t="shared" si="194"/>
        <v>December</v>
      </c>
      <c r="G2903" s="1" t="str">
        <f t="shared" si="195"/>
        <v>2011</v>
      </c>
      <c r="H2903" s="2">
        <f t="shared" si="196"/>
        <v>2</v>
      </c>
      <c r="I2903" s="2" t="b">
        <f t="shared" si="197"/>
        <v>0</v>
      </c>
      <c r="J2903" t="s">
        <v>24</v>
      </c>
      <c r="K2903">
        <v>49</v>
      </c>
      <c r="L2903">
        <v>183.08</v>
      </c>
      <c r="M2903">
        <v>0.01</v>
      </c>
      <c r="N2903" t="s">
        <v>18</v>
      </c>
      <c r="O2903">
        <v>82.49</v>
      </c>
      <c r="P2903">
        <v>3.69</v>
      </c>
      <c r="Q2903">
        <v>0.5</v>
      </c>
      <c r="R2903" t="s">
        <v>208</v>
      </c>
      <c r="S2903" t="s">
        <v>116</v>
      </c>
      <c r="T2903" t="s">
        <v>31</v>
      </c>
      <c r="U2903" t="s">
        <v>22</v>
      </c>
      <c r="V2903" t="s">
        <v>57</v>
      </c>
      <c r="W2903">
        <v>0.38</v>
      </c>
    </row>
    <row r="2904" spans="1:23" x14ac:dyDescent="0.3">
      <c r="A2904" t="s">
        <v>1408</v>
      </c>
      <c r="B2904" t="s">
        <v>1409</v>
      </c>
      <c r="D2904" s="1">
        <v>40450</v>
      </c>
      <c r="E2904" s="1">
        <v>40452</v>
      </c>
      <c r="F2904" s="1" t="str">
        <f t="shared" si="194"/>
        <v>October</v>
      </c>
      <c r="G2904" s="1" t="str">
        <f t="shared" si="195"/>
        <v>2010</v>
      </c>
      <c r="H2904" s="2">
        <f t="shared" si="196"/>
        <v>2</v>
      </c>
      <c r="I2904" s="2" t="b">
        <f t="shared" si="197"/>
        <v>0</v>
      </c>
      <c r="J2904" t="s">
        <v>34</v>
      </c>
      <c r="K2904">
        <v>28</v>
      </c>
      <c r="L2904">
        <v>257.89999999999998</v>
      </c>
      <c r="M2904">
        <v>0</v>
      </c>
      <c r="N2904" t="s">
        <v>18</v>
      </c>
      <c r="O2904">
        <v>-84.69</v>
      </c>
      <c r="P2904">
        <v>8.74</v>
      </c>
      <c r="Q2904">
        <v>8.2899999999999991</v>
      </c>
      <c r="R2904" t="s">
        <v>208</v>
      </c>
      <c r="S2904" t="s">
        <v>116</v>
      </c>
      <c r="T2904" t="s">
        <v>31</v>
      </c>
      <c r="U2904" t="s">
        <v>22</v>
      </c>
      <c r="V2904" t="s">
        <v>51</v>
      </c>
      <c r="W2904">
        <v>0.38</v>
      </c>
    </row>
    <row r="2905" spans="1:23" x14ac:dyDescent="0.3">
      <c r="A2905" t="s">
        <v>955</v>
      </c>
      <c r="B2905" t="s">
        <v>1297</v>
      </c>
      <c r="D2905" s="1">
        <v>39865</v>
      </c>
      <c r="E2905" s="1">
        <v>39865</v>
      </c>
      <c r="F2905" s="1" t="str">
        <f t="shared" si="194"/>
        <v>February</v>
      </c>
      <c r="G2905" s="1" t="str">
        <f t="shared" si="195"/>
        <v>2009</v>
      </c>
      <c r="H2905" s="2">
        <f t="shared" si="196"/>
        <v>0</v>
      </c>
      <c r="I2905" s="2" t="str">
        <f t="shared" si="197"/>
        <v>FREE DELIVERY</v>
      </c>
      <c r="J2905" t="s">
        <v>52</v>
      </c>
      <c r="K2905">
        <v>18</v>
      </c>
      <c r="L2905">
        <v>901.81</v>
      </c>
      <c r="M2905">
        <v>0.02</v>
      </c>
      <c r="N2905" t="s">
        <v>18</v>
      </c>
      <c r="O2905">
        <v>-76.89</v>
      </c>
      <c r="P2905">
        <v>49.99</v>
      </c>
      <c r="Q2905">
        <v>19.989999999999998</v>
      </c>
      <c r="R2905" t="s">
        <v>208</v>
      </c>
      <c r="S2905" t="s">
        <v>116</v>
      </c>
      <c r="T2905" t="s">
        <v>21</v>
      </c>
      <c r="U2905" t="s">
        <v>32</v>
      </c>
      <c r="V2905" t="s">
        <v>48</v>
      </c>
      <c r="W2905">
        <v>0.41</v>
      </c>
    </row>
    <row r="2906" spans="1:23" x14ac:dyDescent="0.3">
      <c r="A2906" t="s">
        <v>979</v>
      </c>
      <c r="B2906" t="s">
        <v>1462</v>
      </c>
      <c r="D2906" s="1">
        <v>39951</v>
      </c>
      <c r="E2906" s="1">
        <v>39951</v>
      </c>
      <c r="F2906" s="1" t="str">
        <f t="shared" si="194"/>
        <v>May</v>
      </c>
      <c r="G2906" s="1" t="str">
        <f t="shared" si="195"/>
        <v>2009</v>
      </c>
      <c r="H2906" s="2">
        <f t="shared" si="196"/>
        <v>0</v>
      </c>
      <c r="I2906" s="2" t="str">
        <f t="shared" si="197"/>
        <v>FREE DELIVERY</v>
      </c>
      <c r="J2906" t="s">
        <v>44</v>
      </c>
      <c r="K2906">
        <v>38</v>
      </c>
      <c r="L2906">
        <v>623.12649999999996</v>
      </c>
      <c r="M2906">
        <v>0.09</v>
      </c>
      <c r="N2906" t="s">
        <v>18</v>
      </c>
      <c r="O2906">
        <v>122.29</v>
      </c>
      <c r="P2906">
        <v>20.99</v>
      </c>
      <c r="Q2906">
        <v>0.99</v>
      </c>
      <c r="R2906" t="s">
        <v>208</v>
      </c>
      <c r="S2906" t="s">
        <v>116</v>
      </c>
      <c r="T2906" t="s">
        <v>31</v>
      </c>
      <c r="U2906" t="s">
        <v>32</v>
      </c>
      <c r="V2906" t="s">
        <v>33</v>
      </c>
      <c r="W2906">
        <v>0.56999999999999995</v>
      </c>
    </row>
    <row r="2907" spans="1:23" x14ac:dyDescent="0.3">
      <c r="A2907" t="s">
        <v>1045</v>
      </c>
      <c r="B2907" t="s">
        <v>1397</v>
      </c>
      <c r="D2907" s="1">
        <v>40112</v>
      </c>
      <c r="E2907" s="1">
        <v>40113</v>
      </c>
      <c r="F2907" s="1" t="str">
        <f t="shared" si="194"/>
        <v>October</v>
      </c>
      <c r="G2907" s="1" t="str">
        <f t="shared" si="195"/>
        <v>2009</v>
      </c>
      <c r="H2907" s="2">
        <f t="shared" si="196"/>
        <v>1</v>
      </c>
      <c r="I2907" s="2" t="b">
        <f t="shared" si="197"/>
        <v>0</v>
      </c>
      <c r="J2907" t="s">
        <v>24</v>
      </c>
      <c r="K2907">
        <v>27</v>
      </c>
      <c r="L2907">
        <v>2651.23</v>
      </c>
      <c r="M2907">
        <v>0.09</v>
      </c>
      <c r="N2907" t="s">
        <v>18</v>
      </c>
      <c r="O2907">
        <v>-741.81</v>
      </c>
      <c r="P2907">
        <v>101.41</v>
      </c>
      <c r="Q2907">
        <v>35</v>
      </c>
      <c r="R2907" t="s">
        <v>208</v>
      </c>
      <c r="S2907" t="s">
        <v>116</v>
      </c>
      <c r="T2907" t="s">
        <v>27</v>
      </c>
      <c r="U2907" t="s">
        <v>22</v>
      </c>
      <c r="V2907" t="s">
        <v>23</v>
      </c>
      <c r="W2907">
        <v>0.82</v>
      </c>
    </row>
    <row r="2908" spans="1:23" x14ac:dyDescent="0.3">
      <c r="A2908" t="s">
        <v>1401</v>
      </c>
      <c r="B2908" t="s">
        <v>1402</v>
      </c>
      <c r="D2908" s="1">
        <v>39896</v>
      </c>
      <c r="E2908" s="1">
        <v>39898</v>
      </c>
      <c r="F2908" s="1" t="str">
        <f t="shared" si="194"/>
        <v>March</v>
      </c>
      <c r="G2908" s="1" t="str">
        <f t="shared" si="195"/>
        <v>2009</v>
      </c>
      <c r="H2908" s="2">
        <f t="shared" si="196"/>
        <v>2</v>
      </c>
      <c r="I2908" s="2" t="b">
        <f t="shared" si="197"/>
        <v>0</v>
      </c>
      <c r="J2908" t="s">
        <v>52</v>
      </c>
      <c r="K2908">
        <v>17</v>
      </c>
      <c r="L2908">
        <v>107.56</v>
      </c>
      <c r="M2908">
        <v>0.1</v>
      </c>
      <c r="N2908" t="s">
        <v>18</v>
      </c>
      <c r="O2908">
        <v>-25</v>
      </c>
      <c r="P2908">
        <v>6.64</v>
      </c>
      <c r="Q2908">
        <v>54.95</v>
      </c>
      <c r="R2908" t="s">
        <v>208</v>
      </c>
      <c r="S2908" t="s">
        <v>116</v>
      </c>
      <c r="T2908" t="s">
        <v>21</v>
      </c>
      <c r="U2908" t="s">
        <v>36</v>
      </c>
      <c r="V2908" t="s">
        <v>37</v>
      </c>
      <c r="W2908">
        <v>0.37</v>
      </c>
    </row>
    <row r="2909" spans="1:23" x14ac:dyDescent="0.3">
      <c r="A2909" t="s">
        <v>1401</v>
      </c>
      <c r="B2909" t="s">
        <v>1402</v>
      </c>
      <c r="D2909" s="1">
        <v>39896</v>
      </c>
      <c r="E2909" s="1">
        <v>39897</v>
      </c>
      <c r="F2909" s="1" t="str">
        <f t="shared" si="194"/>
        <v>March</v>
      </c>
      <c r="G2909" s="1" t="str">
        <f t="shared" si="195"/>
        <v>2009</v>
      </c>
      <c r="H2909" s="2">
        <f t="shared" si="196"/>
        <v>1</v>
      </c>
      <c r="I2909" s="2" t="b">
        <f t="shared" si="197"/>
        <v>0</v>
      </c>
      <c r="J2909" t="s">
        <v>52</v>
      </c>
      <c r="K2909">
        <v>15</v>
      </c>
      <c r="L2909">
        <v>1386.69</v>
      </c>
      <c r="M2909">
        <v>0.05</v>
      </c>
      <c r="N2909" t="s">
        <v>18</v>
      </c>
      <c r="O2909">
        <v>363</v>
      </c>
      <c r="P2909">
        <v>90.48</v>
      </c>
      <c r="Q2909">
        <v>19.989999999999998</v>
      </c>
      <c r="R2909" t="s">
        <v>208</v>
      </c>
      <c r="S2909" t="s">
        <v>116</v>
      </c>
      <c r="T2909" t="s">
        <v>21</v>
      </c>
      <c r="U2909" t="s">
        <v>22</v>
      </c>
      <c r="V2909" t="s">
        <v>51</v>
      </c>
      <c r="W2909">
        <v>0.4</v>
      </c>
    </row>
    <row r="2910" spans="1:23" x14ac:dyDescent="0.3">
      <c r="A2910" t="s">
        <v>1041</v>
      </c>
      <c r="B2910" t="s">
        <v>1075</v>
      </c>
      <c r="D2910" s="1">
        <v>40537</v>
      </c>
      <c r="E2910" s="1">
        <v>40538</v>
      </c>
      <c r="F2910" s="1" t="str">
        <f t="shared" si="194"/>
        <v>December</v>
      </c>
      <c r="G2910" s="1" t="str">
        <f t="shared" si="195"/>
        <v>2010</v>
      </c>
      <c r="H2910" s="2">
        <f t="shared" si="196"/>
        <v>1</v>
      </c>
      <c r="I2910" s="2" t="b">
        <f t="shared" si="197"/>
        <v>0</v>
      </c>
      <c r="J2910" t="s">
        <v>52</v>
      </c>
      <c r="K2910">
        <v>16</v>
      </c>
      <c r="L2910">
        <v>6813.93</v>
      </c>
      <c r="M2910">
        <v>0.09</v>
      </c>
      <c r="N2910" t="s">
        <v>25</v>
      </c>
      <c r="O2910">
        <v>358.19</v>
      </c>
      <c r="P2910">
        <v>449.99</v>
      </c>
      <c r="Q2910">
        <v>49</v>
      </c>
      <c r="R2910" t="s">
        <v>208</v>
      </c>
      <c r="S2910" t="s">
        <v>116</v>
      </c>
      <c r="T2910" t="s">
        <v>31</v>
      </c>
      <c r="U2910" t="s">
        <v>32</v>
      </c>
      <c r="V2910" t="s">
        <v>62</v>
      </c>
      <c r="W2910">
        <v>0.38</v>
      </c>
    </row>
    <row r="2911" spans="1:23" x14ac:dyDescent="0.3">
      <c r="A2911" t="s">
        <v>1086</v>
      </c>
      <c r="B2911" t="s">
        <v>1463</v>
      </c>
      <c r="D2911" s="1">
        <v>41021</v>
      </c>
      <c r="E2911" s="1">
        <v>41023</v>
      </c>
      <c r="F2911" s="1" t="str">
        <f t="shared" si="194"/>
        <v>April</v>
      </c>
      <c r="G2911" s="1" t="str">
        <f t="shared" si="195"/>
        <v>2012</v>
      </c>
      <c r="H2911" s="2">
        <f t="shared" si="196"/>
        <v>2</v>
      </c>
      <c r="I2911" s="2" t="b">
        <f t="shared" si="197"/>
        <v>0</v>
      </c>
      <c r="J2911" t="s">
        <v>24</v>
      </c>
      <c r="K2911">
        <v>9</v>
      </c>
      <c r="L2911">
        <v>44.51</v>
      </c>
      <c r="M2911">
        <v>0.01</v>
      </c>
      <c r="N2911" t="s">
        <v>18</v>
      </c>
      <c r="O2911">
        <v>-43.48</v>
      </c>
      <c r="P2911">
        <v>4.0599999999999996</v>
      </c>
      <c r="Q2911">
        <v>6.89</v>
      </c>
      <c r="R2911" t="s">
        <v>208</v>
      </c>
      <c r="S2911" t="s">
        <v>116</v>
      </c>
      <c r="T2911" t="s">
        <v>42</v>
      </c>
      <c r="U2911" t="s">
        <v>22</v>
      </c>
      <c r="V2911" t="s">
        <v>28</v>
      </c>
      <c r="W2911">
        <v>0.6</v>
      </c>
    </row>
    <row r="2912" spans="1:23" x14ac:dyDescent="0.3">
      <c r="A2912" t="s">
        <v>1401</v>
      </c>
      <c r="B2912" t="s">
        <v>1402</v>
      </c>
      <c r="D2912" s="1">
        <v>40499</v>
      </c>
      <c r="E2912" s="1">
        <v>40501</v>
      </c>
      <c r="F2912" s="1" t="str">
        <f t="shared" si="194"/>
        <v>November</v>
      </c>
      <c r="G2912" s="1" t="str">
        <f t="shared" si="195"/>
        <v>2010</v>
      </c>
      <c r="H2912" s="2">
        <f t="shared" si="196"/>
        <v>2</v>
      </c>
      <c r="I2912" s="2" t="b">
        <f t="shared" si="197"/>
        <v>0</v>
      </c>
      <c r="J2912" t="s">
        <v>34</v>
      </c>
      <c r="K2912">
        <v>23</v>
      </c>
      <c r="L2912">
        <v>218.29</v>
      </c>
      <c r="M2912">
        <v>0.09</v>
      </c>
      <c r="N2912" t="s">
        <v>18</v>
      </c>
      <c r="O2912">
        <v>-32.43</v>
      </c>
      <c r="P2912">
        <v>9.49</v>
      </c>
      <c r="Q2912">
        <v>5.76</v>
      </c>
      <c r="R2912" t="s">
        <v>208</v>
      </c>
      <c r="S2912" t="s">
        <v>116</v>
      </c>
      <c r="T2912" t="s">
        <v>21</v>
      </c>
      <c r="U2912" t="s">
        <v>32</v>
      </c>
      <c r="V2912" t="s">
        <v>94</v>
      </c>
      <c r="W2912">
        <v>0.39</v>
      </c>
    </row>
    <row r="2913" spans="1:23" x14ac:dyDescent="0.3">
      <c r="A2913" t="s">
        <v>1352</v>
      </c>
      <c r="B2913" t="s">
        <v>1431</v>
      </c>
      <c r="D2913" s="1">
        <v>40531</v>
      </c>
      <c r="E2913" s="1">
        <v>40531</v>
      </c>
      <c r="F2913" s="1" t="str">
        <f t="shared" si="194"/>
        <v>December</v>
      </c>
      <c r="G2913" s="1" t="str">
        <f t="shared" si="195"/>
        <v>2010</v>
      </c>
      <c r="H2913" s="2">
        <f t="shared" si="196"/>
        <v>0</v>
      </c>
      <c r="I2913" s="2" t="str">
        <f t="shared" si="197"/>
        <v>FREE DELIVERY</v>
      </c>
      <c r="J2913" t="s">
        <v>44</v>
      </c>
      <c r="K2913">
        <v>38</v>
      </c>
      <c r="L2913">
        <v>1554.21</v>
      </c>
      <c r="M2913">
        <v>0.08</v>
      </c>
      <c r="N2913" t="s">
        <v>39</v>
      </c>
      <c r="O2913">
        <v>114.45</v>
      </c>
      <c r="P2913">
        <v>41.32</v>
      </c>
      <c r="Q2913">
        <v>8.66</v>
      </c>
      <c r="R2913" t="s">
        <v>208</v>
      </c>
      <c r="S2913" t="s">
        <v>116</v>
      </c>
      <c r="T2913" t="s">
        <v>27</v>
      </c>
      <c r="U2913" t="s">
        <v>36</v>
      </c>
      <c r="V2913" t="s">
        <v>37</v>
      </c>
      <c r="W2913">
        <v>0.76</v>
      </c>
    </row>
    <row r="2914" spans="1:23" x14ac:dyDescent="0.3">
      <c r="A2914" t="s">
        <v>1442</v>
      </c>
      <c r="B2914" t="s">
        <v>1443</v>
      </c>
      <c r="D2914" s="1">
        <v>41163</v>
      </c>
      <c r="E2914" s="1">
        <v>41164</v>
      </c>
      <c r="F2914" s="1" t="str">
        <f t="shared" si="194"/>
        <v>September</v>
      </c>
      <c r="G2914" s="1" t="str">
        <f t="shared" si="195"/>
        <v>2012</v>
      </c>
      <c r="H2914" s="2">
        <f t="shared" si="196"/>
        <v>1</v>
      </c>
      <c r="I2914" s="2" t="b">
        <f t="shared" si="197"/>
        <v>0</v>
      </c>
      <c r="J2914" t="s">
        <v>52</v>
      </c>
      <c r="K2914">
        <v>7</v>
      </c>
      <c r="L2914">
        <v>273.42</v>
      </c>
      <c r="M2914">
        <v>0</v>
      </c>
      <c r="N2914" t="s">
        <v>18</v>
      </c>
      <c r="O2914">
        <v>10.06</v>
      </c>
      <c r="P2914">
        <v>34.54</v>
      </c>
      <c r="Q2914">
        <v>14.72</v>
      </c>
      <c r="R2914" t="s">
        <v>208</v>
      </c>
      <c r="S2914" t="s">
        <v>116</v>
      </c>
      <c r="T2914" t="s">
        <v>31</v>
      </c>
      <c r="U2914" t="s">
        <v>22</v>
      </c>
      <c r="V2914" t="s">
        <v>29</v>
      </c>
      <c r="W2914">
        <v>0.37</v>
      </c>
    </row>
    <row r="2915" spans="1:23" x14ac:dyDescent="0.3">
      <c r="A2915" t="s">
        <v>1428</v>
      </c>
      <c r="B2915" t="s">
        <v>1429</v>
      </c>
      <c r="D2915" s="1">
        <v>41166</v>
      </c>
      <c r="E2915" s="1">
        <v>41168</v>
      </c>
      <c r="F2915" s="1" t="str">
        <f t="shared" si="194"/>
        <v>September</v>
      </c>
      <c r="G2915" s="1" t="str">
        <f t="shared" si="195"/>
        <v>2012</v>
      </c>
      <c r="H2915" s="2">
        <f t="shared" si="196"/>
        <v>2</v>
      </c>
      <c r="I2915" s="2" t="b">
        <f t="shared" si="197"/>
        <v>0</v>
      </c>
      <c r="J2915" t="s">
        <v>24</v>
      </c>
      <c r="K2915">
        <v>19</v>
      </c>
      <c r="L2915">
        <v>773.83</v>
      </c>
      <c r="M2915">
        <v>0.06</v>
      </c>
      <c r="N2915" t="s">
        <v>18</v>
      </c>
      <c r="O2915">
        <v>146.79</v>
      </c>
      <c r="P2915">
        <v>40.98</v>
      </c>
      <c r="Q2915">
        <v>5.33</v>
      </c>
      <c r="R2915" t="s">
        <v>208</v>
      </c>
      <c r="S2915" t="s">
        <v>116</v>
      </c>
      <c r="T2915" t="s">
        <v>27</v>
      </c>
      <c r="U2915" t="s">
        <v>22</v>
      </c>
      <c r="V2915" t="s">
        <v>28</v>
      </c>
      <c r="W2915">
        <v>0.56999999999999995</v>
      </c>
    </row>
    <row r="2916" spans="1:23" x14ac:dyDescent="0.3">
      <c r="A2916" t="s">
        <v>1088</v>
      </c>
      <c r="B2916" t="s">
        <v>1430</v>
      </c>
      <c r="D2916" s="1">
        <v>40232</v>
      </c>
      <c r="E2916" s="1">
        <v>40234</v>
      </c>
      <c r="F2916" s="1" t="str">
        <f t="shared" si="194"/>
        <v>February</v>
      </c>
      <c r="G2916" s="1" t="str">
        <f t="shared" si="195"/>
        <v>2010</v>
      </c>
      <c r="H2916" s="2">
        <f t="shared" si="196"/>
        <v>2</v>
      </c>
      <c r="I2916" s="2" t="b">
        <f t="shared" si="197"/>
        <v>0</v>
      </c>
      <c r="J2916" t="s">
        <v>44</v>
      </c>
      <c r="K2916">
        <v>37</v>
      </c>
      <c r="L2916">
        <v>1356.45</v>
      </c>
      <c r="M2916">
        <v>0.02</v>
      </c>
      <c r="N2916" t="s">
        <v>18</v>
      </c>
      <c r="O2916">
        <v>47.65</v>
      </c>
      <c r="P2916">
        <v>35.44</v>
      </c>
      <c r="Q2916">
        <v>19.989999999999998</v>
      </c>
      <c r="R2916" t="s">
        <v>208</v>
      </c>
      <c r="S2916" t="s">
        <v>116</v>
      </c>
      <c r="T2916" t="s">
        <v>27</v>
      </c>
      <c r="U2916" t="s">
        <v>22</v>
      </c>
      <c r="V2916" t="s">
        <v>43</v>
      </c>
      <c r="W2916">
        <v>0.38</v>
      </c>
    </row>
    <row r="2917" spans="1:23" x14ac:dyDescent="0.3">
      <c r="A2917" t="s">
        <v>1088</v>
      </c>
      <c r="B2917" t="s">
        <v>1430</v>
      </c>
      <c r="D2917" s="1">
        <v>40232</v>
      </c>
      <c r="E2917" s="1">
        <v>40233</v>
      </c>
      <c r="F2917" s="1" t="str">
        <f t="shared" si="194"/>
        <v>February</v>
      </c>
      <c r="G2917" s="1" t="str">
        <f t="shared" si="195"/>
        <v>2010</v>
      </c>
      <c r="H2917" s="2">
        <f t="shared" si="196"/>
        <v>1</v>
      </c>
      <c r="I2917" s="2" t="b">
        <f t="shared" si="197"/>
        <v>0</v>
      </c>
      <c r="J2917" t="s">
        <v>44</v>
      </c>
      <c r="K2917">
        <v>13</v>
      </c>
      <c r="L2917">
        <v>250.75</v>
      </c>
      <c r="M2917">
        <v>0.02</v>
      </c>
      <c r="N2917" t="s">
        <v>18</v>
      </c>
      <c r="O2917">
        <v>-43.52</v>
      </c>
      <c r="P2917">
        <v>17.7</v>
      </c>
      <c r="Q2917">
        <v>9.4700000000000006</v>
      </c>
      <c r="R2917" t="s">
        <v>208</v>
      </c>
      <c r="S2917" t="s">
        <v>116</v>
      </c>
      <c r="T2917" t="s">
        <v>27</v>
      </c>
      <c r="U2917" t="s">
        <v>22</v>
      </c>
      <c r="V2917" t="s">
        <v>23</v>
      </c>
      <c r="W2917">
        <v>0.59</v>
      </c>
    </row>
    <row r="2918" spans="1:23" x14ac:dyDescent="0.3">
      <c r="A2918" t="s">
        <v>1088</v>
      </c>
      <c r="B2918" t="s">
        <v>1430</v>
      </c>
      <c r="D2918" s="1">
        <v>40232</v>
      </c>
      <c r="E2918" s="1">
        <v>40233</v>
      </c>
      <c r="F2918" s="1" t="str">
        <f t="shared" si="194"/>
        <v>February</v>
      </c>
      <c r="G2918" s="1" t="str">
        <f t="shared" si="195"/>
        <v>2010</v>
      </c>
      <c r="H2918" s="2">
        <f t="shared" si="196"/>
        <v>1</v>
      </c>
      <c r="I2918" s="2" t="b">
        <f t="shared" si="197"/>
        <v>0</v>
      </c>
      <c r="J2918" t="s">
        <v>44</v>
      </c>
      <c r="K2918">
        <v>31</v>
      </c>
      <c r="L2918">
        <v>313.05</v>
      </c>
      <c r="M2918">
        <v>0.02</v>
      </c>
      <c r="N2918" t="s">
        <v>39</v>
      </c>
      <c r="O2918">
        <v>81.87</v>
      </c>
      <c r="P2918">
        <v>9.7799999999999994</v>
      </c>
      <c r="Q2918">
        <v>1.99</v>
      </c>
      <c r="R2918" t="s">
        <v>208</v>
      </c>
      <c r="S2918" t="s">
        <v>116</v>
      </c>
      <c r="T2918" t="s">
        <v>27</v>
      </c>
      <c r="U2918" t="s">
        <v>32</v>
      </c>
      <c r="V2918" t="s">
        <v>48</v>
      </c>
      <c r="W2918">
        <v>0.43</v>
      </c>
    </row>
    <row r="2919" spans="1:23" x14ac:dyDescent="0.3">
      <c r="A2919" t="s">
        <v>1412</v>
      </c>
      <c r="B2919" t="s">
        <v>1413</v>
      </c>
      <c r="D2919" s="1">
        <v>40778</v>
      </c>
      <c r="E2919" s="1">
        <v>40785</v>
      </c>
      <c r="F2919" s="1" t="str">
        <f t="shared" si="194"/>
        <v>August</v>
      </c>
      <c r="G2919" s="1" t="str">
        <f t="shared" si="195"/>
        <v>2011</v>
      </c>
      <c r="H2919" s="2">
        <f t="shared" si="196"/>
        <v>7</v>
      </c>
      <c r="I2919" s="2" t="b">
        <f t="shared" si="197"/>
        <v>0</v>
      </c>
      <c r="J2919" t="s">
        <v>17</v>
      </c>
      <c r="K2919">
        <v>39</v>
      </c>
      <c r="L2919">
        <v>6888.6634999999997</v>
      </c>
      <c r="M2919">
        <v>0.03</v>
      </c>
      <c r="N2919" t="s">
        <v>18</v>
      </c>
      <c r="O2919">
        <v>1925.58</v>
      </c>
      <c r="P2919">
        <v>205.99</v>
      </c>
      <c r="Q2919">
        <v>5</v>
      </c>
      <c r="R2919" t="s">
        <v>208</v>
      </c>
      <c r="S2919" t="s">
        <v>116</v>
      </c>
      <c r="T2919" t="s">
        <v>31</v>
      </c>
      <c r="U2919" t="s">
        <v>32</v>
      </c>
      <c r="V2919" t="s">
        <v>33</v>
      </c>
      <c r="W2919">
        <v>0.59</v>
      </c>
    </row>
    <row r="2920" spans="1:23" x14ac:dyDescent="0.3">
      <c r="A2920" t="s">
        <v>906</v>
      </c>
      <c r="B2920" t="s">
        <v>1388</v>
      </c>
      <c r="D2920" s="1">
        <v>40015</v>
      </c>
      <c r="E2920" s="1">
        <v>40017</v>
      </c>
      <c r="F2920" s="1" t="str">
        <f t="shared" si="194"/>
        <v>July</v>
      </c>
      <c r="G2920" s="1" t="str">
        <f t="shared" si="195"/>
        <v>2009</v>
      </c>
      <c r="H2920" s="2">
        <f t="shared" si="196"/>
        <v>2</v>
      </c>
      <c r="I2920" s="2" t="b">
        <f t="shared" si="197"/>
        <v>0</v>
      </c>
      <c r="J2920" t="s">
        <v>34</v>
      </c>
      <c r="K2920">
        <v>23</v>
      </c>
      <c r="L2920">
        <v>384.21</v>
      </c>
      <c r="M2920">
        <v>0.04</v>
      </c>
      <c r="N2920" t="s">
        <v>18</v>
      </c>
      <c r="O2920">
        <v>-266.22000000000003</v>
      </c>
      <c r="P2920">
        <v>15.51</v>
      </c>
      <c r="Q2920">
        <v>17.78</v>
      </c>
      <c r="R2920" t="s">
        <v>208</v>
      </c>
      <c r="S2920" t="s">
        <v>116</v>
      </c>
      <c r="T2920" t="s">
        <v>31</v>
      </c>
      <c r="U2920" t="s">
        <v>22</v>
      </c>
      <c r="V2920" t="s">
        <v>23</v>
      </c>
      <c r="W2920">
        <v>0.59</v>
      </c>
    </row>
    <row r="2921" spans="1:23" x14ac:dyDescent="0.3">
      <c r="A2921" t="s">
        <v>951</v>
      </c>
      <c r="B2921" t="s">
        <v>1047</v>
      </c>
      <c r="D2921" s="1">
        <v>40708</v>
      </c>
      <c r="E2921" s="1">
        <v>40709</v>
      </c>
      <c r="F2921" s="1" t="str">
        <f t="shared" si="194"/>
        <v>June</v>
      </c>
      <c r="G2921" s="1" t="str">
        <f t="shared" si="195"/>
        <v>2011</v>
      </c>
      <c r="H2921" s="2">
        <f t="shared" si="196"/>
        <v>1</v>
      </c>
      <c r="I2921" s="2" t="b">
        <f t="shared" si="197"/>
        <v>0</v>
      </c>
      <c r="J2921" t="s">
        <v>34</v>
      </c>
      <c r="K2921">
        <v>1</v>
      </c>
      <c r="L2921">
        <v>10.48</v>
      </c>
      <c r="M2921">
        <v>0</v>
      </c>
      <c r="N2921" t="s">
        <v>39</v>
      </c>
      <c r="O2921">
        <v>-3.78</v>
      </c>
      <c r="P2921">
        <v>5.18</v>
      </c>
      <c r="Q2921">
        <v>2.04</v>
      </c>
      <c r="R2921" t="s">
        <v>208</v>
      </c>
      <c r="S2921" t="s">
        <v>116</v>
      </c>
      <c r="T2921" t="s">
        <v>31</v>
      </c>
      <c r="U2921" t="s">
        <v>22</v>
      </c>
      <c r="V2921" t="s">
        <v>43</v>
      </c>
      <c r="W2921">
        <v>0.36</v>
      </c>
    </row>
    <row r="2922" spans="1:23" x14ac:dyDescent="0.3">
      <c r="A2922" t="s">
        <v>1452</v>
      </c>
      <c r="B2922" t="s">
        <v>1453</v>
      </c>
      <c r="D2922" s="1">
        <v>40090</v>
      </c>
      <c r="E2922" s="1">
        <v>40095</v>
      </c>
      <c r="F2922" s="1" t="str">
        <f t="shared" si="194"/>
        <v>October</v>
      </c>
      <c r="G2922" s="1" t="str">
        <f t="shared" si="195"/>
        <v>2009</v>
      </c>
      <c r="H2922" s="2">
        <f t="shared" si="196"/>
        <v>5</v>
      </c>
      <c r="I2922" s="2" t="b">
        <f t="shared" si="197"/>
        <v>0</v>
      </c>
      <c r="J2922" t="s">
        <v>17</v>
      </c>
      <c r="K2922">
        <v>6</v>
      </c>
      <c r="L2922">
        <v>17.59</v>
      </c>
      <c r="M2922">
        <v>0.1</v>
      </c>
      <c r="N2922" t="s">
        <v>18</v>
      </c>
      <c r="O2922">
        <v>-19.739999999999998</v>
      </c>
      <c r="P2922">
        <v>2.2200000000000002</v>
      </c>
      <c r="Q2922">
        <v>5</v>
      </c>
      <c r="R2922" t="s">
        <v>208</v>
      </c>
      <c r="S2922" t="s">
        <v>116</v>
      </c>
      <c r="T2922" t="s">
        <v>31</v>
      </c>
      <c r="U2922" t="s">
        <v>22</v>
      </c>
      <c r="V2922" t="s">
        <v>28</v>
      </c>
      <c r="W2922">
        <v>0.55000000000000004</v>
      </c>
    </row>
    <row r="2923" spans="1:23" x14ac:dyDescent="0.3">
      <c r="A2923" t="s">
        <v>1168</v>
      </c>
      <c r="B2923" t="s">
        <v>1464</v>
      </c>
      <c r="D2923" s="1">
        <v>40776</v>
      </c>
      <c r="E2923" s="1">
        <v>40778</v>
      </c>
      <c r="F2923" s="1" t="str">
        <f t="shared" si="194"/>
        <v>August</v>
      </c>
      <c r="G2923" s="1" t="str">
        <f t="shared" si="195"/>
        <v>2011</v>
      </c>
      <c r="H2923" s="2">
        <f t="shared" si="196"/>
        <v>2</v>
      </c>
      <c r="I2923" s="2" t="b">
        <f t="shared" si="197"/>
        <v>0</v>
      </c>
      <c r="J2923" t="s">
        <v>44</v>
      </c>
      <c r="K2923">
        <v>1</v>
      </c>
      <c r="L2923">
        <v>11.81</v>
      </c>
      <c r="M2923">
        <v>0.01</v>
      </c>
      <c r="N2923" t="s">
        <v>18</v>
      </c>
      <c r="O2923">
        <v>-7.95</v>
      </c>
      <c r="P2923">
        <v>5.89</v>
      </c>
      <c r="Q2923">
        <v>5.57</v>
      </c>
      <c r="R2923" t="s">
        <v>208</v>
      </c>
      <c r="S2923" t="s">
        <v>116</v>
      </c>
      <c r="T2923" t="s">
        <v>21</v>
      </c>
      <c r="U2923" t="s">
        <v>36</v>
      </c>
      <c r="V2923" t="s">
        <v>37</v>
      </c>
      <c r="W2923">
        <v>0.41</v>
      </c>
    </row>
    <row r="2924" spans="1:23" x14ac:dyDescent="0.3">
      <c r="A2924" t="s">
        <v>1045</v>
      </c>
      <c r="B2924" t="s">
        <v>1397</v>
      </c>
      <c r="D2924" s="1">
        <v>40776</v>
      </c>
      <c r="E2924" s="1">
        <v>40783</v>
      </c>
      <c r="F2924" s="1" t="str">
        <f t="shared" si="194"/>
        <v>August</v>
      </c>
      <c r="G2924" s="1" t="str">
        <f t="shared" si="195"/>
        <v>2011</v>
      </c>
      <c r="H2924" s="2">
        <f t="shared" si="196"/>
        <v>7</v>
      </c>
      <c r="I2924" s="2" t="b">
        <f t="shared" si="197"/>
        <v>0</v>
      </c>
      <c r="J2924" t="s">
        <v>17</v>
      </c>
      <c r="K2924">
        <v>39</v>
      </c>
      <c r="L2924">
        <v>4211</v>
      </c>
      <c r="M2924">
        <v>7.0000000000000007E-2</v>
      </c>
      <c r="N2924" t="s">
        <v>18</v>
      </c>
      <c r="O2924">
        <v>-270.57</v>
      </c>
      <c r="P2924">
        <v>111.96</v>
      </c>
      <c r="Q2924">
        <v>69</v>
      </c>
      <c r="R2924" t="s">
        <v>208</v>
      </c>
      <c r="S2924" t="s">
        <v>116</v>
      </c>
      <c r="T2924" t="s">
        <v>27</v>
      </c>
      <c r="U2924" t="s">
        <v>36</v>
      </c>
      <c r="V2924" t="s">
        <v>55</v>
      </c>
      <c r="W2924">
        <v>0.63</v>
      </c>
    </row>
    <row r="2925" spans="1:23" x14ac:dyDescent="0.3">
      <c r="A2925" t="s">
        <v>1465</v>
      </c>
      <c r="B2925" t="s">
        <v>1466</v>
      </c>
      <c r="D2925" s="1">
        <v>40567</v>
      </c>
      <c r="E2925" s="1">
        <v>40569</v>
      </c>
      <c r="F2925" s="1" t="str">
        <f t="shared" si="194"/>
        <v>January</v>
      </c>
      <c r="G2925" s="1" t="str">
        <f t="shared" si="195"/>
        <v>2011</v>
      </c>
      <c r="H2925" s="2">
        <f t="shared" si="196"/>
        <v>2</v>
      </c>
      <c r="I2925" s="2" t="b">
        <f t="shared" si="197"/>
        <v>0</v>
      </c>
      <c r="J2925" t="s">
        <v>44</v>
      </c>
      <c r="K2925">
        <v>18</v>
      </c>
      <c r="L2925">
        <v>89.99</v>
      </c>
      <c r="M2925">
        <v>0</v>
      </c>
      <c r="N2925" t="s">
        <v>18</v>
      </c>
      <c r="O2925">
        <v>18.96</v>
      </c>
      <c r="P2925">
        <v>4.82</v>
      </c>
      <c r="Q2925">
        <v>1.49</v>
      </c>
      <c r="R2925" t="s">
        <v>208</v>
      </c>
      <c r="S2925" t="s">
        <v>116</v>
      </c>
      <c r="T2925" t="s">
        <v>21</v>
      </c>
      <c r="U2925" t="s">
        <v>22</v>
      </c>
      <c r="V2925" t="s">
        <v>29</v>
      </c>
      <c r="W2925">
        <v>0.36</v>
      </c>
    </row>
    <row r="2926" spans="1:23" x14ac:dyDescent="0.3">
      <c r="A2926" t="s">
        <v>1414</v>
      </c>
      <c r="B2926" t="s">
        <v>1015</v>
      </c>
      <c r="D2926" s="1">
        <v>40052</v>
      </c>
      <c r="E2926" s="1">
        <v>40054</v>
      </c>
      <c r="F2926" s="1" t="str">
        <f t="shared" si="194"/>
        <v>August</v>
      </c>
      <c r="G2926" s="1" t="str">
        <f t="shared" si="195"/>
        <v>2009</v>
      </c>
      <c r="H2926" s="2">
        <f t="shared" si="196"/>
        <v>2</v>
      </c>
      <c r="I2926" s="2" t="b">
        <f t="shared" si="197"/>
        <v>0</v>
      </c>
      <c r="J2926" t="s">
        <v>24</v>
      </c>
      <c r="K2926">
        <v>50</v>
      </c>
      <c r="L2926">
        <v>343</v>
      </c>
      <c r="M2926">
        <v>0</v>
      </c>
      <c r="N2926" t="s">
        <v>18</v>
      </c>
      <c r="O2926">
        <v>-76.94</v>
      </c>
      <c r="P2926">
        <v>6.68</v>
      </c>
      <c r="Q2926">
        <v>5.66</v>
      </c>
      <c r="R2926" t="s">
        <v>208</v>
      </c>
      <c r="S2926" t="s">
        <v>116</v>
      </c>
      <c r="T2926" t="s">
        <v>42</v>
      </c>
      <c r="U2926" t="s">
        <v>22</v>
      </c>
      <c r="V2926" t="s">
        <v>43</v>
      </c>
      <c r="W2926">
        <v>0.37</v>
      </c>
    </row>
    <row r="2927" spans="1:23" x14ac:dyDescent="0.3">
      <c r="A2927" t="s">
        <v>1088</v>
      </c>
      <c r="B2927" t="s">
        <v>1430</v>
      </c>
      <c r="D2927" s="1">
        <v>40246</v>
      </c>
      <c r="E2927" s="1">
        <v>40247</v>
      </c>
      <c r="F2927" s="1" t="str">
        <f t="shared" si="194"/>
        <v>March</v>
      </c>
      <c r="G2927" s="1" t="str">
        <f t="shared" si="195"/>
        <v>2010</v>
      </c>
      <c r="H2927" s="2">
        <f t="shared" si="196"/>
        <v>1</v>
      </c>
      <c r="I2927" s="2" t="b">
        <f t="shared" si="197"/>
        <v>0</v>
      </c>
      <c r="J2927" t="s">
        <v>44</v>
      </c>
      <c r="K2927">
        <v>28</v>
      </c>
      <c r="L2927">
        <v>164.22</v>
      </c>
      <c r="M2927">
        <v>0.1</v>
      </c>
      <c r="N2927" t="s">
        <v>18</v>
      </c>
      <c r="O2927">
        <v>-124.72</v>
      </c>
      <c r="P2927">
        <v>5.98</v>
      </c>
      <c r="Q2927">
        <v>7.5</v>
      </c>
      <c r="R2927" t="s">
        <v>208</v>
      </c>
      <c r="S2927" t="s">
        <v>116</v>
      </c>
      <c r="T2927" t="s">
        <v>27</v>
      </c>
      <c r="U2927" t="s">
        <v>22</v>
      </c>
      <c r="V2927" t="s">
        <v>43</v>
      </c>
      <c r="W2927">
        <v>0.4</v>
      </c>
    </row>
    <row r="2928" spans="1:23" x14ac:dyDescent="0.3">
      <c r="A2928" t="s">
        <v>1344</v>
      </c>
      <c r="B2928" t="s">
        <v>1345</v>
      </c>
      <c r="D2928" s="1">
        <v>39966</v>
      </c>
      <c r="E2928" s="1">
        <v>39967</v>
      </c>
      <c r="F2928" s="1" t="str">
        <f t="shared" si="194"/>
        <v>June</v>
      </c>
      <c r="G2928" s="1" t="str">
        <f t="shared" si="195"/>
        <v>2009</v>
      </c>
      <c r="H2928" s="2">
        <f t="shared" si="196"/>
        <v>1</v>
      </c>
      <c r="I2928" s="2" t="b">
        <f t="shared" si="197"/>
        <v>0</v>
      </c>
      <c r="J2928" t="s">
        <v>52</v>
      </c>
      <c r="K2928">
        <v>17</v>
      </c>
      <c r="L2928">
        <v>182.47</v>
      </c>
      <c r="M2928">
        <v>0.05</v>
      </c>
      <c r="N2928" t="s">
        <v>18</v>
      </c>
      <c r="O2928">
        <v>-3.18</v>
      </c>
      <c r="P2928">
        <v>10.98</v>
      </c>
      <c r="Q2928">
        <v>3.37</v>
      </c>
      <c r="R2928" t="s">
        <v>208</v>
      </c>
      <c r="S2928" t="s">
        <v>116</v>
      </c>
      <c r="T2928" t="s">
        <v>21</v>
      </c>
      <c r="U2928" t="s">
        <v>22</v>
      </c>
      <c r="V2928" t="s">
        <v>82</v>
      </c>
      <c r="W2928">
        <v>0.56999999999999995</v>
      </c>
    </row>
    <row r="2929" spans="1:23" x14ac:dyDescent="0.3">
      <c r="A2929" t="s">
        <v>1026</v>
      </c>
      <c r="B2929" t="s">
        <v>1145</v>
      </c>
      <c r="D2929" s="1">
        <v>41212</v>
      </c>
      <c r="E2929" s="1">
        <v>41219</v>
      </c>
      <c r="F2929" s="1" t="str">
        <f t="shared" si="194"/>
        <v>November</v>
      </c>
      <c r="G2929" s="1" t="str">
        <f t="shared" si="195"/>
        <v>2012</v>
      </c>
      <c r="H2929" s="2">
        <f t="shared" si="196"/>
        <v>7</v>
      </c>
      <c r="I2929" s="2" t="b">
        <f t="shared" si="197"/>
        <v>0</v>
      </c>
      <c r="J2929" t="s">
        <v>17</v>
      </c>
      <c r="K2929">
        <v>18</v>
      </c>
      <c r="L2929">
        <v>132.78</v>
      </c>
      <c r="M2929">
        <v>0.09</v>
      </c>
      <c r="N2929" t="s">
        <v>18</v>
      </c>
      <c r="O2929">
        <v>-130.96</v>
      </c>
      <c r="P2929">
        <v>7.28</v>
      </c>
      <c r="Q2929">
        <v>11.15</v>
      </c>
      <c r="R2929" t="s">
        <v>208</v>
      </c>
      <c r="S2929" t="s">
        <v>116</v>
      </c>
      <c r="T2929" t="s">
        <v>21</v>
      </c>
      <c r="U2929" t="s">
        <v>22</v>
      </c>
      <c r="V2929" t="s">
        <v>43</v>
      </c>
      <c r="W2929">
        <v>0.37</v>
      </c>
    </row>
    <row r="2930" spans="1:23" x14ac:dyDescent="0.3">
      <c r="A2930" t="s">
        <v>1432</v>
      </c>
      <c r="B2930" t="s">
        <v>1433</v>
      </c>
      <c r="D2930" s="1">
        <v>40108</v>
      </c>
      <c r="E2930" s="1">
        <v>40111</v>
      </c>
      <c r="F2930" s="1" t="str">
        <f t="shared" si="194"/>
        <v>October</v>
      </c>
      <c r="G2930" s="1" t="str">
        <f t="shared" si="195"/>
        <v>2009</v>
      </c>
      <c r="H2930" s="2">
        <f t="shared" si="196"/>
        <v>3</v>
      </c>
      <c r="I2930" s="2" t="b">
        <f t="shared" si="197"/>
        <v>0</v>
      </c>
      <c r="J2930" t="s">
        <v>24</v>
      </c>
      <c r="K2930">
        <v>45</v>
      </c>
      <c r="L2930">
        <v>2096.6999999999998</v>
      </c>
      <c r="M2930">
        <v>0.03</v>
      </c>
      <c r="N2930" t="s">
        <v>18</v>
      </c>
      <c r="O2930">
        <v>939.67</v>
      </c>
      <c r="P2930">
        <v>47.9</v>
      </c>
      <c r="Q2930">
        <v>5.86</v>
      </c>
      <c r="R2930" t="s">
        <v>208</v>
      </c>
      <c r="S2930" t="s">
        <v>116</v>
      </c>
      <c r="T2930" t="s">
        <v>21</v>
      </c>
      <c r="U2930" t="s">
        <v>22</v>
      </c>
      <c r="V2930" t="s">
        <v>43</v>
      </c>
      <c r="W2930">
        <v>0.37</v>
      </c>
    </row>
    <row r="2931" spans="1:23" x14ac:dyDescent="0.3">
      <c r="A2931" t="s">
        <v>1175</v>
      </c>
      <c r="B2931" t="s">
        <v>1400</v>
      </c>
      <c r="D2931" s="1">
        <v>40470</v>
      </c>
      <c r="E2931" s="1">
        <v>40472</v>
      </c>
      <c r="F2931" s="1" t="str">
        <f t="shared" si="194"/>
        <v>October</v>
      </c>
      <c r="G2931" s="1" t="str">
        <f t="shared" si="195"/>
        <v>2010</v>
      </c>
      <c r="H2931" s="2">
        <f t="shared" si="196"/>
        <v>2</v>
      </c>
      <c r="I2931" s="2" t="b">
        <f t="shared" si="197"/>
        <v>0</v>
      </c>
      <c r="J2931" t="s">
        <v>34</v>
      </c>
      <c r="K2931">
        <v>12</v>
      </c>
      <c r="L2931">
        <v>81.87</v>
      </c>
      <c r="M2931">
        <v>7.0000000000000007E-2</v>
      </c>
      <c r="N2931" t="s">
        <v>18</v>
      </c>
      <c r="O2931">
        <v>-31.14</v>
      </c>
      <c r="P2931">
        <v>6.48</v>
      </c>
      <c r="Q2931">
        <v>5.94</v>
      </c>
      <c r="R2931" t="s">
        <v>208</v>
      </c>
      <c r="S2931" t="s">
        <v>116</v>
      </c>
      <c r="T2931" t="s">
        <v>42</v>
      </c>
      <c r="U2931" t="s">
        <v>22</v>
      </c>
      <c r="V2931" t="s">
        <v>43</v>
      </c>
      <c r="W2931">
        <v>0.37</v>
      </c>
    </row>
    <row r="2932" spans="1:23" x14ac:dyDescent="0.3">
      <c r="A2932" t="s">
        <v>1452</v>
      </c>
      <c r="B2932" t="s">
        <v>1453</v>
      </c>
      <c r="D2932" s="1">
        <v>40595</v>
      </c>
      <c r="E2932" s="1">
        <v>40596</v>
      </c>
      <c r="F2932" s="1" t="str">
        <f t="shared" si="194"/>
        <v>February</v>
      </c>
      <c r="G2932" s="1" t="str">
        <f t="shared" si="195"/>
        <v>2011</v>
      </c>
      <c r="H2932" s="2">
        <f t="shared" si="196"/>
        <v>1</v>
      </c>
      <c r="I2932" s="2" t="b">
        <f t="shared" si="197"/>
        <v>0</v>
      </c>
      <c r="J2932" t="s">
        <v>52</v>
      </c>
      <c r="K2932">
        <v>30</v>
      </c>
      <c r="L2932">
        <v>164.41</v>
      </c>
      <c r="M2932">
        <v>0</v>
      </c>
      <c r="N2932" t="s">
        <v>18</v>
      </c>
      <c r="O2932">
        <v>-128.52000000000001</v>
      </c>
      <c r="P2932">
        <v>4.9800000000000004</v>
      </c>
      <c r="Q2932">
        <v>7.54</v>
      </c>
      <c r="R2932" t="s">
        <v>208</v>
      </c>
      <c r="S2932" t="s">
        <v>116</v>
      </c>
      <c r="T2932" t="s">
        <v>31</v>
      </c>
      <c r="U2932" t="s">
        <v>22</v>
      </c>
      <c r="V2932" t="s">
        <v>43</v>
      </c>
      <c r="W2932">
        <v>0.38</v>
      </c>
    </row>
    <row r="2933" spans="1:23" x14ac:dyDescent="0.3">
      <c r="A2933" t="s">
        <v>1210</v>
      </c>
      <c r="B2933" t="s">
        <v>1467</v>
      </c>
      <c r="D2933" s="1">
        <v>40375</v>
      </c>
      <c r="E2933" s="1">
        <v>40380</v>
      </c>
      <c r="F2933" s="1" t="str">
        <f t="shared" si="194"/>
        <v>July</v>
      </c>
      <c r="G2933" s="1" t="str">
        <f t="shared" si="195"/>
        <v>2010</v>
      </c>
      <c r="H2933" s="2">
        <f t="shared" si="196"/>
        <v>5</v>
      </c>
      <c r="I2933" s="2" t="b">
        <f t="shared" si="197"/>
        <v>0</v>
      </c>
      <c r="J2933" t="s">
        <v>17</v>
      </c>
      <c r="K2933">
        <v>15</v>
      </c>
      <c r="L2933">
        <v>144.13999999999999</v>
      </c>
      <c r="M2933">
        <v>0.05</v>
      </c>
      <c r="N2933" t="s">
        <v>18</v>
      </c>
      <c r="O2933">
        <v>12.09</v>
      </c>
      <c r="P2933">
        <v>9.7799999999999994</v>
      </c>
      <c r="Q2933">
        <v>1.99</v>
      </c>
      <c r="R2933" t="s">
        <v>208</v>
      </c>
      <c r="S2933" t="s">
        <v>116</v>
      </c>
      <c r="T2933" t="s">
        <v>21</v>
      </c>
      <c r="U2933" t="s">
        <v>32</v>
      </c>
      <c r="V2933" t="s">
        <v>48</v>
      </c>
      <c r="W2933">
        <v>0.43</v>
      </c>
    </row>
    <row r="2934" spans="1:23" x14ac:dyDescent="0.3">
      <c r="A2934" t="s">
        <v>1210</v>
      </c>
      <c r="B2934" t="s">
        <v>1467</v>
      </c>
      <c r="D2934" s="1">
        <v>40375</v>
      </c>
      <c r="E2934" s="1">
        <v>40379</v>
      </c>
      <c r="F2934" s="1" t="str">
        <f t="shared" si="194"/>
        <v>July</v>
      </c>
      <c r="G2934" s="1" t="str">
        <f t="shared" si="195"/>
        <v>2010</v>
      </c>
      <c r="H2934" s="2">
        <f t="shared" si="196"/>
        <v>4</v>
      </c>
      <c r="I2934" s="2" t="b">
        <f t="shared" si="197"/>
        <v>0</v>
      </c>
      <c r="J2934" t="s">
        <v>17</v>
      </c>
      <c r="K2934">
        <v>9</v>
      </c>
      <c r="L2934">
        <v>30.65</v>
      </c>
      <c r="M2934">
        <v>0.03</v>
      </c>
      <c r="N2934" t="s">
        <v>18</v>
      </c>
      <c r="O2934">
        <v>0.08</v>
      </c>
      <c r="P2934">
        <v>3.29</v>
      </c>
      <c r="Q2934">
        <v>1.35</v>
      </c>
      <c r="R2934" t="s">
        <v>208</v>
      </c>
      <c r="S2934" t="s">
        <v>116</v>
      </c>
      <c r="T2934" t="s">
        <v>21</v>
      </c>
      <c r="U2934" t="s">
        <v>22</v>
      </c>
      <c r="V2934" t="s">
        <v>46</v>
      </c>
      <c r="W2934">
        <v>0.4</v>
      </c>
    </row>
    <row r="2935" spans="1:23" x14ac:dyDescent="0.3">
      <c r="A2935" t="s">
        <v>1468</v>
      </c>
      <c r="B2935" t="s">
        <v>1250</v>
      </c>
      <c r="D2935" s="1">
        <v>40068</v>
      </c>
      <c r="E2935" s="1">
        <v>40070</v>
      </c>
      <c r="F2935" s="1" t="str">
        <f t="shared" si="194"/>
        <v>September</v>
      </c>
      <c r="G2935" s="1" t="str">
        <f t="shared" si="195"/>
        <v>2009</v>
      </c>
      <c r="H2935" s="2">
        <f t="shared" si="196"/>
        <v>2</v>
      </c>
      <c r="I2935" s="2" t="b">
        <f t="shared" si="197"/>
        <v>0</v>
      </c>
      <c r="J2935" t="s">
        <v>34</v>
      </c>
      <c r="K2935">
        <v>40</v>
      </c>
      <c r="L2935">
        <v>259.83</v>
      </c>
      <c r="M2935">
        <v>0</v>
      </c>
      <c r="N2935" t="s">
        <v>18</v>
      </c>
      <c r="O2935">
        <v>80.73</v>
      </c>
      <c r="P2935">
        <v>5.98</v>
      </c>
      <c r="Q2935">
        <v>1.49</v>
      </c>
      <c r="R2935" t="s">
        <v>208</v>
      </c>
      <c r="S2935" t="s">
        <v>116</v>
      </c>
      <c r="T2935" t="s">
        <v>27</v>
      </c>
      <c r="U2935" t="s">
        <v>22</v>
      </c>
      <c r="V2935" t="s">
        <v>29</v>
      </c>
      <c r="W2935">
        <v>0.39</v>
      </c>
    </row>
    <row r="2936" spans="1:23" x14ac:dyDescent="0.3">
      <c r="A2936" t="s">
        <v>1432</v>
      </c>
      <c r="B2936" t="s">
        <v>1433</v>
      </c>
      <c r="D2936" s="1">
        <v>39944</v>
      </c>
      <c r="E2936" s="1">
        <v>39948</v>
      </c>
      <c r="F2936" s="1" t="str">
        <f t="shared" si="194"/>
        <v>May</v>
      </c>
      <c r="G2936" s="1" t="str">
        <f t="shared" si="195"/>
        <v>2009</v>
      </c>
      <c r="H2936" s="2">
        <f t="shared" si="196"/>
        <v>4</v>
      </c>
      <c r="I2936" s="2" t="b">
        <f t="shared" si="197"/>
        <v>0</v>
      </c>
      <c r="J2936" t="s">
        <v>17</v>
      </c>
      <c r="K2936">
        <v>14</v>
      </c>
      <c r="L2936">
        <v>57.28</v>
      </c>
      <c r="M2936">
        <v>0.02</v>
      </c>
      <c r="N2936" t="s">
        <v>18</v>
      </c>
      <c r="O2936">
        <v>7.31</v>
      </c>
      <c r="P2936">
        <v>3.8</v>
      </c>
      <c r="Q2936">
        <v>1.49</v>
      </c>
      <c r="R2936" t="s">
        <v>208</v>
      </c>
      <c r="S2936" t="s">
        <v>116</v>
      </c>
      <c r="T2936" t="s">
        <v>21</v>
      </c>
      <c r="U2936" t="s">
        <v>22</v>
      </c>
      <c r="V2936" t="s">
        <v>29</v>
      </c>
      <c r="W2936">
        <v>0.38</v>
      </c>
    </row>
    <row r="2937" spans="1:23" x14ac:dyDescent="0.3">
      <c r="A2937" t="s">
        <v>1432</v>
      </c>
      <c r="B2937" t="s">
        <v>1433</v>
      </c>
      <c r="D2937" s="1">
        <v>39944</v>
      </c>
      <c r="E2937" s="1">
        <v>39944</v>
      </c>
      <c r="F2937" s="1" t="str">
        <f t="shared" si="194"/>
        <v>May</v>
      </c>
      <c r="G2937" s="1" t="str">
        <f t="shared" si="195"/>
        <v>2009</v>
      </c>
      <c r="H2937" s="2">
        <f t="shared" si="196"/>
        <v>0</v>
      </c>
      <c r="I2937" s="2" t="str">
        <f t="shared" si="197"/>
        <v>FREE DELIVERY</v>
      </c>
      <c r="J2937" t="s">
        <v>17</v>
      </c>
      <c r="K2937">
        <v>32</v>
      </c>
      <c r="L2937">
        <v>227.87</v>
      </c>
      <c r="M2937">
        <v>0.02</v>
      </c>
      <c r="N2937" t="s">
        <v>18</v>
      </c>
      <c r="O2937">
        <v>-130.61000000000001</v>
      </c>
      <c r="P2937">
        <v>6.48</v>
      </c>
      <c r="Q2937">
        <v>8.4</v>
      </c>
      <c r="R2937" t="s">
        <v>208</v>
      </c>
      <c r="S2937" t="s">
        <v>116</v>
      </c>
      <c r="T2937" t="s">
        <v>21</v>
      </c>
      <c r="U2937" t="s">
        <v>22</v>
      </c>
      <c r="V2937" t="s">
        <v>43</v>
      </c>
      <c r="W2937">
        <v>0.37</v>
      </c>
    </row>
    <row r="2938" spans="1:23" x14ac:dyDescent="0.3">
      <c r="A2938" t="s">
        <v>1465</v>
      </c>
      <c r="B2938" t="s">
        <v>1466</v>
      </c>
      <c r="D2938" s="1">
        <v>40911</v>
      </c>
      <c r="E2938" s="1">
        <v>40913</v>
      </c>
      <c r="F2938" s="1" t="str">
        <f t="shared" si="194"/>
        <v>January</v>
      </c>
      <c r="G2938" s="1" t="str">
        <f t="shared" si="195"/>
        <v>2012</v>
      </c>
      <c r="H2938" s="2">
        <f t="shared" si="196"/>
        <v>2</v>
      </c>
      <c r="I2938" s="2" t="b">
        <f t="shared" si="197"/>
        <v>0</v>
      </c>
      <c r="J2938" t="s">
        <v>17</v>
      </c>
      <c r="K2938">
        <v>25</v>
      </c>
      <c r="L2938">
        <v>5859.25</v>
      </c>
      <c r="M2938">
        <v>0.02</v>
      </c>
      <c r="N2938" t="s">
        <v>25</v>
      </c>
      <c r="O2938">
        <v>1358.53</v>
      </c>
      <c r="P2938">
        <v>226.67</v>
      </c>
      <c r="Q2938">
        <v>28.16</v>
      </c>
      <c r="R2938" t="s">
        <v>208</v>
      </c>
      <c r="S2938" t="s">
        <v>116</v>
      </c>
      <c r="T2938" t="s">
        <v>31</v>
      </c>
      <c r="U2938" t="s">
        <v>36</v>
      </c>
      <c r="V2938" t="s">
        <v>67</v>
      </c>
      <c r="W2938">
        <v>0.59</v>
      </c>
    </row>
    <row r="2939" spans="1:23" x14ac:dyDescent="0.3">
      <c r="A2939" t="s">
        <v>1408</v>
      </c>
      <c r="B2939" t="s">
        <v>1409</v>
      </c>
      <c r="D2939" s="1">
        <v>40898</v>
      </c>
      <c r="E2939" s="1">
        <v>40899</v>
      </c>
      <c r="F2939" s="1" t="str">
        <f t="shared" si="194"/>
        <v>December</v>
      </c>
      <c r="G2939" s="1" t="str">
        <f t="shared" si="195"/>
        <v>2011</v>
      </c>
      <c r="H2939" s="2">
        <f t="shared" si="196"/>
        <v>1</v>
      </c>
      <c r="I2939" s="2" t="b">
        <f t="shared" si="197"/>
        <v>0</v>
      </c>
      <c r="J2939" t="s">
        <v>24</v>
      </c>
      <c r="K2939">
        <v>49</v>
      </c>
      <c r="L2939">
        <v>26622.55</v>
      </c>
      <c r="M2939">
        <v>0.08</v>
      </c>
      <c r="N2939" t="s">
        <v>25</v>
      </c>
      <c r="O2939">
        <v>3146.22</v>
      </c>
      <c r="P2939">
        <v>550.98</v>
      </c>
      <c r="Q2939">
        <v>45.7</v>
      </c>
      <c r="R2939" t="s">
        <v>208</v>
      </c>
      <c r="S2939" t="s">
        <v>116</v>
      </c>
      <c r="T2939" t="s">
        <v>42</v>
      </c>
      <c r="U2939" t="s">
        <v>36</v>
      </c>
      <c r="V2939" t="s">
        <v>55</v>
      </c>
      <c r="W2939">
        <v>0.71</v>
      </c>
    </row>
    <row r="2940" spans="1:23" x14ac:dyDescent="0.3">
      <c r="A2940" t="s">
        <v>1408</v>
      </c>
      <c r="B2940" t="s">
        <v>1409</v>
      </c>
      <c r="D2940" s="1">
        <v>40156</v>
      </c>
      <c r="E2940" s="1">
        <v>40156</v>
      </c>
      <c r="F2940" s="1" t="str">
        <f t="shared" si="194"/>
        <v>December</v>
      </c>
      <c r="G2940" s="1" t="str">
        <f t="shared" si="195"/>
        <v>2009</v>
      </c>
      <c r="H2940" s="2">
        <f t="shared" si="196"/>
        <v>0</v>
      </c>
      <c r="I2940" s="2" t="str">
        <f t="shared" si="197"/>
        <v>FREE DELIVERY</v>
      </c>
      <c r="J2940" t="s">
        <v>17</v>
      </c>
      <c r="K2940">
        <v>3</v>
      </c>
      <c r="L2940">
        <v>26.5</v>
      </c>
      <c r="M2940">
        <v>0.05</v>
      </c>
      <c r="N2940" t="s">
        <v>18</v>
      </c>
      <c r="O2940">
        <v>20.12</v>
      </c>
      <c r="P2940">
        <v>7.59</v>
      </c>
      <c r="Q2940">
        <v>4</v>
      </c>
      <c r="R2940" t="s">
        <v>208</v>
      </c>
      <c r="S2940" t="s">
        <v>116</v>
      </c>
      <c r="T2940" t="s">
        <v>31</v>
      </c>
      <c r="U2940" t="s">
        <v>36</v>
      </c>
      <c r="V2940" t="s">
        <v>37</v>
      </c>
      <c r="W2940">
        <v>0.42</v>
      </c>
    </row>
    <row r="2941" spans="1:23" x14ac:dyDescent="0.3">
      <c r="A2941" t="s">
        <v>1445</v>
      </c>
      <c r="B2941" t="s">
        <v>1446</v>
      </c>
      <c r="D2941" s="1">
        <v>40842</v>
      </c>
      <c r="E2941" s="1">
        <v>40843</v>
      </c>
      <c r="F2941" s="1" t="str">
        <f t="shared" si="194"/>
        <v>October</v>
      </c>
      <c r="G2941" s="1" t="str">
        <f t="shared" si="195"/>
        <v>2011</v>
      </c>
      <c r="H2941" s="2">
        <f t="shared" si="196"/>
        <v>1</v>
      </c>
      <c r="I2941" s="2" t="b">
        <f t="shared" si="197"/>
        <v>0</v>
      </c>
      <c r="J2941" t="s">
        <v>34</v>
      </c>
      <c r="K2941">
        <v>19</v>
      </c>
      <c r="L2941">
        <v>267</v>
      </c>
      <c r="M2941">
        <v>0.09</v>
      </c>
      <c r="N2941" t="s">
        <v>18</v>
      </c>
      <c r="O2941">
        <v>-2.83</v>
      </c>
      <c r="P2941">
        <v>14.45</v>
      </c>
      <c r="Q2941">
        <v>7.17</v>
      </c>
      <c r="R2941" t="s">
        <v>208</v>
      </c>
      <c r="S2941" t="s">
        <v>116</v>
      </c>
      <c r="T2941" t="s">
        <v>21</v>
      </c>
      <c r="U2941" t="s">
        <v>22</v>
      </c>
      <c r="V2941" t="s">
        <v>29</v>
      </c>
      <c r="W2941">
        <v>0.38</v>
      </c>
    </row>
    <row r="2942" spans="1:23" x14ac:dyDescent="0.3">
      <c r="A2942" t="s">
        <v>1168</v>
      </c>
      <c r="B2942" t="s">
        <v>1125</v>
      </c>
      <c r="D2942" s="1">
        <v>40056</v>
      </c>
      <c r="E2942" s="1">
        <v>40058</v>
      </c>
      <c r="F2942" s="1" t="str">
        <f t="shared" si="194"/>
        <v>September</v>
      </c>
      <c r="G2942" s="1" t="str">
        <f t="shared" si="195"/>
        <v>2009</v>
      </c>
      <c r="H2942" s="2">
        <f t="shared" si="196"/>
        <v>2</v>
      </c>
      <c r="I2942" s="2" t="b">
        <f t="shared" si="197"/>
        <v>0</v>
      </c>
      <c r="J2942" t="s">
        <v>34</v>
      </c>
      <c r="K2942">
        <v>25</v>
      </c>
      <c r="L2942">
        <v>265.75</v>
      </c>
      <c r="M2942">
        <v>0.06</v>
      </c>
      <c r="N2942" t="s">
        <v>18</v>
      </c>
      <c r="O2942">
        <v>14</v>
      </c>
      <c r="P2942">
        <v>10.98</v>
      </c>
      <c r="Q2942">
        <v>5.14</v>
      </c>
      <c r="R2942" t="s">
        <v>208</v>
      </c>
      <c r="S2942" t="s">
        <v>116</v>
      </c>
      <c r="T2942" t="s">
        <v>31</v>
      </c>
      <c r="U2942" t="s">
        <v>22</v>
      </c>
      <c r="V2942" t="s">
        <v>29</v>
      </c>
      <c r="W2942">
        <v>0.36</v>
      </c>
    </row>
    <row r="2943" spans="1:23" x14ac:dyDescent="0.3">
      <c r="A2943" t="s">
        <v>1122</v>
      </c>
      <c r="B2943" t="s">
        <v>1469</v>
      </c>
      <c r="D2943" s="1">
        <v>40895</v>
      </c>
      <c r="E2943" s="1">
        <v>40896</v>
      </c>
      <c r="F2943" s="1" t="str">
        <f t="shared" si="194"/>
        <v>December</v>
      </c>
      <c r="G2943" s="1" t="str">
        <f t="shared" si="195"/>
        <v>2011</v>
      </c>
      <c r="H2943" s="2">
        <f t="shared" si="196"/>
        <v>1</v>
      </c>
      <c r="I2943" s="2" t="b">
        <f t="shared" si="197"/>
        <v>0</v>
      </c>
      <c r="J2943" t="s">
        <v>44</v>
      </c>
      <c r="K2943">
        <v>21</v>
      </c>
      <c r="L2943">
        <v>162.25</v>
      </c>
      <c r="M2943">
        <v>0.03</v>
      </c>
      <c r="N2943" t="s">
        <v>18</v>
      </c>
      <c r="O2943">
        <v>-42.72</v>
      </c>
      <c r="P2943">
        <v>7.1</v>
      </c>
      <c r="Q2943">
        <v>6.05</v>
      </c>
      <c r="R2943" t="s">
        <v>208</v>
      </c>
      <c r="S2943" t="s">
        <v>116</v>
      </c>
      <c r="T2943" t="s">
        <v>31</v>
      </c>
      <c r="U2943" t="s">
        <v>22</v>
      </c>
      <c r="V2943" t="s">
        <v>29</v>
      </c>
      <c r="W2943">
        <v>0.39</v>
      </c>
    </row>
    <row r="2944" spans="1:23" x14ac:dyDescent="0.3">
      <c r="A2944" t="s">
        <v>1240</v>
      </c>
      <c r="B2944" t="s">
        <v>1470</v>
      </c>
      <c r="D2944" s="1">
        <v>40195</v>
      </c>
      <c r="E2944" s="1">
        <v>40196</v>
      </c>
      <c r="F2944" s="1" t="str">
        <f t="shared" si="194"/>
        <v>January</v>
      </c>
      <c r="G2944" s="1" t="str">
        <f t="shared" si="195"/>
        <v>2010</v>
      </c>
      <c r="H2944" s="2">
        <f t="shared" si="196"/>
        <v>1</v>
      </c>
      <c r="I2944" s="2" t="b">
        <f t="shared" si="197"/>
        <v>0</v>
      </c>
      <c r="J2944" t="s">
        <v>34</v>
      </c>
      <c r="K2944">
        <v>26</v>
      </c>
      <c r="L2944">
        <v>85.71</v>
      </c>
      <c r="M2944">
        <v>0.08</v>
      </c>
      <c r="N2944" t="s">
        <v>18</v>
      </c>
      <c r="O2944">
        <v>9.32</v>
      </c>
      <c r="P2944">
        <v>3.28</v>
      </c>
      <c r="Q2944">
        <v>0.98</v>
      </c>
      <c r="R2944" t="s">
        <v>208</v>
      </c>
      <c r="S2944" t="s">
        <v>116</v>
      </c>
      <c r="T2944" t="s">
        <v>21</v>
      </c>
      <c r="U2944" t="s">
        <v>22</v>
      </c>
      <c r="V2944" t="s">
        <v>60</v>
      </c>
      <c r="W2944">
        <v>0.52</v>
      </c>
    </row>
    <row r="2945" spans="1:23" x14ac:dyDescent="0.3">
      <c r="A2945" t="s">
        <v>1416</v>
      </c>
      <c r="B2945" t="s">
        <v>1417</v>
      </c>
      <c r="D2945" s="1">
        <v>39970</v>
      </c>
      <c r="E2945" s="1">
        <v>39972</v>
      </c>
      <c r="F2945" s="1" t="str">
        <f t="shared" si="194"/>
        <v>June</v>
      </c>
      <c r="G2945" s="1" t="str">
        <f t="shared" si="195"/>
        <v>2009</v>
      </c>
      <c r="H2945" s="2">
        <f t="shared" si="196"/>
        <v>2</v>
      </c>
      <c r="I2945" s="2" t="b">
        <f t="shared" si="197"/>
        <v>0</v>
      </c>
      <c r="J2945" t="s">
        <v>52</v>
      </c>
      <c r="K2945">
        <v>39</v>
      </c>
      <c r="L2945">
        <v>104.97</v>
      </c>
      <c r="M2945">
        <v>7.0000000000000007E-2</v>
      </c>
      <c r="N2945" t="s">
        <v>18</v>
      </c>
      <c r="O2945">
        <v>3.21</v>
      </c>
      <c r="P2945">
        <v>2.84</v>
      </c>
      <c r="Q2945">
        <v>0.93</v>
      </c>
      <c r="R2945" t="s">
        <v>208</v>
      </c>
      <c r="S2945" t="s">
        <v>116</v>
      </c>
      <c r="T2945" t="s">
        <v>27</v>
      </c>
      <c r="U2945" t="s">
        <v>22</v>
      </c>
      <c r="V2945" t="s">
        <v>60</v>
      </c>
      <c r="W2945">
        <v>0.54</v>
      </c>
    </row>
    <row r="2946" spans="1:23" x14ac:dyDescent="0.3">
      <c r="A2946" t="s">
        <v>1259</v>
      </c>
      <c r="B2946" t="s">
        <v>997</v>
      </c>
      <c r="D2946" s="1">
        <v>40671</v>
      </c>
      <c r="E2946" s="1">
        <v>40672</v>
      </c>
      <c r="F2946" s="1" t="str">
        <f t="shared" si="194"/>
        <v>May</v>
      </c>
      <c r="G2946" s="1" t="str">
        <f t="shared" si="195"/>
        <v>2011</v>
      </c>
      <c r="H2946" s="2">
        <f t="shared" si="196"/>
        <v>1</v>
      </c>
      <c r="I2946" s="2" t="b">
        <f t="shared" si="197"/>
        <v>0</v>
      </c>
      <c r="J2946" t="s">
        <v>24</v>
      </c>
      <c r="K2946">
        <v>29</v>
      </c>
      <c r="L2946">
        <v>184.74</v>
      </c>
      <c r="M2946">
        <v>0</v>
      </c>
      <c r="N2946" t="s">
        <v>18</v>
      </c>
      <c r="O2946">
        <v>-102.25</v>
      </c>
      <c r="P2946">
        <v>5.98</v>
      </c>
      <c r="Q2946">
        <v>4.38</v>
      </c>
      <c r="R2946" t="s">
        <v>208</v>
      </c>
      <c r="S2946" t="s">
        <v>116</v>
      </c>
      <c r="T2946" t="s">
        <v>27</v>
      </c>
      <c r="U2946" t="s">
        <v>32</v>
      </c>
      <c r="V2946" t="s">
        <v>48</v>
      </c>
      <c r="W2946">
        <v>0.75</v>
      </c>
    </row>
    <row r="2947" spans="1:23" x14ac:dyDescent="0.3">
      <c r="A2947" t="s">
        <v>1441</v>
      </c>
      <c r="B2947" t="s">
        <v>1164</v>
      </c>
      <c r="D2947" s="1">
        <v>39952</v>
      </c>
      <c r="E2947" s="1">
        <v>39956</v>
      </c>
      <c r="F2947" s="1" t="str">
        <f t="shared" ref="F2947:F3010" si="198">TEXT(E2947,"mmmm")</f>
        <v>May</v>
      </c>
      <c r="G2947" s="1" t="str">
        <f t="shared" ref="G2947:G3010" si="199">TEXT(E2947,"yyyy")</f>
        <v>2009</v>
      </c>
      <c r="H2947" s="2">
        <f t="shared" ref="H2947:H3010" si="200">E2947-D2947</f>
        <v>4</v>
      </c>
      <c r="I2947" s="2" t="b">
        <f t="shared" ref="I2947:I3010" si="201">IF(H2947&lt;1,IF(AND(H2947&gt;0,H2947&lt;2),"ONE DAY", "FREE DELIVERY"))</f>
        <v>0</v>
      </c>
      <c r="J2947" t="s">
        <v>17</v>
      </c>
      <c r="K2947">
        <v>3</v>
      </c>
      <c r="L2947">
        <v>526.76</v>
      </c>
      <c r="M2947">
        <v>7.0000000000000007E-2</v>
      </c>
      <c r="N2947" t="s">
        <v>18</v>
      </c>
      <c r="O2947">
        <v>-93.83</v>
      </c>
      <c r="P2947">
        <v>172.99</v>
      </c>
      <c r="Q2947">
        <v>19.989999999999998</v>
      </c>
      <c r="R2947" t="s">
        <v>208</v>
      </c>
      <c r="S2947" t="s">
        <v>116</v>
      </c>
      <c r="T2947" t="s">
        <v>42</v>
      </c>
      <c r="U2947" t="s">
        <v>22</v>
      </c>
      <c r="V2947" t="s">
        <v>29</v>
      </c>
      <c r="W2947">
        <v>0.39</v>
      </c>
    </row>
    <row r="2948" spans="1:23" x14ac:dyDescent="0.3">
      <c r="A2948" t="s">
        <v>1140</v>
      </c>
      <c r="B2948" t="s">
        <v>1065</v>
      </c>
      <c r="D2948" s="1">
        <v>41092</v>
      </c>
      <c r="E2948" s="1">
        <v>41093</v>
      </c>
      <c r="F2948" s="1" t="str">
        <f t="shared" si="198"/>
        <v>July</v>
      </c>
      <c r="G2948" s="1" t="str">
        <f t="shared" si="199"/>
        <v>2012</v>
      </c>
      <c r="H2948" s="2">
        <f t="shared" si="200"/>
        <v>1</v>
      </c>
      <c r="I2948" s="2" t="b">
        <f t="shared" si="201"/>
        <v>0</v>
      </c>
      <c r="J2948" t="s">
        <v>34</v>
      </c>
      <c r="K2948">
        <v>18</v>
      </c>
      <c r="L2948">
        <v>1769.9</v>
      </c>
      <c r="M2948">
        <v>0.05</v>
      </c>
      <c r="N2948" t="s">
        <v>39</v>
      </c>
      <c r="O2948">
        <v>-468.89</v>
      </c>
      <c r="P2948">
        <v>95.99</v>
      </c>
      <c r="Q2948">
        <v>35</v>
      </c>
      <c r="R2948" t="s">
        <v>208</v>
      </c>
      <c r="S2948" t="s">
        <v>116</v>
      </c>
      <c r="T2948" t="s">
        <v>21</v>
      </c>
      <c r="U2948" t="s">
        <v>22</v>
      </c>
      <c r="V2948" t="s">
        <v>23</v>
      </c>
    </row>
    <row r="2949" spans="1:23" x14ac:dyDescent="0.3">
      <c r="A2949" t="s">
        <v>943</v>
      </c>
      <c r="B2949" t="s">
        <v>1435</v>
      </c>
      <c r="D2949" s="1">
        <v>40394</v>
      </c>
      <c r="E2949" s="1">
        <v>40396</v>
      </c>
      <c r="F2949" s="1" t="str">
        <f t="shared" si="198"/>
        <v>August</v>
      </c>
      <c r="G2949" s="1" t="str">
        <f t="shared" si="199"/>
        <v>2010</v>
      </c>
      <c r="H2949" s="2">
        <f t="shared" si="200"/>
        <v>2</v>
      </c>
      <c r="I2949" s="2" t="b">
        <f t="shared" si="201"/>
        <v>0</v>
      </c>
      <c r="J2949" t="s">
        <v>52</v>
      </c>
      <c r="K2949">
        <v>45</v>
      </c>
      <c r="L2949">
        <v>615.67999999999995</v>
      </c>
      <c r="M2949">
        <v>0.08</v>
      </c>
      <c r="N2949" t="s">
        <v>18</v>
      </c>
      <c r="O2949">
        <v>-54.34</v>
      </c>
      <c r="P2949">
        <v>14.42</v>
      </c>
      <c r="Q2949">
        <v>6.75</v>
      </c>
      <c r="R2949" t="s">
        <v>208</v>
      </c>
      <c r="S2949" t="s">
        <v>116</v>
      </c>
      <c r="T2949" t="s">
        <v>27</v>
      </c>
      <c r="U2949" t="s">
        <v>22</v>
      </c>
      <c r="V2949" t="s">
        <v>28</v>
      </c>
      <c r="W2949">
        <v>0.52</v>
      </c>
    </row>
    <row r="2950" spans="1:23" x14ac:dyDescent="0.3">
      <c r="A2950" t="s">
        <v>1432</v>
      </c>
      <c r="B2950" t="s">
        <v>1433</v>
      </c>
      <c r="D2950" s="1">
        <v>40690</v>
      </c>
      <c r="E2950" s="1">
        <v>40691</v>
      </c>
      <c r="F2950" s="1" t="str">
        <f t="shared" si="198"/>
        <v>May</v>
      </c>
      <c r="G2950" s="1" t="str">
        <f t="shared" si="199"/>
        <v>2011</v>
      </c>
      <c r="H2950" s="2">
        <f t="shared" si="200"/>
        <v>1</v>
      </c>
      <c r="I2950" s="2" t="b">
        <f t="shared" si="201"/>
        <v>0</v>
      </c>
      <c r="J2950" t="s">
        <v>44</v>
      </c>
      <c r="K2950">
        <v>18</v>
      </c>
      <c r="L2950">
        <v>126.62</v>
      </c>
      <c r="M2950">
        <v>0.08</v>
      </c>
      <c r="N2950" t="s">
        <v>39</v>
      </c>
      <c r="O2950">
        <v>60.79</v>
      </c>
      <c r="P2950">
        <v>6.3</v>
      </c>
      <c r="Q2950">
        <v>0.5</v>
      </c>
      <c r="R2950" t="s">
        <v>208</v>
      </c>
      <c r="S2950" t="s">
        <v>116</v>
      </c>
      <c r="T2950" t="s">
        <v>21</v>
      </c>
      <c r="U2950" t="s">
        <v>22</v>
      </c>
      <c r="V2950" t="s">
        <v>57</v>
      </c>
      <c r="W2950">
        <v>0.39</v>
      </c>
    </row>
    <row r="2951" spans="1:23" x14ac:dyDescent="0.3">
      <c r="A2951" t="s">
        <v>1024</v>
      </c>
      <c r="B2951" t="s">
        <v>1411</v>
      </c>
      <c r="D2951" s="1">
        <v>40751</v>
      </c>
      <c r="E2951" s="1">
        <v>40753</v>
      </c>
      <c r="F2951" s="1" t="str">
        <f t="shared" si="198"/>
        <v>July</v>
      </c>
      <c r="G2951" s="1" t="str">
        <f t="shared" si="199"/>
        <v>2011</v>
      </c>
      <c r="H2951" s="2">
        <f t="shared" si="200"/>
        <v>2</v>
      </c>
      <c r="I2951" s="2" t="b">
        <f t="shared" si="201"/>
        <v>0</v>
      </c>
      <c r="J2951" t="s">
        <v>52</v>
      </c>
      <c r="K2951">
        <v>37</v>
      </c>
      <c r="L2951">
        <v>111.39</v>
      </c>
      <c r="M2951">
        <v>0.02</v>
      </c>
      <c r="N2951" t="s">
        <v>18</v>
      </c>
      <c r="O2951">
        <v>20.059999999999999</v>
      </c>
      <c r="P2951">
        <v>2.88</v>
      </c>
      <c r="Q2951">
        <v>0.7</v>
      </c>
      <c r="R2951" t="s">
        <v>208</v>
      </c>
      <c r="S2951" t="s">
        <v>116</v>
      </c>
      <c r="T2951" t="s">
        <v>31</v>
      </c>
      <c r="U2951" t="s">
        <v>22</v>
      </c>
      <c r="V2951" t="s">
        <v>60</v>
      </c>
      <c r="W2951">
        <v>0.56000000000000005</v>
      </c>
    </row>
    <row r="2952" spans="1:23" x14ac:dyDescent="0.3">
      <c r="A2952" t="s">
        <v>1460</v>
      </c>
      <c r="B2952" t="s">
        <v>1471</v>
      </c>
      <c r="D2952" s="1">
        <v>40873</v>
      </c>
      <c r="E2952" s="1">
        <v>40875</v>
      </c>
      <c r="F2952" s="1" t="str">
        <f t="shared" si="198"/>
        <v>November</v>
      </c>
      <c r="G2952" s="1" t="str">
        <f t="shared" si="199"/>
        <v>2011</v>
      </c>
      <c r="H2952" s="2">
        <f t="shared" si="200"/>
        <v>2</v>
      </c>
      <c r="I2952" s="2" t="b">
        <f t="shared" si="201"/>
        <v>0</v>
      </c>
      <c r="J2952" t="s">
        <v>34</v>
      </c>
      <c r="K2952">
        <v>16</v>
      </c>
      <c r="L2952">
        <v>54.32</v>
      </c>
      <c r="M2952">
        <v>0.09</v>
      </c>
      <c r="N2952" t="s">
        <v>18</v>
      </c>
      <c r="O2952">
        <v>16.11</v>
      </c>
      <c r="P2952">
        <v>3.41</v>
      </c>
      <c r="Q2952">
        <v>0.7</v>
      </c>
      <c r="R2952" t="s">
        <v>208</v>
      </c>
      <c r="S2952" t="s">
        <v>116</v>
      </c>
      <c r="T2952" t="s">
        <v>21</v>
      </c>
      <c r="U2952" t="s">
        <v>22</v>
      </c>
      <c r="V2952" t="s">
        <v>46</v>
      </c>
      <c r="W2952">
        <v>0.37</v>
      </c>
    </row>
    <row r="2953" spans="1:23" x14ac:dyDescent="0.3">
      <c r="A2953" t="s">
        <v>1460</v>
      </c>
      <c r="B2953" t="s">
        <v>1471</v>
      </c>
      <c r="D2953" s="1">
        <v>41221</v>
      </c>
      <c r="E2953" s="1">
        <v>41228</v>
      </c>
      <c r="F2953" s="1" t="str">
        <f t="shared" si="198"/>
        <v>November</v>
      </c>
      <c r="G2953" s="1" t="str">
        <f t="shared" si="199"/>
        <v>2012</v>
      </c>
      <c r="H2953" s="2">
        <f t="shared" si="200"/>
        <v>7</v>
      </c>
      <c r="I2953" s="2" t="b">
        <f t="shared" si="201"/>
        <v>0</v>
      </c>
      <c r="J2953" t="s">
        <v>17</v>
      </c>
      <c r="K2953">
        <v>29</v>
      </c>
      <c r="L2953">
        <v>2185.61</v>
      </c>
      <c r="M2953">
        <v>0.01</v>
      </c>
      <c r="N2953" t="s">
        <v>25</v>
      </c>
      <c r="O2953">
        <v>-2897.25</v>
      </c>
      <c r="P2953">
        <v>70.89</v>
      </c>
      <c r="Q2953">
        <v>89.3</v>
      </c>
      <c r="R2953" t="s">
        <v>208</v>
      </c>
      <c r="S2953" t="s">
        <v>116</v>
      </c>
      <c r="T2953" t="s">
        <v>31</v>
      </c>
      <c r="U2953" t="s">
        <v>36</v>
      </c>
      <c r="V2953" t="s">
        <v>55</v>
      </c>
      <c r="W2953">
        <v>0.72</v>
      </c>
    </row>
    <row r="2954" spans="1:23" x14ac:dyDescent="0.3">
      <c r="A2954" t="s">
        <v>1055</v>
      </c>
      <c r="B2954" t="s">
        <v>1342</v>
      </c>
      <c r="D2954" s="1">
        <v>40635</v>
      </c>
      <c r="E2954" s="1">
        <v>40640</v>
      </c>
      <c r="F2954" s="1" t="str">
        <f t="shared" si="198"/>
        <v>April</v>
      </c>
      <c r="G2954" s="1" t="str">
        <f t="shared" si="199"/>
        <v>2011</v>
      </c>
      <c r="H2954" s="2">
        <f t="shared" si="200"/>
        <v>5</v>
      </c>
      <c r="I2954" s="2" t="b">
        <f t="shared" si="201"/>
        <v>0</v>
      </c>
      <c r="J2954" t="s">
        <v>17</v>
      </c>
      <c r="K2954">
        <v>48</v>
      </c>
      <c r="L2954">
        <v>184.1</v>
      </c>
      <c r="M2954">
        <v>0.04</v>
      </c>
      <c r="N2954" t="s">
        <v>18</v>
      </c>
      <c r="O2954">
        <v>43.2</v>
      </c>
      <c r="P2954">
        <v>3.98</v>
      </c>
      <c r="Q2954">
        <v>0.7</v>
      </c>
      <c r="R2954" t="s">
        <v>208</v>
      </c>
      <c r="S2954" t="s">
        <v>116</v>
      </c>
      <c r="T2954" t="s">
        <v>31</v>
      </c>
      <c r="U2954" t="s">
        <v>22</v>
      </c>
      <c r="V2954" t="s">
        <v>60</v>
      </c>
      <c r="W2954">
        <v>0.52</v>
      </c>
    </row>
    <row r="2955" spans="1:23" x14ac:dyDescent="0.3">
      <c r="A2955" t="s">
        <v>1465</v>
      </c>
      <c r="B2955" t="s">
        <v>1466</v>
      </c>
      <c r="D2955" s="1">
        <v>40189</v>
      </c>
      <c r="E2955" s="1">
        <v>40191</v>
      </c>
      <c r="F2955" s="1" t="str">
        <f t="shared" si="198"/>
        <v>January</v>
      </c>
      <c r="G2955" s="1" t="str">
        <f t="shared" si="199"/>
        <v>2010</v>
      </c>
      <c r="H2955" s="2">
        <f t="shared" si="200"/>
        <v>2</v>
      </c>
      <c r="I2955" s="2" t="b">
        <f t="shared" si="201"/>
        <v>0</v>
      </c>
      <c r="J2955" t="s">
        <v>24</v>
      </c>
      <c r="K2955">
        <v>48</v>
      </c>
      <c r="L2955">
        <v>25312</v>
      </c>
      <c r="M2955">
        <v>0.01</v>
      </c>
      <c r="N2955" t="s">
        <v>25</v>
      </c>
      <c r="O2955">
        <v>8788.81</v>
      </c>
      <c r="P2955">
        <v>517.48</v>
      </c>
      <c r="Q2955">
        <v>16.63</v>
      </c>
      <c r="R2955" t="s">
        <v>208</v>
      </c>
      <c r="S2955" t="s">
        <v>116</v>
      </c>
      <c r="T2955" t="s">
        <v>21</v>
      </c>
      <c r="U2955" t="s">
        <v>32</v>
      </c>
      <c r="V2955" t="s">
        <v>94</v>
      </c>
      <c r="W2955">
        <v>0.59</v>
      </c>
    </row>
    <row r="2956" spans="1:23" x14ac:dyDescent="0.3">
      <c r="A2956" t="s">
        <v>1465</v>
      </c>
      <c r="B2956" t="s">
        <v>1466</v>
      </c>
      <c r="D2956" s="1">
        <v>40189</v>
      </c>
      <c r="E2956" s="1">
        <v>40190</v>
      </c>
      <c r="F2956" s="1" t="str">
        <f t="shared" si="198"/>
        <v>January</v>
      </c>
      <c r="G2956" s="1" t="str">
        <f t="shared" si="199"/>
        <v>2010</v>
      </c>
      <c r="H2956" s="2">
        <f t="shared" si="200"/>
        <v>1</v>
      </c>
      <c r="I2956" s="2" t="b">
        <f t="shared" si="201"/>
        <v>0</v>
      </c>
      <c r="J2956" t="s">
        <v>24</v>
      </c>
      <c r="K2956">
        <v>14</v>
      </c>
      <c r="L2956">
        <v>2138.63</v>
      </c>
      <c r="M2956">
        <v>0.01</v>
      </c>
      <c r="N2956" t="s">
        <v>18</v>
      </c>
      <c r="O2956">
        <v>453.03</v>
      </c>
      <c r="P2956">
        <v>142.86000000000001</v>
      </c>
      <c r="Q2956">
        <v>19.989999999999998</v>
      </c>
      <c r="R2956" t="s">
        <v>208</v>
      </c>
      <c r="S2956" t="s">
        <v>116</v>
      </c>
      <c r="T2956" t="s">
        <v>21</v>
      </c>
      <c r="U2956" t="s">
        <v>22</v>
      </c>
      <c r="V2956" t="s">
        <v>23</v>
      </c>
      <c r="W2956">
        <v>0.56000000000000005</v>
      </c>
    </row>
    <row r="2957" spans="1:23" x14ac:dyDescent="0.3">
      <c r="A2957" t="s">
        <v>1428</v>
      </c>
      <c r="B2957" t="s">
        <v>1429</v>
      </c>
      <c r="D2957" s="1">
        <v>40222</v>
      </c>
      <c r="E2957" s="1">
        <v>40224</v>
      </c>
      <c r="F2957" s="1" t="str">
        <f t="shared" si="198"/>
        <v>February</v>
      </c>
      <c r="G2957" s="1" t="str">
        <f t="shared" si="199"/>
        <v>2010</v>
      </c>
      <c r="H2957" s="2">
        <f t="shared" si="200"/>
        <v>2</v>
      </c>
      <c r="I2957" s="2" t="b">
        <f t="shared" si="201"/>
        <v>0</v>
      </c>
      <c r="J2957" t="s">
        <v>34</v>
      </c>
      <c r="K2957">
        <v>12</v>
      </c>
      <c r="L2957">
        <v>76.040000000000006</v>
      </c>
      <c r="M2957">
        <v>0.04</v>
      </c>
      <c r="N2957" t="s">
        <v>18</v>
      </c>
      <c r="O2957">
        <v>-47.55</v>
      </c>
      <c r="P2957">
        <v>5.98</v>
      </c>
      <c r="Q2957">
        <v>7.15</v>
      </c>
      <c r="R2957" t="s">
        <v>208</v>
      </c>
      <c r="S2957" t="s">
        <v>116</v>
      </c>
      <c r="T2957" t="s">
        <v>27</v>
      </c>
      <c r="U2957" t="s">
        <v>22</v>
      </c>
      <c r="V2957" t="s">
        <v>43</v>
      </c>
      <c r="W2957">
        <v>0.36</v>
      </c>
    </row>
    <row r="2958" spans="1:23" x14ac:dyDescent="0.3">
      <c r="A2958" t="s">
        <v>936</v>
      </c>
      <c r="B2958" t="s">
        <v>1472</v>
      </c>
      <c r="D2958" s="1">
        <v>41255</v>
      </c>
      <c r="E2958" s="1">
        <v>41256</v>
      </c>
      <c r="F2958" s="1" t="str">
        <f t="shared" si="198"/>
        <v>December</v>
      </c>
      <c r="G2958" s="1" t="str">
        <f t="shared" si="199"/>
        <v>2012</v>
      </c>
      <c r="H2958" s="2">
        <f t="shared" si="200"/>
        <v>1</v>
      </c>
      <c r="I2958" s="2" t="b">
        <f t="shared" si="201"/>
        <v>0</v>
      </c>
      <c r="J2958" t="s">
        <v>34</v>
      </c>
      <c r="K2958">
        <v>24</v>
      </c>
      <c r="L2958">
        <v>4408.2700000000004</v>
      </c>
      <c r="M2958">
        <v>0.04</v>
      </c>
      <c r="N2958" t="s">
        <v>25</v>
      </c>
      <c r="O2958">
        <v>329.28</v>
      </c>
      <c r="P2958">
        <v>180.98</v>
      </c>
      <c r="Q2958">
        <v>30</v>
      </c>
      <c r="R2958" t="s">
        <v>208</v>
      </c>
      <c r="S2958" t="s">
        <v>116</v>
      </c>
      <c r="T2958" t="s">
        <v>31</v>
      </c>
      <c r="U2958" t="s">
        <v>36</v>
      </c>
      <c r="V2958" t="s">
        <v>67</v>
      </c>
      <c r="W2958">
        <v>0.69</v>
      </c>
    </row>
    <row r="2959" spans="1:23" x14ac:dyDescent="0.3">
      <c r="A2959" t="s">
        <v>1086</v>
      </c>
      <c r="B2959" t="s">
        <v>1304</v>
      </c>
      <c r="D2959" s="1">
        <v>40339</v>
      </c>
      <c r="E2959" s="1">
        <v>40342</v>
      </c>
      <c r="F2959" s="1" t="str">
        <f t="shared" si="198"/>
        <v>June</v>
      </c>
      <c r="G2959" s="1" t="str">
        <f t="shared" si="199"/>
        <v>2010</v>
      </c>
      <c r="H2959" s="2">
        <f t="shared" si="200"/>
        <v>3</v>
      </c>
      <c r="I2959" s="2" t="b">
        <f t="shared" si="201"/>
        <v>0</v>
      </c>
      <c r="J2959" t="s">
        <v>44</v>
      </c>
      <c r="K2959">
        <v>30</v>
      </c>
      <c r="L2959">
        <v>4011.65</v>
      </c>
      <c r="M2959">
        <v>0.05</v>
      </c>
      <c r="N2959" t="s">
        <v>25</v>
      </c>
      <c r="O2959">
        <v>-603.79999999999995</v>
      </c>
      <c r="P2959">
        <v>130.97999999999999</v>
      </c>
      <c r="Q2959">
        <v>54.74</v>
      </c>
      <c r="R2959" t="s">
        <v>208</v>
      </c>
      <c r="S2959" t="s">
        <v>116</v>
      </c>
      <c r="T2959" t="s">
        <v>27</v>
      </c>
      <c r="U2959" t="s">
        <v>36</v>
      </c>
      <c r="V2959" t="s">
        <v>54</v>
      </c>
      <c r="W2959">
        <v>0.69</v>
      </c>
    </row>
    <row r="2960" spans="1:23" x14ac:dyDescent="0.3">
      <c r="A2960" t="s">
        <v>1124</v>
      </c>
      <c r="B2960" t="s">
        <v>1473</v>
      </c>
      <c r="D2960" s="1">
        <v>40540</v>
      </c>
      <c r="E2960" s="1">
        <v>40542</v>
      </c>
      <c r="F2960" s="1" t="str">
        <f t="shared" si="198"/>
        <v>December</v>
      </c>
      <c r="G2960" s="1" t="str">
        <f t="shared" si="199"/>
        <v>2010</v>
      </c>
      <c r="H2960" s="2">
        <f t="shared" si="200"/>
        <v>2</v>
      </c>
      <c r="I2960" s="2" t="b">
        <f t="shared" si="201"/>
        <v>0</v>
      </c>
      <c r="J2960" t="s">
        <v>52</v>
      </c>
      <c r="K2960">
        <v>21</v>
      </c>
      <c r="L2960">
        <v>154.35</v>
      </c>
      <c r="M2960">
        <v>0</v>
      </c>
      <c r="N2960" t="s">
        <v>18</v>
      </c>
      <c r="O2960">
        <v>-91.14</v>
      </c>
      <c r="P2960">
        <v>6.48</v>
      </c>
      <c r="Q2960">
        <v>8.74</v>
      </c>
      <c r="R2960" t="s">
        <v>208</v>
      </c>
      <c r="S2960" t="s">
        <v>116</v>
      </c>
      <c r="T2960" t="s">
        <v>42</v>
      </c>
      <c r="U2960" t="s">
        <v>22</v>
      </c>
      <c r="V2960" t="s">
        <v>43</v>
      </c>
      <c r="W2960">
        <v>0.36</v>
      </c>
    </row>
    <row r="2961" spans="1:23" x14ac:dyDescent="0.3">
      <c r="A2961" t="s">
        <v>1124</v>
      </c>
      <c r="B2961" t="s">
        <v>1473</v>
      </c>
      <c r="D2961" s="1">
        <v>40540</v>
      </c>
      <c r="E2961" s="1">
        <v>40541</v>
      </c>
      <c r="F2961" s="1" t="str">
        <f t="shared" si="198"/>
        <v>December</v>
      </c>
      <c r="G2961" s="1" t="str">
        <f t="shared" si="199"/>
        <v>2010</v>
      </c>
      <c r="H2961" s="2">
        <f t="shared" si="200"/>
        <v>1</v>
      </c>
      <c r="I2961" s="2" t="b">
        <f t="shared" si="201"/>
        <v>0</v>
      </c>
      <c r="J2961" t="s">
        <v>52</v>
      </c>
      <c r="K2961">
        <v>7</v>
      </c>
      <c r="L2961">
        <v>201.36</v>
      </c>
      <c r="M2961">
        <v>0</v>
      </c>
      <c r="N2961" t="s">
        <v>25</v>
      </c>
      <c r="O2961">
        <v>-284.39999999999998</v>
      </c>
      <c r="P2961">
        <v>20.98</v>
      </c>
      <c r="Q2961">
        <v>53.03</v>
      </c>
      <c r="R2961" t="s">
        <v>208</v>
      </c>
      <c r="S2961" t="s">
        <v>116</v>
      </c>
      <c r="T2961" t="s">
        <v>42</v>
      </c>
      <c r="U2961" t="s">
        <v>22</v>
      </c>
      <c r="V2961" t="s">
        <v>23</v>
      </c>
      <c r="W2961">
        <v>0.78</v>
      </c>
    </row>
    <row r="2962" spans="1:23" x14ac:dyDescent="0.3">
      <c r="A2962" t="s">
        <v>1237</v>
      </c>
      <c r="B2962" t="s">
        <v>1396</v>
      </c>
      <c r="D2962" s="1">
        <v>40467</v>
      </c>
      <c r="E2962" s="1">
        <v>40471</v>
      </c>
      <c r="F2962" s="1" t="str">
        <f t="shared" si="198"/>
        <v>October</v>
      </c>
      <c r="G2962" s="1" t="str">
        <f t="shared" si="199"/>
        <v>2010</v>
      </c>
      <c r="H2962" s="2">
        <f t="shared" si="200"/>
        <v>4</v>
      </c>
      <c r="I2962" s="2" t="b">
        <f t="shared" si="201"/>
        <v>0</v>
      </c>
      <c r="J2962" t="s">
        <v>17</v>
      </c>
      <c r="K2962">
        <v>9</v>
      </c>
      <c r="L2962">
        <v>884.12750000000005</v>
      </c>
      <c r="M2962">
        <v>0.06</v>
      </c>
      <c r="N2962" t="s">
        <v>18</v>
      </c>
      <c r="O2962">
        <v>-178.71</v>
      </c>
      <c r="P2962">
        <v>115.99</v>
      </c>
      <c r="Q2962">
        <v>4.2300000000000004</v>
      </c>
      <c r="R2962" t="s">
        <v>208</v>
      </c>
      <c r="S2962" t="s">
        <v>116</v>
      </c>
      <c r="T2962" t="s">
        <v>31</v>
      </c>
      <c r="U2962" t="s">
        <v>32</v>
      </c>
      <c r="V2962" t="s">
        <v>33</v>
      </c>
      <c r="W2962">
        <v>0.56000000000000005</v>
      </c>
    </row>
    <row r="2963" spans="1:23" x14ac:dyDescent="0.3">
      <c r="A2963" t="s">
        <v>1354</v>
      </c>
      <c r="B2963" t="s">
        <v>1355</v>
      </c>
      <c r="D2963" s="1">
        <v>40152</v>
      </c>
      <c r="E2963" s="1">
        <v>40154</v>
      </c>
      <c r="F2963" s="1" t="str">
        <f t="shared" si="198"/>
        <v>December</v>
      </c>
      <c r="G2963" s="1" t="str">
        <f t="shared" si="199"/>
        <v>2009</v>
      </c>
      <c r="H2963" s="2">
        <f t="shared" si="200"/>
        <v>2</v>
      </c>
      <c r="I2963" s="2" t="b">
        <f t="shared" si="201"/>
        <v>0</v>
      </c>
      <c r="J2963" t="s">
        <v>44</v>
      </c>
      <c r="K2963">
        <v>32</v>
      </c>
      <c r="L2963">
        <v>21717.360000000001</v>
      </c>
      <c r="M2963">
        <v>0.06</v>
      </c>
      <c r="N2963" t="s">
        <v>39</v>
      </c>
      <c r="O2963">
        <v>8249.86</v>
      </c>
      <c r="P2963">
        <v>699.99</v>
      </c>
      <c r="Q2963">
        <v>24.49</v>
      </c>
      <c r="R2963" t="s">
        <v>208</v>
      </c>
      <c r="S2963" t="s">
        <v>116</v>
      </c>
      <c r="T2963" t="s">
        <v>42</v>
      </c>
      <c r="U2963" t="s">
        <v>32</v>
      </c>
      <c r="V2963" t="s">
        <v>62</v>
      </c>
      <c r="W2963">
        <v>0.41</v>
      </c>
    </row>
    <row r="2964" spans="1:23" x14ac:dyDescent="0.3">
      <c r="A2964" t="s">
        <v>1320</v>
      </c>
      <c r="B2964" t="s">
        <v>1338</v>
      </c>
      <c r="D2964" s="1">
        <v>40253</v>
      </c>
      <c r="E2964" s="1">
        <v>40255</v>
      </c>
      <c r="F2964" s="1" t="str">
        <f t="shared" si="198"/>
        <v>March</v>
      </c>
      <c r="G2964" s="1" t="str">
        <f t="shared" si="199"/>
        <v>2010</v>
      </c>
      <c r="H2964" s="2">
        <f t="shared" si="200"/>
        <v>2</v>
      </c>
      <c r="I2964" s="2" t="b">
        <f t="shared" si="201"/>
        <v>0</v>
      </c>
      <c r="J2964" t="s">
        <v>24</v>
      </c>
      <c r="K2964">
        <v>16</v>
      </c>
      <c r="L2964">
        <v>692.73</v>
      </c>
      <c r="M2964">
        <v>0.01</v>
      </c>
      <c r="N2964" t="s">
        <v>18</v>
      </c>
      <c r="O2964">
        <v>94.97</v>
      </c>
      <c r="P2964">
        <v>40.99</v>
      </c>
      <c r="Q2964">
        <v>17.48</v>
      </c>
      <c r="R2964" t="s">
        <v>208</v>
      </c>
      <c r="S2964" t="s">
        <v>116</v>
      </c>
      <c r="T2964" t="s">
        <v>31</v>
      </c>
      <c r="U2964" t="s">
        <v>22</v>
      </c>
      <c r="V2964" t="s">
        <v>43</v>
      </c>
      <c r="W2964">
        <v>0.36</v>
      </c>
    </row>
    <row r="2965" spans="1:23" x14ac:dyDescent="0.3">
      <c r="A2965" t="s">
        <v>1423</v>
      </c>
      <c r="B2965" t="s">
        <v>1424</v>
      </c>
      <c r="D2965" s="1">
        <v>40121</v>
      </c>
      <c r="E2965" s="1">
        <v>40123</v>
      </c>
      <c r="F2965" s="1" t="str">
        <f t="shared" si="198"/>
        <v>November</v>
      </c>
      <c r="G2965" s="1" t="str">
        <f t="shared" si="199"/>
        <v>2009</v>
      </c>
      <c r="H2965" s="2">
        <f t="shared" si="200"/>
        <v>2</v>
      </c>
      <c r="I2965" s="2" t="b">
        <f t="shared" si="201"/>
        <v>0</v>
      </c>
      <c r="J2965" t="s">
        <v>52</v>
      </c>
      <c r="K2965">
        <v>6</v>
      </c>
      <c r="L2965">
        <v>22.19</v>
      </c>
      <c r="M2965">
        <v>0.01</v>
      </c>
      <c r="N2965" t="s">
        <v>18</v>
      </c>
      <c r="O2965">
        <v>-3.51</v>
      </c>
      <c r="P2965">
        <v>3.26</v>
      </c>
      <c r="Q2965">
        <v>1.86</v>
      </c>
      <c r="R2965" t="s">
        <v>208</v>
      </c>
      <c r="S2965" t="s">
        <v>116</v>
      </c>
      <c r="T2965" t="s">
        <v>31</v>
      </c>
      <c r="U2965" t="s">
        <v>22</v>
      </c>
      <c r="V2965" t="s">
        <v>60</v>
      </c>
      <c r="W2965">
        <v>0.41</v>
      </c>
    </row>
    <row r="2966" spans="1:23" x14ac:dyDescent="0.3">
      <c r="A2966" t="s">
        <v>1088</v>
      </c>
      <c r="B2966" t="s">
        <v>1430</v>
      </c>
      <c r="D2966" s="1">
        <v>39986</v>
      </c>
      <c r="E2966" s="1">
        <v>39988</v>
      </c>
      <c r="F2966" s="1" t="str">
        <f t="shared" si="198"/>
        <v>June</v>
      </c>
      <c r="G2966" s="1" t="str">
        <f t="shared" si="199"/>
        <v>2009</v>
      </c>
      <c r="H2966" s="2">
        <f t="shared" si="200"/>
        <v>2</v>
      </c>
      <c r="I2966" s="2" t="b">
        <f t="shared" si="201"/>
        <v>0</v>
      </c>
      <c r="J2966" t="s">
        <v>44</v>
      </c>
      <c r="K2966">
        <v>43</v>
      </c>
      <c r="L2966">
        <v>815.89</v>
      </c>
      <c r="M2966">
        <v>0.1</v>
      </c>
      <c r="N2966" t="s">
        <v>18</v>
      </c>
      <c r="O2966">
        <v>-20.25</v>
      </c>
      <c r="P2966">
        <v>19.98</v>
      </c>
      <c r="Q2966">
        <v>4</v>
      </c>
      <c r="R2966" t="s">
        <v>208</v>
      </c>
      <c r="S2966" t="s">
        <v>116</v>
      </c>
      <c r="T2966" t="s">
        <v>27</v>
      </c>
      <c r="U2966" t="s">
        <v>32</v>
      </c>
      <c r="V2966" t="s">
        <v>48</v>
      </c>
      <c r="W2966">
        <v>0.68</v>
      </c>
    </row>
    <row r="2967" spans="1:23" x14ac:dyDescent="0.3">
      <c r="A2967" t="s">
        <v>1314</v>
      </c>
      <c r="B2967" t="s">
        <v>1407</v>
      </c>
      <c r="D2967" s="1">
        <v>41174</v>
      </c>
      <c r="E2967" s="1">
        <v>41174</v>
      </c>
      <c r="F2967" s="1" t="str">
        <f t="shared" si="198"/>
        <v>September</v>
      </c>
      <c r="G2967" s="1" t="str">
        <f t="shared" si="199"/>
        <v>2012</v>
      </c>
      <c r="H2967" s="2">
        <f t="shared" si="200"/>
        <v>0</v>
      </c>
      <c r="I2967" s="2" t="str">
        <f t="shared" si="201"/>
        <v>FREE DELIVERY</v>
      </c>
      <c r="J2967" t="s">
        <v>34</v>
      </c>
      <c r="K2967">
        <v>41</v>
      </c>
      <c r="L2967">
        <v>4933.99</v>
      </c>
      <c r="M2967">
        <v>0.1</v>
      </c>
      <c r="N2967" t="s">
        <v>18</v>
      </c>
      <c r="O2967">
        <v>1161.8900000000001</v>
      </c>
      <c r="P2967">
        <v>128.24</v>
      </c>
      <c r="Q2967">
        <v>12.65</v>
      </c>
      <c r="R2967" t="s">
        <v>208</v>
      </c>
      <c r="S2967" t="s">
        <v>116</v>
      </c>
      <c r="T2967" t="s">
        <v>42</v>
      </c>
      <c r="U2967" t="s">
        <v>36</v>
      </c>
      <c r="V2967" t="s">
        <v>67</v>
      </c>
    </row>
    <row r="2968" spans="1:23" x14ac:dyDescent="0.3">
      <c r="A2968" t="s">
        <v>1474</v>
      </c>
      <c r="B2968" t="s">
        <v>1475</v>
      </c>
      <c r="D2968" s="1">
        <v>39958</v>
      </c>
      <c r="E2968" s="1">
        <v>39960</v>
      </c>
      <c r="F2968" s="1" t="str">
        <f t="shared" si="198"/>
        <v>May</v>
      </c>
      <c r="G2968" s="1" t="str">
        <f t="shared" si="199"/>
        <v>2009</v>
      </c>
      <c r="H2968" s="2">
        <f t="shared" si="200"/>
        <v>2</v>
      </c>
      <c r="I2968" s="2" t="b">
        <f t="shared" si="201"/>
        <v>0</v>
      </c>
      <c r="J2968" t="s">
        <v>24</v>
      </c>
      <c r="K2968">
        <v>23</v>
      </c>
      <c r="L2968">
        <v>72.930000000000007</v>
      </c>
      <c r="M2968">
        <v>0.01</v>
      </c>
      <c r="N2968" t="s">
        <v>18</v>
      </c>
      <c r="O2968">
        <v>28.55</v>
      </c>
      <c r="P2968">
        <v>3.15</v>
      </c>
      <c r="Q2968">
        <v>0.49</v>
      </c>
      <c r="R2968" t="s">
        <v>208</v>
      </c>
      <c r="S2968" t="s">
        <v>116</v>
      </c>
      <c r="T2968" t="s">
        <v>42</v>
      </c>
      <c r="U2968" t="s">
        <v>22</v>
      </c>
      <c r="V2968" t="s">
        <v>57</v>
      </c>
      <c r="W2968">
        <v>0.37</v>
      </c>
    </row>
    <row r="2969" spans="1:23" x14ac:dyDescent="0.3">
      <c r="A2969" t="s">
        <v>900</v>
      </c>
      <c r="B2969" t="s">
        <v>1398</v>
      </c>
      <c r="D2969" s="1">
        <v>40532</v>
      </c>
      <c r="E2969" s="1">
        <v>40533</v>
      </c>
      <c r="F2969" s="1" t="str">
        <f t="shared" si="198"/>
        <v>December</v>
      </c>
      <c r="G2969" s="1" t="str">
        <f t="shared" si="199"/>
        <v>2010</v>
      </c>
      <c r="H2969" s="2">
        <f t="shared" si="200"/>
        <v>1</v>
      </c>
      <c r="I2969" s="2" t="b">
        <f t="shared" si="201"/>
        <v>0</v>
      </c>
      <c r="J2969" t="s">
        <v>34</v>
      </c>
      <c r="K2969">
        <v>42</v>
      </c>
      <c r="L2969">
        <v>2537.88</v>
      </c>
      <c r="M2969">
        <v>0.03</v>
      </c>
      <c r="N2969" t="s">
        <v>25</v>
      </c>
      <c r="O2969">
        <v>-377.25</v>
      </c>
      <c r="P2969">
        <v>60.89</v>
      </c>
      <c r="Q2969">
        <v>32.409999999999997</v>
      </c>
      <c r="R2969" t="s">
        <v>208</v>
      </c>
      <c r="S2969" t="s">
        <v>116</v>
      </c>
      <c r="T2969" t="s">
        <v>27</v>
      </c>
      <c r="U2969" t="s">
        <v>36</v>
      </c>
      <c r="V2969" t="s">
        <v>67</v>
      </c>
      <c r="W2969">
        <v>0.56000000000000005</v>
      </c>
    </row>
    <row r="2970" spans="1:23" x14ac:dyDescent="0.3">
      <c r="A2970" t="s">
        <v>1155</v>
      </c>
      <c r="B2970" t="s">
        <v>1476</v>
      </c>
      <c r="D2970" s="1">
        <v>40330</v>
      </c>
      <c r="E2970" s="1">
        <v>40337</v>
      </c>
      <c r="F2970" s="1" t="str">
        <f t="shared" si="198"/>
        <v>June</v>
      </c>
      <c r="G2970" s="1" t="str">
        <f t="shared" si="199"/>
        <v>2010</v>
      </c>
      <c r="H2970" s="2">
        <f t="shared" si="200"/>
        <v>7</v>
      </c>
      <c r="I2970" s="2" t="b">
        <f t="shared" si="201"/>
        <v>0</v>
      </c>
      <c r="J2970" t="s">
        <v>17</v>
      </c>
      <c r="K2970">
        <v>38</v>
      </c>
      <c r="L2970">
        <v>19269.05</v>
      </c>
      <c r="M2970">
        <v>0</v>
      </c>
      <c r="N2970" t="s">
        <v>25</v>
      </c>
      <c r="O2970">
        <v>4127.79</v>
      </c>
      <c r="P2970">
        <v>500.98</v>
      </c>
      <c r="Q2970">
        <v>41.44</v>
      </c>
      <c r="R2970" t="s">
        <v>208</v>
      </c>
      <c r="S2970" t="s">
        <v>116</v>
      </c>
      <c r="T2970" t="s">
        <v>27</v>
      </c>
      <c r="U2970" t="s">
        <v>36</v>
      </c>
      <c r="V2970" t="s">
        <v>54</v>
      </c>
      <c r="W2970">
        <v>0.66</v>
      </c>
    </row>
    <row r="2971" spans="1:23" x14ac:dyDescent="0.3">
      <c r="A2971" t="s">
        <v>906</v>
      </c>
      <c r="B2971" t="s">
        <v>1388</v>
      </c>
      <c r="D2971" s="1">
        <v>39946</v>
      </c>
      <c r="E2971" s="1">
        <v>39947</v>
      </c>
      <c r="F2971" s="1" t="str">
        <f t="shared" si="198"/>
        <v>May</v>
      </c>
      <c r="G2971" s="1" t="str">
        <f t="shared" si="199"/>
        <v>2009</v>
      </c>
      <c r="H2971" s="2">
        <f t="shared" si="200"/>
        <v>1</v>
      </c>
      <c r="I2971" s="2" t="b">
        <f t="shared" si="201"/>
        <v>0</v>
      </c>
      <c r="J2971" t="s">
        <v>44</v>
      </c>
      <c r="K2971">
        <v>33</v>
      </c>
      <c r="L2971">
        <v>1590.163</v>
      </c>
      <c r="M2971">
        <v>0.01</v>
      </c>
      <c r="N2971" t="s">
        <v>18</v>
      </c>
      <c r="O2971">
        <v>-57.54</v>
      </c>
      <c r="P2971">
        <v>55.99</v>
      </c>
      <c r="Q2971">
        <v>5</v>
      </c>
      <c r="R2971" t="s">
        <v>208</v>
      </c>
      <c r="S2971" t="s">
        <v>116</v>
      </c>
      <c r="T2971" t="s">
        <v>31</v>
      </c>
      <c r="U2971" t="s">
        <v>32</v>
      </c>
      <c r="V2971" t="s">
        <v>33</v>
      </c>
      <c r="W2971">
        <v>0.8</v>
      </c>
    </row>
    <row r="2972" spans="1:23" x14ac:dyDescent="0.3">
      <c r="A2972" t="s">
        <v>1124</v>
      </c>
      <c r="B2972" t="s">
        <v>1473</v>
      </c>
      <c r="D2972" s="1">
        <v>40899</v>
      </c>
      <c r="E2972" s="1">
        <v>40900</v>
      </c>
      <c r="F2972" s="1" t="str">
        <f t="shared" si="198"/>
        <v>December</v>
      </c>
      <c r="G2972" s="1" t="str">
        <f t="shared" si="199"/>
        <v>2011</v>
      </c>
      <c r="H2972" s="2">
        <f t="shared" si="200"/>
        <v>1</v>
      </c>
      <c r="I2972" s="2" t="b">
        <f t="shared" si="201"/>
        <v>0</v>
      </c>
      <c r="J2972" t="s">
        <v>52</v>
      </c>
      <c r="K2972">
        <v>26</v>
      </c>
      <c r="L2972">
        <v>311.38</v>
      </c>
      <c r="M2972">
        <v>0.06</v>
      </c>
      <c r="N2972" t="s">
        <v>18</v>
      </c>
      <c r="O2972">
        <v>34.119999999999997</v>
      </c>
      <c r="P2972">
        <v>11.58</v>
      </c>
      <c r="Q2972">
        <v>5.72</v>
      </c>
      <c r="R2972" t="s">
        <v>208</v>
      </c>
      <c r="S2972" t="s">
        <v>116</v>
      </c>
      <c r="T2972" t="s">
        <v>42</v>
      </c>
      <c r="U2972" t="s">
        <v>22</v>
      </c>
      <c r="V2972" t="s">
        <v>51</v>
      </c>
      <c r="W2972">
        <v>0.35</v>
      </c>
    </row>
    <row r="2973" spans="1:23" x14ac:dyDescent="0.3">
      <c r="A2973" t="s">
        <v>1031</v>
      </c>
      <c r="B2973" t="s">
        <v>1005</v>
      </c>
      <c r="D2973" s="1">
        <v>40507</v>
      </c>
      <c r="E2973" s="1">
        <v>40509</v>
      </c>
      <c r="F2973" s="1" t="str">
        <f t="shared" si="198"/>
        <v>November</v>
      </c>
      <c r="G2973" s="1" t="str">
        <f t="shared" si="199"/>
        <v>2010</v>
      </c>
      <c r="H2973" s="2">
        <f t="shared" si="200"/>
        <v>2</v>
      </c>
      <c r="I2973" s="2" t="b">
        <f t="shared" si="201"/>
        <v>0</v>
      </c>
      <c r="J2973" t="s">
        <v>17</v>
      </c>
      <c r="K2973">
        <v>8</v>
      </c>
      <c r="L2973">
        <v>24.72</v>
      </c>
      <c r="M2973">
        <v>0.06</v>
      </c>
      <c r="N2973" t="s">
        <v>18</v>
      </c>
      <c r="O2973">
        <v>-21.47</v>
      </c>
      <c r="P2973">
        <v>2.74</v>
      </c>
      <c r="Q2973">
        <v>3.5</v>
      </c>
      <c r="R2973" t="s">
        <v>208</v>
      </c>
      <c r="S2973" t="s">
        <v>116</v>
      </c>
      <c r="T2973" t="s">
        <v>31</v>
      </c>
      <c r="U2973" t="s">
        <v>22</v>
      </c>
      <c r="V2973" t="s">
        <v>60</v>
      </c>
      <c r="W2973">
        <v>0.57999999999999996</v>
      </c>
    </row>
    <row r="2974" spans="1:23" x14ac:dyDescent="0.3">
      <c r="A2974" t="s">
        <v>1474</v>
      </c>
      <c r="B2974" t="s">
        <v>1475</v>
      </c>
      <c r="D2974" s="1">
        <v>40185</v>
      </c>
      <c r="E2974" s="1">
        <v>40188</v>
      </c>
      <c r="F2974" s="1" t="str">
        <f t="shared" si="198"/>
        <v>January</v>
      </c>
      <c r="G2974" s="1" t="str">
        <f t="shared" si="199"/>
        <v>2010</v>
      </c>
      <c r="H2974" s="2">
        <f t="shared" si="200"/>
        <v>3</v>
      </c>
      <c r="I2974" s="2" t="b">
        <f t="shared" si="201"/>
        <v>0</v>
      </c>
      <c r="J2974" t="s">
        <v>44</v>
      </c>
      <c r="K2974">
        <v>12</v>
      </c>
      <c r="L2974">
        <v>116.38</v>
      </c>
      <c r="M2974">
        <v>0.08</v>
      </c>
      <c r="N2974" t="s">
        <v>18</v>
      </c>
      <c r="O2974">
        <v>29.68</v>
      </c>
      <c r="P2974">
        <v>9.68</v>
      </c>
      <c r="Q2974">
        <v>2.0299999999999998</v>
      </c>
      <c r="R2974" t="s">
        <v>208</v>
      </c>
      <c r="S2974" t="s">
        <v>116</v>
      </c>
      <c r="T2974" t="s">
        <v>42</v>
      </c>
      <c r="U2974" t="s">
        <v>22</v>
      </c>
      <c r="V2974" t="s">
        <v>43</v>
      </c>
      <c r="W2974">
        <v>0.37</v>
      </c>
    </row>
    <row r="2975" spans="1:23" x14ac:dyDescent="0.3">
      <c r="A2975" t="s">
        <v>1474</v>
      </c>
      <c r="B2975" t="s">
        <v>1475</v>
      </c>
      <c r="D2975" s="1">
        <v>40166</v>
      </c>
      <c r="E2975" s="1">
        <v>40168</v>
      </c>
      <c r="F2975" s="1" t="str">
        <f t="shared" si="198"/>
        <v>December</v>
      </c>
      <c r="G2975" s="1" t="str">
        <f t="shared" si="199"/>
        <v>2009</v>
      </c>
      <c r="H2975" s="2">
        <f t="shared" si="200"/>
        <v>2</v>
      </c>
      <c r="I2975" s="2" t="b">
        <f t="shared" si="201"/>
        <v>0</v>
      </c>
      <c r="J2975" t="s">
        <v>24</v>
      </c>
      <c r="K2975">
        <v>30</v>
      </c>
      <c r="L2975">
        <v>14922.16</v>
      </c>
      <c r="M2975">
        <v>0.1</v>
      </c>
      <c r="N2975" t="s">
        <v>25</v>
      </c>
      <c r="O2975">
        <v>545.70000000000005</v>
      </c>
      <c r="P2975">
        <v>550.98</v>
      </c>
      <c r="Q2975">
        <v>45.7</v>
      </c>
      <c r="R2975" t="s">
        <v>208</v>
      </c>
      <c r="S2975" t="s">
        <v>116</v>
      </c>
      <c r="T2975" t="s">
        <v>31</v>
      </c>
      <c r="U2975" t="s">
        <v>36</v>
      </c>
      <c r="V2975" t="s">
        <v>55</v>
      </c>
      <c r="W2975">
        <v>0.71</v>
      </c>
    </row>
    <row r="2976" spans="1:23" x14ac:dyDescent="0.3">
      <c r="A2976" t="s">
        <v>1474</v>
      </c>
      <c r="B2976" t="s">
        <v>1475</v>
      </c>
      <c r="D2976" s="1">
        <v>40931</v>
      </c>
      <c r="E2976" s="1">
        <v>40932</v>
      </c>
      <c r="F2976" s="1" t="str">
        <f t="shared" si="198"/>
        <v>January</v>
      </c>
      <c r="G2976" s="1" t="str">
        <f t="shared" si="199"/>
        <v>2012</v>
      </c>
      <c r="H2976" s="2">
        <f t="shared" si="200"/>
        <v>1</v>
      </c>
      <c r="I2976" s="2" t="b">
        <f t="shared" si="201"/>
        <v>0</v>
      </c>
      <c r="J2976" t="s">
        <v>34</v>
      </c>
      <c r="K2976">
        <v>1</v>
      </c>
      <c r="L2976">
        <v>62.77</v>
      </c>
      <c r="M2976">
        <v>0.01</v>
      </c>
      <c r="N2976" t="s">
        <v>18</v>
      </c>
      <c r="O2976">
        <v>-36.840000000000003</v>
      </c>
      <c r="P2976">
        <v>60.97</v>
      </c>
      <c r="Q2976">
        <v>4.5</v>
      </c>
      <c r="R2976" t="s">
        <v>208</v>
      </c>
      <c r="S2976" t="s">
        <v>116</v>
      </c>
      <c r="T2976" t="s">
        <v>42</v>
      </c>
      <c r="U2976" t="s">
        <v>22</v>
      </c>
      <c r="V2976" t="s">
        <v>28</v>
      </c>
      <c r="W2976">
        <v>0.56000000000000005</v>
      </c>
    </row>
    <row r="2977" spans="1:23" x14ac:dyDescent="0.3">
      <c r="A2977" t="s">
        <v>932</v>
      </c>
      <c r="B2977" t="s">
        <v>1455</v>
      </c>
      <c r="D2977" s="1">
        <v>40767</v>
      </c>
      <c r="E2977" s="1">
        <v>40774</v>
      </c>
      <c r="F2977" s="1" t="str">
        <f t="shared" si="198"/>
        <v>August</v>
      </c>
      <c r="G2977" s="1" t="str">
        <f t="shared" si="199"/>
        <v>2011</v>
      </c>
      <c r="H2977" s="2">
        <f t="shared" si="200"/>
        <v>7</v>
      </c>
      <c r="I2977" s="2" t="b">
        <f t="shared" si="201"/>
        <v>0</v>
      </c>
      <c r="J2977" t="s">
        <v>17</v>
      </c>
      <c r="K2977">
        <v>36</v>
      </c>
      <c r="L2977">
        <v>240.14</v>
      </c>
      <c r="M2977">
        <v>0.06</v>
      </c>
      <c r="N2977" t="s">
        <v>39</v>
      </c>
      <c r="O2977">
        <v>57.78</v>
      </c>
      <c r="P2977">
        <v>6.88</v>
      </c>
      <c r="Q2977">
        <v>2</v>
      </c>
      <c r="R2977" t="s">
        <v>208</v>
      </c>
      <c r="S2977" t="s">
        <v>116</v>
      </c>
      <c r="T2977" t="s">
        <v>21</v>
      </c>
      <c r="U2977" t="s">
        <v>22</v>
      </c>
      <c r="V2977" t="s">
        <v>43</v>
      </c>
      <c r="W2977">
        <v>0.39</v>
      </c>
    </row>
    <row r="2978" spans="1:23" x14ac:dyDescent="0.3">
      <c r="A2978" t="s">
        <v>1412</v>
      </c>
      <c r="B2978" t="s">
        <v>1413</v>
      </c>
      <c r="D2978" s="1">
        <v>41079</v>
      </c>
      <c r="E2978" s="1">
        <v>41079</v>
      </c>
      <c r="F2978" s="1" t="str">
        <f t="shared" si="198"/>
        <v>June</v>
      </c>
      <c r="G2978" s="1" t="str">
        <f t="shared" si="199"/>
        <v>2012</v>
      </c>
      <c r="H2978" s="2">
        <f t="shared" si="200"/>
        <v>0</v>
      </c>
      <c r="I2978" s="2" t="str">
        <f t="shared" si="201"/>
        <v>FREE DELIVERY</v>
      </c>
      <c r="J2978" t="s">
        <v>17</v>
      </c>
      <c r="K2978">
        <v>40</v>
      </c>
      <c r="L2978">
        <v>879.54</v>
      </c>
      <c r="M2978">
        <v>0.09</v>
      </c>
      <c r="N2978" t="s">
        <v>18</v>
      </c>
      <c r="O2978">
        <v>166.93</v>
      </c>
      <c r="P2978">
        <v>23.99</v>
      </c>
      <c r="Q2978">
        <v>6.3</v>
      </c>
      <c r="R2978" t="s">
        <v>208</v>
      </c>
      <c r="S2978" t="s">
        <v>116</v>
      </c>
      <c r="T2978" t="s">
        <v>31</v>
      </c>
      <c r="U2978" t="s">
        <v>32</v>
      </c>
      <c r="V2978" t="s">
        <v>94</v>
      </c>
      <c r="W2978">
        <v>0.38</v>
      </c>
    </row>
    <row r="2979" spans="1:23" x14ac:dyDescent="0.3">
      <c r="A2979" t="s">
        <v>1477</v>
      </c>
      <c r="B2979" t="s">
        <v>1478</v>
      </c>
      <c r="D2979" s="1">
        <v>40070</v>
      </c>
      <c r="E2979" s="1">
        <v>40071</v>
      </c>
      <c r="F2979" s="1" t="str">
        <f t="shared" si="198"/>
        <v>September</v>
      </c>
      <c r="G2979" s="1" t="str">
        <f t="shared" si="199"/>
        <v>2009</v>
      </c>
      <c r="H2979" s="2">
        <f t="shared" si="200"/>
        <v>1</v>
      </c>
      <c r="I2979" s="2" t="b">
        <f t="shared" si="201"/>
        <v>0</v>
      </c>
      <c r="J2979" t="s">
        <v>24</v>
      </c>
      <c r="K2979">
        <v>4</v>
      </c>
      <c r="L2979">
        <v>1620.94</v>
      </c>
      <c r="M2979">
        <v>0.1</v>
      </c>
      <c r="N2979" t="s">
        <v>25</v>
      </c>
      <c r="O2979">
        <v>-969.05</v>
      </c>
      <c r="P2979">
        <v>400.98</v>
      </c>
      <c r="Q2979">
        <v>76.37</v>
      </c>
      <c r="R2979" t="s">
        <v>208</v>
      </c>
      <c r="S2979" t="s">
        <v>116</v>
      </c>
      <c r="T2979" t="s">
        <v>21</v>
      </c>
      <c r="U2979" t="s">
        <v>36</v>
      </c>
      <c r="V2979" t="s">
        <v>55</v>
      </c>
      <c r="W2979">
        <v>0.6</v>
      </c>
    </row>
    <row r="2980" spans="1:23" x14ac:dyDescent="0.3">
      <c r="A2980" t="s">
        <v>1389</v>
      </c>
      <c r="B2980" t="s">
        <v>1390</v>
      </c>
      <c r="D2980" s="1">
        <v>40699</v>
      </c>
      <c r="E2980" s="1">
        <v>40704</v>
      </c>
      <c r="F2980" s="1" t="str">
        <f t="shared" si="198"/>
        <v>June</v>
      </c>
      <c r="G2980" s="1" t="str">
        <f t="shared" si="199"/>
        <v>2011</v>
      </c>
      <c r="H2980" s="2">
        <f t="shared" si="200"/>
        <v>5</v>
      </c>
      <c r="I2980" s="2" t="b">
        <f t="shared" si="201"/>
        <v>0</v>
      </c>
      <c r="J2980" t="s">
        <v>17</v>
      </c>
      <c r="K2980">
        <v>48</v>
      </c>
      <c r="L2980">
        <v>269.93</v>
      </c>
      <c r="M2980">
        <v>0.05</v>
      </c>
      <c r="N2980" t="s">
        <v>39</v>
      </c>
      <c r="O2980">
        <v>119.64</v>
      </c>
      <c r="P2980">
        <v>5.43</v>
      </c>
      <c r="Q2980">
        <v>0.95</v>
      </c>
      <c r="R2980" t="s">
        <v>208</v>
      </c>
      <c r="S2980" t="s">
        <v>116</v>
      </c>
      <c r="T2980" t="s">
        <v>21</v>
      </c>
      <c r="U2980" t="s">
        <v>22</v>
      </c>
      <c r="V2980" t="s">
        <v>43</v>
      </c>
      <c r="W2980">
        <v>0.36</v>
      </c>
    </row>
    <row r="2981" spans="1:23" x14ac:dyDescent="0.3">
      <c r="A2981" t="s">
        <v>955</v>
      </c>
      <c r="B2981" t="s">
        <v>1297</v>
      </c>
      <c r="D2981" s="1">
        <v>41266</v>
      </c>
      <c r="E2981" s="1">
        <v>41267</v>
      </c>
      <c r="F2981" s="1" t="str">
        <f t="shared" si="198"/>
        <v>December</v>
      </c>
      <c r="G2981" s="1" t="str">
        <f t="shared" si="199"/>
        <v>2012</v>
      </c>
      <c r="H2981" s="2">
        <f t="shared" si="200"/>
        <v>1</v>
      </c>
      <c r="I2981" s="2" t="b">
        <f t="shared" si="201"/>
        <v>0</v>
      </c>
      <c r="J2981" t="s">
        <v>34</v>
      </c>
      <c r="K2981">
        <v>45</v>
      </c>
      <c r="L2981">
        <v>4547.8999999999996</v>
      </c>
      <c r="M2981">
        <v>0.01</v>
      </c>
      <c r="N2981" t="s">
        <v>25</v>
      </c>
      <c r="O2981">
        <v>-768.14</v>
      </c>
      <c r="P2981">
        <v>95.98</v>
      </c>
      <c r="Q2981">
        <v>58.2</v>
      </c>
      <c r="R2981" t="s">
        <v>208</v>
      </c>
      <c r="S2981" t="s">
        <v>116</v>
      </c>
      <c r="T2981" t="s">
        <v>31</v>
      </c>
      <c r="U2981" t="s">
        <v>36</v>
      </c>
      <c r="V2981" t="s">
        <v>67</v>
      </c>
      <c r="W2981">
        <v>0.57999999999999996</v>
      </c>
    </row>
    <row r="2982" spans="1:23" x14ac:dyDescent="0.3">
      <c r="A2982" t="s">
        <v>985</v>
      </c>
      <c r="B2982" t="s">
        <v>1347</v>
      </c>
      <c r="D2982" s="1">
        <v>39917</v>
      </c>
      <c r="E2982" s="1">
        <v>39918</v>
      </c>
      <c r="F2982" s="1" t="str">
        <f t="shared" si="198"/>
        <v>April</v>
      </c>
      <c r="G2982" s="1" t="str">
        <f t="shared" si="199"/>
        <v>2009</v>
      </c>
      <c r="H2982" s="2">
        <f t="shared" si="200"/>
        <v>1</v>
      </c>
      <c r="I2982" s="2" t="b">
        <f t="shared" si="201"/>
        <v>0</v>
      </c>
      <c r="J2982" t="s">
        <v>44</v>
      </c>
      <c r="K2982">
        <v>18</v>
      </c>
      <c r="L2982">
        <v>4212.7520000000004</v>
      </c>
      <c r="M2982">
        <v>0.06</v>
      </c>
      <c r="N2982" t="s">
        <v>25</v>
      </c>
      <c r="O2982">
        <v>-715.78</v>
      </c>
      <c r="P2982">
        <v>296.18</v>
      </c>
      <c r="Q2982">
        <v>54.12</v>
      </c>
      <c r="R2982" t="s">
        <v>208</v>
      </c>
      <c r="S2982" t="s">
        <v>116</v>
      </c>
      <c r="T2982" t="s">
        <v>42</v>
      </c>
      <c r="U2982" t="s">
        <v>36</v>
      </c>
      <c r="V2982" t="s">
        <v>55</v>
      </c>
      <c r="W2982">
        <v>0.76</v>
      </c>
    </row>
    <row r="2983" spans="1:23" x14ac:dyDescent="0.3">
      <c r="A2983" t="s">
        <v>1393</v>
      </c>
      <c r="B2983" t="s">
        <v>1394</v>
      </c>
      <c r="D2983" s="1">
        <v>40622</v>
      </c>
      <c r="E2983" s="1">
        <v>40623</v>
      </c>
      <c r="F2983" s="1" t="str">
        <f t="shared" si="198"/>
        <v>March</v>
      </c>
      <c r="G2983" s="1" t="str">
        <f t="shared" si="199"/>
        <v>2011</v>
      </c>
      <c r="H2983" s="2">
        <f t="shared" si="200"/>
        <v>1</v>
      </c>
      <c r="I2983" s="2" t="b">
        <f t="shared" si="201"/>
        <v>0</v>
      </c>
      <c r="J2983" t="s">
        <v>24</v>
      </c>
      <c r="K2983">
        <v>32</v>
      </c>
      <c r="L2983">
        <v>119.2</v>
      </c>
      <c r="M2983">
        <v>0.06</v>
      </c>
      <c r="N2983" t="s">
        <v>18</v>
      </c>
      <c r="O2983">
        <v>30.61</v>
      </c>
      <c r="P2983">
        <v>3.93</v>
      </c>
      <c r="Q2983">
        <v>0.99</v>
      </c>
      <c r="R2983" t="s">
        <v>208</v>
      </c>
      <c r="S2983" t="s">
        <v>116</v>
      </c>
      <c r="T2983" t="s">
        <v>27</v>
      </c>
      <c r="U2983" t="s">
        <v>22</v>
      </c>
      <c r="V2983" t="s">
        <v>46</v>
      </c>
      <c r="W2983">
        <v>0.39</v>
      </c>
    </row>
    <row r="2984" spans="1:23" x14ac:dyDescent="0.3">
      <c r="A2984" t="s">
        <v>902</v>
      </c>
      <c r="B2984" t="s">
        <v>1395</v>
      </c>
      <c r="D2984" s="1">
        <v>40511</v>
      </c>
      <c r="E2984" s="1">
        <v>40513</v>
      </c>
      <c r="F2984" s="1" t="str">
        <f t="shared" si="198"/>
        <v>December</v>
      </c>
      <c r="G2984" s="1" t="str">
        <f t="shared" si="199"/>
        <v>2010</v>
      </c>
      <c r="H2984" s="2">
        <f t="shared" si="200"/>
        <v>2</v>
      </c>
      <c r="I2984" s="2" t="b">
        <f t="shared" si="201"/>
        <v>0</v>
      </c>
      <c r="J2984" t="s">
        <v>44</v>
      </c>
      <c r="K2984">
        <v>48</v>
      </c>
      <c r="L2984">
        <v>418.82</v>
      </c>
      <c r="M2984">
        <v>0.02</v>
      </c>
      <c r="N2984" t="s">
        <v>18</v>
      </c>
      <c r="O2984">
        <v>-60.21</v>
      </c>
      <c r="P2984">
        <v>8.6</v>
      </c>
      <c r="Q2984">
        <v>6.19</v>
      </c>
      <c r="R2984" t="s">
        <v>208</v>
      </c>
      <c r="S2984" t="s">
        <v>116</v>
      </c>
      <c r="T2984" t="s">
        <v>31</v>
      </c>
      <c r="U2984" t="s">
        <v>22</v>
      </c>
      <c r="V2984" t="s">
        <v>29</v>
      </c>
      <c r="W2984">
        <v>0.38</v>
      </c>
    </row>
    <row r="2985" spans="1:23" x14ac:dyDescent="0.3">
      <c r="A2985" t="s">
        <v>1410</v>
      </c>
      <c r="B2985" t="s">
        <v>948</v>
      </c>
      <c r="D2985" s="1">
        <v>40587</v>
      </c>
      <c r="E2985" s="1">
        <v>40589</v>
      </c>
      <c r="F2985" s="1" t="str">
        <f t="shared" si="198"/>
        <v>February</v>
      </c>
      <c r="G2985" s="1" t="str">
        <f t="shared" si="199"/>
        <v>2011</v>
      </c>
      <c r="H2985" s="2">
        <f t="shared" si="200"/>
        <v>2</v>
      </c>
      <c r="I2985" s="2" t="b">
        <f t="shared" si="201"/>
        <v>0</v>
      </c>
      <c r="J2985" t="s">
        <v>44</v>
      </c>
      <c r="K2985">
        <v>23</v>
      </c>
      <c r="L2985">
        <v>127.17</v>
      </c>
      <c r="M2985">
        <v>0.1</v>
      </c>
      <c r="N2985" t="s">
        <v>18</v>
      </c>
      <c r="O2985">
        <v>-108.13</v>
      </c>
      <c r="P2985">
        <v>5.53</v>
      </c>
      <c r="Q2985">
        <v>6.98</v>
      </c>
      <c r="R2985" t="s">
        <v>208</v>
      </c>
      <c r="S2985" t="s">
        <v>116</v>
      </c>
      <c r="T2985" t="s">
        <v>31</v>
      </c>
      <c r="U2985" t="s">
        <v>22</v>
      </c>
      <c r="V2985" t="s">
        <v>29</v>
      </c>
      <c r="W2985">
        <v>0.39</v>
      </c>
    </row>
    <row r="2986" spans="1:23" x14ac:dyDescent="0.3">
      <c r="A2986" t="s">
        <v>1110</v>
      </c>
      <c r="B2986" t="s">
        <v>1440</v>
      </c>
      <c r="D2986" s="1">
        <v>39868</v>
      </c>
      <c r="E2986" s="1">
        <v>39870</v>
      </c>
      <c r="F2986" s="1" t="str">
        <f t="shared" si="198"/>
        <v>February</v>
      </c>
      <c r="G2986" s="1" t="str">
        <f t="shared" si="199"/>
        <v>2009</v>
      </c>
      <c r="H2986" s="2">
        <f t="shared" si="200"/>
        <v>2</v>
      </c>
      <c r="I2986" s="2" t="b">
        <f t="shared" si="201"/>
        <v>0</v>
      </c>
      <c r="J2986" t="s">
        <v>52</v>
      </c>
      <c r="K2986">
        <v>17</v>
      </c>
      <c r="L2986">
        <v>2545.89</v>
      </c>
      <c r="M2986">
        <v>0.01</v>
      </c>
      <c r="N2986" t="s">
        <v>18</v>
      </c>
      <c r="O2986">
        <v>-321.51</v>
      </c>
      <c r="P2986">
        <v>138.13999999999999</v>
      </c>
      <c r="Q2986">
        <v>35</v>
      </c>
      <c r="R2986" t="s">
        <v>208</v>
      </c>
      <c r="S2986" t="s">
        <v>116</v>
      </c>
      <c r="T2986" t="s">
        <v>21</v>
      </c>
      <c r="U2986" t="s">
        <v>22</v>
      </c>
      <c r="V2986" t="s">
        <v>23</v>
      </c>
    </row>
    <row r="2987" spans="1:23" x14ac:dyDescent="0.3">
      <c r="A2987" t="s">
        <v>1045</v>
      </c>
      <c r="B2987" t="s">
        <v>1397</v>
      </c>
      <c r="D2987" s="1">
        <v>39887</v>
      </c>
      <c r="E2987" s="1">
        <v>39888</v>
      </c>
      <c r="F2987" s="1" t="str">
        <f t="shared" si="198"/>
        <v>March</v>
      </c>
      <c r="G2987" s="1" t="str">
        <f t="shared" si="199"/>
        <v>2009</v>
      </c>
      <c r="H2987" s="2">
        <f t="shared" si="200"/>
        <v>1</v>
      </c>
      <c r="I2987" s="2" t="b">
        <f t="shared" si="201"/>
        <v>0</v>
      </c>
      <c r="J2987" t="s">
        <v>44</v>
      </c>
      <c r="K2987">
        <v>17</v>
      </c>
      <c r="L2987">
        <v>281.83999999999997</v>
      </c>
      <c r="M2987">
        <v>0.1</v>
      </c>
      <c r="N2987" t="s">
        <v>18</v>
      </c>
      <c r="O2987">
        <v>-99.55</v>
      </c>
      <c r="P2987">
        <v>17.98</v>
      </c>
      <c r="Q2987">
        <v>4</v>
      </c>
      <c r="R2987" t="s">
        <v>208</v>
      </c>
      <c r="S2987" t="s">
        <v>116</v>
      </c>
      <c r="T2987" t="s">
        <v>27</v>
      </c>
      <c r="U2987" t="s">
        <v>32</v>
      </c>
      <c r="V2987" t="s">
        <v>48</v>
      </c>
      <c r="W2987">
        <v>0.79</v>
      </c>
    </row>
    <row r="2988" spans="1:23" x14ac:dyDescent="0.3">
      <c r="A2988" t="s">
        <v>1384</v>
      </c>
      <c r="B2988" t="s">
        <v>1385</v>
      </c>
      <c r="D2988" s="1">
        <v>40842</v>
      </c>
      <c r="E2988" s="1">
        <v>40843</v>
      </c>
      <c r="F2988" s="1" t="str">
        <f t="shared" si="198"/>
        <v>October</v>
      </c>
      <c r="G2988" s="1" t="str">
        <f t="shared" si="199"/>
        <v>2011</v>
      </c>
      <c r="H2988" s="2">
        <f t="shared" si="200"/>
        <v>1</v>
      </c>
      <c r="I2988" s="2" t="b">
        <f t="shared" si="201"/>
        <v>0</v>
      </c>
      <c r="J2988" t="s">
        <v>52</v>
      </c>
      <c r="K2988">
        <v>26</v>
      </c>
      <c r="L2988">
        <v>106.03</v>
      </c>
      <c r="M2988">
        <v>0.09</v>
      </c>
      <c r="N2988" t="s">
        <v>18</v>
      </c>
      <c r="O2988">
        <v>42.89</v>
      </c>
      <c r="P2988">
        <v>4.13</v>
      </c>
      <c r="Q2988">
        <v>0.5</v>
      </c>
      <c r="R2988" t="s">
        <v>208</v>
      </c>
      <c r="S2988" t="s">
        <v>116</v>
      </c>
      <c r="T2988" t="s">
        <v>42</v>
      </c>
      <c r="U2988" t="s">
        <v>22</v>
      </c>
      <c r="V2988" t="s">
        <v>57</v>
      </c>
      <c r="W2988">
        <v>0.39</v>
      </c>
    </row>
    <row r="2989" spans="1:23" x14ac:dyDescent="0.3">
      <c r="A2989" t="s">
        <v>1315</v>
      </c>
      <c r="B2989" t="s">
        <v>1459</v>
      </c>
      <c r="D2989" s="1">
        <v>39909</v>
      </c>
      <c r="E2989" s="1">
        <v>39909</v>
      </c>
      <c r="F2989" s="1" t="str">
        <f t="shared" si="198"/>
        <v>April</v>
      </c>
      <c r="G2989" s="1" t="str">
        <f t="shared" si="199"/>
        <v>2009</v>
      </c>
      <c r="H2989" s="2">
        <f t="shared" si="200"/>
        <v>0</v>
      </c>
      <c r="I2989" s="2" t="str">
        <f t="shared" si="201"/>
        <v>FREE DELIVERY</v>
      </c>
      <c r="J2989" t="s">
        <v>52</v>
      </c>
      <c r="K2989">
        <v>29</v>
      </c>
      <c r="L2989">
        <v>65.16</v>
      </c>
      <c r="M2989">
        <v>0.03</v>
      </c>
      <c r="N2989" t="s">
        <v>18</v>
      </c>
      <c r="O2989">
        <v>-7.04</v>
      </c>
      <c r="P2989">
        <v>2.1800000000000002</v>
      </c>
      <c r="Q2989">
        <v>1.38</v>
      </c>
      <c r="R2989" t="s">
        <v>208</v>
      </c>
      <c r="S2989" t="s">
        <v>116</v>
      </c>
      <c r="T2989" t="s">
        <v>21</v>
      </c>
      <c r="U2989" t="s">
        <v>22</v>
      </c>
      <c r="V2989" t="s">
        <v>46</v>
      </c>
      <c r="W2989">
        <v>0.44</v>
      </c>
    </row>
    <row r="2990" spans="1:23" x14ac:dyDescent="0.3">
      <c r="A2990" t="s">
        <v>1240</v>
      </c>
      <c r="B2990" t="s">
        <v>1399</v>
      </c>
      <c r="D2990" s="1">
        <v>41109</v>
      </c>
      <c r="E2990" s="1">
        <v>41110</v>
      </c>
      <c r="F2990" s="1" t="str">
        <f t="shared" si="198"/>
        <v>July</v>
      </c>
      <c r="G2990" s="1" t="str">
        <f t="shared" si="199"/>
        <v>2012</v>
      </c>
      <c r="H2990" s="2">
        <f t="shared" si="200"/>
        <v>1</v>
      </c>
      <c r="I2990" s="2" t="b">
        <f t="shared" si="201"/>
        <v>0</v>
      </c>
      <c r="J2990" t="s">
        <v>44</v>
      </c>
      <c r="K2990">
        <v>33</v>
      </c>
      <c r="L2990">
        <v>2269.41</v>
      </c>
      <c r="M2990">
        <v>0.05</v>
      </c>
      <c r="N2990" t="s">
        <v>18</v>
      </c>
      <c r="O2990">
        <v>630.17999999999995</v>
      </c>
      <c r="P2990">
        <v>70.97</v>
      </c>
      <c r="Q2990">
        <v>3.5</v>
      </c>
      <c r="R2990" t="s">
        <v>208</v>
      </c>
      <c r="S2990" t="s">
        <v>116</v>
      </c>
      <c r="T2990" t="s">
        <v>21</v>
      </c>
      <c r="U2990" t="s">
        <v>22</v>
      </c>
      <c r="V2990" t="s">
        <v>28</v>
      </c>
      <c r="W2990">
        <v>0.59</v>
      </c>
    </row>
    <row r="2991" spans="1:23" x14ac:dyDescent="0.3">
      <c r="A2991" t="s">
        <v>1479</v>
      </c>
      <c r="B2991" t="s">
        <v>1480</v>
      </c>
      <c r="D2991" s="1">
        <v>41042</v>
      </c>
      <c r="E2991" s="1">
        <v>41043</v>
      </c>
      <c r="F2991" s="1" t="str">
        <f t="shared" si="198"/>
        <v>May</v>
      </c>
      <c r="G2991" s="1" t="str">
        <f t="shared" si="199"/>
        <v>2012</v>
      </c>
      <c r="H2991" s="2">
        <f t="shared" si="200"/>
        <v>1</v>
      </c>
      <c r="I2991" s="2" t="b">
        <f t="shared" si="201"/>
        <v>0</v>
      </c>
      <c r="J2991" t="s">
        <v>52</v>
      </c>
      <c r="K2991">
        <v>46</v>
      </c>
      <c r="L2991">
        <v>2514.5124999999998</v>
      </c>
      <c r="M2991">
        <v>0.04</v>
      </c>
      <c r="N2991" t="s">
        <v>39</v>
      </c>
      <c r="O2991">
        <v>601.65</v>
      </c>
      <c r="P2991">
        <v>65.989999999999995</v>
      </c>
      <c r="Q2991">
        <v>4.99</v>
      </c>
      <c r="R2991" t="s">
        <v>208</v>
      </c>
      <c r="S2991" t="s">
        <v>116</v>
      </c>
      <c r="T2991" t="s">
        <v>21</v>
      </c>
      <c r="U2991" t="s">
        <v>32</v>
      </c>
      <c r="V2991" t="s">
        <v>33</v>
      </c>
      <c r="W2991">
        <v>0.56999999999999995</v>
      </c>
    </row>
    <row r="2992" spans="1:23" x14ac:dyDescent="0.3">
      <c r="A2992" t="s">
        <v>1138</v>
      </c>
      <c r="B2992" t="s">
        <v>1232</v>
      </c>
      <c r="D2992" s="1">
        <v>40722</v>
      </c>
      <c r="E2992" s="1">
        <v>40729</v>
      </c>
      <c r="F2992" s="1" t="str">
        <f t="shared" si="198"/>
        <v>July</v>
      </c>
      <c r="G2992" s="1" t="str">
        <f t="shared" si="199"/>
        <v>2011</v>
      </c>
      <c r="H2992" s="2">
        <f t="shared" si="200"/>
        <v>7</v>
      </c>
      <c r="I2992" s="2" t="b">
        <f t="shared" si="201"/>
        <v>0</v>
      </c>
      <c r="J2992" t="s">
        <v>17</v>
      </c>
      <c r="K2992">
        <v>9</v>
      </c>
      <c r="L2992">
        <v>1425.21</v>
      </c>
      <c r="M2992">
        <v>0.1</v>
      </c>
      <c r="N2992" t="s">
        <v>25</v>
      </c>
      <c r="O2992">
        <v>-65.02</v>
      </c>
      <c r="P2992">
        <v>160.97999999999999</v>
      </c>
      <c r="Q2992">
        <v>30</v>
      </c>
      <c r="R2992" t="s">
        <v>208</v>
      </c>
      <c r="S2992" t="s">
        <v>116</v>
      </c>
      <c r="T2992" t="s">
        <v>31</v>
      </c>
      <c r="U2992" t="s">
        <v>36</v>
      </c>
      <c r="V2992" t="s">
        <v>67</v>
      </c>
      <c r="W2992">
        <v>0.62</v>
      </c>
    </row>
    <row r="2993" spans="1:23" x14ac:dyDescent="0.3">
      <c r="A2993" t="s">
        <v>1479</v>
      </c>
      <c r="B2993" t="s">
        <v>1480</v>
      </c>
      <c r="D2993" s="1">
        <v>40458</v>
      </c>
      <c r="E2993" s="1">
        <v>40460</v>
      </c>
      <c r="F2993" s="1" t="str">
        <f t="shared" si="198"/>
        <v>October</v>
      </c>
      <c r="G2993" s="1" t="str">
        <f t="shared" si="199"/>
        <v>2010</v>
      </c>
      <c r="H2993" s="2">
        <f t="shared" si="200"/>
        <v>2</v>
      </c>
      <c r="I2993" s="2" t="b">
        <f t="shared" si="201"/>
        <v>0</v>
      </c>
      <c r="J2993" t="s">
        <v>34</v>
      </c>
      <c r="K2993">
        <v>24</v>
      </c>
      <c r="L2993">
        <v>2435.5135</v>
      </c>
      <c r="M2993">
        <v>0.08</v>
      </c>
      <c r="N2993" t="s">
        <v>18</v>
      </c>
      <c r="O2993">
        <v>315.49</v>
      </c>
      <c r="P2993">
        <v>125.99</v>
      </c>
      <c r="Q2993">
        <v>4.2</v>
      </c>
      <c r="R2993" t="s">
        <v>208</v>
      </c>
      <c r="S2993" t="s">
        <v>116</v>
      </c>
      <c r="T2993" t="s">
        <v>21</v>
      </c>
      <c r="U2993" t="s">
        <v>32</v>
      </c>
      <c r="V2993" t="s">
        <v>33</v>
      </c>
      <c r="W2993">
        <v>0.59</v>
      </c>
    </row>
    <row r="2994" spans="1:23" x14ac:dyDescent="0.3">
      <c r="A2994" t="s">
        <v>1403</v>
      </c>
      <c r="B2994" t="s">
        <v>968</v>
      </c>
      <c r="D2994" s="1">
        <v>39901</v>
      </c>
      <c r="E2994" s="1">
        <v>39903</v>
      </c>
      <c r="F2994" s="1" t="str">
        <f t="shared" si="198"/>
        <v>March</v>
      </c>
      <c r="G2994" s="1" t="str">
        <f t="shared" si="199"/>
        <v>2009</v>
      </c>
      <c r="H2994" s="2">
        <f t="shared" si="200"/>
        <v>2</v>
      </c>
      <c r="I2994" s="2" t="b">
        <f t="shared" si="201"/>
        <v>0</v>
      </c>
      <c r="J2994" t="s">
        <v>24</v>
      </c>
      <c r="K2994">
        <v>19</v>
      </c>
      <c r="L2994">
        <v>568.74350000000004</v>
      </c>
      <c r="M2994">
        <v>0.05</v>
      </c>
      <c r="N2994" t="s">
        <v>18</v>
      </c>
      <c r="O2994">
        <v>143.79</v>
      </c>
      <c r="P2994">
        <v>35.99</v>
      </c>
      <c r="Q2994">
        <v>3.3</v>
      </c>
      <c r="R2994" t="s">
        <v>208</v>
      </c>
      <c r="S2994" t="s">
        <v>116</v>
      </c>
      <c r="T2994" t="s">
        <v>21</v>
      </c>
      <c r="U2994" t="s">
        <v>32</v>
      </c>
      <c r="V2994" t="s">
        <v>33</v>
      </c>
      <c r="W2994">
        <v>0.39</v>
      </c>
    </row>
    <row r="2995" spans="1:23" x14ac:dyDescent="0.3">
      <c r="A2995" t="s">
        <v>1403</v>
      </c>
      <c r="B2995" t="s">
        <v>968</v>
      </c>
      <c r="D2995" s="1">
        <v>41156</v>
      </c>
      <c r="E2995" s="1">
        <v>41161</v>
      </c>
      <c r="F2995" s="1" t="str">
        <f t="shared" si="198"/>
        <v>September</v>
      </c>
      <c r="G2995" s="1" t="str">
        <f t="shared" si="199"/>
        <v>2012</v>
      </c>
      <c r="H2995" s="2">
        <f t="shared" si="200"/>
        <v>5</v>
      </c>
      <c r="I2995" s="2" t="b">
        <f t="shared" si="201"/>
        <v>0</v>
      </c>
      <c r="J2995" t="s">
        <v>17</v>
      </c>
      <c r="K2995">
        <v>20</v>
      </c>
      <c r="L2995">
        <v>2506.38</v>
      </c>
      <c r="M2995">
        <v>7.0000000000000007E-2</v>
      </c>
      <c r="N2995" t="s">
        <v>25</v>
      </c>
      <c r="O2995">
        <v>-500.46</v>
      </c>
      <c r="P2995">
        <v>124.49</v>
      </c>
      <c r="Q2995">
        <v>51.94</v>
      </c>
      <c r="R2995" t="s">
        <v>208</v>
      </c>
      <c r="S2995" t="s">
        <v>116</v>
      </c>
      <c r="T2995" t="s">
        <v>27</v>
      </c>
      <c r="U2995" t="s">
        <v>36</v>
      </c>
      <c r="V2995" t="s">
        <v>55</v>
      </c>
      <c r="W2995">
        <v>0.63</v>
      </c>
    </row>
    <row r="2996" spans="1:23" x14ac:dyDescent="0.3">
      <c r="A2996" t="s">
        <v>1210</v>
      </c>
      <c r="B2996" t="s">
        <v>1467</v>
      </c>
      <c r="D2996" s="1">
        <v>40662</v>
      </c>
      <c r="E2996" s="1">
        <v>40669</v>
      </c>
      <c r="F2996" s="1" t="str">
        <f t="shared" si="198"/>
        <v>May</v>
      </c>
      <c r="G2996" s="1" t="str">
        <f t="shared" si="199"/>
        <v>2011</v>
      </c>
      <c r="H2996" s="2">
        <f t="shared" si="200"/>
        <v>7</v>
      </c>
      <c r="I2996" s="2" t="b">
        <f t="shared" si="201"/>
        <v>0</v>
      </c>
      <c r="J2996" t="s">
        <v>17</v>
      </c>
      <c r="K2996">
        <v>49</v>
      </c>
      <c r="L2996">
        <v>1959.43</v>
      </c>
      <c r="M2996">
        <v>0.09</v>
      </c>
      <c r="N2996" t="s">
        <v>18</v>
      </c>
      <c r="O2996">
        <v>467.72</v>
      </c>
      <c r="P2996">
        <v>42.98</v>
      </c>
      <c r="Q2996">
        <v>4.62</v>
      </c>
      <c r="R2996" t="s">
        <v>208</v>
      </c>
      <c r="S2996" t="s">
        <v>116</v>
      </c>
      <c r="T2996" t="s">
        <v>21</v>
      </c>
      <c r="U2996" t="s">
        <v>22</v>
      </c>
      <c r="V2996" t="s">
        <v>28</v>
      </c>
      <c r="W2996">
        <v>0.56000000000000005</v>
      </c>
    </row>
    <row r="2997" spans="1:23" x14ac:dyDescent="0.3">
      <c r="A2997" t="s">
        <v>1210</v>
      </c>
      <c r="B2997" t="s">
        <v>1467</v>
      </c>
      <c r="D2997" s="1">
        <v>40662</v>
      </c>
      <c r="E2997" s="1">
        <v>40671</v>
      </c>
      <c r="F2997" s="1" t="str">
        <f t="shared" si="198"/>
        <v>May</v>
      </c>
      <c r="G2997" s="1" t="str">
        <f t="shared" si="199"/>
        <v>2011</v>
      </c>
      <c r="H2997" s="2">
        <f t="shared" si="200"/>
        <v>9</v>
      </c>
      <c r="I2997" s="2" t="b">
        <f t="shared" si="201"/>
        <v>0</v>
      </c>
      <c r="J2997" t="s">
        <v>17</v>
      </c>
      <c r="K2997">
        <v>39</v>
      </c>
      <c r="L2997">
        <v>14072.64</v>
      </c>
      <c r="M2997">
        <v>0.02</v>
      </c>
      <c r="N2997" t="s">
        <v>25</v>
      </c>
      <c r="O2997">
        <v>2177.54</v>
      </c>
      <c r="P2997">
        <v>355.98</v>
      </c>
      <c r="Q2997">
        <v>58.92</v>
      </c>
      <c r="R2997" t="s">
        <v>208</v>
      </c>
      <c r="S2997" t="s">
        <v>116</v>
      </c>
      <c r="T2997" t="s">
        <v>21</v>
      </c>
      <c r="U2997" t="s">
        <v>36</v>
      </c>
      <c r="V2997" t="s">
        <v>67</v>
      </c>
      <c r="W2997">
        <v>0.64</v>
      </c>
    </row>
    <row r="2998" spans="1:23" x14ac:dyDescent="0.3">
      <c r="A2998" t="s">
        <v>1088</v>
      </c>
      <c r="B2998" t="s">
        <v>1430</v>
      </c>
      <c r="D2998" s="1">
        <v>40657</v>
      </c>
      <c r="E2998" s="1">
        <v>40659</v>
      </c>
      <c r="F2998" s="1" t="str">
        <f t="shared" si="198"/>
        <v>April</v>
      </c>
      <c r="G2998" s="1" t="str">
        <f t="shared" si="199"/>
        <v>2011</v>
      </c>
      <c r="H2998" s="2">
        <f t="shared" si="200"/>
        <v>2</v>
      </c>
      <c r="I2998" s="2" t="b">
        <f t="shared" si="201"/>
        <v>0</v>
      </c>
      <c r="J2998" t="s">
        <v>24</v>
      </c>
      <c r="K2998">
        <v>47</v>
      </c>
      <c r="L2998">
        <v>5549.79</v>
      </c>
      <c r="M2998">
        <v>0.09</v>
      </c>
      <c r="N2998" t="s">
        <v>25</v>
      </c>
      <c r="O2998">
        <v>1300.8</v>
      </c>
      <c r="P2998">
        <v>145.44999999999999</v>
      </c>
      <c r="Q2998">
        <v>17.850000000000001</v>
      </c>
      <c r="R2998" t="s">
        <v>208</v>
      </c>
      <c r="S2998" t="s">
        <v>116</v>
      </c>
      <c r="T2998" t="s">
        <v>27</v>
      </c>
      <c r="U2998" t="s">
        <v>32</v>
      </c>
      <c r="V2998" t="s">
        <v>94</v>
      </c>
      <c r="W2998">
        <v>0.56000000000000005</v>
      </c>
    </row>
    <row r="2999" spans="1:23" x14ac:dyDescent="0.3">
      <c r="A2999" t="s">
        <v>1448</v>
      </c>
      <c r="B2999" t="s">
        <v>1449</v>
      </c>
      <c r="D2999" s="1">
        <v>39960</v>
      </c>
      <c r="E2999" s="1">
        <v>39962</v>
      </c>
      <c r="F2999" s="1" t="str">
        <f t="shared" si="198"/>
        <v>May</v>
      </c>
      <c r="G2999" s="1" t="str">
        <f t="shared" si="199"/>
        <v>2009</v>
      </c>
      <c r="H2999" s="2">
        <f t="shared" si="200"/>
        <v>2</v>
      </c>
      <c r="I2999" s="2" t="b">
        <f t="shared" si="201"/>
        <v>0</v>
      </c>
      <c r="J2999" t="s">
        <v>34</v>
      </c>
      <c r="K2999">
        <v>41</v>
      </c>
      <c r="L2999">
        <v>728.12699999999995</v>
      </c>
      <c r="M2999">
        <v>0.02</v>
      </c>
      <c r="N2999" t="s">
        <v>18</v>
      </c>
      <c r="O2999">
        <v>49.79</v>
      </c>
      <c r="P2999">
        <v>20.99</v>
      </c>
      <c r="Q2999">
        <v>4.8099999999999996</v>
      </c>
      <c r="R2999" t="s">
        <v>208</v>
      </c>
      <c r="S2999" t="s">
        <v>116</v>
      </c>
      <c r="T2999" t="s">
        <v>31</v>
      </c>
      <c r="U2999" t="s">
        <v>32</v>
      </c>
      <c r="V2999" t="s">
        <v>33</v>
      </c>
      <c r="W2999">
        <v>0.57999999999999996</v>
      </c>
    </row>
    <row r="3000" spans="1:23" x14ac:dyDescent="0.3">
      <c r="A3000" t="s">
        <v>1168</v>
      </c>
      <c r="B3000" t="s">
        <v>1125</v>
      </c>
      <c r="D3000" s="1">
        <v>41042</v>
      </c>
      <c r="E3000" s="1">
        <v>41044</v>
      </c>
      <c r="F3000" s="1" t="str">
        <f t="shared" si="198"/>
        <v>May</v>
      </c>
      <c r="G3000" s="1" t="str">
        <f t="shared" si="199"/>
        <v>2012</v>
      </c>
      <c r="H3000" s="2">
        <f t="shared" si="200"/>
        <v>2</v>
      </c>
      <c r="I3000" s="2" t="b">
        <f t="shared" si="201"/>
        <v>0</v>
      </c>
      <c r="J3000" t="s">
        <v>24</v>
      </c>
      <c r="K3000">
        <v>22</v>
      </c>
      <c r="L3000">
        <v>1118.2515000000001</v>
      </c>
      <c r="M3000">
        <v>0.1</v>
      </c>
      <c r="N3000" t="s">
        <v>18</v>
      </c>
      <c r="O3000">
        <v>-59.59</v>
      </c>
      <c r="P3000">
        <v>65.989999999999995</v>
      </c>
      <c r="Q3000">
        <v>8.99</v>
      </c>
      <c r="R3000" t="s">
        <v>208</v>
      </c>
      <c r="S3000" t="s">
        <v>116</v>
      </c>
      <c r="T3000" t="s">
        <v>31</v>
      </c>
      <c r="U3000" t="s">
        <v>32</v>
      </c>
      <c r="V3000" t="s">
        <v>33</v>
      </c>
      <c r="W3000">
        <v>0.57999999999999996</v>
      </c>
    </row>
    <row r="3001" spans="1:23" x14ac:dyDescent="0.3">
      <c r="A3001" t="s">
        <v>1168</v>
      </c>
      <c r="B3001" t="s">
        <v>1125</v>
      </c>
      <c r="D3001" s="1">
        <v>41042</v>
      </c>
      <c r="E3001" s="1">
        <v>41043</v>
      </c>
      <c r="F3001" s="1" t="str">
        <f t="shared" si="198"/>
        <v>May</v>
      </c>
      <c r="G3001" s="1" t="str">
        <f t="shared" si="199"/>
        <v>2012</v>
      </c>
      <c r="H3001" s="2">
        <f t="shared" si="200"/>
        <v>1</v>
      </c>
      <c r="I3001" s="2" t="b">
        <f t="shared" si="201"/>
        <v>0</v>
      </c>
      <c r="J3001" t="s">
        <v>24</v>
      </c>
      <c r="K3001">
        <v>40</v>
      </c>
      <c r="L3001">
        <v>609.4</v>
      </c>
      <c r="M3001">
        <v>0.04</v>
      </c>
      <c r="N3001" t="s">
        <v>18</v>
      </c>
      <c r="O3001">
        <v>-89.23</v>
      </c>
      <c r="P3001">
        <v>15.28</v>
      </c>
      <c r="Q3001">
        <v>10.91</v>
      </c>
      <c r="R3001" t="s">
        <v>208</v>
      </c>
      <c r="S3001" t="s">
        <v>116</v>
      </c>
      <c r="T3001" t="s">
        <v>31</v>
      </c>
      <c r="U3001" t="s">
        <v>22</v>
      </c>
      <c r="V3001" t="s">
        <v>29</v>
      </c>
      <c r="W3001">
        <v>0.36</v>
      </c>
    </row>
    <row r="3002" spans="1:23" x14ac:dyDescent="0.3">
      <c r="A3002" t="s">
        <v>1425</v>
      </c>
      <c r="B3002" t="s">
        <v>1426</v>
      </c>
      <c r="D3002" s="1">
        <v>40907</v>
      </c>
      <c r="E3002" s="1">
        <v>40907</v>
      </c>
      <c r="F3002" s="1" t="str">
        <f t="shared" si="198"/>
        <v>December</v>
      </c>
      <c r="G3002" s="1" t="str">
        <f t="shared" si="199"/>
        <v>2011</v>
      </c>
      <c r="H3002" s="2">
        <f t="shared" si="200"/>
        <v>0</v>
      </c>
      <c r="I3002" s="2" t="str">
        <f t="shared" si="201"/>
        <v>FREE DELIVERY</v>
      </c>
      <c r="J3002" t="s">
        <v>17</v>
      </c>
      <c r="K3002">
        <v>36</v>
      </c>
      <c r="L3002">
        <v>282.58</v>
      </c>
      <c r="M3002">
        <v>0.1</v>
      </c>
      <c r="N3002" t="s">
        <v>39</v>
      </c>
      <c r="O3002">
        <v>21.68</v>
      </c>
      <c r="P3002">
        <v>8.33</v>
      </c>
      <c r="Q3002">
        <v>1.99</v>
      </c>
      <c r="R3002" t="s">
        <v>208</v>
      </c>
      <c r="S3002" t="s">
        <v>116</v>
      </c>
      <c r="T3002" t="s">
        <v>31</v>
      </c>
      <c r="U3002" t="s">
        <v>32</v>
      </c>
      <c r="V3002" t="s">
        <v>48</v>
      </c>
      <c r="W3002">
        <v>0.52</v>
      </c>
    </row>
    <row r="3003" spans="1:23" x14ac:dyDescent="0.3">
      <c r="A3003" t="s">
        <v>1410</v>
      </c>
      <c r="B3003" t="s">
        <v>948</v>
      </c>
      <c r="D3003" s="1">
        <v>40723</v>
      </c>
      <c r="E3003" s="1">
        <v>40724</v>
      </c>
      <c r="F3003" s="1" t="str">
        <f t="shared" si="198"/>
        <v>June</v>
      </c>
      <c r="G3003" s="1" t="str">
        <f t="shared" si="199"/>
        <v>2011</v>
      </c>
      <c r="H3003" s="2">
        <f t="shared" si="200"/>
        <v>1</v>
      </c>
      <c r="I3003" s="2" t="b">
        <f t="shared" si="201"/>
        <v>0</v>
      </c>
      <c r="J3003" t="s">
        <v>52</v>
      </c>
      <c r="K3003">
        <v>16</v>
      </c>
      <c r="L3003">
        <v>61.5</v>
      </c>
      <c r="M3003">
        <v>0.09</v>
      </c>
      <c r="N3003" t="s">
        <v>18</v>
      </c>
      <c r="O3003">
        <v>-16.27</v>
      </c>
      <c r="P3003">
        <v>3.98</v>
      </c>
      <c r="Q3003">
        <v>2.97</v>
      </c>
      <c r="R3003" t="s">
        <v>208</v>
      </c>
      <c r="S3003" t="s">
        <v>116</v>
      </c>
      <c r="T3003" t="s">
        <v>31</v>
      </c>
      <c r="U3003" t="s">
        <v>22</v>
      </c>
      <c r="V3003" t="s">
        <v>43</v>
      </c>
      <c r="W3003">
        <v>0.35</v>
      </c>
    </row>
    <row r="3004" spans="1:23" x14ac:dyDescent="0.3">
      <c r="A3004" t="s">
        <v>1410</v>
      </c>
      <c r="B3004" t="s">
        <v>948</v>
      </c>
      <c r="D3004" s="1">
        <v>40723</v>
      </c>
      <c r="E3004" s="1">
        <v>40725</v>
      </c>
      <c r="F3004" s="1" t="str">
        <f t="shared" si="198"/>
        <v>July</v>
      </c>
      <c r="G3004" s="1" t="str">
        <f t="shared" si="199"/>
        <v>2011</v>
      </c>
      <c r="H3004" s="2">
        <f t="shared" si="200"/>
        <v>2</v>
      </c>
      <c r="I3004" s="2" t="b">
        <f t="shared" si="201"/>
        <v>0</v>
      </c>
      <c r="J3004" t="s">
        <v>52</v>
      </c>
      <c r="K3004">
        <v>10</v>
      </c>
      <c r="L3004">
        <v>324.3175</v>
      </c>
      <c r="M3004">
        <v>0.03</v>
      </c>
      <c r="N3004" t="s">
        <v>39</v>
      </c>
      <c r="O3004">
        <v>-169.74</v>
      </c>
      <c r="P3004">
        <v>35.99</v>
      </c>
      <c r="Q3004">
        <v>5</v>
      </c>
      <c r="R3004" t="s">
        <v>208</v>
      </c>
      <c r="S3004" t="s">
        <v>116</v>
      </c>
      <c r="T3004" t="s">
        <v>31</v>
      </c>
      <c r="U3004" t="s">
        <v>32</v>
      </c>
      <c r="V3004" t="s">
        <v>33</v>
      </c>
      <c r="W3004">
        <v>0.85</v>
      </c>
    </row>
    <row r="3005" spans="1:23" x14ac:dyDescent="0.3">
      <c r="A3005" t="s">
        <v>996</v>
      </c>
      <c r="B3005" t="s">
        <v>1415</v>
      </c>
      <c r="D3005" s="1">
        <v>40375</v>
      </c>
      <c r="E3005" s="1">
        <v>40377</v>
      </c>
      <c r="F3005" s="1" t="str">
        <f t="shared" si="198"/>
        <v>July</v>
      </c>
      <c r="G3005" s="1" t="str">
        <f t="shared" si="199"/>
        <v>2010</v>
      </c>
      <c r="H3005" s="2">
        <f t="shared" si="200"/>
        <v>2</v>
      </c>
      <c r="I3005" s="2" t="b">
        <f t="shared" si="201"/>
        <v>0</v>
      </c>
      <c r="J3005" t="s">
        <v>44</v>
      </c>
      <c r="K3005">
        <v>49</v>
      </c>
      <c r="L3005">
        <v>214.62</v>
      </c>
      <c r="M3005">
        <v>0.05</v>
      </c>
      <c r="N3005" t="s">
        <v>18</v>
      </c>
      <c r="O3005">
        <v>-151.41999999999999</v>
      </c>
      <c r="P3005">
        <v>4.24</v>
      </c>
      <c r="Q3005">
        <v>5.41</v>
      </c>
      <c r="R3005" t="s">
        <v>208</v>
      </c>
      <c r="S3005" t="s">
        <v>116</v>
      </c>
      <c r="T3005" t="s">
        <v>21</v>
      </c>
      <c r="U3005" t="s">
        <v>22</v>
      </c>
      <c r="V3005" t="s">
        <v>29</v>
      </c>
      <c r="W3005">
        <v>0.35</v>
      </c>
    </row>
    <row r="3006" spans="1:23" x14ac:dyDescent="0.3">
      <c r="A3006" t="s">
        <v>1045</v>
      </c>
      <c r="B3006" t="s">
        <v>1397</v>
      </c>
      <c r="D3006" s="1">
        <v>40885</v>
      </c>
      <c r="E3006" s="1">
        <v>40885</v>
      </c>
      <c r="F3006" s="1" t="str">
        <f t="shared" si="198"/>
        <v>December</v>
      </c>
      <c r="G3006" s="1" t="str">
        <f t="shared" si="199"/>
        <v>2011</v>
      </c>
      <c r="H3006" s="2">
        <f t="shared" si="200"/>
        <v>0</v>
      </c>
      <c r="I3006" s="2" t="str">
        <f t="shared" si="201"/>
        <v>FREE DELIVERY</v>
      </c>
      <c r="J3006" t="s">
        <v>44</v>
      </c>
      <c r="K3006">
        <v>8</v>
      </c>
      <c r="L3006">
        <v>194.11</v>
      </c>
      <c r="M3006">
        <v>0.03</v>
      </c>
      <c r="N3006" t="s">
        <v>18</v>
      </c>
      <c r="O3006">
        <v>87.66</v>
      </c>
      <c r="P3006">
        <v>22.72</v>
      </c>
      <c r="Q3006">
        <v>8.99</v>
      </c>
      <c r="R3006" t="s">
        <v>208</v>
      </c>
      <c r="S3006" t="s">
        <v>116</v>
      </c>
      <c r="T3006" t="s">
        <v>27</v>
      </c>
      <c r="U3006" t="s">
        <v>36</v>
      </c>
      <c r="V3006" t="s">
        <v>37</v>
      </c>
      <c r="W3006">
        <v>0.44</v>
      </c>
    </row>
    <row r="3007" spans="1:23" x14ac:dyDescent="0.3">
      <c r="A3007" t="s">
        <v>1045</v>
      </c>
      <c r="B3007" t="s">
        <v>1397</v>
      </c>
      <c r="D3007" s="1">
        <v>40297</v>
      </c>
      <c r="E3007" s="1">
        <v>40300</v>
      </c>
      <c r="F3007" s="1" t="str">
        <f t="shared" si="198"/>
        <v>May</v>
      </c>
      <c r="G3007" s="1" t="str">
        <f t="shared" si="199"/>
        <v>2010</v>
      </c>
      <c r="H3007" s="2">
        <f t="shared" si="200"/>
        <v>3</v>
      </c>
      <c r="I3007" s="2" t="b">
        <f t="shared" si="201"/>
        <v>0</v>
      </c>
      <c r="J3007" t="s">
        <v>44</v>
      </c>
      <c r="K3007">
        <v>11</v>
      </c>
      <c r="L3007">
        <v>167.53</v>
      </c>
      <c r="M3007">
        <v>0.03</v>
      </c>
      <c r="N3007" t="s">
        <v>18</v>
      </c>
      <c r="O3007">
        <v>-40.94</v>
      </c>
      <c r="P3007">
        <v>14.98</v>
      </c>
      <c r="Q3007">
        <v>7.69</v>
      </c>
      <c r="R3007" t="s">
        <v>208</v>
      </c>
      <c r="S3007" t="s">
        <v>116</v>
      </c>
      <c r="T3007" t="s">
        <v>27</v>
      </c>
      <c r="U3007" t="s">
        <v>22</v>
      </c>
      <c r="V3007" t="s">
        <v>23</v>
      </c>
      <c r="W3007">
        <v>0.56999999999999995</v>
      </c>
    </row>
    <row r="3008" spans="1:23" x14ac:dyDescent="0.3">
      <c r="A3008" t="s">
        <v>1045</v>
      </c>
      <c r="B3008" t="s">
        <v>1397</v>
      </c>
      <c r="D3008" s="1">
        <v>40297</v>
      </c>
      <c r="E3008" s="1">
        <v>40298</v>
      </c>
      <c r="F3008" s="1" t="str">
        <f t="shared" si="198"/>
        <v>April</v>
      </c>
      <c r="G3008" s="1" t="str">
        <f t="shared" si="199"/>
        <v>2010</v>
      </c>
      <c r="H3008" s="2">
        <f t="shared" si="200"/>
        <v>1</v>
      </c>
      <c r="I3008" s="2" t="b">
        <f t="shared" si="201"/>
        <v>0</v>
      </c>
      <c r="J3008" t="s">
        <v>44</v>
      </c>
      <c r="K3008">
        <v>42</v>
      </c>
      <c r="L3008">
        <v>1060.3399999999999</v>
      </c>
      <c r="M3008">
        <v>0.04</v>
      </c>
      <c r="N3008" t="s">
        <v>25</v>
      </c>
      <c r="O3008">
        <v>-174.94</v>
      </c>
      <c r="P3008">
        <v>23.99</v>
      </c>
      <c r="Q3008">
        <v>15.68</v>
      </c>
      <c r="R3008" t="s">
        <v>208</v>
      </c>
      <c r="S3008" t="s">
        <v>116</v>
      </c>
      <c r="T3008" t="s">
        <v>27</v>
      </c>
      <c r="U3008" t="s">
        <v>36</v>
      </c>
      <c r="V3008" t="s">
        <v>37</v>
      </c>
      <c r="W3008">
        <v>0.62</v>
      </c>
    </row>
    <row r="3009" spans="1:23" x14ac:dyDescent="0.3">
      <c r="A3009" t="s">
        <v>1393</v>
      </c>
      <c r="B3009" t="s">
        <v>1394</v>
      </c>
      <c r="D3009" s="1">
        <v>40344</v>
      </c>
      <c r="E3009" s="1">
        <v>40344</v>
      </c>
      <c r="F3009" s="1" t="str">
        <f t="shared" si="198"/>
        <v>June</v>
      </c>
      <c r="G3009" s="1" t="str">
        <f t="shared" si="199"/>
        <v>2010</v>
      </c>
      <c r="H3009" s="2">
        <f t="shared" si="200"/>
        <v>0</v>
      </c>
      <c r="I3009" s="2" t="str">
        <f t="shared" si="201"/>
        <v>FREE DELIVERY</v>
      </c>
      <c r="J3009" t="s">
        <v>17</v>
      </c>
      <c r="K3009">
        <v>5</v>
      </c>
      <c r="L3009">
        <v>751.94</v>
      </c>
      <c r="M3009">
        <v>0.02</v>
      </c>
      <c r="N3009" t="s">
        <v>25</v>
      </c>
      <c r="O3009">
        <v>-283.94</v>
      </c>
      <c r="P3009">
        <v>145.44999999999999</v>
      </c>
      <c r="Q3009">
        <v>17.850000000000001</v>
      </c>
      <c r="R3009" t="s">
        <v>208</v>
      </c>
      <c r="S3009" t="s">
        <v>116</v>
      </c>
      <c r="T3009" t="s">
        <v>27</v>
      </c>
      <c r="U3009" t="s">
        <v>32</v>
      </c>
      <c r="V3009" t="s">
        <v>94</v>
      </c>
      <c r="W3009">
        <v>0.56000000000000005</v>
      </c>
    </row>
    <row r="3010" spans="1:23" x14ac:dyDescent="0.3">
      <c r="A3010" t="s">
        <v>1240</v>
      </c>
      <c r="B3010" t="s">
        <v>1399</v>
      </c>
      <c r="D3010" s="1">
        <v>40809</v>
      </c>
      <c r="E3010" s="1">
        <v>40814</v>
      </c>
      <c r="F3010" s="1" t="str">
        <f t="shared" si="198"/>
        <v>September</v>
      </c>
      <c r="G3010" s="1" t="str">
        <f t="shared" si="199"/>
        <v>2011</v>
      </c>
      <c r="H3010" s="2">
        <f t="shared" si="200"/>
        <v>5</v>
      </c>
      <c r="I3010" s="2" t="b">
        <f t="shared" si="201"/>
        <v>0</v>
      </c>
      <c r="J3010" t="s">
        <v>17</v>
      </c>
      <c r="K3010">
        <v>17</v>
      </c>
      <c r="L3010">
        <v>48.24</v>
      </c>
      <c r="M3010">
        <v>0.09</v>
      </c>
      <c r="N3010" t="s">
        <v>18</v>
      </c>
      <c r="O3010">
        <v>-1.62</v>
      </c>
      <c r="P3010">
        <v>2.88</v>
      </c>
      <c r="Q3010">
        <v>1.01</v>
      </c>
      <c r="R3010" t="s">
        <v>208</v>
      </c>
      <c r="S3010" t="s">
        <v>116</v>
      </c>
      <c r="T3010" t="s">
        <v>21</v>
      </c>
      <c r="U3010" t="s">
        <v>22</v>
      </c>
      <c r="V3010" t="s">
        <v>60</v>
      </c>
      <c r="W3010">
        <v>0.55000000000000004</v>
      </c>
    </row>
    <row r="3011" spans="1:23" x14ac:dyDescent="0.3">
      <c r="A3011" t="s">
        <v>1155</v>
      </c>
      <c r="B3011" t="s">
        <v>1476</v>
      </c>
      <c r="D3011" s="1">
        <v>40312</v>
      </c>
      <c r="E3011" s="1">
        <v>40313</v>
      </c>
      <c r="F3011" s="1" t="str">
        <f t="shared" ref="F3011:F3074" si="202">TEXT(E3011,"mmmm")</f>
        <v>May</v>
      </c>
      <c r="G3011" s="1" t="str">
        <f t="shared" ref="G3011:G3074" si="203">TEXT(E3011,"yyyy")</f>
        <v>2010</v>
      </c>
      <c r="H3011" s="2">
        <f t="shared" ref="H3011:H3074" si="204">E3011-D3011</f>
        <v>1</v>
      </c>
      <c r="I3011" s="2" t="b">
        <f t="shared" ref="I3011:I3074" si="205">IF(H3011&lt;1,IF(AND(H3011&gt;0,H3011&lt;2),"ONE DAY", "FREE DELIVERY"))</f>
        <v>0</v>
      </c>
      <c r="J3011" t="s">
        <v>44</v>
      </c>
      <c r="K3011">
        <v>36</v>
      </c>
      <c r="L3011">
        <v>200.08</v>
      </c>
      <c r="M3011">
        <v>0.05</v>
      </c>
      <c r="N3011" t="s">
        <v>18</v>
      </c>
      <c r="O3011">
        <v>-62.97</v>
      </c>
      <c r="P3011">
        <v>5.28</v>
      </c>
      <c r="Q3011">
        <v>5.0599999999999996</v>
      </c>
      <c r="R3011" t="s">
        <v>208</v>
      </c>
      <c r="S3011" t="s">
        <v>116</v>
      </c>
      <c r="T3011" t="s">
        <v>27</v>
      </c>
      <c r="U3011" t="s">
        <v>22</v>
      </c>
      <c r="V3011" t="s">
        <v>43</v>
      </c>
      <c r="W3011">
        <v>0.37</v>
      </c>
    </row>
    <row r="3012" spans="1:23" x14ac:dyDescent="0.3">
      <c r="A3012" t="s">
        <v>1155</v>
      </c>
      <c r="B3012" t="s">
        <v>1455</v>
      </c>
      <c r="D3012" s="1">
        <v>40271</v>
      </c>
      <c r="E3012" s="1">
        <v>40276</v>
      </c>
      <c r="F3012" s="1" t="str">
        <f t="shared" si="202"/>
        <v>April</v>
      </c>
      <c r="G3012" s="1" t="str">
        <f t="shared" si="203"/>
        <v>2010</v>
      </c>
      <c r="H3012" s="2">
        <f t="shared" si="204"/>
        <v>5</v>
      </c>
      <c r="I3012" s="2" t="b">
        <f t="shared" si="205"/>
        <v>0</v>
      </c>
      <c r="J3012" t="s">
        <v>17</v>
      </c>
      <c r="K3012">
        <v>33</v>
      </c>
      <c r="L3012">
        <v>1934.6</v>
      </c>
      <c r="M3012">
        <v>0.09</v>
      </c>
      <c r="N3012" t="s">
        <v>18</v>
      </c>
      <c r="O3012">
        <v>614.03</v>
      </c>
      <c r="P3012">
        <v>63.94</v>
      </c>
      <c r="Q3012">
        <v>14.48</v>
      </c>
      <c r="R3012" t="s">
        <v>208</v>
      </c>
      <c r="S3012" t="s">
        <v>116</v>
      </c>
      <c r="T3012" t="s">
        <v>21</v>
      </c>
      <c r="U3012" t="s">
        <v>36</v>
      </c>
      <c r="V3012" t="s">
        <v>37</v>
      </c>
      <c r="W3012">
        <v>0.46</v>
      </c>
    </row>
    <row r="3013" spans="1:23" x14ac:dyDescent="0.3">
      <c r="A3013" t="s">
        <v>1237</v>
      </c>
      <c r="B3013" t="s">
        <v>1396</v>
      </c>
      <c r="D3013" s="1">
        <v>40407</v>
      </c>
      <c r="E3013" s="1">
        <v>40410</v>
      </c>
      <c r="F3013" s="1" t="str">
        <f t="shared" si="202"/>
        <v>August</v>
      </c>
      <c r="G3013" s="1" t="str">
        <f t="shared" si="203"/>
        <v>2010</v>
      </c>
      <c r="H3013" s="2">
        <f t="shared" si="204"/>
        <v>3</v>
      </c>
      <c r="I3013" s="2" t="b">
        <f t="shared" si="205"/>
        <v>0</v>
      </c>
      <c r="J3013" t="s">
        <v>24</v>
      </c>
      <c r="K3013">
        <v>18</v>
      </c>
      <c r="L3013">
        <v>144.84</v>
      </c>
      <c r="M3013">
        <v>0</v>
      </c>
      <c r="N3013" t="s">
        <v>18</v>
      </c>
      <c r="O3013">
        <v>21.49</v>
      </c>
      <c r="P3013">
        <v>7.89</v>
      </c>
      <c r="Q3013">
        <v>2.82</v>
      </c>
      <c r="R3013" t="s">
        <v>208</v>
      </c>
      <c r="S3013" t="s">
        <v>116</v>
      </c>
      <c r="T3013" t="s">
        <v>27</v>
      </c>
      <c r="U3013" t="s">
        <v>22</v>
      </c>
      <c r="V3013" t="s">
        <v>46</v>
      </c>
      <c r="W3013">
        <v>0.4</v>
      </c>
    </row>
    <row r="3014" spans="1:23" x14ac:dyDescent="0.3">
      <c r="A3014" t="s">
        <v>1460</v>
      </c>
      <c r="B3014" t="s">
        <v>1471</v>
      </c>
      <c r="D3014" s="1">
        <v>40328</v>
      </c>
      <c r="E3014" s="1">
        <v>40331</v>
      </c>
      <c r="F3014" s="1" t="str">
        <f t="shared" si="202"/>
        <v>June</v>
      </c>
      <c r="G3014" s="1" t="str">
        <f t="shared" si="203"/>
        <v>2010</v>
      </c>
      <c r="H3014" s="2">
        <f t="shared" si="204"/>
        <v>3</v>
      </c>
      <c r="I3014" s="2" t="b">
        <f t="shared" si="205"/>
        <v>0</v>
      </c>
      <c r="J3014" t="s">
        <v>44</v>
      </c>
      <c r="K3014">
        <v>13</v>
      </c>
      <c r="L3014">
        <v>24.96</v>
      </c>
      <c r="M3014">
        <v>0.01</v>
      </c>
      <c r="N3014" t="s">
        <v>18</v>
      </c>
      <c r="O3014">
        <v>-20.68</v>
      </c>
      <c r="P3014">
        <v>1.7</v>
      </c>
      <c r="Q3014">
        <v>1.99</v>
      </c>
      <c r="R3014" t="s">
        <v>208</v>
      </c>
      <c r="S3014" t="s">
        <v>116</v>
      </c>
      <c r="T3014" t="s">
        <v>21</v>
      </c>
      <c r="U3014" t="s">
        <v>32</v>
      </c>
      <c r="V3014" t="s">
        <v>48</v>
      </c>
      <c r="W3014">
        <v>0.51</v>
      </c>
    </row>
    <row r="3015" spans="1:23" x14ac:dyDescent="0.3">
      <c r="A3015" t="s">
        <v>1404</v>
      </c>
      <c r="B3015" t="s">
        <v>1405</v>
      </c>
      <c r="D3015" s="1">
        <v>40801</v>
      </c>
      <c r="E3015" s="1">
        <v>40803</v>
      </c>
      <c r="F3015" s="1" t="str">
        <f t="shared" si="202"/>
        <v>September</v>
      </c>
      <c r="G3015" s="1" t="str">
        <f t="shared" si="203"/>
        <v>2011</v>
      </c>
      <c r="H3015" s="2">
        <f t="shared" si="204"/>
        <v>2</v>
      </c>
      <c r="I3015" s="2" t="b">
        <f t="shared" si="205"/>
        <v>0</v>
      </c>
      <c r="J3015" t="s">
        <v>44</v>
      </c>
      <c r="K3015">
        <v>39</v>
      </c>
      <c r="L3015">
        <v>577.95000000000005</v>
      </c>
      <c r="M3015">
        <v>7.0000000000000007E-2</v>
      </c>
      <c r="N3015" t="s">
        <v>18</v>
      </c>
      <c r="O3015">
        <v>-86.43</v>
      </c>
      <c r="P3015">
        <v>15.73</v>
      </c>
      <c r="Q3015">
        <v>7.42</v>
      </c>
      <c r="R3015" t="s">
        <v>208</v>
      </c>
      <c r="S3015" t="s">
        <v>116</v>
      </c>
      <c r="T3015" t="s">
        <v>27</v>
      </c>
      <c r="U3015" t="s">
        <v>22</v>
      </c>
      <c r="V3015" t="s">
        <v>82</v>
      </c>
      <c r="W3015">
        <v>0.56000000000000005</v>
      </c>
    </row>
    <row r="3016" spans="1:23" x14ac:dyDescent="0.3">
      <c r="A3016" t="s">
        <v>1481</v>
      </c>
      <c r="B3016" t="s">
        <v>1482</v>
      </c>
      <c r="D3016" s="1">
        <v>40924</v>
      </c>
      <c r="E3016" s="1">
        <v>40926</v>
      </c>
      <c r="F3016" s="1" t="str">
        <f t="shared" si="202"/>
        <v>January</v>
      </c>
      <c r="G3016" s="1" t="str">
        <f t="shared" si="203"/>
        <v>2012</v>
      </c>
      <c r="H3016" s="2">
        <f t="shared" si="204"/>
        <v>2</v>
      </c>
      <c r="I3016" s="2" t="b">
        <f t="shared" si="205"/>
        <v>0</v>
      </c>
      <c r="J3016" t="s">
        <v>24</v>
      </c>
      <c r="K3016">
        <v>5</v>
      </c>
      <c r="L3016">
        <v>255.31</v>
      </c>
      <c r="M3016">
        <v>0.02</v>
      </c>
      <c r="N3016" t="s">
        <v>18</v>
      </c>
      <c r="O3016">
        <v>41.41</v>
      </c>
      <c r="P3016">
        <v>48.04</v>
      </c>
      <c r="Q3016">
        <v>5.79</v>
      </c>
      <c r="R3016" t="s">
        <v>208</v>
      </c>
      <c r="S3016" t="s">
        <v>116</v>
      </c>
      <c r="T3016" t="s">
        <v>42</v>
      </c>
      <c r="U3016" t="s">
        <v>22</v>
      </c>
      <c r="V3016" t="s">
        <v>43</v>
      </c>
      <c r="W3016">
        <v>0.37</v>
      </c>
    </row>
    <row r="3017" spans="1:23" x14ac:dyDescent="0.3">
      <c r="A3017" t="s">
        <v>1039</v>
      </c>
      <c r="B3017" t="s">
        <v>1406</v>
      </c>
      <c r="D3017" s="1">
        <v>40117</v>
      </c>
      <c r="E3017" s="1">
        <v>40119</v>
      </c>
      <c r="F3017" s="1" t="str">
        <f t="shared" si="202"/>
        <v>November</v>
      </c>
      <c r="G3017" s="1" t="str">
        <f t="shared" si="203"/>
        <v>2009</v>
      </c>
      <c r="H3017" s="2">
        <f t="shared" si="204"/>
        <v>2</v>
      </c>
      <c r="I3017" s="2" t="b">
        <f t="shared" si="205"/>
        <v>0</v>
      </c>
      <c r="J3017" t="s">
        <v>52</v>
      </c>
      <c r="K3017">
        <v>4</v>
      </c>
      <c r="L3017">
        <v>129.78649999999999</v>
      </c>
      <c r="M3017">
        <v>0.05</v>
      </c>
      <c r="N3017" t="s">
        <v>39</v>
      </c>
      <c r="O3017">
        <v>-116.51</v>
      </c>
      <c r="P3017">
        <v>35.99</v>
      </c>
      <c r="Q3017">
        <v>5.99</v>
      </c>
      <c r="R3017" t="s">
        <v>208</v>
      </c>
      <c r="S3017" t="s">
        <v>116</v>
      </c>
      <c r="T3017" t="s">
        <v>31</v>
      </c>
      <c r="U3017" t="s">
        <v>32</v>
      </c>
      <c r="V3017" t="s">
        <v>33</v>
      </c>
      <c r="W3017">
        <v>0.38</v>
      </c>
    </row>
    <row r="3018" spans="1:23" x14ac:dyDescent="0.3">
      <c r="A3018" t="s">
        <v>996</v>
      </c>
      <c r="B3018" t="s">
        <v>1415</v>
      </c>
      <c r="D3018" s="1">
        <v>40512</v>
      </c>
      <c r="E3018" s="1">
        <v>40513</v>
      </c>
      <c r="F3018" s="1" t="str">
        <f t="shared" si="202"/>
        <v>December</v>
      </c>
      <c r="G3018" s="1" t="str">
        <f t="shared" si="203"/>
        <v>2010</v>
      </c>
      <c r="H3018" s="2">
        <f t="shared" si="204"/>
        <v>1</v>
      </c>
      <c r="I3018" s="2" t="b">
        <f t="shared" si="205"/>
        <v>0</v>
      </c>
      <c r="J3018" t="s">
        <v>52</v>
      </c>
      <c r="K3018">
        <v>50</v>
      </c>
      <c r="L3018">
        <v>1844.26</v>
      </c>
      <c r="M3018">
        <v>0.03</v>
      </c>
      <c r="N3018" t="s">
        <v>18</v>
      </c>
      <c r="O3018">
        <v>47.58</v>
      </c>
      <c r="P3018">
        <v>37.76</v>
      </c>
      <c r="Q3018">
        <v>12.9</v>
      </c>
      <c r="R3018" t="s">
        <v>208</v>
      </c>
      <c r="S3018" t="s">
        <v>116</v>
      </c>
      <c r="T3018" t="s">
        <v>21</v>
      </c>
      <c r="U3018" t="s">
        <v>22</v>
      </c>
      <c r="V3018" t="s">
        <v>23</v>
      </c>
      <c r="W3018">
        <v>0.56999999999999995</v>
      </c>
    </row>
    <row r="3019" spans="1:23" x14ac:dyDescent="0.3">
      <c r="A3019" t="s">
        <v>1237</v>
      </c>
      <c r="B3019" t="s">
        <v>1396</v>
      </c>
      <c r="D3019" s="1">
        <v>40906</v>
      </c>
      <c r="E3019" s="1">
        <v>40908</v>
      </c>
      <c r="F3019" s="1" t="str">
        <f t="shared" si="202"/>
        <v>December</v>
      </c>
      <c r="G3019" s="1" t="str">
        <f t="shared" si="203"/>
        <v>2011</v>
      </c>
      <c r="H3019" s="2">
        <f t="shared" si="204"/>
        <v>2</v>
      </c>
      <c r="I3019" s="2" t="b">
        <f t="shared" si="205"/>
        <v>0</v>
      </c>
      <c r="J3019" t="s">
        <v>52</v>
      </c>
      <c r="K3019">
        <v>20</v>
      </c>
      <c r="L3019">
        <v>3467.28</v>
      </c>
      <c r="M3019">
        <v>0.06</v>
      </c>
      <c r="N3019" t="s">
        <v>25</v>
      </c>
      <c r="O3019">
        <v>-433.29</v>
      </c>
      <c r="P3019">
        <v>179.29</v>
      </c>
      <c r="Q3019">
        <v>29.21</v>
      </c>
      <c r="R3019" t="s">
        <v>208</v>
      </c>
      <c r="S3019" t="s">
        <v>116</v>
      </c>
      <c r="T3019" t="s">
        <v>31</v>
      </c>
      <c r="U3019" t="s">
        <v>36</v>
      </c>
      <c r="V3019" t="s">
        <v>55</v>
      </c>
      <c r="W3019">
        <v>0.76</v>
      </c>
    </row>
    <row r="3020" spans="1:23" x14ac:dyDescent="0.3">
      <c r="A3020" t="s">
        <v>1138</v>
      </c>
      <c r="B3020" t="s">
        <v>1232</v>
      </c>
      <c r="D3020" s="1">
        <v>40022</v>
      </c>
      <c r="E3020" s="1">
        <v>40023</v>
      </c>
      <c r="F3020" s="1" t="str">
        <f t="shared" si="202"/>
        <v>July</v>
      </c>
      <c r="G3020" s="1" t="str">
        <f t="shared" si="203"/>
        <v>2009</v>
      </c>
      <c r="H3020" s="2">
        <f t="shared" si="204"/>
        <v>1</v>
      </c>
      <c r="I3020" s="2" t="b">
        <f t="shared" si="205"/>
        <v>0</v>
      </c>
      <c r="J3020" t="s">
        <v>52</v>
      </c>
      <c r="K3020">
        <v>46</v>
      </c>
      <c r="L3020">
        <v>5897.47</v>
      </c>
      <c r="M3020">
        <v>0</v>
      </c>
      <c r="N3020" t="s">
        <v>25</v>
      </c>
      <c r="O3020">
        <v>-1764.29</v>
      </c>
      <c r="P3020">
        <v>122.99</v>
      </c>
      <c r="Q3020">
        <v>70.2</v>
      </c>
      <c r="R3020" t="s">
        <v>208</v>
      </c>
      <c r="S3020" t="s">
        <v>116</v>
      </c>
      <c r="T3020" t="s">
        <v>31</v>
      </c>
      <c r="U3020" t="s">
        <v>36</v>
      </c>
      <c r="V3020" t="s">
        <v>67</v>
      </c>
      <c r="W3020">
        <v>0.74</v>
      </c>
    </row>
    <row r="3021" spans="1:23" x14ac:dyDescent="0.3">
      <c r="A3021" t="s">
        <v>1315</v>
      </c>
      <c r="B3021" t="s">
        <v>1459</v>
      </c>
      <c r="D3021" s="1">
        <v>40464</v>
      </c>
      <c r="E3021" s="1">
        <v>40466</v>
      </c>
      <c r="F3021" s="1" t="str">
        <f t="shared" si="202"/>
        <v>October</v>
      </c>
      <c r="G3021" s="1" t="str">
        <f t="shared" si="203"/>
        <v>2010</v>
      </c>
      <c r="H3021" s="2">
        <f t="shared" si="204"/>
        <v>2</v>
      </c>
      <c r="I3021" s="2" t="b">
        <f t="shared" si="205"/>
        <v>0</v>
      </c>
      <c r="J3021" t="s">
        <v>44</v>
      </c>
      <c r="K3021">
        <v>1</v>
      </c>
      <c r="L3021">
        <v>415</v>
      </c>
      <c r="M3021">
        <v>7.0000000000000007E-2</v>
      </c>
      <c r="N3021" t="s">
        <v>18</v>
      </c>
      <c r="O3021">
        <v>-199.31</v>
      </c>
      <c r="P3021">
        <v>420.98</v>
      </c>
      <c r="Q3021">
        <v>19.989999999999998</v>
      </c>
      <c r="R3021" t="s">
        <v>208</v>
      </c>
      <c r="S3021" t="s">
        <v>116</v>
      </c>
      <c r="T3021" t="s">
        <v>21</v>
      </c>
      <c r="U3021" t="s">
        <v>22</v>
      </c>
      <c r="V3021" t="s">
        <v>29</v>
      </c>
      <c r="W3021">
        <v>0.35</v>
      </c>
    </row>
    <row r="3022" spans="1:23" x14ac:dyDescent="0.3">
      <c r="A3022" t="s">
        <v>1354</v>
      </c>
      <c r="B3022" t="s">
        <v>1355</v>
      </c>
      <c r="D3022" s="1">
        <v>39938</v>
      </c>
      <c r="E3022" s="1">
        <v>39938</v>
      </c>
      <c r="F3022" s="1" t="str">
        <f t="shared" si="202"/>
        <v>May</v>
      </c>
      <c r="G3022" s="1" t="str">
        <f t="shared" si="203"/>
        <v>2009</v>
      </c>
      <c r="H3022" s="2">
        <f t="shared" si="204"/>
        <v>0</v>
      </c>
      <c r="I3022" s="2" t="str">
        <f t="shared" si="205"/>
        <v>FREE DELIVERY</v>
      </c>
      <c r="J3022" t="s">
        <v>44</v>
      </c>
      <c r="K3022">
        <v>40</v>
      </c>
      <c r="L3022">
        <v>1233.51</v>
      </c>
      <c r="M3022">
        <v>0.05</v>
      </c>
      <c r="N3022" t="s">
        <v>18</v>
      </c>
      <c r="O3022">
        <v>308.67</v>
      </c>
      <c r="P3022">
        <v>30.98</v>
      </c>
      <c r="Q3022">
        <v>9.18</v>
      </c>
      <c r="R3022" t="s">
        <v>208</v>
      </c>
      <c r="S3022" t="s">
        <v>116</v>
      </c>
      <c r="T3022" t="s">
        <v>42</v>
      </c>
      <c r="U3022" t="s">
        <v>22</v>
      </c>
      <c r="V3022" t="s">
        <v>43</v>
      </c>
      <c r="W3022">
        <v>0.4</v>
      </c>
    </row>
    <row r="3023" spans="1:23" x14ac:dyDescent="0.3">
      <c r="A3023" t="s">
        <v>951</v>
      </c>
      <c r="B3023" t="s">
        <v>1047</v>
      </c>
      <c r="D3023" s="1">
        <v>40359</v>
      </c>
      <c r="E3023" s="1">
        <v>40361</v>
      </c>
      <c r="F3023" s="1" t="str">
        <f t="shared" si="202"/>
        <v>July</v>
      </c>
      <c r="G3023" s="1" t="str">
        <f t="shared" si="203"/>
        <v>2010</v>
      </c>
      <c r="H3023" s="2">
        <f t="shared" si="204"/>
        <v>2</v>
      </c>
      <c r="I3023" s="2" t="b">
        <f t="shared" si="205"/>
        <v>0</v>
      </c>
      <c r="J3023" t="s">
        <v>24</v>
      </c>
      <c r="K3023">
        <v>48</v>
      </c>
      <c r="L3023">
        <v>379.78</v>
      </c>
      <c r="M3023">
        <v>0.1</v>
      </c>
      <c r="N3023" t="s">
        <v>18</v>
      </c>
      <c r="O3023">
        <v>-71.59</v>
      </c>
      <c r="P3023">
        <v>8.32</v>
      </c>
      <c r="Q3023">
        <v>2.38</v>
      </c>
      <c r="R3023" t="s">
        <v>208</v>
      </c>
      <c r="S3023" t="s">
        <v>116</v>
      </c>
      <c r="T3023" t="s">
        <v>31</v>
      </c>
      <c r="U3023" t="s">
        <v>32</v>
      </c>
      <c r="V3023" t="s">
        <v>48</v>
      </c>
      <c r="W3023">
        <v>0.74</v>
      </c>
    </row>
    <row r="3024" spans="1:23" x14ac:dyDescent="0.3">
      <c r="A3024" t="s">
        <v>1155</v>
      </c>
      <c r="B3024" t="s">
        <v>1455</v>
      </c>
      <c r="D3024" s="1">
        <v>40996</v>
      </c>
      <c r="E3024" s="1">
        <v>40997</v>
      </c>
      <c r="F3024" s="1" t="str">
        <f t="shared" si="202"/>
        <v>March</v>
      </c>
      <c r="G3024" s="1" t="str">
        <f t="shared" si="203"/>
        <v>2012</v>
      </c>
      <c r="H3024" s="2">
        <f t="shared" si="204"/>
        <v>1</v>
      </c>
      <c r="I3024" s="2" t="b">
        <f t="shared" si="205"/>
        <v>0</v>
      </c>
      <c r="J3024" t="s">
        <v>44</v>
      </c>
      <c r="K3024">
        <v>30</v>
      </c>
      <c r="L3024">
        <v>856.34</v>
      </c>
      <c r="M3024">
        <v>0.06</v>
      </c>
      <c r="N3024" t="s">
        <v>18</v>
      </c>
      <c r="O3024">
        <v>248.91</v>
      </c>
      <c r="P3024">
        <v>28.38</v>
      </c>
      <c r="Q3024">
        <v>1.99</v>
      </c>
      <c r="R3024" t="s">
        <v>208</v>
      </c>
      <c r="S3024" t="s">
        <v>116</v>
      </c>
      <c r="T3024" t="s">
        <v>21</v>
      </c>
      <c r="U3024" t="s">
        <v>32</v>
      </c>
      <c r="V3024" t="s">
        <v>48</v>
      </c>
      <c r="W3024">
        <v>0.51</v>
      </c>
    </row>
    <row r="3025" spans="1:23" x14ac:dyDescent="0.3">
      <c r="A3025" t="s">
        <v>1231</v>
      </c>
      <c r="B3025" t="s">
        <v>1347</v>
      </c>
      <c r="D3025" s="1">
        <v>40041</v>
      </c>
      <c r="E3025" s="1">
        <v>40045</v>
      </c>
      <c r="F3025" s="1" t="str">
        <f t="shared" si="202"/>
        <v>August</v>
      </c>
      <c r="G3025" s="1" t="str">
        <f t="shared" si="203"/>
        <v>2009</v>
      </c>
      <c r="H3025" s="2">
        <f t="shared" si="204"/>
        <v>4</v>
      </c>
      <c r="I3025" s="2" t="b">
        <f t="shared" si="205"/>
        <v>0</v>
      </c>
      <c r="J3025" t="s">
        <v>17</v>
      </c>
      <c r="K3025">
        <v>2</v>
      </c>
      <c r="L3025">
        <v>29.06</v>
      </c>
      <c r="M3025">
        <v>0.1</v>
      </c>
      <c r="N3025" t="s">
        <v>18</v>
      </c>
      <c r="O3025">
        <v>-16.149999999999999</v>
      </c>
      <c r="P3025">
        <v>11.58</v>
      </c>
      <c r="Q3025">
        <v>6.97</v>
      </c>
      <c r="R3025" t="s">
        <v>208</v>
      </c>
      <c r="S3025" t="s">
        <v>116</v>
      </c>
      <c r="T3025" t="s">
        <v>31</v>
      </c>
      <c r="U3025" t="s">
        <v>22</v>
      </c>
      <c r="V3025" t="s">
        <v>51</v>
      </c>
      <c r="W3025">
        <v>0.35</v>
      </c>
    </row>
    <row r="3026" spans="1:23" x14ac:dyDescent="0.3">
      <c r="A3026" t="s">
        <v>1240</v>
      </c>
      <c r="B3026" t="s">
        <v>1399</v>
      </c>
      <c r="D3026" s="1">
        <v>40339</v>
      </c>
      <c r="E3026" s="1">
        <v>40341</v>
      </c>
      <c r="F3026" s="1" t="str">
        <f t="shared" si="202"/>
        <v>June</v>
      </c>
      <c r="G3026" s="1" t="str">
        <f t="shared" si="203"/>
        <v>2010</v>
      </c>
      <c r="H3026" s="2">
        <f t="shared" si="204"/>
        <v>2</v>
      </c>
      <c r="I3026" s="2" t="b">
        <f t="shared" si="205"/>
        <v>0</v>
      </c>
      <c r="J3026" t="s">
        <v>24</v>
      </c>
      <c r="K3026">
        <v>46</v>
      </c>
      <c r="L3026">
        <v>2526.54</v>
      </c>
      <c r="M3026">
        <v>0.04</v>
      </c>
      <c r="N3026" t="s">
        <v>18</v>
      </c>
      <c r="O3026">
        <v>772.11</v>
      </c>
      <c r="P3026">
        <v>65.989999999999995</v>
      </c>
      <c r="Q3026">
        <v>2.5</v>
      </c>
      <c r="R3026" t="s">
        <v>208</v>
      </c>
      <c r="S3026" t="s">
        <v>116</v>
      </c>
      <c r="T3026" t="s">
        <v>21</v>
      </c>
      <c r="U3026" t="s">
        <v>32</v>
      </c>
      <c r="V3026" t="s">
        <v>33</v>
      </c>
      <c r="W3026">
        <v>0.55000000000000004</v>
      </c>
    </row>
    <row r="3027" spans="1:23" x14ac:dyDescent="0.3">
      <c r="A3027" t="s">
        <v>1223</v>
      </c>
      <c r="B3027" t="s">
        <v>1456</v>
      </c>
      <c r="D3027" s="1">
        <v>40954</v>
      </c>
      <c r="E3027" s="1">
        <v>40956</v>
      </c>
      <c r="F3027" s="1" t="str">
        <f t="shared" si="202"/>
        <v>February</v>
      </c>
      <c r="G3027" s="1" t="str">
        <f t="shared" si="203"/>
        <v>2012</v>
      </c>
      <c r="H3027" s="2">
        <f t="shared" si="204"/>
        <v>2</v>
      </c>
      <c r="I3027" s="2" t="b">
        <f t="shared" si="205"/>
        <v>0</v>
      </c>
      <c r="J3027" t="s">
        <v>44</v>
      </c>
      <c r="K3027">
        <v>31</v>
      </c>
      <c r="L3027">
        <v>206.28649999999999</v>
      </c>
      <c r="M3027">
        <v>0.05</v>
      </c>
      <c r="N3027" t="s">
        <v>18</v>
      </c>
      <c r="O3027">
        <v>-111.98</v>
      </c>
      <c r="P3027">
        <v>7.99</v>
      </c>
      <c r="Q3027">
        <v>5.03</v>
      </c>
      <c r="R3027" t="s">
        <v>208</v>
      </c>
      <c r="S3027" t="s">
        <v>116</v>
      </c>
      <c r="T3027" t="s">
        <v>27</v>
      </c>
      <c r="U3027" t="s">
        <v>32</v>
      </c>
      <c r="V3027" t="s">
        <v>33</v>
      </c>
      <c r="W3027">
        <v>0.6</v>
      </c>
    </row>
    <row r="3028" spans="1:23" x14ac:dyDescent="0.3">
      <c r="A3028" t="s">
        <v>1168</v>
      </c>
      <c r="B3028" t="s">
        <v>968</v>
      </c>
      <c r="D3028" s="1">
        <v>41076</v>
      </c>
      <c r="E3028" s="1">
        <v>41077</v>
      </c>
      <c r="F3028" s="1" t="str">
        <f t="shared" si="202"/>
        <v>June</v>
      </c>
      <c r="G3028" s="1" t="str">
        <f t="shared" si="203"/>
        <v>2012</v>
      </c>
      <c r="H3028" s="2">
        <f t="shared" si="204"/>
        <v>1</v>
      </c>
      <c r="I3028" s="2" t="b">
        <f t="shared" si="205"/>
        <v>0</v>
      </c>
      <c r="J3028" t="s">
        <v>44</v>
      </c>
      <c r="K3028">
        <v>24</v>
      </c>
      <c r="L3028">
        <v>5452.9</v>
      </c>
      <c r="M3028">
        <v>7.0000000000000007E-2</v>
      </c>
      <c r="N3028" t="s">
        <v>25</v>
      </c>
      <c r="O3028">
        <v>426.67</v>
      </c>
      <c r="P3028">
        <v>225.02</v>
      </c>
      <c r="Q3028">
        <v>28.66</v>
      </c>
      <c r="R3028" t="s">
        <v>208</v>
      </c>
      <c r="S3028" t="s">
        <v>116</v>
      </c>
      <c r="T3028" t="s">
        <v>21</v>
      </c>
      <c r="U3028" t="s">
        <v>22</v>
      </c>
      <c r="V3028" t="s">
        <v>23</v>
      </c>
      <c r="W3028">
        <v>0.72</v>
      </c>
    </row>
    <row r="3029" spans="1:23" x14ac:dyDescent="0.3">
      <c r="A3029" t="s">
        <v>1024</v>
      </c>
      <c r="B3029" t="s">
        <v>1411</v>
      </c>
      <c r="D3029" s="1">
        <v>40466</v>
      </c>
      <c r="E3029" s="1">
        <v>40466</v>
      </c>
      <c r="F3029" s="1" t="str">
        <f t="shared" si="202"/>
        <v>October</v>
      </c>
      <c r="G3029" s="1" t="str">
        <f t="shared" si="203"/>
        <v>2010</v>
      </c>
      <c r="H3029" s="2">
        <f t="shared" si="204"/>
        <v>0</v>
      </c>
      <c r="I3029" s="2" t="str">
        <f t="shared" si="205"/>
        <v>FREE DELIVERY</v>
      </c>
      <c r="J3029" t="s">
        <v>17</v>
      </c>
      <c r="K3029">
        <v>36</v>
      </c>
      <c r="L3029">
        <v>840.24</v>
      </c>
      <c r="M3029">
        <v>0</v>
      </c>
      <c r="N3029" t="s">
        <v>18</v>
      </c>
      <c r="O3029">
        <v>19.73</v>
      </c>
      <c r="P3029">
        <v>21.38</v>
      </c>
      <c r="Q3029">
        <v>8.99</v>
      </c>
      <c r="R3029" t="s">
        <v>208</v>
      </c>
      <c r="S3029" t="s">
        <v>116</v>
      </c>
      <c r="T3029" t="s">
        <v>27</v>
      </c>
      <c r="U3029" t="s">
        <v>22</v>
      </c>
      <c r="V3029" t="s">
        <v>60</v>
      </c>
      <c r="W3029">
        <v>0.59</v>
      </c>
    </row>
    <row r="3030" spans="1:23" x14ac:dyDescent="0.3">
      <c r="A3030" t="s">
        <v>1153</v>
      </c>
      <c r="B3030" t="s">
        <v>1289</v>
      </c>
      <c r="D3030" s="1">
        <v>39870</v>
      </c>
      <c r="E3030" s="1">
        <v>39872</v>
      </c>
      <c r="F3030" s="1" t="str">
        <f t="shared" si="202"/>
        <v>February</v>
      </c>
      <c r="G3030" s="1" t="str">
        <f t="shared" si="203"/>
        <v>2009</v>
      </c>
      <c r="H3030" s="2">
        <f t="shared" si="204"/>
        <v>2</v>
      </c>
      <c r="I3030" s="2" t="b">
        <f t="shared" si="205"/>
        <v>0</v>
      </c>
      <c r="J3030" t="s">
        <v>44</v>
      </c>
      <c r="K3030">
        <v>23</v>
      </c>
      <c r="L3030">
        <v>3637.7280000000001</v>
      </c>
      <c r="M3030">
        <v>0.06</v>
      </c>
      <c r="N3030" t="s">
        <v>18</v>
      </c>
      <c r="O3030">
        <v>349.47</v>
      </c>
      <c r="P3030">
        <v>195.99</v>
      </c>
      <c r="Q3030">
        <v>8.99</v>
      </c>
      <c r="R3030" t="s">
        <v>208</v>
      </c>
      <c r="S3030" t="s">
        <v>116</v>
      </c>
      <c r="T3030" t="s">
        <v>42</v>
      </c>
      <c r="U3030" t="s">
        <v>32</v>
      </c>
      <c r="V3030" t="s">
        <v>33</v>
      </c>
      <c r="W3030">
        <v>0.6</v>
      </c>
    </row>
    <row r="3031" spans="1:23" x14ac:dyDescent="0.3">
      <c r="A3031" t="s">
        <v>1155</v>
      </c>
      <c r="B3031" t="s">
        <v>1455</v>
      </c>
      <c r="D3031" s="1">
        <v>41179</v>
      </c>
      <c r="E3031" s="1">
        <v>41184</v>
      </c>
      <c r="F3031" s="1" t="str">
        <f t="shared" si="202"/>
        <v>October</v>
      </c>
      <c r="G3031" s="1" t="str">
        <f t="shared" si="203"/>
        <v>2012</v>
      </c>
      <c r="H3031" s="2">
        <f t="shared" si="204"/>
        <v>5</v>
      </c>
      <c r="I3031" s="2" t="b">
        <f t="shared" si="205"/>
        <v>0</v>
      </c>
      <c r="J3031" t="s">
        <v>17</v>
      </c>
      <c r="K3031">
        <v>27</v>
      </c>
      <c r="L3031">
        <v>2398.9</v>
      </c>
      <c r="M3031">
        <v>0.09</v>
      </c>
      <c r="N3031" t="s">
        <v>39</v>
      </c>
      <c r="O3031">
        <v>656.95</v>
      </c>
      <c r="P3031">
        <v>95.46</v>
      </c>
      <c r="Q3031">
        <v>18.13</v>
      </c>
      <c r="R3031" t="s">
        <v>208</v>
      </c>
      <c r="S3031" t="s">
        <v>116</v>
      </c>
      <c r="T3031" t="s">
        <v>21</v>
      </c>
      <c r="U3031" t="s">
        <v>36</v>
      </c>
      <c r="V3031" t="s">
        <v>37</v>
      </c>
      <c r="W3031">
        <v>0.56000000000000005</v>
      </c>
    </row>
    <row r="3032" spans="1:23" x14ac:dyDescent="0.3">
      <c r="A3032" t="s">
        <v>906</v>
      </c>
      <c r="B3032" t="s">
        <v>1388</v>
      </c>
      <c r="D3032" s="1">
        <v>40447</v>
      </c>
      <c r="E3032" s="1">
        <v>40452</v>
      </c>
      <c r="F3032" s="1" t="str">
        <f t="shared" si="202"/>
        <v>October</v>
      </c>
      <c r="G3032" s="1" t="str">
        <f t="shared" si="203"/>
        <v>2010</v>
      </c>
      <c r="H3032" s="2">
        <f t="shared" si="204"/>
        <v>5</v>
      </c>
      <c r="I3032" s="2" t="b">
        <f t="shared" si="205"/>
        <v>0</v>
      </c>
      <c r="J3032" t="s">
        <v>17</v>
      </c>
      <c r="K3032">
        <v>6</v>
      </c>
      <c r="L3032">
        <v>763.44799999999998</v>
      </c>
      <c r="M3032">
        <v>0.05</v>
      </c>
      <c r="N3032" t="s">
        <v>25</v>
      </c>
      <c r="O3032">
        <v>-352.96</v>
      </c>
      <c r="P3032">
        <v>146.05000000000001</v>
      </c>
      <c r="Q3032">
        <v>80.2</v>
      </c>
      <c r="R3032" t="s">
        <v>208</v>
      </c>
      <c r="S3032" t="s">
        <v>116</v>
      </c>
      <c r="T3032" t="s">
        <v>31</v>
      </c>
      <c r="U3032" t="s">
        <v>36</v>
      </c>
      <c r="V3032" t="s">
        <v>55</v>
      </c>
      <c r="W3032">
        <v>0.71</v>
      </c>
    </row>
    <row r="3033" spans="1:23" x14ac:dyDescent="0.3">
      <c r="A3033" t="s">
        <v>1414</v>
      </c>
      <c r="B3033" t="s">
        <v>1015</v>
      </c>
      <c r="D3033" s="1">
        <v>40622</v>
      </c>
      <c r="E3033" s="1">
        <v>40624</v>
      </c>
      <c r="F3033" s="1" t="str">
        <f t="shared" si="202"/>
        <v>March</v>
      </c>
      <c r="G3033" s="1" t="str">
        <f t="shared" si="203"/>
        <v>2011</v>
      </c>
      <c r="H3033" s="2">
        <f t="shared" si="204"/>
        <v>2</v>
      </c>
      <c r="I3033" s="2" t="b">
        <f t="shared" si="205"/>
        <v>0</v>
      </c>
      <c r="J3033" t="s">
        <v>17</v>
      </c>
      <c r="K3033">
        <v>50</v>
      </c>
      <c r="L3033">
        <v>306.13</v>
      </c>
      <c r="M3033">
        <v>0.09</v>
      </c>
      <c r="N3033" t="s">
        <v>39</v>
      </c>
      <c r="O3033">
        <v>87.6</v>
      </c>
      <c r="P3033">
        <v>5.98</v>
      </c>
      <c r="Q3033">
        <v>1.49</v>
      </c>
      <c r="R3033" t="s">
        <v>208</v>
      </c>
      <c r="S3033" t="s">
        <v>116</v>
      </c>
      <c r="T3033" t="s">
        <v>42</v>
      </c>
      <c r="U3033" t="s">
        <v>22</v>
      </c>
      <c r="V3033" t="s">
        <v>29</v>
      </c>
      <c r="W3033">
        <v>0.39</v>
      </c>
    </row>
    <row r="3034" spans="1:23" x14ac:dyDescent="0.3">
      <c r="A3034" t="s">
        <v>1314</v>
      </c>
      <c r="B3034" t="s">
        <v>1407</v>
      </c>
      <c r="D3034" s="1">
        <v>40304</v>
      </c>
      <c r="E3034" s="1">
        <v>40311</v>
      </c>
      <c r="F3034" s="1" t="str">
        <f t="shared" si="202"/>
        <v>May</v>
      </c>
      <c r="G3034" s="1" t="str">
        <f t="shared" si="203"/>
        <v>2010</v>
      </c>
      <c r="H3034" s="2">
        <f t="shared" si="204"/>
        <v>7</v>
      </c>
      <c r="I3034" s="2" t="b">
        <f t="shared" si="205"/>
        <v>0</v>
      </c>
      <c r="J3034" t="s">
        <v>17</v>
      </c>
      <c r="K3034">
        <v>21</v>
      </c>
      <c r="L3034">
        <v>128.86000000000001</v>
      </c>
      <c r="M3034">
        <v>0.1</v>
      </c>
      <c r="N3034" t="s">
        <v>18</v>
      </c>
      <c r="O3034">
        <v>-42.81</v>
      </c>
      <c r="P3034">
        <v>6.48</v>
      </c>
      <c r="Q3034">
        <v>5.16</v>
      </c>
      <c r="R3034" t="s">
        <v>208</v>
      </c>
      <c r="S3034" t="s">
        <v>116</v>
      </c>
      <c r="T3034" t="s">
        <v>42</v>
      </c>
      <c r="U3034" t="s">
        <v>22</v>
      </c>
      <c r="V3034" t="s">
        <v>43</v>
      </c>
      <c r="W3034">
        <v>0.37</v>
      </c>
    </row>
    <row r="3035" spans="1:23" x14ac:dyDescent="0.3">
      <c r="A3035" t="s">
        <v>1140</v>
      </c>
      <c r="B3035" t="s">
        <v>1065</v>
      </c>
      <c r="D3035" s="1">
        <v>39822</v>
      </c>
      <c r="E3035" s="1">
        <v>39824</v>
      </c>
      <c r="F3035" s="1" t="str">
        <f t="shared" si="202"/>
        <v>January</v>
      </c>
      <c r="G3035" s="1" t="str">
        <f t="shared" si="203"/>
        <v>2009</v>
      </c>
      <c r="H3035" s="2">
        <f t="shared" si="204"/>
        <v>2</v>
      </c>
      <c r="I3035" s="2" t="b">
        <f t="shared" si="205"/>
        <v>0</v>
      </c>
      <c r="J3035" t="s">
        <v>34</v>
      </c>
      <c r="K3035">
        <v>24</v>
      </c>
      <c r="L3035">
        <v>64.11</v>
      </c>
      <c r="M3035">
        <v>0.09</v>
      </c>
      <c r="N3035" t="s">
        <v>18</v>
      </c>
      <c r="O3035">
        <v>-4.09</v>
      </c>
      <c r="P3035">
        <v>2.78</v>
      </c>
      <c r="Q3035">
        <v>0.97</v>
      </c>
      <c r="R3035" t="s">
        <v>208</v>
      </c>
      <c r="S3035" t="s">
        <v>116</v>
      </c>
      <c r="T3035" t="s">
        <v>21</v>
      </c>
      <c r="U3035" t="s">
        <v>22</v>
      </c>
      <c r="V3035" t="s">
        <v>60</v>
      </c>
      <c r="W3035">
        <v>0.59</v>
      </c>
    </row>
    <row r="3036" spans="1:23" x14ac:dyDescent="0.3">
      <c r="A3036" t="s">
        <v>1416</v>
      </c>
      <c r="B3036" t="s">
        <v>1417</v>
      </c>
      <c r="D3036" s="1">
        <v>40023</v>
      </c>
      <c r="E3036" s="1">
        <v>40025</v>
      </c>
      <c r="F3036" s="1" t="str">
        <f t="shared" si="202"/>
        <v>July</v>
      </c>
      <c r="G3036" s="1" t="str">
        <f t="shared" si="203"/>
        <v>2009</v>
      </c>
      <c r="H3036" s="2">
        <f t="shared" si="204"/>
        <v>2</v>
      </c>
      <c r="I3036" s="2" t="b">
        <f t="shared" si="205"/>
        <v>0</v>
      </c>
      <c r="J3036" t="s">
        <v>44</v>
      </c>
      <c r="K3036">
        <v>19</v>
      </c>
      <c r="L3036">
        <v>5369.46</v>
      </c>
      <c r="M3036">
        <v>7.0000000000000007E-2</v>
      </c>
      <c r="N3036" t="s">
        <v>25</v>
      </c>
      <c r="O3036">
        <v>-439.62</v>
      </c>
      <c r="P3036">
        <v>280.98</v>
      </c>
      <c r="Q3036">
        <v>57</v>
      </c>
      <c r="R3036" t="s">
        <v>208</v>
      </c>
      <c r="S3036" t="s">
        <v>116</v>
      </c>
      <c r="T3036" t="s">
        <v>27</v>
      </c>
      <c r="U3036" t="s">
        <v>36</v>
      </c>
      <c r="V3036" t="s">
        <v>67</v>
      </c>
      <c r="W3036">
        <v>0.78</v>
      </c>
    </row>
    <row r="3037" spans="1:23" x14ac:dyDescent="0.3">
      <c r="A3037" t="s">
        <v>1168</v>
      </c>
      <c r="B3037" t="s">
        <v>968</v>
      </c>
      <c r="D3037" s="1">
        <v>40598</v>
      </c>
      <c r="E3037" s="1">
        <v>40599</v>
      </c>
      <c r="F3037" s="1" t="str">
        <f t="shared" si="202"/>
        <v>February</v>
      </c>
      <c r="G3037" s="1" t="str">
        <f t="shared" si="203"/>
        <v>2011</v>
      </c>
      <c r="H3037" s="2">
        <f t="shared" si="204"/>
        <v>1</v>
      </c>
      <c r="I3037" s="2" t="b">
        <f t="shared" si="205"/>
        <v>0</v>
      </c>
      <c r="J3037" t="s">
        <v>24</v>
      </c>
      <c r="K3037">
        <v>2</v>
      </c>
      <c r="L3037">
        <v>11.15</v>
      </c>
      <c r="M3037">
        <v>0.04</v>
      </c>
      <c r="N3037" t="s">
        <v>18</v>
      </c>
      <c r="O3037">
        <v>-5.54</v>
      </c>
      <c r="P3037">
        <v>3.98</v>
      </c>
      <c r="Q3037">
        <v>2.97</v>
      </c>
      <c r="R3037" t="s">
        <v>208</v>
      </c>
      <c r="S3037" t="s">
        <v>116</v>
      </c>
      <c r="T3037" t="s">
        <v>21</v>
      </c>
      <c r="U3037" t="s">
        <v>22</v>
      </c>
      <c r="V3037" t="s">
        <v>43</v>
      </c>
      <c r="W3037">
        <v>0.35</v>
      </c>
    </row>
    <row r="3038" spans="1:23" x14ac:dyDescent="0.3">
      <c r="A3038" t="s">
        <v>1447</v>
      </c>
      <c r="B3038" t="s">
        <v>1144</v>
      </c>
      <c r="D3038" s="1">
        <v>40877</v>
      </c>
      <c r="E3038" s="1">
        <v>40879</v>
      </c>
      <c r="F3038" s="1" t="str">
        <f t="shared" si="202"/>
        <v>December</v>
      </c>
      <c r="G3038" s="1" t="str">
        <f t="shared" si="203"/>
        <v>2011</v>
      </c>
      <c r="H3038" s="2">
        <f t="shared" si="204"/>
        <v>2</v>
      </c>
      <c r="I3038" s="2" t="b">
        <f t="shared" si="205"/>
        <v>0</v>
      </c>
      <c r="J3038" t="s">
        <v>34</v>
      </c>
      <c r="K3038">
        <v>17</v>
      </c>
      <c r="L3038">
        <v>524.21199999999999</v>
      </c>
      <c r="M3038">
        <v>0.04</v>
      </c>
      <c r="N3038" t="s">
        <v>18</v>
      </c>
      <c r="O3038">
        <v>127.85</v>
      </c>
      <c r="P3038">
        <v>35.99</v>
      </c>
      <c r="Q3038">
        <v>3.3</v>
      </c>
      <c r="R3038" t="s">
        <v>208</v>
      </c>
      <c r="S3038" t="s">
        <v>116</v>
      </c>
      <c r="T3038" t="s">
        <v>42</v>
      </c>
      <c r="U3038" t="s">
        <v>32</v>
      </c>
      <c r="V3038" t="s">
        <v>33</v>
      </c>
      <c r="W3038">
        <v>0.39</v>
      </c>
    </row>
    <row r="3039" spans="1:23" x14ac:dyDescent="0.3">
      <c r="A3039" t="s">
        <v>1423</v>
      </c>
      <c r="B3039" t="s">
        <v>1424</v>
      </c>
      <c r="D3039" s="1">
        <v>40025</v>
      </c>
      <c r="E3039" s="1">
        <v>40026</v>
      </c>
      <c r="F3039" s="1" t="str">
        <f t="shared" si="202"/>
        <v>August</v>
      </c>
      <c r="G3039" s="1" t="str">
        <f t="shared" si="203"/>
        <v>2009</v>
      </c>
      <c r="H3039" s="2">
        <f t="shared" si="204"/>
        <v>1</v>
      </c>
      <c r="I3039" s="2" t="b">
        <f t="shared" si="205"/>
        <v>0</v>
      </c>
      <c r="J3039" t="s">
        <v>52</v>
      </c>
      <c r="K3039">
        <v>23</v>
      </c>
      <c r="L3039">
        <v>367.53</v>
      </c>
      <c r="M3039">
        <v>0.03</v>
      </c>
      <c r="N3039" t="s">
        <v>25</v>
      </c>
      <c r="O3039">
        <v>11.65</v>
      </c>
      <c r="P3039">
        <v>15.23</v>
      </c>
      <c r="Q3039">
        <v>27.75</v>
      </c>
      <c r="R3039" t="s">
        <v>208</v>
      </c>
      <c r="S3039" t="s">
        <v>116</v>
      </c>
      <c r="T3039" t="s">
        <v>31</v>
      </c>
      <c r="U3039" t="s">
        <v>36</v>
      </c>
      <c r="V3039" t="s">
        <v>55</v>
      </c>
      <c r="W3039">
        <v>0.76</v>
      </c>
    </row>
    <row r="3040" spans="1:23" x14ac:dyDescent="0.3">
      <c r="A3040" t="s">
        <v>1356</v>
      </c>
      <c r="B3040" t="s">
        <v>1422</v>
      </c>
      <c r="D3040" s="1">
        <v>40385</v>
      </c>
      <c r="E3040" s="1">
        <v>40386</v>
      </c>
      <c r="F3040" s="1" t="str">
        <f t="shared" si="202"/>
        <v>July</v>
      </c>
      <c r="G3040" s="1" t="str">
        <f t="shared" si="203"/>
        <v>2010</v>
      </c>
      <c r="H3040" s="2">
        <f t="shared" si="204"/>
        <v>1</v>
      </c>
      <c r="I3040" s="2" t="b">
        <f t="shared" si="205"/>
        <v>0</v>
      </c>
      <c r="J3040" t="s">
        <v>24</v>
      </c>
      <c r="K3040">
        <v>19</v>
      </c>
      <c r="L3040">
        <v>1083.4014999999999</v>
      </c>
      <c r="M3040">
        <v>0.02</v>
      </c>
      <c r="N3040" t="s">
        <v>18</v>
      </c>
      <c r="O3040">
        <v>64.53</v>
      </c>
      <c r="P3040">
        <v>65.989999999999995</v>
      </c>
      <c r="Q3040">
        <v>8.99</v>
      </c>
      <c r="R3040" t="s">
        <v>208</v>
      </c>
      <c r="S3040" t="s">
        <v>116</v>
      </c>
      <c r="T3040" t="s">
        <v>42</v>
      </c>
      <c r="U3040" t="s">
        <v>32</v>
      </c>
      <c r="V3040" t="s">
        <v>33</v>
      </c>
      <c r="W3040">
        <v>0.56000000000000005</v>
      </c>
    </row>
    <row r="3041" spans="1:23" x14ac:dyDescent="0.3">
      <c r="A3041" t="s">
        <v>921</v>
      </c>
      <c r="B3041" t="s">
        <v>922</v>
      </c>
      <c r="D3041" s="1">
        <v>41194</v>
      </c>
      <c r="E3041" s="1">
        <v>41196</v>
      </c>
      <c r="F3041" s="1" t="str">
        <f t="shared" si="202"/>
        <v>October</v>
      </c>
      <c r="G3041" s="1" t="str">
        <f t="shared" si="203"/>
        <v>2012</v>
      </c>
      <c r="H3041" s="2">
        <f t="shared" si="204"/>
        <v>2</v>
      </c>
      <c r="I3041" s="2" t="b">
        <f t="shared" si="205"/>
        <v>0</v>
      </c>
      <c r="J3041" t="s">
        <v>24</v>
      </c>
      <c r="K3041">
        <v>3</v>
      </c>
      <c r="L3041">
        <v>329.63</v>
      </c>
      <c r="M3041">
        <v>0.05</v>
      </c>
      <c r="N3041" t="s">
        <v>18</v>
      </c>
      <c r="O3041">
        <v>-541.33000000000004</v>
      </c>
      <c r="P3041">
        <v>125.99</v>
      </c>
      <c r="Q3041">
        <v>8.99</v>
      </c>
      <c r="R3041" t="s">
        <v>208</v>
      </c>
      <c r="S3041" t="s">
        <v>116</v>
      </c>
      <c r="T3041" t="s">
        <v>31</v>
      </c>
      <c r="U3041" t="s">
        <v>32</v>
      </c>
      <c r="V3041" t="s">
        <v>33</v>
      </c>
      <c r="W3041">
        <v>0.59</v>
      </c>
    </row>
    <row r="3042" spans="1:23" x14ac:dyDescent="0.3">
      <c r="A3042" t="s">
        <v>1354</v>
      </c>
      <c r="B3042" t="s">
        <v>1355</v>
      </c>
      <c r="D3042" s="1">
        <v>40002</v>
      </c>
      <c r="E3042" s="1">
        <v>40006</v>
      </c>
      <c r="F3042" s="1" t="str">
        <f t="shared" si="202"/>
        <v>July</v>
      </c>
      <c r="G3042" s="1" t="str">
        <f t="shared" si="203"/>
        <v>2009</v>
      </c>
      <c r="H3042" s="2">
        <f t="shared" si="204"/>
        <v>4</v>
      </c>
      <c r="I3042" s="2" t="b">
        <f t="shared" si="205"/>
        <v>0</v>
      </c>
      <c r="J3042" t="s">
        <v>17</v>
      </c>
      <c r="K3042">
        <v>23</v>
      </c>
      <c r="L3042">
        <v>139.44999999999999</v>
      </c>
      <c r="M3042">
        <v>0.02</v>
      </c>
      <c r="N3042" t="s">
        <v>18</v>
      </c>
      <c r="O3042">
        <v>-137.49</v>
      </c>
      <c r="P3042">
        <v>5.81</v>
      </c>
      <c r="Q3042">
        <v>8.49</v>
      </c>
      <c r="R3042" t="s">
        <v>208</v>
      </c>
      <c r="S3042" t="s">
        <v>116</v>
      </c>
      <c r="T3042" t="s">
        <v>42</v>
      </c>
      <c r="U3042" t="s">
        <v>22</v>
      </c>
      <c r="V3042" t="s">
        <v>29</v>
      </c>
      <c r="W3042">
        <v>0.39</v>
      </c>
    </row>
    <row r="3043" spans="1:23" x14ac:dyDescent="0.3">
      <c r="A3043" t="s">
        <v>979</v>
      </c>
      <c r="B3043" t="s">
        <v>1462</v>
      </c>
      <c r="D3043" s="1">
        <v>39951</v>
      </c>
      <c r="E3043" s="1">
        <v>39952</v>
      </c>
      <c r="F3043" s="1" t="str">
        <f t="shared" si="202"/>
        <v>May</v>
      </c>
      <c r="G3043" s="1" t="str">
        <f t="shared" si="203"/>
        <v>2009</v>
      </c>
      <c r="H3043" s="2">
        <f t="shared" si="204"/>
        <v>1</v>
      </c>
      <c r="I3043" s="2" t="b">
        <f t="shared" si="205"/>
        <v>0</v>
      </c>
      <c r="J3043" t="s">
        <v>44</v>
      </c>
      <c r="K3043">
        <v>15</v>
      </c>
      <c r="L3043">
        <v>62.62</v>
      </c>
      <c r="M3043">
        <v>0.1</v>
      </c>
      <c r="N3043" t="s">
        <v>39</v>
      </c>
      <c r="O3043">
        <v>-67.06</v>
      </c>
      <c r="P3043">
        <v>3.36</v>
      </c>
      <c r="Q3043">
        <v>6.27</v>
      </c>
      <c r="R3043" t="s">
        <v>208</v>
      </c>
      <c r="S3043" t="s">
        <v>116</v>
      </c>
      <c r="T3043" t="s">
        <v>31</v>
      </c>
      <c r="U3043" t="s">
        <v>22</v>
      </c>
      <c r="V3043" t="s">
        <v>29</v>
      </c>
      <c r="W3043">
        <v>0.4</v>
      </c>
    </row>
    <row r="3044" spans="1:23" x14ac:dyDescent="0.3">
      <c r="A3044" t="s">
        <v>979</v>
      </c>
      <c r="B3044" t="s">
        <v>1462</v>
      </c>
      <c r="D3044" s="1">
        <v>39951</v>
      </c>
      <c r="E3044" s="1">
        <v>39953</v>
      </c>
      <c r="F3044" s="1" t="str">
        <f t="shared" si="202"/>
        <v>May</v>
      </c>
      <c r="G3044" s="1" t="str">
        <f t="shared" si="203"/>
        <v>2009</v>
      </c>
      <c r="H3044" s="2">
        <f t="shared" si="204"/>
        <v>2</v>
      </c>
      <c r="I3044" s="2" t="b">
        <f t="shared" si="205"/>
        <v>0</v>
      </c>
      <c r="J3044" t="s">
        <v>44</v>
      </c>
      <c r="K3044">
        <v>5</v>
      </c>
      <c r="L3044">
        <v>64.25</v>
      </c>
      <c r="M3044">
        <v>7.0000000000000007E-2</v>
      </c>
      <c r="N3044" t="s">
        <v>18</v>
      </c>
      <c r="O3044">
        <v>-7.94</v>
      </c>
      <c r="P3044">
        <v>12.28</v>
      </c>
      <c r="Q3044">
        <v>4.8600000000000003</v>
      </c>
      <c r="R3044" t="s">
        <v>208</v>
      </c>
      <c r="S3044" t="s">
        <v>116</v>
      </c>
      <c r="T3044" t="s">
        <v>31</v>
      </c>
      <c r="U3044" t="s">
        <v>22</v>
      </c>
      <c r="V3044" t="s">
        <v>43</v>
      </c>
      <c r="W3044">
        <v>0.38</v>
      </c>
    </row>
    <row r="3045" spans="1:23" x14ac:dyDescent="0.3">
      <c r="A3045" t="s">
        <v>1481</v>
      </c>
      <c r="B3045" t="s">
        <v>1482</v>
      </c>
      <c r="D3045" s="1">
        <v>41172</v>
      </c>
      <c r="E3045" s="1">
        <v>41174</v>
      </c>
      <c r="F3045" s="1" t="str">
        <f t="shared" si="202"/>
        <v>September</v>
      </c>
      <c r="G3045" s="1" t="str">
        <f t="shared" si="203"/>
        <v>2012</v>
      </c>
      <c r="H3045" s="2">
        <f t="shared" si="204"/>
        <v>2</v>
      </c>
      <c r="I3045" s="2" t="b">
        <f t="shared" si="205"/>
        <v>0</v>
      </c>
      <c r="J3045" t="s">
        <v>52</v>
      </c>
      <c r="K3045">
        <v>39</v>
      </c>
      <c r="L3045">
        <v>2617.13</v>
      </c>
      <c r="M3045">
        <v>0</v>
      </c>
      <c r="N3045" t="s">
        <v>18</v>
      </c>
      <c r="O3045">
        <v>368.87</v>
      </c>
      <c r="P3045">
        <v>64.98</v>
      </c>
      <c r="Q3045">
        <v>6.88</v>
      </c>
      <c r="R3045" t="s">
        <v>208</v>
      </c>
      <c r="S3045" t="s">
        <v>116</v>
      </c>
      <c r="T3045" t="s">
        <v>42</v>
      </c>
      <c r="U3045" t="s">
        <v>22</v>
      </c>
      <c r="V3045" t="s">
        <v>23</v>
      </c>
      <c r="W3045">
        <v>0.73</v>
      </c>
    </row>
    <row r="3046" spans="1:23" x14ac:dyDescent="0.3">
      <c r="A3046" t="s">
        <v>941</v>
      </c>
      <c r="B3046" t="s">
        <v>983</v>
      </c>
      <c r="D3046" s="1">
        <v>41070</v>
      </c>
      <c r="E3046" s="1">
        <v>41071</v>
      </c>
      <c r="F3046" s="1" t="str">
        <f t="shared" si="202"/>
        <v>June</v>
      </c>
      <c r="G3046" s="1" t="str">
        <f t="shared" si="203"/>
        <v>2012</v>
      </c>
      <c r="H3046" s="2">
        <f t="shared" si="204"/>
        <v>1</v>
      </c>
      <c r="I3046" s="2" t="b">
        <f t="shared" si="205"/>
        <v>0</v>
      </c>
      <c r="J3046" t="s">
        <v>52</v>
      </c>
      <c r="K3046">
        <v>1</v>
      </c>
      <c r="L3046">
        <v>8.49</v>
      </c>
      <c r="M3046">
        <v>0.06</v>
      </c>
      <c r="N3046" t="s">
        <v>18</v>
      </c>
      <c r="O3046">
        <v>-5.74</v>
      </c>
      <c r="P3046">
        <v>3.74</v>
      </c>
      <c r="Q3046">
        <v>4.6900000000000004</v>
      </c>
      <c r="R3046" t="s">
        <v>208</v>
      </c>
      <c r="S3046" t="s">
        <v>116</v>
      </c>
      <c r="T3046" t="s">
        <v>31</v>
      </c>
      <c r="U3046" t="s">
        <v>22</v>
      </c>
      <c r="V3046" t="s">
        <v>29</v>
      </c>
      <c r="W3046">
        <v>0.35</v>
      </c>
    </row>
    <row r="3047" spans="1:23" x14ac:dyDescent="0.3">
      <c r="A3047" t="s">
        <v>981</v>
      </c>
      <c r="B3047" t="s">
        <v>1201</v>
      </c>
      <c r="D3047" s="1">
        <v>40161</v>
      </c>
      <c r="E3047" s="1">
        <v>40161</v>
      </c>
      <c r="F3047" s="1" t="str">
        <f t="shared" si="202"/>
        <v>December</v>
      </c>
      <c r="G3047" s="1" t="str">
        <f t="shared" si="203"/>
        <v>2009</v>
      </c>
      <c r="H3047" s="2">
        <f t="shared" si="204"/>
        <v>0</v>
      </c>
      <c r="I3047" s="2" t="str">
        <f t="shared" si="205"/>
        <v>FREE DELIVERY</v>
      </c>
      <c r="J3047" t="s">
        <v>52</v>
      </c>
      <c r="K3047">
        <v>40</v>
      </c>
      <c r="L3047">
        <v>2169.4899999999998</v>
      </c>
      <c r="M3047">
        <v>0.06</v>
      </c>
      <c r="N3047" t="s">
        <v>18</v>
      </c>
      <c r="O3047">
        <v>1043.43</v>
      </c>
      <c r="P3047">
        <v>55.48</v>
      </c>
      <c r="Q3047">
        <v>4.8499999999999996</v>
      </c>
      <c r="R3047" t="s">
        <v>208</v>
      </c>
      <c r="S3047" t="s">
        <v>116</v>
      </c>
      <c r="T3047" t="s">
        <v>27</v>
      </c>
      <c r="U3047" t="s">
        <v>22</v>
      </c>
      <c r="V3047" t="s">
        <v>43</v>
      </c>
      <c r="W3047">
        <v>0.37</v>
      </c>
    </row>
    <row r="3048" spans="1:23" x14ac:dyDescent="0.3">
      <c r="A3048" t="s">
        <v>1039</v>
      </c>
      <c r="B3048" t="s">
        <v>1406</v>
      </c>
      <c r="D3048" s="1">
        <v>41148</v>
      </c>
      <c r="E3048" s="1">
        <v>41149</v>
      </c>
      <c r="F3048" s="1" t="str">
        <f t="shared" si="202"/>
        <v>August</v>
      </c>
      <c r="G3048" s="1" t="str">
        <f t="shared" si="203"/>
        <v>2012</v>
      </c>
      <c r="H3048" s="2">
        <f t="shared" si="204"/>
        <v>1</v>
      </c>
      <c r="I3048" s="2" t="b">
        <f t="shared" si="205"/>
        <v>0</v>
      </c>
      <c r="J3048" t="s">
        <v>24</v>
      </c>
      <c r="K3048">
        <v>4</v>
      </c>
      <c r="L3048">
        <v>64.09</v>
      </c>
      <c r="M3048">
        <v>0.02</v>
      </c>
      <c r="N3048" t="s">
        <v>18</v>
      </c>
      <c r="O3048">
        <v>3.72</v>
      </c>
      <c r="P3048">
        <v>15.57</v>
      </c>
      <c r="Q3048">
        <v>1.39</v>
      </c>
      <c r="R3048" t="s">
        <v>208</v>
      </c>
      <c r="S3048" t="s">
        <v>116</v>
      </c>
      <c r="T3048" t="s">
        <v>21</v>
      </c>
      <c r="U3048" t="s">
        <v>22</v>
      </c>
      <c r="V3048" t="s">
        <v>51</v>
      </c>
      <c r="W3048">
        <v>0.38</v>
      </c>
    </row>
    <row r="3049" spans="1:23" x14ac:dyDescent="0.3">
      <c r="A3049" t="s">
        <v>1045</v>
      </c>
      <c r="B3049" t="s">
        <v>1397</v>
      </c>
      <c r="D3049" s="1">
        <v>39971</v>
      </c>
      <c r="E3049" s="1">
        <v>39973</v>
      </c>
      <c r="F3049" s="1" t="str">
        <f t="shared" si="202"/>
        <v>June</v>
      </c>
      <c r="G3049" s="1" t="str">
        <f t="shared" si="203"/>
        <v>2009</v>
      </c>
      <c r="H3049" s="2">
        <f t="shared" si="204"/>
        <v>2</v>
      </c>
      <c r="I3049" s="2" t="b">
        <f t="shared" si="205"/>
        <v>0</v>
      </c>
      <c r="J3049" t="s">
        <v>17</v>
      </c>
      <c r="K3049">
        <v>48</v>
      </c>
      <c r="L3049">
        <v>2208.31</v>
      </c>
      <c r="M3049">
        <v>0.04</v>
      </c>
      <c r="N3049" t="s">
        <v>18</v>
      </c>
      <c r="O3049">
        <v>569.08000000000004</v>
      </c>
      <c r="P3049">
        <v>45.98</v>
      </c>
      <c r="Q3049">
        <v>4.8</v>
      </c>
      <c r="R3049" t="s">
        <v>208</v>
      </c>
      <c r="S3049" t="s">
        <v>116</v>
      </c>
      <c r="T3049" t="s">
        <v>27</v>
      </c>
      <c r="U3049" t="s">
        <v>36</v>
      </c>
      <c r="V3049" t="s">
        <v>37</v>
      </c>
      <c r="W3049">
        <v>0.68</v>
      </c>
    </row>
    <row r="3050" spans="1:23" x14ac:dyDescent="0.3">
      <c r="A3050" t="s">
        <v>1352</v>
      </c>
      <c r="B3050" t="s">
        <v>1431</v>
      </c>
      <c r="D3050" s="1">
        <v>40531</v>
      </c>
      <c r="E3050" s="1">
        <v>40532</v>
      </c>
      <c r="F3050" s="1" t="str">
        <f t="shared" si="202"/>
        <v>December</v>
      </c>
      <c r="G3050" s="1" t="str">
        <f t="shared" si="203"/>
        <v>2010</v>
      </c>
      <c r="H3050" s="2">
        <f t="shared" si="204"/>
        <v>1</v>
      </c>
      <c r="I3050" s="2" t="b">
        <f t="shared" si="205"/>
        <v>0</v>
      </c>
      <c r="J3050" t="s">
        <v>44</v>
      </c>
      <c r="K3050">
        <v>22</v>
      </c>
      <c r="L3050">
        <v>1295.502</v>
      </c>
      <c r="M3050">
        <v>0.01</v>
      </c>
      <c r="N3050" t="s">
        <v>39</v>
      </c>
      <c r="O3050">
        <v>224.86</v>
      </c>
      <c r="P3050">
        <v>65.989999999999995</v>
      </c>
      <c r="Q3050">
        <v>3.99</v>
      </c>
      <c r="R3050" t="s">
        <v>208</v>
      </c>
      <c r="S3050" t="s">
        <v>116</v>
      </c>
      <c r="T3050" t="s">
        <v>27</v>
      </c>
      <c r="U3050" t="s">
        <v>32</v>
      </c>
      <c r="V3050" t="s">
        <v>33</v>
      </c>
      <c r="W3050">
        <v>0.59</v>
      </c>
    </row>
    <row r="3051" spans="1:23" x14ac:dyDescent="0.3">
      <c r="A3051" t="s">
        <v>1140</v>
      </c>
      <c r="B3051" t="s">
        <v>1454</v>
      </c>
      <c r="D3051" s="1">
        <v>40384</v>
      </c>
      <c r="E3051" s="1">
        <v>40387</v>
      </c>
      <c r="F3051" s="1" t="str">
        <f t="shared" si="202"/>
        <v>July</v>
      </c>
      <c r="G3051" s="1" t="str">
        <f t="shared" si="203"/>
        <v>2010</v>
      </c>
      <c r="H3051" s="2">
        <f t="shared" si="204"/>
        <v>3</v>
      </c>
      <c r="I3051" s="2" t="b">
        <f t="shared" si="205"/>
        <v>0</v>
      </c>
      <c r="J3051" t="s">
        <v>24</v>
      </c>
      <c r="K3051">
        <v>20</v>
      </c>
      <c r="L3051">
        <v>873.82</v>
      </c>
      <c r="M3051">
        <v>0.1</v>
      </c>
      <c r="N3051" t="s">
        <v>18</v>
      </c>
      <c r="O3051">
        <v>244.45</v>
      </c>
      <c r="P3051">
        <v>45.98</v>
      </c>
      <c r="Q3051">
        <v>4.8</v>
      </c>
      <c r="R3051" t="s">
        <v>208</v>
      </c>
      <c r="S3051" t="s">
        <v>116</v>
      </c>
      <c r="T3051" t="s">
        <v>21</v>
      </c>
      <c r="U3051" t="s">
        <v>36</v>
      </c>
      <c r="V3051" t="s">
        <v>37</v>
      </c>
      <c r="W3051">
        <v>0.68</v>
      </c>
    </row>
    <row r="3052" spans="1:23" x14ac:dyDescent="0.3">
      <c r="A3052" t="s">
        <v>1057</v>
      </c>
      <c r="B3052" t="s">
        <v>1483</v>
      </c>
      <c r="D3052" s="1">
        <v>39820</v>
      </c>
      <c r="E3052" s="1">
        <v>39825</v>
      </c>
      <c r="F3052" s="1" t="str">
        <f t="shared" si="202"/>
        <v>January</v>
      </c>
      <c r="G3052" s="1" t="str">
        <f t="shared" si="203"/>
        <v>2009</v>
      </c>
      <c r="H3052" s="2">
        <f t="shared" si="204"/>
        <v>5</v>
      </c>
      <c r="I3052" s="2" t="b">
        <f t="shared" si="205"/>
        <v>0</v>
      </c>
      <c r="J3052" t="s">
        <v>17</v>
      </c>
      <c r="K3052">
        <v>6</v>
      </c>
      <c r="L3052">
        <v>11.57</v>
      </c>
      <c r="M3052">
        <v>0.01</v>
      </c>
      <c r="N3052" t="s">
        <v>18</v>
      </c>
      <c r="O3052">
        <v>-2.06</v>
      </c>
      <c r="P3052">
        <v>1.76</v>
      </c>
      <c r="Q3052">
        <v>0.7</v>
      </c>
      <c r="R3052" t="s">
        <v>208</v>
      </c>
      <c r="S3052" t="s">
        <v>116</v>
      </c>
      <c r="T3052" t="s">
        <v>31</v>
      </c>
      <c r="U3052" t="s">
        <v>22</v>
      </c>
      <c r="V3052" t="s">
        <v>60</v>
      </c>
      <c r="W3052">
        <v>0.56000000000000005</v>
      </c>
    </row>
    <row r="3053" spans="1:23" x14ac:dyDescent="0.3">
      <c r="A3053" t="s">
        <v>996</v>
      </c>
      <c r="B3053" t="s">
        <v>1415</v>
      </c>
      <c r="D3053" s="1">
        <v>40310</v>
      </c>
      <c r="E3053" s="1">
        <v>40317</v>
      </c>
      <c r="F3053" s="1" t="str">
        <f t="shared" si="202"/>
        <v>May</v>
      </c>
      <c r="G3053" s="1" t="str">
        <f t="shared" si="203"/>
        <v>2010</v>
      </c>
      <c r="H3053" s="2">
        <f t="shared" si="204"/>
        <v>7</v>
      </c>
      <c r="I3053" s="2" t="b">
        <f t="shared" si="205"/>
        <v>0</v>
      </c>
      <c r="J3053" t="s">
        <v>17</v>
      </c>
      <c r="K3053">
        <v>36</v>
      </c>
      <c r="L3053">
        <v>1449.45</v>
      </c>
      <c r="M3053">
        <v>0.04</v>
      </c>
      <c r="N3053" t="s">
        <v>18</v>
      </c>
      <c r="O3053">
        <v>620.07000000000005</v>
      </c>
      <c r="P3053">
        <v>41.94</v>
      </c>
      <c r="Q3053">
        <v>2.99</v>
      </c>
      <c r="R3053" t="s">
        <v>208</v>
      </c>
      <c r="S3053" t="s">
        <v>116</v>
      </c>
      <c r="T3053" t="s">
        <v>21</v>
      </c>
      <c r="U3053" t="s">
        <v>22</v>
      </c>
      <c r="V3053" t="s">
        <v>29</v>
      </c>
      <c r="W3053">
        <v>0.35</v>
      </c>
    </row>
    <row r="3054" spans="1:23" x14ac:dyDescent="0.3">
      <c r="A3054" t="s">
        <v>1477</v>
      </c>
      <c r="B3054" t="s">
        <v>1478</v>
      </c>
      <c r="D3054" s="1">
        <v>40127</v>
      </c>
      <c r="E3054" s="1">
        <v>40132</v>
      </c>
      <c r="F3054" s="1" t="str">
        <f t="shared" si="202"/>
        <v>November</v>
      </c>
      <c r="G3054" s="1" t="str">
        <f t="shared" si="203"/>
        <v>2009</v>
      </c>
      <c r="H3054" s="2">
        <f t="shared" si="204"/>
        <v>5</v>
      </c>
      <c r="I3054" s="2" t="b">
        <f t="shared" si="205"/>
        <v>0</v>
      </c>
      <c r="J3054" t="s">
        <v>17</v>
      </c>
      <c r="K3054">
        <v>10</v>
      </c>
      <c r="L3054">
        <v>80.92</v>
      </c>
      <c r="M3054">
        <v>0.09</v>
      </c>
      <c r="N3054" t="s">
        <v>18</v>
      </c>
      <c r="O3054">
        <v>-20.16</v>
      </c>
      <c r="P3054">
        <v>7.64</v>
      </c>
      <c r="Q3054">
        <v>5.83</v>
      </c>
      <c r="R3054" t="s">
        <v>208</v>
      </c>
      <c r="S3054" t="s">
        <v>116</v>
      </c>
      <c r="T3054" t="s">
        <v>21</v>
      </c>
      <c r="U3054" t="s">
        <v>22</v>
      </c>
      <c r="V3054" t="s">
        <v>43</v>
      </c>
      <c r="W3054">
        <v>0.36</v>
      </c>
    </row>
    <row r="3055" spans="1:23" x14ac:dyDescent="0.3">
      <c r="A3055" t="s">
        <v>921</v>
      </c>
      <c r="B3055" t="s">
        <v>922</v>
      </c>
      <c r="D3055" s="1">
        <v>40047</v>
      </c>
      <c r="E3055" s="1">
        <v>40047</v>
      </c>
      <c r="F3055" s="1" t="str">
        <f t="shared" si="202"/>
        <v>August</v>
      </c>
      <c r="G3055" s="1" t="str">
        <f t="shared" si="203"/>
        <v>2009</v>
      </c>
      <c r="H3055" s="2">
        <f t="shared" si="204"/>
        <v>0</v>
      </c>
      <c r="I3055" s="2" t="str">
        <f t="shared" si="205"/>
        <v>FREE DELIVERY</v>
      </c>
      <c r="J3055" t="s">
        <v>52</v>
      </c>
      <c r="K3055">
        <v>50</v>
      </c>
      <c r="L3055">
        <v>7817.45</v>
      </c>
      <c r="M3055">
        <v>0.03</v>
      </c>
      <c r="N3055" t="s">
        <v>25</v>
      </c>
      <c r="O3055">
        <v>-1303.5999999999999</v>
      </c>
      <c r="P3055">
        <v>150.88999999999999</v>
      </c>
      <c r="Q3055">
        <v>60.2</v>
      </c>
      <c r="R3055" t="s">
        <v>208</v>
      </c>
      <c r="S3055" t="s">
        <v>116</v>
      </c>
      <c r="T3055" t="s">
        <v>27</v>
      </c>
      <c r="U3055" t="s">
        <v>36</v>
      </c>
      <c r="V3055" t="s">
        <v>67</v>
      </c>
      <c r="W3055">
        <v>0.77</v>
      </c>
    </row>
    <row r="3056" spans="1:23" x14ac:dyDescent="0.3">
      <c r="A3056" t="s">
        <v>1045</v>
      </c>
      <c r="B3056" t="s">
        <v>1397</v>
      </c>
      <c r="D3056" s="1">
        <v>40467</v>
      </c>
      <c r="E3056" s="1">
        <v>40469</v>
      </c>
      <c r="F3056" s="1" t="str">
        <f t="shared" si="202"/>
        <v>October</v>
      </c>
      <c r="G3056" s="1" t="str">
        <f t="shared" si="203"/>
        <v>2010</v>
      </c>
      <c r="H3056" s="2">
        <f t="shared" si="204"/>
        <v>2</v>
      </c>
      <c r="I3056" s="2" t="b">
        <f t="shared" si="205"/>
        <v>0</v>
      </c>
      <c r="J3056" t="s">
        <v>44</v>
      </c>
      <c r="K3056">
        <v>4</v>
      </c>
      <c r="L3056">
        <v>63.93</v>
      </c>
      <c r="M3056">
        <v>0.03</v>
      </c>
      <c r="N3056" t="s">
        <v>39</v>
      </c>
      <c r="O3056">
        <v>40.630000000000003</v>
      </c>
      <c r="P3056">
        <v>9.77</v>
      </c>
      <c r="Q3056">
        <v>6.02</v>
      </c>
      <c r="R3056" t="s">
        <v>208</v>
      </c>
      <c r="S3056" t="s">
        <v>116</v>
      </c>
      <c r="T3056" t="s">
        <v>27</v>
      </c>
      <c r="U3056" t="s">
        <v>36</v>
      </c>
      <c r="V3056" t="s">
        <v>37</v>
      </c>
      <c r="W3056">
        <v>0.48</v>
      </c>
    </row>
    <row r="3057" spans="1:23" x14ac:dyDescent="0.3">
      <c r="A3057" t="s">
        <v>955</v>
      </c>
      <c r="B3057" t="s">
        <v>1297</v>
      </c>
      <c r="D3057" s="1">
        <v>40623</v>
      </c>
      <c r="E3057" s="1">
        <v>40625</v>
      </c>
      <c r="F3057" s="1" t="str">
        <f t="shared" si="202"/>
        <v>March</v>
      </c>
      <c r="G3057" s="1" t="str">
        <f t="shared" si="203"/>
        <v>2011</v>
      </c>
      <c r="H3057" s="2">
        <f t="shared" si="204"/>
        <v>2</v>
      </c>
      <c r="I3057" s="2" t="b">
        <f t="shared" si="205"/>
        <v>0</v>
      </c>
      <c r="J3057" t="s">
        <v>52</v>
      </c>
      <c r="K3057">
        <v>46</v>
      </c>
      <c r="L3057">
        <v>110.96</v>
      </c>
      <c r="M3057">
        <v>0.08</v>
      </c>
      <c r="N3057" t="s">
        <v>18</v>
      </c>
      <c r="O3057">
        <v>35.92</v>
      </c>
      <c r="P3057">
        <v>2.61</v>
      </c>
      <c r="Q3057">
        <v>0.5</v>
      </c>
      <c r="R3057" t="s">
        <v>208</v>
      </c>
      <c r="S3057" t="s">
        <v>116</v>
      </c>
      <c r="T3057" t="s">
        <v>21</v>
      </c>
      <c r="U3057" t="s">
        <v>22</v>
      </c>
      <c r="V3057" t="s">
        <v>57</v>
      </c>
      <c r="W3057">
        <v>0.39</v>
      </c>
    </row>
    <row r="3058" spans="1:23" x14ac:dyDescent="0.3">
      <c r="A3058" t="s">
        <v>900</v>
      </c>
      <c r="B3058" t="s">
        <v>1396</v>
      </c>
      <c r="D3058" s="1">
        <v>41221</v>
      </c>
      <c r="E3058" s="1">
        <v>41222</v>
      </c>
      <c r="F3058" s="1" t="str">
        <f t="shared" si="202"/>
        <v>November</v>
      </c>
      <c r="G3058" s="1" t="str">
        <f t="shared" si="203"/>
        <v>2012</v>
      </c>
      <c r="H3058" s="2">
        <f t="shared" si="204"/>
        <v>1</v>
      </c>
      <c r="I3058" s="2" t="b">
        <f t="shared" si="205"/>
        <v>0</v>
      </c>
      <c r="J3058" t="s">
        <v>34</v>
      </c>
      <c r="K3058">
        <v>18</v>
      </c>
      <c r="L3058">
        <v>2130.8200000000002</v>
      </c>
      <c r="M3058">
        <v>0.05</v>
      </c>
      <c r="N3058" t="s">
        <v>18</v>
      </c>
      <c r="O3058">
        <v>818.92</v>
      </c>
      <c r="P3058">
        <v>120.98</v>
      </c>
      <c r="Q3058">
        <v>9.07</v>
      </c>
      <c r="R3058" t="s">
        <v>208</v>
      </c>
      <c r="S3058" t="s">
        <v>116</v>
      </c>
      <c r="T3058" t="s">
        <v>27</v>
      </c>
      <c r="U3058" t="s">
        <v>22</v>
      </c>
      <c r="V3058" t="s">
        <v>29</v>
      </c>
      <c r="W3058">
        <v>0.35</v>
      </c>
    </row>
    <row r="3059" spans="1:23" x14ac:dyDescent="0.3">
      <c r="A3059" t="s">
        <v>1412</v>
      </c>
      <c r="B3059" t="s">
        <v>1413</v>
      </c>
      <c r="D3059" s="1">
        <v>40778</v>
      </c>
      <c r="E3059" s="1">
        <v>40787</v>
      </c>
      <c r="F3059" s="1" t="str">
        <f t="shared" si="202"/>
        <v>September</v>
      </c>
      <c r="G3059" s="1" t="str">
        <f t="shared" si="203"/>
        <v>2011</v>
      </c>
      <c r="H3059" s="2">
        <f t="shared" si="204"/>
        <v>9</v>
      </c>
      <c r="I3059" s="2" t="b">
        <f t="shared" si="205"/>
        <v>0</v>
      </c>
      <c r="J3059" t="s">
        <v>17</v>
      </c>
      <c r="K3059">
        <v>43</v>
      </c>
      <c r="L3059">
        <v>720.61300000000006</v>
      </c>
      <c r="M3059">
        <v>7.0000000000000007E-2</v>
      </c>
      <c r="N3059" t="s">
        <v>18</v>
      </c>
      <c r="O3059">
        <v>329.68</v>
      </c>
      <c r="P3059">
        <v>20.99</v>
      </c>
      <c r="Q3059">
        <v>0.99</v>
      </c>
      <c r="R3059" t="s">
        <v>208</v>
      </c>
      <c r="S3059" t="s">
        <v>116</v>
      </c>
      <c r="T3059" t="s">
        <v>31</v>
      </c>
      <c r="U3059" t="s">
        <v>32</v>
      </c>
      <c r="V3059" t="s">
        <v>33</v>
      </c>
      <c r="W3059">
        <v>0.37</v>
      </c>
    </row>
    <row r="3060" spans="1:23" x14ac:dyDescent="0.3">
      <c r="A3060" t="s">
        <v>1022</v>
      </c>
      <c r="B3060" t="s">
        <v>1436</v>
      </c>
      <c r="D3060" s="1">
        <v>41153</v>
      </c>
      <c r="E3060" s="1">
        <v>41156</v>
      </c>
      <c r="F3060" s="1" t="str">
        <f t="shared" si="202"/>
        <v>September</v>
      </c>
      <c r="G3060" s="1" t="str">
        <f t="shared" si="203"/>
        <v>2012</v>
      </c>
      <c r="H3060" s="2">
        <f t="shared" si="204"/>
        <v>3</v>
      </c>
      <c r="I3060" s="2" t="b">
        <f t="shared" si="205"/>
        <v>0</v>
      </c>
      <c r="J3060" t="s">
        <v>44</v>
      </c>
      <c r="K3060">
        <v>16</v>
      </c>
      <c r="L3060">
        <v>3075.752</v>
      </c>
      <c r="M3060">
        <v>0.04</v>
      </c>
      <c r="N3060" t="s">
        <v>25</v>
      </c>
      <c r="O3060">
        <v>-572.69000000000005</v>
      </c>
      <c r="P3060">
        <v>236.97</v>
      </c>
      <c r="Q3060">
        <v>59.24</v>
      </c>
      <c r="R3060" t="s">
        <v>208</v>
      </c>
      <c r="S3060" t="s">
        <v>116</v>
      </c>
      <c r="T3060" t="s">
        <v>42</v>
      </c>
      <c r="U3060" t="s">
        <v>36</v>
      </c>
      <c r="V3060" t="s">
        <v>55</v>
      </c>
      <c r="W3060">
        <v>0.61</v>
      </c>
    </row>
    <row r="3061" spans="1:23" x14ac:dyDescent="0.3">
      <c r="A3061" t="s">
        <v>1039</v>
      </c>
      <c r="B3061" t="s">
        <v>1406</v>
      </c>
      <c r="D3061" s="1">
        <v>41186</v>
      </c>
      <c r="E3061" s="1">
        <v>41186</v>
      </c>
      <c r="F3061" s="1" t="str">
        <f t="shared" si="202"/>
        <v>October</v>
      </c>
      <c r="G3061" s="1" t="str">
        <f t="shared" si="203"/>
        <v>2012</v>
      </c>
      <c r="H3061" s="2">
        <f t="shared" si="204"/>
        <v>0</v>
      </c>
      <c r="I3061" s="2" t="str">
        <f t="shared" si="205"/>
        <v>FREE DELIVERY</v>
      </c>
      <c r="J3061" t="s">
        <v>34</v>
      </c>
      <c r="K3061">
        <v>18</v>
      </c>
      <c r="L3061">
        <v>85.03</v>
      </c>
      <c r="M3061">
        <v>0.05</v>
      </c>
      <c r="N3061" t="s">
        <v>18</v>
      </c>
      <c r="O3061">
        <v>-75.31</v>
      </c>
      <c r="P3061">
        <v>4.28</v>
      </c>
      <c r="Q3061">
        <v>6.72</v>
      </c>
      <c r="R3061" t="s">
        <v>208</v>
      </c>
      <c r="S3061" t="s">
        <v>116</v>
      </c>
      <c r="T3061" t="s">
        <v>21</v>
      </c>
      <c r="U3061" t="s">
        <v>22</v>
      </c>
      <c r="V3061" t="s">
        <v>43</v>
      </c>
      <c r="W3061">
        <v>0.4</v>
      </c>
    </row>
    <row r="3062" spans="1:23" x14ac:dyDescent="0.3">
      <c r="A3062" t="s">
        <v>1168</v>
      </c>
      <c r="B3062" t="s">
        <v>1464</v>
      </c>
      <c r="D3062" s="1">
        <v>40776</v>
      </c>
      <c r="E3062" s="1">
        <v>40777</v>
      </c>
      <c r="F3062" s="1" t="str">
        <f t="shared" si="202"/>
        <v>August</v>
      </c>
      <c r="G3062" s="1" t="str">
        <f t="shared" si="203"/>
        <v>2011</v>
      </c>
      <c r="H3062" s="2">
        <f t="shared" si="204"/>
        <v>1</v>
      </c>
      <c r="I3062" s="2" t="b">
        <f t="shared" si="205"/>
        <v>0</v>
      </c>
      <c r="J3062" t="s">
        <v>44</v>
      </c>
      <c r="K3062">
        <v>26</v>
      </c>
      <c r="L3062">
        <v>164.1</v>
      </c>
      <c r="M3062">
        <v>0.03</v>
      </c>
      <c r="N3062" t="s">
        <v>39</v>
      </c>
      <c r="O3062">
        <v>-41.22</v>
      </c>
      <c r="P3062">
        <v>5.74</v>
      </c>
      <c r="Q3062">
        <v>5.01</v>
      </c>
      <c r="R3062" t="s">
        <v>208</v>
      </c>
      <c r="S3062" t="s">
        <v>116</v>
      </c>
      <c r="T3062" t="s">
        <v>21</v>
      </c>
      <c r="U3062" t="s">
        <v>22</v>
      </c>
      <c r="V3062" t="s">
        <v>29</v>
      </c>
      <c r="W3062">
        <v>0.39</v>
      </c>
    </row>
    <row r="3063" spans="1:23" x14ac:dyDescent="0.3">
      <c r="A3063" t="s">
        <v>1168</v>
      </c>
      <c r="B3063" t="s">
        <v>1464</v>
      </c>
      <c r="D3063" s="1">
        <v>40776</v>
      </c>
      <c r="E3063" s="1">
        <v>40778</v>
      </c>
      <c r="F3063" s="1" t="str">
        <f t="shared" si="202"/>
        <v>August</v>
      </c>
      <c r="G3063" s="1" t="str">
        <f t="shared" si="203"/>
        <v>2011</v>
      </c>
      <c r="H3063" s="2">
        <f t="shared" si="204"/>
        <v>2</v>
      </c>
      <c r="I3063" s="2" t="b">
        <f t="shared" si="205"/>
        <v>0</v>
      </c>
      <c r="J3063" t="s">
        <v>44</v>
      </c>
      <c r="K3063">
        <v>23</v>
      </c>
      <c r="L3063">
        <v>1316.87</v>
      </c>
      <c r="M3063">
        <v>0.02</v>
      </c>
      <c r="N3063" t="s">
        <v>39</v>
      </c>
      <c r="O3063">
        <v>204.7</v>
      </c>
      <c r="P3063">
        <v>53.98</v>
      </c>
      <c r="Q3063">
        <v>5.5</v>
      </c>
      <c r="R3063" t="s">
        <v>208</v>
      </c>
      <c r="S3063" t="s">
        <v>116</v>
      </c>
      <c r="T3063" t="s">
        <v>21</v>
      </c>
      <c r="U3063" t="s">
        <v>32</v>
      </c>
      <c r="V3063" t="s">
        <v>48</v>
      </c>
      <c r="W3063">
        <v>0.62</v>
      </c>
    </row>
    <row r="3064" spans="1:23" x14ac:dyDescent="0.3">
      <c r="A3064" t="s">
        <v>1386</v>
      </c>
      <c r="B3064" t="s">
        <v>1387</v>
      </c>
      <c r="D3064" s="1">
        <v>40350</v>
      </c>
      <c r="E3064" s="1">
        <v>40351</v>
      </c>
      <c r="F3064" s="1" t="str">
        <f t="shared" si="202"/>
        <v>June</v>
      </c>
      <c r="G3064" s="1" t="str">
        <f t="shared" si="203"/>
        <v>2010</v>
      </c>
      <c r="H3064" s="2">
        <f t="shared" si="204"/>
        <v>1</v>
      </c>
      <c r="I3064" s="2" t="b">
        <f t="shared" si="205"/>
        <v>0</v>
      </c>
      <c r="J3064" t="s">
        <v>24</v>
      </c>
      <c r="K3064">
        <v>11</v>
      </c>
      <c r="L3064">
        <v>38.24</v>
      </c>
      <c r="M3064">
        <v>0.02</v>
      </c>
      <c r="N3064" t="s">
        <v>18</v>
      </c>
      <c r="O3064">
        <v>-37.549999999999997</v>
      </c>
      <c r="P3064">
        <v>2.88</v>
      </c>
      <c r="Q3064">
        <v>5.33</v>
      </c>
      <c r="R3064" t="s">
        <v>208</v>
      </c>
      <c r="S3064" t="s">
        <v>116</v>
      </c>
      <c r="T3064" t="s">
        <v>21</v>
      </c>
      <c r="U3064" t="s">
        <v>22</v>
      </c>
      <c r="V3064" t="s">
        <v>57</v>
      </c>
      <c r="W3064">
        <v>0.36</v>
      </c>
    </row>
    <row r="3065" spans="1:23" x14ac:dyDescent="0.3">
      <c r="A3065" t="s">
        <v>1231</v>
      </c>
      <c r="B3065" t="s">
        <v>1347</v>
      </c>
      <c r="D3065" s="1">
        <v>40935</v>
      </c>
      <c r="E3065" s="1">
        <v>40937</v>
      </c>
      <c r="F3065" s="1" t="str">
        <f t="shared" si="202"/>
        <v>January</v>
      </c>
      <c r="G3065" s="1" t="str">
        <f t="shared" si="203"/>
        <v>2012</v>
      </c>
      <c r="H3065" s="2">
        <f t="shared" si="204"/>
        <v>2</v>
      </c>
      <c r="I3065" s="2" t="b">
        <f t="shared" si="205"/>
        <v>0</v>
      </c>
      <c r="J3065" t="s">
        <v>44</v>
      </c>
      <c r="K3065">
        <v>27</v>
      </c>
      <c r="L3065">
        <v>80.33</v>
      </c>
      <c r="M3065">
        <v>0.01</v>
      </c>
      <c r="N3065" t="s">
        <v>18</v>
      </c>
      <c r="O3065">
        <v>2.4900000000000002</v>
      </c>
      <c r="P3065">
        <v>2.94</v>
      </c>
      <c r="Q3065">
        <v>0.96</v>
      </c>
      <c r="R3065" t="s">
        <v>208</v>
      </c>
      <c r="S3065" t="s">
        <v>116</v>
      </c>
      <c r="T3065" t="s">
        <v>31</v>
      </c>
      <c r="U3065" t="s">
        <v>22</v>
      </c>
      <c r="V3065" t="s">
        <v>60</v>
      </c>
      <c r="W3065">
        <v>0.57999999999999996</v>
      </c>
    </row>
    <row r="3066" spans="1:23" x14ac:dyDescent="0.3">
      <c r="A3066" t="s">
        <v>1175</v>
      </c>
      <c r="B3066" t="s">
        <v>1484</v>
      </c>
      <c r="D3066" s="1">
        <v>40057</v>
      </c>
      <c r="E3066" s="1">
        <v>40058</v>
      </c>
      <c r="F3066" s="1" t="str">
        <f t="shared" si="202"/>
        <v>September</v>
      </c>
      <c r="G3066" s="1" t="str">
        <f t="shared" si="203"/>
        <v>2009</v>
      </c>
      <c r="H3066" s="2">
        <f t="shared" si="204"/>
        <v>1</v>
      </c>
      <c r="I3066" s="2" t="b">
        <f t="shared" si="205"/>
        <v>0</v>
      </c>
      <c r="J3066" t="s">
        <v>52</v>
      </c>
      <c r="K3066">
        <v>43</v>
      </c>
      <c r="L3066">
        <v>3832.24</v>
      </c>
      <c r="M3066">
        <v>0.09</v>
      </c>
      <c r="N3066" t="s">
        <v>39</v>
      </c>
      <c r="O3066">
        <v>-1570.32</v>
      </c>
      <c r="P3066">
        <v>90.98</v>
      </c>
      <c r="Q3066">
        <v>56.2</v>
      </c>
      <c r="R3066" t="s">
        <v>208</v>
      </c>
      <c r="S3066" t="s">
        <v>116</v>
      </c>
      <c r="T3066" t="s">
        <v>42</v>
      </c>
      <c r="U3066" t="s">
        <v>36</v>
      </c>
      <c r="V3066" t="s">
        <v>37</v>
      </c>
      <c r="W3066">
        <v>0.74</v>
      </c>
    </row>
    <row r="3067" spans="1:23" x14ac:dyDescent="0.3">
      <c r="A3067" t="s">
        <v>992</v>
      </c>
      <c r="B3067" t="s">
        <v>1098</v>
      </c>
      <c r="D3067" s="1">
        <v>40517</v>
      </c>
      <c r="E3067" s="1">
        <v>40519</v>
      </c>
      <c r="F3067" s="1" t="str">
        <f t="shared" si="202"/>
        <v>December</v>
      </c>
      <c r="G3067" s="1" t="str">
        <f t="shared" si="203"/>
        <v>2010</v>
      </c>
      <c r="H3067" s="2">
        <f t="shared" si="204"/>
        <v>2</v>
      </c>
      <c r="I3067" s="2" t="b">
        <f t="shared" si="205"/>
        <v>0</v>
      </c>
      <c r="J3067" t="s">
        <v>17</v>
      </c>
      <c r="K3067">
        <v>48</v>
      </c>
      <c r="L3067">
        <v>9708.64</v>
      </c>
      <c r="M3067">
        <v>0.1</v>
      </c>
      <c r="N3067" t="s">
        <v>25</v>
      </c>
      <c r="O3067">
        <v>-528.65</v>
      </c>
      <c r="P3067">
        <v>218.75</v>
      </c>
      <c r="Q3067">
        <v>69.64</v>
      </c>
      <c r="R3067" t="s">
        <v>208</v>
      </c>
      <c r="S3067" t="s">
        <v>116</v>
      </c>
      <c r="T3067" t="s">
        <v>31</v>
      </c>
      <c r="U3067" t="s">
        <v>36</v>
      </c>
      <c r="V3067" t="s">
        <v>55</v>
      </c>
      <c r="W3067">
        <v>0.77</v>
      </c>
    </row>
    <row r="3068" spans="1:23" x14ac:dyDescent="0.3">
      <c r="A3068" t="s">
        <v>985</v>
      </c>
      <c r="B3068" t="s">
        <v>1347</v>
      </c>
      <c r="D3068" s="1">
        <v>40841</v>
      </c>
      <c r="E3068" s="1">
        <v>40843</v>
      </c>
      <c r="F3068" s="1" t="str">
        <f t="shared" si="202"/>
        <v>October</v>
      </c>
      <c r="G3068" s="1" t="str">
        <f t="shared" si="203"/>
        <v>2011</v>
      </c>
      <c r="H3068" s="2">
        <f t="shared" si="204"/>
        <v>2</v>
      </c>
      <c r="I3068" s="2" t="b">
        <f t="shared" si="205"/>
        <v>0</v>
      </c>
      <c r="J3068" t="s">
        <v>44</v>
      </c>
      <c r="K3068">
        <v>40</v>
      </c>
      <c r="L3068">
        <v>6618.4570000000003</v>
      </c>
      <c r="M3068">
        <v>0.1</v>
      </c>
      <c r="N3068" t="s">
        <v>18</v>
      </c>
      <c r="O3068">
        <v>1489.96</v>
      </c>
      <c r="P3068">
        <v>205.99</v>
      </c>
      <c r="Q3068">
        <v>5.99</v>
      </c>
      <c r="R3068" t="s">
        <v>208</v>
      </c>
      <c r="S3068" t="s">
        <v>116</v>
      </c>
      <c r="T3068" t="s">
        <v>42</v>
      </c>
      <c r="U3068" t="s">
        <v>32</v>
      </c>
      <c r="V3068" t="s">
        <v>33</v>
      </c>
      <c r="W3068">
        <v>0.59</v>
      </c>
    </row>
    <row r="3069" spans="1:23" x14ac:dyDescent="0.3">
      <c r="A3069" t="s">
        <v>973</v>
      </c>
      <c r="B3069" t="s">
        <v>1271</v>
      </c>
      <c r="D3069" s="1">
        <v>40240</v>
      </c>
      <c r="E3069" s="1">
        <v>40241</v>
      </c>
      <c r="F3069" s="1" t="str">
        <f t="shared" si="202"/>
        <v>March</v>
      </c>
      <c r="G3069" s="1" t="str">
        <f t="shared" si="203"/>
        <v>2010</v>
      </c>
      <c r="H3069" s="2">
        <f t="shared" si="204"/>
        <v>1</v>
      </c>
      <c r="I3069" s="2" t="b">
        <f t="shared" si="205"/>
        <v>0</v>
      </c>
      <c r="J3069" t="s">
        <v>44</v>
      </c>
      <c r="K3069">
        <v>15</v>
      </c>
      <c r="L3069">
        <v>803.26700000000005</v>
      </c>
      <c r="M3069">
        <v>0.06</v>
      </c>
      <c r="N3069" t="s">
        <v>18</v>
      </c>
      <c r="O3069">
        <v>-19.97</v>
      </c>
      <c r="P3069">
        <v>65.989999999999995</v>
      </c>
      <c r="Q3069">
        <v>5.26</v>
      </c>
      <c r="R3069" t="s">
        <v>208</v>
      </c>
      <c r="S3069" t="s">
        <v>116</v>
      </c>
      <c r="T3069" t="s">
        <v>42</v>
      </c>
      <c r="U3069" t="s">
        <v>32</v>
      </c>
      <c r="V3069" t="s">
        <v>33</v>
      </c>
      <c r="W3069">
        <v>0.56000000000000005</v>
      </c>
    </row>
    <row r="3070" spans="1:23" x14ac:dyDescent="0.3">
      <c r="A3070" t="s">
        <v>1086</v>
      </c>
      <c r="B3070" t="s">
        <v>1463</v>
      </c>
      <c r="D3070" s="1">
        <v>40605</v>
      </c>
      <c r="E3070" s="1">
        <v>40614</v>
      </c>
      <c r="F3070" s="1" t="str">
        <f t="shared" si="202"/>
        <v>March</v>
      </c>
      <c r="G3070" s="1" t="str">
        <f t="shared" si="203"/>
        <v>2011</v>
      </c>
      <c r="H3070" s="2">
        <f t="shared" si="204"/>
        <v>9</v>
      </c>
      <c r="I3070" s="2" t="b">
        <f t="shared" si="205"/>
        <v>0</v>
      </c>
      <c r="J3070" t="s">
        <v>17</v>
      </c>
      <c r="K3070">
        <v>1</v>
      </c>
      <c r="L3070">
        <v>22.74</v>
      </c>
      <c r="M3070">
        <v>0.03</v>
      </c>
      <c r="N3070" t="s">
        <v>39</v>
      </c>
      <c r="O3070">
        <v>-13.59</v>
      </c>
      <c r="P3070">
        <v>12.64</v>
      </c>
      <c r="Q3070">
        <v>4.9800000000000004</v>
      </c>
      <c r="R3070" t="s">
        <v>208</v>
      </c>
      <c r="S3070" t="s">
        <v>116</v>
      </c>
      <c r="T3070" t="s">
        <v>42</v>
      </c>
      <c r="U3070" t="s">
        <v>36</v>
      </c>
      <c r="V3070" t="s">
        <v>37</v>
      </c>
      <c r="W3070">
        <v>0.48</v>
      </c>
    </row>
    <row r="3071" spans="1:23" x14ac:dyDescent="0.3">
      <c r="A3071" t="s">
        <v>1452</v>
      </c>
      <c r="B3071" t="s">
        <v>1453</v>
      </c>
      <c r="D3071" s="1">
        <v>40595</v>
      </c>
      <c r="E3071" s="1">
        <v>40597</v>
      </c>
      <c r="F3071" s="1" t="str">
        <f t="shared" si="202"/>
        <v>February</v>
      </c>
      <c r="G3071" s="1" t="str">
        <f t="shared" si="203"/>
        <v>2011</v>
      </c>
      <c r="H3071" s="2">
        <f t="shared" si="204"/>
        <v>2</v>
      </c>
      <c r="I3071" s="2" t="b">
        <f t="shared" si="205"/>
        <v>0</v>
      </c>
      <c r="J3071" t="s">
        <v>52</v>
      </c>
      <c r="K3071">
        <v>19</v>
      </c>
      <c r="L3071">
        <v>1882.18</v>
      </c>
      <c r="M3071">
        <v>0.09</v>
      </c>
      <c r="N3071" t="s">
        <v>39</v>
      </c>
      <c r="O3071">
        <v>336.26</v>
      </c>
      <c r="P3071">
        <v>107.53</v>
      </c>
      <c r="Q3071">
        <v>5.81</v>
      </c>
      <c r="R3071" t="s">
        <v>208</v>
      </c>
      <c r="S3071" t="s">
        <v>116</v>
      </c>
      <c r="T3071" t="s">
        <v>31</v>
      </c>
      <c r="U3071" t="s">
        <v>36</v>
      </c>
      <c r="V3071" t="s">
        <v>37</v>
      </c>
      <c r="W3071">
        <v>0.65</v>
      </c>
    </row>
    <row r="3072" spans="1:23" x14ac:dyDescent="0.3">
      <c r="A3072" t="s">
        <v>1210</v>
      </c>
      <c r="B3072" t="s">
        <v>1467</v>
      </c>
      <c r="D3072" s="1">
        <v>40375</v>
      </c>
      <c r="E3072" s="1">
        <v>40380</v>
      </c>
      <c r="F3072" s="1" t="str">
        <f t="shared" si="202"/>
        <v>July</v>
      </c>
      <c r="G3072" s="1" t="str">
        <f t="shared" si="203"/>
        <v>2010</v>
      </c>
      <c r="H3072" s="2">
        <f t="shared" si="204"/>
        <v>5</v>
      </c>
      <c r="I3072" s="2" t="b">
        <f t="shared" si="205"/>
        <v>0</v>
      </c>
      <c r="J3072" t="s">
        <v>17</v>
      </c>
      <c r="K3072">
        <v>23</v>
      </c>
      <c r="L3072">
        <v>103.2</v>
      </c>
      <c r="M3072">
        <v>0.02</v>
      </c>
      <c r="N3072" t="s">
        <v>18</v>
      </c>
      <c r="O3072">
        <v>17.89</v>
      </c>
      <c r="P3072">
        <v>4.28</v>
      </c>
      <c r="Q3072">
        <v>0.94</v>
      </c>
      <c r="R3072" t="s">
        <v>208</v>
      </c>
      <c r="S3072" t="s">
        <v>116</v>
      </c>
      <c r="T3072" t="s">
        <v>21</v>
      </c>
      <c r="U3072" t="s">
        <v>22</v>
      </c>
      <c r="V3072" t="s">
        <v>60</v>
      </c>
      <c r="W3072">
        <v>0.56000000000000005</v>
      </c>
    </row>
    <row r="3073" spans="1:23" x14ac:dyDescent="0.3">
      <c r="A3073" t="s">
        <v>1468</v>
      </c>
      <c r="B3073" t="s">
        <v>1250</v>
      </c>
      <c r="D3073" s="1">
        <v>40068</v>
      </c>
      <c r="E3073" s="1">
        <v>40068</v>
      </c>
      <c r="F3073" s="1" t="str">
        <f t="shared" si="202"/>
        <v>September</v>
      </c>
      <c r="G3073" s="1" t="str">
        <f t="shared" si="203"/>
        <v>2009</v>
      </c>
      <c r="H3073" s="2">
        <f t="shared" si="204"/>
        <v>0</v>
      </c>
      <c r="I3073" s="2" t="str">
        <f t="shared" si="205"/>
        <v>FREE DELIVERY</v>
      </c>
      <c r="J3073" t="s">
        <v>34</v>
      </c>
      <c r="K3073">
        <v>19</v>
      </c>
      <c r="L3073">
        <v>88.4</v>
      </c>
      <c r="M3073">
        <v>0.08</v>
      </c>
      <c r="N3073" t="s">
        <v>18</v>
      </c>
      <c r="O3073">
        <v>35.5</v>
      </c>
      <c r="P3073">
        <v>4.91</v>
      </c>
      <c r="Q3073">
        <v>0.5</v>
      </c>
      <c r="R3073" t="s">
        <v>208</v>
      </c>
      <c r="S3073" t="s">
        <v>116</v>
      </c>
      <c r="T3073" t="s">
        <v>27</v>
      </c>
      <c r="U3073" t="s">
        <v>22</v>
      </c>
      <c r="V3073" t="s">
        <v>57</v>
      </c>
      <c r="W3073">
        <v>0.36</v>
      </c>
    </row>
    <row r="3074" spans="1:23" x14ac:dyDescent="0.3">
      <c r="A3074" t="s">
        <v>1460</v>
      </c>
      <c r="B3074" t="s">
        <v>1471</v>
      </c>
      <c r="D3074" s="1">
        <v>40588</v>
      </c>
      <c r="E3074" s="1">
        <v>40589</v>
      </c>
      <c r="F3074" s="1" t="str">
        <f t="shared" si="202"/>
        <v>February</v>
      </c>
      <c r="G3074" s="1" t="str">
        <f t="shared" si="203"/>
        <v>2011</v>
      </c>
      <c r="H3074" s="2">
        <f t="shared" si="204"/>
        <v>1</v>
      </c>
      <c r="I3074" s="2" t="b">
        <f t="shared" si="205"/>
        <v>0</v>
      </c>
      <c r="J3074" t="s">
        <v>34</v>
      </c>
      <c r="K3074">
        <v>34</v>
      </c>
      <c r="L3074">
        <v>390.35</v>
      </c>
      <c r="M3074">
        <v>0.05</v>
      </c>
      <c r="N3074" t="s">
        <v>18</v>
      </c>
      <c r="O3074">
        <v>71.03</v>
      </c>
      <c r="P3074">
        <v>11.55</v>
      </c>
      <c r="Q3074">
        <v>2.36</v>
      </c>
      <c r="R3074" t="s">
        <v>208</v>
      </c>
      <c r="S3074" t="s">
        <v>116</v>
      </c>
      <c r="T3074" t="s">
        <v>21</v>
      </c>
      <c r="U3074" t="s">
        <v>22</v>
      </c>
      <c r="V3074" t="s">
        <v>60</v>
      </c>
      <c r="W3074">
        <v>0.55000000000000004</v>
      </c>
    </row>
    <row r="3075" spans="1:23" x14ac:dyDescent="0.3">
      <c r="A3075" t="s">
        <v>1080</v>
      </c>
      <c r="B3075" t="s">
        <v>1106</v>
      </c>
      <c r="D3075" s="1">
        <v>41177</v>
      </c>
      <c r="E3075" s="1">
        <v>41178</v>
      </c>
      <c r="F3075" s="1" t="str">
        <f t="shared" ref="F3075:F3138" si="206">TEXT(E3075,"mmmm")</f>
        <v>September</v>
      </c>
      <c r="G3075" s="1" t="str">
        <f t="shared" ref="G3075:G3138" si="207">TEXT(E3075,"yyyy")</f>
        <v>2012</v>
      </c>
      <c r="H3075" s="2">
        <f t="shared" ref="H3075:H3138" si="208">E3075-D3075</f>
        <v>1</v>
      </c>
      <c r="I3075" s="2" t="b">
        <f t="shared" ref="I3075:I3138" si="209">IF(H3075&lt;1,IF(AND(H3075&gt;0,H3075&lt;2),"ONE DAY", "FREE DELIVERY"))</f>
        <v>0</v>
      </c>
      <c r="J3075" t="s">
        <v>34</v>
      </c>
      <c r="K3075">
        <v>36</v>
      </c>
      <c r="L3075">
        <v>772.67</v>
      </c>
      <c r="M3075">
        <v>0</v>
      </c>
      <c r="N3075" t="s">
        <v>18</v>
      </c>
      <c r="O3075">
        <v>286.87</v>
      </c>
      <c r="P3075">
        <v>21.38</v>
      </c>
      <c r="Q3075">
        <v>2.99</v>
      </c>
      <c r="R3075" t="s">
        <v>208</v>
      </c>
      <c r="S3075" t="s">
        <v>116</v>
      </c>
      <c r="T3075" t="s">
        <v>31</v>
      </c>
      <c r="U3075" t="s">
        <v>22</v>
      </c>
      <c r="V3075" t="s">
        <v>29</v>
      </c>
      <c r="W3075">
        <v>0.37</v>
      </c>
    </row>
    <row r="3076" spans="1:23" x14ac:dyDescent="0.3">
      <c r="A3076" t="s">
        <v>1055</v>
      </c>
      <c r="B3076" t="s">
        <v>1342</v>
      </c>
      <c r="D3076" s="1">
        <v>40858</v>
      </c>
      <c r="E3076" s="1">
        <v>40860</v>
      </c>
      <c r="F3076" s="1" t="str">
        <f t="shared" si="206"/>
        <v>November</v>
      </c>
      <c r="G3076" s="1" t="str">
        <f t="shared" si="207"/>
        <v>2011</v>
      </c>
      <c r="H3076" s="2">
        <f t="shared" si="208"/>
        <v>2</v>
      </c>
      <c r="I3076" s="2" t="b">
        <f t="shared" si="209"/>
        <v>0</v>
      </c>
      <c r="J3076" t="s">
        <v>44</v>
      </c>
      <c r="K3076">
        <v>10</v>
      </c>
      <c r="L3076">
        <v>1875.18</v>
      </c>
      <c r="M3076">
        <v>0.01</v>
      </c>
      <c r="N3076" t="s">
        <v>25</v>
      </c>
      <c r="O3076">
        <v>-433.29</v>
      </c>
      <c r="P3076">
        <v>179.29</v>
      </c>
      <c r="Q3076">
        <v>29.21</v>
      </c>
      <c r="R3076" t="s">
        <v>208</v>
      </c>
      <c r="S3076" t="s">
        <v>116</v>
      </c>
      <c r="T3076" t="s">
        <v>27</v>
      </c>
      <c r="U3076" t="s">
        <v>36</v>
      </c>
      <c r="V3076" t="s">
        <v>55</v>
      </c>
      <c r="W3076">
        <v>0.74</v>
      </c>
    </row>
    <row r="3077" spans="1:23" x14ac:dyDescent="0.3">
      <c r="A3077" t="s">
        <v>906</v>
      </c>
      <c r="B3077" t="s">
        <v>1388</v>
      </c>
      <c r="D3077" s="1">
        <v>39988</v>
      </c>
      <c r="E3077" s="1">
        <v>39990</v>
      </c>
      <c r="F3077" s="1" t="str">
        <f t="shared" si="206"/>
        <v>June</v>
      </c>
      <c r="G3077" s="1" t="str">
        <f t="shared" si="207"/>
        <v>2009</v>
      </c>
      <c r="H3077" s="2">
        <f t="shared" si="208"/>
        <v>2</v>
      </c>
      <c r="I3077" s="2" t="b">
        <f t="shared" si="209"/>
        <v>0</v>
      </c>
      <c r="J3077" t="s">
        <v>44</v>
      </c>
      <c r="K3077">
        <v>42</v>
      </c>
      <c r="L3077">
        <v>375.76</v>
      </c>
      <c r="M3077">
        <v>0</v>
      </c>
      <c r="N3077" t="s">
        <v>18</v>
      </c>
      <c r="O3077">
        <v>-241.63</v>
      </c>
      <c r="P3077">
        <v>8.3699999999999992</v>
      </c>
      <c r="Q3077">
        <v>10.16</v>
      </c>
      <c r="R3077" t="s">
        <v>208</v>
      </c>
      <c r="S3077" t="s">
        <v>116</v>
      </c>
      <c r="T3077" t="s">
        <v>31</v>
      </c>
      <c r="U3077" t="s">
        <v>36</v>
      </c>
      <c r="V3077" t="s">
        <v>37</v>
      </c>
      <c r="W3077">
        <v>0.59</v>
      </c>
    </row>
    <row r="3078" spans="1:23" x14ac:dyDescent="0.3">
      <c r="A3078" t="s">
        <v>1432</v>
      </c>
      <c r="B3078" t="s">
        <v>1433</v>
      </c>
      <c r="D3078" s="1">
        <v>40751</v>
      </c>
      <c r="E3078" s="1">
        <v>40752</v>
      </c>
      <c r="F3078" s="1" t="str">
        <f t="shared" si="206"/>
        <v>July</v>
      </c>
      <c r="G3078" s="1" t="str">
        <f t="shared" si="207"/>
        <v>2011</v>
      </c>
      <c r="H3078" s="2">
        <f t="shared" si="208"/>
        <v>1</v>
      </c>
      <c r="I3078" s="2" t="b">
        <f t="shared" si="209"/>
        <v>0</v>
      </c>
      <c r="J3078" t="s">
        <v>52</v>
      </c>
      <c r="K3078">
        <v>20</v>
      </c>
      <c r="L3078">
        <v>92.15</v>
      </c>
      <c r="M3078">
        <v>0.08</v>
      </c>
      <c r="N3078" t="s">
        <v>18</v>
      </c>
      <c r="O3078">
        <v>36.979999999999997</v>
      </c>
      <c r="P3078">
        <v>4.91</v>
      </c>
      <c r="Q3078">
        <v>0.5</v>
      </c>
      <c r="R3078" t="s">
        <v>208</v>
      </c>
      <c r="S3078" t="s">
        <v>116</v>
      </c>
      <c r="T3078" t="s">
        <v>31</v>
      </c>
      <c r="U3078" t="s">
        <v>22</v>
      </c>
      <c r="V3078" t="s">
        <v>57</v>
      </c>
      <c r="W3078">
        <v>0.36</v>
      </c>
    </row>
    <row r="3079" spans="1:23" x14ac:dyDescent="0.3">
      <c r="A3079" t="s">
        <v>1088</v>
      </c>
      <c r="B3079" t="s">
        <v>1430</v>
      </c>
      <c r="D3079" s="1">
        <v>40953</v>
      </c>
      <c r="E3079" s="1">
        <v>40954</v>
      </c>
      <c r="F3079" s="1" t="str">
        <f t="shared" si="206"/>
        <v>February</v>
      </c>
      <c r="G3079" s="1" t="str">
        <f t="shared" si="207"/>
        <v>2012</v>
      </c>
      <c r="H3079" s="2">
        <f t="shared" si="208"/>
        <v>1</v>
      </c>
      <c r="I3079" s="2" t="b">
        <f t="shared" si="209"/>
        <v>0</v>
      </c>
      <c r="J3079" t="s">
        <v>24</v>
      </c>
      <c r="K3079">
        <v>18</v>
      </c>
      <c r="L3079">
        <v>821.7885</v>
      </c>
      <c r="M3079">
        <v>0.06</v>
      </c>
      <c r="N3079" t="s">
        <v>39</v>
      </c>
      <c r="O3079">
        <v>-230.34</v>
      </c>
      <c r="P3079">
        <v>55.99</v>
      </c>
      <c r="Q3079">
        <v>5</v>
      </c>
      <c r="R3079" t="s">
        <v>208</v>
      </c>
      <c r="S3079" t="s">
        <v>116</v>
      </c>
      <c r="T3079" t="s">
        <v>27</v>
      </c>
      <c r="U3079" t="s">
        <v>32</v>
      </c>
      <c r="V3079" t="s">
        <v>33</v>
      </c>
      <c r="W3079">
        <v>0.8</v>
      </c>
    </row>
    <row r="3080" spans="1:23" x14ac:dyDescent="0.3">
      <c r="A3080" t="s">
        <v>1259</v>
      </c>
      <c r="B3080" t="s">
        <v>997</v>
      </c>
      <c r="D3080" s="1">
        <v>41246</v>
      </c>
      <c r="E3080" s="1">
        <v>41247</v>
      </c>
      <c r="F3080" s="1" t="str">
        <f t="shared" si="206"/>
        <v>December</v>
      </c>
      <c r="G3080" s="1" t="str">
        <f t="shared" si="207"/>
        <v>2012</v>
      </c>
      <c r="H3080" s="2">
        <f t="shared" si="208"/>
        <v>1</v>
      </c>
      <c r="I3080" s="2" t="b">
        <f t="shared" si="209"/>
        <v>0</v>
      </c>
      <c r="J3080" t="s">
        <v>52</v>
      </c>
      <c r="K3080">
        <v>13</v>
      </c>
      <c r="L3080">
        <v>95.68</v>
      </c>
      <c r="M3080">
        <v>7.0000000000000007E-2</v>
      </c>
      <c r="N3080" t="s">
        <v>39</v>
      </c>
      <c r="O3080">
        <v>-15.27</v>
      </c>
      <c r="P3080">
        <v>6.48</v>
      </c>
      <c r="Q3080">
        <v>5.14</v>
      </c>
      <c r="R3080" t="s">
        <v>208</v>
      </c>
      <c r="S3080" t="s">
        <v>116</v>
      </c>
      <c r="T3080" t="s">
        <v>27</v>
      </c>
      <c r="U3080" t="s">
        <v>22</v>
      </c>
      <c r="V3080" t="s">
        <v>43</v>
      </c>
      <c r="W3080">
        <v>0.37</v>
      </c>
    </row>
    <row r="3081" spans="1:23" x14ac:dyDescent="0.3">
      <c r="A3081" t="s">
        <v>1041</v>
      </c>
      <c r="B3081" t="s">
        <v>1075</v>
      </c>
      <c r="D3081" s="1">
        <v>40848</v>
      </c>
      <c r="E3081" s="1">
        <v>40849</v>
      </c>
      <c r="F3081" s="1" t="str">
        <f t="shared" si="206"/>
        <v>November</v>
      </c>
      <c r="G3081" s="1" t="str">
        <f t="shared" si="207"/>
        <v>2011</v>
      </c>
      <c r="H3081" s="2">
        <f t="shared" si="208"/>
        <v>1</v>
      </c>
      <c r="I3081" s="2" t="b">
        <f t="shared" si="209"/>
        <v>0</v>
      </c>
      <c r="J3081" t="s">
        <v>52</v>
      </c>
      <c r="K3081">
        <v>7</v>
      </c>
      <c r="L3081">
        <v>73.86</v>
      </c>
      <c r="M3081">
        <v>0.08</v>
      </c>
      <c r="N3081" t="s">
        <v>18</v>
      </c>
      <c r="O3081">
        <v>-52.49</v>
      </c>
      <c r="P3081">
        <v>9.7100000000000009</v>
      </c>
      <c r="Q3081">
        <v>9.4499999999999993</v>
      </c>
      <c r="R3081" t="s">
        <v>208</v>
      </c>
      <c r="S3081" t="s">
        <v>116</v>
      </c>
      <c r="T3081" t="s">
        <v>31</v>
      </c>
      <c r="U3081" t="s">
        <v>22</v>
      </c>
      <c r="V3081" t="s">
        <v>23</v>
      </c>
      <c r="W3081">
        <v>0.6</v>
      </c>
    </row>
    <row r="3082" spans="1:23" x14ac:dyDescent="0.3">
      <c r="A3082" t="s">
        <v>1432</v>
      </c>
      <c r="B3082" t="s">
        <v>1433</v>
      </c>
      <c r="D3082" s="1">
        <v>40690</v>
      </c>
      <c r="E3082" s="1">
        <v>40692</v>
      </c>
      <c r="F3082" s="1" t="str">
        <f t="shared" si="206"/>
        <v>May</v>
      </c>
      <c r="G3082" s="1" t="str">
        <f t="shared" si="207"/>
        <v>2011</v>
      </c>
      <c r="H3082" s="2">
        <f t="shared" si="208"/>
        <v>2</v>
      </c>
      <c r="I3082" s="2" t="b">
        <f t="shared" si="209"/>
        <v>0</v>
      </c>
      <c r="J3082" t="s">
        <v>44</v>
      </c>
      <c r="K3082">
        <v>17</v>
      </c>
      <c r="L3082">
        <v>979.52</v>
      </c>
      <c r="M3082">
        <v>0.1</v>
      </c>
      <c r="N3082" t="s">
        <v>25</v>
      </c>
      <c r="O3082">
        <v>-362.04</v>
      </c>
      <c r="P3082">
        <v>58.14</v>
      </c>
      <c r="Q3082">
        <v>36.61</v>
      </c>
      <c r="R3082" t="s">
        <v>208</v>
      </c>
      <c r="S3082" t="s">
        <v>116</v>
      </c>
      <c r="T3082" t="s">
        <v>21</v>
      </c>
      <c r="U3082" t="s">
        <v>36</v>
      </c>
      <c r="V3082" t="s">
        <v>54</v>
      </c>
      <c r="W3082">
        <v>0.61</v>
      </c>
    </row>
    <row r="3083" spans="1:23" x14ac:dyDescent="0.3">
      <c r="A3083" t="s">
        <v>1416</v>
      </c>
      <c r="B3083" t="s">
        <v>1417</v>
      </c>
      <c r="D3083" s="1">
        <v>41021</v>
      </c>
      <c r="E3083" s="1">
        <v>41026</v>
      </c>
      <c r="F3083" s="1" t="str">
        <f t="shared" si="206"/>
        <v>April</v>
      </c>
      <c r="G3083" s="1" t="str">
        <f t="shared" si="207"/>
        <v>2012</v>
      </c>
      <c r="H3083" s="2">
        <f t="shared" si="208"/>
        <v>5</v>
      </c>
      <c r="I3083" s="2" t="b">
        <f t="shared" si="209"/>
        <v>0</v>
      </c>
      <c r="J3083" t="s">
        <v>17</v>
      </c>
      <c r="K3083">
        <v>35</v>
      </c>
      <c r="L3083">
        <v>5740.6239999999998</v>
      </c>
      <c r="M3083">
        <v>0.09</v>
      </c>
      <c r="N3083" t="s">
        <v>25</v>
      </c>
      <c r="O3083">
        <v>-526.48</v>
      </c>
      <c r="P3083">
        <v>217.85</v>
      </c>
      <c r="Q3083">
        <v>29.1</v>
      </c>
      <c r="R3083" t="s">
        <v>208</v>
      </c>
      <c r="S3083" t="s">
        <v>116</v>
      </c>
      <c r="T3083" t="s">
        <v>27</v>
      </c>
      <c r="U3083" t="s">
        <v>36</v>
      </c>
      <c r="V3083" t="s">
        <v>55</v>
      </c>
      <c r="W3083">
        <v>0.68</v>
      </c>
    </row>
    <row r="3084" spans="1:23" x14ac:dyDescent="0.3">
      <c r="A3084" t="s">
        <v>1414</v>
      </c>
      <c r="B3084" t="s">
        <v>1254</v>
      </c>
      <c r="D3084" s="1">
        <v>40192</v>
      </c>
      <c r="E3084" s="1">
        <v>40193</v>
      </c>
      <c r="F3084" s="1" t="str">
        <f t="shared" si="206"/>
        <v>January</v>
      </c>
      <c r="G3084" s="1" t="str">
        <f t="shared" si="207"/>
        <v>2010</v>
      </c>
      <c r="H3084" s="2">
        <f t="shared" si="208"/>
        <v>1</v>
      </c>
      <c r="I3084" s="2" t="b">
        <f t="shared" si="209"/>
        <v>0</v>
      </c>
      <c r="J3084" t="s">
        <v>52</v>
      </c>
      <c r="K3084">
        <v>49</v>
      </c>
      <c r="L3084">
        <v>5332.42</v>
      </c>
      <c r="M3084">
        <v>0.06</v>
      </c>
      <c r="N3084" t="s">
        <v>25</v>
      </c>
      <c r="O3084">
        <v>-219.2</v>
      </c>
      <c r="P3084">
        <v>113.98</v>
      </c>
      <c r="Q3084">
        <v>30</v>
      </c>
      <c r="R3084" t="s">
        <v>208</v>
      </c>
      <c r="S3084" t="s">
        <v>116</v>
      </c>
      <c r="T3084" t="s">
        <v>21</v>
      </c>
      <c r="U3084" t="s">
        <v>36</v>
      </c>
      <c r="V3084" t="s">
        <v>67</v>
      </c>
      <c r="W3084">
        <v>0.69</v>
      </c>
    </row>
    <row r="3085" spans="1:23" x14ac:dyDescent="0.3">
      <c r="A3085" t="s">
        <v>1175</v>
      </c>
      <c r="B3085" t="s">
        <v>1030</v>
      </c>
      <c r="D3085" s="1">
        <v>40965</v>
      </c>
      <c r="E3085" s="1">
        <v>40973</v>
      </c>
      <c r="F3085" s="1" t="str">
        <f t="shared" si="206"/>
        <v>March</v>
      </c>
      <c r="G3085" s="1" t="str">
        <f t="shared" si="207"/>
        <v>2012</v>
      </c>
      <c r="H3085" s="2">
        <f t="shared" si="208"/>
        <v>8</v>
      </c>
      <c r="I3085" s="2" t="b">
        <f t="shared" si="209"/>
        <v>0</v>
      </c>
      <c r="J3085" t="s">
        <v>17</v>
      </c>
      <c r="K3085">
        <v>4</v>
      </c>
      <c r="L3085">
        <v>21.84</v>
      </c>
      <c r="M3085">
        <v>0.02</v>
      </c>
      <c r="N3085" t="s">
        <v>18</v>
      </c>
      <c r="O3085">
        <v>-25.31</v>
      </c>
      <c r="P3085">
        <v>4.7699999999999996</v>
      </c>
      <c r="Q3085">
        <v>2.39</v>
      </c>
      <c r="R3085" t="s">
        <v>208</v>
      </c>
      <c r="S3085" t="s">
        <v>116</v>
      </c>
      <c r="T3085" t="s">
        <v>21</v>
      </c>
      <c r="U3085" t="s">
        <v>32</v>
      </c>
      <c r="V3085" t="s">
        <v>48</v>
      </c>
      <c r="W3085">
        <v>0.72</v>
      </c>
    </row>
    <row r="3086" spans="1:23" x14ac:dyDescent="0.3">
      <c r="A3086" t="s">
        <v>1465</v>
      </c>
      <c r="B3086" t="s">
        <v>1466</v>
      </c>
      <c r="D3086" s="1">
        <v>40189</v>
      </c>
      <c r="E3086" s="1">
        <v>40191</v>
      </c>
      <c r="F3086" s="1" t="str">
        <f t="shared" si="206"/>
        <v>January</v>
      </c>
      <c r="G3086" s="1" t="str">
        <f t="shared" si="207"/>
        <v>2010</v>
      </c>
      <c r="H3086" s="2">
        <f t="shared" si="208"/>
        <v>2</v>
      </c>
      <c r="I3086" s="2" t="b">
        <f t="shared" si="209"/>
        <v>0</v>
      </c>
      <c r="J3086" t="s">
        <v>24</v>
      </c>
      <c r="K3086">
        <v>47</v>
      </c>
      <c r="L3086">
        <v>1597.02</v>
      </c>
      <c r="M3086">
        <v>0.01</v>
      </c>
      <c r="N3086" t="s">
        <v>18</v>
      </c>
      <c r="O3086">
        <v>749.03</v>
      </c>
      <c r="P3086">
        <v>31.78</v>
      </c>
      <c r="Q3086">
        <v>1.99</v>
      </c>
      <c r="R3086" t="s">
        <v>208</v>
      </c>
      <c r="S3086" t="s">
        <v>116</v>
      </c>
      <c r="T3086" t="s">
        <v>21</v>
      </c>
      <c r="U3086" t="s">
        <v>32</v>
      </c>
      <c r="V3086" t="s">
        <v>48</v>
      </c>
      <c r="W3086">
        <v>0.42</v>
      </c>
    </row>
    <row r="3087" spans="1:23" x14ac:dyDescent="0.3">
      <c r="A3087" t="s">
        <v>953</v>
      </c>
      <c r="B3087" t="s">
        <v>1485</v>
      </c>
      <c r="D3087" s="1">
        <v>40697</v>
      </c>
      <c r="E3087" s="1">
        <v>40698</v>
      </c>
      <c r="F3087" s="1" t="str">
        <f t="shared" si="206"/>
        <v>June</v>
      </c>
      <c r="G3087" s="1" t="str">
        <f t="shared" si="207"/>
        <v>2011</v>
      </c>
      <c r="H3087" s="2">
        <f t="shared" si="208"/>
        <v>1</v>
      </c>
      <c r="I3087" s="2" t="b">
        <f t="shared" si="209"/>
        <v>0</v>
      </c>
      <c r="J3087" t="s">
        <v>24</v>
      </c>
      <c r="K3087">
        <v>34</v>
      </c>
      <c r="L3087">
        <v>218.27</v>
      </c>
      <c r="M3087">
        <v>0.03</v>
      </c>
      <c r="N3087" t="s">
        <v>18</v>
      </c>
      <c r="O3087">
        <v>-44.14</v>
      </c>
      <c r="P3087">
        <v>5.99</v>
      </c>
      <c r="Q3087">
        <v>4.92</v>
      </c>
      <c r="R3087" t="s">
        <v>489</v>
      </c>
      <c r="S3087" t="s">
        <v>489</v>
      </c>
      <c r="T3087" t="s">
        <v>27</v>
      </c>
      <c r="U3087" t="s">
        <v>22</v>
      </c>
      <c r="V3087" t="s">
        <v>29</v>
      </c>
      <c r="W3087">
        <v>0.38</v>
      </c>
    </row>
    <row r="3088" spans="1:23" x14ac:dyDescent="0.3">
      <c r="A3088" t="s">
        <v>953</v>
      </c>
      <c r="B3088" t="s">
        <v>1485</v>
      </c>
      <c r="D3088" s="1">
        <v>40697</v>
      </c>
      <c r="E3088" s="1">
        <v>40698</v>
      </c>
      <c r="F3088" s="1" t="str">
        <f t="shared" si="206"/>
        <v>June</v>
      </c>
      <c r="G3088" s="1" t="str">
        <f t="shared" si="207"/>
        <v>2011</v>
      </c>
      <c r="H3088" s="2">
        <f t="shared" si="208"/>
        <v>1</v>
      </c>
      <c r="I3088" s="2" t="b">
        <f t="shared" si="209"/>
        <v>0</v>
      </c>
      <c r="J3088" t="s">
        <v>24</v>
      </c>
      <c r="K3088">
        <v>17</v>
      </c>
      <c r="L3088">
        <v>100.95</v>
      </c>
      <c r="M3088">
        <v>0.05</v>
      </c>
      <c r="N3088" t="s">
        <v>18</v>
      </c>
      <c r="O3088">
        <v>-21.3</v>
      </c>
      <c r="P3088">
        <v>5.81</v>
      </c>
      <c r="Q3088">
        <v>3.37</v>
      </c>
      <c r="R3088" t="s">
        <v>489</v>
      </c>
      <c r="S3088" t="s">
        <v>489</v>
      </c>
      <c r="T3088" t="s">
        <v>27</v>
      </c>
      <c r="U3088" t="s">
        <v>22</v>
      </c>
      <c r="V3088" t="s">
        <v>46</v>
      </c>
      <c r="W3088">
        <v>0.54</v>
      </c>
    </row>
    <row r="3089" spans="1:23" x14ac:dyDescent="0.3">
      <c r="A3089" t="s">
        <v>1315</v>
      </c>
      <c r="B3089" t="s">
        <v>1316</v>
      </c>
      <c r="D3089" s="1">
        <v>41243</v>
      </c>
      <c r="E3089" s="1">
        <v>41245</v>
      </c>
      <c r="F3089" s="1" t="str">
        <f t="shared" si="206"/>
        <v>December</v>
      </c>
      <c r="G3089" s="1" t="str">
        <f t="shared" si="207"/>
        <v>2012</v>
      </c>
      <c r="H3089" s="2">
        <f t="shared" si="208"/>
        <v>2</v>
      </c>
      <c r="I3089" s="2" t="b">
        <f t="shared" si="209"/>
        <v>0</v>
      </c>
      <c r="J3089" t="s">
        <v>24</v>
      </c>
      <c r="K3089">
        <v>41</v>
      </c>
      <c r="L3089">
        <v>628.22</v>
      </c>
      <c r="M3089">
        <v>0</v>
      </c>
      <c r="N3089" t="s">
        <v>18</v>
      </c>
      <c r="O3089">
        <v>163.81</v>
      </c>
      <c r="P3089">
        <v>14.34</v>
      </c>
      <c r="Q3089">
        <v>5</v>
      </c>
      <c r="R3089" t="s">
        <v>489</v>
      </c>
      <c r="S3089" t="s">
        <v>489</v>
      </c>
      <c r="T3089" t="s">
        <v>31</v>
      </c>
      <c r="U3089" t="s">
        <v>36</v>
      </c>
      <c r="V3089" t="s">
        <v>37</v>
      </c>
      <c r="W3089">
        <v>0.49</v>
      </c>
    </row>
    <row r="3090" spans="1:23" x14ac:dyDescent="0.3">
      <c r="A3090" t="s">
        <v>1315</v>
      </c>
      <c r="B3090" t="s">
        <v>1316</v>
      </c>
      <c r="D3090" s="1">
        <v>41243</v>
      </c>
      <c r="E3090" s="1">
        <v>41244</v>
      </c>
      <c r="F3090" s="1" t="str">
        <f t="shared" si="206"/>
        <v>December</v>
      </c>
      <c r="G3090" s="1" t="str">
        <f t="shared" si="207"/>
        <v>2012</v>
      </c>
      <c r="H3090" s="2">
        <f t="shared" si="208"/>
        <v>1</v>
      </c>
      <c r="I3090" s="2" t="b">
        <f t="shared" si="209"/>
        <v>0</v>
      </c>
      <c r="J3090" t="s">
        <v>24</v>
      </c>
      <c r="K3090">
        <v>24</v>
      </c>
      <c r="L3090">
        <v>3366.1</v>
      </c>
      <c r="M3090">
        <v>7.0000000000000007E-2</v>
      </c>
      <c r="N3090" t="s">
        <v>25</v>
      </c>
      <c r="O3090">
        <v>-335.32</v>
      </c>
      <c r="P3090">
        <v>138.75</v>
      </c>
      <c r="Q3090">
        <v>52.42</v>
      </c>
      <c r="R3090" t="s">
        <v>489</v>
      </c>
      <c r="S3090" t="s">
        <v>489</v>
      </c>
      <c r="T3090" t="s">
        <v>31</v>
      </c>
      <c r="U3090" t="s">
        <v>36</v>
      </c>
      <c r="V3090" t="s">
        <v>55</v>
      </c>
      <c r="W3090">
        <v>0.74</v>
      </c>
    </row>
    <row r="3091" spans="1:23" x14ac:dyDescent="0.3">
      <c r="A3091" t="s">
        <v>1059</v>
      </c>
      <c r="B3091" t="s">
        <v>1271</v>
      </c>
      <c r="D3091" s="1">
        <v>40331</v>
      </c>
      <c r="E3091" s="1">
        <v>40333</v>
      </c>
      <c r="F3091" s="1" t="str">
        <f t="shared" si="206"/>
        <v>June</v>
      </c>
      <c r="G3091" s="1" t="str">
        <f t="shared" si="207"/>
        <v>2010</v>
      </c>
      <c r="H3091" s="2">
        <f t="shared" si="208"/>
        <v>2</v>
      </c>
      <c r="I3091" s="2" t="b">
        <f t="shared" si="209"/>
        <v>0</v>
      </c>
      <c r="J3091" t="s">
        <v>24</v>
      </c>
      <c r="K3091">
        <v>40</v>
      </c>
      <c r="L3091">
        <v>676.13</v>
      </c>
      <c r="M3091">
        <v>0.03</v>
      </c>
      <c r="N3091" t="s">
        <v>18</v>
      </c>
      <c r="O3091">
        <v>45.39</v>
      </c>
      <c r="P3091">
        <v>15.98</v>
      </c>
      <c r="Q3091">
        <v>6.5</v>
      </c>
      <c r="R3091" t="s">
        <v>489</v>
      </c>
      <c r="S3091" t="s">
        <v>489</v>
      </c>
      <c r="T3091" t="s">
        <v>27</v>
      </c>
      <c r="U3091" t="s">
        <v>32</v>
      </c>
      <c r="V3091" t="s">
        <v>48</v>
      </c>
      <c r="W3091">
        <v>0.48</v>
      </c>
    </row>
    <row r="3092" spans="1:23" x14ac:dyDescent="0.3">
      <c r="A3092" t="s">
        <v>1059</v>
      </c>
      <c r="B3092" t="s">
        <v>1271</v>
      </c>
      <c r="D3092" s="1">
        <v>40331</v>
      </c>
      <c r="E3092" s="1">
        <v>40331</v>
      </c>
      <c r="F3092" s="1" t="str">
        <f t="shared" si="206"/>
        <v>June</v>
      </c>
      <c r="G3092" s="1" t="str">
        <f t="shared" si="207"/>
        <v>2010</v>
      </c>
      <c r="H3092" s="2">
        <f t="shared" si="208"/>
        <v>0</v>
      </c>
      <c r="I3092" s="2" t="str">
        <f t="shared" si="209"/>
        <v>FREE DELIVERY</v>
      </c>
      <c r="J3092" t="s">
        <v>24</v>
      </c>
      <c r="K3092">
        <v>26</v>
      </c>
      <c r="L3092">
        <v>7668.55</v>
      </c>
      <c r="M3092">
        <v>0.04</v>
      </c>
      <c r="N3092" t="s">
        <v>25</v>
      </c>
      <c r="O3092">
        <v>-715.78</v>
      </c>
      <c r="P3092">
        <v>296.18</v>
      </c>
      <c r="Q3092">
        <v>54.12</v>
      </c>
      <c r="R3092" t="s">
        <v>489</v>
      </c>
      <c r="S3092" t="s">
        <v>489</v>
      </c>
      <c r="T3092" t="s">
        <v>27</v>
      </c>
      <c r="U3092" t="s">
        <v>36</v>
      </c>
      <c r="V3092" t="s">
        <v>55</v>
      </c>
      <c r="W3092">
        <v>0.76</v>
      </c>
    </row>
    <row r="3093" spans="1:23" x14ac:dyDescent="0.3">
      <c r="A3093" t="s">
        <v>1059</v>
      </c>
      <c r="B3093" t="s">
        <v>1271</v>
      </c>
      <c r="D3093" s="1">
        <v>40056</v>
      </c>
      <c r="E3093" s="1">
        <v>40058</v>
      </c>
      <c r="F3093" s="1" t="str">
        <f t="shared" si="206"/>
        <v>September</v>
      </c>
      <c r="G3093" s="1" t="str">
        <f t="shared" si="207"/>
        <v>2009</v>
      </c>
      <c r="H3093" s="2">
        <f t="shared" si="208"/>
        <v>2</v>
      </c>
      <c r="I3093" s="2" t="b">
        <f t="shared" si="209"/>
        <v>0</v>
      </c>
      <c r="J3093" t="s">
        <v>44</v>
      </c>
      <c r="K3093">
        <v>34</v>
      </c>
      <c r="L3093">
        <v>226.1</v>
      </c>
      <c r="M3093">
        <v>0</v>
      </c>
      <c r="N3093" t="s">
        <v>18</v>
      </c>
      <c r="O3093">
        <v>-52.21</v>
      </c>
      <c r="P3093">
        <v>6.37</v>
      </c>
      <c r="Q3093">
        <v>5.19</v>
      </c>
      <c r="R3093" t="s">
        <v>489</v>
      </c>
      <c r="S3093" t="s">
        <v>489</v>
      </c>
      <c r="T3093" t="s">
        <v>27</v>
      </c>
      <c r="U3093" t="s">
        <v>22</v>
      </c>
      <c r="V3093" t="s">
        <v>29</v>
      </c>
      <c r="W3093">
        <v>0.38</v>
      </c>
    </row>
    <row r="3094" spans="1:23" x14ac:dyDescent="0.3">
      <c r="A3094" t="s">
        <v>902</v>
      </c>
      <c r="B3094" t="s">
        <v>1042</v>
      </c>
      <c r="D3094" s="1">
        <v>41196</v>
      </c>
      <c r="E3094" s="1">
        <v>41199</v>
      </c>
      <c r="F3094" s="1" t="str">
        <f t="shared" si="206"/>
        <v>October</v>
      </c>
      <c r="G3094" s="1" t="str">
        <f t="shared" si="207"/>
        <v>2012</v>
      </c>
      <c r="H3094" s="2">
        <f t="shared" si="208"/>
        <v>3</v>
      </c>
      <c r="I3094" s="2" t="b">
        <f t="shared" si="209"/>
        <v>0</v>
      </c>
      <c r="J3094" t="s">
        <v>24</v>
      </c>
      <c r="K3094">
        <v>40</v>
      </c>
      <c r="L3094">
        <v>2135.9735000000001</v>
      </c>
      <c r="M3094">
        <v>7.0000000000000007E-2</v>
      </c>
      <c r="N3094" t="s">
        <v>18</v>
      </c>
      <c r="O3094">
        <v>239.4</v>
      </c>
      <c r="P3094">
        <v>65.989999999999995</v>
      </c>
      <c r="Q3094">
        <v>8.99</v>
      </c>
      <c r="R3094" t="s">
        <v>489</v>
      </c>
      <c r="S3094" t="s">
        <v>489</v>
      </c>
      <c r="T3094" t="s">
        <v>27</v>
      </c>
      <c r="U3094" t="s">
        <v>32</v>
      </c>
      <c r="V3094" t="s">
        <v>33</v>
      </c>
      <c r="W3094">
        <v>0.59</v>
      </c>
    </row>
    <row r="3095" spans="1:23" x14ac:dyDescent="0.3">
      <c r="A3095" t="s">
        <v>1486</v>
      </c>
      <c r="B3095" t="s">
        <v>1487</v>
      </c>
      <c r="D3095" s="1">
        <v>39966</v>
      </c>
      <c r="E3095" s="1">
        <v>39968</v>
      </c>
      <c r="F3095" s="1" t="str">
        <f t="shared" si="206"/>
        <v>June</v>
      </c>
      <c r="G3095" s="1" t="str">
        <f t="shared" si="207"/>
        <v>2009</v>
      </c>
      <c r="H3095" s="2">
        <f t="shared" si="208"/>
        <v>2</v>
      </c>
      <c r="I3095" s="2" t="b">
        <f t="shared" si="209"/>
        <v>0</v>
      </c>
      <c r="J3095" t="s">
        <v>44</v>
      </c>
      <c r="K3095">
        <v>21</v>
      </c>
      <c r="L3095">
        <v>3905.75</v>
      </c>
      <c r="M3095">
        <v>0.01</v>
      </c>
      <c r="N3095" t="s">
        <v>25</v>
      </c>
      <c r="O3095">
        <v>55.3</v>
      </c>
      <c r="P3095">
        <v>179.29</v>
      </c>
      <c r="Q3095">
        <v>29.21</v>
      </c>
      <c r="R3095" t="s">
        <v>489</v>
      </c>
      <c r="S3095" t="s">
        <v>489</v>
      </c>
      <c r="T3095" t="s">
        <v>31</v>
      </c>
      <c r="U3095" t="s">
        <v>36</v>
      </c>
      <c r="V3095" t="s">
        <v>55</v>
      </c>
      <c r="W3095">
        <v>0.76</v>
      </c>
    </row>
    <row r="3096" spans="1:23" x14ac:dyDescent="0.3">
      <c r="A3096" t="s">
        <v>1486</v>
      </c>
      <c r="B3096" t="s">
        <v>1487</v>
      </c>
      <c r="D3096" s="1">
        <v>39993</v>
      </c>
      <c r="E3096" s="1">
        <v>39994</v>
      </c>
      <c r="F3096" s="1" t="str">
        <f t="shared" si="206"/>
        <v>June</v>
      </c>
      <c r="G3096" s="1" t="str">
        <f t="shared" si="207"/>
        <v>2009</v>
      </c>
      <c r="H3096" s="2">
        <f t="shared" si="208"/>
        <v>1</v>
      </c>
      <c r="I3096" s="2" t="b">
        <f t="shared" si="209"/>
        <v>0</v>
      </c>
      <c r="J3096" t="s">
        <v>24</v>
      </c>
      <c r="K3096">
        <v>22</v>
      </c>
      <c r="L3096">
        <v>1651.09</v>
      </c>
      <c r="M3096">
        <v>0.05</v>
      </c>
      <c r="N3096" t="s">
        <v>18</v>
      </c>
      <c r="O3096">
        <v>-2.38</v>
      </c>
      <c r="P3096">
        <v>73.98</v>
      </c>
      <c r="Q3096">
        <v>12.14</v>
      </c>
      <c r="R3096" t="s">
        <v>489</v>
      </c>
      <c r="S3096" t="s">
        <v>489</v>
      </c>
      <c r="T3096" t="s">
        <v>42</v>
      </c>
      <c r="U3096" t="s">
        <v>32</v>
      </c>
      <c r="V3096" t="s">
        <v>48</v>
      </c>
      <c r="W3096">
        <v>0.67</v>
      </c>
    </row>
    <row r="3097" spans="1:23" x14ac:dyDescent="0.3">
      <c r="A3097" t="s">
        <v>1486</v>
      </c>
      <c r="B3097" t="s">
        <v>1487</v>
      </c>
      <c r="D3097" s="1">
        <v>39993</v>
      </c>
      <c r="E3097" s="1">
        <v>39995</v>
      </c>
      <c r="F3097" s="1" t="str">
        <f t="shared" si="206"/>
        <v>July</v>
      </c>
      <c r="G3097" s="1" t="str">
        <f t="shared" si="207"/>
        <v>2009</v>
      </c>
      <c r="H3097" s="2">
        <f t="shared" si="208"/>
        <v>2</v>
      </c>
      <c r="I3097" s="2" t="b">
        <f t="shared" si="209"/>
        <v>0</v>
      </c>
      <c r="J3097" t="s">
        <v>24</v>
      </c>
      <c r="K3097">
        <v>14</v>
      </c>
      <c r="L3097">
        <v>95.89</v>
      </c>
      <c r="M3097">
        <v>0</v>
      </c>
      <c r="N3097" t="s">
        <v>18</v>
      </c>
      <c r="O3097">
        <v>-46.31</v>
      </c>
      <c r="P3097">
        <v>5.98</v>
      </c>
      <c r="Q3097">
        <v>7.15</v>
      </c>
      <c r="R3097" t="s">
        <v>489</v>
      </c>
      <c r="S3097" t="s">
        <v>489</v>
      </c>
      <c r="T3097" t="s">
        <v>42</v>
      </c>
      <c r="U3097" t="s">
        <v>22</v>
      </c>
      <c r="V3097" t="s">
        <v>43</v>
      </c>
      <c r="W3097">
        <v>0.36</v>
      </c>
    </row>
    <row r="3098" spans="1:23" x14ac:dyDescent="0.3">
      <c r="A3098" t="s">
        <v>1486</v>
      </c>
      <c r="B3098" t="s">
        <v>1487</v>
      </c>
      <c r="D3098" s="1">
        <v>39993</v>
      </c>
      <c r="E3098" s="1">
        <v>39995</v>
      </c>
      <c r="F3098" s="1" t="str">
        <f t="shared" si="206"/>
        <v>July</v>
      </c>
      <c r="G3098" s="1" t="str">
        <f t="shared" si="207"/>
        <v>2009</v>
      </c>
      <c r="H3098" s="2">
        <f t="shared" si="208"/>
        <v>2</v>
      </c>
      <c r="I3098" s="2" t="b">
        <f t="shared" si="209"/>
        <v>0</v>
      </c>
      <c r="J3098" t="s">
        <v>24</v>
      </c>
      <c r="K3098">
        <v>23</v>
      </c>
      <c r="L3098">
        <v>80.38</v>
      </c>
      <c r="M3098">
        <v>0.09</v>
      </c>
      <c r="N3098" t="s">
        <v>18</v>
      </c>
      <c r="O3098">
        <v>-71.11</v>
      </c>
      <c r="P3098">
        <v>3.57</v>
      </c>
      <c r="Q3098">
        <v>4.17</v>
      </c>
      <c r="R3098" t="s">
        <v>489</v>
      </c>
      <c r="S3098" t="s">
        <v>489</v>
      </c>
      <c r="T3098" t="s">
        <v>42</v>
      </c>
      <c r="U3098" t="s">
        <v>22</v>
      </c>
      <c r="V3098" t="s">
        <v>60</v>
      </c>
      <c r="W3098">
        <v>0.59</v>
      </c>
    </row>
    <row r="3099" spans="1:23" x14ac:dyDescent="0.3">
      <c r="A3099" t="s">
        <v>1488</v>
      </c>
      <c r="B3099" t="s">
        <v>1489</v>
      </c>
      <c r="D3099" s="1">
        <v>40357</v>
      </c>
      <c r="E3099" s="1">
        <v>40357</v>
      </c>
      <c r="F3099" s="1" t="str">
        <f t="shared" si="206"/>
        <v>June</v>
      </c>
      <c r="G3099" s="1" t="str">
        <f t="shared" si="207"/>
        <v>2010</v>
      </c>
      <c r="H3099" s="2">
        <f t="shared" si="208"/>
        <v>0</v>
      </c>
      <c r="I3099" s="2" t="str">
        <f t="shared" si="209"/>
        <v>FREE DELIVERY</v>
      </c>
      <c r="J3099" t="s">
        <v>17</v>
      </c>
      <c r="K3099">
        <v>32</v>
      </c>
      <c r="L3099">
        <v>182.33</v>
      </c>
      <c r="M3099">
        <v>0.1</v>
      </c>
      <c r="N3099" t="s">
        <v>18</v>
      </c>
      <c r="O3099">
        <v>40.85</v>
      </c>
      <c r="P3099">
        <v>5.98</v>
      </c>
      <c r="Q3099">
        <v>1.49</v>
      </c>
      <c r="R3099" t="s">
        <v>489</v>
      </c>
      <c r="S3099" t="s">
        <v>489</v>
      </c>
      <c r="T3099" t="s">
        <v>31</v>
      </c>
      <c r="U3099" t="s">
        <v>22</v>
      </c>
      <c r="V3099" t="s">
        <v>29</v>
      </c>
      <c r="W3099">
        <v>0.39</v>
      </c>
    </row>
    <row r="3100" spans="1:23" x14ac:dyDescent="0.3">
      <c r="A3100" t="s">
        <v>1059</v>
      </c>
      <c r="B3100" t="s">
        <v>1271</v>
      </c>
      <c r="D3100" s="1">
        <v>39829</v>
      </c>
      <c r="E3100" s="1">
        <v>39831</v>
      </c>
      <c r="F3100" s="1" t="str">
        <f t="shared" si="206"/>
        <v>January</v>
      </c>
      <c r="G3100" s="1" t="str">
        <f t="shared" si="207"/>
        <v>2009</v>
      </c>
      <c r="H3100" s="2">
        <f t="shared" si="208"/>
        <v>2</v>
      </c>
      <c r="I3100" s="2" t="b">
        <f t="shared" si="209"/>
        <v>0</v>
      </c>
      <c r="J3100" t="s">
        <v>52</v>
      </c>
      <c r="K3100">
        <v>6</v>
      </c>
      <c r="L3100">
        <v>679.6</v>
      </c>
      <c r="M3100">
        <v>0.02</v>
      </c>
      <c r="N3100" t="s">
        <v>18</v>
      </c>
      <c r="O3100">
        <v>-85.76</v>
      </c>
      <c r="P3100">
        <v>110.98</v>
      </c>
      <c r="Q3100">
        <v>13.99</v>
      </c>
      <c r="R3100" t="s">
        <v>489</v>
      </c>
      <c r="S3100" t="s">
        <v>489</v>
      </c>
      <c r="T3100" t="s">
        <v>27</v>
      </c>
      <c r="U3100" t="s">
        <v>36</v>
      </c>
      <c r="V3100" t="s">
        <v>37</v>
      </c>
      <c r="W3100">
        <v>0.69</v>
      </c>
    </row>
    <row r="3101" spans="1:23" x14ac:dyDescent="0.3">
      <c r="A3101" t="s">
        <v>1059</v>
      </c>
      <c r="B3101" t="s">
        <v>1271</v>
      </c>
      <c r="D3101" s="1">
        <v>39829</v>
      </c>
      <c r="E3101" s="1">
        <v>39831</v>
      </c>
      <c r="F3101" s="1" t="str">
        <f t="shared" si="206"/>
        <v>January</v>
      </c>
      <c r="G3101" s="1" t="str">
        <f t="shared" si="207"/>
        <v>2009</v>
      </c>
      <c r="H3101" s="2">
        <f t="shared" si="208"/>
        <v>2</v>
      </c>
      <c r="I3101" s="2" t="b">
        <f t="shared" si="209"/>
        <v>0</v>
      </c>
      <c r="J3101" t="s">
        <v>52</v>
      </c>
      <c r="K3101">
        <v>30</v>
      </c>
      <c r="L3101">
        <v>257.42</v>
      </c>
      <c r="M3101">
        <v>0.01</v>
      </c>
      <c r="N3101" t="s">
        <v>18</v>
      </c>
      <c r="O3101">
        <v>59.18</v>
      </c>
      <c r="P3101">
        <v>8.01</v>
      </c>
      <c r="Q3101">
        <v>2.87</v>
      </c>
      <c r="R3101" t="s">
        <v>489</v>
      </c>
      <c r="S3101" t="s">
        <v>489</v>
      </c>
      <c r="T3101" t="s">
        <v>27</v>
      </c>
      <c r="U3101" t="s">
        <v>22</v>
      </c>
      <c r="V3101" t="s">
        <v>43</v>
      </c>
      <c r="W3101">
        <v>0.4</v>
      </c>
    </row>
    <row r="3102" spans="1:23" x14ac:dyDescent="0.3">
      <c r="A3102" t="s">
        <v>1490</v>
      </c>
      <c r="B3102" t="s">
        <v>1042</v>
      </c>
      <c r="D3102" s="1">
        <v>40479</v>
      </c>
      <c r="E3102" s="1">
        <v>40481</v>
      </c>
      <c r="F3102" s="1" t="str">
        <f t="shared" si="206"/>
        <v>October</v>
      </c>
      <c r="G3102" s="1" t="str">
        <f t="shared" si="207"/>
        <v>2010</v>
      </c>
      <c r="H3102" s="2">
        <f t="shared" si="208"/>
        <v>2</v>
      </c>
      <c r="I3102" s="2" t="b">
        <f t="shared" si="209"/>
        <v>0</v>
      </c>
      <c r="J3102" t="s">
        <v>34</v>
      </c>
      <c r="K3102">
        <v>21</v>
      </c>
      <c r="L3102">
        <v>78.17</v>
      </c>
      <c r="M3102">
        <v>0.01</v>
      </c>
      <c r="N3102" t="s">
        <v>39</v>
      </c>
      <c r="O3102">
        <v>-72.7</v>
      </c>
      <c r="P3102">
        <v>2.84</v>
      </c>
      <c r="Q3102">
        <v>5.44</v>
      </c>
      <c r="R3102" t="s">
        <v>489</v>
      </c>
      <c r="S3102" t="s">
        <v>489</v>
      </c>
      <c r="T3102" t="s">
        <v>27</v>
      </c>
      <c r="U3102" t="s">
        <v>22</v>
      </c>
      <c r="V3102" t="s">
        <v>29</v>
      </c>
      <c r="W3102">
        <v>0.36</v>
      </c>
    </row>
    <row r="3103" spans="1:23" x14ac:dyDescent="0.3">
      <c r="A3103" t="s">
        <v>1460</v>
      </c>
      <c r="B3103" t="s">
        <v>1274</v>
      </c>
      <c r="D3103" s="1">
        <v>39852</v>
      </c>
      <c r="E3103" s="1">
        <v>39852</v>
      </c>
      <c r="F3103" s="1" t="str">
        <f t="shared" si="206"/>
        <v>February</v>
      </c>
      <c r="G3103" s="1" t="str">
        <f t="shared" si="207"/>
        <v>2009</v>
      </c>
      <c r="H3103" s="2">
        <f t="shared" si="208"/>
        <v>0</v>
      </c>
      <c r="I3103" s="2" t="str">
        <f t="shared" si="209"/>
        <v>FREE DELIVERY</v>
      </c>
      <c r="J3103" t="s">
        <v>34</v>
      </c>
      <c r="K3103">
        <v>4</v>
      </c>
      <c r="L3103">
        <v>718.03</v>
      </c>
      <c r="M3103">
        <v>7.0000000000000007E-2</v>
      </c>
      <c r="N3103" t="s">
        <v>39</v>
      </c>
      <c r="O3103">
        <v>-427.47</v>
      </c>
      <c r="P3103">
        <v>179.99</v>
      </c>
      <c r="Q3103">
        <v>19.989999999999998</v>
      </c>
      <c r="R3103" t="s">
        <v>489</v>
      </c>
      <c r="S3103" t="s">
        <v>489</v>
      </c>
      <c r="T3103" t="s">
        <v>27</v>
      </c>
      <c r="U3103" t="s">
        <v>32</v>
      </c>
      <c r="V3103" t="s">
        <v>48</v>
      </c>
      <c r="W3103">
        <v>0.48</v>
      </c>
    </row>
    <row r="3104" spans="1:23" x14ac:dyDescent="0.3">
      <c r="A3104" t="s">
        <v>1061</v>
      </c>
      <c r="B3104" t="s">
        <v>1358</v>
      </c>
      <c r="D3104" s="1">
        <v>40856</v>
      </c>
      <c r="E3104" s="1">
        <v>40858</v>
      </c>
      <c r="F3104" s="1" t="str">
        <f t="shared" si="206"/>
        <v>November</v>
      </c>
      <c r="G3104" s="1" t="str">
        <f t="shared" si="207"/>
        <v>2011</v>
      </c>
      <c r="H3104" s="2">
        <f t="shared" si="208"/>
        <v>2</v>
      </c>
      <c r="I3104" s="2" t="b">
        <f t="shared" si="209"/>
        <v>0</v>
      </c>
      <c r="J3104" t="s">
        <v>52</v>
      </c>
      <c r="K3104">
        <v>30</v>
      </c>
      <c r="L3104">
        <v>534.96</v>
      </c>
      <c r="M3104">
        <v>0.08</v>
      </c>
      <c r="N3104" t="s">
        <v>18</v>
      </c>
      <c r="O3104">
        <v>-26.72</v>
      </c>
      <c r="P3104">
        <v>18.89</v>
      </c>
      <c r="Q3104">
        <v>3.17</v>
      </c>
      <c r="R3104" t="s">
        <v>489</v>
      </c>
      <c r="S3104" t="s">
        <v>489</v>
      </c>
      <c r="T3104" t="s">
        <v>42</v>
      </c>
      <c r="U3104" t="s">
        <v>32</v>
      </c>
      <c r="V3104" t="s">
        <v>48</v>
      </c>
      <c r="W3104">
        <v>0.69</v>
      </c>
    </row>
    <row r="3105" spans="1:23" x14ac:dyDescent="0.3">
      <c r="A3105" t="s">
        <v>1486</v>
      </c>
      <c r="B3105" t="s">
        <v>1487</v>
      </c>
      <c r="D3105" s="1">
        <v>40984</v>
      </c>
      <c r="E3105" s="1">
        <v>40985</v>
      </c>
      <c r="F3105" s="1" t="str">
        <f t="shared" si="206"/>
        <v>March</v>
      </c>
      <c r="G3105" s="1" t="str">
        <f t="shared" si="207"/>
        <v>2012</v>
      </c>
      <c r="H3105" s="2">
        <f t="shared" si="208"/>
        <v>1</v>
      </c>
      <c r="I3105" s="2" t="b">
        <f t="shared" si="209"/>
        <v>0</v>
      </c>
      <c r="J3105" t="s">
        <v>52</v>
      </c>
      <c r="K3105">
        <v>7</v>
      </c>
      <c r="L3105">
        <v>887.94</v>
      </c>
      <c r="M3105">
        <v>0.02</v>
      </c>
      <c r="N3105" t="s">
        <v>18</v>
      </c>
      <c r="O3105">
        <v>49.45</v>
      </c>
      <c r="P3105">
        <v>120.97</v>
      </c>
      <c r="Q3105">
        <v>7.11</v>
      </c>
      <c r="R3105" t="s">
        <v>489</v>
      </c>
      <c r="S3105" t="s">
        <v>489</v>
      </c>
      <c r="T3105" t="s">
        <v>27</v>
      </c>
      <c r="U3105" t="s">
        <v>32</v>
      </c>
      <c r="V3105" t="s">
        <v>94</v>
      </c>
      <c r="W3105">
        <v>0.36</v>
      </c>
    </row>
    <row r="3106" spans="1:23" x14ac:dyDescent="0.3">
      <c r="A3106" t="s">
        <v>953</v>
      </c>
      <c r="B3106" t="s">
        <v>1485</v>
      </c>
      <c r="D3106" s="1">
        <v>40086</v>
      </c>
      <c r="E3106" s="1">
        <v>40088</v>
      </c>
      <c r="F3106" s="1" t="str">
        <f t="shared" si="206"/>
        <v>October</v>
      </c>
      <c r="G3106" s="1" t="str">
        <f t="shared" si="207"/>
        <v>2009</v>
      </c>
      <c r="H3106" s="2">
        <f t="shared" si="208"/>
        <v>2</v>
      </c>
      <c r="I3106" s="2" t="b">
        <f t="shared" si="209"/>
        <v>0</v>
      </c>
      <c r="J3106" t="s">
        <v>52</v>
      </c>
      <c r="K3106">
        <v>29</v>
      </c>
      <c r="L3106">
        <v>180.38</v>
      </c>
      <c r="M3106">
        <v>0.08</v>
      </c>
      <c r="N3106" t="s">
        <v>18</v>
      </c>
      <c r="O3106">
        <v>-119.32</v>
      </c>
      <c r="P3106">
        <v>6.48</v>
      </c>
      <c r="Q3106">
        <v>7.49</v>
      </c>
      <c r="R3106" t="s">
        <v>489</v>
      </c>
      <c r="S3106" t="s">
        <v>489</v>
      </c>
      <c r="T3106" t="s">
        <v>31</v>
      </c>
      <c r="U3106" t="s">
        <v>22</v>
      </c>
      <c r="V3106" t="s">
        <v>43</v>
      </c>
      <c r="W3106">
        <v>0.37</v>
      </c>
    </row>
    <row r="3107" spans="1:23" x14ac:dyDescent="0.3">
      <c r="A3107" t="s">
        <v>1261</v>
      </c>
      <c r="B3107" t="s">
        <v>1491</v>
      </c>
      <c r="D3107" s="1">
        <v>39975</v>
      </c>
      <c r="E3107" s="1">
        <v>39976</v>
      </c>
      <c r="F3107" s="1" t="str">
        <f t="shared" si="206"/>
        <v>June</v>
      </c>
      <c r="G3107" s="1" t="str">
        <f t="shared" si="207"/>
        <v>2009</v>
      </c>
      <c r="H3107" s="2">
        <f t="shared" si="208"/>
        <v>1</v>
      </c>
      <c r="I3107" s="2" t="b">
        <f t="shared" si="209"/>
        <v>0</v>
      </c>
      <c r="J3107" t="s">
        <v>24</v>
      </c>
      <c r="K3107">
        <v>14</v>
      </c>
      <c r="L3107">
        <v>569.21</v>
      </c>
      <c r="M3107">
        <v>0.01</v>
      </c>
      <c r="N3107" t="s">
        <v>18</v>
      </c>
      <c r="O3107">
        <v>-38.51</v>
      </c>
      <c r="P3107">
        <v>39.979999999999997</v>
      </c>
      <c r="Q3107">
        <v>4</v>
      </c>
      <c r="R3107" t="s">
        <v>489</v>
      </c>
      <c r="S3107" t="s">
        <v>489</v>
      </c>
      <c r="T3107" t="s">
        <v>31</v>
      </c>
      <c r="U3107" t="s">
        <v>32</v>
      </c>
      <c r="V3107" t="s">
        <v>48</v>
      </c>
      <c r="W3107">
        <v>0.7</v>
      </c>
    </row>
    <row r="3108" spans="1:23" x14ac:dyDescent="0.3">
      <c r="A3108" t="s">
        <v>953</v>
      </c>
      <c r="B3108" t="s">
        <v>1485</v>
      </c>
      <c r="D3108" s="1">
        <v>40920</v>
      </c>
      <c r="E3108" s="1">
        <v>40927</v>
      </c>
      <c r="F3108" s="1" t="str">
        <f t="shared" si="206"/>
        <v>January</v>
      </c>
      <c r="G3108" s="1" t="str">
        <f t="shared" si="207"/>
        <v>2012</v>
      </c>
      <c r="H3108" s="2">
        <f t="shared" si="208"/>
        <v>7</v>
      </c>
      <c r="I3108" s="2" t="b">
        <f t="shared" si="209"/>
        <v>0</v>
      </c>
      <c r="J3108" t="s">
        <v>17</v>
      </c>
      <c r="K3108">
        <v>30</v>
      </c>
      <c r="L3108">
        <v>260.12</v>
      </c>
      <c r="M3108">
        <v>0.05</v>
      </c>
      <c r="N3108" t="s">
        <v>18</v>
      </c>
      <c r="O3108">
        <v>36.54</v>
      </c>
      <c r="P3108">
        <v>8.98</v>
      </c>
      <c r="Q3108">
        <v>4.1900000000000004</v>
      </c>
      <c r="R3108" t="s">
        <v>489</v>
      </c>
      <c r="S3108" t="s">
        <v>489</v>
      </c>
      <c r="T3108" t="s">
        <v>27</v>
      </c>
      <c r="U3108" t="s">
        <v>36</v>
      </c>
      <c r="V3108" t="s">
        <v>37</v>
      </c>
      <c r="W3108">
        <v>0.43</v>
      </c>
    </row>
    <row r="3109" spans="1:23" x14ac:dyDescent="0.3">
      <c r="A3109" t="s">
        <v>953</v>
      </c>
      <c r="B3109" t="s">
        <v>1485</v>
      </c>
      <c r="D3109" s="1">
        <v>40261</v>
      </c>
      <c r="E3109" s="1">
        <v>40262</v>
      </c>
      <c r="F3109" s="1" t="str">
        <f t="shared" si="206"/>
        <v>March</v>
      </c>
      <c r="G3109" s="1" t="str">
        <f t="shared" si="207"/>
        <v>2010</v>
      </c>
      <c r="H3109" s="2">
        <f t="shared" si="208"/>
        <v>1</v>
      </c>
      <c r="I3109" s="2" t="b">
        <f t="shared" si="209"/>
        <v>0</v>
      </c>
      <c r="J3109" t="s">
        <v>34</v>
      </c>
      <c r="K3109">
        <v>14</v>
      </c>
      <c r="L3109">
        <v>284.62</v>
      </c>
      <c r="M3109">
        <v>0.1</v>
      </c>
      <c r="N3109" t="s">
        <v>39</v>
      </c>
      <c r="O3109">
        <v>-27.08</v>
      </c>
      <c r="P3109">
        <v>20.98</v>
      </c>
      <c r="Q3109">
        <v>5.42</v>
      </c>
      <c r="R3109" t="s">
        <v>489</v>
      </c>
      <c r="S3109" t="s">
        <v>489</v>
      </c>
      <c r="T3109" t="s">
        <v>31</v>
      </c>
      <c r="U3109" t="s">
        <v>22</v>
      </c>
      <c r="V3109" t="s">
        <v>23</v>
      </c>
      <c r="W3109">
        <v>0.66</v>
      </c>
    </row>
    <row r="3110" spans="1:23" x14ac:dyDescent="0.3">
      <c r="A3110" t="s">
        <v>1061</v>
      </c>
      <c r="B3110" t="s">
        <v>1358</v>
      </c>
      <c r="D3110" s="1">
        <v>40869</v>
      </c>
      <c r="E3110" s="1">
        <v>40870</v>
      </c>
      <c r="F3110" s="1" t="str">
        <f t="shared" si="206"/>
        <v>November</v>
      </c>
      <c r="G3110" s="1" t="str">
        <f t="shared" si="207"/>
        <v>2011</v>
      </c>
      <c r="H3110" s="2">
        <f t="shared" si="208"/>
        <v>1</v>
      </c>
      <c r="I3110" s="2" t="b">
        <f t="shared" si="209"/>
        <v>0</v>
      </c>
      <c r="J3110" t="s">
        <v>44</v>
      </c>
      <c r="K3110">
        <v>41</v>
      </c>
      <c r="L3110">
        <v>159.26</v>
      </c>
      <c r="M3110">
        <v>0.01</v>
      </c>
      <c r="N3110" t="s">
        <v>18</v>
      </c>
      <c r="O3110">
        <v>73.89</v>
      </c>
      <c r="P3110">
        <v>3.69</v>
      </c>
      <c r="Q3110">
        <v>0.5</v>
      </c>
      <c r="R3110" t="s">
        <v>489</v>
      </c>
      <c r="S3110" t="s">
        <v>489</v>
      </c>
      <c r="T3110" t="s">
        <v>42</v>
      </c>
      <c r="U3110" t="s">
        <v>22</v>
      </c>
      <c r="V3110" t="s">
        <v>57</v>
      </c>
      <c r="W3110">
        <v>0.38</v>
      </c>
    </row>
    <row r="3111" spans="1:23" x14ac:dyDescent="0.3">
      <c r="A3111" t="s">
        <v>966</v>
      </c>
      <c r="B3111" t="s">
        <v>1015</v>
      </c>
      <c r="D3111" s="1">
        <v>39961</v>
      </c>
      <c r="E3111" s="1">
        <v>39963</v>
      </c>
      <c r="F3111" s="1" t="str">
        <f t="shared" si="206"/>
        <v>May</v>
      </c>
      <c r="G3111" s="1" t="str">
        <f t="shared" si="207"/>
        <v>2009</v>
      </c>
      <c r="H3111" s="2">
        <f t="shared" si="208"/>
        <v>2</v>
      </c>
      <c r="I3111" s="2" t="b">
        <f t="shared" si="209"/>
        <v>0</v>
      </c>
      <c r="J3111" t="s">
        <v>44</v>
      </c>
      <c r="K3111">
        <v>1</v>
      </c>
      <c r="L3111">
        <v>57.84</v>
      </c>
      <c r="M3111">
        <v>7.0000000000000007E-2</v>
      </c>
      <c r="N3111" t="s">
        <v>18</v>
      </c>
      <c r="O3111">
        <v>-41.77</v>
      </c>
      <c r="P3111">
        <v>60.97</v>
      </c>
      <c r="Q3111">
        <v>4.5</v>
      </c>
      <c r="R3111" t="s">
        <v>489</v>
      </c>
      <c r="S3111" t="s">
        <v>489</v>
      </c>
      <c r="T3111" t="s">
        <v>27</v>
      </c>
      <c r="U3111" t="s">
        <v>22</v>
      </c>
      <c r="V3111" t="s">
        <v>28</v>
      </c>
      <c r="W3111">
        <v>0.56000000000000005</v>
      </c>
    </row>
    <row r="3112" spans="1:23" x14ac:dyDescent="0.3">
      <c r="A3112" t="s">
        <v>966</v>
      </c>
      <c r="B3112" t="s">
        <v>1015</v>
      </c>
      <c r="D3112" s="1">
        <v>39961</v>
      </c>
      <c r="E3112" s="1">
        <v>39963</v>
      </c>
      <c r="F3112" s="1" t="str">
        <f t="shared" si="206"/>
        <v>May</v>
      </c>
      <c r="G3112" s="1" t="str">
        <f t="shared" si="207"/>
        <v>2009</v>
      </c>
      <c r="H3112" s="2">
        <f t="shared" si="208"/>
        <v>2</v>
      </c>
      <c r="I3112" s="2" t="b">
        <f t="shared" si="209"/>
        <v>0</v>
      </c>
      <c r="J3112" t="s">
        <v>44</v>
      </c>
      <c r="K3112">
        <v>42</v>
      </c>
      <c r="L3112">
        <v>3991.99</v>
      </c>
      <c r="M3112">
        <v>0</v>
      </c>
      <c r="N3112" t="s">
        <v>18</v>
      </c>
      <c r="O3112">
        <v>-1014.11</v>
      </c>
      <c r="P3112">
        <v>90.98</v>
      </c>
      <c r="Q3112">
        <v>56.2</v>
      </c>
      <c r="R3112" t="s">
        <v>489</v>
      </c>
      <c r="S3112" t="s">
        <v>489</v>
      </c>
      <c r="T3112" t="s">
        <v>27</v>
      </c>
      <c r="U3112" t="s">
        <v>36</v>
      </c>
      <c r="V3112" t="s">
        <v>37</v>
      </c>
      <c r="W3112">
        <v>0.74</v>
      </c>
    </row>
    <row r="3113" spans="1:23" x14ac:dyDescent="0.3">
      <c r="A3113" t="s">
        <v>1315</v>
      </c>
      <c r="B3113" t="s">
        <v>1316</v>
      </c>
      <c r="D3113" s="1">
        <v>40719</v>
      </c>
      <c r="E3113" s="1">
        <v>40724</v>
      </c>
      <c r="F3113" s="1" t="str">
        <f t="shared" si="206"/>
        <v>June</v>
      </c>
      <c r="G3113" s="1" t="str">
        <f t="shared" si="207"/>
        <v>2011</v>
      </c>
      <c r="H3113" s="2">
        <f t="shared" si="208"/>
        <v>5</v>
      </c>
      <c r="I3113" s="2" t="b">
        <f t="shared" si="209"/>
        <v>0</v>
      </c>
      <c r="J3113" t="s">
        <v>17</v>
      </c>
      <c r="K3113">
        <v>47</v>
      </c>
      <c r="L3113">
        <v>2926.33</v>
      </c>
      <c r="M3113">
        <v>0.09</v>
      </c>
      <c r="N3113" t="s">
        <v>18</v>
      </c>
      <c r="O3113">
        <v>499.27</v>
      </c>
      <c r="P3113">
        <v>67.28</v>
      </c>
      <c r="Q3113">
        <v>19.989999999999998</v>
      </c>
      <c r="R3113" t="s">
        <v>489</v>
      </c>
      <c r="S3113" t="s">
        <v>489</v>
      </c>
      <c r="T3113" t="s">
        <v>31</v>
      </c>
      <c r="U3113" t="s">
        <v>22</v>
      </c>
      <c r="V3113" t="s">
        <v>29</v>
      </c>
      <c r="W3113">
        <v>0.4</v>
      </c>
    </row>
    <row r="3114" spans="1:23" x14ac:dyDescent="0.3">
      <c r="A3114" t="s">
        <v>1315</v>
      </c>
      <c r="B3114" t="s">
        <v>1316</v>
      </c>
      <c r="D3114" s="1">
        <v>40719</v>
      </c>
      <c r="E3114" s="1">
        <v>40724</v>
      </c>
      <c r="F3114" s="1" t="str">
        <f t="shared" si="206"/>
        <v>June</v>
      </c>
      <c r="G3114" s="1" t="str">
        <f t="shared" si="207"/>
        <v>2011</v>
      </c>
      <c r="H3114" s="2">
        <f t="shared" si="208"/>
        <v>5</v>
      </c>
      <c r="I3114" s="2" t="b">
        <f t="shared" si="209"/>
        <v>0</v>
      </c>
      <c r="J3114" t="s">
        <v>17</v>
      </c>
      <c r="K3114">
        <v>20</v>
      </c>
      <c r="L3114">
        <v>40.049999999999997</v>
      </c>
      <c r="M3114">
        <v>0.1</v>
      </c>
      <c r="N3114" t="s">
        <v>18</v>
      </c>
      <c r="O3114">
        <v>-10.220000000000001</v>
      </c>
      <c r="P3114">
        <v>2.08</v>
      </c>
      <c r="Q3114">
        <v>1.49</v>
      </c>
      <c r="R3114" t="s">
        <v>489</v>
      </c>
      <c r="S3114" t="s">
        <v>489</v>
      </c>
      <c r="T3114" t="s">
        <v>31</v>
      </c>
      <c r="U3114" t="s">
        <v>22</v>
      </c>
      <c r="V3114" t="s">
        <v>29</v>
      </c>
      <c r="W3114">
        <v>0.36</v>
      </c>
    </row>
    <row r="3115" spans="1:23" x14ac:dyDescent="0.3">
      <c r="A3115" t="s">
        <v>1315</v>
      </c>
      <c r="B3115" t="s">
        <v>1316</v>
      </c>
      <c r="D3115" s="1">
        <v>40719</v>
      </c>
      <c r="E3115" s="1">
        <v>40726</v>
      </c>
      <c r="F3115" s="1" t="str">
        <f t="shared" si="206"/>
        <v>July</v>
      </c>
      <c r="G3115" s="1" t="str">
        <f t="shared" si="207"/>
        <v>2011</v>
      </c>
      <c r="H3115" s="2">
        <f t="shared" si="208"/>
        <v>7</v>
      </c>
      <c r="I3115" s="2" t="b">
        <f t="shared" si="209"/>
        <v>0</v>
      </c>
      <c r="J3115" t="s">
        <v>17</v>
      </c>
      <c r="K3115">
        <v>20</v>
      </c>
      <c r="L3115">
        <v>552.87</v>
      </c>
      <c r="M3115">
        <v>0.01</v>
      </c>
      <c r="N3115" t="s">
        <v>18</v>
      </c>
      <c r="O3115">
        <v>-64.819999999999993</v>
      </c>
      <c r="P3115">
        <v>26.31</v>
      </c>
      <c r="Q3115">
        <v>5.89</v>
      </c>
      <c r="R3115" t="s">
        <v>489</v>
      </c>
      <c r="S3115" t="s">
        <v>489</v>
      </c>
      <c r="T3115" t="s">
        <v>31</v>
      </c>
      <c r="U3115" t="s">
        <v>32</v>
      </c>
      <c r="V3115" t="s">
        <v>48</v>
      </c>
      <c r="W3115">
        <v>0.75</v>
      </c>
    </row>
    <row r="3116" spans="1:23" x14ac:dyDescent="0.3">
      <c r="A3116" t="s">
        <v>1315</v>
      </c>
      <c r="B3116" t="s">
        <v>1316</v>
      </c>
      <c r="D3116" s="1">
        <v>40719</v>
      </c>
      <c r="E3116" s="1">
        <v>40719</v>
      </c>
      <c r="F3116" s="1" t="str">
        <f t="shared" si="206"/>
        <v>June</v>
      </c>
      <c r="G3116" s="1" t="str">
        <f t="shared" si="207"/>
        <v>2011</v>
      </c>
      <c r="H3116" s="2">
        <f t="shared" si="208"/>
        <v>0</v>
      </c>
      <c r="I3116" s="2" t="str">
        <f t="shared" si="209"/>
        <v>FREE DELIVERY</v>
      </c>
      <c r="J3116" t="s">
        <v>17</v>
      </c>
      <c r="K3116">
        <v>12</v>
      </c>
      <c r="L3116">
        <v>26.33</v>
      </c>
      <c r="M3116">
        <v>0.05</v>
      </c>
      <c r="N3116" t="s">
        <v>18</v>
      </c>
      <c r="O3116">
        <v>-33.61</v>
      </c>
      <c r="P3116">
        <v>1.76</v>
      </c>
      <c r="Q3116">
        <v>4.8600000000000003</v>
      </c>
      <c r="R3116" t="s">
        <v>489</v>
      </c>
      <c r="S3116" t="s">
        <v>489</v>
      </c>
      <c r="T3116" t="s">
        <v>31</v>
      </c>
      <c r="U3116" t="s">
        <v>36</v>
      </c>
      <c r="V3116" t="s">
        <v>37</v>
      </c>
      <c r="W3116">
        <v>0.41</v>
      </c>
    </row>
    <row r="3117" spans="1:23" x14ac:dyDescent="0.3">
      <c r="A3117" t="s">
        <v>1261</v>
      </c>
      <c r="B3117" t="s">
        <v>1491</v>
      </c>
      <c r="D3117" s="1">
        <v>40273</v>
      </c>
      <c r="E3117" s="1">
        <v>40273</v>
      </c>
      <c r="F3117" s="1" t="str">
        <f t="shared" si="206"/>
        <v>April</v>
      </c>
      <c r="G3117" s="1" t="str">
        <f t="shared" si="207"/>
        <v>2010</v>
      </c>
      <c r="H3117" s="2">
        <f t="shared" si="208"/>
        <v>0</v>
      </c>
      <c r="I3117" s="2" t="str">
        <f t="shared" si="209"/>
        <v>FREE DELIVERY</v>
      </c>
      <c r="J3117" t="s">
        <v>17</v>
      </c>
      <c r="K3117">
        <v>50</v>
      </c>
      <c r="L3117">
        <v>2851.17</v>
      </c>
      <c r="M3117">
        <v>0.06</v>
      </c>
      <c r="N3117" t="s">
        <v>25</v>
      </c>
      <c r="O3117">
        <v>-868.88</v>
      </c>
      <c r="P3117">
        <v>58.14</v>
      </c>
      <c r="Q3117">
        <v>36.61</v>
      </c>
      <c r="R3117" t="s">
        <v>489</v>
      </c>
      <c r="S3117" t="s">
        <v>489</v>
      </c>
      <c r="T3117" t="s">
        <v>31</v>
      </c>
      <c r="U3117" t="s">
        <v>36</v>
      </c>
      <c r="V3117" t="s">
        <v>54</v>
      </c>
      <c r="W3117">
        <v>0.61</v>
      </c>
    </row>
    <row r="3118" spans="1:23" x14ac:dyDescent="0.3">
      <c r="A3118" t="s">
        <v>1261</v>
      </c>
      <c r="B3118" t="s">
        <v>1491</v>
      </c>
      <c r="D3118" s="1">
        <v>40273</v>
      </c>
      <c r="E3118" s="1">
        <v>40278</v>
      </c>
      <c r="F3118" s="1" t="str">
        <f t="shared" si="206"/>
        <v>April</v>
      </c>
      <c r="G3118" s="1" t="str">
        <f t="shared" si="207"/>
        <v>2010</v>
      </c>
      <c r="H3118" s="2">
        <f t="shared" si="208"/>
        <v>5</v>
      </c>
      <c r="I3118" s="2" t="b">
        <f t="shared" si="209"/>
        <v>0</v>
      </c>
      <c r="J3118" t="s">
        <v>17</v>
      </c>
      <c r="K3118">
        <v>15</v>
      </c>
      <c r="L3118">
        <v>183.43</v>
      </c>
      <c r="M3118">
        <v>0.06</v>
      </c>
      <c r="N3118" t="s">
        <v>18</v>
      </c>
      <c r="O3118">
        <v>-41.86</v>
      </c>
      <c r="P3118">
        <v>12.44</v>
      </c>
      <c r="Q3118">
        <v>6.27</v>
      </c>
      <c r="R3118" t="s">
        <v>489</v>
      </c>
      <c r="S3118" t="s">
        <v>489</v>
      </c>
      <c r="T3118" t="s">
        <v>31</v>
      </c>
      <c r="U3118" t="s">
        <v>22</v>
      </c>
      <c r="V3118" t="s">
        <v>23</v>
      </c>
      <c r="W3118">
        <v>0.56999999999999995</v>
      </c>
    </row>
    <row r="3119" spans="1:23" x14ac:dyDescent="0.3">
      <c r="A3119" t="s">
        <v>966</v>
      </c>
      <c r="B3119" t="s">
        <v>1015</v>
      </c>
      <c r="D3119" s="1">
        <v>40549</v>
      </c>
      <c r="E3119" s="1">
        <v>40550</v>
      </c>
      <c r="F3119" s="1" t="str">
        <f t="shared" si="206"/>
        <v>January</v>
      </c>
      <c r="G3119" s="1" t="str">
        <f t="shared" si="207"/>
        <v>2011</v>
      </c>
      <c r="H3119" s="2">
        <f t="shared" si="208"/>
        <v>1</v>
      </c>
      <c r="I3119" s="2" t="b">
        <f t="shared" si="209"/>
        <v>0</v>
      </c>
      <c r="J3119" t="s">
        <v>44</v>
      </c>
      <c r="K3119">
        <v>5</v>
      </c>
      <c r="L3119">
        <v>51.3</v>
      </c>
      <c r="M3119">
        <v>0.05</v>
      </c>
      <c r="N3119" t="s">
        <v>39</v>
      </c>
      <c r="O3119">
        <v>-32.479999999999997</v>
      </c>
      <c r="P3119">
        <v>7.28</v>
      </c>
      <c r="Q3119">
        <v>11.15</v>
      </c>
      <c r="R3119" t="s">
        <v>489</v>
      </c>
      <c r="S3119" t="s">
        <v>489</v>
      </c>
      <c r="T3119" t="s">
        <v>27</v>
      </c>
      <c r="U3119" t="s">
        <v>22</v>
      </c>
      <c r="V3119" t="s">
        <v>43</v>
      </c>
      <c r="W3119">
        <v>0.37</v>
      </c>
    </row>
    <row r="3120" spans="1:23" x14ac:dyDescent="0.3">
      <c r="A3120" t="s">
        <v>966</v>
      </c>
      <c r="B3120" t="s">
        <v>1015</v>
      </c>
      <c r="D3120" s="1">
        <v>40549</v>
      </c>
      <c r="E3120" s="1">
        <v>40551</v>
      </c>
      <c r="F3120" s="1" t="str">
        <f t="shared" si="206"/>
        <v>January</v>
      </c>
      <c r="G3120" s="1" t="str">
        <f t="shared" si="207"/>
        <v>2011</v>
      </c>
      <c r="H3120" s="2">
        <f t="shared" si="208"/>
        <v>2</v>
      </c>
      <c r="I3120" s="2" t="b">
        <f t="shared" si="209"/>
        <v>0</v>
      </c>
      <c r="J3120" t="s">
        <v>44</v>
      </c>
      <c r="K3120">
        <v>1</v>
      </c>
      <c r="L3120">
        <v>8.48</v>
      </c>
      <c r="M3120">
        <v>0.1</v>
      </c>
      <c r="N3120" t="s">
        <v>18</v>
      </c>
      <c r="O3120">
        <v>-7.9</v>
      </c>
      <c r="P3120">
        <v>5.08</v>
      </c>
      <c r="Q3120">
        <v>3.63</v>
      </c>
      <c r="R3120" t="s">
        <v>489</v>
      </c>
      <c r="S3120" t="s">
        <v>489</v>
      </c>
      <c r="T3120" t="s">
        <v>27</v>
      </c>
      <c r="U3120" t="s">
        <v>36</v>
      </c>
      <c r="V3120" t="s">
        <v>37</v>
      </c>
      <c r="W3120">
        <v>0.51</v>
      </c>
    </row>
    <row r="3121" spans="1:23" x14ac:dyDescent="0.3">
      <c r="A3121" t="s">
        <v>966</v>
      </c>
      <c r="B3121" t="s">
        <v>1015</v>
      </c>
      <c r="D3121" s="1">
        <v>40549</v>
      </c>
      <c r="E3121" s="1">
        <v>40550</v>
      </c>
      <c r="F3121" s="1" t="str">
        <f t="shared" si="206"/>
        <v>January</v>
      </c>
      <c r="G3121" s="1" t="str">
        <f t="shared" si="207"/>
        <v>2011</v>
      </c>
      <c r="H3121" s="2">
        <f t="shared" si="208"/>
        <v>1</v>
      </c>
      <c r="I3121" s="2" t="b">
        <f t="shared" si="209"/>
        <v>0</v>
      </c>
      <c r="J3121" t="s">
        <v>44</v>
      </c>
      <c r="K3121">
        <v>26</v>
      </c>
      <c r="L3121">
        <v>87.52</v>
      </c>
      <c r="M3121">
        <v>0.03</v>
      </c>
      <c r="N3121" t="s">
        <v>18</v>
      </c>
      <c r="O3121">
        <v>-70.02</v>
      </c>
      <c r="P3121">
        <v>3.28</v>
      </c>
      <c r="Q3121">
        <v>3.97</v>
      </c>
      <c r="R3121" t="s">
        <v>489</v>
      </c>
      <c r="S3121" t="s">
        <v>489</v>
      </c>
      <c r="T3121" t="s">
        <v>27</v>
      </c>
      <c r="U3121" t="s">
        <v>22</v>
      </c>
      <c r="V3121" t="s">
        <v>60</v>
      </c>
      <c r="W3121">
        <v>0.56000000000000005</v>
      </c>
    </row>
    <row r="3122" spans="1:23" x14ac:dyDescent="0.3">
      <c r="A3122" t="s">
        <v>1221</v>
      </c>
      <c r="B3122" t="s">
        <v>1492</v>
      </c>
      <c r="D3122" s="1">
        <v>41131</v>
      </c>
      <c r="E3122" s="1">
        <v>41136</v>
      </c>
      <c r="F3122" s="1" t="str">
        <f t="shared" si="206"/>
        <v>August</v>
      </c>
      <c r="G3122" s="1" t="str">
        <f t="shared" si="207"/>
        <v>2012</v>
      </c>
      <c r="H3122" s="2">
        <f t="shared" si="208"/>
        <v>5</v>
      </c>
      <c r="I3122" s="2" t="b">
        <f t="shared" si="209"/>
        <v>0</v>
      </c>
      <c r="J3122" t="s">
        <v>17</v>
      </c>
      <c r="K3122">
        <v>50</v>
      </c>
      <c r="L3122">
        <v>1497.7594999999999</v>
      </c>
      <c r="M3122">
        <v>0.04</v>
      </c>
      <c r="N3122" t="s">
        <v>18</v>
      </c>
      <c r="O3122">
        <v>483.66</v>
      </c>
      <c r="P3122">
        <v>35.99</v>
      </c>
      <c r="Q3122">
        <v>1.1000000000000001</v>
      </c>
      <c r="R3122" t="s">
        <v>489</v>
      </c>
      <c r="S3122" t="s">
        <v>489</v>
      </c>
      <c r="T3122" t="s">
        <v>21</v>
      </c>
      <c r="U3122" t="s">
        <v>32</v>
      </c>
      <c r="V3122" t="s">
        <v>33</v>
      </c>
      <c r="W3122">
        <v>0.55000000000000004</v>
      </c>
    </row>
    <row r="3123" spans="1:23" x14ac:dyDescent="0.3">
      <c r="A3123" t="s">
        <v>953</v>
      </c>
      <c r="B3123" t="s">
        <v>1485</v>
      </c>
      <c r="D3123" s="1">
        <v>40170</v>
      </c>
      <c r="E3123" s="1">
        <v>40171</v>
      </c>
      <c r="F3123" s="1" t="str">
        <f t="shared" si="206"/>
        <v>December</v>
      </c>
      <c r="G3123" s="1" t="str">
        <f t="shared" si="207"/>
        <v>2009</v>
      </c>
      <c r="H3123" s="2">
        <f t="shared" si="208"/>
        <v>1</v>
      </c>
      <c r="I3123" s="2" t="b">
        <f t="shared" si="209"/>
        <v>0</v>
      </c>
      <c r="J3123" t="s">
        <v>34</v>
      </c>
      <c r="K3123">
        <v>41</v>
      </c>
      <c r="L3123">
        <v>2811.7</v>
      </c>
      <c r="M3123">
        <v>0.09</v>
      </c>
      <c r="N3123" t="s">
        <v>18</v>
      </c>
      <c r="O3123">
        <v>-3074.27</v>
      </c>
      <c r="P3123">
        <v>71.37</v>
      </c>
      <c r="Q3123">
        <v>69</v>
      </c>
      <c r="R3123" t="s">
        <v>489</v>
      </c>
      <c r="S3123" t="s">
        <v>489</v>
      </c>
      <c r="T3123" t="s">
        <v>42</v>
      </c>
      <c r="U3123" t="s">
        <v>36</v>
      </c>
      <c r="V3123" t="s">
        <v>55</v>
      </c>
      <c r="W3123">
        <v>0.68</v>
      </c>
    </row>
    <row r="3124" spans="1:23" x14ac:dyDescent="0.3">
      <c r="A3124" t="s">
        <v>953</v>
      </c>
      <c r="B3124" t="s">
        <v>1485</v>
      </c>
      <c r="D3124" s="1">
        <v>41130</v>
      </c>
      <c r="E3124" s="1">
        <v>41139</v>
      </c>
      <c r="F3124" s="1" t="str">
        <f t="shared" si="206"/>
        <v>August</v>
      </c>
      <c r="G3124" s="1" t="str">
        <f t="shared" si="207"/>
        <v>2012</v>
      </c>
      <c r="H3124" s="2">
        <f t="shared" si="208"/>
        <v>9</v>
      </c>
      <c r="I3124" s="2" t="b">
        <f t="shared" si="209"/>
        <v>0</v>
      </c>
      <c r="J3124" t="s">
        <v>17</v>
      </c>
      <c r="K3124">
        <v>31</v>
      </c>
      <c r="L3124">
        <v>131.19999999999999</v>
      </c>
      <c r="M3124">
        <v>0.01</v>
      </c>
      <c r="N3124" t="s">
        <v>18</v>
      </c>
      <c r="O3124">
        <v>-107.98</v>
      </c>
      <c r="P3124">
        <v>3.95</v>
      </c>
      <c r="Q3124">
        <v>5.13</v>
      </c>
      <c r="R3124" t="s">
        <v>489</v>
      </c>
      <c r="S3124" t="s">
        <v>489</v>
      </c>
      <c r="T3124" t="s">
        <v>31</v>
      </c>
      <c r="U3124" t="s">
        <v>22</v>
      </c>
      <c r="V3124" t="s">
        <v>28</v>
      </c>
      <c r="W3124">
        <v>0.59</v>
      </c>
    </row>
    <row r="3125" spans="1:23" x14ac:dyDescent="0.3">
      <c r="A3125" t="s">
        <v>1037</v>
      </c>
      <c r="B3125" t="s">
        <v>1485</v>
      </c>
      <c r="D3125" s="1">
        <v>40710</v>
      </c>
      <c r="E3125" s="1">
        <v>40713</v>
      </c>
      <c r="F3125" s="1" t="str">
        <f t="shared" si="206"/>
        <v>June</v>
      </c>
      <c r="G3125" s="1" t="str">
        <f t="shared" si="207"/>
        <v>2011</v>
      </c>
      <c r="H3125" s="2">
        <f t="shared" si="208"/>
        <v>3</v>
      </c>
      <c r="I3125" s="2" t="b">
        <f t="shared" si="209"/>
        <v>0</v>
      </c>
      <c r="J3125" t="s">
        <v>52</v>
      </c>
      <c r="K3125">
        <v>17</v>
      </c>
      <c r="L3125">
        <v>53.91</v>
      </c>
      <c r="M3125">
        <v>0.05</v>
      </c>
      <c r="N3125" t="s">
        <v>18</v>
      </c>
      <c r="O3125">
        <v>19.47</v>
      </c>
      <c r="P3125">
        <v>3.15</v>
      </c>
      <c r="Q3125">
        <v>0.49</v>
      </c>
      <c r="R3125" t="s">
        <v>489</v>
      </c>
      <c r="S3125" t="s">
        <v>489</v>
      </c>
      <c r="T3125" t="s">
        <v>42</v>
      </c>
      <c r="U3125" t="s">
        <v>22</v>
      </c>
      <c r="V3125" t="s">
        <v>57</v>
      </c>
      <c r="W3125">
        <v>0.37</v>
      </c>
    </row>
    <row r="3126" spans="1:23" x14ac:dyDescent="0.3">
      <c r="A3126" t="s">
        <v>1072</v>
      </c>
      <c r="B3126" t="s">
        <v>1493</v>
      </c>
      <c r="D3126" s="1">
        <v>39889</v>
      </c>
      <c r="E3126" s="1">
        <v>39889</v>
      </c>
      <c r="F3126" s="1" t="str">
        <f t="shared" si="206"/>
        <v>March</v>
      </c>
      <c r="G3126" s="1" t="str">
        <f t="shared" si="207"/>
        <v>2009</v>
      </c>
      <c r="H3126" s="2">
        <f t="shared" si="208"/>
        <v>0</v>
      </c>
      <c r="I3126" s="2" t="str">
        <f t="shared" si="209"/>
        <v>FREE DELIVERY</v>
      </c>
      <c r="J3126" t="s">
        <v>34</v>
      </c>
      <c r="K3126">
        <v>39</v>
      </c>
      <c r="L3126">
        <v>223.64</v>
      </c>
      <c r="M3126">
        <v>0.1</v>
      </c>
      <c r="N3126" t="s">
        <v>18</v>
      </c>
      <c r="O3126">
        <v>-90.26</v>
      </c>
      <c r="P3126">
        <v>5.98</v>
      </c>
      <c r="Q3126">
        <v>5.35</v>
      </c>
      <c r="R3126" t="s">
        <v>489</v>
      </c>
      <c r="S3126" t="s">
        <v>489</v>
      </c>
      <c r="T3126" t="s">
        <v>42</v>
      </c>
      <c r="U3126" t="s">
        <v>22</v>
      </c>
      <c r="V3126" t="s">
        <v>43</v>
      </c>
      <c r="W3126">
        <v>0.4</v>
      </c>
    </row>
    <row r="3127" spans="1:23" x14ac:dyDescent="0.3">
      <c r="A3127" t="s">
        <v>1018</v>
      </c>
      <c r="B3127" t="s">
        <v>997</v>
      </c>
      <c r="D3127" s="1">
        <v>40661</v>
      </c>
      <c r="E3127" s="1">
        <v>40663</v>
      </c>
      <c r="F3127" s="1" t="str">
        <f t="shared" si="206"/>
        <v>April</v>
      </c>
      <c r="G3127" s="1" t="str">
        <f t="shared" si="207"/>
        <v>2011</v>
      </c>
      <c r="H3127" s="2">
        <f t="shared" si="208"/>
        <v>2</v>
      </c>
      <c r="I3127" s="2" t="b">
        <f t="shared" si="209"/>
        <v>0</v>
      </c>
      <c r="J3127" t="s">
        <v>24</v>
      </c>
      <c r="K3127">
        <v>2</v>
      </c>
      <c r="L3127">
        <v>203.3</v>
      </c>
      <c r="M3127">
        <v>0.08</v>
      </c>
      <c r="N3127" t="s">
        <v>18</v>
      </c>
      <c r="O3127">
        <v>148.25</v>
      </c>
      <c r="P3127">
        <v>79.52</v>
      </c>
      <c r="Q3127">
        <v>48.2</v>
      </c>
      <c r="R3127" t="s">
        <v>489</v>
      </c>
      <c r="S3127" t="s">
        <v>489</v>
      </c>
      <c r="T3127" t="s">
        <v>42</v>
      </c>
      <c r="U3127" t="s">
        <v>36</v>
      </c>
      <c r="V3127" t="s">
        <v>37</v>
      </c>
      <c r="W3127">
        <v>0.74</v>
      </c>
    </row>
    <row r="3128" spans="1:23" x14ac:dyDescent="0.3">
      <c r="A3128" t="s">
        <v>1018</v>
      </c>
      <c r="B3128" t="s">
        <v>997</v>
      </c>
      <c r="D3128" s="1">
        <v>40661</v>
      </c>
      <c r="E3128" s="1">
        <v>40661</v>
      </c>
      <c r="F3128" s="1" t="str">
        <f t="shared" si="206"/>
        <v>April</v>
      </c>
      <c r="G3128" s="1" t="str">
        <f t="shared" si="207"/>
        <v>2011</v>
      </c>
      <c r="H3128" s="2">
        <f t="shared" si="208"/>
        <v>0</v>
      </c>
      <c r="I3128" s="2" t="str">
        <f t="shared" si="209"/>
        <v>FREE DELIVERY</v>
      </c>
      <c r="J3128" t="s">
        <v>24</v>
      </c>
      <c r="K3128">
        <v>2</v>
      </c>
      <c r="L3128">
        <v>196.85149999999999</v>
      </c>
      <c r="M3128">
        <v>0.09</v>
      </c>
      <c r="N3128" t="s">
        <v>18</v>
      </c>
      <c r="O3128">
        <v>-606.6</v>
      </c>
      <c r="P3128">
        <v>125.99</v>
      </c>
      <c r="Q3128">
        <v>5.99</v>
      </c>
      <c r="R3128" t="s">
        <v>489</v>
      </c>
      <c r="S3128" t="s">
        <v>489</v>
      </c>
      <c r="T3128" t="s">
        <v>42</v>
      </c>
      <c r="U3128" t="s">
        <v>32</v>
      </c>
      <c r="V3128" t="s">
        <v>33</v>
      </c>
      <c r="W3128">
        <v>0.56000000000000005</v>
      </c>
    </row>
    <row r="3129" spans="1:23" x14ac:dyDescent="0.3">
      <c r="A3129" t="s">
        <v>1061</v>
      </c>
      <c r="B3129" t="s">
        <v>1358</v>
      </c>
      <c r="D3129" s="1">
        <v>40233</v>
      </c>
      <c r="E3129" s="1">
        <v>40238</v>
      </c>
      <c r="F3129" s="1" t="str">
        <f t="shared" si="206"/>
        <v>March</v>
      </c>
      <c r="G3129" s="1" t="str">
        <f t="shared" si="207"/>
        <v>2010</v>
      </c>
      <c r="H3129" s="2">
        <f t="shared" si="208"/>
        <v>5</v>
      </c>
      <c r="I3129" s="2" t="b">
        <f t="shared" si="209"/>
        <v>0</v>
      </c>
      <c r="J3129" t="s">
        <v>17</v>
      </c>
      <c r="K3129">
        <v>4</v>
      </c>
      <c r="L3129">
        <v>40.229999999999997</v>
      </c>
      <c r="M3129">
        <v>0.05</v>
      </c>
      <c r="N3129" t="s">
        <v>18</v>
      </c>
      <c r="O3129">
        <v>-30.26</v>
      </c>
      <c r="P3129">
        <v>7.77</v>
      </c>
      <c r="Q3129">
        <v>9.23</v>
      </c>
      <c r="R3129" t="s">
        <v>489</v>
      </c>
      <c r="S3129" t="s">
        <v>489</v>
      </c>
      <c r="T3129" t="s">
        <v>42</v>
      </c>
      <c r="U3129" t="s">
        <v>22</v>
      </c>
      <c r="V3129" t="s">
        <v>28</v>
      </c>
      <c r="W3129">
        <v>0.57999999999999996</v>
      </c>
    </row>
    <row r="3130" spans="1:23" x14ac:dyDescent="0.3">
      <c r="A3130" t="s">
        <v>1018</v>
      </c>
      <c r="B3130" t="s">
        <v>997</v>
      </c>
      <c r="D3130" s="1">
        <v>40067</v>
      </c>
      <c r="E3130" s="1">
        <v>40069</v>
      </c>
      <c r="F3130" s="1" t="str">
        <f t="shared" si="206"/>
        <v>September</v>
      </c>
      <c r="G3130" s="1" t="str">
        <f t="shared" si="207"/>
        <v>2009</v>
      </c>
      <c r="H3130" s="2">
        <f t="shared" si="208"/>
        <v>2</v>
      </c>
      <c r="I3130" s="2" t="b">
        <f t="shared" si="209"/>
        <v>0</v>
      </c>
      <c r="J3130" t="s">
        <v>52</v>
      </c>
      <c r="K3130">
        <v>39</v>
      </c>
      <c r="L3130">
        <v>341.55</v>
      </c>
      <c r="M3130">
        <v>0.06</v>
      </c>
      <c r="N3130" t="s">
        <v>18</v>
      </c>
      <c r="O3130">
        <v>-255.65</v>
      </c>
      <c r="P3130">
        <v>8.3699999999999992</v>
      </c>
      <c r="Q3130">
        <v>10.16</v>
      </c>
      <c r="R3130" t="s">
        <v>489</v>
      </c>
      <c r="S3130" t="s">
        <v>489</v>
      </c>
      <c r="T3130" t="s">
        <v>31</v>
      </c>
      <c r="U3130" t="s">
        <v>36</v>
      </c>
      <c r="V3130" t="s">
        <v>37</v>
      </c>
      <c r="W3130">
        <v>0.59</v>
      </c>
    </row>
    <row r="3131" spans="1:23" x14ac:dyDescent="0.3">
      <c r="A3131" t="s">
        <v>1018</v>
      </c>
      <c r="B3131" t="s">
        <v>997</v>
      </c>
      <c r="D3131" s="1">
        <v>40067</v>
      </c>
      <c r="E3131" s="1">
        <v>40069</v>
      </c>
      <c r="F3131" s="1" t="str">
        <f t="shared" si="206"/>
        <v>September</v>
      </c>
      <c r="G3131" s="1" t="str">
        <f t="shared" si="207"/>
        <v>2009</v>
      </c>
      <c r="H3131" s="2">
        <f t="shared" si="208"/>
        <v>2</v>
      </c>
      <c r="I3131" s="2" t="b">
        <f t="shared" si="209"/>
        <v>0</v>
      </c>
      <c r="J3131" t="s">
        <v>52</v>
      </c>
      <c r="K3131">
        <v>14</v>
      </c>
      <c r="L3131">
        <v>98.37</v>
      </c>
      <c r="M3131">
        <v>0.09</v>
      </c>
      <c r="N3131" t="s">
        <v>39</v>
      </c>
      <c r="O3131">
        <v>-76.540000000000006</v>
      </c>
      <c r="P3131">
        <v>6.48</v>
      </c>
      <c r="Q3131">
        <v>9.17</v>
      </c>
      <c r="R3131" t="s">
        <v>489</v>
      </c>
      <c r="S3131" t="s">
        <v>489</v>
      </c>
      <c r="T3131" t="s">
        <v>31</v>
      </c>
      <c r="U3131" t="s">
        <v>22</v>
      </c>
      <c r="V3131" t="s">
        <v>43</v>
      </c>
      <c r="W3131">
        <v>0.37</v>
      </c>
    </row>
    <row r="3132" spans="1:23" x14ac:dyDescent="0.3">
      <c r="A3132" t="s">
        <v>1486</v>
      </c>
      <c r="B3132" t="s">
        <v>1487</v>
      </c>
      <c r="D3132" s="1">
        <v>40364</v>
      </c>
      <c r="E3132" s="1">
        <v>40365</v>
      </c>
      <c r="F3132" s="1" t="str">
        <f t="shared" si="206"/>
        <v>July</v>
      </c>
      <c r="G3132" s="1" t="str">
        <f t="shared" si="207"/>
        <v>2010</v>
      </c>
      <c r="H3132" s="2">
        <f t="shared" si="208"/>
        <v>1</v>
      </c>
      <c r="I3132" s="2" t="b">
        <f t="shared" si="209"/>
        <v>0</v>
      </c>
      <c r="J3132" t="s">
        <v>34</v>
      </c>
      <c r="K3132">
        <v>2</v>
      </c>
      <c r="L3132">
        <v>19.36</v>
      </c>
      <c r="M3132">
        <v>0.1</v>
      </c>
      <c r="N3132" t="s">
        <v>18</v>
      </c>
      <c r="O3132">
        <v>-11.85</v>
      </c>
      <c r="P3132">
        <v>6.78</v>
      </c>
      <c r="Q3132">
        <v>6.18</v>
      </c>
      <c r="R3132" t="s">
        <v>489</v>
      </c>
      <c r="S3132" t="s">
        <v>489</v>
      </c>
      <c r="T3132" t="s">
        <v>42</v>
      </c>
      <c r="U3132" t="s">
        <v>22</v>
      </c>
      <c r="V3132" t="s">
        <v>43</v>
      </c>
      <c r="W3132">
        <v>0.39</v>
      </c>
    </row>
    <row r="3133" spans="1:23" x14ac:dyDescent="0.3">
      <c r="A3133" t="s">
        <v>1486</v>
      </c>
      <c r="B3133" t="s">
        <v>1487</v>
      </c>
      <c r="D3133" s="1">
        <v>40364</v>
      </c>
      <c r="E3133" s="1">
        <v>40366</v>
      </c>
      <c r="F3133" s="1" t="str">
        <f t="shared" si="206"/>
        <v>July</v>
      </c>
      <c r="G3133" s="1" t="str">
        <f t="shared" si="207"/>
        <v>2010</v>
      </c>
      <c r="H3133" s="2">
        <f t="shared" si="208"/>
        <v>2</v>
      </c>
      <c r="I3133" s="2" t="b">
        <f t="shared" si="209"/>
        <v>0</v>
      </c>
      <c r="J3133" t="s">
        <v>34</v>
      </c>
      <c r="K3133">
        <v>30</v>
      </c>
      <c r="L3133">
        <v>206.27</v>
      </c>
      <c r="M3133">
        <v>0.09</v>
      </c>
      <c r="N3133" t="s">
        <v>18</v>
      </c>
      <c r="O3133">
        <v>-54.44</v>
      </c>
      <c r="P3133">
        <v>6.81</v>
      </c>
      <c r="Q3133">
        <v>5.48</v>
      </c>
      <c r="R3133" t="s">
        <v>489</v>
      </c>
      <c r="S3133" t="s">
        <v>489</v>
      </c>
      <c r="T3133" t="s">
        <v>42</v>
      </c>
      <c r="U3133" t="s">
        <v>22</v>
      </c>
      <c r="V3133" t="s">
        <v>29</v>
      </c>
      <c r="W3133">
        <v>0.37</v>
      </c>
    </row>
    <row r="3134" spans="1:23" x14ac:dyDescent="0.3">
      <c r="A3134" t="s">
        <v>1018</v>
      </c>
      <c r="B3134" t="s">
        <v>997</v>
      </c>
      <c r="D3134" s="1">
        <v>41072</v>
      </c>
      <c r="E3134" s="1">
        <v>41072</v>
      </c>
      <c r="F3134" s="1" t="str">
        <f t="shared" si="206"/>
        <v>June</v>
      </c>
      <c r="G3134" s="1" t="str">
        <f t="shared" si="207"/>
        <v>2012</v>
      </c>
      <c r="H3134" s="2">
        <f t="shared" si="208"/>
        <v>0</v>
      </c>
      <c r="I3134" s="2" t="str">
        <f t="shared" si="209"/>
        <v>FREE DELIVERY</v>
      </c>
      <c r="J3134" t="s">
        <v>17</v>
      </c>
      <c r="K3134">
        <v>3</v>
      </c>
      <c r="L3134">
        <v>133.9</v>
      </c>
      <c r="M3134">
        <v>0.03</v>
      </c>
      <c r="N3134" t="s">
        <v>18</v>
      </c>
      <c r="O3134">
        <v>-14.58</v>
      </c>
      <c r="P3134">
        <v>43.41</v>
      </c>
      <c r="Q3134">
        <v>2.99</v>
      </c>
      <c r="R3134" t="s">
        <v>489</v>
      </c>
      <c r="S3134" t="s">
        <v>489</v>
      </c>
      <c r="T3134" t="s">
        <v>42</v>
      </c>
      <c r="U3134" t="s">
        <v>22</v>
      </c>
      <c r="V3134" t="s">
        <v>29</v>
      </c>
      <c r="W3134">
        <v>0.39</v>
      </c>
    </row>
    <row r="3135" spans="1:23" x14ac:dyDescent="0.3">
      <c r="A3135" t="s">
        <v>1494</v>
      </c>
      <c r="B3135" t="s">
        <v>1495</v>
      </c>
      <c r="D3135" s="1">
        <v>40264</v>
      </c>
      <c r="E3135" s="1">
        <v>40264</v>
      </c>
      <c r="F3135" s="1" t="str">
        <f t="shared" si="206"/>
        <v>March</v>
      </c>
      <c r="G3135" s="1" t="str">
        <f t="shared" si="207"/>
        <v>2010</v>
      </c>
      <c r="H3135" s="2">
        <f t="shared" si="208"/>
        <v>0</v>
      </c>
      <c r="I3135" s="2" t="str">
        <f t="shared" si="209"/>
        <v>FREE DELIVERY</v>
      </c>
      <c r="J3135" t="s">
        <v>24</v>
      </c>
      <c r="K3135">
        <v>42</v>
      </c>
      <c r="L3135">
        <v>2040.95</v>
      </c>
      <c r="M3135">
        <v>7.0000000000000007E-2</v>
      </c>
      <c r="N3135" t="s">
        <v>18</v>
      </c>
      <c r="O3135">
        <v>-1231.8699999999999</v>
      </c>
      <c r="P3135">
        <v>48.91</v>
      </c>
      <c r="Q3135">
        <v>35</v>
      </c>
      <c r="R3135" t="s">
        <v>489</v>
      </c>
      <c r="S3135" t="s">
        <v>489</v>
      </c>
      <c r="T3135" t="s">
        <v>31</v>
      </c>
      <c r="U3135" t="s">
        <v>22</v>
      </c>
      <c r="V3135" t="s">
        <v>23</v>
      </c>
      <c r="W3135">
        <v>0.83</v>
      </c>
    </row>
    <row r="3136" spans="1:23" x14ac:dyDescent="0.3">
      <c r="A3136" t="s">
        <v>1221</v>
      </c>
      <c r="B3136" t="s">
        <v>1492</v>
      </c>
      <c r="D3136" s="1">
        <v>40240</v>
      </c>
      <c r="E3136" s="1">
        <v>40244</v>
      </c>
      <c r="F3136" s="1" t="str">
        <f t="shared" si="206"/>
        <v>March</v>
      </c>
      <c r="G3136" s="1" t="str">
        <f t="shared" si="207"/>
        <v>2010</v>
      </c>
      <c r="H3136" s="2">
        <f t="shared" si="208"/>
        <v>4</v>
      </c>
      <c r="I3136" s="2" t="b">
        <f t="shared" si="209"/>
        <v>0</v>
      </c>
      <c r="J3136" t="s">
        <v>17</v>
      </c>
      <c r="K3136">
        <v>39</v>
      </c>
      <c r="L3136">
        <v>446.04</v>
      </c>
      <c r="M3136">
        <v>0.01</v>
      </c>
      <c r="N3136" t="s">
        <v>18</v>
      </c>
      <c r="O3136">
        <v>59.04</v>
      </c>
      <c r="P3136">
        <v>10.98</v>
      </c>
      <c r="Q3136">
        <v>5.14</v>
      </c>
      <c r="R3136" t="s">
        <v>489</v>
      </c>
      <c r="S3136" t="s">
        <v>489</v>
      </c>
      <c r="T3136" t="s">
        <v>42</v>
      </c>
      <c r="U3136" t="s">
        <v>22</v>
      </c>
      <c r="V3136" t="s">
        <v>29</v>
      </c>
      <c r="W3136">
        <v>0.36</v>
      </c>
    </row>
    <row r="3137" spans="1:23" x14ac:dyDescent="0.3">
      <c r="A3137" t="s">
        <v>1221</v>
      </c>
      <c r="B3137" t="s">
        <v>1492</v>
      </c>
      <c r="D3137" s="1">
        <v>40240</v>
      </c>
      <c r="E3137" s="1">
        <v>40242</v>
      </c>
      <c r="F3137" s="1" t="str">
        <f t="shared" si="206"/>
        <v>March</v>
      </c>
      <c r="G3137" s="1" t="str">
        <f t="shared" si="207"/>
        <v>2010</v>
      </c>
      <c r="H3137" s="2">
        <f t="shared" si="208"/>
        <v>2</v>
      </c>
      <c r="I3137" s="2" t="b">
        <f t="shared" si="209"/>
        <v>0</v>
      </c>
      <c r="J3137" t="s">
        <v>17</v>
      </c>
      <c r="K3137">
        <v>46</v>
      </c>
      <c r="L3137">
        <v>18421.2</v>
      </c>
      <c r="M3137">
        <v>0.06</v>
      </c>
      <c r="N3137" t="s">
        <v>25</v>
      </c>
      <c r="O3137">
        <v>-969.05</v>
      </c>
      <c r="P3137">
        <v>400.98</v>
      </c>
      <c r="Q3137">
        <v>42.52</v>
      </c>
      <c r="R3137" t="s">
        <v>489</v>
      </c>
      <c r="S3137" t="s">
        <v>489</v>
      </c>
      <c r="T3137" t="s">
        <v>42</v>
      </c>
      <c r="U3137" t="s">
        <v>36</v>
      </c>
      <c r="V3137" t="s">
        <v>55</v>
      </c>
      <c r="W3137">
        <v>0.71</v>
      </c>
    </row>
    <row r="3138" spans="1:23" x14ac:dyDescent="0.3">
      <c r="A3138" t="s">
        <v>1496</v>
      </c>
      <c r="B3138" t="s">
        <v>1319</v>
      </c>
      <c r="D3138" s="1">
        <v>41176</v>
      </c>
      <c r="E3138" s="1">
        <v>41178</v>
      </c>
      <c r="F3138" s="1" t="str">
        <f t="shared" si="206"/>
        <v>September</v>
      </c>
      <c r="G3138" s="1" t="str">
        <f t="shared" si="207"/>
        <v>2012</v>
      </c>
      <c r="H3138" s="2">
        <f t="shared" si="208"/>
        <v>2</v>
      </c>
      <c r="I3138" s="2" t="b">
        <f t="shared" si="209"/>
        <v>0</v>
      </c>
      <c r="J3138" t="s">
        <v>34</v>
      </c>
      <c r="K3138">
        <v>26</v>
      </c>
      <c r="L3138">
        <v>1090.4000000000001</v>
      </c>
      <c r="M3138">
        <v>0.06</v>
      </c>
      <c r="N3138" t="s">
        <v>18</v>
      </c>
      <c r="O3138">
        <v>146.24</v>
      </c>
      <c r="P3138">
        <v>40.97</v>
      </c>
      <c r="Q3138">
        <v>8.99</v>
      </c>
      <c r="R3138" t="s">
        <v>489</v>
      </c>
      <c r="S3138" t="s">
        <v>489</v>
      </c>
      <c r="T3138" t="s">
        <v>42</v>
      </c>
      <c r="U3138" t="s">
        <v>22</v>
      </c>
      <c r="V3138" t="s">
        <v>60</v>
      </c>
      <c r="W3138">
        <v>0.59</v>
      </c>
    </row>
    <row r="3139" spans="1:23" x14ac:dyDescent="0.3">
      <c r="A3139" t="s">
        <v>1315</v>
      </c>
      <c r="B3139" t="s">
        <v>1316</v>
      </c>
      <c r="D3139" s="1">
        <v>41245</v>
      </c>
      <c r="E3139" s="1">
        <v>41245</v>
      </c>
      <c r="F3139" s="1" t="str">
        <f t="shared" ref="F3139:F3202" si="210">TEXT(E3139,"mmmm")</f>
        <v>December</v>
      </c>
      <c r="G3139" s="1" t="str">
        <f t="shared" ref="G3139:G3202" si="211">TEXT(E3139,"yyyy")</f>
        <v>2012</v>
      </c>
      <c r="H3139" s="2">
        <f t="shared" ref="H3139:H3202" si="212">E3139-D3139</f>
        <v>0</v>
      </c>
      <c r="I3139" s="2" t="str">
        <f t="shared" ref="I3139:I3202" si="213">IF(H3139&lt;1,IF(AND(H3139&gt;0,H3139&lt;2),"ONE DAY", "FREE DELIVERY"))</f>
        <v>FREE DELIVERY</v>
      </c>
      <c r="J3139" t="s">
        <v>44</v>
      </c>
      <c r="K3139">
        <v>50</v>
      </c>
      <c r="L3139">
        <v>1100.21</v>
      </c>
      <c r="M3139">
        <v>0.03</v>
      </c>
      <c r="N3139" t="s">
        <v>18</v>
      </c>
      <c r="O3139">
        <v>433.59</v>
      </c>
      <c r="P3139">
        <v>22.24</v>
      </c>
      <c r="Q3139">
        <v>1.99</v>
      </c>
      <c r="R3139" t="s">
        <v>489</v>
      </c>
      <c r="S3139" t="s">
        <v>489</v>
      </c>
      <c r="T3139" t="s">
        <v>42</v>
      </c>
      <c r="U3139" t="s">
        <v>32</v>
      </c>
      <c r="V3139" t="s">
        <v>48</v>
      </c>
      <c r="W3139">
        <v>0.43</v>
      </c>
    </row>
    <row r="3140" spans="1:23" x14ac:dyDescent="0.3">
      <c r="A3140" t="s">
        <v>1490</v>
      </c>
      <c r="B3140" t="s">
        <v>1042</v>
      </c>
      <c r="D3140" s="1">
        <v>40291</v>
      </c>
      <c r="E3140" s="1">
        <v>40292</v>
      </c>
      <c r="F3140" s="1" t="str">
        <f t="shared" si="210"/>
        <v>April</v>
      </c>
      <c r="G3140" s="1" t="str">
        <f t="shared" si="211"/>
        <v>2010</v>
      </c>
      <c r="H3140" s="2">
        <f t="shared" si="212"/>
        <v>1</v>
      </c>
      <c r="I3140" s="2" t="b">
        <f t="shared" si="213"/>
        <v>0</v>
      </c>
      <c r="J3140" t="s">
        <v>34</v>
      </c>
      <c r="K3140">
        <v>24</v>
      </c>
      <c r="L3140">
        <v>104.89</v>
      </c>
      <c r="M3140">
        <v>7.0000000000000007E-2</v>
      </c>
      <c r="N3140" t="s">
        <v>39</v>
      </c>
      <c r="O3140">
        <v>22.84</v>
      </c>
      <c r="P3140">
        <v>3.8</v>
      </c>
      <c r="Q3140">
        <v>1.49</v>
      </c>
      <c r="R3140" t="s">
        <v>489</v>
      </c>
      <c r="S3140" t="s">
        <v>489</v>
      </c>
      <c r="T3140" t="s">
        <v>27</v>
      </c>
      <c r="U3140" t="s">
        <v>22</v>
      </c>
      <c r="V3140" t="s">
        <v>29</v>
      </c>
      <c r="W3140">
        <v>0.38</v>
      </c>
    </row>
    <row r="3141" spans="1:23" x14ac:dyDescent="0.3">
      <c r="A3141" t="s">
        <v>1486</v>
      </c>
      <c r="B3141" t="s">
        <v>1487</v>
      </c>
      <c r="D3141" s="1">
        <v>40772</v>
      </c>
      <c r="E3141" s="1">
        <v>40772</v>
      </c>
      <c r="F3141" s="1" t="str">
        <f t="shared" si="210"/>
        <v>August</v>
      </c>
      <c r="G3141" s="1" t="str">
        <f t="shared" si="211"/>
        <v>2011</v>
      </c>
      <c r="H3141" s="2">
        <f t="shared" si="212"/>
        <v>0</v>
      </c>
      <c r="I3141" s="2" t="str">
        <f t="shared" si="213"/>
        <v>FREE DELIVERY</v>
      </c>
      <c r="J3141" t="s">
        <v>44</v>
      </c>
      <c r="K3141">
        <v>41</v>
      </c>
      <c r="L3141">
        <v>10714.78</v>
      </c>
      <c r="M3141">
        <v>0</v>
      </c>
      <c r="N3141" t="s">
        <v>25</v>
      </c>
      <c r="O3141">
        <v>-627.64</v>
      </c>
      <c r="P3141">
        <v>259.70999999999998</v>
      </c>
      <c r="Q3141">
        <v>66.67</v>
      </c>
      <c r="R3141" t="s">
        <v>489</v>
      </c>
      <c r="S3141" t="s">
        <v>489</v>
      </c>
      <c r="T3141" t="s">
        <v>27</v>
      </c>
      <c r="U3141" t="s">
        <v>36</v>
      </c>
      <c r="V3141" t="s">
        <v>55</v>
      </c>
      <c r="W3141">
        <v>0.65</v>
      </c>
    </row>
    <row r="3142" spans="1:23" x14ac:dyDescent="0.3">
      <c r="A3142" t="s">
        <v>1460</v>
      </c>
      <c r="B3142" t="s">
        <v>1274</v>
      </c>
      <c r="D3142" s="1">
        <v>40651</v>
      </c>
      <c r="E3142" s="1">
        <v>40651</v>
      </c>
      <c r="F3142" s="1" t="str">
        <f t="shared" si="210"/>
        <v>April</v>
      </c>
      <c r="G3142" s="1" t="str">
        <f t="shared" si="211"/>
        <v>2011</v>
      </c>
      <c r="H3142" s="2">
        <f t="shared" si="212"/>
        <v>0</v>
      </c>
      <c r="I3142" s="2" t="str">
        <f t="shared" si="213"/>
        <v>FREE DELIVERY</v>
      </c>
      <c r="J3142" t="s">
        <v>24</v>
      </c>
      <c r="K3142">
        <v>46</v>
      </c>
      <c r="L3142">
        <v>1824.13</v>
      </c>
      <c r="M3142">
        <v>0.05</v>
      </c>
      <c r="N3142" t="s">
        <v>18</v>
      </c>
      <c r="O3142">
        <v>104.51</v>
      </c>
      <c r="P3142">
        <v>39.979999999999997</v>
      </c>
      <c r="Q3142">
        <v>7.12</v>
      </c>
      <c r="R3142" t="s">
        <v>489</v>
      </c>
      <c r="S3142" t="s">
        <v>489</v>
      </c>
      <c r="T3142" t="s">
        <v>27</v>
      </c>
      <c r="U3142" t="s">
        <v>32</v>
      </c>
      <c r="V3142" t="s">
        <v>48</v>
      </c>
      <c r="W3142">
        <v>0.67</v>
      </c>
    </row>
    <row r="3143" spans="1:23" x14ac:dyDescent="0.3">
      <c r="A3143" t="s">
        <v>1460</v>
      </c>
      <c r="B3143" t="s">
        <v>1274</v>
      </c>
      <c r="D3143" s="1">
        <v>40651</v>
      </c>
      <c r="E3143" s="1">
        <v>40652</v>
      </c>
      <c r="F3143" s="1" t="str">
        <f t="shared" si="210"/>
        <v>April</v>
      </c>
      <c r="G3143" s="1" t="str">
        <f t="shared" si="211"/>
        <v>2011</v>
      </c>
      <c r="H3143" s="2">
        <f t="shared" si="212"/>
        <v>1</v>
      </c>
      <c r="I3143" s="2" t="b">
        <f t="shared" si="213"/>
        <v>0</v>
      </c>
      <c r="J3143" t="s">
        <v>24</v>
      </c>
      <c r="K3143">
        <v>27</v>
      </c>
      <c r="L3143">
        <v>151.38</v>
      </c>
      <c r="M3143">
        <v>0.04</v>
      </c>
      <c r="N3143" t="s">
        <v>18</v>
      </c>
      <c r="O3143">
        <v>-55.61</v>
      </c>
      <c r="P3143">
        <v>5.58</v>
      </c>
      <c r="Q3143">
        <v>5.3</v>
      </c>
      <c r="R3143" t="s">
        <v>489</v>
      </c>
      <c r="S3143" t="s">
        <v>489</v>
      </c>
      <c r="T3143" t="s">
        <v>27</v>
      </c>
      <c r="U3143" t="s">
        <v>22</v>
      </c>
      <c r="V3143" t="s">
        <v>51</v>
      </c>
      <c r="W3143">
        <v>0.35</v>
      </c>
    </row>
    <row r="3144" spans="1:23" x14ac:dyDescent="0.3">
      <c r="A3144" t="s">
        <v>1061</v>
      </c>
      <c r="B3144" t="s">
        <v>1358</v>
      </c>
      <c r="D3144" s="1">
        <v>39814</v>
      </c>
      <c r="E3144" s="1">
        <v>39816</v>
      </c>
      <c r="F3144" s="1" t="str">
        <f t="shared" si="210"/>
        <v>January</v>
      </c>
      <c r="G3144" s="1" t="str">
        <f t="shared" si="211"/>
        <v>2009</v>
      </c>
      <c r="H3144" s="2">
        <f t="shared" si="212"/>
        <v>2</v>
      </c>
      <c r="I3144" s="2" t="b">
        <f t="shared" si="213"/>
        <v>0</v>
      </c>
      <c r="J3144" t="s">
        <v>34</v>
      </c>
      <c r="K3144">
        <v>9</v>
      </c>
      <c r="L3144">
        <v>872.48</v>
      </c>
      <c r="M3144">
        <v>0.08</v>
      </c>
      <c r="N3144" t="s">
        <v>39</v>
      </c>
      <c r="O3144">
        <v>-342.91</v>
      </c>
      <c r="P3144">
        <v>95.99</v>
      </c>
      <c r="Q3144">
        <v>35</v>
      </c>
      <c r="R3144" t="s">
        <v>489</v>
      </c>
      <c r="S3144" t="s">
        <v>489</v>
      </c>
      <c r="T3144" t="s">
        <v>42</v>
      </c>
      <c r="U3144" t="s">
        <v>22</v>
      </c>
      <c r="V3144" t="s">
        <v>23</v>
      </c>
    </row>
    <row r="3145" spans="1:23" x14ac:dyDescent="0.3">
      <c r="A3145" t="s">
        <v>1460</v>
      </c>
      <c r="B3145" t="s">
        <v>1274</v>
      </c>
      <c r="D3145" s="1">
        <v>40672</v>
      </c>
      <c r="E3145" s="1">
        <v>40674</v>
      </c>
      <c r="F3145" s="1" t="str">
        <f t="shared" si="210"/>
        <v>May</v>
      </c>
      <c r="G3145" s="1" t="str">
        <f t="shared" si="211"/>
        <v>2011</v>
      </c>
      <c r="H3145" s="2">
        <f t="shared" si="212"/>
        <v>2</v>
      </c>
      <c r="I3145" s="2" t="b">
        <f t="shared" si="213"/>
        <v>0</v>
      </c>
      <c r="J3145" t="s">
        <v>24</v>
      </c>
      <c r="K3145">
        <v>26</v>
      </c>
      <c r="L3145">
        <v>3617.64</v>
      </c>
      <c r="M3145">
        <v>7.0000000000000007E-2</v>
      </c>
      <c r="N3145" t="s">
        <v>25</v>
      </c>
      <c r="O3145">
        <v>-354.13</v>
      </c>
      <c r="P3145">
        <v>146.34</v>
      </c>
      <c r="Q3145">
        <v>43.75</v>
      </c>
      <c r="R3145" t="s">
        <v>489</v>
      </c>
      <c r="S3145" t="s">
        <v>489</v>
      </c>
      <c r="T3145" t="s">
        <v>31</v>
      </c>
      <c r="U3145" t="s">
        <v>36</v>
      </c>
      <c r="V3145" t="s">
        <v>55</v>
      </c>
      <c r="W3145">
        <v>0.64</v>
      </c>
    </row>
    <row r="3146" spans="1:23" x14ac:dyDescent="0.3">
      <c r="A3146" t="s">
        <v>1018</v>
      </c>
      <c r="B3146" t="s">
        <v>997</v>
      </c>
      <c r="D3146" s="1">
        <v>40759</v>
      </c>
      <c r="E3146" s="1">
        <v>40761</v>
      </c>
      <c r="F3146" s="1" t="str">
        <f t="shared" si="210"/>
        <v>August</v>
      </c>
      <c r="G3146" s="1" t="str">
        <f t="shared" si="211"/>
        <v>2011</v>
      </c>
      <c r="H3146" s="2">
        <f t="shared" si="212"/>
        <v>2</v>
      </c>
      <c r="I3146" s="2" t="b">
        <f t="shared" si="213"/>
        <v>0</v>
      </c>
      <c r="J3146" t="s">
        <v>24</v>
      </c>
      <c r="K3146">
        <v>22</v>
      </c>
      <c r="L3146">
        <v>8218.16</v>
      </c>
      <c r="M3146">
        <v>0.09</v>
      </c>
      <c r="N3146" t="s">
        <v>25</v>
      </c>
      <c r="O3146">
        <v>-774.14</v>
      </c>
      <c r="P3146">
        <v>376.13</v>
      </c>
      <c r="Q3146">
        <v>85.63</v>
      </c>
      <c r="R3146" t="s">
        <v>489</v>
      </c>
      <c r="S3146" t="s">
        <v>489</v>
      </c>
      <c r="T3146" t="s">
        <v>42</v>
      </c>
      <c r="U3146" t="s">
        <v>36</v>
      </c>
      <c r="V3146" t="s">
        <v>55</v>
      </c>
      <c r="W3146">
        <v>0.74</v>
      </c>
    </row>
    <row r="3147" spans="1:23" x14ac:dyDescent="0.3">
      <c r="A3147" t="s">
        <v>1018</v>
      </c>
      <c r="B3147" t="s">
        <v>997</v>
      </c>
      <c r="D3147" s="1">
        <v>41086</v>
      </c>
      <c r="E3147" s="1">
        <v>41088</v>
      </c>
      <c r="F3147" s="1" t="str">
        <f t="shared" si="210"/>
        <v>June</v>
      </c>
      <c r="G3147" s="1" t="str">
        <f t="shared" si="211"/>
        <v>2012</v>
      </c>
      <c r="H3147" s="2">
        <f t="shared" si="212"/>
        <v>2</v>
      </c>
      <c r="I3147" s="2" t="b">
        <f t="shared" si="213"/>
        <v>0</v>
      </c>
      <c r="J3147" t="s">
        <v>34</v>
      </c>
      <c r="K3147">
        <v>19</v>
      </c>
      <c r="L3147">
        <v>676.79</v>
      </c>
      <c r="M3147">
        <v>0</v>
      </c>
      <c r="N3147" t="s">
        <v>18</v>
      </c>
      <c r="O3147">
        <v>213.2</v>
      </c>
      <c r="P3147">
        <v>33.29</v>
      </c>
      <c r="Q3147">
        <v>1.99</v>
      </c>
      <c r="R3147" t="s">
        <v>489</v>
      </c>
      <c r="S3147" t="s">
        <v>489</v>
      </c>
      <c r="T3147" t="s">
        <v>42</v>
      </c>
      <c r="U3147" t="s">
        <v>32</v>
      </c>
      <c r="V3147" t="s">
        <v>48</v>
      </c>
      <c r="W3147">
        <v>0.41</v>
      </c>
    </row>
    <row r="3148" spans="1:23" x14ac:dyDescent="0.3">
      <c r="A3148" t="s">
        <v>1486</v>
      </c>
      <c r="B3148" t="s">
        <v>1487</v>
      </c>
      <c r="D3148" s="1">
        <v>40951</v>
      </c>
      <c r="E3148" s="1">
        <v>40953</v>
      </c>
      <c r="F3148" s="1" t="str">
        <f t="shared" si="210"/>
        <v>February</v>
      </c>
      <c r="G3148" s="1" t="str">
        <f t="shared" si="211"/>
        <v>2012</v>
      </c>
      <c r="H3148" s="2">
        <f t="shared" si="212"/>
        <v>2</v>
      </c>
      <c r="I3148" s="2" t="b">
        <f t="shared" si="213"/>
        <v>0</v>
      </c>
      <c r="J3148" t="s">
        <v>44</v>
      </c>
      <c r="K3148">
        <v>32</v>
      </c>
      <c r="L3148">
        <v>2409.96</v>
      </c>
      <c r="M3148">
        <v>7.0000000000000007E-2</v>
      </c>
      <c r="N3148" t="s">
        <v>18</v>
      </c>
      <c r="O3148">
        <v>575.1</v>
      </c>
      <c r="P3148">
        <v>80.98</v>
      </c>
      <c r="Q3148">
        <v>4.5</v>
      </c>
      <c r="R3148" t="s">
        <v>489</v>
      </c>
      <c r="S3148" t="s">
        <v>489</v>
      </c>
      <c r="T3148" t="s">
        <v>42</v>
      </c>
      <c r="U3148" t="s">
        <v>22</v>
      </c>
      <c r="V3148" t="s">
        <v>28</v>
      </c>
      <c r="W3148">
        <v>0.59</v>
      </c>
    </row>
    <row r="3149" spans="1:23" x14ac:dyDescent="0.3">
      <c r="A3149" t="s">
        <v>1221</v>
      </c>
      <c r="B3149" t="s">
        <v>1492</v>
      </c>
      <c r="D3149" s="1">
        <v>40759</v>
      </c>
      <c r="E3149" s="1">
        <v>40761</v>
      </c>
      <c r="F3149" s="1" t="str">
        <f t="shared" si="210"/>
        <v>August</v>
      </c>
      <c r="G3149" s="1" t="str">
        <f t="shared" si="211"/>
        <v>2011</v>
      </c>
      <c r="H3149" s="2">
        <f t="shared" si="212"/>
        <v>2</v>
      </c>
      <c r="I3149" s="2" t="b">
        <f t="shared" si="213"/>
        <v>0</v>
      </c>
      <c r="J3149" t="s">
        <v>34</v>
      </c>
      <c r="K3149">
        <v>10</v>
      </c>
      <c r="L3149">
        <v>931.14949999999999</v>
      </c>
      <c r="M3149">
        <v>0.06</v>
      </c>
      <c r="N3149" t="s">
        <v>18</v>
      </c>
      <c r="O3149">
        <v>-128.83000000000001</v>
      </c>
      <c r="P3149">
        <v>110.99</v>
      </c>
      <c r="Q3149">
        <v>2.5</v>
      </c>
      <c r="R3149" t="s">
        <v>489</v>
      </c>
      <c r="S3149" t="s">
        <v>489</v>
      </c>
      <c r="T3149" t="s">
        <v>21</v>
      </c>
      <c r="U3149" t="s">
        <v>32</v>
      </c>
      <c r="V3149" t="s">
        <v>33</v>
      </c>
      <c r="W3149">
        <v>0.56999999999999995</v>
      </c>
    </row>
    <row r="3150" spans="1:23" x14ac:dyDescent="0.3">
      <c r="A3150" t="s">
        <v>953</v>
      </c>
      <c r="B3150" t="s">
        <v>1485</v>
      </c>
      <c r="D3150" s="1">
        <v>40887</v>
      </c>
      <c r="E3150" s="1">
        <v>40889</v>
      </c>
      <c r="F3150" s="1" t="str">
        <f t="shared" si="210"/>
        <v>December</v>
      </c>
      <c r="G3150" s="1" t="str">
        <f t="shared" si="211"/>
        <v>2011</v>
      </c>
      <c r="H3150" s="2">
        <f t="shared" si="212"/>
        <v>2</v>
      </c>
      <c r="I3150" s="2" t="b">
        <f t="shared" si="213"/>
        <v>0</v>
      </c>
      <c r="J3150" t="s">
        <v>34</v>
      </c>
      <c r="K3150">
        <v>15</v>
      </c>
      <c r="L3150">
        <v>951.09</v>
      </c>
      <c r="M3150">
        <v>0.02</v>
      </c>
      <c r="N3150" t="s">
        <v>25</v>
      </c>
      <c r="O3150">
        <v>-246.32</v>
      </c>
      <c r="P3150">
        <v>58.14</v>
      </c>
      <c r="Q3150">
        <v>36.61</v>
      </c>
      <c r="R3150" t="s">
        <v>489</v>
      </c>
      <c r="S3150" t="s">
        <v>489</v>
      </c>
      <c r="T3150" t="s">
        <v>27</v>
      </c>
      <c r="U3150" t="s">
        <v>36</v>
      </c>
      <c r="V3150" t="s">
        <v>54</v>
      </c>
      <c r="W3150">
        <v>0.61</v>
      </c>
    </row>
    <row r="3151" spans="1:23" x14ac:dyDescent="0.3">
      <c r="A3151" t="s">
        <v>1496</v>
      </c>
      <c r="B3151" t="s">
        <v>1319</v>
      </c>
      <c r="D3151" s="1">
        <v>40598</v>
      </c>
      <c r="E3151" s="1">
        <v>40599</v>
      </c>
      <c r="F3151" s="1" t="str">
        <f t="shared" si="210"/>
        <v>February</v>
      </c>
      <c r="G3151" s="1" t="str">
        <f t="shared" si="211"/>
        <v>2011</v>
      </c>
      <c r="H3151" s="2">
        <f t="shared" si="212"/>
        <v>1</v>
      </c>
      <c r="I3151" s="2" t="b">
        <f t="shared" si="213"/>
        <v>0</v>
      </c>
      <c r="J3151" t="s">
        <v>44</v>
      </c>
      <c r="K3151">
        <v>38</v>
      </c>
      <c r="L3151">
        <v>4502.26</v>
      </c>
      <c r="M3151">
        <v>0.09</v>
      </c>
      <c r="N3151" t="s">
        <v>25</v>
      </c>
      <c r="O3151">
        <v>1272.17</v>
      </c>
      <c r="P3151">
        <v>120.97</v>
      </c>
      <c r="Q3151">
        <v>26.3</v>
      </c>
      <c r="R3151" t="s">
        <v>489</v>
      </c>
      <c r="S3151" t="s">
        <v>489</v>
      </c>
      <c r="T3151" t="s">
        <v>42</v>
      </c>
      <c r="U3151" t="s">
        <v>32</v>
      </c>
      <c r="V3151" t="s">
        <v>94</v>
      </c>
      <c r="W3151">
        <v>0.38</v>
      </c>
    </row>
    <row r="3152" spans="1:23" x14ac:dyDescent="0.3">
      <c r="A3152" t="s">
        <v>1496</v>
      </c>
      <c r="B3152" t="s">
        <v>1319</v>
      </c>
      <c r="D3152" s="1">
        <v>40598</v>
      </c>
      <c r="E3152" s="1">
        <v>40599</v>
      </c>
      <c r="F3152" s="1" t="str">
        <f t="shared" si="210"/>
        <v>February</v>
      </c>
      <c r="G3152" s="1" t="str">
        <f t="shared" si="211"/>
        <v>2011</v>
      </c>
      <c r="H3152" s="2">
        <f t="shared" si="212"/>
        <v>1</v>
      </c>
      <c r="I3152" s="2" t="b">
        <f t="shared" si="213"/>
        <v>0</v>
      </c>
      <c r="J3152" t="s">
        <v>44</v>
      </c>
      <c r="K3152">
        <v>34</v>
      </c>
      <c r="L3152">
        <v>192.23</v>
      </c>
      <c r="M3152">
        <v>7.0000000000000007E-2</v>
      </c>
      <c r="N3152" t="s">
        <v>18</v>
      </c>
      <c r="O3152">
        <v>-149.84</v>
      </c>
      <c r="P3152">
        <v>5.78</v>
      </c>
      <c r="Q3152">
        <v>7.64</v>
      </c>
      <c r="R3152" t="s">
        <v>489</v>
      </c>
      <c r="S3152" t="s">
        <v>489</v>
      </c>
      <c r="T3152" t="s">
        <v>42</v>
      </c>
      <c r="U3152" t="s">
        <v>22</v>
      </c>
      <c r="V3152" t="s">
        <v>43</v>
      </c>
      <c r="W3152">
        <v>0.36</v>
      </c>
    </row>
    <row r="3153" spans="1:23" x14ac:dyDescent="0.3">
      <c r="A3153" t="s">
        <v>1460</v>
      </c>
      <c r="B3153" t="s">
        <v>1274</v>
      </c>
      <c r="D3153" s="1">
        <v>40377</v>
      </c>
      <c r="E3153" s="1">
        <v>40377</v>
      </c>
      <c r="F3153" s="1" t="str">
        <f t="shared" si="210"/>
        <v>July</v>
      </c>
      <c r="G3153" s="1" t="str">
        <f t="shared" si="211"/>
        <v>2010</v>
      </c>
      <c r="H3153" s="2">
        <f t="shared" si="212"/>
        <v>0</v>
      </c>
      <c r="I3153" s="2" t="str">
        <f t="shared" si="213"/>
        <v>FREE DELIVERY</v>
      </c>
      <c r="J3153" t="s">
        <v>52</v>
      </c>
      <c r="K3153">
        <v>39</v>
      </c>
      <c r="L3153">
        <v>237.89</v>
      </c>
      <c r="M3153">
        <v>0</v>
      </c>
      <c r="N3153" t="s">
        <v>18</v>
      </c>
      <c r="O3153">
        <v>-165.26</v>
      </c>
      <c r="P3153">
        <v>5.78</v>
      </c>
      <c r="Q3153">
        <v>7.96</v>
      </c>
      <c r="R3153" t="s">
        <v>489</v>
      </c>
      <c r="S3153" t="s">
        <v>489</v>
      </c>
      <c r="T3153" t="s">
        <v>27</v>
      </c>
      <c r="U3153" t="s">
        <v>22</v>
      </c>
      <c r="V3153" t="s">
        <v>43</v>
      </c>
      <c r="W3153">
        <v>0.36</v>
      </c>
    </row>
    <row r="3154" spans="1:23" x14ac:dyDescent="0.3">
      <c r="A3154" t="s">
        <v>966</v>
      </c>
      <c r="B3154" t="s">
        <v>1015</v>
      </c>
      <c r="D3154" s="1">
        <v>40883</v>
      </c>
      <c r="E3154" s="1">
        <v>40884</v>
      </c>
      <c r="F3154" s="1" t="str">
        <f t="shared" si="210"/>
        <v>December</v>
      </c>
      <c r="G3154" s="1" t="str">
        <f t="shared" si="211"/>
        <v>2011</v>
      </c>
      <c r="H3154" s="2">
        <f t="shared" si="212"/>
        <v>1</v>
      </c>
      <c r="I3154" s="2" t="b">
        <f t="shared" si="213"/>
        <v>0</v>
      </c>
      <c r="J3154" t="s">
        <v>34</v>
      </c>
      <c r="K3154">
        <v>29</v>
      </c>
      <c r="L3154">
        <v>598.49</v>
      </c>
      <c r="M3154">
        <v>0.05</v>
      </c>
      <c r="N3154" t="s">
        <v>18</v>
      </c>
      <c r="O3154">
        <v>34.159999999999997</v>
      </c>
      <c r="P3154">
        <v>20.95</v>
      </c>
      <c r="Q3154">
        <v>4</v>
      </c>
      <c r="R3154" t="s">
        <v>489</v>
      </c>
      <c r="S3154" t="s">
        <v>489</v>
      </c>
      <c r="T3154" t="s">
        <v>27</v>
      </c>
      <c r="U3154" t="s">
        <v>32</v>
      </c>
      <c r="V3154" t="s">
        <v>48</v>
      </c>
      <c r="W3154">
        <v>0.6</v>
      </c>
    </row>
    <row r="3155" spans="1:23" x14ac:dyDescent="0.3">
      <c r="A3155" t="s">
        <v>902</v>
      </c>
      <c r="B3155" t="s">
        <v>1042</v>
      </c>
      <c r="D3155" s="1">
        <v>40966</v>
      </c>
      <c r="E3155" s="1">
        <v>40972</v>
      </c>
      <c r="F3155" s="1" t="str">
        <f t="shared" si="210"/>
        <v>March</v>
      </c>
      <c r="G3155" s="1" t="str">
        <f t="shared" si="211"/>
        <v>2012</v>
      </c>
      <c r="H3155" s="2">
        <f t="shared" si="212"/>
        <v>6</v>
      </c>
      <c r="I3155" s="2" t="b">
        <f t="shared" si="213"/>
        <v>0</v>
      </c>
      <c r="J3155" t="s">
        <v>17</v>
      </c>
      <c r="K3155">
        <v>33</v>
      </c>
      <c r="L3155">
        <v>3008.5</v>
      </c>
      <c r="M3155">
        <v>0.05</v>
      </c>
      <c r="N3155" t="s">
        <v>25</v>
      </c>
      <c r="O3155">
        <v>1101.9000000000001</v>
      </c>
      <c r="P3155">
        <v>90.97</v>
      </c>
      <c r="Q3155">
        <v>14</v>
      </c>
      <c r="R3155" t="s">
        <v>489</v>
      </c>
      <c r="S3155" t="s">
        <v>489</v>
      </c>
      <c r="T3155" t="s">
        <v>21</v>
      </c>
      <c r="U3155" t="s">
        <v>32</v>
      </c>
      <c r="V3155" t="s">
        <v>94</v>
      </c>
      <c r="W3155">
        <v>0.36</v>
      </c>
    </row>
    <row r="3156" spans="1:23" x14ac:dyDescent="0.3">
      <c r="A3156" t="s">
        <v>1197</v>
      </c>
      <c r="B3156" t="s">
        <v>1497</v>
      </c>
      <c r="D3156" s="1">
        <v>40090</v>
      </c>
      <c r="E3156" s="1">
        <v>40095</v>
      </c>
      <c r="F3156" s="1" t="str">
        <f t="shared" si="210"/>
        <v>October</v>
      </c>
      <c r="G3156" s="1" t="str">
        <f t="shared" si="211"/>
        <v>2009</v>
      </c>
      <c r="H3156" s="2">
        <f t="shared" si="212"/>
        <v>5</v>
      </c>
      <c r="I3156" s="2" t="b">
        <f t="shared" si="213"/>
        <v>0</v>
      </c>
      <c r="J3156" t="s">
        <v>17</v>
      </c>
      <c r="K3156">
        <v>24</v>
      </c>
      <c r="L3156">
        <v>195.83</v>
      </c>
      <c r="M3156">
        <v>0.04</v>
      </c>
      <c r="N3156" t="s">
        <v>18</v>
      </c>
      <c r="O3156">
        <v>10.79</v>
      </c>
      <c r="P3156">
        <v>8.33</v>
      </c>
      <c r="Q3156">
        <v>1.99</v>
      </c>
      <c r="R3156" t="s">
        <v>489</v>
      </c>
      <c r="S3156" t="s">
        <v>489</v>
      </c>
      <c r="T3156" t="s">
        <v>27</v>
      </c>
      <c r="U3156" t="s">
        <v>32</v>
      </c>
      <c r="V3156" t="s">
        <v>48</v>
      </c>
      <c r="W3156">
        <v>0.52</v>
      </c>
    </row>
    <row r="3157" spans="1:23" x14ac:dyDescent="0.3">
      <c r="A3157" t="s">
        <v>1018</v>
      </c>
      <c r="B3157" t="s">
        <v>997</v>
      </c>
      <c r="D3157" s="1">
        <v>40515</v>
      </c>
      <c r="E3157" s="1">
        <v>40516</v>
      </c>
      <c r="F3157" s="1" t="str">
        <f t="shared" si="210"/>
        <v>December</v>
      </c>
      <c r="G3157" s="1" t="str">
        <f t="shared" si="211"/>
        <v>2010</v>
      </c>
      <c r="H3157" s="2">
        <f t="shared" si="212"/>
        <v>1</v>
      </c>
      <c r="I3157" s="2" t="b">
        <f t="shared" si="213"/>
        <v>0</v>
      </c>
      <c r="J3157" t="s">
        <v>34</v>
      </c>
      <c r="K3157">
        <v>15</v>
      </c>
      <c r="L3157">
        <v>94.84</v>
      </c>
      <c r="M3157">
        <v>0.01</v>
      </c>
      <c r="N3157" t="s">
        <v>18</v>
      </c>
      <c r="O3157">
        <v>-26.66</v>
      </c>
      <c r="P3157">
        <v>5.98</v>
      </c>
      <c r="Q3157">
        <v>5.15</v>
      </c>
      <c r="R3157" t="s">
        <v>489</v>
      </c>
      <c r="S3157" t="s">
        <v>489</v>
      </c>
      <c r="T3157" t="s">
        <v>31</v>
      </c>
      <c r="U3157" t="s">
        <v>22</v>
      </c>
      <c r="V3157" t="s">
        <v>43</v>
      </c>
      <c r="W3157">
        <v>0.36</v>
      </c>
    </row>
    <row r="3158" spans="1:23" x14ac:dyDescent="0.3">
      <c r="A3158" t="s">
        <v>902</v>
      </c>
      <c r="B3158" t="s">
        <v>1042</v>
      </c>
      <c r="D3158" s="1">
        <v>40966</v>
      </c>
      <c r="E3158" s="1">
        <v>40968</v>
      </c>
      <c r="F3158" s="1" t="str">
        <f t="shared" si="210"/>
        <v>February</v>
      </c>
      <c r="G3158" s="1" t="str">
        <f t="shared" si="211"/>
        <v>2012</v>
      </c>
      <c r="H3158" s="2">
        <f t="shared" si="212"/>
        <v>2</v>
      </c>
      <c r="I3158" s="2" t="b">
        <f t="shared" si="213"/>
        <v>0</v>
      </c>
      <c r="J3158" t="s">
        <v>24</v>
      </c>
      <c r="K3158">
        <v>46</v>
      </c>
      <c r="L3158">
        <v>8246.86</v>
      </c>
      <c r="M3158">
        <v>0.06</v>
      </c>
      <c r="N3158" t="s">
        <v>25</v>
      </c>
      <c r="O3158">
        <v>-433.29</v>
      </c>
      <c r="P3158">
        <v>179.29</v>
      </c>
      <c r="Q3158">
        <v>29.21</v>
      </c>
      <c r="R3158" t="s">
        <v>489</v>
      </c>
      <c r="S3158" t="s">
        <v>489</v>
      </c>
      <c r="T3158" t="s">
        <v>27</v>
      </c>
      <c r="U3158" t="s">
        <v>36</v>
      </c>
      <c r="V3158" t="s">
        <v>55</v>
      </c>
      <c r="W3158">
        <v>0.74</v>
      </c>
    </row>
    <row r="3159" spans="1:23" x14ac:dyDescent="0.3">
      <c r="A3159" t="s">
        <v>953</v>
      </c>
      <c r="B3159" t="s">
        <v>1485</v>
      </c>
      <c r="D3159" s="1">
        <v>40167</v>
      </c>
      <c r="E3159" s="1">
        <v>40170</v>
      </c>
      <c r="F3159" s="1" t="str">
        <f t="shared" si="210"/>
        <v>December</v>
      </c>
      <c r="G3159" s="1" t="str">
        <f t="shared" si="211"/>
        <v>2009</v>
      </c>
      <c r="H3159" s="2">
        <f t="shared" si="212"/>
        <v>3</v>
      </c>
      <c r="I3159" s="2" t="b">
        <f t="shared" si="213"/>
        <v>0</v>
      </c>
      <c r="J3159" t="s">
        <v>52</v>
      </c>
      <c r="K3159">
        <v>38</v>
      </c>
      <c r="L3159">
        <v>2315.11</v>
      </c>
      <c r="M3159">
        <v>0.06</v>
      </c>
      <c r="N3159" t="s">
        <v>18</v>
      </c>
      <c r="O3159">
        <v>532.21</v>
      </c>
      <c r="P3159">
        <v>59.76</v>
      </c>
      <c r="Q3159">
        <v>9.7100000000000009</v>
      </c>
      <c r="R3159" t="s">
        <v>489</v>
      </c>
      <c r="S3159" t="s">
        <v>489</v>
      </c>
      <c r="T3159" t="s">
        <v>27</v>
      </c>
      <c r="U3159" t="s">
        <v>22</v>
      </c>
      <c r="V3159" t="s">
        <v>23</v>
      </c>
      <c r="W3159">
        <v>0.56999999999999995</v>
      </c>
    </row>
    <row r="3160" spans="1:23" x14ac:dyDescent="0.3">
      <c r="A3160" t="s">
        <v>953</v>
      </c>
      <c r="B3160" t="s">
        <v>1485</v>
      </c>
      <c r="D3160" s="1">
        <v>40167</v>
      </c>
      <c r="E3160" s="1">
        <v>40170</v>
      </c>
      <c r="F3160" s="1" t="str">
        <f t="shared" si="210"/>
        <v>December</v>
      </c>
      <c r="G3160" s="1" t="str">
        <f t="shared" si="211"/>
        <v>2009</v>
      </c>
      <c r="H3160" s="2">
        <f t="shared" si="212"/>
        <v>3</v>
      </c>
      <c r="I3160" s="2" t="b">
        <f t="shared" si="213"/>
        <v>0</v>
      </c>
      <c r="J3160" t="s">
        <v>52</v>
      </c>
      <c r="K3160">
        <v>8</v>
      </c>
      <c r="L3160">
        <v>1264.2304999999999</v>
      </c>
      <c r="M3160">
        <v>7.0000000000000007E-2</v>
      </c>
      <c r="N3160" t="s">
        <v>18</v>
      </c>
      <c r="O3160">
        <v>-444.69</v>
      </c>
      <c r="P3160">
        <v>195.99</v>
      </c>
      <c r="Q3160">
        <v>4.2</v>
      </c>
      <c r="R3160" t="s">
        <v>489</v>
      </c>
      <c r="S3160" t="s">
        <v>489</v>
      </c>
      <c r="T3160" t="s">
        <v>27</v>
      </c>
      <c r="U3160" t="s">
        <v>32</v>
      </c>
      <c r="V3160" t="s">
        <v>33</v>
      </c>
      <c r="W3160">
        <v>0.56000000000000005</v>
      </c>
    </row>
    <row r="3161" spans="1:23" x14ac:dyDescent="0.3">
      <c r="A3161" t="s">
        <v>902</v>
      </c>
      <c r="B3161" t="s">
        <v>1042</v>
      </c>
      <c r="D3161" s="1">
        <v>40440</v>
      </c>
      <c r="E3161" s="1">
        <v>40442</v>
      </c>
      <c r="F3161" s="1" t="str">
        <f t="shared" si="210"/>
        <v>September</v>
      </c>
      <c r="G3161" s="1" t="str">
        <f t="shared" si="211"/>
        <v>2010</v>
      </c>
      <c r="H3161" s="2">
        <f t="shared" si="212"/>
        <v>2</v>
      </c>
      <c r="I3161" s="2" t="b">
        <f t="shared" si="213"/>
        <v>0</v>
      </c>
      <c r="J3161" t="s">
        <v>17</v>
      </c>
      <c r="K3161">
        <v>22</v>
      </c>
      <c r="L3161">
        <v>1082.8</v>
      </c>
      <c r="M3161">
        <v>0.02</v>
      </c>
      <c r="N3161" t="s">
        <v>18</v>
      </c>
      <c r="O3161">
        <v>299.35000000000002</v>
      </c>
      <c r="P3161">
        <v>48.58</v>
      </c>
      <c r="Q3161">
        <v>3.99</v>
      </c>
      <c r="R3161" t="s">
        <v>489</v>
      </c>
      <c r="S3161" t="s">
        <v>489</v>
      </c>
      <c r="T3161" t="s">
        <v>21</v>
      </c>
      <c r="U3161" t="s">
        <v>22</v>
      </c>
      <c r="V3161" t="s">
        <v>28</v>
      </c>
      <c r="W3161">
        <v>0.56000000000000005</v>
      </c>
    </row>
    <row r="3162" spans="1:23" x14ac:dyDescent="0.3">
      <c r="A3162" t="s">
        <v>902</v>
      </c>
      <c r="B3162" t="s">
        <v>1042</v>
      </c>
      <c r="D3162" s="1">
        <v>40440</v>
      </c>
      <c r="E3162" s="1">
        <v>40442</v>
      </c>
      <c r="F3162" s="1" t="str">
        <f t="shared" si="210"/>
        <v>September</v>
      </c>
      <c r="G3162" s="1" t="str">
        <f t="shared" si="211"/>
        <v>2010</v>
      </c>
      <c r="H3162" s="2">
        <f t="shared" si="212"/>
        <v>2</v>
      </c>
      <c r="I3162" s="2" t="b">
        <f t="shared" si="213"/>
        <v>0</v>
      </c>
      <c r="J3162" t="s">
        <v>17</v>
      </c>
      <c r="K3162">
        <v>7</v>
      </c>
      <c r="L3162">
        <v>1260.2014999999999</v>
      </c>
      <c r="M3162">
        <v>0.03</v>
      </c>
      <c r="N3162" t="s">
        <v>18</v>
      </c>
      <c r="O3162">
        <v>-523</v>
      </c>
      <c r="P3162">
        <v>205.99</v>
      </c>
      <c r="Q3162">
        <v>8.99</v>
      </c>
      <c r="R3162" t="s">
        <v>489</v>
      </c>
      <c r="S3162" t="s">
        <v>489</v>
      </c>
      <c r="T3162" t="s">
        <v>21</v>
      </c>
      <c r="U3162" t="s">
        <v>32</v>
      </c>
      <c r="V3162" t="s">
        <v>33</v>
      </c>
      <c r="W3162">
        <v>0.6</v>
      </c>
    </row>
    <row r="3163" spans="1:23" x14ac:dyDescent="0.3">
      <c r="A3163" t="s">
        <v>1486</v>
      </c>
      <c r="B3163" t="s">
        <v>1487</v>
      </c>
      <c r="D3163" s="1">
        <v>40305</v>
      </c>
      <c r="E3163" s="1">
        <v>40305</v>
      </c>
      <c r="F3163" s="1" t="str">
        <f t="shared" si="210"/>
        <v>May</v>
      </c>
      <c r="G3163" s="1" t="str">
        <f t="shared" si="211"/>
        <v>2010</v>
      </c>
      <c r="H3163" s="2">
        <f t="shared" si="212"/>
        <v>0</v>
      </c>
      <c r="I3163" s="2" t="str">
        <f t="shared" si="213"/>
        <v>FREE DELIVERY</v>
      </c>
      <c r="J3163" t="s">
        <v>44</v>
      </c>
      <c r="K3163">
        <v>28</v>
      </c>
      <c r="L3163">
        <v>1623.09</v>
      </c>
      <c r="M3163">
        <v>0.02</v>
      </c>
      <c r="N3163" t="s">
        <v>18</v>
      </c>
      <c r="O3163">
        <v>245.88</v>
      </c>
      <c r="P3163">
        <v>56.96</v>
      </c>
      <c r="Q3163">
        <v>13.22</v>
      </c>
      <c r="R3163" t="s">
        <v>489</v>
      </c>
      <c r="S3163" t="s">
        <v>489</v>
      </c>
      <c r="T3163" t="s">
        <v>42</v>
      </c>
      <c r="U3163" t="s">
        <v>22</v>
      </c>
      <c r="V3163" t="s">
        <v>28</v>
      </c>
      <c r="W3163">
        <v>0.56000000000000005</v>
      </c>
    </row>
    <row r="3164" spans="1:23" x14ac:dyDescent="0.3">
      <c r="A3164" t="s">
        <v>966</v>
      </c>
      <c r="B3164" t="s">
        <v>1015</v>
      </c>
      <c r="D3164" s="1">
        <v>39984</v>
      </c>
      <c r="E3164" s="1">
        <v>39986</v>
      </c>
      <c r="F3164" s="1" t="str">
        <f t="shared" si="210"/>
        <v>June</v>
      </c>
      <c r="G3164" s="1" t="str">
        <f t="shared" si="211"/>
        <v>2009</v>
      </c>
      <c r="H3164" s="2">
        <f t="shared" si="212"/>
        <v>2</v>
      </c>
      <c r="I3164" s="2" t="b">
        <f t="shared" si="213"/>
        <v>0</v>
      </c>
      <c r="J3164" t="s">
        <v>34</v>
      </c>
      <c r="K3164">
        <v>39</v>
      </c>
      <c r="L3164">
        <v>238.49</v>
      </c>
      <c r="M3164">
        <v>0.09</v>
      </c>
      <c r="N3164" t="s">
        <v>18</v>
      </c>
      <c r="O3164">
        <v>-110.56</v>
      </c>
      <c r="P3164">
        <v>6.48</v>
      </c>
      <c r="Q3164">
        <v>6.22</v>
      </c>
      <c r="R3164" t="s">
        <v>489</v>
      </c>
      <c r="S3164" t="s">
        <v>489</v>
      </c>
      <c r="T3164" t="s">
        <v>27</v>
      </c>
      <c r="U3164" t="s">
        <v>22</v>
      </c>
      <c r="V3164" t="s">
        <v>43</v>
      </c>
      <c r="W3164">
        <v>0.37</v>
      </c>
    </row>
    <row r="3165" spans="1:23" x14ac:dyDescent="0.3">
      <c r="A3165" t="s">
        <v>1488</v>
      </c>
      <c r="B3165" t="s">
        <v>1489</v>
      </c>
      <c r="D3165" s="1">
        <v>39885</v>
      </c>
      <c r="E3165" s="1">
        <v>39886</v>
      </c>
      <c r="F3165" s="1" t="str">
        <f t="shared" si="210"/>
        <v>March</v>
      </c>
      <c r="G3165" s="1" t="str">
        <f t="shared" si="211"/>
        <v>2009</v>
      </c>
      <c r="H3165" s="2">
        <f t="shared" si="212"/>
        <v>1</v>
      </c>
      <c r="I3165" s="2" t="b">
        <f t="shared" si="213"/>
        <v>0</v>
      </c>
      <c r="J3165" t="s">
        <v>44</v>
      </c>
      <c r="K3165">
        <v>19</v>
      </c>
      <c r="L3165">
        <v>123.1</v>
      </c>
      <c r="M3165">
        <v>0.06</v>
      </c>
      <c r="N3165" t="s">
        <v>18</v>
      </c>
      <c r="O3165">
        <v>-75.44</v>
      </c>
      <c r="P3165">
        <v>6.48</v>
      </c>
      <c r="Q3165">
        <v>7.37</v>
      </c>
      <c r="R3165" t="s">
        <v>489</v>
      </c>
      <c r="S3165" t="s">
        <v>489</v>
      </c>
      <c r="T3165" t="s">
        <v>31</v>
      </c>
      <c r="U3165" t="s">
        <v>22</v>
      </c>
      <c r="V3165" t="s">
        <v>43</v>
      </c>
      <c r="W3165">
        <v>0.37</v>
      </c>
    </row>
    <row r="3166" spans="1:23" x14ac:dyDescent="0.3">
      <c r="A3166" t="s">
        <v>902</v>
      </c>
      <c r="B3166" t="s">
        <v>1042</v>
      </c>
      <c r="D3166" s="1">
        <v>40309</v>
      </c>
      <c r="E3166" s="1">
        <v>40311</v>
      </c>
      <c r="F3166" s="1" t="str">
        <f t="shared" si="210"/>
        <v>May</v>
      </c>
      <c r="G3166" s="1" t="str">
        <f t="shared" si="211"/>
        <v>2010</v>
      </c>
      <c r="H3166" s="2">
        <f t="shared" si="212"/>
        <v>2</v>
      </c>
      <c r="I3166" s="2" t="b">
        <f t="shared" si="213"/>
        <v>0</v>
      </c>
      <c r="J3166" t="s">
        <v>44</v>
      </c>
      <c r="K3166">
        <v>37</v>
      </c>
      <c r="L3166">
        <v>12612.66</v>
      </c>
      <c r="M3166">
        <v>0.06</v>
      </c>
      <c r="N3166" t="s">
        <v>25</v>
      </c>
      <c r="O3166">
        <v>3325.03</v>
      </c>
      <c r="P3166">
        <v>350.99</v>
      </c>
      <c r="Q3166">
        <v>39</v>
      </c>
      <c r="R3166" t="s">
        <v>489</v>
      </c>
      <c r="S3166" t="s">
        <v>489</v>
      </c>
      <c r="T3166" t="s">
        <v>27</v>
      </c>
      <c r="U3166" t="s">
        <v>36</v>
      </c>
      <c r="V3166" t="s">
        <v>67</v>
      </c>
      <c r="W3166">
        <v>0.55000000000000004</v>
      </c>
    </row>
    <row r="3167" spans="1:23" x14ac:dyDescent="0.3">
      <c r="A3167" t="s">
        <v>1496</v>
      </c>
      <c r="B3167" t="s">
        <v>1319</v>
      </c>
      <c r="D3167" s="1">
        <v>40546</v>
      </c>
      <c r="E3167" s="1">
        <v>40548</v>
      </c>
      <c r="F3167" s="1" t="str">
        <f t="shared" si="210"/>
        <v>January</v>
      </c>
      <c r="G3167" s="1" t="str">
        <f t="shared" si="211"/>
        <v>2011</v>
      </c>
      <c r="H3167" s="2">
        <f t="shared" si="212"/>
        <v>2</v>
      </c>
      <c r="I3167" s="2" t="b">
        <f t="shared" si="213"/>
        <v>0</v>
      </c>
      <c r="J3167" t="s">
        <v>44</v>
      </c>
      <c r="K3167">
        <v>20</v>
      </c>
      <c r="L3167">
        <v>1564.1614999999999</v>
      </c>
      <c r="M3167">
        <v>0</v>
      </c>
      <c r="N3167" t="s">
        <v>18</v>
      </c>
      <c r="O3167">
        <v>682.48</v>
      </c>
      <c r="P3167">
        <v>85.99</v>
      </c>
      <c r="Q3167">
        <v>2.5</v>
      </c>
      <c r="R3167" t="s">
        <v>489</v>
      </c>
      <c r="S3167" t="s">
        <v>489</v>
      </c>
      <c r="T3167" t="s">
        <v>42</v>
      </c>
      <c r="U3167" t="s">
        <v>32</v>
      </c>
      <c r="V3167" t="s">
        <v>33</v>
      </c>
      <c r="W3167">
        <v>0.35</v>
      </c>
    </row>
    <row r="3168" spans="1:23" x14ac:dyDescent="0.3">
      <c r="A3168" t="s">
        <v>1486</v>
      </c>
      <c r="B3168" t="s">
        <v>1487</v>
      </c>
      <c r="D3168" s="1">
        <v>41219</v>
      </c>
      <c r="E3168" s="1">
        <v>41221</v>
      </c>
      <c r="F3168" s="1" t="str">
        <f t="shared" si="210"/>
        <v>November</v>
      </c>
      <c r="G3168" s="1" t="str">
        <f t="shared" si="211"/>
        <v>2012</v>
      </c>
      <c r="H3168" s="2">
        <f t="shared" si="212"/>
        <v>2</v>
      </c>
      <c r="I3168" s="2" t="b">
        <f t="shared" si="213"/>
        <v>0</v>
      </c>
      <c r="J3168" t="s">
        <v>44</v>
      </c>
      <c r="K3168">
        <v>34</v>
      </c>
      <c r="L3168">
        <v>926.85</v>
      </c>
      <c r="M3168">
        <v>0.09</v>
      </c>
      <c r="N3168" t="s">
        <v>18</v>
      </c>
      <c r="O3168">
        <v>382.94</v>
      </c>
      <c r="P3168">
        <v>28.53</v>
      </c>
      <c r="Q3168">
        <v>1.49</v>
      </c>
      <c r="R3168" t="s">
        <v>489</v>
      </c>
      <c r="S3168" t="s">
        <v>489</v>
      </c>
      <c r="T3168" t="s">
        <v>27</v>
      </c>
      <c r="U3168" t="s">
        <v>22</v>
      </c>
      <c r="V3168" t="s">
        <v>29</v>
      </c>
      <c r="W3168">
        <v>0.38</v>
      </c>
    </row>
    <row r="3169" spans="1:23" x14ac:dyDescent="0.3">
      <c r="A3169" t="s">
        <v>1061</v>
      </c>
      <c r="B3169" t="s">
        <v>1358</v>
      </c>
      <c r="D3169" s="1">
        <v>40869</v>
      </c>
      <c r="E3169" s="1">
        <v>40870</v>
      </c>
      <c r="F3169" s="1" t="str">
        <f t="shared" si="210"/>
        <v>November</v>
      </c>
      <c r="G3169" s="1" t="str">
        <f t="shared" si="211"/>
        <v>2011</v>
      </c>
      <c r="H3169" s="2">
        <f t="shared" si="212"/>
        <v>1</v>
      </c>
      <c r="I3169" s="2" t="b">
        <f t="shared" si="213"/>
        <v>0</v>
      </c>
      <c r="J3169" t="s">
        <v>24</v>
      </c>
      <c r="K3169">
        <v>21</v>
      </c>
      <c r="L3169">
        <v>203.55</v>
      </c>
      <c r="M3169">
        <v>0.03</v>
      </c>
      <c r="N3169" t="s">
        <v>39</v>
      </c>
      <c r="O3169">
        <v>38.6</v>
      </c>
      <c r="P3169">
        <v>9.11</v>
      </c>
      <c r="Q3169">
        <v>2.25</v>
      </c>
      <c r="R3169" t="s">
        <v>489</v>
      </c>
      <c r="S3169" t="s">
        <v>489</v>
      </c>
      <c r="T3169" t="s">
        <v>42</v>
      </c>
      <c r="U3169" t="s">
        <v>22</v>
      </c>
      <c r="V3169" t="s">
        <v>60</v>
      </c>
      <c r="W3169">
        <v>0.52</v>
      </c>
    </row>
    <row r="3170" spans="1:23" x14ac:dyDescent="0.3">
      <c r="A3170" t="s">
        <v>966</v>
      </c>
      <c r="B3170" t="s">
        <v>1015</v>
      </c>
      <c r="D3170" s="1">
        <v>40408</v>
      </c>
      <c r="E3170" s="1">
        <v>40410</v>
      </c>
      <c r="F3170" s="1" t="str">
        <f t="shared" si="210"/>
        <v>August</v>
      </c>
      <c r="G3170" s="1" t="str">
        <f t="shared" si="211"/>
        <v>2010</v>
      </c>
      <c r="H3170" s="2">
        <f t="shared" si="212"/>
        <v>2</v>
      </c>
      <c r="I3170" s="2" t="b">
        <f t="shared" si="213"/>
        <v>0</v>
      </c>
      <c r="J3170" t="s">
        <v>34</v>
      </c>
      <c r="K3170">
        <v>19</v>
      </c>
      <c r="L3170">
        <v>639.29999999999995</v>
      </c>
      <c r="M3170">
        <v>0.05</v>
      </c>
      <c r="N3170" t="s">
        <v>18</v>
      </c>
      <c r="O3170">
        <v>30.21</v>
      </c>
      <c r="P3170">
        <v>34.99</v>
      </c>
      <c r="Q3170">
        <v>7.73</v>
      </c>
      <c r="R3170" t="s">
        <v>489</v>
      </c>
      <c r="S3170" t="s">
        <v>489</v>
      </c>
      <c r="T3170" t="s">
        <v>27</v>
      </c>
      <c r="U3170" t="s">
        <v>22</v>
      </c>
      <c r="V3170" t="s">
        <v>60</v>
      </c>
      <c r="W3170">
        <v>0.59</v>
      </c>
    </row>
    <row r="3171" spans="1:23" x14ac:dyDescent="0.3">
      <c r="A3171" t="s">
        <v>953</v>
      </c>
      <c r="B3171" t="s">
        <v>1485</v>
      </c>
      <c r="D3171" s="1">
        <v>40580</v>
      </c>
      <c r="E3171" s="1">
        <v>40581</v>
      </c>
      <c r="F3171" s="1" t="str">
        <f t="shared" si="210"/>
        <v>February</v>
      </c>
      <c r="G3171" s="1" t="str">
        <f t="shared" si="211"/>
        <v>2011</v>
      </c>
      <c r="H3171" s="2">
        <f t="shared" si="212"/>
        <v>1</v>
      </c>
      <c r="I3171" s="2" t="b">
        <f t="shared" si="213"/>
        <v>0</v>
      </c>
      <c r="J3171" t="s">
        <v>44</v>
      </c>
      <c r="K3171">
        <v>4</v>
      </c>
      <c r="L3171">
        <v>1280.73</v>
      </c>
      <c r="M3171">
        <v>0.09</v>
      </c>
      <c r="N3171" t="s">
        <v>25</v>
      </c>
      <c r="O3171">
        <v>-774.89</v>
      </c>
      <c r="P3171">
        <v>320.64</v>
      </c>
      <c r="Q3171">
        <v>43.57</v>
      </c>
      <c r="R3171" t="s">
        <v>489</v>
      </c>
      <c r="S3171" t="s">
        <v>489</v>
      </c>
      <c r="T3171" t="s">
        <v>27</v>
      </c>
      <c r="U3171" t="s">
        <v>36</v>
      </c>
      <c r="V3171" t="s">
        <v>55</v>
      </c>
      <c r="W3171">
        <v>0.63</v>
      </c>
    </row>
    <row r="3172" spans="1:23" x14ac:dyDescent="0.3">
      <c r="A3172" t="s">
        <v>1221</v>
      </c>
      <c r="B3172" t="s">
        <v>1492</v>
      </c>
      <c r="D3172" s="1">
        <v>40096</v>
      </c>
      <c r="E3172" s="1">
        <v>40098</v>
      </c>
      <c r="F3172" s="1" t="str">
        <f t="shared" si="210"/>
        <v>October</v>
      </c>
      <c r="G3172" s="1" t="str">
        <f t="shared" si="211"/>
        <v>2009</v>
      </c>
      <c r="H3172" s="2">
        <f t="shared" si="212"/>
        <v>2</v>
      </c>
      <c r="I3172" s="2" t="b">
        <f t="shared" si="213"/>
        <v>0</v>
      </c>
      <c r="J3172" t="s">
        <v>52</v>
      </c>
      <c r="K3172">
        <v>5</v>
      </c>
      <c r="L3172">
        <v>43.55</v>
      </c>
      <c r="M3172">
        <v>0.1</v>
      </c>
      <c r="N3172" t="s">
        <v>18</v>
      </c>
      <c r="O3172">
        <v>-3.64</v>
      </c>
      <c r="P3172">
        <v>9.11</v>
      </c>
      <c r="Q3172">
        <v>2.15</v>
      </c>
      <c r="R3172" t="s">
        <v>489</v>
      </c>
      <c r="S3172" t="s">
        <v>489</v>
      </c>
      <c r="T3172" t="s">
        <v>42</v>
      </c>
      <c r="U3172" t="s">
        <v>22</v>
      </c>
      <c r="V3172" t="s">
        <v>43</v>
      </c>
      <c r="W3172">
        <v>0.4</v>
      </c>
    </row>
    <row r="3173" spans="1:23" x14ac:dyDescent="0.3">
      <c r="A3173" t="s">
        <v>989</v>
      </c>
      <c r="B3173" t="s">
        <v>1498</v>
      </c>
      <c r="D3173" s="1">
        <v>40946</v>
      </c>
      <c r="E3173" s="1">
        <v>40948</v>
      </c>
      <c r="F3173" s="1" t="str">
        <f t="shared" si="210"/>
        <v>February</v>
      </c>
      <c r="G3173" s="1" t="str">
        <f t="shared" si="211"/>
        <v>2012</v>
      </c>
      <c r="H3173" s="2">
        <f t="shared" si="212"/>
        <v>2</v>
      </c>
      <c r="I3173" s="2" t="b">
        <f t="shared" si="213"/>
        <v>0</v>
      </c>
      <c r="J3173" t="s">
        <v>24</v>
      </c>
      <c r="K3173">
        <v>44</v>
      </c>
      <c r="L3173">
        <v>809.77</v>
      </c>
      <c r="M3173">
        <v>0.1</v>
      </c>
      <c r="N3173" t="s">
        <v>18</v>
      </c>
      <c r="O3173">
        <v>83.48</v>
      </c>
      <c r="P3173">
        <v>20.28</v>
      </c>
      <c r="Q3173">
        <v>6.68</v>
      </c>
      <c r="R3173" t="s">
        <v>489</v>
      </c>
      <c r="S3173" t="s">
        <v>489</v>
      </c>
      <c r="T3173" t="s">
        <v>21</v>
      </c>
      <c r="U3173" t="s">
        <v>36</v>
      </c>
      <c r="V3173" t="s">
        <v>37</v>
      </c>
      <c r="W3173">
        <v>0.53</v>
      </c>
    </row>
    <row r="3174" spans="1:23" x14ac:dyDescent="0.3">
      <c r="A3174" t="s">
        <v>1037</v>
      </c>
      <c r="B3174" t="s">
        <v>1485</v>
      </c>
      <c r="D3174" s="1">
        <v>40928</v>
      </c>
      <c r="E3174" s="1">
        <v>40930</v>
      </c>
      <c r="F3174" s="1" t="str">
        <f t="shared" si="210"/>
        <v>January</v>
      </c>
      <c r="G3174" s="1" t="str">
        <f t="shared" si="211"/>
        <v>2012</v>
      </c>
      <c r="H3174" s="2">
        <f t="shared" si="212"/>
        <v>2</v>
      </c>
      <c r="I3174" s="2" t="b">
        <f t="shared" si="213"/>
        <v>0</v>
      </c>
      <c r="J3174" t="s">
        <v>24</v>
      </c>
      <c r="K3174">
        <v>48</v>
      </c>
      <c r="L3174">
        <v>24701.119999999999</v>
      </c>
      <c r="M3174">
        <v>0.04</v>
      </c>
      <c r="N3174" t="s">
        <v>25</v>
      </c>
      <c r="O3174">
        <v>8022.94</v>
      </c>
      <c r="P3174">
        <v>500.98</v>
      </c>
      <c r="Q3174">
        <v>26</v>
      </c>
      <c r="R3174" t="s">
        <v>489</v>
      </c>
      <c r="S3174" t="s">
        <v>489</v>
      </c>
      <c r="T3174" t="s">
        <v>42</v>
      </c>
      <c r="U3174" t="s">
        <v>36</v>
      </c>
      <c r="V3174" t="s">
        <v>67</v>
      </c>
      <c r="W3174">
        <v>0.6</v>
      </c>
    </row>
    <row r="3175" spans="1:23" x14ac:dyDescent="0.3">
      <c r="A3175" t="s">
        <v>1059</v>
      </c>
      <c r="B3175" t="s">
        <v>1271</v>
      </c>
      <c r="D3175" s="1">
        <v>40819</v>
      </c>
      <c r="E3175" s="1">
        <v>40821</v>
      </c>
      <c r="F3175" s="1" t="str">
        <f t="shared" si="210"/>
        <v>October</v>
      </c>
      <c r="G3175" s="1" t="str">
        <f t="shared" si="211"/>
        <v>2011</v>
      </c>
      <c r="H3175" s="2">
        <f t="shared" si="212"/>
        <v>2</v>
      </c>
      <c r="I3175" s="2" t="b">
        <f t="shared" si="213"/>
        <v>0</v>
      </c>
      <c r="J3175" t="s">
        <v>44</v>
      </c>
      <c r="K3175">
        <v>17</v>
      </c>
      <c r="L3175">
        <v>5122.6099999999997</v>
      </c>
      <c r="M3175">
        <v>0.05</v>
      </c>
      <c r="N3175" t="s">
        <v>18</v>
      </c>
      <c r="O3175">
        <v>1784.04</v>
      </c>
      <c r="P3175">
        <v>304.99</v>
      </c>
      <c r="Q3175">
        <v>19.989999999999998</v>
      </c>
      <c r="R3175" t="s">
        <v>489</v>
      </c>
      <c r="S3175" t="s">
        <v>489</v>
      </c>
      <c r="T3175" t="s">
        <v>27</v>
      </c>
      <c r="U3175" t="s">
        <v>22</v>
      </c>
      <c r="V3175" t="s">
        <v>29</v>
      </c>
      <c r="W3175">
        <v>0.4</v>
      </c>
    </row>
    <row r="3176" spans="1:23" x14ac:dyDescent="0.3">
      <c r="A3176" t="s">
        <v>1171</v>
      </c>
      <c r="B3176" t="s">
        <v>1499</v>
      </c>
      <c r="D3176" s="1">
        <v>40708</v>
      </c>
      <c r="E3176" s="1">
        <v>40710</v>
      </c>
      <c r="F3176" s="1" t="str">
        <f t="shared" si="210"/>
        <v>June</v>
      </c>
      <c r="G3176" s="1" t="str">
        <f t="shared" si="211"/>
        <v>2011</v>
      </c>
      <c r="H3176" s="2">
        <f t="shared" si="212"/>
        <v>2</v>
      </c>
      <c r="I3176" s="2" t="b">
        <f t="shared" si="213"/>
        <v>0</v>
      </c>
      <c r="J3176" t="s">
        <v>52</v>
      </c>
      <c r="K3176">
        <v>46</v>
      </c>
      <c r="L3176">
        <v>221.13</v>
      </c>
      <c r="M3176">
        <v>0.01</v>
      </c>
      <c r="N3176" t="s">
        <v>18</v>
      </c>
      <c r="O3176">
        <v>59.7</v>
      </c>
      <c r="P3176">
        <v>4.55</v>
      </c>
      <c r="Q3176">
        <v>1.49</v>
      </c>
      <c r="R3176" t="s">
        <v>489</v>
      </c>
      <c r="S3176" t="s">
        <v>489</v>
      </c>
      <c r="T3176" t="s">
        <v>27</v>
      </c>
      <c r="U3176" t="s">
        <v>22</v>
      </c>
      <c r="V3176" t="s">
        <v>29</v>
      </c>
      <c r="W3176">
        <v>0.35</v>
      </c>
    </row>
    <row r="3177" spans="1:23" x14ac:dyDescent="0.3">
      <c r="A3177" t="s">
        <v>1171</v>
      </c>
      <c r="B3177" t="s">
        <v>1499</v>
      </c>
      <c r="D3177" s="1">
        <v>40708</v>
      </c>
      <c r="E3177" s="1">
        <v>40709</v>
      </c>
      <c r="F3177" s="1" t="str">
        <f t="shared" si="210"/>
        <v>June</v>
      </c>
      <c r="G3177" s="1" t="str">
        <f t="shared" si="211"/>
        <v>2011</v>
      </c>
      <c r="H3177" s="2">
        <f t="shared" si="212"/>
        <v>1</v>
      </c>
      <c r="I3177" s="2" t="b">
        <f t="shared" si="213"/>
        <v>0</v>
      </c>
      <c r="J3177" t="s">
        <v>52</v>
      </c>
      <c r="K3177">
        <v>8</v>
      </c>
      <c r="L3177">
        <v>16.350000000000001</v>
      </c>
      <c r="M3177">
        <v>0.05</v>
      </c>
      <c r="N3177" t="s">
        <v>18</v>
      </c>
      <c r="O3177">
        <v>-5.62</v>
      </c>
      <c r="P3177">
        <v>1.88</v>
      </c>
      <c r="Q3177">
        <v>1.49</v>
      </c>
      <c r="R3177" t="s">
        <v>489</v>
      </c>
      <c r="S3177" t="s">
        <v>489</v>
      </c>
      <c r="T3177" t="s">
        <v>27</v>
      </c>
      <c r="U3177" t="s">
        <v>22</v>
      </c>
      <c r="V3177" t="s">
        <v>29</v>
      </c>
      <c r="W3177">
        <v>0.37</v>
      </c>
    </row>
    <row r="3178" spans="1:23" x14ac:dyDescent="0.3">
      <c r="A3178" t="s">
        <v>1171</v>
      </c>
      <c r="B3178" t="s">
        <v>1499</v>
      </c>
      <c r="D3178" s="1">
        <v>39986</v>
      </c>
      <c r="E3178" s="1">
        <v>39987</v>
      </c>
      <c r="F3178" s="1" t="str">
        <f t="shared" si="210"/>
        <v>June</v>
      </c>
      <c r="G3178" s="1" t="str">
        <f t="shared" si="211"/>
        <v>2009</v>
      </c>
      <c r="H3178" s="2">
        <f t="shared" si="212"/>
        <v>1</v>
      </c>
      <c r="I3178" s="2" t="b">
        <f t="shared" si="213"/>
        <v>0</v>
      </c>
      <c r="J3178" t="s">
        <v>52</v>
      </c>
      <c r="K3178">
        <v>11</v>
      </c>
      <c r="L3178">
        <v>96.01</v>
      </c>
      <c r="M3178">
        <v>0.01</v>
      </c>
      <c r="N3178" t="s">
        <v>18</v>
      </c>
      <c r="O3178">
        <v>-43.24</v>
      </c>
      <c r="P3178">
        <v>7.98</v>
      </c>
      <c r="Q3178">
        <v>6.5</v>
      </c>
      <c r="R3178" t="s">
        <v>489</v>
      </c>
      <c r="S3178" t="s">
        <v>489</v>
      </c>
      <c r="T3178" t="s">
        <v>27</v>
      </c>
      <c r="U3178" t="s">
        <v>22</v>
      </c>
      <c r="V3178" t="s">
        <v>23</v>
      </c>
      <c r="W3178">
        <v>0.59</v>
      </c>
    </row>
    <row r="3179" spans="1:23" x14ac:dyDescent="0.3">
      <c r="A3179" t="s">
        <v>902</v>
      </c>
      <c r="B3179" t="s">
        <v>1042</v>
      </c>
      <c r="D3179" s="1">
        <v>41112</v>
      </c>
      <c r="E3179" s="1">
        <v>41113</v>
      </c>
      <c r="F3179" s="1" t="str">
        <f t="shared" si="210"/>
        <v>July</v>
      </c>
      <c r="G3179" s="1" t="str">
        <f t="shared" si="211"/>
        <v>2012</v>
      </c>
      <c r="H3179" s="2">
        <f t="shared" si="212"/>
        <v>1</v>
      </c>
      <c r="I3179" s="2" t="b">
        <f t="shared" si="213"/>
        <v>0</v>
      </c>
      <c r="J3179" t="s">
        <v>52</v>
      </c>
      <c r="K3179">
        <v>10</v>
      </c>
      <c r="L3179">
        <v>165.09</v>
      </c>
      <c r="M3179">
        <v>0</v>
      </c>
      <c r="N3179" t="s">
        <v>39</v>
      </c>
      <c r="O3179">
        <v>-8.59</v>
      </c>
      <c r="P3179">
        <v>15.01</v>
      </c>
      <c r="Q3179">
        <v>8.4</v>
      </c>
      <c r="R3179" t="s">
        <v>489</v>
      </c>
      <c r="S3179" t="s">
        <v>489</v>
      </c>
      <c r="T3179" t="s">
        <v>21</v>
      </c>
      <c r="U3179" t="s">
        <v>22</v>
      </c>
      <c r="V3179" t="s">
        <v>29</v>
      </c>
      <c r="W3179">
        <v>0.39</v>
      </c>
    </row>
    <row r="3180" spans="1:23" x14ac:dyDescent="0.3">
      <c r="A3180" t="s">
        <v>902</v>
      </c>
      <c r="B3180" t="s">
        <v>1042</v>
      </c>
      <c r="D3180" s="1">
        <v>40549</v>
      </c>
      <c r="E3180" s="1">
        <v>40550</v>
      </c>
      <c r="F3180" s="1" t="str">
        <f t="shared" si="210"/>
        <v>January</v>
      </c>
      <c r="G3180" s="1" t="str">
        <f t="shared" si="211"/>
        <v>2011</v>
      </c>
      <c r="H3180" s="2">
        <f t="shared" si="212"/>
        <v>1</v>
      </c>
      <c r="I3180" s="2" t="b">
        <f t="shared" si="213"/>
        <v>0</v>
      </c>
      <c r="J3180" t="s">
        <v>24</v>
      </c>
      <c r="K3180">
        <v>47</v>
      </c>
      <c r="L3180">
        <v>307.57</v>
      </c>
      <c r="M3180">
        <v>0</v>
      </c>
      <c r="N3180" t="s">
        <v>18</v>
      </c>
      <c r="O3180">
        <v>-72.3</v>
      </c>
      <c r="P3180">
        <v>6.37</v>
      </c>
      <c r="Q3180">
        <v>5.19</v>
      </c>
      <c r="R3180" t="s">
        <v>489</v>
      </c>
      <c r="S3180" t="s">
        <v>489</v>
      </c>
      <c r="T3180" t="s">
        <v>27</v>
      </c>
      <c r="U3180" t="s">
        <v>22</v>
      </c>
      <c r="V3180" t="s">
        <v>29</v>
      </c>
      <c r="W3180">
        <v>0.38</v>
      </c>
    </row>
    <row r="3181" spans="1:23" x14ac:dyDescent="0.3">
      <c r="A3181" t="s">
        <v>902</v>
      </c>
      <c r="B3181" t="s">
        <v>1042</v>
      </c>
      <c r="D3181" s="1">
        <v>40549</v>
      </c>
      <c r="E3181" s="1">
        <v>40551</v>
      </c>
      <c r="F3181" s="1" t="str">
        <f t="shared" si="210"/>
        <v>January</v>
      </c>
      <c r="G3181" s="1" t="str">
        <f t="shared" si="211"/>
        <v>2011</v>
      </c>
      <c r="H3181" s="2">
        <f t="shared" si="212"/>
        <v>2</v>
      </c>
      <c r="I3181" s="2" t="b">
        <f t="shared" si="213"/>
        <v>0</v>
      </c>
      <c r="J3181" t="s">
        <v>24</v>
      </c>
      <c r="K3181">
        <v>32</v>
      </c>
      <c r="L3181">
        <v>14861.07</v>
      </c>
      <c r="M3181">
        <v>0.1</v>
      </c>
      <c r="N3181" t="s">
        <v>25</v>
      </c>
      <c r="O3181">
        <v>3408.29</v>
      </c>
      <c r="P3181">
        <v>500.98</v>
      </c>
      <c r="Q3181">
        <v>26</v>
      </c>
      <c r="R3181" t="s">
        <v>489</v>
      </c>
      <c r="S3181" t="s">
        <v>489</v>
      </c>
      <c r="T3181" t="s">
        <v>27</v>
      </c>
      <c r="U3181" t="s">
        <v>36</v>
      </c>
      <c r="V3181" t="s">
        <v>67</v>
      </c>
      <c r="W3181">
        <v>0.6</v>
      </c>
    </row>
    <row r="3182" spans="1:23" x14ac:dyDescent="0.3">
      <c r="A3182" t="s">
        <v>1059</v>
      </c>
      <c r="B3182" t="s">
        <v>1271</v>
      </c>
      <c r="D3182" s="1">
        <v>40418</v>
      </c>
      <c r="E3182" s="1">
        <v>40419</v>
      </c>
      <c r="F3182" s="1" t="str">
        <f t="shared" si="210"/>
        <v>August</v>
      </c>
      <c r="G3182" s="1" t="str">
        <f t="shared" si="211"/>
        <v>2010</v>
      </c>
      <c r="H3182" s="2">
        <f t="shared" si="212"/>
        <v>1</v>
      </c>
      <c r="I3182" s="2" t="b">
        <f t="shared" si="213"/>
        <v>0</v>
      </c>
      <c r="J3182" t="s">
        <v>52</v>
      </c>
      <c r="K3182">
        <v>45</v>
      </c>
      <c r="L3182">
        <v>182.7</v>
      </c>
      <c r="M3182">
        <v>0.08</v>
      </c>
      <c r="N3182" t="s">
        <v>18</v>
      </c>
      <c r="O3182">
        <v>-156.41</v>
      </c>
      <c r="P3182">
        <v>4.24</v>
      </c>
      <c r="Q3182">
        <v>5.41</v>
      </c>
      <c r="R3182" t="s">
        <v>489</v>
      </c>
      <c r="S3182" t="s">
        <v>489</v>
      </c>
      <c r="T3182" t="s">
        <v>27</v>
      </c>
      <c r="U3182" t="s">
        <v>22</v>
      </c>
      <c r="V3182" t="s">
        <v>29</v>
      </c>
      <c r="W3182">
        <v>0.35</v>
      </c>
    </row>
    <row r="3183" spans="1:23" x14ac:dyDescent="0.3">
      <c r="A3183" t="s">
        <v>1059</v>
      </c>
      <c r="B3183" t="s">
        <v>1271</v>
      </c>
      <c r="D3183" s="1">
        <v>40418</v>
      </c>
      <c r="E3183" s="1">
        <v>40419</v>
      </c>
      <c r="F3183" s="1" t="str">
        <f t="shared" si="210"/>
        <v>August</v>
      </c>
      <c r="G3183" s="1" t="str">
        <f t="shared" si="211"/>
        <v>2010</v>
      </c>
      <c r="H3183" s="2">
        <f t="shared" si="212"/>
        <v>1</v>
      </c>
      <c r="I3183" s="2" t="b">
        <f t="shared" si="213"/>
        <v>0</v>
      </c>
      <c r="J3183" t="s">
        <v>52</v>
      </c>
      <c r="K3183">
        <v>46</v>
      </c>
      <c r="L3183">
        <v>141.08000000000001</v>
      </c>
      <c r="M3183">
        <v>0.04</v>
      </c>
      <c r="N3183" t="s">
        <v>18</v>
      </c>
      <c r="O3183">
        <v>36.96</v>
      </c>
      <c r="P3183">
        <v>3.08</v>
      </c>
      <c r="Q3183">
        <v>0.99</v>
      </c>
      <c r="R3183" t="s">
        <v>489</v>
      </c>
      <c r="S3183" t="s">
        <v>489</v>
      </c>
      <c r="T3183" t="s">
        <v>27</v>
      </c>
      <c r="U3183" t="s">
        <v>22</v>
      </c>
      <c r="V3183" t="s">
        <v>57</v>
      </c>
      <c r="W3183">
        <v>0.37</v>
      </c>
    </row>
    <row r="3184" spans="1:23" x14ac:dyDescent="0.3">
      <c r="A3184" t="s">
        <v>1059</v>
      </c>
      <c r="B3184" t="s">
        <v>1271</v>
      </c>
      <c r="D3184" s="1">
        <v>40316</v>
      </c>
      <c r="E3184" s="1">
        <v>40321</v>
      </c>
      <c r="F3184" s="1" t="str">
        <f t="shared" si="210"/>
        <v>May</v>
      </c>
      <c r="G3184" s="1" t="str">
        <f t="shared" si="211"/>
        <v>2010</v>
      </c>
      <c r="H3184" s="2">
        <f t="shared" si="212"/>
        <v>5</v>
      </c>
      <c r="I3184" s="2" t="b">
        <f t="shared" si="213"/>
        <v>0</v>
      </c>
      <c r="J3184" t="s">
        <v>17</v>
      </c>
      <c r="K3184">
        <v>38</v>
      </c>
      <c r="L3184">
        <v>331.53</v>
      </c>
      <c r="M3184">
        <v>0</v>
      </c>
      <c r="N3184" t="s">
        <v>18</v>
      </c>
      <c r="O3184">
        <v>-35.97</v>
      </c>
      <c r="P3184">
        <v>8.4600000000000009</v>
      </c>
      <c r="Q3184">
        <v>3.62</v>
      </c>
      <c r="R3184" t="s">
        <v>489</v>
      </c>
      <c r="S3184" t="s">
        <v>489</v>
      </c>
      <c r="T3184" t="s">
        <v>27</v>
      </c>
      <c r="U3184" t="s">
        <v>32</v>
      </c>
      <c r="V3184" t="s">
        <v>48</v>
      </c>
      <c r="W3184">
        <v>0.61</v>
      </c>
    </row>
    <row r="3185" spans="1:23" x14ac:dyDescent="0.3">
      <c r="A3185" t="s">
        <v>989</v>
      </c>
      <c r="B3185" t="s">
        <v>1498</v>
      </c>
      <c r="D3185" s="1">
        <v>40844</v>
      </c>
      <c r="E3185" s="1">
        <v>40849</v>
      </c>
      <c r="F3185" s="1" t="str">
        <f t="shared" si="210"/>
        <v>November</v>
      </c>
      <c r="G3185" s="1" t="str">
        <f t="shared" si="211"/>
        <v>2011</v>
      </c>
      <c r="H3185" s="2">
        <f t="shared" si="212"/>
        <v>5</v>
      </c>
      <c r="I3185" s="2" t="b">
        <f t="shared" si="213"/>
        <v>0</v>
      </c>
      <c r="J3185" t="s">
        <v>17</v>
      </c>
      <c r="K3185">
        <v>22</v>
      </c>
      <c r="L3185">
        <v>494.84</v>
      </c>
      <c r="M3185">
        <v>7.0000000000000007E-2</v>
      </c>
      <c r="N3185" t="s">
        <v>18</v>
      </c>
      <c r="O3185">
        <v>205.13</v>
      </c>
      <c r="P3185">
        <v>22.23</v>
      </c>
      <c r="Q3185">
        <v>3.63</v>
      </c>
      <c r="R3185" t="s">
        <v>489</v>
      </c>
      <c r="S3185" t="s">
        <v>489</v>
      </c>
      <c r="T3185" t="s">
        <v>21</v>
      </c>
      <c r="U3185" t="s">
        <v>36</v>
      </c>
      <c r="V3185" t="s">
        <v>37</v>
      </c>
      <c r="W3185">
        <v>0.52</v>
      </c>
    </row>
    <row r="3186" spans="1:23" x14ac:dyDescent="0.3">
      <c r="A3186" t="s">
        <v>989</v>
      </c>
      <c r="B3186" t="s">
        <v>1498</v>
      </c>
      <c r="D3186" s="1">
        <v>40844</v>
      </c>
      <c r="E3186" s="1">
        <v>40846</v>
      </c>
      <c r="F3186" s="1" t="str">
        <f t="shared" si="210"/>
        <v>October</v>
      </c>
      <c r="G3186" s="1" t="str">
        <f t="shared" si="211"/>
        <v>2011</v>
      </c>
      <c r="H3186" s="2">
        <f t="shared" si="212"/>
        <v>2</v>
      </c>
      <c r="I3186" s="2" t="b">
        <f t="shared" si="213"/>
        <v>0</v>
      </c>
      <c r="J3186" t="s">
        <v>17</v>
      </c>
      <c r="K3186">
        <v>11</v>
      </c>
      <c r="L3186">
        <v>3443.21</v>
      </c>
      <c r="M3186">
        <v>0</v>
      </c>
      <c r="N3186" t="s">
        <v>18</v>
      </c>
      <c r="O3186">
        <v>794.2</v>
      </c>
      <c r="P3186">
        <v>300.98</v>
      </c>
      <c r="Q3186">
        <v>13.99</v>
      </c>
      <c r="R3186" t="s">
        <v>489</v>
      </c>
      <c r="S3186" t="s">
        <v>489</v>
      </c>
      <c r="T3186" t="s">
        <v>21</v>
      </c>
      <c r="U3186" t="s">
        <v>32</v>
      </c>
      <c r="V3186" t="s">
        <v>94</v>
      </c>
      <c r="W3186">
        <v>0.39</v>
      </c>
    </row>
    <row r="3187" spans="1:23" x14ac:dyDescent="0.3">
      <c r="A3187" t="s">
        <v>1072</v>
      </c>
      <c r="B3187" t="s">
        <v>1493</v>
      </c>
      <c r="D3187" s="1">
        <v>40866</v>
      </c>
      <c r="E3187" s="1">
        <v>40866</v>
      </c>
      <c r="F3187" s="1" t="str">
        <f t="shared" si="210"/>
        <v>November</v>
      </c>
      <c r="G3187" s="1" t="str">
        <f t="shared" si="211"/>
        <v>2011</v>
      </c>
      <c r="H3187" s="2">
        <f t="shared" si="212"/>
        <v>0</v>
      </c>
      <c r="I3187" s="2" t="str">
        <f t="shared" si="213"/>
        <v>FREE DELIVERY</v>
      </c>
      <c r="J3187" t="s">
        <v>34</v>
      </c>
      <c r="K3187">
        <v>8</v>
      </c>
      <c r="L3187">
        <v>1100</v>
      </c>
      <c r="M3187">
        <v>7.0000000000000007E-2</v>
      </c>
      <c r="N3187" t="s">
        <v>25</v>
      </c>
      <c r="O3187">
        <v>-240.31</v>
      </c>
      <c r="P3187">
        <v>145.44999999999999</v>
      </c>
      <c r="Q3187">
        <v>17.850000000000001</v>
      </c>
      <c r="R3187" t="s">
        <v>489</v>
      </c>
      <c r="S3187" t="s">
        <v>489</v>
      </c>
      <c r="T3187" t="s">
        <v>27</v>
      </c>
      <c r="U3187" t="s">
        <v>32</v>
      </c>
      <c r="V3187" t="s">
        <v>94</v>
      </c>
      <c r="W3187">
        <v>0.56000000000000005</v>
      </c>
    </row>
    <row r="3188" spans="1:23" x14ac:dyDescent="0.3">
      <c r="A3188" t="s">
        <v>1490</v>
      </c>
      <c r="B3188" t="s">
        <v>1215</v>
      </c>
      <c r="D3188" s="1">
        <v>41257</v>
      </c>
      <c r="E3188" s="1">
        <v>41259</v>
      </c>
      <c r="F3188" s="1" t="str">
        <f t="shared" si="210"/>
        <v>December</v>
      </c>
      <c r="G3188" s="1" t="str">
        <f t="shared" si="211"/>
        <v>2012</v>
      </c>
      <c r="H3188" s="2">
        <f t="shared" si="212"/>
        <v>2</v>
      </c>
      <c r="I3188" s="2" t="b">
        <f t="shared" si="213"/>
        <v>0</v>
      </c>
      <c r="J3188" t="s">
        <v>44</v>
      </c>
      <c r="K3188">
        <v>2</v>
      </c>
      <c r="L3188">
        <v>19.809999999999999</v>
      </c>
      <c r="M3188">
        <v>0.02</v>
      </c>
      <c r="N3188" t="s">
        <v>18</v>
      </c>
      <c r="O3188">
        <v>-10.39</v>
      </c>
      <c r="P3188">
        <v>6.48</v>
      </c>
      <c r="Q3188">
        <v>6.22</v>
      </c>
      <c r="R3188" t="s">
        <v>489</v>
      </c>
      <c r="S3188" t="s">
        <v>489</v>
      </c>
      <c r="T3188" t="s">
        <v>42</v>
      </c>
      <c r="U3188" t="s">
        <v>22</v>
      </c>
      <c r="V3188" t="s">
        <v>43</v>
      </c>
      <c r="W3188">
        <v>0.37</v>
      </c>
    </row>
    <row r="3189" spans="1:23" x14ac:dyDescent="0.3">
      <c r="A3189" t="s">
        <v>902</v>
      </c>
      <c r="B3189" t="s">
        <v>1042</v>
      </c>
      <c r="D3189" s="1">
        <v>40896</v>
      </c>
      <c r="E3189" s="1">
        <v>40896</v>
      </c>
      <c r="F3189" s="1" t="str">
        <f t="shared" si="210"/>
        <v>December</v>
      </c>
      <c r="G3189" s="1" t="str">
        <f t="shared" si="211"/>
        <v>2011</v>
      </c>
      <c r="H3189" s="2">
        <f t="shared" si="212"/>
        <v>0</v>
      </c>
      <c r="I3189" s="2" t="str">
        <f t="shared" si="213"/>
        <v>FREE DELIVERY</v>
      </c>
      <c r="J3189" t="s">
        <v>44</v>
      </c>
      <c r="K3189">
        <v>37</v>
      </c>
      <c r="L3189">
        <v>2638.79</v>
      </c>
      <c r="M3189">
        <v>0.1</v>
      </c>
      <c r="N3189" t="s">
        <v>25</v>
      </c>
      <c r="O3189">
        <v>54.23</v>
      </c>
      <c r="P3189">
        <v>70.89</v>
      </c>
      <c r="Q3189">
        <v>89.3</v>
      </c>
      <c r="R3189" t="s">
        <v>489</v>
      </c>
      <c r="S3189" t="s">
        <v>489</v>
      </c>
      <c r="T3189" t="s">
        <v>21</v>
      </c>
      <c r="U3189" t="s">
        <v>36</v>
      </c>
      <c r="V3189" t="s">
        <v>55</v>
      </c>
      <c r="W3189">
        <v>0.69</v>
      </c>
    </row>
    <row r="3190" spans="1:23" x14ac:dyDescent="0.3">
      <c r="A3190" t="s">
        <v>1037</v>
      </c>
      <c r="B3190" t="s">
        <v>1485</v>
      </c>
      <c r="D3190" s="1">
        <v>40620</v>
      </c>
      <c r="E3190" s="1">
        <v>40622</v>
      </c>
      <c r="F3190" s="1" t="str">
        <f t="shared" si="210"/>
        <v>March</v>
      </c>
      <c r="G3190" s="1" t="str">
        <f t="shared" si="211"/>
        <v>2011</v>
      </c>
      <c r="H3190" s="2">
        <f t="shared" si="212"/>
        <v>2</v>
      </c>
      <c r="I3190" s="2" t="b">
        <f t="shared" si="213"/>
        <v>0</v>
      </c>
      <c r="J3190" t="s">
        <v>52</v>
      </c>
      <c r="K3190">
        <v>6</v>
      </c>
      <c r="L3190">
        <v>156.09</v>
      </c>
      <c r="M3190">
        <v>0</v>
      </c>
      <c r="N3190" t="s">
        <v>18</v>
      </c>
      <c r="O3190">
        <v>-34.85</v>
      </c>
      <c r="P3190">
        <v>22.38</v>
      </c>
      <c r="Q3190">
        <v>15.1</v>
      </c>
      <c r="R3190" t="s">
        <v>489</v>
      </c>
      <c r="S3190" t="s">
        <v>489</v>
      </c>
      <c r="T3190" t="s">
        <v>42</v>
      </c>
      <c r="U3190" t="s">
        <v>22</v>
      </c>
      <c r="V3190" t="s">
        <v>29</v>
      </c>
      <c r="W3190">
        <v>0.38</v>
      </c>
    </row>
    <row r="3191" spans="1:23" x14ac:dyDescent="0.3">
      <c r="A3191" t="s">
        <v>1037</v>
      </c>
      <c r="B3191" t="s">
        <v>1485</v>
      </c>
      <c r="D3191" s="1">
        <v>40620</v>
      </c>
      <c r="E3191" s="1">
        <v>40621</v>
      </c>
      <c r="F3191" s="1" t="str">
        <f t="shared" si="210"/>
        <v>March</v>
      </c>
      <c r="G3191" s="1" t="str">
        <f t="shared" si="211"/>
        <v>2011</v>
      </c>
      <c r="H3191" s="2">
        <f t="shared" si="212"/>
        <v>1</v>
      </c>
      <c r="I3191" s="2" t="b">
        <f t="shared" si="213"/>
        <v>0</v>
      </c>
      <c r="J3191" t="s">
        <v>52</v>
      </c>
      <c r="K3191">
        <v>47</v>
      </c>
      <c r="L3191">
        <v>1294.0229999999999</v>
      </c>
      <c r="M3191">
        <v>0.1</v>
      </c>
      <c r="N3191" t="s">
        <v>18</v>
      </c>
      <c r="O3191">
        <v>607.26</v>
      </c>
      <c r="P3191">
        <v>35.99</v>
      </c>
      <c r="Q3191">
        <v>1.25</v>
      </c>
      <c r="R3191" t="s">
        <v>489</v>
      </c>
      <c r="S3191" t="s">
        <v>489</v>
      </c>
      <c r="T3191" t="s">
        <v>42</v>
      </c>
      <c r="U3191" t="s">
        <v>32</v>
      </c>
      <c r="V3191" t="s">
        <v>33</v>
      </c>
      <c r="W3191">
        <v>0.36</v>
      </c>
    </row>
    <row r="3192" spans="1:23" x14ac:dyDescent="0.3">
      <c r="A3192" t="s">
        <v>1171</v>
      </c>
      <c r="B3192" t="s">
        <v>1499</v>
      </c>
      <c r="D3192" s="1">
        <v>41060</v>
      </c>
      <c r="E3192" s="1">
        <v>41062</v>
      </c>
      <c r="F3192" s="1" t="str">
        <f t="shared" si="210"/>
        <v>June</v>
      </c>
      <c r="G3192" s="1" t="str">
        <f t="shared" si="211"/>
        <v>2012</v>
      </c>
      <c r="H3192" s="2">
        <f t="shared" si="212"/>
        <v>2</v>
      </c>
      <c r="I3192" s="2" t="b">
        <f t="shared" si="213"/>
        <v>0</v>
      </c>
      <c r="J3192" t="s">
        <v>24</v>
      </c>
      <c r="K3192">
        <v>39</v>
      </c>
      <c r="L3192">
        <v>16028.26</v>
      </c>
      <c r="M3192">
        <v>0.02</v>
      </c>
      <c r="N3192" t="s">
        <v>25</v>
      </c>
      <c r="O3192">
        <v>-1008.73</v>
      </c>
      <c r="P3192">
        <v>417.4</v>
      </c>
      <c r="Q3192">
        <v>75.23</v>
      </c>
      <c r="R3192" t="s">
        <v>489</v>
      </c>
      <c r="S3192" t="s">
        <v>489</v>
      </c>
      <c r="T3192" t="s">
        <v>27</v>
      </c>
      <c r="U3192" t="s">
        <v>36</v>
      </c>
      <c r="V3192" t="s">
        <v>55</v>
      </c>
      <c r="W3192">
        <v>0.79</v>
      </c>
    </row>
    <row r="3193" spans="1:23" x14ac:dyDescent="0.3">
      <c r="A3193" t="s">
        <v>1171</v>
      </c>
      <c r="B3193" t="s">
        <v>1499</v>
      </c>
      <c r="D3193" s="1">
        <v>41060</v>
      </c>
      <c r="E3193" s="1">
        <v>41061</v>
      </c>
      <c r="F3193" s="1" t="str">
        <f t="shared" si="210"/>
        <v>June</v>
      </c>
      <c r="G3193" s="1" t="str">
        <f t="shared" si="211"/>
        <v>2012</v>
      </c>
      <c r="H3193" s="2">
        <f t="shared" si="212"/>
        <v>1</v>
      </c>
      <c r="I3193" s="2" t="b">
        <f t="shared" si="213"/>
        <v>0</v>
      </c>
      <c r="J3193" t="s">
        <v>24</v>
      </c>
      <c r="K3193">
        <v>8</v>
      </c>
      <c r="L3193">
        <v>738.25049999999999</v>
      </c>
      <c r="M3193">
        <v>0.1</v>
      </c>
      <c r="N3193" t="s">
        <v>18</v>
      </c>
      <c r="O3193">
        <v>-286.36</v>
      </c>
      <c r="P3193">
        <v>115.99</v>
      </c>
      <c r="Q3193">
        <v>2.5</v>
      </c>
      <c r="R3193" t="s">
        <v>489</v>
      </c>
      <c r="S3193" t="s">
        <v>489</v>
      </c>
      <c r="T3193" t="s">
        <v>27</v>
      </c>
      <c r="U3193" t="s">
        <v>32</v>
      </c>
      <c r="V3193" t="s">
        <v>33</v>
      </c>
      <c r="W3193">
        <v>0.56999999999999995</v>
      </c>
    </row>
    <row r="3194" spans="1:23" x14ac:dyDescent="0.3">
      <c r="A3194" t="s">
        <v>1496</v>
      </c>
      <c r="B3194" t="s">
        <v>1319</v>
      </c>
      <c r="D3194" s="1">
        <v>40739</v>
      </c>
      <c r="E3194" s="1">
        <v>40741</v>
      </c>
      <c r="F3194" s="1" t="str">
        <f t="shared" si="210"/>
        <v>July</v>
      </c>
      <c r="G3194" s="1" t="str">
        <f t="shared" si="211"/>
        <v>2011</v>
      </c>
      <c r="H3194" s="2">
        <f t="shared" si="212"/>
        <v>2</v>
      </c>
      <c r="I3194" s="2" t="b">
        <f t="shared" si="213"/>
        <v>0</v>
      </c>
      <c r="J3194" t="s">
        <v>24</v>
      </c>
      <c r="K3194">
        <v>48</v>
      </c>
      <c r="L3194">
        <v>5318.89</v>
      </c>
      <c r="M3194">
        <v>0.06</v>
      </c>
      <c r="N3194" t="s">
        <v>18</v>
      </c>
      <c r="O3194">
        <v>525.15</v>
      </c>
      <c r="P3194">
        <v>111.03</v>
      </c>
      <c r="Q3194">
        <v>8.64</v>
      </c>
      <c r="R3194" t="s">
        <v>489</v>
      </c>
      <c r="S3194" t="s">
        <v>489</v>
      </c>
      <c r="T3194" t="s">
        <v>42</v>
      </c>
      <c r="U3194" t="s">
        <v>22</v>
      </c>
      <c r="V3194" t="s">
        <v>23</v>
      </c>
      <c r="W3194">
        <v>0.78</v>
      </c>
    </row>
    <row r="3195" spans="1:23" x14ac:dyDescent="0.3">
      <c r="A3195" t="s">
        <v>1371</v>
      </c>
      <c r="B3195" t="s">
        <v>1109</v>
      </c>
      <c r="D3195" s="1">
        <v>40343</v>
      </c>
      <c r="E3195" s="1">
        <v>40345</v>
      </c>
      <c r="F3195" s="1" t="str">
        <f t="shared" si="210"/>
        <v>June</v>
      </c>
      <c r="G3195" s="1" t="str">
        <f t="shared" si="211"/>
        <v>2010</v>
      </c>
      <c r="H3195" s="2">
        <f t="shared" si="212"/>
        <v>2</v>
      </c>
      <c r="I3195" s="2" t="b">
        <f t="shared" si="213"/>
        <v>0</v>
      </c>
      <c r="J3195" t="s">
        <v>24</v>
      </c>
      <c r="K3195">
        <v>21</v>
      </c>
      <c r="L3195">
        <v>125.9</v>
      </c>
      <c r="M3195">
        <v>0.04</v>
      </c>
      <c r="N3195" t="s">
        <v>39</v>
      </c>
      <c r="O3195">
        <v>5.85</v>
      </c>
      <c r="P3195">
        <v>5.88</v>
      </c>
      <c r="Q3195">
        <v>3.04</v>
      </c>
      <c r="R3195" t="s">
        <v>489</v>
      </c>
      <c r="S3195" t="s">
        <v>489</v>
      </c>
      <c r="T3195" t="s">
        <v>27</v>
      </c>
      <c r="U3195" t="s">
        <v>22</v>
      </c>
      <c r="V3195" t="s">
        <v>43</v>
      </c>
      <c r="W3195">
        <v>0.36</v>
      </c>
    </row>
    <row r="3196" spans="1:23" x14ac:dyDescent="0.3">
      <c r="A3196" t="s">
        <v>902</v>
      </c>
      <c r="B3196" t="s">
        <v>1042</v>
      </c>
      <c r="D3196" s="1">
        <v>40700</v>
      </c>
      <c r="E3196" s="1">
        <v>40704</v>
      </c>
      <c r="F3196" s="1" t="str">
        <f t="shared" si="210"/>
        <v>June</v>
      </c>
      <c r="G3196" s="1" t="str">
        <f t="shared" si="211"/>
        <v>2011</v>
      </c>
      <c r="H3196" s="2">
        <f t="shared" si="212"/>
        <v>4</v>
      </c>
      <c r="I3196" s="2" t="b">
        <f t="shared" si="213"/>
        <v>0</v>
      </c>
      <c r="J3196" t="s">
        <v>17</v>
      </c>
      <c r="K3196">
        <v>21</v>
      </c>
      <c r="L3196">
        <v>190.99</v>
      </c>
      <c r="M3196">
        <v>0.1</v>
      </c>
      <c r="N3196" t="s">
        <v>18</v>
      </c>
      <c r="O3196">
        <v>-27.15</v>
      </c>
      <c r="P3196">
        <v>9.85</v>
      </c>
      <c r="Q3196">
        <v>4.82</v>
      </c>
      <c r="R3196" t="s">
        <v>489</v>
      </c>
      <c r="S3196" t="s">
        <v>489</v>
      </c>
      <c r="T3196" t="s">
        <v>27</v>
      </c>
      <c r="U3196" t="s">
        <v>22</v>
      </c>
      <c r="V3196" t="s">
        <v>60</v>
      </c>
      <c r="W3196">
        <v>0.47</v>
      </c>
    </row>
    <row r="3197" spans="1:23" x14ac:dyDescent="0.3">
      <c r="A3197" t="s">
        <v>1490</v>
      </c>
      <c r="B3197" t="s">
        <v>1042</v>
      </c>
      <c r="D3197" s="1">
        <v>40351</v>
      </c>
      <c r="E3197" s="1">
        <v>40352</v>
      </c>
      <c r="F3197" s="1" t="str">
        <f t="shared" si="210"/>
        <v>June</v>
      </c>
      <c r="G3197" s="1" t="str">
        <f t="shared" si="211"/>
        <v>2010</v>
      </c>
      <c r="H3197" s="2">
        <f t="shared" si="212"/>
        <v>1</v>
      </c>
      <c r="I3197" s="2" t="b">
        <f t="shared" si="213"/>
        <v>0</v>
      </c>
      <c r="J3197" t="s">
        <v>34</v>
      </c>
      <c r="K3197">
        <v>22</v>
      </c>
      <c r="L3197">
        <v>125.57</v>
      </c>
      <c r="M3197">
        <v>0.03</v>
      </c>
      <c r="N3197" t="s">
        <v>18</v>
      </c>
      <c r="O3197">
        <v>-45.16</v>
      </c>
      <c r="P3197">
        <v>5.58</v>
      </c>
      <c r="Q3197">
        <v>5.3</v>
      </c>
      <c r="R3197" t="s">
        <v>489</v>
      </c>
      <c r="S3197" t="s">
        <v>489</v>
      </c>
      <c r="T3197" t="s">
        <v>27</v>
      </c>
      <c r="U3197" t="s">
        <v>22</v>
      </c>
      <c r="V3197" t="s">
        <v>51</v>
      </c>
      <c r="W3197">
        <v>0.35</v>
      </c>
    </row>
    <row r="3198" spans="1:23" x14ac:dyDescent="0.3">
      <c r="A3198" t="s">
        <v>1490</v>
      </c>
      <c r="B3198" t="s">
        <v>1215</v>
      </c>
      <c r="D3198" s="1">
        <v>40940</v>
      </c>
      <c r="E3198" s="1">
        <v>40941</v>
      </c>
      <c r="F3198" s="1" t="str">
        <f t="shared" si="210"/>
        <v>February</v>
      </c>
      <c r="G3198" s="1" t="str">
        <f t="shared" si="211"/>
        <v>2012</v>
      </c>
      <c r="H3198" s="2">
        <f t="shared" si="212"/>
        <v>1</v>
      </c>
      <c r="I3198" s="2" t="b">
        <f t="shared" si="213"/>
        <v>0</v>
      </c>
      <c r="J3198" t="s">
        <v>52</v>
      </c>
      <c r="K3198">
        <v>31</v>
      </c>
      <c r="L3198">
        <v>2966.13</v>
      </c>
      <c r="M3198">
        <v>0.08</v>
      </c>
      <c r="N3198" t="s">
        <v>25</v>
      </c>
      <c r="O3198">
        <v>-1456.31</v>
      </c>
      <c r="P3198">
        <v>100.98</v>
      </c>
      <c r="Q3198">
        <v>57.38</v>
      </c>
      <c r="R3198" t="s">
        <v>489</v>
      </c>
      <c r="S3198" t="s">
        <v>489</v>
      </c>
      <c r="T3198" t="s">
        <v>42</v>
      </c>
      <c r="U3198" t="s">
        <v>36</v>
      </c>
      <c r="V3198" t="s">
        <v>54</v>
      </c>
      <c r="W3198">
        <v>0.78</v>
      </c>
    </row>
    <row r="3199" spans="1:23" x14ac:dyDescent="0.3">
      <c r="A3199" t="s">
        <v>989</v>
      </c>
      <c r="B3199" t="s">
        <v>1498</v>
      </c>
      <c r="D3199" s="1">
        <v>40194</v>
      </c>
      <c r="E3199" s="1">
        <v>40195</v>
      </c>
      <c r="F3199" s="1" t="str">
        <f t="shared" si="210"/>
        <v>January</v>
      </c>
      <c r="G3199" s="1" t="str">
        <f t="shared" si="211"/>
        <v>2010</v>
      </c>
      <c r="H3199" s="2">
        <f t="shared" si="212"/>
        <v>1</v>
      </c>
      <c r="I3199" s="2" t="b">
        <f t="shared" si="213"/>
        <v>0</v>
      </c>
      <c r="J3199" t="s">
        <v>52</v>
      </c>
      <c r="K3199">
        <v>6</v>
      </c>
      <c r="L3199">
        <v>29.19</v>
      </c>
      <c r="M3199">
        <v>0.03</v>
      </c>
      <c r="N3199" t="s">
        <v>18</v>
      </c>
      <c r="O3199">
        <v>0.65</v>
      </c>
      <c r="P3199">
        <v>4.49</v>
      </c>
      <c r="Q3199">
        <v>1.49</v>
      </c>
      <c r="R3199" t="s">
        <v>489</v>
      </c>
      <c r="S3199" t="s">
        <v>489</v>
      </c>
      <c r="T3199" t="s">
        <v>21</v>
      </c>
      <c r="U3199" t="s">
        <v>22</v>
      </c>
      <c r="V3199" t="s">
        <v>29</v>
      </c>
      <c r="W3199">
        <v>0.39</v>
      </c>
    </row>
    <row r="3200" spans="1:23" x14ac:dyDescent="0.3">
      <c r="A3200" t="s">
        <v>902</v>
      </c>
      <c r="B3200" t="s">
        <v>1042</v>
      </c>
      <c r="D3200" s="1">
        <v>40039</v>
      </c>
      <c r="E3200" s="1">
        <v>40040</v>
      </c>
      <c r="F3200" s="1" t="str">
        <f t="shared" si="210"/>
        <v>August</v>
      </c>
      <c r="G3200" s="1" t="str">
        <f t="shared" si="211"/>
        <v>2009</v>
      </c>
      <c r="H3200" s="2">
        <f t="shared" si="212"/>
        <v>1</v>
      </c>
      <c r="I3200" s="2" t="b">
        <f t="shared" si="213"/>
        <v>0</v>
      </c>
      <c r="J3200" t="s">
        <v>24</v>
      </c>
      <c r="K3200">
        <v>18</v>
      </c>
      <c r="L3200">
        <v>157.85</v>
      </c>
      <c r="M3200">
        <v>0.01</v>
      </c>
      <c r="N3200" t="s">
        <v>18</v>
      </c>
      <c r="O3200">
        <v>10.74</v>
      </c>
      <c r="P3200">
        <v>8.33</v>
      </c>
      <c r="Q3200">
        <v>1.99</v>
      </c>
      <c r="R3200" t="s">
        <v>489</v>
      </c>
      <c r="S3200" t="s">
        <v>489</v>
      </c>
      <c r="T3200" t="s">
        <v>21</v>
      </c>
      <c r="U3200" t="s">
        <v>32</v>
      </c>
      <c r="V3200" t="s">
        <v>48</v>
      </c>
      <c r="W3200">
        <v>0.52</v>
      </c>
    </row>
    <row r="3201" spans="1:23" x14ac:dyDescent="0.3">
      <c r="A3201" t="s">
        <v>902</v>
      </c>
      <c r="B3201" t="s">
        <v>1042</v>
      </c>
      <c r="D3201" s="1">
        <v>40039</v>
      </c>
      <c r="E3201" s="1">
        <v>40041</v>
      </c>
      <c r="F3201" s="1" t="str">
        <f t="shared" si="210"/>
        <v>August</v>
      </c>
      <c r="G3201" s="1" t="str">
        <f t="shared" si="211"/>
        <v>2009</v>
      </c>
      <c r="H3201" s="2">
        <f t="shared" si="212"/>
        <v>2</v>
      </c>
      <c r="I3201" s="2" t="b">
        <f t="shared" si="213"/>
        <v>0</v>
      </c>
      <c r="J3201" t="s">
        <v>24</v>
      </c>
      <c r="K3201">
        <v>38</v>
      </c>
      <c r="L3201">
        <v>2773.0315000000001</v>
      </c>
      <c r="M3201">
        <v>0.04</v>
      </c>
      <c r="N3201" t="s">
        <v>18</v>
      </c>
      <c r="O3201">
        <v>897.87</v>
      </c>
      <c r="P3201">
        <v>85.99</v>
      </c>
      <c r="Q3201">
        <v>0.99</v>
      </c>
      <c r="R3201" t="s">
        <v>489</v>
      </c>
      <c r="S3201" t="s">
        <v>489</v>
      </c>
      <c r="T3201" t="s">
        <v>21</v>
      </c>
      <c r="U3201" t="s">
        <v>32</v>
      </c>
      <c r="V3201" t="s">
        <v>33</v>
      </c>
      <c r="W3201">
        <v>0.55000000000000004</v>
      </c>
    </row>
    <row r="3202" spans="1:23" x14ac:dyDescent="0.3">
      <c r="A3202" t="s">
        <v>902</v>
      </c>
      <c r="B3202" t="s">
        <v>1042</v>
      </c>
      <c r="D3202" s="1">
        <v>40998</v>
      </c>
      <c r="E3202" s="1">
        <v>41001</v>
      </c>
      <c r="F3202" s="1" t="str">
        <f t="shared" si="210"/>
        <v>April</v>
      </c>
      <c r="G3202" s="1" t="str">
        <f t="shared" si="211"/>
        <v>2012</v>
      </c>
      <c r="H3202" s="2">
        <f t="shared" si="212"/>
        <v>3</v>
      </c>
      <c r="I3202" s="2" t="b">
        <f t="shared" si="213"/>
        <v>0</v>
      </c>
      <c r="J3202" t="s">
        <v>52</v>
      </c>
      <c r="K3202">
        <v>14</v>
      </c>
      <c r="L3202">
        <v>304.64999999999998</v>
      </c>
      <c r="M3202">
        <v>0.1</v>
      </c>
      <c r="N3202" t="s">
        <v>18</v>
      </c>
      <c r="O3202">
        <v>24.2</v>
      </c>
      <c r="P3202">
        <v>21.98</v>
      </c>
      <c r="Q3202">
        <v>8.32</v>
      </c>
      <c r="R3202" t="s">
        <v>489</v>
      </c>
      <c r="S3202" t="s">
        <v>489</v>
      </c>
      <c r="T3202" t="s">
        <v>21</v>
      </c>
      <c r="U3202" t="s">
        <v>22</v>
      </c>
      <c r="V3202" t="s">
        <v>43</v>
      </c>
      <c r="W3202">
        <v>0.39</v>
      </c>
    </row>
    <row r="3203" spans="1:23" x14ac:dyDescent="0.3">
      <c r="A3203" t="s">
        <v>953</v>
      </c>
      <c r="B3203" t="s">
        <v>1343</v>
      </c>
      <c r="D3203" s="1">
        <v>40684</v>
      </c>
      <c r="E3203" s="1">
        <v>40688</v>
      </c>
      <c r="F3203" s="1" t="str">
        <f t="shared" ref="F3203:F3266" si="214">TEXT(E3203,"mmmm")</f>
        <v>May</v>
      </c>
      <c r="G3203" s="1" t="str">
        <f t="shared" ref="G3203:G3266" si="215">TEXT(E3203,"yyyy")</f>
        <v>2011</v>
      </c>
      <c r="H3203" s="2">
        <f t="shared" ref="H3203:H3266" si="216">E3203-D3203</f>
        <v>4</v>
      </c>
      <c r="I3203" s="2" t="b">
        <f t="shared" ref="I3203:I3266" si="217">IF(H3203&lt;1,IF(AND(H3203&gt;0,H3203&lt;2),"ONE DAY", "FREE DELIVERY"))</f>
        <v>0</v>
      </c>
      <c r="J3203" t="s">
        <v>17</v>
      </c>
      <c r="K3203">
        <v>49</v>
      </c>
      <c r="L3203">
        <v>142.1</v>
      </c>
      <c r="M3203">
        <v>0.01</v>
      </c>
      <c r="N3203" t="s">
        <v>18</v>
      </c>
      <c r="O3203">
        <v>37.03</v>
      </c>
      <c r="P3203">
        <v>2.88</v>
      </c>
      <c r="Q3203">
        <v>0.99</v>
      </c>
      <c r="R3203" t="s">
        <v>489</v>
      </c>
      <c r="S3203" t="s">
        <v>489</v>
      </c>
      <c r="T3203" t="s">
        <v>42</v>
      </c>
      <c r="U3203" t="s">
        <v>22</v>
      </c>
      <c r="V3203" t="s">
        <v>57</v>
      </c>
      <c r="W3203">
        <v>0.36</v>
      </c>
    </row>
    <row r="3204" spans="1:23" x14ac:dyDescent="0.3">
      <c r="A3204" t="s">
        <v>1490</v>
      </c>
      <c r="B3204" t="s">
        <v>1215</v>
      </c>
      <c r="D3204" s="1">
        <v>40285</v>
      </c>
      <c r="E3204" s="1">
        <v>40286</v>
      </c>
      <c r="F3204" s="1" t="str">
        <f t="shared" si="214"/>
        <v>April</v>
      </c>
      <c r="G3204" s="1" t="str">
        <f t="shared" si="215"/>
        <v>2010</v>
      </c>
      <c r="H3204" s="2">
        <f t="shared" si="216"/>
        <v>1</v>
      </c>
      <c r="I3204" s="2" t="b">
        <f t="shared" si="217"/>
        <v>0</v>
      </c>
      <c r="J3204" t="s">
        <v>44</v>
      </c>
      <c r="K3204">
        <v>13</v>
      </c>
      <c r="L3204">
        <v>2175.2179999999998</v>
      </c>
      <c r="M3204">
        <v>7.0000000000000007E-2</v>
      </c>
      <c r="N3204" t="s">
        <v>18</v>
      </c>
      <c r="O3204">
        <v>44.55</v>
      </c>
      <c r="P3204">
        <v>195.99</v>
      </c>
      <c r="Q3204">
        <v>3.99</v>
      </c>
      <c r="R3204" t="s">
        <v>489</v>
      </c>
      <c r="S3204" t="s">
        <v>489</v>
      </c>
      <c r="T3204" t="s">
        <v>42</v>
      </c>
      <c r="U3204" t="s">
        <v>32</v>
      </c>
      <c r="V3204" t="s">
        <v>33</v>
      </c>
      <c r="W3204">
        <v>0.57999999999999996</v>
      </c>
    </row>
    <row r="3205" spans="1:23" x14ac:dyDescent="0.3">
      <c r="A3205" t="s">
        <v>1460</v>
      </c>
      <c r="B3205" t="s">
        <v>1274</v>
      </c>
      <c r="D3205" s="1">
        <v>40604</v>
      </c>
      <c r="E3205" s="1">
        <v>40607</v>
      </c>
      <c r="F3205" s="1" t="str">
        <f t="shared" si="214"/>
        <v>March</v>
      </c>
      <c r="G3205" s="1" t="str">
        <f t="shared" si="215"/>
        <v>2011</v>
      </c>
      <c r="H3205" s="2">
        <f t="shared" si="216"/>
        <v>3</v>
      </c>
      <c r="I3205" s="2" t="b">
        <f t="shared" si="217"/>
        <v>0</v>
      </c>
      <c r="J3205" t="s">
        <v>24</v>
      </c>
      <c r="K3205">
        <v>50</v>
      </c>
      <c r="L3205">
        <v>421.36</v>
      </c>
      <c r="M3205">
        <v>7.0000000000000007E-2</v>
      </c>
      <c r="N3205" t="s">
        <v>18</v>
      </c>
      <c r="O3205">
        <v>-75.17</v>
      </c>
      <c r="P3205">
        <v>8.6199999999999992</v>
      </c>
      <c r="Q3205">
        <v>4.5</v>
      </c>
      <c r="R3205" t="s">
        <v>489</v>
      </c>
      <c r="S3205" t="s">
        <v>489</v>
      </c>
      <c r="T3205" t="s">
        <v>27</v>
      </c>
      <c r="U3205" t="s">
        <v>22</v>
      </c>
      <c r="V3205" t="s">
        <v>28</v>
      </c>
      <c r="W3205">
        <v>0.59</v>
      </c>
    </row>
    <row r="3206" spans="1:23" x14ac:dyDescent="0.3">
      <c r="A3206" t="s">
        <v>902</v>
      </c>
      <c r="B3206" t="s">
        <v>1042</v>
      </c>
      <c r="D3206" s="1">
        <v>40457</v>
      </c>
      <c r="E3206" s="1">
        <v>40458</v>
      </c>
      <c r="F3206" s="1" t="str">
        <f t="shared" si="214"/>
        <v>October</v>
      </c>
      <c r="G3206" s="1" t="str">
        <f t="shared" si="215"/>
        <v>2010</v>
      </c>
      <c r="H3206" s="2">
        <f t="shared" si="216"/>
        <v>1</v>
      </c>
      <c r="I3206" s="2" t="b">
        <f t="shared" si="217"/>
        <v>0</v>
      </c>
      <c r="J3206" t="s">
        <v>34</v>
      </c>
      <c r="K3206">
        <v>30</v>
      </c>
      <c r="L3206">
        <v>4506.8500000000004</v>
      </c>
      <c r="M3206">
        <v>0.1</v>
      </c>
      <c r="N3206" t="s">
        <v>25</v>
      </c>
      <c r="O3206">
        <v>290.66000000000003</v>
      </c>
      <c r="P3206">
        <v>160.97999999999999</v>
      </c>
      <c r="Q3206">
        <v>30</v>
      </c>
      <c r="R3206" t="s">
        <v>489</v>
      </c>
      <c r="S3206" t="s">
        <v>489</v>
      </c>
      <c r="T3206" t="s">
        <v>27</v>
      </c>
      <c r="U3206" t="s">
        <v>36</v>
      </c>
      <c r="V3206" t="s">
        <v>67</v>
      </c>
      <c r="W3206">
        <v>0.62</v>
      </c>
    </row>
    <row r="3207" spans="1:23" x14ac:dyDescent="0.3">
      <c r="A3207" t="s">
        <v>902</v>
      </c>
      <c r="B3207" t="s">
        <v>1042</v>
      </c>
      <c r="D3207" s="1">
        <v>40457</v>
      </c>
      <c r="E3207" s="1">
        <v>40459</v>
      </c>
      <c r="F3207" s="1" t="str">
        <f t="shared" si="214"/>
        <v>October</v>
      </c>
      <c r="G3207" s="1" t="str">
        <f t="shared" si="215"/>
        <v>2010</v>
      </c>
      <c r="H3207" s="2">
        <f t="shared" si="216"/>
        <v>2</v>
      </c>
      <c r="I3207" s="2" t="b">
        <f t="shared" si="217"/>
        <v>0</v>
      </c>
      <c r="J3207" t="s">
        <v>34</v>
      </c>
      <c r="K3207">
        <v>16</v>
      </c>
      <c r="L3207">
        <v>2110.37</v>
      </c>
      <c r="M3207">
        <v>0</v>
      </c>
      <c r="N3207" t="s">
        <v>25</v>
      </c>
      <c r="O3207">
        <v>-14.42</v>
      </c>
      <c r="P3207">
        <v>119.99</v>
      </c>
      <c r="Q3207">
        <v>56.14</v>
      </c>
      <c r="R3207" t="s">
        <v>489</v>
      </c>
      <c r="S3207" t="s">
        <v>489</v>
      </c>
      <c r="T3207" t="s">
        <v>27</v>
      </c>
      <c r="U3207" t="s">
        <v>32</v>
      </c>
      <c r="V3207" t="s">
        <v>94</v>
      </c>
      <c r="W3207">
        <v>0.39</v>
      </c>
    </row>
    <row r="3208" spans="1:23" x14ac:dyDescent="0.3">
      <c r="A3208" t="s">
        <v>902</v>
      </c>
      <c r="B3208" t="s">
        <v>1042</v>
      </c>
      <c r="D3208" s="1">
        <v>40457</v>
      </c>
      <c r="E3208" s="1">
        <v>40459</v>
      </c>
      <c r="F3208" s="1" t="str">
        <f t="shared" si="214"/>
        <v>October</v>
      </c>
      <c r="G3208" s="1" t="str">
        <f t="shared" si="215"/>
        <v>2010</v>
      </c>
      <c r="H3208" s="2">
        <f t="shared" si="216"/>
        <v>2</v>
      </c>
      <c r="I3208" s="2" t="b">
        <f t="shared" si="217"/>
        <v>0</v>
      </c>
      <c r="J3208" t="s">
        <v>34</v>
      </c>
      <c r="K3208">
        <v>34</v>
      </c>
      <c r="L3208">
        <v>1094.9105</v>
      </c>
      <c r="M3208">
        <v>0.02</v>
      </c>
      <c r="N3208" t="s">
        <v>18</v>
      </c>
      <c r="O3208">
        <v>-112.12</v>
      </c>
      <c r="P3208">
        <v>35.99</v>
      </c>
      <c r="Q3208">
        <v>5</v>
      </c>
      <c r="R3208" t="s">
        <v>489</v>
      </c>
      <c r="S3208" t="s">
        <v>489</v>
      </c>
      <c r="T3208" t="s">
        <v>27</v>
      </c>
      <c r="U3208" t="s">
        <v>32</v>
      </c>
      <c r="V3208" t="s">
        <v>33</v>
      </c>
      <c r="W3208">
        <v>0.85</v>
      </c>
    </row>
    <row r="3209" spans="1:23" x14ac:dyDescent="0.3">
      <c r="A3209" t="s">
        <v>1340</v>
      </c>
      <c r="B3209" t="s">
        <v>1500</v>
      </c>
      <c r="D3209" s="1">
        <v>40654</v>
      </c>
      <c r="E3209" s="1">
        <v>40657</v>
      </c>
      <c r="F3209" s="1" t="str">
        <f t="shared" si="214"/>
        <v>April</v>
      </c>
      <c r="G3209" s="1" t="str">
        <f t="shared" si="215"/>
        <v>2011</v>
      </c>
      <c r="H3209" s="2">
        <f t="shared" si="216"/>
        <v>3</v>
      </c>
      <c r="I3209" s="2" t="b">
        <f t="shared" si="217"/>
        <v>0</v>
      </c>
      <c r="J3209" t="s">
        <v>34</v>
      </c>
      <c r="K3209">
        <v>43</v>
      </c>
      <c r="L3209">
        <v>1243.8800000000001</v>
      </c>
      <c r="M3209">
        <v>0.1</v>
      </c>
      <c r="N3209" t="s">
        <v>18</v>
      </c>
      <c r="O3209">
        <v>22.71</v>
      </c>
      <c r="P3209">
        <v>30.98</v>
      </c>
      <c r="Q3209">
        <v>8.99</v>
      </c>
      <c r="R3209" t="s">
        <v>489</v>
      </c>
      <c r="S3209" t="s">
        <v>489</v>
      </c>
      <c r="T3209" t="s">
        <v>31</v>
      </c>
      <c r="U3209" t="s">
        <v>22</v>
      </c>
      <c r="V3209" t="s">
        <v>60</v>
      </c>
      <c r="W3209">
        <v>0.57999999999999996</v>
      </c>
    </row>
    <row r="3210" spans="1:23" x14ac:dyDescent="0.3">
      <c r="A3210" t="s">
        <v>902</v>
      </c>
      <c r="B3210" t="s">
        <v>1042</v>
      </c>
      <c r="D3210" s="1">
        <v>41211</v>
      </c>
      <c r="E3210" s="1">
        <v>41213</v>
      </c>
      <c r="F3210" s="1" t="str">
        <f t="shared" si="214"/>
        <v>October</v>
      </c>
      <c r="G3210" s="1" t="str">
        <f t="shared" si="215"/>
        <v>2012</v>
      </c>
      <c r="H3210" s="2">
        <f t="shared" si="216"/>
        <v>2</v>
      </c>
      <c r="I3210" s="2" t="b">
        <f t="shared" si="217"/>
        <v>0</v>
      </c>
      <c r="J3210" t="s">
        <v>17</v>
      </c>
      <c r="K3210">
        <v>16</v>
      </c>
      <c r="L3210">
        <v>1617.91</v>
      </c>
      <c r="M3210">
        <v>0.04</v>
      </c>
      <c r="N3210" t="s">
        <v>25</v>
      </c>
      <c r="O3210">
        <v>-159.21</v>
      </c>
      <c r="P3210">
        <v>100.98</v>
      </c>
      <c r="Q3210">
        <v>35.840000000000003</v>
      </c>
      <c r="R3210" t="s">
        <v>489</v>
      </c>
      <c r="S3210" t="s">
        <v>489</v>
      </c>
      <c r="T3210" t="s">
        <v>27</v>
      </c>
      <c r="U3210" t="s">
        <v>36</v>
      </c>
      <c r="V3210" t="s">
        <v>54</v>
      </c>
      <c r="W3210">
        <v>0.62</v>
      </c>
    </row>
    <row r="3211" spans="1:23" x14ac:dyDescent="0.3">
      <c r="A3211" t="s">
        <v>953</v>
      </c>
      <c r="B3211" t="s">
        <v>1343</v>
      </c>
      <c r="D3211" s="1">
        <v>40374</v>
      </c>
      <c r="E3211" s="1">
        <v>40383</v>
      </c>
      <c r="F3211" s="1" t="str">
        <f t="shared" si="214"/>
        <v>July</v>
      </c>
      <c r="G3211" s="1" t="str">
        <f t="shared" si="215"/>
        <v>2010</v>
      </c>
      <c r="H3211" s="2">
        <f t="shared" si="216"/>
        <v>9</v>
      </c>
      <c r="I3211" s="2" t="b">
        <f t="shared" si="217"/>
        <v>0</v>
      </c>
      <c r="J3211" t="s">
        <v>17</v>
      </c>
      <c r="K3211">
        <v>48</v>
      </c>
      <c r="L3211">
        <v>2688.0825</v>
      </c>
      <c r="M3211">
        <v>0.04</v>
      </c>
      <c r="N3211" t="s">
        <v>18</v>
      </c>
      <c r="O3211">
        <v>844.82</v>
      </c>
      <c r="P3211">
        <v>65.989999999999995</v>
      </c>
      <c r="Q3211">
        <v>2.5</v>
      </c>
      <c r="R3211" t="s">
        <v>489</v>
      </c>
      <c r="S3211" t="s">
        <v>489</v>
      </c>
      <c r="T3211" t="s">
        <v>42</v>
      </c>
      <c r="U3211" t="s">
        <v>32</v>
      </c>
      <c r="V3211" t="s">
        <v>33</v>
      </c>
      <c r="W3211">
        <v>0.56000000000000005</v>
      </c>
    </row>
    <row r="3212" spans="1:23" x14ac:dyDescent="0.3">
      <c r="A3212" t="s">
        <v>1418</v>
      </c>
      <c r="B3212" t="s">
        <v>1501</v>
      </c>
      <c r="D3212" s="1">
        <v>40931</v>
      </c>
      <c r="E3212" s="1">
        <v>40932</v>
      </c>
      <c r="F3212" s="1" t="str">
        <f t="shared" si="214"/>
        <v>January</v>
      </c>
      <c r="G3212" s="1" t="str">
        <f t="shared" si="215"/>
        <v>2012</v>
      </c>
      <c r="H3212" s="2">
        <f t="shared" si="216"/>
        <v>1</v>
      </c>
      <c r="I3212" s="2" t="b">
        <f t="shared" si="217"/>
        <v>0</v>
      </c>
      <c r="J3212" t="s">
        <v>44</v>
      </c>
      <c r="K3212">
        <v>41</v>
      </c>
      <c r="L3212">
        <v>221.08</v>
      </c>
      <c r="M3212">
        <v>0</v>
      </c>
      <c r="N3212" t="s">
        <v>18</v>
      </c>
      <c r="O3212">
        <v>-108.2</v>
      </c>
      <c r="P3212">
        <v>4.91</v>
      </c>
      <c r="Q3212">
        <v>5.68</v>
      </c>
      <c r="R3212" t="s">
        <v>489</v>
      </c>
      <c r="S3212" t="s">
        <v>489</v>
      </c>
      <c r="T3212" t="s">
        <v>31</v>
      </c>
      <c r="U3212" t="s">
        <v>22</v>
      </c>
      <c r="V3212" t="s">
        <v>29</v>
      </c>
      <c r="W3212">
        <v>0.36</v>
      </c>
    </row>
    <row r="3213" spans="1:23" x14ac:dyDescent="0.3">
      <c r="A3213" t="s">
        <v>1490</v>
      </c>
      <c r="B3213" t="s">
        <v>1215</v>
      </c>
      <c r="D3213" s="1">
        <v>40345</v>
      </c>
      <c r="E3213" s="1">
        <v>40345</v>
      </c>
      <c r="F3213" s="1" t="str">
        <f t="shared" si="214"/>
        <v>June</v>
      </c>
      <c r="G3213" s="1" t="str">
        <f t="shared" si="215"/>
        <v>2010</v>
      </c>
      <c r="H3213" s="2">
        <f t="shared" si="216"/>
        <v>0</v>
      </c>
      <c r="I3213" s="2" t="str">
        <f t="shared" si="217"/>
        <v>FREE DELIVERY</v>
      </c>
      <c r="J3213" t="s">
        <v>34</v>
      </c>
      <c r="K3213">
        <v>33</v>
      </c>
      <c r="L3213">
        <v>3636.37</v>
      </c>
      <c r="M3213">
        <v>0.06</v>
      </c>
      <c r="N3213" t="s">
        <v>25</v>
      </c>
      <c r="O3213">
        <v>-176.91</v>
      </c>
      <c r="P3213">
        <v>113.98</v>
      </c>
      <c r="Q3213">
        <v>30</v>
      </c>
      <c r="R3213" t="s">
        <v>489</v>
      </c>
      <c r="S3213" t="s">
        <v>489</v>
      </c>
      <c r="T3213" t="s">
        <v>42</v>
      </c>
      <c r="U3213" t="s">
        <v>36</v>
      </c>
      <c r="V3213" t="s">
        <v>67</v>
      </c>
      <c r="W3213">
        <v>0.69</v>
      </c>
    </row>
    <row r="3214" spans="1:23" x14ac:dyDescent="0.3">
      <c r="A3214" t="s">
        <v>1486</v>
      </c>
      <c r="B3214" t="s">
        <v>1487</v>
      </c>
      <c r="D3214" s="1">
        <v>40348</v>
      </c>
      <c r="E3214" s="1">
        <v>40350</v>
      </c>
      <c r="F3214" s="1" t="str">
        <f t="shared" si="214"/>
        <v>June</v>
      </c>
      <c r="G3214" s="1" t="str">
        <f t="shared" si="215"/>
        <v>2010</v>
      </c>
      <c r="H3214" s="2">
        <f t="shared" si="216"/>
        <v>2</v>
      </c>
      <c r="I3214" s="2" t="b">
        <f t="shared" si="217"/>
        <v>0</v>
      </c>
      <c r="J3214" t="s">
        <v>52</v>
      </c>
      <c r="K3214">
        <v>30</v>
      </c>
      <c r="L3214">
        <v>203.48</v>
      </c>
      <c r="M3214">
        <v>0.04</v>
      </c>
      <c r="N3214" t="s">
        <v>39</v>
      </c>
      <c r="O3214">
        <v>-71.91</v>
      </c>
      <c r="P3214">
        <v>6.48</v>
      </c>
      <c r="Q3214">
        <v>6.35</v>
      </c>
      <c r="R3214" t="s">
        <v>489</v>
      </c>
      <c r="S3214" t="s">
        <v>489</v>
      </c>
      <c r="T3214" t="s">
        <v>42</v>
      </c>
      <c r="U3214" t="s">
        <v>22</v>
      </c>
      <c r="V3214" t="s">
        <v>43</v>
      </c>
      <c r="W3214">
        <v>0.37</v>
      </c>
    </row>
    <row r="3215" spans="1:23" x14ac:dyDescent="0.3">
      <c r="A3215" t="s">
        <v>1037</v>
      </c>
      <c r="B3215" t="s">
        <v>1485</v>
      </c>
      <c r="D3215" s="1">
        <v>41162</v>
      </c>
      <c r="E3215" s="1">
        <v>41162</v>
      </c>
      <c r="F3215" s="1" t="str">
        <f t="shared" si="214"/>
        <v>September</v>
      </c>
      <c r="G3215" s="1" t="str">
        <f t="shared" si="215"/>
        <v>2012</v>
      </c>
      <c r="H3215" s="2">
        <f t="shared" si="216"/>
        <v>0</v>
      </c>
      <c r="I3215" s="2" t="str">
        <f t="shared" si="217"/>
        <v>FREE DELIVERY</v>
      </c>
      <c r="J3215" t="s">
        <v>24</v>
      </c>
      <c r="K3215">
        <v>31</v>
      </c>
      <c r="L3215">
        <v>1750</v>
      </c>
      <c r="M3215">
        <v>0.03</v>
      </c>
      <c r="N3215" t="s">
        <v>39</v>
      </c>
      <c r="O3215">
        <v>559.38</v>
      </c>
      <c r="P3215">
        <v>55.48</v>
      </c>
      <c r="Q3215">
        <v>14.3</v>
      </c>
      <c r="R3215" t="s">
        <v>489</v>
      </c>
      <c r="S3215" t="s">
        <v>489</v>
      </c>
      <c r="T3215" t="s">
        <v>42</v>
      </c>
      <c r="U3215" t="s">
        <v>22</v>
      </c>
      <c r="V3215" t="s">
        <v>43</v>
      </c>
      <c r="W3215">
        <v>0.37</v>
      </c>
    </row>
    <row r="3216" spans="1:23" x14ac:dyDescent="0.3">
      <c r="A3216" t="s">
        <v>992</v>
      </c>
      <c r="B3216" t="s">
        <v>993</v>
      </c>
      <c r="D3216" s="1">
        <v>39825</v>
      </c>
      <c r="E3216" s="1">
        <v>39828</v>
      </c>
      <c r="F3216" s="1" t="str">
        <f t="shared" si="214"/>
        <v>January</v>
      </c>
      <c r="G3216" s="1" t="str">
        <f t="shared" si="215"/>
        <v>2009</v>
      </c>
      <c r="H3216" s="2">
        <f t="shared" si="216"/>
        <v>3</v>
      </c>
      <c r="I3216" s="2" t="b">
        <f t="shared" si="217"/>
        <v>0</v>
      </c>
      <c r="J3216" t="s">
        <v>52</v>
      </c>
      <c r="K3216">
        <v>45</v>
      </c>
      <c r="L3216">
        <v>15963.09</v>
      </c>
      <c r="M3216">
        <v>0.03</v>
      </c>
      <c r="N3216" t="s">
        <v>25</v>
      </c>
      <c r="O3216">
        <v>4276.7299999999996</v>
      </c>
      <c r="P3216">
        <v>350.98</v>
      </c>
      <c r="Q3216">
        <v>30</v>
      </c>
      <c r="R3216" t="s">
        <v>489</v>
      </c>
      <c r="S3216" t="s">
        <v>489</v>
      </c>
      <c r="T3216" t="s">
        <v>27</v>
      </c>
      <c r="U3216" t="s">
        <v>36</v>
      </c>
      <c r="V3216" t="s">
        <v>67</v>
      </c>
      <c r="W3216">
        <v>0.61</v>
      </c>
    </row>
    <row r="3217" spans="1:23" x14ac:dyDescent="0.3">
      <c r="A3217" t="s">
        <v>992</v>
      </c>
      <c r="B3217" t="s">
        <v>993</v>
      </c>
      <c r="D3217" s="1">
        <v>39825</v>
      </c>
      <c r="E3217" s="1">
        <v>39827</v>
      </c>
      <c r="F3217" s="1" t="str">
        <f t="shared" si="214"/>
        <v>January</v>
      </c>
      <c r="G3217" s="1" t="str">
        <f t="shared" si="215"/>
        <v>2009</v>
      </c>
      <c r="H3217" s="2">
        <f t="shared" si="216"/>
        <v>2</v>
      </c>
      <c r="I3217" s="2" t="b">
        <f t="shared" si="217"/>
        <v>0</v>
      </c>
      <c r="J3217" t="s">
        <v>52</v>
      </c>
      <c r="K3217">
        <v>33</v>
      </c>
      <c r="L3217">
        <v>58.48</v>
      </c>
      <c r="M3217">
        <v>0.04</v>
      </c>
      <c r="N3217" t="s">
        <v>18</v>
      </c>
      <c r="O3217">
        <v>2.72</v>
      </c>
      <c r="P3217">
        <v>1.68</v>
      </c>
      <c r="Q3217">
        <v>1</v>
      </c>
      <c r="R3217" t="s">
        <v>489</v>
      </c>
      <c r="S3217" t="s">
        <v>489</v>
      </c>
      <c r="T3217" t="s">
        <v>27</v>
      </c>
      <c r="U3217" t="s">
        <v>22</v>
      </c>
      <c r="V3217" t="s">
        <v>60</v>
      </c>
      <c r="W3217">
        <v>0.35</v>
      </c>
    </row>
    <row r="3218" spans="1:23" x14ac:dyDescent="0.3">
      <c r="A3218" t="s">
        <v>953</v>
      </c>
      <c r="B3218" t="s">
        <v>1343</v>
      </c>
      <c r="D3218" s="1">
        <v>41078</v>
      </c>
      <c r="E3218" s="1">
        <v>41079</v>
      </c>
      <c r="F3218" s="1" t="str">
        <f t="shared" si="214"/>
        <v>June</v>
      </c>
      <c r="G3218" s="1" t="str">
        <f t="shared" si="215"/>
        <v>2012</v>
      </c>
      <c r="H3218" s="2">
        <f t="shared" si="216"/>
        <v>1</v>
      </c>
      <c r="I3218" s="2" t="b">
        <f t="shared" si="217"/>
        <v>0</v>
      </c>
      <c r="J3218" t="s">
        <v>52</v>
      </c>
      <c r="K3218">
        <v>46</v>
      </c>
      <c r="L3218">
        <v>2116.1999999999998</v>
      </c>
      <c r="M3218">
        <v>0.08</v>
      </c>
      <c r="N3218" t="s">
        <v>18</v>
      </c>
      <c r="O3218">
        <v>483.67</v>
      </c>
      <c r="P3218">
        <v>48.92</v>
      </c>
      <c r="Q3218">
        <v>4.5</v>
      </c>
      <c r="R3218" t="s">
        <v>489</v>
      </c>
      <c r="S3218" t="s">
        <v>489</v>
      </c>
      <c r="T3218" t="s">
        <v>42</v>
      </c>
      <c r="U3218" t="s">
        <v>22</v>
      </c>
      <c r="V3218" t="s">
        <v>28</v>
      </c>
      <c r="W3218">
        <v>0.59</v>
      </c>
    </row>
    <row r="3219" spans="1:23" x14ac:dyDescent="0.3">
      <c r="A3219" t="s">
        <v>953</v>
      </c>
      <c r="B3219" t="s">
        <v>1343</v>
      </c>
      <c r="D3219" s="1">
        <v>41078</v>
      </c>
      <c r="E3219" s="1">
        <v>41079</v>
      </c>
      <c r="F3219" s="1" t="str">
        <f t="shared" si="214"/>
        <v>June</v>
      </c>
      <c r="G3219" s="1" t="str">
        <f t="shared" si="215"/>
        <v>2012</v>
      </c>
      <c r="H3219" s="2">
        <f t="shared" si="216"/>
        <v>1</v>
      </c>
      <c r="I3219" s="2" t="b">
        <f t="shared" si="217"/>
        <v>0</v>
      </c>
      <c r="J3219" t="s">
        <v>52</v>
      </c>
      <c r="K3219">
        <v>46</v>
      </c>
      <c r="L3219">
        <v>766.36</v>
      </c>
      <c r="M3219">
        <v>0</v>
      </c>
      <c r="N3219" t="s">
        <v>18</v>
      </c>
      <c r="O3219">
        <v>399.12</v>
      </c>
      <c r="P3219">
        <v>15.57</v>
      </c>
      <c r="Q3219">
        <v>1.39</v>
      </c>
      <c r="R3219" t="s">
        <v>489</v>
      </c>
      <c r="S3219" t="s">
        <v>489</v>
      </c>
      <c r="T3219" t="s">
        <v>42</v>
      </c>
      <c r="U3219" t="s">
        <v>22</v>
      </c>
      <c r="V3219" t="s">
        <v>51</v>
      </c>
      <c r="W3219">
        <v>0.38</v>
      </c>
    </row>
    <row r="3220" spans="1:23" x14ac:dyDescent="0.3">
      <c r="A3220" t="s">
        <v>953</v>
      </c>
      <c r="B3220" t="s">
        <v>1343</v>
      </c>
      <c r="D3220" s="1">
        <v>41078</v>
      </c>
      <c r="E3220" s="1">
        <v>41079</v>
      </c>
      <c r="F3220" s="1" t="str">
        <f t="shared" si="214"/>
        <v>June</v>
      </c>
      <c r="G3220" s="1" t="str">
        <f t="shared" si="215"/>
        <v>2012</v>
      </c>
      <c r="H3220" s="2">
        <f t="shared" si="216"/>
        <v>1</v>
      </c>
      <c r="I3220" s="2" t="b">
        <f t="shared" si="217"/>
        <v>0</v>
      </c>
      <c r="J3220" t="s">
        <v>52</v>
      </c>
      <c r="K3220">
        <v>28</v>
      </c>
      <c r="L3220">
        <v>547.32000000000005</v>
      </c>
      <c r="M3220">
        <v>0.1</v>
      </c>
      <c r="N3220" t="s">
        <v>18</v>
      </c>
      <c r="O3220">
        <v>42.39</v>
      </c>
      <c r="P3220">
        <v>20.239999999999998</v>
      </c>
      <c r="Q3220">
        <v>6.67</v>
      </c>
      <c r="R3220" t="s">
        <v>489</v>
      </c>
      <c r="S3220" t="s">
        <v>489</v>
      </c>
      <c r="T3220" t="s">
        <v>42</v>
      </c>
      <c r="U3220" t="s">
        <v>36</v>
      </c>
      <c r="V3220" t="s">
        <v>37</v>
      </c>
      <c r="W3220">
        <v>0.49</v>
      </c>
    </row>
    <row r="3221" spans="1:23" x14ac:dyDescent="0.3">
      <c r="A3221" t="s">
        <v>953</v>
      </c>
      <c r="B3221" t="s">
        <v>1343</v>
      </c>
      <c r="D3221" s="1">
        <v>41078</v>
      </c>
      <c r="E3221" s="1">
        <v>41080</v>
      </c>
      <c r="F3221" s="1" t="str">
        <f t="shared" si="214"/>
        <v>June</v>
      </c>
      <c r="G3221" s="1" t="str">
        <f t="shared" si="215"/>
        <v>2012</v>
      </c>
      <c r="H3221" s="2">
        <f t="shared" si="216"/>
        <v>2</v>
      </c>
      <c r="I3221" s="2" t="b">
        <f t="shared" si="217"/>
        <v>0</v>
      </c>
      <c r="J3221" t="s">
        <v>52</v>
      </c>
      <c r="K3221">
        <v>13</v>
      </c>
      <c r="L3221">
        <v>192.44</v>
      </c>
      <c r="M3221">
        <v>0.05</v>
      </c>
      <c r="N3221" t="s">
        <v>18</v>
      </c>
      <c r="O3221">
        <v>6.77</v>
      </c>
      <c r="P3221">
        <v>14.48</v>
      </c>
      <c r="Q3221">
        <v>6.46</v>
      </c>
      <c r="R3221" t="s">
        <v>489</v>
      </c>
      <c r="S3221" t="s">
        <v>489</v>
      </c>
      <c r="T3221" t="s">
        <v>42</v>
      </c>
      <c r="U3221" t="s">
        <v>22</v>
      </c>
      <c r="V3221" t="s">
        <v>29</v>
      </c>
      <c r="W3221">
        <v>0.38</v>
      </c>
    </row>
    <row r="3222" spans="1:23" x14ac:dyDescent="0.3">
      <c r="A3222" t="s">
        <v>953</v>
      </c>
      <c r="B3222" t="s">
        <v>1343</v>
      </c>
      <c r="D3222" s="1">
        <v>41078</v>
      </c>
      <c r="E3222" s="1">
        <v>41080</v>
      </c>
      <c r="F3222" s="1" t="str">
        <f t="shared" si="214"/>
        <v>June</v>
      </c>
      <c r="G3222" s="1" t="str">
        <f t="shared" si="215"/>
        <v>2012</v>
      </c>
      <c r="H3222" s="2">
        <f t="shared" si="216"/>
        <v>2</v>
      </c>
      <c r="I3222" s="2" t="b">
        <f t="shared" si="217"/>
        <v>0</v>
      </c>
      <c r="J3222" t="s">
        <v>52</v>
      </c>
      <c r="K3222">
        <v>3</v>
      </c>
      <c r="L3222">
        <v>1294.3499999999999</v>
      </c>
      <c r="M3222">
        <v>0.06</v>
      </c>
      <c r="N3222" t="s">
        <v>18</v>
      </c>
      <c r="O3222">
        <v>-1569.06</v>
      </c>
      <c r="P3222">
        <v>449.99</v>
      </c>
      <c r="Q3222">
        <v>24.49</v>
      </c>
      <c r="R3222" t="s">
        <v>489</v>
      </c>
      <c r="S3222" t="s">
        <v>489</v>
      </c>
      <c r="T3222" t="s">
        <v>42</v>
      </c>
      <c r="U3222" t="s">
        <v>32</v>
      </c>
      <c r="V3222" t="s">
        <v>62</v>
      </c>
      <c r="W3222">
        <v>0.4</v>
      </c>
    </row>
    <row r="3223" spans="1:23" x14ac:dyDescent="0.3">
      <c r="A3223" t="s">
        <v>902</v>
      </c>
      <c r="B3223" t="s">
        <v>1042</v>
      </c>
      <c r="D3223" s="1">
        <v>40324</v>
      </c>
      <c r="E3223" s="1">
        <v>40324</v>
      </c>
      <c r="F3223" s="1" t="str">
        <f t="shared" si="214"/>
        <v>May</v>
      </c>
      <c r="G3223" s="1" t="str">
        <f t="shared" si="215"/>
        <v>2010</v>
      </c>
      <c r="H3223" s="2">
        <f t="shared" si="216"/>
        <v>0</v>
      </c>
      <c r="I3223" s="2" t="str">
        <f t="shared" si="217"/>
        <v>FREE DELIVERY</v>
      </c>
      <c r="J3223" t="s">
        <v>24</v>
      </c>
      <c r="K3223">
        <v>49</v>
      </c>
      <c r="L3223">
        <v>561.05999999999995</v>
      </c>
      <c r="M3223">
        <v>7.0000000000000007E-2</v>
      </c>
      <c r="N3223" t="s">
        <v>18</v>
      </c>
      <c r="O3223">
        <v>-2.23</v>
      </c>
      <c r="P3223">
        <v>11.58</v>
      </c>
      <c r="Q3223">
        <v>6.97</v>
      </c>
      <c r="R3223" t="s">
        <v>489</v>
      </c>
      <c r="S3223" t="s">
        <v>489</v>
      </c>
      <c r="T3223" t="s">
        <v>27</v>
      </c>
      <c r="U3223" t="s">
        <v>22</v>
      </c>
      <c r="V3223" t="s">
        <v>51</v>
      </c>
      <c r="W3223">
        <v>0.35</v>
      </c>
    </row>
    <row r="3224" spans="1:23" x14ac:dyDescent="0.3">
      <c r="A3224" t="s">
        <v>902</v>
      </c>
      <c r="B3224" t="s">
        <v>1042</v>
      </c>
      <c r="D3224" s="1">
        <v>40324</v>
      </c>
      <c r="E3224" s="1">
        <v>40325</v>
      </c>
      <c r="F3224" s="1" t="str">
        <f t="shared" si="214"/>
        <v>May</v>
      </c>
      <c r="G3224" s="1" t="str">
        <f t="shared" si="215"/>
        <v>2010</v>
      </c>
      <c r="H3224" s="2">
        <f t="shared" si="216"/>
        <v>1</v>
      </c>
      <c r="I3224" s="2" t="b">
        <f t="shared" si="217"/>
        <v>0</v>
      </c>
      <c r="J3224" t="s">
        <v>24</v>
      </c>
      <c r="K3224">
        <v>19</v>
      </c>
      <c r="L3224">
        <v>320.02999999999997</v>
      </c>
      <c r="M3224">
        <v>0</v>
      </c>
      <c r="N3224" t="s">
        <v>18</v>
      </c>
      <c r="O3224">
        <v>-43.22</v>
      </c>
      <c r="P3224">
        <v>15.31</v>
      </c>
      <c r="Q3224">
        <v>8.7799999999999994</v>
      </c>
      <c r="R3224" t="s">
        <v>489</v>
      </c>
      <c r="S3224" t="s">
        <v>489</v>
      </c>
      <c r="T3224" t="s">
        <v>27</v>
      </c>
      <c r="U3224" t="s">
        <v>22</v>
      </c>
      <c r="V3224" t="s">
        <v>23</v>
      </c>
      <c r="W3224">
        <v>0.56999999999999995</v>
      </c>
    </row>
    <row r="3225" spans="1:23" x14ac:dyDescent="0.3">
      <c r="A3225" t="s">
        <v>1295</v>
      </c>
      <c r="B3225" t="s">
        <v>1502</v>
      </c>
      <c r="D3225" s="1">
        <v>40116</v>
      </c>
      <c r="E3225" s="1">
        <v>40118</v>
      </c>
      <c r="F3225" s="1" t="str">
        <f t="shared" si="214"/>
        <v>November</v>
      </c>
      <c r="G3225" s="1" t="str">
        <f t="shared" si="215"/>
        <v>2009</v>
      </c>
      <c r="H3225" s="2">
        <f t="shared" si="216"/>
        <v>2</v>
      </c>
      <c r="I3225" s="2" t="b">
        <f t="shared" si="217"/>
        <v>0</v>
      </c>
      <c r="J3225" t="s">
        <v>24</v>
      </c>
      <c r="K3225">
        <v>35</v>
      </c>
      <c r="L3225">
        <v>620.02</v>
      </c>
      <c r="M3225">
        <v>0.05</v>
      </c>
      <c r="N3225" t="s">
        <v>18</v>
      </c>
      <c r="O3225">
        <v>50.04</v>
      </c>
      <c r="P3225">
        <v>17.670000000000002</v>
      </c>
      <c r="Q3225">
        <v>8.99</v>
      </c>
      <c r="R3225" t="s">
        <v>489</v>
      </c>
      <c r="S3225" t="s">
        <v>489</v>
      </c>
      <c r="T3225" t="s">
        <v>42</v>
      </c>
      <c r="U3225" t="s">
        <v>36</v>
      </c>
      <c r="V3225" t="s">
        <v>37</v>
      </c>
      <c r="W3225">
        <v>0.47</v>
      </c>
    </row>
    <row r="3226" spans="1:23" x14ac:dyDescent="0.3">
      <c r="A3226" t="s">
        <v>1340</v>
      </c>
      <c r="B3226" t="s">
        <v>1500</v>
      </c>
      <c r="D3226" s="1">
        <v>40047</v>
      </c>
      <c r="E3226" s="1">
        <v>40048</v>
      </c>
      <c r="F3226" s="1" t="str">
        <f t="shared" si="214"/>
        <v>August</v>
      </c>
      <c r="G3226" s="1" t="str">
        <f t="shared" si="215"/>
        <v>2009</v>
      </c>
      <c r="H3226" s="2">
        <f t="shared" si="216"/>
        <v>1</v>
      </c>
      <c r="I3226" s="2" t="b">
        <f t="shared" si="217"/>
        <v>0</v>
      </c>
      <c r="J3226" t="s">
        <v>34</v>
      </c>
      <c r="K3226">
        <v>12</v>
      </c>
      <c r="L3226">
        <v>653.78599999999994</v>
      </c>
      <c r="M3226">
        <v>0.09</v>
      </c>
      <c r="N3226" t="s">
        <v>18</v>
      </c>
      <c r="O3226">
        <v>-83.47</v>
      </c>
      <c r="P3226">
        <v>65.989999999999995</v>
      </c>
      <c r="Q3226">
        <v>5.31</v>
      </c>
      <c r="R3226" t="s">
        <v>489</v>
      </c>
      <c r="S3226" t="s">
        <v>489</v>
      </c>
      <c r="T3226" t="s">
        <v>31</v>
      </c>
      <c r="U3226" t="s">
        <v>32</v>
      </c>
      <c r="V3226" t="s">
        <v>33</v>
      </c>
      <c r="W3226">
        <v>0.56999999999999995</v>
      </c>
    </row>
    <row r="3227" spans="1:23" x14ac:dyDescent="0.3">
      <c r="A3227" t="s">
        <v>1340</v>
      </c>
      <c r="B3227" t="s">
        <v>1500</v>
      </c>
      <c r="D3227" s="1">
        <v>40269</v>
      </c>
      <c r="E3227" s="1">
        <v>40271</v>
      </c>
      <c r="F3227" s="1" t="str">
        <f t="shared" si="214"/>
        <v>April</v>
      </c>
      <c r="G3227" s="1" t="str">
        <f t="shared" si="215"/>
        <v>2010</v>
      </c>
      <c r="H3227" s="2">
        <f t="shared" si="216"/>
        <v>2</v>
      </c>
      <c r="I3227" s="2" t="b">
        <f t="shared" si="217"/>
        <v>0</v>
      </c>
      <c r="J3227" t="s">
        <v>24</v>
      </c>
      <c r="K3227">
        <v>22</v>
      </c>
      <c r="L3227">
        <v>5288.89</v>
      </c>
      <c r="M3227">
        <v>0</v>
      </c>
      <c r="N3227" t="s">
        <v>25</v>
      </c>
      <c r="O3227">
        <v>547.04</v>
      </c>
      <c r="P3227">
        <v>227.55</v>
      </c>
      <c r="Q3227">
        <v>32.479999999999997</v>
      </c>
      <c r="R3227" t="s">
        <v>489</v>
      </c>
      <c r="S3227" t="s">
        <v>489</v>
      </c>
      <c r="T3227" t="s">
        <v>42</v>
      </c>
      <c r="U3227" t="s">
        <v>36</v>
      </c>
      <c r="V3227" t="s">
        <v>55</v>
      </c>
      <c r="W3227">
        <v>0.68</v>
      </c>
    </row>
    <row r="3228" spans="1:23" x14ac:dyDescent="0.3">
      <c r="A3228" t="s">
        <v>1490</v>
      </c>
      <c r="B3228" t="s">
        <v>1215</v>
      </c>
      <c r="D3228" s="1">
        <v>40310</v>
      </c>
      <c r="E3228" s="1">
        <v>40312</v>
      </c>
      <c r="F3228" s="1" t="str">
        <f t="shared" si="214"/>
        <v>May</v>
      </c>
      <c r="G3228" s="1" t="str">
        <f t="shared" si="215"/>
        <v>2010</v>
      </c>
      <c r="H3228" s="2">
        <f t="shared" si="216"/>
        <v>2</v>
      </c>
      <c r="I3228" s="2" t="b">
        <f t="shared" si="217"/>
        <v>0</v>
      </c>
      <c r="J3228" t="s">
        <v>44</v>
      </c>
      <c r="K3228">
        <v>25</v>
      </c>
      <c r="L3228">
        <v>1321.55</v>
      </c>
      <c r="M3228">
        <v>0.1</v>
      </c>
      <c r="N3228" t="s">
        <v>18</v>
      </c>
      <c r="O3228">
        <v>448.24</v>
      </c>
      <c r="P3228">
        <v>54.96</v>
      </c>
      <c r="Q3228">
        <v>10.75</v>
      </c>
      <c r="R3228" t="s">
        <v>489</v>
      </c>
      <c r="S3228" t="s">
        <v>489</v>
      </c>
      <c r="T3228" t="s">
        <v>42</v>
      </c>
      <c r="U3228" t="s">
        <v>22</v>
      </c>
      <c r="V3228" t="s">
        <v>43</v>
      </c>
      <c r="W3228">
        <v>0.36</v>
      </c>
    </row>
    <row r="3229" spans="1:23" x14ac:dyDescent="0.3">
      <c r="A3229" t="s">
        <v>1490</v>
      </c>
      <c r="B3229" t="s">
        <v>1215</v>
      </c>
      <c r="D3229" s="1">
        <v>40261</v>
      </c>
      <c r="E3229" s="1">
        <v>40262</v>
      </c>
      <c r="F3229" s="1" t="str">
        <f t="shared" si="214"/>
        <v>March</v>
      </c>
      <c r="G3229" s="1" t="str">
        <f t="shared" si="215"/>
        <v>2010</v>
      </c>
      <c r="H3229" s="2">
        <f t="shared" si="216"/>
        <v>1</v>
      </c>
      <c r="I3229" s="2" t="b">
        <f t="shared" si="217"/>
        <v>0</v>
      </c>
      <c r="J3229" t="s">
        <v>52</v>
      </c>
      <c r="K3229">
        <v>15</v>
      </c>
      <c r="L3229">
        <v>55.2</v>
      </c>
      <c r="M3229">
        <v>0.05</v>
      </c>
      <c r="N3229" t="s">
        <v>18</v>
      </c>
      <c r="O3229">
        <v>4.26</v>
      </c>
      <c r="P3229">
        <v>3.58</v>
      </c>
      <c r="Q3229">
        <v>1.63</v>
      </c>
      <c r="R3229" t="s">
        <v>489</v>
      </c>
      <c r="S3229" t="s">
        <v>489</v>
      </c>
      <c r="T3229" t="s">
        <v>42</v>
      </c>
      <c r="U3229" t="s">
        <v>22</v>
      </c>
      <c r="V3229" t="s">
        <v>46</v>
      </c>
      <c r="W3229">
        <v>0.36</v>
      </c>
    </row>
    <row r="3230" spans="1:23" x14ac:dyDescent="0.3">
      <c r="A3230" t="s">
        <v>1494</v>
      </c>
      <c r="B3230" t="s">
        <v>1495</v>
      </c>
      <c r="D3230" s="1">
        <v>40932</v>
      </c>
      <c r="E3230" s="1">
        <v>40932</v>
      </c>
      <c r="F3230" s="1" t="str">
        <f t="shared" si="214"/>
        <v>January</v>
      </c>
      <c r="G3230" s="1" t="str">
        <f t="shared" si="215"/>
        <v>2012</v>
      </c>
      <c r="H3230" s="2">
        <f t="shared" si="216"/>
        <v>0</v>
      </c>
      <c r="I3230" s="2" t="str">
        <f t="shared" si="217"/>
        <v>FREE DELIVERY</v>
      </c>
      <c r="J3230" t="s">
        <v>17</v>
      </c>
      <c r="K3230">
        <v>47</v>
      </c>
      <c r="L3230">
        <v>23239.96</v>
      </c>
      <c r="M3230">
        <v>0.06</v>
      </c>
      <c r="N3230" t="s">
        <v>25</v>
      </c>
      <c r="O3230">
        <v>6888.36</v>
      </c>
      <c r="P3230">
        <v>500.98</v>
      </c>
      <c r="Q3230">
        <v>26</v>
      </c>
      <c r="R3230" t="s">
        <v>489</v>
      </c>
      <c r="S3230" t="s">
        <v>489</v>
      </c>
      <c r="T3230" t="s">
        <v>31</v>
      </c>
      <c r="U3230" t="s">
        <v>36</v>
      </c>
      <c r="V3230" t="s">
        <v>67</v>
      </c>
      <c r="W3230">
        <v>0.6</v>
      </c>
    </row>
    <row r="3231" spans="1:23" x14ac:dyDescent="0.3">
      <c r="A3231" t="s">
        <v>1494</v>
      </c>
      <c r="B3231" t="s">
        <v>1495</v>
      </c>
      <c r="D3231" s="1">
        <v>40932</v>
      </c>
      <c r="E3231" s="1">
        <v>40936</v>
      </c>
      <c r="F3231" s="1" t="str">
        <f t="shared" si="214"/>
        <v>January</v>
      </c>
      <c r="G3231" s="1" t="str">
        <f t="shared" si="215"/>
        <v>2012</v>
      </c>
      <c r="H3231" s="2">
        <f t="shared" si="216"/>
        <v>4</v>
      </c>
      <c r="I3231" s="2" t="b">
        <f t="shared" si="217"/>
        <v>0</v>
      </c>
      <c r="J3231" t="s">
        <v>17</v>
      </c>
      <c r="K3231">
        <v>24</v>
      </c>
      <c r="L3231">
        <v>302.91000000000003</v>
      </c>
      <c r="M3231">
        <v>0.05</v>
      </c>
      <c r="N3231" t="s">
        <v>18</v>
      </c>
      <c r="O3231">
        <v>-36.76</v>
      </c>
      <c r="P3231">
        <v>12.28</v>
      </c>
      <c r="Q3231">
        <v>6.13</v>
      </c>
      <c r="R3231" t="s">
        <v>489</v>
      </c>
      <c r="S3231" t="s">
        <v>489</v>
      </c>
      <c r="T3231" t="s">
        <v>31</v>
      </c>
      <c r="U3231" t="s">
        <v>22</v>
      </c>
      <c r="V3231" t="s">
        <v>23</v>
      </c>
      <c r="W3231">
        <v>0.56999999999999995</v>
      </c>
    </row>
    <row r="3232" spans="1:23" x14ac:dyDescent="0.3">
      <c r="A3232" t="s">
        <v>1490</v>
      </c>
      <c r="B3232" t="s">
        <v>1042</v>
      </c>
      <c r="D3232" s="1">
        <v>40879</v>
      </c>
      <c r="E3232" s="1">
        <v>40880</v>
      </c>
      <c r="F3232" s="1" t="str">
        <f t="shared" si="214"/>
        <v>December</v>
      </c>
      <c r="G3232" s="1" t="str">
        <f t="shared" si="215"/>
        <v>2011</v>
      </c>
      <c r="H3232" s="2">
        <f t="shared" si="216"/>
        <v>1</v>
      </c>
      <c r="I3232" s="2" t="b">
        <f t="shared" si="217"/>
        <v>0</v>
      </c>
      <c r="J3232" t="s">
        <v>52</v>
      </c>
      <c r="K3232">
        <v>19</v>
      </c>
      <c r="L3232">
        <v>6648.58</v>
      </c>
      <c r="M3232">
        <v>0.08</v>
      </c>
      <c r="N3232" t="s">
        <v>25</v>
      </c>
      <c r="O3232">
        <v>-555.98</v>
      </c>
      <c r="P3232">
        <v>370.98</v>
      </c>
      <c r="Q3232">
        <v>99</v>
      </c>
      <c r="R3232" t="s">
        <v>489</v>
      </c>
      <c r="S3232" t="s">
        <v>489</v>
      </c>
      <c r="T3232" t="s">
        <v>27</v>
      </c>
      <c r="U3232" t="s">
        <v>22</v>
      </c>
      <c r="V3232" t="s">
        <v>23</v>
      </c>
      <c r="W3232">
        <v>0.65</v>
      </c>
    </row>
    <row r="3233" spans="1:23" x14ac:dyDescent="0.3">
      <c r="A3233" t="s">
        <v>1418</v>
      </c>
      <c r="B3233" t="s">
        <v>1501</v>
      </c>
      <c r="D3233" s="1">
        <v>40604</v>
      </c>
      <c r="E3233" s="1">
        <v>40606</v>
      </c>
      <c r="F3233" s="1" t="str">
        <f t="shared" si="214"/>
        <v>March</v>
      </c>
      <c r="G3233" s="1" t="str">
        <f t="shared" si="215"/>
        <v>2011</v>
      </c>
      <c r="H3233" s="2">
        <f t="shared" si="216"/>
        <v>2</v>
      </c>
      <c r="I3233" s="2" t="b">
        <f t="shared" si="217"/>
        <v>0</v>
      </c>
      <c r="J3233" t="s">
        <v>52</v>
      </c>
      <c r="K3233">
        <v>35</v>
      </c>
      <c r="L3233">
        <v>677.43</v>
      </c>
      <c r="M3233">
        <v>0.1</v>
      </c>
      <c r="N3233" t="s">
        <v>18</v>
      </c>
      <c r="O3233">
        <v>-37.99</v>
      </c>
      <c r="P3233">
        <v>19.98</v>
      </c>
      <c r="Q3233">
        <v>4</v>
      </c>
      <c r="R3233" t="s">
        <v>489</v>
      </c>
      <c r="S3233" t="s">
        <v>489</v>
      </c>
      <c r="T3233" t="s">
        <v>21</v>
      </c>
      <c r="U3233" t="s">
        <v>32</v>
      </c>
      <c r="V3233" t="s">
        <v>48</v>
      </c>
      <c r="W3233">
        <v>0.68</v>
      </c>
    </row>
    <row r="3234" spans="1:23" x14ac:dyDescent="0.3">
      <c r="A3234" t="s">
        <v>1418</v>
      </c>
      <c r="B3234" t="s">
        <v>1501</v>
      </c>
      <c r="D3234" s="1">
        <v>40604</v>
      </c>
      <c r="E3234" s="1">
        <v>40604</v>
      </c>
      <c r="F3234" s="1" t="str">
        <f t="shared" si="214"/>
        <v>March</v>
      </c>
      <c r="G3234" s="1" t="str">
        <f t="shared" si="215"/>
        <v>2011</v>
      </c>
      <c r="H3234" s="2">
        <f t="shared" si="216"/>
        <v>0</v>
      </c>
      <c r="I3234" s="2" t="str">
        <f t="shared" si="217"/>
        <v>FREE DELIVERY</v>
      </c>
      <c r="J3234" t="s">
        <v>52</v>
      </c>
      <c r="K3234">
        <v>38</v>
      </c>
      <c r="L3234">
        <v>491.78</v>
      </c>
      <c r="M3234">
        <v>0</v>
      </c>
      <c r="N3234" t="s">
        <v>18</v>
      </c>
      <c r="O3234">
        <v>44.04</v>
      </c>
      <c r="P3234">
        <v>12.28</v>
      </c>
      <c r="Q3234">
        <v>6.47</v>
      </c>
      <c r="R3234" t="s">
        <v>489</v>
      </c>
      <c r="S3234" t="s">
        <v>489</v>
      </c>
      <c r="T3234" t="s">
        <v>21</v>
      </c>
      <c r="U3234" t="s">
        <v>22</v>
      </c>
      <c r="V3234" t="s">
        <v>43</v>
      </c>
      <c r="W3234">
        <v>0.38</v>
      </c>
    </row>
    <row r="3235" spans="1:23" x14ac:dyDescent="0.3">
      <c r="A3235" t="s">
        <v>1418</v>
      </c>
      <c r="B3235" t="s">
        <v>1501</v>
      </c>
      <c r="D3235" s="1">
        <v>40797</v>
      </c>
      <c r="E3235" s="1">
        <v>40799</v>
      </c>
      <c r="F3235" s="1" t="str">
        <f t="shared" si="214"/>
        <v>September</v>
      </c>
      <c r="G3235" s="1" t="str">
        <f t="shared" si="215"/>
        <v>2011</v>
      </c>
      <c r="H3235" s="2">
        <f t="shared" si="216"/>
        <v>2</v>
      </c>
      <c r="I3235" s="2" t="b">
        <f t="shared" si="217"/>
        <v>0</v>
      </c>
      <c r="J3235" t="s">
        <v>24</v>
      </c>
      <c r="K3235">
        <v>47</v>
      </c>
      <c r="L3235">
        <v>6131.54</v>
      </c>
      <c r="M3235">
        <v>0.06</v>
      </c>
      <c r="N3235" t="s">
        <v>18</v>
      </c>
      <c r="O3235">
        <v>1844.96</v>
      </c>
      <c r="P3235">
        <v>128.24</v>
      </c>
      <c r="Q3235">
        <v>12.65</v>
      </c>
      <c r="R3235" t="s">
        <v>489</v>
      </c>
      <c r="S3235" t="s">
        <v>489</v>
      </c>
      <c r="T3235" t="s">
        <v>21</v>
      </c>
      <c r="U3235" t="s">
        <v>36</v>
      </c>
      <c r="V3235" t="s">
        <v>67</v>
      </c>
    </row>
    <row r="3236" spans="1:23" x14ac:dyDescent="0.3">
      <c r="A3236" t="s">
        <v>1490</v>
      </c>
      <c r="B3236" t="s">
        <v>1215</v>
      </c>
      <c r="D3236" s="1">
        <v>40384</v>
      </c>
      <c r="E3236" s="1">
        <v>40386</v>
      </c>
      <c r="F3236" s="1" t="str">
        <f t="shared" si="214"/>
        <v>July</v>
      </c>
      <c r="G3236" s="1" t="str">
        <f t="shared" si="215"/>
        <v>2010</v>
      </c>
      <c r="H3236" s="2">
        <f t="shared" si="216"/>
        <v>2</v>
      </c>
      <c r="I3236" s="2" t="b">
        <f t="shared" si="217"/>
        <v>0</v>
      </c>
      <c r="J3236" t="s">
        <v>17</v>
      </c>
      <c r="K3236">
        <v>29</v>
      </c>
      <c r="L3236">
        <v>475.58</v>
      </c>
      <c r="M3236">
        <v>0.04</v>
      </c>
      <c r="N3236" t="s">
        <v>18</v>
      </c>
      <c r="O3236">
        <v>108.21</v>
      </c>
      <c r="P3236">
        <v>15.98</v>
      </c>
      <c r="Q3236">
        <v>4</v>
      </c>
      <c r="R3236" t="s">
        <v>489</v>
      </c>
      <c r="S3236" t="s">
        <v>489</v>
      </c>
      <c r="T3236" t="s">
        <v>42</v>
      </c>
      <c r="U3236" t="s">
        <v>32</v>
      </c>
      <c r="V3236" t="s">
        <v>48</v>
      </c>
      <c r="W3236">
        <v>0.37</v>
      </c>
    </row>
    <row r="3237" spans="1:23" x14ac:dyDescent="0.3">
      <c r="A3237" t="s">
        <v>1295</v>
      </c>
      <c r="B3237" t="s">
        <v>1502</v>
      </c>
      <c r="D3237" s="1">
        <v>40372</v>
      </c>
      <c r="E3237" s="1">
        <v>40377</v>
      </c>
      <c r="F3237" s="1" t="str">
        <f t="shared" si="214"/>
        <v>July</v>
      </c>
      <c r="G3237" s="1" t="str">
        <f t="shared" si="215"/>
        <v>2010</v>
      </c>
      <c r="H3237" s="2">
        <f t="shared" si="216"/>
        <v>5</v>
      </c>
      <c r="I3237" s="2" t="b">
        <f t="shared" si="217"/>
        <v>0</v>
      </c>
      <c r="J3237" t="s">
        <v>17</v>
      </c>
      <c r="K3237">
        <v>50</v>
      </c>
      <c r="L3237">
        <v>274.04000000000002</v>
      </c>
      <c r="M3237">
        <v>0.1</v>
      </c>
      <c r="N3237" t="s">
        <v>39</v>
      </c>
      <c r="O3237">
        <v>-243.87</v>
      </c>
      <c r="P3237">
        <v>5.38</v>
      </c>
      <c r="Q3237">
        <v>7.57</v>
      </c>
      <c r="R3237" t="s">
        <v>489</v>
      </c>
      <c r="S3237" t="s">
        <v>489</v>
      </c>
      <c r="T3237" t="s">
        <v>42</v>
      </c>
      <c r="U3237" t="s">
        <v>22</v>
      </c>
      <c r="V3237" t="s">
        <v>29</v>
      </c>
      <c r="W3237">
        <v>0.36</v>
      </c>
    </row>
    <row r="3238" spans="1:23" x14ac:dyDescent="0.3">
      <c r="A3238" t="s">
        <v>1061</v>
      </c>
      <c r="B3238" t="s">
        <v>1358</v>
      </c>
      <c r="D3238" s="1">
        <v>39922</v>
      </c>
      <c r="E3238" s="1">
        <v>39924</v>
      </c>
      <c r="F3238" s="1" t="str">
        <f t="shared" si="214"/>
        <v>April</v>
      </c>
      <c r="G3238" s="1" t="str">
        <f t="shared" si="215"/>
        <v>2009</v>
      </c>
      <c r="H3238" s="2">
        <f t="shared" si="216"/>
        <v>2</v>
      </c>
      <c r="I3238" s="2" t="b">
        <f t="shared" si="217"/>
        <v>0</v>
      </c>
      <c r="J3238" t="s">
        <v>24</v>
      </c>
      <c r="K3238">
        <v>20</v>
      </c>
      <c r="L3238">
        <v>3960.99</v>
      </c>
      <c r="M3238">
        <v>0.09</v>
      </c>
      <c r="N3238" t="s">
        <v>39</v>
      </c>
      <c r="O3238">
        <v>631.33000000000004</v>
      </c>
      <c r="P3238">
        <v>199.99</v>
      </c>
      <c r="Q3238">
        <v>24.49</v>
      </c>
      <c r="R3238" t="s">
        <v>489</v>
      </c>
      <c r="S3238" t="s">
        <v>489</v>
      </c>
      <c r="T3238" t="s">
        <v>42</v>
      </c>
      <c r="U3238" t="s">
        <v>32</v>
      </c>
      <c r="V3238" t="s">
        <v>62</v>
      </c>
      <c r="W3238">
        <v>0.46</v>
      </c>
    </row>
    <row r="3239" spans="1:23" x14ac:dyDescent="0.3">
      <c r="A3239" t="s">
        <v>1486</v>
      </c>
      <c r="B3239" t="s">
        <v>1487</v>
      </c>
      <c r="D3239" s="1">
        <v>40686</v>
      </c>
      <c r="E3239" s="1">
        <v>40688</v>
      </c>
      <c r="F3239" s="1" t="str">
        <f t="shared" si="214"/>
        <v>May</v>
      </c>
      <c r="G3239" s="1" t="str">
        <f t="shared" si="215"/>
        <v>2011</v>
      </c>
      <c r="H3239" s="2">
        <f t="shared" si="216"/>
        <v>2</v>
      </c>
      <c r="I3239" s="2" t="b">
        <f t="shared" si="217"/>
        <v>0</v>
      </c>
      <c r="J3239" t="s">
        <v>34</v>
      </c>
      <c r="K3239">
        <v>16</v>
      </c>
      <c r="L3239">
        <v>139.69</v>
      </c>
      <c r="M3239">
        <v>0.01</v>
      </c>
      <c r="N3239" t="s">
        <v>18</v>
      </c>
      <c r="O3239">
        <v>-95.64</v>
      </c>
      <c r="P3239">
        <v>7.77</v>
      </c>
      <c r="Q3239">
        <v>9.23</v>
      </c>
      <c r="R3239" t="s">
        <v>489</v>
      </c>
      <c r="S3239" t="s">
        <v>489</v>
      </c>
      <c r="T3239" t="s">
        <v>42</v>
      </c>
      <c r="U3239" t="s">
        <v>22</v>
      </c>
      <c r="V3239" t="s">
        <v>28</v>
      </c>
      <c r="W3239">
        <v>0.57999999999999996</v>
      </c>
    </row>
    <row r="3240" spans="1:23" x14ac:dyDescent="0.3">
      <c r="A3240" t="s">
        <v>1486</v>
      </c>
      <c r="B3240" t="s">
        <v>1487</v>
      </c>
      <c r="D3240" s="1">
        <v>40686</v>
      </c>
      <c r="E3240" s="1">
        <v>40687</v>
      </c>
      <c r="F3240" s="1" t="str">
        <f t="shared" si="214"/>
        <v>May</v>
      </c>
      <c r="G3240" s="1" t="str">
        <f t="shared" si="215"/>
        <v>2011</v>
      </c>
      <c r="H3240" s="2">
        <f t="shared" si="216"/>
        <v>1</v>
      </c>
      <c r="I3240" s="2" t="b">
        <f t="shared" si="217"/>
        <v>0</v>
      </c>
      <c r="J3240" t="s">
        <v>34</v>
      </c>
      <c r="K3240">
        <v>39</v>
      </c>
      <c r="L3240">
        <v>6030.58</v>
      </c>
      <c r="M3240">
        <v>0.09</v>
      </c>
      <c r="N3240" t="s">
        <v>18</v>
      </c>
      <c r="O3240">
        <v>1197.8599999999999</v>
      </c>
      <c r="P3240">
        <v>195.99</v>
      </c>
      <c r="Q3240">
        <v>8.99</v>
      </c>
      <c r="R3240" t="s">
        <v>489</v>
      </c>
      <c r="S3240" t="s">
        <v>489</v>
      </c>
      <c r="T3240" t="s">
        <v>42</v>
      </c>
      <c r="U3240" t="s">
        <v>32</v>
      </c>
      <c r="V3240" t="s">
        <v>33</v>
      </c>
      <c r="W3240">
        <v>0.57999999999999996</v>
      </c>
    </row>
    <row r="3241" spans="1:23" x14ac:dyDescent="0.3">
      <c r="A3241" t="s">
        <v>902</v>
      </c>
      <c r="B3241" t="s">
        <v>1042</v>
      </c>
      <c r="D3241" s="1">
        <v>40897</v>
      </c>
      <c r="E3241" s="1">
        <v>40897</v>
      </c>
      <c r="F3241" s="1" t="str">
        <f t="shared" si="214"/>
        <v>December</v>
      </c>
      <c r="G3241" s="1" t="str">
        <f t="shared" si="215"/>
        <v>2011</v>
      </c>
      <c r="H3241" s="2">
        <f t="shared" si="216"/>
        <v>0</v>
      </c>
      <c r="I3241" s="2" t="str">
        <f t="shared" si="217"/>
        <v>FREE DELIVERY</v>
      </c>
      <c r="J3241" t="s">
        <v>52</v>
      </c>
      <c r="K3241">
        <v>47</v>
      </c>
      <c r="L3241">
        <v>725.8</v>
      </c>
      <c r="M3241">
        <v>0.01</v>
      </c>
      <c r="N3241" t="s">
        <v>39</v>
      </c>
      <c r="O3241">
        <v>327.45</v>
      </c>
      <c r="P3241">
        <v>15.04</v>
      </c>
      <c r="Q3241">
        <v>1.97</v>
      </c>
      <c r="R3241" t="s">
        <v>489</v>
      </c>
      <c r="S3241" t="s">
        <v>489</v>
      </c>
      <c r="T3241" t="s">
        <v>27</v>
      </c>
      <c r="U3241" t="s">
        <v>22</v>
      </c>
      <c r="V3241" t="s">
        <v>43</v>
      </c>
      <c r="W3241">
        <v>0.39</v>
      </c>
    </row>
    <row r="3242" spans="1:23" x14ac:dyDescent="0.3">
      <c r="A3242" t="s">
        <v>1061</v>
      </c>
      <c r="B3242" t="s">
        <v>1358</v>
      </c>
      <c r="D3242" s="1">
        <v>40210</v>
      </c>
      <c r="E3242" s="1">
        <v>40210</v>
      </c>
      <c r="F3242" s="1" t="str">
        <f t="shared" si="214"/>
        <v>February</v>
      </c>
      <c r="G3242" s="1" t="str">
        <f t="shared" si="215"/>
        <v>2010</v>
      </c>
      <c r="H3242" s="2">
        <f t="shared" si="216"/>
        <v>0</v>
      </c>
      <c r="I3242" s="2" t="str">
        <f t="shared" si="217"/>
        <v>FREE DELIVERY</v>
      </c>
      <c r="J3242" t="s">
        <v>24</v>
      </c>
      <c r="K3242">
        <v>36</v>
      </c>
      <c r="L3242">
        <v>111.83</v>
      </c>
      <c r="M3242">
        <v>0</v>
      </c>
      <c r="N3242" t="s">
        <v>18</v>
      </c>
      <c r="O3242">
        <v>19.36</v>
      </c>
      <c r="P3242">
        <v>2.94</v>
      </c>
      <c r="Q3242">
        <v>0.7</v>
      </c>
      <c r="R3242" t="s">
        <v>489</v>
      </c>
      <c r="S3242" t="s">
        <v>489</v>
      </c>
      <c r="T3242" t="s">
        <v>42</v>
      </c>
      <c r="U3242" t="s">
        <v>22</v>
      </c>
      <c r="V3242" t="s">
        <v>60</v>
      </c>
      <c r="W3242">
        <v>0.57999999999999996</v>
      </c>
    </row>
    <row r="3243" spans="1:23" x14ac:dyDescent="0.3">
      <c r="A3243" t="s">
        <v>1061</v>
      </c>
      <c r="B3243" t="s">
        <v>1358</v>
      </c>
      <c r="D3243" s="1">
        <v>40210</v>
      </c>
      <c r="E3243" s="1">
        <v>40210</v>
      </c>
      <c r="F3243" s="1" t="str">
        <f t="shared" si="214"/>
        <v>February</v>
      </c>
      <c r="G3243" s="1" t="str">
        <f t="shared" si="215"/>
        <v>2010</v>
      </c>
      <c r="H3243" s="2">
        <f t="shared" si="216"/>
        <v>0</v>
      </c>
      <c r="I3243" s="2" t="str">
        <f t="shared" si="217"/>
        <v>FREE DELIVERY</v>
      </c>
      <c r="J3243" t="s">
        <v>24</v>
      </c>
      <c r="K3243">
        <v>50</v>
      </c>
      <c r="L3243">
        <v>4159.6279999999997</v>
      </c>
      <c r="M3243">
        <v>0.05</v>
      </c>
      <c r="N3243" t="s">
        <v>39</v>
      </c>
      <c r="O3243">
        <v>1332.91</v>
      </c>
      <c r="P3243">
        <v>95.99</v>
      </c>
      <c r="Q3243">
        <v>4.9000000000000004</v>
      </c>
      <c r="R3243" t="s">
        <v>489</v>
      </c>
      <c r="S3243" t="s">
        <v>489</v>
      </c>
      <c r="T3243" t="s">
        <v>42</v>
      </c>
      <c r="U3243" t="s">
        <v>32</v>
      </c>
      <c r="V3243" t="s">
        <v>33</v>
      </c>
      <c r="W3243">
        <v>0.56000000000000005</v>
      </c>
    </row>
    <row r="3244" spans="1:23" x14ac:dyDescent="0.3">
      <c r="A3244" t="s">
        <v>1490</v>
      </c>
      <c r="B3244" t="s">
        <v>1215</v>
      </c>
      <c r="D3244" s="1">
        <v>40944</v>
      </c>
      <c r="E3244" s="1">
        <v>40945</v>
      </c>
      <c r="F3244" s="1" t="str">
        <f t="shared" si="214"/>
        <v>February</v>
      </c>
      <c r="G3244" s="1" t="str">
        <f t="shared" si="215"/>
        <v>2012</v>
      </c>
      <c r="H3244" s="2">
        <f t="shared" si="216"/>
        <v>1</v>
      </c>
      <c r="I3244" s="2" t="b">
        <f t="shared" si="217"/>
        <v>0</v>
      </c>
      <c r="J3244" t="s">
        <v>44</v>
      </c>
      <c r="K3244">
        <v>22</v>
      </c>
      <c r="L3244">
        <v>1505.67</v>
      </c>
      <c r="M3244">
        <v>0.1</v>
      </c>
      <c r="N3244" t="s">
        <v>25</v>
      </c>
      <c r="O3244">
        <v>-436.23</v>
      </c>
      <c r="P3244">
        <v>70.98</v>
      </c>
      <c r="Q3244">
        <v>30</v>
      </c>
      <c r="R3244" t="s">
        <v>489</v>
      </c>
      <c r="S3244" t="s">
        <v>489</v>
      </c>
      <c r="T3244" t="s">
        <v>42</v>
      </c>
      <c r="U3244" t="s">
        <v>36</v>
      </c>
      <c r="V3244" t="s">
        <v>67</v>
      </c>
      <c r="W3244">
        <v>0.73</v>
      </c>
    </row>
    <row r="3245" spans="1:23" x14ac:dyDescent="0.3">
      <c r="A3245" t="s">
        <v>953</v>
      </c>
      <c r="B3245" t="s">
        <v>1343</v>
      </c>
      <c r="D3245" s="1">
        <v>39826</v>
      </c>
      <c r="E3245" s="1">
        <v>39826</v>
      </c>
      <c r="F3245" s="1" t="str">
        <f t="shared" si="214"/>
        <v>January</v>
      </c>
      <c r="G3245" s="1" t="str">
        <f t="shared" si="215"/>
        <v>2009</v>
      </c>
      <c r="H3245" s="2">
        <f t="shared" si="216"/>
        <v>0</v>
      </c>
      <c r="I3245" s="2" t="str">
        <f t="shared" si="217"/>
        <v>FREE DELIVERY</v>
      </c>
      <c r="J3245" t="s">
        <v>52</v>
      </c>
      <c r="K3245">
        <v>17</v>
      </c>
      <c r="L3245">
        <v>39.229999999999997</v>
      </c>
      <c r="M3245">
        <v>0.06</v>
      </c>
      <c r="N3245" t="s">
        <v>18</v>
      </c>
      <c r="O3245">
        <v>-66.58</v>
      </c>
      <c r="P3245">
        <v>2.08</v>
      </c>
      <c r="Q3245">
        <v>5.33</v>
      </c>
      <c r="R3245" t="s">
        <v>489</v>
      </c>
      <c r="S3245" t="s">
        <v>489</v>
      </c>
      <c r="T3245" t="s">
        <v>42</v>
      </c>
      <c r="U3245" t="s">
        <v>36</v>
      </c>
      <c r="V3245" t="s">
        <v>37</v>
      </c>
      <c r="W3245">
        <v>0.43</v>
      </c>
    </row>
    <row r="3246" spans="1:23" x14ac:dyDescent="0.3">
      <c r="A3246" t="s">
        <v>1037</v>
      </c>
      <c r="B3246" t="s">
        <v>1485</v>
      </c>
      <c r="D3246" s="1">
        <v>40523</v>
      </c>
      <c r="E3246" s="1">
        <v>40524</v>
      </c>
      <c r="F3246" s="1" t="str">
        <f t="shared" si="214"/>
        <v>December</v>
      </c>
      <c r="G3246" s="1" t="str">
        <f t="shared" si="215"/>
        <v>2010</v>
      </c>
      <c r="H3246" s="2">
        <f t="shared" si="216"/>
        <v>1</v>
      </c>
      <c r="I3246" s="2" t="b">
        <f t="shared" si="217"/>
        <v>0</v>
      </c>
      <c r="J3246" t="s">
        <v>52</v>
      </c>
      <c r="K3246">
        <v>25</v>
      </c>
      <c r="L3246">
        <v>612.92999999999995</v>
      </c>
      <c r="M3246">
        <v>0.1</v>
      </c>
      <c r="N3246" t="s">
        <v>18</v>
      </c>
      <c r="O3246">
        <v>-5.04</v>
      </c>
      <c r="P3246">
        <v>24.92</v>
      </c>
      <c r="Q3246">
        <v>12.98</v>
      </c>
      <c r="R3246" t="s">
        <v>489</v>
      </c>
      <c r="S3246" t="s">
        <v>489</v>
      </c>
      <c r="T3246" t="s">
        <v>42</v>
      </c>
      <c r="U3246" t="s">
        <v>22</v>
      </c>
      <c r="V3246" t="s">
        <v>29</v>
      </c>
      <c r="W3246">
        <v>0.39</v>
      </c>
    </row>
    <row r="3247" spans="1:23" x14ac:dyDescent="0.3">
      <c r="A3247" t="s">
        <v>1037</v>
      </c>
      <c r="B3247" t="s">
        <v>1485</v>
      </c>
      <c r="D3247" s="1">
        <v>40523</v>
      </c>
      <c r="E3247" s="1">
        <v>40524</v>
      </c>
      <c r="F3247" s="1" t="str">
        <f t="shared" si="214"/>
        <v>December</v>
      </c>
      <c r="G3247" s="1" t="str">
        <f t="shared" si="215"/>
        <v>2010</v>
      </c>
      <c r="H3247" s="2">
        <f t="shared" si="216"/>
        <v>1</v>
      </c>
      <c r="I3247" s="2" t="b">
        <f t="shared" si="217"/>
        <v>0</v>
      </c>
      <c r="J3247" t="s">
        <v>52</v>
      </c>
      <c r="K3247">
        <v>12</v>
      </c>
      <c r="L3247">
        <v>1551.34</v>
      </c>
      <c r="M3247">
        <v>0.03</v>
      </c>
      <c r="N3247" t="s">
        <v>25</v>
      </c>
      <c r="O3247">
        <v>-483.12</v>
      </c>
      <c r="P3247">
        <v>120.98</v>
      </c>
      <c r="Q3247">
        <v>78.64</v>
      </c>
      <c r="R3247" t="s">
        <v>489</v>
      </c>
      <c r="S3247" t="s">
        <v>489</v>
      </c>
      <c r="T3247" t="s">
        <v>42</v>
      </c>
      <c r="U3247" t="s">
        <v>36</v>
      </c>
      <c r="V3247" t="s">
        <v>54</v>
      </c>
      <c r="W3247">
        <v>0.75</v>
      </c>
    </row>
    <row r="3248" spans="1:23" x14ac:dyDescent="0.3">
      <c r="A3248" t="s">
        <v>953</v>
      </c>
      <c r="B3248" t="s">
        <v>1485</v>
      </c>
      <c r="D3248" s="1">
        <v>40115</v>
      </c>
      <c r="E3248" s="1">
        <v>40117</v>
      </c>
      <c r="F3248" s="1" t="str">
        <f t="shared" si="214"/>
        <v>October</v>
      </c>
      <c r="G3248" s="1" t="str">
        <f t="shared" si="215"/>
        <v>2009</v>
      </c>
      <c r="H3248" s="2">
        <f t="shared" si="216"/>
        <v>2</v>
      </c>
      <c r="I3248" s="2" t="b">
        <f t="shared" si="217"/>
        <v>0</v>
      </c>
      <c r="J3248" t="s">
        <v>52</v>
      </c>
      <c r="K3248">
        <v>48</v>
      </c>
      <c r="L3248">
        <v>287.54000000000002</v>
      </c>
      <c r="M3248">
        <v>0.04</v>
      </c>
      <c r="N3248" t="s">
        <v>18</v>
      </c>
      <c r="O3248">
        <v>57.28</v>
      </c>
      <c r="P3248">
        <v>5.98</v>
      </c>
      <c r="Q3248">
        <v>0.96</v>
      </c>
      <c r="R3248" t="s">
        <v>489</v>
      </c>
      <c r="S3248" t="s">
        <v>489</v>
      </c>
      <c r="T3248" t="s">
        <v>31</v>
      </c>
      <c r="U3248" t="s">
        <v>22</v>
      </c>
      <c r="V3248" t="s">
        <v>60</v>
      </c>
      <c r="W3248">
        <v>0.6</v>
      </c>
    </row>
    <row r="3249" spans="1:23" x14ac:dyDescent="0.3">
      <c r="A3249" t="s">
        <v>953</v>
      </c>
      <c r="B3249" t="s">
        <v>1485</v>
      </c>
      <c r="D3249" s="1">
        <v>40115</v>
      </c>
      <c r="E3249" s="1">
        <v>40116</v>
      </c>
      <c r="F3249" s="1" t="str">
        <f t="shared" si="214"/>
        <v>October</v>
      </c>
      <c r="G3249" s="1" t="str">
        <f t="shared" si="215"/>
        <v>2009</v>
      </c>
      <c r="H3249" s="2">
        <f t="shared" si="216"/>
        <v>1</v>
      </c>
      <c r="I3249" s="2" t="b">
        <f t="shared" si="217"/>
        <v>0</v>
      </c>
      <c r="J3249" t="s">
        <v>52</v>
      </c>
      <c r="K3249">
        <v>5</v>
      </c>
      <c r="L3249">
        <v>88.314999999999998</v>
      </c>
      <c r="M3249">
        <v>0.01</v>
      </c>
      <c r="N3249" t="s">
        <v>18</v>
      </c>
      <c r="O3249">
        <v>-72.400000000000006</v>
      </c>
      <c r="P3249">
        <v>20.99</v>
      </c>
      <c r="Q3249">
        <v>0.99</v>
      </c>
      <c r="R3249" t="s">
        <v>489</v>
      </c>
      <c r="S3249" t="s">
        <v>489</v>
      </c>
      <c r="T3249" t="s">
        <v>31</v>
      </c>
      <c r="U3249" t="s">
        <v>32</v>
      </c>
      <c r="V3249" t="s">
        <v>33</v>
      </c>
      <c r="W3249">
        <v>0.56999999999999995</v>
      </c>
    </row>
    <row r="3250" spans="1:23" x14ac:dyDescent="0.3">
      <c r="A3250" t="s">
        <v>1488</v>
      </c>
      <c r="B3250" t="s">
        <v>1489</v>
      </c>
      <c r="D3250" s="1">
        <v>41007</v>
      </c>
      <c r="E3250" s="1">
        <v>41007</v>
      </c>
      <c r="F3250" s="1" t="str">
        <f t="shared" si="214"/>
        <v>April</v>
      </c>
      <c r="G3250" s="1" t="str">
        <f t="shared" si="215"/>
        <v>2012</v>
      </c>
      <c r="H3250" s="2">
        <f t="shared" si="216"/>
        <v>0</v>
      </c>
      <c r="I3250" s="2" t="str">
        <f t="shared" si="217"/>
        <v>FREE DELIVERY</v>
      </c>
      <c r="J3250" t="s">
        <v>34</v>
      </c>
      <c r="K3250">
        <v>49</v>
      </c>
      <c r="L3250">
        <v>4968.5</v>
      </c>
      <c r="M3250">
        <v>0</v>
      </c>
      <c r="N3250" t="s">
        <v>18</v>
      </c>
      <c r="O3250">
        <v>1041.28</v>
      </c>
      <c r="P3250">
        <v>99.99</v>
      </c>
      <c r="Q3250">
        <v>19.989999999999998</v>
      </c>
      <c r="R3250" t="s">
        <v>489</v>
      </c>
      <c r="S3250" t="s">
        <v>489</v>
      </c>
      <c r="T3250" t="s">
        <v>31</v>
      </c>
      <c r="U3250" t="s">
        <v>32</v>
      </c>
      <c r="V3250" t="s">
        <v>48</v>
      </c>
      <c r="W3250">
        <v>0.52</v>
      </c>
    </row>
    <row r="3251" spans="1:23" x14ac:dyDescent="0.3">
      <c r="A3251" t="s">
        <v>966</v>
      </c>
      <c r="B3251" t="s">
        <v>1015</v>
      </c>
      <c r="D3251" s="1">
        <v>40547</v>
      </c>
      <c r="E3251" s="1">
        <v>40548</v>
      </c>
      <c r="F3251" s="1" t="str">
        <f t="shared" si="214"/>
        <v>January</v>
      </c>
      <c r="G3251" s="1" t="str">
        <f t="shared" si="215"/>
        <v>2011</v>
      </c>
      <c r="H3251" s="2">
        <f t="shared" si="216"/>
        <v>1</v>
      </c>
      <c r="I3251" s="2" t="b">
        <f t="shared" si="217"/>
        <v>0</v>
      </c>
      <c r="J3251" t="s">
        <v>44</v>
      </c>
      <c r="K3251">
        <v>15</v>
      </c>
      <c r="L3251">
        <v>92.03</v>
      </c>
      <c r="M3251">
        <v>0.03</v>
      </c>
      <c r="N3251" t="s">
        <v>18</v>
      </c>
      <c r="O3251">
        <v>19.71</v>
      </c>
      <c r="P3251">
        <v>6.08</v>
      </c>
      <c r="Q3251">
        <v>0.91</v>
      </c>
      <c r="R3251" t="s">
        <v>489</v>
      </c>
      <c r="S3251" t="s">
        <v>489</v>
      </c>
      <c r="T3251" t="s">
        <v>27</v>
      </c>
      <c r="U3251" t="s">
        <v>22</v>
      </c>
      <c r="V3251" t="s">
        <v>60</v>
      </c>
      <c r="W3251">
        <v>0.51</v>
      </c>
    </row>
    <row r="3252" spans="1:23" x14ac:dyDescent="0.3">
      <c r="A3252" t="s">
        <v>1488</v>
      </c>
      <c r="B3252" t="s">
        <v>1489</v>
      </c>
      <c r="D3252" s="1">
        <v>40770</v>
      </c>
      <c r="E3252" s="1">
        <v>40770</v>
      </c>
      <c r="F3252" s="1" t="str">
        <f t="shared" si="214"/>
        <v>August</v>
      </c>
      <c r="G3252" s="1" t="str">
        <f t="shared" si="215"/>
        <v>2011</v>
      </c>
      <c r="H3252" s="2">
        <f t="shared" si="216"/>
        <v>0</v>
      </c>
      <c r="I3252" s="2" t="str">
        <f t="shared" si="217"/>
        <v>FREE DELIVERY</v>
      </c>
      <c r="J3252" t="s">
        <v>24</v>
      </c>
      <c r="K3252">
        <v>38</v>
      </c>
      <c r="L3252">
        <v>262.89999999999998</v>
      </c>
      <c r="M3252">
        <v>0.06</v>
      </c>
      <c r="N3252" t="s">
        <v>18</v>
      </c>
      <c r="O3252">
        <v>-41.98</v>
      </c>
      <c r="P3252">
        <v>6.68</v>
      </c>
      <c r="Q3252">
        <v>5.2</v>
      </c>
      <c r="R3252" t="s">
        <v>489</v>
      </c>
      <c r="S3252" t="s">
        <v>489</v>
      </c>
      <c r="T3252" t="s">
        <v>31</v>
      </c>
      <c r="U3252" t="s">
        <v>22</v>
      </c>
      <c r="V3252" t="s">
        <v>43</v>
      </c>
      <c r="W3252">
        <v>0.37</v>
      </c>
    </row>
    <row r="3253" spans="1:23" x14ac:dyDescent="0.3">
      <c r="A3253" t="s">
        <v>1197</v>
      </c>
      <c r="B3253" t="s">
        <v>1497</v>
      </c>
      <c r="D3253" s="1">
        <v>40950</v>
      </c>
      <c r="E3253" s="1">
        <v>40951</v>
      </c>
      <c r="F3253" s="1" t="str">
        <f t="shared" si="214"/>
        <v>February</v>
      </c>
      <c r="G3253" s="1" t="str">
        <f t="shared" si="215"/>
        <v>2012</v>
      </c>
      <c r="H3253" s="2">
        <f t="shared" si="216"/>
        <v>1</v>
      </c>
      <c r="I3253" s="2" t="b">
        <f t="shared" si="217"/>
        <v>0</v>
      </c>
      <c r="J3253" t="s">
        <v>24</v>
      </c>
      <c r="K3253">
        <v>31</v>
      </c>
      <c r="L3253">
        <v>1024.31</v>
      </c>
      <c r="M3253">
        <v>0.03</v>
      </c>
      <c r="N3253" t="s">
        <v>18</v>
      </c>
      <c r="O3253">
        <v>174.72</v>
      </c>
      <c r="P3253">
        <v>31.74</v>
      </c>
      <c r="Q3253">
        <v>12.62</v>
      </c>
      <c r="R3253" t="s">
        <v>489</v>
      </c>
      <c r="S3253" t="s">
        <v>489</v>
      </c>
      <c r="T3253" t="s">
        <v>42</v>
      </c>
      <c r="U3253" t="s">
        <v>22</v>
      </c>
      <c r="V3253" t="s">
        <v>29</v>
      </c>
      <c r="W3253">
        <v>0.37</v>
      </c>
    </row>
    <row r="3254" spans="1:23" x14ac:dyDescent="0.3">
      <c r="A3254" t="s">
        <v>989</v>
      </c>
      <c r="B3254" t="s">
        <v>1498</v>
      </c>
      <c r="D3254" s="1">
        <v>40625</v>
      </c>
      <c r="E3254" s="1">
        <v>40626</v>
      </c>
      <c r="F3254" s="1" t="str">
        <f t="shared" si="214"/>
        <v>March</v>
      </c>
      <c r="G3254" s="1" t="str">
        <f t="shared" si="215"/>
        <v>2011</v>
      </c>
      <c r="H3254" s="2">
        <f t="shared" si="216"/>
        <v>1</v>
      </c>
      <c r="I3254" s="2" t="b">
        <f t="shared" si="217"/>
        <v>0</v>
      </c>
      <c r="J3254" t="s">
        <v>34</v>
      </c>
      <c r="K3254">
        <v>22</v>
      </c>
      <c r="L3254">
        <v>51.39</v>
      </c>
      <c r="M3254">
        <v>0.06</v>
      </c>
      <c r="N3254" t="s">
        <v>39</v>
      </c>
      <c r="O3254">
        <v>-64.37</v>
      </c>
      <c r="P3254">
        <v>1.76</v>
      </c>
      <c r="Q3254">
        <v>4.8600000000000003</v>
      </c>
      <c r="R3254" t="s">
        <v>489</v>
      </c>
      <c r="S3254" t="s">
        <v>489</v>
      </c>
      <c r="T3254" t="s">
        <v>21</v>
      </c>
      <c r="U3254" t="s">
        <v>36</v>
      </c>
      <c r="V3254" t="s">
        <v>37</v>
      </c>
      <c r="W3254">
        <v>0.41</v>
      </c>
    </row>
    <row r="3255" spans="1:23" x14ac:dyDescent="0.3">
      <c r="A3255" t="s">
        <v>989</v>
      </c>
      <c r="B3255" t="s">
        <v>1498</v>
      </c>
      <c r="D3255" s="1">
        <v>40625</v>
      </c>
      <c r="E3255" s="1">
        <v>40626</v>
      </c>
      <c r="F3255" s="1" t="str">
        <f t="shared" si="214"/>
        <v>March</v>
      </c>
      <c r="G3255" s="1" t="str">
        <f t="shared" si="215"/>
        <v>2011</v>
      </c>
      <c r="H3255" s="2">
        <f t="shared" si="216"/>
        <v>1</v>
      </c>
      <c r="I3255" s="2" t="b">
        <f t="shared" si="217"/>
        <v>0</v>
      </c>
      <c r="J3255" t="s">
        <v>34</v>
      </c>
      <c r="K3255">
        <v>31</v>
      </c>
      <c r="L3255">
        <v>293.52</v>
      </c>
      <c r="M3255">
        <v>0.08</v>
      </c>
      <c r="N3255" t="s">
        <v>18</v>
      </c>
      <c r="O3255">
        <v>-116.66</v>
      </c>
      <c r="P3255">
        <v>9.3800000000000008</v>
      </c>
      <c r="Q3255">
        <v>7.28</v>
      </c>
      <c r="R3255" t="s">
        <v>489</v>
      </c>
      <c r="S3255" t="s">
        <v>489</v>
      </c>
      <c r="T3255" t="s">
        <v>21</v>
      </c>
      <c r="U3255" t="s">
        <v>22</v>
      </c>
      <c r="V3255" t="s">
        <v>23</v>
      </c>
      <c r="W3255">
        <v>0.56999999999999995</v>
      </c>
    </row>
    <row r="3256" spans="1:23" x14ac:dyDescent="0.3">
      <c r="A3256" t="s">
        <v>1418</v>
      </c>
      <c r="B3256" t="s">
        <v>1501</v>
      </c>
      <c r="D3256" s="1">
        <v>39956</v>
      </c>
      <c r="E3256" s="1">
        <v>39957</v>
      </c>
      <c r="F3256" s="1" t="str">
        <f t="shared" si="214"/>
        <v>May</v>
      </c>
      <c r="G3256" s="1" t="str">
        <f t="shared" si="215"/>
        <v>2009</v>
      </c>
      <c r="H3256" s="2">
        <f t="shared" si="216"/>
        <v>1</v>
      </c>
      <c r="I3256" s="2" t="b">
        <f t="shared" si="217"/>
        <v>0</v>
      </c>
      <c r="J3256" t="s">
        <v>24</v>
      </c>
      <c r="K3256">
        <v>44</v>
      </c>
      <c r="L3256">
        <v>1844.97</v>
      </c>
      <c r="M3256">
        <v>0.03</v>
      </c>
      <c r="N3256" t="s">
        <v>18</v>
      </c>
      <c r="O3256">
        <v>807.38</v>
      </c>
      <c r="P3256">
        <v>42.8</v>
      </c>
      <c r="Q3256">
        <v>2.99</v>
      </c>
      <c r="R3256" t="s">
        <v>489</v>
      </c>
      <c r="S3256" t="s">
        <v>489</v>
      </c>
      <c r="T3256" t="s">
        <v>31</v>
      </c>
      <c r="U3256" t="s">
        <v>22</v>
      </c>
      <c r="V3256" t="s">
        <v>29</v>
      </c>
      <c r="W3256">
        <v>0.36</v>
      </c>
    </row>
    <row r="3257" spans="1:23" x14ac:dyDescent="0.3">
      <c r="A3257" t="s">
        <v>1295</v>
      </c>
      <c r="B3257" t="s">
        <v>1502</v>
      </c>
      <c r="D3257" s="1">
        <v>40795</v>
      </c>
      <c r="E3257" s="1">
        <v>40796</v>
      </c>
      <c r="F3257" s="1" t="str">
        <f t="shared" si="214"/>
        <v>September</v>
      </c>
      <c r="G3257" s="1" t="str">
        <f t="shared" si="215"/>
        <v>2011</v>
      </c>
      <c r="H3257" s="2">
        <f t="shared" si="216"/>
        <v>1</v>
      </c>
      <c r="I3257" s="2" t="b">
        <f t="shared" si="217"/>
        <v>0</v>
      </c>
      <c r="J3257" t="s">
        <v>44</v>
      </c>
      <c r="K3257">
        <v>49</v>
      </c>
      <c r="L3257">
        <v>266.3</v>
      </c>
      <c r="M3257">
        <v>0.03</v>
      </c>
      <c r="N3257" t="s">
        <v>39</v>
      </c>
      <c r="O3257">
        <v>-135.06</v>
      </c>
      <c r="P3257">
        <v>4.97</v>
      </c>
      <c r="Q3257">
        <v>5.71</v>
      </c>
      <c r="R3257" t="s">
        <v>489</v>
      </c>
      <c r="S3257" t="s">
        <v>489</v>
      </c>
      <c r="T3257" t="s">
        <v>42</v>
      </c>
      <c r="U3257" t="s">
        <v>36</v>
      </c>
      <c r="V3257" t="s">
        <v>37</v>
      </c>
      <c r="W3257">
        <v>0.54</v>
      </c>
    </row>
    <row r="3258" spans="1:23" x14ac:dyDescent="0.3">
      <c r="A3258" t="s">
        <v>1490</v>
      </c>
      <c r="B3258" t="s">
        <v>1042</v>
      </c>
      <c r="D3258" s="1">
        <v>40610</v>
      </c>
      <c r="E3258" s="1">
        <v>40611</v>
      </c>
      <c r="F3258" s="1" t="str">
        <f t="shared" si="214"/>
        <v>March</v>
      </c>
      <c r="G3258" s="1" t="str">
        <f t="shared" si="215"/>
        <v>2011</v>
      </c>
      <c r="H3258" s="2">
        <f t="shared" si="216"/>
        <v>1</v>
      </c>
      <c r="I3258" s="2" t="b">
        <f t="shared" si="217"/>
        <v>0</v>
      </c>
      <c r="J3258" t="s">
        <v>52</v>
      </c>
      <c r="K3258">
        <v>17</v>
      </c>
      <c r="L3258">
        <v>74.25</v>
      </c>
      <c r="M3258">
        <v>0.01</v>
      </c>
      <c r="N3258" t="s">
        <v>18</v>
      </c>
      <c r="O3258">
        <v>-56.17</v>
      </c>
      <c r="P3258">
        <v>3.98</v>
      </c>
      <c r="Q3258">
        <v>5.26</v>
      </c>
      <c r="R3258" t="s">
        <v>489</v>
      </c>
      <c r="S3258" t="s">
        <v>489</v>
      </c>
      <c r="T3258" t="s">
        <v>27</v>
      </c>
      <c r="U3258" t="s">
        <v>22</v>
      </c>
      <c r="V3258" t="s">
        <v>29</v>
      </c>
      <c r="W3258">
        <v>0.38</v>
      </c>
    </row>
    <row r="3259" spans="1:23" x14ac:dyDescent="0.3">
      <c r="A3259" t="s">
        <v>1490</v>
      </c>
      <c r="B3259" t="s">
        <v>1042</v>
      </c>
      <c r="D3259" s="1">
        <v>40610</v>
      </c>
      <c r="E3259" s="1">
        <v>40611</v>
      </c>
      <c r="F3259" s="1" t="str">
        <f t="shared" si="214"/>
        <v>March</v>
      </c>
      <c r="G3259" s="1" t="str">
        <f t="shared" si="215"/>
        <v>2011</v>
      </c>
      <c r="H3259" s="2">
        <f t="shared" si="216"/>
        <v>1</v>
      </c>
      <c r="I3259" s="2" t="b">
        <f t="shared" si="217"/>
        <v>0</v>
      </c>
      <c r="J3259" t="s">
        <v>52</v>
      </c>
      <c r="K3259">
        <v>4</v>
      </c>
      <c r="L3259">
        <v>23.23</v>
      </c>
      <c r="M3259">
        <v>0.09</v>
      </c>
      <c r="N3259" t="s">
        <v>18</v>
      </c>
      <c r="O3259">
        <v>-19.059999999999999</v>
      </c>
      <c r="P3259">
        <v>4.28</v>
      </c>
      <c r="Q3259">
        <v>6.72</v>
      </c>
      <c r="R3259" t="s">
        <v>489</v>
      </c>
      <c r="S3259" t="s">
        <v>489</v>
      </c>
      <c r="T3259" t="s">
        <v>27</v>
      </c>
      <c r="U3259" t="s">
        <v>22</v>
      </c>
      <c r="V3259" t="s">
        <v>43</v>
      </c>
      <c r="W3259">
        <v>0.4</v>
      </c>
    </row>
    <row r="3260" spans="1:23" x14ac:dyDescent="0.3">
      <c r="A3260" t="s">
        <v>1192</v>
      </c>
      <c r="B3260" t="s">
        <v>1303</v>
      </c>
      <c r="D3260" s="1">
        <v>41045</v>
      </c>
      <c r="E3260" s="1">
        <v>41045</v>
      </c>
      <c r="F3260" s="1" t="str">
        <f t="shared" si="214"/>
        <v>May</v>
      </c>
      <c r="G3260" s="1" t="str">
        <f t="shared" si="215"/>
        <v>2012</v>
      </c>
      <c r="H3260" s="2">
        <f t="shared" si="216"/>
        <v>0</v>
      </c>
      <c r="I3260" s="2" t="str">
        <f t="shared" si="217"/>
        <v>FREE DELIVERY</v>
      </c>
      <c r="J3260" t="s">
        <v>44</v>
      </c>
      <c r="K3260">
        <v>33</v>
      </c>
      <c r="L3260">
        <v>203.49</v>
      </c>
      <c r="M3260">
        <v>0</v>
      </c>
      <c r="N3260" t="s">
        <v>39</v>
      </c>
      <c r="O3260">
        <v>46.21</v>
      </c>
      <c r="P3260">
        <v>5.84</v>
      </c>
      <c r="Q3260">
        <v>1.2</v>
      </c>
      <c r="R3260" t="s">
        <v>489</v>
      </c>
      <c r="S3260" t="s">
        <v>489</v>
      </c>
      <c r="T3260" t="s">
        <v>31</v>
      </c>
      <c r="U3260" t="s">
        <v>36</v>
      </c>
      <c r="V3260" t="s">
        <v>37</v>
      </c>
      <c r="W3260">
        <v>0.74</v>
      </c>
    </row>
    <row r="3261" spans="1:23" x14ac:dyDescent="0.3">
      <c r="A3261" t="s">
        <v>953</v>
      </c>
      <c r="B3261" t="s">
        <v>1343</v>
      </c>
      <c r="D3261" s="1">
        <v>40085</v>
      </c>
      <c r="E3261" s="1">
        <v>40085</v>
      </c>
      <c r="F3261" s="1" t="str">
        <f t="shared" si="214"/>
        <v>September</v>
      </c>
      <c r="G3261" s="1" t="str">
        <f t="shared" si="215"/>
        <v>2009</v>
      </c>
      <c r="H3261" s="2">
        <f t="shared" si="216"/>
        <v>0</v>
      </c>
      <c r="I3261" s="2" t="str">
        <f t="shared" si="217"/>
        <v>FREE DELIVERY</v>
      </c>
      <c r="J3261" t="s">
        <v>24</v>
      </c>
      <c r="K3261">
        <v>33</v>
      </c>
      <c r="L3261">
        <v>211.48</v>
      </c>
      <c r="M3261">
        <v>0.1</v>
      </c>
      <c r="N3261" t="s">
        <v>18</v>
      </c>
      <c r="O3261">
        <v>18.149999999999999</v>
      </c>
      <c r="P3261">
        <v>6.75</v>
      </c>
      <c r="Q3261">
        <v>2.99</v>
      </c>
      <c r="R3261" t="s">
        <v>489</v>
      </c>
      <c r="S3261" t="s">
        <v>489</v>
      </c>
      <c r="T3261" t="s">
        <v>42</v>
      </c>
      <c r="U3261" t="s">
        <v>22</v>
      </c>
      <c r="V3261" t="s">
        <v>29</v>
      </c>
      <c r="W3261">
        <v>0.35</v>
      </c>
    </row>
    <row r="3262" spans="1:23" x14ac:dyDescent="0.3">
      <c r="A3262" t="s">
        <v>953</v>
      </c>
      <c r="B3262" t="s">
        <v>1343</v>
      </c>
      <c r="D3262" s="1">
        <v>40085</v>
      </c>
      <c r="E3262" s="1">
        <v>40085</v>
      </c>
      <c r="F3262" s="1" t="str">
        <f t="shared" si="214"/>
        <v>September</v>
      </c>
      <c r="G3262" s="1" t="str">
        <f t="shared" si="215"/>
        <v>2009</v>
      </c>
      <c r="H3262" s="2">
        <f t="shared" si="216"/>
        <v>0</v>
      </c>
      <c r="I3262" s="2" t="str">
        <f t="shared" si="217"/>
        <v>FREE DELIVERY</v>
      </c>
      <c r="J3262" t="s">
        <v>24</v>
      </c>
      <c r="K3262">
        <v>38</v>
      </c>
      <c r="L3262">
        <v>5601.1</v>
      </c>
      <c r="M3262">
        <v>0.02</v>
      </c>
      <c r="N3262" t="s">
        <v>39</v>
      </c>
      <c r="O3262">
        <v>1515.7</v>
      </c>
      <c r="P3262">
        <v>142.86000000000001</v>
      </c>
      <c r="Q3262">
        <v>19.989999999999998</v>
      </c>
      <c r="R3262" t="s">
        <v>489</v>
      </c>
      <c r="S3262" t="s">
        <v>489</v>
      </c>
      <c r="T3262" t="s">
        <v>42</v>
      </c>
      <c r="U3262" t="s">
        <v>22</v>
      </c>
      <c r="V3262" t="s">
        <v>23</v>
      </c>
      <c r="W3262">
        <v>0.56000000000000005</v>
      </c>
    </row>
    <row r="3263" spans="1:23" x14ac:dyDescent="0.3">
      <c r="A3263" t="s">
        <v>1418</v>
      </c>
      <c r="B3263" t="s">
        <v>1501</v>
      </c>
      <c r="D3263" s="1">
        <v>40475</v>
      </c>
      <c r="E3263" s="1">
        <v>40477</v>
      </c>
      <c r="F3263" s="1" t="str">
        <f t="shared" si="214"/>
        <v>October</v>
      </c>
      <c r="G3263" s="1" t="str">
        <f t="shared" si="215"/>
        <v>2010</v>
      </c>
      <c r="H3263" s="2">
        <f t="shared" si="216"/>
        <v>2</v>
      </c>
      <c r="I3263" s="2" t="b">
        <f t="shared" si="217"/>
        <v>0</v>
      </c>
      <c r="J3263" t="s">
        <v>24</v>
      </c>
      <c r="K3263">
        <v>2</v>
      </c>
      <c r="L3263">
        <v>21.01</v>
      </c>
      <c r="M3263">
        <v>0.03</v>
      </c>
      <c r="N3263" t="s">
        <v>18</v>
      </c>
      <c r="O3263">
        <v>-13.13</v>
      </c>
      <c r="P3263">
        <v>6.48</v>
      </c>
      <c r="Q3263">
        <v>8.19</v>
      </c>
      <c r="R3263" t="s">
        <v>489</v>
      </c>
      <c r="S3263" t="s">
        <v>489</v>
      </c>
      <c r="T3263" t="s">
        <v>21</v>
      </c>
      <c r="U3263" t="s">
        <v>22</v>
      </c>
      <c r="V3263" t="s">
        <v>43</v>
      </c>
      <c r="W3263">
        <v>0.37</v>
      </c>
    </row>
    <row r="3264" spans="1:23" x14ac:dyDescent="0.3">
      <c r="A3264" t="s">
        <v>1486</v>
      </c>
      <c r="B3264" t="s">
        <v>1487</v>
      </c>
      <c r="D3264" s="1">
        <v>40000</v>
      </c>
      <c r="E3264" s="1">
        <v>40001</v>
      </c>
      <c r="F3264" s="1" t="str">
        <f t="shared" si="214"/>
        <v>July</v>
      </c>
      <c r="G3264" s="1" t="str">
        <f t="shared" si="215"/>
        <v>2009</v>
      </c>
      <c r="H3264" s="2">
        <f t="shared" si="216"/>
        <v>1</v>
      </c>
      <c r="I3264" s="2" t="b">
        <f t="shared" si="217"/>
        <v>0</v>
      </c>
      <c r="J3264" t="s">
        <v>44</v>
      </c>
      <c r="K3264">
        <v>20</v>
      </c>
      <c r="L3264">
        <v>525.78</v>
      </c>
      <c r="M3264">
        <v>0.03</v>
      </c>
      <c r="N3264" t="s">
        <v>18</v>
      </c>
      <c r="O3264">
        <v>180.64</v>
      </c>
      <c r="P3264">
        <v>26.48</v>
      </c>
      <c r="Q3264">
        <v>6.93</v>
      </c>
      <c r="R3264" t="s">
        <v>489</v>
      </c>
      <c r="S3264" t="s">
        <v>489</v>
      </c>
      <c r="T3264" t="s">
        <v>42</v>
      </c>
      <c r="U3264" t="s">
        <v>36</v>
      </c>
      <c r="V3264" t="s">
        <v>37</v>
      </c>
      <c r="W3264">
        <v>0.49</v>
      </c>
    </row>
    <row r="3265" spans="1:23" x14ac:dyDescent="0.3">
      <c r="A3265" t="s">
        <v>1124</v>
      </c>
      <c r="B3265" t="s">
        <v>1473</v>
      </c>
      <c r="D3265" s="1">
        <v>40540</v>
      </c>
      <c r="E3265" s="1">
        <v>40542</v>
      </c>
      <c r="F3265" s="1" t="str">
        <f t="shared" si="214"/>
        <v>December</v>
      </c>
      <c r="G3265" s="1" t="str">
        <f t="shared" si="215"/>
        <v>2010</v>
      </c>
      <c r="H3265" s="2">
        <f t="shared" si="216"/>
        <v>2</v>
      </c>
      <c r="I3265" s="2" t="b">
        <f t="shared" si="217"/>
        <v>0</v>
      </c>
      <c r="J3265" t="s">
        <v>52</v>
      </c>
      <c r="K3265">
        <v>33</v>
      </c>
      <c r="L3265">
        <v>216.77</v>
      </c>
      <c r="M3265">
        <v>0.02</v>
      </c>
      <c r="N3265" t="s">
        <v>18</v>
      </c>
      <c r="O3265">
        <v>-55.11</v>
      </c>
      <c r="P3265">
        <v>6.54</v>
      </c>
      <c r="Q3265">
        <v>5.27</v>
      </c>
      <c r="R3265" t="s">
        <v>489</v>
      </c>
      <c r="S3265" t="s">
        <v>489</v>
      </c>
      <c r="T3265" t="s">
        <v>42</v>
      </c>
      <c r="U3265" t="s">
        <v>22</v>
      </c>
      <c r="V3265" t="s">
        <v>29</v>
      </c>
      <c r="W3265">
        <v>0.36</v>
      </c>
    </row>
    <row r="3266" spans="1:23" x14ac:dyDescent="0.3">
      <c r="A3266" t="s">
        <v>1442</v>
      </c>
      <c r="B3266" t="s">
        <v>1443</v>
      </c>
      <c r="D3266" s="1">
        <v>40682</v>
      </c>
      <c r="E3266" s="1">
        <v>40684</v>
      </c>
      <c r="F3266" s="1" t="str">
        <f t="shared" si="214"/>
        <v>May</v>
      </c>
      <c r="G3266" s="1" t="str">
        <f t="shared" si="215"/>
        <v>2011</v>
      </c>
      <c r="H3266" s="2">
        <f t="shared" si="216"/>
        <v>2</v>
      </c>
      <c r="I3266" s="2" t="b">
        <f t="shared" si="217"/>
        <v>0</v>
      </c>
      <c r="J3266" t="s">
        <v>44</v>
      </c>
      <c r="K3266">
        <v>50</v>
      </c>
      <c r="L3266">
        <v>315.02</v>
      </c>
      <c r="M3266">
        <v>0.02</v>
      </c>
      <c r="N3266" t="s">
        <v>18</v>
      </c>
      <c r="O3266">
        <v>95.16</v>
      </c>
      <c r="P3266">
        <v>5.98</v>
      </c>
      <c r="Q3266">
        <v>1.49</v>
      </c>
      <c r="R3266" t="s">
        <v>489</v>
      </c>
      <c r="S3266" t="s">
        <v>489</v>
      </c>
      <c r="T3266" t="s">
        <v>31</v>
      </c>
      <c r="U3266" t="s">
        <v>22</v>
      </c>
      <c r="V3266" t="s">
        <v>29</v>
      </c>
      <c r="W3266">
        <v>0.39</v>
      </c>
    </row>
    <row r="3267" spans="1:23" x14ac:dyDescent="0.3">
      <c r="A3267" t="s">
        <v>1382</v>
      </c>
      <c r="B3267" t="s">
        <v>1383</v>
      </c>
      <c r="D3267" s="1">
        <v>40953</v>
      </c>
      <c r="E3267" s="1">
        <v>40955</v>
      </c>
      <c r="F3267" s="1" t="str">
        <f t="shared" ref="F3267:F3330" si="218">TEXT(E3267,"mmmm")</f>
        <v>February</v>
      </c>
      <c r="G3267" s="1" t="str">
        <f t="shared" ref="G3267:G3330" si="219">TEXT(E3267,"yyyy")</f>
        <v>2012</v>
      </c>
      <c r="H3267" s="2">
        <f t="shared" ref="H3267:H3330" si="220">E3267-D3267</f>
        <v>2</v>
      </c>
      <c r="I3267" s="2" t="b">
        <f t="shared" ref="I3267:I3330" si="221">IF(H3267&lt;1,IF(AND(H3267&gt;0,H3267&lt;2),"ONE DAY", "FREE DELIVERY"))</f>
        <v>0</v>
      </c>
      <c r="J3267" t="s">
        <v>52</v>
      </c>
      <c r="K3267">
        <v>23</v>
      </c>
      <c r="L3267">
        <v>115.1</v>
      </c>
      <c r="M3267">
        <v>0.02</v>
      </c>
      <c r="N3267" t="s">
        <v>18</v>
      </c>
      <c r="O3267">
        <v>53.13</v>
      </c>
      <c r="P3267">
        <v>4.91</v>
      </c>
      <c r="Q3267">
        <v>0.5</v>
      </c>
      <c r="R3267" t="s">
        <v>489</v>
      </c>
      <c r="S3267" t="s">
        <v>489</v>
      </c>
      <c r="T3267" t="s">
        <v>42</v>
      </c>
      <c r="U3267" t="s">
        <v>22</v>
      </c>
      <c r="V3267" t="s">
        <v>57</v>
      </c>
      <c r="W3267">
        <v>0.36</v>
      </c>
    </row>
    <row r="3268" spans="1:23" x14ac:dyDescent="0.3">
      <c r="A3268" t="s">
        <v>930</v>
      </c>
      <c r="B3268" t="s">
        <v>1217</v>
      </c>
      <c r="D3268" s="1">
        <v>40953</v>
      </c>
      <c r="E3268" s="1">
        <v>40953</v>
      </c>
      <c r="F3268" s="1" t="str">
        <f t="shared" si="218"/>
        <v>February</v>
      </c>
      <c r="G3268" s="1" t="str">
        <f t="shared" si="219"/>
        <v>2012</v>
      </c>
      <c r="H3268" s="2">
        <f t="shared" si="220"/>
        <v>0</v>
      </c>
      <c r="I3268" s="2" t="str">
        <f t="shared" si="221"/>
        <v>FREE DELIVERY</v>
      </c>
      <c r="J3268" t="s">
        <v>34</v>
      </c>
      <c r="K3268">
        <v>5</v>
      </c>
      <c r="L3268">
        <v>16.600000000000001</v>
      </c>
      <c r="M3268">
        <v>7.0000000000000007E-2</v>
      </c>
      <c r="N3268" t="s">
        <v>18</v>
      </c>
      <c r="O3268">
        <v>-20.3</v>
      </c>
      <c r="P3268">
        <v>2.16</v>
      </c>
      <c r="Q3268">
        <v>6.05</v>
      </c>
      <c r="R3268" t="s">
        <v>489</v>
      </c>
      <c r="S3268" t="s">
        <v>489</v>
      </c>
      <c r="T3268" t="s">
        <v>31</v>
      </c>
      <c r="U3268" t="s">
        <v>22</v>
      </c>
      <c r="V3268" t="s">
        <v>29</v>
      </c>
      <c r="W3268">
        <v>0.37</v>
      </c>
    </row>
    <row r="3269" spans="1:23" x14ac:dyDescent="0.3">
      <c r="A3269" t="s">
        <v>906</v>
      </c>
      <c r="B3269" t="s">
        <v>1388</v>
      </c>
      <c r="D3269" s="1">
        <v>40496</v>
      </c>
      <c r="E3269" s="1">
        <v>40497</v>
      </c>
      <c r="F3269" s="1" t="str">
        <f t="shared" si="218"/>
        <v>November</v>
      </c>
      <c r="G3269" s="1" t="str">
        <f t="shared" si="219"/>
        <v>2010</v>
      </c>
      <c r="H3269" s="2">
        <f t="shared" si="220"/>
        <v>1</v>
      </c>
      <c r="I3269" s="2" t="b">
        <f t="shared" si="221"/>
        <v>0</v>
      </c>
      <c r="J3269" t="s">
        <v>34</v>
      </c>
      <c r="K3269">
        <v>28</v>
      </c>
      <c r="L3269">
        <v>7384.54</v>
      </c>
      <c r="M3269">
        <v>0.09</v>
      </c>
      <c r="N3269" t="s">
        <v>25</v>
      </c>
      <c r="O3269">
        <v>-2301.5300000000002</v>
      </c>
      <c r="P3269">
        <v>280.98</v>
      </c>
      <c r="Q3269">
        <v>81.98</v>
      </c>
      <c r="R3269" t="s">
        <v>489</v>
      </c>
      <c r="S3269" t="s">
        <v>489</v>
      </c>
      <c r="T3269" t="s">
        <v>27</v>
      </c>
      <c r="U3269" t="s">
        <v>36</v>
      </c>
      <c r="V3269" t="s">
        <v>55</v>
      </c>
      <c r="W3269">
        <v>0.78</v>
      </c>
    </row>
    <row r="3270" spans="1:23" x14ac:dyDescent="0.3">
      <c r="A3270" t="s">
        <v>906</v>
      </c>
      <c r="B3270" t="s">
        <v>1388</v>
      </c>
      <c r="D3270" s="1">
        <v>39946</v>
      </c>
      <c r="E3270" s="1">
        <v>39947</v>
      </c>
      <c r="F3270" s="1" t="str">
        <f t="shared" si="218"/>
        <v>May</v>
      </c>
      <c r="G3270" s="1" t="str">
        <f t="shared" si="219"/>
        <v>2009</v>
      </c>
      <c r="H3270" s="2">
        <f t="shared" si="220"/>
        <v>1</v>
      </c>
      <c r="I3270" s="2" t="b">
        <f t="shared" si="221"/>
        <v>0</v>
      </c>
      <c r="J3270" t="s">
        <v>44</v>
      </c>
      <c r="K3270">
        <v>34</v>
      </c>
      <c r="L3270">
        <v>482.93</v>
      </c>
      <c r="M3270">
        <v>0.06</v>
      </c>
      <c r="N3270" t="s">
        <v>18</v>
      </c>
      <c r="O3270">
        <v>-67.59</v>
      </c>
      <c r="P3270">
        <v>13.9</v>
      </c>
      <c r="Q3270">
        <v>7.59</v>
      </c>
      <c r="R3270" t="s">
        <v>489</v>
      </c>
      <c r="S3270" t="s">
        <v>489</v>
      </c>
      <c r="T3270" t="s">
        <v>31</v>
      </c>
      <c r="U3270" t="s">
        <v>22</v>
      </c>
      <c r="V3270" t="s">
        <v>82</v>
      </c>
      <c r="W3270">
        <v>0.56000000000000005</v>
      </c>
    </row>
    <row r="3271" spans="1:23" x14ac:dyDescent="0.3">
      <c r="A3271" t="s">
        <v>973</v>
      </c>
      <c r="B3271" t="s">
        <v>1271</v>
      </c>
      <c r="D3271" s="1">
        <v>40521</v>
      </c>
      <c r="E3271" s="1">
        <v>40523</v>
      </c>
      <c r="F3271" s="1" t="str">
        <f t="shared" si="218"/>
        <v>December</v>
      </c>
      <c r="G3271" s="1" t="str">
        <f t="shared" si="219"/>
        <v>2010</v>
      </c>
      <c r="H3271" s="2">
        <f t="shared" si="220"/>
        <v>2</v>
      </c>
      <c r="I3271" s="2" t="b">
        <f t="shared" si="221"/>
        <v>0</v>
      </c>
      <c r="J3271" t="s">
        <v>44</v>
      </c>
      <c r="K3271">
        <v>48</v>
      </c>
      <c r="L3271">
        <v>7522.8</v>
      </c>
      <c r="M3271">
        <v>0.04</v>
      </c>
      <c r="N3271" t="s">
        <v>39</v>
      </c>
      <c r="O3271">
        <v>3187.37</v>
      </c>
      <c r="P3271">
        <v>162.93</v>
      </c>
      <c r="Q3271">
        <v>19.989999999999998</v>
      </c>
      <c r="R3271" t="s">
        <v>489</v>
      </c>
      <c r="S3271" t="s">
        <v>489</v>
      </c>
      <c r="T3271" t="s">
        <v>42</v>
      </c>
      <c r="U3271" t="s">
        <v>22</v>
      </c>
      <c r="V3271" t="s">
        <v>51</v>
      </c>
      <c r="W3271">
        <v>0.39</v>
      </c>
    </row>
    <row r="3272" spans="1:23" x14ac:dyDescent="0.3">
      <c r="A3272" t="s">
        <v>985</v>
      </c>
      <c r="B3272" t="s">
        <v>1347</v>
      </c>
      <c r="D3272" s="1">
        <v>39917</v>
      </c>
      <c r="E3272" s="1">
        <v>39919</v>
      </c>
      <c r="F3272" s="1" t="str">
        <f t="shared" si="218"/>
        <v>April</v>
      </c>
      <c r="G3272" s="1" t="str">
        <f t="shared" si="219"/>
        <v>2009</v>
      </c>
      <c r="H3272" s="2">
        <f t="shared" si="220"/>
        <v>2</v>
      </c>
      <c r="I3272" s="2" t="b">
        <f t="shared" si="221"/>
        <v>0</v>
      </c>
      <c r="J3272" t="s">
        <v>44</v>
      </c>
      <c r="K3272">
        <v>33</v>
      </c>
      <c r="L3272">
        <v>1003.71</v>
      </c>
      <c r="M3272">
        <v>0.01</v>
      </c>
      <c r="N3272" t="s">
        <v>39</v>
      </c>
      <c r="O3272">
        <v>-22.82</v>
      </c>
      <c r="P3272">
        <v>29.1</v>
      </c>
      <c r="Q3272">
        <v>4</v>
      </c>
      <c r="R3272" t="s">
        <v>489</v>
      </c>
      <c r="S3272" t="s">
        <v>489</v>
      </c>
      <c r="T3272" t="s">
        <v>42</v>
      </c>
      <c r="U3272" t="s">
        <v>32</v>
      </c>
      <c r="V3272" t="s">
        <v>48</v>
      </c>
      <c r="W3272">
        <v>0.78</v>
      </c>
    </row>
    <row r="3273" spans="1:23" x14ac:dyDescent="0.3">
      <c r="A3273" t="s">
        <v>1503</v>
      </c>
      <c r="B3273" t="s">
        <v>1504</v>
      </c>
      <c r="D3273" s="1">
        <v>41189</v>
      </c>
      <c r="E3273" s="1">
        <v>41191</v>
      </c>
      <c r="F3273" s="1" t="str">
        <f t="shared" si="218"/>
        <v>October</v>
      </c>
      <c r="G3273" s="1" t="str">
        <f t="shared" si="219"/>
        <v>2012</v>
      </c>
      <c r="H3273" s="2">
        <f t="shared" si="220"/>
        <v>2</v>
      </c>
      <c r="I3273" s="2" t="b">
        <f t="shared" si="221"/>
        <v>0</v>
      </c>
      <c r="J3273" t="s">
        <v>24</v>
      </c>
      <c r="K3273">
        <v>38</v>
      </c>
      <c r="L3273">
        <v>1610.76</v>
      </c>
      <c r="M3273">
        <v>0.1</v>
      </c>
      <c r="N3273" t="s">
        <v>18</v>
      </c>
      <c r="O3273">
        <v>-8.67</v>
      </c>
      <c r="P3273">
        <v>43.57</v>
      </c>
      <c r="Q3273">
        <v>16.36</v>
      </c>
      <c r="R3273" t="s">
        <v>489</v>
      </c>
      <c r="S3273" t="s">
        <v>489</v>
      </c>
      <c r="T3273" t="s">
        <v>31</v>
      </c>
      <c r="U3273" t="s">
        <v>22</v>
      </c>
      <c r="V3273" t="s">
        <v>23</v>
      </c>
      <c r="W3273">
        <v>0.55000000000000004</v>
      </c>
    </row>
    <row r="3274" spans="1:23" x14ac:dyDescent="0.3">
      <c r="A3274" t="s">
        <v>1447</v>
      </c>
      <c r="B3274" t="s">
        <v>1144</v>
      </c>
      <c r="D3274" s="1">
        <v>41062</v>
      </c>
      <c r="E3274" s="1">
        <v>41063</v>
      </c>
      <c r="F3274" s="1" t="str">
        <f t="shared" si="218"/>
        <v>June</v>
      </c>
      <c r="G3274" s="1" t="str">
        <f t="shared" si="219"/>
        <v>2012</v>
      </c>
      <c r="H3274" s="2">
        <f t="shared" si="220"/>
        <v>1</v>
      </c>
      <c r="I3274" s="2" t="b">
        <f t="shared" si="221"/>
        <v>0</v>
      </c>
      <c r="J3274" t="s">
        <v>44</v>
      </c>
      <c r="K3274">
        <v>2</v>
      </c>
      <c r="L3274">
        <v>12.12</v>
      </c>
      <c r="M3274">
        <v>0.03</v>
      </c>
      <c r="N3274" t="s">
        <v>18</v>
      </c>
      <c r="O3274">
        <v>-4.55</v>
      </c>
      <c r="P3274">
        <v>5.43</v>
      </c>
      <c r="Q3274">
        <v>0.95</v>
      </c>
      <c r="R3274" t="s">
        <v>489</v>
      </c>
      <c r="S3274" t="s">
        <v>489</v>
      </c>
      <c r="T3274" t="s">
        <v>42</v>
      </c>
      <c r="U3274" t="s">
        <v>22</v>
      </c>
      <c r="V3274" t="s">
        <v>43</v>
      </c>
      <c r="W3274">
        <v>0.36</v>
      </c>
    </row>
    <row r="3275" spans="1:23" x14ac:dyDescent="0.3">
      <c r="A3275" t="s">
        <v>1168</v>
      </c>
      <c r="B3275" t="s">
        <v>968</v>
      </c>
      <c r="D3275" s="1">
        <v>40217</v>
      </c>
      <c r="E3275" s="1">
        <v>40219</v>
      </c>
      <c r="F3275" s="1" t="str">
        <f t="shared" si="218"/>
        <v>February</v>
      </c>
      <c r="G3275" s="1" t="str">
        <f t="shared" si="219"/>
        <v>2010</v>
      </c>
      <c r="H3275" s="2">
        <f t="shared" si="220"/>
        <v>2</v>
      </c>
      <c r="I3275" s="2" t="b">
        <f t="shared" si="221"/>
        <v>0</v>
      </c>
      <c r="J3275" t="s">
        <v>52</v>
      </c>
      <c r="K3275">
        <v>39</v>
      </c>
      <c r="L3275">
        <v>147.88</v>
      </c>
      <c r="M3275">
        <v>0</v>
      </c>
      <c r="N3275" t="s">
        <v>18</v>
      </c>
      <c r="O3275">
        <v>-142.91</v>
      </c>
      <c r="P3275">
        <v>3.58</v>
      </c>
      <c r="Q3275">
        <v>5.47</v>
      </c>
      <c r="R3275" t="s">
        <v>489</v>
      </c>
      <c r="S3275" t="s">
        <v>489</v>
      </c>
      <c r="T3275" t="s">
        <v>21</v>
      </c>
      <c r="U3275" t="s">
        <v>22</v>
      </c>
      <c r="V3275" t="s">
        <v>29</v>
      </c>
      <c r="W3275">
        <v>0.37</v>
      </c>
    </row>
    <row r="3276" spans="1:23" x14ac:dyDescent="0.3">
      <c r="A3276" t="s">
        <v>1210</v>
      </c>
      <c r="B3276" t="s">
        <v>1467</v>
      </c>
      <c r="D3276" s="1">
        <v>40481</v>
      </c>
      <c r="E3276" s="1">
        <v>40483</v>
      </c>
      <c r="F3276" s="1" t="str">
        <f t="shared" si="218"/>
        <v>November</v>
      </c>
      <c r="G3276" s="1" t="str">
        <f t="shared" si="219"/>
        <v>2010</v>
      </c>
      <c r="H3276" s="2">
        <f t="shared" si="220"/>
        <v>2</v>
      </c>
      <c r="I3276" s="2" t="b">
        <f t="shared" si="221"/>
        <v>0</v>
      </c>
      <c r="J3276" t="s">
        <v>24</v>
      </c>
      <c r="K3276">
        <v>4</v>
      </c>
      <c r="L3276">
        <v>1629.75</v>
      </c>
      <c r="M3276">
        <v>0.03</v>
      </c>
      <c r="N3276" t="s">
        <v>18</v>
      </c>
      <c r="O3276">
        <v>-195.7</v>
      </c>
      <c r="P3276">
        <v>415.88</v>
      </c>
      <c r="Q3276">
        <v>11.37</v>
      </c>
      <c r="R3276" t="s">
        <v>489</v>
      </c>
      <c r="S3276" t="s">
        <v>489</v>
      </c>
      <c r="T3276" t="s">
        <v>21</v>
      </c>
      <c r="U3276" t="s">
        <v>22</v>
      </c>
      <c r="V3276" t="s">
        <v>23</v>
      </c>
      <c r="W3276">
        <v>0.56999999999999995</v>
      </c>
    </row>
    <row r="3277" spans="1:23" x14ac:dyDescent="0.3">
      <c r="A3277" t="s">
        <v>1356</v>
      </c>
      <c r="B3277" t="s">
        <v>1422</v>
      </c>
      <c r="D3277" s="1">
        <v>40902</v>
      </c>
      <c r="E3277" s="1">
        <v>40902</v>
      </c>
      <c r="F3277" s="1" t="str">
        <f t="shared" si="218"/>
        <v>December</v>
      </c>
      <c r="G3277" s="1" t="str">
        <f t="shared" si="219"/>
        <v>2011</v>
      </c>
      <c r="H3277" s="2">
        <f t="shared" si="220"/>
        <v>0</v>
      </c>
      <c r="I3277" s="2" t="str">
        <f t="shared" si="221"/>
        <v>FREE DELIVERY</v>
      </c>
      <c r="J3277" t="s">
        <v>24</v>
      </c>
      <c r="K3277">
        <v>26</v>
      </c>
      <c r="L3277">
        <v>188.93</v>
      </c>
      <c r="M3277">
        <v>0.04</v>
      </c>
      <c r="N3277" t="s">
        <v>18</v>
      </c>
      <c r="O3277">
        <v>58.32</v>
      </c>
      <c r="P3277">
        <v>7.28</v>
      </c>
      <c r="Q3277">
        <v>1.77</v>
      </c>
      <c r="R3277" t="s">
        <v>489</v>
      </c>
      <c r="S3277" t="s">
        <v>489</v>
      </c>
      <c r="T3277" t="s">
        <v>42</v>
      </c>
      <c r="U3277" t="s">
        <v>22</v>
      </c>
      <c r="V3277" t="s">
        <v>43</v>
      </c>
      <c r="W3277">
        <v>0.37</v>
      </c>
    </row>
    <row r="3278" spans="1:23" x14ac:dyDescent="0.3">
      <c r="A3278" t="s">
        <v>955</v>
      </c>
      <c r="B3278" t="s">
        <v>1297</v>
      </c>
      <c r="D3278" s="1">
        <v>40256</v>
      </c>
      <c r="E3278" s="1">
        <v>40258</v>
      </c>
      <c r="F3278" s="1" t="str">
        <f t="shared" si="218"/>
        <v>March</v>
      </c>
      <c r="G3278" s="1" t="str">
        <f t="shared" si="219"/>
        <v>2010</v>
      </c>
      <c r="H3278" s="2">
        <f t="shared" si="220"/>
        <v>2</v>
      </c>
      <c r="I3278" s="2" t="b">
        <f t="shared" si="221"/>
        <v>0</v>
      </c>
      <c r="J3278" t="s">
        <v>17</v>
      </c>
      <c r="K3278">
        <v>22</v>
      </c>
      <c r="L3278">
        <v>345.69</v>
      </c>
      <c r="M3278">
        <v>0.02</v>
      </c>
      <c r="N3278" t="s">
        <v>18</v>
      </c>
      <c r="O3278">
        <v>143.22999999999999</v>
      </c>
      <c r="P3278">
        <v>15.04</v>
      </c>
      <c r="Q3278">
        <v>1.97</v>
      </c>
      <c r="R3278" t="s">
        <v>489</v>
      </c>
      <c r="S3278" t="s">
        <v>489</v>
      </c>
      <c r="T3278" t="s">
        <v>21</v>
      </c>
      <c r="U3278" t="s">
        <v>22</v>
      </c>
      <c r="V3278" t="s">
        <v>43</v>
      </c>
      <c r="W3278">
        <v>0.39</v>
      </c>
    </row>
    <row r="3279" spans="1:23" x14ac:dyDescent="0.3">
      <c r="A3279" t="s">
        <v>1412</v>
      </c>
      <c r="B3279" t="s">
        <v>1413</v>
      </c>
      <c r="D3279" s="1">
        <v>40891</v>
      </c>
      <c r="E3279" s="1">
        <v>40894</v>
      </c>
      <c r="F3279" s="1" t="str">
        <f t="shared" si="218"/>
        <v>December</v>
      </c>
      <c r="G3279" s="1" t="str">
        <f t="shared" si="219"/>
        <v>2011</v>
      </c>
      <c r="H3279" s="2">
        <f t="shared" si="220"/>
        <v>3</v>
      </c>
      <c r="I3279" s="2" t="b">
        <f t="shared" si="221"/>
        <v>0</v>
      </c>
      <c r="J3279" t="s">
        <v>34</v>
      </c>
      <c r="K3279">
        <v>34</v>
      </c>
      <c r="L3279">
        <v>3577.11</v>
      </c>
      <c r="M3279">
        <v>0.1</v>
      </c>
      <c r="N3279" t="s">
        <v>25</v>
      </c>
      <c r="O3279">
        <v>-1620.41</v>
      </c>
      <c r="P3279">
        <v>114.98</v>
      </c>
      <c r="Q3279">
        <v>58.72</v>
      </c>
      <c r="R3279" t="s">
        <v>489</v>
      </c>
      <c r="S3279" t="s">
        <v>489</v>
      </c>
      <c r="T3279" t="s">
        <v>31</v>
      </c>
      <c r="U3279" t="s">
        <v>36</v>
      </c>
      <c r="V3279" t="s">
        <v>54</v>
      </c>
      <c r="W3279">
        <v>0.76</v>
      </c>
    </row>
    <row r="3280" spans="1:23" x14ac:dyDescent="0.3">
      <c r="A3280" t="s">
        <v>1041</v>
      </c>
      <c r="B3280" t="s">
        <v>1075</v>
      </c>
      <c r="D3280" s="1">
        <v>40077</v>
      </c>
      <c r="E3280" s="1">
        <v>40082</v>
      </c>
      <c r="F3280" s="1" t="str">
        <f t="shared" si="218"/>
        <v>September</v>
      </c>
      <c r="G3280" s="1" t="str">
        <f t="shared" si="219"/>
        <v>2009</v>
      </c>
      <c r="H3280" s="2">
        <f t="shared" si="220"/>
        <v>5</v>
      </c>
      <c r="I3280" s="2" t="b">
        <f t="shared" si="221"/>
        <v>0</v>
      </c>
      <c r="J3280" t="s">
        <v>17</v>
      </c>
      <c r="K3280">
        <v>16</v>
      </c>
      <c r="L3280">
        <v>96.04</v>
      </c>
      <c r="M3280">
        <v>0.05</v>
      </c>
      <c r="N3280" t="s">
        <v>18</v>
      </c>
      <c r="O3280">
        <v>-50.75</v>
      </c>
      <c r="P3280">
        <v>5.74</v>
      </c>
      <c r="Q3280">
        <v>5.3</v>
      </c>
      <c r="R3280" t="s">
        <v>489</v>
      </c>
      <c r="S3280" t="s">
        <v>489</v>
      </c>
      <c r="T3280" t="s">
        <v>31</v>
      </c>
      <c r="U3280" t="s">
        <v>22</v>
      </c>
      <c r="V3280" t="s">
        <v>82</v>
      </c>
      <c r="W3280">
        <v>0.55000000000000004</v>
      </c>
    </row>
    <row r="3281" spans="1:23" x14ac:dyDescent="0.3">
      <c r="A3281" t="s">
        <v>1314</v>
      </c>
      <c r="B3281" t="s">
        <v>1407</v>
      </c>
      <c r="D3281" s="1">
        <v>40174</v>
      </c>
      <c r="E3281" s="1">
        <v>40181</v>
      </c>
      <c r="F3281" s="1" t="str">
        <f t="shared" si="218"/>
        <v>January</v>
      </c>
      <c r="G3281" s="1" t="str">
        <f t="shared" si="219"/>
        <v>2010</v>
      </c>
      <c r="H3281" s="2">
        <f t="shared" si="220"/>
        <v>7</v>
      </c>
      <c r="I3281" s="2" t="b">
        <f t="shared" si="221"/>
        <v>0</v>
      </c>
      <c r="J3281" t="s">
        <v>17</v>
      </c>
      <c r="K3281">
        <v>19</v>
      </c>
      <c r="L3281">
        <v>55.27</v>
      </c>
      <c r="M3281">
        <v>0.05</v>
      </c>
      <c r="N3281" t="s">
        <v>18</v>
      </c>
      <c r="O3281">
        <v>19.12</v>
      </c>
      <c r="P3281">
        <v>2.89</v>
      </c>
      <c r="Q3281">
        <v>0.5</v>
      </c>
      <c r="R3281" t="s">
        <v>489</v>
      </c>
      <c r="S3281" t="s">
        <v>489</v>
      </c>
      <c r="T3281" t="s">
        <v>42</v>
      </c>
      <c r="U3281" t="s">
        <v>22</v>
      </c>
      <c r="V3281" t="s">
        <v>57</v>
      </c>
      <c r="W3281">
        <v>0.38</v>
      </c>
    </row>
    <row r="3282" spans="1:23" x14ac:dyDescent="0.3">
      <c r="A3282" t="s">
        <v>1354</v>
      </c>
      <c r="B3282" t="s">
        <v>1355</v>
      </c>
      <c r="D3282" s="1">
        <v>40897</v>
      </c>
      <c r="E3282" s="1">
        <v>40899</v>
      </c>
      <c r="F3282" s="1" t="str">
        <f t="shared" si="218"/>
        <v>December</v>
      </c>
      <c r="G3282" s="1" t="str">
        <f t="shared" si="219"/>
        <v>2011</v>
      </c>
      <c r="H3282" s="2">
        <f t="shared" si="220"/>
        <v>2</v>
      </c>
      <c r="I3282" s="2" t="b">
        <f t="shared" si="221"/>
        <v>0</v>
      </c>
      <c r="J3282" t="s">
        <v>52</v>
      </c>
      <c r="K3282">
        <v>41</v>
      </c>
      <c r="L3282">
        <v>160.11000000000001</v>
      </c>
      <c r="M3282">
        <v>0.1</v>
      </c>
      <c r="N3282" t="s">
        <v>18</v>
      </c>
      <c r="O3282">
        <v>-26.73</v>
      </c>
      <c r="P3282">
        <v>3.98</v>
      </c>
      <c r="Q3282">
        <v>2.97</v>
      </c>
      <c r="R3282" t="s">
        <v>489</v>
      </c>
      <c r="S3282" t="s">
        <v>489</v>
      </c>
      <c r="T3282" t="s">
        <v>42</v>
      </c>
      <c r="U3282" t="s">
        <v>22</v>
      </c>
      <c r="V3282" t="s">
        <v>43</v>
      </c>
      <c r="W3282">
        <v>0.35</v>
      </c>
    </row>
    <row r="3283" spans="1:23" x14ac:dyDescent="0.3">
      <c r="A3283" t="s">
        <v>946</v>
      </c>
      <c r="B3283" t="s">
        <v>1458</v>
      </c>
      <c r="D3283" s="1">
        <v>40902</v>
      </c>
      <c r="E3283" s="1">
        <v>40903</v>
      </c>
      <c r="F3283" s="1" t="str">
        <f t="shared" si="218"/>
        <v>December</v>
      </c>
      <c r="G3283" s="1" t="str">
        <f t="shared" si="219"/>
        <v>2011</v>
      </c>
      <c r="H3283" s="2">
        <f t="shared" si="220"/>
        <v>1</v>
      </c>
      <c r="I3283" s="2" t="b">
        <f t="shared" si="221"/>
        <v>0</v>
      </c>
      <c r="J3283" t="s">
        <v>44</v>
      </c>
      <c r="K3283">
        <v>10</v>
      </c>
      <c r="L3283">
        <v>1410.93</v>
      </c>
      <c r="M3283">
        <v>0.08</v>
      </c>
      <c r="N3283" t="s">
        <v>25</v>
      </c>
      <c r="O3283">
        <v>-317.48</v>
      </c>
      <c r="P3283">
        <v>140.97999999999999</v>
      </c>
      <c r="Q3283">
        <v>36.090000000000003</v>
      </c>
      <c r="R3283" t="s">
        <v>489</v>
      </c>
      <c r="S3283" t="s">
        <v>489</v>
      </c>
      <c r="T3283" t="s">
        <v>42</v>
      </c>
      <c r="U3283" t="s">
        <v>36</v>
      </c>
      <c r="V3283" t="s">
        <v>54</v>
      </c>
      <c r="W3283">
        <v>0.77</v>
      </c>
    </row>
    <row r="3284" spans="1:23" x14ac:dyDescent="0.3">
      <c r="A3284" t="s">
        <v>1505</v>
      </c>
      <c r="B3284" t="s">
        <v>1506</v>
      </c>
      <c r="D3284" s="1">
        <v>40506</v>
      </c>
      <c r="E3284" s="1">
        <v>40508</v>
      </c>
      <c r="F3284" s="1" t="str">
        <f t="shared" si="218"/>
        <v>November</v>
      </c>
      <c r="G3284" s="1" t="str">
        <f t="shared" si="219"/>
        <v>2010</v>
      </c>
      <c r="H3284" s="2">
        <f t="shared" si="220"/>
        <v>2</v>
      </c>
      <c r="I3284" s="2" t="b">
        <f t="shared" si="221"/>
        <v>0</v>
      </c>
      <c r="J3284" t="s">
        <v>17</v>
      </c>
      <c r="K3284">
        <v>50</v>
      </c>
      <c r="L3284">
        <v>1978.3665000000001</v>
      </c>
      <c r="M3284">
        <v>0</v>
      </c>
      <c r="N3284" t="s">
        <v>18</v>
      </c>
      <c r="O3284">
        <v>483.6</v>
      </c>
      <c r="P3284">
        <v>45.99</v>
      </c>
      <c r="Q3284">
        <v>4.99</v>
      </c>
      <c r="R3284" t="s">
        <v>489</v>
      </c>
      <c r="S3284" t="s">
        <v>489</v>
      </c>
      <c r="T3284" t="s">
        <v>31</v>
      </c>
      <c r="U3284" t="s">
        <v>32</v>
      </c>
      <c r="V3284" t="s">
        <v>33</v>
      </c>
      <c r="W3284">
        <v>0.56999999999999995</v>
      </c>
    </row>
    <row r="3285" spans="1:23" x14ac:dyDescent="0.3">
      <c r="A3285" t="s">
        <v>1418</v>
      </c>
      <c r="B3285" t="s">
        <v>1233</v>
      </c>
      <c r="D3285" s="1">
        <v>40899</v>
      </c>
      <c r="E3285" s="1">
        <v>40899</v>
      </c>
      <c r="F3285" s="1" t="str">
        <f t="shared" si="218"/>
        <v>December</v>
      </c>
      <c r="G3285" s="1" t="str">
        <f t="shared" si="219"/>
        <v>2011</v>
      </c>
      <c r="H3285" s="2">
        <f t="shared" si="220"/>
        <v>0</v>
      </c>
      <c r="I3285" s="2" t="str">
        <f t="shared" si="221"/>
        <v>FREE DELIVERY</v>
      </c>
      <c r="J3285" t="s">
        <v>24</v>
      </c>
      <c r="K3285">
        <v>17</v>
      </c>
      <c r="L3285">
        <v>72.75</v>
      </c>
      <c r="M3285">
        <v>0.05</v>
      </c>
      <c r="N3285" t="s">
        <v>18</v>
      </c>
      <c r="O3285">
        <v>-57.89</v>
      </c>
      <c r="P3285">
        <v>3.98</v>
      </c>
      <c r="Q3285">
        <v>5.26</v>
      </c>
      <c r="R3285" t="s">
        <v>489</v>
      </c>
      <c r="S3285" t="s">
        <v>489</v>
      </c>
      <c r="T3285" t="s">
        <v>21</v>
      </c>
      <c r="U3285" t="s">
        <v>22</v>
      </c>
      <c r="V3285" t="s">
        <v>29</v>
      </c>
      <c r="W3285">
        <v>0.38</v>
      </c>
    </row>
    <row r="3286" spans="1:23" x14ac:dyDescent="0.3">
      <c r="A3286" t="s">
        <v>1503</v>
      </c>
      <c r="B3286" t="s">
        <v>1504</v>
      </c>
      <c r="D3286" s="1">
        <v>40800</v>
      </c>
      <c r="E3286" s="1">
        <v>40801</v>
      </c>
      <c r="F3286" s="1" t="str">
        <f t="shared" si="218"/>
        <v>September</v>
      </c>
      <c r="G3286" s="1" t="str">
        <f t="shared" si="219"/>
        <v>2011</v>
      </c>
      <c r="H3286" s="2">
        <f t="shared" si="220"/>
        <v>1</v>
      </c>
      <c r="I3286" s="2" t="b">
        <f t="shared" si="221"/>
        <v>0</v>
      </c>
      <c r="J3286" t="s">
        <v>34</v>
      </c>
      <c r="K3286">
        <v>8</v>
      </c>
      <c r="L3286">
        <v>301.57</v>
      </c>
      <c r="M3286">
        <v>0</v>
      </c>
      <c r="N3286" t="s">
        <v>25</v>
      </c>
      <c r="O3286">
        <v>-77.31</v>
      </c>
      <c r="P3286">
        <v>33.94</v>
      </c>
      <c r="Q3286">
        <v>19.190000000000001</v>
      </c>
      <c r="R3286" t="s">
        <v>489</v>
      </c>
      <c r="S3286" t="s">
        <v>489</v>
      </c>
      <c r="T3286" t="s">
        <v>31</v>
      </c>
      <c r="U3286" t="s">
        <v>36</v>
      </c>
      <c r="V3286" t="s">
        <v>67</v>
      </c>
      <c r="W3286">
        <v>0.57999999999999996</v>
      </c>
    </row>
    <row r="3287" spans="1:23" x14ac:dyDescent="0.3">
      <c r="A3287" t="s">
        <v>1414</v>
      </c>
      <c r="B3287" t="s">
        <v>1015</v>
      </c>
      <c r="D3287" s="1">
        <v>39978</v>
      </c>
      <c r="E3287" s="1">
        <v>39980</v>
      </c>
      <c r="F3287" s="1" t="str">
        <f t="shared" si="218"/>
        <v>June</v>
      </c>
      <c r="G3287" s="1" t="str">
        <f t="shared" si="219"/>
        <v>2009</v>
      </c>
      <c r="H3287" s="2">
        <f t="shared" si="220"/>
        <v>2</v>
      </c>
      <c r="I3287" s="2" t="b">
        <f t="shared" si="221"/>
        <v>0</v>
      </c>
      <c r="J3287" t="s">
        <v>52</v>
      </c>
      <c r="K3287">
        <v>21</v>
      </c>
      <c r="L3287">
        <v>4201.08</v>
      </c>
      <c r="M3287">
        <v>0.01</v>
      </c>
      <c r="N3287" t="s">
        <v>18</v>
      </c>
      <c r="O3287">
        <v>1162.76</v>
      </c>
      <c r="P3287">
        <v>194.3</v>
      </c>
      <c r="Q3287">
        <v>11.54</v>
      </c>
      <c r="R3287" t="s">
        <v>489</v>
      </c>
      <c r="S3287" t="s">
        <v>489</v>
      </c>
      <c r="T3287" t="s">
        <v>42</v>
      </c>
      <c r="U3287" t="s">
        <v>36</v>
      </c>
      <c r="V3287" t="s">
        <v>37</v>
      </c>
      <c r="W3287">
        <v>0.59</v>
      </c>
    </row>
    <row r="3288" spans="1:23" x14ac:dyDescent="0.3">
      <c r="A3288" t="s">
        <v>1045</v>
      </c>
      <c r="B3288" t="s">
        <v>1397</v>
      </c>
      <c r="D3288" s="1">
        <v>39979</v>
      </c>
      <c r="E3288" s="1">
        <v>39981</v>
      </c>
      <c r="F3288" s="1" t="str">
        <f t="shared" si="218"/>
        <v>June</v>
      </c>
      <c r="G3288" s="1" t="str">
        <f t="shared" si="219"/>
        <v>2009</v>
      </c>
      <c r="H3288" s="2">
        <f t="shared" si="220"/>
        <v>2</v>
      </c>
      <c r="I3288" s="2" t="b">
        <f t="shared" si="221"/>
        <v>0</v>
      </c>
      <c r="J3288" t="s">
        <v>34</v>
      </c>
      <c r="K3288">
        <v>15</v>
      </c>
      <c r="L3288">
        <v>5028.3100000000004</v>
      </c>
      <c r="M3288">
        <v>0.06</v>
      </c>
      <c r="N3288" t="s">
        <v>25</v>
      </c>
      <c r="O3288">
        <v>664.88</v>
      </c>
      <c r="P3288">
        <v>350.98</v>
      </c>
      <c r="Q3288">
        <v>30</v>
      </c>
      <c r="R3288" t="s">
        <v>489</v>
      </c>
      <c r="S3288" t="s">
        <v>489</v>
      </c>
      <c r="T3288" t="s">
        <v>27</v>
      </c>
      <c r="U3288" t="s">
        <v>36</v>
      </c>
      <c r="V3288" t="s">
        <v>67</v>
      </c>
      <c r="W3288">
        <v>0.61</v>
      </c>
    </row>
    <row r="3289" spans="1:23" x14ac:dyDescent="0.3">
      <c r="A3289" t="s">
        <v>1155</v>
      </c>
      <c r="B3289" t="s">
        <v>1455</v>
      </c>
      <c r="D3289" s="1">
        <v>40996</v>
      </c>
      <c r="E3289" s="1">
        <v>40997</v>
      </c>
      <c r="F3289" s="1" t="str">
        <f t="shared" si="218"/>
        <v>March</v>
      </c>
      <c r="G3289" s="1" t="str">
        <f t="shared" si="219"/>
        <v>2012</v>
      </c>
      <c r="H3289" s="2">
        <f t="shared" si="220"/>
        <v>1</v>
      </c>
      <c r="I3289" s="2" t="b">
        <f t="shared" si="221"/>
        <v>0</v>
      </c>
      <c r="J3289" t="s">
        <v>44</v>
      </c>
      <c r="K3289">
        <v>19</v>
      </c>
      <c r="L3289">
        <v>238.35</v>
      </c>
      <c r="M3289">
        <v>0</v>
      </c>
      <c r="N3289" t="s">
        <v>18</v>
      </c>
      <c r="O3289">
        <v>-64.510000000000005</v>
      </c>
      <c r="P3289">
        <v>11.66</v>
      </c>
      <c r="Q3289">
        <v>7.95</v>
      </c>
      <c r="R3289" t="s">
        <v>489</v>
      </c>
      <c r="S3289" t="s">
        <v>489</v>
      </c>
      <c r="T3289" t="s">
        <v>21</v>
      </c>
      <c r="U3289" t="s">
        <v>22</v>
      </c>
      <c r="V3289" t="s">
        <v>60</v>
      </c>
      <c r="W3289">
        <v>0.57999999999999996</v>
      </c>
    </row>
    <row r="3290" spans="1:23" x14ac:dyDescent="0.3">
      <c r="A3290" t="s">
        <v>1393</v>
      </c>
      <c r="B3290" t="s">
        <v>1394</v>
      </c>
      <c r="D3290" s="1">
        <v>40050</v>
      </c>
      <c r="E3290" s="1">
        <v>40053</v>
      </c>
      <c r="F3290" s="1" t="str">
        <f t="shared" si="218"/>
        <v>August</v>
      </c>
      <c r="G3290" s="1" t="str">
        <f t="shared" si="219"/>
        <v>2009</v>
      </c>
      <c r="H3290" s="2">
        <f t="shared" si="220"/>
        <v>3</v>
      </c>
      <c r="I3290" s="2" t="b">
        <f t="shared" si="221"/>
        <v>0</v>
      </c>
      <c r="J3290" t="s">
        <v>24</v>
      </c>
      <c r="K3290">
        <v>10</v>
      </c>
      <c r="L3290">
        <v>150.33000000000001</v>
      </c>
      <c r="M3290">
        <v>0.1</v>
      </c>
      <c r="N3290" t="s">
        <v>18</v>
      </c>
      <c r="O3290">
        <v>-47.88</v>
      </c>
      <c r="P3290">
        <v>15.14</v>
      </c>
      <c r="Q3290">
        <v>4.53</v>
      </c>
      <c r="R3290" t="s">
        <v>489</v>
      </c>
      <c r="S3290" t="s">
        <v>489</v>
      </c>
      <c r="T3290" t="s">
        <v>27</v>
      </c>
      <c r="U3290" t="s">
        <v>22</v>
      </c>
      <c r="V3290" t="s">
        <v>23</v>
      </c>
      <c r="W3290">
        <v>0.81</v>
      </c>
    </row>
    <row r="3291" spans="1:23" x14ac:dyDescent="0.3">
      <c r="A3291" t="s">
        <v>1315</v>
      </c>
      <c r="B3291" t="s">
        <v>1459</v>
      </c>
      <c r="D3291" s="1">
        <v>40907</v>
      </c>
      <c r="E3291" s="1">
        <v>40908</v>
      </c>
      <c r="F3291" s="1" t="str">
        <f t="shared" si="218"/>
        <v>December</v>
      </c>
      <c r="G3291" s="1" t="str">
        <f t="shared" si="219"/>
        <v>2011</v>
      </c>
      <c r="H3291" s="2">
        <f t="shared" si="220"/>
        <v>1</v>
      </c>
      <c r="I3291" s="2" t="b">
        <f t="shared" si="221"/>
        <v>0</v>
      </c>
      <c r="J3291" t="s">
        <v>34</v>
      </c>
      <c r="K3291">
        <v>29</v>
      </c>
      <c r="L3291">
        <v>155.86000000000001</v>
      </c>
      <c r="M3291">
        <v>0.09</v>
      </c>
      <c r="N3291" t="s">
        <v>18</v>
      </c>
      <c r="O3291">
        <v>-152.59</v>
      </c>
      <c r="P3291">
        <v>5.28</v>
      </c>
      <c r="Q3291">
        <v>8.16</v>
      </c>
      <c r="R3291" t="s">
        <v>489</v>
      </c>
      <c r="S3291" t="s">
        <v>489</v>
      </c>
      <c r="T3291" t="s">
        <v>21</v>
      </c>
      <c r="U3291" t="s">
        <v>22</v>
      </c>
      <c r="V3291" t="s">
        <v>43</v>
      </c>
      <c r="W3291">
        <v>0.4</v>
      </c>
    </row>
    <row r="3292" spans="1:23" x14ac:dyDescent="0.3">
      <c r="A3292" t="s">
        <v>1393</v>
      </c>
      <c r="B3292" t="s">
        <v>1394</v>
      </c>
      <c r="D3292" s="1">
        <v>40274</v>
      </c>
      <c r="E3292" s="1">
        <v>40275</v>
      </c>
      <c r="F3292" s="1" t="str">
        <f t="shared" si="218"/>
        <v>April</v>
      </c>
      <c r="G3292" s="1" t="str">
        <f t="shared" si="219"/>
        <v>2010</v>
      </c>
      <c r="H3292" s="2">
        <f t="shared" si="220"/>
        <v>1</v>
      </c>
      <c r="I3292" s="2" t="b">
        <f t="shared" si="221"/>
        <v>0</v>
      </c>
      <c r="J3292" t="s">
        <v>44</v>
      </c>
      <c r="K3292">
        <v>9</v>
      </c>
      <c r="L3292">
        <v>30.35</v>
      </c>
      <c r="M3292">
        <v>0.01</v>
      </c>
      <c r="N3292" t="s">
        <v>18</v>
      </c>
      <c r="O3292">
        <v>5.0199999999999996</v>
      </c>
      <c r="P3292">
        <v>3.08</v>
      </c>
      <c r="Q3292">
        <v>0.99</v>
      </c>
      <c r="R3292" t="s">
        <v>489</v>
      </c>
      <c r="S3292" t="s">
        <v>489</v>
      </c>
      <c r="T3292" t="s">
        <v>27</v>
      </c>
      <c r="U3292" t="s">
        <v>22</v>
      </c>
      <c r="V3292" t="s">
        <v>57</v>
      </c>
      <c r="W3292">
        <v>0.37</v>
      </c>
    </row>
    <row r="3293" spans="1:23" x14ac:dyDescent="0.3">
      <c r="A3293" t="s">
        <v>1175</v>
      </c>
      <c r="B3293" t="s">
        <v>1400</v>
      </c>
      <c r="D3293" s="1">
        <v>40507</v>
      </c>
      <c r="E3293" s="1">
        <v>40511</v>
      </c>
      <c r="F3293" s="1" t="str">
        <f t="shared" si="218"/>
        <v>November</v>
      </c>
      <c r="G3293" s="1" t="str">
        <f t="shared" si="219"/>
        <v>2010</v>
      </c>
      <c r="H3293" s="2">
        <f t="shared" si="220"/>
        <v>4</v>
      </c>
      <c r="I3293" s="2" t="b">
        <f t="shared" si="221"/>
        <v>0</v>
      </c>
      <c r="J3293" t="s">
        <v>17</v>
      </c>
      <c r="K3293">
        <v>20</v>
      </c>
      <c r="L3293">
        <v>4108.17</v>
      </c>
      <c r="M3293">
        <v>0.09</v>
      </c>
      <c r="N3293" t="s">
        <v>18</v>
      </c>
      <c r="O3293">
        <v>-505.98</v>
      </c>
      <c r="P3293">
        <v>209.37</v>
      </c>
      <c r="Q3293">
        <v>69</v>
      </c>
      <c r="R3293" t="s">
        <v>489</v>
      </c>
      <c r="S3293" t="s">
        <v>489</v>
      </c>
      <c r="T3293" t="s">
        <v>42</v>
      </c>
      <c r="U3293" t="s">
        <v>36</v>
      </c>
      <c r="V3293" t="s">
        <v>55</v>
      </c>
      <c r="W3293">
        <v>0.79</v>
      </c>
    </row>
    <row r="3294" spans="1:23" x14ac:dyDescent="0.3">
      <c r="A3294" t="s">
        <v>1450</v>
      </c>
      <c r="B3294" t="s">
        <v>1451</v>
      </c>
      <c r="D3294" s="1">
        <v>40401</v>
      </c>
      <c r="E3294" s="1">
        <v>40402</v>
      </c>
      <c r="F3294" s="1" t="str">
        <f t="shared" si="218"/>
        <v>August</v>
      </c>
      <c r="G3294" s="1" t="str">
        <f t="shared" si="219"/>
        <v>2010</v>
      </c>
      <c r="H3294" s="2">
        <f t="shared" si="220"/>
        <v>1</v>
      </c>
      <c r="I3294" s="2" t="b">
        <f t="shared" si="221"/>
        <v>0</v>
      </c>
      <c r="J3294" t="s">
        <v>34</v>
      </c>
      <c r="K3294">
        <v>19</v>
      </c>
      <c r="L3294">
        <v>1504.97</v>
      </c>
      <c r="M3294">
        <v>0.02</v>
      </c>
      <c r="N3294" t="s">
        <v>18</v>
      </c>
      <c r="O3294">
        <v>-0.31</v>
      </c>
      <c r="P3294">
        <v>77.510000000000005</v>
      </c>
      <c r="Q3294">
        <v>4</v>
      </c>
      <c r="R3294" t="s">
        <v>489</v>
      </c>
      <c r="S3294" t="s">
        <v>489</v>
      </c>
      <c r="T3294" t="s">
        <v>27</v>
      </c>
      <c r="U3294" t="s">
        <v>32</v>
      </c>
      <c r="V3294" t="s">
        <v>48</v>
      </c>
      <c r="W3294">
        <v>0.76</v>
      </c>
    </row>
    <row r="3295" spans="1:23" x14ac:dyDescent="0.3">
      <c r="A3295" t="s">
        <v>1423</v>
      </c>
      <c r="B3295" t="s">
        <v>1424</v>
      </c>
      <c r="D3295" s="1">
        <v>40954</v>
      </c>
      <c r="E3295" s="1">
        <v>40961</v>
      </c>
      <c r="F3295" s="1" t="str">
        <f t="shared" si="218"/>
        <v>February</v>
      </c>
      <c r="G3295" s="1" t="str">
        <f t="shared" si="219"/>
        <v>2012</v>
      </c>
      <c r="H3295" s="2">
        <f t="shared" si="220"/>
        <v>7</v>
      </c>
      <c r="I3295" s="2" t="b">
        <f t="shared" si="221"/>
        <v>0</v>
      </c>
      <c r="J3295" t="s">
        <v>17</v>
      </c>
      <c r="K3295">
        <v>49</v>
      </c>
      <c r="L3295">
        <v>5008.7610000000004</v>
      </c>
      <c r="M3295">
        <v>0.04</v>
      </c>
      <c r="N3295" t="s">
        <v>18</v>
      </c>
      <c r="O3295">
        <v>1601.64</v>
      </c>
      <c r="P3295">
        <v>115.99</v>
      </c>
      <c r="Q3295">
        <v>5.99</v>
      </c>
      <c r="R3295" t="s">
        <v>489</v>
      </c>
      <c r="S3295" t="s">
        <v>489</v>
      </c>
      <c r="T3295" t="s">
        <v>31</v>
      </c>
      <c r="U3295" t="s">
        <v>32</v>
      </c>
      <c r="V3295" t="s">
        <v>33</v>
      </c>
      <c r="W3295">
        <v>0.56999999999999995</v>
      </c>
    </row>
    <row r="3296" spans="1:23" x14ac:dyDescent="0.3">
      <c r="A3296" t="s">
        <v>941</v>
      </c>
      <c r="B3296" t="s">
        <v>983</v>
      </c>
      <c r="D3296" s="1">
        <v>40333</v>
      </c>
      <c r="E3296" s="1">
        <v>40340</v>
      </c>
      <c r="F3296" s="1" t="str">
        <f t="shared" si="218"/>
        <v>June</v>
      </c>
      <c r="G3296" s="1" t="str">
        <f t="shared" si="219"/>
        <v>2010</v>
      </c>
      <c r="H3296" s="2">
        <f t="shared" si="220"/>
        <v>7</v>
      </c>
      <c r="I3296" s="2" t="b">
        <f t="shared" si="221"/>
        <v>0</v>
      </c>
      <c r="J3296" t="s">
        <v>17</v>
      </c>
      <c r="K3296">
        <v>18</v>
      </c>
      <c r="L3296">
        <v>211.44</v>
      </c>
      <c r="M3296">
        <v>0.03</v>
      </c>
      <c r="N3296" t="s">
        <v>18</v>
      </c>
      <c r="O3296">
        <v>-75.81</v>
      </c>
      <c r="P3296">
        <v>10.97</v>
      </c>
      <c r="Q3296">
        <v>6.5</v>
      </c>
      <c r="R3296" t="s">
        <v>489</v>
      </c>
      <c r="S3296" t="s">
        <v>489</v>
      </c>
      <c r="T3296" t="s">
        <v>42</v>
      </c>
      <c r="U3296" t="s">
        <v>32</v>
      </c>
      <c r="V3296" t="s">
        <v>48</v>
      </c>
      <c r="W3296">
        <v>0.64</v>
      </c>
    </row>
    <row r="3297" spans="1:23" x14ac:dyDescent="0.3">
      <c r="A3297" t="s">
        <v>1419</v>
      </c>
      <c r="B3297" t="s">
        <v>1420</v>
      </c>
      <c r="D3297" s="1">
        <v>40651</v>
      </c>
      <c r="E3297" s="1">
        <v>40653</v>
      </c>
      <c r="F3297" s="1" t="str">
        <f t="shared" si="218"/>
        <v>April</v>
      </c>
      <c r="G3297" s="1" t="str">
        <f t="shared" si="219"/>
        <v>2011</v>
      </c>
      <c r="H3297" s="2">
        <f t="shared" si="220"/>
        <v>2</v>
      </c>
      <c r="I3297" s="2" t="b">
        <f t="shared" si="221"/>
        <v>0</v>
      </c>
      <c r="J3297" t="s">
        <v>52</v>
      </c>
      <c r="K3297">
        <v>4</v>
      </c>
      <c r="L3297">
        <v>41.06</v>
      </c>
      <c r="M3297">
        <v>0.04</v>
      </c>
      <c r="N3297" t="s">
        <v>18</v>
      </c>
      <c r="O3297">
        <v>-16.39</v>
      </c>
      <c r="P3297">
        <v>8.8800000000000008</v>
      </c>
      <c r="Q3297">
        <v>6.28</v>
      </c>
      <c r="R3297" t="s">
        <v>489</v>
      </c>
      <c r="S3297" t="s">
        <v>489</v>
      </c>
      <c r="T3297" t="s">
        <v>31</v>
      </c>
      <c r="U3297" t="s">
        <v>22</v>
      </c>
      <c r="V3297" t="s">
        <v>29</v>
      </c>
      <c r="W3297">
        <v>0.35</v>
      </c>
    </row>
    <row r="3298" spans="1:23" x14ac:dyDescent="0.3">
      <c r="A3298" t="s">
        <v>1231</v>
      </c>
      <c r="B3298" t="s">
        <v>1347</v>
      </c>
      <c r="D3298" s="1">
        <v>40949</v>
      </c>
      <c r="E3298" s="1">
        <v>40951</v>
      </c>
      <c r="F3298" s="1" t="str">
        <f t="shared" si="218"/>
        <v>February</v>
      </c>
      <c r="G3298" s="1" t="str">
        <f t="shared" si="219"/>
        <v>2012</v>
      </c>
      <c r="H3298" s="2">
        <f t="shared" si="220"/>
        <v>2</v>
      </c>
      <c r="I3298" s="2" t="b">
        <f t="shared" si="221"/>
        <v>0</v>
      </c>
      <c r="J3298" t="s">
        <v>44</v>
      </c>
      <c r="K3298">
        <v>36</v>
      </c>
      <c r="L3298">
        <v>455.93</v>
      </c>
      <c r="M3298">
        <v>0.02</v>
      </c>
      <c r="N3298" t="s">
        <v>39</v>
      </c>
      <c r="O3298">
        <v>83.51</v>
      </c>
      <c r="P3298">
        <v>12.64</v>
      </c>
      <c r="Q3298">
        <v>4.9800000000000004</v>
      </c>
      <c r="R3298" t="s">
        <v>489</v>
      </c>
      <c r="S3298" t="s">
        <v>489</v>
      </c>
      <c r="T3298" t="s">
        <v>31</v>
      </c>
      <c r="U3298" t="s">
        <v>36</v>
      </c>
      <c r="V3298" t="s">
        <v>37</v>
      </c>
      <c r="W3298">
        <v>0.48</v>
      </c>
    </row>
    <row r="3299" spans="1:23" x14ac:dyDescent="0.3">
      <c r="A3299" t="s">
        <v>1418</v>
      </c>
      <c r="B3299" t="s">
        <v>1233</v>
      </c>
      <c r="D3299" s="1">
        <v>40087</v>
      </c>
      <c r="E3299" s="1">
        <v>40087</v>
      </c>
      <c r="F3299" s="1" t="str">
        <f t="shared" si="218"/>
        <v>October</v>
      </c>
      <c r="G3299" s="1" t="str">
        <f t="shared" si="219"/>
        <v>2009</v>
      </c>
      <c r="H3299" s="2">
        <f t="shared" si="220"/>
        <v>0</v>
      </c>
      <c r="I3299" s="2" t="str">
        <f t="shared" si="221"/>
        <v>FREE DELIVERY</v>
      </c>
      <c r="J3299" t="s">
        <v>17</v>
      </c>
      <c r="K3299">
        <v>8</v>
      </c>
      <c r="L3299">
        <v>43.72</v>
      </c>
      <c r="M3299">
        <v>0.06</v>
      </c>
      <c r="N3299" t="s">
        <v>18</v>
      </c>
      <c r="O3299">
        <v>2.12</v>
      </c>
      <c r="P3299">
        <v>5.18</v>
      </c>
      <c r="Q3299">
        <v>2.04</v>
      </c>
      <c r="R3299" t="s">
        <v>489</v>
      </c>
      <c r="S3299" t="s">
        <v>489</v>
      </c>
      <c r="T3299" t="s">
        <v>21</v>
      </c>
      <c r="U3299" t="s">
        <v>22</v>
      </c>
      <c r="V3299" t="s">
        <v>43</v>
      </c>
      <c r="W3299">
        <v>0.36</v>
      </c>
    </row>
    <row r="3300" spans="1:23" x14ac:dyDescent="0.3">
      <c r="A3300" t="s">
        <v>1477</v>
      </c>
      <c r="B3300" t="s">
        <v>1478</v>
      </c>
      <c r="D3300" s="1">
        <v>40793</v>
      </c>
      <c r="E3300" s="1">
        <v>40793</v>
      </c>
      <c r="F3300" s="1" t="str">
        <f t="shared" si="218"/>
        <v>September</v>
      </c>
      <c r="G3300" s="1" t="str">
        <f t="shared" si="219"/>
        <v>2011</v>
      </c>
      <c r="H3300" s="2">
        <f t="shared" si="220"/>
        <v>0</v>
      </c>
      <c r="I3300" s="2" t="str">
        <f t="shared" si="221"/>
        <v>FREE DELIVERY</v>
      </c>
      <c r="J3300" t="s">
        <v>24</v>
      </c>
      <c r="K3300">
        <v>46</v>
      </c>
      <c r="L3300">
        <v>75.599999999999994</v>
      </c>
      <c r="M3300">
        <v>0.09</v>
      </c>
      <c r="N3300" t="s">
        <v>18</v>
      </c>
      <c r="O3300">
        <v>-225.25</v>
      </c>
      <c r="P3300">
        <v>1.68</v>
      </c>
      <c r="Q3300">
        <v>5.28</v>
      </c>
      <c r="R3300" t="s">
        <v>489</v>
      </c>
      <c r="S3300" t="s">
        <v>489</v>
      </c>
      <c r="T3300" t="s">
        <v>21</v>
      </c>
      <c r="U3300" t="s">
        <v>22</v>
      </c>
      <c r="V3300" t="s">
        <v>29</v>
      </c>
      <c r="W3300">
        <v>0.37</v>
      </c>
    </row>
    <row r="3301" spans="1:23" x14ac:dyDescent="0.3">
      <c r="A3301" t="s">
        <v>1039</v>
      </c>
      <c r="B3301" t="s">
        <v>1406</v>
      </c>
      <c r="D3301" s="1">
        <v>41148</v>
      </c>
      <c r="E3301" s="1">
        <v>41150</v>
      </c>
      <c r="F3301" s="1" t="str">
        <f t="shared" si="218"/>
        <v>August</v>
      </c>
      <c r="G3301" s="1" t="str">
        <f t="shared" si="219"/>
        <v>2012</v>
      </c>
      <c r="H3301" s="2">
        <f t="shared" si="220"/>
        <v>2</v>
      </c>
      <c r="I3301" s="2" t="b">
        <f t="shared" si="221"/>
        <v>0</v>
      </c>
      <c r="J3301" t="s">
        <v>24</v>
      </c>
      <c r="K3301">
        <v>14</v>
      </c>
      <c r="L3301">
        <v>36.409999999999997</v>
      </c>
      <c r="M3301">
        <v>0.09</v>
      </c>
      <c r="N3301" t="s">
        <v>18</v>
      </c>
      <c r="O3301">
        <v>9.94</v>
      </c>
      <c r="P3301">
        <v>2.61</v>
      </c>
      <c r="Q3301">
        <v>0.5</v>
      </c>
      <c r="R3301" t="s">
        <v>489</v>
      </c>
      <c r="S3301" t="s">
        <v>489</v>
      </c>
      <c r="T3301" t="s">
        <v>21</v>
      </c>
      <c r="U3301" t="s">
        <v>22</v>
      </c>
      <c r="V3301" t="s">
        <v>57</v>
      </c>
      <c r="W3301">
        <v>0.39</v>
      </c>
    </row>
    <row r="3302" spans="1:23" x14ac:dyDescent="0.3">
      <c r="A3302" t="s">
        <v>921</v>
      </c>
      <c r="B3302" t="s">
        <v>922</v>
      </c>
      <c r="D3302" s="1">
        <v>40166</v>
      </c>
      <c r="E3302" s="1">
        <v>40168</v>
      </c>
      <c r="F3302" s="1" t="str">
        <f t="shared" si="218"/>
        <v>December</v>
      </c>
      <c r="G3302" s="1" t="str">
        <f t="shared" si="219"/>
        <v>2009</v>
      </c>
      <c r="H3302" s="2">
        <f t="shared" si="220"/>
        <v>2</v>
      </c>
      <c r="I3302" s="2" t="b">
        <f t="shared" si="221"/>
        <v>0</v>
      </c>
      <c r="J3302" t="s">
        <v>34</v>
      </c>
      <c r="K3302">
        <v>48</v>
      </c>
      <c r="L3302">
        <v>201.98</v>
      </c>
      <c r="M3302">
        <v>0.05</v>
      </c>
      <c r="N3302" t="s">
        <v>39</v>
      </c>
      <c r="O3302">
        <v>-245.67</v>
      </c>
      <c r="P3302">
        <v>4.0599999999999996</v>
      </c>
      <c r="Q3302">
        <v>6.89</v>
      </c>
      <c r="R3302" t="s">
        <v>489</v>
      </c>
      <c r="S3302" t="s">
        <v>489</v>
      </c>
      <c r="T3302" t="s">
        <v>31</v>
      </c>
      <c r="U3302" t="s">
        <v>22</v>
      </c>
      <c r="V3302" t="s">
        <v>28</v>
      </c>
      <c r="W3302">
        <v>0.6</v>
      </c>
    </row>
    <row r="3303" spans="1:23" x14ac:dyDescent="0.3">
      <c r="A3303" t="s">
        <v>1088</v>
      </c>
      <c r="B3303" t="s">
        <v>1430</v>
      </c>
      <c r="D3303" s="1">
        <v>39909</v>
      </c>
      <c r="E3303" s="1">
        <v>39910</v>
      </c>
      <c r="F3303" s="1" t="str">
        <f t="shared" si="218"/>
        <v>April</v>
      </c>
      <c r="G3303" s="1" t="str">
        <f t="shared" si="219"/>
        <v>2009</v>
      </c>
      <c r="H3303" s="2">
        <f t="shared" si="220"/>
        <v>1</v>
      </c>
      <c r="I3303" s="2" t="b">
        <f t="shared" si="221"/>
        <v>0</v>
      </c>
      <c r="J3303" t="s">
        <v>44</v>
      </c>
      <c r="K3303">
        <v>31</v>
      </c>
      <c r="L3303">
        <v>9459.94</v>
      </c>
      <c r="M3303">
        <v>0.04</v>
      </c>
      <c r="N3303" t="s">
        <v>25</v>
      </c>
      <c r="O3303">
        <v>2023.75</v>
      </c>
      <c r="P3303">
        <v>300.98</v>
      </c>
      <c r="Q3303">
        <v>54.92</v>
      </c>
      <c r="R3303" t="s">
        <v>489</v>
      </c>
      <c r="S3303" t="s">
        <v>489</v>
      </c>
      <c r="T3303" t="s">
        <v>27</v>
      </c>
      <c r="U3303" t="s">
        <v>36</v>
      </c>
      <c r="V3303" t="s">
        <v>54</v>
      </c>
      <c r="W3303">
        <v>0.55000000000000004</v>
      </c>
    </row>
    <row r="3304" spans="1:23" x14ac:dyDescent="0.3">
      <c r="A3304" t="s">
        <v>902</v>
      </c>
      <c r="B3304" t="s">
        <v>1395</v>
      </c>
      <c r="D3304" s="1">
        <v>41128</v>
      </c>
      <c r="E3304" s="1">
        <v>41132</v>
      </c>
      <c r="F3304" s="1" t="str">
        <f t="shared" si="218"/>
        <v>August</v>
      </c>
      <c r="G3304" s="1" t="str">
        <f t="shared" si="219"/>
        <v>2012</v>
      </c>
      <c r="H3304" s="2">
        <f t="shared" si="220"/>
        <v>4</v>
      </c>
      <c r="I3304" s="2" t="b">
        <f t="shared" si="221"/>
        <v>0</v>
      </c>
      <c r="J3304" t="s">
        <v>17</v>
      </c>
      <c r="K3304">
        <v>2</v>
      </c>
      <c r="L3304">
        <v>20.16</v>
      </c>
      <c r="M3304">
        <v>0.06</v>
      </c>
      <c r="N3304" t="s">
        <v>18</v>
      </c>
      <c r="O3304">
        <v>-13.32</v>
      </c>
      <c r="P3304">
        <v>6.48</v>
      </c>
      <c r="Q3304">
        <v>7.86</v>
      </c>
      <c r="R3304" t="s">
        <v>489</v>
      </c>
      <c r="S3304" t="s">
        <v>489</v>
      </c>
      <c r="T3304" t="s">
        <v>31</v>
      </c>
      <c r="U3304" t="s">
        <v>22</v>
      </c>
      <c r="V3304" t="s">
        <v>43</v>
      </c>
      <c r="W3304">
        <v>0.37</v>
      </c>
    </row>
    <row r="3305" spans="1:23" x14ac:dyDescent="0.3">
      <c r="A3305" t="s">
        <v>1045</v>
      </c>
      <c r="B3305" t="s">
        <v>1397</v>
      </c>
      <c r="D3305" s="1">
        <v>40776</v>
      </c>
      <c r="E3305" s="1">
        <v>40776</v>
      </c>
      <c r="F3305" s="1" t="str">
        <f t="shared" si="218"/>
        <v>August</v>
      </c>
      <c r="G3305" s="1" t="str">
        <f t="shared" si="219"/>
        <v>2011</v>
      </c>
      <c r="H3305" s="2">
        <f t="shared" si="220"/>
        <v>0</v>
      </c>
      <c r="I3305" s="2" t="str">
        <f t="shared" si="221"/>
        <v>FREE DELIVERY</v>
      </c>
      <c r="J3305" t="s">
        <v>17</v>
      </c>
      <c r="K3305">
        <v>23</v>
      </c>
      <c r="L3305">
        <v>84.47</v>
      </c>
      <c r="M3305">
        <v>0.06</v>
      </c>
      <c r="N3305" t="s">
        <v>18</v>
      </c>
      <c r="O3305">
        <v>7.98</v>
      </c>
      <c r="P3305">
        <v>3.8</v>
      </c>
      <c r="Q3305">
        <v>1.49</v>
      </c>
      <c r="R3305" t="s">
        <v>489</v>
      </c>
      <c r="S3305" t="s">
        <v>489</v>
      </c>
      <c r="T3305" t="s">
        <v>27</v>
      </c>
      <c r="U3305" t="s">
        <v>22</v>
      </c>
      <c r="V3305" t="s">
        <v>29</v>
      </c>
      <c r="W3305">
        <v>0.38</v>
      </c>
    </row>
    <row r="3306" spans="1:23" x14ac:dyDescent="0.3">
      <c r="A3306" t="s">
        <v>921</v>
      </c>
      <c r="B3306" t="s">
        <v>922</v>
      </c>
      <c r="D3306" s="1">
        <v>40155</v>
      </c>
      <c r="E3306" s="1">
        <v>40156</v>
      </c>
      <c r="F3306" s="1" t="str">
        <f t="shared" si="218"/>
        <v>December</v>
      </c>
      <c r="G3306" s="1" t="str">
        <f t="shared" si="219"/>
        <v>2009</v>
      </c>
      <c r="H3306" s="2">
        <f t="shared" si="220"/>
        <v>1</v>
      </c>
      <c r="I3306" s="2" t="b">
        <f t="shared" si="221"/>
        <v>0</v>
      </c>
      <c r="J3306" t="s">
        <v>34</v>
      </c>
      <c r="K3306">
        <v>17</v>
      </c>
      <c r="L3306">
        <v>5001.29</v>
      </c>
      <c r="M3306">
        <v>0.09</v>
      </c>
      <c r="N3306" t="s">
        <v>18</v>
      </c>
      <c r="O3306">
        <v>1680.92</v>
      </c>
      <c r="P3306">
        <v>304.99</v>
      </c>
      <c r="Q3306">
        <v>19.989999999999998</v>
      </c>
      <c r="R3306" t="s">
        <v>489</v>
      </c>
      <c r="S3306" t="s">
        <v>489</v>
      </c>
      <c r="T3306" t="s">
        <v>31</v>
      </c>
      <c r="U3306" t="s">
        <v>22</v>
      </c>
      <c r="V3306" t="s">
        <v>29</v>
      </c>
      <c r="W3306">
        <v>0.4</v>
      </c>
    </row>
    <row r="3307" spans="1:23" x14ac:dyDescent="0.3">
      <c r="A3307" t="s">
        <v>977</v>
      </c>
      <c r="B3307" t="s">
        <v>1457</v>
      </c>
      <c r="D3307" s="1">
        <v>40310</v>
      </c>
      <c r="E3307" s="1">
        <v>40310</v>
      </c>
      <c r="F3307" s="1" t="str">
        <f t="shared" si="218"/>
        <v>May</v>
      </c>
      <c r="G3307" s="1" t="str">
        <f t="shared" si="219"/>
        <v>2010</v>
      </c>
      <c r="H3307" s="2">
        <f t="shared" si="220"/>
        <v>0</v>
      </c>
      <c r="I3307" s="2" t="str">
        <f t="shared" si="221"/>
        <v>FREE DELIVERY</v>
      </c>
      <c r="J3307" t="s">
        <v>44</v>
      </c>
      <c r="K3307">
        <v>50</v>
      </c>
      <c r="L3307">
        <v>230.23</v>
      </c>
      <c r="M3307">
        <v>0.06</v>
      </c>
      <c r="N3307" t="s">
        <v>39</v>
      </c>
      <c r="O3307">
        <v>-150.93</v>
      </c>
      <c r="P3307">
        <v>4.28</v>
      </c>
      <c r="Q3307">
        <v>5.74</v>
      </c>
      <c r="R3307" t="s">
        <v>489</v>
      </c>
      <c r="S3307" t="s">
        <v>489</v>
      </c>
      <c r="T3307" t="s">
        <v>21</v>
      </c>
      <c r="U3307" t="s">
        <v>22</v>
      </c>
      <c r="V3307" t="s">
        <v>43</v>
      </c>
      <c r="W3307">
        <v>0.4</v>
      </c>
    </row>
    <row r="3308" spans="1:23" x14ac:dyDescent="0.3">
      <c r="A3308" t="s">
        <v>1410</v>
      </c>
      <c r="B3308" t="s">
        <v>948</v>
      </c>
      <c r="D3308" s="1">
        <v>40628</v>
      </c>
      <c r="E3308" s="1">
        <v>40629</v>
      </c>
      <c r="F3308" s="1" t="str">
        <f t="shared" si="218"/>
        <v>March</v>
      </c>
      <c r="G3308" s="1" t="str">
        <f t="shared" si="219"/>
        <v>2011</v>
      </c>
      <c r="H3308" s="2">
        <f t="shared" si="220"/>
        <v>1</v>
      </c>
      <c r="I3308" s="2" t="b">
        <f t="shared" si="221"/>
        <v>0</v>
      </c>
      <c r="J3308" t="s">
        <v>52</v>
      </c>
      <c r="K3308">
        <v>3</v>
      </c>
      <c r="L3308">
        <v>13.71</v>
      </c>
      <c r="M3308">
        <v>0.03</v>
      </c>
      <c r="N3308" t="s">
        <v>18</v>
      </c>
      <c r="O3308">
        <v>-10.27</v>
      </c>
      <c r="P3308">
        <v>3.28</v>
      </c>
      <c r="Q3308">
        <v>3.97</v>
      </c>
      <c r="R3308" t="s">
        <v>489</v>
      </c>
      <c r="S3308" t="s">
        <v>489</v>
      </c>
      <c r="T3308" t="s">
        <v>31</v>
      </c>
      <c r="U3308" t="s">
        <v>22</v>
      </c>
      <c r="V3308" t="s">
        <v>60</v>
      </c>
      <c r="W3308">
        <v>0.56000000000000005</v>
      </c>
    </row>
    <row r="3309" spans="1:23" x14ac:dyDescent="0.3">
      <c r="A3309" t="s">
        <v>1153</v>
      </c>
      <c r="B3309" t="s">
        <v>1289</v>
      </c>
      <c r="D3309" s="1">
        <v>40087</v>
      </c>
      <c r="E3309" s="1">
        <v>40089</v>
      </c>
      <c r="F3309" s="1" t="str">
        <f t="shared" si="218"/>
        <v>October</v>
      </c>
      <c r="G3309" s="1" t="str">
        <f t="shared" si="219"/>
        <v>2009</v>
      </c>
      <c r="H3309" s="2">
        <f t="shared" si="220"/>
        <v>2</v>
      </c>
      <c r="I3309" s="2" t="b">
        <f t="shared" si="221"/>
        <v>0</v>
      </c>
      <c r="J3309" t="s">
        <v>24</v>
      </c>
      <c r="K3309">
        <v>46</v>
      </c>
      <c r="L3309">
        <v>300.07</v>
      </c>
      <c r="M3309">
        <v>0.05</v>
      </c>
      <c r="N3309" t="s">
        <v>18</v>
      </c>
      <c r="O3309">
        <v>-209.58</v>
      </c>
      <c r="P3309">
        <v>6.48</v>
      </c>
      <c r="Q3309">
        <v>8.4</v>
      </c>
      <c r="R3309" t="s">
        <v>489</v>
      </c>
      <c r="S3309" t="s">
        <v>489</v>
      </c>
      <c r="T3309" t="s">
        <v>42</v>
      </c>
      <c r="U3309" t="s">
        <v>22</v>
      </c>
      <c r="V3309" t="s">
        <v>43</v>
      </c>
      <c r="W3309">
        <v>0.37</v>
      </c>
    </row>
    <row r="3310" spans="1:23" x14ac:dyDescent="0.3">
      <c r="A3310" t="s">
        <v>1465</v>
      </c>
      <c r="B3310" t="s">
        <v>1466</v>
      </c>
      <c r="D3310" s="1">
        <v>40256</v>
      </c>
      <c r="E3310" s="1">
        <v>40261</v>
      </c>
      <c r="F3310" s="1" t="str">
        <f t="shared" si="218"/>
        <v>March</v>
      </c>
      <c r="G3310" s="1" t="str">
        <f t="shared" si="219"/>
        <v>2010</v>
      </c>
      <c r="H3310" s="2">
        <f t="shared" si="220"/>
        <v>5</v>
      </c>
      <c r="I3310" s="2" t="b">
        <f t="shared" si="221"/>
        <v>0</v>
      </c>
      <c r="J3310" t="s">
        <v>17</v>
      </c>
      <c r="K3310">
        <v>46</v>
      </c>
      <c r="L3310">
        <v>2422.721</v>
      </c>
      <c r="M3310">
        <v>0.1</v>
      </c>
      <c r="N3310" t="s">
        <v>18</v>
      </c>
      <c r="O3310">
        <v>366.18</v>
      </c>
      <c r="P3310">
        <v>65.989999999999995</v>
      </c>
      <c r="Q3310">
        <v>8.99</v>
      </c>
      <c r="R3310" t="s">
        <v>489</v>
      </c>
      <c r="S3310" t="s">
        <v>489</v>
      </c>
      <c r="T3310" t="s">
        <v>31</v>
      </c>
      <c r="U3310" t="s">
        <v>32</v>
      </c>
      <c r="V3310" t="s">
        <v>33</v>
      </c>
      <c r="W3310">
        <v>0.56000000000000005</v>
      </c>
    </row>
    <row r="3311" spans="1:23" x14ac:dyDescent="0.3">
      <c r="A3311" t="s">
        <v>951</v>
      </c>
      <c r="B3311" t="s">
        <v>1047</v>
      </c>
      <c r="D3311" s="1">
        <v>41209</v>
      </c>
      <c r="E3311" s="1">
        <v>41211</v>
      </c>
      <c r="F3311" s="1" t="str">
        <f t="shared" si="218"/>
        <v>October</v>
      </c>
      <c r="G3311" s="1" t="str">
        <f t="shared" si="219"/>
        <v>2012</v>
      </c>
      <c r="H3311" s="2">
        <f t="shared" si="220"/>
        <v>2</v>
      </c>
      <c r="I3311" s="2" t="b">
        <f t="shared" si="221"/>
        <v>0</v>
      </c>
      <c r="J3311" t="s">
        <v>24</v>
      </c>
      <c r="K3311">
        <v>10</v>
      </c>
      <c r="L3311">
        <v>45.69</v>
      </c>
      <c r="M3311">
        <v>0.01</v>
      </c>
      <c r="N3311" t="s">
        <v>39</v>
      </c>
      <c r="O3311">
        <v>-24.21</v>
      </c>
      <c r="P3311">
        <v>3.57</v>
      </c>
      <c r="Q3311">
        <v>4.17</v>
      </c>
      <c r="R3311" t="s">
        <v>489</v>
      </c>
      <c r="S3311" t="s">
        <v>489</v>
      </c>
      <c r="T3311" t="s">
        <v>31</v>
      </c>
      <c r="U3311" t="s">
        <v>22</v>
      </c>
      <c r="V3311" t="s">
        <v>60</v>
      </c>
      <c r="W3311">
        <v>0.59</v>
      </c>
    </row>
    <row r="3312" spans="1:23" x14ac:dyDescent="0.3">
      <c r="A3312" t="s">
        <v>1423</v>
      </c>
      <c r="B3312" t="s">
        <v>1424</v>
      </c>
      <c r="D3312" s="1">
        <v>40976</v>
      </c>
      <c r="E3312" s="1">
        <v>40977</v>
      </c>
      <c r="F3312" s="1" t="str">
        <f t="shared" si="218"/>
        <v>March</v>
      </c>
      <c r="G3312" s="1" t="str">
        <f t="shared" si="219"/>
        <v>2012</v>
      </c>
      <c r="H3312" s="2">
        <f t="shared" si="220"/>
        <v>1</v>
      </c>
      <c r="I3312" s="2" t="b">
        <f t="shared" si="221"/>
        <v>0</v>
      </c>
      <c r="J3312" t="s">
        <v>44</v>
      </c>
      <c r="K3312">
        <v>12</v>
      </c>
      <c r="L3312">
        <v>173.97</v>
      </c>
      <c r="M3312">
        <v>0.03</v>
      </c>
      <c r="N3312" t="s">
        <v>18</v>
      </c>
      <c r="O3312">
        <v>-2.5499999999999998</v>
      </c>
      <c r="P3312">
        <v>13.48</v>
      </c>
      <c r="Q3312">
        <v>4.51</v>
      </c>
      <c r="R3312" t="s">
        <v>489</v>
      </c>
      <c r="S3312" t="s">
        <v>489</v>
      </c>
      <c r="T3312" t="s">
        <v>31</v>
      </c>
      <c r="U3312" t="s">
        <v>22</v>
      </c>
      <c r="V3312" t="s">
        <v>23</v>
      </c>
      <c r="W3312">
        <v>0.59</v>
      </c>
    </row>
    <row r="3313" spans="1:23" x14ac:dyDescent="0.3">
      <c r="A3313" t="s">
        <v>1057</v>
      </c>
      <c r="B3313" t="s">
        <v>1483</v>
      </c>
      <c r="D3313" s="1">
        <v>40926</v>
      </c>
      <c r="E3313" s="1">
        <v>40928</v>
      </c>
      <c r="F3313" s="1" t="str">
        <f t="shared" si="218"/>
        <v>January</v>
      </c>
      <c r="G3313" s="1" t="str">
        <f t="shared" si="219"/>
        <v>2012</v>
      </c>
      <c r="H3313" s="2">
        <f t="shared" si="220"/>
        <v>2</v>
      </c>
      <c r="I3313" s="2" t="b">
        <f t="shared" si="221"/>
        <v>0</v>
      </c>
      <c r="J3313" t="s">
        <v>52</v>
      </c>
      <c r="K3313">
        <v>32</v>
      </c>
      <c r="L3313">
        <v>5934.39</v>
      </c>
      <c r="M3313">
        <v>0.08</v>
      </c>
      <c r="N3313" t="s">
        <v>18</v>
      </c>
      <c r="O3313">
        <v>519.54999999999995</v>
      </c>
      <c r="P3313">
        <v>193.17</v>
      </c>
      <c r="Q3313">
        <v>19.989999999999998</v>
      </c>
      <c r="R3313" t="s">
        <v>489</v>
      </c>
      <c r="S3313" t="s">
        <v>489</v>
      </c>
      <c r="T3313" t="s">
        <v>31</v>
      </c>
      <c r="U3313" t="s">
        <v>22</v>
      </c>
      <c r="V3313" t="s">
        <v>23</v>
      </c>
      <c r="W3313">
        <v>0.71</v>
      </c>
    </row>
    <row r="3314" spans="1:23" x14ac:dyDescent="0.3">
      <c r="A3314" t="s">
        <v>1026</v>
      </c>
      <c r="B3314" t="s">
        <v>1145</v>
      </c>
      <c r="D3314" s="1">
        <v>40706</v>
      </c>
      <c r="E3314" s="1">
        <v>40710</v>
      </c>
      <c r="F3314" s="1" t="str">
        <f t="shared" si="218"/>
        <v>June</v>
      </c>
      <c r="G3314" s="1" t="str">
        <f t="shared" si="219"/>
        <v>2011</v>
      </c>
      <c r="H3314" s="2">
        <f t="shared" si="220"/>
        <v>4</v>
      </c>
      <c r="I3314" s="2" t="b">
        <f t="shared" si="221"/>
        <v>0</v>
      </c>
      <c r="J3314" t="s">
        <v>17</v>
      </c>
      <c r="K3314">
        <v>28</v>
      </c>
      <c r="L3314">
        <v>1971.56</v>
      </c>
      <c r="M3314">
        <v>0.05</v>
      </c>
      <c r="N3314" t="s">
        <v>25</v>
      </c>
      <c r="O3314">
        <v>-15.29</v>
      </c>
      <c r="P3314">
        <v>70.98</v>
      </c>
      <c r="Q3314">
        <v>26.85</v>
      </c>
      <c r="R3314" t="s">
        <v>489</v>
      </c>
      <c r="S3314" t="s">
        <v>489</v>
      </c>
      <c r="T3314" t="s">
        <v>21</v>
      </c>
      <c r="U3314" t="s">
        <v>36</v>
      </c>
      <c r="V3314" t="s">
        <v>54</v>
      </c>
    </row>
    <row r="3315" spans="1:23" x14ac:dyDescent="0.3">
      <c r="A3315" t="s">
        <v>1240</v>
      </c>
      <c r="B3315" t="s">
        <v>1470</v>
      </c>
      <c r="D3315" s="1">
        <v>40779</v>
      </c>
      <c r="E3315" s="1">
        <v>40781</v>
      </c>
      <c r="F3315" s="1" t="str">
        <f t="shared" si="218"/>
        <v>August</v>
      </c>
      <c r="G3315" s="1" t="str">
        <f t="shared" si="219"/>
        <v>2011</v>
      </c>
      <c r="H3315" s="2">
        <f t="shared" si="220"/>
        <v>2</v>
      </c>
      <c r="I3315" s="2" t="b">
        <f t="shared" si="221"/>
        <v>0</v>
      </c>
      <c r="J3315" t="s">
        <v>17</v>
      </c>
      <c r="K3315">
        <v>33</v>
      </c>
      <c r="L3315">
        <v>3093.76</v>
      </c>
      <c r="M3315">
        <v>7.0000000000000007E-2</v>
      </c>
      <c r="N3315" t="s">
        <v>39</v>
      </c>
      <c r="O3315">
        <v>-850.71</v>
      </c>
      <c r="P3315">
        <v>95.99</v>
      </c>
      <c r="Q3315">
        <v>35</v>
      </c>
      <c r="R3315" t="s">
        <v>489</v>
      </c>
      <c r="S3315" t="s">
        <v>489</v>
      </c>
      <c r="T3315" t="s">
        <v>21</v>
      </c>
      <c r="U3315" t="s">
        <v>22</v>
      </c>
      <c r="V3315" t="s">
        <v>23</v>
      </c>
    </row>
    <row r="3316" spans="1:23" x14ac:dyDescent="0.3">
      <c r="A3316" t="s">
        <v>1259</v>
      </c>
      <c r="B3316" t="s">
        <v>997</v>
      </c>
      <c r="D3316" s="1">
        <v>41246</v>
      </c>
      <c r="E3316" s="1">
        <v>41246</v>
      </c>
      <c r="F3316" s="1" t="str">
        <f t="shared" si="218"/>
        <v>December</v>
      </c>
      <c r="G3316" s="1" t="str">
        <f t="shared" si="219"/>
        <v>2012</v>
      </c>
      <c r="H3316" s="2">
        <f t="shared" si="220"/>
        <v>0</v>
      </c>
      <c r="I3316" s="2" t="str">
        <f t="shared" si="221"/>
        <v>FREE DELIVERY</v>
      </c>
      <c r="J3316" t="s">
        <v>52</v>
      </c>
      <c r="K3316">
        <v>6</v>
      </c>
      <c r="L3316">
        <v>1008.872</v>
      </c>
      <c r="M3316">
        <v>0.02</v>
      </c>
      <c r="N3316" t="s">
        <v>39</v>
      </c>
      <c r="O3316">
        <v>-505.98</v>
      </c>
      <c r="P3316">
        <v>209.37</v>
      </c>
      <c r="Q3316">
        <v>69</v>
      </c>
      <c r="R3316" t="s">
        <v>489</v>
      </c>
      <c r="S3316" t="s">
        <v>489</v>
      </c>
      <c r="T3316" t="s">
        <v>27</v>
      </c>
      <c r="U3316" t="s">
        <v>36</v>
      </c>
      <c r="V3316" t="s">
        <v>55</v>
      </c>
      <c r="W3316">
        <v>0.79</v>
      </c>
    </row>
    <row r="3317" spans="1:23" x14ac:dyDescent="0.3">
      <c r="A3317" t="s">
        <v>1022</v>
      </c>
      <c r="B3317" t="s">
        <v>1436</v>
      </c>
      <c r="D3317" s="1">
        <v>41002</v>
      </c>
      <c r="E3317" s="1">
        <v>41004</v>
      </c>
      <c r="F3317" s="1" t="str">
        <f t="shared" si="218"/>
        <v>April</v>
      </c>
      <c r="G3317" s="1" t="str">
        <f t="shared" si="219"/>
        <v>2012</v>
      </c>
      <c r="H3317" s="2">
        <f t="shared" si="220"/>
        <v>2</v>
      </c>
      <c r="I3317" s="2" t="b">
        <f t="shared" si="221"/>
        <v>0</v>
      </c>
      <c r="J3317" t="s">
        <v>17</v>
      </c>
      <c r="K3317">
        <v>47</v>
      </c>
      <c r="L3317">
        <v>13382.01</v>
      </c>
      <c r="M3317">
        <v>0.09</v>
      </c>
      <c r="N3317" t="s">
        <v>25</v>
      </c>
      <c r="O3317">
        <v>2852.94</v>
      </c>
      <c r="P3317">
        <v>306.14</v>
      </c>
      <c r="Q3317">
        <v>26.53</v>
      </c>
      <c r="R3317" t="s">
        <v>489</v>
      </c>
      <c r="S3317" t="s">
        <v>489</v>
      </c>
      <c r="T3317" t="s">
        <v>42</v>
      </c>
      <c r="U3317" t="s">
        <v>32</v>
      </c>
      <c r="V3317" t="s">
        <v>94</v>
      </c>
      <c r="W3317">
        <v>0.56000000000000005</v>
      </c>
    </row>
    <row r="3318" spans="1:23" x14ac:dyDescent="0.3">
      <c r="A3318" t="s">
        <v>1414</v>
      </c>
      <c r="B3318" t="s">
        <v>1254</v>
      </c>
      <c r="D3318" s="1">
        <v>40192</v>
      </c>
      <c r="E3318" s="1">
        <v>40193</v>
      </c>
      <c r="F3318" s="1" t="str">
        <f t="shared" si="218"/>
        <v>January</v>
      </c>
      <c r="G3318" s="1" t="str">
        <f t="shared" si="219"/>
        <v>2010</v>
      </c>
      <c r="H3318" s="2">
        <f t="shared" si="220"/>
        <v>1</v>
      </c>
      <c r="I3318" s="2" t="b">
        <f t="shared" si="221"/>
        <v>0</v>
      </c>
      <c r="J3318" t="s">
        <v>52</v>
      </c>
      <c r="K3318">
        <v>19</v>
      </c>
      <c r="L3318">
        <v>2328.62</v>
      </c>
      <c r="M3318">
        <v>0</v>
      </c>
      <c r="N3318" t="s">
        <v>25</v>
      </c>
      <c r="O3318">
        <v>45.54</v>
      </c>
      <c r="P3318">
        <v>120.98</v>
      </c>
      <c r="Q3318">
        <v>30</v>
      </c>
      <c r="R3318" t="s">
        <v>489</v>
      </c>
      <c r="S3318" t="s">
        <v>489</v>
      </c>
      <c r="T3318" t="s">
        <v>21</v>
      </c>
      <c r="U3318" t="s">
        <v>36</v>
      </c>
      <c r="V3318" t="s">
        <v>67</v>
      </c>
      <c r="W3318">
        <v>0.64</v>
      </c>
    </row>
    <row r="3319" spans="1:23" x14ac:dyDescent="0.3">
      <c r="A3319" t="s">
        <v>1086</v>
      </c>
      <c r="B3319" t="s">
        <v>1304</v>
      </c>
      <c r="D3319" s="1">
        <v>40339</v>
      </c>
      <c r="E3319" s="1">
        <v>40340</v>
      </c>
      <c r="F3319" s="1" t="str">
        <f t="shared" si="218"/>
        <v>June</v>
      </c>
      <c r="G3319" s="1" t="str">
        <f t="shared" si="219"/>
        <v>2010</v>
      </c>
      <c r="H3319" s="2">
        <f t="shared" si="220"/>
        <v>1</v>
      </c>
      <c r="I3319" s="2" t="b">
        <f t="shared" si="221"/>
        <v>0</v>
      </c>
      <c r="J3319" t="s">
        <v>44</v>
      </c>
      <c r="K3319">
        <v>27</v>
      </c>
      <c r="L3319">
        <v>192.81399999999999</v>
      </c>
      <c r="M3319">
        <v>0.03</v>
      </c>
      <c r="N3319" t="s">
        <v>18</v>
      </c>
      <c r="O3319">
        <v>-86.2</v>
      </c>
      <c r="P3319">
        <v>7.99</v>
      </c>
      <c r="Q3319">
        <v>5.03</v>
      </c>
      <c r="R3319" t="s">
        <v>489</v>
      </c>
      <c r="S3319" t="s">
        <v>489</v>
      </c>
      <c r="T3319" t="s">
        <v>27</v>
      </c>
      <c r="U3319" t="s">
        <v>32</v>
      </c>
      <c r="V3319" t="s">
        <v>33</v>
      </c>
      <c r="W3319">
        <v>0.6</v>
      </c>
    </row>
    <row r="3320" spans="1:23" x14ac:dyDescent="0.3">
      <c r="A3320" t="s">
        <v>1391</v>
      </c>
      <c r="B3320" t="s">
        <v>1049</v>
      </c>
      <c r="D3320" s="1">
        <v>40853</v>
      </c>
      <c r="E3320" s="1">
        <v>40854</v>
      </c>
      <c r="F3320" s="1" t="str">
        <f t="shared" si="218"/>
        <v>November</v>
      </c>
      <c r="G3320" s="1" t="str">
        <f t="shared" si="219"/>
        <v>2011</v>
      </c>
      <c r="H3320" s="2">
        <f t="shared" si="220"/>
        <v>1</v>
      </c>
      <c r="I3320" s="2" t="b">
        <f t="shared" si="221"/>
        <v>0</v>
      </c>
      <c r="J3320" t="s">
        <v>44</v>
      </c>
      <c r="K3320">
        <v>35</v>
      </c>
      <c r="L3320">
        <v>3532.96</v>
      </c>
      <c r="M3320">
        <v>0.08</v>
      </c>
      <c r="N3320" t="s">
        <v>25</v>
      </c>
      <c r="O3320">
        <v>-243.6</v>
      </c>
      <c r="P3320">
        <v>100.8</v>
      </c>
      <c r="Q3320">
        <v>60</v>
      </c>
      <c r="R3320" t="s">
        <v>489</v>
      </c>
      <c r="S3320" t="s">
        <v>489</v>
      </c>
      <c r="T3320" t="s">
        <v>42</v>
      </c>
      <c r="U3320" t="s">
        <v>36</v>
      </c>
      <c r="V3320" t="s">
        <v>55</v>
      </c>
      <c r="W3320">
        <v>0.59</v>
      </c>
    </row>
    <row r="3321" spans="1:23" x14ac:dyDescent="0.3">
      <c r="A3321" t="s">
        <v>1354</v>
      </c>
      <c r="B3321" t="s">
        <v>1355</v>
      </c>
      <c r="D3321" s="1">
        <v>40152</v>
      </c>
      <c r="E3321" s="1">
        <v>40154</v>
      </c>
      <c r="F3321" s="1" t="str">
        <f t="shared" si="218"/>
        <v>December</v>
      </c>
      <c r="G3321" s="1" t="str">
        <f t="shared" si="219"/>
        <v>2009</v>
      </c>
      <c r="H3321" s="2">
        <f t="shared" si="220"/>
        <v>2</v>
      </c>
      <c r="I3321" s="2" t="b">
        <f t="shared" si="221"/>
        <v>0</v>
      </c>
      <c r="J3321" t="s">
        <v>44</v>
      </c>
      <c r="K3321">
        <v>24</v>
      </c>
      <c r="L3321">
        <v>416.4</v>
      </c>
      <c r="M3321">
        <v>0.02</v>
      </c>
      <c r="N3321" t="s">
        <v>18</v>
      </c>
      <c r="O3321">
        <v>24.33</v>
      </c>
      <c r="P3321">
        <v>17.149999999999999</v>
      </c>
      <c r="Q3321">
        <v>4.96</v>
      </c>
      <c r="R3321" t="s">
        <v>489</v>
      </c>
      <c r="S3321" t="s">
        <v>489</v>
      </c>
      <c r="T3321" t="s">
        <v>42</v>
      </c>
      <c r="U3321" t="s">
        <v>22</v>
      </c>
      <c r="V3321" t="s">
        <v>23</v>
      </c>
      <c r="W3321">
        <v>0.57999999999999996</v>
      </c>
    </row>
    <row r="3322" spans="1:23" x14ac:dyDescent="0.3">
      <c r="A3322" t="s">
        <v>1447</v>
      </c>
      <c r="B3322" t="s">
        <v>1144</v>
      </c>
      <c r="D3322" s="1">
        <v>40057</v>
      </c>
      <c r="E3322" s="1">
        <v>40059</v>
      </c>
      <c r="F3322" s="1" t="str">
        <f t="shared" si="218"/>
        <v>September</v>
      </c>
      <c r="G3322" s="1" t="str">
        <f t="shared" si="219"/>
        <v>2009</v>
      </c>
      <c r="H3322" s="2">
        <f t="shared" si="220"/>
        <v>2</v>
      </c>
      <c r="I3322" s="2" t="b">
        <f t="shared" si="221"/>
        <v>0</v>
      </c>
      <c r="J3322" t="s">
        <v>34</v>
      </c>
      <c r="K3322">
        <v>1</v>
      </c>
      <c r="L3322">
        <v>11.35</v>
      </c>
      <c r="M3322">
        <v>0.09</v>
      </c>
      <c r="N3322" t="s">
        <v>18</v>
      </c>
      <c r="O3322">
        <v>-7.96</v>
      </c>
      <c r="P3322">
        <v>5.78</v>
      </c>
      <c r="Q3322">
        <v>5.67</v>
      </c>
      <c r="R3322" t="s">
        <v>489</v>
      </c>
      <c r="S3322" t="s">
        <v>489</v>
      </c>
      <c r="T3322" t="s">
        <v>42</v>
      </c>
      <c r="U3322" t="s">
        <v>22</v>
      </c>
      <c r="V3322" t="s">
        <v>43</v>
      </c>
      <c r="W3322">
        <v>0.36</v>
      </c>
    </row>
    <row r="3323" spans="1:23" x14ac:dyDescent="0.3">
      <c r="A3323" t="s">
        <v>1041</v>
      </c>
      <c r="B3323" t="s">
        <v>1075</v>
      </c>
      <c r="D3323" s="1">
        <v>40821</v>
      </c>
      <c r="E3323" s="1">
        <v>40823</v>
      </c>
      <c r="F3323" s="1" t="str">
        <f t="shared" si="218"/>
        <v>October</v>
      </c>
      <c r="G3323" s="1" t="str">
        <f t="shared" si="219"/>
        <v>2011</v>
      </c>
      <c r="H3323" s="2">
        <f t="shared" si="220"/>
        <v>2</v>
      </c>
      <c r="I3323" s="2" t="b">
        <f t="shared" si="221"/>
        <v>0</v>
      </c>
      <c r="J3323" t="s">
        <v>34</v>
      </c>
      <c r="K3323">
        <v>9</v>
      </c>
      <c r="L3323">
        <v>122.14</v>
      </c>
      <c r="M3323">
        <v>0.04</v>
      </c>
      <c r="N3323" t="s">
        <v>18</v>
      </c>
      <c r="O3323">
        <v>-16.989999999999998</v>
      </c>
      <c r="P3323">
        <v>13.48</v>
      </c>
      <c r="Q3323">
        <v>4.51</v>
      </c>
      <c r="R3323" t="s">
        <v>489</v>
      </c>
      <c r="S3323" t="s">
        <v>489</v>
      </c>
      <c r="T3323" t="s">
        <v>31</v>
      </c>
      <c r="U3323" t="s">
        <v>22</v>
      </c>
      <c r="V3323" t="s">
        <v>23</v>
      </c>
      <c r="W3323">
        <v>0.59</v>
      </c>
    </row>
    <row r="3324" spans="1:23" x14ac:dyDescent="0.3">
      <c r="A3324" t="s">
        <v>1507</v>
      </c>
      <c r="B3324" t="s">
        <v>1508</v>
      </c>
      <c r="D3324" s="1">
        <v>40203</v>
      </c>
      <c r="E3324" s="1">
        <v>40203</v>
      </c>
      <c r="F3324" s="1" t="str">
        <f t="shared" si="218"/>
        <v>January</v>
      </c>
      <c r="G3324" s="1" t="str">
        <f t="shared" si="219"/>
        <v>2010</v>
      </c>
      <c r="H3324" s="2">
        <f t="shared" si="220"/>
        <v>0</v>
      </c>
      <c r="I3324" s="2" t="str">
        <f t="shared" si="221"/>
        <v>FREE DELIVERY</v>
      </c>
      <c r="J3324" t="s">
        <v>24</v>
      </c>
      <c r="K3324">
        <v>11</v>
      </c>
      <c r="L3324">
        <v>1382.8</v>
      </c>
      <c r="M3324">
        <v>0.01</v>
      </c>
      <c r="N3324" t="s">
        <v>18</v>
      </c>
      <c r="O3324">
        <v>141.31</v>
      </c>
      <c r="P3324">
        <v>120.33</v>
      </c>
      <c r="Q3324">
        <v>19.989999999999998</v>
      </c>
      <c r="R3324" t="s">
        <v>489</v>
      </c>
      <c r="S3324" t="s">
        <v>489</v>
      </c>
      <c r="T3324" t="s">
        <v>42</v>
      </c>
      <c r="U3324" t="s">
        <v>22</v>
      </c>
      <c r="V3324" t="s">
        <v>23</v>
      </c>
      <c r="W3324">
        <v>0.59</v>
      </c>
    </row>
    <row r="3325" spans="1:23" x14ac:dyDescent="0.3">
      <c r="A3325" t="s">
        <v>1088</v>
      </c>
      <c r="B3325" t="s">
        <v>1430</v>
      </c>
      <c r="D3325" s="1">
        <v>39986</v>
      </c>
      <c r="E3325" s="1">
        <v>39987</v>
      </c>
      <c r="F3325" s="1" t="str">
        <f t="shared" si="218"/>
        <v>June</v>
      </c>
      <c r="G3325" s="1" t="str">
        <f t="shared" si="219"/>
        <v>2009</v>
      </c>
      <c r="H3325" s="2">
        <f t="shared" si="220"/>
        <v>1</v>
      </c>
      <c r="I3325" s="2" t="b">
        <f t="shared" si="221"/>
        <v>0</v>
      </c>
      <c r="J3325" t="s">
        <v>44</v>
      </c>
      <c r="K3325">
        <v>11</v>
      </c>
      <c r="L3325">
        <v>30.61</v>
      </c>
      <c r="M3325">
        <v>0.09</v>
      </c>
      <c r="N3325" t="s">
        <v>18</v>
      </c>
      <c r="O3325">
        <v>-3.38</v>
      </c>
      <c r="P3325">
        <v>2.88</v>
      </c>
      <c r="Q3325">
        <v>1.49</v>
      </c>
      <c r="R3325" t="s">
        <v>489</v>
      </c>
      <c r="S3325" t="s">
        <v>489</v>
      </c>
      <c r="T3325" t="s">
        <v>27</v>
      </c>
      <c r="U3325" t="s">
        <v>22</v>
      </c>
      <c r="V3325" t="s">
        <v>29</v>
      </c>
      <c r="W3325">
        <v>0.36</v>
      </c>
    </row>
    <row r="3326" spans="1:23" x14ac:dyDescent="0.3">
      <c r="A3326" t="s">
        <v>1031</v>
      </c>
      <c r="B3326" t="s">
        <v>1005</v>
      </c>
      <c r="D3326" s="1">
        <v>41252</v>
      </c>
      <c r="E3326" s="1">
        <v>41254</v>
      </c>
      <c r="F3326" s="1" t="str">
        <f t="shared" si="218"/>
        <v>December</v>
      </c>
      <c r="G3326" s="1" t="str">
        <f t="shared" si="219"/>
        <v>2012</v>
      </c>
      <c r="H3326" s="2">
        <f t="shared" si="220"/>
        <v>2</v>
      </c>
      <c r="I3326" s="2" t="b">
        <f t="shared" si="221"/>
        <v>0</v>
      </c>
      <c r="J3326" t="s">
        <v>34</v>
      </c>
      <c r="K3326">
        <v>24</v>
      </c>
      <c r="L3326">
        <v>99.53</v>
      </c>
      <c r="M3326">
        <v>0.1</v>
      </c>
      <c r="N3326" t="s">
        <v>39</v>
      </c>
      <c r="O3326">
        <v>18.28</v>
      </c>
      <c r="P3326">
        <v>3.8</v>
      </c>
      <c r="Q3326">
        <v>1.49</v>
      </c>
      <c r="R3326" t="s">
        <v>489</v>
      </c>
      <c r="S3326" t="s">
        <v>489</v>
      </c>
      <c r="T3326" t="s">
        <v>31</v>
      </c>
      <c r="U3326" t="s">
        <v>22</v>
      </c>
      <c r="V3326" t="s">
        <v>29</v>
      </c>
      <c r="W3326">
        <v>0.38</v>
      </c>
    </row>
    <row r="3327" spans="1:23" x14ac:dyDescent="0.3">
      <c r="A3327" t="s">
        <v>1041</v>
      </c>
      <c r="B3327" t="s">
        <v>1075</v>
      </c>
      <c r="D3327" s="1">
        <v>40318</v>
      </c>
      <c r="E3327" s="1">
        <v>40318</v>
      </c>
      <c r="F3327" s="1" t="str">
        <f t="shared" si="218"/>
        <v>May</v>
      </c>
      <c r="G3327" s="1" t="str">
        <f t="shared" si="219"/>
        <v>2010</v>
      </c>
      <c r="H3327" s="2">
        <f t="shared" si="220"/>
        <v>0</v>
      </c>
      <c r="I3327" s="2" t="str">
        <f t="shared" si="221"/>
        <v>FREE DELIVERY</v>
      </c>
      <c r="J3327" t="s">
        <v>17</v>
      </c>
      <c r="K3327">
        <v>14</v>
      </c>
      <c r="L3327">
        <v>700.46</v>
      </c>
      <c r="M3327">
        <v>0.02</v>
      </c>
      <c r="N3327" t="s">
        <v>39</v>
      </c>
      <c r="O3327">
        <v>254.31</v>
      </c>
      <c r="P3327">
        <v>48.04</v>
      </c>
      <c r="Q3327">
        <v>7.23</v>
      </c>
      <c r="R3327" t="s">
        <v>489</v>
      </c>
      <c r="S3327" t="s">
        <v>489</v>
      </c>
      <c r="T3327" t="s">
        <v>31</v>
      </c>
      <c r="U3327" t="s">
        <v>22</v>
      </c>
      <c r="V3327" t="s">
        <v>43</v>
      </c>
      <c r="W3327">
        <v>0.37</v>
      </c>
    </row>
    <row r="3328" spans="1:23" x14ac:dyDescent="0.3">
      <c r="A3328" t="s">
        <v>1155</v>
      </c>
      <c r="B3328" t="s">
        <v>1476</v>
      </c>
      <c r="D3328" s="1">
        <v>40330</v>
      </c>
      <c r="E3328" s="1">
        <v>40332</v>
      </c>
      <c r="F3328" s="1" t="str">
        <f t="shared" si="218"/>
        <v>June</v>
      </c>
      <c r="G3328" s="1" t="str">
        <f t="shared" si="219"/>
        <v>2010</v>
      </c>
      <c r="H3328" s="2">
        <f t="shared" si="220"/>
        <v>2</v>
      </c>
      <c r="I3328" s="2" t="b">
        <f t="shared" si="221"/>
        <v>0</v>
      </c>
      <c r="J3328" t="s">
        <v>17</v>
      </c>
      <c r="K3328">
        <v>21</v>
      </c>
      <c r="L3328">
        <v>763.12</v>
      </c>
      <c r="M3328">
        <v>0.03</v>
      </c>
      <c r="N3328" t="s">
        <v>18</v>
      </c>
      <c r="O3328">
        <v>140.33000000000001</v>
      </c>
      <c r="P3328">
        <v>34.76</v>
      </c>
      <c r="Q3328">
        <v>5.49</v>
      </c>
      <c r="R3328" t="s">
        <v>489</v>
      </c>
      <c r="S3328" t="s">
        <v>489</v>
      </c>
      <c r="T3328" t="s">
        <v>27</v>
      </c>
      <c r="U3328" t="s">
        <v>22</v>
      </c>
      <c r="V3328" t="s">
        <v>23</v>
      </c>
      <c r="W3328">
        <v>0.6</v>
      </c>
    </row>
    <row r="3329" spans="1:23" x14ac:dyDescent="0.3">
      <c r="A3329" t="s">
        <v>1474</v>
      </c>
      <c r="B3329" t="s">
        <v>1475</v>
      </c>
      <c r="D3329" s="1">
        <v>41092</v>
      </c>
      <c r="E3329" s="1">
        <v>41096</v>
      </c>
      <c r="F3329" s="1" t="str">
        <f t="shared" si="218"/>
        <v>July</v>
      </c>
      <c r="G3329" s="1" t="str">
        <f t="shared" si="219"/>
        <v>2012</v>
      </c>
      <c r="H3329" s="2">
        <f t="shared" si="220"/>
        <v>4</v>
      </c>
      <c r="I3329" s="2" t="b">
        <f t="shared" si="221"/>
        <v>0</v>
      </c>
      <c r="J3329" t="s">
        <v>17</v>
      </c>
      <c r="K3329">
        <v>3</v>
      </c>
      <c r="L3329">
        <v>42.5</v>
      </c>
      <c r="M3329">
        <v>7.0000000000000007E-2</v>
      </c>
      <c r="N3329" t="s">
        <v>18</v>
      </c>
      <c r="O3329">
        <v>-28.43</v>
      </c>
      <c r="P3329">
        <v>11.66</v>
      </c>
      <c r="Q3329">
        <v>8.99</v>
      </c>
      <c r="R3329" t="s">
        <v>489</v>
      </c>
      <c r="S3329" t="s">
        <v>489</v>
      </c>
      <c r="T3329" t="s">
        <v>42</v>
      </c>
      <c r="U3329" t="s">
        <v>22</v>
      </c>
      <c r="V3329" t="s">
        <v>60</v>
      </c>
      <c r="W3329">
        <v>0.59</v>
      </c>
    </row>
    <row r="3330" spans="1:23" x14ac:dyDescent="0.3">
      <c r="A3330" t="s">
        <v>1168</v>
      </c>
      <c r="B3330" t="s">
        <v>968</v>
      </c>
      <c r="D3330" s="1">
        <v>40461</v>
      </c>
      <c r="E3330" s="1">
        <v>40463</v>
      </c>
      <c r="F3330" s="1" t="str">
        <f t="shared" si="218"/>
        <v>October</v>
      </c>
      <c r="G3330" s="1" t="str">
        <f t="shared" si="219"/>
        <v>2010</v>
      </c>
      <c r="H3330" s="2">
        <f t="shared" si="220"/>
        <v>2</v>
      </c>
      <c r="I3330" s="2" t="b">
        <f t="shared" si="221"/>
        <v>0</v>
      </c>
      <c r="J3330" t="s">
        <v>44</v>
      </c>
      <c r="K3330">
        <v>39</v>
      </c>
      <c r="L3330">
        <v>279.29000000000002</v>
      </c>
      <c r="M3330">
        <v>7.0000000000000007E-2</v>
      </c>
      <c r="N3330" t="s">
        <v>18</v>
      </c>
      <c r="O3330">
        <v>14.15</v>
      </c>
      <c r="P3330">
        <v>7.59</v>
      </c>
      <c r="Q3330">
        <v>4</v>
      </c>
      <c r="R3330" t="s">
        <v>489</v>
      </c>
      <c r="S3330" t="s">
        <v>489</v>
      </c>
      <c r="T3330" t="s">
        <v>21</v>
      </c>
      <c r="U3330" t="s">
        <v>36</v>
      </c>
      <c r="V3330" t="s">
        <v>37</v>
      </c>
      <c r="W3330">
        <v>0.42</v>
      </c>
    </row>
    <row r="3331" spans="1:23" x14ac:dyDescent="0.3">
      <c r="A3331" t="s">
        <v>1168</v>
      </c>
      <c r="B3331" t="s">
        <v>1103</v>
      </c>
      <c r="D3331" s="1">
        <v>41142</v>
      </c>
      <c r="E3331" s="1">
        <v>41144</v>
      </c>
      <c r="F3331" s="1" t="str">
        <f t="shared" ref="F3331:F3394" si="222">TEXT(E3331,"mmmm")</f>
        <v>August</v>
      </c>
      <c r="G3331" s="1" t="str">
        <f t="shared" ref="G3331:G3394" si="223">TEXT(E3331,"yyyy")</f>
        <v>2012</v>
      </c>
      <c r="H3331" s="2">
        <f t="shared" ref="H3331:H3394" si="224">E3331-D3331</f>
        <v>2</v>
      </c>
      <c r="I3331" s="2" t="b">
        <f t="shared" ref="I3331:I3394" si="225">IF(H3331&lt;1,IF(AND(H3331&gt;0,H3331&lt;2),"ONE DAY", "FREE DELIVERY"))</f>
        <v>0</v>
      </c>
      <c r="J3331" t="s">
        <v>52</v>
      </c>
      <c r="K3331">
        <v>21</v>
      </c>
      <c r="L3331">
        <v>121.3</v>
      </c>
      <c r="M3331">
        <v>0.05</v>
      </c>
      <c r="N3331" t="s">
        <v>18</v>
      </c>
      <c r="O3331">
        <v>-64.87</v>
      </c>
      <c r="P3331">
        <v>5.8</v>
      </c>
      <c r="Q3331">
        <v>5.59</v>
      </c>
      <c r="R3331" t="s">
        <v>489</v>
      </c>
      <c r="S3331" t="s">
        <v>489</v>
      </c>
      <c r="T3331" t="s">
        <v>21</v>
      </c>
      <c r="U3331" t="s">
        <v>22</v>
      </c>
      <c r="V3331" t="s">
        <v>29</v>
      </c>
      <c r="W3331">
        <v>0.4</v>
      </c>
    </row>
    <row r="3332" spans="1:23" x14ac:dyDescent="0.3">
      <c r="A3332" t="s">
        <v>1268</v>
      </c>
      <c r="B3332" t="s">
        <v>1269</v>
      </c>
      <c r="D3332" s="1">
        <v>40599</v>
      </c>
      <c r="E3332" s="1">
        <v>40601</v>
      </c>
      <c r="F3332" s="1" t="str">
        <f t="shared" si="222"/>
        <v>February</v>
      </c>
      <c r="G3332" s="1" t="str">
        <f t="shared" si="223"/>
        <v>2011</v>
      </c>
      <c r="H3332" s="2">
        <f t="shared" si="224"/>
        <v>2</v>
      </c>
      <c r="I3332" s="2" t="b">
        <f t="shared" si="225"/>
        <v>0</v>
      </c>
      <c r="J3332" t="s">
        <v>17</v>
      </c>
      <c r="K3332">
        <v>4</v>
      </c>
      <c r="L3332">
        <v>40.869999999999997</v>
      </c>
      <c r="M3332">
        <v>0.04</v>
      </c>
      <c r="N3332" t="s">
        <v>39</v>
      </c>
      <c r="O3332">
        <v>-16.38</v>
      </c>
      <c r="P3332">
        <v>6.48</v>
      </c>
      <c r="Q3332">
        <v>8.74</v>
      </c>
      <c r="R3332" t="s">
        <v>489</v>
      </c>
      <c r="S3332" t="s">
        <v>489</v>
      </c>
      <c r="T3332" t="s">
        <v>31</v>
      </c>
      <c r="U3332" t="s">
        <v>22</v>
      </c>
      <c r="V3332" t="s">
        <v>43</v>
      </c>
      <c r="W3332">
        <v>0.36</v>
      </c>
    </row>
    <row r="3333" spans="1:23" x14ac:dyDescent="0.3">
      <c r="A3333" t="s">
        <v>1031</v>
      </c>
      <c r="B3333" t="s">
        <v>1005</v>
      </c>
      <c r="D3333" s="1">
        <v>40507</v>
      </c>
      <c r="E3333" s="1">
        <v>40509</v>
      </c>
      <c r="F3333" s="1" t="str">
        <f t="shared" si="222"/>
        <v>November</v>
      </c>
      <c r="G3333" s="1" t="str">
        <f t="shared" si="223"/>
        <v>2010</v>
      </c>
      <c r="H3333" s="2">
        <f t="shared" si="224"/>
        <v>2</v>
      </c>
      <c r="I3333" s="2" t="b">
        <f t="shared" si="225"/>
        <v>0</v>
      </c>
      <c r="J3333" t="s">
        <v>17</v>
      </c>
      <c r="K3333">
        <v>14</v>
      </c>
      <c r="L3333">
        <v>2066.63</v>
      </c>
      <c r="M3333">
        <v>0.03</v>
      </c>
      <c r="N3333" t="s">
        <v>18</v>
      </c>
      <c r="O3333">
        <v>65.58</v>
      </c>
      <c r="P3333">
        <v>140.85</v>
      </c>
      <c r="Q3333">
        <v>19.989999999999998</v>
      </c>
      <c r="R3333" t="s">
        <v>489</v>
      </c>
      <c r="S3333" t="s">
        <v>489</v>
      </c>
      <c r="T3333" t="s">
        <v>31</v>
      </c>
      <c r="U3333" t="s">
        <v>22</v>
      </c>
      <c r="V3333" t="s">
        <v>23</v>
      </c>
      <c r="W3333">
        <v>0.73</v>
      </c>
    </row>
    <row r="3334" spans="1:23" x14ac:dyDescent="0.3">
      <c r="A3334" t="s">
        <v>1168</v>
      </c>
      <c r="B3334" t="s">
        <v>1125</v>
      </c>
      <c r="D3334" s="1">
        <v>40808</v>
      </c>
      <c r="E3334" s="1">
        <v>40810</v>
      </c>
      <c r="F3334" s="1" t="str">
        <f t="shared" si="222"/>
        <v>September</v>
      </c>
      <c r="G3334" s="1" t="str">
        <f t="shared" si="223"/>
        <v>2011</v>
      </c>
      <c r="H3334" s="2">
        <f t="shared" si="224"/>
        <v>2</v>
      </c>
      <c r="I3334" s="2" t="b">
        <f t="shared" si="225"/>
        <v>0</v>
      </c>
      <c r="J3334" t="s">
        <v>52</v>
      </c>
      <c r="K3334">
        <v>48</v>
      </c>
      <c r="L3334">
        <v>1734.72</v>
      </c>
      <c r="M3334">
        <v>0.04</v>
      </c>
      <c r="N3334" t="s">
        <v>18</v>
      </c>
      <c r="O3334">
        <v>57.89</v>
      </c>
      <c r="P3334">
        <v>35.44</v>
      </c>
      <c r="Q3334">
        <v>19.989999999999998</v>
      </c>
      <c r="R3334" t="s">
        <v>489</v>
      </c>
      <c r="S3334" t="s">
        <v>489</v>
      </c>
      <c r="T3334" t="s">
        <v>31</v>
      </c>
      <c r="U3334" t="s">
        <v>22</v>
      </c>
      <c r="V3334" t="s">
        <v>43</v>
      </c>
      <c r="W3334">
        <v>0.38</v>
      </c>
    </row>
    <row r="3335" spans="1:23" x14ac:dyDescent="0.3">
      <c r="A3335" t="s">
        <v>932</v>
      </c>
      <c r="B3335" t="s">
        <v>1455</v>
      </c>
      <c r="D3335" s="1">
        <v>40887</v>
      </c>
      <c r="E3335" s="1">
        <v>40889</v>
      </c>
      <c r="F3335" s="1" t="str">
        <f t="shared" si="222"/>
        <v>December</v>
      </c>
      <c r="G3335" s="1" t="str">
        <f t="shared" si="223"/>
        <v>2011</v>
      </c>
      <c r="H3335" s="2">
        <f t="shared" si="224"/>
        <v>2</v>
      </c>
      <c r="I3335" s="2" t="b">
        <f t="shared" si="225"/>
        <v>0</v>
      </c>
      <c r="J3335" t="s">
        <v>34</v>
      </c>
      <c r="K3335">
        <v>14</v>
      </c>
      <c r="L3335">
        <v>294.52</v>
      </c>
      <c r="M3335">
        <v>0.09</v>
      </c>
      <c r="N3335" t="s">
        <v>18</v>
      </c>
      <c r="O3335">
        <v>15.34</v>
      </c>
      <c r="P3335">
        <v>21.78</v>
      </c>
      <c r="Q3335">
        <v>5.94</v>
      </c>
      <c r="R3335" t="s">
        <v>489</v>
      </c>
      <c r="S3335" t="s">
        <v>489</v>
      </c>
      <c r="T3335" t="s">
        <v>21</v>
      </c>
      <c r="U3335" t="s">
        <v>22</v>
      </c>
      <c r="V3335" t="s">
        <v>28</v>
      </c>
      <c r="W3335">
        <v>0.5</v>
      </c>
    </row>
    <row r="3336" spans="1:23" x14ac:dyDescent="0.3">
      <c r="A3336" t="s">
        <v>1414</v>
      </c>
      <c r="B3336" t="s">
        <v>1015</v>
      </c>
      <c r="D3336" s="1">
        <v>40994</v>
      </c>
      <c r="E3336" s="1">
        <v>40996</v>
      </c>
      <c r="F3336" s="1" t="str">
        <f t="shared" si="222"/>
        <v>March</v>
      </c>
      <c r="G3336" s="1" t="str">
        <f t="shared" si="223"/>
        <v>2012</v>
      </c>
      <c r="H3336" s="2">
        <f t="shared" si="224"/>
        <v>2</v>
      </c>
      <c r="I3336" s="2" t="b">
        <f t="shared" si="225"/>
        <v>0</v>
      </c>
      <c r="J3336" t="s">
        <v>17</v>
      </c>
      <c r="K3336">
        <v>4</v>
      </c>
      <c r="L3336">
        <v>187.39949999999999</v>
      </c>
      <c r="M3336">
        <v>0.08</v>
      </c>
      <c r="N3336" t="s">
        <v>18</v>
      </c>
      <c r="O3336">
        <v>-225.3</v>
      </c>
      <c r="P3336">
        <v>55.99</v>
      </c>
      <c r="Q3336">
        <v>3.3</v>
      </c>
      <c r="R3336" t="s">
        <v>489</v>
      </c>
      <c r="S3336" t="s">
        <v>489</v>
      </c>
      <c r="T3336" t="s">
        <v>42</v>
      </c>
      <c r="U3336" t="s">
        <v>32</v>
      </c>
      <c r="V3336" t="s">
        <v>33</v>
      </c>
      <c r="W3336">
        <v>0.59</v>
      </c>
    </row>
    <row r="3337" spans="1:23" x14ac:dyDescent="0.3">
      <c r="A3337" t="s">
        <v>1253</v>
      </c>
      <c r="B3337" t="s">
        <v>909</v>
      </c>
      <c r="D3337" s="1">
        <v>40826</v>
      </c>
      <c r="E3337" s="1">
        <v>40828</v>
      </c>
      <c r="F3337" s="1" t="str">
        <f t="shared" si="222"/>
        <v>October</v>
      </c>
      <c r="G3337" s="1" t="str">
        <f t="shared" si="223"/>
        <v>2011</v>
      </c>
      <c r="H3337" s="2">
        <f t="shared" si="224"/>
        <v>2</v>
      </c>
      <c r="I3337" s="2" t="b">
        <f t="shared" si="225"/>
        <v>0</v>
      </c>
      <c r="J3337" t="s">
        <v>17</v>
      </c>
      <c r="K3337">
        <v>15</v>
      </c>
      <c r="L3337">
        <v>241.89</v>
      </c>
      <c r="M3337">
        <v>0.02</v>
      </c>
      <c r="N3337" t="s">
        <v>18</v>
      </c>
      <c r="O3337">
        <v>-83.3</v>
      </c>
      <c r="P3337">
        <v>15.42</v>
      </c>
      <c r="Q3337">
        <v>10.68</v>
      </c>
      <c r="R3337" t="s">
        <v>489</v>
      </c>
      <c r="S3337" t="s">
        <v>489</v>
      </c>
      <c r="T3337" t="s">
        <v>31</v>
      </c>
      <c r="U3337" t="s">
        <v>22</v>
      </c>
      <c r="V3337" t="s">
        <v>23</v>
      </c>
      <c r="W3337">
        <v>0.57999999999999996</v>
      </c>
    </row>
    <row r="3338" spans="1:23" x14ac:dyDescent="0.3">
      <c r="A3338" t="s">
        <v>1253</v>
      </c>
      <c r="B3338" t="s">
        <v>909</v>
      </c>
      <c r="D3338" s="1">
        <v>40826</v>
      </c>
      <c r="E3338" s="1">
        <v>40830</v>
      </c>
      <c r="F3338" s="1" t="str">
        <f t="shared" si="222"/>
        <v>October</v>
      </c>
      <c r="G3338" s="1" t="str">
        <f t="shared" si="223"/>
        <v>2011</v>
      </c>
      <c r="H3338" s="2">
        <f t="shared" si="224"/>
        <v>4</v>
      </c>
      <c r="I3338" s="2" t="b">
        <f t="shared" si="225"/>
        <v>0</v>
      </c>
      <c r="J3338" t="s">
        <v>17</v>
      </c>
      <c r="K3338">
        <v>43</v>
      </c>
      <c r="L3338">
        <v>83.34</v>
      </c>
      <c r="M3338">
        <v>0.01</v>
      </c>
      <c r="N3338" t="s">
        <v>18</v>
      </c>
      <c r="O3338">
        <v>-93.18</v>
      </c>
      <c r="P3338">
        <v>1.86</v>
      </c>
      <c r="Q3338">
        <v>2.58</v>
      </c>
      <c r="R3338" t="s">
        <v>489</v>
      </c>
      <c r="S3338" t="s">
        <v>489</v>
      </c>
      <c r="T3338" t="s">
        <v>31</v>
      </c>
      <c r="U3338" t="s">
        <v>22</v>
      </c>
      <c r="V3338" t="s">
        <v>46</v>
      </c>
      <c r="W3338">
        <v>0.82</v>
      </c>
    </row>
    <row r="3339" spans="1:23" x14ac:dyDescent="0.3">
      <c r="A3339" t="s">
        <v>1477</v>
      </c>
      <c r="B3339" t="s">
        <v>1478</v>
      </c>
      <c r="D3339" s="1">
        <v>40070</v>
      </c>
      <c r="E3339" s="1">
        <v>40071</v>
      </c>
      <c r="F3339" s="1" t="str">
        <f t="shared" si="222"/>
        <v>September</v>
      </c>
      <c r="G3339" s="1" t="str">
        <f t="shared" si="223"/>
        <v>2009</v>
      </c>
      <c r="H3339" s="2">
        <f t="shared" si="224"/>
        <v>1</v>
      </c>
      <c r="I3339" s="2" t="b">
        <f t="shared" si="225"/>
        <v>0</v>
      </c>
      <c r="J3339" t="s">
        <v>24</v>
      </c>
      <c r="K3339">
        <v>7</v>
      </c>
      <c r="L3339">
        <v>296.83999999999997</v>
      </c>
      <c r="M3339">
        <v>0.08</v>
      </c>
      <c r="N3339" t="s">
        <v>18</v>
      </c>
      <c r="O3339">
        <v>-71.83</v>
      </c>
      <c r="P3339">
        <v>45.19</v>
      </c>
      <c r="Q3339">
        <v>1.99</v>
      </c>
      <c r="R3339" t="s">
        <v>489</v>
      </c>
      <c r="S3339" t="s">
        <v>489</v>
      </c>
      <c r="T3339" t="s">
        <v>21</v>
      </c>
      <c r="U3339" t="s">
        <v>32</v>
      </c>
      <c r="V3339" t="s">
        <v>48</v>
      </c>
      <c r="W3339">
        <v>0.55000000000000004</v>
      </c>
    </row>
    <row r="3340" spans="1:23" x14ac:dyDescent="0.3">
      <c r="A3340" t="s">
        <v>906</v>
      </c>
      <c r="B3340" t="s">
        <v>1388</v>
      </c>
      <c r="D3340" s="1">
        <v>40250</v>
      </c>
      <c r="E3340" s="1">
        <v>40252</v>
      </c>
      <c r="F3340" s="1" t="str">
        <f t="shared" si="222"/>
        <v>March</v>
      </c>
      <c r="G3340" s="1" t="str">
        <f t="shared" si="223"/>
        <v>2010</v>
      </c>
      <c r="H3340" s="2">
        <f t="shared" si="224"/>
        <v>2</v>
      </c>
      <c r="I3340" s="2" t="b">
        <f t="shared" si="225"/>
        <v>0</v>
      </c>
      <c r="J3340" t="s">
        <v>44</v>
      </c>
      <c r="K3340">
        <v>23</v>
      </c>
      <c r="L3340">
        <v>139.19</v>
      </c>
      <c r="M3340">
        <v>0.04</v>
      </c>
      <c r="N3340" t="s">
        <v>18</v>
      </c>
      <c r="O3340">
        <v>-86.73</v>
      </c>
      <c r="P3340">
        <v>5.98</v>
      </c>
      <c r="Q3340">
        <v>7.15</v>
      </c>
      <c r="R3340" t="s">
        <v>489</v>
      </c>
      <c r="S3340" t="s">
        <v>489</v>
      </c>
      <c r="T3340" t="s">
        <v>31</v>
      </c>
      <c r="U3340" t="s">
        <v>22</v>
      </c>
      <c r="V3340" t="s">
        <v>43</v>
      </c>
      <c r="W3340">
        <v>0.36</v>
      </c>
    </row>
    <row r="3341" spans="1:23" x14ac:dyDescent="0.3">
      <c r="A3341" t="s">
        <v>1477</v>
      </c>
      <c r="B3341" t="s">
        <v>1478</v>
      </c>
      <c r="D3341" s="1">
        <v>41203</v>
      </c>
      <c r="E3341" s="1">
        <v>41205</v>
      </c>
      <c r="F3341" s="1" t="str">
        <f t="shared" si="222"/>
        <v>October</v>
      </c>
      <c r="G3341" s="1" t="str">
        <f t="shared" si="223"/>
        <v>2012</v>
      </c>
      <c r="H3341" s="2">
        <f t="shared" si="224"/>
        <v>2</v>
      </c>
      <c r="I3341" s="2" t="b">
        <f t="shared" si="225"/>
        <v>0</v>
      </c>
      <c r="J3341" t="s">
        <v>44</v>
      </c>
      <c r="K3341">
        <v>17</v>
      </c>
      <c r="L3341">
        <v>1125.76</v>
      </c>
      <c r="M3341">
        <v>0</v>
      </c>
      <c r="N3341" t="s">
        <v>18</v>
      </c>
      <c r="O3341">
        <v>379.28</v>
      </c>
      <c r="P3341">
        <v>60.65</v>
      </c>
      <c r="Q3341">
        <v>12.23</v>
      </c>
      <c r="R3341" t="s">
        <v>489</v>
      </c>
      <c r="S3341" t="s">
        <v>489</v>
      </c>
      <c r="T3341" t="s">
        <v>21</v>
      </c>
      <c r="U3341" t="s">
        <v>36</v>
      </c>
      <c r="V3341" t="s">
        <v>37</v>
      </c>
      <c r="W3341">
        <v>0.64</v>
      </c>
    </row>
    <row r="3342" spans="1:23" x14ac:dyDescent="0.3">
      <c r="A3342" t="s">
        <v>1505</v>
      </c>
      <c r="B3342" t="s">
        <v>1506</v>
      </c>
      <c r="D3342" s="1">
        <v>40210</v>
      </c>
      <c r="E3342" s="1">
        <v>40211</v>
      </c>
      <c r="F3342" s="1" t="str">
        <f t="shared" si="222"/>
        <v>February</v>
      </c>
      <c r="G3342" s="1" t="str">
        <f t="shared" si="223"/>
        <v>2010</v>
      </c>
      <c r="H3342" s="2">
        <f t="shared" si="224"/>
        <v>1</v>
      </c>
      <c r="I3342" s="2" t="b">
        <f t="shared" si="225"/>
        <v>0</v>
      </c>
      <c r="J3342" t="s">
        <v>34</v>
      </c>
      <c r="K3342">
        <v>18</v>
      </c>
      <c r="L3342">
        <v>299.87</v>
      </c>
      <c r="M3342">
        <v>0.02</v>
      </c>
      <c r="N3342" t="s">
        <v>18</v>
      </c>
      <c r="O3342">
        <v>130.04</v>
      </c>
      <c r="P3342">
        <v>15.74</v>
      </c>
      <c r="Q3342">
        <v>1.39</v>
      </c>
      <c r="R3342" t="s">
        <v>489</v>
      </c>
      <c r="S3342" t="s">
        <v>489</v>
      </c>
      <c r="T3342" t="s">
        <v>31</v>
      </c>
      <c r="U3342" t="s">
        <v>22</v>
      </c>
      <c r="V3342" t="s">
        <v>51</v>
      </c>
      <c r="W3342">
        <v>0.4</v>
      </c>
    </row>
    <row r="3343" spans="1:23" x14ac:dyDescent="0.3">
      <c r="A3343" t="s">
        <v>996</v>
      </c>
      <c r="B3343" t="s">
        <v>1415</v>
      </c>
      <c r="D3343" s="1">
        <v>40739</v>
      </c>
      <c r="E3343" s="1">
        <v>40746</v>
      </c>
      <c r="F3343" s="1" t="str">
        <f t="shared" si="222"/>
        <v>July</v>
      </c>
      <c r="G3343" s="1" t="str">
        <f t="shared" si="223"/>
        <v>2011</v>
      </c>
      <c r="H3343" s="2">
        <f t="shared" si="224"/>
        <v>7</v>
      </c>
      <c r="I3343" s="2" t="b">
        <f t="shared" si="225"/>
        <v>0</v>
      </c>
      <c r="J3343" t="s">
        <v>17</v>
      </c>
      <c r="K3343">
        <v>8</v>
      </c>
      <c r="L3343">
        <v>84.64</v>
      </c>
      <c r="M3343">
        <v>0</v>
      </c>
      <c r="N3343" t="s">
        <v>39</v>
      </c>
      <c r="O3343">
        <v>-9.2899999999999991</v>
      </c>
      <c r="P3343">
        <v>8.6199999999999992</v>
      </c>
      <c r="Q3343">
        <v>4.5</v>
      </c>
      <c r="R3343" t="s">
        <v>489</v>
      </c>
      <c r="S3343" t="s">
        <v>489</v>
      </c>
      <c r="T3343" t="s">
        <v>21</v>
      </c>
      <c r="U3343" t="s">
        <v>22</v>
      </c>
      <c r="V3343" t="s">
        <v>28</v>
      </c>
      <c r="W3343">
        <v>0.59</v>
      </c>
    </row>
    <row r="3344" spans="1:23" x14ac:dyDescent="0.3">
      <c r="A3344" t="s">
        <v>1447</v>
      </c>
      <c r="B3344" t="s">
        <v>1144</v>
      </c>
      <c r="D3344" s="1">
        <v>41062</v>
      </c>
      <c r="E3344" s="1">
        <v>41064</v>
      </c>
      <c r="F3344" s="1" t="str">
        <f t="shared" si="222"/>
        <v>June</v>
      </c>
      <c r="G3344" s="1" t="str">
        <f t="shared" si="223"/>
        <v>2012</v>
      </c>
      <c r="H3344" s="2">
        <f t="shared" si="224"/>
        <v>2</v>
      </c>
      <c r="I3344" s="2" t="b">
        <f t="shared" si="225"/>
        <v>0</v>
      </c>
      <c r="J3344" t="s">
        <v>44</v>
      </c>
      <c r="K3344">
        <v>30</v>
      </c>
      <c r="L3344">
        <v>1136.44</v>
      </c>
      <c r="M3344">
        <v>0.09</v>
      </c>
      <c r="N3344" t="s">
        <v>18</v>
      </c>
      <c r="O3344">
        <v>-9.3000000000000007</v>
      </c>
      <c r="P3344">
        <v>40.98</v>
      </c>
      <c r="Q3344">
        <v>6.5</v>
      </c>
      <c r="R3344" t="s">
        <v>489</v>
      </c>
      <c r="S3344" t="s">
        <v>489</v>
      </c>
      <c r="T3344" t="s">
        <v>42</v>
      </c>
      <c r="U3344" t="s">
        <v>32</v>
      </c>
      <c r="V3344" t="s">
        <v>48</v>
      </c>
      <c r="W3344">
        <v>0.64</v>
      </c>
    </row>
    <row r="3345" spans="1:23" x14ac:dyDescent="0.3">
      <c r="A3345" t="s">
        <v>1320</v>
      </c>
      <c r="B3345" t="s">
        <v>1338</v>
      </c>
      <c r="D3345" s="1">
        <v>39916</v>
      </c>
      <c r="E3345" s="1">
        <v>39918</v>
      </c>
      <c r="F3345" s="1" t="str">
        <f t="shared" si="222"/>
        <v>April</v>
      </c>
      <c r="G3345" s="1" t="str">
        <f t="shared" si="223"/>
        <v>2009</v>
      </c>
      <c r="H3345" s="2">
        <f t="shared" si="224"/>
        <v>2</v>
      </c>
      <c r="I3345" s="2" t="b">
        <f t="shared" si="225"/>
        <v>0</v>
      </c>
      <c r="J3345" t="s">
        <v>52</v>
      </c>
      <c r="K3345">
        <v>1</v>
      </c>
      <c r="L3345">
        <v>3.42</v>
      </c>
      <c r="M3345">
        <v>0.05</v>
      </c>
      <c r="N3345" t="s">
        <v>18</v>
      </c>
      <c r="O3345">
        <v>-2.91</v>
      </c>
      <c r="P3345">
        <v>1.88</v>
      </c>
      <c r="Q3345">
        <v>1.49</v>
      </c>
      <c r="R3345" t="s">
        <v>489</v>
      </c>
      <c r="S3345" t="s">
        <v>489</v>
      </c>
      <c r="T3345" t="s">
        <v>31</v>
      </c>
      <c r="U3345" t="s">
        <v>22</v>
      </c>
      <c r="V3345" t="s">
        <v>29</v>
      </c>
      <c r="W3345">
        <v>0.37</v>
      </c>
    </row>
    <row r="3346" spans="1:23" x14ac:dyDescent="0.3">
      <c r="A3346" t="s">
        <v>1391</v>
      </c>
      <c r="B3346" t="s">
        <v>1049</v>
      </c>
      <c r="D3346" s="1">
        <v>40545</v>
      </c>
      <c r="E3346" s="1">
        <v>40552</v>
      </c>
      <c r="F3346" s="1" t="str">
        <f t="shared" si="222"/>
        <v>January</v>
      </c>
      <c r="G3346" s="1" t="str">
        <f t="shared" si="223"/>
        <v>2011</v>
      </c>
      <c r="H3346" s="2">
        <f t="shared" si="224"/>
        <v>7</v>
      </c>
      <c r="I3346" s="2" t="b">
        <f t="shared" si="225"/>
        <v>0</v>
      </c>
      <c r="J3346" t="s">
        <v>17</v>
      </c>
      <c r="K3346">
        <v>24</v>
      </c>
      <c r="L3346">
        <v>138.75</v>
      </c>
      <c r="M3346">
        <v>0.09</v>
      </c>
      <c r="N3346" t="s">
        <v>18</v>
      </c>
      <c r="O3346">
        <v>49.81</v>
      </c>
      <c r="P3346">
        <v>5.84</v>
      </c>
      <c r="Q3346">
        <v>1</v>
      </c>
      <c r="R3346" t="s">
        <v>489</v>
      </c>
      <c r="S3346" t="s">
        <v>489</v>
      </c>
      <c r="T3346" t="s">
        <v>31</v>
      </c>
      <c r="U3346" t="s">
        <v>22</v>
      </c>
      <c r="V3346" t="s">
        <v>60</v>
      </c>
      <c r="W3346">
        <v>0.38</v>
      </c>
    </row>
    <row r="3347" spans="1:23" x14ac:dyDescent="0.3">
      <c r="A3347" t="s">
        <v>1414</v>
      </c>
      <c r="B3347" t="s">
        <v>1254</v>
      </c>
      <c r="D3347" s="1">
        <v>40796</v>
      </c>
      <c r="E3347" s="1">
        <v>40797</v>
      </c>
      <c r="F3347" s="1" t="str">
        <f t="shared" si="222"/>
        <v>September</v>
      </c>
      <c r="G3347" s="1" t="str">
        <f t="shared" si="223"/>
        <v>2011</v>
      </c>
      <c r="H3347" s="2">
        <f t="shared" si="224"/>
        <v>1</v>
      </c>
      <c r="I3347" s="2" t="b">
        <f t="shared" si="225"/>
        <v>0</v>
      </c>
      <c r="J3347" t="s">
        <v>52</v>
      </c>
      <c r="K3347">
        <v>5</v>
      </c>
      <c r="L3347">
        <v>95.38</v>
      </c>
      <c r="M3347">
        <v>0.03</v>
      </c>
      <c r="N3347" t="s">
        <v>18</v>
      </c>
      <c r="O3347">
        <v>-36.89</v>
      </c>
      <c r="P3347">
        <v>15.99</v>
      </c>
      <c r="Q3347">
        <v>13.18</v>
      </c>
      <c r="R3347" t="s">
        <v>489</v>
      </c>
      <c r="S3347" t="s">
        <v>489</v>
      </c>
      <c r="T3347" t="s">
        <v>21</v>
      </c>
      <c r="U3347" t="s">
        <v>22</v>
      </c>
      <c r="V3347" t="s">
        <v>29</v>
      </c>
      <c r="W3347">
        <v>0.37</v>
      </c>
    </row>
    <row r="3348" spans="1:23" x14ac:dyDescent="0.3">
      <c r="A3348" t="s">
        <v>996</v>
      </c>
      <c r="B3348" t="s">
        <v>1415</v>
      </c>
      <c r="D3348" s="1">
        <v>41042</v>
      </c>
      <c r="E3348" s="1">
        <v>41043</v>
      </c>
      <c r="F3348" s="1" t="str">
        <f t="shared" si="222"/>
        <v>May</v>
      </c>
      <c r="G3348" s="1" t="str">
        <f t="shared" si="223"/>
        <v>2012</v>
      </c>
      <c r="H3348" s="2">
        <f t="shared" si="224"/>
        <v>1</v>
      </c>
      <c r="I3348" s="2" t="b">
        <f t="shared" si="225"/>
        <v>0</v>
      </c>
      <c r="J3348" t="s">
        <v>24</v>
      </c>
      <c r="K3348">
        <v>36</v>
      </c>
      <c r="L3348">
        <v>251.05</v>
      </c>
      <c r="M3348">
        <v>0.1</v>
      </c>
      <c r="N3348" t="s">
        <v>18</v>
      </c>
      <c r="O3348">
        <v>118.79</v>
      </c>
      <c r="P3348">
        <v>7.31</v>
      </c>
      <c r="Q3348">
        <v>0.49</v>
      </c>
      <c r="R3348" t="s">
        <v>489</v>
      </c>
      <c r="S3348" t="s">
        <v>489</v>
      </c>
      <c r="T3348" t="s">
        <v>21</v>
      </c>
      <c r="U3348" t="s">
        <v>22</v>
      </c>
      <c r="V3348" t="s">
        <v>57</v>
      </c>
      <c r="W3348">
        <v>0.38</v>
      </c>
    </row>
    <row r="3349" spans="1:23" x14ac:dyDescent="0.3">
      <c r="A3349" t="s">
        <v>1210</v>
      </c>
      <c r="B3349" t="s">
        <v>1467</v>
      </c>
      <c r="D3349" s="1">
        <v>40481</v>
      </c>
      <c r="E3349" s="1">
        <v>40482</v>
      </c>
      <c r="F3349" s="1" t="str">
        <f t="shared" si="222"/>
        <v>October</v>
      </c>
      <c r="G3349" s="1" t="str">
        <f t="shared" si="223"/>
        <v>2010</v>
      </c>
      <c r="H3349" s="2">
        <f t="shared" si="224"/>
        <v>1</v>
      </c>
      <c r="I3349" s="2" t="b">
        <f t="shared" si="225"/>
        <v>0</v>
      </c>
      <c r="J3349" t="s">
        <v>24</v>
      </c>
      <c r="K3349">
        <v>49</v>
      </c>
      <c r="L3349">
        <v>261.02</v>
      </c>
      <c r="M3349">
        <v>0.01</v>
      </c>
      <c r="N3349" t="s">
        <v>18</v>
      </c>
      <c r="O3349">
        <v>-94.05</v>
      </c>
      <c r="P3349">
        <v>4.9800000000000004</v>
      </c>
      <c r="Q3349">
        <v>4.95</v>
      </c>
      <c r="R3349" t="s">
        <v>489</v>
      </c>
      <c r="S3349" t="s">
        <v>489</v>
      </c>
      <c r="T3349" t="s">
        <v>21</v>
      </c>
      <c r="U3349" t="s">
        <v>22</v>
      </c>
      <c r="V3349" t="s">
        <v>29</v>
      </c>
      <c r="W3349">
        <v>0.37</v>
      </c>
    </row>
    <row r="3350" spans="1:23" x14ac:dyDescent="0.3">
      <c r="A3350" t="s">
        <v>1496</v>
      </c>
      <c r="B3350" t="s">
        <v>1319</v>
      </c>
      <c r="D3350" s="1">
        <v>41176</v>
      </c>
      <c r="E3350" s="1">
        <v>41177</v>
      </c>
      <c r="F3350" s="1" t="str">
        <f t="shared" si="222"/>
        <v>September</v>
      </c>
      <c r="G3350" s="1" t="str">
        <f t="shared" si="223"/>
        <v>2012</v>
      </c>
      <c r="H3350" s="2">
        <f t="shared" si="224"/>
        <v>1</v>
      </c>
      <c r="I3350" s="2" t="b">
        <f t="shared" si="225"/>
        <v>0</v>
      </c>
      <c r="J3350" t="s">
        <v>34</v>
      </c>
      <c r="K3350">
        <v>30</v>
      </c>
      <c r="L3350">
        <v>243.49</v>
      </c>
      <c r="M3350">
        <v>0.08</v>
      </c>
      <c r="N3350" t="s">
        <v>18</v>
      </c>
      <c r="O3350">
        <v>-45.89</v>
      </c>
      <c r="P3350">
        <v>8.32</v>
      </c>
      <c r="Q3350">
        <v>2.38</v>
      </c>
      <c r="R3350" t="s">
        <v>489</v>
      </c>
      <c r="S3350" t="s">
        <v>489</v>
      </c>
      <c r="T3350" t="s">
        <v>42</v>
      </c>
      <c r="U3350" t="s">
        <v>32</v>
      </c>
      <c r="V3350" t="s">
        <v>48</v>
      </c>
      <c r="W3350">
        <v>0.74</v>
      </c>
    </row>
    <row r="3351" spans="1:23" x14ac:dyDescent="0.3">
      <c r="A3351" t="s">
        <v>1088</v>
      </c>
      <c r="B3351" t="s">
        <v>1430</v>
      </c>
      <c r="D3351" s="1">
        <v>40358</v>
      </c>
      <c r="E3351" s="1">
        <v>40360</v>
      </c>
      <c r="F3351" s="1" t="str">
        <f t="shared" si="222"/>
        <v>July</v>
      </c>
      <c r="G3351" s="1" t="str">
        <f t="shared" si="223"/>
        <v>2010</v>
      </c>
      <c r="H3351" s="2">
        <f t="shared" si="224"/>
        <v>2</v>
      </c>
      <c r="I3351" s="2" t="b">
        <f t="shared" si="225"/>
        <v>0</v>
      </c>
      <c r="J3351" t="s">
        <v>34</v>
      </c>
      <c r="K3351">
        <v>45</v>
      </c>
      <c r="L3351">
        <v>311.10000000000002</v>
      </c>
      <c r="M3351">
        <v>0.04</v>
      </c>
      <c r="N3351" t="s">
        <v>18</v>
      </c>
      <c r="O3351">
        <v>86.6</v>
      </c>
      <c r="P3351">
        <v>6.88</v>
      </c>
      <c r="Q3351">
        <v>2</v>
      </c>
      <c r="R3351" t="s">
        <v>489</v>
      </c>
      <c r="S3351" t="s">
        <v>489</v>
      </c>
      <c r="T3351" t="s">
        <v>27</v>
      </c>
      <c r="U3351" t="s">
        <v>22</v>
      </c>
      <c r="V3351" t="s">
        <v>43</v>
      </c>
      <c r="W3351">
        <v>0.39</v>
      </c>
    </row>
    <row r="3352" spans="1:23" x14ac:dyDescent="0.3">
      <c r="A3352" t="s">
        <v>1088</v>
      </c>
      <c r="B3352" t="s">
        <v>1430</v>
      </c>
      <c r="D3352" s="1">
        <v>40358</v>
      </c>
      <c r="E3352" s="1">
        <v>40359</v>
      </c>
      <c r="F3352" s="1" t="str">
        <f t="shared" si="222"/>
        <v>June</v>
      </c>
      <c r="G3352" s="1" t="str">
        <f t="shared" si="223"/>
        <v>2010</v>
      </c>
      <c r="H3352" s="2">
        <f t="shared" si="224"/>
        <v>1</v>
      </c>
      <c r="I3352" s="2" t="b">
        <f t="shared" si="225"/>
        <v>0</v>
      </c>
      <c r="J3352" t="s">
        <v>34</v>
      </c>
      <c r="K3352">
        <v>43</v>
      </c>
      <c r="L3352">
        <v>452.93</v>
      </c>
      <c r="M3352">
        <v>0.09</v>
      </c>
      <c r="N3352" t="s">
        <v>18</v>
      </c>
      <c r="O3352">
        <v>-172.34</v>
      </c>
      <c r="P3352">
        <v>10.97</v>
      </c>
      <c r="Q3352">
        <v>6.5</v>
      </c>
      <c r="R3352" t="s">
        <v>489</v>
      </c>
      <c r="S3352" t="s">
        <v>489</v>
      </c>
      <c r="T3352" t="s">
        <v>27</v>
      </c>
      <c r="U3352" t="s">
        <v>32</v>
      </c>
      <c r="V3352" t="s">
        <v>48</v>
      </c>
      <c r="W3352">
        <v>0.64</v>
      </c>
    </row>
    <row r="3353" spans="1:23" x14ac:dyDescent="0.3">
      <c r="A3353" t="s">
        <v>1168</v>
      </c>
      <c r="B3353" t="s">
        <v>1103</v>
      </c>
      <c r="D3353" s="1">
        <v>40311</v>
      </c>
      <c r="E3353" s="1">
        <v>40314</v>
      </c>
      <c r="F3353" s="1" t="str">
        <f t="shared" si="222"/>
        <v>May</v>
      </c>
      <c r="G3353" s="1" t="str">
        <f t="shared" si="223"/>
        <v>2010</v>
      </c>
      <c r="H3353" s="2">
        <f t="shared" si="224"/>
        <v>3</v>
      </c>
      <c r="I3353" s="2" t="b">
        <f t="shared" si="225"/>
        <v>0</v>
      </c>
      <c r="J3353" t="s">
        <v>44</v>
      </c>
      <c r="K3353">
        <v>16</v>
      </c>
      <c r="L3353">
        <v>1702.499</v>
      </c>
      <c r="M3353">
        <v>0.08</v>
      </c>
      <c r="N3353" t="s">
        <v>18</v>
      </c>
      <c r="O3353">
        <v>133.44999999999999</v>
      </c>
      <c r="P3353">
        <v>125.99</v>
      </c>
      <c r="Q3353">
        <v>5.99</v>
      </c>
      <c r="R3353" t="s">
        <v>489</v>
      </c>
      <c r="S3353" t="s">
        <v>489</v>
      </c>
      <c r="T3353" t="s">
        <v>21</v>
      </c>
      <c r="U3353" t="s">
        <v>32</v>
      </c>
      <c r="V3353" t="s">
        <v>33</v>
      </c>
      <c r="W3353">
        <v>0.56000000000000005</v>
      </c>
    </row>
    <row r="3354" spans="1:23" x14ac:dyDescent="0.3">
      <c r="A3354" t="s">
        <v>1315</v>
      </c>
      <c r="B3354" t="s">
        <v>1459</v>
      </c>
      <c r="D3354" s="1">
        <v>40191</v>
      </c>
      <c r="E3354" s="1">
        <v>40193</v>
      </c>
      <c r="F3354" s="1" t="str">
        <f t="shared" si="222"/>
        <v>January</v>
      </c>
      <c r="G3354" s="1" t="str">
        <f t="shared" si="223"/>
        <v>2010</v>
      </c>
      <c r="H3354" s="2">
        <f t="shared" si="224"/>
        <v>2</v>
      </c>
      <c r="I3354" s="2" t="b">
        <f t="shared" si="225"/>
        <v>0</v>
      </c>
      <c r="J3354" t="s">
        <v>17</v>
      </c>
      <c r="K3354">
        <v>43</v>
      </c>
      <c r="L3354">
        <v>140.72</v>
      </c>
      <c r="M3354">
        <v>0.04</v>
      </c>
      <c r="N3354" t="s">
        <v>18</v>
      </c>
      <c r="O3354">
        <v>-115.53</v>
      </c>
      <c r="P3354">
        <v>3.28</v>
      </c>
      <c r="Q3354">
        <v>3.97</v>
      </c>
      <c r="R3354" t="s">
        <v>489</v>
      </c>
      <c r="S3354" t="s">
        <v>489</v>
      </c>
      <c r="T3354" t="s">
        <v>21</v>
      </c>
      <c r="U3354" t="s">
        <v>22</v>
      </c>
      <c r="V3354" t="s">
        <v>60</v>
      </c>
      <c r="W3354">
        <v>0.56000000000000005</v>
      </c>
    </row>
    <row r="3355" spans="1:23" x14ac:dyDescent="0.3">
      <c r="A3355" t="s">
        <v>900</v>
      </c>
      <c r="B3355" t="s">
        <v>1398</v>
      </c>
      <c r="D3355" s="1">
        <v>40603</v>
      </c>
      <c r="E3355" s="1">
        <v>40604</v>
      </c>
      <c r="F3355" s="1" t="str">
        <f t="shared" si="222"/>
        <v>March</v>
      </c>
      <c r="G3355" s="1" t="str">
        <f t="shared" si="223"/>
        <v>2011</v>
      </c>
      <c r="H3355" s="2">
        <f t="shared" si="224"/>
        <v>1</v>
      </c>
      <c r="I3355" s="2" t="b">
        <f t="shared" si="225"/>
        <v>0</v>
      </c>
      <c r="J3355" t="s">
        <v>52</v>
      </c>
      <c r="K3355">
        <v>31</v>
      </c>
      <c r="L3355">
        <v>53.33</v>
      </c>
      <c r="M3355">
        <v>0.09</v>
      </c>
      <c r="N3355" t="s">
        <v>18</v>
      </c>
      <c r="O3355">
        <v>-2.44</v>
      </c>
      <c r="P3355">
        <v>1.76</v>
      </c>
      <c r="Q3355">
        <v>0.7</v>
      </c>
      <c r="R3355" t="s">
        <v>489</v>
      </c>
      <c r="S3355" t="s">
        <v>489</v>
      </c>
      <c r="T3355" t="s">
        <v>27</v>
      </c>
      <c r="U3355" t="s">
        <v>22</v>
      </c>
      <c r="V3355" t="s">
        <v>60</v>
      </c>
      <c r="W3355">
        <v>0.56000000000000005</v>
      </c>
    </row>
    <row r="3356" spans="1:23" x14ac:dyDescent="0.3">
      <c r="A3356" t="s">
        <v>973</v>
      </c>
      <c r="B3356" t="s">
        <v>1271</v>
      </c>
      <c r="D3356" s="1">
        <v>41023</v>
      </c>
      <c r="E3356" s="1">
        <v>41024</v>
      </c>
      <c r="F3356" s="1" t="str">
        <f t="shared" si="222"/>
        <v>April</v>
      </c>
      <c r="G3356" s="1" t="str">
        <f t="shared" si="223"/>
        <v>2012</v>
      </c>
      <c r="H3356" s="2">
        <f t="shared" si="224"/>
        <v>1</v>
      </c>
      <c r="I3356" s="2" t="b">
        <f t="shared" si="225"/>
        <v>0</v>
      </c>
      <c r="J3356" t="s">
        <v>44</v>
      </c>
      <c r="K3356">
        <v>11</v>
      </c>
      <c r="L3356">
        <v>653.91999999999996</v>
      </c>
      <c r="M3356">
        <v>0.02</v>
      </c>
      <c r="N3356" t="s">
        <v>18</v>
      </c>
      <c r="O3356">
        <v>52.89</v>
      </c>
      <c r="P3356">
        <v>59.76</v>
      </c>
      <c r="Q3356">
        <v>9.7100000000000009</v>
      </c>
      <c r="R3356" t="s">
        <v>489</v>
      </c>
      <c r="S3356" t="s">
        <v>489</v>
      </c>
      <c r="T3356" t="s">
        <v>42</v>
      </c>
      <c r="U3356" t="s">
        <v>22</v>
      </c>
      <c r="V3356" t="s">
        <v>23</v>
      </c>
      <c r="W3356">
        <v>0.56999999999999995</v>
      </c>
    </row>
    <row r="3357" spans="1:23" x14ac:dyDescent="0.3">
      <c r="A3357" t="s">
        <v>996</v>
      </c>
      <c r="B3357" t="s">
        <v>1415</v>
      </c>
      <c r="D3357" s="1">
        <v>40923</v>
      </c>
      <c r="E3357" s="1">
        <v>40925</v>
      </c>
      <c r="F3357" s="1" t="str">
        <f t="shared" si="222"/>
        <v>January</v>
      </c>
      <c r="G3357" s="1" t="str">
        <f t="shared" si="223"/>
        <v>2012</v>
      </c>
      <c r="H3357" s="2">
        <f t="shared" si="224"/>
        <v>2</v>
      </c>
      <c r="I3357" s="2" t="b">
        <f t="shared" si="225"/>
        <v>0</v>
      </c>
      <c r="J3357" t="s">
        <v>52</v>
      </c>
      <c r="K3357">
        <v>42</v>
      </c>
      <c r="L3357">
        <v>290.68</v>
      </c>
      <c r="M3357">
        <v>0.03</v>
      </c>
      <c r="N3357" t="s">
        <v>18</v>
      </c>
      <c r="O3357">
        <v>-93.5</v>
      </c>
      <c r="P3357">
        <v>6.78</v>
      </c>
      <c r="Q3357">
        <v>6.18</v>
      </c>
      <c r="R3357" t="s">
        <v>489</v>
      </c>
      <c r="S3357" t="s">
        <v>489</v>
      </c>
      <c r="T3357" t="s">
        <v>21</v>
      </c>
      <c r="U3357" t="s">
        <v>22</v>
      </c>
      <c r="V3357" t="s">
        <v>43</v>
      </c>
      <c r="W3357">
        <v>0.39</v>
      </c>
    </row>
    <row r="3358" spans="1:23" x14ac:dyDescent="0.3">
      <c r="A3358" t="s">
        <v>1354</v>
      </c>
      <c r="B3358" t="s">
        <v>1355</v>
      </c>
      <c r="D3358" s="1">
        <v>40467</v>
      </c>
      <c r="E3358" s="1">
        <v>40469</v>
      </c>
      <c r="F3358" s="1" t="str">
        <f t="shared" si="222"/>
        <v>October</v>
      </c>
      <c r="G3358" s="1" t="str">
        <f t="shared" si="223"/>
        <v>2010</v>
      </c>
      <c r="H3358" s="2">
        <f t="shared" si="224"/>
        <v>2</v>
      </c>
      <c r="I3358" s="2" t="b">
        <f t="shared" si="225"/>
        <v>0</v>
      </c>
      <c r="J3358" t="s">
        <v>34</v>
      </c>
      <c r="K3358">
        <v>47</v>
      </c>
      <c r="L3358">
        <v>231.29</v>
      </c>
      <c r="M3358">
        <v>0.09</v>
      </c>
      <c r="N3358" t="s">
        <v>39</v>
      </c>
      <c r="O3358">
        <v>-147.86000000000001</v>
      </c>
      <c r="P3358">
        <v>4.91</v>
      </c>
      <c r="Q3358">
        <v>5.68</v>
      </c>
      <c r="R3358" t="s">
        <v>489</v>
      </c>
      <c r="S3358" t="s">
        <v>489</v>
      </c>
      <c r="T3358" t="s">
        <v>42</v>
      </c>
      <c r="U3358" t="s">
        <v>22</v>
      </c>
      <c r="V3358" t="s">
        <v>29</v>
      </c>
      <c r="W3358">
        <v>0.36</v>
      </c>
    </row>
    <row r="3359" spans="1:23" x14ac:dyDescent="0.3">
      <c r="A3359" t="s">
        <v>1481</v>
      </c>
      <c r="B3359" t="s">
        <v>1482</v>
      </c>
      <c r="D3359" s="1">
        <v>41046</v>
      </c>
      <c r="E3359" s="1">
        <v>41047</v>
      </c>
      <c r="F3359" s="1" t="str">
        <f t="shared" si="222"/>
        <v>May</v>
      </c>
      <c r="G3359" s="1" t="str">
        <f t="shared" si="223"/>
        <v>2012</v>
      </c>
      <c r="H3359" s="2">
        <f t="shared" si="224"/>
        <v>1</v>
      </c>
      <c r="I3359" s="2" t="b">
        <f t="shared" si="225"/>
        <v>0</v>
      </c>
      <c r="J3359" t="s">
        <v>52</v>
      </c>
      <c r="K3359">
        <v>7</v>
      </c>
      <c r="L3359">
        <v>40.11</v>
      </c>
      <c r="M3359">
        <v>7.0000000000000007E-2</v>
      </c>
      <c r="N3359" t="s">
        <v>18</v>
      </c>
      <c r="O3359">
        <v>-43.71</v>
      </c>
      <c r="P3359">
        <v>5.0199999999999996</v>
      </c>
      <c r="Q3359">
        <v>5.14</v>
      </c>
      <c r="R3359" t="s">
        <v>489</v>
      </c>
      <c r="S3359" t="s">
        <v>489</v>
      </c>
      <c r="T3359" t="s">
        <v>42</v>
      </c>
      <c r="U3359" t="s">
        <v>32</v>
      </c>
      <c r="V3359" t="s">
        <v>48</v>
      </c>
      <c r="W3359">
        <v>0.79</v>
      </c>
    </row>
    <row r="3360" spans="1:23" x14ac:dyDescent="0.3">
      <c r="A3360" t="s">
        <v>1418</v>
      </c>
      <c r="B3360" t="s">
        <v>1233</v>
      </c>
      <c r="D3360" s="1">
        <v>40307</v>
      </c>
      <c r="E3360" s="1">
        <v>40310</v>
      </c>
      <c r="F3360" s="1" t="str">
        <f t="shared" si="222"/>
        <v>May</v>
      </c>
      <c r="G3360" s="1" t="str">
        <f t="shared" si="223"/>
        <v>2010</v>
      </c>
      <c r="H3360" s="2">
        <f t="shared" si="224"/>
        <v>3</v>
      </c>
      <c r="I3360" s="2" t="b">
        <f t="shared" si="225"/>
        <v>0</v>
      </c>
      <c r="J3360" t="s">
        <v>34</v>
      </c>
      <c r="K3360">
        <v>10</v>
      </c>
      <c r="L3360">
        <v>44.08</v>
      </c>
      <c r="M3360">
        <v>0.08</v>
      </c>
      <c r="N3360" t="s">
        <v>18</v>
      </c>
      <c r="O3360">
        <v>6.79</v>
      </c>
      <c r="P3360">
        <v>4.4800000000000004</v>
      </c>
      <c r="Q3360">
        <v>1.22</v>
      </c>
      <c r="R3360" t="s">
        <v>489</v>
      </c>
      <c r="S3360" t="s">
        <v>489</v>
      </c>
      <c r="T3360" t="s">
        <v>21</v>
      </c>
      <c r="U3360" t="s">
        <v>22</v>
      </c>
      <c r="V3360" t="s">
        <v>43</v>
      </c>
      <c r="W3360">
        <v>0.36</v>
      </c>
    </row>
    <row r="3361" spans="1:23" x14ac:dyDescent="0.3">
      <c r="A3361" t="s">
        <v>1041</v>
      </c>
      <c r="B3361" t="s">
        <v>1444</v>
      </c>
      <c r="D3361" s="1">
        <v>40018</v>
      </c>
      <c r="E3361" s="1">
        <v>40018</v>
      </c>
      <c r="F3361" s="1" t="str">
        <f t="shared" si="222"/>
        <v>July</v>
      </c>
      <c r="G3361" s="1" t="str">
        <f t="shared" si="223"/>
        <v>2009</v>
      </c>
      <c r="H3361" s="2">
        <f t="shared" si="224"/>
        <v>0</v>
      </c>
      <c r="I3361" s="2" t="str">
        <f t="shared" si="225"/>
        <v>FREE DELIVERY</v>
      </c>
      <c r="J3361" t="s">
        <v>17</v>
      </c>
      <c r="K3361">
        <v>1</v>
      </c>
      <c r="L3361">
        <v>68.45</v>
      </c>
      <c r="M3361">
        <v>0.02</v>
      </c>
      <c r="N3361" t="s">
        <v>39</v>
      </c>
      <c r="O3361">
        <v>-25.76</v>
      </c>
      <c r="P3361">
        <v>50.98</v>
      </c>
      <c r="Q3361">
        <v>13.66</v>
      </c>
      <c r="R3361" t="s">
        <v>489</v>
      </c>
      <c r="S3361" t="s">
        <v>489</v>
      </c>
      <c r="T3361" t="s">
        <v>31</v>
      </c>
      <c r="U3361" t="s">
        <v>22</v>
      </c>
      <c r="V3361" t="s">
        <v>28</v>
      </c>
      <c r="W3361">
        <v>0.57999999999999996</v>
      </c>
    </row>
    <row r="3362" spans="1:23" x14ac:dyDescent="0.3">
      <c r="A3362" t="s">
        <v>1315</v>
      </c>
      <c r="B3362" t="s">
        <v>1459</v>
      </c>
      <c r="D3362" s="1">
        <v>39909</v>
      </c>
      <c r="E3362" s="1">
        <v>39911</v>
      </c>
      <c r="F3362" s="1" t="str">
        <f t="shared" si="222"/>
        <v>April</v>
      </c>
      <c r="G3362" s="1" t="str">
        <f t="shared" si="223"/>
        <v>2009</v>
      </c>
      <c r="H3362" s="2">
        <f t="shared" si="224"/>
        <v>2</v>
      </c>
      <c r="I3362" s="2" t="b">
        <f t="shared" si="225"/>
        <v>0</v>
      </c>
      <c r="J3362" t="s">
        <v>52</v>
      </c>
      <c r="K3362">
        <v>38</v>
      </c>
      <c r="L3362">
        <v>6532.48</v>
      </c>
      <c r="M3362">
        <v>0.01</v>
      </c>
      <c r="N3362" t="s">
        <v>25</v>
      </c>
      <c r="O3362">
        <v>538.52</v>
      </c>
      <c r="P3362">
        <v>170.98</v>
      </c>
      <c r="Q3362">
        <v>35.89</v>
      </c>
      <c r="R3362" t="s">
        <v>489</v>
      </c>
      <c r="S3362" t="s">
        <v>489</v>
      </c>
      <c r="T3362" t="s">
        <v>21</v>
      </c>
      <c r="U3362" t="s">
        <v>36</v>
      </c>
      <c r="V3362" t="s">
        <v>54</v>
      </c>
      <c r="W3362">
        <v>0.66</v>
      </c>
    </row>
    <row r="3363" spans="1:23" x14ac:dyDescent="0.3">
      <c r="A3363" t="s">
        <v>1315</v>
      </c>
      <c r="B3363" t="s">
        <v>1459</v>
      </c>
      <c r="D3363" s="1">
        <v>39909</v>
      </c>
      <c r="E3363" s="1">
        <v>39909</v>
      </c>
      <c r="F3363" s="1" t="str">
        <f t="shared" si="222"/>
        <v>April</v>
      </c>
      <c r="G3363" s="1" t="str">
        <f t="shared" si="223"/>
        <v>2009</v>
      </c>
      <c r="H3363" s="2">
        <f t="shared" si="224"/>
        <v>0</v>
      </c>
      <c r="I3363" s="2" t="str">
        <f t="shared" si="225"/>
        <v>FREE DELIVERY</v>
      </c>
      <c r="J3363" t="s">
        <v>52</v>
      </c>
      <c r="K3363">
        <v>41</v>
      </c>
      <c r="L3363">
        <v>241.9</v>
      </c>
      <c r="M3363">
        <v>0.05</v>
      </c>
      <c r="N3363" t="s">
        <v>18</v>
      </c>
      <c r="O3363">
        <v>-136.69999999999999</v>
      </c>
      <c r="P3363">
        <v>5.77</v>
      </c>
      <c r="Q3363">
        <v>5.92</v>
      </c>
      <c r="R3363" t="s">
        <v>489</v>
      </c>
      <c r="S3363" t="s">
        <v>489</v>
      </c>
      <c r="T3363" t="s">
        <v>21</v>
      </c>
      <c r="U3363" t="s">
        <v>36</v>
      </c>
      <c r="V3363" t="s">
        <v>37</v>
      </c>
      <c r="W3363">
        <v>0.55000000000000004</v>
      </c>
    </row>
    <row r="3364" spans="1:23" x14ac:dyDescent="0.3">
      <c r="A3364" t="s">
        <v>1026</v>
      </c>
      <c r="B3364" t="s">
        <v>1145</v>
      </c>
      <c r="D3364" s="1">
        <v>40898</v>
      </c>
      <c r="E3364" s="1">
        <v>40900</v>
      </c>
      <c r="F3364" s="1" t="str">
        <f t="shared" si="222"/>
        <v>December</v>
      </c>
      <c r="G3364" s="1" t="str">
        <f t="shared" si="223"/>
        <v>2011</v>
      </c>
      <c r="H3364" s="2">
        <f t="shared" si="224"/>
        <v>2</v>
      </c>
      <c r="I3364" s="2" t="b">
        <f t="shared" si="225"/>
        <v>0</v>
      </c>
      <c r="J3364" t="s">
        <v>34</v>
      </c>
      <c r="K3364">
        <v>46</v>
      </c>
      <c r="L3364">
        <v>1200.1300000000001</v>
      </c>
      <c r="M3364">
        <v>0.09</v>
      </c>
      <c r="N3364" t="s">
        <v>39</v>
      </c>
      <c r="O3364">
        <v>-7.8</v>
      </c>
      <c r="P3364">
        <v>28.15</v>
      </c>
      <c r="Q3364">
        <v>8.99</v>
      </c>
      <c r="R3364" t="s">
        <v>489</v>
      </c>
      <c r="S3364" t="s">
        <v>489</v>
      </c>
      <c r="T3364" t="s">
        <v>21</v>
      </c>
      <c r="U3364" t="s">
        <v>22</v>
      </c>
      <c r="V3364" t="s">
        <v>60</v>
      </c>
      <c r="W3364">
        <v>0.56999999999999995</v>
      </c>
    </row>
    <row r="3365" spans="1:23" x14ac:dyDescent="0.3">
      <c r="A3365" t="s">
        <v>1479</v>
      </c>
      <c r="B3365" t="s">
        <v>1480</v>
      </c>
      <c r="D3365" s="1">
        <v>41042</v>
      </c>
      <c r="E3365" s="1">
        <v>41044</v>
      </c>
      <c r="F3365" s="1" t="str">
        <f t="shared" si="222"/>
        <v>May</v>
      </c>
      <c r="G3365" s="1" t="str">
        <f t="shared" si="223"/>
        <v>2012</v>
      </c>
      <c r="H3365" s="2">
        <f t="shared" si="224"/>
        <v>2</v>
      </c>
      <c r="I3365" s="2" t="b">
        <f t="shared" si="225"/>
        <v>0</v>
      </c>
      <c r="J3365" t="s">
        <v>52</v>
      </c>
      <c r="K3365">
        <v>7</v>
      </c>
      <c r="L3365">
        <v>2202.4499999999998</v>
      </c>
      <c r="M3365">
        <v>0.01</v>
      </c>
      <c r="N3365" t="s">
        <v>25</v>
      </c>
      <c r="O3365">
        <v>-51.28</v>
      </c>
      <c r="P3365">
        <v>284.98</v>
      </c>
      <c r="Q3365">
        <v>69.55</v>
      </c>
      <c r="R3365" t="s">
        <v>489</v>
      </c>
      <c r="S3365" t="s">
        <v>489</v>
      </c>
      <c r="T3365" t="s">
        <v>21</v>
      </c>
      <c r="U3365" t="s">
        <v>36</v>
      </c>
      <c r="V3365" t="s">
        <v>67</v>
      </c>
      <c r="W3365">
        <v>0.6</v>
      </c>
    </row>
    <row r="3366" spans="1:23" x14ac:dyDescent="0.3">
      <c r="A3366" t="s">
        <v>1016</v>
      </c>
      <c r="B3366" t="s">
        <v>1276</v>
      </c>
      <c r="D3366" s="1">
        <v>40913</v>
      </c>
      <c r="E3366" s="1">
        <v>40915</v>
      </c>
      <c r="F3366" s="1" t="str">
        <f t="shared" si="222"/>
        <v>January</v>
      </c>
      <c r="G3366" s="1" t="str">
        <f t="shared" si="223"/>
        <v>2012</v>
      </c>
      <c r="H3366" s="2">
        <f t="shared" si="224"/>
        <v>2</v>
      </c>
      <c r="I3366" s="2" t="b">
        <f t="shared" si="225"/>
        <v>0</v>
      </c>
      <c r="J3366" t="s">
        <v>44</v>
      </c>
      <c r="K3366">
        <v>28</v>
      </c>
      <c r="L3366">
        <v>169.22</v>
      </c>
      <c r="M3366">
        <v>0.05</v>
      </c>
      <c r="N3366" t="s">
        <v>18</v>
      </c>
      <c r="O3366">
        <v>-165.11</v>
      </c>
      <c r="P3366">
        <v>5.81</v>
      </c>
      <c r="Q3366">
        <v>8.49</v>
      </c>
      <c r="R3366" t="s">
        <v>489</v>
      </c>
      <c r="S3366" t="s">
        <v>489</v>
      </c>
      <c r="T3366" t="s">
        <v>31</v>
      </c>
      <c r="U3366" t="s">
        <v>22</v>
      </c>
      <c r="V3366" t="s">
        <v>29</v>
      </c>
      <c r="W3366">
        <v>0.39</v>
      </c>
    </row>
    <row r="3367" spans="1:23" x14ac:dyDescent="0.3">
      <c r="A3367" t="s">
        <v>1016</v>
      </c>
      <c r="B3367" t="s">
        <v>1276</v>
      </c>
      <c r="D3367" s="1">
        <v>40913</v>
      </c>
      <c r="E3367" s="1">
        <v>40914</v>
      </c>
      <c r="F3367" s="1" t="str">
        <f t="shared" si="222"/>
        <v>January</v>
      </c>
      <c r="G3367" s="1" t="str">
        <f t="shared" si="223"/>
        <v>2012</v>
      </c>
      <c r="H3367" s="2">
        <f t="shared" si="224"/>
        <v>1</v>
      </c>
      <c r="I3367" s="2" t="b">
        <f t="shared" si="225"/>
        <v>0</v>
      </c>
      <c r="J3367" t="s">
        <v>44</v>
      </c>
      <c r="K3367">
        <v>10</v>
      </c>
      <c r="L3367">
        <v>1319.421</v>
      </c>
      <c r="M3367">
        <v>7.0000000000000007E-2</v>
      </c>
      <c r="N3367" t="s">
        <v>18</v>
      </c>
      <c r="O3367">
        <v>-268.87</v>
      </c>
      <c r="P3367">
        <v>155.99</v>
      </c>
      <c r="Q3367">
        <v>8.08</v>
      </c>
      <c r="R3367" t="s">
        <v>489</v>
      </c>
      <c r="S3367" t="s">
        <v>489</v>
      </c>
      <c r="T3367" t="s">
        <v>31</v>
      </c>
      <c r="U3367" t="s">
        <v>32</v>
      </c>
      <c r="V3367" t="s">
        <v>33</v>
      </c>
      <c r="W3367">
        <v>0.6</v>
      </c>
    </row>
    <row r="3368" spans="1:23" x14ac:dyDescent="0.3">
      <c r="A3368" t="s">
        <v>1016</v>
      </c>
      <c r="B3368" t="s">
        <v>1276</v>
      </c>
      <c r="D3368" s="1">
        <v>40913</v>
      </c>
      <c r="E3368" s="1">
        <v>40914</v>
      </c>
      <c r="F3368" s="1" t="str">
        <f t="shared" si="222"/>
        <v>January</v>
      </c>
      <c r="G3368" s="1" t="str">
        <f t="shared" si="223"/>
        <v>2012</v>
      </c>
      <c r="H3368" s="2">
        <f t="shared" si="224"/>
        <v>1</v>
      </c>
      <c r="I3368" s="2" t="b">
        <f t="shared" si="225"/>
        <v>0</v>
      </c>
      <c r="J3368" t="s">
        <v>44</v>
      </c>
      <c r="K3368">
        <v>33</v>
      </c>
      <c r="L3368">
        <v>550.92999999999995</v>
      </c>
      <c r="M3368">
        <v>0.1</v>
      </c>
      <c r="N3368" t="s">
        <v>18</v>
      </c>
      <c r="O3368">
        <v>-141.6</v>
      </c>
      <c r="P3368">
        <v>17.7</v>
      </c>
      <c r="Q3368">
        <v>9.4700000000000006</v>
      </c>
      <c r="R3368" t="s">
        <v>489</v>
      </c>
      <c r="S3368" t="s">
        <v>489</v>
      </c>
      <c r="T3368" t="s">
        <v>31</v>
      </c>
      <c r="U3368" t="s">
        <v>22</v>
      </c>
      <c r="V3368" t="s">
        <v>23</v>
      </c>
      <c r="W3368">
        <v>0.59</v>
      </c>
    </row>
    <row r="3369" spans="1:23" x14ac:dyDescent="0.3">
      <c r="A3369" t="s">
        <v>1393</v>
      </c>
      <c r="B3369" t="s">
        <v>1394</v>
      </c>
      <c r="D3369" s="1">
        <v>41056</v>
      </c>
      <c r="E3369" s="1">
        <v>41057</v>
      </c>
      <c r="F3369" s="1" t="str">
        <f t="shared" si="222"/>
        <v>May</v>
      </c>
      <c r="G3369" s="1" t="str">
        <f t="shared" si="223"/>
        <v>2012</v>
      </c>
      <c r="H3369" s="2">
        <f t="shared" si="224"/>
        <v>1</v>
      </c>
      <c r="I3369" s="2" t="b">
        <f t="shared" si="225"/>
        <v>0</v>
      </c>
      <c r="J3369" t="s">
        <v>44</v>
      </c>
      <c r="K3369">
        <v>7</v>
      </c>
      <c r="L3369">
        <v>2236.16</v>
      </c>
      <c r="M3369">
        <v>0.05</v>
      </c>
      <c r="N3369" t="s">
        <v>25</v>
      </c>
      <c r="O3369">
        <v>-99.16</v>
      </c>
      <c r="P3369">
        <v>320.98</v>
      </c>
      <c r="Q3369">
        <v>58.95</v>
      </c>
      <c r="R3369" t="s">
        <v>489</v>
      </c>
      <c r="S3369" t="s">
        <v>489</v>
      </c>
      <c r="T3369" t="s">
        <v>21</v>
      </c>
      <c r="U3369" t="s">
        <v>36</v>
      </c>
      <c r="V3369" t="s">
        <v>67</v>
      </c>
      <c r="W3369">
        <v>0.56999999999999995</v>
      </c>
    </row>
    <row r="3370" spans="1:23" x14ac:dyDescent="0.3">
      <c r="A3370" t="s">
        <v>1168</v>
      </c>
      <c r="B3370" t="s">
        <v>1125</v>
      </c>
      <c r="D3370" s="1">
        <v>41042</v>
      </c>
      <c r="E3370" s="1">
        <v>41044</v>
      </c>
      <c r="F3370" s="1" t="str">
        <f t="shared" si="222"/>
        <v>May</v>
      </c>
      <c r="G3370" s="1" t="str">
        <f t="shared" si="223"/>
        <v>2012</v>
      </c>
      <c r="H3370" s="2">
        <f t="shared" si="224"/>
        <v>2</v>
      </c>
      <c r="I3370" s="2" t="b">
        <f t="shared" si="225"/>
        <v>0</v>
      </c>
      <c r="J3370" t="s">
        <v>24</v>
      </c>
      <c r="K3370">
        <v>43</v>
      </c>
      <c r="L3370">
        <v>1883.82</v>
      </c>
      <c r="M3370">
        <v>0.08</v>
      </c>
      <c r="N3370" t="s">
        <v>18</v>
      </c>
      <c r="O3370">
        <v>528.77</v>
      </c>
      <c r="P3370">
        <v>44.01</v>
      </c>
      <c r="Q3370">
        <v>3.5</v>
      </c>
      <c r="R3370" t="s">
        <v>489</v>
      </c>
      <c r="S3370" t="s">
        <v>489</v>
      </c>
      <c r="T3370" t="s">
        <v>31</v>
      </c>
      <c r="U3370" t="s">
        <v>22</v>
      </c>
      <c r="V3370" t="s">
        <v>28</v>
      </c>
      <c r="W3370">
        <v>0.59</v>
      </c>
    </row>
    <row r="3371" spans="1:23" x14ac:dyDescent="0.3">
      <c r="A3371" t="s">
        <v>1401</v>
      </c>
      <c r="B3371" t="s">
        <v>1402</v>
      </c>
      <c r="D3371" s="1">
        <v>41141</v>
      </c>
      <c r="E3371" s="1">
        <v>41143</v>
      </c>
      <c r="F3371" s="1" t="str">
        <f t="shared" si="222"/>
        <v>August</v>
      </c>
      <c r="G3371" s="1" t="str">
        <f t="shared" si="223"/>
        <v>2012</v>
      </c>
      <c r="H3371" s="2">
        <f t="shared" si="224"/>
        <v>2</v>
      </c>
      <c r="I3371" s="2" t="b">
        <f t="shared" si="225"/>
        <v>0</v>
      </c>
      <c r="J3371" t="s">
        <v>24</v>
      </c>
      <c r="K3371">
        <v>21</v>
      </c>
      <c r="L3371">
        <v>1490.56</v>
      </c>
      <c r="M3371">
        <v>0.01</v>
      </c>
      <c r="N3371" t="s">
        <v>25</v>
      </c>
      <c r="O3371">
        <v>-499.51</v>
      </c>
      <c r="P3371">
        <v>68.81</v>
      </c>
      <c r="Q3371">
        <v>60</v>
      </c>
      <c r="R3371" t="s">
        <v>489</v>
      </c>
      <c r="S3371" t="s">
        <v>489</v>
      </c>
      <c r="T3371" t="s">
        <v>21</v>
      </c>
      <c r="U3371" t="s">
        <v>22</v>
      </c>
      <c r="V3371" t="s">
        <v>28</v>
      </c>
      <c r="W3371">
        <v>0.41</v>
      </c>
    </row>
    <row r="3372" spans="1:23" x14ac:dyDescent="0.3">
      <c r="A3372" t="s">
        <v>1401</v>
      </c>
      <c r="B3372" t="s">
        <v>1402</v>
      </c>
      <c r="D3372" s="1">
        <v>41141</v>
      </c>
      <c r="E3372" s="1">
        <v>41143</v>
      </c>
      <c r="F3372" s="1" t="str">
        <f t="shared" si="222"/>
        <v>August</v>
      </c>
      <c r="G3372" s="1" t="str">
        <f t="shared" si="223"/>
        <v>2012</v>
      </c>
      <c r="H3372" s="2">
        <f t="shared" si="224"/>
        <v>2</v>
      </c>
      <c r="I3372" s="2" t="b">
        <f t="shared" si="225"/>
        <v>0</v>
      </c>
      <c r="J3372" t="s">
        <v>24</v>
      </c>
      <c r="K3372">
        <v>17</v>
      </c>
      <c r="L3372">
        <v>105.44</v>
      </c>
      <c r="M3372">
        <v>0</v>
      </c>
      <c r="N3372" t="s">
        <v>18</v>
      </c>
      <c r="O3372">
        <v>18.760000000000002</v>
      </c>
      <c r="P3372">
        <v>5.84</v>
      </c>
      <c r="Q3372">
        <v>1.2</v>
      </c>
      <c r="R3372" t="s">
        <v>489</v>
      </c>
      <c r="S3372" t="s">
        <v>489</v>
      </c>
      <c r="T3372" t="s">
        <v>21</v>
      </c>
      <c r="U3372" t="s">
        <v>22</v>
      </c>
      <c r="V3372" t="s">
        <v>60</v>
      </c>
      <c r="W3372">
        <v>0.55000000000000004</v>
      </c>
    </row>
    <row r="3373" spans="1:23" x14ac:dyDescent="0.3">
      <c r="A3373" t="s">
        <v>973</v>
      </c>
      <c r="B3373" t="s">
        <v>1271</v>
      </c>
      <c r="D3373" s="1">
        <v>41161</v>
      </c>
      <c r="E3373" s="1">
        <v>41164</v>
      </c>
      <c r="F3373" s="1" t="str">
        <f t="shared" si="222"/>
        <v>September</v>
      </c>
      <c r="G3373" s="1" t="str">
        <f t="shared" si="223"/>
        <v>2012</v>
      </c>
      <c r="H3373" s="2">
        <f t="shared" si="224"/>
        <v>3</v>
      </c>
      <c r="I3373" s="2" t="b">
        <f t="shared" si="225"/>
        <v>0</v>
      </c>
      <c r="J3373" t="s">
        <v>44</v>
      </c>
      <c r="K3373">
        <v>28</v>
      </c>
      <c r="L3373">
        <v>1201.68</v>
      </c>
      <c r="M3373">
        <v>0.01</v>
      </c>
      <c r="N3373" t="s">
        <v>18</v>
      </c>
      <c r="O3373">
        <v>146.80000000000001</v>
      </c>
      <c r="P3373">
        <v>40.99</v>
      </c>
      <c r="Q3373">
        <v>19.989999999999998</v>
      </c>
      <c r="R3373" t="s">
        <v>489</v>
      </c>
      <c r="S3373" t="s">
        <v>489</v>
      </c>
      <c r="T3373" t="s">
        <v>42</v>
      </c>
      <c r="U3373" t="s">
        <v>22</v>
      </c>
      <c r="V3373" t="s">
        <v>43</v>
      </c>
      <c r="W3373">
        <v>0.36</v>
      </c>
    </row>
    <row r="3374" spans="1:23" x14ac:dyDescent="0.3">
      <c r="A3374" t="s">
        <v>973</v>
      </c>
      <c r="B3374" t="s">
        <v>1271</v>
      </c>
      <c r="D3374" s="1">
        <v>41161</v>
      </c>
      <c r="E3374" s="1">
        <v>41164</v>
      </c>
      <c r="F3374" s="1" t="str">
        <f t="shared" si="222"/>
        <v>September</v>
      </c>
      <c r="G3374" s="1" t="str">
        <f t="shared" si="223"/>
        <v>2012</v>
      </c>
      <c r="H3374" s="2">
        <f t="shared" si="224"/>
        <v>3</v>
      </c>
      <c r="I3374" s="2" t="b">
        <f t="shared" si="225"/>
        <v>0</v>
      </c>
      <c r="J3374" t="s">
        <v>44</v>
      </c>
      <c r="K3374">
        <v>21</v>
      </c>
      <c r="L3374">
        <v>2784.57</v>
      </c>
      <c r="M3374">
        <v>0.05</v>
      </c>
      <c r="N3374" t="s">
        <v>18</v>
      </c>
      <c r="O3374">
        <v>847.06</v>
      </c>
      <c r="P3374">
        <v>136.97999999999999</v>
      </c>
      <c r="Q3374">
        <v>24.49</v>
      </c>
      <c r="R3374" t="s">
        <v>489</v>
      </c>
      <c r="S3374" t="s">
        <v>489</v>
      </c>
      <c r="T3374" t="s">
        <v>42</v>
      </c>
      <c r="U3374" t="s">
        <v>36</v>
      </c>
      <c r="V3374" t="s">
        <v>37</v>
      </c>
      <c r="W3374">
        <v>0.59</v>
      </c>
    </row>
    <row r="3375" spans="1:23" x14ac:dyDescent="0.3">
      <c r="A3375" t="s">
        <v>1479</v>
      </c>
      <c r="B3375" t="s">
        <v>1480</v>
      </c>
      <c r="D3375" s="1">
        <v>40262</v>
      </c>
      <c r="E3375" s="1">
        <v>40264</v>
      </c>
      <c r="F3375" s="1" t="str">
        <f t="shared" si="222"/>
        <v>March</v>
      </c>
      <c r="G3375" s="1" t="str">
        <f t="shared" si="223"/>
        <v>2010</v>
      </c>
      <c r="H3375" s="2">
        <f t="shared" si="224"/>
        <v>2</v>
      </c>
      <c r="I3375" s="2" t="b">
        <f t="shared" si="225"/>
        <v>0</v>
      </c>
      <c r="J3375" t="s">
        <v>52</v>
      </c>
      <c r="K3375">
        <v>22</v>
      </c>
      <c r="L3375">
        <v>5202.8959999999997</v>
      </c>
      <c r="M3375">
        <v>0.02</v>
      </c>
      <c r="N3375" t="s">
        <v>25</v>
      </c>
      <c r="O3375">
        <v>-715.78</v>
      </c>
      <c r="P3375">
        <v>296.18</v>
      </c>
      <c r="Q3375">
        <v>54.12</v>
      </c>
      <c r="R3375" t="s">
        <v>489</v>
      </c>
      <c r="S3375" t="s">
        <v>489</v>
      </c>
      <c r="T3375" t="s">
        <v>21</v>
      </c>
      <c r="U3375" t="s">
        <v>36</v>
      </c>
      <c r="V3375" t="s">
        <v>55</v>
      </c>
      <c r="W3375">
        <v>0.76</v>
      </c>
    </row>
    <row r="3376" spans="1:23" x14ac:dyDescent="0.3">
      <c r="A3376" t="s">
        <v>1425</v>
      </c>
      <c r="B3376" t="s">
        <v>1426</v>
      </c>
      <c r="D3376" s="1">
        <v>41011</v>
      </c>
      <c r="E3376" s="1">
        <v>41011</v>
      </c>
      <c r="F3376" s="1" t="str">
        <f t="shared" si="222"/>
        <v>April</v>
      </c>
      <c r="G3376" s="1" t="str">
        <f t="shared" si="223"/>
        <v>2012</v>
      </c>
      <c r="H3376" s="2">
        <f t="shared" si="224"/>
        <v>0</v>
      </c>
      <c r="I3376" s="2" t="str">
        <f t="shared" si="225"/>
        <v>FREE DELIVERY</v>
      </c>
      <c r="J3376" t="s">
        <v>52</v>
      </c>
      <c r="K3376">
        <v>35</v>
      </c>
      <c r="L3376">
        <v>6608.24</v>
      </c>
      <c r="M3376">
        <v>0.09</v>
      </c>
      <c r="N3376" t="s">
        <v>18</v>
      </c>
      <c r="O3376">
        <v>2164.64</v>
      </c>
      <c r="P3376">
        <v>207.48</v>
      </c>
      <c r="Q3376">
        <v>0.99</v>
      </c>
      <c r="R3376" t="s">
        <v>489</v>
      </c>
      <c r="S3376" t="s">
        <v>489</v>
      </c>
      <c r="T3376" t="s">
        <v>31</v>
      </c>
      <c r="U3376" t="s">
        <v>22</v>
      </c>
      <c r="V3376" t="s">
        <v>28</v>
      </c>
      <c r="W3376">
        <v>0.55000000000000004</v>
      </c>
    </row>
    <row r="3377" spans="1:23" x14ac:dyDescent="0.3">
      <c r="A3377" t="s">
        <v>1505</v>
      </c>
      <c r="B3377" t="s">
        <v>1506</v>
      </c>
      <c r="D3377" s="1">
        <v>40599</v>
      </c>
      <c r="E3377" s="1">
        <v>40602</v>
      </c>
      <c r="F3377" s="1" t="str">
        <f t="shared" si="222"/>
        <v>February</v>
      </c>
      <c r="G3377" s="1" t="str">
        <f t="shared" si="223"/>
        <v>2011</v>
      </c>
      <c r="H3377" s="2">
        <f t="shared" si="224"/>
        <v>3</v>
      </c>
      <c r="I3377" s="2" t="b">
        <f t="shared" si="225"/>
        <v>0</v>
      </c>
      <c r="J3377" t="s">
        <v>17</v>
      </c>
      <c r="K3377">
        <v>2</v>
      </c>
      <c r="L3377">
        <v>7.98</v>
      </c>
      <c r="M3377">
        <v>0.04</v>
      </c>
      <c r="N3377" t="s">
        <v>18</v>
      </c>
      <c r="O3377">
        <v>-3.93</v>
      </c>
      <c r="P3377">
        <v>3.29</v>
      </c>
      <c r="Q3377">
        <v>1.35</v>
      </c>
      <c r="R3377" t="s">
        <v>489</v>
      </c>
      <c r="S3377" t="s">
        <v>489</v>
      </c>
      <c r="T3377" t="s">
        <v>31</v>
      </c>
      <c r="U3377" t="s">
        <v>22</v>
      </c>
      <c r="V3377" t="s">
        <v>46</v>
      </c>
      <c r="W3377">
        <v>0.4</v>
      </c>
    </row>
    <row r="3378" spans="1:23" x14ac:dyDescent="0.3">
      <c r="A3378" t="s">
        <v>1041</v>
      </c>
      <c r="B3378" t="s">
        <v>1075</v>
      </c>
      <c r="D3378" s="1">
        <v>40091</v>
      </c>
      <c r="E3378" s="1">
        <v>40092</v>
      </c>
      <c r="F3378" s="1" t="str">
        <f t="shared" si="222"/>
        <v>October</v>
      </c>
      <c r="G3378" s="1" t="str">
        <f t="shared" si="223"/>
        <v>2009</v>
      </c>
      <c r="H3378" s="2">
        <f t="shared" si="224"/>
        <v>1</v>
      </c>
      <c r="I3378" s="2" t="b">
        <f t="shared" si="225"/>
        <v>0</v>
      </c>
      <c r="J3378" t="s">
        <v>52</v>
      </c>
      <c r="K3378">
        <v>49</v>
      </c>
      <c r="L3378">
        <v>8252.3610000000008</v>
      </c>
      <c r="M3378">
        <v>7.0000000000000007E-2</v>
      </c>
      <c r="N3378" t="s">
        <v>18</v>
      </c>
      <c r="O3378">
        <v>2418.56</v>
      </c>
      <c r="P3378">
        <v>200.99</v>
      </c>
      <c r="Q3378">
        <v>4.2</v>
      </c>
      <c r="R3378" t="s">
        <v>489</v>
      </c>
      <c r="S3378" t="s">
        <v>489</v>
      </c>
      <c r="T3378" t="s">
        <v>31</v>
      </c>
      <c r="U3378" t="s">
        <v>32</v>
      </c>
      <c r="V3378" t="s">
        <v>33</v>
      </c>
      <c r="W3378">
        <v>0.59</v>
      </c>
    </row>
    <row r="3379" spans="1:23" x14ac:dyDescent="0.3">
      <c r="A3379" t="s">
        <v>1041</v>
      </c>
      <c r="B3379" t="s">
        <v>1075</v>
      </c>
      <c r="D3379" s="1">
        <v>40091</v>
      </c>
      <c r="E3379" s="1">
        <v>40092</v>
      </c>
      <c r="F3379" s="1" t="str">
        <f t="shared" si="222"/>
        <v>October</v>
      </c>
      <c r="G3379" s="1" t="str">
        <f t="shared" si="223"/>
        <v>2009</v>
      </c>
      <c r="H3379" s="2">
        <f t="shared" si="224"/>
        <v>1</v>
      </c>
      <c r="I3379" s="2" t="b">
        <f t="shared" si="225"/>
        <v>0</v>
      </c>
      <c r="J3379" t="s">
        <v>52</v>
      </c>
      <c r="K3379">
        <v>7</v>
      </c>
      <c r="L3379">
        <v>2205.84</v>
      </c>
      <c r="M3379">
        <v>0.01</v>
      </c>
      <c r="N3379" t="s">
        <v>25</v>
      </c>
      <c r="O3379">
        <v>-313.13</v>
      </c>
      <c r="P3379">
        <v>297.48</v>
      </c>
      <c r="Q3379">
        <v>18.059999999999999</v>
      </c>
      <c r="R3379" t="s">
        <v>489</v>
      </c>
      <c r="S3379" t="s">
        <v>489</v>
      </c>
      <c r="T3379" t="s">
        <v>31</v>
      </c>
      <c r="U3379" t="s">
        <v>32</v>
      </c>
      <c r="V3379" t="s">
        <v>94</v>
      </c>
      <c r="W3379">
        <v>0.6</v>
      </c>
    </row>
    <row r="3380" spans="1:23" x14ac:dyDescent="0.3">
      <c r="A3380" t="s">
        <v>946</v>
      </c>
      <c r="B3380" t="s">
        <v>1458</v>
      </c>
      <c r="D3380" s="1">
        <v>40902</v>
      </c>
      <c r="E3380" s="1">
        <v>40904</v>
      </c>
      <c r="F3380" s="1" t="str">
        <f t="shared" si="222"/>
        <v>December</v>
      </c>
      <c r="G3380" s="1" t="str">
        <f t="shared" si="223"/>
        <v>2011</v>
      </c>
      <c r="H3380" s="2">
        <f t="shared" si="224"/>
        <v>2</v>
      </c>
      <c r="I3380" s="2" t="b">
        <f t="shared" si="225"/>
        <v>0</v>
      </c>
      <c r="J3380" t="s">
        <v>44</v>
      </c>
      <c r="K3380">
        <v>15</v>
      </c>
      <c r="L3380">
        <v>3364.248</v>
      </c>
      <c r="M3380">
        <v>0.1</v>
      </c>
      <c r="N3380" t="s">
        <v>25</v>
      </c>
      <c r="O3380">
        <v>-693.23</v>
      </c>
      <c r="P3380">
        <v>286.85000000000002</v>
      </c>
      <c r="Q3380">
        <v>61.76</v>
      </c>
      <c r="R3380" t="s">
        <v>489</v>
      </c>
      <c r="S3380" t="s">
        <v>489</v>
      </c>
      <c r="T3380" t="s">
        <v>42</v>
      </c>
      <c r="U3380" t="s">
        <v>36</v>
      </c>
      <c r="V3380" t="s">
        <v>55</v>
      </c>
      <c r="W3380">
        <v>0.78</v>
      </c>
    </row>
    <row r="3381" spans="1:23" x14ac:dyDescent="0.3">
      <c r="A3381" t="s">
        <v>1450</v>
      </c>
      <c r="B3381" t="s">
        <v>1451</v>
      </c>
      <c r="D3381" s="1">
        <v>39953</v>
      </c>
      <c r="E3381" s="1">
        <v>39954</v>
      </c>
      <c r="F3381" s="1" t="str">
        <f t="shared" si="222"/>
        <v>May</v>
      </c>
      <c r="G3381" s="1" t="str">
        <f t="shared" si="223"/>
        <v>2009</v>
      </c>
      <c r="H3381" s="2">
        <f t="shared" si="224"/>
        <v>1</v>
      </c>
      <c r="I3381" s="2" t="b">
        <f t="shared" si="225"/>
        <v>0</v>
      </c>
      <c r="J3381" t="s">
        <v>24</v>
      </c>
      <c r="K3381">
        <v>4</v>
      </c>
      <c r="L3381">
        <v>442.99</v>
      </c>
      <c r="M3381">
        <v>0.04</v>
      </c>
      <c r="N3381" t="s">
        <v>25</v>
      </c>
      <c r="O3381">
        <v>-152.76</v>
      </c>
      <c r="P3381">
        <v>100.98</v>
      </c>
      <c r="Q3381">
        <v>35.840000000000003</v>
      </c>
      <c r="R3381" t="s">
        <v>489</v>
      </c>
      <c r="S3381" t="s">
        <v>489</v>
      </c>
      <c r="T3381" t="s">
        <v>27</v>
      </c>
      <c r="U3381" t="s">
        <v>36</v>
      </c>
      <c r="V3381" t="s">
        <v>54</v>
      </c>
      <c r="W3381">
        <v>0.62</v>
      </c>
    </row>
    <row r="3382" spans="1:23" x14ac:dyDescent="0.3">
      <c r="A3382" t="s">
        <v>1240</v>
      </c>
      <c r="B3382" t="s">
        <v>1399</v>
      </c>
      <c r="D3382" s="1">
        <v>41252</v>
      </c>
      <c r="E3382" s="1">
        <v>41256</v>
      </c>
      <c r="F3382" s="1" t="str">
        <f t="shared" si="222"/>
        <v>December</v>
      </c>
      <c r="G3382" s="1" t="str">
        <f t="shared" si="223"/>
        <v>2012</v>
      </c>
      <c r="H3382" s="2">
        <f t="shared" si="224"/>
        <v>4</v>
      </c>
      <c r="I3382" s="2" t="b">
        <f t="shared" si="225"/>
        <v>0</v>
      </c>
      <c r="J3382" t="s">
        <v>17</v>
      </c>
      <c r="K3382">
        <v>29</v>
      </c>
      <c r="L3382">
        <v>587.20000000000005</v>
      </c>
      <c r="M3382">
        <v>0.08</v>
      </c>
      <c r="N3382" t="s">
        <v>18</v>
      </c>
      <c r="O3382">
        <v>134.25</v>
      </c>
      <c r="P3382">
        <v>20.89</v>
      </c>
      <c r="Q3382">
        <v>1.99</v>
      </c>
      <c r="R3382" t="s">
        <v>489</v>
      </c>
      <c r="S3382" t="s">
        <v>489</v>
      </c>
      <c r="T3382" t="s">
        <v>31</v>
      </c>
      <c r="U3382" t="s">
        <v>32</v>
      </c>
      <c r="V3382" t="s">
        <v>48</v>
      </c>
      <c r="W3382">
        <v>0.48</v>
      </c>
    </row>
    <row r="3383" spans="1:23" x14ac:dyDescent="0.3">
      <c r="A3383" t="s">
        <v>1240</v>
      </c>
      <c r="B3383" t="s">
        <v>1399</v>
      </c>
      <c r="D3383" s="1">
        <v>41252</v>
      </c>
      <c r="E3383" s="1">
        <v>41261</v>
      </c>
      <c r="F3383" s="1" t="str">
        <f t="shared" si="222"/>
        <v>December</v>
      </c>
      <c r="G3383" s="1" t="str">
        <f t="shared" si="223"/>
        <v>2012</v>
      </c>
      <c r="H3383" s="2">
        <f t="shared" si="224"/>
        <v>9</v>
      </c>
      <c r="I3383" s="2" t="b">
        <f t="shared" si="225"/>
        <v>0</v>
      </c>
      <c r="J3383" t="s">
        <v>17</v>
      </c>
      <c r="K3383">
        <v>39</v>
      </c>
      <c r="L3383">
        <v>110.79</v>
      </c>
      <c r="M3383">
        <v>0.05</v>
      </c>
      <c r="N3383" t="s">
        <v>18</v>
      </c>
      <c r="O3383">
        <v>42.68</v>
      </c>
      <c r="P3383">
        <v>2.89</v>
      </c>
      <c r="Q3383">
        <v>0.5</v>
      </c>
      <c r="R3383" t="s">
        <v>489</v>
      </c>
      <c r="S3383" t="s">
        <v>489</v>
      </c>
      <c r="T3383" t="s">
        <v>31</v>
      </c>
      <c r="U3383" t="s">
        <v>22</v>
      </c>
      <c r="V3383" t="s">
        <v>57</v>
      </c>
      <c r="W3383">
        <v>0.38</v>
      </c>
    </row>
    <row r="3384" spans="1:23" x14ac:dyDescent="0.3">
      <c r="A3384" t="s">
        <v>1401</v>
      </c>
      <c r="B3384" t="s">
        <v>1402</v>
      </c>
      <c r="D3384" s="1">
        <v>40565</v>
      </c>
      <c r="E3384" s="1">
        <v>40566</v>
      </c>
      <c r="F3384" s="1" t="str">
        <f t="shared" si="222"/>
        <v>January</v>
      </c>
      <c r="G3384" s="1" t="str">
        <f t="shared" si="223"/>
        <v>2011</v>
      </c>
      <c r="H3384" s="2">
        <f t="shared" si="224"/>
        <v>1</v>
      </c>
      <c r="I3384" s="2" t="b">
        <f t="shared" si="225"/>
        <v>0</v>
      </c>
      <c r="J3384" t="s">
        <v>34</v>
      </c>
      <c r="K3384">
        <v>29</v>
      </c>
      <c r="L3384">
        <v>516.62</v>
      </c>
      <c r="M3384">
        <v>0.06</v>
      </c>
      <c r="N3384" t="s">
        <v>18</v>
      </c>
      <c r="O3384">
        <v>138.33000000000001</v>
      </c>
      <c r="P3384">
        <v>17.48</v>
      </c>
      <c r="Q3384">
        <v>1.99</v>
      </c>
      <c r="R3384" t="s">
        <v>489</v>
      </c>
      <c r="S3384" t="s">
        <v>489</v>
      </c>
      <c r="T3384" t="s">
        <v>21</v>
      </c>
      <c r="U3384" t="s">
        <v>32</v>
      </c>
      <c r="V3384" t="s">
        <v>48</v>
      </c>
      <c r="W3384">
        <v>0.46</v>
      </c>
    </row>
    <row r="3385" spans="1:23" x14ac:dyDescent="0.3">
      <c r="A3385" t="s">
        <v>1503</v>
      </c>
      <c r="B3385" t="s">
        <v>1504</v>
      </c>
      <c r="D3385" s="1">
        <v>41022</v>
      </c>
      <c r="E3385" s="1">
        <v>41023</v>
      </c>
      <c r="F3385" s="1" t="str">
        <f t="shared" si="222"/>
        <v>April</v>
      </c>
      <c r="G3385" s="1" t="str">
        <f t="shared" si="223"/>
        <v>2012</v>
      </c>
      <c r="H3385" s="2">
        <f t="shared" si="224"/>
        <v>1</v>
      </c>
      <c r="I3385" s="2" t="b">
        <f t="shared" si="225"/>
        <v>0</v>
      </c>
      <c r="J3385" t="s">
        <v>44</v>
      </c>
      <c r="K3385">
        <v>30</v>
      </c>
      <c r="L3385">
        <v>177.22</v>
      </c>
      <c r="M3385">
        <v>0.06</v>
      </c>
      <c r="N3385" t="s">
        <v>18</v>
      </c>
      <c r="O3385">
        <v>68.959999999999994</v>
      </c>
      <c r="P3385">
        <v>5.84</v>
      </c>
      <c r="Q3385">
        <v>1</v>
      </c>
      <c r="R3385" t="s">
        <v>489</v>
      </c>
      <c r="S3385" t="s">
        <v>489</v>
      </c>
      <c r="T3385" t="s">
        <v>31</v>
      </c>
      <c r="U3385" t="s">
        <v>22</v>
      </c>
      <c r="V3385" t="s">
        <v>60</v>
      </c>
      <c r="W3385">
        <v>0.38</v>
      </c>
    </row>
    <row r="3386" spans="1:23" x14ac:dyDescent="0.3">
      <c r="A3386" t="s">
        <v>1155</v>
      </c>
      <c r="B3386" t="s">
        <v>1476</v>
      </c>
      <c r="D3386" s="1">
        <v>40312</v>
      </c>
      <c r="E3386" s="1">
        <v>40313</v>
      </c>
      <c r="F3386" s="1" t="str">
        <f t="shared" si="222"/>
        <v>May</v>
      </c>
      <c r="G3386" s="1" t="str">
        <f t="shared" si="223"/>
        <v>2010</v>
      </c>
      <c r="H3386" s="2">
        <f t="shared" si="224"/>
        <v>1</v>
      </c>
      <c r="I3386" s="2" t="b">
        <f t="shared" si="225"/>
        <v>0</v>
      </c>
      <c r="J3386" t="s">
        <v>44</v>
      </c>
      <c r="K3386">
        <v>24</v>
      </c>
      <c r="L3386">
        <v>790.24</v>
      </c>
      <c r="M3386">
        <v>0.09</v>
      </c>
      <c r="N3386" t="s">
        <v>18</v>
      </c>
      <c r="O3386">
        <v>-213.18</v>
      </c>
      <c r="P3386">
        <v>35.770000000000003</v>
      </c>
      <c r="Q3386">
        <v>9.02</v>
      </c>
      <c r="R3386" t="s">
        <v>489</v>
      </c>
      <c r="S3386" t="s">
        <v>489</v>
      </c>
      <c r="T3386" t="s">
        <v>27</v>
      </c>
      <c r="U3386" t="s">
        <v>32</v>
      </c>
      <c r="V3386" t="s">
        <v>48</v>
      </c>
      <c r="W3386">
        <v>0.75</v>
      </c>
    </row>
    <row r="3387" spans="1:23" x14ac:dyDescent="0.3">
      <c r="A3387" t="s">
        <v>1481</v>
      </c>
      <c r="B3387" t="s">
        <v>1482</v>
      </c>
      <c r="D3387" s="1">
        <v>40924</v>
      </c>
      <c r="E3387" s="1">
        <v>40926</v>
      </c>
      <c r="F3387" s="1" t="str">
        <f t="shared" si="222"/>
        <v>January</v>
      </c>
      <c r="G3387" s="1" t="str">
        <f t="shared" si="223"/>
        <v>2012</v>
      </c>
      <c r="H3387" s="2">
        <f t="shared" si="224"/>
        <v>2</v>
      </c>
      <c r="I3387" s="2" t="b">
        <f t="shared" si="225"/>
        <v>0</v>
      </c>
      <c r="J3387" t="s">
        <v>24</v>
      </c>
      <c r="K3387">
        <v>14</v>
      </c>
      <c r="L3387">
        <v>50.85</v>
      </c>
      <c r="M3387">
        <v>0.09</v>
      </c>
      <c r="N3387" t="s">
        <v>39</v>
      </c>
      <c r="O3387">
        <v>-6.81</v>
      </c>
      <c r="P3387">
        <v>3.6</v>
      </c>
      <c r="Q3387">
        <v>2.2000000000000002</v>
      </c>
      <c r="R3387" t="s">
        <v>489</v>
      </c>
      <c r="S3387" t="s">
        <v>489</v>
      </c>
      <c r="T3387" t="s">
        <v>42</v>
      </c>
      <c r="U3387" t="s">
        <v>22</v>
      </c>
      <c r="V3387" t="s">
        <v>43</v>
      </c>
      <c r="W3387">
        <v>0.39</v>
      </c>
    </row>
    <row r="3388" spans="1:23" x14ac:dyDescent="0.3">
      <c r="A3388" t="s">
        <v>932</v>
      </c>
      <c r="B3388" t="s">
        <v>1455</v>
      </c>
      <c r="D3388" s="1">
        <v>40644</v>
      </c>
      <c r="E3388" s="1">
        <v>40646</v>
      </c>
      <c r="F3388" s="1" t="str">
        <f t="shared" si="222"/>
        <v>April</v>
      </c>
      <c r="G3388" s="1" t="str">
        <f t="shared" si="223"/>
        <v>2011</v>
      </c>
      <c r="H3388" s="2">
        <f t="shared" si="224"/>
        <v>2</v>
      </c>
      <c r="I3388" s="2" t="b">
        <f t="shared" si="225"/>
        <v>0</v>
      </c>
      <c r="J3388" t="s">
        <v>52</v>
      </c>
      <c r="K3388">
        <v>20</v>
      </c>
      <c r="L3388">
        <v>1077.8085000000001</v>
      </c>
      <c r="M3388">
        <v>0.06</v>
      </c>
      <c r="N3388" t="s">
        <v>39</v>
      </c>
      <c r="O3388">
        <v>17.25</v>
      </c>
      <c r="P3388">
        <v>65.989999999999995</v>
      </c>
      <c r="Q3388">
        <v>8.99</v>
      </c>
      <c r="R3388" t="s">
        <v>489</v>
      </c>
      <c r="S3388" t="s">
        <v>489</v>
      </c>
      <c r="T3388" t="s">
        <v>21</v>
      </c>
      <c r="U3388" t="s">
        <v>32</v>
      </c>
      <c r="V3388" t="s">
        <v>33</v>
      </c>
      <c r="W3388">
        <v>0.56000000000000005</v>
      </c>
    </row>
    <row r="3389" spans="1:23" x14ac:dyDescent="0.3">
      <c r="A3389" t="s">
        <v>932</v>
      </c>
      <c r="B3389" t="s">
        <v>1455</v>
      </c>
      <c r="D3389" s="1">
        <v>40644</v>
      </c>
      <c r="E3389" s="1">
        <v>40645</v>
      </c>
      <c r="F3389" s="1" t="str">
        <f t="shared" si="222"/>
        <v>April</v>
      </c>
      <c r="G3389" s="1" t="str">
        <f t="shared" si="223"/>
        <v>2011</v>
      </c>
      <c r="H3389" s="2">
        <f t="shared" si="224"/>
        <v>1</v>
      </c>
      <c r="I3389" s="2" t="b">
        <f t="shared" si="225"/>
        <v>0</v>
      </c>
      <c r="J3389" t="s">
        <v>52</v>
      </c>
      <c r="K3389">
        <v>19</v>
      </c>
      <c r="L3389">
        <v>2899.98</v>
      </c>
      <c r="M3389">
        <v>0.1</v>
      </c>
      <c r="N3389" t="s">
        <v>18</v>
      </c>
      <c r="O3389">
        <v>666.01</v>
      </c>
      <c r="P3389">
        <v>159.99</v>
      </c>
      <c r="Q3389">
        <v>5.5</v>
      </c>
      <c r="R3389" t="s">
        <v>489</v>
      </c>
      <c r="S3389" t="s">
        <v>489</v>
      </c>
      <c r="T3389" t="s">
        <v>21</v>
      </c>
      <c r="U3389" t="s">
        <v>32</v>
      </c>
      <c r="V3389" t="s">
        <v>48</v>
      </c>
      <c r="W3389">
        <v>0.49</v>
      </c>
    </row>
    <row r="3390" spans="1:23" x14ac:dyDescent="0.3">
      <c r="A3390" t="s">
        <v>932</v>
      </c>
      <c r="B3390" t="s">
        <v>1455</v>
      </c>
      <c r="D3390" s="1">
        <v>40644</v>
      </c>
      <c r="E3390" s="1">
        <v>40646</v>
      </c>
      <c r="F3390" s="1" t="str">
        <f t="shared" si="222"/>
        <v>April</v>
      </c>
      <c r="G3390" s="1" t="str">
        <f t="shared" si="223"/>
        <v>2011</v>
      </c>
      <c r="H3390" s="2">
        <f t="shared" si="224"/>
        <v>2</v>
      </c>
      <c r="I3390" s="2" t="b">
        <f t="shared" si="225"/>
        <v>0</v>
      </c>
      <c r="J3390" t="s">
        <v>52</v>
      </c>
      <c r="K3390">
        <v>36</v>
      </c>
      <c r="L3390">
        <v>233.38</v>
      </c>
      <c r="M3390">
        <v>0.1</v>
      </c>
      <c r="N3390" t="s">
        <v>18</v>
      </c>
      <c r="O3390">
        <v>-180.17</v>
      </c>
      <c r="P3390">
        <v>6.48</v>
      </c>
      <c r="Q3390">
        <v>8.73</v>
      </c>
      <c r="R3390" t="s">
        <v>489</v>
      </c>
      <c r="S3390" t="s">
        <v>489</v>
      </c>
      <c r="T3390" t="s">
        <v>21</v>
      </c>
      <c r="U3390" t="s">
        <v>22</v>
      </c>
      <c r="V3390" t="s">
        <v>43</v>
      </c>
      <c r="W3390">
        <v>0.37</v>
      </c>
    </row>
    <row r="3391" spans="1:23" x14ac:dyDescent="0.3">
      <c r="A3391" t="s">
        <v>1425</v>
      </c>
      <c r="B3391" t="s">
        <v>1426</v>
      </c>
      <c r="D3391" s="1">
        <v>40606</v>
      </c>
      <c r="E3391" s="1">
        <v>40609</v>
      </c>
      <c r="F3391" s="1" t="str">
        <f t="shared" si="222"/>
        <v>March</v>
      </c>
      <c r="G3391" s="1" t="str">
        <f t="shared" si="223"/>
        <v>2011</v>
      </c>
      <c r="H3391" s="2">
        <f t="shared" si="224"/>
        <v>3</v>
      </c>
      <c r="I3391" s="2" t="b">
        <f t="shared" si="225"/>
        <v>0</v>
      </c>
      <c r="J3391" t="s">
        <v>52</v>
      </c>
      <c r="K3391">
        <v>19</v>
      </c>
      <c r="L3391">
        <v>127.48</v>
      </c>
      <c r="M3391">
        <v>0.05</v>
      </c>
      <c r="N3391" t="s">
        <v>18</v>
      </c>
      <c r="O3391">
        <v>-41.99</v>
      </c>
      <c r="P3391">
        <v>6.48</v>
      </c>
      <c r="Q3391">
        <v>5.84</v>
      </c>
      <c r="R3391" t="s">
        <v>489</v>
      </c>
      <c r="S3391" t="s">
        <v>489</v>
      </c>
      <c r="T3391" t="s">
        <v>31</v>
      </c>
      <c r="U3391" t="s">
        <v>22</v>
      </c>
      <c r="V3391" t="s">
        <v>43</v>
      </c>
      <c r="W3391">
        <v>0.37</v>
      </c>
    </row>
    <row r="3392" spans="1:23" x14ac:dyDescent="0.3">
      <c r="A3392" t="s">
        <v>1138</v>
      </c>
      <c r="B3392" t="s">
        <v>1232</v>
      </c>
      <c r="D3392" s="1">
        <v>40022</v>
      </c>
      <c r="E3392" s="1">
        <v>40024</v>
      </c>
      <c r="F3392" s="1" t="str">
        <f t="shared" si="222"/>
        <v>July</v>
      </c>
      <c r="G3392" s="1" t="str">
        <f t="shared" si="223"/>
        <v>2009</v>
      </c>
      <c r="H3392" s="2">
        <f t="shared" si="224"/>
        <v>2</v>
      </c>
      <c r="I3392" s="2" t="b">
        <f t="shared" si="225"/>
        <v>0</v>
      </c>
      <c r="J3392" t="s">
        <v>52</v>
      </c>
      <c r="K3392">
        <v>40</v>
      </c>
      <c r="L3392">
        <v>2550.12</v>
      </c>
      <c r="M3392">
        <v>0.01</v>
      </c>
      <c r="N3392" t="s">
        <v>39</v>
      </c>
      <c r="O3392">
        <v>882.45</v>
      </c>
      <c r="P3392">
        <v>60.97</v>
      </c>
      <c r="Q3392">
        <v>4.5</v>
      </c>
      <c r="R3392" t="s">
        <v>489</v>
      </c>
      <c r="S3392" t="s">
        <v>489</v>
      </c>
      <c r="T3392" t="s">
        <v>31</v>
      </c>
      <c r="U3392" t="s">
        <v>22</v>
      </c>
      <c r="V3392" t="s">
        <v>28</v>
      </c>
      <c r="W3392">
        <v>0.56000000000000005</v>
      </c>
    </row>
    <row r="3393" spans="1:23" x14ac:dyDescent="0.3">
      <c r="A3393" t="s">
        <v>1155</v>
      </c>
      <c r="B3393" t="s">
        <v>1455</v>
      </c>
      <c r="D3393" s="1">
        <v>39954</v>
      </c>
      <c r="E3393" s="1">
        <v>39955</v>
      </c>
      <c r="F3393" s="1" t="str">
        <f t="shared" si="222"/>
        <v>May</v>
      </c>
      <c r="G3393" s="1" t="str">
        <f t="shared" si="223"/>
        <v>2009</v>
      </c>
      <c r="H3393" s="2">
        <f t="shared" si="224"/>
        <v>1</v>
      </c>
      <c r="I3393" s="2" t="b">
        <f t="shared" si="225"/>
        <v>0</v>
      </c>
      <c r="J3393" t="s">
        <v>24</v>
      </c>
      <c r="K3393">
        <v>40</v>
      </c>
      <c r="L3393">
        <v>194.02</v>
      </c>
      <c r="M3393">
        <v>0.03</v>
      </c>
      <c r="N3393" t="s">
        <v>18</v>
      </c>
      <c r="O3393">
        <v>80.349999999999994</v>
      </c>
      <c r="P3393">
        <v>4.9800000000000004</v>
      </c>
      <c r="Q3393">
        <v>0.8</v>
      </c>
      <c r="R3393" t="s">
        <v>489</v>
      </c>
      <c r="S3393" t="s">
        <v>489</v>
      </c>
      <c r="T3393" t="s">
        <v>21</v>
      </c>
      <c r="U3393" t="s">
        <v>22</v>
      </c>
      <c r="V3393" t="s">
        <v>43</v>
      </c>
      <c r="W3393">
        <v>0.36</v>
      </c>
    </row>
    <row r="3394" spans="1:23" x14ac:dyDescent="0.3">
      <c r="A3394" t="s">
        <v>992</v>
      </c>
      <c r="B3394" t="s">
        <v>1098</v>
      </c>
      <c r="D3394" s="1">
        <v>39925</v>
      </c>
      <c r="E3394" s="1">
        <v>39925</v>
      </c>
      <c r="F3394" s="1" t="str">
        <f t="shared" si="222"/>
        <v>April</v>
      </c>
      <c r="G3394" s="1" t="str">
        <f t="shared" si="223"/>
        <v>2009</v>
      </c>
      <c r="H3394" s="2">
        <f t="shared" si="224"/>
        <v>0</v>
      </c>
      <c r="I3394" s="2" t="str">
        <f t="shared" si="225"/>
        <v>FREE DELIVERY</v>
      </c>
      <c r="J3394" t="s">
        <v>44</v>
      </c>
      <c r="K3394">
        <v>14</v>
      </c>
      <c r="L3394">
        <v>422.83</v>
      </c>
      <c r="M3394">
        <v>0.02</v>
      </c>
      <c r="N3394" t="s">
        <v>18</v>
      </c>
      <c r="O3394">
        <v>-21.06</v>
      </c>
      <c r="P3394">
        <v>29.74</v>
      </c>
      <c r="Q3394">
        <v>6.64</v>
      </c>
      <c r="R3394" t="s">
        <v>489</v>
      </c>
      <c r="S3394" t="s">
        <v>489</v>
      </c>
      <c r="T3394" t="s">
        <v>31</v>
      </c>
      <c r="U3394" t="s">
        <v>22</v>
      </c>
      <c r="V3394" t="s">
        <v>23</v>
      </c>
      <c r="W3394">
        <v>0.7</v>
      </c>
    </row>
    <row r="3395" spans="1:23" x14ac:dyDescent="0.3">
      <c r="A3395" t="s">
        <v>1231</v>
      </c>
      <c r="B3395" t="s">
        <v>1347</v>
      </c>
      <c r="D3395" s="1">
        <v>40667</v>
      </c>
      <c r="E3395" s="1">
        <v>40669</v>
      </c>
      <c r="F3395" s="1" t="str">
        <f t="shared" ref="F3395:F3458" si="226">TEXT(E3395,"mmmm")</f>
        <v>May</v>
      </c>
      <c r="G3395" s="1" t="str">
        <f t="shared" ref="G3395:G3458" si="227">TEXT(E3395,"yyyy")</f>
        <v>2011</v>
      </c>
      <c r="H3395" s="2">
        <f t="shared" ref="H3395:H3458" si="228">E3395-D3395</f>
        <v>2</v>
      </c>
      <c r="I3395" s="2" t="b">
        <f t="shared" ref="I3395:I3458" si="229">IF(H3395&lt;1,IF(AND(H3395&gt;0,H3395&lt;2),"ONE DAY", "FREE DELIVERY"))</f>
        <v>0</v>
      </c>
      <c r="J3395" t="s">
        <v>34</v>
      </c>
      <c r="K3395">
        <v>10</v>
      </c>
      <c r="L3395">
        <v>170.35</v>
      </c>
      <c r="M3395">
        <v>0.03</v>
      </c>
      <c r="N3395" t="s">
        <v>18</v>
      </c>
      <c r="O3395">
        <v>-39.92</v>
      </c>
      <c r="P3395">
        <v>16.059999999999999</v>
      </c>
      <c r="Q3395">
        <v>8.34</v>
      </c>
      <c r="R3395" t="s">
        <v>489</v>
      </c>
      <c r="S3395" t="s">
        <v>489</v>
      </c>
      <c r="T3395" t="s">
        <v>31</v>
      </c>
      <c r="U3395" t="s">
        <v>22</v>
      </c>
      <c r="V3395" t="s">
        <v>23</v>
      </c>
      <c r="W3395">
        <v>0.59</v>
      </c>
    </row>
    <row r="3396" spans="1:23" x14ac:dyDescent="0.3">
      <c r="A3396" t="s">
        <v>1231</v>
      </c>
      <c r="B3396" t="s">
        <v>1347</v>
      </c>
      <c r="D3396" s="1">
        <v>40433</v>
      </c>
      <c r="E3396" s="1">
        <v>40437</v>
      </c>
      <c r="F3396" s="1" t="str">
        <f t="shared" si="226"/>
        <v>September</v>
      </c>
      <c r="G3396" s="1" t="str">
        <f t="shared" si="227"/>
        <v>2010</v>
      </c>
      <c r="H3396" s="2">
        <f t="shared" si="228"/>
        <v>4</v>
      </c>
      <c r="I3396" s="2" t="b">
        <f t="shared" si="229"/>
        <v>0</v>
      </c>
      <c r="J3396" t="s">
        <v>17</v>
      </c>
      <c r="K3396">
        <v>19</v>
      </c>
      <c r="L3396">
        <v>20329.8</v>
      </c>
      <c r="M3396">
        <v>0</v>
      </c>
      <c r="N3396" t="s">
        <v>18</v>
      </c>
      <c r="O3396">
        <v>9224.1</v>
      </c>
      <c r="P3396">
        <v>999.99</v>
      </c>
      <c r="Q3396">
        <v>13.99</v>
      </c>
      <c r="R3396" t="s">
        <v>489</v>
      </c>
      <c r="S3396" t="s">
        <v>489</v>
      </c>
      <c r="T3396" t="s">
        <v>31</v>
      </c>
      <c r="U3396" t="s">
        <v>32</v>
      </c>
      <c r="V3396" t="s">
        <v>94</v>
      </c>
      <c r="W3396">
        <v>0.36</v>
      </c>
    </row>
    <row r="3397" spans="1:23" x14ac:dyDescent="0.3">
      <c r="A3397" t="s">
        <v>979</v>
      </c>
      <c r="B3397" t="s">
        <v>1462</v>
      </c>
      <c r="D3397" s="1">
        <v>41212</v>
      </c>
      <c r="E3397" s="1">
        <v>41217</v>
      </c>
      <c r="F3397" s="1" t="str">
        <f t="shared" si="226"/>
        <v>November</v>
      </c>
      <c r="G3397" s="1" t="str">
        <f t="shared" si="227"/>
        <v>2012</v>
      </c>
      <c r="H3397" s="2">
        <f t="shared" si="228"/>
        <v>5</v>
      </c>
      <c r="I3397" s="2" t="b">
        <f t="shared" si="229"/>
        <v>0</v>
      </c>
      <c r="J3397" t="s">
        <v>17</v>
      </c>
      <c r="K3397">
        <v>15</v>
      </c>
      <c r="L3397">
        <v>2567.64</v>
      </c>
      <c r="M3397">
        <v>0</v>
      </c>
      <c r="N3397" t="s">
        <v>18</v>
      </c>
      <c r="O3397">
        <v>-505.98</v>
      </c>
      <c r="P3397">
        <v>209.37</v>
      </c>
      <c r="Q3397">
        <v>69</v>
      </c>
      <c r="R3397" t="s">
        <v>489</v>
      </c>
      <c r="S3397" t="s">
        <v>489</v>
      </c>
      <c r="T3397" t="s">
        <v>31</v>
      </c>
      <c r="U3397" t="s">
        <v>36</v>
      </c>
      <c r="V3397" t="s">
        <v>55</v>
      </c>
      <c r="W3397">
        <v>0.79</v>
      </c>
    </row>
    <row r="3398" spans="1:23" x14ac:dyDescent="0.3">
      <c r="A3398" t="s">
        <v>1240</v>
      </c>
      <c r="B3398" t="s">
        <v>1470</v>
      </c>
      <c r="D3398" s="1">
        <v>39850</v>
      </c>
      <c r="E3398" s="1">
        <v>39852</v>
      </c>
      <c r="F3398" s="1" t="str">
        <f t="shared" si="226"/>
        <v>February</v>
      </c>
      <c r="G3398" s="1" t="str">
        <f t="shared" si="227"/>
        <v>2009</v>
      </c>
      <c r="H3398" s="2">
        <f t="shared" si="228"/>
        <v>2</v>
      </c>
      <c r="I3398" s="2" t="b">
        <f t="shared" si="229"/>
        <v>0</v>
      </c>
      <c r="J3398" t="s">
        <v>52</v>
      </c>
      <c r="K3398">
        <v>2</v>
      </c>
      <c r="L3398">
        <v>1838.18</v>
      </c>
      <c r="M3398">
        <v>0.09</v>
      </c>
      <c r="N3398" t="s">
        <v>18</v>
      </c>
      <c r="O3398">
        <v>-2531.48</v>
      </c>
      <c r="P3398">
        <v>999.99</v>
      </c>
      <c r="Q3398">
        <v>13.99</v>
      </c>
      <c r="R3398" t="s">
        <v>489</v>
      </c>
      <c r="S3398" t="s">
        <v>489</v>
      </c>
      <c r="T3398" t="s">
        <v>21</v>
      </c>
      <c r="U3398" t="s">
        <v>32</v>
      </c>
      <c r="V3398" t="s">
        <v>94</v>
      </c>
      <c r="W3398">
        <v>0.36</v>
      </c>
    </row>
    <row r="3399" spans="1:23" x14ac:dyDescent="0.3">
      <c r="A3399" t="s">
        <v>1416</v>
      </c>
      <c r="B3399" t="s">
        <v>1417</v>
      </c>
      <c r="D3399" s="1">
        <v>40382</v>
      </c>
      <c r="E3399" s="1">
        <v>40383</v>
      </c>
      <c r="F3399" s="1" t="str">
        <f t="shared" si="226"/>
        <v>July</v>
      </c>
      <c r="G3399" s="1" t="str">
        <f t="shared" si="227"/>
        <v>2010</v>
      </c>
      <c r="H3399" s="2">
        <f t="shared" si="228"/>
        <v>1</v>
      </c>
      <c r="I3399" s="2" t="b">
        <f t="shared" si="229"/>
        <v>0</v>
      </c>
      <c r="J3399" t="s">
        <v>52</v>
      </c>
      <c r="K3399">
        <v>12</v>
      </c>
      <c r="L3399">
        <v>1466.95</v>
      </c>
      <c r="M3399">
        <v>0.02</v>
      </c>
      <c r="N3399" t="s">
        <v>25</v>
      </c>
      <c r="O3399">
        <v>-64.14</v>
      </c>
      <c r="P3399">
        <v>120.98</v>
      </c>
      <c r="Q3399">
        <v>30</v>
      </c>
      <c r="R3399" t="s">
        <v>489</v>
      </c>
      <c r="S3399" t="s">
        <v>489</v>
      </c>
      <c r="T3399" t="s">
        <v>27</v>
      </c>
      <c r="U3399" t="s">
        <v>36</v>
      </c>
      <c r="V3399" t="s">
        <v>67</v>
      </c>
      <c r="W3399">
        <v>0.64</v>
      </c>
    </row>
    <row r="3400" spans="1:23" x14ac:dyDescent="0.3">
      <c r="A3400" t="s">
        <v>1416</v>
      </c>
      <c r="B3400" t="s">
        <v>1417</v>
      </c>
      <c r="D3400" s="1">
        <v>40382</v>
      </c>
      <c r="E3400" s="1">
        <v>40383</v>
      </c>
      <c r="F3400" s="1" t="str">
        <f t="shared" si="226"/>
        <v>July</v>
      </c>
      <c r="G3400" s="1" t="str">
        <f t="shared" si="227"/>
        <v>2010</v>
      </c>
      <c r="H3400" s="2">
        <f t="shared" si="228"/>
        <v>1</v>
      </c>
      <c r="I3400" s="2" t="b">
        <f t="shared" si="229"/>
        <v>0</v>
      </c>
      <c r="J3400" t="s">
        <v>52</v>
      </c>
      <c r="K3400">
        <v>33</v>
      </c>
      <c r="L3400">
        <v>440.23</v>
      </c>
      <c r="M3400">
        <v>0.09</v>
      </c>
      <c r="N3400" t="s">
        <v>18</v>
      </c>
      <c r="O3400">
        <v>-37.94</v>
      </c>
      <c r="P3400">
        <v>13.99</v>
      </c>
      <c r="Q3400">
        <v>7.51</v>
      </c>
      <c r="R3400" t="s">
        <v>489</v>
      </c>
      <c r="S3400" t="s">
        <v>489</v>
      </c>
      <c r="T3400" t="s">
        <v>27</v>
      </c>
      <c r="U3400" t="s">
        <v>32</v>
      </c>
      <c r="V3400" t="s">
        <v>94</v>
      </c>
      <c r="W3400">
        <v>0.39</v>
      </c>
    </row>
    <row r="3401" spans="1:23" x14ac:dyDescent="0.3">
      <c r="A3401" t="s">
        <v>1354</v>
      </c>
      <c r="B3401" t="s">
        <v>1355</v>
      </c>
      <c r="D3401" s="1">
        <v>41026</v>
      </c>
      <c r="E3401" s="1">
        <v>41030</v>
      </c>
      <c r="F3401" s="1" t="str">
        <f t="shared" si="226"/>
        <v>May</v>
      </c>
      <c r="G3401" s="1" t="str">
        <f t="shared" si="227"/>
        <v>2012</v>
      </c>
      <c r="H3401" s="2">
        <f t="shared" si="228"/>
        <v>4</v>
      </c>
      <c r="I3401" s="2" t="b">
        <f t="shared" si="229"/>
        <v>0</v>
      </c>
      <c r="J3401" t="s">
        <v>17</v>
      </c>
      <c r="K3401">
        <v>18</v>
      </c>
      <c r="L3401">
        <v>3136.2024999999999</v>
      </c>
      <c r="M3401">
        <v>7.0000000000000007E-2</v>
      </c>
      <c r="N3401" t="s">
        <v>18</v>
      </c>
      <c r="O3401">
        <v>439.78</v>
      </c>
      <c r="P3401">
        <v>205.99</v>
      </c>
      <c r="Q3401">
        <v>5.26</v>
      </c>
      <c r="R3401" t="s">
        <v>489</v>
      </c>
      <c r="S3401" t="s">
        <v>489</v>
      </c>
      <c r="T3401" t="s">
        <v>42</v>
      </c>
      <c r="U3401" t="s">
        <v>32</v>
      </c>
      <c r="V3401" t="s">
        <v>33</v>
      </c>
      <c r="W3401">
        <v>0.56000000000000005</v>
      </c>
    </row>
    <row r="3402" spans="1:23" x14ac:dyDescent="0.3">
      <c r="A3402" t="s">
        <v>946</v>
      </c>
      <c r="B3402" t="s">
        <v>1458</v>
      </c>
      <c r="D3402" s="1">
        <v>40040</v>
      </c>
      <c r="E3402" s="1">
        <v>40042</v>
      </c>
      <c r="F3402" s="1" t="str">
        <f t="shared" si="226"/>
        <v>August</v>
      </c>
      <c r="G3402" s="1" t="str">
        <f t="shared" si="227"/>
        <v>2009</v>
      </c>
      <c r="H3402" s="2">
        <f t="shared" si="228"/>
        <v>2</v>
      </c>
      <c r="I3402" s="2" t="b">
        <f t="shared" si="229"/>
        <v>0</v>
      </c>
      <c r="J3402" t="s">
        <v>52</v>
      </c>
      <c r="K3402">
        <v>48</v>
      </c>
      <c r="L3402">
        <v>460.69</v>
      </c>
      <c r="M3402">
        <v>0.06</v>
      </c>
      <c r="N3402" t="s">
        <v>18</v>
      </c>
      <c r="O3402">
        <v>-103.48</v>
      </c>
      <c r="P3402">
        <v>9.48</v>
      </c>
      <c r="Q3402">
        <v>7.29</v>
      </c>
      <c r="R3402" t="s">
        <v>489</v>
      </c>
      <c r="S3402" t="s">
        <v>489</v>
      </c>
      <c r="T3402" t="s">
        <v>42</v>
      </c>
      <c r="U3402" t="s">
        <v>36</v>
      </c>
      <c r="V3402" t="s">
        <v>37</v>
      </c>
      <c r="W3402">
        <v>0.45</v>
      </c>
    </row>
    <row r="3403" spans="1:23" x14ac:dyDescent="0.3">
      <c r="A3403" t="s">
        <v>977</v>
      </c>
      <c r="B3403" t="s">
        <v>1457</v>
      </c>
      <c r="D3403" s="1">
        <v>40574</v>
      </c>
      <c r="E3403" s="1">
        <v>40575</v>
      </c>
      <c r="F3403" s="1" t="str">
        <f t="shared" si="226"/>
        <v>February</v>
      </c>
      <c r="G3403" s="1" t="str">
        <f t="shared" si="227"/>
        <v>2011</v>
      </c>
      <c r="H3403" s="2">
        <f t="shared" si="228"/>
        <v>1</v>
      </c>
      <c r="I3403" s="2" t="b">
        <f t="shared" si="229"/>
        <v>0</v>
      </c>
      <c r="J3403" t="s">
        <v>24</v>
      </c>
      <c r="K3403">
        <v>12</v>
      </c>
      <c r="L3403">
        <v>82.64</v>
      </c>
      <c r="M3403">
        <v>0.1</v>
      </c>
      <c r="N3403" t="s">
        <v>18</v>
      </c>
      <c r="O3403">
        <v>0.35</v>
      </c>
      <c r="P3403">
        <v>7.08</v>
      </c>
      <c r="Q3403">
        <v>2.35</v>
      </c>
      <c r="R3403" t="s">
        <v>489</v>
      </c>
      <c r="S3403" t="s">
        <v>489</v>
      </c>
      <c r="T3403" t="s">
        <v>21</v>
      </c>
      <c r="U3403" t="s">
        <v>22</v>
      </c>
      <c r="V3403" t="s">
        <v>60</v>
      </c>
      <c r="W3403">
        <v>0.47</v>
      </c>
    </row>
    <row r="3404" spans="1:23" x14ac:dyDescent="0.3">
      <c r="A3404" t="s">
        <v>1045</v>
      </c>
      <c r="B3404" t="s">
        <v>1397</v>
      </c>
      <c r="D3404" s="1">
        <v>39979</v>
      </c>
      <c r="E3404" s="1">
        <v>39980</v>
      </c>
      <c r="F3404" s="1" t="str">
        <f t="shared" si="226"/>
        <v>June</v>
      </c>
      <c r="G3404" s="1" t="str">
        <f t="shared" si="227"/>
        <v>2009</v>
      </c>
      <c r="H3404" s="2">
        <f t="shared" si="228"/>
        <v>1</v>
      </c>
      <c r="I3404" s="2" t="b">
        <f t="shared" si="229"/>
        <v>0</v>
      </c>
      <c r="J3404" t="s">
        <v>34</v>
      </c>
      <c r="K3404">
        <v>10</v>
      </c>
      <c r="L3404">
        <v>784.08</v>
      </c>
      <c r="M3404">
        <v>0.02</v>
      </c>
      <c r="N3404" t="s">
        <v>25</v>
      </c>
      <c r="O3404">
        <v>-222.77</v>
      </c>
      <c r="P3404">
        <v>70.98</v>
      </c>
      <c r="Q3404">
        <v>46.74</v>
      </c>
      <c r="R3404" t="s">
        <v>489</v>
      </c>
      <c r="S3404" t="s">
        <v>489</v>
      </c>
      <c r="T3404" t="s">
        <v>27</v>
      </c>
      <c r="U3404" t="s">
        <v>36</v>
      </c>
      <c r="V3404" t="s">
        <v>54</v>
      </c>
      <c r="W3404">
        <v>0.56000000000000005</v>
      </c>
    </row>
    <row r="3405" spans="1:23" x14ac:dyDescent="0.3">
      <c r="A3405" t="s">
        <v>1045</v>
      </c>
      <c r="B3405" t="s">
        <v>1397</v>
      </c>
      <c r="D3405" s="1">
        <v>39979</v>
      </c>
      <c r="E3405" s="1">
        <v>39981</v>
      </c>
      <c r="F3405" s="1" t="str">
        <f t="shared" si="226"/>
        <v>June</v>
      </c>
      <c r="G3405" s="1" t="str">
        <f t="shared" si="227"/>
        <v>2009</v>
      </c>
      <c r="H3405" s="2">
        <f t="shared" si="228"/>
        <v>2</v>
      </c>
      <c r="I3405" s="2" t="b">
        <f t="shared" si="229"/>
        <v>0</v>
      </c>
      <c r="J3405" t="s">
        <v>34</v>
      </c>
      <c r="K3405">
        <v>41</v>
      </c>
      <c r="L3405">
        <v>1085.6099999999999</v>
      </c>
      <c r="M3405">
        <v>0.04</v>
      </c>
      <c r="N3405" t="s">
        <v>18</v>
      </c>
      <c r="O3405">
        <v>-33.32</v>
      </c>
      <c r="P3405">
        <v>27.48</v>
      </c>
      <c r="Q3405">
        <v>4</v>
      </c>
      <c r="R3405" t="s">
        <v>489</v>
      </c>
      <c r="S3405" t="s">
        <v>489</v>
      </c>
      <c r="T3405" t="s">
        <v>27</v>
      </c>
      <c r="U3405" t="s">
        <v>32</v>
      </c>
      <c r="V3405" t="s">
        <v>48</v>
      </c>
      <c r="W3405">
        <v>0.75</v>
      </c>
    </row>
    <row r="3406" spans="1:23" x14ac:dyDescent="0.3">
      <c r="A3406" t="s">
        <v>1237</v>
      </c>
      <c r="B3406" t="s">
        <v>1396</v>
      </c>
      <c r="D3406" s="1">
        <v>40805</v>
      </c>
      <c r="E3406" s="1">
        <v>40806</v>
      </c>
      <c r="F3406" s="1" t="str">
        <f t="shared" si="226"/>
        <v>September</v>
      </c>
      <c r="G3406" s="1" t="str">
        <f t="shared" si="227"/>
        <v>2011</v>
      </c>
      <c r="H3406" s="2">
        <f t="shared" si="228"/>
        <v>1</v>
      </c>
      <c r="I3406" s="2" t="b">
        <f t="shared" si="229"/>
        <v>0</v>
      </c>
      <c r="J3406" t="s">
        <v>52</v>
      </c>
      <c r="K3406">
        <v>41</v>
      </c>
      <c r="L3406">
        <v>6863.95</v>
      </c>
      <c r="M3406">
        <v>0.1</v>
      </c>
      <c r="N3406" t="s">
        <v>39</v>
      </c>
      <c r="O3406">
        <v>1662.92</v>
      </c>
      <c r="P3406">
        <v>178.47</v>
      </c>
      <c r="Q3406">
        <v>19.989999999999998</v>
      </c>
      <c r="R3406" t="s">
        <v>489</v>
      </c>
      <c r="S3406" t="s">
        <v>489</v>
      </c>
      <c r="T3406" t="s">
        <v>27</v>
      </c>
      <c r="U3406" t="s">
        <v>22</v>
      </c>
      <c r="V3406" t="s">
        <v>23</v>
      </c>
      <c r="W3406">
        <v>0.55000000000000004</v>
      </c>
    </row>
    <row r="3407" spans="1:23" x14ac:dyDescent="0.3">
      <c r="A3407" t="s">
        <v>1240</v>
      </c>
      <c r="B3407" t="s">
        <v>1399</v>
      </c>
      <c r="D3407" s="1">
        <v>40339</v>
      </c>
      <c r="E3407" s="1">
        <v>40341</v>
      </c>
      <c r="F3407" s="1" t="str">
        <f t="shared" si="226"/>
        <v>June</v>
      </c>
      <c r="G3407" s="1" t="str">
        <f t="shared" si="227"/>
        <v>2010</v>
      </c>
      <c r="H3407" s="2">
        <f t="shared" si="228"/>
        <v>2</v>
      </c>
      <c r="I3407" s="2" t="b">
        <f t="shared" si="229"/>
        <v>0</v>
      </c>
      <c r="J3407" t="s">
        <v>24</v>
      </c>
      <c r="K3407">
        <v>33</v>
      </c>
      <c r="L3407">
        <v>162.38999999999999</v>
      </c>
      <c r="M3407">
        <v>0.1</v>
      </c>
      <c r="N3407" t="s">
        <v>18</v>
      </c>
      <c r="O3407">
        <v>-101.68</v>
      </c>
      <c r="P3407">
        <v>5.28</v>
      </c>
      <c r="Q3407">
        <v>5.57</v>
      </c>
      <c r="R3407" t="s">
        <v>489</v>
      </c>
      <c r="S3407" t="s">
        <v>489</v>
      </c>
      <c r="T3407" t="s">
        <v>21</v>
      </c>
      <c r="U3407" t="s">
        <v>22</v>
      </c>
      <c r="V3407" t="s">
        <v>43</v>
      </c>
      <c r="W3407">
        <v>0.4</v>
      </c>
    </row>
    <row r="3408" spans="1:23" x14ac:dyDescent="0.3">
      <c r="A3408" t="s">
        <v>1393</v>
      </c>
      <c r="B3408" t="s">
        <v>1394</v>
      </c>
      <c r="D3408" s="1">
        <v>40050</v>
      </c>
      <c r="E3408" s="1">
        <v>40052</v>
      </c>
      <c r="F3408" s="1" t="str">
        <f t="shared" si="226"/>
        <v>August</v>
      </c>
      <c r="G3408" s="1" t="str">
        <f t="shared" si="227"/>
        <v>2009</v>
      </c>
      <c r="H3408" s="2">
        <f t="shared" si="228"/>
        <v>2</v>
      </c>
      <c r="I3408" s="2" t="b">
        <f t="shared" si="229"/>
        <v>0</v>
      </c>
      <c r="J3408" t="s">
        <v>24</v>
      </c>
      <c r="K3408">
        <v>47</v>
      </c>
      <c r="L3408">
        <v>2519.5500000000002</v>
      </c>
      <c r="M3408">
        <v>0.05</v>
      </c>
      <c r="N3408" t="s">
        <v>18</v>
      </c>
      <c r="O3408">
        <v>592.53</v>
      </c>
      <c r="P3408">
        <v>52.4</v>
      </c>
      <c r="Q3408">
        <v>16.11</v>
      </c>
      <c r="R3408" t="s">
        <v>489</v>
      </c>
      <c r="S3408" t="s">
        <v>489</v>
      </c>
      <c r="T3408" t="s">
        <v>27</v>
      </c>
      <c r="U3408" t="s">
        <v>22</v>
      </c>
      <c r="V3408" t="s">
        <v>29</v>
      </c>
      <c r="W3408">
        <v>0.39</v>
      </c>
    </row>
    <row r="3409" spans="1:23" x14ac:dyDescent="0.3">
      <c r="A3409" t="s">
        <v>1393</v>
      </c>
      <c r="B3409" t="s">
        <v>1394</v>
      </c>
      <c r="D3409" s="1">
        <v>40050</v>
      </c>
      <c r="E3409" s="1">
        <v>40051</v>
      </c>
      <c r="F3409" s="1" t="str">
        <f t="shared" si="226"/>
        <v>August</v>
      </c>
      <c r="G3409" s="1" t="str">
        <f t="shared" si="227"/>
        <v>2009</v>
      </c>
      <c r="H3409" s="2">
        <f t="shared" si="228"/>
        <v>1</v>
      </c>
      <c r="I3409" s="2" t="b">
        <f t="shared" si="229"/>
        <v>0</v>
      </c>
      <c r="J3409" t="s">
        <v>24</v>
      </c>
      <c r="K3409">
        <v>46</v>
      </c>
      <c r="L3409">
        <v>1634.17</v>
      </c>
      <c r="M3409">
        <v>0.05</v>
      </c>
      <c r="N3409" t="s">
        <v>39</v>
      </c>
      <c r="O3409">
        <v>232.8</v>
      </c>
      <c r="P3409">
        <v>36.549999999999997</v>
      </c>
      <c r="Q3409">
        <v>13.89</v>
      </c>
      <c r="R3409" t="s">
        <v>489</v>
      </c>
      <c r="S3409" t="s">
        <v>489</v>
      </c>
      <c r="T3409" t="s">
        <v>27</v>
      </c>
      <c r="U3409" t="s">
        <v>22</v>
      </c>
      <c r="V3409" t="s">
        <v>60</v>
      </c>
      <c r="W3409">
        <v>0.41</v>
      </c>
    </row>
    <row r="3410" spans="1:23" x14ac:dyDescent="0.3">
      <c r="A3410" t="s">
        <v>1223</v>
      </c>
      <c r="B3410" t="s">
        <v>1456</v>
      </c>
      <c r="D3410" s="1">
        <v>40954</v>
      </c>
      <c r="E3410" s="1">
        <v>40955</v>
      </c>
      <c r="F3410" s="1" t="str">
        <f t="shared" si="226"/>
        <v>February</v>
      </c>
      <c r="G3410" s="1" t="str">
        <f t="shared" si="227"/>
        <v>2012</v>
      </c>
      <c r="H3410" s="2">
        <f t="shared" si="228"/>
        <v>1</v>
      </c>
      <c r="I3410" s="2" t="b">
        <f t="shared" si="229"/>
        <v>0</v>
      </c>
      <c r="J3410" t="s">
        <v>44</v>
      </c>
      <c r="K3410">
        <v>40</v>
      </c>
      <c r="L3410">
        <v>13367.82</v>
      </c>
      <c r="M3410">
        <v>0</v>
      </c>
      <c r="N3410" t="s">
        <v>25</v>
      </c>
      <c r="O3410">
        <v>-774.89</v>
      </c>
      <c r="P3410">
        <v>320.64</v>
      </c>
      <c r="Q3410">
        <v>29.2</v>
      </c>
      <c r="R3410" t="s">
        <v>489</v>
      </c>
      <c r="S3410" t="s">
        <v>489</v>
      </c>
      <c r="T3410" t="s">
        <v>27</v>
      </c>
      <c r="U3410" t="s">
        <v>36</v>
      </c>
      <c r="V3410" t="s">
        <v>55</v>
      </c>
      <c r="W3410">
        <v>0.66</v>
      </c>
    </row>
    <row r="3411" spans="1:23" x14ac:dyDescent="0.3">
      <c r="A3411" t="s">
        <v>1024</v>
      </c>
      <c r="B3411" t="s">
        <v>1411</v>
      </c>
      <c r="D3411" s="1">
        <v>40466</v>
      </c>
      <c r="E3411" s="1">
        <v>40470</v>
      </c>
      <c r="F3411" s="1" t="str">
        <f t="shared" si="226"/>
        <v>October</v>
      </c>
      <c r="G3411" s="1" t="str">
        <f t="shared" si="227"/>
        <v>2010</v>
      </c>
      <c r="H3411" s="2">
        <f t="shared" si="228"/>
        <v>4</v>
      </c>
      <c r="I3411" s="2" t="b">
        <f t="shared" si="229"/>
        <v>0</v>
      </c>
      <c r="J3411" t="s">
        <v>17</v>
      </c>
      <c r="K3411">
        <v>34</v>
      </c>
      <c r="L3411">
        <v>16193.16</v>
      </c>
      <c r="M3411">
        <v>0.02</v>
      </c>
      <c r="N3411" t="s">
        <v>25</v>
      </c>
      <c r="O3411">
        <v>6463.34</v>
      </c>
      <c r="P3411">
        <v>449.99</v>
      </c>
      <c r="Q3411">
        <v>49</v>
      </c>
      <c r="R3411" t="s">
        <v>489</v>
      </c>
      <c r="S3411" t="s">
        <v>489</v>
      </c>
      <c r="T3411" t="s">
        <v>27</v>
      </c>
      <c r="U3411" t="s">
        <v>32</v>
      </c>
      <c r="V3411" t="s">
        <v>62</v>
      </c>
      <c r="W3411">
        <v>0.38</v>
      </c>
    </row>
    <row r="3412" spans="1:23" x14ac:dyDescent="0.3">
      <c r="A3412" t="s">
        <v>946</v>
      </c>
      <c r="B3412" t="s">
        <v>1458</v>
      </c>
      <c r="D3412" s="1">
        <v>40455</v>
      </c>
      <c r="E3412" s="1">
        <v>40456</v>
      </c>
      <c r="F3412" s="1" t="str">
        <f t="shared" si="226"/>
        <v>October</v>
      </c>
      <c r="G3412" s="1" t="str">
        <f t="shared" si="227"/>
        <v>2010</v>
      </c>
      <c r="H3412" s="2">
        <f t="shared" si="228"/>
        <v>1</v>
      </c>
      <c r="I3412" s="2" t="b">
        <f t="shared" si="229"/>
        <v>0</v>
      </c>
      <c r="J3412" t="s">
        <v>52</v>
      </c>
      <c r="K3412">
        <v>30</v>
      </c>
      <c r="L3412">
        <v>443.46</v>
      </c>
      <c r="M3412">
        <v>0.06</v>
      </c>
      <c r="N3412" t="s">
        <v>18</v>
      </c>
      <c r="O3412">
        <v>193.12</v>
      </c>
      <c r="P3412">
        <v>15.57</v>
      </c>
      <c r="Q3412">
        <v>1.39</v>
      </c>
      <c r="R3412" t="s">
        <v>489</v>
      </c>
      <c r="S3412" t="s">
        <v>489</v>
      </c>
      <c r="T3412" t="s">
        <v>42</v>
      </c>
      <c r="U3412" t="s">
        <v>22</v>
      </c>
      <c r="V3412" t="s">
        <v>51</v>
      </c>
      <c r="W3412">
        <v>0.38</v>
      </c>
    </row>
    <row r="3413" spans="1:23" x14ac:dyDescent="0.3">
      <c r="A3413" t="s">
        <v>1391</v>
      </c>
      <c r="B3413" t="s">
        <v>1049</v>
      </c>
      <c r="D3413" s="1">
        <v>40572</v>
      </c>
      <c r="E3413" s="1">
        <v>40574</v>
      </c>
      <c r="F3413" s="1" t="str">
        <f t="shared" si="226"/>
        <v>January</v>
      </c>
      <c r="G3413" s="1" t="str">
        <f t="shared" si="227"/>
        <v>2011</v>
      </c>
      <c r="H3413" s="2">
        <f t="shared" si="228"/>
        <v>2</v>
      </c>
      <c r="I3413" s="2" t="b">
        <f t="shared" si="229"/>
        <v>0</v>
      </c>
      <c r="J3413" t="s">
        <v>34</v>
      </c>
      <c r="K3413">
        <v>31</v>
      </c>
      <c r="L3413">
        <v>792.76</v>
      </c>
      <c r="M3413">
        <v>0.02</v>
      </c>
      <c r="N3413" t="s">
        <v>18</v>
      </c>
      <c r="O3413">
        <v>33.369999999999997</v>
      </c>
      <c r="P3413">
        <v>24.92</v>
      </c>
      <c r="Q3413">
        <v>12.98</v>
      </c>
      <c r="R3413" t="s">
        <v>489</v>
      </c>
      <c r="S3413" t="s">
        <v>489</v>
      </c>
      <c r="T3413" t="s">
        <v>42</v>
      </c>
      <c r="U3413" t="s">
        <v>22</v>
      </c>
      <c r="V3413" t="s">
        <v>29</v>
      </c>
      <c r="W3413">
        <v>0.39</v>
      </c>
    </row>
    <row r="3414" spans="1:23" x14ac:dyDescent="0.3">
      <c r="A3414" t="s">
        <v>906</v>
      </c>
      <c r="B3414" t="s">
        <v>1388</v>
      </c>
      <c r="D3414" s="1">
        <v>40781</v>
      </c>
      <c r="E3414" s="1">
        <v>40785</v>
      </c>
      <c r="F3414" s="1" t="str">
        <f t="shared" si="226"/>
        <v>August</v>
      </c>
      <c r="G3414" s="1" t="str">
        <f t="shared" si="227"/>
        <v>2011</v>
      </c>
      <c r="H3414" s="2">
        <f t="shared" si="228"/>
        <v>4</v>
      </c>
      <c r="I3414" s="2" t="b">
        <f t="shared" si="229"/>
        <v>0</v>
      </c>
      <c r="J3414" t="s">
        <v>17</v>
      </c>
      <c r="K3414">
        <v>44</v>
      </c>
      <c r="L3414">
        <v>1453.704</v>
      </c>
      <c r="M3414">
        <v>0</v>
      </c>
      <c r="N3414" t="s">
        <v>18</v>
      </c>
      <c r="O3414">
        <v>549.84</v>
      </c>
      <c r="P3414">
        <v>35.99</v>
      </c>
      <c r="Q3414">
        <v>1.1000000000000001</v>
      </c>
      <c r="R3414" t="s">
        <v>489</v>
      </c>
      <c r="S3414" t="s">
        <v>489</v>
      </c>
      <c r="T3414" t="s">
        <v>31</v>
      </c>
      <c r="U3414" t="s">
        <v>32</v>
      </c>
      <c r="V3414" t="s">
        <v>33</v>
      </c>
      <c r="W3414">
        <v>0.55000000000000004</v>
      </c>
    </row>
    <row r="3415" spans="1:23" x14ac:dyDescent="0.3">
      <c r="A3415" t="s">
        <v>906</v>
      </c>
      <c r="B3415" t="s">
        <v>1388</v>
      </c>
      <c r="D3415" s="1">
        <v>40781</v>
      </c>
      <c r="E3415" s="1">
        <v>40785</v>
      </c>
      <c r="F3415" s="1" t="str">
        <f t="shared" si="226"/>
        <v>August</v>
      </c>
      <c r="G3415" s="1" t="str">
        <f t="shared" si="227"/>
        <v>2011</v>
      </c>
      <c r="H3415" s="2">
        <f t="shared" si="228"/>
        <v>4</v>
      </c>
      <c r="I3415" s="2" t="b">
        <f t="shared" si="229"/>
        <v>0</v>
      </c>
      <c r="J3415" t="s">
        <v>17</v>
      </c>
      <c r="K3415">
        <v>34</v>
      </c>
      <c r="L3415">
        <v>7656.3040000000001</v>
      </c>
      <c r="M3415">
        <v>0.1</v>
      </c>
      <c r="N3415" t="s">
        <v>25</v>
      </c>
      <c r="O3415">
        <v>-715.78</v>
      </c>
      <c r="P3415">
        <v>296.18</v>
      </c>
      <c r="Q3415">
        <v>54.12</v>
      </c>
      <c r="R3415" t="s">
        <v>489</v>
      </c>
      <c r="S3415" t="s">
        <v>489</v>
      </c>
      <c r="T3415" t="s">
        <v>31</v>
      </c>
      <c r="U3415" t="s">
        <v>36</v>
      </c>
      <c r="V3415" t="s">
        <v>55</v>
      </c>
      <c r="W3415">
        <v>0.76</v>
      </c>
    </row>
    <row r="3416" spans="1:23" x14ac:dyDescent="0.3">
      <c r="A3416" t="s">
        <v>1505</v>
      </c>
      <c r="B3416" t="s">
        <v>1506</v>
      </c>
      <c r="D3416" s="1">
        <v>40884</v>
      </c>
      <c r="E3416" s="1">
        <v>40884</v>
      </c>
      <c r="F3416" s="1" t="str">
        <f t="shared" si="226"/>
        <v>December</v>
      </c>
      <c r="G3416" s="1" t="str">
        <f t="shared" si="227"/>
        <v>2011</v>
      </c>
      <c r="H3416" s="2">
        <f t="shared" si="228"/>
        <v>0</v>
      </c>
      <c r="I3416" s="2" t="str">
        <f t="shared" si="229"/>
        <v>FREE DELIVERY</v>
      </c>
      <c r="J3416" t="s">
        <v>52</v>
      </c>
      <c r="K3416">
        <v>25</v>
      </c>
      <c r="L3416">
        <v>1412.98</v>
      </c>
      <c r="M3416">
        <v>0.1</v>
      </c>
      <c r="N3416" t="s">
        <v>18</v>
      </c>
      <c r="O3416">
        <v>324.95999999999998</v>
      </c>
      <c r="P3416">
        <v>60.97</v>
      </c>
      <c r="Q3416">
        <v>4.5</v>
      </c>
      <c r="R3416" t="s">
        <v>489</v>
      </c>
      <c r="S3416" t="s">
        <v>489</v>
      </c>
      <c r="T3416" t="s">
        <v>31</v>
      </c>
      <c r="U3416" t="s">
        <v>22</v>
      </c>
      <c r="V3416" t="s">
        <v>28</v>
      </c>
      <c r="W3416">
        <v>0.56000000000000005</v>
      </c>
    </row>
    <row r="3417" spans="1:23" x14ac:dyDescent="0.3">
      <c r="A3417" t="s">
        <v>1505</v>
      </c>
      <c r="B3417" t="s">
        <v>1506</v>
      </c>
      <c r="D3417" s="1">
        <v>40884</v>
      </c>
      <c r="E3417" s="1">
        <v>40885</v>
      </c>
      <c r="F3417" s="1" t="str">
        <f t="shared" si="226"/>
        <v>December</v>
      </c>
      <c r="G3417" s="1" t="str">
        <f t="shared" si="227"/>
        <v>2011</v>
      </c>
      <c r="H3417" s="2">
        <f t="shared" si="228"/>
        <v>1</v>
      </c>
      <c r="I3417" s="2" t="b">
        <f t="shared" si="229"/>
        <v>0</v>
      </c>
      <c r="J3417" t="s">
        <v>52</v>
      </c>
      <c r="K3417">
        <v>39</v>
      </c>
      <c r="L3417">
        <v>19539.939999999999</v>
      </c>
      <c r="M3417">
        <v>0.06</v>
      </c>
      <c r="N3417" t="s">
        <v>25</v>
      </c>
      <c r="O3417">
        <v>4914.24</v>
      </c>
      <c r="P3417">
        <v>517.48</v>
      </c>
      <c r="Q3417">
        <v>16.63</v>
      </c>
      <c r="R3417" t="s">
        <v>489</v>
      </c>
      <c r="S3417" t="s">
        <v>489</v>
      </c>
      <c r="T3417" t="s">
        <v>31</v>
      </c>
      <c r="U3417" t="s">
        <v>32</v>
      </c>
      <c r="V3417" t="s">
        <v>94</v>
      </c>
      <c r="W3417">
        <v>0.59</v>
      </c>
    </row>
    <row r="3418" spans="1:23" x14ac:dyDescent="0.3">
      <c r="A3418" t="s">
        <v>1110</v>
      </c>
      <c r="B3418" t="s">
        <v>1440</v>
      </c>
      <c r="D3418" s="1">
        <v>41167</v>
      </c>
      <c r="E3418" s="1">
        <v>41169</v>
      </c>
      <c r="F3418" s="1" t="str">
        <f t="shared" si="226"/>
        <v>September</v>
      </c>
      <c r="G3418" s="1" t="str">
        <f t="shared" si="227"/>
        <v>2012</v>
      </c>
      <c r="H3418" s="2">
        <f t="shared" si="228"/>
        <v>2</v>
      </c>
      <c r="I3418" s="2" t="b">
        <f t="shared" si="229"/>
        <v>0</v>
      </c>
      <c r="J3418" t="s">
        <v>24</v>
      </c>
      <c r="K3418">
        <v>18</v>
      </c>
      <c r="L3418">
        <v>126.69</v>
      </c>
      <c r="M3418">
        <v>0.04</v>
      </c>
      <c r="N3418" t="s">
        <v>18</v>
      </c>
      <c r="O3418">
        <v>-35.56</v>
      </c>
      <c r="P3418">
        <v>6.81</v>
      </c>
      <c r="Q3418">
        <v>5.48</v>
      </c>
      <c r="R3418" t="s">
        <v>489</v>
      </c>
      <c r="S3418" t="s">
        <v>489</v>
      </c>
      <c r="T3418" t="s">
        <v>21</v>
      </c>
      <c r="U3418" t="s">
        <v>22</v>
      </c>
      <c r="V3418" t="s">
        <v>29</v>
      </c>
      <c r="W3418">
        <v>0.37</v>
      </c>
    </row>
    <row r="3419" spans="1:23" x14ac:dyDescent="0.3">
      <c r="A3419" t="s">
        <v>1110</v>
      </c>
      <c r="B3419" t="s">
        <v>1440</v>
      </c>
      <c r="D3419" s="1">
        <v>41167</v>
      </c>
      <c r="E3419" s="1">
        <v>41169</v>
      </c>
      <c r="F3419" s="1" t="str">
        <f t="shared" si="226"/>
        <v>September</v>
      </c>
      <c r="G3419" s="1" t="str">
        <f t="shared" si="227"/>
        <v>2012</v>
      </c>
      <c r="H3419" s="2">
        <f t="shared" si="228"/>
        <v>2</v>
      </c>
      <c r="I3419" s="2" t="b">
        <f t="shared" si="229"/>
        <v>0</v>
      </c>
      <c r="J3419" t="s">
        <v>24</v>
      </c>
      <c r="K3419">
        <v>12</v>
      </c>
      <c r="L3419">
        <v>162.11000000000001</v>
      </c>
      <c r="M3419">
        <v>0.04</v>
      </c>
      <c r="N3419" t="s">
        <v>39</v>
      </c>
      <c r="O3419">
        <v>3.91</v>
      </c>
      <c r="P3419">
        <v>12.28</v>
      </c>
      <c r="Q3419">
        <v>6.47</v>
      </c>
      <c r="R3419" t="s">
        <v>489</v>
      </c>
      <c r="S3419" t="s">
        <v>489</v>
      </c>
      <c r="T3419" t="s">
        <v>21</v>
      </c>
      <c r="U3419" t="s">
        <v>22</v>
      </c>
      <c r="V3419" t="s">
        <v>43</v>
      </c>
      <c r="W3419">
        <v>0.38</v>
      </c>
    </row>
    <row r="3420" spans="1:23" x14ac:dyDescent="0.3">
      <c r="A3420" t="s">
        <v>1384</v>
      </c>
      <c r="B3420" t="s">
        <v>1509</v>
      </c>
      <c r="D3420" s="1">
        <v>40971</v>
      </c>
      <c r="E3420" s="1">
        <v>40972</v>
      </c>
      <c r="F3420" s="1" t="str">
        <f t="shared" si="226"/>
        <v>March</v>
      </c>
      <c r="G3420" s="1" t="str">
        <f t="shared" si="227"/>
        <v>2012</v>
      </c>
      <c r="H3420" s="2">
        <f t="shared" si="228"/>
        <v>1</v>
      </c>
      <c r="I3420" s="2" t="b">
        <f t="shared" si="229"/>
        <v>0</v>
      </c>
      <c r="J3420" t="s">
        <v>24</v>
      </c>
      <c r="K3420">
        <v>34</v>
      </c>
      <c r="L3420">
        <v>145.47999999999999</v>
      </c>
      <c r="M3420">
        <v>0.03</v>
      </c>
      <c r="N3420" t="s">
        <v>39</v>
      </c>
      <c r="O3420">
        <v>32.43</v>
      </c>
      <c r="P3420">
        <v>4.26</v>
      </c>
      <c r="Q3420">
        <v>1.2</v>
      </c>
      <c r="R3420" t="s">
        <v>489</v>
      </c>
      <c r="S3420" t="s">
        <v>489</v>
      </c>
      <c r="T3420" t="s">
        <v>42</v>
      </c>
      <c r="U3420" t="s">
        <v>22</v>
      </c>
      <c r="V3420" t="s">
        <v>60</v>
      </c>
      <c r="W3420">
        <v>0.44</v>
      </c>
    </row>
    <row r="3421" spans="1:23" x14ac:dyDescent="0.3">
      <c r="A3421" t="s">
        <v>1168</v>
      </c>
      <c r="B3421" t="s">
        <v>968</v>
      </c>
      <c r="D3421" s="1">
        <v>40598</v>
      </c>
      <c r="E3421" s="1">
        <v>40599</v>
      </c>
      <c r="F3421" s="1" t="str">
        <f t="shared" si="226"/>
        <v>February</v>
      </c>
      <c r="G3421" s="1" t="str">
        <f t="shared" si="227"/>
        <v>2011</v>
      </c>
      <c r="H3421" s="2">
        <f t="shared" si="228"/>
        <v>1</v>
      </c>
      <c r="I3421" s="2" t="b">
        <f t="shared" si="229"/>
        <v>0</v>
      </c>
      <c r="J3421" t="s">
        <v>24</v>
      </c>
      <c r="K3421">
        <v>25</v>
      </c>
      <c r="L3421">
        <v>2427.25</v>
      </c>
      <c r="M3421">
        <v>0.1</v>
      </c>
      <c r="N3421" t="s">
        <v>18</v>
      </c>
      <c r="O3421">
        <v>227.67</v>
      </c>
      <c r="P3421">
        <v>99.99</v>
      </c>
      <c r="Q3421">
        <v>19.989999999999998</v>
      </c>
      <c r="R3421" t="s">
        <v>489</v>
      </c>
      <c r="S3421" t="s">
        <v>489</v>
      </c>
      <c r="T3421" t="s">
        <v>21</v>
      </c>
      <c r="U3421" t="s">
        <v>32</v>
      </c>
      <c r="V3421" t="s">
        <v>48</v>
      </c>
      <c r="W3421">
        <v>0.52</v>
      </c>
    </row>
    <row r="3422" spans="1:23" x14ac:dyDescent="0.3">
      <c r="A3422" t="s">
        <v>1477</v>
      </c>
      <c r="B3422" t="s">
        <v>1478</v>
      </c>
      <c r="D3422" s="1">
        <v>39837</v>
      </c>
      <c r="E3422" s="1">
        <v>39842</v>
      </c>
      <c r="F3422" s="1" t="str">
        <f t="shared" si="226"/>
        <v>January</v>
      </c>
      <c r="G3422" s="1" t="str">
        <f t="shared" si="227"/>
        <v>2009</v>
      </c>
      <c r="H3422" s="2">
        <f t="shared" si="228"/>
        <v>5</v>
      </c>
      <c r="I3422" s="2" t="b">
        <f t="shared" si="229"/>
        <v>0</v>
      </c>
      <c r="J3422" t="s">
        <v>17</v>
      </c>
      <c r="K3422">
        <v>5</v>
      </c>
      <c r="L3422">
        <v>318.31</v>
      </c>
      <c r="M3422">
        <v>0.08</v>
      </c>
      <c r="N3422" t="s">
        <v>18</v>
      </c>
      <c r="O3422">
        <v>-19.059999999999999</v>
      </c>
      <c r="P3422">
        <v>67.84</v>
      </c>
      <c r="Q3422">
        <v>0.99</v>
      </c>
      <c r="R3422" t="s">
        <v>489</v>
      </c>
      <c r="S3422" t="s">
        <v>489</v>
      </c>
      <c r="T3422" t="s">
        <v>21</v>
      </c>
      <c r="U3422" t="s">
        <v>22</v>
      </c>
      <c r="V3422" t="s">
        <v>28</v>
      </c>
      <c r="W3422">
        <v>0.57999999999999996</v>
      </c>
    </row>
    <row r="3423" spans="1:23" x14ac:dyDescent="0.3">
      <c r="A3423" t="s">
        <v>1016</v>
      </c>
      <c r="B3423" t="s">
        <v>1276</v>
      </c>
      <c r="D3423" s="1">
        <v>40393</v>
      </c>
      <c r="E3423" s="1">
        <v>40396</v>
      </c>
      <c r="F3423" s="1" t="str">
        <f t="shared" si="226"/>
        <v>August</v>
      </c>
      <c r="G3423" s="1" t="str">
        <f t="shared" si="227"/>
        <v>2010</v>
      </c>
      <c r="H3423" s="2">
        <f t="shared" si="228"/>
        <v>3</v>
      </c>
      <c r="I3423" s="2" t="b">
        <f t="shared" si="229"/>
        <v>0</v>
      </c>
      <c r="J3423" t="s">
        <v>52</v>
      </c>
      <c r="K3423">
        <v>7</v>
      </c>
      <c r="L3423">
        <v>368.02449999999999</v>
      </c>
      <c r="M3423">
        <v>0.09</v>
      </c>
      <c r="N3423" t="s">
        <v>18</v>
      </c>
      <c r="O3423">
        <v>-218.81</v>
      </c>
      <c r="P3423">
        <v>65.989999999999995</v>
      </c>
      <c r="Q3423">
        <v>4.2</v>
      </c>
      <c r="R3423" t="s">
        <v>489</v>
      </c>
      <c r="S3423" t="s">
        <v>489</v>
      </c>
      <c r="T3423" t="s">
        <v>31</v>
      </c>
      <c r="U3423" t="s">
        <v>32</v>
      </c>
      <c r="V3423" t="s">
        <v>33</v>
      </c>
      <c r="W3423">
        <v>0.59</v>
      </c>
    </row>
    <row r="3424" spans="1:23" x14ac:dyDescent="0.3">
      <c r="A3424" t="s">
        <v>1447</v>
      </c>
      <c r="B3424" t="s">
        <v>1144</v>
      </c>
      <c r="D3424" s="1">
        <v>40877</v>
      </c>
      <c r="E3424" s="1">
        <v>40879</v>
      </c>
      <c r="F3424" s="1" t="str">
        <f t="shared" si="226"/>
        <v>December</v>
      </c>
      <c r="G3424" s="1" t="str">
        <f t="shared" si="227"/>
        <v>2011</v>
      </c>
      <c r="H3424" s="2">
        <f t="shared" si="228"/>
        <v>2</v>
      </c>
      <c r="I3424" s="2" t="b">
        <f t="shared" si="229"/>
        <v>0</v>
      </c>
      <c r="J3424" t="s">
        <v>34</v>
      </c>
      <c r="K3424">
        <v>6</v>
      </c>
      <c r="L3424">
        <v>24.2</v>
      </c>
      <c r="M3424">
        <v>0.08</v>
      </c>
      <c r="N3424" t="s">
        <v>18</v>
      </c>
      <c r="O3424">
        <v>-5.2</v>
      </c>
      <c r="P3424">
        <v>4.13</v>
      </c>
      <c r="Q3424">
        <v>1.17</v>
      </c>
      <c r="R3424" t="s">
        <v>489</v>
      </c>
      <c r="S3424" t="s">
        <v>489</v>
      </c>
      <c r="T3424" t="s">
        <v>42</v>
      </c>
      <c r="U3424" t="s">
        <v>22</v>
      </c>
      <c r="V3424" t="s">
        <v>60</v>
      </c>
      <c r="W3424">
        <v>0.56999999999999995</v>
      </c>
    </row>
    <row r="3425" spans="1:23" x14ac:dyDescent="0.3">
      <c r="A3425" t="s">
        <v>1401</v>
      </c>
      <c r="B3425" t="s">
        <v>1402</v>
      </c>
      <c r="D3425" s="1">
        <v>40020</v>
      </c>
      <c r="E3425" s="1">
        <v>40024</v>
      </c>
      <c r="F3425" s="1" t="str">
        <f t="shared" si="226"/>
        <v>July</v>
      </c>
      <c r="G3425" s="1" t="str">
        <f t="shared" si="227"/>
        <v>2009</v>
      </c>
      <c r="H3425" s="2">
        <f t="shared" si="228"/>
        <v>4</v>
      </c>
      <c r="I3425" s="2" t="b">
        <f t="shared" si="229"/>
        <v>0</v>
      </c>
      <c r="J3425" t="s">
        <v>17</v>
      </c>
      <c r="K3425">
        <v>13</v>
      </c>
      <c r="L3425">
        <v>1619.51</v>
      </c>
      <c r="M3425">
        <v>0.05</v>
      </c>
      <c r="N3425" t="s">
        <v>25</v>
      </c>
      <c r="O3425">
        <v>-722.23</v>
      </c>
      <c r="P3425">
        <v>122.99</v>
      </c>
      <c r="Q3425">
        <v>70.2</v>
      </c>
      <c r="R3425" t="s">
        <v>489</v>
      </c>
      <c r="S3425" t="s">
        <v>489</v>
      </c>
      <c r="T3425" t="s">
        <v>21</v>
      </c>
      <c r="U3425" t="s">
        <v>36</v>
      </c>
      <c r="V3425" t="s">
        <v>67</v>
      </c>
      <c r="W3425">
        <v>0.74</v>
      </c>
    </row>
    <row r="3426" spans="1:23" x14ac:dyDescent="0.3">
      <c r="A3426" t="s">
        <v>1481</v>
      </c>
      <c r="B3426" t="s">
        <v>1482</v>
      </c>
      <c r="D3426" s="1">
        <v>41125</v>
      </c>
      <c r="E3426" s="1">
        <v>41126</v>
      </c>
      <c r="F3426" s="1" t="str">
        <f t="shared" si="226"/>
        <v>August</v>
      </c>
      <c r="G3426" s="1" t="str">
        <f t="shared" si="227"/>
        <v>2012</v>
      </c>
      <c r="H3426" s="2">
        <f t="shared" si="228"/>
        <v>1</v>
      </c>
      <c r="I3426" s="2" t="b">
        <f t="shared" si="229"/>
        <v>0</v>
      </c>
      <c r="J3426" t="s">
        <v>24</v>
      </c>
      <c r="K3426">
        <v>45</v>
      </c>
      <c r="L3426">
        <v>463.93</v>
      </c>
      <c r="M3426">
        <v>0.06</v>
      </c>
      <c r="N3426" t="s">
        <v>18</v>
      </c>
      <c r="O3426">
        <v>29.96</v>
      </c>
      <c r="P3426">
        <v>10.48</v>
      </c>
      <c r="Q3426">
        <v>2.89</v>
      </c>
      <c r="R3426" t="s">
        <v>489</v>
      </c>
      <c r="S3426" t="s">
        <v>489</v>
      </c>
      <c r="T3426" t="s">
        <v>42</v>
      </c>
      <c r="U3426" t="s">
        <v>22</v>
      </c>
      <c r="V3426" t="s">
        <v>60</v>
      </c>
      <c r="W3426">
        <v>0.6</v>
      </c>
    </row>
    <row r="3427" spans="1:23" x14ac:dyDescent="0.3">
      <c r="A3427" t="s">
        <v>1460</v>
      </c>
      <c r="B3427" t="s">
        <v>1461</v>
      </c>
      <c r="D3427" s="1">
        <v>39824</v>
      </c>
      <c r="E3427" s="1">
        <v>39826</v>
      </c>
      <c r="F3427" s="1" t="str">
        <f t="shared" si="226"/>
        <v>January</v>
      </c>
      <c r="G3427" s="1" t="str">
        <f t="shared" si="227"/>
        <v>2009</v>
      </c>
      <c r="H3427" s="2">
        <f t="shared" si="228"/>
        <v>2</v>
      </c>
      <c r="I3427" s="2" t="b">
        <f t="shared" si="229"/>
        <v>0</v>
      </c>
      <c r="J3427" t="s">
        <v>34</v>
      </c>
      <c r="K3427">
        <v>29</v>
      </c>
      <c r="L3427">
        <v>138.16999999999999</v>
      </c>
      <c r="M3427">
        <v>0.05</v>
      </c>
      <c r="N3427" t="s">
        <v>39</v>
      </c>
      <c r="O3427">
        <v>-103.78</v>
      </c>
      <c r="P3427">
        <v>4.1399999999999997</v>
      </c>
      <c r="Q3427">
        <v>6.6</v>
      </c>
      <c r="R3427" t="s">
        <v>489</v>
      </c>
      <c r="S3427" t="s">
        <v>489</v>
      </c>
      <c r="T3427" t="s">
        <v>21</v>
      </c>
      <c r="U3427" t="s">
        <v>36</v>
      </c>
      <c r="V3427" t="s">
        <v>37</v>
      </c>
      <c r="W3427">
        <v>0.49</v>
      </c>
    </row>
    <row r="3428" spans="1:23" x14ac:dyDescent="0.3">
      <c r="A3428" t="s">
        <v>1460</v>
      </c>
      <c r="B3428" t="s">
        <v>1461</v>
      </c>
      <c r="D3428" s="1">
        <v>39824</v>
      </c>
      <c r="E3428" s="1">
        <v>39824</v>
      </c>
      <c r="F3428" s="1" t="str">
        <f t="shared" si="226"/>
        <v>January</v>
      </c>
      <c r="G3428" s="1" t="str">
        <f t="shared" si="227"/>
        <v>2009</v>
      </c>
      <c r="H3428" s="2">
        <f t="shared" si="228"/>
        <v>0</v>
      </c>
      <c r="I3428" s="2" t="str">
        <f t="shared" si="229"/>
        <v>FREE DELIVERY</v>
      </c>
      <c r="J3428" t="s">
        <v>34</v>
      </c>
      <c r="K3428">
        <v>18</v>
      </c>
      <c r="L3428">
        <v>216.87</v>
      </c>
      <c r="M3428">
        <v>0.03</v>
      </c>
      <c r="N3428" t="s">
        <v>18</v>
      </c>
      <c r="O3428">
        <v>30.53</v>
      </c>
      <c r="P3428">
        <v>11.34</v>
      </c>
      <c r="Q3428">
        <v>5.01</v>
      </c>
      <c r="R3428" t="s">
        <v>489</v>
      </c>
      <c r="S3428" t="s">
        <v>489</v>
      </c>
      <c r="T3428" t="s">
        <v>21</v>
      </c>
      <c r="U3428" t="s">
        <v>22</v>
      </c>
      <c r="V3428" t="s">
        <v>43</v>
      </c>
      <c r="W3428">
        <v>0.36</v>
      </c>
    </row>
    <row r="3429" spans="1:23" x14ac:dyDescent="0.3">
      <c r="A3429" t="s">
        <v>996</v>
      </c>
      <c r="B3429" t="s">
        <v>1415</v>
      </c>
      <c r="D3429" s="1">
        <v>41158</v>
      </c>
      <c r="E3429" s="1">
        <v>41160</v>
      </c>
      <c r="F3429" s="1" t="str">
        <f t="shared" si="226"/>
        <v>September</v>
      </c>
      <c r="G3429" s="1" t="str">
        <f t="shared" si="227"/>
        <v>2012</v>
      </c>
      <c r="H3429" s="2">
        <f t="shared" si="228"/>
        <v>2</v>
      </c>
      <c r="I3429" s="2" t="b">
        <f t="shared" si="229"/>
        <v>0</v>
      </c>
      <c r="J3429" t="s">
        <v>24</v>
      </c>
      <c r="K3429">
        <v>16</v>
      </c>
      <c r="L3429">
        <v>75.77</v>
      </c>
      <c r="M3429">
        <v>0</v>
      </c>
      <c r="N3429" t="s">
        <v>18</v>
      </c>
      <c r="O3429">
        <v>-56.62</v>
      </c>
      <c r="P3429">
        <v>4.37</v>
      </c>
      <c r="Q3429">
        <v>5.15</v>
      </c>
      <c r="R3429" t="s">
        <v>489</v>
      </c>
      <c r="S3429" t="s">
        <v>489</v>
      </c>
      <c r="T3429" t="s">
        <v>21</v>
      </c>
      <c r="U3429" t="s">
        <v>22</v>
      </c>
      <c r="V3429" t="s">
        <v>28</v>
      </c>
      <c r="W3429">
        <v>0.59</v>
      </c>
    </row>
    <row r="3430" spans="1:23" x14ac:dyDescent="0.3">
      <c r="A3430" t="s">
        <v>1315</v>
      </c>
      <c r="B3430" t="s">
        <v>1459</v>
      </c>
      <c r="D3430" s="1">
        <v>41109</v>
      </c>
      <c r="E3430" s="1">
        <v>41110</v>
      </c>
      <c r="F3430" s="1" t="str">
        <f t="shared" si="226"/>
        <v>July</v>
      </c>
      <c r="G3430" s="1" t="str">
        <f t="shared" si="227"/>
        <v>2012</v>
      </c>
      <c r="H3430" s="2">
        <f t="shared" si="228"/>
        <v>1</v>
      </c>
      <c r="I3430" s="2" t="b">
        <f t="shared" si="229"/>
        <v>0</v>
      </c>
      <c r="J3430" t="s">
        <v>44</v>
      </c>
      <c r="K3430">
        <v>12</v>
      </c>
      <c r="L3430">
        <v>488.65</v>
      </c>
      <c r="M3430">
        <v>7.0000000000000007E-2</v>
      </c>
      <c r="N3430" t="s">
        <v>18</v>
      </c>
      <c r="O3430">
        <v>19.829999999999998</v>
      </c>
      <c r="P3430">
        <v>40.99</v>
      </c>
      <c r="Q3430">
        <v>17.48</v>
      </c>
      <c r="R3430" t="s">
        <v>489</v>
      </c>
      <c r="S3430" t="s">
        <v>489</v>
      </c>
      <c r="T3430" t="s">
        <v>21</v>
      </c>
      <c r="U3430" t="s">
        <v>22</v>
      </c>
      <c r="V3430" t="s">
        <v>43</v>
      </c>
      <c r="W3430">
        <v>0.36</v>
      </c>
    </row>
    <row r="3431" spans="1:23" x14ac:dyDescent="0.3">
      <c r="A3431" t="s">
        <v>1468</v>
      </c>
      <c r="B3431" t="s">
        <v>1250</v>
      </c>
      <c r="D3431" s="1">
        <v>40918</v>
      </c>
      <c r="E3431" s="1">
        <v>40920</v>
      </c>
      <c r="F3431" s="1" t="str">
        <f t="shared" si="226"/>
        <v>January</v>
      </c>
      <c r="G3431" s="1" t="str">
        <f t="shared" si="227"/>
        <v>2012</v>
      </c>
      <c r="H3431" s="2">
        <f t="shared" si="228"/>
        <v>2</v>
      </c>
      <c r="I3431" s="2" t="b">
        <f t="shared" si="229"/>
        <v>0</v>
      </c>
      <c r="J3431" t="s">
        <v>52</v>
      </c>
      <c r="K3431">
        <v>35</v>
      </c>
      <c r="L3431">
        <v>12741.81</v>
      </c>
      <c r="M3431">
        <v>0.09</v>
      </c>
      <c r="N3431" t="s">
        <v>25</v>
      </c>
      <c r="O3431">
        <v>95.06</v>
      </c>
      <c r="P3431">
        <v>370.98</v>
      </c>
      <c r="Q3431">
        <v>99</v>
      </c>
      <c r="R3431" t="s">
        <v>489</v>
      </c>
      <c r="S3431" t="s">
        <v>489</v>
      </c>
      <c r="T3431" t="s">
        <v>27</v>
      </c>
      <c r="U3431" t="s">
        <v>22</v>
      </c>
      <c r="V3431" t="s">
        <v>23</v>
      </c>
      <c r="W3431">
        <v>0.65</v>
      </c>
    </row>
    <row r="3432" spans="1:23" x14ac:dyDescent="0.3">
      <c r="A3432" t="s">
        <v>941</v>
      </c>
      <c r="B3432" t="s">
        <v>983</v>
      </c>
      <c r="D3432" s="1">
        <v>40140</v>
      </c>
      <c r="E3432" s="1">
        <v>40147</v>
      </c>
      <c r="F3432" s="1" t="str">
        <f t="shared" si="226"/>
        <v>November</v>
      </c>
      <c r="G3432" s="1" t="str">
        <f t="shared" si="227"/>
        <v>2009</v>
      </c>
      <c r="H3432" s="2">
        <f t="shared" si="228"/>
        <v>7</v>
      </c>
      <c r="I3432" s="2" t="b">
        <f t="shared" si="229"/>
        <v>0</v>
      </c>
      <c r="J3432" t="s">
        <v>17</v>
      </c>
      <c r="K3432">
        <v>36</v>
      </c>
      <c r="L3432">
        <v>572.4</v>
      </c>
      <c r="M3432">
        <v>7.0000000000000007E-2</v>
      </c>
      <c r="N3432" t="s">
        <v>18</v>
      </c>
      <c r="O3432">
        <v>-39.5</v>
      </c>
      <c r="P3432">
        <v>16.91</v>
      </c>
      <c r="Q3432">
        <v>6.25</v>
      </c>
      <c r="R3432" t="s">
        <v>489</v>
      </c>
      <c r="S3432" t="s">
        <v>489</v>
      </c>
      <c r="T3432" t="s">
        <v>42</v>
      </c>
      <c r="U3432" t="s">
        <v>22</v>
      </c>
      <c r="V3432" t="s">
        <v>23</v>
      </c>
      <c r="W3432">
        <v>0.57999999999999996</v>
      </c>
    </row>
    <row r="3433" spans="1:23" x14ac:dyDescent="0.3">
      <c r="A3433" t="s">
        <v>1450</v>
      </c>
      <c r="B3433" t="s">
        <v>1451</v>
      </c>
      <c r="D3433" s="1">
        <v>40661</v>
      </c>
      <c r="E3433" s="1">
        <v>40661</v>
      </c>
      <c r="F3433" s="1" t="str">
        <f t="shared" si="226"/>
        <v>April</v>
      </c>
      <c r="G3433" s="1" t="str">
        <f t="shared" si="227"/>
        <v>2011</v>
      </c>
      <c r="H3433" s="2">
        <f t="shared" si="228"/>
        <v>0</v>
      </c>
      <c r="I3433" s="2" t="str">
        <f t="shared" si="229"/>
        <v>FREE DELIVERY</v>
      </c>
      <c r="J3433" t="s">
        <v>17</v>
      </c>
      <c r="K3433">
        <v>11</v>
      </c>
      <c r="L3433">
        <v>55.49</v>
      </c>
      <c r="M3433">
        <v>0.04</v>
      </c>
      <c r="N3433" t="s">
        <v>18</v>
      </c>
      <c r="O3433">
        <v>-37.32</v>
      </c>
      <c r="P3433">
        <v>4.4800000000000004</v>
      </c>
      <c r="Q3433">
        <v>7.24</v>
      </c>
      <c r="R3433" t="s">
        <v>489</v>
      </c>
      <c r="S3433" t="s">
        <v>489</v>
      </c>
      <c r="T3433" t="s">
        <v>27</v>
      </c>
      <c r="U3433" t="s">
        <v>36</v>
      </c>
      <c r="V3433" t="s">
        <v>37</v>
      </c>
      <c r="W3433">
        <v>0.54</v>
      </c>
    </row>
    <row r="3434" spans="1:23" x14ac:dyDescent="0.3">
      <c r="A3434" t="s">
        <v>996</v>
      </c>
      <c r="B3434" t="s">
        <v>1415</v>
      </c>
      <c r="D3434" s="1">
        <v>40751</v>
      </c>
      <c r="E3434" s="1">
        <v>40753</v>
      </c>
      <c r="F3434" s="1" t="str">
        <f t="shared" si="226"/>
        <v>July</v>
      </c>
      <c r="G3434" s="1" t="str">
        <f t="shared" si="227"/>
        <v>2011</v>
      </c>
      <c r="H3434" s="2">
        <f t="shared" si="228"/>
        <v>2</v>
      </c>
      <c r="I3434" s="2" t="b">
        <f t="shared" si="229"/>
        <v>0</v>
      </c>
      <c r="J3434" t="s">
        <v>17</v>
      </c>
      <c r="K3434">
        <v>14</v>
      </c>
      <c r="L3434">
        <v>1885.41</v>
      </c>
      <c r="M3434">
        <v>0.08</v>
      </c>
      <c r="N3434" t="s">
        <v>18</v>
      </c>
      <c r="O3434">
        <v>-524.74</v>
      </c>
      <c r="P3434">
        <v>138.13999999999999</v>
      </c>
      <c r="Q3434">
        <v>35</v>
      </c>
      <c r="R3434" t="s">
        <v>489</v>
      </c>
      <c r="S3434" t="s">
        <v>489</v>
      </c>
      <c r="T3434" t="s">
        <v>21</v>
      </c>
      <c r="U3434" t="s">
        <v>22</v>
      </c>
      <c r="V3434" t="s">
        <v>23</v>
      </c>
    </row>
    <row r="3435" spans="1:23" x14ac:dyDescent="0.3">
      <c r="A3435" t="s">
        <v>1031</v>
      </c>
      <c r="B3435" t="s">
        <v>1005</v>
      </c>
      <c r="D3435" s="1">
        <v>40623</v>
      </c>
      <c r="E3435" s="1">
        <v>40625</v>
      </c>
      <c r="F3435" s="1" t="str">
        <f t="shared" si="226"/>
        <v>March</v>
      </c>
      <c r="G3435" s="1" t="str">
        <f t="shared" si="227"/>
        <v>2011</v>
      </c>
      <c r="H3435" s="2">
        <f t="shared" si="228"/>
        <v>2</v>
      </c>
      <c r="I3435" s="2" t="b">
        <f t="shared" si="229"/>
        <v>0</v>
      </c>
      <c r="J3435" t="s">
        <v>17</v>
      </c>
      <c r="K3435">
        <v>7</v>
      </c>
      <c r="L3435">
        <v>407.8725</v>
      </c>
      <c r="M3435">
        <v>0.02</v>
      </c>
      <c r="N3435" t="s">
        <v>18</v>
      </c>
      <c r="O3435">
        <v>-165.63</v>
      </c>
      <c r="P3435">
        <v>65.989999999999995</v>
      </c>
      <c r="Q3435">
        <v>3.99</v>
      </c>
      <c r="R3435" t="s">
        <v>489</v>
      </c>
      <c r="S3435" t="s">
        <v>489</v>
      </c>
      <c r="T3435" t="s">
        <v>31</v>
      </c>
      <c r="U3435" t="s">
        <v>32</v>
      </c>
      <c r="V3435" t="s">
        <v>33</v>
      </c>
      <c r="W3435">
        <v>0.59</v>
      </c>
    </row>
    <row r="3436" spans="1:23" x14ac:dyDescent="0.3">
      <c r="A3436" t="s">
        <v>1259</v>
      </c>
      <c r="B3436" t="s">
        <v>997</v>
      </c>
      <c r="D3436" s="1">
        <v>40588</v>
      </c>
      <c r="E3436" s="1">
        <v>40589</v>
      </c>
      <c r="F3436" s="1" t="str">
        <f t="shared" si="226"/>
        <v>February</v>
      </c>
      <c r="G3436" s="1" t="str">
        <f t="shared" si="227"/>
        <v>2011</v>
      </c>
      <c r="H3436" s="2">
        <f t="shared" si="228"/>
        <v>1</v>
      </c>
      <c r="I3436" s="2" t="b">
        <f t="shared" si="229"/>
        <v>0</v>
      </c>
      <c r="J3436" t="s">
        <v>44</v>
      </c>
      <c r="K3436">
        <v>18</v>
      </c>
      <c r="L3436">
        <v>1731.104</v>
      </c>
      <c r="M3436">
        <v>0.01</v>
      </c>
      <c r="N3436" t="s">
        <v>18</v>
      </c>
      <c r="O3436">
        <v>-270.57</v>
      </c>
      <c r="P3436">
        <v>111.96</v>
      </c>
      <c r="Q3436">
        <v>69</v>
      </c>
      <c r="R3436" t="s">
        <v>489</v>
      </c>
      <c r="S3436" t="s">
        <v>489</v>
      </c>
      <c r="T3436" t="s">
        <v>27</v>
      </c>
      <c r="U3436" t="s">
        <v>36</v>
      </c>
      <c r="V3436" t="s">
        <v>55</v>
      </c>
      <c r="W3436">
        <v>0.63</v>
      </c>
    </row>
    <row r="3437" spans="1:23" x14ac:dyDescent="0.3">
      <c r="A3437" t="s">
        <v>1452</v>
      </c>
      <c r="B3437" t="s">
        <v>1453</v>
      </c>
      <c r="D3437" s="1">
        <v>40549</v>
      </c>
      <c r="E3437" s="1">
        <v>40551</v>
      </c>
      <c r="F3437" s="1" t="str">
        <f t="shared" si="226"/>
        <v>January</v>
      </c>
      <c r="G3437" s="1" t="str">
        <f t="shared" si="227"/>
        <v>2011</v>
      </c>
      <c r="H3437" s="2">
        <f t="shared" si="228"/>
        <v>2</v>
      </c>
      <c r="I3437" s="2" t="b">
        <f t="shared" si="229"/>
        <v>0</v>
      </c>
      <c r="J3437" t="s">
        <v>24</v>
      </c>
      <c r="K3437">
        <v>15</v>
      </c>
      <c r="L3437">
        <v>5713.48</v>
      </c>
      <c r="M3437">
        <v>0.05</v>
      </c>
      <c r="N3437" t="s">
        <v>25</v>
      </c>
      <c r="O3437">
        <v>-712.53</v>
      </c>
      <c r="P3437">
        <v>376.13</v>
      </c>
      <c r="Q3437">
        <v>85.63</v>
      </c>
      <c r="R3437" t="s">
        <v>489</v>
      </c>
      <c r="S3437" t="s">
        <v>489</v>
      </c>
      <c r="T3437" t="s">
        <v>31</v>
      </c>
      <c r="U3437" t="s">
        <v>36</v>
      </c>
      <c r="V3437" t="s">
        <v>55</v>
      </c>
      <c r="W3437">
        <v>0.74</v>
      </c>
    </row>
    <row r="3438" spans="1:23" x14ac:dyDescent="0.3">
      <c r="A3438" t="s">
        <v>1452</v>
      </c>
      <c r="B3438" t="s">
        <v>1453</v>
      </c>
      <c r="D3438" s="1">
        <v>40958</v>
      </c>
      <c r="E3438" s="1">
        <v>40963</v>
      </c>
      <c r="F3438" s="1" t="str">
        <f t="shared" si="226"/>
        <v>February</v>
      </c>
      <c r="G3438" s="1" t="str">
        <f t="shared" si="227"/>
        <v>2012</v>
      </c>
      <c r="H3438" s="2">
        <f t="shared" si="228"/>
        <v>5</v>
      </c>
      <c r="I3438" s="2" t="b">
        <f t="shared" si="229"/>
        <v>0</v>
      </c>
      <c r="J3438" t="s">
        <v>17</v>
      </c>
      <c r="K3438">
        <v>20</v>
      </c>
      <c r="L3438">
        <v>37.4</v>
      </c>
      <c r="M3438">
        <v>0.09</v>
      </c>
      <c r="N3438" t="s">
        <v>39</v>
      </c>
      <c r="O3438">
        <v>-17.18</v>
      </c>
      <c r="P3438">
        <v>1.68</v>
      </c>
      <c r="Q3438">
        <v>1.57</v>
      </c>
      <c r="R3438" t="s">
        <v>489</v>
      </c>
      <c r="S3438" t="s">
        <v>489</v>
      </c>
      <c r="T3438" t="s">
        <v>31</v>
      </c>
      <c r="U3438" t="s">
        <v>22</v>
      </c>
      <c r="V3438" t="s">
        <v>60</v>
      </c>
      <c r="W3438">
        <v>0.59</v>
      </c>
    </row>
    <row r="3439" spans="1:23" x14ac:dyDescent="0.3">
      <c r="A3439" t="s">
        <v>941</v>
      </c>
      <c r="B3439" t="s">
        <v>983</v>
      </c>
      <c r="D3439" s="1">
        <v>41214</v>
      </c>
      <c r="E3439" s="1">
        <v>41218</v>
      </c>
      <c r="F3439" s="1" t="str">
        <f t="shared" si="226"/>
        <v>November</v>
      </c>
      <c r="G3439" s="1" t="str">
        <f t="shared" si="227"/>
        <v>2012</v>
      </c>
      <c r="H3439" s="2">
        <f t="shared" si="228"/>
        <v>4</v>
      </c>
      <c r="I3439" s="2" t="b">
        <f t="shared" si="229"/>
        <v>0</v>
      </c>
      <c r="J3439" t="s">
        <v>17</v>
      </c>
      <c r="K3439">
        <v>22</v>
      </c>
      <c r="L3439">
        <v>2052.2655</v>
      </c>
      <c r="M3439">
        <v>0.04</v>
      </c>
      <c r="N3439" t="s">
        <v>18</v>
      </c>
      <c r="O3439">
        <v>371.4</v>
      </c>
      <c r="P3439">
        <v>110.99</v>
      </c>
      <c r="Q3439">
        <v>2.5</v>
      </c>
      <c r="R3439" t="s">
        <v>489</v>
      </c>
      <c r="S3439" t="s">
        <v>489</v>
      </c>
      <c r="T3439" t="s">
        <v>31</v>
      </c>
      <c r="U3439" t="s">
        <v>32</v>
      </c>
      <c r="V3439" t="s">
        <v>33</v>
      </c>
      <c r="W3439">
        <v>0.56999999999999995</v>
      </c>
    </row>
    <row r="3440" spans="1:23" x14ac:dyDescent="0.3">
      <c r="A3440" t="s">
        <v>1140</v>
      </c>
      <c r="B3440" t="s">
        <v>1454</v>
      </c>
      <c r="D3440" s="1">
        <v>40283</v>
      </c>
      <c r="E3440" s="1">
        <v>40285</v>
      </c>
      <c r="F3440" s="1" t="str">
        <f t="shared" si="226"/>
        <v>April</v>
      </c>
      <c r="G3440" s="1" t="str">
        <f t="shared" si="227"/>
        <v>2010</v>
      </c>
      <c r="H3440" s="2">
        <f t="shared" si="228"/>
        <v>2</v>
      </c>
      <c r="I3440" s="2" t="b">
        <f t="shared" si="229"/>
        <v>0</v>
      </c>
      <c r="J3440" t="s">
        <v>34</v>
      </c>
      <c r="K3440">
        <v>21</v>
      </c>
      <c r="L3440">
        <v>2172.7020000000002</v>
      </c>
      <c r="M3440">
        <v>0.01</v>
      </c>
      <c r="N3440" t="s">
        <v>18</v>
      </c>
      <c r="O3440">
        <v>481.74</v>
      </c>
      <c r="P3440">
        <v>115.99</v>
      </c>
      <c r="Q3440">
        <v>2.5</v>
      </c>
      <c r="R3440" t="s">
        <v>489</v>
      </c>
      <c r="S3440" t="s">
        <v>489</v>
      </c>
      <c r="T3440" t="s">
        <v>21</v>
      </c>
      <c r="U3440" t="s">
        <v>32</v>
      </c>
      <c r="V3440" t="s">
        <v>33</v>
      </c>
      <c r="W3440">
        <v>0.56999999999999995</v>
      </c>
    </row>
    <row r="3441" spans="1:23" x14ac:dyDescent="0.3">
      <c r="A3441" t="s">
        <v>1481</v>
      </c>
      <c r="B3441" t="s">
        <v>1482</v>
      </c>
      <c r="D3441" s="1">
        <v>40121</v>
      </c>
      <c r="E3441" s="1">
        <v>40123</v>
      </c>
      <c r="F3441" s="1" t="str">
        <f t="shared" si="226"/>
        <v>November</v>
      </c>
      <c r="G3441" s="1" t="str">
        <f t="shared" si="227"/>
        <v>2009</v>
      </c>
      <c r="H3441" s="2">
        <f t="shared" si="228"/>
        <v>2</v>
      </c>
      <c r="I3441" s="2" t="b">
        <f t="shared" si="229"/>
        <v>0</v>
      </c>
      <c r="J3441" t="s">
        <v>52</v>
      </c>
      <c r="K3441">
        <v>25</v>
      </c>
      <c r="L3441">
        <v>88.37</v>
      </c>
      <c r="M3441">
        <v>0.09</v>
      </c>
      <c r="N3441" t="s">
        <v>18</v>
      </c>
      <c r="O3441">
        <v>33.68</v>
      </c>
      <c r="P3441">
        <v>3.75</v>
      </c>
      <c r="Q3441">
        <v>0.5</v>
      </c>
      <c r="R3441" t="s">
        <v>489</v>
      </c>
      <c r="S3441" t="s">
        <v>489</v>
      </c>
      <c r="T3441" t="s">
        <v>42</v>
      </c>
      <c r="U3441" t="s">
        <v>22</v>
      </c>
      <c r="V3441" t="s">
        <v>57</v>
      </c>
      <c r="W3441">
        <v>0.37</v>
      </c>
    </row>
    <row r="3442" spans="1:23" x14ac:dyDescent="0.3">
      <c r="A3442" t="s">
        <v>1408</v>
      </c>
      <c r="B3442" t="s">
        <v>1409</v>
      </c>
      <c r="D3442" s="1">
        <v>40906</v>
      </c>
      <c r="E3442" s="1">
        <v>40907</v>
      </c>
      <c r="F3442" s="1" t="str">
        <f t="shared" si="226"/>
        <v>December</v>
      </c>
      <c r="G3442" s="1" t="str">
        <f t="shared" si="227"/>
        <v>2011</v>
      </c>
      <c r="H3442" s="2">
        <f t="shared" si="228"/>
        <v>1</v>
      </c>
      <c r="I3442" s="2" t="b">
        <f t="shared" si="229"/>
        <v>0</v>
      </c>
      <c r="J3442" t="s">
        <v>24</v>
      </c>
      <c r="K3442">
        <v>14</v>
      </c>
      <c r="L3442">
        <v>36.74</v>
      </c>
      <c r="M3442">
        <v>0.09</v>
      </c>
      <c r="N3442" t="s">
        <v>18</v>
      </c>
      <c r="O3442">
        <v>-5.36</v>
      </c>
      <c r="P3442">
        <v>2.78</v>
      </c>
      <c r="Q3442">
        <v>0.97</v>
      </c>
      <c r="R3442" t="s">
        <v>489</v>
      </c>
      <c r="S3442" t="s">
        <v>489</v>
      </c>
      <c r="T3442" t="s">
        <v>31</v>
      </c>
      <c r="U3442" t="s">
        <v>22</v>
      </c>
      <c r="V3442" t="s">
        <v>60</v>
      </c>
      <c r="W3442">
        <v>0.59</v>
      </c>
    </row>
    <row r="3443" spans="1:23" x14ac:dyDescent="0.3">
      <c r="A3443" t="s">
        <v>1197</v>
      </c>
      <c r="B3443" t="s">
        <v>1510</v>
      </c>
      <c r="D3443" s="1">
        <v>40871</v>
      </c>
      <c r="E3443" s="1">
        <v>40872</v>
      </c>
      <c r="F3443" s="1" t="str">
        <f t="shared" si="226"/>
        <v>November</v>
      </c>
      <c r="G3443" s="1" t="str">
        <f t="shared" si="227"/>
        <v>2011</v>
      </c>
      <c r="H3443" s="2">
        <f t="shared" si="228"/>
        <v>1</v>
      </c>
      <c r="I3443" s="2" t="b">
        <f t="shared" si="229"/>
        <v>0</v>
      </c>
      <c r="J3443" t="s">
        <v>34</v>
      </c>
      <c r="K3443">
        <v>14</v>
      </c>
      <c r="L3443">
        <v>436.78</v>
      </c>
      <c r="M3443">
        <v>0.04</v>
      </c>
      <c r="N3443" t="s">
        <v>18</v>
      </c>
      <c r="O3443">
        <v>25.69</v>
      </c>
      <c r="P3443">
        <v>29.99</v>
      </c>
      <c r="Q3443">
        <v>5.5</v>
      </c>
      <c r="R3443" t="s">
        <v>489</v>
      </c>
      <c r="S3443" t="s">
        <v>489</v>
      </c>
      <c r="T3443" t="s">
        <v>31</v>
      </c>
      <c r="U3443" t="s">
        <v>32</v>
      </c>
      <c r="V3443" t="s">
        <v>48</v>
      </c>
      <c r="W3443">
        <v>0.51</v>
      </c>
    </row>
    <row r="3444" spans="1:23" x14ac:dyDescent="0.3">
      <c r="A3444" t="s">
        <v>1356</v>
      </c>
      <c r="B3444" t="s">
        <v>1422</v>
      </c>
      <c r="D3444" s="1">
        <v>40313</v>
      </c>
      <c r="E3444" s="1">
        <v>40313</v>
      </c>
      <c r="F3444" s="1" t="str">
        <f t="shared" si="226"/>
        <v>May</v>
      </c>
      <c r="G3444" s="1" t="str">
        <f t="shared" si="227"/>
        <v>2010</v>
      </c>
      <c r="H3444" s="2">
        <f t="shared" si="228"/>
        <v>0</v>
      </c>
      <c r="I3444" s="2" t="str">
        <f t="shared" si="229"/>
        <v>FREE DELIVERY</v>
      </c>
      <c r="J3444" t="s">
        <v>24</v>
      </c>
      <c r="K3444">
        <v>46</v>
      </c>
      <c r="L3444">
        <v>1053.8399999999999</v>
      </c>
      <c r="M3444">
        <v>0</v>
      </c>
      <c r="N3444" t="s">
        <v>18</v>
      </c>
      <c r="O3444">
        <v>-632.16</v>
      </c>
      <c r="P3444">
        <v>20.98</v>
      </c>
      <c r="Q3444">
        <v>21.2</v>
      </c>
      <c r="R3444" t="s">
        <v>489</v>
      </c>
      <c r="S3444" t="s">
        <v>489</v>
      </c>
      <c r="T3444" t="s">
        <v>27</v>
      </c>
      <c r="U3444" t="s">
        <v>36</v>
      </c>
      <c r="V3444" t="s">
        <v>37</v>
      </c>
      <c r="W3444">
        <v>0.78</v>
      </c>
    </row>
    <row r="3445" spans="1:23" x14ac:dyDescent="0.3">
      <c r="A3445" t="s">
        <v>921</v>
      </c>
      <c r="B3445" t="s">
        <v>922</v>
      </c>
      <c r="D3445" s="1">
        <v>40119</v>
      </c>
      <c r="E3445" s="1">
        <v>40122</v>
      </c>
      <c r="F3445" s="1" t="str">
        <f t="shared" si="226"/>
        <v>November</v>
      </c>
      <c r="G3445" s="1" t="str">
        <f t="shared" si="227"/>
        <v>2009</v>
      </c>
      <c r="H3445" s="2">
        <f t="shared" si="228"/>
        <v>3</v>
      </c>
      <c r="I3445" s="2" t="b">
        <f t="shared" si="229"/>
        <v>0</v>
      </c>
      <c r="J3445" t="s">
        <v>52</v>
      </c>
      <c r="K3445">
        <v>37</v>
      </c>
      <c r="L3445">
        <v>9517.6</v>
      </c>
      <c r="M3445">
        <v>0.09</v>
      </c>
      <c r="N3445" t="s">
        <v>25</v>
      </c>
      <c r="O3445">
        <v>-1262.44</v>
      </c>
      <c r="P3445">
        <v>280.98</v>
      </c>
      <c r="Q3445">
        <v>57</v>
      </c>
      <c r="R3445" t="s">
        <v>489</v>
      </c>
      <c r="S3445" t="s">
        <v>489</v>
      </c>
      <c r="T3445" t="s">
        <v>42</v>
      </c>
      <c r="U3445" t="s">
        <v>36</v>
      </c>
      <c r="V3445" t="s">
        <v>67</v>
      </c>
      <c r="W3445">
        <v>0.78</v>
      </c>
    </row>
    <row r="3446" spans="1:23" x14ac:dyDescent="0.3">
      <c r="A3446" t="s">
        <v>1423</v>
      </c>
      <c r="B3446" t="s">
        <v>1424</v>
      </c>
      <c r="D3446" s="1">
        <v>41210</v>
      </c>
      <c r="E3446" s="1">
        <v>41212</v>
      </c>
      <c r="F3446" s="1" t="str">
        <f t="shared" si="226"/>
        <v>October</v>
      </c>
      <c r="G3446" s="1" t="str">
        <f t="shared" si="227"/>
        <v>2012</v>
      </c>
      <c r="H3446" s="2">
        <f t="shared" si="228"/>
        <v>2</v>
      </c>
      <c r="I3446" s="2" t="b">
        <f t="shared" si="229"/>
        <v>0</v>
      </c>
      <c r="J3446" t="s">
        <v>17</v>
      </c>
      <c r="K3446">
        <v>46</v>
      </c>
      <c r="L3446">
        <v>6943.94</v>
      </c>
      <c r="M3446">
        <v>0.01</v>
      </c>
      <c r="N3446" t="s">
        <v>18</v>
      </c>
      <c r="O3446">
        <v>608.9</v>
      </c>
      <c r="P3446">
        <v>152.47999999999999</v>
      </c>
      <c r="Q3446">
        <v>4</v>
      </c>
      <c r="R3446" t="s">
        <v>489</v>
      </c>
      <c r="S3446" t="s">
        <v>489</v>
      </c>
      <c r="T3446" t="s">
        <v>31</v>
      </c>
      <c r="U3446" t="s">
        <v>32</v>
      </c>
      <c r="V3446" t="s">
        <v>48</v>
      </c>
      <c r="W3446">
        <v>0.79</v>
      </c>
    </row>
    <row r="3447" spans="1:23" x14ac:dyDescent="0.3">
      <c r="A3447" t="s">
        <v>1041</v>
      </c>
      <c r="B3447" t="s">
        <v>1075</v>
      </c>
      <c r="D3447" s="1">
        <v>40537</v>
      </c>
      <c r="E3447" s="1">
        <v>40539</v>
      </c>
      <c r="F3447" s="1" t="str">
        <f t="shared" si="226"/>
        <v>December</v>
      </c>
      <c r="G3447" s="1" t="str">
        <f t="shared" si="227"/>
        <v>2010</v>
      </c>
      <c r="H3447" s="2">
        <f t="shared" si="228"/>
        <v>2</v>
      </c>
      <c r="I3447" s="2" t="b">
        <f t="shared" si="229"/>
        <v>0</v>
      </c>
      <c r="J3447" t="s">
        <v>52</v>
      </c>
      <c r="K3447">
        <v>46</v>
      </c>
      <c r="L3447">
        <v>944.76</v>
      </c>
      <c r="M3447">
        <v>0.03</v>
      </c>
      <c r="N3447" t="s">
        <v>18</v>
      </c>
      <c r="O3447">
        <v>165.46</v>
      </c>
      <c r="P3447">
        <v>19.98</v>
      </c>
      <c r="Q3447">
        <v>8.68</v>
      </c>
      <c r="R3447" t="s">
        <v>489</v>
      </c>
      <c r="S3447" t="s">
        <v>489</v>
      </c>
      <c r="T3447" t="s">
        <v>31</v>
      </c>
      <c r="U3447" t="s">
        <v>22</v>
      </c>
      <c r="V3447" t="s">
        <v>43</v>
      </c>
      <c r="W3447">
        <v>0.37</v>
      </c>
    </row>
    <row r="3448" spans="1:23" x14ac:dyDescent="0.3">
      <c r="A3448" t="s">
        <v>1410</v>
      </c>
      <c r="B3448" t="s">
        <v>948</v>
      </c>
      <c r="D3448" s="1">
        <v>39954</v>
      </c>
      <c r="E3448" s="1">
        <v>39955</v>
      </c>
      <c r="F3448" s="1" t="str">
        <f t="shared" si="226"/>
        <v>May</v>
      </c>
      <c r="G3448" s="1" t="str">
        <f t="shared" si="227"/>
        <v>2009</v>
      </c>
      <c r="H3448" s="2">
        <f t="shared" si="228"/>
        <v>1</v>
      </c>
      <c r="I3448" s="2" t="b">
        <f t="shared" si="229"/>
        <v>0</v>
      </c>
      <c r="J3448" t="s">
        <v>52</v>
      </c>
      <c r="K3448">
        <v>26</v>
      </c>
      <c r="L3448">
        <v>1204.5094999999999</v>
      </c>
      <c r="M3448">
        <v>0.03</v>
      </c>
      <c r="N3448" t="s">
        <v>18</v>
      </c>
      <c r="O3448">
        <v>-221.25</v>
      </c>
      <c r="P3448">
        <v>55.99</v>
      </c>
      <c r="Q3448">
        <v>5</v>
      </c>
      <c r="R3448" t="s">
        <v>489</v>
      </c>
      <c r="S3448" t="s">
        <v>489</v>
      </c>
      <c r="T3448" t="s">
        <v>31</v>
      </c>
      <c r="U3448" t="s">
        <v>32</v>
      </c>
      <c r="V3448" t="s">
        <v>33</v>
      </c>
      <c r="W3448">
        <v>0.83</v>
      </c>
    </row>
    <row r="3449" spans="1:23" x14ac:dyDescent="0.3">
      <c r="A3449" t="s">
        <v>1354</v>
      </c>
      <c r="B3449" t="s">
        <v>1355</v>
      </c>
      <c r="D3449" s="1">
        <v>40781</v>
      </c>
      <c r="E3449" s="1">
        <v>40782</v>
      </c>
      <c r="F3449" s="1" t="str">
        <f t="shared" si="226"/>
        <v>August</v>
      </c>
      <c r="G3449" s="1" t="str">
        <f t="shared" si="227"/>
        <v>2011</v>
      </c>
      <c r="H3449" s="2">
        <f t="shared" si="228"/>
        <v>1</v>
      </c>
      <c r="I3449" s="2" t="b">
        <f t="shared" si="229"/>
        <v>0</v>
      </c>
      <c r="J3449" t="s">
        <v>44</v>
      </c>
      <c r="K3449">
        <v>5</v>
      </c>
      <c r="L3449">
        <v>24.91</v>
      </c>
      <c r="M3449">
        <v>0</v>
      </c>
      <c r="N3449" t="s">
        <v>18</v>
      </c>
      <c r="O3449">
        <v>-0.9</v>
      </c>
      <c r="P3449">
        <v>4.84</v>
      </c>
      <c r="Q3449">
        <v>0.71</v>
      </c>
      <c r="R3449" t="s">
        <v>489</v>
      </c>
      <c r="S3449" t="s">
        <v>489</v>
      </c>
      <c r="T3449" t="s">
        <v>42</v>
      </c>
      <c r="U3449" t="s">
        <v>22</v>
      </c>
      <c r="V3449" t="s">
        <v>60</v>
      </c>
      <c r="W3449">
        <v>0.52</v>
      </c>
    </row>
    <row r="3450" spans="1:23" x14ac:dyDescent="0.3">
      <c r="A3450" t="s">
        <v>1425</v>
      </c>
      <c r="B3450" t="s">
        <v>1426</v>
      </c>
      <c r="D3450" s="1">
        <v>40447</v>
      </c>
      <c r="E3450" s="1">
        <v>40448</v>
      </c>
      <c r="F3450" s="1" t="str">
        <f t="shared" si="226"/>
        <v>September</v>
      </c>
      <c r="G3450" s="1" t="str">
        <f t="shared" si="227"/>
        <v>2010</v>
      </c>
      <c r="H3450" s="2">
        <f t="shared" si="228"/>
        <v>1</v>
      </c>
      <c r="I3450" s="2" t="b">
        <f t="shared" si="229"/>
        <v>0</v>
      </c>
      <c r="J3450" t="s">
        <v>52</v>
      </c>
      <c r="K3450">
        <v>9</v>
      </c>
      <c r="L3450">
        <v>373.48</v>
      </c>
      <c r="M3450">
        <v>0.1</v>
      </c>
      <c r="N3450" t="s">
        <v>39</v>
      </c>
      <c r="O3450">
        <v>112.06</v>
      </c>
      <c r="P3450">
        <v>40.98</v>
      </c>
      <c r="Q3450">
        <v>2.99</v>
      </c>
      <c r="R3450" t="s">
        <v>489</v>
      </c>
      <c r="S3450" t="s">
        <v>489</v>
      </c>
      <c r="T3450" t="s">
        <v>31</v>
      </c>
      <c r="U3450" t="s">
        <v>22</v>
      </c>
      <c r="V3450" t="s">
        <v>29</v>
      </c>
      <c r="W3450">
        <v>0.36</v>
      </c>
    </row>
    <row r="3451" spans="1:23" x14ac:dyDescent="0.3">
      <c r="A3451" t="s">
        <v>1432</v>
      </c>
      <c r="B3451" t="s">
        <v>1433</v>
      </c>
      <c r="D3451" s="1">
        <v>39959</v>
      </c>
      <c r="E3451" s="1">
        <v>39960</v>
      </c>
      <c r="F3451" s="1" t="str">
        <f t="shared" si="226"/>
        <v>May</v>
      </c>
      <c r="G3451" s="1" t="str">
        <f t="shared" si="227"/>
        <v>2009</v>
      </c>
      <c r="H3451" s="2">
        <f t="shared" si="228"/>
        <v>1</v>
      </c>
      <c r="I3451" s="2" t="b">
        <f t="shared" si="229"/>
        <v>0</v>
      </c>
      <c r="J3451" t="s">
        <v>52</v>
      </c>
      <c r="K3451">
        <v>21</v>
      </c>
      <c r="L3451">
        <v>56.21</v>
      </c>
      <c r="M3451">
        <v>0.05</v>
      </c>
      <c r="N3451" t="s">
        <v>18</v>
      </c>
      <c r="O3451">
        <v>12.71</v>
      </c>
      <c r="P3451">
        <v>2.62</v>
      </c>
      <c r="Q3451">
        <v>0.8</v>
      </c>
      <c r="R3451" t="s">
        <v>489</v>
      </c>
      <c r="S3451" t="s">
        <v>489</v>
      </c>
      <c r="T3451" t="s">
        <v>21</v>
      </c>
      <c r="U3451" t="s">
        <v>22</v>
      </c>
      <c r="V3451" t="s">
        <v>46</v>
      </c>
      <c r="W3451">
        <v>0.39</v>
      </c>
    </row>
    <row r="3452" spans="1:23" x14ac:dyDescent="0.3">
      <c r="A3452" t="s">
        <v>1045</v>
      </c>
      <c r="B3452" t="s">
        <v>1397</v>
      </c>
      <c r="D3452" s="1">
        <v>39971</v>
      </c>
      <c r="E3452" s="1">
        <v>39978</v>
      </c>
      <c r="F3452" s="1" t="str">
        <f t="shared" si="226"/>
        <v>June</v>
      </c>
      <c r="G3452" s="1" t="str">
        <f t="shared" si="227"/>
        <v>2009</v>
      </c>
      <c r="H3452" s="2">
        <f t="shared" si="228"/>
        <v>7</v>
      </c>
      <c r="I3452" s="2" t="b">
        <f t="shared" si="229"/>
        <v>0</v>
      </c>
      <c r="J3452" t="s">
        <v>17</v>
      </c>
      <c r="K3452">
        <v>33</v>
      </c>
      <c r="L3452">
        <v>1683.69</v>
      </c>
      <c r="M3452">
        <v>0.02</v>
      </c>
      <c r="N3452" t="s">
        <v>18</v>
      </c>
      <c r="O3452">
        <v>809.97</v>
      </c>
      <c r="P3452">
        <v>48.04</v>
      </c>
      <c r="Q3452">
        <v>5.79</v>
      </c>
      <c r="R3452" t="s">
        <v>489</v>
      </c>
      <c r="S3452" t="s">
        <v>489</v>
      </c>
      <c r="T3452" t="s">
        <v>27</v>
      </c>
      <c r="U3452" t="s">
        <v>22</v>
      </c>
      <c r="V3452" t="s">
        <v>43</v>
      </c>
      <c r="W3452">
        <v>0.37</v>
      </c>
    </row>
    <row r="3453" spans="1:23" x14ac:dyDescent="0.3">
      <c r="A3453" t="s">
        <v>1140</v>
      </c>
      <c r="B3453" t="s">
        <v>1454</v>
      </c>
      <c r="D3453" s="1">
        <v>40384</v>
      </c>
      <c r="E3453" s="1">
        <v>40384</v>
      </c>
      <c r="F3453" s="1" t="str">
        <f t="shared" si="226"/>
        <v>July</v>
      </c>
      <c r="G3453" s="1" t="str">
        <f t="shared" si="227"/>
        <v>2010</v>
      </c>
      <c r="H3453" s="2">
        <f t="shared" si="228"/>
        <v>0</v>
      </c>
      <c r="I3453" s="2" t="str">
        <f t="shared" si="229"/>
        <v>FREE DELIVERY</v>
      </c>
      <c r="J3453" t="s">
        <v>24</v>
      </c>
      <c r="K3453">
        <v>9</v>
      </c>
      <c r="L3453">
        <v>130.43</v>
      </c>
      <c r="M3453">
        <v>0.03</v>
      </c>
      <c r="N3453" t="s">
        <v>18</v>
      </c>
      <c r="O3453">
        <v>-8.6999999999999993</v>
      </c>
      <c r="P3453">
        <v>13.48</v>
      </c>
      <c r="Q3453">
        <v>4.51</v>
      </c>
      <c r="R3453" t="s">
        <v>489</v>
      </c>
      <c r="S3453" t="s">
        <v>489</v>
      </c>
      <c r="T3453" t="s">
        <v>21</v>
      </c>
      <c r="U3453" t="s">
        <v>22</v>
      </c>
      <c r="V3453" t="s">
        <v>23</v>
      </c>
      <c r="W3453">
        <v>0.59</v>
      </c>
    </row>
    <row r="3454" spans="1:23" x14ac:dyDescent="0.3">
      <c r="A3454" t="s">
        <v>1026</v>
      </c>
      <c r="B3454" t="s">
        <v>1145</v>
      </c>
      <c r="D3454" s="1">
        <v>40306</v>
      </c>
      <c r="E3454" s="1">
        <v>40307</v>
      </c>
      <c r="F3454" s="1" t="str">
        <f t="shared" si="226"/>
        <v>May</v>
      </c>
      <c r="G3454" s="1" t="str">
        <f t="shared" si="227"/>
        <v>2010</v>
      </c>
      <c r="H3454" s="2">
        <f t="shared" si="228"/>
        <v>1</v>
      </c>
      <c r="I3454" s="2" t="b">
        <f t="shared" si="229"/>
        <v>0</v>
      </c>
      <c r="J3454" t="s">
        <v>44</v>
      </c>
      <c r="K3454">
        <v>1</v>
      </c>
      <c r="L3454">
        <v>423.3</v>
      </c>
      <c r="M3454">
        <v>0.01</v>
      </c>
      <c r="N3454" t="s">
        <v>18</v>
      </c>
      <c r="O3454">
        <v>-259.01</v>
      </c>
      <c r="P3454">
        <v>419.19</v>
      </c>
      <c r="Q3454">
        <v>19.989999999999998</v>
      </c>
      <c r="R3454" t="s">
        <v>489</v>
      </c>
      <c r="S3454" t="s">
        <v>489</v>
      </c>
      <c r="T3454" t="s">
        <v>21</v>
      </c>
      <c r="U3454" t="s">
        <v>22</v>
      </c>
      <c r="V3454" t="s">
        <v>23</v>
      </c>
      <c r="W3454">
        <v>0.57999999999999996</v>
      </c>
    </row>
    <row r="3455" spans="1:23" x14ac:dyDescent="0.3">
      <c r="A3455" t="s">
        <v>996</v>
      </c>
      <c r="B3455" t="s">
        <v>1415</v>
      </c>
      <c r="D3455" s="1">
        <v>40310</v>
      </c>
      <c r="E3455" s="1">
        <v>40314</v>
      </c>
      <c r="F3455" s="1" t="str">
        <f t="shared" si="226"/>
        <v>May</v>
      </c>
      <c r="G3455" s="1" t="str">
        <f t="shared" si="227"/>
        <v>2010</v>
      </c>
      <c r="H3455" s="2">
        <f t="shared" si="228"/>
        <v>4</v>
      </c>
      <c r="I3455" s="2" t="b">
        <f t="shared" si="229"/>
        <v>0</v>
      </c>
      <c r="J3455" t="s">
        <v>17</v>
      </c>
      <c r="K3455">
        <v>38</v>
      </c>
      <c r="L3455">
        <v>2702.3</v>
      </c>
      <c r="M3455">
        <v>0.03</v>
      </c>
      <c r="N3455" t="s">
        <v>25</v>
      </c>
      <c r="O3455">
        <v>-1330.78</v>
      </c>
      <c r="P3455">
        <v>70.98</v>
      </c>
      <c r="Q3455">
        <v>59.81</v>
      </c>
      <c r="R3455" t="s">
        <v>489</v>
      </c>
      <c r="S3455" t="s">
        <v>489</v>
      </c>
      <c r="T3455" t="s">
        <v>21</v>
      </c>
      <c r="U3455" t="s">
        <v>36</v>
      </c>
      <c r="V3455" t="s">
        <v>67</v>
      </c>
      <c r="W3455">
        <v>0.6</v>
      </c>
    </row>
    <row r="3456" spans="1:23" x14ac:dyDescent="0.3">
      <c r="A3456" t="s">
        <v>1045</v>
      </c>
      <c r="B3456" t="s">
        <v>1397</v>
      </c>
      <c r="D3456" s="1">
        <v>40467</v>
      </c>
      <c r="E3456" s="1">
        <v>40469</v>
      </c>
      <c r="F3456" s="1" t="str">
        <f t="shared" si="226"/>
        <v>October</v>
      </c>
      <c r="G3456" s="1" t="str">
        <f t="shared" si="227"/>
        <v>2010</v>
      </c>
      <c r="H3456" s="2">
        <f t="shared" si="228"/>
        <v>2</v>
      </c>
      <c r="I3456" s="2" t="b">
        <f t="shared" si="229"/>
        <v>0</v>
      </c>
      <c r="J3456" t="s">
        <v>44</v>
      </c>
      <c r="K3456">
        <v>2</v>
      </c>
      <c r="L3456">
        <v>570.98</v>
      </c>
      <c r="M3456">
        <v>0.05</v>
      </c>
      <c r="N3456" t="s">
        <v>25</v>
      </c>
      <c r="O3456">
        <v>-340.48</v>
      </c>
      <c r="P3456">
        <v>258.98</v>
      </c>
      <c r="Q3456">
        <v>54.31</v>
      </c>
      <c r="R3456" t="s">
        <v>489</v>
      </c>
      <c r="S3456" t="s">
        <v>489</v>
      </c>
      <c r="T3456" t="s">
        <v>27</v>
      </c>
      <c r="U3456" t="s">
        <v>36</v>
      </c>
      <c r="V3456" t="s">
        <v>67</v>
      </c>
      <c r="W3456">
        <v>0.55000000000000004</v>
      </c>
    </row>
    <row r="3457" spans="1:23" x14ac:dyDescent="0.3">
      <c r="A3457" t="s">
        <v>1468</v>
      </c>
      <c r="B3457" t="s">
        <v>1250</v>
      </c>
      <c r="D3457" s="1">
        <v>40977</v>
      </c>
      <c r="E3457" s="1">
        <v>40979</v>
      </c>
      <c r="F3457" s="1" t="str">
        <f t="shared" si="226"/>
        <v>March</v>
      </c>
      <c r="G3457" s="1" t="str">
        <f t="shared" si="227"/>
        <v>2012</v>
      </c>
      <c r="H3457" s="2">
        <f t="shared" si="228"/>
        <v>2</v>
      </c>
      <c r="I3457" s="2" t="b">
        <f t="shared" si="229"/>
        <v>0</v>
      </c>
      <c r="J3457" t="s">
        <v>17</v>
      </c>
      <c r="K3457">
        <v>23</v>
      </c>
      <c r="L3457">
        <v>44.89</v>
      </c>
      <c r="M3457">
        <v>0.09</v>
      </c>
      <c r="N3457" t="s">
        <v>18</v>
      </c>
      <c r="O3457">
        <v>-17.13</v>
      </c>
      <c r="P3457">
        <v>1.95</v>
      </c>
      <c r="Q3457">
        <v>1.63</v>
      </c>
      <c r="R3457" t="s">
        <v>489</v>
      </c>
      <c r="S3457" t="s">
        <v>489</v>
      </c>
      <c r="T3457" t="s">
        <v>27</v>
      </c>
      <c r="U3457" t="s">
        <v>22</v>
      </c>
      <c r="V3457" t="s">
        <v>60</v>
      </c>
      <c r="W3457">
        <v>0.46</v>
      </c>
    </row>
    <row r="3458" spans="1:23" x14ac:dyDescent="0.3">
      <c r="A3458" t="s">
        <v>1088</v>
      </c>
      <c r="B3458" t="s">
        <v>1430</v>
      </c>
      <c r="D3458" s="1">
        <v>40232</v>
      </c>
      <c r="E3458" s="1">
        <v>40233</v>
      </c>
      <c r="F3458" s="1" t="str">
        <f t="shared" si="226"/>
        <v>February</v>
      </c>
      <c r="G3458" s="1" t="str">
        <f t="shared" si="227"/>
        <v>2010</v>
      </c>
      <c r="H3458" s="2">
        <f t="shared" si="228"/>
        <v>1</v>
      </c>
      <c r="I3458" s="2" t="b">
        <f t="shared" si="229"/>
        <v>0</v>
      </c>
      <c r="J3458" t="s">
        <v>44</v>
      </c>
      <c r="K3458">
        <v>29</v>
      </c>
      <c r="L3458">
        <v>200.7</v>
      </c>
      <c r="M3458">
        <v>0.02</v>
      </c>
      <c r="N3458" t="s">
        <v>18</v>
      </c>
      <c r="O3458">
        <v>-147.72</v>
      </c>
      <c r="P3458">
        <v>6.48</v>
      </c>
      <c r="Q3458">
        <v>9.17</v>
      </c>
      <c r="R3458" t="s">
        <v>489</v>
      </c>
      <c r="S3458" t="s">
        <v>489</v>
      </c>
      <c r="T3458" t="s">
        <v>27</v>
      </c>
      <c r="U3458" t="s">
        <v>22</v>
      </c>
      <c r="V3458" t="s">
        <v>43</v>
      </c>
      <c r="W3458">
        <v>0.37</v>
      </c>
    </row>
    <row r="3459" spans="1:23" x14ac:dyDescent="0.3">
      <c r="A3459" t="s">
        <v>1240</v>
      </c>
      <c r="B3459" t="s">
        <v>1470</v>
      </c>
      <c r="D3459" s="1">
        <v>40461</v>
      </c>
      <c r="E3459" s="1">
        <v>40465</v>
      </c>
      <c r="F3459" s="1" t="str">
        <f t="shared" ref="F3459:F3522" si="230">TEXT(E3459,"mmmm")</f>
        <v>October</v>
      </c>
      <c r="G3459" s="1" t="str">
        <f t="shared" ref="G3459:G3522" si="231">TEXT(E3459,"yyyy")</f>
        <v>2010</v>
      </c>
      <c r="H3459" s="2">
        <f t="shared" ref="H3459:H3522" si="232">E3459-D3459</f>
        <v>4</v>
      </c>
      <c r="I3459" s="2" t="b">
        <f t="shared" ref="I3459:I3522" si="233">IF(H3459&lt;1,IF(AND(H3459&gt;0,H3459&lt;2),"ONE DAY", "FREE DELIVERY"))</f>
        <v>0</v>
      </c>
      <c r="J3459" t="s">
        <v>17</v>
      </c>
      <c r="K3459">
        <v>2</v>
      </c>
      <c r="L3459">
        <v>6.34</v>
      </c>
      <c r="M3459">
        <v>0.08</v>
      </c>
      <c r="N3459" t="s">
        <v>18</v>
      </c>
      <c r="O3459">
        <v>-4.4400000000000004</v>
      </c>
      <c r="P3459">
        <v>2.78</v>
      </c>
      <c r="Q3459">
        <v>0.97</v>
      </c>
      <c r="R3459" t="s">
        <v>489</v>
      </c>
      <c r="S3459" t="s">
        <v>489</v>
      </c>
      <c r="T3459" t="s">
        <v>21</v>
      </c>
      <c r="U3459" t="s">
        <v>22</v>
      </c>
      <c r="V3459" t="s">
        <v>60</v>
      </c>
      <c r="W3459">
        <v>0.59</v>
      </c>
    </row>
    <row r="3460" spans="1:23" x14ac:dyDescent="0.3">
      <c r="A3460" t="s">
        <v>1240</v>
      </c>
      <c r="B3460" t="s">
        <v>1470</v>
      </c>
      <c r="D3460" s="1">
        <v>40461</v>
      </c>
      <c r="E3460" s="1">
        <v>40465</v>
      </c>
      <c r="F3460" s="1" t="str">
        <f t="shared" si="230"/>
        <v>October</v>
      </c>
      <c r="G3460" s="1" t="str">
        <f t="shared" si="231"/>
        <v>2010</v>
      </c>
      <c r="H3460" s="2">
        <f t="shared" si="232"/>
        <v>4</v>
      </c>
      <c r="I3460" s="2" t="b">
        <f t="shared" si="233"/>
        <v>0</v>
      </c>
      <c r="J3460" t="s">
        <v>17</v>
      </c>
      <c r="K3460">
        <v>48</v>
      </c>
      <c r="L3460">
        <v>2996.93</v>
      </c>
      <c r="M3460">
        <v>0.04</v>
      </c>
      <c r="N3460" t="s">
        <v>18</v>
      </c>
      <c r="O3460">
        <v>1060.8699999999999</v>
      </c>
      <c r="P3460">
        <v>60.22</v>
      </c>
      <c r="Q3460">
        <v>3.5</v>
      </c>
      <c r="R3460" t="s">
        <v>489</v>
      </c>
      <c r="S3460" t="s">
        <v>489</v>
      </c>
      <c r="T3460" t="s">
        <v>21</v>
      </c>
      <c r="U3460" t="s">
        <v>22</v>
      </c>
      <c r="V3460" t="s">
        <v>28</v>
      </c>
      <c r="W3460">
        <v>0.56999999999999995</v>
      </c>
    </row>
    <row r="3461" spans="1:23" x14ac:dyDescent="0.3">
      <c r="A3461" t="s">
        <v>1432</v>
      </c>
      <c r="B3461" t="s">
        <v>1433</v>
      </c>
      <c r="D3461" s="1">
        <v>40390</v>
      </c>
      <c r="E3461" s="1">
        <v>40391</v>
      </c>
      <c r="F3461" s="1" t="str">
        <f t="shared" si="230"/>
        <v>August</v>
      </c>
      <c r="G3461" s="1" t="str">
        <f t="shared" si="231"/>
        <v>2010</v>
      </c>
      <c r="H3461" s="2">
        <f t="shared" si="232"/>
        <v>1</v>
      </c>
      <c r="I3461" s="2" t="b">
        <f t="shared" si="233"/>
        <v>0</v>
      </c>
      <c r="J3461" t="s">
        <v>34</v>
      </c>
      <c r="K3461">
        <v>3</v>
      </c>
      <c r="L3461">
        <v>554.32000000000005</v>
      </c>
      <c r="M3461">
        <v>0.01</v>
      </c>
      <c r="N3461" t="s">
        <v>18</v>
      </c>
      <c r="O3461">
        <v>-62.13</v>
      </c>
      <c r="P3461">
        <v>172.99</v>
      </c>
      <c r="Q3461">
        <v>19.989999999999998</v>
      </c>
      <c r="R3461" t="s">
        <v>489</v>
      </c>
      <c r="S3461" t="s">
        <v>489</v>
      </c>
      <c r="T3461" t="s">
        <v>21</v>
      </c>
      <c r="U3461" t="s">
        <v>22</v>
      </c>
      <c r="V3461" t="s">
        <v>29</v>
      </c>
      <c r="W3461">
        <v>0.39</v>
      </c>
    </row>
    <row r="3462" spans="1:23" x14ac:dyDescent="0.3">
      <c r="A3462" t="s">
        <v>1432</v>
      </c>
      <c r="B3462" t="s">
        <v>1433</v>
      </c>
      <c r="D3462" s="1">
        <v>40390</v>
      </c>
      <c r="E3462" s="1">
        <v>40391</v>
      </c>
      <c r="F3462" s="1" t="str">
        <f t="shared" si="230"/>
        <v>August</v>
      </c>
      <c r="G3462" s="1" t="str">
        <f t="shared" si="231"/>
        <v>2010</v>
      </c>
      <c r="H3462" s="2">
        <f t="shared" si="232"/>
        <v>1</v>
      </c>
      <c r="I3462" s="2" t="b">
        <f t="shared" si="233"/>
        <v>0</v>
      </c>
      <c r="J3462" t="s">
        <v>34</v>
      </c>
      <c r="K3462">
        <v>15</v>
      </c>
      <c r="L3462">
        <v>1073.567</v>
      </c>
      <c r="M3462">
        <v>0.04</v>
      </c>
      <c r="N3462" t="s">
        <v>18</v>
      </c>
      <c r="O3462">
        <v>-305.97000000000003</v>
      </c>
      <c r="P3462">
        <v>85.99</v>
      </c>
      <c r="Q3462">
        <v>0.99</v>
      </c>
      <c r="R3462" t="s">
        <v>489</v>
      </c>
      <c r="S3462" t="s">
        <v>489</v>
      </c>
      <c r="T3462" t="s">
        <v>21</v>
      </c>
      <c r="U3462" t="s">
        <v>32</v>
      </c>
      <c r="V3462" t="s">
        <v>33</v>
      </c>
      <c r="W3462">
        <v>0.85</v>
      </c>
    </row>
    <row r="3463" spans="1:23" x14ac:dyDescent="0.3">
      <c r="A3463" t="s">
        <v>1197</v>
      </c>
      <c r="B3463" t="s">
        <v>1510</v>
      </c>
      <c r="D3463" s="1">
        <v>39947</v>
      </c>
      <c r="E3463" s="1">
        <v>39948</v>
      </c>
      <c r="F3463" s="1" t="str">
        <f t="shared" si="230"/>
        <v>May</v>
      </c>
      <c r="G3463" s="1" t="str">
        <f t="shared" si="231"/>
        <v>2009</v>
      </c>
      <c r="H3463" s="2">
        <f t="shared" si="232"/>
        <v>1</v>
      </c>
      <c r="I3463" s="2" t="b">
        <f t="shared" si="233"/>
        <v>0</v>
      </c>
      <c r="J3463" t="s">
        <v>34</v>
      </c>
      <c r="K3463">
        <v>29</v>
      </c>
      <c r="L3463">
        <v>143.29</v>
      </c>
      <c r="M3463">
        <v>0.05</v>
      </c>
      <c r="N3463" t="s">
        <v>18</v>
      </c>
      <c r="O3463">
        <v>-55.54</v>
      </c>
      <c r="P3463">
        <v>4.9800000000000004</v>
      </c>
      <c r="Q3463">
        <v>4.72</v>
      </c>
      <c r="R3463" t="s">
        <v>489</v>
      </c>
      <c r="S3463" t="s">
        <v>489</v>
      </c>
      <c r="T3463" t="s">
        <v>31</v>
      </c>
      <c r="U3463" t="s">
        <v>22</v>
      </c>
      <c r="V3463" t="s">
        <v>43</v>
      </c>
      <c r="W3463">
        <v>0.36</v>
      </c>
    </row>
    <row r="3464" spans="1:23" x14ac:dyDescent="0.3">
      <c r="A3464" t="s">
        <v>1386</v>
      </c>
      <c r="B3464" t="s">
        <v>1387</v>
      </c>
      <c r="D3464" s="1">
        <v>40918</v>
      </c>
      <c r="E3464" s="1">
        <v>40920</v>
      </c>
      <c r="F3464" s="1" t="str">
        <f t="shared" si="230"/>
        <v>January</v>
      </c>
      <c r="G3464" s="1" t="str">
        <f t="shared" si="231"/>
        <v>2012</v>
      </c>
      <c r="H3464" s="2">
        <f t="shared" si="232"/>
        <v>2</v>
      </c>
      <c r="I3464" s="2" t="b">
        <f t="shared" si="233"/>
        <v>0</v>
      </c>
      <c r="J3464" t="s">
        <v>52</v>
      </c>
      <c r="K3464">
        <v>45</v>
      </c>
      <c r="L3464">
        <v>5811.97</v>
      </c>
      <c r="M3464">
        <v>0.03</v>
      </c>
      <c r="N3464" t="s">
        <v>25</v>
      </c>
      <c r="O3464">
        <v>-434.15</v>
      </c>
      <c r="P3464">
        <v>124.49</v>
      </c>
      <c r="Q3464">
        <v>51.94</v>
      </c>
      <c r="R3464" t="s">
        <v>489</v>
      </c>
      <c r="S3464" t="s">
        <v>489</v>
      </c>
      <c r="T3464" t="s">
        <v>31</v>
      </c>
      <c r="U3464" t="s">
        <v>36</v>
      </c>
      <c r="V3464" t="s">
        <v>55</v>
      </c>
      <c r="W3464">
        <v>0.63</v>
      </c>
    </row>
    <row r="3465" spans="1:23" x14ac:dyDescent="0.3">
      <c r="A3465" t="s">
        <v>1386</v>
      </c>
      <c r="B3465" t="s">
        <v>1387</v>
      </c>
      <c r="D3465" s="1">
        <v>40362</v>
      </c>
      <c r="E3465" s="1">
        <v>40369</v>
      </c>
      <c r="F3465" s="1" t="str">
        <f t="shared" si="230"/>
        <v>July</v>
      </c>
      <c r="G3465" s="1" t="str">
        <f t="shared" si="231"/>
        <v>2010</v>
      </c>
      <c r="H3465" s="2">
        <f t="shared" si="232"/>
        <v>7</v>
      </c>
      <c r="I3465" s="2" t="b">
        <f t="shared" si="233"/>
        <v>0</v>
      </c>
      <c r="J3465" t="s">
        <v>17</v>
      </c>
      <c r="K3465">
        <v>23</v>
      </c>
      <c r="L3465">
        <v>1914.16</v>
      </c>
      <c r="M3465">
        <v>0.01</v>
      </c>
      <c r="N3465" t="s">
        <v>25</v>
      </c>
      <c r="O3465">
        <v>128.43</v>
      </c>
      <c r="P3465">
        <v>80.97</v>
      </c>
      <c r="Q3465">
        <v>33.6</v>
      </c>
      <c r="R3465" t="s">
        <v>489</v>
      </c>
      <c r="S3465" t="s">
        <v>489</v>
      </c>
      <c r="T3465" t="s">
        <v>21</v>
      </c>
      <c r="U3465" t="s">
        <v>32</v>
      </c>
      <c r="V3465" t="s">
        <v>94</v>
      </c>
      <c r="W3465">
        <v>0.37</v>
      </c>
    </row>
    <row r="3466" spans="1:23" x14ac:dyDescent="0.3">
      <c r="A3466" t="s">
        <v>1452</v>
      </c>
      <c r="B3466" t="s">
        <v>1453</v>
      </c>
      <c r="D3466" s="1">
        <v>40090</v>
      </c>
      <c r="E3466" s="1">
        <v>40092</v>
      </c>
      <c r="F3466" s="1" t="str">
        <f t="shared" si="230"/>
        <v>October</v>
      </c>
      <c r="G3466" s="1" t="str">
        <f t="shared" si="231"/>
        <v>2009</v>
      </c>
      <c r="H3466" s="2">
        <f t="shared" si="232"/>
        <v>2</v>
      </c>
      <c r="I3466" s="2" t="b">
        <f t="shared" si="233"/>
        <v>0</v>
      </c>
      <c r="J3466" t="s">
        <v>17</v>
      </c>
      <c r="K3466">
        <v>21</v>
      </c>
      <c r="L3466">
        <v>315.07</v>
      </c>
      <c r="M3466">
        <v>0.02</v>
      </c>
      <c r="N3466" t="s">
        <v>18</v>
      </c>
      <c r="O3466">
        <v>95</v>
      </c>
      <c r="P3466">
        <v>14.2</v>
      </c>
      <c r="Q3466">
        <v>5.3</v>
      </c>
      <c r="R3466" t="s">
        <v>489</v>
      </c>
      <c r="S3466" t="s">
        <v>489</v>
      </c>
      <c r="T3466" t="s">
        <v>31</v>
      </c>
      <c r="U3466" t="s">
        <v>36</v>
      </c>
      <c r="V3466" t="s">
        <v>37</v>
      </c>
      <c r="W3466">
        <v>0.46</v>
      </c>
    </row>
    <row r="3467" spans="1:23" x14ac:dyDescent="0.3">
      <c r="A3467" t="s">
        <v>1024</v>
      </c>
      <c r="B3467" t="s">
        <v>1411</v>
      </c>
      <c r="D3467" s="1">
        <v>40383</v>
      </c>
      <c r="E3467" s="1">
        <v>40385</v>
      </c>
      <c r="F3467" s="1" t="str">
        <f t="shared" si="230"/>
        <v>July</v>
      </c>
      <c r="G3467" s="1" t="str">
        <f t="shared" si="231"/>
        <v>2010</v>
      </c>
      <c r="H3467" s="2">
        <f t="shared" si="232"/>
        <v>2</v>
      </c>
      <c r="I3467" s="2" t="b">
        <f t="shared" si="233"/>
        <v>0</v>
      </c>
      <c r="J3467" t="s">
        <v>24</v>
      </c>
      <c r="K3467">
        <v>1</v>
      </c>
      <c r="L3467">
        <v>18.16</v>
      </c>
      <c r="M3467">
        <v>0.03</v>
      </c>
      <c r="N3467" t="s">
        <v>18</v>
      </c>
      <c r="O3467">
        <v>-7.25</v>
      </c>
      <c r="P3467">
        <v>12.28</v>
      </c>
      <c r="Q3467">
        <v>6.13</v>
      </c>
      <c r="R3467" t="s">
        <v>489</v>
      </c>
      <c r="S3467" t="s">
        <v>489</v>
      </c>
      <c r="T3467" t="s">
        <v>27</v>
      </c>
      <c r="U3467" t="s">
        <v>22</v>
      </c>
      <c r="V3467" t="s">
        <v>23</v>
      </c>
      <c r="W3467">
        <v>0.56999999999999995</v>
      </c>
    </row>
    <row r="3468" spans="1:23" x14ac:dyDescent="0.3">
      <c r="A3468" t="s">
        <v>992</v>
      </c>
      <c r="B3468" t="s">
        <v>1098</v>
      </c>
      <c r="D3468" s="1">
        <v>40517</v>
      </c>
      <c r="E3468" s="1">
        <v>40517</v>
      </c>
      <c r="F3468" s="1" t="str">
        <f t="shared" si="230"/>
        <v>December</v>
      </c>
      <c r="G3468" s="1" t="str">
        <f t="shared" si="231"/>
        <v>2010</v>
      </c>
      <c r="H3468" s="2">
        <f t="shared" si="232"/>
        <v>0</v>
      </c>
      <c r="I3468" s="2" t="str">
        <f t="shared" si="233"/>
        <v>FREE DELIVERY</v>
      </c>
      <c r="J3468" t="s">
        <v>17</v>
      </c>
      <c r="K3468">
        <v>13</v>
      </c>
      <c r="L3468">
        <v>11169.95</v>
      </c>
      <c r="M3468">
        <v>7.0000000000000007E-2</v>
      </c>
      <c r="N3468" t="s">
        <v>18</v>
      </c>
      <c r="O3468">
        <v>3982.22</v>
      </c>
      <c r="P3468">
        <v>896.99</v>
      </c>
      <c r="Q3468">
        <v>19.989999999999998</v>
      </c>
      <c r="R3468" t="s">
        <v>489</v>
      </c>
      <c r="S3468" t="s">
        <v>489</v>
      </c>
      <c r="T3468" t="s">
        <v>31</v>
      </c>
      <c r="U3468" t="s">
        <v>22</v>
      </c>
      <c r="V3468" t="s">
        <v>29</v>
      </c>
      <c r="W3468">
        <v>0.38</v>
      </c>
    </row>
    <row r="3469" spans="1:23" x14ac:dyDescent="0.3">
      <c r="A3469" t="s">
        <v>1410</v>
      </c>
      <c r="B3469" t="s">
        <v>948</v>
      </c>
      <c r="D3469" s="1">
        <v>40164</v>
      </c>
      <c r="E3469" s="1">
        <v>40165</v>
      </c>
      <c r="F3469" s="1" t="str">
        <f t="shared" si="230"/>
        <v>December</v>
      </c>
      <c r="G3469" s="1" t="str">
        <f t="shared" si="231"/>
        <v>2009</v>
      </c>
      <c r="H3469" s="2">
        <f t="shared" si="232"/>
        <v>1</v>
      </c>
      <c r="I3469" s="2" t="b">
        <f t="shared" si="233"/>
        <v>0</v>
      </c>
      <c r="J3469" t="s">
        <v>24</v>
      </c>
      <c r="K3469">
        <v>23</v>
      </c>
      <c r="L3469">
        <v>39.130000000000003</v>
      </c>
      <c r="M3469">
        <v>0.1</v>
      </c>
      <c r="N3469" t="s">
        <v>18</v>
      </c>
      <c r="O3469">
        <v>-23.14</v>
      </c>
      <c r="P3469">
        <v>1.68</v>
      </c>
      <c r="Q3469">
        <v>1.57</v>
      </c>
      <c r="R3469" t="s">
        <v>489</v>
      </c>
      <c r="S3469" t="s">
        <v>489</v>
      </c>
      <c r="T3469" t="s">
        <v>31</v>
      </c>
      <c r="U3469" t="s">
        <v>22</v>
      </c>
      <c r="V3469" t="s">
        <v>60</v>
      </c>
      <c r="W3469">
        <v>0.59</v>
      </c>
    </row>
    <row r="3470" spans="1:23" x14ac:dyDescent="0.3">
      <c r="A3470" t="s">
        <v>1340</v>
      </c>
      <c r="B3470" t="s">
        <v>1421</v>
      </c>
      <c r="D3470" s="1">
        <v>41023</v>
      </c>
      <c r="E3470" s="1">
        <v>41025</v>
      </c>
      <c r="F3470" s="1" t="str">
        <f t="shared" si="230"/>
        <v>April</v>
      </c>
      <c r="G3470" s="1" t="str">
        <f t="shared" si="231"/>
        <v>2012</v>
      </c>
      <c r="H3470" s="2">
        <f t="shared" si="232"/>
        <v>2</v>
      </c>
      <c r="I3470" s="2" t="b">
        <f t="shared" si="233"/>
        <v>0</v>
      </c>
      <c r="J3470" t="s">
        <v>24</v>
      </c>
      <c r="K3470">
        <v>48</v>
      </c>
      <c r="L3470">
        <v>166.13</v>
      </c>
      <c r="M3470">
        <v>0</v>
      </c>
      <c r="N3470" t="s">
        <v>18</v>
      </c>
      <c r="O3470">
        <v>-119.16</v>
      </c>
      <c r="P3470">
        <v>3.28</v>
      </c>
      <c r="Q3470">
        <v>3.97</v>
      </c>
      <c r="R3470" t="s">
        <v>489</v>
      </c>
      <c r="S3470" t="s">
        <v>489</v>
      </c>
      <c r="T3470" t="s">
        <v>31</v>
      </c>
      <c r="U3470" t="s">
        <v>22</v>
      </c>
      <c r="V3470" t="s">
        <v>60</v>
      </c>
      <c r="W3470">
        <v>0.56000000000000005</v>
      </c>
    </row>
    <row r="3471" spans="1:23" x14ac:dyDescent="0.3">
      <c r="A3471" t="s">
        <v>1045</v>
      </c>
      <c r="B3471" t="s">
        <v>1397</v>
      </c>
      <c r="D3471" s="1">
        <v>40776</v>
      </c>
      <c r="E3471" s="1">
        <v>40781</v>
      </c>
      <c r="F3471" s="1" t="str">
        <f t="shared" si="230"/>
        <v>August</v>
      </c>
      <c r="G3471" s="1" t="str">
        <f t="shared" si="231"/>
        <v>2011</v>
      </c>
      <c r="H3471" s="2">
        <f t="shared" si="232"/>
        <v>5</v>
      </c>
      <c r="I3471" s="2" t="b">
        <f t="shared" si="233"/>
        <v>0</v>
      </c>
      <c r="J3471" t="s">
        <v>17</v>
      </c>
      <c r="K3471">
        <v>17</v>
      </c>
      <c r="L3471">
        <v>3064.6579999999999</v>
      </c>
      <c r="M3471">
        <v>0.01</v>
      </c>
      <c r="N3471" t="s">
        <v>18</v>
      </c>
      <c r="O3471">
        <v>447.34</v>
      </c>
      <c r="P3471">
        <v>205.99</v>
      </c>
      <c r="Q3471">
        <v>2.79</v>
      </c>
      <c r="R3471" t="s">
        <v>489</v>
      </c>
      <c r="S3471" t="s">
        <v>489</v>
      </c>
      <c r="T3471" t="s">
        <v>27</v>
      </c>
      <c r="U3471" t="s">
        <v>32</v>
      </c>
      <c r="V3471" t="s">
        <v>33</v>
      </c>
      <c r="W3471">
        <v>0.57999999999999996</v>
      </c>
    </row>
    <row r="3472" spans="1:23" x14ac:dyDescent="0.3">
      <c r="A3472" t="s">
        <v>1168</v>
      </c>
      <c r="B3472" t="s">
        <v>1464</v>
      </c>
      <c r="D3472" s="1">
        <v>40311</v>
      </c>
      <c r="E3472" s="1">
        <v>40315</v>
      </c>
      <c r="F3472" s="1" t="str">
        <f t="shared" si="230"/>
        <v>May</v>
      </c>
      <c r="G3472" s="1" t="str">
        <f t="shared" si="231"/>
        <v>2010</v>
      </c>
      <c r="H3472" s="2">
        <f t="shared" si="232"/>
        <v>4</v>
      </c>
      <c r="I3472" s="2" t="b">
        <f t="shared" si="233"/>
        <v>0</v>
      </c>
      <c r="J3472" t="s">
        <v>17</v>
      </c>
      <c r="K3472">
        <v>35</v>
      </c>
      <c r="L3472">
        <v>584.41999999999996</v>
      </c>
      <c r="M3472">
        <v>0.08</v>
      </c>
      <c r="N3472" t="s">
        <v>39</v>
      </c>
      <c r="O3472">
        <v>-97.21</v>
      </c>
      <c r="P3472">
        <v>16.989999999999998</v>
      </c>
      <c r="Q3472">
        <v>8.99</v>
      </c>
      <c r="R3472" t="s">
        <v>489</v>
      </c>
      <c r="S3472" t="s">
        <v>489</v>
      </c>
      <c r="T3472" t="s">
        <v>21</v>
      </c>
      <c r="U3472" t="s">
        <v>22</v>
      </c>
      <c r="V3472" t="s">
        <v>60</v>
      </c>
      <c r="W3472">
        <v>0.56000000000000005</v>
      </c>
    </row>
    <row r="3473" spans="1:23" x14ac:dyDescent="0.3">
      <c r="A3473" t="s">
        <v>985</v>
      </c>
      <c r="B3473" t="s">
        <v>1347</v>
      </c>
      <c r="D3473" s="1">
        <v>40841</v>
      </c>
      <c r="E3473" s="1">
        <v>40843</v>
      </c>
      <c r="F3473" s="1" t="str">
        <f t="shared" si="230"/>
        <v>October</v>
      </c>
      <c r="G3473" s="1" t="str">
        <f t="shared" si="231"/>
        <v>2011</v>
      </c>
      <c r="H3473" s="2">
        <f t="shared" si="232"/>
        <v>2</v>
      </c>
      <c r="I3473" s="2" t="b">
        <f t="shared" si="233"/>
        <v>0</v>
      </c>
      <c r="J3473" t="s">
        <v>44</v>
      </c>
      <c r="K3473">
        <v>37</v>
      </c>
      <c r="L3473">
        <v>2192.63</v>
      </c>
      <c r="M3473">
        <v>0.05</v>
      </c>
      <c r="N3473" t="s">
        <v>18</v>
      </c>
      <c r="O3473">
        <v>660.06</v>
      </c>
      <c r="P3473">
        <v>59.98</v>
      </c>
      <c r="Q3473">
        <v>3.99</v>
      </c>
      <c r="R3473" t="s">
        <v>489</v>
      </c>
      <c r="S3473" t="s">
        <v>489</v>
      </c>
      <c r="T3473" t="s">
        <v>42</v>
      </c>
      <c r="U3473" t="s">
        <v>22</v>
      </c>
      <c r="V3473" t="s">
        <v>28</v>
      </c>
      <c r="W3473">
        <v>0.56999999999999995</v>
      </c>
    </row>
    <row r="3474" spans="1:23" x14ac:dyDescent="0.3">
      <c r="A3474" t="s">
        <v>1175</v>
      </c>
      <c r="B3474" t="s">
        <v>1484</v>
      </c>
      <c r="D3474" s="1">
        <v>40005</v>
      </c>
      <c r="E3474" s="1">
        <v>40007</v>
      </c>
      <c r="F3474" s="1" t="str">
        <f t="shared" si="230"/>
        <v>July</v>
      </c>
      <c r="G3474" s="1" t="str">
        <f t="shared" si="231"/>
        <v>2009</v>
      </c>
      <c r="H3474" s="2">
        <f t="shared" si="232"/>
        <v>2</v>
      </c>
      <c r="I3474" s="2" t="b">
        <f t="shared" si="233"/>
        <v>0</v>
      </c>
      <c r="J3474" t="s">
        <v>52</v>
      </c>
      <c r="K3474">
        <v>16</v>
      </c>
      <c r="L3474">
        <v>230.74</v>
      </c>
      <c r="M3474">
        <v>0.08</v>
      </c>
      <c r="N3474" t="s">
        <v>39</v>
      </c>
      <c r="O3474">
        <v>27.23</v>
      </c>
      <c r="P3474">
        <v>14.2</v>
      </c>
      <c r="Q3474">
        <v>5.3</v>
      </c>
      <c r="R3474" t="s">
        <v>489</v>
      </c>
      <c r="S3474" t="s">
        <v>489</v>
      </c>
      <c r="T3474" t="s">
        <v>42</v>
      </c>
      <c r="U3474" t="s">
        <v>36</v>
      </c>
      <c r="V3474" t="s">
        <v>37</v>
      </c>
      <c r="W3474">
        <v>0.46</v>
      </c>
    </row>
    <row r="3475" spans="1:23" x14ac:dyDescent="0.3">
      <c r="A3475" t="s">
        <v>1026</v>
      </c>
      <c r="B3475" t="s">
        <v>1145</v>
      </c>
      <c r="D3475" s="1">
        <v>41212</v>
      </c>
      <c r="E3475" s="1">
        <v>41216</v>
      </c>
      <c r="F3475" s="1" t="str">
        <f t="shared" si="230"/>
        <v>November</v>
      </c>
      <c r="G3475" s="1" t="str">
        <f t="shared" si="231"/>
        <v>2012</v>
      </c>
      <c r="H3475" s="2">
        <f t="shared" si="232"/>
        <v>4</v>
      </c>
      <c r="I3475" s="2" t="b">
        <f t="shared" si="233"/>
        <v>0</v>
      </c>
      <c r="J3475" t="s">
        <v>17</v>
      </c>
      <c r="K3475">
        <v>28</v>
      </c>
      <c r="L3475">
        <v>31.2</v>
      </c>
      <c r="M3475">
        <v>0.09</v>
      </c>
      <c r="N3475" t="s">
        <v>18</v>
      </c>
      <c r="O3475">
        <v>-2.81</v>
      </c>
      <c r="P3475">
        <v>1.1399999999999999</v>
      </c>
      <c r="Q3475">
        <v>0.7</v>
      </c>
      <c r="R3475" t="s">
        <v>489</v>
      </c>
      <c r="S3475" t="s">
        <v>489</v>
      </c>
      <c r="T3475" t="s">
        <v>21</v>
      </c>
      <c r="U3475" t="s">
        <v>22</v>
      </c>
      <c r="V3475" t="s">
        <v>46</v>
      </c>
      <c r="W3475">
        <v>0.38</v>
      </c>
    </row>
    <row r="3476" spans="1:23" x14ac:dyDescent="0.3">
      <c r="A3476" t="s">
        <v>943</v>
      </c>
      <c r="B3476" t="s">
        <v>1435</v>
      </c>
      <c r="D3476" s="1">
        <v>40566</v>
      </c>
      <c r="E3476" s="1">
        <v>40567</v>
      </c>
      <c r="F3476" s="1" t="str">
        <f t="shared" si="230"/>
        <v>January</v>
      </c>
      <c r="G3476" s="1" t="str">
        <f t="shared" si="231"/>
        <v>2011</v>
      </c>
      <c r="H3476" s="2">
        <f t="shared" si="232"/>
        <v>1</v>
      </c>
      <c r="I3476" s="2" t="b">
        <f t="shared" si="233"/>
        <v>0</v>
      </c>
      <c r="J3476" t="s">
        <v>24</v>
      </c>
      <c r="K3476">
        <v>41</v>
      </c>
      <c r="L3476">
        <v>396.15</v>
      </c>
      <c r="M3476">
        <v>0.05</v>
      </c>
      <c r="N3476" t="s">
        <v>18</v>
      </c>
      <c r="O3476">
        <v>-10.98</v>
      </c>
      <c r="P3476">
        <v>9.85</v>
      </c>
      <c r="Q3476">
        <v>4.82</v>
      </c>
      <c r="R3476" t="s">
        <v>489</v>
      </c>
      <c r="S3476" t="s">
        <v>489</v>
      </c>
      <c r="T3476" t="s">
        <v>42</v>
      </c>
      <c r="U3476" t="s">
        <v>22</v>
      </c>
      <c r="V3476" t="s">
        <v>60</v>
      </c>
      <c r="W3476">
        <v>0.47</v>
      </c>
    </row>
    <row r="3477" spans="1:23" x14ac:dyDescent="0.3">
      <c r="A3477" t="s">
        <v>1026</v>
      </c>
      <c r="B3477" t="s">
        <v>1145</v>
      </c>
      <c r="D3477" s="1">
        <v>40624</v>
      </c>
      <c r="E3477" s="1">
        <v>40625</v>
      </c>
      <c r="F3477" s="1" t="str">
        <f t="shared" si="230"/>
        <v>March</v>
      </c>
      <c r="G3477" s="1" t="str">
        <f t="shared" si="231"/>
        <v>2011</v>
      </c>
      <c r="H3477" s="2">
        <f t="shared" si="232"/>
        <v>1</v>
      </c>
      <c r="I3477" s="2" t="b">
        <f t="shared" si="233"/>
        <v>0</v>
      </c>
      <c r="J3477" t="s">
        <v>24</v>
      </c>
      <c r="K3477">
        <v>33</v>
      </c>
      <c r="L3477">
        <v>1900.2260000000001</v>
      </c>
      <c r="M3477">
        <v>0.01</v>
      </c>
      <c r="N3477" t="s">
        <v>39</v>
      </c>
      <c r="O3477">
        <v>440.2</v>
      </c>
      <c r="P3477">
        <v>65.989999999999995</v>
      </c>
      <c r="Q3477">
        <v>5.31</v>
      </c>
      <c r="R3477" t="s">
        <v>489</v>
      </c>
      <c r="S3477" t="s">
        <v>489</v>
      </c>
      <c r="T3477" t="s">
        <v>21</v>
      </c>
      <c r="U3477" t="s">
        <v>32</v>
      </c>
      <c r="V3477" t="s">
        <v>33</v>
      </c>
      <c r="W3477">
        <v>0.56999999999999995</v>
      </c>
    </row>
    <row r="3478" spans="1:23" x14ac:dyDescent="0.3">
      <c r="A3478" t="s">
        <v>1505</v>
      </c>
      <c r="B3478" t="s">
        <v>1506</v>
      </c>
      <c r="D3478" s="1">
        <v>39913</v>
      </c>
      <c r="E3478" s="1">
        <v>39914</v>
      </c>
      <c r="F3478" s="1" t="str">
        <f t="shared" si="230"/>
        <v>April</v>
      </c>
      <c r="G3478" s="1" t="str">
        <f t="shared" si="231"/>
        <v>2009</v>
      </c>
      <c r="H3478" s="2">
        <f t="shared" si="232"/>
        <v>1</v>
      </c>
      <c r="I3478" s="2" t="b">
        <f t="shared" si="233"/>
        <v>0</v>
      </c>
      <c r="J3478" t="s">
        <v>44</v>
      </c>
      <c r="K3478">
        <v>28</v>
      </c>
      <c r="L3478">
        <v>65.7</v>
      </c>
      <c r="M3478">
        <v>0.02</v>
      </c>
      <c r="N3478" t="s">
        <v>39</v>
      </c>
      <c r="O3478">
        <v>-83.54</v>
      </c>
      <c r="P3478">
        <v>1.76</v>
      </c>
      <c r="Q3478">
        <v>4.8600000000000003</v>
      </c>
      <c r="R3478" t="s">
        <v>489</v>
      </c>
      <c r="S3478" t="s">
        <v>489</v>
      </c>
      <c r="T3478" t="s">
        <v>31</v>
      </c>
      <c r="U3478" t="s">
        <v>36</v>
      </c>
      <c r="V3478" t="s">
        <v>37</v>
      </c>
      <c r="W3478">
        <v>0.41</v>
      </c>
    </row>
    <row r="3479" spans="1:23" x14ac:dyDescent="0.3">
      <c r="A3479" t="s">
        <v>1505</v>
      </c>
      <c r="B3479" t="s">
        <v>1506</v>
      </c>
      <c r="D3479" s="1">
        <v>39913</v>
      </c>
      <c r="E3479" s="1">
        <v>39914</v>
      </c>
      <c r="F3479" s="1" t="str">
        <f t="shared" si="230"/>
        <v>April</v>
      </c>
      <c r="G3479" s="1" t="str">
        <f t="shared" si="231"/>
        <v>2009</v>
      </c>
      <c r="H3479" s="2">
        <f t="shared" si="232"/>
        <v>1</v>
      </c>
      <c r="I3479" s="2" t="b">
        <f t="shared" si="233"/>
        <v>0</v>
      </c>
      <c r="J3479" t="s">
        <v>44</v>
      </c>
      <c r="K3479">
        <v>38</v>
      </c>
      <c r="L3479">
        <v>1685.07</v>
      </c>
      <c r="M3479">
        <v>0.03</v>
      </c>
      <c r="N3479" t="s">
        <v>18</v>
      </c>
      <c r="O3479">
        <v>-681.97</v>
      </c>
      <c r="P3479">
        <v>41.47</v>
      </c>
      <c r="Q3479">
        <v>34.200000000000003</v>
      </c>
      <c r="R3479" t="s">
        <v>489</v>
      </c>
      <c r="S3479" t="s">
        <v>489</v>
      </c>
      <c r="T3479" t="s">
        <v>31</v>
      </c>
      <c r="U3479" t="s">
        <v>36</v>
      </c>
      <c r="V3479" t="s">
        <v>37</v>
      </c>
      <c r="W3479">
        <v>0.73</v>
      </c>
    </row>
    <row r="3480" spans="1:23" x14ac:dyDescent="0.3">
      <c r="A3480" t="s">
        <v>1055</v>
      </c>
      <c r="B3480" t="s">
        <v>1342</v>
      </c>
      <c r="D3480" s="1">
        <v>40858</v>
      </c>
      <c r="E3480" s="1">
        <v>40860</v>
      </c>
      <c r="F3480" s="1" t="str">
        <f t="shared" si="230"/>
        <v>November</v>
      </c>
      <c r="G3480" s="1" t="str">
        <f t="shared" si="231"/>
        <v>2011</v>
      </c>
      <c r="H3480" s="2">
        <f t="shared" si="232"/>
        <v>2</v>
      </c>
      <c r="I3480" s="2" t="b">
        <f t="shared" si="233"/>
        <v>0</v>
      </c>
      <c r="J3480" t="s">
        <v>44</v>
      </c>
      <c r="K3480">
        <v>47</v>
      </c>
      <c r="L3480">
        <v>3587.72</v>
      </c>
      <c r="M3480">
        <v>0</v>
      </c>
      <c r="N3480" t="s">
        <v>25</v>
      </c>
      <c r="O3480">
        <v>54.23</v>
      </c>
      <c r="P3480">
        <v>70.89</v>
      </c>
      <c r="Q3480">
        <v>89.3</v>
      </c>
      <c r="R3480" t="s">
        <v>489</v>
      </c>
      <c r="S3480" t="s">
        <v>489</v>
      </c>
      <c r="T3480" t="s">
        <v>27</v>
      </c>
      <c r="U3480" t="s">
        <v>36</v>
      </c>
      <c r="V3480" t="s">
        <v>55</v>
      </c>
      <c r="W3480">
        <v>0.69</v>
      </c>
    </row>
    <row r="3481" spans="1:23" x14ac:dyDescent="0.3">
      <c r="A3481" t="s">
        <v>1088</v>
      </c>
      <c r="B3481" t="s">
        <v>1430</v>
      </c>
      <c r="D3481" s="1">
        <v>40953</v>
      </c>
      <c r="E3481" s="1">
        <v>40954</v>
      </c>
      <c r="F3481" s="1" t="str">
        <f t="shared" si="230"/>
        <v>February</v>
      </c>
      <c r="G3481" s="1" t="str">
        <f t="shared" si="231"/>
        <v>2012</v>
      </c>
      <c r="H3481" s="2">
        <f t="shared" si="232"/>
        <v>1</v>
      </c>
      <c r="I3481" s="2" t="b">
        <f t="shared" si="233"/>
        <v>0</v>
      </c>
      <c r="J3481" t="s">
        <v>24</v>
      </c>
      <c r="K3481">
        <v>34</v>
      </c>
      <c r="L3481">
        <v>5634.3525</v>
      </c>
      <c r="M3481">
        <v>0.03</v>
      </c>
      <c r="N3481" t="s">
        <v>18</v>
      </c>
      <c r="O3481">
        <v>1185.4100000000001</v>
      </c>
      <c r="P3481">
        <v>200.99</v>
      </c>
      <c r="Q3481">
        <v>8.08</v>
      </c>
      <c r="R3481" t="s">
        <v>489</v>
      </c>
      <c r="S3481" t="s">
        <v>489</v>
      </c>
      <c r="T3481" t="s">
        <v>27</v>
      </c>
      <c r="U3481" t="s">
        <v>32</v>
      </c>
      <c r="V3481" t="s">
        <v>33</v>
      </c>
      <c r="W3481">
        <v>0.59</v>
      </c>
    </row>
    <row r="3482" spans="1:23" x14ac:dyDescent="0.3">
      <c r="A3482" t="s">
        <v>1026</v>
      </c>
      <c r="B3482" t="s">
        <v>1145</v>
      </c>
      <c r="D3482" s="1">
        <v>40706</v>
      </c>
      <c r="E3482" s="1">
        <v>40708</v>
      </c>
      <c r="F3482" s="1" t="str">
        <f t="shared" si="230"/>
        <v>June</v>
      </c>
      <c r="G3482" s="1" t="str">
        <f t="shared" si="231"/>
        <v>2011</v>
      </c>
      <c r="H3482" s="2">
        <f t="shared" si="232"/>
        <v>2</v>
      </c>
      <c r="I3482" s="2" t="b">
        <f t="shared" si="233"/>
        <v>0</v>
      </c>
      <c r="J3482" t="s">
        <v>17</v>
      </c>
      <c r="K3482">
        <v>34</v>
      </c>
      <c r="L3482">
        <v>154.43</v>
      </c>
      <c r="M3482">
        <v>0.03</v>
      </c>
      <c r="N3482" t="s">
        <v>18</v>
      </c>
      <c r="O3482">
        <v>-133.77000000000001</v>
      </c>
      <c r="P3482">
        <v>4.18</v>
      </c>
      <c r="Q3482">
        <v>6.92</v>
      </c>
      <c r="R3482" t="s">
        <v>489</v>
      </c>
      <c r="S3482" t="s">
        <v>489</v>
      </c>
      <c r="T3482" t="s">
        <v>21</v>
      </c>
      <c r="U3482" t="s">
        <v>36</v>
      </c>
      <c r="V3482" t="s">
        <v>37</v>
      </c>
      <c r="W3482">
        <v>0.49</v>
      </c>
    </row>
    <row r="3483" spans="1:23" x14ac:dyDescent="0.3">
      <c r="A3483" t="s">
        <v>1041</v>
      </c>
      <c r="B3483" t="s">
        <v>1075</v>
      </c>
      <c r="D3483" s="1">
        <v>40848</v>
      </c>
      <c r="E3483" s="1">
        <v>40850</v>
      </c>
      <c r="F3483" s="1" t="str">
        <f t="shared" si="230"/>
        <v>November</v>
      </c>
      <c r="G3483" s="1" t="str">
        <f t="shared" si="231"/>
        <v>2011</v>
      </c>
      <c r="H3483" s="2">
        <f t="shared" si="232"/>
        <v>2</v>
      </c>
      <c r="I3483" s="2" t="b">
        <f t="shared" si="233"/>
        <v>0</v>
      </c>
      <c r="J3483" t="s">
        <v>52</v>
      </c>
      <c r="K3483">
        <v>8</v>
      </c>
      <c r="L3483">
        <v>2302.36</v>
      </c>
      <c r="M3483">
        <v>0.05</v>
      </c>
      <c r="N3483" t="s">
        <v>39</v>
      </c>
      <c r="O3483">
        <v>-114.68</v>
      </c>
      <c r="P3483">
        <v>300.97000000000003</v>
      </c>
      <c r="Q3483">
        <v>7.18</v>
      </c>
      <c r="R3483" t="s">
        <v>489</v>
      </c>
      <c r="S3483" t="s">
        <v>489</v>
      </c>
      <c r="T3483" t="s">
        <v>31</v>
      </c>
      <c r="U3483" t="s">
        <v>32</v>
      </c>
      <c r="V3483" t="s">
        <v>48</v>
      </c>
      <c r="W3483">
        <v>0.48</v>
      </c>
    </row>
    <row r="3484" spans="1:23" x14ac:dyDescent="0.3">
      <c r="A3484" t="s">
        <v>1259</v>
      </c>
      <c r="B3484" t="s">
        <v>997</v>
      </c>
      <c r="D3484" s="1">
        <v>40671</v>
      </c>
      <c r="E3484" s="1">
        <v>40672</v>
      </c>
      <c r="F3484" s="1" t="str">
        <f t="shared" si="230"/>
        <v>May</v>
      </c>
      <c r="G3484" s="1" t="str">
        <f t="shared" si="231"/>
        <v>2011</v>
      </c>
      <c r="H3484" s="2">
        <f t="shared" si="232"/>
        <v>1</v>
      </c>
      <c r="I3484" s="2" t="b">
        <f t="shared" si="233"/>
        <v>0</v>
      </c>
      <c r="J3484" t="s">
        <v>24</v>
      </c>
      <c r="K3484">
        <v>24</v>
      </c>
      <c r="L3484">
        <v>437.47800000000001</v>
      </c>
      <c r="M3484">
        <v>0.02</v>
      </c>
      <c r="N3484" t="s">
        <v>18</v>
      </c>
      <c r="O3484">
        <v>-42.23</v>
      </c>
      <c r="P3484">
        <v>20.99</v>
      </c>
      <c r="Q3484">
        <v>1.25</v>
      </c>
      <c r="R3484" t="s">
        <v>489</v>
      </c>
      <c r="S3484" t="s">
        <v>489</v>
      </c>
      <c r="T3484" t="s">
        <v>27</v>
      </c>
      <c r="U3484" t="s">
        <v>32</v>
      </c>
      <c r="V3484" t="s">
        <v>33</v>
      </c>
      <c r="W3484">
        <v>0.83</v>
      </c>
    </row>
    <row r="3485" spans="1:23" x14ac:dyDescent="0.3">
      <c r="A3485" t="s">
        <v>1441</v>
      </c>
      <c r="B3485" t="s">
        <v>1164</v>
      </c>
      <c r="D3485" s="1">
        <v>39952</v>
      </c>
      <c r="E3485" s="1">
        <v>39959</v>
      </c>
      <c r="F3485" s="1" t="str">
        <f t="shared" si="230"/>
        <v>May</v>
      </c>
      <c r="G3485" s="1" t="str">
        <f t="shared" si="231"/>
        <v>2009</v>
      </c>
      <c r="H3485" s="2">
        <f t="shared" si="232"/>
        <v>7</v>
      </c>
      <c r="I3485" s="2" t="b">
        <f t="shared" si="233"/>
        <v>0</v>
      </c>
      <c r="J3485" t="s">
        <v>17</v>
      </c>
      <c r="K3485">
        <v>2</v>
      </c>
      <c r="L3485">
        <v>32.6</v>
      </c>
      <c r="M3485">
        <v>0.03</v>
      </c>
      <c r="N3485" t="s">
        <v>18</v>
      </c>
      <c r="O3485">
        <v>-20.57</v>
      </c>
      <c r="P3485">
        <v>13.43</v>
      </c>
      <c r="Q3485">
        <v>5.5</v>
      </c>
      <c r="R3485" t="s">
        <v>489</v>
      </c>
      <c r="S3485" t="s">
        <v>489</v>
      </c>
      <c r="T3485" t="s">
        <v>42</v>
      </c>
      <c r="U3485" t="s">
        <v>22</v>
      </c>
      <c r="V3485" t="s">
        <v>23</v>
      </c>
      <c r="W3485">
        <v>0.56999999999999995</v>
      </c>
    </row>
    <row r="3486" spans="1:23" x14ac:dyDescent="0.3">
      <c r="A3486" t="s">
        <v>1140</v>
      </c>
      <c r="B3486" t="s">
        <v>1065</v>
      </c>
      <c r="D3486" s="1">
        <v>41092</v>
      </c>
      <c r="E3486" s="1">
        <v>41093</v>
      </c>
      <c r="F3486" s="1" t="str">
        <f t="shared" si="230"/>
        <v>July</v>
      </c>
      <c r="G3486" s="1" t="str">
        <f t="shared" si="231"/>
        <v>2012</v>
      </c>
      <c r="H3486" s="2">
        <f t="shared" si="232"/>
        <v>1</v>
      </c>
      <c r="I3486" s="2" t="b">
        <f t="shared" si="233"/>
        <v>0</v>
      </c>
      <c r="J3486" t="s">
        <v>34</v>
      </c>
      <c r="K3486">
        <v>42</v>
      </c>
      <c r="L3486">
        <v>802.46</v>
      </c>
      <c r="M3486">
        <v>0.08</v>
      </c>
      <c r="N3486" t="s">
        <v>39</v>
      </c>
      <c r="O3486">
        <v>192.88</v>
      </c>
      <c r="P3486">
        <v>19.98</v>
      </c>
      <c r="Q3486">
        <v>5.97</v>
      </c>
      <c r="R3486" t="s">
        <v>489</v>
      </c>
      <c r="S3486" t="s">
        <v>489</v>
      </c>
      <c r="T3486" t="s">
        <v>21</v>
      </c>
      <c r="U3486" t="s">
        <v>22</v>
      </c>
      <c r="V3486" t="s">
        <v>43</v>
      </c>
      <c r="W3486">
        <v>0.38</v>
      </c>
    </row>
    <row r="3487" spans="1:23" x14ac:dyDescent="0.3">
      <c r="A3487" t="s">
        <v>1057</v>
      </c>
      <c r="B3487" t="s">
        <v>1483</v>
      </c>
      <c r="D3487" s="1">
        <v>40040</v>
      </c>
      <c r="E3487" s="1">
        <v>40041</v>
      </c>
      <c r="F3487" s="1" t="str">
        <f t="shared" si="230"/>
        <v>August</v>
      </c>
      <c r="G3487" s="1" t="str">
        <f t="shared" si="231"/>
        <v>2009</v>
      </c>
      <c r="H3487" s="2">
        <f t="shared" si="232"/>
        <v>1</v>
      </c>
      <c r="I3487" s="2" t="b">
        <f t="shared" si="233"/>
        <v>0</v>
      </c>
      <c r="J3487" t="s">
        <v>34</v>
      </c>
      <c r="K3487">
        <v>34</v>
      </c>
      <c r="L3487">
        <v>223.76</v>
      </c>
      <c r="M3487">
        <v>0.03</v>
      </c>
      <c r="N3487" t="s">
        <v>18</v>
      </c>
      <c r="O3487">
        <v>-139.66</v>
      </c>
      <c r="P3487">
        <v>6.48</v>
      </c>
      <c r="Q3487">
        <v>7.91</v>
      </c>
      <c r="R3487" t="s">
        <v>489</v>
      </c>
      <c r="S3487" t="s">
        <v>489</v>
      </c>
      <c r="T3487" t="s">
        <v>31</v>
      </c>
      <c r="U3487" t="s">
        <v>22</v>
      </c>
      <c r="V3487" t="s">
        <v>43</v>
      </c>
      <c r="W3487">
        <v>0.37</v>
      </c>
    </row>
    <row r="3488" spans="1:23" x14ac:dyDescent="0.3">
      <c r="A3488" t="s">
        <v>1024</v>
      </c>
      <c r="B3488" t="s">
        <v>1411</v>
      </c>
      <c r="D3488" s="1">
        <v>40751</v>
      </c>
      <c r="E3488" s="1">
        <v>40752</v>
      </c>
      <c r="F3488" s="1" t="str">
        <f t="shared" si="230"/>
        <v>July</v>
      </c>
      <c r="G3488" s="1" t="str">
        <f t="shared" si="231"/>
        <v>2011</v>
      </c>
      <c r="H3488" s="2">
        <f t="shared" si="232"/>
        <v>1</v>
      </c>
      <c r="I3488" s="2" t="b">
        <f t="shared" si="233"/>
        <v>0</v>
      </c>
      <c r="J3488" t="s">
        <v>52</v>
      </c>
      <c r="K3488">
        <v>13</v>
      </c>
      <c r="L3488">
        <v>1207.02</v>
      </c>
      <c r="M3488">
        <v>0.03</v>
      </c>
      <c r="N3488" t="s">
        <v>25</v>
      </c>
      <c r="O3488">
        <v>235.4</v>
      </c>
      <c r="P3488">
        <v>90.97</v>
      </c>
      <c r="Q3488">
        <v>14</v>
      </c>
      <c r="R3488" t="s">
        <v>489</v>
      </c>
      <c r="S3488" t="s">
        <v>489</v>
      </c>
      <c r="T3488" t="s">
        <v>31</v>
      </c>
      <c r="U3488" t="s">
        <v>32</v>
      </c>
      <c r="V3488" t="s">
        <v>94</v>
      </c>
      <c r="W3488">
        <v>0.36</v>
      </c>
    </row>
    <row r="3489" spans="1:23" x14ac:dyDescent="0.3">
      <c r="A3489" t="s">
        <v>992</v>
      </c>
      <c r="B3489" t="s">
        <v>1098</v>
      </c>
      <c r="D3489" s="1">
        <v>39961</v>
      </c>
      <c r="E3489" s="1">
        <v>39963</v>
      </c>
      <c r="F3489" s="1" t="str">
        <f t="shared" si="230"/>
        <v>May</v>
      </c>
      <c r="G3489" s="1" t="str">
        <f t="shared" si="231"/>
        <v>2009</v>
      </c>
      <c r="H3489" s="2">
        <f t="shared" si="232"/>
        <v>2</v>
      </c>
      <c r="I3489" s="2" t="b">
        <f t="shared" si="233"/>
        <v>0</v>
      </c>
      <c r="J3489" t="s">
        <v>17</v>
      </c>
      <c r="K3489">
        <v>18</v>
      </c>
      <c r="L3489">
        <v>106.45</v>
      </c>
      <c r="M3489">
        <v>0.03</v>
      </c>
      <c r="N3489" t="s">
        <v>18</v>
      </c>
      <c r="O3489">
        <v>-5.08</v>
      </c>
      <c r="P3489">
        <v>5.85</v>
      </c>
      <c r="Q3489">
        <v>2.27</v>
      </c>
      <c r="R3489" t="s">
        <v>489</v>
      </c>
      <c r="S3489" t="s">
        <v>489</v>
      </c>
      <c r="T3489" t="s">
        <v>31</v>
      </c>
      <c r="U3489" t="s">
        <v>22</v>
      </c>
      <c r="V3489" t="s">
        <v>60</v>
      </c>
      <c r="W3489">
        <v>0.56000000000000005</v>
      </c>
    </row>
    <row r="3490" spans="1:23" x14ac:dyDescent="0.3">
      <c r="A3490" t="s">
        <v>1419</v>
      </c>
      <c r="B3490" t="s">
        <v>1420</v>
      </c>
      <c r="D3490" s="1">
        <v>39822</v>
      </c>
      <c r="E3490" s="1">
        <v>39824</v>
      </c>
      <c r="F3490" s="1" t="str">
        <f t="shared" si="230"/>
        <v>January</v>
      </c>
      <c r="G3490" s="1" t="str">
        <f t="shared" si="231"/>
        <v>2009</v>
      </c>
      <c r="H3490" s="2">
        <f t="shared" si="232"/>
        <v>2</v>
      </c>
      <c r="I3490" s="2" t="b">
        <f t="shared" si="233"/>
        <v>0</v>
      </c>
      <c r="J3490" t="s">
        <v>34</v>
      </c>
      <c r="K3490">
        <v>39</v>
      </c>
      <c r="L3490">
        <v>121.87</v>
      </c>
      <c r="M3490">
        <v>7.0000000000000007E-2</v>
      </c>
      <c r="N3490" t="s">
        <v>18</v>
      </c>
      <c r="O3490">
        <v>11.32</v>
      </c>
      <c r="P3490">
        <v>3.29</v>
      </c>
      <c r="Q3490">
        <v>1.35</v>
      </c>
      <c r="R3490" t="s">
        <v>489</v>
      </c>
      <c r="S3490" t="s">
        <v>489</v>
      </c>
      <c r="T3490" t="s">
        <v>31</v>
      </c>
      <c r="U3490" t="s">
        <v>22</v>
      </c>
      <c r="V3490" t="s">
        <v>46</v>
      </c>
      <c r="W3490">
        <v>0.4</v>
      </c>
    </row>
    <row r="3491" spans="1:23" x14ac:dyDescent="0.3">
      <c r="A3491" t="s">
        <v>1465</v>
      </c>
      <c r="B3491" t="s">
        <v>1466</v>
      </c>
      <c r="D3491" s="1">
        <v>40189</v>
      </c>
      <c r="E3491" s="1">
        <v>40189</v>
      </c>
      <c r="F3491" s="1" t="str">
        <f t="shared" si="230"/>
        <v>January</v>
      </c>
      <c r="G3491" s="1" t="str">
        <f t="shared" si="231"/>
        <v>2010</v>
      </c>
      <c r="H3491" s="2">
        <f t="shared" si="232"/>
        <v>0</v>
      </c>
      <c r="I3491" s="2" t="str">
        <f t="shared" si="233"/>
        <v>FREE DELIVERY</v>
      </c>
      <c r="J3491" t="s">
        <v>24</v>
      </c>
      <c r="K3491">
        <v>5</v>
      </c>
      <c r="L3491">
        <v>647.27</v>
      </c>
      <c r="M3491">
        <v>0.08</v>
      </c>
      <c r="N3491" t="s">
        <v>25</v>
      </c>
      <c r="O3491">
        <v>-404.77</v>
      </c>
      <c r="P3491">
        <v>122.99</v>
      </c>
      <c r="Q3491">
        <v>70.2</v>
      </c>
      <c r="R3491" t="s">
        <v>489</v>
      </c>
      <c r="S3491" t="s">
        <v>489</v>
      </c>
      <c r="T3491" t="s">
        <v>21</v>
      </c>
      <c r="U3491" t="s">
        <v>36</v>
      </c>
      <c r="V3491" t="s">
        <v>67</v>
      </c>
      <c r="W3491">
        <v>0.74</v>
      </c>
    </row>
    <row r="3492" spans="1:23" x14ac:dyDescent="0.3">
      <c r="A3492" t="s">
        <v>1428</v>
      </c>
      <c r="B3492" t="s">
        <v>1429</v>
      </c>
      <c r="D3492" s="1">
        <v>40222</v>
      </c>
      <c r="E3492" s="1">
        <v>40224</v>
      </c>
      <c r="F3492" s="1" t="str">
        <f t="shared" si="230"/>
        <v>February</v>
      </c>
      <c r="G3492" s="1" t="str">
        <f t="shared" si="231"/>
        <v>2010</v>
      </c>
      <c r="H3492" s="2">
        <f t="shared" si="232"/>
        <v>2</v>
      </c>
      <c r="I3492" s="2" t="b">
        <f t="shared" si="233"/>
        <v>0</v>
      </c>
      <c r="J3492" t="s">
        <v>34</v>
      </c>
      <c r="K3492">
        <v>35</v>
      </c>
      <c r="L3492">
        <v>225.4</v>
      </c>
      <c r="M3492">
        <v>0.08</v>
      </c>
      <c r="N3492" t="s">
        <v>18</v>
      </c>
      <c r="O3492">
        <v>-165.48</v>
      </c>
      <c r="P3492">
        <v>6.48</v>
      </c>
      <c r="Q3492">
        <v>8.4</v>
      </c>
      <c r="R3492" t="s">
        <v>489</v>
      </c>
      <c r="S3492" t="s">
        <v>489</v>
      </c>
      <c r="T3492" t="s">
        <v>27</v>
      </c>
      <c r="U3492" t="s">
        <v>22</v>
      </c>
      <c r="V3492" t="s">
        <v>43</v>
      </c>
      <c r="W3492">
        <v>0.37</v>
      </c>
    </row>
    <row r="3493" spans="1:23" x14ac:dyDescent="0.3">
      <c r="A3493" t="s">
        <v>936</v>
      </c>
      <c r="B3493" t="s">
        <v>1472</v>
      </c>
      <c r="D3493" s="1">
        <v>40525</v>
      </c>
      <c r="E3493" s="1">
        <v>40527</v>
      </c>
      <c r="F3493" s="1" t="str">
        <f t="shared" si="230"/>
        <v>December</v>
      </c>
      <c r="G3493" s="1" t="str">
        <f t="shared" si="231"/>
        <v>2010</v>
      </c>
      <c r="H3493" s="2">
        <f t="shared" si="232"/>
        <v>2</v>
      </c>
      <c r="I3493" s="2" t="b">
        <f t="shared" si="233"/>
        <v>0</v>
      </c>
      <c r="J3493" t="s">
        <v>52</v>
      </c>
      <c r="K3493">
        <v>26</v>
      </c>
      <c r="L3493">
        <v>9225.65</v>
      </c>
      <c r="M3493">
        <v>0.03</v>
      </c>
      <c r="N3493" t="s">
        <v>25</v>
      </c>
      <c r="O3493">
        <v>1656.46</v>
      </c>
      <c r="P3493">
        <v>349.45</v>
      </c>
      <c r="Q3493">
        <v>60</v>
      </c>
      <c r="R3493" t="s">
        <v>489</v>
      </c>
      <c r="S3493" t="s">
        <v>489</v>
      </c>
      <c r="T3493" t="s">
        <v>31</v>
      </c>
      <c r="U3493" t="s">
        <v>36</v>
      </c>
      <c r="V3493" t="s">
        <v>55</v>
      </c>
    </row>
    <row r="3494" spans="1:23" x14ac:dyDescent="0.3">
      <c r="A3494" t="s">
        <v>936</v>
      </c>
      <c r="B3494" t="s">
        <v>1472</v>
      </c>
      <c r="D3494" s="1">
        <v>41255</v>
      </c>
      <c r="E3494" s="1">
        <v>41257</v>
      </c>
      <c r="F3494" s="1" t="str">
        <f t="shared" si="230"/>
        <v>December</v>
      </c>
      <c r="G3494" s="1" t="str">
        <f t="shared" si="231"/>
        <v>2012</v>
      </c>
      <c r="H3494" s="2">
        <f t="shared" si="232"/>
        <v>2</v>
      </c>
      <c r="I3494" s="2" t="b">
        <f t="shared" si="233"/>
        <v>0</v>
      </c>
      <c r="J3494" t="s">
        <v>34</v>
      </c>
      <c r="K3494">
        <v>18</v>
      </c>
      <c r="L3494">
        <v>1837.94</v>
      </c>
      <c r="M3494">
        <v>0.02</v>
      </c>
      <c r="N3494" t="s">
        <v>18</v>
      </c>
      <c r="O3494">
        <v>1249.43</v>
      </c>
      <c r="P3494">
        <v>99.23</v>
      </c>
      <c r="Q3494">
        <v>8.99</v>
      </c>
      <c r="R3494" t="s">
        <v>489</v>
      </c>
      <c r="S3494" t="s">
        <v>489</v>
      </c>
      <c r="T3494" t="s">
        <v>31</v>
      </c>
      <c r="U3494" t="s">
        <v>36</v>
      </c>
      <c r="V3494" t="s">
        <v>37</v>
      </c>
      <c r="W3494">
        <v>0.35</v>
      </c>
    </row>
    <row r="3495" spans="1:23" x14ac:dyDescent="0.3">
      <c r="A3495" t="s">
        <v>936</v>
      </c>
      <c r="B3495" t="s">
        <v>1472</v>
      </c>
      <c r="D3495" s="1">
        <v>41255</v>
      </c>
      <c r="E3495" s="1">
        <v>41256</v>
      </c>
      <c r="F3495" s="1" t="str">
        <f t="shared" si="230"/>
        <v>December</v>
      </c>
      <c r="G3495" s="1" t="str">
        <f t="shared" si="231"/>
        <v>2012</v>
      </c>
      <c r="H3495" s="2">
        <f t="shared" si="232"/>
        <v>1</v>
      </c>
      <c r="I3495" s="2" t="b">
        <f t="shared" si="233"/>
        <v>0</v>
      </c>
      <c r="J3495" t="s">
        <v>34</v>
      </c>
      <c r="K3495">
        <v>28</v>
      </c>
      <c r="L3495">
        <v>24391.16</v>
      </c>
      <c r="M3495">
        <v>0.04</v>
      </c>
      <c r="N3495" t="s">
        <v>25</v>
      </c>
      <c r="O3495">
        <v>-9611.91</v>
      </c>
      <c r="P3495">
        <v>880.98</v>
      </c>
      <c r="Q3495">
        <v>44.55</v>
      </c>
      <c r="R3495" t="s">
        <v>489</v>
      </c>
      <c r="S3495" t="s">
        <v>489</v>
      </c>
      <c r="T3495" t="s">
        <v>31</v>
      </c>
      <c r="U3495" t="s">
        <v>36</v>
      </c>
      <c r="V3495" t="s">
        <v>54</v>
      </c>
      <c r="W3495">
        <v>0.62</v>
      </c>
    </row>
    <row r="3496" spans="1:23" x14ac:dyDescent="0.3">
      <c r="A3496" t="s">
        <v>1018</v>
      </c>
      <c r="B3496" t="s">
        <v>997</v>
      </c>
      <c r="D3496" s="1">
        <v>40529</v>
      </c>
      <c r="E3496" s="1">
        <v>40534</v>
      </c>
      <c r="F3496" s="1" t="str">
        <f t="shared" si="230"/>
        <v>December</v>
      </c>
      <c r="G3496" s="1" t="str">
        <f t="shared" si="231"/>
        <v>2010</v>
      </c>
      <c r="H3496" s="2">
        <f t="shared" si="232"/>
        <v>5</v>
      </c>
      <c r="I3496" s="2" t="b">
        <f t="shared" si="233"/>
        <v>0</v>
      </c>
      <c r="J3496" t="s">
        <v>17</v>
      </c>
      <c r="K3496">
        <v>48</v>
      </c>
      <c r="L3496">
        <v>90.05</v>
      </c>
      <c r="M3496">
        <v>0.03</v>
      </c>
      <c r="N3496" t="s">
        <v>18</v>
      </c>
      <c r="O3496">
        <v>-107</v>
      </c>
      <c r="P3496">
        <v>1.86</v>
      </c>
      <c r="Q3496">
        <v>2.58</v>
      </c>
      <c r="R3496" t="s">
        <v>489</v>
      </c>
      <c r="S3496" t="s">
        <v>489</v>
      </c>
      <c r="T3496" t="s">
        <v>42</v>
      </c>
      <c r="U3496" t="s">
        <v>22</v>
      </c>
      <c r="V3496" t="s">
        <v>46</v>
      </c>
      <c r="W3496">
        <v>0.82</v>
      </c>
    </row>
    <row r="3497" spans="1:23" x14ac:dyDescent="0.3">
      <c r="A3497" t="s">
        <v>1018</v>
      </c>
      <c r="B3497" t="s">
        <v>997</v>
      </c>
      <c r="D3497" s="1">
        <v>40529</v>
      </c>
      <c r="E3497" s="1">
        <v>40534</v>
      </c>
      <c r="F3497" s="1" t="str">
        <f t="shared" si="230"/>
        <v>December</v>
      </c>
      <c r="G3497" s="1" t="str">
        <f t="shared" si="231"/>
        <v>2010</v>
      </c>
      <c r="H3497" s="2">
        <f t="shared" si="232"/>
        <v>5</v>
      </c>
      <c r="I3497" s="2" t="b">
        <f t="shared" si="233"/>
        <v>0</v>
      </c>
      <c r="J3497" t="s">
        <v>17</v>
      </c>
      <c r="K3497">
        <v>46</v>
      </c>
      <c r="L3497">
        <v>7804.53</v>
      </c>
      <c r="M3497">
        <v>0.05</v>
      </c>
      <c r="N3497" t="s">
        <v>18</v>
      </c>
      <c r="O3497">
        <v>2057.17</v>
      </c>
      <c r="P3497">
        <v>205.99</v>
      </c>
      <c r="Q3497">
        <v>5.99</v>
      </c>
      <c r="R3497" t="s">
        <v>489</v>
      </c>
      <c r="S3497" t="s">
        <v>489</v>
      </c>
      <c r="T3497" t="s">
        <v>42</v>
      </c>
      <c r="U3497" t="s">
        <v>32</v>
      </c>
      <c r="V3497" t="s">
        <v>33</v>
      </c>
      <c r="W3497">
        <v>0.59</v>
      </c>
    </row>
    <row r="3498" spans="1:23" x14ac:dyDescent="0.3">
      <c r="A3498" t="s">
        <v>1511</v>
      </c>
      <c r="B3498" t="s">
        <v>1512</v>
      </c>
      <c r="D3498" s="1">
        <v>40836</v>
      </c>
      <c r="E3498" s="1">
        <v>40838</v>
      </c>
      <c r="F3498" s="1" t="str">
        <f t="shared" si="230"/>
        <v>October</v>
      </c>
      <c r="G3498" s="1" t="str">
        <f t="shared" si="231"/>
        <v>2011</v>
      </c>
      <c r="H3498" s="2">
        <f t="shared" si="232"/>
        <v>2</v>
      </c>
      <c r="I3498" s="2" t="b">
        <f t="shared" si="233"/>
        <v>0</v>
      </c>
      <c r="J3498" t="s">
        <v>34</v>
      </c>
      <c r="K3498">
        <v>25</v>
      </c>
      <c r="L3498">
        <v>125.85</v>
      </c>
      <c r="M3498">
        <v>0.09</v>
      </c>
      <c r="N3498" t="s">
        <v>18</v>
      </c>
      <c r="O3498">
        <v>-89.25</v>
      </c>
      <c r="P3498">
        <v>4.9800000000000004</v>
      </c>
      <c r="Q3498">
        <v>4.62</v>
      </c>
      <c r="R3498" t="s">
        <v>489</v>
      </c>
      <c r="S3498" t="s">
        <v>489</v>
      </c>
      <c r="T3498" t="s">
        <v>27</v>
      </c>
      <c r="U3498" t="s">
        <v>32</v>
      </c>
      <c r="V3498" t="s">
        <v>48</v>
      </c>
      <c r="W3498">
        <v>0.64</v>
      </c>
    </row>
    <row r="3499" spans="1:23" x14ac:dyDescent="0.3">
      <c r="A3499" t="s">
        <v>1063</v>
      </c>
      <c r="B3499" t="s">
        <v>1147</v>
      </c>
      <c r="D3499" s="1">
        <v>40397</v>
      </c>
      <c r="E3499" s="1">
        <v>40399</v>
      </c>
      <c r="F3499" s="1" t="str">
        <f t="shared" si="230"/>
        <v>August</v>
      </c>
      <c r="G3499" s="1" t="str">
        <f t="shared" si="231"/>
        <v>2010</v>
      </c>
      <c r="H3499" s="2">
        <f t="shared" si="232"/>
        <v>2</v>
      </c>
      <c r="I3499" s="2" t="b">
        <f t="shared" si="233"/>
        <v>0</v>
      </c>
      <c r="J3499" t="s">
        <v>52</v>
      </c>
      <c r="K3499">
        <v>14</v>
      </c>
      <c r="L3499">
        <v>174.89</v>
      </c>
      <c r="M3499">
        <v>0.06</v>
      </c>
      <c r="N3499" t="s">
        <v>18</v>
      </c>
      <c r="O3499">
        <v>-37.04</v>
      </c>
      <c r="P3499">
        <v>12.44</v>
      </c>
      <c r="Q3499">
        <v>6.27</v>
      </c>
      <c r="R3499" t="s">
        <v>489</v>
      </c>
      <c r="S3499" t="s">
        <v>489</v>
      </c>
      <c r="T3499" t="s">
        <v>27</v>
      </c>
      <c r="U3499" t="s">
        <v>22</v>
      </c>
      <c r="V3499" t="s">
        <v>23</v>
      </c>
      <c r="W3499">
        <v>0.56999999999999995</v>
      </c>
    </row>
    <row r="3500" spans="1:23" x14ac:dyDescent="0.3">
      <c r="A3500" t="s">
        <v>1441</v>
      </c>
      <c r="B3500" t="s">
        <v>1164</v>
      </c>
      <c r="D3500" s="1">
        <v>40687</v>
      </c>
      <c r="E3500" s="1">
        <v>40688</v>
      </c>
      <c r="F3500" s="1" t="str">
        <f t="shared" si="230"/>
        <v>May</v>
      </c>
      <c r="G3500" s="1" t="str">
        <f t="shared" si="231"/>
        <v>2011</v>
      </c>
      <c r="H3500" s="2">
        <f t="shared" si="232"/>
        <v>1</v>
      </c>
      <c r="I3500" s="2" t="b">
        <f t="shared" si="233"/>
        <v>0</v>
      </c>
      <c r="J3500" t="s">
        <v>52</v>
      </c>
      <c r="K3500">
        <v>24</v>
      </c>
      <c r="L3500">
        <v>126.58</v>
      </c>
      <c r="M3500">
        <v>0.06</v>
      </c>
      <c r="N3500" t="s">
        <v>18</v>
      </c>
      <c r="O3500">
        <v>18.27</v>
      </c>
      <c r="P3500">
        <v>5.58</v>
      </c>
      <c r="Q3500">
        <v>0.7</v>
      </c>
      <c r="R3500" t="s">
        <v>489</v>
      </c>
      <c r="S3500" t="s">
        <v>489</v>
      </c>
      <c r="T3500" t="s">
        <v>42</v>
      </c>
      <c r="U3500" t="s">
        <v>22</v>
      </c>
      <c r="V3500" t="s">
        <v>60</v>
      </c>
      <c r="W3500">
        <v>0.6</v>
      </c>
    </row>
    <row r="3501" spans="1:23" x14ac:dyDescent="0.3">
      <c r="A3501" t="s">
        <v>1441</v>
      </c>
      <c r="B3501" t="s">
        <v>1164</v>
      </c>
      <c r="D3501" s="1">
        <v>40687</v>
      </c>
      <c r="E3501" s="1">
        <v>40689</v>
      </c>
      <c r="F3501" s="1" t="str">
        <f t="shared" si="230"/>
        <v>May</v>
      </c>
      <c r="G3501" s="1" t="str">
        <f t="shared" si="231"/>
        <v>2011</v>
      </c>
      <c r="H3501" s="2">
        <f t="shared" si="232"/>
        <v>2</v>
      </c>
      <c r="I3501" s="2" t="b">
        <f t="shared" si="233"/>
        <v>0</v>
      </c>
      <c r="J3501" t="s">
        <v>52</v>
      </c>
      <c r="K3501">
        <v>1</v>
      </c>
      <c r="L3501">
        <v>23.7</v>
      </c>
      <c r="M3501">
        <v>0.05</v>
      </c>
      <c r="N3501" t="s">
        <v>18</v>
      </c>
      <c r="O3501">
        <v>-8.9700000000000006</v>
      </c>
      <c r="P3501">
        <v>19.84</v>
      </c>
      <c r="Q3501">
        <v>4.0999999999999996</v>
      </c>
      <c r="R3501" t="s">
        <v>489</v>
      </c>
      <c r="S3501" t="s">
        <v>489</v>
      </c>
      <c r="T3501" t="s">
        <v>42</v>
      </c>
      <c r="U3501" t="s">
        <v>22</v>
      </c>
      <c r="V3501" t="s">
        <v>60</v>
      </c>
      <c r="W3501">
        <v>0.44</v>
      </c>
    </row>
    <row r="3502" spans="1:23" x14ac:dyDescent="0.3">
      <c r="A3502" t="s">
        <v>1513</v>
      </c>
      <c r="B3502" t="s">
        <v>1514</v>
      </c>
      <c r="D3502" s="1">
        <v>39818</v>
      </c>
      <c r="E3502" s="1">
        <v>39819</v>
      </c>
      <c r="F3502" s="1" t="str">
        <f t="shared" si="230"/>
        <v>January</v>
      </c>
      <c r="G3502" s="1" t="str">
        <f t="shared" si="231"/>
        <v>2009</v>
      </c>
      <c r="H3502" s="2">
        <f t="shared" si="232"/>
        <v>1</v>
      </c>
      <c r="I3502" s="2" t="b">
        <f t="shared" si="233"/>
        <v>0</v>
      </c>
      <c r="J3502" t="s">
        <v>34</v>
      </c>
      <c r="K3502">
        <v>24</v>
      </c>
      <c r="L3502">
        <v>188.73</v>
      </c>
      <c r="M3502">
        <v>0.05</v>
      </c>
      <c r="N3502" t="s">
        <v>18</v>
      </c>
      <c r="O3502">
        <v>-32.479999999999997</v>
      </c>
      <c r="P3502">
        <v>7.64</v>
      </c>
      <c r="Q3502">
        <v>5.83</v>
      </c>
      <c r="R3502" t="s">
        <v>489</v>
      </c>
      <c r="S3502" t="s">
        <v>489</v>
      </c>
      <c r="T3502" t="s">
        <v>42</v>
      </c>
      <c r="U3502" t="s">
        <v>22</v>
      </c>
      <c r="V3502" t="s">
        <v>43</v>
      </c>
      <c r="W3502">
        <v>0.36</v>
      </c>
    </row>
    <row r="3503" spans="1:23" x14ac:dyDescent="0.3">
      <c r="A3503" t="s">
        <v>1155</v>
      </c>
      <c r="B3503" t="s">
        <v>1156</v>
      </c>
      <c r="D3503" s="1">
        <v>41029</v>
      </c>
      <c r="E3503" s="1">
        <v>41030</v>
      </c>
      <c r="F3503" s="1" t="str">
        <f t="shared" si="230"/>
        <v>May</v>
      </c>
      <c r="G3503" s="1" t="str">
        <f t="shared" si="231"/>
        <v>2012</v>
      </c>
      <c r="H3503" s="2">
        <f t="shared" si="232"/>
        <v>1</v>
      </c>
      <c r="I3503" s="2" t="b">
        <f t="shared" si="233"/>
        <v>0</v>
      </c>
      <c r="J3503" t="s">
        <v>52</v>
      </c>
      <c r="K3503">
        <v>5</v>
      </c>
      <c r="L3503">
        <v>1679.58</v>
      </c>
      <c r="M3503">
        <v>0.01</v>
      </c>
      <c r="N3503" t="s">
        <v>25</v>
      </c>
      <c r="O3503">
        <v>-171.92</v>
      </c>
      <c r="P3503">
        <v>320.98</v>
      </c>
      <c r="Q3503">
        <v>58.95</v>
      </c>
      <c r="R3503" t="s">
        <v>489</v>
      </c>
      <c r="S3503" t="s">
        <v>489</v>
      </c>
      <c r="T3503" t="s">
        <v>31</v>
      </c>
      <c r="U3503" t="s">
        <v>36</v>
      </c>
      <c r="V3503" t="s">
        <v>67</v>
      </c>
      <c r="W3503">
        <v>0.56999999999999995</v>
      </c>
    </row>
    <row r="3504" spans="1:23" x14ac:dyDescent="0.3">
      <c r="A3504" t="s">
        <v>1515</v>
      </c>
      <c r="B3504" t="s">
        <v>1516</v>
      </c>
      <c r="D3504" s="1">
        <v>40238</v>
      </c>
      <c r="E3504" s="1">
        <v>40240</v>
      </c>
      <c r="F3504" s="1" t="str">
        <f t="shared" si="230"/>
        <v>March</v>
      </c>
      <c r="G3504" s="1" t="str">
        <f t="shared" si="231"/>
        <v>2010</v>
      </c>
      <c r="H3504" s="2">
        <f t="shared" si="232"/>
        <v>2</v>
      </c>
      <c r="I3504" s="2" t="b">
        <f t="shared" si="233"/>
        <v>0</v>
      </c>
      <c r="J3504" t="s">
        <v>34</v>
      </c>
      <c r="K3504">
        <v>7</v>
      </c>
      <c r="L3504">
        <v>560.51</v>
      </c>
      <c r="M3504">
        <v>0.04</v>
      </c>
      <c r="N3504" t="s">
        <v>18</v>
      </c>
      <c r="O3504">
        <v>32.6</v>
      </c>
      <c r="P3504">
        <v>80.98</v>
      </c>
      <c r="Q3504">
        <v>4.5</v>
      </c>
      <c r="R3504" t="s">
        <v>489</v>
      </c>
      <c r="S3504" t="s">
        <v>489</v>
      </c>
      <c r="T3504" t="s">
        <v>31</v>
      </c>
      <c r="U3504" t="s">
        <v>22</v>
      </c>
      <c r="V3504" t="s">
        <v>28</v>
      </c>
      <c r="W3504">
        <v>0.59</v>
      </c>
    </row>
    <row r="3505" spans="1:23" x14ac:dyDescent="0.3">
      <c r="A3505" t="s">
        <v>1515</v>
      </c>
      <c r="B3505" t="s">
        <v>1516</v>
      </c>
      <c r="D3505" s="1">
        <v>40238</v>
      </c>
      <c r="E3505" s="1">
        <v>40239</v>
      </c>
      <c r="F3505" s="1" t="str">
        <f t="shared" si="230"/>
        <v>March</v>
      </c>
      <c r="G3505" s="1" t="str">
        <f t="shared" si="231"/>
        <v>2010</v>
      </c>
      <c r="H3505" s="2">
        <f t="shared" si="232"/>
        <v>1</v>
      </c>
      <c r="I3505" s="2" t="b">
        <f t="shared" si="233"/>
        <v>0</v>
      </c>
      <c r="J3505" t="s">
        <v>34</v>
      </c>
      <c r="K3505">
        <v>31</v>
      </c>
      <c r="L3505">
        <v>189.95</v>
      </c>
      <c r="M3505">
        <v>0.08</v>
      </c>
      <c r="N3505" t="s">
        <v>18</v>
      </c>
      <c r="O3505">
        <v>-56.68</v>
      </c>
      <c r="P3505">
        <v>6.48</v>
      </c>
      <c r="Q3505">
        <v>5.14</v>
      </c>
      <c r="R3505" t="s">
        <v>489</v>
      </c>
      <c r="S3505" t="s">
        <v>489</v>
      </c>
      <c r="T3505" t="s">
        <v>31</v>
      </c>
      <c r="U3505" t="s">
        <v>22</v>
      </c>
      <c r="V3505" t="s">
        <v>43</v>
      </c>
      <c r="W3505">
        <v>0.37</v>
      </c>
    </row>
    <row r="3506" spans="1:23" x14ac:dyDescent="0.3">
      <c r="A3506" t="s">
        <v>1517</v>
      </c>
      <c r="B3506" t="s">
        <v>1518</v>
      </c>
      <c r="D3506" s="1">
        <v>40284</v>
      </c>
      <c r="E3506" s="1">
        <v>40286</v>
      </c>
      <c r="F3506" s="1" t="str">
        <f t="shared" si="230"/>
        <v>April</v>
      </c>
      <c r="G3506" s="1" t="str">
        <f t="shared" si="231"/>
        <v>2010</v>
      </c>
      <c r="H3506" s="2">
        <f t="shared" si="232"/>
        <v>2</v>
      </c>
      <c r="I3506" s="2" t="b">
        <f t="shared" si="233"/>
        <v>0</v>
      </c>
      <c r="J3506" t="s">
        <v>24</v>
      </c>
      <c r="K3506">
        <v>35</v>
      </c>
      <c r="L3506">
        <v>589.24</v>
      </c>
      <c r="M3506">
        <v>0.08</v>
      </c>
      <c r="N3506" t="s">
        <v>18</v>
      </c>
      <c r="O3506">
        <v>-38.35</v>
      </c>
      <c r="P3506">
        <v>17.52</v>
      </c>
      <c r="Q3506">
        <v>8.17</v>
      </c>
      <c r="R3506" t="s">
        <v>489</v>
      </c>
      <c r="S3506" t="s">
        <v>489</v>
      </c>
      <c r="T3506" t="s">
        <v>27</v>
      </c>
      <c r="U3506" t="s">
        <v>22</v>
      </c>
      <c r="V3506" t="s">
        <v>28</v>
      </c>
      <c r="W3506">
        <v>0.5</v>
      </c>
    </row>
    <row r="3507" spans="1:23" x14ac:dyDescent="0.3">
      <c r="A3507" t="s">
        <v>1517</v>
      </c>
      <c r="B3507" t="s">
        <v>1518</v>
      </c>
      <c r="D3507" s="1">
        <v>40284</v>
      </c>
      <c r="E3507" s="1">
        <v>40286</v>
      </c>
      <c r="F3507" s="1" t="str">
        <f t="shared" si="230"/>
        <v>April</v>
      </c>
      <c r="G3507" s="1" t="str">
        <f t="shared" si="231"/>
        <v>2010</v>
      </c>
      <c r="H3507" s="2">
        <f t="shared" si="232"/>
        <v>2</v>
      </c>
      <c r="I3507" s="2" t="b">
        <f t="shared" si="233"/>
        <v>0</v>
      </c>
      <c r="J3507" t="s">
        <v>24</v>
      </c>
      <c r="K3507">
        <v>25</v>
      </c>
      <c r="L3507">
        <v>233.05</v>
      </c>
      <c r="M3507">
        <v>0.1</v>
      </c>
      <c r="N3507" t="s">
        <v>18</v>
      </c>
      <c r="O3507">
        <v>86.93</v>
      </c>
      <c r="P3507">
        <v>9.9</v>
      </c>
      <c r="Q3507">
        <v>1.39</v>
      </c>
      <c r="R3507" t="s">
        <v>489</v>
      </c>
      <c r="S3507" t="s">
        <v>489</v>
      </c>
      <c r="T3507" t="s">
        <v>27</v>
      </c>
      <c r="U3507" t="s">
        <v>22</v>
      </c>
      <c r="V3507" t="s">
        <v>51</v>
      </c>
      <c r="W3507">
        <v>0.37</v>
      </c>
    </row>
    <row r="3508" spans="1:23" x14ac:dyDescent="0.3">
      <c r="A3508" t="s">
        <v>946</v>
      </c>
      <c r="B3508" t="s">
        <v>1203</v>
      </c>
      <c r="D3508" s="1">
        <v>39911</v>
      </c>
      <c r="E3508" s="1">
        <v>39912</v>
      </c>
      <c r="F3508" s="1" t="str">
        <f t="shared" si="230"/>
        <v>April</v>
      </c>
      <c r="G3508" s="1" t="str">
        <f t="shared" si="231"/>
        <v>2009</v>
      </c>
      <c r="H3508" s="2">
        <f t="shared" si="232"/>
        <v>1</v>
      </c>
      <c r="I3508" s="2" t="b">
        <f t="shared" si="233"/>
        <v>0</v>
      </c>
      <c r="J3508" t="s">
        <v>52</v>
      </c>
      <c r="K3508">
        <v>27</v>
      </c>
      <c r="L3508">
        <v>129.1</v>
      </c>
      <c r="M3508">
        <v>0</v>
      </c>
      <c r="N3508" t="s">
        <v>18</v>
      </c>
      <c r="O3508">
        <v>-59.82</v>
      </c>
      <c r="P3508">
        <v>4.42</v>
      </c>
      <c r="Q3508">
        <v>4.99</v>
      </c>
      <c r="R3508" t="s">
        <v>489</v>
      </c>
      <c r="S3508" t="s">
        <v>489</v>
      </c>
      <c r="T3508" t="s">
        <v>21</v>
      </c>
      <c r="U3508" t="s">
        <v>22</v>
      </c>
      <c r="V3508" t="s">
        <v>51</v>
      </c>
      <c r="W3508">
        <v>0.38</v>
      </c>
    </row>
    <row r="3509" spans="1:23" x14ac:dyDescent="0.3">
      <c r="A3509" t="s">
        <v>946</v>
      </c>
      <c r="B3509" t="s">
        <v>1203</v>
      </c>
      <c r="D3509" s="1">
        <v>40516</v>
      </c>
      <c r="E3509" s="1">
        <v>40518</v>
      </c>
      <c r="F3509" s="1" t="str">
        <f t="shared" si="230"/>
        <v>December</v>
      </c>
      <c r="G3509" s="1" t="str">
        <f t="shared" si="231"/>
        <v>2010</v>
      </c>
      <c r="H3509" s="2">
        <f t="shared" si="232"/>
        <v>2</v>
      </c>
      <c r="I3509" s="2" t="b">
        <f t="shared" si="233"/>
        <v>0</v>
      </c>
      <c r="J3509" t="s">
        <v>44</v>
      </c>
      <c r="K3509">
        <v>22</v>
      </c>
      <c r="L3509">
        <v>38.26</v>
      </c>
      <c r="M3509">
        <v>0.03</v>
      </c>
      <c r="N3509" t="s">
        <v>18</v>
      </c>
      <c r="O3509">
        <v>-2.34</v>
      </c>
      <c r="P3509">
        <v>1.76</v>
      </c>
      <c r="Q3509">
        <v>0.7</v>
      </c>
      <c r="R3509" t="s">
        <v>489</v>
      </c>
      <c r="S3509" t="s">
        <v>489</v>
      </c>
      <c r="T3509" t="s">
        <v>21</v>
      </c>
      <c r="U3509" t="s">
        <v>22</v>
      </c>
      <c r="V3509" t="s">
        <v>60</v>
      </c>
      <c r="W3509">
        <v>0.56000000000000005</v>
      </c>
    </row>
    <row r="3510" spans="1:23" x14ac:dyDescent="0.3">
      <c r="A3510" t="s">
        <v>1515</v>
      </c>
      <c r="B3510" t="s">
        <v>1516</v>
      </c>
      <c r="D3510" s="1">
        <v>40739</v>
      </c>
      <c r="E3510" s="1">
        <v>40740</v>
      </c>
      <c r="F3510" s="1" t="str">
        <f t="shared" si="230"/>
        <v>July</v>
      </c>
      <c r="G3510" s="1" t="str">
        <f t="shared" si="231"/>
        <v>2011</v>
      </c>
      <c r="H3510" s="2">
        <f t="shared" si="232"/>
        <v>1</v>
      </c>
      <c r="I3510" s="2" t="b">
        <f t="shared" si="233"/>
        <v>0</v>
      </c>
      <c r="J3510" t="s">
        <v>34</v>
      </c>
      <c r="K3510">
        <v>30</v>
      </c>
      <c r="L3510">
        <v>4147.47</v>
      </c>
      <c r="M3510">
        <v>0.09</v>
      </c>
      <c r="N3510" t="s">
        <v>25</v>
      </c>
      <c r="O3510">
        <v>586.61</v>
      </c>
      <c r="P3510">
        <v>145.44999999999999</v>
      </c>
      <c r="Q3510">
        <v>17.850000000000001</v>
      </c>
      <c r="R3510" t="s">
        <v>489</v>
      </c>
      <c r="S3510" t="s">
        <v>489</v>
      </c>
      <c r="T3510" t="s">
        <v>31</v>
      </c>
      <c r="U3510" t="s">
        <v>32</v>
      </c>
      <c r="V3510" t="s">
        <v>94</v>
      </c>
      <c r="W3510">
        <v>0.56000000000000005</v>
      </c>
    </row>
    <row r="3511" spans="1:23" x14ac:dyDescent="0.3">
      <c r="A3511" t="s">
        <v>1517</v>
      </c>
      <c r="B3511" t="s">
        <v>1518</v>
      </c>
      <c r="D3511" s="1">
        <v>41211</v>
      </c>
      <c r="E3511" s="1">
        <v>41213</v>
      </c>
      <c r="F3511" s="1" t="str">
        <f t="shared" si="230"/>
        <v>October</v>
      </c>
      <c r="G3511" s="1" t="str">
        <f t="shared" si="231"/>
        <v>2012</v>
      </c>
      <c r="H3511" s="2">
        <f t="shared" si="232"/>
        <v>2</v>
      </c>
      <c r="I3511" s="2" t="b">
        <f t="shared" si="233"/>
        <v>0</v>
      </c>
      <c r="J3511" t="s">
        <v>34</v>
      </c>
      <c r="K3511">
        <v>13</v>
      </c>
      <c r="L3511">
        <v>4002.14</v>
      </c>
      <c r="M3511">
        <v>0.02</v>
      </c>
      <c r="N3511" t="s">
        <v>18</v>
      </c>
      <c r="O3511">
        <v>1314.39</v>
      </c>
      <c r="P3511">
        <v>304.99</v>
      </c>
      <c r="Q3511">
        <v>19.989999999999998</v>
      </c>
      <c r="R3511" t="s">
        <v>489</v>
      </c>
      <c r="S3511" t="s">
        <v>489</v>
      </c>
      <c r="T3511" t="s">
        <v>27</v>
      </c>
      <c r="U3511" t="s">
        <v>22</v>
      </c>
      <c r="V3511" t="s">
        <v>29</v>
      </c>
      <c r="W3511">
        <v>0.4</v>
      </c>
    </row>
    <row r="3512" spans="1:23" x14ac:dyDescent="0.3">
      <c r="A3512" t="s">
        <v>1519</v>
      </c>
      <c r="B3512" t="s">
        <v>1069</v>
      </c>
      <c r="D3512" s="1">
        <v>39820</v>
      </c>
      <c r="E3512" s="1">
        <v>39821</v>
      </c>
      <c r="F3512" s="1" t="str">
        <f t="shared" si="230"/>
        <v>January</v>
      </c>
      <c r="G3512" s="1" t="str">
        <f t="shared" si="231"/>
        <v>2009</v>
      </c>
      <c r="H3512" s="2">
        <f t="shared" si="232"/>
        <v>1</v>
      </c>
      <c r="I3512" s="2" t="b">
        <f t="shared" si="233"/>
        <v>0</v>
      </c>
      <c r="J3512" t="s">
        <v>44</v>
      </c>
      <c r="K3512">
        <v>3</v>
      </c>
      <c r="L3512">
        <v>10.58</v>
      </c>
      <c r="M3512">
        <v>0.05</v>
      </c>
      <c r="N3512" t="s">
        <v>18</v>
      </c>
      <c r="O3512">
        <v>-11.58</v>
      </c>
      <c r="P3512">
        <v>1.98</v>
      </c>
      <c r="Q3512">
        <v>4.7699999999999996</v>
      </c>
      <c r="R3512" t="s">
        <v>489</v>
      </c>
      <c r="S3512" t="s">
        <v>489</v>
      </c>
      <c r="T3512" t="s">
        <v>42</v>
      </c>
      <c r="U3512" t="s">
        <v>22</v>
      </c>
      <c r="V3512" t="s">
        <v>29</v>
      </c>
      <c r="W3512">
        <v>0.4</v>
      </c>
    </row>
    <row r="3513" spans="1:23" x14ac:dyDescent="0.3">
      <c r="A3513" t="s">
        <v>1519</v>
      </c>
      <c r="B3513" t="s">
        <v>1069</v>
      </c>
      <c r="D3513" s="1">
        <v>39820</v>
      </c>
      <c r="E3513" s="1">
        <v>39821</v>
      </c>
      <c r="F3513" s="1" t="str">
        <f t="shared" si="230"/>
        <v>January</v>
      </c>
      <c r="G3513" s="1" t="str">
        <f t="shared" si="231"/>
        <v>2009</v>
      </c>
      <c r="H3513" s="2">
        <f t="shared" si="232"/>
        <v>1</v>
      </c>
      <c r="I3513" s="2" t="b">
        <f t="shared" si="233"/>
        <v>0</v>
      </c>
      <c r="J3513" t="s">
        <v>44</v>
      </c>
      <c r="K3513">
        <v>3</v>
      </c>
      <c r="L3513">
        <v>2119.67</v>
      </c>
      <c r="M3513">
        <v>7.0000000000000007E-2</v>
      </c>
      <c r="N3513" t="s">
        <v>39</v>
      </c>
      <c r="O3513">
        <v>-2314.7399999999998</v>
      </c>
      <c r="P3513">
        <v>699.99</v>
      </c>
      <c r="Q3513">
        <v>24.49</v>
      </c>
      <c r="R3513" t="s">
        <v>489</v>
      </c>
      <c r="S3513" t="s">
        <v>489</v>
      </c>
      <c r="T3513" t="s">
        <v>42</v>
      </c>
      <c r="U3513" t="s">
        <v>32</v>
      </c>
      <c r="V3513" t="s">
        <v>62</v>
      </c>
      <c r="W3513">
        <v>0.41</v>
      </c>
    </row>
    <row r="3514" spans="1:23" x14ac:dyDescent="0.3">
      <c r="A3514" t="s">
        <v>1519</v>
      </c>
      <c r="B3514" t="s">
        <v>1069</v>
      </c>
      <c r="D3514" s="1">
        <v>39820</v>
      </c>
      <c r="E3514" s="1">
        <v>39821</v>
      </c>
      <c r="F3514" s="1" t="str">
        <f t="shared" si="230"/>
        <v>January</v>
      </c>
      <c r="G3514" s="1" t="str">
        <f t="shared" si="231"/>
        <v>2009</v>
      </c>
      <c r="H3514" s="2">
        <f t="shared" si="232"/>
        <v>1</v>
      </c>
      <c r="I3514" s="2" t="b">
        <f t="shared" si="233"/>
        <v>0</v>
      </c>
      <c r="J3514" t="s">
        <v>44</v>
      </c>
      <c r="K3514">
        <v>7</v>
      </c>
      <c r="L3514">
        <v>45923.76</v>
      </c>
      <c r="M3514">
        <v>7.0000000000000007E-2</v>
      </c>
      <c r="N3514" t="s">
        <v>18</v>
      </c>
      <c r="O3514">
        <v>102.61</v>
      </c>
      <c r="P3514">
        <v>6783.02</v>
      </c>
      <c r="Q3514">
        <v>24.49</v>
      </c>
      <c r="R3514" t="s">
        <v>489</v>
      </c>
      <c r="S3514" t="s">
        <v>489</v>
      </c>
      <c r="T3514" t="s">
        <v>42</v>
      </c>
      <c r="U3514" t="s">
        <v>32</v>
      </c>
      <c r="V3514" t="s">
        <v>94</v>
      </c>
      <c r="W3514">
        <v>0.39</v>
      </c>
    </row>
    <row r="3515" spans="1:23" x14ac:dyDescent="0.3">
      <c r="A3515" t="s">
        <v>1519</v>
      </c>
      <c r="B3515" t="s">
        <v>1069</v>
      </c>
      <c r="D3515" s="1">
        <v>40937</v>
      </c>
      <c r="E3515" s="1">
        <v>40942</v>
      </c>
      <c r="F3515" s="1" t="str">
        <f t="shared" si="230"/>
        <v>February</v>
      </c>
      <c r="G3515" s="1" t="str">
        <f t="shared" si="231"/>
        <v>2012</v>
      </c>
      <c r="H3515" s="2">
        <f t="shared" si="232"/>
        <v>5</v>
      </c>
      <c r="I3515" s="2" t="b">
        <f t="shared" si="233"/>
        <v>0</v>
      </c>
      <c r="J3515" t="s">
        <v>17</v>
      </c>
      <c r="K3515">
        <v>14</v>
      </c>
      <c r="L3515">
        <v>80.599999999999994</v>
      </c>
      <c r="M3515">
        <v>0.04</v>
      </c>
      <c r="N3515" t="s">
        <v>18</v>
      </c>
      <c r="O3515">
        <v>-4.2</v>
      </c>
      <c r="P3515">
        <v>5.28</v>
      </c>
      <c r="Q3515">
        <v>3.96</v>
      </c>
      <c r="R3515" t="s">
        <v>489</v>
      </c>
      <c r="S3515" t="s">
        <v>489</v>
      </c>
      <c r="T3515" t="s">
        <v>42</v>
      </c>
      <c r="U3515" t="s">
        <v>36</v>
      </c>
      <c r="V3515" t="s">
        <v>37</v>
      </c>
      <c r="W3515">
        <v>0.54</v>
      </c>
    </row>
    <row r="3516" spans="1:23" x14ac:dyDescent="0.3">
      <c r="A3516" t="s">
        <v>932</v>
      </c>
      <c r="B3516" t="s">
        <v>1520</v>
      </c>
      <c r="D3516" s="1">
        <v>41009</v>
      </c>
      <c r="E3516" s="1">
        <v>41009</v>
      </c>
      <c r="F3516" s="1" t="str">
        <f t="shared" si="230"/>
        <v>April</v>
      </c>
      <c r="G3516" s="1" t="str">
        <f t="shared" si="231"/>
        <v>2012</v>
      </c>
      <c r="H3516" s="2">
        <f t="shared" si="232"/>
        <v>0</v>
      </c>
      <c r="I3516" s="2" t="str">
        <f t="shared" si="233"/>
        <v>FREE DELIVERY</v>
      </c>
      <c r="J3516" t="s">
        <v>17</v>
      </c>
      <c r="K3516">
        <v>8</v>
      </c>
      <c r="L3516">
        <v>136.61000000000001</v>
      </c>
      <c r="M3516">
        <v>0.01</v>
      </c>
      <c r="N3516" t="s">
        <v>18</v>
      </c>
      <c r="O3516">
        <v>80.430000000000007</v>
      </c>
      <c r="P3516">
        <v>15.68</v>
      </c>
      <c r="Q3516">
        <v>3.73</v>
      </c>
      <c r="R3516" t="s">
        <v>489</v>
      </c>
      <c r="S3516" t="s">
        <v>489</v>
      </c>
      <c r="T3516" t="s">
        <v>27</v>
      </c>
      <c r="U3516" t="s">
        <v>36</v>
      </c>
      <c r="V3516" t="s">
        <v>37</v>
      </c>
      <c r="W3516">
        <v>0.46</v>
      </c>
    </row>
    <row r="3517" spans="1:23" x14ac:dyDescent="0.3">
      <c r="A3517" t="s">
        <v>932</v>
      </c>
      <c r="B3517" t="s">
        <v>1520</v>
      </c>
      <c r="D3517" s="1">
        <v>41009</v>
      </c>
      <c r="E3517" s="1">
        <v>41013</v>
      </c>
      <c r="F3517" s="1" t="str">
        <f t="shared" si="230"/>
        <v>April</v>
      </c>
      <c r="G3517" s="1" t="str">
        <f t="shared" si="231"/>
        <v>2012</v>
      </c>
      <c r="H3517" s="2">
        <f t="shared" si="232"/>
        <v>4</v>
      </c>
      <c r="I3517" s="2" t="b">
        <f t="shared" si="233"/>
        <v>0</v>
      </c>
      <c r="J3517" t="s">
        <v>17</v>
      </c>
      <c r="K3517">
        <v>42</v>
      </c>
      <c r="L3517">
        <v>2907.63</v>
      </c>
      <c r="M3517">
        <v>0.04</v>
      </c>
      <c r="N3517" t="s">
        <v>39</v>
      </c>
      <c r="O3517">
        <v>54.6</v>
      </c>
      <c r="P3517">
        <v>71.37</v>
      </c>
      <c r="Q3517">
        <v>69</v>
      </c>
      <c r="R3517" t="s">
        <v>489</v>
      </c>
      <c r="S3517" t="s">
        <v>489</v>
      </c>
      <c r="T3517" t="s">
        <v>27</v>
      </c>
      <c r="U3517" t="s">
        <v>36</v>
      </c>
      <c r="V3517" t="s">
        <v>55</v>
      </c>
      <c r="W3517">
        <v>0.68</v>
      </c>
    </row>
    <row r="3518" spans="1:23" x14ac:dyDescent="0.3">
      <c r="A3518" t="s">
        <v>1051</v>
      </c>
      <c r="B3518" t="s">
        <v>1052</v>
      </c>
      <c r="D3518" s="1">
        <v>41205</v>
      </c>
      <c r="E3518" s="1">
        <v>41206</v>
      </c>
      <c r="F3518" s="1" t="str">
        <f t="shared" si="230"/>
        <v>October</v>
      </c>
      <c r="G3518" s="1" t="str">
        <f t="shared" si="231"/>
        <v>2012</v>
      </c>
      <c r="H3518" s="2">
        <f t="shared" si="232"/>
        <v>1</v>
      </c>
      <c r="I3518" s="2" t="b">
        <f t="shared" si="233"/>
        <v>0</v>
      </c>
      <c r="J3518" t="s">
        <v>44</v>
      </c>
      <c r="K3518">
        <v>34</v>
      </c>
      <c r="L3518">
        <v>136.66999999999999</v>
      </c>
      <c r="M3518">
        <v>7.0000000000000007E-2</v>
      </c>
      <c r="N3518" t="s">
        <v>39</v>
      </c>
      <c r="O3518">
        <v>-117.92</v>
      </c>
      <c r="P3518">
        <v>3.81</v>
      </c>
      <c r="Q3518">
        <v>5.44</v>
      </c>
      <c r="R3518" t="s">
        <v>489</v>
      </c>
      <c r="S3518" t="s">
        <v>489</v>
      </c>
      <c r="T3518" t="s">
        <v>31</v>
      </c>
      <c r="U3518" t="s">
        <v>22</v>
      </c>
      <c r="V3518" t="s">
        <v>29</v>
      </c>
      <c r="W3518">
        <v>0.36</v>
      </c>
    </row>
    <row r="3519" spans="1:23" x14ac:dyDescent="0.3">
      <c r="A3519" t="s">
        <v>1068</v>
      </c>
      <c r="B3519" t="s">
        <v>1069</v>
      </c>
      <c r="D3519" s="1">
        <v>40516</v>
      </c>
      <c r="E3519" s="1">
        <v>40517</v>
      </c>
      <c r="F3519" s="1" t="str">
        <f t="shared" si="230"/>
        <v>December</v>
      </c>
      <c r="G3519" s="1" t="str">
        <f t="shared" si="231"/>
        <v>2010</v>
      </c>
      <c r="H3519" s="2">
        <f t="shared" si="232"/>
        <v>1</v>
      </c>
      <c r="I3519" s="2" t="b">
        <f t="shared" si="233"/>
        <v>0</v>
      </c>
      <c r="J3519" t="s">
        <v>24</v>
      </c>
      <c r="K3519">
        <v>32</v>
      </c>
      <c r="L3519">
        <v>383.57</v>
      </c>
      <c r="M3519">
        <v>0.06</v>
      </c>
      <c r="N3519" t="s">
        <v>18</v>
      </c>
      <c r="O3519">
        <v>70.510000000000005</v>
      </c>
      <c r="P3519">
        <v>12.58</v>
      </c>
      <c r="Q3519">
        <v>5.16</v>
      </c>
      <c r="R3519" t="s">
        <v>489</v>
      </c>
      <c r="S3519" t="s">
        <v>489</v>
      </c>
      <c r="T3519" t="s">
        <v>42</v>
      </c>
      <c r="U3519" t="s">
        <v>36</v>
      </c>
      <c r="V3519" t="s">
        <v>37</v>
      </c>
      <c r="W3519">
        <v>0.43</v>
      </c>
    </row>
    <row r="3520" spans="1:23" x14ac:dyDescent="0.3">
      <c r="A3520" t="s">
        <v>1068</v>
      </c>
      <c r="B3520" t="s">
        <v>1069</v>
      </c>
      <c r="D3520" s="1">
        <v>40516</v>
      </c>
      <c r="E3520" s="1">
        <v>40518</v>
      </c>
      <c r="F3520" s="1" t="str">
        <f t="shared" si="230"/>
        <v>December</v>
      </c>
      <c r="G3520" s="1" t="str">
        <f t="shared" si="231"/>
        <v>2010</v>
      </c>
      <c r="H3520" s="2">
        <f t="shared" si="232"/>
        <v>2</v>
      </c>
      <c r="I3520" s="2" t="b">
        <f t="shared" si="233"/>
        <v>0</v>
      </c>
      <c r="J3520" t="s">
        <v>24</v>
      </c>
      <c r="K3520">
        <v>31</v>
      </c>
      <c r="L3520">
        <v>461.1</v>
      </c>
      <c r="M3520">
        <v>0.05</v>
      </c>
      <c r="N3520" t="s">
        <v>18</v>
      </c>
      <c r="O3520">
        <v>116.96</v>
      </c>
      <c r="P3520">
        <v>14.34</v>
      </c>
      <c r="Q3520">
        <v>5</v>
      </c>
      <c r="R3520" t="s">
        <v>489</v>
      </c>
      <c r="S3520" t="s">
        <v>489</v>
      </c>
      <c r="T3520" t="s">
        <v>42</v>
      </c>
      <c r="U3520" t="s">
        <v>36</v>
      </c>
      <c r="V3520" t="s">
        <v>37</v>
      </c>
      <c r="W3520">
        <v>0.49</v>
      </c>
    </row>
    <row r="3521" spans="1:23" x14ac:dyDescent="0.3">
      <c r="A3521" t="s">
        <v>946</v>
      </c>
      <c r="B3521" t="s">
        <v>1203</v>
      </c>
      <c r="D3521" s="1">
        <v>40662</v>
      </c>
      <c r="E3521" s="1">
        <v>40664</v>
      </c>
      <c r="F3521" s="1" t="str">
        <f t="shared" si="230"/>
        <v>May</v>
      </c>
      <c r="G3521" s="1" t="str">
        <f t="shared" si="231"/>
        <v>2011</v>
      </c>
      <c r="H3521" s="2">
        <f t="shared" si="232"/>
        <v>2</v>
      </c>
      <c r="I3521" s="2" t="b">
        <f t="shared" si="233"/>
        <v>0</v>
      </c>
      <c r="J3521" t="s">
        <v>44</v>
      </c>
      <c r="K3521">
        <v>12</v>
      </c>
      <c r="L3521">
        <v>76.16</v>
      </c>
      <c r="M3521">
        <v>0.04</v>
      </c>
      <c r="N3521" t="s">
        <v>18</v>
      </c>
      <c r="O3521">
        <v>-24.03</v>
      </c>
      <c r="P3521">
        <v>5.98</v>
      </c>
      <c r="Q3521">
        <v>5.2</v>
      </c>
      <c r="R3521" t="s">
        <v>489</v>
      </c>
      <c r="S3521" t="s">
        <v>489</v>
      </c>
      <c r="T3521" t="s">
        <v>21</v>
      </c>
      <c r="U3521" t="s">
        <v>22</v>
      </c>
      <c r="V3521" t="s">
        <v>43</v>
      </c>
      <c r="W3521">
        <v>0.36</v>
      </c>
    </row>
    <row r="3522" spans="1:23" x14ac:dyDescent="0.3">
      <c r="A3522" t="s">
        <v>1521</v>
      </c>
      <c r="B3522" t="s">
        <v>1522</v>
      </c>
      <c r="D3522" s="1">
        <v>40323</v>
      </c>
      <c r="E3522" s="1">
        <v>40325</v>
      </c>
      <c r="F3522" s="1" t="str">
        <f t="shared" si="230"/>
        <v>May</v>
      </c>
      <c r="G3522" s="1" t="str">
        <f t="shared" si="231"/>
        <v>2010</v>
      </c>
      <c r="H3522" s="2">
        <f t="shared" si="232"/>
        <v>2</v>
      </c>
      <c r="I3522" s="2" t="b">
        <f t="shared" si="233"/>
        <v>0</v>
      </c>
      <c r="J3522" t="s">
        <v>52</v>
      </c>
      <c r="K3522">
        <v>34</v>
      </c>
      <c r="L3522">
        <v>268.08999999999997</v>
      </c>
      <c r="M3522">
        <v>7.0000000000000007E-2</v>
      </c>
      <c r="N3522" t="s">
        <v>18</v>
      </c>
      <c r="O3522">
        <v>-63.76</v>
      </c>
      <c r="P3522">
        <v>8.32</v>
      </c>
      <c r="Q3522">
        <v>2.38</v>
      </c>
      <c r="R3522" t="s">
        <v>489</v>
      </c>
      <c r="S3522" t="s">
        <v>489</v>
      </c>
      <c r="T3522" t="s">
        <v>42</v>
      </c>
      <c r="U3522" t="s">
        <v>32</v>
      </c>
      <c r="V3522" t="s">
        <v>48</v>
      </c>
      <c r="W3522">
        <v>0.74</v>
      </c>
    </row>
    <row r="3523" spans="1:23" x14ac:dyDescent="0.3">
      <c r="A3523" t="s">
        <v>1521</v>
      </c>
      <c r="B3523" t="s">
        <v>1522</v>
      </c>
      <c r="D3523" s="1">
        <v>40323</v>
      </c>
      <c r="E3523" s="1">
        <v>40324</v>
      </c>
      <c r="F3523" s="1" t="str">
        <f t="shared" ref="F3523:F3586" si="234">TEXT(E3523,"mmmm")</f>
        <v>May</v>
      </c>
      <c r="G3523" s="1" t="str">
        <f t="shared" ref="G3523:G3586" si="235">TEXT(E3523,"yyyy")</f>
        <v>2010</v>
      </c>
      <c r="H3523" s="2">
        <f t="shared" ref="H3523:H3586" si="236">E3523-D3523</f>
        <v>1</v>
      </c>
      <c r="I3523" s="2" t="b">
        <f t="shared" ref="I3523:I3586" si="237">IF(H3523&lt;1,IF(AND(H3523&gt;0,H3523&lt;2),"ONE DAY", "FREE DELIVERY"))</f>
        <v>0</v>
      </c>
      <c r="J3523" t="s">
        <v>52</v>
      </c>
      <c r="K3523">
        <v>12</v>
      </c>
      <c r="L3523">
        <v>557.03</v>
      </c>
      <c r="M3523">
        <v>0.04</v>
      </c>
      <c r="N3523" t="s">
        <v>18</v>
      </c>
      <c r="O3523">
        <v>8.9499999999999993</v>
      </c>
      <c r="P3523">
        <v>45.19</v>
      </c>
      <c r="Q3523">
        <v>1.99</v>
      </c>
      <c r="R3523" t="s">
        <v>489</v>
      </c>
      <c r="S3523" t="s">
        <v>489</v>
      </c>
      <c r="T3523" t="s">
        <v>42</v>
      </c>
      <c r="U3523" t="s">
        <v>32</v>
      </c>
      <c r="V3523" t="s">
        <v>48</v>
      </c>
      <c r="W3523">
        <v>0.55000000000000004</v>
      </c>
    </row>
    <row r="3524" spans="1:23" x14ac:dyDescent="0.3">
      <c r="A3524" t="s">
        <v>1521</v>
      </c>
      <c r="B3524" t="s">
        <v>1522</v>
      </c>
      <c r="D3524" s="1">
        <v>40323</v>
      </c>
      <c r="E3524" s="1">
        <v>40324</v>
      </c>
      <c r="F3524" s="1" t="str">
        <f t="shared" si="234"/>
        <v>May</v>
      </c>
      <c r="G3524" s="1" t="str">
        <f t="shared" si="235"/>
        <v>2010</v>
      </c>
      <c r="H3524" s="2">
        <f t="shared" si="236"/>
        <v>1</v>
      </c>
      <c r="I3524" s="2" t="b">
        <f t="shared" si="237"/>
        <v>0</v>
      </c>
      <c r="J3524" t="s">
        <v>52</v>
      </c>
      <c r="K3524">
        <v>3</v>
      </c>
      <c r="L3524">
        <v>26.53</v>
      </c>
      <c r="M3524">
        <v>0.05</v>
      </c>
      <c r="N3524" t="s">
        <v>18</v>
      </c>
      <c r="O3524">
        <v>-15</v>
      </c>
      <c r="P3524">
        <v>6.68</v>
      </c>
      <c r="Q3524">
        <v>6.92</v>
      </c>
      <c r="R3524" t="s">
        <v>489</v>
      </c>
      <c r="S3524" t="s">
        <v>489</v>
      </c>
      <c r="T3524" t="s">
        <v>42</v>
      </c>
      <c r="U3524" t="s">
        <v>22</v>
      </c>
      <c r="V3524" t="s">
        <v>43</v>
      </c>
      <c r="W3524">
        <v>0.37</v>
      </c>
    </row>
    <row r="3525" spans="1:23" x14ac:dyDescent="0.3">
      <c r="A3525" t="s">
        <v>1521</v>
      </c>
      <c r="B3525" t="s">
        <v>1522</v>
      </c>
      <c r="D3525" s="1">
        <v>40323</v>
      </c>
      <c r="E3525" s="1">
        <v>40324</v>
      </c>
      <c r="F3525" s="1" t="str">
        <f t="shared" si="234"/>
        <v>May</v>
      </c>
      <c r="G3525" s="1" t="str">
        <f t="shared" si="235"/>
        <v>2010</v>
      </c>
      <c r="H3525" s="2">
        <f t="shared" si="236"/>
        <v>1</v>
      </c>
      <c r="I3525" s="2" t="b">
        <f t="shared" si="237"/>
        <v>0</v>
      </c>
      <c r="J3525" t="s">
        <v>52</v>
      </c>
      <c r="K3525">
        <v>34</v>
      </c>
      <c r="L3525">
        <v>5133.9234999999999</v>
      </c>
      <c r="M3525">
        <v>0.02</v>
      </c>
      <c r="N3525" t="s">
        <v>18</v>
      </c>
      <c r="O3525">
        <v>1313.95</v>
      </c>
      <c r="P3525">
        <v>175.99</v>
      </c>
      <c r="Q3525">
        <v>4.99</v>
      </c>
      <c r="R3525" t="s">
        <v>489</v>
      </c>
      <c r="S3525" t="s">
        <v>489</v>
      </c>
      <c r="T3525" t="s">
        <v>42</v>
      </c>
      <c r="U3525" t="s">
        <v>32</v>
      </c>
      <c r="V3525" t="s">
        <v>33</v>
      </c>
      <c r="W3525">
        <v>0.59</v>
      </c>
    </row>
    <row r="3526" spans="1:23" x14ac:dyDescent="0.3">
      <c r="A3526" t="s">
        <v>1143</v>
      </c>
      <c r="B3526" t="s">
        <v>1523</v>
      </c>
      <c r="D3526" s="1">
        <v>40090</v>
      </c>
      <c r="E3526" s="1">
        <v>40092</v>
      </c>
      <c r="F3526" s="1" t="str">
        <f t="shared" si="234"/>
        <v>October</v>
      </c>
      <c r="G3526" s="1" t="str">
        <f t="shared" si="235"/>
        <v>2009</v>
      </c>
      <c r="H3526" s="2">
        <f t="shared" si="236"/>
        <v>2</v>
      </c>
      <c r="I3526" s="2" t="b">
        <f t="shared" si="237"/>
        <v>0</v>
      </c>
      <c r="J3526" t="s">
        <v>34</v>
      </c>
      <c r="K3526">
        <v>19</v>
      </c>
      <c r="L3526">
        <v>1184.45</v>
      </c>
      <c r="M3526">
        <v>0.02</v>
      </c>
      <c r="N3526" t="s">
        <v>18</v>
      </c>
      <c r="O3526">
        <v>-552.1</v>
      </c>
      <c r="P3526">
        <v>60.98</v>
      </c>
      <c r="Q3526">
        <v>49</v>
      </c>
      <c r="R3526" t="s">
        <v>489</v>
      </c>
      <c r="S3526" t="s">
        <v>489</v>
      </c>
      <c r="T3526" t="s">
        <v>21</v>
      </c>
      <c r="U3526" t="s">
        <v>22</v>
      </c>
      <c r="V3526" t="s">
        <v>28</v>
      </c>
      <c r="W3526">
        <v>0.59</v>
      </c>
    </row>
    <row r="3527" spans="1:23" x14ac:dyDescent="0.3">
      <c r="A3527" t="s">
        <v>1143</v>
      </c>
      <c r="B3527" t="s">
        <v>1523</v>
      </c>
      <c r="D3527" s="1">
        <v>40090</v>
      </c>
      <c r="E3527" s="1">
        <v>40092</v>
      </c>
      <c r="F3527" s="1" t="str">
        <f t="shared" si="234"/>
        <v>October</v>
      </c>
      <c r="G3527" s="1" t="str">
        <f t="shared" si="235"/>
        <v>2009</v>
      </c>
      <c r="H3527" s="2">
        <f t="shared" si="236"/>
        <v>2</v>
      </c>
      <c r="I3527" s="2" t="b">
        <f t="shared" si="237"/>
        <v>0</v>
      </c>
      <c r="J3527" t="s">
        <v>34</v>
      </c>
      <c r="K3527">
        <v>20</v>
      </c>
      <c r="L3527">
        <v>25409.63</v>
      </c>
      <c r="M3527">
        <v>0.02</v>
      </c>
      <c r="N3527" t="s">
        <v>18</v>
      </c>
      <c r="O3527">
        <v>11535.28</v>
      </c>
      <c r="P3527">
        <v>1270.99</v>
      </c>
      <c r="Q3527">
        <v>19.989999999999998</v>
      </c>
      <c r="R3527" t="s">
        <v>489</v>
      </c>
      <c r="S3527" t="s">
        <v>489</v>
      </c>
      <c r="T3527" t="s">
        <v>21</v>
      </c>
      <c r="U3527" t="s">
        <v>22</v>
      </c>
      <c r="V3527" t="s">
        <v>29</v>
      </c>
      <c r="W3527">
        <v>0.35</v>
      </c>
    </row>
    <row r="3528" spans="1:23" x14ac:dyDescent="0.3">
      <c r="A3528" t="s">
        <v>1143</v>
      </c>
      <c r="B3528" t="s">
        <v>1523</v>
      </c>
      <c r="D3528" s="1">
        <v>40090</v>
      </c>
      <c r="E3528" s="1">
        <v>40092</v>
      </c>
      <c r="F3528" s="1" t="str">
        <f t="shared" si="234"/>
        <v>October</v>
      </c>
      <c r="G3528" s="1" t="str">
        <f t="shared" si="235"/>
        <v>2009</v>
      </c>
      <c r="H3528" s="2">
        <f t="shared" si="236"/>
        <v>2</v>
      </c>
      <c r="I3528" s="2" t="b">
        <f t="shared" si="237"/>
        <v>0</v>
      </c>
      <c r="J3528" t="s">
        <v>34</v>
      </c>
      <c r="K3528">
        <v>43</v>
      </c>
      <c r="L3528">
        <v>7308.2830000000004</v>
      </c>
      <c r="M3528">
        <v>0.05</v>
      </c>
      <c r="N3528" t="s">
        <v>39</v>
      </c>
      <c r="O3528">
        <v>1680.23</v>
      </c>
      <c r="P3528">
        <v>205.99</v>
      </c>
      <c r="Q3528">
        <v>8.99</v>
      </c>
      <c r="R3528" t="s">
        <v>489</v>
      </c>
      <c r="S3528" t="s">
        <v>489</v>
      </c>
      <c r="T3528" t="s">
        <v>21</v>
      </c>
      <c r="U3528" t="s">
        <v>32</v>
      </c>
      <c r="V3528" t="s">
        <v>33</v>
      </c>
      <c r="W3528">
        <v>0.6</v>
      </c>
    </row>
    <row r="3529" spans="1:23" x14ac:dyDescent="0.3">
      <c r="A3529" t="s">
        <v>1524</v>
      </c>
      <c r="B3529" t="s">
        <v>1525</v>
      </c>
      <c r="D3529" s="1">
        <v>40304</v>
      </c>
      <c r="E3529" s="1">
        <v>40307</v>
      </c>
      <c r="F3529" s="1" t="str">
        <f t="shared" si="234"/>
        <v>May</v>
      </c>
      <c r="G3529" s="1" t="str">
        <f t="shared" si="235"/>
        <v>2010</v>
      </c>
      <c r="H3529" s="2">
        <f t="shared" si="236"/>
        <v>3</v>
      </c>
      <c r="I3529" s="2" t="b">
        <f t="shared" si="237"/>
        <v>0</v>
      </c>
      <c r="J3529" t="s">
        <v>44</v>
      </c>
      <c r="K3529">
        <v>14</v>
      </c>
      <c r="L3529">
        <v>63.52</v>
      </c>
      <c r="M3529">
        <v>0.1</v>
      </c>
      <c r="N3529" t="s">
        <v>18</v>
      </c>
      <c r="O3529">
        <v>8.66</v>
      </c>
      <c r="P3529">
        <v>4.84</v>
      </c>
      <c r="Q3529">
        <v>0.71</v>
      </c>
      <c r="R3529" t="s">
        <v>489</v>
      </c>
      <c r="S3529" t="s">
        <v>489</v>
      </c>
      <c r="T3529" t="s">
        <v>31</v>
      </c>
      <c r="U3529" t="s">
        <v>22</v>
      </c>
      <c r="V3529" t="s">
        <v>60</v>
      </c>
      <c r="W3529">
        <v>0.52</v>
      </c>
    </row>
    <row r="3530" spans="1:23" x14ac:dyDescent="0.3">
      <c r="A3530" t="s">
        <v>1524</v>
      </c>
      <c r="B3530" t="s">
        <v>1525</v>
      </c>
      <c r="D3530" s="1">
        <v>40304</v>
      </c>
      <c r="E3530" s="1">
        <v>40305</v>
      </c>
      <c r="F3530" s="1" t="str">
        <f t="shared" si="234"/>
        <v>May</v>
      </c>
      <c r="G3530" s="1" t="str">
        <f t="shared" si="235"/>
        <v>2010</v>
      </c>
      <c r="H3530" s="2">
        <f t="shared" si="236"/>
        <v>1</v>
      </c>
      <c r="I3530" s="2" t="b">
        <f t="shared" si="237"/>
        <v>0</v>
      </c>
      <c r="J3530" t="s">
        <v>44</v>
      </c>
      <c r="K3530">
        <v>44</v>
      </c>
      <c r="L3530">
        <v>1512.25</v>
      </c>
      <c r="M3530">
        <v>0.05</v>
      </c>
      <c r="N3530" t="s">
        <v>18</v>
      </c>
      <c r="O3530">
        <v>195.48</v>
      </c>
      <c r="P3530">
        <v>34.58</v>
      </c>
      <c r="Q3530">
        <v>8.99</v>
      </c>
      <c r="R3530" t="s">
        <v>489</v>
      </c>
      <c r="S3530" t="s">
        <v>489</v>
      </c>
      <c r="T3530" t="s">
        <v>31</v>
      </c>
      <c r="U3530" t="s">
        <v>22</v>
      </c>
      <c r="V3530" t="s">
        <v>60</v>
      </c>
      <c r="W3530">
        <v>0.56000000000000005</v>
      </c>
    </row>
    <row r="3531" spans="1:23" x14ac:dyDescent="0.3">
      <c r="A3531" t="s">
        <v>1155</v>
      </c>
      <c r="B3531" t="s">
        <v>1156</v>
      </c>
      <c r="D3531" s="1">
        <v>41092</v>
      </c>
      <c r="E3531" s="1">
        <v>41093</v>
      </c>
      <c r="F3531" s="1" t="str">
        <f t="shared" si="234"/>
        <v>July</v>
      </c>
      <c r="G3531" s="1" t="str">
        <f t="shared" si="235"/>
        <v>2012</v>
      </c>
      <c r="H3531" s="2">
        <f t="shared" si="236"/>
        <v>1</v>
      </c>
      <c r="I3531" s="2" t="b">
        <f t="shared" si="237"/>
        <v>0</v>
      </c>
      <c r="J3531" t="s">
        <v>34</v>
      </c>
      <c r="K3531">
        <v>21</v>
      </c>
      <c r="L3531">
        <v>128.28</v>
      </c>
      <c r="M3531">
        <v>0.04</v>
      </c>
      <c r="N3531" t="s">
        <v>18</v>
      </c>
      <c r="O3531">
        <v>53.58</v>
      </c>
      <c r="P3531">
        <v>6.3</v>
      </c>
      <c r="Q3531">
        <v>0.5</v>
      </c>
      <c r="R3531" t="s">
        <v>489</v>
      </c>
      <c r="S3531" t="s">
        <v>489</v>
      </c>
      <c r="T3531" t="s">
        <v>31</v>
      </c>
      <c r="U3531" t="s">
        <v>22</v>
      </c>
      <c r="V3531" t="s">
        <v>57</v>
      </c>
      <c r="W3531">
        <v>0.39</v>
      </c>
    </row>
    <row r="3532" spans="1:23" x14ac:dyDescent="0.3">
      <c r="A3532" t="s">
        <v>1423</v>
      </c>
      <c r="B3532" t="s">
        <v>1526</v>
      </c>
      <c r="D3532" s="1">
        <v>40646</v>
      </c>
      <c r="E3532" s="1">
        <v>40647</v>
      </c>
      <c r="F3532" s="1" t="str">
        <f t="shared" si="234"/>
        <v>April</v>
      </c>
      <c r="G3532" s="1" t="str">
        <f t="shared" si="235"/>
        <v>2011</v>
      </c>
      <c r="H3532" s="2">
        <f t="shared" si="236"/>
        <v>1</v>
      </c>
      <c r="I3532" s="2" t="b">
        <f t="shared" si="237"/>
        <v>0</v>
      </c>
      <c r="J3532" t="s">
        <v>34</v>
      </c>
      <c r="K3532">
        <v>41</v>
      </c>
      <c r="L3532">
        <v>117.4</v>
      </c>
      <c r="M3532">
        <v>0.01</v>
      </c>
      <c r="N3532" t="s">
        <v>18</v>
      </c>
      <c r="O3532">
        <v>48.63</v>
      </c>
      <c r="P3532">
        <v>2.88</v>
      </c>
      <c r="Q3532">
        <v>0.5</v>
      </c>
      <c r="R3532" t="s">
        <v>489</v>
      </c>
      <c r="S3532" t="s">
        <v>489</v>
      </c>
      <c r="T3532" t="s">
        <v>42</v>
      </c>
      <c r="U3532" t="s">
        <v>22</v>
      </c>
      <c r="V3532" t="s">
        <v>57</v>
      </c>
      <c r="W3532">
        <v>0.36</v>
      </c>
    </row>
    <row r="3533" spans="1:23" x14ac:dyDescent="0.3">
      <c r="A3533" t="s">
        <v>1527</v>
      </c>
      <c r="B3533" t="s">
        <v>1017</v>
      </c>
      <c r="D3533" s="1">
        <v>40913</v>
      </c>
      <c r="E3533" s="1">
        <v>40920</v>
      </c>
      <c r="F3533" s="1" t="str">
        <f t="shared" si="234"/>
        <v>January</v>
      </c>
      <c r="G3533" s="1" t="str">
        <f t="shared" si="235"/>
        <v>2012</v>
      </c>
      <c r="H3533" s="2">
        <f t="shared" si="236"/>
        <v>7</v>
      </c>
      <c r="I3533" s="2" t="b">
        <f t="shared" si="237"/>
        <v>0</v>
      </c>
      <c r="J3533" t="s">
        <v>17</v>
      </c>
      <c r="K3533">
        <v>4</v>
      </c>
      <c r="L3533">
        <v>41.94</v>
      </c>
      <c r="M3533">
        <v>0.05</v>
      </c>
      <c r="N3533" t="s">
        <v>18</v>
      </c>
      <c r="O3533">
        <v>-26.17</v>
      </c>
      <c r="P3533">
        <v>8.0399999999999991</v>
      </c>
      <c r="Q3533">
        <v>8.94</v>
      </c>
      <c r="R3533" t="s">
        <v>489</v>
      </c>
      <c r="S3533" t="s">
        <v>489</v>
      </c>
      <c r="T3533" t="s">
        <v>31</v>
      </c>
      <c r="U3533" t="s">
        <v>22</v>
      </c>
      <c r="V3533" t="s">
        <v>29</v>
      </c>
      <c r="W3533">
        <v>0.4</v>
      </c>
    </row>
    <row r="3534" spans="1:23" x14ac:dyDescent="0.3">
      <c r="A3534" t="s">
        <v>1527</v>
      </c>
      <c r="B3534" t="s">
        <v>1017</v>
      </c>
      <c r="D3534" s="1">
        <v>40913</v>
      </c>
      <c r="E3534" s="1">
        <v>40920</v>
      </c>
      <c r="F3534" s="1" t="str">
        <f t="shared" si="234"/>
        <v>January</v>
      </c>
      <c r="G3534" s="1" t="str">
        <f t="shared" si="235"/>
        <v>2012</v>
      </c>
      <c r="H3534" s="2">
        <f t="shared" si="236"/>
        <v>7</v>
      </c>
      <c r="I3534" s="2" t="b">
        <f t="shared" si="237"/>
        <v>0</v>
      </c>
      <c r="J3534" t="s">
        <v>17</v>
      </c>
      <c r="K3534">
        <v>17</v>
      </c>
      <c r="L3534">
        <v>89.25</v>
      </c>
      <c r="M3534">
        <v>0.01</v>
      </c>
      <c r="N3534" t="s">
        <v>18</v>
      </c>
      <c r="O3534">
        <v>40.880000000000003</v>
      </c>
      <c r="P3534">
        <v>4.91</v>
      </c>
      <c r="Q3534">
        <v>0.5</v>
      </c>
      <c r="R3534" t="s">
        <v>489</v>
      </c>
      <c r="S3534" t="s">
        <v>489</v>
      </c>
      <c r="T3534" t="s">
        <v>31</v>
      </c>
      <c r="U3534" t="s">
        <v>22</v>
      </c>
      <c r="V3534" t="s">
        <v>57</v>
      </c>
      <c r="W3534">
        <v>0.36</v>
      </c>
    </row>
    <row r="3535" spans="1:23" x14ac:dyDescent="0.3">
      <c r="A3535" t="s">
        <v>1527</v>
      </c>
      <c r="B3535" t="s">
        <v>1017</v>
      </c>
      <c r="D3535" s="1">
        <v>40913</v>
      </c>
      <c r="E3535" s="1">
        <v>40918</v>
      </c>
      <c r="F3535" s="1" t="str">
        <f t="shared" si="234"/>
        <v>January</v>
      </c>
      <c r="G3535" s="1" t="str">
        <f t="shared" si="235"/>
        <v>2012</v>
      </c>
      <c r="H3535" s="2">
        <f t="shared" si="236"/>
        <v>5</v>
      </c>
      <c r="I3535" s="2" t="b">
        <f t="shared" si="237"/>
        <v>0</v>
      </c>
      <c r="J3535" t="s">
        <v>17</v>
      </c>
      <c r="K3535">
        <v>7</v>
      </c>
      <c r="L3535">
        <v>79.81</v>
      </c>
      <c r="M3535">
        <v>7.0000000000000007E-2</v>
      </c>
      <c r="N3535" t="s">
        <v>18</v>
      </c>
      <c r="O3535">
        <v>-4.28</v>
      </c>
      <c r="P3535">
        <v>11.55</v>
      </c>
      <c r="Q3535">
        <v>2.36</v>
      </c>
      <c r="R3535" t="s">
        <v>489</v>
      </c>
      <c r="S3535" t="s">
        <v>489</v>
      </c>
      <c r="T3535" t="s">
        <v>31</v>
      </c>
      <c r="U3535" t="s">
        <v>22</v>
      </c>
      <c r="V3535" t="s">
        <v>60</v>
      </c>
      <c r="W3535">
        <v>0.55000000000000004</v>
      </c>
    </row>
    <row r="3536" spans="1:23" x14ac:dyDescent="0.3">
      <c r="A3536" t="s">
        <v>996</v>
      </c>
      <c r="B3536" t="s">
        <v>1528</v>
      </c>
      <c r="D3536" s="1">
        <v>40445</v>
      </c>
      <c r="E3536" s="1">
        <v>40447</v>
      </c>
      <c r="F3536" s="1" t="str">
        <f t="shared" si="234"/>
        <v>September</v>
      </c>
      <c r="G3536" s="1" t="str">
        <f t="shared" si="235"/>
        <v>2010</v>
      </c>
      <c r="H3536" s="2">
        <f t="shared" si="236"/>
        <v>2</v>
      </c>
      <c r="I3536" s="2" t="b">
        <f t="shared" si="237"/>
        <v>0</v>
      </c>
      <c r="J3536" t="s">
        <v>44</v>
      </c>
      <c r="K3536">
        <v>15</v>
      </c>
      <c r="L3536">
        <v>703.54</v>
      </c>
      <c r="M3536">
        <v>0.04</v>
      </c>
      <c r="N3536" t="s">
        <v>18</v>
      </c>
      <c r="O3536">
        <v>138.46</v>
      </c>
      <c r="P3536">
        <v>48.58</v>
      </c>
      <c r="Q3536">
        <v>3.99</v>
      </c>
      <c r="R3536" t="s">
        <v>489</v>
      </c>
      <c r="S3536" t="s">
        <v>489</v>
      </c>
      <c r="T3536" t="s">
        <v>31</v>
      </c>
      <c r="U3536" t="s">
        <v>22</v>
      </c>
      <c r="V3536" t="s">
        <v>28</v>
      </c>
      <c r="W3536">
        <v>0.56000000000000005</v>
      </c>
    </row>
    <row r="3537" spans="1:23" x14ac:dyDescent="0.3">
      <c r="A3537" t="s">
        <v>996</v>
      </c>
      <c r="B3537" t="s">
        <v>1528</v>
      </c>
      <c r="D3537" s="1">
        <v>40445</v>
      </c>
      <c r="E3537" s="1">
        <v>40448</v>
      </c>
      <c r="F3537" s="1" t="str">
        <f t="shared" si="234"/>
        <v>September</v>
      </c>
      <c r="G3537" s="1" t="str">
        <f t="shared" si="235"/>
        <v>2010</v>
      </c>
      <c r="H3537" s="2">
        <f t="shared" si="236"/>
        <v>3</v>
      </c>
      <c r="I3537" s="2" t="b">
        <f t="shared" si="237"/>
        <v>0</v>
      </c>
      <c r="J3537" t="s">
        <v>44</v>
      </c>
      <c r="K3537">
        <v>6</v>
      </c>
      <c r="L3537">
        <v>65.930000000000007</v>
      </c>
      <c r="M3537">
        <v>0.04</v>
      </c>
      <c r="N3537" t="s">
        <v>18</v>
      </c>
      <c r="O3537">
        <v>11.06</v>
      </c>
      <c r="P3537">
        <v>10.31</v>
      </c>
      <c r="Q3537">
        <v>1.79</v>
      </c>
      <c r="R3537" t="s">
        <v>489</v>
      </c>
      <c r="S3537" t="s">
        <v>489</v>
      </c>
      <c r="T3537" t="s">
        <v>31</v>
      </c>
      <c r="U3537" t="s">
        <v>22</v>
      </c>
      <c r="V3537" t="s">
        <v>43</v>
      </c>
      <c r="W3537">
        <v>0.38</v>
      </c>
    </row>
    <row r="3538" spans="1:23" x14ac:dyDescent="0.3">
      <c r="A3538" t="s">
        <v>996</v>
      </c>
      <c r="B3538" t="s">
        <v>1528</v>
      </c>
      <c r="D3538" s="1">
        <v>40445</v>
      </c>
      <c r="E3538" s="1">
        <v>40447</v>
      </c>
      <c r="F3538" s="1" t="str">
        <f t="shared" si="234"/>
        <v>September</v>
      </c>
      <c r="G3538" s="1" t="str">
        <f t="shared" si="235"/>
        <v>2010</v>
      </c>
      <c r="H3538" s="2">
        <f t="shared" si="236"/>
        <v>2</v>
      </c>
      <c r="I3538" s="2" t="b">
        <f t="shared" si="237"/>
        <v>0</v>
      </c>
      <c r="J3538" t="s">
        <v>44</v>
      </c>
      <c r="K3538">
        <v>27</v>
      </c>
      <c r="L3538">
        <v>67.3</v>
      </c>
      <c r="M3538">
        <v>0.02</v>
      </c>
      <c r="N3538" t="s">
        <v>18</v>
      </c>
      <c r="O3538">
        <v>-115.38</v>
      </c>
      <c r="P3538">
        <v>2.1800000000000002</v>
      </c>
      <c r="Q3538">
        <v>5</v>
      </c>
      <c r="R3538" t="s">
        <v>489</v>
      </c>
      <c r="S3538" t="s">
        <v>489</v>
      </c>
      <c r="T3538" t="s">
        <v>31</v>
      </c>
      <c r="U3538" t="s">
        <v>22</v>
      </c>
      <c r="V3538" t="s">
        <v>82</v>
      </c>
      <c r="W3538">
        <v>0.81</v>
      </c>
    </row>
    <row r="3539" spans="1:23" x14ac:dyDescent="0.3">
      <c r="A3539" t="s">
        <v>1101</v>
      </c>
      <c r="B3539" t="s">
        <v>1529</v>
      </c>
      <c r="D3539" s="1">
        <v>40589</v>
      </c>
      <c r="E3539" s="1">
        <v>40591</v>
      </c>
      <c r="F3539" s="1" t="str">
        <f t="shared" si="234"/>
        <v>February</v>
      </c>
      <c r="G3539" s="1" t="str">
        <f t="shared" si="235"/>
        <v>2011</v>
      </c>
      <c r="H3539" s="2">
        <f t="shared" si="236"/>
        <v>2</v>
      </c>
      <c r="I3539" s="2" t="b">
        <f t="shared" si="237"/>
        <v>0</v>
      </c>
      <c r="J3539" t="s">
        <v>44</v>
      </c>
      <c r="K3539">
        <v>23</v>
      </c>
      <c r="L3539">
        <v>138.16999999999999</v>
      </c>
      <c r="M3539">
        <v>0</v>
      </c>
      <c r="N3539" t="s">
        <v>18</v>
      </c>
      <c r="O3539">
        <v>-1.0900000000000001</v>
      </c>
      <c r="P3539">
        <v>5.85</v>
      </c>
      <c r="Q3539">
        <v>2.27</v>
      </c>
      <c r="R3539" t="s">
        <v>489</v>
      </c>
      <c r="S3539" t="s">
        <v>489</v>
      </c>
      <c r="T3539" t="s">
        <v>21</v>
      </c>
      <c r="U3539" t="s">
        <v>22</v>
      </c>
      <c r="V3539" t="s">
        <v>60</v>
      </c>
      <c r="W3539">
        <v>0.56000000000000005</v>
      </c>
    </row>
    <row r="3540" spans="1:23" x14ac:dyDescent="0.3">
      <c r="A3540" t="s">
        <v>1367</v>
      </c>
      <c r="B3540" t="s">
        <v>1530</v>
      </c>
      <c r="D3540" s="1">
        <v>40265</v>
      </c>
      <c r="E3540" s="1">
        <v>40272</v>
      </c>
      <c r="F3540" s="1" t="str">
        <f t="shared" si="234"/>
        <v>April</v>
      </c>
      <c r="G3540" s="1" t="str">
        <f t="shared" si="235"/>
        <v>2010</v>
      </c>
      <c r="H3540" s="2">
        <f t="shared" si="236"/>
        <v>7</v>
      </c>
      <c r="I3540" s="2" t="b">
        <f t="shared" si="237"/>
        <v>0</v>
      </c>
      <c r="J3540" t="s">
        <v>17</v>
      </c>
      <c r="K3540">
        <v>3</v>
      </c>
      <c r="L3540">
        <v>261.94</v>
      </c>
      <c r="M3540">
        <v>0.06</v>
      </c>
      <c r="N3540" t="s">
        <v>25</v>
      </c>
      <c r="O3540">
        <v>-219.78</v>
      </c>
      <c r="P3540">
        <v>80.97</v>
      </c>
      <c r="Q3540">
        <v>33.6</v>
      </c>
      <c r="R3540" t="s">
        <v>489</v>
      </c>
      <c r="S3540" t="s">
        <v>489</v>
      </c>
      <c r="T3540" t="s">
        <v>21</v>
      </c>
      <c r="U3540" t="s">
        <v>32</v>
      </c>
      <c r="V3540" t="s">
        <v>94</v>
      </c>
      <c r="W3540">
        <v>0.37</v>
      </c>
    </row>
    <row r="3541" spans="1:23" x14ac:dyDescent="0.3">
      <c r="A3541" t="s">
        <v>1367</v>
      </c>
      <c r="B3541" t="s">
        <v>1530</v>
      </c>
      <c r="D3541" s="1">
        <v>40265</v>
      </c>
      <c r="E3541" s="1">
        <v>40270</v>
      </c>
      <c r="F3541" s="1" t="str">
        <f t="shared" si="234"/>
        <v>April</v>
      </c>
      <c r="G3541" s="1" t="str">
        <f t="shared" si="235"/>
        <v>2010</v>
      </c>
      <c r="H3541" s="2">
        <f t="shared" si="236"/>
        <v>5</v>
      </c>
      <c r="I3541" s="2" t="b">
        <f t="shared" si="237"/>
        <v>0</v>
      </c>
      <c r="J3541" t="s">
        <v>17</v>
      </c>
      <c r="K3541">
        <v>47</v>
      </c>
      <c r="L3541">
        <v>9574.82</v>
      </c>
      <c r="M3541">
        <v>0.08</v>
      </c>
      <c r="N3541" t="s">
        <v>18</v>
      </c>
      <c r="O3541">
        <v>-505.98</v>
      </c>
      <c r="P3541">
        <v>209.37</v>
      </c>
      <c r="Q3541">
        <v>69</v>
      </c>
      <c r="R3541" t="s">
        <v>489</v>
      </c>
      <c r="S3541" t="s">
        <v>489</v>
      </c>
      <c r="T3541" t="s">
        <v>21</v>
      </c>
      <c r="U3541" t="s">
        <v>36</v>
      </c>
      <c r="V3541" t="s">
        <v>55</v>
      </c>
      <c r="W3541">
        <v>0.79</v>
      </c>
    </row>
    <row r="3542" spans="1:23" x14ac:dyDescent="0.3">
      <c r="A3542" t="s">
        <v>1531</v>
      </c>
      <c r="B3542" t="s">
        <v>1532</v>
      </c>
      <c r="D3542" s="1">
        <v>40901</v>
      </c>
      <c r="E3542" s="1">
        <v>40902</v>
      </c>
      <c r="F3542" s="1" t="str">
        <f t="shared" si="234"/>
        <v>December</v>
      </c>
      <c r="G3542" s="1" t="str">
        <f t="shared" si="235"/>
        <v>2011</v>
      </c>
      <c r="H3542" s="2">
        <f t="shared" si="236"/>
        <v>1</v>
      </c>
      <c r="I3542" s="2" t="b">
        <f t="shared" si="237"/>
        <v>0</v>
      </c>
      <c r="J3542" t="s">
        <v>44</v>
      </c>
      <c r="K3542">
        <v>50</v>
      </c>
      <c r="L3542">
        <v>510.56</v>
      </c>
      <c r="M3542">
        <v>0.05</v>
      </c>
      <c r="N3542" t="s">
        <v>18</v>
      </c>
      <c r="O3542">
        <v>-29.4</v>
      </c>
      <c r="P3542">
        <v>10.64</v>
      </c>
      <c r="Q3542">
        <v>5.16</v>
      </c>
      <c r="R3542" t="s">
        <v>489</v>
      </c>
      <c r="S3542" t="s">
        <v>489</v>
      </c>
      <c r="T3542" t="s">
        <v>21</v>
      </c>
      <c r="U3542" t="s">
        <v>36</v>
      </c>
      <c r="V3542" t="s">
        <v>37</v>
      </c>
      <c r="W3542">
        <v>0.56999999999999995</v>
      </c>
    </row>
    <row r="3543" spans="1:23" x14ac:dyDescent="0.3">
      <c r="A3543" t="s">
        <v>1531</v>
      </c>
      <c r="B3543" t="s">
        <v>1532</v>
      </c>
      <c r="D3543" s="1">
        <v>40901</v>
      </c>
      <c r="E3543" s="1">
        <v>40902</v>
      </c>
      <c r="F3543" s="1" t="str">
        <f t="shared" si="234"/>
        <v>December</v>
      </c>
      <c r="G3543" s="1" t="str">
        <f t="shared" si="235"/>
        <v>2011</v>
      </c>
      <c r="H3543" s="2">
        <f t="shared" si="236"/>
        <v>1</v>
      </c>
      <c r="I3543" s="2" t="b">
        <f t="shared" si="237"/>
        <v>0</v>
      </c>
      <c r="J3543" t="s">
        <v>44</v>
      </c>
      <c r="K3543">
        <v>18</v>
      </c>
      <c r="L3543">
        <v>389.52</v>
      </c>
      <c r="M3543">
        <v>0.05</v>
      </c>
      <c r="N3543" t="s">
        <v>39</v>
      </c>
      <c r="O3543">
        <v>116.37</v>
      </c>
      <c r="P3543">
        <v>20.28</v>
      </c>
      <c r="Q3543">
        <v>6.68</v>
      </c>
      <c r="R3543" t="s">
        <v>489</v>
      </c>
      <c r="S3543" t="s">
        <v>489</v>
      </c>
      <c r="T3543" t="s">
        <v>21</v>
      </c>
      <c r="U3543" t="s">
        <v>36</v>
      </c>
      <c r="V3543" t="s">
        <v>37</v>
      </c>
      <c r="W3543">
        <v>0.53</v>
      </c>
    </row>
    <row r="3544" spans="1:23" x14ac:dyDescent="0.3">
      <c r="A3544" t="s">
        <v>1533</v>
      </c>
      <c r="B3544" t="s">
        <v>1534</v>
      </c>
      <c r="D3544" s="1">
        <v>40054</v>
      </c>
      <c r="E3544" s="1">
        <v>40054</v>
      </c>
      <c r="F3544" s="1" t="str">
        <f t="shared" si="234"/>
        <v>August</v>
      </c>
      <c r="G3544" s="1" t="str">
        <f t="shared" si="235"/>
        <v>2009</v>
      </c>
      <c r="H3544" s="2">
        <f t="shared" si="236"/>
        <v>0</v>
      </c>
      <c r="I3544" s="2" t="str">
        <f t="shared" si="237"/>
        <v>FREE DELIVERY</v>
      </c>
      <c r="J3544" t="s">
        <v>17</v>
      </c>
      <c r="K3544">
        <v>12</v>
      </c>
      <c r="L3544">
        <v>33.43</v>
      </c>
      <c r="M3544">
        <v>0.06</v>
      </c>
      <c r="N3544" t="s">
        <v>18</v>
      </c>
      <c r="O3544">
        <v>8.4700000000000006</v>
      </c>
      <c r="P3544">
        <v>2.89</v>
      </c>
      <c r="Q3544">
        <v>0.5</v>
      </c>
      <c r="R3544" t="s">
        <v>489</v>
      </c>
      <c r="S3544" t="s">
        <v>489</v>
      </c>
      <c r="T3544" t="s">
        <v>27</v>
      </c>
      <c r="U3544" t="s">
        <v>22</v>
      </c>
      <c r="V3544" t="s">
        <v>57</v>
      </c>
      <c r="W3544">
        <v>0.38</v>
      </c>
    </row>
    <row r="3545" spans="1:23" x14ac:dyDescent="0.3">
      <c r="A3545" t="s">
        <v>1535</v>
      </c>
      <c r="B3545" t="s">
        <v>1536</v>
      </c>
      <c r="D3545" s="1">
        <v>40217</v>
      </c>
      <c r="E3545" s="1">
        <v>40218</v>
      </c>
      <c r="F3545" s="1" t="str">
        <f t="shared" si="234"/>
        <v>February</v>
      </c>
      <c r="G3545" s="1" t="str">
        <f t="shared" si="235"/>
        <v>2010</v>
      </c>
      <c r="H3545" s="2">
        <f t="shared" si="236"/>
        <v>1</v>
      </c>
      <c r="I3545" s="2" t="b">
        <f t="shared" si="237"/>
        <v>0</v>
      </c>
      <c r="J3545" t="s">
        <v>44</v>
      </c>
      <c r="K3545">
        <v>44</v>
      </c>
      <c r="L3545">
        <v>12296.49</v>
      </c>
      <c r="M3545">
        <v>0.01</v>
      </c>
      <c r="N3545" t="s">
        <v>25</v>
      </c>
      <c r="O3545">
        <v>-416.7</v>
      </c>
      <c r="P3545">
        <v>280.98</v>
      </c>
      <c r="Q3545">
        <v>57</v>
      </c>
      <c r="R3545" t="s">
        <v>489</v>
      </c>
      <c r="S3545" t="s">
        <v>489</v>
      </c>
      <c r="T3545" t="s">
        <v>21</v>
      </c>
      <c r="U3545" t="s">
        <v>36</v>
      </c>
      <c r="V3545" t="s">
        <v>67</v>
      </c>
      <c r="W3545">
        <v>0.78</v>
      </c>
    </row>
    <row r="3546" spans="1:23" x14ac:dyDescent="0.3">
      <c r="A3546" t="s">
        <v>1535</v>
      </c>
      <c r="B3546" t="s">
        <v>1536</v>
      </c>
      <c r="D3546" s="1">
        <v>40217</v>
      </c>
      <c r="E3546" s="1">
        <v>40219</v>
      </c>
      <c r="F3546" s="1" t="str">
        <f t="shared" si="234"/>
        <v>February</v>
      </c>
      <c r="G3546" s="1" t="str">
        <f t="shared" si="235"/>
        <v>2010</v>
      </c>
      <c r="H3546" s="2">
        <f t="shared" si="236"/>
        <v>2</v>
      </c>
      <c r="I3546" s="2" t="b">
        <f t="shared" si="237"/>
        <v>0</v>
      </c>
      <c r="J3546" t="s">
        <v>44</v>
      </c>
      <c r="K3546">
        <v>18</v>
      </c>
      <c r="L3546">
        <v>128.13</v>
      </c>
      <c r="M3546">
        <v>0.03</v>
      </c>
      <c r="N3546" t="s">
        <v>18</v>
      </c>
      <c r="O3546">
        <v>-34.909999999999997</v>
      </c>
      <c r="P3546">
        <v>6.48</v>
      </c>
      <c r="Q3546">
        <v>5.94</v>
      </c>
      <c r="R3546" t="s">
        <v>489</v>
      </c>
      <c r="S3546" t="s">
        <v>489</v>
      </c>
      <c r="T3546" t="s">
        <v>21</v>
      </c>
      <c r="U3546" t="s">
        <v>22</v>
      </c>
      <c r="V3546" t="s">
        <v>43</v>
      </c>
      <c r="W3546">
        <v>0.37</v>
      </c>
    </row>
    <row r="3547" spans="1:23" x14ac:dyDescent="0.3">
      <c r="A3547" t="s">
        <v>1051</v>
      </c>
      <c r="B3547" t="s">
        <v>1052</v>
      </c>
      <c r="D3547" s="1">
        <v>40540</v>
      </c>
      <c r="E3547" s="1">
        <v>40557</v>
      </c>
      <c r="F3547" s="1" t="str">
        <f t="shared" si="234"/>
        <v>January</v>
      </c>
      <c r="G3547" s="1" t="str">
        <f t="shared" si="235"/>
        <v>2011</v>
      </c>
      <c r="H3547" s="2">
        <f t="shared" si="236"/>
        <v>17</v>
      </c>
      <c r="I3547" s="2" t="b">
        <f t="shared" si="237"/>
        <v>0</v>
      </c>
      <c r="J3547" t="s">
        <v>17</v>
      </c>
      <c r="K3547">
        <v>17</v>
      </c>
      <c r="L3547">
        <v>959.08900000000006</v>
      </c>
      <c r="M3547">
        <v>0.06</v>
      </c>
      <c r="N3547" t="s">
        <v>18</v>
      </c>
      <c r="O3547">
        <v>124.99</v>
      </c>
      <c r="P3547">
        <v>65.989999999999995</v>
      </c>
      <c r="Q3547">
        <v>2.5</v>
      </c>
      <c r="R3547" t="s">
        <v>489</v>
      </c>
      <c r="S3547" t="s">
        <v>489</v>
      </c>
      <c r="T3547" t="s">
        <v>31</v>
      </c>
      <c r="U3547" t="s">
        <v>32</v>
      </c>
      <c r="V3547" t="s">
        <v>33</v>
      </c>
      <c r="W3547">
        <v>0.55000000000000004</v>
      </c>
    </row>
    <row r="3548" spans="1:23" x14ac:dyDescent="0.3">
      <c r="A3548" t="s">
        <v>1524</v>
      </c>
      <c r="B3548" t="s">
        <v>1525</v>
      </c>
      <c r="D3548" s="1">
        <v>40114</v>
      </c>
      <c r="E3548" s="1">
        <v>40116</v>
      </c>
      <c r="F3548" s="1" t="str">
        <f t="shared" si="234"/>
        <v>October</v>
      </c>
      <c r="G3548" s="1" t="str">
        <f t="shared" si="235"/>
        <v>2009</v>
      </c>
      <c r="H3548" s="2">
        <f t="shared" si="236"/>
        <v>2</v>
      </c>
      <c r="I3548" s="2" t="b">
        <f t="shared" si="237"/>
        <v>0</v>
      </c>
      <c r="J3548" t="s">
        <v>52</v>
      </c>
      <c r="K3548">
        <v>18</v>
      </c>
      <c r="L3548">
        <v>5459.32</v>
      </c>
      <c r="M3548">
        <v>0.03</v>
      </c>
      <c r="N3548" t="s">
        <v>18</v>
      </c>
      <c r="O3548">
        <v>1603.12</v>
      </c>
      <c r="P3548">
        <v>300.64999999999998</v>
      </c>
      <c r="Q3548">
        <v>24.49</v>
      </c>
      <c r="R3548" t="s">
        <v>489</v>
      </c>
      <c r="S3548" t="s">
        <v>489</v>
      </c>
      <c r="T3548" t="s">
        <v>31</v>
      </c>
      <c r="U3548" t="s">
        <v>22</v>
      </c>
      <c r="V3548" t="s">
        <v>28</v>
      </c>
      <c r="W3548">
        <v>0.52</v>
      </c>
    </row>
    <row r="3549" spans="1:23" x14ac:dyDescent="0.3">
      <c r="A3549" t="s">
        <v>1524</v>
      </c>
      <c r="B3549" t="s">
        <v>1525</v>
      </c>
      <c r="D3549" s="1">
        <v>40114</v>
      </c>
      <c r="E3549" s="1">
        <v>40116</v>
      </c>
      <c r="F3549" s="1" t="str">
        <f t="shared" si="234"/>
        <v>October</v>
      </c>
      <c r="G3549" s="1" t="str">
        <f t="shared" si="235"/>
        <v>2009</v>
      </c>
      <c r="H3549" s="2">
        <f t="shared" si="236"/>
        <v>2</v>
      </c>
      <c r="I3549" s="2" t="b">
        <f t="shared" si="237"/>
        <v>0</v>
      </c>
      <c r="J3549" t="s">
        <v>52</v>
      </c>
      <c r="K3549">
        <v>37</v>
      </c>
      <c r="L3549">
        <v>1793.42</v>
      </c>
      <c r="M3549">
        <v>0.06</v>
      </c>
      <c r="N3549" t="s">
        <v>18</v>
      </c>
      <c r="O3549">
        <v>21.5</v>
      </c>
      <c r="P3549">
        <v>49.99</v>
      </c>
      <c r="Q3549">
        <v>19.989999999999998</v>
      </c>
      <c r="R3549" t="s">
        <v>489</v>
      </c>
      <c r="S3549" t="s">
        <v>489</v>
      </c>
      <c r="T3549" t="s">
        <v>31</v>
      </c>
      <c r="U3549" t="s">
        <v>32</v>
      </c>
      <c r="V3549" t="s">
        <v>48</v>
      </c>
      <c r="W3549">
        <v>0.45</v>
      </c>
    </row>
    <row r="3550" spans="1:23" x14ac:dyDescent="0.3">
      <c r="A3550" t="s">
        <v>1524</v>
      </c>
      <c r="B3550" t="s">
        <v>1525</v>
      </c>
      <c r="D3550" s="1">
        <v>40114</v>
      </c>
      <c r="E3550" s="1">
        <v>40115</v>
      </c>
      <c r="F3550" s="1" t="str">
        <f t="shared" si="234"/>
        <v>October</v>
      </c>
      <c r="G3550" s="1" t="str">
        <f t="shared" si="235"/>
        <v>2009</v>
      </c>
      <c r="H3550" s="2">
        <f t="shared" si="236"/>
        <v>1</v>
      </c>
      <c r="I3550" s="2" t="b">
        <f t="shared" si="237"/>
        <v>0</v>
      </c>
      <c r="J3550" t="s">
        <v>52</v>
      </c>
      <c r="K3550">
        <v>32</v>
      </c>
      <c r="L3550">
        <v>3080.07</v>
      </c>
      <c r="M3550">
        <v>0.1</v>
      </c>
      <c r="N3550" t="s">
        <v>18</v>
      </c>
      <c r="O3550">
        <v>1480.15</v>
      </c>
      <c r="P3550">
        <v>104.85</v>
      </c>
      <c r="Q3550">
        <v>4.6500000000000004</v>
      </c>
      <c r="R3550" t="s">
        <v>489</v>
      </c>
      <c r="S3550" t="s">
        <v>489</v>
      </c>
      <c r="T3550" t="s">
        <v>31</v>
      </c>
      <c r="U3550" t="s">
        <v>22</v>
      </c>
      <c r="V3550" t="s">
        <v>43</v>
      </c>
      <c r="W3550">
        <v>0.37</v>
      </c>
    </row>
    <row r="3551" spans="1:23" x14ac:dyDescent="0.3">
      <c r="A3551" t="s">
        <v>1143</v>
      </c>
      <c r="B3551" t="s">
        <v>1523</v>
      </c>
      <c r="D3551" s="1">
        <v>40440</v>
      </c>
      <c r="E3551" s="1">
        <v>40442</v>
      </c>
      <c r="F3551" s="1" t="str">
        <f t="shared" si="234"/>
        <v>September</v>
      </c>
      <c r="G3551" s="1" t="str">
        <f t="shared" si="235"/>
        <v>2010</v>
      </c>
      <c r="H3551" s="2">
        <f t="shared" si="236"/>
        <v>2</v>
      </c>
      <c r="I3551" s="2" t="b">
        <f t="shared" si="237"/>
        <v>0</v>
      </c>
      <c r="J3551" t="s">
        <v>17</v>
      </c>
      <c r="K3551">
        <v>10</v>
      </c>
      <c r="L3551">
        <v>149.25</v>
      </c>
      <c r="M3551">
        <v>0.08</v>
      </c>
      <c r="N3551" t="s">
        <v>18</v>
      </c>
      <c r="O3551">
        <v>-26.81</v>
      </c>
      <c r="P3551">
        <v>15.01</v>
      </c>
      <c r="Q3551">
        <v>8.4</v>
      </c>
      <c r="R3551" t="s">
        <v>489</v>
      </c>
      <c r="S3551" t="s">
        <v>489</v>
      </c>
      <c r="T3551" t="s">
        <v>21</v>
      </c>
      <c r="U3551" t="s">
        <v>22</v>
      </c>
      <c r="V3551" t="s">
        <v>29</v>
      </c>
      <c r="W3551">
        <v>0.39</v>
      </c>
    </row>
    <row r="3552" spans="1:23" x14ac:dyDescent="0.3">
      <c r="A3552" t="s">
        <v>1143</v>
      </c>
      <c r="B3552" t="s">
        <v>1523</v>
      </c>
      <c r="D3552" s="1">
        <v>40440</v>
      </c>
      <c r="E3552" s="1">
        <v>40442</v>
      </c>
      <c r="F3552" s="1" t="str">
        <f t="shared" si="234"/>
        <v>September</v>
      </c>
      <c r="G3552" s="1" t="str">
        <f t="shared" si="235"/>
        <v>2010</v>
      </c>
      <c r="H3552" s="2">
        <f t="shared" si="236"/>
        <v>2</v>
      </c>
      <c r="I3552" s="2" t="b">
        <f t="shared" si="237"/>
        <v>0</v>
      </c>
      <c r="J3552" t="s">
        <v>17</v>
      </c>
      <c r="K3552">
        <v>1</v>
      </c>
      <c r="L3552">
        <v>10.14</v>
      </c>
      <c r="M3552">
        <v>0.04</v>
      </c>
      <c r="N3552" t="s">
        <v>18</v>
      </c>
      <c r="O3552">
        <v>-7.61</v>
      </c>
      <c r="P3552">
        <v>4.82</v>
      </c>
      <c r="Q3552">
        <v>5.24</v>
      </c>
      <c r="R3552" t="s">
        <v>489</v>
      </c>
      <c r="S3552" t="s">
        <v>489</v>
      </c>
      <c r="T3552" t="s">
        <v>21</v>
      </c>
      <c r="U3552" t="s">
        <v>22</v>
      </c>
      <c r="V3552" t="s">
        <v>29</v>
      </c>
      <c r="W3552">
        <v>0.39</v>
      </c>
    </row>
    <row r="3553" spans="1:23" x14ac:dyDescent="0.3">
      <c r="A3553" t="s">
        <v>1367</v>
      </c>
      <c r="B3553" t="s">
        <v>1530</v>
      </c>
      <c r="D3553" s="1">
        <v>41144</v>
      </c>
      <c r="E3553" s="1">
        <v>41145</v>
      </c>
      <c r="F3553" s="1" t="str">
        <f t="shared" si="234"/>
        <v>August</v>
      </c>
      <c r="G3553" s="1" t="str">
        <f t="shared" si="235"/>
        <v>2012</v>
      </c>
      <c r="H3553" s="2">
        <f t="shared" si="236"/>
        <v>1</v>
      </c>
      <c r="I3553" s="2" t="b">
        <f t="shared" si="237"/>
        <v>0</v>
      </c>
      <c r="J3553" t="s">
        <v>44</v>
      </c>
      <c r="K3553">
        <v>37</v>
      </c>
      <c r="L3553">
        <v>1199.7</v>
      </c>
      <c r="M3553">
        <v>0.01</v>
      </c>
      <c r="N3553" t="s">
        <v>18</v>
      </c>
      <c r="O3553">
        <v>3.22</v>
      </c>
      <c r="P3553">
        <v>30.98</v>
      </c>
      <c r="Q3553">
        <v>19.510000000000002</v>
      </c>
      <c r="R3553" t="s">
        <v>489</v>
      </c>
      <c r="S3553" t="s">
        <v>489</v>
      </c>
      <c r="T3553" t="s">
        <v>21</v>
      </c>
      <c r="U3553" t="s">
        <v>22</v>
      </c>
      <c r="V3553" t="s">
        <v>51</v>
      </c>
      <c r="W3553">
        <v>0.36</v>
      </c>
    </row>
    <row r="3554" spans="1:23" x14ac:dyDescent="0.3">
      <c r="A3554" t="s">
        <v>1531</v>
      </c>
      <c r="B3554" t="s">
        <v>1532</v>
      </c>
      <c r="D3554" s="1">
        <v>40093</v>
      </c>
      <c r="E3554" s="1">
        <v>40094</v>
      </c>
      <c r="F3554" s="1" t="str">
        <f t="shared" si="234"/>
        <v>October</v>
      </c>
      <c r="G3554" s="1" t="str">
        <f t="shared" si="235"/>
        <v>2009</v>
      </c>
      <c r="H3554" s="2">
        <f t="shared" si="236"/>
        <v>1</v>
      </c>
      <c r="I3554" s="2" t="b">
        <f t="shared" si="237"/>
        <v>0</v>
      </c>
      <c r="J3554" t="s">
        <v>44</v>
      </c>
      <c r="K3554">
        <v>25</v>
      </c>
      <c r="L3554">
        <v>670.39</v>
      </c>
      <c r="M3554">
        <v>0.03</v>
      </c>
      <c r="N3554" t="s">
        <v>18</v>
      </c>
      <c r="O3554">
        <v>-82.26</v>
      </c>
      <c r="P3554">
        <v>27.48</v>
      </c>
      <c r="Q3554">
        <v>4</v>
      </c>
      <c r="R3554" t="s">
        <v>489</v>
      </c>
      <c r="S3554" t="s">
        <v>489</v>
      </c>
      <c r="T3554" t="s">
        <v>21</v>
      </c>
      <c r="U3554" t="s">
        <v>32</v>
      </c>
      <c r="V3554" t="s">
        <v>48</v>
      </c>
      <c r="W3554">
        <v>0.75</v>
      </c>
    </row>
    <row r="3555" spans="1:23" x14ac:dyDescent="0.3">
      <c r="A3555" t="s">
        <v>1531</v>
      </c>
      <c r="B3555" t="s">
        <v>1532</v>
      </c>
      <c r="D3555" s="1">
        <v>40093</v>
      </c>
      <c r="E3555" s="1">
        <v>40094</v>
      </c>
      <c r="F3555" s="1" t="str">
        <f t="shared" si="234"/>
        <v>October</v>
      </c>
      <c r="G3555" s="1" t="str">
        <f t="shared" si="235"/>
        <v>2009</v>
      </c>
      <c r="H3555" s="2">
        <f t="shared" si="236"/>
        <v>1</v>
      </c>
      <c r="I3555" s="2" t="b">
        <f t="shared" si="237"/>
        <v>0</v>
      </c>
      <c r="J3555" t="s">
        <v>44</v>
      </c>
      <c r="K3555">
        <v>32</v>
      </c>
      <c r="L3555">
        <v>5618.4</v>
      </c>
      <c r="M3555">
        <v>0.1</v>
      </c>
      <c r="N3555" t="s">
        <v>18</v>
      </c>
      <c r="O3555">
        <v>1314.12</v>
      </c>
      <c r="P3555">
        <v>179.99</v>
      </c>
      <c r="Q3555">
        <v>19.989999999999998</v>
      </c>
      <c r="R3555" t="s">
        <v>489</v>
      </c>
      <c r="S3555" t="s">
        <v>489</v>
      </c>
      <c r="T3555" t="s">
        <v>21</v>
      </c>
      <c r="U3555" t="s">
        <v>32</v>
      </c>
      <c r="V3555" t="s">
        <v>48</v>
      </c>
      <c r="W3555">
        <v>0.48</v>
      </c>
    </row>
    <row r="3556" spans="1:23" x14ac:dyDescent="0.3">
      <c r="A3556" t="s">
        <v>1531</v>
      </c>
      <c r="B3556" t="s">
        <v>1532</v>
      </c>
      <c r="D3556" s="1">
        <v>40093</v>
      </c>
      <c r="E3556" s="1">
        <v>40095</v>
      </c>
      <c r="F3556" s="1" t="str">
        <f t="shared" si="234"/>
        <v>October</v>
      </c>
      <c r="G3556" s="1" t="str">
        <f t="shared" si="235"/>
        <v>2009</v>
      </c>
      <c r="H3556" s="2">
        <f t="shared" si="236"/>
        <v>2</v>
      </c>
      <c r="I3556" s="2" t="b">
        <f t="shared" si="237"/>
        <v>0</v>
      </c>
      <c r="J3556" t="s">
        <v>44</v>
      </c>
      <c r="K3556">
        <v>42</v>
      </c>
      <c r="L3556">
        <v>5450.6</v>
      </c>
      <c r="M3556">
        <v>0.1</v>
      </c>
      <c r="N3556" t="s">
        <v>18</v>
      </c>
      <c r="O3556">
        <v>10.86</v>
      </c>
      <c r="P3556">
        <v>140.85</v>
      </c>
      <c r="Q3556">
        <v>19.989999999999998</v>
      </c>
      <c r="R3556" t="s">
        <v>489</v>
      </c>
      <c r="S3556" t="s">
        <v>489</v>
      </c>
      <c r="T3556" t="s">
        <v>21</v>
      </c>
      <c r="U3556" t="s">
        <v>22</v>
      </c>
      <c r="V3556" t="s">
        <v>23</v>
      </c>
      <c r="W3556">
        <v>0.73</v>
      </c>
    </row>
    <row r="3557" spans="1:23" x14ac:dyDescent="0.3">
      <c r="A3557" t="s">
        <v>1531</v>
      </c>
      <c r="B3557" t="s">
        <v>1532</v>
      </c>
      <c r="D3557" s="1">
        <v>40242</v>
      </c>
      <c r="E3557" s="1">
        <v>40243</v>
      </c>
      <c r="F3557" s="1" t="str">
        <f t="shared" si="234"/>
        <v>March</v>
      </c>
      <c r="G3557" s="1" t="str">
        <f t="shared" si="235"/>
        <v>2010</v>
      </c>
      <c r="H3557" s="2">
        <f t="shared" si="236"/>
        <v>1</v>
      </c>
      <c r="I3557" s="2" t="b">
        <f t="shared" si="237"/>
        <v>0</v>
      </c>
      <c r="J3557" t="s">
        <v>34</v>
      </c>
      <c r="K3557">
        <v>15</v>
      </c>
      <c r="L3557">
        <v>441.58</v>
      </c>
      <c r="M3557">
        <v>7.0000000000000007E-2</v>
      </c>
      <c r="N3557" t="s">
        <v>18</v>
      </c>
      <c r="O3557">
        <v>117.39</v>
      </c>
      <c r="P3557">
        <v>30.98</v>
      </c>
      <c r="Q3557">
        <v>5.09</v>
      </c>
      <c r="R3557" t="s">
        <v>489</v>
      </c>
      <c r="S3557" t="s">
        <v>489</v>
      </c>
      <c r="T3557" t="s">
        <v>21</v>
      </c>
      <c r="U3557" t="s">
        <v>22</v>
      </c>
      <c r="V3557" t="s">
        <v>43</v>
      </c>
      <c r="W3557">
        <v>0.4</v>
      </c>
    </row>
    <row r="3558" spans="1:23" x14ac:dyDescent="0.3">
      <c r="A3558" t="s">
        <v>1112</v>
      </c>
      <c r="B3558" t="s">
        <v>1113</v>
      </c>
      <c r="D3558" s="1">
        <v>40938</v>
      </c>
      <c r="E3558" s="1">
        <v>40940</v>
      </c>
      <c r="F3558" s="1" t="str">
        <f t="shared" si="234"/>
        <v>February</v>
      </c>
      <c r="G3558" s="1" t="str">
        <f t="shared" si="235"/>
        <v>2012</v>
      </c>
      <c r="H3558" s="2">
        <f t="shared" si="236"/>
        <v>2</v>
      </c>
      <c r="I3558" s="2" t="b">
        <f t="shared" si="237"/>
        <v>0</v>
      </c>
      <c r="J3558" t="s">
        <v>52</v>
      </c>
      <c r="K3558">
        <v>36</v>
      </c>
      <c r="L3558">
        <v>1644.22</v>
      </c>
      <c r="M3558">
        <v>0.05</v>
      </c>
      <c r="N3558" t="s">
        <v>18</v>
      </c>
      <c r="O3558">
        <v>563.09</v>
      </c>
      <c r="P3558">
        <v>46.94</v>
      </c>
      <c r="Q3558">
        <v>6.77</v>
      </c>
      <c r="R3558" t="s">
        <v>489</v>
      </c>
      <c r="S3558" t="s">
        <v>489</v>
      </c>
      <c r="T3558" t="s">
        <v>21</v>
      </c>
      <c r="U3558" t="s">
        <v>36</v>
      </c>
      <c r="V3558" t="s">
        <v>37</v>
      </c>
      <c r="W3558">
        <v>0.44</v>
      </c>
    </row>
    <row r="3559" spans="1:23" x14ac:dyDescent="0.3">
      <c r="A3559" t="s">
        <v>1513</v>
      </c>
      <c r="B3559" t="s">
        <v>1514</v>
      </c>
      <c r="D3559" s="1">
        <v>40562</v>
      </c>
      <c r="E3559" s="1">
        <v>40564</v>
      </c>
      <c r="F3559" s="1" t="str">
        <f t="shared" si="234"/>
        <v>January</v>
      </c>
      <c r="G3559" s="1" t="str">
        <f t="shared" si="235"/>
        <v>2011</v>
      </c>
      <c r="H3559" s="2">
        <f t="shared" si="236"/>
        <v>2</v>
      </c>
      <c r="I3559" s="2" t="b">
        <f t="shared" si="237"/>
        <v>0</v>
      </c>
      <c r="J3559" t="s">
        <v>34</v>
      </c>
      <c r="K3559">
        <v>8</v>
      </c>
      <c r="L3559">
        <v>40.26</v>
      </c>
      <c r="M3559">
        <v>0.01</v>
      </c>
      <c r="N3559" t="s">
        <v>18</v>
      </c>
      <c r="O3559">
        <v>-27.44</v>
      </c>
      <c r="P3559">
        <v>4.28</v>
      </c>
      <c r="Q3559">
        <v>5.68</v>
      </c>
      <c r="R3559" t="s">
        <v>489</v>
      </c>
      <c r="S3559" t="s">
        <v>489</v>
      </c>
      <c r="T3559" t="s">
        <v>42</v>
      </c>
      <c r="U3559" t="s">
        <v>22</v>
      </c>
      <c r="V3559" t="s">
        <v>43</v>
      </c>
      <c r="W3559">
        <v>0.4</v>
      </c>
    </row>
    <row r="3560" spans="1:23" x14ac:dyDescent="0.3">
      <c r="A3560" t="s">
        <v>1423</v>
      </c>
      <c r="B3560" t="s">
        <v>1526</v>
      </c>
      <c r="D3560" s="1">
        <v>39996</v>
      </c>
      <c r="E3560" s="1">
        <v>39998</v>
      </c>
      <c r="F3560" s="1" t="str">
        <f t="shared" si="234"/>
        <v>July</v>
      </c>
      <c r="G3560" s="1" t="str">
        <f t="shared" si="235"/>
        <v>2009</v>
      </c>
      <c r="H3560" s="2">
        <f t="shared" si="236"/>
        <v>2</v>
      </c>
      <c r="I3560" s="2" t="b">
        <f t="shared" si="237"/>
        <v>0</v>
      </c>
      <c r="J3560" t="s">
        <v>44</v>
      </c>
      <c r="K3560">
        <v>45</v>
      </c>
      <c r="L3560">
        <v>4629.67</v>
      </c>
      <c r="M3560">
        <v>0.04</v>
      </c>
      <c r="N3560" t="s">
        <v>18</v>
      </c>
      <c r="O3560">
        <v>2860.71</v>
      </c>
      <c r="P3560">
        <v>99.23</v>
      </c>
      <c r="Q3560">
        <v>8.99</v>
      </c>
      <c r="R3560" t="s">
        <v>489</v>
      </c>
      <c r="S3560" t="s">
        <v>489</v>
      </c>
      <c r="T3560" t="s">
        <v>42</v>
      </c>
      <c r="U3560" t="s">
        <v>36</v>
      </c>
      <c r="V3560" t="s">
        <v>37</v>
      </c>
      <c r="W3560">
        <v>0.35</v>
      </c>
    </row>
    <row r="3561" spans="1:23" x14ac:dyDescent="0.3">
      <c r="A3561" t="s">
        <v>996</v>
      </c>
      <c r="B3561" t="s">
        <v>1528</v>
      </c>
      <c r="D3561" s="1">
        <v>40946</v>
      </c>
      <c r="E3561" s="1">
        <v>40946</v>
      </c>
      <c r="F3561" s="1" t="str">
        <f t="shared" si="234"/>
        <v>February</v>
      </c>
      <c r="G3561" s="1" t="str">
        <f t="shared" si="235"/>
        <v>2012</v>
      </c>
      <c r="H3561" s="2">
        <f t="shared" si="236"/>
        <v>0</v>
      </c>
      <c r="I3561" s="2" t="str">
        <f t="shared" si="237"/>
        <v>FREE DELIVERY</v>
      </c>
      <c r="J3561" t="s">
        <v>34</v>
      </c>
      <c r="K3561">
        <v>28</v>
      </c>
      <c r="L3561">
        <v>1650.4110000000001</v>
      </c>
      <c r="M3561">
        <v>0.03</v>
      </c>
      <c r="N3561" t="s">
        <v>18</v>
      </c>
      <c r="O3561">
        <v>335.08</v>
      </c>
      <c r="P3561">
        <v>65.989999999999995</v>
      </c>
      <c r="Q3561">
        <v>5.99</v>
      </c>
      <c r="R3561" t="s">
        <v>489</v>
      </c>
      <c r="S3561" t="s">
        <v>489</v>
      </c>
      <c r="T3561" t="s">
        <v>31</v>
      </c>
      <c r="U3561" t="s">
        <v>32</v>
      </c>
      <c r="V3561" t="s">
        <v>33</v>
      </c>
      <c r="W3561">
        <v>0.57999999999999996</v>
      </c>
    </row>
    <row r="3562" spans="1:23" x14ac:dyDescent="0.3">
      <c r="A3562" t="s">
        <v>1101</v>
      </c>
      <c r="B3562" t="s">
        <v>1529</v>
      </c>
      <c r="D3562" s="1">
        <v>40855</v>
      </c>
      <c r="E3562" s="1">
        <v>40858</v>
      </c>
      <c r="F3562" s="1" t="str">
        <f t="shared" si="234"/>
        <v>November</v>
      </c>
      <c r="G3562" s="1" t="str">
        <f t="shared" si="235"/>
        <v>2011</v>
      </c>
      <c r="H3562" s="2">
        <f t="shared" si="236"/>
        <v>3</v>
      </c>
      <c r="I3562" s="2" t="b">
        <f t="shared" si="237"/>
        <v>0</v>
      </c>
      <c r="J3562" t="s">
        <v>52</v>
      </c>
      <c r="K3562">
        <v>33</v>
      </c>
      <c r="L3562">
        <v>240.27</v>
      </c>
      <c r="M3562">
        <v>7.0000000000000007E-2</v>
      </c>
      <c r="N3562" t="s">
        <v>18</v>
      </c>
      <c r="O3562">
        <v>-269.8</v>
      </c>
      <c r="P3562">
        <v>7.38</v>
      </c>
      <c r="Q3562">
        <v>11.51</v>
      </c>
      <c r="R3562" t="s">
        <v>489</v>
      </c>
      <c r="S3562" t="s">
        <v>489</v>
      </c>
      <c r="T3562" t="s">
        <v>21</v>
      </c>
      <c r="U3562" t="s">
        <v>22</v>
      </c>
      <c r="V3562" t="s">
        <v>29</v>
      </c>
      <c r="W3562">
        <v>0.36</v>
      </c>
    </row>
    <row r="3563" spans="1:23" x14ac:dyDescent="0.3">
      <c r="A3563" t="s">
        <v>1101</v>
      </c>
      <c r="B3563" t="s">
        <v>1529</v>
      </c>
      <c r="D3563" s="1">
        <v>40855</v>
      </c>
      <c r="E3563" s="1">
        <v>40856</v>
      </c>
      <c r="F3563" s="1" t="str">
        <f t="shared" si="234"/>
        <v>November</v>
      </c>
      <c r="G3563" s="1" t="str">
        <f t="shared" si="235"/>
        <v>2011</v>
      </c>
      <c r="H3563" s="2">
        <f t="shared" si="236"/>
        <v>1</v>
      </c>
      <c r="I3563" s="2" t="b">
        <f t="shared" si="237"/>
        <v>0</v>
      </c>
      <c r="J3563" t="s">
        <v>52</v>
      </c>
      <c r="K3563">
        <v>24</v>
      </c>
      <c r="L3563">
        <v>6802.37</v>
      </c>
      <c r="M3563">
        <v>0.08</v>
      </c>
      <c r="N3563" t="s">
        <v>25</v>
      </c>
      <c r="O3563">
        <v>459.5</v>
      </c>
      <c r="P3563">
        <v>284.98</v>
      </c>
      <c r="Q3563">
        <v>69.55</v>
      </c>
      <c r="R3563" t="s">
        <v>489</v>
      </c>
      <c r="S3563" t="s">
        <v>489</v>
      </c>
      <c r="T3563" t="s">
        <v>21</v>
      </c>
      <c r="U3563" t="s">
        <v>36</v>
      </c>
      <c r="V3563" t="s">
        <v>67</v>
      </c>
      <c r="W3563">
        <v>0.6</v>
      </c>
    </row>
    <row r="3564" spans="1:23" x14ac:dyDescent="0.3">
      <c r="A3564" t="s">
        <v>1533</v>
      </c>
      <c r="B3564" t="s">
        <v>1534</v>
      </c>
      <c r="D3564" s="1">
        <v>39911</v>
      </c>
      <c r="E3564" s="1">
        <v>39912</v>
      </c>
      <c r="F3564" s="1" t="str">
        <f t="shared" si="234"/>
        <v>April</v>
      </c>
      <c r="G3564" s="1" t="str">
        <f t="shared" si="235"/>
        <v>2009</v>
      </c>
      <c r="H3564" s="2">
        <f t="shared" si="236"/>
        <v>1</v>
      </c>
      <c r="I3564" s="2" t="b">
        <f t="shared" si="237"/>
        <v>0</v>
      </c>
      <c r="J3564" t="s">
        <v>52</v>
      </c>
      <c r="K3564">
        <v>39</v>
      </c>
      <c r="L3564">
        <v>1357.53</v>
      </c>
      <c r="M3564">
        <v>0.05</v>
      </c>
      <c r="N3564" t="s">
        <v>18</v>
      </c>
      <c r="O3564">
        <v>562.91999999999996</v>
      </c>
      <c r="P3564">
        <v>35.44</v>
      </c>
      <c r="Q3564">
        <v>5.09</v>
      </c>
      <c r="R3564" t="s">
        <v>489</v>
      </c>
      <c r="S3564" t="s">
        <v>489</v>
      </c>
      <c r="T3564" t="s">
        <v>27</v>
      </c>
      <c r="U3564" t="s">
        <v>22</v>
      </c>
      <c r="V3564" t="s">
        <v>43</v>
      </c>
      <c r="W3564">
        <v>0.38</v>
      </c>
    </row>
    <row r="3565" spans="1:23" x14ac:dyDescent="0.3">
      <c r="A3565" t="s">
        <v>1022</v>
      </c>
      <c r="B3565" t="s">
        <v>1164</v>
      </c>
      <c r="D3565" s="1">
        <v>40821</v>
      </c>
      <c r="E3565" s="1">
        <v>40826</v>
      </c>
      <c r="F3565" s="1" t="str">
        <f t="shared" si="234"/>
        <v>October</v>
      </c>
      <c r="G3565" s="1" t="str">
        <f t="shared" si="235"/>
        <v>2011</v>
      </c>
      <c r="H3565" s="2">
        <f t="shared" si="236"/>
        <v>5</v>
      </c>
      <c r="I3565" s="2" t="b">
        <f t="shared" si="237"/>
        <v>0</v>
      </c>
      <c r="J3565" t="s">
        <v>17</v>
      </c>
      <c r="K3565">
        <v>12</v>
      </c>
      <c r="L3565">
        <v>502.01</v>
      </c>
      <c r="M3565">
        <v>0.04</v>
      </c>
      <c r="N3565" t="s">
        <v>18</v>
      </c>
      <c r="O3565">
        <v>159.72999999999999</v>
      </c>
      <c r="P3565">
        <v>39.979999999999997</v>
      </c>
      <c r="Q3565">
        <v>9.1999999999999993</v>
      </c>
      <c r="R3565" t="s">
        <v>489</v>
      </c>
      <c r="S3565" t="s">
        <v>489</v>
      </c>
      <c r="T3565" t="s">
        <v>31</v>
      </c>
      <c r="U3565" t="s">
        <v>36</v>
      </c>
      <c r="V3565" t="s">
        <v>37</v>
      </c>
      <c r="W3565">
        <v>0.65</v>
      </c>
    </row>
    <row r="3566" spans="1:23" x14ac:dyDescent="0.3">
      <c r="A3566" t="s">
        <v>1517</v>
      </c>
      <c r="B3566" t="s">
        <v>1518</v>
      </c>
      <c r="D3566" s="1">
        <v>39894</v>
      </c>
      <c r="E3566" s="1">
        <v>39897</v>
      </c>
      <c r="F3566" s="1" t="str">
        <f t="shared" si="234"/>
        <v>March</v>
      </c>
      <c r="G3566" s="1" t="str">
        <f t="shared" si="235"/>
        <v>2009</v>
      </c>
      <c r="H3566" s="2">
        <f t="shared" si="236"/>
        <v>3</v>
      </c>
      <c r="I3566" s="2" t="b">
        <f t="shared" si="237"/>
        <v>0</v>
      </c>
      <c r="J3566" t="s">
        <v>34</v>
      </c>
      <c r="K3566">
        <v>44</v>
      </c>
      <c r="L3566">
        <v>7312.86</v>
      </c>
      <c r="M3566">
        <v>0.03</v>
      </c>
      <c r="N3566" t="s">
        <v>25</v>
      </c>
      <c r="O3566">
        <v>1279.3699999999999</v>
      </c>
      <c r="P3566">
        <v>160.97999999999999</v>
      </c>
      <c r="Q3566">
        <v>30</v>
      </c>
      <c r="R3566" t="s">
        <v>489</v>
      </c>
      <c r="S3566" t="s">
        <v>489</v>
      </c>
      <c r="T3566" t="s">
        <v>27</v>
      </c>
      <c r="U3566" t="s">
        <v>36</v>
      </c>
      <c r="V3566" t="s">
        <v>67</v>
      </c>
      <c r="W3566">
        <v>0.62</v>
      </c>
    </row>
    <row r="3567" spans="1:23" x14ac:dyDescent="0.3">
      <c r="A3567" t="s">
        <v>1517</v>
      </c>
      <c r="B3567" t="s">
        <v>1518</v>
      </c>
      <c r="D3567" s="1">
        <v>39894</v>
      </c>
      <c r="E3567" s="1">
        <v>39896</v>
      </c>
      <c r="F3567" s="1" t="str">
        <f t="shared" si="234"/>
        <v>March</v>
      </c>
      <c r="G3567" s="1" t="str">
        <f t="shared" si="235"/>
        <v>2009</v>
      </c>
      <c r="H3567" s="2">
        <f t="shared" si="236"/>
        <v>2</v>
      </c>
      <c r="I3567" s="2" t="b">
        <f t="shared" si="237"/>
        <v>0</v>
      </c>
      <c r="J3567" t="s">
        <v>34</v>
      </c>
      <c r="K3567">
        <v>39</v>
      </c>
      <c r="L3567">
        <v>605.16</v>
      </c>
      <c r="M3567">
        <v>0.09</v>
      </c>
      <c r="N3567" t="s">
        <v>18</v>
      </c>
      <c r="O3567">
        <v>154.65</v>
      </c>
      <c r="P3567">
        <v>15.98</v>
      </c>
      <c r="Q3567">
        <v>4</v>
      </c>
      <c r="R3567" t="s">
        <v>489</v>
      </c>
      <c r="S3567" t="s">
        <v>489</v>
      </c>
      <c r="T3567" t="s">
        <v>27</v>
      </c>
      <c r="U3567" t="s">
        <v>32</v>
      </c>
      <c r="V3567" t="s">
        <v>48</v>
      </c>
      <c r="W3567">
        <v>0.37</v>
      </c>
    </row>
    <row r="3568" spans="1:23" x14ac:dyDescent="0.3">
      <c r="A3568" t="s">
        <v>1323</v>
      </c>
      <c r="B3568" t="s">
        <v>1537</v>
      </c>
      <c r="D3568" s="1">
        <v>40321</v>
      </c>
      <c r="E3568" s="1">
        <v>40323</v>
      </c>
      <c r="F3568" s="1" t="str">
        <f t="shared" si="234"/>
        <v>May</v>
      </c>
      <c r="G3568" s="1" t="str">
        <f t="shared" si="235"/>
        <v>2010</v>
      </c>
      <c r="H3568" s="2">
        <f t="shared" si="236"/>
        <v>2</v>
      </c>
      <c r="I3568" s="2" t="b">
        <f t="shared" si="237"/>
        <v>0</v>
      </c>
      <c r="J3568" t="s">
        <v>24</v>
      </c>
      <c r="K3568">
        <v>33</v>
      </c>
      <c r="L3568">
        <v>121</v>
      </c>
      <c r="M3568">
        <v>0.09</v>
      </c>
      <c r="N3568" t="s">
        <v>18</v>
      </c>
      <c r="O3568">
        <v>51.21</v>
      </c>
      <c r="P3568">
        <v>3.75</v>
      </c>
      <c r="Q3568">
        <v>0.5</v>
      </c>
      <c r="R3568" t="s">
        <v>489</v>
      </c>
      <c r="S3568" t="s">
        <v>489</v>
      </c>
      <c r="T3568" t="s">
        <v>27</v>
      </c>
      <c r="U3568" t="s">
        <v>22</v>
      </c>
      <c r="V3568" t="s">
        <v>57</v>
      </c>
      <c r="W3568">
        <v>0.37</v>
      </c>
    </row>
    <row r="3569" spans="1:23" x14ac:dyDescent="0.3">
      <c r="A3569" t="s">
        <v>1323</v>
      </c>
      <c r="B3569" t="s">
        <v>1537</v>
      </c>
      <c r="D3569" s="1">
        <v>40321</v>
      </c>
      <c r="E3569" s="1">
        <v>40323</v>
      </c>
      <c r="F3569" s="1" t="str">
        <f t="shared" si="234"/>
        <v>May</v>
      </c>
      <c r="G3569" s="1" t="str">
        <f t="shared" si="235"/>
        <v>2010</v>
      </c>
      <c r="H3569" s="2">
        <f t="shared" si="236"/>
        <v>2</v>
      </c>
      <c r="I3569" s="2" t="b">
        <f t="shared" si="237"/>
        <v>0</v>
      </c>
      <c r="J3569" t="s">
        <v>24</v>
      </c>
      <c r="K3569">
        <v>27</v>
      </c>
      <c r="L3569">
        <v>1484.1849999999999</v>
      </c>
      <c r="M3569">
        <v>0.02</v>
      </c>
      <c r="N3569" t="s">
        <v>18</v>
      </c>
      <c r="O3569">
        <v>239.25</v>
      </c>
      <c r="P3569">
        <v>65.989999999999995</v>
      </c>
      <c r="Q3569">
        <v>4.99</v>
      </c>
      <c r="R3569" t="s">
        <v>489</v>
      </c>
      <c r="S3569" t="s">
        <v>489</v>
      </c>
      <c r="T3569" t="s">
        <v>27</v>
      </c>
      <c r="U3569" t="s">
        <v>32</v>
      </c>
      <c r="V3569" t="s">
        <v>33</v>
      </c>
      <c r="W3569">
        <v>0.56999999999999995</v>
      </c>
    </row>
    <row r="3570" spans="1:23" x14ac:dyDescent="0.3">
      <c r="A3570" t="s">
        <v>932</v>
      </c>
      <c r="B3570" t="s">
        <v>1520</v>
      </c>
      <c r="D3570" s="1">
        <v>40457</v>
      </c>
      <c r="E3570" s="1">
        <v>40458</v>
      </c>
      <c r="F3570" s="1" t="str">
        <f t="shared" si="234"/>
        <v>October</v>
      </c>
      <c r="G3570" s="1" t="str">
        <f t="shared" si="235"/>
        <v>2010</v>
      </c>
      <c r="H3570" s="2">
        <f t="shared" si="236"/>
        <v>1</v>
      </c>
      <c r="I3570" s="2" t="b">
        <f t="shared" si="237"/>
        <v>0</v>
      </c>
      <c r="J3570" t="s">
        <v>24</v>
      </c>
      <c r="K3570">
        <v>31</v>
      </c>
      <c r="L3570">
        <v>1476.12</v>
      </c>
      <c r="M3570">
        <v>0.03</v>
      </c>
      <c r="N3570" t="s">
        <v>25</v>
      </c>
      <c r="O3570">
        <v>-1401.17</v>
      </c>
      <c r="P3570">
        <v>44.43</v>
      </c>
      <c r="Q3570">
        <v>46.59</v>
      </c>
      <c r="R3570" t="s">
        <v>489</v>
      </c>
      <c r="S3570" t="s">
        <v>489</v>
      </c>
      <c r="T3570" t="s">
        <v>42</v>
      </c>
      <c r="U3570" t="s">
        <v>36</v>
      </c>
      <c r="V3570" t="s">
        <v>55</v>
      </c>
      <c r="W3570">
        <v>0.67</v>
      </c>
    </row>
    <row r="3571" spans="1:23" x14ac:dyDescent="0.3">
      <c r="A3571" t="s">
        <v>932</v>
      </c>
      <c r="B3571" t="s">
        <v>1520</v>
      </c>
      <c r="D3571" s="1">
        <v>40471</v>
      </c>
      <c r="E3571" s="1">
        <v>40476</v>
      </c>
      <c r="F3571" s="1" t="str">
        <f t="shared" si="234"/>
        <v>October</v>
      </c>
      <c r="G3571" s="1" t="str">
        <f t="shared" si="235"/>
        <v>2010</v>
      </c>
      <c r="H3571" s="2">
        <f t="shared" si="236"/>
        <v>5</v>
      </c>
      <c r="I3571" s="2" t="b">
        <f t="shared" si="237"/>
        <v>0</v>
      </c>
      <c r="J3571" t="s">
        <v>17</v>
      </c>
      <c r="K3571">
        <v>13</v>
      </c>
      <c r="L3571">
        <v>1764.97</v>
      </c>
      <c r="M3571">
        <v>7.0000000000000007E-2</v>
      </c>
      <c r="N3571" t="s">
        <v>25</v>
      </c>
      <c r="O3571">
        <v>-383.5</v>
      </c>
      <c r="P3571">
        <v>130.97999999999999</v>
      </c>
      <c r="Q3571">
        <v>54.74</v>
      </c>
      <c r="R3571" t="s">
        <v>489</v>
      </c>
      <c r="S3571" t="s">
        <v>489</v>
      </c>
      <c r="T3571" t="s">
        <v>27</v>
      </c>
      <c r="U3571" t="s">
        <v>36</v>
      </c>
      <c r="V3571" t="s">
        <v>54</v>
      </c>
      <c r="W3571">
        <v>0.69</v>
      </c>
    </row>
    <row r="3572" spans="1:23" x14ac:dyDescent="0.3">
      <c r="A3572" t="s">
        <v>932</v>
      </c>
      <c r="B3572" t="s">
        <v>1520</v>
      </c>
      <c r="D3572" s="1">
        <v>40471</v>
      </c>
      <c r="E3572" s="1">
        <v>40478</v>
      </c>
      <c r="F3572" s="1" t="str">
        <f t="shared" si="234"/>
        <v>October</v>
      </c>
      <c r="G3572" s="1" t="str">
        <f t="shared" si="235"/>
        <v>2010</v>
      </c>
      <c r="H3572" s="2">
        <f t="shared" si="236"/>
        <v>7</v>
      </c>
      <c r="I3572" s="2" t="b">
        <f t="shared" si="237"/>
        <v>0</v>
      </c>
      <c r="J3572" t="s">
        <v>17</v>
      </c>
      <c r="K3572">
        <v>50</v>
      </c>
      <c r="L3572">
        <v>238.34</v>
      </c>
      <c r="M3572">
        <v>0.04</v>
      </c>
      <c r="N3572" t="s">
        <v>18</v>
      </c>
      <c r="O3572">
        <v>-7.36</v>
      </c>
      <c r="P3572">
        <v>4.76</v>
      </c>
      <c r="Q3572">
        <v>3.01</v>
      </c>
      <c r="R3572" t="s">
        <v>489</v>
      </c>
      <c r="S3572" t="s">
        <v>489</v>
      </c>
      <c r="T3572" t="s">
        <v>27</v>
      </c>
      <c r="U3572" t="s">
        <v>22</v>
      </c>
      <c r="V3572" t="s">
        <v>43</v>
      </c>
      <c r="W3572">
        <v>0.36</v>
      </c>
    </row>
    <row r="3573" spans="1:23" x14ac:dyDescent="0.3">
      <c r="A3573" t="s">
        <v>1101</v>
      </c>
      <c r="B3573" t="s">
        <v>1529</v>
      </c>
      <c r="D3573" s="1">
        <v>41244</v>
      </c>
      <c r="E3573" s="1">
        <v>41245</v>
      </c>
      <c r="F3573" s="1" t="str">
        <f t="shared" si="234"/>
        <v>December</v>
      </c>
      <c r="G3573" s="1" t="str">
        <f t="shared" si="235"/>
        <v>2012</v>
      </c>
      <c r="H3573" s="2">
        <f t="shared" si="236"/>
        <v>1</v>
      </c>
      <c r="I3573" s="2" t="b">
        <f t="shared" si="237"/>
        <v>0</v>
      </c>
      <c r="J3573" t="s">
        <v>34</v>
      </c>
      <c r="K3573">
        <v>41</v>
      </c>
      <c r="L3573">
        <v>3731.59</v>
      </c>
      <c r="M3573">
        <v>0</v>
      </c>
      <c r="N3573" t="s">
        <v>25</v>
      </c>
      <c r="O3573">
        <v>-605.52</v>
      </c>
      <c r="P3573">
        <v>89.99</v>
      </c>
      <c r="Q3573">
        <v>42</v>
      </c>
      <c r="R3573" t="s">
        <v>489</v>
      </c>
      <c r="S3573" t="s">
        <v>489</v>
      </c>
      <c r="T3573" t="s">
        <v>21</v>
      </c>
      <c r="U3573" t="s">
        <v>36</v>
      </c>
      <c r="V3573" t="s">
        <v>67</v>
      </c>
      <c r="W3573">
        <v>0.66</v>
      </c>
    </row>
    <row r="3574" spans="1:23" x14ac:dyDescent="0.3">
      <c r="A3574" t="s">
        <v>1101</v>
      </c>
      <c r="B3574" t="s">
        <v>1529</v>
      </c>
      <c r="D3574" s="1">
        <v>41244</v>
      </c>
      <c r="E3574" s="1">
        <v>41247</v>
      </c>
      <c r="F3574" s="1" t="str">
        <f t="shared" si="234"/>
        <v>December</v>
      </c>
      <c r="G3574" s="1" t="str">
        <f t="shared" si="235"/>
        <v>2012</v>
      </c>
      <c r="H3574" s="2">
        <f t="shared" si="236"/>
        <v>3</v>
      </c>
      <c r="I3574" s="2" t="b">
        <f t="shared" si="237"/>
        <v>0</v>
      </c>
      <c r="J3574" t="s">
        <v>34</v>
      </c>
      <c r="K3574">
        <v>9</v>
      </c>
      <c r="L3574">
        <v>33367.85</v>
      </c>
      <c r="M3574">
        <v>0.01</v>
      </c>
      <c r="N3574" t="s">
        <v>18</v>
      </c>
      <c r="O3574">
        <v>3992.52</v>
      </c>
      <c r="P3574">
        <v>3499.99</v>
      </c>
      <c r="Q3574">
        <v>24.49</v>
      </c>
      <c r="R3574" t="s">
        <v>489</v>
      </c>
      <c r="S3574" t="s">
        <v>489</v>
      </c>
      <c r="T3574" t="s">
        <v>21</v>
      </c>
      <c r="U3574" t="s">
        <v>32</v>
      </c>
      <c r="V3574" t="s">
        <v>62</v>
      </c>
      <c r="W3574">
        <v>0.37</v>
      </c>
    </row>
    <row r="3575" spans="1:23" x14ac:dyDescent="0.3">
      <c r="A3575" t="s">
        <v>1101</v>
      </c>
      <c r="B3575" t="s">
        <v>1529</v>
      </c>
      <c r="D3575" s="1">
        <v>41244</v>
      </c>
      <c r="E3575" s="1">
        <v>41244</v>
      </c>
      <c r="F3575" s="1" t="str">
        <f t="shared" si="234"/>
        <v>December</v>
      </c>
      <c r="G3575" s="1" t="str">
        <f t="shared" si="235"/>
        <v>2012</v>
      </c>
      <c r="H3575" s="2">
        <f t="shared" si="236"/>
        <v>0</v>
      </c>
      <c r="I3575" s="2" t="str">
        <f t="shared" si="237"/>
        <v>FREE DELIVERY</v>
      </c>
      <c r="J3575" t="s">
        <v>34</v>
      </c>
      <c r="K3575">
        <v>44</v>
      </c>
      <c r="L3575">
        <v>1299.9100000000001</v>
      </c>
      <c r="M3575">
        <v>0.06</v>
      </c>
      <c r="N3575" t="s">
        <v>18</v>
      </c>
      <c r="O3575">
        <v>439.26</v>
      </c>
      <c r="P3575">
        <v>30.98</v>
      </c>
      <c r="Q3575">
        <v>5.76</v>
      </c>
      <c r="R3575" t="s">
        <v>489</v>
      </c>
      <c r="S3575" t="s">
        <v>489</v>
      </c>
      <c r="T3575" t="s">
        <v>21</v>
      </c>
      <c r="U3575" t="s">
        <v>22</v>
      </c>
      <c r="V3575" t="s">
        <v>43</v>
      </c>
      <c r="W3575">
        <v>0.4</v>
      </c>
    </row>
    <row r="3576" spans="1:23" x14ac:dyDescent="0.3">
      <c r="A3576" t="s">
        <v>1535</v>
      </c>
      <c r="B3576" t="s">
        <v>1536</v>
      </c>
      <c r="D3576" s="1">
        <v>40982</v>
      </c>
      <c r="E3576" s="1">
        <v>40983</v>
      </c>
      <c r="F3576" s="1" t="str">
        <f t="shared" si="234"/>
        <v>March</v>
      </c>
      <c r="G3576" s="1" t="str">
        <f t="shared" si="235"/>
        <v>2012</v>
      </c>
      <c r="H3576" s="2">
        <f t="shared" si="236"/>
        <v>1</v>
      </c>
      <c r="I3576" s="2" t="b">
        <f t="shared" si="237"/>
        <v>0</v>
      </c>
      <c r="J3576" t="s">
        <v>44</v>
      </c>
      <c r="K3576">
        <v>43</v>
      </c>
      <c r="L3576">
        <v>2009.05</v>
      </c>
      <c r="M3576">
        <v>0.04</v>
      </c>
      <c r="N3576" t="s">
        <v>25</v>
      </c>
      <c r="O3576">
        <v>33.99</v>
      </c>
      <c r="P3576">
        <v>44.43</v>
      </c>
      <c r="Q3576">
        <v>46.59</v>
      </c>
      <c r="R3576" t="s">
        <v>489</v>
      </c>
      <c r="S3576" t="s">
        <v>489</v>
      </c>
      <c r="T3576" t="s">
        <v>21</v>
      </c>
      <c r="U3576" t="s">
        <v>36</v>
      </c>
      <c r="V3576" t="s">
        <v>55</v>
      </c>
      <c r="W3576">
        <v>0.67</v>
      </c>
    </row>
    <row r="3577" spans="1:23" x14ac:dyDescent="0.3">
      <c r="A3577" t="s">
        <v>1423</v>
      </c>
      <c r="B3577" t="s">
        <v>1526</v>
      </c>
      <c r="D3577" s="1">
        <v>40864</v>
      </c>
      <c r="E3577" s="1">
        <v>40866</v>
      </c>
      <c r="F3577" s="1" t="str">
        <f t="shared" si="234"/>
        <v>November</v>
      </c>
      <c r="G3577" s="1" t="str">
        <f t="shared" si="235"/>
        <v>2011</v>
      </c>
      <c r="H3577" s="2">
        <f t="shared" si="236"/>
        <v>2</v>
      </c>
      <c r="I3577" s="2" t="b">
        <f t="shared" si="237"/>
        <v>0</v>
      </c>
      <c r="J3577" t="s">
        <v>44</v>
      </c>
      <c r="K3577">
        <v>3</v>
      </c>
      <c r="L3577">
        <v>3581.52</v>
      </c>
      <c r="M3577">
        <v>7.0000000000000007E-2</v>
      </c>
      <c r="N3577" t="s">
        <v>18</v>
      </c>
      <c r="O3577">
        <v>-408.22</v>
      </c>
      <c r="P3577">
        <v>1270.99</v>
      </c>
      <c r="Q3577">
        <v>19.989999999999998</v>
      </c>
      <c r="R3577" t="s">
        <v>489</v>
      </c>
      <c r="S3577" t="s">
        <v>489</v>
      </c>
      <c r="T3577" t="s">
        <v>42</v>
      </c>
      <c r="U3577" t="s">
        <v>22</v>
      </c>
      <c r="V3577" t="s">
        <v>29</v>
      </c>
      <c r="W3577">
        <v>0.35</v>
      </c>
    </row>
    <row r="3578" spans="1:23" x14ac:dyDescent="0.3">
      <c r="A3578" t="s">
        <v>1423</v>
      </c>
      <c r="B3578" t="s">
        <v>1526</v>
      </c>
      <c r="D3578" s="1">
        <v>40864</v>
      </c>
      <c r="E3578" s="1">
        <v>40864</v>
      </c>
      <c r="F3578" s="1" t="str">
        <f t="shared" si="234"/>
        <v>November</v>
      </c>
      <c r="G3578" s="1" t="str">
        <f t="shared" si="235"/>
        <v>2011</v>
      </c>
      <c r="H3578" s="2">
        <f t="shared" si="236"/>
        <v>0</v>
      </c>
      <c r="I3578" s="2" t="str">
        <f t="shared" si="237"/>
        <v>FREE DELIVERY</v>
      </c>
      <c r="J3578" t="s">
        <v>44</v>
      </c>
      <c r="K3578">
        <v>13</v>
      </c>
      <c r="L3578">
        <v>90.15</v>
      </c>
      <c r="M3578">
        <v>7.0000000000000007E-2</v>
      </c>
      <c r="N3578" t="s">
        <v>18</v>
      </c>
      <c r="O3578">
        <v>33.049999999999997</v>
      </c>
      <c r="P3578">
        <v>7.31</v>
      </c>
      <c r="Q3578">
        <v>0.49</v>
      </c>
      <c r="R3578" t="s">
        <v>489</v>
      </c>
      <c r="S3578" t="s">
        <v>489</v>
      </c>
      <c r="T3578" t="s">
        <v>42</v>
      </c>
      <c r="U3578" t="s">
        <v>22</v>
      </c>
      <c r="V3578" t="s">
        <v>57</v>
      </c>
      <c r="W3578">
        <v>0.38</v>
      </c>
    </row>
    <row r="3579" spans="1:23" x14ac:dyDescent="0.3">
      <c r="A3579" t="s">
        <v>1051</v>
      </c>
      <c r="B3579" t="s">
        <v>1052</v>
      </c>
      <c r="D3579" s="1">
        <v>41120</v>
      </c>
      <c r="E3579" s="1">
        <v>41122</v>
      </c>
      <c r="F3579" s="1" t="str">
        <f t="shared" si="234"/>
        <v>August</v>
      </c>
      <c r="G3579" s="1" t="str">
        <f t="shared" si="235"/>
        <v>2012</v>
      </c>
      <c r="H3579" s="2">
        <f t="shared" si="236"/>
        <v>2</v>
      </c>
      <c r="I3579" s="2" t="b">
        <f t="shared" si="237"/>
        <v>0</v>
      </c>
      <c r="J3579" t="s">
        <v>44</v>
      </c>
      <c r="K3579">
        <v>16</v>
      </c>
      <c r="L3579">
        <v>113.25</v>
      </c>
      <c r="M3579">
        <v>0.03</v>
      </c>
      <c r="N3579" t="s">
        <v>18</v>
      </c>
      <c r="O3579">
        <v>-43.43</v>
      </c>
      <c r="P3579">
        <v>6.48</v>
      </c>
      <c r="Q3579">
        <v>6.65</v>
      </c>
      <c r="R3579" t="s">
        <v>489</v>
      </c>
      <c r="S3579" t="s">
        <v>489</v>
      </c>
      <c r="T3579" t="s">
        <v>31</v>
      </c>
      <c r="U3579" t="s">
        <v>22</v>
      </c>
      <c r="V3579" t="s">
        <v>43</v>
      </c>
      <c r="W3579">
        <v>0.36</v>
      </c>
    </row>
    <row r="3580" spans="1:23" x14ac:dyDescent="0.3">
      <c r="A3580" t="s">
        <v>1101</v>
      </c>
      <c r="B3580" t="s">
        <v>1529</v>
      </c>
      <c r="D3580" s="1">
        <v>40424</v>
      </c>
      <c r="E3580" s="1">
        <v>40425</v>
      </c>
      <c r="F3580" s="1" t="str">
        <f t="shared" si="234"/>
        <v>September</v>
      </c>
      <c r="G3580" s="1" t="str">
        <f t="shared" si="235"/>
        <v>2010</v>
      </c>
      <c r="H3580" s="2">
        <f t="shared" si="236"/>
        <v>1</v>
      </c>
      <c r="I3580" s="2" t="b">
        <f t="shared" si="237"/>
        <v>0</v>
      </c>
      <c r="J3580" t="s">
        <v>52</v>
      </c>
      <c r="K3580">
        <v>10</v>
      </c>
      <c r="L3580">
        <v>1642.43</v>
      </c>
      <c r="M3580">
        <v>0.02</v>
      </c>
      <c r="N3580" t="s">
        <v>25</v>
      </c>
      <c r="O3580">
        <v>-423.2</v>
      </c>
      <c r="P3580">
        <v>150.88999999999999</v>
      </c>
      <c r="Q3580">
        <v>60.2</v>
      </c>
      <c r="R3580" t="s">
        <v>489</v>
      </c>
      <c r="S3580" t="s">
        <v>489</v>
      </c>
      <c r="T3580" t="s">
        <v>21</v>
      </c>
      <c r="U3580" t="s">
        <v>36</v>
      </c>
      <c r="V3580" t="s">
        <v>67</v>
      </c>
      <c r="W3580">
        <v>0.77</v>
      </c>
    </row>
    <row r="3581" spans="1:23" x14ac:dyDescent="0.3">
      <c r="A3581" t="s">
        <v>1447</v>
      </c>
      <c r="B3581" t="s">
        <v>1538</v>
      </c>
      <c r="D3581" s="1">
        <v>40817</v>
      </c>
      <c r="E3581" s="1">
        <v>40819</v>
      </c>
      <c r="F3581" s="1" t="str">
        <f t="shared" si="234"/>
        <v>October</v>
      </c>
      <c r="G3581" s="1" t="str">
        <f t="shared" si="235"/>
        <v>2011</v>
      </c>
      <c r="H3581" s="2">
        <f t="shared" si="236"/>
        <v>2</v>
      </c>
      <c r="I3581" s="2" t="b">
        <f t="shared" si="237"/>
        <v>0</v>
      </c>
      <c r="J3581" t="s">
        <v>52</v>
      </c>
      <c r="K3581">
        <v>26</v>
      </c>
      <c r="L3581">
        <v>6766.8559999999998</v>
      </c>
      <c r="M3581">
        <v>0.02</v>
      </c>
      <c r="N3581" t="s">
        <v>25</v>
      </c>
      <c r="O3581">
        <v>-774.89</v>
      </c>
      <c r="P3581">
        <v>320.64</v>
      </c>
      <c r="Q3581">
        <v>43.57</v>
      </c>
      <c r="R3581" t="s">
        <v>489</v>
      </c>
      <c r="S3581" t="s">
        <v>489</v>
      </c>
      <c r="T3581" t="s">
        <v>42</v>
      </c>
      <c r="U3581" t="s">
        <v>36</v>
      </c>
      <c r="V3581" t="s">
        <v>55</v>
      </c>
      <c r="W3581">
        <v>0.63</v>
      </c>
    </row>
    <row r="3582" spans="1:23" x14ac:dyDescent="0.3">
      <c r="A3582" t="s">
        <v>1103</v>
      </c>
      <c r="B3582" t="s">
        <v>1539</v>
      </c>
      <c r="D3582" s="1">
        <v>40386</v>
      </c>
      <c r="E3582" s="1">
        <v>40388</v>
      </c>
      <c r="F3582" s="1" t="str">
        <f t="shared" si="234"/>
        <v>July</v>
      </c>
      <c r="G3582" s="1" t="str">
        <f t="shared" si="235"/>
        <v>2010</v>
      </c>
      <c r="H3582" s="2">
        <f t="shared" si="236"/>
        <v>2</v>
      </c>
      <c r="I3582" s="2" t="b">
        <f t="shared" si="237"/>
        <v>0</v>
      </c>
      <c r="J3582" t="s">
        <v>17</v>
      </c>
      <c r="K3582">
        <v>6</v>
      </c>
      <c r="L3582">
        <v>652.33000000000004</v>
      </c>
      <c r="M3582">
        <v>0.09</v>
      </c>
      <c r="N3582" t="s">
        <v>25</v>
      </c>
      <c r="O3582">
        <v>-227.51</v>
      </c>
      <c r="P3582">
        <v>113.98</v>
      </c>
      <c r="Q3582">
        <v>30</v>
      </c>
      <c r="R3582" t="s">
        <v>489</v>
      </c>
      <c r="S3582" t="s">
        <v>489</v>
      </c>
      <c r="T3582" t="s">
        <v>31</v>
      </c>
      <c r="U3582" t="s">
        <v>36</v>
      </c>
      <c r="V3582" t="s">
        <v>67</v>
      </c>
      <c r="W3582">
        <v>0.69</v>
      </c>
    </row>
    <row r="3583" spans="1:23" x14ac:dyDescent="0.3">
      <c r="A3583" t="s">
        <v>1009</v>
      </c>
      <c r="B3583" t="s">
        <v>1540</v>
      </c>
      <c r="D3583" s="1">
        <v>41024</v>
      </c>
      <c r="E3583" s="1">
        <v>41026</v>
      </c>
      <c r="F3583" s="1" t="str">
        <f t="shared" si="234"/>
        <v>April</v>
      </c>
      <c r="G3583" s="1" t="str">
        <f t="shared" si="235"/>
        <v>2012</v>
      </c>
      <c r="H3583" s="2">
        <f t="shared" si="236"/>
        <v>2</v>
      </c>
      <c r="I3583" s="2" t="b">
        <f t="shared" si="237"/>
        <v>0</v>
      </c>
      <c r="J3583" t="s">
        <v>34</v>
      </c>
      <c r="K3583">
        <v>3</v>
      </c>
      <c r="L3583">
        <v>3.96</v>
      </c>
      <c r="M3583">
        <v>0.1</v>
      </c>
      <c r="N3583" t="s">
        <v>18</v>
      </c>
      <c r="O3583">
        <v>-1.72</v>
      </c>
      <c r="P3583">
        <v>1.1399999999999999</v>
      </c>
      <c r="Q3583">
        <v>0.7</v>
      </c>
      <c r="R3583" t="s">
        <v>489</v>
      </c>
      <c r="S3583" t="s">
        <v>489</v>
      </c>
      <c r="T3583" t="s">
        <v>21</v>
      </c>
      <c r="U3583" t="s">
        <v>22</v>
      </c>
      <c r="V3583" t="s">
        <v>46</v>
      </c>
      <c r="W3583">
        <v>0.38</v>
      </c>
    </row>
    <row r="3584" spans="1:23" x14ac:dyDescent="0.3">
      <c r="A3584" t="s">
        <v>904</v>
      </c>
      <c r="B3584" t="s">
        <v>1541</v>
      </c>
      <c r="D3584" s="1">
        <v>41113</v>
      </c>
      <c r="E3584" s="1">
        <v>41115</v>
      </c>
      <c r="F3584" s="1" t="str">
        <f t="shared" si="234"/>
        <v>July</v>
      </c>
      <c r="G3584" s="1" t="str">
        <f t="shared" si="235"/>
        <v>2012</v>
      </c>
      <c r="H3584" s="2">
        <f t="shared" si="236"/>
        <v>2</v>
      </c>
      <c r="I3584" s="2" t="b">
        <f t="shared" si="237"/>
        <v>0</v>
      </c>
      <c r="J3584" t="s">
        <v>52</v>
      </c>
      <c r="K3584">
        <v>32</v>
      </c>
      <c r="L3584">
        <v>157.85</v>
      </c>
      <c r="M3584">
        <v>0.06</v>
      </c>
      <c r="N3584" t="s">
        <v>18</v>
      </c>
      <c r="O3584">
        <v>22.54</v>
      </c>
      <c r="P3584">
        <v>5.18</v>
      </c>
      <c r="Q3584">
        <v>2.04</v>
      </c>
      <c r="R3584" t="s">
        <v>489</v>
      </c>
      <c r="S3584" t="s">
        <v>489</v>
      </c>
      <c r="T3584" t="s">
        <v>27</v>
      </c>
      <c r="U3584" t="s">
        <v>22</v>
      </c>
      <c r="V3584" t="s">
        <v>43</v>
      </c>
      <c r="W3584">
        <v>0.36</v>
      </c>
    </row>
    <row r="3585" spans="1:23" x14ac:dyDescent="0.3">
      <c r="A3585" t="s">
        <v>1513</v>
      </c>
      <c r="B3585" t="s">
        <v>1514</v>
      </c>
      <c r="D3585" s="1">
        <v>40373</v>
      </c>
      <c r="E3585" s="1">
        <v>40374</v>
      </c>
      <c r="F3585" s="1" t="str">
        <f t="shared" si="234"/>
        <v>July</v>
      </c>
      <c r="G3585" s="1" t="str">
        <f t="shared" si="235"/>
        <v>2010</v>
      </c>
      <c r="H3585" s="2">
        <f t="shared" si="236"/>
        <v>1</v>
      </c>
      <c r="I3585" s="2" t="b">
        <f t="shared" si="237"/>
        <v>0</v>
      </c>
      <c r="J3585" t="s">
        <v>34</v>
      </c>
      <c r="K3585">
        <v>17</v>
      </c>
      <c r="L3585">
        <v>158.19</v>
      </c>
      <c r="M3585">
        <v>0.09</v>
      </c>
      <c r="N3585" t="s">
        <v>18</v>
      </c>
      <c r="O3585">
        <v>-75.22</v>
      </c>
      <c r="P3585">
        <v>9.3800000000000008</v>
      </c>
      <c r="Q3585">
        <v>7.28</v>
      </c>
      <c r="R3585" t="s">
        <v>489</v>
      </c>
      <c r="S3585" t="s">
        <v>489</v>
      </c>
      <c r="T3585" t="s">
        <v>42</v>
      </c>
      <c r="U3585" t="s">
        <v>22</v>
      </c>
      <c r="V3585" t="s">
        <v>23</v>
      </c>
      <c r="W3585">
        <v>0.56999999999999995</v>
      </c>
    </row>
    <row r="3586" spans="1:23" x14ac:dyDescent="0.3">
      <c r="A3586" t="s">
        <v>1542</v>
      </c>
      <c r="B3586" t="s">
        <v>1543</v>
      </c>
      <c r="D3586" s="1">
        <v>40150</v>
      </c>
      <c r="E3586" s="1">
        <v>40152</v>
      </c>
      <c r="F3586" s="1" t="str">
        <f t="shared" si="234"/>
        <v>December</v>
      </c>
      <c r="G3586" s="1" t="str">
        <f t="shared" si="235"/>
        <v>2009</v>
      </c>
      <c r="H3586" s="2">
        <f t="shared" si="236"/>
        <v>2</v>
      </c>
      <c r="I3586" s="2" t="b">
        <f t="shared" si="237"/>
        <v>0</v>
      </c>
      <c r="J3586" t="s">
        <v>34</v>
      </c>
      <c r="K3586">
        <v>7</v>
      </c>
      <c r="L3586">
        <v>34.659999999999997</v>
      </c>
      <c r="M3586">
        <v>0.06</v>
      </c>
      <c r="N3586" t="s">
        <v>18</v>
      </c>
      <c r="O3586">
        <v>-20.87</v>
      </c>
      <c r="P3586">
        <v>4.42</v>
      </c>
      <c r="Q3586">
        <v>4.99</v>
      </c>
      <c r="R3586" t="s">
        <v>489</v>
      </c>
      <c r="S3586" t="s">
        <v>489</v>
      </c>
      <c r="T3586" t="s">
        <v>31</v>
      </c>
      <c r="U3586" t="s">
        <v>22</v>
      </c>
      <c r="V3586" t="s">
        <v>51</v>
      </c>
      <c r="W3586">
        <v>0.38</v>
      </c>
    </row>
    <row r="3587" spans="1:23" x14ac:dyDescent="0.3">
      <c r="A3587" t="s">
        <v>1447</v>
      </c>
      <c r="B3587" t="s">
        <v>1538</v>
      </c>
      <c r="D3587" s="1">
        <v>41089</v>
      </c>
      <c r="E3587" s="1">
        <v>41091</v>
      </c>
      <c r="F3587" s="1" t="str">
        <f t="shared" ref="F3587:F3650" si="238">TEXT(E3587,"mmmm")</f>
        <v>July</v>
      </c>
      <c r="G3587" s="1" t="str">
        <f t="shared" ref="G3587:G3650" si="239">TEXT(E3587,"yyyy")</f>
        <v>2012</v>
      </c>
      <c r="H3587" s="2">
        <f t="shared" ref="H3587:H3650" si="240">E3587-D3587</f>
        <v>2</v>
      </c>
      <c r="I3587" s="2" t="b">
        <f t="shared" ref="I3587:I3650" si="241">IF(H3587&lt;1,IF(AND(H3587&gt;0,H3587&lt;2),"ONE DAY", "FREE DELIVERY"))</f>
        <v>0</v>
      </c>
      <c r="J3587" t="s">
        <v>24</v>
      </c>
      <c r="K3587">
        <v>39</v>
      </c>
      <c r="L3587">
        <v>3755.43</v>
      </c>
      <c r="M3587">
        <v>7.0000000000000007E-2</v>
      </c>
      <c r="N3587" t="s">
        <v>18</v>
      </c>
      <c r="O3587">
        <v>448.07</v>
      </c>
      <c r="P3587">
        <v>99.99</v>
      </c>
      <c r="Q3587">
        <v>19.989999999999998</v>
      </c>
      <c r="R3587" t="s">
        <v>489</v>
      </c>
      <c r="S3587" t="s">
        <v>489</v>
      </c>
      <c r="T3587" t="s">
        <v>31</v>
      </c>
      <c r="U3587" t="s">
        <v>32</v>
      </c>
      <c r="V3587" t="s">
        <v>48</v>
      </c>
      <c r="W3587">
        <v>0.52</v>
      </c>
    </row>
    <row r="3588" spans="1:23" x14ac:dyDescent="0.3">
      <c r="A3588" t="s">
        <v>1447</v>
      </c>
      <c r="B3588" t="s">
        <v>1538</v>
      </c>
      <c r="D3588" s="1">
        <v>41089</v>
      </c>
      <c r="E3588" s="1">
        <v>41091</v>
      </c>
      <c r="F3588" s="1" t="str">
        <f t="shared" si="238"/>
        <v>July</v>
      </c>
      <c r="G3588" s="1" t="str">
        <f t="shared" si="239"/>
        <v>2012</v>
      </c>
      <c r="H3588" s="2">
        <f t="shared" si="240"/>
        <v>2</v>
      </c>
      <c r="I3588" s="2" t="b">
        <f t="shared" si="241"/>
        <v>0</v>
      </c>
      <c r="J3588" t="s">
        <v>24</v>
      </c>
      <c r="K3588">
        <v>32</v>
      </c>
      <c r="L3588">
        <v>347.93</v>
      </c>
      <c r="M3588">
        <v>0.1</v>
      </c>
      <c r="N3588" t="s">
        <v>18</v>
      </c>
      <c r="O3588">
        <v>34.29</v>
      </c>
      <c r="P3588">
        <v>11.34</v>
      </c>
      <c r="Q3588">
        <v>5.01</v>
      </c>
      <c r="R3588" t="s">
        <v>489</v>
      </c>
      <c r="S3588" t="s">
        <v>489</v>
      </c>
      <c r="T3588" t="s">
        <v>31</v>
      </c>
      <c r="U3588" t="s">
        <v>22</v>
      </c>
      <c r="V3588" t="s">
        <v>43</v>
      </c>
      <c r="W3588">
        <v>0.36</v>
      </c>
    </row>
    <row r="3589" spans="1:23" x14ac:dyDescent="0.3">
      <c r="A3589" t="s">
        <v>1423</v>
      </c>
      <c r="B3589" t="s">
        <v>1526</v>
      </c>
      <c r="D3589" s="1">
        <v>39973</v>
      </c>
      <c r="E3589" s="1">
        <v>39975</v>
      </c>
      <c r="F3589" s="1" t="str">
        <f t="shared" si="238"/>
        <v>June</v>
      </c>
      <c r="G3589" s="1" t="str">
        <f t="shared" si="239"/>
        <v>2009</v>
      </c>
      <c r="H3589" s="2">
        <f t="shared" si="240"/>
        <v>2</v>
      </c>
      <c r="I3589" s="2" t="b">
        <f t="shared" si="241"/>
        <v>0</v>
      </c>
      <c r="J3589" t="s">
        <v>52</v>
      </c>
      <c r="K3589">
        <v>15</v>
      </c>
      <c r="L3589">
        <v>138.84</v>
      </c>
      <c r="M3589">
        <v>0</v>
      </c>
      <c r="N3589" t="s">
        <v>39</v>
      </c>
      <c r="O3589">
        <v>8.75</v>
      </c>
      <c r="P3589">
        <v>8.34</v>
      </c>
      <c r="Q3589">
        <v>2.64</v>
      </c>
      <c r="R3589" t="s">
        <v>489</v>
      </c>
      <c r="S3589" t="s">
        <v>489</v>
      </c>
      <c r="T3589" t="s">
        <v>42</v>
      </c>
      <c r="U3589" t="s">
        <v>22</v>
      </c>
      <c r="V3589" t="s">
        <v>82</v>
      </c>
      <c r="W3589">
        <v>0.59</v>
      </c>
    </row>
    <row r="3590" spans="1:23" x14ac:dyDescent="0.3">
      <c r="A3590" t="s">
        <v>1101</v>
      </c>
      <c r="B3590" t="s">
        <v>1529</v>
      </c>
      <c r="D3590" s="1">
        <v>40801</v>
      </c>
      <c r="E3590" s="1">
        <v>40801</v>
      </c>
      <c r="F3590" s="1" t="str">
        <f t="shared" si="238"/>
        <v>September</v>
      </c>
      <c r="G3590" s="1" t="str">
        <f t="shared" si="239"/>
        <v>2011</v>
      </c>
      <c r="H3590" s="2">
        <f t="shared" si="240"/>
        <v>0</v>
      </c>
      <c r="I3590" s="2" t="str">
        <f t="shared" si="241"/>
        <v>FREE DELIVERY</v>
      </c>
      <c r="J3590" t="s">
        <v>34</v>
      </c>
      <c r="K3590">
        <v>36</v>
      </c>
      <c r="L3590">
        <v>79.02</v>
      </c>
      <c r="M3590">
        <v>0.08</v>
      </c>
      <c r="N3590" t="s">
        <v>18</v>
      </c>
      <c r="O3590">
        <v>-192.68</v>
      </c>
      <c r="P3590">
        <v>2.16</v>
      </c>
      <c r="Q3590">
        <v>6.05</v>
      </c>
      <c r="R3590" t="s">
        <v>489</v>
      </c>
      <c r="S3590" t="s">
        <v>489</v>
      </c>
      <c r="T3590" t="s">
        <v>21</v>
      </c>
      <c r="U3590" t="s">
        <v>22</v>
      </c>
      <c r="V3590" t="s">
        <v>29</v>
      </c>
      <c r="W3590">
        <v>0.37</v>
      </c>
    </row>
    <row r="3591" spans="1:23" x14ac:dyDescent="0.3">
      <c r="A3591" t="s">
        <v>1519</v>
      </c>
      <c r="B3591" t="s">
        <v>1069</v>
      </c>
      <c r="D3591" s="1">
        <v>40766</v>
      </c>
      <c r="E3591" s="1">
        <v>40770</v>
      </c>
      <c r="F3591" s="1" t="str">
        <f t="shared" si="238"/>
        <v>August</v>
      </c>
      <c r="G3591" s="1" t="str">
        <f t="shared" si="239"/>
        <v>2011</v>
      </c>
      <c r="H3591" s="2">
        <f t="shared" si="240"/>
        <v>4</v>
      </c>
      <c r="I3591" s="2" t="b">
        <f t="shared" si="241"/>
        <v>0</v>
      </c>
      <c r="J3591" t="s">
        <v>17</v>
      </c>
      <c r="K3591">
        <v>33</v>
      </c>
      <c r="L3591">
        <v>1053.74</v>
      </c>
      <c r="M3591">
        <v>7.0000000000000007E-2</v>
      </c>
      <c r="N3591" t="s">
        <v>18</v>
      </c>
      <c r="O3591">
        <v>359.53</v>
      </c>
      <c r="P3591">
        <v>32.479999999999997</v>
      </c>
      <c r="Q3591">
        <v>7.09</v>
      </c>
      <c r="R3591" t="s">
        <v>489</v>
      </c>
      <c r="S3591" t="s">
        <v>489</v>
      </c>
      <c r="T3591" t="s">
        <v>42</v>
      </c>
      <c r="U3591" t="s">
        <v>36</v>
      </c>
      <c r="V3591" t="s">
        <v>37</v>
      </c>
      <c r="W3591">
        <v>0.49</v>
      </c>
    </row>
    <row r="3592" spans="1:23" x14ac:dyDescent="0.3">
      <c r="A3592" t="s">
        <v>1323</v>
      </c>
      <c r="B3592" t="s">
        <v>1537</v>
      </c>
      <c r="D3592" s="1">
        <v>40808</v>
      </c>
      <c r="E3592" s="1">
        <v>40812</v>
      </c>
      <c r="F3592" s="1" t="str">
        <f t="shared" si="238"/>
        <v>September</v>
      </c>
      <c r="G3592" s="1" t="str">
        <f t="shared" si="239"/>
        <v>2011</v>
      </c>
      <c r="H3592" s="2">
        <f t="shared" si="240"/>
        <v>4</v>
      </c>
      <c r="I3592" s="2" t="b">
        <f t="shared" si="241"/>
        <v>0</v>
      </c>
      <c r="J3592" t="s">
        <v>17</v>
      </c>
      <c r="K3592">
        <v>20</v>
      </c>
      <c r="L3592">
        <v>76.89</v>
      </c>
      <c r="M3592">
        <v>0.03</v>
      </c>
      <c r="N3592" t="s">
        <v>18</v>
      </c>
      <c r="O3592">
        <v>31.64</v>
      </c>
      <c r="P3592">
        <v>3.75</v>
      </c>
      <c r="Q3592">
        <v>0.5</v>
      </c>
      <c r="R3592" t="s">
        <v>489</v>
      </c>
      <c r="S3592" t="s">
        <v>489</v>
      </c>
      <c r="T3592" t="s">
        <v>21</v>
      </c>
      <c r="U3592" t="s">
        <v>22</v>
      </c>
      <c r="V3592" t="s">
        <v>57</v>
      </c>
      <c r="W3592">
        <v>0.37</v>
      </c>
    </row>
    <row r="3593" spans="1:23" x14ac:dyDescent="0.3">
      <c r="A3593" t="s">
        <v>1519</v>
      </c>
      <c r="B3593" t="s">
        <v>1069</v>
      </c>
      <c r="D3593" s="1">
        <v>40836</v>
      </c>
      <c r="E3593" s="1">
        <v>40837</v>
      </c>
      <c r="F3593" s="1" t="str">
        <f t="shared" si="238"/>
        <v>October</v>
      </c>
      <c r="G3593" s="1" t="str">
        <f t="shared" si="239"/>
        <v>2011</v>
      </c>
      <c r="H3593" s="2">
        <f t="shared" si="240"/>
        <v>1</v>
      </c>
      <c r="I3593" s="2" t="b">
        <f t="shared" si="241"/>
        <v>0</v>
      </c>
      <c r="J3593" t="s">
        <v>34</v>
      </c>
      <c r="K3593">
        <v>29</v>
      </c>
      <c r="L3593">
        <v>230.77</v>
      </c>
      <c r="M3593">
        <v>0.09</v>
      </c>
      <c r="N3593" t="s">
        <v>18</v>
      </c>
      <c r="O3593">
        <v>-146.24</v>
      </c>
      <c r="P3593">
        <v>8.4499999999999993</v>
      </c>
      <c r="Q3593">
        <v>7.77</v>
      </c>
      <c r="R3593" t="s">
        <v>489</v>
      </c>
      <c r="S3593" t="s">
        <v>489</v>
      </c>
      <c r="T3593" t="s">
        <v>42</v>
      </c>
      <c r="U3593" t="s">
        <v>22</v>
      </c>
      <c r="V3593" t="s">
        <v>82</v>
      </c>
      <c r="W3593">
        <v>0.55000000000000004</v>
      </c>
    </row>
    <row r="3594" spans="1:23" x14ac:dyDescent="0.3">
      <c r="A3594" t="s">
        <v>1519</v>
      </c>
      <c r="B3594" t="s">
        <v>1069</v>
      </c>
      <c r="D3594" s="1">
        <v>40836</v>
      </c>
      <c r="E3594" s="1">
        <v>40838</v>
      </c>
      <c r="F3594" s="1" t="str">
        <f t="shared" si="238"/>
        <v>October</v>
      </c>
      <c r="G3594" s="1" t="str">
        <f t="shared" si="239"/>
        <v>2011</v>
      </c>
      <c r="H3594" s="2">
        <f t="shared" si="240"/>
        <v>2</v>
      </c>
      <c r="I3594" s="2" t="b">
        <f t="shared" si="241"/>
        <v>0</v>
      </c>
      <c r="J3594" t="s">
        <v>34</v>
      </c>
      <c r="K3594">
        <v>31</v>
      </c>
      <c r="L3594">
        <v>507.58</v>
      </c>
      <c r="M3594">
        <v>0.01</v>
      </c>
      <c r="N3594" t="s">
        <v>18</v>
      </c>
      <c r="O3594">
        <v>-131.59</v>
      </c>
      <c r="P3594">
        <v>15.42</v>
      </c>
      <c r="Q3594">
        <v>10.68</v>
      </c>
      <c r="R3594" t="s">
        <v>489</v>
      </c>
      <c r="S3594" t="s">
        <v>489</v>
      </c>
      <c r="T3594" t="s">
        <v>42</v>
      </c>
      <c r="U3594" t="s">
        <v>22</v>
      </c>
      <c r="V3594" t="s">
        <v>23</v>
      </c>
      <c r="W3594">
        <v>0.57999999999999996</v>
      </c>
    </row>
    <row r="3595" spans="1:23" x14ac:dyDescent="0.3">
      <c r="A3595" t="s">
        <v>1367</v>
      </c>
      <c r="B3595" t="s">
        <v>1530</v>
      </c>
      <c r="D3595" s="1">
        <v>40532</v>
      </c>
      <c r="E3595" s="1">
        <v>40533</v>
      </c>
      <c r="F3595" s="1" t="str">
        <f t="shared" si="238"/>
        <v>December</v>
      </c>
      <c r="G3595" s="1" t="str">
        <f t="shared" si="239"/>
        <v>2010</v>
      </c>
      <c r="H3595" s="2">
        <f t="shared" si="240"/>
        <v>1</v>
      </c>
      <c r="I3595" s="2" t="b">
        <f t="shared" si="241"/>
        <v>0</v>
      </c>
      <c r="J3595" t="s">
        <v>44</v>
      </c>
      <c r="K3595">
        <v>4</v>
      </c>
      <c r="L3595">
        <v>15.7</v>
      </c>
      <c r="M3595">
        <v>0.01</v>
      </c>
      <c r="N3595" t="s">
        <v>18</v>
      </c>
      <c r="O3595">
        <v>0.71</v>
      </c>
      <c r="P3595">
        <v>3.69</v>
      </c>
      <c r="Q3595">
        <v>0.5</v>
      </c>
      <c r="R3595" t="s">
        <v>489</v>
      </c>
      <c r="S3595" t="s">
        <v>489</v>
      </c>
      <c r="T3595" t="s">
        <v>21</v>
      </c>
      <c r="U3595" t="s">
        <v>22</v>
      </c>
      <c r="V3595" t="s">
        <v>57</v>
      </c>
      <c r="W3595">
        <v>0.38</v>
      </c>
    </row>
    <row r="3596" spans="1:23" x14ac:dyDescent="0.3">
      <c r="A3596" t="s">
        <v>1009</v>
      </c>
      <c r="B3596" t="s">
        <v>954</v>
      </c>
      <c r="D3596" s="1">
        <v>39868</v>
      </c>
      <c r="E3596" s="1">
        <v>39870</v>
      </c>
      <c r="F3596" s="1" t="str">
        <f t="shared" si="238"/>
        <v>February</v>
      </c>
      <c r="G3596" s="1" t="str">
        <f t="shared" si="239"/>
        <v>2009</v>
      </c>
      <c r="H3596" s="2">
        <f t="shared" si="240"/>
        <v>2</v>
      </c>
      <c r="I3596" s="2" t="b">
        <f t="shared" si="241"/>
        <v>0</v>
      </c>
      <c r="J3596" t="s">
        <v>52</v>
      </c>
      <c r="K3596">
        <v>12</v>
      </c>
      <c r="L3596">
        <v>580.46</v>
      </c>
      <c r="M3596">
        <v>0.03</v>
      </c>
      <c r="N3596" t="s">
        <v>39</v>
      </c>
      <c r="O3596">
        <v>108.96</v>
      </c>
      <c r="P3596">
        <v>48.58</v>
      </c>
      <c r="Q3596">
        <v>3.99</v>
      </c>
      <c r="R3596" t="s">
        <v>489</v>
      </c>
      <c r="S3596" t="s">
        <v>489</v>
      </c>
      <c r="T3596" t="s">
        <v>31</v>
      </c>
      <c r="U3596" t="s">
        <v>22</v>
      </c>
      <c r="V3596" t="s">
        <v>28</v>
      </c>
      <c r="W3596">
        <v>0.56000000000000005</v>
      </c>
    </row>
    <row r="3597" spans="1:23" x14ac:dyDescent="0.3">
      <c r="A3597" t="s">
        <v>1323</v>
      </c>
      <c r="B3597" t="s">
        <v>1537</v>
      </c>
      <c r="D3597" s="1">
        <v>40805</v>
      </c>
      <c r="E3597" s="1">
        <v>40807</v>
      </c>
      <c r="F3597" s="1" t="str">
        <f t="shared" si="238"/>
        <v>September</v>
      </c>
      <c r="G3597" s="1" t="str">
        <f t="shared" si="239"/>
        <v>2011</v>
      </c>
      <c r="H3597" s="2">
        <f t="shared" si="240"/>
        <v>2</v>
      </c>
      <c r="I3597" s="2" t="b">
        <f t="shared" si="241"/>
        <v>0</v>
      </c>
      <c r="J3597" t="s">
        <v>24</v>
      </c>
      <c r="K3597">
        <v>17</v>
      </c>
      <c r="L3597">
        <v>351.25</v>
      </c>
      <c r="M3597">
        <v>0.01</v>
      </c>
      <c r="N3597" t="s">
        <v>39</v>
      </c>
      <c r="O3597">
        <v>80.73</v>
      </c>
      <c r="P3597">
        <v>19.98</v>
      </c>
      <c r="Q3597">
        <v>5.97</v>
      </c>
      <c r="R3597" t="s">
        <v>489</v>
      </c>
      <c r="S3597" t="s">
        <v>489</v>
      </c>
      <c r="T3597" t="s">
        <v>21</v>
      </c>
      <c r="U3597" t="s">
        <v>22</v>
      </c>
      <c r="V3597" t="s">
        <v>43</v>
      </c>
      <c r="W3597">
        <v>0.38</v>
      </c>
    </row>
    <row r="3598" spans="1:23" x14ac:dyDescent="0.3">
      <c r="A3598" t="s">
        <v>1527</v>
      </c>
      <c r="B3598" t="s">
        <v>1017</v>
      </c>
      <c r="D3598" s="1">
        <v>40244</v>
      </c>
      <c r="E3598" s="1">
        <v>40246</v>
      </c>
      <c r="F3598" s="1" t="str">
        <f t="shared" si="238"/>
        <v>March</v>
      </c>
      <c r="G3598" s="1" t="str">
        <f t="shared" si="239"/>
        <v>2010</v>
      </c>
      <c r="H3598" s="2">
        <f t="shared" si="240"/>
        <v>2</v>
      </c>
      <c r="I3598" s="2" t="b">
        <f t="shared" si="241"/>
        <v>0</v>
      </c>
      <c r="J3598" t="s">
        <v>34</v>
      </c>
      <c r="K3598">
        <v>37</v>
      </c>
      <c r="L3598">
        <v>281.58999999999997</v>
      </c>
      <c r="M3598">
        <v>7.0000000000000007E-2</v>
      </c>
      <c r="N3598" t="s">
        <v>18</v>
      </c>
      <c r="O3598">
        <v>-6.39</v>
      </c>
      <c r="P3598">
        <v>7.96</v>
      </c>
      <c r="Q3598">
        <v>4.95</v>
      </c>
      <c r="R3598" t="s">
        <v>489</v>
      </c>
      <c r="S3598" t="s">
        <v>489</v>
      </c>
      <c r="T3598" t="s">
        <v>31</v>
      </c>
      <c r="U3598" t="s">
        <v>36</v>
      </c>
      <c r="V3598" t="s">
        <v>37</v>
      </c>
      <c r="W3598">
        <v>0.41</v>
      </c>
    </row>
    <row r="3599" spans="1:23" x14ac:dyDescent="0.3">
      <c r="A3599" t="s">
        <v>1527</v>
      </c>
      <c r="B3599" t="s">
        <v>1017</v>
      </c>
      <c r="D3599" s="1">
        <v>40244</v>
      </c>
      <c r="E3599" s="1">
        <v>40245</v>
      </c>
      <c r="F3599" s="1" t="str">
        <f t="shared" si="238"/>
        <v>March</v>
      </c>
      <c r="G3599" s="1" t="str">
        <f t="shared" si="239"/>
        <v>2010</v>
      </c>
      <c r="H3599" s="2">
        <f t="shared" si="240"/>
        <v>1</v>
      </c>
      <c r="I3599" s="2" t="b">
        <f t="shared" si="241"/>
        <v>0</v>
      </c>
      <c r="J3599" t="s">
        <v>34</v>
      </c>
      <c r="K3599">
        <v>6</v>
      </c>
      <c r="L3599">
        <v>231.7525</v>
      </c>
      <c r="M3599">
        <v>0.03</v>
      </c>
      <c r="N3599" t="s">
        <v>18</v>
      </c>
      <c r="O3599">
        <v>-155.94999999999999</v>
      </c>
      <c r="P3599">
        <v>45.99</v>
      </c>
      <c r="Q3599">
        <v>4.99</v>
      </c>
      <c r="R3599" t="s">
        <v>489</v>
      </c>
      <c r="S3599" t="s">
        <v>489</v>
      </c>
      <c r="T3599" t="s">
        <v>31</v>
      </c>
      <c r="U3599" t="s">
        <v>32</v>
      </c>
      <c r="V3599" t="s">
        <v>33</v>
      </c>
      <c r="W3599">
        <v>0.56000000000000005</v>
      </c>
    </row>
    <row r="3600" spans="1:23" x14ac:dyDescent="0.3">
      <c r="A3600" t="s">
        <v>932</v>
      </c>
      <c r="B3600" t="s">
        <v>1520</v>
      </c>
      <c r="D3600" s="1">
        <v>40106</v>
      </c>
      <c r="E3600" s="1">
        <v>40107</v>
      </c>
      <c r="F3600" s="1" t="str">
        <f t="shared" si="238"/>
        <v>October</v>
      </c>
      <c r="G3600" s="1" t="str">
        <f t="shared" si="239"/>
        <v>2009</v>
      </c>
      <c r="H3600" s="2">
        <f t="shared" si="240"/>
        <v>1</v>
      </c>
      <c r="I3600" s="2" t="b">
        <f t="shared" si="241"/>
        <v>0</v>
      </c>
      <c r="J3600" t="s">
        <v>44</v>
      </c>
      <c r="K3600">
        <v>44</v>
      </c>
      <c r="L3600">
        <v>161.80000000000001</v>
      </c>
      <c r="M3600">
        <v>0.06</v>
      </c>
      <c r="N3600" t="s">
        <v>18</v>
      </c>
      <c r="O3600">
        <v>21.34</v>
      </c>
      <c r="P3600">
        <v>3.8</v>
      </c>
      <c r="Q3600">
        <v>1.49</v>
      </c>
      <c r="R3600" t="s">
        <v>489</v>
      </c>
      <c r="S3600" t="s">
        <v>489</v>
      </c>
      <c r="T3600" t="s">
        <v>27</v>
      </c>
      <c r="U3600" t="s">
        <v>22</v>
      </c>
      <c r="V3600" t="s">
        <v>29</v>
      </c>
      <c r="W3600">
        <v>0.38</v>
      </c>
    </row>
    <row r="3601" spans="1:23" x14ac:dyDescent="0.3">
      <c r="A3601" t="s">
        <v>932</v>
      </c>
      <c r="B3601" t="s">
        <v>1520</v>
      </c>
      <c r="D3601" s="1">
        <v>40106</v>
      </c>
      <c r="E3601" s="1">
        <v>40107</v>
      </c>
      <c r="F3601" s="1" t="str">
        <f t="shared" si="238"/>
        <v>October</v>
      </c>
      <c r="G3601" s="1" t="str">
        <f t="shared" si="239"/>
        <v>2009</v>
      </c>
      <c r="H3601" s="2">
        <f t="shared" si="240"/>
        <v>1</v>
      </c>
      <c r="I3601" s="2" t="b">
        <f t="shared" si="241"/>
        <v>0</v>
      </c>
      <c r="J3601" t="s">
        <v>44</v>
      </c>
      <c r="K3601">
        <v>37</v>
      </c>
      <c r="L3601">
        <v>64.36</v>
      </c>
      <c r="M3601">
        <v>0.06</v>
      </c>
      <c r="N3601" t="s">
        <v>18</v>
      </c>
      <c r="O3601">
        <v>-1.53</v>
      </c>
      <c r="P3601">
        <v>1.76</v>
      </c>
      <c r="Q3601">
        <v>0.7</v>
      </c>
      <c r="R3601" t="s">
        <v>489</v>
      </c>
      <c r="S3601" t="s">
        <v>489</v>
      </c>
      <c r="T3601" t="s">
        <v>27</v>
      </c>
      <c r="U3601" t="s">
        <v>22</v>
      </c>
      <c r="V3601" t="s">
        <v>60</v>
      </c>
      <c r="W3601">
        <v>0.56000000000000005</v>
      </c>
    </row>
    <row r="3602" spans="1:23" x14ac:dyDescent="0.3">
      <c r="A3602" t="s">
        <v>1544</v>
      </c>
      <c r="B3602" t="s">
        <v>1392</v>
      </c>
      <c r="D3602" s="1">
        <v>40763</v>
      </c>
      <c r="E3602" s="1">
        <v>40768</v>
      </c>
      <c r="F3602" s="1" t="str">
        <f t="shared" si="238"/>
        <v>August</v>
      </c>
      <c r="G3602" s="1" t="str">
        <f t="shared" si="239"/>
        <v>2011</v>
      </c>
      <c r="H3602" s="2">
        <f t="shared" si="240"/>
        <v>5</v>
      </c>
      <c r="I3602" s="2" t="b">
        <f t="shared" si="241"/>
        <v>0</v>
      </c>
      <c r="J3602" t="s">
        <v>17</v>
      </c>
      <c r="K3602">
        <v>49</v>
      </c>
      <c r="L3602">
        <v>450.66</v>
      </c>
      <c r="M3602">
        <v>0.01</v>
      </c>
      <c r="N3602" t="s">
        <v>39</v>
      </c>
      <c r="O3602">
        <v>-115.1</v>
      </c>
      <c r="P3602">
        <v>8.57</v>
      </c>
      <c r="Q3602">
        <v>6.14</v>
      </c>
      <c r="R3602" t="s">
        <v>489</v>
      </c>
      <c r="S3602" t="s">
        <v>489</v>
      </c>
      <c r="T3602" t="s">
        <v>31</v>
      </c>
      <c r="U3602" t="s">
        <v>22</v>
      </c>
      <c r="V3602" t="s">
        <v>82</v>
      </c>
      <c r="W3602">
        <v>0.59</v>
      </c>
    </row>
    <row r="3603" spans="1:23" x14ac:dyDescent="0.3">
      <c r="A3603" t="s">
        <v>1418</v>
      </c>
      <c r="B3603" t="s">
        <v>1501</v>
      </c>
      <c r="D3603" s="1">
        <v>40538</v>
      </c>
      <c r="E3603" s="1">
        <v>40565</v>
      </c>
      <c r="F3603" s="1" t="str">
        <f t="shared" si="238"/>
        <v>January</v>
      </c>
      <c r="G3603" s="1" t="str">
        <f t="shared" si="239"/>
        <v>2011</v>
      </c>
      <c r="H3603" s="2">
        <f t="shared" si="240"/>
        <v>27</v>
      </c>
      <c r="I3603" s="2" t="b">
        <f t="shared" si="241"/>
        <v>0</v>
      </c>
      <c r="J3603" t="s">
        <v>17</v>
      </c>
      <c r="K3603">
        <v>17</v>
      </c>
      <c r="L3603">
        <v>213.06</v>
      </c>
      <c r="M3603">
        <v>0.03</v>
      </c>
      <c r="N3603" t="s">
        <v>18</v>
      </c>
      <c r="O3603">
        <v>-31.74</v>
      </c>
      <c r="P3603">
        <v>11.97</v>
      </c>
      <c r="Q3603">
        <v>5.81</v>
      </c>
      <c r="R3603" t="s">
        <v>489</v>
      </c>
      <c r="S3603" t="s">
        <v>489</v>
      </c>
      <c r="T3603" t="s">
        <v>31</v>
      </c>
      <c r="U3603" t="s">
        <v>22</v>
      </c>
      <c r="V3603" t="s">
        <v>60</v>
      </c>
      <c r="W3603">
        <v>0.6</v>
      </c>
    </row>
    <row r="3604" spans="1:23" x14ac:dyDescent="0.3">
      <c r="A3604" t="s">
        <v>1418</v>
      </c>
      <c r="B3604" t="s">
        <v>1501</v>
      </c>
      <c r="D3604" s="1">
        <v>40538</v>
      </c>
      <c r="E3604" s="1">
        <v>40569</v>
      </c>
      <c r="F3604" s="1" t="str">
        <f t="shared" si="238"/>
        <v>January</v>
      </c>
      <c r="G3604" s="1" t="str">
        <f t="shared" si="239"/>
        <v>2011</v>
      </c>
      <c r="H3604" s="2">
        <f t="shared" si="240"/>
        <v>31</v>
      </c>
      <c r="I3604" s="2" t="b">
        <f t="shared" si="241"/>
        <v>0</v>
      </c>
      <c r="J3604" t="s">
        <v>17</v>
      </c>
      <c r="K3604">
        <v>7</v>
      </c>
      <c r="L3604">
        <v>1126.4880000000001</v>
      </c>
      <c r="M3604">
        <v>0.08</v>
      </c>
      <c r="N3604" t="s">
        <v>18</v>
      </c>
      <c r="O3604">
        <v>-557.95000000000005</v>
      </c>
      <c r="P3604">
        <v>195.99</v>
      </c>
      <c r="Q3604">
        <v>4.2</v>
      </c>
      <c r="R3604" t="s">
        <v>489</v>
      </c>
      <c r="S3604" t="s">
        <v>489</v>
      </c>
      <c r="T3604" t="s">
        <v>31</v>
      </c>
      <c r="U3604" t="s">
        <v>32</v>
      </c>
      <c r="V3604" t="s">
        <v>33</v>
      </c>
      <c r="W3604">
        <v>0.6</v>
      </c>
    </row>
    <row r="3605" spans="1:23" x14ac:dyDescent="0.3">
      <c r="A3605" t="s">
        <v>1531</v>
      </c>
      <c r="B3605" t="s">
        <v>1532</v>
      </c>
      <c r="D3605" s="1">
        <v>41068</v>
      </c>
      <c r="E3605" s="1">
        <v>41069</v>
      </c>
      <c r="F3605" s="1" t="str">
        <f t="shared" si="238"/>
        <v>June</v>
      </c>
      <c r="G3605" s="1" t="str">
        <f t="shared" si="239"/>
        <v>2012</v>
      </c>
      <c r="H3605" s="2">
        <f t="shared" si="240"/>
        <v>1</v>
      </c>
      <c r="I3605" s="2" t="b">
        <f t="shared" si="241"/>
        <v>0</v>
      </c>
      <c r="J3605" t="s">
        <v>24</v>
      </c>
      <c r="K3605">
        <v>31</v>
      </c>
      <c r="L3605">
        <v>310.45999999999998</v>
      </c>
      <c r="M3605">
        <v>0</v>
      </c>
      <c r="N3605" t="s">
        <v>18</v>
      </c>
      <c r="O3605">
        <v>-182.52</v>
      </c>
      <c r="P3605">
        <v>9.7100000000000009</v>
      </c>
      <c r="Q3605">
        <v>9.4499999999999993</v>
      </c>
      <c r="R3605" t="s">
        <v>489</v>
      </c>
      <c r="S3605" t="s">
        <v>489</v>
      </c>
      <c r="T3605" t="s">
        <v>21</v>
      </c>
      <c r="U3605" t="s">
        <v>22</v>
      </c>
      <c r="V3605" t="s">
        <v>23</v>
      </c>
      <c r="W3605">
        <v>0.6</v>
      </c>
    </row>
    <row r="3606" spans="1:23" x14ac:dyDescent="0.3">
      <c r="A3606" t="s">
        <v>1253</v>
      </c>
      <c r="B3606" t="s">
        <v>1120</v>
      </c>
      <c r="D3606" s="1">
        <v>40938</v>
      </c>
      <c r="E3606" s="1">
        <v>40940</v>
      </c>
      <c r="F3606" s="1" t="str">
        <f t="shared" si="238"/>
        <v>February</v>
      </c>
      <c r="G3606" s="1" t="str">
        <f t="shared" si="239"/>
        <v>2012</v>
      </c>
      <c r="H3606" s="2">
        <f t="shared" si="240"/>
        <v>2</v>
      </c>
      <c r="I3606" s="2" t="b">
        <f t="shared" si="241"/>
        <v>0</v>
      </c>
      <c r="J3606" t="s">
        <v>44</v>
      </c>
      <c r="K3606">
        <v>5</v>
      </c>
      <c r="L3606">
        <v>141.97550000000001</v>
      </c>
      <c r="M3606">
        <v>0.09</v>
      </c>
      <c r="N3606" t="s">
        <v>18</v>
      </c>
      <c r="O3606">
        <v>-88.94</v>
      </c>
      <c r="P3606">
        <v>35.99</v>
      </c>
      <c r="Q3606">
        <v>0.99</v>
      </c>
      <c r="R3606" t="s">
        <v>489</v>
      </c>
      <c r="S3606" t="s">
        <v>489</v>
      </c>
      <c r="T3606" t="s">
        <v>31</v>
      </c>
      <c r="U3606" t="s">
        <v>32</v>
      </c>
      <c r="V3606" t="s">
        <v>33</v>
      </c>
      <c r="W3606">
        <v>0.35</v>
      </c>
    </row>
    <row r="3607" spans="1:23" x14ac:dyDescent="0.3">
      <c r="A3607" t="s">
        <v>1488</v>
      </c>
      <c r="B3607" t="s">
        <v>1545</v>
      </c>
      <c r="D3607" s="1">
        <v>40602</v>
      </c>
      <c r="E3607" s="1">
        <v>40603</v>
      </c>
      <c r="F3607" s="1" t="str">
        <f t="shared" si="238"/>
        <v>March</v>
      </c>
      <c r="G3607" s="1" t="str">
        <f t="shared" si="239"/>
        <v>2011</v>
      </c>
      <c r="H3607" s="2">
        <f t="shared" si="240"/>
        <v>1</v>
      </c>
      <c r="I3607" s="2" t="b">
        <f t="shared" si="241"/>
        <v>0</v>
      </c>
      <c r="J3607" t="s">
        <v>52</v>
      </c>
      <c r="K3607">
        <v>9</v>
      </c>
      <c r="L3607">
        <v>53.18</v>
      </c>
      <c r="M3607">
        <v>0.09</v>
      </c>
      <c r="N3607" t="s">
        <v>18</v>
      </c>
      <c r="O3607">
        <v>-46.13</v>
      </c>
      <c r="P3607">
        <v>5.53</v>
      </c>
      <c r="Q3607">
        <v>6.98</v>
      </c>
      <c r="R3607" t="s">
        <v>489</v>
      </c>
      <c r="S3607" t="s">
        <v>489</v>
      </c>
      <c r="T3607" t="s">
        <v>42</v>
      </c>
      <c r="U3607" t="s">
        <v>22</v>
      </c>
      <c r="V3607" t="s">
        <v>29</v>
      </c>
      <c r="W3607">
        <v>0.39</v>
      </c>
    </row>
    <row r="3608" spans="1:23" x14ac:dyDescent="0.3">
      <c r="A3608" t="s">
        <v>1018</v>
      </c>
      <c r="B3608" t="s">
        <v>997</v>
      </c>
      <c r="D3608" s="1">
        <v>39852</v>
      </c>
      <c r="E3608" s="1">
        <v>39853</v>
      </c>
      <c r="F3608" s="1" t="str">
        <f t="shared" si="238"/>
        <v>February</v>
      </c>
      <c r="G3608" s="1" t="str">
        <f t="shared" si="239"/>
        <v>2009</v>
      </c>
      <c r="H3608" s="2">
        <f t="shared" si="240"/>
        <v>1</v>
      </c>
      <c r="I3608" s="2" t="b">
        <f t="shared" si="241"/>
        <v>0</v>
      </c>
      <c r="J3608" t="s">
        <v>44</v>
      </c>
      <c r="K3608">
        <v>38</v>
      </c>
      <c r="L3608">
        <v>607.41999999999996</v>
      </c>
      <c r="M3608">
        <v>0.03</v>
      </c>
      <c r="N3608" t="s">
        <v>18</v>
      </c>
      <c r="O3608">
        <v>-254.14</v>
      </c>
      <c r="P3608">
        <v>15.16</v>
      </c>
      <c r="Q3608">
        <v>15.09</v>
      </c>
      <c r="R3608" t="s">
        <v>489</v>
      </c>
      <c r="S3608" t="s">
        <v>489</v>
      </c>
      <c r="T3608" t="s">
        <v>42</v>
      </c>
      <c r="U3608" t="s">
        <v>22</v>
      </c>
      <c r="V3608" t="s">
        <v>29</v>
      </c>
      <c r="W3608">
        <v>0.39</v>
      </c>
    </row>
    <row r="3609" spans="1:23" x14ac:dyDescent="0.3">
      <c r="A3609" t="s">
        <v>1051</v>
      </c>
      <c r="B3609" t="s">
        <v>1052</v>
      </c>
      <c r="D3609" s="1">
        <v>41171</v>
      </c>
      <c r="E3609" s="1">
        <v>41173</v>
      </c>
      <c r="F3609" s="1" t="str">
        <f t="shared" si="238"/>
        <v>September</v>
      </c>
      <c r="G3609" s="1" t="str">
        <f t="shared" si="239"/>
        <v>2012</v>
      </c>
      <c r="H3609" s="2">
        <f t="shared" si="240"/>
        <v>2</v>
      </c>
      <c r="I3609" s="2" t="b">
        <f t="shared" si="241"/>
        <v>0</v>
      </c>
      <c r="J3609" t="s">
        <v>52</v>
      </c>
      <c r="K3609">
        <v>24</v>
      </c>
      <c r="L3609">
        <v>76.06</v>
      </c>
      <c r="M3609">
        <v>0.02</v>
      </c>
      <c r="N3609" t="s">
        <v>18</v>
      </c>
      <c r="O3609">
        <v>30.03</v>
      </c>
      <c r="P3609">
        <v>3.15</v>
      </c>
      <c r="Q3609">
        <v>0.49</v>
      </c>
      <c r="R3609" t="s">
        <v>489</v>
      </c>
      <c r="S3609" t="s">
        <v>489</v>
      </c>
      <c r="T3609" t="s">
        <v>31</v>
      </c>
      <c r="U3609" t="s">
        <v>22</v>
      </c>
      <c r="V3609" t="s">
        <v>57</v>
      </c>
      <c r="W3609">
        <v>0.37</v>
      </c>
    </row>
    <row r="3610" spans="1:23" x14ac:dyDescent="0.3">
      <c r="A3610" t="s">
        <v>1544</v>
      </c>
      <c r="B3610" t="s">
        <v>1392</v>
      </c>
      <c r="D3610" s="1">
        <v>40841</v>
      </c>
      <c r="E3610" s="1">
        <v>40848</v>
      </c>
      <c r="F3610" s="1" t="str">
        <f t="shared" si="238"/>
        <v>November</v>
      </c>
      <c r="G3610" s="1" t="str">
        <f t="shared" si="239"/>
        <v>2011</v>
      </c>
      <c r="H3610" s="2">
        <f t="shared" si="240"/>
        <v>7</v>
      </c>
      <c r="I3610" s="2" t="b">
        <f t="shared" si="241"/>
        <v>0</v>
      </c>
      <c r="J3610" t="s">
        <v>17</v>
      </c>
      <c r="K3610">
        <v>30</v>
      </c>
      <c r="L3610">
        <v>396.6</v>
      </c>
      <c r="M3610">
        <v>0.08</v>
      </c>
      <c r="N3610" t="s">
        <v>18</v>
      </c>
      <c r="O3610">
        <v>-148.26</v>
      </c>
      <c r="P3610">
        <v>14.03</v>
      </c>
      <c r="Q3610">
        <v>9.3699999999999992</v>
      </c>
      <c r="R3610" t="s">
        <v>489</v>
      </c>
      <c r="S3610" t="s">
        <v>489</v>
      </c>
      <c r="T3610" t="s">
        <v>31</v>
      </c>
      <c r="U3610" t="s">
        <v>22</v>
      </c>
      <c r="V3610" t="s">
        <v>23</v>
      </c>
      <c r="W3610">
        <v>0.56000000000000005</v>
      </c>
    </row>
    <row r="3611" spans="1:23" x14ac:dyDescent="0.3">
      <c r="A3611" t="s">
        <v>1544</v>
      </c>
      <c r="B3611" t="s">
        <v>1392</v>
      </c>
      <c r="D3611" s="1">
        <v>40841</v>
      </c>
      <c r="E3611" s="1">
        <v>40845</v>
      </c>
      <c r="F3611" s="1" t="str">
        <f t="shared" si="238"/>
        <v>October</v>
      </c>
      <c r="G3611" s="1" t="str">
        <f t="shared" si="239"/>
        <v>2011</v>
      </c>
      <c r="H3611" s="2">
        <f t="shared" si="240"/>
        <v>4</v>
      </c>
      <c r="I3611" s="2" t="b">
        <f t="shared" si="241"/>
        <v>0</v>
      </c>
      <c r="J3611" t="s">
        <v>17</v>
      </c>
      <c r="K3611">
        <v>32</v>
      </c>
      <c r="L3611">
        <v>6902.51</v>
      </c>
      <c r="M3611">
        <v>0.04</v>
      </c>
      <c r="N3611" t="s">
        <v>25</v>
      </c>
      <c r="O3611">
        <v>-513.79</v>
      </c>
      <c r="P3611">
        <v>212.6</v>
      </c>
      <c r="Q3611">
        <v>110.2</v>
      </c>
      <c r="R3611" t="s">
        <v>489</v>
      </c>
      <c r="S3611" t="s">
        <v>489</v>
      </c>
      <c r="T3611" t="s">
        <v>31</v>
      </c>
      <c r="U3611" t="s">
        <v>36</v>
      </c>
      <c r="V3611" t="s">
        <v>55</v>
      </c>
      <c r="W3611">
        <v>0.73</v>
      </c>
    </row>
    <row r="3612" spans="1:23" x14ac:dyDescent="0.3">
      <c r="A3612" t="s">
        <v>1101</v>
      </c>
      <c r="B3612" t="s">
        <v>1529</v>
      </c>
      <c r="D3612" s="1">
        <v>40146</v>
      </c>
      <c r="E3612" s="1">
        <v>40147</v>
      </c>
      <c r="F3612" s="1" t="str">
        <f t="shared" si="238"/>
        <v>November</v>
      </c>
      <c r="G3612" s="1" t="str">
        <f t="shared" si="239"/>
        <v>2009</v>
      </c>
      <c r="H3612" s="2">
        <f t="shared" si="240"/>
        <v>1</v>
      </c>
      <c r="I3612" s="2" t="b">
        <f t="shared" si="241"/>
        <v>0</v>
      </c>
      <c r="J3612" t="s">
        <v>24</v>
      </c>
      <c r="K3612">
        <v>31</v>
      </c>
      <c r="L3612">
        <v>180.7</v>
      </c>
      <c r="M3612">
        <v>0.1</v>
      </c>
      <c r="N3612" t="s">
        <v>18</v>
      </c>
      <c r="O3612">
        <v>-94.61</v>
      </c>
      <c r="P3612">
        <v>5.98</v>
      </c>
      <c r="Q3612">
        <v>3.85</v>
      </c>
      <c r="R3612" t="s">
        <v>489</v>
      </c>
      <c r="S3612" t="s">
        <v>489</v>
      </c>
      <c r="T3612" t="s">
        <v>21</v>
      </c>
      <c r="U3612" t="s">
        <v>32</v>
      </c>
      <c r="V3612" t="s">
        <v>48</v>
      </c>
      <c r="W3612">
        <v>0.68</v>
      </c>
    </row>
    <row r="3613" spans="1:23" x14ac:dyDescent="0.3">
      <c r="A3613" t="s">
        <v>1101</v>
      </c>
      <c r="B3613" t="s">
        <v>1529</v>
      </c>
      <c r="D3613" s="1">
        <v>40146</v>
      </c>
      <c r="E3613" s="1">
        <v>40148</v>
      </c>
      <c r="F3613" s="1" t="str">
        <f t="shared" si="238"/>
        <v>December</v>
      </c>
      <c r="G3613" s="1" t="str">
        <f t="shared" si="239"/>
        <v>2009</v>
      </c>
      <c r="H3613" s="2">
        <f t="shared" si="240"/>
        <v>2</v>
      </c>
      <c r="I3613" s="2" t="b">
        <f t="shared" si="241"/>
        <v>0</v>
      </c>
      <c r="J3613" t="s">
        <v>24</v>
      </c>
      <c r="K3613">
        <v>26</v>
      </c>
      <c r="L3613">
        <v>67.400000000000006</v>
      </c>
      <c r="M3613">
        <v>7.0000000000000007E-2</v>
      </c>
      <c r="N3613" t="s">
        <v>18</v>
      </c>
      <c r="O3613">
        <v>22.71</v>
      </c>
      <c r="P3613">
        <v>2.61</v>
      </c>
      <c r="Q3613">
        <v>0.5</v>
      </c>
      <c r="R3613" t="s">
        <v>489</v>
      </c>
      <c r="S3613" t="s">
        <v>489</v>
      </c>
      <c r="T3613" t="s">
        <v>21</v>
      </c>
      <c r="U3613" t="s">
        <v>22</v>
      </c>
      <c r="V3613" t="s">
        <v>57</v>
      </c>
      <c r="W3613">
        <v>0.39</v>
      </c>
    </row>
    <row r="3614" spans="1:23" x14ac:dyDescent="0.3">
      <c r="A3614" t="s">
        <v>1063</v>
      </c>
      <c r="B3614" t="s">
        <v>1147</v>
      </c>
      <c r="D3614" s="1">
        <v>41111</v>
      </c>
      <c r="E3614" s="1">
        <v>41112</v>
      </c>
      <c r="F3614" s="1" t="str">
        <f t="shared" si="238"/>
        <v>July</v>
      </c>
      <c r="G3614" s="1" t="str">
        <f t="shared" si="239"/>
        <v>2012</v>
      </c>
      <c r="H3614" s="2">
        <f t="shared" si="240"/>
        <v>1</v>
      </c>
      <c r="I3614" s="2" t="b">
        <f t="shared" si="241"/>
        <v>0</v>
      </c>
      <c r="J3614" t="s">
        <v>34</v>
      </c>
      <c r="K3614">
        <v>16</v>
      </c>
      <c r="L3614">
        <v>466.94749999999999</v>
      </c>
      <c r="M3614">
        <v>0.1</v>
      </c>
      <c r="N3614" t="s">
        <v>18</v>
      </c>
      <c r="O3614">
        <v>82.82</v>
      </c>
      <c r="P3614">
        <v>35.99</v>
      </c>
      <c r="Q3614">
        <v>3.3</v>
      </c>
      <c r="R3614" t="s">
        <v>489</v>
      </c>
      <c r="S3614" t="s">
        <v>489</v>
      </c>
      <c r="T3614" t="s">
        <v>27</v>
      </c>
      <c r="U3614" t="s">
        <v>32</v>
      </c>
      <c r="V3614" t="s">
        <v>33</v>
      </c>
      <c r="W3614">
        <v>0.39</v>
      </c>
    </row>
    <row r="3615" spans="1:23" x14ac:dyDescent="0.3">
      <c r="A3615" t="s">
        <v>1155</v>
      </c>
      <c r="B3615" t="s">
        <v>1156</v>
      </c>
      <c r="D3615" s="1">
        <v>40198</v>
      </c>
      <c r="E3615" s="1">
        <v>40199</v>
      </c>
      <c r="F3615" s="1" t="str">
        <f t="shared" si="238"/>
        <v>January</v>
      </c>
      <c r="G3615" s="1" t="str">
        <f t="shared" si="239"/>
        <v>2010</v>
      </c>
      <c r="H3615" s="2">
        <f t="shared" si="240"/>
        <v>1</v>
      </c>
      <c r="I3615" s="2" t="b">
        <f t="shared" si="241"/>
        <v>0</v>
      </c>
      <c r="J3615" t="s">
        <v>52</v>
      </c>
      <c r="K3615">
        <v>5</v>
      </c>
      <c r="L3615">
        <v>1253.8900000000001</v>
      </c>
      <c r="M3615">
        <v>0.09</v>
      </c>
      <c r="N3615" t="s">
        <v>25</v>
      </c>
      <c r="O3615">
        <v>-577.48</v>
      </c>
      <c r="P3615">
        <v>264.98</v>
      </c>
      <c r="Q3615">
        <v>17.86</v>
      </c>
      <c r="R3615" t="s">
        <v>489</v>
      </c>
      <c r="S3615" t="s">
        <v>489</v>
      </c>
      <c r="T3615" t="s">
        <v>31</v>
      </c>
      <c r="U3615" t="s">
        <v>32</v>
      </c>
      <c r="V3615" t="s">
        <v>94</v>
      </c>
      <c r="W3615">
        <v>0.57999999999999996</v>
      </c>
    </row>
    <row r="3616" spans="1:23" x14ac:dyDescent="0.3">
      <c r="A3616" t="s">
        <v>1063</v>
      </c>
      <c r="B3616" t="s">
        <v>1238</v>
      </c>
      <c r="D3616" s="1">
        <v>40577</v>
      </c>
      <c r="E3616" s="1">
        <v>40584</v>
      </c>
      <c r="F3616" s="1" t="str">
        <f t="shared" si="238"/>
        <v>February</v>
      </c>
      <c r="G3616" s="1" t="str">
        <f t="shared" si="239"/>
        <v>2011</v>
      </c>
      <c r="H3616" s="2">
        <f t="shared" si="240"/>
        <v>7</v>
      </c>
      <c r="I3616" s="2" t="b">
        <f t="shared" si="241"/>
        <v>0</v>
      </c>
      <c r="J3616" t="s">
        <v>17</v>
      </c>
      <c r="K3616">
        <v>28</v>
      </c>
      <c r="L3616">
        <v>1103.67</v>
      </c>
      <c r="M3616">
        <v>0.04</v>
      </c>
      <c r="N3616" t="s">
        <v>18</v>
      </c>
      <c r="O3616">
        <v>253.61</v>
      </c>
      <c r="P3616">
        <v>39.479999999999997</v>
      </c>
      <c r="Q3616">
        <v>1.99</v>
      </c>
      <c r="R3616" t="s">
        <v>489</v>
      </c>
      <c r="S3616" t="s">
        <v>489</v>
      </c>
      <c r="T3616" t="s">
        <v>31</v>
      </c>
      <c r="U3616" t="s">
        <v>32</v>
      </c>
      <c r="V3616" t="s">
        <v>48</v>
      </c>
      <c r="W3616">
        <v>0.54</v>
      </c>
    </row>
    <row r="3617" spans="1:23" x14ac:dyDescent="0.3">
      <c r="A3617" t="s">
        <v>946</v>
      </c>
      <c r="B3617" t="s">
        <v>1203</v>
      </c>
      <c r="D3617" s="1">
        <v>39961</v>
      </c>
      <c r="E3617" s="1">
        <v>39961</v>
      </c>
      <c r="F3617" s="1" t="str">
        <f t="shared" si="238"/>
        <v>May</v>
      </c>
      <c r="G3617" s="1" t="str">
        <f t="shared" si="239"/>
        <v>2009</v>
      </c>
      <c r="H3617" s="2">
        <f t="shared" si="240"/>
        <v>0</v>
      </c>
      <c r="I3617" s="2" t="str">
        <f t="shared" si="241"/>
        <v>FREE DELIVERY</v>
      </c>
      <c r="J3617" t="s">
        <v>44</v>
      </c>
      <c r="K3617">
        <v>28</v>
      </c>
      <c r="L3617">
        <v>1062.69</v>
      </c>
      <c r="M3617">
        <v>0.01</v>
      </c>
      <c r="N3617" t="s">
        <v>18</v>
      </c>
      <c r="O3617">
        <v>401.8</v>
      </c>
      <c r="P3617">
        <v>35.94</v>
      </c>
      <c r="Q3617">
        <v>6.66</v>
      </c>
      <c r="R3617" t="s">
        <v>489</v>
      </c>
      <c r="S3617" t="s">
        <v>489</v>
      </c>
      <c r="T3617" t="s">
        <v>21</v>
      </c>
      <c r="U3617" t="s">
        <v>22</v>
      </c>
      <c r="V3617" t="s">
        <v>51</v>
      </c>
      <c r="W3617">
        <v>0.4</v>
      </c>
    </row>
    <row r="3618" spans="1:23" x14ac:dyDescent="0.3">
      <c r="A3618" t="s">
        <v>1022</v>
      </c>
      <c r="B3618" t="s">
        <v>1164</v>
      </c>
      <c r="D3618" s="1">
        <v>41246</v>
      </c>
      <c r="E3618" s="1">
        <v>41246</v>
      </c>
      <c r="F3618" s="1" t="str">
        <f t="shared" si="238"/>
        <v>December</v>
      </c>
      <c r="G3618" s="1" t="str">
        <f t="shared" si="239"/>
        <v>2012</v>
      </c>
      <c r="H3618" s="2">
        <f t="shared" si="240"/>
        <v>0</v>
      </c>
      <c r="I3618" s="2" t="str">
        <f t="shared" si="241"/>
        <v>FREE DELIVERY</v>
      </c>
      <c r="J3618" t="s">
        <v>17</v>
      </c>
      <c r="K3618">
        <v>3</v>
      </c>
      <c r="L3618">
        <v>912.35</v>
      </c>
      <c r="M3618">
        <v>7.0000000000000007E-2</v>
      </c>
      <c r="N3618" t="s">
        <v>25</v>
      </c>
      <c r="O3618">
        <v>-379.22</v>
      </c>
      <c r="P3618">
        <v>284.98</v>
      </c>
      <c r="Q3618">
        <v>69.55</v>
      </c>
      <c r="R3618" t="s">
        <v>489</v>
      </c>
      <c r="S3618" t="s">
        <v>489</v>
      </c>
      <c r="T3618" t="s">
        <v>42</v>
      </c>
      <c r="U3618" t="s">
        <v>36</v>
      </c>
      <c r="V3618" t="s">
        <v>67</v>
      </c>
      <c r="W3618">
        <v>0.6</v>
      </c>
    </row>
    <row r="3619" spans="1:23" x14ac:dyDescent="0.3">
      <c r="A3619" t="s">
        <v>1103</v>
      </c>
      <c r="B3619" t="s">
        <v>1539</v>
      </c>
      <c r="D3619" s="1">
        <v>41175</v>
      </c>
      <c r="E3619" s="1">
        <v>41177</v>
      </c>
      <c r="F3619" s="1" t="str">
        <f t="shared" si="238"/>
        <v>September</v>
      </c>
      <c r="G3619" s="1" t="str">
        <f t="shared" si="239"/>
        <v>2012</v>
      </c>
      <c r="H3619" s="2">
        <f t="shared" si="240"/>
        <v>2</v>
      </c>
      <c r="I3619" s="2" t="b">
        <f t="shared" si="241"/>
        <v>0</v>
      </c>
      <c r="J3619" t="s">
        <v>44</v>
      </c>
      <c r="K3619">
        <v>40</v>
      </c>
      <c r="L3619">
        <v>6147.24</v>
      </c>
      <c r="M3619">
        <v>0.05</v>
      </c>
      <c r="N3619" t="s">
        <v>25</v>
      </c>
      <c r="O3619">
        <v>632.98</v>
      </c>
      <c r="P3619">
        <v>160.97999999999999</v>
      </c>
      <c r="Q3619">
        <v>30</v>
      </c>
      <c r="R3619" t="s">
        <v>489</v>
      </c>
      <c r="S3619" t="s">
        <v>489</v>
      </c>
      <c r="T3619" t="s">
        <v>31</v>
      </c>
      <c r="U3619" t="s">
        <v>36</v>
      </c>
      <c r="V3619" t="s">
        <v>67</v>
      </c>
      <c r="W3619">
        <v>0.62</v>
      </c>
    </row>
    <row r="3620" spans="1:23" x14ac:dyDescent="0.3">
      <c r="A3620" t="s">
        <v>1367</v>
      </c>
      <c r="B3620" t="s">
        <v>1530</v>
      </c>
      <c r="D3620" s="1">
        <v>39907</v>
      </c>
      <c r="E3620" s="1">
        <v>39908</v>
      </c>
      <c r="F3620" s="1" t="str">
        <f t="shared" si="238"/>
        <v>April</v>
      </c>
      <c r="G3620" s="1" t="str">
        <f t="shared" si="239"/>
        <v>2009</v>
      </c>
      <c r="H3620" s="2">
        <f t="shared" si="240"/>
        <v>1</v>
      </c>
      <c r="I3620" s="2" t="b">
        <f t="shared" si="241"/>
        <v>0</v>
      </c>
      <c r="J3620" t="s">
        <v>24</v>
      </c>
      <c r="K3620">
        <v>8</v>
      </c>
      <c r="L3620">
        <v>70.55</v>
      </c>
      <c r="M3620">
        <v>0</v>
      </c>
      <c r="N3620" t="s">
        <v>18</v>
      </c>
      <c r="O3620">
        <v>-66.17</v>
      </c>
      <c r="P3620">
        <v>7.38</v>
      </c>
      <c r="Q3620">
        <v>11.51</v>
      </c>
      <c r="R3620" t="s">
        <v>489</v>
      </c>
      <c r="S3620" t="s">
        <v>489</v>
      </c>
      <c r="T3620" t="s">
        <v>21</v>
      </c>
      <c r="U3620" t="s">
        <v>22</v>
      </c>
      <c r="V3620" t="s">
        <v>29</v>
      </c>
      <c r="W3620">
        <v>0.36</v>
      </c>
    </row>
    <row r="3621" spans="1:23" x14ac:dyDescent="0.3">
      <c r="A3621" t="s">
        <v>1105</v>
      </c>
      <c r="B3621" t="s">
        <v>1049</v>
      </c>
      <c r="D3621" s="1">
        <v>40491</v>
      </c>
      <c r="E3621" s="1">
        <v>40492</v>
      </c>
      <c r="F3621" s="1" t="str">
        <f t="shared" si="238"/>
        <v>November</v>
      </c>
      <c r="G3621" s="1" t="str">
        <f t="shared" si="239"/>
        <v>2010</v>
      </c>
      <c r="H3621" s="2">
        <f t="shared" si="240"/>
        <v>1</v>
      </c>
      <c r="I3621" s="2" t="b">
        <f t="shared" si="241"/>
        <v>0</v>
      </c>
      <c r="J3621" t="s">
        <v>52</v>
      </c>
      <c r="K3621">
        <v>20</v>
      </c>
      <c r="L3621">
        <v>34.94</v>
      </c>
      <c r="M3621">
        <v>0.05</v>
      </c>
      <c r="N3621" t="s">
        <v>18</v>
      </c>
      <c r="O3621">
        <v>-30.7</v>
      </c>
      <c r="P3621">
        <v>1.7</v>
      </c>
      <c r="Q3621">
        <v>1.99</v>
      </c>
      <c r="R3621" t="s">
        <v>489</v>
      </c>
      <c r="S3621" t="s">
        <v>489</v>
      </c>
      <c r="T3621" t="s">
        <v>27</v>
      </c>
      <c r="U3621" t="s">
        <v>32</v>
      </c>
      <c r="V3621" t="s">
        <v>48</v>
      </c>
      <c r="W3621">
        <v>0.51</v>
      </c>
    </row>
    <row r="3622" spans="1:23" x14ac:dyDescent="0.3">
      <c r="A3622" t="s">
        <v>1022</v>
      </c>
      <c r="B3622" t="s">
        <v>1164</v>
      </c>
      <c r="D3622" s="1">
        <v>39899</v>
      </c>
      <c r="E3622" s="1">
        <v>39901</v>
      </c>
      <c r="F3622" s="1" t="str">
        <f t="shared" si="238"/>
        <v>March</v>
      </c>
      <c r="G3622" s="1" t="str">
        <f t="shared" si="239"/>
        <v>2009</v>
      </c>
      <c r="H3622" s="2">
        <f t="shared" si="240"/>
        <v>2</v>
      </c>
      <c r="I3622" s="2" t="b">
        <f t="shared" si="241"/>
        <v>0</v>
      </c>
      <c r="J3622" t="s">
        <v>44</v>
      </c>
      <c r="K3622">
        <v>46</v>
      </c>
      <c r="L3622">
        <v>9304.2000000000007</v>
      </c>
      <c r="M3622">
        <v>0.08</v>
      </c>
      <c r="N3622" t="s">
        <v>25</v>
      </c>
      <c r="O3622">
        <v>1981.17</v>
      </c>
      <c r="P3622">
        <v>213.45</v>
      </c>
      <c r="Q3622">
        <v>14.7</v>
      </c>
      <c r="R3622" t="s">
        <v>489</v>
      </c>
      <c r="S3622" t="s">
        <v>489</v>
      </c>
      <c r="T3622" t="s">
        <v>42</v>
      </c>
      <c r="U3622" t="s">
        <v>32</v>
      </c>
      <c r="V3622" t="s">
        <v>94</v>
      </c>
      <c r="W3622">
        <v>0.59</v>
      </c>
    </row>
    <row r="3623" spans="1:23" x14ac:dyDescent="0.3">
      <c r="A3623" t="s">
        <v>1022</v>
      </c>
      <c r="B3623" t="s">
        <v>1164</v>
      </c>
      <c r="D3623" s="1">
        <v>39899</v>
      </c>
      <c r="E3623" s="1">
        <v>39901</v>
      </c>
      <c r="F3623" s="1" t="str">
        <f t="shared" si="238"/>
        <v>March</v>
      </c>
      <c r="G3623" s="1" t="str">
        <f t="shared" si="239"/>
        <v>2009</v>
      </c>
      <c r="H3623" s="2">
        <f t="shared" si="240"/>
        <v>2</v>
      </c>
      <c r="I3623" s="2" t="b">
        <f t="shared" si="241"/>
        <v>0</v>
      </c>
      <c r="J3623" t="s">
        <v>44</v>
      </c>
      <c r="K3623">
        <v>31</v>
      </c>
      <c r="L3623">
        <v>1685.05</v>
      </c>
      <c r="M3623">
        <v>0.1</v>
      </c>
      <c r="N3623" t="s">
        <v>18</v>
      </c>
      <c r="O3623">
        <v>518.07000000000005</v>
      </c>
      <c r="P3623">
        <v>55.98</v>
      </c>
      <c r="Q3623">
        <v>13.88</v>
      </c>
      <c r="R3623" t="s">
        <v>489</v>
      </c>
      <c r="S3623" t="s">
        <v>489</v>
      </c>
      <c r="T3623" t="s">
        <v>42</v>
      </c>
      <c r="U3623" t="s">
        <v>22</v>
      </c>
      <c r="V3623" t="s">
        <v>43</v>
      </c>
      <c r="W3623">
        <v>0.36</v>
      </c>
    </row>
    <row r="3624" spans="1:23" x14ac:dyDescent="0.3">
      <c r="A3624" t="s">
        <v>1022</v>
      </c>
      <c r="B3624" t="s">
        <v>1164</v>
      </c>
      <c r="D3624" s="1">
        <v>39899</v>
      </c>
      <c r="E3624" s="1">
        <v>39900</v>
      </c>
      <c r="F3624" s="1" t="str">
        <f t="shared" si="238"/>
        <v>March</v>
      </c>
      <c r="G3624" s="1" t="str">
        <f t="shared" si="239"/>
        <v>2009</v>
      </c>
      <c r="H3624" s="2">
        <f t="shared" si="240"/>
        <v>1</v>
      </c>
      <c r="I3624" s="2" t="b">
        <f t="shared" si="241"/>
        <v>0</v>
      </c>
      <c r="J3624" t="s">
        <v>44</v>
      </c>
      <c r="K3624">
        <v>3</v>
      </c>
      <c r="L3624">
        <v>57.48</v>
      </c>
      <c r="M3624">
        <v>0</v>
      </c>
      <c r="N3624" t="s">
        <v>18</v>
      </c>
      <c r="O3624">
        <v>-28.09</v>
      </c>
      <c r="P3624">
        <v>16.059999999999999</v>
      </c>
      <c r="Q3624">
        <v>8.34</v>
      </c>
      <c r="R3624" t="s">
        <v>489</v>
      </c>
      <c r="S3624" t="s">
        <v>489</v>
      </c>
      <c r="T3624" t="s">
        <v>42</v>
      </c>
      <c r="U3624" t="s">
        <v>22</v>
      </c>
      <c r="V3624" t="s">
        <v>23</v>
      </c>
      <c r="W3624">
        <v>0.59</v>
      </c>
    </row>
    <row r="3625" spans="1:23" x14ac:dyDescent="0.3">
      <c r="A3625" t="s">
        <v>1022</v>
      </c>
      <c r="B3625" t="s">
        <v>1164</v>
      </c>
      <c r="D3625" s="1">
        <v>40041</v>
      </c>
      <c r="E3625" s="1">
        <v>40043</v>
      </c>
      <c r="F3625" s="1" t="str">
        <f t="shared" si="238"/>
        <v>August</v>
      </c>
      <c r="G3625" s="1" t="str">
        <f t="shared" si="239"/>
        <v>2009</v>
      </c>
      <c r="H3625" s="2">
        <f t="shared" si="240"/>
        <v>2</v>
      </c>
      <c r="I3625" s="2" t="b">
        <f t="shared" si="241"/>
        <v>0</v>
      </c>
      <c r="J3625" t="s">
        <v>44</v>
      </c>
      <c r="K3625">
        <v>24</v>
      </c>
      <c r="L3625">
        <v>4276.0959999999995</v>
      </c>
      <c r="M3625">
        <v>0</v>
      </c>
      <c r="N3625" t="s">
        <v>18</v>
      </c>
      <c r="O3625">
        <v>-505.98</v>
      </c>
      <c r="P3625">
        <v>209.37</v>
      </c>
      <c r="Q3625">
        <v>69</v>
      </c>
      <c r="R3625" t="s">
        <v>489</v>
      </c>
      <c r="S3625" t="s">
        <v>489</v>
      </c>
      <c r="T3625" t="s">
        <v>42</v>
      </c>
      <c r="U3625" t="s">
        <v>36</v>
      </c>
      <c r="V3625" t="s">
        <v>55</v>
      </c>
      <c r="W3625">
        <v>0.79</v>
      </c>
    </row>
    <row r="3626" spans="1:23" x14ac:dyDescent="0.3">
      <c r="A3626" t="s">
        <v>1063</v>
      </c>
      <c r="B3626" t="s">
        <v>1238</v>
      </c>
      <c r="D3626" s="1">
        <v>40188</v>
      </c>
      <c r="E3626" s="1">
        <v>40188</v>
      </c>
      <c r="F3626" s="1" t="str">
        <f t="shared" si="238"/>
        <v>January</v>
      </c>
      <c r="G3626" s="1" t="str">
        <f t="shared" si="239"/>
        <v>2010</v>
      </c>
      <c r="H3626" s="2">
        <f t="shared" si="240"/>
        <v>0</v>
      </c>
      <c r="I3626" s="2" t="str">
        <f t="shared" si="241"/>
        <v>FREE DELIVERY</v>
      </c>
      <c r="J3626" t="s">
        <v>17</v>
      </c>
      <c r="K3626">
        <v>46</v>
      </c>
      <c r="L3626">
        <v>21390.44</v>
      </c>
      <c r="M3626">
        <v>0.09</v>
      </c>
      <c r="N3626" t="s">
        <v>25</v>
      </c>
      <c r="O3626">
        <v>5365.43</v>
      </c>
      <c r="P3626">
        <v>500.98</v>
      </c>
      <c r="Q3626">
        <v>26</v>
      </c>
      <c r="R3626" t="s">
        <v>489</v>
      </c>
      <c r="S3626" t="s">
        <v>489</v>
      </c>
      <c r="T3626" t="s">
        <v>31</v>
      </c>
      <c r="U3626" t="s">
        <v>36</v>
      </c>
      <c r="V3626" t="s">
        <v>67</v>
      </c>
      <c r="W3626">
        <v>0.6</v>
      </c>
    </row>
    <row r="3627" spans="1:23" x14ac:dyDescent="0.3">
      <c r="A3627" t="s">
        <v>1063</v>
      </c>
      <c r="B3627" t="s">
        <v>1238</v>
      </c>
      <c r="D3627" s="1">
        <v>40188</v>
      </c>
      <c r="E3627" s="1">
        <v>40193</v>
      </c>
      <c r="F3627" s="1" t="str">
        <f t="shared" si="238"/>
        <v>January</v>
      </c>
      <c r="G3627" s="1" t="str">
        <f t="shared" si="239"/>
        <v>2010</v>
      </c>
      <c r="H3627" s="2">
        <f t="shared" si="240"/>
        <v>5</v>
      </c>
      <c r="I3627" s="2" t="b">
        <f t="shared" si="241"/>
        <v>0</v>
      </c>
      <c r="J3627" t="s">
        <v>17</v>
      </c>
      <c r="K3627">
        <v>7</v>
      </c>
      <c r="L3627">
        <v>169.75</v>
      </c>
      <c r="M3627">
        <v>0.09</v>
      </c>
      <c r="N3627" t="s">
        <v>18</v>
      </c>
      <c r="O3627">
        <v>-194.85</v>
      </c>
      <c r="P3627">
        <v>20.34</v>
      </c>
      <c r="Q3627">
        <v>35</v>
      </c>
      <c r="R3627" t="s">
        <v>489</v>
      </c>
      <c r="S3627" t="s">
        <v>489</v>
      </c>
      <c r="T3627" t="s">
        <v>31</v>
      </c>
      <c r="U3627" t="s">
        <v>22</v>
      </c>
      <c r="V3627" t="s">
        <v>23</v>
      </c>
      <c r="W3627">
        <v>0.84</v>
      </c>
    </row>
    <row r="3628" spans="1:23" x14ac:dyDescent="0.3">
      <c r="A3628" t="s">
        <v>1511</v>
      </c>
      <c r="B3628" t="s">
        <v>1512</v>
      </c>
      <c r="D3628" s="1">
        <v>40375</v>
      </c>
      <c r="E3628" s="1">
        <v>40382</v>
      </c>
      <c r="F3628" s="1" t="str">
        <f t="shared" si="238"/>
        <v>July</v>
      </c>
      <c r="G3628" s="1" t="str">
        <f t="shared" si="239"/>
        <v>2010</v>
      </c>
      <c r="H3628" s="2">
        <f t="shared" si="240"/>
        <v>7</v>
      </c>
      <c r="I3628" s="2" t="b">
        <f t="shared" si="241"/>
        <v>0</v>
      </c>
      <c r="J3628" t="s">
        <v>17</v>
      </c>
      <c r="K3628">
        <v>21</v>
      </c>
      <c r="L3628">
        <v>7981.2</v>
      </c>
      <c r="M3628">
        <v>0.02</v>
      </c>
      <c r="N3628" t="s">
        <v>25</v>
      </c>
      <c r="O3628">
        <v>-592.52</v>
      </c>
      <c r="P3628">
        <v>376.13</v>
      </c>
      <c r="Q3628">
        <v>85.63</v>
      </c>
      <c r="R3628" t="s">
        <v>489</v>
      </c>
      <c r="S3628" t="s">
        <v>489</v>
      </c>
      <c r="T3628" t="s">
        <v>42</v>
      </c>
      <c r="U3628" t="s">
        <v>36</v>
      </c>
      <c r="V3628" t="s">
        <v>55</v>
      </c>
      <c r="W3628">
        <v>0.74</v>
      </c>
    </row>
    <row r="3629" spans="1:23" x14ac:dyDescent="0.3">
      <c r="A3629" t="s">
        <v>1527</v>
      </c>
      <c r="B3629" t="s">
        <v>1017</v>
      </c>
      <c r="D3629" s="1">
        <v>40683</v>
      </c>
      <c r="E3629" s="1">
        <v>40684</v>
      </c>
      <c r="F3629" s="1" t="str">
        <f t="shared" si="238"/>
        <v>May</v>
      </c>
      <c r="G3629" s="1" t="str">
        <f t="shared" si="239"/>
        <v>2011</v>
      </c>
      <c r="H3629" s="2">
        <f t="shared" si="240"/>
        <v>1</v>
      </c>
      <c r="I3629" s="2" t="b">
        <f t="shared" si="241"/>
        <v>0</v>
      </c>
      <c r="J3629" t="s">
        <v>34</v>
      </c>
      <c r="K3629">
        <v>6</v>
      </c>
      <c r="L3629">
        <v>205.24</v>
      </c>
      <c r="M3629">
        <v>0.01</v>
      </c>
      <c r="N3629" t="s">
        <v>18</v>
      </c>
      <c r="O3629">
        <v>-135.51</v>
      </c>
      <c r="P3629">
        <v>30.98</v>
      </c>
      <c r="Q3629">
        <v>6.5</v>
      </c>
      <c r="R3629" t="s">
        <v>489</v>
      </c>
      <c r="S3629" t="s">
        <v>489</v>
      </c>
      <c r="T3629" t="s">
        <v>31</v>
      </c>
      <c r="U3629" t="s">
        <v>32</v>
      </c>
      <c r="V3629" t="s">
        <v>48</v>
      </c>
      <c r="W3629">
        <v>0.79</v>
      </c>
    </row>
    <row r="3630" spans="1:23" x14ac:dyDescent="0.3">
      <c r="A3630" t="s">
        <v>1527</v>
      </c>
      <c r="B3630" t="s">
        <v>1017</v>
      </c>
      <c r="D3630" s="1">
        <v>40683</v>
      </c>
      <c r="E3630" s="1">
        <v>40684</v>
      </c>
      <c r="F3630" s="1" t="str">
        <f t="shared" si="238"/>
        <v>May</v>
      </c>
      <c r="G3630" s="1" t="str">
        <f t="shared" si="239"/>
        <v>2011</v>
      </c>
      <c r="H3630" s="2">
        <f t="shared" si="240"/>
        <v>1</v>
      </c>
      <c r="I3630" s="2" t="b">
        <f t="shared" si="241"/>
        <v>0</v>
      </c>
      <c r="J3630" t="s">
        <v>34</v>
      </c>
      <c r="K3630">
        <v>36</v>
      </c>
      <c r="L3630">
        <v>825.82</v>
      </c>
      <c r="M3630">
        <v>0</v>
      </c>
      <c r="N3630" t="s">
        <v>18</v>
      </c>
      <c r="O3630">
        <v>-1049.26</v>
      </c>
      <c r="P3630">
        <v>20.34</v>
      </c>
      <c r="Q3630">
        <v>35</v>
      </c>
      <c r="R3630" t="s">
        <v>489</v>
      </c>
      <c r="S3630" t="s">
        <v>489</v>
      </c>
      <c r="T3630" t="s">
        <v>31</v>
      </c>
      <c r="U3630" t="s">
        <v>22</v>
      </c>
      <c r="V3630" t="s">
        <v>23</v>
      </c>
      <c r="W3630">
        <v>0.84</v>
      </c>
    </row>
    <row r="3631" spans="1:23" x14ac:dyDescent="0.3">
      <c r="A3631" t="s">
        <v>1511</v>
      </c>
      <c r="B3631" t="s">
        <v>1512</v>
      </c>
      <c r="D3631" s="1">
        <v>40011</v>
      </c>
      <c r="E3631" s="1">
        <v>40015</v>
      </c>
      <c r="F3631" s="1" t="str">
        <f t="shared" si="238"/>
        <v>July</v>
      </c>
      <c r="G3631" s="1" t="str">
        <f t="shared" si="239"/>
        <v>2009</v>
      </c>
      <c r="H3631" s="2">
        <f t="shared" si="240"/>
        <v>4</v>
      </c>
      <c r="I3631" s="2" t="b">
        <f t="shared" si="241"/>
        <v>0</v>
      </c>
      <c r="J3631" t="s">
        <v>17</v>
      </c>
      <c r="K3631">
        <v>31</v>
      </c>
      <c r="L3631">
        <v>60.64</v>
      </c>
      <c r="M3631">
        <v>0.05</v>
      </c>
      <c r="N3631" t="s">
        <v>18</v>
      </c>
      <c r="O3631">
        <v>-66.62</v>
      </c>
      <c r="P3631">
        <v>1.86</v>
      </c>
      <c r="Q3631">
        <v>2.58</v>
      </c>
      <c r="R3631" t="s">
        <v>489</v>
      </c>
      <c r="S3631" t="s">
        <v>489</v>
      </c>
      <c r="T3631" t="s">
        <v>42</v>
      </c>
      <c r="U3631" t="s">
        <v>22</v>
      </c>
      <c r="V3631" t="s">
        <v>46</v>
      </c>
      <c r="W3631">
        <v>0.82</v>
      </c>
    </row>
    <row r="3632" spans="1:23" x14ac:dyDescent="0.3">
      <c r="A3632" t="s">
        <v>1101</v>
      </c>
      <c r="B3632" t="s">
        <v>1529</v>
      </c>
      <c r="D3632" s="1">
        <v>40032</v>
      </c>
      <c r="E3632" s="1">
        <v>40032</v>
      </c>
      <c r="F3632" s="1" t="str">
        <f t="shared" si="238"/>
        <v>August</v>
      </c>
      <c r="G3632" s="1" t="str">
        <f t="shared" si="239"/>
        <v>2009</v>
      </c>
      <c r="H3632" s="2">
        <f t="shared" si="240"/>
        <v>0</v>
      </c>
      <c r="I3632" s="2" t="str">
        <f t="shared" si="241"/>
        <v>FREE DELIVERY</v>
      </c>
      <c r="J3632" t="s">
        <v>34</v>
      </c>
      <c r="K3632">
        <v>48</v>
      </c>
      <c r="L3632">
        <v>2482.0340000000001</v>
      </c>
      <c r="M3632">
        <v>0.08</v>
      </c>
      <c r="N3632" t="s">
        <v>18</v>
      </c>
      <c r="O3632">
        <v>421.89</v>
      </c>
      <c r="P3632">
        <v>65.989999999999995</v>
      </c>
      <c r="Q3632">
        <v>5.92</v>
      </c>
      <c r="R3632" t="s">
        <v>489</v>
      </c>
      <c r="S3632" t="s">
        <v>489</v>
      </c>
      <c r="T3632" t="s">
        <v>21</v>
      </c>
      <c r="U3632" t="s">
        <v>32</v>
      </c>
      <c r="V3632" t="s">
        <v>33</v>
      </c>
      <c r="W3632">
        <v>0.57999999999999996</v>
      </c>
    </row>
    <row r="3633" spans="1:23" x14ac:dyDescent="0.3">
      <c r="A3633" t="s">
        <v>1519</v>
      </c>
      <c r="B3633" t="s">
        <v>1069</v>
      </c>
      <c r="D3633" s="1">
        <v>41106</v>
      </c>
      <c r="E3633" s="1">
        <v>41115</v>
      </c>
      <c r="F3633" s="1" t="str">
        <f t="shared" si="238"/>
        <v>July</v>
      </c>
      <c r="G3633" s="1" t="str">
        <f t="shared" si="239"/>
        <v>2012</v>
      </c>
      <c r="H3633" s="2">
        <f t="shared" si="240"/>
        <v>9</v>
      </c>
      <c r="I3633" s="2" t="b">
        <f t="shared" si="241"/>
        <v>0</v>
      </c>
      <c r="J3633" t="s">
        <v>17</v>
      </c>
      <c r="K3633">
        <v>16</v>
      </c>
      <c r="L3633">
        <v>9695.84</v>
      </c>
      <c r="M3633">
        <v>0</v>
      </c>
      <c r="N3633" t="s">
        <v>18</v>
      </c>
      <c r="O3633">
        <v>2752.11</v>
      </c>
      <c r="P3633">
        <v>599.99</v>
      </c>
      <c r="Q3633">
        <v>24.49</v>
      </c>
      <c r="R3633" t="s">
        <v>489</v>
      </c>
      <c r="S3633" t="s">
        <v>489</v>
      </c>
      <c r="T3633" t="s">
        <v>42</v>
      </c>
      <c r="U3633" t="s">
        <v>32</v>
      </c>
      <c r="V3633" t="s">
        <v>62</v>
      </c>
      <c r="W3633">
        <v>0.37</v>
      </c>
    </row>
    <row r="3634" spans="1:23" x14ac:dyDescent="0.3">
      <c r="A3634" t="s">
        <v>1519</v>
      </c>
      <c r="B3634" t="s">
        <v>1069</v>
      </c>
      <c r="D3634" s="1">
        <v>41106</v>
      </c>
      <c r="E3634" s="1">
        <v>41115</v>
      </c>
      <c r="F3634" s="1" t="str">
        <f t="shared" si="238"/>
        <v>July</v>
      </c>
      <c r="G3634" s="1" t="str">
        <f t="shared" si="239"/>
        <v>2012</v>
      </c>
      <c r="H3634" s="2">
        <f t="shared" si="240"/>
        <v>9</v>
      </c>
      <c r="I3634" s="2" t="b">
        <f t="shared" si="241"/>
        <v>0</v>
      </c>
      <c r="J3634" t="s">
        <v>17</v>
      </c>
      <c r="K3634">
        <v>36</v>
      </c>
      <c r="L3634">
        <v>246.79</v>
      </c>
      <c r="M3634">
        <v>0.01</v>
      </c>
      <c r="N3634" t="s">
        <v>18</v>
      </c>
      <c r="O3634">
        <v>-90.08</v>
      </c>
      <c r="P3634">
        <v>6.48</v>
      </c>
      <c r="Q3634">
        <v>6.6</v>
      </c>
      <c r="R3634" t="s">
        <v>489</v>
      </c>
      <c r="S3634" t="s">
        <v>489</v>
      </c>
      <c r="T3634" t="s">
        <v>42</v>
      </c>
      <c r="U3634" t="s">
        <v>22</v>
      </c>
      <c r="V3634" t="s">
        <v>43</v>
      </c>
      <c r="W3634">
        <v>0.37</v>
      </c>
    </row>
    <row r="3635" spans="1:23" x14ac:dyDescent="0.3">
      <c r="A3635" t="s">
        <v>1519</v>
      </c>
      <c r="B3635" t="s">
        <v>1069</v>
      </c>
      <c r="D3635" s="1">
        <v>41106</v>
      </c>
      <c r="E3635" s="1">
        <v>41115</v>
      </c>
      <c r="F3635" s="1" t="str">
        <f t="shared" si="238"/>
        <v>July</v>
      </c>
      <c r="G3635" s="1" t="str">
        <f t="shared" si="239"/>
        <v>2012</v>
      </c>
      <c r="H3635" s="2">
        <f t="shared" si="240"/>
        <v>9</v>
      </c>
      <c r="I3635" s="2" t="b">
        <f t="shared" si="241"/>
        <v>0</v>
      </c>
      <c r="J3635" t="s">
        <v>17</v>
      </c>
      <c r="K3635">
        <v>39</v>
      </c>
      <c r="L3635">
        <v>777.78</v>
      </c>
      <c r="M3635">
        <v>0.01</v>
      </c>
      <c r="N3635" t="s">
        <v>18</v>
      </c>
      <c r="O3635">
        <v>237.75</v>
      </c>
      <c r="P3635">
        <v>19.84</v>
      </c>
      <c r="Q3635">
        <v>4.0999999999999996</v>
      </c>
      <c r="R3635" t="s">
        <v>489</v>
      </c>
      <c r="S3635" t="s">
        <v>489</v>
      </c>
      <c r="T3635" t="s">
        <v>42</v>
      </c>
      <c r="U3635" t="s">
        <v>22</v>
      </c>
      <c r="V3635" t="s">
        <v>60</v>
      </c>
      <c r="W3635">
        <v>0.44</v>
      </c>
    </row>
    <row r="3636" spans="1:23" x14ac:dyDescent="0.3">
      <c r="A3636" t="s">
        <v>1544</v>
      </c>
      <c r="B3636" t="s">
        <v>1392</v>
      </c>
      <c r="D3636" s="1">
        <v>39968</v>
      </c>
      <c r="E3636" s="1">
        <v>39970</v>
      </c>
      <c r="F3636" s="1" t="str">
        <f t="shared" si="238"/>
        <v>June</v>
      </c>
      <c r="G3636" s="1" t="str">
        <f t="shared" si="239"/>
        <v>2009</v>
      </c>
      <c r="H3636" s="2">
        <f t="shared" si="240"/>
        <v>2</v>
      </c>
      <c r="I3636" s="2" t="b">
        <f t="shared" si="241"/>
        <v>0</v>
      </c>
      <c r="J3636" t="s">
        <v>34</v>
      </c>
      <c r="K3636">
        <v>3</v>
      </c>
      <c r="L3636">
        <v>3029.97</v>
      </c>
      <c r="M3636">
        <v>0</v>
      </c>
      <c r="N3636" t="s">
        <v>18</v>
      </c>
      <c r="O3636">
        <v>-1820</v>
      </c>
      <c r="P3636">
        <v>999.99</v>
      </c>
      <c r="Q3636">
        <v>13.99</v>
      </c>
      <c r="R3636" t="s">
        <v>489</v>
      </c>
      <c r="S3636" t="s">
        <v>489</v>
      </c>
      <c r="T3636" t="s">
        <v>31</v>
      </c>
      <c r="U3636" t="s">
        <v>32</v>
      </c>
      <c r="V3636" t="s">
        <v>94</v>
      </c>
      <c r="W3636">
        <v>0.36</v>
      </c>
    </row>
    <row r="3637" spans="1:23" x14ac:dyDescent="0.3">
      <c r="A3637" t="s">
        <v>1544</v>
      </c>
      <c r="B3637" t="s">
        <v>1392</v>
      </c>
      <c r="D3637" s="1">
        <v>39968</v>
      </c>
      <c r="E3637" s="1">
        <v>39969</v>
      </c>
      <c r="F3637" s="1" t="str">
        <f t="shared" si="238"/>
        <v>June</v>
      </c>
      <c r="G3637" s="1" t="str">
        <f t="shared" si="239"/>
        <v>2009</v>
      </c>
      <c r="H3637" s="2">
        <f t="shared" si="240"/>
        <v>1</v>
      </c>
      <c r="I3637" s="2" t="b">
        <f t="shared" si="241"/>
        <v>0</v>
      </c>
      <c r="J3637" t="s">
        <v>34</v>
      </c>
      <c r="K3637">
        <v>34</v>
      </c>
      <c r="L3637">
        <v>241.04</v>
      </c>
      <c r="M3637">
        <v>0.05</v>
      </c>
      <c r="N3637" t="s">
        <v>39</v>
      </c>
      <c r="O3637">
        <v>-28.2</v>
      </c>
      <c r="P3637">
        <v>6.48</v>
      </c>
      <c r="Q3637">
        <v>5.14</v>
      </c>
      <c r="R3637" t="s">
        <v>489</v>
      </c>
      <c r="S3637" t="s">
        <v>489</v>
      </c>
      <c r="T3637" t="s">
        <v>31</v>
      </c>
      <c r="U3637" t="s">
        <v>22</v>
      </c>
      <c r="V3637" t="s">
        <v>43</v>
      </c>
      <c r="W3637">
        <v>0.37</v>
      </c>
    </row>
    <row r="3638" spans="1:23" x14ac:dyDescent="0.3">
      <c r="A3638" t="s">
        <v>1533</v>
      </c>
      <c r="B3638" t="s">
        <v>1534</v>
      </c>
      <c r="D3638" s="1">
        <v>40985</v>
      </c>
      <c r="E3638" s="1">
        <v>40988</v>
      </c>
      <c r="F3638" s="1" t="str">
        <f t="shared" si="238"/>
        <v>March</v>
      </c>
      <c r="G3638" s="1" t="str">
        <f t="shared" si="239"/>
        <v>2012</v>
      </c>
      <c r="H3638" s="2">
        <f t="shared" si="240"/>
        <v>3</v>
      </c>
      <c r="I3638" s="2" t="b">
        <f t="shared" si="241"/>
        <v>0</v>
      </c>
      <c r="J3638" t="s">
        <v>44</v>
      </c>
      <c r="K3638">
        <v>5</v>
      </c>
      <c r="L3638">
        <v>44.17</v>
      </c>
      <c r="M3638">
        <v>0.02</v>
      </c>
      <c r="N3638" t="s">
        <v>18</v>
      </c>
      <c r="O3638">
        <v>23.41</v>
      </c>
      <c r="P3638">
        <v>7.59</v>
      </c>
      <c r="Q3638">
        <v>4</v>
      </c>
      <c r="R3638" t="s">
        <v>489</v>
      </c>
      <c r="S3638" t="s">
        <v>489</v>
      </c>
      <c r="T3638" t="s">
        <v>27</v>
      </c>
      <c r="U3638" t="s">
        <v>36</v>
      </c>
      <c r="V3638" t="s">
        <v>37</v>
      </c>
      <c r="W3638">
        <v>0.42</v>
      </c>
    </row>
    <row r="3639" spans="1:23" x14ac:dyDescent="0.3">
      <c r="A3639" t="s">
        <v>1533</v>
      </c>
      <c r="B3639" t="s">
        <v>1534</v>
      </c>
      <c r="D3639" s="1">
        <v>40985</v>
      </c>
      <c r="E3639" s="1">
        <v>40987</v>
      </c>
      <c r="F3639" s="1" t="str">
        <f t="shared" si="238"/>
        <v>March</v>
      </c>
      <c r="G3639" s="1" t="str">
        <f t="shared" si="239"/>
        <v>2012</v>
      </c>
      <c r="H3639" s="2">
        <f t="shared" si="240"/>
        <v>2</v>
      </c>
      <c r="I3639" s="2" t="b">
        <f t="shared" si="241"/>
        <v>0</v>
      </c>
      <c r="J3639" t="s">
        <v>44</v>
      </c>
      <c r="K3639">
        <v>37</v>
      </c>
      <c r="L3639">
        <v>192.92</v>
      </c>
      <c r="M3639">
        <v>0.09</v>
      </c>
      <c r="N3639" t="s">
        <v>18</v>
      </c>
      <c r="O3639">
        <v>74.58</v>
      </c>
      <c r="P3639">
        <v>5.43</v>
      </c>
      <c r="Q3639">
        <v>0.95</v>
      </c>
      <c r="R3639" t="s">
        <v>489</v>
      </c>
      <c r="S3639" t="s">
        <v>489</v>
      </c>
      <c r="T3639" t="s">
        <v>27</v>
      </c>
      <c r="U3639" t="s">
        <v>22</v>
      </c>
      <c r="V3639" t="s">
        <v>43</v>
      </c>
      <c r="W3639">
        <v>0.36</v>
      </c>
    </row>
    <row r="3640" spans="1:23" x14ac:dyDescent="0.3">
      <c r="A3640" t="s">
        <v>1533</v>
      </c>
      <c r="B3640" t="s">
        <v>1534</v>
      </c>
      <c r="D3640" s="1">
        <v>40985</v>
      </c>
      <c r="E3640" s="1">
        <v>40987</v>
      </c>
      <c r="F3640" s="1" t="str">
        <f t="shared" si="238"/>
        <v>March</v>
      </c>
      <c r="G3640" s="1" t="str">
        <f t="shared" si="239"/>
        <v>2012</v>
      </c>
      <c r="H3640" s="2">
        <f t="shared" si="240"/>
        <v>2</v>
      </c>
      <c r="I3640" s="2" t="b">
        <f t="shared" si="241"/>
        <v>0</v>
      </c>
      <c r="J3640" t="s">
        <v>44</v>
      </c>
      <c r="K3640">
        <v>37</v>
      </c>
      <c r="L3640">
        <v>10532.94</v>
      </c>
      <c r="M3640">
        <v>0.06</v>
      </c>
      <c r="N3640" t="s">
        <v>18</v>
      </c>
      <c r="O3640">
        <v>406.37</v>
      </c>
      <c r="P3640">
        <v>279.48</v>
      </c>
      <c r="Q3640">
        <v>35</v>
      </c>
      <c r="R3640" t="s">
        <v>489</v>
      </c>
      <c r="S3640" t="s">
        <v>489</v>
      </c>
      <c r="T3640" t="s">
        <v>27</v>
      </c>
      <c r="U3640" t="s">
        <v>22</v>
      </c>
      <c r="V3640" t="s">
        <v>23</v>
      </c>
      <c r="W3640">
        <v>0.8</v>
      </c>
    </row>
    <row r="3641" spans="1:23" x14ac:dyDescent="0.3">
      <c r="A3641" t="s">
        <v>1051</v>
      </c>
      <c r="B3641" t="s">
        <v>1052</v>
      </c>
      <c r="D3641" s="1">
        <v>40188</v>
      </c>
      <c r="E3641" s="1">
        <v>40189</v>
      </c>
      <c r="F3641" s="1" t="str">
        <f t="shared" si="238"/>
        <v>January</v>
      </c>
      <c r="G3641" s="1" t="str">
        <f t="shared" si="239"/>
        <v>2010</v>
      </c>
      <c r="H3641" s="2">
        <f t="shared" si="240"/>
        <v>1</v>
      </c>
      <c r="I3641" s="2" t="b">
        <f t="shared" si="241"/>
        <v>0</v>
      </c>
      <c r="J3641" t="s">
        <v>44</v>
      </c>
      <c r="K3641">
        <v>11</v>
      </c>
      <c r="L3641">
        <v>1091.47</v>
      </c>
      <c r="M3641">
        <v>0.04</v>
      </c>
      <c r="N3641" t="s">
        <v>18</v>
      </c>
      <c r="O3641">
        <v>160.47999999999999</v>
      </c>
      <c r="P3641">
        <v>92.23</v>
      </c>
      <c r="Q3641">
        <v>39.61</v>
      </c>
      <c r="R3641" t="s">
        <v>489</v>
      </c>
      <c r="S3641" t="s">
        <v>489</v>
      </c>
      <c r="T3641" t="s">
        <v>31</v>
      </c>
      <c r="U3641" t="s">
        <v>36</v>
      </c>
      <c r="V3641" t="s">
        <v>37</v>
      </c>
      <c r="W3641">
        <v>0.67</v>
      </c>
    </row>
    <row r="3642" spans="1:23" x14ac:dyDescent="0.3">
      <c r="A3642" t="s">
        <v>1051</v>
      </c>
      <c r="B3642" t="s">
        <v>1052</v>
      </c>
      <c r="D3642" s="1">
        <v>40188</v>
      </c>
      <c r="E3642" s="1">
        <v>40188</v>
      </c>
      <c r="F3642" s="1" t="str">
        <f t="shared" si="238"/>
        <v>January</v>
      </c>
      <c r="G3642" s="1" t="str">
        <f t="shared" si="239"/>
        <v>2010</v>
      </c>
      <c r="H3642" s="2">
        <f t="shared" si="240"/>
        <v>0</v>
      </c>
      <c r="I3642" s="2" t="str">
        <f t="shared" si="241"/>
        <v>FREE DELIVERY</v>
      </c>
      <c r="J3642" t="s">
        <v>44</v>
      </c>
      <c r="K3642">
        <v>35</v>
      </c>
      <c r="L3642">
        <v>112.59</v>
      </c>
      <c r="M3642">
        <v>0.09</v>
      </c>
      <c r="N3642" t="s">
        <v>39</v>
      </c>
      <c r="O3642">
        <v>-126.7</v>
      </c>
      <c r="P3642">
        <v>3.28</v>
      </c>
      <c r="Q3642">
        <v>5</v>
      </c>
      <c r="R3642" t="s">
        <v>489</v>
      </c>
      <c r="S3642" t="s">
        <v>489</v>
      </c>
      <c r="T3642" t="s">
        <v>31</v>
      </c>
      <c r="U3642" t="s">
        <v>22</v>
      </c>
      <c r="V3642" t="s">
        <v>60</v>
      </c>
      <c r="W3642">
        <v>0.56000000000000005</v>
      </c>
    </row>
    <row r="3643" spans="1:23" x14ac:dyDescent="0.3">
      <c r="A3643" t="s">
        <v>1155</v>
      </c>
      <c r="B3643" t="s">
        <v>1156</v>
      </c>
      <c r="D3643" s="1">
        <v>40661</v>
      </c>
      <c r="E3643" s="1">
        <v>40661</v>
      </c>
      <c r="F3643" s="1" t="str">
        <f t="shared" si="238"/>
        <v>April</v>
      </c>
      <c r="G3643" s="1" t="str">
        <f t="shared" si="239"/>
        <v>2011</v>
      </c>
      <c r="H3643" s="2">
        <f t="shared" si="240"/>
        <v>0</v>
      </c>
      <c r="I3643" s="2" t="str">
        <f t="shared" si="241"/>
        <v>FREE DELIVERY</v>
      </c>
      <c r="J3643" t="s">
        <v>52</v>
      </c>
      <c r="K3643">
        <v>3</v>
      </c>
      <c r="L3643">
        <v>210.5025</v>
      </c>
      <c r="M3643">
        <v>0.04</v>
      </c>
      <c r="N3643" t="s">
        <v>18</v>
      </c>
      <c r="O3643">
        <v>-315.33</v>
      </c>
      <c r="P3643">
        <v>85.99</v>
      </c>
      <c r="Q3643">
        <v>1.25</v>
      </c>
      <c r="R3643" t="s">
        <v>489</v>
      </c>
      <c r="S3643" t="s">
        <v>489</v>
      </c>
      <c r="T3643" t="s">
        <v>31</v>
      </c>
      <c r="U3643" t="s">
        <v>32</v>
      </c>
      <c r="V3643" t="s">
        <v>33</v>
      </c>
      <c r="W3643">
        <v>0.39</v>
      </c>
    </row>
    <row r="3644" spans="1:23" x14ac:dyDescent="0.3">
      <c r="A3644" t="s">
        <v>1138</v>
      </c>
      <c r="B3644" t="s">
        <v>1250</v>
      </c>
      <c r="D3644" s="1">
        <v>41154</v>
      </c>
      <c r="E3644" s="1">
        <v>41156</v>
      </c>
      <c r="F3644" s="1" t="str">
        <f t="shared" si="238"/>
        <v>September</v>
      </c>
      <c r="G3644" s="1" t="str">
        <f t="shared" si="239"/>
        <v>2012</v>
      </c>
      <c r="H3644" s="2">
        <f t="shared" si="240"/>
        <v>2</v>
      </c>
      <c r="I3644" s="2" t="b">
        <f t="shared" si="241"/>
        <v>0</v>
      </c>
      <c r="J3644" t="s">
        <v>17</v>
      </c>
      <c r="K3644">
        <v>50</v>
      </c>
      <c r="L3644">
        <v>230.63</v>
      </c>
      <c r="M3644">
        <v>0.1</v>
      </c>
      <c r="N3644" t="s">
        <v>18</v>
      </c>
      <c r="O3644">
        <v>-39.71</v>
      </c>
      <c r="P3644">
        <v>4.91</v>
      </c>
      <c r="Q3644">
        <v>3.05</v>
      </c>
      <c r="R3644" t="s">
        <v>489</v>
      </c>
      <c r="S3644" t="s">
        <v>489</v>
      </c>
      <c r="T3644" t="s">
        <v>21</v>
      </c>
      <c r="U3644" t="s">
        <v>36</v>
      </c>
      <c r="V3644" t="s">
        <v>37</v>
      </c>
      <c r="W3644">
        <v>0.52</v>
      </c>
    </row>
    <row r="3645" spans="1:23" x14ac:dyDescent="0.3">
      <c r="A3645" t="s">
        <v>1138</v>
      </c>
      <c r="B3645" t="s">
        <v>1250</v>
      </c>
      <c r="D3645" s="1">
        <v>41154</v>
      </c>
      <c r="E3645" s="1">
        <v>41158</v>
      </c>
      <c r="F3645" s="1" t="str">
        <f t="shared" si="238"/>
        <v>September</v>
      </c>
      <c r="G3645" s="1" t="str">
        <f t="shared" si="239"/>
        <v>2012</v>
      </c>
      <c r="H3645" s="2">
        <f t="shared" si="240"/>
        <v>4</v>
      </c>
      <c r="I3645" s="2" t="b">
        <f t="shared" si="241"/>
        <v>0</v>
      </c>
      <c r="J3645" t="s">
        <v>17</v>
      </c>
      <c r="K3645">
        <v>22</v>
      </c>
      <c r="L3645">
        <v>80.790000000000006</v>
      </c>
      <c r="M3645">
        <v>0.1</v>
      </c>
      <c r="N3645" t="s">
        <v>18</v>
      </c>
      <c r="O3645">
        <v>25.18</v>
      </c>
      <c r="P3645">
        <v>3.78</v>
      </c>
      <c r="Q3645">
        <v>0.71</v>
      </c>
      <c r="R3645" t="s">
        <v>489</v>
      </c>
      <c r="S3645" t="s">
        <v>489</v>
      </c>
      <c r="T3645" t="s">
        <v>21</v>
      </c>
      <c r="U3645" t="s">
        <v>22</v>
      </c>
      <c r="V3645" t="s">
        <v>46</v>
      </c>
      <c r="W3645">
        <v>0.39</v>
      </c>
    </row>
    <row r="3646" spans="1:23" x14ac:dyDescent="0.3">
      <c r="A3646" t="s">
        <v>1441</v>
      </c>
      <c r="B3646" t="s">
        <v>1164</v>
      </c>
      <c r="D3646" s="1">
        <v>40387</v>
      </c>
      <c r="E3646" s="1">
        <v>40389</v>
      </c>
      <c r="F3646" s="1" t="str">
        <f t="shared" si="238"/>
        <v>July</v>
      </c>
      <c r="G3646" s="1" t="str">
        <f t="shared" si="239"/>
        <v>2010</v>
      </c>
      <c r="H3646" s="2">
        <f t="shared" si="240"/>
        <v>2</v>
      </c>
      <c r="I3646" s="2" t="b">
        <f t="shared" si="241"/>
        <v>0</v>
      </c>
      <c r="J3646" t="s">
        <v>52</v>
      </c>
      <c r="K3646">
        <v>8</v>
      </c>
      <c r="L3646">
        <v>1095.27</v>
      </c>
      <c r="M3646">
        <v>0.03</v>
      </c>
      <c r="N3646" t="s">
        <v>25</v>
      </c>
      <c r="O3646">
        <v>-281.22000000000003</v>
      </c>
      <c r="P3646">
        <v>124.49</v>
      </c>
      <c r="Q3646">
        <v>51.94</v>
      </c>
      <c r="R3646" t="s">
        <v>489</v>
      </c>
      <c r="S3646" t="s">
        <v>489</v>
      </c>
      <c r="T3646" t="s">
        <v>31</v>
      </c>
      <c r="U3646" t="s">
        <v>36</v>
      </c>
      <c r="V3646" t="s">
        <v>55</v>
      </c>
      <c r="W3646">
        <v>0.63</v>
      </c>
    </row>
    <row r="3647" spans="1:23" x14ac:dyDescent="0.3">
      <c r="A3647" t="s">
        <v>1441</v>
      </c>
      <c r="B3647" t="s">
        <v>1164</v>
      </c>
      <c r="D3647" s="1">
        <v>41079</v>
      </c>
      <c r="E3647" s="1">
        <v>41081</v>
      </c>
      <c r="F3647" s="1" t="str">
        <f t="shared" si="238"/>
        <v>June</v>
      </c>
      <c r="G3647" s="1" t="str">
        <f t="shared" si="239"/>
        <v>2012</v>
      </c>
      <c r="H3647" s="2">
        <f t="shared" si="240"/>
        <v>2</v>
      </c>
      <c r="I3647" s="2" t="b">
        <f t="shared" si="241"/>
        <v>0</v>
      </c>
      <c r="J3647" t="s">
        <v>52</v>
      </c>
      <c r="K3647">
        <v>34</v>
      </c>
      <c r="L3647">
        <v>9522.1200000000008</v>
      </c>
      <c r="M3647">
        <v>0.04</v>
      </c>
      <c r="N3647" t="s">
        <v>18</v>
      </c>
      <c r="O3647">
        <v>171.3</v>
      </c>
      <c r="P3647">
        <v>279.48</v>
      </c>
      <c r="Q3647">
        <v>35</v>
      </c>
      <c r="R3647" t="s">
        <v>489</v>
      </c>
      <c r="S3647" t="s">
        <v>489</v>
      </c>
      <c r="T3647" t="s">
        <v>42</v>
      </c>
      <c r="U3647" t="s">
        <v>22</v>
      </c>
      <c r="V3647" t="s">
        <v>23</v>
      </c>
      <c r="W3647">
        <v>0.8</v>
      </c>
    </row>
    <row r="3648" spans="1:23" x14ac:dyDescent="0.3">
      <c r="A3648" t="s">
        <v>1441</v>
      </c>
      <c r="B3648" t="s">
        <v>1164</v>
      </c>
      <c r="D3648" s="1">
        <v>41079</v>
      </c>
      <c r="E3648" s="1">
        <v>41080</v>
      </c>
      <c r="F3648" s="1" t="str">
        <f t="shared" si="238"/>
        <v>June</v>
      </c>
      <c r="G3648" s="1" t="str">
        <f t="shared" si="239"/>
        <v>2012</v>
      </c>
      <c r="H3648" s="2">
        <f t="shared" si="240"/>
        <v>1</v>
      </c>
      <c r="I3648" s="2" t="b">
        <f t="shared" si="241"/>
        <v>0</v>
      </c>
      <c r="J3648" t="s">
        <v>52</v>
      </c>
      <c r="K3648">
        <v>16</v>
      </c>
      <c r="L3648">
        <v>1985.6935000000001</v>
      </c>
      <c r="M3648">
        <v>0.1</v>
      </c>
      <c r="N3648" t="s">
        <v>18</v>
      </c>
      <c r="O3648">
        <v>35.65</v>
      </c>
      <c r="P3648">
        <v>155.99</v>
      </c>
      <c r="Q3648">
        <v>8.99</v>
      </c>
      <c r="R3648" t="s">
        <v>489</v>
      </c>
      <c r="S3648" t="s">
        <v>489</v>
      </c>
      <c r="T3648" t="s">
        <v>42</v>
      </c>
      <c r="U3648" t="s">
        <v>32</v>
      </c>
      <c r="V3648" t="s">
        <v>33</v>
      </c>
      <c r="W3648">
        <v>0.55000000000000004</v>
      </c>
    </row>
    <row r="3649" spans="1:23" x14ac:dyDescent="0.3">
      <c r="A3649" t="s">
        <v>1051</v>
      </c>
      <c r="B3649" t="s">
        <v>1052</v>
      </c>
      <c r="D3649" s="1">
        <v>40177</v>
      </c>
      <c r="E3649" s="1">
        <v>40184</v>
      </c>
      <c r="F3649" s="1" t="str">
        <f t="shared" si="238"/>
        <v>January</v>
      </c>
      <c r="G3649" s="1" t="str">
        <f t="shared" si="239"/>
        <v>2010</v>
      </c>
      <c r="H3649" s="2">
        <f t="shared" si="240"/>
        <v>7</v>
      </c>
      <c r="I3649" s="2" t="b">
        <f t="shared" si="241"/>
        <v>0</v>
      </c>
      <c r="J3649" t="s">
        <v>17</v>
      </c>
      <c r="K3649">
        <v>37</v>
      </c>
      <c r="L3649">
        <v>1420.89</v>
      </c>
      <c r="M3649">
        <v>0.06</v>
      </c>
      <c r="N3649" t="s">
        <v>18</v>
      </c>
      <c r="O3649">
        <v>389.67</v>
      </c>
      <c r="P3649">
        <v>38.06</v>
      </c>
      <c r="Q3649">
        <v>4.5</v>
      </c>
      <c r="R3649" t="s">
        <v>489</v>
      </c>
      <c r="S3649" t="s">
        <v>489</v>
      </c>
      <c r="T3649" t="s">
        <v>31</v>
      </c>
      <c r="U3649" t="s">
        <v>22</v>
      </c>
      <c r="V3649" t="s">
        <v>28</v>
      </c>
      <c r="W3649">
        <v>0.56000000000000005</v>
      </c>
    </row>
    <row r="3650" spans="1:23" x14ac:dyDescent="0.3">
      <c r="A3650" t="s">
        <v>1051</v>
      </c>
      <c r="B3650" t="s">
        <v>1052</v>
      </c>
      <c r="D3650" s="1">
        <v>40177</v>
      </c>
      <c r="E3650" s="1">
        <v>40186</v>
      </c>
      <c r="F3650" s="1" t="str">
        <f t="shared" si="238"/>
        <v>January</v>
      </c>
      <c r="G3650" s="1" t="str">
        <f t="shared" si="239"/>
        <v>2010</v>
      </c>
      <c r="H3650" s="2">
        <f t="shared" si="240"/>
        <v>9</v>
      </c>
      <c r="I3650" s="2" t="b">
        <f t="shared" si="241"/>
        <v>0</v>
      </c>
      <c r="J3650" t="s">
        <v>17</v>
      </c>
      <c r="K3650">
        <v>48</v>
      </c>
      <c r="L3650">
        <v>27820.34</v>
      </c>
      <c r="M3650">
        <v>0.08</v>
      </c>
      <c r="N3650" t="s">
        <v>18</v>
      </c>
      <c r="O3650">
        <v>11630.15</v>
      </c>
      <c r="P3650">
        <v>599.99</v>
      </c>
      <c r="Q3650">
        <v>24.49</v>
      </c>
      <c r="R3650" t="s">
        <v>489</v>
      </c>
      <c r="S3650" t="s">
        <v>489</v>
      </c>
      <c r="T3650" t="s">
        <v>31</v>
      </c>
      <c r="U3650" t="s">
        <v>32</v>
      </c>
      <c r="V3650" t="s">
        <v>62</v>
      </c>
      <c r="W3650">
        <v>0.37</v>
      </c>
    </row>
    <row r="3651" spans="1:23" x14ac:dyDescent="0.3">
      <c r="A3651" t="s">
        <v>1051</v>
      </c>
      <c r="B3651" t="s">
        <v>1052</v>
      </c>
      <c r="D3651" s="1">
        <v>40177</v>
      </c>
      <c r="E3651" s="1">
        <v>40182</v>
      </c>
      <c r="F3651" s="1" t="str">
        <f t="shared" ref="F3651:F3714" si="242">TEXT(E3651,"mmmm")</f>
        <v>January</v>
      </c>
      <c r="G3651" s="1" t="str">
        <f t="shared" ref="G3651:G3714" si="243">TEXT(E3651,"yyyy")</f>
        <v>2010</v>
      </c>
      <c r="H3651" s="2">
        <f t="shared" ref="H3651:H3714" si="244">E3651-D3651</f>
        <v>5</v>
      </c>
      <c r="I3651" s="2" t="b">
        <f t="shared" ref="I3651:I3714" si="245">IF(H3651&lt;1,IF(AND(H3651&gt;0,H3651&lt;2),"ONE DAY", "FREE DELIVERY"))</f>
        <v>0</v>
      </c>
      <c r="J3651" t="s">
        <v>17</v>
      </c>
      <c r="K3651">
        <v>11</v>
      </c>
      <c r="L3651">
        <v>45.18</v>
      </c>
      <c r="M3651">
        <v>0.1</v>
      </c>
      <c r="N3651" t="s">
        <v>39</v>
      </c>
      <c r="O3651">
        <v>-10.77</v>
      </c>
      <c r="P3651">
        <v>3.98</v>
      </c>
      <c r="Q3651">
        <v>2.97</v>
      </c>
      <c r="R3651" t="s">
        <v>489</v>
      </c>
      <c r="S3651" t="s">
        <v>489</v>
      </c>
      <c r="T3651" t="s">
        <v>31</v>
      </c>
      <c r="U3651" t="s">
        <v>22</v>
      </c>
      <c r="V3651" t="s">
        <v>43</v>
      </c>
      <c r="W3651">
        <v>0.35</v>
      </c>
    </row>
    <row r="3652" spans="1:23" x14ac:dyDescent="0.3">
      <c r="A3652" t="s">
        <v>1051</v>
      </c>
      <c r="B3652" t="s">
        <v>1052</v>
      </c>
      <c r="D3652" s="1">
        <v>40509</v>
      </c>
      <c r="E3652" s="1">
        <v>40511</v>
      </c>
      <c r="F3652" s="1" t="str">
        <f t="shared" si="242"/>
        <v>November</v>
      </c>
      <c r="G3652" s="1" t="str">
        <f t="shared" si="243"/>
        <v>2010</v>
      </c>
      <c r="H3652" s="2">
        <f t="shared" si="244"/>
        <v>2</v>
      </c>
      <c r="I3652" s="2" t="b">
        <f t="shared" si="245"/>
        <v>0</v>
      </c>
      <c r="J3652" t="s">
        <v>24</v>
      </c>
      <c r="K3652">
        <v>9</v>
      </c>
      <c r="L3652">
        <v>65.67</v>
      </c>
      <c r="M3652">
        <v>0.02</v>
      </c>
      <c r="N3652" t="s">
        <v>18</v>
      </c>
      <c r="O3652">
        <v>-35.200000000000003</v>
      </c>
      <c r="P3652">
        <v>6.48</v>
      </c>
      <c r="Q3652">
        <v>7.37</v>
      </c>
      <c r="R3652" t="s">
        <v>489</v>
      </c>
      <c r="S3652" t="s">
        <v>489</v>
      </c>
      <c r="T3652" t="s">
        <v>31</v>
      </c>
      <c r="U3652" t="s">
        <v>22</v>
      </c>
      <c r="V3652" t="s">
        <v>43</v>
      </c>
      <c r="W3652">
        <v>0.37</v>
      </c>
    </row>
    <row r="3653" spans="1:23" x14ac:dyDescent="0.3">
      <c r="A3653" t="s">
        <v>1488</v>
      </c>
      <c r="B3653" t="s">
        <v>1545</v>
      </c>
      <c r="D3653" s="1">
        <v>40986</v>
      </c>
      <c r="E3653" s="1">
        <v>40986</v>
      </c>
      <c r="F3653" s="1" t="str">
        <f t="shared" si="242"/>
        <v>March</v>
      </c>
      <c r="G3653" s="1" t="str">
        <f t="shared" si="243"/>
        <v>2012</v>
      </c>
      <c r="H3653" s="2">
        <f t="shared" si="244"/>
        <v>0</v>
      </c>
      <c r="I3653" s="2" t="str">
        <f t="shared" si="245"/>
        <v>FREE DELIVERY</v>
      </c>
      <c r="J3653" t="s">
        <v>44</v>
      </c>
      <c r="K3653">
        <v>1</v>
      </c>
      <c r="L3653">
        <v>10.23</v>
      </c>
      <c r="M3653">
        <v>0.1</v>
      </c>
      <c r="N3653" t="s">
        <v>18</v>
      </c>
      <c r="O3653">
        <v>-4.22</v>
      </c>
      <c r="P3653">
        <v>8.9499999999999993</v>
      </c>
      <c r="Q3653">
        <v>2.0099999999999998</v>
      </c>
      <c r="R3653" t="s">
        <v>489</v>
      </c>
      <c r="S3653" t="s">
        <v>489</v>
      </c>
      <c r="T3653" t="s">
        <v>42</v>
      </c>
      <c r="U3653" t="s">
        <v>22</v>
      </c>
      <c r="V3653" t="s">
        <v>43</v>
      </c>
      <c r="W3653">
        <v>0.39</v>
      </c>
    </row>
    <row r="3654" spans="1:23" x14ac:dyDescent="0.3">
      <c r="A3654" t="s">
        <v>1546</v>
      </c>
      <c r="B3654" t="s">
        <v>1547</v>
      </c>
      <c r="D3654" s="1">
        <v>40916</v>
      </c>
      <c r="E3654" s="1">
        <v>40917</v>
      </c>
      <c r="F3654" s="1" t="str">
        <f t="shared" si="242"/>
        <v>January</v>
      </c>
      <c r="G3654" s="1" t="str">
        <f t="shared" si="243"/>
        <v>2012</v>
      </c>
      <c r="H3654" s="2">
        <f t="shared" si="244"/>
        <v>1</v>
      </c>
      <c r="I3654" s="2" t="b">
        <f t="shared" si="245"/>
        <v>0</v>
      </c>
      <c r="J3654" t="s">
        <v>34</v>
      </c>
      <c r="K3654">
        <v>23</v>
      </c>
      <c r="L3654">
        <v>202.84</v>
      </c>
      <c r="M3654">
        <v>0.05</v>
      </c>
      <c r="N3654" t="s">
        <v>18</v>
      </c>
      <c r="O3654">
        <v>-19.48</v>
      </c>
      <c r="P3654">
        <v>8.85</v>
      </c>
      <c r="Q3654">
        <v>5.6</v>
      </c>
      <c r="R3654" t="s">
        <v>489</v>
      </c>
      <c r="S3654" t="s">
        <v>489</v>
      </c>
      <c r="T3654" t="s">
        <v>21</v>
      </c>
      <c r="U3654" t="s">
        <v>22</v>
      </c>
      <c r="V3654" t="s">
        <v>29</v>
      </c>
      <c r="W3654">
        <v>0.36</v>
      </c>
    </row>
    <row r="3655" spans="1:23" x14ac:dyDescent="0.3">
      <c r="A3655" t="s">
        <v>1546</v>
      </c>
      <c r="B3655" t="s">
        <v>1547</v>
      </c>
      <c r="D3655" s="1">
        <v>40916</v>
      </c>
      <c r="E3655" s="1">
        <v>40918</v>
      </c>
      <c r="F3655" s="1" t="str">
        <f t="shared" si="242"/>
        <v>January</v>
      </c>
      <c r="G3655" s="1" t="str">
        <f t="shared" si="243"/>
        <v>2012</v>
      </c>
      <c r="H3655" s="2">
        <f t="shared" si="244"/>
        <v>2</v>
      </c>
      <c r="I3655" s="2" t="b">
        <f t="shared" si="245"/>
        <v>0</v>
      </c>
      <c r="J3655" t="s">
        <v>34</v>
      </c>
      <c r="K3655">
        <v>5</v>
      </c>
      <c r="L3655">
        <v>78.39</v>
      </c>
      <c r="M3655">
        <v>0.01</v>
      </c>
      <c r="N3655" t="s">
        <v>39</v>
      </c>
      <c r="O3655">
        <v>-5.16</v>
      </c>
      <c r="P3655">
        <v>11.97</v>
      </c>
      <c r="Q3655">
        <v>4.9800000000000004</v>
      </c>
      <c r="R3655" t="s">
        <v>489</v>
      </c>
      <c r="S3655" t="s">
        <v>489</v>
      </c>
      <c r="T3655" t="s">
        <v>21</v>
      </c>
      <c r="U3655" t="s">
        <v>22</v>
      </c>
      <c r="V3655" t="s">
        <v>28</v>
      </c>
      <c r="W3655">
        <v>0.57999999999999996</v>
      </c>
    </row>
    <row r="3656" spans="1:23" x14ac:dyDescent="0.3">
      <c r="A3656" t="s">
        <v>1546</v>
      </c>
      <c r="B3656" t="s">
        <v>1547</v>
      </c>
      <c r="D3656" s="1">
        <v>40916</v>
      </c>
      <c r="E3656" s="1">
        <v>40917</v>
      </c>
      <c r="F3656" s="1" t="str">
        <f t="shared" si="242"/>
        <v>January</v>
      </c>
      <c r="G3656" s="1" t="str">
        <f t="shared" si="243"/>
        <v>2012</v>
      </c>
      <c r="H3656" s="2">
        <f t="shared" si="244"/>
        <v>1</v>
      </c>
      <c r="I3656" s="2" t="b">
        <f t="shared" si="245"/>
        <v>0</v>
      </c>
      <c r="J3656" t="s">
        <v>34</v>
      </c>
      <c r="K3656">
        <v>36</v>
      </c>
      <c r="L3656">
        <v>251.34</v>
      </c>
      <c r="M3656">
        <v>0.1</v>
      </c>
      <c r="N3656" t="s">
        <v>18</v>
      </c>
      <c r="O3656">
        <v>-162.19999999999999</v>
      </c>
      <c r="P3656">
        <v>7.3</v>
      </c>
      <c r="Q3656">
        <v>7.72</v>
      </c>
      <c r="R3656" t="s">
        <v>489</v>
      </c>
      <c r="S3656" t="s">
        <v>489</v>
      </c>
      <c r="T3656" t="s">
        <v>21</v>
      </c>
      <c r="U3656" t="s">
        <v>22</v>
      </c>
      <c r="V3656" t="s">
        <v>29</v>
      </c>
      <c r="W3656">
        <v>0.38</v>
      </c>
    </row>
    <row r="3657" spans="1:23" x14ac:dyDescent="0.3">
      <c r="A3657" t="s">
        <v>1511</v>
      </c>
      <c r="B3657" t="s">
        <v>1512</v>
      </c>
      <c r="D3657" s="1">
        <v>40542</v>
      </c>
      <c r="E3657" s="1">
        <v>40542</v>
      </c>
      <c r="F3657" s="1" t="str">
        <f t="shared" si="242"/>
        <v>December</v>
      </c>
      <c r="G3657" s="1" t="str">
        <f t="shared" si="243"/>
        <v>2010</v>
      </c>
      <c r="H3657" s="2">
        <f t="shared" si="244"/>
        <v>0</v>
      </c>
      <c r="I3657" s="2" t="str">
        <f t="shared" si="245"/>
        <v>FREE DELIVERY</v>
      </c>
      <c r="J3657" t="s">
        <v>44</v>
      </c>
      <c r="K3657">
        <v>5</v>
      </c>
      <c r="L3657">
        <v>53.66</v>
      </c>
      <c r="M3657">
        <v>0.09</v>
      </c>
      <c r="N3657" t="s">
        <v>18</v>
      </c>
      <c r="O3657">
        <v>5.69</v>
      </c>
      <c r="P3657">
        <v>10.94</v>
      </c>
      <c r="Q3657">
        <v>1.39</v>
      </c>
      <c r="R3657" t="s">
        <v>489</v>
      </c>
      <c r="S3657" t="s">
        <v>489</v>
      </c>
      <c r="T3657" t="s">
        <v>42</v>
      </c>
      <c r="U3657" t="s">
        <v>22</v>
      </c>
      <c r="V3657" t="s">
        <v>51</v>
      </c>
      <c r="W3657">
        <v>0.35</v>
      </c>
    </row>
    <row r="3658" spans="1:23" x14ac:dyDescent="0.3">
      <c r="A3658" t="s">
        <v>1515</v>
      </c>
      <c r="B3658" t="s">
        <v>1516</v>
      </c>
      <c r="D3658" s="1">
        <v>41168</v>
      </c>
      <c r="E3658" s="1">
        <v>41170</v>
      </c>
      <c r="F3658" s="1" t="str">
        <f t="shared" si="242"/>
        <v>September</v>
      </c>
      <c r="G3658" s="1" t="str">
        <f t="shared" si="243"/>
        <v>2012</v>
      </c>
      <c r="H3658" s="2">
        <f t="shared" si="244"/>
        <v>2</v>
      </c>
      <c r="I3658" s="2" t="b">
        <f t="shared" si="245"/>
        <v>0</v>
      </c>
      <c r="J3658" t="s">
        <v>24</v>
      </c>
      <c r="K3658">
        <v>33</v>
      </c>
      <c r="L3658">
        <v>67.849999999999994</v>
      </c>
      <c r="M3658">
        <v>0.05</v>
      </c>
      <c r="N3658" t="s">
        <v>18</v>
      </c>
      <c r="O3658">
        <v>1.05</v>
      </c>
      <c r="P3658">
        <v>2.1</v>
      </c>
      <c r="Q3658">
        <v>0.7</v>
      </c>
      <c r="R3658" t="s">
        <v>489</v>
      </c>
      <c r="S3658" t="s">
        <v>489</v>
      </c>
      <c r="T3658" t="s">
        <v>31</v>
      </c>
      <c r="U3658" t="s">
        <v>22</v>
      </c>
      <c r="V3658" t="s">
        <v>60</v>
      </c>
      <c r="W3658">
        <v>0.56999999999999995</v>
      </c>
    </row>
    <row r="3659" spans="1:23" x14ac:dyDescent="0.3">
      <c r="A3659" t="s">
        <v>1488</v>
      </c>
      <c r="B3659" t="s">
        <v>1545</v>
      </c>
      <c r="D3659" s="1">
        <v>40884</v>
      </c>
      <c r="E3659" s="1">
        <v>40886</v>
      </c>
      <c r="F3659" s="1" t="str">
        <f t="shared" si="242"/>
        <v>December</v>
      </c>
      <c r="G3659" s="1" t="str">
        <f t="shared" si="243"/>
        <v>2011</v>
      </c>
      <c r="H3659" s="2">
        <f t="shared" si="244"/>
        <v>2</v>
      </c>
      <c r="I3659" s="2" t="b">
        <f t="shared" si="245"/>
        <v>0</v>
      </c>
      <c r="J3659" t="s">
        <v>44</v>
      </c>
      <c r="K3659">
        <v>1</v>
      </c>
      <c r="L3659">
        <v>36.4</v>
      </c>
      <c r="M3659">
        <v>0.06</v>
      </c>
      <c r="N3659" t="s">
        <v>18</v>
      </c>
      <c r="O3659">
        <v>-41.56</v>
      </c>
      <c r="P3659">
        <v>24.92</v>
      </c>
      <c r="Q3659">
        <v>12.98</v>
      </c>
      <c r="R3659" t="s">
        <v>489</v>
      </c>
      <c r="S3659" t="s">
        <v>489</v>
      </c>
      <c r="T3659" t="s">
        <v>42</v>
      </c>
      <c r="U3659" t="s">
        <v>22</v>
      </c>
      <c r="V3659" t="s">
        <v>29</v>
      </c>
      <c r="W3659">
        <v>0.39</v>
      </c>
    </row>
    <row r="3660" spans="1:23" x14ac:dyDescent="0.3">
      <c r="A3660" t="s">
        <v>1488</v>
      </c>
      <c r="B3660" t="s">
        <v>1545</v>
      </c>
      <c r="D3660" s="1">
        <v>40884</v>
      </c>
      <c r="E3660" s="1">
        <v>40886</v>
      </c>
      <c r="F3660" s="1" t="str">
        <f t="shared" si="242"/>
        <v>December</v>
      </c>
      <c r="G3660" s="1" t="str">
        <f t="shared" si="243"/>
        <v>2011</v>
      </c>
      <c r="H3660" s="2">
        <f t="shared" si="244"/>
        <v>2</v>
      </c>
      <c r="I3660" s="2" t="b">
        <f t="shared" si="245"/>
        <v>0</v>
      </c>
      <c r="J3660" t="s">
        <v>44</v>
      </c>
      <c r="K3660">
        <v>36</v>
      </c>
      <c r="L3660">
        <v>176.35</v>
      </c>
      <c r="M3660">
        <v>0.04</v>
      </c>
      <c r="N3660" t="s">
        <v>18</v>
      </c>
      <c r="O3660">
        <v>73.05</v>
      </c>
      <c r="P3660">
        <v>4.9800000000000004</v>
      </c>
      <c r="Q3660">
        <v>0.8</v>
      </c>
      <c r="R3660" t="s">
        <v>489</v>
      </c>
      <c r="S3660" t="s">
        <v>489</v>
      </c>
      <c r="T3660" t="s">
        <v>42</v>
      </c>
      <c r="U3660" t="s">
        <v>22</v>
      </c>
      <c r="V3660" t="s">
        <v>43</v>
      </c>
      <c r="W3660">
        <v>0.36</v>
      </c>
    </row>
    <row r="3661" spans="1:23" x14ac:dyDescent="0.3">
      <c r="A3661" t="s">
        <v>932</v>
      </c>
      <c r="B3661" t="s">
        <v>1520</v>
      </c>
      <c r="D3661" s="1">
        <v>41270</v>
      </c>
      <c r="E3661" s="1">
        <v>41273</v>
      </c>
      <c r="F3661" s="1" t="str">
        <f t="shared" si="242"/>
        <v>December</v>
      </c>
      <c r="G3661" s="1" t="str">
        <f t="shared" si="243"/>
        <v>2012</v>
      </c>
      <c r="H3661" s="2">
        <f t="shared" si="244"/>
        <v>3</v>
      </c>
      <c r="I3661" s="2" t="b">
        <f t="shared" si="245"/>
        <v>0</v>
      </c>
      <c r="J3661" t="s">
        <v>17</v>
      </c>
      <c r="K3661">
        <v>30</v>
      </c>
      <c r="L3661">
        <v>15337.58</v>
      </c>
      <c r="M3661">
        <v>0.1</v>
      </c>
      <c r="N3661" t="s">
        <v>18</v>
      </c>
      <c r="O3661">
        <v>6670.41</v>
      </c>
      <c r="P3661">
        <v>525.98</v>
      </c>
      <c r="Q3661">
        <v>19.989999999999998</v>
      </c>
      <c r="R3661" t="s">
        <v>489</v>
      </c>
      <c r="S3661" t="s">
        <v>489</v>
      </c>
      <c r="T3661" t="s">
        <v>27</v>
      </c>
      <c r="U3661" t="s">
        <v>22</v>
      </c>
      <c r="V3661" t="s">
        <v>29</v>
      </c>
      <c r="W3661">
        <v>0.37</v>
      </c>
    </row>
    <row r="3662" spans="1:23" x14ac:dyDescent="0.3">
      <c r="A3662" t="s">
        <v>932</v>
      </c>
      <c r="B3662" t="s">
        <v>1520</v>
      </c>
      <c r="D3662" s="1">
        <v>41270</v>
      </c>
      <c r="E3662" s="1">
        <v>41272</v>
      </c>
      <c r="F3662" s="1" t="str">
        <f t="shared" si="242"/>
        <v>December</v>
      </c>
      <c r="G3662" s="1" t="str">
        <f t="shared" si="243"/>
        <v>2012</v>
      </c>
      <c r="H3662" s="2">
        <f t="shared" si="244"/>
        <v>2</v>
      </c>
      <c r="I3662" s="2" t="b">
        <f t="shared" si="245"/>
        <v>0</v>
      </c>
      <c r="J3662" t="s">
        <v>17</v>
      </c>
      <c r="K3662">
        <v>42</v>
      </c>
      <c r="L3662">
        <v>3883.4715000000001</v>
      </c>
      <c r="M3662">
        <v>0.1</v>
      </c>
      <c r="N3662" t="s">
        <v>18</v>
      </c>
      <c r="O3662">
        <v>707.17</v>
      </c>
      <c r="P3662">
        <v>115.99</v>
      </c>
      <c r="Q3662">
        <v>8.99</v>
      </c>
      <c r="R3662" t="s">
        <v>489</v>
      </c>
      <c r="S3662" t="s">
        <v>489</v>
      </c>
      <c r="T3662" t="s">
        <v>27</v>
      </c>
      <c r="U3662" t="s">
        <v>32</v>
      </c>
      <c r="V3662" t="s">
        <v>33</v>
      </c>
      <c r="W3662">
        <v>0.57999999999999996</v>
      </c>
    </row>
    <row r="3663" spans="1:23" x14ac:dyDescent="0.3">
      <c r="A3663" t="s">
        <v>1488</v>
      </c>
      <c r="B3663" t="s">
        <v>1545</v>
      </c>
      <c r="D3663" s="1">
        <v>39886</v>
      </c>
      <c r="E3663" s="1">
        <v>39887</v>
      </c>
      <c r="F3663" s="1" t="str">
        <f t="shared" si="242"/>
        <v>March</v>
      </c>
      <c r="G3663" s="1" t="str">
        <f t="shared" si="243"/>
        <v>2009</v>
      </c>
      <c r="H3663" s="2">
        <f t="shared" si="244"/>
        <v>1</v>
      </c>
      <c r="I3663" s="2" t="b">
        <f t="shared" si="245"/>
        <v>0</v>
      </c>
      <c r="J3663" t="s">
        <v>52</v>
      </c>
      <c r="K3663">
        <v>38</v>
      </c>
      <c r="L3663">
        <v>5679.59</v>
      </c>
      <c r="M3663">
        <v>0.09</v>
      </c>
      <c r="N3663" t="s">
        <v>39</v>
      </c>
      <c r="O3663">
        <v>-1763.75</v>
      </c>
      <c r="P3663">
        <v>154.13</v>
      </c>
      <c r="Q3663">
        <v>69</v>
      </c>
      <c r="R3663" t="s">
        <v>489</v>
      </c>
      <c r="S3663" t="s">
        <v>489</v>
      </c>
      <c r="T3663" t="s">
        <v>31</v>
      </c>
      <c r="U3663" t="s">
        <v>36</v>
      </c>
      <c r="V3663" t="s">
        <v>55</v>
      </c>
      <c r="W3663">
        <v>0.68</v>
      </c>
    </row>
    <row r="3664" spans="1:23" x14ac:dyDescent="0.3">
      <c r="A3664" t="s">
        <v>1548</v>
      </c>
      <c r="B3664" t="s">
        <v>986</v>
      </c>
      <c r="D3664" s="1">
        <v>39924</v>
      </c>
      <c r="E3664" s="1">
        <v>39924</v>
      </c>
      <c r="F3664" s="1" t="str">
        <f t="shared" si="242"/>
        <v>April</v>
      </c>
      <c r="G3664" s="1" t="str">
        <f t="shared" si="243"/>
        <v>2009</v>
      </c>
      <c r="H3664" s="2">
        <f t="shared" si="244"/>
        <v>0</v>
      </c>
      <c r="I3664" s="2" t="str">
        <f t="shared" si="245"/>
        <v>FREE DELIVERY</v>
      </c>
      <c r="J3664" t="s">
        <v>24</v>
      </c>
      <c r="K3664">
        <v>26</v>
      </c>
      <c r="L3664">
        <v>1029.29</v>
      </c>
      <c r="M3664">
        <v>0.06</v>
      </c>
      <c r="N3664" t="s">
        <v>18</v>
      </c>
      <c r="O3664">
        <v>109.16</v>
      </c>
      <c r="P3664">
        <v>40.99</v>
      </c>
      <c r="Q3664">
        <v>17.48</v>
      </c>
      <c r="R3664" t="s">
        <v>489</v>
      </c>
      <c r="S3664" t="s">
        <v>489</v>
      </c>
      <c r="T3664" t="s">
        <v>21</v>
      </c>
      <c r="U3664" t="s">
        <v>22</v>
      </c>
      <c r="V3664" t="s">
        <v>43</v>
      </c>
      <c r="W3664">
        <v>0.36</v>
      </c>
    </row>
    <row r="3665" spans="1:23" x14ac:dyDescent="0.3">
      <c r="A3665" t="s">
        <v>1367</v>
      </c>
      <c r="B3665" t="s">
        <v>1530</v>
      </c>
      <c r="D3665" s="1">
        <v>40999</v>
      </c>
      <c r="E3665" s="1">
        <v>41001</v>
      </c>
      <c r="F3665" s="1" t="str">
        <f t="shared" si="242"/>
        <v>April</v>
      </c>
      <c r="G3665" s="1" t="str">
        <f t="shared" si="243"/>
        <v>2012</v>
      </c>
      <c r="H3665" s="2">
        <f t="shared" si="244"/>
        <v>2</v>
      </c>
      <c r="I3665" s="2" t="b">
        <f t="shared" si="245"/>
        <v>0</v>
      </c>
      <c r="J3665" t="s">
        <v>34</v>
      </c>
      <c r="K3665">
        <v>1</v>
      </c>
      <c r="L3665">
        <v>184.18</v>
      </c>
      <c r="M3665">
        <v>0.08</v>
      </c>
      <c r="N3665" t="s">
        <v>18</v>
      </c>
      <c r="O3665">
        <v>-112.44</v>
      </c>
      <c r="P3665">
        <v>178.47</v>
      </c>
      <c r="Q3665">
        <v>19.989999999999998</v>
      </c>
      <c r="R3665" t="s">
        <v>489</v>
      </c>
      <c r="S3665" t="s">
        <v>489</v>
      </c>
      <c r="T3665" t="s">
        <v>21</v>
      </c>
      <c r="U3665" t="s">
        <v>22</v>
      </c>
      <c r="V3665" t="s">
        <v>23</v>
      </c>
      <c r="W3665">
        <v>0.55000000000000004</v>
      </c>
    </row>
    <row r="3666" spans="1:23" x14ac:dyDescent="0.3">
      <c r="A3666" t="s">
        <v>1051</v>
      </c>
      <c r="B3666" t="s">
        <v>1052</v>
      </c>
      <c r="D3666" s="1">
        <v>41272</v>
      </c>
      <c r="E3666" s="1">
        <v>41272</v>
      </c>
      <c r="F3666" s="1" t="str">
        <f t="shared" si="242"/>
        <v>December</v>
      </c>
      <c r="G3666" s="1" t="str">
        <f t="shared" si="243"/>
        <v>2012</v>
      </c>
      <c r="H3666" s="2">
        <f t="shared" si="244"/>
        <v>0</v>
      </c>
      <c r="I3666" s="2" t="str">
        <f t="shared" si="245"/>
        <v>FREE DELIVERY</v>
      </c>
      <c r="J3666" t="s">
        <v>44</v>
      </c>
      <c r="K3666">
        <v>36</v>
      </c>
      <c r="L3666">
        <v>12690.33</v>
      </c>
      <c r="M3666">
        <v>0.08</v>
      </c>
      <c r="N3666" t="s">
        <v>39</v>
      </c>
      <c r="O3666">
        <v>5045.3</v>
      </c>
      <c r="P3666">
        <v>367.99</v>
      </c>
      <c r="Q3666">
        <v>19.989999999999998</v>
      </c>
      <c r="R3666" t="s">
        <v>489</v>
      </c>
      <c r="S3666" t="s">
        <v>489</v>
      </c>
      <c r="T3666" t="s">
        <v>31</v>
      </c>
      <c r="U3666" t="s">
        <v>22</v>
      </c>
      <c r="V3666" t="s">
        <v>29</v>
      </c>
      <c r="W3666">
        <v>0.4</v>
      </c>
    </row>
    <row r="3667" spans="1:23" x14ac:dyDescent="0.3">
      <c r="A3667" t="s">
        <v>1515</v>
      </c>
      <c r="B3667" t="s">
        <v>1516</v>
      </c>
      <c r="D3667" s="1">
        <v>40406</v>
      </c>
      <c r="E3667" s="1">
        <v>40413</v>
      </c>
      <c r="F3667" s="1" t="str">
        <f t="shared" si="242"/>
        <v>August</v>
      </c>
      <c r="G3667" s="1" t="str">
        <f t="shared" si="243"/>
        <v>2010</v>
      </c>
      <c r="H3667" s="2">
        <f t="shared" si="244"/>
        <v>7</v>
      </c>
      <c r="I3667" s="2" t="b">
        <f t="shared" si="245"/>
        <v>0</v>
      </c>
      <c r="J3667" t="s">
        <v>17</v>
      </c>
      <c r="K3667">
        <v>7</v>
      </c>
      <c r="L3667">
        <v>4667.28</v>
      </c>
      <c r="M3667">
        <v>0.09</v>
      </c>
      <c r="N3667" t="s">
        <v>39</v>
      </c>
      <c r="O3667">
        <v>-362.88</v>
      </c>
      <c r="P3667">
        <v>699.99</v>
      </c>
      <c r="Q3667">
        <v>24.49</v>
      </c>
      <c r="R3667" t="s">
        <v>489</v>
      </c>
      <c r="S3667" t="s">
        <v>489</v>
      </c>
      <c r="T3667" t="s">
        <v>31</v>
      </c>
      <c r="U3667" t="s">
        <v>32</v>
      </c>
      <c r="V3667" t="s">
        <v>62</v>
      </c>
      <c r="W3667">
        <v>0.41</v>
      </c>
    </row>
    <row r="3668" spans="1:23" x14ac:dyDescent="0.3">
      <c r="A3668" t="s">
        <v>1515</v>
      </c>
      <c r="B3668" t="s">
        <v>1516</v>
      </c>
      <c r="D3668" s="1">
        <v>40207</v>
      </c>
      <c r="E3668" s="1">
        <v>40209</v>
      </c>
      <c r="F3668" s="1" t="str">
        <f t="shared" si="242"/>
        <v>January</v>
      </c>
      <c r="G3668" s="1" t="str">
        <f t="shared" si="243"/>
        <v>2010</v>
      </c>
      <c r="H3668" s="2">
        <f t="shared" si="244"/>
        <v>2</v>
      </c>
      <c r="I3668" s="2" t="b">
        <f t="shared" si="245"/>
        <v>0</v>
      </c>
      <c r="J3668" t="s">
        <v>44</v>
      </c>
      <c r="K3668">
        <v>28</v>
      </c>
      <c r="L3668">
        <v>5155.07</v>
      </c>
      <c r="M3668">
        <v>0.06</v>
      </c>
      <c r="N3668" t="s">
        <v>18</v>
      </c>
      <c r="O3668">
        <v>368.79</v>
      </c>
      <c r="P3668">
        <v>193.17</v>
      </c>
      <c r="Q3668">
        <v>19.989999999999998</v>
      </c>
      <c r="R3668" t="s">
        <v>489</v>
      </c>
      <c r="S3668" t="s">
        <v>489</v>
      </c>
      <c r="T3668" t="s">
        <v>31</v>
      </c>
      <c r="U3668" t="s">
        <v>22</v>
      </c>
      <c r="V3668" t="s">
        <v>23</v>
      </c>
      <c r="W3668">
        <v>0.71</v>
      </c>
    </row>
    <row r="3669" spans="1:23" x14ac:dyDescent="0.3">
      <c r="A3669" t="s">
        <v>1101</v>
      </c>
      <c r="B3669" t="s">
        <v>1529</v>
      </c>
      <c r="D3669" s="1">
        <v>40175</v>
      </c>
      <c r="E3669" s="1">
        <v>40176</v>
      </c>
      <c r="F3669" s="1" t="str">
        <f t="shared" si="242"/>
        <v>December</v>
      </c>
      <c r="G3669" s="1" t="str">
        <f t="shared" si="243"/>
        <v>2009</v>
      </c>
      <c r="H3669" s="2">
        <f t="shared" si="244"/>
        <v>1</v>
      </c>
      <c r="I3669" s="2" t="b">
        <f t="shared" si="245"/>
        <v>0</v>
      </c>
      <c r="J3669" t="s">
        <v>44</v>
      </c>
      <c r="K3669">
        <v>39</v>
      </c>
      <c r="L3669">
        <v>16468.55</v>
      </c>
      <c r="M3669">
        <v>0.08</v>
      </c>
      <c r="N3669" t="s">
        <v>25</v>
      </c>
      <c r="O3669">
        <v>5638.75</v>
      </c>
      <c r="P3669">
        <v>449.99</v>
      </c>
      <c r="Q3669">
        <v>49</v>
      </c>
      <c r="R3669" t="s">
        <v>489</v>
      </c>
      <c r="S3669" t="s">
        <v>489</v>
      </c>
      <c r="T3669" t="s">
        <v>21</v>
      </c>
      <c r="U3669" t="s">
        <v>32</v>
      </c>
      <c r="V3669" t="s">
        <v>62</v>
      </c>
      <c r="W3669">
        <v>0.38</v>
      </c>
    </row>
    <row r="3670" spans="1:23" x14ac:dyDescent="0.3">
      <c r="A3670" t="s">
        <v>1418</v>
      </c>
      <c r="B3670" t="s">
        <v>1501</v>
      </c>
      <c r="D3670" s="1">
        <v>41036</v>
      </c>
      <c r="E3670" s="1">
        <v>41038</v>
      </c>
      <c r="F3670" s="1" t="str">
        <f t="shared" si="242"/>
        <v>May</v>
      </c>
      <c r="G3670" s="1" t="str">
        <f t="shared" si="243"/>
        <v>2012</v>
      </c>
      <c r="H3670" s="2">
        <f t="shared" si="244"/>
        <v>2</v>
      </c>
      <c r="I3670" s="2" t="b">
        <f t="shared" si="245"/>
        <v>0</v>
      </c>
      <c r="J3670" t="s">
        <v>44</v>
      </c>
      <c r="K3670">
        <v>10</v>
      </c>
      <c r="L3670">
        <v>707.3</v>
      </c>
      <c r="M3670">
        <v>0.06</v>
      </c>
      <c r="N3670" t="s">
        <v>25</v>
      </c>
      <c r="O3670">
        <v>-127.94</v>
      </c>
      <c r="P3670">
        <v>70.98</v>
      </c>
      <c r="Q3670">
        <v>26.74</v>
      </c>
      <c r="R3670" t="s">
        <v>489</v>
      </c>
      <c r="S3670" t="s">
        <v>489</v>
      </c>
      <c r="T3670" t="s">
        <v>21</v>
      </c>
      <c r="U3670" t="s">
        <v>36</v>
      </c>
      <c r="V3670" t="s">
        <v>54</v>
      </c>
      <c r="W3670">
        <v>0.6</v>
      </c>
    </row>
    <row r="3671" spans="1:23" x14ac:dyDescent="0.3">
      <c r="A3671" t="s">
        <v>1418</v>
      </c>
      <c r="B3671" t="s">
        <v>1501</v>
      </c>
      <c r="D3671" s="1">
        <v>41036</v>
      </c>
      <c r="E3671" s="1">
        <v>41037</v>
      </c>
      <c r="F3671" s="1" t="str">
        <f t="shared" si="242"/>
        <v>May</v>
      </c>
      <c r="G3671" s="1" t="str">
        <f t="shared" si="243"/>
        <v>2012</v>
      </c>
      <c r="H3671" s="2">
        <f t="shared" si="244"/>
        <v>1</v>
      </c>
      <c r="I3671" s="2" t="b">
        <f t="shared" si="245"/>
        <v>0</v>
      </c>
      <c r="J3671" t="s">
        <v>44</v>
      </c>
      <c r="K3671">
        <v>48</v>
      </c>
      <c r="L3671">
        <v>335.64</v>
      </c>
      <c r="M3671">
        <v>0.02</v>
      </c>
      <c r="N3671" t="s">
        <v>18</v>
      </c>
      <c r="O3671">
        <v>80.13</v>
      </c>
      <c r="P3671">
        <v>6.7</v>
      </c>
      <c r="Q3671">
        <v>1.56</v>
      </c>
      <c r="R3671" t="s">
        <v>489</v>
      </c>
      <c r="S3671" t="s">
        <v>489</v>
      </c>
      <c r="T3671" t="s">
        <v>21</v>
      </c>
      <c r="U3671" t="s">
        <v>22</v>
      </c>
      <c r="V3671" t="s">
        <v>60</v>
      </c>
      <c r="W3671">
        <v>0.52</v>
      </c>
    </row>
    <row r="3672" spans="1:23" x14ac:dyDescent="0.3">
      <c r="A3672" t="s">
        <v>1515</v>
      </c>
      <c r="B3672" t="s">
        <v>1516</v>
      </c>
      <c r="D3672" s="1">
        <v>40435</v>
      </c>
      <c r="E3672" s="1">
        <v>40437</v>
      </c>
      <c r="F3672" s="1" t="str">
        <f t="shared" si="242"/>
        <v>September</v>
      </c>
      <c r="G3672" s="1" t="str">
        <f t="shared" si="243"/>
        <v>2010</v>
      </c>
      <c r="H3672" s="2">
        <f t="shared" si="244"/>
        <v>2</v>
      </c>
      <c r="I3672" s="2" t="b">
        <f t="shared" si="245"/>
        <v>0</v>
      </c>
      <c r="J3672" t="s">
        <v>34</v>
      </c>
      <c r="K3672">
        <v>23</v>
      </c>
      <c r="L3672">
        <v>872.97</v>
      </c>
      <c r="M3672">
        <v>0.1</v>
      </c>
      <c r="N3672" t="s">
        <v>18</v>
      </c>
      <c r="O3672">
        <v>-22.63</v>
      </c>
      <c r="P3672">
        <v>39.979999999999997</v>
      </c>
      <c r="Q3672">
        <v>4</v>
      </c>
      <c r="R3672" t="s">
        <v>489</v>
      </c>
      <c r="S3672" t="s">
        <v>489</v>
      </c>
      <c r="T3672" t="s">
        <v>31</v>
      </c>
      <c r="U3672" t="s">
        <v>32</v>
      </c>
      <c r="V3672" t="s">
        <v>48</v>
      </c>
      <c r="W3672">
        <v>0.7</v>
      </c>
    </row>
    <row r="3673" spans="1:23" x14ac:dyDescent="0.3">
      <c r="A3673" t="s">
        <v>1515</v>
      </c>
      <c r="B3673" t="s">
        <v>1516</v>
      </c>
      <c r="D3673" s="1">
        <v>40435</v>
      </c>
      <c r="E3673" s="1">
        <v>40437</v>
      </c>
      <c r="F3673" s="1" t="str">
        <f t="shared" si="242"/>
        <v>September</v>
      </c>
      <c r="G3673" s="1" t="str">
        <f t="shared" si="243"/>
        <v>2010</v>
      </c>
      <c r="H3673" s="2">
        <f t="shared" si="244"/>
        <v>2</v>
      </c>
      <c r="I3673" s="2" t="b">
        <f t="shared" si="245"/>
        <v>0</v>
      </c>
      <c r="J3673" t="s">
        <v>34</v>
      </c>
      <c r="K3673">
        <v>19</v>
      </c>
      <c r="L3673">
        <v>545.71</v>
      </c>
      <c r="M3673">
        <v>0.1</v>
      </c>
      <c r="N3673" t="s">
        <v>18</v>
      </c>
      <c r="O3673">
        <v>-35.47</v>
      </c>
      <c r="P3673">
        <v>29.74</v>
      </c>
      <c r="Q3673">
        <v>6.64</v>
      </c>
      <c r="R3673" t="s">
        <v>489</v>
      </c>
      <c r="S3673" t="s">
        <v>489</v>
      </c>
      <c r="T3673" t="s">
        <v>31</v>
      </c>
      <c r="U3673" t="s">
        <v>22</v>
      </c>
      <c r="V3673" t="s">
        <v>23</v>
      </c>
      <c r="W3673">
        <v>0.7</v>
      </c>
    </row>
    <row r="3674" spans="1:23" x14ac:dyDescent="0.3">
      <c r="A3674" t="s">
        <v>1022</v>
      </c>
      <c r="B3674" t="s">
        <v>1164</v>
      </c>
      <c r="D3674" s="1">
        <v>40768</v>
      </c>
      <c r="E3674" s="1">
        <v>40770</v>
      </c>
      <c r="F3674" s="1" t="str">
        <f t="shared" si="242"/>
        <v>August</v>
      </c>
      <c r="G3674" s="1" t="str">
        <f t="shared" si="243"/>
        <v>2011</v>
      </c>
      <c r="H3674" s="2">
        <f t="shared" si="244"/>
        <v>2</v>
      </c>
      <c r="I3674" s="2" t="b">
        <f t="shared" si="245"/>
        <v>0</v>
      </c>
      <c r="J3674" t="s">
        <v>52</v>
      </c>
      <c r="K3674">
        <v>7</v>
      </c>
      <c r="L3674">
        <v>261.17</v>
      </c>
      <c r="M3674">
        <v>0.03</v>
      </c>
      <c r="N3674" t="s">
        <v>25</v>
      </c>
      <c r="O3674">
        <v>-78.84</v>
      </c>
      <c r="P3674">
        <v>33.94</v>
      </c>
      <c r="Q3674">
        <v>19.190000000000001</v>
      </c>
      <c r="R3674" t="s">
        <v>489</v>
      </c>
      <c r="S3674" t="s">
        <v>489</v>
      </c>
      <c r="T3674" t="s">
        <v>42</v>
      </c>
      <c r="U3674" t="s">
        <v>36</v>
      </c>
      <c r="V3674" t="s">
        <v>67</v>
      </c>
      <c r="W3674">
        <v>0.57999999999999996</v>
      </c>
    </row>
    <row r="3675" spans="1:23" x14ac:dyDescent="0.3">
      <c r="A3675" t="s">
        <v>1533</v>
      </c>
      <c r="B3675" t="s">
        <v>1534</v>
      </c>
      <c r="D3675" s="1">
        <v>39981</v>
      </c>
      <c r="E3675" s="1">
        <v>39983</v>
      </c>
      <c r="F3675" s="1" t="str">
        <f t="shared" si="242"/>
        <v>June</v>
      </c>
      <c r="G3675" s="1" t="str">
        <f t="shared" si="243"/>
        <v>2009</v>
      </c>
      <c r="H3675" s="2">
        <f t="shared" si="244"/>
        <v>2</v>
      </c>
      <c r="I3675" s="2" t="b">
        <f t="shared" si="245"/>
        <v>0</v>
      </c>
      <c r="J3675" t="s">
        <v>17</v>
      </c>
      <c r="K3675">
        <v>26</v>
      </c>
      <c r="L3675">
        <v>342.4</v>
      </c>
      <c r="M3675">
        <v>0</v>
      </c>
      <c r="N3675" t="s">
        <v>39</v>
      </c>
      <c r="O3675">
        <v>-14.06</v>
      </c>
      <c r="P3675">
        <v>11.7</v>
      </c>
      <c r="Q3675">
        <v>6.96</v>
      </c>
      <c r="R3675" t="s">
        <v>489</v>
      </c>
      <c r="S3675" t="s">
        <v>489</v>
      </c>
      <c r="T3675" t="s">
        <v>27</v>
      </c>
      <c r="U3675" t="s">
        <v>22</v>
      </c>
      <c r="V3675" t="s">
        <v>28</v>
      </c>
      <c r="W3675">
        <v>0.5</v>
      </c>
    </row>
    <row r="3676" spans="1:23" x14ac:dyDescent="0.3">
      <c r="A3676" t="s">
        <v>1542</v>
      </c>
      <c r="B3676" t="s">
        <v>1543</v>
      </c>
      <c r="D3676" s="1">
        <v>40879</v>
      </c>
      <c r="E3676" s="1">
        <v>40880</v>
      </c>
      <c r="F3676" s="1" t="str">
        <f t="shared" si="242"/>
        <v>December</v>
      </c>
      <c r="G3676" s="1" t="str">
        <f t="shared" si="243"/>
        <v>2011</v>
      </c>
      <c r="H3676" s="2">
        <f t="shared" si="244"/>
        <v>1</v>
      </c>
      <c r="I3676" s="2" t="b">
        <f t="shared" si="245"/>
        <v>0</v>
      </c>
      <c r="J3676" t="s">
        <v>44</v>
      </c>
      <c r="K3676">
        <v>25</v>
      </c>
      <c r="L3676">
        <v>450.28</v>
      </c>
      <c r="M3676">
        <v>0.09</v>
      </c>
      <c r="N3676" t="s">
        <v>18</v>
      </c>
      <c r="O3676">
        <v>-12.35</v>
      </c>
      <c r="P3676">
        <v>17.98</v>
      </c>
      <c r="Q3676">
        <v>8.51</v>
      </c>
      <c r="R3676" t="s">
        <v>489</v>
      </c>
      <c r="S3676" t="s">
        <v>489</v>
      </c>
      <c r="T3676" t="s">
        <v>31</v>
      </c>
      <c r="U3676" t="s">
        <v>32</v>
      </c>
      <c r="V3676" t="s">
        <v>94</v>
      </c>
      <c r="W3676">
        <v>0.4</v>
      </c>
    </row>
    <row r="3677" spans="1:23" x14ac:dyDescent="0.3">
      <c r="A3677" t="s">
        <v>1221</v>
      </c>
      <c r="B3677" t="s">
        <v>1492</v>
      </c>
      <c r="D3677" s="1">
        <v>40482</v>
      </c>
      <c r="E3677" s="1">
        <v>40483</v>
      </c>
      <c r="F3677" s="1" t="str">
        <f t="shared" si="242"/>
        <v>November</v>
      </c>
      <c r="G3677" s="1" t="str">
        <f t="shared" si="243"/>
        <v>2010</v>
      </c>
      <c r="H3677" s="2">
        <f t="shared" si="244"/>
        <v>1</v>
      </c>
      <c r="I3677" s="2" t="b">
        <f t="shared" si="245"/>
        <v>0</v>
      </c>
      <c r="J3677" t="s">
        <v>24</v>
      </c>
      <c r="K3677">
        <v>50</v>
      </c>
      <c r="L3677">
        <v>929.81</v>
      </c>
      <c r="M3677">
        <v>0.09</v>
      </c>
      <c r="N3677" t="s">
        <v>18</v>
      </c>
      <c r="O3677">
        <v>-188.41</v>
      </c>
      <c r="P3677">
        <v>19.989999999999998</v>
      </c>
      <c r="Q3677">
        <v>11.17</v>
      </c>
      <c r="R3677" t="s">
        <v>489</v>
      </c>
      <c r="S3677" t="s">
        <v>489</v>
      </c>
      <c r="T3677" t="s">
        <v>21</v>
      </c>
      <c r="U3677" t="s">
        <v>36</v>
      </c>
      <c r="V3677" t="s">
        <v>37</v>
      </c>
      <c r="W3677">
        <v>0.6</v>
      </c>
    </row>
    <row r="3678" spans="1:23" x14ac:dyDescent="0.3">
      <c r="A3678" t="s">
        <v>1168</v>
      </c>
      <c r="B3678" t="s">
        <v>1549</v>
      </c>
      <c r="D3678" s="1">
        <v>40893</v>
      </c>
      <c r="E3678" s="1">
        <v>40900</v>
      </c>
      <c r="F3678" s="1" t="str">
        <f t="shared" si="242"/>
        <v>December</v>
      </c>
      <c r="G3678" s="1" t="str">
        <f t="shared" si="243"/>
        <v>2011</v>
      </c>
      <c r="H3678" s="2">
        <f t="shared" si="244"/>
        <v>7</v>
      </c>
      <c r="I3678" s="2" t="b">
        <f t="shared" si="245"/>
        <v>0</v>
      </c>
      <c r="J3678" t="s">
        <v>17</v>
      </c>
      <c r="K3678">
        <v>31</v>
      </c>
      <c r="L3678">
        <v>1359.74</v>
      </c>
      <c r="M3678">
        <v>0.01</v>
      </c>
      <c r="N3678" t="s">
        <v>39</v>
      </c>
      <c r="O3678">
        <v>202.33</v>
      </c>
      <c r="P3678">
        <v>43.98</v>
      </c>
      <c r="Q3678">
        <v>8.99</v>
      </c>
      <c r="R3678" t="s">
        <v>489</v>
      </c>
      <c r="S3678" t="s">
        <v>489</v>
      </c>
      <c r="T3678" t="s">
        <v>27</v>
      </c>
      <c r="U3678" t="s">
        <v>22</v>
      </c>
      <c r="V3678" t="s">
        <v>60</v>
      </c>
      <c r="W3678">
        <v>0.57999999999999996</v>
      </c>
    </row>
    <row r="3679" spans="1:23" x14ac:dyDescent="0.3">
      <c r="A3679" t="s">
        <v>1168</v>
      </c>
      <c r="B3679" t="s">
        <v>1549</v>
      </c>
      <c r="D3679" s="1">
        <v>40893</v>
      </c>
      <c r="E3679" s="1">
        <v>40895</v>
      </c>
      <c r="F3679" s="1" t="str">
        <f t="shared" si="242"/>
        <v>December</v>
      </c>
      <c r="G3679" s="1" t="str">
        <f t="shared" si="243"/>
        <v>2011</v>
      </c>
      <c r="H3679" s="2">
        <f t="shared" si="244"/>
        <v>2</v>
      </c>
      <c r="I3679" s="2" t="b">
        <f t="shared" si="245"/>
        <v>0</v>
      </c>
      <c r="J3679" t="s">
        <v>17</v>
      </c>
      <c r="K3679">
        <v>38</v>
      </c>
      <c r="L3679">
        <v>5228.2</v>
      </c>
      <c r="M3679">
        <v>0</v>
      </c>
      <c r="N3679" t="s">
        <v>18</v>
      </c>
      <c r="O3679">
        <v>-691.52</v>
      </c>
      <c r="P3679">
        <v>135.31</v>
      </c>
      <c r="Q3679">
        <v>35</v>
      </c>
      <c r="R3679" t="s">
        <v>489</v>
      </c>
      <c r="S3679" t="s">
        <v>489</v>
      </c>
      <c r="T3679" t="s">
        <v>27</v>
      </c>
      <c r="U3679" t="s">
        <v>22</v>
      </c>
      <c r="V3679" t="s">
        <v>23</v>
      </c>
      <c r="W3679">
        <v>0.84</v>
      </c>
    </row>
    <row r="3680" spans="1:23" x14ac:dyDescent="0.3">
      <c r="A3680" t="s">
        <v>1168</v>
      </c>
      <c r="B3680" t="s">
        <v>1549</v>
      </c>
      <c r="D3680" s="1">
        <v>40893</v>
      </c>
      <c r="E3680" s="1">
        <v>40895</v>
      </c>
      <c r="F3680" s="1" t="str">
        <f t="shared" si="242"/>
        <v>December</v>
      </c>
      <c r="G3680" s="1" t="str">
        <f t="shared" si="243"/>
        <v>2011</v>
      </c>
      <c r="H3680" s="2">
        <f t="shared" si="244"/>
        <v>2</v>
      </c>
      <c r="I3680" s="2" t="b">
        <f t="shared" si="245"/>
        <v>0</v>
      </c>
      <c r="J3680" t="s">
        <v>17</v>
      </c>
      <c r="K3680">
        <v>41</v>
      </c>
      <c r="L3680">
        <v>7174.9435000000003</v>
      </c>
      <c r="M3680">
        <v>0.02</v>
      </c>
      <c r="N3680" t="s">
        <v>39</v>
      </c>
      <c r="O3680">
        <v>2373.2399999999998</v>
      </c>
      <c r="P3680">
        <v>195.99</v>
      </c>
      <c r="Q3680">
        <v>3.99</v>
      </c>
      <c r="R3680" t="s">
        <v>489</v>
      </c>
      <c r="S3680" t="s">
        <v>489</v>
      </c>
      <c r="T3680" t="s">
        <v>27</v>
      </c>
      <c r="U3680" t="s">
        <v>32</v>
      </c>
      <c r="V3680" t="s">
        <v>33</v>
      </c>
      <c r="W3680">
        <v>0.57999999999999996</v>
      </c>
    </row>
    <row r="3681" spans="1:23" x14ac:dyDescent="0.3">
      <c r="A3681" t="s">
        <v>1155</v>
      </c>
      <c r="B3681" t="s">
        <v>1156</v>
      </c>
      <c r="D3681" s="1">
        <v>39859</v>
      </c>
      <c r="E3681" s="1">
        <v>39866</v>
      </c>
      <c r="F3681" s="1" t="str">
        <f t="shared" si="242"/>
        <v>February</v>
      </c>
      <c r="G3681" s="1" t="str">
        <f t="shared" si="243"/>
        <v>2009</v>
      </c>
      <c r="H3681" s="2">
        <f t="shared" si="244"/>
        <v>7</v>
      </c>
      <c r="I3681" s="2" t="b">
        <f t="shared" si="245"/>
        <v>0</v>
      </c>
      <c r="J3681" t="s">
        <v>17</v>
      </c>
      <c r="K3681">
        <v>13</v>
      </c>
      <c r="L3681">
        <v>136.24</v>
      </c>
      <c r="M3681">
        <v>7.0000000000000007E-2</v>
      </c>
      <c r="N3681" t="s">
        <v>18</v>
      </c>
      <c r="O3681">
        <v>-81.77</v>
      </c>
      <c r="P3681">
        <v>9.7100000000000009</v>
      </c>
      <c r="Q3681">
        <v>9.4499999999999993</v>
      </c>
      <c r="R3681" t="s">
        <v>489</v>
      </c>
      <c r="S3681" t="s">
        <v>489</v>
      </c>
      <c r="T3681" t="s">
        <v>31</v>
      </c>
      <c r="U3681" t="s">
        <v>22</v>
      </c>
      <c r="V3681" t="s">
        <v>23</v>
      </c>
      <c r="W3681">
        <v>0.6</v>
      </c>
    </row>
    <row r="3682" spans="1:23" x14ac:dyDescent="0.3">
      <c r="A3682" t="s">
        <v>1112</v>
      </c>
      <c r="B3682" t="s">
        <v>1113</v>
      </c>
      <c r="D3682" s="1">
        <v>41116</v>
      </c>
      <c r="E3682" s="1">
        <v>41123</v>
      </c>
      <c r="F3682" s="1" t="str">
        <f t="shared" si="242"/>
        <v>August</v>
      </c>
      <c r="G3682" s="1" t="str">
        <f t="shared" si="243"/>
        <v>2012</v>
      </c>
      <c r="H3682" s="2">
        <f t="shared" si="244"/>
        <v>7</v>
      </c>
      <c r="I3682" s="2" t="b">
        <f t="shared" si="245"/>
        <v>0</v>
      </c>
      <c r="J3682" t="s">
        <v>17</v>
      </c>
      <c r="K3682">
        <v>31</v>
      </c>
      <c r="L3682">
        <v>454.58</v>
      </c>
      <c r="M3682">
        <v>7.0000000000000007E-2</v>
      </c>
      <c r="N3682" t="s">
        <v>18</v>
      </c>
      <c r="O3682">
        <v>-118.75</v>
      </c>
      <c r="P3682">
        <v>15.31</v>
      </c>
      <c r="Q3682">
        <v>8.7799999999999994</v>
      </c>
      <c r="R3682" t="s">
        <v>489</v>
      </c>
      <c r="S3682" t="s">
        <v>489</v>
      </c>
      <c r="T3682" t="s">
        <v>21</v>
      </c>
      <c r="U3682" t="s">
        <v>22</v>
      </c>
      <c r="V3682" t="s">
        <v>23</v>
      </c>
      <c r="W3682">
        <v>0.56999999999999995</v>
      </c>
    </row>
    <row r="3683" spans="1:23" x14ac:dyDescent="0.3">
      <c r="A3683" t="s">
        <v>1138</v>
      </c>
      <c r="B3683" t="s">
        <v>1250</v>
      </c>
      <c r="D3683" s="1">
        <v>41145</v>
      </c>
      <c r="E3683" s="1">
        <v>41147</v>
      </c>
      <c r="F3683" s="1" t="str">
        <f t="shared" si="242"/>
        <v>August</v>
      </c>
      <c r="G3683" s="1" t="str">
        <f t="shared" si="243"/>
        <v>2012</v>
      </c>
      <c r="H3683" s="2">
        <f t="shared" si="244"/>
        <v>2</v>
      </c>
      <c r="I3683" s="2" t="b">
        <f t="shared" si="245"/>
        <v>0</v>
      </c>
      <c r="J3683" t="s">
        <v>24</v>
      </c>
      <c r="K3683">
        <v>24</v>
      </c>
      <c r="L3683">
        <v>550.67999999999995</v>
      </c>
      <c r="M3683">
        <v>0.08</v>
      </c>
      <c r="N3683" t="s">
        <v>25</v>
      </c>
      <c r="O3683">
        <v>-134.63</v>
      </c>
      <c r="P3683">
        <v>23.99</v>
      </c>
      <c r="Q3683">
        <v>15.68</v>
      </c>
      <c r="R3683" t="s">
        <v>489</v>
      </c>
      <c r="S3683" t="s">
        <v>489</v>
      </c>
      <c r="T3683" t="s">
        <v>42</v>
      </c>
      <c r="U3683" t="s">
        <v>36</v>
      </c>
      <c r="V3683" t="s">
        <v>37</v>
      </c>
      <c r="W3683">
        <v>0.62</v>
      </c>
    </row>
    <row r="3684" spans="1:23" x14ac:dyDescent="0.3">
      <c r="A3684" t="s">
        <v>1138</v>
      </c>
      <c r="B3684" t="s">
        <v>1250</v>
      </c>
      <c r="D3684" s="1">
        <v>41145</v>
      </c>
      <c r="E3684" s="1">
        <v>41146</v>
      </c>
      <c r="F3684" s="1" t="str">
        <f t="shared" si="242"/>
        <v>August</v>
      </c>
      <c r="G3684" s="1" t="str">
        <f t="shared" si="243"/>
        <v>2012</v>
      </c>
      <c r="H3684" s="2">
        <f t="shared" si="244"/>
        <v>1</v>
      </c>
      <c r="I3684" s="2" t="b">
        <f t="shared" si="245"/>
        <v>0</v>
      </c>
      <c r="J3684" t="s">
        <v>24</v>
      </c>
      <c r="K3684">
        <v>18</v>
      </c>
      <c r="L3684">
        <v>120.96</v>
      </c>
      <c r="M3684">
        <v>0.02</v>
      </c>
      <c r="N3684" t="s">
        <v>18</v>
      </c>
      <c r="O3684">
        <v>-53.69</v>
      </c>
      <c r="P3684">
        <v>6.48</v>
      </c>
      <c r="Q3684">
        <v>6.65</v>
      </c>
      <c r="R3684" t="s">
        <v>489</v>
      </c>
      <c r="S3684" t="s">
        <v>489</v>
      </c>
      <c r="T3684" t="s">
        <v>42</v>
      </c>
      <c r="U3684" t="s">
        <v>22</v>
      </c>
      <c r="V3684" t="s">
        <v>43</v>
      </c>
      <c r="W3684">
        <v>0.36</v>
      </c>
    </row>
    <row r="3685" spans="1:23" x14ac:dyDescent="0.3">
      <c r="A3685" t="s">
        <v>1515</v>
      </c>
      <c r="B3685" t="s">
        <v>1516</v>
      </c>
      <c r="D3685" s="1">
        <v>40503</v>
      </c>
      <c r="E3685" s="1">
        <v>40505</v>
      </c>
      <c r="F3685" s="1" t="str">
        <f t="shared" si="242"/>
        <v>November</v>
      </c>
      <c r="G3685" s="1" t="str">
        <f t="shared" si="243"/>
        <v>2010</v>
      </c>
      <c r="H3685" s="2">
        <f t="shared" si="244"/>
        <v>2</v>
      </c>
      <c r="I3685" s="2" t="b">
        <f t="shared" si="245"/>
        <v>0</v>
      </c>
      <c r="J3685" t="s">
        <v>52</v>
      </c>
      <c r="K3685">
        <v>19</v>
      </c>
      <c r="L3685">
        <v>2569.6264999999999</v>
      </c>
      <c r="M3685">
        <v>0</v>
      </c>
      <c r="N3685" t="s">
        <v>18</v>
      </c>
      <c r="O3685">
        <v>398.01</v>
      </c>
      <c r="P3685">
        <v>155.99</v>
      </c>
      <c r="Q3685">
        <v>8.99</v>
      </c>
      <c r="R3685" t="s">
        <v>489</v>
      </c>
      <c r="S3685" t="s">
        <v>489</v>
      </c>
      <c r="T3685" t="s">
        <v>31</v>
      </c>
      <c r="U3685" t="s">
        <v>32</v>
      </c>
      <c r="V3685" t="s">
        <v>33</v>
      </c>
      <c r="W3685">
        <v>0.55000000000000004</v>
      </c>
    </row>
    <row r="3686" spans="1:23" x14ac:dyDescent="0.3">
      <c r="A3686" t="s">
        <v>1101</v>
      </c>
      <c r="B3686" t="s">
        <v>1529</v>
      </c>
      <c r="D3686" s="1">
        <v>39884</v>
      </c>
      <c r="E3686" s="1">
        <v>39885</v>
      </c>
      <c r="F3686" s="1" t="str">
        <f t="shared" si="242"/>
        <v>March</v>
      </c>
      <c r="G3686" s="1" t="str">
        <f t="shared" si="243"/>
        <v>2009</v>
      </c>
      <c r="H3686" s="2">
        <f t="shared" si="244"/>
        <v>1</v>
      </c>
      <c r="I3686" s="2" t="b">
        <f t="shared" si="245"/>
        <v>0</v>
      </c>
      <c r="J3686" t="s">
        <v>24</v>
      </c>
      <c r="K3686">
        <v>20</v>
      </c>
      <c r="L3686">
        <v>1388.91</v>
      </c>
      <c r="M3686">
        <v>0.1</v>
      </c>
      <c r="N3686" t="s">
        <v>18</v>
      </c>
      <c r="O3686">
        <v>-229.87</v>
      </c>
      <c r="P3686">
        <v>73.98</v>
      </c>
      <c r="Q3686">
        <v>4</v>
      </c>
      <c r="R3686" t="s">
        <v>489</v>
      </c>
      <c r="S3686" t="s">
        <v>489</v>
      </c>
      <c r="T3686" t="s">
        <v>21</v>
      </c>
      <c r="U3686" t="s">
        <v>32</v>
      </c>
      <c r="V3686" t="s">
        <v>48</v>
      </c>
      <c r="W3686">
        <v>0.79</v>
      </c>
    </row>
    <row r="3687" spans="1:23" x14ac:dyDescent="0.3">
      <c r="A3687" t="s">
        <v>1101</v>
      </c>
      <c r="B3687" t="s">
        <v>1529</v>
      </c>
      <c r="D3687" s="1">
        <v>39884</v>
      </c>
      <c r="E3687" s="1">
        <v>39885</v>
      </c>
      <c r="F3687" s="1" t="str">
        <f t="shared" si="242"/>
        <v>March</v>
      </c>
      <c r="G3687" s="1" t="str">
        <f t="shared" si="243"/>
        <v>2009</v>
      </c>
      <c r="H3687" s="2">
        <f t="shared" si="244"/>
        <v>1</v>
      </c>
      <c r="I3687" s="2" t="b">
        <f t="shared" si="245"/>
        <v>0</v>
      </c>
      <c r="J3687" t="s">
        <v>24</v>
      </c>
      <c r="K3687">
        <v>34</v>
      </c>
      <c r="L3687">
        <v>1806.65</v>
      </c>
      <c r="M3687">
        <v>0.05</v>
      </c>
      <c r="N3687" t="s">
        <v>18</v>
      </c>
      <c r="O3687">
        <v>599.04</v>
      </c>
      <c r="P3687">
        <v>51.98</v>
      </c>
      <c r="Q3687">
        <v>10.17</v>
      </c>
      <c r="R3687" t="s">
        <v>489</v>
      </c>
      <c r="S3687" t="s">
        <v>489</v>
      </c>
      <c r="T3687" t="s">
        <v>21</v>
      </c>
      <c r="U3687" t="s">
        <v>32</v>
      </c>
      <c r="V3687" t="s">
        <v>94</v>
      </c>
      <c r="W3687">
        <v>0.37</v>
      </c>
    </row>
    <row r="3688" spans="1:23" x14ac:dyDescent="0.3">
      <c r="A3688" t="s">
        <v>1323</v>
      </c>
      <c r="B3688" t="s">
        <v>1537</v>
      </c>
      <c r="D3688" s="1">
        <v>40969</v>
      </c>
      <c r="E3688" s="1">
        <v>40971</v>
      </c>
      <c r="F3688" s="1" t="str">
        <f t="shared" si="242"/>
        <v>March</v>
      </c>
      <c r="G3688" s="1" t="str">
        <f t="shared" si="243"/>
        <v>2012</v>
      </c>
      <c r="H3688" s="2">
        <f t="shared" si="244"/>
        <v>2</v>
      </c>
      <c r="I3688" s="2" t="b">
        <f t="shared" si="245"/>
        <v>0</v>
      </c>
      <c r="J3688" t="s">
        <v>24</v>
      </c>
      <c r="K3688">
        <v>46</v>
      </c>
      <c r="L3688">
        <v>410.03</v>
      </c>
      <c r="M3688">
        <v>0.05</v>
      </c>
      <c r="N3688" t="s">
        <v>18</v>
      </c>
      <c r="O3688">
        <v>-138.38999999999999</v>
      </c>
      <c r="P3688">
        <v>8.75</v>
      </c>
      <c r="Q3688">
        <v>8.5399999999999991</v>
      </c>
      <c r="R3688" t="s">
        <v>489</v>
      </c>
      <c r="S3688" t="s">
        <v>489</v>
      </c>
      <c r="T3688" t="s">
        <v>21</v>
      </c>
      <c r="U3688" t="s">
        <v>36</v>
      </c>
      <c r="V3688" t="s">
        <v>37</v>
      </c>
      <c r="W3688">
        <v>0.43</v>
      </c>
    </row>
    <row r="3689" spans="1:23" x14ac:dyDescent="0.3">
      <c r="A3689" t="s">
        <v>1323</v>
      </c>
      <c r="B3689" t="s">
        <v>1537</v>
      </c>
      <c r="D3689" s="1">
        <v>41106</v>
      </c>
      <c r="E3689" s="1">
        <v>41108</v>
      </c>
      <c r="F3689" s="1" t="str">
        <f t="shared" si="242"/>
        <v>July</v>
      </c>
      <c r="G3689" s="1" t="str">
        <f t="shared" si="243"/>
        <v>2012</v>
      </c>
      <c r="H3689" s="2">
        <f t="shared" si="244"/>
        <v>2</v>
      </c>
      <c r="I3689" s="2" t="b">
        <f t="shared" si="245"/>
        <v>0</v>
      </c>
      <c r="J3689" t="s">
        <v>34</v>
      </c>
      <c r="K3689">
        <v>17</v>
      </c>
      <c r="L3689">
        <v>3801.27</v>
      </c>
      <c r="M3689">
        <v>0.02</v>
      </c>
      <c r="N3689" t="s">
        <v>18</v>
      </c>
      <c r="O3689">
        <v>-861.3</v>
      </c>
      <c r="P3689">
        <v>209.37</v>
      </c>
      <c r="Q3689">
        <v>69</v>
      </c>
      <c r="R3689" t="s">
        <v>489</v>
      </c>
      <c r="S3689" t="s">
        <v>489</v>
      </c>
      <c r="T3689" t="s">
        <v>42</v>
      </c>
      <c r="U3689" t="s">
        <v>36</v>
      </c>
      <c r="V3689" t="s">
        <v>55</v>
      </c>
      <c r="W3689">
        <v>0.79</v>
      </c>
    </row>
    <row r="3690" spans="1:23" x14ac:dyDescent="0.3">
      <c r="A3690" t="s">
        <v>1138</v>
      </c>
      <c r="B3690" t="s">
        <v>1250</v>
      </c>
      <c r="D3690" s="1">
        <v>40584</v>
      </c>
      <c r="E3690" s="1">
        <v>40585</v>
      </c>
      <c r="F3690" s="1" t="str">
        <f t="shared" si="242"/>
        <v>February</v>
      </c>
      <c r="G3690" s="1" t="str">
        <f t="shared" si="243"/>
        <v>2011</v>
      </c>
      <c r="H3690" s="2">
        <f t="shared" si="244"/>
        <v>1</v>
      </c>
      <c r="I3690" s="2" t="b">
        <f t="shared" si="245"/>
        <v>0</v>
      </c>
      <c r="J3690" t="s">
        <v>52</v>
      </c>
      <c r="K3690">
        <v>31</v>
      </c>
      <c r="L3690">
        <v>226.15</v>
      </c>
      <c r="M3690">
        <v>0.01</v>
      </c>
      <c r="N3690" t="s">
        <v>18</v>
      </c>
      <c r="O3690">
        <v>35.979999999999997</v>
      </c>
      <c r="P3690">
        <v>7.08</v>
      </c>
      <c r="Q3690">
        <v>2.35</v>
      </c>
      <c r="R3690" t="s">
        <v>489</v>
      </c>
      <c r="S3690" t="s">
        <v>489</v>
      </c>
      <c r="T3690" t="s">
        <v>21</v>
      </c>
      <c r="U3690" t="s">
        <v>22</v>
      </c>
      <c r="V3690" t="s">
        <v>60</v>
      </c>
      <c r="W3690">
        <v>0.47</v>
      </c>
    </row>
    <row r="3691" spans="1:23" x14ac:dyDescent="0.3">
      <c r="A3691" t="s">
        <v>1112</v>
      </c>
      <c r="B3691" t="s">
        <v>1113</v>
      </c>
      <c r="D3691" s="1">
        <v>40267</v>
      </c>
      <c r="E3691" s="1">
        <v>40276</v>
      </c>
      <c r="F3691" s="1" t="str">
        <f t="shared" si="242"/>
        <v>April</v>
      </c>
      <c r="G3691" s="1" t="str">
        <f t="shared" si="243"/>
        <v>2010</v>
      </c>
      <c r="H3691" s="2">
        <f t="shared" si="244"/>
        <v>9</v>
      </c>
      <c r="I3691" s="2" t="b">
        <f t="shared" si="245"/>
        <v>0</v>
      </c>
      <c r="J3691" t="s">
        <v>17</v>
      </c>
      <c r="K3691">
        <v>35</v>
      </c>
      <c r="L3691">
        <v>1794.03</v>
      </c>
      <c r="M3691">
        <v>0.05</v>
      </c>
      <c r="N3691" t="s">
        <v>25</v>
      </c>
      <c r="O3691">
        <v>196.21</v>
      </c>
      <c r="P3691">
        <v>50.98</v>
      </c>
      <c r="Q3691">
        <v>14.19</v>
      </c>
      <c r="R3691" t="s">
        <v>489</v>
      </c>
      <c r="S3691" t="s">
        <v>489</v>
      </c>
      <c r="T3691" t="s">
        <v>21</v>
      </c>
      <c r="U3691" t="s">
        <v>36</v>
      </c>
      <c r="V3691" t="s">
        <v>67</v>
      </c>
      <c r="W3691">
        <v>0.56000000000000005</v>
      </c>
    </row>
    <row r="3692" spans="1:23" x14ac:dyDescent="0.3">
      <c r="A3692" t="s">
        <v>946</v>
      </c>
      <c r="B3692" t="s">
        <v>1203</v>
      </c>
      <c r="D3692" s="1">
        <v>40927</v>
      </c>
      <c r="E3692" s="1">
        <v>40929</v>
      </c>
      <c r="F3692" s="1" t="str">
        <f t="shared" si="242"/>
        <v>January</v>
      </c>
      <c r="G3692" s="1" t="str">
        <f t="shared" si="243"/>
        <v>2012</v>
      </c>
      <c r="H3692" s="2">
        <f t="shared" si="244"/>
        <v>2</v>
      </c>
      <c r="I3692" s="2" t="b">
        <f t="shared" si="245"/>
        <v>0</v>
      </c>
      <c r="J3692" t="s">
        <v>17</v>
      </c>
      <c r="K3692">
        <v>13</v>
      </c>
      <c r="L3692">
        <v>109.58</v>
      </c>
      <c r="M3692">
        <v>0</v>
      </c>
      <c r="N3692" t="s">
        <v>18</v>
      </c>
      <c r="O3692">
        <v>31.32</v>
      </c>
      <c r="P3692">
        <v>7.59</v>
      </c>
      <c r="Q3692">
        <v>4</v>
      </c>
      <c r="R3692" t="s">
        <v>489</v>
      </c>
      <c r="S3692" t="s">
        <v>489</v>
      </c>
      <c r="T3692" t="s">
        <v>21</v>
      </c>
      <c r="U3692" t="s">
        <v>36</v>
      </c>
      <c r="V3692" t="s">
        <v>37</v>
      </c>
      <c r="W3692">
        <v>0.42</v>
      </c>
    </row>
    <row r="3693" spans="1:23" x14ac:dyDescent="0.3">
      <c r="A3693" t="s">
        <v>1221</v>
      </c>
      <c r="B3693" t="s">
        <v>1492</v>
      </c>
      <c r="D3693" s="1">
        <v>41216</v>
      </c>
      <c r="E3693" s="1">
        <v>41218</v>
      </c>
      <c r="F3693" s="1" t="str">
        <f t="shared" si="242"/>
        <v>November</v>
      </c>
      <c r="G3693" s="1" t="str">
        <f t="shared" si="243"/>
        <v>2012</v>
      </c>
      <c r="H3693" s="2">
        <f t="shared" si="244"/>
        <v>2</v>
      </c>
      <c r="I3693" s="2" t="b">
        <f t="shared" si="245"/>
        <v>0</v>
      </c>
      <c r="J3693" t="s">
        <v>34</v>
      </c>
      <c r="K3693">
        <v>6</v>
      </c>
      <c r="L3693">
        <v>43.9</v>
      </c>
      <c r="M3693">
        <v>0.06</v>
      </c>
      <c r="N3693" t="s">
        <v>18</v>
      </c>
      <c r="O3693">
        <v>12.74</v>
      </c>
      <c r="P3693">
        <v>6.64</v>
      </c>
      <c r="Q3693">
        <v>4.95</v>
      </c>
      <c r="R3693" t="s">
        <v>489</v>
      </c>
      <c r="S3693" t="s">
        <v>489</v>
      </c>
      <c r="T3693" t="s">
        <v>21</v>
      </c>
      <c r="U3693" t="s">
        <v>36</v>
      </c>
      <c r="V3693" t="s">
        <v>37</v>
      </c>
      <c r="W3693">
        <v>0.37</v>
      </c>
    </row>
    <row r="3694" spans="1:23" x14ac:dyDescent="0.3">
      <c r="A3694" t="s">
        <v>1221</v>
      </c>
      <c r="B3694" t="s">
        <v>1492</v>
      </c>
      <c r="D3694" s="1">
        <v>41216</v>
      </c>
      <c r="E3694" s="1">
        <v>41216</v>
      </c>
      <c r="F3694" s="1" t="str">
        <f t="shared" si="242"/>
        <v>November</v>
      </c>
      <c r="G3694" s="1" t="str">
        <f t="shared" si="243"/>
        <v>2012</v>
      </c>
      <c r="H3694" s="2">
        <f t="shared" si="244"/>
        <v>0</v>
      </c>
      <c r="I3694" s="2" t="str">
        <f t="shared" si="245"/>
        <v>FREE DELIVERY</v>
      </c>
      <c r="J3694" t="s">
        <v>34</v>
      </c>
      <c r="K3694">
        <v>50</v>
      </c>
      <c r="L3694">
        <v>236.28</v>
      </c>
      <c r="M3694">
        <v>0.05</v>
      </c>
      <c r="N3694" t="s">
        <v>18</v>
      </c>
      <c r="O3694">
        <v>-34.06</v>
      </c>
      <c r="P3694">
        <v>4.91</v>
      </c>
      <c r="Q3694">
        <v>3.05</v>
      </c>
      <c r="R3694" t="s">
        <v>489</v>
      </c>
      <c r="S3694" t="s">
        <v>489</v>
      </c>
      <c r="T3694" t="s">
        <v>21</v>
      </c>
      <c r="U3694" t="s">
        <v>36</v>
      </c>
      <c r="V3694" t="s">
        <v>37</v>
      </c>
      <c r="W3694">
        <v>0.52</v>
      </c>
    </row>
    <row r="3695" spans="1:23" x14ac:dyDescent="0.3">
      <c r="A3695" t="s">
        <v>1323</v>
      </c>
      <c r="B3695" t="s">
        <v>1537</v>
      </c>
      <c r="D3695" s="1">
        <v>41142</v>
      </c>
      <c r="E3695" s="1">
        <v>41143</v>
      </c>
      <c r="F3695" s="1" t="str">
        <f t="shared" si="242"/>
        <v>August</v>
      </c>
      <c r="G3695" s="1" t="str">
        <f t="shared" si="243"/>
        <v>2012</v>
      </c>
      <c r="H3695" s="2">
        <f t="shared" si="244"/>
        <v>1</v>
      </c>
      <c r="I3695" s="2" t="b">
        <f t="shared" si="245"/>
        <v>0</v>
      </c>
      <c r="J3695" t="s">
        <v>52</v>
      </c>
      <c r="K3695">
        <v>33</v>
      </c>
      <c r="L3695">
        <v>136.79</v>
      </c>
      <c r="M3695">
        <v>0.06</v>
      </c>
      <c r="N3695" t="s">
        <v>18</v>
      </c>
      <c r="O3695">
        <v>42.71</v>
      </c>
      <c r="P3695">
        <v>4.13</v>
      </c>
      <c r="Q3695">
        <v>0.99</v>
      </c>
      <c r="R3695" t="s">
        <v>489</v>
      </c>
      <c r="S3695" t="s">
        <v>489</v>
      </c>
      <c r="T3695" t="s">
        <v>21</v>
      </c>
      <c r="U3695" t="s">
        <v>22</v>
      </c>
      <c r="V3695" t="s">
        <v>57</v>
      </c>
      <c r="W3695">
        <v>0.39</v>
      </c>
    </row>
    <row r="3696" spans="1:23" x14ac:dyDescent="0.3">
      <c r="A3696" t="s">
        <v>1441</v>
      </c>
      <c r="B3696" t="s">
        <v>1164</v>
      </c>
      <c r="D3696" s="1">
        <v>41199</v>
      </c>
      <c r="E3696" s="1">
        <v>41201</v>
      </c>
      <c r="F3696" s="1" t="str">
        <f t="shared" si="242"/>
        <v>October</v>
      </c>
      <c r="G3696" s="1" t="str">
        <f t="shared" si="243"/>
        <v>2012</v>
      </c>
      <c r="H3696" s="2">
        <f t="shared" si="244"/>
        <v>2</v>
      </c>
      <c r="I3696" s="2" t="b">
        <f t="shared" si="245"/>
        <v>0</v>
      </c>
      <c r="J3696" t="s">
        <v>52</v>
      </c>
      <c r="K3696">
        <v>31</v>
      </c>
      <c r="L3696">
        <v>336.34</v>
      </c>
      <c r="M3696">
        <v>0.05</v>
      </c>
      <c r="N3696" t="s">
        <v>18</v>
      </c>
      <c r="O3696">
        <v>-89.9</v>
      </c>
      <c r="P3696">
        <v>10.52</v>
      </c>
      <c r="Q3696">
        <v>7.94</v>
      </c>
      <c r="R3696" t="s">
        <v>489</v>
      </c>
      <c r="S3696" t="s">
        <v>489</v>
      </c>
      <c r="T3696" t="s">
        <v>42</v>
      </c>
      <c r="U3696" t="s">
        <v>36</v>
      </c>
      <c r="V3696" t="s">
        <v>37</v>
      </c>
      <c r="W3696">
        <v>0.52</v>
      </c>
    </row>
    <row r="3697" spans="1:23" x14ac:dyDescent="0.3">
      <c r="A3697" t="s">
        <v>1155</v>
      </c>
      <c r="B3697" t="s">
        <v>1156</v>
      </c>
      <c r="D3697" s="1">
        <v>40312</v>
      </c>
      <c r="E3697" s="1">
        <v>40313</v>
      </c>
      <c r="F3697" s="1" t="str">
        <f t="shared" si="242"/>
        <v>May</v>
      </c>
      <c r="G3697" s="1" t="str">
        <f t="shared" si="243"/>
        <v>2010</v>
      </c>
      <c r="H3697" s="2">
        <f t="shared" si="244"/>
        <v>1</v>
      </c>
      <c r="I3697" s="2" t="b">
        <f t="shared" si="245"/>
        <v>0</v>
      </c>
      <c r="J3697" t="s">
        <v>44</v>
      </c>
      <c r="K3697">
        <v>36</v>
      </c>
      <c r="L3697">
        <v>3610.85</v>
      </c>
      <c r="M3697">
        <v>0.04</v>
      </c>
      <c r="N3697" t="s">
        <v>39</v>
      </c>
      <c r="O3697">
        <v>2235.37</v>
      </c>
      <c r="P3697">
        <v>99.23</v>
      </c>
      <c r="Q3697">
        <v>8.99</v>
      </c>
      <c r="R3697" t="s">
        <v>489</v>
      </c>
      <c r="S3697" t="s">
        <v>489</v>
      </c>
      <c r="T3697" t="s">
        <v>31</v>
      </c>
      <c r="U3697" t="s">
        <v>36</v>
      </c>
      <c r="V3697" t="s">
        <v>37</v>
      </c>
      <c r="W3697">
        <v>0.35</v>
      </c>
    </row>
    <row r="3698" spans="1:23" x14ac:dyDescent="0.3">
      <c r="A3698" t="s">
        <v>996</v>
      </c>
      <c r="B3698" t="s">
        <v>1528</v>
      </c>
      <c r="D3698" s="1">
        <v>40303</v>
      </c>
      <c r="E3698" s="1">
        <v>40312</v>
      </c>
      <c r="F3698" s="1" t="str">
        <f t="shared" si="242"/>
        <v>May</v>
      </c>
      <c r="G3698" s="1" t="str">
        <f t="shared" si="243"/>
        <v>2010</v>
      </c>
      <c r="H3698" s="2">
        <f t="shared" si="244"/>
        <v>9</v>
      </c>
      <c r="I3698" s="2" t="b">
        <f t="shared" si="245"/>
        <v>0</v>
      </c>
      <c r="J3698" t="s">
        <v>17</v>
      </c>
      <c r="K3698">
        <v>46</v>
      </c>
      <c r="L3698">
        <v>1396.75</v>
      </c>
      <c r="M3698">
        <v>0.04</v>
      </c>
      <c r="N3698" t="s">
        <v>39</v>
      </c>
      <c r="O3698">
        <v>-75.7</v>
      </c>
      <c r="P3698">
        <v>30.98</v>
      </c>
      <c r="Q3698">
        <v>19.510000000000002</v>
      </c>
      <c r="R3698" t="s">
        <v>489</v>
      </c>
      <c r="S3698" t="s">
        <v>489</v>
      </c>
      <c r="T3698" t="s">
        <v>31</v>
      </c>
      <c r="U3698" t="s">
        <v>22</v>
      </c>
      <c r="V3698" t="s">
        <v>51</v>
      </c>
      <c r="W3698">
        <v>0.36</v>
      </c>
    </row>
    <row r="3699" spans="1:23" x14ac:dyDescent="0.3">
      <c r="A3699" t="s">
        <v>1513</v>
      </c>
      <c r="B3699" t="s">
        <v>1514</v>
      </c>
      <c r="D3699" s="1">
        <v>40615</v>
      </c>
      <c r="E3699" s="1">
        <v>40619</v>
      </c>
      <c r="F3699" s="1" t="str">
        <f t="shared" si="242"/>
        <v>March</v>
      </c>
      <c r="G3699" s="1" t="str">
        <f t="shared" si="243"/>
        <v>2011</v>
      </c>
      <c r="H3699" s="2">
        <f t="shared" si="244"/>
        <v>4</v>
      </c>
      <c r="I3699" s="2" t="b">
        <f t="shared" si="245"/>
        <v>0</v>
      </c>
      <c r="J3699" t="s">
        <v>17</v>
      </c>
      <c r="K3699">
        <v>20</v>
      </c>
      <c r="L3699">
        <v>159.71</v>
      </c>
      <c r="M3699">
        <v>0.1</v>
      </c>
      <c r="N3699" t="s">
        <v>39</v>
      </c>
      <c r="O3699">
        <v>-114.41</v>
      </c>
      <c r="P3699">
        <v>8.0399999999999991</v>
      </c>
      <c r="Q3699">
        <v>8.94</v>
      </c>
      <c r="R3699" t="s">
        <v>489</v>
      </c>
      <c r="S3699" t="s">
        <v>489</v>
      </c>
      <c r="T3699" t="s">
        <v>31</v>
      </c>
      <c r="U3699" t="s">
        <v>22</v>
      </c>
      <c r="V3699" t="s">
        <v>29</v>
      </c>
      <c r="W3699">
        <v>0.4</v>
      </c>
    </row>
    <row r="3700" spans="1:23" x14ac:dyDescent="0.3">
      <c r="A3700" t="s">
        <v>1515</v>
      </c>
      <c r="B3700" t="s">
        <v>1516</v>
      </c>
      <c r="D3700" s="1">
        <v>40581</v>
      </c>
      <c r="E3700" s="1">
        <v>40583</v>
      </c>
      <c r="F3700" s="1" t="str">
        <f t="shared" si="242"/>
        <v>February</v>
      </c>
      <c r="G3700" s="1" t="str">
        <f t="shared" si="243"/>
        <v>2011</v>
      </c>
      <c r="H3700" s="2">
        <f t="shared" si="244"/>
        <v>2</v>
      </c>
      <c r="I3700" s="2" t="b">
        <f t="shared" si="245"/>
        <v>0</v>
      </c>
      <c r="J3700" t="s">
        <v>44</v>
      </c>
      <c r="K3700">
        <v>37</v>
      </c>
      <c r="L3700">
        <v>187.37</v>
      </c>
      <c r="M3700">
        <v>0.01</v>
      </c>
      <c r="N3700" t="s">
        <v>18</v>
      </c>
      <c r="O3700">
        <v>-85.01</v>
      </c>
      <c r="P3700">
        <v>4.9800000000000004</v>
      </c>
      <c r="Q3700">
        <v>4.95</v>
      </c>
      <c r="R3700" t="s">
        <v>489</v>
      </c>
      <c r="S3700" t="s">
        <v>489</v>
      </c>
      <c r="T3700" t="s">
        <v>31</v>
      </c>
      <c r="U3700" t="s">
        <v>22</v>
      </c>
      <c r="V3700" t="s">
        <v>29</v>
      </c>
      <c r="W3700">
        <v>0.37</v>
      </c>
    </row>
    <row r="3701" spans="1:23" x14ac:dyDescent="0.3">
      <c r="A3701" t="s">
        <v>1488</v>
      </c>
      <c r="B3701" t="s">
        <v>1545</v>
      </c>
      <c r="D3701" s="1">
        <v>40018</v>
      </c>
      <c r="E3701" s="1">
        <v>40019</v>
      </c>
      <c r="F3701" s="1" t="str">
        <f t="shared" si="242"/>
        <v>July</v>
      </c>
      <c r="G3701" s="1" t="str">
        <f t="shared" si="243"/>
        <v>2009</v>
      </c>
      <c r="H3701" s="2">
        <f t="shared" si="244"/>
        <v>1</v>
      </c>
      <c r="I3701" s="2" t="b">
        <f t="shared" si="245"/>
        <v>0</v>
      </c>
      <c r="J3701" t="s">
        <v>52</v>
      </c>
      <c r="K3701">
        <v>43</v>
      </c>
      <c r="L3701">
        <v>84.61</v>
      </c>
      <c r="M3701">
        <v>0.03</v>
      </c>
      <c r="N3701" t="s">
        <v>18</v>
      </c>
      <c r="O3701">
        <v>-15.1</v>
      </c>
      <c r="P3701">
        <v>1.88</v>
      </c>
      <c r="Q3701">
        <v>1.49</v>
      </c>
      <c r="R3701" t="s">
        <v>489</v>
      </c>
      <c r="S3701" t="s">
        <v>489</v>
      </c>
      <c r="T3701" t="s">
        <v>42</v>
      </c>
      <c r="U3701" t="s">
        <v>22</v>
      </c>
      <c r="V3701" t="s">
        <v>29</v>
      </c>
      <c r="W3701">
        <v>0.37</v>
      </c>
    </row>
    <row r="3702" spans="1:23" x14ac:dyDescent="0.3">
      <c r="A3702" t="s">
        <v>1323</v>
      </c>
      <c r="B3702" t="s">
        <v>1537</v>
      </c>
      <c r="D3702" s="1">
        <v>40399</v>
      </c>
      <c r="E3702" s="1">
        <v>40401</v>
      </c>
      <c r="F3702" s="1" t="str">
        <f t="shared" si="242"/>
        <v>August</v>
      </c>
      <c r="G3702" s="1" t="str">
        <f t="shared" si="243"/>
        <v>2010</v>
      </c>
      <c r="H3702" s="2">
        <f t="shared" si="244"/>
        <v>2</v>
      </c>
      <c r="I3702" s="2" t="b">
        <f t="shared" si="245"/>
        <v>0</v>
      </c>
      <c r="J3702" t="s">
        <v>24</v>
      </c>
      <c r="K3702">
        <v>3</v>
      </c>
      <c r="L3702">
        <v>24.36</v>
      </c>
      <c r="M3702">
        <v>0.08</v>
      </c>
      <c r="N3702" t="s">
        <v>39</v>
      </c>
      <c r="O3702">
        <v>10.039999999999999</v>
      </c>
      <c r="P3702">
        <v>4.82</v>
      </c>
      <c r="Q3702">
        <v>5.72</v>
      </c>
      <c r="R3702" t="s">
        <v>489</v>
      </c>
      <c r="S3702" t="s">
        <v>489</v>
      </c>
      <c r="T3702" t="s">
        <v>27</v>
      </c>
      <c r="U3702" t="s">
        <v>36</v>
      </c>
      <c r="V3702" t="s">
        <v>37</v>
      </c>
      <c r="W3702">
        <v>0.47</v>
      </c>
    </row>
    <row r="3703" spans="1:23" x14ac:dyDescent="0.3">
      <c r="A3703" t="s">
        <v>1519</v>
      </c>
      <c r="B3703" t="s">
        <v>1069</v>
      </c>
      <c r="D3703" s="1">
        <v>39918</v>
      </c>
      <c r="E3703" s="1">
        <v>39918</v>
      </c>
      <c r="F3703" s="1" t="str">
        <f t="shared" si="242"/>
        <v>April</v>
      </c>
      <c r="G3703" s="1" t="str">
        <f t="shared" si="243"/>
        <v>2009</v>
      </c>
      <c r="H3703" s="2">
        <f t="shared" si="244"/>
        <v>0</v>
      </c>
      <c r="I3703" s="2" t="str">
        <f t="shared" si="245"/>
        <v>FREE DELIVERY</v>
      </c>
      <c r="J3703" t="s">
        <v>34</v>
      </c>
      <c r="K3703">
        <v>28</v>
      </c>
      <c r="L3703">
        <v>443.73</v>
      </c>
      <c r="M3703">
        <v>0.01</v>
      </c>
      <c r="N3703" t="s">
        <v>18</v>
      </c>
      <c r="O3703">
        <v>-200.86</v>
      </c>
      <c r="P3703">
        <v>15.16</v>
      </c>
      <c r="Q3703">
        <v>15.09</v>
      </c>
      <c r="R3703" t="s">
        <v>489</v>
      </c>
      <c r="S3703" t="s">
        <v>489</v>
      </c>
      <c r="T3703" t="s">
        <v>42</v>
      </c>
      <c r="U3703" t="s">
        <v>22</v>
      </c>
      <c r="V3703" t="s">
        <v>29</v>
      </c>
      <c r="W3703">
        <v>0.39</v>
      </c>
    </row>
    <row r="3704" spans="1:23" x14ac:dyDescent="0.3">
      <c r="A3704" t="s">
        <v>1101</v>
      </c>
      <c r="B3704" t="s">
        <v>1529</v>
      </c>
      <c r="D3704" s="1">
        <v>40336</v>
      </c>
      <c r="E3704" s="1">
        <v>40336</v>
      </c>
      <c r="F3704" s="1" t="str">
        <f t="shared" si="242"/>
        <v>June</v>
      </c>
      <c r="G3704" s="1" t="str">
        <f t="shared" si="243"/>
        <v>2010</v>
      </c>
      <c r="H3704" s="2">
        <f t="shared" si="244"/>
        <v>0</v>
      </c>
      <c r="I3704" s="2" t="str">
        <f t="shared" si="245"/>
        <v>FREE DELIVERY</v>
      </c>
      <c r="J3704" t="s">
        <v>44</v>
      </c>
      <c r="K3704">
        <v>6</v>
      </c>
      <c r="L3704">
        <v>188.44</v>
      </c>
      <c r="M3704">
        <v>0.09</v>
      </c>
      <c r="N3704" t="s">
        <v>18</v>
      </c>
      <c r="O3704">
        <v>17.57</v>
      </c>
      <c r="P3704">
        <v>30.98</v>
      </c>
      <c r="Q3704">
        <v>5.76</v>
      </c>
      <c r="R3704" t="s">
        <v>489</v>
      </c>
      <c r="S3704" t="s">
        <v>489</v>
      </c>
      <c r="T3704" t="s">
        <v>21</v>
      </c>
      <c r="U3704" t="s">
        <v>22</v>
      </c>
      <c r="V3704" t="s">
        <v>43</v>
      </c>
      <c r="W3704">
        <v>0.4</v>
      </c>
    </row>
    <row r="3705" spans="1:23" x14ac:dyDescent="0.3">
      <c r="A3705" t="s">
        <v>1101</v>
      </c>
      <c r="B3705" t="s">
        <v>1529</v>
      </c>
      <c r="D3705" s="1">
        <v>40336</v>
      </c>
      <c r="E3705" s="1">
        <v>40337</v>
      </c>
      <c r="F3705" s="1" t="str">
        <f t="shared" si="242"/>
        <v>June</v>
      </c>
      <c r="G3705" s="1" t="str">
        <f t="shared" si="243"/>
        <v>2010</v>
      </c>
      <c r="H3705" s="2">
        <f t="shared" si="244"/>
        <v>1</v>
      </c>
      <c r="I3705" s="2" t="b">
        <f t="shared" si="245"/>
        <v>0</v>
      </c>
      <c r="J3705" t="s">
        <v>44</v>
      </c>
      <c r="K3705">
        <v>13</v>
      </c>
      <c r="L3705">
        <v>1265.4970000000001</v>
      </c>
      <c r="M3705">
        <v>0.1</v>
      </c>
      <c r="N3705" t="s">
        <v>18</v>
      </c>
      <c r="O3705">
        <v>-228.18</v>
      </c>
      <c r="P3705">
        <v>125.99</v>
      </c>
      <c r="Q3705">
        <v>7.69</v>
      </c>
      <c r="R3705" t="s">
        <v>489</v>
      </c>
      <c r="S3705" t="s">
        <v>489</v>
      </c>
      <c r="T3705" t="s">
        <v>21</v>
      </c>
      <c r="U3705" t="s">
        <v>32</v>
      </c>
      <c r="V3705" t="s">
        <v>33</v>
      </c>
      <c r="W3705">
        <v>0.59</v>
      </c>
    </row>
    <row r="3706" spans="1:23" x14ac:dyDescent="0.3">
      <c r="A3706" t="s">
        <v>1531</v>
      </c>
      <c r="B3706" t="s">
        <v>1532</v>
      </c>
      <c r="D3706" s="1">
        <v>40671</v>
      </c>
      <c r="E3706" s="1">
        <v>40672</v>
      </c>
      <c r="F3706" s="1" t="str">
        <f t="shared" si="242"/>
        <v>May</v>
      </c>
      <c r="G3706" s="1" t="str">
        <f t="shared" si="243"/>
        <v>2011</v>
      </c>
      <c r="H3706" s="2">
        <f t="shared" si="244"/>
        <v>1</v>
      </c>
      <c r="I3706" s="2" t="b">
        <f t="shared" si="245"/>
        <v>0</v>
      </c>
      <c r="J3706" t="s">
        <v>44</v>
      </c>
      <c r="K3706">
        <v>23</v>
      </c>
      <c r="L3706">
        <v>230.41</v>
      </c>
      <c r="M3706">
        <v>0.06</v>
      </c>
      <c r="N3706" t="s">
        <v>18</v>
      </c>
      <c r="O3706">
        <v>94.39</v>
      </c>
      <c r="P3706">
        <v>9.9</v>
      </c>
      <c r="Q3706">
        <v>1.39</v>
      </c>
      <c r="R3706" t="s">
        <v>489</v>
      </c>
      <c r="S3706" t="s">
        <v>489</v>
      </c>
      <c r="T3706" t="s">
        <v>21</v>
      </c>
      <c r="U3706" t="s">
        <v>22</v>
      </c>
      <c r="V3706" t="s">
        <v>51</v>
      </c>
      <c r="W3706">
        <v>0.37</v>
      </c>
    </row>
    <row r="3707" spans="1:23" x14ac:dyDescent="0.3">
      <c r="A3707" t="s">
        <v>1531</v>
      </c>
      <c r="B3707" t="s">
        <v>1532</v>
      </c>
      <c r="D3707" s="1">
        <v>40671</v>
      </c>
      <c r="E3707" s="1">
        <v>40672</v>
      </c>
      <c r="F3707" s="1" t="str">
        <f t="shared" si="242"/>
        <v>May</v>
      </c>
      <c r="G3707" s="1" t="str">
        <f t="shared" si="243"/>
        <v>2011</v>
      </c>
      <c r="H3707" s="2">
        <f t="shared" si="244"/>
        <v>1</v>
      </c>
      <c r="I3707" s="2" t="b">
        <f t="shared" si="245"/>
        <v>0</v>
      </c>
      <c r="J3707" t="s">
        <v>44</v>
      </c>
      <c r="K3707">
        <v>48</v>
      </c>
      <c r="L3707">
        <v>5163.0105000000003</v>
      </c>
      <c r="M3707">
        <v>7.0000000000000007E-2</v>
      </c>
      <c r="N3707" t="s">
        <v>18</v>
      </c>
      <c r="O3707">
        <v>1448.33</v>
      </c>
      <c r="P3707">
        <v>125.99</v>
      </c>
      <c r="Q3707">
        <v>8.08</v>
      </c>
      <c r="R3707" t="s">
        <v>489</v>
      </c>
      <c r="S3707" t="s">
        <v>489</v>
      </c>
      <c r="T3707" t="s">
        <v>21</v>
      </c>
      <c r="U3707" t="s">
        <v>32</v>
      </c>
      <c r="V3707" t="s">
        <v>33</v>
      </c>
      <c r="W3707">
        <v>0.56999999999999995</v>
      </c>
    </row>
    <row r="3708" spans="1:23" x14ac:dyDescent="0.3">
      <c r="A3708" t="s">
        <v>904</v>
      </c>
      <c r="B3708" t="s">
        <v>1541</v>
      </c>
      <c r="D3708" s="1">
        <v>41198</v>
      </c>
      <c r="E3708" s="1">
        <v>41200</v>
      </c>
      <c r="F3708" s="1" t="str">
        <f t="shared" si="242"/>
        <v>October</v>
      </c>
      <c r="G3708" s="1" t="str">
        <f t="shared" si="243"/>
        <v>2012</v>
      </c>
      <c r="H3708" s="2">
        <f t="shared" si="244"/>
        <v>2</v>
      </c>
      <c r="I3708" s="2" t="b">
        <f t="shared" si="245"/>
        <v>0</v>
      </c>
      <c r="J3708" t="s">
        <v>24</v>
      </c>
      <c r="K3708">
        <v>10</v>
      </c>
      <c r="L3708">
        <v>19.36</v>
      </c>
      <c r="M3708">
        <v>0</v>
      </c>
      <c r="N3708" t="s">
        <v>18</v>
      </c>
      <c r="O3708">
        <v>-1.02</v>
      </c>
      <c r="P3708">
        <v>1.76</v>
      </c>
      <c r="Q3708">
        <v>0.7</v>
      </c>
      <c r="R3708" t="s">
        <v>489</v>
      </c>
      <c r="S3708" t="s">
        <v>489</v>
      </c>
      <c r="T3708" t="s">
        <v>27</v>
      </c>
      <c r="U3708" t="s">
        <v>22</v>
      </c>
      <c r="V3708" t="s">
        <v>60</v>
      </c>
      <c r="W3708">
        <v>0.56000000000000005</v>
      </c>
    </row>
    <row r="3709" spans="1:23" x14ac:dyDescent="0.3">
      <c r="A3709" t="s">
        <v>1546</v>
      </c>
      <c r="B3709" t="s">
        <v>1547</v>
      </c>
      <c r="D3709" s="1">
        <v>40226</v>
      </c>
      <c r="E3709" s="1">
        <v>40226</v>
      </c>
      <c r="F3709" s="1" t="str">
        <f t="shared" si="242"/>
        <v>February</v>
      </c>
      <c r="G3709" s="1" t="str">
        <f t="shared" si="243"/>
        <v>2010</v>
      </c>
      <c r="H3709" s="2">
        <f t="shared" si="244"/>
        <v>0</v>
      </c>
      <c r="I3709" s="2" t="str">
        <f t="shared" si="245"/>
        <v>FREE DELIVERY</v>
      </c>
      <c r="J3709" t="s">
        <v>24</v>
      </c>
      <c r="K3709">
        <v>31</v>
      </c>
      <c r="L3709">
        <v>538.29999999999995</v>
      </c>
      <c r="M3709">
        <v>0.03</v>
      </c>
      <c r="N3709" t="s">
        <v>18</v>
      </c>
      <c r="O3709">
        <v>-63.98</v>
      </c>
      <c r="P3709">
        <v>16.98</v>
      </c>
      <c r="Q3709">
        <v>12.39</v>
      </c>
      <c r="R3709" t="s">
        <v>489</v>
      </c>
      <c r="S3709" t="s">
        <v>489</v>
      </c>
      <c r="T3709" t="s">
        <v>21</v>
      </c>
      <c r="U3709" t="s">
        <v>22</v>
      </c>
      <c r="V3709" t="s">
        <v>51</v>
      </c>
      <c r="W3709">
        <v>0.35</v>
      </c>
    </row>
    <row r="3710" spans="1:23" x14ac:dyDescent="0.3">
      <c r="A3710" t="s">
        <v>1511</v>
      </c>
      <c r="B3710" t="s">
        <v>1512</v>
      </c>
      <c r="D3710" s="1">
        <v>40149</v>
      </c>
      <c r="E3710" s="1">
        <v>40149</v>
      </c>
      <c r="F3710" s="1" t="str">
        <f t="shared" si="242"/>
        <v>December</v>
      </c>
      <c r="G3710" s="1" t="str">
        <f t="shared" si="243"/>
        <v>2009</v>
      </c>
      <c r="H3710" s="2">
        <f t="shared" si="244"/>
        <v>0</v>
      </c>
      <c r="I3710" s="2" t="str">
        <f t="shared" si="245"/>
        <v>FREE DELIVERY</v>
      </c>
      <c r="J3710" t="s">
        <v>44</v>
      </c>
      <c r="K3710">
        <v>9</v>
      </c>
      <c r="L3710">
        <v>61.43</v>
      </c>
      <c r="M3710">
        <v>0.09</v>
      </c>
      <c r="N3710" t="s">
        <v>39</v>
      </c>
      <c r="O3710">
        <v>-42.98</v>
      </c>
      <c r="P3710">
        <v>5.4</v>
      </c>
      <c r="Q3710">
        <v>7.78</v>
      </c>
      <c r="R3710" t="s">
        <v>489</v>
      </c>
      <c r="S3710" t="s">
        <v>489</v>
      </c>
      <c r="T3710" t="s">
        <v>42</v>
      </c>
      <c r="U3710" t="s">
        <v>22</v>
      </c>
      <c r="V3710" t="s">
        <v>29</v>
      </c>
      <c r="W3710">
        <v>0.37</v>
      </c>
    </row>
    <row r="3711" spans="1:23" x14ac:dyDescent="0.3">
      <c r="A3711" t="s">
        <v>1511</v>
      </c>
      <c r="B3711" t="s">
        <v>1512</v>
      </c>
      <c r="D3711" s="1">
        <v>40149</v>
      </c>
      <c r="E3711" s="1">
        <v>40149</v>
      </c>
      <c r="F3711" s="1" t="str">
        <f t="shared" si="242"/>
        <v>December</v>
      </c>
      <c r="G3711" s="1" t="str">
        <f t="shared" si="243"/>
        <v>2009</v>
      </c>
      <c r="H3711" s="2">
        <f t="shared" si="244"/>
        <v>0</v>
      </c>
      <c r="I3711" s="2" t="str">
        <f t="shared" si="245"/>
        <v>FREE DELIVERY</v>
      </c>
      <c r="J3711" t="s">
        <v>44</v>
      </c>
      <c r="K3711">
        <v>6</v>
      </c>
      <c r="L3711">
        <v>129.5</v>
      </c>
      <c r="M3711">
        <v>0.02</v>
      </c>
      <c r="N3711" t="s">
        <v>18</v>
      </c>
      <c r="O3711">
        <v>65.489999999999995</v>
      </c>
      <c r="P3711">
        <v>20.28</v>
      </c>
      <c r="Q3711">
        <v>6.68</v>
      </c>
      <c r="R3711" t="s">
        <v>489</v>
      </c>
      <c r="S3711" t="s">
        <v>489</v>
      </c>
      <c r="T3711" t="s">
        <v>42</v>
      </c>
      <c r="U3711" t="s">
        <v>36</v>
      </c>
      <c r="V3711" t="s">
        <v>37</v>
      </c>
      <c r="W3711">
        <v>0.53</v>
      </c>
    </row>
    <row r="3712" spans="1:23" x14ac:dyDescent="0.3">
      <c r="A3712" t="s">
        <v>1511</v>
      </c>
      <c r="B3712" t="s">
        <v>1512</v>
      </c>
      <c r="D3712" s="1">
        <v>40149</v>
      </c>
      <c r="E3712" s="1">
        <v>40150</v>
      </c>
      <c r="F3712" s="1" t="str">
        <f t="shared" si="242"/>
        <v>December</v>
      </c>
      <c r="G3712" s="1" t="str">
        <f t="shared" si="243"/>
        <v>2009</v>
      </c>
      <c r="H3712" s="2">
        <f t="shared" si="244"/>
        <v>1</v>
      </c>
      <c r="I3712" s="2" t="b">
        <f t="shared" si="245"/>
        <v>0</v>
      </c>
      <c r="J3712" t="s">
        <v>44</v>
      </c>
      <c r="K3712">
        <v>10</v>
      </c>
      <c r="L3712">
        <v>125.95</v>
      </c>
      <c r="M3712">
        <v>0</v>
      </c>
      <c r="N3712" t="s">
        <v>18</v>
      </c>
      <c r="O3712">
        <v>15.73</v>
      </c>
      <c r="P3712">
        <v>11.55</v>
      </c>
      <c r="Q3712">
        <v>2.36</v>
      </c>
      <c r="R3712" t="s">
        <v>489</v>
      </c>
      <c r="S3712" t="s">
        <v>489</v>
      </c>
      <c r="T3712" t="s">
        <v>42</v>
      </c>
      <c r="U3712" t="s">
        <v>22</v>
      </c>
      <c r="V3712" t="s">
        <v>60</v>
      </c>
      <c r="W3712">
        <v>0.55000000000000004</v>
      </c>
    </row>
    <row r="3713" spans="1:23" x14ac:dyDescent="0.3">
      <c r="A3713" t="s">
        <v>1511</v>
      </c>
      <c r="B3713" t="s">
        <v>1512</v>
      </c>
      <c r="D3713" s="1">
        <v>40149</v>
      </c>
      <c r="E3713" s="1">
        <v>40150</v>
      </c>
      <c r="F3713" s="1" t="str">
        <f t="shared" si="242"/>
        <v>December</v>
      </c>
      <c r="G3713" s="1" t="str">
        <f t="shared" si="243"/>
        <v>2009</v>
      </c>
      <c r="H3713" s="2">
        <f t="shared" si="244"/>
        <v>1</v>
      </c>
      <c r="I3713" s="2" t="b">
        <f t="shared" si="245"/>
        <v>0</v>
      </c>
      <c r="J3713" t="s">
        <v>44</v>
      </c>
      <c r="K3713">
        <v>43</v>
      </c>
      <c r="L3713">
        <v>90.93</v>
      </c>
      <c r="M3713">
        <v>0.05</v>
      </c>
      <c r="N3713" t="s">
        <v>18</v>
      </c>
      <c r="O3713">
        <v>-72.5</v>
      </c>
      <c r="P3713">
        <v>2.08</v>
      </c>
      <c r="Q3713">
        <v>2.56</v>
      </c>
      <c r="R3713" t="s">
        <v>489</v>
      </c>
      <c r="S3713" t="s">
        <v>489</v>
      </c>
      <c r="T3713" t="s">
        <v>42</v>
      </c>
      <c r="U3713" t="s">
        <v>22</v>
      </c>
      <c r="V3713" t="s">
        <v>82</v>
      </c>
      <c r="W3713">
        <v>0.55000000000000004</v>
      </c>
    </row>
    <row r="3714" spans="1:23" x14ac:dyDescent="0.3">
      <c r="A3714" t="s">
        <v>1513</v>
      </c>
      <c r="B3714" t="s">
        <v>1514</v>
      </c>
      <c r="D3714" s="1">
        <v>39946</v>
      </c>
      <c r="E3714" s="1">
        <v>39948</v>
      </c>
      <c r="F3714" s="1" t="str">
        <f t="shared" si="242"/>
        <v>May</v>
      </c>
      <c r="G3714" s="1" t="str">
        <f t="shared" si="243"/>
        <v>2009</v>
      </c>
      <c r="H3714" s="2">
        <f t="shared" si="244"/>
        <v>2</v>
      </c>
      <c r="I3714" s="2" t="b">
        <f t="shared" si="245"/>
        <v>0</v>
      </c>
      <c r="J3714" t="s">
        <v>34</v>
      </c>
      <c r="K3714">
        <v>28</v>
      </c>
      <c r="L3714">
        <v>865.35</v>
      </c>
      <c r="M3714">
        <v>0.06</v>
      </c>
      <c r="N3714" t="s">
        <v>18</v>
      </c>
      <c r="O3714">
        <v>-159.25</v>
      </c>
      <c r="P3714">
        <v>30.42</v>
      </c>
      <c r="Q3714">
        <v>8.65</v>
      </c>
      <c r="R3714" t="s">
        <v>489</v>
      </c>
      <c r="S3714" t="s">
        <v>489</v>
      </c>
      <c r="T3714" t="s">
        <v>31</v>
      </c>
      <c r="U3714" t="s">
        <v>32</v>
      </c>
      <c r="V3714" t="s">
        <v>48</v>
      </c>
      <c r="W3714">
        <v>0.74</v>
      </c>
    </row>
    <row r="3715" spans="1:23" x14ac:dyDescent="0.3">
      <c r="A3715" t="s">
        <v>1513</v>
      </c>
      <c r="B3715" t="s">
        <v>1514</v>
      </c>
      <c r="D3715" s="1">
        <v>39946</v>
      </c>
      <c r="E3715" s="1">
        <v>39947</v>
      </c>
      <c r="F3715" s="1" t="str">
        <f t="shared" ref="F3715:F3778" si="246">TEXT(E3715,"mmmm")</f>
        <v>May</v>
      </c>
      <c r="G3715" s="1" t="str">
        <f t="shared" ref="G3715:G3778" si="247">TEXT(E3715,"yyyy")</f>
        <v>2009</v>
      </c>
      <c r="H3715" s="2">
        <f t="shared" ref="H3715:H3778" si="248">E3715-D3715</f>
        <v>1</v>
      </c>
      <c r="I3715" s="2" t="b">
        <f t="shared" ref="I3715:I3778" si="249">IF(H3715&lt;1,IF(AND(H3715&gt;0,H3715&lt;2),"ONE DAY", "FREE DELIVERY"))</f>
        <v>0</v>
      </c>
      <c r="J3715" t="s">
        <v>34</v>
      </c>
      <c r="K3715">
        <v>22</v>
      </c>
      <c r="L3715">
        <v>823.07</v>
      </c>
      <c r="M3715">
        <v>0.02</v>
      </c>
      <c r="N3715" t="s">
        <v>18</v>
      </c>
      <c r="O3715">
        <v>318.25</v>
      </c>
      <c r="P3715">
        <v>37.94</v>
      </c>
      <c r="Q3715">
        <v>5.08</v>
      </c>
      <c r="R3715" t="s">
        <v>489</v>
      </c>
      <c r="S3715" t="s">
        <v>489</v>
      </c>
      <c r="T3715" t="s">
        <v>31</v>
      </c>
      <c r="U3715" t="s">
        <v>22</v>
      </c>
      <c r="V3715" t="s">
        <v>43</v>
      </c>
      <c r="W3715">
        <v>0.38</v>
      </c>
    </row>
    <row r="3716" spans="1:23" x14ac:dyDescent="0.3">
      <c r="A3716" t="s">
        <v>1517</v>
      </c>
      <c r="B3716" t="s">
        <v>1518</v>
      </c>
      <c r="D3716" s="1">
        <v>40094</v>
      </c>
      <c r="E3716" s="1">
        <v>40096</v>
      </c>
      <c r="F3716" s="1" t="str">
        <f t="shared" si="246"/>
        <v>October</v>
      </c>
      <c r="G3716" s="1" t="str">
        <f t="shared" si="247"/>
        <v>2009</v>
      </c>
      <c r="H3716" s="2">
        <f t="shared" si="248"/>
        <v>2</v>
      </c>
      <c r="I3716" s="2" t="b">
        <f t="shared" si="249"/>
        <v>0</v>
      </c>
      <c r="J3716" t="s">
        <v>34</v>
      </c>
      <c r="K3716">
        <v>16</v>
      </c>
      <c r="L3716">
        <v>68.040000000000006</v>
      </c>
      <c r="M3716">
        <v>7.0000000000000007E-2</v>
      </c>
      <c r="N3716" t="s">
        <v>18</v>
      </c>
      <c r="O3716">
        <v>-55.52</v>
      </c>
      <c r="P3716">
        <v>3.98</v>
      </c>
      <c r="Q3716">
        <v>5.26</v>
      </c>
      <c r="R3716" t="s">
        <v>489</v>
      </c>
      <c r="S3716" t="s">
        <v>489</v>
      </c>
      <c r="T3716" t="s">
        <v>27</v>
      </c>
      <c r="U3716" t="s">
        <v>22</v>
      </c>
      <c r="V3716" t="s">
        <v>29</v>
      </c>
      <c r="W3716">
        <v>0.38</v>
      </c>
    </row>
    <row r="3717" spans="1:23" x14ac:dyDescent="0.3">
      <c r="A3717" t="s">
        <v>1517</v>
      </c>
      <c r="B3717" t="s">
        <v>1518</v>
      </c>
      <c r="D3717" s="1">
        <v>40094</v>
      </c>
      <c r="E3717" s="1">
        <v>40094</v>
      </c>
      <c r="F3717" s="1" t="str">
        <f t="shared" si="246"/>
        <v>October</v>
      </c>
      <c r="G3717" s="1" t="str">
        <f t="shared" si="247"/>
        <v>2009</v>
      </c>
      <c r="H3717" s="2">
        <f t="shared" si="248"/>
        <v>0</v>
      </c>
      <c r="I3717" s="2" t="str">
        <f t="shared" si="249"/>
        <v>FREE DELIVERY</v>
      </c>
      <c r="J3717" t="s">
        <v>34</v>
      </c>
      <c r="K3717">
        <v>27</v>
      </c>
      <c r="L3717">
        <v>331.17</v>
      </c>
      <c r="M3717">
        <v>7.0000000000000007E-2</v>
      </c>
      <c r="N3717" t="s">
        <v>18</v>
      </c>
      <c r="O3717">
        <v>97.19</v>
      </c>
      <c r="P3717">
        <v>12.22</v>
      </c>
      <c r="Q3717">
        <v>2.85</v>
      </c>
      <c r="R3717" t="s">
        <v>489</v>
      </c>
      <c r="S3717" t="s">
        <v>489</v>
      </c>
      <c r="T3717" t="s">
        <v>27</v>
      </c>
      <c r="U3717" t="s">
        <v>36</v>
      </c>
      <c r="V3717" t="s">
        <v>37</v>
      </c>
      <c r="W3717">
        <v>0.55000000000000004</v>
      </c>
    </row>
    <row r="3718" spans="1:23" x14ac:dyDescent="0.3">
      <c r="A3718" t="s">
        <v>1542</v>
      </c>
      <c r="B3718" t="s">
        <v>1543</v>
      </c>
      <c r="D3718" s="1">
        <v>41160</v>
      </c>
      <c r="E3718" s="1">
        <v>41161</v>
      </c>
      <c r="F3718" s="1" t="str">
        <f t="shared" si="246"/>
        <v>September</v>
      </c>
      <c r="G3718" s="1" t="str">
        <f t="shared" si="247"/>
        <v>2012</v>
      </c>
      <c r="H3718" s="2">
        <f t="shared" si="248"/>
        <v>1</v>
      </c>
      <c r="I3718" s="2" t="b">
        <f t="shared" si="249"/>
        <v>0</v>
      </c>
      <c r="J3718" t="s">
        <v>52</v>
      </c>
      <c r="K3718">
        <v>3</v>
      </c>
      <c r="L3718">
        <v>26.13</v>
      </c>
      <c r="M3718">
        <v>0.1</v>
      </c>
      <c r="N3718" t="s">
        <v>18</v>
      </c>
      <c r="O3718">
        <v>-10.61</v>
      </c>
      <c r="P3718">
        <v>7.59</v>
      </c>
      <c r="Q3718">
        <v>4</v>
      </c>
      <c r="R3718" t="s">
        <v>489</v>
      </c>
      <c r="S3718" t="s">
        <v>489</v>
      </c>
      <c r="T3718" t="s">
        <v>42</v>
      </c>
      <c r="U3718" t="s">
        <v>36</v>
      </c>
      <c r="V3718" t="s">
        <v>37</v>
      </c>
      <c r="W3718">
        <v>0.42</v>
      </c>
    </row>
    <row r="3719" spans="1:23" x14ac:dyDescent="0.3">
      <c r="A3719" t="s">
        <v>1013</v>
      </c>
      <c r="B3719" t="s">
        <v>1299</v>
      </c>
      <c r="D3719" s="1">
        <v>41119</v>
      </c>
      <c r="E3719" s="1">
        <v>41121</v>
      </c>
      <c r="F3719" s="1" t="str">
        <f t="shared" si="246"/>
        <v>July</v>
      </c>
      <c r="G3719" s="1" t="str">
        <f t="shared" si="247"/>
        <v>2012</v>
      </c>
      <c r="H3719" s="2">
        <f t="shared" si="248"/>
        <v>2</v>
      </c>
      <c r="I3719" s="2" t="b">
        <f t="shared" si="249"/>
        <v>0</v>
      </c>
      <c r="J3719" t="s">
        <v>17</v>
      </c>
      <c r="K3719">
        <v>9</v>
      </c>
      <c r="L3719">
        <v>55.49</v>
      </c>
      <c r="M3719">
        <v>0.05</v>
      </c>
      <c r="N3719" t="s">
        <v>18</v>
      </c>
      <c r="O3719">
        <v>7.23</v>
      </c>
      <c r="P3719">
        <v>6.08</v>
      </c>
      <c r="Q3719">
        <v>0.91</v>
      </c>
      <c r="R3719" t="s">
        <v>489</v>
      </c>
      <c r="S3719" t="s">
        <v>489</v>
      </c>
      <c r="T3719" t="s">
        <v>42</v>
      </c>
      <c r="U3719" t="s">
        <v>22</v>
      </c>
      <c r="V3719" t="s">
        <v>60</v>
      </c>
      <c r="W3719">
        <v>0.51</v>
      </c>
    </row>
    <row r="3720" spans="1:23" x14ac:dyDescent="0.3">
      <c r="A3720" t="s">
        <v>1488</v>
      </c>
      <c r="B3720" t="s">
        <v>1545</v>
      </c>
      <c r="D3720" s="1">
        <v>40972</v>
      </c>
      <c r="E3720" s="1">
        <v>40973</v>
      </c>
      <c r="F3720" s="1" t="str">
        <f t="shared" si="246"/>
        <v>March</v>
      </c>
      <c r="G3720" s="1" t="str">
        <f t="shared" si="247"/>
        <v>2012</v>
      </c>
      <c r="H3720" s="2">
        <f t="shared" si="248"/>
        <v>1</v>
      </c>
      <c r="I3720" s="2" t="b">
        <f t="shared" si="249"/>
        <v>0</v>
      </c>
      <c r="J3720" t="s">
        <v>52</v>
      </c>
      <c r="K3720">
        <v>24</v>
      </c>
      <c r="L3720">
        <v>132.02000000000001</v>
      </c>
      <c r="M3720">
        <v>0.04</v>
      </c>
      <c r="N3720" t="s">
        <v>39</v>
      </c>
      <c r="O3720">
        <v>-123.28</v>
      </c>
      <c r="P3720">
        <v>4.9800000000000004</v>
      </c>
      <c r="Q3720">
        <v>8.33</v>
      </c>
      <c r="R3720" t="s">
        <v>489</v>
      </c>
      <c r="S3720" t="s">
        <v>489</v>
      </c>
      <c r="T3720" t="s">
        <v>42</v>
      </c>
      <c r="U3720" t="s">
        <v>22</v>
      </c>
      <c r="V3720" t="s">
        <v>43</v>
      </c>
      <c r="W3720">
        <v>0.38</v>
      </c>
    </row>
    <row r="3721" spans="1:23" x14ac:dyDescent="0.3">
      <c r="A3721" t="s">
        <v>1423</v>
      </c>
      <c r="B3721" t="s">
        <v>1526</v>
      </c>
      <c r="D3721" s="1">
        <v>40795</v>
      </c>
      <c r="E3721" s="1">
        <v>40797</v>
      </c>
      <c r="F3721" s="1" t="str">
        <f t="shared" si="246"/>
        <v>September</v>
      </c>
      <c r="G3721" s="1" t="str">
        <f t="shared" si="247"/>
        <v>2011</v>
      </c>
      <c r="H3721" s="2">
        <f t="shared" si="248"/>
        <v>2</v>
      </c>
      <c r="I3721" s="2" t="b">
        <f t="shared" si="249"/>
        <v>0</v>
      </c>
      <c r="J3721" t="s">
        <v>17</v>
      </c>
      <c r="K3721">
        <v>39</v>
      </c>
      <c r="L3721">
        <v>20596.580000000002</v>
      </c>
      <c r="M3721">
        <v>0.09</v>
      </c>
      <c r="N3721" t="s">
        <v>25</v>
      </c>
      <c r="O3721">
        <v>-1331.55</v>
      </c>
      <c r="P3721">
        <v>550.98</v>
      </c>
      <c r="Q3721">
        <v>64.59</v>
      </c>
      <c r="R3721" t="s">
        <v>489</v>
      </c>
      <c r="S3721" t="s">
        <v>489</v>
      </c>
      <c r="T3721" t="s">
        <v>42</v>
      </c>
      <c r="U3721" t="s">
        <v>36</v>
      </c>
      <c r="V3721" t="s">
        <v>55</v>
      </c>
      <c r="W3721">
        <v>0.66</v>
      </c>
    </row>
    <row r="3722" spans="1:23" x14ac:dyDescent="0.3">
      <c r="A3722" t="s">
        <v>946</v>
      </c>
      <c r="B3722" t="s">
        <v>1203</v>
      </c>
      <c r="D3722" s="1">
        <v>39834</v>
      </c>
      <c r="E3722" s="1">
        <v>39836</v>
      </c>
      <c r="F3722" s="1" t="str">
        <f t="shared" si="246"/>
        <v>January</v>
      </c>
      <c r="G3722" s="1" t="str">
        <f t="shared" si="247"/>
        <v>2009</v>
      </c>
      <c r="H3722" s="2">
        <f t="shared" si="248"/>
        <v>2</v>
      </c>
      <c r="I3722" s="2" t="b">
        <f t="shared" si="249"/>
        <v>0</v>
      </c>
      <c r="J3722" t="s">
        <v>17</v>
      </c>
      <c r="K3722">
        <v>33</v>
      </c>
      <c r="L3722">
        <v>139.97999999999999</v>
      </c>
      <c r="M3722">
        <v>7.0000000000000007E-2</v>
      </c>
      <c r="N3722" t="s">
        <v>18</v>
      </c>
      <c r="O3722">
        <v>-140.54</v>
      </c>
      <c r="P3722">
        <v>4.13</v>
      </c>
      <c r="Q3722">
        <v>6.89</v>
      </c>
      <c r="R3722" t="s">
        <v>489</v>
      </c>
      <c r="S3722" t="s">
        <v>489</v>
      </c>
      <c r="T3722" t="s">
        <v>21</v>
      </c>
      <c r="U3722" t="s">
        <v>22</v>
      </c>
      <c r="V3722" t="s">
        <v>57</v>
      </c>
      <c r="W3722">
        <v>0.39</v>
      </c>
    </row>
    <row r="3723" spans="1:23" x14ac:dyDescent="0.3">
      <c r="A3723" t="s">
        <v>1531</v>
      </c>
      <c r="B3723" t="s">
        <v>1532</v>
      </c>
      <c r="D3723" s="1">
        <v>40173</v>
      </c>
      <c r="E3723" s="1">
        <v>40174</v>
      </c>
      <c r="F3723" s="1" t="str">
        <f t="shared" si="246"/>
        <v>December</v>
      </c>
      <c r="G3723" s="1" t="str">
        <f t="shared" si="247"/>
        <v>2009</v>
      </c>
      <c r="H3723" s="2">
        <f t="shared" si="248"/>
        <v>1</v>
      </c>
      <c r="I3723" s="2" t="b">
        <f t="shared" si="249"/>
        <v>0</v>
      </c>
      <c r="J3723" t="s">
        <v>52</v>
      </c>
      <c r="K3723">
        <v>15</v>
      </c>
      <c r="L3723">
        <v>1393.39</v>
      </c>
      <c r="M3723">
        <v>0.08</v>
      </c>
      <c r="N3723" t="s">
        <v>18</v>
      </c>
      <c r="O3723">
        <v>84.15</v>
      </c>
      <c r="P3723">
        <v>100.97</v>
      </c>
      <c r="Q3723">
        <v>7.18</v>
      </c>
      <c r="R3723" t="s">
        <v>489</v>
      </c>
      <c r="S3723" t="s">
        <v>489</v>
      </c>
      <c r="T3723" t="s">
        <v>21</v>
      </c>
      <c r="U3723" t="s">
        <v>32</v>
      </c>
      <c r="V3723" t="s">
        <v>48</v>
      </c>
      <c r="W3723">
        <v>0.46</v>
      </c>
    </row>
    <row r="3724" spans="1:23" x14ac:dyDescent="0.3">
      <c r="A3724" t="s">
        <v>1531</v>
      </c>
      <c r="B3724" t="s">
        <v>1532</v>
      </c>
      <c r="D3724" s="1">
        <v>40173</v>
      </c>
      <c r="E3724" s="1">
        <v>40174</v>
      </c>
      <c r="F3724" s="1" t="str">
        <f t="shared" si="246"/>
        <v>December</v>
      </c>
      <c r="G3724" s="1" t="str">
        <f t="shared" si="247"/>
        <v>2009</v>
      </c>
      <c r="H3724" s="2">
        <f t="shared" si="248"/>
        <v>1</v>
      </c>
      <c r="I3724" s="2" t="b">
        <f t="shared" si="249"/>
        <v>0</v>
      </c>
      <c r="J3724" t="s">
        <v>52</v>
      </c>
      <c r="K3724">
        <v>42</v>
      </c>
      <c r="L3724">
        <v>601.52</v>
      </c>
      <c r="M3724">
        <v>0</v>
      </c>
      <c r="N3724" t="s">
        <v>18</v>
      </c>
      <c r="O3724">
        <v>171.98</v>
      </c>
      <c r="P3724">
        <v>13.4</v>
      </c>
      <c r="Q3724">
        <v>4.95</v>
      </c>
      <c r="R3724" t="s">
        <v>489</v>
      </c>
      <c r="S3724" t="s">
        <v>489</v>
      </c>
      <c r="T3724" t="s">
        <v>21</v>
      </c>
      <c r="U3724" t="s">
        <v>36</v>
      </c>
      <c r="V3724" t="s">
        <v>37</v>
      </c>
      <c r="W3724">
        <v>0.37</v>
      </c>
    </row>
    <row r="3725" spans="1:23" x14ac:dyDescent="0.3">
      <c r="A3725" t="s">
        <v>932</v>
      </c>
      <c r="B3725" t="s">
        <v>1520</v>
      </c>
      <c r="D3725" s="1">
        <v>40947</v>
      </c>
      <c r="E3725" s="1">
        <v>40948</v>
      </c>
      <c r="F3725" s="1" t="str">
        <f t="shared" si="246"/>
        <v>February</v>
      </c>
      <c r="G3725" s="1" t="str">
        <f t="shared" si="247"/>
        <v>2012</v>
      </c>
      <c r="H3725" s="2">
        <f t="shared" si="248"/>
        <v>1</v>
      </c>
      <c r="I3725" s="2" t="b">
        <f t="shared" si="249"/>
        <v>0</v>
      </c>
      <c r="J3725" t="s">
        <v>34</v>
      </c>
      <c r="K3725">
        <v>29</v>
      </c>
      <c r="L3725">
        <v>169.61</v>
      </c>
      <c r="M3725">
        <v>0.1</v>
      </c>
      <c r="N3725" t="s">
        <v>18</v>
      </c>
      <c r="O3725">
        <v>-211.06</v>
      </c>
      <c r="P3725">
        <v>5.94</v>
      </c>
      <c r="Q3725">
        <v>9.92</v>
      </c>
      <c r="R3725" t="s">
        <v>489</v>
      </c>
      <c r="S3725" t="s">
        <v>489</v>
      </c>
      <c r="T3725" t="s">
        <v>27</v>
      </c>
      <c r="U3725" t="s">
        <v>22</v>
      </c>
      <c r="V3725" t="s">
        <v>29</v>
      </c>
      <c r="W3725">
        <v>0.38</v>
      </c>
    </row>
    <row r="3726" spans="1:23" x14ac:dyDescent="0.3">
      <c r="A3726" t="s">
        <v>932</v>
      </c>
      <c r="B3726" t="s">
        <v>1520</v>
      </c>
      <c r="D3726" s="1">
        <v>40947</v>
      </c>
      <c r="E3726" s="1">
        <v>40948</v>
      </c>
      <c r="F3726" s="1" t="str">
        <f t="shared" si="246"/>
        <v>February</v>
      </c>
      <c r="G3726" s="1" t="str">
        <f t="shared" si="247"/>
        <v>2012</v>
      </c>
      <c r="H3726" s="2">
        <f t="shared" si="248"/>
        <v>1</v>
      </c>
      <c r="I3726" s="2" t="b">
        <f t="shared" si="249"/>
        <v>0</v>
      </c>
      <c r="J3726" t="s">
        <v>34</v>
      </c>
      <c r="K3726">
        <v>24</v>
      </c>
      <c r="L3726">
        <v>1247.9275</v>
      </c>
      <c r="M3726">
        <v>0.1</v>
      </c>
      <c r="N3726" t="s">
        <v>18</v>
      </c>
      <c r="O3726">
        <v>186.42</v>
      </c>
      <c r="P3726">
        <v>65.989999999999995</v>
      </c>
      <c r="Q3726">
        <v>2.5</v>
      </c>
      <c r="R3726" t="s">
        <v>489</v>
      </c>
      <c r="S3726" t="s">
        <v>489</v>
      </c>
      <c r="T3726" t="s">
        <v>27</v>
      </c>
      <c r="U3726" t="s">
        <v>32</v>
      </c>
      <c r="V3726" t="s">
        <v>33</v>
      </c>
      <c r="W3726">
        <v>0.55000000000000004</v>
      </c>
    </row>
    <row r="3727" spans="1:23" x14ac:dyDescent="0.3">
      <c r="A3727" t="s">
        <v>1418</v>
      </c>
      <c r="B3727" t="s">
        <v>1501</v>
      </c>
      <c r="D3727" s="1">
        <v>39902</v>
      </c>
      <c r="E3727" s="1">
        <v>39904</v>
      </c>
      <c r="F3727" s="1" t="str">
        <f t="shared" si="246"/>
        <v>April</v>
      </c>
      <c r="G3727" s="1" t="str">
        <f t="shared" si="247"/>
        <v>2009</v>
      </c>
      <c r="H3727" s="2">
        <f t="shared" si="248"/>
        <v>2</v>
      </c>
      <c r="I3727" s="2" t="b">
        <f t="shared" si="249"/>
        <v>0</v>
      </c>
      <c r="J3727" t="s">
        <v>52</v>
      </c>
      <c r="K3727">
        <v>2</v>
      </c>
      <c r="L3727">
        <v>29.03</v>
      </c>
      <c r="M3727">
        <v>0.01</v>
      </c>
      <c r="N3727" t="s">
        <v>18</v>
      </c>
      <c r="O3727">
        <v>-11.83</v>
      </c>
      <c r="P3727">
        <v>11.34</v>
      </c>
      <c r="Q3727">
        <v>5.01</v>
      </c>
      <c r="R3727" t="s">
        <v>489</v>
      </c>
      <c r="S3727" t="s">
        <v>489</v>
      </c>
      <c r="T3727" t="s">
        <v>21</v>
      </c>
      <c r="U3727" t="s">
        <v>22</v>
      </c>
      <c r="V3727" t="s">
        <v>43</v>
      </c>
      <c r="W3727">
        <v>0.36</v>
      </c>
    </row>
    <row r="3728" spans="1:23" x14ac:dyDescent="0.3">
      <c r="A3728" t="s">
        <v>1285</v>
      </c>
      <c r="B3728" t="s">
        <v>1550</v>
      </c>
      <c r="D3728" s="1">
        <v>40202</v>
      </c>
      <c r="E3728" s="1">
        <v>40202</v>
      </c>
      <c r="F3728" s="1" t="str">
        <f t="shared" si="246"/>
        <v>January</v>
      </c>
      <c r="G3728" s="1" t="str">
        <f t="shared" si="247"/>
        <v>2010</v>
      </c>
      <c r="H3728" s="2">
        <f t="shared" si="248"/>
        <v>0</v>
      </c>
      <c r="I3728" s="2" t="str">
        <f t="shared" si="249"/>
        <v>FREE DELIVERY</v>
      </c>
      <c r="J3728" t="s">
        <v>24</v>
      </c>
      <c r="K3728">
        <v>42</v>
      </c>
      <c r="L3728">
        <v>2252.2620000000002</v>
      </c>
      <c r="M3728">
        <v>0.1</v>
      </c>
      <c r="N3728" t="s">
        <v>18</v>
      </c>
      <c r="O3728">
        <v>478.11</v>
      </c>
      <c r="P3728">
        <v>65.989999999999995</v>
      </c>
      <c r="Q3728">
        <v>5.63</v>
      </c>
      <c r="R3728" t="s">
        <v>489</v>
      </c>
      <c r="S3728" t="s">
        <v>489</v>
      </c>
      <c r="T3728" t="s">
        <v>31</v>
      </c>
      <c r="U3728" t="s">
        <v>32</v>
      </c>
      <c r="V3728" t="s">
        <v>33</v>
      </c>
      <c r="W3728">
        <v>0.56000000000000005</v>
      </c>
    </row>
    <row r="3729" spans="1:23" x14ac:dyDescent="0.3">
      <c r="A3729" t="s">
        <v>1285</v>
      </c>
      <c r="B3729" t="s">
        <v>1550</v>
      </c>
      <c r="D3729" s="1">
        <v>40202</v>
      </c>
      <c r="E3729" s="1">
        <v>40203</v>
      </c>
      <c r="F3729" s="1" t="str">
        <f t="shared" si="246"/>
        <v>January</v>
      </c>
      <c r="G3729" s="1" t="str">
        <f t="shared" si="247"/>
        <v>2010</v>
      </c>
      <c r="H3729" s="2">
        <f t="shared" si="248"/>
        <v>1</v>
      </c>
      <c r="I3729" s="2" t="b">
        <f t="shared" si="249"/>
        <v>0</v>
      </c>
      <c r="J3729" t="s">
        <v>24</v>
      </c>
      <c r="K3729">
        <v>47</v>
      </c>
      <c r="L3729">
        <v>279.01</v>
      </c>
      <c r="M3729">
        <v>0.05</v>
      </c>
      <c r="N3729" t="s">
        <v>18</v>
      </c>
      <c r="O3729">
        <v>-136.84</v>
      </c>
      <c r="P3729">
        <v>5.77</v>
      </c>
      <c r="Q3729">
        <v>5.92</v>
      </c>
      <c r="R3729" t="s">
        <v>489</v>
      </c>
      <c r="S3729" t="s">
        <v>489</v>
      </c>
      <c r="T3729" t="s">
        <v>31</v>
      </c>
      <c r="U3729" t="s">
        <v>36</v>
      </c>
      <c r="V3729" t="s">
        <v>37</v>
      </c>
      <c r="W3729">
        <v>0.55000000000000004</v>
      </c>
    </row>
    <row r="3730" spans="1:23" x14ac:dyDescent="0.3">
      <c r="A3730" t="s">
        <v>1168</v>
      </c>
      <c r="B3730" t="s">
        <v>1549</v>
      </c>
      <c r="D3730" s="1">
        <v>40663</v>
      </c>
      <c r="E3730" s="1">
        <v>40665</v>
      </c>
      <c r="F3730" s="1" t="str">
        <f t="shared" si="246"/>
        <v>May</v>
      </c>
      <c r="G3730" s="1" t="str">
        <f t="shared" si="247"/>
        <v>2011</v>
      </c>
      <c r="H3730" s="2">
        <f t="shared" si="248"/>
        <v>2</v>
      </c>
      <c r="I3730" s="2" t="b">
        <f t="shared" si="249"/>
        <v>0</v>
      </c>
      <c r="J3730" t="s">
        <v>52</v>
      </c>
      <c r="K3730">
        <v>21</v>
      </c>
      <c r="L3730">
        <v>2561.6705000000002</v>
      </c>
      <c r="M3730">
        <v>0.08</v>
      </c>
      <c r="N3730" t="s">
        <v>18</v>
      </c>
      <c r="O3730">
        <v>88.77</v>
      </c>
      <c r="P3730">
        <v>155.99</v>
      </c>
      <c r="Q3730">
        <v>8.08</v>
      </c>
      <c r="R3730" t="s">
        <v>489</v>
      </c>
      <c r="S3730" t="s">
        <v>489</v>
      </c>
      <c r="T3730" t="s">
        <v>27</v>
      </c>
      <c r="U3730" t="s">
        <v>32</v>
      </c>
      <c r="V3730" t="s">
        <v>33</v>
      </c>
      <c r="W3730">
        <v>0.6</v>
      </c>
    </row>
    <row r="3731" spans="1:23" x14ac:dyDescent="0.3">
      <c r="A3731" t="s">
        <v>1101</v>
      </c>
      <c r="B3731" t="s">
        <v>1529</v>
      </c>
      <c r="D3731" s="1">
        <v>40125</v>
      </c>
      <c r="E3731" s="1">
        <v>40126</v>
      </c>
      <c r="F3731" s="1" t="str">
        <f t="shared" si="246"/>
        <v>November</v>
      </c>
      <c r="G3731" s="1" t="str">
        <f t="shared" si="247"/>
        <v>2009</v>
      </c>
      <c r="H3731" s="2">
        <f t="shared" si="248"/>
        <v>1</v>
      </c>
      <c r="I3731" s="2" t="b">
        <f t="shared" si="249"/>
        <v>0</v>
      </c>
      <c r="J3731" t="s">
        <v>34</v>
      </c>
      <c r="K3731">
        <v>24</v>
      </c>
      <c r="L3731">
        <v>2004.4</v>
      </c>
      <c r="M3731">
        <v>0.05</v>
      </c>
      <c r="N3731" t="s">
        <v>39</v>
      </c>
      <c r="O3731">
        <v>544.29999999999995</v>
      </c>
      <c r="P3731">
        <v>83.1</v>
      </c>
      <c r="Q3731">
        <v>6.13</v>
      </c>
      <c r="R3731" t="s">
        <v>489</v>
      </c>
      <c r="S3731" t="s">
        <v>489</v>
      </c>
      <c r="T3731" t="s">
        <v>21</v>
      </c>
      <c r="U3731" t="s">
        <v>32</v>
      </c>
      <c r="V3731" t="s">
        <v>48</v>
      </c>
      <c r="W3731">
        <v>0.45</v>
      </c>
    </row>
    <row r="3732" spans="1:23" x14ac:dyDescent="0.3">
      <c r="A3732" t="s">
        <v>1531</v>
      </c>
      <c r="B3732" t="s">
        <v>1532</v>
      </c>
      <c r="D3732" s="1">
        <v>40496</v>
      </c>
      <c r="E3732" s="1">
        <v>40497</v>
      </c>
      <c r="F3732" s="1" t="str">
        <f t="shared" si="246"/>
        <v>November</v>
      </c>
      <c r="G3732" s="1" t="str">
        <f t="shared" si="247"/>
        <v>2010</v>
      </c>
      <c r="H3732" s="2">
        <f t="shared" si="248"/>
        <v>1</v>
      </c>
      <c r="I3732" s="2" t="b">
        <f t="shared" si="249"/>
        <v>0</v>
      </c>
      <c r="J3732" t="s">
        <v>24</v>
      </c>
      <c r="K3732">
        <v>9</v>
      </c>
      <c r="L3732">
        <v>96.52</v>
      </c>
      <c r="M3732">
        <v>0.1</v>
      </c>
      <c r="N3732" t="s">
        <v>18</v>
      </c>
      <c r="O3732">
        <v>16.78</v>
      </c>
      <c r="P3732">
        <v>10.64</v>
      </c>
      <c r="Q3732">
        <v>5.16</v>
      </c>
      <c r="R3732" t="s">
        <v>489</v>
      </c>
      <c r="S3732" t="s">
        <v>489</v>
      </c>
      <c r="T3732" t="s">
        <v>21</v>
      </c>
      <c r="U3732" t="s">
        <v>36</v>
      </c>
      <c r="V3732" t="s">
        <v>37</v>
      </c>
      <c r="W3732">
        <v>0.56999999999999995</v>
      </c>
    </row>
    <row r="3733" spans="1:23" x14ac:dyDescent="0.3">
      <c r="A3733" t="s">
        <v>1531</v>
      </c>
      <c r="B3733" t="s">
        <v>1532</v>
      </c>
      <c r="D3733" s="1">
        <v>40496</v>
      </c>
      <c r="E3733" s="1">
        <v>40497</v>
      </c>
      <c r="F3733" s="1" t="str">
        <f t="shared" si="246"/>
        <v>November</v>
      </c>
      <c r="G3733" s="1" t="str">
        <f t="shared" si="247"/>
        <v>2010</v>
      </c>
      <c r="H3733" s="2">
        <f t="shared" si="248"/>
        <v>1</v>
      </c>
      <c r="I3733" s="2" t="b">
        <f t="shared" si="249"/>
        <v>0</v>
      </c>
      <c r="J3733" t="s">
        <v>24</v>
      </c>
      <c r="K3733">
        <v>4</v>
      </c>
      <c r="L3733">
        <v>115.17</v>
      </c>
      <c r="M3733">
        <v>0.04</v>
      </c>
      <c r="N3733" t="s">
        <v>25</v>
      </c>
      <c r="O3733">
        <v>40.93</v>
      </c>
      <c r="P3733">
        <v>23.99</v>
      </c>
      <c r="Q3733">
        <v>15.68</v>
      </c>
      <c r="R3733" t="s">
        <v>489</v>
      </c>
      <c r="S3733" t="s">
        <v>489</v>
      </c>
      <c r="T3733" t="s">
        <v>21</v>
      </c>
      <c r="U3733" t="s">
        <v>36</v>
      </c>
      <c r="V3733" t="s">
        <v>37</v>
      </c>
      <c r="W3733">
        <v>0.62</v>
      </c>
    </row>
    <row r="3734" spans="1:23" x14ac:dyDescent="0.3">
      <c r="A3734" t="s">
        <v>1418</v>
      </c>
      <c r="B3734" t="s">
        <v>1501</v>
      </c>
      <c r="D3734" s="1">
        <v>40158</v>
      </c>
      <c r="E3734" s="1">
        <v>40159</v>
      </c>
      <c r="F3734" s="1" t="str">
        <f t="shared" si="246"/>
        <v>December</v>
      </c>
      <c r="G3734" s="1" t="str">
        <f t="shared" si="247"/>
        <v>2009</v>
      </c>
      <c r="H3734" s="2">
        <f t="shared" si="248"/>
        <v>1</v>
      </c>
      <c r="I3734" s="2" t="b">
        <f t="shared" si="249"/>
        <v>0</v>
      </c>
      <c r="J3734" t="s">
        <v>52</v>
      </c>
      <c r="K3734">
        <v>41</v>
      </c>
      <c r="L3734">
        <v>222.65</v>
      </c>
      <c r="M3734">
        <v>0.02</v>
      </c>
      <c r="N3734" t="s">
        <v>18</v>
      </c>
      <c r="O3734">
        <v>-131.16</v>
      </c>
      <c r="P3734">
        <v>5.28</v>
      </c>
      <c r="Q3734">
        <v>6.26</v>
      </c>
      <c r="R3734" t="s">
        <v>489</v>
      </c>
      <c r="S3734" t="s">
        <v>489</v>
      </c>
      <c r="T3734" t="s">
        <v>31</v>
      </c>
      <c r="U3734" t="s">
        <v>22</v>
      </c>
      <c r="V3734" t="s">
        <v>43</v>
      </c>
      <c r="W3734">
        <v>0.4</v>
      </c>
    </row>
    <row r="3735" spans="1:23" x14ac:dyDescent="0.3">
      <c r="A3735" t="s">
        <v>1221</v>
      </c>
      <c r="B3735" t="s">
        <v>1492</v>
      </c>
      <c r="D3735" s="1">
        <v>39829</v>
      </c>
      <c r="E3735" s="1">
        <v>39831</v>
      </c>
      <c r="F3735" s="1" t="str">
        <f t="shared" si="246"/>
        <v>January</v>
      </c>
      <c r="G3735" s="1" t="str">
        <f t="shared" si="247"/>
        <v>2009</v>
      </c>
      <c r="H3735" s="2">
        <f t="shared" si="248"/>
        <v>2</v>
      </c>
      <c r="I3735" s="2" t="b">
        <f t="shared" si="249"/>
        <v>0</v>
      </c>
      <c r="J3735" t="s">
        <v>52</v>
      </c>
      <c r="K3735">
        <v>36</v>
      </c>
      <c r="L3735">
        <v>76.48</v>
      </c>
      <c r="M3735">
        <v>0.09</v>
      </c>
      <c r="N3735" t="s">
        <v>18</v>
      </c>
      <c r="O3735">
        <v>3.23</v>
      </c>
      <c r="P3735">
        <v>2.1800000000000002</v>
      </c>
      <c r="Q3735">
        <v>0.78</v>
      </c>
      <c r="R3735" t="s">
        <v>489</v>
      </c>
      <c r="S3735" t="s">
        <v>489</v>
      </c>
      <c r="T3735" t="s">
        <v>21</v>
      </c>
      <c r="U3735" t="s">
        <v>22</v>
      </c>
      <c r="V3735" t="s">
        <v>46</v>
      </c>
      <c r="W3735">
        <v>0.52</v>
      </c>
    </row>
    <row r="3736" spans="1:23" x14ac:dyDescent="0.3">
      <c r="A3736" t="s">
        <v>1221</v>
      </c>
      <c r="B3736" t="s">
        <v>1492</v>
      </c>
      <c r="D3736" s="1">
        <v>39829</v>
      </c>
      <c r="E3736" s="1">
        <v>39831</v>
      </c>
      <c r="F3736" s="1" t="str">
        <f t="shared" si="246"/>
        <v>January</v>
      </c>
      <c r="G3736" s="1" t="str">
        <f t="shared" si="247"/>
        <v>2009</v>
      </c>
      <c r="H3736" s="2">
        <f t="shared" si="248"/>
        <v>2</v>
      </c>
      <c r="I3736" s="2" t="b">
        <f t="shared" si="249"/>
        <v>0</v>
      </c>
      <c r="J3736" t="s">
        <v>52</v>
      </c>
      <c r="K3736">
        <v>2</v>
      </c>
      <c r="L3736">
        <v>373.27</v>
      </c>
      <c r="M3736">
        <v>0.05</v>
      </c>
      <c r="N3736" t="s">
        <v>25</v>
      </c>
      <c r="O3736">
        <v>-433.29</v>
      </c>
      <c r="P3736">
        <v>179.29</v>
      </c>
      <c r="Q3736">
        <v>29.21</v>
      </c>
      <c r="R3736" t="s">
        <v>489</v>
      </c>
      <c r="S3736" t="s">
        <v>489</v>
      </c>
      <c r="T3736" t="s">
        <v>21</v>
      </c>
      <c r="U3736" t="s">
        <v>36</v>
      </c>
      <c r="V3736" t="s">
        <v>55</v>
      </c>
      <c r="W3736">
        <v>0.76</v>
      </c>
    </row>
    <row r="3737" spans="1:23" x14ac:dyDescent="0.3">
      <c r="A3737" t="s">
        <v>1544</v>
      </c>
      <c r="B3737" t="s">
        <v>1392</v>
      </c>
      <c r="D3737" s="1">
        <v>39958</v>
      </c>
      <c r="E3737" s="1">
        <v>39959</v>
      </c>
      <c r="F3737" s="1" t="str">
        <f t="shared" si="246"/>
        <v>May</v>
      </c>
      <c r="G3737" s="1" t="str">
        <f t="shared" si="247"/>
        <v>2009</v>
      </c>
      <c r="H3737" s="2">
        <f t="shared" si="248"/>
        <v>1</v>
      </c>
      <c r="I3737" s="2" t="b">
        <f t="shared" si="249"/>
        <v>0</v>
      </c>
      <c r="J3737" t="s">
        <v>34</v>
      </c>
      <c r="K3737">
        <v>24</v>
      </c>
      <c r="L3737">
        <v>113.23</v>
      </c>
      <c r="M3737">
        <v>0.06</v>
      </c>
      <c r="N3737" t="s">
        <v>18</v>
      </c>
      <c r="O3737">
        <v>-45.64</v>
      </c>
      <c r="P3737">
        <v>4.7699999999999996</v>
      </c>
      <c r="Q3737">
        <v>2.39</v>
      </c>
      <c r="R3737" t="s">
        <v>489</v>
      </c>
      <c r="S3737" t="s">
        <v>489</v>
      </c>
      <c r="T3737" t="s">
        <v>31</v>
      </c>
      <c r="U3737" t="s">
        <v>32</v>
      </c>
      <c r="V3737" t="s">
        <v>48</v>
      </c>
      <c r="W3737">
        <v>0.72</v>
      </c>
    </row>
    <row r="3738" spans="1:23" x14ac:dyDescent="0.3">
      <c r="A3738" t="s">
        <v>1544</v>
      </c>
      <c r="B3738" t="s">
        <v>1392</v>
      </c>
      <c r="D3738" s="1">
        <v>39958</v>
      </c>
      <c r="E3738" s="1">
        <v>39960</v>
      </c>
      <c r="F3738" s="1" t="str">
        <f t="shared" si="246"/>
        <v>May</v>
      </c>
      <c r="G3738" s="1" t="str">
        <f t="shared" si="247"/>
        <v>2009</v>
      </c>
      <c r="H3738" s="2">
        <f t="shared" si="248"/>
        <v>2</v>
      </c>
      <c r="I3738" s="2" t="b">
        <f t="shared" si="249"/>
        <v>0</v>
      </c>
      <c r="J3738" t="s">
        <v>34</v>
      </c>
      <c r="K3738">
        <v>34</v>
      </c>
      <c r="L3738">
        <v>889.84</v>
      </c>
      <c r="M3738">
        <v>0.1</v>
      </c>
      <c r="N3738" t="s">
        <v>18</v>
      </c>
      <c r="O3738">
        <v>204.49</v>
      </c>
      <c r="P3738">
        <v>27.18</v>
      </c>
      <c r="Q3738">
        <v>8.23</v>
      </c>
      <c r="R3738" t="s">
        <v>489</v>
      </c>
      <c r="S3738" t="s">
        <v>489</v>
      </c>
      <c r="T3738" t="s">
        <v>31</v>
      </c>
      <c r="U3738" t="s">
        <v>22</v>
      </c>
      <c r="V3738" t="s">
        <v>51</v>
      </c>
      <c r="W3738">
        <v>0.38</v>
      </c>
    </row>
    <row r="3739" spans="1:23" x14ac:dyDescent="0.3">
      <c r="A3739" t="s">
        <v>1511</v>
      </c>
      <c r="B3739" t="s">
        <v>1512</v>
      </c>
      <c r="D3739" s="1">
        <v>40000</v>
      </c>
      <c r="E3739" s="1">
        <v>40002</v>
      </c>
      <c r="F3739" s="1" t="str">
        <f t="shared" si="246"/>
        <v>July</v>
      </c>
      <c r="G3739" s="1" t="str">
        <f t="shared" si="247"/>
        <v>2009</v>
      </c>
      <c r="H3739" s="2">
        <f t="shared" si="248"/>
        <v>2</v>
      </c>
      <c r="I3739" s="2" t="b">
        <f t="shared" si="249"/>
        <v>0</v>
      </c>
      <c r="J3739" t="s">
        <v>44</v>
      </c>
      <c r="K3739">
        <v>6</v>
      </c>
      <c r="L3739">
        <v>63.61</v>
      </c>
      <c r="M3739">
        <v>0.01</v>
      </c>
      <c r="N3739" t="s">
        <v>18</v>
      </c>
      <c r="O3739">
        <v>7.59</v>
      </c>
      <c r="P3739">
        <v>10.06</v>
      </c>
      <c r="Q3739">
        <v>2.06</v>
      </c>
      <c r="R3739" t="s">
        <v>489</v>
      </c>
      <c r="S3739" t="s">
        <v>489</v>
      </c>
      <c r="T3739" t="s">
        <v>27</v>
      </c>
      <c r="U3739" t="s">
        <v>22</v>
      </c>
      <c r="V3739" t="s">
        <v>43</v>
      </c>
      <c r="W3739">
        <v>0.39</v>
      </c>
    </row>
    <row r="3740" spans="1:23" x14ac:dyDescent="0.3">
      <c r="A3740" t="s">
        <v>1511</v>
      </c>
      <c r="B3740" t="s">
        <v>1512</v>
      </c>
      <c r="D3740" s="1">
        <v>40000</v>
      </c>
      <c r="E3740" s="1">
        <v>40002</v>
      </c>
      <c r="F3740" s="1" t="str">
        <f t="shared" si="246"/>
        <v>July</v>
      </c>
      <c r="G3740" s="1" t="str">
        <f t="shared" si="247"/>
        <v>2009</v>
      </c>
      <c r="H3740" s="2">
        <f t="shared" si="248"/>
        <v>2</v>
      </c>
      <c r="I3740" s="2" t="b">
        <f t="shared" si="249"/>
        <v>0</v>
      </c>
      <c r="J3740" t="s">
        <v>44</v>
      </c>
      <c r="K3740">
        <v>9</v>
      </c>
      <c r="L3740">
        <v>519.95349999999996</v>
      </c>
      <c r="M3740">
        <v>0</v>
      </c>
      <c r="N3740" t="s">
        <v>18</v>
      </c>
      <c r="O3740">
        <v>-107.99</v>
      </c>
      <c r="P3740">
        <v>65.989999999999995</v>
      </c>
      <c r="Q3740">
        <v>5.92</v>
      </c>
      <c r="R3740" t="s">
        <v>489</v>
      </c>
      <c r="S3740" t="s">
        <v>489</v>
      </c>
      <c r="T3740" t="s">
        <v>27</v>
      </c>
      <c r="U3740" t="s">
        <v>32</v>
      </c>
      <c r="V3740" t="s">
        <v>33</v>
      </c>
      <c r="W3740">
        <v>0.55000000000000004</v>
      </c>
    </row>
    <row r="3741" spans="1:23" x14ac:dyDescent="0.3">
      <c r="A3741" t="s">
        <v>1511</v>
      </c>
      <c r="B3741" t="s">
        <v>1512</v>
      </c>
      <c r="D3741" s="1">
        <v>40000</v>
      </c>
      <c r="E3741" s="1">
        <v>40001</v>
      </c>
      <c r="F3741" s="1" t="str">
        <f t="shared" si="246"/>
        <v>July</v>
      </c>
      <c r="G3741" s="1" t="str">
        <f t="shared" si="247"/>
        <v>2009</v>
      </c>
      <c r="H3741" s="2">
        <f t="shared" si="248"/>
        <v>1</v>
      </c>
      <c r="I3741" s="2" t="b">
        <f t="shared" si="249"/>
        <v>0</v>
      </c>
      <c r="J3741" t="s">
        <v>44</v>
      </c>
      <c r="K3741">
        <v>41</v>
      </c>
      <c r="L3741">
        <v>5636.3074999999999</v>
      </c>
      <c r="M3741">
        <v>0.04</v>
      </c>
      <c r="N3741" t="s">
        <v>18</v>
      </c>
      <c r="O3741">
        <v>1595.67</v>
      </c>
      <c r="P3741">
        <v>155.99</v>
      </c>
      <c r="Q3741">
        <v>8.99</v>
      </c>
      <c r="R3741" t="s">
        <v>489</v>
      </c>
      <c r="S3741" t="s">
        <v>489</v>
      </c>
      <c r="T3741" t="s">
        <v>27</v>
      </c>
      <c r="U3741" t="s">
        <v>32</v>
      </c>
      <c r="V3741" t="s">
        <v>33</v>
      </c>
      <c r="W3741">
        <v>0.57999999999999996</v>
      </c>
    </row>
    <row r="3742" spans="1:23" x14ac:dyDescent="0.3">
      <c r="A3742" t="s">
        <v>1524</v>
      </c>
      <c r="B3742" t="s">
        <v>1525</v>
      </c>
      <c r="D3742" s="1">
        <v>40607</v>
      </c>
      <c r="E3742" s="1">
        <v>40609</v>
      </c>
      <c r="F3742" s="1" t="str">
        <f t="shared" si="246"/>
        <v>March</v>
      </c>
      <c r="G3742" s="1" t="str">
        <f t="shared" si="247"/>
        <v>2011</v>
      </c>
      <c r="H3742" s="2">
        <f t="shared" si="248"/>
        <v>2</v>
      </c>
      <c r="I3742" s="2" t="b">
        <f t="shared" si="249"/>
        <v>0</v>
      </c>
      <c r="J3742" t="s">
        <v>34</v>
      </c>
      <c r="K3742">
        <v>50</v>
      </c>
      <c r="L3742">
        <v>7663.74</v>
      </c>
      <c r="M3742">
        <v>0</v>
      </c>
      <c r="N3742" t="s">
        <v>25</v>
      </c>
      <c r="O3742">
        <v>-375.33</v>
      </c>
      <c r="P3742">
        <v>150.97999999999999</v>
      </c>
      <c r="Q3742">
        <v>39.25</v>
      </c>
      <c r="R3742" t="s">
        <v>489</v>
      </c>
      <c r="S3742" t="s">
        <v>489</v>
      </c>
      <c r="T3742" t="s">
        <v>31</v>
      </c>
      <c r="U3742" t="s">
        <v>36</v>
      </c>
      <c r="V3742" t="s">
        <v>55</v>
      </c>
      <c r="W3742">
        <v>0.75</v>
      </c>
    </row>
    <row r="3743" spans="1:23" x14ac:dyDescent="0.3">
      <c r="A3743" t="s">
        <v>1524</v>
      </c>
      <c r="B3743" t="s">
        <v>1525</v>
      </c>
      <c r="D3743" s="1">
        <v>41177</v>
      </c>
      <c r="E3743" s="1">
        <v>41178</v>
      </c>
      <c r="F3743" s="1" t="str">
        <f t="shared" si="246"/>
        <v>September</v>
      </c>
      <c r="G3743" s="1" t="str">
        <f t="shared" si="247"/>
        <v>2012</v>
      </c>
      <c r="H3743" s="2">
        <f t="shared" si="248"/>
        <v>1</v>
      </c>
      <c r="I3743" s="2" t="b">
        <f t="shared" si="249"/>
        <v>0</v>
      </c>
      <c r="J3743" t="s">
        <v>34</v>
      </c>
      <c r="K3743">
        <v>35</v>
      </c>
      <c r="L3743">
        <v>224.58</v>
      </c>
      <c r="M3743">
        <v>0.03</v>
      </c>
      <c r="N3743" t="s">
        <v>18</v>
      </c>
      <c r="O3743">
        <v>108.49</v>
      </c>
      <c r="P3743">
        <v>6.3</v>
      </c>
      <c r="Q3743">
        <v>0.5</v>
      </c>
      <c r="R3743" t="s">
        <v>489</v>
      </c>
      <c r="S3743" t="s">
        <v>489</v>
      </c>
      <c r="T3743" t="s">
        <v>31</v>
      </c>
      <c r="U3743" t="s">
        <v>22</v>
      </c>
      <c r="V3743" t="s">
        <v>57</v>
      </c>
      <c r="W3743">
        <v>0.39</v>
      </c>
    </row>
    <row r="3744" spans="1:23" x14ac:dyDescent="0.3">
      <c r="A3744" t="s">
        <v>1524</v>
      </c>
      <c r="B3744" t="s">
        <v>1525</v>
      </c>
      <c r="D3744" s="1">
        <v>41177</v>
      </c>
      <c r="E3744" s="1">
        <v>41179</v>
      </c>
      <c r="F3744" s="1" t="str">
        <f t="shared" si="246"/>
        <v>September</v>
      </c>
      <c r="G3744" s="1" t="str">
        <f t="shared" si="247"/>
        <v>2012</v>
      </c>
      <c r="H3744" s="2">
        <f t="shared" si="248"/>
        <v>2</v>
      </c>
      <c r="I3744" s="2" t="b">
        <f t="shared" si="249"/>
        <v>0</v>
      </c>
      <c r="J3744" t="s">
        <v>34</v>
      </c>
      <c r="K3744">
        <v>36</v>
      </c>
      <c r="L3744">
        <v>138.59</v>
      </c>
      <c r="M3744">
        <v>0.01</v>
      </c>
      <c r="N3744" t="s">
        <v>18</v>
      </c>
      <c r="O3744">
        <v>62.73</v>
      </c>
      <c r="P3744">
        <v>3.69</v>
      </c>
      <c r="Q3744">
        <v>0.5</v>
      </c>
      <c r="R3744" t="s">
        <v>489</v>
      </c>
      <c r="S3744" t="s">
        <v>489</v>
      </c>
      <c r="T3744" t="s">
        <v>31</v>
      </c>
      <c r="U3744" t="s">
        <v>22</v>
      </c>
      <c r="V3744" t="s">
        <v>57</v>
      </c>
      <c r="W3744">
        <v>0.38</v>
      </c>
    </row>
    <row r="3745" spans="1:23" x14ac:dyDescent="0.3">
      <c r="A3745" t="s">
        <v>1524</v>
      </c>
      <c r="B3745" t="s">
        <v>1525</v>
      </c>
      <c r="D3745" s="1">
        <v>41177</v>
      </c>
      <c r="E3745" s="1">
        <v>41180</v>
      </c>
      <c r="F3745" s="1" t="str">
        <f t="shared" si="246"/>
        <v>September</v>
      </c>
      <c r="G3745" s="1" t="str">
        <f t="shared" si="247"/>
        <v>2012</v>
      </c>
      <c r="H3745" s="2">
        <f t="shared" si="248"/>
        <v>3</v>
      </c>
      <c r="I3745" s="2" t="b">
        <f t="shared" si="249"/>
        <v>0</v>
      </c>
      <c r="J3745" t="s">
        <v>34</v>
      </c>
      <c r="K3745">
        <v>19</v>
      </c>
      <c r="L3745">
        <v>97.06</v>
      </c>
      <c r="M3745">
        <v>0.05</v>
      </c>
      <c r="N3745" t="s">
        <v>18</v>
      </c>
      <c r="O3745">
        <v>-7.36</v>
      </c>
      <c r="P3745">
        <v>5.0599999999999996</v>
      </c>
      <c r="Q3745">
        <v>2.99</v>
      </c>
      <c r="R3745" t="s">
        <v>489</v>
      </c>
      <c r="S3745" t="s">
        <v>489</v>
      </c>
      <c r="T3745" t="s">
        <v>31</v>
      </c>
      <c r="U3745" t="s">
        <v>22</v>
      </c>
      <c r="V3745" t="s">
        <v>29</v>
      </c>
      <c r="W3745">
        <v>0.38</v>
      </c>
    </row>
    <row r="3746" spans="1:23" x14ac:dyDescent="0.3">
      <c r="A3746" t="s">
        <v>1423</v>
      </c>
      <c r="B3746" t="s">
        <v>1526</v>
      </c>
      <c r="D3746" s="1">
        <v>40638</v>
      </c>
      <c r="E3746" s="1">
        <v>40640</v>
      </c>
      <c r="F3746" s="1" t="str">
        <f t="shared" si="246"/>
        <v>April</v>
      </c>
      <c r="G3746" s="1" t="str">
        <f t="shared" si="247"/>
        <v>2011</v>
      </c>
      <c r="H3746" s="2">
        <f t="shared" si="248"/>
        <v>2</v>
      </c>
      <c r="I3746" s="2" t="b">
        <f t="shared" si="249"/>
        <v>0</v>
      </c>
      <c r="J3746" t="s">
        <v>52</v>
      </c>
      <c r="K3746">
        <v>23</v>
      </c>
      <c r="L3746">
        <v>258.74</v>
      </c>
      <c r="M3746">
        <v>0.05</v>
      </c>
      <c r="N3746" t="s">
        <v>18</v>
      </c>
      <c r="O3746">
        <v>10.8</v>
      </c>
      <c r="P3746">
        <v>11.58</v>
      </c>
      <c r="Q3746">
        <v>5.72</v>
      </c>
      <c r="R3746" t="s">
        <v>489</v>
      </c>
      <c r="S3746" t="s">
        <v>489</v>
      </c>
      <c r="T3746" t="s">
        <v>42</v>
      </c>
      <c r="U3746" t="s">
        <v>22</v>
      </c>
      <c r="V3746" t="s">
        <v>51</v>
      </c>
      <c r="W3746">
        <v>0.35</v>
      </c>
    </row>
    <row r="3747" spans="1:23" x14ac:dyDescent="0.3">
      <c r="A3747" t="s">
        <v>1063</v>
      </c>
      <c r="B3747" t="s">
        <v>1238</v>
      </c>
      <c r="D3747" s="1">
        <v>40888</v>
      </c>
      <c r="E3747" s="1">
        <v>40888</v>
      </c>
      <c r="F3747" s="1" t="str">
        <f t="shared" si="246"/>
        <v>December</v>
      </c>
      <c r="G3747" s="1" t="str">
        <f t="shared" si="247"/>
        <v>2011</v>
      </c>
      <c r="H3747" s="2">
        <f t="shared" si="248"/>
        <v>0</v>
      </c>
      <c r="I3747" s="2" t="str">
        <f t="shared" si="249"/>
        <v>FREE DELIVERY</v>
      </c>
      <c r="J3747" t="s">
        <v>52</v>
      </c>
      <c r="K3747">
        <v>43</v>
      </c>
      <c r="L3747">
        <v>12858.88</v>
      </c>
      <c r="M3747">
        <v>0.08</v>
      </c>
      <c r="N3747" t="s">
        <v>18</v>
      </c>
      <c r="O3747">
        <v>4833.2700000000004</v>
      </c>
      <c r="P3747">
        <v>300.97000000000003</v>
      </c>
      <c r="Q3747">
        <v>7.18</v>
      </c>
      <c r="R3747" t="s">
        <v>489</v>
      </c>
      <c r="S3747" t="s">
        <v>489</v>
      </c>
      <c r="T3747" t="s">
        <v>31</v>
      </c>
      <c r="U3747" t="s">
        <v>32</v>
      </c>
      <c r="V3747" t="s">
        <v>48</v>
      </c>
      <c r="W3747">
        <v>0.48</v>
      </c>
    </row>
    <row r="3748" spans="1:23" x14ac:dyDescent="0.3">
      <c r="A3748" t="s">
        <v>1063</v>
      </c>
      <c r="B3748" t="s">
        <v>1238</v>
      </c>
      <c r="D3748" s="1">
        <v>40888</v>
      </c>
      <c r="E3748" s="1">
        <v>40890</v>
      </c>
      <c r="F3748" s="1" t="str">
        <f t="shared" si="246"/>
        <v>December</v>
      </c>
      <c r="G3748" s="1" t="str">
        <f t="shared" si="247"/>
        <v>2011</v>
      </c>
      <c r="H3748" s="2">
        <f t="shared" si="248"/>
        <v>2</v>
      </c>
      <c r="I3748" s="2" t="b">
        <f t="shared" si="249"/>
        <v>0</v>
      </c>
      <c r="J3748" t="s">
        <v>52</v>
      </c>
      <c r="K3748">
        <v>28</v>
      </c>
      <c r="L3748">
        <v>146.69</v>
      </c>
      <c r="M3748">
        <v>0</v>
      </c>
      <c r="N3748" t="s">
        <v>18</v>
      </c>
      <c r="O3748">
        <v>-64.05</v>
      </c>
      <c r="P3748">
        <v>4.95</v>
      </c>
      <c r="Q3748">
        <v>5.32</v>
      </c>
      <c r="R3748" t="s">
        <v>489</v>
      </c>
      <c r="S3748" t="s">
        <v>489</v>
      </c>
      <c r="T3748" t="s">
        <v>31</v>
      </c>
      <c r="U3748" t="s">
        <v>36</v>
      </c>
      <c r="V3748" t="s">
        <v>37</v>
      </c>
      <c r="W3748">
        <v>0.41</v>
      </c>
    </row>
    <row r="3749" spans="1:23" x14ac:dyDescent="0.3">
      <c r="A3749" t="s">
        <v>1488</v>
      </c>
      <c r="B3749" t="s">
        <v>1545</v>
      </c>
      <c r="D3749" s="1">
        <v>40860</v>
      </c>
      <c r="E3749" s="1">
        <v>40861</v>
      </c>
      <c r="F3749" s="1" t="str">
        <f t="shared" si="246"/>
        <v>November</v>
      </c>
      <c r="G3749" s="1" t="str">
        <f t="shared" si="247"/>
        <v>2011</v>
      </c>
      <c r="H3749" s="2">
        <f t="shared" si="248"/>
        <v>1</v>
      </c>
      <c r="I3749" s="2" t="b">
        <f t="shared" si="249"/>
        <v>0</v>
      </c>
      <c r="J3749" t="s">
        <v>34</v>
      </c>
      <c r="K3749">
        <v>28</v>
      </c>
      <c r="L3749">
        <v>49.49</v>
      </c>
      <c r="M3749">
        <v>0.01</v>
      </c>
      <c r="N3749" t="s">
        <v>18</v>
      </c>
      <c r="O3749">
        <v>-1.23</v>
      </c>
      <c r="P3749">
        <v>1.76</v>
      </c>
      <c r="Q3749">
        <v>0.7</v>
      </c>
      <c r="R3749" t="s">
        <v>489</v>
      </c>
      <c r="S3749" t="s">
        <v>489</v>
      </c>
      <c r="T3749" t="s">
        <v>42</v>
      </c>
      <c r="U3749" t="s">
        <v>22</v>
      </c>
      <c r="V3749" t="s">
        <v>60</v>
      </c>
      <c r="W3749">
        <v>0.56000000000000005</v>
      </c>
    </row>
    <row r="3750" spans="1:23" x14ac:dyDescent="0.3">
      <c r="A3750" t="s">
        <v>1488</v>
      </c>
      <c r="B3750" t="s">
        <v>1545</v>
      </c>
      <c r="D3750" s="1">
        <v>40860</v>
      </c>
      <c r="E3750" s="1">
        <v>40862</v>
      </c>
      <c r="F3750" s="1" t="str">
        <f t="shared" si="246"/>
        <v>November</v>
      </c>
      <c r="G3750" s="1" t="str">
        <f t="shared" si="247"/>
        <v>2011</v>
      </c>
      <c r="H3750" s="2">
        <f t="shared" si="248"/>
        <v>2</v>
      </c>
      <c r="I3750" s="2" t="b">
        <f t="shared" si="249"/>
        <v>0</v>
      </c>
      <c r="J3750" t="s">
        <v>34</v>
      </c>
      <c r="K3750">
        <v>11</v>
      </c>
      <c r="L3750">
        <v>404.14949999999999</v>
      </c>
      <c r="M3750">
        <v>7.0000000000000007E-2</v>
      </c>
      <c r="N3750" t="s">
        <v>18</v>
      </c>
      <c r="O3750">
        <v>-107.5</v>
      </c>
      <c r="P3750">
        <v>45.99</v>
      </c>
      <c r="Q3750">
        <v>4.99</v>
      </c>
      <c r="R3750" t="s">
        <v>489</v>
      </c>
      <c r="S3750" t="s">
        <v>489</v>
      </c>
      <c r="T3750" t="s">
        <v>42</v>
      </c>
      <c r="U3750" t="s">
        <v>32</v>
      </c>
      <c r="V3750" t="s">
        <v>33</v>
      </c>
      <c r="W3750">
        <v>0.56999999999999995</v>
      </c>
    </row>
    <row r="3751" spans="1:23" x14ac:dyDescent="0.3">
      <c r="A3751" t="s">
        <v>1544</v>
      </c>
      <c r="B3751" t="s">
        <v>1392</v>
      </c>
      <c r="D3751" s="1">
        <v>40553</v>
      </c>
      <c r="E3751" s="1">
        <v>40555</v>
      </c>
      <c r="F3751" s="1" t="str">
        <f t="shared" si="246"/>
        <v>January</v>
      </c>
      <c r="G3751" s="1" t="str">
        <f t="shared" si="247"/>
        <v>2011</v>
      </c>
      <c r="H3751" s="2">
        <f t="shared" si="248"/>
        <v>2</v>
      </c>
      <c r="I3751" s="2" t="b">
        <f t="shared" si="249"/>
        <v>0</v>
      </c>
      <c r="J3751" t="s">
        <v>52</v>
      </c>
      <c r="K3751">
        <v>17</v>
      </c>
      <c r="L3751">
        <v>1782.68</v>
      </c>
      <c r="M3751">
        <v>0.08</v>
      </c>
      <c r="N3751" t="s">
        <v>18</v>
      </c>
      <c r="O3751">
        <v>280.64</v>
      </c>
      <c r="P3751">
        <v>107.53</v>
      </c>
      <c r="Q3751">
        <v>5.81</v>
      </c>
      <c r="R3751" t="s">
        <v>489</v>
      </c>
      <c r="S3751" t="s">
        <v>489</v>
      </c>
      <c r="T3751" t="s">
        <v>31</v>
      </c>
      <c r="U3751" t="s">
        <v>36</v>
      </c>
      <c r="V3751" t="s">
        <v>37</v>
      </c>
      <c r="W3751">
        <v>0.65</v>
      </c>
    </row>
    <row r="3752" spans="1:23" x14ac:dyDescent="0.3">
      <c r="A3752" t="s">
        <v>1018</v>
      </c>
      <c r="B3752" t="s">
        <v>997</v>
      </c>
      <c r="D3752" s="1">
        <v>40201</v>
      </c>
      <c r="E3752" s="1">
        <v>40208</v>
      </c>
      <c r="F3752" s="1" t="str">
        <f t="shared" si="246"/>
        <v>January</v>
      </c>
      <c r="G3752" s="1" t="str">
        <f t="shared" si="247"/>
        <v>2010</v>
      </c>
      <c r="H3752" s="2">
        <f t="shared" si="248"/>
        <v>7</v>
      </c>
      <c r="I3752" s="2" t="b">
        <f t="shared" si="249"/>
        <v>0</v>
      </c>
      <c r="J3752" t="s">
        <v>17</v>
      </c>
      <c r="K3752">
        <v>48</v>
      </c>
      <c r="L3752">
        <v>280.87</v>
      </c>
      <c r="M3752">
        <v>0.01</v>
      </c>
      <c r="N3752" t="s">
        <v>39</v>
      </c>
      <c r="O3752">
        <v>-214.15</v>
      </c>
      <c r="P3752">
        <v>5.38</v>
      </c>
      <c r="Q3752">
        <v>7.57</v>
      </c>
      <c r="R3752" t="s">
        <v>489</v>
      </c>
      <c r="S3752" t="s">
        <v>489</v>
      </c>
      <c r="T3752" t="s">
        <v>42</v>
      </c>
      <c r="U3752" t="s">
        <v>22</v>
      </c>
      <c r="V3752" t="s">
        <v>29</v>
      </c>
      <c r="W3752">
        <v>0.36</v>
      </c>
    </row>
    <row r="3753" spans="1:23" x14ac:dyDescent="0.3">
      <c r="A3753" t="s">
        <v>1521</v>
      </c>
      <c r="B3753" t="s">
        <v>1522</v>
      </c>
      <c r="D3753" s="1">
        <v>40956</v>
      </c>
      <c r="E3753" s="1">
        <v>40963</v>
      </c>
      <c r="F3753" s="1" t="str">
        <f t="shared" si="246"/>
        <v>February</v>
      </c>
      <c r="G3753" s="1" t="str">
        <f t="shared" si="247"/>
        <v>2012</v>
      </c>
      <c r="H3753" s="2">
        <f t="shared" si="248"/>
        <v>7</v>
      </c>
      <c r="I3753" s="2" t="b">
        <f t="shared" si="249"/>
        <v>0</v>
      </c>
      <c r="J3753" t="s">
        <v>17</v>
      </c>
      <c r="K3753">
        <v>42</v>
      </c>
      <c r="L3753">
        <v>5361.08</v>
      </c>
      <c r="M3753">
        <v>0</v>
      </c>
      <c r="N3753" t="s">
        <v>25</v>
      </c>
      <c r="O3753">
        <v>1841.92</v>
      </c>
      <c r="P3753">
        <v>120.97</v>
      </c>
      <c r="Q3753">
        <v>26.3</v>
      </c>
      <c r="R3753" t="s">
        <v>489</v>
      </c>
      <c r="S3753" t="s">
        <v>489</v>
      </c>
      <c r="T3753" t="s">
        <v>42</v>
      </c>
      <c r="U3753" t="s">
        <v>32</v>
      </c>
      <c r="V3753" t="s">
        <v>94</v>
      </c>
      <c r="W3753">
        <v>0.38</v>
      </c>
    </row>
    <row r="3754" spans="1:23" x14ac:dyDescent="0.3">
      <c r="A3754" t="s">
        <v>1511</v>
      </c>
      <c r="B3754" t="s">
        <v>1512</v>
      </c>
      <c r="D3754" s="1">
        <v>40129</v>
      </c>
      <c r="E3754" s="1">
        <v>40131</v>
      </c>
      <c r="F3754" s="1" t="str">
        <f t="shared" si="246"/>
        <v>November</v>
      </c>
      <c r="G3754" s="1" t="str">
        <f t="shared" si="247"/>
        <v>2009</v>
      </c>
      <c r="H3754" s="2">
        <f t="shared" si="248"/>
        <v>2</v>
      </c>
      <c r="I3754" s="2" t="b">
        <f t="shared" si="249"/>
        <v>0</v>
      </c>
      <c r="J3754" t="s">
        <v>44</v>
      </c>
      <c r="K3754">
        <v>10</v>
      </c>
      <c r="L3754">
        <v>670.03</v>
      </c>
      <c r="M3754">
        <v>0.01</v>
      </c>
      <c r="N3754" t="s">
        <v>39</v>
      </c>
      <c r="O3754">
        <v>-326.47000000000003</v>
      </c>
      <c r="P3754">
        <v>64.650000000000006</v>
      </c>
      <c r="Q3754">
        <v>35</v>
      </c>
      <c r="R3754" t="s">
        <v>489</v>
      </c>
      <c r="S3754" t="s">
        <v>489</v>
      </c>
      <c r="T3754" t="s">
        <v>27</v>
      </c>
      <c r="U3754" t="s">
        <v>22</v>
      </c>
      <c r="V3754" t="s">
        <v>23</v>
      </c>
      <c r="W3754">
        <v>0.8</v>
      </c>
    </row>
    <row r="3755" spans="1:23" x14ac:dyDescent="0.3">
      <c r="A3755" t="s">
        <v>1517</v>
      </c>
      <c r="B3755" t="s">
        <v>1518</v>
      </c>
      <c r="D3755" s="1">
        <v>40348</v>
      </c>
      <c r="E3755" s="1">
        <v>40349</v>
      </c>
      <c r="F3755" s="1" t="str">
        <f t="shared" si="246"/>
        <v>June</v>
      </c>
      <c r="G3755" s="1" t="str">
        <f t="shared" si="247"/>
        <v>2010</v>
      </c>
      <c r="H3755" s="2">
        <f t="shared" si="248"/>
        <v>1</v>
      </c>
      <c r="I3755" s="2" t="b">
        <f t="shared" si="249"/>
        <v>0</v>
      </c>
      <c r="J3755" t="s">
        <v>34</v>
      </c>
      <c r="K3755">
        <v>28</v>
      </c>
      <c r="L3755">
        <v>164.5</v>
      </c>
      <c r="M3755">
        <v>0.01</v>
      </c>
      <c r="N3755" t="s">
        <v>18</v>
      </c>
      <c r="O3755">
        <v>62.68</v>
      </c>
      <c r="P3755">
        <v>5.84</v>
      </c>
      <c r="Q3755">
        <v>1</v>
      </c>
      <c r="R3755" t="s">
        <v>489</v>
      </c>
      <c r="S3755" t="s">
        <v>489</v>
      </c>
      <c r="T3755" t="s">
        <v>27</v>
      </c>
      <c r="U3755" t="s">
        <v>22</v>
      </c>
      <c r="V3755" t="s">
        <v>60</v>
      </c>
      <c r="W3755">
        <v>0.38</v>
      </c>
    </row>
    <row r="3756" spans="1:23" x14ac:dyDescent="0.3">
      <c r="A3756" t="s">
        <v>1403</v>
      </c>
      <c r="B3756" t="s">
        <v>952</v>
      </c>
      <c r="D3756" s="1">
        <v>41223</v>
      </c>
      <c r="E3756" s="1">
        <v>41225</v>
      </c>
      <c r="F3756" s="1" t="str">
        <f t="shared" si="246"/>
        <v>November</v>
      </c>
      <c r="G3756" s="1" t="str">
        <f t="shared" si="247"/>
        <v>2012</v>
      </c>
      <c r="H3756" s="2">
        <f t="shared" si="248"/>
        <v>2</v>
      </c>
      <c r="I3756" s="2" t="b">
        <f t="shared" si="249"/>
        <v>0</v>
      </c>
      <c r="J3756" t="s">
        <v>52</v>
      </c>
      <c r="K3756">
        <v>12</v>
      </c>
      <c r="L3756">
        <v>1769.74</v>
      </c>
      <c r="M3756">
        <v>7.0000000000000007E-2</v>
      </c>
      <c r="N3756" t="s">
        <v>18</v>
      </c>
      <c r="O3756">
        <v>-333.69</v>
      </c>
      <c r="P3756">
        <v>152.47999999999999</v>
      </c>
      <c r="Q3756">
        <v>4</v>
      </c>
      <c r="R3756" t="s">
        <v>489</v>
      </c>
      <c r="S3756" t="s">
        <v>489</v>
      </c>
      <c r="T3756" t="s">
        <v>42</v>
      </c>
      <c r="U3756" t="s">
        <v>32</v>
      </c>
      <c r="V3756" t="s">
        <v>48</v>
      </c>
      <c r="W3756">
        <v>0.79</v>
      </c>
    </row>
    <row r="3757" spans="1:23" x14ac:dyDescent="0.3">
      <c r="A3757" t="s">
        <v>1403</v>
      </c>
      <c r="B3757" t="s">
        <v>952</v>
      </c>
      <c r="D3757" s="1">
        <v>41223</v>
      </c>
      <c r="E3757" s="1">
        <v>41224</v>
      </c>
      <c r="F3757" s="1" t="str">
        <f t="shared" si="246"/>
        <v>November</v>
      </c>
      <c r="G3757" s="1" t="str">
        <f t="shared" si="247"/>
        <v>2012</v>
      </c>
      <c r="H3757" s="2">
        <f t="shared" si="248"/>
        <v>1</v>
      </c>
      <c r="I3757" s="2" t="b">
        <f t="shared" si="249"/>
        <v>0</v>
      </c>
      <c r="J3757" t="s">
        <v>52</v>
      </c>
      <c r="K3757">
        <v>42</v>
      </c>
      <c r="L3757">
        <v>638.07000000000005</v>
      </c>
      <c r="M3757">
        <v>0.05</v>
      </c>
      <c r="N3757" t="s">
        <v>18</v>
      </c>
      <c r="O3757">
        <v>278.89</v>
      </c>
      <c r="P3757">
        <v>15.04</v>
      </c>
      <c r="Q3757">
        <v>1.97</v>
      </c>
      <c r="R3757" t="s">
        <v>489</v>
      </c>
      <c r="S3757" t="s">
        <v>489</v>
      </c>
      <c r="T3757" t="s">
        <v>42</v>
      </c>
      <c r="U3757" t="s">
        <v>22</v>
      </c>
      <c r="V3757" t="s">
        <v>43</v>
      </c>
      <c r="W3757">
        <v>0.39</v>
      </c>
    </row>
    <row r="3758" spans="1:23" x14ac:dyDescent="0.3">
      <c r="A3758" t="s">
        <v>1051</v>
      </c>
      <c r="B3758" t="s">
        <v>1052</v>
      </c>
      <c r="D3758" s="1">
        <v>40685</v>
      </c>
      <c r="E3758" s="1">
        <v>40687</v>
      </c>
      <c r="F3758" s="1" t="str">
        <f t="shared" si="246"/>
        <v>May</v>
      </c>
      <c r="G3758" s="1" t="str">
        <f t="shared" si="247"/>
        <v>2011</v>
      </c>
      <c r="H3758" s="2">
        <f t="shared" si="248"/>
        <v>2</v>
      </c>
      <c r="I3758" s="2" t="b">
        <f t="shared" si="249"/>
        <v>0</v>
      </c>
      <c r="J3758" t="s">
        <v>24</v>
      </c>
      <c r="K3758">
        <v>38</v>
      </c>
      <c r="L3758">
        <v>468.95</v>
      </c>
      <c r="M3758">
        <v>0.02</v>
      </c>
      <c r="N3758" t="s">
        <v>39</v>
      </c>
      <c r="O3758">
        <v>-2.38</v>
      </c>
      <c r="P3758">
        <v>11.5</v>
      </c>
      <c r="Q3758">
        <v>7.19</v>
      </c>
      <c r="R3758" t="s">
        <v>489</v>
      </c>
      <c r="S3758" t="s">
        <v>489</v>
      </c>
      <c r="T3758" t="s">
        <v>31</v>
      </c>
      <c r="U3758" t="s">
        <v>22</v>
      </c>
      <c r="V3758" t="s">
        <v>29</v>
      </c>
      <c r="W3758">
        <v>0.4</v>
      </c>
    </row>
    <row r="3759" spans="1:23" x14ac:dyDescent="0.3">
      <c r="A3759" t="s">
        <v>1323</v>
      </c>
      <c r="B3759" t="s">
        <v>1537</v>
      </c>
      <c r="D3759" s="1">
        <v>40412</v>
      </c>
      <c r="E3759" s="1">
        <v>40413</v>
      </c>
      <c r="F3759" s="1" t="str">
        <f t="shared" si="246"/>
        <v>August</v>
      </c>
      <c r="G3759" s="1" t="str">
        <f t="shared" si="247"/>
        <v>2010</v>
      </c>
      <c r="H3759" s="2">
        <f t="shared" si="248"/>
        <v>1</v>
      </c>
      <c r="I3759" s="2" t="b">
        <f t="shared" si="249"/>
        <v>0</v>
      </c>
      <c r="J3759" t="s">
        <v>24</v>
      </c>
      <c r="K3759">
        <v>38</v>
      </c>
      <c r="L3759">
        <v>1142.4849999999999</v>
      </c>
      <c r="M3759">
        <v>0.09</v>
      </c>
      <c r="N3759" t="s">
        <v>18</v>
      </c>
      <c r="O3759">
        <v>303.39999999999998</v>
      </c>
      <c r="P3759">
        <v>35.99</v>
      </c>
      <c r="Q3759">
        <v>1.25</v>
      </c>
      <c r="R3759" t="s">
        <v>489</v>
      </c>
      <c r="S3759" t="s">
        <v>489</v>
      </c>
      <c r="T3759" t="s">
        <v>21</v>
      </c>
      <c r="U3759" t="s">
        <v>32</v>
      </c>
      <c r="V3759" t="s">
        <v>33</v>
      </c>
      <c r="W3759">
        <v>0.56999999999999995</v>
      </c>
    </row>
    <row r="3760" spans="1:23" x14ac:dyDescent="0.3">
      <c r="A3760" t="s">
        <v>1013</v>
      </c>
      <c r="B3760" t="s">
        <v>1299</v>
      </c>
      <c r="D3760" s="1">
        <v>41168</v>
      </c>
      <c r="E3760" s="1">
        <v>41170</v>
      </c>
      <c r="F3760" s="1" t="str">
        <f t="shared" si="246"/>
        <v>September</v>
      </c>
      <c r="G3760" s="1" t="str">
        <f t="shared" si="247"/>
        <v>2012</v>
      </c>
      <c r="H3760" s="2">
        <f t="shared" si="248"/>
        <v>2</v>
      </c>
      <c r="I3760" s="2" t="b">
        <f t="shared" si="249"/>
        <v>0</v>
      </c>
      <c r="J3760" t="s">
        <v>52</v>
      </c>
      <c r="K3760">
        <v>20</v>
      </c>
      <c r="L3760">
        <v>2104.991</v>
      </c>
      <c r="M3760">
        <v>0.09</v>
      </c>
      <c r="N3760" t="s">
        <v>18</v>
      </c>
      <c r="O3760">
        <v>165.45</v>
      </c>
      <c r="P3760">
        <v>125.99</v>
      </c>
      <c r="Q3760">
        <v>8.8000000000000007</v>
      </c>
      <c r="R3760" t="s">
        <v>489</v>
      </c>
      <c r="S3760" t="s">
        <v>489</v>
      </c>
      <c r="T3760" t="s">
        <v>42</v>
      </c>
      <c r="U3760" t="s">
        <v>32</v>
      </c>
      <c r="V3760" t="s">
        <v>33</v>
      </c>
      <c r="W3760">
        <v>0.59</v>
      </c>
    </row>
    <row r="3761" spans="1:23" x14ac:dyDescent="0.3">
      <c r="A3761" t="s">
        <v>1124</v>
      </c>
      <c r="B3761" t="s">
        <v>1473</v>
      </c>
      <c r="D3761" s="1">
        <v>39997</v>
      </c>
      <c r="E3761" s="1">
        <v>39999</v>
      </c>
      <c r="F3761" s="1" t="str">
        <f t="shared" si="246"/>
        <v>July</v>
      </c>
      <c r="G3761" s="1" t="str">
        <f t="shared" si="247"/>
        <v>2009</v>
      </c>
      <c r="H3761" s="2">
        <f t="shared" si="248"/>
        <v>2</v>
      </c>
      <c r="I3761" s="2" t="b">
        <f t="shared" si="249"/>
        <v>0</v>
      </c>
      <c r="J3761" t="s">
        <v>17</v>
      </c>
      <c r="K3761">
        <v>19</v>
      </c>
      <c r="L3761">
        <v>28.34</v>
      </c>
      <c r="M3761">
        <v>0.09</v>
      </c>
      <c r="N3761" t="s">
        <v>18</v>
      </c>
      <c r="O3761">
        <v>1.68</v>
      </c>
      <c r="P3761">
        <v>1.48</v>
      </c>
      <c r="Q3761">
        <v>0.7</v>
      </c>
      <c r="R3761" t="s">
        <v>489</v>
      </c>
      <c r="S3761" t="s">
        <v>489</v>
      </c>
      <c r="T3761" t="s">
        <v>31</v>
      </c>
      <c r="U3761" t="s">
        <v>22</v>
      </c>
      <c r="V3761" t="s">
        <v>46</v>
      </c>
      <c r="W3761">
        <v>0.37</v>
      </c>
    </row>
    <row r="3762" spans="1:23" x14ac:dyDescent="0.3">
      <c r="A3762" t="s">
        <v>1105</v>
      </c>
      <c r="B3762" t="s">
        <v>1049</v>
      </c>
      <c r="D3762" s="1">
        <v>41153</v>
      </c>
      <c r="E3762" s="1">
        <v>41155</v>
      </c>
      <c r="F3762" s="1" t="str">
        <f t="shared" si="246"/>
        <v>September</v>
      </c>
      <c r="G3762" s="1" t="str">
        <f t="shared" si="247"/>
        <v>2012</v>
      </c>
      <c r="H3762" s="2">
        <f t="shared" si="248"/>
        <v>2</v>
      </c>
      <c r="I3762" s="2" t="b">
        <f t="shared" si="249"/>
        <v>0</v>
      </c>
      <c r="J3762" t="s">
        <v>52</v>
      </c>
      <c r="K3762">
        <v>35</v>
      </c>
      <c r="L3762">
        <v>343.92</v>
      </c>
      <c r="M3762">
        <v>0.06</v>
      </c>
      <c r="N3762" t="s">
        <v>18</v>
      </c>
      <c r="O3762">
        <v>154.54</v>
      </c>
      <c r="P3762">
        <v>10.35</v>
      </c>
      <c r="Q3762">
        <v>0.99</v>
      </c>
      <c r="R3762" t="s">
        <v>489</v>
      </c>
      <c r="S3762" t="s">
        <v>489</v>
      </c>
      <c r="T3762" t="s">
        <v>27</v>
      </c>
      <c r="U3762" t="s">
        <v>22</v>
      </c>
      <c r="V3762" t="s">
        <v>57</v>
      </c>
      <c r="W3762">
        <v>0.37</v>
      </c>
    </row>
    <row r="3763" spans="1:23" x14ac:dyDescent="0.3">
      <c r="A3763" t="s">
        <v>1535</v>
      </c>
      <c r="B3763" t="s">
        <v>1536</v>
      </c>
      <c r="D3763" s="1">
        <v>40240</v>
      </c>
      <c r="E3763" s="1">
        <v>40241</v>
      </c>
      <c r="F3763" s="1" t="str">
        <f t="shared" si="246"/>
        <v>March</v>
      </c>
      <c r="G3763" s="1" t="str">
        <f t="shared" si="247"/>
        <v>2010</v>
      </c>
      <c r="H3763" s="2">
        <f t="shared" si="248"/>
        <v>1</v>
      </c>
      <c r="I3763" s="2" t="b">
        <f t="shared" si="249"/>
        <v>0</v>
      </c>
      <c r="J3763" t="s">
        <v>44</v>
      </c>
      <c r="K3763">
        <v>2</v>
      </c>
      <c r="L3763">
        <v>7.75</v>
      </c>
      <c r="M3763">
        <v>0.03</v>
      </c>
      <c r="N3763" t="s">
        <v>18</v>
      </c>
      <c r="O3763">
        <v>-5.27</v>
      </c>
      <c r="P3763">
        <v>2.6</v>
      </c>
      <c r="Q3763">
        <v>2.4</v>
      </c>
      <c r="R3763" t="s">
        <v>489</v>
      </c>
      <c r="S3763" t="s">
        <v>489</v>
      </c>
      <c r="T3763" t="s">
        <v>21</v>
      </c>
      <c r="U3763" t="s">
        <v>22</v>
      </c>
      <c r="V3763" t="s">
        <v>60</v>
      </c>
      <c r="W3763">
        <v>0.57999999999999996</v>
      </c>
    </row>
    <row r="3764" spans="1:23" x14ac:dyDescent="0.3">
      <c r="A3764" t="s">
        <v>1542</v>
      </c>
      <c r="B3764" t="s">
        <v>1543</v>
      </c>
      <c r="D3764" s="1">
        <v>40483</v>
      </c>
      <c r="E3764" s="1">
        <v>40483</v>
      </c>
      <c r="F3764" s="1" t="str">
        <f t="shared" si="246"/>
        <v>November</v>
      </c>
      <c r="G3764" s="1" t="str">
        <f t="shared" si="247"/>
        <v>2010</v>
      </c>
      <c r="H3764" s="2">
        <f t="shared" si="248"/>
        <v>0</v>
      </c>
      <c r="I3764" s="2" t="str">
        <f t="shared" si="249"/>
        <v>FREE DELIVERY</v>
      </c>
      <c r="J3764" t="s">
        <v>17</v>
      </c>
      <c r="K3764">
        <v>43</v>
      </c>
      <c r="L3764">
        <v>2433.5300000000002</v>
      </c>
      <c r="M3764">
        <v>0.02</v>
      </c>
      <c r="N3764" t="s">
        <v>18</v>
      </c>
      <c r="O3764">
        <v>946.7</v>
      </c>
      <c r="P3764">
        <v>54.48</v>
      </c>
      <c r="Q3764">
        <v>0.99</v>
      </c>
      <c r="R3764" t="s">
        <v>489</v>
      </c>
      <c r="S3764" t="s">
        <v>489</v>
      </c>
      <c r="T3764" t="s">
        <v>31</v>
      </c>
      <c r="U3764" t="s">
        <v>22</v>
      </c>
      <c r="V3764" t="s">
        <v>28</v>
      </c>
      <c r="W3764">
        <v>0.56999999999999995</v>
      </c>
    </row>
    <row r="3765" spans="1:23" x14ac:dyDescent="0.3">
      <c r="A3765" t="s">
        <v>1542</v>
      </c>
      <c r="B3765" t="s">
        <v>1543</v>
      </c>
      <c r="D3765" s="1">
        <v>40483</v>
      </c>
      <c r="E3765" s="1">
        <v>40485</v>
      </c>
      <c r="F3765" s="1" t="str">
        <f t="shared" si="246"/>
        <v>November</v>
      </c>
      <c r="G3765" s="1" t="str">
        <f t="shared" si="247"/>
        <v>2010</v>
      </c>
      <c r="H3765" s="2">
        <f t="shared" si="248"/>
        <v>2</v>
      </c>
      <c r="I3765" s="2" t="b">
        <f t="shared" si="249"/>
        <v>0</v>
      </c>
      <c r="J3765" t="s">
        <v>17</v>
      </c>
      <c r="K3765">
        <v>26</v>
      </c>
      <c r="L3765">
        <v>1368.03</v>
      </c>
      <c r="M3765">
        <v>0.04</v>
      </c>
      <c r="N3765" t="s">
        <v>18</v>
      </c>
      <c r="O3765">
        <v>27.51</v>
      </c>
      <c r="P3765">
        <v>50.98</v>
      </c>
      <c r="Q3765">
        <v>6.5</v>
      </c>
      <c r="R3765" t="s">
        <v>489</v>
      </c>
      <c r="S3765" t="s">
        <v>489</v>
      </c>
      <c r="T3765" t="s">
        <v>31</v>
      </c>
      <c r="U3765" t="s">
        <v>32</v>
      </c>
      <c r="V3765" t="s">
        <v>48</v>
      </c>
      <c r="W3765">
        <v>0.73</v>
      </c>
    </row>
    <row r="3766" spans="1:23" x14ac:dyDescent="0.3">
      <c r="A3766" t="s">
        <v>1542</v>
      </c>
      <c r="B3766" t="s">
        <v>1543</v>
      </c>
      <c r="D3766" s="1">
        <v>40483</v>
      </c>
      <c r="E3766" s="1">
        <v>40485</v>
      </c>
      <c r="F3766" s="1" t="str">
        <f t="shared" si="246"/>
        <v>November</v>
      </c>
      <c r="G3766" s="1" t="str">
        <f t="shared" si="247"/>
        <v>2010</v>
      </c>
      <c r="H3766" s="2">
        <f t="shared" si="248"/>
        <v>2</v>
      </c>
      <c r="I3766" s="2" t="b">
        <f t="shared" si="249"/>
        <v>0</v>
      </c>
      <c r="J3766" t="s">
        <v>17</v>
      </c>
      <c r="K3766">
        <v>41</v>
      </c>
      <c r="L3766">
        <v>260.64</v>
      </c>
      <c r="M3766">
        <v>0.08</v>
      </c>
      <c r="N3766" t="s">
        <v>18</v>
      </c>
      <c r="O3766">
        <v>-106.21</v>
      </c>
      <c r="P3766">
        <v>6.68</v>
      </c>
      <c r="Q3766">
        <v>6.15</v>
      </c>
      <c r="R3766" t="s">
        <v>489</v>
      </c>
      <c r="S3766" t="s">
        <v>489</v>
      </c>
      <c r="T3766" t="s">
        <v>31</v>
      </c>
      <c r="U3766" t="s">
        <v>22</v>
      </c>
      <c r="V3766" t="s">
        <v>43</v>
      </c>
      <c r="W3766">
        <v>0.37</v>
      </c>
    </row>
    <row r="3767" spans="1:23" x14ac:dyDescent="0.3">
      <c r="A3767" t="s">
        <v>1542</v>
      </c>
      <c r="B3767" t="s">
        <v>1543</v>
      </c>
      <c r="D3767" s="1">
        <v>40483</v>
      </c>
      <c r="E3767" s="1">
        <v>40483</v>
      </c>
      <c r="F3767" s="1" t="str">
        <f t="shared" si="246"/>
        <v>November</v>
      </c>
      <c r="G3767" s="1" t="str">
        <f t="shared" si="247"/>
        <v>2010</v>
      </c>
      <c r="H3767" s="2">
        <f t="shared" si="248"/>
        <v>0</v>
      </c>
      <c r="I3767" s="2" t="str">
        <f t="shared" si="249"/>
        <v>FREE DELIVERY</v>
      </c>
      <c r="J3767" t="s">
        <v>17</v>
      </c>
      <c r="K3767">
        <v>32</v>
      </c>
      <c r="L3767">
        <v>1250.4265</v>
      </c>
      <c r="M3767">
        <v>0.02</v>
      </c>
      <c r="N3767" t="s">
        <v>18</v>
      </c>
      <c r="O3767">
        <v>303.3</v>
      </c>
      <c r="P3767">
        <v>45.99</v>
      </c>
      <c r="Q3767">
        <v>2.5</v>
      </c>
      <c r="R3767" t="s">
        <v>489</v>
      </c>
      <c r="S3767" t="s">
        <v>489</v>
      </c>
      <c r="T3767" t="s">
        <v>31</v>
      </c>
      <c r="U3767" t="s">
        <v>32</v>
      </c>
      <c r="V3767" t="s">
        <v>33</v>
      </c>
      <c r="W3767">
        <v>0.56000000000000005</v>
      </c>
    </row>
    <row r="3768" spans="1:23" x14ac:dyDescent="0.3">
      <c r="A3768" t="s">
        <v>1548</v>
      </c>
      <c r="B3768" t="s">
        <v>986</v>
      </c>
      <c r="D3768" s="1">
        <v>40046</v>
      </c>
      <c r="E3768" s="1">
        <v>40049</v>
      </c>
      <c r="F3768" s="1" t="str">
        <f t="shared" si="246"/>
        <v>August</v>
      </c>
      <c r="G3768" s="1" t="str">
        <f t="shared" si="247"/>
        <v>2009</v>
      </c>
      <c r="H3768" s="2">
        <f t="shared" si="248"/>
        <v>3</v>
      </c>
      <c r="I3768" s="2" t="b">
        <f t="shared" si="249"/>
        <v>0</v>
      </c>
      <c r="J3768" t="s">
        <v>24</v>
      </c>
      <c r="K3768">
        <v>20</v>
      </c>
      <c r="L3768">
        <v>3878.49</v>
      </c>
      <c r="M3768">
        <v>0.09</v>
      </c>
      <c r="N3768" t="s">
        <v>18</v>
      </c>
      <c r="O3768">
        <v>1397.86</v>
      </c>
      <c r="P3768">
        <v>209.84</v>
      </c>
      <c r="Q3768">
        <v>21.21</v>
      </c>
      <c r="R3768" t="s">
        <v>489</v>
      </c>
      <c r="S3768" t="s">
        <v>489</v>
      </c>
      <c r="T3768" t="s">
        <v>31</v>
      </c>
      <c r="U3768" t="s">
        <v>36</v>
      </c>
      <c r="V3768" t="s">
        <v>37</v>
      </c>
      <c r="W3768">
        <v>0.59</v>
      </c>
    </row>
    <row r="3769" spans="1:23" x14ac:dyDescent="0.3">
      <c r="A3769" t="s">
        <v>1513</v>
      </c>
      <c r="B3769" t="s">
        <v>1514</v>
      </c>
      <c r="D3769" s="1">
        <v>40252</v>
      </c>
      <c r="E3769" s="1">
        <v>40252</v>
      </c>
      <c r="F3769" s="1" t="str">
        <f t="shared" si="246"/>
        <v>March</v>
      </c>
      <c r="G3769" s="1" t="str">
        <f t="shared" si="247"/>
        <v>2010</v>
      </c>
      <c r="H3769" s="2">
        <f t="shared" si="248"/>
        <v>0</v>
      </c>
      <c r="I3769" s="2" t="str">
        <f t="shared" si="249"/>
        <v>FREE DELIVERY</v>
      </c>
      <c r="J3769" t="s">
        <v>17</v>
      </c>
      <c r="K3769">
        <v>36</v>
      </c>
      <c r="L3769">
        <v>580.04</v>
      </c>
      <c r="M3769">
        <v>0.09</v>
      </c>
      <c r="N3769" t="s">
        <v>39</v>
      </c>
      <c r="O3769">
        <v>-31.86</v>
      </c>
      <c r="P3769">
        <v>16.91</v>
      </c>
      <c r="Q3769">
        <v>6.25</v>
      </c>
      <c r="R3769" t="s">
        <v>489</v>
      </c>
      <c r="S3769" t="s">
        <v>489</v>
      </c>
      <c r="T3769" t="s">
        <v>31</v>
      </c>
      <c r="U3769" t="s">
        <v>22</v>
      </c>
      <c r="V3769" t="s">
        <v>23</v>
      </c>
      <c r="W3769">
        <v>0.57999999999999996</v>
      </c>
    </row>
    <row r="3770" spans="1:23" x14ac:dyDescent="0.3">
      <c r="A3770" t="s">
        <v>1511</v>
      </c>
      <c r="B3770" t="s">
        <v>1512</v>
      </c>
      <c r="D3770" s="1">
        <v>41108</v>
      </c>
      <c r="E3770" s="1">
        <v>41110</v>
      </c>
      <c r="F3770" s="1" t="str">
        <f t="shared" si="246"/>
        <v>July</v>
      </c>
      <c r="G3770" s="1" t="str">
        <f t="shared" si="247"/>
        <v>2012</v>
      </c>
      <c r="H3770" s="2">
        <f t="shared" si="248"/>
        <v>2</v>
      </c>
      <c r="I3770" s="2" t="b">
        <f t="shared" si="249"/>
        <v>0</v>
      </c>
      <c r="J3770" t="s">
        <v>52</v>
      </c>
      <c r="K3770">
        <v>42</v>
      </c>
      <c r="L3770">
        <v>1392.77</v>
      </c>
      <c r="M3770">
        <v>0</v>
      </c>
      <c r="N3770" t="s">
        <v>25</v>
      </c>
      <c r="O3770">
        <v>-1981.55</v>
      </c>
      <c r="P3770">
        <v>31.76</v>
      </c>
      <c r="Q3770">
        <v>45.51</v>
      </c>
      <c r="R3770" t="s">
        <v>489</v>
      </c>
      <c r="S3770" t="s">
        <v>489</v>
      </c>
      <c r="T3770" t="s">
        <v>31</v>
      </c>
      <c r="U3770" t="s">
        <v>36</v>
      </c>
      <c r="V3770" t="s">
        <v>55</v>
      </c>
      <c r="W3770">
        <v>0.65</v>
      </c>
    </row>
    <row r="3771" spans="1:23" x14ac:dyDescent="0.3">
      <c r="A3771" t="s">
        <v>1511</v>
      </c>
      <c r="B3771" t="s">
        <v>1512</v>
      </c>
      <c r="D3771" s="1">
        <v>40230</v>
      </c>
      <c r="E3771" s="1">
        <v>40231</v>
      </c>
      <c r="F3771" s="1" t="str">
        <f t="shared" si="246"/>
        <v>February</v>
      </c>
      <c r="G3771" s="1" t="str">
        <f t="shared" si="247"/>
        <v>2010</v>
      </c>
      <c r="H3771" s="2">
        <f t="shared" si="248"/>
        <v>1</v>
      </c>
      <c r="I3771" s="2" t="b">
        <f t="shared" si="249"/>
        <v>0</v>
      </c>
      <c r="J3771" t="s">
        <v>52</v>
      </c>
      <c r="K3771">
        <v>12</v>
      </c>
      <c r="L3771">
        <v>1940.21</v>
      </c>
      <c r="M3771">
        <v>0.09</v>
      </c>
      <c r="N3771" t="s">
        <v>18</v>
      </c>
      <c r="O3771">
        <v>-215.34</v>
      </c>
      <c r="P3771">
        <v>200.99</v>
      </c>
      <c r="Q3771">
        <v>4.2</v>
      </c>
      <c r="R3771" t="s">
        <v>489</v>
      </c>
      <c r="S3771" t="s">
        <v>489</v>
      </c>
      <c r="T3771" t="s">
        <v>27</v>
      </c>
      <c r="U3771" t="s">
        <v>32</v>
      </c>
      <c r="V3771" t="s">
        <v>33</v>
      </c>
      <c r="W3771">
        <v>0.59</v>
      </c>
    </row>
    <row r="3772" spans="1:23" x14ac:dyDescent="0.3">
      <c r="A3772" t="s">
        <v>1511</v>
      </c>
      <c r="B3772" t="s">
        <v>1512</v>
      </c>
      <c r="D3772" s="1">
        <v>40230</v>
      </c>
      <c r="E3772" s="1">
        <v>40231</v>
      </c>
      <c r="F3772" s="1" t="str">
        <f t="shared" si="246"/>
        <v>February</v>
      </c>
      <c r="G3772" s="1" t="str">
        <f t="shared" si="247"/>
        <v>2010</v>
      </c>
      <c r="H3772" s="2">
        <f t="shared" si="248"/>
        <v>1</v>
      </c>
      <c r="I3772" s="2" t="b">
        <f t="shared" si="249"/>
        <v>0</v>
      </c>
      <c r="J3772" t="s">
        <v>52</v>
      </c>
      <c r="K3772">
        <v>44</v>
      </c>
      <c r="L3772">
        <v>1717.21</v>
      </c>
      <c r="M3772">
        <v>0.08</v>
      </c>
      <c r="N3772" t="s">
        <v>18</v>
      </c>
      <c r="O3772">
        <v>176.13</v>
      </c>
      <c r="P3772">
        <v>40.97</v>
      </c>
      <c r="Q3772">
        <v>8.99</v>
      </c>
      <c r="R3772" t="s">
        <v>489</v>
      </c>
      <c r="S3772" t="s">
        <v>489</v>
      </c>
      <c r="T3772" t="s">
        <v>27</v>
      </c>
      <c r="U3772" t="s">
        <v>22</v>
      </c>
      <c r="V3772" t="s">
        <v>60</v>
      </c>
      <c r="W3772">
        <v>0.59</v>
      </c>
    </row>
    <row r="3773" spans="1:23" x14ac:dyDescent="0.3">
      <c r="A3773" t="s">
        <v>932</v>
      </c>
      <c r="B3773" t="s">
        <v>1520</v>
      </c>
      <c r="D3773" s="1">
        <v>40919</v>
      </c>
      <c r="E3773" s="1">
        <v>40921</v>
      </c>
      <c r="F3773" s="1" t="str">
        <f t="shared" si="246"/>
        <v>January</v>
      </c>
      <c r="G3773" s="1" t="str">
        <f t="shared" si="247"/>
        <v>2012</v>
      </c>
      <c r="H3773" s="2">
        <f t="shared" si="248"/>
        <v>2</v>
      </c>
      <c r="I3773" s="2" t="b">
        <f t="shared" si="249"/>
        <v>0</v>
      </c>
      <c r="J3773" t="s">
        <v>24</v>
      </c>
      <c r="K3773">
        <v>40</v>
      </c>
      <c r="L3773">
        <v>250.13</v>
      </c>
      <c r="M3773">
        <v>0.01</v>
      </c>
      <c r="N3773" t="s">
        <v>39</v>
      </c>
      <c r="O3773">
        <v>61.97</v>
      </c>
      <c r="P3773">
        <v>5.84</v>
      </c>
      <c r="Q3773">
        <v>1.2</v>
      </c>
      <c r="R3773" t="s">
        <v>489</v>
      </c>
      <c r="S3773" t="s">
        <v>489</v>
      </c>
      <c r="T3773" t="s">
        <v>27</v>
      </c>
      <c r="U3773" t="s">
        <v>22</v>
      </c>
      <c r="V3773" t="s">
        <v>60</v>
      </c>
      <c r="W3773">
        <v>0.55000000000000004</v>
      </c>
    </row>
    <row r="3774" spans="1:23" x14ac:dyDescent="0.3">
      <c r="A3774" t="s">
        <v>1403</v>
      </c>
      <c r="B3774" t="s">
        <v>952</v>
      </c>
      <c r="D3774" s="1">
        <v>39906</v>
      </c>
      <c r="E3774" s="1">
        <v>39908</v>
      </c>
      <c r="F3774" s="1" t="str">
        <f t="shared" si="246"/>
        <v>April</v>
      </c>
      <c r="G3774" s="1" t="str">
        <f t="shared" si="247"/>
        <v>2009</v>
      </c>
      <c r="H3774" s="2">
        <f t="shared" si="248"/>
        <v>2</v>
      </c>
      <c r="I3774" s="2" t="b">
        <f t="shared" si="249"/>
        <v>0</v>
      </c>
      <c r="J3774" t="s">
        <v>24</v>
      </c>
      <c r="K3774">
        <v>29</v>
      </c>
      <c r="L3774">
        <v>1958.32</v>
      </c>
      <c r="M3774">
        <v>0</v>
      </c>
      <c r="N3774" t="s">
        <v>18</v>
      </c>
      <c r="O3774">
        <v>632.29</v>
      </c>
      <c r="P3774">
        <v>62.18</v>
      </c>
      <c r="Q3774">
        <v>10.84</v>
      </c>
      <c r="R3774" t="s">
        <v>489</v>
      </c>
      <c r="S3774" t="s">
        <v>489</v>
      </c>
      <c r="T3774" t="s">
        <v>21</v>
      </c>
      <c r="U3774" t="s">
        <v>36</v>
      </c>
      <c r="V3774" t="s">
        <v>37</v>
      </c>
      <c r="W3774">
        <v>0.63</v>
      </c>
    </row>
    <row r="3775" spans="1:23" x14ac:dyDescent="0.3">
      <c r="A3775" t="s">
        <v>1009</v>
      </c>
      <c r="B3775" t="s">
        <v>1540</v>
      </c>
      <c r="D3775" s="1">
        <v>40071</v>
      </c>
      <c r="E3775" s="1">
        <v>40073</v>
      </c>
      <c r="F3775" s="1" t="str">
        <f t="shared" si="246"/>
        <v>September</v>
      </c>
      <c r="G3775" s="1" t="str">
        <f t="shared" si="247"/>
        <v>2009</v>
      </c>
      <c r="H3775" s="2">
        <f t="shared" si="248"/>
        <v>2</v>
      </c>
      <c r="I3775" s="2" t="b">
        <f t="shared" si="249"/>
        <v>0</v>
      </c>
      <c r="J3775" t="s">
        <v>34</v>
      </c>
      <c r="K3775">
        <v>25</v>
      </c>
      <c r="L3775">
        <v>81.760000000000005</v>
      </c>
      <c r="M3775">
        <v>0.06</v>
      </c>
      <c r="N3775" t="s">
        <v>18</v>
      </c>
      <c r="O3775">
        <v>8.5299999999999994</v>
      </c>
      <c r="P3775">
        <v>3.29</v>
      </c>
      <c r="Q3775">
        <v>1.35</v>
      </c>
      <c r="R3775" t="s">
        <v>489</v>
      </c>
      <c r="S3775" t="s">
        <v>489</v>
      </c>
      <c r="T3775" t="s">
        <v>21</v>
      </c>
      <c r="U3775" t="s">
        <v>22</v>
      </c>
      <c r="V3775" t="s">
        <v>46</v>
      </c>
      <c r="W3775">
        <v>0.4</v>
      </c>
    </row>
    <row r="3776" spans="1:23" x14ac:dyDescent="0.3">
      <c r="A3776" t="s">
        <v>1018</v>
      </c>
      <c r="B3776" t="s">
        <v>997</v>
      </c>
      <c r="D3776" s="1">
        <v>40067</v>
      </c>
      <c r="E3776" s="1">
        <v>40068</v>
      </c>
      <c r="F3776" s="1" t="str">
        <f t="shared" si="246"/>
        <v>September</v>
      </c>
      <c r="G3776" s="1" t="str">
        <f t="shared" si="247"/>
        <v>2009</v>
      </c>
      <c r="H3776" s="2">
        <f t="shared" si="248"/>
        <v>1</v>
      </c>
      <c r="I3776" s="2" t="b">
        <f t="shared" si="249"/>
        <v>0</v>
      </c>
      <c r="J3776" t="s">
        <v>52</v>
      </c>
      <c r="K3776">
        <v>4</v>
      </c>
      <c r="L3776">
        <v>28.15</v>
      </c>
      <c r="M3776">
        <v>0.09</v>
      </c>
      <c r="N3776" t="s">
        <v>18</v>
      </c>
      <c r="O3776">
        <v>-10.09</v>
      </c>
      <c r="P3776">
        <v>6.28</v>
      </c>
      <c r="Q3776">
        <v>5.29</v>
      </c>
      <c r="R3776" t="s">
        <v>489</v>
      </c>
      <c r="S3776" t="s">
        <v>489</v>
      </c>
      <c r="T3776" t="s">
        <v>31</v>
      </c>
      <c r="U3776" t="s">
        <v>36</v>
      </c>
      <c r="V3776" t="s">
        <v>37</v>
      </c>
      <c r="W3776">
        <v>0.43</v>
      </c>
    </row>
    <row r="3777" spans="1:23" x14ac:dyDescent="0.3">
      <c r="A3777" t="s">
        <v>1018</v>
      </c>
      <c r="B3777" t="s">
        <v>997</v>
      </c>
      <c r="D3777" s="1">
        <v>40067</v>
      </c>
      <c r="E3777" s="1">
        <v>40069</v>
      </c>
      <c r="F3777" s="1" t="str">
        <f t="shared" si="246"/>
        <v>September</v>
      </c>
      <c r="G3777" s="1" t="str">
        <f t="shared" si="247"/>
        <v>2009</v>
      </c>
      <c r="H3777" s="2">
        <f t="shared" si="248"/>
        <v>2</v>
      </c>
      <c r="I3777" s="2" t="b">
        <f t="shared" si="249"/>
        <v>0</v>
      </c>
      <c r="J3777" t="s">
        <v>52</v>
      </c>
      <c r="K3777">
        <v>37</v>
      </c>
      <c r="L3777">
        <v>558.77</v>
      </c>
      <c r="M3777">
        <v>0.03</v>
      </c>
      <c r="N3777" t="s">
        <v>18</v>
      </c>
      <c r="O3777">
        <v>-92.87</v>
      </c>
      <c r="P3777">
        <v>15.14</v>
      </c>
      <c r="Q3777">
        <v>4.53</v>
      </c>
      <c r="R3777" t="s">
        <v>489</v>
      </c>
      <c r="S3777" t="s">
        <v>489</v>
      </c>
      <c r="T3777" t="s">
        <v>31</v>
      </c>
      <c r="U3777" t="s">
        <v>22</v>
      </c>
      <c r="V3777" t="s">
        <v>23</v>
      </c>
      <c r="W3777">
        <v>0.81</v>
      </c>
    </row>
    <row r="3778" spans="1:23" x14ac:dyDescent="0.3">
      <c r="A3778" t="s">
        <v>1101</v>
      </c>
      <c r="B3778" t="s">
        <v>1529</v>
      </c>
      <c r="D3778" s="1">
        <v>40085</v>
      </c>
      <c r="E3778" s="1">
        <v>40086</v>
      </c>
      <c r="F3778" s="1" t="str">
        <f t="shared" si="246"/>
        <v>September</v>
      </c>
      <c r="G3778" s="1" t="str">
        <f t="shared" si="247"/>
        <v>2009</v>
      </c>
      <c r="H3778" s="2">
        <f t="shared" si="248"/>
        <v>1</v>
      </c>
      <c r="I3778" s="2" t="b">
        <f t="shared" si="249"/>
        <v>0</v>
      </c>
      <c r="J3778" t="s">
        <v>44</v>
      </c>
      <c r="K3778">
        <v>29</v>
      </c>
      <c r="L3778">
        <v>209.3</v>
      </c>
      <c r="M3778">
        <v>7.0000000000000007E-2</v>
      </c>
      <c r="N3778" t="s">
        <v>39</v>
      </c>
      <c r="O3778">
        <v>30.49</v>
      </c>
      <c r="P3778">
        <v>7.08</v>
      </c>
      <c r="Q3778">
        <v>2.35</v>
      </c>
      <c r="R3778" t="s">
        <v>489</v>
      </c>
      <c r="S3778" t="s">
        <v>489</v>
      </c>
      <c r="T3778" t="s">
        <v>21</v>
      </c>
      <c r="U3778" t="s">
        <v>22</v>
      </c>
      <c r="V3778" t="s">
        <v>60</v>
      </c>
      <c r="W3778">
        <v>0.47</v>
      </c>
    </row>
    <row r="3779" spans="1:23" x14ac:dyDescent="0.3">
      <c r="A3779" t="s">
        <v>1124</v>
      </c>
      <c r="B3779" t="s">
        <v>1473</v>
      </c>
      <c r="D3779" s="1">
        <v>41026</v>
      </c>
      <c r="E3779" s="1">
        <v>41031</v>
      </c>
      <c r="F3779" s="1" t="str">
        <f t="shared" ref="F3779:F3842" si="250">TEXT(E3779,"mmmm")</f>
        <v>May</v>
      </c>
      <c r="G3779" s="1" t="str">
        <f t="shared" ref="G3779:G3842" si="251">TEXT(E3779,"yyyy")</f>
        <v>2012</v>
      </c>
      <c r="H3779" s="2">
        <f t="shared" ref="H3779:H3842" si="252">E3779-D3779</f>
        <v>5</v>
      </c>
      <c r="I3779" s="2" t="b">
        <f t="shared" ref="I3779:I3842" si="253">IF(H3779&lt;1,IF(AND(H3779&gt;0,H3779&lt;2),"ONE DAY", "FREE DELIVERY"))</f>
        <v>0</v>
      </c>
      <c r="J3779" t="s">
        <v>17</v>
      </c>
      <c r="K3779">
        <v>34</v>
      </c>
      <c r="L3779">
        <v>61.45</v>
      </c>
      <c r="M3779">
        <v>0.06</v>
      </c>
      <c r="N3779" t="s">
        <v>18</v>
      </c>
      <c r="O3779">
        <v>0.62</v>
      </c>
      <c r="P3779">
        <v>1.76</v>
      </c>
      <c r="Q3779">
        <v>0.7</v>
      </c>
      <c r="R3779" t="s">
        <v>489</v>
      </c>
      <c r="S3779" t="s">
        <v>489</v>
      </c>
      <c r="T3779" t="s">
        <v>31</v>
      </c>
      <c r="U3779" t="s">
        <v>22</v>
      </c>
      <c r="V3779" t="s">
        <v>60</v>
      </c>
      <c r="W3779">
        <v>0.56000000000000005</v>
      </c>
    </row>
    <row r="3780" spans="1:23" x14ac:dyDescent="0.3">
      <c r="A3780" t="s">
        <v>1511</v>
      </c>
      <c r="B3780" t="s">
        <v>1512</v>
      </c>
      <c r="D3780" s="1">
        <v>40586</v>
      </c>
      <c r="E3780" s="1">
        <v>40588</v>
      </c>
      <c r="F3780" s="1" t="str">
        <f t="shared" si="250"/>
        <v>February</v>
      </c>
      <c r="G3780" s="1" t="str">
        <f t="shared" si="251"/>
        <v>2011</v>
      </c>
      <c r="H3780" s="2">
        <f t="shared" si="252"/>
        <v>2</v>
      </c>
      <c r="I3780" s="2" t="b">
        <f t="shared" si="253"/>
        <v>0</v>
      </c>
      <c r="J3780" t="s">
        <v>34</v>
      </c>
      <c r="K3780">
        <v>35</v>
      </c>
      <c r="L3780">
        <v>5407.9</v>
      </c>
      <c r="M3780">
        <v>0.01</v>
      </c>
      <c r="N3780" t="s">
        <v>25</v>
      </c>
      <c r="O3780">
        <v>-352.79</v>
      </c>
      <c r="P3780">
        <v>145.97999999999999</v>
      </c>
      <c r="Q3780">
        <v>46.2</v>
      </c>
      <c r="R3780" t="s">
        <v>489</v>
      </c>
      <c r="S3780" t="s">
        <v>489</v>
      </c>
      <c r="T3780" t="s">
        <v>42</v>
      </c>
      <c r="U3780" t="s">
        <v>36</v>
      </c>
      <c r="V3780" t="s">
        <v>55</v>
      </c>
      <c r="W3780">
        <v>0.69</v>
      </c>
    </row>
    <row r="3781" spans="1:23" x14ac:dyDescent="0.3">
      <c r="A3781" t="s">
        <v>1168</v>
      </c>
      <c r="B3781" t="s">
        <v>1549</v>
      </c>
      <c r="D3781" s="1">
        <v>40178</v>
      </c>
      <c r="E3781" s="1">
        <v>40178</v>
      </c>
      <c r="F3781" s="1" t="str">
        <f t="shared" si="250"/>
        <v>December</v>
      </c>
      <c r="G3781" s="1" t="str">
        <f t="shared" si="251"/>
        <v>2009</v>
      </c>
      <c r="H3781" s="2">
        <f t="shared" si="252"/>
        <v>0</v>
      </c>
      <c r="I3781" s="2" t="str">
        <f t="shared" si="253"/>
        <v>FREE DELIVERY</v>
      </c>
      <c r="J3781" t="s">
        <v>34</v>
      </c>
      <c r="K3781">
        <v>47</v>
      </c>
      <c r="L3781">
        <v>8216.5930000000008</v>
      </c>
      <c r="M3781">
        <v>0.01</v>
      </c>
      <c r="N3781" t="s">
        <v>18</v>
      </c>
      <c r="O3781">
        <v>2463.46</v>
      </c>
      <c r="P3781">
        <v>195.99</v>
      </c>
      <c r="Q3781">
        <v>8.99</v>
      </c>
      <c r="R3781" t="s">
        <v>489</v>
      </c>
      <c r="S3781" t="s">
        <v>489</v>
      </c>
      <c r="T3781" t="s">
        <v>27</v>
      </c>
      <c r="U3781" t="s">
        <v>32</v>
      </c>
      <c r="V3781" t="s">
        <v>33</v>
      </c>
      <c r="W3781">
        <v>0.6</v>
      </c>
    </row>
    <row r="3782" spans="1:23" x14ac:dyDescent="0.3">
      <c r="A3782" t="s">
        <v>1168</v>
      </c>
      <c r="B3782" t="s">
        <v>1549</v>
      </c>
      <c r="D3782" s="1">
        <v>40178</v>
      </c>
      <c r="E3782" s="1">
        <v>40180</v>
      </c>
      <c r="F3782" s="1" t="str">
        <f t="shared" si="250"/>
        <v>January</v>
      </c>
      <c r="G3782" s="1" t="str">
        <f t="shared" si="251"/>
        <v>2010</v>
      </c>
      <c r="H3782" s="2">
        <f t="shared" si="252"/>
        <v>2</v>
      </c>
      <c r="I3782" s="2" t="b">
        <f t="shared" si="253"/>
        <v>0</v>
      </c>
      <c r="J3782" t="s">
        <v>34</v>
      </c>
      <c r="K3782">
        <v>10</v>
      </c>
      <c r="L3782">
        <v>130.36000000000001</v>
      </c>
      <c r="M3782">
        <v>0.06</v>
      </c>
      <c r="N3782" t="s">
        <v>18</v>
      </c>
      <c r="O3782">
        <v>2.4300000000000002</v>
      </c>
      <c r="P3782">
        <v>12.95</v>
      </c>
      <c r="Q3782">
        <v>4.9800000000000004</v>
      </c>
      <c r="R3782" t="s">
        <v>489</v>
      </c>
      <c r="S3782" t="s">
        <v>489</v>
      </c>
      <c r="T3782" t="s">
        <v>27</v>
      </c>
      <c r="U3782" t="s">
        <v>22</v>
      </c>
      <c r="V3782" t="s">
        <v>29</v>
      </c>
      <c r="W3782">
        <v>0.4</v>
      </c>
    </row>
    <row r="3783" spans="1:23" x14ac:dyDescent="0.3">
      <c r="A3783" t="s">
        <v>1168</v>
      </c>
      <c r="B3783" t="s">
        <v>1549</v>
      </c>
      <c r="D3783" s="1">
        <v>40178</v>
      </c>
      <c r="E3783" s="1">
        <v>40180</v>
      </c>
      <c r="F3783" s="1" t="str">
        <f t="shared" si="250"/>
        <v>January</v>
      </c>
      <c r="G3783" s="1" t="str">
        <f t="shared" si="251"/>
        <v>2010</v>
      </c>
      <c r="H3783" s="2">
        <f t="shared" si="252"/>
        <v>2</v>
      </c>
      <c r="I3783" s="2" t="b">
        <f t="shared" si="253"/>
        <v>0</v>
      </c>
      <c r="J3783" t="s">
        <v>34</v>
      </c>
      <c r="K3783">
        <v>1</v>
      </c>
      <c r="L3783">
        <v>200.57</v>
      </c>
      <c r="M3783">
        <v>0</v>
      </c>
      <c r="N3783" t="s">
        <v>25</v>
      </c>
      <c r="O3783">
        <v>-83.63</v>
      </c>
      <c r="P3783">
        <v>122.99</v>
      </c>
      <c r="Q3783">
        <v>70.2</v>
      </c>
      <c r="R3783" t="s">
        <v>489</v>
      </c>
      <c r="S3783" t="s">
        <v>489</v>
      </c>
      <c r="T3783" t="s">
        <v>27</v>
      </c>
      <c r="U3783" t="s">
        <v>36</v>
      </c>
      <c r="V3783" t="s">
        <v>67</v>
      </c>
      <c r="W3783">
        <v>0.74</v>
      </c>
    </row>
    <row r="3784" spans="1:23" x14ac:dyDescent="0.3">
      <c r="A3784" t="s">
        <v>1511</v>
      </c>
      <c r="B3784" t="s">
        <v>1512</v>
      </c>
      <c r="D3784" s="1">
        <v>40441</v>
      </c>
      <c r="E3784" s="1">
        <v>40443</v>
      </c>
      <c r="F3784" s="1" t="str">
        <f t="shared" si="250"/>
        <v>September</v>
      </c>
      <c r="G3784" s="1" t="str">
        <f t="shared" si="251"/>
        <v>2010</v>
      </c>
      <c r="H3784" s="2">
        <f t="shared" si="252"/>
        <v>2</v>
      </c>
      <c r="I3784" s="2" t="b">
        <f t="shared" si="253"/>
        <v>0</v>
      </c>
      <c r="J3784" t="s">
        <v>34</v>
      </c>
      <c r="K3784">
        <v>13</v>
      </c>
      <c r="L3784">
        <v>80</v>
      </c>
      <c r="M3784">
        <v>0.03</v>
      </c>
      <c r="N3784" t="s">
        <v>18</v>
      </c>
      <c r="O3784">
        <v>10.96</v>
      </c>
      <c r="P3784">
        <v>5.84</v>
      </c>
      <c r="Q3784">
        <v>1.2</v>
      </c>
      <c r="R3784" t="s">
        <v>489</v>
      </c>
      <c r="S3784" t="s">
        <v>489</v>
      </c>
      <c r="T3784" t="s">
        <v>27</v>
      </c>
      <c r="U3784" t="s">
        <v>22</v>
      </c>
      <c r="V3784" t="s">
        <v>60</v>
      </c>
      <c r="W3784">
        <v>0.55000000000000004</v>
      </c>
    </row>
    <row r="3785" spans="1:23" x14ac:dyDescent="0.3">
      <c r="A3785" t="s">
        <v>1511</v>
      </c>
      <c r="B3785" t="s">
        <v>1512</v>
      </c>
      <c r="D3785" s="1">
        <v>40441</v>
      </c>
      <c r="E3785" s="1">
        <v>40442</v>
      </c>
      <c r="F3785" s="1" t="str">
        <f t="shared" si="250"/>
        <v>September</v>
      </c>
      <c r="G3785" s="1" t="str">
        <f t="shared" si="251"/>
        <v>2010</v>
      </c>
      <c r="H3785" s="2">
        <f t="shared" si="252"/>
        <v>1</v>
      </c>
      <c r="I3785" s="2" t="b">
        <f t="shared" si="253"/>
        <v>0</v>
      </c>
      <c r="J3785" t="s">
        <v>34</v>
      </c>
      <c r="K3785">
        <v>8</v>
      </c>
      <c r="L3785">
        <v>137.41999999999999</v>
      </c>
      <c r="M3785">
        <v>0.04</v>
      </c>
      <c r="N3785" t="s">
        <v>18</v>
      </c>
      <c r="O3785">
        <v>-24.86</v>
      </c>
      <c r="P3785">
        <v>16.91</v>
      </c>
      <c r="Q3785">
        <v>6.25</v>
      </c>
      <c r="R3785" t="s">
        <v>489</v>
      </c>
      <c r="S3785" t="s">
        <v>489</v>
      </c>
      <c r="T3785" t="s">
        <v>27</v>
      </c>
      <c r="U3785" t="s">
        <v>22</v>
      </c>
      <c r="V3785" t="s">
        <v>23</v>
      </c>
      <c r="W3785">
        <v>0.57999999999999996</v>
      </c>
    </row>
    <row r="3786" spans="1:23" x14ac:dyDescent="0.3">
      <c r="A3786" t="s">
        <v>1515</v>
      </c>
      <c r="B3786" t="s">
        <v>1516</v>
      </c>
      <c r="D3786" s="1">
        <v>40997</v>
      </c>
      <c r="E3786" s="1">
        <v>40999</v>
      </c>
      <c r="F3786" s="1" t="str">
        <f t="shared" si="250"/>
        <v>March</v>
      </c>
      <c r="G3786" s="1" t="str">
        <f t="shared" si="251"/>
        <v>2012</v>
      </c>
      <c r="H3786" s="2">
        <f t="shared" si="252"/>
        <v>2</v>
      </c>
      <c r="I3786" s="2" t="b">
        <f t="shared" si="253"/>
        <v>0</v>
      </c>
      <c r="J3786" t="s">
        <v>44</v>
      </c>
      <c r="K3786">
        <v>28</v>
      </c>
      <c r="L3786">
        <v>174.1</v>
      </c>
      <c r="M3786">
        <v>0.1</v>
      </c>
      <c r="N3786" t="s">
        <v>18</v>
      </c>
      <c r="O3786">
        <v>-162.75</v>
      </c>
      <c r="P3786">
        <v>6.48</v>
      </c>
      <c r="Q3786">
        <v>9.17</v>
      </c>
      <c r="R3786" t="s">
        <v>489</v>
      </c>
      <c r="S3786" t="s">
        <v>489</v>
      </c>
      <c r="T3786" t="s">
        <v>31</v>
      </c>
      <c r="U3786" t="s">
        <v>22</v>
      </c>
      <c r="V3786" t="s">
        <v>43</v>
      </c>
      <c r="W3786">
        <v>0.37</v>
      </c>
    </row>
    <row r="3787" spans="1:23" x14ac:dyDescent="0.3">
      <c r="A3787" t="s">
        <v>1515</v>
      </c>
      <c r="B3787" t="s">
        <v>1516</v>
      </c>
      <c r="D3787" s="1">
        <v>40997</v>
      </c>
      <c r="E3787" s="1">
        <v>40999</v>
      </c>
      <c r="F3787" s="1" t="str">
        <f t="shared" si="250"/>
        <v>March</v>
      </c>
      <c r="G3787" s="1" t="str">
        <f t="shared" si="251"/>
        <v>2012</v>
      </c>
      <c r="H3787" s="2">
        <f t="shared" si="252"/>
        <v>2</v>
      </c>
      <c r="I3787" s="2" t="b">
        <f t="shared" si="253"/>
        <v>0</v>
      </c>
      <c r="J3787" t="s">
        <v>44</v>
      </c>
      <c r="K3787">
        <v>32</v>
      </c>
      <c r="L3787">
        <v>693.17</v>
      </c>
      <c r="M3787">
        <v>7.0000000000000007E-2</v>
      </c>
      <c r="N3787" t="s">
        <v>18</v>
      </c>
      <c r="O3787">
        <v>-59.83</v>
      </c>
      <c r="P3787">
        <v>22.99</v>
      </c>
      <c r="Q3787">
        <v>8.99</v>
      </c>
      <c r="R3787" t="s">
        <v>489</v>
      </c>
      <c r="S3787" t="s">
        <v>489</v>
      </c>
      <c r="T3787" t="s">
        <v>31</v>
      </c>
      <c r="U3787" t="s">
        <v>22</v>
      </c>
      <c r="V3787" t="s">
        <v>60</v>
      </c>
      <c r="W3787">
        <v>0.56999999999999995</v>
      </c>
    </row>
    <row r="3788" spans="1:23" x14ac:dyDescent="0.3">
      <c r="A3788" t="s">
        <v>1403</v>
      </c>
      <c r="B3788" t="s">
        <v>952</v>
      </c>
      <c r="D3788" s="1">
        <v>40819</v>
      </c>
      <c r="E3788" s="1">
        <v>40821</v>
      </c>
      <c r="F3788" s="1" t="str">
        <f t="shared" si="250"/>
        <v>October</v>
      </c>
      <c r="G3788" s="1" t="str">
        <f t="shared" si="251"/>
        <v>2011</v>
      </c>
      <c r="H3788" s="2">
        <f t="shared" si="252"/>
        <v>2</v>
      </c>
      <c r="I3788" s="2" t="b">
        <f t="shared" si="253"/>
        <v>0</v>
      </c>
      <c r="J3788" t="s">
        <v>24</v>
      </c>
      <c r="K3788">
        <v>40</v>
      </c>
      <c r="L3788">
        <v>115.51</v>
      </c>
      <c r="M3788">
        <v>0</v>
      </c>
      <c r="N3788" t="s">
        <v>18</v>
      </c>
      <c r="O3788">
        <v>5.54</v>
      </c>
      <c r="P3788">
        <v>2.78</v>
      </c>
      <c r="Q3788">
        <v>0.97</v>
      </c>
      <c r="R3788" t="s">
        <v>489</v>
      </c>
      <c r="S3788" t="s">
        <v>489</v>
      </c>
      <c r="T3788" t="s">
        <v>42</v>
      </c>
      <c r="U3788" t="s">
        <v>22</v>
      </c>
      <c r="V3788" t="s">
        <v>60</v>
      </c>
      <c r="W3788">
        <v>0.59</v>
      </c>
    </row>
    <row r="3789" spans="1:23" x14ac:dyDescent="0.3">
      <c r="A3789" t="s">
        <v>1423</v>
      </c>
      <c r="B3789" t="s">
        <v>1526</v>
      </c>
      <c r="D3789" s="1">
        <v>40887</v>
      </c>
      <c r="E3789" s="1">
        <v>40888</v>
      </c>
      <c r="F3789" s="1" t="str">
        <f t="shared" si="250"/>
        <v>December</v>
      </c>
      <c r="G3789" s="1" t="str">
        <f t="shared" si="251"/>
        <v>2011</v>
      </c>
      <c r="H3789" s="2">
        <f t="shared" si="252"/>
        <v>1</v>
      </c>
      <c r="I3789" s="2" t="b">
        <f t="shared" si="253"/>
        <v>0</v>
      </c>
      <c r="J3789" t="s">
        <v>52</v>
      </c>
      <c r="K3789">
        <v>31</v>
      </c>
      <c r="L3789">
        <v>187.13</v>
      </c>
      <c r="M3789">
        <v>0.02</v>
      </c>
      <c r="N3789" t="s">
        <v>18</v>
      </c>
      <c r="O3789">
        <v>-60.83</v>
      </c>
      <c r="P3789">
        <v>5.98</v>
      </c>
      <c r="Q3789">
        <v>5.46</v>
      </c>
      <c r="R3789" t="s">
        <v>489</v>
      </c>
      <c r="S3789" t="s">
        <v>489</v>
      </c>
      <c r="T3789" t="s">
        <v>42</v>
      </c>
      <c r="U3789" t="s">
        <v>22</v>
      </c>
      <c r="V3789" t="s">
        <v>43</v>
      </c>
      <c r="W3789">
        <v>0.36</v>
      </c>
    </row>
    <row r="3790" spans="1:23" x14ac:dyDescent="0.3">
      <c r="A3790" t="s">
        <v>1488</v>
      </c>
      <c r="B3790" t="s">
        <v>1545</v>
      </c>
      <c r="D3790" s="1">
        <v>40189</v>
      </c>
      <c r="E3790" s="1">
        <v>40191</v>
      </c>
      <c r="F3790" s="1" t="str">
        <f t="shared" si="250"/>
        <v>January</v>
      </c>
      <c r="G3790" s="1" t="str">
        <f t="shared" si="251"/>
        <v>2010</v>
      </c>
      <c r="H3790" s="2">
        <f t="shared" si="252"/>
        <v>2</v>
      </c>
      <c r="I3790" s="2" t="b">
        <f t="shared" si="253"/>
        <v>0</v>
      </c>
      <c r="J3790" t="s">
        <v>17</v>
      </c>
      <c r="K3790">
        <v>27</v>
      </c>
      <c r="L3790">
        <v>360.7</v>
      </c>
      <c r="M3790">
        <v>0</v>
      </c>
      <c r="N3790" t="s">
        <v>18</v>
      </c>
      <c r="O3790">
        <v>146.16999999999999</v>
      </c>
      <c r="P3790">
        <v>12.97</v>
      </c>
      <c r="Q3790">
        <v>1.49</v>
      </c>
      <c r="R3790" t="s">
        <v>489</v>
      </c>
      <c r="S3790" t="s">
        <v>489</v>
      </c>
      <c r="T3790" t="s">
        <v>42</v>
      </c>
      <c r="U3790" t="s">
        <v>22</v>
      </c>
      <c r="V3790" t="s">
        <v>29</v>
      </c>
      <c r="W3790">
        <v>0.35</v>
      </c>
    </row>
    <row r="3791" spans="1:23" x14ac:dyDescent="0.3">
      <c r="A3791" t="s">
        <v>1546</v>
      </c>
      <c r="B3791" t="s">
        <v>1547</v>
      </c>
      <c r="D3791" s="1">
        <v>41130</v>
      </c>
      <c r="E3791" s="1">
        <v>41132</v>
      </c>
      <c r="F3791" s="1" t="str">
        <f t="shared" si="250"/>
        <v>August</v>
      </c>
      <c r="G3791" s="1" t="str">
        <f t="shared" si="251"/>
        <v>2012</v>
      </c>
      <c r="H3791" s="2">
        <f t="shared" si="252"/>
        <v>2</v>
      </c>
      <c r="I3791" s="2" t="b">
        <f t="shared" si="253"/>
        <v>0</v>
      </c>
      <c r="J3791" t="s">
        <v>24</v>
      </c>
      <c r="K3791">
        <v>31</v>
      </c>
      <c r="L3791">
        <v>7323.78</v>
      </c>
      <c r="M3791">
        <v>0.04</v>
      </c>
      <c r="N3791" t="s">
        <v>25</v>
      </c>
      <c r="O3791">
        <v>573.54999999999995</v>
      </c>
      <c r="P3791">
        <v>243.98</v>
      </c>
      <c r="Q3791">
        <v>62.94</v>
      </c>
      <c r="R3791" t="s">
        <v>489</v>
      </c>
      <c r="S3791" t="s">
        <v>489</v>
      </c>
      <c r="T3791" t="s">
        <v>21</v>
      </c>
      <c r="U3791" t="s">
        <v>36</v>
      </c>
      <c r="V3791" t="s">
        <v>67</v>
      </c>
      <c r="W3791">
        <v>0.56999999999999995</v>
      </c>
    </row>
    <row r="3792" spans="1:23" x14ac:dyDescent="0.3">
      <c r="A3792" t="s">
        <v>1533</v>
      </c>
      <c r="B3792" t="s">
        <v>1534</v>
      </c>
      <c r="D3792" s="1">
        <v>41256</v>
      </c>
      <c r="E3792" s="1">
        <v>41257</v>
      </c>
      <c r="F3792" s="1" t="str">
        <f t="shared" si="250"/>
        <v>December</v>
      </c>
      <c r="G3792" s="1" t="str">
        <f t="shared" si="251"/>
        <v>2012</v>
      </c>
      <c r="H3792" s="2">
        <f t="shared" si="252"/>
        <v>1</v>
      </c>
      <c r="I3792" s="2" t="b">
        <f t="shared" si="253"/>
        <v>0</v>
      </c>
      <c r="J3792" t="s">
        <v>34</v>
      </c>
      <c r="K3792">
        <v>21</v>
      </c>
      <c r="L3792">
        <v>1537.5</v>
      </c>
      <c r="M3792">
        <v>0.04</v>
      </c>
      <c r="N3792" t="s">
        <v>18</v>
      </c>
      <c r="O3792">
        <v>-531.91999999999996</v>
      </c>
      <c r="P3792">
        <v>70.98</v>
      </c>
      <c r="Q3792">
        <v>35</v>
      </c>
      <c r="R3792" t="s">
        <v>489</v>
      </c>
      <c r="S3792" t="s">
        <v>489</v>
      </c>
      <c r="T3792" t="s">
        <v>27</v>
      </c>
      <c r="U3792" t="s">
        <v>22</v>
      </c>
      <c r="V3792" t="s">
        <v>23</v>
      </c>
      <c r="W3792">
        <v>0.8</v>
      </c>
    </row>
    <row r="3793" spans="1:23" x14ac:dyDescent="0.3">
      <c r="A3793" t="s">
        <v>1519</v>
      </c>
      <c r="B3793" t="s">
        <v>1069</v>
      </c>
      <c r="D3793" s="1">
        <v>40031</v>
      </c>
      <c r="E3793" s="1">
        <v>40035</v>
      </c>
      <c r="F3793" s="1" t="str">
        <f t="shared" si="250"/>
        <v>August</v>
      </c>
      <c r="G3793" s="1" t="str">
        <f t="shared" si="251"/>
        <v>2009</v>
      </c>
      <c r="H3793" s="2">
        <f t="shared" si="252"/>
        <v>4</v>
      </c>
      <c r="I3793" s="2" t="b">
        <f t="shared" si="253"/>
        <v>0</v>
      </c>
      <c r="J3793" t="s">
        <v>17</v>
      </c>
      <c r="K3793">
        <v>46</v>
      </c>
      <c r="L3793">
        <v>259.25</v>
      </c>
      <c r="M3793">
        <v>0.1</v>
      </c>
      <c r="N3793" t="s">
        <v>39</v>
      </c>
      <c r="O3793">
        <v>-64.03</v>
      </c>
      <c r="P3793">
        <v>5.68</v>
      </c>
      <c r="Q3793">
        <v>3.6</v>
      </c>
      <c r="R3793" t="s">
        <v>489</v>
      </c>
      <c r="S3793" t="s">
        <v>489</v>
      </c>
      <c r="T3793" t="s">
        <v>42</v>
      </c>
      <c r="U3793" t="s">
        <v>22</v>
      </c>
      <c r="V3793" t="s">
        <v>82</v>
      </c>
      <c r="W3793">
        <v>0.56000000000000005</v>
      </c>
    </row>
    <row r="3794" spans="1:23" x14ac:dyDescent="0.3">
      <c r="A3794" t="s">
        <v>996</v>
      </c>
      <c r="B3794" t="s">
        <v>1528</v>
      </c>
      <c r="D3794" s="1">
        <v>40709</v>
      </c>
      <c r="E3794" s="1">
        <v>40711</v>
      </c>
      <c r="F3794" s="1" t="str">
        <f t="shared" si="250"/>
        <v>June</v>
      </c>
      <c r="G3794" s="1" t="str">
        <f t="shared" si="251"/>
        <v>2011</v>
      </c>
      <c r="H3794" s="2">
        <f t="shared" si="252"/>
        <v>2</v>
      </c>
      <c r="I3794" s="2" t="b">
        <f t="shared" si="253"/>
        <v>0</v>
      </c>
      <c r="J3794" t="s">
        <v>24</v>
      </c>
      <c r="K3794">
        <v>35</v>
      </c>
      <c r="L3794">
        <v>99.13</v>
      </c>
      <c r="M3794">
        <v>0.09</v>
      </c>
      <c r="N3794" t="s">
        <v>18</v>
      </c>
      <c r="O3794">
        <v>23.74</v>
      </c>
      <c r="P3794">
        <v>2.94</v>
      </c>
      <c r="Q3794">
        <v>0.81</v>
      </c>
      <c r="R3794" t="s">
        <v>489</v>
      </c>
      <c r="S3794" t="s">
        <v>489</v>
      </c>
      <c r="T3794" t="s">
        <v>31</v>
      </c>
      <c r="U3794" t="s">
        <v>22</v>
      </c>
      <c r="V3794" t="s">
        <v>60</v>
      </c>
      <c r="W3794">
        <v>0.4</v>
      </c>
    </row>
    <row r="3795" spans="1:23" x14ac:dyDescent="0.3">
      <c r="A3795" t="s">
        <v>1535</v>
      </c>
      <c r="B3795" t="s">
        <v>1536</v>
      </c>
      <c r="D3795" s="1">
        <v>40413</v>
      </c>
      <c r="E3795" s="1">
        <v>40415</v>
      </c>
      <c r="F3795" s="1" t="str">
        <f t="shared" si="250"/>
        <v>August</v>
      </c>
      <c r="G3795" s="1" t="str">
        <f t="shared" si="251"/>
        <v>2010</v>
      </c>
      <c r="H3795" s="2">
        <f t="shared" si="252"/>
        <v>2</v>
      </c>
      <c r="I3795" s="2" t="b">
        <f t="shared" si="253"/>
        <v>0</v>
      </c>
      <c r="J3795" t="s">
        <v>52</v>
      </c>
      <c r="K3795">
        <v>18</v>
      </c>
      <c r="L3795">
        <v>274.32</v>
      </c>
      <c r="M3795">
        <v>0.01</v>
      </c>
      <c r="N3795" t="s">
        <v>18</v>
      </c>
      <c r="O3795">
        <v>-58.24</v>
      </c>
      <c r="P3795">
        <v>15.14</v>
      </c>
      <c r="Q3795">
        <v>4.53</v>
      </c>
      <c r="R3795" t="s">
        <v>489</v>
      </c>
      <c r="S3795" t="s">
        <v>489</v>
      </c>
      <c r="T3795" t="s">
        <v>21</v>
      </c>
      <c r="U3795" t="s">
        <v>22</v>
      </c>
      <c r="V3795" t="s">
        <v>23</v>
      </c>
      <c r="W3795">
        <v>0.81</v>
      </c>
    </row>
    <row r="3796" spans="1:23" x14ac:dyDescent="0.3">
      <c r="A3796" t="s">
        <v>1155</v>
      </c>
      <c r="B3796" t="s">
        <v>1156</v>
      </c>
      <c r="D3796" s="1">
        <v>40584</v>
      </c>
      <c r="E3796" s="1">
        <v>40584</v>
      </c>
      <c r="F3796" s="1" t="str">
        <f t="shared" si="250"/>
        <v>February</v>
      </c>
      <c r="G3796" s="1" t="str">
        <f t="shared" si="251"/>
        <v>2011</v>
      </c>
      <c r="H3796" s="2">
        <f t="shared" si="252"/>
        <v>0</v>
      </c>
      <c r="I3796" s="2" t="str">
        <f t="shared" si="253"/>
        <v>FREE DELIVERY</v>
      </c>
      <c r="J3796" t="s">
        <v>17</v>
      </c>
      <c r="K3796">
        <v>26</v>
      </c>
      <c r="L3796">
        <v>171.14</v>
      </c>
      <c r="M3796">
        <v>0.02</v>
      </c>
      <c r="N3796" t="s">
        <v>18</v>
      </c>
      <c r="O3796">
        <v>-1172.75</v>
      </c>
      <c r="P3796">
        <v>4.4800000000000004</v>
      </c>
      <c r="Q3796">
        <v>49</v>
      </c>
      <c r="R3796" t="s">
        <v>489</v>
      </c>
      <c r="S3796" t="s">
        <v>489</v>
      </c>
      <c r="T3796" t="s">
        <v>31</v>
      </c>
      <c r="U3796" t="s">
        <v>22</v>
      </c>
      <c r="V3796" t="s">
        <v>28</v>
      </c>
      <c r="W3796">
        <v>0.6</v>
      </c>
    </row>
    <row r="3797" spans="1:23" x14ac:dyDescent="0.3">
      <c r="A3797" t="s">
        <v>1018</v>
      </c>
      <c r="B3797" t="s">
        <v>997</v>
      </c>
      <c r="D3797" s="1">
        <v>40532</v>
      </c>
      <c r="E3797" s="1">
        <v>40535</v>
      </c>
      <c r="F3797" s="1" t="str">
        <f t="shared" si="250"/>
        <v>December</v>
      </c>
      <c r="G3797" s="1" t="str">
        <f t="shared" si="251"/>
        <v>2010</v>
      </c>
      <c r="H3797" s="2">
        <f t="shared" si="252"/>
        <v>3</v>
      </c>
      <c r="I3797" s="2" t="b">
        <f t="shared" si="253"/>
        <v>0</v>
      </c>
      <c r="J3797" t="s">
        <v>24</v>
      </c>
      <c r="K3797">
        <v>43</v>
      </c>
      <c r="L3797">
        <v>7731.09</v>
      </c>
      <c r="M3797">
        <v>0</v>
      </c>
      <c r="N3797" t="s">
        <v>18</v>
      </c>
      <c r="O3797">
        <v>-222.17</v>
      </c>
      <c r="P3797">
        <v>167.27</v>
      </c>
      <c r="Q3797">
        <v>35</v>
      </c>
      <c r="R3797" t="s">
        <v>489</v>
      </c>
      <c r="S3797" t="s">
        <v>489</v>
      </c>
      <c r="T3797" t="s">
        <v>42</v>
      </c>
      <c r="U3797" t="s">
        <v>22</v>
      </c>
      <c r="V3797" t="s">
        <v>23</v>
      </c>
      <c r="W3797">
        <v>0.85</v>
      </c>
    </row>
    <row r="3798" spans="1:23" x14ac:dyDescent="0.3">
      <c r="A3798" t="s">
        <v>1018</v>
      </c>
      <c r="B3798" t="s">
        <v>997</v>
      </c>
      <c r="D3798" s="1">
        <v>40532</v>
      </c>
      <c r="E3798" s="1">
        <v>40534</v>
      </c>
      <c r="F3798" s="1" t="str">
        <f t="shared" si="250"/>
        <v>December</v>
      </c>
      <c r="G3798" s="1" t="str">
        <f t="shared" si="251"/>
        <v>2010</v>
      </c>
      <c r="H3798" s="2">
        <f t="shared" si="252"/>
        <v>2</v>
      </c>
      <c r="I3798" s="2" t="b">
        <f t="shared" si="253"/>
        <v>0</v>
      </c>
      <c r="J3798" t="s">
        <v>24</v>
      </c>
      <c r="K3798">
        <v>33</v>
      </c>
      <c r="L3798">
        <v>10162.575999999999</v>
      </c>
      <c r="M3798">
        <v>0.08</v>
      </c>
      <c r="N3798" t="s">
        <v>25</v>
      </c>
      <c r="O3798">
        <v>-969.05</v>
      </c>
      <c r="P3798">
        <v>400.98</v>
      </c>
      <c r="Q3798">
        <v>42.52</v>
      </c>
      <c r="R3798" t="s">
        <v>489</v>
      </c>
      <c r="S3798" t="s">
        <v>489</v>
      </c>
      <c r="T3798" t="s">
        <v>42</v>
      </c>
      <c r="U3798" t="s">
        <v>36</v>
      </c>
      <c r="V3798" t="s">
        <v>55</v>
      </c>
      <c r="W3798">
        <v>0.71</v>
      </c>
    </row>
    <row r="3799" spans="1:23" x14ac:dyDescent="0.3">
      <c r="A3799" t="s">
        <v>1018</v>
      </c>
      <c r="B3799" t="s">
        <v>997</v>
      </c>
      <c r="D3799" s="1">
        <v>40532</v>
      </c>
      <c r="E3799" s="1">
        <v>40535</v>
      </c>
      <c r="F3799" s="1" t="str">
        <f t="shared" si="250"/>
        <v>December</v>
      </c>
      <c r="G3799" s="1" t="str">
        <f t="shared" si="251"/>
        <v>2010</v>
      </c>
      <c r="H3799" s="2">
        <f t="shared" si="252"/>
        <v>3</v>
      </c>
      <c r="I3799" s="2" t="b">
        <f t="shared" si="253"/>
        <v>0</v>
      </c>
      <c r="J3799" t="s">
        <v>24</v>
      </c>
      <c r="K3799">
        <v>33</v>
      </c>
      <c r="L3799">
        <v>5834.6464999999998</v>
      </c>
      <c r="M3799">
        <v>0.01</v>
      </c>
      <c r="N3799" t="s">
        <v>18</v>
      </c>
      <c r="O3799">
        <v>1619.66</v>
      </c>
      <c r="P3799">
        <v>205.99</v>
      </c>
      <c r="Q3799">
        <v>2.79</v>
      </c>
      <c r="R3799" t="s">
        <v>489</v>
      </c>
      <c r="S3799" t="s">
        <v>489</v>
      </c>
      <c r="T3799" t="s">
        <v>42</v>
      </c>
      <c r="U3799" t="s">
        <v>32</v>
      </c>
      <c r="V3799" t="s">
        <v>33</v>
      </c>
      <c r="W3799">
        <v>0.57999999999999996</v>
      </c>
    </row>
    <row r="3800" spans="1:23" x14ac:dyDescent="0.3">
      <c r="A3800" t="s">
        <v>1124</v>
      </c>
      <c r="B3800" t="s">
        <v>1473</v>
      </c>
      <c r="D3800" s="1">
        <v>41200</v>
      </c>
      <c r="E3800" s="1">
        <v>41207</v>
      </c>
      <c r="F3800" s="1" t="str">
        <f t="shared" si="250"/>
        <v>October</v>
      </c>
      <c r="G3800" s="1" t="str">
        <f t="shared" si="251"/>
        <v>2012</v>
      </c>
      <c r="H3800" s="2">
        <f t="shared" si="252"/>
        <v>7</v>
      </c>
      <c r="I3800" s="2" t="b">
        <f t="shared" si="253"/>
        <v>0</v>
      </c>
      <c r="J3800" t="s">
        <v>17</v>
      </c>
      <c r="K3800">
        <v>19</v>
      </c>
      <c r="L3800">
        <v>86.48</v>
      </c>
      <c r="M3800">
        <v>0.1</v>
      </c>
      <c r="N3800" t="s">
        <v>18</v>
      </c>
      <c r="O3800">
        <v>33.58</v>
      </c>
      <c r="P3800">
        <v>4.91</v>
      </c>
      <c r="Q3800">
        <v>0.5</v>
      </c>
      <c r="R3800" t="s">
        <v>489</v>
      </c>
      <c r="S3800" t="s">
        <v>489</v>
      </c>
      <c r="T3800" t="s">
        <v>42</v>
      </c>
      <c r="U3800" t="s">
        <v>22</v>
      </c>
      <c r="V3800" t="s">
        <v>57</v>
      </c>
      <c r="W3800">
        <v>0.36</v>
      </c>
    </row>
    <row r="3801" spans="1:23" x14ac:dyDescent="0.3">
      <c r="A3801" t="s">
        <v>1253</v>
      </c>
      <c r="B3801" t="s">
        <v>1120</v>
      </c>
      <c r="D3801" s="1">
        <v>40438</v>
      </c>
      <c r="E3801" s="1">
        <v>40440</v>
      </c>
      <c r="F3801" s="1" t="str">
        <f t="shared" si="250"/>
        <v>September</v>
      </c>
      <c r="G3801" s="1" t="str">
        <f t="shared" si="251"/>
        <v>2010</v>
      </c>
      <c r="H3801" s="2">
        <f t="shared" si="252"/>
        <v>2</v>
      </c>
      <c r="I3801" s="2" t="b">
        <f t="shared" si="253"/>
        <v>0</v>
      </c>
      <c r="J3801" t="s">
        <v>24</v>
      </c>
      <c r="K3801">
        <v>28</v>
      </c>
      <c r="L3801">
        <v>327.95</v>
      </c>
      <c r="M3801">
        <v>0</v>
      </c>
      <c r="N3801" t="s">
        <v>18</v>
      </c>
      <c r="O3801">
        <v>43.68</v>
      </c>
      <c r="P3801">
        <v>10.98</v>
      </c>
      <c r="Q3801">
        <v>5.14</v>
      </c>
      <c r="R3801" t="s">
        <v>489</v>
      </c>
      <c r="S3801" t="s">
        <v>489</v>
      </c>
      <c r="T3801" t="s">
        <v>31</v>
      </c>
      <c r="U3801" t="s">
        <v>22</v>
      </c>
      <c r="V3801" t="s">
        <v>29</v>
      </c>
      <c r="W3801">
        <v>0.36</v>
      </c>
    </row>
    <row r="3802" spans="1:23" x14ac:dyDescent="0.3">
      <c r="A3802" t="s">
        <v>1253</v>
      </c>
      <c r="B3802" t="s">
        <v>1120</v>
      </c>
      <c r="D3802" s="1">
        <v>40438</v>
      </c>
      <c r="E3802" s="1">
        <v>40440</v>
      </c>
      <c r="F3802" s="1" t="str">
        <f t="shared" si="250"/>
        <v>September</v>
      </c>
      <c r="G3802" s="1" t="str">
        <f t="shared" si="251"/>
        <v>2010</v>
      </c>
      <c r="H3802" s="2">
        <f t="shared" si="252"/>
        <v>2</v>
      </c>
      <c r="I3802" s="2" t="b">
        <f t="shared" si="253"/>
        <v>0</v>
      </c>
      <c r="J3802" t="s">
        <v>24</v>
      </c>
      <c r="K3802">
        <v>47</v>
      </c>
      <c r="L3802">
        <v>5606.91</v>
      </c>
      <c r="M3802">
        <v>0.06</v>
      </c>
      <c r="N3802" t="s">
        <v>25</v>
      </c>
      <c r="O3802">
        <v>-300.85000000000002</v>
      </c>
      <c r="P3802">
        <v>124.49</v>
      </c>
      <c r="Q3802">
        <v>51.94</v>
      </c>
      <c r="R3802" t="s">
        <v>489</v>
      </c>
      <c r="S3802" t="s">
        <v>489</v>
      </c>
      <c r="T3802" t="s">
        <v>31</v>
      </c>
      <c r="U3802" t="s">
        <v>36</v>
      </c>
      <c r="V3802" t="s">
        <v>55</v>
      </c>
      <c r="W3802">
        <v>0.63</v>
      </c>
    </row>
    <row r="3803" spans="1:23" x14ac:dyDescent="0.3">
      <c r="A3803" t="s">
        <v>900</v>
      </c>
      <c r="B3803" t="s">
        <v>1396</v>
      </c>
      <c r="D3803" s="1">
        <v>40505</v>
      </c>
      <c r="E3803" s="1">
        <v>40506</v>
      </c>
      <c r="F3803" s="1" t="str">
        <f t="shared" si="250"/>
        <v>November</v>
      </c>
      <c r="G3803" s="1" t="str">
        <f t="shared" si="251"/>
        <v>2010</v>
      </c>
      <c r="H3803" s="2">
        <f t="shared" si="252"/>
        <v>1</v>
      </c>
      <c r="I3803" s="2" t="b">
        <f t="shared" si="253"/>
        <v>0</v>
      </c>
      <c r="J3803" t="s">
        <v>44</v>
      </c>
      <c r="K3803">
        <v>1</v>
      </c>
      <c r="L3803">
        <v>129.88</v>
      </c>
      <c r="M3803">
        <v>0.1</v>
      </c>
      <c r="N3803" t="s">
        <v>25</v>
      </c>
      <c r="O3803">
        <v>-89.9</v>
      </c>
      <c r="P3803">
        <v>110.98</v>
      </c>
      <c r="Q3803">
        <v>30</v>
      </c>
      <c r="R3803" t="s">
        <v>489</v>
      </c>
      <c r="S3803" t="s">
        <v>489</v>
      </c>
      <c r="T3803" t="s">
        <v>27</v>
      </c>
      <c r="U3803" t="s">
        <v>36</v>
      </c>
      <c r="V3803" t="s">
        <v>67</v>
      </c>
      <c r="W3803">
        <v>0.71</v>
      </c>
    </row>
    <row r="3804" spans="1:23" x14ac:dyDescent="0.3">
      <c r="A3804" t="s">
        <v>904</v>
      </c>
      <c r="B3804" t="s">
        <v>1541</v>
      </c>
      <c r="D3804" s="1">
        <v>41015</v>
      </c>
      <c r="E3804" s="1">
        <v>41016</v>
      </c>
      <c r="F3804" s="1" t="str">
        <f t="shared" si="250"/>
        <v>April</v>
      </c>
      <c r="G3804" s="1" t="str">
        <f t="shared" si="251"/>
        <v>2012</v>
      </c>
      <c r="H3804" s="2">
        <f t="shared" si="252"/>
        <v>1</v>
      </c>
      <c r="I3804" s="2" t="b">
        <f t="shared" si="253"/>
        <v>0</v>
      </c>
      <c r="J3804" t="s">
        <v>24</v>
      </c>
      <c r="K3804">
        <v>23</v>
      </c>
      <c r="L3804">
        <v>86.53</v>
      </c>
      <c r="M3804">
        <v>0.05</v>
      </c>
      <c r="N3804" t="s">
        <v>18</v>
      </c>
      <c r="O3804">
        <v>35.619999999999997</v>
      </c>
      <c r="P3804">
        <v>3.75</v>
      </c>
      <c r="Q3804">
        <v>0.5</v>
      </c>
      <c r="R3804" t="s">
        <v>489</v>
      </c>
      <c r="S3804" t="s">
        <v>489</v>
      </c>
      <c r="T3804" t="s">
        <v>27</v>
      </c>
      <c r="U3804" t="s">
        <v>22</v>
      </c>
      <c r="V3804" t="s">
        <v>57</v>
      </c>
      <c r="W3804">
        <v>0.37</v>
      </c>
    </row>
    <row r="3805" spans="1:23" x14ac:dyDescent="0.3">
      <c r="A3805" t="s">
        <v>1168</v>
      </c>
      <c r="B3805" t="s">
        <v>1549</v>
      </c>
      <c r="D3805" s="1">
        <v>40775</v>
      </c>
      <c r="E3805" s="1">
        <v>40777</v>
      </c>
      <c r="F3805" s="1" t="str">
        <f t="shared" si="250"/>
        <v>August</v>
      </c>
      <c r="G3805" s="1" t="str">
        <f t="shared" si="251"/>
        <v>2011</v>
      </c>
      <c r="H3805" s="2">
        <f t="shared" si="252"/>
        <v>2</v>
      </c>
      <c r="I3805" s="2" t="b">
        <f t="shared" si="253"/>
        <v>0</v>
      </c>
      <c r="J3805" t="s">
        <v>24</v>
      </c>
      <c r="K3805">
        <v>20</v>
      </c>
      <c r="L3805">
        <v>269.66000000000003</v>
      </c>
      <c r="M3805">
        <v>0.02</v>
      </c>
      <c r="N3805" t="s">
        <v>18</v>
      </c>
      <c r="O3805">
        <v>-59.13</v>
      </c>
      <c r="P3805">
        <v>12.88</v>
      </c>
      <c r="Q3805">
        <v>4.59</v>
      </c>
      <c r="R3805" t="s">
        <v>489</v>
      </c>
      <c r="S3805" t="s">
        <v>489</v>
      </c>
      <c r="T3805" t="s">
        <v>27</v>
      </c>
      <c r="U3805" t="s">
        <v>22</v>
      </c>
      <c r="V3805" t="s">
        <v>82</v>
      </c>
      <c r="W3805">
        <v>0.82</v>
      </c>
    </row>
    <row r="3806" spans="1:23" x14ac:dyDescent="0.3">
      <c r="A3806" t="s">
        <v>1124</v>
      </c>
      <c r="B3806" t="s">
        <v>1473</v>
      </c>
      <c r="D3806" s="1">
        <v>40894</v>
      </c>
      <c r="E3806" s="1">
        <v>40903</v>
      </c>
      <c r="F3806" s="1" t="str">
        <f t="shared" si="250"/>
        <v>December</v>
      </c>
      <c r="G3806" s="1" t="str">
        <f t="shared" si="251"/>
        <v>2011</v>
      </c>
      <c r="H3806" s="2">
        <f t="shared" si="252"/>
        <v>9</v>
      </c>
      <c r="I3806" s="2" t="b">
        <f t="shared" si="253"/>
        <v>0</v>
      </c>
      <c r="J3806" t="s">
        <v>17</v>
      </c>
      <c r="K3806">
        <v>4</v>
      </c>
      <c r="L3806">
        <v>28.34</v>
      </c>
      <c r="M3806">
        <v>0.01</v>
      </c>
      <c r="N3806" t="s">
        <v>18</v>
      </c>
      <c r="O3806">
        <v>-18.55</v>
      </c>
      <c r="P3806">
        <v>4.9800000000000004</v>
      </c>
      <c r="Q3806">
        <v>7.44</v>
      </c>
      <c r="R3806" t="s">
        <v>489</v>
      </c>
      <c r="S3806" t="s">
        <v>489</v>
      </c>
      <c r="T3806" t="s">
        <v>31</v>
      </c>
      <c r="U3806" t="s">
        <v>22</v>
      </c>
      <c r="V3806" t="s">
        <v>43</v>
      </c>
      <c r="W3806">
        <v>0.36</v>
      </c>
    </row>
    <row r="3807" spans="1:23" x14ac:dyDescent="0.3">
      <c r="A3807" t="s">
        <v>1124</v>
      </c>
      <c r="B3807" t="s">
        <v>1473</v>
      </c>
      <c r="D3807" s="1">
        <v>40894</v>
      </c>
      <c r="E3807" s="1">
        <v>40894</v>
      </c>
      <c r="F3807" s="1" t="str">
        <f t="shared" si="250"/>
        <v>December</v>
      </c>
      <c r="G3807" s="1" t="str">
        <f t="shared" si="251"/>
        <v>2011</v>
      </c>
      <c r="H3807" s="2">
        <f t="shared" si="252"/>
        <v>0</v>
      </c>
      <c r="I3807" s="2" t="str">
        <f t="shared" si="253"/>
        <v>FREE DELIVERY</v>
      </c>
      <c r="J3807" t="s">
        <v>17</v>
      </c>
      <c r="K3807">
        <v>7</v>
      </c>
      <c r="L3807">
        <v>405.33949999999999</v>
      </c>
      <c r="M3807">
        <v>0.01</v>
      </c>
      <c r="N3807" t="s">
        <v>39</v>
      </c>
      <c r="O3807">
        <v>-147.88</v>
      </c>
      <c r="P3807">
        <v>65.989999999999995</v>
      </c>
      <c r="Q3807">
        <v>3.9</v>
      </c>
      <c r="R3807" t="s">
        <v>489</v>
      </c>
      <c r="S3807" t="s">
        <v>489</v>
      </c>
      <c r="T3807" t="s">
        <v>31</v>
      </c>
      <c r="U3807" t="s">
        <v>32</v>
      </c>
      <c r="V3807" t="s">
        <v>33</v>
      </c>
      <c r="W3807">
        <v>0.55000000000000004</v>
      </c>
    </row>
    <row r="3808" spans="1:23" x14ac:dyDescent="0.3">
      <c r="A3808" t="s">
        <v>1513</v>
      </c>
      <c r="B3808" t="s">
        <v>1514</v>
      </c>
      <c r="D3808" s="1">
        <v>39927</v>
      </c>
      <c r="E3808" s="1">
        <v>39928</v>
      </c>
      <c r="F3808" s="1" t="str">
        <f t="shared" si="250"/>
        <v>April</v>
      </c>
      <c r="G3808" s="1" t="str">
        <f t="shared" si="251"/>
        <v>2009</v>
      </c>
      <c r="H3808" s="2">
        <f t="shared" si="252"/>
        <v>1</v>
      </c>
      <c r="I3808" s="2" t="b">
        <f t="shared" si="253"/>
        <v>0</v>
      </c>
      <c r="J3808" t="s">
        <v>24</v>
      </c>
      <c r="K3808">
        <v>11</v>
      </c>
      <c r="L3808">
        <v>113.19</v>
      </c>
      <c r="M3808">
        <v>0.04</v>
      </c>
      <c r="N3808" t="s">
        <v>18</v>
      </c>
      <c r="O3808">
        <v>-53.25</v>
      </c>
      <c r="P3808">
        <v>9.06</v>
      </c>
      <c r="Q3808">
        <v>9.86</v>
      </c>
      <c r="R3808" t="s">
        <v>489</v>
      </c>
      <c r="S3808" t="s">
        <v>489</v>
      </c>
      <c r="T3808" t="s">
        <v>42</v>
      </c>
      <c r="U3808" t="s">
        <v>22</v>
      </c>
      <c r="V3808" t="s">
        <v>43</v>
      </c>
      <c r="W3808">
        <v>0.4</v>
      </c>
    </row>
    <row r="3809" spans="1:23" x14ac:dyDescent="0.3">
      <c r="A3809" t="s">
        <v>1513</v>
      </c>
      <c r="B3809" t="s">
        <v>1514</v>
      </c>
      <c r="D3809" s="1">
        <v>39927</v>
      </c>
      <c r="E3809" s="1">
        <v>39928</v>
      </c>
      <c r="F3809" s="1" t="str">
        <f t="shared" si="250"/>
        <v>April</v>
      </c>
      <c r="G3809" s="1" t="str">
        <f t="shared" si="251"/>
        <v>2009</v>
      </c>
      <c r="H3809" s="2">
        <f t="shared" si="252"/>
        <v>1</v>
      </c>
      <c r="I3809" s="2" t="b">
        <f t="shared" si="253"/>
        <v>0</v>
      </c>
      <c r="J3809" t="s">
        <v>24</v>
      </c>
      <c r="K3809">
        <v>13</v>
      </c>
      <c r="L3809">
        <v>196.04</v>
      </c>
      <c r="M3809">
        <v>0.04</v>
      </c>
      <c r="N3809" t="s">
        <v>18</v>
      </c>
      <c r="O3809">
        <v>2.13</v>
      </c>
      <c r="P3809">
        <v>14.27</v>
      </c>
      <c r="Q3809">
        <v>7.27</v>
      </c>
      <c r="R3809" t="s">
        <v>489</v>
      </c>
      <c r="S3809" t="s">
        <v>489</v>
      </c>
      <c r="T3809" t="s">
        <v>42</v>
      </c>
      <c r="U3809" t="s">
        <v>22</v>
      </c>
      <c r="V3809" t="s">
        <v>29</v>
      </c>
      <c r="W3809">
        <v>0.38</v>
      </c>
    </row>
    <row r="3810" spans="1:23" x14ac:dyDescent="0.3">
      <c r="A3810" t="s">
        <v>1513</v>
      </c>
      <c r="B3810" t="s">
        <v>1514</v>
      </c>
      <c r="D3810" s="1">
        <v>39927</v>
      </c>
      <c r="E3810" s="1">
        <v>39930</v>
      </c>
      <c r="F3810" s="1" t="str">
        <f t="shared" si="250"/>
        <v>April</v>
      </c>
      <c r="G3810" s="1" t="str">
        <f t="shared" si="251"/>
        <v>2009</v>
      </c>
      <c r="H3810" s="2">
        <f t="shared" si="252"/>
        <v>3</v>
      </c>
      <c r="I3810" s="2" t="b">
        <f t="shared" si="253"/>
        <v>0</v>
      </c>
      <c r="J3810" t="s">
        <v>24</v>
      </c>
      <c r="K3810">
        <v>28</v>
      </c>
      <c r="L3810">
        <v>140.02000000000001</v>
      </c>
      <c r="M3810">
        <v>0.03</v>
      </c>
      <c r="N3810" t="s">
        <v>18</v>
      </c>
      <c r="O3810">
        <v>66.709999999999994</v>
      </c>
      <c r="P3810">
        <v>4.91</v>
      </c>
      <c r="Q3810">
        <v>0.5</v>
      </c>
      <c r="R3810" t="s">
        <v>489</v>
      </c>
      <c r="S3810" t="s">
        <v>489</v>
      </c>
      <c r="T3810" t="s">
        <v>42</v>
      </c>
      <c r="U3810" t="s">
        <v>22</v>
      </c>
      <c r="V3810" t="s">
        <v>57</v>
      </c>
      <c r="W3810">
        <v>0.36</v>
      </c>
    </row>
    <row r="3811" spans="1:23" x14ac:dyDescent="0.3">
      <c r="A3811" t="s">
        <v>1063</v>
      </c>
      <c r="B3811" t="s">
        <v>1238</v>
      </c>
      <c r="D3811" s="1">
        <v>41123</v>
      </c>
      <c r="E3811" s="1">
        <v>41125</v>
      </c>
      <c r="F3811" s="1" t="str">
        <f t="shared" si="250"/>
        <v>August</v>
      </c>
      <c r="G3811" s="1" t="str">
        <f t="shared" si="251"/>
        <v>2012</v>
      </c>
      <c r="H3811" s="2">
        <f t="shared" si="252"/>
        <v>2</v>
      </c>
      <c r="I3811" s="2" t="b">
        <f t="shared" si="253"/>
        <v>0</v>
      </c>
      <c r="J3811" t="s">
        <v>52</v>
      </c>
      <c r="K3811">
        <v>48</v>
      </c>
      <c r="L3811">
        <v>2006.38</v>
      </c>
      <c r="M3811">
        <v>0</v>
      </c>
      <c r="N3811" t="s">
        <v>18</v>
      </c>
      <c r="O3811">
        <v>840.46</v>
      </c>
      <c r="P3811">
        <v>40.98</v>
      </c>
      <c r="Q3811">
        <v>1.99</v>
      </c>
      <c r="R3811" t="s">
        <v>489</v>
      </c>
      <c r="S3811" t="s">
        <v>489</v>
      </c>
      <c r="T3811" t="s">
        <v>31</v>
      </c>
      <c r="U3811" t="s">
        <v>32</v>
      </c>
      <c r="V3811" t="s">
        <v>48</v>
      </c>
      <c r="W3811">
        <v>0.44</v>
      </c>
    </row>
    <row r="3812" spans="1:23" x14ac:dyDescent="0.3">
      <c r="A3812" t="s">
        <v>1101</v>
      </c>
      <c r="B3812" t="s">
        <v>1529</v>
      </c>
      <c r="D3812" s="1">
        <v>41050</v>
      </c>
      <c r="E3812" s="1">
        <v>41054</v>
      </c>
      <c r="F3812" s="1" t="str">
        <f t="shared" si="250"/>
        <v>May</v>
      </c>
      <c r="G3812" s="1" t="str">
        <f t="shared" si="251"/>
        <v>2012</v>
      </c>
      <c r="H3812" s="2">
        <f t="shared" si="252"/>
        <v>4</v>
      </c>
      <c r="I3812" s="2" t="b">
        <f t="shared" si="253"/>
        <v>0</v>
      </c>
      <c r="J3812" t="s">
        <v>17</v>
      </c>
      <c r="K3812">
        <v>7</v>
      </c>
      <c r="L3812">
        <v>1134.05</v>
      </c>
      <c r="M3812">
        <v>0.08</v>
      </c>
      <c r="N3812" t="s">
        <v>18</v>
      </c>
      <c r="O3812">
        <v>149.5</v>
      </c>
      <c r="P3812">
        <v>172.99</v>
      </c>
      <c r="Q3812">
        <v>19.989999999999998</v>
      </c>
      <c r="R3812" t="s">
        <v>489</v>
      </c>
      <c r="S3812" t="s">
        <v>489</v>
      </c>
      <c r="T3812" t="s">
        <v>21</v>
      </c>
      <c r="U3812" t="s">
        <v>22</v>
      </c>
      <c r="V3812" t="s">
        <v>29</v>
      </c>
      <c r="W3812">
        <v>0.39</v>
      </c>
    </row>
    <row r="3813" spans="1:23" x14ac:dyDescent="0.3">
      <c r="A3813" t="s">
        <v>1101</v>
      </c>
      <c r="B3813" t="s">
        <v>1529</v>
      </c>
      <c r="D3813" s="1">
        <v>41050</v>
      </c>
      <c r="E3813" s="1">
        <v>41059</v>
      </c>
      <c r="F3813" s="1" t="str">
        <f t="shared" si="250"/>
        <v>May</v>
      </c>
      <c r="G3813" s="1" t="str">
        <f t="shared" si="251"/>
        <v>2012</v>
      </c>
      <c r="H3813" s="2">
        <f t="shared" si="252"/>
        <v>9</v>
      </c>
      <c r="I3813" s="2" t="b">
        <f t="shared" si="253"/>
        <v>0</v>
      </c>
      <c r="J3813" t="s">
        <v>17</v>
      </c>
      <c r="K3813">
        <v>28</v>
      </c>
      <c r="L3813">
        <v>1470.0495000000001</v>
      </c>
      <c r="M3813">
        <v>0.1</v>
      </c>
      <c r="N3813" t="s">
        <v>18</v>
      </c>
      <c r="O3813">
        <v>185.94</v>
      </c>
      <c r="P3813">
        <v>65.989999999999995</v>
      </c>
      <c r="Q3813">
        <v>4.99</v>
      </c>
      <c r="R3813" t="s">
        <v>489</v>
      </c>
      <c r="S3813" t="s">
        <v>489</v>
      </c>
      <c r="T3813" t="s">
        <v>21</v>
      </c>
      <c r="U3813" t="s">
        <v>32</v>
      </c>
      <c r="V3813" t="s">
        <v>33</v>
      </c>
      <c r="W3813">
        <v>0.56999999999999995</v>
      </c>
    </row>
    <row r="3814" spans="1:23" x14ac:dyDescent="0.3">
      <c r="A3814" t="s">
        <v>1511</v>
      </c>
      <c r="B3814" t="s">
        <v>1512</v>
      </c>
      <c r="D3814" s="1">
        <v>40386</v>
      </c>
      <c r="E3814" s="1">
        <v>40388</v>
      </c>
      <c r="F3814" s="1" t="str">
        <f t="shared" si="250"/>
        <v>July</v>
      </c>
      <c r="G3814" s="1" t="str">
        <f t="shared" si="251"/>
        <v>2010</v>
      </c>
      <c r="H3814" s="2">
        <f t="shared" si="252"/>
        <v>2</v>
      </c>
      <c r="I3814" s="2" t="b">
        <f t="shared" si="253"/>
        <v>0</v>
      </c>
      <c r="J3814" t="s">
        <v>34</v>
      </c>
      <c r="K3814">
        <v>47</v>
      </c>
      <c r="L3814">
        <v>1020.88</v>
      </c>
      <c r="M3814">
        <v>0.08</v>
      </c>
      <c r="N3814" t="s">
        <v>18</v>
      </c>
      <c r="O3814">
        <v>173.94</v>
      </c>
      <c r="P3814">
        <v>22.72</v>
      </c>
      <c r="Q3814">
        <v>8.99</v>
      </c>
      <c r="R3814" t="s">
        <v>489</v>
      </c>
      <c r="S3814" t="s">
        <v>489</v>
      </c>
      <c r="T3814" t="s">
        <v>42</v>
      </c>
      <c r="U3814" t="s">
        <v>36</v>
      </c>
      <c r="V3814" t="s">
        <v>37</v>
      </c>
      <c r="W3814">
        <v>0.44</v>
      </c>
    </row>
    <row r="3815" spans="1:23" x14ac:dyDescent="0.3">
      <c r="A3815" t="s">
        <v>1513</v>
      </c>
      <c r="B3815" t="s">
        <v>1514</v>
      </c>
      <c r="D3815" s="1">
        <v>40547</v>
      </c>
      <c r="E3815" s="1">
        <v>40548</v>
      </c>
      <c r="F3815" s="1" t="str">
        <f t="shared" si="250"/>
        <v>January</v>
      </c>
      <c r="G3815" s="1" t="str">
        <f t="shared" si="251"/>
        <v>2011</v>
      </c>
      <c r="H3815" s="2">
        <f t="shared" si="252"/>
        <v>1</v>
      </c>
      <c r="I3815" s="2" t="b">
        <f t="shared" si="253"/>
        <v>0</v>
      </c>
      <c r="J3815" t="s">
        <v>34</v>
      </c>
      <c r="K3815">
        <v>41</v>
      </c>
      <c r="L3815">
        <v>11883.2</v>
      </c>
      <c r="M3815">
        <v>0.1</v>
      </c>
      <c r="N3815" t="s">
        <v>18</v>
      </c>
      <c r="O3815">
        <v>4160.88</v>
      </c>
      <c r="P3815">
        <v>300.97000000000003</v>
      </c>
      <c r="Q3815">
        <v>7.18</v>
      </c>
      <c r="R3815" t="s">
        <v>489</v>
      </c>
      <c r="S3815" t="s">
        <v>489</v>
      </c>
      <c r="T3815" t="s">
        <v>42</v>
      </c>
      <c r="U3815" t="s">
        <v>32</v>
      </c>
      <c r="V3815" t="s">
        <v>48</v>
      </c>
      <c r="W3815">
        <v>0.48</v>
      </c>
    </row>
    <row r="3816" spans="1:23" x14ac:dyDescent="0.3">
      <c r="A3816" t="s">
        <v>1155</v>
      </c>
      <c r="B3816" t="s">
        <v>1156</v>
      </c>
      <c r="D3816" s="1">
        <v>41028</v>
      </c>
      <c r="E3816" s="1">
        <v>41030</v>
      </c>
      <c r="F3816" s="1" t="str">
        <f t="shared" si="250"/>
        <v>May</v>
      </c>
      <c r="G3816" s="1" t="str">
        <f t="shared" si="251"/>
        <v>2012</v>
      </c>
      <c r="H3816" s="2">
        <f t="shared" si="252"/>
        <v>2</v>
      </c>
      <c r="I3816" s="2" t="b">
        <f t="shared" si="253"/>
        <v>0</v>
      </c>
      <c r="J3816" t="s">
        <v>24</v>
      </c>
      <c r="K3816">
        <v>6</v>
      </c>
      <c r="L3816">
        <v>120.38</v>
      </c>
      <c r="M3816">
        <v>0.09</v>
      </c>
      <c r="N3816" t="s">
        <v>18</v>
      </c>
      <c r="O3816">
        <v>-29.77</v>
      </c>
      <c r="P3816">
        <v>20.48</v>
      </c>
      <c r="Q3816">
        <v>6.32</v>
      </c>
      <c r="R3816" t="s">
        <v>489</v>
      </c>
      <c r="S3816" t="s">
        <v>489</v>
      </c>
      <c r="T3816" t="s">
        <v>31</v>
      </c>
      <c r="U3816" t="s">
        <v>22</v>
      </c>
      <c r="V3816" t="s">
        <v>28</v>
      </c>
      <c r="W3816">
        <v>0.57999999999999996</v>
      </c>
    </row>
    <row r="3817" spans="1:23" x14ac:dyDescent="0.3">
      <c r="A3817" t="s">
        <v>1155</v>
      </c>
      <c r="B3817" t="s">
        <v>1156</v>
      </c>
      <c r="D3817" s="1">
        <v>39877</v>
      </c>
      <c r="E3817" s="1">
        <v>39877</v>
      </c>
      <c r="F3817" s="1" t="str">
        <f t="shared" si="250"/>
        <v>March</v>
      </c>
      <c r="G3817" s="1" t="str">
        <f t="shared" si="251"/>
        <v>2009</v>
      </c>
      <c r="H3817" s="2">
        <f t="shared" si="252"/>
        <v>0</v>
      </c>
      <c r="I3817" s="2" t="str">
        <f t="shared" si="253"/>
        <v>FREE DELIVERY</v>
      </c>
      <c r="J3817" t="s">
        <v>44</v>
      </c>
      <c r="K3817">
        <v>36</v>
      </c>
      <c r="L3817">
        <v>2051.8235</v>
      </c>
      <c r="M3817">
        <v>0.01</v>
      </c>
      <c r="N3817" t="s">
        <v>39</v>
      </c>
      <c r="O3817">
        <v>350.36</v>
      </c>
      <c r="P3817">
        <v>65.989999999999995</v>
      </c>
      <c r="Q3817">
        <v>8.8000000000000007</v>
      </c>
      <c r="R3817" t="s">
        <v>489</v>
      </c>
      <c r="S3817" t="s">
        <v>489</v>
      </c>
      <c r="T3817" t="s">
        <v>31</v>
      </c>
      <c r="U3817" t="s">
        <v>32</v>
      </c>
      <c r="V3817" t="s">
        <v>33</v>
      </c>
      <c r="W3817">
        <v>0.57999999999999996</v>
      </c>
    </row>
    <row r="3818" spans="1:23" x14ac:dyDescent="0.3">
      <c r="A3818" t="s">
        <v>1513</v>
      </c>
      <c r="B3818" t="s">
        <v>1514</v>
      </c>
      <c r="D3818" s="1">
        <v>41218</v>
      </c>
      <c r="E3818" s="1">
        <v>41219</v>
      </c>
      <c r="F3818" s="1" t="str">
        <f t="shared" si="250"/>
        <v>November</v>
      </c>
      <c r="G3818" s="1" t="str">
        <f t="shared" si="251"/>
        <v>2012</v>
      </c>
      <c r="H3818" s="2">
        <f t="shared" si="252"/>
        <v>1</v>
      </c>
      <c r="I3818" s="2" t="b">
        <f t="shared" si="253"/>
        <v>0</v>
      </c>
      <c r="J3818" t="s">
        <v>24</v>
      </c>
      <c r="K3818">
        <v>22</v>
      </c>
      <c r="L3818">
        <v>621.21</v>
      </c>
      <c r="M3818">
        <v>7.0000000000000007E-2</v>
      </c>
      <c r="N3818" t="s">
        <v>18</v>
      </c>
      <c r="O3818">
        <v>-42.35</v>
      </c>
      <c r="P3818">
        <v>29.74</v>
      </c>
      <c r="Q3818">
        <v>6.64</v>
      </c>
      <c r="R3818" t="s">
        <v>489</v>
      </c>
      <c r="S3818" t="s">
        <v>489</v>
      </c>
      <c r="T3818" t="s">
        <v>42</v>
      </c>
      <c r="U3818" t="s">
        <v>22</v>
      </c>
      <c r="V3818" t="s">
        <v>23</v>
      </c>
      <c r="W3818">
        <v>0.7</v>
      </c>
    </row>
    <row r="3819" spans="1:23" x14ac:dyDescent="0.3">
      <c r="A3819" t="s">
        <v>1103</v>
      </c>
      <c r="B3819" t="s">
        <v>1539</v>
      </c>
      <c r="D3819" s="1">
        <v>41104</v>
      </c>
      <c r="E3819" s="1">
        <v>41111</v>
      </c>
      <c r="F3819" s="1" t="str">
        <f t="shared" si="250"/>
        <v>July</v>
      </c>
      <c r="G3819" s="1" t="str">
        <f t="shared" si="251"/>
        <v>2012</v>
      </c>
      <c r="H3819" s="2">
        <f t="shared" si="252"/>
        <v>7</v>
      </c>
      <c r="I3819" s="2" t="b">
        <f t="shared" si="253"/>
        <v>0</v>
      </c>
      <c r="J3819" t="s">
        <v>17</v>
      </c>
      <c r="K3819">
        <v>2</v>
      </c>
      <c r="L3819">
        <v>13.29</v>
      </c>
      <c r="M3819">
        <v>0.08</v>
      </c>
      <c r="N3819" t="s">
        <v>18</v>
      </c>
      <c r="O3819">
        <v>-10.33</v>
      </c>
      <c r="P3819">
        <v>4.24</v>
      </c>
      <c r="Q3819">
        <v>5.41</v>
      </c>
      <c r="R3819" t="s">
        <v>489</v>
      </c>
      <c r="S3819" t="s">
        <v>489</v>
      </c>
      <c r="T3819" t="s">
        <v>31</v>
      </c>
      <c r="U3819" t="s">
        <v>22</v>
      </c>
      <c r="V3819" t="s">
        <v>29</v>
      </c>
      <c r="W3819">
        <v>0.35</v>
      </c>
    </row>
    <row r="3820" spans="1:23" x14ac:dyDescent="0.3">
      <c r="A3820" t="s">
        <v>1535</v>
      </c>
      <c r="B3820" t="s">
        <v>1536</v>
      </c>
      <c r="D3820" s="1">
        <v>40480</v>
      </c>
      <c r="E3820" s="1">
        <v>40481</v>
      </c>
      <c r="F3820" s="1" t="str">
        <f t="shared" si="250"/>
        <v>October</v>
      </c>
      <c r="G3820" s="1" t="str">
        <f t="shared" si="251"/>
        <v>2010</v>
      </c>
      <c r="H3820" s="2">
        <f t="shared" si="252"/>
        <v>1</v>
      </c>
      <c r="I3820" s="2" t="b">
        <f t="shared" si="253"/>
        <v>0</v>
      </c>
      <c r="J3820" t="s">
        <v>52</v>
      </c>
      <c r="K3820">
        <v>7</v>
      </c>
      <c r="L3820">
        <v>2423.06</v>
      </c>
      <c r="M3820">
        <v>0.06</v>
      </c>
      <c r="N3820" t="s">
        <v>25</v>
      </c>
      <c r="O3820">
        <v>-94.27</v>
      </c>
      <c r="P3820">
        <v>348.21</v>
      </c>
      <c r="Q3820">
        <v>40.19</v>
      </c>
      <c r="R3820" t="s">
        <v>489</v>
      </c>
      <c r="S3820" t="s">
        <v>489</v>
      </c>
      <c r="T3820" t="s">
        <v>42</v>
      </c>
      <c r="U3820" t="s">
        <v>36</v>
      </c>
      <c r="V3820" t="s">
        <v>55</v>
      </c>
      <c r="W3820">
        <v>0.62</v>
      </c>
    </row>
    <row r="3821" spans="1:23" x14ac:dyDescent="0.3">
      <c r="A3821" t="s">
        <v>1535</v>
      </c>
      <c r="B3821" t="s">
        <v>1536</v>
      </c>
      <c r="D3821" s="1">
        <v>40876</v>
      </c>
      <c r="E3821" s="1">
        <v>40877</v>
      </c>
      <c r="F3821" s="1" t="str">
        <f t="shared" si="250"/>
        <v>November</v>
      </c>
      <c r="G3821" s="1" t="str">
        <f t="shared" si="251"/>
        <v>2011</v>
      </c>
      <c r="H3821" s="2">
        <f t="shared" si="252"/>
        <v>1</v>
      </c>
      <c r="I3821" s="2" t="b">
        <f t="shared" si="253"/>
        <v>0</v>
      </c>
      <c r="J3821" t="s">
        <v>52</v>
      </c>
      <c r="K3821">
        <v>25</v>
      </c>
      <c r="L3821">
        <v>667.64</v>
      </c>
      <c r="M3821">
        <v>0.08</v>
      </c>
      <c r="N3821" t="s">
        <v>18</v>
      </c>
      <c r="O3821">
        <v>-57.53</v>
      </c>
      <c r="P3821">
        <v>27.48</v>
      </c>
      <c r="Q3821">
        <v>4</v>
      </c>
      <c r="R3821" t="s">
        <v>489</v>
      </c>
      <c r="S3821" t="s">
        <v>489</v>
      </c>
      <c r="T3821" t="s">
        <v>21</v>
      </c>
      <c r="U3821" t="s">
        <v>32</v>
      </c>
      <c r="V3821" t="s">
        <v>48</v>
      </c>
      <c r="W3821">
        <v>0.75</v>
      </c>
    </row>
    <row r="3822" spans="1:23" x14ac:dyDescent="0.3">
      <c r="A3822" t="s">
        <v>1513</v>
      </c>
      <c r="B3822" t="s">
        <v>1514</v>
      </c>
      <c r="D3822" s="1">
        <v>40268</v>
      </c>
      <c r="E3822" s="1">
        <v>40269</v>
      </c>
      <c r="F3822" s="1" t="str">
        <f t="shared" si="250"/>
        <v>April</v>
      </c>
      <c r="G3822" s="1" t="str">
        <f t="shared" si="251"/>
        <v>2010</v>
      </c>
      <c r="H3822" s="2">
        <f t="shared" si="252"/>
        <v>1</v>
      </c>
      <c r="I3822" s="2" t="b">
        <f t="shared" si="253"/>
        <v>0</v>
      </c>
      <c r="J3822" t="s">
        <v>34</v>
      </c>
      <c r="K3822">
        <v>9</v>
      </c>
      <c r="L3822">
        <v>98.24</v>
      </c>
      <c r="M3822">
        <v>0.04</v>
      </c>
      <c r="N3822" t="s">
        <v>18</v>
      </c>
      <c r="O3822">
        <v>-10.38</v>
      </c>
      <c r="P3822">
        <v>10.98</v>
      </c>
      <c r="Q3822">
        <v>3.37</v>
      </c>
      <c r="R3822" t="s">
        <v>489</v>
      </c>
      <c r="S3822" t="s">
        <v>489</v>
      </c>
      <c r="T3822" t="s">
        <v>31</v>
      </c>
      <c r="U3822" t="s">
        <v>22</v>
      </c>
      <c r="V3822" t="s">
        <v>82</v>
      </c>
      <c r="W3822">
        <v>0.56999999999999995</v>
      </c>
    </row>
    <row r="3823" spans="1:23" x14ac:dyDescent="0.3">
      <c r="A3823" t="s">
        <v>1253</v>
      </c>
      <c r="B3823" t="s">
        <v>1120</v>
      </c>
      <c r="D3823" s="1">
        <v>41272</v>
      </c>
      <c r="E3823" s="1">
        <v>41273</v>
      </c>
      <c r="F3823" s="1" t="str">
        <f t="shared" si="250"/>
        <v>December</v>
      </c>
      <c r="G3823" s="1" t="str">
        <f t="shared" si="251"/>
        <v>2012</v>
      </c>
      <c r="H3823" s="2">
        <f t="shared" si="252"/>
        <v>1</v>
      </c>
      <c r="I3823" s="2" t="b">
        <f t="shared" si="253"/>
        <v>0</v>
      </c>
      <c r="J3823" t="s">
        <v>24</v>
      </c>
      <c r="K3823">
        <v>40</v>
      </c>
      <c r="L3823">
        <v>181.8</v>
      </c>
      <c r="M3823">
        <v>0.05</v>
      </c>
      <c r="N3823" t="s">
        <v>18</v>
      </c>
      <c r="O3823">
        <v>-144.74</v>
      </c>
      <c r="P3823">
        <v>4.54</v>
      </c>
      <c r="Q3823">
        <v>5.83</v>
      </c>
      <c r="R3823" t="s">
        <v>489</v>
      </c>
      <c r="S3823" t="s">
        <v>489</v>
      </c>
      <c r="T3823" t="s">
        <v>31</v>
      </c>
      <c r="U3823" t="s">
        <v>22</v>
      </c>
      <c r="V3823" t="s">
        <v>29</v>
      </c>
      <c r="W3823">
        <v>0.36</v>
      </c>
    </row>
    <row r="3824" spans="1:23" x14ac:dyDescent="0.3">
      <c r="A3824" t="s">
        <v>1022</v>
      </c>
      <c r="B3824" t="s">
        <v>1164</v>
      </c>
      <c r="D3824" s="1">
        <v>40939</v>
      </c>
      <c r="E3824" s="1">
        <v>40943</v>
      </c>
      <c r="F3824" s="1" t="str">
        <f t="shared" si="250"/>
        <v>February</v>
      </c>
      <c r="G3824" s="1" t="str">
        <f t="shared" si="251"/>
        <v>2012</v>
      </c>
      <c r="H3824" s="2">
        <f t="shared" si="252"/>
        <v>4</v>
      </c>
      <c r="I3824" s="2" t="b">
        <f t="shared" si="253"/>
        <v>0</v>
      </c>
      <c r="J3824" t="s">
        <v>17</v>
      </c>
      <c r="K3824">
        <v>35</v>
      </c>
      <c r="L3824">
        <v>648.58000000000004</v>
      </c>
      <c r="M3824">
        <v>0.05</v>
      </c>
      <c r="N3824" t="s">
        <v>18</v>
      </c>
      <c r="O3824">
        <v>182.63</v>
      </c>
      <c r="P3824">
        <v>18.97</v>
      </c>
      <c r="Q3824">
        <v>5.21</v>
      </c>
      <c r="R3824" t="s">
        <v>489</v>
      </c>
      <c r="S3824" t="s">
        <v>489</v>
      </c>
      <c r="T3824" t="s">
        <v>31</v>
      </c>
      <c r="U3824" t="s">
        <v>22</v>
      </c>
      <c r="V3824" t="s">
        <v>43</v>
      </c>
      <c r="W3824">
        <v>0.37</v>
      </c>
    </row>
    <row r="3825" spans="1:23" x14ac:dyDescent="0.3">
      <c r="A3825" t="s">
        <v>1022</v>
      </c>
      <c r="B3825" t="s">
        <v>1164</v>
      </c>
      <c r="D3825" s="1">
        <v>40939</v>
      </c>
      <c r="E3825" s="1">
        <v>40944</v>
      </c>
      <c r="F3825" s="1" t="str">
        <f t="shared" si="250"/>
        <v>February</v>
      </c>
      <c r="G3825" s="1" t="str">
        <f t="shared" si="251"/>
        <v>2012</v>
      </c>
      <c r="H3825" s="2">
        <f t="shared" si="252"/>
        <v>5</v>
      </c>
      <c r="I3825" s="2" t="b">
        <f t="shared" si="253"/>
        <v>0</v>
      </c>
      <c r="J3825" t="s">
        <v>17</v>
      </c>
      <c r="K3825">
        <v>43</v>
      </c>
      <c r="L3825">
        <v>270.56</v>
      </c>
      <c r="M3825">
        <v>0.09</v>
      </c>
      <c r="N3825" t="s">
        <v>18</v>
      </c>
      <c r="O3825">
        <v>-140.47999999999999</v>
      </c>
      <c r="P3825">
        <v>6.48</v>
      </c>
      <c r="Q3825">
        <v>6.86</v>
      </c>
      <c r="R3825" t="s">
        <v>489</v>
      </c>
      <c r="S3825" t="s">
        <v>489</v>
      </c>
      <c r="T3825" t="s">
        <v>31</v>
      </c>
      <c r="U3825" t="s">
        <v>22</v>
      </c>
      <c r="V3825" t="s">
        <v>43</v>
      </c>
      <c r="W3825">
        <v>0.37</v>
      </c>
    </row>
    <row r="3826" spans="1:23" x14ac:dyDescent="0.3">
      <c r="A3826" t="s">
        <v>1070</v>
      </c>
      <c r="B3826" t="s">
        <v>1071</v>
      </c>
      <c r="D3826" s="1">
        <v>40848</v>
      </c>
      <c r="E3826" s="1">
        <v>40850</v>
      </c>
      <c r="F3826" s="1" t="str">
        <f t="shared" si="250"/>
        <v>November</v>
      </c>
      <c r="G3826" s="1" t="str">
        <f t="shared" si="251"/>
        <v>2011</v>
      </c>
      <c r="H3826" s="2">
        <f t="shared" si="252"/>
        <v>2</v>
      </c>
      <c r="I3826" s="2" t="b">
        <f t="shared" si="253"/>
        <v>0</v>
      </c>
      <c r="J3826" t="s">
        <v>34</v>
      </c>
      <c r="K3826">
        <v>31</v>
      </c>
      <c r="L3826">
        <v>233.2</v>
      </c>
      <c r="M3826">
        <v>0.04</v>
      </c>
      <c r="N3826" t="s">
        <v>18</v>
      </c>
      <c r="O3826">
        <v>-48.07</v>
      </c>
      <c r="P3826">
        <v>7.64</v>
      </c>
      <c r="Q3826">
        <v>5.83</v>
      </c>
      <c r="R3826" t="s">
        <v>489</v>
      </c>
      <c r="S3826" t="s">
        <v>489</v>
      </c>
      <c r="T3826" t="s">
        <v>21</v>
      </c>
      <c r="U3826" t="s">
        <v>22</v>
      </c>
      <c r="V3826" t="s">
        <v>43</v>
      </c>
      <c r="W3826">
        <v>0.36</v>
      </c>
    </row>
    <row r="3827" spans="1:23" x14ac:dyDescent="0.3">
      <c r="A3827" t="s">
        <v>1070</v>
      </c>
      <c r="B3827" t="s">
        <v>1071</v>
      </c>
      <c r="D3827" s="1">
        <v>40848</v>
      </c>
      <c r="E3827" s="1">
        <v>40849</v>
      </c>
      <c r="F3827" s="1" t="str">
        <f t="shared" si="250"/>
        <v>November</v>
      </c>
      <c r="G3827" s="1" t="str">
        <f t="shared" si="251"/>
        <v>2011</v>
      </c>
      <c r="H3827" s="2">
        <f t="shared" si="252"/>
        <v>1</v>
      </c>
      <c r="I3827" s="2" t="b">
        <f t="shared" si="253"/>
        <v>0</v>
      </c>
      <c r="J3827" t="s">
        <v>34</v>
      </c>
      <c r="K3827">
        <v>16</v>
      </c>
      <c r="L3827">
        <v>79.53</v>
      </c>
      <c r="M3827">
        <v>0.08</v>
      </c>
      <c r="N3827" t="s">
        <v>18</v>
      </c>
      <c r="O3827">
        <v>-48.55</v>
      </c>
      <c r="P3827">
        <v>4.9800000000000004</v>
      </c>
      <c r="Q3827">
        <v>5.49</v>
      </c>
      <c r="R3827" t="s">
        <v>489</v>
      </c>
      <c r="S3827" t="s">
        <v>489</v>
      </c>
      <c r="T3827" t="s">
        <v>21</v>
      </c>
      <c r="U3827" t="s">
        <v>22</v>
      </c>
      <c r="V3827" t="s">
        <v>43</v>
      </c>
      <c r="W3827">
        <v>0.38</v>
      </c>
    </row>
    <row r="3828" spans="1:23" x14ac:dyDescent="0.3">
      <c r="A3828" t="s">
        <v>1070</v>
      </c>
      <c r="B3828" t="s">
        <v>1071</v>
      </c>
      <c r="D3828" s="1">
        <v>40848</v>
      </c>
      <c r="E3828" s="1">
        <v>40849</v>
      </c>
      <c r="F3828" s="1" t="str">
        <f t="shared" si="250"/>
        <v>November</v>
      </c>
      <c r="G3828" s="1" t="str">
        <f t="shared" si="251"/>
        <v>2011</v>
      </c>
      <c r="H3828" s="2">
        <f t="shared" si="252"/>
        <v>1</v>
      </c>
      <c r="I3828" s="2" t="b">
        <f t="shared" si="253"/>
        <v>0</v>
      </c>
      <c r="J3828" t="s">
        <v>34</v>
      </c>
      <c r="K3828">
        <v>43</v>
      </c>
      <c r="L3828">
        <v>1680.9770000000001</v>
      </c>
      <c r="M3828">
        <v>0.05</v>
      </c>
      <c r="N3828" t="s">
        <v>18</v>
      </c>
      <c r="O3828">
        <v>383.09</v>
      </c>
      <c r="P3828">
        <v>45.99</v>
      </c>
      <c r="Q3828">
        <v>4.99</v>
      </c>
      <c r="R3828" t="s">
        <v>489</v>
      </c>
      <c r="S3828" t="s">
        <v>489</v>
      </c>
      <c r="T3828" t="s">
        <v>21</v>
      </c>
      <c r="U3828" t="s">
        <v>32</v>
      </c>
      <c r="V3828" t="s">
        <v>33</v>
      </c>
      <c r="W3828">
        <v>0.56000000000000005</v>
      </c>
    </row>
    <row r="3829" spans="1:23" x14ac:dyDescent="0.3">
      <c r="A3829" t="s">
        <v>1124</v>
      </c>
      <c r="B3829" t="s">
        <v>1473</v>
      </c>
      <c r="D3829" s="1">
        <v>41200</v>
      </c>
      <c r="E3829" s="1">
        <v>41201</v>
      </c>
      <c r="F3829" s="1" t="str">
        <f t="shared" si="250"/>
        <v>October</v>
      </c>
      <c r="G3829" s="1" t="str">
        <f t="shared" si="251"/>
        <v>2012</v>
      </c>
      <c r="H3829" s="2">
        <f t="shared" si="252"/>
        <v>1</v>
      </c>
      <c r="I3829" s="2" t="b">
        <f t="shared" si="253"/>
        <v>0</v>
      </c>
      <c r="J3829" t="s">
        <v>34</v>
      </c>
      <c r="K3829">
        <v>19</v>
      </c>
      <c r="L3829">
        <v>2002.4</v>
      </c>
      <c r="M3829">
        <v>0</v>
      </c>
      <c r="N3829" t="s">
        <v>25</v>
      </c>
      <c r="O3829">
        <v>151.09</v>
      </c>
      <c r="P3829">
        <v>100.98</v>
      </c>
      <c r="Q3829">
        <v>26.22</v>
      </c>
      <c r="R3829" t="s">
        <v>489</v>
      </c>
      <c r="S3829" t="s">
        <v>489</v>
      </c>
      <c r="T3829" t="s">
        <v>31</v>
      </c>
      <c r="U3829" t="s">
        <v>36</v>
      </c>
      <c r="V3829" t="s">
        <v>54</v>
      </c>
      <c r="W3829">
        <v>0.6</v>
      </c>
    </row>
    <row r="3830" spans="1:23" x14ac:dyDescent="0.3">
      <c r="A3830" t="s">
        <v>1055</v>
      </c>
      <c r="B3830" t="s">
        <v>950</v>
      </c>
      <c r="D3830" s="1">
        <v>40736</v>
      </c>
      <c r="E3830" s="1">
        <v>40743</v>
      </c>
      <c r="F3830" s="1" t="str">
        <f t="shared" si="250"/>
        <v>July</v>
      </c>
      <c r="G3830" s="1" t="str">
        <f t="shared" si="251"/>
        <v>2011</v>
      </c>
      <c r="H3830" s="2">
        <f t="shared" si="252"/>
        <v>7</v>
      </c>
      <c r="I3830" s="2" t="b">
        <f t="shared" si="253"/>
        <v>0</v>
      </c>
      <c r="J3830" t="s">
        <v>17</v>
      </c>
      <c r="K3830">
        <v>5</v>
      </c>
      <c r="L3830">
        <v>24.3</v>
      </c>
      <c r="M3830">
        <v>0.02</v>
      </c>
      <c r="N3830" t="s">
        <v>18</v>
      </c>
      <c r="O3830">
        <v>3.14</v>
      </c>
      <c r="P3830">
        <v>4.91</v>
      </c>
      <c r="Q3830">
        <v>0.5</v>
      </c>
      <c r="R3830" t="s">
        <v>489</v>
      </c>
      <c r="S3830" t="s">
        <v>489</v>
      </c>
      <c r="T3830" t="s">
        <v>42</v>
      </c>
      <c r="U3830" t="s">
        <v>22</v>
      </c>
      <c r="V3830" t="s">
        <v>57</v>
      </c>
      <c r="W3830">
        <v>0.36</v>
      </c>
    </row>
    <row r="3831" spans="1:23" x14ac:dyDescent="0.3">
      <c r="A3831" t="s">
        <v>1055</v>
      </c>
      <c r="B3831" t="s">
        <v>950</v>
      </c>
      <c r="D3831" s="1">
        <v>40736</v>
      </c>
      <c r="E3831" s="1">
        <v>40741</v>
      </c>
      <c r="F3831" s="1" t="str">
        <f t="shared" si="250"/>
        <v>July</v>
      </c>
      <c r="G3831" s="1" t="str">
        <f t="shared" si="251"/>
        <v>2011</v>
      </c>
      <c r="H3831" s="2">
        <f t="shared" si="252"/>
        <v>5</v>
      </c>
      <c r="I3831" s="2" t="b">
        <f t="shared" si="253"/>
        <v>0</v>
      </c>
      <c r="J3831" t="s">
        <v>17</v>
      </c>
      <c r="K3831">
        <v>14</v>
      </c>
      <c r="L3831">
        <v>322.61</v>
      </c>
      <c r="M3831">
        <v>0.02</v>
      </c>
      <c r="N3831" t="s">
        <v>18</v>
      </c>
      <c r="O3831">
        <v>19.37</v>
      </c>
      <c r="P3831">
        <v>22.01</v>
      </c>
      <c r="Q3831">
        <v>5.53</v>
      </c>
      <c r="R3831" t="s">
        <v>489</v>
      </c>
      <c r="S3831" t="s">
        <v>489</v>
      </c>
      <c r="T3831" t="s">
        <v>42</v>
      </c>
      <c r="U3831" t="s">
        <v>22</v>
      </c>
      <c r="V3831" t="s">
        <v>60</v>
      </c>
      <c r="W3831">
        <v>0.59</v>
      </c>
    </row>
    <row r="3832" spans="1:23" x14ac:dyDescent="0.3">
      <c r="A3832" t="s">
        <v>1103</v>
      </c>
      <c r="B3832" t="s">
        <v>1539</v>
      </c>
      <c r="D3832" s="1">
        <v>40820</v>
      </c>
      <c r="E3832" s="1">
        <v>40822</v>
      </c>
      <c r="F3832" s="1" t="str">
        <f t="shared" si="250"/>
        <v>October</v>
      </c>
      <c r="G3832" s="1" t="str">
        <f t="shared" si="251"/>
        <v>2011</v>
      </c>
      <c r="H3832" s="2">
        <f t="shared" si="252"/>
        <v>2</v>
      </c>
      <c r="I3832" s="2" t="b">
        <f t="shared" si="253"/>
        <v>0</v>
      </c>
      <c r="J3832" t="s">
        <v>52</v>
      </c>
      <c r="K3832">
        <v>2</v>
      </c>
      <c r="L3832">
        <v>31.7</v>
      </c>
      <c r="M3832">
        <v>0.05</v>
      </c>
      <c r="N3832" t="s">
        <v>18</v>
      </c>
      <c r="O3832">
        <v>-44.39</v>
      </c>
      <c r="P3832">
        <v>14.48</v>
      </c>
      <c r="Q3832">
        <v>1.99</v>
      </c>
      <c r="R3832" t="s">
        <v>489</v>
      </c>
      <c r="S3832" t="s">
        <v>489</v>
      </c>
      <c r="T3832" t="s">
        <v>31</v>
      </c>
      <c r="U3832" t="s">
        <v>32</v>
      </c>
      <c r="V3832" t="s">
        <v>48</v>
      </c>
      <c r="W3832">
        <v>0.49</v>
      </c>
    </row>
    <row r="3833" spans="1:23" x14ac:dyDescent="0.3">
      <c r="A3833" t="s">
        <v>1103</v>
      </c>
      <c r="B3833" t="s">
        <v>1539</v>
      </c>
      <c r="D3833" s="1">
        <v>40820</v>
      </c>
      <c r="E3833" s="1">
        <v>40822</v>
      </c>
      <c r="F3833" s="1" t="str">
        <f t="shared" si="250"/>
        <v>October</v>
      </c>
      <c r="G3833" s="1" t="str">
        <f t="shared" si="251"/>
        <v>2011</v>
      </c>
      <c r="H3833" s="2">
        <f t="shared" si="252"/>
        <v>2</v>
      </c>
      <c r="I3833" s="2" t="b">
        <f t="shared" si="253"/>
        <v>0</v>
      </c>
      <c r="J3833" t="s">
        <v>52</v>
      </c>
      <c r="K3833">
        <v>3</v>
      </c>
      <c r="L3833">
        <v>143.98150000000001</v>
      </c>
      <c r="M3833">
        <v>0.08</v>
      </c>
      <c r="N3833" t="s">
        <v>18</v>
      </c>
      <c r="O3833">
        <v>-283.23</v>
      </c>
      <c r="P3833">
        <v>55.99</v>
      </c>
      <c r="Q3833">
        <v>2.5</v>
      </c>
      <c r="R3833" t="s">
        <v>489</v>
      </c>
      <c r="S3833" t="s">
        <v>489</v>
      </c>
      <c r="T3833" t="s">
        <v>31</v>
      </c>
      <c r="U3833" t="s">
        <v>32</v>
      </c>
      <c r="V3833" t="s">
        <v>33</v>
      </c>
      <c r="W3833">
        <v>0.83</v>
      </c>
    </row>
    <row r="3834" spans="1:23" x14ac:dyDescent="0.3">
      <c r="A3834" t="s">
        <v>1070</v>
      </c>
      <c r="B3834" t="s">
        <v>1071</v>
      </c>
      <c r="D3834" s="1">
        <v>40849</v>
      </c>
      <c r="E3834" s="1">
        <v>40850</v>
      </c>
      <c r="F3834" s="1" t="str">
        <f t="shared" si="250"/>
        <v>November</v>
      </c>
      <c r="G3834" s="1" t="str">
        <f t="shared" si="251"/>
        <v>2011</v>
      </c>
      <c r="H3834" s="2">
        <f t="shared" si="252"/>
        <v>1</v>
      </c>
      <c r="I3834" s="2" t="b">
        <f t="shared" si="253"/>
        <v>0</v>
      </c>
      <c r="J3834" t="s">
        <v>44</v>
      </c>
      <c r="K3834">
        <v>20</v>
      </c>
      <c r="L3834">
        <v>52.7</v>
      </c>
      <c r="M3834">
        <v>0.03</v>
      </c>
      <c r="N3834" t="s">
        <v>39</v>
      </c>
      <c r="O3834">
        <v>-64.88</v>
      </c>
      <c r="P3834">
        <v>1.8</v>
      </c>
      <c r="Q3834">
        <v>4.79</v>
      </c>
      <c r="R3834" t="s">
        <v>489</v>
      </c>
      <c r="S3834" t="s">
        <v>489</v>
      </c>
      <c r="T3834" t="s">
        <v>42</v>
      </c>
      <c r="U3834" t="s">
        <v>22</v>
      </c>
      <c r="V3834" t="s">
        <v>29</v>
      </c>
      <c r="W3834">
        <v>0.37</v>
      </c>
    </row>
    <row r="3835" spans="1:23" x14ac:dyDescent="0.3">
      <c r="A3835" t="s">
        <v>1103</v>
      </c>
      <c r="B3835" t="s">
        <v>1539</v>
      </c>
      <c r="D3835" s="1">
        <v>40805</v>
      </c>
      <c r="E3835" s="1">
        <v>40807</v>
      </c>
      <c r="F3835" s="1" t="str">
        <f t="shared" si="250"/>
        <v>September</v>
      </c>
      <c r="G3835" s="1" t="str">
        <f t="shared" si="251"/>
        <v>2011</v>
      </c>
      <c r="H3835" s="2">
        <f t="shared" si="252"/>
        <v>2</v>
      </c>
      <c r="I3835" s="2" t="b">
        <f t="shared" si="253"/>
        <v>0</v>
      </c>
      <c r="J3835" t="s">
        <v>52</v>
      </c>
      <c r="K3835">
        <v>10</v>
      </c>
      <c r="L3835">
        <v>1124.2439999999999</v>
      </c>
      <c r="M3835">
        <v>0.03</v>
      </c>
      <c r="N3835" t="s">
        <v>39</v>
      </c>
      <c r="O3835">
        <v>-126.45</v>
      </c>
      <c r="P3835">
        <v>125.99</v>
      </c>
      <c r="Q3835">
        <v>7.69</v>
      </c>
      <c r="R3835" t="s">
        <v>489</v>
      </c>
      <c r="S3835" t="s">
        <v>489</v>
      </c>
      <c r="T3835" t="s">
        <v>31</v>
      </c>
      <c r="U3835" t="s">
        <v>32</v>
      </c>
      <c r="V3835" t="s">
        <v>33</v>
      </c>
      <c r="W3835">
        <v>0.57999999999999996</v>
      </c>
    </row>
    <row r="3836" spans="1:23" x14ac:dyDescent="0.3">
      <c r="A3836" t="s">
        <v>1105</v>
      </c>
      <c r="B3836" t="s">
        <v>1049</v>
      </c>
      <c r="D3836" s="1">
        <v>40836</v>
      </c>
      <c r="E3836" s="1">
        <v>40837</v>
      </c>
      <c r="F3836" s="1" t="str">
        <f t="shared" si="250"/>
        <v>October</v>
      </c>
      <c r="G3836" s="1" t="str">
        <f t="shared" si="251"/>
        <v>2011</v>
      </c>
      <c r="H3836" s="2">
        <f t="shared" si="252"/>
        <v>1</v>
      </c>
      <c r="I3836" s="2" t="b">
        <f t="shared" si="253"/>
        <v>0</v>
      </c>
      <c r="J3836" t="s">
        <v>52</v>
      </c>
      <c r="K3836">
        <v>23</v>
      </c>
      <c r="L3836">
        <v>415.05500000000001</v>
      </c>
      <c r="M3836">
        <v>0.02</v>
      </c>
      <c r="N3836" t="s">
        <v>18</v>
      </c>
      <c r="O3836">
        <v>-44.13</v>
      </c>
      <c r="P3836">
        <v>20.99</v>
      </c>
      <c r="Q3836">
        <v>0.99</v>
      </c>
      <c r="R3836" t="s">
        <v>489</v>
      </c>
      <c r="S3836" t="s">
        <v>489</v>
      </c>
      <c r="T3836" t="s">
        <v>27</v>
      </c>
      <c r="U3836" t="s">
        <v>32</v>
      </c>
      <c r="V3836" t="s">
        <v>33</v>
      </c>
      <c r="W3836">
        <v>0.83</v>
      </c>
    </row>
    <row r="3837" spans="1:23" x14ac:dyDescent="0.3">
      <c r="A3837" t="s">
        <v>1488</v>
      </c>
      <c r="B3837" t="s">
        <v>1545</v>
      </c>
      <c r="D3837" s="1">
        <v>41182</v>
      </c>
      <c r="E3837" s="1">
        <v>41184</v>
      </c>
      <c r="F3837" s="1" t="str">
        <f t="shared" si="250"/>
        <v>October</v>
      </c>
      <c r="G3837" s="1" t="str">
        <f t="shared" si="251"/>
        <v>2012</v>
      </c>
      <c r="H3837" s="2">
        <f t="shared" si="252"/>
        <v>2</v>
      </c>
      <c r="I3837" s="2" t="b">
        <f t="shared" si="253"/>
        <v>0</v>
      </c>
      <c r="J3837" t="s">
        <v>17</v>
      </c>
      <c r="K3837">
        <v>40</v>
      </c>
      <c r="L3837">
        <v>73.62</v>
      </c>
      <c r="M3837">
        <v>0.05</v>
      </c>
      <c r="N3837" t="s">
        <v>18</v>
      </c>
      <c r="O3837">
        <v>0.86</v>
      </c>
      <c r="P3837">
        <v>1.82</v>
      </c>
      <c r="Q3837">
        <v>1</v>
      </c>
      <c r="R3837" t="s">
        <v>489</v>
      </c>
      <c r="S3837" t="s">
        <v>489</v>
      </c>
      <c r="T3837" t="s">
        <v>42</v>
      </c>
      <c r="U3837" t="s">
        <v>22</v>
      </c>
      <c r="V3837" t="s">
        <v>60</v>
      </c>
      <c r="W3837">
        <v>0.4</v>
      </c>
    </row>
    <row r="3838" spans="1:23" x14ac:dyDescent="0.3">
      <c r="A3838" t="s">
        <v>1531</v>
      </c>
      <c r="B3838" t="s">
        <v>1532</v>
      </c>
      <c r="D3838" s="1">
        <v>40359</v>
      </c>
      <c r="E3838" s="1">
        <v>40359</v>
      </c>
      <c r="F3838" s="1" t="str">
        <f t="shared" si="250"/>
        <v>June</v>
      </c>
      <c r="G3838" s="1" t="str">
        <f t="shared" si="251"/>
        <v>2010</v>
      </c>
      <c r="H3838" s="2">
        <f t="shared" si="252"/>
        <v>0</v>
      </c>
      <c r="I3838" s="2" t="str">
        <f t="shared" si="253"/>
        <v>FREE DELIVERY</v>
      </c>
      <c r="J3838" t="s">
        <v>34</v>
      </c>
      <c r="K3838">
        <v>37</v>
      </c>
      <c r="L3838">
        <v>1287.94</v>
      </c>
      <c r="M3838">
        <v>0.06</v>
      </c>
      <c r="N3838" t="s">
        <v>18</v>
      </c>
      <c r="O3838">
        <v>140.35</v>
      </c>
      <c r="P3838">
        <v>35.89</v>
      </c>
      <c r="Q3838">
        <v>14.72</v>
      </c>
      <c r="R3838" t="s">
        <v>489</v>
      </c>
      <c r="S3838" t="s">
        <v>489</v>
      </c>
      <c r="T3838" t="s">
        <v>21</v>
      </c>
      <c r="U3838" t="s">
        <v>22</v>
      </c>
      <c r="V3838" t="s">
        <v>51</v>
      </c>
      <c r="W3838">
        <v>0.4</v>
      </c>
    </row>
    <row r="3839" spans="1:23" x14ac:dyDescent="0.3">
      <c r="A3839" t="s">
        <v>1531</v>
      </c>
      <c r="B3839" t="s">
        <v>1532</v>
      </c>
      <c r="D3839" s="1">
        <v>40359</v>
      </c>
      <c r="E3839" s="1">
        <v>40361</v>
      </c>
      <c r="F3839" s="1" t="str">
        <f t="shared" si="250"/>
        <v>July</v>
      </c>
      <c r="G3839" s="1" t="str">
        <f t="shared" si="251"/>
        <v>2010</v>
      </c>
      <c r="H3839" s="2">
        <f t="shared" si="252"/>
        <v>2</v>
      </c>
      <c r="I3839" s="2" t="b">
        <f t="shared" si="253"/>
        <v>0</v>
      </c>
      <c r="J3839" t="s">
        <v>34</v>
      </c>
      <c r="K3839">
        <v>39</v>
      </c>
      <c r="L3839">
        <v>585.36</v>
      </c>
      <c r="M3839">
        <v>7.0000000000000007E-2</v>
      </c>
      <c r="N3839" t="s">
        <v>39</v>
      </c>
      <c r="O3839">
        <v>269.26</v>
      </c>
      <c r="P3839">
        <v>15.57</v>
      </c>
      <c r="Q3839">
        <v>1.39</v>
      </c>
      <c r="R3839" t="s">
        <v>489</v>
      </c>
      <c r="S3839" t="s">
        <v>489</v>
      </c>
      <c r="T3839" t="s">
        <v>21</v>
      </c>
      <c r="U3839" t="s">
        <v>22</v>
      </c>
      <c r="V3839" t="s">
        <v>51</v>
      </c>
      <c r="W3839">
        <v>0.38</v>
      </c>
    </row>
    <row r="3840" spans="1:23" x14ac:dyDescent="0.3">
      <c r="A3840" t="s">
        <v>1253</v>
      </c>
      <c r="B3840" t="s">
        <v>1551</v>
      </c>
      <c r="D3840" s="1">
        <v>41169</v>
      </c>
      <c r="E3840" s="1">
        <v>41171</v>
      </c>
      <c r="F3840" s="1" t="str">
        <f t="shared" si="250"/>
        <v>September</v>
      </c>
      <c r="G3840" s="1" t="str">
        <f t="shared" si="251"/>
        <v>2012</v>
      </c>
      <c r="H3840" s="2">
        <f t="shared" si="252"/>
        <v>2</v>
      </c>
      <c r="I3840" s="2" t="b">
        <f t="shared" si="253"/>
        <v>0</v>
      </c>
      <c r="J3840" t="s">
        <v>34</v>
      </c>
      <c r="K3840">
        <v>22</v>
      </c>
      <c r="L3840">
        <v>11022.53</v>
      </c>
      <c r="M3840">
        <v>0.06</v>
      </c>
      <c r="N3840" t="s">
        <v>25</v>
      </c>
      <c r="O3840">
        <v>1869.86</v>
      </c>
      <c r="P3840">
        <v>517.48</v>
      </c>
      <c r="Q3840">
        <v>16.63</v>
      </c>
      <c r="R3840" t="s">
        <v>489</v>
      </c>
      <c r="S3840" t="s">
        <v>489</v>
      </c>
      <c r="T3840" t="s">
        <v>31</v>
      </c>
      <c r="U3840" t="s">
        <v>32</v>
      </c>
      <c r="V3840" t="s">
        <v>94</v>
      </c>
      <c r="W3840">
        <v>0.59</v>
      </c>
    </row>
    <row r="3841" spans="1:23" x14ac:dyDescent="0.3">
      <c r="A3841" t="s">
        <v>1253</v>
      </c>
      <c r="B3841" t="s">
        <v>1551</v>
      </c>
      <c r="D3841" s="1">
        <v>41169</v>
      </c>
      <c r="E3841" s="1">
        <v>41169</v>
      </c>
      <c r="F3841" s="1" t="str">
        <f t="shared" si="250"/>
        <v>September</v>
      </c>
      <c r="G3841" s="1" t="str">
        <f t="shared" si="251"/>
        <v>2012</v>
      </c>
      <c r="H3841" s="2">
        <f t="shared" si="252"/>
        <v>0</v>
      </c>
      <c r="I3841" s="2" t="str">
        <f t="shared" si="253"/>
        <v>FREE DELIVERY</v>
      </c>
      <c r="J3841" t="s">
        <v>34</v>
      </c>
      <c r="K3841">
        <v>25</v>
      </c>
      <c r="L3841">
        <v>377.37</v>
      </c>
      <c r="M3841">
        <v>0.04</v>
      </c>
      <c r="N3841" t="s">
        <v>18</v>
      </c>
      <c r="O3841">
        <v>151.4</v>
      </c>
      <c r="P3841">
        <v>15.04</v>
      </c>
      <c r="Q3841">
        <v>1.97</v>
      </c>
      <c r="R3841" t="s">
        <v>489</v>
      </c>
      <c r="S3841" t="s">
        <v>489</v>
      </c>
      <c r="T3841" t="s">
        <v>31</v>
      </c>
      <c r="U3841" t="s">
        <v>22</v>
      </c>
      <c r="V3841" t="s">
        <v>43</v>
      </c>
      <c r="W3841">
        <v>0.39</v>
      </c>
    </row>
    <row r="3842" spans="1:23" x14ac:dyDescent="0.3">
      <c r="A3842" t="s">
        <v>1253</v>
      </c>
      <c r="B3842" t="s">
        <v>1551</v>
      </c>
      <c r="D3842" s="1">
        <v>41169</v>
      </c>
      <c r="E3842" s="1">
        <v>41170</v>
      </c>
      <c r="F3842" s="1" t="str">
        <f t="shared" si="250"/>
        <v>September</v>
      </c>
      <c r="G3842" s="1" t="str">
        <f t="shared" si="251"/>
        <v>2012</v>
      </c>
      <c r="H3842" s="2">
        <f t="shared" si="252"/>
        <v>1</v>
      </c>
      <c r="I3842" s="2" t="b">
        <f t="shared" si="253"/>
        <v>0</v>
      </c>
      <c r="J3842" t="s">
        <v>34</v>
      </c>
      <c r="K3842">
        <v>47</v>
      </c>
      <c r="L3842">
        <v>1200.7</v>
      </c>
      <c r="M3842">
        <v>0.06</v>
      </c>
      <c r="N3842" t="s">
        <v>18</v>
      </c>
      <c r="O3842">
        <v>-37.270000000000003</v>
      </c>
      <c r="P3842">
        <v>24.98</v>
      </c>
      <c r="Q3842">
        <v>8.7899999999999991</v>
      </c>
      <c r="R3842" t="s">
        <v>489</v>
      </c>
      <c r="S3842" t="s">
        <v>489</v>
      </c>
      <c r="T3842" t="s">
        <v>31</v>
      </c>
      <c r="U3842" t="s">
        <v>22</v>
      </c>
      <c r="V3842" t="s">
        <v>23</v>
      </c>
      <c r="W3842">
        <v>0.66</v>
      </c>
    </row>
    <row r="3843" spans="1:23" x14ac:dyDescent="0.3">
      <c r="A3843" t="s">
        <v>1524</v>
      </c>
      <c r="B3843" t="s">
        <v>1525</v>
      </c>
      <c r="D3843" s="1">
        <v>39961</v>
      </c>
      <c r="E3843" s="1">
        <v>39962</v>
      </c>
      <c r="F3843" s="1" t="str">
        <f t="shared" ref="F3843:F3906" si="254">TEXT(E3843,"mmmm")</f>
        <v>May</v>
      </c>
      <c r="G3843" s="1" t="str">
        <f t="shared" ref="G3843:G3906" si="255">TEXT(E3843,"yyyy")</f>
        <v>2009</v>
      </c>
      <c r="H3843" s="2">
        <f t="shared" ref="H3843:H3906" si="256">E3843-D3843</f>
        <v>1</v>
      </c>
      <c r="I3843" s="2" t="b">
        <f t="shared" ref="I3843:I3906" si="257">IF(H3843&lt;1,IF(AND(H3843&gt;0,H3843&lt;2),"ONE DAY", "FREE DELIVERY"))</f>
        <v>0</v>
      </c>
      <c r="J3843" t="s">
        <v>52</v>
      </c>
      <c r="K3843">
        <v>11</v>
      </c>
      <c r="L3843">
        <v>73.62</v>
      </c>
      <c r="M3843">
        <v>0.03</v>
      </c>
      <c r="N3843" t="s">
        <v>18</v>
      </c>
      <c r="O3843">
        <v>-23.5</v>
      </c>
      <c r="P3843">
        <v>5.98</v>
      </c>
      <c r="Q3843">
        <v>5.35</v>
      </c>
      <c r="R3843" t="s">
        <v>489</v>
      </c>
      <c r="S3843" t="s">
        <v>489</v>
      </c>
      <c r="T3843" t="s">
        <v>31</v>
      </c>
      <c r="U3843" t="s">
        <v>22</v>
      </c>
      <c r="V3843" t="s">
        <v>43</v>
      </c>
      <c r="W3843">
        <v>0.4</v>
      </c>
    </row>
    <row r="3844" spans="1:23" x14ac:dyDescent="0.3">
      <c r="A3844" t="s">
        <v>1253</v>
      </c>
      <c r="B3844" t="s">
        <v>1551</v>
      </c>
      <c r="D3844" s="1">
        <v>40950</v>
      </c>
      <c r="E3844" s="1">
        <v>40957</v>
      </c>
      <c r="F3844" s="1" t="str">
        <f t="shared" si="254"/>
        <v>February</v>
      </c>
      <c r="G3844" s="1" t="str">
        <f t="shared" si="255"/>
        <v>2012</v>
      </c>
      <c r="H3844" s="2">
        <f t="shared" si="256"/>
        <v>7</v>
      </c>
      <c r="I3844" s="2" t="b">
        <f t="shared" si="257"/>
        <v>0</v>
      </c>
      <c r="J3844" t="s">
        <v>17</v>
      </c>
      <c r="K3844">
        <v>3</v>
      </c>
      <c r="L3844">
        <v>110</v>
      </c>
      <c r="M3844">
        <v>0.02</v>
      </c>
      <c r="N3844" t="s">
        <v>18</v>
      </c>
      <c r="O3844">
        <v>-24.43</v>
      </c>
      <c r="P3844">
        <v>30.98</v>
      </c>
      <c r="Q3844">
        <v>11.63</v>
      </c>
      <c r="R3844" t="s">
        <v>489</v>
      </c>
      <c r="S3844" t="s">
        <v>489</v>
      </c>
      <c r="T3844" t="s">
        <v>31</v>
      </c>
      <c r="U3844" t="s">
        <v>22</v>
      </c>
      <c r="V3844" t="s">
        <v>29</v>
      </c>
      <c r="W3844">
        <v>0.37</v>
      </c>
    </row>
    <row r="3845" spans="1:23" x14ac:dyDescent="0.3">
      <c r="A3845" t="s">
        <v>1253</v>
      </c>
      <c r="B3845" t="s">
        <v>1551</v>
      </c>
      <c r="D3845" s="1">
        <v>40950</v>
      </c>
      <c r="E3845" s="1">
        <v>40957</v>
      </c>
      <c r="F3845" s="1" t="str">
        <f t="shared" si="254"/>
        <v>February</v>
      </c>
      <c r="G3845" s="1" t="str">
        <f t="shared" si="255"/>
        <v>2012</v>
      </c>
      <c r="H3845" s="2">
        <f t="shared" si="256"/>
        <v>7</v>
      </c>
      <c r="I3845" s="2" t="b">
        <f t="shared" si="257"/>
        <v>0</v>
      </c>
      <c r="J3845" t="s">
        <v>17</v>
      </c>
      <c r="K3845">
        <v>35</v>
      </c>
      <c r="L3845">
        <v>186.89</v>
      </c>
      <c r="M3845">
        <v>0.02</v>
      </c>
      <c r="N3845" t="s">
        <v>18</v>
      </c>
      <c r="O3845">
        <v>-153.19999999999999</v>
      </c>
      <c r="P3845">
        <v>4.9800000000000004</v>
      </c>
      <c r="Q3845">
        <v>7.54</v>
      </c>
      <c r="R3845" t="s">
        <v>489</v>
      </c>
      <c r="S3845" t="s">
        <v>489</v>
      </c>
      <c r="T3845" t="s">
        <v>31</v>
      </c>
      <c r="U3845" t="s">
        <v>22</v>
      </c>
      <c r="V3845" t="s">
        <v>43</v>
      </c>
      <c r="W3845">
        <v>0.38</v>
      </c>
    </row>
    <row r="3846" spans="1:23" x14ac:dyDescent="0.3">
      <c r="A3846" t="s">
        <v>904</v>
      </c>
      <c r="B3846" t="s">
        <v>1541</v>
      </c>
      <c r="D3846" s="1">
        <v>41041</v>
      </c>
      <c r="E3846" s="1">
        <v>41042</v>
      </c>
      <c r="F3846" s="1" t="str">
        <f t="shared" si="254"/>
        <v>May</v>
      </c>
      <c r="G3846" s="1" t="str">
        <f t="shared" si="255"/>
        <v>2012</v>
      </c>
      <c r="H3846" s="2">
        <f t="shared" si="256"/>
        <v>1</v>
      </c>
      <c r="I3846" s="2" t="b">
        <f t="shared" si="257"/>
        <v>0</v>
      </c>
      <c r="J3846" t="s">
        <v>24</v>
      </c>
      <c r="K3846">
        <v>34</v>
      </c>
      <c r="L3846">
        <v>1132.32</v>
      </c>
      <c r="M3846">
        <v>0.1</v>
      </c>
      <c r="N3846" t="s">
        <v>18</v>
      </c>
      <c r="O3846">
        <v>77.45</v>
      </c>
      <c r="P3846">
        <v>36.549999999999997</v>
      </c>
      <c r="Q3846">
        <v>13.89</v>
      </c>
      <c r="R3846" t="s">
        <v>489</v>
      </c>
      <c r="S3846" t="s">
        <v>489</v>
      </c>
      <c r="T3846" t="s">
        <v>27</v>
      </c>
      <c r="U3846" t="s">
        <v>22</v>
      </c>
      <c r="V3846" t="s">
        <v>60</v>
      </c>
      <c r="W3846">
        <v>0.41</v>
      </c>
    </row>
    <row r="3847" spans="1:23" x14ac:dyDescent="0.3">
      <c r="A3847" t="s">
        <v>904</v>
      </c>
      <c r="B3847" t="s">
        <v>1541</v>
      </c>
      <c r="D3847" s="1">
        <v>41041</v>
      </c>
      <c r="E3847" s="1">
        <v>41043</v>
      </c>
      <c r="F3847" s="1" t="str">
        <f t="shared" si="254"/>
        <v>May</v>
      </c>
      <c r="G3847" s="1" t="str">
        <f t="shared" si="255"/>
        <v>2012</v>
      </c>
      <c r="H3847" s="2">
        <f t="shared" si="256"/>
        <v>2</v>
      </c>
      <c r="I3847" s="2" t="b">
        <f t="shared" si="257"/>
        <v>0</v>
      </c>
      <c r="J3847" t="s">
        <v>24</v>
      </c>
      <c r="K3847">
        <v>8</v>
      </c>
      <c r="L3847">
        <v>593.64</v>
      </c>
      <c r="M3847">
        <v>0.02</v>
      </c>
      <c r="N3847" t="s">
        <v>25</v>
      </c>
      <c r="O3847">
        <v>65.25</v>
      </c>
      <c r="P3847">
        <v>85.29</v>
      </c>
      <c r="Q3847">
        <v>60</v>
      </c>
      <c r="R3847" t="s">
        <v>489</v>
      </c>
      <c r="S3847" t="s">
        <v>489</v>
      </c>
      <c r="T3847" t="s">
        <v>27</v>
      </c>
      <c r="U3847" t="s">
        <v>36</v>
      </c>
      <c r="V3847" t="s">
        <v>55</v>
      </c>
      <c r="W3847">
        <v>0.56000000000000005</v>
      </c>
    </row>
    <row r="3848" spans="1:23" x14ac:dyDescent="0.3">
      <c r="A3848" t="s">
        <v>904</v>
      </c>
      <c r="B3848" t="s">
        <v>1541</v>
      </c>
      <c r="D3848" s="1">
        <v>41041</v>
      </c>
      <c r="E3848" s="1">
        <v>41043</v>
      </c>
      <c r="F3848" s="1" t="str">
        <f t="shared" si="254"/>
        <v>May</v>
      </c>
      <c r="G3848" s="1" t="str">
        <f t="shared" si="255"/>
        <v>2012</v>
      </c>
      <c r="H3848" s="2">
        <f t="shared" si="256"/>
        <v>2</v>
      </c>
      <c r="I3848" s="2" t="b">
        <f t="shared" si="257"/>
        <v>0</v>
      </c>
      <c r="J3848" t="s">
        <v>24</v>
      </c>
      <c r="K3848">
        <v>45</v>
      </c>
      <c r="L3848">
        <v>2438.3694999999998</v>
      </c>
      <c r="M3848">
        <v>0.1</v>
      </c>
      <c r="N3848" t="s">
        <v>18</v>
      </c>
      <c r="O3848">
        <v>317.2</v>
      </c>
      <c r="P3848">
        <v>65.989999999999995</v>
      </c>
      <c r="Q3848">
        <v>8.99</v>
      </c>
      <c r="R3848" t="s">
        <v>489</v>
      </c>
      <c r="S3848" t="s">
        <v>489</v>
      </c>
      <c r="T3848" t="s">
        <v>27</v>
      </c>
      <c r="U3848" t="s">
        <v>32</v>
      </c>
      <c r="V3848" t="s">
        <v>33</v>
      </c>
      <c r="W3848">
        <v>0.6</v>
      </c>
    </row>
    <row r="3849" spans="1:23" x14ac:dyDescent="0.3">
      <c r="A3849" t="s">
        <v>1546</v>
      </c>
      <c r="B3849" t="s">
        <v>1547</v>
      </c>
      <c r="D3849" s="1">
        <v>40212</v>
      </c>
      <c r="E3849" s="1">
        <v>40214</v>
      </c>
      <c r="F3849" s="1" t="str">
        <f t="shared" si="254"/>
        <v>February</v>
      </c>
      <c r="G3849" s="1" t="str">
        <f t="shared" si="255"/>
        <v>2010</v>
      </c>
      <c r="H3849" s="2">
        <f t="shared" si="256"/>
        <v>2</v>
      </c>
      <c r="I3849" s="2" t="b">
        <f t="shared" si="257"/>
        <v>0</v>
      </c>
      <c r="J3849" t="s">
        <v>24</v>
      </c>
      <c r="K3849">
        <v>34</v>
      </c>
      <c r="L3849">
        <v>232.41550000000001</v>
      </c>
      <c r="M3849">
        <v>0.05</v>
      </c>
      <c r="N3849" t="s">
        <v>18</v>
      </c>
      <c r="O3849">
        <v>-110.59</v>
      </c>
      <c r="P3849">
        <v>7.99</v>
      </c>
      <c r="Q3849">
        <v>5.03</v>
      </c>
      <c r="R3849" t="s">
        <v>489</v>
      </c>
      <c r="S3849" t="s">
        <v>489</v>
      </c>
      <c r="T3849" t="s">
        <v>21</v>
      </c>
      <c r="U3849" t="s">
        <v>32</v>
      </c>
      <c r="V3849" t="s">
        <v>33</v>
      </c>
      <c r="W3849">
        <v>0.6</v>
      </c>
    </row>
    <row r="3850" spans="1:23" x14ac:dyDescent="0.3">
      <c r="A3850" t="s">
        <v>996</v>
      </c>
      <c r="B3850" t="s">
        <v>1528</v>
      </c>
      <c r="D3850" s="1">
        <v>41086</v>
      </c>
      <c r="E3850" s="1">
        <v>41088</v>
      </c>
      <c r="F3850" s="1" t="str">
        <f t="shared" si="254"/>
        <v>June</v>
      </c>
      <c r="G3850" s="1" t="str">
        <f t="shared" si="255"/>
        <v>2012</v>
      </c>
      <c r="H3850" s="2">
        <f t="shared" si="256"/>
        <v>2</v>
      </c>
      <c r="I3850" s="2" t="b">
        <f t="shared" si="257"/>
        <v>0</v>
      </c>
      <c r="J3850" t="s">
        <v>44</v>
      </c>
      <c r="K3850">
        <v>8</v>
      </c>
      <c r="L3850">
        <v>71.099999999999994</v>
      </c>
      <c r="M3850">
        <v>0.03</v>
      </c>
      <c r="N3850" t="s">
        <v>18</v>
      </c>
      <c r="O3850">
        <v>2.29</v>
      </c>
      <c r="P3850">
        <v>8.69</v>
      </c>
      <c r="Q3850">
        <v>2.99</v>
      </c>
      <c r="R3850" t="s">
        <v>489</v>
      </c>
      <c r="S3850" t="s">
        <v>489</v>
      </c>
      <c r="T3850" t="s">
        <v>31</v>
      </c>
      <c r="U3850" t="s">
        <v>22</v>
      </c>
      <c r="V3850" t="s">
        <v>29</v>
      </c>
      <c r="W3850">
        <v>0.39</v>
      </c>
    </row>
    <row r="3851" spans="1:23" x14ac:dyDescent="0.3">
      <c r="A3851" t="s">
        <v>1546</v>
      </c>
      <c r="B3851" t="s">
        <v>1547</v>
      </c>
      <c r="D3851" s="1">
        <v>40147</v>
      </c>
      <c r="E3851" s="1">
        <v>40154</v>
      </c>
      <c r="F3851" s="1" t="str">
        <f t="shared" si="254"/>
        <v>December</v>
      </c>
      <c r="G3851" s="1" t="str">
        <f t="shared" si="255"/>
        <v>2009</v>
      </c>
      <c r="H3851" s="2">
        <f t="shared" si="256"/>
        <v>7</v>
      </c>
      <c r="I3851" s="2" t="b">
        <f t="shared" si="257"/>
        <v>0</v>
      </c>
      <c r="J3851" t="s">
        <v>17</v>
      </c>
      <c r="K3851">
        <v>21</v>
      </c>
      <c r="L3851">
        <v>470.79</v>
      </c>
      <c r="M3851">
        <v>0.04</v>
      </c>
      <c r="N3851" t="s">
        <v>18</v>
      </c>
      <c r="O3851">
        <v>-80.11</v>
      </c>
      <c r="P3851">
        <v>22.38</v>
      </c>
      <c r="Q3851">
        <v>15.1</v>
      </c>
      <c r="R3851" t="s">
        <v>489</v>
      </c>
      <c r="S3851" t="s">
        <v>489</v>
      </c>
      <c r="T3851" t="s">
        <v>21</v>
      </c>
      <c r="U3851" t="s">
        <v>22</v>
      </c>
      <c r="V3851" t="s">
        <v>29</v>
      </c>
      <c r="W3851">
        <v>0.38</v>
      </c>
    </row>
    <row r="3852" spans="1:23" x14ac:dyDescent="0.3">
      <c r="A3852" t="s">
        <v>1546</v>
      </c>
      <c r="B3852" t="s">
        <v>1547</v>
      </c>
      <c r="D3852" s="1">
        <v>40147</v>
      </c>
      <c r="E3852" s="1">
        <v>40147</v>
      </c>
      <c r="F3852" s="1" t="str">
        <f t="shared" si="254"/>
        <v>November</v>
      </c>
      <c r="G3852" s="1" t="str">
        <f t="shared" si="255"/>
        <v>2009</v>
      </c>
      <c r="H3852" s="2">
        <f t="shared" si="256"/>
        <v>0</v>
      </c>
      <c r="I3852" s="2" t="str">
        <f t="shared" si="257"/>
        <v>FREE DELIVERY</v>
      </c>
      <c r="J3852" t="s">
        <v>17</v>
      </c>
      <c r="K3852">
        <v>6</v>
      </c>
      <c r="L3852">
        <v>36.56</v>
      </c>
      <c r="M3852">
        <v>7.0000000000000007E-2</v>
      </c>
      <c r="N3852" t="s">
        <v>18</v>
      </c>
      <c r="O3852">
        <v>6.22</v>
      </c>
      <c r="P3852">
        <v>6.3</v>
      </c>
      <c r="Q3852">
        <v>0.5</v>
      </c>
      <c r="R3852" t="s">
        <v>489</v>
      </c>
      <c r="S3852" t="s">
        <v>489</v>
      </c>
      <c r="T3852" t="s">
        <v>21</v>
      </c>
      <c r="U3852" t="s">
        <v>22</v>
      </c>
      <c r="V3852" t="s">
        <v>57</v>
      </c>
      <c r="W3852">
        <v>0.39</v>
      </c>
    </row>
    <row r="3853" spans="1:23" x14ac:dyDescent="0.3">
      <c r="A3853" t="s">
        <v>1546</v>
      </c>
      <c r="B3853" t="s">
        <v>1547</v>
      </c>
      <c r="D3853" s="1">
        <v>40147</v>
      </c>
      <c r="E3853" s="1">
        <v>40149</v>
      </c>
      <c r="F3853" s="1" t="str">
        <f t="shared" si="254"/>
        <v>December</v>
      </c>
      <c r="G3853" s="1" t="str">
        <f t="shared" si="255"/>
        <v>2009</v>
      </c>
      <c r="H3853" s="2">
        <f t="shared" si="256"/>
        <v>2</v>
      </c>
      <c r="I3853" s="2" t="b">
        <f t="shared" si="257"/>
        <v>0</v>
      </c>
      <c r="J3853" t="s">
        <v>17</v>
      </c>
      <c r="K3853">
        <v>3</v>
      </c>
      <c r="L3853">
        <v>55.17</v>
      </c>
      <c r="M3853">
        <v>0.06</v>
      </c>
      <c r="N3853" t="s">
        <v>18</v>
      </c>
      <c r="O3853">
        <v>46.84</v>
      </c>
      <c r="P3853">
        <v>17.78</v>
      </c>
      <c r="Q3853">
        <v>5.03</v>
      </c>
      <c r="R3853" t="s">
        <v>489</v>
      </c>
      <c r="S3853" t="s">
        <v>489</v>
      </c>
      <c r="T3853" t="s">
        <v>21</v>
      </c>
      <c r="U3853" t="s">
        <v>36</v>
      </c>
      <c r="V3853" t="s">
        <v>37</v>
      </c>
      <c r="W3853">
        <v>0.54</v>
      </c>
    </row>
    <row r="3854" spans="1:23" x14ac:dyDescent="0.3">
      <c r="A3854" t="s">
        <v>932</v>
      </c>
      <c r="B3854" t="s">
        <v>1520</v>
      </c>
      <c r="D3854" s="1">
        <v>40564</v>
      </c>
      <c r="E3854" s="1">
        <v>40566</v>
      </c>
      <c r="F3854" s="1" t="str">
        <f t="shared" si="254"/>
        <v>January</v>
      </c>
      <c r="G3854" s="1" t="str">
        <f t="shared" si="255"/>
        <v>2011</v>
      </c>
      <c r="H3854" s="2">
        <f t="shared" si="256"/>
        <v>2</v>
      </c>
      <c r="I3854" s="2" t="b">
        <f t="shared" si="257"/>
        <v>0</v>
      </c>
      <c r="J3854" t="s">
        <v>44</v>
      </c>
      <c r="K3854">
        <v>35</v>
      </c>
      <c r="L3854">
        <v>422.25</v>
      </c>
      <c r="M3854">
        <v>0.06</v>
      </c>
      <c r="N3854" t="s">
        <v>18</v>
      </c>
      <c r="O3854">
        <v>-116.02</v>
      </c>
      <c r="P3854">
        <v>11.66</v>
      </c>
      <c r="Q3854">
        <v>7.95</v>
      </c>
      <c r="R3854" t="s">
        <v>489</v>
      </c>
      <c r="S3854" t="s">
        <v>489</v>
      </c>
      <c r="T3854" t="s">
        <v>27</v>
      </c>
      <c r="U3854" t="s">
        <v>22</v>
      </c>
      <c r="V3854" t="s">
        <v>60</v>
      </c>
      <c r="W3854">
        <v>0.57999999999999996</v>
      </c>
    </row>
    <row r="3855" spans="1:23" x14ac:dyDescent="0.3">
      <c r="A3855" t="s">
        <v>1105</v>
      </c>
      <c r="B3855" t="s">
        <v>1049</v>
      </c>
      <c r="D3855" s="1">
        <v>40029</v>
      </c>
      <c r="E3855" s="1">
        <v>40032</v>
      </c>
      <c r="F3855" s="1" t="str">
        <f t="shared" si="254"/>
        <v>August</v>
      </c>
      <c r="G3855" s="1" t="str">
        <f t="shared" si="255"/>
        <v>2009</v>
      </c>
      <c r="H3855" s="2">
        <f t="shared" si="256"/>
        <v>3</v>
      </c>
      <c r="I3855" s="2" t="b">
        <f t="shared" si="257"/>
        <v>0</v>
      </c>
      <c r="J3855" t="s">
        <v>34</v>
      </c>
      <c r="K3855">
        <v>44</v>
      </c>
      <c r="L3855">
        <v>357.48</v>
      </c>
      <c r="M3855">
        <v>0.01</v>
      </c>
      <c r="N3855" t="s">
        <v>18</v>
      </c>
      <c r="O3855">
        <v>160.02000000000001</v>
      </c>
      <c r="P3855">
        <v>7.64</v>
      </c>
      <c r="Q3855">
        <v>1.39</v>
      </c>
      <c r="R3855" t="s">
        <v>489</v>
      </c>
      <c r="S3855" t="s">
        <v>489</v>
      </c>
      <c r="T3855" t="s">
        <v>27</v>
      </c>
      <c r="U3855" t="s">
        <v>22</v>
      </c>
      <c r="V3855" t="s">
        <v>51</v>
      </c>
      <c r="W3855">
        <v>0.36</v>
      </c>
    </row>
    <row r="3856" spans="1:23" x14ac:dyDescent="0.3">
      <c r="A3856" t="s">
        <v>1531</v>
      </c>
      <c r="B3856" t="s">
        <v>1532</v>
      </c>
      <c r="D3856" s="1">
        <v>39955</v>
      </c>
      <c r="E3856" s="1">
        <v>39958</v>
      </c>
      <c r="F3856" s="1" t="str">
        <f t="shared" si="254"/>
        <v>May</v>
      </c>
      <c r="G3856" s="1" t="str">
        <f t="shared" si="255"/>
        <v>2009</v>
      </c>
      <c r="H3856" s="2">
        <f t="shared" si="256"/>
        <v>3</v>
      </c>
      <c r="I3856" s="2" t="b">
        <f t="shared" si="257"/>
        <v>0</v>
      </c>
      <c r="J3856" t="s">
        <v>34</v>
      </c>
      <c r="K3856">
        <v>45</v>
      </c>
      <c r="L3856">
        <v>1206.1500000000001</v>
      </c>
      <c r="M3856">
        <v>0.03</v>
      </c>
      <c r="N3856" t="s">
        <v>18</v>
      </c>
      <c r="O3856">
        <v>304.2</v>
      </c>
      <c r="P3856">
        <v>25.98</v>
      </c>
      <c r="Q3856">
        <v>4.08</v>
      </c>
      <c r="R3856" t="s">
        <v>489</v>
      </c>
      <c r="S3856" t="s">
        <v>489</v>
      </c>
      <c r="T3856" t="s">
        <v>21</v>
      </c>
      <c r="U3856" t="s">
        <v>22</v>
      </c>
      <c r="V3856" t="s">
        <v>60</v>
      </c>
      <c r="W3856">
        <v>0.56999999999999995</v>
      </c>
    </row>
    <row r="3857" spans="1:23" x14ac:dyDescent="0.3">
      <c r="A3857" t="s">
        <v>1531</v>
      </c>
      <c r="B3857" t="s">
        <v>1532</v>
      </c>
      <c r="D3857" s="1">
        <v>39955</v>
      </c>
      <c r="E3857" s="1">
        <v>39955</v>
      </c>
      <c r="F3857" s="1" t="str">
        <f t="shared" si="254"/>
        <v>May</v>
      </c>
      <c r="G3857" s="1" t="str">
        <f t="shared" si="255"/>
        <v>2009</v>
      </c>
      <c r="H3857" s="2">
        <f t="shared" si="256"/>
        <v>0</v>
      </c>
      <c r="I3857" s="2" t="str">
        <f t="shared" si="257"/>
        <v>FREE DELIVERY</v>
      </c>
      <c r="J3857" t="s">
        <v>34</v>
      </c>
      <c r="K3857">
        <v>44</v>
      </c>
      <c r="L3857">
        <v>941.99</v>
      </c>
      <c r="M3857">
        <v>0.1</v>
      </c>
      <c r="N3857" t="s">
        <v>25</v>
      </c>
      <c r="O3857">
        <v>-2111.36</v>
      </c>
      <c r="P3857">
        <v>20.98</v>
      </c>
      <c r="Q3857">
        <v>53.03</v>
      </c>
      <c r="R3857" t="s">
        <v>489</v>
      </c>
      <c r="S3857" t="s">
        <v>489</v>
      </c>
      <c r="T3857" t="s">
        <v>21</v>
      </c>
      <c r="U3857" t="s">
        <v>22</v>
      </c>
      <c r="V3857" t="s">
        <v>23</v>
      </c>
      <c r="W3857">
        <v>0.78</v>
      </c>
    </row>
    <row r="3858" spans="1:23" x14ac:dyDescent="0.3">
      <c r="A3858" t="s">
        <v>1546</v>
      </c>
      <c r="B3858" t="s">
        <v>1547</v>
      </c>
      <c r="D3858" s="1">
        <v>40705</v>
      </c>
      <c r="E3858" s="1">
        <v>40707</v>
      </c>
      <c r="F3858" s="1" t="str">
        <f t="shared" si="254"/>
        <v>June</v>
      </c>
      <c r="G3858" s="1" t="str">
        <f t="shared" si="255"/>
        <v>2011</v>
      </c>
      <c r="H3858" s="2">
        <f t="shared" si="256"/>
        <v>2</v>
      </c>
      <c r="I3858" s="2" t="b">
        <f t="shared" si="257"/>
        <v>0</v>
      </c>
      <c r="J3858" t="s">
        <v>34</v>
      </c>
      <c r="K3858">
        <v>20</v>
      </c>
      <c r="L3858">
        <v>137.97</v>
      </c>
      <c r="M3858">
        <v>0.06</v>
      </c>
      <c r="N3858" t="s">
        <v>18</v>
      </c>
      <c r="O3858">
        <v>-123.94</v>
      </c>
      <c r="P3858">
        <v>6.48</v>
      </c>
      <c r="Q3858">
        <v>10.050000000000001</v>
      </c>
      <c r="R3858" t="s">
        <v>489</v>
      </c>
      <c r="S3858" t="s">
        <v>489</v>
      </c>
      <c r="T3858" t="s">
        <v>21</v>
      </c>
      <c r="U3858" t="s">
        <v>22</v>
      </c>
      <c r="V3858" t="s">
        <v>43</v>
      </c>
      <c r="W3858">
        <v>0.37</v>
      </c>
    </row>
    <row r="3859" spans="1:23" x14ac:dyDescent="0.3">
      <c r="A3859" t="s">
        <v>1546</v>
      </c>
      <c r="B3859" t="s">
        <v>1547</v>
      </c>
      <c r="D3859" s="1">
        <v>39896</v>
      </c>
      <c r="E3859" s="1">
        <v>39897</v>
      </c>
      <c r="F3859" s="1" t="str">
        <f t="shared" si="254"/>
        <v>March</v>
      </c>
      <c r="G3859" s="1" t="str">
        <f t="shared" si="255"/>
        <v>2009</v>
      </c>
      <c r="H3859" s="2">
        <f t="shared" si="256"/>
        <v>1</v>
      </c>
      <c r="I3859" s="2" t="b">
        <f t="shared" si="257"/>
        <v>0</v>
      </c>
      <c r="J3859" t="s">
        <v>44</v>
      </c>
      <c r="K3859">
        <v>23</v>
      </c>
      <c r="L3859">
        <v>2527.7919999999999</v>
      </c>
      <c r="M3859">
        <v>0.09</v>
      </c>
      <c r="N3859" t="s">
        <v>25</v>
      </c>
      <c r="O3859">
        <v>-335.32</v>
      </c>
      <c r="P3859">
        <v>138.75</v>
      </c>
      <c r="Q3859">
        <v>52.42</v>
      </c>
      <c r="R3859" t="s">
        <v>489</v>
      </c>
      <c r="S3859" t="s">
        <v>489</v>
      </c>
      <c r="T3859" t="s">
        <v>21</v>
      </c>
      <c r="U3859" t="s">
        <v>36</v>
      </c>
      <c r="V3859" t="s">
        <v>55</v>
      </c>
      <c r="W3859">
        <v>0.74</v>
      </c>
    </row>
    <row r="3860" spans="1:23" x14ac:dyDescent="0.3">
      <c r="A3860" t="s">
        <v>1317</v>
      </c>
      <c r="B3860" t="s">
        <v>1552</v>
      </c>
      <c r="D3860" s="1">
        <v>40292</v>
      </c>
      <c r="E3860" s="1">
        <v>40293</v>
      </c>
      <c r="F3860" s="1" t="str">
        <f t="shared" si="254"/>
        <v>April</v>
      </c>
      <c r="G3860" s="1" t="str">
        <f t="shared" si="255"/>
        <v>2010</v>
      </c>
      <c r="H3860" s="2">
        <f t="shared" si="256"/>
        <v>1</v>
      </c>
      <c r="I3860" s="2" t="b">
        <f t="shared" si="257"/>
        <v>0</v>
      </c>
      <c r="J3860" t="s">
        <v>52</v>
      </c>
      <c r="K3860">
        <v>35</v>
      </c>
      <c r="L3860">
        <v>6130.9</v>
      </c>
      <c r="M3860">
        <v>0.03</v>
      </c>
      <c r="N3860" t="s">
        <v>25</v>
      </c>
      <c r="O3860">
        <v>583.15</v>
      </c>
      <c r="P3860">
        <v>170.98</v>
      </c>
      <c r="Q3860">
        <v>35.89</v>
      </c>
      <c r="R3860" t="s">
        <v>489</v>
      </c>
      <c r="S3860" t="s">
        <v>489</v>
      </c>
      <c r="T3860" t="s">
        <v>31</v>
      </c>
      <c r="U3860" t="s">
        <v>36</v>
      </c>
      <c r="V3860" t="s">
        <v>54</v>
      </c>
      <c r="W3860">
        <v>0.66</v>
      </c>
    </row>
    <row r="3861" spans="1:23" x14ac:dyDescent="0.3">
      <c r="A3861" t="s">
        <v>1317</v>
      </c>
      <c r="B3861" t="s">
        <v>1552</v>
      </c>
      <c r="D3861" s="1">
        <v>40292</v>
      </c>
      <c r="E3861" s="1">
        <v>40294</v>
      </c>
      <c r="F3861" s="1" t="str">
        <f t="shared" si="254"/>
        <v>April</v>
      </c>
      <c r="G3861" s="1" t="str">
        <f t="shared" si="255"/>
        <v>2010</v>
      </c>
      <c r="H3861" s="2">
        <f t="shared" si="256"/>
        <v>2</v>
      </c>
      <c r="I3861" s="2" t="b">
        <f t="shared" si="257"/>
        <v>0</v>
      </c>
      <c r="J3861" t="s">
        <v>52</v>
      </c>
      <c r="K3861">
        <v>10</v>
      </c>
      <c r="L3861">
        <v>193.20500000000001</v>
      </c>
      <c r="M3861">
        <v>0</v>
      </c>
      <c r="N3861" t="s">
        <v>18</v>
      </c>
      <c r="O3861">
        <v>-52.24</v>
      </c>
      <c r="P3861">
        <v>20.99</v>
      </c>
      <c r="Q3861">
        <v>4.8099999999999996</v>
      </c>
      <c r="R3861" t="s">
        <v>489</v>
      </c>
      <c r="S3861" t="s">
        <v>489</v>
      </c>
      <c r="T3861" t="s">
        <v>31</v>
      </c>
      <c r="U3861" t="s">
        <v>32</v>
      </c>
      <c r="V3861" t="s">
        <v>33</v>
      </c>
      <c r="W3861">
        <v>0.57999999999999996</v>
      </c>
    </row>
    <row r="3862" spans="1:23" x14ac:dyDescent="0.3">
      <c r="A3862" t="s">
        <v>1143</v>
      </c>
      <c r="B3862" t="s">
        <v>1523</v>
      </c>
      <c r="D3862" s="1">
        <v>40970</v>
      </c>
      <c r="E3862" s="1">
        <v>40971</v>
      </c>
      <c r="F3862" s="1" t="str">
        <f t="shared" si="254"/>
        <v>March</v>
      </c>
      <c r="G3862" s="1" t="str">
        <f t="shared" si="255"/>
        <v>2012</v>
      </c>
      <c r="H3862" s="2">
        <f t="shared" si="256"/>
        <v>1</v>
      </c>
      <c r="I3862" s="2" t="b">
        <f t="shared" si="257"/>
        <v>0</v>
      </c>
      <c r="J3862" t="s">
        <v>24</v>
      </c>
      <c r="K3862">
        <v>27</v>
      </c>
      <c r="L3862">
        <v>14300.26</v>
      </c>
      <c r="M3862">
        <v>0.01</v>
      </c>
      <c r="N3862" t="s">
        <v>18</v>
      </c>
      <c r="O3862">
        <v>6279.18</v>
      </c>
      <c r="P3862">
        <v>499.99</v>
      </c>
      <c r="Q3862">
        <v>24.49</v>
      </c>
      <c r="R3862" t="s">
        <v>489</v>
      </c>
      <c r="S3862" t="s">
        <v>489</v>
      </c>
      <c r="T3862" t="s">
        <v>21</v>
      </c>
      <c r="U3862" t="s">
        <v>32</v>
      </c>
      <c r="V3862" t="s">
        <v>62</v>
      </c>
      <c r="W3862">
        <v>0.36</v>
      </c>
    </row>
    <row r="3863" spans="1:23" x14ac:dyDescent="0.3">
      <c r="A3863" t="s">
        <v>1143</v>
      </c>
      <c r="B3863" t="s">
        <v>1523</v>
      </c>
      <c r="D3863" s="1">
        <v>40970</v>
      </c>
      <c r="E3863" s="1">
        <v>40970</v>
      </c>
      <c r="F3863" s="1" t="str">
        <f t="shared" si="254"/>
        <v>March</v>
      </c>
      <c r="G3863" s="1" t="str">
        <f t="shared" si="255"/>
        <v>2012</v>
      </c>
      <c r="H3863" s="2">
        <f t="shared" si="256"/>
        <v>0</v>
      </c>
      <c r="I3863" s="2" t="str">
        <f t="shared" si="257"/>
        <v>FREE DELIVERY</v>
      </c>
      <c r="J3863" t="s">
        <v>24</v>
      </c>
      <c r="K3863">
        <v>3</v>
      </c>
      <c r="L3863">
        <v>62.88</v>
      </c>
      <c r="M3863">
        <v>0.09</v>
      </c>
      <c r="N3863" t="s">
        <v>18</v>
      </c>
      <c r="O3863">
        <v>-25.96</v>
      </c>
      <c r="P3863">
        <v>21.98</v>
      </c>
      <c r="Q3863">
        <v>2.87</v>
      </c>
      <c r="R3863" t="s">
        <v>489</v>
      </c>
      <c r="S3863" t="s">
        <v>489</v>
      </c>
      <c r="T3863" t="s">
        <v>21</v>
      </c>
      <c r="U3863" t="s">
        <v>22</v>
      </c>
      <c r="V3863" t="s">
        <v>60</v>
      </c>
      <c r="W3863">
        <v>0.55000000000000004</v>
      </c>
    </row>
    <row r="3864" spans="1:23" x14ac:dyDescent="0.3">
      <c r="A3864" t="s">
        <v>946</v>
      </c>
      <c r="B3864" t="s">
        <v>1203</v>
      </c>
      <c r="D3864" s="1">
        <v>39856</v>
      </c>
      <c r="E3864" s="1">
        <v>39859</v>
      </c>
      <c r="F3864" s="1" t="str">
        <f t="shared" si="254"/>
        <v>February</v>
      </c>
      <c r="G3864" s="1" t="str">
        <f t="shared" si="255"/>
        <v>2009</v>
      </c>
      <c r="H3864" s="2">
        <f t="shared" si="256"/>
        <v>3</v>
      </c>
      <c r="I3864" s="2" t="b">
        <f t="shared" si="257"/>
        <v>0</v>
      </c>
      <c r="J3864" t="s">
        <v>24</v>
      </c>
      <c r="K3864">
        <v>13</v>
      </c>
      <c r="L3864">
        <v>197.61</v>
      </c>
      <c r="M3864">
        <v>0.08</v>
      </c>
      <c r="N3864" t="s">
        <v>39</v>
      </c>
      <c r="O3864">
        <v>3.46</v>
      </c>
      <c r="P3864">
        <v>14.27</v>
      </c>
      <c r="Q3864">
        <v>7.27</v>
      </c>
      <c r="R3864" t="s">
        <v>489</v>
      </c>
      <c r="S3864" t="s">
        <v>489</v>
      </c>
      <c r="T3864" t="s">
        <v>21</v>
      </c>
      <c r="U3864" t="s">
        <v>22</v>
      </c>
      <c r="V3864" t="s">
        <v>29</v>
      </c>
      <c r="W3864">
        <v>0.38</v>
      </c>
    </row>
    <row r="3865" spans="1:23" x14ac:dyDescent="0.3">
      <c r="A3865" t="s">
        <v>946</v>
      </c>
      <c r="B3865" t="s">
        <v>1203</v>
      </c>
      <c r="D3865" s="1">
        <v>39856</v>
      </c>
      <c r="E3865" s="1">
        <v>39859</v>
      </c>
      <c r="F3865" s="1" t="str">
        <f t="shared" si="254"/>
        <v>February</v>
      </c>
      <c r="G3865" s="1" t="str">
        <f t="shared" si="255"/>
        <v>2009</v>
      </c>
      <c r="H3865" s="2">
        <f t="shared" si="256"/>
        <v>3</v>
      </c>
      <c r="I3865" s="2" t="b">
        <f t="shared" si="257"/>
        <v>0</v>
      </c>
      <c r="J3865" t="s">
        <v>24</v>
      </c>
      <c r="K3865">
        <v>22</v>
      </c>
      <c r="L3865">
        <v>68.92</v>
      </c>
      <c r="M3865">
        <v>0.04</v>
      </c>
      <c r="N3865" t="s">
        <v>18</v>
      </c>
      <c r="O3865">
        <v>2.63</v>
      </c>
      <c r="P3865">
        <v>2.98</v>
      </c>
      <c r="Q3865">
        <v>1.58</v>
      </c>
      <c r="R3865" t="s">
        <v>489</v>
      </c>
      <c r="S3865" t="s">
        <v>489</v>
      </c>
      <c r="T3865" t="s">
        <v>21</v>
      </c>
      <c r="U3865" t="s">
        <v>22</v>
      </c>
      <c r="V3865" t="s">
        <v>46</v>
      </c>
      <c r="W3865">
        <v>0.39</v>
      </c>
    </row>
    <row r="3866" spans="1:23" x14ac:dyDescent="0.3">
      <c r="A3866" t="s">
        <v>946</v>
      </c>
      <c r="B3866" t="s">
        <v>1203</v>
      </c>
      <c r="D3866" s="1">
        <v>39856</v>
      </c>
      <c r="E3866" s="1">
        <v>39858</v>
      </c>
      <c r="F3866" s="1" t="str">
        <f t="shared" si="254"/>
        <v>February</v>
      </c>
      <c r="G3866" s="1" t="str">
        <f t="shared" si="255"/>
        <v>2009</v>
      </c>
      <c r="H3866" s="2">
        <f t="shared" si="256"/>
        <v>2</v>
      </c>
      <c r="I3866" s="2" t="b">
        <f t="shared" si="257"/>
        <v>0</v>
      </c>
      <c r="J3866" t="s">
        <v>24</v>
      </c>
      <c r="K3866">
        <v>38</v>
      </c>
      <c r="L3866">
        <v>3594.7435</v>
      </c>
      <c r="M3866">
        <v>0.05</v>
      </c>
      <c r="N3866" t="s">
        <v>18</v>
      </c>
      <c r="O3866">
        <v>1016.97</v>
      </c>
      <c r="P3866">
        <v>115.99</v>
      </c>
      <c r="Q3866">
        <v>2.5</v>
      </c>
      <c r="R3866" t="s">
        <v>489</v>
      </c>
      <c r="S3866" t="s">
        <v>489</v>
      </c>
      <c r="T3866" t="s">
        <v>21</v>
      </c>
      <c r="U3866" t="s">
        <v>32</v>
      </c>
      <c r="V3866" t="s">
        <v>33</v>
      </c>
      <c r="W3866">
        <v>0.55000000000000004</v>
      </c>
    </row>
    <row r="3867" spans="1:23" x14ac:dyDescent="0.3">
      <c r="A3867" t="s">
        <v>1143</v>
      </c>
      <c r="B3867" t="s">
        <v>1523</v>
      </c>
      <c r="D3867" s="1">
        <v>40175</v>
      </c>
      <c r="E3867" s="1">
        <v>40176</v>
      </c>
      <c r="F3867" s="1" t="str">
        <f t="shared" si="254"/>
        <v>December</v>
      </c>
      <c r="G3867" s="1" t="str">
        <f t="shared" si="255"/>
        <v>2009</v>
      </c>
      <c r="H3867" s="2">
        <f t="shared" si="256"/>
        <v>1</v>
      </c>
      <c r="I3867" s="2" t="b">
        <f t="shared" si="257"/>
        <v>0</v>
      </c>
      <c r="J3867" t="s">
        <v>24</v>
      </c>
      <c r="K3867">
        <v>7</v>
      </c>
      <c r="L3867">
        <v>235.98</v>
      </c>
      <c r="M3867">
        <v>0.02</v>
      </c>
      <c r="N3867" t="s">
        <v>18</v>
      </c>
      <c r="O3867">
        <v>-32.28</v>
      </c>
      <c r="P3867">
        <v>30.98</v>
      </c>
      <c r="Q3867">
        <v>17.079999999999998</v>
      </c>
      <c r="R3867" t="s">
        <v>489</v>
      </c>
      <c r="S3867" t="s">
        <v>489</v>
      </c>
      <c r="T3867" t="s">
        <v>21</v>
      </c>
      <c r="U3867" t="s">
        <v>22</v>
      </c>
      <c r="V3867" t="s">
        <v>43</v>
      </c>
      <c r="W3867">
        <v>0.4</v>
      </c>
    </row>
    <row r="3868" spans="1:23" x14ac:dyDescent="0.3">
      <c r="A3868" t="s">
        <v>1425</v>
      </c>
      <c r="B3868" t="s">
        <v>1426</v>
      </c>
      <c r="D3868" s="1">
        <v>40567</v>
      </c>
      <c r="E3868" s="1">
        <v>40569</v>
      </c>
      <c r="F3868" s="1" t="str">
        <f t="shared" si="254"/>
        <v>January</v>
      </c>
      <c r="G3868" s="1" t="str">
        <f t="shared" si="255"/>
        <v>2011</v>
      </c>
      <c r="H3868" s="2">
        <f t="shared" si="256"/>
        <v>2</v>
      </c>
      <c r="I3868" s="2" t="b">
        <f t="shared" si="257"/>
        <v>0</v>
      </c>
      <c r="J3868" t="s">
        <v>24</v>
      </c>
      <c r="K3868">
        <v>4</v>
      </c>
      <c r="L3868">
        <v>14.96</v>
      </c>
      <c r="M3868">
        <v>0.02</v>
      </c>
      <c r="N3868" t="s">
        <v>18</v>
      </c>
      <c r="O3868">
        <v>-0.03</v>
      </c>
      <c r="P3868">
        <v>3.69</v>
      </c>
      <c r="Q3868">
        <v>0.5</v>
      </c>
      <c r="R3868" t="s">
        <v>260</v>
      </c>
      <c r="S3868" t="s">
        <v>260</v>
      </c>
      <c r="T3868" t="s">
        <v>31</v>
      </c>
      <c r="U3868" t="s">
        <v>22</v>
      </c>
      <c r="V3868" t="s">
        <v>57</v>
      </c>
      <c r="W3868">
        <v>0.38</v>
      </c>
    </row>
    <row r="3869" spans="1:23" x14ac:dyDescent="0.3">
      <c r="A3869" t="s">
        <v>1425</v>
      </c>
      <c r="B3869" t="s">
        <v>1426</v>
      </c>
      <c r="D3869" s="1">
        <v>40567</v>
      </c>
      <c r="E3869" s="1">
        <v>40569</v>
      </c>
      <c r="F3869" s="1" t="str">
        <f t="shared" si="254"/>
        <v>January</v>
      </c>
      <c r="G3869" s="1" t="str">
        <f t="shared" si="255"/>
        <v>2011</v>
      </c>
      <c r="H3869" s="2">
        <f t="shared" si="256"/>
        <v>2</v>
      </c>
      <c r="I3869" s="2" t="b">
        <f t="shared" si="257"/>
        <v>0</v>
      </c>
      <c r="J3869" t="s">
        <v>24</v>
      </c>
      <c r="K3869">
        <v>4</v>
      </c>
      <c r="L3869">
        <v>15.69</v>
      </c>
      <c r="M3869">
        <v>0.09</v>
      </c>
      <c r="N3869" t="s">
        <v>18</v>
      </c>
      <c r="O3869">
        <v>-1.59</v>
      </c>
      <c r="P3869">
        <v>3.85</v>
      </c>
      <c r="Q3869">
        <v>0.7</v>
      </c>
      <c r="R3869" t="s">
        <v>260</v>
      </c>
      <c r="S3869" t="s">
        <v>260</v>
      </c>
      <c r="T3869" t="s">
        <v>31</v>
      </c>
      <c r="U3869" t="s">
        <v>22</v>
      </c>
      <c r="V3869" t="s">
        <v>60</v>
      </c>
      <c r="W3869">
        <v>0.44</v>
      </c>
    </row>
    <row r="3870" spans="1:23" x14ac:dyDescent="0.3">
      <c r="A3870" t="s">
        <v>1533</v>
      </c>
      <c r="B3870" t="s">
        <v>1553</v>
      </c>
      <c r="D3870" s="1">
        <v>40447</v>
      </c>
      <c r="E3870" s="1">
        <v>40452</v>
      </c>
      <c r="F3870" s="1" t="str">
        <f t="shared" si="254"/>
        <v>October</v>
      </c>
      <c r="G3870" s="1" t="str">
        <f t="shared" si="255"/>
        <v>2010</v>
      </c>
      <c r="H3870" s="2">
        <f t="shared" si="256"/>
        <v>5</v>
      </c>
      <c r="I3870" s="2" t="b">
        <f t="shared" si="257"/>
        <v>0</v>
      </c>
      <c r="J3870" t="s">
        <v>17</v>
      </c>
      <c r="K3870">
        <v>20</v>
      </c>
      <c r="L3870">
        <v>1156.6714999999999</v>
      </c>
      <c r="M3870">
        <v>0.01</v>
      </c>
      <c r="N3870" t="s">
        <v>39</v>
      </c>
      <c r="O3870">
        <v>88.52</v>
      </c>
      <c r="P3870">
        <v>65.989999999999995</v>
      </c>
      <c r="Q3870">
        <v>7.69</v>
      </c>
      <c r="R3870" t="s">
        <v>260</v>
      </c>
      <c r="S3870" t="s">
        <v>260</v>
      </c>
      <c r="T3870" t="s">
        <v>27</v>
      </c>
      <c r="U3870" t="s">
        <v>32</v>
      </c>
      <c r="V3870" t="s">
        <v>33</v>
      </c>
      <c r="W3870">
        <v>0.59</v>
      </c>
    </row>
    <row r="3871" spans="1:23" x14ac:dyDescent="0.3">
      <c r="A3871" t="s">
        <v>1317</v>
      </c>
      <c r="B3871" t="s">
        <v>1554</v>
      </c>
      <c r="D3871" s="1">
        <v>40663</v>
      </c>
      <c r="E3871" s="1">
        <v>40663</v>
      </c>
      <c r="F3871" s="1" t="str">
        <f t="shared" si="254"/>
        <v>April</v>
      </c>
      <c r="G3871" s="1" t="str">
        <f t="shared" si="255"/>
        <v>2011</v>
      </c>
      <c r="H3871" s="2">
        <f t="shared" si="256"/>
        <v>0</v>
      </c>
      <c r="I3871" s="2" t="str">
        <f t="shared" si="257"/>
        <v>FREE DELIVERY</v>
      </c>
      <c r="J3871" t="s">
        <v>24</v>
      </c>
      <c r="K3871">
        <v>33</v>
      </c>
      <c r="L3871">
        <v>5437.92</v>
      </c>
      <c r="M3871">
        <v>0</v>
      </c>
      <c r="N3871" t="s">
        <v>25</v>
      </c>
      <c r="O3871">
        <v>-684.57</v>
      </c>
      <c r="P3871">
        <v>150.88999999999999</v>
      </c>
      <c r="Q3871">
        <v>60.2</v>
      </c>
      <c r="R3871" t="s">
        <v>260</v>
      </c>
      <c r="S3871" t="s">
        <v>260</v>
      </c>
      <c r="T3871" t="s">
        <v>42</v>
      </c>
      <c r="U3871" t="s">
        <v>36</v>
      </c>
      <c r="V3871" t="s">
        <v>67</v>
      </c>
      <c r="W3871">
        <v>0.77</v>
      </c>
    </row>
    <row r="3872" spans="1:23" x14ac:dyDescent="0.3">
      <c r="A3872" t="s">
        <v>1317</v>
      </c>
      <c r="B3872" t="s">
        <v>1554</v>
      </c>
      <c r="D3872" s="1">
        <v>40204</v>
      </c>
      <c r="E3872" s="1">
        <v>40206</v>
      </c>
      <c r="F3872" s="1" t="str">
        <f t="shared" si="254"/>
        <v>January</v>
      </c>
      <c r="G3872" s="1" t="str">
        <f t="shared" si="255"/>
        <v>2010</v>
      </c>
      <c r="H3872" s="2">
        <f t="shared" si="256"/>
        <v>2</v>
      </c>
      <c r="I3872" s="2" t="b">
        <f t="shared" si="257"/>
        <v>0</v>
      </c>
      <c r="J3872" t="s">
        <v>52</v>
      </c>
      <c r="K3872">
        <v>47</v>
      </c>
      <c r="L3872">
        <v>840.04</v>
      </c>
      <c r="M3872">
        <v>0.04</v>
      </c>
      <c r="N3872" t="s">
        <v>18</v>
      </c>
      <c r="O3872">
        <v>-131.27000000000001</v>
      </c>
      <c r="P3872">
        <v>17.7</v>
      </c>
      <c r="Q3872">
        <v>9.4700000000000006</v>
      </c>
      <c r="R3872" t="s">
        <v>260</v>
      </c>
      <c r="S3872" t="s">
        <v>260</v>
      </c>
      <c r="T3872" t="s">
        <v>42</v>
      </c>
      <c r="U3872" t="s">
        <v>22</v>
      </c>
      <c r="V3872" t="s">
        <v>23</v>
      </c>
      <c r="W3872">
        <v>0.59</v>
      </c>
    </row>
    <row r="3873" spans="1:23" x14ac:dyDescent="0.3">
      <c r="A3873" t="s">
        <v>1555</v>
      </c>
      <c r="B3873" t="s">
        <v>1274</v>
      </c>
      <c r="D3873" s="1">
        <v>40547</v>
      </c>
      <c r="E3873" s="1">
        <v>40549</v>
      </c>
      <c r="F3873" s="1" t="str">
        <f t="shared" si="254"/>
        <v>January</v>
      </c>
      <c r="G3873" s="1" t="str">
        <f t="shared" si="255"/>
        <v>2011</v>
      </c>
      <c r="H3873" s="2">
        <f t="shared" si="256"/>
        <v>2</v>
      </c>
      <c r="I3873" s="2" t="b">
        <f t="shared" si="257"/>
        <v>0</v>
      </c>
      <c r="J3873" t="s">
        <v>52</v>
      </c>
      <c r="K3873">
        <v>33</v>
      </c>
      <c r="L3873">
        <v>378.6</v>
      </c>
      <c r="M3873">
        <v>0.08</v>
      </c>
      <c r="N3873" t="s">
        <v>18</v>
      </c>
      <c r="O3873">
        <v>12.72</v>
      </c>
      <c r="P3873">
        <v>11.7</v>
      </c>
      <c r="Q3873">
        <v>5.63</v>
      </c>
      <c r="R3873" t="s">
        <v>260</v>
      </c>
      <c r="S3873" t="s">
        <v>260</v>
      </c>
      <c r="T3873" t="s">
        <v>31</v>
      </c>
      <c r="U3873" t="s">
        <v>22</v>
      </c>
      <c r="V3873" t="s">
        <v>29</v>
      </c>
      <c r="W3873">
        <v>0.4</v>
      </c>
    </row>
    <row r="3874" spans="1:23" x14ac:dyDescent="0.3">
      <c r="A3874" t="s">
        <v>1555</v>
      </c>
      <c r="B3874" t="s">
        <v>1274</v>
      </c>
      <c r="D3874" s="1">
        <v>40547</v>
      </c>
      <c r="E3874" s="1">
        <v>40547</v>
      </c>
      <c r="F3874" s="1" t="str">
        <f t="shared" si="254"/>
        <v>January</v>
      </c>
      <c r="G3874" s="1" t="str">
        <f t="shared" si="255"/>
        <v>2011</v>
      </c>
      <c r="H3874" s="2">
        <f t="shared" si="256"/>
        <v>0</v>
      </c>
      <c r="I3874" s="2" t="str">
        <f t="shared" si="257"/>
        <v>FREE DELIVERY</v>
      </c>
      <c r="J3874" t="s">
        <v>52</v>
      </c>
      <c r="K3874">
        <v>2</v>
      </c>
      <c r="L3874">
        <v>38.5</v>
      </c>
      <c r="M3874">
        <v>0.09</v>
      </c>
      <c r="N3874" t="s">
        <v>18</v>
      </c>
      <c r="O3874">
        <v>-52.14</v>
      </c>
      <c r="P3874">
        <v>15.99</v>
      </c>
      <c r="Q3874">
        <v>9.4</v>
      </c>
      <c r="R3874" t="s">
        <v>260</v>
      </c>
      <c r="S3874" t="s">
        <v>260</v>
      </c>
      <c r="T3874" t="s">
        <v>31</v>
      </c>
      <c r="U3874" t="s">
        <v>32</v>
      </c>
      <c r="V3874" t="s">
        <v>94</v>
      </c>
      <c r="W3874">
        <v>0.49</v>
      </c>
    </row>
    <row r="3875" spans="1:23" x14ac:dyDescent="0.3">
      <c r="A3875" t="s">
        <v>923</v>
      </c>
      <c r="B3875" t="s">
        <v>1483</v>
      </c>
      <c r="D3875" s="1">
        <v>40076</v>
      </c>
      <c r="E3875" s="1">
        <v>40077</v>
      </c>
      <c r="F3875" s="1" t="str">
        <f t="shared" si="254"/>
        <v>September</v>
      </c>
      <c r="G3875" s="1" t="str">
        <f t="shared" si="255"/>
        <v>2009</v>
      </c>
      <c r="H3875" s="2">
        <f t="shared" si="256"/>
        <v>1</v>
      </c>
      <c r="I3875" s="2" t="b">
        <f t="shared" si="257"/>
        <v>0</v>
      </c>
      <c r="J3875" t="s">
        <v>44</v>
      </c>
      <c r="K3875">
        <v>46</v>
      </c>
      <c r="L3875">
        <v>605.97</v>
      </c>
      <c r="M3875">
        <v>7.0000000000000007E-2</v>
      </c>
      <c r="N3875" t="s">
        <v>18</v>
      </c>
      <c r="O3875">
        <v>-22.72</v>
      </c>
      <c r="P3875">
        <v>13.73</v>
      </c>
      <c r="Q3875">
        <v>6.85</v>
      </c>
      <c r="R3875" t="s">
        <v>260</v>
      </c>
      <c r="S3875" t="s">
        <v>260</v>
      </c>
      <c r="T3875" t="s">
        <v>27</v>
      </c>
      <c r="U3875" t="s">
        <v>36</v>
      </c>
      <c r="V3875" t="s">
        <v>37</v>
      </c>
      <c r="W3875">
        <v>0.54</v>
      </c>
    </row>
    <row r="3876" spans="1:23" x14ac:dyDescent="0.3">
      <c r="A3876" t="s">
        <v>1148</v>
      </c>
      <c r="B3876" t="s">
        <v>1272</v>
      </c>
      <c r="D3876" s="1">
        <v>40677</v>
      </c>
      <c r="E3876" s="1">
        <v>40684</v>
      </c>
      <c r="F3876" s="1" t="str">
        <f t="shared" si="254"/>
        <v>May</v>
      </c>
      <c r="G3876" s="1" t="str">
        <f t="shared" si="255"/>
        <v>2011</v>
      </c>
      <c r="H3876" s="2">
        <f t="shared" si="256"/>
        <v>7</v>
      </c>
      <c r="I3876" s="2" t="b">
        <f t="shared" si="257"/>
        <v>0</v>
      </c>
      <c r="J3876" t="s">
        <v>17</v>
      </c>
      <c r="K3876">
        <v>42</v>
      </c>
      <c r="L3876">
        <v>11230.25</v>
      </c>
      <c r="M3876">
        <v>7.0000000000000007E-2</v>
      </c>
      <c r="N3876" t="s">
        <v>25</v>
      </c>
      <c r="O3876">
        <v>-679.04</v>
      </c>
      <c r="P3876">
        <v>280.98</v>
      </c>
      <c r="Q3876">
        <v>35.67</v>
      </c>
      <c r="R3876" t="s">
        <v>260</v>
      </c>
      <c r="S3876" t="s">
        <v>260</v>
      </c>
      <c r="T3876" t="s">
        <v>31</v>
      </c>
      <c r="U3876" t="s">
        <v>36</v>
      </c>
      <c r="V3876" t="s">
        <v>55</v>
      </c>
      <c r="W3876">
        <v>0.66</v>
      </c>
    </row>
    <row r="3877" spans="1:23" x14ac:dyDescent="0.3">
      <c r="A3877" t="s">
        <v>1533</v>
      </c>
      <c r="B3877" t="s">
        <v>1553</v>
      </c>
      <c r="D3877" s="1">
        <v>40804</v>
      </c>
      <c r="E3877" s="1">
        <v>40805</v>
      </c>
      <c r="F3877" s="1" t="str">
        <f t="shared" si="254"/>
        <v>September</v>
      </c>
      <c r="G3877" s="1" t="str">
        <f t="shared" si="255"/>
        <v>2011</v>
      </c>
      <c r="H3877" s="2">
        <f t="shared" si="256"/>
        <v>1</v>
      </c>
      <c r="I3877" s="2" t="b">
        <f t="shared" si="257"/>
        <v>0</v>
      </c>
      <c r="J3877" t="s">
        <v>34</v>
      </c>
      <c r="K3877">
        <v>48</v>
      </c>
      <c r="L3877">
        <v>5340.5</v>
      </c>
      <c r="M3877">
        <v>0.01</v>
      </c>
      <c r="N3877" t="s">
        <v>18</v>
      </c>
      <c r="O3877">
        <v>1215.28</v>
      </c>
      <c r="P3877">
        <v>110.98</v>
      </c>
      <c r="Q3877">
        <v>13.99</v>
      </c>
      <c r="R3877" t="s">
        <v>260</v>
      </c>
      <c r="S3877" t="s">
        <v>260</v>
      </c>
      <c r="T3877" t="s">
        <v>27</v>
      </c>
      <c r="U3877" t="s">
        <v>36</v>
      </c>
      <c r="V3877" t="s">
        <v>37</v>
      </c>
      <c r="W3877">
        <v>0.69</v>
      </c>
    </row>
    <row r="3878" spans="1:23" x14ac:dyDescent="0.3">
      <c r="A3878" t="s">
        <v>1016</v>
      </c>
      <c r="B3878" t="s">
        <v>1556</v>
      </c>
      <c r="D3878" s="1">
        <v>40464</v>
      </c>
      <c r="E3878" s="1">
        <v>40466</v>
      </c>
      <c r="F3878" s="1" t="str">
        <f t="shared" si="254"/>
        <v>October</v>
      </c>
      <c r="G3878" s="1" t="str">
        <f t="shared" si="255"/>
        <v>2010</v>
      </c>
      <c r="H3878" s="2">
        <f t="shared" si="256"/>
        <v>2</v>
      </c>
      <c r="I3878" s="2" t="b">
        <f t="shared" si="257"/>
        <v>0</v>
      </c>
      <c r="J3878" t="s">
        <v>44</v>
      </c>
      <c r="K3878">
        <v>29</v>
      </c>
      <c r="L3878">
        <v>4345.8599999999997</v>
      </c>
      <c r="M3878">
        <v>0.09</v>
      </c>
      <c r="N3878" t="s">
        <v>18</v>
      </c>
      <c r="O3878">
        <v>126.62</v>
      </c>
      <c r="P3878">
        <v>152.47999999999999</v>
      </c>
      <c r="Q3878">
        <v>4</v>
      </c>
      <c r="R3878" t="s">
        <v>260</v>
      </c>
      <c r="S3878" t="s">
        <v>260</v>
      </c>
      <c r="T3878" t="s">
        <v>42</v>
      </c>
      <c r="U3878" t="s">
        <v>32</v>
      </c>
      <c r="V3878" t="s">
        <v>48</v>
      </c>
      <c r="W3878">
        <v>0.79</v>
      </c>
    </row>
    <row r="3879" spans="1:23" x14ac:dyDescent="0.3">
      <c r="A3879" t="s">
        <v>1143</v>
      </c>
      <c r="B3879" t="s">
        <v>1444</v>
      </c>
      <c r="D3879" s="1">
        <v>39940</v>
      </c>
      <c r="E3879" s="1">
        <v>39942</v>
      </c>
      <c r="F3879" s="1" t="str">
        <f t="shared" si="254"/>
        <v>May</v>
      </c>
      <c r="G3879" s="1" t="str">
        <f t="shared" si="255"/>
        <v>2009</v>
      </c>
      <c r="H3879" s="2">
        <f t="shared" si="256"/>
        <v>2</v>
      </c>
      <c r="I3879" s="2" t="b">
        <f t="shared" si="257"/>
        <v>0</v>
      </c>
      <c r="J3879" t="s">
        <v>24</v>
      </c>
      <c r="K3879">
        <v>26</v>
      </c>
      <c r="L3879">
        <v>755.60749999999996</v>
      </c>
      <c r="M3879">
        <v>0.05</v>
      </c>
      <c r="N3879" t="s">
        <v>18</v>
      </c>
      <c r="O3879">
        <v>149.16999999999999</v>
      </c>
      <c r="P3879">
        <v>35.99</v>
      </c>
      <c r="Q3879">
        <v>1.1000000000000001</v>
      </c>
      <c r="R3879" t="s">
        <v>260</v>
      </c>
      <c r="S3879" t="s">
        <v>260</v>
      </c>
      <c r="T3879" t="s">
        <v>31</v>
      </c>
      <c r="U3879" t="s">
        <v>32</v>
      </c>
      <c r="V3879" t="s">
        <v>33</v>
      </c>
      <c r="W3879">
        <v>0.55000000000000004</v>
      </c>
    </row>
    <row r="3880" spans="1:23" x14ac:dyDescent="0.3">
      <c r="A3880" t="s">
        <v>1557</v>
      </c>
      <c r="B3880" t="s">
        <v>1558</v>
      </c>
      <c r="D3880" s="1">
        <v>39887</v>
      </c>
      <c r="E3880" s="1">
        <v>39887</v>
      </c>
      <c r="F3880" s="1" t="str">
        <f t="shared" si="254"/>
        <v>March</v>
      </c>
      <c r="G3880" s="1" t="str">
        <f t="shared" si="255"/>
        <v>2009</v>
      </c>
      <c r="H3880" s="2">
        <f t="shared" si="256"/>
        <v>0</v>
      </c>
      <c r="I3880" s="2" t="str">
        <f t="shared" si="257"/>
        <v>FREE DELIVERY</v>
      </c>
      <c r="J3880" t="s">
        <v>24</v>
      </c>
      <c r="K3880">
        <v>24</v>
      </c>
      <c r="L3880">
        <v>7287.55</v>
      </c>
      <c r="M3880">
        <v>0.04</v>
      </c>
      <c r="N3880" t="s">
        <v>25</v>
      </c>
      <c r="O3880">
        <v>-715.78</v>
      </c>
      <c r="P3880">
        <v>296.18</v>
      </c>
      <c r="Q3880">
        <v>54.12</v>
      </c>
      <c r="R3880" t="s">
        <v>260</v>
      </c>
      <c r="S3880" t="s">
        <v>260</v>
      </c>
      <c r="T3880" t="s">
        <v>31</v>
      </c>
      <c r="U3880" t="s">
        <v>36</v>
      </c>
      <c r="V3880" t="s">
        <v>55</v>
      </c>
      <c r="W3880">
        <v>0.76</v>
      </c>
    </row>
    <row r="3881" spans="1:23" x14ac:dyDescent="0.3">
      <c r="A3881" t="s">
        <v>1559</v>
      </c>
      <c r="B3881" t="s">
        <v>1560</v>
      </c>
      <c r="D3881" s="1">
        <v>40511</v>
      </c>
      <c r="E3881" s="1">
        <v>40511</v>
      </c>
      <c r="F3881" s="1" t="str">
        <f t="shared" si="254"/>
        <v>November</v>
      </c>
      <c r="G3881" s="1" t="str">
        <f t="shared" si="255"/>
        <v>2010</v>
      </c>
      <c r="H3881" s="2">
        <f t="shared" si="256"/>
        <v>0</v>
      </c>
      <c r="I3881" s="2" t="str">
        <f t="shared" si="257"/>
        <v>FREE DELIVERY</v>
      </c>
      <c r="J3881" t="s">
        <v>44</v>
      </c>
      <c r="K3881">
        <v>13</v>
      </c>
      <c r="L3881">
        <v>137.63999999999999</v>
      </c>
      <c r="M3881">
        <v>0.06</v>
      </c>
      <c r="N3881" t="s">
        <v>18</v>
      </c>
      <c r="O3881">
        <v>19.59</v>
      </c>
      <c r="P3881">
        <v>10.91</v>
      </c>
      <c r="Q3881">
        <v>2.99</v>
      </c>
      <c r="R3881" t="s">
        <v>260</v>
      </c>
      <c r="S3881" t="s">
        <v>260</v>
      </c>
      <c r="T3881" t="s">
        <v>21</v>
      </c>
      <c r="U3881" t="s">
        <v>22</v>
      </c>
      <c r="V3881" t="s">
        <v>29</v>
      </c>
      <c r="W3881">
        <v>0.38</v>
      </c>
    </row>
    <row r="3882" spans="1:23" x14ac:dyDescent="0.3">
      <c r="A3882" t="s">
        <v>1559</v>
      </c>
      <c r="B3882" t="s">
        <v>1560</v>
      </c>
      <c r="D3882" s="1">
        <v>40192</v>
      </c>
      <c r="E3882" s="1">
        <v>40193</v>
      </c>
      <c r="F3882" s="1" t="str">
        <f t="shared" si="254"/>
        <v>January</v>
      </c>
      <c r="G3882" s="1" t="str">
        <f t="shared" si="255"/>
        <v>2010</v>
      </c>
      <c r="H3882" s="2">
        <f t="shared" si="256"/>
        <v>1</v>
      </c>
      <c r="I3882" s="2" t="b">
        <f t="shared" si="257"/>
        <v>0</v>
      </c>
      <c r="J3882" t="s">
        <v>34</v>
      </c>
      <c r="K3882">
        <v>6</v>
      </c>
      <c r="L3882">
        <v>40.31</v>
      </c>
      <c r="M3882">
        <v>0.08</v>
      </c>
      <c r="N3882" t="s">
        <v>18</v>
      </c>
      <c r="O3882">
        <v>-32.270000000000003</v>
      </c>
      <c r="P3882">
        <v>5.78</v>
      </c>
      <c r="Q3882">
        <v>8.09</v>
      </c>
      <c r="R3882" t="s">
        <v>260</v>
      </c>
      <c r="S3882" t="s">
        <v>260</v>
      </c>
      <c r="T3882" t="s">
        <v>21</v>
      </c>
      <c r="U3882" t="s">
        <v>22</v>
      </c>
      <c r="V3882" t="s">
        <v>43</v>
      </c>
      <c r="W3882">
        <v>0.36</v>
      </c>
    </row>
    <row r="3883" spans="1:23" x14ac:dyDescent="0.3">
      <c r="A3883" t="s">
        <v>1074</v>
      </c>
      <c r="B3883" t="s">
        <v>1561</v>
      </c>
      <c r="D3883" s="1">
        <v>40409</v>
      </c>
      <c r="E3883" s="1">
        <v>40411</v>
      </c>
      <c r="F3883" s="1" t="str">
        <f t="shared" si="254"/>
        <v>August</v>
      </c>
      <c r="G3883" s="1" t="str">
        <f t="shared" si="255"/>
        <v>2010</v>
      </c>
      <c r="H3883" s="2">
        <f t="shared" si="256"/>
        <v>2</v>
      </c>
      <c r="I3883" s="2" t="b">
        <f t="shared" si="257"/>
        <v>0</v>
      </c>
      <c r="J3883" t="s">
        <v>52</v>
      </c>
      <c r="K3883">
        <v>36</v>
      </c>
      <c r="L3883">
        <v>508.73</v>
      </c>
      <c r="M3883">
        <v>0.08</v>
      </c>
      <c r="N3883" t="s">
        <v>18</v>
      </c>
      <c r="O3883">
        <v>-229.67</v>
      </c>
      <c r="P3883">
        <v>14.81</v>
      </c>
      <c r="Q3883">
        <v>13.32</v>
      </c>
      <c r="R3883" t="s">
        <v>260</v>
      </c>
      <c r="S3883" t="s">
        <v>260</v>
      </c>
      <c r="T3883" t="s">
        <v>27</v>
      </c>
      <c r="U3883" t="s">
        <v>22</v>
      </c>
      <c r="V3883" t="s">
        <v>28</v>
      </c>
      <c r="W3883">
        <v>0.43</v>
      </c>
    </row>
    <row r="3884" spans="1:23" x14ac:dyDescent="0.3">
      <c r="A3884" t="s">
        <v>1016</v>
      </c>
      <c r="B3884" t="s">
        <v>1556</v>
      </c>
      <c r="D3884" s="1">
        <v>41156</v>
      </c>
      <c r="E3884" s="1">
        <v>41157</v>
      </c>
      <c r="F3884" s="1" t="str">
        <f t="shared" si="254"/>
        <v>September</v>
      </c>
      <c r="G3884" s="1" t="str">
        <f t="shared" si="255"/>
        <v>2012</v>
      </c>
      <c r="H3884" s="2">
        <f t="shared" si="256"/>
        <v>1</v>
      </c>
      <c r="I3884" s="2" t="b">
        <f t="shared" si="257"/>
        <v>0</v>
      </c>
      <c r="J3884" t="s">
        <v>52</v>
      </c>
      <c r="K3884">
        <v>32</v>
      </c>
      <c r="L3884">
        <v>731.22</v>
      </c>
      <c r="M3884">
        <v>0</v>
      </c>
      <c r="N3884" t="s">
        <v>18</v>
      </c>
      <c r="O3884">
        <v>-84.07</v>
      </c>
      <c r="P3884">
        <v>20.97</v>
      </c>
      <c r="Q3884">
        <v>6.5</v>
      </c>
      <c r="R3884" t="s">
        <v>260</v>
      </c>
      <c r="S3884" t="s">
        <v>260</v>
      </c>
      <c r="T3884" t="s">
        <v>42</v>
      </c>
      <c r="U3884" t="s">
        <v>32</v>
      </c>
      <c r="V3884" t="s">
        <v>48</v>
      </c>
      <c r="W3884">
        <v>0.78</v>
      </c>
    </row>
    <row r="3885" spans="1:23" x14ac:dyDescent="0.3">
      <c r="A3885" t="s">
        <v>1016</v>
      </c>
      <c r="B3885" t="s">
        <v>1556</v>
      </c>
      <c r="D3885" s="1">
        <v>41156</v>
      </c>
      <c r="E3885" s="1">
        <v>41158</v>
      </c>
      <c r="F3885" s="1" t="str">
        <f t="shared" si="254"/>
        <v>September</v>
      </c>
      <c r="G3885" s="1" t="str">
        <f t="shared" si="255"/>
        <v>2012</v>
      </c>
      <c r="H3885" s="2">
        <f t="shared" si="256"/>
        <v>2</v>
      </c>
      <c r="I3885" s="2" t="b">
        <f t="shared" si="257"/>
        <v>0</v>
      </c>
      <c r="J3885" t="s">
        <v>52</v>
      </c>
      <c r="K3885">
        <v>23</v>
      </c>
      <c r="L3885">
        <v>114.14</v>
      </c>
      <c r="M3885">
        <v>7.0000000000000007E-2</v>
      </c>
      <c r="N3885" t="s">
        <v>18</v>
      </c>
      <c r="O3885">
        <v>-65.62</v>
      </c>
      <c r="P3885">
        <v>4.9800000000000004</v>
      </c>
      <c r="Q3885">
        <v>5.49</v>
      </c>
      <c r="R3885" t="s">
        <v>260</v>
      </c>
      <c r="S3885" t="s">
        <v>260</v>
      </c>
      <c r="T3885" t="s">
        <v>42</v>
      </c>
      <c r="U3885" t="s">
        <v>22</v>
      </c>
      <c r="V3885" t="s">
        <v>43</v>
      </c>
      <c r="W3885">
        <v>0.38</v>
      </c>
    </row>
    <row r="3886" spans="1:23" x14ac:dyDescent="0.3">
      <c r="A3886" t="s">
        <v>1048</v>
      </c>
      <c r="B3886" t="s">
        <v>1049</v>
      </c>
      <c r="D3886" s="1">
        <v>39905</v>
      </c>
      <c r="E3886" s="1">
        <v>39907</v>
      </c>
      <c r="F3886" s="1" t="str">
        <f t="shared" si="254"/>
        <v>April</v>
      </c>
      <c r="G3886" s="1" t="str">
        <f t="shared" si="255"/>
        <v>2009</v>
      </c>
      <c r="H3886" s="2">
        <f t="shared" si="256"/>
        <v>2</v>
      </c>
      <c r="I3886" s="2" t="b">
        <f t="shared" si="257"/>
        <v>0</v>
      </c>
      <c r="J3886" t="s">
        <v>24</v>
      </c>
      <c r="K3886">
        <v>16</v>
      </c>
      <c r="L3886">
        <v>1427.67</v>
      </c>
      <c r="M3886">
        <v>0.04</v>
      </c>
      <c r="N3886" t="s">
        <v>18</v>
      </c>
      <c r="O3886">
        <v>422.8</v>
      </c>
      <c r="P3886">
        <v>90.24</v>
      </c>
      <c r="Q3886">
        <v>0.99</v>
      </c>
      <c r="R3886" t="s">
        <v>260</v>
      </c>
      <c r="S3886" t="s">
        <v>260</v>
      </c>
      <c r="T3886" t="s">
        <v>42</v>
      </c>
      <c r="U3886" t="s">
        <v>22</v>
      </c>
      <c r="V3886" t="s">
        <v>28</v>
      </c>
      <c r="W3886">
        <v>0.56000000000000005</v>
      </c>
    </row>
    <row r="3887" spans="1:23" x14ac:dyDescent="0.3">
      <c r="A3887" t="s">
        <v>1048</v>
      </c>
      <c r="B3887" t="s">
        <v>1049</v>
      </c>
      <c r="D3887" s="1">
        <v>39905</v>
      </c>
      <c r="E3887" s="1">
        <v>39907</v>
      </c>
      <c r="F3887" s="1" t="str">
        <f t="shared" si="254"/>
        <v>April</v>
      </c>
      <c r="G3887" s="1" t="str">
        <f t="shared" si="255"/>
        <v>2009</v>
      </c>
      <c r="H3887" s="2">
        <f t="shared" si="256"/>
        <v>2</v>
      </c>
      <c r="I3887" s="2" t="b">
        <f t="shared" si="257"/>
        <v>0</v>
      </c>
      <c r="J3887" t="s">
        <v>24</v>
      </c>
      <c r="K3887">
        <v>11</v>
      </c>
      <c r="L3887">
        <v>499.26</v>
      </c>
      <c r="M3887">
        <v>0.09</v>
      </c>
      <c r="N3887" t="s">
        <v>39</v>
      </c>
      <c r="O3887">
        <v>144.05000000000001</v>
      </c>
      <c r="P3887">
        <v>47.9</v>
      </c>
      <c r="Q3887">
        <v>5.86</v>
      </c>
      <c r="R3887" t="s">
        <v>260</v>
      </c>
      <c r="S3887" t="s">
        <v>260</v>
      </c>
      <c r="T3887" t="s">
        <v>42</v>
      </c>
      <c r="U3887" t="s">
        <v>22</v>
      </c>
      <c r="V3887" t="s">
        <v>43</v>
      </c>
      <c r="W3887">
        <v>0.37</v>
      </c>
    </row>
    <row r="3888" spans="1:23" x14ac:dyDescent="0.3">
      <c r="A3888" t="s">
        <v>1562</v>
      </c>
      <c r="B3888" t="s">
        <v>1563</v>
      </c>
      <c r="D3888" s="1">
        <v>40945</v>
      </c>
      <c r="E3888" s="1">
        <v>40945</v>
      </c>
      <c r="F3888" s="1" t="str">
        <f t="shared" si="254"/>
        <v>February</v>
      </c>
      <c r="G3888" s="1" t="str">
        <f t="shared" si="255"/>
        <v>2012</v>
      </c>
      <c r="H3888" s="2">
        <f t="shared" si="256"/>
        <v>0</v>
      </c>
      <c r="I3888" s="2" t="str">
        <f t="shared" si="257"/>
        <v>FREE DELIVERY</v>
      </c>
      <c r="J3888" t="s">
        <v>34</v>
      </c>
      <c r="K3888">
        <v>30</v>
      </c>
      <c r="L3888">
        <v>736.3</v>
      </c>
      <c r="M3888">
        <v>0.03</v>
      </c>
      <c r="N3888" t="s">
        <v>18</v>
      </c>
      <c r="O3888">
        <v>259.07</v>
      </c>
      <c r="P3888">
        <v>24.95</v>
      </c>
      <c r="Q3888">
        <v>2.99</v>
      </c>
      <c r="R3888" t="s">
        <v>260</v>
      </c>
      <c r="S3888" t="s">
        <v>260</v>
      </c>
      <c r="T3888" t="s">
        <v>31</v>
      </c>
      <c r="U3888" t="s">
        <v>22</v>
      </c>
      <c r="V3888" t="s">
        <v>29</v>
      </c>
      <c r="W3888">
        <v>0.39</v>
      </c>
    </row>
    <row r="3889" spans="1:23" x14ac:dyDescent="0.3">
      <c r="A3889" t="s">
        <v>1562</v>
      </c>
      <c r="B3889" t="s">
        <v>1563</v>
      </c>
      <c r="D3889" s="1">
        <v>40945</v>
      </c>
      <c r="E3889" s="1">
        <v>40945</v>
      </c>
      <c r="F3889" s="1" t="str">
        <f t="shared" si="254"/>
        <v>February</v>
      </c>
      <c r="G3889" s="1" t="str">
        <f t="shared" si="255"/>
        <v>2012</v>
      </c>
      <c r="H3889" s="2">
        <f t="shared" si="256"/>
        <v>0</v>
      </c>
      <c r="I3889" s="2" t="str">
        <f t="shared" si="257"/>
        <v>FREE DELIVERY</v>
      </c>
      <c r="J3889" t="s">
        <v>34</v>
      </c>
      <c r="K3889">
        <v>50</v>
      </c>
      <c r="L3889">
        <v>346.06</v>
      </c>
      <c r="M3889">
        <v>0</v>
      </c>
      <c r="N3889" t="s">
        <v>18</v>
      </c>
      <c r="O3889">
        <v>-76.540000000000006</v>
      </c>
      <c r="P3889">
        <v>6.48</v>
      </c>
      <c r="Q3889">
        <v>5.86</v>
      </c>
      <c r="R3889" t="s">
        <v>260</v>
      </c>
      <c r="S3889" t="s">
        <v>260</v>
      </c>
      <c r="T3889" t="s">
        <v>31</v>
      </c>
      <c r="U3889" t="s">
        <v>22</v>
      </c>
      <c r="V3889" t="s">
        <v>43</v>
      </c>
      <c r="W3889">
        <v>0.36</v>
      </c>
    </row>
    <row r="3890" spans="1:23" x14ac:dyDescent="0.3">
      <c r="A3890" t="s">
        <v>1251</v>
      </c>
      <c r="B3890" t="s">
        <v>1564</v>
      </c>
      <c r="D3890" s="1">
        <v>41167</v>
      </c>
      <c r="E3890" s="1">
        <v>41169</v>
      </c>
      <c r="F3890" s="1" t="str">
        <f t="shared" si="254"/>
        <v>September</v>
      </c>
      <c r="G3890" s="1" t="str">
        <f t="shared" si="255"/>
        <v>2012</v>
      </c>
      <c r="H3890" s="2">
        <f t="shared" si="256"/>
        <v>2</v>
      </c>
      <c r="I3890" s="2" t="b">
        <f t="shared" si="257"/>
        <v>0</v>
      </c>
      <c r="J3890" t="s">
        <v>34</v>
      </c>
      <c r="K3890">
        <v>42</v>
      </c>
      <c r="L3890">
        <v>927.97</v>
      </c>
      <c r="M3890">
        <v>0.08</v>
      </c>
      <c r="N3890" t="s">
        <v>18</v>
      </c>
      <c r="O3890">
        <v>162.16999999999999</v>
      </c>
      <c r="P3890">
        <v>22.98</v>
      </c>
      <c r="Q3890">
        <v>4.5</v>
      </c>
      <c r="R3890" t="s">
        <v>260</v>
      </c>
      <c r="S3890" t="s">
        <v>260</v>
      </c>
      <c r="T3890" t="s">
        <v>42</v>
      </c>
      <c r="U3890" t="s">
        <v>22</v>
      </c>
      <c r="V3890" t="s">
        <v>28</v>
      </c>
      <c r="W3890">
        <v>0.55000000000000004</v>
      </c>
    </row>
    <row r="3891" spans="1:23" x14ac:dyDescent="0.3">
      <c r="A3891" t="s">
        <v>1251</v>
      </c>
      <c r="B3891" t="s">
        <v>1564</v>
      </c>
      <c r="D3891" s="1">
        <v>41167</v>
      </c>
      <c r="E3891" s="1">
        <v>41167</v>
      </c>
      <c r="F3891" s="1" t="str">
        <f t="shared" si="254"/>
        <v>September</v>
      </c>
      <c r="G3891" s="1" t="str">
        <f t="shared" si="255"/>
        <v>2012</v>
      </c>
      <c r="H3891" s="2">
        <f t="shared" si="256"/>
        <v>0</v>
      </c>
      <c r="I3891" s="2" t="str">
        <f t="shared" si="257"/>
        <v>FREE DELIVERY</v>
      </c>
      <c r="J3891" t="s">
        <v>34</v>
      </c>
      <c r="K3891">
        <v>9</v>
      </c>
      <c r="L3891">
        <v>59.05</v>
      </c>
      <c r="M3891">
        <v>0.08</v>
      </c>
      <c r="N3891" t="s">
        <v>18</v>
      </c>
      <c r="O3891">
        <v>-24.09</v>
      </c>
      <c r="P3891">
        <v>6.48</v>
      </c>
      <c r="Q3891">
        <v>5.4</v>
      </c>
      <c r="R3891" t="s">
        <v>260</v>
      </c>
      <c r="S3891" t="s">
        <v>260</v>
      </c>
      <c r="T3891" t="s">
        <v>42</v>
      </c>
      <c r="U3891" t="s">
        <v>22</v>
      </c>
      <c r="V3891" t="s">
        <v>43</v>
      </c>
      <c r="W3891">
        <v>0.37</v>
      </c>
    </row>
    <row r="3892" spans="1:23" x14ac:dyDescent="0.3">
      <c r="A3892" t="s">
        <v>1170</v>
      </c>
      <c r="B3892" t="s">
        <v>1274</v>
      </c>
      <c r="D3892" s="1">
        <v>40818</v>
      </c>
      <c r="E3892" s="1">
        <v>40820</v>
      </c>
      <c r="F3892" s="1" t="str">
        <f t="shared" si="254"/>
        <v>October</v>
      </c>
      <c r="G3892" s="1" t="str">
        <f t="shared" si="255"/>
        <v>2011</v>
      </c>
      <c r="H3892" s="2">
        <f t="shared" si="256"/>
        <v>2</v>
      </c>
      <c r="I3892" s="2" t="b">
        <f t="shared" si="257"/>
        <v>0</v>
      </c>
      <c r="J3892" t="s">
        <v>24</v>
      </c>
      <c r="K3892">
        <v>27</v>
      </c>
      <c r="L3892">
        <v>153.22999999999999</v>
      </c>
      <c r="M3892">
        <v>0.08</v>
      </c>
      <c r="N3892" t="s">
        <v>18</v>
      </c>
      <c r="O3892">
        <v>-95.15</v>
      </c>
      <c r="P3892">
        <v>5.98</v>
      </c>
      <c r="Q3892">
        <v>4.6900000000000004</v>
      </c>
      <c r="R3892" t="s">
        <v>260</v>
      </c>
      <c r="S3892" t="s">
        <v>260</v>
      </c>
      <c r="T3892" t="s">
        <v>27</v>
      </c>
      <c r="U3892" t="s">
        <v>22</v>
      </c>
      <c r="V3892" t="s">
        <v>23</v>
      </c>
      <c r="W3892">
        <v>0.68</v>
      </c>
    </row>
    <row r="3893" spans="1:23" x14ac:dyDescent="0.3">
      <c r="A3893" t="s">
        <v>1565</v>
      </c>
      <c r="B3893" t="s">
        <v>1566</v>
      </c>
      <c r="D3893" s="1">
        <v>40519</v>
      </c>
      <c r="E3893" s="1">
        <v>40521</v>
      </c>
      <c r="F3893" s="1" t="str">
        <f t="shared" si="254"/>
        <v>December</v>
      </c>
      <c r="G3893" s="1" t="str">
        <f t="shared" si="255"/>
        <v>2010</v>
      </c>
      <c r="H3893" s="2">
        <f t="shared" si="256"/>
        <v>2</v>
      </c>
      <c r="I3893" s="2" t="b">
        <f t="shared" si="257"/>
        <v>0</v>
      </c>
      <c r="J3893" t="s">
        <v>44</v>
      </c>
      <c r="K3893">
        <v>3</v>
      </c>
      <c r="L3893">
        <v>321.57</v>
      </c>
      <c r="M3893">
        <v>0.01</v>
      </c>
      <c r="N3893" t="s">
        <v>25</v>
      </c>
      <c r="O3893">
        <v>-100.05</v>
      </c>
      <c r="P3893">
        <v>100.98</v>
      </c>
      <c r="Q3893">
        <v>15.66</v>
      </c>
      <c r="R3893" t="s">
        <v>260</v>
      </c>
      <c r="S3893" t="s">
        <v>260</v>
      </c>
      <c r="T3893" t="s">
        <v>21</v>
      </c>
      <c r="U3893" t="s">
        <v>22</v>
      </c>
      <c r="V3893" t="s">
        <v>28</v>
      </c>
      <c r="W3893">
        <v>0.56999999999999995</v>
      </c>
    </row>
    <row r="3894" spans="1:23" x14ac:dyDescent="0.3">
      <c r="A3894" t="s">
        <v>1565</v>
      </c>
      <c r="B3894" t="s">
        <v>1566</v>
      </c>
      <c r="D3894" s="1">
        <v>40519</v>
      </c>
      <c r="E3894" s="1">
        <v>40520</v>
      </c>
      <c r="F3894" s="1" t="str">
        <f t="shared" si="254"/>
        <v>December</v>
      </c>
      <c r="G3894" s="1" t="str">
        <f t="shared" si="255"/>
        <v>2010</v>
      </c>
      <c r="H3894" s="2">
        <f t="shared" si="256"/>
        <v>1</v>
      </c>
      <c r="I3894" s="2" t="b">
        <f t="shared" si="257"/>
        <v>0</v>
      </c>
      <c r="J3894" t="s">
        <v>44</v>
      </c>
      <c r="K3894">
        <v>12</v>
      </c>
      <c r="L3894">
        <v>1085.1600000000001</v>
      </c>
      <c r="M3894">
        <v>0.08</v>
      </c>
      <c r="N3894" t="s">
        <v>25</v>
      </c>
      <c r="O3894">
        <v>-311.54000000000002</v>
      </c>
      <c r="P3894">
        <v>89.99</v>
      </c>
      <c r="Q3894">
        <v>42</v>
      </c>
      <c r="R3894" t="s">
        <v>260</v>
      </c>
      <c r="S3894" t="s">
        <v>260</v>
      </c>
      <c r="T3894" t="s">
        <v>21</v>
      </c>
      <c r="U3894" t="s">
        <v>36</v>
      </c>
      <c r="V3894" t="s">
        <v>67</v>
      </c>
      <c r="W3894">
        <v>0.66</v>
      </c>
    </row>
    <row r="3895" spans="1:23" x14ac:dyDescent="0.3">
      <c r="A3895" t="s">
        <v>1148</v>
      </c>
      <c r="B3895" t="s">
        <v>1272</v>
      </c>
      <c r="D3895" s="1">
        <v>40546</v>
      </c>
      <c r="E3895" s="1">
        <v>40547</v>
      </c>
      <c r="F3895" s="1" t="str">
        <f t="shared" si="254"/>
        <v>January</v>
      </c>
      <c r="G3895" s="1" t="str">
        <f t="shared" si="255"/>
        <v>2011</v>
      </c>
      <c r="H3895" s="2">
        <f t="shared" si="256"/>
        <v>1</v>
      </c>
      <c r="I3895" s="2" t="b">
        <f t="shared" si="257"/>
        <v>0</v>
      </c>
      <c r="J3895" t="s">
        <v>44</v>
      </c>
      <c r="K3895">
        <v>38</v>
      </c>
      <c r="L3895">
        <v>1441.61</v>
      </c>
      <c r="M3895">
        <v>0.06</v>
      </c>
      <c r="N3895" t="s">
        <v>18</v>
      </c>
      <c r="O3895">
        <v>624.84</v>
      </c>
      <c r="P3895">
        <v>37.94</v>
      </c>
      <c r="Q3895">
        <v>5.08</v>
      </c>
      <c r="R3895" t="s">
        <v>260</v>
      </c>
      <c r="S3895" t="s">
        <v>260</v>
      </c>
      <c r="T3895" t="s">
        <v>31</v>
      </c>
      <c r="U3895" t="s">
        <v>22</v>
      </c>
      <c r="V3895" t="s">
        <v>43</v>
      </c>
      <c r="W3895">
        <v>0.38</v>
      </c>
    </row>
    <row r="3896" spans="1:23" x14ac:dyDescent="0.3">
      <c r="A3896" t="s">
        <v>1251</v>
      </c>
      <c r="B3896" t="s">
        <v>1564</v>
      </c>
      <c r="D3896" s="1">
        <v>39821</v>
      </c>
      <c r="E3896" s="1">
        <v>39821</v>
      </c>
      <c r="F3896" s="1" t="str">
        <f t="shared" si="254"/>
        <v>January</v>
      </c>
      <c r="G3896" s="1" t="str">
        <f t="shared" si="255"/>
        <v>2009</v>
      </c>
      <c r="H3896" s="2">
        <f t="shared" si="256"/>
        <v>0</v>
      </c>
      <c r="I3896" s="2" t="str">
        <f t="shared" si="257"/>
        <v>FREE DELIVERY</v>
      </c>
      <c r="J3896" t="s">
        <v>24</v>
      </c>
      <c r="K3896">
        <v>16</v>
      </c>
      <c r="L3896">
        <v>64.290000000000006</v>
      </c>
      <c r="M3896">
        <v>7.0000000000000007E-2</v>
      </c>
      <c r="N3896" t="s">
        <v>18</v>
      </c>
      <c r="O3896">
        <v>14.42</v>
      </c>
      <c r="P3896">
        <v>4.13</v>
      </c>
      <c r="Q3896">
        <v>0.99</v>
      </c>
      <c r="R3896" t="s">
        <v>260</v>
      </c>
      <c r="S3896" t="s">
        <v>260</v>
      </c>
      <c r="T3896" t="s">
        <v>42</v>
      </c>
      <c r="U3896" t="s">
        <v>22</v>
      </c>
      <c r="V3896" t="s">
        <v>57</v>
      </c>
      <c r="W3896">
        <v>0.39</v>
      </c>
    </row>
    <row r="3897" spans="1:23" x14ac:dyDescent="0.3">
      <c r="A3897" t="s">
        <v>1251</v>
      </c>
      <c r="B3897" t="s">
        <v>1564</v>
      </c>
      <c r="D3897" s="1">
        <v>39821</v>
      </c>
      <c r="E3897" s="1">
        <v>39821</v>
      </c>
      <c r="F3897" s="1" t="str">
        <f t="shared" si="254"/>
        <v>January</v>
      </c>
      <c r="G3897" s="1" t="str">
        <f t="shared" si="255"/>
        <v>2009</v>
      </c>
      <c r="H3897" s="2">
        <f t="shared" si="256"/>
        <v>0</v>
      </c>
      <c r="I3897" s="2" t="str">
        <f t="shared" si="257"/>
        <v>FREE DELIVERY</v>
      </c>
      <c r="J3897" t="s">
        <v>24</v>
      </c>
      <c r="K3897">
        <v>3</v>
      </c>
      <c r="L3897">
        <v>75.77</v>
      </c>
      <c r="M3897">
        <v>0.03</v>
      </c>
      <c r="N3897" t="s">
        <v>18</v>
      </c>
      <c r="O3897">
        <v>64.25</v>
      </c>
      <c r="P3897">
        <v>22.72</v>
      </c>
      <c r="Q3897">
        <v>8.99</v>
      </c>
      <c r="R3897" t="s">
        <v>260</v>
      </c>
      <c r="S3897" t="s">
        <v>260</v>
      </c>
      <c r="T3897" t="s">
        <v>42</v>
      </c>
      <c r="U3897" t="s">
        <v>36</v>
      </c>
      <c r="V3897" t="s">
        <v>37</v>
      </c>
      <c r="W3897">
        <v>0.44</v>
      </c>
    </row>
    <row r="3898" spans="1:23" x14ac:dyDescent="0.3">
      <c r="A3898" t="s">
        <v>1251</v>
      </c>
      <c r="B3898" t="s">
        <v>1564</v>
      </c>
      <c r="D3898" s="1">
        <v>40838</v>
      </c>
      <c r="E3898" s="1">
        <v>40839</v>
      </c>
      <c r="F3898" s="1" t="str">
        <f t="shared" si="254"/>
        <v>October</v>
      </c>
      <c r="G3898" s="1" t="str">
        <f t="shared" si="255"/>
        <v>2011</v>
      </c>
      <c r="H3898" s="2">
        <f t="shared" si="256"/>
        <v>1</v>
      </c>
      <c r="I3898" s="2" t="b">
        <f t="shared" si="257"/>
        <v>0</v>
      </c>
      <c r="J3898" t="s">
        <v>52</v>
      </c>
      <c r="K3898">
        <v>4</v>
      </c>
      <c r="L3898">
        <v>640.21</v>
      </c>
      <c r="M3898">
        <v>7.0000000000000007E-2</v>
      </c>
      <c r="N3898" t="s">
        <v>25</v>
      </c>
      <c r="O3898">
        <v>-388.52</v>
      </c>
      <c r="P3898">
        <v>150.97999999999999</v>
      </c>
      <c r="Q3898">
        <v>39.25</v>
      </c>
      <c r="R3898" t="s">
        <v>260</v>
      </c>
      <c r="S3898" t="s">
        <v>260</v>
      </c>
      <c r="T3898" t="s">
        <v>31</v>
      </c>
      <c r="U3898" t="s">
        <v>36</v>
      </c>
      <c r="V3898" t="s">
        <v>55</v>
      </c>
      <c r="W3898">
        <v>0.75</v>
      </c>
    </row>
    <row r="3899" spans="1:23" x14ac:dyDescent="0.3">
      <c r="A3899" t="s">
        <v>1251</v>
      </c>
      <c r="B3899" t="s">
        <v>1564</v>
      </c>
      <c r="D3899" s="1">
        <v>40840</v>
      </c>
      <c r="E3899" s="1">
        <v>40845</v>
      </c>
      <c r="F3899" s="1" t="str">
        <f t="shared" si="254"/>
        <v>October</v>
      </c>
      <c r="G3899" s="1" t="str">
        <f t="shared" si="255"/>
        <v>2011</v>
      </c>
      <c r="H3899" s="2">
        <f t="shared" si="256"/>
        <v>5</v>
      </c>
      <c r="I3899" s="2" t="b">
        <f t="shared" si="257"/>
        <v>0</v>
      </c>
      <c r="J3899" t="s">
        <v>17</v>
      </c>
      <c r="K3899">
        <v>43</v>
      </c>
      <c r="L3899">
        <v>6077.11</v>
      </c>
      <c r="M3899">
        <v>0.06</v>
      </c>
      <c r="N3899" t="s">
        <v>25</v>
      </c>
      <c r="O3899">
        <v>-353.66</v>
      </c>
      <c r="P3899">
        <v>146.34</v>
      </c>
      <c r="Q3899">
        <v>43.75</v>
      </c>
      <c r="R3899" t="s">
        <v>260</v>
      </c>
      <c r="S3899" t="s">
        <v>260</v>
      </c>
      <c r="T3899" t="s">
        <v>42</v>
      </c>
      <c r="U3899" t="s">
        <v>36</v>
      </c>
      <c r="V3899" t="s">
        <v>55</v>
      </c>
      <c r="W3899">
        <v>0.64</v>
      </c>
    </row>
    <row r="3900" spans="1:23" x14ac:dyDescent="0.3">
      <c r="A3900" t="s">
        <v>1124</v>
      </c>
      <c r="B3900" t="s">
        <v>1473</v>
      </c>
      <c r="D3900" s="1">
        <v>40899</v>
      </c>
      <c r="E3900" s="1">
        <v>40901</v>
      </c>
      <c r="F3900" s="1" t="str">
        <f t="shared" si="254"/>
        <v>December</v>
      </c>
      <c r="G3900" s="1" t="str">
        <f t="shared" si="255"/>
        <v>2011</v>
      </c>
      <c r="H3900" s="2">
        <f t="shared" si="256"/>
        <v>2</v>
      </c>
      <c r="I3900" s="2" t="b">
        <f t="shared" si="257"/>
        <v>0</v>
      </c>
      <c r="J3900" t="s">
        <v>52</v>
      </c>
      <c r="K3900">
        <v>48</v>
      </c>
      <c r="L3900">
        <v>6746.3119999999999</v>
      </c>
      <c r="M3900">
        <v>7.0000000000000007E-2</v>
      </c>
      <c r="N3900" t="s">
        <v>25</v>
      </c>
      <c r="O3900">
        <v>-433.29</v>
      </c>
      <c r="P3900">
        <v>179.29</v>
      </c>
      <c r="Q3900">
        <v>29.21</v>
      </c>
      <c r="R3900" t="s">
        <v>260</v>
      </c>
      <c r="S3900" t="s">
        <v>260</v>
      </c>
      <c r="T3900" t="s">
        <v>42</v>
      </c>
      <c r="U3900" t="s">
        <v>36</v>
      </c>
      <c r="V3900" t="s">
        <v>55</v>
      </c>
      <c r="W3900">
        <v>0.76</v>
      </c>
    </row>
    <row r="3901" spans="1:23" x14ac:dyDescent="0.3">
      <c r="A3901" t="s">
        <v>1074</v>
      </c>
      <c r="B3901" t="s">
        <v>1561</v>
      </c>
      <c r="D3901" s="1">
        <v>39942</v>
      </c>
      <c r="E3901" s="1">
        <v>39942</v>
      </c>
      <c r="F3901" s="1" t="str">
        <f t="shared" si="254"/>
        <v>May</v>
      </c>
      <c r="G3901" s="1" t="str">
        <f t="shared" si="255"/>
        <v>2009</v>
      </c>
      <c r="H3901" s="2">
        <f t="shared" si="256"/>
        <v>0</v>
      </c>
      <c r="I3901" s="2" t="str">
        <f t="shared" si="257"/>
        <v>FREE DELIVERY</v>
      </c>
      <c r="J3901" t="s">
        <v>52</v>
      </c>
      <c r="K3901">
        <v>24</v>
      </c>
      <c r="L3901">
        <v>159.43</v>
      </c>
      <c r="M3901">
        <v>0.05</v>
      </c>
      <c r="N3901" t="s">
        <v>18</v>
      </c>
      <c r="O3901">
        <v>-120.59</v>
      </c>
      <c r="P3901">
        <v>6.48</v>
      </c>
      <c r="Q3901">
        <v>8.73</v>
      </c>
      <c r="R3901" t="s">
        <v>260</v>
      </c>
      <c r="S3901" t="s">
        <v>260</v>
      </c>
      <c r="T3901" t="s">
        <v>27</v>
      </c>
      <c r="U3901" t="s">
        <v>22</v>
      </c>
      <c r="V3901" t="s">
        <v>43</v>
      </c>
      <c r="W3901">
        <v>0.37</v>
      </c>
    </row>
    <row r="3902" spans="1:23" x14ac:dyDescent="0.3">
      <c r="A3902" t="s">
        <v>1567</v>
      </c>
      <c r="B3902" t="s">
        <v>952</v>
      </c>
      <c r="D3902" s="1">
        <v>40322</v>
      </c>
      <c r="E3902" s="1">
        <v>40325</v>
      </c>
      <c r="F3902" s="1" t="str">
        <f t="shared" si="254"/>
        <v>May</v>
      </c>
      <c r="G3902" s="1" t="str">
        <f t="shared" si="255"/>
        <v>2010</v>
      </c>
      <c r="H3902" s="2">
        <f t="shared" si="256"/>
        <v>3</v>
      </c>
      <c r="I3902" s="2" t="b">
        <f t="shared" si="257"/>
        <v>0</v>
      </c>
      <c r="J3902" t="s">
        <v>34</v>
      </c>
      <c r="K3902">
        <v>30</v>
      </c>
      <c r="L3902">
        <v>106.64</v>
      </c>
      <c r="M3902">
        <v>0.1</v>
      </c>
      <c r="N3902" t="s">
        <v>18</v>
      </c>
      <c r="O3902">
        <v>-31.95</v>
      </c>
      <c r="P3902">
        <v>3.68</v>
      </c>
      <c r="Q3902">
        <v>1.32</v>
      </c>
      <c r="R3902" t="s">
        <v>260</v>
      </c>
      <c r="S3902" t="s">
        <v>260</v>
      </c>
      <c r="T3902" t="s">
        <v>31</v>
      </c>
      <c r="U3902" t="s">
        <v>22</v>
      </c>
      <c r="V3902" t="s">
        <v>82</v>
      </c>
      <c r="W3902">
        <v>0.83</v>
      </c>
    </row>
    <row r="3903" spans="1:23" x14ac:dyDescent="0.3">
      <c r="A3903" t="s">
        <v>1143</v>
      </c>
      <c r="B3903" t="s">
        <v>1444</v>
      </c>
      <c r="D3903" s="1">
        <v>40585</v>
      </c>
      <c r="E3903" s="1">
        <v>40587</v>
      </c>
      <c r="F3903" s="1" t="str">
        <f t="shared" si="254"/>
        <v>February</v>
      </c>
      <c r="G3903" s="1" t="str">
        <f t="shared" si="255"/>
        <v>2011</v>
      </c>
      <c r="H3903" s="2">
        <f t="shared" si="256"/>
        <v>2</v>
      </c>
      <c r="I3903" s="2" t="b">
        <f t="shared" si="257"/>
        <v>0</v>
      </c>
      <c r="J3903" t="s">
        <v>17</v>
      </c>
      <c r="K3903">
        <v>41</v>
      </c>
      <c r="L3903">
        <v>17874.259999999998</v>
      </c>
      <c r="M3903">
        <v>0</v>
      </c>
      <c r="N3903" t="s">
        <v>18</v>
      </c>
      <c r="O3903">
        <v>6247.95</v>
      </c>
      <c r="P3903">
        <v>419.19</v>
      </c>
      <c r="Q3903">
        <v>19.989999999999998</v>
      </c>
      <c r="R3903" t="s">
        <v>260</v>
      </c>
      <c r="S3903" t="s">
        <v>260</v>
      </c>
      <c r="T3903" t="s">
        <v>21</v>
      </c>
      <c r="U3903" t="s">
        <v>22</v>
      </c>
      <c r="V3903" t="s">
        <v>23</v>
      </c>
      <c r="W3903">
        <v>0.57999999999999996</v>
      </c>
    </row>
    <row r="3904" spans="1:23" x14ac:dyDescent="0.3">
      <c r="A3904" t="s">
        <v>1155</v>
      </c>
      <c r="B3904" t="s">
        <v>1568</v>
      </c>
      <c r="D3904" s="1">
        <v>40766</v>
      </c>
      <c r="E3904" s="1">
        <v>40768</v>
      </c>
      <c r="F3904" s="1" t="str">
        <f t="shared" si="254"/>
        <v>August</v>
      </c>
      <c r="G3904" s="1" t="str">
        <f t="shared" si="255"/>
        <v>2011</v>
      </c>
      <c r="H3904" s="2">
        <f t="shared" si="256"/>
        <v>2</v>
      </c>
      <c r="I3904" s="2" t="b">
        <f t="shared" si="257"/>
        <v>0</v>
      </c>
      <c r="J3904" t="s">
        <v>24</v>
      </c>
      <c r="K3904">
        <v>13</v>
      </c>
      <c r="L3904">
        <v>2388.636</v>
      </c>
      <c r="M3904">
        <v>0.01</v>
      </c>
      <c r="N3904" t="s">
        <v>18</v>
      </c>
      <c r="O3904">
        <v>191</v>
      </c>
      <c r="P3904">
        <v>205.99</v>
      </c>
      <c r="Q3904">
        <v>5.26</v>
      </c>
      <c r="R3904" t="s">
        <v>260</v>
      </c>
      <c r="S3904" t="s">
        <v>260</v>
      </c>
      <c r="T3904" t="s">
        <v>31</v>
      </c>
      <c r="U3904" t="s">
        <v>32</v>
      </c>
      <c r="V3904" t="s">
        <v>33</v>
      </c>
      <c r="W3904">
        <v>0.56000000000000005</v>
      </c>
    </row>
    <row r="3905" spans="1:23" x14ac:dyDescent="0.3">
      <c r="A3905" t="s">
        <v>1074</v>
      </c>
      <c r="B3905" t="s">
        <v>1561</v>
      </c>
      <c r="D3905" s="1">
        <v>40459</v>
      </c>
      <c r="E3905" s="1">
        <v>40460</v>
      </c>
      <c r="F3905" s="1" t="str">
        <f t="shared" si="254"/>
        <v>October</v>
      </c>
      <c r="G3905" s="1" t="str">
        <f t="shared" si="255"/>
        <v>2010</v>
      </c>
      <c r="H3905" s="2">
        <f t="shared" si="256"/>
        <v>1</v>
      </c>
      <c r="I3905" s="2" t="b">
        <f t="shared" si="257"/>
        <v>0</v>
      </c>
      <c r="J3905" t="s">
        <v>34</v>
      </c>
      <c r="K3905">
        <v>8</v>
      </c>
      <c r="L3905">
        <v>141.77000000000001</v>
      </c>
      <c r="M3905">
        <v>0.02</v>
      </c>
      <c r="N3905" t="s">
        <v>18</v>
      </c>
      <c r="O3905">
        <v>-24.48</v>
      </c>
      <c r="P3905">
        <v>17.48</v>
      </c>
      <c r="Q3905">
        <v>1.99</v>
      </c>
      <c r="R3905" t="s">
        <v>260</v>
      </c>
      <c r="S3905" t="s">
        <v>260</v>
      </c>
      <c r="T3905" t="s">
        <v>27</v>
      </c>
      <c r="U3905" t="s">
        <v>32</v>
      </c>
      <c r="V3905" t="s">
        <v>48</v>
      </c>
      <c r="W3905">
        <v>0.45</v>
      </c>
    </row>
    <row r="3906" spans="1:23" x14ac:dyDescent="0.3">
      <c r="A3906" t="s">
        <v>1555</v>
      </c>
      <c r="B3906" t="s">
        <v>1274</v>
      </c>
      <c r="D3906" s="1">
        <v>40134</v>
      </c>
      <c r="E3906" s="1">
        <v>40134</v>
      </c>
      <c r="F3906" s="1" t="str">
        <f t="shared" si="254"/>
        <v>November</v>
      </c>
      <c r="G3906" s="1" t="str">
        <f t="shared" si="255"/>
        <v>2009</v>
      </c>
      <c r="H3906" s="2">
        <f t="shared" si="256"/>
        <v>0</v>
      </c>
      <c r="I3906" s="2" t="str">
        <f t="shared" si="257"/>
        <v>FREE DELIVERY</v>
      </c>
      <c r="J3906" t="s">
        <v>17</v>
      </c>
      <c r="K3906">
        <v>26</v>
      </c>
      <c r="L3906">
        <v>4286.55</v>
      </c>
      <c r="M3906">
        <v>7.0000000000000007E-2</v>
      </c>
      <c r="N3906" t="s">
        <v>18</v>
      </c>
      <c r="O3906">
        <v>1416.7</v>
      </c>
      <c r="P3906">
        <v>172.99</v>
      </c>
      <c r="Q3906">
        <v>19.989999999999998</v>
      </c>
      <c r="R3906" t="s">
        <v>260</v>
      </c>
      <c r="S3906" t="s">
        <v>260</v>
      </c>
      <c r="T3906" t="s">
        <v>31</v>
      </c>
      <c r="U3906" t="s">
        <v>22</v>
      </c>
      <c r="V3906" t="s">
        <v>29</v>
      </c>
      <c r="W3906">
        <v>0.39</v>
      </c>
    </row>
    <row r="3907" spans="1:23" x14ac:dyDescent="0.3">
      <c r="A3907" t="s">
        <v>1555</v>
      </c>
      <c r="B3907" t="s">
        <v>1274</v>
      </c>
      <c r="D3907" s="1">
        <v>40134</v>
      </c>
      <c r="E3907" s="1">
        <v>40143</v>
      </c>
      <c r="F3907" s="1" t="str">
        <f t="shared" ref="F3907:F3970" si="258">TEXT(E3907,"mmmm")</f>
        <v>November</v>
      </c>
      <c r="G3907" s="1" t="str">
        <f t="shared" ref="G3907:G3970" si="259">TEXT(E3907,"yyyy")</f>
        <v>2009</v>
      </c>
      <c r="H3907" s="2">
        <f t="shared" ref="H3907:H3970" si="260">E3907-D3907</f>
        <v>9</v>
      </c>
      <c r="I3907" s="2" t="b">
        <f t="shared" ref="I3907:I3970" si="261">IF(H3907&lt;1,IF(AND(H3907&gt;0,H3907&lt;2),"ONE DAY", "FREE DELIVERY"))</f>
        <v>0</v>
      </c>
      <c r="J3907" t="s">
        <v>17</v>
      </c>
      <c r="K3907">
        <v>1</v>
      </c>
      <c r="L3907">
        <v>8.34</v>
      </c>
      <c r="M3907">
        <v>0.09</v>
      </c>
      <c r="N3907" t="s">
        <v>18</v>
      </c>
      <c r="O3907">
        <v>-3.44</v>
      </c>
      <c r="P3907">
        <v>7.64</v>
      </c>
      <c r="Q3907">
        <v>1.39</v>
      </c>
      <c r="R3907" t="s">
        <v>260</v>
      </c>
      <c r="S3907" t="s">
        <v>260</v>
      </c>
      <c r="T3907" t="s">
        <v>31</v>
      </c>
      <c r="U3907" t="s">
        <v>22</v>
      </c>
      <c r="V3907" t="s">
        <v>51</v>
      </c>
      <c r="W3907">
        <v>0.36</v>
      </c>
    </row>
    <row r="3908" spans="1:23" x14ac:dyDescent="0.3">
      <c r="A3908" t="s">
        <v>1533</v>
      </c>
      <c r="B3908" t="s">
        <v>1553</v>
      </c>
      <c r="D3908" s="1">
        <v>40697</v>
      </c>
      <c r="E3908" s="1">
        <v>40699</v>
      </c>
      <c r="F3908" s="1" t="str">
        <f t="shared" si="258"/>
        <v>June</v>
      </c>
      <c r="G3908" s="1" t="str">
        <f t="shared" si="259"/>
        <v>2011</v>
      </c>
      <c r="H3908" s="2">
        <f t="shared" si="260"/>
        <v>2</v>
      </c>
      <c r="I3908" s="2" t="b">
        <f t="shared" si="261"/>
        <v>0</v>
      </c>
      <c r="J3908" t="s">
        <v>44</v>
      </c>
      <c r="K3908">
        <v>27</v>
      </c>
      <c r="L3908">
        <v>197.15</v>
      </c>
      <c r="M3908">
        <v>0</v>
      </c>
      <c r="N3908" t="s">
        <v>39</v>
      </c>
      <c r="O3908">
        <v>-23.34</v>
      </c>
      <c r="P3908">
        <v>6.68</v>
      </c>
      <c r="Q3908">
        <v>5.2</v>
      </c>
      <c r="R3908" t="s">
        <v>260</v>
      </c>
      <c r="S3908" t="s">
        <v>260</v>
      </c>
      <c r="T3908" t="s">
        <v>27</v>
      </c>
      <c r="U3908" t="s">
        <v>22</v>
      </c>
      <c r="V3908" t="s">
        <v>43</v>
      </c>
      <c r="W3908">
        <v>0.37</v>
      </c>
    </row>
    <row r="3909" spans="1:23" x14ac:dyDescent="0.3">
      <c r="A3909" t="s">
        <v>1143</v>
      </c>
      <c r="B3909" t="s">
        <v>1087</v>
      </c>
      <c r="D3909" s="1">
        <v>40946</v>
      </c>
      <c r="E3909" s="1">
        <v>40948</v>
      </c>
      <c r="F3909" s="1" t="str">
        <f t="shared" si="258"/>
        <v>February</v>
      </c>
      <c r="G3909" s="1" t="str">
        <f t="shared" si="259"/>
        <v>2012</v>
      </c>
      <c r="H3909" s="2">
        <f t="shared" si="260"/>
        <v>2</v>
      </c>
      <c r="I3909" s="2" t="b">
        <f t="shared" si="261"/>
        <v>0</v>
      </c>
      <c r="J3909" t="s">
        <v>34</v>
      </c>
      <c r="K3909">
        <v>41</v>
      </c>
      <c r="L3909">
        <v>89.77</v>
      </c>
      <c r="M3909">
        <v>0.03</v>
      </c>
      <c r="N3909" t="s">
        <v>18</v>
      </c>
      <c r="O3909">
        <v>9.92</v>
      </c>
      <c r="P3909">
        <v>2.21</v>
      </c>
      <c r="Q3909">
        <v>1</v>
      </c>
      <c r="R3909" t="s">
        <v>260</v>
      </c>
      <c r="S3909" t="s">
        <v>260</v>
      </c>
      <c r="T3909" t="s">
        <v>31</v>
      </c>
      <c r="U3909" t="s">
        <v>22</v>
      </c>
      <c r="V3909" t="s">
        <v>60</v>
      </c>
      <c r="W3909">
        <v>0.38</v>
      </c>
    </row>
    <row r="3910" spans="1:23" x14ac:dyDescent="0.3">
      <c r="A3910" t="s">
        <v>1148</v>
      </c>
      <c r="B3910" t="s">
        <v>1272</v>
      </c>
      <c r="D3910" s="1">
        <v>40792</v>
      </c>
      <c r="E3910" s="1">
        <v>40793</v>
      </c>
      <c r="F3910" s="1" t="str">
        <f t="shared" si="258"/>
        <v>September</v>
      </c>
      <c r="G3910" s="1" t="str">
        <f t="shared" si="259"/>
        <v>2011</v>
      </c>
      <c r="H3910" s="2">
        <f t="shared" si="260"/>
        <v>1</v>
      </c>
      <c r="I3910" s="2" t="b">
        <f t="shared" si="261"/>
        <v>0</v>
      </c>
      <c r="J3910" t="s">
        <v>24</v>
      </c>
      <c r="K3910">
        <v>45</v>
      </c>
      <c r="L3910">
        <v>766.96349999999995</v>
      </c>
      <c r="M3910">
        <v>0.05</v>
      </c>
      <c r="N3910" t="s">
        <v>39</v>
      </c>
      <c r="O3910">
        <v>-88.25</v>
      </c>
      <c r="P3910">
        <v>20.99</v>
      </c>
      <c r="Q3910">
        <v>2.5</v>
      </c>
      <c r="R3910" t="s">
        <v>260</v>
      </c>
      <c r="S3910" t="s">
        <v>260</v>
      </c>
      <c r="T3910" t="s">
        <v>42</v>
      </c>
      <c r="U3910" t="s">
        <v>32</v>
      </c>
      <c r="V3910" t="s">
        <v>33</v>
      </c>
      <c r="W3910">
        <v>0.81</v>
      </c>
    </row>
    <row r="3911" spans="1:23" x14ac:dyDescent="0.3">
      <c r="A3911" t="s">
        <v>1210</v>
      </c>
      <c r="B3911" t="s">
        <v>1569</v>
      </c>
      <c r="D3911" s="1">
        <v>40572</v>
      </c>
      <c r="E3911" s="1">
        <v>40574</v>
      </c>
      <c r="F3911" s="1" t="str">
        <f t="shared" si="258"/>
        <v>January</v>
      </c>
      <c r="G3911" s="1" t="str">
        <f t="shared" si="259"/>
        <v>2011</v>
      </c>
      <c r="H3911" s="2">
        <f t="shared" si="260"/>
        <v>2</v>
      </c>
      <c r="I3911" s="2" t="b">
        <f t="shared" si="261"/>
        <v>0</v>
      </c>
      <c r="J3911" t="s">
        <v>24</v>
      </c>
      <c r="K3911">
        <v>11</v>
      </c>
      <c r="L3911">
        <v>76.36</v>
      </c>
      <c r="M3911">
        <v>7.0000000000000007E-2</v>
      </c>
      <c r="N3911" t="s">
        <v>18</v>
      </c>
      <c r="O3911">
        <v>-58.4</v>
      </c>
      <c r="P3911">
        <v>6.48</v>
      </c>
      <c r="Q3911">
        <v>8.74</v>
      </c>
      <c r="R3911" t="s">
        <v>260</v>
      </c>
      <c r="S3911" t="s">
        <v>260</v>
      </c>
      <c r="T3911" t="s">
        <v>31</v>
      </c>
      <c r="U3911" t="s">
        <v>22</v>
      </c>
      <c r="V3911" t="s">
        <v>43</v>
      </c>
      <c r="W3911">
        <v>0.36</v>
      </c>
    </row>
    <row r="3912" spans="1:23" x14ac:dyDescent="0.3">
      <c r="A3912" t="s">
        <v>1210</v>
      </c>
      <c r="B3912" t="s">
        <v>1569</v>
      </c>
      <c r="D3912" s="1">
        <v>40572</v>
      </c>
      <c r="E3912" s="1">
        <v>40574</v>
      </c>
      <c r="F3912" s="1" t="str">
        <f t="shared" si="258"/>
        <v>January</v>
      </c>
      <c r="G3912" s="1" t="str">
        <f t="shared" si="259"/>
        <v>2011</v>
      </c>
      <c r="H3912" s="2">
        <f t="shared" si="260"/>
        <v>2</v>
      </c>
      <c r="I3912" s="2" t="b">
        <f t="shared" si="261"/>
        <v>0</v>
      </c>
      <c r="J3912" t="s">
        <v>24</v>
      </c>
      <c r="K3912">
        <v>3</v>
      </c>
      <c r="L3912">
        <v>309.9015</v>
      </c>
      <c r="M3912">
        <v>0.09</v>
      </c>
      <c r="N3912" t="s">
        <v>18</v>
      </c>
      <c r="O3912">
        <v>-558.41999999999996</v>
      </c>
      <c r="P3912">
        <v>125.99</v>
      </c>
      <c r="Q3912">
        <v>7.69</v>
      </c>
      <c r="R3912" t="s">
        <v>260</v>
      </c>
      <c r="S3912" t="s">
        <v>260</v>
      </c>
      <c r="T3912" t="s">
        <v>31</v>
      </c>
      <c r="U3912" t="s">
        <v>32</v>
      </c>
      <c r="V3912" t="s">
        <v>33</v>
      </c>
      <c r="W3912">
        <v>0.57999999999999996</v>
      </c>
    </row>
    <row r="3913" spans="1:23" x14ac:dyDescent="0.3">
      <c r="A3913" t="s">
        <v>1143</v>
      </c>
      <c r="B3913" t="s">
        <v>1444</v>
      </c>
      <c r="D3913" s="1">
        <v>40244</v>
      </c>
      <c r="E3913" s="1">
        <v>40246</v>
      </c>
      <c r="F3913" s="1" t="str">
        <f t="shared" si="258"/>
        <v>March</v>
      </c>
      <c r="G3913" s="1" t="str">
        <f t="shared" si="259"/>
        <v>2010</v>
      </c>
      <c r="H3913" s="2">
        <f t="shared" si="260"/>
        <v>2</v>
      </c>
      <c r="I3913" s="2" t="b">
        <f t="shared" si="261"/>
        <v>0</v>
      </c>
      <c r="J3913" t="s">
        <v>34</v>
      </c>
      <c r="K3913">
        <v>46</v>
      </c>
      <c r="L3913">
        <v>3725.53</v>
      </c>
      <c r="M3913">
        <v>0</v>
      </c>
      <c r="N3913" t="s">
        <v>18</v>
      </c>
      <c r="O3913">
        <v>748.67</v>
      </c>
      <c r="P3913">
        <v>76.72</v>
      </c>
      <c r="Q3913">
        <v>19.95</v>
      </c>
      <c r="R3913" t="s">
        <v>260</v>
      </c>
      <c r="S3913" t="s">
        <v>260</v>
      </c>
      <c r="T3913" t="s">
        <v>31</v>
      </c>
      <c r="U3913" t="s">
        <v>22</v>
      </c>
      <c r="V3913" t="s">
        <v>28</v>
      </c>
      <c r="W3913">
        <v>0.54</v>
      </c>
    </row>
    <row r="3914" spans="1:23" x14ac:dyDescent="0.3">
      <c r="A3914" t="s">
        <v>1565</v>
      </c>
      <c r="B3914" t="s">
        <v>1566</v>
      </c>
      <c r="D3914" s="1">
        <v>40236</v>
      </c>
      <c r="E3914" s="1">
        <v>40241</v>
      </c>
      <c r="F3914" s="1" t="str">
        <f t="shared" si="258"/>
        <v>March</v>
      </c>
      <c r="G3914" s="1" t="str">
        <f t="shared" si="259"/>
        <v>2010</v>
      </c>
      <c r="H3914" s="2">
        <f t="shared" si="260"/>
        <v>5</v>
      </c>
      <c r="I3914" s="2" t="b">
        <f t="shared" si="261"/>
        <v>0</v>
      </c>
      <c r="J3914" t="s">
        <v>17</v>
      </c>
      <c r="K3914">
        <v>8</v>
      </c>
      <c r="L3914">
        <v>103.75</v>
      </c>
      <c r="M3914">
        <v>0.01</v>
      </c>
      <c r="N3914" t="s">
        <v>18</v>
      </c>
      <c r="O3914">
        <v>25.13</v>
      </c>
      <c r="P3914">
        <v>12.97</v>
      </c>
      <c r="Q3914">
        <v>1.49</v>
      </c>
      <c r="R3914" t="s">
        <v>260</v>
      </c>
      <c r="S3914" t="s">
        <v>260</v>
      </c>
      <c r="T3914" t="s">
        <v>21</v>
      </c>
      <c r="U3914" t="s">
        <v>22</v>
      </c>
      <c r="V3914" t="s">
        <v>29</v>
      </c>
      <c r="W3914">
        <v>0.35</v>
      </c>
    </row>
    <row r="3915" spans="1:23" x14ac:dyDescent="0.3">
      <c r="A3915" t="s">
        <v>1565</v>
      </c>
      <c r="B3915" t="s">
        <v>1566</v>
      </c>
      <c r="D3915" s="1">
        <v>40236</v>
      </c>
      <c r="E3915" s="1">
        <v>40240</v>
      </c>
      <c r="F3915" s="1" t="str">
        <f t="shared" si="258"/>
        <v>March</v>
      </c>
      <c r="G3915" s="1" t="str">
        <f t="shared" si="259"/>
        <v>2010</v>
      </c>
      <c r="H3915" s="2">
        <f t="shared" si="260"/>
        <v>4</v>
      </c>
      <c r="I3915" s="2" t="b">
        <f t="shared" si="261"/>
        <v>0</v>
      </c>
      <c r="J3915" t="s">
        <v>17</v>
      </c>
      <c r="K3915">
        <v>9</v>
      </c>
      <c r="L3915">
        <v>855.86500000000001</v>
      </c>
      <c r="M3915">
        <v>0.04</v>
      </c>
      <c r="N3915" t="s">
        <v>18</v>
      </c>
      <c r="O3915">
        <v>-153.91999999999999</v>
      </c>
      <c r="P3915">
        <v>110.99</v>
      </c>
      <c r="Q3915">
        <v>2.5</v>
      </c>
      <c r="R3915" t="s">
        <v>260</v>
      </c>
      <c r="S3915" t="s">
        <v>260</v>
      </c>
      <c r="T3915" t="s">
        <v>21</v>
      </c>
      <c r="U3915" t="s">
        <v>32</v>
      </c>
      <c r="V3915" t="s">
        <v>33</v>
      </c>
      <c r="W3915">
        <v>0.56999999999999995</v>
      </c>
    </row>
    <row r="3916" spans="1:23" x14ac:dyDescent="0.3">
      <c r="A3916" t="s">
        <v>1570</v>
      </c>
      <c r="B3916" t="s">
        <v>1145</v>
      </c>
      <c r="D3916" s="1">
        <v>40097</v>
      </c>
      <c r="E3916" s="1">
        <v>40099</v>
      </c>
      <c r="F3916" s="1" t="str">
        <f t="shared" si="258"/>
        <v>October</v>
      </c>
      <c r="G3916" s="1" t="str">
        <f t="shared" si="259"/>
        <v>2009</v>
      </c>
      <c r="H3916" s="2">
        <f t="shared" si="260"/>
        <v>2</v>
      </c>
      <c r="I3916" s="2" t="b">
        <f t="shared" si="261"/>
        <v>0</v>
      </c>
      <c r="J3916" t="s">
        <v>24</v>
      </c>
      <c r="K3916">
        <v>25</v>
      </c>
      <c r="L3916">
        <v>158.83000000000001</v>
      </c>
      <c r="M3916">
        <v>0</v>
      </c>
      <c r="N3916" t="s">
        <v>18</v>
      </c>
      <c r="O3916">
        <v>-56.97</v>
      </c>
      <c r="P3916">
        <v>5.77</v>
      </c>
      <c r="Q3916">
        <v>5.92</v>
      </c>
      <c r="R3916" t="s">
        <v>260</v>
      </c>
      <c r="S3916" t="s">
        <v>260</v>
      </c>
      <c r="T3916" t="s">
        <v>42</v>
      </c>
      <c r="U3916" t="s">
        <v>36</v>
      </c>
      <c r="V3916" t="s">
        <v>37</v>
      </c>
      <c r="W3916">
        <v>0.55000000000000004</v>
      </c>
    </row>
    <row r="3917" spans="1:23" x14ac:dyDescent="0.3">
      <c r="A3917" t="s">
        <v>1074</v>
      </c>
      <c r="B3917" t="s">
        <v>1561</v>
      </c>
      <c r="D3917" s="1">
        <v>40354</v>
      </c>
      <c r="E3917" s="1">
        <v>40356</v>
      </c>
      <c r="F3917" s="1" t="str">
        <f t="shared" si="258"/>
        <v>June</v>
      </c>
      <c r="G3917" s="1" t="str">
        <f t="shared" si="259"/>
        <v>2010</v>
      </c>
      <c r="H3917" s="2">
        <f t="shared" si="260"/>
        <v>2</v>
      </c>
      <c r="I3917" s="2" t="b">
        <f t="shared" si="261"/>
        <v>0</v>
      </c>
      <c r="J3917" t="s">
        <v>52</v>
      </c>
      <c r="K3917">
        <v>28</v>
      </c>
      <c r="L3917">
        <v>193.16</v>
      </c>
      <c r="M3917">
        <v>0.03</v>
      </c>
      <c r="N3917" t="s">
        <v>18</v>
      </c>
      <c r="O3917">
        <v>-71.73</v>
      </c>
      <c r="P3917">
        <v>6.48</v>
      </c>
      <c r="Q3917">
        <v>6.6</v>
      </c>
      <c r="R3917" t="s">
        <v>260</v>
      </c>
      <c r="S3917" t="s">
        <v>260</v>
      </c>
      <c r="T3917" t="s">
        <v>27</v>
      </c>
      <c r="U3917" t="s">
        <v>22</v>
      </c>
      <c r="V3917" t="s">
        <v>43</v>
      </c>
      <c r="W3917">
        <v>0.37</v>
      </c>
    </row>
    <row r="3918" spans="1:23" x14ac:dyDescent="0.3">
      <c r="A3918" t="s">
        <v>1020</v>
      </c>
      <c r="B3918" t="s">
        <v>1571</v>
      </c>
      <c r="D3918" s="1">
        <v>41033</v>
      </c>
      <c r="E3918" s="1">
        <v>41035</v>
      </c>
      <c r="F3918" s="1" t="str">
        <f t="shared" si="258"/>
        <v>May</v>
      </c>
      <c r="G3918" s="1" t="str">
        <f t="shared" si="259"/>
        <v>2012</v>
      </c>
      <c r="H3918" s="2">
        <f t="shared" si="260"/>
        <v>2</v>
      </c>
      <c r="I3918" s="2" t="b">
        <f t="shared" si="261"/>
        <v>0</v>
      </c>
      <c r="J3918" t="s">
        <v>17</v>
      </c>
      <c r="K3918">
        <v>40</v>
      </c>
      <c r="L3918">
        <v>1757.43</v>
      </c>
      <c r="M3918">
        <v>0.02</v>
      </c>
      <c r="N3918" t="s">
        <v>39</v>
      </c>
      <c r="O3918">
        <v>490.77</v>
      </c>
      <c r="P3918">
        <v>44.01</v>
      </c>
      <c r="Q3918">
        <v>3.5</v>
      </c>
      <c r="R3918" t="s">
        <v>260</v>
      </c>
      <c r="S3918" t="s">
        <v>260</v>
      </c>
      <c r="T3918" t="s">
        <v>31</v>
      </c>
      <c r="U3918" t="s">
        <v>22</v>
      </c>
      <c r="V3918" t="s">
        <v>28</v>
      </c>
      <c r="W3918">
        <v>0.59</v>
      </c>
    </row>
    <row r="3919" spans="1:23" x14ac:dyDescent="0.3">
      <c r="A3919" t="s">
        <v>1020</v>
      </c>
      <c r="B3919" t="s">
        <v>1571</v>
      </c>
      <c r="D3919" s="1">
        <v>41033</v>
      </c>
      <c r="E3919" s="1">
        <v>41040</v>
      </c>
      <c r="F3919" s="1" t="str">
        <f t="shared" si="258"/>
        <v>May</v>
      </c>
      <c r="G3919" s="1" t="str">
        <f t="shared" si="259"/>
        <v>2012</v>
      </c>
      <c r="H3919" s="2">
        <f t="shared" si="260"/>
        <v>7</v>
      </c>
      <c r="I3919" s="2" t="b">
        <f t="shared" si="261"/>
        <v>0</v>
      </c>
      <c r="J3919" t="s">
        <v>17</v>
      </c>
      <c r="K3919">
        <v>8</v>
      </c>
      <c r="L3919">
        <v>137.26</v>
      </c>
      <c r="M3919">
        <v>0.03</v>
      </c>
      <c r="N3919" t="s">
        <v>18</v>
      </c>
      <c r="O3919">
        <v>-54.61</v>
      </c>
      <c r="P3919">
        <v>15.99</v>
      </c>
      <c r="Q3919">
        <v>13.18</v>
      </c>
      <c r="R3919" t="s">
        <v>260</v>
      </c>
      <c r="S3919" t="s">
        <v>260</v>
      </c>
      <c r="T3919" t="s">
        <v>31</v>
      </c>
      <c r="U3919" t="s">
        <v>22</v>
      </c>
      <c r="V3919" t="s">
        <v>29</v>
      </c>
      <c r="W3919">
        <v>0.37</v>
      </c>
    </row>
    <row r="3920" spans="1:23" x14ac:dyDescent="0.3">
      <c r="A3920" t="s">
        <v>1020</v>
      </c>
      <c r="B3920" t="s">
        <v>1571</v>
      </c>
      <c r="D3920" s="1">
        <v>41033</v>
      </c>
      <c r="E3920" s="1">
        <v>41035</v>
      </c>
      <c r="F3920" s="1" t="str">
        <f t="shared" si="258"/>
        <v>May</v>
      </c>
      <c r="G3920" s="1" t="str">
        <f t="shared" si="259"/>
        <v>2012</v>
      </c>
      <c r="H3920" s="2">
        <f t="shared" si="260"/>
        <v>2</v>
      </c>
      <c r="I3920" s="2" t="b">
        <f t="shared" si="261"/>
        <v>0</v>
      </c>
      <c r="J3920" t="s">
        <v>17</v>
      </c>
      <c r="K3920">
        <v>20</v>
      </c>
      <c r="L3920">
        <v>2913.1455000000001</v>
      </c>
      <c r="M3920">
        <v>0.09</v>
      </c>
      <c r="N3920" t="s">
        <v>18</v>
      </c>
      <c r="O3920">
        <v>333.72</v>
      </c>
      <c r="P3920">
        <v>175.99</v>
      </c>
      <c r="Q3920">
        <v>4.99</v>
      </c>
      <c r="R3920" t="s">
        <v>260</v>
      </c>
      <c r="S3920" t="s">
        <v>260</v>
      </c>
      <c r="T3920" t="s">
        <v>31</v>
      </c>
      <c r="U3920" t="s">
        <v>32</v>
      </c>
      <c r="V3920" t="s">
        <v>33</v>
      </c>
      <c r="W3920">
        <v>0.59</v>
      </c>
    </row>
    <row r="3921" spans="1:23" x14ac:dyDescent="0.3">
      <c r="A3921" t="s">
        <v>1020</v>
      </c>
      <c r="B3921" t="s">
        <v>1571</v>
      </c>
      <c r="D3921" s="1">
        <v>40560</v>
      </c>
      <c r="E3921" s="1">
        <v>40562</v>
      </c>
      <c r="F3921" s="1" t="str">
        <f t="shared" si="258"/>
        <v>January</v>
      </c>
      <c r="G3921" s="1" t="str">
        <f t="shared" si="259"/>
        <v>2011</v>
      </c>
      <c r="H3921" s="2">
        <f t="shared" si="260"/>
        <v>2</v>
      </c>
      <c r="I3921" s="2" t="b">
        <f t="shared" si="261"/>
        <v>0</v>
      </c>
      <c r="J3921" t="s">
        <v>44</v>
      </c>
      <c r="K3921">
        <v>7</v>
      </c>
      <c r="L3921">
        <v>308.52</v>
      </c>
      <c r="M3921">
        <v>0.1</v>
      </c>
      <c r="N3921" t="s">
        <v>18</v>
      </c>
      <c r="O3921">
        <v>-59.85</v>
      </c>
      <c r="P3921">
        <v>41.47</v>
      </c>
      <c r="Q3921">
        <v>34.200000000000003</v>
      </c>
      <c r="R3921" t="s">
        <v>260</v>
      </c>
      <c r="S3921" t="s">
        <v>260</v>
      </c>
      <c r="T3921" t="s">
        <v>31</v>
      </c>
      <c r="U3921" t="s">
        <v>36</v>
      </c>
      <c r="V3921" t="s">
        <v>37</v>
      </c>
      <c r="W3921">
        <v>0.73</v>
      </c>
    </row>
    <row r="3922" spans="1:23" x14ac:dyDescent="0.3">
      <c r="A3922" t="s">
        <v>1020</v>
      </c>
      <c r="B3922" t="s">
        <v>1571</v>
      </c>
      <c r="D3922" s="1">
        <v>40560</v>
      </c>
      <c r="E3922" s="1">
        <v>40562</v>
      </c>
      <c r="F3922" s="1" t="str">
        <f t="shared" si="258"/>
        <v>January</v>
      </c>
      <c r="G3922" s="1" t="str">
        <f t="shared" si="259"/>
        <v>2011</v>
      </c>
      <c r="H3922" s="2">
        <f t="shared" si="260"/>
        <v>2</v>
      </c>
      <c r="I3922" s="2" t="b">
        <f t="shared" si="261"/>
        <v>0</v>
      </c>
      <c r="J3922" t="s">
        <v>44</v>
      </c>
      <c r="K3922">
        <v>29</v>
      </c>
      <c r="L3922">
        <v>176.5</v>
      </c>
      <c r="M3922">
        <v>0.1</v>
      </c>
      <c r="N3922" t="s">
        <v>18</v>
      </c>
      <c r="O3922">
        <v>-119.72</v>
      </c>
      <c r="P3922">
        <v>6.48</v>
      </c>
      <c r="Q3922">
        <v>7.37</v>
      </c>
      <c r="R3922" t="s">
        <v>260</v>
      </c>
      <c r="S3922" t="s">
        <v>260</v>
      </c>
      <c r="T3922" t="s">
        <v>31</v>
      </c>
      <c r="U3922" t="s">
        <v>22</v>
      </c>
      <c r="V3922" t="s">
        <v>43</v>
      </c>
      <c r="W3922">
        <v>0.37</v>
      </c>
    </row>
    <row r="3923" spans="1:23" x14ac:dyDescent="0.3">
      <c r="A3923" t="s">
        <v>1231</v>
      </c>
      <c r="B3923" t="s">
        <v>1232</v>
      </c>
      <c r="D3923" s="1">
        <v>40998</v>
      </c>
      <c r="E3923" s="1">
        <v>41000</v>
      </c>
      <c r="F3923" s="1" t="str">
        <f t="shared" si="258"/>
        <v>April</v>
      </c>
      <c r="G3923" s="1" t="str">
        <f t="shared" si="259"/>
        <v>2012</v>
      </c>
      <c r="H3923" s="2">
        <f t="shared" si="260"/>
        <v>2</v>
      </c>
      <c r="I3923" s="2" t="b">
        <f t="shared" si="261"/>
        <v>0</v>
      </c>
      <c r="J3923" t="s">
        <v>52</v>
      </c>
      <c r="K3923">
        <v>37</v>
      </c>
      <c r="L3923">
        <v>221.66</v>
      </c>
      <c r="M3923">
        <v>0.08</v>
      </c>
      <c r="N3923" t="s">
        <v>18</v>
      </c>
      <c r="O3923">
        <v>-95.17</v>
      </c>
      <c r="P3923">
        <v>5.98</v>
      </c>
      <c r="Q3923">
        <v>3.85</v>
      </c>
      <c r="R3923" t="s">
        <v>260</v>
      </c>
      <c r="S3923" t="s">
        <v>260</v>
      </c>
      <c r="T3923" t="s">
        <v>31</v>
      </c>
      <c r="U3923" t="s">
        <v>32</v>
      </c>
      <c r="V3923" t="s">
        <v>48</v>
      </c>
      <c r="W3923">
        <v>0.68</v>
      </c>
    </row>
    <row r="3924" spans="1:23" x14ac:dyDescent="0.3">
      <c r="A3924" t="s">
        <v>1404</v>
      </c>
      <c r="B3924" t="s">
        <v>1572</v>
      </c>
      <c r="D3924" s="1">
        <v>40948</v>
      </c>
      <c r="E3924" s="1">
        <v>40950</v>
      </c>
      <c r="F3924" s="1" t="str">
        <f t="shared" si="258"/>
        <v>February</v>
      </c>
      <c r="G3924" s="1" t="str">
        <f t="shared" si="259"/>
        <v>2012</v>
      </c>
      <c r="H3924" s="2">
        <f t="shared" si="260"/>
        <v>2</v>
      </c>
      <c r="I3924" s="2" t="b">
        <f t="shared" si="261"/>
        <v>0</v>
      </c>
      <c r="J3924" t="s">
        <v>52</v>
      </c>
      <c r="K3924">
        <v>33</v>
      </c>
      <c r="L3924">
        <v>6170.02</v>
      </c>
      <c r="M3924">
        <v>0.03</v>
      </c>
      <c r="N3924" t="s">
        <v>25</v>
      </c>
      <c r="O3924">
        <v>-433.29</v>
      </c>
      <c r="P3924">
        <v>179.29</v>
      </c>
      <c r="Q3924">
        <v>29.21</v>
      </c>
      <c r="R3924" t="s">
        <v>260</v>
      </c>
      <c r="S3924" t="s">
        <v>260</v>
      </c>
      <c r="T3924" t="s">
        <v>21</v>
      </c>
      <c r="U3924" t="s">
        <v>36</v>
      </c>
      <c r="V3924" t="s">
        <v>55</v>
      </c>
      <c r="W3924">
        <v>0.74</v>
      </c>
    </row>
    <row r="3925" spans="1:23" x14ac:dyDescent="0.3">
      <c r="A3925" t="s">
        <v>1061</v>
      </c>
      <c r="B3925" t="s">
        <v>1573</v>
      </c>
      <c r="D3925" s="1">
        <v>41111</v>
      </c>
      <c r="E3925" s="1">
        <v>41112</v>
      </c>
      <c r="F3925" s="1" t="str">
        <f t="shared" si="258"/>
        <v>July</v>
      </c>
      <c r="G3925" s="1" t="str">
        <f t="shared" si="259"/>
        <v>2012</v>
      </c>
      <c r="H3925" s="2">
        <f t="shared" si="260"/>
        <v>1</v>
      </c>
      <c r="I3925" s="2" t="b">
        <f t="shared" si="261"/>
        <v>0</v>
      </c>
      <c r="J3925" t="s">
        <v>52</v>
      </c>
      <c r="K3925">
        <v>42</v>
      </c>
      <c r="L3925">
        <v>12270.3</v>
      </c>
      <c r="M3925">
        <v>7.0000000000000007E-2</v>
      </c>
      <c r="N3925" t="s">
        <v>18</v>
      </c>
      <c r="O3925">
        <v>4842.37</v>
      </c>
      <c r="P3925">
        <v>304.99</v>
      </c>
      <c r="Q3925">
        <v>19.989999999999998</v>
      </c>
      <c r="R3925" t="s">
        <v>260</v>
      </c>
      <c r="S3925" t="s">
        <v>260</v>
      </c>
      <c r="T3925" t="s">
        <v>31</v>
      </c>
      <c r="U3925" t="s">
        <v>22</v>
      </c>
      <c r="V3925" t="s">
        <v>29</v>
      </c>
      <c r="W3925">
        <v>0.4</v>
      </c>
    </row>
    <row r="3926" spans="1:23" x14ac:dyDescent="0.3">
      <c r="A3926" t="s">
        <v>1425</v>
      </c>
      <c r="B3926" t="s">
        <v>1426</v>
      </c>
      <c r="D3926" s="1">
        <v>41121</v>
      </c>
      <c r="E3926" s="1">
        <v>41122</v>
      </c>
      <c r="F3926" s="1" t="str">
        <f t="shared" si="258"/>
        <v>August</v>
      </c>
      <c r="G3926" s="1" t="str">
        <f t="shared" si="259"/>
        <v>2012</v>
      </c>
      <c r="H3926" s="2">
        <f t="shared" si="260"/>
        <v>1</v>
      </c>
      <c r="I3926" s="2" t="b">
        <f t="shared" si="261"/>
        <v>0</v>
      </c>
      <c r="J3926" t="s">
        <v>34</v>
      </c>
      <c r="K3926">
        <v>1</v>
      </c>
      <c r="L3926">
        <v>148.34399999999999</v>
      </c>
      <c r="M3926">
        <v>0.06</v>
      </c>
      <c r="N3926" t="s">
        <v>25</v>
      </c>
      <c r="O3926">
        <v>25.21</v>
      </c>
      <c r="P3926">
        <v>150.97999999999999</v>
      </c>
      <c r="Q3926">
        <v>39.25</v>
      </c>
      <c r="R3926" t="s">
        <v>260</v>
      </c>
      <c r="S3926" t="s">
        <v>260</v>
      </c>
      <c r="T3926" t="s">
        <v>31</v>
      </c>
      <c r="U3926" t="s">
        <v>36</v>
      </c>
      <c r="V3926" t="s">
        <v>55</v>
      </c>
      <c r="W3926">
        <v>0.75</v>
      </c>
    </row>
    <row r="3927" spans="1:23" x14ac:dyDescent="0.3">
      <c r="A3927" t="s">
        <v>1425</v>
      </c>
      <c r="B3927" t="s">
        <v>1426</v>
      </c>
      <c r="D3927" s="1">
        <v>41161</v>
      </c>
      <c r="E3927" s="1">
        <v>41163</v>
      </c>
      <c r="F3927" s="1" t="str">
        <f t="shared" si="258"/>
        <v>September</v>
      </c>
      <c r="G3927" s="1" t="str">
        <f t="shared" si="259"/>
        <v>2012</v>
      </c>
      <c r="H3927" s="2">
        <f t="shared" si="260"/>
        <v>2</v>
      </c>
      <c r="I3927" s="2" t="b">
        <f t="shared" si="261"/>
        <v>0</v>
      </c>
      <c r="J3927" t="s">
        <v>44</v>
      </c>
      <c r="K3927">
        <v>1</v>
      </c>
      <c r="L3927">
        <v>40.29</v>
      </c>
      <c r="M3927">
        <v>0</v>
      </c>
      <c r="N3927" t="s">
        <v>18</v>
      </c>
      <c r="O3927">
        <v>-82.13</v>
      </c>
      <c r="P3927">
        <v>30.42</v>
      </c>
      <c r="Q3927">
        <v>8.65</v>
      </c>
      <c r="R3927" t="s">
        <v>260</v>
      </c>
      <c r="S3927" t="s">
        <v>260</v>
      </c>
      <c r="T3927" t="s">
        <v>31</v>
      </c>
      <c r="U3927" t="s">
        <v>32</v>
      </c>
      <c r="V3927" t="s">
        <v>48</v>
      </c>
      <c r="W3927">
        <v>0.74</v>
      </c>
    </row>
    <row r="3928" spans="1:23" x14ac:dyDescent="0.3">
      <c r="A3928" t="s">
        <v>1425</v>
      </c>
      <c r="B3928" t="s">
        <v>1426</v>
      </c>
      <c r="D3928" s="1">
        <v>41161</v>
      </c>
      <c r="E3928" s="1">
        <v>41161</v>
      </c>
      <c r="F3928" s="1" t="str">
        <f t="shared" si="258"/>
        <v>September</v>
      </c>
      <c r="G3928" s="1" t="str">
        <f t="shared" si="259"/>
        <v>2012</v>
      </c>
      <c r="H3928" s="2">
        <f t="shared" si="260"/>
        <v>0</v>
      </c>
      <c r="I3928" s="2" t="str">
        <f t="shared" si="261"/>
        <v>FREE DELIVERY</v>
      </c>
      <c r="J3928" t="s">
        <v>44</v>
      </c>
      <c r="K3928">
        <v>20</v>
      </c>
      <c r="L3928">
        <v>775.77</v>
      </c>
      <c r="M3928">
        <v>7.0000000000000007E-2</v>
      </c>
      <c r="N3928" t="s">
        <v>18</v>
      </c>
      <c r="O3928">
        <v>179.37</v>
      </c>
      <c r="P3928">
        <v>39.979999999999997</v>
      </c>
      <c r="Q3928">
        <v>9.83</v>
      </c>
      <c r="R3928" t="s">
        <v>260</v>
      </c>
      <c r="S3928" t="s">
        <v>260</v>
      </c>
      <c r="T3928" t="s">
        <v>31</v>
      </c>
      <c r="U3928" t="s">
        <v>22</v>
      </c>
      <c r="V3928" t="s">
        <v>51</v>
      </c>
      <c r="W3928">
        <v>0.4</v>
      </c>
    </row>
    <row r="3929" spans="1:23" x14ac:dyDescent="0.3">
      <c r="A3929" t="s">
        <v>1404</v>
      </c>
      <c r="B3929" t="s">
        <v>1572</v>
      </c>
      <c r="D3929" s="1">
        <v>40674</v>
      </c>
      <c r="E3929" s="1">
        <v>40676</v>
      </c>
      <c r="F3929" s="1" t="str">
        <f t="shared" si="258"/>
        <v>May</v>
      </c>
      <c r="G3929" s="1" t="str">
        <f t="shared" si="259"/>
        <v>2011</v>
      </c>
      <c r="H3929" s="2">
        <f t="shared" si="260"/>
        <v>2</v>
      </c>
      <c r="I3929" s="2" t="b">
        <f t="shared" si="261"/>
        <v>0</v>
      </c>
      <c r="J3929" t="s">
        <v>52</v>
      </c>
      <c r="K3929">
        <v>36</v>
      </c>
      <c r="L3929">
        <v>3436.9</v>
      </c>
      <c r="M3929">
        <v>0.03</v>
      </c>
      <c r="N3929" t="s">
        <v>39</v>
      </c>
      <c r="O3929">
        <v>-398.11</v>
      </c>
      <c r="P3929">
        <v>92.23</v>
      </c>
      <c r="Q3929">
        <v>39.61</v>
      </c>
      <c r="R3929" t="s">
        <v>260</v>
      </c>
      <c r="S3929" t="s">
        <v>260</v>
      </c>
      <c r="T3929" t="s">
        <v>21</v>
      </c>
      <c r="U3929" t="s">
        <v>36</v>
      </c>
      <c r="V3929" t="s">
        <v>37</v>
      </c>
      <c r="W3929">
        <v>0.67</v>
      </c>
    </row>
    <row r="3930" spans="1:23" x14ac:dyDescent="0.3">
      <c r="A3930" t="s">
        <v>1170</v>
      </c>
      <c r="B3930" t="s">
        <v>1274</v>
      </c>
      <c r="D3930" s="1">
        <v>40001</v>
      </c>
      <c r="E3930" s="1">
        <v>40002</v>
      </c>
      <c r="F3930" s="1" t="str">
        <f t="shared" si="258"/>
        <v>July</v>
      </c>
      <c r="G3930" s="1" t="str">
        <f t="shared" si="259"/>
        <v>2009</v>
      </c>
      <c r="H3930" s="2">
        <f t="shared" si="260"/>
        <v>1</v>
      </c>
      <c r="I3930" s="2" t="b">
        <f t="shared" si="261"/>
        <v>0</v>
      </c>
      <c r="J3930" t="s">
        <v>44</v>
      </c>
      <c r="K3930">
        <v>8</v>
      </c>
      <c r="L3930">
        <v>1187.01</v>
      </c>
      <c r="M3930">
        <v>0</v>
      </c>
      <c r="N3930" t="s">
        <v>25</v>
      </c>
      <c r="O3930">
        <v>-203.27</v>
      </c>
      <c r="P3930">
        <v>137.47999999999999</v>
      </c>
      <c r="Q3930">
        <v>32.18</v>
      </c>
      <c r="R3930" t="s">
        <v>260</v>
      </c>
      <c r="S3930" t="s">
        <v>260</v>
      </c>
      <c r="T3930" t="s">
        <v>21</v>
      </c>
      <c r="U3930" t="s">
        <v>36</v>
      </c>
      <c r="V3930" t="s">
        <v>54</v>
      </c>
      <c r="W3930">
        <v>0.78</v>
      </c>
    </row>
    <row r="3931" spans="1:23" x14ac:dyDescent="0.3">
      <c r="A3931" t="s">
        <v>1490</v>
      </c>
      <c r="B3931" t="s">
        <v>1087</v>
      </c>
      <c r="D3931" s="1">
        <v>39957</v>
      </c>
      <c r="E3931" s="1">
        <v>39962</v>
      </c>
      <c r="F3931" s="1" t="str">
        <f t="shared" si="258"/>
        <v>May</v>
      </c>
      <c r="G3931" s="1" t="str">
        <f t="shared" si="259"/>
        <v>2009</v>
      </c>
      <c r="H3931" s="2">
        <f t="shared" si="260"/>
        <v>5</v>
      </c>
      <c r="I3931" s="2" t="b">
        <f t="shared" si="261"/>
        <v>0</v>
      </c>
      <c r="J3931" t="s">
        <v>17</v>
      </c>
      <c r="K3931">
        <v>31</v>
      </c>
      <c r="L3931">
        <v>2360.4299999999998</v>
      </c>
      <c r="M3931">
        <v>0.1</v>
      </c>
      <c r="N3931" t="s">
        <v>25</v>
      </c>
      <c r="O3931">
        <v>66.22</v>
      </c>
      <c r="P3931">
        <v>80.97</v>
      </c>
      <c r="Q3931">
        <v>33.6</v>
      </c>
      <c r="R3931" t="s">
        <v>260</v>
      </c>
      <c r="S3931" t="s">
        <v>260</v>
      </c>
      <c r="T3931" t="s">
        <v>42</v>
      </c>
      <c r="U3931" t="s">
        <v>32</v>
      </c>
      <c r="V3931" t="s">
        <v>94</v>
      </c>
      <c r="W3931">
        <v>0.37</v>
      </c>
    </row>
    <row r="3932" spans="1:23" x14ac:dyDescent="0.3">
      <c r="A3932" t="s">
        <v>1490</v>
      </c>
      <c r="B3932" t="s">
        <v>1087</v>
      </c>
      <c r="D3932" s="1">
        <v>39957</v>
      </c>
      <c r="E3932" s="1">
        <v>39961</v>
      </c>
      <c r="F3932" s="1" t="str">
        <f t="shared" si="258"/>
        <v>May</v>
      </c>
      <c r="G3932" s="1" t="str">
        <f t="shared" si="259"/>
        <v>2009</v>
      </c>
      <c r="H3932" s="2">
        <f t="shared" si="260"/>
        <v>4</v>
      </c>
      <c r="I3932" s="2" t="b">
        <f t="shared" si="261"/>
        <v>0</v>
      </c>
      <c r="J3932" t="s">
        <v>17</v>
      </c>
      <c r="K3932">
        <v>22</v>
      </c>
      <c r="L3932">
        <v>154.6</v>
      </c>
      <c r="M3932">
        <v>0.02</v>
      </c>
      <c r="N3932" t="s">
        <v>18</v>
      </c>
      <c r="O3932">
        <v>-23.53</v>
      </c>
      <c r="P3932">
        <v>6.48</v>
      </c>
      <c r="Q3932">
        <v>5.1100000000000003</v>
      </c>
      <c r="R3932" t="s">
        <v>260</v>
      </c>
      <c r="S3932" t="s">
        <v>260</v>
      </c>
      <c r="T3932" t="s">
        <v>42</v>
      </c>
      <c r="U3932" t="s">
        <v>22</v>
      </c>
      <c r="V3932" t="s">
        <v>43</v>
      </c>
      <c r="W3932">
        <v>0.37</v>
      </c>
    </row>
    <row r="3933" spans="1:23" x14ac:dyDescent="0.3">
      <c r="A3933" t="s">
        <v>1423</v>
      </c>
      <c r="B3933" t="s">
        <v>1574</v>
      </c>
      <c r="D3933" s="1">
        <v>40290</v>
      </c>
      <c r="E3933" s="1">
        <v>40292</v>
      </c>
      <c r="F3933" s="1" t="str">
        <f t="shared" si="258"/>
        <v>April</v>
      </c>
      <c r="G3933" s="1" t="str">
        <f t="shared" si="259"/>
        <v>2010</v>
      </c>
      <c r="H3933" s="2">
        <f t="shared" si="260"/>
        <v>2</v>
      </c>
      <c r="I3933" s="2" t="b">
        <f t="shared" si="261"/>
        <v>0</v>
      </c>
      <c r="J3933" t="s">
        <v>34</v>
      </c>
      <c r="K3933">
        <v>46</v>
      </c>
      <c r="L3933">
        <v>187.92</v>
      </c>
      <c r="M3933">
        <v>0.08</v>
      </c>
      <c r="N3933" t="s">
        <v>18</v>
      </c>
      <c r="O3933">
        <v>-2149.8000000000002</v>
      </c>
      <c r="P3933">
        <v>3.25</v>
      </c>
      <c r="Q3933">
        <v>49</v>
      </c>
      <c r="R3933" t="s">
        <v>260</v>
      </c>
      <c r="S3933" t="s">
        <v>260</v>
      </c>
      <c r="T3933" t="s">
        <v>31</v>
      </c>
      <c r="U3933" t="s">
        <v>22</v>
      </c>
      <c r="V3933" t="s">
        <v>28</v>
      </c>
      <c r="W3933">
        <v>0.56000000000000005</v>
      </c>
    </row>
    <row r="3934" spans="1:23" x14ac:dyDescent="0.3">
      <c r="A3934" t="s">
        <v>1567</v>
      </c>
      <c r="B3934" t="s">
        <v>952</v>
      </c>
      <c r="D3934" s="1">
        <v>40244</v>
      </c>
      <c r="E3934" s="1">
        <v>40245</v>
      </c>
      <c r="F3934" s="1" t="str">
        <f t="shared" si="258"/>
        <v>March</v>
      </c>
      <c r="G3934" s="1" t="str">
        <f t="shared" si="259"/>
        <v>2010</v>
      </c>
      <c r="H3934" s="2">
        <f t="shared" si="260"/>
        <v>1</v>
      </c>
      <c r="I3934" s="2" t="b">
        <f t="shared" si="261"/>
        <v>0</v>
      </c>
      <c r="J3934" t="s">
        <v>24</v>
      </c>
      <c r="K3934">
        <v>36</v>
      </c>
      <c r="L3934">
        <v>1211</v>
      </c>
      <c r="M3934">
        <v>0</v>
      </c>
      <c r="N3934" t="s">
        <v>18</v>
      </c>
      <c r="O3934">
        <v>-27.99</v>
      </c>
      <c r="P3934">
        <v>30.98</v>
      </c>
      <c r="Q3934">
        <v>6.5</v>
      </c>
      <c r="R3934" t="s">
        <v>260</v>
      </c>
      <c r="S3934" t="s">
        <v>260</v>
      </c>
      <c r="T3934" t="s">
        <v>31</v>
      </c>
      <c r="U3934" t="s">
        <v>32</v>
      </c>
      <c r="V3934" t="s">
        <v>48</v>
      </c>
      <c r="W3934">
        <v>0.79</v>
      </c>
    </row>
    <row r="3935" spans="1:23" x14ac:dyDescent="0.3">
      <c r="A3935" t="s">
        <v>1567</v>
      </c>
      <c r="B3935" t="s">
        <v>952</v>
      </c>
      <c r="D3935" s="1">
        <v>40244</v>
      </c>
      <c r="E3935" s="1">
        <v>40247</v>
      </c>
      <c r="F3935" s="1" t="str">
        <f t="shared" si="258"/>
        <v>March</v>
      </c>
      <c r="G3935" s="1" t="str">
        <f t="shared" si="259"/>
        <v>2010</v>
      </c>
      <c r="H3935" s="2">
        <f t="shared" si="260"/>
        <v>3</v>
      </c>
      <c r="I3935" s="2" t="b">
        <f t="shared" si="261"/>
        <v>0</v>
      </c>
      <c r="J3935" t="s">
        <v>24</v>
      </c>
      <c r="K3935">
        <v>28</v>
      </c>
      <c r="L3935">
        <v>4924.1350000000002</v>
      </c>
      <c r="M3935">
        <v>7.0000000000000007E-2</v>
      </c>
      <c r="N3935" t="s">
        <v>18</v>
      </c>
      <c r="O3935">
        <v>1049.54</v>
      </c>
      <c r="P3935">
        <v>205.99</v>
      </c>
      <c r="Q3935">
        <v>8.99</v>
      </c>
      <c r="R3935" t="s">
        <v>260</v>
      </c>
      <c r="S3935" t="s">
        <v>260</v>
      </c>
      <c r="T3935" t="s">
        <v>31</v>
      </c>
      <c r="U3935" t="s">
        <v>32</v>
      </c>
      <c r="V3935" t="s">
        <v>33</v>
      </c>
      <c r="W3935">
        <v>0.57999999999999996</v>
      </c>
    </row>
    <row r="3936" spans="1:23" x14ac:dyDescent="0.3">
      <c r="A3936" t="s">
        <v>923</v>
      </c>
      <c r="B3936" t="s">
        <v>1483</v>
      </c>
      <c r="D3936" s="1">
        <v>40489</v>
      </c>
      <c r="E3936" s="1">
        <v>40490</v>
      </c>
      <c r="F3936" s="1" t="str">
        <f t="shared" si="258"/>
        <v>November</v>
      </c>
      <c r="G3936" s="1" t="str">
        <f t="shared" si="259"/>
        <v>2010</v>
      </c>
      <c r="H3936" s="2">
        <f t="shared" si="260"/>
        <v>1</v>
      </c>
      <c r="I3936" s="2" t="b">
        <f t="shared" si="261"/>
        <v>0</v>
      </c>
      <c r="J3936" t="s">
        <v>44</v>
      </c>
      <c r="K3936">
        <v>35</v>
      </c>
      <c r="L3936">
        <v>4890.58</v>
      </c>
      <c r="M3936">
        <v>0.05</v>
      </c>
      <c r="N3936" t="s">
        <v>18</v>
      </c>
      <c r="O3936">
        <v>310.51</v>
      </c>
      <c r="P3936">
        <v>140.85</v>
      </c>
      <c r="Q3936">
        <v>19.989999999999998</v>
      </c>
      <c r="R3936" t="s">
        <v>260</v>
      </c>
      <c r="S3936" t="s">
        <v>260</v>
      </c>
      <c r="T3936" t="s">
        <v>27</v>
      </c>
      <c r="U3936" t="s">
        <v>22</v>
      </c>
      <c r="V3936" t="s">
        <v>23</v>
      </c>
      <c r="W3936">
        <v>0.73</v>
      </c>
    </row>
    <row r="3937" spans="1:23" x14ac:dyDescent="0.3">
      <c r="A3937" t="s">
        <v>1441</v>
      </c>
      <c r="B3937" t="s">
        <v>1551</v>
      </c>
      <c r="D3937" s="1">
        <v>40207</v>
      </c>
      <c r="E3937" s="1">
        <v>40209</v>
      </c>
      <c r="F3937" s="1" t="str">
        <f t="shared" si="258"/>
        <v>January</v>
      </c>
      <c r="G3937" s="1" t="str">
        <f t="shared" si="259"/>
        <v>2010</v>
      </c>
      <c r="H3937" s="2">
        <f t="shared" si="260"/>
        <v>2</v>
      </c>
      <c r="I3937" s="2" t="b">
        <f t="shared" si="261"/>
        <v>0</v>
      </c>
      <c r="J3937" t="s">
        <v>52</v>
      </c>
      <c r="K3937">
        <v>29</v>
      </c>
      <c r="L3937">
        <v>150.28</v>
      </c>
      <c r="M3937">
        <v>0.04</v>
      </c>
      <c r="N3937" t="s">
        <v>18</v>
      </c>
      <c r="O3937">
        <v>-50.86</v>
      </c>
      <c r="P3937">
        <v>4.9800000000000004</v>
      </c>
      <c r="Q3937">
        <v>4.7</v>
      </c>
      <c r="R3937" t="s">
        <v>260</v>
      </c>
      <c r="S3937" t="s">
        <v>260</v>
      </c>
      <c r="T3937" t="s">
        <v>27</v>
      </c>
      <c r="U3937" t="s">
        <v>22</v>
      </c>
      <c r="V3937" t="s">
        <v>43</v>
      </c>
      <c r="W3937">
        <v>0.38</v>
      </c>
    </row>
    <row r="3938" spans="1:23" x14ac:dyDescent="0.3">
      <c r="A3938" t="s">
        <v>1517</v>
      </c>
      <c r="B3938" t="s">
        <v>1575</v>
      </c>
      <c r="D3938" s="1">
        <v>40186</v>
      </c>
      <c r="E3938" s="1">
        <v>40188</v>
      </c>
      <c r="F3938" s="1" t="str">
        <f t="shared" si="258"/>
        <v>January</v>
      </c>
      <c r="G3938" s="1" t="str">
        <f t="shared" si="259"/>
        <v>2010</v>
      </c>
      <c r="H3938" s="2">
        <f t="shared" si="260"/>
        <v>2</v>
      </c>
      <c r="I3938" s="2" t="b">
        <f t="shared" si="261"/>
        <v>0</v>
      </c>
      <c r="J3938" t="s">
        <v>24</v>
      </c>
      <c r="K3938">
        <v>24</v>
      </c>
      <c r="L3938">
        <v>436.48349999999999</v>
      </c>
      <c r="M3938">
        <v>0.01</v>
      </c>
      <c r="N3938" t="s">
        <v>18</v>
      </c>
      <c r="O3938">
        <v>0.85</v>
      </c>
      <c r="P3938">
        <v>20.99</v>
      </c>
      <c r="Q3938">
        <v>4.8099999999999996</v>
      </c>
      <c r="R3938" t="s">
        <v>260</v>
      </c>
      <c r="S3938" t="s">
        <v>260</v>
      </c>
      <c r="T3938" t="s">
        <v>31</v>
      </c>
      <c r="U3938" t="s">
        <v>32</v>
      </c>
      <c r="V3938" t="s">
        <v>33</v>
      </c>
      <c r="W3938">
        <v>0.57999999999999996</v>
      </c>
    </row>
    <row r="3939" spans="1:23" x14ac:dyDescent="0.3">
      <c r="A3939" t="s">
        <v>1170</v>
      </c>
      <c r="B3939" t="s">
        <v>1274</v>
      </c>
      <c r="D3939" s="1">
        <v>40816</v>
      </c>
      <c r="E3939" s="1">
        <v>40818</v>
      </c>
      <c r="F3939" s="1" t="str">
        <f t="shared" si="258"/>
        <v>October</v>
      </c>
      <c r="G3939" s="1" t="str">
        <f t="shared" si="259"/>
        <v>2011</v>
      </c>
      <c r="H3939" s="2">
        <f t="shared" si="260"/>
        <v>2</v>
      </c>
      <c r="I3939" s="2" t="b">
        <f t="shared" si="261"/>
        <v>0</v>
      </c>
      <c r="J3939" t="s">
        <v>24</v>
      </c>
      <c r="K3939">
        <v>49</v>
      </c>
      <c r="L3939">
        <v>682.77</v>
      </c>
      <c r="M3939">
        <v>0.05</v>
      </c>
      <c r="N3939" t="s">
        <v>18</v>
      </c>
      <c r="O3939">
        <v>165.2</v>
      </c>
      <c r="P3939">
        <v>14.48</v>
      </c>
      <c r="Q3939">
        <v>1.99</v>
      </c>
      <c r="R3939" t="s">
        <v>260</v>
      </c>
      <c r="S3939" t="s">
        <v>260</v>
      </c>
      <c r="T3939" t="s">
        <v>27</v>
      </c>
      <c r="U3939" t="s">
        <v>32</v>
      </c>
      <c r="V3939" t="s">
        <v>48</v>
      </c>
      <c r="W3939">
        <v>0.49</v>
      </c>
    </row>
    <row r="3940" spans="1:23" x14ac:dyDescent="0.3">
      <c r="A3940" t="s">
        <v>1447</v>
      </c>
      <c r="B3940" t="s">
        <v>1538</v>
      </c>
      <c r="D3940" s="1">
        <v>40103</v>
      </c>
      <c r="E3940" s="1">
        <v>40107</v>
      </c>
      <c r="F3940" s="1" t="str">
        <f t="shared" si="258"/>
        <v>October</v>
      </c>
      <c r="G3940" s="1" t="str">
        <f t="shared" si="259"/>
        <v>2009</v>
      </c>
      <c r="H3940" s="2">
        <f t="shared" si="260"/>
        <v>4</v>
      </c>
      <c r="I3940" s="2" t="b">
        <f t="shared" si="261"/>
        <v>0</v>
      </c>
      <c r="J3940" t="s">
        <v>17</v>
      </c>
      <c r="K3940">
        <v>32</v>
      </c>
      <c r="L3940">
        <v>2421.44</v>
      </c>
      <c r="M3940">
        <v>0.09</v>
      </c>
      <c r="N3940" t="s">
        <v>18</v>
      </c>
      <c r="O3940">
        <v>-949.09</v>
      </c>
      <c r="P3940">
        <v>78.8</v>
      </c>
      <c r="Q3940">
        <v>35</v>
      </c>
      <c r="R3940" t="s">
        <v>260</v>
      </c>
      <c r="S3940" t="s">
        <v>260</v>
      </c>
      <c r="T3940" t="s">
        <v>42</v>
      </c>
      <c r="U3940" t="s">
        <v>22</v>
      </c>
      <c r="V3940" t="s">
        <v>23</v>
      </c>
      <c r="W3940">
        <v>0.83</v>
      </c>
    </row>
    <row r="3941" spans="1:23" x14ac:dyDescent="0.3">
      <c r="A3941" t="s">
        <v>1576</v>
      </c>
      <c r="B3941" t="s">
        <v>1577</v>
      </c>
      <c r="D3941" s="1">
        <v>40771</v>
      </c>
      <c r="E3941" s="1">
        <v>40773</v>
      </c>
      <c r="F3941" s="1" t="str">
        <f t="shared" si="258"/>
        <v>August</v>
      </c>
      <c r="G3941" s="1" t="str">
        <f t="shared" si="259"/>
        <v>2011</v>
      </c>
      <c r="H3941" s="2">
        <f t="shared" si="260"/>
        <v>2</v>
      </c>
      <c r="I3941" s="2" t="b">
        <f t="shared" si="261"/>
        <v>0</v>
      </c>
      <c r="J3941" t="s">
        <v>52</v>
      </c>
      <c r="K3941">
        <v>4</v>
      </c>
      <c r="L3941">
        <v>14.75</v>
      </c>
      <c r="M3941">
        <v>0.03</v>
      </c>
      <c r="N3941" t="s">
        <v>18</v>
      </c>
      <c r="O3941">
        <v>-2.4900000000000002</v>
      </c>
      <c r="P3941">
        <v>3.29</v>
      </c>
      <c r="Q3941">
        <v>1.35</v>
      </c>
      <c r="R3941" t="s">
        <v>260</v>
      </c>
      <c r="S3941" t="s">
        <v>260</v>
      </c>
      <c r="T3941" t="s">
        <v>42</v>
      </c>
      <c r="U3941" t="s">
        <v>22</v>
      </c>
      <c r="V3941" t="s">
        <v>46</v>
      </c>
      <c r="W3941">
        <v>0.4</v>
      </c>
    </row>
    <row r="3942" spans="1:23" x14ac:dyDescent="0.3">
      <c r="A3942" t="s">
        <v>1170</v>
      </c>
      <c r="B3942" t="s">
        <v>1274</v>
      </c>
      <c r="D3942" s="1">
        <v>40183</v>
      </c>
      <c r="E3942" s="1">
        <v>40183</v>
      </c>
      <c r="F3942" s="1" t="str">
        <f t="shared" si="258"/>
        <v>January</v>
      </c>
      <c r="G3942" s="1" t="str">
        <f t="shared" si="259"/>
        <v>2010</v>
      </c>
      <c r="H3942" s="2">
        <f t="shared" si="260"/>
        <v>0</v>
      </c>
      <c r="I3942" s="2" t="str">
        <f t="shared" si="261"/>
        <v>FREE DELIVERY</v>
      </c>
      <c r="J3942" t="s">
        <v>24</v>
      </c>
      <c r="K3942">
        <v>31</v>
      </c>
      <c r="L3942">
        <v>111.48</v>
      </c>
      <c r="M3942">
        <v>0.09</v>
      </c>
      <c r="N3942" t="s">
        <v>18</v>
      </c>
      <c r="O3942">
        <v>29.57</v>
      </c>
      <c r="P3942">
        <v>3.85</v>
      </c>
      <c r="Q3942">
        <v>0.7</v>
      </c>
      <c r="R3942" t="s">
        <v>260</v>
      </c>
      <c r="S3942" t="s">
        <v>260</v>
      </c>
      <c r="T3942" t="s">
        <v>27</v>
      </c>
      <c r="U3942" t="s">
        <v>22</v>
      </c>
      <c r="V3942" t="s">
        <v>60</v>
      </c>
      <c r="W3942">
        <v>0.44</v>
      </c>
    </row>
    <row r="3943" spans="1:23" x14ac:dyDescent="0.3">
      <c r="A3943" t="s">
        <v>1170</v>
      </c>
      <c r="B3943" t="s">
        <v>1274</v>
      </c>
      <c r="D3943" s="1">
        <v>40183</v>
      </c>
      <c r="E3943" s="1">
        <v>40185</v>
      </c>
      <c r="F3943" s="1" t="str">
        <f t="shared" si="258"/>
        <v>January</v>
      </c>
      <c r="G3943" s="1" t="str">
        <f t="shared" si="259"/>
        <v>2010</v>
      </c>
      <c r="H3943" s="2">
        <f t="shared" si="260"/>
        <v>2</v>
      </c>
      <c r="I3943" s="2" t="b">
        <f t="shared" si="261"/>
        <v>0</v>
      </c>
      <c r="J3943" t="s">
        <v>24</v>
      </c>
      <c r="K3943">
        <v>44</v>
      </c>
      <c r="L3943">
        <v>2322.8119999999999</v>
      </c>
      <c r="M3943">
        <v>0.1</v>
      </c>
      <c r="N3943" t="s">
        <v>39</v>
      </c>
      <c r="O3943">
        <v>454.38</v>
      </c>
      <c r="P3943">
        <v>65.989999999999995</v>
      </c>
      <c r="Q3943">
        <v>4.2</v>
      </c>
      <c r="R3943" t="s">
        <v>260</v>
      </c>
      <c r="S3943" t="s">
        <v>260</v>
      </c>
      <c r="T3943" t="s">
        <v>27</v>
      </c>
      <c r="U3943" t="s">
        <v>32</v>
      </c>
      <c r="V3943" t="s">
        <v>33</v>
      </c>
      <c r="W3943">
        <v>0.59</v>
      </c>
    </row>
    <row r="3944" spans="1:23" x14ac:dyDescent="0.3">
      <c r="A3944" t="s">
        <v>1210</v>
      </c>
      <c r="B3944" t="s">
        <v>1569</v>
      </c>
      <c r="D3944" s="1">
        <v>40296</v>
      </c>
      <c r="E3944" s="1">
        <v>40300</v>
      </c>
      <c r="F3944" s="1" t="str">
        <f t="shared" si="258"/>
        <v>May</v>
      </c>
      <c r="G3944" s="1" t="str">
        <f t="shared" si="259"/>
        <v>2010</v>
      </c>
      <c r="H3944" s="2">
        <f t="shared" si="260"/>
        <v>4</v>
      </c>
      <c r="I3944" s="2" t="b">
        <f t="shared" si="261"/>
        <v>0</v>
      </c>
      <c r="J3944" t="s">
        <v>17</v>
      </c>
      <c r="K3944">
        <v>24</v>
      </c>
      <c r="L3944">
        <v>391.23</v>
      </c>
      <c r="M3944">
        <v>7.0000000000000007E-2</v>
      </c>
      <c r="N3944" t="s">
        <v>18</v>
      </c>
      <c r="O3944">
        <v>-27.98</v>
      </c>
      <c r="P3944">
        <v>16.91</v>
      </c>
      <c r="Q3944">
        <v>6.25</v>
      </c>
      <c r="R3944" t="s">
        <v>260</v>
      </c>
      <c r="S3944" t="s">
        <v>260</v>
      </c>
      <c r="T3944" t="s">
        <v>31</v>
      </c>
      <c r="U3944" t="s">
        <v>22</v>
      </c>
      <c r="V3944" t="s">
        <v>23</v>
      </c>
      <c r="W3944">
        <v>0.57999999999999996</v>
      </c>
    </row>
    <row r="3945" spans="1:23" x14ac:dyDescent="0.3">
      <c r="A3945" t="s">
        <v>1447</v>
      </c>
      <c r="B3945" t="s">
        <v>1538</v>
      </c>
      <c r="D3945" s="1">
        <v>40491</v>
      </c>
      <c r="E3945" s="1">
        <v>40492</v>
      </c>
      <c r="F3945" s="1" t="str">
        <f t="shared" si="258"/>
        <v>November</v>
      </c>
      <c r="G3945" s="1" t="str">
        <f t="shared" si="259"/>
        <v>2010</v>
      </c>
      <c r="H3945" s="2">
        <f t="shared" si="260"/>
        <v>1</v>
      </c>
      <c r="I3945" s="2" t="b">
        <f t="shared" si="261"/>
        <v>0</v>
      </c>
      <c r="J3945" t="s">
        <v>24</v>
      </c>
      <c r="K3945">
        <v>33</v>
      </c>
      <c r="L3945">
        <v>207.01</v>
      </c>
      <c r="M3945">
        <v>0.01</v>
      </c>
      <c r="N3945" t="s">
        <v>18</v>
      </c>
      <c r="O3945">
        <v>-36.9</v>
      </c>
      <c r="P3945">
        <v>5.78</v>
      </c>
      <c r="Q3945">
        <v>4.96</v>
      </c>
      <c r="R3945" t="s">
        <v>260</v>
      </c>
      <c r="S3945" t="s">
        <v>260</v>
      </c>
      <c r="T3945" t="s">
        <v>31</v>
      </c>
      <c r="U3945" t="s">
        <v>22</v>
      </c>
      <c r="V3945" t="s">
        <v>43</v>
      </c>
      <c r="W3945">
        <v>0.36</v>
      </c>
    </row>
    <row r="3946" spans="1:23" x14ac:dyDescent="0.3">
      <c r="A3946" t="s">
        <v>1173</v>
      </c>
      <c r="B3946" t="s">
        <v>1085</v>
      </c>
      <c r="D3946" s="1">
        <v>39840</v>
      </c>
      <c r="E3946" s="1">
        <v>39842</v>
      </c>
      <c r="F3946" s="1" t="str">
        <f t="shared" si="258"/>
        <v>January</v>
      </c>
      <c r="G3946" s="1" t="str">
        <f t="shared" si="259"/>
        <v>2009</v>
      </c>
      <c r="H3946" s="2">
        <f t="shared" si="260"/>
        <v>2</v>
      </c>
      <c r="I3946" s="2" t="b">
        <f t="shared" si="261"/>
        <v>0</v>
      </c>
      <c r="J3946" t="s">
        <v>52</v>
      </c>
      <c r="K3946">
        <v>41</v>
      </c>
      <c r="L3946">
        <v>1863.02</v>
      </c>
      <c r="M3946">
        <v>0.03</v>
      </c>
      <c r="N3946" t="s">
        <v>18</v>
      </c>
      <c r="O3946">
        <v>360.63</v>
      </c>
      <c r="P3946">
        <v>43.98</v>
      </c>
      <c r="Q3946">
        <v>8.99</v>
      </c>
      <c r="R3946" t="s">
        <v>260</v>
      </c>
      <c r="S3946" t="s">
        <v>260</v>
      </c>
      <c r="T3946" t="s">
        <v>31</v>
      </c>
      <c r="U3946" t="s">
        <v>22</v>
      </c>
      <c r="V3946" t="s">
        <v>60</v>
      </c>
      <c r="W3946">
        <v>0.57999999999999996</v>
      </c>
    </row>
    <row r="3947" spans="1:23" x14ac:dyDescent="0.3">
      <c r="A3947" t="s">
        <v>1173</v>
      </c>
      <c r="B3947" t="s">
        <v>1085</v>
      </c>
      <c r="D3947" s="1">
        <v>39840</v>
      </c>
      <c r="E3947" s="1">
        <v>39843</v>
      </c>
      <c r="F3947" s="1" t="str">
        <f t="shared" si="258"/>
        <v>January</v>
      </c>
      <c r="G3947" s="1" t="str">
        <f t="shared" si="259"/>
        <v>2009</v>
      </c>
      <c r="H3947" s="2">
        <f t="shared" si="260"/>
        <v>3</v>
      </c>
      <c r="I3947" s="2" t="b">
        <f t="shared" si="261"/>
        <v>0</v>
      </c>
      <c r="J3947" t="s">
        <v>52</v>
      </c>
      <c r="K3947">
        <v>50</v>
      </c>
      <c r="L3947">
        <v>55.89</v>
      </c>
      <c r="M3947">
        <v>0.06</v>
      </c>
      <c r="N3947" t="s">
        <v>18</v>
      </c>
      <c r="O3947">
        <v>-3.05</v>
      </c>
      <c r="P3947">
        <v>1.1399999999999999</v>
      </c>
      <c r="Q3947">
        <v>0.7</v>
      </c>
      <c r="R3947" t="s">
        <v>260</v>
      </c>
      <c r="S3947" t="s">
        <v>260</v>
      </c>
      <c r="T3947" t="s">
        <v>31</v>
      </c>
      <c r="U3947" t="s">
        <v>22</v>
      </c>
      <c r="V3947" t="s">
        <v>46</v>
      </c>
      <c r="W3947">
        <v>0.38</v>
      </c>
    </row>
    <row r="3948" spans="1:23" x14ac:dyDescent="0.3">
      <c r="A3948" t="s">
        <v>1148</v>
      </c>
      <c r="B3948" t="s">
        <v>1272</v>
      </c>
      <c r="D3948" s="1">
        <v>40258</v>
      </c>
      <c r="E3948" s="1">
        <v>40259</v>
      </c>
      <c r="F3948" s="1" t="str">
        <f t="shared" si="258"/>
        <v>March</v>
      </c>
      <c r="G3948" s="1" t="str">
        <f t="shared" si="259"/>
        <v>2010</v>
      </c>
      <c r="H3948" s="2">
        <f t="shared" si="260"/>
        <v>1</v>
      </c>
      <c r="I3948" s="2" t="b">
        <f t="shared" si="261"/>
        <v>0</v>
      </c>
      <c r="J3948" t="s">
        <v>52</v>
      </c>
      <c r="K3948">
        <v>16</v>
      </c>
      <c r="L3948">
        <v>838.81</v>
      </c>
      <c r="M3948">
        <v>0.09</v>
      </c>
      <c r="N3948" t="s">
        <v>18</v>
      </c>
      <c r="O3948">
        <v>290.77</v>
      </c>
      <c r="P3948">
        <v>55.48</v>
      </c>
      <c r="Q3948">
        <v>6.79</v>
      </c>
      <c r="R3948" t="s">
        <v>260</v>
      </c>
      <c r="S3948" t="s">
        <v>260</v>
      </c>
      <c r="T3948" t="s">
        <v>31</v>
      </c>
      <c r="U3948" t="s">
        <v>22</v>
      </c>
      <c r="V3948" t="s">
        <v>43</v>
      </c>
      <c r="W3948">
        <v>0.37</v>
      </c>
    </row>
    <row r="3949" spans="1:23" x14ac:dyDescent="0.3">
      <c r="A3949" t="s">
        <v>1352</v>
      </c>
      <c r="B3949" t="s">
        <v>1353</v>
      </c>
      <c r="D3949" s="1">
        <v>41040</v>
      </c>
      <c r="E3949" s="1">
        <v>41040</v>
      </c>
      <c r="F3949" s="1" t="str">
        <f t="shared" si="258"/>
        <v>May</v>
      </c>
      <c r="G3949" s="1" t="str">
        <f t="shared" si="259"/>
        <v>2012</v>
      </c>
      <c r="H3949" s="2">
        <f t="shared" si="260"/>
        <v>0</v>
      </c>
      <c r="I3949" s="2" t="str">
        <f t="shared" si="261"/>
        <v>FREE DELIVERY</v>
      </c>
      <c r="J3949" t="s">
        <v>44</v>
      </c>
      <c r="K3949">
        <v>12</v>
      </c>
      <c r="L3949">
        <v>94.39</v>
      </c>
      <c r="M3949">
        <v>0.04</v>
      </c>
      <c r="N3949" t="s">
        <v>18</v>
      </c>
      <c r="O3949">
        <v>-29.49</v>
      </c>
      <c r="P3949">
        <v>7.1</v>
      </c>
      <c r="Q3949">
        <v>6.05</v>
      </c>
      <c r="R3949" t="s">
        <v>260</v>
      </c>
      <c r="S3949" t="s">
        <v>260</v>
      </c>
      <c r="T3949" t="s">
        <v>42</v>
      </c>
      <c r="U3949" t="s">
        <v>22</v>
      </c>
      <c r="V3949" t="s">
        <v>29</v>
      </c>
      <c r="W3949">
        <v>0.39</v>
      </c>
    </row>
    <row r="3950" spans="1:23" x14ac:dyDescent="0.3">
      <c r="A3950" t="s">
        <v>1074</v>
      </c>
      <c r="B3950" t="s">
        <v>1561</v>
      </c>
      <c r="D3950" s="1">
        <v>39891</v>
      </c>
      <c r="E3950" s="1">
        <v>39891</v>
      </c>
      <c r="F3950" s="1" t="str">
        <f t="shared" si="258"/>
        <v>March</v>
      </c>
      <c r="G3950" s="1" t="str">
        <f t="shared" si="259"/>
        <v>2009</v>
      </c>
      <c r="H3950" s="2">
        <f t="shared" si="260"/>
        <v>0</v>
      </c>
      <c r="I3950" s="2" t="str">
        <f t="shared" si="261"/>
        <v>FREE DELIVERY</v>
      </c>
      <c r="J3950" t="s">
        <v>24</v>
      </c>
      <c r="K3950">
        <v>39</v>
      </c>
      <c r="L3950">
        <v>936.80200000000002</v>
      </c>
      <c r="M3950">
        <v>7.0000000000000007E-2</v>
      </c>
      <c r="N3950" t="s">
        <v>18</v>
      </c>
      <c r="O3950">
        <v>-12.08</v>
      </c>
      <c r="P3950">
        <v>28.99</v>
      </c>
      <c r="Q3950">
        <v>8.59</v>
      </c>
      <c r="R3950" t="s">
        <v>260</v>
      </c>
      <c r="S3950" t="s">
        <v>260</v>
      </c>
      <c r="T3950" t="s">
        <v>27</v>
      </c>
      <c r="U3950" t="s">
        <v>32</v>
      </c>
      <c r="V3950" t="s">
        <v>33</v>
      </c>
      <c r="W3950">
        <v>0.56000000000000005</v>
      </c>
    </row>
    <row r="3951" spans="1:23" x14ac:dyDescent="0.3">
      <c r="A3951" t="s">
        <v>1074</v>
      </c>
      <c r="B3951" t="s">
        <v>1561</v>
      </c>
      <c r="D3951" s="1">
        <v>41075</v>
      </c>
      <c r="E3951" s="1">
        <v>41077</v>
      </c>
      <c r="F3951" s="1" t="str">
        <f t="shared" si="258"/>
        <v>June</v>
      </c>
      <c r="G3951" s="1" t="str">
        <f t="shared" si="259"/>
        <v>2012</v>
      </c>
      <c r="H3951" s="2">
        <f t="shared" si="260"/>
        <v>2</v>
      </c>
      <c r="I3951" s="2" t="b">
        <f t="shared" si="261"/>
        <v>0</v>
      </c>
      <c r="J3951" t="s">
        <v>34</v>
      </c>
      <c r="K3951">
        <v>1</v>
      </c>
      <c r="L3951">
        <v>379.8</v>
      </c>
      <c r="M3951">
        <v>0.02</v>
      </c>
      <c r="N3951" t="s">
        <v>25</v>
      </c>
      <c r="O3951">
        <v>-183.09</v>
      </c>
      <c r="P3951">
        <v>320.98</v>
      </c>
      <c r="Q3951">
        <v>58.95</v>
      </c>
      <c r="R3951" t="s">
        <v>260</v>
      </c>
      <c r="S3951" t="s">
        <v>260</v>
      </c>
      <c r="T3951" t="s">
        <v>27</v>
      </c>
      <c r="U3951" t="s">
        <v>36</v>
      </c>
      <c r="V3951" t="s">
        <v>67</v>
      </c>
      <c r="W3951">
        <v>0.56999999999999995</v>
      </c>
    </row>
    <row r="3952" spans="1:23" x14ac:dyDescent="0.3">
      <c r="A3952" t="s">
        <v>1074</v>
      </c>
      <c r="B3952" t="s">
        <v>1561</v>
      </c>
      <c r="D3952" s="1">
        <v>41075</v>
      </c>
      <c r="E3952" s="1">
        <v>41077</v>
      </c>
      <c r="F3952" s="1" t="str">
        <f t="shared" si="258"/>
        <v>June</v>
      </c>
      <c r="G3952" s="1" t="str">
        <f t="shared" si="259"/>
        <v>2012</v>
      </c>
      <c r="H3952" s="2">
        <f t="shared" si="260"/>
        <v>2</v>
      </c>
      <c r="I3952" s="2" t="b">
        <f t="shared" si="261"/>
        <v>0</v>
      </c>
      <c r="J3952" t="s">
        <v>34</v>
      </c>
      <c r="K3952">
        <v>48</v>
      </c>
      <c r="L3952">
        <v>107.7</v>
      </c>
      <c r="M3952">
        <v>0.06</v>
      </c>
      <c r="N3952" t="s">
        <v>18</v>
      </c>
      <c r="O3952">
        <v>14.97</v>
      </c>
      <c r="P3952">
        <v>2.21</v>
      </c>
      <c r="Q3952">
        <v>1</v>
      </c>
      <c r="R3952" t="s">
        <v>260</v>
      </c>
      <c r="S3952" t="s">
        <v>260</v>
      </c>
      <c r="T3952" t="s">
        <v>27</v>
      </c>
      <c r="U3952" t="s">
        <v>22</v>
      </c>
      <c r="V3952" t="s">
        <v>60</v>
      </c>
      <c r="W3952">
        <v>0.38</v>
      </c>
    </row>
    <row r="3953" spans="1:23" x14ac:dyDescent="0.3">
      <c r="A3953" t="s">
        <v>1533</v>
      </c>
      <c r="B3953" t="s">
        <v>1553</v>
      </c>
      <c r="D3953" s="1">
        <v>39832</v>
      </c>
      <c r="E3953" s="1">
        <v>39834</v>
      </c>
      <c r="F3953" s="1" t="str">
        <f t="shared" si="258"/>
        <v>January</v>
      </c>
      <c r="G3953" s="1" t="str">
        <f t="shared" si="259"/>
        <v>2009</v>
      </c>
      <c r="H3953" s="2">
        <f t="shared" si="260"/>
        <v>2</v>
      </c>
      <c r="I3953" s="2" t="b">
        <f t="shared" si="261"/>
        <v>0</v>
      </c>
      <c r="J3953" t="s">
        <v>52</v>
      </c>
      <c r="K3953">
        <v>18</v>
      </c>
      <c r="L3953">
        <v>3568.45</v>
      </c>
      <c r="M3953">
        <v>0.09</v>
      </c>
      <c r="N3953" t="s">
        <v>18</v>
      </c>
      <c r="O3953">
        <v>1081.6199999999999</v>
      </c>
      <c r="P3953">
        <v>207.48</v>
      </c>
      <c r="Q3953">
        <v>0.99</v>
      </c>
      <c r="R3953" t="s">
        <v>260</v>
      </c>
      <c r="S3953" t="s">
        <v>260</v>
      </c>
      <c r="T3953" t="s">
        <v>27</v>
      </c>
      <c r="U3953" t="s">
        <v>22</v>
      </c>
      <c r="V3953" t="s">
        <v>28</v>
      </c>
      <c r="W3953">
        <v>0.55000000000000004</v>
      </c>
    </row>
    <row r="3954" spans="1:23" x14ac:dyDescent="0.3">
      <c r="A3954" t="s">
        <v>1555</v>
      </c>
      <c r="B3954" t="s">
        <v>1274</v>
      </c>
      <c r="D3954" s="1">
        <v>41111</v>
      </c>
      <c r="E3954" s="1">
        <v>41112</v>
      </c>
      <c r="F3954" s="1" t="str">
        <f t="shared" si="258"/>
        <v>July</v>
      </c>
      <c r="G3954" s="1" t="str">
        <f t="shared" si="259"/>
        <v>2012</v>
      </c>
      <c r="H3954" s="2">
        <f t="shared" si="260"/>
        <v>1</v>
      </c>
      <c r="I3954" s="2" t="b">
        <f t="shared" si="261"/>
        <v>0</v>
      </c>
      <c r="J3954" t="s">
        <v>44</v>
      </c>
      <c r="K3954">
        <v>45</v>
      </c>
      <c r="L3954">
        <v>2604.3150000000001</v>
      </c>
      <c r="M3954">
        <v>0</v>
      </c>
      <c r="N3954" t="s">
        <v>18</v>
      </c>
      <c r="O3954">
        <v>750.87</v>
      </c>
      <c r="P3954">
        <v>65.989999999999995</v>
      </c>
      <c r="Q3954">
        <v>5.26</v>
      </c>
      <c r="R3954" t="s">
        <v>260</v>
      </c>
      <c r="S3954" t="s">
        <v>260</v>
      </c>
      <c r="T3954" t="s">
        <v>21</v>
      </c>
      <c r="U3954" t="s">
        <v>32</v>
      </c>
      <c r="V3954" t="s">
        <v>33</v>
      </c>
      <c r="W3954">
        <v>0.56000000000000005</v>
      </c>
    </row>
    <row r="3955" spans="1:23" x14ac:dyDescent="0.3">
      <c r="A3955" t="s">
        <v>1061</v>
      </c>
      <c r="B3955" t="s">
        <v>1573</v>
      </c>
      <c r="D3955" s="1">
        <v>40446</v>
      </c>
      <c r="E3955" s="1">
        <v>40448</v>
      </c>
      <c r="F3955" s="1" t="str">
        <f t="shared" si="258"/>
        <v>September</v>
      </c>
      <c r="G3955" s="1" t="str">
        <f t="shared" si="259"/>
        <v>2010</v>
      </c>
      <c r="H3955" s="2">
        <f t="shared" si="260"/>
        <v>2</v>
      </c>
      <c r="I3955" s="2" t="b">
        <f t="shared" si="261"/>
        <v>0</v>
      </c>
      <c r="J3955" t="s">
        <v>17</v>
      </c>
      <c r="K3955">
        <v>37</v>
      </c>
      <c r="L3955">
        <v>2911.64</v>
      </c>
      <c r="M3955">
        <v>0.02</v>
      </c>
      <c r="N3955" t="s">
        <v>18</v>
      </c>
      <c r="O3955">
        <v>225.28</v>
      </c>
      <c r="P3955">
        <v>73.98</v>
      </c>
      <c r="Q3955">
        <v>14.52</v>
      </c>
      <c r="R3955" t="s">
        <v>260</v>
      </c>
      <c r="S3955" t="s">
        <v>260</v>
      </c>
      <c r="T3955" t="s">
        <v>31</v>
      </c>
      <c r="U3955" t="s">
        <v>32</v>
      </c>
      <c r="V3955" t="s">
        <v>48</v>
      </c>
      <c r="W3955">
        <v>0.65</v>
      </c>
    </row>
    <row r="3956" spans="1:23" x14ac:dyDescent="0.3">
      <c r="A3956" t="s">
        <v>1173</v>
      </c>
      <c r="B3956" t="s">
        <v>1085</v>
      </c>
      <c r="D3956" s="1">
        <v>40050</v>
      </c>
      <c r="E3956" s="1">
        <v>40052</v>
      </c>
      <c r="F3956" s="1" t="str">
        <f t="shared" si="258"/>
        <v>August</v>
      </c>
      <c r="G3956" s="1" t="str">
        <f t="shared" si="259"/>
        <v>2009</v>
      </c>
      <c r="H3956" s="2">
        <f t="shared" si="260"/>
        <v>2</v>
      </c>
      <c r="I3956" s="2" t="b">
        <f t="shared" si="261"/>
        <v>0</v>
      </c>
      <c r="J3956" t="s">
        <v>44</v>
      </c>
      <c r="K3956">
        <v>14</v>
      </c>
      <c r="L3956">
        <v>36.520000000000003</v>
      </c>
      <c r="M3956">
        <v>7.0000000000000007E-2</v>
      </c>
      <c r="N3956" t="s">
        <v>18</v>
      </c>
      <c r="O3956">
        <v>10.050000000000001</v>
      </c>
      <c r="P3956">
        <v>2.61</v>
      </c>
      <c r="Q3956">
        <v>0.5</v>
      </c>
      <c r="R3956" t="s">
        <v>260</v>
      </c>
      <c r="S3956" t="s">
        <v>260</v>
      </c>
      <c r="T3956" t="s">
        <v>31</v>
      </c>
      <c r="U3956" t="s">
        <v>22</v>
      </c>
      <c r="V3956" t="s">
        <v>57</v>
      </c>
      <c r="W3956">
        <v>0.39</v>
      </c>
    </row>
    <row r="3957" spans="1:23" x14ac:dyDescent="0.3">
      <c r="A3957" t="s">
        <v>1490</v>
      </c>
      <c r="B3957" t="s">
        <v>1087</v>
      </c>
      <c r="D3957" s="1">
        <v>41100</v>
      </c>
      <c r="E3957" s="1">
        <v>41102</v>
      </c>
      <c r="F3957" s="1" t="str">
        <f t="shared" si="258"/>
        <v>July</v>
      </c>
      <c r="G3957" s="1" t="str">
        <f t="shared" si="259"/>
        <v>2012</v>
      </c>
      <c r="H3957" s="2">
        <f t="shared" si="260"/>
        <v>2</v>
      </c>
      <c r="I3957" s="2" t="b">
        <f t="shared" si="261"/>
        <v>0</v>
      </c>
      <c r="J3957" t="s">
        <v>17</v>
      </c>
      <c r="K3957">
        <v>10</v>
      </c>
      <c r="L3957">
        <v>1077.28</v>
      </c>
      <c r="M3957">
        <v>0</v>
      </c>
      <c r="N3957" t="s">
        <v>25</v>
      </c>
      <c r="O3957">
        <v>-486.12</v>
      </c>
      <c r="P3957">
        <v>100.98</v>
      </c>
      <c r="Q3957">
        <v>57.38</v>
      </c>
      <c r="R3957" t="s">
        <v>260</v>
      </c>
      <c r="S3957" t="s">
        <v>260</v>
      </c>
      <c r="T3957" t="s">
        <v>42</v>
      </c>
      <c r="U3957" t="s">
        <v>36</v>
      </c>
      <c r="V3957" t="s">
        <v>54</v>
      </c>
      <c r="W3957">
        <v>0.78</v>
      </c>
    </row>
    <row r="3958" spans="1:23" x14ac:dyDescent="0.3">
      <c r="A3958" t="s">
        <v>1490</v>
      </c>
      <c r="B3958" t="s">
        <v>1087</v>
      </c>
      <c r="D3958" s="1">
        <v>41100</v>
      </c>
      <c r="E3958" s="1">
        <v>41104</v>
      </c>
      <c r="F3958" s="1" t="str">
        <f t="shared" si="258"/>
        <v>July</v>
      </c>
      <c r="G3958" s="1" t="str">
        <f t="shared" si="259"/>
        <v>2012</v>
      </c>
      <c r="H3958" s="2">
        <f t="shared" si="260"/>
        <v>4</v>
      </c>
      <c r="I3958" s="2" t="b">
        <f t="shared" si="261"/>
        <v>0</v>
      </c>
      <c r="J3958" t="s">
        <v>17</v>
      </c>
      <c r="K3958">
        <v>16</v>
      </c>
      <c r="L3958">
        <v>61.52</v>
      </c>
      <c r="M3958">
        <v>0.02</v>
      </c>
      <c r="N3958" t="s">
        <v>18</v>
      </c>
      <c r="O3958">
        <v>-8.89</v>
      </c>
      <c r="P3958">
        <v>3.69</v>
      </c>
      <c r="Q3958">
        <v>2.5</v>
      </c>
      <c r="R3958" t="s">
        <v>260</v>
      </c>
      <c r="S3958" t="s">
        <v>260</v>
      </c>
      <c r="T3958" t="s">
        <v>42</v>
      </c>
      <c r="U3958" t="s">
        <v>22</v>
      </c>
      <c r="V3958" t="s">
        <v>51</v>
      </c>
      <c r="W3958">
        <v>0.39</v>
      </c>
    </row>
    <row r="3959" spans="1:23" x14ac:dyDescent="0.3">
      <c r="A3959" t="s">
        <v>1020</v>
      </c>
      <c r="B3959" t="s">
        <v>1571</v>
      </c>
      <c r="D3959" s="1">
        <v>40431</v>
      </c>
      <c r="E3959" s="1">
        <v>40433</v>
      </c>
      <c r="F3959" s="1" t="str">
        <f t="shared" si="258"/>
        <v>September</v>
      </c>
      <c r="G3959" s="1" t="str">
        <f t="shared" si="259"/>
        <v>2010</v>
      </c>
      <c r="H3959" s="2">
        <f t="shared" si="260"/>
        <v>2</v>
      </c>
      <c r="I3959" s="2" t="b">
        <f t="shared" si="261"/>
        <v>0</v>
      </c>
      <c r="J3959" t="s">
        <v>44</v>
      </c>
      <c r="K3959">
        <v>29</v>
      </c>
      <c r="L3959">
        <v>1111.23</v>
      </c>
      <c r="M3959">
        <v>0.1</v>
      </c>
      <c r="N3959" t="s">
        <v>18</v>
      </c>
      <c r="O3959">
        <v>21.6</v>
      </c>
      <c r="P3959">
        <v>40.99</v>
      </c>
      <c r="Q3959">
        <v>19.989999999999998</v>
      </c>
      <c r="R3959" t="s">
        <v>260</v>
      </c>
      <c r="S3959" t="s">
        <v>260</v>
      </c>
      <c r="T3959" t="s">
        <v>31</v>
      </c>
      <c r="U3959" t="s">
        <v>22</v>
      </c>
      <c r="V3959" t="s">
        <v>43</v>
      </c>
      <c r="W3959">
        <v>0.36</v>
      </c>
    </row>
    <row r="3960" spans="1:23" x14ac:dyDescent="0.3">
      <c r="A3960" t="s">
        <v>1576</v>
      </c>
      <c r="B3960" t="s">
        <v>1577</v>
      </c>
      <c r="D3960" s="1">
        <v>40386</v>
      </c>
      <c r="E3960" s="1">
        <v>40388</v>
      </c>
      <c r="F3960" s="1" t="str">
        <f t="shared" si="258"/>
        <v>July</v>
      </c>
      <c r="G3960" s="1" t="str">
        <f t="shared" si="259"/>
        <v>2010</v>
      </c>
      <c r="H3960" s="2">
        <f t="shared" si="260"/>
        <v>2</v>
      </c>
      <c r="I3960" s="2" t="b">
        <f t="shared" si="261"/>
        <v>0</v>
      </c>
      <c r="J3960" t="s">
        <v>17</v>
      </c>
      <c r="K3960">
        <v>3</v>
      </c>
      <c r="L3960">
        <v>64.5</v>
      </c>
      <c r="M3960">
        <v>0.05</v>
      </c>
      <c r="N3960" t="s">
        <v>18</v>
      </c>
      <c r="O3960">
        <v>-55.11</v>
      </c>
      <c r="P3960">
        <v>20.89</v>
      </c>
      <c r="Q3960">
        <v>1.99</v>
      </c>
      <c r="R3960" t="s">
        <v>260</v>
      </c>
      <c r="S3960" t="s">
        <v>260</v>
      </c>
      <c r="T3960" t="s">
        <v>42</v>
      </c>
      <c r="U3960" t="s">
        <v>32</v>
      </c>
      <c r="V3960" t="s">
        <v>48</v>
      </c>
      <c r="W3960">
        <v>0.48</v>
      </c>
    </row>
    <row r="3961" spans="1:23" x14ac:dyDescent="0.3">
      <c r="A3961" t="s">
        <v>1576</v>
      </c>
      <c r="B3961" t="s">
        <v>1577</v>
      </c>
      <c r="D3961" s="1">
        <v>40386</v>
      </c>
      <c r="E3961" s="1">
        <v>40388</v>
      </c>
      <c r="F3961" s="1" t="str">
        <f t="shared" si="258"/>
        <v>July</v>
      </c>
      <c r="G3961" s="1" t="str">
        <f t="shared" si="259"/>
        <v>2010</v>
      </c>
      <c r="H3961" s="2">
        <f t="shared" si="260"/>
        <v>2</v>
      </c>
      <c r="I3961" s="2" t="b">
        <f t="shared" si="261"/>
        <v>0</v>
      </c>
      <c r="J3961" t="s">
        <v>17</v>
      </c>
      <c r="K3961">
        <v>25</v>
      </c>
      <c r="L3961">
        <v>9944.49</v>
      </c>
      <c r="M3961">
        <v>0.08</v>
      </c>
      <c r="N3961" t="s">
        <v>25</v>
      </c>
      <c r="O3961">
        <v>-969.05</v>
      </c>
      <c r="P3961">
        <v>400.98</v>
      </c>
      <c r="Q3961">
        <v>76.37</v>
      </c>
      <c r="R3961" t="s">
        <v>260</v>
      </c>
      <c r="S3961" t="s">
        <v>260</v>
      </c>
      <c r="T3961" t="s">
        <v>42</v>
      </c>
      <c r="U3961" t="s">
        <v>36</v>
      </c>
      <c r="V3961" t="s">
        <v>55</v>
      </c>
      <c r="W3961">
        <v>0.6</v>
      </c>
    </row>
    <row r="3962" spans="1:23" x14ac:dyDescent="0.3">
      <c r="A3962" t="s">
        <v>1352</v>
      </c>
      <c r="B3962" t="s">
        <v>1353</v>
      </c>
      <c r="D3962" s="1">
        <v>40585</v>
      </c>
      <c r="E3962" s="1">
        <v>40587</v>
      </c>
      <c r="F3962" s="1" t="str">
        <f t="shared" si="258"/>
        <v>February</v>
      </c>
      <c r="G3962" s="1" t="str">
        <f t="shared" si="259"/>
        <v>2011</v>
      </c>
      <c r="H3962" s="2">
        <f t="shared" si="260"/>
        <v>2</v>
      </c>
      <c r="I3962" s="2" t="b">
        <f t="shared" si="261"/>
        <v>0</v>
      </c>
      <c r="J3962" t="s">
        <v>52</v>
      </c>
      <c r="K3962">
        <v>1</v>
      </c>
      <c r="L3962">
        <v>172.34</v>
      </c>
      <c r="M3962">
        <v>0</v>
      </c>
      <c r="N3962" t="s">
        <v>18</v>
      </c>
      <c r="O3962">
        <v>-73.22</v>
      </c>
      <c r="P3962">
        <v>140.81</v>
      </c>
      <c r="Q3962">
        <v>24.49</v>
      </c>
      <c r="R3962" t="s">
        <v>260</v>
      </c>
      <c r="S3962" t="s">
        <v>260</v>
      </c>
      <c r="T3962" t="s">
        <v>42</v>
      </c>
      <c r="U3962" t="s">
        <v>36</v>
      </c>
      <c r="V3962" t="s">
        <v>67</v>
      </c>
      <c r="W3962">
        <v>0.56999999999999995</v>
      </c>
    </row>
    <row r="3963" spans="1:23" x14ac:dyDescent="0.3">
      <c r="A3963" t="s">
        <v>1578</v>
      </c>
      <c r="B3963" t="s">
        <v>1021</v>
      </c>
      <c r="D3963" s="1">
        <v>40283</v>
      </c>
      <c r="E3963" s="1">
        <v>40285</v>
      </c>
      <c r="F3963" s="1" t="str">
        <f t="shared" si="258"/>
        <v>April</v>
      </c>
      <c r="G3963" s="1" t="str">
        <f t="shared" si="259"/>
        <v>2010</v>
      </c>
      <c r="H3963" s="2">
        <f t="shared" si="260"/>
        <v>2</v>
      </c>
      <c r="I3963" s="2" t="b">
        <f t="shared" si="261"/>
        <v>0</v>
      </c>
      <c r="J3963" t="s">
        <v>24</v>
      </c>
      <c r="K3963">
        <v>12</v>
      </c>
      <c r="L3963">
        <v>816.23</v>
      </c>
      <c r="M3963">
        <v>0.05</v>
      </c>
      <c r="N3963" t="s">
        <v>18</v>
      </c>
      <c r="O3963">
        <v>-353.71</v>
      </c>
      <c r="P3963">
        <v>64.650000000000006</v>
      </c>
      <c r="Q3963">
        <v>35</v>
      </c>
      <c r="R3963" t="s">
        <v>260</v>
      </c>
      <c r="S3963" t="s">
        <v>260</v>
      </c>
      <c r="T3963" t="s">
        <v>21</v>
      </c>
      <c r="U3963" t="s">
        <v>22</v>
      </c>
      <c r="V3963" t="s">
        <v>23</v>
      </c>
      <c r="W3963">
        <v>0.8</v>
      </c>
    </row>
    <row r="3964" spans="1:23" x14ac:dyDescent="0.3">
      <c r="A3964" t="s">
        <v>1148</v>
      </c>
      <c r="B3964" t="s">
        <v>1272</v>
      </c>
      <c r="D3964" s="1">
        <v>40663</v>
      </c>
      <c r="E3964" s="1">
        <v>40664</v>
      </c>
      <c r="F3964" s="1" t="str">
        <f t="shared" si="258"/>
        <v>May</v>
      </c>
      <c r="G3964" s="1" t="str">
        <f t="shared" si="259"/>
        <v>2011</v>
      </c>
      <c r="H3964" s="2">
        <f t="shared" si="260"/>
        <v>1</v>
      </c>
      <c r="I3964" s="2" t="b">
        <f t="shared" si="261"/>
        <v>0</v>
      </c>
      <c r="J3964" t="s">
        <v>52</v>
      </c>
      <c r="K3964">
        <v>33</v>
      </c>
      <c r="L3964">
        <v>340.97</v>
      </c>
      <c r="M3964">
        <v>7.0000000000000007E-2</v>
      </c>
      <c r="N3964" t="s">
        <v>18</v>
      </c>
      <c r="O3964">
        <v>-22.82</v>
      </c>
      <c r="P3964">
        <v>10.98</v>
      </c>
      <c r="Q3964">
        <v>3.99</v>
      </c>
      <c r="R3964" t="s">
        <v>260</v>
      </c>
      <c r="S3964" t="s">
        <v>260</v>
      </c>
      <c r="T3964" t="s">
        <v>31</v>
      </c>
      <c r="U3964" t="s">
        <v>22</v>
      </c>
      <c r="V3964" t="s">
        <v>28</v>
      </c>
      <c r="W3964">
        <v>0.57999999999999996</v>
      </c>
    </row>
    <row r="3965" spans="1:23" x14ac:dyDescent="0.3">
      <c r="A3965" t="s">
        <v>1148</v>
      </c>
      <c r="B3965" t="s">
        <v>1272</v>
      </c>
      <c r="D3965" s="1">
        <v>40663</v>
      </c>
      <c r="E3965" s="1">
        <v>40665</v>
      </c>
      <c r="F3965" s="1" t="str">
        <f t="shared" si="258"/>
        <v>May</v>
      </c>
      <c r="G3965" s="1" t="str">
        <f t="shared" si="259"/>
        <v>2011</v>
      </c>
      <c r="H3965" s="2">
        <f t="shared" si="260"/>
        <v>2</v>
      </c>
      <c r="I3965" s="2" t="b">
        <f t="shared" si="261"/>
        <v>0</v>
      </c>
      <c r="J3965" t="s">
        <v>52</v>
      </c>
      <c r="K3965">
        <v>22</v>
      </c>
      <c r="L3965">
        <v>136.24</v>
      </c>
      <c r="M3965">
        <v>0.03</v>
      </c>
      <c r="N3965" t="s">
        <v>18</v>
      </c>
      <c r="O3965">
        <v>-96.22</v>
      </c>
      <c r="P3965">
        <v>5.78</v>
      </c>
      <c r="Q3965">
        <v>7.96</v>
      </c>
      <c r="R3965" t="s">
        <v>260</v>
      </c>
      <c r="S3965" t="s">
        <v>260</v>
      </c>
      <c r="T3965" t="s">
        <v>31</v>
      </c>
      <c r="U3965" t="s">
        <v>22</v>
      </c>
      <c r="V3965" t="s">
        <v>43</v>
      </c>
      <c r="W3965">
        <v>0.36</v>
      </c>
    </row>
    <row r="3966" spans="1:23" x14ac:dyDescent="0.3">
      <c r="A3966" t="s">
        <v>1170</v>
      </c>
      <c r="B3966" t="s">
        <v>1274</v>
      </c>
      <c r="D3966" s="1">
        <v>41032</v>
      </c>
      <c r="E3966" s="1">
        <v>41034</v>
      </c>
      <c r="F3966" s="1" t="str">
        <f t="shared" si="258"/>
        <v>May</v>
      </c>
      <c r="G3966" s="1" t="str">
        <f t="shared" si="259"/>
        <v>2012</v>
      </c>
      <c r="H3966" s="2">
        <f t="shared" si="260"/>
        <v>2</v>
      </c>
      <c r="I3966" s="2" t="b">
        <f t="shared" si="261"/>
        <v>0</v>
      </c>
      <c r="J3966" t="s">
        <v>52</v>
      </c>
      <c r="K3966">
        <v>14</v>
      </c>
      <c r="L3966">
        <v>28.82</v>
      </c>
      <c r="M3966">
        <v>0.08</v>
      </c>
      <c r="N3966" t="s">
        <v>18</v>
      </c>
      <c r="O3966">
        <v>-8.36</v>
      </c>
      <c r="P3966">
        <v>2.08</v>
      </c>
      <c r="Q3966">
        <v>1.49</v>
      </c>
      <c r="R3966" t="s">
        <v>260</v>
      </c>
      <c r="S3966" t="s">
        <v>260</v>
      </c>
      <c r="T3966" t="s">
        <v>21</v>
      </c>
      <c r="U3966" t="s">
        <v>22</v>
      </c>
      <c r="V3966" t="s">
        <v>29</v>
      </c>
      <c r="W3966">
        <v>0.38</v>
      </c>
    </row>
    <row r="3967" spans="1:23" x14ac:dyDescent="0.3">
      <c r="A3967" t="s">
        <v>1155</v>
      </c>
      <c r="B3967" t="s">
        <v>1568</v>
      </c>
      <c r="D3967" s="1">
        <v>39846</v>
      </c>
      <c r="E3967" s="1">
        <v>39847</v>
      </c>
      <c r="F3967" s="1" t="str">
        <f t="shared" si="258"/>
        <v>February</v>
      </c>
      <c r="G3967" s="1" t="str">
        <f t="shared" si="259"/>
        <v>2009</v>
      </c>
      <c r="H3967" s="2">
        <f t="shared" si="260"/>
        <v>1</v>
      </c>
      <c r="I3967" s="2" t="b">
        <f t="shared" si="261"/>
        <v>0</v>
      </c>
      <c r="J3967" t="s">
        <v>52</v>
      </c>
      <c r="K3967">
        <v>31</v>
      </c>
      <c r="L3967">
        <v>4713.25</v>
      </c>
      <c r="M3967">
        <v>0.1</v>
      </c>
      <c r="N3967" t="s">
        <v>18</v>
      </c>
      <c r="O3967">
        <v>-372.49</v>
      </c>
      <c r="P3967">
        <v>154.13</v>
      </c>
      <c r="Q3967">
        <v>69</v>
      </c>
      <c r="R3967" t="s">
        <v>260</v>
      </c>
      <c r="S3967" t="s">
        <v>260</v>
      </c>
      <c r="T3967" t="s">
        <v>31</v>
      </c>
      <c r="U3967" t="s">
        <v>36</v>
      </c>
      <c r="V3967" t="s">
        <v>55</v>
      </c>
      <c r="W3967">
        <v>0.68</v>
      </c>
    </row>
    <row r="3968" spans="1:23" x14ac:dyDescent="0.3">
      <c r="A3968" t="s">
        <v>1447</v>
      </c>
      <c r="B3968" t="s">
        <v>1538</v>
      </c>
      <c r="D3968" s="1">
        <v>40899</v>
      </c>
      <c r="E3968" s="1">
        <v>40900</v>
      </c>
      <c r="F3968" s="1" t="str">
        <f t="shared" si="258"/>
        <v>December</v>
      </c>
      <c r="G3968" s="1" t="str">
        <f t="shared" si="259"/>
        <v>2011</v>
      </c>
      <c r="H3968" s="2">
        <f t="shared" si="260"/>
        <v>1</v>
      </c>
      <c r="I3968" s="2" t="b">
        <f t="shared" si="261"/>
        <v>0</v>
      </c>
      <c r="J3968" t="s">
        <v>24</v>
      </c>
      <c r="K3968">
        <v>3</v>
      </c>
      <c r="L3968">
        <v>92.31</v>
      </c>
      <c r="M3968">
        <v>0</v>
      </c>
      <c r="N3968" t="s">
        <v>18</v>
      </c>
      <c r="O3968">
        <v>-28.95</v>
      </c>
      <c r="P3968">
        <v>28.15</v>
      </c>
      <c r="Q3968">
        <v>6.17</v>
      </c>
      <c r="R3968" t="s">
        <v>260</v>
      </c>
      <c r="S3968" t="s">
        <v>260</v>
      </c>
      <c r="T3968" t="s">
        <v>31</v>
      </c>
      <c r="U3968" t="s">
        <v>22</v>
      </c>
      <c r="V3968" t="s">
        <v>60</v>
      </c>
      <c r="W3968">
        <v>0.55000000000000004</v>
      </c>
    </row>
    <row r="3969" spans="1:23" x14ac:dyDescent="0.3">
      <c r="A3969" t="s">
        <v>1447</v>
      </c>
      <c r="B3969" t="s">
        <v>1538</v>
      </c>
      <c r="D3969" s="1">
        <v>40899</v>
      </c>
      <c r="E3969" s="1">
        <v>40900</v>
      </c>
      <c r="F3969" s="1" t="str">
        <f t="shared" si="258"/>
        <v>December</v>
      </c>
      <c r="G3969" s="1" t="str">
        <f t="shared" si="259"/>
        <v>2011</v>
      </c>
      <c r="H3969" s="2">
        <f t="shared" si="260"/>
        <v>1</v>
      </c>
      <c r="I3969" s="2" t="b">
        <f t="shared" si="261"/>
        <v>0</v>
      </c>
      <c r="J3969" t="s">
        <v>24</v>
      </c>
      <c r="K3969">
        <v>42</v>
      </c>
      <c r="L3969">
        <v>116.94</v>
      </c>
      <c r="M3969">
        <v>0.06</v>
      </c>
      <c r="N3969" t="s">
        <v>39</v>
      </c>
      <c r="O3969">
        <v>-10.01</v>
      </c>
      <c r="P3969">
        <v>2.78</v>
      </c>
      <c r="Q3969">
        <v>1.25</v>
      </c>
      <c r="R3969" t="s">
        <v>260</v>
      </c>
      <c r="S3969" t="s">
        <v>260</v>
      </c>
      <c r="T3969" t="s">
        <v>31</v>
      </c>
      <c r="U3969" t="s">
        <v>22</v>
      </c>
      <c r="V3969" t="s">
        <v>60</v>
      </c>
      <c r="W3969">
        <v>0.59</v>
      </c>
    </row>
    <row r="3970" spans="1:23" x14ac:dyDescent="0.3">
      <c r="A3970" t="s">
        <v>1251</v>
      </c>
      <c r="B3970" t="s">
        <v>1564</v>
      </c>
      <c r="D3970" s="1">
        <v>40056</v>
      </c>
      <c r="E3970" s="1">
        <v>40059</v>
      </c>
      <c r="F3970" s="1" t="str">
        <f t="shared" si="258"/>
        <v>September</v>
      </c>
      <c r="G3970" s="1" t="str">
        <f t="shared" si="259"/>
        <v>2009</v>
      </c>
      <c r="H3970" s="2">
        <f t="shared" si="260"/>
        <v>3</v>
      </c>
      <c r="I3970" s="2" t="b">
        <f t="shared" si="261"/>
        <v>0</v>
      </c>
      <c r="J3970" t="s">
        <v>34</v>
      </c>
      <c r="K3970">
        <v>35</v>
      </c>
      <c r="L3970">
        <v>1271.1199999999999</v>
      </c>
      <c r="M3970">
        <v>0.05</v>
      </c>
      <c r="N3970" t="s">
        <v>39</v>
      </c>
      <c r="O3970">
        <v>-62.82</v>
      </c>
      <c r="P3970">
        <v>34.979999999999997</v>
      </c>
      <c r="Q3970">
        <v>7.53</v>
      </c>
      <c r="R3970" t="s">
        <v>260</v>
      </c>
      <c r="S3970" t="s">
        <v>260</v>
      </c>
      <c r="T3970" t="s">
        <v>42</v>
      </c>
      <c r="U3970" t="s">
        <v>32</v>
      </c>
      <c r="V3970" t="s">
        <v>48</v>
      </c>
      <c r="W3970">
        <v>0.76</v>
      </c>
    </row>
    <row r="3971" spans="1:23" x14ac:dyDescent="0.3">
      <c r="A3971" t="s">
        <v>1251</v>
      </c>
      <c r="B3971" t="s">
        <v>1564</v>
      </c>
      <c r="D3971" s="1">
        <v>40056</v>
      </c>
      <c r="E3971" s="1">
        <v>40058</v>
      </c>
      <c r="F3971" s="1" t="str">
        <f t="shared" ref="F3971:F4034" si="262">TEXT(E3971,"mmmm")</f>
        <v>September</v>
      </c>
      <c r="G3971" s="1" t="str">
        <f t="shared" ref="G3971:G4034" si="263">TEXT(E3971,"yyyy")</f>
        <v>2009</v>
      </c>
      <c r="H3971" s="2">
        <f t="shared" ref="H3971:H4034" si="264">E3971-D3971</f>
        <v>2</v>
      </c>
      <c r="I3971" s="2" t="b">
        <f t="shared" ref="I3971:I4034" si="265">IF(H3971&lt;1,IF(AND(H3971&gt;0,H3971&lt;2),"ONE DAY", "FREE DELIVERY"))</f>
        <v>0</v>
      </c>
      <c r="J3971" t="s">
        <v>34</v>
      </c>
      <c r="K3971">
        <v>17</v>
      </c>
      <c r="L3971">
        <v>58.5</v>
      </c>
      <c r="M3971">
        <v>0</v>
      </c>
      <c r="N3971" t="s">
        <v>18</v>
      </c>
      <c r="O3971">
        <v>-25.26</v>
      </c>
      <c r="P3971">
        <v>3.14</v>
      </c>
      <c r="Q3971">
        <v>1.92</v>
      </c>
      <c r="R3971" t="s">
        <v>260</v>
      </c>
      <c r="S3971" t="s">
        <v>260</v>
      </c>
      <c r="T3971" t="s">
        <v>42</v>
      </c>
      <c r="U3971" t="s">
        <v>22</v>
      </c>
      <c r="V3971" t="s">
        <v>82</v>
      </c>
      <c r="W3971">
        <v>0.84</v>
      </c>
    </row>
    <row r="3972" spans="1:23" x14ac:dyDescent="0.3">
      <c r="A3972" t="s">
        <v>1155</v>
      </c>
      <c r="B3972" t="s">
        <v>1568</v>
      </c>
      <c r="D3972" s="1">
        <v>41054</v>
      </c>
      <c r="E3972" s="1">
        <v>41056</v>
      </c>
      <c r="F3972" s="1" t="str">
        <f t="shared" si="262"/>
        <v>May</v>
      </c>
      <c r="G3972" s="1" t="str">
        <f t="shared" si="263"/>
        <v>2012</v>
      </c>
      <c r="H3972" s="2">
        <f t="shared" si="264"/>
        <v>2</v>
      </c>
      <c r="I3972" s="2" t="b">
        <f t="shared" si="265"/>
        <v>0</v>
      </c>
      <c r="J3972" t="s">
        <v>52</v>
      </c>
      <c r="K3972">
        <v>6</v>
      </c>
      <c r="L3972">
        <v>53.72</v>
      </c>
      <c r="M3972">
        <v>0.1</v>
      </c>
      <c r="N3972" t="s">
        <v>18</v>
      </c>
      <c r="O3972">
        <v>2.82</v>
      </c>
      <c r="P3972">
        <v>8.9499999999999993</v>
      </c>
      <c r="Q3972">
        <v>2.0099999999999998</v>
      </c>
      <c r="R3972" t="s">
        <v>260</v>
      </c>
      <c r="S3972" t="s">
        <v>260</v>
      </c>
      <c r="T3972" t="s">
        <v>31</v>
      </c>
      <c r="U3972" t="s">
        <v>22</v>
      </c>
      <c r="V3972" t="s">
        <v>43</v>
      </c>
      <c r="W3972">
        <v>0.39</v>
      </c>
    </row>
    <row r="3973" spans="1:23" x14ac:dyDescent="0.3">
      <c r="A3973" t="s">
        <v>1155</v>
      </c>
      <c r="B3973" t="s">
        <v>1568</v>
      </c>
      <c r="D3973" s="1">
        <v>41054</v>
      </c>
      <c r="E3973" s="1">
        <v>41056</v>
      </c>
      <c r="F3973" s="1" t="str">
        <f t="shared" si="262"/>
        <v>May</v>
      </c>
      <c r="G3973" s="1" t="str">
        <f t="shared" si="263"/>
        <v>2012</v>
      </c>
      <c r="H3973" s="2">
        <f t="shared" si="264"/>
        <v>2</v>
      </c>
      <c r="I3973" s="2" t="b">
        <f t="shared" si="265"/>
        <v>0</v>
      </c>
      <c r="J3973" t="s">
        <v>52</v>
      </c>
      <c r="K3973">
        <v>33</v>
      </c>
      <c r="L3973">
        <v>1809.21</v>
      </c>
      <c r="M3973">
        <v>0.04</v>
      </c>
      <c r="N3973" t="s">
        <v>18</v>
      </c>
      <c r="O3973">
        <v>454.49</v>
      </c>
      <c r="P3973">
        <v>55.29</v>
      </c>
      <c r="Q3973">
        <v>5.08</v>
      </c>
      <c r="R3973" t="s">
        <v>260</v>
      </c>
      <c r="S3973" t="s">
        <v>260</v>
      </c>
      <c r="T3973" t="s">
        <v>31</v>
      </c>
      <c r="U3973" t="s">
        <v>22</v>
      </c>
      <c r="V3973" t="s">
        <v>23</v>
      </c>
      <c r="W3973">
        <v>0.59</v>
      </c>
    </row>
    <row r="3974" spans="1:23" x14ac:dyDescent="0.3">
      <c r="A3974" t="s">
        <v>1155</v>
      </c>
      <c r="B3974" t="s">
        <v>1568</v>
      </c>
      <c r="D3974" s="1">
        <v>41054</v>
      </c>
      <c r="E3974" s="1">
        <v>41056</v>
      </c>
      <c r="F3974" s="1" t="str">
        <f t="shared" si="262"/>
        <v>May</v>
      </c>
      <c r="G3974" s="1" t="str">
        <f t="shared" si="263"/>
        <v>2012</v>
      </c>
      <c r="H3974" s="2">
        <f t="shared" si="264"/>
        <v>2</v>
      </c>
      <c r="I3974" s="2" t="b">
        <f t="shared" si="265"/>
        <v>0</v>
      </c>
      <c r="J3974" t="s">
        <v>52</v>
      </c>
      <c r="K3974">
        <v>17</v>
      </c>
      <c r="L3974">
        <v>9150.09</v>
      </c>
      <c r="M3974">
        <v>0.1</v>
      </c>
      <c r="N3974" t="s">
        <v>25</v>
      </c>
      <c r="O3974">
        <v>-1331.55</v>
      </c>
      <c r="P3974">
        <v>550.98</v>
      </c>
      <c r="Q3974">
        <v>45.7</v>
      </c>
      <c r="R3974" t="s">
        <v>260</v>
      </c>
      <c r="S3974" t="s">
        <v>260</v>
      </c>
      <c r="T3974" t="s">
        <v>31</v>
      </c>
      <c r="U3974" t="s">
        <v>36</v>
      </c>
      <c r="V3974" t="s">
        <v>55</v>
      </c>
      <c r="W3974">
        <v>0.71</v>
      </c>
    </row>
    <row r="3975" spans="1:23" x14ac:dyDescent="0.3">
      <c r="A3975" t="s">
        <v>1557</v>
      </c>
      <c r="B3975" t="s">
        <v>1558</v>
      </c>
      <c r="D3975" s="1">
        <v>40607</v>
      </c>
      <c r="E3975" s="1">
        <v>40608</v>
      </c>
      <c r="F3975" s="1" t="str">
        <f t="shared" si="262"/>
        <v>March</v>
      </c>
      <c r="G3975" s="1" t="str">
        <f t="shared" si="263"/>
        <v>2011</v>
      </c>
      <c r="H3975" s="2">
        <f t="shared" si="264"/>
        <v>1</v>
      </c>
      <c r="I3975" s="2" t="b">
        <f t="shared" si="265"/>
        <v>0</v>
      </c>
      <c r="J3975" t="s">
        <v>24</v>
      </c>
      <c r="K3975">
        <v>34</v>
      </c>
      <c r="L3975">
        <v>306.3</v>
      </c>
      <c r="M3975">
        <v>7.0000000000000007E-2</v>
      </c>
      <c r="N3975" t="s">
        <v>18</v>
      </c>
      <c r="O3975">
        <v>18.73</v>
      </c>
      <c r="P3975">
        <v>9.27</v>
      </c>
      <c r="Q3975">
        <v>4.3899999999999997</v>
      </c>
      <c r="R3975" t="s">
        <v>260</v>
      </c>
      <c r="S3975" t="s">
        <v>260</v>
      </c>
      <c r="T3975" t="s">
        <v>31</v>
      </c>
      <c r="U3975" t="s">
        <v>22</v>
      </c>
      <c r="V3975" t="s">
        <v>43</v>
      </c>
      <c r="W3975">
        <v>0.38</v>
      </c>
    </row>
    <row r="3976" spans="1:23" x14ac:dyDescent="0.3">
      <c r="A3976" t="s">
        <v>1557</v>
      </c>
      <c r="B3976" t="s">
        <v>1558</v>
      </c>
      <c r="D3976" s="1">
        <v>40607</v>
      </c>
      <c r="E3976" s="1">
        <v>40608</v>
      </c>
      <c r="F3976" s="1" t="str">
        <f t="shared" si="262"/>
        <v>March</v>
      </c>
      <c r="G3976" s="1" t="str">
        <f t="shared" si="263"/>
        <v>2011</v>
      </c>
      <c r="H3976" s="2">
        <f t="shared" si="264"/>
        <v>1</v>
      </c>
      <c r="I3976" s="2" t="b">
        <f t="shared" si="265"/>
        <v>0</v>
      </c>
      <c r="J3976" t="s">
        <v>24</v>
      </c>
      <c r="K3976">
        <v>42</v>
      </c>
      <c r="L3976">
        <v>163.98</v>
      </c>
      <c r="M3976">
        <v>0.01</v>
      </c>
      <c r="N3976" t="s">
        <v>18</v>
      </c>
      <c r="O3976">
        <v>55.73</v>
      </c>
      <c r="P3976">
        <v>3.85</v>
      </c>
      <c r="Q3976">
        <v>0.7</v>
      </c>
      <c r="R3976" t="s">
        <v>260</v>
      </c>
      <c r="S3976" t="s">
        <v>260</v>
      </c>
      <c r="T3976" t="s">
        <v>31</v>
      </c>
      <c r="U3976" t="s">
        <v>22</v>
      </c>
      <c r="V3976" t="s">
        <v>60</v>
      </c>
      <c r="W3976">
        <v>0.44</v>
      </c>
    </row>
    <row r="3977" spans="1:23" x14ac:dyDescent="0.3">
      <c r="A3977" t="s">
        <v>1317</v>
      </c>
      <c r="B3977" t="s">
        <v>1554</v>
      </c>
      <c r="D3977" s="1">
        <v>40280</v>
      </c>
      <c r="E3977" s="1">
        <v>40289</v>
      </c>
      <c r="F3977" s="1" t="str">
        <f t="shared" si="262"/>
        <v>April</v>
      </c>
      <c r="G3977" s="1" t="str">
        <f t="shared" si="263"/>
        <v>2010</v>
      </c>
      <c r="H3977" s="2">
        <f t="shared" si="264"/>
        <v>9</v>
      </c>
      <c r="I3977" s="2" t="b">
        <f t="shared" si="265"/>
        <v>0</v>
      </c>
      <c r="J3977" t="s">
        <v>17</v>
      </c>
      <c r="K3977">
        <v>9</v>
      </c>
      <c r="L3977">
        <v>495.1</v>
      </c>
      <c r="M3977">
        <v>0.04</v>
      </c>
      <c r="N3977" t="s">
        <v>18</v>
      </c>
      <c r="O3977">
        <v>110.36</v>
      </c>
      <c r="P3977">
        <v>54.96</v>
      </c>
      <c r="Q3977">
        <v>10.75</v>
      </c>
      <c r="R3977" t="s">
        <v>260</v>
      </c>
      <c r="S3977" t="s">
        <v>260</v>
      </c>
      <c r="T3977" t="s">
        <v>42</v>
      </c>
      <c r="U3977" t="s">
        <v>22</v>
      </c>
      <c r="V3977" t="s">
        <v>43</v>
      </c>
      <c r="W3977">
        <v>0.36</v>
      </c>
    </row>
    <row r="3978" spans="1:23" x14ac:dyDescent="0.3">
      <c r="A3978" t="s">
        <v>1490</v>
      </c>
      <c r="B3978" t="s">
        <v>1087</v>
      </c>
      <c r="D3978" s="1">
        <v>40752</v>
      </c>
      <c r="E3978" s="1">
        <v>40754</v>
      </c>
      <c r="F3978" s="1" t="str">
        <f t="shared" si="262"/>
        <v>July</v>
      </c>
      <c r="G3978" s="1" t="str">
        <f t="shared" si="263"/>
        <v>2011</v>
      </c>
      <c r="H3978" s="2">
        <f t="shared" si="264"/>
        <v>2</v>
      </c>
      <c r="I3978" s="2" t="b">
        <f t="shared" si="265"/>
        <v>0</v>
      </c>
      <c r="J3978" t="s">
        <v>44</v>
      </c>
      <c r="K3978">
        <v>4</v>
      </c>
      <c r="L3978">
        <v>559.75</v>
      </c>
      <c r="M3978">
        <v>7.0000000000000007E-2</v>
      </c>
      <c r="N3978" t="s">
        <v>25</v>
      </c>
      <c r="O3978">
        <v>-331.08</v>
      </c>
      <c r="P3978">
        <v>122.99</v>
      </c>
      <c r="Q3978">
        <v>70.2</v>
      </c>
      <c r="R3978" t="s">
        <v>260</v>
      </c>
      <c r="S3978" t="s">
        <v>260</v>
      </c>
      <c r="T3978" t="s">
        <v>31</v>
      </c>
      <c r="U3978" t="s">
        <v>36</v>
      </c>
      <c r="V3978" t="s">
        <v>67</v>
      </c>
      <c r="W3978">
        <v>0.74</v>
      </c>
    </row>
    <row r="3979" spans="1:23" x14ac:dyDescent="0.3">
      <c r="A3979" t="s">
        <v>1548</v>
      </c>
      <c r="B3979" t="s">
        <v>1579</v>
      </c>
      <c r="D3979" s="1">
        <v>41210</v>
      </c>
      <c r="E3979" s="1">
        <v>41211</v>
      </c>
      <c r="F3979" s="1" t="str">
        <f t="shared" si="262"/>
        <v>October</v>
      </c>
      <c r="G3979" s="1" t="str">
        <f t="shared" si="263"/>
        <v>2012</v>
      </c>
      <c r="H3979" s="2">
        <f t="shared" si="264"/>
        <v>1</v>
      </c>
      <c r="I3979" s="2" t="b">
        <f t="shared" si="265"/>
        <v>0</v>
      </c>
      <c r="J3979" t="s">
        <v>34</v>
      </c>
      <c r="K3979">
        <v>8</v>
      </c>
      <c r="L3979">
        <v>1611.73</v>
      </c>
      <c r="M3979">
        <v>0.1</v>
      </c>
      <c r="N3979" t="s">
        <v>25</v>
      </c>
      <c r="O3979">
        <v>-314.61</v>
      </c>
      <c r="P3979">
        <v>208.16</v>
      </c>
      <c r="Q3979">
        <v>68.02</v>
      </c>
      <c r="R3979" t="s">
        <v>260</v>
      </c>
      <c r="S3979" t="s">
        <v>260</v>
      </c>
      <c r="T3979" t="s">
        <v>42</v>
      </c>
      <c r="U3979" t="s">
        <v>22</v>
      </c>
      <c r="V3979" t="s">
        <v>28</v>
      </c>
      <c r="W3979">
        <v>0.57999999999999996</v>
      </c>
    </row>
    <row r="3980" spans="1:23" x14ac:dyDescent="0.3">
      <c r="A3980" t="s">
        <v>1548</v>
      </c>
      <c r="B3980" t="s">
        <v>1579</v>
      </c>
      <c r="D3980" s="1">
        <v>41210</v>
      </c>
      <c r="E3980" s="1">
        <v>41213</v>
      </c>
      <c r="F3980" s="1" t="str">
        <f t="shared" si="262"/>
        <v>October</v>
      </c>
      <c r="G3980" s="1" t="str">
        <f t="shared" si="263"/>
        <v>2012</v>
      </c>
      <c r="H3980" s="2">
        <f t="shared" si="264"/>
        <v>3</v>
      </c>
      <c r="I3980" s="2" t="b">
        <f t="shared" si="265"/>
        <v>0</v>
      </c>
      <c r="J3980" t="s">
        <v>34</v>
      </c>
      <c r="K3980">
        <v>1</v>
      </c>
      <c r="L3980">
        <v>1946.55</v>
      </c>
      <c r="M3980">
        <v>7.0000000000000007E-2</v>
      </c>
      <c r="N3980" t="s">
        <v>18</v>
      </c>
      <c r="O3980">
        <v>-4017.62</v>
      </c>
      <c r="P3980">
        <v>1938.02</v>
      </c>
      <c r="Q3980">
        <v>13.99</v>
      </c>
      <c r="R3980" t="s">
        <v>260</v>
      </c>
      <c r="S3980" t="s">
        <v>260</v>
      </c>
      <c r="T3980" t="s">
        <v>42</v>
      </c>
      <c r="U3980" t="s">
        <v>32</v>
      </c>
      <c r="V3980" t="s">
        <v>94</v>
      </c>
      <c r="W3980">
        <v>0.38</v>
      </c>
    </row>
    <row r="3981" spans="1:23" x14ac:dyDescent="0.3">
      <c r="A3981" t="s">
        <v>1317</v>
      </c>
      <c r="B3981" t="s">
        <v>1554</v>
      </c>
      <c r="D3981" s="1">
        <v>41197</v>
      </c>
      <c r="E3981" s="1">
        <v>41198</v>
      </c>
      <c r="F3981" s="1" t="str">
        <f t="shared" si="262"/>
        <v>October</v>
      </c>
      <c r="G3981" s="1" t="str">
        <f t="shared" si="263"/>
        <v>2012</v>
      </c>
      <c r="H3981" s="2">
        <f t="shared" si="264"/>
        <v>1</v>
      </c>
      <c r="I3981" s="2" t="b">
        <f t="shared" si="265"/>
        <v>0</v>
      </c>
      <c r="J3981" t="s">
        <v>24</v>
      </c>
      <c r="K3981">
        <v>5</v>
      </c>
      <c r="L3981">
        <v>474.79300000000001</v>
      </c>
      <c r="M3981">
        <v>0.09</v>
      </c>
      <c r="N3981" t="s">
        <v>39</v>
      </c>
      <c r="O3981">
        <v>-407.26</v>
      </c>
      <c r="P3981">
        <v>115.99</v>
      </c>
      <c r="Q3981">
        <v>2.5</v>
      </c>
      <c r="R3981" t="s">
        <v>260</v>
      </c>
      <c r="S3981" t="s">
        <v>260</v>
      </c>
      <c r="T3981" t="s">
        <v>42</v>
      </c>
      <c r="U3981" t="s">
        <v>32</v>
      </c>
      <c r="V3981" t="s">
        <v>33</v>
      </c>
      <c r="W3981">
        <v>0.57999999999999996</v>
      </c>
    </row>
    <row r="3982" spans="1:23" x14ac:dyDescent="0.3">
      <c r="A3982" t="s">
        <v>1567</v>
      </c>
      <c r="B3982" t="s">
        <v>952</v>
      </c>
      <c r="D3982" s="1">
        <v>41249</v>
      </c>
      <c r="E3982" s="1">
        <v>41253</v>
      </c>
      <c r="F3982" s="1" t="str">
        <f t="shared" si="262"/>
        <v>December</v>
      </c>
      <c r="G3982" s="1" t="str">
        <f t="shared" si="263"/>
        <v>2012</v>
      </c>
      <c r="H3982" s="2">
        <f t="shared" si="264"/>
        <v>4</v>
      </c>
      <c r="I3982" s="2" t="b">
        <f t="shared" si="265"/>
        <v>0</v>
      </c>
      <c r="J3982" t="s">
        <v>17</v>
      </c>
      <c r="K3982">
        <v>28</v>
      </c>
      <c r="L3982">
        <v>120.98</v>
      </c>
      <c r="M3982">
        <v>0</v>
      </c>
      <c r="N3982" t="s">
        <v>18</v>
      </c>
      <c r="O3982">
        <v>-92.85</v>
      </c>
      <c r="P3982">
        <v>4.13</v>
      </c>
      <c r="Q3982">
        <v>5.34</v>
      </c>
      <c r="R3982" t="s">
        <v>260</v>
      </c>
      <c r="S3982" t="s">
        <v>260</v>
      </c>
      <c r="T3982" t="s">
        <v>31</v>
      </c>
      <c r="U3982" t="s">
        <v>22</v>
      </c>
      <c r="V3982" t="s">
        <v>29</v>
      </c>
      <c r="W3982">
        <v>0.38</v>
      </c>
    </row>
    <row r="3983" spans="1:23" x14ac:dyDescent="0.3">
      <c r="A3983" t="s">
        <v>1567</v>
      </c>
      <c r="B3983" t="s">
        <v>952</v>
      </c>
      <c r="D3983" s="1">
        <v>41249</v>
      </c>
      <c r="E3983" s="1">
        <v>41256</v>
      </c>
      <c r="F3983" s="1" t="str">
        <f t="shared" si="262"/>
        <v>December</v>
      </c>
      <c r="G3983" s="1" t="str">
        <f t="shared" si="263"/>
        <v>2012</v>
      </c>
      <c r="H3983" s="2">
        <f t="shared" si="264"/>
        <v>7</v>
      </c>
      <c r="I3983" s="2" t="b">
        <f t="shared" si="265"/>
        <v>0</v>
      </c>
      <c r="J3983" t="s">
        <v>17</v>
      </c>
      <c r="K3983">
        <v>14</v>
      </c>
      <c r="L3983">
        <v>1082.6600000000001</v>
      </c>
      <c r="M3983">
        <v>0.08</v>
      </c>
      <c r="N3983" t="s">
        <v>18</v>
      </c>
      <c r="O3983">
        <v>-256.93</v>
      </c>
      <c r="P3983">
        <v>79.52</v>
      </c>
      <c r="Q3983">
        <v>48.2</v>
      </c>
      <c r="R3983" t="s">
        <v>260</v>
      </c>
      <c r="S3983" t="s">
        <v>260</v>
      </c>
      <c r="T3983" t="s">
        <v>31</v>
      </c>
      <c r="U3983" t="s">
        <v>36</v>
      </c>
      <c r="V3983" t="s">
        <v>37</v>
      </c>
      <c r="W3983">
        <v>0.74</v>
      </c>
    </row>
    <row r="3984" spans="1:23" x14ac:dyDescent="0.3">
      <c r="A3984" t="s">
        <v>1490</v>
      </c>
      <c r="B3984" t="s">
        <v>1087</v>
      </c>
      <c r="D3984" s="1">
        <v>41035</v>
      </c>
      <c r="E3984" s="1">
        <v>41039</v>
      </c>
      <c r="F3984" s="1" t="str">
        <f t="shared" si="262"/>
        <v>May</v>
      </c>
      <c r="G3984" s="1" t="str">
        <f t="shared" si="263"/>
        <v>2012</v>
      </c>
      <c r="H3984" s="2">
        <f t="shared" si="264"/>
        <v>4</v>
      </c>
      <c r="I3984" s="2" t="b">
        <f t="shared" si="265"/>
        <v>0</v>
      </c>
      <c r="J3984" t="s">
        <v>17</v>
      </c>
      <c r="K3984">
        <v>46</v>
      </c>
      <c r="L3984">
        <v>4744.6400000000003</v>
      </c>
      <c r="M3984">
        <v>0.04</v>
      </c>
      <c r="N3984" t="s">
        <v>18</v>
      </c>
      <c r="O3984">
        <v>1033.3800000000001</v>
      </c>
      <c r="P3984">
        <v>99.99</v>
      </c>
      <c r="Q3984">
        <v>19.989999999999998</v>
      </c>
      <c r="R3984" t="s">
        <v>260</v>
      </c>
      <c r="S3984" t="s">
        <v>260</v>
      </c>
      <c r="T3984" t="s">
        <v>42</v>
      </c>
      <c r="U3984" t="s">
        <v>32</v>
      </c>
      <c r="V3984" t="s">
        <v>48</v>
      </c>
      <c r="W3984">
        <v>0.52</v>
      </c>
    </row>
    <row r="3985" spans="1:23" x14ac:dyDescent="0.3">
      <c r="A3985" t="s">
        <v>1490</v>
      </c>
      <c r="B3985" t="s">
        <v>1087</v>
      </c>
      <c r="D3985" s="1">
        <v>41035</v>
      </c>
      <c r="E3985" s="1">
        <v>41035</v>
      </c>
      <c r="F3985" s="1" t="str">
        <f t="shared" si="262"/>
        <v>May</v>
      </c>
      <c r="G3985" s="1" t="str">
        <f t="shared" si="263"/>
        <v>2012</v>
      </c>
      <c r="H3985" s="2">
        <f t="shared" si="264"/>
        <v>0</v>
      </c>
      <c r="I3985" s="2" t="str">
        <f t="shared" si="265"/>
        <v>FREE DELIVERY</v>
      </c>
      <c r="J3985" t="s">
        <v>17</v>
      </c>
      <c r="K3985">
        <v>2</v>
      </c>
      <c r="L3985">
        <v>40.825499999999998</v>
      </c>
      <c r="M3985">
        <v>0.01</v>
      </c>
      <c r="N3985" t="s">
        <v>18</v>
      </c>
      <c r="O3985">
        <v>-99.98</v>
      </c>
      <c r="P3985">
        <v>20.99</v>
      </c>
      <c r="Q3985">
        <v>4.8099999999999996</v>
      </c>
      <c r="R3985" t="s">
        <v>260</v>
      </c>
      <c r="S3985" t="s">
        <v>260</v>
      </c>
      <c r="T3985" t="s">
        <v>42</v>
      </c>
      <c r="U3985" t="s">
        <v>32</v>
      </c>
      <c r="V3985" t="s">
        <v>33</v>
      </c>
      <c r="W3985">
        <v>0.57999999999999996</v>
      </c>
    </row>
    <row r="3986" spans="1:23" x14ac:dyDescent="0.3">
      <c r="A3986" t="s">
        <v>1490</v>
      </c>
      <c r="B3986" t="s">
        <v>1087</v>
      </c>
      <c r="D3986" s="1">
        <v>41035</v>
      </c>
      <c r="E3986" s="1">
        <v>41042</v>
      </c>
      <c r="F3986" s="1" t="str">
        <f t="shared" si="262"/>
        <v>May</v>
      </c>
      <c r="G3986" s="1" t="str">
        <f t="shared" si="263"/>
        <v>2012</v>
      </c>
      <c r="H3986" s="2">
        <f t="shared" si="264"/>
        <v>7</v>
      </c>
      <c r="I3986" s="2" t="b">
        <f t="shared" si="265"/>
        <v>0</v>
      </c>
      <c r="J3986" t="s">
        <v>17</v>
      </c>
      <c r="K3986">
        <v>41</v>
      </c>
      <c r="L3986">
        <v>607.13</v>
      </c>
      <c r="M3986">
        <v>0.1</v>
      </c>
      <c r="N3986" t="s">
        <v>18</v>
      </c>
      <c r="O3986">
        <v>274.66000000000003</v>
      </c>
      <c r="P3986">
        <v>15.67</v>
      </c>
      <c r="Q3986">
        <v>1.39</v>
      </c>
      <c r="R3986" t="s">
        <v>260</v>
      </c>
      <c r="S3986" t="s">
        <v>260</v>
      </c>
      <c r="T3986" t="s">
        <v>42</v>
      </c>
      <c r="U3986" t="s">
        <v>22</v>
      </c>
      <c r="V3986" t="s">
        <v>51</v>
      </c>
      <c r="W3986">
        <v>0.38</v>
      </c>
    </row>
    <row r="3987" spans="1:23" x14ac:dyDescent="0.3">
      <c r="A3987" t="s">
        <v>1490</v>
      </c>
      <c r="B3987" t="s">
        <v>1087</v>
      </c>
      <c r="D3987" s="1">
        <v>41035</v>
      </c>
      <c r="E3987" s="1">
        <v>41040</v>
      </c>
      <c r="F3987" s="1" t="str">
        <f t="shared" si="262"/>
        <v>May</v>
      </c>
      <c r="G3987" s="1" t="str">
        <f t="shared" si="263"/>
        <v>2012</v>
      </c>
      <c r="H3987" s="2">
        <f t="shared" si="264"/>
        <v>5</v>
      </c>
      <c r="I3987" s="2" t="b">
        <f t="shared" si="265"/>
        <v>0</v>
      </c>
      <c r="J3987" t="s">
        <v>17</v>
      </c>
      <c r="K3987">
        <v>31</v>
      </c>
      <c r="L3987">
        <v>34.22</v>
      </c>
      <c r="M3987">
        <v>7.0000000000000007E-2</v>
      </c>
      <c r="N3987" t="s">
        <v>18</v>
      </c>
      <c r="O3987">
        <v>-3.19</v>
      </c>
      <c r="P3987">
        <v>1.1399999999999999</v>
      </c>
      <c r="Q3987">
        <v>0.7</v>
      </c>
      <c r="R3987" t="s">
        <v>260</v>
      </c>
      <c r="S3987" t="s">
        <v>260</v>
      </c>
      <c r="T3987" t="s">
        <v>42</v>
      </c>
      <c r="U3987" t="s">
        <v>22</v>
      </c>
      <c r="V3987" t="s">
        <v>46</v>
      </c>
      <c r="W3987">
        <v>0.38</v>
      </c>
    </row>
    <row r="3988" spans="1:23" x14ac:dyDescent="0.3">
      <c r="A3988" t="s">
        <v>1074</v>
      </c>
      <c r="B3988" t="s">
        <v>1561</v>
      </c>
      <c r="D3988" s="1">
        <v>39969</v>
      </c>
      <c r="E3988" s="1">
        <v>39970</v>
      </c>
      <c r="F3988" s="1" t="str">
        <f t="shared" si="262"/>
        <v>June</v>
      </c>
      <c r="G3988" s="1" t="str">
        <f t="shared" si="263"/>
        <v>2009</v>
      </c>
      <c r="H3988" s="2">
        <f t="shared" si="264"/>
        <v>1</v>
      </c>
      <c r="I3988" s="2" t="b">
        <f t="shared" si="265"/>
        <v>0</v>
      </c>
      <c r="J3988" t="s">
        <v>24</v>
      </c>
      <c r="K3988">
        <v>14</v>
      </c>
      <c r="L3988">
        <v>4998.03</v>
      </c>
      <c r="M3988">
        <v>0.09</v>
      </c>
      <c r="N3988" t="s">
        <v>18</v>
      </c>
      <c r="O3988">
        <v>1092.94</v>
      </c>
      <c r="P3988">
        <v>363.25</v>
      </c>
      <c r="Q3988">
        <v>19.989999999999998</v>
      </c>
      <c r="R3988" t="s">
        <v>260</v>
      </c>
      <c r="S3988" t="s">
        <v>260</v>
      </c>
      <c r="T3988" t="s">
        <v>27</v>
      </c>
      <c r="U3988" t="s">
        <v>22</v>
      </c>
      <c r="V3988" t="s">
        <v>28</v>
      </c>
      <c r="W3988">
        <v>0.56999999999999995</v>
      </c>
    </row>
    <row r="3989" spans="1:23" x14ac:dyDescent="0.3">
      <c r="A3989" t="s">
        <v>1170</v>
      </c>
      <c r="B3989" t="s">
        <v>1274</v>
      </c>
      <c r="D3989" s="1">
        <v>40339</v>
      </c>
      <c r="E3989" s="1">
        <v>40339</v>
      </c>
      <c r="F3989" s="1" t="str">
        <f t="shared" si="262"/>
        <v>June</v>
      </c>
      <c r="G3989" s="1" t="str">
        <f t="shared" si="263"/>
        <v>2010</v>
      </c>
      <c r="H3989" s="2">
        <f t="shared" si="264"/>
        <v>0</v>
      </c>
      <c r="I3989" s="2" t="str">
        <f t="shared" si="265"/>
        <v>FREE DELIVERY</v>
      </c>
      <c r="J3989" t="s">
        <v>34</v>
      </c>
      <c r="K3989">
        <v>14</v>
      </c>
      <c r="L3989">
        <v>323.11</v>
      </c>
      <c r="M3989">
        <v>0</v>
      </c>
      <c r="N3989" t="s">
        <v>18</v>
      </c>
      <c r="O3989">
        <v>41.52</v>
      </c>
      <c r="P3989">
        <v>20.98</v>
      </c>
      <c r="Q3989">
        <v>8.83</v>
      </c>
      <c r="R3989" t="s">
        <v>260</v>
      </c>
      <c r="S3989" t="s">
        <v>260</v>
      </c>
      <c r="T3989" t="s">
        <v>21</v>
      </c>
      <c r="U3989" t="s">
        <v>22</v>
      </c>
      <c r="V3989" t="s">
        <v>29</v>
      </c>
      <c r="W3989">
        <v>0.37</v>
      </c>
    </row>
    <row r="3990" spans="1:23" x14ac:dyDescent="0.3">
      <c r="A3990" t="s">
        <v>1170</v>
      </c>
      <c r="B3990" t="s">
        <v>1274</v>
      </c>
      <c r="D3990" s="1">
        <v>40339</v>
      </c>
      <c r="E3990" s="1">
        <v>40340</v>
      </c>
      <c r="F3990" s="1" t="str">
        <f t="shared" si="262"/>
        <v>June</v>
      </c>
      <c r="G3990" s="1" t="str">
        <f t="shared" si="263"/>
        <v>2010</v>
      </c>
      <c r="H3990" s="2">
        <f t="shared" si="264"/>
        <v>1</v>
      </c>
      <c r="I3990" s="2" t="b">
        <f t="shared" si="265"/>
        <v>0</v>
      </c>
      <c r="J3990" t="s">
        <v>34</v>
      </c>
      <c r="K3990">
        <v>11</v>
      </c>
      <c r="L3990">
        <v>65.099999999999994</v>
      </c>
      <c r="M3990">
        <v>0.03</v>
      </c>
      <c r="N3990" t="s">
        <v>18</v>
      </c>
      <c r="O3990">
        <v>13.31</v>
      </c>
      <c r="P3990">
        <v>5.68</v>
      </c>
      <c r="Q3990">
        <v>1.46</v>
      </c>
      <c r="R3990" t="s">
        <v>260</v>
      </c>
      <c r="S3990" t="s">
        <v>260</v>
      </c>
      <c r="T3990" t="s">
        <v>21</v>
      </c>
      <c r="U3990" t="s">
        <v>22</v>
      </c>
      <c r="V3990" t="s">
        <v>43</v>
      </c>
      <c r="W3990">
        <v>0.39</v>
      </c>
    </row>
    <row r="3991" spans="1:23" x14ac:dyDescent="0.3">
      <c r="A3991" t="s">
        <v>1170</v>
      </c>
      <c r="B3991" t="s">
        <v>1274</v>
      </c>
      <c r="D3991" s="1">
        <v>40339</v>
      </c>
      <c r="E3991" s="1">
        <v>40341</v>
      </c>
      <c r="F3991" s="1" t="str">
        <f t="shared" si="262"/>
        <v>June</v>
      </c>
      <c r="G3991" s="1" t="str">
        <f t="shared" si="263"/>
        <v>2010</v>
      </c>
      <c r="H3991" s="2">
        <f t="shared" si="264"/>
        <v>2</v>
      </c>
      <c r="I3991" s="2" t="b">
        <f t="shared" si="265"/>
        <v>0</v>
      </c>
      <c r="J3991" t="s">
        <v>34</v>
      </c>
      <c r="K3991">
        <v>19</v>
      </c>
      <c r="L3991">
        <v>163.75</v>
      </c>
      <c r="M3991">
        <v>0</v>
      </c>
      <c r="N3991" t="s">
        <v>18</v>
      </c>
      <c r="O3991">
        <v>23.61</v>
      </c>
      <c r="P3991">
        <v>7.96</v>
      </c>
      <c r="Q3991">
        <v>4.95</v>
      </c>
      <c r="R3991" t="s">
        <v>260</v>
      </c>
      <c r="S3991" t="s">
        <v>260</v>
      </c>
      <c r="T3991" t="s">
        <v>21</v>
      </c>
      <c r="U3991" t="s">
        <v>36</v>
      </c>
      <c r="V3991" t="s">
        <v>37</v>
      </c>
      <c r="W3991">
        <v>0.41</v>
      </c>
    </row>
    <row r="3992" spans="1:23" x14ac:dyDescent="0.3">
      <c r="A3992" t="s">
        <v>1143</v>
      </c>
      <c r="B3992" t="s">
        <v>1444</v>
      </c>
      <c r="D3992" s="1">
        <v>40358</v>
      </c>
      <c r="E3992" s="1">
        <v>40360</v>
      </c>
      <c r="F3992" s="1" t="str">
        <f t="shared" si="262"/>
        <v>July</v>
      </c>
      <c r="G3992" s="1" t="str">
        <f t="shared" si="263"/>
        <v>2010</v>
      </c>
      <c r="H3992" s="2">
        <f t="shared" si="264"/>
        <v>2</v>
      </c>
      <c r="I3992" s="2" t="b">
        <f t="shared" si="265"/>
        <v>0</v>
      </c>
      <c r="J3992" t="s">
        <v>52</v>
      </c>
      <c r="K3992">
        <v>17</v>
      </c>
      <c r="L3992">
        <v>90.93</v>
      </c>
      <c r="M3992">
        <v>0.02</v>
      </c>
      <c r="N3992" t="s">
        <v>18</v>
      </c>
      <c r="O3992">
        <v>14.19</v>
      </c>
      <c r="P3992">
        <v>5.18</v>
      </c>
      <c r="Q3992">
        <v>2.04</v>
      </c>
      <c r="R3992" t="s">
        <v>260</v>
      </c>
      <c r="S3992" t="s">
        <v>260</v>
      </c>
      <c r="T3992" t="s">
        <v>21</v>
      </c>
      <c r="U3992" t="s">
        <v>22</v>
      </c>
      <c r="V3992" t="s">
        <v>43</v>
      </c>
      <c r="W3992">
        <v>0.36</v>
      </c>
    </row>
    <row r="3993" spans="1:23" x14ac:dyDescent="0.3">
      <c r="A3993" t="s">
        <v>1143</v>
      </c>
      <c r="B3993" t="s">
        <v>1444</v>
      </c>
      <c r="D3993" s="1">
        <v>40358</v>
      </c>
      <c r="E3993" s="1">
        <v>40360</v>
      </c>
      <c r="F3993" s="1" t="str">
        <f t="shared" si="262"/>
        <v>July</v>
      </c>
      <c r="G3993" s="1" t="str">
        <f t="shared" si="263"/>
        <v>2010</v>
      </c>
      <c r="H3993" s="2">
        <f t="shared" si="264"/>
        <v>2</v>
      </c>
      <c r="I3993" s="2" t="b">
        <f t="shared" si="265"/>
        <v>0</v>
      </c>
      <c r="J3993" t="s">
        <v>52</v>
      </c>
      <c r="K3993">
        <v>35</v>
      </c>
      <c r="L3993">
        <v>6170.9120000000003</v>
      </c>
      <c r="M3993">
        <v>0.04</v>
      </c>
      <c r="N3993" t="s">
        <v>25</v>
      </c>
      <c r="O3993">
        <v>-528.65</v>
      </c>
      <c r="P3993">
        <v>218.75</v>
      </c>
      <c r="Q3993">
        <v>69.64</v>
      </c>
      <c r="R3993" t="s">
        <v>260</v>
      </c>
      <c r="S3993" t="s">
        <v>260</v>
      </c>
      <c r="T3993" t="s">
        <v>21</v>
      </c>
      <c r="U3993" t="s">
        <v>36</v>
      </c>
      <c r="V3993" t="s">
        <v>55</v>
      </c>
      <c r="W3993">
        <v>0.77</v>
      </c>
    </row>
    <row r="3994" spans="1:23" x14ac:dyDescent="0.3">
      <c r="A3994" t="s">
        <v>1533</v>
      </c>
      <c r="B3994" t="s">
        <v>1553</v>
      </c>
      <c r="D3994" s="1">
        <v>39957</v>
      </c>
      <c r="E3994" s="1">
        <v>39958</v>
      </c>
      <c r="F3994" s="1" t="str">
        <f t="shared" si="262"/>
        <v>May</v>
      </c>
      <c r="G3994" s="1" t="str">
        <f t="shared" si="263"/>
        <v>2009</v>
      </c>
      <c r="H3994" s="2">
        <f t="shared" si="264"/>
        <v>1</v>
      </c>
      <c r="I3994" s="2" t="b">
        <f t="shared" si="265"/>
        <v>0</v>
      </c>
      <c r="J3994" t="s">
        <v>24</v>
      </c>
      <c r="K3994">
        <v>8</v>
      </c>
      <c r="L3994">
        <v>319.62</v>
      </c>
      <c r="M3994">
        <v>0.08</v>
      </c>
      <c r="N3994" t="s">
        <v>39</v>
      </c>
      <c r="O3994">
        <v>-16.64</v>
      </c>
      <c r="P3994">
        <v>40.98</v>
      </c>
      <c r="Q3994">
        <v>7.2</v>
      </c>
      <c r="R3994" t="s">
        <v>260</v>
      </c>
      <c r="S3994" t="s">
        <v>260</v>
      </c>
      <c r="T3994" t="s">
        <v>27</v>
      </c>
      <c r="U3994" t="s">
        <v>22</v>
      </c>
      <c r="V3994" t="s">
        <v>28</v>
      </c>
      <c r="W3994">
        <v>0.6</v>
      </c>
    </row>
    <row r="3995" spans="1:23" x14ac:dyDescent="0.3">
      <c r="A3995" t="s">
        <v>1533</v>
      </c>
      <c r="B3995" t="s">
        <v>1553</v>
      </c>
      <c r="D3995" s="1">
        <v>39957</v>
      </c>
      <c r="E3995" s="1">
        <v>39958</v>
      </c>
      <c r="F3995" s="1" t="str">
        <f t="shared" si="262"/>
        <v>May</v>
      </c>
      <c r="G3995" s="1" t="str">
        <f t="shared" si="263"/>
        <v>2009</v>
      </c>
      <c r="H3995" s="2">
        <f t="shared" si="264"/>
        <v>1</v>
      </c>
      <c r="I3995" s="2" t="b">
        <f t="shared" si="265"/>
        <v>0</v>
      </c>
      <c r="J3995" t="s">
        <v>24</v>
      </c>
      <c r="K3995">
        <v>32</v>
      </c>
      <c r="L3995">
        <v>263.39</v>
      </c>
      <c r="M3995">
        <v>0.08</v>
      </c>
      <c r="N3995" t="s">
        <v>39</v>
      </c>
      <c r="O3995">
        <v>-59.73</v>
      </c>
      <c r="P3995">
        <v>8.1199999999999992</v>
      </c>
      <c r="Q3995">
        <v>2.83</v>
      </c>
      <c r="R3995" t="s">
        <v>260</v>
      </c>
      <c r="S3995" t="s">
        <v>260</v>
      </c>
      <c r="T3995" t="s">
        <v>27</v>
      </c>
      <c r="U3995" t="s">
        <v>32</v>
      </c>
      <c r="V3995" t="s">
        <v>48</v>
      </c>
      <c r="W3995">
        <v>0.77</v>
      </c>
    </row>
    <row r="3996" spans="1:23" x14ac:dyDescent="0.3">
      <c r="A3996" t="s">
        <v>1533</v>
      </c>
      <c r="B3996" t="s">
        <v>1553</v>
      </c>
      <c r="D3996" s="1">
        <v>39957</v>
      </c>
      <c r="E3996" s="1">
        <v>39958</v>
      </c>
      <c r="F3996" s="1" t="str">
        <f t="shared" si="262"/>
        <v>May</v>
      </c>
      <c r="G3996" s="1" t="str">
        <f t="shared" si="263"/>
        <v>2009</v>
      </c>
      <c r="H3996" s="2">
        <f t="shared" si="264"/>
        <v>1</v>
      </c>
      <c r="I3996" s="2" t="b">
        <f t="shared" si="265"/>
        <v>0</v>
      </c>
      <c r="J3996" t="s">
        <v>24</v>
      </c>
      <c r="K3996">
        <v>26</v>
      </c>
      <c r="L3996">
        <v>7208.8</v>
      </c>
      <c r="M3996">
        <v>0.02</v>
      </c>
      <c r="N3996" t="s">
        <v>25</v>
      </c>
      <c r="O3996">
        <v>-633.44000000000005</v>
      </c>
      <c r="P3996">
        <v>262.11</v>
      </c>
      <c r="Q3996">
        <v>62.74</v>
      </c>
      <c r="R3996" t="s">
        <v>260</v>
      </c>
      <c r="S3996" t="s">
        <v>260</v>
      </c>
      <c r="T3996" t="s">
        <v>27</v>
      </c>
      <c r="U3996" t="s">
        <v>36</v>
      </c>
      <c r="V3996" t="s">
        <v>55</v>
      </c>
      <c r="W3996">
        <v>0.75</v>
      </c>
    </row>
    <row r="3997" spans="1:23" x14ac:dyDescent="0.3">
      <c r="A3997" t="s">
        <v>1555</v>
      </c>
      <c r="B3997" t="s">
        <v>1274</v>
      </c>
      <c r="D3997" s="1">
        <v>40297</v>
      </c>
      <c r="E3997" s="1">
        <v>40298</v>
      </c>
      <c r="F3997" s="1" t="str">
        <f t="shared" si="262"/>
        <v>April</v>
      </c>
      <c r="G3997" s="1" t="str">
        <f t="shared" si="263"/>
        <v>2010</v>
      </c>
      <c r="H3997" s="2">
        <f t="shared" si="264"/>
        <v>1</v>
      </c>
      <c r="I3997" s="2" t="b">
        <f t="shared" si="265"/>
        <v>0</v>
      </c>
      <c r="J3997" t="s">
        <v>24</v>
      </c>
      <c r="K3997">
        <v>45</v>
      </c>
      <c r="L3997">
        <v>101.57</v>
      </c>
      <c r="M3997">
        <v>0.01</v>
      </c>
      <c r="N3997" t="s">
        <v>18</v>
      </c>
      <c r="O3997">
        <v>-5.99</v>
      </c>
      <c r="P3997">
        <v>2.08</v>
      </c>
      <c r="Q3997">
        <v>1.49</v>
      </c>
      <c r="R3997" t="s">
        <v>260</v>
      </c>
      <c r="S3997" t="s">
        <v>260</v>
      </c>
      <c r="T3997" t="s">
        <v>21</v>
      </c>
      <c r="U3997" t="s">
        <v>22</v>
      </c>
      <c r="V3997" t="s">
        <v>29</v>
      </c>
      <c r="W3997">
        <v>0.38</v>
      </c>
    </row>
    <row r="3998" spans="1:23" x14ac:dyDescent="0.3">
      <c r="A3998" t="s">
        <v>1447</v>
      </c>
      <c r="B3998" t="s">
        <v>1538</v>
      </c>
      <c r="D3998" s="1">
        <v>41066</v>
      </c>
      <c r="E3998" s="1">
        <v>41068</v>
      </c>
      <c r="F3998" s="1" t="str">
        <f t="shared" si="262"/>
        <v>June</v>
      </c>
      <c r="G3998" s="1" t="str">
        <f t="shared" si="263"/>
        <v>2012</v>
      </c>
      <c r="H3998" s="2">
        <f t="shared" si="264"/>
        <v>2</v>
      </c>
      <c r="I3998" s="2" t="b">
        <f t="shared" si="265"/>
        <v>0</v>
      </c>
      <c r="J3998" t="s">
        <v>17</v>
      </c>
      <c r="K3998">
        <v>2</v>
      </c>
      <c r="L3998">
        <v>107.67</v>
      </c>
      <c r="M3998">
        <v>0.1</v>
      </c>
      <c r="N3998" t="s">
        <v>39</v>
      </c>
      <c r="O3998">
        <v>-234.66</v>
      </c>
      <c r="P3998">
        <v>50.98</v>
      </c>
      <c r="Q3998">
        <v>6.5</v>
      </c>
      <c r="R3998" t="s">
        <v>260</v>
      </c>
      <c r="S3998" t="s">
        <v>260</v>
      </c>
      <c r="T3998" t="s">
        <v>42</v>
      </c>
      <c r="U3998" t="s">
        <v>32</v>
      </c>
      <c r="V3998" t="s">
        <v>48</v>
      </c>
      <c r="W3998">
        <v>0.73</v>
      </c>
    </row>
    <row r="3999" spans="1:23" x14ac:dyDescent="0.3">
      <c r="A3999" t="s">
        <v>1423</v>
      </c>
      <c r="B3999" t="s">
        <v>1574</v>
      </c>
      <c r="D3999" s="1">
        <v>41028</v>
      </c>
      <c r="E3999" s="1">
        <v>41030</v>
      </c>
      <c r="F3999" s="1" t="str">
        <f t="shared" si="262"/>
        <v>May</v>
      </c>
      <c r="G3999" s="1" t="str">
        <f t="shared" si="263"/>
        <v>2012</v>
      </c>
      <c r="H3999" s="2">
        <f t="shared" si="264"/>
        <v>2</v>
      </c>
      <c r="I3999" s="2" t="b">
        <f t="shared" si="265"/>
        <v>0</v>
      </c>
      <c r="J3999" t="s">
        <v>44</v>
      </c>
      <c r="K3999">
        <v>30</v>
      </c>
      <c r="L3999">
        <v>2368.1680000000001</v>
      </c>
      <c r="M3999">
        <v>0</v>
      </c>
      <c r="N3999" t="s">
        <v>18</v>
      </c>
      <c r="O3999">
        <v>1181.3</v>
      </c>
      <c r="P3999">
        <v>85.99</v>
      </c>
      <c r="Q3999">
        <v>1.25</v>
      </c>
      <c r="R3999" t="s">
        <v>260</v>
      </c>
      <c r="S3999" t="s">
        <v>260</v>
      </c>
      <c r="T3999" t="s">
        <v>31</v>
      </c>
      <c r="U3999" t="s">
        <v>32</v>
      </c>
      <c r="V3999" t="s">
        <v>33</v>
      </c>
      <c r="W3999">
        <v>0.39</v>
      </c>
    </row>
    <row r="4000" spans="1:23" x14ac:dyDescent="0.3">
      <c r="A4000" t="s">
        <v>1231</v>
      </c>
      <c r="B4000" t="s">
        <v>1232</v>
      </c>
      <c r="D4000" s="1">
        <v>40670</v>
      </c>
      <c r="E4000" s="1">
        <v>40671</v>
      </c>
      <c r="F4000" s="1" t="str">
        <f t="shared" si="262"/>
        <v>May</v>
      </c>
      <c r="G4000" s="1" t="str">
        <f t="shared" si="263"/>
        <v>2011</v>
      </c>
      <c r="H4000" s="2">
        <f t="shared" si="264"/>
        <v>1</v>
      </c>
      <c r="I4000" s="2" t="b">
        <f t="shared" si="265"/>
        <v>0</v>
      </c>
      <c r="J4000" t="s">
        <v>34</v>
      </c>
      <c r="K4000">
        <v>7</v>
      </c>
      <c r="L4000">
        <v>33.99</v>
      </c>
      <c r="M4000">
        <v>0.09</v>
      </c>
      <c r="N4000" t="s">
        <v>18</v>
      </c>
      <c r="O4000">
        <v>-25.86</v>
      </c>
      <c r="P4000">
        <v>4.7699999999999996</v>
      </c>
      <c r="Q4000">
        <v>2.39</v>
      </c>
      <c r="R4000" t="s">
        <v>260</v>
      </c>
      <c r="S4000" t="s">
        <v>260</v>
      </c>
      <c r="T4000" t="s">
        <v>31</v>
      </c>
      <c r="U4000" t="s">
        <v>32</v>
      </c>
      <c r="V4000" t="s">
        <v>48</v>
      </c>
      <c r="W4000">
        <v>0.72</v>
      </c>
    </row>
    <row r="4001" spans="1:23" x14ac:dyDescent="0.3">
      <c r="A4001" t="s">
        <v>1074</v>
      </c>
      <c r="B4001" t="s">
        <v>1561</v>
      </c>
      <c r="D4001" s="1">
        <v>40481</v>
      </c>
      <c r="E4001" s="1">
        <v>40483</v>
      </c>
      <c r="F4001" s="1" t="str">
        <f t="shared" si="262"/>
        <v>November</v>
      </c>
      <c r="G4001" s="1" t="str">
        <f t="shared" si="263"/>
        <v>2010</v>
      </c>
      <c r="H4001" s="2">
        <f t="shared" si="264"/>
        <v>2</v>
      </c>
      <c r="I4001" s="2" t="b">
        <f t="shared" si="265"/>
        <v>0</v>
      </c>
      <c r="J4001" t="s">
        <v>52</v>
      </c>
      <c r="K4001">
        <v>5</v>
      </c>
      <c r="L4001">
        <v>78.790000000000006</v>
      </c>
      <c r="M4001">
        <v>0.03</v>
      </c>
      <c r="N4001" t="s">
        <v>18</v>
      </c>
      <c r="O4001">
        <v>-21.29</v>
      </c>
      <c r="P4001">
        <v>14.42</v>
      </c>
      <c r="Q4001">
        <v>6.75</v>
      </c>
      <c r="R4001" t="s">
        <v>260</v>
      </c>
      <c r="S4001" t="s">
        <v>260</v>
      </c>
      <c r="T4001" t="s">
        <v>27</v>
      </c>
      <c r="U4001" t="s">
        <v>22</v>
      </c>
      <c r="V4001" t="s">
        <v>28</v>
      </c>
      <c r="W4001">
        <v>0.52</v>
      </c>
    </row>
    <row r="4002" spans="1:23" x14ac:dyDescent="0.3">
      <c r="A4002" t="s">
        <v>1074</v>
      </c>
      <c r="B4002" t="s">
        <v>1561</v>
      </c>
      <c r="D4002" s="1">
        <v>40481</v>
      </c>
      <c r="E4002" s="1">
        <v>40483</v>
      </c>
      <c r="F4002" s="1" t="str">
        <f t="shared" si="262"/>
        <v>November</v>
      </c>
      <c r="G4002" s="1" t="str">
        <f t="shared" si="263"/>
        <v>2010</v>
      </c>
      <c r="H4002" s="2">
        <f t="shared" si="264"/>
        <v>2</v>
      </c>
      <c r="I4002" s="2" t="b">
        <f t="shared" si="265"/>
        <v>0</v>
      </c>
      <c r="J4002" t="s">
        <v>52</v>
      </c>
      <c r="K4002">
        <v>9</v>
      </c>
      <c r="L4002">
        <v>3928.25</v>
      </c>
      <c r="M4002">
        <v>0.04</v>
      </c>
      <c r="N4002" t="s">
        <v>18</v>
      </c>
      <c r="O4002">
        <v>1343.25</v>
      </c>
      <c r="P4002">
        <v>420.98</v>
      </c>
      <c r="Q4002">
        <v>19.989999999999998</v>
      </c>
      <c r="R4002" t="s">
        <v>260</v>
      </c>
      <c r="S4002" t="s">
        <v>260</v>
      </c>
      <c r="T4002" t="s">
        <v>27</v>
      </c>
      <c r="U4002" t="s">
        <v>22</v>
      </c>
      <c r="V4002" t="s">
        <v>29</v>
      </c>
      <c r="W4002">
        <v>0.35</v>
      </c>
    </row>
    <row r="4003" spans="1:23" x14ac:dyDescent="0.3">
      <c r="A4003" t="s">
        <v>1061</v>
      </c>
      <c r="B4003" t="s">
        <v>1573</v>
      </c>
      <c r="D4003" s="1">
        <v>41197</v>
      </c>
      <c r="E4003" s="1">
        <v>41199</v>
      </c>
      <c r="F4003" s="1" t="str">
        <f t="shared" si="262"/>
        <v>October</v>
      </c>
      <c r="G4003" s="1" t="str">
        <f t="shared" si="263"/>
        <v>2012</v>
      </c>
      <c r="H4003" s="2">
        <f t="shared" si="264"/>
        <v>2</v>
      </c>
      <c r="I4003" s="2" t="b">
        <f t="shared" si="265"/>
        <v>0</v>
      </c>
      <c r="J4003" t="s">
        <v>52</v>
      </c>
      <c r="K4003">
        <v>29</v>
      </c>
      <c r="L4003">
        <v>195.21</v>
      </c>
      <c r="M4003">
        <v>7.0000000000000007E-2</v>
      </c>
      <c r="N4003" t="s">
        <v>18</v>
      </c>
      <c r="O4003">
        <v>16.399999999999999</v>
      </c>
      <c r="P4003">
        <v>7.08</v>
      </c>
      <c r="Q4003">
        <v>2.35</v>
      </c>
      <c r="R4003" t="s">
        <v>260</v>
      </c>
      <c r="S4003" t="s">
        <v>260</v>
      </c>
      <c r="T4003" t="s">
        <v>31</v>
      </c>
      <c r="U4003" t="s">
        <v>22</v>
      </c>
      <c r="V4003" t="s">
        <v>60</v>
      </c>
      <c r="W4003">
        <v>0.47</v>
      </c>
    </row>
    <row r="4004" spans="1:23" x14ac:dyDescent="0.3">
      <c r="A4004" t="s">
        <v>923</v>
      </c>
      <c r="B4004" t="s">
        <v>1483</v>
      </c>
      <c r="D4004" s="1">
        <v>41023</v>
      </c>
      <c r="E4004" s="1">
        <v>41023</v>
      </c>
      <c r="F4004" s="1" t="str">
        <f t="shared" si="262"/>
        <v>April</v>
      </c>
      <c r="G4004" s="1" t="str">
        <f t="shared" si="263"/>
        <v>2012</v>
      </c>
      <c r="H4004" s="2">
        <f t="shared" si="264"/>
        <v>0</v>
      </c>
      <c r="I4004" s="2" t="str">
        <f t="shared" si="265"/>
        <v>FREE DELIVERY</v>
      </c>
      <c r="J4004" t="s">
        <v>52</v>
      </c>
      <c r="K4004">
        <v>47</v>
      </c>
      <c r="L4004">
        <v>4725.0905000000002</v>
      </c>
      <c r="M4004">
        <v>0.01</v>
      </c>
      <c r="N4004" t="s">
        <v>18</v>
      </c>
      <c r="O4004">
        <v>1578.7</v>
      </c>
      <c r="P4004">
        <v>115.99</v>
      </c>
      <c r="Q4004">
        <v>2.5</v>
      </c>
      <c r="R4004" t="s">
        <v>260</v>
      </c>
      <c r="S4004" t="s">
        <v>260</v>
      </c>
      <c r="T4004" t="s">
        <v>27</v>
      </c>
      <c r="U4004" t="s">
        <v>32</v>
      </c>
      <c r="V4004" t="s">
        <v>33</v>
      </c>
      <c r="W4004">
        <v>0.56999999999999995</v>
      </c>
    </row>
    <row r="4005" spans="1:23" x14ac:dyDescent="0.3">
      <c r="A4005" t="s">
        <v>923</v>
      </c>
      <c r="B4005" t="s">
        <v>1483</v>
      </c>
      <c r="D4005" s="1">
        <v>41023</v>
      </c>
      <c r="E4005" s="1">
        <v>41025</v>
      </c>
      <c r="F4005" s="1" t="str">
        <f t="shared" si="262"/>
        <v>April</v>
      </c>
      <c r="G4005" s="1" t="str">
        <f t="shared" si="263"/>
        <v>2012</v>
      </c>
      <c r="H4005" s="2">
        <f t="shared" si="264"/>
        <v>2</v>
      </c>
      <c r="I4005" s="2" t="b">
        <f t="shared" si="265"/>
        <v>0</v>
      </c>
      <c r="J4005" t="s">
        <v>52</v>
      </c>
      <c r="K4005">
        <v>50</v>
      </c>
      <c r="L4005">
        <v>286.76</v>
      </c>
      <c r="M4005">
        <v>0.09</v>
      </c>
      <c r="N4005" t="s">
        <v>18</v>
      </c>
      <c r="O4005">
        <v>77.2</v>
      </c>
      <c r="P4005">
        <v>6.08</v>
      </c>
      <c r="Q4005">
        <v>1.82</v>
      </c>
      <c r="R4005" t="s">
        <v>260</v>
      </c>
      <c r="S4005" t="s">
        <v>260</v>
      </c>
      <c r="T4005" t="s">
        <v>27</v>
      </c>
      <c r="U4005" t="s">
        <v>22</v>
      </c>
      <c r="V4005" t="s">
        <v>46</v>
      </c>
      <c r="W4005">
        <v>0.35</v>
      </c>
    </row>
    <row r="4006" spans="1:23" x14ac:dyDescent="0.3">
      <c r="A4006" t="s">
        <v>1317</v>
      </c>
      <c r="B4006" t="s">
        <v>1554</v>
      </c>
      <c r="D4006" s="1">
        <v>41120</v>
      </c>
      <c r="E4006" s="1">
        <v>41122</v>
      </c>
      <c r="F4006" s="1" t="str">
        <f t="shared" si="262"/>
        <v>August</v>
      </c>
      <c r="G4006" s="1" t="str">
        <f t="shared" si="263"/>
        <v>2012</v>
      </c>
      <c r="H4006" s="2">
        <f t="shared" si="264"/>
        <v>2</v>
      </c>
      <c r="I4006" s="2" t="b">
        <f t="shared" si="265"/>
        <v>0</v>
      </c>
      <c r="J4006" t="s">
        <v>44</v>
      </c>
      <c r="K4006">
        <v>4</v>
      </c>
      <c r="L4006">
        <v>7406.49</v>
      </c>
      <c r="M4006">
        <v>0.03</v>
      </c>
      <c r="N4006" t="s">
        <v>18</v>
      </c>
      <c r="O4006">
        <v>701.22</v>
      </c>
      <c r="P4006">
        <v>1889.99</v>
      </c>
      <c r="Q4006">
        <v>19.989999999999998</v>
      </c>
      <c r="R4006" t="s">
        <v>260</v>
      </c>
      <c r="S4006" t="s">
        <v>260</v>
      </c>
      <c r="T4006" t="s">
        <v>42</v>
      </c>
      <c r="U4006" t="s">
        <v>22</v>
      </c>
      <c r="V4006" t="s">
        <v>29</v>
      </c>
      <c r="W4006">
        <v>0.36</v>
      </c>
    </row>
    <row r="4007" spans="1:23" x14ac:dyDescent="0.3">
      <c r="A4007" t="s">
        <v>1317</v>
      </c>
      <c r="B4007" t="s">
        <v>1554</v>
      </c>
      <c r="D4007" s="1">
        <v>41120</v>
      </c>
      <c r="E4007" s="1">
        <v>41121</v>
      </c>
      <c r="F4007" s="1" t="str">
        <f t="shared" si="262"/>
        <v>July</v>
      </c>
      <c r="G4007" s="1" t="str">
        <f t="shared" si="263"/>
        <v>2012</v>
      </c>
      <c r="H4007" s="2">
        <f t="shared" si="264"/>
        <v>1</v>
      </c>
      <c r="I4007" s="2" t="b">
        <f t="shared" si="265"/>
        <v>0</v>
      </c>
      <c r="J4007" t="s">
        <v>44</v>
      </c>
      <c r="K4007">
        <v>50</v>
      </c>
      <c r="L4007">
        <v>350.01</v>
      </c>
      <c r="M4007">
        <v>0.04</v>
      </c>
      <c r="N4007" t="s">
        <v>18</v>
      </c>
      <c r="O4007">
        <v>-133.43</v>
      </c>
      <c r="P4007">
        <v>6.68</v>
      </c>
      <c r="Q4007">
        <v>6.93</v>
      </c>
      <c r="R4007" t="s">
        <v>260</v>
      </c>
      <c r="S4007" t="s">
        <v>260</v>
      </c>
      <c r="T4007" t="s">
        <v>42</v>
      </c>
      <c r="U4007" t="s">
        <v>22</v>
      </c>
      <c r="V4007" t="s">
        <v>43</v>
      </c>
      <c r="W4007">
        <v>0.37</v>
      </c>
    </row>
    <row r="4008" spans="1:23" x14ac:dyDescent="0.3">
      <c r="A4008" t="s">
        <v>1016</v>
      </c>
      <c r="B4008" t="s">
        <v>1556</v>
      </c>
      <c r="D4008" s="1">
        <v>39893</v>
      </c>
      <c r="E4008" s="1">
        <v>39894</v>
      </c>
      <c r="F4008" s="1" t="str">
        <f t="shared" si="262"/>
        <v>March</v>
      </c>
      <c r="G4008" s="1" t="str">
        <f t="shared" si="263"/>
        <v>2009</v>
      </c>
      <c r="H4008" s="2">
        <f t="shared" si="264"/>
        <v>1</v>
      </c>
      <c r="I4008" s="2" t="b">
        <f t="shared" si="265"/>
        <v>0</v>
      </c>
      <c r="J4008" t="s">
        <v>24</v>
      </c>
      <c r="K4008">
        <v>41</v>
      </c>
      <c r="L4008">
        <v>18081.759999999998</v>
      </c>
      <c r="M4008">
        <v>0.03</v>
      </c>
      <c r="N4008" t="s">
        <v>18</v>
      </c>
      <c r="O4008">
        <v>8822.2800000000007</v>
      </c>
      <c r="P4008">
        <v>420.98</v>
      </c>
      <c r="Q4008">
        <v>19.989999999999998</v>
      </c>
      <c r="R4008" t="s">
        <v>260</v>
      </c>
      <c r="S4008" t="s">
        <v>260</v>
      </c>
      <c r="T4008" t="s">
        <v>42</v>
      </c>
      <c r="U4008" t="s">
        <v>22</v>
      </c>
      <c r="V4008" t="s">
        <v>29</v>
      </c>
      <c r="W4008">
        <v>0.35</v>
      </c>
    </row>
    <row r="4009" spans="1:23" x14ac:dyDescent="0.3">
      <c r="A4009" t="s">
        <v>1153</v>
      </c>
      <c r="B4009" t="s">
        <v>1233</v>
      </c>
      <c r="D4009" s="1">
        <v>40107</v>
      </c>
      <c r="E4009" s="1">
        <v>40108</v>
      </c>
      <c r="F4009" s="1" t="str">
        <f t="shared" si="262"/>
        <v>October</v>
      </c>
      <c r="G4009" s="1" t="str">
        <f t="shared" si="263"/>
        <v>2009</v>
      </c>
      <c r="H4009" s="2">
        <f t="shared" si="264"/>
        <v>1</v>
      </c>
      <c r="I4009" s="2" t="b">
        <f t="shared" si="265"/>
        <v>0</v>
      </c>
      <c r="J4009" t="s">
        <v>44</v>
      </c>
      <c r="K4009">
        <v>49</v>
      </c>
      <c r="L4009">
        <v>21337.27</v>
      </c>
      <c r="M4009">
        <v>0.02</v>
      </c>
      <c r="N4009" t="s">
        <v>18</v>
      </c>
      <c r="O4009">
        <v>7606</v>
      </c>
      <c r="P4009">
        <v>419.19</v>
      </c>
      <c r="Q4009">
        <v>19.989999999999998</v>
      </c>
      <c r="R4009" t="s">
        <v>260</v>
      </c>
      <c r="S4009" t="s">
        <v>260</v>
      </c>
      <c r="T4009" t="s">
        <v>31</v>
      </c>
      <c r="U4009" t="s">
        <v>22</v>
      </c>
      <c r="V4009" t="s">
        <v>23</v>
      </c>
      <c r="W4009">
        <v>0.57999999999999996</v>
      </c>
    </row>
    <row r="4010" spans="1:23" x14ac:dyDescent="0.3">
      <c r="A4010" t="s">
        <v>923</v>
      </c>
      <c r="B4010" t="s">
        <v>1483</v>
      </c>
      <c r="D4010" s="1">
        <v>40243</v>
      </c>
      <c r="E4010" s="1">
        <v>40245</v>
      </c>
      <c r="F4010" s="1" t="str">
        <f t="shared" si="262"/>
        <v>March</v>
      </c>
      <c r="G4010" s="1" t="str">
        <f t="shared" si="263"/>
        <v>2010</v>
      </c>
      <c r="H4010" s="2">
        <f t="shared" si="264"/>
        <v>2</v>
      </c>
      <c r="I4010" s="2" t="b">
        <f t="shared" si="265"/>
        <v>0</v>
      </c>
      <c r="J4010" t="s">
        <v>52</v>
      </c>
      <c r="K4010">
        <v>2</v>
      </c>
      <c r="L4010">
        <v>15.81</v>
      </c>
      <c r="M4010">
        <v>0.06</v>
      </c>
      <c r="N4010" t="s">
        <v>18</v>
      </c>
      <c r="O4010">
        <v>-9.8800000000000008</v>
      </c>
      <c r="P4010">
        <v>4.9800000000000004</v>
      </c>
      <c r="Q4010">
        <v>6.07</v>
      </c>
      <c r="R4010" t="s">
        <v>260</v>
      </c>
      <c r="S4010" t="s">
        <v>260</v>
      </c>
      <c r="T4010" t="s">
        <v>27</v>
      </c>
      <c r="U4010" t="s">
        <v>22</v>
      </c>
      <c r="V4010" t="s">
        <v>43</v>
      </c>
      <c r="W4010">
        <v>0.36</v>
      </c>
    </row>
    <row r="4011" spans="1:23" x14ac:dyDescent="0.3">
      <c r="A4011" t="s">
        <v>1124</v>
      </c>
      <c r="B4011" t="s">
        <v>1473</v>
      </c>
      <c r="D4011" s="1">
        <v>41126</v>
      </c>
      <c r="E4011" s="1">
        <v>41128</v>
      </c>
      <c r="F4011" s="1" t="str">
        <f t="shared" si="262"/>
        <v>August</v>
      </c>
      <c r="G4011" s="1" t="str">
        <f t="shared" si="263"/>
        <v>2012</v>
      </c>
      <c r="H4011" s="2">
        <f t="shared" si="264"/>
        <v>2</v>
      </c>
      <c r="I4011" s="2" t="b">
        <f t="shared" si="265"/>
        <v>0</v>
      </c>
      <c r="J4011" t="s">
        <v>52</v>
      </c>
      <c r="K4011">
        <v>41</v>
      </c>
      <c r="L4011">
        <v>802.16</v>
      </c>
      <c r="M4011">
        <v>0.1</v>
      </c>
      <c r="N4011" t="s">
        <v>18</v>
      </c>
      <c r="O4011">
        <v>-293.45</v>
      </c>
      <c r="P4011">
        <v>19.940000000000001</v>
      </c>
      <c r="Q4011">
        <v>14.87</v>
      </c>
      <c r="R4011" t="s">
        <v>260</v>
      </c>
      <c r="S4011" t="s">
        <v>260</v>
      </c>
      <c r="T4011" t="s">
        <v>31</v>
      </c>
      <c r="U4011" t="s">
        <v>36</v>
      </c>
      <c r="V4011" t="s">
        <v>37</v>
      </c>
      <c r="W4011">
        <v>0.56999999999999995</v>
      </c>
    </row>
    <row r="4012" spans="1:23" x14ac:dyDescent="0.3">
      <c r="A4012" t="s">
        <v>1580</v>
      </c>
      <c r="B4012" t="s">
        <v>1581</v>
      </c>
      <c r="D4012" s="1">
        <v>41182</v>
      </c>
      <c r="E4012" s="1">
        <v>41183</v>
      </c>
      <c r="F4012" s="1" t="str">
        <f t="shared" si="262"/>
        <v>October</v>
      </c>
      <c r="G4012" s="1" t="str">
        <f t="shared" si="263"/>
        <v>2012</v>
      </c>
      <c r="H4012" s="2">
        <f t="shared" si="264"/>
        <v>1</v>
      </c>
      <c r="I4012" s="2" t="b">
        <f t="shared" si="265"/>
        <v>0</v>
      </c>
      <c r="J4012" t="s">
        <v>34</v>
      </c>
      <c r="K4012">
        <v>50</v>
      </c>
      <c r="L4012">
        <v>3333.1</v>
      </c>
      <c r="M4012">
        <v>0.1</v>
      </c>
      <c r="N4012" t="s">
        <v>18</v>
      </c>
      <c r="O4012">
        <v>-85.03</v>
      </c>
      <c r="P4012">
        <v>73.98</v>
      </c>
      <c r="Q4012">
        <v>4</v>
      </c>
      <c r="R4012" t="s">
        <v>260</v>
      </c>
      <c r="S4012" t="s">
        <v>260</v>
      </c>
      <c r="T4012" t="s">
        <v>27</v>
      </c>
      <c r="U4012" t="s">
        <v>32</v>
      </c>
      <c r="V4012" t="s">
        <v>48</v>
      </c>
      <c r="W4012">
        <v>0.79</v>
      </c>
    </row>
    <row r="4013" spans="1:23" x14ac:dyDescent="0.3">
      <c r="A4013" t="s">
        <v>1580</v>
      </c>
      <c r="B4013" t="s">
        <v>1581</v>
      </c>
      <c r="D4013" s="1">
        <v>41182</v>
      </c>
      <c r="E4013" s="1">
        <v>41182</v>
      </c>
      <c r="F4013" s="1" t="str">
        <f t="shared" si="262"/>
        <v>September</v>
      </c>
      <c r="G4013" s="1" t="str">
        <f t="shared" si="263"/>
        <v>2012</v>
      </c>
      <c r="H4013" s="2">
        <f t="shared" si="264"/>
        <v>0</v>
      </c>
      <c r="I4013" s="2" t="str">
        <f t="shared" si="265"/>
        <v>FREE DELIVERY</v>
      </c>
      <c r="J4013" t="s">
        <v>34</v>
      </c>
      <c r="K4013">
        <v>27</v>
      </c>
      <c r="L4013">
        <v>55.68</v>
      </c>
      <c r="M4013">
        <v>0.04</v>
      </c>
      <c r="N4013" t="s">
        <v>18</v>
      </c>
      <c r="O4013">
        <v>0.26</v>
      </c>
      <c r="P4013">
        <v>2.1</v>
      </c>
      <c r="Q4013">
        <v>0.7</v>
      </c>
      <c r="R4013" t="s">
        <v>260</v>
      </c>
      <c r="S4013" t="s">
        <v>260</v>
      </c>
      <c r="T4013" t="s">
        <v>27</v>
      </c>
      <c r="U4013" t="s">
        <v>22</v>
      </c>
      <c r="V4013" t="s">
        <v>60</v>
      </c>
      <c r="W4013">
        <v>0.56999999999999995</v>
      </c>
    </row>
    <row r="4014" spans="1:23" x14ac:dyDescent="0.3">
      <c r="A4014" t="s">
        <v>1210</v>
      </c>
      <c r="B4014" t="s">
        <v>1569</v>
      </c>
      <c r="D4014" s="1">
        <v>40947</v>
      </c>
      <c r="E4014" s="1">
        <v>40952</v>
      </c>
      <c r="F4014" s="1" t="str">
        <f t="shared" si="262"/>
        <v>February</v>
      </c>
      <c r="G4014" s="1" t="str">
        <f t="shared" si="263"/>
        <v>2012</v>
      </c>
      <c r="H4014" s="2">
        <f t="shared" si="264"/>
        <v>5</v>
      </c>
      <c r="I4014" s="2" t="b">
        <f t="shared" si="265"/>
        <v>0</v>
      </c>
      <c r="J4014" t="s">
        <v>17</v>
      </c>
      <c r="K4014">
        <v>18</v>
      </c>
      <c r="L4014">
        <v>56.13</v>
      </c>
      <c r="M4014">
        <v>0.02</v>
      </c>
      <c r="N4014" t="s">
        <v>18</v>
      </c>
      <c r="O4014">
        <v>-58.47</v>
      </c>
      <c r="P4014">
        <v>2.88</v>
      </c>
      <c r="Q4014">
        <v>5.33</v>
      </c>
      <c r="R4014" t="s">
        <v>260</v>
      </c>
      <c r="S4014" t="s">
        <v>260</v>
      </c>
      <c r="T4014" t="s">
        <v>31</v>
      </c>
      <c r="U4014" t="s">
        <v>22</v>
      </c>
      <c r="V4014" t="s">
        <v>57</v>
      </c>
      <c r="W4014">
        <v>0.36</v>
      </c>
    </row>
    <row r="4015" spans="1:23" x14ac:dyDescent="0.3">
      <c r="A4015" t="s">
        <v>1548</v>
      </c>
      <c r="B4015" t="s">
        <v>1579</v>
      </c>
      <c r="D4015" s="1">
        <v>40445</v>
      </c>
      <c r="E4015" s="1">
        <v>40447</v>
      </c>
      <c r="F4015" s="1" t="str">
        <f t="shared" si="262"/>
        <v>September</v>
      </c>
      <c r="G4015" s="1" t="str">
        <f t="shared" si="263"/>
        <v>2010</v>
      </c>
      <c r="H4015" s="2">
        <f t="shared" si="264"/>
        <v>2</v>
      </c>
      <c r="I4015" s="2" t="b">
        <f t="shared" si="265"/>
        <v>0</v>
      </c>
      <c r="J4015" t="s">
        <v>24</v>
      </c>
      <c r="K4015">
        <v>12</v>
      </c>
      <c r="L4015">
        <v>94.83</v>
      </c>
      <c r="M4015">
        <v>0.02</v>
      </c>
      <c r="N4015" t="s">
        <v>18</v>
      </c>
      <c r="O4015">
        <v>29.87</v>
      </c>
      <c r="P4015">
        <v>7.64</v>
      </c>
      <c r="Q4015">
        <v>1.39</v>
      </c>
      <c r="R4015" t="s">
        <v>260</v>
      </c>
      <c r="S4015" t="s">
        <v>260</v>
      </c>
      <c r="T4015" t="s">
        <v>42</v>
      </c>
      <c r="U4015" t="s">
        <v>22</v>
      </c>
      <c r="V4015" t="s">
        <v>51</v>
      </c>
      <c r="W4015">
        <v>0.36</v>
      </c>
    </row>
    <row r="4016" spans="1:23" x14ac:dyDescent="0.3">
      <c r="A4016" t="s">
        <v>1143</v>
      </c>
      <c r="B4016" t="s">
        <v>1444</v>
      </c>
      <c r="D4016" s="1">
        <v>40791</v>
      </c>
      <c r="E4016" s="1">
        <v>40793</v>
      </c>
      <c r="F4016" s="1" t="str">
        <f t="shared" si="262"/>
        <v>September</v>
      </c>
      <c r="G4016" s="1" t="str">
        <f t="shared" si="263"/>
        <v>2011</v>
      </c>
      <c r="H4016" s="2">
        <f t="shared" si="264"/>
        <v>2</v>
      </c>
      <c r="I4016" s="2" t="b">
        <f t="shared" si="265"/>
        <v>0</v>
      </c>
      <c r="J4016" t="s">
        <v>17</v>
      </c>
      <c r="K4016">
        <v>1</v>
      </c>
      <c r="L4016">
        <v>13.04</v>
      </c>
      <c r="M4016">
        <v>0.06</v>
      </c>
      <c r="N4016" t="s">
        <v>18</v>
      </c>
      <c r="O4016">
        <v>-6.62</v>
      </c>
      <c r="P4016">
        <v>10.48</v>
      </c>
      <c r="Q4016">
        <v>2.89</v>
      </c>
      <c r="R4016" t="s">
        <v>260</v>
      </c>
      <c r="S4016" t="s">
        <v>260</v>
      </c>
      <c r="T4016" t="s">
        <v>31</v>
      </c>
      <c r="U4016" t="s">
        <v>22</v>
      </c>
      <c r="V4016" t="s">
        <v>60</v>
      </c>
      <c r="W4016">
        <v>0.6</v>
      </c>
    </row>
    <row r="4017" spans="1:23" x14ac:dyDescent="0.3">
      <c r="A4017" t="s">
        <v>1582</v>
      </c>
      <c r="B4017" t="s">
        <v>1583</v>
      </c>
      <c r="D4017" s="1">
        <v>40606</v>
      </c>
      <c r="E4017" s="1">
        <v>40608</v>
      </c>
      <c r="F4017" s="1" t="str">
        <f t="shared" si="262"/>
        <v>March</v>
      </c>
      <c r="G4017" s="1" t="str">
        <f t="shared" si="263"/>
        <v>2011</v>
      </c>
      <c r="H4017" s="2">
        <f t="shared" si="264"/>
        <v>2</v>
      </c>
      <c r="I4017" s="2" t="b">
        <f t="shared" si="265"/>
        <v>0</v>
      </c>
      <c r="J4017" t="s">
        <v>34</v>
      </c>
      <c r="K4017">
        <v>31</v>
      </c>
      <c r="L4017">
        <v>197.59</v>
      </c>
      <c r="M4017">
        <v>0.09</v>
      </c>
      <c r="N4017" t="s">
        <v>18</v>
      </c>
      <c r="O4017">
        <v>-73.62</v>
      </c>
      <c r="P4017">
        <v>6.81</v>
      </c>
      <c r="Q4017">
        <v>5.48</v>
      </c>
      <c r="R4017" t="s">
        <v>260</v>
      </c>
      <c r="S4017" t="s">
        <v>260</v>
      </c>
      <c r="T4017" t="s">
        <v>21</v>
      </c>
      <c r="U4017" t="s">
        <v>22</v>
      </c>
      <c r="V4017" t="s">
        <v>29</v>
      </c>
      <c r="W4017">
        <v>0.37</v>
      </c>
    </row>
    <row r="4018" spans="1:23" x14ac:dyDescent="0.3">
      <c r="A4018" t="s">
        <v>1317</v>
      </c>
      <c r="B4018" t="s">
        <v>1554</v>
      </c>
      <c r="D4018" s="1">
        <v>40423</v>
      </c>
      <c r="E4018" s="1">
        <v>40423</v>
      </c>
      <c r="F4018" s="1" t="str">
        <f t="shared" si="262"/>
        <v>September</v>
      </c>
      <c r="G4018" s="1" t="str">
        <f t="shared" si="263"/>
        <v>2010</v>
      </c>
      <c r="H4018" s="2">
        <f t="shared" si="264"/>
        <v>0</v>
      </c>
      <c r="I4018" s="2" t="str">
        <f t="shared" si="265"/>
        <v>FREE DELIVERY</v>
      </c>
      <c r="J4018" t="s">
        <v>44</v>
      </c>
      <c r="K4018">
        <v>43</v>
      </c>
      <c r="L4018">
        <v>856.45</v>
      </c>
      <c r="M4018">
        <v>0.03</v>
      </c>
      <c r="N4018" t="s">
        <v>18</v>
      </c>
      <c r="O4018">
        <v>265.10000000000002</v>
      </c>
      <c r="P4018">
        <v>19.84</v>
      </c>
      <c r="Q4018">
        <v>4.0999999999999996</v>
      </c>
      <c r="R4018" t="s">
        <v>260</v>
      </c>
      <c r="S4018" t="s">
        <v>260</v>
      </c>
      <c r="T4018" t="s">
        <v>42</v>
      </c>
      <c r="U4018" t="s">
        <v>22</v>
      </c>
      <c r="V4018" t="s">
        <v>60</v>
      </c>
      <c r="W4018">
        <v>0.44</v>
      </c>
    </row>
    <row r="4019" spans="1:23" x14ac:dyDescent="0.3">
      <c r="A4019" t="s">
        <v>1317</v>
      </c>
      <c r="B4019" t="s">
        <v>1554</v>
      </c>
      <c r="D4019" s="1">
        <v>40423</v>
      </c>
      <c r="E4019" s="1">
        <v>40423</v>
      </c>
      <c r="F4019" s="1" t="str">
        <f t="shared" si="262"/>
        <v>September</v>
      </c>
      <c r="G4019" s="1" t="str">
        <f t="shared" si="263"/>
        <v>2010</v>
      </c>
      <c r="H4019" s="2">
        <f t="shared" si="264"/>
        <v>0</v>
      </c>
      <c r="I4019" s="2" t="str">
        <f t="shared" si="265"/>
        <v>FREE DELIVERY</v>
      </c>
      <c r="J4019" t="s">
        <v>44</v>
      </c>
      <c r="K4019">
        <v>1</v>
      </c>
      <c r="L4019">
        <v>6.75</v>
      </c>
      <c r="M4019">
        <v>0.08</v>
      </c>
      <c r="N4019" t="s">
        <v>18</v>
      </c>
      <c r="O4019">
        <v>-2.31</v>
      </c>
      <c r="P4019">
        <v>5.84</v>
      </c>
      <c r="Q4019">
        <v>1</v>
      </c>
      <c r="R4019" t="s">
        <v>260</v>
      </c>
      <c r="S4019" t="s">
        <v>260</v>
      </c>
      <c r="T4019" t="s">
        <v>42</v>
      </c>
      <c r="U4019" t="s">
        <v>22</v>
      </c>
      <c r="V4019" t="s">
        <v>60</v>
      </c>
      <c r="W4019">
        <v>0.38</v>
      </c>
    </row>
    <row r="4020" spans="1:23" x14ac:dyDescent="0.3">
      <c r="A4020" t="s">
        <v>1020</v>
      </c>
      <c r="B4020" t="s">
        <v>1571</v>
      </c>
      <c r="D4020" s="1">
        <v>39835</v>
      </c>
      <c r="E4020" s="1">
        <v>39837</v>
      </c>
      <c r="F4020" s="1" t="str">
        <f t="shared" si="262"/>
        <v>January</v>
      </c>
      <c r="G4020" s="1" t="str">
        <f t="shared" si="263"/>
        <v>2009</v>
      </c>
      <c r="H4020" s="2">
        <f t="shared" si="264"/>
        <v>2</v>
      </c>
      <c r="I4020" s="2" t="b">
        <f t="shared" si="265"/>
        <v>0</v>
      </c>
      <c r="J4020" t="s">
        <v>52</v>
      </c>
      <c r="K4020">
        <v>13</v>
      </c>
      <c r="L4020">
        <v>1160.5899999999999</v>
      </c>
      <c r="M4020">
        <v>0.01</v>
      </c>
      <c r="N4020" t="s">
        <v>18</v>
      </c>
      <c r="O4020">
        <v>-330.14</v>
      </c>
      <c r="P4020">
        <v>80.98</v>
      </c>
      <c r="Q4020">
        <v>35</v>
      </c>
      <c r="R4020" t="s">
        <v>260</v>
      </c>
      <c r="S4020" t="s">
        <v>260</v>
      </c>
      <c r="T4020" t="s">
        <v>31</v>
      </c>
      <c r="U4020" t="s">
        <v>22</v>
      </c>
      <c r="V4020" t="s">
        <v>23</v>
      </c>
      <c r="W4020">
        <v>0.83</v>
      </c>
    </row>
    <row r="4021" spans="1:23" x14ac:dyDescent="0.3">
      <c r="A4021" t="s">
        <v>1576</v>
      </c>
      <c r="B4021" t="s">
        <v>1577</v>
      </c>
      <c r="D4021" s="1">
        <v>39885</v>
      </c>
      <c r="E4021" s="1">
        <v>39885</v>
      </c>
      <c r="F4021" s="1" t="str">
        <f t="shared" si="262"/>
        <v>March</v>
      </c>
      <c r="G4021" s="1" t="str">
        <f t="shared" si="263"/>
        <v>2009</v>
      </c>
      <c r="H4021" s="2">
        <f t="shared" si="264"/>
        <v>0</v>
      </c>
      <c r="I4021" s="2" t="str">
        <f t="shared" si="265"/>
        <v>FREE DELIVERY</v>
      </c>
      <c r="J4021" t="s">
        <v>52</v>
      </c>
      <c r="K4021">
        <v>2</v>
      </c>
      <c r="L4021">
        <v>201.178</v>
      </c>
      <c r="M4021">
        <v>7.0000000000000007E-2</v>
      </c>
      <c r="N4021" t="s">
        <v>18</v>
      </c>
      <c r="O4021">
        <v>-604.41</v>
      </c>
      <c r="P4021">
        <v>125.99</v>
      </c>
      <c r="Q4021">
        <v>2.5</v>
      </c>
      <c r="R4021" t="s">
        <v>260</v>
      </c>
      <c r="S4021" t="s">
        <v>260</v>
      </c>
      <c r="T4021" t="s">
        <v>42</v>
      </c>
      <c r="U4021" t="s">
        <v>32</v>
      </c>
      <c r="V4021" t="s">
        <v>33</v>
      </c>
      <c r="W4021">
        <v>0.6</v>
      </c>
    </row>
    <row r="4022" spans="1:23" x14ac:dyDescent="0.3">
      <c r="A4022" t="s">
        <v>1576</v>
      </c>
      <c r="B4022" t="s">
        <v>1577</v>
      </c>
      <c r="D4022" s="1">
        <v>39885</v>
      </c>
      <c r="E4022" s="1">
        <v>39886</v>
      </c>
      <c r="F4022" s="1" t="str">
        <f t="shared" si="262"/>
        <v>March</v>
      </c>
      <c r="G4022" s="1" t="str">
        <f t="shared" si="263"/>
        <v>2009</v>
      </c>
      <c r="H4022" s="2">
        <f t="shared" si="264"/>
        <v>1</v>
      </c>
      <c r="I4022" s="2" t="b">
        <f t="shared" si="265"/>
        <v>0</v>
      </c>
      <c r="J4022" t="s">
        <v>52</v>
      </c>
      <c r="K4022">
        <v>25</v>
      </c>
      <c r="L4022">
        <v>2493.2399999999998</v>
      </c>
      <c r="M4022">
        <v>0.03</v>
      </c>
      <c r="N4022" t="s">
        <v>18</v>
      </c>
      <c r="O4022">
        <v>293.66000000000003</v>
      </c>
      <c r="P4022">
        <v>99.99</v>
      </c>
      <c r="Q4022">
        <v>19.989999999999998</v>
      </c>
      <c r="R4022" t="s">
        <v>260</v>
      </c>
      <c r="S4022" t="s">
        <v>260</v>
      </c>
      <c r="T4022" t="s">
        <v>42</v>
      </c>
      <c r="U4022" t="s">
        <v>32</v>
      </c>
      <c r="V4022" t="s">
        <v>48</v>
      </c>
      <c r="W4022">
        <v>0.52</v>
      </c>
    </row>
    <row r="4023" spans="1:23" x14ac:dyDescent="0.3">
      <c r="A4023" t="s">
        <v>1170</v>
      </c>
      <c r="B4023" t="s">
        <v>1274</v>
      </c>
      <c r="D4023" s="1">
        <v>40391</v>
      </c>
      <c r="E4023" s="1">
        <v>40391</v>
      </c>
      <c r="F4023" s="1" t="str">
        <f t="shared" si="262"/>
        <v>August</v>
      </c>
      <c r="G4023" s="1" t="str">
        <f t="shared" si="263"/>
        <v>2010</v>
      </c>
      <c r="H4023" s="2">
        <f t="shared" si="264"/>
        <v>0</v>
      </c>
      <c r="I4023" s="2" t="str">
        <f t="shared" si="265"/>
        <v>FREE DELIVERY</v>
      </c>
      <c r="J4023" t="s">
        <v>44</v>
      </c>
      <c r="K4023">
        <v>28</v>
      </c>
      <c r="L4023">
        <v>90.5</v>
      </c>
      <c r="M4023">
        <v>0.03</v>
      </c>
      <c r="N4023" t="s">
        <v>18</v>
      </c>
      <c r="O4023">
        <v>24.71</v>
      </c>
      <c r="P4023">
        <v>3.08</v>
      </c>
      <c r="Q4023">
        <v>0.99</v>
      </c>
      <c r="R4023" t="s">
        <v>260</v>
      </c>
      <c r="S4023" t="s">
        <v>260</v>
      </c>
      <c r="T4023" t="s">
        <v>27</v>
      </c>
      <c r="U4023" t="s">
        <v>22</v>
      </c>
      <c r="V4023" t="s">
        <v>57</v>
      </c>
      <c r="W4023">
        <v>0.37</v>
      </c>
    </row>
    <row r="4024" spans="1:23" x14ac:dyDescent="0.3">
      <c r="A4024" t="s">
        <v>1173</v>
      </c>
      <c r="B4024" t="s">
        <v>1085</v>
      </c>
      <c r="D4024" s="1">
        <v>41127</v>
      </c>
      <c r="E4024" s="1">
        <v>41128</v>
      </c>
      <c r="F4024" s="1" t="str">
        <f t="shared" si="262"/>
        <v>August</v>
      </c>
      <c r="G4024" s="1" t="str">
        <f t="shared" si="263"/>
        <v>2012</v>
      </c>
      <c r="H4024" s="2">
        <f t="shared" si="264"/>
        <v>1</v>
      </c>
      <c r="I4024" s="2" t="b">
        <f t="shared" si="265"/>
        <v>0</v>
      </c>
      <c r="J4024" t="s">
        <v>44</v>
      </c>
      <c r="K4024">
        <v>25</v>
      </c>
      <c r="L4024">
        <v>157.4</v>
      </c>
      <c r="M4024">
        <v>7.0000000000000007E-2</v>
      </c>
      <c r="N4024" t="s">
        <v>18</v>
      </c>
      <c r="O4024">
        <v>-84</v>
      </c>
      <c r="P4024">
        <v>6.48</v>
      </c>
      <c r="Q4024">
        <v>6.74</v>
      </c>
      <c r="R4024" t="s">
        <v>260</v>
      </c>
      <c r="S4024" t="s">
        <v>260</v>
      </c>
      <c r="T4024" t="s">
        <v>31</v>
      </c>
      <c r="U4024" t="s">
        <v>22</v>
      </c>
      <c r="V4024" t="s">
        <v>43</v>
      </c>
      <c r="W4024">
        <v>0.37</v>
      </c>
    </row>
    <row r="4025" spans="1:23" x14ac:dyDescent="0.3">
      <c r="A4025" t="s">
        <v>1074</v>
      </c>
      <c r="B4025" t="s">
        <v>1561</v>
      </c>
      <c r="D4025" s="1">
        <v>40880</v>
      </c>
      <c r="E4025" s="1">
        <v>40884</v>
      </c>
      <c r="F4025" s="1" t="str">
        <f t="shared" si="262"/>
        <v>December</v>
      </c>
      <c r="G4025" s="1" t="str">
        <f t="shared" si="263"/>
        <v>2011</v>
      </c>
      <c r="H4025" s="2">
        <f t="shared" si="264"/>
        <v>4</v>
      </c>
      <c r="I4025" s="2" t="b">
        <f t="shared" si="265"/>
        <v>0</v>
      </c>
      <c r="J4025" t="s">
        <v>17</v>
      </c>
      <c r="K4025">
        <v>11</v>
      </c>
      <c r="L4025">
        <v>617.21900000000005</v>
      </c>
      <c r="M4025">
        <v>0.03</v>
      </c>
      <c r="N4025" t="s">
        <v>39</v>
      </c>
      <c r="O4025">
        <v>-136.09</v>
      </c>
      <c r="P4025">
        <v>65.989999999999995</v>
      </c>
      <c r="Q4025">
        <v>8.99</v>
      </c>
      <c r="R4025" t="s">
        <v>260</v>
      </c>
      <c r="S4025" t="s">
        <v>260</v>
      </c>
      <c r="T4025" t="s">
        <v>27</v>
      </c>
      <c r="U4025" t="s">
        <v>32</v>
      </c>
      <c r="V4025" t="s">
        <v>33</v>
      </c>
      <c r="W4025">
        <v>0.57999999999999996</v>
      </c>
    </row>
    <row r="4026" spans="1:23" x14ac:dyDescent="0.3">
      <c r="A4026" t="s">
        <v>1148</v>
      </c>
      <c r="B4026" t="s">
        <v>1272</v>
      </c>
      <c r="D4026" s="1">
        <v>40865</v>
      </c>
      <c r="E4026" s="1">
        <v>40867</v>
      </c>
      <c r="F4026" s="1" t="str">
        <f t="shared" si="262"/>
        <v>November</v>
      </c>
      <c r="G4026" s="1" t="str">
        <f t="shared" si="263"/>
        <v>2011</v>
      </c>
      <c r="H4026" s="2">
        <f t="shared" si="264"/>
        <v>2</v>
      </c>
      <c r="I4026" s="2" t="b">
        <f t="shared" si="265"/>
        <v>0</v>
      </c>
      <c r="J4026" t="s">
        <v>44</v>
      </c>
      <c r="K4026">
        <v>20</v>
      </c>
      <c r="L4026">
        <v>157.13</v>
      </c>
      <c r="M4026">
        <v>7.0000000000000007E-2</v>
      </c>
      <c r="N4026" t="s">
        <v>18</v>
      </c>
      <c r="O4026">
        <v>-46.89</v>
      </c>
      <c r="P4026">
        <v>8.32</v>
      </c>
      <c r="Q4026">
        <v>2.38</v>
      </c>
      <c r="R4026" t="s">
        <v>260</v>
      </c>
      <c r="S4026" t="s">
        <v>260</v>
      </c>
      <c r="T4026" t="s">
        <v>31</v>
      </c>
      <c r="U4026" t="s">
        <v>32</v>
      </c>
      <c r="V4026" t="s">
        <v>48</v>
      </c>
      <c r="W4026">
        <v>0.74</v>
      </c>
    </row>
    <row r="4027" spans="1:23" x14ac:dyDescent="0.3">
      <c r="A4027" t="s">
        <v>1148</v>
      </c>
      <c r="B4027" t="s">
        <v>1272</v>
      </c>
      <c r="D4027" s="1">
        <v>40865</v>
      </c>
      <c r="E4027" s="1">
        <v>40866</v>
      </c>
      <c r="F4027" s="1" t="str">
        <f t="shared" si="262"/>
        <v>November</v>
      </c>
      <c r="G4027" s="1" t="str">
        <f t="shared" si="263"/>
        <v>2011</v>
      </c>
      <c r="H4027" s="2">
        <f t="shared" si="264"/>
        <v>1</v>
      </c>
      <c r="I4027" s="2" t="b">
        <f t="shared" si="265"/>
        <v>0</v>
      </c>
      <c r="J4027" t="s">
        <v>44</v>
      </c>
      <c r="K4027">
        <v>28</v>
      </c>
      <c r="L4027">
        <v>195.11</v>
      </c>
      <c r="M4027">
        <v>0.04</v>
      </c>
      <c r="N4027" t="s">
        <v>18</v>
      </c>
      <c r="O4027">
        <v>-129.41999999999999</v>
      </c>
      <c r="P4027">
        <v>6.48</v>
      </c>
      <c r="Q4027">
        <v>8.73</v>
      </c>
      <c r="R4027" t="s">
        <v>260</v>
      </c>
      <c r="S4027" t="s">
        <v>260</v>
      </c>
      <c r="T4027" t="s">
        <v>31</v>
      </c>
      <c r="U4027" t="s">
        <v>22</v>
      </c>
      <c r="V4027" t="s">
        <v>43</v>
      </c>
      <c r="W4027">
        <v>0.37</v>
      </c>
    </row>
    <row r="4028" spans="1:23" x14ac:dyDescent="0.3">
      <c r="A4028" t="s">
        <v>1148</v>
      </c>
      <c r="B4028" t="s">
        <v>1272</v>
      </c>
      <c r="D4028" s="1">
        <v>40865</v>
      </c>
      <c r="E4028" s="1">
        <v>40867</v>
      </c>
      <c r="F4028" s="1" t="str">
        <f t="shared" si="262"/>
        <v>November</v>
      </c>
      <c r="G4028" s="1" t="str">
        <f t="shared" si="263"/>
        <v>2011</v>
      </c>
      <c r="H4028" s="2">
        <f t="shared" si="264"/>
        <v>2</v>
      </c>
      <c r="I4028" s="2" t="b">
        <f t="shared" si="265"/>
        <v>0</v>
      </c>
      <c r="J4028" t="s">
        <v>44</v>
      </c>
      <c r="K4028">
        <v>29</v>
      </c>
      <c r="L4028">
        <v>2738.7849999999999</v>
      </c>
      <c r="M4028">
        <v>7.0000000000000007E-2</v>
      </c>
      <c r="N4028" t="s">
        <v>18</v>
      </c>
      <c r="O4028">
        <v>556.83000000000004</v>
      </c>
      <c r="P4028">
        <v>115.99</v>
      </c>
      <c r="Q4028">
        <v>2.5</v>
      </c>
      <c r="R4028" t="s">
        <v>260</v>
      </c>
      <c r="S4028" t="s">
        <v>260</v>
      </c>
      <c r="T4028" t="s">
        <v>31</v>
      </c>
      <c r="U4028" t="s">
        <v>32</v>
      </c>
      <c r="V4028" t="s">
        <v>33</v>
      </c>
      <c r="W4028">
        <v>0.57999999999999996</v>
      </c>
    </row>
    <row r="4029" spans="1:23" x14ac:dyDescent="0.3">
      <c r="A4029" t="s">
        <v>1148</v>
      </c>
      <c r="B4029" t="s">
        <v>1272</v>
      </c>
      <c r="D4029" s="1">
        <v>40865</v>
      </c>
      <c r="E4029" s="1">
        <v>40866</v>
      </c>
      <c r="F4029" s="1" t="str">
        <f t="shared" si="262"/>
        <v>November</v>
      </c>
      <c r="G4029" s="1" t="str">
        <f t="shared" si="263"/>
        <v>2011</v>
      </c>
      <c r="H4029" s="2">
        <f t="shared" si="264"/>
        <v>1</v>
      </c>
      <c r="I4029" s="2" t="b">
        <f t="shared" si="265"/>
        <v>0</v>
      </c>
      <c r="J4029" t="s">
        <v>44</v>
      </c>
      <c r="K4029">
        <v>30</v>
      </c>
      <c r="L4029">
        <v>217.42</v>
      </c>
      <c r="M4029">
        <v>0.09</v>
      </c>
      <c r="N4029" t="s">
        <v>18</v>
      </c>
      <c r="O4029">
        <v>16.97</v>
      </c>
      <c r="P4029">
        <v>7.59</v>
      </c>
      <c r="Q4029">
        <v>4</v>
      </c>
      <c r="R4029" t="s">
        <v>260</v>
      </c>
      <c r="S4029" t="s">
        <v>260</v>
      </c>
      <c r="T4029" t="s">
        <v>31</v>
      </c>
      <c r="U4029" t="s">
        <v>36</v>
      </c>
      <c r="V4029" t="s">
        <v>37</v>
      </c>
      <c r="W4029">
        <v>0.42</v>
      </c>
    </row>
    <row r="4030" spans="1:23" x14ac:dyDescent="0.3">
      <c r="A4030" t="s">
        <v>1074</v>
      </c>
      <c r="B4030" t="s">
        <v>1561</v>
      </c>
      <c r="D4030" s="1">
        <v>40948</v>
      </c>
      <c r="E4030" s="1">
        <v>40950</v>
      </c>
      <c r="F4030" s="1" t="str">
        <f t="shared" si="262"/>
        <v>February</v>
      </c>
      <c r="G4030" s="1" t="str">
        <f t="shared" si="263"/>
        <v>2012</v>
      </c>
      <c r="H4030" s="2">
        <f t="shared" si="264"/>
        <v>2</v>
      </c>
      <c r="I4030" s="2" t="b">
        <f t="shared" si="265"/>
        <v>0</v>
      </c>
      <c r="J4030" t="s">
        <v>17</v>
      </c>
      <c r="K4030">
        <v>14</v>
      </c>
      <c r="L4030">
        <v>3049.6320000000001</v>
      </c>
      <c r="M4030">
        <v>0.04</v>
      </c>
      <c r="N4030" t="s">
        <v>25</v>
      </c>
      <c r="O4030">
        <v>-679.04</v>
      </c>
      <c r="P4030">
        <v>280.98</v>
      </c>
      <c r="Q4030">
        <v>35.67</v>
      </c>
      <c r="R4030" t="s">
        <v>260</v>
      </c>
      <c r="S4030" t="s">
        <v>260</v>
      </c>
      <c r="T4030" t="s">
        <v>27</v>
      </c>
      <c r="U4030" t="s">
        <v>36</v>
      </c>
      <c r="V4030" t="s">
        <v>55</v>
      </c>
      <c r="W4030">
        <v>0.66</v>
      </c>
    </row>
    <row r="4031" spans="1:23" x14ac:dyDescent="0.3">
      <c r="A4031" t="s">
        <v>1074</v>
      </c>
      <c r="B4031" t="s">
        <v>1561</v>
      </c>
      <c r="D4031" s="1">
        <v>40948</v>
      </c>
      <c r="E4031" s="1">
        <v>40953</v>
      </c>
      <c r="F4031" s="1" t="str">
        <f t="shared" si="262"/>
        <v>February</v>
      </c>
      <c r="G4031" s="1" t="str">
        <f t="shared" si="263"/>
        <v>2012</v>
      </c>
      <c r="H4031" s="2">
        <f t="shared" si="264"/>
        <v>5</v>
      </c>
      <c r="I4031" s="2" t="b">
        <f t="shared" si="265"/>
        <v>0</v>
      </c>
      <c r="J4031" t="s">
        <v>17</v>
      </c>
      <c r="K4031">
        <v>41</v>
      </c>
      <c r="L4031">
        <v>1274.9490000000001</v>
      </c>
      <c r="M4031">
        <v>0.05</v>
      </c>
      <c r="N4031" t="s">
        <v>18</v>
      </c>
      <c r="O4031">
        <v>416.99</v>
      </c>
      <c r="P4031">
        <v>35.99</v>
      </c>
      <c r="Q4031">
        <v>1.1000000000000001</v>
      </c>
      <c r="R4031" t="s">
        <v>260</v>
      </c>
      <c r="S4031" t="s">
        <v>260</v>
      </c>
      <c r="T4031" t="s">
        <v>27</v>
      </c>
      <c r="U4031" t="s">
        <v>32</v>
      </c>
      <c r="V4031" t="s">
        <v>33</v>
      </c>
      <c r="W4031">
        <v>0.55000000000000004</v>
      </c>
    </row>
    <row r="4032" spans="1:23" x14ac:dyDescent="0.3">
      <c r="A4032" t="s">
        <v>1074</v>
      </c>
      <c r="B4032" t="s">
        <v>1561</v>
      </c>
      <c r="D4032" s="1">
        <v>40332</v>
      </c>
      <c r="E4032" s="1">
        <v>40333</v>
      </c>
      <c r="F4032" s="1" t="str">
        <f t="shared" si="262"/>
        <v>June</v>
      </c>
      <c r="G4032" s="1" t="str">
        <f t="shared" si="263"/>
        <v>2010</v>
      </c>
      <c r="H4032" s="2">
        <f t="shared" si="264"/>
        <v>1</v>
      </c>
      <c r="I4032" s="2" t="b">
        <f t="shared" si="265"/>
        <v>0</v>
      </c>
      <c r="J4032" t="s">
        <v>34</v>
      </c>
      <c r="K4032">
        <v>18</v>
      </c>
      <c r="L4032">
        <v>2657.56</v>
      </c>
      <c r="M4032">
        <v>0.1</v>
      </c>
      <c r="N4032" t="s">
        <v>25</v>
      </c>
      <c r="O4032">
        <v>126.28</v>
      </c>
      <c r="P4032">
        <v>150.97999999999999</v>
      </c>
      <c r="Q4032">
        <v>16.010000000000002</v>
      </c>
      <c r="R4032" t="s">
        <v>260</v>
      </c>
      <c r="S4032" t="s">
        <v>260</v>
      </c>
      <c r="T4032" t="s">
        <v>42</v>
      </c>
      <c r="U4032" t="s">
        <v>36</v>
      </c>
      <c r="V4032" t="s">
        <v>55</v>
      </c>
      <c r="W4032">
        <v>0.7</v>
      </c>
    </row>
    <row r="4033" spans="1:23" x14ac:dyDescent="0.3">
      <c r="A4033" t="s">
        <v>1582</v>
      </c>
      <c r="B4033" t="s">
        <v>1583</v>
      </c>
      <c r="D4033" s="1">
        <v>40151</v>
      </c>
      <c r="E4033" s="1">
        <v>40154</v>
      </c>
      <c r="F4033" s="1" t="str">
        <f t="shared" si="262"/>
        <v>December</v>
      </c>
      <c r="G4033" s="1" t="str">
        <f t="shared" si="263"/>
        <v>2009</v>
      </c>
      <c r="H4033" s="2">
        <f t="shared" si="264"/>
        <v>3</v>
      </c>
      <c r="I4033" s="2" t="b">
        <f t="shared" si="265"/>
        <v>0</v>
      </c>
      <c r="J4033" t="s">
        <v>34</v>
      </c>
      <c r="K4033">
        <v>44</v>
      </c>
      <c r="L4033">
        <v>243.5</v>
      </c>
      <c r="M4033">
        <v>0.09</v>
      </c>
      <c r="N4033" t="s">
        <v>18</v>
      </c>
      <c r="O4033">
        <v>23.87</v>
      </c>
      <c r="P4033">
        <v>5.98</v>
      </c>
      <c r="Q4033">
        <v>1.67</v>
      </c>
      <c r="R4033" t="s">
        <v>260</v>
      </c>
      <c r="S4033" t="s">
        <v>260</v>
      </c>
      <c r="T4033" t="s">
        <v>21</v>
      </c>
      <c r="U4033" t="s">
        <v>22</v>
      </c>
      <c r="V4033" t="s">
        <v>60</v>
      </c>
      <c r="W4033">
        <v>0.51</v>
      </c>
    </row>
    <row r="4034" spans="1:23" x14ac:dyDescent="0.3">
      <c r="A4034" t="s">
        <v>1061</v>
      </c>
      <c r="B4034" t="s">
        <v>1573</v>
      </c>
      <c r="D4034" s="1">
        <v>40428</v>
      </c>
      <c r="E4034" s="1">
        <v>40437</v>
      </c>
      <c r="F4034" s="1" t="str">
        <f t="shared" si="262"/>
        <v>September</v>
      </c>
      <c r="G4034" s="1" t="str">
        <f t="shared" si="263"/>
        <v>2010</v>
      </c>
      <c r="H4034" s="2">
        <f t="shared" si="264"/>
        <v>9</v>
      </c>
      <c r="I4034" s="2" t="b">
        <f t="shared" si="265"/>
        <v>0</v>
      </c>
      <c r="J4034" t="s">
        <v>17</v>
      </c>
      <c r="K4034">
        <v>43</v>
      </c>
      <c r="L4034">
        <v>606.98</v>
      </c>
      <c r="M4034">
        <v>0.05</v>
      </c>
      <c r="N4034" t="s">
        <v>18</v>
      </c>
      <c r="O4034">
        <v>21.08</v>
      </c>
      <c r="P4034">
        <v>13.73</v>
      </c>
      <c r="Q4034">
        <v>6.85</v>
      </c>
      <c r="R4034" t="s">
        <v>260</v>
      </c>
      <c r="S4034" t="s">
        <v>260</v>
      </c>
      <c r="T4034" t="s">
        <v>31</v>
      </c>
      <c r="U4034" t="s">
        <v>36</v>
      </c>
      <c r="V4034" t="s">
        <v>37</v>
      </c>
      <c r="W4034">
        <v>0.54</v>
      </c>
    </row>
    <row r="4035" spans="1:23" x14ac:dyDescent="0.3">
      <c r="A4035" t="s">
        <v>1061</v>
      </c>
      <c r="B4035" t="s">
        <v>1573</v>
      </c>
      <c r="D4035" s="1">
        <v>40428</v>
      </c>
      <c r="E4035" s="1">
        <v>40437</v>
      </c>
      <c r="F4035" s="1" t="str">
        <f t="shared" ref="F4035:F4098" si="266">TEXT(E4035,"mmmm")</f>
        <v>September</v>
      </c>
      <c r="G4035" s="1" t="str">
        <f t="shared" ref="G4035:G4098" si="267">TEXT(E4035,"yyyy")</f>
        <v>2010</v>
      </c>
      <c r="H4035" s="2">
        <f t="shared" ref="H4035:H4098" si="268">E4035-D4035</f>
        <v>9</v>
      </c>
      <c r="I4035" s="2" t="b">
        <f t="shared" ref="I4035:I4098" si="269">IF(H4035&lt;1,IF(AND(H4035&gt;0,H4035&lt;2),"ONE DAY", "FREE DELIVERY"))</f>
        <v>0</v>
      </c>
      <c r="J4035" t="s">
        <v>17</v>
      </c>
      <c r="K4035">
        <v>48</v>
      </c>
      <c r="L4035">
        <v>301.62</v>
      </c>
      <c r="M4035">
        <v>0.09</v>
      </c>
      <c r="N4035" t="s">
        <v>18</v>
      </c>
      <c r="O4035">
        <v>-162.54</v>
      </c>
      <c r="P4035">
        <v>6.68</v>
      </c>
      <c r="Q4035">
        <v>6.92</v>
      </c>
      <c r="R4035" t="s">
        <v>260</v>
      </c>
      <c r="S4035" t="s">
        <v>260</v>
      </c>
      <c r="T4035" t="s">
        <v>31</v>
      </c>
      <c r="U4035" t="s">
        <v>22</v>
      </c>
      <c r="V4035" t="s">
        <v>43</v>
      </c>
      <c r="W4035">
        <v>0.37</v>
      </c>
    </row>
    <row r="4036" spans="1:23" x14ac:dyDescent="0.3">
      <c r="A4036" t="s">
        <v>1020</v>
      </c>
      <c r="B4036" t="s">
        <v>1571</v>
      </c>
      <c r="D4036" s="1">
        <v>41101</v>
      </c>
      <c r="E4036" s="1">
        <v>41103</v>
      </c>
      <c r="F4036" s="1" t="str">
        <f t="shared" si="266"/>
        <v>July</v>
      </c>
      <c r="G4036" s="1" t="str">
        <f t="shared" si="267"/>
        <v>2012</v>
      </c>
      <c r="H4036" s="2">
        <f t="shared" si="268"/>
        <v>2</v>
      </c>
      <c r="I4036" s="2" t="b">
        <f t="shared" si="269"/>
        <v>0</v>
      </c>
      <c r="J4036" t="s">
        <v>52</v>
      </c>
      <c r="K4036">
        <v>2</v>
      </c>
      <c r="L4036">
        <v>24.51</v>
      </c>
      <c r="M4036">
        <v>0.06</v>
      </c>
      <c r="N4036" t="s">
        <v>18</v>
      </c>
      <c r="O4036">
        <v>-18.260000000000002</v>
      </c>
      <c r="P4036">
        <v>8.0399999999999991</v>
      </c>
      <c r="Q4036">
        <v>8.94</v>
      </c>
      <c r="R4036" t="s">
        <v>260</v>
      </c>
      <c r="S4036" t="s">
        <v>260</v>
      </c>
      <c r="T4036" t="s">
        <v>31</v>
      </c>
      <c r="U4036" t="s">
        <v>22</v>
      </c>
      <c r="V4036" t="s">
        <v>29</v>
      </c>
      <c r="W4036">
        <v>0.4</v>
      </c>
    </row>
    <row r="4037" spans="1:23" x14ac:dyDescent="0.3">
      <c r="A4037" t="s">
        <v>1557</v>
      </c>
      <c r="B4037" t="s">
        <v>1558</v>
      </c>
      <c r="D4037" s="1">
        <v>41153</v>
      </c>
      <c r="E4037" s="1">
        <v>41155</v>
      </c>
      <c r="F4037" s="1" t="str">
        <f t="shared" si="266"/>
        <v>September</v>
      </c>
      <c r="G4037" s="1" t="str">
        <f t="shared" si="267"/>
        <v>2012</v>
      </c>
      <c r="H4037" s="2">
        <f t="shared" si="268"/>
        <v>2</v>
      </c>
      <c r="I4037" s="2" t="b">
        <f t="shared" si="269"/>
        <v>0</v>
      </c>
      <c r="J4037" t="s">
        <v>34</v>
      </c>
      <c r="K4037">
        <v>33</v>
      </c>
      <c r="L4037">
        <v>311.19</v>
      </c>
      <c r="M4037">
        <v>0.03</v>
      </c>
      <c r="N4037" t="s">
        <v>18</v>
      </c>
      <c r="O4037">
        <v>-9.18</v>
      </c>
      <c r="P4037">
        <v>9.3800000000000008</v>
      </c>
      <c r="Q4037">
        <v>4.93</v>
      </c>
      <c r="R4037" t="s">
        <v>260</v>
      </c>
      <c r="S4037" t="s">
        <v>260</v>
      </c>
      <c r="T4037" t="s">
        <v>31</v>
      </c>
      <c r="U4037" t="s">
        <v>36</v>
      </c>
      <c r="V4037" t="s">
        <v>37</v>
      </c>
      <c r="W4037">
        <v>0.56999999999999995</v>
      </c>
    </row>
    <row r="4038" spans="1:23" x14ac:dyDescent="0.3">
      <c r="A4038" t="s">
        <v>1548</v>
      </c>
      <c r="B4038" t="s">
        <v>1579</v>
      </c>
      <c r="D4038" s="1">
        <v>41106</v>
      </c>
      <c r="E4038" s="1">
        <v>41106</v>
      </c>
      <c r="F4038" s="1" t="str">
        <f t="shared" si="266"/>
        <v>July</v>
      </c>
      <c r="G4038" s="1" t="str">
        <f t="shared" si="267"/>
        <v>2012</v>
      </c>
      <c r="H4038" s="2">
        <f t="shared" si="268"/>
        <v>0</v>
      </c>
      <c r="I4038" s="2" t="str">
        <f t="shared" si="269"/>
        <v>FREE DELIVERY</v>
      </c>
      <c r="J4038" t="s">
        <v>17</v>
      </c>
      <c r="K4038">
        <v>46</v>
      </c>
      <c r="L4038">
        <v>1752.0965000000001</v>
      </c>
      <c r="M4038">
        <v>0.1</v>
      </c>
      <c r="N4038" t="s">
        <v>18</v>
      </c>
      <c r="O4038">
        <v>356.35</v>
      </c>
      <c r="P4038">
        <v>45.99</v>
      </c>
      <c r="Q4038">
        <v>4.99</v>
      </c>
      <c r="R4038" t="s">
        <v>260</v>
      </c>
      <c r="S4038" t="s">
        <v>260</v>
      </c>
      <c r="T4038" t="s">
        <v>42</v>
      </c>
      <c r="U4038" t="s">
        <v>32</v>
      </c>
      <c r="V4038" t="s">
        <v>33</v>
      </c>
      <c r="W4038">
        <v>0.56999999999999995</v>
      </c>
    </row>
    <row r="4039" spans="1:23" x14ac:dyDescent="0.3">
      <c r="A4039" t="s">
        <v>1576</v>
      </c>
      <c r="B4039" t="s">
        <v>1577</v>
      </c>
      <c r="D4039" s="1">
        <v>40626</v>
      </c>
      <c r="E4039" s="1">
        <v>40627</v>
      </c>
      <c r="F4039" s="1" t="str">
        <f t="shared" si="266"/>
        <v>March</v>
      </c>
      <c r="G4039" s="1" t="str">
        <f t="shared" si="267"/>
        <v>2011</v>
      </c>
      <c r="H4039" s="2">
        <f t="shared" si="268"/>
        <v>1</v>
      </c>
      <c r="I4039" s="2" t="b">
        <f t="shared" si="269"/>
        <v>0</v>
      </c>
      <c r="J4039" t="s">
        <v>52</v>
      </c>
      <c r="K4039">
        <v>13</v>
      </c>
      <c r="L4039">
        <v>76.81</v>
      </c>
      <c r="M4039">
        <v>0</v>
      </c>
      <c r="N4039" t="s">
        <v>18</v>
      </c>
      <c r="O4039">
        <v>-55.77</v>
      </c>
      <c r="P4039">
        <v>4.9800000000000004</v>
      </c>
      <c r="Q4039">
        <v>7.54</v>
      </c>
      <c r="R4039" t="s">
        <v>260</v>
      </c>
      <c r="S4039" t="s">
        <v>260</v>
      </c>
      <c r="T4039" t="s">
        <v>42</v>
      </c>
      <c r="U4039" t="s">
        <v>22</v>
      </c>
      <c r="V4039" t="s">
        <v>43</v>
      </c>
      <c r="W4039">
        <v>0.38</v>
      </c>
    </row>
    <row r="4040" spans="1:23" x14ac:dyDescent="0.3">
      <c r="A4040" t="s">
        <v>1576</v>
      </c>
      <c r="B4040" t="s">
        <v>1577</v>
      </c>
      <c r="D4040" s="1">
        <v>40626</v>
      </c>
      <c r="E4040" s="1">
        <v>40627</v>
      </c>
      <c r="F4040" s="1" t="str">
        <f t="shared" si="266"/>
        <v>March</v>
      </c>
      <c r="G4040" s="1" t="str">
        <f t="shared" si="267"/>
        <v>2011</v>
      </c>
      <c r="H4040" s="2">
        <f t="shared" si="268"/>
        <v>1</v>
      </c>
      <c r="I4040" s="2" t="b">
        <f t="shared" si="269"/>
        <v>0</v>
      </c>
      <c r="J4040" t="s">
        <v>52</v>
      </c>
      <c r="K4040">
        <v>21</v>
      </c>
      <c r="L4040">
        <v>174.22</v>
      </c>
      <c r="M4040">
        <v>0.03</v>
      </c>
      <c r="N4040" t="s">
        <v>18</v>
      </c>
      <c r="O4040">
        <v>-1.23</v>
      </c>
      <c r="P4040">
        <v>8.34</v>
      </c>
      <c r="Q4040">
        <v>2.64</v>
      </c>
      <c r="R4040" t="s">
        <v>260</v>
      </c>
      <c r="S4040" t="s">
        <v>260</v>
      </c>
      <c r="T4040" t="s">
        <v>42</v>
      </c>
      <c r="U4040" t="s">
        <v>22</v>
      </c>
      <c r="V4040" t="s">
        <v>82</v>
      </c>
      <c r="W4040">
        <v>0.59</v>
      </c>
    </row>
    <row r="4041" spans="1:23" x14ac:dyDescent="0.3">
      <c r="A4041" t="s">
        <v>1016</v>
      </c>
      <c r="B4041" t="s">
        <v>1556</v>
      </c>
      <c r="D4041" s="1">
        <v>40142</v>
      </c>
      <c r="E4041" s="1">
        <v>40143</v>
      </c>
      <c r="F4041" s="1" t="str">
        <f t="shared" si="266"/>
        <v>November</v>
      </c>
      <c r="G4041" s="1" t="str">
        <f t="shared" si="267"/>
        <v>2009</v>
      </c>
      <c r="H4041" s="2">
        <f t="shared" si="268"/>
        <v>1</v>
      </c>
      <c r="I4041" s="2" t="b">
        <f t="shared" si="269"/>
        <v>0</v>
      </c>
      <c r="J4041" t="s">
        <v>44</v>
      </c>
      <c r="K4041">
        <v>35</v>
      </c>
      <c r="L4041">
        <v>725.15</v>
      </c>
      <c r="M4041">
        <v>0.05</v>
      </c>
      <c r="N4041" t="s">
        <v>18</v>
      </c>
      <c r="O4041">
        <v>140.57</v>
      </c>
      <c r="P4041">
        <v>20.27</v>
      </c>
      <c r="Q4041">
        <v>3.99</v>
      </c>
      <c r="R4041" t="s">
        <v>260</v>
      </c>
      <c r="S4041" t="s">
        <v>260</v>
      </c>
      <c r="T4041" t="s">
        <v>42</v>
      </c>
      <c r="U4041" t="s">
        <v>22</v>
      </c>
      <c r="V4041" t="s">
        <v>28</v>
      </c>
      <c r="W4041">
        <v>0.56999999999999995</v>
      </c>
    </row>
    <row r="4042" spans="1:23" x14ac:dyDescent="0.3">
      <c r="A4042" t="s">
        <v>1555</v>
      </c>
      <c r="B4042" t="s">
        <v>1274</v>
      </c>
      <c r="D4042" s="1">
        <v>41115</v>
      </c>
      <c r="E4042" s="1">
        <v>41117</v>
      </c>
      <c r="F4042" s="1" t="str">
        <f t="shared" si="266"/>
        <v>July</v>
      </c>
      <c r="G4042" s="1" t="str">
        <f t="shared" si="267"/>
        <v>2012</v>
      </c>
      <c r="H4042" s="2">
        <f t="shared" si="268"/>
        <v>2</v>
      </c>
      <c r="I4042" s="2" t="b">
        <f t="shared" si="269"/>
        <v>0</v>
      </c>
      <c r="J4042" t="s">
        <v>44</v>
      </c>
      <c r="K4042">
        <v>28</v>
      </c>
      <c r="L4042">
        <v>1166.29</v>
      </c>
      <c r="M4042">
        <v>7.0000000000000007E-2</v>
      </c>
      <c r="N4042" t="s">
        <v>39</v>
      </c>
      <c r="O4042">
        <v>302.86</v>
      </c>
      <c r="P4042">
        <v>41.71</v>
      </c>
      <c r="Q4042">
        <v>4.5</v>
      </c>
      <c r="R4042" t="s">
        <v>260</v>
      </c>
      <c r="S4042" t="s">
        <v>260</v>
      </c>
      <c r="T4042" t="s">
        <v>21</v>
      </c>
      <c r="U4042" t="s">
        <v>22</v>
      </c>
      <c r="V4042" t="s">
        <v>28</v>
      </c>
      <c r="W4042">
        <v>0.56000000000000005</v>
      </c>
    </row>
    <row r="4043" spans="1:23" x14ac:dyDescent="0.3">
      <c r="A4043" t="s">
        <v>1567</v>
      </c>
      <c r="B4043" t="s">
        <v>952</v>
      </c>
      <c r="D4043" s="1">
        <v>39829</v>
      </c>
      <c r="E4043" s="1">
        <v>39829</v>
      </c>
      <c r="F4043" s="1" t="str">
        <f t="shared" si="266"/>
        <v>January</v>
      </c>
      <c r="G4043" s="1" t="str">
        <f t="shared" si="267"/>
        <v>2009</v>
      </c>
      <c r="H4043" s="2">
        <f t="shared" si="268"/>
        <v>0</v>
      </c>
      <c r="I4043" s="2" t="str">
        <f t="shared" si="269"/>
        <v>FREE DELIVERY</v>
      </c>
      <c r="J4043" t="s">
        <v>17</v>
      </c>
      <c r="K4043">
        <v>20</v>
      </c>
      <c r="L4043">
        <v>62.78</v>
      </c>
      <c r="M4043">
        <v>0.04</v>
      </c>
      <c r="N4043" t="s">
        <v>39</v>
      </c>
      <c r="O4043">
        <v>-17.75</v>
      </c>
      <c r="P4043">
        <v>2.98</v>
      </c>
      <c r="Q4043">
        <v>2.0299999999999998</v>
      </c>
      <c r="R4043" t="s">
        <v>260</v>
      </c>
      <c r="S4043" t="s">
        <v>260</v>
      </c>
      <c r="T4043" t="s">
        <v>31</v>
      </c>
      <c r="U4043" t="s">
        <v>22</v>
      </c>
      <c r="V4043" t="s">
        <v>60</v>
      </c>
      <c r="W4043">
        <v>0.56999999999999995</v>
      </c>
    </row>
    <row r="4044" spans="1:23" x14ac:dyDescent="0.3">
      <c r="A4044" t="s">
        <v>1567</v>
      </c>
      <c r="B4044" t="s">
        <v>952</v>
      </c>
      <c r="D4044" s="1">
        <v>39829</v>
      </c>
      <c r="E4044" s="1">
        <v>39834</v>
      </c>
      <c r="F4044" s="1" t="str">
        <f t="shared" si="266"/>
        <v>January</v>
      </c>
      <c r="G4044" s="1" t="str">
        <f t="shared" si="267"/>
        <v>2009</v>
      </c>
      <c r="H4044" s="2">
        <f t="shared" si="268"/>
        <v>5</v>
      </c>
      <c r="I4044" s="2" t="b">
        <f t="shared" si="269"/>
        <v>0</v>
      </c>
      <c r="J4044" t="s">
        <v>17</v>
      </c>
      <c r="K4044">
        <v>25</v>
      </c>
      <c r="L4044">
        <v>2836.0504999999998</v>
      </c>
      <c r="M4044">
        <v>0.01</v>
      </c>
      <c r="N4044" t="s">
        <v>18</v>
      </c>
      <c r="O4044">
        <v>561.13</v>
      </c>
      <c r="P4044">
        <v>125.99</v>
      </c>
      <c r="Q4044">
        <v>8.99</v>
      </c>
      <c r="R4044" t="s">
        <v>260</v>
      </c>
      <c r="S4044" t="s">
        <v>260</v>
      </c>
      <c r="T4044" t="s">
        <v>31</v>
      </c>
      <c r="U4044" t="s">
        <v>32</v>
      </c>
      <c r="V4044" t="s">
        <v>33</v>
      </c>
      <c r="W4044">
        <v>0.59</v>
      </c>
    </row>
    <row r="4045" spans="1:23" x14ac:dyDescent="0.3">
      <c r="A4045" t="s">
        <v>1173</v>
      </c>
      <c r="B4045" t="s">
        <v>1085</v>
      </c>
      <c r="D4045" s="1">
        <v>40511</v>
      </c>
      <c r="E4045" s="1">
        <v>40516</v>
      </c>
      <c r="F4045" s="1" t="str">
        <f t="shared" si="266"/>
        <v>December</v>
      </c>
      <c r="G4045" s="1" t="str">
        <f t="shared" si="267"/>
        <v>2010</v>
      </c>
      <c r="H4045" s="2">
        <f t="shared" si="268"/>
        <v>5</v>
      </c>
      <c r="I4045" s="2" t="b">
        <f t="shared" si="269"/>
        <v>0</v>
      </c>
      <c r="J4045" t="s">
        <v>17</v>
      </c>
      <c r="K4045">
        <v>4</v>
      </c>
      <c r="L4045">
        <v>701.16</v>
      </c>
      <c r="M4045">
        <v>0.08</v>
      </c>
      <c r="N4045" t="s">
        <v>18</v>
      </c>
      <c r="O4045">
        <v>4.5599999999999996</v>
      </c>
      <c r="P4045">
        <v>172.99</v>
      </c>
      <c r="Q4045">
        <v>19.989999999999998</v>
      </c>
      <c r="R4045" t="s">
        <v>260</v>
      </c>
      <c r="S4045" t="s">
        <v>260</v>
      </c>
      <c r="T4045" t="s">
        <v>31</v>
      </c>
      <c r="U4045" t="s">
        <v>22</v>
      </c>
      <c r="V4045" t="s">
        <v>29</v>
      </c>
      <c r="W4045">
        <v>0.39</v>
      </c>
    </row>
    <row r="4046" spans="1:23" x14ac:dyDescent="0.3">
      <c r="A4046" t="s">
        <v>1317</v>
      </c>
      <c r="B4046" t="s">
        <v>1554</v>
      </c>
      <c r="D4046" s="1">
        <v>40384</v>
      </c>
      <c r="E4046" s="1">
        <v>40387</v>
      </c>
      <c r="F4046" s="1" t="str">
        <f t="shared" si="266"/>
        <v>July</v>
      </c>
      <c r="G4046" s="1" t="str">
        <f t="shared" si="267"/>
        <v>2010</v>
      </c>
      <c r="H4046" s="2">
        <f t="shared" si="268"/>
        <v>3</v>
      </c>
      <c r="I4046" s="2" t="b">
        <f t="shared" si="269"/>
        <v>0</v>
      </c>
      <c r="J4046" t="s">
        <v>44</v>
      </c>
      <c r="K4046">
        <v>39</v>
      </c>
      <c r="L4046">
        <v>1818.76</v>
      </c>
      <c r="M4046">
        <v>0.02</v>
      </c>
      <c r="N4046" t="s">
        <v>18</v>
      </c>
      <c r="O4046">
        <v>843.12</v>
      </c>
      <c r="P4046">
        <v>46.94</v>
      </c>
      <c r="Q4046">
        <v>6.77</v>
      </c>
      <c r="R4046" t="s">
        <v>260</v>
      </c>
      <c r="S4046" t="s">
        <v>260</v>
      </c>
      <c r="T4046" t="s">
        <v>42</v>
      </c>
      <c r="U4046" t="s">
        <v>36</v>
      </c>
      <c r="V4046" t="s">
        <v>37</v>
      </c>
      <c r="W4046">
        <v>0.44</v>
      </c>
    </row>
    <row r="4047" spans="1:23" x14ac:dyDescent="0.3">
      <c r="A4047" t="s">
        <v>1317</v>
      </c>
      <c r="B4047" t="s">
        <v>1554</v>
      </c>
      <c r="D4047" s="1">
        <v>40384</v>
      </c>
      <c r="E4047" s="1">
        <v>40384</v>
      </c>
      <c r="F4047" s="1" t="str">
        <f t="shared" si="266"/>
        <v>July</v>
      </c>
      <c r="G4047" s="1" t="str">
        <f t="shared" si="267"/>
        <v>2010</v>
      </c>
      <c r="H4047" s="2">
        <f t="shared" si="268"/>
        <v>0</v>
      </c>
      <c r="I4047" s="2" t="str">
        <f t="shared" si="269"/>
        <v>FREE DELIVERY</v>
      </c>
      <c r="J4047" t="s">
        <v>44</v>
      </c>
      <c r="K4047">
        <v>26</v>
      </c>
      <c r="L4047">
        <v>4322.26</v>
      </c>
      <c r="M4047">
        <v>7.0000000000000007E-2</v>
      </c>
      <c r="N4047" t="s">
        <v>18</v>
      </c>
      <c r="O4047">
        <v>-618.95000000000005</v>
      </c>
      <c r="P4047">
        <v>167.27</v>
      </c>
      <c r="Q4047">
        <v>35</v>
      </c>
      <c r="R4047" t="s">
        <v>260</v>
      </c>
      <c r="S4047" t="s">
        <v>260</v>
      </c>
      <c r="T4047" t="s">
        <v>42</v>
      </c>
      <c r="U4047" t="s">
        <v>22</v>
      </c>
      <c r="V4047" t="s">
        <v>23</v>
      </c>
      <c r="W4047">
        <v>0.85</v>
      </c>
    </row>
    <row r="4048" spans="1:23" x14ac:dyDescent="0.3">
      <c r="A4048" t="s">
        <v>1317</v>
      </c>
      <c r="B4048" t="s">
        <v>1554</v>
      </c>
      <c r="D4048" s="1">
        <v>39834</v>
      </c>
      <c r="E4048" s="1">
        <v>39836</v>
      </c>
      <c r="F4048" s="1" t="str">
        <f t="shared" si="266"/>
        <v>January</v>
      </c>
      <c r="G4048" s="1" t="str">
        <f t="shared" si="267"/>
        <v>2009</v>
      </c>
      <c r="H4048" s="2">
        <f t="shared" si="268"/>
        <v>2</v>
      </c>
      <c r="I4048" s="2" t="b">
        <f t="shared" si="269"/>
        <v>0</v>
      </c>
      <c r="J4048" t="s">
        <v>24</v>
      </c>
      <c r="K4048">
        <v>37</v>
      </c>
      <c r="L4048">
        <v>1251.18</v>
      </c>
      <c r="M4048">
        <v>0.05</v>
      </c>
      <c r="N4048" t="s">
        <v>25</v>
      </c>
      <c r="O4048">
        <v>-1756.44</v>
      </c>
      <c r="P4048">
        <v>31.76</v>
      </c>
      <c r="Q4048">
        <v>45.51</v>
      </c>
      <c r="R4048" t="s">
        <v>260</v>
      </c>
      <c r="S4048" t="s">
        <v>260</v>
      </c>
      <c r="T4048" t="s">
        <v>21</v>
      </c>
      <c r="U4048" t="s">
        <v>36</v>
      </c>
      <c r="V4048" t="s">
        <v>55</v>
      </c>
      <c r="W4048">
        <v>0.65</v>
      </c>
    </row>
    <row r="4049" spans="1:23" x14ac:dyDescent="0.3">
      <c r="A4049" t="s">
        <v>1074</v>
      </c>
      <c r="B4049" t="s">
        <v>1561</v>
      </c>
      <c r="D4049" s="1">
        <v>41139</v>
      </c>
      <c r="E4049" s="1">
        <v>41146</v>
      </c>
      <c r="F4049" s="1" t="str">
        <f t="shared" si="266"/>
        <v>August</v>
      </c>
      <c r="G4049" s="1" t="str">
        <f t="shared" si="267"/>
        <v>2012</v>
      </c>
      <c r="H4049" s="2">
        <f t="shared" si="268"/>
        <v>7</v>
      </c>
      <c r="I4049" s="2" t="b">
        <f t="shared" si="269"/>
        <v>0</v>
      </c>
      <c r="J4049" t="s">
        <v>17</v>
      </c>
      <c r="K4049">
        <v>24</v>
      </c>
      <c r="L4049">
        <v>169.35400000000001</v>
      </c>
      <c r="M4049">
        <v>0.09</v>
      </c>
      <c r="N4049" t="s">
        <v>39</v>
      </c>
      <c r="O4049">
        <v>-84.14</v>
      </c>
      <c r="P4049">
        <v>7.99</v>
      </c>
      <c r="Q4049">
        <v>5.03</v>
      </c>
      <c r="R4049" t="s">
        <v>260</v>
      </c>
      <c r="S4049" t="s">
        <v>260</v>
      </c>
      <c r="T4049" t="s">
        <v>27</v>
      </c>
      <c r="U4049" t="s">
        <v>32</v>
      </c>
      <c r="V4049" t="s">
        <v>33</v>
      </c>
      <c r="W4049">
        <v>0.6</v>
      </c>
    </row>
    <row r="4050" spans="1:23" x14ac:dyDescent="0.3">
      <c r="A4050" t="s">
        <v>1578</v>
      </c>
      <c r="B4050" t="s">
        <v>1021</v>
      </c>
      <c r="D4050" s="1">
        <v>40755</v>
      </c>
      <c r="E4050" s="1">
        <v>40757</v>
      </c>
      <c r="F4050" s="1" t="str">
        <f t="shared" si="266"/>
        <v>August</v>
      </c>
      <c r="G4050" s="1" t="str">
        <f t="shared" si="267"/>
        <v>2011</v>
      </c>
      <c r="H4050" s="2">
        <f t="shared" si="268"/>
        <v>2</v>
      </c>
      <c r="I4050" s="2" t="b">
        <f t="shared" si="269"/>
        <v>0</v>
      </c>
      <c r="J4050" t="s">
        <v>24</v>
      </c>
      <c r="K4050">
        <v>14</v>
      </c>
      <c r="L4050">
        <v>593.62</v>
      </c>
      <c r="M4050">
        <v>0.02</v>
      </c>
      <c r="N4050" t="s">
        <v>18</v>
      </c>
      <c r="O4050">
        <v>25.19</v>
      </c>
      <c r="P4050">
        <v>40.99</v>
      </c>
      <c r="Q4050">
        <v>19.989999999999998</v>
      </c>
      <c r="R4050" t="s">
        <v>260</v>
      </c>
      <c r="S4050" t="s">
        <v>260</v>
      </c>
      <c r="T4050" t="s">
        <v>21</v>
      </c>
      <c r="U4050" t="s">
        <v>22</v>
      </c>
      <c r="V4050" t="s">
        <v>43</v>
      </c>
      <c r="W4050">
        <v>0.36</v>
      </c>
    </row>
    <row r="4051" spans="1:23" x14ac:dyDescent="0.3">
      <c r="A4051" t="s">
        <v>1578</v>
      </c>
      <c r="B4051" t="s">
        <v>1021</v>
      </c>
      <c r="D4051" s="1">
        <v>40755</v>
      </c>
      <c r="E4051" s="1">
        <v>40757</v>
      </c>
      <c r="F4051" s="1" t="str">
        <f t="shared" si="266"/>
        <v>August</v>
      </c>
      <c r="G4051" s="1" t="str">
        <f t="shared" si="267"/>
        <v>2011</v>
      </c>
      <c r="H4051" s="2">
        <f t="shared" si="268"/>
        <v>2</v>
      </c>
      <c r="I4051" s="2" t="b">
        <f t="shared" si="269"/>
        <v>0</v>
      </c>
      <c r="J4051" t="s">
        <v>24</v>
      </c>
      <c r="K4051">
        <v>31</v>
      </c>
      <c r="L4051">
        <v>38.520000000000003</v>
      </c>
      <c r="M4051">
        <v>0.06</v>
      </c>
      <c r="N4051" t="s">
        <v>18</v>
      </c>
      <c r="O4051">
        <v>-17.34</v>
      </c>
      <c r="P4051">
        <v>1.26</v>
      </c>
      <c r="Q4051">
        <v>0.7</v>
      </c>
      <c r="R4051" t="s">
        <v>260</v>
      </c>
      <c r="S4051" t="s">
        <v>260</v>
      </c>
      <c r="T4051" t="s">
        <v>21</v>
      </c>
      <c r="U4051" t="s">
        <v>22</v>
      </c>
      <c r="V4051" t="s">
        <v>46</v>
      </c>
      <c r="W4051">
        <v>0.81</v>
      </c>
    </row>
    <row r="4052" spans="1:23" x14ac:dyDescent="0.3">
      <c r="A4052" t="s">
        <v>923</v>
      </c>
      <c r="B4052" t="s">
        <v>1483</v>
      </c>
      <c r="D4052" s="1">
        <v>40379</v>
      </c>
      <c r="E4052" s="1">
        <v>40383</v>
      </c>
      <c r="F4052" s="1" t="str">
        <f t="shared" si="266"/>
        <v>July</v>
      </c>
      <c r="G4052" s="1" t="str">
        <f t="shared" si="267"/>
        <v>2010</v>
      </c>
      <c r="H4052" s="2">
        <f t="shared" si="268"/>
        <v>4</v>
      </c>
      <c r="I4052" s="2" t="b">
        <f t="shared" si="269"/>
        <v>0</v>
      </c>
      <c r="J4052" t="s">
        <v>17</v>
      </c>
      <c r="K4052">
        <v>37</v>
      </c>
      <c r="L4052">
        <v>1196.2</v>
      </c>
      <c r="M4052">
        <v>0.03</v>
      </c>
      <c r="N4052" t="s">
        <v>18</v>
      </c>
      <c r="O4052">
        <v>-73.77</v>
      </c>
      <c r="P4052">
        <v>30.98</v>
      </c>
      <c r="Q4052">
        <v>6.5</v>
      </c>
      <c r="R4052" t="s">
        <v>260</v>
      </c>
      <c r="S4052" t="s">
        <v>260</v>
      </c>
      <c r="T4052" t="s">
        <v>27</v>
      </c>
      <c r="U4052" t="s">
        <v>32</v>
      </c>
      <c r="V4052" t="s">
        <v>48</v>
      </c>
      <c r="W4052">
        <v>0.79</v>
      </c>
    </row>
    <row r="4053" spans="1:23" x14ac:dyDescent="0.3">
      <c r="A4053" t="s">
        <v>923</v>
      </c>
      <c r="B4053" t="s">
        <v>1483</v>
      </c>
      <c r="D4053" s="1">
        <v>40379</v>
      </c>
      <c r="E4053" s="1">
        <v>40379</v>
      </c>
      <c r="F4053" s="1" t="str">
        <f t="shared" si="266"/>
        <v>July</v>
      </c>
      <c r="G4053" s="1" t="str">
        <f t="shared" si="267"/>
        <v>2010</v>
      </c>
      <c r="H4053" s="2">
        <f t="shared" si="268"/>
        <v>0</v>
      </c>
      <c r="I4053" s="2" t="str">
        <f t="shared" si="269"/>
        <v>FREE DELIVERY</v>
      </c>
      <c r="J4053" t="s">
        <v>17</v>
      </c>
      <c r="K4053">
        <v>7</v>
      </c>
      <c r="L4053">
        <v>98.55</v>
      </c>
      <c r="M4053">
        <v>7.0000000000000007E-2</v>
      </c>
      <c r="N4053" t="s">
        <v>18</v>
      </c>
      <c r="O4053">
        <v>23.16</v>
      </c>
      <c r="P4053">
        <v>13.79</v>
      </c>
      <c r="Q4053">
        <v>8.7799999999999994</v>
      </c>
      <c r="R4053" t="s">
        <v>260</v>
      </c>
      <c r="S4053" t="s">
        <v>260</v>
      </c>
      <c r="T4053" t="s">
        <v>27</v>
      </c>
      <c r="U4053" t="s">
        <v>36</v>
      </c>
      <c r="V4053" t="s">
        <v>37</v>
      </c>
      <c r="W4053">
        <v>0.43</v>
      </c>
    </row>
    <row r="4054" spans="1:23" x14ac:dyDescent="0.3">
      <c r="A4054" t="s">
        <v>1068</v>
      </c>
      <c r="B4054" t="s">
        <v>924</v>
      </c>
      <c r="D4054" s="1">
        <v>40382</v>
      </c>
      <c r="E4054" s="1">
        <v>40383</v>
      </c>
      <c r="F4054" s="1" t="str">
        <f t="shared" si="266"/>
        <v>July</v>
      </c>
      <c r="G4054" s="1" t="str">
        <f t="shared" si="267"/>
        <v>2010</v>
      </c>
      <c r="H4054" s="2">
        <f t="shared" si="268"/>
        <v>1</v>
      </c>
      <c r="I4054" s="2" t="b">
        <f t="shared" si="269"/>
        <v>0</v>
      </c>
      <c r="J4054" t="s">
        <v>24</v>
      </c>
      <c r="K4054">
        <v>3</v>
      </c>
      <c r="L4054">
        <v>28.75</v>
      </c>
      <c r="M4054">
        <v>0.01</v>
      </c>
      <c r="N4054" t="s">
        <v>18</v>
      </c>
      <c r="O4054">
        <v>-31.43</v>
      </c>
      <c r="P4054">
        <v>8.4600000000000009</v>
      </c>
      <c r="Q4054">
        <v>3.62</v>
      </c>
      <c r="R4054" t="s">
        <v>260</v>
      </c>
      <c r="S4054" t="s">
        <v>260</v>
      </c>
      <c r="T4054" t="s">
        <v>21</v>
      </c>
      <c r="U4054" t="s">
        <v>32</v>
      </c>
      <c r="V4054" t="s">
        <v>48</v>
      </c>
      <c r="W4054">
        <v>0.61</v>
      </c>
    </row>
    <row r="4055" spans="1:23" x14ac:dyDescent="0.3">
      <c r="A4055" t="s">
        <v>1068</v>
      </c>
      <c r="B4055" t="s">
        <v>924</v>
      </c>
      <c r="D4055" s="1">
        <v>40382</v>
      </c>
      <c r="E4055" s="1">
        <v>40382</v>
      </c>
      <c r="F4055" s="1" t="str">
        <f t="shared" si="266"/>
        <v>July</v>
      </c>
      <c r="G4055" s="1" t="str">
        <f t="shared" si="267"/>
        <v>2010</v>
      </c>
      <c r="H4055" s="2">
        <f t="shared" si="268"/>
        <v>0</v>
      </c>
      <c r="I4055" s="2" t="str">
        <f t="shared" si="269"/>
        <v>FREE DELIVERY</v>
      </c>
      <c r="J4055" t="s">
        <v>24</v>
      </c>
      <c r="K4055">
        <v>3</v>
      </c>
      <c r="L4055">
        <v>75.81</v>
      </c>
      <c r="M4055">
        <v>0.06</v>
      </c>
      <c r="N4055" t="s">
        <v>18</v>
      </c>
      <c r="O4055">
        <v>-21.13</v>
      </c>
      <c r="P4055">
        <v>22.84</v>
      </c>
      <c r="Q4055">
        <v>8.18</v>
      </c>
      <c r="R4055" t="s">
        <v>260</v>
      </c>
      <c r="S4055" t="s">
        <v>260</v>
      </c>
      <c r="T4055" t="s">
        <v>21</v>
      </c>
      <c r="U4055" t="s">
        <v>22</v>
      </c>
      <c r="V4055" t="s">
        <v>43</v>
      </c>
      <c r="W4055">
        <v>0.39</v>
      </c>
    </row>
    <row r="4056" spans="1:23" x14ac:dyDescent="0.3">
      <c r="A4056" t="s">
        <v>1068</v>
      </c>
      <c r="B4056" t="s">
        <v>924</v>
      </c>
      <c r="D4056" s="1">
        <v>40382</v>
      </c>
      <c r="E4056" s="1">
        <v>40384</v>
      </c>
      <c r="F4056" s="1" t="str">
        <f t="shared" si="266"/>
        <v>July</v>
      </c>
      <c r="G4056" s="1" t="str">
        <f t="shared" si="267"/>
        <v>2010</v>
      </c>
      <c r="H4056" s="2">
        <f t="shared" si="268"/>
        <v>2</v>
      </c>
      <c r="I4056" s="2" t="b">
        <f t="shared" si="269"/>
        <v>0</v>
      </c>
      <c r="J4056" t="s">
        <v>24</v>
      </c>
      <c r="K4056">
        <v>38</v>
      </c>
      <c r="L4056">
        <v>259.71749999999997</v>
      </c>
      <c r="M4056">
        <v>0.02</v>
      </c>
      <c r="N4056" t="s">
        <v>18</v>
      </c>
      <c r="O4056">
        <v>-118.48</v>
      </c>
      <c r="P4056">
        <v>7.99</v>
      </c>
      <c r="Q4056">
        <v>5.03</v>
      </c>
      <c r="R4056" t="s">
        <v>260</v>
      </c>
      <c r="S4056" t="s">
        <v>260</v>
      </c>
      <c r="T4056" t="s">
        <v>21</v>
      </c>
      <c r="U4056" t="s">
        <v>32</v>
      </c>
      <c r="V4056" t="s">
        <v>33</v>
      </c>
      <c r="W4056">
        <v>0.6</v>
      </c>
    </row>
    <row r="4057" spans="1:23" x14ac:dyDescent="0.3">
      <c r="A4057" t="s">
        <v>1556</v>
      </c>
      <c r="B4057" t="s">
        <v>1584</v>
      </c>
      <c r="D4057" s="1">
        <v>40633</v>
      </c>
      <c r="E4057" s="1">
        <v>40634</v>
      </c>
      <c r="F4057" s="1" t="str">
        <f t="shared" si="266"/>
        <v>April</v>
      </c>
      <c r="G4057" s="1" t="str">
        <f t="shared" si="267"/>
        <v>2011</v>
      </c>
      <c r="H4057" s="2">
        <f t="shared" si="268"/>
        <v>1</v>
      </c>
      <c r="I4057" s="2" t="b">
        <f t="shared" si="269"/>
        <v>0</v>
      </c>
      <c r="J4057" t="s">
        <v>52</v>
      </c>
      <c r="K4057">
        <v>12</v>
      </c>
      <c r="L4057">
        <v>83.89</v>
      </c>
      <c r="M4057">
        <v>0.05</v>
      </c>
      <c r="N4057" t="s">
        <v>18</v>
      </c>
      <c r="O4057">
        <v>-29.59</v>
      </c>
      <c r="P4057">
        <v>6.81</v>
      </c>
      <c r="Q4057">
        <v>5.48</v>
      </c>
      <c r="R4057" t="s">
        <v>260</v>
      </c>
      <c r="S4057" t="s">
        <v>260</v>
      </c>
      <c r="T4057" t="s">
        <v>27</v>
      </c>
      <c r="U4057" t="s">
        <v>22</v>
      </c>
      <c r="V4057" t="s">
        <v>29</v>
      </c>
      <c r="W4057">
        <v>0.37</v>
      </c>
    </row>
    <row r="4058" spans="1:23" x14ac:dyDescent="0.3">
      <c r="A4058" t="s">
        <v>1210</v>
      </c>
      <c r="B4058" t="s">
        <v>1569</v>
      </c>
      <c r="D4058" s="1">
        <v>40475</v>
      </c>
      <c r="E4058" s="1">
        <v>40477</v>
      </c>
      <c r="F4058" s="1" t="str">
        <f t="shared" si="266"/>
        <v>October</v>
      </c>
      <c r="G4058" s="1" t="str">
        <f t="shared" si="267"/>
        <v>2010</v>
      </c>
      <c r="H4058" s="2">
        <f t="shared" si="268"/>
        <v>2</v>
      </c>
      <c r="I4058" s="2" t="b">
        <f t="shared" si="269"/>
        <v>0</v>
      </c>
      <c r="J4058" t="s">
        <v>52</v>
      </c>
      <c r="K4058">
        <v>15</v>
      </c>
      <c r="L4058">
        <v>43.96</v>
      </c>
      <c r="M4058">
        <v>0.03</v>
      </c>
      <c r="N4058" t="s">
        <v>18</v>
      </c>
      <c r="O4058">
        <v>-0.24</v>
      </c>
      <c r="P4058">
        <v>2.78</v>
      </c>
      <c r="Q4058">
        <v>1.49</v>
      </c>
      <c r="R4058" t="s">
        <v>260</v>
      </c>
      <c r="S4058" t="s">
        <v>260</v>
      </c>
      <c r="T4058" t="s">
        <v>31</v>
      </c>
      <c r="U4058" t="s">
        <v>22</v>
      </c>
      <c r="V4058" t="s">
        <v>29</v>
      </c>
      <c r="W4058">
        <v>0.39</v>
      </c>
    </row>
    <row r="4059" spans="1:23" x14ac:dyDescent="0.3">
      <c r="A4059" t="s">
        <v>1210</v>
      </c>
      <c r="B4059" t="s">
        <v>1569</v>
      </c>
      <c r="D4059" s="1">
        <v>40475</v>
      </c>
      <c r="E4059" s="1">
        <v>40477</v>
      </c>
      <c r="F4059" s="1" t="str">
        <f t="shared" si="266"/>
        <v>October</v>
      </c>
      <c r="G4059" s="1" t="str">
        <f t="shared" si="267"/>
        <v>2010</v>
      </c>
      <c r="H4059" s="2">
        <f t="shared" si="268"/>
        <v>2</v>
      </c>
      <c r="I4059" s="2" t="b">
        <f t="shared" si="269"/>
        <v>0</v>
      </c>
      <c r="J4059" t="s">
        <v>52</v>
      </c>
      <c r="K4059">
        <v>7</v>
      </c>
      <c r="L4059">
        <v>60.19</v>
      </c>
      <c r="M4059">
        <v>0.01</v>
      </c>
      <c r="N4059" t="s">
        <v>18</v>
      </c>
      <c r="O4059">
        <v>6.44</v>
      </c>
      <c r="P4059">
        <v>7.78</v>
      </c>
      <c r="Q4059">
        <v>2.5</v>
      </c>
      <c r="R4059" t="s">
        <v>260</v>
      </c>
      <c r="S4059" t="s">
        <v>260</v>
      </c>
      <c r="T4059" t="s">
        <v>31</v>
      </c>
      <c r="U4059" t="s">
        <v>22</v>
      </c>
      <c r="V4059" t="s">
        <v>51</v>
      </c>
      <c r="W4059">
        <v>0.38</v>
      </c>
    </row>
    <row r="4060" spans="1:23" x14ac:dyDescent="0.3">
      <c r="A4060" t="s">
        <v>1567</v>
      </c>
      <c r="B4060" t="s">
        <v>952</v>
      </c>
      <c r="D4060" s="1">
        <v>41051</v>
      </c>
      <c r="E4060" s="1">
        <v>41053</v>
      </c>
      <c r="F4060" s="1" t="str">
        <f t="shared" si="266"/>
        <v>May</v>
      </c>
      <c r="G4060" s="1" t="str">
        <f t="shared" si="267"/>
        <v>2012</v>
      </c>
      <c r="H4060" s="2">
        <f t="shared" si="268"/>
        <v>2</v>
      </c>
      <c r="I4060" s="2" t="b">
        <f t="shared" si="269"/>
        <v>0</v>
      </c>
      <c r="J4060" t="s">
        <v>24</v>
      </c>
      <c r="K4060">
        <v>20</v>
      </c>
      <c r="L4060">
        <v>1361.91</v>
      </c>
      <c r="M4060">
        <v>0.05</v>
      </c>
      <c r="N4060" t="s">
        <v>18</v>
      </c>
      <c r="O4060">
        <v>312.52</v>
      </c>
      <c r="P4060">
        <v>70.97</v>
      </c>
      <c r="Q4060">
        <v>3.5</v>
      </c>
      <c r="R4060" t="s">
        <v>260</v>
      </c>
      <c r="S4060" t="s">
        <v>260</v>
      </c>
      <c r="T4060" t="s">
        <v>31</v>
      </c>
      <c r="U4060" t="s">
        <v>22</v>
      </c>
      <c r="V4060" t="s">
        <v>28</v>
      </c>
      <c r="W4060">
        <v>0.59</v>
      </c>
    </row>
    <row r="4061" spans="1:23" x14ac:dyDescent="0.3">
      <c r="A4061" t="s">
        <v>1490</v>
      </c>
      <c r="B4061" t="s">
        <v>1087</v>
      </c>
      <c r="D4061" s="1">
        <v>40879</v>
      </c>
      <c r="E4061" s="1">
        <v>40880</v>
      </c>
      <c r="F4061" s="1" t="str">
        <f t="shared" si="266"/>
        <v>December</v>
      </c>
      <c r="G4061" s="1" t="str">
        <f t="shared" si="267"/>
        <v>2011</v>
      </c>
      <c r="H4061" s="2">
        <f t="shared" si="268"/>
        <v>1</v>
      </c>
      <c r="I4061" s="2" t="b">
        <f t="shared" si="269"/>
        <v>0</v>
      </c>
      <c r="J4061" t="s">
        <v>24</v>
      </c>
      <c r="K4061">
        <v>42</v>
      </c>
      <c r="L4061">
        <v>267.06</v>
      </c>
      <c r="M4061">
        <v>0.03</v>
      </c>
      <c r="N4061" t="s">
        <v>18</v>
      </c>
      <c r="O4061">
        <v>-96.95</v>
      </c>
      <c r="P4061">
        <v>6.24</v>
      </c>
      <c r="Q4061">
        <v>5.22</v>
      </c>
      <c r="R4061" t="s">
        <v>260</v>
      </c>
      <c r="S4061" t="s">
        <v>260</v>
      </c>
      <c r="T4061" t="s">
        <v>31</v>
      </c>
      <c r="U4061" t="s">
        <v>36</v>
      </c>
      <c r="V4061" t="s">
        <v>37</v>
      </c>
      <c r="W4061">
        <v>0.6</v>
      </c>
    </row>
    <row r="4062" spans="1:23" x14ac:dyDescent="0.3">
      <c r="A4062" t="s">
        <v>1490</v>
      </c>
      <c r="B4062" t="s">
        <v>1087</v>
      </c>
      <c r="D4062" s="1">
        <v>40879</v>
      </c>
      <c r="E4062" s="1">
        <v>40879</v>
      </c>
      <c r="F4062" s="1" t="str">
        <f t="shared" si="266"/>
        <v>December</v>
      </c>
      <c r="G4062" s="1" t="str">
        <f t="shared" si="267"/>
        <v>2011</v>
      </c>
      <c r="H4062" s="2">
        <f t="shared" si="268"/>
        <v>0</v>
      </c>
      <c r="I4062" s="2" t="str">
        <f t="shared" si="269"/>
        <v>FREE DELIVERY</v>
      </c>
      <c r="J4062" t="s">
        <v>24</v>
      </c>
      <c r="K4062">
        <v>11</v>
      </c>
      <c r="L4062">
        <v>449.79</v>
      </c>
      <c r="M4062">
        <v>0.06</v>
      </c>
      <c r="N4062" t="s">
        <v>18</v>
      </c>
      <c r="O4062">
        <v>13.21</v>
      </c>
      <c r="P4062">
        <v>40.99</v>
      </c>
      <c r="Q4062">
        <v>17.48</v>
      </c>
      <c r="R4062" t="s">
        <v>260</v>
      </c>
      <c r="S4062" t="s">
        <v>260</v>
      </c>
      <c r="T4062" t="s">
        <v>31</v>
      </c>
      <c r="U4062" t="s">
        <v>22</v>
      </c>
      <c r="V4062" t="s">
        <v>43</v>
      </c>
      <c r="W4062">
        <v>0.36</v>
      </c>
    </row>
    <row r="4063" spans="1:23" x14ac:dyDescent="0.3">
      <c r="A4063" t="s">
        <v>1143</v>
      </c>
      <c r="B4063" t="s">
        <v>1444</v>
      </c>
      <c r="D4063" s="1">
        <v>41079</v>
      </c>
      <c r="E4063" s="1">
        <v>41079</v>
      </c>
      <c r="F4063" s="1" t="str">
        <f t="shared" si="266"/>
        <v>June</v>
      </c>
      <c r="G4063" s="1" t="str">
        <f t="shared" si="267"/>
        <v>2012</v>
      </c>
      <c r="H4063" s="2">
        <f t="shared" si="268"/>
        <v>0</v>
      </c>
      <c r="I4063" s="2" t="str">
        <f t="shared" si="269"/>
        <v>FREE DELIVERY</v>
      </c>
      <c r="J4063" t="s">
        <v>52</v>
      </c>
      <c r="K4063">
        <v>43</v>
      </c>
      <c r="L4063">
        <v>512.78</v>
      </c>
      <c r="M4063">
        <v>0.08</v>
      </c>
      <c r="N4063" t="s">
        <v>18</v>
      </c>
      <c r="O4063">
        <v>16.14</v>
      </c>
      <c r="P4063">
        <v>12.2</v>
      </c>
      <c r="Q4063">
        <v>6.02</v>
      </c>
      <c r="R4063" t="s">
        <v>260</v>
      </c>
      <c r="S4063" t="s">
        <v>260</v>
      </c>
      <c r="T4063" t="s">
        <v>21</v>
      </c>
      <c r="U4063" t="s">
        <v>36</v>
      </c>
      <c r="V4063" t="s">
        <v>37</v>
      </c>
      <c r="W4063">
        <v>0.43</v>
      </c>
    </row>
    <row r="4064" spans="1:23" x14ac:dyDescent="0.3">
      <c r="A4064" t="s">
        <v>1490</v>
      </c>
      <c r="B4064" t="s">
        <v>1087</v>
      </c>
      <c r="D4064" s="1">
        <v>40455</v>
      </c>
      <c r="E4064" s="1">
        <v>40455</v>
      </c>
      <c r="F4064" s="1" t="str">
        <f t="shared" si="266"/>
        <v>October</v>
      </c>
      <c r="G4064" s="1" t="str">
        <f t="shared" si="267"/>
        <v>2010</v>
      </c>
      <c r="H4064" s="2">
        <f t="shared" si="268"/>
        <v>0</v>
      </c>
      <c r="I4064" s="2" t="str">
        <f t="shared" si="269"/>
        <v>FREE DELIVERY</v>
      </c>
      <c r="J4064" t="s">
        <v>52</v>
      </c>
      <c r="K4064">
        <v>15</v>
      </c>
      <c r="L4064">
        <v>2272.56</v>
      </c>
      <c r="M4064">
        <v>0.06</v>
      </c>
      <c r="N4064" t="s">
        <v>25</v>
      </c>
      <c r="O4064">
        <v>111.05</v>
      </c>
      <c r="P4064">
        <v>150.97999999999999</v>
      </c>
      <c r="Q4064">
        <v>16.010000000000002</v>
      </c>
      <c r="R4064" t="s">
        <v>260</v>
      </c>
      <c r="S4064" t="s">
        <v>260</v>
      </c>
      <c r="T4064" t="s">
        <v>31</v>
      </c>
      <c r="U4064" t="s">
        <v>36</v>
      </c>
      <c r="V4064" t="s">
        <v>55</v>
      </c>
      <c r="W4064">
        <v>0.7</v>
      </c>
    </row>
    <row r="4065" spans="1:23" x14ac:dyDescent="0.3">
      <c r="A4065" t="s">
        <v>1171</v>
      </c>
      <c r="B4065" t="s">
        <v>1499</v>
      </c>
      <c r="D4065" s="1">
        <v>40269</v>
      </c>
      <c r="E4065" s="1">
        <v>40271</v>
      </c>
      <c r="F4065" s="1" t="str">
        <f t="shared" si="266"/>
        <v>April</v>
      </c>
      <c r="G4065" s="1" t="str">
        <f t="shared" si="267"/>
        <v>2010</v>
      </c>
      <c r="H4065" s="2">
        <f t="shared" si="268"/>
        <v>2</v>
      </c>
      <c r="I4065" s="2" t="b">
        <f t="shared" si="269"/>
        <v>0</v>
      </c>
      <c r="J4065" t="s">
        <v>44</v>
      </c>
      <c r="K4065">
        <v>18</v>
      </c>
      <c r="L4065">
        <v>8334.0300000000007</v>
      </c>
      <c r="M4065">
        <v>0.05</v>
      </c>
      <c r="N4065" t="s">
        <v>25</v>
      </c>
      <c r="O4065">
        <v>1886.66</v>
      </c>
      <c r="P4065">
        <v>510.14</v>
      </c>
      <c r="Q4065">
        <v>14.7</v>
      </c>
      <c r="R4065" t="s">
        <v>260</v>
      </c>
      <c r="S4065" t="s">
        <v>260</v>
      </c>
      <c r="T4065" t="s">
        <v>27</v>
      </c>
      <c r="U4065" t="s">
        <v>32</v>
      </c>
      <c r="V4065" t="s">
        <v>94</v>
      </c>
      <c r="W4065">
        <v>0.56000000000000005</v>
      </c>
    </row>
    <row r="4066" spans="1:23" x14ac:dyDescent="0.3">
      <c r="A4066" t="s">
        <v>1441</v>
      </c>
      <c r="B4066" t="s">
        <v>1551</v>
      </c>
      <c r="D4066" s="1">
        <v>40420</v>
      </c>
      <c r="E4066" s="1">
        <v>40422</v>
      </c>
      <c r="F4066" s="1" t="str">
        <f t="shared" si="266"/>
        <v>September</v>
      </c>
      <c r="G4066" s="1" t="str">
        <f t="shared" si="267"/>
        <v>2010</v>
      </c>
      <c r="H4066" s="2">
        <f t="shared" si="268"/>
        <v>2</v>
      </c>
      <c r="I4066" s="2" t="b">
        <f t="shared" si="269"/>
        <v>0</v>
      </c>
      <c r="J4066" t="s">
        <v>17</v>
      </c>
      <c r="K4066">
        <v>22</v>
      </c>
      <c r="L4066">
        <v>1516.13</v>
      </c>
      <c r="M4066">
        <v>0.06</v>
      </c>
      <c r="N4066" t="s">
        <v>39</v>
      </c>
      <c r="O4066">
        <v>493.03</v>
      </c>
      <c r="P4066">
        <v>67.84</v>
      </c>
      <c r="Q4066">
        <v>0.99</v>
      </c>
      <c r="R4066" t="s">
        <v>260</v>
      </c>
      <c r="S4066" t="s">
        <v>260</v>
      </c>
      <c r="T4066" t="s">
        <v>27</v>
      </c>
      <c r="U4066" t="s">
        <v>22</v>
      </c>
      <c r="V4066" t="s">
        <v>28</v>
      </c>
      <c r="W4066">
        <v>0.57999999999999996</v>
      </c>
    </row>
    <row r="4067" spans="1:23" x14ac:dyDescent="0.3">
      <c r="A4067" t="s">
        <v>1441</v>
      </c>
      <c r="B4067" t="s">
        <v>1551</v>
      </c>
      <c r="D4067" s="1">
        <v>40420</v>
      </c>
      <c r="E4067" s="1">
        <v>40425</v>
      </c>
      <c r="F4067" s="1" t="str">
        <f t="shared" si="266"/>
        <v>September</v>
      </c>
      <c r="G4067" s="1" t="str">
        <f t="shared" si="267"/>
        <v>2010</v>
      </c>
      <c r="H4067" s="2">
        <f t="shared" si="268"/>
        <v>5</v>
      </c>
      <c r="I4067" s="2" t="b">
        <f t="shared" si="269"/>
        <v>0</v>
      </c>
      <c r="J4067" t="s">
        <v>17</v>
      </c>
      <c r="K4067">
        <v>38</v>
      </c>
      <c r="L4067">
        <v>612.49</v>
      </c>
      <c r="M4067">
        <v>0.09</v>
      </c>
      <c r="N4067" t="s">
        <v>18</v>
      </c>
      <c r="O4067">
        <v>168.04</v>
      </c>
      <c r="P4067">
        <v>17.48</v>
      </c>
      <c r="Q4067">
        <v>1.99</v>
      </c>
      <c r="R4067" t="s">
        <v>260</v>
      </c>
      <c r="S4067" t="s">
        <v>260</v>
      </c>
      <c r="T4067" t="s">
        <v>27</v>
      </c>
      <c r="U4067" t="s">
        <v>32</v>
      </c>
      <c r="V4067" t="s">
        <v>48</v>
      </c>
      <c r="W4067">
        <v>0.45</v>
      </c>
    </row>
    <row r="4068" spans="1:23" x14ac:dyDescent="0.3">
      <c r="A4068" t="s">
        <v>1441</v>
      </c>
      <c r="B4068" t="s">
        <v>1551</v>
      </c>
      <c r="D4068" s="1">
        <v>40420</v>
      </c>
      <c r="E4068" s="1">
        <v>40425</v>
      </c>
      <c r="F4068" s="1" t="str">
        <f t="shared" si="266"/>
        <v>September</v>
      </c>
      <c r="G4068" s="1" t="str">
        <f t="shared" si="267"/>
        <v>2010</v>
      </c>
      <c r="H4068" s="2">
        <f t="shared" si="268"/>
        <v>5</v>
      </c>
      <c r="I4068" s="2" t="b">
        <f t="shared" si="269"/>
        <v>0</v>
      </c>
      <c r="J4068" t="s">
        <v>17</v>
      </c>
      <c r="K4068">
        <v>7</v>
      </c>
      <c r="L4068">
        <v>1092.42</v>
      </c>
      <c r="M4068">
        <v>0.03</v>
      </c>
      <c r="N4068" t="s">
        <v>25</v>
      </c>
      <c r="O4068">
        <v>-364.87</v>
      </c>
      <c r="P4068">
        <v>150.97999999999999</v>
      </c>
      <c r="Q4068">
        <v>16.010000000000002</v>
      </c>
      <c r="R4068" t="s">
        <v>260</v>
      </c>
      <c r="S4068" t="s">
        <v>260</v>
      </c>
      <c r="T4068" t="s">
        <v>27</v>
      </c>
      <c r="U4068" t="s">
        <v>36</v>
      </c>
      <c r="V4068" t="s">
        <v>55</v>
      </c>
      <c r="W4068">
        <v>0.7</v>
      </c>
    </row>
    <row r="4069" spans="1:23" x14ac:dyDescent="0.3">
      <c r="A4069" t="s">
        <v>1143</v>
      </c>
      <c r="B4069" t="s">
        <v>1444</v>
      </c>
      <c r="D4069" s="1">
        <v>40414</v>
      </c>
      <c r="E4069" s="1">
        <v>40416</v>
      </c>
      <c r="F4069" s="1" t="str">
        <f t="shared" si="266"/>
        <v>August</v>
      </c>
      <c r="G4069" s="1" t="str">
        <f t="shared" si="267"/>
        <v>2010</v>
      </c>
      <c r="H4069" s="2">
        <f t="shared" si="268"/>
        <v>2</v>
      </c>
      <c r="I4069" s="2" t="b">
        <f t="shared" si="269"/>
        <v>0</v>
      </c>
      <c r="J4069" t="s">
        <v>17</v>
      </c>
      <c r="K4069">
        <v>22</v>
      </c>
      <c r="L4069">
        <v>561.91999999999996</v>
      </c>
      <c r="M4069">
        <v>0.1</v>
      </c>
      <c r="N4069" t="s">
        <v>18</v>
      </c>
      <c r="O4069">
        <v>57.82</v>
      </c>
      <c r="P4069">
        <v>28.38</v>
      </c>
      <c r="Q4069">
        <v>1.99</v>
      </c>
      <c r="R4069" t="s">
        <v>260</v>
      </c>
      <c r="S4069" t="s">
        <v>260</v>
      </c>
      <c r="T4069" t="s">
        <v>21</v>
      </c>
      <c r="U4069" t="s">
        <v>32</v>
      </c>
      <c r="V4069" t="s">
        <v>48</v>
      </c>
      <c r="W4069">
        <v>0.51</v>
      </c>
    </row>
    <row r="4070" spans="1:23" x14ac:dyDescent="0.3">
      <c r="A4070" t="s">
        <v>1143</v>
      </c>
      <c r="B4070" t="s">
        <v>1444</v>
      </c>
      <c r="D4070" s="1">
        <v>40414</v>
      </c>
      <c r="E4070" s="1">
        <v>40418</v>
      </c>
      <c r="F4070" s="1" t="str">
        <f t="shared" si="266"/>
        <v>August</v>
      </c>
      <c r="G4070" s="1" t="str">
        <f t="shared" si="267"/>
        <v>2010</v>
      </c>
      <c r="H4070" s="2">
        <f t="shared" si="268"/>
        <v>4</v>
      </c>
      <c r="I4070" s="2" t="b">
        <f t="shared" si="269"/>
        <v>0</v>
      </c>
      <c r="J4070" t="s">
        <v>17</v>
      </c>
      <c r="K4070">
        <v>19</v>
      </c>
      <c r="L4070">
        <v>365.64</v>
      </c>
      <c r="M4070">
        <v>0.03</v>
      </c>
      <c r="N4070" t="s">
        <v>18</v>
      </c>
      <c r="O4070">
        <v>22.77</v>
      </c>
      <c r="P4070">
        <v>18.97</v>
      </c>
      <c r="Q4070">
        <v>9.0299999999999994</v>
      </c>
      <c r="R4070" t="s">
        <v>260</v>
      </c>
      <c r="S4070" t="s">
        <v>260</v>
      </c>
      <c r="T4070" t="s">
        <v>21</v>
      </c>
      <c r="U4070" t="s">
        <v>22</v>
      </c>
      <c r="V4070" t="s">
        <v>43</v>
      </c>
      <c r="W4070">
        <v>0.37</v>
      </c>
    </row>
    <row r="4071" spans="1:23" x14ac:dyDescent="0.3">
      <c r="A4071" t="s">
        <v>1124</v>
      </c>
      <c r="B4071" t="s">
        <v>1473</v>
      </c>
      <c r="D4071" s="1">
        <v>40262</v>
      </c>
      <c r="E4071" s="1">
        <v>40269</v>
      </c>
      <c r="F4071" s="1" t="str">
        <f t="shared" si="266"/>
        <v>April</v>
      </c>
      <c r="G4071" s="1" t="str">
        <f t="shared" si="267"/>
        <v>2010</v>
      </c>
      <c r="H4071" s="2">
        <f t="shared" si="268"/>
        <v>7</v>
      </c>
      <c r="I4071" s="2" t="b">
        <f t="shared" si="269"/>
        <v>0</v>
      </c>
      <c r="J4071" t="s">
        <v>17</v>
      </c>
      <c r="K4071">
        <v>16</v>
      </c>
      <c r="L4071">
        <v>1835.84</v>
      </c>
      <c r="M4071">
        <v>0.05</v>
      </c>
      <c r="N4071" t="s">
        <v>18</v>
      </c>
      <c r="O4071">
        <v>608.74</v>
      </c>
      <c r="P4071">
        <v>110.98</v>
      </c>
      <c r="Q4071">
        <v>13.99</v>
      </c>
      <c r="R4071" t="s">
        <v>260</v>
      </c>
      <c r="S4071" t="s">
        <v>260</v>
      </c>
      <c r="T4071" t="s">
        <v>42</v>
      </c>
      <c r="U4071" t="s">
        <v>36</v>
      </c>
      <c r="V4071" t="s">
        <v>37</v>
      </c>
      <c r="W4071">
        <v>0.69</v>
      </c>
    </row>
    <row r="4072" spans="1:23" x14ac:dyDescent="0.3">
      <c r="A4072" t="s">
        <v>1124</v>
      </c>
      <c r="B4072" t="s">
        <v>1473</v>
      </c>
      <c r="D4072" s="1">
        <v>40262</v>
      </c>
      <c r="E4072" s="1">
        <v>40266</v>
      </c>
      <c r="F4072" s="1" t="str">
        <f t="shared" si="266"/>
        <v>March</v>
      </c>
      <c r="G4072" s="1" t="str">
        <f t="shared" si="267"/>
        <v>2010</v>
      </c>
      <c r="H4072" s="2">
        <f t="shared" si="268"/>
        <v>4</v>
      </c>
      <c r="I4072" s="2" t="b">
        <f t="shared" si="269"/>
        <v>0</v>
      </c>
      <c r="J4072" t="s">
        <v>17</v>
      </c>
      <c r="K4072">
        <v>48</v>
      </c>
      <c r="L4072">
        <v>133.43</v>
      </c>
      <c r="M4072">
        <v>0.1</v>
      </c>
      <c r="N4072" t="s">
        <v>18</v>
      </c>
      <c r="O4072">
        <v>9.5</v>
      </c>
      <c r="P4072">
        <v>2.84</v>
      </c>
      <c r="Q4072">
        <v>0.93</v>
      </c>
      <c r="R4072" t="s">
        <v>260</v>
      </c>
      <c r="S4072" t="s">
        <v>260</v>
      </c>
      <c r="T4072" t="s">
        <v>42</v>
      </c>
      <c r="U4072" t="s">
        <v>22</v>
      </c>
      <c r="V4072" t="s">
        <v>60</v>
      </c>
      <c r="W4072">
        <v>0.54</v>
      </c>
    </row>
    <row r="4073" spans="1:23" x14ac:dyDescent="0.3">
      <c r="A4073" t="s">
        <v>1124</v>
      </c>
      <c r="B4073" t="s">
        <v>1473</v>
      </c>
      <c r="D4073" s="1">
        <v>40262</v>
      </c>
      <c r="E4073" s="1">
        <v>40264</v>
      </c>
      <c r="F4073" s="1" t="str">
        <f t="shared" si="266"/>
        <v>March</v>
      </c>
      <c r="G4073" s="1" t="str">
        <f t="shared" si="267"/>
        <v>2010</v>
      </c>
      <c r="H4073" s="2">
        <f t="shared" si="268"/>
        <v>2</v>
      </c>
      <c r="I4073" s="2" t="b">
        <f t="shared" si="269"/>
        <v>0</v>
      </c>
      <c r="J4073" t="s">
        <v>17</v>
      </c>
      <c r="K4073">
        <v>31</v>
      </c>
      <c r="L4073">
        <v>1655.3665000000001</v>
      </c>
      <c r="M4073">
        <v>0.08</v>
      </c>
      <c r="N4073" t="s">
        <v>18</v>
      </c>
      <c r="O4073">
        <v>173.93</v>
      </c>
      <c r="P4073">
        <v>65.989999999999995</v>
      </c>
      <c r="Q4073">
        <v>8.99</v>
      </c>
      <c r="R4073" t="s">
        <v>260</v>
      </c>
      <c r="S4073" t="s">
        <v>260</v>
      </c>
      <c r="T4073" t="s">
        <v>42</v>
      </c>
      <c r="U4073" t="s">
        <v>32</v>
      </c>
      <c r="V4073" t="s">
        <v>33</v>
      </c>
      <c r="W4073">
        <v>0.56000000000000005</v>
      </c>
    </row>
    <row r="4074" spans="1:23" x14ac:dyDescent="0.3">
      <c r="A4074" t="s">
        <v>1153</v>
      </c>
      <c r="B4074" t="s">
        <v>1233</v>
      </c>
      <c r="D4074" s="1">
        <v>40342</v>
      </c>
      <c r="E4074" s="1">
        <v>40344</v>
      </c>
      <c r="F4074" s="1" t="str">
        <f t="shared" si="266"/>
        <v>June</v>
      </c>
      <c r="G4074" s="1" t="str">
        <f t="shared" si="267"/>
        <v>2010</v>
      </c>
      <c r="H4074" s="2">
        <f t="shared" si="268"/>
        <v>2</v>
      </c>
      <c r="I4074" s="2" t="b">
        <f t="shared" si="269"/>
        <v>0</v>
      </c>
      <c r="J4074" t="s">
        <v>17</v>
      </c>
      <c r="K4074">
        <v>32</v>
      </c>
      <c r="L4074">
        <v>1727.79</v>
      </c>
      <c r="M4074">
        <v>0.1</v>
      </c>
      <c r="N4074" t="s">
        <v>25</v>
      </c>
      <c r="O4074">
        <v>-694.9</v>
      </c>
      <c r="P4074">
        <v>58.14</v>
      </c>
      <c r="Q4074">
        <v>36.61</v>
      </c>
      <c r="R4074" t="s">
        <v>260</v>
      </c>
      <c r="S4074" t="s">
        <v>260</v>
      </c>
      <c r="T4074" t="s">
        <v>31</v>
      </c>
      <c r="U4074" t="s">
        <v>36</v>
      </c>
      <c r="V4074" t="s">
        <v>54</v>
      </c>
      <c r="W4074">
        <v>0.61</v>
      </c>
    </row>
    <row r="4075" spans="1:23" x14ac:dyDescent="0.3">
      <c r="A4075" t="s">
        <v>1170</v>
      </c>
      <c r="B4075" t="s">
        <v>1274</v>
      </c>
      <c r="D4075" s="1">
        <v>41205</v>
      </c>
      <c r="E4075" s="1">
        <v>41206</v>
      </c>
      <c r="F4075" s="1" t="str">
        <f t="shared" si="266"/>
        <v>October</v>
      </c>
      <c r="G4075" s="1" t="str">
        <f t="shared" si="267"/>
        <v>2012</v>
      </c>
      <c r="H4075" s="2">
        <f t="shared" si="268"/>
        <v>1</v>
      </c>
      <c r="I4075" s="2" t="b">
        <f t="shared" si="269"/>
        <v>0</v>
      </c>
      <c r="J4075" t="s">
        <v>24</v>
      </c>
      <c r="K4075">
        <v>42</v>
      </c>
      <c r="L4075">
        <v>3931.17</v>
      </c>
      <c r="M4075">
        <v>0.1</v>
      </c>
      <c r="N4075" t="s">
        <v>18</v>
      </c>
      <c r="O4075">
        <v>1174.02</v>
      </c>
      <c r="P4075">
        <v>100.97</v>
      </c>
      <c r="Q4075">
        <v>7.18</v>
      </c>
      <c r="R4075" t="s">
        <v>260</v>
      </c>
      <c r="S4075" t="s">
        <v>260</v>
      </c>
      <c r="T4075" t="s">
        <v>27</v>
      </c>
      <c r="U4075" t="s">
        <v>32</v>
      </c>
      <c r="V4075" t="s">
        <v>48</v>
      </c>
      <c r="W4075">
        <v>0.46</v>
      </c>
    </row>
    <row r="4076" spans="1:23" x14ac:dyDescent="0.3">
      <c r="A4076" t="s">
        <v>1170</v>
      </c>
      <c r="B4076" t="s">
        <v>1274</v>
      </c>
      <c r="D4076" s="1">
        <v>41205</v>
      </c>
      <c r="E4076" s="1">
        <v>41205</v>
      </c>
      <c r="F4076" s="1" t="str">
        <f t="shared" si="266"/>
        <v>October</v>
      </c>
      <c r="G4076" s="1" t="str">
        <f t="shared" si="267"/>
        <v>2012</v>
      </c>
      <c r="H4076" s="2">
        <f t="shared" si="268"/>
        <v>0</v>
      </c>
      <c r="I4076" s="2" t="str">
        <f t="shared" si="269"/>
        <v>FREE DELIVERY</v>
      </c>
      <c r="J4076" t="s">
        <v>24</v>
      </c>
      <c r="K4076">
        <v>24</v>
      </c>
      <c r="L4076">
        <v>134.88</v>
      </c>
      <c r="M4076">
        <v>0</v>
      </c>
      <c r="N4076" t="s">
        <v>18</v>
      </c>
      <c r="O4076">
        <v>-122.21</v>
      </c>
      <c r="P4076">
        <v>5.28</v>
      </c>
      <c r="Q4076">
        <v>8.16</v>
      </c>
      <c r="R4076" t="s">
        <v>260</v>
      </c>
      <c r="S4076" t="s">
        <v>260</v>
      </c>
      <c r="T4076" t="s">
        <v>27</v>
      </c>
      <c r="U4076" t="s">
        <v>22</v>
      </c>
      <c r="V4076" t="s">
        <v>43</v>
      </c>
      <c r="W4076">
        <v>0.4</v>
      </c>
    </row>
    <row r="4077" spans="1:23" x14ac:dyDescent="0.3">
      <c r="A4077" t="s">
        <v>1548</v>
      </c>
      <c r="B4077" t="s">
        <v>1579</v>
      </c>
      <c r="D4077" s="1">
        <v>41165</v>
      </c>
      <c r="E4077" s="1">
        <v>41166</v>
      </c>
      <c r="F4077" s="1" t="str">
        <f t="shared" si="266"/>
        <v>September</v>
      </c>
      <c r="G4077" s="1" t="str">
        <f t="shared" si="267"/>
        <v>2012</v>
      </c>
      <c r="H4077" s="2">
        <f t="shared" si="268"/>
        <v>1</v>
      </c>
      <c r="I4077" s="2" t="b">
        <f t="shared" si="269"/>
        <v>0</v>
      </c>
      <c r="J4077" t="s">
        <v>52</v>
      </c>
      <c r="K4077">
        <v>23</v>
      </c>
      <c r="L4077">
        <v>394.8</v>
      </c>
      <c r="M4077">
        <v>0.1</v>
      </c>
      <c r="N4077" t="s">
        <v>18</v>
      </c>
      <c r="O4077">
        <v>-113.8</v>
      </c>
      <c r="P4077">
        <v>17.98</v>
      </c>
      <c r="Q4077">
        <v>4</v>
      </c>
      <c r="R4077" t="s">
        <v>260</v>
      </c>
      <c r="S4077" t="s">
        <v>260</v>
      </c>
      <c r="T4077" t="s">
        <v>42</v>
      </c>
      <c r="U4077" t="s">
        <v>32</v>
      </c>
      <c r="V4077" t="s">
        <v>48</v>
      </c>
      <c r="W4077">
        <v>0.79</v>
      </c>
    </row>
    <row r="4078" spans="1:23" x14ac:dyDescent="0.3">
      <c r="A4078" t="s">
        <v>1173</v>
      </c>
      <c r="B4078" t="s">
        <v>1085</v>
      </c>
      <c r="D4078" s="1">
        <v>40147</v>
      </c>
      <c r="E4078" s="1">
        <v>40151</v>
      </c>
      <c r="F4078" s="1" t="str">
        <f t="shared" si="266"/>
        <v>December</v>
      </c>
      <c r="G4078" s="1" t="str">
        <f t="shared" si="267"/>
        <v>2009</v>
      </c>
      <c r="H4078" s="2">
        <f t="shared" si="268"/>
        <v>4</v>
      </c>
      <c r="I4078" s="2" t="b">
        <f t="shared" si="269"/>
        <v>0</v>
      </c>
      <c r="J4078" t="s">
        <v>17</v>
      </c>
      <c r="K4078">
        <v>44</v>
      </c>
      <c r="L4078">
        <v>276</v>
      </c>
      <c r="M4078">
        <v>0.08</v>
      </c>
      <c r="N4078" t="s">
        <v>18</v>
      </c>
      <c r="O4078">
        <v>-98.53</v>
      </c>
      <c r="P4078">
        <v>6.48</v>
      </c>
      <c r="Q4078">
        <v>5.82</v>
      </c>
      <c r="R4078" t="s">
        <v>260</v>
      </c>
      <c r="S4078" t="s">
        <v>260</v>
      </c>
      <c r="T4078" t="s">
        <v>31</v>
      </c>
      <c r="U4078" t="s">
        <v>22</v>
      </c>
      <c r="V4078" t="s">
        <v>43</v>
      </c>
      <c r="W4078">
        <v>0.37</v>
      </c>
    </row>
    <row r="4079" spans="1:23" x14ac:dyDescent="0.3">
      <c r="A4079" t="s">
        <v>1173</v>
      </c>
      <c r="B4079" t="s">
        <v>1085</v>
      </c>
      <c r="D4079" s="1">
        <v>40147</v>
      </c>
      <c r="E4079" s="1">
        <v>40151</v>
      </c>
      <c r="F4079" s="1" t="str">
        <f t="shared" si="266"/>
        <v>December</v>
      </c>
      <c r="G4079" s="1" t="str">
        <f t="shared" si="267"/>
        <v>2009</v>
      </c>
      <c r="H4079" s="2">
        <f t="shared" si="268"/>
        <v>4</v>
      </c>
      <c r="I4079" s="2" t="b">
        <f t="shared" si="269"/>
        <v>0</v>
      </c>
      <c r="J4079" t="s">
        <v>17</v>
      </c>
      <c r="K4079">
        <v>46</v>
      </c>
      <c r="L4079">
        <v>132.01</v>
      </c>
      <c r="M4079">
        <v>0.04</v>
      </c>
      <c r="N4079" t="s">
        <v>18</v>
      </c>
      <c r="O4079">
        <v>6.93</v>
      </c>
      <c r="P4079">
        <v>2.88</v>
      </c>
      <c r="Q4079">
        <v>1.01</v>
      </c>
      <c r="R4079" t="s">
        <v>260</v>
      </c>
      <c r="S4079" t="s">
        <v>260</v>
      </c>
      <c r="T4079" t="s">
        <v>31</v>
      </c>
      <c r="U4079" t="s">
        <v>22</v>
      </c>
      <c r="V4079" t="s">
        <v>60</v>
      </c>
      <c r="W4079">
        <v>0.55000000000000004</v>
      </c>
    </row>
    <row r="4080" spans="1:23" x14ac:dyDescent="0.3">
      <c r="A4080" t="s">
        <v>1210</v>
      </c>
      <c r="B4080" t="s">
        <v>1569</v>
      </c>
      <c r="D4080" s="1">
        <v>40935</v>
      </c>
      <c r="E4080" s="1">
        <v>40936</v>
      </c>
      <c r="F4080" s="1" t="str">
        <f t="shared" si="266"/>
        <v>January</v>
      </c>
      <c r="G4080" s="1" t="str">
        <f t="shared" si="267"/>
        <v>2012</v>
      </c>
      <c r="H4080" s="2">
        <f t="shared" si="268"/>
        <v>1</v>
      </c>
      <c r="I4080" s="2" t="b">
        <f t="shared" si="269"/>
        <v>0</v>
      </c>
      <c r="J4080" t="s">
        <v>34</v>
      </c>
      <c r="K4080">
        <v>33</v>
      </c>
      <c r="L4080">
        <v>207.92</v>
      </c>
      <c r="M4080">
        <v>0.08</v>
      </c>
      <c r="N4080" t="s">
        <v>39</v>
      </c>
      <c r="O4080">
        <v>-124.84</v>
      </c>
      <c r="P4080">
        <v>6.23</v>
      </c>
      <c r="Q4080">
        <v>6.97</v>
      </c>
      <c r="R4080" t="s">
        <v>260</v>
      </c>
      <c r="S4080" t="s">
        <v>260</v>
      </c>
      <c r="T4080" t="s">
        <v>31</v>
      </c>
      <c r="U4080" t="s">
        <v>22</v>
      </c>
      <c r="V4080" t="s">
        <v>29</v>
      </c>
      <c r="W4080">
        <v>0.36</v>
      </c>
    </row>
    <row r="4081" spans="1:23" x14ac:dyDescent="0.3">
      <c r="A4081" t="s">
        <v>1447</v>
      </c>
      <c r="B4081" t="s">
        <v>1538</v>
      </c>
      <c r="D4081" s="1">
        <v>40238</v>
      </c>
      <c r="E4081" s="1">
        <v>40239</v>
      </c>
      <c r="F4081" s="1" t="str">
        <f t="shared" si="266"/>
        <v>March</v>
      </c>
      <c r="G4081" s="1" t="str">
        <f t="shared" si="267"/>
        <v>2010</v>
      </c>
      <c r="H4081" s="2">
        <f t="shared" si="268"/>
        <v>1</v>
      </c>
      <c r="I4081" s="2" t="b">
        <f t="shared" si="269"/>
        <v>0</v>
      </c>
      <c r="J4081" t="s">
        <v>34</v>
      </c>
      <c r="K4081">
        <v>18</v>
      </c>
      <c r="L4081">
        <v>877.64</v>
      </c>
      <c r="M4081">
        <v>0.03</v>
      </c>
      <c r="N4081" t="s">
        <v>18</v>
      </c>
      <c r="O4081">
        <v>218.97</v>
      </c>
      <c r="P4081">
        <v>48.58</v>
      </c>
      <c r="Q4081">
        <v>3.99</v>
      </c>
      <c r="R4081" t="s">
        <v>260</v>
      </c>
      <c r="S4081" t="s">
        <v>260</v>
      </c>
      <c r="T4081" t="s">
        <v>31</v>
      </c>
      <c r="U4081" t="s">
        <v>22</v>
      </c>
      <c r="V4081" t="s">
        <v>28</v>
      </c>
      <c r="W4081">
        <v>0.56000000000000005</v>
      </c>
    </row>
    <row r="4082" spans="1:23" x14ac:dyDescent="0.3">
      <c r="A4082" t="s">
        <v>1447</v>
      </c>
      <c r="B4082" t="s">
        <v>1538</v>
      </c>
      <c r="D4082" s="1">
        <v>40238</v>
      </c>
      <c r="E4082" s="1">
        <v>40240</v>
      </c>
      <c r="F4082" s="1" t="str">
        <f t="shared" si="266"/>
        <v>March</v>
      </c>
      <c r="G4082" s="1" t="str">
        <f t="shared" si="267"/>
        <v>2010</v>
      </c>
      <c r="H4082" s="2">
        <f t="shared" si="268"/>
        <v>2</v>
      </c>
      <c r="I4082" s="2" t="b">
        <f t="shared" si="269"/>
        <v>0</v>
      </c>
      <c r="J4082" t="s">
        <v>34</v>
      </c>
      <c r="K4082">
        <v>9</v>
      </c>
      <c r="L4082">
        <v>190.1</v>
      </c>
      <c r="M4082">
        <v>0.06</v>
      </c>
      <c r="N4082" t="s">
        <v>18</v>
      </c>
      <c r="O4082">
        <v>-63.78</v>
      </c>
      <c r="P4082">
        <v>20.95</v>
      </c>
      <c r="Q4082">
        <v>4</v>
      </c>
      <c r="R4082" t="s">
        <v>260</v>
      </c>
      <c r="S4082" t="s">
        <v>260</v>
      </c>
      <c r="T4082" t="s">
        <v>31</v>
      </c>
      <c r="U4082" t="s">
        <v>32</v>
      </c>
      <c r="V4082" t="s">
        <v>48</v>
      </c>
      <c r="W4082">
        <v>0.6</v>
      </c>
    </row>
    <row r="4083" spans="1:23" x14ac:dyDescent="0.3">
      <c r="A4083" t="s">
        <v>1559</v>
      </c>
      <c r="B4083" t="s">
        <v>1560</v>
      </c>
      <c r="D4083" s="1">
        <v>39989</v>
      </c>
      <c r="E4083" s="1">
        <v>39989</v>
      </c>
      <c r="F4083" s="1" t="str">
        <f t="shared" si="266"/>
        <v>June</v>
      </c>
      <c r="G4083" s="1" t="str">
        <f t="shared" si="267"/>
        <v>2009</v>
      </c>
      <c r="H4083" s="2">
        <f t="shared" si="268"/>
        <v>0</v>
      </c>
      <c r="I4083" s="2" t="str">
        <f t="shared" si="269"/>
        <v>FREE DELIVERY</v>
      </c>
      <c r="J4083" t="s">
        <v>34</v>
      </c>
      <c r="K4083">
        <v>17</v>
      </c>
      <c r="L4083">
        <v>1032.0719999999999</v>
      </c>
      <c r="M4083">
        <v>0.06</v>
      </c>
      <c r="N4083" t="s">
        <v>25</v>
      </c>
      <c r="O4083">
        <v>54.23</v>
      </c>
      <c r="P4083">
        <v>70.89</v>
      </c>
      <c r="Q4083">
        <v>89.3</v>
      </c>
      <c r="R4083" t="s">
        <v>260</v>
      </c>
      <c r="S4083" t="s">
        <v>260</v>
      </c>
      <c r="T4083" t="s">
        <v>21</v>
      </c>
      <c r="U4083" t="s">
        <v>36</v>
      </c>
      <c r="V4083" t="s">
        <v>55</v>
      </c>
      <c r="W4083">
        <v>0.72</v>
      </c>
    </row>
    <row r="4084" spans="1:23" x14ac:dyDescent="0.3">
      <c r="A4084" t="s">
        <v>1016</v>
      </c>
      <c r="B4084" t="s">
        <v>1556</v>
      </c>
      <c r="D4084" s="1">
        <v>41101</v>
      </c>
      <c r="E4084" s="1">
        <v>41108</v>
      </c>
      <c r="F4084" s="1" t="str">
        <f t="shared" si="266"/>
        <v>July</v>
      </c>
      <c r="G4084" s="1" t="str">
        <f t="shared" si="267"/>
        <v>2012</v>
      </c>
      <c r="H4084" s="2">
        <f t="shared" si="268"/>
        <v>7</v>
      </c>
      <c r="I4084" s="2" t="b">
        <f t="shared" si="269"/>
        <v>0</v>
      </c>
      <c r="J4084" t="s">
        <v>17</v>
      </c>
      <c r="K4084">
        <v>25</v>
      </c>
      <c r="L4084">
        <v>184.32</v>
      </c>
      <c r="M4084">
        <v>0</v>
      </c>
      <c r="N4084" t="s">
        <v>18</v>
      </c>
      <c r="O4084">
        <v>-73.33</v>
      </c>
      <c r="P4084">
        <v>6.68</v>
      </c>
      <c r="Q4084">
        <v>7.3</v>
      </c>
      <c r="R4084" t="s">
        <v>260</v>
      </c>
      <c r="S4084" t="s">
        <v>260</v>
      </c>
      <c r="T4084" t="s">
        <v>42</v>
      </c>
      <c r="U4084" t="s">
        <v>22</v>
      </c>
      <c r="V4084" t="s">
        <v>43</v>
      </c>
      <c r="W4084">
        <v>0.37</v>
      </c>
    </row>
    <row r="4085" spans="1:23" x14ac:dyDescent="0.3">
      <c r="A4085" t="s">
        <v>1567</v>
      </c>
      <c r="B4085" t="s">
        <v>952</v>
      </c>
      <c r="D4085" s="1">
        <v>40120</v>
      </c>
      <c r="E4085" s="1">
        <v>40122</v>
      </c>
      <c r="F4085" s="1" t="str">
        <f t="shared" si="266"/>
        <v>November</v>
      </c>
      <c r="G4085" s="1" t="str">
        <f t="shared" si="267"/>
        <v>2009</v>
      </c>
      <c r="H4085" s="2">
        <f t="shared" si="268"/>
        <v>2</v>
      </c>
      <c r="I4085" s="2" t="b">
        <f t="shared" si="269"/>
        <v>0</v>
      </c>
      <c r="J4085" t="s">
        <v>52</v>
      </c>
      <c r="K4085">
        <v>12</v>
      </c>
      <c r="L4085">
        <v>34.01</v>
      </c>
      <c r="M4085">
        <v>0</v>
      </c>
      <c r="N4085" t="s">
        <v>18</v>
      </c>
      <c r="O4085">
        <v>10.58</v>
      </c>
      <c r="P4085">
        <v>2.61</v>
      </c>
      <c r="Q4085">
        <v>0.5</v>
      </c>
      <c r="R4085" t="s">
        <v>260</v>
      </c>
      <c r="S4085" t="s">
        <v>260</v>
      </c>
      <c r="T4085" t="s">
        <v>31</v>
      </c>
      <c r="U4085" t="s">
        <v>22</v>
      </c>
      <c r="V4085" t="s">
        <v>57</v>
      </c>
      <c r="W4085">
        <v>0.39</v>
      </c>
    </row>
    <row r="4086" spans="1:23" x14ac:dyDescent="0.3">
      <c r="A4086" t="s">
        <v>1567</v>
      </c>
      <c r="B4086" t="s">
        <v>952</v>
      </c>
      <c r="D4086" s="1">
        <v>40120</v>
      </c>
      <c r="E4086" s="1">
        <v>40123</v>
      </c>
      <c r="F4086" s="1" t="str">
        <f t="shared" si="266"/>
        <v>November</v>
      </c>
      <c r="G4086" s="1" t="str">
        <f t="shared" si="267"/>
        <v>2009</v>
      </c>
      <c r="H4086" s="2">
        <f t="shared" si="268"/>
        <v>3</v>
      </c>
      <c r="I4086" s="2" t="b">
        <f t="shared" si="269"/>
        <v>0</v>
      </c>
      <c r="J4086" t="s">
        <v>52</v>
      </c>
      <c r="K4086">
        <v>41</v>
      </c>
      <c r="L4086">
        <v>1008.95</v>
      </c>
      <c r="M4086">
        <v>0.04</v>
      </c>
      <c r="N4086" t="s">
        <v>39</v>
      </c>
      <c r="O4086">
        <v>69.31</v>
      </c>
      <c r="P4086">
        <v>25.38</v>
      </c>
      <c r="Q4086">
        <v>8.99</v>
      </c>
      <c r="R4086" t="s">
        <v>260</v>
      </c>
      <c r="S4086" t="s">
        <v>260</v>
      </c>
      <c r="T4086" t="s">
        <v>31</v>
      </c>
      <c r="U4086" t="s">
        <v>36</v>
      </c>
      <c r="V4086" t="s">
        <v>37</v>
      </c>
      <c r="W4086">
        <v>0.5</v>
      </c>
    </row>
    <row r="4087" spans="1:23" x14ac:dyDescent="0.3">
      <c r="A4087" t="s">
        <v>1567</v>
      </c>
      <c r="B4087" t="s">
        <v>952</v>
      </c>
      <c r="D4087" s="1">
        <v>40120</v>
      </c>
      <c r="E4087" s="1">
        <v>40120</v>
      </c>
      <c r="F4087" s="1" t="str">
        <f t="shared" si="266"/>
        <v>November</v>
      </c>
      <c r="G4087" s="1" t="str">
        <f t="shared" si="267"/>
        <v>2009</v>
      </c>
      <c r="H4087" s="2">
        <f t="shared" si="268"/>
        <v>0</v>
      </c>
      <c r="I4087" s="2" t="str">
        <f t="shared" si="269"/>
        <v>FREE DELIVERY</v>
      </c>
      <c r="J4087" t="s">
        <v>52</v>
      </c>
      <c r="K4087">
        <v>21</v>
      </c>
      <c r="L4087">
        <v>3508.33</v>
      </c>
      <c r="M4087">
        <v>0.04</v>
      </c>
      <c r="N4087" t="s">
        <v>18</v>
      </c>
      <c r="O4087">
        <v>-546.98</v>
      </c>
      <c r="P4087">
        <v>167.27</v>
      </c>
      <c r="Q4087">
        <v>35</v>
      </c>
      <c r="R4087" t="s">
        <v>260</v>
      </c>
      <c r="S4087" t="s">
        <v>260</v>
      </c>
      <c r="T4087" t="s">
        <v>31</v>
      </c>
      <c r="U4087" t="s">
        <v>22</v>
      </c>
      <c r="V4087" t="s">
        <v>23</v>
      </c>
      <c r="W4087">
        <v>0.85</v>
      </c>
    </row>
    <row r="4088" spans="1:23" x14ac:dyDescent="0.3">
      <c r="A4088" t="s">
        <v>1068</v>
      </c>
      <c r="B4088" t="s">
        <v>924</v>
      </c>
      <c r="D4088" s="1">
        <v>40957</v>
      </c>
      <c r="E4088" s="1">
        <v>40958</v>
      </c>
      <c r="F4088" s="1" t="str">
        <f t="shared" si="266"/>
        <v>February</v>
      </c>
      <c r="G4088" s="1" t="str">
        <f t="shared" si="267"/>
        <v>2012</v>
      </c>
      <c r="H4088" s="2">
        <f t="shared" si="268"/>
        <v>1</v>
      </c>
      <c r="I4088" s="2" t="b">
        <f t="shared" si="269"/>
        <v>0</v>
      </c>
      <c r="J4088" t="s">
        <v>24</v>
      </c>
      <c r="K4088">
        <v>50</v>
      </c>
      <c r="L4088">
        <v>794.58</v>
      </c>
      <c r="M4088">
        <v>0.05</v>
      </c>
      <c r="N4088" t="s">
        <v>25</v>
      </c>
      <c r="O4088">
        <v>11.65</v>
      </c>
      <c r="P4088">
        <v>15.23</v>
      </c>
      <c r="Q4088">
        <v>27.75</v>
      </c>
      <c r="R4088" t="s">
        <v>260</v>
      </c>
      <c r="S4088" t="s">
        <v>260</v>
      </c>
      <c r="T4088" t="s">
        <v>21</v>
      </c>
      <c r="U4088" t="s">
        <v>36</v>
      </c>
      <c r="V4088" t="s">
        <v>55</v>
      </c>
      <c r="W4088">
        <v>0.76</v>
      </c>
    </row>
    <row r="4089" spans="1:23" x14ac:dyDescent="0.3">
      <c r="A4089" t="s">
        <v>1148</v>
      </c>
      <c r="B4089" t="s">
        <v>1272</v>
      </c>
      <c r="D4089" s="1">
        <v>40393</v>
      </c>
      <c r="E4089" s="1">
        <v>40395</v>
      </c>
      <c r="F4089" s="1" t="str">
        <f t="shared" si="266"/>
        <v>August</v>
      </c>
      <c r="G4089" s="1" t="str">
        <f t="shared" si="267"/>
        <v>2010</v>
      </c>
      <c r="H4089" s="2">
        <f t="shared" si="268"/>
        <v>2</v>
      </c>
      <c r="I4089" s="2" t="b">
        <f t="shared" si="269"/>
        <v>0</v>
      </c>
      <c r="J4089" t="s">
        <v>24</v>
      </c>
      <c r="K4089">
        <v>22</v>
      </c>
      <c r="L4089">
        <v>123.95</v>
      </c>
      <c r="M4089">
        <v>0.01</v>
      </c>
      <c r="N4089" t="s">
        <v>18</v>
      </c>
      <c r="O4089">
        <v>2.42</v>
      </c>
      <c r="P4089">
        <v>5.34</v>
      </c>
      <c r="Q4089">
        <v>2.99</v>
      </c>
      <c r="R4089" t="s">
        <v>260</v>
      </c>
      <c r="S4089" t="s">
        <v>260</v>
      </c>
      <c r="T4089" t="s">
        <v>31</v>
      </c>
      <c r="U4089" t="s">
        <v>22</v>
      </c>
      <c r="V4089" t="s">
        <v>29</v>
      </c>
      <c r="W4089">
        <v>0.38</v>
      </c>
    </row>
    <row r="4090" spans="1:23" x14ac:dyDescent="0.3">
      <c r="A4090" t="s">
        <v>1557</v>
      </c>
      <c r="B4090" t="s">
        <v>1558</v>
      </c>
      <c r="D4090" s="1">
        <v>40480</v>
      </c>
      <c r="E4090" s="1">
        <v>40482</v>
      </c>
      <c r="F4090" s="1" t="str">
        <f t="shared" si="266"/>
        <v>October</v>
      </c>
      <c r="G4090" s="1" t="str">
        <f t="shared" si="267"/>
        <v>2010</v>
      </c>
      <c r="H4090" s="2">
        <f t="shared" si="268"/>
        <v>2</v>
      </c>
      <c r="I4090" s="2" t="b">
        <f t="shared" si="269"/>
        <v>0</v>
      </c>
      <c r="J4090" t="s">
        <v>34</v>
      </c>
      <c r="K4090">
        <v>39</v>
      </c>
      <c r="L4090">
        <v>9081.98</v>
      </c>
      <c r="M4090">
        <v>0.02</v>
      </c>
      <c r="N4090" t="s">
        <v>39</v>
      </c>
      <c r="O4090">
        <v>2485.54</v>
      </c>
      <c r="P4090">
        <v>232.58</v>
      </c>
      <c r="Q4090">
        <v>19.989999999999998</v>
      </c>
      <c r="R4090" t="s">
        <v>260</v>
      </c>
      <c r="S4090" t="s">
        <v>260</v>
      </c>
      <c r="T4090" t="s">
        <v>31</v>
      </c>
      <c r="U4090" t="s">
        <v>22</v>
      </c>
      <c r="V4090" t="s">
        <v>28</v>
      </c>
      <c r="W4090">
        <v>0.59</v>
      </c>
    </row>
    <row r="4091" spans="1:23" x14ac:dyDescent="0.3">
      <c r="A4091" t="s">
        <v>1557</v>
      </c>
      <c r="B4091" t="s">
        <v>1558</v>
      </c>
      <c r="D4091" s="1">
        <v>40480</v>
      </c>
      <c r="E4091" s="1">
        <v>40482</v>
      </c>
      <c r="F4091" s="1" t="str">
        <f t="shared" si="266"/>
        <v>October</v>
      </c>
      <c r="G4091" s="1" t="str">
        <f t="shared" si="267"/>
        <v>2010</v>
      </c>
      <c r="H4091" s="2">
        <f t="shared" si="268"/>
        <v>2</v>
      </c>
      <c r="I4091" s="2" t="b">
        <f t="shared" si="269"/>
        <v>0</v>
      </c>
      <c r="J4091" t="s">
        <v>34</v>
      </c>
      <c r="K4091">
        <v>31</v>
      </c>
      <c r="L4091">
        <v>806.08</v>
      </c>
      <c r="M4091">
        <v>0.08</v>
      </c>
      <c r="N4091" t="s">
        <v>18</v>
      </c>
      <c r="O4091">
        <v>402.37</v>
      </c>
      <c r="P4091">
        <v>26.17</v>
      </c>
      <c r="Q4091">
        <v>1.39</v>
      </c>
      <c r="R4091" t="s">
        <v>260</v>
      </c>
      <c r="S4091" t="s">
        <v>260</v>
      </c>
      <c r="T4091" t="s">
        <v>31</v>
      </c>
      <c r="U4091" t="s">
        <v>22</v>
      </c>
      <c r="V4091" t="s">
        <v>51</v>
      </c>
      <c r="W4091">
        <v>0.38</v>
      </c>
    </row>
    <row r="4092" spans="1:23" x14ac:dyDescent="0.3">
      <c r="A4092" t="s">
        <v>1557</v>
      </c>
      <c r="B4092" t="s">
        <v>1558</v>
      </c>
      <c r="D4092" s="1">
        <v>40480</v>
      </c>
      <c r="E4092" s="1">
        <v>40483</v>
      </c>
      <c r="F4092" s="1" t="str">
        <f t="shared" si="266"/>
        <v>November</v>
      </c>
      <c r="G4092" s="1" t="str">
        <f t="shared" si="267"/>
        <v>2010</v>
      </c>
      <c r="H4092" s="2">
        <f t="shared" si="268"/>
        <v>3</v>
      </c>
      <c r="I4092" s="2" t="b">
        <f t="shared" si="269"/>
        <v>0</v>
      </c>
      <c r="J4092" t="s">
        <v>34</v>
      </c>
      <c r="K4092">
        <v>4</v>
      </c>
      <c r="L4092">
        <v>70.02</v>
      </c>
      <c r="M4092">
        <v>0</v>
      </c>
      <c r="N4092" t="s">
        <v>18</v>
      </c>
      <c r="O4092">
        <v>-30.63</v>
      </c>
      <c r="P4092">
        <v>15.31</v>
      </c>
      <c r="Q4092">
        <v>8.7799999999999994</v>
      </c>
      <c r="R4092" t="s">
        <v>260</v>
      </c>
      <c r="S4092" t="s">
        <v>260</v>
      </c>
      <c r="T4092" t="s">
        <v>31</v>
      </c>
      <c r="U4092" t="s">
        <v>22</v>
      </c>
      <c r="V4092" t="s">
        <v>23</v>
      </c>
      <c r="W4092">
        <v>0.56999999999999995</v>
      </c>
    </row>
    <row r="4093" spans="1:23" x14ac:dyDescent="0.3">
      <c r="A4093" t="s">
        <v>1570</v>
      </c>
      <c r="B4093" t="s">
        <v>1145</v>
      </c>
      <c r="D4093" s="1">
        <v>40288</v>
      </c>
      <c r="E4093" s="1">
        <v>40293</v>
      </c>
      <c r="F4093" s="1" t="str">
        <f t="shared" si="266"/>
        <v>April</v>
      </c>
      <c r="G4093" s="1" t="str">
        <f t="shared" si="267"/>
        <v>2010</v>
      </c>
      <c r="H4093" s="2">
        <f t="shared" si="268"/>
        <v>5</v>
      </c>
      <c r="I4093" s="2" t="b">
        <f t="shared" si="269"/>
        <v>0</v>
      </c>
      <c r="J4093" t="s">
        <v>17</v>
      </c>
      <c r="K4093">
        <v>28</v>
      </c>
      <c r="L4093">
        <v>481.27</v>
      </c>
      <c r="M4093">
        <v>0.01</v>
      </c>
      <c r="N4093" t="s">
        <v>18</v>
      </c>
      <c r="O4093">
        <v>-128.88999999999999</v>
      </c>
      <c r="P4093">
        <v>15.7</v>
      </c>
      <c r="Q4093">
        <v>11.25</v>
      </c>
      <c r="R4093" t="s">
        <v>260</v>
      </c>
      <c r="S4093" t="s">
        <v>260</v>
      </c>
      <c r="T4093" t="s">
        <v>42</v>
      </c>
      <c r="U4093" t="s">
        <v>22</v>
      </c>
      <c r="V4093" t="s">
        <v>23</v>
      </c>
      <c r="W4093">
        <v>0.6</v>
      </c>
    </row>
    <row r="4094" spans="1:23" x14ac:dyDescent="0.3">
      <c r="A4094" t="s">
        <v>1423</v>
      </c>
      <c r="B4094" t="s">
        <v>1574</v>
      </c>
      <c r="D4094" s="1">
        <v>40524</v>
      </c>
      <c r="E4094" s="1">
        <v>40524</v>
      </c>
      <c r="F4094" s="1" t="str">
        <f t="shared" si="266"/>
        <v>December</v>
      </c>
      <c r="G4094" s="1" t="str">
        <f t="shared" si="267"/>
        <v>2010</v>
      </c>
      <c r="H4094" s="2">
        <f t="shared" si="268"/>
        <v>0</v>
      </c>
      <c r="I4094" s="2" t="str">
        <f t="shared" si="269"/>
        <v>FREE DELIVERY</v>
      </c>
      <c r="J4094" t="s">
        <v>17</v>
      </c>
      <c r="K4094">
        <v>10</v>
      </c>
      <c r="L4094">
        <v>52.76</v>
      </c>
      <c r="M4094">
        <v>0.09</v>
      </c>
      <c r="N4094" t="s">
        <v>18</v>
      </c>
      <c r="O4094">
        <v>-49.53</v>
      </c>
      <c r="P4094">
        <v>4.9800000000000004</v>
      </c>
      <c r="Q4094">
        <v>7.44</v>
      </c>
      <c r="R4094" t="s">
        <v>260</v>
      </c>
      <c r="S4094" t="s">
        <v>260</v>
      </c>
      <c r="T4094" t="s">
        <v>31</v>
      </c>
      <c r="U4094" t="s">
        <v>22</v>
      </c>
      <c r="V4094" t="s">
        <v>43</v>
      </c>
      <c r="W4094">
        <v>0.36</v>
      </c>
    </row>
    <row r="4095" spans="1:23" x14ac:dyDescent="0.3">
      <c r="A4095" t="s">
        <v>1365</v>
      </c>
      <c r="B4095" t="s">
        <v>1585</v>
      </c>
      <c r="D4095" s="1">
        <v>40704</v>
      </c>
      <c r="E4095" s="1">
        <v>40706</v>
      </c>
      <c r="F4095" s="1" t="str">
        <f t="shared" si="266"/>
        <v>June</v>
      </c>
      <c r="G4095" s="1" t="str">
        <f t="shared" si="267"/>
        <v>2011</v>
      </c>
      <c r="H4095" s="2">
        <f t="shared" si="268"/>
        <v>2</v>
      </c>
      <c r="I4095" s="2" t="b">
        <f t="shared" si="269"/>
        <v>0</v>
      </c>
      <c r="J4095" t="s">
        <v>24</v>
      </c>
      <c r="K4095">
        <v>9</v>
      </c>
      <c r="L4095">
        <v>1225.3699999999999</v>
      </c>
      <c r="M4095">
        <v>0.08</v>
      </c>
      <c r="N4095" t="s">
        <v>18</v>
      </c>
      <c r="O4095">
        <v>0.98</v>
      </c>
      <c r="P4095">
        <v>140.81</v>
      </c>
      <c r="Q4095">
        <v>24.49</v>
      </c>
      <c r="R4095" t="s">
        <v>260</v>
      </c>
      <c r="S4095" t="s">
        <v>260</v>
      </c>
      <c r="T4095" t="s">
        <v>27</v>
      </c>
      <c r="U4095" t="s">
        <v>36</v>
      </c>
      <c r="V4095" t="s">
        <v>67</v>
      </c>
      <c r="W4095">
        <v>0.56999999999999995</v>
      </c>
    </row>
    <row r="4096" spans="1:23" x14ac:dyDescent="0.3">
      <c r="A4096" t="s">
        <v>1365</v>
      </c>
      <c r="B4096" t="s">
        <v>1585</v>
      </c>
      <c r="D4096" s="1">
        <v>40704</v>
      </c>
      <c r="E4096" s="1">
        <v>40706</v>
      </c>
      <c r="F4096" s="1" t="str">
        <f t="shared" si="266"/>
        <v>June</v>
      </c>
      <c r="G4096" s="1" t="str">
        <f t="shared" si="267"/>
        <v>2011</v>
      </c>
      <c r="H4096" s="2">
        <f t="shared" si="268"/>
        <v>2</v>
      </c>
      <c r="I4096" s="2" t="b">
        <f t="shared" si="269"/>
        <v>0</v>
      </c>
      <c r="J4096" t="s">
        <v>24</v>
      </c>
      <c r="K4096">
        <v>27</v>
      </c>
      <c r="L4096">
        <v>1199.57</v>
      </c>
      <c r="M4096">
        <v>0.06</v>
      </c>
      <c r="N4096" t="s">
        <v>18</v>
      </c>
      <c r="O4096">
        <v>23.7</v>
      </c>
      <c r="P4096">
        <v>43.57</v>
      </c>
      <c r="Q4096">
        <v>16.36</v>
      </c>
      <c r="R4096" t="s">
        <v>260</v>
      </c>
      <c r="S4096" t="s">
        <v>260</v>
      </c>
      <c r="T4096" t="s">
        <v>27</v>
      </c>
      <c r="U4096" t="s">
        <v>22</v>
      </c>
      <c r="V4096" t="s">
        <v>23</v>
      </c>
      <c r="W4096">
        <v>0.55000000000000004</v>
      </c>
    </row>
    <row r="4097" spans="1:23" x14ac:dyDescent="0.3">
      <c r="A4097" t="s">
        <v>1365</v>
      </c>
      <c r="B4097" t="s">
        <v>1585</v>
      </c>
      <c r="D4097" s="1">
        <v>40704</v>
      </c>
      <c r="E4097" s="1">
        <v>40705</v>
      </c>
      <c r="F4097" s="1" t="str">
        <f t="shared" si="266"/>
        <v>June</v>
      </c>
      <c r="G4097" s="1" t="str">
        <f t="shared" si="267"/>
        <v>2011</v>
      </c>
      <c r="H4097" s="2">
        <f t="shared" si="268"/>
        <v>1</v>
      </c>
      <c r="I4097" s="2" t="b">
        <f t="shared" si="269"/>
        <v>0</v>
      </c>
      <c r="J4097" t="s">
        <v>24</v>
      </c>
      <c r="K4097">
        <v>10</v>
      </c>
      <c r="L4097">
        <v>484.21949999999998</v>
      </c>
      <c r="M4097">
        <v>0.02</v>
      </c>
      <c r="N4097" t="s">
        <v>39</v>
      </c>
      <c r="O4097">
        <v>-33.79</v>
      </c>
      <c r="P4097">
        <v>55.99</v>
      </c>
      <c r="Q4097">
        <v>1.25</v>
      </c>
      <c r="R4097" t="s">
        <v>260</v>
      </c>
      <c r="S4097" t="s">
        <v>260</v>
      </c>
      <c r="T4097" t="s">
        <v>27</v>
      </c>
      <c r="U4097" t="s">
        <v>32</v>
      </c>
      <c r="V4097" t="s">
        <v>33</v>
      </c>
      <c r="W4097">
        <v>0.55000000000000004</v>
      </c>
    </row>
    <row r="4098" spans="1:23" x14ac:dyDescent="0.3">
      <c r="A4098" t="s">
        <v>1173</v>
      </c>
      <c r="B4098" t="s">
        <v>1085</v>
      </c>
      <c r="D4098" s="1">
        <v>40636</v>
      </c>
      <c r="E4098" s="1">
        <v>40638</v>
      </c>
      <c r="F4098" s="1" t="str">
        <f t="shared" si="266"/>
        <v>April</v>
      </c>
      <c r="G4098" s="1" t="str">
        <f t="shared" si="267"/>
        <v>2011</v>
      </c>
      <c r="H4098" s="2">
        <f t="shared" si="268"/>
        <v>2</v>
      </c>
      <c r="I4098" s="2" t="b">
        <f t="shared" si="269"/>
        <v>0</v>
      </c>
      <c r="J4098" t="s">
        <v>24</v>
      </c>
      <c r="K4098">
        <v>50</v>
      </c>
      <c r="L4098">
        <v>169.13</v>
      </c>
      <c r="M4098">
        <v>0</v>
      </c>
      <c r="N4098" t="s">
        <v>18</v>
      </c>
      <c r="O4098">
        <v>43.05</v>
      </c>
      <c r="P4098">
        <v>3.14</v>
      </c>
      <c r="Q4098">
        <v>1.1399999999999999</v>
      </c>
      <c r="R4098" t="s">
        <v>260</v>
      </c>
      <c r="S4098" t="s">
        <v>260</v>
      </c>
      <c r="T4098" t="s">
        <v>31</v>
      </c>
      <c r="U4098" t="s">
        <v>22</v>
      </c>
      <c r="V4098" t="s">
        <v>43</v>
      </c>
      <c r="W4098">
        <v>0.4</v>
      </c>
    </row>
    <row r="4099" spans="1:23" x14ac:dyDescent="0.3">
      <c r="A4099" t="s">
        <v>1578</v>
      </c>
      <c r="B4099" t="s">
        <v>1021</v>
      </c>
      <c r="D4099" s="1">
        <v>40374</v>
      </c>
      <c r="E4099" s="1">
        <v>40377</v>
      </c>
      <c r="F4099" s="1" t="str">
        <f t="shared" ref="F4099:F4162" si="270">TEXT(E4099,"mmmm")</f>
        <v>July</v>
      </c>
      <c r="G4099" s="1" t="str">
        <f t="shared" ref="G4099:G4162" si="271">TEXT(E4099,"yyyy")</f>
        <v>2010</v>
      </c>
      <c r="H4099" s="2">
        <f t="shared" ref="H4099:H4162" si="272">E4099-D4099</f>
        <v>3</v>
      </c>
      <c r="I4099" s="2" t="b">
        <f t="shared" ref="I4099:I4162" si="273">IF(H4099&lt;1,IF(AND(H4099&gt;0,H4099&lt;2),"ONE DAY", "FREE DELIVERY"))</f>
        <v>0</v>
      </c>
      <c r="J4099" t="s">
        <v>44</v>
      </c>
      <c r="K4099">
        <v>29</v>
      </c>
      <c r="L4099">
        <v>208.04</v>
      </c>
      <c r="M4099">
        <v>0.1</v>
      </c>
      <c r="N4099" t="s">
        <v>18</v>
      </c>
      <c r="O4099">
        <v>14.77</v>
      </c>
      <c r="P4099">
        <v>7.59</v>
      </c>
      <c r="Q4099">
        <v>4</v>
      </c>
      <c r="R4099" t="s">
        <v>260</v>
      </c>
      <c r="S4099" t="s">
        <v>260</v>
      </c>
      <c r="T4099" t="s">
        <v>21</v>
      </c>
      <c r="U4099" t="s">
        <v>36</v>
      </c>
      <c r="V4099" t="s">
        <v>37</v>
      </c>
      <c r="W4099">
        <v>0.42</v>
      </c>
    </row>
    <row r="4100" spans="1:23" x14ac:dyDescent="0.3">
      <c r="A4100" t="s">
        <v>1562</v>
      </c>
      <c r="B4100" t="s">
        <v>1563</v>
      </c>
      <c r="D4100" s="1">
        <v>40772</v>
      </c>
      <c r="E4100" s="1">
        <v>40773</v>
      </c>
      <c r="F4100" s="1" t="str">
        <f t="shared" si="270"/>
        <v>August</v>
      </c>
      <c r="G4100" s="1" t="str">
        <f t="shared" si="271"/>
        <v>2011</v>
      </c>
      <c r="H4100" s="2">
        <f t="shared" si="272"/>
        <v>1</v>
      </c>
      <c r="I4100" s="2" t="b">
        <f t="shared" si="273"/>
        <v>0</v>
      </c>
      <c r="J4100" t="s">
        <v>52</v>
      </c>
      <c r="K4100">
        <v>22</v>
      </c>
      <c r="L4100">
        <v>136.18</v>
      </c>
      <c r="M4100">
        <v>0.08</v>
      </c>
      <c r="N4100" t="s">
        <v>18</v>
      </c>
      <c r="O4100">
        <v>-43.26</v>
      </c>
      <c r="P4100">
        <v>5.98</v>
      </c>
      <c r="Q4100">
        <v>5.46</v>
      </c>
      <c r="R4100" t="s">
        <v>260</v>
      </c>
      <c r="S4100" t="s">
        <v>260</v>
      </c>
      <c r="T4100" t="s">
        <v>31</v>
      </c>
      <c r="U4100" t="s">
        <v>22</v>
      </c>
      <c r="V4100" t="s">
        <v>43</v>
      </c>
      <c r="W4100">
        <v>0.36</v>
      </c>
    </row>
    <row r="4101" spans="1:23" x14ac:dyDescent="0.3">
      <c r="A4101" t="s">
        <v>1562</v>
      </c>
      <c r="B4101" t="s">
        <v>1563</v>
      </c>
      <c r="D4101" s="1">
        <v>40772</v>
      </c>
      <c r="E4101" s="1">
        <v>40774</v>
      </c>
      <c r="F4101" s="1" t="str">
        <f t="shared" si="270"/>
        <v>August</v>
      </c>
      <c r="G4101" s="1" t="str">
        <f t="shared" si="271"/>
        <v>2011</v>
      </c>
      <c r="H4101" s="2">
        <f t="shared" si="272"/>
        <v>2</v>
      </c>
      <c r="I4101" s="2" t="b">
        <f t="shared" si="273"/>
        <v>0</v>
      </c>
      <c r="J4101" t="s">
        <v>52</v>
      </c>
      <c r="K4101">
        <v>37</v>
      </c>
      <c r="L4101">
        <v>111.37</v>
      </c>
      <c r="M4101">
        <v>0.04</v>
      </c>
      <c r="N4101" t="s">
        <v>18</v>
      </c>
      <c r="O4101">
        <v>46.46</v>
      </c>
      <c r="P4101">
        <v>2.89</v>
      </c>
      <c r="Q4101">
        <v>0.5</v>
      </c>
      <c r="R4101" t="s">
        <v>260</v>
      </c>
      <c r="S4101" t="s">
        <v>260</v>
      </c>
      <c r="T4101" t="s">
        <v>31</v>
      </c>
      <c r="U4101" t="s">
        <v>22</v>
      </c>
      <c r="V4101" t="s">
        <v>57</v>
      </c>
      <c r="W4101">
        <v>0.38</v>
      </c>
    </row>
    <row r="4102" spans="1:23" x14ac:dyDescent="0.3">
      <c r="A4102" t="s">
        <v>1562</v>
      </c>
      <c r="B4102" t="s">
        <v>1563</v>
      </c>
      <c r="D4102" s="1">
        <v>40772</v>
      </c>
      <c r="E4102" s="1">
        <v>40773</v>
      </c>
      <c r="F4102" s="1" t="str">
        <f t="shared" si="270"/>
        <v>August</v>
      </c>
      <c r="G4102" s="1" t="str">
        <f t="shared" si="271"/>
        <v>2011</v>
      </c>
      <c r="H4102" s="2">
        <f t="shared" si="272"/>
        <v>1</v>
      </c>
      <c r="I4102" s="2" t="b">
        <f t="shared" si="273"/>
        <v>0</v>
      </c>
      <c r="J4102" t="s">
        <v>52</v>
      </c>
      <c r="K4102">
        <v>15</v>
      </c>
      <c r="L4102">
        <v>105.48</v>
      </c>
      <c r="M4102">
        <v>0.02</v>
      </c>
      <c r="N4102" t="s">
        <v>18</v>
      </c>
      <c r="O4102">
        <v>-53.99</v>
      </c>
      <c r="P4102">
        <v>6.48</v>
      </c>
      <c r="Q4102">
        <v>7.37</v>
      </c>
      <c r="R4102" t="s">
        <v>260</v>
      </c>
      <c r="S4102" t="s">
        <v>260</v>
      </c>
      <c r="T4102" t="s">
        <v>31</v>
      </c>
      <c r="U4102" t="s">
        <v>22</v>
      </c>
      <c r="V4102" t="s">
        <v>43</v>
      </c>
      <c r="W4102">
        <v>0.37</v>
      </c>
    </row>
    <row r="4103" spans="1:23" x14ac:dyDescent="0.3">
      <c r="A4103" t="s">
        <v>1020</v>
      </c>
      <c r="B4103" t="s">
        <v>1571</v>
      </c>
      <c r="D4103" s="1">
        <v>39931</v>
      </c>
      <c r="E4103" s="1">
        <v>39932</v>
      </c>
      <c r="F4103" s="1" t="str">
        <f t="shared" si="270"/>
        <v>April</v>
      </c>
      <c r="G4103" s="1" t="str">
        <f t="shared" si="271"/>
        <v>2009</v>
      </c>
      <c r="H4103" s="2">
        <f t="shared" si="272"/>
        <v>1</v>
      </c>
      <c r="I4103" s="2" t="b">
        <f t="shared" si="273"/>
        <v>0</v>
      </c>
      <c r="J4103" t="s">
        <v>52</v>
      </c>
      <c r="K4103">
        <v>11</v>
      </c>
      <c r="L4103">
        <v>78.680000000000007</v>
      </c>
      <c r="M4103">
        <v>0.05</v>
      </c>
      <c r="N4103" t="s">
        <v>18</v>
      </c>
      <c r="O4103">
        <v>-29.07</v>
      </c>
      <c r="P4103">
        <v>6.48</v>
      </c>
      <c r="Q4103">
        <v>6.22</v>
      </c>
      <c r="R4103" t="s">
        <v>260</v>
      </c>
      <c r="S4103" t="s">
        <v>260</v>
      </c>
      <c r="T4103" t="s">
        <v>31</v>
      </c>
      <c r="U4103" t="s">
        <v>22</v>
      </c>
      <c r="V4103" t="s">
        <v>43</v>
      </c>
      <c r="W4103">
        <v>0.37</v>
      </c>
    </row>
    <row r="4104" spans="1:23" x14ac:dyDescent="0.3">
      <c r="A4104" t="s">
        <v>1517</v>
      </c>
      <c r="B4104" t="s">
        <v>1575</v>
      </c>
      <c r="D4104" s="1">
        <v>41107</v>
      </c>
      <c r="E4104" s="1">
        <v>41109</v>
      </c>
      <c r="F4104" s="1" t="str">
        <f t="shared" si="270"/>
        <v>July</v>
      </c>
      <c r="G4104" s="1" t="str">
        <f t="shared" si="271"/>
        <v>2012</v>
      </c>
      <c r="H4104" s="2">
        <f t="shared" si="272"/>
        <v>2</v>
      </c>
      <c r="I4104" s="2" t="b">
        <f t="shared" si="273"/>
        <v>0</v>
      </c>
      <c r="J4104" t="s">
        <v>24</v>
      </c>
      <c r="K4104">
        <v>44</v>
      </c>
      <c r="L4104">
        <v>128.22</v>
      </c>
      <c r="M4104">
        <v>7.0000000000000007E-2</v>
      </c>
      <c r="N4104" t="s">
        <v>18</v>
      </c>
      <c r="O4104">
        <v>16.510000000000002</v>
      </c>
      <c r="P4104">
        <v>2.94</v>
      </c>
      <c r="Q4104">
        <v>0.7</v>
      </c>
      <c r="R4104" t="s">
        <v>260</v>
      </c>
      <c r="S4104" t="s">
        <v>260</v>
      </c>
      <c r="T4104" t="s">
        <v>31</v>
      </c>
      <c r="U4104" t="s">
        <v>22</v>
      </c>
      <c r="V4104" t="s">
        <v>60</v>
      </c>
      <c r="W4104">
        <v>0.57999999999999996</v>
      </c>
    </row>
    <row r="4105" spans="1:23" x14ac:dyDescent="0.3">
      <c r="A4105" t="s">
        <v>1490</v>
      </c>
      <c r="B4105" t="s">
        <v>1087</v>
      </c>
      <c r="D4105" s="1">
        <v>40119</v>
      </c>
      <c r="E4105" s="1">
        <v>40120</v>
      </c>
      <c r="F4105" s="1" t="str">
        <f t="shared" si="270"/>
        <v>November</v>
      </c>
      <c r="G4105" s="1" t="str">
        <f t="shared" si="271"/>
        <v>2009</v>
      </c>
      <c r="H4105" s="2">
        <f t="shared" si="272"/>
        <v>1</v>
      </c>
      <c r="I4105" s="2" t="b">
        <f t="shared" si="273"/>
        <v>0</v>
      </c>
      <c r="J4105" t="s">
        <v>52</v>
      </c>
      <c r="K4105">
        <v>31</v>
      </c>
      <c r="L4105">
        <v>904.93</v>
      </c>
      <c r="M4105">
        <v>0.08</v>
      </c>
      <c r="N4105" t="s">
        <v>18</v>
      </c>
      <c r="O4105">
        <v>-53.4</v>
      </c>
      <c r="P4105">
        <v>30.97</v>
      </c>
      <c r="Q4105">
        <v>4</v>
      </c>
      <c r="R4105" t="s">
        <v>260</v>
      </c>
      <c r="S4105" t="s">
        <v>260</v>
      </c>
      <c r="T4105" t="s">
        <v>42</v>
      </c>
      <c r="U4105" t="s">
        <v>32</v>
      </c>
      <c r="V4105" t="s">
        <v>48</v>
      </c>
      <c r="W4105">
        <v>0.74</v>
      </c>
    </row>
    <row r="4106" spans="1:23" x14ac:dyDescent="0.3">
      <c r="A4106" t="s">
        <v>1490</v>
      </c>
      <c r="B4106" t="s">
        <v>1087</v>
      </c>
      <c r="D4106" s="1">
        <v>40119</v>
      </c>
      <c r="E4106" s="1">
        <v>40121</v>
      </c>
      <c r="F4106" s="1" t="str">
        <f t="shared" si="270"/>
        <v>November</v>
      </c>
      <c r="G4106" s="1" t="str">
        <f t="shared" si="271"/>
        <v>2009</v>
      </c>
      <c r="H4106" s="2">
        <f t="shared" si="272"/>
        <v>2</v>
      </c>
      <c r="I4106" s="2" t="b">
        <f t="shared" si="273"/>
        <v>0</v>
      </c>
      <c r="J4106" t="s">
        <v>52</v>
      </c>
      <c r="K4106">
        <v>21</v>
      </c>
      <c r="L4106">
        <v>98.51</v>
      </c>
      <c r="M4106">
        <v>0.1</v>
      </c>
      <c r="N4106" t="s">
        <v>39</v>
      </c>
      <c r="O4106">
        <v>45.93</v>
      </c>
      <c r="P4106">
        <v>4.13</v>
      </c>
      <c r="Q4106">
        <v>0.5</v>
      </c>
      <c r="R4106" t="s">
        <v>260</v>
      </c>
      <c r="S4106" t="s">
        <v>260</v>
      </c>
      <c r="T4106" t="s">
        <v>42</v>
      </c>
      <c r="U4106" t="s">
        <v>22</v>
      </c>
      <c r="V4106" t="s">
        <v>57</v>
      </c>
      <c r="W4106">
        <v>0.39</v>
      </c>
    </row>
    <row r="4107" spans="1:23" x14ac:dyDescent="0.3">
      <c r="A4107" t="s">
        <v>1423</v>
      </c>
      <c r="B4107" t="s">
        <v>1574</v>
      </c>
      <c r="D4107" s="1">
        <v>40073</v>
      </c>
      <c r="E4107" s="1">
        <v>40074</v>
      </c>
      <c r="F4107" s="1" t="str">
        <f t="shared" si="270"/>
        <v>September</v>
      </c>
      <c r="G4107" s="1" t="str">
        <f t="shared" si="271"/>
        <v>2009</v>
      </c>
      <c r="H4107" s="2">
        <f t="shared" si="272"/>
        <v>1</v>
      </c>
      <c r="I4107" s="2" t="b">
        <f t="shared" si="273"/>
        <v>0</v>
      </c>
      <c r="J4107" t="s">
        <v>44</v>
      </c>
      <c r="K4107">
        <v>12</v>
      </c>
      <c r="L4107">
        <v>96.73</v>
      </c>
      <c r="M4107">
        <v>0.08</v>
      </c>
      <c r="N4107" t="s">
        <v>18</v>
      </c>
      <c r="O4107">
        <v>-83.65</v>
      </c>
      <c r="P4107">
        <v>7.77</v>
      </c>
      <c r="Q4107">
        <v>9.23</v>
      </c>
      <c r="R4107" t="s">
        <v>260</v>
      </c>
      <c r="S4107" t="s">
        <v>260</v>
      </c>
      <c r="T4107" t="s">
        <v>31</v>
      </c>
      <c r="U4107" t="s">
        <v>22</v>
      </c>
      <c r="V4107" t="s">
        <v>28</v>
      </c>
      <c r="W4107">
        <v>0.57999999999999996</v>
      </c>
    </row>
    <row r="4108" spans="1:23" x14ac:dyDescent="0.3">
      <c r="A4108" t="s">
        <v>1423</v>
      </c>
      <c r="B4108" t="s">
        <v>1574</v>
      </c>
      <c r="D4108" s="1">
        <v>40073</v>
      </c>
      <c r="E4108" s="1">
        <v>40075</v>
      </c>
      <c r="F4108" s="1" t="str">
        <f t="shared" si="270"/>
        <v>September</v>
      </c>
      <c r="G4108" s="1" t="str">
        <f t="shared" si="271"/>
        <v>2009</v>
      </c>
      <c r="H4108" s="2">
        <f t="shared" si="272"/>
        <v>2</v>
      </c>
      <c r="I4108" s="2" t="b">
        <f t="shared" si="273"/>
        <v>0</v>
      </c>
      <c r="J4108" t="s">
        <v>44</v>
      </c>
      <c r="K4108">
        <v>34</v>
      </c>
      <c r="L4108">
        <v>253.6</v>
      </c>
      <c r="M4108">
        <v>7.0000000000000007E-2</v>
      </c>
      <c r="N4108" t="s">
        <v>18</v>
      </c>
      <c r="O4108">
        <v>24.39</v>
      </c>
      <c r="P4108">
        <v>7.59</v>
      </c>
      <c r="Q4108">
        <v>4</v>
      </c>
      <c r="R4108" t="s">
        <v>260</v>
      </c>
      <c r="S4108" t="s">
        <v>260</v>
      </c>
      <c r="T4108" t="s">
        <v>31</v>
      </c>
      <c r="U4108" t="s">
        <v>36</v>
      </c>
      <c r="V4108" t="s">
        <v>37</v>
      </c>
      <c r="W4108">
        <v>0.42</v>
      </c>
    </row>
    <row r="4109" spans="1:23" x14ac:dyDescent="0.3">
      <c r="A4109" t="s">
        <v>1352</v>
      </c>
      <c r="B4109" t="s">
        <v>1353</v>
      </c>
      <c r="D4109" s="1">
        <v>40146</v>
      </c>
      <c r="E4109" s="1">
        <v>40148</v>
      </c>
      <c r="F4109" s="1" t="str">
        <f t="shared" si="270"/>
        <v>December</v>
      </c>
      <c r="G4109" s="1" t="str">
        <f t="shared" si="271"/>
        <v>2009</v>
      </c>
      <c r="H4109" s="2">
        <f t="shared" si="272"/>
        <v>2</v>
      </c>
      <c r="I4109" s="2" t="b">
        <f t="shared" si="273"/>
        <v>0</v>
      </c>
      <c r="J4109" t="s">
        <v>52</v>
      </c>
      <c r="K4109">
        <v>20</v>
      </c>
      <c r="L4109">
        <v>307.45999999999998</v>
      </c>
      <c r="M4109">
        <v>0.02</v>
      </c>
      <c r="N4109" t="s">
        <v>18</v>
      </c>
      <c r="O4109">
        <v>4.91</v>
      </c>
      <c r="P4109">
        <v>14.58</v>
      </c>
      <c r="Q4109">
        <v>7.4</v>
      </c>
      <c r="R4109" t="s">
        <v>260</v>
      </c>
      <c r="S4109" t="s">
        <v>260</v>
      </c>
      <c r="T4109" t="s">
        <v>42</v>
      </c>
      <c r="U4109" t="s">
        <v>36</v>
      </c>
      <c r="V4109" t="s">
        <v>37</v>
      </c>
      <c r="W4109">
        <v>0.48</v>
      </c>
    </row>
    <row r="4110" spans="1:23" x14ac:dyDescent="0.3">
      <c r="A4110" t="s">
        <v>1061</v>
      </c>
      <c r="B4110" t="s">
        <v>1573</v>
      </c>
      <c r="D4110" s="1">
        <v>39987</v>
      </c>
      <c r="E4110" s="1">
        <v>39987</v>
      </c>
      <c r="F4110" s="1" t="str">
        <f t="shared" si="270"/>
        <v>June</v>
      </c>
      <c r="G4110" s="1" t="str">
        <f t="shared" si="271"/>
        <v>2009</v>
      </c>
      <c r="H4110" s="2">
        <f t="shared" si="272"/>
        <v>0</v>
      </c>
      <c r="I4110" s="2" t="str">
        <f t="shared" si="273"/>
        <v>FREE DELIVERY</v>
      </c>
      <c r="J4110" t="s">
        <v>17</v>
      </c>
      <c r="K4110">
        <v>10</v>
      </c>
      <c r="L4110">
        <v>36.909999999999997</v>
      </c>
      <c r="M4110">
        <v>7.0000000000000007E-2</v>
      </c>
      <c r="N4110" t="s">
        <v>18</v>
      </c>
      <c r="O4110">
        <v>-27.72</v>
      </c>
      <c r="P4110">
        <v>3.28</v>
      </c>
      <c r="Q4110">
        <v>3.97</v>
      </c>
      <c r="R4110" t="s">
        <v>260</v>
      </c>
      <c r="S4110" t="s">
        <v>260</v>
      </c>
      <c r="T4110" t="s">
        <v>31</v>
      </c>
      <c r="U4110" t="s">
        <v>22</v>
      </c>
      <c r="V4110" t="s">
        <v>60</v>
      </c>
      <c r="W4110">
        <v>0.56000000000000005</v>
      </c>
    </row>
    <row r="4111" spans="1:23" x14ac:dyDescent="0.3">
      <c r="A4111" t="s">
        <v>1061</v>
      </c>
      <c r="B4111" t="s">
        <v>1573</v>
      </c>
      <c r="D4111" s="1">
        <v>39987</v>
      </c>
      <c r="E4111" s="1">
        <v>39994</v>
      </c>
      <c r="F4111" s="1" t="str">
        <f t="shared" si="270"/>
        <v>June</v>
      </c>
      <c r="G4111" s="1" t="str">
        <f t="shared" si="271"/>
        <v>2009</v>
      </c>
      <c r="H4111" s="2">
        <f t="shared" si="272"/>
        <v>7</v>
      </c>
      <c r="I4111" s="2" t="b">
        <f t="shared" si="273"/>
        <v>0</v>
      </c>
      <c r="J4111" t="s">
        <v>17</v>
      </c>
      <c r="K4111">
        <v>8</v>
      </c>
      <c r="L4111">
        <v>2155.84</v>
      </c>
      <c r="M4111">
        <v>0.02</v>
      </c>
      <c r="N4111" t="s">
        <v>18</v>
      </c>
      <c r="O4111">
        <v>-267.63</v>
      </c>
      <c r="P4111">
        <v>256.99</v>
      </c>
      <c r="Q4111">
        <v>11.25</v>
      </c>
      <c r="R4111" t="s">
        <v>260</v>
      </c>
      <c r="S4111" t="s">
        <v>260</v>
      </c>
      <c r="T4111" t="s">
        <v>31</v>
      </c>
      <c r="U4111" t="s">
        <v>32</v>
      </c>
      <c r="V4111" t="s">
        <v>48</v>
      </c>
      <c r="W4111">
        <v>0.51</v>
      </c>
    </row>
    <row r="4112" spans="1:23" x14ac:dyDescent="0.3">
      <c r="A4112" t="s">
        <v>1061</v>
      </c>
      <c r="B4112" t="s">
        <v>1573</v>
      </c>
      <c r="D4112" s="1">
        <v>39987</v>
      </c>
      <c r="E4112" s="1">
        <v>39989</v>
      </c>
      <c r="F4112" s="1" t="str">
        <f t="shared" si="270"/>
        <v>June</v>
      </c>
      <c r="G4112" s="1" t="str">
        <f t="shared" si="271"/>
        <v>2009</v>
      </c>
      <c r="H4112" s="2">
        <f t="shared" si="272"/>
        <v>2</v>
      </c>
      <c r="I4112" s="2" t="b">
        <f t="shared" si="273"/>
        <v>0</v>
      </c>
      <c r="J4112" t="s">
        <v>17</v>
      </c>
      <c r="K4112">
        <v>26</v>
      </c>
      <c r="L4112">
        <v>175.27</v>
      </c>
      <c r="M4112">
        <v>0.01</v>
      </c>
      <c r="N4112" t="s">
        <v>18</v>
      </c>
      <c r="O4112">
        <v>-33.67</v>
      </c>
      <c r="P4112">
        <v>6.48</v>
      </c>
      <c r="Q4112">
        <v>5.14</v>
      </c>
      <c r="R4112" t="s">
        <v>260</v>
      </c>
      <c r="S4112" t="s">
        <v>260</v>
      </c>
      <c r="T4112" t="s">
        <v>31</v>
      </c>
      <c r="U4112" t="s">
        <v>22</v>
      </c>
      <c r="V4112" t="s">
        <v>43</v>
      </c>
      <c r="W4112">
        <v>0.37</v>
      </c>
    </row>
    <row r="4113" spans="1:23" x14ac:dyDescent="0.3">
      <c r="A4113" t="s">
        <v>923</v>
      </c>
      <c r="B4113" t="s">
        <v>1483</v>
      </c>
      <c r="D4113" s="1">
        <v>39936</v>
      </c>
      <c r="E4113" s="1">
        <v>39938</v>
      </c>
      <c r="F4113" s="1" t="str">
        <f t="shared" si="270"/>
        <v>May</v>
      </c>
      <c r="G4113" s="1" t="str">
        <f t="shared" si="271"/>
        <v>2009</v>
      </c>
      <c r="H4113" s="2">
        <f t="shared" si="272"/>
        <v>2</v>
      </c>
      <c r="I4113" s="2" t="b">
        <f t="shared" si="273"/>
        <v>0</v>
      </c>
      <c r="J4113" t="s">
        <v>17</v>
      </c>
      <c r="K4113">
        <v>49</v>
      </c>
      <c r="L4113">
        <v>1400.91</v>
      </c>
      <c r="M4113">
        <v>0.09</v>
      </c>
      <c r="N4113" t="s">
        <v>18</v>
      </c>
      <c r="O4113">
        <v>-163.53</v>
      </c>
      <c r="P4113">
        <v>30.98</v>
      </c>
      <c r="Q4113">
        <v>19.510000000000002</v>
      </c>
      <c r="R4113" t="s">
        <v>260</v>
      </c>
      <c r="S4113" t="s">
        <v>260</v>
      </c>
      <c r="T4113" t="s">
        <v>27</v>
      </c>
      <c r="U4113" t="s">
        <v>22</v>
      </c>
      <c r="V4113" t="s">
        <v>51</v>
      </c>
      <c r="W4113">
        <v>0.36</v>
      </c>
    </row>
    <row r="4114" spans="1:23" x14ac:dyDescent="0.3">
      <c r="A4114" t="s">
        <v>923</v>
      </c>
      <c r="B4114" t="s">
        <v>1483</v>
      </c>
      <c r="D4114" s="1">
        <v>39936</v>
      </c>
      <c r="E4114" s="1">
        <v>39938</v>
      </c>
      <c r="F4114" s="1" t="str">
        <f t="shared" si="270"/>
        <v>May</v>
      </c>
      <c r="G4114" s="1" t="str">
        <f t="shared" si="271"/>
        <v>2009</v>
      </c>
      <c r="H4114" s="2">
        <f t="shared" si="272"/>
        <v>2</v>
      </c>
      <c r="I4114" s="2" t="b">
        <f t="shared" si="273"/>
        <v>0</v>
      </c>
      <c r="J4114" t="s">
        <v>17</v>
      </c>
      <c r="K4114">
        <v>47</v>
      </c>
      <c r="L4114">
        <v>2259.66</v>
      </c>
      <c r="M4114">
        <v>0.03</v>
      </c>
      <c r="N4114" t="s">
        <v>18</v>
      </c>
      <c r="O4114">
        <v>554.77</v>
      </c>
      <c r="P4114">
        <v>49.34</v>
      </c>
      <c r="Q4114">
        <v>10.25</v>
      </c>
      <c r="R4114" t="s">
        <v>260</v>
      </c>
      <c r="S4114" t="s">
        <v>260</v>
      </c>
      <c r="T4114" t="s">
        <v>27</v>
      </c>
      <c r="U4114" t="s">
        <v>36</v>
      </c>
      <c r="V4114" t="s">
        <v>37</v>
      </c>
      <c r="W4114">
        <v>0.56999999999999995</v>
      </c>
    </row>
    <row r="4115" spans="1:23" x14ac:dyDescent="0.3">
      <c r="A4115" t="s">
        <v>1580</v>
      </c>
      <c r="B4115" t="s">
        <v>1581</v>
      </c>
      <c r="D4115" s="1">
        <v>39935</v>
      </c>
      <c r="E4115" s="1">
        <v>39937</v>
      </c>
      <c r="F4115" s="1" t="str">
        <f t="shared" si="270"/>
        <v>May</v>
      </c>
      <c r="G4115" s="1" t="str">
        <f t="shared" si="271"/>
        <v>2009</v>
      </c>
      <c r="H4115" s="2">
        <f t="shared" si="272"/>
        <v>2</v>
      </c>
      <c r="I4115" s="2" t="b">
        <f t="shared" si="273"/>
        <v>0</v>
      </c>
      <c r="J4115" t="s">
        <v>34</v>
      </c>
      <c r="K4115">
        <v>25</v>
      </c>
      <c r="L4115">
        <v>172.42</v>
      </c>
      <c r="M4115">
        <v>0.09</v>
      </c>
      <c r="N4115" t="s">
        <v>18</v>
      </c>
      <c r="O4115">
        <v>-71.599999999999994</v>
      </c>
      <c r="P4115">
        <v>7.1</v>
      </c>
      <c r="Q4115">
        <v>6.05</v>
      </c>
      <c r="R4115" t="s">
        <v>260</v>
      </c>
      <c r="S4115" t="s">
        <v>260</v>
      </c>
      <c r="T4115" t="s">
        <v>27</v>
      </c>
      <c r="U4115" t="s">
        <v>22</v>
      </c>
      <c r="V4115" t="s">
        <v>29</v>
      </c>
      <c r="W4115">
        <v>0.39</v>
      </c>
    </row>
    <row r="4116" spans="1:23" x14ac:dyDescent="0.3">
      <c r="A4116" t="s">
        <v>1580</v>
      </c>
      <c r="B4116" t="s">
        <v>1581</v>
      </c>
      <c r="D4116" s="1">
        <v>39935</v>
      </c>
      <c r="E4116" s="1">
        <v>39936</v>
      </c>
      <c r="F4116" s="1" t="str">
        <f t="shared" si="270"/>
        <v>May</v>
      </c>
      <c r="G4116" s="1" t="str">
        <f t="shared" si="271"/>
        <v>2009</v>
      </c>
      <c r="H4116" s="2">
        <f t="shared" si="272"/>
        <v>1</v>
      </c>
      <c r="I4116" s="2" t="b">
        <f t="shared" si="273"/>
        <v>0</v>
      </c>
      <c r="J4116" t="s">
        <v>34</v>
      </c>
      <c r="K4116">
        <v>19</v>
      </c>
      <c r="L4116">
        <v>2033.9224999999999</v>
      </c>
      <c r="M4116">
        <v>0.02</v>
      </c>
      <c r="N4116" t="s">
        <v>18</v>
      </c>
      <c r="O4116">
        <v>251.2</v>
      </c>
      <c r="P4116">
        <v>125.99</v>
      </c>
      <c r="Q4116">
        <v>2.5</v>
      </c>
      <c r="R4116" t="s">
        <v>260</v>
      </c>
      <c r="S4116" t="s">
        <v>260</v>
      </c>
      <c r="T4116" t="s">
        <v>27</v>
      </c>
      <c r="U4116" t="s">
        <v>32</v>
      </c>
      <c r="V4116" t="s">
        <v>33</v>
      </c>
      <c r="W4116">
        <v>0.6</v>
      </c>
    </row>
    <row r="4117" spans="1:23" x14ac:dyDescent="0.3">
      <c r="A4117" t="s">
        <v>1557</v>
      </c>
      <c r="B4117" t="s">
        <v>1558</v>
      </c>
      <c r="D4117" s="1">
        <v>39846</v>
      </c>
      <c r="E4117" s="1">
        <v>39847</v>
      </c>
      <c r="F4117" s="1" t="str">
        <f t="shared" si="270"/>
        <v>February</v>
      </c>
      <c r="G4117" s="1" t="str">
        <f t="shared" si="271"/>
        <v>2009</v>
      </c>
      <c r="H4117" s="2">
        <f t="shared" si="272"/>
        <v>1</v>
      </c>
      <c r="I4117" s="2" t="b">
        <f t="shared" si="273"/>
        <v>0</v>
      </c>
      <c r="J4117" t="s">
        <v>34</v>
      </c>
      <c r="K4117">
        <v>44</v>
      </c>
      <c r="L4117">
        <v>363.92</v>
      </c>
      <c r="M4117">
        <v>0</v>
      </c>
      <c r="N4117" t="s">
        <v>18</v>
      </c>
      <c r="O4117">
        <v>-144.56</v>
      </c>
      <c r="P4117">
        <v>8.09</v>
      </c>
      <c r="Q4117">
        <v>7.96</v>
      </c>
      <c r="R4117" t="s">
        <v>260</v>
      </c>
      <c r="S4117" t="s">
        <v>260</v>
      </c>
      <c r="T4117" t="s">
        <v>27</v>
      </c>
      <c r="U4117" t="s">
        <v>36</v>
      </c>
      <c r="V4117" t="s">
        <v>37</v>
      </c>
      <c r="W4117">
        <v>0.49</v>
      </c>
    </row>
    <row r="4118" spans="1:23" x14ac:dyDescent="0.3">
      <c r="A4118" t="s">
        <v>1352</v>
      </c>
      <c r="B4118" t="s">
        <v>1353</v>
      </c>
      <c r="D4118" s="1">
        <v>40598</v>
      </c>
      <c r="E4118" s="1">
        <v>40606</v>
      </c>
      <c r="F4118" s="1" t="str">
        <f t="shared" si="270"/>
        <v>March</v>
      </c>
      <c r="G4118" s="1" t="str">
        <f t="shared" si="271"/>
        <v>2011</v>
      </c>
      <c r="H4118" s="2">
        <f t="shared" si="272"/>
        <v>8</v>
      </c>
      <c r="I4118" s="2" t="b">
        <f t="shared" si="273"/>
        <v>0</v>
      </c>
      <c r="J4118" t="s">
        <v>17</v>
      </c>
      <c r="K4118">
        <v>50</v>
      </c>
      <c r="L4118">
        <v>7778.7579999999998</v>
      </c>
      <c r="M4118">
        <v>0</v>
      </c>
      <c r="N4118" t="s">
        <v>18</v>
      </c>
      <c r="O4118">
        <v>2547.3000000000002</v>
      </c>
      <c r="P4118">
        <v>175.99</v>
      </c>
      <c r="Q4118">
        <v>4.99</v>
      </c>
      <c r="R4118" t="s">
        <v>260</v>
      </c>
      <c r="S4118" t="s">
        <v>260</v>
      </c>
      <c r="T4118" t="s">
        <v>42</v>
      </c>
      <c r="U4118" t="s">
        <v>32</v>
      </c>
      <c r="V4118" t="s">
        <v>33</v>
      </c>
      <c r="W4118">
        <v>0.59</v>
      </c>
    </row>
    <row r="4119" spans="1:23" x14ac:dyDescent="0.3">
      <c r="A4119" t="s">
        <v>1251</v>
      </c>
      <c r="B4119" t="s">
        <v>1564</v>
      </c>
      <c r="D4119" s="1">
        <v>40943</v>
      </c>
      <c r="E4119" s="1">
        <v>40947</v>
      </c>
      <c r="F4119" s="1" t="str">
        <f t="shared" si="270"/>
        <v>February</v>
      </c>
      <c r="G4119" s="1" t="str">
        <f t="shared" si="271"/>
        <v>2012</v>
      </c>
      <c r="H4119" s="2">
        <f t="shared" si="272"/>
        <v>4</v>
      </c>
      <c r="I4119" s="2" t="b">
        <f t="shared" si="273"/>
        <v>0</v>
      </c>
      <c r="J4119" t="s">
        <v>17</v>
      </c>
      <c r="K4119">
        <v>47</v>
      </c>
      <c r="L4119">
        <v>1001.17</v>
      </c>
      <c r="M4119">
        <v>0</v>
      </c>
      <c r="N4119" t="s">
        <v>18</v>
      </c>
      <c r="O4119">
        <v>333.18</v>
      </c>
      <c r="P4119">
        <v>19.98</v>
      </c>
      <c r="Q4119">
        <v>5.77</v>
      </c>
      <c r="R4119" t="s">
        <v>260</v>
      </c>
      <c r="S4119" t="s">
        <v>260</v>
      </c>
      <c r="T4119" t="s">
        <v>42</v>
      </c>
      <c r="U4119" t="s">
        <v>22</v>
      </c>
      <c r="V4119" t="s">
        <v>43</v>
      </c>
      <c r="W4119">
        <v>0.38</v>
      </c>
    </row>
    <row r="4120" spans="1:23" x14ac:dyDescent="0.3">
      <c r="A4120" t="s">
        <v>1074</v>
      </c>
      <c r="B4120" t="s">
        <v>1561</v>
      </c>
      <c r="D4120" s="1">
        <v>39994</v>
      </c>
      <c r="E4120" s="1">
        <v>40001</v>
      </c>
      <c r="F4120" s="1" t="str">
        <f t="shared" si="270"/>
        <v>July</v>
      </c>
      <c r="G4120" s="1" t="str">
        <f t="shared" si="271"/>
        <v>2009</v>
      </c>
      <c r="H4120" s="2">
        <f t="shared" si="272"/>
        <v>7</v>
      </c>
      <c r="I4120" s="2" t="b">
        <f t="shared" si="273"/>
        <v>0</v>
      </c>
      <c r="J4120" t="s">
        <v>17</v>
      </c>
      <c r="K4120">
        <v>14</v>
      </c>
      <c r="L4120">
        <v>890.9</v>
      </c>
      <c r="M4120">
        <v>0.05</v>
      </c>
      <c r="N4120" t="s">
        <v>39</v>
      </c>
      <c r="O4120">
        <v>404.29</v>
      </c>
      <c r="P4120">
        <v>63.94</v>
      </c>
      <c r="Q4120">
        <v>14.48</v>
      </c>
      <c r="R4120" t="s">
        <v>260</v>
      </c>
      <c r="S4120" t="s">
        <v>260</v>
      </c>
      <c r="T4120" t="s">
        <v>27</v>
      </c>
      <c r="U4120" t="s">
        <v>36</v>
      </c>
      <c r="V4120" t="s">
        <v>37</v>
      </c>
      <c r="W4120">
        <v>0.46</v>
      </c>
    </row>
    <row r="4121" spans="1:23" x14ac:dyDescent="0.3">
      <c r="A4121" t="s">
        <v>923</v>
      </c>
      <c r="B4121" t="s">
        <v>1483</v>
      </c>
      <c r="D4121" s="1">
        <v>40742</v>
      </c>
      <c r="E4121" s="1">
        <v>40744</v>
      </c>
      <c r="F4121" s="1" t="str">
        <f t="shared" si="270"/>
        <v>July</v>
      </c>
      <c r="G4121" s="1" t="str">
        <f t="shared" si="271"/>
        <v>2011</v>
      </c>
      <c r="H4121" s="2">
        <f t="shared" si="272"/>
        <v>2</v>
      </c>
      <c r="I4121" s="2" t="b">
        <f t="shared" si="273"/>
        <v>0</v>
      </c>
      <c r="J4121" t="s">
        <v>52</v>
      </c>
      <c r="K4121">
        <v>39</v>
      </c>
      <c r="L4121">
        <v>2192.4389999999999</v>
      </c>
      <c r="M4121">
        <v>0.06</v>
      </c>
      <c r="N4121" t="s">
        <v>39</v>
      </c>
      <c r="O4121">
        <v>517.82000000000005</v>
      </c>
      <c r="P4121">
        <v>65.989999999999995</v>
      </c>
      <c r="Q4121">
        <v>3.99</v>
      </c>
      <c r="R4121" t="s">
        <v>260</v>
      </c>
      <c r="S4121" t="s">
        <v>260</v>
      </c>
      <c r="T4121" t="s">
        <v>27</v>
      </c>
      <c r="U4121" t="s">
        <v>32</v>
      </c>
      <c r="V4121" t="s">
        <v>33</v>
      </c>
      <c r="W4121">
        <v>0.59</v>
      </c>
    </row>
    <row r="4122" spans="1:23" x14ac:dyDescent="0.3">
      <c r="A4122" t="s">
        <v>1171</v>
      </c>
      <c r="B4122" t="s">
        <v>1499</v>
      </c>
      <c r="D4122" s="1">
        <v>41155</v>
      </c>
      <c r="E4122" s="1">
        <v>41156</v>
      </c>
      <c r="F4122" s="1" t="str">
        <f t="shared" si="270"/>
        <v>September</v>
      </c>
      <c r="G4122" s="1" t="str">
        <f t="shared" si="271"/>
        <v>2012</v>
      </c>
      <c r="H4122" s="2">
        <f t="shared" si="272"/>
        <v>1</v>
      </c>
      <c r="I4122" s="2" t="b">
        <f t="shared" si="273"/>
        <v>0</v>
      </c>
      <c r="J4122" t="s">
        <v>24</v>
      </c>
      <c r="K4122">
        <v>28</v>
      </c>
      <c r="L4122">
        <v>3361.02</v>
      </c>
      <c r="M4122">
        <v>0.04</v>
      </c>
      <c r="N4122" t="s">
        <v>25</v>
      </c>
      <c r="O4122">
        <v>26.05</v>
      </c>
      <c r="P4122">
        <v>115.99</v>
      </c>
      <c r="Q4122">
        <v>56.14</v>
      </c>
      <c r="R4122" t="s">
        <v>260</v>
      </c>
      <c r="S4122" t="s">
        <v>260</v>
      </c>
      <c r="T4122" t="s">
        <v>27</v>
      </c>
      <c r="U4122" t="s">
        <v>32</v>
      </c>
      <c r="V4122" t="s">
        <v>94</v>
      </c>
      <c r="W4122">
        <v>0.4</v>
      </c>
    </row>
    <row r="4123" spans="1:23" x14ac:dyDescent="0.3">
      <c r="A4123" t="s">
        <v>1020</v>
      </c>
      <c r="B4123" t="s">
        <v>1571</v>
      </c>
      <c r="D4123" s="1">
        <v>40999</v>
      </c>
      <c r="E4123" s="1">
        <v>41000</v>
      </c>
      <c r="F4123" s="1" t="str">
        <f t="shared" si="270"/>
        <v>April</v>
      </c>
      <c r="G4123" s="1" t="str">
        <f t="shared" si="271"/>
        <v>2012</v>
      </c>
      <c r="H4123" s="2">
        <f t="shared" si="272"/>
        <v>1</v>
      </c>
      <c r="I4123" s="2" t="b">
        <f t="shared" si="273"/>
        <v>0</v>
      </c>
      <c r="J4123" t="s">
        <v>44</v>
      </c>
      <c r="K4123">
        <v>23</v>
      </c>
      <c r="L4123">
        <v>2732.01</v>
      </c>
      <c r="M4123">
        <v>0.04</v>
      </c>
      <c r="N4123" t="s">
        <v>25</v>
      </c>
      <c r="O4123">
        <v>-100.47</v>
      </c>
      <c r="P4123">
        <v>119.99</v>
      </c>
      <c r="Q4123">
        <v>56.14</v>
      </c>
      <c r="R4123" t="s">
        <v>260</v>
      </c>
      <c r="S4123" t="s">
        <v>260</v>
      </c>
      <c r="T4123" t="s">
        <v>31</v>
      </c>
      <c r="U4123" t="s">
        <v>32</v>
      </c>
      <c r="V4123" t="s">
        <v>94</v>
      </c>
      <c r="W4123">
        <v>0.39</v>
      </c>
    </row>
    <row r="4124" spans="1:23" x14ac:dyDescent="0.3">
      <c r="A4124" t="s">
        <v>1582</v>
      </c>
      <c r="B4124" t="s">
        <v>1583</v>
      </c>
      <c r="D4124" s="1">
        <v>39924</v>
      </c>
      <c r="E4124" s="1">
        <v>39924</v>
      </c>
      <c r="F4124" s="1" t="str">
        <f t="shared" si="270"/>
        <v>April</v>
      </c>
      <c r="G4124" s="1" t="str">
        <f t="shared" si="271"/>
        <v>2009</v>
      </c>
      <c r="H4124" s="2">
        <f t="shared" si="272"/>
        <v>0</v>
      </c>
      <c r="I4124" s="2" t="str">
        <f t="shared" si="273"/>
        <v>FREE DELIVERY</v>
      </c>
      <c r="J4124" t="s">
        <v>17</v>
      </c>
      <c r="K4124">
        <v>12</v>
      </c>
      <c r="L4124">
        <v>382.29</v>
      </c>
      <c r="M4124">
        <v>0.05</v>
      </c>
      <c r="N4124" t="s">
        <v>39</v>
      </c>
      <c r="O4124">
        <v>61.47</v>
      </c>
      <c r="P4124">
        <v>30.98</v>
      </c>
      <c r="Q4124">
        <v>9.18</v>
      </c>
      <c r="R4124" t="s">
        <v>260</v>
      </c>
      <c r="S4124" t="s">
        <v>260</v>
      </c>
      <c r="T4124" t="s">
        <v>21</v>
      </c>
      <c r="U4124" t="s">
        <v>22</v>
      </c>
      <c r="V4124" t="s">
        <v>43</v>
      </c>
      <c r="W4124">
        <v>0.4</v>
      </c>
    </row>
    <row r="4125" spans="1:23" x14ac:dyDescent="0.3">
      <c r="A4125" t="s">
        <v>1582</v>
      </c>
      <c r="B4125" t="s">
        <v>1583</v>
      </c>
      <c r="D4125" s="1">
        <v>39924</v>
      </c>
      <c r="E4125" s="1">
        <v>39931</v>
      </c>
      <c r="F4125" s="1" t="str">
        <f t="shared" si="270"/>
        <v>April</v>
      </c>
      <c r="G4125" s="1" t="str">
        <f t="shared" si="271"/>
        <v>2009</v>
      </c>
      <c r="H4125" s="2">
        <f t="shared" si="272"/>
        <v>7</v>
      </c>
      <c r="I4125" s="2" t="b">
        <f t="shared" si="273"/>
        <v>0</v>
      </c>
      <c r="J4125" t="s">
        <v>17</v>
      </c>
      <c r="K4125">
        <v>37</v>
      </c>
      <c r="L4125">
        <v>881.74</v>
      </c>
      <c r="M4125">
        <v>0.05</v>
      </c>
      <c r="N4125" t="s">
        <v>18</v>
      </c>
      <c r="O4125">
        <v>18.27</v>
      </c>
      <c r="P4125">
        <v>22.99</v>
      </c>
      <c r="Q4125">
        <v>8.99</v>
      </c>
      <c r="R4125" t="s">
        <v>260</v>
      </c>
      <c r="S4125" t="s">
        <v>260</v>
      </c>
      <c r="T4125" t="s">
        <v>21</v>
      </c>
      <c r="U4125" t="s">
        <v>22</v>
      </c>
      <c r="V4125" t="s">
        <v>60</v>
      </c>
      <c r="W4125">
        <v>0.56999999999999995</v>
      </c>
    </row>
    <row r="4126" spans="1:23" x14ac:dyDescent="0.3">
      <c r="A4126" t="s">
        <v>1582</v>
      </c>
      <c r="B4126" t="s">
        <v>1583</v>
      </c>
      <c r="D4126" s="1">
        <v>39924</v>
      </c>
      <c r="E4126" s="1">
        <v>39926</v>
      </c>
      <c r="F4126" s="1" t="str">
        <f t="shared" si="270"/>
        <v>April</v>
      </c>
      <c r="G4126" s="1" t="str">
        <f t="shared" si="271"/>
        <v>2009</v>
      </c>
      <c r="H4126" s="2">
        <f t="shared" si="272"/>
        <v>2</v>
      </c>
      <c r="I4126" s="2" t="b">
        <f t="shared" si="273"/>
        <v>0</v>
      </c>
      <c r="J4126" t="s">
        <v>17</v>
      </c>
      <c r="K4126">
        <v>1</v>
      </c>
      <c r="L4126">
        <v>22.61</v>
      </c>
      <c r="M4126">
        <v>0.03</v>
      </c>
      <c r="N4126" t="s">
        <v>18</v>
      </c>
      <c r="O4126">
        <v>-8.4</v>
      </c>
      <c r="P4126">
        <v>14.97</v>
      </c>
      <c r="Q4126">
        <v>7.51</v>
      </c>
      <c r="R4126" t="s">
        <v>260</v>
      </c>
      <c r="S4126" t="s">
        <v>260</v>
      </c>
      <c r="T4126" t="s">
        <v>21</v>
      </c>
      <c r="U4126" t="s">
        <v>22</v>
      </c>
      <c r="V4126" t="s">
        <v>23</v>
      </c>
      <c r="W4126">
        <v>0.56999999999999995</v>
      </c>
    </row>
    <row r="4127" spans="1:23" x14ac:dyDescent="0.3">
      <c r="A4127" t="s">
        <v>1582</v>
      </c>
      <c r="B4127" t="s">
        <v>1583</v>
      </c>
      <c r="D4127" s="1">
        <v>39924</v>
      </c>
      <c r="E4127" s="1">
        <v>39928</v>
      </c>
      <c r="F4127" s="1" t="str">
        <f t="shared" si="270"/>
        <v>April</v>
      </c>
      <c r="G4127" s="1" t="str">
        <f t="shared" si="271"/>
        <v>2009</v>
      </c>
      <c r="H4127" s="2">
        <f t="shared" si="272"/>
        <v>4</v>
      </c>
      <c r="I4127" s="2" t="b">
        <f t="shared" si="273"/>
        <v>0</v>
      </c>
      <c r="J4127" t="s">
        <v>17</v>
      </c>
      <c r="K4127">
        <v>33</v>
      </c>
      <c r="L4127">
        <v>7384.18</v>
      </c>
      <c r="M4127">
        <v>0.04</v>
      </c>
      <c r="N4127" t="s">
        <v>25</v>
      </c>
      <c r="O4127">
        <v>-513.79</v>
      </c>
      <c r="P4127">
        <v>212.6</v>
      </c>
      <c r="Q4127">
        <v>110.2</v>
      </c>
      <c r="R4127" t="s">
        <v>260</v>
      </c>
      <c r="S4127" t="s">
        <v>260</v>
      </c>
      <c r="T4127" t="s">
        <v>21</v>
      </c>
      <c r="U4127" t="s">
        <v>36</v>
      </c>
      <c r="V4127" t="s">
        <v>55</v>
      </c>
      <c r="W4127">
        <v>0.73</v>
      </c>
    </row>
    <row r="4128" spans="1:23" x14ac:dyDescent="0.3">
      <c r="A4128" t="s">
        <v>1423</v>
      </c>
      <c r="B4128" t="s">
        <v>1574</v>
      </c>
      <c r="D4128" s="1">
        <v>40153</v>
      </c>
      <c r="E4128" s="1">
        <v>40154</v>
      </c>
      <c r="F4128" s="1" t="str">
        <f t="shared" si="270"/>
        <v>December</v>
      </c>
      <c r="G4128" s="1" t="str">
        <f t="shared" si="271"/>
        <v>2009</v>
      </c>
      <c r="H4128" s="2">
        <f t="shared" si="272"/>
        <v>1</v>
      </c>
      <c r="I4128" s="2" t="b">
        <f t="shared" si="273"/>
        <v>0</v>
      </c>
      <c r="J4128" t="s">
        <v>52</v>
      </c>
      <c r="K4128">
        <v>2</v>
      </c>
      <c r="L4128">
        <v>18.809999999999999</v>
      </c>
      <c r="M4128">
        <v>0.08</v>
      </c>
      <c r="N4128" t="s">
        <v>18</v>
      </c>
      <c r="O4128">
        <v>-12.83</v>
      </c>
      <c r="P4128">
        <v>5.78</v>
      </c>
      <c r="Q4128">
        <v>7.96</v>
      </c>
      <c r="R4128" t="s">
        <v>260</v>
      </c>
      <c r="S4128" t="s">
        <v>260</v>
      </c>
      <c r="T4128" t="s">
        <v>31</v>
      </c>
      <c r="U4128" t="s">
        <v>22</v>
      </c>
      <c r="V4128" t="s">
        <v>43</v>
      </c>
      <c r="W4128">
        <v>0.36</v>
      </c>
    </row>
    <row r="4129" spans="1:23" x14ac:dyDescent="0.3">
      <c r="A4129" t="s">
        <v>1170</v>
      </c>
      <c r="B4129" t="s">
        <v>1274</v>
      </c>
      <c r="D4129" s="1">
        <v>39940</v>
      </c>
      <c r="E4129" s="1">
        <v>39942</v>
      </c>
      <c r="F4129" s="1" t="str">
        <f t="shared" si="270"/>
        <v>May</v>
      </c>
      <c r="G4129" s="1" t="str">
        <f t="shared" si="271"/>
        <v>2009</v>
      </c>
      <c r="H4129" s="2">
        <f t="shared" si="272"/>
        <v>2</v>
      </c>
      <c r="I4129" s="2" t="b">
        <f t="shared" si="273"/>
        <v>0</v>
      </c>
      <c r="J4129" t="s">
        <v>44</v>
      </c>
      <c r="K4129">
        <v>5</v>
      </c>
      <c r="L4129">
        <v>1455.49</v>
      </c>
      <c r="M4129">
        <v>7.0000000000000007E-2</v>
      </c>
      <c r="N4129" t="s">
        <v>18</v>
      </c>
      <c r="O4129">
        <v>-807.59</v>
      </c>
      <c r="P4129">
        <v>300.97000000000003</v>
      </c>
      <c r="Q4129">
        <v>7.18</v>
      </c>
      <c r="R4129" t="s">
        <v>260</v>
      </c>
      <c r="S4129" t="s">
        <v>260</v>
      </c>
      <c r="T4129" t="s">
        <v>21</v>
      </c>
      <c r="U4129" t="s">
        <v>32</v>
      </c>
      <c r="V4129" t="s">
        <v>48</v>
      </c>
      <c r="W4129">
        <v>0.48</v>
      </c>
    </row>
    <row r="4130" spans="1:23" x14ac:dyDescent="0.3">
      <c r="A4130" t="s">
        <v>1016</v>
      </c>
      <c r="B4130" t="s">
        <v>1556</v>
      </c>
      <c r="D4130" s="1">
        <v>41211</v>
      </c>
      <c r="E4130" s="1">
        <v>41214</v>
      </c>
      <c r="F4130" s="1" t="str">
        <f t="shared" si="270"/>
        <v>November</v>
      </c>
      <c r="G4130" s="1" t="str">
        <f t="shared" si="271"/>
        <v>2012</v>
      </c>
      <c r="H4130" s="2">
        <f t="shared" si="272"/>
        <v>3</v>
      </c>
      <c r="I4130" s="2" t="b">
        <f t="shared" si="273"/>
        <v>0</v>
      </c>
      <c r="J4130" t="s">
        <v>34</v>
      </c>
      <c r="K4130">
        <v>30</v>
      </c>
      <c r="L4130">
        <v>5454.51</v>
      </c>
      <c r="M4130">
        <v>0.03</v>
      </c>
      <c r="N4130" t="s">
        <v>25</v>
      </c>
      <c r="O4130">
        <v>446.26</v>
      </c>
      <c r="P4130">
        <v>180.98</v>
      </c>
      <c r="Q4130">
        <v>30</v>
      </c>
      <c r="R4130" t="s">
        <v>260</v>
      </c>
      <c r="S4130" t="s">
        <v>260</v>
      </c>
      <c r="T4130" t="s">
        <v>42</v>
      </c>
      <c r="U4130" t="s">
        <v>36</v>
      </c>
      <c r="V4130" t="s">
        <v>67</v>
      </c>
      <c r="W4130">
        <v>0.69</v>
      </c>
    </row>
    <row r="4131" spans="1:23" x14ac:dyDescent="0.3">
      <c r="A4131" t="s">
        <v>1016</v>
      </c>
      <c r="B4131" t="s">
        <v>1556</v>
      </c>
      <c r="D4131" s="1">
        <v>41211</v>
      </c>
      <c r="E4131" s="1">
        <v>41213</v>
      </c>
      <c r="F4131" s="1" t="str">
        <f t="shared" si="270"/>
        <v>October</v>
      </c>
      <c r="G4131" s="1" t="str">
        <f t="shared" si="271"/>
        <v>2012</v>
      </c>
      <c r="H4131" s="2">
        <f t="shared" si="272"/>
        <v>2</v>
      </c>
      <c r="I4131" s="2" t="b">
        <f t="shared" si="273"/>
        <v>0</v>
      </c>
      <c r="J4131" t="s">
        <v>34</v>
      </c>
      <c r="K4131">
        <v>42</v>
      </c>
      <c r="L4131">
        <v>1264.17</v>
      </c>
      <c r="M4131">
        <v>0.05</v>
      </c>
      <c r="N4131" t="s">
        <v>18</v>
      </c>
      <c r="O4131">
        <v>433.34</v>
      </c>
      <c r="P4131">
        <v>29.89</v>
      </c>
      <c r="Q4131">
        <v>1.99</v>
      </c>
      <c r="R4131" t="s">
        <v>260</v>
      </c>
      <c r="S4131" t="s">
        <v>260</v>
      </c>
      <c r="T4131" t="s">
        <v>42</v>
      </c>
      <c r="U4131" t="s">
        <v>32</v>
      </c>
      <c r="V4131" t="s">
        <v>48</v>
      </c>
      <c r="W4131">
        <v>0.5</v>
      </c>
    </row>
    <row r="4132" spans="1:23" x14ac:dyDescent="0.3">
      <c r="A4132" t="s">
        <v>1061</v>
      </c>
      <c r="B4132" t="s">
        <v>1573</v>
      </c>
      <c r="D4132" s="1">
        <v>39923</v>
      </c>
      <c r="E4132" s="1">
        <v>39925</v>
      </c>
      <c r="F4132" s="1" t="str">
        <f t="shared" si="270"/>
        <v>April</v>
      </c>
      <c r="G4132" s="1" t="str">
        <f t="shared" si="271"/>
        <v>2009</v>
      </c>
      <c r="H4132" s="2">
        <f t="shared" si="272"/>
        <v>2</v>
      </c>
      <c r="I4132" s="2" t="b">
        <f t="shared" si="273"/>
        <v>0</v>
      </c>
      <c r="J4132" t="s">
        <v>34</v>
      </c>
      <c r="K4132">
        <v>35</v>
      </c>
      <c r="L4132">
        <v>3640.83</v>
      </c>
      <c r="M4132">
        <v>0</v>
      </c>
      <c r="N4132" t="s">
        <v>25</v>
      </c>
      <c r="O4132">
        <v>-6.8</v>
      </c>
      <c r="P4132">
        <v>100.98</v>
      </c>
      <c r="Q4132">
        <v>35.840000000000003</v>
      </c>
      <c r="R4132" t="s">
        <v>260</v>
      </c>
      <c r="S4132" t="s">
        <v>260</v>
      </c>
      <c r="T4132" t="s">
        <v>31</v>
      </c>
      <c r="U4132" t="s">
        <v>36</v>
      </c>
      <c r="V4132" t="s">
        <v>54</v>
      </c>
      <c r="W4132">
        <v>0.62</v>
      </c>
    </row>
    <row r="4133" spans="1:23" x14ac:dyDescent="0.3">
      <c r="A4133" t="s">
        <v>1061</v>
      </c>
      <c r="B4133" t="s">
        <v>1573</v>
      </c>
      <c r="D4133" s="1">
        <v>39923</v>
      </c>
      <c r="E4133" s="1">
        <v>39925</v>
      </c>
      <c r="F4133" s="1" t="str">
        <f t="shared" si="270"/>
        <v>April</v>
      </c>
      <c r="G4133" s="1" t="str">
        <f t="shared" si="271"/>
        <v>2009</v>
      </c>
      <c r="H4133" s="2">
        <f t="shared" si="272"/>
        <v>2</v>
      </c>
      <c r="I4133" s="2" t="b">
        <f t="shared" si="273"/>
        <v>0</v>
      </c>
      <c r="J4133" t="s">
        <v>34</v>
      </c>
      <c r="K4133">
        <v>50</v>
      </c>
      <c r="L4133">
        <v>225.94</v>
      </c>
      <c r="M4133">
        <v>0.09</v>
      </c>
      <c r="N4133" t="s">
        <v>18</v>
      </c>
      <c r="O4133">
        <v>-89.13</v>
      </c>
      <c r="P4133">
        <v>4.7699999999999996</v>
      </c>
      <c r="Q4133">
        <v>2.39</v>
      </c>
      <c r="R4133" t="s">
        <v>260</v>
      </c>
      <c r="S4133" t="s">
        <v>260</v>
      </c>
      <c r="T4133" t="s">
        <v>31</v>
      </c>
      <c r="U4133" t="s">
        <v>32</v>
      </c>
      <c r="V4133" t="s">
        <v>48</v>
      </c>
      <c r="W4133">
        <v>0.72</v>
      </c>
    </row>
    <row r="4134" spans="1:23" x14ac:dyDescent="0.3">
      <c r="A4134" t="s">
        <v>1124</v>
      </c>
      <c r="B4134" t="s">
        <v>1473</v>
      </c>
      <c r="D4134" s="1">
        <v>40445</v>
      </c>
      <c r="E4134" s="1">
        <v>40447</v>
      </c>
      <c r="F4134" s="1" t="str">
        <f t="shared" si="270"/>
        <v>September</v>
      </c>
      <c r="G4134" s="1" t="str">
        <f t="shared" si="271"/>
        <v>2010</v>
      </c>
      <c r="H4134" s="2">
        <f t="shared" si="272"/>
        <v>2</v>
      </c>
      <c r="I4134" s="2" t="b">
        <f t="shared" si="273"/>
        <v>0</v>
      </c>
      <c r="J4134" t="s">
        <v>24</v>
      </c>
      <c r="K4134">
        <v>39</v>
      </c>
      <c r="L4134">
        <v>18561.310000000001</v>
      </c>
      <c r="M4134">
        <v>0.05</v>
      </c>
      <c r="N4134" t="s">
        <v>25</v>
      </c>
      <c r="O4134">
        <v>4822.42</v>
      </c>
      <c r="P4134">
        <v>500.98</v>
      </c>
      <c r="Q4134">
        <v>26</v>
      </c>
      <c r="R4134" t="s">
        <v>260</v>
      </c>
      <c r="S4134" t="s">
        <v>260</v>
      </c>
      <c r="T4134" t="s">
        <v>42</v>
      </c>
      <c r="U4134" t="s">
        <v>36</v>
      </c>
      <c r="V4134" t="s">
        <v>67</v>
      </c>
      <c r="W4134">
        <v>0.6</v>
      </c>
    </row>
    <row r="4135" spans="1:23" x14ac:dyDescent="0.3">
      <c r="A4135" t="s">
        <v>1555</v>
      </c>
      <c r="B4135" t="s">
        <v>1274</v>
      </c>
      <c r="D4135" s="1">
        <v>40380</v>
      </c>
      <c r="E4135" s="1">
        <v>40381</v>
      </c>
      <c r="F4135" s="1" t="str">
        <f t="shared" si="270"/>
        <v>July</v>
      </c>
      <c r="G4135" s="1" t="str">
        <f t="shared" si="271"/>
        <v>2010</v>
      </c>
      <c r="H4135" s="2">
        <f t="shared" si="272"/>
        <v>1</v>
      </c>
      <c r="I4135" s="2" t="b">
        <f t="shared" si="273"/>
        <v>0</v>
      </c>
      <c r="J4135" t="s">
        <v>52</v>
      </c>
      <c r="K4135">
        <v>49</v>
      </c>
      <c r="L4135">
        <v>617.34</v>
      </c>
      <c r="M4135">
        <v>0.06</v>
      </c>
      <c r="N4135" t="s">
        <v>18</v>
      </c>
      <c r="O4135">
        <v>47.1</v>
      </c>
      <c r="P4135">
        <v>12.28</v>
      </c>
      <c r="Q4135">
        <v>6.47</v>
      </c>
      <c r="R4135" t="s">
        <v>260</v>
      </c>
      <c r="S4135" t="s">
        <v>260</v>
      </c>
      <c r="T4135" t="s">
        <v>31</v>
      </c>
      <c r="U4135" t="s">
        <v>22</v>
      </c>
      <c r="V4135" t="s">
        <v>43</v>
      </c>
      <c r="W4135">
        <v>0.38</v>
      </c>
    </row>
    <row r="4136" spans="1:23" x14ac:dyDescent="0.3">
      <c r="A4136" t="s">
        <v>1447</v>
      </c>
      <c r="B4136" t="s">
        <v>1538</v>
      </c>
      <c r="D4136" s="1">
        <v>40700</v>
      </c>
      <c r="E4136" s="1">
        <v>40709</v>
      </c>
      <c r="F4136" s="1" t="str">
        <f t="shared" si="270"/>
        <v>June</v>
      </c>
      <c r="G4136" s="1" t="str">
        <f t="shared" si="271"/>
        <v>2011</v>
      </c>
      <c r="H4136" s="2">
        <f t="shared" si="272"/>
        <v>9</v>
      </c>
      <c r="I4136" s="2" t="b">
        <f t="shared" si="273"/>
        <v>0</v>
      </c>
      <c r="J4136" t="s">
        <v>17</v>
      </c>
      <c r="K4136">
        <v>42</v>
      </c>
      <c r="L4136">
        <v>906.07</v>
      </c>
      <c r="M4136">
        <v>0</v>
      </c>
      <c r="N4136" t="s">
        <v>18</v>
      </c>
      <c r="O4136">
        <v>-2.66</v>
      </c>
      <c r="P4136">
        <v>20.149999999999999</v>
      </c>
      <c r="Q4136">
        <v>8.99</v>
      </c>
      <c r="R4136" t="s">
        <v>260</v>
      </c>
      <c r="S4136" t="s">
        <v>260</v>
      </c>
      <c r="T4136" t="s">
        <v>31</v>
      </c>
      <c r="U4136" t="s">
        <v>22</v>
      </c>
      <c r="V4136" t="s">
        <v>60</v>
      </c>
      <c r="W4136">
        <v>0.57999999999999996</v>
      </c>
    </row>
    <row r="4137" spans="1:23" x14ac:dyDescent="0.3">
      <c r="A4137" t="s">
        <v>1557</v>
      </c>
      <c r="B4137" t="s">
        <v>1558</v>
      </c>
      <c r="D4137" s="1">
        <v>40086</v>
      </c>
      <c r="E4137" s="1">
        <v>40088</v>
      </c>
      <c r="F4137" s="1" t="str">
        <f t="shared" si="270"/>
        <v>October</v>
      </c>
      <c r="G4137" s="1" t="str">
        <f t="shared" si="271"/>
        <v>2009</v>
      </c>
      <c r="H4137" s="2">
        <f t="shared" si="272"/>
        <v>2</v>
      </c>
      <c r="I4137" s="2" t="b">
        <f t="shared" si="273"/>
        <v>0</v>
      </c>
      <c r="J4137" t="s">
        <v>24</v>
      </c>
      <c r="K4137">
        <v>28</v>
      </c>
      <c r="L4137">
        <v>23106.46</v>
      </c>
      <c r="M4137">
        <v>0.08</v>
      </c>
      <c r="N4137" t="s">
        <v>18</v>
      </c>
      <c r="O4137">
        <v>9527.4699999999993</v>
      </c>
      <c r="P4137">
        <v>896.99</v>
      </c>
      <c r="Q4137">
        <v>19.989999999999998</v>
      </c>
      <c r="R4137" t="s">
        <v>260</v>
      </c>
      <c r="S4137" t="s">
        <v>260</v>
      </c>
      <c r="T4137" t="s">
        <v>31</v>
      </c>
      <c r="U4137" t="s">
        <v>22</v>
      </c>
      <c r="V4137" t="s">
        <v>29</v>
      </c>
      <c r="W4137">
        <v>0.38</v>
      </c>
    </row>
    <row r="4138" spans="1:23" x14ac:dyDescent="0.3">
      <c r="A4138" t="s">
        <v>1557</v>
      </c>
      <c r="B4138" t="s">
        <v>1558</v>
      </c>
      <c r="D4138" s="1">
        <v>40086</v>
      </c>
      <c r="E4138" s="1">
        <v>40087</v>
      </c>
      <c r="F4138" s="1" t="str">
        <f t="shared" si="270"/>
        <v>October</v>
      </c>
      <c r="G4138" s="1" t="str">
        <f t="shared" si="271"/>
        <v>2009</v>
      </c>
      <c r="H4138" s="2">
        <f t="shared" si="272"/>
        <v>1</v>
      </c>
      <c r="I4138" s="2" t="b">
        <f t="shared" si="273"/>
        <v>0</v>
      </c>
      <c r="J4138" t="s">
        <v>24</v>
      </c>
      <c r="K4138">
        <v>10</v>
      </c>
      <c r="L4138">
        <v>2549.58</v>
      </c>
      <c r="M4138">
        <v>0.02</v>
      </c>
      <c r="N4138" t="s">
        <v>25</v>
      </c>
      <c r="O4138">
        <v>41.53</v>
      </c>
      <c r="P4138">
        <v>243.98</v>
      </c>
      <c r="Q4138">
        <v>62.94</v>
      </c>
      <c r="R4138" t="s">
        <v>260</v>
      </c>
      <c r="S4138" t="s">
        <v>260</v>
      </c>
      <c r="T4138" t="s">
        <v>31</v>
      </c>
      <c r="U4138" t="s">
        <v>36</v>
      </c>
      <c r="V4138" t="s">
        <v>67</v>
      </c>
      <c r="W4138">
        <v>0.56999999999999995</v>
      </c>
    </row>
    <row r="4139" spans="1:23" x14ac:dyDescent="0.3">
      <c r="A4139" t="s">
        <v>1447</v>
      </c>
      <c r="B4139" t="s">
        <v>1538</v>
      </c>
      <c r="D4139" s="1">
        <v>40091</v>
      </c>
      <c r="E4139" s="1">
        <v>40093</v>
      </c>
      <c r="F4139" s="1" t="str">
        <f t="shared" si="270"/>
        <v>October</v>
      </c>
      <c r="G4139" s="1" t="str">
        <f t="shared" si="271"/>
        <v>2009</v>
      </c>
      <c r="H4139" s="2">
        <f t="shared" si="272"/>
        <v>2</v>
      </c>
      <c r="I4139" s="2" t="b">
        <f t="shared" si="273"/>
        <v>0</v>
      </c>
      <c r="J4139" t="s">
        <v>34</v>
      </c>
      <c r="K4139">
        <v>16</v>
      </c>
      <c r="L4139">
        <v>5105.0600000000004</v>
      </c>
      <c r="M4139">
        <v>0.03</v>
      </c>
      <c r="N4139" t="s">
        <v>25</v>
      </c>
      <c r="O4139">
        <v>467.12</v>
      </c>
      <c r="P4139">
        <v>320.64</v>
      </c>
      <c r="Q4139">
        <v>29.2</v>
      </c>
      <c r="R4139" t="s">
        <v>260</v>
      </c>
      <c r="S4139" t="s">
        <v>260</v>
      </c>
      <c r="T4139" t="s">
        <v>42</v>
      </c>
      <c r="U4139" t="s">
        <v>36</v>
      </c>
      <c r="V4139" t="s">
        <v>55</v>
      </c>
      <c r="W4139">
        <v>0.66</v>
      </c>
    </row>
    <row r="4140" spans="1:23" x14ac:dyDescent="0.3">
      <c r="A4140" t="s">
        <v>1555</v>
      </c>
      <c r="B4140" t="s">
        <v>1274</v>
      </c>
      <c r="D4140" s="1">
        <v>40895</v>
      </c>
      <c r="E4140" s="1">
        <v>40897</v>
      </c>
      <c r="F4140" s="1" t="str">
        <f t="shared" si="270"/>
        <v>December</v>
      </c>
      <c r="G4140" s="1" t="str">
        <f t="shared" si="271"/>
        <v>2011</v>
      </c>
      <c r="H4140" s="2">
        <f t="shared" si="272"/>
        <v>2</v>
      </c>
      <c r="I4140" s="2" t="b">
        <f t="shared" si="273"/>
        <v>0</v>
      </c>
      <c r="J4140" t="s">
        <v>52</v>
      </c>
      <c r="K4140">
        <v>15</v>
      </c>
      <c r="L4140">
        <v>76.42</v>
      </c>
      <c r="M4140">
        <v>0.03</v>
      </c>
      <c r="N4140" t="s">
        <v>18</v>
      </c>
      <c r="O4140">
        <v>-3.95</v>
      </c>
      <c r="P4140">
        <v>4.76</v>
      </c>
      <c r="Q4140">
        <v>3.01</v>
      </c>
      <c r="R4140" t="s">
        <v>260</v>
      </c>
      <c r="S4140" t="s">
        <v>260</v>
      </c>
      <c r="T4140" t="s">
        <v>21</v>
      </c>
      <c r="U4140" t="s">
        <v>22</v>
      </c>
      <c r="V4140" t="s">
        <v>43</v>
      </c>
      <c r="W4140">
        <v>0.36</v>
      </c>
    </row>
    <row r="4141" spans="1:23" x14ac:dyDescent="0.3">
      <c r="A4141" t="s">
        <v>1016</v>
      </c>
      <c r="B4141" t="s">
        <v>1556</v>
      </c>
      <c r="D4141" s="1">
        <v>39994</v>
      </c>
      <c r="E4141" s="1">
        <v>39995</v>
      </c>
      <c r="F4141" s="1" t="str">
        <f t="shared" si="270"/>
        <v>July</v>
      </c>
      <c r="G4141" s="1" t="str">
        <f t="shared" si="271"/>
        <v>2009</v>
      </c>
      <c r="H4141" s="2">
        <f t="shared" si="272"/>
        <v>1</v>
      </c>
      <c r="I4141" s="2" t="b">
        <f t="shared" si="273"/>
        <v>0</v>
      </c>
      <c r="J4141" t="s">
        <v>34</v>
      </c>
      <c r="K4141">
        <v>44</v>
      </c>
      <c r="L4141">
        <v>1431</v>
      </c>
      <c r="M4141">
        <v>0.02</v>
      </c>
      <c r="N4141" t="s">
        <v>39</v>
      </c>
      <c r="O4141">
        <v>-55.78</v>
      </c>
      <c r="P4141">
        <v>30.98</v>
      </c>
      <c r="Q4141">
        <v>6.5</v>
      </c>
      <c r="R4141" t="s">
        <v>260</v>
      </c>
      <c r="S4141" t="s">
        <v>260</v>
      </c>
      <c r="T4141" t="s">
        <v>42</v>
      </c>
      <c r="U4141" t="s">
        <v>32</v>
      </c>
      <c r="V4141" t="s">
        <v>48</v>
      </c>
      <c r="W4141">
        <v>0.79</v>
      </c>
    </row>
    <row r="4142" spans="1:23" x14ac:dyDescent="0.3">
      <c r="A4142" t="s">
        <v>1559</v>
      </c>
      <c r="B4142" t="s">
        <v>1560</v>
      </c>
      <c r="D4142" s="1">
        <v>39976</v>
      </c>
      <c r="E4142" s="1">
        <v>39979</v>
      </c>
      <c r="F4142" s="1" t="str">
        <f t="shared" si="270"/>
        <v>June</v>
      </c>
      <c r="G4142" s="1" t="str">
        <f t="shared" si="271"/>
        <v>2009</v>
      </c>
      <c r="H4142" s="2">
        <f t="shared" si="272"/>
        <v>3</v>
      </c>
      <c r="I4142" s="2" t="b">
        <f t="shared" si="273"/>
        <v>0</v>
      </c>
      <c r="J4142" t="s">
        <v>44</v>
      </c>
      <c r="K4142">
        <v>16</v>
      </c>
      <c r="L4142">
        <v>79.98</v>
      </c>
      <c r="M4142">
        <v>0.09</v>
      </c>
      <c r="N4142" t="s">
        <v>18</v>
      </c>
      <c r="O4142">
        <v>-56.56</v>
      </c>
      <c r="P4142">
        <v>4.8600000000000003</v>
      </c>
      <c r="Q4142">
        <v>7.1</v>
      </c>
      <c r="R4142" t="s">
        <v>260</v>
      </c>
      <c r="S4142" t="s">
        <v>260</v>
      </c>
      <c r="T4142" t="s">
        <v>21</v>
      </c>
      <c r="U4142" t="s">
        <v>36</v>
      </c>
      <c r="V4142" t="s">
        <v>37</v>
      </c>
      <c r="W4142">
        <v>0.42</v>
      </c>
    </row>
    <row r="4143" spans="1:23" x14ac:dyDescent="0.3">
      <c r="A4143" t="s">
        <v>1148</v>
      </c>
      <c r="B4143" t="s">
        <v>1272</v>
      </c>
      <c r="D4143" s="1">
        <v>40452</v>
      </c>
      <c r="E4143" s="1">
        <v>40453</v>
      </c>
      <c r="F4143" s="1" t="str">
        <f t="shared" si="270"/>
        <v>October</v>
      </c>
      <c r="G4143" s="1" t="str">
        <f t="shared" si="271"/>
        <v>2010</v>
      </c>
      <c r="H4143" s="2">
        <f t="shared" si="272"/>
        <v>1</v>
      </c>
      <c r="I4143" s="2" t="b">
        <f t="shared" si="273"/>
        <v>0</v>
      </c>
      <c r="J4143" t="s">
        <v>24</v>
      </c>
      <c r="K4143">
        <v>45</v>
      </c>
      <c r="L4143">
        <v>138.44999999999999</v>
      </c>
      <c r="M4143">
        <v>0.03</v>
      </c>
      <c r="N4143" t="s">
        <v>39</v>
      </c>
      <c r="O4143">
        <v>24.34</v>
      </c>
      <c r="P4143">
        <v>2.94</v>
      </c>
      <c r="Q4143">
        <v>0.7</v>
      </c>
      <c r="R4143" t="s">
        <v>260</v>
      </c>
      <c r="S4143" t="s">
        <v>260</v>
      </c>
      <c r="T4143" t="s">
        <v>42</v>
      </c>
      <c r="U4143" t="s">
        <v>22</v>
      </c>
      <c r="V4143" t="s">
        <v>60</v>
      </c>
      <c r="W4143">
        <v>0.57999999999999996</v>
      </c>
    </row>
    <row r="4144" spans="1:23" x14ac:dyDescent="0.3">
      <c r="A4144" t="s">
        <v>1210</v>
      </c>
      <c r="B4144" t="s">
        <v>1569</v>
      </c>
      <c r="D4144" s="1">
        <v>39965</v>
      </c>
      <c r="E4144" s="1">
        <v>39966</v>
      </c>
      <c r="F4144" s="1" t="str">
        <f t="shared" si="270"/>
        <v>June</v>
      </c>
      <c r="G4144" s="1" t="str">
        <f t="shared" si="271"/>
        <v>2009</v>
      </c>
      <c r="H4144" s="2">
        <f t="shared" si="272"/>
        <v>1</v>
      </c>
      <c r="I4144" s="2" t="b">
        <f t="shared" si="273"/>
        <v>0</v>
      </c>
      <c r="J4144" t="s">
        <v>24</v>
      </c>
      <c r="K4144">
        <v>4</v>
      </c>
      <c r="L4144">
        <v>24.32</v>
      </c>
      <c r="M4144">
        <v>0.05</v>
      </c>
      <c r="N4144" t="s">
        <v>39</v>
      </c>
      <c r="O4144">
        <v>-2.97</v>
      </c>
      <c r="P4144">
        <v>4.71</v>
      </c>
      <c r="Q4144">
        <v>0.7</v>
      </c>
      <c r="R4144" t="s">
        <v>260</v>
      </c>
      <c r="S4144" t="s">
        <v>260</v>
      </c>
      <c r="T4144" t="s">
        <v>31</v>
      </c>
      <c r="U4144" t="s">
        <v>22</v>
      </c>
      <c r="V4144" t="s">
        <v>46</v>
      </c>
      <c r="W4144">
        <v>0.8</v>
      </c>
    </row>
    <row r="4145" spans="1:23" x14ac:dyDescent="0.3">
      <c r="A4145" t="s">
        <v>1210</v>
      </c>
      <c r="B4145" t="s">
        <v>1569</v>
      </c>
      <c r="D4145" s="1">
        <v>39965</v>
      </c>
      <c r="E4145" s="1">
        <v>39966</v>
      </c>
      <c r="F4145" s="1" t="str">
        <f t="shared" si="270"/>
        <v>June</v>
      </c>
      <c r="G4145" s="1" t="str">
        <f t="shared" si="271"/>
        <v>2009</v>
      </c>
      <c r="H4145" s="2">
        <f t="shared" si="272"/>
        <v>1</v>
      </c>
      <c r="I4145" s="2" t="b">
        <f t="shared" si="273"/>
        <v>0</v>
      </c>
      <c r="J4145" t="s">
        <v>24</v>
      </c>
      <c r="K4145">
        <v>7</v>
      </c>
      <c r="L4145">
        <v>344.30099999999999</v>
      </c>
      <c r="M4145">
        <v>0.04</v>
      </c>
      <c r="N4145" t="s">
        <v>39</v>
      </c>
      <c r="O4145">
        <v>-22.9</v>
      </c>
      <c r="P4145">
        <v>55.99</v>
      </c>
      <c r="Q4145">
        <v>1.25</v>
      </c>
      <c r="R4145" t="s">
        <v>260</v>
      </c>
      <c r="S4145" t="s">
        <v>260</v>
      </c>
      <c r="T4145" t="s">
        <v>31</v>
      </c>
      <c r="U4145" t="s">
        <v>32</v>
      </c>
      <c r="V4145" t="s">
        <v>33</v>
      </c>
      <c r="W4145">
        <v>0.35</v>
      </c>
    </row>
    <row r="4146" spans="1:23" x14ac:dyDescent="0.3">
      <c r="A4146" t="s">
        <v>1580</v>
      </c>
      <c r="B4146" t="s">
        <v>1581</v>
      </c>
      <c r="D4146" s="1">
        <v>40492</v>
      </c>
      <c r="E4146" s="1">
        <v>40494</v>
      </c>
      <c r="F4146" s="1" t="str">
        <f t="shared" si="270"/>
        <v>November</v>
      </c>
      <c r="G4146" s="1" t="str">
        <f t="shared" si="271"/>
        <v>2010</v>
      </c>
      <c r="H4146" s="2">
        <f t="shared" si="272"/>
        <v>2</v>
      </c>
      <c r="I4146" s="2" t="b">
        <f t="shared" si="273"/>
        <v>0</v>
      </c>
      <c r="J4146" t="s">
        <v>52</v>
      </c>
      <c r="K4146">
        <v>19</v>
      </c>
      <c r="L4146">
        <v>1004.18</v>
      </c>
      <c r="M4146">
        <v>0.08</v>
      </c>
      <c r="N4146" t="s">
        <v>39</v>
      </c>
      <c r="O4146">
        <v>374.19</v>
      </c>
      <c r="P4146">
        <v>55.48</v>
      </c>
      <c r="Q4146">
        <v>6.79</v>
      </c>
      <c r="R4146" t="s">
        <v>260</v>
      </c>
      <c r="S4146" t="s">
        <v>260</v>
      </c>
      <c r="T4146" t="s">
        <v>27</v>
      </c>
      <c r="U4146" t="s">
        <v>22</v>
      </c>
      <c r="V4146" t="s">
        <v>43</v>
      </c>
      <c r="W4146">
        <v>0.37</v>
      </c>
    </row>
    <row r="4147" spans="1:23" x14ac:dyDescent="0.3">
      <c r="A4147" t="s">
        <v>1016</v>
      </c>
      <c r="B4147" t="s">
        <v>1556</v>
      </c>
      <c r="D4147" s="1">
        <v>40066</v>
      </c>
      <c r="E4147" s="1">
        <v>40068</v>
      </c>
      <c r="F4147" s="1" t="str">
        <f t="shared" si="270"/>
        <v>September</v>
      </c>
      <c r="G4147" s="1" t="str">
        <f t="shared" si="271"/>
        <v>2009</v>
      </c>
      <c r="H4147" s="2">
        <f t="shared" si="272"/>
        <v>2</v>
      </c>
      <c r="I4147" s="2" t="b">
        <f t="shared" si="273"/>
        <v>0</v>
      </c>
      <c r="J4147" t="s">
        <v>52</v>
      </c>
      <c r="K4147">
        <v>24</v>
      </c>
      <c r="L4147">
        <v>3118.6</v>
      </c>
      <c r="M4147">
        <v>0.06</v>
      </c>
      <c r="N4147" t="s">
        <v>39</v>
      </c>
      <c r="O4147">
        <v>804.2</v>
      </c>
      <c r="P4147">
        <v>128.24</v>
      </c>
      <c r="Q4147">
        <v>12.65</v>
      </c>
      <c r="R4147" t="s">
        <v>260</v>
      </c>
      <c r="S4147" t="s">
        <v>260</v>
      </c>
      <c r="T4147" t="s">
        <v>42</v>
      </c>
      <c r="U4147" t="s">
        <v>36</v>
      </c>
      <c r="V4147" t="s">
        <v>67</v>
      </c>
    </row>
    <row r="4148" spans="1:23" x14ac:dyDescent="0.3">
      <c r="A4148" t="s">
        <v>1570</v>
      </c>
      <c r="B4148" t="s">
        <v>1145</v>
      </c>
      <c r="D4148" s="1">
        <v>41070</v>
      </c>
      <c r="E4148" s="1">
        <v>41071</v>
      </c>
      <c r="F4148" s="1" t="str">
        <f t="shared" si="270"/>
        <v>June</v>
      </c>
      <c r="G4148" s="1" t="str">
        <f t="shared" si="271"/>
        <v>2012</v>
      </c>
      <c r="H4148" s="2">
        <f t="shared" si="272"/>
        <v>1</v>
      </c>
      <c r="I4148" s="2" t="b">
        <f t="shared" si="273"/>
        <v>0</v>
      </c>
      <c r="J4148" t="s">
        <v>24</v>
      </c>
      <c r="K4148">
        <v>46</v>
      </c>
      <c r="L4148">
        <v>153.28</v>
      </c>
      <c r="M4148">
        <v>0.09</v>
      </c>
      <c r="N4148" t="s">
        <v>18</v>
      </c>
      <c r="O4148">
        <v>-161.21</v>
      </c>
      <c r="P4148">
        <v>3.28</v>
      </c>
      <c r="Q4148">
        <v>5</v>
      </c>
      <c r="R4148" t="s">
        <v>260</v>
      </c>
      <c r="S4148" t="s">
        <v>260</v>
      </c>
      <c r="T4148" t="s">
        <v>42</v>
      </c>
      <c r="U4148" t="s">
        <v>22</v>
      </c>
      <c r="V4148" t="s">
        <v>60</v>
      </c>
      <c r="W4148">
        <v>0.56000000000000005</v>
      </c>
    </row>
    <row r="4149" spans="1:23" x14ac:dyDescent="0.3">
      <c r="A4149" t="s">
        <v>1138</v>
      </c>
      <c r="B4149" t="s">
        <v>1139</v>
      </c>
      <c r="D4149" s="1">
        <v>40577</v>
      </c>
      <c r="E4149" s="1">
        <v>40579</v>
      </c>
      <c r="F4149" s="1" t="str">
        <f t="shared" si="270"/>
        <v>February</v>
      </c>
      <c r="G4149" s="1" t="str">
        <f t="shared" si="271"/>
        <v>2011</v>
      </c>
      <c r="H4149" s="2">
        <f t="shared" si="272"/>
        <v>2</v>
      </c>
      <c r="I4149" s="2" t="b">
        <f t="shared" si="273"/>
        <v>0</v>
      </c>
      <c r="J4149" t="s">
        <v>34</v>
      </c>
      <c r="K4149">
        <v>4</v>
      </c>
      <c r="L4149">
        <v>130.13999999999999</v>
      </c>
      <c r="M4149">
        <v>0.04</v>
      </c>
      <c r="N4149" t="s">
        <v>18</v>
      </c>
      <c r="O4149">
        <v>-116.18</v>
      </c>
      <c r="P4149">
        <v>30.42</v>
      </c>
      <c r="Q4149">
        <v>8.65</v>
      </c>
      <c r="R4149" t="s">
        <v>260</v>
      </c>
      <c r="S4149" t="s">
        <v>260</v>
      </c>
      <c r="T4149" t="s">
        <v>27</v>
      </c>
      <c r="U4149" t="s">
        <v>32</v>
      </c>
      <c r="V4149" t="s">
        <v>48</v>
      </c>
      <c r="W4149">
        <v>0.74</v>
      </c>
    </row>
    <row r="4150" spans="1:23" x14ac:dyDescent="0.3">
      <c r="A4150" t="s">
        <v>1210</v>
      </c>
      <c r="B4150" t="s">
        <v>1569</v>
      </c>
      <c r="D4150" s="1">
        <v>40216</v>
      </c>
      <c r="E4150" s="1">
        <v>40219</v>
      </c>
      <c r="F4150" s="1" t="str">
        <f t="shared" si="270"/>
        <v>February</v>
      </c>
      <c r="G4150" s="1" t="str">
        <f t="shared" si="271"/>
        <v>2010</v>
      </c>
      <c r="H4150" s="2">
        <f t="shared" si="272"/>
        <v>3</v>
      </c>
      <c r="I4150" s="2" t="b">
        <f t="shared" si="273"/>
        <v>0</v>
      </c>
      <c r="J4150" t="s">
        <v>24</v>
      </c>
      <c r="K4150">
        <v>37</v>
      </c>
      <c r="L4150">
        <v>281.79000000000002</v>
      </c>
      <c r="M4150">
        <v>0.04</v>
      </c>
      <c r="N4150" t="s">
        <v>39</v>
      </c>
      <c r="O4150">
        <v>-50.96</v>
      </c>
      <c r="P4150">
        <v>7.64</v>
      </c>
      <c r="Q4150">
        <v>5.83</v>
      </c>
      <c r="R4150" t="s">
        <v>260</v>
      </c>
      <c r="S4150" t="s">
        <v>260</v>
      </c>
      <c r="T4150" t="s">
        <v>31</v>
      </c>
      <c r="U4150" t="s">
        <v>22</v>
      </c>
      <c r="V4150" t="s">
        <v>43</v>
      </c>
      <c r="W4150">
        <v>0.36</v>
      </c>
    </row>
    <row r="4151" spans="1:23" x14ac:dyDescent="0.3">
      <c r="A4151" t="s">
        <v>1210</v>
      </c>
      <c r="B4151" t="s">
        <v>1569</v>
      </c>
      <c r="D4151" s="1">
        <v>40216</v>
      </c>
      <c r="E4151" s="1">
        <v>40217</v>
      </c>
      <c r="F4151" s="1" t="str">
        <f t="shared" si="270"/>
        <v>February</v>
      </c>
      <c r="G4151" s="1" t="str">
        <f t="shared" si="271"/>
        <v>2010</v>
      </c>
      <c r="H4151" s="2">
        <f t="shared" si="272"/>
        <v>1</v>
      </c>
      <c r="I4151" s="2" t="b">
        <f t="shared" si="273"/>
        <v>0</v>
      </c>
      <c r="J4151" t="s">
        <v>24</v>
      </c>
      <c r="K4151">
        <v>40</v>
      </c>
      <c r="L4151">
        <v>4064.2719999999999</v>
      </c>
      <c r="M4151">
        <v>0.01</v>
      </c>
      <c r="N4151" t="s">
        <v>25</v>
      </c>
      <c r="O4151">
        <v>-300.85000000000002</v>
      </c>
      <c r="P4151">
        <v>124.49</v>
      </c>
      <c r="Q4151">
        <v>51.94</v>
      </c>
      <c r="R4151" t="s">
        <v>260</v>
      </c>
      <c r="S4151" t="s">
        <v>260</v>
      </c>
      <c r="T4151" t="s">
        <v>31</v>
      </c>
      <c r="U4151" t="s">
        <v>36</v>
      </c>
      <c r="V4151" t="s">
        <v>55</v>
      </c>
      <c r="W4151">
        <v>0.63</v>
      </c>
    </row>
    <row r="4152" spans="1:23" x14ac:dyDescent="0.3">
      <c r="A4152" t="s">
        <v>1404</v>
      </c>
      <c r="B4152" t="s">
        <v>1572</v>
      </c>
      <c r="D4152" s="1">
        <v>41022</v>
      </c>
      <c r="E4152" s="1">
        <v>41024</v>
      </c>
      <c r="F4152" s="1" t="str">
        <f t="shared" si="270"/>
        <v>April</v>
      </c>
      <c r="G4152" s="1" t="str">
        <f t="shared" si="271"/>
        <v>2012</v>
      </c>
      <c r="H4152" s="2">
        <f t="shared" si="272"/>
        <v>2</v>
      </c>
      <c r="I4152" s="2" t="b">
        <f t="shared" si="273"/>
        <v>0</v>
      </c>
      <c r="J4152" t="s">
        <v>24</v>
      </c>
      <c r="K4152">
        <v>40</v>
      </c>
      <c r="L4152">
        <v>6559.01</v>
      </c>
      <c r="M4152">
        <v>0.1</v>
      </c>
      <c r="N4152" t="s">
        <v>18</v>
      </c>
      <c r="O4152">
        <v>2307.5700000000002</v>
      </c>
      <c r="P4152">
        <v>172.99</v>
      </c>
      <c r="Q4152">
        <v>19.989999999999998</v>
      </c>
      <c r="R4152" t="s">
        <v>260</v>
      </c>
      <c r="S4152" t="s">
        <v>260</v>
      </c>
      <c r="T4152" t="s">
        <v>21</v>
      </c>
      <c r="U4152" t="s">
        <v>22</v>
      </c>
      <c r="V4152" t="s">
        <v>29</v>
      </c>
      <c r="W4152">
        <v>0.39</v>
      </c>
    </row>
    <row r="4153" spans="1:23" x14ac:dyDescent="0.3">
      <c r="A4153" t="s">
        <v>1404</v>
      </c>
      <c r="B4153" t="s">
        <v>1572</v>
      </c>
      <c r="D4153" s="1">
        <v>41022</v>
      </c>
      <c r="E4153" s="1">
        <v>41025</v>
      </c>
      <c r="F4153" s="1" t="str">
        <f t="shared" si="270"/>
        <v>April</v>
      </c>
      <c r="G4153" s="1" t="str">
        <f t="shared" si="271"/>
        <v>2012</v>
      </c>
      <c r="H4153" s="2">
        <f t="shared" si="272"/>
        <v>3</v>
      </c>
      <c r="I4153" s="2" t="b">
        <f t="shared" si="273"/>
        <v>0</v>
      </c>
      <c r="J4153" t="s">
        <v>24</v>
      </c>
      <c r="K4153">
        <v>36</v>
      </c>
      <c r="L4153">
        <v>263.37</v>
      </c>
      <c r="M4153">
        <v>0.04</v>
      </c>
      <c r="N4153" t="s">
        <v>18</v>
      </c>
      <c r="O4153">
        <v>-5.68</v>
      </c>
      <c r="P4153">
        <v>7.28</v>
      </c>
      <c r="Q4153">
        <v>4.2300000000000004</v>
      </c>
      <c r="R4153" t="s">
        <v>260</v>
      </c>
      <c r="S4153" t="s">
        <v>260</v>
      </c>
      <c r="T4153" t="s">
        <v>21</v>
      </c>
      <c r="U4153" t="s">
        <v>22</v>
      </c>
      <c r="V4153" t="s">
        <v>43</v>
      </c>
      <c r="W4153">
        <v>0.39</v>
      </c>
    </row>
    <row r="4154" spans="1:23" x14ac:dyDescent="0.3">
      <c r="A4154" t="s">
        <v>1578</v>
      </c>
      <c r="B4154" t="s">
        <v>1021</v>
      </c>
      <c r="D4154" s="1">
        <v>39884</v>
      </c>
      <c r="E4154" s="1">
        <v>39886</v>
      </c>
      <c r="F4154" s="1" t="str">
        <f t="shared" si="270"/>
        <v>March</v>
      </c>
      <c r="G4154" s="1" t="str">
        <f t="shared" si="271"/>
        <v>2009</v>
      </c>
      <c r="H4154" s="2">
        <f t="shared" si="272"/>
        <v>2</v>
      </c>
      <c r="I4154" s="2" t="b">
        <f t="shared" si="273"/>
        <v>0</v>
      </c>
      <c r="J4154" t="s">
        <v>34</v>
      </c>
      <c r="K4154">
        <v>31</v>
      </c>
      <c r="L4154">
        <v>131.43</v>
      </c>
      <c r="M4154">
        <v>0.01</v>
      </c>
      <c r="N4154" t="s">
        <v>18</v>
      </c>
      <c r="O4154">
        <v>37.25</v>
      </c>
      <c r="P4154">
        <v>4</v>
      </c>
      <c r="Q4154">
        <v>1.3</v>
      </c>
      <c r="R4154" t="s">
        <v>260</v>
      </c>
      <c r="S4154" t="s">
        <v>260</v>
      </c>
      <c r="T4154" t="s">
        <v>21</v>
      </c>
      <c r="U4154" t="s">
        <v>22</v>
      </c>
      <c r="V4154" t="s">
        <v>43</v>
      </c>
      <c r="W4154">
        <v>0.37</v>
      </c>
    </row>
    <row r="4155" spans="1:23" x14ac:dyDescent="0.3">
      <c r="A4155" t="s">
        <v>1155</v>
      </c>
      <c r="B4155" t="s">
        <v>1568</v>
      </c>
      <c r="D4155" s="1">
        <v>40140</v>
      </c>
      <c r="E4155" s="1">
        <v>40142</v>
      </c>
      <c r="F4155" s="1" t="str">
        <f t="shared" si="270"/>
        <v>November</v>
      </c>
      <c r="G4155" s="1" t="str">
        <f t="shared" si="271"/>
        <v>2009</v>
      </c>
      <c r="H4155" s="2">
        <f t="shared" si="272"/>
        <v>2</v>
      </c>
      <c r="I4155" s="2" t="b">
        <f t="shared" si="273"/>
        <v>0</v>
      </c>
      <c r="J4155" t="s">
        <v>44</v>
      </c>
      <c r="K4155">
        <v>37</v>
      </c>
      <c r="L4155">
        <v>2374.35</v>
      </c>
      <c r="M4155">
        <v>0.05</v>
      </c>
      <c r="N4155" t="s">
        <v>18</v>
      </c>
      <c r="O4155">
        <v>878.21</v>
      </c>
      <c r="P4155">
        <v>63.94</v>
      </c>
      <c r="Q4155">
        <v>14.48</v>
      </c>
      <c r="R4155" t="s">
        <v>260</v>
      </c>
      <c r="S4155" t="s">
        <v>260</v>
      </c>
      <c r="T4155" t="s">
        <v>31</v>
      </c>
      <c r="U4155" t="s">
        <v>36</v>
      </c>
      <c r="V4155" t="s">
        <v>37</v>
      </c>
      <c r="W4155">
        <v>0.46</v>
      </c>
    </row>
    <row r="4156" spans="1:23" x14ac:dyDescent="0.3">
      <c r="A4156" t="s">
        <v>1155</v>
      </c>
      <c r="B4156" t="s">
        <v>1568</v>
      </c>
      <c r="D4156" s="1">
        <v>40140</v>
      </c>
      <c r="E4156" s="1">
        <v>40142</v>
      </c>
      <c r="F4156" s="1" t="str">
        <f t="shared" si="270"/>
        <v>November</v>
      </c>
      <c r="G4156" s="1" t="str">
        <f t="shared" si="271"/>
        <v>2009</v>
      </c>
      <c r="H4156" s="2">
        <f t="shared" si="272"/>
        <v>2</v>
      </c>
      <c r="I4156" s="2" t="b">
        <f t="shared" si="273"/>
        <v>0</v>
      </c>
      <c r="J4156" t="s">
        <v>44</v>
      </c>
      <c r="K4156">
        <v>39</v>
      </c>
      <c r="L4156">
        <v>729.21</v>
      </c>
      <c r="M4156">
        <v>0</v>
      </c>
      <c r="N4156" t="s">
        <v>39</v>
      </c>
      <c r="O4156">
        <v>194.15</v>
      </c>
      <c r="P4156">
        <v>17.78</v>
      </c>
      <c r="Q4156">
        <v>5.03</v>
      </c>
      <c r="R4156" t="s">
        <v>260</v>
      </c>
      <c r="S4156" t="s">
        <v>260</v>
      </c>
      <c r="T4156" t="s">
        <v>31</v>
      </c>
      <c r="U4156" t="s">
        <v>36</v>
      </c>
      <c r="V4156" t="s">
        <v>37</v>
      </c>
      <c r="W4156">
        <v>0.54</v>
      </c>
    </row>
    <row r="4157" spans="1:23" x14ac:dyDescent="0.3">
      <c r="A4157" t="s">
        <v>1565</v>
      </c>
      <c r="B4157" t="s">
        <v>1566</v>
      </c>
      <c r="D4157" s="1">
        <v>40366</v>
      </c>
      <c r="E4157" s="1">
        <v>40368</v>
      </c>
      <c r="F4157" s="1" t="str">
        <f t="shared" si="270"/>
        <v>July</v>
      </c>
      <c r="G4157" s="1" t="str">
        <f t="shared" si="271"/>
        <v>2010</v>
      </c>
      <c r="H4157" s="2">
        <f t="shared" si="272"/>
        <v>2</v>
      </c>
      <c r="I4157" s="2" t="b">
        <f t="shared" si="273"/>
        <v>0</v>
      </c>
      <c r="J4157" t="s">
        <v>24</v>
      </c>
      <c r="K4157">
        <v>7</v>
      </c>
      <c r="L4157">
        <v>1822.83</v>
      </c>
      <c r="M4157">
        <v>0.08</v>
      </c>
      <c r="N4157" t="s">
        <v>25</v>
      </c>
      <c r="O4157">
        <v>-627.64</v>
      </c>
      <c r="P4157">
        <v>259.70999999999998</v>
      </c>
      <c r="Q4157">
        <v>66.67</v>
      </c>
      <c r="R4157" t="s">
        <v>260</v>
      </c>
      <c r="S4157" t="s">
        <v>260</v>
      </c>
      <c r="T4157" t="s">
        <v>21</v>
      </c>
      <c r="U4157" t="s">
        <v>36</v>
      </c>
      <c r="V4157" t="s">
        <v>55</v>
      </c>
      <c r="W4157">
        <v>0.65</v>
      </c>
    </row>
    <row r="4158" spans="1:23" x14ac:dyDescent="0.3">
      <c r="A4158" t="s">
        <v>1556</v>
      </c>
      <c r="B4158" t="s">
        <v>1584</v>
      </c>
      <c r="D4158" s="1">
        <v>40551</v>
      </c>
      <c r="E4158" s="1">
        <v>40553</v>
      </c>
      <c r="F4158" s="1" t="str">
        <f t="shared" si="270"/>
        <v>January</v>
      </c>
      <c r="G4158" s="1" t="str">
        <f t="shared" si="271"/>
        <v>2011</v>
      </c>
      <c r="H4158" s="2">
        <f t="shared" si="272"/>
        <v>2</v>
      </c>
      <c r="I4158" s="2" t="b">
        <f t="shared" si="273"/>
        <v>0</v>
      </c>
      <c r="J4158" t="s">
        <v>44</v>
      </c>
      <c r="K4158">
        <v>27</v>
      </c>
      <c r="L4158">
        <v>826.27</v>
      </c>
      <c r="M4158">
        <v>0.03</v>
      </c>
      <c r="N4158" t="s">
        <v>18</v>
      </c>
      <c r="O4158">
        <v>322.88</v>
      </c>
      <c r="P4158">
        <v>29.18</v>
      </c>
      <c r="Q4158">
        <v>8.5500000000000007</v>
      </c>
      <c r="R4158" t="s">
        <v>260</v>
      </c>
      <c r="S4158" t="s">
        <v>260</v>
      </c>
      <c r="T4158" t="s">
        <v>27</v>
      </c>
      <c r="U4158" t="s">
        <v>36</v>
      </c>
      <c r="V4158" t="s">
        <v>37</v>
      </c>
      <c r="W4158">
        <v>0.42</v>
      </c>
    </row>
    <row r="4159" spans="1:23" x14ac:dyDescent="0.3">
      <c r="A4159" t="s">
        <v>1556</v>
      </c>
      <c r="B4159" t="s">
        <v>1584</v>
      </c>
      <c r="D4159" s="1">
        <v>40551</v>
      </c>
      <c r="E4159" s="1">
        <v>40552</v>
      </c>
      <c r="F4159" s="1" t="str">
        <f t="shared" si="270"/>
        <v>January</v>
      </c>
      <c r="G4159" s="1" t="str">
        <f t="shared" si="271"/>
        <v>2011</v>
      </c>
      <c r="H4159" s="2">
        <f t="shared" si="272"/>
        <v>1</v>
      </c>
      <c r="I4159" s="2" t="b">
        <f t="shared" si="273"/>
        <v>0</v>
      </c>
      <c r="J4159" t="s">
        <v>44</v>
      </c>
      <c r="K4159">
        <v>29</v>
      </c>
      <c r="L4159">
        <v>1777.4690000000001</v>
      </c>
      <c r="M4159">
        <v>0.01</v>
      </c>
      <c r="N4159" t="s">
        <v>18</v>
      </c>
      <c r="O4159">
        <v>166.37</v>
      </c>
      <c r="P4159">
        <v>66.989999999999995</v>
      </c>
      <c r="Q4159">
        <v>13.99</v>
      </c>
      <c r="R4159" t="s">
        <v>260</v>
      </c>
      <c r="S4159" t="s">
        <v>260</v>
      </c>
      <c r="T4159" t="s">
        <v>27</v>
      </c>
      <c r="U4159" t="s">
        <v>32</v>
      </c>
      <c r="V4159" t="s">
        <v>33</v>
      </c>
      <c r="W4159">
        <v>0.6</v>
      </c>
    </row>
    <row r="4160" spans="1:23" x14ac:dyDescent="0.3">
      <c r="A4160" t="s">
        <v>1556</v>
      </c>
      <c r="B4160" t="s">
        <v>1584</v>
      </c>
      <c r="D4160" s="1">
        <v>40551</v>
      </c>
      <c r="E4160" s="1">
        <v>40552</v>
      </c>
      <c r="F4160" s="1" t="str">
        <f t="shared" si="270"/>
        <v>January</v>
      </c>
      <c r="G4160" s="1" t="str">
        <f t="shared" si="271"/>
        <v>2011</v>
      </c>
      <c r="H4160" s="2">
        <f t="shared" si="272"/>
        <v>1</v>
      </c>
      <c r="I4160" s="2" t="b">
        <f t="shared" si="273"/>
        <v>0</v>
      </c>
      <c r="J4160" t="s">
        <v>44</v>
      </c>
      <c r="K4160">
        <v>12</v>
      </c>
      <c r="L4160">
        <v>1219.1465000000001</v>
      </c>
      <c r="M4160">
        <v>0.01</v>
      </c>
      <c r="N4160" t="s">
        <v>39</v>
      </c>
      <c r="O4160">
        <v>52.93</v>
      </c>
      <c r="P4160">
        <v>115.99</v>
      </c>
      <c r="Q4160">
        <v>2.5</v>
      </c>
      <c r="R4160" t="s">
        <v>260</v>
      </c>
      <c r="S4160" t="s">
        <v>260</v>
      </c>
      <c r="T4160" t="s">
        <v>27</v>
      </c>
      <c r="U4160" t="s">
        <v>32</v>
      </c>
      <c r="V4160" t="s">
        <v>33</v>
      </c>
      <c r="W4160">
        <v>0.55000000000000004</v>
      </c>
    </row>
    <row r="4161" spans="1:23" x14ac:dyDescent="0.3">
      <c r="A4161" t="s">
        <v>1143</v>
      </c>
      <c r="B4161" t="s">
        <v>1444</v>
      </c>
      <c r="D4161" s="1">
        <v>40972</v>
      </c>
      <c r="E4161" s="1">
        <v>40973</v>
      </c>
      <c r="F4161" s="1" t="str">
        <f t="shared" si="270"/>
        <v>March</v>
      </c>
      <c r="G4161" s="1" t="str">
        <f t="shared" si="271"/>
        <v>2012</v>
      </c>
      <c r="H4161" s="2">
        <f t="shared" si="272"/>
        <v>1</v>
      </c>
      <c r="I4161" s="2" t="b">
        <f t="shared" si="273"/>
        <v>0</v>
      </c>
      <c r="J4161" t="s">
        <v>52</v>
      </c>
      <c r="K4161">
        <v>50</v>
      </c>
      <c r="L4161">
        <v>1875.4145000000001</v>
      </c>
      <c r="M4161">
        <v>0.05</v>
      </c>
      <c r="N4161" t="s">
        <v>18</v>
      </c>
      <c r="O4161">
        <v>507.33</v>
      </c>
      <c r="P4161">
        <v>45.99</v>
      </c>
      <c r="Q4161">
        <v>2.5</v>
      </c>
      <c r="R4161" t="s">
        <v>260</v>
      </c>
      <c r="S4161" t="s">
        <v>260</v>
      </c>
      <c r="T4161" t="s">
        <v>21</v>
      </c>
      <c r="U4161" t="s">
        <v>32</v>
      </c>
      <c r="V4161" t="s">
        <v>33</v>
      </c>
      <c r="W4161">
        <v>0.56000000000000005</v>
      </c>
    </row>
    <row r="4162" spans="1:23" x14ac:dyDescent="0.3">
      <c r="A4162" t="s">
        <v>1490</v>
      </c>
      <c r="B4162" t="s">
        <v>1087</v>
      </c>
      <c r="D4162" s="1">
        <v>40554</v>
      </c>
      <c r="E4162" s="1">
        <v>40555</v>
      </c>
      <c r="F4162" s="1" t="str">
        <f t="shared" si="270"/>
        <v>January</v>
      </c>
      <c r="G4162" s="1" t="str">
        <f t="shared" si="271"/>
        <v>2011</v>
      </c>
      <c r="H4162" s="2">
        <f t="shared" si="272"/>
        <v>1</v>
      </c>
      <c r="I4162" s="2" t="b">
        <f t="shared" si="273"/>
        <v>0</v>
      </c>
      <c r="J4162" t="s">
        <v>52</v>
      </c>
      <c r="K4162">
        <v>46</v>
      </c>
      <c r="L4162">
        <v>7535.96</v>
      </c>
      <c r="M4162">
        <v>0.08</v>
      </c>
      <c r="N4162" t="s">
        <v>18</v>
      </c>
      <c r="O4162">
        <v>2745.87</v>
      </c>
      <c r="P4162">
        <v>165.98</v>
      </c>
      <c r="Q4162">
        <v>19.989999999999998</v>
      </c>
      <c r="R4162" t="s">
        <v>260</v>
      </c>
      <c r="S4162" t="s">
        <v>260</v>
      </c>
      <c r="T4162" t="s">
        <v>42</v>
      </c>
      <c r="U4162" t="s">
        <v>22</v>
      </c>
      <c r="V4162" t="s">
        <v>29</v>
      </c>
      <c r="W4162">
        <v>0.4</v>
      </c>
    </row>
    <row r="4163" spans="1:23" x14ac:dyDescent="0.3">
      <c r="A4163" t="s">
        <v>1490</v>
      </c>
      <c r="B4163" t="s">
        <v>1087</v>
      </c>
      <c r="D4163" s="1">
        <v>40554</v>
      </c>
      <c r="E4163" s="1">
        <v>40556</v>
      </c>
      <c r="F4163" s="1" t="str">
        <f t="shared" ref="F4163:F4226" si="274">TEXT(E4163,"mmmm")</f>
        <v>January</v>
      </c>
      <c r="G4163" s="1" t="str">
        <f t="shared" ref="G4163:G4226" si="275">TEXT(E4163,"yyyy")</f>
        <v>2011</v>
      </c>
      <c r="H4163" s="2">
        <f t="shared" ref="H4163:H4226" si="276">E4163-D4163</f>
        <v>2</v>
      </c>
      <c r="I4163" s="2" t="b">
        <f t="shared" ref="I4163:I4226" si="277">IF(H4163&lt;1,IF(AND(H4163&gt;0,H4163&lt;2),"ONE DAY", "FREE DELIVERY"))</f>
        <v>0</v>
      </c>
      <c r="J4163" t="s">
        <v>52</v>
      </c>
      <c r="K4163">
        <v>41</v>
      </c>
      <c r="L4163">
        <v>1618.31</v>
      </c>
      <c r="M4163">
        <v>0.08</v>
      </c>
      <c r="N4163" t="s">
        <v>39</v>
      </c>
      <c r="O4163">
        <v>504.71</v>
      </c>
      <c r="P4163">
        <v>39.479999999999997</v>
      </c>
      <c r="Q4163">
        <v>1.99</v>
      </c>
      <c r="R4163" t="s">
        <v>260</v>
      </c>
      <c r="S4163" t="s">
        <v>260</v>
      </c>
      <c r="T4163" t="s">
        <v>42</v>
      </c>
      <c r="U4163" t="s">
        <v>32</v>
      </c>
      <c r="V4163" t="s">
        <v>48</v>
      </c>
      <c r="W4163">
        <v>0.54</v>
      </c>
    </row>
    <row r="4164" spans="1:23" x14ac:dyDescent="0.3">
      <c r="A4164" t="s">
        <v>1490</v>
      </c>
      <c r="B4164" t="s">
        <v>1087</v>
      </c>
      <c r="D4164" s="1">
        <v>40554</v>
      </c>
      <c r="E4164" s="1">
        <v>40556</v>
      </c>
      <c r="F4164" s="1" t="str">
        <f t="shared" si="274"/>
        <v>January</v>
      </c>
      <c r="G4164" s="1" t="str">
        <f t="shared" si="275"/>
        <v>2011</v>
      </c>
      <c r="H4164" s="2">
        <f t="shared" si="276"/>
        <v>2</v>
      </c>
      <c r="I4164" s="2" t="b">
        <f t="shared" si="277"/>
        <v>0</v>
      </c>
      <c r="J4164" t="s">
        <v>52</v>
      </c>
      <c r="K4164">
        <v>1</v>
      </c>
      <c r="L4164">
        <v>11.87</v>
      </c>
      <c r="M4164">
        <v>0.04</v>
      </c>
      <c r="N4164" t="s">
        <v>18</v>
      </c>
      <c r="O4164">
        <v>-8.89</v>
      </c>
      <c r="P4164">
        <v>6.48</v>
      </c>
      <c r="Q4164">
        <v>5.4</v>
      </c>
      <c r="R4164" t="s">
        <v>260</v>
      </c>
      <c r="S4164" t="s">
        <v>260</v>
      </c>
      <c r="T4164" t="s">
        <v>42</v>
      </c>
      <c r="U4164" t="s">
        <v>22</v>
      </c>
      <c r="V4164" t="s">
        <v>43</v>
      </c>
      <c r="W4164">
        <v>0.37</v>
      </c>
    </row>
    <row r="4165" spans="1:23" x14ac:dyDescent="0.3">
      <c r="A4165" t="s">
        <v>1562</v>
      </c>
      <c r="B4165" t="s">
        <v>1563</v>
      </c>
      <c r="D4165" s="1">
        <v>41079</v>
      </c>
      <c r="E4165" s="1">
        <v>41080</v>
      </c>
      <c r="F4165" s="1" t="str">
        <f t="shared" si="274"/>
        <v>June</v>
      </c>
      <c r="G4165" s="1" t="str">
        <f t="shared" si="275"/>
        <v>2012</v>
      </c>
      <c r="H4165" s="2">
        <f t="shared" si="276"/>
        <v>1</v>
      </c>
      <c r="I4165" s="2" t="b">
        <f t="shared" si="277"/>
        <v>0</v>
      </c>
      <c r="J4165" t="s">
        <v>24</v>
      </c>
      <c r="K4165">
        <v>30</v>
      </c>
      <c r="L4165">
        <v>630.54</v>
      </c>
      <c r="M4165">
        <v>0.03</v>
      </c>
      <c r="N4165" t="s">
        <v>18</v>
      </c>
      <c r="O4165">
        <v>-30.07</v>
      </c>
      <c r="P4165">
        <v>20.149999999999999</v>
      </c>
      <c r="Q4165">
        <v>8.99</v>
      </c>
      <c r="R4165" t="s">
        <v>260</v>
      </c>
      <c r="S4165" t="s">
        <v>260</v>
      </c>
      <c r="T4165" t="s">
        <v>31</v>
      </c>
      <c r="U4165" t="s">
        <v>22</v>
      </c>
      <c r="V4165" t="s">
        <v>60</v>
      </c>
      <c r="W4165">
        <v>0.57999999999999996</v>
      </c>
    </row>
    <row r="4166" spans="1:23" x14ac:dyDescent="0.3">
      <c r="A4166" t="s">
        <v>1567</v>
      </c>
      <c r="B4166" t="s">
        <v>952</v>
      </c>
      <c r="D4166" s="1">
        <v>40882</v>
      </c>
      <c r="E4166" s="1">
        <v>40883</v>
      </c>
      <c r="F4166" s="1" t="str">
        <f t="shared" si="274"/>
        <v>December</v>
      </c>
      <c r="G4166" s="1" t="str">
        <f t="shared" si="275"/>
        <v>2011</v>
      </c>
      <c r="H4166" s="2">
        <f t="shared" si="276"/>
        <v>1</v>
      </c>
      <c r="I4166" s="2" t="b">
        <f t="shared" si="277"/>
        <v>0</v>
      </c>
      <c r="J4166" t="s">
        <v>44</v>
      </c>
      <c r="K4166">
        <v>47</v>
      </c>
      <c r="L4166">
        <v>1413.82</v>
      </c>
      <c r="M4166">
        <v>0.1</v>
      </c>
      <c r="N4166" t="s">
        <v>18</v>
      </c>
      <c r="O4166">
        <v>226.53</v>
      </c>
      <c r="P4166">
        <v>30.98</v>
      </c>
      <c r="Q4166">
        <v>11.63</v>
      </c>
      <c r="R4166" t="s">
        <v>260</v>
      </c>
      <c r="S4166" t="s">
        <v>260</v>
      </c>
      <c r="T4166" t="s">
        <v>31</v>
      </c>
      <c r="U4166" t="s">
        <v>22</v>
      </c>
      <c r="V4166" t="s">
        <v>29</v>
      </c>
      <c r="W4166">
        <v>0.37</v>
      </c>
    </row>
    <row r="4167" spans="1:23" x14ac:dyDescent="0.3">
      <c r="A4167" t="s">
        <v>1567</v>
      </c>
      <c r="B4167" t="s">
        <v>952</v>
      </c>
      <c r="D4167" s="1">
        <v>40882</v>
      </c>
      <c r="E4167" s="1">
        <v>40883</v>
      </c>
      <c r="F4167" s="1" t="str">
        <f t="shared" si="274"/>
        <v>December</v>
      </c>
      <c r="G4167" s="1" t="str">
        <f t="shared" si="275"/>
        <v>2011</v>
      </c>
      <c r="H4167" s="2">
        <f t="shared" si="276"/>
        <v>1</v>
      </c>
      <c r="I4167" s="2" t="b">
        <f t="shared" si="277"/>
        <v>0</v>
      </c>
      <c r="J4167" t="s">
        <v>44</v>
      </c>
      <c r="K4167">
        <v>7</v>
      </c>
      <c r="L4167">
        <v>56.9</v>
      </c>
      <c r="M4167">
        <v>0.03</v>
      </c>
      <c r="N4167" t="s">
        <v>18</v>
      </c>
      <c r="O4167">
        <v>12.64</v>
      </c>
      <c r="P4167">
        <v>7.64</v>
      </c>
      <c r="Q4167">
        <v>1.39</v>
      </c>
      <c r="R4167" t="s">
        <v>260</v>
      </c>
      <c r="S4167" t="s">
        <v>260</v>
      </c>
      <c r="T4167" t="s">
        <v>31</v>
      </c>
      <c r="U4167" t="s">
        <v>22</v>
      </c>
      <c r="V4167" t="s">
        <v>51</v>
      </c>
      <c r="W4167">
        <v>0.36</v>
      </c>
    </row>
    <row r="4168" spans="1:23" x14ac:dyDescent="0.3">
      <c r="A4168" t="s">
        <v>1567</v>
      </c>
      <c r="B4168" t="s">
        <v>952</v>
      </c>
      <c r="D4168" s="1">
        <v>40882</v>
      </c>
      <c r="E4168" s="1">
        <v>40884</v>
      </c>
      <c r="F4168" s="1" t="str">
        <f t="shared" si="274"/>
        <v>December</v>
      </c>
      <c r="G4168" s="1" t="str">
        <f t="shared" si="275"/>
        <v>2011</v>
      </c>
      <c r="H4168" s="2">
        <f t="shared" si="276"/>
        <v>2</v>
      </c>
      <c r="I4168" s="2" t="b">
        <f t="shared" si="277"/>
        <v>0</v>
      </c>
      <c r="J4168" t="s">
        <v>44</v>
      </c>
      <c r="K4168">
        <v>45</v>
      </c>
      <c r="L4168">
        <v>308.92</v>
      </c>
      <c r="M4168">
        <v>0.04</v>
      </c>
      <c r="N4168" t="s">
        <v>39</v>
      </c>
      <c r="O4168">
        <v>-143.58000000000001</v>
      </c>
      <c r="P4168">
        <v>6.48</v>
      </c>
      <c r="Q4168">
        <v>7.37</v>
      </c>
      <c r="R4168" t="s">
        <v>260</v>
      </c>
      <c r="S4168" t="s">
        <v>260</v>
      </c>
      <c r="T4168" t="s">
        <v>31</v>
      </c>
      <c r="U4168" t="s">
        <v>22</v>
      </c>
      <c r="V4168" t="s">
        <v>43</v>
      </c>
      <c r="W4168">
        <v>0.37</v>
      </c>
    </row>
    <row r="4169" spans="1:23" x14ac:dyDescent="0.3">
      <c r="A4169" t="s">
        <v>1155</v>
      </c>
      <c r="B4169" t="s">
        <v>1568</v>
      </c>
      <c r="D4169" s="1">
        <v>40747</v>
      </c>
      <c r="E4169" s="1">
        <v>40749</v>
      </c>
      <c r="F4169" s="1" t="str">
        <f t="shared" si="274"/>
        <v>July</v>
      </c>
      <c r="G4169" s="1" t="str">
        <f t="shared" si="275"/>
        <v>2011</v>
      </c>
      <c r="H4169" s="2">
        <f t="shared" si="276"/>
        <v>2</v>
      </c>
      <c r="I4169" s="2" t="b">
        <f t="shared" si="277"/>
        <v>0</v>
      </c>
      <c r="J4169" t="s">
        <v>24</v>
      </c>
      <c r="K4169">
        <v>22</v>
      </c>
      <c r="L4169">
        <v>649.71</v>
      </c>
      <c r="M4169">
        <v>7.0000000000000007E-2</v>
      </c>
      <c r="N4169" t="s">
        <v>18</v>
      </c>
      <c r="O4169">
        <v>-157.51</v>
      </c>
      <c r="P4169">
        <v>30.42</v>
      </c>
      <c r="Q4169">
        <v>8.65</v>
      </c>
      <c r="R4169" t="s">
        <v>260</v>
      </c>
      <c r="S4169" t="s">
        <v>260</v>
      </c>
      <c r="T4169" t="s">
        <v>31</v>
      </c>
      <c r="U4169" t="s">
        <v>32</v>
      </c>
      <c r="V4169" t="s">
        <v>48</v>
      </c>
      <c r="W4169">
        <v>0.74</v>
      </c>
    </row>
    <row r="4170" spans="1:23" x14ac:dyDescent="0.3">
      <c r="A4170" t="s">
        <v>1170</v>
      </c>
      <c r="B4170" t="s">
        <v>1274</v>
      </c>
      <c r="D4170" s="1">
        <v>41229</v>
      </c>
      <c r="E4170" s="1">
        <v>41230</v>
      </c>
      <c r="F4170" s="1" t="str">
        <f t="shared" si="274"/>
        <v>November</v>
      </c>
      <c r="G4170" s="1" t="str">
        <f t="shared" si="275"/>
        <v>2012</v>
      </c>
      <c r="H4170" s="2">
        <f t="shared" si="276"/>
        <v>1</v>
      </c>
      <c r="I4170" s="2" t="b">
        <f t="shared" si="277"/>
        <v>0</v>
      </c>
      <c r="J4170" t="s">
        <v>34</v>
      </c>
      <c r="K4170">
        <v>38</v>
      </c>
      <c r="L4170">
        <v>3191.24</v>
      </c>
      <c r="M4170">
        <v>0</v>
      </c>
      <c r="N4170" t="s">
        <v>18</v>
      </c>
      <c r="O4170">
        <v>1620.23</v>
      </c>
      <c r="P4170">
        <v>83.98</v>
      </c>
      <c r="Q4170">
        <v>5.01</v>
      </c>
      <c r="R4170" t="s">
        <v>260</v>
      </c>
      <c r="S4170" t="s">
        <v>260</v>
      </c>
      <c r="T4170" t="s">
        <v>21</v>
      </c>
      <c r="U4170" t="s">
        <v>22</v>
      </c>
      <c r="V4170" t="s">
        <v>51</v>
      </c>
      <c r="W4170">
        <v>0.38</v>
      </c>
    </row>
    <row r="4171" spans="1:23" x14ac:dyDescent="0.3">
      <c r="A4171" t="s">
        <v>1170</v>
      </c>
      <c r="B4171" t="s">
        <v>1274</v>
      </c>
      <c r="D4171" s="1">
        <v>40157</v>
      </c>
      <c r="E4171" s="1">
        <v>40158</v>
      </c>
      <c r="F4171" s="1" t="str">
        <f t="shared" si="274"/>
        <v>December</v>
      </c>
      <c r="G4171" s="1" t="str">
        <f t="shared" si="275"/>
        <v>2009</v>
      </c>
      <c r="H4171" s="2">
        <f t="shared" si="276"/>
        <v>1</v>
      </c>
      <c r="I4171" s="2" t="b">
        <f t="shared" si="277"/>
        <v>0</v>
      </c>
      <c r="J4171" t="s">
        <v>52</v>
      </c>
      <c r="K4171">
        <v>18</v>
      </c>
      <c r="L4171">
        <v>47.55</v>
      </c>
      <c r="M4171">
        <v>0</v>
      </c>
      <c r="N4171" t="s">
        <v>39</v>
      </c>
      <c r="O4171">
        <v>10.01</v>
      </c>
      <c r="P4171">
        <v>2.21</v>
      </c>
      <c r="Q4171">
        <v>1</v>
      </c>
      <c r="R4171" t="s">
        <v>260</v>
      </c>
      <c r="S4171" t="s">
        <v>260</v>
      </c>
      <c r="T4171" t="s">
        <v>21</v>
      </c>
      <c r="U4171" t="s">
        <v>22</v>
      </c>
      <c r="V4171" t="s">
        <v>60</v>
      </c>
      <c r="W4171">
        <v>0.38</v>
      </c>
    </row>
    <row r="4172" spans="1:23" x14ac:dyDescent="0.3">
      <c r="A4172" t="s">
        <v>1143</v>
      </c>
      <c r="B4172" t="s">
        <v>1444</v>
      </c>
      <c r="D4172" s="1">
        <v>40015</v>
      </c>
      <c r="E4172" s="1">
        <v>40017</v>
      </c>
      <c r="F4172" s="1" t="str">
        <f t="shared" si="274"/>
        <v>July</v>
      </c>
      <c r="G4172" s="1" t="str">
        <f t="shared" si="275"/>
        <v>2009</v>
      </c>
      <c r="H4172" s="2">
        <f t="shared" si="276"/>
        <v>2</v>
      </c>
      <c r="I4172" s="2" t="b">
        <f t="shared" si="277"/>
        <v>0</v>
      </c>
      <c r="J4172" t="s">
        <v>34</v>
      </c>
      <c r="K4172">
        <v>24</v>
      </c>
      <c r="L4172">
        <v>520.67999999999995</v>
      </c>
      <c r="M4172">
        <v>0.09</v>
      </c>
      <c r="N4172" t="s">
        <v>18</v>
      </c>
      <c r="O4172">
        <v>-143.66</v>
      </c>
      <c r="P4172">
        <v>22.84</v>
      </c>
      <c r="Q4172">
        <v>16.87</v>
      </c>
      <c r="R4172" t="s">
        <v>260</v>
      </c>
      <c r="S4172" t="s">
        <v>260</v>
      </c>
      <c r="T4172" t="s">
        <v>21</v>
      </c>
      <c r="U4172" t="s">
        <v>22</v>
      </c>
      <c r="V4172" t="s">
        <v>43</v>
      </c>
      <c r="W4172">
        <v>0.39</v>
      </c>
    </row>
    <row r="4173" spans="1:23" x14ac:dyDescent="0.3">
      <c r="A4173" t="s">
        <v>1143</v>
      </c>
      <c r="B4173" t="s">
        <v>1444</v>
      </c>
      <c r="D4173" s="1">
        <v>40015</v>
      </c>
      <c r="E4173" s="1">
        <v>40017</v>
      </c>
      <c r="F4173" s="1" t="str">
        <f t="shared" si="274"/>
        <v>July</v>
      </c>
      <c r="G4173" s="1" t="str">
        <f t="shared" si="275"/>
        <v>2009</v>
      </c>
      <c r="H4173" s="2">
        <f t="shared" si="276"/>
        <v>2</v>
      </c>
      <c r="I4173" s="2" t="b">
        <f t="shared" si="277"/>
        <v>0</v>
      </c>
      <c r="J4173" t="s">
        <v>34</v>
      </c>
      <c r="K4173">
        <v>25</v>
      </c>
      <c r="L4173">
        <v>358.78</v>
      </c>
      <c r="M4173">
        <v>0.1</v>
      </c>
      <c r="N4173" t="s">
        <v>39</v>
      </c>
      <c r="O4173">
        <v>-76.900000000000006</v>
      </c>
      <c r="P4173">
        <v>14.98</v>
      </c>
      <c r="Q4173">
        <v>7.69</v>
      </c>
      <c r="R4173" t="s">
        <v>260</v>
      </c>
      <c r="S4173" t="s">
        <v>260</v>
      </c>
      <c r="T4173" t="s">
        <v>21</v>
      </c>
      <c r="U4173" t="s">
        <v>22</v>
      </c>
      <c r="V4173" t="s">
        <v>23</v>
      </c>
      <c r="W4173">
        <v>0.56999999999999995</v>
      </c>
    </row>
    <row r="4174" spans="1:23" x14ac:dyDescent="0.3">
      <c r="A4174" t="s">
        <v>1578</v>
      </c>
      <c r="B4174" t="s">
        <v>1021</v>
      </c>
      <c r="D4174" s="1">
        <v>41143</v>
      </c>
      <c r="E4174" s="1">
        <v>41145</v>
      </c>
      <c r="F4174" s="1" t="str">
        <f t="shared" si="274"/>
        <v>August</v>
      </c>
      <c r="G4174" s="1" t="str">
        <f t="shared" si="275"/>
        <v>2012</v>
      </c>
      <c r="H4174" s="2">
        <f t="shared" si="276"/>
        <v>2</v>
      </c>
      <c r="I4174" s="2" t="b">
        <f t="shared" si="277"/>
        <v>0</v>
      </c>
      <c r="J4174" t="s">
        <v>24</v>
      </c>
      <c r="K4174">
        <v>50</v>
      </c>
      <c r="L4174">
        <v>375.11</v>
      </c>
      <c r="M4174">
        <v>0.01</v>
      </c>
      <c r="N4174" t="s">
        <v>18</v>
      </c>
      <c r="O4174">
        <v>-331.63</v>
      </c>
      <c r="P4174">
        <v>7.28</v>
      </c>
      <c r="Q4174">
        <v>11.15</v>
      </c>
      <c r="R4174" t="s">
        <v>260</v>
      </c>
      <c r="S4174" t="s">
        <v>260</v>
      </c>
      <c r="T4174" t="s">
        <v>21</v>
      </c>
      <c r="U4174" t="s">
        <v>22</v>
      </c>
      <c r="V4174" t="s">
        <v>43</v>
      </c>
      <c r="W4174">
        <v>0.37</v>
      </c>
    </row>
    <row r="4175" spans="1:23" x14ac:dyDescent="0.3">
      <c r="A4175" t="s">
        <v>1016</v>
      </c>
      <c r="B4175" t="s">
        <v>1556</v>
      </c>
      <c r="D4175" s="1">
        <v>39834</v>
      </c>
      <c r="E4175" s="1">
        <v>39836</v>
      </c>
      <c r="F4175" s="1" t="str">
        <f t="shared" si="274"/>
        <v>January</v>
      </c>
      <c r="G4175" s="1" t="str">
        <f t="shared" si="275"/>
        <v>2009</v>
      </c>
      <c r="H4175" s="2">
        <f t="shared" si="276"/>
        <v>2</v>
      </c>
      <c r="I4175" s="2" t="b">
        <f t="shared" si="277"/>
        <v>0</v>
      </c>
      <c r="J4175" t="s">
        <v>52</v>
      </c>
      <c r="K4175">
        <v>12</v>
      </c>
      <c r="L4175">
        <v>97.74</v>
      </c>
      <c r="M4175">
        <v>0.04</v>
      </c>
      <c r="N4175" t="s">
        <v>18</v>
      </c>
      <c r="O4175">
        <v>-8.5</v>
      </c>
      <c r="P4175">
        <v>7.84</v>
      </c>
      <c r="Q4175">
        <v>4.71</v>
      </c>
      <c r="R4175" t="s">
        <v>260</v>
      </c>
      <c r="S4175" t="s">
        <v>260</v>
      </c>
      <c r="T4175" t="s">
        <v>42</v>
      </c>
      <c r="U4175" t="s">
        <v>22</v>
      </c>
      <c r="V4175" t="s">
        <v>29</v>
      </c>
      <c r="W4175">
        <v>0.35</v>
      </c>
    </row>
    <row r="4176" spans="1:23" x14ac:dyDescent="0.3">
      <c r="A4176" t="s">
        <v>1016</v>
      </c>
      <c r="B4176" t="s">
        <v>1556</v>
      </c>
      <c r="D4176" s="1">
        <v>39834</v>
      </c>
      <c r="E4176" s="1">
        <v>39835</v>
      </c>
      <c r="F4176" s="1" t="str">
        <f t="shared" si="274"/>
        <v>January</v>
      </c>
      <c r="G4176" s="1" t="str">
        <f t="shared" si="275"/>
        <v>2009</v>
      </c>
      <c r="H4176" s="2">
        <f t="shared" si="276"/>
        <v>1</v>
      </c>
      <c r="I4176" s="2" t="b">
        <f t="shared" si="277"/>
        <v>0</v>
      </c>
      <c r="J4176" t="s">
        <v>52</v>
      </c>
      <c r="K4176">
        <v>34</v>
      </c>
      <c r="L4176">
        <v>335.59</v>
      </c>
      <c r="M4176">
        <v>0.04</v>
      </c>
      <c r="N4176" t="s">
        <v>39</v>
      </c>
      <c r="O4176">
        <v>85.83</v>
      </c>
      <c r="P4176">
        <v>9.7799999999999994</v>
      </c>
      <c r="Q4176">
        <v>1.99</v>
      </c>
      <c r="R4176" t="s">
        <v>260</v>
      </c>
      <c r="S4176" t="s">
        <v>260</v>
      </c>
      <c r="T4176" t="s">
        <v>42</v>
      </c>
      <c r="U4176" t="s">
        <v>32</v>
      </c>
      <c r="V4176" t="s">
        <v>48</v>
      </c>
      <c r="W4176">
        <v>0.43</v>
      </c>
    </row>
    <row r="4177" spans="1:23" x14ac:dyDescent="0.3">
      <c r="A4177" t="s">
        <v>1068</v>
      </c>
      <c r="B4177" t="s">
        <v>924</v>
      </c>
      <c r="D4177" s="1">
        <v>40610</v>
      </c>
      <c r="E4177" s="1">
        <v>40611</v>
      </c>
      <c r="F4177" s="1" t="str">
        <f t="shared" si="274"/>
        <v>March</v>
      </c>
      <c r="G4177" s="1" t="str">
        <f t="shared" si="275"/>
        <v>2011</v>
      </c>
      <c r="H4177" s="2">
        <f t="shared" si="276"/>
        <v>1</v>
      </c>
      <c r="I4177" s="2" t="b">
        <f t="shared" si="277"/>
        <v>0</v>
      </c>
      <c r="J4177" t="s">
        <v>34</v>
      </c>
      <c r="K4177">
        <v>27</v>
      </c>
      <c r="L4177">
        <v>341.1</v>
      </c>
      <c r="M4177">
        <v>0</v>
      </c>
      <c r="N4177" t="s">
        <v>18</v>
      </c>
      <c r="O4177">
        <v>-4.75</v>
      </c>
      <c r="P4177">
        <v>11.97</v>
      </c>
      <c r="Q4177">
        <v>4.9800000000000004</v>
      </c>
      <c r="R4177" t="s">
        <v>260</v>
      </c>
      <c r="S4177" t="s">
        <v>260</v>
      </c>
      <c r="T4177" t="s">
        <v>21</v>
      </c>
      <c r="U4177" t="s">
        <v>22</v>
      </c>
      <c r="V4177" t="s">
        <v>28</v>
      </c>
      <c r="W4177">
        <v>0.57999999999999996</v>
      </c>
    </row>
    <row r="4178" spans="1:23" x14ac:dyDescent="0.3">
      <c r="A4178" t="s">
        <v>1068</v>
      </c>
      <c r="B4178" t="s">
        <v>924</v>
      </c>
      <c r="D4178" s="1">
        <v>40610</v>
      </c>
      <c r="E4178" s="1">
        <v>40611</v>
      </c>
      <c r="F4178" s="1" t="str">
        <f t="shared" si="274"/>
        <v>March</v>
      </c>
      <c r="G4178" s="1" t="str">
        <f t="shared" si="275"/>
        <v>2011</v>
      </c>
      <c r="H4178" s="2">
        <f t="shared" si="276"/>
        <v>1</v>
      </c>
      <c r="I4178" s="2" t="b">
        <f t="shared" si="277"/>
        <v>0</v>
      </c>
      <c r="J4178" t="s">
        <v>34</v>
      </c>
      <c r="K4178">
        <v>26</v>
      </c>
      <c r="L4178">
        <v>171.68</v>
      </c>
      <c r="M4178">
        <v>7.0000000000000007E-2</v>
      </c>
      <c r="N4178" t="s">
        <v>39</v>
      </c>
      <c r="O4178">
        <v>-116.56</v>
      </c>
      <c r="P4178">
        <v>6.48</v>
      </c>
      <c r="Q4178">
        <v>8.19</v>
      </c>
      <c r="R4178" t="s">
        <v>260</v>
      </c>
      <c r="S4178" t="s">
        <v>260</v>
      </c>
      <c r="T4178" t="s">
        <v>21</v>
      </c>
      <c r="U4178" t="s">
        <v>22</v>
      </c>
      <c r="V4178" t="s">
        <v>43</v>
      </c>
      <c r="W4178">
        <v>0.37</v>
      </c>
    </row>
    <row r="4179" spans="1:23" x14ac:dyDescent="0.3">
      <c r="A4179" t="s">
        <v>1490</v>
      </c>
      <c r="B4179" t="s">
        <v>1087</v>
      </c>
      <c r="D4179" s="1">
        <v>41233</v>
      </c>
      <c r="E4179" s="1">
        <v>41235</v>
      </c>
      <c r="F4179" s="1" t="str">
        <f t="shared" si="274"/>
        <v>November</v>
      </c>
      <c r="G4179" s="1" t="str">
        <f t="shared" si="275"/>
        <v>2012</v>
      </c>
      <c r="H4179" s="2">
        <f t="shared" si="276"/>
        <v>2</v>
      </c>
      <c r="I4179" s="2" t="b">
        <f t="shared" si="277"/>
        <v>0</v>
      </c>
      <c r="J4179" t="s">
        <v>17</v>
      </c>
      <c r="K4179">
        <v>43</v>
      </c>
      <c r="L4179">
        <v>1502.47</v>
      </c>
      <c r="M4179">
        <v>7.0000000000000007E-2</v>
      </c>
      <c r="N4179" t="s">
        <v>18</v>
      </c>
      <c r="O4179">
        <v>214.05</v>
      </c>
      <c r="P4179">
        <v>34.58</v>
      </c>
      <c r="Q4179">
        <v>8.99</v>
      </c>
      <c r="R4179" t="s">
        <v>260</v>
      </c>
      <c r="S4179" t="s">
        <v>260</v>
      </c>
      <c r="T4179" t="s">
        <v>42</v>
      </c>
      <c r="U4179" t="s">
        <v>22</v>
      </c>
      <c r="V4179" t="s">
        <v>60</v>
      </c>
      <c r="W4179">
        <v>0.56000000000000005</v>
      </c>
    </row>
    <row r="4180" spans="1:23" x14ac:dyDescent="0.3">
      <c r="A4180" t="s">
        <v>1490</v>
      </c>
      <c r="B4180" t="s">
        <v>1087</v>
      </c>
      <c r="D4180" s="1">
        <v>41233</v>
      </c>
      <c r="E4180" s="1">
        <v>41233</v>
      </c>
      <c r="F4180" s="1" t="str">
        <f t="shared" si="274"/>
        <v>November</v>
      </c>
      <c r="G4180" s="1" t="str">
        <f t="shared" si="275"/>
        <v>2012</v>
      </c>
      <c r="H4180" s="2">
        <f t="shared" si="276"/>
        <v>0</v>
      </c>
      <c r="I4180" s="2" t="str">
        <f t="shared" si="277"/>
        <v>FREE DELIVERY</v>
      </c>
      <c r="J4180" t="s">
        <v>17</v>
      </c>
      <c r="K4180">
        <v>24</v>
      </c>
      <c r="L4180">
        <v>2014.13</v>
      </c>
      <c r="M4180">
        <v>0.1</v>
      </c>
      <c r="N4180" t="s">
        <v>18</v>
      </c>
      <c r="O4180">
        <v>-794.94</v>
      </c>
      <c r="P4180">
        <v>89.83</v>
      </c>
      <c r="Q4180">
        <v>35</v>
      </c>
      <c r="R4180" t="s">
        <v>260</v>
      </c>
      <c r="S4180" t="s">
        <v>260</v>
      </c>
      <c r="T4180" t="s">
        <v>42</v>
      </c>
      <c r="U4180" t="s">
        <v>22</v>
      </c>
      <c r="V4180" t="s">
        <v>23</v>
      </c>
      <c r="W4180">
        <v>0.83</v>
      </c>
    </row>
    <row r="4181" spans="1:23" x14ac:dyDescent="0.3">
      <c r="A4181" t="s">
        <v>1148</v>
      </c>
      <c r="B4181" t="s">
        <v>1272</v>
      </c>
      <c r="D4181" s="1">
        <v>40090</v>
      </c>
      <c r="E4181" s="1">
        <v>40090</v>
      </c>
      <c r="F4181" s="1" t="str">
        <f t="shared" si="274"/>
        <v>October</v>
      </c>
      <c r="G4181" s="1" t="str">
        <f t="shared" si="275"/>
        <v>2009</v>
      </c>
      <c r="H4181" s="2">
        <f t="shared" si="276"/>
        <v>0</v>
      </c>
      <c r="I4181" s="2" t="str">
        <f t="shared" si="277"/>
        <v>FREE DELIVERY</v>
      </c>
      <c r="J4181" t="s">
        <v>44</v>
      </c>
      <c r="K4181">
        <v>15</v>
      </c>
      <c r="L4181">
        <v>308.64</v>
      </c>
      <c r="M4181">
        <v>0.03</v>
      </c>
      <c r="N4181" t="s">
        <v>39</v>
      </c>
      <c r="O4181">
        <v>91.08</v>
      </c>
      <c r="P4181">
        <v>19.04</v>
      </c>
      <c r="Q4181">
        <v>6.38</v>
      </c>
      <c r="R4181" t="s">
        <v>260</v>
      </c>
      <c r="S4181" t="s">
        <v>260</v>
      </c>
      <c r="T4181" t="s">
        <v>31</v>
      </c>
      <c r="U4181" t="s">
        <v>36</v>
      </c>
      <c r="V4181" t="s">
        <v>37</v>
      </c>
      <c r="W4181">
        <v>0.56000000000000005</v>
      </c>
    </row>
    <row r="4182" spans="1:23" x14ac:dyDescent="0.3">
      <c r="A4182" t="s">
        <v>1143</v>
      </c>
      <c r="B4182" t="s">
        <v>986</v>
      </c>
      <c r="D4182" s="1">
        <v>40641</v>
      </c>
      <c r="E4182" s="1">
        <v>40643</v>
      </c>
      <c r="F4182" s="1" t="str">
        <f t="shared" si="274"/>
        <v>April</v>
      </c>
      <c r="G4182" s="1" t="str">
        <f t="shared" si="275"/>
        <v>2011</v>
      </c>
      <c r="H4182" s="2">
        <f t="shared" si="276"/>
        <v>2</v>
      </c>
      <c r="I4182" s="2" t="b">
        <f t="shared" si="277"/>
        <v>0</v>
      </c>
      <c r="J4182" t="s">
        <v>34</v>
      </c>
      <c r="K4182">
        <v>33</v>
      </c>
      <c r="L4182">
        <v>13671.94</v>
      </c>
      <c r="M4182">
        <v>0.01</v>
      </c>
      <c r="N4182" t="s">
        <v>25</v>
      </c>
      <c r="O4182">
        <v>5711.96</v>
      </c>
      <c r="P4182">
        <v>400.97</v>
      </c>
      <c r="Q4182">
        <v>48.26</v>
      </c>
      <c r="R4182" t="s">
        <v>260</v>
      </c>
      <c r="S4182" t="s">
        <v>260</v>
      </c>
      <c r="T4182" t="s">
        <v>21</v>
      </c>
      <c r="U4182" t="s">
        <v>32</v>
      </c>
      <c r="V4182" t="s">
        <v>94</v>
      </c>
      <c r="W4182">
        <v>0.36</v>
      </c>
    </row>
    <row r="4183" spans="1:23" x14ac:dyDescent="0.3">
      <c r="A4183" t="s">
        <v>1155</v>
      </c>
      <c r="B4183" t="s">
        <v>1568</v>
      </c>
      <c r="D4183" s="1">
        <v>40466</v>
      </c>
      <c r="E4183" s="1">
        <v>40466</v>
      </c>
      <c r="F4183" s="1" t="str">
        <f t="shared" si="274"/>
        <v>October</v>
      </c>
      <c r="G4183" s="1" t="str">
        <f t="shared" si="275"/>
        <v>2010</v>
      </c>
      <c r="H4183" s="2">
        <f t="shared" si="276"/>
        <v>0</v>
      </c>
      <c r="I4183" s="2" t="str">
        <f t="shared" si="277"/>
        <v>FREE DELIVERY</v>
      </c>
      <c r="J4183" t="s">
        <v>17</v>
      </c>
      <c r="K4183">
        <v>31</v>
      </c>
      <c r="L4183">
        <v>536.83000000000004</v>
      </c>
      <c r="M4183">
        <v>0.06</v>
      </c>
      <c r="N4183" t="s">
        <v>18</v>
      </c>
      <c r="O4183">
        <v>161.37</v>
      </c>
      <c r="P4183">
        <v>17.48</v>
      </c>
      <c r="Q4183">
        <v>1.99</v>
      </c>
      <c r="R4183" t="s">
        <v>260</v>
      </c>
      <c r="S4183" t="s">
        <v>260</v>
      </c>
      <c r="T4183" t="s">
        <v>31</v>
      </c>
      <c r="U4183" t="s">
        <v>32</v>
      </c>
      <c r="V4183" t="s">
        <v>48</v>
      </c>
      <c r="W4183">
        <v>0.45</v>
      </c>
    </row>
    <row r="4184" spans="1:23" x14ac:dyDescent="0.3">
      <c r="A4184" t="s">
        <v>1155</v>
      </c>
      <c r="B4184" t="s">
        <v>1568</v>
      </c>
      <c r="D4184" s="1">
        <v>40466</v>
      </c>
      <c r="E4184" s="1">
        <v>40468</v>
      </c>
      <c r="F4184" s="1" t="str">
        <f t="shared" si="274"/>
        <v>October</v>
      </c>
      <c r="G4184" s="1" t="str">
        <f t="shared" si="275"/>
        <v>2010</v>
      </c>
      <c r="H4184" s="2">
        <f t="shared" si="276"/>
        <v>2</v>
      </c>
      <c r="I4184" s="2" t="b">
        <f t="shared" si="277"/>
        <v>0</v>
      </c>
      <c r="J4184" t="s">
        <v>17</v>
      </c>
      <c r="K4184">
        <v>32</v>
      </c>
      <c r="L4184">
        <v>1734.31</v>
      </c>
      <c r="M4184">
        <v>0.06</v>
      </c>
      <c r="N4184" t="s">
        <v>39</v>
      </c>
      <c r="O4184">
        <v>647.25</v>
      </c>
      <c r="P4184">
        <v>54.96</v>
      </c>
      <c r="Q4184">
        <v>10.75</v>
      </c>
      <c r="R4184" t="s">
        <v>260</v>
      </c>
      <c r="S4184" t="s">
        <v>260</v>
      </c>
      <c r="T4184" t="s">
        <v>31</v>
      </c>
      <c r="U4184" t="s">
        <v>22</v>
      </c>
      <c r="V4184" t="s">
        <v>43</v>
      </c>
      <c r="W4184">
        <v>0.36</v>
      </c>
    </row>
    <row r="4185" spans="1:23" x14ac:dyDescent="0.3">
      <c r="A4185" t="s">
        <v>923</v>
      </c>
      <c r="B4185" t="s">
        <v>1483</v>
      </c>
      <c r="D4185" s="1">
        <v>40491</v>
      </c>
      <c r="E4185" s="1">
        <v>40492</v>
      </c>
      <c r="F4185" s="1" t="str">
        <f t="shared" si="274"/>
        <v>November</v>
      </c>
      <c r="G4185" s="1" t="str">
        <f t="shared" si="275"/>
        <v>2010</v>
      </c>
      <c r="H4185" s="2">
        <f t="shared" si="276"/>
        <v>1</v>
      </c>
      <c r="I4185" s="2" t="b">
        <f t="shared" si="277"/>
        <v>0</v>
      </c>
      <c r="J4185" t="s">
        <v>52</v>
      </c>
      <c r="K4185">
        <v>26</v>
      </c>
      <c r="L4185">
        <v>1614.84</v>
      </c>
      <c r="M4185">
        <v>0.02</v>
      </c>
      <c r="N4185" t="s">
        <v>39</v>
      </c>
      <c r="O4185">
        <v>-716.55</v>
      </c>
      <c r="P4185">
        <v>60.98</v>
      </c>
      <c r="Q4185">
        <v>49</v>
      </c>
      <c r="R4185" t="s">
        <v>260</v>
      </c>
      <c r="S4185" t="s">
        <v>260</v>
      </c>
      <c r="T4185" t="s">
        <v>27</v>
      </c>
      <c r="U4185" t="s">
        <v>22</v>
      </c>
      <c r="V4185" t="s">
        <v>28</v>
      </c>
      <c r="W4185">
        <v>0.59</v>
      </c>
    </row>
    <row r="4186" spans="1:23" x14ac:dyDescent="0.3">
      <c r="A4186" t="s">
        <v>1074</v>
      </c>
      <c r="B4186" t="s">
        <v>1561</v>
      </c>
      <c r="D4186" s="1">
        <v>40015</v>
      </c>
      <c r="E4186" s="1">
        <v>40019</v>
      </c>
      <c r="F4186" s="1" t="str">
        <f t="shared" si="274"/>
        <v>July</v>
      </c>
      <c r="G4186" s="1" t="str">
        <f t="shared" si="275"/>
        <v>2009</v>
      </c>
      <c r="H4186" s="2">
        <f t="shared" si="276"/>
        <v>4</v>
      </c>
      <c r="I4186" s="2" t="b">
        <f t="shared" si="277"/>
        <v>0</v>
      </c>
      <c r="J4186" t="s">
        <v>17</v>
      </c>
      <c r="K4186">
        <v>33</v>
      </c>
      <c r="L4186">
        <v>1422.31</v>
      </c>
      <c r="M4186">
        <v>0.02</v>
      </c>
      <c r="N4186" t="s">
        <v>18</v>
      </c>
      <c r="O4186">
        <v>498.15</v>
      </c>
      <c r="P4186">
        <v>43.98</v>
      </c>
      <c r="Q4186">
        <v>1.99</v>
      </c>
      <c r="R4186" t="s">
        <v>260</v>
      </c>
      <c r="S4186" t="s">
        <v>260</v>
      </c>
      <c r="T4186" t="s">
        <v>27</v>
      </c>
      <c r="U4186" t="s">
        <v>32</v>
      </c>
      <c r="V4186" t="s">
        <v>48</v>
      </c>
      <c r="W4186">
        <v>0.44</v>
      </c>
    </row>
    <row r="4187" spans="1:23" x14ac:dyDescent="0.3">
      <c r="A4187" t="s">
        <v>1173</v>
      </c>
      <c r="B4187" t="s">
        <v>1085</v>
      </c>
      <c r="D4187" s="1">
        <v>40029</v>
      </c>
      <c r="E4187" s="1">
        <v>40029</v>
      </c>
      <c r="F4187" s="1" t="str">
        <f t="shared" si="274"/>
        <v>August</v>
      </c>
      <c r="G4187" s="1" t="str">
        <f t="shared" si="275"/>
        <v>2009</v>
      </c>
      <c r="H4187" s="2">
        <f t="shared" si="276"/>
        <v>0</v>
      </c>
      <c r="I4187" s="2" t="str">
        <f t="shared" si="277"/>
        <v>FREE DELIVERY</v>
      </c>
      <c r="J4187" t="s">
        <v>52</v>
      </c>
      <c r="K4187">
        <v>42</v>
      </c>
      <c r="L4187">
        <v>5678.5524999999998</v>
      </c>
      <c r="M4187">
        <v>0.01</v>
      </c>
      <c r="N4187" t="s">
        <v>18</v>
      </c>
      <c r="O4187">
        <v>1550.88</v>
      </c>
      <c r="P4187">
        <v>155.99</v>
      </c>
      <c r="Q4187">
        <v>8.99</v>
      </c>
      <c r="R4187" t="s">
        <v>260</v>
      </c>
      <c r="S4187" t="s">
        <v>260</v>
      </c>
      <c r="T4187" t="s">
        <v>31</v>
      </c>
      <c r="U4187" t="s">
        <v>32</v>
      </c>
      <c r="V4187" t="s">
        <v>33</v>
      </c>
      <c r="W4187">
        <v>0.57999999999999996</v>
      </c>
    </row>
    <row r="4188" spans="1:23" x14ac:dyDescent="0.3">
      <c r="A4188" t="s">
        <v>1173</v>
      </c>
      <c r="B4188" t="s">
        <v>1085</v>
      </c>
      <c r="D4188" s="1">
        <v>41166</v>
      </c>
      <c r="E4188" s="1">
        <v>41166</v>
      </c>
      <c r="F4188" s="1" t="str">
        <f t="shared" si="274"/>
        <v>September</v>
      </c>
      <c r="G4188" s="1" t="str">
        <f t="shared" si="275"/>
        <v>2012</v>
      </c>
      <c r="H4188" s="2">
        <f t="shared" si="276"/>
        <v>0</v>
      </c>
      <c r="I4188" s="2" t="str">
        <f t="shared" si="277"/>
        <v>FREE DELIVERY</v>
      </c>
      <c r="J4188" t="s">
        <v>17</v>
      </c>
      <c r="K4188">
        <v>28</v>
      </c>
      <c r="L4188">
        <v>132.01</v>
      </c>
      <c r="M4188">
        <v>0.04</v>
      </c>
      <c r="N4188" t="s">
        <v>18</v>
      </c>
      <c r="O4188">
        <v>-93.12</v>
      </c>
      <c r="P4188">
        <v>4.37</v>
      </c>
      <c r="Q4188">
        <v>5.15</v>
      </c>
      <c r="R4188" t="s">
        <v>260</v>
      </c>
      <c r="S4188" t="s">
        <v>260</v>
      </c>
      <c r="T4188" t="s">
        <v>31</v>
      </c>
      <c r="U4188" t="s">
        <v>22</v>
      </c>
      <c r="V4188" t="s">
        <v>28</v>
      </c>
      <c r="W4188">
        <v>0.59</v>
      </c>
    </row>
    <row r="4189" spans="1:23" x14ac:dyDescent="0.3">
      <c r="A4189" t="s">
        <v>1173</v>
      </c>
      <c r="B4189" t="s">
        <v>1085</v>
      </c>
      <c r="D4189" s="1">
        <v>41166</v>
      </c>
      <c r="E4189" s="1">
        <v>41170</v>
      </c>
      <c r="F4189" s="1" t="str">
        <f t="shared" si="274"/>
        <v>September</v>
      </c>
      <c r="G4189" s="1" t="str">
        <f t="shared" si="275"/>
        <v>2012</v>
      </c>
      <c r="H4189" s="2">
        <f t="shared" si="276"/>
        <v>4</v>
      </c>
      <c r="I4189" s="2" t="b">
        <f t="shared" si="277"/>
        <v>0</v>
      </c>
      <c r="J4189" t="s">
        <v>17</v>
      </c>
      <c r="K4189">
        <v>14</v>
      </c>
      <c r="L4189">
        <v>626.33000000000004</v>
      </c>
      <c r="M4189">
        <v>0.01</v>
      </c>
      <c r="N4189" t="s">
        <v>18</v>
      </c>
      <c r="O4189">
        <v>24.56</v>
      </c>
      <c r="P4189">
        <v>45.19</v>
      </c>
      <c r="Q4189">
        <v>1.99</v>
      </c>
      <c r="R4189" t="s">
        <v>260</v>
      </c>
      <c r="S4189" t="s">
        <v>260</v>
      </c>
      <c r="T4189" t="s">
        <v>31</v>
      </c>
      <c r="U4189" t="s">
        <v>32</v>
      </c>
      <c r="V4189" t="s">
        <v>48</v>
      </c>
      <c r="W4189">
        <v>0.55000000000000004</v>
      </c>
    </row>
    <row r="4190" spans="1:23" x14ac:dyDescent="0.3">
      <c r="A4190" t="s">
        <v>1173</v>
      </c>
      <c r="B4190" t="s">
        <v>1085</v>
      </c>
      <c r="D4190" s="1">
        <v>41166</v>
      </c>
      <c r="E4190" s="1">
        <v>41173</v>
      </c>
      <c r="F4190" s="1" t="str">
        <f t="shared" si="274"/>
        <v>September</v>
      </c>
      <c r="G4190" s="1" t="str">
        <f t="shared" si="275"/>
        <v>2012</v>
      </c>
      <c r="H4190" s="2">
        <f t="shared" si="276"/>
        <v>7</v>
      </c>
      <c r="I4190" s="2" t="b">
        <f t="shared" si="277"/>
        <v>0</v>
      </c>
      <c r="J4190" t="s">
        <v>17</v>
      </c>
      <c r="K4190">
        <v>3</v>
      </c>
      <c r="L4190">
        <v>394.34</v>
      </c>
      <c r="M4190">
        <v>0.1</v>
      </c>
      <c r="N4190" t="s">
        <v>18</v>
      </c>
      <c r="O4190">
        <v>352.38</v>
      </c>
      <c r="P4190">
        <v>136.97999999999999</v>
      </c>
      <c r="Q4190">
        <v>24.49</v>
      </c>
      <c r="R4190" t="s">
        <v>260</v>
      </c>
      <c r="S4190" t="s">
        <v>260</v>
      </c>
      <c r="T4190" t="s">
        <v>31</v>
      </c>
      <c r="U4190" t="s">
        <v>36</v>
      </c>
      <c r="V4190" t="s">
        <v>37</v>
      </c>
      <c r="W4190">
        <v>0.59</v>
      </c>
    </row>
    <row r="4191" spans="1:23" x14ac:dyDescent="0.3">
      <c r="A4191" t="s">
        <v>1263</v>
      </c>
      <c r="B4191" t="s">
        <v>931</v>
      </c>
      <c r="D4191" s="1">
        <v>41253</v>
      </c>
      <c r="E4191" s="1">
        <v>41254</v>
      </c>
      <c r="F4191" s="1" t="str">
        <f t="shared" si="274"/>
        <v>December</v>
      </c>
      <c r="G4191" s="1" t="str">
        <f t="shared" si="275"/>
        <v>2012</v>
      </c>
      <c r="H4191" s="2">
        <f t="shared" si="276"/>
        <v>1</v>
      </c>
      <c r="I4191" s="2" t="b">
        <f t="shared" si="277"/>
        <v>0</v>
      </c>
      <c r="J4191" t="s">
        <v>24</v>
      </c>
      <c r="K4191">
        <v>17</v>
      </c>
      <c r="L4191">
        <v>233.01</v>
      </c>
      <c r="M4191">
        <v>0.04</v>
      </c>
      <c r="N4191" t="s">
        <v>39</v>
      </c>
      <c r="O4191">
        <v>88.88</v>
      </c>
      <c r="P4191">
        <v>12.97</v>
      </c>
      <c r="Q4191">
        <v>1.49</v>
      </c>
      <c r="R4191" t="s">
        <v>260</v>
      </c>
      <c r="S4191" t="s">
        <v>260</v>
      </c>
      <c r="T4191" t="s">
        <v>42</v>
      </c>
      <c r="U4191" t="s">
        <v>22</v>
      </c>
      <c r="V4191" t="s">
        <v>29</v>
      </c>
      <c r="W4191">
        <v>0.35</v>
      </c>
    </row>
    <row r="4192" spans="1:23" x14ac:dyDescent="0.3">
      <c r="A4192" t="s">
        <v>1263</v>
      </c>
      <c r="B4192" t="s">
        <v>931</v>
      </c>
      <c r="D4192" s="1">
        <v>41253</v>
      </c>
      <c r="E4192" s="1">
        <v>41254</v>
      </c>
      <c r="F4192" s="1" t="str">
        <f t="shared" si="274"/>
        <v>December</v>
      </c>
      <c r="G4192" s="1" t="str">
        <f t="shared" si="275"/>
        <v>2012</v>
      </c>
      <c r="H4192" s="2">
        <f t="shared" si="276"/>
        <v>1</v>
      </c>
      <c r="I4192" s="2" t="b">
        <f t="shared" si="277"/>
        <v>0</v>
      </c>
      <c r="J4192" t="s">
        <v>24</v>
      </c>
      <c r="K4192">
        <v>5</v>
      </c>
      <c r="L4192">
        <v>225.72</v>
      </c>
      <c r="M4192">
        <v>0</v>
      </c>
      <c r="N4192" t="s">
        <v>18</v>
      </c>
      <c r="O4192">
        <v>16.649999999999999</v>
      </c>
      <c r="P4192">
        <v>39.979999999999997</v>
      </c>
      <c r="Q4192">
        <v>9.83</v>
      </c>
      <c r="R4192" t="s">
        <v>260</v>
      </c>
      <c r="S4192" t="s">
        <v>260</v>
      </c>
      <c r="T4192" t="s">
        <v>42</v>
      </c>
      <c r="U4192" t="s">
        <v>22</v>
      </c>
      <c r="V4192" t="s">
        <v>51</v>
      </c>
      <c r="W4192">
        <v>0.4</v>
      </c>
    </row>
    <row r="4193" spans="1:23" x14ac:dyDescent="0.3">
      <c r="A4193" t="s">
        <v>1143</v>
      </c>
      <c r="B4193" t="s">
        <v>1444</v>
      </c>
      <c r="D4193" s="1">
        <v>40978</v>
      </c>
      <c r="E4193" s="1">
        <v>40980</v>
      </c>
      <c r="F4193" s="1" t="str">
        <f t="shared" si="274"/>
        <v>March</v>
      </c>
      <c r="G4193" s="1" t="str">
        <f t="shared" si="275"/>
        <v>2012</v>
      </c>
      <c r="H4193" s="2">
        <f t="shared" si="276"/>
        <v>2</v>
      </c>
      <c r="I4193" s="2" t="b">
        <f t="shared" si="277"/>
        <v>0</v>
      </c>
      <c r="J4193" t="s">
        <v>44</v>
      </c>
      <c r="K4193">
        <v>26</v>
      </c>
      <c r="L4193">
        <v>4769.0694999999996</v>
      </c>
      <c r="M4193">
        <v>0.03</v>
      </c>
      <c r="N4193" t="s">
        <v>18</v>
      </c>
      <c r="O4193">
        <v>1138.58</v>
      </c>
      <c r="P4193">
        <v>205.99</v>
      </c>
      <c r="Q4193">
        <v>5.99</v>
      </c>
      <c r="R4193" t="s">
        <v>260</v>
      </c>
      <c r="S4193" t="s">
        <v>260</v>
      </c>
      <c r="T4193" t="s">
        <v>21</v>
      </c>
      <c r="U4193" t="s">
        <v>32</v>
      </c>
      <c r="V4193" t="s">
        <v>33</v>
      </c>
      <c r="W4193">
        <v>0.59</v>
      </c>
    </row>
    <row r="4194" spans="1:23" x14ac:dyDescent="0.3">
      <c r="A4194" t="s">
        <v>1580</v>
      </c>
      <c r="B4194" t="s">
        <v>1581</v>
      </c>
      <c r="D4194" s="1">
        <v>40058</v>
      </c>
      <c r="E4194" s="1">
        <v>40059</v>
      </c>
      <c r="F4194" s="1" t="str">
        <f t="shared" si="274"/>
        <v>September</v>
      </c>
      <c r="G4194" s="1" t="str">
        <f t="shared" si="275"/>
        <v>2009</v>
      </c>
      <c r="H4194" s="2">
        <f t="shared" si="276"/>
        <v>1</v>
      </c>
      <c r="I4194" s="2" t="b">
        <f t="shared" si="277"/>
        <v>0</v>
      </c>
      <c r="J4194" t="s">
        <v>34</v>
      </c>
      <c r="K4194">
        <v>46</v>
      </c>
      <c r="L4194">
        <v>100.6</v>
      </c>
      <c r="M4194">
        <v>0.03</v>
      </c>
      <c r="N4194" t="s">
        <v>18</v>
      </c>
      <c r="O4194">
        <v>11.55</v>
      </c>
      <c r="P4194">
        <v>2.21</v>
      </c>
      <c r="Q4194">
        <v>1</v>
      </c>
      <c r="R4194" t="s">
        <v>260</v>
      </c>
      <c r="S4194" t="s">
        <v>260</v>
      </c>
      <c r="T4194" t="s">
        <v>27</v>
      </c>
      <c r="U4194" t="s">
        <v>22</v>
      </c>
      <c r="V4194" t="s">
        <v>60</v>
      </c>
      <c r="W4194">
        <v>0.38</v>
      </c>
    </row>
    <row r="4195" spans="1:23" x14ac:dyDescent="0.3">
      <c r="A4195" t="s">
        <v>1580</v>
      </c>
      <c r="B4195" t="s">
        <v>1581</v>
      </c>
      <c r="D4195" s="1">
        <v>40058</v>
      </c>
      <c r="E4195" s="1">
        <v>40059</v>
      </c>
      <c r="F4195" s="1" t="str">
        <f t="shared" si="274"/>
        <v>September</v>
      </c>
      <c r="G4195" s="1" t="str">
        <f t="shared" si="275"/>
        <v>2009</v>
      </c>
      <c r="H4195" s="2">
        <f t="shared" si="276"/>
        <v>1</v>
      </c>
      <c r="I4195" s="2" t="b">
        <f t="shared" si="277"/>
        <v>0</v>
      </c>
      <c r="J4195" t="s">
        <v>34</v>
      </c>
      <c r="K4195">
        <v>6</v>
      </c>
      <c r="L4195">
        <v>958.06</v>
      </c>
      <c r="M4195">
        <v>0.09</v>
      </c>
      <c r="N4195" t="s">
        <v>18</v>
      </c>
      <c r="O4195">
        <v>-77.09</v>
      </c>
      <c r="P4195">
        <v>165.2</v>
      </c>
      <c r="Q4195">
        <v>19.989999999999998</v>
      </c>
      <c r="R4195" t="s">
        <v>260</v>
      </c>
      <c r="S4195" t="s">
        <v>260</v>
      </c>
      <c r="T4195" t="s">
        <v>27</v>
      </c>
      <c r="U4195" t="s">
        <v>22</v>
      </c>
      <c r="V4195" t="s">
        <v>23</v>
      </c>
      <c r="W4195">
        <v>0.59</v>
      </c>
    </row>
    <row r="4196" spans="1:23" x14ac:dyDescent="0.3">
      <c r="A4196" t="s">
        <v>1580</v>
      </c>
      <c r="B4196" t="s">
        <v>1581</v>
      </c>
      <c r="D4196" s="1">
        <v>40058</v>
      </c>
      <c r="E4196" s="1">
        <v>40060</v>
      </c>
      <c r="F4196" s="1" t="str">
        <f t="shared" si="274"/>
        <v>September</v>
      </c>
      <c r="G4196" s="1" t="str">
        <f t="shared" si="275"/>
        <v>2009</v>
      </c>
      <c r="H4196" s="2">
        <f t="shared" si="276"/>
        <v>2</v>
      </c>
      <c r="I4196" s="2" t="b">
        <f t="shared" si="277"/>
        <v>0</v>
      </c>
      <c r="J4196" t="s">
        <v>34</v>
      </c>
      <c r="K4196">
        <v>2</v>
      </c>
      <c r="L4196">
        <v>14.75</v>
      </c>
      <c r="M4196">
        <v>7.0000000000000007E-2</v>
      </c>
      <c r="N4196" t="s">
        <v>18</v>
      </c>
      <c r="O4196">
        <v>-11.42</v>
      </c>
      <c r="P4196">
        <v>3.89</v>
      </c>
      <c r="Q4196">
        <v>7.01</v>
      </c>
      <c r="R4196" t="s">
        <v>260</v>
      </c>
      <c r="S4196" t="s">
        <v>260</v>
      </c>
      <c r="T4196" t="s">
        <v>27</v>
      </c>
      <c r="U4196" t="s">
        <v>22</v>
      </c>
      <c r="V4196" t="s">
        <v>29</v>
      </c>
      <c r="W4196">
        <v>0.37</v>
      </c>
    </row>
    <row r="4197" spans="1:23" x14ac:dyDescent="0.3">
      <c r="A4197" t="s">
        <v>1580</v>
      </c>
      <c r="B4197" t="s">
        <v>1581</v>
      </c>
      <c r="D4197" s="1">
        <v>40058</v>
      </c>
      <c r="E4197" s="1">
        <v>40059</v>
      </c>
      <c r="F4197" s="1" t="str">
        <f t="shared" si="274"/>
        <v>September</v>
      </c>
      <c r="G4197" s="1" t="str">
        <f t="shared" si="275"/>
        <v>2009</v>
      </c>
      <c r="H4197" s="2">
        <f t="shared" si="276"/>
        <v>1</v>
      </c>
      <c r="I4197" s="2" t="b">
        <f t="shared" si="277"/>
        <v>0</v>
      </c>
      <c r="J4197" t="s">
        <v>34</v>
      </c>
      <c r="K4197">
        <v>31</v>
      </c>
      <c r="L4197">
        <v>11262.04</v>
      </c>
      <c r="M4197">
        <v>0.06</v>
      </c>
      <c r="N4197" t="s">
        <v>25</v>
      </c>
      <c r="O4197">
        <v>1660.92</v>
      </c>
      <c r="P4197">
        <v>355.98</v>
      </c>
      <c r="Q4197">
        <v>58.92</v>
      </c>
      <c r="R4197" t="s">
        <v>260</v>
      </c>
      <c r="S4197" t="s">
        <v>260</v>
      </c>
      <c r="T4197" t="s">
        <v>27</v>
      </c>
      <c r="U4197" t="s">
        <v>36</v>
      </c>
      <c r="V4197" t="s">
        <v>67</v>
      </c>
      <c r="W4197">
        <v>0.64</v>
      </c>
    </row>
    <row r="4198" spans="1:23" x14ac:dyDescent="0.3">
      <c r="A4198" t="s">
        <v>1155</v>
      </c>
      <c r="B4198" t="s">
        <v>1568</v>
      </c>
      <c r="D4198" s="1">
        <v>40621</v>
      </c>
      <c r="E4198" s="1">
        <v>40622</v>
      </c>
      <c r="F4198" s="1" t="str">
        <f t="shared" si="274"/>
        <v>March</v>
      </c>
      <c r="G4198" s="1" t="str">
        <f t="shared" si="275"/>
        <v>2011</v>
      </c>
      <c r="H4198" s="2">
        <f t="shared" si="276"/>
        <v>1</v>
      </c>
      <c r="I4198" s="2" t="b">
        <f t="shared" si="277"/>
        <v>0</v>
      </c>
      <c r="J4198" t="s">
        <v>34</v>
      </c>
      <c r="K4198">
        <v>35</v>
      </c>
      <c r="L4198">
        <v>133.07</v>
      </c>
      <c r="M4198">
        <v>0.02</v>
      </c>
      <c r="N4198" t="s">
        <v>18</v>
      </c>
      <c r="O4198">
        <v>-15.96</v>
      </c>
      <c r="P4198">
        <v>3.74</v>
      </c>
      <c r="Q4198">
        <v>0.94</v>
      </c>
      <c r="R4198" t="s">
        <v>260</v>
      </c>
      <c r="S4198" t="s">
        <v>260</v>
      </c>
      <c r="T4198" t="s">
        <v>31</v>
      </c>
      <c r="U4198" t="s">
        <v>22</v>
      </c>
      <c r="V4198" t="s">
        <v>46</v>
      </c>
      <c r="W4198">
        <v>0.83</v>
      </c>
    </row>
    <row r="4199" spans="1:23" x14ac:dyDescent="0.3">
      <c r="A4199" t="s">
        <v>1557</v>
      </c>
      <c r="B4199" t="s">
        <v>1558</v>
      </c>
      <c r="D4199" s="1">
        <v>41013</v>
      </c>
      <c r="E4199" s="1">
        <v>41013</v>
      </c>
      <c r="F4199" s="1" t="str">
        <f t="shared" si="274"/>
        <v>April</v>
      </c>
      <c r="G4199" s="1" t="str">
        <f t="shared" si="275"/>
        <v>2012</v>
      </c>
      <c r="H4199" s="2">
        <f t="shared" si="276"/>
        <v>0</v>
      </c>
      <c r="I4199" s="2" t="str">
        <f t="shared" si="277"/>
        <v>FREE DELIVERY</v>
      </c>
      <c r="J4199" t="s">
        <v>44</v>
      </c>
      <c r="K4199">
        <v>25</v>
      </c>
      <c r="L4199">
        <v>68.540000000000006</v>
      </c>
      <c r="M4199">
        <v>0.1</v>
      </c>
      <c r="N4199" t="s">
        <v>18</v>
      </c>
      <c r="O4199">
        <v>22.2</v>
      </c>
      <c r="P4199">
        <v>2.88</v>
      </c>
      <c r="Q4199">
        <v>0.5</v>
      </c>
      <c r="R4199" t="s">
        <v>260</v>
      </c>
      <c r="S4199" t="s">
        <v>260</v>
      </c>
      <c r="T4199" t="s">
        <v>27</v>
      </c>
      <c r="U4199" t="s">
        <v>22</v>
      </c>
      <c r="V4199" t="s">
        <v>57</v>
      </c>
      <c r="W4199">
        <v>0.39</v>
      </c>
    </row>
    <row r="4200" spans="1:23" x14ac:dyDescent="0.3">
      <c r="A4200" t="s">
        <v>1557</v>
      </c>
      <c r="B4200" t="s">
        <v>1558</v>
      </c>
      <c r="D4200" s="1">
        <v>41013</v>
      </c>
      <c r="E4200" s="1">
        <v>41014</v>
      </c>
      <c r="F4200" s="1" t="str">
        <f t="shared" si="274"/>
        <v>April</v>
      </c>
      <c r="G4200" s="1" t="str">
        <f t="shared" si="275"/>
        <v>2012</v>
      </c>
      <c r="H4200" s="2">
        <f t="shared" si="276"/>
        <v>1</v>
      </c>
      <c r="I4200" s="2" t="b">
        <f t="shared" si="277"/>
        <v>0</v>
      </c>
      <c r="J4200" t="s">
        <v>44</v>
      </c>
      <c r="K4200">
        <v>19</v>
      </c>
      <c r="L4200">
        <v>10351.01</v>
      </c>
      <c r="M4200">
        <v>0.08</v>
      </c>
      <c r="N4200" t="s">
        <v>25</v>
      </c>
      <c r="O4200">
        <v>-1331.55</v>
      </c>
      <c r="P4200">
        <v>550.98</v>
      </c>
      <c r="Q4200">
        <v>45.7</v>
      </c>
      <c r="R4200" t="s">
        <v>260</v>
      </c>
      <c r="S4200" t="s">
        <v>260</v>
      </c>
      <c r="T4200" t="s">
        <v>27</v>
      </c>
      <c r="U4200" t="s">
        <v>36</v>
      </c>
      <c r="V4200" t="s">
        <v>55</v>
      </c>
      <c r="W4200">
        <v>0.71</v>
      </c>
    </row>
    <row r="4201" spans="1:23" x14ac:dyDescent="0.3">
      <c r="A4201" t="s">
        <v>1143</v>
      </c>
      <c r="B4201" t="s">
        <v>1444</v>
      </c>
      <c r="D4201" s="1">
        <v>41012</v>
      </c>
      <c r="E4201" s="1">
        <v>41014</v>
      </c>
      <c r="F4201" s="1" t="str">
        <f t="shared" si="274"/>
        <v>April</v>
      </c>
      <c r="G4201" s="1" t="str">
        <f t="shared" si="275"/>
        <v>2012</v>
      </c>
      <c r="H4201" s="2">
        <f t="shared" si="276"/>
        <v>2</v>
      </c>
      <c r="I4201" s="2" t="b">
        <f t="shared" si="277"/>
        <v>0</v>
      </c>
      <c r="J4201" t="s">
        <v>34</v>
      </c>
      <c r="K4201">
        <v>30</v>
      </c>
      <c r="L4201">
        <v>1824.848</v>
      </c>
      <c r="M4201">
        <v>0</v>
      </c>
      <c r="N4201" t="s">
        <v>18</v>
      </c>
      <c r="O4201">
        <v>364.23</v>
      </c>
      <c r="P4201">
        <v>65.989999999999995</v>
      </c>
      <c r="Q4201">
        <v>8.8000000000000007</v>
      </c>
      <c r="R4201" t="s">
        <v>260</v>
      </c>
      <c r="S4201" t="s">
        <v>260</v>
      </c>
      <c r="T4201" t="s">
        <v>21</v>
      </c>
      <c r="U4201" t="s">
        <v>32</v>
      </c>
      <c r="V4201" t="s">
        <v>33</v>
      </c>
      <c r="W4201">
        <v>0.57999999999999996</v>
      </c>
    </row>
    <row r="4202" spans="1:23" x14ac:dyDescent="0.3">
      <c r="A4202" t="s">
        <v>923</v>
      </c>
      <c r="B4202" t="s">
        <v>1483</v>
      </c>
      <c r="D4202" s="1">
        <v>40731</v>
      </c>
      <c r="E4202" s="1">
        <v>40733</v>
      </c>
      <c r="F4202" s="1" t="str">
        <f t="shared" si="274"/>
        <v>July</v>
      </c>
      <c r="G4202" s="1" t="str">
        <f t="shared" si="275"/>
        <v>2011</v>
      </c>
      <c r="H4202" s="2">
        <f t="shared" si="276"/>
        <v>2</v>
      </c>
      <c r="I4202" s="2" t="b">
        <f t="shared" si="277"/>
        <v>0</v>
      </c>
      <c r="J4202" t="s">
        <v>24</v>
      </c>
      <c r="K4202">
        <v>4</v>
      </c>
      <c r="L4202">
        <v>49.86</v>
      </c>
      <c r="M4202">
        <v>0.09</v>
      </c>
      <c r="N4202" t="s">
        <v>18</v>
      </c>
      <c r="O4202">
        <v>-21.77</v>
      </c>
      <c r="P4202">
        <v>11.97</v>
      </c>
      <c r="Q4202">
        <v>4.9800000000000004</v>
      </c>
      <c r="R4202" t="s">
        <v>260</v>
      </c>
      <c r="S4202" t="s">
        <v>260</v>
      </c>
      <c r="T4202" t="s">
        <v>27</v>
      </c>
      <c r="U4202" t="s">
        <v>22</v>
      </c>
      <c r="V4202" t="s">
        <v>28</v>
      </c>
      <c r="W4202">
        <v>0.57999999999999996</v>
      </c>
    </row>
    <row r="4203" spans="1:23" x14ac:dyDescent="0.3">
      <c r="A4203" t="s">
        <v>923</v>
      </c>
      <c r="B4203" t="s">
        <v>1483</v>
      </c>
      <c r="D4203" s="1">
        <v>40731</v>
      </c>
      <c r="E4203" s="1">
        <v>40733</v>
      </c>
      <c r="F4203" s="1" t="str">
        <f t="shared" si="274"/>
        <v>July</v>
      </c>
      <c r="G4203" s="1" t="str">
        <f t="shared" si="275"/>
        <v>2011</v>
      </c>
      <c r="H4203" s="2">
        <f t="shared" si="276"/>
        <v>2</v>
      </c>
      <c r="I4203" s="2" t="b">
        <f t="shared" si="277"/>
        <v>0</v>
      </c>
      <c r="J4203" t="s">
        <v>24</v>
      </c>
      <c r="K4203">
        <v>32</v>
      </c>
      <c r="L4203">
        <v>197.49</v>
      </c>
      <c r="M4203">
        <v>0.08</v>
      </c>
      <c r="N4203" t="s">
        <v>39</v>
      </c>
      <c r="O4203">
        <v>-52.84</v>
      </c>
      <c r="P4203">
        <v>5.74</v>
      </c>
      <c r="Q4203">
        <v>5.01</v>
      </c>
      <c r="R4203" t="s">
        <v>260</v>
      </c>
      <c r="S4203" t="s">
        <v>260</v>
      </c>
      <c r="T4203" t="s">
        <v>27</v>
      </c>
      <c r="U4203" t="s">
        <v>22</v>
      </c>
      <c r="V4203" t="s">
        <v>29</v>
      </c>
      <c r="W4203">
        <v>0.39</v>
      </c>
    </row>
    <row r="4204" spans="1:23" x14ac:dyDescent="0.3">
      <c r="A4204" t="s">
        <v>1153</v>
      </c>
      <c r="B4204" t="s">
        <v>1233</v>
      </c>
      <c r="D4204" s="1">
        <v>40658</v>
      </c>
      <c r="E4204" s="1">
        <v>40658</v>
      </c>
      <c r="F4204" s="1" t="str">
        <f t="shared" si="274"/>
        <v>April</v>
      </c>
      <c r="G4204" s="1" t="str">
        <f t="shared" si="275"/>
        <v>2011</v>
      </c>
      <c r="H4204" s="2">
        <f t="shared" si="276"/>
        <v>0</v>
      </c>
      <c r="I4204" s="2" t="str">
        <f t="shared" si="277"/>
        <v>FREE DELIVERY</v>
      </c>
      <c r="J4204" t="s">
        <v>44</v>
      </c>
      <c r="K4204">
        <v>11</v>
      </c>
      <c r="L4204">
        <v>24.95</v>
      </c>
      <c r="M4204">
        <v>0.09</v>
      </c>
      <c r="N4204" t="s">
        <v>18</v>
      </c>
      <c r="O4204">
        <v>-5.14</v>
      </c>
      <c r="P4204">
        <v>2.1800000000000002</v>
      </c>
      <c r="Q4204">
        <v>1.38</v>
      </c>
      <c r="R4204" t="s">
        <v>260</v>
      </c>
      <c r="S4204" t="s">
        <v>260</v>
      </c>
      <c r="T4204" t="s">
        <v>31</v>
      </c>
      <c r="U4204" t="s">
        <v>22</v>
      </c>
      <c r="V4204" t="s">
        <v>46</v>
      </c>
      <c r="W4204">
        <v>0.44</v>
      </c>
    </row>
    <row r="4205" spans="1:23" x14ac:dyDescent="0.3">
      <c r="A4205" t="s">
        <v>1490</v>
      </c>
      <c r="B4205" t="s">
        <v>1087</v>
      </c>
      <c r="D4205" s="1">
        <v>40814</v>
      </c>
      <c r="E4205" s="1">
        <v>40814</v>
      </c>
      <c r="F4205" s="1" t="str">
        <f t="shared" si="274"/>
        <v>September</v>
      </c>
      <c r="G4205" s="1" t="str">
        <f t="shared" si="275"/>
        <v>2011</v>
      </c>
      <c r="H4205" s="2">
        <f t="shared" si="276"/>
        <v>0</v>
      </c>
      <c r="I4205" s="2" t="str">
        <f t="shared" si="277"/>
        <v>FREE DELIVERY</v>
      </c>
      <c r="J4205" t="s">
        <v>24</v>
      </c>
      <c r="K4205">
        <v>20</v>
      </c>
      <c r="L4205">
        <v>596.55999999999995</v>
      </c>
      <c r="M4205">
        <v>0.04</v>
      </c>
      <c r="N4205" t="s">
        <v>39</v>
      </c>
      <c r="O4205">
        <v>60.7</v>
      </c>
      <c r="P4205">
        <v>29.99</v>
      </c>
      <c r="Q4205">
        <v>5.5</v>
      </c>
      <c r="R4205" t="s">
        <v>260</v>
      </c>
      <c r="S4205" t="s">
        <v>260</v>
      </c>
      <c r="T4205" t="s">
        <v>31</v>
      </c>
      <c r="U4205" t="s">
        <v>32</v>
      </c>
      <c r="V4205" t="s">
        <v>48</v>
      </c>
      <c r="W4205">
        <v>0.51</v>
      </c>
    </row>
    <row r="4206" spans="1:23" x14ac:dyDescent="0.3">
      <c r="A4206" t="s">
        <v>1365</v>
      </c>
      <c r="B4206" t="s">
        <v>1585</v>
      </c>
      <c r="D4206" s="1">
        <v>40901</v>
      </c>
      <c r="E4206" s="1">
        <v>40902</v>
      </c>
      <c r="F4206" s="1" t="str">
        <f t="shared" si="274"/>
        <v>December</v>
      </c>
      <c r="G4206" s="1" t="str">
        <f t="shared" si="275"/>
        <v>2011</v>
      </c>
      <c r="H4206" s="2">
        <f t="shared" si="276"/>
        <v>1</v>
      </c>
      <c r="I4206" s="2" t="b">
        <f t="shared" si="277"/>
        <v>0</v>
      </c>
      <c r="J4206" t="s">
        <v>44</v>
      </c>
      <c r="K4206">
        <v>8</v>
      </c>
      <c r="L4206">
        <v>317.82</v>
      </c>
      <c r="M4206">
        <v>0.02</v>
      </c>
      <c r="N4206" t="s">
        <v>18</v>
      </c>
      <c r="O4206">
        <v>-33.090000000000003</v>
      </c>
      <c r="P4206">
        <v>37.76</v>
      </c>
      <c r="Q4206">
        <v>12.9</v>
      </c>
      <c r="R4206" t="s">
        <v>260</v>
      </c>
      <c r="S4206" t="s">
        <v>260</v>
      </c>
      <c r="T4206" t="s">
        <v>27</v>
      </c>
      <c r="U4206" t="s">
        <v>22</v>
      </c>
      <c r="V4206" t="s">
        <v>23</v>
      </c>
      <c r="W4206">
        <v>0.56999999999999995</v>
      </c>
    </row>
    <row r="4207" spans="1:23" x14ac:dyDescent="0.3">
      <c r="A4207" t="s">
        <v>1105</v>
      </c>
      <c r="B4207" t="s">
        <v>1106</v>
      </c>
      <c r="D4207" s="1">
        <v>40855</v>
      </c>
      <c r="E4207" s="1">
        <v>40859</v>
      </c>
      <c r="F4207" s="1" t="str">
        <f t="shared" si="274"/>
        <v>November</v>
      </c>
      <c r="G4207" s="1" t="str">
        <f t="shared" si="275"/>
        <v>2011</v>
      </c>
      <c r="H4207" s="2">
        <f t="shared" si="276"/>
        <v>4</v>
      </c>
      <c r="I4207" s="2" t="b">
        <f t="shared" si="277"/>
        <v>0</v>
      </c>
      <c r="J4207" t="s">
        <v>17</v>
      </c>
      <c r="K4207">
        <v>16</v>
      </c>
      <c r="L4207">
        <v>136.97999999999999</v>
      </c>
      <c r="M4207">
        <v>0.04</v>
      </c>
      <c r="N4207" t="s">
        <v>18</v>
      </c>
      <c r="O4207">
        <v>44.12</v>
      </c>
      <c r="P4207">
        <v>8.74</v>
      </c>
      <c r="Q4207">
        <v>1.39</v>
      </c>
      <c r="R4207" t="s">
        <v>260</v>
      </c>
      <c r="S4207" t="s">
        <v>260</v>
      </c>
      <c r="T4207" t="s">
        <v>31</v>
      </c>
      <c r="U4207" t="s">
        <v>22</v>
      </c>
      <c r="V4207" t="s">
        <v>51</v>
      </c>
      <c r="W4207">
        <v>0.38</v>
      </c>
    </row>
    <row r="4208" spans="1:23" x14ac:dyDescent="0.3">
      <c r="A4208" t="s">
        <v>1105</v>
      </c>
      <c r="B4208" t="s">
        <v>1106</v>
      </c>
      <c r="D4208" s="1">
        <v>40855</v>
      </c>
      <c r="E4208" s="1">
        <v>40860</v>
      </c>
      <c r="F4208" s="1" t="str">
        <f t="shared" si="274"/>
        <v>November</v>
      </c>
      <c r="G4208" s="1" t="str">
        <f t="shared" si="275"/>
        <v>2011</v>
      </c>
      <c r="H4208" s="2">
        <f t="shared" si="276"/>
        <v>5</v>
      </c>
      <c r="I4208" s="2" t="b">
        <f t="shared" si="277"/>
        <v>0</v>
      </c>
      <c r="J4208" t="s">
        <v>17</v>
      </c>
      <c r="K4208">
        <v>39</v>
      </c>
      <c r="L4208">
        <v>225.17</v>
      </c>
      <c r="M4208">
        <v>0.1</v>
      </c>
      <c r="N4208" t="s">
        <v>18</v>
      </c>
      <c r="O4208">
        <v>-183.05</v>
      </c>
      <c r="P4208">
        <v>5.78</v>
      </c>
      <c r="Q4208">
        <v>8.09</v>
      </c>
      <c r="R4208" t="s">
        <v>260</v>
      </c>
      <c r="S4208" t="s">
        <v>260</v>
      </c>
      <c r="T4208" t="s">
        <v>31</v>
      </c>
      <c r="U4208" t="s">
        <v>22</v>
      </c>
      <c r="V4208" t="s">
        <v>43</v>
      </c>
      <c r="W4208">
        <v>0.36</v>
      </c>
    </row>
    <row r="4209" spans="1:23" x14ac:dyDescent="0.3">
      <c r="A4209" t="s">
        <v>1105</v>
      </c>
      <c r="B4209" t="s">
        <v>1106</v>
      </c>
      <c r="D4209" s="1">
        <v>40855</v>
      </c>
      <c r="E4209" s="1">
        <v>40855</v>
      </c>
      <c r="F4209" s="1" t="str">
        <f t="shared" si="274"/>
        <v>November</v>
      </c>
      <c r="G4209" s="1" t="str">
        <f t="shared" si="275"/>
        <v>2011</v>
      </c>
      <c r="H4209" s="2">
        <f t="shared" si="276"/>
        <v>0</v>
      </c>
      <c r="I4209" s="2" t="str">
        <f t="shared" si="277"/>
        <v>FREE DELIVERY</v>
      </c>
      <c r="J4209" t="s">
        <v>17</v>
      </c>
      <c r="K4209">
        <v>24</v>
      </c>
      <c r="L4209">
        <v>1112.1569999999999</v>
      </c>
      <c r="M4209">
        <v>0.09</v>
      </c>
      <c r="N4209" t="s">
        <v>18</v>
      </c>
      <c r="O4209">
        <v>140.81</v>
      </c>
      <c r="P4209">
        <v>55.99</v>
      </c>
      <c r="Q4209">
        <v>3.3</v>
      </c>
      <c r="R4209" t="s">
        <v>260</v>
      </c>
      <c r="S4209" t="s">
        <v>260</v>
      </c>
      <c r="T4209" t="s">
        <v>31</v>
      </c>
      <c r="U4209" t="s">
        <v>32</v>
      </c>
      <c r="V4209" t="s">
        <v>33</v>
      </c>
      <c r="W4209">
        <v>0.59</v>
      </c>
    </row>
    <row r="4210" spans="1:23" x14ac:dyDescent="0.3">
      <c r="A4210" t="s">
        <v>1105</v>
      </c>
      <c r="B4210" t="s">
        <v>1106</v>
      </c>
      <c r="D4210" s="1">
        <v>40855</v>
      </c>
      <c r="E4210" s="1">
        <v>40855</v>
      </c>
      <c r="F4210" s="1" t="str">
        <f t="shared" si="274"/>
        <v>November</v>
      </c>
      <c r="G4210" s="1" t="str">
        <f t="shared" si="275"/>
        <v>2011</v>
      </c>
      <c r="H4210" s="2">
        <f t="shared" si="276"/>
        <v>0</v>
      </c>
      <c r="I4210" s="2" t="str">
        <f t="shared" si="277"/>
        <v>FREE DELIVERY</v>
      </c>
      <c r="J4210" t="s">
        <v>17</v>
      </c>
      <c r="K4210">
        <v>40</v>
      </c>
      <c r="L4210">
        <v>1865.5885000000001</v>
      </c>
      <c r="M4210">
        <v>0.02</v>
      </c>
      <c r="N4210" t="s">
        <v>18</v>
      </c>
      <c r="O4210">
        <v>972.9</v>
      </c>
      <c r="P4210">
        <v>55.99</v>
      </c>
      <c r="Q4210">
        <v>1.25</v>
      </c>
      <c r="R4210" t="s">
        <v>260</v>
      </c>
      <c r="S4210" t="s">
        <v>260</v>
      </c>
      <c r="T4210" t="s">
        <v>31</v>
      </c>
      <c r="U4210" t="s">
        <v>32</v>
      </c>
      <c r="V4210" t="s">
        <v>33</v>
      </c>
      <c r="W4210">
        <v>0.35</v>
      </c>
    </row>
    <row r="4211" spans="1:23" x14ac:dyDescent="0.3">
      <c r="A4211" t="s">
        <v>1138</v>
      </c>
      <c r="B4211" t="s">
        <v>1139</v>
      </c>
      <c r="D4211" s="1">
        <v>40674</v>
      </c>
      <c r="E4211" s="1">
        <v>40675</v>
      </c>
      <c r="F4211" s="1" t="str">
        <f t="shared" si="274"/>
        <v>May</v>
      </c>
      <c r="G4211" s="1" t="str">
        <f t="shared" si="275"/>
        <v>2011</v>
      </c>
      <c r="H4211" s="2">
        <f t="shared" si="276"/>
        <v>1</v>
      </c>
      <c r="I4211" s="2" t="b">
        <f t="shared" si="277"/>
        <v>0</v>
      </c>
      <c r="J4211" t="s">
        <v>24</v>
      </c>
      <c r="K4211">
        <v>50</v>
      </c>
      <c r="L4211">
        <v>1893.29</v>
      </c>
      <c r="M4211">
        <v>7.0000000000000007E-2</v>
      </c>
      <c r="N4211" t="s">
        <v>18</v>
      </c>
      <c r="O4211">
        <v>857.34</v>
      </c>
      <c r="P4211">
        <v>37.700000000000003</v>
      </c>
      <c r="Q4211">
        <v>2.99</v>
      </c>
      <c r="R4211" t="s">
        <v>260</v>
      </c>
      <c r="S4211" t="s">
        <v>260</v>
      </c>
      <c r="T4211" t="s">
        <v>27</v>
      </c>
      <c r="U4211" t="s">
        <v>22</v>
      </c>
      <c r="V4211" t="s">
        <v>29</v>
      </c>
      <c r="W4211">
        <v>0.35</v>
      </c>
    </row>
    <row r="4212" spans="1:23" x14ac:dyDescent="0.3">
      <c r="A4212" t="s">
        <v>1138</v>
      </c>
      <c r="B4212" t="s">
        <v>1139</v>
      </c>
      <c r="D4212" s="1">
        <v>40674</v>
      </c>
      <c r="E4212" s="1">
        <v>40676</v>
      </c>
      <c r="F4212" s="1" t="str">
        <f t="shared" si="274"/>
        <v>May</v>
      </c>
      <c r="G4212" s="1" t="str">
        <f t="shared" si="275"/>
        <v>2011</v>
      </c>
      <c r="H4212" s="2">
        <f t="shared" si="276"/>
        <v>2</v>
      </c>
      <c r="I4212" s="2" t="b">
        <f t="shared" si="277"/>
        <v>0</v>
      </c>
      <c r="J4212" t="s">
        <v>24</v>
      </c>
      <c r="K4212">
        <v>49</v>
      </c>
      <c r="L4212">
        <v>2628.047</v>
      </c>
      <c r="M4212">
        <v>0.05</v>
      </c>
      <c r="N4212" t="s">
        <v>18</v>
      </c>
      <c r="O4212">
        <v>-137.94999999999999</v>
      </c>
      <c r="P4212">
        <v>65.989999999999995</v>
      </c>
      <c r="Q4212">
        <v>19.989999999999998</v>
      </c>
      <c r="R4212" t="s">
        <v>260</v>
      </c>
      <c r="S4212" t="s">
        <v>260</v>
      </c>
      <c r="T4212" t="s">
        <v>27</v>
      </c>
      <c r="U4212" t="s">
        <v>32</v>
      </c>
      <c r="V4212" t="s">
        <v>33</v>
      </c>
      <c r="W4212">
        <v>0.59</v>
      </c>
    </row>
    <row r="4213" spans="1:23" x14ac:dyDescent="0.3">
      <c r="A4213" t="s">
        <v>1557</v>
      </c>
      <c r="B4213" t="s">
        <v>1558</v>
      </c>
      <c r="D4213" s="1">
        <v>40278</v>
      </c>
      <c r="E4213" s="1">
        <v>40287</v>
      </c>
      <c r="F4213" s="1" t="str">
        <f t="shared" si="274"/>
        <v>April</v>
      </c>
      <c r="G4213" s="1" t="str">
        <f t="shared" si="275"/>
        <v>2010</v>
      </c>
      <c r="H4213" s="2">
        <f t="shared" si="276"/>
        <v>9</v>
      </c>
      <c r="I4213" s="2" t="b">
        <f t="shared" si="277"/>
        <v>0</v>
      </c>
      <c r="J4213" t="s">
        <v>17</v>
      </c>
      <c r="K4213">
        <v>46</v>
      </c>
      <c r="L4213">
        <v>11002.66</v>
      </c>
      <c r="M4213">
        <v>7.0000000000000007E-2</v>
      </c>
      <c r="N4213" t="s">
        <v>25</v>
      </c>
      <c r="O4213">
        <v>2349.29</v>
      </c>
      <c r="P4213">
        <v>243.98</v>
      </c>
      <c r="Q4213">
        <v>43.32</v>
      </c>
      <c r="R4213" t="s">
        <v>260</v>
      </c>
      <c r="S4213" t="s">
        <v>260</v>
      </c>
      <c r="T4213" t="s">
        <v>31</v>
      </c>
      <c r="U4213" t="s">
        <v>36</v>
      </c>
      <c r="V4213" t="s">
        <v>67</v>
      </c>
      <c r="W4213">
        <v>0.55000000000000004</v>
      </c>
    </row>
    <row r="4214" spans="1:23" x14ac:dyDescent="0.3">
      <c r="A4214" t="s">
        <v>1170</v>
      </c>
      <c r="B4214" t="s">
        <v>1274</v>
      </c>
      <c r="D4214" s="1">
        <v>39975</v>
      </c>
      <c r="E4214" s="1">
        <v>39975</v>
      </c>
      <c r="F4214" s="1" t="str">
        <f t="shared" si="274"/>
        <v>June</v>
      </c>
      <c r="G4214" s="1" t="str">
        <f t="shared" si="275"/>
        <v>2009</v>
      </c>
      <c r="H4214" s="2">
        <f t="shared" si="276"/>
        <v>0</v>
      </c>
      <c r="I4214" s="2" t="str">
        <f t="shared" si="277"/>
        <v>FREE DELIVERY</v>
      </c>
      <c r="J4214" t="s">
        <v>34</v>
      </c>
      <c r="K4214">
        <v>14</v>
      </c>
      <c r="L4214">
        <v>481.4</v>
      </c>
      <c r="M4214">
        <v>0.04</v>
      </c>
      <c r="N4214" t="s">
        <v>18</v>
      </c>
      <c r="O4214">
        <v>150.72</v>
      </c>
      <c r="P4214">
        <v>35.44</v>
      </c>
      <c r="Q4214">
        <v>5.09</v>
      </c>
      <c r="R4214" t="s">
        <v>260</v>
      </c>
      <c r="S4214" t="s">
        <v>260</v>
      </c>
      <c r="T4214" t="s">
        <v>21</v>
      </c>
      <c r="U4214" t="s">
        <v>22</v>
      </c>
      <c r="V4214" t="s">
        <v>43</v>
      </c>
      <c r="W4214">
        <v>0.38</v>
      </c>
    </row>
    <row r="4215" spans="1:23" x14ac:dyDescent="0.3">
      <c r="A4215" t="s">
        <v>1170</v>
      </c>
      <c r="B4215" t="s">
        <v>1274</v>
      </c>
      <c r="D4215" s="1">
        <v>39975</v>
      </c>
      <c r="E4215" s="1">
        <v>39978</v>
      </c>
      <c r="F4215" s="1" t="str">
        <f t="shared" si="274"/>
        <v>June</v>
      </c>
      <c r="G4215" s="1" t="str">
        <f t="shared" si="275"/>
        <v>2009</v>
      </c>
      <c r="H4215" s="2">
        <f t="shared" si="276"/>
        <v>3</v>
      </c>
      <c r="I4215" s="2" t="b">
        <f t="shared" si="277"/>
        <v>0</v>
      </c>
      <c r="J4215" t="s">
        <v>34</v>
      </c>
      <c r="K4215">
        <v>24</v>
      </c>
      <c r="L4215">
        <v>93.85</v>
      </c>
      <c r="M4215">
        <v>0.08</v>
      </c>
      <c r="N4215" t="s">
        <v>18</v>
      </c>
      <c r="O4215">
        <v>19.420000000000002</v>
      </c>
      <c r="P4215">
        <v>3.98</v>
      </c>
      <c r="Q4215">
        <v>0.7</v>
      </c>
      <c r="R4215" t="s">
        <v>260</v>
      </c>
      <c r="S4215" t="s">
        <v>260</v>
      </c>
      <c r="T4215" t="s">
        <v>21</v>
      </c>
      <c r="U4215" t="s">
        <v>22</v>
      </c>
      <c r="V4215" t="s">
        <v>60</v>
      </c>
      <c r="W4215">
        <v>0.52</v>
      </c>
    </row>
    <row r="4216" spans="1:23" x14ac:dyDescent="0.3">
      <c r="A4216" t="s">
        <v>1170</v>
      </c>
      <c r="B4216" t="s">
        <v>1274</v>
      </c>
      <c r="D4216" s="1">
        <v>39975</v>
      </c>
      <c r="E4216" s="1">
        <v>39976</v>
      </c>
      <c r="F4216" s="1" t="str">
        <f t="shared" si="274"/>
        <v>June</v>
      </c>
      <c r="G4216" s="1" t="str">
        <f t="shared" si="275"/>
        <v>2009</v>
      </c>
      <c r="H4216" s="2">
        <f t="shared" si="276"/>
        <v>1</v>
      </c>
      <c r="I4216" s="2" t="b">
        <f t="shared" si="277"/>
        <v>0</v>
      </c>
      <c r="J4216" t="s">
        <v>34</v>
      </c>
      <c r="K4216">
        <v>47</v>
      </c>
      <c r="L4216">
        <v>85.87</v>
      </c>
      <c r="M4216">
        <v>0.01</v>
      </c>
      <c r="N4216" t="s">
        <v>18</v>
      </c>
      <c r="O4216">
        <v>3.13</v>
      </c>
      <c r="P4216">
        <v>1.76</v>
      </c>
      <c r="Q4216">
        <v>0.7</v>
      </c>
      <c r="R4216" t="s">
        <v>260</v>
      </c>
      <c r="S4216" t="s">
        <v>260</v>
      </c>
      <c r="T4216" t="s">
        <v>21</v>
      </c>
      <c r="U4216" t="s">
        <v>22</v>
      </c>
      <c r="V4216" t="s">
        <v>60</v>
      </c>
      <c r="W4216">
        <v>0.56000000000000005</v>
      </c>
    </row>
    <row r="4217" spans="1:23" x14ac:dyDescent="0.3">
      <c r="A4217" t="s">
        <v>1170</v>
      </c>
      <c r="B4217" t="s">
        <v>1274</v>
      </c>
      <c r="D4217" s="1">
        <v>39975</v>
      </c>
      <c r="E4217" s="1">
        <v>39975</v>
      </c>
      <c r="F4217" s="1" t="str">
        <f t="shared" si="274"/>
        <v>June</v>
      </c>
      <c r="G4217" s="1" t="str">
        <f t="shared" si="275"/>
        <v>2009</v>
      </c>
      <c r="H4217" s="2">
        <f t="shared" si="276"/>
        <v>0</v>
      </c>
      <c r="I4217" s="2" t="str">
        <f t="shared" si="277"/>
        <v>FREE DELIVERY</v>
      </c>
      <c r="J4217" t="s">
        <v>34</v>
      </c>
      <c r="K4217">
        <v>42</v>
      </c>
      <c r="L4217">
        <v>8127.32</v>
      </c>
      <c r="M4217">
        <v>0.01</v>
      </c>
      <c r="N4217" t="s">
        <v>39</v>
      </c>
      <c r="O4217">
        <v>1141.07</v>
      </c>
      <c r="P4217">
        <v>193.17</v>
      </c>
      <c r="Q4217">
        <v>19.989999999999998</v>
      </c>
      <c r="R4217" t="s">
        <v>260</v>
      </c>
      <c r="S4217" t="s">
        <v>260</v>
      </c>
      <c r="T4217" t="s">
        <v>21</v>
      </c>
      <c r="U4217" t="s">
        <v>22</v>
      </c>
      <c r="V4217" t="s">
        <v>23</v>
      </c>
      <c r="W4217">
        <v>0.71</v>
      </c>
    </row>
    <row r="4218" spans="1:23" x14ac:dyDescent="0.3">
      <c r="A4218" t="s">
        <v>1578</v>
      </c>
      <c r="B4218" t="s">
        <v>1021</v>
      </c>
      <c r="D4218" s="1">
        <v>40704</v>
      </c>
      <c r="E4218" s="1">
        <v>40705</v>
      </c>
      <c r="F4218" s="1" t="str">
        <f t="shared" si="274"/>
        <v>June</v>
      </c>
      <c r="G4218" s="1" t="str">
        <f t="shared" si="275"/>
        <v>2011</v>
      </c>
      <c r="H4218" s="2">
        <f t="shared" si="276"/>
        <v>1</v>
      </c>
      <c r="I4218" s="2" t="b">
        <f t="shared" si="277"/>
        <v>0</v>
      </c>
      <c r="J4218" t="s">
        <v>44</v>
      </c>
      <c r="K4218">
        <v>41</v>
      </c>
      <c r="L4218">
        <v>236.68</v>
      </c>
      <c r="M4218">
        <v>0.08</v>
      </c>
      <c r="N4218" t="s">
        <v>18</v>
      </c>
      <c r="O4218">
        <v>-82.79</v>
      </c>
      <c r="P4218">
        <v>5.74</v>
      </c>
      <c r="Q4218">
        <v>5.01</v>
      </c>
      <c r="R4218" t="s">
        <v>260</v>
      </c>
      <c r="S4218" t="s">
        <v>260</v>
      </c>
      <c r="T4218" t="s">
        <v>21</v>
      </c>
      <c r="U4218" t="s">
        <v>22</v>
      </c>
      <c r="V4218" t="s">
        <v>29</v>
      </c>
      <c r="W4218">
        <v>0.39</v>
      </c>
    </row>
    <row r="4219" spans="1:23" x14ac:dyDescent="0.3">
      <c r="A4219" t="s">
        <v>1578</v>
      </c>
      <c r="B4219" t="s">
        <v>1021</v>
      </c>
      <c r="D4219" s="1">
        <v>40704</v>
      </c>
      <c r="E4219" s="1">
        <v>40705</v>
      </c>
      <c r="F4219" s="1" t="str">
        <f t="shared" si="274"/>
        <v>June</v>
      </c>
      <c r="G4219" s="1" t="str">
        <f t="shared" si="275"/>
        <v>2011</v>
      </c>
      <c r="H4219" s="2">
        <f t="shared" si="276"/>
        <v>1</v>
      </c>
      <c r="I4219" s="2" t="b">
        <f t="shared" si="277"/>
        <v>0</v>
      </c>
      <c r="J4219" t="s">
        <v>44</v>
      </c>
      <c r="K4219">
        <v>43</v>
      </c>
      <c r="L4219">
        <v>6255.81</v>
      </c>
      <c r="M4219">
        <v>0.01</v>
      </c>
      <c r="N4219" t="s">
        <v>18</v>
      </c>
      <c r="O4219">
        <v>693.26</v>
      </c>
      <c r="P4219">
        <v>140.85</v>
      </c>
      <c r="Q4219">
        <v>19.989999999999998</v>
      </c>
      <c r="R4219" t="s">
        <v>260</v>
      </c>
      <c r="S4219" t="s">
        <v>260</v>
      </c>
      <c r="T4219" t="s">
        <v>21</v>
      </c>
      <c r="U4219" t="s">
        <v>22</v>
      </c>
      <c r="V4219" t="s">
        <v>23</v>
      </c>
      <c r="W4219">
        <v>0.73</v>
      </c>
    </row>
    <row r="4220" spans="1:23" x14ac:dyDescent="0.3">
      <c r="A4220" t="s">
        <v>1578</v>
      </c>
      <c r="B4220" t="s">
        <v>1021</v>
      </c>
      <c r="D4220" s="1">
        <v>40704</v>
      </c>
      <c r="E4220" s="1">
        <v>40705</v>
      </c>
      <c r="F4220" s="1" t="str">
        <f t="shared" si="274"/>
        <v>June</v>
      </c>
      <c r="G4220" s="1" t="str">
        <f t="shared" si="275"/>
        <v>2011</v>
      </c>
      <c r="H4220" s="2">
        <f t="shared" si="276"/>
        <v>1</v>
      </c>
      <c r="I4220" s="2" t="b">
        <f t="shared" si="277"/>
        <v>0</v>
      </c>
      <c r="J4220" t="s">
        <v>44</v>
      </c>
      <c r="K4220">
        <v>39</v>
      </c>
      <c r="L4220">
        <v>616.5</v>
      </c>
      <c r="M4220">
        <v>0.02</v>
      </c>
      <c r="N4220" t="s">
        <v>18</v>
      </c>
      <c r="O4220">
        <v>25.99</v>
      </c>
      <c r="P4220">
        <v>15.01</v>
      </c>
      <c r="Q4220">
        <v>8.4</v>
      </c>
      <c r="R4220" t="s">
        <v>260</v>
      </c>
      <c r="S4220" t="s">
        <v>260</v>
      </c>
      <c r="T4220" t="s">
        <v>21</v>
      </c>
      <c r="U4220" t="s">
        <v>22</v>
      </c>
      <c r="V4220" t="s">
        <v>29</v>
      </c>
      <c r="W4220">
        <v>0.39</v>
      </c>
    </row>
    <row r="4221" spans="1:23" x14ac:dyDescent="0.3">
      <c r="A4221" t="s">
        <v>1578</v>
      </c>
      <c r="B4221" t="s">
        <v>1021</v>
      </c>
      <c r="D4221" s="1">
        <v>40099</v>
      </c>
      <c r="E4221" s="1">
        <v>40100</v>
      </c>
      <c r="F4221" s="1" t="str">
        <f t="shared" si="274"/>
        <v>October</v>
      </c>
      <c r="G4221" s="1" t="str">
        <f t="shared" si="275"/>
        <v>2009</v>
      </c>
      <c r="H4221" s="2">
        <f t="shared" si="276"/>
        <v>1</v>
      </c>
      <c r="I4221" s="2" t="b">
        <f t="shared" si="277"/>
        <v>0</v>
      </c>
      <c r="J4221" t="s">
        <v>34</v>
      </c>
      <c r="K4221">
        <v>22</v>
      </c>
      <c r="L4221">
        <v>3122.55</v>
      </c>
      <c r="M4221">
        <v>7.0000000000000007E-2</v>
      </c>
      <c r="N4221" t="s">
        <v>25</v>
      </c>
      <c r="O4221">
        <v>-574.55999999999995</v>
      </c>
      <c r="P4221">
        <v>145.97999999999999</v>
      </c>
      <c r="Q4221">
        <v>46.2</v>
      </c>
      <c r="R4221" t="s">
        <v>260</v>
      </c>
      <c r="S4221" t="s">
        <v>260</v>
      </c>
      <c r="T4221" t="s">
        <v>31</v>
      </c>
      <c r="U4221" t="s">
        <v>36</v>
      </c>
      <c r="V4221" t="s">
        <v>55</v>
      </c>
      <c r="W4221">
        <v>0.69</v>
      </c>
    </row>
    <row r="4222" spans="1:23" x14ac:dyDescent="0.3">
      <c r="A4222" t="s">
        <v>1251</v>
      </c>
      <c r="B4222" t="s">
        <v>1564</v>
      </c>
      <c r="D4222" s="1">
        <v>40938</v>
      </c>
      <c r="E4222" s="1">
        <v>40939</v>
      </c>
      <c r="F4222" s="1" t="str">
        <f t="shared" si="274"/>
        <v>January</v>
      </c>
      <c r="G4222" s="1" t="str">
        <f t="shared" si="275"/>
        <v>2012</v>
      </c>
      <c r="H4222" s="2">
        <f t="shared" si="276"/>
        <v>1</v>
      </c>
      <c r="I4222" s="2" t="b">
        <f t="shared" si="277"/>
        <v>0</v>
      </c>
      <c r="J4222" t="s">
        <v>24</v>
      </c>
      <c r="K4222">
        <v>40</v>
      </c>
      <c r="L4222">
        <v>264.60000000000002</v>
      </c>
      <c r="M4222">
        <v>0.1</v>
      </c>
      <c r="N4222" t="s">
        <v>39</v>
      </c>
      <c r="O4222">
        <v>-93.06</v>
      </c>
      <c r="P4222">
        <v>6.48</v>
      </c>
      <c r="Q4222">
        <v>6.22</v>
      </c>
      <c r="R4222" t="s">
        <v>260</v>
      </c>
      <c r="S4222" t="s">
        <v>260</v>
      </c>
      <c r="T4222" t="s">
        <v>42</v>
      </c>
      <c r="U4222" t="s">
        <v>22</v>
      </c>
      <c r="V4222" t="s">
        <v>43</v>
      </c>
      <c r="W4222">
        <v>0.37</v>
      </c>
    </row>
    <row r="4223" spans="1:23" x14ac:dyDescent="0.3">
      <c r="A4223" t="s">
        <v>1251</v>
      </c>
      <c r="B4223" t="s">
        <v>1564</v>
      </c>
      <c r="D4223" s="1">
        <v>40938</v>
      </c>
      <c r="E4223" s="1">
        <v>40940</v>
      </c>
      <c r="F4223" s="1" t="str">
        <f t="shared" si="274"/>
        <v>February</v>
      </c>
      <c r="G4223" s="1" t="str">
        <f t="shared" si="275"/>
        <v>2012</v>
      </c>
      <c r="H4223" s="2">
        <f t="shared" si="276"/>
        <v>2</v>
      </c>
      <c r="I4223" s="2" t="b">
        <f t="shared" si="277"/>
        <v>0</v>
      </c>
      <c r="J4223" t="s">
        <v>24</v>
      </c>
      <c r="K4223">
        <v>21</v>
      </c>
      <c r="L4223">
        <v>3356.7350000000001</v>
      </c>
      <c r="M4223">
        <v>0.05</v>
      </c>
      <c r="N4223" t="s">
        <v>18</v>
      </c>
      <c r="O4223">
        <v>370.33</v>
      </c>
      <c r="P4223">
        <v>195.99</v>
      </c>
      <c r="Q4223">
        <v>4.2</v>
      </c>
      <c r="R4223" t="s">
        <v>260</v>
      </c>
      <c r="S4223" t="s">
        <v>260</v>
      </c>
      <c r="T4223" t="s">
        <v>42</v>
      </c>
      <c r="U4223" t="s">
        <v>32</v>
      </c>
      <c r="V4223" t="s">
        <v>33</v>
      </c>
      <c r="W4223">
        <v>0.6</v>
      </c>
    </row>
    <row r="4224" spans="1:23" x14ac:dyDescent="0.3">
      <c r="A4224" t="s">
        <v>1317</v>
      </c>
      <c r="B4224" t="s">
        <v>1554</v>
      </c>
      <c r="D4224" s="1">
        <v>41136</v>
      </c>
      <c r="E4224" s="1">
        <v>41138</v>
      </c>
      <c r="F4224" s="1" t="str">
        <f t="shared" si="274"/>
        <v>August</v>
      </c>
      <c r="G4224" s="1" t="str">
        <f t="shared" si="275"/>
        <v>2012</v>
      </c>
      <c r="H4224" s="2">
        <f t="shared" si="276"/>
        <v>2</v>
      </c>
      <c r="I4224" s="2" t="b">
        <f t="shared" si="277"/>
        <v>0</v>
      </c>
      <c r="J4224" t="s">
        <v>44</v>
      </c>
      <c r="K4224">
        <v>21</v>
      </c>
      <c r="L4224">
        <v>664.98900000000003</v>
      </c>
      <c r="M4224">
        <v>0.04</v>
      </c>
      <c r="N4224" t="s">
        <v>18</v>
      </c>
      <c r="O4224">
        <v>170.46</v>
      </c>
      <c r="P4224">
        <v>35.99</v>
      </c>
      <c r="Q4224">
        <v>5.99</v>
      </c>
      <c r="R4224" t="s">
        <v>260</v>
      </c>
      <c r="S4224" t="s">
        <v>260</v>
      </c>
      <c r="T4224" t="s">
        <v>42</v>
      </c>
      <c r="U4224" t="s">
        <v>32</v>
      </c>
      <c r="V4224" t="s">
        <v>33</v>
      </c>
      <c r="W4224">
        <v>0.38</v>
      </c>
    </row>
    <row r="4225" spans="1:23" x14ac:dyDescent="0.3">
      <c r="A4225" t="s">
        <v>1556</v>
      </c>
      <c r="B4225" t="s">
        <v>1584</v>
      </c>
      <c r="D4225" s="1">
        <v>39874</v>
      </c>
      <c r="E4225" s="1">
        <v>39876</v>
      </c>
      <c r="F4225" s="1" t="str">
        <f t="shared" si="274"/>
        <v>March</v>
      </c>
      <c r="G4225" s="1" t="str">
        <f t="shared" si="275"/>
        <v>2009</v>
      </c>
      <c r="H4225" s="2">
        <f t="shared" si="276"/>
        <v>2</v>
      </c>
      <c r="I4225" s="2" t="b">
        <f t="shared" si="277"/>
        <v>0</v>
      </c>
      <c r="J4225" t="s">
        <v>34</v>
      </c>
      <c r="K4225">
        <v>47</v>
      </c>
      <c r="L4225">
        <v>421.08</v>
      </c>
      <c r="M4225">
        <v>0</v>
      </c>
      <c r="N4225" t="s">
        <v>39</v>
      </c>
      <c r="O4225">
        <v>82.31</v>
      </c>
      <c r="P4225">
        <v>8.33</v>
      </c>
      <c r="Q4225">
        <v>1.99</v>
      </c>
      <c r="R4225" t="s">
        <v>260</v>
      </c>
      <c r="S4225" t="s">
        <v>260</v>
      </c>
      <c r="T4225" t="s">
        <v>27</v>
      </c>
      <c r="U4225" t="s">
        <v>32</v>
      </c>
      <c r="V4225" t="s">
        <v>48</v>
      </c>
      <c r="W4225">
        <v>0.52</v>
      </c>
    </row>
    <row r="4226" spans="1:23" x14ac:dyDescent="0.3">
      <c r="A4226" t="s">
        <v>1263</v>
      </c>
      <c r="B4226" t="s">
        <v>931</v>
      </c>
      <c r="D4226" s="1">
        <v>40536</v>
      </c>
      <c r="E4226" s="1">
        <v>40536</v>
      </c>
      <c r="F4226" s="1" t="str">
        <f t="shared" si="274"/>
        <v>December</v>
      </c>
      <c r="G4226" s="1" t="str">
        <f t="shared" si="275"/>
        <v>2010</v>
      </c>
      <c r="H4226" s="2">
        <f t="shared" si="276"/>
        <v>0</v>
      </c>
      <c r="I4226" s="2" t="str">
        <f t="shared" si="277"/>
        <v>FREE DELIVERY</v>
      </c>
      <c r="J4226" t="s">
        <v>34</v>
      </c>
      <c r="K4226">
        <v>16</v>
      </c>
      <c r="L4226">
        <v>2834.96</v>
      </c>
      <c r="M4226">
        <v>7.0000000000000007E-2</v>
      </c>
      <c r="N4226" t="s">
        <v>18</v>
      </c>
      <c r="O4226">
        <v>587.64</v>
      </c>
      <c r="P4226">
        <v>178.47</v>
      </c>
      <c r="Q4226">
        <v>19.989999999999998</v>
      </c>
      <c r="R4226" t="s">
        <v>260</v>
      </c>
      <c r="S4226" t="s">
        <v>260</v>
      </c>
      <c r="T4226" t="s">
        <v>42</v>
      </c>
      <c r="U4226" t="s">
        <v>22</v>
      </c>
      <c r="V4226" t="s">
        <v>23</v>
      </c>
      <c r="W4226">
        <v>0.55000000000000004</v>
      </c>
    </row>
    <row r="4227" spans="1:23" x14ac:dyDescent="0.3">
      <c r="A4227" t="s">
        <v>1263</v>
      </c>
      <c r="B4227" t="s">
        <v>931</v>
      </c>
      <c r="D4227" s="1">
        <v>40536</v>
      </c>
      <c r="E4227" s="1">
        <v>40537</v>
      </c>
      <c r="F4227" s="1" t="str">
        <f t="shared" ref="F4227:F4290" si="278">TEXT(E4227,"mmmm")</f>
        <v>December</v>
      </c>
      <c r="G4227" s="1" t="str">
        <f t="shared" ref="G4227:G4290" si="279">TEXT(E4227,"yyyy")</f>
        <v>2010</v>
      </c>
      <c r="H4227" s="2">
        <f t="shared" ref="H4227:H4290" si="280">E4227-D4227</f>
        <v>1</v>
      </c>
      <c r="I4227" s="2" t="b">
        <f t="shared" ref="I4227:I4290" si="281">IF(H4227&lt;1,IF(AND(H4227&gt;0,H4227&lt;2),"ONE DAY", "FREE DELIVERY"))</f>
        <v>0</v>
      </c>
      <c r="J4227" t="s">
        <v>34</v>
      </c>
      <c r="K4227">
        <v>9</v>
      </c>
      <c r="L4227">
        <v>953.98900000000003</v>
      </c>
      <c r="M4227">
        <v>0.02</v>
      </c>
      <c r="N4227" t="s">
        <v>18</v>
      </c>
      <c r="O4227">
        <v>-249.33</v>
      </c>
      <c r="P4227">
        <v>125.99</v>
      </c>
      <c r="Q4227">
        <v>8.08</v>
      </c>
      <c r="R4227" t="s">
        <v>260</v>
      </c>
      <c r="S4227" t="s">
        <v>260</v>
      </c>
      <c r="T4227" t="s">
        <v>42</v>
      </c>
      <c r="U4227" t="s">
        <v>32</v>
      </c>
      <c r="V4227" t="s">
        <v>33</v>
      </c>
      <c r="W4227">
        <v>0.56999999999999995</v>
      </c>
    </row>
    <row r="4228" spans="1:23" x14ac:dyDescent="0.3">
      <c r="A4228" t="s">
        <v>1580</v>
      </c>
      <c r="B4228" t="s">
        <v>1581</v>
      </c>
      <c r="D4228" s="1">
        <v>40517</v>
      </c>
      <c r="E4228" s="1">
        <v>40518</v>
      </c>
      <c r="F4228" s="1" t="str">
        <f t="shared" si="278"/>
        <v>December</v>
      </c>
      <c r="G4228" s="1" t="str">
        <f t="shared" si="279"/>
        <v>2010</v>
      </c>
      <c r="H4228" s="2">
        <f t="shared" si="280"/>
        <v>1</v>
      </c>
      <c r="I4228" s="2" t="b">
        <f t="shared" si="281"/>
        <v>0</v>
      </c>
      <c r="J4228" t="s">
        <v>24</v>
      </c>
      <c r="K4228">
        <v>26</v>
      </c>
      <c r="L4228">
        <v>174.58</v>
      </c>
      <c r="M4228">
        <v>0.08</v>
      </c>
      <c r="N4228" t="s">
        <v>18</v>
      </c>
      <c r="O4228">
        <v>-57.17</v>
      </c>
      <c r="P4228">
        <v>6.84</v>
      </c>
      <c r="Q4228">
        <v>4.42</v>
      </c>
      <c r="R4228" t="s">
        <v>260</v>
      </c>
      <c r="S4228" t="s">
        <v>260</v>
      </c>
      <c r="T4228" t="s">
        <v>27</v>
      </c>
      <c r="U4228" t="s">
        <v>22</v>
      </c>
      <c r="V4228" t="s">
        <v>82</v>
      </c>
      <c r="W4228">
        <v>0.57999999999999996</v>
      </c>
    </row>
    <row r="4229" spans="1:23" x14ac:dyDescent="0.3">
      <c r="A4229" t="s">
        <v>1580</v>
      </c>
      <c r="B4229" t="s">
        <v>1581</v>
      </c>
      <c r="D4229" s="1">
        <v>40517</v>
      </c>
      <c r="E4229" s="1">
        <v>40518</v>
      </c>
      <c r="F4229" s="1" t="str">
        <f t="shared" si="278"/>
        <v>December</v>
      </c>
      <c r="G4229" s="1" t="str">
        <f t="shared" si="279"/>
        <v>2010</v>
      </c>
      <c r="H4229" s="2">
        <f t="shared" si="280"/>
        <v>1</v>
      </c>
      <c r="I4229" s="2" t="b">
        <f t="shared" si="281"/>
        <v>0</v>
      </c>
      <c r="J4229" t="s">
        <v>24</v>
      </c>
      <c r="K4229">
        <v>22</v>
      </c>
      <c r="L4229">
        <v>8789.5400000000009</v>
      </c>
      <c r="M4229">
        <v>7.0000000000000007E-2</v>
      </c>
      <c r="N4229" t="s">
        <v>25</v>
      </c>
      <c r="O4229">
        <v>-1025.19</v>
      </c>
      <c r="P4229">
        <v>424.21</v>
      </c>
      <c r="Q4229">
        <v>110.2</v>
      </c>
      <c r="R4229" t="s">
        <v>260</v>
      </c>
      <c r="S4229" t="s">
        <v>260</v>
      </c>
      <c r="T4229" t="s">
        <v>27</v>
      </c>
      <c r="U4229" t="s">
        <v>36</v>
      </c>
      <c r="V4229" t="s">
        <v>55</v>
      </c>
      <c r="W4229">
        <v>0.67</v>
      </c>
    </row>
    <row r="4230" spans="1:23" x14ac:dyDescent="0.3">
      <c r="A4230" t="s">
        <v>1447</v>
      </c>
      <c r="B4230" t="s">
        <v>1538</v>
      </c>
      <c r="D4230" s="1">
        <v>40515</v>
      </c>
      <c r="E4230" s="1">
        <v>40516</v>
      </c>
      <c r="F4230" s="1" t="str">
        <f t="shared" si="278"/>
        <v>December</v>
      </c>
      <c r="G4230" s="1" t="str">
        <f t="shared" si="279"/>
        <v>2010</v>
      </c>
      <c r="H4230" s="2">
        <f t="shared" si="280"/>
        <v>1</v>
      </c>
      <c r="I4230" s="2" t="b">
        <f t="shared" si="281"/>
        <v>0</v>
      </c>
      <c r="J4230" t="s">
        <v>34</v>
      </c>
      <c r="K4230">
        <v>1</v>
      </c>
      <c r="L4230">
        <v>37.89</v>
      </c>
      <c r="M4230">
        <v>0</v>
      </c>
      <c r="N4230" t="s">
        <v>18</v>
      </c>
      <c r="O4230">
        <v>-120.97</v>
      </c>
      <c r="P4230">
        <v>35.409999999999997</v>
      </c>
      <c r="Q4230">
        <v>1.99</v>
      </c>
      <c r="R4230" t="s">
        <v>260</v>
      </c>
      <c r="S4230" t="s">
        <v>260</v>
      </c>
      <c r="T4230" t="s">
        <v>31</v>
      </c>
      <c r="U4230" t="s">
        <v>32</v>
      </c>
      <c r="V4230" t="s">
        <v>48</v>
      </c>
      <c r="W4230">
        <v>0.43</v>
      </c>
    </row>
    <row r="4231" spans="1:23" x14ac:dyDescent="0.3">
      <c r="A4231" t="s">
        <v>1562</v>
      </c>
      <c r="B4231" t="s">
        <v>1563</v>
      </c>
      <c r="D4231" s="1">
        <v>40457</v>
      </c>
      <c r="E4231" s="1">
        <v>40459</v>
      </c>
      <c r="F4231" s="1" t="str">
        <f t="shared" si="278"/>
        <v>October</v>
      </c>
      <c r="G4231" s="1" t="str">
        <f t="shared" si="279"/>
        <v>2010</v>
      </c>
      <c r="H4231" s="2">
        <f t="shared" si="280"/>
        <v>2</v>
      </c>
      <c r="I4231" s="2" t="b">
        <f t="shared" si="281"/>
        <v>0</v>
      </c>
      <c r="J4231" t="s">
        <v>17</v>
      </c>
      <c r="K4231">
        <v>33</v>
      </c>
      <c r="L4231">
        <v>2532.6174999999998</v>
      </c>
      <c r="M4231">
        <v>0</v>
      </c>
      <c r="N4231" t="s">
        <v>18</v>
      </c>
      <c r="O4231">
        <v>730.51</v>
      </c>
      <c r="P4231">
        <v>85.99</v>
      </c>
      <c r="Q4231">
        <v>2.79</v>
      </c>
      <c r="R4231" t="s">
        <v>260</v>
      </c>
      <c r="S4231" t="s">
        <v>260</v>
      </c>
      <c r="T4231" t="s">
        <v>31</v>
      </c>
      <c r="U4231" t="s">
        <v>32</v>
      </c>
      <c r="V4231" t="s">
        <v>33</v>
      </c>
      <c r="W4231">
        <v>0.57999999999999996</v>
      </c>
    </row>
    <row r="4232" spans="1:23" x14ac:dyDescent="0.3">
      <c r="A4232" t="s">
        <v>1074</v>
      </c>
      <c r="B4232" t="s">
        <v>1561</v>
      </c>
      <c r="D4232" s="1">
        <v>39864</v>
      </c>
      <c r="E4232" s="1">
        <v>39866</v>
      </c>
      <c r="F4232" s="1" t="str">
        <f t="shared" si="278"/>
        <v>February</v>
      </c>
      <c r="G4232" s="1" t="str">
        <f t="shared" si="279"/>
        <v>2009</v>
      </c>
      <c r="H4232" s="2">
        <f t="shared" si="280"/>
        <v>2</v>
      </c>
      <c r="I4232" s="2" t="b">
        <f t="shared" si="281"/>
        <v>0</v>
      </c>
      <c r="J4232" t="s">
        <v>24</v>
      </c>
      <c r="K4232">
        <v>37</v>
      </c>
      <c r="L4232">
        <v>159.88999999999999</v>
      </c>
      <c r="M4232">
        <v>0.03</v>
      </c>
      <c r="N4232" t="s">
        <v>18</v>
      </c>
      <c r="O4232">
        <v>-185.17</v>
      </c>
      <c r="P4232">
        <v>4.0599999999999996</v>
      </c>
      <c r="Q4232">
        <v>6.89</v>
      </c>
      <c r="R4232" t="s">
        <v>260</v>
      </c>
      <c r="S4232" t="s">
        <v>260</v>
      </c>
      <c r="T4232" t="s">
        <v>27</v>
      </c>
      <c r="U4232" t="s">
        <v>22</v>
      </c>
      <c r="V4232" t="s">
        <v>28</v>
      </c>
      <c r="W4232">
        <v>0.6</v>
      </c>
    </row>
    <row r="4233" spans="1:23" x14ac:dyDescent="0.3">
      <c r="A4233" t="s">
        <v>1074</v>
      </c>
      <c r="B4233" t="s">
        <v>1561</v>
      </c>
      <c r="D4233" s="1">
        <v>39864</v>
      </c>
      <c r="E4233" s="1">
        <v>39865</v>
      </c>
      <c r="F4233" s="1" t="str">
        <f t="shared" si="278"/>
        <v>February</v>
      </c>
      <c r="G4233" s="1" t="str">
        <f t="shared" si="279"/>
        <v>2009</v>
      </c>
      <c r="H4233" s="2">
        <f t="shared" si="280"/>
        <v>1</v>
      </c>
      <c r="I4233" s="2" t="b">
        <f t="shared" si="281"/>
        <v>0</v>
      </c>
      <c r="J4233" t="s">
        <v>24</v>
      </c>
      <c r="K4233">
        <v>48</v>
      </c>
      <c r="L4233">
        <v>180.48</v>
      </c>
      <c r="M4233">
        <v>0.01</v>
      </c>
      <c r="N4233" t="s">
        <v>18</v>
      </c>
      <c r="O4233">
        <v>82.38</v>
      </c>
      <c r="P4233">
        <v>3.75</v>
      </c>
      <c r="Q4233">
        <v>0.5</v>
      </c>
      <c r="R4233" t="s">
        <v>260</v>
      </c>
      <c r="S4233" t="s">
        <v>260</v>
      </c>
      <c r="T4233" t="s">
        <v>27</v>
      </c>
      <c r="U4233" t="s">
        <v>22</v>
      </c>
      <c r="V4233" t="s">
        <v>57</v>
      </c>
      <c r="W4233">
        <v>0.37</v>
      </c>
    </row>
    <row r="4234" spans="1:23" x14ac:dyDescent="0.3">
      <c r="A4234" t="s">
        <v>1074</v>
      </c>
      <c r="B4234" t="s">
        <v>1561</v>
      </c>
      <c r="D4234" s="1">
        <v>39864</v>
      </c>
      <c r="E4234" s="1">
        <v>39866</v>
      </c>
      <c r="F4234" s="1" t="str">
        <f t="shared" si="278"/>
        <v>February</v>
      </c>
      <c r="G4234" s="1" t="str">
        <f t="shared" si="279"/>
        <v>2009</v>
      </c>
      <c r="H4234" s="2">
        <f t="shared" si="280"/>
        <v>2</v>
      </c>
      <c r="I4234" s="2" t="b">
        <f t="shared" si="281"/>
        <v>0</v>
      </c>
      <c r="J4234" t="s">
        <v>24</v>
      </c>
      <c r="K4234">
        <v>31</v>
      </c>
      <c r="L4234">
        <v>350.48</v>
      </c>
      <c r="M4234">
        <v>0.02</v>
      </c>
      <c r="N4234" t="s">
        <v>18</v>
      </c>
      <c r="O4234">
        <v>-231.05</v>
      </c>
      <c r="P4234">
        <v>10.68</v>
      </c>
      <c r="Q4234">
        <v>13.04</v>
      </c>
      <c r="R4234" t="s">
        <v>260</v>
      </c>
      <c r="S4234" t="s">
        <v>260</v>
      </c>
      <c r="T4234" t="s">
        <v>27</v>
      </c>
      <c r="U4234" t="s">
        <v>36</v>
      </c>
      <c r="V4234" t="s">
        <v>37</v>
      </c>
      <c r="W4234">
        <v>0.6</v>
      </c>
    </row>
    <row r="4235" spans="1:23" x14ac:dyDescent="0.3">
      <c r="A4235" t="s">
        <v>1068</v>
      </c>
      <c r="B4235" t="s">
        <v>924</v>
      </c>
      <c r="D4235" s="1">
        <v>40198</v>
      </c>
      <c r="E4235" s="1">
        <v>40199</v>
      </c>
      <c r="F4235" s="1" t="str">
        <f t="shared" si="278"/>
        <v>January</v>
      </c>
      <c r="G4235" s="1" t="str">
        <f t="shared" si="279"/>
        <v>2010</v>
      </c>
      <c r="H4235" s="2">
        <f t="shared" si="280"/>
        <v>1</v>
      </c>
      <c r="I4235" s="2" t="b">
        <f t="shared" si="281"/>
        <v>0</v>
      </c>
      <c r="J4235" t="s">
        <v>44</v>
      </c>
      <c r="K4235">
        <v>21</v>
      </c>
      <c r="L4235">
        <v>46.42</v>
      </c>
      <c r="M4235">
        <v>0.04</v>
      </c>
      <c r="N4235" t="s">
        <v>18</v>
      </c>
      <c r="O4235">
        <v>2.38</v>
      </c>
      <c r="P4235">
        <v>2.1</v>
      </c>
      <c r="Q4235">
        <v>0.7</v>
      </c>
      <c r="R4235" t="s">
        <v>260</v>
      </c>
      <c r="S4235" t="s">
        <v>260</v>
      </c>
      <c r="T4235" t="s">
        <v>21</v>
      </c>
      <c r="U4235" t="s">
        <v>22</v>
      </c>
      <c r="V4235" t="s">
        <v>60</v>
      </c>
      <c r="W4235">
        <v>0.56999999999999995</v>
      </c>
    </row>
    <row r="4236" spans="1:23" x14ac:dyDescent="0.3">
      <c r="A4236" t="s">
        <v>1143</v>
      </c>
      <c r="B4236" t="s">
        <v>986</v>
      </c>
      <c r="D4236" s="1">
        <v>40011</v>
      </c>
      <c r="E4236" s="1">
        <v>40012</v>
      </c>
      <c r="F4236" s="1" t="str">
        <f t="shared" si="278"/>
        <v>July</v>
      </c>
      <c r="G4236" s="1" t="str">
        <f t="shared" si="279"/>
        <v>2009</v>
      </c>
      <c r="H4236" s="2">
        <f t="shared" si="280"/>
        <v>1</v>
      </c>
      <c r="I4236" s="2" t="b">
        <f t="shared" si="281"/>
        <v>0</v>
      </c>
      <c r="J4236" t="s">
        <v>44</v>
      </c>
      <c r="K4236">
        <v>32</v>
      </c>
      <c r="L4236">
        <v>177.52</v>
      </c>
      <c r="M4236">
        <v>0.05</v>
      </c>
      <c r="N4236" t="s">
        <v>18</v>
      </c>
      <c r="O4236">
        <v>52.61</v>
      </c>
      <c r="P4236">
        <v>5.68</v>
      </c>
      <c r="Q4236">
        <v>1.39</v>
      </c>
      <c r="R4236" t="s">
        <v>260</v>
      </c>
      <c r="S4236" t="s">
        <v>260</v>
      </c>
      <c r="T4236" t="s">
        <v>21</v>
      </c>
      <c r="U4236" t="s">
        <v>22</v>
      </c>
      <c r="V4236" t="s">
        <v>51</v>
      </c>
      <c r="W4236">
        <v>0.38</v>
      </c>
    </row>
    <row r="4237" spans="1:23" x14ac:dyDescent="0.3">
      <c r="A4237" t="s">
        <v>1143</v>
      </c>
      <c r="B4237" t="s">
        <v>1444</v>
      </c>
      <c r="D4237" s="1">
        <v>41245</v>
      </c>
      <c r="E4237" s="1">
        <v>41246</v>
      </c>
      <c r="F4237" s="1" t="str">
        <f t="shared" si="278"/>
        <v>December</v>
      </c>
      <c r="G4237" s="1" t="str">
        <f t="shared" si="279"/>
        <v>2012</v>
      </c>
      <c r="H4237" s="2">
        <f t="shared" si="280"/>
        <v>1</v>
      </c>
      <c r="I4237" s="2" t="b">
        <f t="shared" si="281"/>
        <v>0</v>
      </c>
      <c r="J4237" t="s">
        <v>24</v>
      </c>
      <c r="K4237">
        <v>36</v>
      </c>
      <c r="L4237">
        <v>17560.95</v>
      </c>
      <c r="M4237">
        <v>0.09</v>
      </c>
      <c r="N4237" t="s">
        <v>25</v>
      </c>
      <c r="O4237">
        <v>4801.82</v>
      </c>
      <c r="P4237">
        <v>500.98</v>
      </c>
      <c r="Q4237">
        <v>26</v>
      </c>
      <c r="R4237" t="s">
        <v>260</v>
      </c>
      <c r="S4237" t="s">
        <v>260</v>
      </c>
      <c r="T4237" t="s">
        <v>21</v>
      </c>
      <c r="U4237" t="s">
        <v>36</v>
      </c>
      <c r="V4237" t="s">
        <v>67</v>
      </c>
      <c r="W4237">
        <v>0.6</v>
      </c>
    </row>
    <row r="4238" spans="1:23" x14ac:dyDescent="0.3">
      <c r="A4238" t="s">
        <v>1143</v>
      </c>
      <c r="B4238" t="s">
        <v>1444</v>
      </c>
      <c r="D4238" s="1">
        <v>41245</v>
      </c>
      <c r="E4238" s="1">
        <v>41247</v>
      </c>
      <c r="F4238" s="1" t="str">
        <f t="shared" si="278"/>
        <v>December</v>
      </c>
      <c r="G4238" s="1" t="str">
        <f t="shared" si="279"/>
        <v>2012</v>
      </c>
      <c r="H4238" s="2">
        <f t="shared" si="280"/>
        <v>2</v>
      </c>
      <c r="I4238" s="2" t="b">
        <f t="shared" si="281"/>
        <v>0</v>
      </c>
      <c r="J4238" t="s">
        <v>24</v>
      </c>
      <c r="K4238">
        <v>42</v>
      </c>
      <c r="L4238">
        <v>19845.696</v>
      </c>
      <c r="M4238">
        <v>0.01</v>
      </c>
      <c r="N4238" t="s">
        <v>25</v>
      </c>
      <c r="O4238">
        <v>-1331.55</v>
      </c>
      <c r="P4238">
        <v>550.98</v>
      </c>
      <c r="Q4238">
        <v>64.59</v>
      </c>
      <c r="R4238" t="s">
        <v>260</v>
      </c>
      <c r="S4238" t="s">
        <v>260</v>
      </c>
      <c r="T4238" t="s">
        <v>21</v>
      </c>
      <c r="U4238" t="s">
        <v>36</v>
      </c>
      <c r="V4238" t="s">
        <v>55</v>
      </c>
      <c r="W4238">
        <v>0.66</v>
      </c>
    </row>
    <row r="4239" spans="1:23" x14ac:dyDescent="0.3">
      <c r="A4239" t="s">
        <v>1447</v>
      </c>
      <c r="B4239" t="s">
        <v>1538</v>
      </c>
      <c r="D4239" s="1">
        <v>40978</v>
      </c>
      <c r="E4239" s="1">
        <v>40979</v>
      </c>
      <c r="F4239" s="1" t="str">
        <f t="shared" si="278"/>
        <v>March</v>
      </c>
      <c r="G4239" s="1" t="str">
        <f t="shared" si="279"/>
        <v>2012</v>
      </c>
      <c r="H4239" s="2">
        <f t="shared" si="280"/>
        <v>1</v>
      </c>
      <c r="I4239" s="2" t="b">
        <f t="shared" si="281"/>
        <v>0</v>
      </c>
      <c r="J4239" t="s">
        <v>52</v>
      </c>
      <c r="K4239">
        <v>26</v>
      </c>
      <c r="L4239">
        <v>4073.17</v>
      </c>
      <c r="M4239">
        <v>0.08</v>
      </c>
      <c r="N4239" t="s">
        <v>25</v>
      </c>
      <c r="O4239">
        <v>376.21</v>
      </c>
      <c r="P4239">
        <v>160.97999999999999</v>
      </c>
      <c r="Q4239">
        <v>30</v>
      </c>
      <c r="R4239" t="s">
        <v>260</v>
      </c>
      <c r="S4239" t="s">
        <v>260</v>
      </c>
      <c r="T4239" t="s">
        <v>42</v>
      </c>
      <c r="U4239" t="s">
        <v>36</v>
      </c>
      <c r="V4239" t="s">
        <v>67</v>
      </c>
      <c r="W4239">
        <v>0.62</v>
      </c>
    </row>
    <row r="4240" spans="1:23" x14ac:dyDescent="0.3">
      <c r="A4240" t="s">
        <v>1143</v>
      </c>
      <c r="B4240" t="s">
        <v>1444</v>
      </c>
      <c r="D4240" s="1">
        <v>41011</v>
      </c>
      <c r="E4240" s="1">
        <v>41012</v>
      </c>
      <c r="F4240" s="1" t="str">
        <f t="shared" si="278"/>
        <v>April</v>
      </c>
      <c r="G4240" s="1" t="str">
        <f t="shared" si="279"/>
        <v>2012</v>
      </c>
      <c r="H4240" s="2">
        <f t="shared" si="280"/>
        <v>1</v>
      </c>
      <c r="I4240" s="2" t="b">
        <f t="shared" si="281"/>
        <v>0</v>
      </c>
      <c r="J4240" t="s">
        <v>52</v>
      </c>
      <c r="K4240">
        <v>47</v>
      </c>
      <c r="L4240">
        <v>1613.84</v>
      </c>
      <c r="M4240">
        <v>0.09</v>
      </c>
      <c r="N4240" t="s">
        <v>18</v>
      </c>
      <c r="O4240">
        <v>226.76</v>
      </c>
      <c r="P4240">
        <v>34.76</v>
      </c>
      <c r="Q4240">
        <v>8.2200000000000006</v>
      </c>
      <c r="R4240" t="s">
        <v>260</v>
      </c>
      <c r="S4240" t="s">
        <v>260</v>
      </c>
      <c r="T4240" t="s">
        <v>31</v>
      </c>
      <c r="U4240" t="s">
        <v>22</v>
      </c>
      <c r="V4240" t="s">
        <v>23</v>
      </c>
      <c r="W4240">
        <v>0.56999999999999995</v>
      </c>
    </row>
    <row r="4241" spans="1:23" x14ac:dyDescent="0.3">
      <c r="A4241" t="s">
        <v>1441</v>
      </c>
      <c r="B4241" t="s">
        <v>1551</v>
      </c>
      <c r="D4241" s="1">
        <v>40769</v>
      </c>
      <c r="E4241" s="1">
        <v>40769</v>
      </c>
      <c r="F4241" s="1" t="str">
        <f t="shared" si="278"/>
        <v>August</v>
      </c>
      <c r="G4241" s="1" t="str">
        <f t="shared" si="279"/>
        <v>2011</v>
      </c>
      <c r="H4241" s="2">
        <f t="shared" si="280"/>
        <v>0</v>
      </c>
      <c r="I4241" s="2" t="str">
        <f t="shared" si="281"/>
        <v>FREE DELIVERY</v>
      </c>
      <c r="J4241" t="s">
        <v>34</v>
      </c>
      <c r="K4241">
        <v>9</v>
      </c>
      <c r="L4241">
        <v>73.05</v>
      </c>
      <c r="M4241">
        <v>0.1</v>
      </c>
      <c r="N4241" t="s">
        <v>18</v>
      </c>
      <c r="O4241">
        <v>-17.03</v>
      </c>
      <c r="P4241">
        <v>8.34</v>
      </c>
      <c r="Q4241">
        <v>4.82</v>
      </c>
      <c r="R4241" t="s">
        <v>260</v>
      </c>
      <c r="S4241" t="s">
        <v>260</v>
      </c>
      <c r="T4241" t="s">
        <v>27</v>
      </c>
      <c r="U4241" t="s">
        <v>22</v>
      </c>
      <c r="V4241" t="s">
        <v>43</v>
      </c>
      <c r="W4241">
        <v>0.4</v>
      </c>
    </row>
    <row r="4242" spans="1:23" x14ac:dyDescent="0.3">
      <c r="A4242" t="s">
        <v>1441</v>
      </c>
      <c r="B4242" t="s">
        <v>1551</v>
      </c>
      <c r="D4242" s="1">
        <v>40769</v>
      </c>
      <c r="E4242" s="1">
        <v>40771</v>
      </c>
      <c r="F4242" s="1" t="str">
        <f t="shared" si="278"/>
        <v>August</v>
      </c>
      <c r="G4242" s="1" t="str">
        <f t="shared" si="279"/>
        <v>2011</v>
      </c>
      <c r="H4242" s="2">
        <f t="shared" si="280"/>
        <v>2</v>
      </c>
      <c r="I4242" s="2" t="b">
        <f t="shared" si="281"/>
        <v>0</v>
      </c>
      <c r="J4242" t="s">
        <v>34</v>
      </c>
      <c r="K4242">
        <v>44</v>
      </c>
      <c r="L4242">
        <v>950.3</v>
      </c>
      <c r="M4242">
        <v>0.1</v>
      </c>
      <c r="N4242" t="s">
        <v>25</v>
      </c>
      <c r="O4242">
        <v>-2103.0500000000002</v>
      </c>
      <c r="P4242">
        <v>20.98</v>
      </c>
      <c r="Q4242">
        <v>53.03</v>
      </c>
      <c r="R4242" t="s">
        <v>260</v>
      </c>
      <c r="S4242" t="s">
        <v>260</v>
      </c>
      <c r="T4242" t="s">
        <v>27</v>
      </c>
      <c r="U4242" t="s">
        <v>22</v>
      </c>
      <c r="V4242" t="s">
        <v>23</v>
      </c>
      <c r="W4242">
        <v>0.78</v>
      </c>
    </row>
    <row r="4243" spans="1:23" x14ac:dyDescent="0.3">
      <c r="A4243" t="s">
        <v>1441</v>
      </c>
      <c r="B4243" t="s">
        <v>1551</v>
      </c>
      <c r="D4243" s="1">
        <v>40769</v>
      </c>
      <c r="E4243" s="1">
        <v>40771</v>
      </c>
      <c r="F4243" s="1" t="str">
        <f t="shared" si="278"/>
        <v>August</v>
      </c>
      <c r="G4243" s="1" t="str">
        <f t="shared" si="279"/>
        <v>2011</v>
      </c>
      <c r="H4243" s="2">
        <f t="shared" si="280"/>
        <v>2</v>
      </c>
      <c r="I4243" s="2" t="b">
        <f t="shared" si="281"/>
        <v>0</v>
      </c>
      <c r="J4243" t="s">
        <v>34</v>
      </c>
      <c r="K4243">
        <v>29</v>
      </c>
      <c r="L4243">
        <v>8122.53</v>
      </c>
      <c r="M4243">
        <v>0.05</v>
      </c>
      <c r="N4243" t="s">
        <v>25</v>
      </c>
      <c r="O4243">
        <v>-693.23</v>
      </c>
      <c r="P4243">
        <v>286.85000000000002</v>
      </c>
      <c r="Q4243">
        <v>61.76</v>
      </c>
      <c r="R4243" t="s">
        <v>260</v>
      </c>
      <c r="S4243" t="s">
        <v>260</v>
      </c>
      <c r="T4243" t="s">
        <v>27</v>
      </c>
      <c r="U4243" t="s">
        <v>36</v>
      </c>
      <c r="V4243" t="s">
        <v>55</v>
      </c>
      <c r="W4243">
        <v>0.78</v>
      </c>
    </row>
    <row r="4244" spans="1:23" x14ac:dyDescent="0.3">
      <c r="A4244" t="s">
        <v>1171</v>
      </c>
      <c r="B4244" t="s">
        <v>1499</v>
      </c>
      <c r="D4244" s="1">
        <v>39924</v>
      </c>
      <c r="E4244" s="1">
        <v>39926</v>
      </c>
      <c r="F4244" s="1" t="str">
        <f t="shared" si="278"/>
        <v>April</v>
      </c>
      <c r="G4244" s="1" t="str">
        <f t="shared" si="279"/>
        <v>2009</v>
      </c>
      <c r="H4244" s="2">
        <f t="shared" si="280"/>
        <v>2</v>
      </c>
      <c r="I4244" s="2" t="b">
        <f t="shared" si="281"/>
        <v>0</v>
      </c>
      <c r="J4244" t="s">
        <v>24</v>
      </c>
      <c r="K4244">
        <v>1</v>
      </c>
      <c r="L4244">
        <v>47.04</v>
      </c>
      <c r="M4244">
        <v>0.06</v>
      </c>
      <c r="N4244" t="s">
        <v>18</v>
      </c>
      <c r="O4244">
        <v>-24.63</v>
      </c>
      <c r="P4244">
        <v>42.98</v>
      </c>
      <c r="Q4244">
        <v>4.62</v>
      </c>
      <c r="R4244" t="s">
        <v>260</v>
      </c>
      <c r="S4244" t="s">
        <v>260</v>
      </c>
      <c r="T4244" t="s">
        <v>27</v>
      </c>
      <c r="U4244" t="s">
        <v>22</v>
      </c>
      <c r="V4244" t="s">
        <v>28</v>
      </c>
      <c r="W4244">
        <v>0.56000000000000005</v>
      </c>
    </row>
    <row r="4245" spans="1:23" x14ac:dyDescent="0.3">
      <c r="A4245" t="s">
        <v>1170</v>
      </c>
      <c r="B4245" t="s">
        <v>1274</v>
      </c>
      <c r="D4245" s="1">
        <v>40526</v>
      </c>
      <c r="E4245" s="1">
        <v>40530</v>
      </c>
      <c r="F4245" s="1" t="str">
        <f t="shared" si="278"/>
        <v>December</v>
      </c>
      <c r="G4245" s="1" t="str">
        <f t="shared" si="279"/>
        <v>2010</v>
      </c>
      <c r="H4245" s="2">
        <f t="shared" si="280"/>
        <v>4</v>
      </c>
      <c r="I4245" s="2" t="b">
        <f t="shared" si="281"/>
        <v>0</v>
      </c>
      <c r="J4245" t="s">
        <v>17</v>
      </c>
      <c r="K4245">
        <v>10</v>
      </c>
      <c r="L4245">
        <v>965.46</v>
      </c>
      <c r="M4245">
        <v>0.03</v>
      </c>
      <c r="N4245" t="s">
        <v>25</v>
      </c>
      <c r="O4245">
        <v>-71.48</v>
      </c>
      <c r="P4245">
        <v>90.98</v>
      </c>
      <c r="Q4245">
        <v>30</v>
      </c>
      <c r="R4245" t="s">
        <v>260</v>
      </c>
      <c r="S4245" t="s">
        <v>260</v>
      </c>
      <c r="T4245" t="s">
        <v>27</v>
      </c>
      <c r="U4245" t="s">
        <v>36</v>
      </c>
      <c r="V4245" t="s">
        <v>67</v>
      </c>
      <c r="W4245">
        <v>0.61</v>
      </c>
    </row>
    <row r="4246" spans="1:23" x14ac:dyDescent="0.3">
      <c r="A4246" t="s">
        <v>1105</v>
      </c>
      <c r="B4246" t="s">
        <v>1106</v>
      </c>
      <c r="D4246" s="1">
        <v>40101</v>
      </c>
      <c r="E4246" s="1">
        <v>40103</v>
      </c>
      <c r="F4246" s="1" t="str">
        <f t="shared" si="278"/>
        <v>October</v>
      </c>
      <c r="G4246" s="1" t="str">
        <f t="shared" si="279"/>
        <v>2009</v>
      </c>
      <c r="H4246" s="2">
        <f t="shared" si="280"/>
        <v>2</v>
      </c>
      <c r="I4246" s="2" t="b">
        <f t="shared" si="281"/>
        <v>0</v>
      </c>
      <c r="J4246" t="s">
        <v>44</v>
      </c>
      <c r="K4246">
        <v>27</v>
      </c>
      <c r="L4246">
        <v>157.57</v>
      </c>
      <c r="M4246">
        <v>0.08</v>
      </c>
      <c r="N4246" t="s">
        <v>39</v>
      </c>
      <c r="O4246">
        <v>-57.06</v>
      </c>
      <c r="P4246">
        <v>5.74</v>
      </c>
      <c r="Q4246">
        <v>5.01</v>
      </c>
      <c r="R4246" t="s">
        <v>260</v>
      </c>
      <c r="S4246" t="s">
        <v>260</v>
      </c>
      <c r="T4246" t="s">
        <v>31</v>
      </c>
      <c r="U4246" t="s">
        <v>22</v>
      </c>
      <c r="V4246" t="s">
        <v>29</v>
      </c>
      <c r="W4246">
        <v>0.39</v>
      </c>
    </row>
    <row r="4247" spans="1:23" x14ac:dyDescent="0.3">
      <c r="A4247" t="s">
        <v>1490</v>
      </c>
      <c r="B4247" t="s">
        <v>1087</v>
      </c>
      <c r="D4247" s="1">
        <v>40847</v>
      </c>
      <c r="E4247" s="1">
        <v>40848</v>
      </c>
      <c r="F4247" s="1" t="str">
        <f t="shared" si="278"/>
        <v>November</v>
      </c>
      <c r="G4247" s="1" t="str">
        <f t="shared" si="279"/>
        <v>2011</v>
      </c>
      <c r="H4247" s="2">
        <f t="shared" si="280"/>
        <v>1</v>
      </c>
      <c r="I4247" s="2" t="b">
        <f t="shared" si="281"/>
        <v>0</v>
      </c>
      <c r="J4247" t="s">
        <v>44</v>
      </c>
      <c r="K4247">
        <v>6</v>
      </c>
      <c r="L4247">
        <v>14.85</v>
      </c>
      <c r="M4247">
        <v>0.05</v>
      </c>
      <c r="N4247" t="s">
        <v>39</v>
      </c>
      <c r="O4247">
        <v>-2.79</v>
      </c>
      <c r="P4247">
        <v>1.68</v>
      </c>
      <c r="Q4247">
        <v>1.02</v>
      </c>
      <c r="R4247" t="s">
        <v>260</v>
      </c>
      <c r="S4247" t="s">
        <v>260</v>
      </c>
      <c r="T4247" t="s">
        <v>42</v>
      </c>
      <c r="U4247" t="s">
        <v>22</v>
      </c>
      <c r="V4247" t="s">
        <v>46</v>
      </c>
      <c r="W4247">
        <v>0.81</v>
      </c>
    </row>
    <row r="4248" spans="1:23" x14ac:dyDescent="0.3">
      <c r="A4248" t="s">
        <v>1533</v>
      </c>
      <c r="B4248" t="s">
        <v>1553</v>
      </c>
      <c r="D4248" s="1">
        <v>39981</v>
      </c>
      <c r="E4248" s="1">
        <v>39982</v>
      </c>
      <c r="F4248" s="1" t="str">
        <f t="shared" si="278"/>
        <v>June</v>
      </c>
      <c r="G4248" s="1" t="str">
        <f t="shared" si="279"/>
        <v>2009</v>
      </c>
      <c r="H4248" s="2">
        <f t="shared" si="280"/>
        <v>1</v>
      </c>
      <c r="I4248" s="2" t="b">
        <f t="shared" si="281"/>
        <v>0</v>
      </c>
      <c r="J4248" t="s">
        <v>52</v>
      </c>
      <c r="K4248">
        <v>23</v>
      </c>
      <c r="L4248">
        <v>155.52000000000001</v>
      </c>
      <c r="M4248">
        <v>0.05</v>
      </c>
      <c r="N4248" t="s">
        <v>18</v>
      </c>
      <c r="O4248">
        <v>-133.72999999999999</v>
      </c>
      <c r="P4248">
        <v>6.48</v>
      </c>
      <c r="Q4248">
        <v>9.68</v>
      </c>
      <c r="R4248" t="s">
        <v>260</v>
      </c>
      <c r="S4248" t="s">
        <v>260</v>
      </c>
      <c r="T4248" t="s">
        <v>27</v>
      </c>
      <c r="U4248" t="s">
        <v>22</v>
      </c>
      <c r="V4248" t="s">
        <v>43</v>
      </c>
      <c r="W4248">
        <v>0.36</v>
      </c>
    </row>
    <row r="4249" spans="1:23" x14ac:dyDescent="0.3">
      <c r="A4249" t="s">
        <v>1533</v>
      </c>
      <c r="B4249" t="s">
        <v>1553</v>
      </c>
      <c r="D4249" s="1">
        <v>39981</v>
      </c>
      <c r="E4249" s="1">
        <v>39982</v>
      </c>
      <c r="F4249" s="1" t="str">
        <f t="shared" si="278"/>
        <v>June</v>
      </c>
      <c r="G4249" s="1" t="str">
        <f t="shared" si="279"/>
        <v>2009</v>
      </c>
      <c r="H4249" s="2">
        <f t="shared" si="280"/>
        <v>1</v>
      </c>
      <c r="I4249" s="2" t="b">
        <f t="shared" si="281"/>
        <v>0</v>
      </c>
      <c r="J4249" t="s">
        <v>52</v>
      </c>
      <c r="K4249">
        <v>16</v>
      </c>
      <c r="L4249">
        <v>535.54</v>
      </c>
      <c r="M4249">
        <v>0.04</v>
      </c>
      <c r="N4249" t="s">
        <v>39</v>
      </c>
      <c r="O4249">
        <v>60.82</v>
      </c>
      <c r="P4249">
        <v>33.89</v>
      </c>
      <c r="Q4249">
        <v>5.0999999999999996</v>
      </c>
      <c r="R4249" t="s">
        <v>260</v>
      </c>
      <c r="S4249" t="s">
        <v>260</v>
      </c>
      <c r="T4249" t="s">
        <v>27</v>
      </c>
      <c r="U4249" t="s">
        <v>22</v>
      </c>
      <c r="V4249" t="s">
        <v>23</v>
      </c>
      <c r="W4249">
        <v>0.6</v>
      </c>
    </row>
    <row r="4250" spans="1:23" x14ac:dyDescent="0.3">
      <c r="A4250" t="s">
        <v>1061</v>
      </c>
      <c r="B4250" t="s">
        <v>1573</v>
      </c>
      <c r="D4250" s="1">
        <v>40686</v>
      </c>
      <c r="E4250" s="1">
        <v>40688</v>
      </c>
      <c r="F4250" s="1" t="str">
        <f t="shared" si="278"/>
        <v>May</v>
      </c>
      <c r="G4250" s="1" t="str">
        <f t="shared" si="279"/>
        <v>2011</v>
      </c>
      <c r="H4250" s="2">
        <f t="shared" si="280"/>
        <v>2</v>
      </c>
      <c r="I4250" s="2" t="b">
        <f t="shared" si="281"/>
        <v>0</v>
      </c>
      <c r="J4250" t="s">
        <v>44</v>
      </c>
      <c r="K4250">
        <v>28</v>
      </c>
      <c r="L4250">
        <v>1360.82</v>
      </c>
      <c r="M4250">
        <v>0.06</v>
      </c>
      <c r="N4250" t="s">
        <v>18</v>
      </c>
      <c r="O4250">
        <v>385.03</v>
      </c>
      <c r="P4250">
        <v>49.34</v>
      </c>
      <c r="Q4250">
        <v>10.25</v>
      </c>
      <c r="R4250" t="s">
        <v>260</v>
      </c>
      <c r="S4250" t="s">
        <v>260</v>
      </c>
      <c r="T4250" t="s">
        <v>31</v>
      </c>
      <c r="U4250" t="s">
        <v>36</v>
      </c>
      <c r="V4250" t="s">
        <v>37</v>
      </c>
      <c r="W4250">
        <v>0.56999999999999995</v>
      </c>
    </row>
    <row r="4251" spans="1:23" x14ac:dyDescent="0.3">
      <c r="A4251" t="s">
        <v>1143</v>
      </c>
      <c r="B4251" t="s">
        <v>986</v>
      </c>
      <c r="D4251" s="1">
        <v>40137</v>
      </c>
      <c r="E4251" s="1">
        <v>40138</v>
      </c>
      <c r="F4251" s="1" t="str">
        <f t="shared" si="278"/>
        <v>November</v>
      </c>
      <c r="G4251" s="1" t="str">
        <f t="shared" si="279"/>
        <v>2009</v>
      </c>
      <c r="H4251" s="2">
        <f t="shared" si="280"/>
        <v>1</v>
      </c>
      <c r="I4251" s="2" t="b">
        <f t="shared" si="281"/>
        <v>0</v>
      </c>
      <c r="J4251" t="s">
        <v>34</v>
      </c>
      <c r="K4251">
        <v>1</v>
      </c>
      <c r="L4251">
        <v>90.88</v>
      </c>
      <c r="M4251">
        <v>0.1</v>
      </c>
      <c r="N4251" t="s">
        <v>18</v>
      </c>
      <c r="O4251">
        <v>-259.63</v>
      </c>
      <c r="P4251">
        <v>100.98</v>
      </c>
      <c r="Q4251">
        <v>7.18</v>
      </c>
      <c r="R4251" t="s">
        <v>260</v>
      </c>
      <c r="S4251" t="s">
        <v>260</v>
      </c>
      <c r="T4251" t="s">
        <v>21</v>
      </c>
      <c r="U4251" t="s">
        <v>32</v>
      </c>
      <c r="V4251" t="s">
        <v>48</v>
      </c>
      <c r="W4251">
        <v>0.4</v>
      </c>
    </row>
    <row r="4252" spans="1:23" x14ac:dyDescent="0.3">
      <c r="A4252" t="s">
        <v>1143</v>
      </c>
      <c r="B4252" t="s">
        <v>986</v>
      </c>
      <c r="D4252" s="1">
        <v>40137</v>
      </c>
      <c r="E4252" s="1">
        <v>40138</v>
      </c>
      <c r="F4252" s="1" t="str">
        <f t="shared" si="278"/>
        <v>November</v>
      </c>
      <c r="G4252" s="1" t="str">
        <f t="shared" si="279"/>
        <v>2009</v>
      </c>
      <c r="H4252" s="2">
        <f t="shared" si="280"/>
        <v>1</v>
      </c>
      <c r="I4252" s="2" t="b">
        <f t="shared" si="281"/>
        <v>0</v>
      </c>
      <c r="J4252" t="s">
        <v>34</v>
      </c>
      <c r="K4252">
        <v>34</v>
      </c>
      <c r="L4252">
        <v>6236.4754999999996</v>
      </c>
      <c r="M4252">
        <v>0.03</v>
      </c>
      <c r="N4252" t="s">
        <v>18</v>
      </c>
      <c r="O4252">
        <v>1928.66</v>
      </c>
      <c r="P4252">
        <v>205.99</v>
      </c>
      <c r="Q4252">
        <v>3</v>
      </c>
      <c r="R4252" t="s">
        <v>260</v>
      </c>
      <c r="S4252" t="s">
        <v>260</v>
      </c>
      <c r="T4252" t="s">
        <v>21</v>
      </c>
      <c r="U4252" t="s">
        <v>32</v>
      </c>
      <c r="V4252" t="s">
        <v>33</v>
      </c>
      <c r="W4252">
        <v>0.57999999999999996</v>
      </c>
    </row>
    <row r="4253" spans="1:23" x14ac:dyDescent="0.3">
      <c r="A4253" t="s">
        <v>1143</v>
      </c>
      <c r="B4253" t="s">
        <v>1444</v>
      </c>
      <c r="D4253" s="1">
        <v>40047</v>
      </c>
      <c r="E4253" s="1">
        <v>40049</v>
      </c>
      <c r="F4253" s="1" t="str">
        <f t="shared" si="278"/>
        <v>August</v>
      </c>
      <c r="G4253" s="1" t="str">
        <f t="shared" si="279"/>
        <v>2009</v>
      </c>
      <c r="H4253" s="2">
        <f t="shared" si="280"/>
        <v>2</v>
      </c>
      <c r="I4253" s="2" t="b">
        <f t="shared" si="281"/>
        <v>0</v>
      </c>
      <c r="J4253" t="s">
        <v>24</v>
      </c>
      <c r="K4253">
        <v>23</v>
      </c>
      <c r="L4253">
        <v>1256.29</v>
      </c>
      <c r="M4253">
        <v>0.04</v>
      </c>
      <c r="N4253" t="s">
        <v>18</v>
      </c>
      <c r="O4253">
        <v>517.03</v>
      </c>
      <c r="P4253">
        <v>55.48</v>
      </c>
      <c r="Q4253">
        <v>6.79</v>
      </c>
      <c r="R4253" t="s">
        <v>260</v>
      </c>
      <c r="S4253" t="s">
        <v>260</v>
      </c>
      <c r="T4253" t="s">
        <v>31</v>
      </c>
      <c r="U4253" t="s">
        <v>22</v>
      </c>
      <c r="V4253" t="s">
        <v>43</v>
      </c>
      <c r="W4253">
        <v>0.37</v>
      </c>
    </row>
    <row r="4254" spans="1:23" x14ac:dyDescent="0.3">
      <c r="A4254" t="s">
        <v>1143</v>
      </c>
      <c r="B4254" t="s">
        <v>986</v>
      </c>
      <c r="D4254" s="1">
        <v>40380</v>
      </c>
      <c r="E4254" s="1">
        <v>40380</v>
      </c>
      <c r="F4254" s="1" t="str">
        <f t="shared" si="278"/>
        <v>July</v>
      </c>
      <c r="G4254" s="1" t="str">
        <f t="shared" si="279"/>
        <v>2010</v>
      </c>
      <c r="H4254" s="2">
        <f t="shared" si="280"/>
        <v>0</v>
      </c>
      <c r="I4254" s="2" t="str">
        <f t="shared" si="281"/>
        <v>FREE DELIVERY</v>
      </c>
      <c r="J4254" t="s">
        <v>52</v>
      </c>
      <c r="K4254">
        <v>24</v>
      </c>
      <c r="L4254">
        <v>2239.52</v>
      </c>
      <c r="M4254">
        <v>0.04</v>
      </c>
      <c r="N4254" t="s">
        <v>18</v>
      </c>
      <c r="O4254">
        <v>330.5</v>
      </c>
      <c r="P4254">
        <v>95.46</v>
      </c>
      <c r="Q4254">
        <v>18.13</v>
      </c>
      <c r="R4254" t="s">
        <v>260</v>
      </c>
      <c r="S4254" t="s">
        <v>260</v>
      </c>
      <c r="T4254" t="s">
        <v>27</v>
      </c>
      <c r="U4254" t="s">
        <v>36</v>
      </c>
      <c r="V4254" t="s">
        <v>37</v>
      </c>
      <c r="W4254">
        <v>0.56000000000000005</v>
      </c>
    </row>
    <row r="4255" spans="1:23" x14ac:dyDescent="0.3">
      <c r="A4255" t="s">
        <v>1490</v>
      </c>
      <c r="B4255" t="s">
        <v>1087</v>
      </c>
      <c r="D4255" s="1">
        <v>39856</v>
      </c>
      <c r="E4255" s="1">
        <v>39857</v>
      </c>
      <c r="F4255" s="1" t="str">
        <f t="shared" si="278"/>
        <v>February</v>
      </c>
      <c r="G4255" s="1" t="str">
        <f t="shared" si="279"/>
        <v>2009</v>
      </c>
      <c r="H4255" s="2">
        <f t="shared" si="280"/>
        <v>1</v>
      </c>
      <c r="I4255" s="2" t="b">
        <f t="shared" si="281"/>
        <v>0</v>
      </c>
      <c r="J4255" t="s">
        <v>44</v>
      </c>
      <c r="K4255">
        <v>17</v>
      </c>
      <c r="L4255">
        <v>127.45</v>
      </c>
      <c r="M4255">
        <v>0.06</v>
      </c>
      <c r="N4255" t="s">
        <v>18</v>
      </c>
      <c r="O4255">
        <v>-42.17</v>
      </c>
      <c r="P4255">
        <v>7.1</v>
      </c>
      <c r="Q4255">
        <v>6.05</v>
      </c>
      <c r="R4255" t="s">
        <v>260</v>
      </c>
      <c r="S4255" t="s">
        <v>260</v>
      </c>
      <c r="T4255" t="s">
        <v>42</v>
      </c>
      <c r="U4255" t="s">
        <v>22</v>
      </c>
      <c r="V4255" t="s">
        <v>29</v>
      </c>
      <c r="W4255">
        <v>0.39</v>
      </c>
    </row>
    <row r="4256" spans="1:23" x14ac:dyDescent="0.3">
      <c r="A4256" t="s">
        <v>1490</v>
      </c>
      <c r="B4256" t="s">
        <v>1087</v>
      </c>
      <c r="D4256" s="1">
        <v>39856</v>
      </c>
      <c r="E4256" s="1">
        <v>39857</v>
      </c>
      <c r="F4256" s="1" t="str">
        <f t="shared" si="278"/>
        <v>February</v>
      </c>
      <c r="G4256" s="1" t="str">
        <f t="shared" si="279"/>
        <v>2009</v>
      </c>
      <c r="H4256" s="2">
        <f t="shared" si="280"/>
        <v>1</v>
      </c>
      <c r="I4256" s="2" t="b">
        <f t="shared" si="281"/>
        <v>0</v>
      </c>
      <c r="J4256" t="s">
        <v>44</v>
      </c>
      <c r="K4256">
        <v>31</v>
      </c>
      <c r="L4256">
        <v>92.18</v>
      </c>
      <c r="M4256">
        <v>0.02</v>
      </c>
      <c r="N4256" t="s">
        <v>18</v>
      </c>
      <c r="O4256">
        <v>5.7</v>
      </c>
      <c r="P4256">
        <v>2.78</v>
      </c>
      <c r="Q4256">
        <v>0.97</v>
      </c>
      <c r="R4256" t="s">
        <v>260</v>
      </c>
      <c r="S4256" t="s">
        <v>260</v>
      </c>
      <c r="T4256" t="s">
        <v>42</v>
      </c>
      <c r="U4256" t="s">
        <v>22</v>
      </c>
      <c r="V4256" t="s">
        <v>60</v>
      </c>
      <c r="W4256">
        <v>0.59</v>
      </c>
    </row>
    <row r="4257" spans="1:23" x14ac:dyDescent="0.3">
      <c r="A4257" t="s">
        <v>1317</v>
      </c>
      <c r="B4257" t="s">
        <v>1554</v>
      </c>
      <c r="D4257" s="1">
        <v>41036</v>
      </c>
      <c r="E4257" s="1">
        <v>41038</v>
      </c>
      <c r="F4257" s="1" t="str">
        <f t="shared" si="278"/>
        <v>May</v>
      </c>
      <c r="G4257" s="1" t="str">
        <f t="shared" si="279"/>
        <v>2012</v>
      </c>
      <c r="H4257" s="2">
        <f t="shared" si="280"/>
        <v>2</v>
      </c>
      <c r="I4257" s="2" t="b">
        <f t="shared" si="281"/>
        <v>0</v>
      </c>
      <c r="J4257" t="s">
        <v>17</v>
      </c>
      <c r="K4257">
        <v>11</v>
      </c>
      <c r="L4257">
        <v>273.44</v>
      </c>
      <c r="M4257">
        <v>0.01</v>
      </c>
      <c r="N4257" t="s">
        <v>18</v>
      </c>
      <c r="O4257">
        <v>-35.619999999999997</v>
      </c>
      <c r="P4257">
        <v>22.38</v>
      </c>
      <c r="Q4257">
        <v>15.1</v>
      </c>
      <c r="R4257" t="s">
        <v>260</v>
      </c>
      <c r="S4257" t="s">
        <v>260</v>
      </c>
      <c r="T4257" t="s">
        <v>42</v>
      </c>
      <c r="U4257" t="s">
        <v>22</v>
      </c>
      <c r="V4257" t="s">
        <v>29</v>
      </c>
      <c r="W4257">
        <v>0.38</v>
      </c>
    </row>
    <row r="4258" spans="1:23" x14ac:dyDescent="0.3">
      <c r="A4258" t="s">
        <v>1074</v>
      </c>
      <c r="B4258" t="s">
        <v>1561</v>
      </c>
      <c r="D4258" s="1">
        <v>40865</v>
      </c>
      <c r="E4258" s="1">
        <v>40867</v>
      </c>
      <c r="F4258" s="1" t="str">
        <f t="shared" si="278"/>
        <v>November</v>
      </c>
      <c r="G4258" s="1" t="str">
        <f t="shared" si="279"/>
        <v>2011</v>
      </c>
      <c r="H4258" s="2">
        <f t="shared" si="280"/>
        <v>2</v>
      </c>
      <c r="I4258" s="2" t="b">
        <f t="shared" si="281"/>
        <v>0</v>
      </c>
      <c r="J4258" t="s">
        <v>52</v>
      </c>
      <c r="K4258">
        <v>19</v>
      </c>
      <c r="L4258">
        <v>614.91</v>
      </c>
      <c r="M4258">
        <v>0.02</v>
      </c>
      <c r="N4258" t="s">
        <v>39</v>
      </c>
      <c r="O4258">
        <v>-7.02</v>
      </c>
      <c r="P4258">
        <v>30.98</v>
      </c>
      <c r="Q4258">
        <v>17.079999999999998</v>
      </c>
      <c r="R4258" t="s">
        <v>260</v>
      </c>
      <c r="S4258" t="s">
        <v>260</v>
      </c>
      <c r="T4258" t="s">
        <v>27</v>
      </c>
      <c r="U4258" t="s">
        <v>22</v>
      </c>
      <c r="V4258" t="s">
        <v>43</v>
      </c>
      <c r="W4258">
        <v>0.4</v>
      </c>
    </row>
    <row r="4259" spans="1:23" x14ac:dyDescent="0.3">
      <c r="A4259" t="s">
        <v>1037</v>
      </c>
      <c r="B4259" t="s">
        <v>944</v>
      </c>
      <c r="D4259" s="1">
        <v>40992</v>
      </c>
      <c r="E4259" s="1">
        <v>40995</v>
      </c>
      <c r="F4259" s="1" t="str">
        <f t="shared" si="278"/>
        <v>March</v>
      </c>
      <c r="G4259" s="1" t="str">
        <f t="shared" si="279"/>
        <v>2012</v>
      </c>
      <c r="H4259" s="2">
        <f t="shared" si="280"/>
        <v>3</v>
      </c>
      <c r="I4259" s="2" t="b">
        <f t="shared" si="281"/>
        <v>0</v>
      </c>
      <c r="J4259" t="s">
        <v>24</v>
      </c>
      <c r="K4259">
        <v>31</v>
      </c>
      <c r="L4259">
        <v>12470.31</v>
      </c>
      <c r="M4259">
        <v>0.04</v>
      </c>
      <c r="N4259" t="s">
        <v>18</v>
      </c>
      <c r="O4259">
        <v>5528.5</v>
      </c>
      <c r="P4259">
        <v>387.99</v>
      </c>
      <c r="Q4259">
        <v>19.989999999999998</v>
      </c>
      <c r="R4259" t="s">
        <v>260</v>
      </c>
      <c r="S4259" t="s">
        <v>260</v>
      </c>
      <c r="T4259" t="s">
        <v>42</v>
      </c>
      <c r="U4259" t="s">
        <v>22</v>
      </c>
      <c r="V4259" t="s">
        <v>29</v>
      </c>
      <c r="W4259">
        <v>0.38</v>
      </c>
    </row>
    <row r="4260" spans="1:23" x14ac:dyDescent="0.3">
      <c r="A4260" t="s">
        <v>1441</v>
      </c>
      <c r="B4260" t="s">
        <v>1551</v>
      </c>
      <c r="D4260" s="1">
        <v>40862</v>
      </c>
      <c r="E4260" s="1">
        <v>40863</v>
      </c>
      <c r="F4260" s="1" t="str">
        <f t="shared" si="278"/>
        <v>November</v>
      </c>
      <c r="G4260" s="1" t="str">
        <f t="shared" si="279"/>
        <v>2011</v>
      </c>
      <c r="H4260" s="2">
        <f t="shared" si="280"/>
        <v>1</v>
      </c>
      <c r="I4260" s="2" t="b">
        <f t="shared" si="281"/>
        <v>0</v>
      </c>
      <c r="J4260" t="s">
        <v>52</v>
      </c>
      <c r="K4260">
        <v>40</v>
      </c>
      <c r="L4260">
        <v>718.6</v>
      </c>
      <c r="M4260">
        <v>0.08</v>
      </c>
      <c r="N4260" t="s">
        <v>18</v>
      </c>
      <c r="O4260">
        <v>-81.489999999999995</v>
      </c>
      <c r="P4260">
        <v>17.98</v>
      </c>
      <c r="Q4260">
        <v>4</v>
      </c>
      <c r="R4260" t="s">
        <v>260</v>
      </c>
      <c r="S4260" t="s">
        <v>260</v>
      </c>
      <c r="T4260" t="s">
        <v>27</v>
      </c>
      <c r="U4260" t="s">
        <v>32</v>
      </c>
      <c r="V4260" t="s">
        <v>48</v>
      </c>
      <c r="W4260">
        <v>0.79</v>
      </c>
    </row>
    <row r="4261" spans="1:23" x14ac:dyDescent="0.3">
      <c r="A4261" t="s">
        <v>1037</v>
      </c>
      <c r="B4261" t="s">
        <v>944</v>
      </c>
      <c r="D4261" s="1">
        <v>40438</v>
      </c>
      <c r="E4261" s="1">
        <v>40438</v>
      </c>
      <c r="F4261" s="1" t="str">
        <f t="shared" si="278"/>
        <v>September</v>
      </c>
      <c r="G4261" s="1" t="str">
        <f t="shared" si="279"/>
        <v>2010</v>
      </c>
      <c r="H4261" s="2">
        <f t="shared" si="280"/>
        <v>0</v>
      </c>
      <c r="I4261" s="2" t="str">
        <f t="shared" si="281"/>
        <v>FREE DELIVERY</v>
      </c>
      <c r="J4261" t="s">
        <v>52</v>
      </c>
      <c r="K4261">
        <v>30</v>
      </c>
      <c r="L4261">
        <v>397.17</v>
      </c>
      <c r="M4261">
        <v>0.1</v>
      </c>
      <c r="N4261" t="s">
        <v>39</v>
      </c>
      <c r="O4261">
        <v>7.69</v>
      </c>
      <c r="P4261">
        <v>14.34</v>
      </c>
      <c r="Q4261">
        <v>5</v>
      </c>
      <c r="R4261" t="s">
        <v>260</v>
      </c>
      <c r="S4261" t="s">
        <v>260</v>
      </c>
      <c r="T4261" t="s">
        <v>42</v>
      </c>
      <c r="U4261" t="s">
        <v>36</v>
      </c>
      <c r="V4261" t="s">
        <v>37</v>
      </c>
      <c r="W4261">
        <v>0.49</v>
      </c>
    </row>
    <row r="4262" spans="1:23" x14ac:dyDescent="0.3">
      <c r="A4262" t="s">
        <v>1557</v>
      </c>
      <c r="B4262" t="s">
        <v>1558</v>
      </c>
      <c r="D4262" s="1">
        <v>39922</v>
      </c>
      <c r="E4262" s="1">
        <v>39924</v>
      </c>
      <c r="F4262" s="1" t="str">
        <f t="shared" si="278"/>
        <v>April</v>
      </c>
      <c r="G4262" s="1" t="str">
        <f t="shared" si="279"/>
        <v>2009</v>
      </c>
      <c r="H4262" s="2">
        <f t="shared" si="280"/>
        <v>2</v>
      </c>
      <c r="I4262" s="2" t="b">
        <f t="shared" si="281"/>
        <v>0</v>
      </c>
      <c r="J4262" t="s">
        <v>34</v>
      </c>
      <c r="K4262">
        <v>36</v>
      </c>
      <c r="L4262">
        <v>18092.66</v>
      </c>
      <c r="M4262">
        <v>0.09</v>
      </c>
      <c r="N4262" t="s">
        <v>18</v>
      </c>
      <c r="O4262">
        <v>7917.76</v>
      </c>
      <c r="P4262">
        <v>525.98</v>
      </c>
      <c r="Q4262">
        <v>19.989999999999998</v>
      </c>
      <c r="R4262" t="s">
        <v>260</v>
      </c>
      <c r="S4262" t="s">
        <v>260</v>
      </c>
      <c r="T4262" t="s">
        <v>27</v>
      </c>
      <c r="U4262" t="s">
        <v>22</v>
      </c>
      <c r="V4262" t="s">
        <v>29</v>
      </c>
      <c r="W4262">
        <v>0.37</v>
      </c>
    </row>
    <row r="4263" spans="1:23" x14ac:dyDescent="0.3">
      <c r="A4263" t="s">
        <v>1548</v>
      </c>
      <c r="B4263" t="s">
        <v>1579</v>
      </c>
      <c r="D4263" s="1">
        <v>40318</v>
      </c>
      <c r="E4263" s="1">
        <v>40320</v>
      </c>
      <c r="F4263" s="1" t="str">
        <f t="shared" si="278"/>
        <v>May</v>
      </c>
      <c r="G4263" s="1" t="str">
        <f t="shared" si="279"/>
        <v>2010</v>
      </c>
      <c r="H4263" s="2">
        <f t="shared" si="280"/>
        <v>2</v>
      </c>
      <c r="I4263" s="2" t="b">
        <f t="shared" si="281"/>
        <v>0</v>
      </c>
      <c r="J4263" t="s">
        <v>24</v>
      </c>
      <c r="K4263">
        <v>32</v>
      </c>
      <c r="L4263">
        <v>284.92</v>
      </c>
      <c r="M4263">
        <v>0.03</v>
      </c>
      <c r="N4263" t="s">
        <v>18</v>
      </c>
      <c r="O4263">
        <v>81.290000000000006</v>
      </c>
      <c r="P4263">
        <v>9.11</v>
      </c>
      <c r="Q4263">
        <v>2.15</v>
      </c>
      <c r="R4263" t="s">
        <v>260</v>
      </c>
      <c r="S4263" t="s">
        <v>260</v>
      </c>
      <c r="T4263" t="s">
        <v>42</v>
      </c>
      <c r="U4263" t="s">
        <v>22</v>
      </c>
      <c r="V4263" t="s">
        <v>43</v>
      </c>
      <c r="W4263">
        <v>0.4</v>
      </c>
    </row>
    <row r="4264" spans="1:23" x14ac:dyDescent="0.3">
      <c r="A4264" t="s">
        <v>1468</v>
      </c>
      <c r="B4264" t="s">
        <v>1347</v>
      </c>
      <c r="D4264" s="1">
        <v>40903</v>
      </c>
      <c r="E4264" s="1">
        <v>40905</v>
      </c>
      <c r="F4264" s="1" t="str">
        <f t="shared" si="278"/>
        <v>December</v>
      </c>
      <c r="G4264" s="1" t="str">
        <f t="shared" si="279"/>
        <v>2011</v>
      </c>
      <c r="H4264" s="2">
        <f t="shared" si="280"/>
        <v>2</v>
      </c>
      <c r="I4264" s="2" t="b">
        <f t="shared" si="281"/>
        <v>0</v>
      </c>
      <c r="J4264" t="s">
        <v>17</v>
      </c>
      <c r="K4264">
        <v>42</v>
      </c>
      <c r="L4264">
        <v>234.2</v>
      </c>
      <c r="M4264">
        <v>0.09</v>
      </c>
      <c r="N4264" t="s">
        <v>18</v>
      </c>
      <c r="O4264">
        <v>56.22</v>
      </c>
      <c r="P4264">
        <v>6.08</v>
      </c>
      <c r="Q4264">
        <v>1.82</v>
      </c>
      <c r="R4264" t="s">
        <v>260</v>
      </c>
      <c r="S4264" t="s">
        <v>260</v>
      </c>
      <c r="T4264" t="s">
        <v>21</v>
      </c>
      <c r="U4264" t="s">
        <v>22</v>
      </c>
      <c r="V4264" t="s">
        <v>46</v>
      </c>
      <c r="W4264">
        <v>0.35</v>
      </c>
    </row>
    <row r="4265" spans="1:23" x14ac:dyDescent="0.3">
      <c r="A4265" t="s">
        <v>1184</v>
      </c>
      <c r="B4265" t="s">
        <v>1435</v>
      </c>
      <c r="D4265" s="1">
        <v>41102</v>
      </c>
      <c r="E4265" s="1">
        <v>41103</v>
      </c>
      <c r="F4265" s="1" t="str">
        <f t="shared" si="278"/>
        <v>July</v>
      </c>
      <c r="G4265" s="1" t="str">
        <f t="shared" si="279"/>
        <v>2012</v>
      </c>
      <c r="H4265" s="2">
        <f t="shared" si="280"/>
        <v>1</v>
      </c>
      <c r="I4265" s="2" t="b">
        <f t="shared" si="281"/>
        <v>0</v>
      </c>
      <c r="J4265" t="s">
        <v>52</v>
      </c>
      <c r="K4265">
        <v>13</v>
      </c>
      <c r="L4265">
        <v>70.239999999999995</v>
      </c>
      <c r="M4265">
        <v>0.03</v>
      </c>
      <c r="N4265" t="s">
        <v>18</v>
      </c>
      <c r="O4265">
        <v>-59.75</v>
      </c>
      <c r="P4265">
        <v>4.9800000000000004</v>
      </c>
      <c r="Q4265">
        <v>7.44</v>
      </c>
      <c r="R4265" t="s">
        <v>260</v>
      </c>
      <c r="S4265" t="s">
        <v>260</v>
      </c>
      <c r="T4265" t="s">
        <v>27</v>
      </c>
      <c r="U4265" t="s">
        <v>22</v>
      </c>
      <c r="V4265" t="s">
        <v>43</v>
      </c>
      <c r="W4265">
        <v>0.36</v>
      </c>
    </row>
    <row r="4266" spans="1:23" x14ac:dyDescent="0.3">
      <c r="A4266" t="s">
        <v>1184</v>
      </c>
      <c r="B4266" t="s">
        <v>1435</v>
      </c>
      <c r="D4266" s="1">
        <v>41102</v>
      </c>
      <c r="E4266" s="1">
        <v>41103</v>
      </c>
      <c r="F4266" s="1" t="str">
        <f t="shared" si="278"/>
        <v>July</v>
      </c>
      <c r="G4266" s="1" t="str">
        <f t="shared" si="279"/>
        <v>2012</v>
      </c>
      <c r="H4266" s="2">
        <f t="shared" si="280"/>
        <v>1</v>
      </c>
      <c r="I4266" s="2" t="b">
        <f t="shared" si="281"/>
        <v>0</v>
      </c>
      <c r="J4266" t="s">
        <v>52</v>
      </c>
      <c r="K4266">
        <v>5</v>
      </c>
      <c r="L4266">
        <v>40.75</v>
      </c>
      <c r="M4266">
        <v>0.05</v>
      </c>
      <c r="N4266" t="s">
        <v>18</v>
      </c>
      <c r="O4266">
        <v>-27.57</v>
      </c>
      <c r="P4266">
        <v>6.48</v>
      </c>
      <c r="Q4266">
        <v>8.74</v>
      </c>
      <c r="R4266" t="s">
        <v>260</v>
      </c>
      <c r="S4266" t="s">
        <v>260</v>
      </c>
      <c r="T4266" t="s">
        <v>27</v>
      </c>
      <c r="U4266" t="s">
        <v>22</v>
      </c>
      <c r="V4266" t="s">
        <v>43</v>
      </c>
      <c r="W4266">
        <v>0.36</v>
      </c>
    </row>
    <row r="4267" spans="1:23" x14ac:dyDescent="0.3">
      <c r="A4267" t="s">
        <v>1184</v>
      </c>
      <c r="B4267" t="s">
        <v>1435</v>
      </c>
      <c r="D4267" s="1">
        <v>41102</v>
      </c>
      <c r="E4267" s="1">
        <v>41102</v>
      </c>
      <c r="F4267" s="1" t="str">
        <f t="shared" si="278"/>
        <v>July</v>
      </c>
      <c r="G4267" s="1" t="str">
        <f t="shared" si="279"/>
        <v>2012</v>
      </c>
      <c r="H4267" s="2">
        <f t="shared" si="280"/>
        <v>0</v>
      </c>
      <c r="I4267" s="2" t="str">
        <f t="shared" si="281"/>
        <v>FREE DELIVERY</v>
      </c>
      <c r="J4267" t="s">
        <v>52</v>
      </c>
      <c r="K4267">
        <v>30</v>
      </c>
      <c r="L4267">
        <v>1150.8800000000001</v>
      </c>
      <c r="M4267">
        <v>0.05</v>
      </c>
      <c r="N4267" t="s">
        <v>39</v>
      </c>
      <c r="O4267">
        <v>-911.56</v>
      </c>
      <c r="P4267">
        <v>38.94</v>
      </c>
      <c r="Q4267">
        <v>35</v>
      </c>
      <c r="R4267" t="s">
        <v>260</v>
      </c>
      <c r="S4267" t="s">
        <v>260</v>
      </c>
      <c r="T4267" t="s">
        <v>27</v>
      </c>
      <c r="U4267" t="s">
        <v>22</v>
      </c>
      <c r="V4267" t="s">
        <v>23</v>
      </c>
      <c r="W4267">
        <v>0.8</v>
      </c>
    </row>
    <row r="4268" spans="1:23" x14ac:dyDescent="0.3">
      <c r="A4268" t="s">
        <v>1527</v>
      </c>
      <c r="B4268" t="s">
        <v>948</v>
      </c>
      <c r="D4268" s="1">
        <v>40425</v>
      </c>
      <c r="E4268" s="1">
        <v>40432</v>
      </c>
      <c r="F4268" s="1" t="str">
        <f t="shared" si="278"/>
        <v>September</v>
      </c>
      <c r="G4268" s="1" t="str">
        <f t="shared" si="279"/>
        <v>2010</v>
      </c>
      <c r="H4268" s="2">
        <f t="shared" si="280"/>
        <v>7</v>
      </c>
      <c r="I4268" s="2" t="b">
        <f t="shared" si="281"/>
        <v>0</v>
      </c>
      <c r="J4268" t="s">
        <v>17</v>
      </c>
      <c r="K4268">
        <v>6</v>
      </c>
      <c r="L4268">
        <v>583.64</v>
      </c>
      <c r="M4268">
        <v>0.08</v>
      </c>
      <c r="N4268" t="s">
        <v>18</v>
      </c>
      <c r="O4268">
        <v>-179.5</v>
      </c>
      <c r="P4268">
        <v>95.43</v>
      </c>
      <c r="Q4268">
        <v>19.989999999999998</v>
      </c>
      <c r="R4268" t="s">
        <v>260</v>
      </c>
      <c r="S4268" t="s">
        <v>260</v>
      </c>
      <c r="T4268" t="s">
        <v>42</v>
      </c>
      <c r="U4268" t="s">
        <v>22</v>
      </c>
      <c r="V4268" t="s">
        <v>23</v>
      </c>
      <c r="W4268">
        <v>0.79</v>
      </c>
    </row>
    <row r="4269" spans="1:23" x14ac:dyDescent="0.3">
      <c r="A4269" t="s">
        <v>1068</v>
      </c>
      <c r="B4269" t="s">
        <v>1058</v>
      </c>
      <c r="D4269" s="1">
        <v>40311</v>
      </c>
      <c r="E4269" s="1">
        <v>40312</v>
      </c>
      <c r="F4269" s="1" t="str">
        <f t="shared" si="278"/>
        <v>May</v>
      </c>
      <c r="G4269" s="1" t="str">
        <f t="shared" si="279"/>
        <v>2010</v>
      </c>
      <c r="H4269" s="2">
        <f t="shared" si="280"/>
        <v>1</v>
      </c>
      <c r="I4269" s="2" t="b">
        <f t="shared" si="281"/>
        <v>0</v>
      </c>
      <c r="J4269" t="s">
        <v>34</v>
      </c>
      <c r="K4269">
        <v>46</v>
      </c>
      <c r="L4269">
        <v>234.37</v>
      </c>
      <c r="M4269">
        <v>0.05</v>
      </c>
      <c r="N4269" t="s">
        <v>18</v>
      </c>
      <c r="O4269">
        <v>-144.68</v>
      </c>
      <c r="P4269">
        <v>5.18</v>
      </c>
      <c r="Q4269">
        <v>5.74</v>
      </c>
      <c r="R4269" t="s">
        <v>260</v>
      </c>
      <c r="S4269" t="s">
        <v>260</v>
      </c>
      <c r="T4269" t="s">
        <v>42</v>
      </c>
      <c r="U4269" t="s">
        <v>22</v>
      </c>
      <c r="V4269" t="s">
        <v>29</v>
      </c>
      <c r="W4269">
        <v>0.36</v>
      </c>
    </row>
    <row r="4270" spans="1:23" x14ac:dyDescent="0.3">
      <c r="A4270" t="s">
        <v>1068</v>
      </c>
      <c r="B4270" t="s">
        <v>1058</v>
      </c>
      <c r="D4270" s="1">
        <v>40311</v>
      </c>
      <c r="E4270" s="1">
        <v>40313</v>
      </c>
      <c r="F4270" s="1" t="str">
        <f t="shared" si="278"/>
        <v>May</v>
      </c>
      <c r="G4270" s="1" t="str">
        <f t="shared" si="279"/>
        <v>2010</v>
      </c>
      <c r="H4270" s="2">
        <f t="shared" si="280"/>
        <v>2</v>
      </c>
      <c r="I4270" s="2" t="b">
        <f t="shared" si="281"/>
        <v>0</v>
      </c>
      <c r="J4270" t="s">
        <v>34</v>
      </c>
      <c r="K4270">
        <v>14</v>
      </c>
      <c r="L4270">
        <v>1000.3565</v>
      </c>
      <c r="M4270">
        <v>0.06</v>
      </c>
      <c r="N4270" t="s">
        <v>18</v>
      </c>
      <c r="O4270">
        <v>229.78</v>
      </c>
      <c r="P4270">
        <v>85.99</v>
      </c>
      <c r="Q4270">
        <v>3.3</v>
      </c>
      <c r="R4270" t="s">
        <v>260</v>
      </c>
      <c r="S4270" t="s">
        <v>260</v>
      </c>
      <c r="T4270" t="s">
        <v>42</v>
      </c>
      <c r="U4270" t="s">
        <v>32</v>
      </c>
      <c r="V4270" t="s">
        <v>33</v>
      </c>
      <c r="W4270">
        <v>0.37</v>
      </c>
    </row>
    <row r="4271" spans="1:23" x14ac:dyDescent="0.3">
      <c r="A4271" t="s">
        <v>1184</v>
      </c>
      <c r="B4271" t="s">
        <v>1435</v>
      </c>
      <c r="D4271" s="1">
        <v>40513</v>
      </c>
      <c r="E4271" s="1">
        <v>40514</v>
      </c>
      <c r="F4271" s="1" t="str">
        <f t="shared" si="278"/>
        <v>December</v>
      </c>
      <c r="G4271" s="1" t="str">
        <f t="shared" si="279"/>
        <v>2010</v>
      </c>
      <c r="H4271" s="2">
        <f t="shared" si="280"/>
        <v>1</v>
      </c>
      <c r="I4271" s="2" t="b">
        <f t="shared" si="281"/>
        <v>0</v>
      </c>
      <c r="J4271" t="s">
        <v>52</v>
      </c>
      <c r="K4271">
        <v>33</v>
      </c>
      <c r="L4271">
        <v>12586.19</v>
      </c>
      <c r="M4271">
        <v>0</v>
      </c>
      <c r="N4271" t="s">
        <v>25</v>
      </c>
      <c r="O4271">
        <v>619.71</v>
      </c>
      <c r="P4271">
        <v>370.98</v>
      </c>
      <c r="Q4271">
        <v>99</v>
      </c>
      <c r="R4271" t="s">
        <v>260</v>
      </c>
      <c r="S4271" t="s">
        <v>260</v>
      </c>
      <c r="T4271" t="s">
        <v>42</v>
      </c>
      <c r="U4271" t="s">
        <v>22</v>
      </c>
      <c r="V4271" t="s">
        <v>23</v>
      </c>
      <c r="W4271">
        <v>0.65</v>
      </c>
    </row>
    <row r="4272" spans="1:23" x14ac:dyDescent="0.3">
      <c r="A4272" t="s">
        <v>1586</v>
      </c>
      <c r="B4272" t="s">
        <v>1587</v>
      </c>
      <c r="D4272" s="1">
        <v>39897</v>
      </c>
      <c r="E4272" s="1">
        <v>39901</v>
      </c>
      <c r="F4272" s="1" t="str">
        <f t="shared" si="278"/>
        <v>March</v>
      </c>
      <c r="G4272" s="1" t="str">
        <f t="shared" si="279"/>
        <v>2009</v>
      </c>
      <c r="H4272" s="2">
        <f t="shared" si="280"/>
        <v>4</v>
      </c>
      <c r="I4272" s="2" t="b">
        <f t="shared" si="281"/>
        <v>0</v>
      </c>
      <c r="J4272" t="s">
        <v>17</v>
      </c>
      <c r="K4272">
        <v>47</v>
      </c>
      <c r="L4272">
        <v>193.63</v>
      </c>
      <c r="M4272">
        <v>0.05</v>
      </c>
      <c r="N4272" t="s">
        <v>18</v>
      </c>
      <c r="O4272">
        <v>-152.52000000000001</v>
      </c>
      <c r="P4272">
        <v>3.98</v>
      </c>
      <c r="Q4272">
        <v>5.26</v>
      </c>
      <c r="R4272" t="s">
        <v>260</v>
      </c>
      <c r="S4272" t="s">
        <v>260</v>
      </c>
      <c r="T4272" t="s">
        <v>21</v>
      </c>
      <c r="U4272" t="s">
        <v>22</v>
      </c>
      <c r="V4272" t="s">
        <v>29</v>
      </c>
      <c r="W4272">
        <v>0.38</v>
      </c>
    </row>
    <row r="4273" spans="1:23" x14ac:dyDescent="0.3">
      <c r="A4273" t="s">
        <v>1586</v>
      </c>
      <c r="B4273" t="s">
        <v>1587</v>
      </c>
      <c r="D4273" s="1">
        <v>39897</v>
      </c>
      <c r="E4273" s="1">
        <v>39897</v>
      </c>
      <c r="F4273" s="1" t="str">
        <f t="shared" si="278"/>
        <v>March</v>
      </c>
      <c r="G4273" s="1" t="str">
        <f t="shared" si="279"/>
        <v>2009</v>
      </c>
      <c r="H4273" s="2">
        <f t="shared" si="280"/>
        <v>0</v>
      </c>
      <c r="I4273" s="2" t="str">
        <f t="shared" si="281"/>
        <v>FREE DELIVERY</v>
      </c>
      <c r="J4273" t="s">
        <v>17</v>
      </c>
      <c r="K4273">
        <v>9</v>
      </c>
      <c r="L4273">
        <v>64.290000000000006</v>
      </c>
      <c r="M4273">
        <v>0.01</v>
      </c>
      <c r="N4273" t="s">
        <v>18</v>
      </c>
      <c r="O4273">
        <v>-18.850000000000001</v>
      </c>
      <c r="P4273">
        <v>6.48</v>
      </c>
      <c r="Q4273">
        <v>5.4</v>
      </c>
      <c r="R4273" t="s">
        <v>260</v>
      </c>
      <c r="S4273" t="s">
        <v>260</v>
      </c>
      <c r="T4273" t="s">
        <v>21</v>
      </c>
      <c r="U4273" t="s">
        <v>22</v>
      </c>
      <c r="V4273" t="s">
        <v>43</v>
      </c>
      <c r="W4273">
        <v>0.37</v>
      </c>
    </row>
    <row r="4274" spans="1:23" x14ac:dyDescent="0.3">
      <c r="A4274" t="s">
        <v>902</v>
      </c>
      <c r="B4274" t="s">
        <v>1395</v>
      </c>
      <c r="D4274" s="1">
        <v>41158</v>
      </c>
      <c r="E4274" s="1">
        <v>41158</v>
      </c>
      <c r="F4274" s="1" t="str">
        <f t="shared" si="278"/>
        <v>September</v>
      </c>
      <c r="G4274" s="1" t="str">
        <f t="shared" si="279"/>
        <v>2012</v>
      </c>
      <c r="H4274" s="2">
        <f t="shared" si="280"/>
        <v>0</v>
      </c>
      <c r="I4274" s="2" t="str">
        <f t="shared" si="281"/>
        <v>FREE DELIVERY</v>
      </c>
      <c r="J4274" t="s">
        <v>34</v>
      </c>
      <c r="K4274">
        <v>27</v>
      </c>
      <c r="L4274">
        <v>3491.06</v>
      </c>
      <c r="M4274">
        <v>0.09</v>
      </c>
      <c r="N4274" t="s">
        <v>18</v>
      </c>
      <c r="O4274">
        <v>921.7</v>
      </c>
      <c r="P4274">
        <v>136.97999999999999</v>
      </c>
      <c r="Q4274">
        <v>24.49</v>
      </c>
      <c r="R4274" t="s">
        <v>260</v>
      </c>
      <c r="S4274" t="s">
        <v>260</v>
      </c>
      <c r="T4274" t="s">
        <v>31</v>
      </c>
      <c r="U4274" t="s">
        <v>36</v>
      </c>
      <c r="V4274" t="s">
        <v>37</v>
      </c>
      <c r="W4274">
        <v>0.59</v>
      </c>
    </row>
    <row r="4275" spans="1:23" x14ac:dyDescent="0.3">
      <c r="A4275" t="s">
        <v>902</v>
      </c>
      <c r="B4275" t="s">
        <v>1395</v>
      </c>
      <c r="D4275" s="1">
        <v>41158</v>
      </c>
      <c r="E4275" s="1">
        <v>41159</v>
      </c>
      <c r="F4275" s="1" t="str">
        <f t="shared" si="278"/>
        <v>September</v>
      </c>
      <c r="G4275" s="1" t="str">
        <f t="shared" si="279"/>
        <v>2012</v>
      </c>
      <c r="H4275" s="2">
        <f t="shared" si="280"/>
        <v>1</v>
      </c>
      <c r="I4275" s="2" t="b">
        <f t="shared" si="281"/>
        <v>0</v>
      </c>
      <c r="J4275" t="s">
        <v>34</v>
      </c>
      <c r="K4275">
        <v>37</v>
      </c>
      <c r="L4275">
        <v>14383.83</v>
      </c>
      <c r="M4275">
        <v>0.01</v>
      </c>
      <c r="N4275" t="s">
        <v>25</v>
      </c>
      <c r="O4275">
        <v>5050.1000000000004</v>
      </c>
      <c r="P4275">
        <v>399.98</v>
      </c>
      <c r="Q4275">
        <v>12.06</v>
      </c>
      <c r="R4275" t="s">
        <v>260</v>
      </c>
      <c r="S4275" t="s">
        <v>260</v>
      </c>
      <c r="T4275" t="s">
        <v>31</v>
      </c>
      <c r="U4275" t="s">
        <v>32</v>
      </c>
      <c r="V4275" t="s">
        <v>94</v>
      </c>
      <c r="W4275">
        <v>0.56000000000000005</v>
      </c>
    </row>
    <row r="4276" spans="1:23" x14ac:dyDescent="0.3">
      <c r="A4276" t="s">
        <v>1582</v>
      </c>
      <c r="B4276" t="s">
        <v>1583</v>
      </c>
      <c r="D4276" s="1">
        <v>40346</v>
      </c>
      <c r="E4276" s="1">
        <v>40348</v>
      </c>
      <c r="F4276" s="1" t="str">
        <f t="shared" si="278"/>
        <v>June</v>
      </c>
      <c r="G4276" s="1" t="str">
        <f t="shared" si="279"/>
        <v>2010</v>
      </c>
      <c r="H4276" s="2">
        <f t="shared" si="280"/>
        <v>2</v>
      </c>
      <c r="I4276" s="2" t="b">
        <f t="shared" si="281"/>
        <v>0</v>
      </c>
      <c r="J4276" t="s">
        <v>17</v>
      </c>
      <c r="K4276">
        <v>8</v>
      </c>
      <c r="L4276">
        <v>66.88</v>
      </c>
      <c r="M4276">
        <v>0.09</v>
      </c>
      <c r="N4276" t="s">
        <v>18</v>
      </c>
      <c r="O4276">
        <v>-17.010000000000002</v>
      </c>
      <c r="P4276">
        <v>8.33</v>
      </c>
      <c r="Q4276">
        <v>1.99</v>
      </c>
      <c r="R4276" t="s">
        <v>260</v>
      </c>
      <c r="S4276" t="s">
        <v>260</v>
      </c>
      <c r="T4276" t="s">
        <v>21</v>
      </c>
      <c r="U4276" t="s">
        <v>32</v>
      </c>
      <c r="V4276" t="s">
        <v>48</v>
      </c>
      <c r="W4276">
        <v>0.52</v>
      </c>
    </row>
    <row r="4277" spans="1:23" x14ac:dyDescent="0.3">
      <c r="A4277" t="s">
        <v>1582</v>
      </c>
      <c r="B4277" t="s">
        <v>1583</v>
      </c>
      <c r="D4277" s="1">
        <v>40346</v>
      </c>
      <c r="E4277" s="1">
        <v>40350</v>
      </c>
      <c r="F4277" s="1" t="str">
        <f t="shared" si="278"/>
        <v>June</v>
      </c>
      <c r="G4277" s="1" t="str">
        <f t="shared" si="279"/>
        <v>2010</v>
      </c>
      <c r="H4277" s="2">
        <f t="shared" si="280"/>
        <v>4</v>
      </c>
      <c r="I4277" s="2" t="b">
        <f t="shared" si="281"/>
        <v>0</v>
      </c>
      <c r="J4277" t="s">
        <v>17</v>
      </c>
      <c r="K4277">
        <v>29</v>
      </c>
      <c r="L4277">
        <v>447.34</v>
      </c>
      <c r="M4277">
        <v>0.08</v>
      </c>
      <c r="N4277" t="s">
        <v>18</v>
      </c>
      <c r="O4277">
        <v>203.01</v>
      </c>
      <c r="P4277">
        <v>15.67</v>
      </c>
      <c r="Q4277">
        <v>1.39</v>
      </c>
      <c r="R4277" t="s">
        <v>260</v>
      </c>
      <c r="S4277" t="s">
        <v>260</v>
      </c>
      <c r="T4277" t="s">
        <v>21</v>
      </c>
      <c r="U4277" t="s">
        <v>22</v>
      </c>
      <c r="V4277" t="s">
        <v>51</v>
      </c>
      <c r="W4277">
        <v>0.38</v>
      </c>
    </row>
    <row r="4278" spans="1:23" x14ac:dyDescent="0.3">
      <c r="A4278" t="s">
        <v>1527</v>
      </c>
      <c r="B4278" t="s">
        <v>948</v>
      </c>
      <c r="D4278" s="1">
        <v>41186</v>
      </c>
      <c r="E4278" s="1">
        <v>41188</v>
      </c>
      <c r="F4278" s="1" t="str">
        <f t="shared" si="278"/>
        <v>October</v>
      </c>
      <c r="G4278" s="1" t="str">
        <f t="shared" si="279"/>
        <v>2012</v>
      </c>
      <c r="H4278" s="2">
        <f t="shared" si="280"/>
        <v>2</v>
      </c>
      <c r="I4278" s="2" t="b">
        <f t="shared" si="281"/>
        <v>0</v>
      </c>
      <c r="J4278" t="s">
        <v>52</v>
      </c>
      <c r="K4278">
        <v>31</v>
      </c>
      <c r="L4278">
        <v>371.68</v>
      </c>
      <c r="M4278">
        <v>0.03</v>
      </c>
      <c r="N4278" t="s">
        <v>18</v>
      </c>
      <c r="O4278">
        <v>-13.32</v>
      </c>
      <c r="P4278">
        <v>11.29</v>
      </c>
      <c r="Q4278">
        <v>5.03</v>
      </c>
      <c r="R4278" t="s">
        <v>260</v>
      </c>
      <c r="S4278" t="s">
        <v>260</v>
      </c>
      <c r="T4278" t="s">
        <v>42</v>
      </c>
      <c r="U4278" t="s">
        <v>22</v>
      </c>
      <c r="V4278" t="s">
        <v>23</v>
      </c>
      <c r="W4278">
        <v>0.59</v>
      </c>
    </row>
    <row r="4279" spans="1:23" x14ac:dyDescent="0.3">
      <c r="A4279" t="s">
        <v>1043</v>
      </c>
      <c r="B4279" t="s">
        <v>1044</v>
      </c>
      <c r="D4279" s="1">
        <v>41020</v>
      </c>
      <c r="E4279" s="1">
        <v>41020</v>
      </c>
      <c r="F4279" s="1" t="str">
        <f t="shared" si="278"/>
        <v>April</v>
      </c>
      <c r="G4279" s="1" t="str">
        <f t="shared" si="279"/>
        <v>2012</v>
      </c>
      <c r="H4279" s="2">
        <f t="shared" si="280"/>
        <v>0</v>
      </c>
      <c r="I4279" s="2" t="str">
        <f t="shared" si="281"/>
        <v>FREE DELIVERY</v>
      </c>
      <c r="J4279" t="s">
        <v>24</v>
      </c>
      <c r="K4279">
        <v>48</v>
      </c>
      <c r="L4279">
        <v>5556.18</v>
      </c>
      <c r="M4279">
        <v>0.08</v>
      </c>
      <c r="N4279" t="s">
        <v>18</v>
      </c>
      <c r="O4279">
        <v>1638.48</v>
      </c>
      <c r="P4279">
        <v>120.98</v>
      </c>
      <c r="Q4279">
        <v>3.99</v>
      </c>
      <c r="R4279" t="s">
        <v>260</v>
      </c>
      <c r="S4279" t="s">
        <v>260</v>
      </c>
      <c r="T4279" t="s">
        <v>21</v>
      </c>
      <c r="U4279" t="s">
        <v>22</v>
      </c>
      <c r="V4279" t="s">
        <v>28</v>
      </c>
      <c r="W4279">
        <v>0.6</v>
      </c>
    </row>
    <row r="4280" spans="1:23" x14ac:dyDescent="0.3">
      <c r="A4280" t="s">
        <v>1043</v>
      </c>
      <c r="B4280" t="s">
        <v>1044</v>
      </c>
      <c r="D4280" s="1">
        <v>41020</v>
      </c>
      <c r="E4280" s="1">
        <v>41021</v>
      </c>
      <c r="F4280" s="1" t="str">
        <f t="shared" si="278"/>
        <v>April</v>
      </c>
      <c r="G4280" s="1" t="str">
        <f t="shared" si="279"/>
        <v>2012</v>
      </c>
      <c r="H4280" s="2">
        <f t="shared" si="280"/>
        <v>1</v>
      </c>
      <c r="I4280" s="2" t="b">
        <f t="shared" si="281"/>
        <v>0</v>
      </c>
      <c r="J4280" t="s">
        <v>24</v>
      </c>
      <c r="K4280">
        <v>20</v>
      </c>
      <c r="L4280">
        <v>1021.55</v>
      </c>
      <c r="M4280">
        <v>0.05</v>
      </c>
      <c r="N4280" t="s">
        <v>25</v>
      </c>
      <c r="O4280">
        <v>64.81</v>
      </c>
      <c r="P4280">
        <v>50.98</v>
      </c>
      <c r="Q4280">
        <v>14.19</v>
      </c>
      <c r="R4280" t="s">
        <v>260</v>
      </c>
      <c r="S4280" t="s">
        <v>260</v>
      </c>
      <c r="T4280" t="s">
        <v>21</v>
      </c>
      <c r="U4280" t="s">
        <v>36</v>
      </c>
      <c r="V4280" t="s">
        <v>67</v>
      </c>
      <c r="W4280">
        <v>0.56000000000000005</v>
      </c>
    </row>
    <row r="4281" spans="1:23" x14ac:dyDescent="0.3">
      <c r="A4281" t="s">
        <v>1043</v>
      </c>
      <c r="B4281" t="s">
        <v>1044</v>
      </c>
      <c r="D4281" s="1">
        <v>41020</v>
      </c>
      <c r="E4281" s="1">
        <v>41021</v>
      </c>
      <c r="F4281" s="1" t="str">
        <f t="shared" si="278"/>
        <v>April</v>
      </c>
      <c r="G4281" s="1" t="str">
        <f t="shared" si="279"/>
        <v>2012</v>
      </c>
      <c r="H4281" s="2">
        <f t="shared" si="280"/>
        <v>1</v>
      </c>
      <c r="I4281" s="2" t="b">
        <f t="shared" si="281"/>
        <v>0</v>
      </c>
      <c r="J4281" t="s">
        <v>24</v>
      </c>
      <c r="K4281">
        <v>41</v>
      </c>
      <c r="L4281">
        <v>205.24</v>
      </c>
      <c r="M4281">
        <v>0.03</v>
      </c>
      <c r="N4281" t="s">
        <v>18</v>
      </c>
      <c r="O4281">
        <v>-148.77000000000001</v>
      </c>
      <c r="P4281">
        <v>4.8899999999999997</v>
      </c>
      <c r="Q4281">
        <v>4.93</v>
      </c>
      <c r="R4281" t="s">
        <v>260</v>
      </c>
      <c r="S4281" t="s">
        <v>260</v>
      </c>
      <c r="T4281" t="s">
        <v>21</v>
      </c>
      <c r="U4281" t="s">
        <v>32</v>
      </c>
      <c r="V4281" t="s">
        <v>48</v>
      </c>
      <c r="W4281">
        <v>0.66</v>
      </c>
    </row>
    <row r="4282" spans="1:23" x14ac:dyDescent="0.3">
      <c r="A4282" t="s">
        <v>1428</v>
      </c>
      <c r="B4282" t="s">
        <v>1372</v>
      </c>
      <c r="D4282" s="1">
        <v>40523</v>
      </c>
      <c r="E4282" s="1">
        <v>40525</v>
      </c>
      <c r="F4282" s="1" t="str">
        <f t="shared" si="278"/>
        <v>December</v>
      </c>
      <c r="G4282" s="1" t="str">
        <f t="shared" si="279"/>
        <v>2010</v>
      </c>
      <c r="H4282" s="2">
        <f t="shared" si="280"/>
        <v>2</v>
      </c>
      <c r="I4282" s="2" t="b">
        <f t="shared" si="281"/>
        <v>0</v>
      </c>
      <c r="J4282" t="s">
        <v>44</v>
      </c>
      <c r="K4282">
        <v>4</v>
      </c>
      <c r="L4282">
        <v>16.079999999999998</v>
      </c>
      <c r="M4282">
        <v>0.04</v>
      </c>
      <c r="N4282" t="s">
        <v>18</v>
      </c>
      <c r="O4282">
        <v>-3.75</v>
      </c>
      <c r="P4282">
        <v>3.8</v>
      </c>
      <c r="Q4282">
        <v>1.49</v>
      </c>
      <c r="R4282" t="s">
        <v>260</v>
      </c>
      <c r="S4282" t="s">
        <v>260</v>
      </c>
      <c r="T4282" t="s">
        <v>31</v>
      </c>
      <c r="U4282" t="s">
        <v>22</v>
      </c>
      <c r="V4282" t="s">
        <v>29</v>
      </c>
      <c r="W4282">
        <v>0.38</v>
      </c>
    </row>
    <row r="4283" spans="1:23" x14ac:dyDescent="0.3">
      <c r="A4283" t="s">
        <v>1068</v>
      </c>
      <c r="B4283" t="s">
        <v>1058</v>
      </c>
      <c r="D4283" s="1">
        <v>40857</v>
      </c>
      <c r="E4283" s="1">
        <v>40859</v>
      </c>
      <c r="F4283" s="1" t="str">
        <f t="shared" si="278"/>
        <v>November</v>
      </c>
      <c r="G4283" s="1" t="str">
        <f t="shared" si="279"/>
        <v>2011</v>
      </c>
      <c r="H4283" s="2">
        <f t="shared" si="280"/>
        <v>2</v>
      </c>
      <c r="I4283" s="2" t="b">
        <f t="shared" si="281"/>
        <v>0</v>
      </c>
      <c r="J4283" t="s">
        <v>52</v>
      </c>
      <c r="K4283">
        <v>30</v>
      </c>
      <c r="L4283">
        <v>311.08</v>
      </c>
      <c r="M4283">
        <v>0.08</v>
      </c>
      <c r="N4283" t="s">
        <v>18</v>
      </c>
      <c r="O4283">
        <v>-38.450000000000003</v>
      </c>
      <c r="P4283">
        <v>10.89</v>
      </c>
      <c r="Q4283">
        <v>4.5</v>
      </c>
      <c r="R4283" t="s">
        <v>260</v>
      </c>
      <c r="S4283" t="s">
        <v>260</v>
      </c>
      <c r="T4283" t="s">
        <v>31</v>
      </c>
      <c r="U4283" t="s">
        <v>22</v>
      </c>
      <c r="V4283" t="s">
        <v>28</v>
      </c>
      <c r="W4283">
        <v>0.59</v>
      </c>
    </row>
    <row r="4284" spans="1:23" x14ac:dyDescent="0.3">
      <c r="A4284" t="s">
        <v>1527</v>
      </c>
      <c r="B4284" t="s">
        <v>948</v>
      </c>
      <c r="D4284" s="1">
        <v>40775</v>
      </c>
      <c r="E4284" s="1">
        <v>40775</v>
      </c>
      <c r="F4284" s="1" t="str">
        <f t="shared" si="278"/>
        <v>August</v>
      </c>
      <c r="G4284" s="1" t="str">
        <f t="shared" si="279"/>
        <v>2011</v>
      </c>
      <c r="H4284" s="2">
        <f t="shared" si="280"/>
        <v>0</v>
      </c>
      <c r="I4284" s="2" t="str">
        <f t="shared" si="281"/>
        <v>FREE DELIVERY</v>
      </c>
      <c r="J4284" t="s">
        <v>44</v>
      </c>
      <c r="K4284">
        <v>16</v>
      </c>
      <c r="L4284">
        <v>116.11</v>
      </c>
      <c r="M4284">
        <v>0.1</v>
      </c>
      <c r="N4284" t="s">
        <v>39</v>
      </c>
      <c r="O4284">
        <v>-36.46</v>
      </c>
      <c r="P4284">
        <v>7.64</v>
      </c>
      <c r="Q4284">
        <v>5.83</v>
      </c>
      <c r="R4284" t="s">
        <v>260</v>
      </c>
      <c r="S4284" t="s">
        <v>260</v>
      </c>
      <c r="T4284" t="s">
        <v>42</v>
      </c>
      <c r="U4284" t="s">
        <v>22</v>
      </c>
      <c r="V4284" t="s">
        <v>43</v>
      </c>
      <c r="W4284">
        <v>0.36</v>
      </c>
    </row>
    <row r="4285" spans="1:23" x14ac:dyDescent="0.3">
      <c r="A4285" t="s">
        <v>1527</v>
      </c>
      <c r="B4285" t="s">
        <v>948</v>
      </c>
      <c r="D4285" s="1">
        <v>40775</v>
      </c>
      <c r="E4285" s="1">
        <v>40778</v>
      </c>
      <c r="F4285" s="1" t="str">
        <f t="shared" si="278"/>
        <v>August</v>
      </c>
      <c r="G4285" s="1" t="str">
        <f t="shared" si="279"/>
        <v>2011</v>
      </c>
      <c r="H4285" s="2">
        <f t="shared" si="280"/>
        <v>3</v>
      </c>
      <c r="I4285" s="2" t="b">
        <f t="shared" si="281"/>
        <v>0</v>
      </c>
      <c r="J4285" t="s">
        <v>44</v>
      </c>
      <c r="K4285">
        <v>30</v>
      </c>
      <c r="L4285">
        <v>306.92</v>
      </c>
      <c r="M4285">
        <v>0.05</v>
      </c>
      <c r="N4285" t="s">
        <v>18</v>
      </c>
      <c r="O4285">
        <v>13.46</v>
      </c>
      <c r="P4285">
        <v>9.99</v>
      </c>
      <c r="Q4285">
        <v>5.12</v>
      </c>
      <c r="R4285" t="s">
        <v>260</v>
      </c>
      <c r="S4285" t="s">
        <v>260</v>
      </c>
      <c r="T4285" t="s">
        <v>42</v>
      </c>
      <c r="U4285" t="s">
        <v>22</v>
      </c>
      <c r="V4285" t="s">
        <v>43</v>
      </c>
      <c r="W4285">
        <v>0.4</v>
      </c>
    </row>
    <row r="4286" spans="1:23" x14ac:dyDescent="0.3">
      <c r="A4286" t="s">
        <v>1101</v>
      </c>
      <c r="B4286" t="s">
        <v>1102</v>
      </c>
      <c r="D4286" s="1">
        <v>39948</v>
      </c>
      <c r="E4286" s="1">
        <v>39948</v>
      </c>
      <c r="F4286" s="1" t="str">
        <f t="shared" si="278"/>
        <v>May</v>
      </c>
      <c r="G4286" s="1" t="str">
        <f t="shared" si="279"/>
        <v>2009</v>
      </c>
      <c r="H4286" s="2">
        <f t="shared" si="280"/>
        <v>0</v>
      </c>
      <c r="I4286" s="2" t="str">
        <f t="shared" si="281"/>
        <v>FREE DELIVERY</v>
      </c>
      <c r="J4286" t="s">
        <v>52</v>
      </c>
      <c r="K4286">
        <v>45</v>
      </c>
      <c r="L4286">
        <v>1802</v>
      </c>
      <c r="M4286">
        <v>0.02</v>
      </c>
      <c r="N4286" t="s">
        <v>18</v>
      </c>
      <c r="O4286">
        <v>508.96</v>
      </c>
      <c r="P4286">
        <v>39.06</v>
      </c>
      <c r="Q4286">
        <v>10.55</v>
      </c>
      <c r="R4286" t="s">
        <v>260</v>
      </c>
      <c r="S4286" t="s">
        <v>260</v>
      </c>
      <c r="T4286" t="s">
        <v>21</v>
      </c>
      <c r="U4286" t="s">
        <v>22</v>
      </c>
      <c r="V4286" t="s">
        <v>29</v>
      </c>
      <c r="W4286">
        <v>0.37</v>
      </c>
    </row>
    <row r="4287" spans="1:23" x14ac:dyDescent="0.3">
      <c r="A4287" t="s">
        <v>1101</v>
      </c>
      <c r="B4287" t="s">
        <v>1102</v>
      </c>
      <c r="D4287" s="1">
        <v>39948</v>
      </c>
      <c r="E4287" s="1">
        <v>39949</v>
      </c>
      <c r="F4287" s="1" t="str">
        <f t="shared" si="278"/>
        <v>May</v>
      </c>
      <c r="G4287" s="1" t="str">
        <f t="shared" si="279"/>
        <v>2009</v>
      </c>
      <c r="H4287" s="2">
        <f t="shared" si="280"/>
        <v>1</v>
      </c>
      <c r="I4287" s="2" t="b">
        <f t="shared" si="281"/>
        <v>0</v>
      </c>
      <c r="J4287" t="s">
        <v>52</v>
      </c>
      <c r="K4287">
        <v>50</v>
      </c>
      <c r="L4287">
        <v>1832.22</v>
      </c>
      <c r="M4287">
        <v>0.1</v>
      </c>
      <c r="N4287" t="s">
        <v>18</v>
      </c>
      <c r="O4287">
        <v>805.43</v>
      </c>
      <c r="P4287">
        <v>37.700000000000003</v>
      </c>
      <c r="Q4287">
        <v>2.99</v>
      </c>
      <c r="R4287" t="s">
        <v>260</v>
      </c>
      <c r="S4287" t="s">
        <v>260</v>
      </c>
      <c r="T4287" t="s">
        <v>21</v>
      </c>
      <c r="U4287" t="s">
        <v>22</v>
      </c>
      <c r="V4287" t="s">
        <v>29</v>
      </c>
      <c r="W4287">
        <v>0.35</v>
      </c>
    </row>
    <row r="4288" spans="1:23" x14ac:dyDescent="0.3">
      <c r="A4288" t="s">
        <v>1428</v>
      </c>
      <c r="B4288" t="s">
        <v>1372</v>
      </c>
      <c r="D4288" s="1">
        <v>40943</v>
      </c>
      <c r="E4288" s="1">
        <v>40943</v>
      </c>
      <c r="F4288" s="1" t="str">
        <f t="shared" si="278"/>
        <v>February</v>
      </c>
      <c r="G4288" s="1" t="str">
        <f t="shared" si="279"/>
        <v>2012</v>
      </c>
      <c r="H4288" s="2">
        <f t="shared" si="280"/>
        <v>0</v>
      </c>
      <c r="I4288" s="2" t="str">
        <f t="shared" si="281"/>
        <v>FREE DELIVERY</v>
      </c>
      <c r="J4288" t="s">
        <v>52</v>
      </c>
      <c r="K4288">
        <v>29</v>
      </c>
      <c r="L4288">
        <v>258.61</v>
      </c>
      <c r="M4288">
        <v>7.0000000000000007E-2</v>
      </c>
      <c r="N4288" t="s">
        <v>18</v>
      </c>
      <c r="O4288">
        <v>-15.96</v>
      </c>
      <c r="P4288">
        <v>8.85</v>
      </c>
      <c r="Q4288">
        <v>5.6</v>
      </c>
      <c r="R4288" t="s">
        <v>260</v>
      </c>
      <c r="S4288" t="s">
        <v>260</v>
      </c>
      <c r="T4288" t="s">
        <v>31</v>
      </c>
      <c r="U4288" t="s">
        <v>22</v>
      </c>
      <c r="V4288" t="s">
        <v>29</v>
      </c>
      <c r="W4288">
        <v>0.36</v>
      </c>
    </row>
    <row r="4289" spans="1:23" x14ac:dyDescent="0.3">
      <c r="A4289" t="s">
        <v>1163</v>
      </c>
      <c r="B4289" t="s">
        <v>1106</v>
      </c>
      <c r="D4289" s="1">
        <v>40324</v>
      </c>
      <c r="E4289" s="1">
        <v>40325</v>
      </c>
      <c r="F4289" s="1" t="str">
        <f t="shared" si="278"/>
        <v>May</v>
      </c>
      <c r="G4289" s="1" t="str">
        <f t="shared" si="279"/>
        <v>2010</v>
      </c>
      <c r="H4289" s="2">
        <f t="shared" si="280"/>
        <v>1</v>
      </c>
      <c r="I4289" s="2" t="b">
        <f t="shared" si="281"/>
        <v>0</v>
      </c>
      <c r="J4289" t="s">
        <v>34</v>
      </c>
      <c r="K4289">
        <v>33</v>
      </c>
      <c r="L4289">
        <v>1379.34</v>
      </c>
      <c r="M4289">
        <v>0.04</v>
      </c>
      <c r="N4289" t="s">
        <v>18</v>
      </c>
      <c r="O4289">
        <v>-470.85</v>
      </c>
      <c r="P4289">
        <v>40.479999999999997</v>
      </c>
      <c r="Q4289">
        <v>19.989999999999998</v>
      </c>
      <c r="R4289" t="s">
        <v>260</v>
      </c>
      <c r="S4289" t="s">
        <v>260</v>
      </c>
      <c r="T4289" t="s">
        <v>42</v>
      </c>
      <c r="U4289" t="s">
        <v>32</v>
      </c>
      <c r="V4289" t="s">
        <v>48</v>
      </c>
      <c r="W4289">
        <v>0.77</v>
      </c>
    </row>
    <row r="4290" spans="1:23" x14ac:dyDescent="0.3">
      <c r="A4290" t="s">
        <v>1163</v>
      </c>
      <c r="B4290" t="s">
        <v>1106</v>
      </c>
      <c r="D4290" s="1">
        <v>40324</v>
      </c>
      <c r="E4290" s="1">
        <v>40325</v>
      </c>
      <c r="F4290" s="1" t="str">
        <f t="shared" si="278"/>
        <v>May</v>
      </c>
      <c r="G4290" s="1" t="str">
        <f t="shared" si="279"/>
        <v>2010</v>
      </c>
      <c r="H4290" s="2">
        <f t="shared" si="280"/>
        <v>1</v>
      </c>
      <c r="I4290" s="2" t="b">
        <f t="shared" si="281"/>
        <v>0</v>
      </c>
      <c r="J4290" t="s">
        <v>34</v>
      </c>
      <c r="K4290">
        <v>6</v>
      </c>
      <c r="L4290">
        <v>168.25</v>
      </c>
      <c r="M4290">
        <v>0.09</v>
      </c>
      <c r="N4290" t="s">
        <v>39</v>
      </c>
      <c r="O4290">
        <v>101.78</v>
      </c>
      <c r="P4290">
        <v>26.48</v>
      </c>
      <c r="Q4290">
        <v>6.93</v>
      </c>
      <c r="R4290" t="s">
        <v>260</v>
      </c>
      <c r="S4290" t="s">
        <v>260</v>
      </c>
      <c r="T4290" t="s">
        <v>42</v>
      </c>
      <c r="U4290" t="s">
        <v>36</v>
      </c>
      <c r="V4290" t="s">
        <v>37</v>
      </c>
      <c r="W4290">
        <v>0.49</v>
      </c>
    </row>
    <row r="4291" spans="1:23" x14ac:dyDescent="0.3">
      <c r="A4291" t="s">
        <v>1026</v>
      </c>
      <c r="B4291" t="s">
        <v>1588</v>
      </c>
      <c r="D4291" s="1">
        <v>40288</v>
      </c>
      <c r="E4291" s="1">
        <v>40291</v>
      </c>
      <c r="F4291" s="1" t="str">
        <f t="shared" ref="F4291:F4354" si="282">TEXT(E4291,"mmmm")</f>
        <v>April</v>
      </c>
      <c r="G4291" s="1" t="str">
        <f t="shared" ref="G4291:G4354" si="283">TEXT(E4291,"yyyy")</f>
        <v>2010</v>
      </c>
      <c r="H4291" s="2">
        <f t="shared" ref="H4291:H4354" si="284">E4291-D4291</f>
        <v>3</v>
      </c>
      <c r="I4291" s="2" t="b">
        <f t="shared" ref="I4291:I4354" si="285">IF(H4291&lt;1,IF(AND(H4291&gt;0,H4291&lt;2),"ONE DAY", "FREE DELIVERY"))</f>
        <v>0</v>
      </c>
      <c r="J4291" t="s">
        <v>52</v>
      </c>
      <c r="K4291">
        <v>41</v>
      </c>
      <c r="L4291">
        <v>1871.13</v>
      </c>
      <c r="M4291">
        <v>0.01</v>
      </c>
      <c r="N4291" t="s">
        <v>18</v>
      </c>
      <c r="O4291">
        <v>346.43</v>
      </c>
      <c r="P4291">
        <v>45.98</v>
      </c>
      <c r="Q4291">
        <v>4.8</v>
      </c>
      <c r="R4291" t="s">
        <v>260</v>
      </c>
      <c r="S4291" t="s">
        <v>260</v>
      </c>
      <c r="T4291" t="s">
        <v>21</v>
      </c>
      <c r="U4291" t="s">
        <v>36</v>
      </c>
      <c r="V4291" t="s">
        <v>37</v>
      </c>
      <c r="W4291">
        <v>0.68</v>
      </c>
    </row>
    <row r="4292" spans="1:23" x14ac:dyDescent="0.3">
      <c r="A4292" t="s">
        <v>1026</v>
      </c>
      <c r="B4292" t="s">
        <v>1588</v>
      </c>
      <c r="D4292" s="1">
        <v>40288</v>
      </c>
      <c r="E4292" s="1">
        <v>40288</v>
      </c>
      <c r="F4292" s="1" t="str">
        <f t="shared" si="282"/>
        <v>April</v>
      </c>
      <c r="G4292" s="1" t="str">
        <f t="shared" si="283"/>
        <v>2010</v>
      </c>
      <c r="H4292" s="2">
        <f t="shared" si="284"/>
        <v>0</v>
      </c>
      <c r="I4292" s="2" t="str">
        <f t="shared" si="285"/>
        <v>FREE DELIVERY</v>
      </c>
      <c r="J4292" t="s">
        <v>52</v>
      </c>
      <c r="K4292">
        <v>22</v>
      </c>
      <c r="L4292">
        <v>729.57</v>
      </c>
      <c r="M4292">
        <v>0.08</v>
      </c>
      <c r="N4292" t="s">
        <v>18</v>
      </c>
      <c r="O4292">
        <v>250.43</v>
      </c>
      <c r="P4292">
        <v>35.44</v>
      </c>
      <c r="Q4292">
        <v>5.09</v>
      </c>
      <c r="R4292" t="s">
        <v>260</v>
      </c>
      <c r="S4292" t="s">
        <v>260</v>
      </c>
      <c r="T4292" t="s">
        <v>21</v>
      </c>
      <c r="U4292" t="s">
        <v>22</v>
      </c>
      <c r="V4292" t="s">
        <v>43</v>
      </c>
      <c r="W4292">
        <v>0.38</v>
      </c>
    </row>
    <row r="4293" spans="1:23" x14ac:dyDescent="0.3">
      <c r="A4293" t="s">
        <v>926</v>
      </c>
      <c r="B4293" t="s">
        <v>1081</v>
      </c>
      <c r="D4293" s="1">
        <v>40969</v>
      </c>
      <c r="E4293" s="1">
        <v>40971</v>
      </c>
      <c r="F4293" s="1" t="str">
        <f t="shared" si="282"/>
        <v>March</v>
      </c>
      <c r="G4293" s="1" t="str">
        <f t="shared" si="283"/>
        <v>2012</v>
      </c>
      <c r="H4293" s="2">
        <f t="shared" si="284"/>
        <v>2</v>
      </c>
      <c r="I4293" s="2" t="b">
        <f t="shared" si="285"/>
        <v>0</v>
      </c>
      <c r="J4293" t="s">
        <v>44</v>
      </c>
      <c r="K4293">
        <v>7</v>
      </c>
      <c r="L4293">
        <v>104.38</v>
      </c>
      <c r="M4293">
        <v>7.0000000000000007E-2</v>
      </c>
      <c r="N4293" t="s">
        <v>18</v>
      </c>
      <c r="O4293">
        <v>-24.2</v>
      </c>
      <c r="P4293">
        <v>14.42</v>
      </c>
      <c r="Q4293">
        <v>6.75</v>
      </c>
      <c r="R4293" t="s">
        <v>260</v>
      </c>
      <c r="S4293" t="s">
        <v>260</v>
      </c>
      <c r="T4293" t="s">
        <v>31</v>
      </c>
      <c r="U4293" t="s">
        <v>22</v>
      </c>
      <c r="V4293" t="s">
        <v>28</v>
      </c>
      <c r="W4293">
        <v>0.52</v>
      </c>
    </row>
    <row r="4294" spans="1:23" x14ac:dyDescent="0.3">
      <c r="A4294" t="s">
        <v>1589</v>
      </c>
      <c r="B4294" t="s">
        <v>1590</v>
      </c>
      <c r="D4294" s="1">
        <v>40722</v>
      </c>
      <c r="E4294" s="1">
        <v>40727</v>
      </c>
      <c r="F4294" s="1" t="str">
        <f t="shared" si="282"/>
        <v>July</v>
      </c>
      <c r="G4294" s="1" t="str">
        <f t="shared" si="283"/>
        <v>2011</v>
      </c>
      <c r="H4294" s="2">
        <f t="shared" si="284"/>
        <v>5</v>
      </c>
      <c r="I4294" s="2" t="b">
        <f t="shared" si="285"/>
        <v>0</v>
      </c>
      <c r="J4294" t="s">
        <v>17</v>
      </c>
      <c r="K4294">
        <v>15</v>
      </c>
      <c r="L4294">
        <v>627.69000000000005</v>
      </c>
      <c r="M4294">
        <v>0</v>
      </c>
      <c r="N4294" t="s">
        <v>18</v>
      </c>
      <c r="O4294">
        <v>-12.02</v>
      </c>
      <c r="P4294">
        <v>39.979999999999997</v>
      </c>
      <c r="Q4294">
        <v>4</v>
      </c>
      <c r="R4294" t="s">
        <v>260</v>
      </c>
      <c r="S4294" t="s">
        <v>260</v>
      </c>
      <c r="T4294" t="s">
        <v>21</v>
      </c>
      <c r="U4294" t="s">
        <v>32</v>
      </c>
      <c r="V4294" t="s">
        <v>48</v>
      </c>
      <c r="W4294">
        <v>0.7</v>
      </c>
    </row>
    <row r="4295" spans="1:23" x14ac:dyDescent="0.3">
      <c r="A4295" t="s">
        <v>1468</v>
      </c>
      <c r="B4295" t="s">
        <v>1347</v>
      </c>
      <c r="D4295" s="1">
        <v>40021</v>
      </c>
      <c r="E4295" s="1">
        <v>40021</v>
      </c>
      <c r="F4295" s="1" t="str">
        <f t="shared" si="282"/>
        <v>July</v>
      </c>
      <c r="G4295" s="1" t="str">
        <f t="shared" si="283"/>
        <v>2009</v>
      </c>
      <c r="H4295" s="2">
        <f t="shared" si="284"/>
        <v>0</v>
      </c>
      <c r="I4295" s="2" t="str">
        <f t="shared" si="285"/>
        <v>FREE DELIVERY</v>
      </c>
      <c r="J4295" t="s">
        <v>34</v>
      </c>
      <c r="K4295">
        <v>39</v>
      </c>
      <c r="L4295">
        <v>493.26</v>
      </c>
      <c r="M4295">
        <v>0.02</v>
      </c>
      <c r="N4295" t="s">
        <v>18</v>
      </c>
      <c r="O4295">
        <v>263.39999999999998</v>
      </c>
      <c r="P4295">
        <v>12.53</v>
      </c>
      <c r="Q4295">
        <v>0.49</v>
      </c>
      <c r="R4295" t="s">
        <v>260</v>
      </c>
      <c r="S4295" t="s">
        <v>260</v>
      </c>
      <c r="T4295" t="s">
        <v>21</v>
      </c>
      <c r="U4295" t="s">
        <v>22</v>
      </c>
      <c r="V4295" t="s">
        <v>57</v>
      </c>
      <c r="W4295">
        <v>0.38</v>
      </c>
    </row>
    <row r="4296" spans="1:23" x14ac:dyDescent="0.3">
      <c r="A4296" t="s">
        <v>1468</v>
      </c>
      <c r="B4296" t="s">
        <v>1347</v>
      </c>
      <c r="D4296" s="1">
        <v>40021</v>
      </c>
      <c r="E4296" s="1">
        <v>40023</v>
      </c>
      <c r="F4296" s="1" t="str">
        <f t="shared" si="282"/>
        <v>July</v>
      </c>
      <c r="G4296" s="1" t="str">
        <f t="shared" si="283"/>
        <v>2009</v>
      </c>
      <c r="H4296" s="2">
        <f t="shared" si="284"/>
        <v>2</v>
      </c>
      <c r="I4296" s="2" t="b">
        <f t="shared" si="285"/>
        <v>0</v>
      </c>
      <c r="J4296" t="s">
        <v>34</v>
      </c>
      <c r="K4296">
        <v>37</v>
      </c>
      <c r="L4296">
        <v>192.15</v>
      </c>
      <c r="M4296">
        <v>7.0000000000000007E-2</v>
      </c>
      <c r="N4296" t="s">
        <v>39</v>
      </c>
      <c r="O4296">
        <v>37.31</v>
      </c>
      <c r="P4296">
        <v>5.18</v>
      </c>
      <c r="Q4296">
        <v>2.04</v>
      </c>
      <c r="R4296" t="s">
        <v>260</v>
      </c>
      <c r="S4296" t="s">
        <v>260</v>
      </c>
      <c r="T4296" t="s">
        <v>21</v>
      </c>
      <c r="U4296" t="s">
        <v>22</v>
      </c>
      <c r="V4296" t="s">
        <v>43</v>
      </c>
      <c r="W4296">
        <v>0.36</v>
      </c>
    </row>
    <row r="4297" spans="1:23" x14ac:dyDescent="0.3">
      <c r="A4297" t="s">
        <v>1216</v>
      </c>
      <c r="B4297" t="s">
        <v>1591</v>
      </c>
      <c r="D4297" s="1">
        <v>40309</v>
      </c>
      <c r="E4297" s="1">
        <v>40311</v>
      </c>
      <c r="F4297" s="1" t="str">
        <f t="shared" si="282"/>
        <v>May</v>
      </c>
      <c r="G4297" s="1" t="str">
        <f t="shared" si="283"/>
        <v>2010</v>
      </c>
      <c r="H4297" s="2">
        <f t="shared" si="284"/>
        <v>2</v>
      </c>
      <c r="I4297" s="2" t="b">
        <f t="shared" si="285"/>
        <v>0</v>
      </c>
      <c r="J4297" t="s">
        <v>24</v>
      </c>
      <c r="K4297">
        <v>16</v>
      </c>
      <c r="L4297">
        <v>2366.1799999999998</v>
      </c>
      <c r="M4297">
        <v>0.1</v>
      </c>
      <c r="N4297" t="s">
        <v>18</v>
      </c>
      <c r="O4297">
        <v>703.8</v>
      </c>
      <c r="P4297">
        <v>162.93</v>
      </c>
      <c r="Q4297">
        <v>19.989999999999998</v>
      </c>
      <c r="R4297" t="s">
        <v>260</v>
      </c>
      <c r="S4297" t="s">
        <v>260</v>
      </c>
      <c r="T4297" t="s">
        <v>42</v>
      </c>
      <c r="U4297" t="s">
        <v>22</v>
      </c>
      <c r="V4297" t="s">
        <v>51</v>
      </c>
      <c r="W4297">
        <v>0.39</v>
      </c>
    </row>
    <row r="4298" spans="1:23" x14ac:dyDescent="0.3">
      <c r="A4298" t="s">
        <v>1216</v>
      </c>
      <c r="B4298" t="s">
        <v>1591</v>
      </c>
      <c r="D4298" s="1">
        <v>40309</v>
      </c>
      <c r="E4298" s="1">
        <v>40309</v>
      </c>
      <c r="F4298" s="1" t="str">
        <f t="shared" si="282"/>
        <v>May</v>
      </c>
      <c r="G4298" s="1" t="str">
        <f t="shared" si="283"/>
        <v>2010</v>
      </c>
      <c r="H4298" s="2">
        <f t="shared" si="284"/>
        <v>0</v>
      </c>
      <c r="I4298" s="2" t="str">
        <f t="shared" si="285"/>
        <v>FREE DELIVERY</v>
      </c>
      <c r="J4298" t="s">
        <v>24</v>
      </c>
      <c r="K4298">
        <v>49</v>
      </c>
      <c r="L4298">
        <v>675.71</v>
      </c>
      <c r="M4298">
        <v>0.06</v>
      </c>
      <c r="N4298" t="s">
        <v>18</v>
      </c>
      <c r="O4298">
        <v>-17.489999999999998</v>
      </c>
      <c r="P4298">
        <v>13.79</v>
      </c>
      <c r="Q4298">
        <v>8.7799999999999994</v>
      </c>
      <c r="R4298" t="s">
        <v>260</v>
      </c>
      <c r="S4298" t="s">
        <v>260</v>
      </c>
      <c r="T4298" t="s">
        <v>42</v>
      </c>
      <c r="U4298" t="s">
        <v>36</v>
      </c>
      <c r="V4298" t="s">
        <v>37</v>
      </c>
      <c r="W4298">
        <v>0.43</v>
      </c>
    </row>
    <row r="4299" spans="1:23" x14ac:dyDescent="0.3">
      <c r="A4299" t="s">
        <v>1216</v>
      </c>
      <c r="B4299" t="s">
        <v>1591</v>
      </c>
      <c r="D4299" s="1">
        <v>40309</v>
      </c>
      <c r="E4299" s="1">
        <v>40311</v>
      </c>
      <c r="F4299" s="1" t="str">
        <f t="shared" si="282"/>
        <v>May</v>
      </c>
      <c r="G4299" s="1" t="str">
        <f t="shared" si="283"/>
        <v>2010</v>
      </c>
      <c r="H4299" s="2">
        <f t="shared" si="284"/>
        <v>2</v>
      </c>
      <c r="I4299" s="2" t="b">
        <f t="shared" si="285"/>
        <v>0</v>
      </c>
      <c r="J4299" t="s">
        <v>24</v>
      </c>
      <c r="K4299">
        <v>16</v>
      </c>
      <c r="L4299">
        <v>292.97800000000001</v>
      </c>
      <c r="M4299">
        <v>0.05</v>
      </c>
      <c r="N4299" t="s">
        <v>18</v>
      </c>
      <c r="O4299">
        <v>-93.61</v>
      </c>
      <c r="P4299">
        <v>20.99</v>
      </c>
      <c r="Q4299">
        <v>3.3</v>
      </c>
      <c r="R4299" t="s">
        <v>260</v>
      </c>
      <c r="S4299" t="s">
        <v>260</v>
      </c>
      <c r="T4299" t="s">
        <v>42</v>
      </c>
      <c r="U4299" t="s">
        <v>32</v>
      </c>
      <c r="V4299" t="s">
        <v>33</v>
      </c>
      <c r="W4299">
        <v>0.81</v>
      </c>
    </row>
    <row r="4300" spans="1:23" x14ac:dyDescent="0.3">
      <c r="A4300" t="s">
        <v>1033</v>
      </c>
      <c r="B4300" t="s">
        <v>1034</v>
      </c>
      <c r="D4300" s="1">
        <v>39909</v>
      </c>
      <c r="E4300" s="1">
        <v>39910</v>
      </c>
      <c r="F4300" s="1" t="str">
        <f t="shared" si="282"/>
        <v>April</v>
      </c>
      <c r="G4300" s="1" t="str">
        <f t="shared" si="283"/>
        <v>2009</v>
      </c>
      <c r="H4300" s="2">
        <f t="shared" si="284"/>
        <v>1</v>
      </c>
      <c r="I4300" s="2" t="b">
        <f t="shared" si="285"/>
        <v>0</v>
      </c>
      <c r="J4300" t="s">
        <v>24</v>
      </c>
      <c r="K4300">
        <v>14</v>
      </c>
      <c r="L4300">
        <v>570.52850000000001</v>
      </c>
      <c r="M4300">
        <v>0.02</v>
      </c>
      <c r="N4300" t="s">
        <v>39</v>
      </c>
      <c r="O4300">
        <v>3.96</v>
      </c>
      <c r="P4300">
        <v>45.99</v>
      </c>
      <c r="Q4300">
        <v>4.99</v>
      </c>
      <c r="R4300" t="s">
        <v>260</v>
      </c>
      <c r="S4300" t="s">
        <v>260</v>
      </c>
      <c r="T4300" t="s">
        <v>27</v>
      </c>
      <c r="U4300" t="s">
        <v>32</v>
      </c>
      <c r="V4300" t="s">
        <v>33</v>
      </c>
      <c r="W4300">
        <v>0.56999999999999995</v>
      </c>
    </row>
    <row r="4301" spans="1:23" x14ac:dyDescent="0.3">
      <c r="A4301" t="s">
        <v>1592</v>
      </c>
      <c r="B4301" t="s">
        <v>1593</v>
      </c>
      <c r="D4301" s="1">
        <v>40785</v>
      </c>
      <c r="E4301" s="1">
        <v>40787</v>
      </c>
      <c r="F4301" s="1" t="str">
        <f t="shared" si="282"/>
        <v>September</v>
      </c>
      <c r="G4301" s="1" t="str">
        <f t="shared" si="283"/>
        <v>2011</v>
      </c>
      <c r="H4301" s="2">
        <f t="shared" si="284"/>
        <v>2</v>
      </c>
      <c r="I4301" s="2" t="b">
        <f t="shared" si="285"/>
        <v>0</v>
      </c>
      <c r="J4301" t="s">
        <v>34</v>
      </c>
      <c r="K4301">
        <v>25</v>
      </c>
      <c r="L4301">
        <v>276.5</v>
      </c>
      <c r="M4301">
        <v>0.02</v>
      </c>
      <c r="N4301" t="s">
        <v>18</v>
      </c>
      <c r="O4301">
        <v>35.72</v>
      </c>
      <c r="P4301">
        <v>10.98</v>
      </c>
      <c r="Q4301">
        <v>4.8</v>
      </c>
      <c r="R4301" t="s">
        <v>260</v>
      </c>
      <c r="S4301" t="s">
        <v>260</v>
      </c>
      <c r="T4301" t="s">
        <v>31</v>
      </c>
      <c r="U4301" t="s">
        <v>22</v>
      </c>
      <c r="V4301" t="s">
        <v>51</v>
      </c>
      <c r="W4301">
        <v>0.36</v>
      </c>
    </row>
    <row r="4302" spans="1:23" x14ac:dyDescent="0.3">
      <c r="A4302" t="s">
        <v>1101</v>
      </c>
      <c r="B4302" t="s">
        <v>1102</v>
      </c>
      <c r="D4302" s="1">
        <v>40836</v>
      </c>
      <c r="E4302" s="1">
        <v>40838</v>
      </c>
      <c r="F4302" s="1" t="str">
        <f t="shared" si="282"/>
        <v>October</v>
      </c>
      <c r="G4302" s="1" t="str">
        <f t="shared" si="283"/>
        <v>2011</v>
      </c>
      <c r="H4302" s="2">
        <f t="shared" si="284"/>
        <v>2</v>
      </c>
      <c r="I4302" s="2" t="b">
        <f t="shared" si="285"/>
        <v>0</v>
      </c>
      <c r="J4302" t="s">
        <v>52</v>
      </c>
      <c r="K4302">
        <v>16</v>
      </c>
      <c r="L4302">
        <v>111.9</v>
      </c>
      <c r="M4302">
        <v>0.01</v>
      </c>
      <c r="N4302" t="s">
        <v>18</v>
      </c>
      <c r="O4302">
        <v>38.03</v>
      </c>
      <c r="P4302">
        <v>6.47</v>
      </c>
      <c r="Q4302">
        <v>1.22</v>
      </c>
      <c r="R4302" t="s">
        <v>260</v>
      </c>
      <c r="S4302" t="s">
        <v>260</v>
      </c>
      <c r="T4302" t="s">
        <v>21</v>
      </c>
      <c r="U4302" t="s">
        <v>22</v>
      </c>
      <c r="V4302" t="s">
        <v>60</v>
      </c>
      <c r="W4302">
        <v>0.4</v>
      </c>
    </row>
    <row r="4303" spans="1:23" x14ac:dyDescent="0.3">
      <c r="A4303" t="s">
        <v>1033</v>
      </c>
      <c r="B4303" t="s">
        <v>1034</v>
      </c>
      <c r="D4303" s="1">
        <v>41117</v>
      </c>
      <c r="E4303" s="1">
        <v>41119</v>
      </c>
      <c r="F4303" s="1" t="str">
        <f t="shared" si="282"/>
        <v>July</v>
      </c>
      <c r="G4303" s="1" t="str">
        <f t="shared" si="283"/>
        <v>2012</v>
      </c>
      <c r="H4303" s="2">
        <f t="shared" si="284"/>
        <v>2</v>
      </c>
      <c r="I4303" s="2" t="b">
        <f t="shared" si="285"/>
        <v>0</v>
      </c>
      <c r="J4303" t="s">
        <v>24</v>
      </c>
      <c r="K4303">
        <v>8</v>
      </c>
      <c r="L4303">
        <v>1173.5</v>
      </c>
      <c r="M4303">
        <v>0</v>
      </c>
      <c r="N4303" t="s">
        <v>18</v>
      </c>
      <c r="O4303">
        <v>53.87</v>
      </c>
      <c r="P4303">
        <v>140.81</v>
      </c>
      <c r="Q4303">
        <v>24.49</v>
      </c>
      <c r="R4303" t="s">
        <v>260</v>
      </c>
      <c r="S4303" t="s">
        <v>260</v>
      </c>
      <c r="T4303" t="s">
        <v>27</v>
      </c>
      <c r="U4303" t="s">
        <v>36</v>
      </c>
      <c r="V4303" t="s">
        <v>67</v>
      </c>
      <c r="W4303">
        <v>0.56999999999999995</v>
      </c>
    </row>
    <row r="4304" spans="1:23" x14ac:dyDescent="0.3">
      <c r="A4304" t="s">
        <v>1527</v>
      </c>
      <c r="B4304" t="s">
        <v>948</v>
      </c>
      <c r="D4304" s="1">
        <v>40646</v>
      </c>
      <c r="E4304" s="1">
        <v>40648</v>
      </c>
      <c r="F4304" s="1" t="str">
        <f t="shared" si="282"/>
        <v>April</v>
      </c>
      <c r="G4304" s="1" t="str">
        <f t="shared" si="283"/>
        <v>2011</v>
      </c>
      <c r="H4304" s="2">
        <f t="shared" si="284"/>
        <v>2</v>
      </c>
      <c r="I4304" s="2" t="b">
        <f t="shared" si="285"/>
        <v>0</v>
      </c>
      <c r="J4304" t="s">
        <v>52</v>
      </c>
      <c r="K4304">
        <v>43</v>
      </c>
      <c r="L4304">
        <v>210.66</v>
      </c>
      <c r="M4304">
        <v>0.08</v>
      </c>
      <c r="N4304" t="s">
        <v>18</v>
      </c>
      <c r="O4304">
        <v>-145.72</v>
      </c>
      <c r="P4304">
        <v>5.18</v>
      </c>
      <c r="Q4304">
        <v>5.74</v>
      </c>
      <c r="R4304" t="s">
        <v>260</v>
      </c>
      <c r="S4304" t="s">
        <v>260</v>
      </c>
      <c r="T4304" t="s">
        <v>42</v>
      </c>
      <c r="U4304" t="s">
        <v>22</v>
      </c>
      <c r="V4304" t="s">
        <v>29</v>
      </c>
      <c r="W4304">
        <v>0.36</v>
      </c>
    </row>
    <row r="4305" spans="1:23" x14ac:dyDescent="0.3">
      <c r="A4305" t="s">
        <v>1068</v>
      </c>
      <c r="B4305" t="s">
        <v>1058</v>
      </c>
      <c r="D4305" s="1">
        <v>40328</v>
      </c>
      <c r="E4305" s="1">
        <v>40330</v>
      </c>
      <c r="F4305" s="1" t="str">
        <f t="shared" si="282"/>
        <v>June</v>
      </c>
      <c r="G4305" s="1" t="str">
        <f t="shared" si="283"/>
        <v>2010</v>
      </c>
      <c r="H4305" s="2">
        <f t="shared" si="284"/>
        <v>2</v>
      </c>
      <c r="I4305" s="2" t="b">
        <f t="shared" si="285"/>
        <v>0</v>
      </c>
      <c r="J4305" t="s">
        <v>17</v>
      </c>
      <c r="K4305">
        <v>41</v>
      </c>
      <c r="L4305">
        <v>316.61</v>
      </c>
      <c r="M4305">
        <v>0.03</v>
      </c>
      <c r="N4305" t="s">
        <v>18</v>
      </c>
      <c r="O4305">
        <v>110.34</v>
      </c>
      <c r="P4305">
        <v>7.4</v>
      </c>
      <c r="Q4305">
        <v>1.71</v>
      </c>
      <c r="R4305" t="s">
        <v>260</v>
      </c>
      <c r="S4305" t="s">
        <v>260</v>
      </c>
      <c r="T4305" t="s">
        <v>42</v>
      </c>
      <c r="U4305" t="s">
        <v>22</v>
      </c>
      <c r="V4305" t="s">
        <v>43</v>
      </c>
      <c r="W4305">
        <v>0.4</v>
      </c>
    </row>
    <row r="4306" spans="1:23" x14ac:dyDescent="0.3">
      <c r="A4306" t="s">
        <v>1163</v>
      </c>
      <c r="B4306" t="s">
        <v>1106</v>
      </c>
      <c r="D4306" s="1">
        <v>41052</v>
      </c>
      <c r="E4306" s="1">
        <v>41055</v>
      </c>
      <c r="F4306" s="1" t="str">
        <f t="shared" si="282"/>
        <v>May</v>
      </c>
      <c r="G4306" s="1" t="str">
        <f t="shared" si="283"/>
        <v>2012</v>
      </c>
      <c r="H4306" s="2">
        <f t="shared" si="284"/>
        <v>3</v>
      </c>
      <c r="I4306" s="2" t="b">
        <f t="shared" si="285"/>
        <v>0</v>
      </c>
      <c r="J4306" t="s">
        <v>52</v>
      </c>
      <c r="K4306">
        <v>27</v>
      </c>
      <c r="L4306">
        <v>116.37</v>
      </c>
      <c r="M4306">
        <v>0.04</v>
      </c>
      <c r="N4306" t="s">
        <v>39</v>
      </c>
      <c r="O4306">
        <v>57.63</v>
      </c>
      <c r="P4306">
        <v>3.69</v>
      </c>
      <c r="Q4306">
        <v>0.5</v>
      </c>
      <c r="R4306" t="s">
        <v>260</v>
      </c>
      <c r="S4306" t="s">
        <v>260</v>
      </c>
      <c r="T4306" t="s">
        <v>42</v>
      </c>
      <c r="U4306" t="s">
        <v>22</v>
      </c>
      <c r="V4306" t="s">
        <v>57</v>
      </c>
      <c r="W4306">
        <v>0.38</v>
      </c>
    </row>
    <row r="4307" spans="1:23" x14ac:dyDescent="0.3">
      <c r="A4307" t="s">
        <v>1184</v>
      </c>
      <c r="B4307" t="s">
        <v>1435</v>
      </c>
      <c r="D4307" s="1">
        <v>40737</v>
      </c>
      <c r="E4307" s="1">
        <v>40738</v>
      </c>
      <c r="F4307" s="1" t="str">
        <f t="shared" si="282"/>
        <v>July</v>
      </c>
      <c r="G4307" s="1" t="str">
        <f t="shared" si="283"/>
        <v>2011</v>
      </c>
      <c r="H4307" s="2">
        <f t="shared" si="284"/>
        <v>1</v>
      </c>
      <c r="I4307" s="2" t="b">
        <f t="shared" si="285"/>
        <v>0</v>
      </c>
      <c r="J4307" t="s">
        <v>44</v>
      </c>
      <c r="K4307">
        <v>31</v>
      </c>
      <c r="L4307">
        <v>123.93</v>
      </c>
      <c r="M4307">
        <v>0.1</v>
      </c>
      <c r="N4307" t="s">
        <v>18</v>
      </c>
      <c r="O4307">
        <v>11.93</v>
      </c>
      <c r="P4307">
        <v>4.28</v>
      </c>
      <c r="Q4307">
        <v>0.94</v>
      </c>
      <c r="R4307" t="s">
        <v>260</v>
      </c>
      <c r="S4307" t="s">
        <v>260</v>
      </c>
      <c r="T4307" t="s">
        <v>42</v>
      </c>
      <c r="U4307" t="s">
        <v>22</v>
      </c>
      <c r="V4307" t="s">
        <v>60</v>
      </c>
      <c r="W4307">
        <v>0.56000000000000005</v>
      </c>
    </row>
    <row r="4308" spans="1:23" x14ac:dyDescent="0.3">
      <c r="A4308" t="s">
        <v>1033</v>
      </c>
      <c r="B4308" t="s">
        <v>1034</v>
      </c>
      <c r="D4308" s="1">
        <v>40694</v>
      </c>
      <c r="E4308" s="1">
        <v>40696</v>
      </c>
      <c r="F4308" s="1" t="str">
        <f t="shared" si="282"/>
        <v>June</v>
      </c>
      <c r="G4308" s="1" t="str">
        <f t="shared" si="283"/>
        <v>2011</v>
      </c>
      <c r="H4308" s="2">
        <f t="shared" si="284"/>
        <v>2</v>
      </c>
      <c r="I4308" s="2" t="b">
        <f t="shared" si="285"/>
        <v>0</v>
      </c>
      <c r="J4308" t="s">
        <v>52</v>
      </c>
      <c r="K4308">
        <v>32</v>
      </c>
      <c r="L4308">
        <v>381.24</v>
      </c>
      <c r="M4308">
        <v>0.04</v>
      </c>
      <c r="N4308" t="s">
        <v>18</v>
      </c>
      <c r="O4308">
        <v>67.599999999999994</v>
      </c>
      <c r="P4308">
        <v>11.34</v>
      </c>
      <c r="Q4308">
        <v>5.01</v>
      </c>
      <c r="R4308" t="s">
        <v>260</v>
      </c>
      <c r="S4308" t="s">
        <v>260</v>
      </c>
      <c r="T4308" t="s">
        <v>27</v>
      </c>
      <c r="U4308" t="s">
        <v>22</v>
      </c>
      <c r="V4308" t="s">
        <v>43</v>
      </c>
      <c r="W4308">
        <v>0.36</v>
      </c>
    </row>
    <row r="4309" spans="1:23" x14ac:dyDescent="0.3">
      <c r="A4309" t="s">
        <v>1401</v>
      </c>
      <c r="B4309" t="s">
        <v>1594</v>
      </c>
      <c r="D4309" s="1">
        <v>40329</v>
      </c>
      <c r="E4309" s="1">
        <v>40333</v>
      </c>
      <c r="F4309" s="1" t="str">
        <f t="shared" si="282"/>
        <v>June</v>
      </c>
      <c r="G4309" s="1" t="str">
        <f t="shared" si="283"/>
        <v>2010</v>
      </c>
      <c r="H4309" s="2">
        <f t="shared" si="284"/>
        <v>4</v>
      </c>
      <c r="I4309" s="2" t="b">
        <f t="shared" si="285"/>
        <v>0</v>
      </c>
      <c r="J4309" t="s">
        <v>17</v>
      </c>
      <c r="K4309">
        <v>24</v>
      </c>
      <c r="L4309">
        <v>103.11</v>
      </c>
      <c r="M4309">
        <v>0.06</v>
      </c>
      <c r="N4309" t="s">
        <v>18</v>
      </c>
      <c r="O4309">
        <v>-95.41</v>
      </c>
      <c r="P4309">
        <v>4.18</v>
      </c>
      <c r="Q4309">
        <v>6.92</v>
      </c>
      <c r="R4309" t="s">
        <v>260</v>
      </c>
      <c r="S4309" t="s">
        <v>260</v>
      </c>
      <c r="T4309" t="s">
        <v>42</v>
      </c>
      <c r="U4309" t="s">
        <v>36</v>
      </c>
      <c r="V4309" t="s">
        <v>37</v>
      </c>
      <c r="W4309">
        <v>0.49</v>
      </c>
    </row>
    <row r="4310" spans="1:23" x14ac:dyDescent="0.3">
      <c r="A4310" t="s">
        <v>1401</v>
      </c>
      <c r="B4310" t="s">
        <v>1594</v>
      </c>
      <c r="D4310" s="1">
        <v>40329</v>
      </c>
      <c r="E4310" s="1">
        <v>40334</v>
      </c>
      <c r="F4310" s="1" t="str">
        <f t="shared" si="282"/>
        <v>June</v>
      </c>
      <c r="G4310" s="1" t="str">
        <f t="shared" si="283"/>
        <v>2010</v>
      </c>
      <c r="H4310" s="2">
        <f t="shared" si="284"/>
        <v>5</v>
      </c>
      <c r="I4310" s="2" t="b">
        <f t="shared" si="285"/>
        <v>0</v>
      </c>
      <c r="J4310" t="s">
        <v>17</v>
      </c>
      <c r="K4310">
        <v>35</v>
      </c>
      <c r="L4310">
        <v>1599.0709999999999</v>
      </c>
      <c r="M4310">
        <v>0.04</v>
      </c>
      <c r="N4310" t="s">
        <v>18</v>
      </c>
      <c r="O4310">
        <v>296.66000000000003</v>
      </c>
      <c r="P4310">
        <v>55.99</v>
      </c>
      <c r="Q4310">
        <v>3.3</v>
      </c>
      <c r="R4310" t="s">
        <v>260</v>
      </c>
      <c r="S4310" t="s">
        <v>260</v>
      </c>
      <c r="T4310" t="s">
        <v>42</v>
      </c>
      <c r="U4310" t="s">
        <v>32</v>
      </c>
      <c r="V4310" t="s">
        <v>33</v>
      </c>
      <c r="W4310">
        <v>0.59</v>
      </c>
    </row>
    <row r="4311" spans="1:23" x14ac:dyDescent="0.3">
      <c r="A4311" t="s">
        <v>1401</v>
      </c>
      <c r="B4311" t="s">
        <v>1594</v>
      </c>
      <c r="D4311" s="1">
        <v>40329</v>
      </c>
      <c r="E4311" s="1">
        <v>40331</v>
      </c>
      <c r="F4311" s="1" t="str">
        <f t="shared" si="282"/>
        <v>June</v>
      </c>
      <c r="G4311" s="1" t="str">
        <f t="shared" si="283"/>
        <v>2010</v>
      </c>
      <c r="H4311" s="2">
        <f t="shared" si="284"/>
        <v>2</v>
      </c>
      <c r="I4311" s="2" t="b">
        <f t="shared" si="285"/>
        <v>0</v>
      </c>
      <c r="J4311" t="s">
        <v>17</v>
      </c>
      <c r="K4311">
        <v>31</v>
      </c>
      <c r="L4311">
        <v>968.23500000000001</v>
      </c>
      <c r="M4311">
        <v>0.05</v>
      </c>
      <c r="N4311" t="s">
        <v>18</v>
      </c>
      <c r="O4311">
        <v>-158.61000000000001</v>
      </c>
      <c r="P4311">
        <v>35.99</v>
      </c>
      <c r="Q4311">
        <v>5</v>
      </c>
      <c r="R4311" t="s">
        <v>260</v>
      </c>
      <c r="S4311" t="s">
        <v>260</v>
      </c>
      <c r="T4311" t="s">
        <v>42</v>
      </c>
      <c r="U4311" t="s">
        <v>32</v>
      </c>
      <c r="V4311" t="s">
        <v>33</v>
      </c>
      <c r="W4311">
        <v>0.85</v>
      </c>
    </row>
    <row r="4312" spans="1:23" x14ac:dyDescent="0.3">
      <c r="A4312" t="s">
        <v>1589</v>
      </c>
      <c r="B4312" t="s">
        <v>1590</v>
      </c>
      <c r="D4312" s="1">
        <v>40465</v>
      </c>
      <c r="E4312" s="1">
        <v>40467</v>
      </c>
      <c r="F4312" s="1" t="str">
        <f t="shared" si="282"/>
        <v>October</v>
      </c>
      <c r="G4312" s="1" t="str">
        <f t="shared" si="283"/>
        <v>2010</v>
      </c>
      <c r="H4312" s="2">
        <f t="shared" si="284"/>
        <v>2</v>
      </c>
      <c r="I4312" s="2" t="b">
        <f t="shared" si="285"/>
        <v>0</v>
      </c>
      <c r="J4312" t="s">
        <v>44</v>
      </c>
      <c r="K4312">
        <v>1</v>
      </c>
      <c r="L4312">
        <v>184.46</v>
      </c>
      <c r="M4312">
        <v>0.05</v>
      </c>
      <c r="N4312" t="s">
        <v>25</v>
      </c>
      <c r="O4312">
        <v>-106.33</v>
      </c>
      <c r="P4312">
        <v>160.97999999999999</v>
      </c>
      <c r="Q4312">
        <v>30</v>
      </c>
      <c r="R4312" t="s">
        <v>260</v>
      </c>
      <c r="S4312" t="s">
        <v>260</v>
      </c>
      <c r="T4312" t="s">
        <v>21</v>
      </c>
      <c r="U4312" t="s">
        <v>36</v>
      </c>
      <c r="V4312" t="s">
        <v>67</v>
      </c>
      <c r="W4312">
        <v>0.62</v>
      </c>
    </row>
    <row r="4313" spans="1:23" x14ac:dyDescent="0.3">
      <c r="A4313" t="s">
        <v>1379</v>
      </c>
      <c r="B4313" t="s">
        <v>1380</v>
      </c>
      <c r="D4313" s="1">
        <v>40496</v>
      </c>
      <c r="E4313" s="1">
        <v>40501</v>
      </c>
      <c r="F4313" s="1" t="str">
        <f t="shared" si="282"/>
        <v>November</v>
      </c>
      <c r="G4313" s="1" t="str">
        <f t="shared" si="283"/>
        <v>2010</v>
      </c>
      <c r="H4313" s="2">
        <f t="shared" si="284"/>
        <v>5</v>
      </c>
      <c r="I4313" s="2" t="b">
        <f t="shared" si="285"/>
        <v>0</v>
      </c>
      <c r="J4313" t="s">
        <v>17</v>
      </c>
      <c r="K4313">
        <v>28</v>
      </c>
      <c r="L4313">
        <v>574.99</v>
      </c>
      <c r="M4313">
        <v>0.06</v>
      </c>
      <c r="N4313" t="s">
        <v>18</v>
      </c>
      <c r="O4313">
        <v>-148.87</v>
      </c>
      <c r="P4313">
        <v>20.97</v>
      </c>
      <c r="Q4313">
        <v>6.5</v>
      </c>
      <c r="R4313" t="s">
        <v>260</v>
      </c>
      <c r="S4313" t="s">
        <v>260</v>
      </c>
      <c r="T4313" t="s">
        <v>27</v>
      </c>
      <c r="U4313" t="s">
        <v>32</v>
      </c>
      <c r="V4313" t="s">
        <v>48</v>
      </c>
      <c r="W4313">
        <v>0.78</v>
      </c>
    </row>
    <row r="4314" spans="1:23" x14ac:dyDescent="0.3">
      <c r="A4314" t="s">
        <v>1026</v>
      </c>
      <c r="B4314" t="s">
        <v>1588</v>
      </c>
      <c r="D4314" s="1">
        <v>40193</v>
      </c>
      <c r="E4314" s="1">
        <v>40196</v>
      </c>
      <c r="F4314" s="1" t="str">
        <f t="shared" si="282"/>
        <v>January</v>
      </c>
      <c r="G4314" s="1" t="str">
        <f t="shared" si="283"/>
        <v>2010</v>
      </c>
      <c r="H4314" s="2">
        <f t="shared" si="284"/>
        <v>3</v>
      </c>
      <c r="I4314" s="2" t="b">
        <f t="shared" si="285"/>
        <v>0</v>
      </c>
      <c r="J4314" t="s">
        <v>44</v>
      </c>
      <c r="K4314">
        <v>45</v>
      </c>
      <c r="L4314">
        <v>3753.42</v>
      </c>
      <c r="M4314">
        <v>0</v>
      </c>
      <c r="N4314" t="s">
        <v>18</v>
      </c>
      <c r="O4314">
        <v>1276.25</v>
      </c>
      <c r="P4314">
        <v>80.98</v>
      </c>
      <c r="Q4314">
        <v>7.18</v>
      </c>
      <c r="R4314" t="s">
        <v>260</v>
      </c>
      <c r="S4314" t="s">
        <v>260</v>
      </c>
      <c r="T4314" t="s">
        <v>21</v>
      </c>
      <c r="U4314" t="s">
        <v>32</v>
      </c>
      <c r="V4314" t="s">
        <v>48</v>
      </c>
      <c r="W4314">
        <v>0.48</v>
      </c>
    </row>
    <row r="4315" spans="1:23" x14ac:dyDescent="0.3">
      <c r="A4315" t="s">
        <v>1026</v>
      </c>
      <c r="B4315" t="s">
        <v>1588</v>
      </c>
      <c r="D4315" s="1">
        <v>40193</v>
      </c>
      <c r="E4315" s="1">
        <v>40194</v>
      </c>
      <c r="F4315" s="1" t="str">
        <f t="shared" si="282"/>
        <v>January</v>
      </c>
      <c r="G4315" s="1" t="str">
        <f t="shared" si="283"/>
        <v>2010</v>
      </c>
      <c r="H4315" s="2">
        <f t="shared" si="284"/>
        <v>1</v>
      </c>
      <c r="I4315" s="2" t="b">
        <f t="shared" si="285"/>
        <v>0</v>
      </c>
      <c r="J4315" t="s">
        <v>44</v>
      </c>
      <c r="K4315">
        <v>23</v>
      </c>
      <c r="L4315">
        <v>1130.79</v>
      </c>
      <c r="M4315">
        <v>0.01</v>
      </c>
      <c r="N4315" t="s">
        <v>18</v>
      </c>
      <c r="O4315">
        <v>468.19</v>
      </c>
      <c r="P4315">
        <v>48.91</v>
      </c>
      <c r="Q4315">
        <v>5.97</v>
      </c>
      <c r="R4315" t="s">
        <v>260</v>
      </c>
      <c r="S4315" t="s">
        <v>260</v>
      </c>
      <c r="T4315" t="s">
        <v>21</v>
      </c>
      <c r="U4315" t="s">
        <v>22</v>
      </c>
      <c r="V4315" t="s">
        <v>43</v>
      </c>
      <c r="W4315">
        <v>0.38</v>
      </c>
    </row>
    <row r="4316" spans="1:23" x14ac:dyDescent="0.3">
      <c r="A4316" t="s">
        <v>1068</v>
      </c>
      <c r="B4316" t="s">
        <v>1058</v>
      </c>
      <c r="D4316" s="1">
        <v>41008</v>
      </c>
      <c r="E4316" s="1">
        <v>41009</v>
      </c>
      <c r="F4316" s="1" t="str">
        <f t="shared" si="282"/>
        <v>April</v>
      </c>
      <c r="G4316" s="1" t="str">
        <f t="shared" si="283"/>
        <v>2012</v>
      </c>
      <c r="H4316" s="2">
        <f t="shared" si="284"/>
        <v>1</v>
      </c>
      <c r="I4316" s="2" t="b">
        <f t="shared" si="285"/>
        <v>0</v>
      </c>
      <c r="J4316" t="s">
        <v>34</v>
      </c>
      <c r="K4316">
        <v>33</v>
      </c>
      <c r="L4316">
        <v>341.42</v>
      </c>
      <c r="M4316">
        <v>0.06</v>
      </c>
      <c r="N4316" t="s">
        <v>18</v>
      </c>
      <c r="O4316">
        <v>71.5</v>
      </c>
      <c r="P4316">
        <v>10.91</v>
      </c>
      <c r="Q4316">
        <v>2.99</v>
      </c>
      <c r="R4316" t="s">
        <v>260</v>
      </c>
      <c r="S4316" t="s">
        <v>260</v>
      </c>
      <c r="T4316" t="s">
        <v>42</v>
      </c>
      <c r="U4316" t="s">
        <v>22</v>
      </c>
      <c r="V4316" t="s">
        <v>29</v>
      </c>
      <c r="W4316">
        <v>0.38</v>
      </c>
    </row>
    <row r="4317" spans="1:23" x14ac:dyDescent="0.3">
      <c r="A4317" t="s">
        <v>1068</v>
      </c>
      <c r="B4317" t="s">
        <v>1058</v>
      </c>
      <c r="D4317" s="1">
        <v>41008</v>
      </c>
      <c r="E4317" s="1">
        <v>41010</v>
      </c>
      <c r="F4317" s="1" t="str">
        <f t="shared" si="282"/>
        <v>April</v>
      </c>
      <c r="G4317" s="1" t="str">
        <f t="shared" si="283"/>
        <v>2012</v>
      </c>
      <c r="H4317" s="2">
        <f t="shared" si="284"/>
        <v>2</v>
      </c>
      <c r="I4317" s="2" t="b">
        <f t="shared" si="285"/>
        <v>0</v>
      </c>
      <c r="J4317" t="s">
        <v>34</v>
      </c>
      <c r="K4317">
        <v>30</v>
      </c>
      <c r="L4317">
        <v>381.39</v>
      </c>
      <c r="M4317">
        <v>0.01</v>
      </c>
      <c r="N4317" t="s">
        <v>39</v>
      </c>
      <c r="O4317">
        <v>31.24</v>
      </c>
      <c r="P4317">
        <v>12.07</v>
      </c>
      <c r="Q4317">
        <v>6.2</v>
      </c>
      <c r="R4317" t="s">
        <v>260</v>
      </c>
      <c r="S4317" t="s">
        <v>260</v>
      </c>
      <c r="T4317" t="s">
        <v>42</v>
      </c>
      <c r="U4317" t="s">
        <v>36</v>
      </c>
      <c r="V4317" t="s">
        <v>37</v>
      </c>
      <c r="W4317">
        <v>0.52</v>
      </c>
    </row>
    <row r="4318" spans="1:23" x14ac:dyDescent="0.3">
      <c r="A4318" t="s">
        <v>1401</v>
      </c>
      <c r="B4318" t="s">
        <v>1594</v>
      </c>
      <c r="D4318" s="1">
        <v>40215</v>
      </c>
      <c r="E4318" s="1">
        <v>40217</v>
      </c>
      <c r="F4318" s="1" t="str">
        <f t="shared" si="282"/>
        <v>February</v>
      </c>
      <c r="G4318" s="1" t="str">
        <f t="shared" si="283"/>
        <v>2010</v>
      </c>
      <c r="H4318" s="2">
        <f t="shared" si="284"/>
        <v>2</v>
      </c>
      <c r="I4318" s="2" t="b">
        <f t="shared" si="285"/>
        <v>0</v>
      </c>
      <c r="J4318" t="s">
        <v>52</v>
      </c>
      <c r="K4318">
        <v>42</v>
      </c>
      <c r="L4318">
        <v>223.33</v>
      </c>
      <c r="M4318">
        <v>0</v>
      </c>
      <c r="N4318" t="s">
        <v>39</v>
      </c>
      <c r="O4318">
        <v>-111.89</v>
      </c>
      <c r="P4318">
        <v>4.9800000000000004</v>
      </c>
      <c r="Q4318">
        <v>4.32</v>
      </c>
      <c r="R4318" t="s">
        <v>260</v>
      </c>
      <c r="S4318" t="s">
        <v>260</v>
      </c>
      <c r="T4318" t="s">
        <v>42</v>
      </c>
      <c r="U4318" t="s">
        <v>32</v>
      </c>
      <c r="V4318" t="s">
        <v>48</v>
      </c>
      <c r="W4318">
        <v>0.64</v>
      </c>
    </row>
    <row r="4319" spans="1:23" x14ac:dyDescent="0.3">
      <c r="A4319" t="s">
        <v>1401</v>
      </c>
      <c r="B4319" t="s">
        <v>1594</v>
      </c>
      <c r="D4319" s="1">
        <v>40215</v>
      </c>
      <c r="E4319" s="1">
        <v>40215</v>
      </c>
      <c r="F4319" s="1" t="str">
        <f t="shared" si="282"/>
        <v>February</v>
      </c>
      <c r="G4319" s="1" t="str">
        <f t="shared" si="283"/>
        <v>2010</v>
      </c>
      <c r="H4319" s="2">
        <f t="shared" si="284"/>
        <v>0</v>
      </c>
      <c r="I4319" s="2" t="str">
        <f t="shared" si="285"/>
        <v>FREE DELIVERY</v>
      </c>
      <c r="J4319" t="s">
        <v>52</v>
      </c>
      <c r="K4319">
        <v>29</v>
      </c>
      <c r="L4319">
        <v>1178.04</v>
      </c>
      <c r="M4319">
        <v>7.0000000000000007E-2</v>
      </c>
      <c r="N4319" t="s">
        <v>18</v>
      </c>
      <c r="O4319">
        <v>-53.81</v>
      </c>
      <c r="P4319">
        <v>40.98</v>
      </c>
      <c r="Q4319">
        <v>6.5</v>
      </c>
      <c r="R4319" t="s">
        <v>260</v>
      </c>
      <c r="S4319" t="s">
        <v>260</v>
      </c>
      <c r="T4319" t="s">
        <v>42</v>
      </c>
      <c r="U4319" t="s">
        <v>32</v>
      </c>
      <c r="V4319" t="s">
        <v>48</v>
      </c>
      <c r="W4319">
        <v>0.74</v>
      </c>
    </row>
    <row r="4320" spans="1:23" x14ac:dyDescent="0.3">
      <c r="A4320" t="s">
        <v>1401</v>
      </c>
      <c r="B4320" t="s">
        <v>1594</v>
      </c>
      <c r="D4320" s="1">
        <v>40215</v>
      </c>
      <c r="E4320" s="1">
        <v>40216</v>
      </c>
      <c r="F4320" s="1" t="str">
        <f t="shared" si="282"/>
        <v>February</v>
      </c>
      <c r="G4320" s="1" t="str">
        <f t="shared" si="283"/>
        <v>2010</v>
      </c>
      <c r="H4320" s="2">
        <f t="shared" si="284"/>
        <v>1</v>
      </c>
      <c r="I4320" s="2" t="b">
        <f t="shared" si="285"/>
        <v>0</v>
      </c>
      <c r="J4320" t="s">
        <v>52</v>
      </c>
      <c r="K4320">
        <v>43</v>
      </c>
      <c r="L4320">
        <v>121.94</v>
      </c>
      <c r="M4320">
        <v>0.01</v>
      </c>
      <c r="N4320" t="s">
        <v>18</v>
      </c>
      <c r="O4320">
        <v>-51.3</v>
      </c>
      <c r="P4320">
        <v>2.6</v>
      </c>
      <c r="Q4320">
        <v>2.4</v>
      </c>
      <c r="R4320" t="s">
        <v>260</v>
      </c>
      <c r="S4320" t="s">
        <v>260</v>
      </c>
      <c r="T4320" t="s">
        <v>42</v>
      </c>
      <c r="U4320" t="s">
        <v>22</v>
      </c>
      <c r="V4320" t="s">
        <v>60</v>
      </c>
      <c r="W4320">
        <v>0.57999999999999996</v>
      </c>
    </row>
    <row r="4321" spans="1:23" x14ac:dyDescent="0.3">
      <c r="A4321" t="s">
        <v>1401</v>
      </c>
      <c r="B4321" t="s">
        <v>1594</v>
      </c>
      <c r="D4321" s="1">
        <v>40561</v>
      </c>
      <c r="E4321" s="1">
        <v>40562</v>
      </c>
      <c r="F4321" s="1" t="str">
        <f t="shared" si="282"/>
        <v>January</v>
      </c>
      <c r="G4321" s="1" t="str">
        <f t="shared" si="283"/>
        <v>2011</v>
      </c>
      <c r="H4321" s="2">
        <f t="shared" si="284"/>
        <v>1</v>
      </c>
      <c r="I4321" s="2" t="b">
        <f t="shared" si="285"/>
        <v>0</v>
      </c>
      <c r="J4321" t="s">
        <v>52</v>
      </c>
      <c r="K4321">
        <v>18</v>
      </c>
      <c r="L4321">
        <v>5405.44</v>
      </c>
      <c r="M4321">
        <v>7.0000000000000007E-2</v>
      </c>
      <c r="N4321" t="s">
        <v>25</v>
      </c>
      <c r="O4321">
        <v>604.46</v>
      </c>
      <c r="P4321">
        <v>300.98</v>
      </c>
      <c r="Q4321">
        <v>64.73</v>
      </c>
      <c r="R4321" t="s">
        <v>260</v>
      </c>
      <c r="S4321" t="s">
        <v>260</v>
      </c>
      <c r="T4321" t="s">
        <v>42</v>
      </c>
      <c r="U4321" t="s">
        <v>36</v>
      </c>
      <c r="V4321" t="s">
        <v>67</v>
      </c>
      <c r="W4321">
        <v>0.56000000000000005</v>
      </c>
    </row>
    <row r="4322" spans="1:23" x14ac:dyDescent="0.3">
      <c r="A4322" t="s">
        <v>1374</v>
      </c>
      <c r="B4322" t="s">
        <v>1375</v>
      </c>
      <c r="D4322" s="1">
        <v>41111</v>
      </c>
      <c r="E4322" s="1">
        <v>41113</v>
      </c>
      <c r="F4322" s="1" t="str">
        <f t="shared" si="282"/>
        <v>July</v>
      </c>
      <c r="G4322" s="1" t="str">
        <f t="shared" si="283"/>
        <v>2012</v>
      </c>
      <c r="H4322" s="2">
        <f t="shared" si="284"/>
        <v>2</v>
      </c>
      <c r="I4322" s="2" t="b">
        <f t="shared" si="285"/>
        <v>0</v>
      </c>
      <c r="J4322" t="s">
        <v>17</v>
      </c>
      <c r="K4322">
        <v>44</v>
      </c>
      <c r="L4322">
        <v>1001.99</v>
      </c>
      <c r="M4322">
        <v>0.09</v>
      </c>
      <c r="N4322" t="s">
        <v>18</v>
      </c>
      <c r="O4322">
        <v>333.53</v>
      </c>
      <c r="P4322">
        <v>24.95</v>
      </c>
      <c r="Q4322">
        <v>2.99</v>
      </c>
      <c r="R4322" t="s">
        <v>260</v>
      </c>
      <c r="S4322" t="s">
        <v>260</v>
      </c>
      <c r="T4322" t="s">
        <v>42</v>
      </c>
      <c r="U4322" t="s">
        <v>22</v>
      </c>
      <c r="V4322" t="s">
        <v>29</v>
      </c>
      <c r="W4322">
        <v>0.39</v>
      </c>
    </row>
    <row r="4323" spans="1:23" x14ac:dyDescent="0.3">
      <c r="A4323" t="s">
        <v>1101</v>
      </c>
      <c r="B4323" t="s">
        <v>1102</v>
      </c>
      <c r="D4323" s="1">
        <v>40678</v>
      </c>
      <c r="E4323" s="1">
        <v>40678</v>
      </c>
      <c r="F4323" s="1" t="str">
        <f t="shared" si="282"/>
        <v>May</v>
      </c>
      <c r="G4323" s="1" t="str">
        <f t="shared" si="283"/>
        <v>2011</v>
      </c>
      <c r="H4323" s="2">
        <f t="shared" si="284"/>
        <v>0</v>
      </c>
      <c r="I4323" s="2" t="str">
        <f t="shared" si="285"/>
        <v>FREE DELIVERY</v>
      </c>
      <c r="J4323" t="s">
        <v>44</v>
      </c>
      <c r="K4323">
        <v>12</v>
      </c>
      <c r="L4323">
        <v>73.5</v>
      </c>
      <c r="M4323">
        <v>0.03</v>
      </c>
      <c r="N4323" t="s">
        <v>18</v>
      </c>
      <c r="O4323">
        <v>5.71</v>
      </c>
      <c r="P4323">
        <v>5.98</v>
      </c>
      <c r="Q4323">
        <v>2.5</v>
      </c>
      <c r="R4323" t="s">
        <v>260</v>
      </c>
      <c r="S4323" t="s">
        <v>260</v>
      </c>
      <c r="T4323" t="s">
        <v>21</v>
      </c>
      <c r="U4323" t="s">
        <v>22</v>
      </c>
      <c r="V4323" t="s">
        <v>51</v>
      </c>
      <c r="W4323">
        <v>0.36</v>
      </c>
    </row>
    <row r="4324" spans="1:23" x14ac:dyDescent="0.3">
      <c r="A4324" t="s">
        <v>1184</v>
      </c>
      <c r="B4324" t="s">
        <v>1435</v>
      </c>
      <c r="D4324" s="1">
        <v>39839</v>
      </c>
      <c r="E4324" s="1">
        <v>39841</v>
      </c>
      <c r="F4324" s="1" t="str">
        <f t="shared" si="282"/>
        <v>January</v>
      </c>
      <c r="G4324" s="1" t="str">
        <f t="shared" si="283"/>
        <v>2009</v>
      </c>
      <c r="H4324" s="2">
        <f t="shared" si="284"/>
        <v>2</v>
      </c>
      <c r="I4324" s="2" t="b">
        <f t="shared" si="285"/>
        <v>0</v>
      </c>
      <c r="J4324" t="s">
        <v>44</v>
      </c>
      <c r="K4324">
        <v>49</v>
      </c>
      <c r="L4324">
        <v>4321.63</v>
      </c>
      <c r="M4324">
        <v>0.08</v>
      </c>
      <c r="N4324" t="s">
        <v>18</v>
      </c>
      <c r="O4324">
        <v>-1549.14</v>
      </c>
      <c r="P4324">
        <v>90.98</v>
      </c>
      <c r="Q4324">
        <v>56.2</v>
      </c>
      <c r="R4324" t="s">
        <v>260</v>
      </c>
      <c r="S4324" t="s">
        <v>260</v>
      </c>
      <c r="T4324" t="s">
        <v>27</v>
      </c>
      <c r="U4324" t="s">
        <v>36</v>
      </c>
      <c r="V4324" t="s">
        <v>37</v>
      </c>
      <c r="W4324">
        <v>0.74</v>
      </c>
    </row>
    <row r="4325" spans="1:23" x14ac:dyDescent="0.3">
      <c r="A4325" t="s">
        <v>1184</v>
      </c>
      <c r="B4325" t="s">
        <v>1435</v>
      </c>
      <c r="D4325" s="1">
        <v>39839</v>
      </c>
      <c r="E4325" s="1">
        <v>39841</v>
      </c>
      <c r="F4325" s="1" t="str">
        <f t="shared" si="282"/>
        <v>January</v>
      </c>
      <c r="G4325" s="1" t="str">
        <f t="shared" si="283"/>
        <v>2009</v>
      </c>
      <c r="H4325" s="2">
        <f t="shared" si="284"/>
        <v>2</v>
      </c>
      <c r="I4325" s="2" t="b">
        <f t="shared" si="285"/>
        <v>0</v>
      </c>
      <c r="J4325" t="s">
        <v>44</v>
      </c>
      <c r="K4325">
        <v>11</v>
      </c>
      <c r="L4325">
        <v>67.14</v>
      </c>
      <c r="M4325">
        <v>7.0000000000000007E-2</v>
      </c>
      <c r="N4325" t="s">
        <v>18</v>
      </c>
      <c r="O4325">
        <v>-29.98</v>
      </c>
      <c r="P4325">
        <v>5.98</v>
      </c>
      <c r="Q4325">
        <v>5.35</v>
      </c>
      <c r="R4325" t="s">
        <v>260</v>
      </c>
      <c r="S4325" t="s">
        <v>260</v>
      </c>
      <c r="T4325" t="s">
        <v>27</v>
      </c>
      <c r="U4325" t="s">
        <v>22</v>
      </c>
      <c r="V4325" t="s">
        <v>43</v>
      </c>
      <c r="W4325">
        <v>0.4</v>
      </c>
    </row>
    <row r="4326" spans="1:23" x14ac:dyDescent="0.3">
      <c r="A4326" t="s">
        <v>1379</v>
      </c>
      <c r="B4326" t="s">
        <v>1380</v>
      </c>
      <c r="D4326" s="1">
        <v>40769</v>
      </c>
      <c r="E4326" s="1">
        <v>40771</v>
      </c>
      <c r="F4326" s="1" t="str">
        <f t="shared" si="282"/>
        <v>August</v>
      </c>
      <c r="G4326" s="1" t="str">
        <f t="shared" si="283"/>
        <v>2011</v>
      </c>
      <c r="H4326" s="2">
        <f t="shared" si="284"/>
        <v>2</v>
      </c>
      <c r="I4326" s="2" t="b">
        <f t="shared" si="285"/>
        <v>0</v>
      </c>
      <c r="J4326" t="s">
        <v>52</v>
      </c>
      <c r="K4326">
        <v>29</v>
      </c>
      <c r="L4326">
        <v>3218.42</v>
      </c>
      <c r="M4326">
        <v>0.08</v>
      </c>
      <c r="N4326" t="s">
        <v>25</v>
      </c>
      <c r="O4326">
        <v>-1248.58</v>
      </c>
      <c r="P4326">
        <v>114.98</v>
      </c>
      <c r="Q4326">
        <v>58.72</v>
      </c>
      <c r="R4326" t="s">
        <v>260</v>
      </c>
      <c r="S4326" t="s">
        <v>260</v>
      </c>
      <c r="T4326" t="s">
        <v>27</v>
      </c>
      <c r="U4326" t="s">
        <v>36</v>
      </c>
      <c r="V4326" t="s">
        <v>54</v>
      </c>
      <c r="W4326">
        <v>0.76</v>
      </c>
    </row>
    <row r="4327" spans="1:23" x14ac:dyDescent="0.3">
      <c r="A4327" t="s">
        <v>1595</v>
      </c>
      <c r="B4327" t="s">
        <v>1596</v>
      </c>
      <c r="D4327" s="1">
        <v>40790</v>
      </c>
      <c r="E4327" s="1">
        <v>40794</v>
      </c>
      <c r="F4327" s="1" t="str">
        <f t="shared" si="282"/>
        <v>September</v>
      </c>
      <c r="G4327" s="1" t="str">
        <f t="shared" si="283"/>
        <v>2011</v>
      </c>
      <c r="H4327" s="2">
        <f t="shared" si="284"/>
        <v>4</v>
      </c>
      <c r="I4327" s="2" t="b">
        <f t="shared" si="285"/>
        <v>0</v>
      </c>
      <c r="J4327" t="s">
        <v>17</v>
      </c>
      <c r="K4327">
        <v>23</v>
      </c>
      <c r="L4327">
        <v>220.97</v>
      </c>
      <c r="M4327">
        <v>0.02</v>
      </c>
      <c r="N4327" t="s">
        <v>18</v>
      </c>
      <c r="O4327">
        <v>-25.86</v>
      </c>
      <c r="P4327">
        <v>9.48</v>
      </c>
      <c r="Q4327">
        <v>7.29</v>
      </c>
      <c r="R4327" t="s">
        <v>260</v>
      </c>
      <c r="S4327" t="s">
        <v>260</v>
      </c>
      <c r="T4327" t="s">
        <v>21</v>
      </c>
      <c r="U4327" t="s">
        <v>36</v>
      </c>
      <c r="V4327" t="s">
        <v>37</v>
      </c>
      <c r="W4327">
        <v>0.45</v>
      </c>
    </row>
    <row r="4328" spans="1:23" x14ac:dyDescent="0.3">
      <c r="A4328" t="s">
        <v>1140</v>
      </c>
      <c r="B4328" t="s">
        <v>1141</v>
      </c>
      <c r="D4328" s="1">
        <v>41012</v>
      </c>
      <c r="E4328" s="1">
        <v>41013</v>
      </c>
      <c r="F4328" s="1" t="str">
        <f t="shared" si="282"/>
        <v>April</v>
      </c>
      <c r="G4328" s="1" t="str">
        <f t="shared" si="283"/>
        <v>2012</v>
      </c>
      <c r="H4328" s="2">
        <f t="shared" si="284"/>
        <v>1</v>
      </c>
      <c r="I4328" s="2" t="b">
        <f t="shared" si="285"/>
        <v>0</v>
      </c>
      <c r="J4328" t="s">
        <v>24</v>
      </c>
      <c r="K4328">
        <v>48</v>
      </c>
      <c r="L4328">
        <v>368.99</v>
      </c>
      <c r="M4328">
        <v>0.09</v>
      </c>
      <c r="N4328" t="s">
        <v>18</v>
      </c>
      <c r="O4328">
        <v>-305.91000000000003</v>
      </c>
      <c r="P4328">
        <v>7.77</v>
      </c>
      <c r="Q4328">
        <v>9.23</v>
      </c>
      <c r="R4328" t="s">
        <v>260</v>
      </c>
      <c r="S4328" t="s">
        <v>260</v>
      </c>
      <c r="T4328" t="s">
        <v>42</v>
      </c>
      <c r="U4328" t="s">
        <v>22</v>
      </c>
      <c r="V4328" t="s">
        <v>28</v>
      </c>
      <c r="W4328">
        <v>0.57999999999999996</v>
      </c>
    </row>
    <row r="4329" spans="1:23" x14ac:dyDescent="0.3">
      <c r="A4329" t="s">
        <v>1163</v>
      </c>
      <c r="B4329" t="s">
        <v>1106</v>
      </c>
      <c r="D4329" s="1">
        <v>39844</v>
      </c>
      <c r="E4329" s="1">
        <v>39846</v>
      </c>
      <c r="F4329" s="1" t="str">
        <f t="shared" si="282"/>
        <v>February</v>
      </c>
      <c r="G4329" s="1" t="str">
        <f t="shared" si="283"/>
        <v>2009</v>
      </c>
      <c r="H4329" s="2">
        <f t="shared" si="284"/>
        <v>2</v>
      </c>
      <c r="I4329" s="2" t="b">
        <f t="shared" si="285"/>
        <v>0</v>
      </c>
      <c r="J4329" t="s">
        <v>52</v>
      </c>
      <c r="K4329">
        <v>6</v>
      </c>
      <c r="L4329">
        <v>451.44</v>
      </c>
      <c r="M4329">
        <v>0.1</v>
      </c>
      <c r="N4329" t="s">
        <v>18</v>
      </c>
      <c r="O4329">
        <v>-35.19</v>
      </c>
      <c r="P4329">
        <v>78.650000000000006</v>
      </c>
      <c r="Q4329">
        <v>13.99</v>
      </c>
      <c r="R4329" t="s">
        <v>260</v>
      </c>
      <c r="S4329" t="s">
        <v>260</v>
      </c>
      <c r="T4329" t="s">
        <v>42</v>
      </c>
      <c r="U4329" t="s">
        <v>22</v>
      </c>
      <c r="V4329" t="s">
        <v>28</v>
      </c>
      <c r="W4329">
        <v>0.52</v>
      </c>
    </row>
    <row r="4330" spans="1:23" x14ac:dyDescent="0.3">
      <c r="A4330" t="s">
        <v>1163</v>
      </c>
      <c r="B4330" t="s">
        <v>1106</v>
      </c>
      <c r="D4330" s="1">
        <v>39844</v>
      </c>
      <c r="E4330" s="1">
        <v>39846</v>
      </c>
      <c r="F4330" s="1" t="str">
        <f t="shared" si="282"/>
        <v>February</v>
      </c>
      <c r="G4330" s="1" t="str">
        <f t="shared" si="283"/>
        <v>2009</v>
      </c>
      <c r="H4330" s="2">
        <f t="shared" si="284"/>
        <v>2</v>
      </c>
      <c r="I4330" s="2" t="b">
        <f t="shared" si="285"/>
        <v>0</v>
      </c>
      <c r="J4330" t="s">
        <v>52</v>
      </c>
      <c r="K4330">
        <v>16</v>
      </c>
      <c r="L4330">
        <v>138.55000000000001</v>
      </c>
      <c r="M4330">
        <v>0.03</v>
      </c>
      <c r="N4330" t="s">
        <v>18</v>
      </c>
      <c r="O4330">
        <v>0.9</v>
      </c>
      <c r="P4330">
        <v>8.34</v>
      </c>
      <c r="Q4330">
        <v>2.64</v>
      </c>
      <c r="R4330" t="s">
        <v>260</v>
      </c>
      <c r="S4330" t="s">
        <v>260</v>
      </c>
      <c r="T4330" t="s">
        <v>42</v>
      </c>
      <c r="U4330" t="s">
        <v>22</v>
      </c>
      <c r="V4330" t="s">
        <v>82</v>
      </c>
      <c r="W4330">
        <v>0.59</v>
      </c>
    </row>
    <row r="4331" spans="1:23" x14ac:dyDescent="0.3">
      <c r="A4331" t="s">
        <v>1582</v>
      </c>
      <c r="B4331" t="s">
        <v>1583</v>
      </c>
      <c r="D4331" s="1">
        <v>40385</v>
      </c>
      <c r="E4331" s="1">
        <v>40386</v>
      </c>
      <c r="F4331" s="1" t="str">
        <f t="shared" si="282"/>
        <v>July</v>
      </c>
      <c r="G4331" s="1" t="str">
        <f t="shared" si="283"/>
        <v>2010</v>
      </c>
      <c r="H4331" s="2">
        <f t="shared" si="284"/>
        <v>1</v>
      </c>
      <c r="I4331" s="2" t="b">
        <f t="shared" si="285"/>
        <v>0</v>
      </c>
      <c r="J4331" t="s">
        <v>44</v>
      </c>
      <c r="K4331">
        <v>47</v>
      </c>
      <c r="L4331">
        <v>1291.3499999999999</v>
      </c>
      <c r="M4331">
        <v>0.04</v>
      </c>
      <c r="N4331" t="s">
        <v>18</v>
      </c>
      <c r="O4331">
        <v>479.62</v>
      </c>
      <c r="P4331">
        <v>26.38</v>
      </c>
      <c r="Q4331">
        <v>5.86</v>
      </c>
      <c r="R4331" t="s">
        <v>260</v>
      </c>
      <c r="S4331" t="s">
        <v>260</v>
      </c>
      <c r="T4331" t="s">
        <v>21</v>
      </c>
      <c r="U4331" t="s">
        <v>22</v>
      </c>
      <c r="V4331" t="s">
        <v>43</v>
      </c>
      <c r="W4331">
        <v>0.39</v>
      </c>
    </row>
    <row r="4332" spans="1:23" x14ac:dyDescent="0.3">
      <c r="A4332" t="s">
        <v>1582</v>
      </c>
      <c r="B4332" t="s">
        <v>1583</v>
      </c>
      <c r="D4332" s="1">
        <v>40385</v>
      </c>
      <c r="E4332" s="1">
        <v>40387</v>
      </c>
      <c r="F4332" s="1" t="str">
        <f t="shared" si="282"/>
        <v>July</v>
      </c>
      <c r="G4332" s="1" t="str">
        <f t="shared" si="283"/>
        <v>2010</v>
      </c>
      <c r="H4332" s="2">
        <f t="shared" si="284"/>
        <v>2</v>
      </c>
      <c r="I4332" s="2" t="b">
        <f t="shared" si="285"/>
        <v>0</v>
      </c>
      <c r="J4332" t="s">
        <v>44</v>
      </c>
      <c r="K4332">
        <v>31</v>
      </c>
      <c r="L4332">
        <v>107.97</v>
      </c>
      <c r="M4332">
        <v>0</v>
      </c>
      <c r="N4332" t="s">
        <v>18</v>
      </c>
      <c r="O4332">
        <v>2.36</v>
      </c>
      <c r="P4332">
        <v>3.26</v>
      </c>
      <c r="Q4332">
        <v>1.86</v>
      </c>
      <c r="R4332" t="s">
        <v>260</v>
      </c>
      <c r="S4332" t="s">
        <v>260</v>
      </c>
      <c r="T4332" t="s">
        <v>21</v>
      </c>
      <c r="U4332" t="s">
        <v>22</v>
      </c>
      <c r="V4332" t="s">
        <v>60</v>
      </c>
      <c r="W4332">
        <v>0.41</v>
      </c>
    </row>
    <row r="4333" spans="1:23" x14ac:dyDescent="0.3">
      <c r="A4333" t="s">
        <v>1595</v>
      </c>
      <c r="B4333" t="s">
        <v>1596</v>
      </c>
      <c r="D4333" s="1">
        <v>40190</v>
      </c>
      <c r="E4333" s="1">
        <v>40192</v>
      </c>
      <c r="F4333" s="1" t="str">
        <f t="shared" si="282"/>
        <v>January</v>
      </c>
      <c r="G4333" s="1" t="str">
        <f t="shared" si="283"/>
        <v>2010</v>
      </c>
      <c r="H4333" s="2">
        <f t="shared" si="284"/>
        <v>2</v>
      </c>
      <c r="I4333" s="2" t="b">
        <f t="shared" si="285"/>
        <v>0</v>
      </c>
      <c r="J4333" t="s">
        <v>24</v>
      </c>
      <c r="K4333">
        <v>39</v>
      </c>
      <c r="L4333">
        <v>857.32</v>
      </c>
      <c r="M4333">
        <v>0.05</v>
      </c>
      <c r="N4333" t="s">
        <v>18</v>
      </c>
      <c r="O4333">
        <v>195.71</v>
      </c>
      <c r="P4333">
        <v>22.23</v>
      </c>
      <c r="Q4333">
        <v>8.99</v>
      </c>
      <c r="R4333" t="s">
        <v>260</v>
      </c>
      <c r="S4333" t="s">
        <v>260</v>
      </c>
      <c r="T4333" t="s">
        <v>21</v>
      </c>
      <c r="U4333" t="s">
        <v>36</v>
      </c>
      <c r="V4333" t="s">
        <v>37</v>
      </c>
      <c r="W4333">
        <v>0.41</v>
      </c>
    </row>
    <row r="4334" spans="1:23" x14ac:dyDescent="0.3">
      <c r="A4334" t="s">
        <v>1595</v>
      </c>
      <c r="B4334" t="s">
        <v>1596</v>
      </c>
      <c r="D4334" s="1">
        <v>40190</v>
      </c>
      <c r="E4334" s="1">
        <v>40193</v>
      </c>
      <c r="F4334" s="1" t="str">
        <f t="shared" si="282"/>
        <v>January</v>
      </c>
      <c r="G4334" s="1" t="str">
        <f t="shared" si="283"/>
        <v>2010</v>
      </c>
      <c r="H4334" s="2">
        <f t="shared" si="284"/>
        <v>3</v>
      </c>
      <c r="I4334" s="2" t="b">
        <f t="shared" si="285"/>
        <v>0</v>
      </c>
      <c r="J4334" t="s">
        <v>24</v>
      </c>
      <c r="K4334">
        <v>2</v>
      </c>
      <c r="L4334">
        <v>8.8699999999999992</v>
      </c>
      <c r="M4334">
        <v>0.03</v>
      </c>
      <c r="N4334" t="s">
        <v>18</v>
      </c>
      <c r="O4334">
        <v>-6.79</v>
      </c>
      <c r="P4334">
        <v>2.74</v>
      </c>
      <c r="Q4334">
        <v>3.5</v>
      </c>
      <c r="R4334" t="s">
        <v>260</v>
      </c>
      <c r="S4334" t="s">
        <v>260</v>
      </c>
      <c r="T4334" t="s">
        <v>21</v>
      </c>
      <c r="U4334" t="s">
        <v>22</v>
      </c>
      <c r="V4334" t="s">
        <v>60</v>
      </c>
      <c r="W4334">
        <v>0.57999999999999996</v>
      </c>
    </row>
    <row r="4335" spans="1:23" x14ac:dyDescent="0.3">
      <c r="A4335" t="s">
        <v>923</v>
      </c>
      <c r="B4335" t="s">
        <v>1050</v>
      </c>
      <c r="D4335" s="1">
        <v>40877</v>
      </c>
      <c r="E4335" s="1">
        <v>40878</v>
      </c>
      <c r="F4335" s="1" t="str">
        <f t="shared" si="282"/>
        <v>December</v>
      </c>
      <c r="G4335" s="1" t="str">
        <f t="shared" si="283"/>
        <v>2011</v>
      </c>
      <c r="H4335" s="2">
        <f t="shared" si="284"/>
        <v>1</v>
      </c>
      <c r="I4335" s="2" t="b">
        <f t="shared" si="285"/>
        <v>0</v>
      </c>
      <c r="J4335" t="s">
        <v>24</v>
      </c>
      <c r="K4335">
        <v>44</v>
      </c>
      <c r="L4335">
        <v>155.78</v>
      </c>
      <c r="M4335">
        <v>0.04</v>
      </c>
      <c r="N4335" t="s">
        <v>18</v>
      </c>
      <c r="O4335">
        <v>-10</v>
      </c>
      <c r="P4335">
        <v>3.6</v>
      </c>
      <c r="Q4335">
        <v>2.2000000000000002</v>
      </c>
      <c r="R4335" t="s">
        <v>260</v>
      </c>
      <c r="S4335" t="s">
        <v>260</v>
      </c>
      <c r="T4335" t="s">
        <v>31</v>
      </c>
      <c r="U4335" t="s">
        <v>22</v>
      </c>
      <c r="V4335" t="s">
        <v>43</v>
      </c>
      <c r="W4335">
        <v>0.39</v>
      </c>
    </row>
    <row r="4336" spans="1:23" x14ac:dyDescent="0.3">
      <c r="A4336" t="s">
        <v>1597</v>
      </c>
      <c r="B4336" t="s">
        <v>1598</v>
      </c>
      <c r="D4336" s="1">
        <v>40742</v>
      </c>
      <c r="E4336" s="1">
        <v>40742</v>
      </c>
      <c r="F4336" s="1" t="str">
        <f t="shared" si="282"/>
        <v>July</v>
      </c>
      <c r="G4336" s="1" t="str">
        <f t="shared" si="283"/>
        <v>2011</v>
      </c>
      <c r="H4336" s="2">
        <f t="shared" si="284"/>
        <v>0</v>
      </c>
      <c r="I4336" s="2" t="str">
        <f t="shared" si="285"/>
        <v>FREE DELIVERY</v>
      </c>
      <c r="J4336" t="s">
        <v>44</v>
      </c>
      <c r="K4336">
        <v>38</v>
      </c>
      <c r="L4336">
        <v>4650.07</v>
      </c>
      <c r="M4336">
        <v>0.04</v>
      </c>
      <c r="N4336" t="s">
        <v>25</v>
      </c>
      <c r="O4336">
        <v>-1143.1500000000001</v>
      </c>
      <c r="P4336">
        <v>120.98</v>
      </c>
      <c r="Q4336">
        <v>60.19</v>
      </c>
      <c r="R4336" t="s">
        <v>260</v>
      </c>
      <c r="S4336" t="s">
        <v>260</v>
      </c>
      <c r="T4336" t="s">
        <v>21</v>
      </c>
      <c r="U4336" t="s">
        <v>36</v>
      </c>
      <c r="V4336" t="s">
        <v>54</v>
      </c>
      <c r="W4336">
        <v>0.71</v>
      </c>
    </row>
    <row r="4337" spans="1:23" x14ac:dyDescent="0.3">
      <c r="A4337" t="s">
        <v>1597</v>
      </c>
      <c r="B4337" t="s">
        <v>1598</v>
      </c>
      <c r="D4337" s="1">
        <v>40742</v>
      </c>
      <c r="E4337" s="1">
        <v>40744</v>
      </c>
      <c r="F4337" s="1" t="str">
        <f t="shared" si="282"/>
        <v>July</v>
      </c>
      <c r="G4337" s="1" t="str">
        <f t="shared" si="283"/>
        <v>2011</v>
      </c>
      <c r="H4337" s="2">
        <f t="shared" si="284"/>
        <v>2</v>
      </c>
      <c r="I4337" s="2" t="b">
        <f t="shared" si="285"/>
        <v>0</v>
      </c>
      <c r="J4337" t="s">
        <v>44</v>
      </c>
      <c r="K4337">
        <v>39</v>
      </c>
      <c r="L4337">
        <v>497.52</v>
      </c>
      <c r="M4337">
        <v>0.03</v>
      </c>
      <c r="N4337" t="s">
        <v>18</v>
      </c>
      <c r="O4337">
        <v>92.46</v>
      </c>
      <c r="P4337">
        <v>12.28</v>
      </c>
      <c r="Q4337">
        <v>5.09</v>
      </c>
      <c r="R4337" t="s">
        <v>260</v>
      </c>
      <c r="S4337" t="s">
        <v>260</v>
      </c>
      <c r="T4337" t="s">
        <v>21</v>
      </c>
      <c r="U4337" t="s">
        <v>22</v>
      </c>
      <c r="V4337" t="s">
        <v>43</v>
      </c>
      <c r="W4337">
        <v>0.38</v>
      </c>
    </row>
    <row r="4338" spans="1:23" x14ac:dyDescent="0.3">
      <c r="A4338" t="s">
        <v>1379</v>
      </c>
      <c r="B4338" t="s">
        <v>1380</v>
      </c>
      <c r="D4338" s="1">
        <v>40667</v>
      </c>
      <c r="E4338" s="1">
        <v>40667</v>
      </c>
      <c r="F4338" s="1" t="str">
        <f t="shared" si="282"/>
        <v>May</v>
      </c>
      <c r="G4338" s="1" t="str">
        <f t="shared" si="283"/>
        <v>2011</v>
      </c>
      <c r="H4338" s="2">
        <f t="shared" si="284"/>
        <v>0</v>
      </c>
      <c r="I4338" s="2" t="str">
        <f t="shared" si="285"/>
        <v>FREE DELIVERY</v>
      </c>
      <c r="J4338" t="s">
        <v>52</v>
      </c>
      <c r="K4338">
        <v>43</v>
      </c>
      <c r="L4338">
        <v>103.6</v>
      </c>
      <c r="M4338">
        <v>0.09</v>
      </c>
      <c r="N4338" t="s">
        <v>39</v>
      </c>
      <c r="O4338">
        <v>-72.86</v>
      </c>
      <c r="P4338">
        <v>2.52</v>
      </c>
      <c r="Q4338">
        <v>1.92</v>
      </c>
      <c r="R4338" t="s">
        <v>260</v>
      </c>
      <c r="S4338" t="s">
        <v>260</v>
      </c>
      <c r="T4338" t="s">
        <v>27</v>
      </c>
      <c r="U4338" t="s">
        <v>22</v>
      </c>
      <c r="V4338" t="s">
        <v>82</v>
      </c>
      <c r="W4338">
        <v>0.82</v>
      </c>
    </row>
    <row r="4339" spans="1:23" x14ac:dyDescent="0.3">
      <c r="A4339" t="s">
        <v>1595</v>
      </c>
      <c r="B4339" t="s">
        <v>1596</v>
      </c>
      <c r="D4339" s="1">
        <v>40134</v>
      </c>
      <c r="E4339" s="1">
        <v>40138</v>
      </c>
      <c r="F4339" s="1" t="str">
        <f t="shared" si="282"/>
        <v>November</v>
      </c>
      <c r="G4339" s="1" t="str">
        <f t="shared" si="283"/>
        <v>2009</v>
      </c>
      <c r="H4339" s="2">
        <f t="shared" si="284"/>
        <v>4</v>
      </c>
      <c r="I4339" s="2" t="b">
        <f t="shared" si="285"/>
        <v>0</v>
      </c>
      <c r="J4339" t="s">
        <v>17</v>
      </c>
      <c r="K4339">
        <v>14</v>
      </c>
      <c r="L4339">
        <v>75.150000000000006</v>
      </c>
      <c r="M4339">
        <v>0.02</v>
      </c>
      <c r="N4339" t="s">
        <v>39</v>
      </c>
      <c r="O4339">
        <v>-63.53</v>
      </c>
      <c r="P4339">
        <v>4.0599999999999996</v>
      </c>
      <c r="Q4339">
        <v>6.89</v>
      </c>
      <c r="R4339" t="s">
        <v>260</v>
      </c>
      <c r="S4339" t="s">
        <v>260</v>
      </c>
      <c r="T4339" t="s">
        <v>21</v>
      </c>
      <c r="U4339" t="s">
        <v>22</v>
      </c>
      <c r="V4339" t="s">
        <v>28</v>
      </c>
      <c r="W4339">
        <v>0.6</v>
      </c>
    </row>
    <row r="4340" spans="1:23" x14ac:dyDescent="0.3">
      <c r="A4340" t="s">
        <v>1595</v>
      </c>
      <c r="B4340" t="s">
        <v>1596</v>
      </c>
      <c r="D4340" s="1">
        <v>40134</v>
      </c>
      <c r="E4340" s="1">
        <v>40138</v>
      </c>
      <c r="F4340" s="1" t="str">
        <f t="shared" si="282"/>
        <v>November</v>
      </c>
      <c r="G4340" s="1" t="str">
        <f t="shared" si="283"/>
        <v>2009</v>
      </c>
      <c r="H4340" s="2">
        <f t="shared" si="284"/>
        <v>4</v>
      </c>
      <c r="I4340" s="2" t="b">
        <f t="shared" si="285"/>
        <v>0</v>
      </c>
      <c r="J4340" t="s">
        <v>17</v>
      </c>
      <c r="K4340">
        <v>43</v>
      </c>
      <c r="L4340">
        <v>400.45</v>
      </c>
      <c r="M4340">
        <v>7.0000000000000007E-2</v>
      </c>
      <c r="N4340" t="s">
        <v>18</v>
      </c>
      <c r="O4340">
        <v>-38.58</v>
      </c>
      <c r="P4340">
        <v>9.49</v>
      </c>
      <c r="Q4340">
        <v>5.76</v>
      </c>
      <c r="R4340" t="s">
        <v>260</v>
      </c>
      <c r="S4340" t="s">
        <v>260</v>
      </c>
      <c r="T4340" t="s">
        <v>21</v>
      </c>
      <c r="U4340" t="s">
        <v>32</v>
      </c>
      <c r="V4340" t="s">
        <v>94</v>
      </c>
      <c r="W4340">
        <v>0.39</v>
      </c>
    </row>
    <row r="4341" spans="1:23" x14ac:dyDescent="0.3">
      <c r="A4341" t="s">
        <v>926</v>
      </c>
      <c r="B4341" t="s">
        <v>1081</v>
      </c>
      <c r="D4341" s="1">
        <v>41024</v>
      </c>
      <c r="E4341" s="1">
        <v>41026</v>
      </c>
      <c r="F4341" s="1" t="str">
        <f t="shared" si="282"/>
        <v>April</v>
      </c>
      <c r="G4341" s="1" t="str">
        <f t="shared" si="283"/>
        <v>2012</v>
      </c>
      <c r="H4341" s="2">
        <f t="shared" si="284"/>
        <v>2</v>
      </c>
      <c r="I4341" s="2" t="b">
        <f t="shared" si="285"/>
        <v>0</v>
      </c>
      <c r="J4341" t="s">
        <v>52</v>
      </c>
      <c r="K4341">
        <v>31</v>
      </c>
      <c r="L4341">
        <v>96.23</v>
      </c>
      <c r="M4341">
        <v>0.05</v>
      </c>
      <c r="N4341" t="s">
        <v>18</v>
      </c>
      <c r="O4341">
        <v>24.05</v>
      </c>
      <c r="P4341">
        <v>3.08</v>
      </c>
      <c r="Q4341">
        <v>0.99</v>
      </c>
      <c r="R4341" t="s">
        <v>260</v>
      </c>
      <c r="S4341" t="s">
        <v>260</v>
      </c>
      <c r="T4341" t="s">
        <v>31</v>
      </c>
      <c r="U4341" t="s">
        <v>22</v>
      </c>
      <c r="V4341" t="s">
        <v>57</v>
      </c>
      <c r="W4341">
        <v>0.37</v>
      </c>
    </row>
    <row r="4342" spans="1:23" x14ac:dyDescent="0.3">
      <c r="A4342" t="s">
        <v>926</v>
      </c>
      <c r="B4342" t="s">
        <v>1081</v>
      </c>
      <c r="D4342" s="1">
        <v>41024</v>
      </c>
      <c r="E4342" s="1">
        <v>41026</v>
      </c>
      <c r="F4342" s="1" t="str">
        <f t="shared" si="282"/>
        <v>April</v>
      </c>
      <c r="G4342" s="1" t="str">
        <f t="shared" si="283"/>
        <v>2012</v>
      </c>
      <c r="H4342" s="2">
        <f t="shared" si="284"/>
        <v>2</v>
      </c>
      <c r="I4342" s="2" t="b">
        <f t="shared" si="285"/>
        <v>0</v>
      </c>
      <c r="J4342" t="s">
        <v>52</v>
      </c>
      <c r="K4342">
        <v>7</v>
      </c>
      <c r="L4342">
        <v>70.08</v>
      </c>
      <c r="M4342">
        <v>0</v>
      </c>
      <c r="N4342" t="s">
        <v>18</v>
      </c>
      <c r="O4342">
        <v>8.02</v>
      </c>
      <c r="P4342">
        <v>9.48</v>
      </c>
      <c r="Q4342">
        <v>3.72</v>
      </c>
      <c r="R4342" t="s">
        <v>260</v>
      </c>
      <c r="S4342" t="s">
        <v>260</v>
      </c>
      <c r="T4342" t="s">
        <v>31</v>
      </c>
      <c r="U4342" t="s">
        <v>36</v>
      </c>
      <c r="V4342" t="s">
        <v>37</v>
      </c>
      <c r="W4342">
        <v>0.4</v>
      </c>
    </row>
    <row r="4343" spans="1:23" x14ac:dyDescent="0.3">
      <c r="A4343" t="s">
        <v>926</v>
      </c>
      <c r="B4343" t="s">
        <v>1081</v>
      </c>
      <c r="D4343" s="1">
        <v>41024</v>
      </c>
      <c r="E4343" s="1">
        <v>41026</v>
      </c>
      <c r="F4343" s="1" t="str">
        <f t="shared" si="282"/>
        <v>April</v>
      </c>
      <c r="G4343" s="1" t="str">
        <f t="shared" si="283"/>
        <v>2012</v>
      </c>
      <c r="H4343" s="2">
        <f t="shared" si="284"/>
        <v>2</v>
      </c>
      <c r="I4343" s="2" t="b">
        <f t="shared" si="285"/>
        <v>0</v>
      </c>
      <c r="J4343" t="s">
        <v>52</v>
      </c>
      <c r="K4343">
        <v>3</v>
      </c>
      <c r="L4343">
        <v>234.768</v>
      </c>
      <c r="M4343">
        <v>0.04</v>
      </c>
      <c r="N4343" t="s">
        <v>25</v>
      </c>
      <c r="O4343">
        <v>54.23</v>
      </c>
      <c r="P4343">
        <v>70.89</v>
      </c>
      <c r="Q4343">
        <v>89.3</v>
      </c>
      <c r="R4343" t="s">
        <v>260</v>
      </c>
      <c r="S4343" t="s">
        <v>260</v>
      </c>
      <c r="T4343" t="s">
        <v>31</v>
      </c>
      <c r="U4343" t="s">
        <v>36</v>
      </c>
      <c r="V4343" t="s">
        <v>55</v>
      </c>
      <c r="W4343">
        <v>0.69</v>
      </c>
    </row>
    <row r="4344" spans="1:23" x14ac:dyDescent="0.3">
      <c r="A4344" t="s">
        <v>996</v>
      </c>
      <c r="B4344" t="s">
        <v>997</v>
      </c>
      <c r="D4344" s="1">
        <v>40035</v>
      </c>
      <c r="E4344" s="1">
        <v>40042</v>
      </c>
      <c r="F4344" s="1" t="str">
        <f t="shared" si="282"/>
        <v>August</v>
      </c>
      <c r="G4344" s="1" t="str">
        <f t="shared" si="283"/>
        <v>2009</v>
      </c>
      <c r="H4344" s="2">
        <f t="shared" si="284"/>
        <v>7</v>
      </c>
      <c r="I4344" s="2" t="b">
        <f t="shared" si="285"/>
        <v>0</v>
      </c>
      <c r="J4344" t="s">
        <v>17</v>
      </c>
      <c r="K4344">
        <v>16</v>
      </c>
      <c r="L4344">
        <v>376.65</v>
      </c>
      <c r="M4344">
        <v>0</v>
      </c>
      <c r="N4344" t="s">
        <v>39</v>
      </c>
      <c r="O4344">
        <v>-52.65</v>
      </c>
      <c r="P4344">
        <v>22.38</v>
      </c>
      <c r="Q4344">
        <v>15.1</v>
      </c>
      <c r="R4344" t="s">
        <v>260</v>
      </c>
      <c r="S4344" t="s">
        <v>260</v>
      </c>
      <c r="T4344" t="s">
        <v>42</v>
      </c>
      <c r="U4344" t="s">
        <v>22</v>
      </c>
      <c r="V4344" t="s">
        <v>29</v>
      </c>
      <c r="W4344">
        <v>0.38</v>
      </c>
    </row>
    <row r="4345" spans="1:23" x14ac:dyDescent="0.3">
      <c r="A4345" t="s">
        <v>996</v>
      </c>
      <c r="B4345" t="s">
        <v>997</v>
      </c>
      <c r="D4345" s="1">
        <v>40035</v>
      </c>
      <c r="E4345" s="1">
        <v>40040</v>
      </c>
      <c r="F4345" s="1" t="str">
        <f t="shared" si="282"/>
        <v>August</v>
      </c>
      <c r="G4345" s="1" t="str">
        <f t="shared" si="283"/>
        <v>2009</v>
      </c>
      <c r="H4345" s="2">
        <f t="shared" si="284"/>
        <v>5</v>
      </c>
      <c r="I4345" s="2" t="b">
        <f t="shared" si="285"/>
        <v>0</v>
      </c>
      <c r="J4345" t="s">
        <v>17</v>
      </c>
      <c r="K4345">
        <v>6</v>
      </c>
      <c r="L4345">
        <v>40.06</v>
      </c>
      <c r="M4345">
        <v>7.0000000000000007E-2</v>
      </c>
      <c r="N4345" t="s">
        <v>18</v>
      </c>
      <c r="O4345">
        <v>-24.44</v>
      </c>
      <c r="P4345">
        <v>5.98</v>
      </c>
      <c r="Q4345">
        <v>4.6900000000000004</v>
      </c>
      <c r="R4345" t="s">
        <v>260</v>
      </c>
      <c r="S4345" t="s">
        <v>260</v>
      </c>
      <c r="T4345" t="s">
        <v>42</v>
      </c>
      <c r="U4345" t="s">
        <v>22</v>
      </c>
      <c r="V4345" t="s">
        <v>23</v>
      </c>
      <c r="W4345">
        <v>0.68</v>
      </c>
    </row>
    <row r="4346" spans="1:23" x14ac:dyDescent="0.3">
      <c r="A4346" t="s">
        <v>1589</v>
      </c>
      <c r="B4346" t="s">
        <v>1590</v>
      </c>
      <c r="D4346" s="1">
        <v>40342</v>
      </c>
      <c r="E4346" s="1">
        <v>40343</v>
      </c>
      <c r="F4346" s="1" t="str">
        <f t="shared" si="282"/>
        <v>June</v>
      </c>
      <c r="G4346" s="1" t="str">
        <f t="shared" si="283"/>
        <v>2010</v>
      </c>
      <c r="H4346" s="2">
        <f t="shared" si="284"/>
        <v>1</v>
      </c>
      <c r="I4346" s="2" t="b">
        <f t="shared" si="285"/>
        <v>0</v>
      </c>
      <c r="J4346" t="s">
        <v>34</v>
      </c>
      <c r="K4346">
        <v>10</v>
      </c>
      <c r="L4346">
        <v>278.66000000000003</v>
      </c>
      <c r="M4346">
        <v>0.05</v>
      </c>
      <c r="N4346" t="s">
        <v>39</v>
      </c>
      <c r="O4346">
        <v>-77.36</v>
      </c>
      <c r="P4346">
        <v>27.48</v>
      </c>
      <c r="Q4346">
        <v>4</v>
      </c>
      <c r="R4346" t="s">
        <v>260</v>
      </c>
      <c r="S4346" t="s">
        <v>260</v>
      </c>
      <c r="T4346" t="s">
        <v>21</v>
      </c>
      <c r="U4346" t="s">
        <v>32</v>
      </c>
      <c r="V4346" t="s">
        <v>48</v>
      </c>
      <c r="W4346">
        <v>0.75</v>
      </c>
    </row>
    <row r="4347" spans="1:23" x14ac:dyDescent="0.3">
      <c r="A4347" t="s">
        <v>1589</v>
      </c>
      <c r="B4347" t="s">
        <v>1590</v>
      </c>
      <c r="D4347" s="1">
        <v>40342</v>
      </c>
      <c r="E4347" s="1">
        <v>40344</v>
      </c>
      <c r="F4347" s="1" t="str">
        <f t="shared" si="282"/>
        <v>June</v>
      </c>
      <c r="G4347" s="1" t="str">
        <f t="shared" si="283"/>
        <v>2010</v>
      </c>
      <c r="H4347" s="2">
        <f t="shared" si="284"/>
        <v>2</v>
      </c>
      <c r="I4347" s="2" t="b">
        <f t="shared" si="285"/>
        <v>0</v>
      </c>
      <c r="J4347" t="s">
        <v>34</v>
      </c>
      <c r="K4347">
        <v>28</v>
      </c>
      <c r="L4347">
        <v>491.85</v>
      </c>
      <c r="M4347">
        <v>0.1</v>
      </c>
      <c r="N4347" t="s">
        <v>18</v>
      </c>
      <c r="O4347">
        <v>4.54</v>
      </c>
      <c r="P4347">
        <v>18.97</v>
      </c>
      <c r="Q4347">
        <v>9.0299999999999994</v>
      </c>
      <c r="R4347" t="s">
        <v>260</v>
      </c>
      <c r="S4347" t="s">
        <v>260</v>
      </c>
      <c r="T4347" t="s">
        <v>21</v>
      </c>
      <c r="U4347" t="s">
        <v>22</v>
      </c>
      <c r="V4347" t="s">
        <v>43</v>
      </c>
      <c r="W4347">
        <v>0.37</v>
      </c>
    </row>
    <row r="4348" spans="1:23" x14ac:dyDescent="0.3">
      <c r="A4348" t="s">
        <v>1592</v>
      </c>
      <c r="B4348" t="s">
        <v>1593</v>
      </c>
      <c r="D4348" s="1">
        <v>40865</v>
      </c>
      <c r="E4348" s="1">
        <v>40866</v>
      </c>
      <c r="F4348" s="1" t="str">
        <f t="shared" si="282"/>
        <v>November</v>
      </c>
      <c r="G4348" s="1" t="str">
        <f t="shared" si="283"/>
        <v>2011</v>
      </c>
      <c r="H4348" s="2">
        <f t="shared" si="284"/>
        <v>1</v>
      </c>
      <c r="I4348" s="2" t="b">
        <f t="shared" si="285"/>
        <v>0</v>
      </c>
      <c r="J4348" t="s">
        <v>24</v>
      </c>
      <c r="K4348">
        <v>42</v>
      </c>
      <c r="L4348">
        <v>401.37</v>
      </c>
      <c r="M4348">
        <v>7.0000000000000007E-2</v>
      </c>
      <c r="N4348" t="s">
        <v>18</v>
      </c>
      <c r="O4348">
        <v>13.31</v>
      </c>
      <c r="P4348">
        <v>9.74</v>
      </c>
      <c r="Q4348">
        <v>5.71</v>
      </c>
      <c r="R4348" t="s">
        <v>260</v>
      </c>
      <c r="S4348" t="s">
        <v>260</v>
      </c>
      <c r="T4348" t="s">
        <v>31</v>
      </c>
      <c r="U4348" t="s">
        <v>36</v>
      </c>
      <c r="V4348" t="s">
        <v>37</v>
      </c>
      <c r="W4348">
        <v>0.41</v>
      </c>
    </row>
    <row r="4349" spans="1:23" x14ac:dyDescent="0.3">
      <c r="A4349" t="s">
        <v>1068</v>
      </c>
      <c r="B4349" t="s">
        <v>1058</v>
      </c>
      <c r="D4349" s="1">
        <v>40584</v>
      </c>
      <c r="E4349" s="1">
        <v>40584</v>
      </c>
      <c r="F4349" s="1" t="str">
        <f t="shared" si="282"/>
        <v>February</v>
      </c>
      <c r="G4349" s="1" t="str">
        <f t="shared" si="283"/>
        <v>2011</v>
      </c>
      <c r="H4349" s="2">
        <f t="shared" si="284"/>
        <v>0</v>
      </c>
      <c r="I4349" s="2" t="str">
        <f t="shared" si="285"/>
        <v>FREE DELIVERY</v>
      </c>
      <c r="J4349" t="s">
        <v>17</v>
      </c>
      <c r="K4349">
        <v>9</v>
      </c>
      <c r="L4349">
        <v>118.95</v>
      </c>
      <c r="M4349">
        <v>0.03</v>
      </c>
      <c r="N4349" t="s">
        <v>18</v>
      </c>
      <c r="O4349">
        <v>30.8</v>
      </c>
      <c r="P4349">
        <v>12.07</v>
      </c>
      <c r="Q4349">
        <v>6.2</v>
      </c>
      <c r="R4349" t="s">
        <v>260</v>
      </c>
      <c r="S4349" t="s">
        <v>260</v>
      </c>
      <c r="T4349" t="s">
        <v>42</v>
      </c>
      <c r="U4349" t="s">
        <v>36</v>
      </c>
      <c r="V4349" t="s">
        <v>37</v>
      </c>
      <c r="W4349">
        <v>0.52</v>
      </c>
    </row>
    <row r="4350" spans="1:23" x14ac:dyDescent="0.3">
      <c r="A4350" t="s">
        <v>1068</v>
      </c>
      <c r="B4350" t="s">
        <v>1058</v>
      </c>
      <c r="D4350" s="1">
        <v>40584</v>
      </c>
      <c r="E4350" s="1">
        <v>40584</v>
      </c>
      <c r="F4350" s="1" t="str">
        <f t="shared" si="282"/>
        <v>February</v>
      </c>
      <c r="G4350" s="1" t="str">
        <f t="shared" si="283"/>
        <v>2011</v>
      </c>
      <c r="H4350" s="2">
        <f t="shared" si="284"/>
        <v>0</v>
      </c>
      <c r="I4350" s="2" t="str">
        <f t="shared" si="285"/>
        <v>FREE DELIVERY</v>
      </c>
      <c r="J4350" t="s">
        <v>17</v>
      </c>
      <c r="K4350">
        <v>35</v>
      </c>
      <c r="L4350">
        <v>3814.1709999999998</v>
      </c>
      <c r="M4350">
        <v>0.04</v>
      </c>
      <c r="N4350" t="s">
        <v>18</v>
      </c>
      <c r="O4350">
        <v>1077.1300000000001</v>
      </c>
      <c r="P4350">
        <v>125.99</v>
      </c>
      <c r="Q4350">
        <v>4.2</v>
      </c>
      <c r="R4350" t="s">
        <v>260</v>
      </c>
      <c r="S4350" t="s">
        <v>260</v>
      </c>
      <c r="T4350" t="s">
        <v>42</v>
      </c>
      <c r="U4350" t="s">
        <v>32</v>
      </c>
      <c r="V4350" t="s">
        <v>33</v>
      </c>
      <c r="W4350">
        <v>0.56999999999999995</v>
      </c>
    </row>
    <row r="4351" spans="1:23" x14ac:dyDescent="0.3">
      <c r="A4351" t="s">
        <v>949</v>
      </c>
      <c r="B4351" t="s">
        <v>950</v>
      </c>
      <c r="D4351" s="1">
        <v>40390</v>
      </c>
      <c r="E4351" s="1">
        <v>40391</v>
      </c>
      <c r="F4351" s="1" t="str">
        <f t="shared" si="282"/>
        <v>August</v>
      </c>
      <c r="G4351" s="1" t="str">
        <f t="shared" si="283"/>
        <v>2010</v>
      </c>
      <c r="H4351" s="2">
        <f t="shared" si="284"/>
        <v>1</v>
      </c>
      <c r="I4351" s="2" t="b">
        <f t="shared" si="285"/>
        <v>0</v>
      </c>
      <c r="J4351" t="s">
        <v>24</v>
      </c>
      <c r="K4351">
        <v>20</v>
      </c>
      <c r="L4351">
        <v>515.37</v>
      </c>
      <c r="M4351">
        <v>0.04</v>
      </c>
      <c r="N4351" t="s">
        <v>18</v>
      </c>
      <c r="O4351">
        <v>9.82</v>
      </c>
      <c r="P4351">
        <v>24.92</v>
      </c>
      <c r="Q4351">
        <v>12.98</v>
      </c>
      <c r="R4351" t="s">
        <v>260</v>
      </c>
      <c r="S4351" t="s">
        <v>260</v>
      </c>
      <c r="T4351" t="s">
        <v>31</v>
      </c>
      <c r="U4351" t="s">
        <v>22</v>
      </c>
      <c r="V4351" t="s">
        <v>29</v>
      </c>
      <c r="W4351">
        <v>0.39</v>
      </c>
    </row>
    <row r="4352" spans="1:23" x14ac:dyDescent="0.3">
      <c r="A4352" t="s">
        <v>1428</v>
      </c>
      <c r="B4352" t="s">
        <v>1372</v>
      </c>
      <c r="D4352" s="1">
        <v>41016</v>
      </c>
      <c r="E4352" s="1">
        <v>41017</v>
      </c>
      <c r="F4352" s="1" t="str">
        <f t="shared" si="282"/>
        <v>April</v>
      </c>
      <c r="G4352" s="1" t="str">
        <f t="shared" si="283"/>
        <v>2012</v>
      </c>
      <c r="H4352" s="2">
        <f t="shared" si="284"/>
        <v>1</v>
      </c>
      <c r="I4352" s="2" t="b">
        <f t="shared" si="285"/>
        <v>0</v>
      </c>
      <c r="J4352" t="s">
        <v>44</v>
      </c>
      <c r="K4352">
        <v>40</v>
      </c>
      <c r="L4352">
        <v>2044.2755</v>
      </c>
      <c r="M4352">
        <v>0.1</v>
      </c>
      <c r="N4352" t="s">
        <v>18</v>
      </c>
      <c r="O4352">
        <v>334.53</v>
      </c>
      <c r="P4352">
        <v>65.989999999999995</v>
      </c>
      <c r="Q4352">
        <v>5.63</v>
      </c>
      <c r="R4352" t="s">
        <v>260</v>
      </c>
      <c r="S4352" t="s">
        <v>260</v>
      </c>
      <c r="T4352" t="s">
        <v>31</v>
      </c>
      <c r="U4352" t="s">
        <v>32</v>
      </c>
      <c r="V4352" t="s">
        <v>33</v>
      </c>
      <c r="W4352">
        <v>0.56000000000000005</v>
      </c>
    </row>
    <row r="4353" spans="1:23" x14ac:dyDescent="0.3">
      <c r="A4353" t="s">
        <v>1261</v>
      </c>
      <c r="B4353" t="s">
        <v>1491</v>
      </c>
      <c r="D4353" s="1">
        <v>40941</v>
      </c>
      <c r="E4353" s="1">
        <v>40942</v>
      </c>
      <c r="F4353" s="1" t="str">
        <f t="shared" si="282"/>
        <v>February</v>
      </c>
      <c r="G4353" s="1" t="str">
        <f t="shared" si="283"/>
        <v>2012</v>
      </c>
      <c r="H4353" s="2">
        <f t="shared" si="284"/>
        <v>1</v>
      </c>
      <c r="I4353" s="2" t="b">
        <f t="shared" si="285"/>
        <v>0</v>
      </c>
      <c r="J4353" t="s">
        <v>44</v>
      </c>
      <c r="K4353">
        <v>18</v>
      </c>
      <c r="L4353">
        <v>122.02</v>
      </c>
      <c r="M4353">
        <v>0.04</v>
      </c>
      <c r="N4353" t="s">
        <v>18</v>
      </c>
      <c r="O4353">
        <v>-115</v>
      </c>
      <c r="P4353">
        <v>6.48</v>
      </c>
      <c r="Q4353">
        <v>10.050000000000001</v>
      </c>
      <c r="R4353" t="s">
        <v>260</v>
      </c>
      <c r="S4353" t="s">
        <v>260</v>
      </c>
      <c r="T4353" t="s">
        <v>31</v>
      </c>
      <c r="U4353" t="s">
        <v>22</v>
      </c>
      <c r="V4353" t="s">
        <v>43</v>
      </c>
      <c r="W4353">
        <v>0.37</v>
      </c>
    </row>
    <row r="4354" spans="1:23" x14ac:dyDescent="0.3">
      <c r="A4354" t="s">
        <v>1068</v>
      </c>
      <c r="B4354" t="s">
        <v>1058</v>
      </c>
      <c r="D4354" s="1">
        <v>41032</v>
      </c>
      <c r="E4354" s="1">
        <v>41032</v>
      </c>
      <c r="F4354" s="1" t="str">
        <f t="shared" si="282"/>
        <v>May</v>
      </c>
      <c r="G4354" s="1" t="str">
        <f t="shared" si="283"/>
        <v>2012</v>
      </c>
      <c r="H4354" s="2">
        <f t="shared" si="284"/>
        <v>0</v>
      </c>
      <c r="I4354" s="2" t="str">
        <f t="shared" si="285"/>
        <v>FREE DELIVERY</v>
      </c>
      <c r="J4354" t="s">
        <v>44</v>
      </c>
      <c r="K4354">
        <v>24</v>
      </c>
      <c r="L4354">
        <v>1304.0274999999999</v>
      </c>
      <c r="M4354">
        <v>0.1</v>
      </c>
      <c r="N4354" t="s">
        <v>18</v>
      </c>
      <c r="O4354">
        <v>34.36</v>
      </c>
      <c r="P4354">
        <v>65.989999999999995</v>
      </c>
      <c r="Q4354">
        <v>8.99</v>
      </c>
      <c r="R4354" t="s">
        <v>260</v>
      </c>
      <c r="S4354" t="s">
        <v>260</v>
      </c>
      <c r="T4354" t="s">
        <v>31</v>
      </c>
      <c r="U4354" t="s">
        <v>32</v>
      </c>
      <c r="V4354" t="s">
        <v>33</v>
      </c>
      <c r="W4354">
        <v>0.6</v>
      </c>
    </row>
    <row r="4355" spans="1:23" x14ac:dyDescent="0.3">
      <c r="A4355" t="s">
        <v>1064</v>
      </c>
      <c r="B4355" t="s">
        <v>1065</v>
      </c>
      <c r="D4355" s="1">
        <v>41183</v>
      </c>
      <c r="E4355" s="1">
        <v>41184</v>
      </c>
      <c r="F4355" s="1" t="str">
        <f t="shared" ref="F4355:F4418" si="286">TEXT(E4355,"mmmm")</f>
        <v>October</v>
      </c>
      <c r="G4355" s="1" t="str">
        <f t="shared" ref="G4355:G4418" si="287">TEXT(E4355,"yyyy")</f>
        <v>2012</v>
      </c>
      <c r="H4355" s="2">
        <f t="shared" ref="H4355:H4418" si="288">E4355-D4355</f>
        <v>1</v>
      </c>
      <c r="I4355" s="2" t="b">
        <f t="shared" ref="I4355:I4418" si="289">IF(H4355&lt;1,IF(AND(H4355&gt;0,H4355&lt;2),"ONE DAY", "FREE DELIVERY"))</f>
        <v>0</v>
      </c>
      <c r="J4355" t="s">
        <v>34</v>
      </c>
      <c r="K4355">
        <v>10</v>
      </c>
      <c r="L4355">
        <v>56.05</v>
      </c>
      <c r="M4355">
        <v>0.06</v>
      </c>
      <c r="N4355" t="s">
        <v>18</v>
      </c>
      <c r="O4355">
        <v>-27.73</v>
      </c>
      <c r="P4355">
        <v>4.9800000000000004</v>
      </c>
      <c r="Q4355">
        <v>5.49</v>
      </c>
      <c r="R4355" t="s">
        <v>260</v>
      </c>
      <c r="S4355" t="s">
        <v>260</v>
      </c>
      <c r="T4355" t="s">
        <v>27</v>
      </c>
      <c r="U4355" t="s">
        <v>22</v>
      </c>
      <c r="V4355" t="s">
        <v>43</v>
      </c>
      <c r="W4355">
        <v>0.38</v>
      </c>
    </row>
    <row r="4356" spans="1:23" x14ac:dyDescent="0.3">
      <c r="A4356" t="s">
        <v>949</v>
      </c>
      <c r="B4356" t="s">
        <v>950</v>
      </c>
      <c r="D4356" s="1">
        <v>39891</v>
      </c>
      <c r="E4356" s="1">
        <v>39891</v>
      </c>
      <c r="F4356" s="1" t="str">
        <f t="shared" si="286"/>
        <v>March</v>
      </c>
      <c r="G4356" s="1" t="str">
        <f t="shared" si="287"/>
        <v>2009</v>
      </c>
      <c r="H4356" s="2">
        <f t="shared" si="288"/>
        <v>0</v>
      </c>
      <c r="I4356" s="2" t="str">
        <f t="shared" si="289"/>
        <v>FREE DELIVERY</v>
      </c>
      <c r="J4356" t="s">
        <v>52</v>
      </c>
      <c r="K4356">
        <v>28</v>
      </c>
      <c r="L4356">
        <v>154.61000000000001</v>
      </c>
      <c r="M4356">
        <v>0.06</v>
      </c>
      <c r="N4356" t="s">
        <v>18</v>
      </c>
      <c r="O4356">
        <v>-82.82</v>
      </c>
      <c r="P4356">
        <v>5.34</v>
      </c>
      <c r="Q4356">
        <v>5.63</v>
      </c>
      <c r="R4356" t="s">
        <v>260</v>
      </c>
      <c r="S4356" t="s">
        <v>260</v>
      </c>
      <c r="T4356" t="s">
        <v>31</v>
      </c>
      <c r="U4356" t="s">
        <v>22</v>
      </c>
      <c r="V4356" t="s">
        <v>29</v>
      </c>
      <c r="W4356">
        <v>0.39</v>
      </c>
    </row>
    <row r="4357" spans="1:23" x14ac:dyDescent="0.3">
      <c r="A4357" t="s">
        <v>949</v>
      </c>
      <c r="B4357" t="s">
        <v>950</v>
      </c>
      <c r="D4357" s="1">
        <v>39891</v>
      </c>
      <c r="E4357" s="1">
        <v>39893</v>
      </c>
      <c r="F4357" s="1" t="str">
        <f t="shared" si="286"/>
        <v>March</v>
      </c>
      <c r="G4357" s="1" t="str">
        <f t="shared" si="287"/>
        <v>2009</v>
      </c>
      <c r="H4357" s="2">
        <f t="shared" si="288"/>
        <v>2</v>
      </c>
      <c r="I4357" s="2" t="b">
        <f t="shared" si="289"/>
        <v>0</v>
      </c>
      <c r="J4357" t="s">
        <v>52</v>
      </c>
      <c r="K4357">
        <v>19</v>
      </c>
      <c r="L4357">
        <v>1063.3499999999999</v>
      </c>
      <c r="M4357">
        <v>7.0000000000000007E-2</v>
      </c>
      <c r="N4357" t="s">
        <v>39</v>
      </c>
      <c r="O4357">
        <v>107.08</v>
      </c>
      <c r="P4357">
        <v>65.989999999999995</v>
      </c>
      <c r="Q4357">
        <v>5.26</v>
      </c>
      <c r="R4357" t="s">
        <v>260</v>
      </c>
      <c r="S4357" t="s">
        <v>260</v>
      </c>
      <c r="T4357" t="s">
        <v>31</v>
      </c>
      <c r="U4357" t="s">
        <v>32</v>
      </c>
      <c r="V4357" t="s">
        <v>33</v>
      </c>
      <c r="W4357">
        <v>0.56000000000000005</v>
      </c>
    </row>
    <row r="4358" spans="1:23" x14ac:dyDescent="0.3">
      <c r="A4358" t="s">
        <v>1033</v>
      </c>
      <c r="B4358" t="s">
        <v>1034</v>
      </c>
      <c r="D4358" s="1">
        <v>41048</v>
      </c>
      <c r="E4358" s="1">
        <v>41050</v>
      </c>
      <c r="F4358" s="1" t="str">
        <f t="shared" si="286"/>
        <v>May</v>
      </c>
      <c r="G4358" s="1" t="str">
        <f t="shared" si="287"/>
        <v>2012</v>
      </c>
      <c r="H4358" s="2">
        <f t="shared" si="288"/>
        <v>2</v>
      </c>
      <c r="I4358" s="2" t="b">
        <f t="shared" si="289"/>
        <v>0</v>
      </c>
      <c r="J4358" t="s">
        <v>24</v>
      </c>
      <c r="K4358">
        <v>42</v>
      </c>
      <c r="L4358">
        <v>4182.5200000000004</v>
      </c>
      <c r="M4358">
        <v>0</v>
      </c>
      <c r="N4358" t="s">
        <v>39</v>
      </c>
      <c r="O4358">
        <v>-785.36</v>
      </c>
      <c r="P4358">
        <v>95.99</v>
      </c>
      <c r="Q4358">
        <v>35</v>
      </c>
      <c r="R4358" t="s">
        <v>260</v>
      </c>
      <c r="S4358" t="s">
        <v>260</v>
      </c>
      <c r="T4358" t="s">
        <v>27</v>
      </c>
      <c r="U4358" t="s">
        <v>22</v>
      </c>
      <c r="V4358" t="s">
        <v>23</v>
      </c>
    </row>
    <row r="4359" spans="1:23" x14ac:dyDescent="0.3">
      <c r="A4359" t="s">
        <v>1064</v>
      </c>
      <c r="B4359" t="s">
        <v>1065</v>
      </c>
      <c r="D4359" s="1">
        <v>41167</v>
      </c>
      <c r="E4359" s="1">
        <v>41174</v>
      </c>
      <c r="F4359" s="1" t="str">
        <f t="shared" si="286"/>
        <v>September</v>
      </c>
      <c r="G4359" s="1" t="str">
        <f t="shared" si="287"/>
        <v>2012</v>
      </c>
      <c r="H4359" s="2">
        <f t="shared" si="288"/>
        <v>7</v>
      </c>
      <c r="I4359" s="2" t="b">
        <f t="shared" si="289"/>
        <v>0</v>
      </c>
      <c r="J4359" t="s">
        <v>17</v>
      </c>
      <c r="K4359">
        <v>16</v>
      </c>
      <c r="L4359">
        <v>512.80999999999995</v>
      </c>
      <c r="M4359">
        <v>0.1</v>
      </c>
      <c r="N4359" t="s">
        <v>25</v>
      </c>
      <c r="O4359">
        <v>-177.07</v>
      </c>
      <c r="P4359">
        <v>33.94</v>
      </c>
      <c r="Q4359">
        <v>19.190000000000001</v>
      </c>
      <c r="R4359" t="s">
        <v>260</v>
      </c>
      <c r="S4359" t="s">
        <v>260</v>
      </c>
      <c r="T4359" t="s">
        <v>27</v>
      </c>
      <c r="U4359" t="s">
        <v>36</v>
      </c>
      <c r="V4359" t="s">
        <v>67</v>
      </c>
      <c r="W4359">
        <v>0.57999999999999996</v>
      </c>
    </row>
    <row r="4360" spans="1:23" x14ac:dyDescent="0.3">
      <c r="A4360" t="s">
        <v>996</v>
      </c>
      <c r="B4360" t="s">
        <v>997</v>
      </c>
      <c r="D4360" s="1">
        <v>40153</v>
      </c>
      <c r="E4360" s="1">
        <v>40155</v>
      </c>
      <c r="F4360" s="1" t="str">
        <f t="shared" si="286"/>
        <v>December</v>
      </c>
      <c r="G4360" s="1" t="str">
        <f t="shared" si="287"/>
        <v>2009</v>
      </c>
      <c r="H4360" s="2">
        <f t="shared" si="288"/>
        <v>2</v>
      </c>
      <c r="I4360" s="2" t="b">
        <f t="shared" si="289"/>
        <v>0</v>
      </c>
      <c r="J4360" t="s">
        <v>34</v>
      </c>
      <c r="K4360">
        <v>8</v>
      </c>
      <c r="L4360">
        <v>169.11</v>
      </c>
      <c r="M4360">
        <v>0</v>
      </c>
      <c r="N4360" t="s">
        <v>18</v>
      </c>
      <c r="O4360">
        <v>-10.59</v>
      </c>
      <c r="P4360">
        <v>20.89</v>
      </c>
      <c r="Q4360">
        <v>1.99</v>
      </c>
      <c r="R4360" t="s">
        <v>260</v>
      </c>
      <c r="S4360" t="s">
        <v>260</v>
      </c>
      <c r="T4360" t="s">
        <v>42</v>
      </c>
      <c r="U4360" t="s">
        <v>32</v>
      </c>
      <c r="V4360" t="s">
        <v>48</v>
      </c>
      <c r="W4360">
        <v>0.48</v>
      </c>
    </row>
    <row r="4361" spans="1:23" x14ac:dyDescent="0.3">
      <c r="A4361" t="s">
        <v>996</v>
      </c>
      <c r="B4361" t="s">
        <v>997</v>
      </c>
      <c r="D4361" s="1">
        <v>40153</v>
      </c>
      <c r="E4361" s="1">
        <v>40156</v>
      </c>
      <c r="F4361" s="1" t="str">
        <f t="shared" si="286"/>
        <v>December</v>
      </c>
      <c r="G4361" s="1" t="str">
        <f t="shared" si="287"/>
        <v>2009</v>
      </c>
      <c r="H4361" s="2">
        <f t="shared" si="288"/>
        <v>3</v>
      </c>
      <c r="I4361" s="2" t="b">
        <f t="shared" si="289"/>
        <v>0</v>
      </c>
      <c r="J4361" t="s">
        <v>34</v>
      </c>
      <c r="K4361">
        <v>41</v>
      </c>
      <c r="L4361">
        <v>152.59</v>
      </c>
      <c r="M4361">
        <v>7.0000000000000007E-2</v>
      </c>
      <c r="N4361" t="s">
        <v>18</v>
      </c>
      <c r="O4361">
        <v>27.38</v>
      </c>
      <c r="P4361">
        <v>3.98</v>
      </c>
      <c r="Q4361">
        <v>0.83</v>
      </c>
      <c r="R4361" t="s">
        <v>260</v>
      </c>
      <c r="S4361" t="s">
        <v>260</v>
      </c>
      <c r="T4361" t="s">
        <v>42</v>
      </c>
      <c r="U4361" t="s">
        <v>22</v>
      </c>
      <c r="V4361" t="s">
        <v>60</v>
      </c>
      <c r="W4361">
        <v>0.51</v>
      </c>
    </row>
    <row r="4362" spans="1:23" x14ac:dyDescent="0.3">
      <c r="A4362" t="s">
        <v>926</v>
      </c>
      <c r="B4362" t="s">
        <v>1081</v>
      </c>
      <c r="D4362" s="1">
        <v>40978</v>
      </c>
      <c r="E4362" s="1">
        <v>40979</v>
      </c>
      <c r="F4362" s="1" t="str">
        <f t="shared" si="286"/>
        <v>March</v>
      </c>
      <c r="G4362" s="1" t="str">
        <f t="shared" si="287"/>
        <v>2012</v>
      </c>
      <c r="H4362" s="2">
        <f t="shared" si="288"/>
        <v>1</v>
      </c>
      <c r="I4362" s="2" t="b">
        <f t="shared" si="289"/>
        <v>0</v>
      </c>
      <c r="J4362" t="s">
        <v>44</v>
      </c>
      <c r="K4362">
        <v>14</v>
      </c>
      <c r="L4362">
        <v>1961.39</v>
      </c>
      <c r="M4362">
        <v>0</v>
      </c>
      <c r="N4362" t="s">
        <v>18</v>
      </c>
      <c r="O4362">
        <v>761.04</v>
      </c>
      <c r="P4362">
        <v>136.97999999999999</v>
      </c>
      <c r="Q4362">
        <v>24.49</v>
      </c>
      <c r="R4362" t="s">
        <v>260</v>
      </c>
      <c r="S4362" t="s">
        <v>260</v>
      </c>
      <c r="T4362" t="s">
        <v>31</v>
      </c>
      <c r="U4362" t="s">
        <v>36</v>
      </c>
      <c r="V4362" t="s">
        <v>37</v>
      </c>
      <c r="W4362">
        <v>0.59</v>
      </c>
    </row>
    <row r="4363" spans="1:23" x14ac:dyDescent="0.3">
      <c r="A4363" t="s">
        <v>926</v>
      </c>
      <c r="B4363" t="s">
        <v>1081</v>
      </c>
      <c r="D4363" s="1">
        <v>40978</v>
      </c>
      <c r="E4363" s="1">
        <v>40980</v>
      </c>
      <c r="F4363" s="1" t="str">
        <f t="shared" si="286"/>
        <v>March</v>
      </c>
      <c r="G4363" s="1" t="str">
        <f t="shared" si="287"/>
        <v>2012</v>
      </c>
      <c r="H4363" s="2">
        <f t="shared" si="288"/>
        <v>2</v>
      </c>
      <c r="I4363" s="2" t="b">
        <f t="shared" si="289"/>
        <v>0</v>
      </c>
      <c r="J4363" t="s">
        <v>44</v>
      </c>
      <c r="K4363">
        <v>3</v>
      </c>
      <c r="L4363">
        <v>4.9400000000000004</v>
      </c>
      <c r="M4363">
        <v>0.1</v>
      </c>
      <c r="N4363" t="s">
        <v>18</v>
      </c>
      <c r="O4363">
        <v>-1.76</v>
      </c>
      <c r="P4363">
        <v>1.48</v>
      </c>
      <c r="Q4363">
        <v>0.7</v>
      </c>
      <c r="R4363" t="s">
        <v>260</v>
      </c>
      <c r="S4363" t="s">
        <v>260</v>
      </c>
      <c r="T4363" t="s">
        <v>31</v>
      </c>
      <c r="U4363" t="s">
        <v>22</v>
      </c>
      <c r="V4363" t="s">
        <v>46</v>
      </c>
      <c r="W4363">
        <v>0.37</v>
      </c>
    </row>
    <row r="4364" spans="1:23" x14ac:dyDescent="0.3">
      <c r="A4364" t="s">
        <v>1068</v>
      </c>
      <c r="B4364" t="s">
        <v>1058</v>
      </c>
      <c r="D4364" s="1">
        <v>40228</v>
      </c>
      <c r="E4364" s="1">
        <v>40231</v>
      </c>
      <c r="F4364" s="1" t="str">
        <f t="shared" si="286"/>
        <v>February</v>
      </c>
      <c r="G4364" s="1" t="str">
        <f t="shared" si="287"/>
        <v>2010</v>
      </c>
      <c r="H4364" s="2">
        <f t="shared" si="288"/>
        <v>3</v>
      </c>
      <c r="I4364" s="2" t="b">
        <f t="shared" si="289"/>
        <v>0</v>
      </c>
      <c r="J4364" t="s">
        <v>44</v>
      </c>
      <c r="K4364">
        <v>4</v>
      </c>
      <c r="L4364">
        <v>156.97</v>
      </c>
      <c r="M4364">
        <v>0.01</v>
      </c>
      <c r="N4364" t="s">
        <v>18</v>
      </c>
      <c r="O4364">
        <v>-25.43</v>
      </c>
      <c r="P4364">
        <v>34.54</v>
      </c>
      <c r="Q4364">
        <v>14.72</v>
      </c>
      <c r="R4364" t="s">
        <v>260</v>
      </c>
      <c r="S4364" t="s">
        <v>260</v>
      </c>
      <c r="T4364" t="s">
        <v>31</v>
      </c>
      <c r="U4364" t="s">
        <v>22</v>
      </c>
      <c r="V4364" t="s">
        <v>29</v>
      </c>
      <c r="W4364">
        <v>0.37</v>
      </c>
    </row>
    <row r="4365" spans="1:23" x14ac:dyDescent="0.3">
      <c r="A4365" t="s">
        <v>1527</v>
      </c>
      <c r="B4365" t="s">
        <v>948</v>
      </c>
      <c r="D4365" s="1">
        <v>40514</v>
      </c>
      <c r="E4365" s="1">
        <v>40516</v>
      </c>
      <c r="F4365" s="1" t="str">
        <f t="shared" si="286"/>
        <v>December</v>
      </c>
      <c r="G4365" s="1" t="str">
        <f t="shared" si="287"/>
        <v>2010</v>
      </c>
      <c r="H4365" s="2">
        <f t="shared" si="288"/>
        <v>2</v>
      </c>
      <c r="I4365" s="2" t="b">
        <f t="shared" si="289"/>
        <v>0</v>
      </c>
      <c r="J4365" t="s">
        <v>44</v>
      </c>
      <c r="K4365">
        <v>50</v>
      </c>
      <c r="L4365">
        <v>1118.21</v>
      </c>
      <c r="M4365">
        <v>7.0000000000000007E-2</v>
      </c>
      <c r="N4365" t="s">
        <v>18</v>
      </c>
      <c r="O4365">
        <v>-122.79</v>
      </c>
      <c r="P4365">
        <v>22.38</v>
      </c>
      <c r="Q4365">
        <v>15.1</v>
      </c>
      <c r="R4365" t="s">
        <v>260</v>
      </c>
      <c r="S4365" t="s">
        <v>260</v>
      </c>
      <c r="T4365" t="s">
        <v>42</v>
      </c>
      <c r="U4365" t="s">
        <v>22</v>
      </c>
      <c r="V4365" t="s">
        <v>29</v>
      </c>
      <c r="W4365">
        <v>0.38</v>
      </c>
    </row>
    <row r="4366" spans="1:23" x14ac:dyDescent="0.3">
      <c r="A4366" t="s">
        <v>1527</v>
      </c>
      <c r="B4366" t="s">
        <v>948</v>
      </c>
      <c r="D4366" s="1">
        <v>40514</v>
      </c>
      <c r="E4366" s="1">
        <v>40515</v>
      </c>
      <c r="F4366" s="1" t="str">
        <f t="shared" si="286"/>
        <v>December</v>
      </c>
      <c r="G4366" s="1" t="str">
        <f t="shared" si="287"/>
        <v>2010</v>
      </c>
      <c r="H4366" s="2">
        <f t="shared" si="288"/>
        <v>1</v>
      </c>
      <c r="I4366" s="2" t="b">
        <f t="shared" si="289"/>
        <v>0</v>
      </c>
      <c r="J4366" t="s">
        <v>44</v>
      </c>
      <c r="K4366">
        <v>13</v>
      </c>
      <c r="L4366">
        <v>3503.56</v>
      </c>
      <c r="M4366">
        <v>0.01</v>
      </c>
      <c r="N4366" t="s">
        <v>25</v>
      </c>
      <c r="O4366">
        <v>-633.44000000000005</v>
      </c>
      <c r="P4366">
        <v>262.11</v>
      </c>
      <c r="Q4366">
        <v>62.74</v>
      </c>
      <c r="R4366" t="s">
        <v>260</v>
      </c>
      <c r="S4366" t="s">
        <v>260</v>
      </c>
      <c r="T4366" t="s">
        <v>42</v>
      </c>
      <c r="U4366" t="s">
        <v>36</v>
      </c>
      <c r="V4366" t="s">
        <v>55</v>
      </c>
      <c r="W4366">
        <v>0.75</v>
      </c>
    </row>
    <row r="4367" spans="1:23" x14ac:dyDescent="0.3">
      <c r="A4367" t="s">
        <v>1595</v>
      </c>
      <c r="B4367" t="s">
        <v>1596</v>
      </c>
      <c r="D4367" s="1">
        <v>41027</v>
      </c>
      <c r="E4367" s="1">
        <v>41028</v>
      </c>
      <c r="F4367" s="1" t="str">
        <f t="shared" si="286"/>
        <v>April</v>
      </c>
      <c r="G4367" s="1" t="str">
        <f t="shared" si="287"/>
        <v>2012</v>
      </c>
      <c r="H4367" s="2">
        <f t="shared" si="288"/>
        <v>1</v>
      </c>
      <c r="I4367" s="2" t="b">
        <f t="shared" si="289"/>
        <v>0</v>
      </c>
      <c r="J4367" t="s">
        <v>34</v>
      </c>
      <c r="K4367">
        <v>37</v>
      </c>
      <c r="L4367">
        <v>1984.61</v>
      </c>
      <c r="M4367">
        <v>0.05</v>
      </c>
      <c r="N4367" t="s">
        <v>39</v>
      </c>
      <c r="O4367">
        <v>585.03</v>
      </c>
      <c r="P4367">
        <v>55.48</v>
      </c>
      <c r="Q4367">
        <v>14.3</v>
      </c>
      <c r="R4367" t="s">
        <v>260</v>
      </c>
      <c r="S4367" t="s">
        <v>260</v>
      </c>
      <c r="T4367" t="s">
        <v>21</v>
      </c>
      <c r="U4367" t="s">
        <v>22</v>
      </c>
      <c r="V4367" t="s">
        <v>43</v>
      </c>
      <c r="W4367">
        <v>0.37</v>
      </c>
    </row>
    <row r="4368" spans="1:23" x14ac:dyDescent="0.3">
      <c r="A4368" t="s">
        <v>1068</v>
      </c>
      <c r="B4368" t="s">
        <v>1058</v>
      </c>
      <c r="D4368" s="1">
        <v>40878</v>
      </c>
      <c r="E4368" s="1">
        <v>40880</v>
      </c>
      <c r="F4368" s="1" t="str">
        <f t="shared" si="286"/>
        <v>December</v>
      </c>
      <c r="G4368" s="1" t="str">
        <f t="shared" si="287"/>
        <v>2011</v>
      </c>
      <c r="H4368" s="2">
        <f t="shared" si="288"/>
        <v>2</v>
      </c>
      <c r="I4368" s="2" t="b">
        <f t="shared" si="289"/>
        <v>0</v>
      </c>
      <c r="J4368" t="s">
        <v>24</v>
      </c>
      <c r="K4368">
        <v>1</v>
      </c>
      <c r="L4368">
        <v>13.96</v>
      </c>
      <c r="M4368">
        <v>0.06</v>
      </c>
      <c r="N4368" t="s">
        <v>18</v>
      </c>
      <c r="O4368">
        <v>-4.7</v>
      </c>
      <c r="P4368">
        <v>10.91</v>
      </c>
      <c r="Q4368">
        <v>2.99</v>
      </c>
      <c r="R4368" t="s">
        <v>260</v>
      </c>
      <c r="S4368" t="s">
        <v>260</v>
      </c>
      <c r="T4368" t="s">
        <v>42</v>
      </c>
      <c r="U4368" t="s">
        <v>22</v>
      </c>
      <c r="V4368" t="s">
        <v>29</v>
      </c>
      <c r="W4368">
        <v>0.38</v>
      </c>
    </row>
    <row r="4369" spans="1:23" x14ac:dyDescent="0.3">
      <c r="A4369" t="s">
        <v>1068</v>
      </c>
      <c r="B4369" t="s">
        <v>1058</v>
      </c>
      <c r="D4369" s="1">
        <v>40878</v>
      </c>
      <c r="E4369" s="1">
        <v>40878</v>
      </c>
      <c r="F4369" s="1" t="str">
        <f t="shared" si="286"/>
        <v>December</v>
      </c>
      <c r="G4369" s="1" t="str">
        <f t="shared" si="287"/>
        <v>2011</v>
      </c>
      <c r="H4369" s="2">
        <f t="shared" si="288"/>
        <v>0</v>
      </c>
      <c r="I4369" s="2" t="str">
        <f t="shared" si="289"/>
        <v>FREE DELIVERY</v>
      </c>
      <c r="J4369" t="s">
        <v>24</v>
      </c>
      <c r="K4369">
        <v>50</v>
      </c>
      <c r="L4369">
        <v>531.48</v>
      </c>
      <c r="M4369">
        <v>0.08</v>
      </c>
      <c r="N4369" t="s">
        <v>18</v>
      </c>
      <c r="O4369">
        <v>232.58</v>
      </c>
      <c r="P4369">
        <v>10.67</v>
      </c>
      <c r="Q4369">
        <v>1.39</v>
      </c>
      <c r="R4369" t="s">
        <v>260</v>
      </c>
      <c r="S4369" t="s">
        <v>260</v>
      </c>
      <c r="T4369" t="s">
        <v>42</v>
      </c>
      <c r="U4369" t="s">
        <v>22</v>
      </c>
      <c r="V4369" t="s">
        <v>51</v>
      </c>
      <c r="W4369">
        <v>0.39</v>
      </c>
    </row>
    <row r="4370" spans="1:23" x14ac:dyDescent="0.3">
      <c r="A4370" t="s">
        <v>1068</v>
      </c>
      <c r="B4370" t="s">
        <v>1058</v>
      </c>
      <c r="D4370" s="1">
        <v>40878</v>
      </c>
      <c r="E4370" s="1">
        <v>40880</v>
      </c>
      <c r="F4370" s="1" t="str">
        <f t="shared" si="286"/>
        <v>December</v>
      </c>
      <c r="G4370" s="1" t="str">
        <f t="shared" si="287"/>
        <v>2011</v>
      </c>
      <c r="H4370" s="2">
        <f t="shared" si="288"/>
        <v>2</v>
      </c>
      <c r="I4370" s="2" t="b">
        <f t="shared" si="289"/>
        <v>0</v>
      </c>
      <c r="J4370" t="s">
        <v>24</v>
      </c>
      <c r="K4370">
        <v>29</v>
      </c>
      <c r="L4370">
        <v>3524.55</v>
      </c>
      <c r="M4370">
        <v>0.08</v>
      </c>
      <c r="N4370" t="s">
        <v>25</v>
      </c>
      <c r="O4370">
        <v>-570.17999999999995</v>
      </c>
      <c r="P4370">
        <v>130.97999999999999</v>
      </c>
      <c r="Q4370">
        <v>30</v>
      </c>
      <c r="R4370" t="s">
        <v>260</v>
      </c>
      <c r="S4370" t="s">
        <v>260</v>
      </c>
      <c r="T4370" t="s">
        <v>42</v>
      </c>
      <c r="U4370" t="s">
        <v>36</v>
      </c>
      <c r="V4370" t="s">
        <v>67</v>
      </c>
      <c r="W4370">
        <v>0.78</v>
      </c>
    </row>
    <row r="4371" spans="1:23" x14ac:dyDescent="0.3">
      <c r="A4371" t="s">
        <v>1068</v>
      </c>
      <c r="B4371" t="s">
        <v>1058</v>
      </c>
      <c r="D4371" s="1">
        <v>40878</v>
      </c>
      <c r="E4371" s="1">
        <v>40880</v>
      </c>
      <c r="F4371" s="1" t="str">
        <f t="shared" si="286"/>
        <v>December</v>
      </c>
      <c r="G4371" s="1" t="str">
        <f t="shared" si="287"/>
        <v>2011</v>
      </c>
      <c r="H4371" s="2">
        <f t="shared" si="288"/>
        <v>2</v>
      </c>
      <c r="I4371" s="2" t="b">
        <f t="shared" si="289"/>
        <v>0</v>
      </c>
      <c r="J4371" t="s">
        <v>24</v>
      </c>
      <c r="K4371">
        <v>42</v>
      </c>
      <c r="L4371">
        <v>890.61</v>
      </c>
      <c r="M4371">
        <v>0.05</v>
      </c>
      <c r="N4371" t="s">
        <v>18</v>
      </c>
      <c r="O4371">
        <v>297.11</v>
      </c>
      <c r="P4371">
        <v>22.23</v>
      </c>
      <c r="Q4371">
        <v>3.63</v>
      </c>
      <c r="R4371" t="s">
        <v>260</v>
      </c>
      <c r="S4371" t="s">
        <v>260</v>
      </c>
      <c r="T4371" t="s">
        <v>42</v>
      </c>
      <c r="U4371" t="s">
        <v>36</v>
      </c>
      <c r="V4371" t="s">
        <v>37</v>
      </c>
      <c r="W4371">
        <v>0.52</v>
      </c>
    </row>
    <row r="4372" spans="1:23" x14ac:dyDescent="0.3">
      <c r="A4372" t="s">
        <v>1068</v>
      </c>
      <c r="B4372" t="s">
        <v>1058</v>
      </c>
      <c r="D4372" s="1">
        <v>40878</v>
      </c>
      <c r="E4372" s="1">
        <v>40880</v>
      </c>
      <c r="F4372" s="1" t="str">
        <f t="shared" si="286"/>
        <v>December</v>
      </c>
      <c r="G4372" s="1" t="str">
        <f t="shared" si="287"/>
        <v>2011</v>
      </c>
      <c r="H4372" s="2">
        <f t="shared" si="288"/>
        <v>2</v>
      </c>
      <c r="I4372" s="2" t="b">
        <f t="shared" si="289"/>
        <v>0</v>
      </c>
      <c r="J4372" t="s">
        <v>24</v>
      </c>
      <c r="K4372">
        <v>10</v>
      </c>
      <c r="L4372">
        <v>64.19</v>
      </c>
      <c r="M4372">
        <v>0.08</v>
      </c>
      <c r="N4372" t="s">
        <v>18</v>
      </c>
      <c r="O4372">
        <v>3.77</v>
      </c>
      <c r="P4372">
        <v>6.68</v>
      </c>
      <c r="Q4372">
        <v>1.5</v>
      </c>
      <c r="R4372" t="s">
        <v>260</v>
      </c>
      <c r="S4372" t="s">
        <v>260</v>
      </c>
      <c r="T4372" t="s">
        <v>42</v>
      </c>
      <c r="U4372" t="s">
        <v>22</v>
      </c>
      <c r="V4372" t="s">
        <v>60</v>
      </c>
      <c r="W4372">
        <v>0.48</v>
      </c>
    </row>
    <row r="4373" spans="1:23" x14ac:dyDescent="0.3">
      <c r="A4373" t="s">
        <v>1064</v>
      </c>
      <c r="B4373" t="s">
        <v>1065</v>
      </c>
      <c r="D4373" s="1">
        <v>40512</v>
      </c>
      <c r="E4373" s="1">
        <v>40515</v>
      </c>
      <c r="F4373" s="1" t="str">
        <f t="shared" si="286"/>
        <v>December</v>
      </c>
      <c r="G4373" s="1" t="str">
        <f t="shared" si="287"/>
        <v>2010</v>
      </c>
      <c r="H4373" s="2">
        <f t="shared" si="288"/>
        <v>3</v>
      </c>
      <c r="I4373" s="2" t="b">
        <f t="shared" si="289"/>
        <v>0</v>
      </c>
      <c r="J4373" t="s">
        <v>44</v>
      </c>
      <c r="K4373">
        <v>37</v>
      </c>
      <c r="L4373">
        <v>376.58</v>
      </c>
      <c r="M4373">
        <v>0.09</v>
      </c>
      <c r="N4373" t="s">
        <v>18</v>
      </c>
      <c r="O4373">
        <v>1.33</v>
      </c>
      <c r="P4373">
        <v>10.4</v>
      </c>
      <c r="Q4373">
        <v>5.4</v>
      </c>
      <c r="R4373" t="s">
        <v>260</v>
      </c>
      <c r="S4373" t="s">
        <v>260</v>
      </c>
      <c r="T4373" t="s">
        <v>27</v>
      </c>
      <c r="U4373" t="s">
        <v>36</v>
      </c>
      <c r="V4373" t="s">
        <v>37</v>
      </c>
      <c r="W4373">
        <v>0.51</v>
      </c>
    </row>
    <row r="4374" spans="1:23" x14ac:dyDescent="0.3">
      <c r="A4374" t="s">
        <v>1033</v>
      </c>
      <c r="B4374" t="s">
        <v>1034</v>
      </c>
      <c r="D4374" s="1">
        <v>40516</v>
      </c>
      <c r="E4374" s="1">
        <v>40516</v>
      </c>
      <c r="F4374" s="1" t="str">
        <f t="shared" si="286"/>
        <v>December</v>
      </c>
      <c r="G4374" s="1" t="str">
        <f t="shared" si="287"/>
        <v>2010</v>
      </c>
      <c r="H4374" s="2">
        <f t="shared" si="288"/>
        <v>0</v>
      </c>
      <c r="I4374" s="2" t="str">
        <f t="shared" si="289"/>
        <v>FREE DELIVERY</v>
      </c>
      <c r="J4374" t="s">
        <v>52</v>
      </c>
      <c r="K4374">
        <v>3</v>
      </c>
      <c r="L4374">
        <v>1540.77</v>
      </c>
      <c r="M4374">
        <v>0.04</v>
      </c>
      <c r="N4374" t="s">
        <v>18</v>
      </c>
      <c r="O4374">
        <v>-1572.64</v>
      </c>
      <c r="P4374">
        <v>499.99</v>
      </c>
      <c r="Q4374">
        <v>24.49</v>
      </c>
      <c r="R4374" t="s">
        <v>260</v>
      </c>
      <c r="S4374" t="s">
        <v>260</v>
      </c>
      <c r="T4374" t="s">
        <v>27</v>
      </c>
      <c r="U4374" t="s">
        <v>32</v>
      </c>
      <c r="V4374" t="s">
        <v>62</v>
      </c>
      <c r="W4374">
        <v>0.36</v>
      </c>
    </row>
    <row r="4375" spans="1:23" x14ac:dyDescent="0.3">
      <c r="A4375" t="s">
        <v>1582</v>
      </c>
      <c r="B4375" t="s">
        <v>1583</v>
      </c>
      <c r="D4375" s="1">
        <v>40606</v>
      </c>
      <c r="E4375" s="1">
        <v>40607</v>
      </c>
      <c r="F4375" s="1" t="str">
        <f t="shared" si="286"/>
        <v>March</v>
      </c>
      <c r="G4375" s="1" t="str">
        <f t="shared" si="287"/>
        <v>2011</v>
      </c>
      <c r="H4375" s="2">
        <f t="shared" si="288"/>
        <v>1</v>
      </c>
      <c r="I4375" s="2" t="b">
        <f t="shared" si="289"/>
        <v>0</v>
      </c>
      <c r="J4375" t="s">
        <v>34</v>
      </c>
      <c r="K4375">
        <v>4</v>
      </c>
      <c r="L4375">
        <v>73.900000000000006</v>
      </c>
      <c r="M4375">
        <v>0.06</v>
      </c>
      <c r="N4375" t="s">
        <v>18</v>
      </c>
      <c r="O4375">
        <v>-39.64</v>
      </c>
      <c r="P4375">
        <v>15.99</v>
      </c>
      <c r="Q4375">
        <v>13.18</v>
      </c>
      <c r="R4375" t="s">
        <v>260</v>
      </c>
      <c r="S4375" t="s">
        <v>260</v>
      </c>
      <c r="T4375" t="s">
        <v>21</v>
      </c>
      <c r="U4375" t="s">
        <v>22</v>
      </c>
      <c r="V4375" t="s">
        <v>29</v>
      </c>
      <c r="W4375">
        <v>0.37</v>
      </c>
    </row>
    <row r="4376" spans="1:23" x14ac:dyDescent="0.3">
      <c r="A4376" t="s">
        <v>1163</v>
      </c>
      <c r="B4376" t="s">
        <v>1106</v>
      </c>
      <c r="D4376" s="1">
        <v>40458</v>
      </c>
      <c r="E4376" s="1">
        <v>40459</v>
      </c>
      <c r="F4376" s="1" t="str">
        <f t="shared" si="286"/>
        <v>October</v>
      </c>
      <c r="G4376" s="1" t="str">
        <f t="shared" si="287"/>
        <v>2010</v>
      </c>
      <c r="H4376" s="2">
        <f t="shared" si="288"/>
        <v>1</v>
      </c>
      <c r="I4376" s="2" t="b">
        <f t="shared" si="289"/>
        <v>0</v>
      </c>
      <c r="J4376" t="s">
        <v>24</v>
      </c>
      <c r="K4376">
        <v>35</v>
      </c>
      <c r="L4376">
        <v>897.42</v>
      </c>
      <c r="M4376">
        <v>0.08</v>
      </c>
      <c r="N4376" t="s">
        <v>18</v>
      </c>
      <c r="O4376">
        <v>127.17</v>
      </c>
      <c r="P4376">
        <v>26.64</v>
      </c>
      <c r="Q4376">
        <v>5.3</v>
      </c>
      <c r="R4376" t="s">
        <v>260</v>
      </c>
      <c r="S4376" t="s">
        <v>260</v>
      </c>
      <c r="T4376" t="s">
        <v>42</v>
      </c>
      <c r="U4376" t="s">
        <v>36</v>
      </c>
      <c r="V4376" t="s">
        <v>67</v>
      </c>
    </row>
    <row r="4377" spans="1:23" x14ac:dyDescent="0.3">
      <c r="A4377" t="s">
        <v>1163</v>
      </c>
      <c r="B4377" t="s">
        <v>1106</v>
      </c>
      <c r="D4377" s="1">
        <v>40458</v>
      </c>
      <c r="E4377" s="1">
        <v>40459</v>
      </c>
      <c r="F4377" s="1" t="str">
        <f t="shared" si="286"/>
        <v>October</v>
      </c>
      <c r="G4377" s="1" t="str">
        <f t="shared" si="287"/>
        <v>2010</v>
      </c>
      <c r="H4377" s="2">
        <f t="shared" si="288"/>
        <v>1</v>
      </c>
      <c r="I4377" s="2" t="b">
        <f t="shared" si="289"/>
        <v>0</v>
      </c>
      <c r="J4377" t="s">
        <v>24</v>
      </c>
      <c r="K4377">
        <v>27</v>
      </c>
      <c r="L4377">
        <v>306.02</v>
      </c>
      <c r="M4377">
        <v>0.08</v>
      </c>
      <c r="N4377" t="s">
        <v>18</v>
      </c>
      <c r="O4377">
        <v>-6.7</v>
      </c>
      <c r="P4377">
        <v>12.07</v>
      </c>
      <c r="Q4377">
        <v>6.2</v>
      </c>
      <c r="R4377" t="s">
        <v>260</v>
      </c>
      <c r="S4377" t="s">
        <v>260</v>
      </c>
      <c r="T4377" t="s">
        <v>42</v>
      </c>
      <c r="U4377" t="s">
        <v>36</v>
      </c>
      <c r="V4377" t="s">
        <v>37</v>
      </c>
      <c r="W4377">
        <v>0.52</v>
      </c>
    </row>
    <row r="4378" spans="1:23" x14ac:dyDescent="0.3">
      <c r="A4378" t="s">
        <v>1589</v>
      </c>
      <c r="B4378" t="s">
        <v>1590</v>
      </c>
      <c r="D4378" s="1">
        <v>39814</v>
      </c>
      <c r="E4378" s="1">
        <v>39815</v>
      </c>
      <c r="F4378" s="1" t="str">
        <f t="shared" si="286"/>
        <v>January</v>
      </c>
      <c r="G4378" s="1" t="str">
        <f t="shared" si="287"/>
        <v>2009</v>
      </c>
      <c r="H4378" s="2">
        <f t="shared" si="288"/>
        <v>1</v>
      </c>
      <c r="I4378" s="2" t="b">
        <f t="shared" si="289"/>
        <v>0</v>
      </c>
      <c r="J4378" t="s">
        <v>24</v>
      </c>
      <c r="K4378">
        <v>32</v>
      </c>
      <c r="L4378">
        <v>180.36</v>
      </c>
      <c r="M4378">
        <v>0.1</v>
      </c>
      <c r="N4378" t="s">
        <v>18</v>
      </c>
      <c r="O4378">
        <v>-111.8</v>
      </c>
      <c r="P4378">
        <v>5.98</v>
      </c>
      <c r="Q4378">
        <v>4.6900000000000004</v>
      </c>
      <c r="R4378" t="s">
        <v>260</v>
      </c>
      <c r="S4378" t="s">
        <v>260</v>
      </c>
      <c r="T4378" t="s">
        <v>21</v>
      </c>
      <c r="U4378" t="s">
        <v>22</v>
      </c>
      <c r="V4378" t="s">
        <v>23</v>
      </c>
      <c r="W4378">
        <v>0.68</v>
      </c>
    </row>
    <row r="4379" spans="1:23" x14ac:dyDescent="0.3">
      <c r="A4379" t="s">
        <v>1184</v>
      </c>
      <c r="B4379" t="s">
        <v>1435</v>
      </c>
      <c r="D4379" s="1">
        <v>40981</v>
      </c>
      <c r="E4379" s="1">
        <v>40983</v>
      </c>
      <c r="F4379" s="1" t="str">
        <f t="shared" si="286"/>
        <v>March</v>
      </c>
      <c r="G4379" s="1" t="str">
        <f t="shared" si="287"/>
        <v>2012</v>
      </c>
      <c r="H4379" s="2">
        <f t="shared" si="288"/>
        <v>2</v>
      </c>
      <c r="I4379" s="2" t="b">
        <f t="shared" si="289"/>
        <v>0</v>
      </c>
      <c r="J4379" t="s">
        <v>44</v>
      </c>
      <c r="K4379">
        <v>20</v>
      </c>
      <c r="L4379">
        <v>240.74</v>
      </c>
      <c r="M4379">
        <v>0.05</v>
      </c>
      <c r="N4379" t="s">
        <v>18</v>
      </c>
      <c r="O4379">
        <v>21.05</v>
      </c>
      <c r="P4379">
        <v>12.28</v>
      </c>
      <c r="Q4379">
        <v>5.09</v>
      </c>
      <c r="R4379" t="s">
        <v>260</v>
      </c>
      <c r="S4379" t="s">
        <v>260</v>
      </c>
      <c r="T4379" t="s">
        <v>42</v>
      </c>
      <c r="U4379" t="s">
        <v>22</v>
      </c>
      <c r="V4379" t="s">
        <v>43</v>
      </c>
      <c r="W4379">
        <v>0.38</v>
      </c>
    </row>
    <row r="4380" spans="1:23" x14ac:dyDescent="0.3">
      <c r="A4380" t="s">
        <v>1184</v>
      </c>
      <c r="B4380" t="s">
        <v>1435</v>
      </c>
      <c r="D4380" s="1">
        <v>40345</v>
      </c>
      <c r="E4380" s="1">
        <v>40347</v>
      </c>
      <c r="F4380" s="1" t="str">
        <f t="shared" si="286"/>
        <v>June</v>
      </c>
      <c r="G4380" s="1" t="str">
        <f t="shared" si="287"/>
        <v>2010</v>
      </c>
      <c r="H4380" s="2">
        <f t="shared" si="288"/>
        <v>2</v>
      </c>
      <c r="I4380" s="2" t="b">
        <f t="shared" si="289"/>
        <v>0</v>
      </c>
      <c r="J4380" t="s">
        <v>52</v>
      </c>
      <c r="K4380">
        <v>21</v>
      </c>
      <c r="L4380">
        <v>3072.86</v>
      </c>
      <c r="M4380">
        <v>0.08</v>
      </c>
      <c r="N4380" t="s">
        <v>25</v>
      </c>
      <c r="O4380">
        <v>-364.87</v>
      </c>
      <c r="P4380">
        <v>150.97999999999999</v>
      </c>
      <c r="Q4380">
        <v>39.25</v>
      </c>
      <c r="R4380" t="s">
        <v>260</v>
      </c>
      <c r="S4380" t="s">
        <v>260</v>
      </c>
      <c r="T4380" t="s">
        <v>27</v>
      </c>
      <c r="U4380" t="s">
        <v>36</v>
      </c>
      <c r="V4380" t="s">
        <v>55</v>
      </c>
      <c r="W4380">
        <v>0.75</v>
      </c>
    </row>
    <row r="4381" spans="1:23" x14ac:dyDescent="0.3">
      <c r="A4381" t="s">
        <v>1586</v>
      </c>
      <c r="B4381" t="s">
        <v>1587</v>
      </c>
      <c r="D4381" s="1">
        <v>40761</v>
      </c>
      <c r="E4381" s="1">
        <v>40766</v>
      </c>
      <c r="F4381" s="1" t="str">
        <f t="shared" si="286"/>
        <v>August</v>
      </c>
      <c r="G4381" s="1" t="str">
        <f t="shared" si="287"/>
        <v>2011</v>
      </c>
      <c r="H4381" s="2">
        <f t="shared" si="288"/>
        <v>5</v>
      </c>
      <c r="I4381" s="2" t="b">
        <f t="shared" si="289"/>
        <v>0</v>
      </c>
      <c r="J4381" t="s">
        <v>17</v>
      </c>
      <c r="K4381">
        <v>25</v>
      </c>
      <c r="L4381">
        <v>5503.39</v>
      </c>
      <c r="M4381">
        <v>0.08</v>
      </c>
      <c r="N4381" t="s">
        <v>25</v>
      </c>
      <c r="O4381">
        <v>-528.65</v>
      </c>
      <c r="P4381">
        <v>218.75</v>
      </c>
      <c r="Q4381">
        <v>69.64</v>
      </c>
      <c r="R4381" t="s">
        <v>260</v>
      </c>
      <c r="S4381" t="s">
        <v>260</v>
      </c>
      <c r="T4381" t="s">
        <v>21</v>
      </c>
      <c r="U4381" t="s">
        <v>36</v>
      </c>
      <c r="V4381" t="s">
        <v>55</v>
      </c>
      <c r="W4381">
        <v>0.77</v>
      </c>
    </row>
    <row r="4382" spans="1:23" x14ac:dyDescent="0.3">
      <c r="A4382" t="s">
        <v>1064</v>
      </c>
      <c r="B4382" t="s">
        <v>1065</v>
      </c>
      <c r="D4382" s="1">
        <v>41185</v>
      </c>
      <c r="E4382" s="1">
        <v>41186</v>
      </c>
      <c r="F4382" s="1" t="str">
        <f t="shared" si="286"/>
        <v>October</v>
      </c>
      <c r="G4382" s="1" t="str">
        <f t="shared" si="287"/>
        <v>2012</v>
      </c>
      <c r="H4382" s="2">
        <f t="shared" si="288"/>
        <v>1</v>
      </c>
      <c r="I4382" s="2" t="b">
        <f t="shared" si="289"/>
        <v>0</v>
      </c>
      <c r="J4382" t="s">
        <v>24</v>
      </c>
      <c r="K4382">
        <v>16</v>
      </c>
      <c r="L4382">
        <v>6573.75</v>
      </c>
      <c r="M4382">
        <v>0.04</v>
      </c>
      <c r="N4382" t="s">
        <v>25</v>
      </c>
      <c r="O4382">
        <v>1197.05</v>
      </c>
      <c r="P4382">
        <v>399.98</v>
      </c>
      <c r="Q4382">
        <v>12.06</v>
      </c>
      <c r="R4382" t="s">
        <v>260</v>
      </c>
      <c r="S4382" t="s">
        <v>260</v>
      </c>
      <c r="T4382" t="s">
        <v>31</v>
      </c>
      <c r="U4382" t="s">
        <v>32</v>
      </c>
      <c r="V4382" t="s">
        <v>94</v>
      </c>
      <c r="W4382">
        <v>0.56000000000000005</v>
      </c>
    </row>
    <row r="4383" spans="1:23" x14ac:dyDescent="0.3">
      <c r="A4383" t="s">
        <v>1068</v>
      </c>
      <c r="B4383" t="s">
        <v>1058</v>
      </c>
      <c r="D4383" s="1">
        <v>41228</v>
      </c>
      <c r="E4383" s="1">
        <v>41230</v>
      </c>
      <c r="F4383" s="1" t="str">
        <f t="shared" si="286"/>
        <v>November</v>
      </c>
      <c r="G4383" s="1" t="str">
        <f t="shared" si="287"/>
        <v>2012</v>
      </c>
      <c r="H4383" s="2">
        <f t="shared" si="288"/>
        <v>2</v>
      </c>
      <c r="I4383" s="2" t="b">
        <f t="shared" si="289"/>
        <v>0</v>
      </c>
      <c r="J4383" t="s">
        <v>24</v>
      </c>
      <c r="K4383">
        <v>10</v>
      </c>
      <c r="L4383">
        <v>225.09</v>
      </c>
      <c r="M4383">
        <v>0.02</v>
      </c>
      <c r="N4383" t="s">
        <v>18</v>
      </c>
      <c r="O4383">
        <v>64.14</v>
      </c>
      <c r="P4383">
        <v>21.38</v>
      </c>
      <c r="Q4383">
        <v>2.99</v>
      </c>
      <c r="R4383" t="s">
        <v>260</v>
      </c>
      <c r="S4383" t="s">
        <v>260</v>
      </c>
      <c r="T4383" t="s">
        <v>42</v>
      </c>
      <c r="U4383" t="s">
        <v>22</v>
      </c>
      <c r="V4383" t="s">
        <v>29</v>
      </c>
      <c r="W4383">
        <v>0.36</v>
      </c>
    </row>
    <row r="4384" spans="1:23" x14ac:dyDescent="0.3">
      <c r="A4384" t="s">
        <v>1527</v>
      </c>
      <c r="B4384" t="s">
        <v>948</v>
      </c>
      <c r="D4384" s="1">
        <v>40323</v>
      </c>
      <c r="E4384" s="1">
        <v>40325</v>
      </c>
      <c r="F4384" s="1" t="str">
        <f t="shared" si="286"/>
        <v>May</v>
      </c>
      <c r="G4384" s="1" t="str">
        <f t="shared" si="287"/>
        <v>2010</v>
      </c>
      <c r="H4384" s="2">
        <f t="shared" si="288"/>
        <v>2</v>
      </c>
      <c r="I4384" s="2" t="b">
        <f t="shared" si="289"/>
        <v>0</v>
      </c>
      <c r="J4384" t="s">
        <v>44</v>
      </c>
      <c r="K4384">
        <v>14</v>
      </c>
      <c r="L4384">
        <v>302.39999999999998</v>
      </c>
      <c r="M4384">
        <v>0.04</v>
      </c>
      <c r="N4384" t="s">
        <v>18</v>
      </c>
      <c r="O4384">
        <v>134.21</v>
      </c>
      <c r="P4384">
        <v>22.23</v>
      </c>
      <c r="Q4384">
        <v>3.63</v>
      </c>
      <c r="R4384" t="s">
        <v>260</v>
      </c>
      <c r="S4384" t="s">
        <v>260</v>
      </c>
      <c r="T4384" t="s">
        <v>42</v>
      </c>
      <c r="U4384" t="s">
        <v>36</v>
      </c>
      <c r="V4384" t="s">
        <v>37</v>
      </c>
      <c r="W4384">
        <v>0.52</v>
      </c>
    </row>
    <row r="4385" spans="1:23" x14ac:dyDescent="0.3">
      <c r="A4385" t="s">
        <v>1527</v>
      </c>
      <c r="B4385" t="s">
        <v>948</v>
      </c>
      <c r="D4385" s="1">
        <v>40323</v>
      </c>
      <c r="E4385" s="1">
        <v>40325</v>
      </c>
      <c r="F4385" s="1" t="str">
        <f t="shared" si="286"/>
        <v>May</v>
      </c>
      <c r="G4385" s="1" t="str">
        <f t="shared" si="287"/>
        <v>2010</v>
      </c>
      <c r="H4385" s="2">
        <f t="shared" si="288"/>
        <v>2</v>
      </c>
      <c r="I4385" s="2" t="b">
        <f t="shared" si="289"/>
        <v>0</v>
      </c>
      <c r="J4385" t="s">
        <v>44</v>
      </c>
      <c r="K4385">
        <v>42</v>
      </c>
      <c r="L4385">
        <v>1083.3699999999999</v>
      </c>
      <c r="M4385">
        <v>0.03</v>
      </c>
      <c r="N4385" t="s">
        <v>25</v>
      </c>
      <c r="O4385">
        <v>-226.41</v>
      </c>
      <c r="P4385">
        <v>25.98</v>
      </c>
      <c r="Q4385">
        <v>14.36</v>
      </c>
      <c r="R4385" t="s">
        <v>260</v>
      </c>
      <c r="S4385" t="s">
        <v>260</v>
      </c>
      <c r="T4385" t="s">
        <v>42</v>
      </c>
      <c r="U4385" t="s">
        <v>36</v>
      </c>
      <c r="V4385" t="s">
        <v>67</v>
      </c>
      <c r="W4385">
        <v>0.6</v>
      </c>
    </row>
    <row r="4386" spans="1:23" x14ac:dyDescent="0.3">
      <c r="A4386" t="s">
        <v>926</v>
      </c>
      <c r="B4386" t="s">
        <v>1081</v>
      </c>
      <c r="D4386" s="1">
        <v>39899</v>
      </c>
      <c r="E4386" s="1">
        <v>39902</v>
      </c>
      <c r="F4386" s="1" t="str">
        <f t="shared" si="286"/>
        <v>March</v>
      </c>
      <c r="G4386" s="1" t="str">
        <f t="shared" si="287"/>
        <v>2009</v>
      </c>
      <c r="H4386" s="2">
        <f t="shared" si="288"/>
        <v>3</v>
      </c>
      <c r="I4386" s="2" t="b">
        <f t="shared" si="289"/>
        <v>0</v>
      </c>
      <c r="J4386" t="s">
        <v>34</v>
      </c>
      <c r="K4386">
        <v>11</v>
      </c>
      <c r="L4386">
        <v>1736.26</v>
      </c>
      <c r="M4386">
        <v>0.01</v>
      </c>
      <c r="N4386" t="s">
        <v>25</v>
      </c>
      <c r="O4386">
        <v>-505.76</v>
      </c>
      <c r="P4386">
        <v>150.88999999999999</v>
      </c>
      <c r="Q4386">
        <v>60.2</v>
      </c>
      <c r="R4386" t="s">
        <v>260</v>
      </c>
      <c r="S4386" t="s">
        <v>260</v>
      </c>
      <c r="T4386" t="s">
        <v>31</v>
      </c>
      <c r="U4386" t="s">
        <v>36</v>
      </c>
      <c r="V4386" t="s">
        <v>67</v>
      </c>
      <c r="W4386">
        <v>0.77</v>
      </c>
    </row>
    <row r="4387" spans="1:23" x14ac:dyDescent="0.3">
      <c r="A4387" t="s">
        <v>1468</v>
      </c>
      <c r="B4387" t="s">
        <v>1347</v>
      </c>
      <c r="D4387" s="1">
        <v>40006</v>
      </c>
      <c r="E4387" s="1">
        <v>40007</v>
      </c>
      <c r="F4387" s="1" t="str">
        <f t="shared" si="286"/>
        <v>July</v>
      </c>
      <c r="G4387" s="1" t="str">
        <f t="shared" si="287"/>
        <v>2009</v>
      </c>
      <c r="H4387" s="2">
        <f t="shared" si="288"/>
        <v>1</v>
      </c>
      <c r="I4387" s="2" t="b">
        <f t="shared" si="289"/>
        <v>0</v>
      </c>
      <c r="J4387" t="s">
        <v>24</v>
      </c>
      <c r="K4387">
        <v>5</v>
      </c>
      <c r="L4387">
        <v>477.76</v>
      </c>
      <c r="M4387">
        <v>0.04</v>
      </c>
      <c r="N4387" t="s">
        <v>25</v>
      </c>
      <c r="O4387">
        <v>-173.1</v>
      </c>
      <c r="P4387">
        <v>90.97</v>
      </c>
      <c r="Q4387">
        <v>28</v>
      </c>
      <c r="R4387" t="s">
        <v>260</v>
      </c>
      <c r="S4387" t="s">
        <v>260</v>
      </c>
      <c r="T4387" t="s">
        <v>21</v>
      </c>
      <c r="U4387" t="s">
        <v>32</v>
      </c>
      <c r="V4387" t="s">
        <v>94</v>
      </c>
      <c r="W4387">
        <v>0.38</v>
      </c>
    </row>
    <row r="4388" spans="1:23" x14ac:dyDescent="0.3">
      <c r="A4388" t="s">
        <v>1468</v>
      </c>
      <c r="B4388" t="s">
        <v>1347</v>
      </c>
      <c r="D4388" s="1">
        <v>40006</v>
      </c>
      <c r="E4388" s="1">
        <v>40007</v>
      </c>
      <c r="F4388" s="1" t="str">
        <f t="shared" si="286"/>
        <v>July</v>
      </c>
      <c r="G4388" s="1" t="str">
        <f t="shared" si="287"/>
        <v>2009</v>
      </c>
      <c r="H4388" s="2">
        <f t="shared" si="288"/>
        <v>1</v>
      </c>
      <c r="I4388" s="2" t="b">
        <f t="shared" si="289"/>
        <v>0</v>
      </c>
      <c r="J4388" t="s">
        <v>24</v>
      </c>
      <c r="K4388">
        <v>4</v>
      </c>
      <c r="L4388">
        <v>112.18</v>
      </c>
      <c r="M4388">
        <v>7.0000000000000007E-2</v>
      </c>
      <c r="N4388" t="s">
        <v>18</v>
      </c>
      <c r="O4388">
        <v>-96.16</v>
      </c>
      <c r="P4388">
        <v>20.34</v>
      </c>
      <c r="Q4388">
        <v>35</v>
      </c>
      <c r="R4388" t="s">
        <v>260</v>
      </c>
      <c r="S4388" t="s">
        <v>260</v>
      </c>
      <c r="T4388" t="s">
        <v>21</v>
      </c>
      <c r="U4388" t="s">
        <v>22</v>
      </c>
      <c r="V4388" t="s">
        <v>23</v>
      </c>
      <c r="W4388">
        <v>0.84</v>
      </c>
    </row>
    <row r="4389" spans="1:23" x14ac:dyDescent="0.3">
      <c r="A4389" t="s">
        <v>1064</v>
      </c>
      <c r="B4389" t="s">
        <v>1065</v>
      </c>
      <c r="D4389" s="1">
        <v>39823</v>
      </c>
      <c r="E4389" s="1">
        <v>39824</v>
      </c>
      <c r="F4389" s="1" t="str">
        <f t="shared" si="286"/>
        <v>January</v>
      </c>
      <c r="G4389" s="1" t="str">
        <f t="shared" si="287"/>
        <v>2009</v>
      </c>
      <c r="H4389" s="2">
        <f t="shared" si="288"/>
        <v>1</v>
      </c>
      <c r="I4389" s="2" t="b">
        <f t="shared" si="289"/>
        <v>0</v>
      </c>
      <c r="J4389" t="s">
        <v>44</v>
      </c>
      <c r="K4389">
        <v>30</v>
      </c>
      <c r="L4389">
        <v>164.78</v>
      </c>
      <c r="M4389">
        <v>0</v>
      </c>
      <c r="N4389" t="s">
        <v>18</v>
      </c>
      <c r="O4389">
        <v>-128.47</v>
      </c>
      <c r="P4389">
        <v>5.0199999999999996</v>
      </c>
      <c r="Q4389">
        <v>5.14</v>
      </c>
      <c r="R4389" t="s">
        <v>260</v>
      </c>
      <c r="S4389" t="s">
        <v>260</v>
      </c>
      <c r="T4389" t="s">
        <v>27</v>
      </c>
      <c r="U4389" t="s">
        <v>32</v>
      </c>
      <c r="V4389" t="s">
        <v>48</v>
      </c>
      <c r="W4389">
        <v>0.79</v>
      </c>
    </row>
    <row r="4390" spans="1:23" x14ac:dyDescent="0.3">
      <c r="A4390" t="s">
        <v>923</v>
      </c>
      <c r="B4390" t="s">
        <v>1050</v>
      </c>
      <c r="D4390" s="1">
        <v>40018</v>
      </c>
      <c r="E4390" s="1">
        <v>40022</v>
      </c>
      <c r="F4390" s="1" t="str">
        <f t="shared" si="286"/>
        <v>July</v>
      </c>
      <c r="G4390" s="1" t="str">
        <f t="shared" si="287"/>
        <v>2009</v>
      </c>
      <c r="H4390" s="2">
        <f t="shared" si="288"/>
        <v>4</v>
      </c>
      <c r="I4390" s="2" t="b">
        <f t="shared" si="289"/>
        <v>0</v>
      </c>
      <c r="J4390" t="s">
        <v>17</v>
      </c>
      <c r="K4390">
        <v>31</v>
      </c>
      <c r="L4390">
        <v>3077.7310000000002</v>
      </c>
      <c r="M4390">
        <v>0.05</v>
      </c>
      <c r="N4390" t="s">
        <v>18</v>
      </c>
      <c r="O4390">
        <v>745.48</v>
      </c>
      <c r="P4390">
        <v>115.99</v>
      </c>
      <c r="Q4390">
        <v>5.26</v>
      </c>
      <c r="R4390" t="s">
        <v>260</v>
      </c>
      <c r="S4390" t="s">
        <v>260</v>
      </c>
      <c r="T4390" t="s">
        <v>31</v>
      </c>
      <c r="U4390" t="s">
        <v>32</v>
      </c>
      <c r="V4390" t="s">
        <v>33</v>
      </c>
      <c r="W4390">
        <v>0.56999999999999995</v>
      </c>
    </row>
    <row r="4391" spans="1:23" x14ac:dyDescent="0.3">
      <c r="A4391" t="s">
        <v>1595</v>
      </c>
      <c r="B4391" t="s">
        <v>1596</v>
      </c>
      <c r="D4391" s="1">
        <v>39827</v>
      </c>
      <c r="E4391" s="1">
        <v>39829</v>
      </c>
      <c r="F4391" s="1" t="str">
        <f t="shared" si="286"/>
        <v>January</v>
      </c>
      <c r="G4391" s="1" t="str">
        <f t="shared" si="287"/>
        <v>2009</v>
      </c>
      <c r="H4391" s="2">
        <f t="shared" si="288"/>
        <v>2</v>
      </c>
      <c r="I4391" s="2" t="b">
        <f t="shared" si="289"/>
        <v>0</v>
      </c>
      <c r="J4391" t="s">
        <v>52</v>
      </c>
      <c r="K4391">
        <v>27</v>
      </c>
      <c r="L4391">
        <v>217.68</v>
      </c>
      <c r="M4391">
        <v>0.08</v>
      </c>
      <c r="N4391" t="s">
        <v>18</v>
      </c>
      <c r="O4391">
        <v>-168.75</v>
      </c>
      <c r="P4391">
        <v>7.77</v>
      </c>
      <c r="Q4391">
        <v>9.23</v>
      </c>
      <c r="R4391" t="s">
        <v>260</v>
      </c>
      <c r="S4391" t="s">
        <v>260</v>
      </c>
      <c r="T4391" t="s">
        <v>21</v>
      </c>
      <c r="U4391" t="s">
        <v>22</v>
      </c>
      <c r="V4391" t="s">
        <v>28</v>
      </c>
      <c r="W4391">
        <v>0.57999999999999996</v>
      </c>
    </row>
    <row r="4392" spans="1:23" x14ac:dyDescent="0.3">
      <c r="A4392" t="s">
        <v>1595</v>
      </c>
      <c r="B4392" t="s">
        <v>1596</v>
      </c>
      <c r="D4392" s="1">
        <v>39827</v>
      </c>
      <c r="E4392" s="1">
        <v>39827</v>
      </c>
      <c r="F4392" s="1" t="str">
        <f t="shared" si="286"/>
        <v>January</v>
      </c>
      <c r="G4392" s="1" t="str">
        <f t="shared" si="287"/>
        <v>2009</v>
      </c>
      <c r="H4392" s="2">
        <f t="shared" si="288"/>
        <v>0</v>
      </c>
      <c r="I4392" s="2" t="str">
        <f t="shared" si="289"/>
        <v>FREE DELIVERY</v>
      </c>
      <c r="J4392" t="s">
        <v>52</v>
      </c>
      <c r="K4392">
        <v>23</v>
      </c>
      <c r="L4392">
        <v>7202.94</v>
      </c>
      <c r="M4392">
        <v>0.02</v>
      </c>
      <c r="N4392" t="s">
        <v>25</v>
      </c>
      <c r="O4392">
        <v>1425.11</v>
      </c>
      <c r="P4392">
        <v>306.14</v>
      </c>
      <c r="Q4392">
        <v>26.53</v>
      </c>
      <c r="R4392" t="s">
        <v>260</v>
      </c>
      <c r="S4392" t="s">
        <v>260</v>
      </c>
      <c r="T4392" t="s">
        <v>21</v>
      </c>
      <c r="U4392" t="s">
        <v>32</v>
      </c>
      <c r="V4392" t="s">
        <v>94</v>
      </c>
      <c r="W4392">
        <v>0.56000000000000005</v>
      </c>
    </row>
    <row r="4393" spans="1:23" x14ac:dyDescent="0.3">
      <c r="A4393" t="s">
        <v>1595</v>
      </c>
      <c r="B4393" t="s">
        <v>1596</v>
      </c>
      <c r="D4393" s="1">
        <v>39827</v>
      </c>
      <c r="E4393" s="1">
        <v>39829</v>
      </c>
      <c r="F4393" s="1" t="str">
        <f t="shared" si="286"/>
        <v>January</v>
      </c>
      <c r="G4393" s="1" t="str">
        <f t="shared" si="287"/>
        <v>2009</v>
      </c>
      <c r="H4393" s="2">
        <f t="shared" si="288"/>
        <v>2</v>
      </c>
      <c r="I4393" s="2" t="b">
        <f t="shared" si="289"/>
        <v>0</v>
      </c>
      <c r="J4393" t="s">
        <v>52</v>
      </c>
      <c r="K4393">
        <v>13</v>
      </c>
      <c r="L4393">
        <v>245.82</v>
      </c>
      <c r="M4393">
        <v>0.1</v>
      </c>
      <c r="N4393" t="s">
        <v>39</v>
      </c>
      <c r="O4393">
        <v>-7.39</v>
      </c>
      <c r="P4393">
        <v>18.97</v>
      </c>
      <c r="Q4393">
        <v>9.5399999999999991</v>
      </c>
      <c r="R4393" t="s">
        <v>260</v>
      </c>
      <c r="S4393" t="s">
        <v>260</v>
      </c>
      <c r="T4393" t="s">
        <v>21</v>
      </c>
      <c r="U4393" t="s">
        <v>22</v>
      </c>
      <c r="V4393" t="s">
        <v>43</v>
      </c>
      <c r="W4393">
        <v>0.37</v>
      </c>
    </row>
    <row r="4394" spans="1:23" x14ac:dyDescent="0.3">
      <c r="A4394" t="s">
        <v>923</v>
      </c>
      <c r="B4394" t="s">
        <v>1050</v>
      </c>
      <c r="D4394" s="1">
        <v>40203</v>
      </c>
      <c r="E4394" s="1">
        <v>40206</v>
      </c>
      <c r="F4394" s="1" t="str">
        <f t="shared" si="286"/>
        <v>January</v>
      </c>
      <c r="G4394" s="1" t="str">
        <f t="shared" si="287"/>
        <v>2010</v>
      </c>
      <c r="H4394" s="2">
        <f t="shared" si="288"/>
        <v>3</v>
      </c>
      <c r="I4394" s="2" t="b">
        <f t="shared" si="289"/>
        <v>0</v>
      </c>
      <c r="J4394" t="s">
        <v>52</v>
      </c>
      <c r="K4394">
        <v>45</v>
      </c>
      <c r="L4394">
        <v>15468.216</v>
      </c>
      <c r="M4394">
        <v>0.01</v>
      </c>
      <c r="N4394" t="s">
        <v>25</v>
      </c>
      <c r="O4394">
        <v>-969.05</v>
      </c>
      <c r="P4394">
        <v>400.98</v>
      </c>
      <c r="Q4394">
        <v>42.52</v>
      </c>
      <c r="R4394" t="s">
        <v>260</v>
      </c>
      <c r="S4394" t="s">
        <v>260</v>
      </c>
      <c r="T4394" t="s">
        <v>31</v>
      </c>
      <c r="U4394" t="s">
        <v>36</v>
      </c>
      <c r="V4394" t="s">
        <v>55</v>
      </c>
      <c r="W4394">
        <v>0.71</v>
      </c>
    </row>
    <row r="4395" spans="1:23" x14ac:dyDescent="0.3">
      <c r="A4395" t="s">
        <v>1261</v>
      </c>
      <c r="B4395" t="s">
        <v>1491</v>
      </c>
      <c r="D4395" s="1">
        <v>40121</v>
      </c>
      <c r="E4395" s="1">
        <v>40122</v>
      </c>
      <c r="F4395" s="1" t="str">
        <f t="shared" si="286"/>
        <v>November</v>
      </c>
      <c r="G4395" s="1" t="str">
        <f t="shared" si="287"/>
        <v>2009</v>
      </c>
      <c r="H4395" s="2">
        <f t="shared" si="288"/>
        <v>1</v>
      </c>
      <c r="I4395" s="2" t="b">
        <f t="shared" si="289"/>
        <v>0</v>
      </c>
      <c r="J4395" t="s">
        <v>52</v>
      </c>
      <c r="K4395">
        <v>31</v>
      </c>
      <c r="L4395">
        <v>906.01499999999999</v>
      </c>
      <c r="M4395">
        <v>0.05</v>
      </c>
      <c r="N4395" t="s">
        <v>18</v>
      </c>
      <c r="O4395">
        <v>248.67</v>
      </c>
      <c r="P4395">
        <v>35.99</v>
      </c>
      <c r="Q4395">
        <v>5.99</v>
      </c>
      <c r="R4395" t="s">
        <v>260</v>
      </c>
      <c r="S4395" t="s">
        <v>260</v>
      </c>
      <c r="T4395" t="s">
        <v>31</v>
      </c>
      <c r="U4395" t="s">
        <v>32</v>
      </c>
      <c r="V4395" t="s">
        <v>33</v>
      </c>
      <c r="W4395">
        <v>0.38</v>
      </c>
    </row>
    <row r="4396" spans="1:23" x14ac:dyDescent="0.3">
      <c r="A4396" t="s">
        <v>1168</v>
      </c>
      <c r="B4396" t="s">
        <v>1360</v>
      </c>
      <c r="D4396" s="1">
        <v>40823</v>
      </c>
      <c r="E4396" s="1">
        <v>40824</v>
      </c>
      <c r="F4396" s="1" t="str">
        <f t="shared" si="286"/>
        <v>October</v>
      </c>
      <c r="G4396" s="1" t="str">
        <f t="shared" si="287"/>
        <v>2011</v>
      </c>
      <c r="H4396" s="2">
        <f t="shared" si="288"/>
        <v>1</v>
      </c>
      <c r="I4396" s="2" t="b">
        <f t="shared" si="289"/>
        <v>0</v>
      </c>
      <c r="J4396" t="s">
        <v>24</v>
      </c>
      <c r="K4396">
        <v>29</v>
      </c>
      <c r="L4396">
        <v>81.099999999999994</v>
      </c>
      <c r="M4396">
        <v>0.06</v>
      </c>
      <c r="N4396" t="s">
        <v>18</v>
      </c>
      <c r="O4396">
        <v>-2.0699999999999998</v>
      </c>
      <c r="P4396">
        <v>2.94</v>
      </c>
      <c r="Q4396">
        <v>0.96</v>
      </c>
      <c r="R4396" t="s">
        <v>260</v>
      </c>
      <c r="S4396" t="s">
        <v>260</v>
      </c>
      <c r="T4396" t="s">
        <v>42</v>
      </c>
      <c r="U4396" t="s">
        <v>22</v>
      </c>
      <c r="V4396" t="s">
        <v>60</v>
      </c>
      <c r="W4396">
        <v>0.57999999999999996</v>
      </c>
    </row>
    <row r="4397" spans="1:23" x14ac:dyDescent="0.3">
      <c r="A4397" t="s">
        <v>1208</v>
      </c>
      <c r="B4397" t="s">
        <v>1209</v>
      </c>
      <c r="D4397" s="1">
        <v>41008</v>
      </c>
      <c r="E4397" s="1">
        <v>41013</v>
      </c>
      <c r="F4397" s="1" t="str">
        <f t="shared" si="286"/>
        <v>April</v>
      </c>
      <c r="G4397" s="1" t="str">
        <f t="shared" si="287"/>
        <v>2012</v>
      </c>
      <c r="H4397" s="2">
        <f t="shared" si="288"/>
        <v>5</v>
      </c>
      <c r="I4397" s="2" t="b">
        <f t="shared" si="289"/>
        <v>0</v>
      </c>
      <c r="J4397" t="s">
        <v>17</v>
      </c>
      <c r="K4397">
        <v>3</v>
      </c>
      <c r="L4397">
        <v>604.57600000000002</v>
      </c>
      <c r="M4397">
        <v>0.03</v>
      </c>
      <c r="N4397" t="s">
        <v>25</v>
      </c>
      <c r="O4397">
        <v>-572.69000000000005</v>
      </c>
      <c r="P4397">
        <v>236.97</v>
      </c>
      <c r="Q4397">
        <v>59.24</v>
      </c>
      <c r="R4397" t="s">
        <v>260</v>
      </c>
      <c r="S4397" t="s">
        <v>260</v>
      </c>
      <c r="T4397" t="s">
        <v>42</v>
      </c>
      <c r="U4397" t="s">
        <v>36</v>
      </c>
      <c r="V4397" t="s">
        <v>55</v>
      </c>
      <c r="W4397">
        <v>0.61</v>
      </c>
    </row>
    <row r="4398" spans="1:23" x14ac:dyDescent="0.3">
      <c r="A4398" t="s">
        <v>1223</v>
      </c>
      <c r="B4398" t="s">
        <v>1456</v>
      </c>
      <c r="D4398" s="1">
        <v>40775</v>
      </c>
      <c r="E4398" s="1">
        <v>40776</v>
      </c>
      <c r="F4398" s="1" t="str">
        <f t="shared" si="286"/>
        <v>August</v>
      </c>
      <c r="G4398" s="1" t="str">
        <f t="shared" si="287"/>
        <v>2011</v>
      </c>
      <c r="H4398" s="2">
        <f t="shared" si="288"/>
        <v>1</v>
      </c>
      <c r="I4398" s="2" t="b">
        <f t="shared" si="289"/>
        <v>0</v>
      </c>
      <c r="J4398" t="s">
        <v>44</v>
      </c>
      <c r="K4398">
        <v>6</v>
      </c>
      <c r="L4398">
        <v>128.56</v>
      </c>
      <c r="M4398">
        <v>0</v>
      </c>
      <c r="N4398" t="s">
        <v>18</v>
      </c>
      <c r="O4398">
        <v>-7.84</v>
      </c>
      <c r="P4398">
        <v>19.98</v>
      </c>
      <c r="Q4398">
        <v>8.68</v>
      </c>
      <c r="R4398" t="s">
        <v>260</v>
      </c>
      <c r="S4398" t="s">
        <v>260</v>
      </c>
      <c r="T4398" t="s">
        <v>27</v>
      </c>
      <c r="U4398" t="s">
        <v>22</v>
      </c>
      <c r="V4398" t="s">
        <v>43</v>
      </c>
      <c r="W4398">
        <v>0.37</v>
      </c>
    </row>
    <row r="4399" spans="1:23" x14ac:dyDescent="0.3">
      <c r="A4399" t="s">
        <v>1597</v>
      </c>
      <c r="B4399" t="s">
        <v>1598</v>
      </c>
      <c r="D4399" s="1">
        <v>40836</v>
      </c>
      <c r="E4399" s="1">
        <v>40838</v>
      </c>
      <c r="F4399" s="1" t="str">
        <f t="shared" si="286"/>
        <v>October</v>
      </c>
      <c r="G4399" s="1" t="str">
        <f t="shared" si="287"/>
        <v>2011</v>
      </c>
      <c r="H4399" s="2">
        <f t="shared" si="288"/>
        <v>2</v>
      </c>
      <c r="I4399" s="2" t="b">
        <f t="shared" si="289"/>
        <v>0</v>
      </c>
      <c r="J4399" t="s">
        <v>24</v>
      </c>
      <c r="K4399">
        <v>24</v>
      </c>
      <c r="L4399">
        <v>163.36000000000001</v>
      </c>
      <c r="M4399">
        <v>0.04</v>
      </c>
      <c r="N4399" t="s">
        <v>18</v>
      </c>
      <c r="O4399">
        <v>-65.540000000000006</v>
      </c>
      <c r="P4399">
        <v>6.48</v>
      </c>
      <c r="Q4399">
        <v>6.6</v>
      </c>
      <c r="R4399" t="s">
        <v>260</v>
      </c>
      <c r="S4399" t="s">
        <v>260</v>
      </c>
      <c r="T4399" t="s">
        <v>21</v>
      </c>
      <c r="U4399" t="s">
        <v>22</v>
      </c>
      <c r="V4399" t="s">
        <v>43</v>
      </c>
      <c r="W4399">
        <v>0.37</v>
      </c>
    </row>
    <row r="4400" spans="1:23" x14ac:dyDescent="0.3">
      <c r="A4400" t="s">
        <v>1597</v>
      </c>
      <c r="B4400" t="s">
        <v>1598</v>
      </c>
      <c r="D4400" s="1">
        <v>40836</v>
      </c>
      <c r="E4400" s="1">
        <v>40838</v>
      </c>
      <c r="F4400" s="1" t="str">
        <f t="shared" si="286"/>
        <v>October</v>
      </c>
      <c r="G4400" s="1" t="str">
        <f t="shared" si="287"/>
        <v>2011</v>
      </c>
      <c r="H4400" s="2">
        <f t="shared" si="288"/>
        <v>2</v>
      </c>
      <c r="I4400" s="2" t="b">
        <f t="shared" si="289"/>
        <v>0</v>
      </c>
      <c r="J4400" t="s">
        <v>24</v>
      </c>
      <c r="K4400">
        <v>21</v>
      </c>
      <c r="L4400">
        <v>44.08</v>
      </c>
      <c r="M4400">
        <v>0.06</v>
      </c>
      <c r="N4400" t="s">
        <v>39</v>
      </c>
      <c r="O4400">
        <v>-9.09</v>
      </c>
      <c r="P4400">
        <v>1.98</v>
      </c>
      <c r="Q4400">
        <v>0.7</v>
      </c>
      <c r="R4400" t="s">
        <v>260</v>
      </c>
      <c r="S4400" t="s">
        <v>260</v>
      </c>
      <c r="T4400" t="s">
        <v>21</v>
      </c>
      <c r="U4400" t="s">
        <v>22</v>
      </c>
      <c r="V4400" t="s">
        <v>46</v>
      </c>
      <c r="W4400">
        <v>0.83</v>
      </c>
    </row>
    <row r="4401" spans="1:23" x14ac:dyDescent="0.3">
      <c r="A4401" t="s">
        <v>1597</v>
      </c>
      <c r="B4401" t="s">
        <v>1598</v>
      </c>
      <c r="D4401" s="1">
        <v>40836</v>
      </c>
      <c r="E4401" s="1">
        <v>40836</v>
      </c>
      <c r="F4401" s="1" t="str">
        <f t="shared" si="286"/>
        <v>October</v>
      </c>
      <c r="G4401" s="1" t="str">
        <f t="shared" si="287"/>
        <v>2011</v>
      </c>
      <c r="H4401" s="2">
        <f t="shared" si="288"/>
        <v>0</v>
      </c>
      <c r="I4401" s="2" t="str">
        <f t="shared" si="289"/>
        <v>FREE DELIVERY</v>
      </c>
      <c r="J4401" t="s">
        <v>24</v>
      </c>
      <c r="K4401">
        <v>4</v>
      </c>
      <c r="L4401">
        <v>1135.6400000000001</v>
      </c>
      <c r="M4401">
        <v>0.02</v>
      </c>
      <c r="N4401" t="s">
        <v>25</v>
      </c>
      <c r="O4401">
        <v>-627.64</v>
      </c>
      <c r="P4401">
        <v>259.70999999999998</v>
      </c>
      <c r="Q4401">
        <v>66.67</v>
      </c>
      <c r="R4401" t="s">
        <v>260</v>
      </c>
      <c r="S4401" t="s">
        <v>260</v>
      </c>
      <c r="T4401" t="s">
        <v>21</v>
      </c>
      <c r="U4401" t="s">
        <v>36</v>
      </c>
      <c r="V4401" t="s">
        <v>55</v>
      </c>
      <c r="W4401">
        <v>0.61</v>
      </c>
    </row>
    <row r="4402" spans="1:23" x14ac:dyDescent="0.3">
      <c r="A4402" t="s">
        <v>1597</v>
      </c>
      <c r="B4402" t="s">
        <v>1598</v>
      </c>
      <c r="D4402" s="1">
        <v>40836</v>
      </c>
      <c r="E4402" s="1">
        <v>40838</v>
      </c>
      <c r="F4402" s="1" t="str">
        <f t="shared" si="286"/>
        <v>October</v>
      </c>
      <c r="G4402" s="1" t="str">
        <f t="shared" si="287"/>
        <v>2011</v>
      </c>
      <c r="H4402" s="2">
        <f t="shared" si="288"/>
        <v>2</v>
      </c>
      <c r="I4402" s="2" t="b">
        <f t="shared" si="289"/>
        <v>0</v>
      </c>
      <c r="J4402" t="s">
        <v>24</v>
      </c>
      <c r="K4402">
        <v>33</v>
      </c>
      <c r="L4402">
        <v>5154.009</v>
      </c>
      <c r="M4402">
        <v>0.03</v>
      </c>
      <c r="N4402" t="s">
        <v>18</v>
      </c>
      <c r="O4402">
        <v>1184.68</v>
      </c>
      <c r="P4402">
        <v>179.99</v>
      </c>
      <c r="Q4402">
        <v>13.99</v>
      </c>
      <c r="R4402" t="s">
        <v>260</v>
      </c>
      <c r="S4402" t="s">
        <v>260</v>
      </c>
      <c r="T4402" t="s">
        <v>21</v>
      </c>
      <c r="U4402" t="s">
        <v>32</v>
      </c>
      <c r="V4402" t="s">
        <v>33</v>
      </c>
      <c r="W4402">
        <v>0.56999999999999995</v>
      </c>
    </row>
    <row r="4403" spans="1:23" x14ac:dyDescent="0.3">
      <c r="A4403" t="s">
        <v>1064</v>
      </c>
      <c r="B4403" t="s">
        <v>1065</v>
      </c>
      <c r="D4403" s="1">
        <v>39834</v>
      </c>
      <c r="E4403" s="1">
        <v>39835</v>
      </c>
      <c r="F4403" s="1" t="str">
        <f t="shared" si="286"/>
        <v>January</v>
      </c>
      <c r="G4403" s="1" t="str">
        <f t="shared" si="287"/>
        <v>2009</v>
      </c>
      <c r="H4403" s="2">
        <f t="shared" si="288"/>
        <v>1</v>
      </c>
      <c r="I4403" s="2" t="b">
        <f t="shared" si="289"/>
        <v>0</v>
      </c>
      <c r="J4403" t="s">
        <v>44</v>
      </c>
      <c r="K4403">
        <v>16</v>
      </c>
      <c r="L4403">
        <v>4407.03</v>
      </c>
      <c r="M4403">
        <v>0.04</v>
      </c>
      <c r="N4403" t="s">
        <v>25</v>
      </c>
      <c r="O4403">
        <v>834.96</v>
      </c>
      <c r="P4403">
        <v>279.81</v>
      </c>
      <c r="Q4403">
        <v>23.19</v>
      </c>
      <c r="R4403" t="s">
        <v>260</v>
      </c>
      <c r="S4403" t="s">
        <v>260</v>
      </c>
      <c r="T4403" t="s">
        <v>31</v>
      </c>
      <c r="U4403" t="s">
        <v>22</v>
      </c>
      <c r="V4403" t="s">
        <v>28</v>
      </c>
      <c r="W4403">
        <v>0.59</v>
      </c>
    </row>
    <row r="4404" spans="1:23" x14ac:dyDescent="0.3">
      <c r="A4404" t="s">
        <v>1064</v>
      </c>
      <c r="B4404" t="s">
        <v>1065</v>
      </c>
      <c r="D4404" s="1">
        <v>39834</v>
      </c>
      <c r="E4404" s="1">
        <v>39835</v>
      </c>
      <c r="F4404" s="1" t="str">
        <f t="shared" si="286"/>
        <v>January</v>
      </c>
      <c r="G4404" s="1" t="str">
        <f t="shared" si="287"/>
        <v>2009</v>
      </c>
      <c r="H4404" s="2">
        <f t="shared" si="288"/>
        <v>1</v>
      </c>
      <c r="I4404" s="2" t="b">
        <f t="shared" si="289"/>
        <v>0</v>
      </c>
      <c r="J4404" t="s">
        <v>44</v>
      </c>
      <c r="K4404">
        <v>36</v>
      </c>
      <c r="L4404">
        <v>173.22</v>
      </c>
      <c r="M4404">
        <v>0.02</v>
      </c>
      <c r="N4404" t="s">
        <v>18</v>
      </c>
      <c r="O4404">
        <v>81.77</v>
      </c>
      <c r="P4404">
        <v>4.91</v>
      </c>
      <c r="Q4404">
        <v>0.5</v>
      </c>
      <c r="R4404" t="s">
        <v>260</v>
      </c>
      <c r="S4404" t="s">
        <v>260</v>
      </c>
      <c r="T4404" t="s">
        <v>31</v>
      </c>
      <c r="U4404" t="s">
        <v>22</v>
      </c>
      <c r="V4404" t="s">
        <v>57</v>
      </c>
      <c r="W4404">
        <v>0.36</v>
      </c>
    </row>
    <row r="4405" spans="1:23" x14ac:dyDescent="0.3">
      <c r="A4405" t="s">
        <v>1026</v>
      </c>
      <c r="B4405" t="s">
        <v>1588</v>
      </c>
      <c r="D4405" s="1">
        <v>40884</v>
      </c>
      <c r="E4405" s="1">
        <v>40884</v>
      </c>
      <c r="F4405" s="1" t="str">
        <f t="shared" si="286"/>
        <v>December</v>
      </c>
      <c r="G4405" s="1" t="str">
        <f t="shared" si="287"/>
        <v>2011</v>
      </c>
      <c r="H4405" s="2">
        <f t="shared" si="288"/>
        <v>0</v>
      </c>
      <c r="I4405" s="2" t="str">
        <f t="shared" si="289"/>
        <v>FREE DELIVERY</v>
      </c>
      <c r="J4405" t="s">
        <v>17</v>
      </c>
      <c r="K4405">
        <v>41</v>
      </c>
      <c r="L4405">
        <v>782.05</v>
      </c>
      <c r="M4405">
        <v>0.08</v>
      </c>
      <c r="N4405" t="s">
        <v>18</v>
      </c>
      <c r="O4405">
        <v>-253.74</v>
      </c>
      <c r="P4405">
        <v>19.940000000000001</v>
      </c>
      <c r="Q4405">
        <v>14.87</v>
      </c>
      <c r="R4405" t="s">
        <v>260</v>
      </c>
      <c r="S4405" t="s">
        <v>260</v>
      </c>
      <c r="T4405" t="s">
        <v>21</v>
      </c>
      <c r="U4405" t="s">
        <v>36</v>
      </c>
      <c r="V4405" t="s">
        <v>37</v>
      </c>
      <c r="W4405">
        <v>0.56999999999999995</v>
      </c>
    </row>
    <row r="4406" spans="1:23" x14ac:dyDescent="0.3">
      <c r="A4406" t="s">
        <v>1143</v>
      </c>
      <c r="B4406" t="s">
        <v>986</v>
      </c>
      <c r="D4406" s="1">
        <v>41131</v>
      </c>
      <c r="E4406" s="1">
        <v>41138</v>
      </c>
      <c r="F4406" s="1" t="str">
        <f t="shared" si="286"/>
        <v>August</v>
      </c>
      <c r="G4406" s="1" t="str">
        <f t="shared" si="287"/>
        <v>2012</v>
      </c>
      <c r="H4406" s="2">
        <f t="shared" si="288"/>
        <v>7</v>
      </c>
      <c r="I4406" s="2" t="b">
        <f t="shared" si="289"/>
        <v>0</v>
      </c>
      <c r="J4406" t="s">
        <v>17</v>
      </c>
      <c r="K4406">
        <v>41</v>
      </c>
      <c r="L4406">
        <v>162.51</v>
      </c>
      <c r="M4406">
        <v>0.09</v>
      </c>
      <c r="N4406" t="s">
        <v>18</v>
      </c>
      <c r="O4406">
        <v>-148.4</v>
      </c>
      <c r="P4406">
        <v>4.13</v>
      </c>
      <c r="Q4406">
        <v>5.34</v>
      </c>
      <c r="R4406" t="s">
        <v>260</v>
      </c>
      <c r="S4406" t="s">
        <v>260</v>
      </c>
      <c r="T4406" t="s">
        <v>27</v>
      </c>
      <c r="U4406" t="s">
        <v>22</v>
      </c>
      <c r="V4406" t="s">
        <v>29</v>
      </c>
      <c r="W4406">
        <v>0.38</v>
      </c>
    </row>
    <row r="4407" spans="1:23" x14ac:dyDescent="0.3">
      <c r="A4407" t="s">
        <v>1143</v>
      </c>
      <c r="B4407" t="s">
        <v>986</v>
      </c>
      <c r="D4407" s="1">
        <v>41131</v>
      </c>
      <c r="E4407" s="1">
        <v>41136</v>
      </c>
      <c r="F4407" s="1" t="str">
        <f t="shared" si="286"/>
        <v>August</v>
      </c>
      <c r="G4407" s="1" t="str">
        <f t="shared" si="287"/>
        <v>2012</v>
      </c>
      <c r="H4407" s="2">
        <f t="shared" si="288"/>
        <v>5</v>
      </c>
      <c r="I4407" s="2" t="b">
        <f t="shared" si="289"/>
        <v>0</v>
      </c>
      <c r="J4407" t="s">
        <v>17</v>
      </c>
      <c r="K4407">
        <v>3</v>
      </c>
      <c r="L4407">
        <v>561.42999999999995</v>
      </c>
      <c r="M4407">
        <v>7.0000000000000007E-2</v>
      </c>
      <c r="N4407" t="s">
        <v>25</v>
      </c>
      <c r="O4407">
        <v>-199.46</v>
      </c>
      <c r="P4407">
        <v>180.98</v>
      </c>
      <c r="Q4407">
        <v>26.2</v>
      </c>
      <c r="R4407" t="s">
        <v>260</v>
      </c>
      <c r="S4407" t="s">
        <v>260</v>
      </c>
      <c r="T4407" t="s">
        <v>27</v>
      </c>
      <c r="U4407" t="s">
        <v>36</v>
      </c>
      <c r="V4407" t="s">
        <v>67</v>
      </c>
      <c r="W4407">
        <v>0.59</v>
      </c>
    </row>
    <row r="4408" spans="1:23" x14ac:dyDescent="0.3">
      <c r="A4408" t="s">
        <v>1479</v>
      </c>
      <c r="B4408" t="s">
        <v>1599</v>
      </c>
      <c r="D4408" s="1">
        <v>39940</v>
      </c>
      <c r="E4408" s="1">
        <v>39942</v>
      </c>
      <c r="F4408" s="1" t="str">
        <f t="shared" si="286"/>
        <v>May</v>
      </c>
      <c r="G4408" s="1" t="str">
        <f t="shared" si="287"/>
        <v>2009</v>
      </c>
      <c r="H4408" s="2">
        <f t="shared" si="288"/>
        <v>2</v>
      </c>
      <c r="I4408" s="2" t="b">
        <f t="shared" si="289"/>
        <v>0</v>
      </c>
      <c r="J4408" t="s">
        <v>52</v>
      </c>
      <c r="K4408">
        <v>43</v>
      </c>
      <c r="L4408">
        <v>2251.4969999999998</v>
      </c>
      <c r="M4408">
        <v>0.09</v>
      </c>
      <c r="N4408" t="s">
        <v>39</v>
      </c>
      <c r="O4408">
        <v>308.93</v>
      </c>
      <c r="P4408">
        <v>65.989999999999995</v>
      </c>
      <c r="Q4408">
        <v>8.99</v>
      </c>
      <c r="R4408" t="s">
        <v>260</v>
      </c>
      <c r="S4408" t="s">
        <v>260</v>
      </c>
      <c r="T4408" t="s">
        <v>31</v>
      </c>
      <c r="U4408" t="s">
        <v>32</v>
      </c>
      <c r="V4408" t="s">
        <v>33</v>
      </c>
      <c r="W4408">
        <v>0.56000000000000005</v>
      </c>
    </row>
    <row r="4409" spans="1:23" x14ac:dyDescent="0.3">
      <c r="A4409" t="s">
        <v>1428</v>
      </c>
      <c r="B4409" t="s">
        <v>1372</v>
      </c>
      <c r="D4409" s="1">
        <v>40655</v>
      </c>
      <c r="E4409" s="1">
        <v>40657</v>
      </c>
      <c r="F4409" s="1" t="str">
        <f t="shared" si="286"/>
        <v>April</v>
      </c>
      <c r="G4409" s="1" t="str">
        <f t="shared" si="287"/>
        <v>2011</v>
      </c>
      <c r="H4409" s="2">
        <f t="shared" si="288"/>
        <v>2</v>
      </c>
      <c r="I4409" s="2" t="b">
        <f t="shared" si="289"/>
        <v>0</v>
      </c>
      <c r="J4409" t="s">
        <v>34</v>
      </c>
      <c r="K4409">
        <v>44</v>
      </c>
      <c r="L4409">
        <v>324.2</v>
      </c>
      <c r="M4409">
        <v>0.02</v>
      </c>
      <c r="N4409" t="s">
        <v>39</v>
      </c>
      <c r="O4409">
        <v>-89.75</v>
      </c>
      <c r="P4409">
        <v>7.1</v>
      </c>
      <c r="Q4409">
        <v>6.05</v>
      </c>
      <c r="R4409" t="s">
        <v>260</v>
      </c>
      <c r="S4409" t="s">
        <v>260</v>
      </c>
      <c r="T4409" t="s">
        <v>31</v>
      </c>
      <c r="U4409" t="s">
        <v>22</v>
      </c>
      <c r="V4409" t="s">
        <v>29</v>
      </c>
      <c r="W4409">
        <v>0.39</v>
      </c>
    </row>
    <row r="4410" spans="1:23" x14ac:dyDescent="0.3">
      <c r="A4410" t="s">
        <v>1428</v>
      </c>
      <c r="B4410" t="s">
        <v>1372</v>
      </c>
      <c r="D4410" s="1">
        <v>40655</v>
      </c>
      <c r="E4410" s="1">
        <v>40658</v>
      </c>
      <c r="F4410" s="1" t="str">
        <f t="shared" si="286"/>
        <v>April</v>
      </c>
      <c r="G4410" s="1" t="str">
        <f t="shared" si="287"/>
        <v>2011</v>
      </c>
      <c r="H4410" s="2">
        <f t="shared" si="288"/>
        <v>3</v>
      </c>
      <c r="I4410" s="2" t="b">
        <f t="shared" si="289"/>
        <v>0</v>
      </c>
      <c r="J4410" t="s">
        <v>34</v>
      </c>
      <c r="K4410">
        <v>45</v>
      </c>
      <c r="L4410">
        <v>156.94999999999999</v>
      </c>
      <c r="M4410">
        <v>0.1</v>
      </c>
      <c r="N4410" t="s">
        <v>18</v>
      </c>
      <c r="O4410">
        <v>-32.520000000000003</v>
      </c>
      <c r="P4410">
        <v>3.74</v>
      </c>
      <c r="Q4410">
        <v>0.94</v>
      </c>
      <c r="R4410" t="s">
        <v>260</v>
      </c>
      <c r="S4410" t="s">
        <v>260</v>
      </c>
      <c r="T4410" t="s">
        <v>31</v>
      </c>
      <c r="U4410" t="s">
        <v>22</v>
      </c>
      <c r="V4410" t="s">
        <v>46</v>
      </c>
      <c r="W4410">
        <v>0.83</v>
      </c>
    </row>
    <row r="4411" spans="1:23" x14ac:dyDescent="0.3">
      <c r="A4411" t="s">
        <v>1168</v>
      </c>
      <c r="B4411" t="s">
        <v>1360</v>
      </c>
      <c r="D4411" s="1">
        <v>39986</v>
      </c>
      <c r="E4411" s="1">
        <v>39990</v>
      </c>
      <c r="F4411" s="1" t="str">
        <f t="shared" si="286"/>
        <v>June</v>
      </c>
      <c r="G4411" s="1" t="str">
        <f t="shared" si="287"/>
        <v>2009</v>
      </c>
      <c r="H4411" s="2">
        <f t="shared" si="288"/>
        <v>4</v>
      </c>
      <c r="I4411" s="2" t="b">
        <f t="shared" si="289"/>
        <v>0</v>
      </c>
      <c r="J4411" t="s">
        <v>17</v>
      </c>
      <c r="K4411">
        <v>18</v>
      </c>
      <c r="L4411">
        <v>92.4</v>
      </c>
      <c r="M4411">
        <v>0.04</v>
      </c>
      <c r="N4411" t="s">
        <v>39</v>
      </c>
      <c r="O4411">
        <v>8.6</v>
      </c>
      <c r="P4411">
        <v>4.4800000000000004</v>
      </c>
      <c r="Q4411">
        <v>2.5</v>
      </c>
      <c r="R4411" t="s">
        <v>260</v>
      </c>
      <c r="S4411" t="s">
        <v>260</v>
      </c>
      <c r="T4411" t="s">
        <v>42</v>
      </c>
      <c r="U4411" t="s">
        <v>22</v>
      </c>
      <c r="V4411" t="s">
        <v>51</v>
      </c>
      <c r="W4411">
        <v>0.37</v>
      </c>
    </row>
    <row r="4412" spans="1:23" x14ac:dyDescent="0.3">
      <c r="A4412" t="s">
        <v>1589</v>
      </c>
      <c r="B4412" t="s">
        <v>1590</v>
      </c>
      <c r="D4412" s="1">
        <v>40389</v>
      </c>
      <c r="E4412" s="1">
        <v>40392</v>
      </c>
      <c r="F4412" s="1" t="str">
        <f t="shared" si="286"/>
        <v>August</v>
      </c>
      <c r="G4412" s="1" t="str">
        <f t="shared" si="287"/>
        <v>2010</v>
      </c>
      <c r="H4412" s="2">
        <f t="shared" si="288"/>
        <v>3</v>
      </c>
      <c r="I4412" s="2" t="b">
        <f t="shared" si="289"/>
        <v>0</v>
      </c>
      <c r="J4412" t="s">
        <v>34</v>
      </c>
      <c r="K4412">
        <v>10</v>
      </c>
      <c r="L4412">
        <v>1004.89</v>
      </c>
      <c r="M4412">
        <v>0</v>
      </c>
      <c r="N4412" t="s">
        <v>25</v>
      </c>
      <c r="O4412">
        <v>-189.02</v>
      </c>
      <c r="P4412">
        <v>89.99</v>
      </c>
      <c r="Q4412">
        <v>42</v>
      </c>
      <c r="R4412" t="s">
        <v>260</v>
      </c>
      <c r="S4412" t="s">
        <v>260</v>
      </c>
      <c r="T4412" t="s">
        <v>21</v>
      </c>
      <c r="U4412" t="s">
        <v>36</v>
      </c>
      <c r="V4412" t="s">
        <v>67</v>
      </c>
      <c r="W4412">
        <v>0.66</v>
      </c>
    </row>
    <row r="4413" spans="1:23" x14ac:dyDescent="0.3">
      <c r="A4413" t="s">
        <v>1589</v>
      </c>
      <c r="B4413" t="s">
        <v>1590</v>
      </c>
      <c r="D4413" s="1">
        <v>40389</v>
      </c>
      <c r="E4413" s="1">
        <v>40390</v>
      </c>
      <c r="F4413" s="1" t="str">
        <f t="shared" si="286"/>
        <v>July</v>
      </c>
      <c r="G4413" s="1" t="str">
        <f t="shared" si="287"/>
        <v>2010</v>
      </c>
      <c r="H4413" s="2">
        <f t="shared" si="288"/>
        <v>1</v>
      </c>
      <c r="I4413" s="2" t="b">
        <f t="shared" si="289"/>
        <v>0</v>
      </c>
      <c r="J4413" t="s">
        <v>34</v>
      </c>
      <c r="K4413">
        <v>47</v>
      </c>
      <c r="L4413">
        <v>329.06</v>
      </c>
      <c r="M4413">
        <v>0.08</v>
      </c>
      <c r="N4413" t="s">
        <v>18</v>
      </c>
      <c r="O4413">
        <v>-175.15</v>
      </c>
      <c r="P4413">
        <v>7.28</v>
      </c>
      <c r="Q4413">
        <v>7.98</v>
      </c>
      <c r="R4413" t="s">
        <v>260</v>
      </c>
      <c r="S4413" t="s">
        <v>260</v>
      </c>
      <c r="T4413" t="s">
        <v>21</v>
      </c>
      <c r="U4413" t="s">
        <v>36</v>
      </c>
      <c r="V4413" t="s">
        <v>37</v>
      </c>
      <c r="W4413">
        <v>0.42</v>
      </c>
    </row>
    <row r="4414" spans="1:23" x14ac:dyDescent="0.3">
      <c r="A4414" t="s">
        <v>923</v>
      </c>
      <c r="B4414" t="s">
        <v>1050</v>
      </c>
      <c r="D4414" s="1">
        <v>40148</v>
      </c>
      <c r="E4414" s="1">
        <v>40149</v>
      </c>
      <c r="F4414" s="1" t="str">
        <f t="shared" si="286"/>
        <v>December</v>
      </c>
      <c r="G4414" s="1" t="str">
        <f t="shared" si="287"/>
        <v>2009</v>
      </c>
      <c r="H4414" s="2">
        <f t="shared" si="288"/>
        <v>1</v>
      </c>
      <c r="I4414" s="2" t="b">
        <f t="shared" si="289"/>
        <v>0</v>
      </c>
      <c r="J4414" t="s">
        <v>34</v>
      </c>
      <c r="K4414">
        <v>47</v>
      </c>
      <c r="L4414">
        <v>4387.24</v>
      </c>
      <c r="M4414">
        <v>0.09</v>
      </c>
      <c r="N4414" t="s">
        <v>18</v>
      </c>
      <c r="O4414">
        <v>-286.47000000000003</v>
      </c>
      <c r="P4414">
        <v>95.43</v>
      </c>
      <c r="Q4414">
        <v>19.989999999999998</v>
      </c>
      <c r="R4414" t="s">
        <v>260</v>
      </c>
      <c r="S4414" t="s">
        <v>260</v>
      </c>
      <c r="T4414" t="s">
        <v>31</v>
      </c>
      <c r="U4414" t="s">
        <v>22</v>
      </c>
      <c r="V4414" t="s">
        <v>23</v>
      </c>
      <c r="W4414">
        <v>0.79</v>
      </c>
    </row>
    <row r="4415" spans="1:23" x14ac:dyDescent="0.3">
      <c r="A4415" t="s">
        <v>923</v>
      </c>
      <c r="B4415" t="s">
        <v>1050</v>
      </c>
      <c r="D4415" s="1">
        <v>40516</v>
      </c>
      <c r="E4415" s="1">
        <v>40516</v>
      </c>
      <c r="F4415" s="1" t="str">
        <f t="shared" si="286"/>
        <v>December</v>
      </c>
      <c r="G4415" s="1" t="str">
        <f t="shared" si="287"/>
        <v>2010</v>
      </c>
      <c r="H4415" s="2">
        <f t="shared" si="288"/>
        <v>0</v>
      </c>
      <c r="I4415" s="2" t="str">
        <f t="shared" si="289"/>
        <v>FREE DELIVERY</v>
      </c>
      <c r="J4415" t="s">
        <v>34</v>
      </c>
      <c r="K4415">
        <v>41</v>
      </c>
      <c r="L4415">
        <v>260.31</v>
      </c>
      <c r="M4415">
        <v>0.05</v>
      </c>
      <c r="N4415" t="s">
        <v>18</v>
      </c>
      <c r="O4415">
        <v>-175.26</v>
      </c>
      <c r="P4415">
        <v>6.48</v>
      </c>
      <c r="Q4415">
        <v>7.91</v>
      </c>
      <c r="R4415" t="s">
        <v>260</v>
      </c>
      <c r="S4415" t="s">
        <v>260</v>
      </c>
      <c r="T4415" t="s">
        <v>31</v>
      </c>
      <c r="U4415" t="s">
        <v>22</v>
      </c>
      <c r="V4415" t="s">
        <v>43</v>
      </c>
      <c r="W4415">
        <v>0.37</v>
      </c>
    </row>
    <row r="4416" spans="1:23" x14ac:dyDescent="0.3">
      <c r="A4416" t="s">
        <v>1140</v>
      </c>
      <c r="B4416" t="s">
        <v>1141</v>
      </c>
      <c r="D4416" s="1">
        <v>40137</v>
      </c>
      <c r="E4416" s="1">
        <v>40139</v>
      </c>
      <c r="F4416" s="1" t="str">
        <f t="shared" si="286"/>
        <v>November</v>
      </c>
      <c r="G4416" s="1" t="str">
        <f t="shared" si="287"/>
        <v>2009</v>
      </c>
      <c r="H4416" s="2">
        <f t="shared" si="288"/>
        <v>2</v>
      </c>
      <c r="I4416" s="2" t="b">
        <f t="shared" si="289"/>
        <v>0</v>
      </c>
      <c r="J4416" t="s">
        <v>44</v>
      </c>
      <c r="K4416">
        <v>48</v>
      </c>
      <c r="L4416">
        <v>7227.42</v>
      </c>
      <c r="M4416">
        <v>0.09</v>
      </c>
      <c r="N4416" t="s">
        <v>25</v>
      </c>
      <c r="O4416">
        <v>-385</v>
      </c>
      <c r="P4416">
        <v>159.31</v>
      </c>
      <c r="Q4416">
        <v>60</v>
      </c>
      <c r="R4416" t="s">
        <v>260</v>
      </c>
      <c r="S4416" t="s">
        <v>260</v>
      </c>
      <c r="T4416" t="s">
        <v>31</v>
      </c>
      <c r="U4416" t="s">
        <v>36</v>
      </c>
      <c r="V4416" t="s">
        <v>55</v>
      </c>
      <c r="W4416">
        <v>0.55000000000000004</v>
      </c>
    </row>
    <row r="4417" spans="1:23" x14ac:dyDescent="0.3">
      <c r="A4417" t="s">
        <v>1140</v>
      </c>
      <c r="B4417" t="s">
        <v>1141</v>
      </c>
      <c r="D4417" s="1">
        <v>40137</v>
      </c>
      <c r="E4417" s="1">
        <v>40139</v>
      </c>
      <c r="F4417" s="1" t="str">
        <f t="shared" si="286"/>
        <v>November</v>
      </c>
      <c r="G4417" s="1" t="str">
        <f t="shared" si="287"/>
        <v>2009</v>
      </c>
      <c r="H4417" s="2">
        <f t="shared" si="288"/>
        <v>2</v>
      </c>
      <c r="I4417" s="2" t="b">
        <f t="shared" si="289"/>
        <v>0</v>
      </c>
      <c r="J4417" t="s">
        <v>44</v>
      </c>
      <c r="K4417">
        <v>39</v>
      </c>
      <c r="L4417">
        <v>1836.1869999999999</v>
      </c>
      <c r="M4417">
        <v>0.06</v>
      </c>
      <c r="N4417" t="s">
        <v>18</v>
      </c>
      <c r="O4417">
        <v>-139.84</v>
      </c>
      <c r="P4417">
        <v>55.99</v>
      </c>
      <c r="Q4417">
        <v>5</v>
      </c>
      <c r="R4417" t="s">
        <v>260</v>
      </c>
      <c r="S4417" t="s">
        <v>260</v>
      </c>
      <c r="T4417" t="s">
        <v>31</v>
      </c>
      <c r="U4417" t="s">
        <v>32</v>
      </c>
      <c r="V4417" t="s">
        <v>33</v>
      </c>
      <c r="W4417">
        <v>0.83</v>
      </c>
    </row>
    <row r="4418" spans="1:23" x14ac:dyDescent="0.3">
      <c r="A4418" t="s">
        <v>1143</v>
      </c>
      <c r="B4418" t="s">
        <v>986</v>
      </c>
      <c r="D4418" s="1">
        <v>40015</v>
      </c>
      <c r="E4418" s="1">
        <v>40016</v>
      </c>
      <c r="F4418" s="1" t="str">
        <f t="shared" si="286"/>
        <v>July</v>
      </c>
      <c r="G4418" s="1" t="str">
        <f t="shared" si="287"/>
        <v>2009</v>
      </c>
      <c r="H4418" s="2">
        <f t="shared" si="288"/>
        <v>1</v>
      </c>
      <c r="I4418" s="2" t="b">
        <f t="shared" si="289"/>
        <v>0</v>
      </c>
      <c r="J4418" t="s">
        <v>34</v>
      </c>
      <c r="K4418">
        <v>8</v>
      </c>
      <c r="L4418">
        <v>121.74</v>
      </c>
      <c r="M4418">
        <v>0.01</v>
      </c>
      <c r="N4418" t="s">
        <v>18</v>
      </c>
      <c r="O4418">
        <v>21</v>
      </c>
      <c r="P4418">
        <v>14.28</v>
      </c>
      <c r="Q4418">
        <v>2.99</v>
      </c>
      <c r="R4418" t="s">
        <v>260</v>
      </c>
      <c r="S4418" t="s">
        <v>260</v>
      </c>
      <c r="T4418" t="s">
        <v>27</v>
      </c>
      <c r="U4418" t="s">
        <v>22</v>
      </c>
      <c r="V4418" t="s">
        <v>29</v>
      </c>
      <c r="W4418">
        <v>0.39</v>
      </c>
    </row>
    <row r="4419" spans="1:23" x14ac:dyDescent="0.3">
      <c r="A4419" t="s">
        <v>1143</v>
      </c>
      <c r="B4419" t="s">
        <v>986</v>
      </c>
      <c r="D4419" s="1">
        <v>40015</v>
      </c>
      <c r="E4419" s="1">
        <v>40018</v>
      </c>
      <c r="F4419" s="1" t="str">
        <f t="shared" ref="F4419:F4482" si="290">TEXT(E4419,"mmmm")</f>
        <v>July</v>
      </c>
      <c r="G4419" s="1" t="str">
        <f t="shared" ref="G4419:G4482" si="291">TEXT(E4419,"yyyy")</f>
        <v>2009</v>
      </c>
      <c r="H4419" s="2">
        <f t="shared" ref="H4419:H4482" si="292">E4419-D4419</f>
        <v>3</v>
      </c>
      <c r="I4419" s="2" t="b">
        <f t="shared" ref="I4419:I4482" si="293">IF(H4419&lt;1,IF(AND(H4419&gt;0,H4419&lt;2),"ONE DAY", "FREE DELIVERY"))</f>
        <v>0</v>
      </c>
      <c r="J4419" t="s">
        <v>34</v>
      </c>
      <c r="K4419">
        <v>4</v>
      </c>
      <c r="L4419">
        <v>700.36599999999999</v>
      </c>
      <c r="M4419">
        <v>0</v>
      </c>
      <c r="N4419" t="s">
        <v>18</v>
      </c>
      <c r="O4419">
        <v>-787.7</v>
      </c>
      <c r="P4419">
        <v>205.99</v>
      </c>
      <c r="Q4419">
        <v>5.99</v>
      </c>
      <c r="R4419" t="s">
        <v>260</v>
      </c>
      <c r="S4419" t="s">
        <v>260</v>
      </c>
      <c r="T4419" t="s">
        <v>27</v>
      </c>
      <c r="U4419" t="s">
        <v>32</v>
      </c>
      <c r="V4419" t="s">
        <v>33</v>
      </c>
      <c r="W4419">
        <v>0.59</v>
      </c>
    </row>
    <row r="4420" spans="1:23" x14ac:dyDescent="0.3">
      <c r="A4420" t="s">
        <v>1140</v>
      </c>
      <c r="B4420" t="s">
        <v>1141</v>
      </c>
      <c r="D4420" s="1">
        <v>40329</v>
      </c>
      <c r="E4420" s="1">
        <v>40330</v>
      </c>
      <c r="F4420" s="1" t="str">
        <f t="shared" si="290"/>
        <v>June</v>
      </c>
      <c r="G4420" s="1" t="str">
        <f t="shared" si="291"/>
        <v>2010</v>
      </c>
      <c r="H4420" s="2">
        <f t="shared" si="292"/>
        <v>1</v>
      </c>
      <c r="I4420" s="2" t="b">
        <f t="shared" si="293"/>
        <v>0</v>
      </c>
      <c r="J4420" t="s">
        <v>24</v>
      </c>
      <c r="K4420">
        <v>48</v>
      </c>
      <c r="L4420">
        <v>92.25</v>
      </c>
      <c r="M4420">
        <v>7.0000000000000007E-2</v>
      </c>
      <c r="N4420" t="s">
        <v>18</v>
      </c>
      <c r="O4420">
        <v>-104.8</v>
      </c>
      <c r="P4420">
        <v>1.86</v>
      </c>
      <c r="Q4420">
        <v>2.58</v>
      </c>
      <c r="R4420" t="s">
        <v>260</v>
      </c>
      <c r="S4420" t="s">
        <v>260</v>
      </c>
      <c r="T4420" t="s">
        <v>31</v>
      </c>
      <c r="U4420" t="s">
        <v>22</v>
      </c>
      <c r="V4420" t="s">
        <v>46</v>
      </c>
      <c r="W4420">
        <v>0.82</v>
      </c>
    </row>
    <row r="4421" spans="1:23" x14ac:dyDescent="0.3">
      <c r="A4421" t="s">
        <v>1592</v>
      </c>
      <c r="B4421" t="s">
        <v>1593</v>
      </c>
      <c r="D4421" s="1">
        <v>40508</v>
      </c>
      <c r="E4421" s="1">
        <v>40510</v>
      </c>
      <c r="F4421" s="1" t="str">
        <f t="shared" si="290"/>
        <v>November</v>
      </c>
      <c r="G4421" s="1" t="str">
        <f t="shared" si="291"/>
        <v>2010</v>
      </c>
      <c r="H4421" s="2">
        <f t="shared" si="292"/>
        <v>2</v>
      </c>
      <c r="I4421" s="2" t="b">
        <f t="shared" si="293"/>
        <v>0</v>
      </c>
      <c r="J4421" t="s">
        <v>17</v>
      </c>
      <c r="K4421">
        <v>24</v>
      </c>
      <c r="L4421">
        <v>475.9</v>
      </c>
      <c r="M4421">
        <v>0.02</v>
      </c>
      <c r="N4421" t="s">
        <v>18</v>
      </c>
      <c r="O4421">
        <v>110.44</v>
      </c>
      <c r="P4421">
        <v>19.98</v>
      </c>
      <c r="Q4421">
        <v>5.97</v>
      </c>
      <c r="R4421" t="s">
        <v>260</v>
      </c>
      <c r="S4421" t="s">
        <v>260</v>
      </c>
      <c r="T4421" t="s">
        <v>31</v>
      </c>
      <c r="U4421" t="s">
        <v>22</v>
      </c>
      <c r="V4421" t="s">
        <v>43</v>
      </c>
      <c r="W4421">
        <v>0.38</v>
      </c>
    </row>
    <row r="4422" spans="1:23" x14ac:dyDescent="0.3">
      <c r="A4422" t="s">
        <v>1068</v>
      </c>
      <c r="B4422" t="s">
        <v>1058</v>
      </c>
      <c r="D4422" s="1">
        <v>40789</v>
      </c>
      <c r="E4422" s="1">
        <v>40791</v>
      </c>
      <c r="F4422" s="1" t="str">
        <f t="shared" si="290"/>
        <v>September</v>
      </c>
      <c r="G4422" s="1" t="str">
        <f t="shared" si="291"/>
        <v>2011</v>
      </c>
      <c r="H4422" s="2">
        <f t="shared" si="292"/>
        <v>2</v>
      </c>
      <c r="I4422" s="2" t="b">
        <f t="shared" si="293"/>
        <v>0</v>
      </c>
      <c r="J4422" t="s">
        <v>24</v>
      </c>
      <c r="K4422">
        <v>23</v>
      </c>
      <c r="L4422">
        <v>2296.7600000000002</v>
      </c>
      <c r="M4422">
        <v>0.01</v>
      </c>
      <c r="N4422" t="s">
        <v>18</v>
      </c>
      <c r="O4422">
        <v>241.15</v>
      </c>
      <c r="P4422">
        <v>99.99</v>
      </c>
      <c r="Q4422">
        <v>19.989999999999998</v>
      </c>
      <c r="R4422" t="s">
        <v>260</v>
      </c>
      <c r="S4422" t="s">
        <v>260</v>
      </c>
      <c r="T4422" t="s">
        <v>42</v>
      </c>
      <c r="U4422" t="s">
        <v>32</v>
      </c>
      <c r="V4422" t="s">
        <v>48</v>
      </c>
      <c r="W4422">
        <v>0.52</v>
      </c>
    </row>
    <row r="4423" spans="1:23" x14ac:dyDescent="0.3">
      <c r="A4423" t="s">
        <v>1068</v>
      </c>
      <c r="B4423" t="s">
        <v>1058</v>
      </c>
      <c r="D4423" s="1">
        <v>40789</v>
      </c>
      <c r="E4423" s="1">
        <v>40791</v>
      </c>
      <c r="F4423" s="1" t="str">
        <f t="shared" si="290"/>
        <v>September</v>
      </c>
      <c r="G4423" s="1" t="str">
        <f t="shared" si="291"/>
        <v>2011</v>
      </c>
      <c r="H4423" s="2">
        <f t="shared" si="292"/>
        <v>2</v>
      </c>
      <c r="I4423" s="2" t="b">
        <f t="shared" si="293"/>
        <v>0</v>
      </c>
      <c r="J4423" t="s">
        <v>24</v>
      </c>
      <c r="K4423">
        <v>45</v>
      </c>
      <c r="L4423">
        <v>508.49</v>
      </c>
      <c r="M4423">
        <v>0.1</v>
      </c>
      <c r="N4423" t="s">
        <v>39</v>
      </c>
      <c r="O4423">
        <v>-28.81</v>
      </c>
      <c r="P4423">
        <v>12.07</v>
      </c>
      <c r="Q4423">
        <v>6.2</v>
      </c>
      <c r="R4423" t="s">
        <v>260</v>
      </c>
      <c r="S4423" t="s">
        <v>260</v>
      </c>
      <c r="T4423" t="s">
        <v>42</v>
      </c>
      <c r="U4423" t="s">
        <v>36</v>
      </c>
      <c r="V4423" t="s">
        <v>37</v>
      </c>
      <c r="W4423">
        <v>0.52</v>
      </c>
    </row>
    <row r="4424" spans="1:23" x14ac:dyDescent="0.3">
      <c r="A4424" t="s">
        <v>1168</v>
      </c>
      <c r="B4424" t="s">
        <v>1360</v>
      </c>
      <c r="D4424" s="1">
        <v>40478</v>
      </c>
      <c r="E4424" s="1">
        <v>40480</v>
      </c>
      <c r="F4424" s="1" t="str">
        <f t="shared" si="290"/>
        <v>October</v>
      </c>
      <c r="G4424" s="1" t="str">
        <f t="shared" si="291"/>
        <v>2010</v>
      </c>
      <c r="H4424" s="2">
        <f t="shared" si="292"/>
        <v>2</v>
      </c>
      <c r="I4424" s="2" t="b">
        <f t="shared" si="293"/>
        <v>0</v>
      </c>
      <c r="J4424" t="s">
        <v>17</v>
      </c>
      <c r="K4424">
        <v>17</v>
      </c>
      <c r="L4424">
        <v>204.07</v>
      </c>
      <c r="M4424">
        <v>0.08</v>
      </c>
      <c r="N4424" t="s">
        <v>39</v>
      </c>
      <c r="O4424">
        <v>-22.55</v>
      </c>
      <c r="P4424">
        <v>11.97</v>
      </c>
      <c r="Q4424">
        <v>4.9800000000000004</v>
      </c>
      <c r="R4424" t="s">
        <v>260</v>
      </c>
      <c r="S4424" t="s">
        <v>260</v>
      </c>
      <c r="T4424" t="s">
        <v>42</v>
      </c>
      <c r="U4424" t="s">
        <v>22</v>
      </c>
      <c r="V4424" t="s">
        <v>28</v>
      </c>
      <c r="W4424">
        <v>0.57999999999999996</v>
      </c>
    </row>
    <row r="4425" spans="1:23" x14ac:dyDescent="0.3">
      <c r="A4425" t="s">
        <v>1527</v>
      </c>
      <c r="B4425" t="s">
        <v>948</v>
      </c>
      <c r="D4425" s="1">
        <v>40099</v>
      </c>
      <c r="E4425" s="1">
        <v>40106</v>
      </c>
      <c r="F4425" s="1" t="str">
        <f t="shared" si="290"/>
        <v>October</v>
      </c>
      <c r="G4425" s="1" t="str">
        <f t="shared" si="291"/>
        <v>2009</v>
      </c>
      <c r="H4425" s="2">
        <f t="shared" si="292"/>
        <v>7</v>
      </c>
      <c r="I4425" s="2" t="b">
        <f t="shared" si="293"/>
        <v>0</v>
      </c>
      <c r="J4425" t="s">
        <v>17</v>
      </c>
      <c r="K4425">
        <v>48</v>
      </c>
      <c r="L4425">
        <v>112.16</v>
      </c>
      <c r="M4425">
        <v>0</v>
      </c>
      <c r="N4425" t="s">
        <v>18</v>
      </c>
      <c r="O4425">
        <v>-178.29</v>
      </c>
      <c r="P4425">
        <v>2.08</v>
      </c>
      <c r="Q4425">
        <v>5.33</v>
      </c>
      <c r="R4425" t="s">
        <v>260</v>
      </c>
      <c r="S4425" t="s">
        <v>260</v>
      </c>
      <c r="T4425" t="s">
        <v>42</v>
      </c>
      <c r="U4425" t="s">
        <v>36</v>
      </c>
      <c r="V4425" t="s">
        <v>37</v>
      </c>
      <c r="W4425">
        <v>0.43</v>
      </c>
    </row>
    <row r="4426" spans="1:23" x14ac:dyDescent="0.3">
      <c r="A4426" t="s">
        <v>1582</v>
      </c>
      <c r="B4426" t="s">
        <v>1583</v>
      </c>
      <c r="D4426" s="1">
        <v>41159</v>
      </c>
      <c r="E4426" s="1">
        <v>41161</v>
      </c>
      <c r="F4426" s="1" t="str">
        <f t="shared" si="290"/>
        <v>September</v>
      </c>
      <c r="G4426" s="1" t="str">
        <f t="shared" si="291"/>
        <v>2012</v>
      </c>
      <c r="H4426" s="2">
        <f t="shared" si="292"/>
        <v>2</v>
      </c>
      <c r="I4426" s="2" t="b">
        <f t="shared" si="293"/>
        <v>0</v>
      </c>
      <c r="J4426" t="s">
        <v>44</v>
      </c>
      <c r="K4426">
        <v>12</v>
      </c>
      <c r="L4426">
        <v>34.409999999999997</v>
      </c>
      <c r="M4426">
        <v>0.05</v>
      </c>
      <c r="N4426" t="s">
        <v>18</v>
      </c>
      <c r="O4426">
        <v>-17.690000000000001</v>
      </c>
      <c r="P4426">
        <v>2.6</v>
      </c>
      <c r="Q4426">
        <v>2.4</v>
      </c>
      <c r="R4426" t="s">
        <v>260</v>
      </c>
      <c r="S4426" t="s">
        <v>260</v>
      </c>
      <c r="T4426" t="s">
        <v>21</v>
      </c>
      <c r="U4426" t="s">
        <v>22</v>
      </c>
      <c r="V4426" t="s">
        <v>60</v>
      </c>
      <c r="W4426">
        <v>0.57999999999999996</v>
      </c>
    </row>
    <row r="4427" spans="1:23" x14ac:dyDescent="0.3">
      <c r="A4427" t="s">
        <v>1527</v>
      </c>
      <c r="B4427" t="s">
        <v>948</v>
      </c>
      <c r="D4427" s="1">
        <v>40828</v>
      </c>
      <c r="E4427" s="1">
        <v>40830</v>
      </c>
      <c r="F4427" s="1" t="str">
        <f t="shared" si="290"/>
        <v>October</v>
      </c>
      <c r="G4427" s="1" t="str">
        <f t="shared" si="291"/>
        <v>2011</v>
      </c>
      <c r="H4427" s="2">
        <f t="shared" si="292"/>
        <v>2</v>
      </c>
      <c r="I4427" s="2" t="b">
        <f t="shared" si="293"/>
        <v>0</v>
      </c>
      <c r="J4427" t="s">
        <v>34</v>
      </c>
      <c r="K4427">
        <v>15</v>
      </c>
      <c r="L4427">
        <v>600.79999999999995</v>
      </c>
      <c r="M4427">
        <v>0.1</v>
      </c>
      <c r="N4427" t="s">
        <v>18</v>
      </c>
      <c r="O4427">
        <v>43.55</v>
      </c>
      <c r="P4427">
        <v>42.76</v>
      </c>
      <c r="Q4427">
        <v>6.22</v>
      </c>
      <c r="R4427" t="s">
        <v>260</v>
      </c>
      <c r="S4427" t="s">
        <v>260</v>
      </c>
      <c r="T4427" t="s">
        <v>42</v>
      </c>
      <c r="U4427" t="s">
        <v>22</v>
      </c>
      <c r="V4427" t="s">
        <v>23</v>
      </c>
    </row>
    <row r="4428" spans="1:23" x14ac:dyDescent="0.3">
      <c r="A4428" t="s">
        <v>1595</v>
      </c>
      <c r="B4428" t="s">
        <v>1596</v>
      </c>
      <c r="D4428" s="1">
        <v>40697</v>
      </c>
      <c r="E4428" s="1">
        <v>40698</v>
      </c>
      <c r="F4428" s="1" t="str">
        <f t="shared" si="290"/>
        <v>June</v>
      </c>
      <c r="G4428" s="1" t="str">
        <f t="shared" si="291"/>
        <v>2011</v>
      </c>
      <c r="H4428" s="2">
        <f t="shared" si="292"/>
        <v>1</v>
      </c>
      <c r="I4428" s="2" t="b">
        <f t="shared" si="293"/>
        <v>0</v>
      </c>
      <c r="J4428" t="s">
        <v>34</v>
      </c>
      <c r="K4428">
        <v>19</v>
      </c>
      <c r="L4428">
        <v>3896.39</v>
      </c>
      <c r="M4428">
        <v>0.1</v>
      </c>
      <c r="N4428" t="s">
        <v>18</v>
      </c>
      <c r="O4428">
        <v>755.28</v>
      </c>
      <c r="P4428">
        <v>218.08</v>
      </c>
      <c r="Q4428">
        <v>18.059999999999999</v>
      </c>
      <c r="R4428" t="s">
        <v>260</v>
      </c>
      <c r="S4428" t="s">
        <v>260</v>
      </c>
      <c r="T4428" t="s">
        <v>21</v>
      </c>
      <c r="U4428" t="s">
        <v>36</v>
      </c>
      <c r="V4428" t="s">
        <v>67</v>
      </c>
      <c r="W4428">
        <v>0.56999999999999995</v>
      </c>
    </row>
    <row r="4429" spans="1:23" x14ac:dyDescent="0.3">
      <c r="A4429" t="s">
        <v>1245</v>
      </c>
      <c r="B4429" t="s">
        <v>1246</v>
      </c>
      <c r="D4429" s="1">
        <v>41232</v>
      </c>
      <c r="E4429" s="1">
        <v>41233</v>
      </c>
      <c r="F4429" s="1" t="str">
        <f t="shared" si="290"/>
        <v>November</v>
      </c>
      <c r="G4429" s="1" t="str">
        <f t="shared" si="291"/>
        <v>2012</v>
      </c>
      <c r="H4429" s="2">
        <f t="shared" si="292"/>
        <v>1</v>
      </c>
      <c r="I4429" s="2" t="b">
        <f t="shared" si="293"/>
        <v>0</v>
      </c>
      <c r="J4429" t="s">
        <v>44</v>
      </c>
      <c r="K4429">
        <v>11</v>
      </c>
      <c r="L4429">
        <v>773.74</v>
      </c>
      <c r="M4429">
        <v>0.02</v>
      </c>
      <c r="N4429" t="s">
        <v>18</v>
      </c>
      <c r="O4429">
        <v>-309.48</v>
      </c>
      <c r="P4429">
        <v>64.650000000000006</v>
      </c>
      <c r="Q4429">
        <v>35</v>
      </c>
      <c r="R4429" t="s">
        <v>260</v>
      </c>
      <c r="S4429" t="s">
        <v>260</v>
      </c>
      <c r="T4429" t="s">
        <v>42</v>
      </c>
      <c r="U4429" t="s">
        <v>22</v>
      </c>
      <c r="V4429" t="s">
        <v>23</v>
      </c>
      <c r="W4429">
        <v>0.8</v>
      </c>
    </row>
    <row r="4430" spans="1:23" x14ac:dyDescent="0.3">
      <c r="A4430" t="s">
        <v>1245</v>
      </c>
      <c r="B4430" t="s">
        <v>1246</v>
      </c>
      <c r="D4430" s="1">
        <v>41232</v>
      </c>
      <c r="E4430" s="1">
        <v>41234</v>
      </c>
      <c r="F4430" s="1" t="str">
        <f t="shared" si="290"/>
        <v>November</v>
      </c>
      <c r="G4430" s="1" t="str">
        <f t="shared" si="291"/>
        <v>2012</v>
      </c>
      <c r="H4430" s="2">
        <f t="shared" si="292"/>
        <v>2</v>
      </c>
      <c r="I4430" s="2" t="b">
        <f t="shared" si="293"/>
        <v>0</v>
      </c>
      <c r="J4430" t="s">
        <v>44</v>
      </c>
      <c r="K4430">
        <v>16</v>
      </c>
      <c r="L4430">
        <v>302.13249999999999</v>
      </c>
      <c r="M4430">
        <v>0.02</v>
      </c>
      <c r="N4430" t="s">
        <v>18</v>
      </c>
      <c r="O4430">
        <v>38.909999999999997</v>
      </c>
      <c r="P4430">
        <v>20.99</v>
      </c>
      <c r="Q4430">
        <v>0.99</v>
      </c>
      <c r="R4430" t="s">
        <v>260</v>
      </c>
      <c r="S4430" t="s">
        <v>260</v>
      </c>
      <c r="T4430" t="s">
        <v>42</v>
      </c>
      <c r="U4430" t="s">
        <v>32</v>
      </c>
      <c r="V4430" t="s">
        <v>33</v>
      </c>
      <c r="W4430">
        <v>0.56999999999999995</v>
      </c>
    </row>
    <row r="4431" spans="1:23" x14ac:dyDescent="0.3">
      <c r="A4431" t="s">
        <v>1527</v>
      </c>
      <c r="B4431" t="s">
        <v>948</v>
      </c>
      <c r="D4431" s="1">
        <v>40517</v>
      </c>
      <c r="E4431" s="1">
        <v>40519</v>
      </c>
      <c r="F4431" s="1" t="str">
        <f t="shared" si="290"/>
        <v>December</v>
      </c>
      <c r="G4431" s="1" t="str">
        <f t="shared" si="291"/>
        <v>2010</v>
      </c>
      <c r="H4431" s="2">
        <f t="shared" si="292"/>
        <v>2</v>
      </c>
      <c r="I4431" s="2" t="b">
        <f t="shared" si="293"/>
        <v>0</v>
      </c>
      <c r="J4431" t="s">
        <v>34</v>
      </c>
      <c r="K4431">
        <v>34</v>
      </c>
      <c r="L4431">
        <v>75.569999999999993</v>
      </c>
      <c r="M4431">
        <v>0.02</v>
      </c>
      <c r="N4431" t="s">
        <v>18</v>
      </c>
      <c r="O4431">
        <v>6.87</v>
      </c>
      <c r="P4431">
        <v>2.1</v>
      </c>
      <c r="Q4431">
        <v>0.7</v>
      </c>
      <c r="R4431" t="s">
        <v>260</v>
      </c>
      <c r="S4431" t="s">
        <v>260</v>
      </c>
      <c r="T4431" t="s">
        <v>42</v>
      </c>
      <c r="U4431" t="s">
        <v>22</v>
      </c>
      <c r="V4431" t="s">
        <v>60</v>
      </c>
      <c r="W4431">
        <v>0.56999999999999995</v>
      </c>
    </row>
    <row r="4432" spans="1:23" x14ac:dyDescent="0.3">
      <c r="A4432" t="s">
        <v>1140</v>
      </c>
      <c r="B4432" t="s">
        <v>1141</v>
      </c>
      <c r="D4432" s="1">
        <v>41055</v>
      </c>
      <c r="E4432" s="1">
        <v>41056</v>
      </c>
      <c r="F4432" s="1" t="str">
        <f t="shared" si="290"/>
        <v>May</v>
      </c>
      <c r="G4432" s="1" t="str">
        <f t="shared" si="291"/>
        <v>2012</v>
      </c>
      <c r="H4432" s="2">
        <f t="shared" si="292"/>
        <v>1</v>
      </c>
      <c r="I4432" s="2" t="b">
        <f t="shared" si="293"/>
        <v>0</v>
      </c>
      <c r="J4432" t="s">
        <v>34</v>
      </c>
      <c r="K4432">
        <v>45</v>
      </c>
      <c r="L4432">
        <v>16699.560000000001</v>
      </c>
      <c r="M4432">
        <v>0.02</v>
      </c>
      <c r="N4432" t="s">
        <v>25</v>
      </c>
      <c r="O4432">
        <v>3083.98</v>
      </c>
      <c r="P4432">
        <v>355.98</v>
      </c>
      <c r="Q4432">
        <v>58.92</v>
      </c>
      <c r="R4432" t="s">
        <v>260</v>
      </c>
      <c r="S4432" t="s">
        <v>260</v>
      </c>
      <c r="T4432" t="s">
        <v>31</v>
      </c>
      <c r="U4432" t="s">
        <v>36</v>
      </c>
      <c r="V4432" t="s">
        <v>67</v>
      </c>
      <c r="W4432">
        <v>0.64</v>
      </c>
    </row>
    <row r="4433" spans="1:23" x14ac:dyDescent="0.3">
      <c r="A4433" t="s">
        <v>1527</v>
      </c>
      <c r="B4433" t="s">
        <v>948</v>
      </c>
      <c r="D4433" s="1">
        <v>40020</v>
      </c>
      <c r="E4433" s="1">
        <v>40022</v>
      </c>
      <c r="F4433" s="1" t="str">
        <f t="shared" si="290"/>
        <v>July</v>
      </c>
      <c r="G4433" s="1" t="str">
        <f t="shared" si="291"/>
        <v>2009</v>
      </c>
      <c r="H4433" s="2">
        <f t="shared" si="292"/>
        <v>2</v>
      </c>
      <c r="I4433" s="2" t="b">
        <f t="shared" si="293"/>
        <v>0</v>
      </c>
      <c r="J4433" t="s">
        <v>24</v>
      </c>
      <c r="K4433">
        <v>40</v>
      </c>
      <c r="L4433">
        <v>21425.91</v>
      </c>
      <c r="M4433">
        <v>0.01</v>
      </c>
      <c r="N4433" t="s">
        <v>25</v>
      </c>
      <c r="O4433">
        <v>7360.43</v>
      </c>
      <c r="P4433">
        <v>500.98</v>
      </c>
      <c r="Q4433">
        <v>26</v>
      </c>
      <c r="R4433" t="s">
        <v>260</v>
      </c>
      <c r="S4433" t="s">
        <v>260</v>
      </c>
      <c r="T4433" t="s">
        <v>42</v>
      </c>
      <c r="U4433" t="s">
        <v>36</v>
      </c>
      <c r="V4433" t="s">
        <v>67</v>
      </c>
      <c r="W4433">
        <v>0.6</v>
      </c>
    </row>
    <row r="4434" spans="1:23" x14ac:dyDescent="0.3">
      <c r="A4434" t="s">
        <v>1072</v>
      </c>
      <c r="B4434" t="s">
        <v>1493</v>
      </c>
      <c r="D4434" s="1">
        <v>40362</v>
      </c>
      <c r="E4434" s="1">
        <v>40362</v>
      </c>
      <c r="F4434" s="1" t="str">
        <f t="shared" si="290"/>
        <v>July</v>
      </c>
      <c r="G4434" s="1" t="str">
        <f t="shared" si="291"/>
        <v>2010</v>
      </c>
      <c r="H4434" s="2">
        <f t="shared" si="292"/>
        <v>0</v>
      </c>
      <c r="I4434" s="2" t="str">
        <f t="shared" si="293"/>
        <v>FREE DELIVERY</v>
      </c>
      <c r="J4434" t="s">
        <v>24</v>
      </c>
      <c r="K4434">
        <v>20</v>
      </c>
      <c r="L4434">
        <v>5304.42</v>
      </c>
      <c r="M4434">
        <v>0.01</v>
      </c>
      <c r="N4434" t="s">
        <v>25</v>
      </c>
      <c r="O4434">
        <v>-633.44000000000005</v>
      </c>
      <c r="P4434">
        <v>262.11</v>
      </c>
      <c r="Q4434">
        <v>62.74</v>
      </c>
      <c r="R4434" t="s">
        <v>260</v>
      </c>
      <c r="S4434" t="s">
        <v>260</v>
      </c>
      <c r="T4434" t="s">
        <v>27</v>
      </c>
      <c r="U4434" t="s">
        <v>36</v>
      </c>
      <c r="V4434" t="s">
        <v>55</v>
      </c>
      <c r="W4434">
        <v>0.75</v>
      </c>
    </row>
    <row r="4435" spans="1:23" x14ac:dyDescent="0.3">
      <c r="A4435" t="s">
        <v>1576</v>
      </c>
      <c r="B4435" t="s">
        <v>957</v>
      </c>
      <c r="D4435" s="1">
        <v>40576</v>
      </c>
      <c r="E4435" s="1">
        <v>40580</v>
      </c>
      <c r="F4435" s="1" t="str">
        <f t="shared" si="290"/>
        <v>February</v>
      </c>
      <c r="G4435" s="1" t="str">
        <f t="shared" si="291"/>
        <v>2011</v>
      </c>
      <c r="H4435" s="2">
        <f t="shared" si="292"/>
        <v>4</v>
      </c>
      <c r="I4435" s="2" t="b">
        <f t="shared" si="293"/>
        <v>0</v>
      </c>
      <c r="J4435" t="s">
        <v>17</v>
      </c>
      <c r="K4435">
        <v>16</v>
      </c>
      <c r="L4435">
        <v>1223.43</v>
      </c>
      <c r="M4435">
        <v>0.01</v>
      </c>
      <c r="N4435" t="s">
        <v>25</v>
      </c>
      <c r="O4435">
        <v>-1615.59</v>
      </c>
      <c r="P4435">
        <v>70.89</v>
      </c>
      <c r="Q4435">
        <v>89.3</v>
      </c>
      <c r="R4435" t="s">
        <v>260</v>
      </c>
      <c r="S4435" t="s">
        <v>260</v>
      </c>
      <c r="T4435" t="s">
        <v>31</v>
      </c>
      <c r="U4435" t="s">
        <v>36</v>
      </c>
      <c r="V4435" t="s">
        <v>55</v>
      </c>
      <c r="W4435">
        <v>0.69</v>
      </c>
    </row>
    <row r="4436" spans="1:23" x14ac:dyDescent="0.3">
      <c r="A4436" t="s">
        <v>1576</v>
      </c>
      <c r="B4436" t="s">
        <v>957</v>
      </c>
      <c r="D4436" s="1">
        <v>41006</v>
      </c>
      <c r="E4436" s="1">
        <v>41015</v>
      </c>
      <c r="F4436" s="1" t="str">
        <f t="shared" si="290"/>
        <v>April</v>
      </c>
      <c r="G4436" s="1" t="str">
        <f t="shared" si="291"/>
        <v>2012</v>
      </c>
      <c r="H4436" s="2">
        <f t="shared" si="292"/>
        <v>9</v>
      </c>
      <c r="I4436" s="2" t="b">
        <f t="shared" si="293"/>
        <v>0</v>
      </c>
      <c r="J4436" t="s">
        <v>17</v>
      </c>
      <c r="K4436">
        <v>50</v>
      </c>
      <c r="L4436">
        <v>2018.68</v>
      </c>
      <c r="M4436">
        <v>0.1</v>
      </c>
      <c r="N4436" t="s">
        <v>18</v>
      </c>
      <c r="O4436">
        <v>731.72</v>
      </c>
      <c r="P4436">
        <v>43.98</v>
      </c>
      <c r="Q4436">
        <v>1.99</v>
      </c>
      <c r="R4436" t="s">
        <v>260</v>
      </c>
      <c r="S4436" t="s">
        <v>260</v>
      </c>
      <c r="T4436" t="s">
        <v>31</v>
      </c>
      <c r="U4436" t="s">
        <v>32</v>
      </c>
      <c r="V4436" t="s">
        <v>48</v>
      </c>
      <c r="W4436">
        <v>0.44</v>
      </c>
    </row>
    <row r="4437" spans="1:23" x14ac:dyDescent="0.3">
      <c r="A4437" t="s">
        <v>1582</v>
      </c>
      <c r="B4437" t="s">
        <v>1583</v>
      </c>
      <c r="D4437" s="1">
        <v>39907</v>
      </c>
      <c r="E4437" s="1">
        <v>39914</v>
      </c>
      <c r="F4437" s="1" t="str">
        <f t="shared" si="290"/>
        <v>April</v>
      </c>
      <c r="G4437" s="1" t="str">
        <f t="shared" si="291"/>
        <v>2009</v>
      </c>
      <c r="H4437" s="2">
        <f t="shared" si="292"/>
        <v>7</v>
      </c>
      <c r="I4437" s="2" t="b">
        <f t="shared" si="293"/>
        <v>0</v>
      </c>
      <c r="J4437" t="s">
        <v>17</v>
      </c>
      <c r="K4437">
        <v>46</v>
      </c>
      <c r="L4437">
        <v>1477.5719999999999</v>
      </c>
      <c r="M4437">
        <v>0</v>
      </c>
      <c r="N4437" t="s">
        <v>18</v>
      </c>
      <c r="O4437">
        <v>840.05</v>
      </c>
      <c r="P4437">
        <v>35.99</v>
      </c>
      <c r="Q4437">
        <v>0.99</v>
      </c>
      <c r="R4437" t="s">
        <v>260</v>
      </c>
      <c r="S4437" t="s">
        <v>260</v>
      </c>
      <c r="T4437" t="s">
        <v>21</v>
      </c>
      <c r="U4437" t="s">
        <v>32</v>
      </c>
      <c r="V4437" t="s">
        <v>33</v>
      </c>
      <c r="W4437">
        <v>0.35</v>
      </c>
    </row>
    <row r="4438" spans="1:23" x14ac:dyDescent="0.3">
      <c r="A4438" t="s">
        <v>1143</v>
      </c>
      <c r="B4438" t="s">
        <v>986</v>
      </c>
      <c r="D4438" s="1">
        <v>40127</v>
      </c>
      <c r="E4438" s="1">
        <v>40129</v>
      </c>
      <c r="F4438" s="1" t="str">
        <f t="shared" si="290"/>
        <v>November</v>
      </c>
      <c r="G4438" s="1" t="str">
        <f t="shared" si="291"/>
        <v>2009</v>
      </c>
      <c r="H4438" s="2">
        <f t="shared" si="292"/>
        <v>2</v>
      </c>
      <c r="I4438" s="2" t="b">
        <f t="shared" si="293"/>
        <v>0</v>
      </c>
      <c r="J4438" t="s">
        <v>44</v>
      </c>
      <c r="K4438">
        <v>39</v>
      </c>
      <c r="L4438">
        <v>3842.99</v>
      </c>
      <c r="M4438">
        <v>0.04</v>
      </c>
      <c r="N4438" t="s">
        <v>18</v>
      </c>
      <c r="O4438">
        <v>-67.680000000000007</v>
      </c>
      <c r="P4438">
        <v>95.43</v>
      </c>
      <c r="Q4438">
        <v>19.989999999999998</v>
      </c>
      <c r="R4438" t="s">
        <v>260</v>
      </c>
      <c r="S4438" t="s">
        <v>260</v>
      </c>
      <c r="T4438" t="s">
        <v>21</v>
      </c>
      <c r="U4438" t="s">
        <v>22</v>
      </c>
      <c r="V4438" t="s">
        <v>23</v>
      </c>
      <c r="W4438">
        <v>0.79</v>
      </c>
    </row>
    <row r="4439" spans="1:23" x14ac:dyDescent="0.3">
      <c r="A4439" t="s">
        <v>1595</v>
      </c>
      <c r="B4439" t="s">
        <v>1596</v>
      </c>
      <c r="D4439" s="1">
        <v>39968</v>
      </c>
      <c r="E4439" s="1">
        <v>39970</v>
      </c>
      <c r="F4439" s="1" t="str">
        <f t="shared" si="290"/>
        <v>June</v>
      </c>
      <c r="G4439" s="1" t="str">
        <f t="shared" si="291"/>
        <v>2009</v>
      </c>
      <c r="H4439" s="2">
        <f t="shared" si="292"/>
        <v>2</v>
      </c>
      <c r="I4439" s="2" t="b">
        <f t="shared" si="293"/>
        <v>0</v>
      </c>
      <c r="J4439" t="s">
        <v>52</v>
      </c>
      <c r="K4439">
        <v>32</v>
      </c>
      <c r="L4439">
        <v>1587.16</v>
      </c>
      <c r="M4439">
        <v>0.09</v>
      </c>
      <c r="N4439" t="s">
        <v>39</v>
      </c>
      <c r="O4439">
        <v>-22.33</v>
      </c>
      <c r="P4439">
        <v>49.99</v>
      </c>
      <c r="Q4439">
        <v>19.989999999999998</v>
      </c>
      <c r="R4439" t="s">
        <v>260</v>
      </c>
      <c r="S4439" t="s">
        <v>260</v>
      </c>
      <c r="T4439" t="s">
        <v>21</v>
      </c>
      <c r="U4439" t="s">
        <v>32</v>
      </c>
      <c r="V4439" t="s">
        <v>48</v>
      </c>
      <c r="W4439">
        <v>0.45</v>
      </c>
    </row>
    <row r="4440" spans="1:23" x14ac:dyDescent="0.3">
      <c r="A4440" t="s">
        <v>1479</v>
      </c>
      <c r="B4440" t="s">
        <v>1599</v>
      </c>
      <c r="D4440" s="1">
        <v>39822</v>
      </c>
      <c r="E4440" s="1">
        <v>39829</v>
      </c>
      <c r="F4440" s="1" t="str">
        <f t="shared" si="290"/>
        <v>January</v>
      </c>
      <c r="G4440" s="1" t="str">
        <f t="shared" si="291"/>
        <v>2009</v>
      </c>
      <c r="H4440" s="2">
        <f t="shared" si="292"/>
        <v>7</v>
      </c>
      <c r="I4440" s="2" t="b">
        <f t="shared" si="293"/>
        <v>0</v>
      </c>
      <c r="J4440" t="s">
        <v>17</v>
      </c>
      <c r="K4440">
        <v>1</v>
      </c>
      <c r="L4440">
        <v>107.95</v>
      </c>
      <c r="M4440">
        <v>0.04</v>
      </c>
      <c r="N4440" t="s">
        <v>18</v>
      </c>
      <c r="O4440">
        <v>-506.31</v>
      </c>
      <c r="P4440">
        <v>125.99</v>
      </c>
      <c r="Q4440">
        <v>8.99</v>
      </c>
      <c r="R4440" t="s">
        <v>260</v>
      </c>
      <c r="S4440" t="s">
        <v>260</v>
      </c>
      <c r="T4440" t="s">
        <v>31</v>
      </c>
      <c r="U4440" t="s">
        <v>32</v>
      </c>
      <c r="V4440" t="s">
        <v>33</v>
      </c>
      <c r="W4440">
        <v>0.59</v>
      </c>
    </row>
    <row r="4441" spans="1:23" x14ac:dyDescent="0.3">
      <c r="A4441" t="s">
        <v>1168</v>
      </c>
      <c r="B4441" t="s">
        <v>1360</v>
      </c>
      <c r="D4441" s="1">
        <v>40818</v>
      </c>
      <c r="E4441" s="1">
        <v>40820</v>
      </c>
      <c r="F4441" s="1" t="str">
        <f t="shared" si="290"/>
        <v>October</v>
      </c>
      <c r="G4441" s="1" t="str">
        <f t="shared" si="291"/>
        <v>2011</v>
      </c>
      <c r="H4441" s="2">
        <f t="shared" si="292"/>
        <v>2</v>
      </c>
      <c r="I4441" s="2" t="b">
        <f t="shared" si="293"/>
        <v>0</v>
      </c>
      <c r="J4441" t="s">
        <v>24</v>
      </c>
      <c r="K4441">
        <v>1</v>
      </c>
      <c r="L4441">
        <v>70.91</v>
      </c>
      <c r="M4441">
        <v>0.03</v>
      </c>
      <c r="N4441" t="s">
        <v>18</v>
      </c>
      <c r="O4441">
        <v>-45.43</v>
      </c>
      <c r="P4441">
        <v>70.97</v>
      </c>
      <c r="Q4441">
        <v>3.5</v>
      </c>
      <c r="R4441" t="s">
        <v>260</v>
      </c>
      <c r="S4441" t="s">
        <v>260</v>
      </c>
      <c r="T4441" t="s">
        <v>42</v>
      </c>
      <c r="U4441" t="s">
        <v>22</v>
      </c>
      <c r="V4441" t="s">
        <v>28</v>
      </c>
      <c r="W4441">
        <v>0.59</v>
      </c>
    </row>
    <row r="4442" spans="1:23" x14ac:dyDescent="0.3">
      <c r="A4442" t="s">
        <v>1168</v>
      </c>
      <c r="B4442" t="s">
        <v>1360</v>
      </c>
      <c r="D4442" s="1">
        <v>41193</v>
      </c>
      <c r="E4442" s="1">
        <v>41195</v>
      </c>
      <c r="F4442" s="1" t="str">
        <f t="shared" si="290"/>
        <v>October</v>
      </c>
      <c r="G4442" s="1" t="str">
        <f t="shared" si="291"/>
        <v>2012</v>
      </c>
      <c r="H4442" s="2">
        <f t="shared" si="292"/>
        <v>2</v>
      </c>
      <c r="I4442" s="2" t="b">
        <f t="shared" si="293"/>
        <v>0</v>
      </c>
      <c r="J4442" t="s">
        <v>34</v>
      </c>
      <c r="K4442">
        <v>48</v>
      </c>
      <c r="L4442">
        <v>179.65</v>
      </c>
      <c r="M4442">
        <v>0.1</v>
      </c>
      <c r="N4442" t="s">
        <v>18</v>
      </c>
      <c r="O4442">
        <v>3.32</v>
      </c>
      <c r="P4442">
        <v>4.13</v>
      </c>
      <c r="Q4442">
        <v>1.23</v>
      </c>
      <c r="R4442" t="s">
        <v>260</v>
      </c>
      <c r="S4442" t="s">
        <v>260</v>
      </c>
      <c r="T4442" t="s">
        <v>42</v>
      </c>
      <c r="U4442" t="s">
        <v>22</v>
      </c>
      <c r="V4442" t="s">
        <v>60</v>
      </c>
      <c r="W4442">
        <v>0.55000000000000004</v>
      </c>
    </row>
    <row r="4443" spans="1:23" x14ac:dyDescent="0.3">
      <c r="A4443" t="s">
        <v>1245</v>
      </c>
      <c r="B4443" t="s">
        <v>1246</v>
      </c>
      <c r="D4443" s="1">
        <v>41211</v>
      </c>
      <c r="E4443" s="1">
        <v>41212</v>
      </c>
      <c r="F4443" s="1" t="str">
        <f t="shared" si="290"/>
        <v>October</v>
      </c>
      <c r="G4443" s="1" t="str">
        <f t="shared" si="291"/>
        <v>2012</v>
      </c>
      <c r="H4443" s="2">
        <f t="shared" si="292"/>
        <v>1</v>
      </c>
      <c r="I4443" s="2" t="b">
        <f t="shared" si="293"/>
        <v>0</v>
      </c>
      <c r="J4443" t="s">
        <v>24</v>
      </c>
      <c r="K4443">
        <v>24</v>
      </c>
      <c r="L4443">
        <v>113.43</v>
      </c>
      <c r="M4443">
        <v>0.09</v>
      </c>
      <c r="N4443" t="s">
        <v>18</v>
      </c>
      <c r="O4443">
        <v>-53.06</v>
      </c>
      <c r="P4443">
        <v>4.95</v>
      </c>
      <c r="Q4443">
        <v>5.32</v>
      </c>
      <c r="R4443" t="s">
        <v>260</v>
      </c>
      <c r="S4443" t="s">
        <v>260</v>
      </c>
      <c r="T4443" t="s">
        <v>42</v>
      </c>
      <c r="U4443" t="s">
        <v>36</v>
      </c>
      <c r="V4443" t="s">
        <v>37</v>
      </c>
      <c r="W4443">
        <v>0.41</v>
      </c>
    </row>
    <row r="4444" spans="1:23" x14ac:dyDescent="0.3">
      <c r="A4444" t="s">
        <v>1168</v>
      </c>
      <c r="B4444" t="s">
        <v>1360</v>
      </c>
      <c r="D4444" s="1">
        <v>40620</v>
      </c>
      <c r="E4444" s="1">
        <v>40621</v>
      </c>
      <c r="F4444" s="1" t="str">
        <f t="shared" si="290"/>
        <v>March</v>
      </c>
      <c r="G4444" s="1" t="str">
        <f t="shared" si="291"/>
        <v>2011</v>
      </c>
      <c r="H4444" s="2">
        <f t="shared" si="292"/>
        <v>1</v>
      </c>
      <c r="I4444" s="2" t="b">
        <f t="shared" si="293"/>
        <v>0</v>
      </c>
      <c r="J4444" t="s">
        <v>44</v>
      </c>
      <c r="K4444">
        <v>15</v>
      </c>
      <c r="L4444">
        <v>2130.66</v>
      </c>
      <c r="M4444">
        <v>0.01</v>
      </c>
      <c r="N4444" t="s">
        <v>25</v>
      </c>
      <c r="O4444">
        <v>-113.77</v>
      </c>
      <c r="P4444">
        <v>130.97999999999999</v>
      </c>
      <c r="Q4444">
        <v>30</v>
      </c>
      <c r="R4444" t="s">
        <v>260</v>
      </c>
      <c r="S4444" t="s">
        <v>260</v>
      </c>
      <c r="T4444" t="s">
        <v>42</v>
      </c>
      <c r="U4444" t="s">
        <v>36</v>
      </c>
      <c r="V4444" t="s">
        <v>67</v>
      </c>
      <c r="W4444">
        <v>0.78</v>
      </c>
    </row>
    <row r="4445" spans="1:23" x14ac:dyDescent="0.3">
      <c r="A4445" t="s">
        <v>1344</v>
      </c>
      <c r="B4445" t="s">
        <v>1345</v>
      </c>
      <c r="D4445" s="1">
        <v>39828</v>
      </c>
      <c r="E4445" s="1">
        <v>39830</v>
      </c>
      <c r="F4445" s="1" t="str">
        <f t="shared" si="290"/>
        <v>January</v>
      </c>
      <c r="G4445" s="1" t="str">
        <f t="shared" si="291"/>
        <v>2009</v>
      </c>
      <c r="H4445" s="2">
        <f t="shared" si="292"/>
        <v>2</v>
      </c>
      <c r="I4445" s="2" t="b">
        <f t="shared" si="293"/>
        <v>0</v>
      </c>
      <c r="J4445" t="s">
        <v>44</v>
      </c>
      <c r="K4445">
        <v>7</v>
      </c>
      <c r="L4445">
        <v>51.27</v>
      </c>
      <c r="M4445">
        <v>0.06</v>
      </c>
      <c r="N4445" t="s">
        <v>18</v>
      </c>
      <c r="O4445">
        <v>3.27</v>
      </c>
      <c r="P4445">
        <v>7.04</v>
      </c>
      <c r="Q4445">
        <v>2.17</v>
      </c>
      <c r="R4445" t="s">
        <v>260</v>
      </c>
      <c r="S4445" t="s">
        <v>260</v>
      </c>
      <c r="T4445" t="s">
        <v>21</v>
      </c>
      <c r="U4445" t="s">
        <v>22</v>
      </c>
      <c r="V4445" t="s">
        <v>43</v>
      </c>
      <c r="W4445">
        <v>0.38</v>
      </c>
    </row>
    <row r="4446" spans="1:23" x14ac:dyDescent="0.3">
      <c r="A4446" t="s">
        <v>1479</v>
      </c>
      <c r="B4446" t="s">
        <v>1599</v>
      </c>
      <c r="D4446" s="1">
        <v>41205</v>
      </c>
      <c r="E4446" s="1">
        <v>41207</v>
      </c>
      <c r="F4446" s="1" t="str">
        <f t="shared" si="290"/>
        <v>October</v>
      </c>
      <c r="G4446" s="1" t="str">
        <f t="shared" si="291"/>
        <v>2012</v>
      </c>
      <c r="H4446" s="2">
        <f t="shared" si="292"/>
        <v>2</v>
      </c>
      <c r="I4446" s="2" t="b">
        <f t="shared" si="293"/>
        <v>0</v>
      </c>
      <c r="J4446" t="s">
        <v>44</v>
      </c>
      <c r="K4446">
        <v>7</v>
      </c>
      <c r="L4446">
        <v>53.29</v>
      </c>
      <c r="M4446">
        <v>0.01</v>
      </c>
      <c r="N4446" t="s">
        <v>18</v>
      </c>
      <c r="O4446">
        <v>-28.88</v>
      </c>
      <c r="P4446">
        <v>6.48</v>
      </c>
      <c r="Q4446">
        <v>7.49</v>
      </c>
      <c r="R4446" t="s">
        <v>260</v>
      </c>
      <c r="S4446" t="s">
        <v>260</v>
      </c>
      <c r="T4446" t="s">
        <v>31</v>
      </c>
      <c r="U4446" t="s">
        <v>22</v>
      </c>
      <c r="V4446" t="s">
        <v>43</v>
      </c>
      <c r="W4446">
        <v>0.37</v>
      </c>
    </row>
    <row r="4447" spans="1:23" x14ac:dyDescent="0.3">
      <c r="A4447" t="s">
        <v>1428</v>
      </c>
      <c r="B4447" t="s">
        <v>1372</v>
      </c>
      <c r="D4447" s="1">
        <v>40362</v>
      </c>
      <c r="E4447" s="1">
        <v>40363</v>
      </c>
      <c r="F4447" s="1" t="str">
        <f t="shared" si="290"/>
        <v>July</v>
      </c>
      <c r="G4447" s="1" t="str">
        <f t="shared" si="291"/>
        <v>2010</v>
      </c>
      <c r="H4447" s="2">
        <f t="shared" si="292"/>
        <v>1</v>
      </c>
      <c r="I4447" s="2" t="b">
        <f t="shared" si="293"/>
        <v>0</v>
      </c>
      <c r="J4447" t="s">
        <v>34</v>
      </c>
      <c r="K4447">
        <v>22</v>
      </c>
      <c r="L4447">
        <v>399.64</v>
      </c>
      <c r="M4447">
        <v>0.04</v>
      </c>
      <c r="N4447" t="s">
        <v>18</v>
      </c>
      <c r="O4447">
        <v>-15.42</v>
      </c>
      <c r="P4447">
        <v>17.98</v>
      </c>
      <c r="Q4447">
        <v>8.51</v>
      </c>
      <c r="R4447" t="s">
        <v>260</v>
      </c>
      <c r="S4447" t="s">
        <v>260</v>
      </c>
      <c r="T4447" t="s">
        <v>31</v>
      </c>
      <c r="U4447" t="s">
        <v>32</v>
      </c>
      <c r="V4447" t="s">
        <v>94</v>
      </c>
      <c r="W4447">
        <v>0.4</v>
      </c>
    </row>
    <row r="4448" spans="1:23" x14ac:dyDescent="0.3">
      <c r="A4448" t="s">
        <v>1428</v>
      </c>
      <c r="B4448" t="s">
        <v>1372</v>
      </c>
      <c r="D4448" s="1">
        <v>40362</v>
      </c>
      <c r="E4448" s="1">
        <v>40363</v>
      </c>
      <c r="F4448" s="1" t="str">
        <f t="shared" si="290"/>
        <v>July</v>
      </c>
      <c r="G4448" s="1" t="str">
        <f t="shared" si="291"/>
        <v>2010</v>
      </c>
      <c r="H4448" s="2">
        <f t="shared" si="292"/>
        <v>1</v>
      </c>
      <c r="I4448" s="2" t="b">
        <f t="shared" si="293"/>
        <v>0</v>
      </c>
      <c r="J4448" t="s">
        <v>34</v>
      </c>
      <c r="K4448">
        <v>41</v>
      </c>
      <c r="L4448">
        <v>277.35000000000002</v>
      </c>
      <c r="M4448">
        <v>0.02</v>
      </c>
      <c r="N4448" t="s">
        <v>18</v>
      </c>
      <c r="O4448">
        <v>-103.28</v>
      </c>
      <c r="P4448">
        <v>6.48</v>
      </c>
      <c r="Q4448">
        <v>6.57</v>
      </c>
      <c r="R4448" t="s">
        <v>260</v>
      </c>
      <c r="S4448" t="s">
        <v>260</v>
      </c>
      <c r="T4448" t="s">
        <v>31</v>
      </c>
      <c r="U4448" t="s">
        <v>22</v>
      </c>
      <c r="V4448" t="s">
        <v>43</v>
      </c>
      <c r="W4448">
        <v>0.37</v>
      </c>
    </row>
    <row r="4449" spans="1:23" x14ac:dyDescent="0.3">
      <c r="A4449" t="s">
        <v>1140</v>
      </c>
      <c r="B4449" t="s">
        <v>1141</v>
      </c>
      <c r="D4449" s="1">
        <v>41082</v>
      </c>
      <c r="E4449" s="1">
        <v>41083</v>
      </c>
      <c r="F4449" s="1" t="str">
        <f t="shared" si="290"/>
        <v>June</v>
      </c>
      <c r="G4449" s="1" t="str">
        <f t="shared" si="291"/>
        <v>2012</v>
      </c>
      <c r="H4449" s="2">
        <f t="shared" si="292"/>
        <v>1</v>
      </c>
      <c r="I4449" s="2" t="b">
        <f t="shared" si="293"/>
        <v>0</v>
      </c>
      <c r="J4449" t="s">
        <v>24</v>
      </c>
      <c r="K4449">
        <v>20</v>
      </c>
      <c r="L4449">
        <v>1357.44</v>
      </c>
      <c r="M4449">
        <v>0.09</v>
      </c>
      <c r="N4449" t="s">
        <v>25</v>
      </c>
      <c r="O4449">
        <v>-102.3</v>
      </c>
      <c r="P4449">
        <v>70.98</v>
      </c>
      <c r="Q4449">
        <v>26.85</v>
      </c>
      <c r="R4449" t="s">
        <v>260</v>
      </c>
      <c r="S4449" t="s">
        <v>260</v>
      </c>
      <c r="T4449" t="s">
        <v>31</v>
      </c>
      <c r="U4449" t="s">
        <v>36</v>
      </c>
      <c r="V4449" t="s">
        <v>54</v>
      </c>
    </row>
    <row r="4450" spans="1:23" x14ac:dyDescent="0.3">
      <c r="A4450" t="s">
        <v>1592</v>
      </c>
      <c r="B4450" t="s">
        <v>1593</v>
      </c>
      <c r="D4450" s="1">
        <v>40528</v>
      </c>
      <c r="E4450" s="1">
        <v>40529</v>
      </c>
      <c r="F4450" s="1" t="str">
        <f t="shared" si="290"/>
        <v>December</v>
      </c>
      <c r="G4450" s="1" t="str">
        <f t="shared" si="291"/>
        <v>2010</v>
      </c>
      <c r="H4450" s="2">
        <f t="shared" si="292"/>
        <v>1</v>
      </c>
      <c r="I4450" s="2" t="b">
        <f t="shared" si="293"/>
        <v>0</v>
      </c>
      <c r="J4450" t="s">
        <v>24</v>
      </c>
      <c r="K4450">
        <v>12</v>
      </c>
      <c r="L4450">
        <v>507.44</v>
      </c>
      <c r="M4450">
        <v>0.05</v>
      </c>
      <c r="N4450" t="s">
        <v>18</v>
      </c>
      <c r="O4450">
        <v>170.9</v>
      </c>
      <c r="P4450">
        <v>42.8</v>
      </c>
      <c r="Q4450">
        <v>2.99</v>
      </c>
      <c r="R4450" t="s">
        <v>260</v>
      </c>
      <c r="S4450" t="s">
        <v>260</v>
      </c>
      <c r="T4450" t="s">
        <v>31</v>
      </c>
      <c r="U4450" t="s">
        <v>22</v>
      </c>
      <c r="V4450" t="s">
        <v>29</v>
      </c>
      <c r="W4450">
        <v>0.36</v>
      </c>
    </row>
    <row r="4451" spans="1:23" x14ac:dyDescent="0.3">
      <c r="A4451" t="s">
        <v>1168</v>
      </c>
      <c r="B4451" t="s">
        <v>1360</v>
      </c>
      <c r="D4451" s="1">
        <v>41067</v>
      </c>
      <c r="E4451" s="1">
        <v>41067</v>
      </c>
      <c r="F4451" s="1" t="str">
        <f t="shared" si="290"/>
        <v>June</v>
      </c>
      <c r="G4451" s="1" t="str">
        <f t="shared" si="291"/>
        <v>2012</v>
      </c>
      <c r="H4451" s="2">
        <f t="shared" si="292"/>
        <v>0</v>
      </c>
      <c r="I4451" s="2" t="str">
        <f t="shared" si="293"/>
        <v>FREE DELIVERY</v>
      </c>
      <c r="J4451" t="s">
        <v>52</v>
      </c>
      <c r="K4451">
        <v>36</v>
      </c>
      <c r="L4451">
        <v>4169.93</v>
      </c>
      <c r="M4451">
        <v>0.1</v>
      </c>
      <c r="N4451" t="s">
        <v>39</v>
      </c>
      <c r="O4451">
        <v>1765.54</v>
      </c>
      <c r="P4451">
        <v>120.98</v>
      </c>
      <c r="Q4451">
        <v>9.07</v>
      </c>
      <c r="R4451" t="s">
        <v>260</v>
      </c>
      <c r="S4451" t="s">
        <v>260</v>
      </c>
      <c r="T4451" t="s">
        <v>42</v>
      </c>
      <c r="U4451" t="s">
        <v>22</v>
      </c>
      <c r="V4451" t="s">
        <v>29</v>
      </c>
      <c r="W4451">
        <v>0.35</v>
      </c>
    </row>
    <row r="4452" spans="1:23" x14ac:dyDescent="0.3">
      <c r="A4452" t="s">
        <v>1582</v>
      </c>
      <c r="B4452" t="s">
        <v>1583</v>
      </c>
      <c r="D4452" s="1">
        <v>41059</v>
      </c>
      <c r="E4452" s="1">
        <v>41060</v>
      </c>
      <c r="F4452" s="1" t="str">
        <f t="shared" si="290"/>
        <v>May</v>
      </c>
      <c r="G4452" s="1" t="str">
        <f t="shared" si="291"/>
        <v>2012</v>
      </c>
      <c r="H4452" s="2">
        <f t="shared" si="292"/>
        <v>1</v>
      </c>
      <c r="I4452" s="2" t="b">
        <f t="shared" si="293"/>
        <v>0</v>
      </c>
      <c r="J4452" t="s">
        <v>24</v>
      </c>
      <c r="K4452">
        <v>2</v>
      </c>
      <c r="L4452">
        <v>289.73</v>
      </c>
      <c r="M4452">
        <v>0.04</v>
      </c>
      <c r="N4452" t="s">
        <v>25</v>
      </c>
      <c r="O4452">
        <v>-246.21</v>
      </c>
      <c r="P4452">
        <v>135.99</v>
      </c>
      <c r="Q4452">
        <v>28.63</v>
      </c>
      <c r="R4452" t="s">
        <v>260</v>
      </c>
      <c r="S4452" t="s">
        <v>260</v>
      </c>
      <c r="T4452" t="s">
        <v>21</v>
      </c>
      <c r="U4452" t="s">
        <v>36</v>
      </c>
      <c r="V4452" t="s">
        <v>67</v>
      </c>
      <c r="W4452">
        <v>0.76</v>
      </c>
    </row>
    <row r="4453" spans="1:23" x14ac:dyDescent="0.3">
      <c r="A4453" t="s">
        <v>1208</v>
      </c>
      <c r="B4453" t="s">
        <v>1209</v>
      </c>
      <c r="D4453" s="1">
        <v>41089</v>
      </c>
      <c r="E4453" s="1">
        <v>41090</v>
      </c>
      <c r="F4453" s="1" t="str">
        <f t="shared" si="290"/>
        <v>June</v>
      </c>
      <c r="G4453" s="1" t="str">
        <f t="shared" si="291"/>
        <v>2012</v>
      </c>
      <c r="H4453" s="2">
        <f t="shared" si="292"/>
        <v>1</v>
      </c>
      <c r="I4453" s="2" t="b">
        <f t="shared" si="293"/>
        <v>0</v>
      </c>
      <c r="J4453" t="s">
        <v>34</v>
      </c>
      <c r="K4453">
        <v>4</v>
      </c>
      <c r="L4453">
        <v>757.11</v>
      </c>
      <c r="M4453">
        <v>7.0000000000000007E-2</v>
      </c>
      <c r="N4453" t="s">
        <v>25</v>
      </c>
      <c r="O4453">
        <v>-224.35</v>
      </c>
      <c r="P4453">
        <v>180.98</v>
      </c>
      <c r="Q4453">
        <v>30</v>
      </c>
      <c r="R4453" t="s">
        <v>260</v>
      </c>
      <c r="S4453" t="s">
        <v>260</v>
      </c>
      <c r="T4453" t="s">
        <v>21</v>
      </c>
      <c r="U4453" t="s">
        <v>36</v>
      </c>
      <c r="V4453" t="s">
        <v>67</v>
      </c>
      <c r="W4453">
        <v>0.69</v>
      </c>
    </row>
    <row r="4454" spans="1:23" x14ac:dyDescent="0.3">
      <c r="A4454" t="s">
        <v>1068</v>
      </c>
      <c r="B4454" t="s">
        <v>1058</v>
      </c>
      <c r="D4454" s="1">
        <v>40473</v>
      </c>
      <c r="E4454" s="1">
        <v>40476</v>
      </c>
      <c r="F4454" s="1" t="str">
        <f t="shared" si="290"/>
        <v>October</v>
      </c>
      <c r="G4454" s="1" t="str">
        <f t="shared" si="291"/>
        <v>2010</v>
      </c>
      <c r="H4454" s="2">
        <f t="shared" si="292"/>
        <v>3</v>
      </c>
      <c r="I4454" s="2" t="b">
        <f t="shared" si="293"/>
        <v>0</v>
      </c>
      <c r="J4454" t="s">
        <v>24</v>
      </c>
      <c r="K4454">
        <v>24</v>
      </c>
      <c r="L4454">
        <v>8920.08</v>
      </c>
      <c r="M4454">
        <v>0</v>
      </c>
      <c r="N4454" t="s">
        <v>18</v>
      </c>
      <c r="O4454">
        <v>3545.89</v>
      </c>
      <c r="P4454">
        <v>367.99</v>
      </c>
      <c r="Q4454">
        <v>19.989999999999998</v>
      </c>
      <c r="R4454" t="s">
        <v>260</v>
      </c>
      <c r="S4454" t="s">
        <v>260</v>
      </c>
      <c r="T4454" t="s">
        <v>42</v>
      </c>
      <c r="U4454" t="s">
        <v>22</v>
      </c>
      <c r="V4454" t="s">
        <v>29</v>
      </c>
      <c r="W4454">
        <v>0.4</v>
      </c>
    </row>
    <row r="4455" spans="1:23" x14ac:dyDescent="0.3">
      <c r="A4455" t="s">
        <v>1068</v>
      </c>
      <c r="B4455" t="s">
        <v>1058</v>
      </c>
      <c r="D4455" s="1">
        <v>40473</v>
      </c>
      <c r="E4455" s="1">
        <v>40476</v>
      </c>
      <c r="F4455" s="1" t="str">
        <f t="shared" si="290"/>
        <v>October</v>
      </c>
      <c r="G4455" s="1" t="str">
        <f t="shared" si="291"/>
        <v>2010</v>
      </c>
      <c r="H4455" s="2">
        <f t="shared" si="292"/>
        <v>3</v>
      </c>
      <c r="I4455" s="2" t="b">
        <f t="shared" si="293"/>
        <v>0</v>
      </c>
      <c r="J4455" t="s">
        <v>24</v>
      </c>
      <c r="K4455">
        <v>49</v>
      </c>
      <c r="L4455">
        <v>188.7</v>
      </c>
      <c r="M4455">
        <v>7.0000000000000007E-2</v>
      </c>
      <c r="N4455" t="s">
        <v>18</v>
      </c>
      <c r="O4455">
        <v>77.02</v>
      </c>
      <c r="P4455">
        <v>4.13</v>
      </c>
      <c r="Q4455">
        <v>0.5</v>
      </c>
      <c r="R4455" t="s">
        <v>260</v>
      </c>
      <c r="S4455" t="s">
        <v>260</v>
      </c>
      <c r="T4455" t="s">
        <v>42</v>
      </c>
      <c r="U4455" t="s">
        <v>22</v>
      </c>
      <c r="V4455" t="s">
        <v>57</v>
      </c>
      <c r="W4455">
        <v>0.39</v>
      </c>
    </row>
    <row r="4456" spans="1:23" x14ac:dyDescent="0.3">
      <c r="A4456" t="s">
        <v>1068</v>
      </c>
      <c r="B4456" t="s">
        <v>1058</v>
      </c>
      <c r="D4456" s="1">
        <v>40473</v>
      </c>
      <c r="E4456" s="1">
        <v>40475</v>
      </c>
      <c r="F4456" s="1" t="str">
        <f t="shared" si="290"/>
        <v>October</v>
      </c>
      <c r="G4456" s="1" t="str">
        <f t="shared" si="291"/>
        <v>2010</v>
      </c>
      <c r="H4456" s="2">
        <f t="shared" si="292"/>
        <v>2</v>
      </c>
      <c r="I4456" s="2" t="b">
        <f t="shared" si="293"/>
        <v>0</v>
      </c>
      <c r="J4456" t="s">
        <v>24</v>
      </c>
      <c r="K4456">
        <v>36</v>
      </c>
      <c r="L4456">
        <v>14358.64</v>
      </c>
      <c r="M4456">
        <v>0.03</v>
      </c>
      <c r="N4456" t="s">
        <v>25</v>
      </c>
      <c r="O4456">
        <v>-969.05</v>
      </c>
      <c r="P4456">
        <v>400.98</v>
      </c>
      <c r="Q4456">
        <v>76.37</v>
      </c>
      <c r="R4456" t="s">
        <v>260</v>
      </c>
      <c r="S4456" t="s">
        <v>260</v>
      </c>
      <c r="T4456" t="s">
        <v>42</v>
      </c>
      <c r="U4456" t="s">
        <v>36</v>
      </c>
      <c r="V4456" t="s">
        <v>55</v>
      </c>
      <c r="W4456">
        <v>0.6</v>
      </c>
    </row>
    <row r="4457" spans="1:23" x14ac:dyDescent="0.3">
      <c r="A4457" t="s">
        <v>1595</v>
      </c>
      <c r="B4457" t="s">
        <v>1596</v>
      </c>
      <c r="D4457" s="1">
        <v>40049</v>
      </c>
      <c r="E4457" s="1">
        <v>40050</v>
      </c>
      <c r="F4457" s="1" t="str">
        <f t="shared" si="290"/>
        <v>August</v>
      </c>
      <c r="G4457" s="1" t="str">
        <f t="shared" si="291"/>
        <v>2009</v>
      </c>
      <c r="H4457" s="2">
        <f t="shared" si="292"/>
        <v>1</v>
      </c>
      <c r="I4457" s="2" t="b">
        <f t="shared" si="293"/>
        <v>0</v>
      </c>
      <c r="J4457" t="s">
        <v>44</v>
      </c>
      <c r="K4457">
        <v>7</v>
      </c>
      <c r="L4457">
        <v>345.37</v>
      </c>
      <c r="M4457">
        <v>0.01</v>
      </c>
      <c r="N4457" t="s">
        <v>18</v>
      </c>
      <c r="O4457">
        <v>84.34</v>
      </c>
      <c r="P4457">
        <v>48.04</v>
      </c>
      <c r="Q4457">
        <v>5.79</v>
      </c>
      <c r="R4457" t="s">
        <v>260</v>
      </c>
      <c r="S4457" t="s">
        <v>260</v>
      </c>
      <c r="T4457" t="s">
        <v>21</v>
      </c>
      <c r="U4457" t="s">
        <v>22</v>
      </c>
      <c r="V4457" t="s">
        <v>43</v>
      </c>
      <c r="W4457">
        <v>0.37</v>
      </c>
    </row>
    <row r="4458" spans="1:23" x14ac:dyDescent="0.3">
      <c r="A4458" t="s">
        <v>1582</v>
      </c>
      <c r="B4458" t="s">
        <v>1583</v>
      </c>
      <c r="D4458" s="1">
        <v>41206</v>
      </c>
      <c r="E4458" s="1">
        <v>41208</v>
      </c>
      <c r="F4458" s="1" t="str">
        <f t="shared" si="290"/>
        <v>October</v>
      </c>
      <c r="G4458" s="1" t="str">
        <f t="shared" si="291"/>
        <v>2012</v>
      </c>
      <c r="H4458" s="2">
        <f t="shared" si="292"/>
        <v>2</v>
      </c>
      <c r="I4458" s="2" t="b">
        <f t="shared" si="293"/>
        <v>0</v>
      </c>
      <c r="J4458" t="s">
        <v>24</v>
      </c>
      <c r="K4458">
        <v>8</v>
      </c>
      <c r="L4458">
        <v>105.95</v>
      </c>
      <c r="M4458">
        <v>0.01</v>
      </c>
      <c r="N4458" t="s">
        <v>18</v>
      </c>
      <c r="O4458">
        <v>-44.33</v>
      </c>
      <c r="P4458">
        <v>11.66</v>
      </c>
      <c r="Q4458">
        <v>8.99</v>
      </c>
      <c r="R4458" t="s">
        <v>260</v>
      </c>
      <c r="S4458" t="s">
        <v>260</v>
      </c>
      <c r="T4458" t="s">
        <v>21</v>
      </c>
      <c r="U4458" t="s">
        <v>22</v>
      </c>
      <c r="V4458" t="s">
        <v>60</v>
      </c>
      <c r="W4458">
        <v>0.59</v>
      </c>
    </row>
    <row r="4459" spans="1:23" x14ac:dyDescent="0.3">
      <c r="A4459" t="s">
        <v>1582</v>
      </c>
      <c r="B4459" t="s">
        <v>1583</v>
      </c>
      <c r="D4459" s="1">
        <v>41206</v>
      </c>
      <c r="E4459" s="1">
        <v>41208</v>
      </c>
      <c r="F4459" s="1" t="str">
        <f t="shared" si="290"/>
        <v>October</v>
      </c>
      <c r="G4459" s="1" t="str">
        <f t="shared" si="291"/>
        <v>2012</v>
      </c>
      <c r="H4459" s="2">
        <f t="shared" si="292"/>
        <v>2</v>
      </c>
      <c r="I4459" s="2" t="b">
        <f t="shared" si="293"/>
        <v>0</v>
      </c>
      <c r="J4459" t="s">
        <v>24</v>
      </c>
      <c r="K4459">
        <v>21</v>
      </c>
      <c r="L4459">
        <v>73.8</v>
      </c>
      <c r="M4459">
        <v>0.02</v>
      </c>
      <c r="N4459" t="s">
        <v>18</v>
      </c>
      <c r="O4459">
        <v>11.23</v>
      </c>
      <c r="P4459">
        <v>3.29</v>
      </c>
      <c r="Q4459">
        <v>1.35</v>
      </c>
      <c r="R4459" t="s">
        <v>260</v>
      </c>
      <c r="S4459" t="s">
        <v>260</v>
      </c>
      <c r="T4459" t="s">
        <v>21</v>
      </c>
      <c r="U4459" t="s">
        <v>22</v>
      </c>
      <c r="V4459" t="s">
        <v>46</v>
      </c>
      <c r="W4459">
        <v>0.4</v>
      </c>
    </row>
    <row r="4460" spans="1:23" x14ac:dyDescent="0.3">
      <c r="A4460" t="s">
        <v>1068</v>
      </c>
      <c r="B4460" t="s">
        <v>1058</v>
      </c>
      <c r="D4460" s="1">
        <v>39857</v>
      </c>
      <c r="E4460" s="1">
        <v>39859</v>
      </c>
      <c r="F4460" s="1" t="str">
        <f t="shared" si="290"/>
        <v>February</v>
      </c>
      <c r="G4460" s="1" t="str">
        <f t="shared" si="291"/>
        <v>2009</v>
      </c>
      <c r="H4460" s="2">
        <f t="shared" si="292"/>
        <v>2</v>
      </c>
      <c r="I4460" s="2" t="b">
        <f t="shared" si="293"/>
        <v>0</v>
      </c>
      <c r="J4460" t="s">
        <v>52</v>
      </c>
      <c r="K4460">
        <v>44</v>
      </c>
      <c r="L4460">
        <v>5483.96</v>
      </c>
      <c r="M4460">
        <v>0.02</v>
      </c>
      <c r="N4460" t="s">
        <v>25</v>
      </c>
      <c r="O4460">
        <v>-1330.5</v>
      </c>
      <c r="P4460">
        <v>120.98</v>
      </c>
      <c r="Q4460">
        <v>58.64</v>
      </c>
      <c r="R4460" t="s">
        <v>260</v>
      </c>
      <c r="S4460" t="s">
        <v>260</v>
      </c>
      <c r="T4460" t="s">
        <v>42</v>
      </c>
      <c r="U4460" t="s">
        <v>36</v>
      </c>
      <c r="V4460" t="s">
        <v>54</v>
      </c>
      <c r="W4460">
        <v>0.75</v>
      </c>
    </row>
    <row r="4461" spans="1:23" x14ac:dyDescent="0.3">
      <c r="A4461" t="s">
        <v>1344</v>
      </c>
      <c r="B4461" t="s">
        <v>1345</v>
      </c>
      <c r="D4461" s="1">
        <v>40058</v>
      </c>
      <c r="E4461" s="1">
        <v>40059</v>
      </c>
      <c r="F4461" s="1" t="str">
        <f t="shared" si="290"/>
        <v>September</v>
      </c>
      <c r="G4461" s="1" t="str">
        <f t="shared" si="291"/>
        <v>2009</v>
      </c>
      <c r="H4461" s="2">
        <f t="shared" si="292"/>
        <v>1</v>
      </c>
      <c r="I4461" s="2" t="b">
        <f t="shared" si="293"/>
        <v>0</v>
      </c>
      <c r="J4461" t="s">
        <v>52</v>
      </c>
      <c r="K4461">
        <v>35</v>
      </c>
      <c r="L4461">
        <v>205.87</v>
      </c>
      <c r="M4461">
        <v>0.03</v>
      </c>
      <c r="N4461" t="s">
        <v>18</v>
      </c>
      <c r="O4461">
        <v>65.88</v>
      </c>
      <c r="P4461">
        <v>5.68</v>
      </c>
      <c r="Q4461">
        <v>1.46</v>
      </c>
      <c r="R4461" t="s">
        <v>260</v>
      </c>
      <c r="S4461" t="s">
        <v>260</v>
      </c>
      <c r="T4461" t="s">
        <v>21</v>
      </c>
      <c r="U4461" t="s">
        <v>22</v>
      </c>
      <c r="V4461" t="s">
        <v>43</v>
      </c>
      <c r="W4461">
        <v>0.39</v>
      </c>
    </row>
    <row r="4462" spans="1:23" x14ac:dyDescent="0.3">
      <c r="A4462" t="s">
        <v>1344</v>
      </c>
      <c r="B4462" t="s">
        <v>1345</v>
      </c>
      <c r="D4462" s="1">
        <v>40058</v>
      </c>
      <c r="E4462" s="1">
        <v>40059</v>
      </c>
      <c r="F4462" s="1" t="str">
        <f t="shared" si="290"/>
        <v>September</v>
      </c>
      <c r="G4462" s="1" t="str">
        <f t="shared" si="291"/>
        <v>2009</v>
      </c>
      <c r="H4462" s="2">
        <f t="shared" si="292"/>
        <v>1</v>
      </c>
      <c r="I4462" s="2" t="b">
        <f t="shared" si="293"/>
        <v>0</v>
      </c>
      <c r="J4462" t="s">
        <v>52</v>
      </c>
      <c r="K4462">
        <v>38</v>
      </c>
      <c r="L4462">
        <v>65.12</v>
      </c>
      <c r="M4462">
        <v>7.0000000000000007E-2</v>
      </c>
      <c r="N4462" t="s">
        <v>18</v>
      </c>
      <c r="O4462">
        <v>1.42</v>
      </c>
      <c r="P4462">
        <v>1.68</v>
      </c>
      <c r="Q4462">
        <v>1</v>
      </c>
      <c r="R4462" t="s">
        <v>260</v>
      </c>
      <c r="S4462" t="s">
        <v>260</v>
      </c>
      <c r="T4462" t="s">
        <v>21</v>
      </c>
      <c r="U4462" t="s">
        <v>22</v>
      </c>
      <c r="V4462" t="s">
        <v>60</v>
      </c>
      <c r="W4462">
        <v>0.35</v>
      </c>
    </row>
    <row r="4463" spans="1:23" x14ac:dyDescent="0.3">
      <c r="A4463" t="s">
        <v>1245</v>
      </c>
      <c r="B4463" t="s">
        <v>1246</v>
      </c>
      <c r="D4463" s="1">
        <v>41047</v>
      </c>
      <c r="E4463" s="1">
        <v>41049</v>
      </c>
      <c r="F4463" s="1" t="str">
        <f t="shared" si="290"/>
        <v>May</v>
      </c>
      <c r="G4463" s="1" t="str">
        <f t="shared" si="291"/>
        <v>2012</v>
      </c>
      <c r="H4463" s="2">
        <f t="shared" si="292"/>
        <v>2</v>
      </c>
      <c r="I4463" s="2" t="b">
        <f t="shared" si="293"/>
        <v>0</v>
      </c>
      <c r="J4463" t="s">
        <v>24</v>
      </c>
      <c r="K4463">
        <v>12</v>
      </c>
      <c r="L4463">
        <v>2608.79</v>
      </c>
      <c r="M4463">
        <v>0.03</v>
      </c>
      <c r="N4463" t="s">
        <v>25</v>
      </c>
      <c r="O4463">
        <v>67.36</v>
      </c>
      <c r="P4463">
        <v>213.45</v>
      </c>
      <c r="Q4463">
        <v>14.7</v>
      </c>
      <c r="R4463" t="s">
        <v>260</v>
      </c>
      <c r="S4463" t="s">
        <v>260</v>
      </c>
      <c r="T4463" t="s">
        <v>42</v>
      </c>
      <c r="U4463" t="s">
        <v>32</v>
      </c>
      <c r="V4463" t="s">
        <v>94</v>
      </c>
      <c r="W4463">
        <v>0.59</v>
      </c>
    </row>
    <row r="4464" spans="1:23" x14ac:dyDescent="0.3">
      <c r="A4464" t="s">
        <v>1344</v>
      </c>
      <c r="B4464" t="s">
        <v>1345</v>
      </c>
      <c r="D4464" s="1">
        <v>40072</v>
      </c>
      <c r="E4464" s="1">
        <v>40072</v>
      </c>
      <c r="F4464" s="1" t="str">
        <f t="shared" si="290"/>
        <v>September</v>
      </c>
      <c r="G4464" s="1" t="str">
        <f t="shared" si="291"/>
        <v>2009</v>
      </c>
      <c r="H4464" s="2">
        <f t="shared" si="292"/>
        <v>0</v>
      </c>
      <c r="I4464" s="2" t="str">
        <f t="shared" si="293"/>
        <v>FREE DELIVERY</v>
      </c>
      <c r="J4464" t="s">
        <v>17</v>
      </c>
      <c r="K4464">
        <v>6</v>
      </c>
      <c r="L4464">
        <v>907.24</v>
      </c>
      <c r="M4464">
        <v>7.0000000000000007E-2</v>
      </c>
      <c r="N4464" t="s">
        <v>39</v>
      </c>
      <c r="O4464">
        <v>-634.73</v>
      </c>
      <c r="P4464">
        <v>154.13</v>
      </c>
      <c r="Q4464">
        <v>69</v>
      </c>
      <c r="R4464" t="s">
        <v>260</v>
      </c>
      <c r="S4464" t="s">
        <v>260</v>
      </c>
      <c r="T4464" t="s">
        <v>42</v>
      </c>
      <c r="U4464" t="s">
        <v>36</v>
      </c>
      <c r="V4464" t="s">
        <v>55</v>
      </c>
      <c r="W4464">
        <v>0.68</v>
      </c>
    </row>
    <row r="4465" spans="1:23" x14ac:dyDescent="0.3">
      <c r="A4465" t="s">
        <v>1428</v>
      </c>
      <c r="B4465" t="s">
        <v>1372</v>
      </c>
      <c r="D4465" s="1">
        <v>40345</v>
      </c>
      <c r="E4465" s="1">
        <v>40346</v>
      </c>
      <c r="F4465" s="1" t="str">
        <f t="shared" si="290"/>
        <v>June</v>
      </c>
      <c r="G4465" s="1" t="str">
        <f t="shared" si="291"/>
        <v>2010</v>
      </c>
      <c r="H4465" s="2">
        <f t="shared" si="292"/>
        <v>1</v>
      </c>
      <c r="I4465" s="2" t="b">
        <f t="shared" si="293"/>
        <v>0</v>
      </c>
      <c r="J4465" t="s">
        <v>44</v>
      </c>
      <c r="K4465">
        <v>24</v>
      </c>
      <c r="L4465">
        <v>9396.27</v>
      </c>
      <c r="M4465">
        <v>7.0000000000000007E-2</v>
      </c>
      <c r="N4465" t="s">
        <v>18</v>
      </c>
      <c r="O4465">
        <v>3857.57</v>
      </c>
      <c r="P4465">
        <v>420.98</v>
      </c>
      <c r="Q4465">
        <v>19.989999999999998</v>
      </c>
      <c r="R4465" t="s">
        <v>260</v>
      </c>
      <c r="S4465" t="s">
        <v>260</v>
      </c>
      <c r="T4465" t="s">
        <v>31</v>
      </c>
      <c r="U4465" t="s">
        <v>22</v>
      </c>
      <c r="V4465" t="s">
        <v>29</v>
      </c>
      <c r="W4465">
        <v>0.35</v>
      </c>
    </row>
    <row r="4466" spans="1:23" x14ac:dyDescent="0.3">
      <c r="A4466" t="s">
        <v>1479</v>
      </c>
      <c r="B4466" t="s">
        <v>1599</v>
      </c>
      <c r="D4466" s="1">
        <v>40235</v>
      </c>
      <c r="E4466" s="1">
        <v>40237</v>
      </c>
      <c r="F4466" s="1" t="str">
        <f t="shared" si="290"/>
        <v>February</v>
      </c>
      <c r="G4466" s="1" t="str">
        <f t="shared" si="291"/>
        <v>2010</v>
      </c>
      <c r="H4466" s="2">
        <f t="shared" si="292"/>
        <v>2</v>
      </c>
      <c r="I4466" s="2" t="b">
        <f t="shared" si="293"/>
        <v>0</v>
      </c>
      <c r="J4466" t="s">
        <v>52</v>
      </c>
      <c r="K4466">
        <v>21</v>
      </c>
      <c r="L4466">
        <v>340.7</v>
      </c>
      <c r="M4466">
        <v>0.05</v>
      </c>
      <c r="N4466" t="s">
        <v>25</v>
      </c>
      <c r="O4466">
        <v>11.65</v>
      </c>
      <c r="P4466">
        <v>15.23</v>
      </c>
      <c r="Q4466">
        <v>27.75</v>
      </c>
      <c r="R4466" t="s">
        <v>260</v>
      </c>
      <c r="S4466" t="s">
        <v>260</v>
      </c>
      <c r="T4466" t="s">
        <v>31</v>
      </c>
      <c r="U4466" t="s">
        <v>36</v>
      </c>
      <c r="V4466" t="s">
        <v>55</v>
      </c>
      <c r="W4466">
        <v>0.76</v>
      </c>
    </row>
    <row r="4467" spans="1:23" x14ac:dyDescent="0.3">
      <c r="A4467" t="s">
        <v>1223</v>
      </c>
      <c r="B4467" t="s">
        <v>1456</v>
      </c>
      <c r="D4467" s="1">
        <v>40274</v>
      </c>
      <c r="E4467" s="1">
        <v>40275</v>
      </c>
      <c r="F4467" s="1" t="str">
        <f t="shared" si="290"/>
        <v>April</v>
      </c>
      <c r="G4467" s="1" t="str">
        <f t="shared" si="291"/>
        <v>2010</v>
      </c>
      <c r="H4467" s="2">
        <f t="shared" si="292"/>
        <v>1</v>
      </c>
      <c r="I4467" s="2" t="b">
        <f t="shared" si="293"/>
        <v>0</v>
      </c>
      <c r="J4467" t="s">
        <v>52</v>
      </c>
      <c r="K4467">
        <v>13</v>
      </c>
      <c r="L4467">
        <v>1835.47</v>
      </c>
      <c r="M4467">
        <v>0.1</v>
      </c>
      <c r="N4467" t="s">
        <v>25</v>
      </c>
      <c r="O4467">
        <v>-364.87</v>
      </c>
      <c r="P4467">
        <v>150.97999999999999</v>
      </c>
      <c r="Q4467">
        <v>16.010000000000002</v>
      </c>
      <c r="R4467" t="s">
        <v>260</v>
      </c>
      <c r="S4467" t="s">
        <v>260</v>
      </c>
      <c r="T4467" t="s">
        <v>27</v>
      </c>
      <c r="U4467" t="s">
        <v>36</v>
      </c>
      <c r="V4467" t="s">
        <v>55</v>
      </c>
      <c r="W4467">
        <v>0.7</v>
      </c>
    </row>
    <row r="4468" spans="1:23" x14ac:dyDescent="0.3">
      <c r="A4468" t="s">
        <v>1208</v>
      </c>
      <c r="B4468" t="s">
        <v>1209</v>
      </c>
      <c r="D4468" s="1">
        <v>40389</v>
      </c>
      <c r="E4468" s="1">
        <v>40389</v>
      </c>
      <c r="F4468" s="1" t="str">
        <f t="shared" si="290"/>
        <v>July</v>
      </c>
      <c r="G4468" s="1" t="str">
        <f t="shared" si="291"/>
        <v>2010</v>
      </c>
      <c r="H4468" s="2">
        <f t="shared" si="292"/>
        <v>0</v>
      </c>
      <c r="I4468" s="2" t="str">
        <f t="shared" si="293"/>
        <v>FREE DELIVERY</v>
      </c>
      <c r="J4468" t="s">
        <v>44</v>
      </c>
      <c r="K4468">
        <v>41</v>
      </c>
      <c r="L4468">
        <v>902.19</v>
      </c>
      <c r="M4468">
        <v>0.08</v>
      </c>
      <c r="N4468" t="s">
        <v>18</v>
      </c>
      <c r="O4468">
        <v>-49.66</v>
      </c>
      <c r="P4468">
        <v>22.99</v>
      </c>
      <c r="Q4468">
        <v>8.99</v>
      </c>
      <c r="R4468" t="s">
        <v>260</v>
      </c>
      <c r="S4468" t="s">
        <v>260</v>
      </c>
      <c r="T4468" t="s">
        <v>21</v>
      </c>
      <c r="U4468" t="s">
        <v>22</v>
      </c>
      <c r="V4468" t="s">
        <v>60</v>
      </c>
      <c r="W4468">
        <v>0.56999999999999995</v>
      </c>
    </row>
    <row r="4469" spans="1:23" x14ac:dyDescent="0.3">
      <c r="A4469" t="s">
        <v>1208</v>
      </c>
      <c r="B4469" t="s">
        <v>1209</v>
      </c>
      <c r="D4469" s="1">
        <v>40389</v>
      </c>
      <c r="E4469" s="1">
        <v>40390</v>
      </c>
      <c r="F4469" s="1" t="str">
        <f t="shared" si="290"/>
        <v>July</v>
      </c>
      <c r="G4469" s="1" t="str">
        <f t="shared" si="291"/>
        <v>2010</v>
      </c>
      <c r="H4469" s="2">
        <f t="shared" si="292"/>
        <v>1</v>
      </c>
      <c r="I4469" s="2" t="b">
        <f t="shared" si="293"/>
        <v>0</v>
      </c>
      <c r="J4469" t="s">
        <v>44</v>
      </c>
      <c r="K4469">
        <v>19</v>
      </c>
      <c r="L4469">
        <v>657.23199999999997</v>
      </c>
      <c r="M4469">
        <v>0.1</v>
      </c>
      <c r="N4469" t="s">
        <v>25</v>
      </c>
      <c r="O4469">
        <v>33.99</v>
      </c>
      <c r="P4469">
        <v>44.43</v>
      </c>
      <c r="Q4469">
        <v>46.59</v>
      </c>
      <c r="R4469" t="s">
        <v>260</v>
      </c>
      <c r="S4469" t="s">
        <v>260</v>
      </c>
      <c r="T4469" t="s">
        <v>21</v>
      </c>
      <c r="U4469" t="s">
        <v>36</v>
      </c>
      <c r="V4469" t="s">
        <v>55</v>
      </c>
      <c r="W4469">
        <v>0.67</v>
      </c>
    </row>
    <row r="4470" spans="1:23" x14ac:dyDescent="0.3">
      <c r="A4470" t="s">
        <v>1597</v>
      </c>
      <c r="B4470" t="s">
        <v>1598</v>
      </c>
      <c r="D4470" s="1">
        <v>41121</v>
      </c>
      <c r="E4470" s="1">
        <v>41122</v>
      </c>
      <c r="F4470" s="1" t="str">
        <f t="shared" si="290"/>
        <v>August</v>
      </c>
      <c r="G4470" s="1" t="str">
        <f t="shared" si="291"/>
        <v>2012</v>
      </c>
      <c r="H4470" s="2">
        <f t="shared" si="292"/>
        <v>1</v>
      </c>
      <c r="I4470" s="2" t="b">
        <f t="shared" si="293"/>
        <v>0</v>
      </c>
      <c r="J4470" t="s">
        <v>52</v>
      </c>
      <c r="K4470">
        <v>47</v>
      </c>
      <c r="L4470">
        <v>257.2</v>
      </c>
      <c r="M4470">
        <v>0.04</v>
      </c>
      <c r="N4470" t="s">
        <v>18</v>
      </c>
      <c r="O4470">
        <v>-2172.14</v>
      </c>
      <c r="P4470">
        <v>4.4800000000000004</v>
      </c>
      <c r="Q4470">
        <v>49</v>
      </c>
      <c r="R4470" t="s">
        <v>260</v>
      </c>
      <c r="S4470" t="s">
        <v>260</v>
      </c>
      <c r="T4470" t="s">
        <v>21</v>
      </c>
      <c r="U4470" t="s">
        <v>22</v>
      </c>
      <c r="V4470" t="s">
        <v>28</v>
      </c>
      <c r="W4470">
        <v>0.6</v>
      </c>
    </row>
    <row r="4471" spans="1:23" x14ac:dyDescent="0.3">
      <c r="A4471" t="s">
        <v>1597</v>
      </c>
      <c r="B4471" t="s">
        <v>1598</v>
      </c>
      <c r="D4471" s="1">
        <v>41121</v>
      </c>
      <c r="E4471" s="1">
        <v>41123</v>
      </c>
      <c r="F4471" s="1" t="str">
        <f t="shared" si="290"/>
        <v>August</v>
      </c>
      <c r="G4471" s="1" t="str">
        <f t="shared" si="291"/>
        <v>2012</v>
      </c>
      <c r="H4471" s="2">
        <f t="shared" si="292"/>
        <v>2</v>
      </c>
      <c r="I4471" s="2" t="b">
        <f t="shared" si="293"/>
        <v>0</v>
      </c>
      <c r="J4471" t="s">
        <v>52</v>
      </c>
      <c r="K4471">
        <v>29</v>
      </c>
      <c r="L4471">
        <v>6139.34</v>
      </c>
      <c r="M4471">
        <v>0.08</v>
      </c>
      <c r="N4471" t="s">
        <v>25</v>
      </c>
      <c r="O4471">
        <v>-528.65</v>
      </c>
      <c r="P4471">
        <v>218.75</v>
      </c>
      <c r="Q4471">
        <v>69.64</v>
      </c>
      <c r="R4471" t="s">
        <v>260</v>
      </c>
      <c r="S4471" t="s">
        <v>260</v>
      </c>
      <c r="T4471" t="s">
        <v>21</v>
      </c>
      <c r="U4471" t="s">
        <v>36</v>
      </c>
      <c r="V4471" t="s">
        <v>55</v>
      </c>
      <c r="W4471">
        <v>0.77</v>
      </c>
    </row>
    <row r="4472" spans="1:23" x14ac:dyDescent="0.3">
      <c r="A4472" t="s">
        <v>1245</v>
      </c>
      <c r="B4472" t="s">
        <v>1246</v>
      </c>
      <c r="D4472" s="1">
        <v>40317</v>
      </c>
      <c r="E4472" s="1">
        <v>40318</v>
      </c>
      <c r="F4472" s="1" t="str">
        <f t="shared" si="290"/>
        <v>May</v>
      </c>
      <c r="G4472" s="1" t="str">
        <f t="shared" si="291"/>
        <v>2010</v>
      </c>
      <c r="H4472" s="2">
        <f t="shared" si="292"/>
        <v>1</v>
      </c>
      <c r="I4472" s="2" t="b">
        <f t="shared" si="293"/>
        <v>0</v>
      </c>
      <c r="J4472" t="s">
        <v>52</v>
      </c>
      <c r="K4472">
        <v>41</v>
      </c>
      <c r="L4472">
        <v>4257.2759999999998</v>
      </c>
      <c r="M4472">
        <v>0.04</v>
      </c>
      <c r="N4472" t="s">
        <v>18</v>
      </c>
      <c r="O4472">
        <v>1059.08</v>
      </c>
      <c r="P4472">
        <v>125.99</v>
      </c>
      <c r="Q4472">
        <v>2.5</v>
      </c>
      <c r="R4472" t="s">
        <v>260</v>
      </c>
      <c r="S4472" t="s">
        <v>260</v>
      </c>
      <c r="T4472" t="s">
        <v>42</v>
      </c>
      <c r="U4472" t="s">
        <v>32</v>
      </c>
      <c r="V4472" t="s">
        <v>33</v>
      </c>
      <c r="W4472">
        <v>0.6</v>
      </c>
    </row>
    <row r="4473" spans="1:23" x14ac:dyDescent="0.3">
      <c r="A4473" t="s">
        <v>1184</v>
      </c>
      <c r="B4473" t="s">
        <v>1435</v>
      </c>
      <c r="D4473" s="1">
        <v>40970</v>
      </c>
      <c r="E4473" s="1">
        <v>40977</v>
      </c>
      <c r="F4473" s="1" t="str">
        <f t="shared" si="290"/>
        <v>March</v>
      </c>
      <c r="G4473" s="1" t="str">
        <f t="shared" si="291"/>
        <v>2012</v>
      </c>
      <c r="H4473" s="2">
        <f t="shared" si="292"/>
        <v>7</v>
      </c>
      <c r="I4473" s="2" t="b">
        <f t="shared" si="293"/>
        <v>0</v>
      </c>
      <c r="J4473" t="s">
        <v>17</v>
      </c>
      <c r="K4473">
        <v>17</v>
      </c>
      <c r="L4473">
        <v>1383.9</v>
      </c>
      <c r="M4473">
        <v>0.05</v>
      </c>
      <c r="N4473" t="s">
        <v>39</v>
      </c>
      <c r="O4473">
        <v>311.58</v>
      </c>
      <c r="P4473">
        <v>83.1</v>
      </c>
      <c r="Q4473">
        <v>6.13</v>
      </c>
      <c r="R4473" t="s">
        <v>260</v>
      </c>
      <c r="S4473" t="s">
        <v>260</v>
      </c>
      <c r="T4473" t="s">
        <v>42</v>
      </c>
      <c r="U4473" t="s">
        <v>32</v>
      </c>
      <c r="V4473" t="s">
        <v>48</v>
      </c>
      <c r="W4473">
        <v>0.45</v>
      </c>
    </row>
    <row r="4474" spans="1:23" x14ac:dyDescent="0.3">
      <c r="A4474" t="s">
        <v>1344</v>
      </c>
      <c r="B4474" t="s">
        <v>1345</v>
      </c>
      <c r="D4474" s="1">
        <v>40617</v>
      </c>
      <c r="E4474" s="1">
        <v>40618</v>
      </c>
      <c r="F4474" s="1" t="str">
        <f t="shared" si="290"/>
        <v>March</v>
      </c>
      <c r="G4474" s="1" t="str">
        <f t="shared" si="291"/>
        <v>2011</v>
      </c>
      <c r="H4474" s="2">
        <f t="shared" si="292"/>
        <v>1</v>
      </c>
      <c r="I4474" s="2" t="b">
        <f t="shared" si="293"/>
        <v>0</v>
      </c>
      <c r="J4474" t="s">
        <v>24</v>
      </c>
      <c r="K4474">
        <v>37</v>
      </c>
      <c r="L4474">
        <v>132.12</v>
      </c>
      <c r="M4474">
        <v>7.0000000000000007E-2</v>
      </c>
      <c r="N4474" t="s">
        <v>18</v>
      </c>
      <c r="O4474">
        <v>54.78</v>
      </c>
      <c r="P4474">
        <v>3.75</v>
      </c>
      <c r="Q4474">
        <v>0.5</v>
      </c>
      <c r="R4474" t="s">
        <v>260</v>
      </c>
      <c r="S4474" t="s">
        <v>260</v>
      </c>
      <c r="T4474" t="s">
        <v>31</v>
      </c>
      <c r="U4474" t="s">
        <v>22</v>
      </c>
      <c r="V4474" t="s">
        <v>57</v>
      </c>
      <c r="W4474">
        <v>0.37</v>
      </c>
    </row>
    <row r="4475" spans="1:23" x14ac:dyDescent="0.3">
      <c r="A4475" t="s">
        <v>1261</v>
      </c>
      <c r="B4475" t="s">
        <v>1491</v>
      </c>
      <c r="D4475" s="1">
        <v>41223</v>
      </c>
      <c r="E4475" s="1">
        <v>41228</v>
      </c>
      <c r="F4475" s="1" t="str">
        <f t="shared" si="290"/>
        <v>November</v>
      </c>
      <c r="G4475" s="1" t="str">
        <f t="shared" si="291"/>
        <v>2012</v>
      </c>
      <c r="H4475" s="2">
        <f t="shared" si="292"/>
        <v>5</v>
      </c>
      <c r="I4475" s="2" t="b">
        <f t="shared" si="293"/>
        <v>0</v>
      </c>
      <c r="J4475" t="s">
        <v>17</v>
      </c>
      <c r="K4475">
        <v>47</v>
      </c>
      <c r="L4475">
        <v>1857.88</v>
      </c>
      <c r="M4475">
        <v>0.09</v>
      </c>
      <c r="N4475" t="s">
        <v>18</v>
      </c>
      <c r="O4475">
        <v>752.96</v>
      </c>
      <c r="P4475">
        <v>40.98</v>
      </c>
      <c r="Q4475">
        <v>1.99</v>
      </c>
      <c r="R4475" t="s">
        <v>260</v>
      </c>
      <c r="S4475" t="s">
        <v>260</v>
      </c>
      <c r="T4475" t="s">
        <v>31</v>
      </c>
      <c r="U4475" t="s">
        <v>32</v>
      </c>
      <c r="V4475" t="s">
        <v>48</v>
      </c>
      <c r="W4475">
        <v>0.44</v>
      </c>
    </row>
    <row r="4476" spans="1:23" x14ac:dyDescent="0.3">
      <c r="A4476" t="s">
        <v>1261</v>
      </c>
      <c r="B4476" t="s">
        <v>1491</v>
      </c>
      <c r="D4476" s="1">
        <v>41223</v>
      </c>
      <c r="E4476" s="1">
        <v>41227</v>
      </c>
      <c r="F4476" s="1" t="str">
        <f t="shared" si="290"/>
        <v>November</v>
      </c>
      <c r="G4476" s="1" t="str">
        <f t="shared" si="291"/>
        <v>2012</v>
      </c>
      <c r="H4476" s="2">
        <f t="shared" si="292"/>
        <v>4</v>
      </c>
      <c r="I4476" s="2" t="b">
        <f t="shared" si="293"/>
        <v>0</v>
      </c>
      <c r="J4476" t="s">
        <v>17</v>
      </c>
      <c r="K4476">
        <v>36</v>
      </c>
      <c r="L4476">
        <v>2160.83</v>
      </c>
      <c r="M4476">
        <v>0.08</v>
      </c>
      <c r="N4476" t="s">
        <v>18</v>
      </c>
      <c r="O4476">
        <v>485.02</v>
      </c>
      <c r="P4476">
        <v>60.98</v>
      </c>
      <c r="Q4476">
        <v>19.989999999999998</v>
      </c>
      <c r="R4476" t="s">
        <v>260</v>
      </c>
      <c r="S4476" t="s">
        <v>260</v>
      </c>
      <c r="T4476" t="s">
        <v>31</v>
      </c>
      <c r="U4476" t="s">
        <v>22</v>
      </c>
      <c r="V4476" t="s">
        <v>51</v>
      </c>
      <c r="W4476">
        <v>0.38</v>
      </c>
    </row>
    <row r="4477" spans="1:23" x14ac:dyDescent="0.3">
      <c r="A4477" t="s">
        <v>1261</v>
      </c>
      <c r="B4477" t="s">
        <v>1491</v>
      </c>
      <c r="D4477" s="1">
        <v>41223</v>
      </c>
      <c r="E4477" s="1">
        <v>41225</v>
      </c>
      <c r="F4477" s="1" t="str">
        <f t="shared" si="290"/>
        <v>November</v>
      </c>
      <c r="G4477" s="1" t="str">
        <f t="shared" si="291"/>
        <v>2012</v>
      </c>
      <c r="H4477" s="2">
        <f t="shared" si="292"/>
        <v>2</v>
      </c>
      <c r="I4477" s="2" t="b">
        <f t="shared" si="293"/>
        <v>0</v>
      </c>
      <c r="J4477" t="s">
        <v>17</v>
      </c>
      <c r="K4477">
        <v>20</v>
      </c>
      <c r="L4477">
        <v>43.94</v>
      </c>
      <c r="M4477">
        <v>0.09</v>
      </c>
      <c r="N4477" t="s">
        <v>18</v>
      </c>
      <c r="O4477">
        <v>-72.23</v>
      </c>
      <c r="P4477">
        <v>2.08</v>
      </c>
      <c r="Q4477">
        <v>5.33</v>
      </c>
      <c r="R4477" t="s">
        <v>260</v>
      </c>
      <c r="S4477" t="s">
        <v>260</v>
      </c>
      <c r="T4477" t="s">
        <v>31</v>
      </c>
      <c r="U4477" t="s">
        <v>36</v>
      </c>
      <c r="V4477" t="s">
        <v>37</v>
      </c>
      <c r="W4477">
        <v>0.43</v>
      </c>
    </row>
    <row r="4478" spans="1:23" x14ac:dyDescent="0.3">
      <c r="A4478" t="s">
        <v>1600</v>
      </c>
      <c r="B4478" t="s">
        <v>1601</v>
      </c>
      <c r="D4478" s="1">
        <v>40852</v>
      </c>
      <c r="E4478" s="1">
        <v>40853</v>
      </c>
      <c r="F4478" s="1" t="str">
        <f t="shared" si="290"/>
        <v>November</v>
      </c>
      <c r="G4478" s="1" t="str">
        <f t="shared" si="291"/>
        <v>2011</v>
      </c>
      <c r="H4478" s="2">
        <f t="shared" si="292"/>
        <v>1</v>
      </c>
      <c r="I4478" s="2" t="b">
        <f t="shared" si="293"/>
        <v>0</v>
      </c>
      <c r="J4478" t="s">
        <v>24</v>
      </c>
      <c r="K4478">
        <v>14</v>
      </c>
      <c r="L4478">
        <v>3023.73</v>
      </c>
      <c r="M4478">
        <v>0.09</v>
      </c>
      <c r="N4478" t="s">
        <v>25</v>
      </c>
      <c r="O4478">
        <v>-1068.01</v>
      </c>
      <c r="P4478">
        <v>218.75</v>
      </c>
      <c r="Q4478">
        <v>69.64</v>
      </c>
      <c r="R4478" t="s">
        <v>260</v>
      </c>
      <c r="S4478" t="s">
        <v>260</v>
      </c>
      <c r="T4478" t="s">
        <v>21</v>
      </c>
      <c r="U4478" t="s">
        <v>36</v>
      </c>
      <c r="V4478" t="s">
        <v>55</v>
      </c>
      <c r="W4478">
        <v>0.77</v>
      </c>
    </row>
    <row r="4479" spans="1:23" x14ac:dyDescent="0.3">
      <c r="A4479" t="s">
        <v>1600</v>
      </c>
      <c r="B4479" t="s">
        <v>1601</v>
      </c>
      <c r="D4479" s="1">
        <v>39831</v>
      </c>
      <c r="E4479" s="1">
        <v>39833</v>
      </c>
      <c r="F4479" s="1" t="str">
        <f t="shared" si="290"/>
        <v>January</v>
      </c>
      <c r="G4479" s="1" t="str">
        <f t="shared" si="291"/>
        <v>2009</v>
      </c>
      <c r="H4479" s="2">
        <f t="shared" si="292"/>
        <v>2</v>
      </c>
      <c r="I4479" s="2" t="b">
        <f t="shared" si="293"/>
        <v>0</v>
      </c>
      <c r="J4479" t="s">
        <v>44</v>
      </c>
      <c r="K4479">
        <v>25</v>
      </c>
      <c r="L4479">
        <v>8875.17</v>
      </c>
      <c r="M4479">
        <v>0.05</v>
      </c>
      <c r="N4479" t="s">
        <v>25</v>
      </c>
      <c r="O4479">
        <v>2372.08</v>
      </c>
      <c r="P4479">
        <v>350.99</v>
      </c>
      <c r="Q4479">
        <v>39</v>
      </c>
      <c r="R4479" t="s">
        <v>260</v>
      </c>
      <c r="S4479" t="s">
        <v>260</v>
      </c>
      <c r="T4479" t="s">
        <v>31</v>
      </c>
      <c r="U4479" t="s">
        <v>36</v>
      </c>
      <c r="V4479" t="s">
        <v>67</v>
      </c>
      <c r="W4479">
        <v>0.55000000000000004</v>
      </c>
    </row>
    <row r="4480" spans="1:23" x14ac:dyDescent="0.3">
      <c r="A4480" t="s">
        <v>1600</v>
      </c>
      <c r="B4480" t="s">
        <v>1601</v>
      </c>
      <c r="D4480" s="1">
        <v>39831</v>
      </c>
      <c r="E4480" s="1">
        <v>39833</v>
      </c>
      <c r="F4480" s="1" t="str">
        <f t="shared" si="290"/>
        <v>January</v>
      </c>
      <c r="G4480" s="1" t="str">
        <f t="shared" si="291"/>
        <v>2009</v>
      </c>
      <c r="H4480" s="2">
        <f t="shared" si="292"/>
        <v>2</v>
      </c>
      <c r="I4480" s="2" t="b">
        <f t="shared" si="293"/>
        <v>0</v>
      </c>
      <c r="J4480" t="s">
        <v>44</v>
      </c>
      <c r="K4480">
        <v>20</v>
      </c>
      <c r="L4480">
        <v>331.21</v>
      </c>
      <c r="M4480">
        <v>0.04</v>
      </c>
      <c r="N4480" t="s">
        <v>39</v>
      </c>
      <c r="O4480">
        <v>-67.38</v>
      </c>
      <c r="P4480">
        <v>15.99</v>
      </c>
      <c r="Q4480">
        <v>9.4</v>
      </c>
      <c r="R4480" t="s">
        <v>260</v>
      </c>
      <c r="S4480" t="s">
        <v>260</v>
      </c>
      <c r="T4480" t="s">
        <v>31</v>
      </c>
      <c r="U4480" t="s">
        <v>32</v>
      </c>
      <c r="V4480" t="s">
        <v>94</v>
      </c>
      <c r="W4480">
        <v>0.49</v>
      </c>
    </row>
    <row r="4481" spans="1:23" x14ac:dyDescent="0.3">
      <c r="A4481" t="s">
        <v>1223</v>
      </c>
      <c r="B4481" t="s">
        <v>1456</v>
      </c>
      <c r="D4481" s="1">
        <v>40430</v>
      </c>
      <c r="E4481" s="1">
        <v>40431</v>
      </c>
      <c r="F4481" s="1" t="str">
        <f t="shared" si="290"/>
        <v>September</v>
      </c>
      <c r="G4481" s="1" t="str">
        <f t="shared" si="291"/>
        <v>2010</v>
      </c>
      <c r="H4481" s="2">
        <f t="shared" si="292"/>
        <v>1</v>
      </c>
      <c r="I4481" s="2" t="b">
        <f t="shared" si="293"/>
        <v>0</v>
      </c>
      <c r="J4481" t="s">
        <v>24</v>
      </c>
      <c r="K4481">
        <v>36</v>
      </c>
      <c r="L4481">
        <v>3602.12</v>
      </c>
      <c r="M4481">
        <v>0.05</v>
      </c>
      <c r="N4481" t="s">
        <v>25</v>
      </c>
      <c r="O4481">
        <v>-728.18</v>
      </c>
      <c r="P4481">
        <v>100.98</v>
      </c>
      <c r="Q4481">
        <v>45</v>
      </c>
      <c r="R4481" t="s">
        <v>260</v>
      </c>
      <c r="S4481" t="s">
        <v>260</v>
      </c>
      <c r="T4481" t="s">
        <v>27</v>
      </c>
      <c r="U4481" t="s">
        <v>36</v>
      </c>
      <c r="V4481" t="s">
        <v>67</v>
      </c>
      <c r="W4481">
        <v>0.69</v>
      </c>
    </row>
    <row r="4482" spans="1:23" x14ac:dyDescent="0.3">
      <c r="A4482" t="s">
        <v>1223</v>
      </c>
      <c r="B4482" t="s">
        <v>1456</v>
      </c>
      <c r="D4482" s="1">
        <v>40430</v>
      </c>
      <c r="E4482" s="1">
        <v>40430</v>
      </c>
      <c r="F4482" s="1" t="str">
        <f t="shared" si="290"/>
        <v>September</v>
      </c>
      <c r="G4482" s="1" t="str">
        <f t="shared" si="291"/>
        <v>2010</v>
      </c>
      <c r="H4482" s="2">
        <f t="shared" si="292"/>
        <v>0</v>
      </c>
      <c r="I4482" s="2" t="str">
        <f t="shared" si="293"/>
        <v>FREE DELIVERY</v>
      </c>
      <c r="J4482" t="s">
        <v>24</v>
      </c>
      <c r="K4482">
        <v>43</v>
      </c>
      <c r="L4482">
        <v>1174.94</v>
      </c>
      <c r="M4482">
        <v>0.02</v>
      </c>
      <c r="N4482" t="s">
        <v>18</v>
      </c>
      <c r="O4482">
        <v>-125.79</v>
      </c>
      <c r="P4482">
        <v>27.42</v>
      </c>
      <c r="Q4482">
        <v>19.46</v>
      </c>
      <c r="R4482" t="s">
        <v>260</v>
      </c>
      <c r="S4482" t="s">
        <v>260</v>
      </c>
      <c r="T4482" t="s">
        <v>27</v>
      </c>
      <c r="U4482" t="s">
        <v>36</v>
      </c>
      <c r="V4482" t="s">
        <v>37</v>
      </c>
      <c r="W4482">
        <v>0.44</v>
      </c>
    </row>
    <row r="4483" spans="1:23" x14ac:dyDescent="0.3">
      <c r="A4483" t="s">
        <v>1354</v>
      </c>
      <c r="B4483" t="s">
        <v>1355</v>
      </c>
      <c r="D4483" s="1">
        <v>40152</v>
      </c>
      <c r="E4483" s="1">
        <v>40153</v>
      </c>
      <c r="F4483" s="1" t="str">
        <f t="shared" ref="F4483:F4546" si="294">TEXT(E4483,"mmmm")</f>
        <v>December</v>
      </c>
      <c r="G4483" s="1" t="str">
        <f t="shared" ref="G4483:G4546" si="295">TEXT(E4483,"yyyy")</f>
        <v>2009</v>
      </c>
      <c r="H4483" s="2">
        <f t="shared" ref="H4483:H4546" si="296">E4483-D4483</f>
        <v>1</v>
      </c>
      <c r="I4483" s="2" t="b">
        <f t="shared" ref="I4483:I4546" si="297">IF(H4483&lt;1,IF(AND(H4483&gt;0,H4483&lt;2),"ONE DAY", "FREE DELIVERY"))</f>
        <v>0</v>
      </c>
      <c r="J4483" t="s">
        <v>44</v>
      </c>
      <c r="K4483">
        <v>25</v>
      </c>
      <c r="L4483">
        <v>772.24</v>
      </c>
      <c r="M4483">
        <v>7.0000000000000007E-2</v>
      </c>
      <c r="N4483" t="s">
        <v>18</v>
      </c>
      <c r="O4483">
        <v>181.98</v>
      </c>
      <c r="P4483">
        <v>30.98</v>
      </c>
      <c r="Q4483">
        <v>8.74</v>
      </c>
      <c r="R4483" t="s">
        <v>260</v>
      </c>
      <c r="S4483" t="s">
        <v>260</v>
      </c>
      <c r="T4483" t="s">
        <v>42</v>
      </c>
      <c r="U4483" t="s">
        <v>22</v>
      </c>
      <c r="V4483" t="s">
        <v>43</v>
      </c>
      <c r="W4483">
        <v>0.4</v>
      </c>
    </row>
    <row r="4484" spans="1:23" x14ac:dyDescent="0.3">
      <c r="A4484" t="s">
        <v>1479</v>
      </c>
      <c r="B4484" t="s">
        <v>1480</v>
      </c>
      <c r="D4484" s="1">
        <v>39830</v>
      </c>
      <c r="E4484" s="1">
        <v>39832</v>
      </c>
      <c r="F4484" s="1" t="str">
        <f t="shared" si="294"/>
        <v>January</v>
      </c>
      <c r="G4484" s="1" t="str">
        <f t="shared" si="295"/>
        <v>2009</v>
      </c>
      <c r="H4484" s="2">
        <f t="shared" si="296"/>
        <v>2</v>
      </c>
      <c r="I4484" s="2" t="b">
        <f t="shared" si="297"/>
        <v>0</v>
      </c>
      <c r="J4484" t="s">
        <v>44</v>
      </c>
      <c r="K4484">
        <v>24</v>
      </c>
      <c r="L4484">
        <v>7871.91</v>
      </c>
      <c r="M4484">
        <v>0.05</v>
      </c>
      <c r="N4484" t="s">
        <v>25</v>
      </c>
      <c r="O4484">
        <v>541.47</v>
      </c>
      <c r="P4484">
        <v>328.14</v>
      </c>
      <c r="Q4484">
        <v>91.05</v>
      </c>
      <c r="R4484" t="s">
        <v>260</v>
      </c>
      <c r="S4484" t="s">
        <v>260</v>
      </c>
      <c r="T4484" t="s">
        <v>21</v>
      </c>
      <c r="U4484" t="s">
        <v>22</v>
      </c>
      <c r="V4484" t="s">
        <v>28</v>
      </c>
      <c r="W4484">
        <v>0.56999999999999995</v>
      </c>
    </row>
    <row r="4485" spans="1:23" x14ac:dyDescent="0.3">
      <c r="A4485" t="s">
        <v>1447</v>
      </c>
      <c r="B4485" t="s">
        <v>1144</v>
      </c>
      <c r="D4485" s="1">
        <v>40057</v>
      </c>
      <c r="E4485" s="1">
        <v>40059</v>
      </c>
      <c r="F4485" s="1" t="str">
        <f t="shared" si="294"/>
        <v>September</v>
      </c>
      <c r="G4485" s="1" t="str">
        <f t="shared" si="295"/>
        <v>2009</v>
      </c>
      <c r="H4485" s="2">
        <f t="shared" si="296"/>
        <v>2</v>
      </c>
      <c r="I4485" s="2" t="b">
        <f t="shared" si="297"/>
        <v>0</v>
      </c>
      <c r="J4485" t="s">
        <v>34</v>
      </c>
      <c r="K4485">
        <v>33</v>
      </c>
      <c r="L4485">
        <v>15464.01</v>
      </c>
      <c r="M4485">
        <v>0.05</v>
      </c>
      <c r="N4485" t="s">
        <v>25</v>
      </c>
      <c r="O4485">
        <v>4407.4399999999996</v>
      </c>
      <c r="P4485">
        <v>535.64</v>
      </c>
      <c r="Q4485">
        <v>14.7</v>
      </c>
      <c r="R4485" t="s">
        <v>260</v>
      </c>
      <c r="S4485" t="s">
        <v>260</v>
      </c>
      <c r="T4485" t="s">
        <v>42</v>
      </c>
      <c r="U4485" t="s">
        <v>32</v>
      </c>
      <c r="V4485" t="s">
        <v>94</v>
      </c>
      <c r="W4485">
        <v>0.59</v>
      </c>
    </row>
    <row r="4486" spans="1:23" x14ac:dyDescent="0.3">
      <c r="A4486" t="s">
        <v>932</v>
      </c>
      <c r="B4486" t="s">
        <v>1602</v>
      </c>
      <c r="D4486" s="1">
        <v>40665</v>
      </c>
      <c r="E4486" s="1">
        <v>40666</v>
      </c>
      <c r="F4486" s="1" t="str">
        <f t="shared" si="294"/>
        <v>May</v>
      </c>
      <c r="G4486" s="1" t="str">
        <f t="shared" si="295"/>
        <v>2011</v>
      </c>
      <c r="H4486" s="2">
        <f t="shared" si="296"/>
        <v>1</v>
      </c>
      <c r="I4486" s="2" t="b">
        <f t="shared" si="297"/>
        <v>0</v>
      </c>
      <c r="J4486" t="s">
        <v>52</v>
      </c>
      <c r="K4486">
        <v>28</v>
      </c>
      <c r="L4486">
        <v>4671.1495000000004</v>
      </c>
      <c r="M4486">
        <v>7.0000000000000007E-2</v>
      </c>
      <c r="N4486" t="s">
        <v>18</v>
      </c>
      <c r="O4486">
        <v>947.31</v>
      </c>
      <c r="P4486">
        <v>200.99</v>
      </c>
      <c r="Q4486">
        <v>4.2</v>
      </c>
      <c r="R4486" t="s">
        <v>260</v>
      </c>
      <c r="S4486" t="s">
        <v>260</v>
      </c>
      <c r="T4486" t="s">
        <v>31</v>
      </c>
      <c r="U4486" t="s">
        <v>32</v>
      </c>
      <c r="V4486" t="s">
        <v>33</v>
      </c>
      <c r="W4486">
        <v>0.59</v>
      </c>
    </row>
    <row r="4487" spans="1:23" x14ac:dyDescent="0.3">
      <c r="A4487" t="s">
        <v>1140</v>
      </c>
      <c r="B4487" t="s">
        <v>1454</v>
      </c>
      <c r="D4487" s="1">
        <v>40601</v>
      </c>
      <c r="E4487" s="1">
        <v>40607</v>
      </c>
      <c r="F4487" s="1" t="str">
        <f t="shared" si="294"/>
        <v>March</v>
      </c>
      <c r="G4487" s="1" t="str">
        <f t="shared" si="295"/>
        <v>2011</v>
      </c>
      <c r="H4487" s="2">
        <f t="shared" si="296"/>
        <v>6</v>
      </c>
      <c r="I4487" s="2" t="b">
        <f t="shared" si="297"/>
        <v>0</v>
      </c>
      <c r="J4487" t="s">
        <v>17</v>
      </c>
      <c r="K4487">
        <v>19</v>
      </c>
      <c r="L4487">
        <v>1942.1735000000001</v>
      </c>
      <c r="M4487">
        <v>0</v>
      </c>
      <c r="N4487" t="s">
        <v>39</v>
      </c>
      <c r="O4487">
        <v>400.82</v>
      </c>
      <c r="P4487">
        <v>115.99</v>
      </c>
      <c r="Q4487">
        <v>2.5</v>
      </c>
      <c r="R4487" t="s">
        <v>260</v>
      </c>
      <c r="S4487" t="s">
        <v>260</v>
      </c>
      <c r="T4487" t="s">
        <v>21</v>
      </c>
      <c r="U4487" t="s">
        <v>32</v>
      </c>
      <c r="V4487" t="s">
        <v>33</v>
      </c>
      <c r="W4487">
        <v>0.55000000000000004</v>
      </c>
    </row>
    <row r="4488" spans="1:23" x14ac:dyDescent="0.3">
      <c r="A4488" t="s">
        <v>1393</v>
      </c>
      <c r="B4488" t="s">
        <v>1394</v>
      </c>
      <c r="D4488" s="1">
        <v>40175</v>
      </c>
      <c r="E4488" s="1">
        <v>40177</v>
      </c>
      <c r="F4488" s="1" t="str">
        <f t="shared" si="294"/>
        <v>December</v>
      </c>
      <c r="G4488" s="1" t="str">
        <f t="shared" si="295"/>
        <v>2009</v>
      </c>
      <c r="H4488" s="2">
        <f t="shared" si="296"/>
        <v>2</v>
      </c>
      <c r="I4488" s="2" t="b">
        <f t="shared" si="297"/>
        <v>0</v>
      </c>
      <c r="J4488" t="s">
        <v>17</v>
      </c>
      <c r="K4488">
        <v>26</v>
      </c>
      <c r="L4488">
        <v>1285.55</v>
      </c>
      <c r="M4488">
        <v>0.09</v>
      </c>
      <c r="N4488" t="s">
        <v>18</v>
      </c>
      <c r="O4488">
        <v>-17.03</v>
      </c>
      <c r="P4488">
        <v>49.99</v>
      </c>
      <c r="Q4488">
        <v>19.989999999999998</v>
      </c>
      <c r="R4488" t="s">
        <v>260</v>
      </c>
      <c r="S4488" t="s">
        <v>260</v>
      </c>
      <c r="T4488" t="s">
        <v>21</v>
      </c>
      <c r="U4488" t="s">
        <v>32</v>
      </c>
      <c r="V4488" t="s">
        <v>48</v>
      </c>
      <c r="W4488">
        <v>0.41</v>
      </c>
    </row>
    <row r="4489" spans="1:23" x14ac:dyDescent="0.3">
      <c r="A4489" t="s">
        <v>1391</v>
      </c>
      <c r="B4489" t="s">
        <v>1049</v>
      </c>
      <c r="D4489" s="1">
        <v>40304</v>
      </c>
      <c r="E4489" s="1">
        <v>40305</v>
      </c>
      <c r="F4489" s="1" t="str">
        <f t="shared" si="294"/>
        <v>May</v>
      </c>
      <c r="G4489" s="1" t="str">
        <f t="shared" si="295"/>
        <v>2010</v>
      </c>
      <c r="H4489" s="2">
        <f t="shared" si="296"/>
        <v>1</v>
      </c>
      <c r="I4489" s="2" t="b">
        <f t="shared" si="297"/>
        <v>0</v>
      </c>
      <c r="J4489" t="s">
        <v>44</v>
      </c>
      <c r="K4489">
        <v>20</v>
      </c>
      <c r="L4489">
        <v>3331.81</v>
      </c>
      <c r="M4489">
        <v>0.08</v>
      </c>
      <c r="N4489" t="s">
        <v>18</v>
      </c>
      <c r="O4489">
        <v>484.15</v>
      </c>
      <c r="P4489">
        <v>179.99</v>
      </c>
      <c r="Q4489">
        <v>19.989999999999998</v>
      </c>
      <c r="R4489" t="s">
        <v>260</v>
      </c>
      <c r="S4489" t="s">
        <v>260</v>
      </c>
      <c r="T4489" t="s">
        <v>31</v>
      </c>
      <c r="U4489" t="s">
        <v>32</v>
      </c>
      <c r="V4489" t="s">
        <v>48</v>
      </c>
      <c r="W4489">
        <v>0.48</v>
      </c>
    </row>
    <row r="4490" spans="1:23" x14ac:dyDescent="0.3">
      <c r="A4490" t="s">
        <v>1354</v>
      </c>
      <c r="B4490" t="s">
        <v>1355</v>
      </c>
      <c r="D4490" s="1">
        <v>40467</v>
      </c>
      <c r="E4490" s="1">
        <v>40467</v>
      </c>
      <c r="F4490" s="1" t="str">
        <f t="shared" si="294"/>
        <v>October</v>
      </c>
      <c r="G4490" s="1" t="str">
        <f t="shared" si="295"/>
        <v>2010</v>
      </c>
      <c r="H4490" s="2">
        <f t="shared" si="296"/>
        <v>0</v>
      </c>
      <c r="I4490" s="2" t="str">
        <f t="shared" si="297"/>
        <v>FREE DELIVERY</v>
      </c>
      <c r="J4490" t="s">
        <v>34</v>
      </c>
      <c r="K4490">
        <v>31</v>
      </c>
      <c r="L4490">
        <v>972.35</v>
      </c>
      <c r="M4490">
        <v>0.05</v>
      </c>
      <c r="N4490" t="s">
        <v>18</v>
      </c>
      <c r="O4490">
        <v>10.96</v>
      </c>
      <c r="P4490">
        <v>30.73</v>
      </c>
      <c r="Q4490">
        <v>4</v>
      </c>
      <c r="R4490" t="s">
        <v>260</v>
      </c>
      <c r="S4490" t="s">
        <v>260</v>
      </c>
      <c r="T4490" t="s">
        <v>42</v>
      </c>
      <c r="U4490" t="s">
        <v>32</v>
      </c>
      <c r="V4490" t="s">
        <v>48</v>
      </c>
      <c r="W4490">
        <v>0.75</v>
      </c>
    </row>
    <row r="4491" spans="1:23" x14ac:dyDescent="0.3">
      <c r="A4491" t="s">
        <v>1479</v>
      </c>
      <c r="B4491" t="s">
        <v>1480</v>
      </c>
      <c r="D4491" s="1">
        <v>41042</v>
      </c>
      <c r="E4491" s="1">
        <v>41044</v>
      </c>
      <c r="F4491" s="1" t="str">
        <f t="shared" si="294"/>
        <v>May</v>
      </c>
      <c r="G4491" s="1" t="str">
        <f t="shared" si="295"/>
        <v>2012</v>
      </c>
      <c r="H4491" s="2">
        <f t="shared" si="296"/>
        <v>2</v>
      </c>
      <c r="I4491" s="2" t="b">
        <f t="shared" si="297"/>
        <v>0</v>
      </c>
      <c r="J4491" t="s">
        <v>52</v>
      </c>
      <c r="K4491">
        <v>38</v>
      </c>
      <c r="L4491">
        <v>3988.0895</v>
      </c>
      <c r="M4491">
        <v>0.02</v>
      </c>
      <c r="N4491" t="s">
        <v>18</v>
      </c>
      <c r="O4491">
        <v>969.86</v>
      </c>
      <c r="P4491">
        <v>125.99</v>
      </c>
      <c r="Q4491">
        <v>4.2</v>
      </c>
      <c r="R4491" t="s">
        <v>260</v>
      </c>
      <c r="S4491" t="s">
        <v>260</v>
      </c>
      <c r="T4491" t="s">
        <v>21</v>
      </c>
      <c r="U4491" t="s">
        <v>32</v>
      </c>
      <c r="V4491" t="s">
        <v>33</v>
      </c>
      <c r="W4491">
        <v>0.59</v>
      </c>
    </row>
    <row r="4492" spans="1:23" x14ac:dyDescent="0.3">
      <c r="A4492" t="s">
        <v>1479</v>
      </c>
      <c r="B4492" t="s">
        <v>1480</v>
      </c>
      <c r="D4492" s="1">
        <v>41008</v>
      </c>
      <c r="E4492" s="1">
        <v>41011</v>
      </c>
      <c r="F4492" s="1" t="str">
        <f t="shared" si="294"/>
        <v>April</v>
      </c>
      <c r="G4492" s="1" t="str">
        <f t="shared" si="295"/>
        <v>2012</v>
      </c>
      <c r="H4492" s="2">
        <f t="shared" si="296"/>
        <v>3</v>
      </c>
      <c r="I4492" s="2" t="b">
        <f t="shared" si="297"/>
        <v>0</v>
      </c>
      <c r="J4492" t="s">
        <v>52</v>
      </c>
      <c r="K4492">
        <v>48</v>
      </c>
      <c r="L4492">
        <v>3400.63</v>
      </c>
      <c r="M4492">
        <v>0.08</v>
      </c>
      <c r="N4492" t="s">
        <v>25</v>
      </c>
      <c r="O4492">
        <v>-892.79</v>
      </c>
      <c r="P4492">
        <v>70.98</v>
      </c>
      <c r="Q4492">
        <v>46.74</v>
      </c>
      <c r="R4492" t="s">
        <v>260</v>
      </c>
      <c r="S4492" t="s">
        <v>260</v>
      </c>
      <c r="T4492" t="s">
        <v>21</v>
      </c>
      <c r="U4492" t="s">
        <v>36</v>
      </c>
      <c r="V4492" t="s">
        <v>54</v>
      </c>
      <c r="W4492">
        <v>0.56000000000000005</v>
      </c>
    </row>
    <row r="4493" spans="1:23" x14ac:dyDescent="0.3">
      <c r="A4493" t="s">
        <v>1391</v>
      </c>
      <c r="B4493" t="s">
        <v>1049</v>
      </c>
      <c r="D4493" s="1">
        <v>40717</v>
      </c>
      <c r="E4493" s="1">
        <v>40719</v>
      </c>
      <c r="F4493" s="1" t="str">
        <f t="shared" si="294"/>
        <v>June</v>
      </c>
      <c r="G4493" s="1" t="str">
        <f t="shared" si="295"/>
        <v>2011</v>
      </c>
      <c r="H4493" s="2">
        <f t="shared" si="296"/>
        <v>2</v>
      </c>
      <c r="I4493" s="2" t="b">
        <f t="shared" si="297"/>
        <v>0</v>
      </c>
      <c r="J4493" t="s">
        <v>52</v>
      </c>
      <c r="K4493">
        <v>22</v>
      </c>
      <c r="L4493">
        <v>1683.57</v>
      </c>
      <c r="M4493">
        <v>0.1</v>
      </c>
      <c r="N4493" t="s">
        <v>18</v>
      </c>
      <c r="O4493">
        <v>346.54</v>
      </c>
      <c r="P4493">
        <v>80.98</v>
      </c>
      <c r="Q4493">
        <v>7.18</v>
      </c>
      <c r="R4493" t="s">
        <v>260</v>
      </c>
      <c r="S4493" t="s">
        <v>260</v>
      </c>
      <c r="T4493" t="s">
        <v>42</v>
      </c>
      <c r="U4493" t="s">
        <v>32</v>
      </c>
      <c r="V4493" t="s">
        <v>48</v>
      </c>
      <c r="W4493">
        <v>0.48</v>
      </c>
    </row>
    <row r="4494" spans="1:23" x14ac:dyDescent="0.3">
      <c r="A4494" t="s">
        <v>1423</v>
      </c>
      <c r="B4494" t="s">
        <v>1424</v>
      </c>
      <c r="D4494" s="1">
        <v>40954</v>
      </c>
      <c r="E4494" s="1">
        <v>40956</v>
      </c>
      <c r="F4494" s="1" t="str">
        <f t="shared" si="294"/>
        <v>February</v>
      </c>
      <c r="G4494" s="1" t="str">
        <f t="shared" si="295"/>
        <v>2012</v>
      </c>
      <c r="H4494" s="2">
        <f t="shared" si="296"/>
        <v>2</v>
      </c>
      <c r="I4494" s="2" t="b">
        <f t="shared" si="297"/>
        <v>0</v>
      </c>
      <c r="J4494" t="s">
        <v>17</v>
      </c>
      <c r="K4494">
        <v>1</v>
      </c>
      <c r="L4494">
        <v>13.53</v>
      </c>
      <c r="M4494">
        <v>7.0000000000000007E-2</v>
      </c>
      <c r="N4494" t="s">
        <v>18</v>
      </c>
      <c r="O4494">
        <v>-6.73</v>
      </c>
      <c r="P4494">
        <v>11.55</v>
      </c>
      <c r="Q4494">
        <v>2.36</v>
      </c>
      <c r="R4494" t="s">
        <v>260</v>
      </c>
      <c r="S4494" t="s">
        <v>260</v>
      </c>
      <c r="T4494" t="s">
        <v>31</v>
      </c>
      <c r="U4494" t="s">
        <v>22</v>
      </c>
      <c r="V4494" t="s">
        <v>60</v>
      </c>
      <c r="W4494">
        <v>0.55000000000000004</v>
      </c>
    </row>
    <row r="4495" spans="1:23" x14ac:dyDescent="0.3">
      <c r="A4495" t="s">
        <v>1315</v>
      </c>
      <c r="B4495" t="s">
        <v>1459</v>
      </c>
      <c r="D4495" s="1">
        <v>40482</v>
      </c>
      <c r="E4495" s="1">
        <v>40483</v>
      </c>
      <c r="F4495" s="1" t="str">
        <f t="shared" si="294"/>
        <v>November</v>
      </c>
      <c r="G4495" s="1" t="str">
        <f t="shared" si="295"/>
        <v>2010</v>
      </c>
      <c r="H4495" s="2">
        <f t="shared" si="296"/>
        <v>1</v>
      </c>
      <c r="I4495" s="2" t="b">
        <f t="shared" si="297"/>
        <v>0</v>
      </c>
      <c r="J4495" t="s">
        <v>44</v>
      </c>
      <c r="K4495">
        <v>1</v>
      </c>
      <c r="L4495">
        <v>65.466999999999999</v>
      </c>
      <c r="M4495">
        <v>0.06</v>
      </c>
      <c r="N4495" t="s">
        <v>39</v>
      </c>
      <c r="O4495">
        <v>-257.41000000000003</v>
      </c>
      <c r="P4495">
        <v>65.989999999999995</v>
      </c>
      <c r="Q4495">
        <v>8.8000000000000007</v>
      </c>
      <c r="R4495" t="s">
        <v>260</v>
      </c>
      <c r="S4495" t="s">
        <v>260</v>
      </c>
      <c r="T4495" t="s">
        <v>21</v>
      </c>
      <c r="U4495" t="s">
        <v>32</v>
      </c>
      <c r="V4495" t="s">
        <v>33</v>
      </c>
      <c r="W4495">
        <v>0.57999999999999996</v>
      </c>
    </row>
    <row r="4496" spans="1:23" x14ac:dyDescent="0.3">
      <c r="A4496" t="s">
        <v>946</v>
      </c>
      <c r="B4496" t="s">
        <v>1458</v>
      </c>
      <c r="D4496" s="1">
        <v>40598</v>
      </c>
      <c r="E4496" s="1">
        <v>40600</v>
      </c>
      <c r="F4496" s="1" t="str">
        <f t="shared" si="294"/>
        <v>February</v>
      </c>
      <c r="G4496" s="1" t="str">
        <f t="shared" si="295"/>
        <v>2011</v>
      </c>
      <c r="H4496" s="2">
        <f t="shared" si="296"/>
        <v>2</v>
      </c>
      <c r="I4496" s="2" t="b">
        <f t="shared" si="297"/>
        <v>0</v>
      </c>
      <c r="J4496" t="s">
        <v>24</v>
      </c>
      <c r="K4496">
        <v>27</v>
      </c>
      <c r="L4496">
        <v>305.05</v>
      </c>
      <c r="M4496">
        <v>0.04</v>
      </c>
      <c r="N4496" t="s">
        <v>18</v>
      </c>
      <c r="O4496">
        <v>23.12</v>
      </c>
      <c r="P4496">
        <v>10.98</v>
      </c>
      <c r="Q4496">
        <v>3.37</v>
      </c>
      <c r="R4496" t="s">
        <v>260</v>
      </c>
      <c r="S4496" t="s">
        <v>260</v>
      </c>
      <c r="T4496" t="s">
        <v>42</v>
      </c>
      <c r="U4496" t="s">
        <v>22</v>
      </c>
      <c r="V4496" t="s">
        <v>82</v>
      </c>
      <c r="W4496">
        <v>0.56999999999999995</v>
      </c>
    </row>
    <row r="4497" spans="1:23" x14ac:dyDescent="0.3">
      <c r="A4497" t="s">
        <v>992</v>
      </c>
      <c r="B4497" t="s">
        <v>1098</v>
      </c>
      <c r="D4497" s="1">
        <v>40321</v>
      </c>
      <c r="E4497" s="1">
        <v>40322</v>
      </c>
      <c r="F4497" s="1" t="str">
        <f t="shared" si="294"/>
        <v>May</v>
      </c>
      <c r="G4497" s="1" t="str">
        <f t="shared" si="295"/>
        <v>2010</v>
      </c>
      <c r="H4497" s="2">
        <f t="shared" si="296"/>
        <v>1</v>
      </c>
      <c r="I4497" s="2" t="b">
        <f t="shared" si="297"/>
        <v>0</v>
      </c>
      <c r="J4497" t="s">
        <v>24</v>
      </c>
      <c r="K4497">
        <v>3</v>
      </c>
      <c r="L4497">
        <v>907.18</v>
      </c>
      <c r="M4497">
        <v>0.06</v>
      </c>
      <c r="N4497" t="s">
        <v>18</v>
      </c>
      <c r="O4497">
        <v>-236.6</v>
      </c>
      <c r="P4497">
        <v>300.64999999999998</v>
      </c>
      <c r="Q4497">
        <v>24.49</v>
      </c>
      <c r="R4497" t="s">
        <v>260</v>
      </c>
      <c r="S4497" t="s">
        <v>260</v>
      </c>
      <c r="T4497" t="s">
        <v>31</v>
      </c>
      <c r="U4497" t="s">
        <v>22</v>
      </c>
      <c r="V4497" t="s">
        <v>28</v>
      </c>
      <c r="W4497">
        <v>0.52</v>
      </c>
    </row>
    <row r="4498" spans="1:23" x14ac:dyDescent="0.3">
      <c r="A4498" t="s">
        <v>1088</v>
      </c>
      <c r="B4498" t="s">
        <v>1430</v>
      </c>
      <c r="D4498" s="1">
        <v>40246</v>
      </c>
      <c r="E4498" s="1">
        <v>40247</v>
      </c>
      <c r="F4498" s="1" t="str">
        <f t="shared" si="294"/>
        <v>March</v>
      </c>
      <c r="G4498" s="1" t="str">
        <f t="shared" si="295"/>
        <v>2010</v>
      </c>
      <c r="H4498" s="2">
        <f t="shared" si="296"/>
        <v>1</v>
      </c>
      <c r="I4498" s="2" t="b">
        <f t="shared" si="297"/>
        <v>0</v>
      </c>
      <c r="J4498" t="s">
        <v>44</v>
      </c>
      <c r="K4498">
        <v>25</v>
      </c>
      <c r="L4498">
        <v>135.91</v>
      </c>
      <c r="M4498">
        <v>7.0000000000000007E-2</v>
      </c>
      <c r="N4498" t="s">
        <v>18</v>
      </c>
      <c r="O4498">
        <v>37.5</v>
      </c>
      <c r="P4498">
        <v>5.68</v>
      </c>
      <c r="Q4498">
        <v>1.21</v>
      </c>
      <c r="R4498" t="s">
        <v>260</v>
      </c>
      <c r="S4498" t="s">
        <v>260</v>
      </c>
      <c r="T4498" t="s">
        <v>27</v>
      </c>
      <c r="U4498" t="s">
        <v>22</v>
      </c>
      <c r="V4498" t="s">
        <v>43</v>
      </c>
      <c r="W4498">
        <v>0.4</v>
      </c>
    </row>
    <row r="4499" spans="1:23" x14ac:dyDescent="0.3">
      <c r="A4499" t="s">
        <v>1414</v>
      </c>
      <c r="B4499" t="s">
        <v>1254</v>
      </c>
      <c r="D4499" s="1">
        <v>40294</v>
      </c>
      <c r="E4499" s="1">
        <v>40295</v>
      </c>
      <c r="F4499" s="1" t="str">
        <f t="shared" si="294"/>
        <v>April</v>
      </c>
      <c r="G4499" s="1" t="str">
        <f t="shared" si="295"/>
        <v>2010</v>
      </c>
      <c r="H4499" s="2">
        <f t="shared" si="296"/>
        <v>1</v>
      </c>
      <c r="I4499" s="2" t="b">
        <f t="shared" si="297"/>
        <v>0</v>
      </c>
      <c r="J4499" t="s">
        <v>34</v>
      </c>
      <c r="K4499">
        <v>6</v>
      </c>
      <c r="L4499">
        <v>1854.94</v>
      </c>
      <c r="M4499">
        <v>0.04</v>
      </c>
      <c r="N4499" t="s">
        <v>18</v>
      </c>
      <c r="O4499">
        <v>-559.78</v>
      </c>
      <c r="P4499">
        <v>300.97000000000003</v>
      </c>
      <c r="Q4499">
        <v>7.18</v>
      </c>
      <c r="R4499" t="s">
        <v>260</v>
      </c>
      <c r="S4499" t="s">
        <v>260</v>
      </c>
      <c r="T4499" t="s">
        <v>21</v>
      </c>
      <c r="U4499" t="s">
        <v>32</v>
      </c>
      <c r="V4499" t="s">
        <v>48</v>
      </c>
      <c r="W4499">
        <v>0.48</v>
      </c>
    </row>
    <row r="4500" spans="1:23" x14ac:dyDescent="0.3">
      <c r="A4500" t="s">
        <v>1026</v>
      </c>
      <c r="B4500" t="s">
        <v>1145</v>
      </c>
      <c r="D4500" s="1">
        <v>39931</v>
      </c>
      <c r="E4500" s="1">
        <v>39933</v>
      </c>
      <c r="F4500" s="1" t="str">
        <f t="shared" si="294"/>
        <v>April</v>
      </c>
      <c r="G4500" s="1" t="str">
        <f t="shared" si="295"/>
        <v>2009</v>
      </c>
      <c r="H4500" s="2">
        <f t="shared" si="296"/>
        <v>2</v>
      </c>
      <c r="I4500" s="2" t="b">
        <f t="shared" si="297"/>
        <v>0</v>
      </c>
      <c r="J4500" t="s">
        <v>44</v>
      </c>
      <c r="K4500">
        <v>30</v>
      </c>
      <c r="L4500">
        <v>250.29</v>
      </c>
      <c r="M4500">
        <v>0.02</v>
      </c>
      <c r="N4500" t="s">
        <v>18</v>
      </c>
      <c r="O4500">
        <v>6.79</v>
      </c>
      <c r="P4500">
        <v>8.34</v>
      </c>
      <c r="Q4500">
        <v>2.64</v>
      </c>
      <c r="R4500" t="s">
        <v>260</v>
      </c>
      <c r="S4500" t="s">
        <v>260</v>
      </c>
      <c r="T4500" t="s">
        <v>21</v>
      </c>
      <c r="U4500" t="s">
        <v>22</v>
      </c>
      <c r="V4500" t="s">
        <v>82</v>
      </c>
      <c r="W4500">
        <v>0.59</v>
      </c>
    </row>
    <row r="4501" spans="1:23" x14ac:dyDescent="0.3">
      <c r="A4501" t="s">
        <v>1416</v>
      </c>
      <c r="B4501" t="s">
        <v>1417</v>
      </c>
      <c r="D4501" s="1">
        <v>39970</v>
      </c>
      <c r="E4501" s="1">
        <v>39971</v>
      </c>
      <c r="F4501" s="1" t="str">
        <f t="shared" si="294"/>
        <v>June</v>
      </c>
      <c r="G4501" s="1" t="str">
        <f t="shared" si="295"/>
        <v>2009</v>
      </c>
      <c r="H4501" s="2">
        <f t="shared" si="296"/>
        <v>1</v>
      </c>
      <c r="I4501" s="2" t="b">
        <f t="shared" si="297"/>
        <v>0</v>
      </c>
      <c r="J4501" t="s">
        <v>52</v>
      </c>
      <c r="K4501">
        <v>20</v>
      </c>
      <c r="L4501">
        <v>129.30000000000001</v>
      </c>
      <c r="M4501">
        <v>0.02</v>
      </c>
      <c r="N4501" t="s">
        <v>18</v>
      </c>
      <c r="O4501">
        <v>40.200000000000003</v>
      </c>
      <c r="P4501">
        <v>6.47</v>
      </c>
      <c r="Q4501">
        <v>1.22</v>
      </c>
      <c r="R4501" t="s">
        <v>260</v>
      </c>
      <c r="S4501" t="s">
        <v>260</v>
      </c>
      <c r="T4501" t="s">
        <v>27</v>
      </c>
      <c r="U4501" t="s">
        <v>22</v>
      </c>
      <c r="V4501" t="s">
        <v>60</v>
      </c>
      <c r="W4501">
        <v>0.4</v>
      </c>
    </row>
    <row r="4502" spans="1:23" x14ac:dyDescent="0.3">
      <c r="A4502" t="s">
        <v>1175</v>
      </c>
      <c r="B4502" t="s">
        <v>1484</v>
      </c>
      <c r="D4502" s="1">
        <v>40379</v>
      </c>
      <c r="E4502" s="1">
        <v>40380</v>
      </c>
      <c r="F4502" s="1" t="str">
        <f t="shared" si="294"/>
        <v>July</v>
      </c>
      <c r="G4502" s="1" t="str">
        <f t="shared" si="295"/>
        <v>2010</v>
      </c>
      <c r="H4502" s="2">
        <f t="shared" si="296"/>
        <v>1</v>
      </c>
      <c r="I4502" s="2" t="b">
        <f t="shared" si="297"/>
        <v>0</v>
      </c>
      <c r="J4502" t="s">
        <v>24</v>
      </c>
      <c r="K4502">
        <v>30</v>
      </c>
      <c r="L4502">
        <v>1775.33</v>
      </c>
      <c r="M4502">
        <v>0.05</v>
      </c>
      <c r="N4502" t="s">
        <v>18</v>
      </c>
      <c r="O4502">
        <v>365.25</v>
      </c>
      <c r="P4502">
        <v>60.65</v>
      </c>
      <c r="Q4502">
        <v>12.23</v>
      </c>
      <c r="R4502" t="s">
        <v>260</v>
      </c>
      <c r="S4502" t="s">
        <v>260</v>
      </c>
      <c r="T4502" t="s">
        <v>42</v>
      </c>
      <c r="U4502" t="s">
        <v>36</v>
      </c>
      <c r="V4502" t="s">
        <v>37</v>
      </c>
      <c r="W4502">
        <v>0.64</v>
      </c>
    </row>
    <row r="4503" spans="1:23" x14ac:dyDescent="0.3">
      <c r="A4503" t="s">
        <v>1354</v>
      </c>
      <c r="B4503" t="s">
        <v>1355</v>
      </c>
      <c r="D4503" s="1">
        <v>40152</v>
      </c>
      <c r="E4503" s="1">
        <v>40155</v>
      </c>
      <c r="F4503" s="1" t="str">
        <f t="shared" si="294"/>
        <v>December</v>
      </c>
      <c r="G4503" s="1" t="str">
        <f t="shared" si="295"/>
        <v>2009</v>
      </c>
      <c r="H4503" s="2">
        <f t="shared" si="296"/>
        <v>3</v>
      </c>
      <c r="I4503" s="2" t="b">
        <f t="shared" si="297"/>
        <v>0</v>
      </c>
      <c r="J4503" t="s">
        <v>44</v>
      </c>
      <c r="K4503">
        <v>13</v>
      </c>
      <c r="L4503">
        <v>15823.27</v>
      </c>
      <c r="M4503">
        <v>0.04</v>
      </c>
      <c r="N4503" t="s">
        <v>25</v>
      </c>
      <c r="O4503">
        <v>1759.34</v>
      </c>
      <c r="P4503">
        <v>1360.14</v>
      </c>
      <c r="Q4503">
        <v>14.7</v>
      </c>
      <c r="R4503" t="s">
        <v>260</v>
      </c>
      <c r="S4503" t="s">
        <v>260</v>
      </c>
      <c r="T4503" t="s">
        <v>42</v>
      </c>
      <c r="U4503" t="s">
        <v>32</v>
      </c>
      <c r="V4503" t="s">
        <v>94</v>
      </c>
      <c r="W4503">
        <v>0.59</v>
      </c>
    </row>
    <row r="4504" spans="1:23" x14ac:dyDescent="0.3">
      <c r="A4504" t="s">
        <v>1041</v>
      </c>
      <c r="B4504" t="s">
        <v>1444</v>
      </c>
      <c r="D4504" s="1">
        <v>40471</v>
      </c>
      <c r="E4504" s="1">
        <v>40476</v>
      </c>
      <c r="F4504" s="1" t="str">
        <f t="shared" si="294"/>
        <v>October</v>
      </c>
      <c r="G4504" s="1" t="str">
        <f t="shared" si="295"/>
        <v>2010</v>
      </c>
      <c r="H4504" s="2">
        <f t="shared" si="296"/>
        <v>5</v>
      </c>
      <c r="I4504" s="2" t="b">
        <f t="shared" si="297"/>
        <v>0</v>
      </c>
      <c r="J4504" t="s">
        <v>17</v>
      </c>
      <c r="K4504">
        <v>46</v>
      </c>
      <c r="L4504">
        <v>287.13</v>
      </c>
      <c r="M4504">
        <v>0</v>
      </c>
      <c r="N4504" t="s">
        <v>18</v>
      </c>
      <c r="O4504">
        <v>-186.31</v>
      </c>
      <c r="P4504">
        <v>5.78</v>
      </c>
      <c r="Q4504">
        <v>7.96</v>
      </c>
      <c r="R4504" t="s">
        <v>260</v>
      </c>
      <c r="S4504" t="s">
        <v>260</v>
      </c>
      <c r="T4504" t="s">
        <v>31</v>
      </c>
      <c r="U4504" t="s">
        <v>22</v>
      </c>
      <c r="V4504" t="s">
        <v>43</v>
      </c>
      <c r="W4504">
        <v>0.36</v>
      </c>
    </row>
    <row r="4505" spans="1:23" x14ac:dyDescent="0.3">
      <c r="A4505" t="s">
        <v>1389</v>
      </c>
      <c r="B4505" t="s">
        <v>1390</v>
      </c>
      <c r="D4505" s="1">
        <v>39965</v>
      </c>
      <c r="E4505" s="1">
        <v>39966</v>
      </c>
      <c r="F4505" s="1" t="str">
        <f t="shared" si="294"/>
        <v>June</v>
      </c>
      <c r="G4505" s="1" t="str">
        <f t="shared" si="295"/>
        <v>2009</v>
      </c>
      <c r="H4505" s="2">
        <f t="shared" si="296"/>
        <v>1</v>
      </c>
      <c r="I4505" s="2" t="b">
        <f t="shared" si="297"/>
        <v>0</v>
      </c>
      <c r="J4505" t="s">
        <v>44</v>
      </c>
      <c r="K4505">
        <v>31</v>
      </c>
      <c r="L4505">
        <v>501.38</v>
      </c>
      <c r="M4505">
        <v>0.03</v>
      </c>
      <c r="N4505" t="s">
        <v>18</v>
      </c>
      <c r="O4505">
        <v>-71.95</v>
      </c>
      <c r="P4505">
        <v>15.31</v>
      </c>
      <c r="Q4505">
        <v>8.7799999999999994</v>
      </c>
      <c r="R4505" t="s">
        <v>260</v>
      </c>
      <c r="S4505" t="s">
        <v>260</v>
      </c>
      <c r="T4505" t="s">
        <v>21</v>
      </c>
      <c r="U4505" t="s">
        <v>22</v>
      </c>
      <c r="V4505" t="s">
        <v>23</v>
      </c>
      <c r="W4505">
        <v>0.56999999999999995</v>
      </c>
    </row>
    <row r="4506" spans="1:23" x14ac:dyDescent="0.3">
      <c r="A4506" t="s">
        <v>1477</v>
      </c>
      <c r="B4506" t="s">
        <v>1478</v>
      </c>
      <c r="D4506" s="1">
        <v>40070</v>
      </c>
      <c r="E4506" s="1">
        <v>40071</v>
      </c>
      <c r="F4506" s="1" t="str">
        <f t="shared" si="294"/>
        <v>September</v>
      </c>
      <c r="G4506" s="1" t="str">
        <f t="shared" si="295"/>
        <v>2009</v>
      </c>
      <c r="H4506" s="2">
        <f t="shared" si="296"/>
        <v>1</v>
      </c>
      <c r="I4506" s="2" t="b">
        <f t="shared" si="297"/>
        <v>0</v>
      </c>
      <c r="J4506" t="s">
        <v>24</v>
      </c>
      <c r="K4506">
        <v>26</v>
      </c>
      <c r="L4506">
        <v>936.95</v>
      </c>
      <c r="M4506">
        <v>0.03</v>
      </c>
      <c r="N4506" t="s">
        <v>18</v>
      </c>
      <c r="O4506">
        <v>-0.74</v>
      </c>
      <c r="P4506">
        <v>33.979999999999997</v>
      </c>
      <c r="Q4506">
        <v>19.989999999999998</v>
      </c>
      <c r="R4506" t="s">
        <v>260</v>
      </c>
      <c r="S4506" t="s">
        <v>260</v>
      </c>
      <c r="T4506" t="s">
        <v>21</v>
      </c>
      <c r="U4506" t="s">
        <v>36</v>
      </c>
      <c r="V4506" t="s">
        <v>37</v>
      </c>
      <c r="W4506">
        <v>0.55000000000000004</v>
      </c>
    </row>
    <row r="4507" spans="1:23" x14ac:dyDescent="0.3">
      <c r="A4507" t="s">
        <v>996</v>
      </c>
      <c r="B4507" t="s">
        <v>1415</v>
      </c>
      <c r="D4507" s="1">
        <v>40739</v>
      </c>
      <c r="E4507" s="1">
        <v>40741</v>
      </c>
      <c r="F4507" s="1" t="str">
        <f t="shared" si="294"/>
        <v>July</v>
      </c>
      <c r="G4507" s="1" t="str">
        <f t="shared" si="295"/>
        <v>2011</v>
      </c>
      <c r="H4507" s="2">
        <f t="shared" si="296"/>
        <v>2</v>
      </c>
      <c r="I4507" s="2" t="b">
        <f t="shared" si="297"/>
        <v>0</v>
      </c>
      <c r="J4507" t="s">
        <v>17</v>
      </c>
      <c r="K4507">
        <v>9</v>
      </c>
      <c r="L4507">
        <v>163.78</v>
      </c>
      <c r="M4507">
        <v>0.05</v>
      </c>
      <c r="N4507" t="s">
        <v>18</v>
      </c>
      <c r="O4507">
        <v>-43.03</v>
      </c>
      <c r="P4507">
        <v>17.98</v>
      </c>
      <c r="Q4507">
        <v>8.51</v>
      </c>
      <c r="R4507" t="s">
        <v>260</v>
      </c>
      <c r="S4507" t="s">
        <v>260</v>
      </c>
      <c r="T4507" t="s">
        <v>21</v>
      </c>
      <c r="U4507" t="s">
        <v>32</v>
      </c>
      <c r="V4507" t="s">
        <v>94</v>
      </c>
      <c r="W4507">
        <v>0.4</v>
      </c>
    </row>
    <row r="4508" spans="1:23" x14ac:dyDescent="0.3">
      <c r="A4508" t="s">
        <v>1410</v>
      </c>
      <c r="B4508" t="s">
        <v>948</v>
      </c>
      <c r="D4508" s="1">
        <v>40587</v>
      </c>
      <c r="E4508" s="1">
        <v>40588</v>
      </c>
      <c r="F4508" s="1" t="str">
        <f t="shared" si="294"/>
        <v>February</v>
      </c>
      <c r="G4508" s="1" t="str">
        <f t="shared" si="295"/>
        <v>2011</v>
      </c>
      <c r="H4508" s="2">
        <f t="shared" si="296"/>
        <v>1</v>
      </c>
      <c r="I4508" s="2" t="b">
        <f t="shared" si="297"/>
        <v>0</v>
      </c>
      <c r="J4508" t="s">
        <v>44</v>
      </c>
      <c r="K4508">
        <v>20</v>
      </c>
      <c r="L4508">
        <v>2573.29</v>
      </c>
      <c r="M4508">
        <v>0.04</v>
      </c>
      <c r="N4508" t="s">
        <v>25</v>
      </c>
      <c r="O4508">
        <v>-896.94</v>
      </c>
      <c r="P4508">
        <v>122.99</v>
      </c>
      <c r="Q4508">
        <v>70.2</v>
      </c>
      <c r="R4508" t="s">
        <v>260</v>
      </c>
      <c r="S4508" t="s">
        <v>260</v>
      </c>
      <c r="T4508" t="s">
        <v>31</v>
      </c>
      <c r="U4508" t="s">
        <v>36</v>
      </c>
      <c r="V4508" t="s">
        <v>67</v>
      </c>
      <c r="W4508">
        <v>0.74</v>
      </c>
    </row>
    <row r="4509" spans="1:23" x14ac:dyDescent="0.3">
      <c r="A4509" t="s">
        <v>996</v>
      </c>
      <c r="B4509" t="s">
        <v>1415</v>
      </c>
      <c r="D4509" s="1">
        <v>41042</v>
      </c>
      <c r="E4509" s="1">
        <v>41044</v>
      </c>
      <c r="F4509" s="1" t="str">
        <f t="shared" si="294"/>
        <v>May</v>
      </c>
      <c r="G4509" s="1" t="str">
        <f t="shared" si="295"/>
        <v>2012</v>
      </c>
      <c r="H4509" s="2">
        <f t="shared" si="296"/>
        <v>2</v>
      </c>
      <c r="I4509" s="2" t="b">
        <f t="shared" si="297"/>
        <v>0</v>
      </c>
      <c r="J4509" t="s">
        <v>24</v>
      </c>
      <c r="K4509">
        <v>33</v>
      </c>
      <c r="L4509">
        <v>8305.19</v>
      </c>
      <c r="M4509">
        <v>0.04</v>
      </c>
      <c r="N4509" t="s">
        <v>25</v>
      </c>
      <c r="O4509">
        <v>1383.32</v>
      </c>
      <c r="P4509">
        <v>240.98</v>
      </c>
      <c r="Q4509">
        <v>60.2</v>
      </c>
      <c r="R4509" t="s">
        <v>260</v>
      </c>
      <c r="S4509" t="s">
        <v>260</v>
      </c>
      <c r="T4509" t="s">
        <v>21</v>
      </c>
      <c r="U4509" t="s">
        <v>36</v>
      </c>
      <c r="V4509" t="s">
        <v>54</v>
      </c>
      <c r="W4509">
        <v>0.56000000000000005</v>
      </c>
    </row>
    <row r="4510" spans="1:23" x14ac:dyDescent="0.3">
      <c r="A4510" t="s">
        <v>1425</v>
      </c>
      <c r="B4510" t="s">
        <v>1426</v>
      </c>
      <c r="D4510" s="1">
        <v>40897</v>
      </c>
      <c r="E4510" s="1">
        <v>40899</v>
      </c>
      <c r="F4510" s="1" t="str">
        <f t="shared" si="294"/>
        <v>December</v>
      </c>
      <c r="G4510" s="1" t="str">
        <f t="shared" si="295"/>
        <v>2011</v>
      </c>
      <c r="H4510" s="2">
        <f t="shared" si="296"/>
        <v>2</v>
      </c>
      <c r="I4510" s="2" t="b">
        <f t="shared" si="297"/>
        <v>0</v>
      </c>
      <c r="J4510" t="s">
        <v>52</v>
      </c>
      <c r="K4510">
        <v>35</v>
      </c>
      <c r="L4510">
        <v>539.21</v>
      </c>
      <c r="M4510">
        <v>0.05</v>
      </c>
      <c r="N4510" t="s">
        <v>25</v>
      </c>
      <c r="O4510">
        <v>11.65</v>
      </c>
      <c r="P4510">
        <v>15.23</v>
      </c>
      <c r="Q4510">
        <v>27.75</v>
      </c>
      <c r="R4510" t="s">
        <v>260</v>
      </c>
      <c r="S4510" t="s">
        <v>260</v>
      </c>
      <c r="T4510" t="s">
        <v>31</v>
      </c>
      <c r="U4510" t="s">
        <v>36</v>
      </c>
      <c r="V4510" t="s">
        <v>55</v>
      </c>
      <c r="W4510">
        <v>0.76</v>
      </c>
    </row>
    <row r="4511" spans="1:23" x14ac:dyDescent="0.3">
      <c r="A4511" t="s">
        <v>1401</v>
      </c>
      <c r="B4511" t="s">
        <v>1402</v>
      </c>
      <c r="D4511" s="1">
        <v>40576</v>
      </c>
      <c r="E4511" s="1">
        <v>40578</v>
      </c>
      <c r="F4511" s="1" t="str">
        <f t="shared" si="294"/>
        <v>February</v>
      </c>
      <c r="G4511" s="1" t="str">
        <f t="shared" si="295"/>
        <v>2011</v>
      </c>
      <c r="H4511" s="2">
        <f t="shared" si="296"/>
        <v>2</v>
      </c>
      <c r="I4511" s="2" t="b">
        <f t="shared" si="297"/>
        <v>0</v>
      </c>
      <c r="J4511" t="s">
        <v>52</v>
      </c>
      <c r="K4511">
        <v>4</v>
      </c>
      <c r="L4511">
        <v>123.82</v>
      </c>
      <c r="M4511">
        <v>0.05</v>
      </c>
      <c r="N4511" t="s">
        <v>18</v>
      </c>
      <c r="O4511">
        <v>-0.37</v>
      </c>
      <c r="P4511">
        <v>29.34</v>
      </c>
      <c r="Q4511">
        <v>57.87</v>
      </c>
      <c r="R4511" t="s">
        <v>260</v>
      </c>
      <c r="S4511" t="s">
        <v>260</v>
      </c>
      <c r="T4511" t="s">
        <v>21</v>
      </c>
      <c r="U4511" t="s">
        <v>36</v>
      </c>
      <c r="V4511" t="s">
        <v>37</v>
      </c>
      <c r="W4511">
        <v>0.54</v>
      </c>
    </row>
    <row r="4512" spans="1:23" x14ac:dyDescent="0.3">
      <c r="A4512" t="s">
        <v>1389</v>
      </c>
      <c r="B4512" t="s">
        <v>1390</v>
      </c>
      <c r="D4512" s="1">
        <v>39925</v>
      </c>
      <c r="E4512" s="1">
        <v>39927</v>
      </c>
      <c r="F4512" s="1" t="str">
        <f t="shared" si="294"/>
        <v>April</v>
      </c>
      <c r="G4512" s="1" t="str">
        <f t="shared" si="295"/>
        <v>2009</v>
      </c>
      <c r="H4512" s="2">
        <f t="shared" si="296"/>
        <v>2</v>
      </c>
      <c r="I4512" s="2" t="b">
        <f t="shared" si="297"/>
        <v>0</v>
      </c>
      <c r="J4512" t="s">
        <v>34</v>
      </c>
      <c r="K4512">
        <v>33</v>
      </c>
      <c r="L4512">
        <v>3387.32</v>
      </c>
      <c r="M4512">
        <v>0.05</v>
      </c>
      <c r="N4512" t="s">
        <v>18</v>
      </c>
      <c r="O4512">
        <v>1413.52</v>
      </c>
      <c r="P4512">
        <v>100.98</v>
      </c>
      <c r="Q4512">
        <v>7.18</v>
      </c>
      <c r="R4512" t="s">
        <v>260</v>
      </c>
      <c r="S4512" t="s">
        <v>260</v>
      </c>
      <c r="T4512" t="s">
        <v>21</v>
      </c>
      <c r="U4512" t="s">
        <v>32</v>
      </c>
      <c r="V4512" t="s">
        <v>48</v>
      </c>
      <c r="W4512">
        <v>0.4</v>
      </c>
    </row>
    <row r="4513" spans="1:23" x14ac:dyDescent="0.3">
      <c r="A4513" t="s">
        <v>1557</v>
      </c>
      <c r="B4513" t="s">
        <v>1603</v>
      </c>
      <c r="D4513" s="1">
        <v>40525</v>
      </c>
      <c r="E4513" s="1">
        <v>40527</v>
      </c>
      <c r="F4513" s="1" t="str">
        <f t="shared" si="294"/>
        <v>December</v>
      </c>
      <c r="G4513" s="1" t="str">
        <f t="shared" si="295"/>
        <v>2010</v>
      </c>
      <c r="H4513" s="2">
        <f t="shared" si="296"/>
        <v>2</v>
      </c>
      <c r="I4513" s="2" t="b">
        <f t="shared" si="297"/>
        <v>0</v>
      </c>
      <c r="J4513" t="s">
        <v>34</v>
      </c>
      <c r="K4513">
        <v>30</v>
      </c>
      <c r="L4513">
        <v>990.73</v>
      </c>
      <c r="M4513">
        <v>0.02</v>
      </c>
      <c r="N4513" t="s">
        <v>39</v>
      </c>
      <c r="O4513">
        <v>56.39</v>
      </c>
      <c r="P4513">
        <v>30.73</v>
      </c>
      <c r="Q4513">
        <v>4</v>
      </c>
      <c r="R4513" t="s">
        <v>260</v>
      </c>
      <c r="S4513" t="s">
        <v>260</v>
      </c>
      <c r="T4513" t="s">
        <v>31</v>
      </c>
      <c r="U4513" t="s">
        <v>32</v>
      </c>
      <c r="V4513" t="s">
        <v>48</v>
      </c>
      <c r="W4513">
        <v>0.75</v>
      </c>
    </row>
    <row r="4514" spans="1:23" x14ac:dyDescent="0.3">
      <c r="A4514" t="s">
        <v>1354</v>
      </c>
      <c r="B4514" t="s">
        <v>1355</v>
      </c>
      <c r="D4514" s="1">
        <v>40422</v>
      </c>
      <c r="E4514" s="1">
        <v>40427</v>
      </c>
      <c r="F4514" s="1" t="str">
        <f t="shared" si="294"/>
        <v>September</v>
      </c>
      <c r="G4514" s="1" t="str">
        <f t="shared" si="295"/>
        <v>2010</v>
      </c>
      <c r="H4514" s="2">
        <f t="shared" si="296"/>
        <v>5</v>
      </c>
      <c r="I4514" s="2" t="b">
        <f t="shared" si="297"/>
        <v>0</v>
      </c>
      <c r="J4514" t="s">
        <v>17</v>
      </c>
      <c r="K4514">
        <v>45</v>
      </c>
      <c r="L4514">
        <v>372.01</v>
      </c>
      <c r="M4514">
        <v>7.0000000000000007E-2</v>
      </c>
      <c r="N4514" t="s">
        <v>18</v>
      </c>
      <c r="O4514">
        <v>-203.68</v>
      </c>
      <c r="P4514">
        <v>8.4499999999999993</v>
      </c>
      <c r="Q4514">
        <v>7.77</v>
      </c>
      <c r="R4514" t="s">
        <v>260</v>
      </c>
      <c r="S4514" t="s">
        <v>260</v>
      </c>
      <c r="T4514" t="s">
        <v>42</v>
      </c>
      <c r="U4514" t="s">
        <v>22</v>
      </c>
      <c r="V4514" t="s">
        <v>82</v>
      </c>
      <c r="W4514">
        <v>0.55000000000000004</v>
      </c>
    </row>
    <row r="4515" spans="1:23" x14ac:dyDescent="0.3">
      <c r="A4515" t="s">
        <v>1401</v>
      </c>
      <c r="B4515" t="s">
        <v>1402</v>
      </c>
      <c r="D4515" s="1">
        <v>41141</v>
      </c>
      <c r="E4515" s="1">
        <v>41143</v>
      </c>
      <c r="F4515" s="1" t="str">
        <f t="shared" si="294"/>
        <v>August</v>
      </c>
      <c r="G4515" s="1" t="str">
        <f t="shared" si="295"/>
        <v>2012</v>
      </c>
      <c r="H4515" s="2">
        <f t="shared" si="296"/>
        <v>2</v>
      </c>
      <c r="I4515" s="2" t="b">
        <f t="shared" si="297"/>
        <v>0</v>
      </c>
      <c r="J4515" t="s">
        <v>24</v>
      </c>
      <c r="K4515">
        <v>30</v>
      </c>
      <c r="L4515">
        <v>975.12</v>
      </c>
      <c r="M4515">
        <v>0.03</v>
      </c>
      <c r="N4515" t="s">
        <v>18</v>
      </c>
      <c r="O4515">
        <v>-6.72</v>
      </c>
      <c r="P4515">
        <v>30.98</v>
      </c>
      <c r="Q4515">
        <v>19.510000000000002</v>
      </c>
      <c r="R4515" t="s">
        <v>260</v>
      </c>
      <c r="S4515" t="s">
        <v>260</v>
      </c>
      <c r="T4515" t="s">
        <v>21</v>
      </c>
      <c r="U4515" t="s">
        <v>22</v>
      </c>
      <c r="V4515" t="s">
        <v>51</v>
      </c>
      <c r="W4515">
        <v>0.36</v>
      </c>
    </row>
    <row r="4516" spans="1:23" x14ac:dyDescent="0.3">
      <c r="A4516" t="s">
        <v>1352</v>
      </c>
      <c r="B4516" t="s">
        <v>1431</v>
      </c>
      <c r="D4516" s="1">
        <v>39832</v>
      </c>
      <c r="E4516" s="1">
        <v>39833</v>
      </c>
      <c r="F4516" s="1" t="str">
        <f t="shared" si="294"/>
        <v>January</v>
      </c>
      <c r="G4516" s="1" t="str">
        <f t="shared" si="295"/>
        <v>2009</v>
      </c>
      <c r="H4516" s="2">
        <f t="shared" si="296"/>
        <v>1</v>
      </c>
      <c r="I4516" s="2" t="b">
        <f t="shared" si="297"/>
        <v>0</v>
      </c>
      <c r="J4516" t="s">
        <v>52</v>
      </c>
      <c r="K4516">
        <v>18</v>
      </c>
      <c r="L4516">
        <v>2215.96</v>
      </c>
      <c r="M4516">
        <v>0</v>
      </c>
      <c r="N4516" t="s">
        <v>25</v>
      </c>
      <c r="O4516">
        <v>-101.66</v>
      </c>
      <c r="P4516">
        <v>119.99</v>
      </c>
      <c r="Q4516">
        <v>56.14</v>
      </c>
      <c r="R4516" t="s">
        <v>260</v>
      </c>
      <c r="S4516" t="s">
        <v>260</v>
      </c>
      <c r="T4516" t="s">
        <v>27</v>
      </c>
      <c r="U4516" t="s">
        <v>32</v>
      </c>
      <c r="V4516" t="s">
        <v>94</v>
      </c>
      <c r="W4516">
        <v>0.39</v>
      </c>
    </row>
    <row r="4517" spans="1:23" x14ac:dyDescent="0.3">
      <c r="A4517" t="s">
        <v>1401</v>
      </c>
      <c r="B4517" t="s">
        <v>1402</v>
      </c>
      <c r="D4517" s="1">
        <v>40565</v>
      </c>
      <c r="E4517" s="1">
        <v>40566</v>
      </c>
      <c r="F4517" s="1" t="str">
        <f t="shared" si="294"/>
        <v>January</v>
      </c>
      <c r="G4517" s="1" t="str">
        <f t="shared" si="295"/>
        <v>2011</v>
      </c>
      <c r="H4517" s="2">
        <f t="shared" si="296"/>
        <v>1</v>
      </c>
      <c r="I4517" s="2" t="b">
        <f t="shared" si="297"/>
        <v>0</v>
      </c>
      <c r="J4517" t="s">
        <v>34</v>
      </c>
      <c r="K4517">
        <v>43</v>
      </c>
      <c r="L4517">
        <v>1374.7</v>
      </c>
      <c r="M4517">
        <v>0.06</v>
      </c>
      <c r="N4517" t="s">
        <v>39</v>
      </c>
      <c r="O4517">
        <v>-90.3</v>
      </c>
      <c r="P4517">
        <v>32.979999999999997</v>
      </c>
      <c r="Q4517">
        <v>5.5</v>
      </c>
      <c r="R4517" t="s">
        <v>260</v>
      </c>
      <c r="S4517" t="s">
        <v>260</v>
      </c>
      <c r="T4517" t="s">
        <v>21</v>
      </c>
      <c r="U4517" t="s">
        <v>32</v>
      </c>
      <c r="V4517" t="s">
        <v>48</v>
      </c>
      <c r="W4517">
        <v>0.75</v>
      </c>
    </row>
    <row r="4518" spans="1:23" x14ac:dyDescent="0.3">
      <c r="A4518" t="s">
        <v>1237</v>
      </c>
      <c r="B4518" t="s">
        <v>1396</v>
      </c>
      <c r="D4518" s="1">
        <v>40407</v>
      </c>
      <c r="E4518" s="1">
        <v>40409</v>
      </c>
      <c r="F4518" s="1" t="str">
        <f t="shared" si="294"/>
        <v>August</v>
      </c>
      <c r="G4518" s="1" t="str">
        <f t="shared" si="295"/>
        <v>2010</v>
      </c>
      <c r="H4518" s="2">
        <f t="shared" si="296"/>
        <v>2</v>
      </c>
      <c r="I4518" s="2" t="b">
        <f t="shared" si="297"/>
        <v>0</v>
      </c>
      <c r="J4518" t="s">
        <v>24</v>
      </c>
      <c r="K4518">
        <v>34</v>
      </c>
      <c r="L4518">
        <v>209.12</v>
      </c>
      <c r="M4518">
        <v>0.05</v>
      </c>
      <c r="N4518" t="s">
        <v>18</v>
      </c>
      <c r="O4518">
        <v>-116.21</v>
      </c>
      <c r="P4518">
        <v>5.98</v>
      </c>
      <c r="Q4518">
        <v>4.38</v>
      </c>
      <c r="R4518" t="s">
        <v>260</v>
      </c>
      <c r="S4518" t="s">
        <v>260</v>
      </c>
      <c r="T4518" t="s">
        <v>27</v>
      </c>
      <c r="U4518" t="s">
        <v>32</v>
      </c>
      <c r="V4518" t="s">
        <v>48</v>
      </c>
      <c r="W4518">
        <v>0.75</v>
      </c>
    </row>
    <row r="4519" spans="1:23" x14ac:dyDescent="0.3">
      <c r="A4519" t="s">
        <v>1391</v>
      </c>
      <c r="B4519" t="s">
        <v>1049</v>
      </c>
      <c r="D4519" s="1">
        <v>40717</v>
      </c>
      <c r="E4519" s="1">
        <v>40719</v>
      </c>
      <c r="F4519" s="1" t="str">
        <f t="shared" si="294"/>
        <v>June</v>
      </c>
      <c r="G4519" s="1" t="str">
        <f t="shared" si="295"/>
        <v>2011</v>
      </c>
      <c r="H4519" s="2">
        <f t="shared" si="296"/>
        <v>2</v>
      </c>
      <c r="I4519" s="2" t="b">
        <f t="shared" si="297"/>
        <v>0</v>
      </c>
      <c r="J4519" t="s">
        <v>52</v>
      </c>
      <c r="K4519">
        <v>27</v>
      </c>
      <c r="L4519">
        <v>172.7</v>
      </c>
      <c r="M4519">
        <v>7.0000000000000007E-2</v>
      </c>
      <c r="N4519" t="s">
        <v>18</v>
      </c>
      <c r="O4519">
        <v>-42.97</v>
      </c>
      <c r="P4519">
        <v>6.48</v>
      </c>
      <c r="Q4519">
        <v>5.1100000000000003</v>
      </c>
      <c r="R4519" t="s">
        <v>260</v>
      </c>
      <c r="S4519" t="s">
        <v>260</v>
      </c>
      <c r="T4519" t="s">
        <v>42</v>
      </c>
      <c r="U4519" t="s">
        <v>22</v>
      </c>
      <c r="V4519" t="s">
        <v>43</v>
      </c>
      <c r="W4519">
        <v>0.37</v>
      </c>
    </row>
    <row r="4520" spans="1:23" x14ac:dyDescent="0.3">
      <c r="A4520" t="s">
        <v>932</v>
      </c>
      <c r="B4520" t="s">
        <v>1455</v>
      </c>
      <c r="D4520" s="1">
        <v>40644</v>
      </c>
      <c r="E4520" s="1">
        <v>40645</v>
      </c>
      <c r="F4520" s="1" t="str">
        <f t="shared" si="294"/>
        <v>April</v>
      </c>
      <c r="G4520" s="1" t="str">
        <f t="shared" si="295"/>
        <v>2011</v>
      </c>
      <c r="H4520" s="2">
        <f t="shared" si="296"/>
        <v>1</v>
      </c>
      <c r="I4520" s="2" t="b">
        <f t="shared" si="297"/>
        <v>0</v>
      </c>
      <c r="J4520" t="s">
        <v>52</v>
      </c>
      <c r="K4520">
        <v>8</v>
      </c>
      <c r="L4520">
        <v>180.43</v>
      </c>
      <c r="M4520">
        <v>0.02</v>
      </c>
      <c r="N4520" t="s">
        <v>18</v>
      </c>
      <c r="O4520">
        <v>-44.86</v>
      </c>
      <c r="P4520">
        <v>19.989999999999998</v>
      </c>
      <c r="Q4520">
        <v>11.17</v>
      </c>
      <c r="R4520" t="s">
        <v>260</v>
      </c>
      <c r="S4520" t="s">
        <v>260</v>
      </c>
      <c r="T4520" t="s">
        <v>21</v>
      </c>
      <c r="U4520" t="s">
        <v>36</v>
      </c>
      <c r="V4520" t="s">
        <v>37</v>
      </c>
      <c r="W4520">
        <v>0.6</v>
      </c>
    </row>
    <row r="4521" spans="1:23" x14ac:dyDescent="0.3">
      <c r="A4521" t="s">
        <v>985</v>
      </c>
      <c r="B4521" t="s">
        <v>1347</v>
      </c>
      <c r="D4521" s="1">
        <v>41149</v>
      </c>
      <c r="E4521" s="1">
        <v>41149</v>
      </c>
      <c r="F4521" s="1" t="str">
        <f t="shared" si="294"/>
        <v>August</v>
      </c>
      <c r="G4521" s="1" t="str">
        <f t="shared" si="295"/>
        <v>2012</v>
      </c>
      <c r="H4521" s="2">
        <f t="shared" si="296"/>
        <v>0</v>
      </c>
      <c r="I4521" s="2" t="str">
        <f t="shared" si="297"/>
        <v>FREE DELIVERY</v>
      </c>
      <c r="J4521" t="s">
        <v>34</v>
      </c>
      <c r="K4521">
        <v>47</v>
      </c>
      <c r="L4521">
        <v>9262.35</v>
      </c>
      <c r="M4521">
        <v>0.09</v>
      </c>
      <c r="N4521" t="s">
        <v>18</v>
      </c>
      <c r="O4521">
        <v>2787.59</v>
      </c>
      <c r="P4521">
        <v>199.99</v>
      </c>
      <c r="Q4521">
        <v>24.49</v>
      </c>
      <c r="R4521" t="s">
        <v>260</v>
      </c>
      <c r="S4521" t="s">
        <v>260</v>
      </c>
      <c r="T4521" t="s">
        <v>42</v>
      </c>
      <c r="U4521" t="s">
        <v>32</v>
      </c>
      <c r="V4521" t="s">
        <v>62</v>
      </c>
      <c r="W4521">
        <v>0.46</v>
      </c>
    </row>
    <row r="4522" spans="1:23" x14ac:dyDescent="0.3">
      <c r="A4522" t="s">
        <v>1223</v>
      </c>
      <c r="B4522" t="s">
        <v>1456</v>
      </c>
      <c r="D4522" s="1">
        <v>40513</v>
      </c>
      <c r="E4522" s="1">
        <v>40515</v>
      </c>
      <c r="F4522" s="1" t="str">
        <f t="shared" si="294"/>
        <v>December</v>
      </c>
      <c r="G4522" s="1" t="str">
        <f t="shared" si="295"/>
        <v>2010</v>
      </c>
      <c r="H4522" s="2">
        <f t="shared" si="296"/>
        <v>2</v>
      </c>
      <c r="I4522" s="2" t="b">
        <f t="shared" si="297"/>
        <v>0</v>
      </c>
      <c r="J4522" t="s">
        <v>24</v>
      </c>
      <c r="K4522">
        <v>42</v>
      </c>
      <c r="L4522">
        <v>242.8</v>
      </c>
      <c r="M4522">
        <v>7.0000000000000007E-2</v>
      </c>
      <c r="N4522" t="s">
        <v>18</v>
      </c>
      <c r="O4522">
        <v>95.91</v>
      </c>
      <c r="P4522">
        <v>5.84</v>
      </c>
      <c r="Q4522">
        <v>1</v>
      </c>
      <c r="R4522" t="s">
        <v>260</v>
      </c>
      <c r="S4522" t="s">
        <v>260</v>
      </c>
      <c r="T4522" t="s">
        <v>27</v>
      </c>
      <c r="U4522" t="s">
        <v>22</v>
      </c>
      <c r="V4522" t="s">
        <v>60</v>
      </c>
      <c r="W4522">
        <v>0.38</v>
      </c>
    </row>
    <row r="4523" spans="1:23" x14ac:dyDescent="0.3">
      <c r="A4523" t="s">
        <v>1138</v>
      </c>
      <c r="B4523" t="s">
        <v>1232</v>
      </c>
      <c r="D4523" s="1">
        <v>40323</v>
      </c>
      <c r="E4523" s="1">
        <v>40324</v>
      </c>
      <c r="F4523" s="1" t="str">
        <f t="shared" si="294"/>
        <v>May</v>
      </c>
      <c r="G4523" s="1" t="str">
        <f t="shared" si="295"/>
        <v>2010</v>
      </c>
      <c r="H4523" s="2">
        <f t="shared" si="296"/>
        <v>1</v>
      </c>
      <c r="I4523" s="2" t="b">
        <f t="shared" si="297"/>
        <v>0</v>
      </c>
      <c r="J4523" t="s">
        <v>34</v>
      </c>
      <c r="K4523">
        <v>47</v>
      </c>
      <c r="L4523">
        <v>271.77999999999997</v>
      </c>
      <c r="M4523">
        <v>7.0000000000000007E-2</v>
      </c>
      <c r="N4523" t="s">
        <v>18</v>
      </c>
      <c r="O4523">
        <v>52.74</v>
      </c>
      <c r="P4523">
        <v>5.84</v>
      </c>
      <c r="Q4523">
        <v>1.2</v>
      </c>
      <c r="R4523" t="s">
        <v>260</v>
      </c>
      <c r="S4523" t="s">
        <v>260</v>
      </c>
      <c r="T4523" t="s">
        <v>31</v>
      </c>
      <c r="U4523" t="s">
        <v>22</v>
      </c>
      <c r="V4523" t="s">
        <v>60</v>
      </c>
      <c r="W4523">
        <v>0.55000000000000004</v>
      </c>
    </row>
    <row r="4524" spans="1:23" x14ac:dyDescent="0.3">
      <c r="A4524" t="s">
        <v>1442</v>
      </c>
      <c r="B4524" t="s">
        <v>1443</v>
      </c>
      <c r="D4524" s="1">
        <v>40684</v>
      </c>
      <c r="E4524" s="1">
        <v>40686</v>
      </c>
      <c r="F4524" s="1" t="str">
        <f t="shared" si="294"/>
        <v>May</v>
      </c>
      <c r="G4524" s="1" t="str">
        <f t="shared" si="295"/>
        <v>2011</v>
      </c>
      <c r="H4524" s="2">
        <f t="shared" si="296"/>
        <v>2</v>
      </c>
      <c r="I4524" s="2" t="b">
        <f t="shared" si="297"/>
        <v>0</v>
      </c>
      <c r="J4524" t="s">
        <v>34</v>
      </c>
      <c r="K4524">
        <v>16</v>
      </c>
      <c r="L4524">
        <v>179.26</v>
      </c>
      <c r="M4524">
        <v>0.01</v>
      </c>
      <c r="N4524" t="s">
        <v>18</v>
      </c>
      <c r="O4524">
        <v>36.78</v>
      </c>
      <c r="P4524">
        <v>10.91</v>
      </c>
      <c r="Q4524">
        <v>2.99</v>
      </c>
      <c r="R4524" t="s">
        <v>260</v>
      </c>
      <c r="S4524" t="s">
        <v>260</v>
      </c>
      <c r="T4524" t="s">
        <v>31</v>
      </c>
      <c r="U4524" t="s">
        <v>22</v>
      </c>
      <c r="V4524" t="s">
        <v>29</v>
      </c>
      <c r="W4524">
        <v>0.38</v>
      </c>
    </row>
    <row r="4525" spans="1:23" x14ac:dyDescent="0.3">
      <c r="A4525" t="s">
        <v>1391</v>
      </c>
      <c r="B4525" t="s">
        <v>1049</v>
      </c>
      <c r="D4525" s="1">
        <v>41142</v>
      </c>
      <c r="E4525" s="1">
        <v>41144</v>
      </c>
      <c r="F4525" s="1" t="str">
        <f t="shared" si="294"/>
        <v>August</v>
      </c>
      <c r="G4525" s="1" t="str">
        <f t="shared" si="295"/>
        <v>2012</v>
      </c>
      <c r="H4525" s="2">
        <f t="shared" si="296"/>
        <v>2</v>
      </c>
      <c r="I4525" s="2" t="b">
        <f t="shared" si="297"/>
        <v>0</v>
      </c>
      <c r="J4525" t="s">
        <v>52</v>
      </c>
      <c r="K4525">
        <v>19</v>
      </c>
      <c r="L4525">
        <v>418.7</v>
      </c>
      <c r="M4525">
        <v>0.05</v>
      </c>
      <c r="N4525" t="s">
        <v>18</v>
      </c>
      <c r="O4525">
        <v>22.88</v>
      </c>
      <c r="P4525">
        <v>22.01</v>
      </c>
      <c r="Q4525">
        <v>5.53</v>
      </c>
      <c r="R4525" t="s">
        <v>260</v>
      </c>
      <c r="S4525" t="s">
        <v>260</v>
      </c>
      <c r="T4525" t="s">
        <v>31</v>
      </c>
      <c r="U4525" t="s">
        <v>22</v>
      </c>
      <c r="V4525" t="s">
        <v>60</v>
      </c>
      <c r="W4525">
        <v>0.59</v>
      </c>
    </row>
    <row r="4526" spans="1:23" x14ac:dyDescent="0.3">
      <c r="A4526" t="s">
        <v>1344</v>
      </c>
      <c r="B4526" t="s">
        <v>1345</v>
      </c>
      <c r="D4526" s="1">
        <v>40746</v>
      </c>
      <c r="E4526" s="1">
        <v>40746</v>
      </c>
      <c r="F4526" s="1" t="str">
        <f t="shared" si="294"/>
        <v>July</v>
      </c>
      <c r="G4526" s="1" t="str">
        <f t="shared" si="295"/>
        <v>2011</v>
      </c>
      <c r="H4526" s="2">
        <f t="shared" si="296"/>
        <v>0</v>
      </c>
      <c r="I4526" s="2" t="str">
        <f t="shared" si="297"/>
        <v>FREE DELIVERY</v>
      </c>
      <c r="J4526" t="s">
        <v>17</v>
      </c>
      <c r="K4526">
        <v>19</v>
      </c>
      <c r="L4526">
        <v>193.25</v>
      </c>
      <c r="M4526">
        <v>0.03</v>
      </c>
      <c r="N4526" t="s">
        <v>18</v>
      </c>
      <c r="O4526">
        <v>71.55</v>
      </c>
      <c r="P4526">
        <v>9.93</v>
      </c>
      <c r="Q4526">
        <v>1.0900000000000001</v>
      </c>
      <c r="R4526" t="s">
        <v>260</v>
      </c>
      <c r="S4526" t="s">
        <v>260</v>
      </c>
      <c r="T4526" t="s">
        <v>21</v>
      </c>
      <c r="U4526" t="s">
        <v>22</v>
      </c>
      <c r="V4526" t="s">
        <v>60</v>
      </c>
      <c r="W4526">
        <v>0.43</v>
      </c>
    </row>
    <row r="4527" spans="1:23" x14ac:dyDescent="0.3">
      <c r="A4527" t="s">
        <v>981</v>
      </c>
      <c r="B4527" t="s">
        <v>1201</v>
      </c>
      <c r="D4527" s="1">
        <v>41154</v>
      </c>
      <c r="E4527" s="1">
        <v>41154</v>
      </c>
      <c r="F4527" s="1" t="str">
        <f t="shared" si="294"/>
        <v>September</v>
      </c>
      <c r="G4527" s="1" t="str">
        <f t="shared" si="295"/>
        <v>2012</v>
      </c>
      <c r="H4527" s="2">
        <f t="shared" si="296"/>
        <v>0</v>
      </c>
      <c r="I4527" s="2" t="str">
        <f t="shared" si="297"/>
        <v>FREE DELIVERY</v>
      </c>
      <c r="J4527" t="s">
        <v>52</v>
      </c>
      <c r="K4527">
        <v>23</v>
      </c>
      <c r="L4527">
        <v>260.08</v>
      </c>
      <c r="M4527">
        <v>0.1</v>
      </c>
      <c r="N4527" t="s">
        <v>18</v>
      </c>
      <c r="O4527">
        <v>-37.85</v>
      </c>
      <c r="P4527">
        <v>12.21</v>
      </c>
      <c r="Q4527">
        <v>4.8099999999999996</v>
      </c>
      <c r="R4527" t="s">
        <v>260</v>
      </c>
      <c r="S4527" t="s">
        <v>260</v>
      </c>
      <c r="T4527" t="s">
        <v>27</v>
      </c>
      <c r="U4527" t="s">
        <v>22</v>
      </c>
      <c r="V4527" t="s">
        <v>23</v>
      </c>
      <c r="W4527">
        <v>0.57999999999999996</v>
      </c>
    </row>
    <row r="4528" spans="1:23" x14ac:dyDescent="0.3">
      <c r="A4528" t="s">
        <v>1414</v>
      </c>
      <c r="B4528" t="s">
        <v>1015</v>
      </c>
      <c r="D4528" s="1">
        <v>39978</v>
      </c>
      <c r="E4528" s="1">
        <v>39978</v>
      </c>
      <c r="F4528" s="1" t="str">
        <f t="shared" si="294"/>
        <v>June</v>
      </c>
      <c r="G4528" s="1" t="str">
        <f t="shared" si="295"/>
        <v>2009</v>
      </c>
      <c r="H4528" s="2">
        <f t="shared" si="296"/>
        <v>0</v>
      </c>
      <c r="I4528" s="2" t="str">
        <f t="shared" si="297"/>
        <v>FREE DELIVERY</v>
      </c>
      <c r="J4528" t="s">
        <v>52</v>
      </c>
      <c r="K4528">
        <v>41</v>
      </c>
      <c r="L4528">
        <v>8958.4599999999991</v>
      </c>
      <c r="M4528">
        <v>0.02</v>
      </c>
      <c r="N4528" t="s">
        <v>18</v>
      </c>
      <c r="O4528">
        <v>2593.14</v>
      </c>
      <c r="P4528">
        <v>209.84</v>
      </c>
      <c r="Q4528">
        <v>21.21</v>
      </c>
      <c r="R4528" t="s">
        <v>260</v>
      </c>
      <c r="S4528" t="s">
        <v>260</v>
      </c>
      <c r="T4528" t="s">
        <v>42</v>
      </c>
      <c r="U4528" t="s">
        <v>36</v>
      </c>
      <c r="V4528" t="s">
        <v>37</v>
      </c>
      <c r="W4528">
        <v>0.59</v>
      </c>
    </row>
    <row r="4529" spans="1:23" x14ac:dyDescent="0.3">
      <c r="A4529" t="s">
        <v>1024</v>
      </c>
      <c r="B4529" t="s">
        <v>1411</v>
      </c>
      <c r="D4529" s="1">
        <v>39823</v>
      </c>
      <c r="E4529" s="1">
        <v>39824</v>
      </c>
      <c r="F4529" s="1" t="str">
        <f t="shared" si="294"/>
        <v>January</v>
      </c>
      <c r="G4529" s="1" t="str">
        <f t="shared" si="295"/>
        <v>2009</v>
      </c>
      <c r="H4529" s="2">
        <f t="shared" si="296"/>
        <v>1</v>
      </c>
      <c r="I4529" s="2" t="b">
        <f t="shared" si="297"/>
        <v>0</v>
      </c>
      <c r="J4529" t="s">
        <v>24</v>
      </c>
      <c r="K4529">
        <v>34</v>
      </c>
      <c r="L4529">
        <v>1177.5</v>
      </c>
      <c r="M4529">
        <v>0.02</v>
      </c>
      <c r="N4529" t="s">
        <v>18</v>
      </c>
      <c r="O4529">
        <v>420.05</v>
      </c>
      <c r="P4529">
        <v>33.979999999999997</v>
      </c>
      <c r="Q4529">
        <v>1.99</v>
      </c>
      <c r="R4529" t="s">
        <v>260</v>
      </c>
      <c r="S4529" t="s">
        <v>260</v>
      </c>
      <c r="T4529" t="s">
        <v>31</v>
      </c>
      <c r="U4529" t="s">
        <v>32</v>
      </c>
      <c r="V4529" t="s">
        <v>48</v>
      </c>
      <c r="W4529">
        <v>0.45</v>
      </c>
    </row>
    <row r="4530" spans="1:23" x14ac:dyDescent="0.3">
      <c r="A4530" t="s">
        <v>1315</v>
      </c>
      <c r="B4530" t="s">
        <v>1459</v>
      </c>
      <c r="D4530" s="1">
        <v>40907</v>
      </c>
      <c r="E4530" s="1">
        <v>40909</v>
      </c>
      <c r="F4530" s="1" t="str">
        <f t="shared" si="294"/>
        <v>January</v>
      </c>
      <c r="G4530" s="1" t="str">
        <f t="shared" si="295"/>
        <v>2012</v>
      </c>
      <c r="H4530" s="2">
        <f t="shared" si="296"/>
        <v>2</v>
      </c>
      <c r="I4530" s="2" t="b">
        <f t="shared" si="297"/>
        <v>0</v>
      </c>
      <c r="J4530" t="s">
        <v>34</v>
      </c>
      <c r="K4530">
        <v>44</v>
      </c>
      <c r="L4530">
        <v>362.75</v>
      </c>
      <c r="M4530">
        <v>0.08</v>
      </c>
      <c r="N4530" t="s">
        <v>18</v>
      </c>
      <c r="O4530">
        <v>-54.47</v>
      </c>
      <c r="P4530">
        <v>8.32</v>
      </c>
      <c r="Q4530">
        <v>2.38</v>
      </c>
      <c r="R4530" t="s">
        <v>260</v>
      </c>
      <c r="S4530" t="s">
        <v>260</v>
      </c>
      <c r="T4530" t="s">
        <v>21</v>
      </c>
      <c r="U4530" t="s">
        <v>32</v>
      </c>
      <c r="V4530" t="s">
        <v>48</v>
      </c>
      <c r="W4530">
        <v>0.74</v>
      </c>
    </row>
    <row r="4531" spans="1:23" x14ac:dyDescent="0.3">
      <c r="A4531" t="s">
        <v>1168</v>
      </c>
      <c r="B4531" t="s">
        <v>1125</v>
      </c>
      <c r="D4531" s="1">
        <v>40949</v>
      </c>
      <c r="E4531" s="1">
        <v>40951</v>
      </c>
      <c r="F4531" s="1" t="str">
        <f t="shared" si="294"/>
        <v>February</v>
      </c>
      <c r="G4531" s="1" t="str">
        <f t="shared" si="295"/>
        <v>2012</v>
      </c>
      <c r="H4531" s="2">
        <f t="shared" si="296"/>
        <v>2</v>
      </c>
      <c r="I4531" s="2" t="b">
        <f t="shared" si="297"/>
        <v>0</v>
      </c>
      <c r="J4531" t="s">
        <v>34</v>
      </c>
      <c r="K4531">
        <v>23</v>
      </c>
      <c r="L4531">
        <v>105.93</v>
      </c>
      <c r="M4531">
        <v>0.05</v>
      </c>
      <c r="N4531" t="s">
        <v>18</v>
      </c>
      <c r="O4531">
        <v>33.47</v>
      </c>
      <c r="P4531">
        <v>4.76</v>
      </c>
      <c r="Q4531">
        <v>0.88</v>
      </c>
      <c r="R4531" t="s">
        <v>260</v>
      </c>
      <c r="S4531" t="s">
        <v>260</v>
      </c>
      <c r="T4531" t="s">
        <v>31</v>
      </c>
      <c r="U4531" t="s">
        <v>22</v>
      </c>
      <c r="V4531" t="s">
        <v>43</v>
      </c>
      <c r="W4531">
        <v>0.39</v>
      </c>
    </row>
    <row r="4532" spans="1:23" x14ac:dyDescent="0.3">
      <c r="A4532" t="s">
        <v>1408</v>
      </c>
      <c r="B4532" t="s">
        <v>1409</v>
      </c>
      <c r="D4532" s="1">
        <v>41150</v>
      </c>
      <c r="E4532" s="1">
        <v>41153</v>
      </c>
      <c r="F4532" s="1" t="str">
        <f t="shared" si="294"/>
        <v>September</v>
      </c>
      <c r="G4532" s="1" t="str">
        <f t="shared" si="295"/>
        <v>2012</v>
      </c>
      <c r="H4532" s="2">
        <f t="shared" si="296"/>
        <v>3</v>
      </c>
      <c r="I4532" s="2" t="b">
        <f t="shared" si="297"/>
        <v>0</v>
      </c>
      <c r="J4532" t="s">
        <v>24</v>
      </c>
      <c r="K4532">
        <v>9</v>
      </c>
      <c r="L4532">
        <v>2643.15</v>
      </c>
      <c r="M4532">
        <v>0.01</v>
      </c>
      <c r="N4532" t="s">
        <v>25</v>
      </c>
      <c r="O4532">
        <v>-715.11</v>
      </c>
      <c r="P4532">
        <v>286.85000000000002</v>
      </c>
      <c r="Q4532">
        <v>61.76</v>
      </c>
      <c r="R4532" t="s">
        <v>260</v>
      </c>
      <c r="S4532" t="s">
        <v>260</v>
      </c>
      <c r="T4532" t="s">
        <v>42</v>
      </c>
      <c r="U4532" t="s">
        <v>36</v>
      </c>
      <c r="V4532" t="s">
        <v>55</v>
      </c>
      <c r="W4532">
        <v>0.78</v>
      </c>
    </row>
    <row r="4533" spans="1:23" x14ac:dyDescent="0.3">
      <c r="A4533" t="s">
        <v>1408</v>
      </c>
      <c r="B4533" t="s">
        <v>1409</v>
      </c>
      <c r="D4533" s="1">
        <v>40418</v>
      </c>
      <c r="E4533" s="1">
        <v>40423</v>
      </c>
      <c r="F4533" s="1" t="str">
        <f t="shared" si="294"/>
        <v>September</v>
      </c>
      <c r="G4533" s="1" t="str">
        <f t="shared" si="295"/>
        <v>2010</v>
      </c>
      <c r="H4533" s="2">
        <f t="shared" si="296"/>
        <v>5</v>
      </c>
      <c r="I4533" s="2" t="b">
        <f t="shared" si="297"/>
        <v>0</v>
      </c>
      <c r="J4533" t="s">
        <v>17</v>
      </c>
      <c r="K4533">
        <v>20</v>
      </c>
      <c r="L4533">
        <v>677.9</v>
      </c>
      <c r="M4533">
        <v>0.05</v>
      </c>
      <c r="N4533" t="s">
        <v>18</v>
      </c>
      <c r="O4533">
        <v>196.36</v>
      </c>
      <c r="P4533">
        <v>33.979999999999997</v>
      </c>
      <c r="Q4533">
        <v>1.99</v>
      </c>
      <c r="R4533" t="s">
        <v>260</v>
      </c>
      <c r="S4533" t="s">
        <v>260</v>
      </c>
      <c r="T4533" t="s">
        <v>31</v>
      </c>
      <c r="U4533" t="s">
        <v>32</v>
      </c>
      <c r="V4533" t="s">
        <v>48</v>
      </c>
      <c r="W4533">
        <v>0.45</v>
      </c>
    </row>
    <row r="4534" spans="1:23" x14ac:dyDescent="0.3">
      <c r="A4534" t="s">
        <v>1314</v>
      </c>
      <c r="B4534" t="s">
        <v>1407</v>
      </c>
      <c r="D4534" s="1">
        <v>40304</v>
      </c>
      <c r="E4534" s="1">
        <v>40308</v>
      </c>
      <c r="F4534" s="1" t="str">
        <f t="shared" si="294"/>
        <v>May</v>
      </c>
      <c r="G4534" s="1" t="str">
        <f t="shared" si="295"/>
        <v>2010</v>
      </c>
      <c r="H4534" s="2">
        <f t="shared" si="296"/>
        <v>4</v>
      </c>
      <c r="I4534" s="2" t="b">
        <f t="shared" si="297"/>
        <v>0</v>
      </c>
      <c r="J4534" t="s">
        <v>17</v>
      </c>
      <c r="K4534">
        <v>44</v>
      </c>
      <c r="L4534">
        <v>3249.09</v>
      </c>
      <c r="M4534">
        <v>0.1</v>
      </c>
      <c r="N4534" t="s">
        <v>18</v>
      </c>
      <c r="O4534">
        <v>-1326.29</v>
      </c>
      <c r="P4534">
        <v>78.8</v>
      </c>
      <c r="Q4534">
        <v>35</v>
      </c>
      <c r="R4534" t="s">
        <v>260</v>
      </c>
      <c r="S4534" t="s">
        <v>260</v>
      </c>
      <c r="T4534" t="s">
        <v>42</v>
      </c>
      <c r="U4534" t="s">
        <v>22</v>
      </c>
      <c r="V4534" t="s">
        <v>23</v>
      </c>
      <c r="W4534">
        <v>0.83</v>
      </c>
    </row>
    <row r="4535" spans="1:23" x14ac:dyDescent="0.3">
      <c r="A4535" t="s">
        <v>1315</v>
      </c>
      <c r="B4535" t="s">
        <v>1459</v>
      </c>
      <c r="D4535" s="1">
        <v>40482</v>
      </c>
      <c r="E4535" s="1">
        <v>40483</v>
      </c>
      <c r="F4535" s="1" t="str">
        <f t="shared" si="294"/>
        <v>November</v>
      </c>
      <c r="G4535" s="1" t="str">
        <f t="shared" si="295"/>
        <v>2010</v>
      </c>
      <c r="H4535" s="2">
        <f t="shared" si="296"/>
        <v>1</v>
      </c>
      <c r="I4535" s="2" t="b">
        <f t="shared" si="297"/>
        <v>0</v>
      </c>
      <c r="J4535" t="s">
        <v>44</v>
      </c>
      <c r="K4535">
        <v>8</v>
      </c>
      <c r="L4535">
        <v>121.624</v>
      </c>
      <c r="M4535">
        <v>0</v>
      </c>
      <c r="N4535" t="s">
        <v>25</v>
      </c>
      <c r="O4535">
        <v>11.65</v>
      </c>
      <c r="P4535">
        <v>15.23</v>
      </c>
      <c r="Q4535">
        <v>27.75</v>
      </c>
      <c r="R4535" t="s">
        <v>260</v>
      </c>
      <c r="S4535" t="s">
        <v>260</v>
      </c>
      <c r="T4535" t="s">
        <v>21</v>
      </c>
      <c r="U4535" t="s">
        <v>36</v>
      </c>
      <c r="V4535" t="s">
        <v>55</v>
      </c>
      <c r="W4535">
        <v>0.76</v>
      </c>
    </row>
    <row r="4536" spans="1:23" x14ac:dyDescent="0.3">
      <c r="A4536" t="s">
        <v>1452</v>
      </c>
      <c r="B4536" t="s">
        <v>1453</v>
      </c>
      <c r="D4536" s="1">
        <v>40030</v>
      </c>
      <c r="E4536" s="1">
        <v>40031</v>
      </c>
      <c r="F4536" s="1" t="str">
        <f t="shared" si="294"/>
        <v>August</v>
      </c>
      <c r="G4536" s="1" t="str">
        <f t="shared" si="295"/>
        <v>2009</v>
      </c>
      <c r="H4536" s="2">
        <f t="shared" si="296"/>
        <v>1</v>
      </c>
      <c r="I4536" s="2" t="b">
        <f t="shared" si="297"/>
        <v>0</v>
      </c>
      <c r="J4536" t="s">
        <v>44</v>
      </c>
      <c r="K4536">
        <v>26</v>
      </c>
      <c r="L4536">
        <v>1033.93</v>
      </c>
      <c r="M4536">
        <v>0</v>
      </c>
      <c r="N4536" t="s">
        <v>18</v>
      </c>
      <c r="O4536">
        <v>63.41</v>
      </c>
      <c r="P4536">
        <v>37.76</v>
      </c>
      <c r="Q4536">
        <v>12.9</v>
      </c>
      <c r="R4536" t="s">
        <v>260</v>
      </c>
      <c r="S4536" t="s">
        <v>260</v>
      </c>
      <c r="T4536" t="s">
        <v>31</v>
      </c>
      <c r="U4536" t="s">
        <v>22</v>
      </c>
      <c r="V4536" t="s">
        <v>23</v>
      </c>
      <c r="W4536">
        <v>0.56999999999999995</v>
      </c>
    </row>
    <row r="4537" spans="1:23" x14ac:dyDescent="0.3">
      <c r="A4537" t="s">
        <v>1432</v>
      </c>
      <c r="B4537" t="s">
        <v>1433</v>
      </c>
      <c r="D4537" s="1">
        <v>40841</v>
      </c>
      <c r="E4537" s="1">
        <v>40842</v>
      </c>
      <c r="F4537" s="1" t="str">
        <f t="shared" si="294"/>
        <v>October</v>
      </c>
      <c r="G4537" s="1" t="str">
        <f t="shared" si="295"/>
        <v>2011</v>
      </c>
      <c r="H4537" s="2">
        <f t="shared" si="296"/>
        <v>1</v>
      </c>
      <c r="I4537" s="2" t="b">
        <f t="shared" si="297"/>
        <v>0</v>
      </c>
      <c r="J4537" t="s">
        <v>24</v>
      </c>
      <c r="K4537">
        <v>19</v>
      </c>
      <c r="L4537">
        <v>1616.87</v>
      </c>
      <c r="M4537">
        <v>0.1</v>
      </c>
      <c r="N4537" t="s">
        <v>25</v>
      </c>
      <c r="O4537">
        <v>-189.55</v>
      </c>
      <c r="P4537">
        <v>90.98</v>
      </c>
      <c r="Q4537">
        <v>30</v>
      </c>
      <c r="R4537" t="s">
        <v>260</v>
      </c>
      <c r="S4537" t="s">
        <v>260</v>
      </c>
      <c r="T4537" t="s">
        <v>21</v>
      </c>
      <c r="U4537" t="s">
        <v>36</v>
      </c>
      <c r="V4537" t="s">
        <v>67</v>
      </c>
      <c r="W4537">
        <v>0.61</v>
      </c>
    </row>
    <row r="4538" spans="1:23" x14ac:dyDescent="0.3">
      <c r="A4538" t="s">
        <v>1481</v>
      </c>
      <c r="B4538" t="s">
        <v>1482</v>
      </c>
      <c r="D4538" s="1">
        <v>40121</v>
      </c>
      <c r="E4538" s="1">
        <v>40121</v>
      </c>
      <c r="F4538" s="1" t="str">
        <f t="shared" si="294"/>
        <v>November</v>
      </c>
      <c r="G4538" s="1" t="str">
        <f t="shared" si="295"/>
        <v>2009</v>
      </c>
      <c r="H4538" s="2">
        <f t="shared" si="296"/>
        <v>0</v>
      </c>
      <c r="I4538" s="2" t="str">
        <f t="shared" si="297"/>
        <v>FREE DELIVERY</v>
      </c>
      <c r="J4538" t="s">
        <v>52</v>
      </c>
      <c r="K4538">
        <v>24</v>
      </c>
      <c r="L4538">
        <v>752.63</v>
      </c>
      <c r="M4538">
        <v>0.01</v>
      </c>
      <c r="N4538" t="s">
        <v>18</v>
      </c>
      <c r="O4538">
        <v>172.94</v>
      </c>
      <c r="P4538">
        <v>30.98</v>
      </c>
      <c r="Q4538">
        <v>9.18</v>
      </c>
      <c r="R4538" t="s">
        <v>260</v>
      </c>
      <c r="S4538" t="s">
        <v>260</v>
      </c>
      <c r="T4538" t="s">
        <v>42</v>
      </c>
      <c r="U4538" t="s">
        <v>22</v>
      </c>
      <c r="V4538" t="s">
        <v>43</v>
      </c>
      <c r="W4538">
        <v>0.4</v>
      </c>
    </row>
    <row r="4539" spans="1:23" x14ac:dyDescent="0.3">
      <c r="A4539" t="s">
        <v>1425</v>
      </c>
      <c r="B4539" t="s">
        <v>1426</v>
      </c>
      <c r="D4539" s="1">
        <v>40482</v>
      </c>
      <c r="E4539" s="1">
        <v>40484</v>
      </c>
      <c r="F4539" s="1" t="str">
        <f t="shared" si="294"/>
        <v>November</v>
      </c>
      <c r="G4539" s="1" t="str">
        <f t="shared" si="295"/>
        <v>2010</v>
      </c>
      <c r="H4539" s="2">
        <f t="shared" si="296"/>
        <v>2</v>
      </c>
      <c r="I4539" s="2" t="b">
        <f t="shared" si="297"/>
        <v>0</v>
      </c>
      <c r="J4539" t="s">
        <v>44</v>
      </c>
      <c r="K4539">
        <v>46</v>
      </c>
      <c r="L4539">
        <v>130.9</v>
      </c>
      <c r="M4539">
        <v>0.09</v>
      </c>
      <c r="N4539" t="s">
        <v>18</v>
      </c>
      <c r="O4539">
        <v>18.75</v>
      </c>
      <c r="P4539">
        <v>2.88</v>
      </c>
      <c r="Q4539">
        <v>0.7</v>
      </c>
      <c r="R4539" t="s">
        <v>260</v>
      </c>
      <c r="S4539" t="s">
        <v>260</v>
      </c>
      <c r="T4539" t="s">
        <v>31</v>
      </c>
      <c r="U4539" t="s">
        <v>22</v>
      </c>
      <c r="V4539" t="s">
        <v>60</v>
      </c>
      <c r="W4539">
        <v>0.56000000000000005</v>
      </c>
    </row>
    <row r="4540" spans="1:23" x14ac:dyDescent="0.3">
      <c r="A4540" t="s">
        <v>1393</v>
      </c>
      <c r="B4540" t="s">
        <v>1394</v>
      </c>
      <c r="D4540" s="1">
        <v>40190</v>
      </c>
      <c r="E4540" s="1">
        <v>40191</v>
      </c>
      <c r="F4540" s="1" t="str">
        <f t="shared" si="294"/>
        <v>January</v>
      </c>
      <c r="G4540" s="1" t="str">
        <f t="shared" si="295"/>
        <v>2010</v>
      </c>
      <c r="H4540" s="2">
        <f t="shared" si="296"/>
        <v>1</v>
      </c>
      <c r="I4540" s="2" t="b">
        <f t="shared" si="297"/>
        <v>0</v>
      </c>
      <c r="J4540" t="s">
        <v>34</v>
      </c>
      <c r="K4540">
        <v>3</v>
      </c>
      <c r="L4540">
        <v>224.744</v>
      </c>
      <c r="M4540">
        <v>0.02</v>
      </c>
      <c r="N4540" t="s">
        <v>18</v>
      </c>
      <c r="O4540">
        <v>54.6</v>
      </c>
      <c r="P4540">
        <v>71.37</v>
      </c>
      <c r="Q4540">
        <v>69</v>
      </c>
      <c r="R4540" t="s">
        <v>260</v>
      </c>
      <c r="S4540" t="s">
        <v>260</v>
      </c>
      <c r="T4540" t="s">
        <v>27</v>
      </c>
      <c r="U4540" t="s">
        <v>36</v>
      </c>
      <c r="V4540" t="s">
        <v>55</v>
      </c>
      <c r="W4540">
        <v>0.68</v>
      </c>
    </row>
    <row r="4541" spans="1:23" x14ac:dyDescent="0.3">
      <c r="A4541" t="s">
        <v>1481</v>
      </c>
      <c r="B4541" t="s">
        <v>1482</v>
      </c>
      <c r="D4541" s="1">
        <v>41172</v>
      </c>
      <c r="E4541" s="1">
        <v>41173</v>
      </c>
      <c r="F4541" s="1" t="str">
        <f t="shared" si="294"/>
        <v>September</v>
      </c>
      <c r="G4541" s="1" t="str">
        <f t="shared" si="295"/>
        <v>2012</v>
      </c>
      <c r="H4541" s="2">
        <f t="shared" si="296"/>
        <v>1</v>
      </c>
      <c r="I4541" s="2" t="b">
        <f t="shared" si="297"/>
        <v>0</v>
      </c>
      <c r="J4541" t="s">
        <v>52</v>
      </c>
      <c r="K4541">
        <v>9</v>
      </c>
      <c r="L4541">
        <v>169.27</v>
      </c>
      <c r="M4541">
        <v>0.09</v>
      </c>
      <c r="N4541" t="s">
        <v>18</v>
      </c>
      <c r="O4541">
        <v>-68.930000000000007</v>
      </c>
      <c r="P4541">
        <v>19.98</v>
      </c>
      <c r="Q4541">
        <v>4</v>
      </c>
      <c r="R4541" t="s">
        <v>260</v>
      </c>
      <c r="S4541" t="s">
        <v>260</v>
      </c>
      <c r="T4541" t="s">
        <v>42</v>
      </c>
      <c r="U4541" t="s">
        <v>32</v>
      </c>
      <c r="V4541" t="s">
        <v>48</v>
      </c>
      <c r="W4541">
        <v>0.68</v>
      </c>
    </row>
    <row r="4542" spans="1:23" x14ac:dyDescent="0.3">
      <c r="A4542" t="s">
        <v>1039</v>
      </c>
      <c r="B4542" t="s">
        <v>1406</v>
      </c>
      <c r="D4542" s="1">
        <v>41148</v>
      </c>
      <c r="E4542" s="1">
        <v>41150</v>
      </c>
      <c r="F4542" s="1" t="str">
        <f t="shared" si="294"/>
        <v>August</v>
      </c>
      <c r="G4542" s="1" t="str">
        <f t="shared" si="295"/>
        <v>2012</v>
      </c>
      <c r="H4542" s="2">
        <f t="shared" si="296"/>
        <v>2</v>
      </c>
      <c r="I4542" s="2" t="b">
        <f t="shared" si="297"/>
        <v>0</v>
      </c>
      <c r="J4542" t="s">
        <v>24</v>
      </c>
      <c r="K4542">
        <v>16</v>
      </c>
      <c r="L4542">
        <v>981.26</v>
      </c>
      <c r="M4542">
        <v>0.09</v>
      </c>
      <c r="N4542" t="s">
        <v>18</v>
      </c>
      <c r="O4542">
        <v>-500.35</v>
      </c>
      <c r="P4542">
        <v>60.98</v>
      </c>
      <c r="Q4542">
        <v>49</v>
      </c>
      <c r="R4542" t="s">
        <v>260</v>
      </c>
      <c r="S4542" t="s">
        <v>260</v>
      </c>
      <c r="T4542" t="s">
        <v>21</v>
      </c>
      <c r="U4542" t="s">
        <v>22</v>
      </c>
      <c r="V4542" t="s">
        <v>28</v>
      </c>
      <c r="W4542">
        <v>0.59</v>
      </c>
    </row>
    <row r="4543" spans="1:23" x14ac:dyDescent="0.3">
      <c r="A4543" t="s">
        <v>1344</v>
      </c>
      <c r="B4543" t="s">
        <v>1345</v>
      </c>
      <c r="D4543" s="1">
        <v>40445</v>
      </c>
      <c r="E4543" s="1">
        <v>40448</v>
      </c>
      <c r="F4543" s="1" t="str">
        <f t="shared" si="294"/>
        <v>September</v>
      </c>
      <c r="G4543" s="1" t="str">
        <f t="shared" si="295"/>
        <v>2010</v>
      </c>
      <c r="H4543" s="2">
        <f t="shared" si="296"/>
        <v>3</v>
      </c>
      <c r="I4543" s="2" t="b">
        <f t="shared" si="297"/>
        <v>0</v>
      </c>
      <c r="J4543" t="s">
        <v>34</v>
      </c>
      <c r="K4543">
        <v>7</v>
      </c>
      <c r="L4543">
        <v>353.02</v>
      </c>
      <c r="M4543">
        <v>0</v>
      </c>
      <c r="N4543" t="s">
        <v>18</v>
      </c>
      <c r="O4543">
        <v>72.55</v>
      </c>
      <c r="P4543">
        <v>46.89</v>
      </c>
      <c r="Q4543">
        <v>5.0999999999999996</v>
      </c>
      <c r="R4543" t="s">
        <v>260</v>
      </c>
      <c r="S4543" t="s">
        <v>260</v>
      </c>
      <c r="T4543" t="s">
        <v>21</v>
      </c>
      <c r="U4543" t="s">
        <v>22</v>
      </c>
      <c r="V4543" t="s">
        <v>28</v>
      </c>
      <c r="W4543">
        <v>0.46</v>
      </c>
    </row>
    <row r="4544" spans="1:23" x14ac:dyDescent="0.3">
      <c r="A4544" t="s">
        <v>1447</v>
      </c>
      <c r="B4544" t="s">
        <v>1144</v>
      </c>
      <c r="D4544" s="1">
        <v>41031</v>
      </c>
      <c r="E4544" s="1">
        <v>41031</v>
      </c>
      <c r="F4544" s="1" t="str">
        <f t="shared" si="294"/>
        <v>May</v>
      </c>
      <c r="G4544" s="1" t="str">
        <f t="shared" si="295"/>
        <v>2012</v>
      </c>
      <c r="H4544" s="2">
        <f t="shared" si="296"/>
        <v>0</v>
      </c>
      <c r="I4544" s="2" t="str">
        <f t="shared" si="297"/>
        <v>FREE DELIVERY</v>
      </c>
      <c r="J4544" t="s">
        <v>17</v>
      </c>
      <c r="K4544">
        <v>24</v>
      </c>
      <c r="L4544">
        <v>222.43</v>
      </c>
      <c r="M4544">
        <v>0.06</v>
      </c>
      <c r="N4544" t="s">
        <v>18</v>
      </c>
      <c r="O4544">
        <v>-119.31</v>
      </c>
      <c r="P4544">
        <v>9.06</v>
      </c>
      <c r="Q4544">
        <v>9.86</v>
      </c>
      <c r="R4544" t="s">
        <v>260</v>
      </c>
      <c r="S4544" t="s">
        <v>260</v>
      </c>
      <c r="T4544" t="s">
        <v>42</v>
      </c>
      <c r="U4544" t="s">
        <v>22</v>
      </c>
      <c r="V4544" t="s">
        <v>43</v>
      </c>
      <c r="W4544">
        <v>0.4</v>
      </c>
    </row>
    <row r="4545" spans="1:23" x14ac:dyDescent="0.3">
      <c r="A4545" t="s">
        <v>1041</v>
      </c>
      <c r="B4545" t="s">
        <v>1075</v>
      </c>
      <c r="D4545" s="1">
        <v>41210</v>
      </c>
      <c r="E4545" s="1">
        <v>41212</v>
      </c>
      <c r="F4545" s="1" t="str">
        <f t="shared" si="294"/>
        <v>October</v>
      </c>
      <c r="G4545" s="1" t="str">
        <f t="shared" si="295"/>
        <v>2012</v>
      </c>
      <c r="H4545" s="2">
        <f t="shared" si="296"/>
        <v>2</v>
      </c>
      <c r="I4545" s="2" t="b">
        <f t="shared" si="297"/>
        <v>0</v>
      </c>
      <c r="J4545" t="s">
        <v>52</v>
      </c>
      <c r="K4545">
        <v>20</v>
      </c>
      <c r="L4545">
        <v>302.94</v>
      </c>
      <c r="M4545">
        <v>7.0000000000000007E-2</v>
      </c>
      <c r="N4545" t="s">
        <v>18</v>
      </c>
      <c r="O4545">
        <v>-30.2</v>
      </c>
      <c r="P4545">
        <v>15.51</v>
      </c>
      <c r="Q4545">
        <v>5.8</v>
      </c>
      <c r="R4545" t="s">
        <v>260</v>
      </c>
      <c r="S4545" t="s">
        <v>260</v>
      </c>
      <c r="T4545" t="s">
        <v>31</v>
      </c>
      <c r="U4545" t="s">
        <v>22</v>
      </c>
      <c r="V4545" t="s">
        <v>23</v>
      </c>
      <c r="W4545">
        <v>0.6</v>
      </c>
    </row>
    <row r="4546" spans="1:23" x14ac:dyDescent="0.3">
      <c r="A4546" t="s">
        <v>1022</v>
      </c>
      <c r="B4546" t="s">
        <v>1436</v>
      </c>
      <c r="D4546" s="1">
        <v>41153</v>
      </c>
      <c r="E4546" s="1">
        <v>41154</v>
      </c>
      <c r="F4546" s="1" t="str">
        <f t="shared" si="294"/>
        <v>September</v>
      </c>
      <c r="G4546" s="1" t="str">
        <f t="shared" si="295"/>
        <v>2012</v>
      </c>
      <c r="H4546" s="2">
        <f t="shared" si="296"/>
        <v>1</v>
      </c>
      <c r="I4546" s="2" t="b">
        <f t="shared" si="297"/>
        <v>0</v>
      </c>
      <c r="J4546" t="s">
        <v>44</v>
      </c>
      <c r="K4546">
        <v>6</v>
      </c>
      <c r="L4546">
        <v>20.47</v>
      </c>
      <c r="M4546">
        <v>0.09</v>
      </c>
      <c r="N4546" t="s">
        <v>18</v>
      </c>
      <c r="O4546">
        <v>-0.74</v>
      </c>
      <c r="P4546">
        <v>3.38</v>
      </c>
      <c r="Q4546">
        <v>1.0900000000000001</v>
      </c>
      <c r="R4546" t="s">
        <v>260</v>
      </c>
      <c r="S4546" t="s">
        <v>260</v>
      </c>
      <c r="T4546" t="s">
        <v>42</v>
      </c>
      <c r="U4546" t="s">
        <v>22</v>
      </c>
      <c r="V4546" t="s">
        <v>43</v>
      </c>
      <c r="W4546">
        <v>0.39</v>
      </c>
    </row>
    <row r="4547" spans="1:23" x14ac:dyDescent="0.3">
      <c r="A4547" t="s">
        <v>1168</v>
      </c>
      <c r="B4547" t="s">
        <v>1125</v>
      </c>
      <c r="D4547" s="1">
        <v>41087</v>
      </c>
      <c r="E4547" s="1">
        <v>41089</v>
      </c>
      <c r="F4547" s="1" t="str">
        <f t="shared" ref="F4547:F4610" si="298">TEXT(E4547,"mmmm")</f>
        <v>June</v>
      </c>
      <c r="G4547" s="1" t="str">
        <f t="shared" ref="G4547:G4610" si="299">TEXT(E4547,"yyyy")</f>
        <v>2012</v>
      </c>
      <c r="H4547" s="2">
        <f t="shared" ref="H4547:H4610" si="300">E4547-D4547</f>
        <v>2</v>
      </c>
      <c r="I4547" s="2" t="b">
        <f t="shared" ref="I4547:I4610" si="301">IF(H4547&lt;1,IF(AND(H4547&gt;0,H4547&lt;2),"ONE DAY", "FREE DELIVERY"))</f>
        <v>0</v>
      </c>
      <c r="J4547" t="s">
        <v>24</v>
      </c>
      <c r="K4547">
        <v>43</v>
      </c>
      <c r="L4547">
        <v>621.44000000000005</v>
      </c>
      <c r="M4547">
        <v>0.08</v>
      </c>
      <c r="N4547" t="s">
        <v>18</v>
      </c>
      <c r="O4547">
        <v>-130.96</v>
      </c>
      <c r="P4547">
        <v>15.14</v>
      </c>
      <c r="Q4547">
        <v>4.53</v>
      </c>
      <c r="R4547" t="s">
        <v>260</v>
      </c>
      <c r="S4547" t="s">
        <v>260</v>
      </c>
      <c r="T4547" t="s">
        <v>31</v>
      </c>
      <c r="U4547" t="s">
        <v>22</v>
      </c>
      <c r="V4547" t="s">
        <v>23</v>
      </c>
      <c r="W4547">
        <v>0.81</v>
      </c>
    </row>
    <row r="4548" spans="1:23" x14ac:dyDescent="0.3">
      <c r="A4548" t="s">
        <v>1389</v>
      </c>
      <c r="B4548" t="s">
        <v>1390</v>
      </c>
      <c r="D4548" s="1">
        <v>39916</v>
      </c>
      <c r="E4548" s="1">
        <v>39918</v>
      </c>
      <c r="F4548" s="1" t="str">
        <f t="shared" si="298"/>
        <v>April</v>
      </c>
      <c r="G4548" s="1" t="str">
        <f t="shared" si="299"/>
        <v>2009</v>
      </c>
      <c r="H4548" s="2">
        <f t="shared" si="300"/>
        <v>2</v>
      </c>
      <c r="I4548" s="2" t="b">
        <f t="shared" si="301"/>
        <v>0</v>
      </c>
      <c r="J4548" t="s">
        <v>52</v>
      </c>
      <c r="K4548">
        <v>28</v>
      </c>
      <c r="L4548">
        <v>951.06</v>
      </c>
      <c r="M4548">
        <v>0.02</v>
      </c>
      <c r="N4548" t="s">
        <v>18</v>
      </c>
      <c r="O4548">
        <v>331.27</v>
      </c>
      <c r="P4548">
        <v>33.979999999999997</v>
      </c>
      <c r="Q4548">
        <v>1.99</v>
      </c>
      <c r="R4548" t="s">
        <v>260</v>
      </c>
      <c r="S4548" t="s">
        <v>260</v>
      </c>
      <c r="T4548" t="s">
        <v>21</v>
      </c>
      <c r="U4548" t="s">
        <v>32</v>
      </c>
      <c r="V4548" t="s">
        <v>48</v>
      </c>
      <c r="W4548">
        <v>0.45</v>
      </c>
    </row>
    <row r="4549" spans="1:23" x14ac:dyDescent="0.3">
      <c r="A4549" t="s">
        <v>1045</v>
      </c>
      <c r="B4549" t="s">
        <v>1397</v>
      </c>
      <c r="D4549" s="1">
        <v>40776</v>
      </c>
      <c r="E4549" s="1">
        <v>40785</v>
      </c>
      <c r="F4549" s="1" t="str">
        <f t="shared" si="298"/>
        <v>August</v>
      </c>
      <c r="G4549" s="1" t="str">
        <f t="shared" si="299"/>
        <v>2011</v>
      </c>
      <c r="H4549" s="2">
        <f t="shared" si="300"/>
        <v>9</v>
      </c>
      <c r="I4549" s="2" t="b">
        <f t="shared" si="301"/>
        <v>0</v>
      </c>
      <c r="J4549" t="s">
        <v>17</v>
      </c>
      <c r="K4549">
        <v>2</v>
      </c>
      <c r="L4549">
        <v>19.34</v>
      </c>
      <c r="M4549">
        <v>0.1</v>
      </c>
      <c r="N4549" t="s">
        <v>18</v>
      </c>
      <c r="O4549">
        <v>-14.38</v>
      </c>
      <c r="P4549">
        <v>7.1</v>
      </c>
      <c r="Q4549">
        <v>6.05</v>
      </c>
      <c r="R4549" t="s">
        <v>260</v>
      </c>
      <c r="S4549" t="s">
        <v>260</v>
      </c>
      <c r="T4549" t="s">
        <v>27</v>
      </c>
      <c r="U4549" t="s">
        <v>22</v>
      </c>
      <c r="V4549" t="s">
        <v>29</v>
      </c>
      <c r="W4549">
        <v>0.39</v>
      </c>
    </row>
    <row r="4550" spans="1:23" x14ac:dyDescent="0.3">
      <c r="A4550" t="s">
        <v>1352</v>
      </c>
      <c r="B4550" t="s">
        <v>1431</v>
      </c>
      <c r="D4550" s="1">
        <v>41185</v>
      </c>
      <c r="E4550" s="1">
        <v>41187</v>
      </c>
      <c r="F4550" s="1" t="str">
        <f t="shared" si="298"/>
        <v>October</v>
      </c>
      <c r="G4550" s="1" t="str">
        <f t="shared" si="299"/>
        <v>2012</v>
      </c>
      <c r="H4550" s="2">
        <f t="shared" si="300"/>
        <v>2</v>
      </c>
      <c r="I4550" s="2" t="b">
        <f t="shared" si="301"/>
        <v>0</v>
      </c>
      <c r="J4550" t="s">
        <v>24</v>
      </c>
      <c r="K4550">
        <v>13</v>
      </c>
      <c r="L4550">
        <v>1341.31</v>
      </c>
      <c r="M4550">
        <v>0.05</v>
      </c>
      <c r="N4550" t="s">
        <v>18</v>
      </c>
      <c r="O4550">
        <v>5.55</v>
      </c>
      <c r="P4550">
        <v>99.99</v>
      </c>
      <c r="Q4550">
        <v>19.989999999999998</v>
      </c>
      <c r="R4550" t="s">
        <v>260</v>
      </c>
      <c r="S4550" t="s">
        <v>260</v>
      </c>
      <c r="T4550" t="s">
        <v>27</v>
      </c>
      <c r="U4550" t="s">
        <v>32</v>
      </c>
      <c r="V4550" t="s">
        <v>94</v>
      </c>
      <c r="W4550">
        <v>0.52</v>
      </c>
    </row>
    <row r="4551" spans="1:23" x14ac:dyDescent="0.3">
      <c r="A4551" t="s">
        <v>1474</v>
      </c>
      <c r="B4551" t="s">
        <v>1475</v>
      </c>
      <c r="D4551" s="1">
        <v>40772</v>
      </c>
      <c r="E4551" s="1">
        <v>40773</v>
      </c>
      <c r="F4551" s="1" t="str">
        <f t="shared" si="298"/>
        <v>August</v>
      </c>
      <c r="G4551" s="1" t="str">
        <f t="shared" si="299"/>
        <v>2011</v>
      </c>
      <c r="H4551" s="2">
        <f t="shared" si="300"/>
        <v>1</v>
      </c>
      <c r="I4551" s="2" t="b">
        <f t="shared" si="301"/>
        <v>0</v>
      </c>
      <c r="J4551" t="s">
        <v>34</v>
      </c>
      <c r="K4551">
        <v>10</v>
      </c>
      <c r="L4551">
        <v>197.21</v>
      </c>
      <c r="M4551">
        <v>0.06</v>
      </c>
      <c r="N4551" t="s">
        <v>18</v>
      </c>
      <c r="O4551">
        <v>56.88</v>
      </c>
      <c r="P4551">
        <v>20.98</v>
      </c>
      <c r="Q4551">
        <v>1.49</v>
      </c>
      <c r="R4551" t="s">
        <v>260</v>
      </c>
      <c r="S4551" t="s">
        <v>260</v>
      </c>
      <c r="T4551" t="s">
        <v>42</v>
      </c>
      <c r="U4551" t="s">
        <v>22</v>
      </c>
      <c r="V4551" t="s">
        <v>29</v>
      </c>
      <c r="W4551">
        <v>0.35</v>
      </c>
    </row>
    <row r="4552" spans="1:23" x14ac:dyDescent="0.3">
      <c r="A4552" t="s">
        <v>1344</v>
      </c>
      <c r="B4552" t="s">
        <v>1345</v>
      </c>
      <c r="D4552" s="1">
        <v>39966</v>
      </c>
      <c r="E4552" s="1">
        <v>39967</v>
      </c>
      <c r="F4552" s="1" t="str">
        <f t="shared" si="298"/>
        <v>June</v>
      </c>
      <c r="G4552" s="1" t="str">
        <f t="shared" si="299"/>
        <v>2009</v>
      </c>
      <c r="H4552" s="2">
        <f t="shared" si="300"/>
        <v>1</v>
      </c>
      <c r="I4552" s="2" t="b">
        <f t="shared" si="301"/>
        <v>0</v>
      </c>
      <c r="J4552" t="s">
        <v>52</v>
      </c>
      <c r="K4552">
        <v>2</v>
      </c>
      <c r="L4552">
        <v>25.96</v>
      </c>
      <c r="M4552">
        <v>0.06</v>
      </c>
      <c r="N4552" t="s">
        <v>18</v>
      </c>
      <c r="O4552">
        <v>-29.29</v>
      </c>
      <c r="P4552">
        <v>9.99</v>
      </c>
      <c r="Q4552">
        <v>6.24</v>
      </c>
      <c r="R4552" t="s">
        <v>260</v>
      </c>
      <c r="S4552" t="s">
        <v>260</v>
      </c>
      <c r="T4552" t="s">
        <v>21</v>
      </c>
      <c r="U4552" t="s">
        <v>32</v>
      </c>
      <c r="V4552" t="s">
        <v>94</v>
      </c>
      <c r="W4552">
        <v>0.36</v>
      </c>
    </row>
    <row r="4553" spans="1:23" x14ac:dyDescent="0.3">
      <c r="A4553" t="s">
        <v>1153</v>
      </c>
      <c r="B4553" t="s">
        <v>1289</v>
      </c>
      <c r="D4553" s="1">
        <v>40087</v>
      </c>
      <c r="E4553" s="1">
        <v>40087</v>
      </c>
      <c r="F4553" s="1" t="str">
        <f t="shared" si="298"/>
        <v>October</v>
      </c>
      <c r="G4553" s="1" t="str">
        <f t="shared" si="299"/>
        <v>2009</v>
      </c>
      <c r="H4553" s="2">
        <f t="shared" si="300"/>
        <v>0</v>
      </c>
      <c r="I4553" s="2" t="str">
        <f t="shared" si="301"/>
        <v>FREE DELIVERY</v>
      </c>
      <c r="J4553" t="s">
        <v>24</v>
      </c>
      <c r="K4553">
        <v>5</v>
      </c>
      <c r="L4553">
        <v>248.3955</v>
      </c>
      <c r="M4553">
        <v>0.05</v>
      </c>
      <c r="N4553" t="s">
        <v>18</v>
      </c>
      <c r="O4553">
        <v>-260.35000000000002</v>
      </c>
      <c r="P4553">
        <v>55.99</v>
      </c>
      <c r="Q4553">
        <v>5</v>
      </c>
      <c r="R4553" t="s">
        <v>260</v>
      </c>
      <c r="S4553" t="s">
        <v>260</v>
      </c>
      <c r="T4553" t="s">
        <v>42</v>
      </c>
      <c r="U4553" t="s">
        <v>32</v>
      </c>
      <c r="V4553" t="s">
        <v>33</v>
      </c>
      <c r="W4553">
        <v>0.8</v>
      </c>
    </row>
    <row r="4554" spans="1:23" x14ac:dyDescent="0.3">
      <c r="A4554" t="s">
        <v>1031</v>
      </c>
      <c r="B4554" t="s">
        <v>1005</v>
      </c>
      <c r="D4554" s="1">
        <v>41254</v>
      </c>
      <c r="E4554" s="1">
        <v>41255</v>
      </c>
      <c r="F4554" s="1" t="str">
        <f t="shared" si="298"/>
        <v>December</v>
      </c>
      <c r="G4554" s="1" t="str">
        <f t="shared" si="299"/>
        <v>2012</v>
      </c>
      <c r="H4554" s="2">
        <f t="shared" si="300"/>
        <v>1</v>
      </c>
      <c r="I4554" s="2" t="b">
        <f t="shared" si="301"/>
        <v>0</v>
      </c>
      <c r="J4554" t="s">
        <v>24</v>
      </c>
      <c r="K4554">
        <v>4</v>
      </c>
      <c r="L4554">
        <v>28.04</v>
      </c>
      <c r="M4554">
        <v>0.09</v>
      </c>
      <c r="N4554" t="s">
        <v>18</v>
      </c>
      <c r="O4554">
        <v>-4.45</v>
      </c>
      <c r="P4554">
        <v>6.88</v>
      </c>
      <c r="Q4554">
        <v>2</v>
      </c>
      <c r="R4554" t="s">
        <v>260</v>
      </c>
      <c r="S4554" t="s">
        <v>260</v>
      </c>
      <c r="T4554" t="s">
        <v>31</v>
      </c>
      <c r="U4554" t="s">
        <v>22</v>
      </c>
      <c r="V4554" t="s">
        <v>43</v>
      </c>
      <c r="W4554">
        <v>0.39</v>
      </c>
    </row>
    <row r="4555" spans="1:23" x14ac:dyDescent="0.3">
      <c r="A4555" t="s">
        <v>1055</v>
      </c>
      <c r="B4555" t="s">
        <v>1342</v>
      </c>
      <c r="D4555" s="1">
        <v>40858</v>
      </c>
      <c r="E4555" s="1">
        <v>40860</v>
      </c>
      <c r="F4555" s="1" t="str">
        <f t="shared" si="298"/>
        <v>November</v>
      </c>
      <c r="G4555" s="1" t="str">
        <f t="shared" si="299"/>
        <v>2011</v>
      </c>
      <c r="H4555" s="2">
        <f t="shared" si="300"/>
        <v>2</v>
      </c>
      <c r="I4555" s="2" t="b">
        <f t="shared" si="301"/>
        <v>0</v>
      </c>
      <c r="J4555" t="s">
        <v>44</v>
      </c>
      <c r="K4555">
        <v>13</v>
      </c>
      <c r="L4555">
        <v>646.54999999999995</v>
      </c>
      <c r="M4555">
        <v>0.05</v>
      </c>
      <c r="N4555" t="s">
        <v>18</v>
      </c>
      <c r="O4555">
        <v>244.13</v>
      </c>
      <c r="P4555">
        <v>48.04</v>
      </c>
      <c r="Q4555">
        <v>5.79</v>
      </c>
      <c r="R4555" t="s">
        <v>260</v>
      </c>
      <c r="S4555" t="s">
        <v>260</v>
      </c>
      <c r="T4555" t="s">
        <v>27</v>
      </c>
      <c r="U4555" t="s">
        <v>22</v>
      </c>
      <c r="V4555" t="s">
        <v>43</v>
      </c>
      <c r="W4555">
        <v>0.37</v>
      </c>
    </row>
    <row r="4556" spans="1:23" x14ac:dyDescent="0.3">
      <c r="A4556" t="s">
        <v>906</v>
      </c>
      <c r="B4556" t="s">
        <v>1388</v>
      </c>
      <c r="D4556" s="1">
        <v>39988</v>
      </c>
      <c r="E4556" s="1">
        <v>39989</v>
      </c>
      <c r="F4556" s="1" t="str">
        <f t="shared" si="298"/>
        <v>June</v>
      </c>
      <c r="G4556" s="1" t="str">
        <f t="shared" si="299"/>
        <v>2009</v>
      </c>
      <c r="H4556" s="2">
        <f t="shared" si="300"/>
        <v>1</v>
      </c>
      <c r="I4556" s="2" t="b">
        <f t="shared" si="301"/>
        <v>0</v>
      </c>
      <c r="J4556" t="s">
        <v>44</v>
      </c>
      <c r="K4556">
        <v>39</v>
      </c>
      <c r="L4556">
        <v>392.81</v>
      </c>
      <c r="M4556">
        <v>0.1</v>
      </c>
      <c r="N4556" t="s">
        <v>18</v>
      </c>
      <c r="O4556">
        <v>13.91</v>
      </c>
      <c r="P4556">
        <v>10.48</v>
      </c>
      <c r="Q4556">
        <v>2.89</v>
      </c>
      <c r="R4556" t="s">
        <v>260</v>
      </c>
      <c r="S4556" t="s">
        <v>260</v>
      </c>
      <c r="T4556" t="s">
        <v>31</v>
      </c>
      <c r="U4556" t="s">
        <v>22</v>
      </c>
      <c r="V4556" t="s">
        <v>60</v>
      </c>
      <c r="W4556">
        <v>0.6</v>
      </c>
    </row>
    <row r="4557" spans="1:23" x14ac:dyDescent="0.3">
      <c r="A4557" t="s">
        <v>1026</v>
      </c>
      <c r="B4557" t="s">
        <v>1145</v>
      </c>
      <c r="D4557" s="1">
        <v>39931</v>
      </c>
      <c r="E4557" s="1">
        <v>39934</v>
      </c>
      <c r="F4557" s="1" t="str">
        <f t="shared" si="298"/>
        <v>May</v>
      </c>
      <c r="G4557" s="1" t="str">
        <f t="shared" si="299"/>
        <v>2009</v>
      </c>
      <c r="H4557" s="2">
        <f t="shared" si="300"/>
        <v>3</v>
      </c>
      <c r="I4557" s="2" t="b">
        <f t="shared" si="301"/>
        <v>0</v>
      </c>
      <c r="J4557" t="s">
        <v>44</v>
      </c>
      <c r="K4557">
        <v>41</v>
      </c>
      <c r="L4557">
        <v>5258.94</v>
      </c>
      <c r="M4557">
        <v>0.09</v>
      </c>
      <c r="N4557" t="s">
        <v>25</v>
      </c>
      <c r="O4557">
        <v>-421.76</v>
      </c>
      <c r="P4557">
        <v>130.97999999999999</v>
      </c>
      <c r="Q4557">
        <v>30</v>
      </c>
      <c r="R4557" t="s">
        <v>260</v>
      </c>
      <c r="S4557" t="s">
        <v>260</v>
      </c>
      <c r="T4557" t="s">
        <v>21</v>
      </c>
      <c r="U4557" t="s">
        <v>36</v>
      </c>
      <c r="V4557" t="s">
        <v>67</v>
      </c>
      <c r="W4557">
        <v>0.78</v>
      </c>
    </row>
    <row r="4558" spans="1:23" x14ac:dyDescent="0.3">
      <c r="A4558" t="s">
        <v>1240</v>
      </c>
      <c r="B4558" t="s">
        <v>1470</v>
      </c>
      <c r="D4558" s="1">
        <v>40779</v>
      </c>
      <c r="E4558" s="1">
        <v>40786</v>
      </c>
      <c r="F4558" s="1" t="str">
        <f t="shared" si="298"/>
        <v>August</v>
      </c>
      <c r="G4558" s="1" t="str">
        <f t="shared" si="299"/>
        <v>2011</v>
      </c>
      <c r="H4558" s="2">
        <f t="shared" si="300"/>
        <v>7</v>
      </c>
      <c r="I4558" s="2" t="b">
        <f t="shared" si="301"/>
        <v>0</v>
      </c>
      <c r="J4558" t="s">
        <v>17</v>
      </c>
      <c r="K4558">
        <v>49</v>
      </c>
      <c r="L4558">
        <v>6335.8575000000001</v>
      </c>
      <c r="M4558">
        <v>0.08</v>
      </c>
      <c r="N4558" t="s">
        <v>18</v>
      </c>
      <c r="O4558">
        <v>1620.23</v>
      </c>
      <c r="P4558">
        <v>155.99</v>
      </c>
      <c r="Q4558">
        <v>8.99</v>
      </c>
      <c r="R4558" t="s">
        <v>260</v>
      </c>
      <c r="S4558" t="s">
        <v>260</v>
      </c>
      <c r="T4558" t="s">
        <v>21</v>
      </c>
      <c r="U4558" t="s">
        <v>32</v>
      </c>
      <c r="V4558" t="s">
        <v>33</v>
      </c>
      <c r="W4558">
        <v>0.57999999999999996</v>
      </c>
    </row>
    <row r="4559" spans="1:23" x14ac:dyDescent="0.3">
      <c r="A4559" t="s">
        <v>1555</v>
      </c>
      <c r="B4559" t="s">
        <v>1217</v>
      </c>
      <c r="D4559" s="1">
        <v>41068</v>
      </c>
      <c r="E4559" s="1">
        <v>41069</v>
      </c>
      <c r="F4559" s="1" t="str">
        <f t="shared" si="298"/>
        <v>June</v>
      </c>
      <c r="G4559" s="1" t="str">
        <f t="shared" si="299"/>
        <v>2012</v>
      </c>
      <c r="H4559" s="2">
        <f t="shared" si="300"/>
        <v>1</v>
      </c>
      <c r="I4559" s="2" t="b">
        <f t="shared" si="301"/>
        <v>0</v>
      </c>
      <c r="J4559" t="s">
        <v>34</v>
      </c>
      <c r="K4559">
        <v>13</v>
      </c>
      <c r="L4559">
        <v>3723.99</v>
      </c>
      <c r="M4559">
        <v>0.03</v>
      </c>
      <c r="N4559" t="s">
        <v>18</v>
      </c>
      <c r="O4559">
        <v>777.28</v>
      </c>
      <c r="P4559">
        <v>289.52999999999997</v>
      </c>
      <c r="Q4559">
        <v>19.989999999999998</v>
      </c>
      <c r="R4559" t="s">
        <v>260</v>
      </c>
      <c r="S4559" t="s">
        <v>260</v>
      </c>
      <c r="T4559" t="s">
        <v>31</v>
      </c>
      <c r="U4559" t="s">
        <v>22</v>
      </c>
      <c r="V4559" t="s">
        <v>28</v>
      </c>
      <c r="W4559">
        <v>0.56000000000000005</v>
      </c>
    </row>
    <row r="4560" spans="1:23" x14ac:dyDescent="0.3">
      <c r="A4560" t="s">
        <v>932</v>
      </c>
      <c r="B4560" t="s">
        <v>1602</v>
      </c>
      <c r="D4560" s="1">
        <v>39846</v>
      </c>
      <c r="E4560" s="1">
        <v>39848</v>
      </c>
      <c r="F4560" s="1" t="str">
        <f t="shared" si="298"/>
        <v>February</v>
      </c>
      <c r="G4560" s="1" t="str">
        <f t="shared" si="299"/>
        <v>2009</v>
      </c>
      <c r="H4560" s="2">
        <f t="shared" si="300"/>
        <v>2</v>
      </c>
      <c r="I4560" s="2" t="b">
        <f t="shared" si="301"/>
        <v>0</v>
      </c>
      <c r="J4560" t="s">
        <v>24</v>
      </c>
      <c r="K4560">
        <v>49</v>
      </c>
      <c r="L4560">
        <v>5718.85</v>
      </c>
      <c r="M4560">
        <v>0.09</v>
      </c>
      <c r="N4560" t="s">
        <v>25</v>
      </c>
      <c r="O4560">
        <v>-2426.5500000000002</v>
      </c>
      <c r="P4560">
        <v>122.99</v>
      </c>
      <c r="Q4560">
        <v>70.2</v>
      </c>
      <c r="R4560" t="s">
        <v>260</v>
      </c>
      <c r="S4560" t="s">
        <v>260</v>
      </c>
      <c r="T4560" t="s">
        <v>31</v>
      </c>
      <c r="U4560" t="s">
        <v>36</v>
      </c>
      <c r="V4560" t="s">
        <v>67</v>
      </c>
      <c r="W4560">
        <v>0.74</v>
      </c>
    </row>
    <row r="4561" spans="1:23" x14ac:dyDescent="0.3">
      <c r="A4561" t="s">
        <v>1112</v>
      </c>
      <c r="B4561" t="s">
        <v>1267</v>
      </c>
      <c r="D4561" s="1">
        <v>41180</v>
      </c>
      <c r="E4561" s="1">
        <v>41182</v>
      </c>
      <c r="F4561" s="1" t="str">
        <f t="shared" si="298"/>
        <v>September</v>
      </c>
      <c r="G4561" s="1" t="str">
        <f t="shared" si="299"/>
        <v>2012</v>
      </c>
      <c r="H4561" s="2">
        <f t="shared" si="300"/>
        <v>2</v>
      </c>
      <c r="I4561" s="2" t="b">
        <f t="shared" si="301"/>
        <v>0</v>
      </c>
      <c r="J4561" t="s">
        <v>24</v>
      </c>
      <c r="K4561">
        <v>15</v>
      </c>
      <c r="L4561">
        <v>675.23</v>
      </c>
      <c r="M4561">
        <v>0.1</v>
      </c>
      <c r="N4561" t="s">
        <v>18</v>
      </c>
      <c r="O4561">
        <v>204.08</v>
      </c>
      <c r="P4561">
        <v>48.04</v>
      </c>
      <c r="Q4561">
        <v>7.23</v>
      </c>
      <c r="R4561" t="s">
        <v>260</v>
      </c>
      <c r="S4561" t="s">
        <v>260</v>
      </c>
      <c r="T4561" t="s">
        <v>31</v>
      </c>
      <c r="U4561" t="s">
        <v>22</v>
      </c>
      <c r="V4561" t="s">
        <v>43</v>
      </c>
      <c r="W4561">
        <v>0.37</v>
      </c>
    </row>
    <row r="4562" spans="1:23" x14ac:dyDescent="0.3">
      <c r="A4562" t="s">
        <v>1055</v>
      </c>
      <c r="B4562" t="s">
        <v>1342</v>
      </c>
      <c r="D4562" s="1">
        <v>40635</v>
      </c>
      <c r="E4562" s="1">
        <v>40639</v>
      </c>
      <c r="F4562" s="1" t="str">
        <f t="shared" si="298"/>
        <v>April</v>
      </c>
      <c r="G4562" s="1" t="str">
        <f t="shared" si="299"/>
        <v>2011</v>
      </c>
      <c r="H4562" s="2">
        <f t="shared" si="300"/>
        <v>4</v>
      </c>
      <c r="I4562" s="2" t="b">
        <f t="shared" si="301"/>
        <v>0</v>
      </c>
      <c r="J4562" t="s">
        <v>17</v>
      </c>
      <c r="K4562">
        <v>16</v>
      </c>
      <c r="L4562">
        <v>38.200000000000003</v>
      </c>
      <c r="M4562">
        <v>7.0000000000000007E-2</v>
      </c>
      <c r="N4562" t="s">
        <v>39</v>
      </c>
      <c r="O4562">
        <v>4.34</v>
      </c>
      <c r="P4562">
        <v>2.21</v>
      </c>
      <c r="Q4562">
        <v>1</v>
      </c>
      <c r="R4562" t="s">
        <v>260</v>
      </c>
      <c r="S4562" t="s">
        <v>260</v>
      </c>
      <c r="T4562" t="s">
        <v>31</v>
      </c>
      <c r="U4562" t="s">
        <v>22</v>
      </c>
      <c r="V4562" t="s">
        <v>60</v>
      </c>
      <c r="W4562">
        <v>0.38</v>
      </c>
    </row>
    <row r="4563" spans="1:23" x14ac:dyDescent="0.3">
      <c r="A4563" t="s">
        <v>1481</v>
      </c>
      <c r="B4563" t="s">
        <v>1482</v>
      </c>
      <c r="D4563" s="1">
        <v>40191</v>
      </c>
      <c r="E4563" s="1">
        <v>40192</v>
      </c>
      <c r="F4563" s="1" t="str">
        <f t="shared" si="298"/>
        <v>January</v>
      </c>
      <c r="G4563" s="1" t="str">
        <f t="shared" si="299"/>
        <v>2010</v>
      </c>
      <c r="H4563" s="2">
        <f t="shared" si="300"/>
        <v>1</v>
      </c>
      <c r="I4563" s="2" t="b">
        <f t="shared" si="301"/>
        <v>0</v>
      </c>
      <c r="J4563" t="s">
        <v>34</v>
      </c>
      <c r="K4563">
        <v>39</v>
      </c>
      <c r="L4563">
        <v>314.26</v>
      </c>
      <c r="M4563">
        <v>0</v>
      </c>
      <c r="N4563" t="s">
        <v>18</v>
      </c>
      <c r="O4563">
        <v>-71.05</v>
      </c>
      <c r="P4563">
        <v>7.45</v>
      </c>
      <c r="Q4563">
        <v>6.28</v>
      </c>
      <c r="R4563" t="s">
        <v>260</v>
      </c>
      <c r="S4563" t="s">
        <v>260</v>
      </c>
      <c r="T4563" t="s">
        <v>42</v>
      </c>
      <c r="U4563" t="s">
        <v>22</v>
      </c>
      <c r="V4563" t="s">
        <v>29</v>
      </c>
      <c r="W4563">
        <v>0.4</v>
      </c>
    </row>
    <row r="4564" spans="1:23" x14ac:dyDescent="0.3">
      <c r="A4564" t="s">
        <v>930</v>
      </c>
      <c r="B4564" t="s">
        <v>1244</v>
      </c>
      <c r="D4564" s="1">
        <v>40280</v>
      </c>
      <c r="E4564" s="1">
        <v>40280</v>
      </c>
      <c r="F4564" s="1" t="str">
        <f t="shared" si="298"/>
        <v>April</v>
      </c>
      <c r="G4564" s="1" t="str">
        <f t="shared" si="299"/>
        <v>2010</v>
      </c>
      <c r="H4564" s="2">
        <f t="shared" si="300"/>
        <v>0</v>
      </c>
      <c r="I4564" s="2" t="str">
        <f t="shared" si="301"/>
        <v>FREE DELIVERY</v>
      </c>
      <c r="J4564" t="s">
        <v>24</v>
      </c>
      <c r="K4564">
        <v>39</v>
      </c>
      <c r="L4564">
        <v>7680.29</v>
      </c>
      <c r="M4564">
        <v>0.08</v>
      </c>
      <c r="N4564" t="s">
        <v>25</v>
      </c>
      <c r="O4564">
        <v>-513.79</v>
      </c>
      <c r="P4564">
        <v>212.6</v>
      </c>
      <c r="Q4564">
        <v>52.2</v>
      </c>
      <c r="R4564" t="s">
        <v>260</v>
      </c>
      <c r="S4564" t="s">
        <v>260</v>
      </c>
      <c r="T4564" t="s">
        <v>27</v>
      </c>
      <c r="U4564" t="s">
        <v>36</v>
      </c>
      <c r="V4564" t="s">
        <v>55</v>
      </c>
      <c r="W4564">
        <v>0.64</v>
      </c>
    </row>
    <row r="4565" spans="1:23" x14ac:dyDescent="0.3">
      <c r="A4565" t="s">
        <v>1057</v>
      </c>
      <c r="B4565" t="s">
        <v>1233</v>
      </c>
      <c r="D4565" s="1">
        <v>39889</v>
      </c>
      <c r="E4565" s="1">
        <v>39890</v>
      </c>
      <c r="F4565" s="1" t="str">
        <f t="shared" si="298"/>
        <v>March</v>
      </c>
      <c r="G4565" s="1" t="str">
        <f t="shared" si="299"/>
        <v>2009</v>
      </c>
      <c r="H4565" s="2">
        <f t="shared" si="300"/>
        <v>1</v>
      </c>
      <c r="I4565" s="2" t="b">
        <f t="shared" si="301"/>
        <v>0</v>
      </c>
      <c r="J4565" t="s">
        <v>44</v>
      </c>
      <c r="K4565">
        <v>38</v>
      </c>
      <c r="L4565">
        <v>336.85</v>
      </c>
      <c r="M4565">
        <v>0.01</v>
      </c>
      <c r="N4565" t="s">
        <v>39</v>
      </c>
      <c r="O4565">
        <v>-40.76</v>
      </c>
      <c r="P4565">
        <v>8.1199999999999992</v>
      </c>
      <c r="Q4565">
        <v>2.83</v>
      </c>
      <c r="R4565" t="s">
        <v>260</v>
      </c>
      <c r="S4565" t="s">
        <v>260</v>
      </c>
      <c r="T4565" t="s">
        <v>42</v>
      </c>
      <c r="U4565" t="s">
        <v>32</v>
      </c>
      <c r="V4565" t="s">
        <v>48</v>
      </c>
      <c r="W4565">
        <v>0.77</v>
      </c>
    </row>
    <row r="4566" spans="1:23" x14ac:dyDescent="0.3">
      <c r="A4566" t="s">
        <v>987</v>
      </c>
      <c r="B4566" t="s">
        <v>901</v>
      </c>
      <c r="D4566" s="1">
        <v>40860</v>
      </c>
      <c r="E4566" s="1">
        <v>40861</v>
      </c>
      <c r="F4566" s="1" t="str">
        <f t="shared" si="298"/>
        <v>November</v>
      </c>
      <c r="G4566" s="1" t="str">
        <f t="shared" si="299"/>
        <v>2011</v>
      </c>
      <c r="H4566" s="2">
        <f t="shared" si="300"/>
        <v>1</v>
      </c>
      <c r="I4566" s="2" t="b">
        <f t="shared" si="301"/>
        <v>0</v>
      </c>
      <c r="J4566" t="s">
        <v>24</v>
      </c>
      <c r="K4566">
        <v>47</v>
      </c>
      <c r="L4566">
        <v>14960.096</v>
      </c>
      <c r="M4566">
        <v>0.01</v>
      </c>
      <c r="N4566" t="s">
        <v>25</v>
      </c>
      <c r="O4566">
        <v>-969.05</v>
      </c>
      <c r="P4566">
        <v>400.98</v>
      </c>
      <c r="Q4566">
        <v>42.52</v>
      </c>
      <c r="R4566" t="s">
        <v>260</v>
      </c>
      <c r="S4566" t="s">
        <v>260</v>
      </c>
      <c r="T4566" t="s">
        <v>31</v>
      </c>
      <c r="U4566" t="s">
        <v>36</v>
      </c>
      <c r="V4566" t="s">
        <v>55</v>
      </c>
      <c r="W4566">
        <v>0.71</v>
      </c>
    </row>
    <row r="4567" spans="1:23" x14ac:dyDescent="0.3">
      <c r="A4567" t="s">
        <v>930</v>
      </c>
      <c r="B4567" t="s">
        <v>1244</v>
      </c>
      <c r="D4567" s="1">
        <v>41043</v>
      </c>
      <c r="E4567" s="1">
        <v>41044</v>
      </c>
      <c r="F4567" s="1" t="str">
        <f t="shared" si="298"/>
        <v>May</v>
      </c>
      <c r="G4567" s="1" t="str">
        <f t="shared" si="299"/>
        <v>2012</v>
      </c>
      <c r="H4567" s="2">
        <f t="shared" si="300"/>
        <v>1</v>
      </c>
      <c r="I4567" s="2" t="b">
        <f t="shared" si="301"/>
        <v>0</v>
      </c>
      <c r="J4567" t="s">
        <v>52</v>
      </c>
      <c r="K4567">
        <v>39</v>
      </c>
      <c r="L4567">
        <v>1343.6</v>
      </c>
      <c r="M4567">
        <v>0.06</v>
      </c>
      <c r="N4567" t="s">
        <v>18</v>
      </c>
      <c r="O4567">
        <v>137.86000000000001</v>
      </c>
      <c r="P4567">
        <v>35.89</v>
      </c>
      <c r="Q4567">
        <v>14.72</v>
      </c>
      <c r="R4567" t="s">
        <v>260</v>
      </c>
      <c r="S4567" t="s">
        <v>260</v>
      </c>
      <c r="T4567" t="s">
        <v>27</v>
      </c>
      <c r="U4567" t="s">
        <v>22</v>
      </c>
      <c r="V4567" t="s">
        <v>51</v>
      </c>
      <c r="W4567">
        <v>0.4</v>
      </c>
    </row>
    <row r="4568" spans="1:23" x14ac:dyDescent="0.3">
      <c r="A4568" t="s">
        <v>930</v>
      </c>
      <c r="B4568" t="s">
        <v>1244</v>
      </c>
      <c r="D4568" s="1">
        <v>41043</v>
      </c>
      <c r="E4568" s="1">
        <v>41043</v>
      </c>
      <c r="F4568" s="1" t="str">
        <f t="shared" si="298"/>
        <v>May</v>
      </c>
      <c r="G4568" s="1" t="str">
        <f t="shared" si="299"/>
        <v>2012</v>
      </c>
      <c r="H4568" s="2">
        <f t="shared" si="300"/>
        <v>0</v>
      </c>
      <c r="I4568" s="2" t="str">
        <f t="shared" si="301"/>
        <v>FREE DELIVERY</v>
      </c>
      <c r="J4568" t="s">
        <v>52</v>
      </c>
      <c r="K4568">
        <v>8</v>
      </c>
      <c r="L4568">
        <v>35.28</v>
      </c>
      <c r="M4568">
        <v>0</v>
      </c>
      <c r="N4568" t="s">
        <v>18</v>
      </c>
      <c r="O4568">
        <v>-39.07</v>
      </c>
      <c r="P4568">
        <v>3.34</v>
      </c>
      <c r="Q4568">
        <v>7.49</v>
      </c>
      <c r="R4568" t="s">
        <v>260</v>
      </c>
      <c r="S4568" t="s">
        <v>260</v>
      </c>
      <c r="T4568" t="s">
        <v>27</v>
      </c>
      <c r="U4568" t="s">
        <v>22</v>
      </c>
      <c r="V4568" t="s">
        <v>60</v>
      </c>
      <c r="W4568">
        <v>0.54</v>
      </c>
    </row>
    <row r="4569" spans="1:23" x14ac:dyDescent="0.3">
      <c r="A4569" t="s">
        <v>1221</v>
      </c>
      <c r="B4569" t="s">
        <v>1604</v>
      </c>
      <c r="D4569" s="1">
        <v>40128</v>
      </c>
      <c r="E4569" s="1">
        <v>40129</v>
      </c>
      <c r="F4569" s="1" t="str">
        <f t="shared" si="298"/>
        <v>November</v>
      </c>
      <c r="G4569" s="1" t="str">
        <f t="shared" si="299"/>
        <v>2009</v>
      </c>
      <c r="H4569" s="2">
        <f t="shared" si="300"/>
        <v>1</v>
      </c>
      <c r="I4569" s="2" t="b">
        <f t="shared" si="301"/>
        <v>0</v>
      </c>
      <c r="J4569" t="s">
        <v>24</v>
      </c>
      <c r="K4569">
        <v>17</v>
      </c>
      <c r="L4569">
        <v>8937.3799999999992</v>
      </c>
      <c r="M4569">
        <v>0.01</v>
      </c>
      <c r="N4569" t="s">
        <v>25</v>
      </c>
      <c r="O4569">
        <v>2383.42</v>
      </c>
      <c r="P4569">
        <v>500.98</v>
      </c>
      <c r="Q4569">
        <v>26</v>
      </c>
      <c r="R4569" t="s">
        <v>260</v>
      </c>
      <c r="S4569" t="s">
        <v>260</v>
      </c>
      <c r="T4569" t="s">
        <v>31</v>
      </c>
      <c r="U4569" t="s">
        <v>36</v>
      </c>
      <c r="V4569" t="s">
        <v>67</v>
      </c>
      <c r="W4569">
        <v>0.6</v>
      </c>
    </row>
    <row r="4570" spans="1:23" x14ac:dyDescent="0.3">
      <c r="A4570" t="s">
        <v>1221</v>
      </c>
      <c r="B4570" t="s">
        <v>1604</v>
      </c>
      <c r="D4570" s="1">
        <v>40128</v>
      </c>
      <c r="E4570" s="1">
        <v>40129</v>
      </c>
      <c r="F4570" s="1" t="str">
        <f t="shared" si="298"/>
        <v>November</v>
      </c>
      <c r="G4570" s="1" t="str">
        <f t="shared" si="299"/>
        <v>2009</v>
      </c>
      <c r="H4570" s="2">
        <f t="shared" si="300"/>
        <v>1</v>
      </c>
      <c r="I4570" s="2" t="b">
        <f t="shared" si="301"/>
        <v>0</v>
      </c>
      <c r="J4570" t="s">
        <v>24</v>
      </c>
      <c r="K4570">
        <v>11</v>
      </c>
      <c r="L4570">
        <v>108.85</v>
      </c>
      <c r="M4570">
        <v>0.08</v>
      </c>
      <c r="N4570" t="s">
        <v>18</v>
      </c>
      <c r="O4570">
        <v>10.58</v>
      </c>
      <c r="P4570">
        <v>9.77</v>
      </c>
      <c r="Q4570">
        <v>6.02</v>
      </c>
      <c r="R4570" t="s">
        <v>260</v>
      </c>
      <c r="S4570" t="s">
        <v>260</v>
      </c>
      <c r="T4570" t="s">
        <v>31</v>
      </c>
      <c r="U4570" t="s">
        <v>36</v>
      </c>
      <c r="V4570" t="s">
        <v>37</v>
      </c>
      <c r="W4570">
        <v>0.48</v>
      </c>
    </row>
    <row r="4571" spans="1:23" x14ac:dyDescent="0.3">
      <c r="A4571" t="s">
        <v>1221</v>
      </c>
      <c r="B4571" t="s">
        <v>1604</v>
      </c>
      <c r="D4571" s="1">
        <v>40128</v>
      </c>
      <c r="E4571" s="1">
        <v>40130</v>
      </c>
      <c r="F4571" s="1" t="str">
        <f t="shared" si="298"/>
        <v>November</v>
      </c>
      <c r="G4571" s="1" t="str">
        <f t="shared" si="299"/>
        <v>2009</v>
      </c>
      <c r="H4571" s="2">
        <f t="shared" si="300"/>
        <v>2</v>
      </c>
      <c r="I4571" s="2" t="b">
        <f t="shared" si="301"/>
        <v>0</v>
      </c>
      <c r="J4571" t="s">
        <v>24</v>
      </c>
      <c r="K4571">
        <v>49</v>
      </c>
      <c r="L4571">
        <v>157.47</v>
      </c>
      <c r="M4571">
        <v>0.09</v>
      </c>
      <c r="N4571" t="s">
        <v>18</v>
      </c>
      <c r="O4571">
        <v>8.07</v>
      </c>
      <c r="P4571">
        <v>3.28</v>
      </c>
      <c r="Q4571">
        <v>0.98</v>
      </c>
      <c r="R4571" t="s">
        <v>260</v>
      </c>
      <c r="S4571" t="s">
        <v>260</v>
      </c>
      <c r="T4571" t="s">
        <v>31</v>
      </c>
      <c r="U4571" t="s">
        <v>22</v>
      </c>
      <c r="V4571" t="s">
        <v>60</v>
      </c>
      <c r="W4571">
        <v>0.59</v>
      </c>
    </row>
    <row r="4572" spans="1:23" x14ac:dyDescent="0.3">
      <c r="A4572" t="s">
        <v>1057</v>
      </c>
      <c r="B4572" t="s">
        <v>1233</v>
      </c>
      <c r="D4572" s="1">
        <v>40764</v>
      </c>
      <c r="E4572" s="1">
        <v>40766</v>
      </c>
      <c r="F4572" s="1" t="str">
        <f t="shared" si="298"/>
        <v>August</v>
      </c>
      <c r="G4572" s="1" t="str">
        <f t="shared" si="299"/>
        <v>2011</v>
      </c>
      <c r="H4572" s="2">
        <f t="shared" si="300"/>
        <v>2</v>
      </c>
      <c r="I4572" s="2" t="b">
        <f t="shared" si="301"/>
        <v>0</v>
      </c>
      <c r="J4572" t="s">
        <v>17</v>
      </c>
      <c r="K4572">
        <v>4</v>
      </c>
      <c r="L4572">
        <v>25.82</v>
      </c>
      <c r="M4572">
        <v>0.01</v>
      </c>
      <c r="N4572" t="s">
        <v>18</v>
      </c>
      <c r="O4572">
        <v>-10.19</v>
      </c>
      <c r="P4572">
        <v>4.9800000000000004</v>
      </c>
      <c r="Q4572">
        <v>4.72</v>
      </c>
      <c r="R4572" t="s">
        <v>260</v>
      </c>
      <c r="S4572" t="s">
        <v>260</v>
      </c>
      <c r="T4572" t="s">
        <v>42</v>
      </c>
      <c r="U4572" t="s">
        <v>22</v>
      </c>
      <c r="V4572" t="s">
        <v>43</v>
      </c>
      <c r="W4572">
        <v>0.36</v>
      </c>
    </row>
    <row r="4573" spans="1:23" x14ac:dyDescent="0.3">
      <c r="A4573" t="s">
        <v>1057</v>
      </c>
      <c r="B4573" t="s">
        <v>1233</v>
      </c>
      <c r="D4573" s="1">
        <v>40764</v>
      </c>
      <c r="E4573" s="1">
        <v>40769</v>
      </c>
      <c r="F4573" s="1" t="str">
        <f t="shared" si="298"/>
        <v>August</v>
      </c>
      <c r="G4573" s="1" t="str">
        <f t="shared" si="299"/>
        <v>2011</v>
      </c>
      <c r="H4573" s="2">
        <f t="shared" si="300"/>
        <v>5</v>
      </c>
      <c r="I4573" s="2" t="b">
        <f t="shared" si="301"/>
        <v>0</v>
      </c>
      <c r="J4573" t="s">
        <v>17</v>
      </c>
      <c r="K4573">
        <v>17</v>
      </c>
      <c r="L4573">
        <v>579.71</v>
      </c>
      <c r="M4573">
        <v>0.03</v>
      </c>
      <c r="N4573" t="s">
        <v>25</v>
      </c>
      <c r="O4573">
        <v>24.3</v>
      </c>
      <c r="P4573">
        <v>31.76</v>
      </c>
      <c r="Q4573">
        <v>45.51</v>
      </c>
      <c r="R4573" t="s">
        <v>260</v>
      </c>
      <c r="S4573" t="s">
        <v>260</v>
      </c>
      <c r="T4573" t="s">
        <v>42</v>
      </c>
      <c r="U4573" t="s">
        <v>36</v>
      </c>
      <c r="V4573" t="s">
        <v>55</v>
      </c>
      <c r="W4573">
        <v>0.65</v>
      </c>
    </row>
    <row r="4574" spans="1:23" x14ac:dyDescent="0.3">
      <c r="A4574" t="s">
        <v>1221</v>
      </c>
      <c r="B4574" t="s">
        <v>1604</v>
      </c>
      <c r="D4574" s="1">
        <v>40319</v>
      </c>
      <c r="E4574" s="1">
        <v>40321</v>
      </c>
      <c r="F4574" s="1" t="str">
        <f t="shared" si="298"/>
        <v>May</v>
      </c>
      <c r="G4574" s="1" t="str">
        <f t="shared" si="299"/>
        <v>2010</v>
      </c>
      <c r="H4574" s="2">
        <f t="shared" si="300"/>
        <v>2</v>
      </c>
      <c r="I4574" s="2" t="b">
        <f t="shared" si="301"/>
        <v>0</v>
      </c>
      <c r="J4574" t="s">
        <v>34</v>
      </c>
      <c r="K4574">
        <v>12</v>
      </c>
      <c r="L4574">
        <v>87.11</v>
      </c>
      <c r="M4574">
        <v>0.08</v>
      </c>
      <c r="N4574" t="s">
        <v>18</v>
      </c>
      <c r="O4574">
        <v>-43.65</v>
      </c>
      <c r="P4574">
        <v>7.28</v>
      </c>
      <c r="Q4574">
        <v>3.52</v>
      </c>
      <c r="R4574" t="s">
        <v>260</v>
      </c>
      <c r="S4574" t="s">
        <v>260</v>
      </c>
      <c r="T4574" t="s">
        <v>31</v>
      </c>
      <c r="U4574" t="s">
        <v>32</v>
      </c>
      <c r="V4574" t="s">
        <v>48</v>
      </c>
      <c r="W4574">
        <v>0.68</v>
      </c>
    </row>
    <row r="4575" spans="1:23" x14ac:dyDescent="0.3">
      <c r="A4575" t="s">
        <v>1279</v>
      </c>
      <c r="B4575" t="s">
        <v>1280</v>
      </c>
      <c r="D4575" s="1">
        <v>40235</v>
      </c>
      <c r="E4575" s="1">
        <v>40235</v>
      </c>
      <c r="F4575" s="1" t="str">
        <f t="shared" si="298"/>
        <v>February</v>
      </c>
      <c r="G4575" s="1" t="str">
        <f t="shared" si="299"/>
        <v>2010</v>
      </c>
      <c r="H4575" s="2">
        <f t="shared" si="300"/>
        <v>0</v>
      </c>
      <c r="I4575" s="2" t="str">
        <f t="shared" si="301"/>
        <v>FREE DELIVERY</v>
      </c>
      <c r="J4575" t="s">
        <v>52</v>
      </c>
      <c r="K4575">
        <v>40</v>
      </c>
      <c r="L4575">
        <v>121.92</v>
      </c>
      <c r="M4575">
        <v>0.09</v>
      </c>
      <c r="N4575" t="s">
        <v>39</v>
      </c>
      <c r="O4575">
        <v>51.23</v>
      </c>
      <c r="P4575">
        <v>2.88</v>
      </c>
      <c r="Q4575">
        <v>0.5</v>
      </c>
      <c r="R4575" t="s">
        <v>260</v>
      </c>
      <c r="S4575" t="s">
        <v>260</v>
      </c>
      <c r="T4575" t="s">
        <v>31</v>
      </c>
      <c r="U4575" t="s">
        <v>22</v>
      </c>
      <c r="V4575" t="s">
        <v>57</v>
      </c>
      <c r="W4575">
        <v>0.39</v>
      </c>
    </row>
    <row r="4576" spans="1:23" x14ac:dyDescent="0.3">
      <c r="A4576" t="s">
        <v>1279</v>
      </c>
      <c r="B4576" t="s">
        <v>1280</v>
      </c>
      <c r="D4576" s="1">
        <v>40235</v>
      </c>
      <c r="E4576" s="1">
        <v>40235</v>
      </c>
      <c r="F4576" s="1" t="str">
        <f t="shared" si="298"/>
        <v>February</v>
      </c>
      <c r="G4576" s="1" t="str">
        <f t="shared" si="299"/>
        <v>2010</v>
      </c>
      <c r="H4576" s="2">
        <f t="shared" si="300"/>
        <v>0</v>
      </c>
      <c r="I4576" s="2" t="str">
        <f t="shared" si="301"/>
        <v>FREE DELIVERY</v>
      </c>
      <c r="J4576" t="s">
        <v>52</v>
      </c>
      <c r="K4576">
        <v>26</v>
      </c>
      <c r="L4576">
        <v>1096.17</v>
      </c>
      <c r="M4576">
        <v>0.01</v>
      </c>
      <c r="N4576" t="s">
        <v>18</v>
      </c>
      <c r="O4576">
        <v>110.78</v>
      </c>
      <c r="P4576">
        <v>40.99</v>
      </c>
      <c r="Q4576">
        <v>19.989999999999998</v>
      </c>
      <c r="R4576" t="s">
        <v>260</v>
      </c>
      <c r="S4576" t="s">
        <v>260</v>
      </c>
      <c r="T4576" t="s">
        <v>31</v>
      </c>
      <c r="U4576" t="s">
        <v>22</v>
      </c>
      <c r="V4576" t="s">
        <v>43</v>
      </c>
      <c r="W4576">
        <v>0.36</v>
      </c>
    </row>
    <row r="4577" spans="1:23" x14ac:dyDescent="0.3">
      <c r="A4577" t="s">
        <v>1315</v>
      </c>
      <c r="B4577" t="s">
        <v>1605</v>
      </c>
      <c r="D4577" s="1">
        <v>40250</v>
      </c>
      <c r="E4577" s="1">
        <v>40251</v>
      </c>
      <c r="F4577" s="1" t="str">
        <f t="shared" si="298"/>
        <v>March</v>
      </c>
      <c r="G4577" s="1" t="str">
        <f t="shared" si="299"/>
        <v>2010</v>
      </c>
      <c r="H4577" s="2">
        <f t="shared" si="300"/>
        <v>1</v>
      </c>
      <c r="I4577" s="2" t="b">
        <f t="shared" si="301"/>
        <v>0</v>
      </c>
      <c r="J4577" t="s">
        <v>52</v>
      </c>
      <c r="K4577">
        <v>31</v>
      </c>
      <c r="L4577">
        <v>1447.62</v>
      </c>
      <c r="M4577">
        <v>7.0000000000000007E-2</v>
      </c>
      <c r="N4577" t="s">
        <v>18</v>
      </c>
      <c r="O4577">
        <v>576.39</v>
      </c>
      <c r="P4577">
        <v>48.04</v>
      </c>
      <c r="Q4577">
        <v>7.23</v>
      </c>
      <c r="R4577" t="s">
        <v>260</v>
      </c>
      <c r="S4577" t="s">
        <v>260</v>
      </c>
      <c r="T4577" t="s">
        <v>31</v>
      </c>
      <c r="U4577" t="s">
        <v>22</v>
      </c>
      <c r="V4577" t="s">
        <v>43</v>
      </c>
      <c r="W4577">
        <v>0.37</v>
      </c>
    </row>
    <row r="4578" spans="1:23" x14ac:dyDescent="0.3">
      <c r="A4578" t="s">
        <v>923</v>
      </c>
      <c r="B4578" t="s">
        <v>1107</v>
      </c>
      <c r="D4578" s="1">
        <v>40749</v>
      </c>
      <c r="E4578" s="1">
        <v>40751</v>
      </c>
      <c r="F4578" s="1" t="str">
        <f t="shared" si="298"/>
        <v>July</v>
      </c>
      <c r="G4578" s="1" t="str">
        <f t="shared" si="299"/>
        <v>2011</v>
      </c>
      <c r="H4578" s="2">
        <f t="shared" si="300"/>
        <v>2</v>
      </c>
      <c r="I4578" s="2" t="b">
        <f t="shared" si="301"/>
        <v>0</v>
      </c>
      <c r="J4578" t="s">
        <v>52</v>
      </c>
      <c r="K4578">
        <v>20</v>
      </c>
      <c r="L4578">
        <v>97.65</v>
      </c>
      <c r="M4578">
        <v>0.04</v>
      </c>
      <c r="N4578" t="s">
        <v>39</v>
      </c>
      <c r="O4578">
        <v>-90.07</v>
      </c>
      <c r="P4578">
        <v>4.18</v>
      </c>
      <c r="Q4578">
        <v>6.92</v>
      </c>
      <c r="R4578" t="s">
        <v>260</v>
      </c>
      <c r="S4578" t="s">
        <v>260</v>
      </c>
      <c r="T4578" t="s">
        <v>21</v>
      </c>
      <c r="U4578" t="s">
        <v>36</v>
      </c>
      <c r="V4578" t="s">
        <v>37</v>
      </c>
      <c r="W4578">
        <v>0.49</v>
      </c>
    </row>
    <row r="4579" spans="1:23" x14ac:dyDescent="0.3">
      <c r="A4579" t="s">
        <v>923</v>
      </c>
      <c r="B4579" t="s">
        <v>1107</v>
      </c>
      <c r="D4579" s="1">
        <v>40749</v>
      </c>
      <c r="E4579" s="1">
        <v>40752</v>
      </c>
      <c r="F4579" s="1" t="str">
        <f t="shared" si="298"/>
        <v>July</v>
      </c>
      <c r="G4579" s="1" t="str">
        <f t="shared" si="299"/>
        <v>2011</v>
      </c>
      <c r="H4579" s="2">
        <f t="shared" si="300"/>
        <v>3</v>
      </c>
      <c r="I4579" s="2" t="b">
        <f t="shared" si="301"/>
        <v>0</v>
      </c>
      <c r="J4579" t="s">
        <v>52</v>
      </c>
      <c r="K4579">
        <v>41</v>
      </c>
      <c r="L4579">
        <v>1408.34</v>
      </c>
      <c r="M4579">
        <v>0.06</v>
      </c>
      <c r="N4579" t="s">
        <v>18</v>
      </c>
      <c r="O4579">
        <v>176.63</v>
      </c>
      <c r="P4579">
        <v>34.58</v>
      </c>
      <c r="Q4579">
        <v>8.99</v>
      </c>
      <c r="R4579" t="s">
        <v>260</v>
      </c>
      <c r="S4579" t="s">
        <v>260</v>
      </c>
      <c r="T4579" t="s">
        <v>21</v>
      </c>
      <c r="U4579" t="s">
        <v>22</v>
      </c>
      <c r="V4579" t="s">
        <v>60</v>
      </c>
      <c r="W4579">
        <v>0.56000000000000005</v>
      </c>
    </row>
    <row r="4580" spans="1:23" x14ac:dyDescent="0.3">
      <c r="A4580" t="s">
        <v>923</v>
      </c>
      <c r="B4580" t="s">
        <v>1107</v>
      </c>
      <c r="D4580" s="1">
        <v>41208</v>
      </c>
      <c r="E4580" s="1">
        <v>41210</v>
      </c>
      <c r="F4580" s="1" t="str">
        <f t="shared" si="298"/>
        <v>October</v>
      </c>
      <c r="G4580" s="1" t="str">
        <f t="shared" si="299"/>
        <v>2012</v>
      </c>
      <c r="H4580" s="2">
        <f t="shared" si="300"/>
        <v>2</v>
      </c>
      <c r="I4580" s="2" t="b">
        <f t="shared" si="301"/>
        <v>0</v>
      </c>
      <c r="J4580" t="s">
        <v>24</v>
      </c>
      <c r="K4580">
        <v>9</v>
      </c>
      <c r="L4580">
        <v>107.92</v>
      </c>
      <c r="M4580">
        <v>0.04</v>
      </c>
      <c r="N4580" t="s">
        <v>18</v>
      </c>
      <c r="O4580">
        <v>-57.65</v>
      </c>
      <c r="P4580">
        <v>10.97</v>
      </c>
      <c r="Q4580">
        <v>6.5</v>
      </c>
      <c r="R4580" t="s">
        <v>260</v>
      </c>
      <c r="S4580" t="s">
        <v>260</v>
      </c>
      <c r="T4580" t="s">
        <v>21</v>
      </c>
      <c r="U4580" t="s">
        <v>32</v>
      </c>
      <c r="V4580" t="s">
        <v>48</v>
      </c>
      <c r="W4580">
        <v>0.64</v>
      </c>
    </row>
    <row r="4581" spans="1:23" x14ac:dyDescent="0.3">
      <c r="A4581" t="s">
        <v>923</v>
      </c>
      <c r="B4581" t="s">
        <v>1107</v>
      </c>
      <c r="D4581" s="1">
        <v>41208</v>
      </c>
      <c r="E4581" s="1">
        <v>41210</v>
      </c>
      <c r="F4581" s="1" t="str">
        <f t="shared" si="298"/>
        <v>October</v>
      </c>
      <c r="G4581" s="1" t="str">
        <f t="shared" si="299"/>
        <v>2012</v>
      </c>
      <c r="H4581" s="2">
        <f t="shared" si="300"/>
        <v>2</v>
      </c>
      <c r="I4581" s="2" t="b">
        <f t="shared" si="301"/>
        <v>0</v>
      </c>
      <c r="J4581" t="s">
        <v>24</v>
      </c>
      <c r="K4581">
        <v>14</v>
      </c>
      <c r="L4581">
        <v>2151.08</v>
      </c>
      <c r="M4581">
        <v>0.03</v>
      </c>
      <c r="N4581" t="s">
        <v>25</v>
      </c>
      <c r="O4581">
        <v>179.05</v>
      </c>
      <c r="P4581">
        <v>145.44999999999999</v>
      </c>
      <c r="Q4581">
        <v>17.850000000000001</v>
      </c>
      <c r="R4581" t="s">
        <v>260</v>
      </c>
      <c r="S4581" t="s">
        <v>260</v>
      </c>
      <c r="T4581" t="s">
        <v>21</v>
      </c>
      <c r="U4581" t="s">
        <v>32</v>
      </c>
      <c r="V4581" t="s">
        <v>94</v>
      </c>
      <c r="W4581">
        <v>0.56000000000000005</v>
      </c>
    </row>
    <row r="4582" spans="1:23" x14ac:dyDescent="0.3">
      <c r="A4582" t="s">
        <v>987</v>
      </c>
      <c r="B4582" t="s">
        <v>901</v>
      </c>
      <c r="D4582" s="1">
        <v>40403</v>
      </c>
      <c r="E4582" s="1">
        <v>40404</v>
      </c>
      <c r="F4582" s="1" t="str">
        <f t="shared" si="298"/>
        <v>August</v>
      </c>
      <c r="G4582" s="1" t="str">
        <f t="shared" si="299"/>
        <v>2010</v>
      </c>
      <c r="H4582" s="2">
        <f t="shared" si="300"/>
        <v>1</v>
      </c>
      <c r="I4582" s="2" t="b">
        <f t="shared" si="301"/>
        <v>0</v>
      </c>
      <c r="J4582" t="s">
        <v>44</v>
      </c>
      <c r="K4582">
        <v>11</v>
      </c>
      <c r="L4582">
        <v>485.46</v>
      </c>
      <c r="M4582">
        <v>0.03</v>
      </c>
      <c r="N4582" t="s">
        <v>18</v>
      </c>
      <c r="O4582">
        <v>48.88</v>
      </c>
      <c r="P4582">
        <v>40.99</v>
      </c>
      <c r="Q4582">
        <v>17.48</v>
      </c>
      <c r="R4582" t="s">
        <v>260</v>
      </c>
      <c r="S4582" t="s">
        <v>260</v>
      </c>
      <c r="T4582" t="s">
        <v>31</v>
      </c>
      <c r="U4582" t="s">
        <v>22</v>
      </c>
      <c r="V4582" t="s">
        <v>43</v>
      </c>
      <c r="W4582">
        <v>0.36</v>
      </c>
    </row>
    <row r="4583" spans="1:23" x14ac:dyDescent="0.3">
      <c r="A4583" t="s">
        <v>1048</v>
      </c>
      <c r="B4583" t="s">
        <v>1606</v>
      </c>
      <c r="D4583" s="1">
        <v>40146</v>
      </c>
      <c r="E4583" s="1">
        <v>40146</v>
      </c>
      <c r="F4583" s="1" t="str">
        <f t="shared" si="298"/>
        <v>November</v>
      </c>
      <c r="G4583" s="1" t="str">
        <f t="shared" si="299"/>
        <v>2009</v>
      </c>
      <c r="H4583" s="2">
        <f t="shared" si="300"/>
        <v>0</v>
      </c>
      <c r="I4583" s="2" t="str">
        <f t="shared" si="301"/>
        <v>FREE DELIVERY</v>
      </c>
      <c r="J4583" t="s">
        <v>24</v>
      </c>
      <c r="K4583">
        <v>21</v>
      </c>
      <c r="L4583">
        <v>352.44</v>
      </c>
      <c r="M4583">
        <v>0.09</v>
      </c>
      <c r="N4583" t="s">
        <v>18</v>
      </c>
      <c r="O4583">
        <v>-80.53</v>
      </c>
      <c r="P4583">
        <v>17.989999999999998</v>
      </c>
      <c r="Q4583">
        <v>8.65</v>
      </c>
      <c r="R4583" t="s">
        <v>260</v>
      </c>
      <c r="S4583" t="s">
        <v>260</v>
      </c>
      <c r="T4583" t="s">
        <v>42</v>
      </c>
      <c r="U4583" t="s">
        <v>22</v>
      </c>
      <c r="V4583" t="s">
        <v>60</v>
      </c>
      <c r="W4583">
        <v>0.56999999999999995</v>
      </c>
    </row>
    <row r="4584" spans="1:23" x14ac:dyDescent="0.3">
      <c r="A4584" t="s">
        <v>1279</v>
      </c>
      <c r="B4584" t="s">
        <v>1280</v>
      </c>
      <c r="D4584" s="1">
        <v>40161</v>
      </c>
      <c r="E4584" s="1">
        <v>40162</v>
      </c>
      <c r="F4584" s="1" t="str">
        <f t="shared" si="298"/>
        <v>December</v>
      </c>
      <c r="G4584" s="1" t="str">
        <f t="shared" si="299"/>
        <v>2009</v>
      </c>
      <c r="H4584" s="2">
        <f t="shared" si="300"/>
        <v>1</v>
      </c>
      <c r="I4584" s="2" t="b">
        <f t="shared" si="301"/>
        <v>0</v>
      </c>
      <c r="J4584" t="s">
        <v>34</v>
      </c>
      <c r="K4584">
        <v>8</v>
      </c>
      <c r="L4584">
        <v>114.73</v>
      </c>
      <c r="M4584">
        <v>0.03</v>
      </c>
      <c r="N4584" t="s">
        <v>39</v>
      </c>
      <c r="O4584">
        <v>28.08</v>
      </c>
      <c r="P4584">
        <v>13.73</v>
      </c>
      <c r="Q4584">
        <v>6.85</v>
      </c>
      <c r="R4584" t="s">
        <v>260</v>
      </c>
      <c r="S4584" t="s">
        <v>260</v>
      </c>
      <c r="T4584" t="s">
        <v>31</v>
      </c>
      <c r="U4584" t="s">
        <v>36</v>
      </c>
      <c r="V4584" t="s">
        <v>37</v>
      </c>
      <c r="W4584">
        <v>0.54</v>
      </c>
    </row>
    <row r="4585" spans="1:23" x14ac:dyDescent="0.3">
      <c r="A4585" t="s">
        <v>930</v>
      </c>
      <c r="B4585" t="s">
        <v>931</v>
      </c>
      <c r="D4585" s="1">
        <v>41026</v>
      </c>
      <c r="E4585" s="1">
        <v>41028</v>
      </c>
      <c r="F4585" s="1" t="str">
        <f t="shared" si="298"/>
        <v>April</v>
      </c>
      <c r="G4585" s="1" t="str">
        <f t="shared" si="299"/>
        <v>2012</v>
      </c>
      <c r="H4585" s="2">
        <f t="shared" si="300"/>
        <v>2</v>
      </c>
      <c r="I4585" s="2" t="b">
        <f t="shared" si="301"/>
        <v>0</v>
      </c>
      <c r="J4585" t="s">
        <v>52</v>
      </c>
      <c r="K4585">
        <v>30</v>
      </c>
      <c r="L4585">
        <v>3295.15</v>
      </c>
      <c r="M4585">
        <v>7.0000000000000007E-2</v>
      </c>
      <c r="N4585" t="s">
        <v>18</v>
      </c>
      <c r="O4585">
        <v>1070.18</v>
      </c>
      <c r="P4585">
        <v>115.79</v>
      </c>
      <c r="Q4585">
        <v>1.99</v>
      </c>
      <c r="R4585" t="s">
        <v>260</v>
      </c>
      <c r="S4585" t="s">
        <v>260</v>
      </c>
      <c r="T4585" t="s">
        <v>31</v>
      </c>
      <c r="U4585" t="s">
        <v>32</v>
      </c>
      <c r="V4585" t="s">
        <v>48</v>
      </c>
      <c r="W4585">
        <v>0.49</v>
      </c>
    </row>
    <row r="4586" spans="1:23" x14ac:dyDescent="0.3">
      <c r="A4586" t="s">
        <v>930</v>
      </c>
      <c r="B4586" t="s">
        <v>931</v>
      </c>
      <c r="D4586" s="1">
        <v>41026</v>
      </c>
      <c r="E4586" s="1">
        <v>41029</v>
      </c>
      <c r="F4586" s="1" t="str">
        <f t="shared" si="298"/>
        <v>April</v>
      </c>
      <c r="G4586" s="1" t="str">
        <f t="shared" si="299"/>
        <v>2012</v>
      </c>
      <c r="H4586" s="2">
        <f t="shared" si="300"/>
        <v>3</v>
      </c>
      <c r="I4586" s="2" t="b">
        <f t="shared" si="301"/>
        <v>0</v>
      </c>
      <c r="J4586" t="s">
        <v>52</v>
      </c>
      <c r="K4586">
        <v>1</v>
      </c>
      <c r="L4586">
        <v>43.9</v>
      </c>
      <c r="M4586">
        <v>0.02</v>
      </c>
      <c r="N4586" t="s">
        <v>18</v>
      </c>
      <c r="O4586">
        <v>-15.03</v>
      </c>
      <c r="P4586">
        <v>37.44</v>
      </c>
      <c r="Q4586">
        <v>4.2699999999999996</v>
      </c>
      <c r="R4586" t="s">
        <v>260</v>
      </c>
      <c r="S4586" t="s">
        <v>260</v>
      </c>
      <c r="T4586" t="s">
        <v>31</v>
      </c>
      <c r="U4586" t="s">
        <v>22</v>
      </c>
      <c r="V4586" t="s">
        <v>60</v>
      </c>
      <c r="W4586">
        <v>0.46</v>
      </c>
    </row>
    <row r="4587" spans="1:23" x14ac:dyDescent="0.3">
      <c r="A4587" t="s">
        <v>1221</v>
      </c>
      <c r="B4587" t="s">
        <v>1604</v>
      </c>
      <c r="D4587" s="1">
        <v>40650</v>
      </c>
      <c r="E4587" s="1">
        <v>40652</v>
      </c>
      <c r="F4587" s="1" t="str">
        <f t="shared" si="298"/>
        <v>April</v>
      </c>
      <c r="G4587" s="1" t="str">
        <f t="shared" si="299"/>
        <v>2011</v>
      </c>
      <c r="H4587" s="2">
        <f t="shared" si="300"/>
        <v>2</v>
      </c>
      <c r="I4587" s="2" t="b">
        <f t="shared" si="301"/>
        <v>0</v>
      </c>
      <c r="J4587" t="s">
        <v>34</v>
      </c>
      <c r="K4587">
        <v>38</v>
      </c>
      <c r="L4587">
        <v>1541.92</v>
      </c>
      <c r="M4587">
        <v>0.03</v>
      </c>
      <c r="N4587" t="s">
        <v>18</v>
      </c>
      <c r="O4587">
        <v>-564.05999999999995</v>
      </c>
      <c r="P4587">
        <v>40.479999999999997</v>
      </c>
      <c r="Q4587">
        <v>19.989999999999998</v>
      </c>
      <c r="R4587" t="s">
        <v>260</v>
      </c>
      <c r="S4587" t="s">
        <v>260</v>
      </c>
      <c r="T4587" t="s">
        <v>31</v>
      </c>
      <c r="U4587" t="s">
        <v>32</v>
      </c>
      <c r="V4587" t="s">
        <v>48</v>
      </c>
      <c r="W4587">
        <v>0.77</v>
      </c>
    </row>
    <row r="4588" spans="1:23" x14ac:dyDescent="0.3">
      <c r="A4588" t="s">
        <v>1221</v>
      </c>
      <c r="B4588" t="s">
        <v>1604</v>
      </c>
      <c r="D4588" s="1">
        <v>40650</v>
      </c>
      <c r="E4588" s="1">
        <v>40652</v>
      </c>
      <c r="F4588" s="1" t="str">
        <f t="shared" si="298"/>
        <v>April</v>
      </c>
      <c r="G4588" s="1" t="str">
        <f t="shared" si="299"/>
        <v>2011</v>
      </c>
      <c r="H4588" s="2">
        <f t="shared" si="300"/>
        <v>2</v>
      </c>
      <c r="I4588" s="2" t="b">
        <f t="shared" si="301"/>
        <v>0</v>
      </c>
      <c r="J4588" t="s">
        <v>34</v>
      </c>
      <c r="K4588">
        <v>40</v>
      </c>
      <c r="L4588">
        <v>169.48</v>
      </c>
      <c r="M4588">
        <v>0.08</v>
      </c>
      <c r="N4588" t="s">
        <v>18</v>
      </c>
      <c r="O4588">
        <v>-134.76</v>
      </c>
      <c r="P4588">
        <v>4.28</v>
      </c>
      <c r="Q4588">
        <v>5.68</v>
      </c>
      <c r="R4588" t="s">
        <v>260</v>
      </c>
      <c r="S4588" t="s">
        <v>260</v>
      </c>
      <c r="T4588" t="s">
        <v>31</v>
      </c>
      <c r="U4588" t="s">
        <v>22</v>
      </c>
      <c r="V4588" t="s">
        <v>43</v>
      </c>
      <c r="W4588">
        <v>0.4</v>
      </c>
    </row>
    <row r="4589" spans="1:23" x14ac:dyDescent="0.3">
      <c r="A4589" t="s">
        <v>1048</v>
      </c>
      <c r="B4589" t="s">
        <v>1606</v>
      </c>
      <c r="D4589" s="1">
        <v>41068</v>
      </c>
      <c r="E4589" s="1">
        <v>41069</v>
      </c>
      <c r="F4589" s="1" t="str">
        <f t="shared" si="298"/>
        <v>June</v>
      </c>
      <c r="G4589" s="1" t="str">
        <f t="shared" si="299"/>
        <v>2012</v>
      </c>
      <c r="H4589" s="2">
        <f t="shared" si="300"/>
        <v>1</v>
      </c>
      <c r="I4589" s="2" t="b">
        <f t="shared" si="301"/>
        <v>0</v>
      </c>
      <c r="J4589" t="s">
        <v>34</v>
      </c>
      <c r="K4589">
        <v>2</v>
      </c>
      <c r="L4589">
        <v>738.8</v>
      </c>
      <c r="M4589">
        <v>0.06</v>
      </c>
      <c r="N4589" t="s">
        <v>25</v>
      </c>
      <c r="O4589">
        <v>-473.66</v>
      </c>
      <c r="P4589">
        <v>328.14</v>
      </c>
      <c r="Q4589">
        <v>91.05</v>
      </c>
      <c r="R4589" t="s">
        <v>260</v>
      </c>
      <c r="S4589" t="s">
        <v>260</v>
      </c>
      <c r="T4589" t="s">
        <v>42</v>
      </c>
      <c r="U4589" t="s">
        <v>22</v>
      </c>
      <c r="V4589" t="s">
        <v>28</v>
      </c>
      <c r="W4589">
        <v>0.56999999999999995</v>
      </c>
    </row>
    <row r="4590" spans="1:23" x14ac:dyDescent="0.3">
      <c r="A4590" t="s">
        <v>1048</v>
      </c>
      <c r="B4590" t="s">
        <v>1606</v>
      </c>
      <c r="D4590" s="1">
        <v>41068</v>
      </c>
      <c r="E4590" s="1">
        <v>41069</v>
      </c>
      <c r="F4590" s="1" t="str">
        <f t="shared" si="298"/>
        <v>June</v>
      </c>
      <c r="G4590" s="1" t="str">
        <f t="shared" si="299"/>
        <v>2012</v>
      </c>
      <c r="H4590" s="2">
        <f t="shared" si="300"/>
        <v>1</v>
      </c>
      <c r="I4590" s="2" t="b">
        <f t="shared" si="301"/>
        <v>0</v>
      </c>
      <c r="J4590" t="s">
        <v>34</v>
      </c>
      <c r="K4590">
        <v>48</v>
      </c>
      <c r="L4590">
        <v>2750.7105000000001</v>
      </c>
      <c r="M4590">
        <v>0</v>
      </c>
      <c r="N4590" t="s">
        <v>18</v>
      </c>
      <c r="O4590">
        <v>791.9</v>
      </c>
      <c r="P4590">
        <v>65.989999999999995</v>
      </c>
      <c r="Q4590">
        <v>5.26</v>
      </c>
      <c r="R4590" t="s">
        <v>260</v>
      </c>
      <c r="S4590" t="s">
        <v>260</v>
      </c>
      <c r="T4590" t="s">
        <v>42</v>
      </c>
      <c r="U4590" t="s">
        <v>32</v>
      </c>
      <c r="V4590" t="s">
        <v>33</v>
      </c>
      <c r="W4590">
        <v>0.56000000000000005</v>
      </c>
    </row>
    <row r="4591" spans="1:23" x14ac:dyDescent="0.3">
      <c r="A4591" t="s">
        <v>1315</v>
      </c>
      <c r="B4591" t="s">
        <v>1605</v>
      </c>
      <c r="D4591" s="1">
        <v>39907</v>
      </c>
      <c r="E4591" s="1">
        <v>39909</v>
      </c>
      <c r="F4591" s="1" t="str">
        <f t="shared" si="298"/>
        <v>April</v>
      </c>
      <c r="G4591" s="1" t="str">
        <f t="shared" si="299"/>
        <v>2009</v>
      </c>
      <c r="H4591" s="2">
        <f t="shared" si="300"/>
        <v>2</v>
      </c>
      <c r="I4591" s="2" t="b">
        <f t="shared" si="301"/>
        <v>0</v>
      </c>
      <c r="J4591" t="s">
        <v>24</v>
      </c>
      <c r="K4591">
        <v>33</v>
      </c>
      <c r="L4591">
        <v>2118.2600000000002</v>
      </c>
      <c r="M4591">
        <v>0.01</v>
      </c>
      <c r="N4591" t="s">
        <v>18</v>
      </c>
      <c r="O4591">
        <v>554.22</v>
      </c>
      <c r="P4591">
        <v>59.76</v>
      </c>
      <c r="Q4591">
        <v>9.7100000000000009</v>
      </c>
      <c r="R4591" t="s">
        <v>260</v>
      </c>
      <c r="S4591" t="s">
        <v>260</v>
      </c>
      <c r="T4591" t="s">
        <v>31</v>
      </c>
      <c r="U4591" t="s">
        <v>22</v>
      </c>
      <c r="V4591" t="s">
        <v>23</v>
      </c>
      <c r="W4591">
        <v>0.56999999999999995</v>
      </c>
    </row>
    <row r="4592" spans="1:23" x14ac:dyDescent="0.3">
      <c r="A4592" t="s">
        <v>1057</v>
      </c>
      <c r="B4592" t="s">
        <v>1233</v>
      </c>
      <c r="D4592" s="1">
        <v>40715</v>
      </c>
      <c r="E4592" s="1">
        <v>40716</v>
      </c>
      <c r="F4592" s="1" t="str">
        <f t="shared" si="298"/>
        <v>June</v>
      </c>
      <c r="G4592" s="1" t="str">
        <f t="shared" si="299"/>
        <v>2011</v>
      </c>
      <c r="H4592" s="2">
        <f t="shared" si="300"/>
        <v>1</v>
      </c>
      <c r="I4592" s="2" t="b">
        <f t="shared" si="301"/>
        <v>0</v>
      </c>
      <c r="J4592" t="s">
        <v>44</v>
      </c>
      <c r="K4592">
        <v>27</v>
      </c>
      <c r="L4592">
        <v>822.7</v>
      </c>
      <c r="M4592">
        <v>0.05</v>
      </c>
      <c r="N4592" t="s">
        <v>39</v>
      </c>
      <c r="O4592">
        <v>141.28</v>
      </c>
      <c r="P4592">
        <v>29.99</v>
      </c>
      <c r="Q4592">
        <v>5.5</v>
      </c>
      <c r="R4592" t="s">
        <v>260</v>
      </c>
      <c r="S4592" t="s">
        <v>260</v>
      </c>
      <c r="T4592" t="s">
        <v>42</v>
      </c>
      <c r="U4592" t="s">
        <v>32</v>
      </c>
      <c r="V4592" t="s">
        <v>48</v>
      </c>
      <c r="W4592">
        <v>0.51</v>
      </c>
    </row>
    <row r="4593" spans="1:23" x14ac:dyDescent="0.3">
      <c r="A4593" t="s">
        <v>1057</v>
      </c>
      <c r="B4593" t="s">
        <v>1233</v>
      </c>
      <c r="D4593" s="1">
        <v>40182</v>
      </c>
      <c r="E4593" s="1">
        <v>40183</v>
      </c>
      <c r="F4593" s="1" t="str">
        <f t="shared" si="298"/>
        <v>January</v>
      </c>
      <c r="G4593" s="1" t="str">
        <f t="shared" si="299"/>
        <v>2010</v>
      </c>
      <c r="H4593" s="2">
        <f t="shared" si="300"/>
        <v>1</v>
      </c>
      <c r="I4593" s="2" t="b">
        <f t="shared" si="301"/>
        <v>0</v>
      </c>
      <c r="J4593" t="s">
        <v>24</v>
      </c>
      <c r="K4593">
        <v>5</v>
      </c>
      <c r="L4593">
        <v>2249.0500000000002</v>
      </c>
      <c r="M4593">
        <v>0.02</v>
      </c>
      <c r="N4593" t="s">
        <v>18</v>
      </c>
      <c r="O4593">
        <v>-571.24</v>
      </c>
      <c r="P4593">
        <v>449.99</v>
      </c>
      <c r="Q4593">
        <v>24.49</v>
      </c>
      <c r="R4593" t="s">
        <v>260</v>
      </c>
      <c r="S4593" t="s">
        <v>260</v>
      </c>
      <c r="T4593" t="s">
        <v>42</v>
      </c>
      <c r="U4593" t="s">
        <v>32</v>
      </c>
      <c r="V4593" t="s">
        <v>62</v>
      </c>
      <c r="W4593">
        <v>0.52</v>
      </c>
    </row>
    <row r="4594" spans="1:23" x14ac:dyDescent="0.3">
      <c r="A4594" t="s">
        <v>1057</v>
      </c>
      <c r="B4594" t="s">
        <v>1233</v>
      </c>
      <c r="D4594" s="1">
        <v>40182</v>
      </c>
      <c r="E4594" s="1">
        <v>40185</v>
      </c>
      <c r="F4594" s="1" t="str">
        <f t="shared" si="298"/>
        <v>January</v>
      </c>
      <c r="G4594" s="1" t="str">
        <f t="shared" si="299"/>
        <v>2010</v>
      </c>
      <c r="H4594" s="2">
        <f t="shared" si="300"/>
        <v>3</v>
      </c>
      <c r="I4594" s="2" t="b">
        <f t="shared" si="301"/>
        <v>0</v>
      </c>
      <c r="J4594" t="s">
        <v>24</v>
      </c>
      <c r="K4594">
        <v>48</v>
      </c>
      <c r="L4594">
        <v>4813.67</v>
      </c>
      <c r="M4594">
        <v>0.03</v>
      </c>
      <c r="N4594" t="s">
        <v>39</v>
      </c>
      <c r="O4594">
        <v>44.58</v>
      </c>
      <c r="P4594">
        <v>95.43</v>
      </c>
      <c r="Q4594">
        <v>19.989999999999998</v>
      </c>
      <c r="R4594" t="s">
        <v>260</v>
      </c>
      <c r="S4594" t="s">
        <v>260</v>
      </c>
      <c r="T4594" t="s">
        <v>42</v>
      </c>
      <c r="U4594" t="s">
        <v>22</v>
      </c>
      <c r="V4594" t="s">
        <v>23</v>
      </c>
      <c r="W4594">
        <v>0.79</v>
      </c>
    </row>
    <row r="4595" spans="1:23" x14ac:dyDescent="0.3">
      <c r="A4595" t="s">
        <v>930</v>
      </c>
      <c r="B4595" t="s">
        <v>1244</v>
      </c>
      <c r="D4595" s="1">
        <v>41164</v>
      </c>
      <c r="E4595" s="1">
        <v>41166</v>
      </c>
      <c r="F4595" s="1" t="str">
        <f t="shared" si="298"/>
        <v>September</v>
      </c>
      <c r="G4595" s="1" t="str">
        <f t="shared" si="299"/>
        <v>2012</v>
      </c>
      <c r="H4595" s="2">
        <f t="shared" si="300"/>
        <v>2</v>
      </c>
      <c r="I4595" s="2" t="b">
        <f t="shared" si="301"/>
        <v>0</v>
      </c>
      <c r="J4595" t="s">
        <v>34</v>
      </c>
      <c r="K4595">
        <v>7</v>
      </c>
      <c r="L4595">
        <v>3877.88</v>
      </c>
      <c r="M4595">
        <v>0.08</v>
      </c>
      <c r="N4595" t="s">
        <v>25</v>
      </c>
      <c r="O4595">
        <v>-1331.55</v>
      </c>
      <c r="P4595">
        <v>550.98</v>
      </c>
      <c r="Q4595">
        <v>45.7</v>
      </c>
      <c r="R4595" t="s">
        <v>260</v>
      </c>
      <c r="S4595" t="s">
        <v>260</v>
      </c>
      <c r="T4595" t="s">
        <v>27</v>
      </c>
      <c r="U4595" t="s">
        <v>36</v>
      </c>
      <c r="V4595" t="s">
        <v>55</v>
      </c>
      <c r="W4595">
        <v>0.71</v>
      </c>
    </row>
    <row r="4596" spans="1:23" x14ac:dyDescent="0.3">
      <c r="A4596" t="s">
        <v>930</v>
      </c>
      <c r="B4596" t="s">
        <v>931</v>
      </c>
      <c r="D4596" s="1">
        <v>40090</v>
      </c>
      <c r="E4596" s="1">
        <v>40090</v>
      </c>
      <c r="F4596" s="1" t="str">
        <f t="shared" si="298"/>
        <v>October</v>
      </c>
      <c r="G4596" s="1" t="str">
        <f t="shared" si="299"/>
        <v>2009</v>
      </c>
      <c r="H4596" s="2">
        <f t="shared" si="300"/>
        <v>0</v>
      </c>
      <c r="I4596" s="2" t="str">
        <f t="shared" si="301"/>
        <v>FREE DELIVERY</v>
      </c>
      <c r="J4596" t="s">
        <v>44</v>
      </c>
      <c r="K4596">
        <v>34</v>
      </c>
      <c r="L4596">
        <v>307.76</v>
      </c>
      <c r="M4596">
        <v>0.1</v>
      </c>
      <c r="N4596" t="s">
        <v>39</v>
      </c>
      <c r="O4596">
        <v>-22.88</v>
      </c>
      <c r="P4596">
        <v>9.3800000000000008</v>
      </c>
      <c r="Q4596">
        <v>4.93</v>
      </c>
      <c r="R4596" t="s">
        <v>260</v>
      </c>
      <c r="S4596" t="s">
        <v>260</v>
      </c>
      <c r="T4596" t="s">
        <v>21</v>
      </c>
      <c r="U4596" t="s">
        <v>36</v>
      </c>
      <c r="V4596" t="s">
        <v>37</v>
      </c>
      <c r="W4596">
        <v>0.56999999999999995</v>
      </c>
    </row>
    <row r="4597" spans="1:23" x14ac:dyDescent="0.3">
      <c r="A4597" t="s">
        <v>930</v>
      </c>
      <c r="B4597" t="s">
        <v>931</v>
      </c>
      <c r="D4597" s="1">
        <v>40090</v>
      </c>
      <c r="E4597" s="1">
        <v>40091</v>
      </c>
      <c r="F4597" s="1" t="str">
        <f t="shared" si="298"/>
        <v>October</v>
      </c>
      <c r="G4597" s="1" t="str">
        <f t="shared" si="299"/>
        <v>2009</v>
      </c>
      <c r="H4597" s="2">
        <f t="shared" si="300"/>
        <v>1</v>
      </c>
      <c r="I4597" s="2" t="b">
        <f t="shared" si="301"/>
        <v>0</v>
      </c>
      <c r="J4597" t="s">
        <v>44</v>
      </c>
      <c r="K4597">
        <v>36</v>
      </c>
      <c r="L4597">
        <v>1129.9304999999999</v>
      </c>
      <c r="M4597">
        <v>0.05</v>
      </c>
      <c r="N4597" t="s">
        <v>18</v>
      </c>
      <c r="O4597">
        <v>574.16</v>
      </c>
      <c r="P4597">
        <v>35.99</v>
      </c>
      <c r="Q4597">
        <v>1.25</v>
      </c>
      <c r="R4597" t="s">
        <v>260</v>
      </c>
      <c r="S4597" t="s">
        <v>260</v>
      </c>
      <c r="T4597" t="s">
        <v>21</v>
      </c>
      <c r="U4597" t="s">
        <v>32</v>
      </c>
      <c r="V4597" t="s">
        <v>33</v>
      </c>
      <c r="W4597">
        <v>0.36</v>
      </c>
    </row>
    <row r="4598" spans="1:23" x14ac:dyDescent="0.3">
      <c r="A4598" t="s">
        <v>930</v>
      </c>
      <c r="B4598" t="s">
        <v>931</v>
      </c>
      <c r="D4598" s="1">
        <v>40876</v>
      </c>
      <c r="E4598" s="1">
        <v>40876</v>
      </c>
      <c r="F4598" s="1" t="str">
        <f t="shared" si="298"/>
        <v>November</v>
      </c>
      <c r="G4598" s="1" t="str">
        <f t="shared" si="299"/>
        <v>2011</v>
      </c>
      <c r="H4598" s="2">
        <f t="shared" si="300"/>
        <v>0</v>
      </c>
      <c r="I4598" s="2" t="str">
        <f t="shared" si="301"/>
        <v>FREE DELIVERY</v>
      </c>
      <c r="J4598" t="s">
        <v>44</v>
      </c>
      <c r="K4598">
        <v>9</v>
      </c>
      <c r="L4598">
        <v>75.94</v>
      </c>
      <c r="M4598">
        <v>0.01</v>
      </c>
      <c r="N4598" t="s">
        <v>18</v>
      </c>
      <c r="O4598">
        <v>-16.559999999999999</v>
      </c>
      <c r="P4598">
        <v>7.64</v>
      </c>
      <c r="Q4598">
        <v>5.83</v>
      </c>
      <c r="R4598" t="s">
        <v>260</v>
      </c>
      <c r="S4598" t="s">
        <v>260</v>
      </c>
      <c r="T4598" t="s">
        <v>31</v>
      </c>
      <c r="U4598" t="s">
        <v>22</v>
      </c>
      <c r="V4598" t="s">
        <v>43</v>
      </c>
      <c r="W4598">
        <v>0.36</v>
      </c>
    </row>
    <row r="4599" spans="1:23" x14ac:dyDescent="0.3">
      <c r="A4599" t="s">
        <v>1048</v>
      </c>
      <c r="B4599" t="s">
        <v>1606</v>
      </c>
      <c r="D4599" s="1">
        <v>41255</v>
      </c>
      <c r="E4599" s="1">
        <v>41257</v>
      </c>
      <c r="F4599" s="1" t="str">
        <f t="shared" si="298"/>
        <v>December</v>
      </c>
      <c r="G4599" s="1" t="str">
        <f t="shared" si="299"/>
        <v>2012</v>
      </c>
      <c r="H4599" s="2">
        <f t="shared" si="300"/>
        <v>2</v>
      </c>
      <c r="I4599" s="2" t="b">
        <f t="shared" si="301"/>
        <v>0</v>
      </c>
      <c r="J4599" t="s">
        <v>52</v>
      </c>
      <c r="K4599">
        <v>47</v>
      </c>
      <c r="L4599">
        <v>533.47</v>
      </c>
      <c r="M4599">
        <v>0.09</v>
      </c>
      <c r="N4599" t="s">
        <v>18</v>
      </c>
      <c r="O4599">
        <v>-50.21</v>
      </c>
      <c r="P4599">
        <v>11.5</v>
      </c>
      <c r="Q4599">
        <v>7.19</v>
      </c>
      <c r="R4599" t="s">
        <v>260</v>
      </c>
      <c r="S4599" t="s">
        <v>260</v>
      </c>
      <c r="T4599" t="s">
        <v>42</v>
      </c>
      <c r="U4599" t="s">
        <v>22</v>
      </c>
      <c r="V4599" t="s">
        <v>29</v>
      </c>
      <c r="W4599">
        <v>0.4</v>
      </c>
    </row>
    <row r="4600" spans="1:23" x14ac:dyDescent="0.3">
      <c r="A4600" t="s">
        <v>1048</v>
      </c>
      <c r="B4600" t="s">
        <v>1606</v>
      </c>
      <c r="D4600" s="1">
        <v>41255</v>
      </c>
      <c r="E4600" s="1">
        <v>41257</v>
      </c>
      <c r="F4600" s="1" t="str">
        <f t="shared" si="298"/>
        <v>December</v>
      </c>
      <c r="G4600" s="1" t="str">
        <f t="shared" si="299"/>
        <v>2012</v>
      </c>
      <c r="H4600" s="2">
        <f t="shared" si="300"/>
        <v>2</v>
      </c>
      <c r="I4600" s="2" t="b">
        <f t="shared" si="301"/>
        <v>0</v>
      </c>
      <c r="J4600" t="s">
        <v>52</v>
      </c>
      <c r="K4600">
        <v>21</v>
      </c>
      <c r="L4600">
        <v>61.94</v>
      </c>
      <c r="M4600">
        <v>0.09</v>
      </c>
      <c r="N4600" t="s">
        <v>39</v>
      </c>
      <c r="O4600">
        <v>-22.32</v>
      </c>
      <c r="P4600">
        <v>2.98</v>
      </c>
      <c r="Q4600">
        <v>2.0299999999999998</v>
      </c>
      <c r="R4600" t="s">
        <v>260</v>
      </c>
      <c r="S4600" t="s">
        <v>260</v>
      </c>
      <c r="T4600" t="s">
        <v>42</v>
      </c>
      <c r="U4600" t="s">
        <v>22</v>
      </c>
      <c r="V4600" t="s">
        <v>60</v>
      </c>
      <c r="W4600">
        <v>0.56999999999999995</v>
      </c>
    </row>
    <row r="4601" spans="1:23" x14ac:dyDescent="0.3">
      <c r="A4601" t="s">
        <v>1315</v>
      </c>
      <c r="B4601" t="s">
        <v>1605</v>
      </c>
      <c r="D4601" s="1">
        <v>39844</v>
      </c>
      <c r="E4601" s="1">
        <v>39846</v>
      </c>
      <c r="F4601" s="1" t="str">
        <f t="shared" si="298"/>
        <v>February</v>
      </c>
      <c r="G4601" s="1" t="str">
        <f t="shared" si="299"/>
        <v>2009</v>
      </c>
      <c r="H4601" s="2">
        <f t="shared" si="300"/>
        <v>2</v>
      </c>
      <c r="I4601" s="2" t="b">
        <f t="shared" si="301"/>
        <v>0</v>
      </c>
      <c r="J4601" t="s">
        <v>34</v>
      </c>
      <c r="K4601">
        <v>6</v>
      </c>
      <c r="L4601">
        <v>49.81</v>
      </c>
      <c r="M4601">
        <v>0.05</v>
      </c>
      <c r="N4601" t="s">
        <v>18</v>
      </c>
      <c r="O4601">
        <v>-16.95</v>
      </c>
      <c r="P4601">
        <v>7.64</v>
      </c>
      <c r="Q4601">
        <v>5.83</v>
      </c>
      <c r="R4601" t="s">
        <v>260</v>
      </c>
      <c r="S4601" t="s">
        <v>260</v>
      </c>
      <c r="T4601" t="s">
        <v>31</v>
      </c>
      <c r="U4601" t="s">
        <v>22</v>
      </c>
      <c r="V4601" t="s">
        <v>43</v>
      </c>
      <c r="W4601">
        <v>0.36</v>
      </c>
    </row>
    <row r="4602" spans="1:23" x14ac:dyDescent="0.3">
      <c r="A4602" t="s">
        <v>1315</v>
      </c>
      <c r="B4602" t="s">
        <v>1605</v>
      </c>
      <c r="D4602" s="1">
        <v>39844</v>
      </c>
      <c r="E4602" s="1">
        <v>39845</v>
      </c>
      <c r="F4602" s="1" t="str">
        <f t="shared" si="298"/>
        <v>February</v>
      </c>
      <c r="G4602" s="1" t="str">
        <f t="shared" si="299"/>
        <v>2009</v>
      </c>
      <c r="H4602" s="2">
        <f t="shared" si="300"/>
        <v>1</v>
      </c>
      <c r="I4602" s="2" t="b">
        <f t="shared" si="301"/>
        <v>0</v>
      </c>
      <c r="J4602" t="s">
        <v>34</v>
      </c>
      <c r="K4602">
        <v>40</v>
      </c>
      <c r="L4602">
        <v>9141.64</v>
      </c>
      <c r="M4602">
        <v>0.04</v>
      </c>
      <c r="N4602" t="s">
        <v>25</v>
      </c>
      <c r="O4602">
        <v>-528.65</v>
      </c>
      <c r="P4602">
        <v>218.75</v>
      </c>
      <c r="Q4602">
        <v>69.64</v>
      </c>
      <c r="R4602" t="s">
        <v>260</v>
      </c>
      <c r="S4602" t="s">
        <v>260</v>
      </c>
      <c r="T4602" t="s">
        <v>31</v>
      </c>
      <c r="U4602" t="s">
        <v>36</v>
      </c>
      <c r="V4602" t="s">
        <v>55</v>
      </c>
      <c r="W4602">
        <v>0.72</v>
      </c>
    </row>
    <row r="4603" spans="1:23" x14ac:dyDescent="0.3">
      <c r="A4603" t="s">
        <v>1279</v>
      </c>
      <c r="B4603" t="s">
        <v>1280</v>
      </c>
      <c r="D4603" s="1">
        <v>40363</v>
      </c>
      <c r="E4603" s="1">
        <v>40365</v>
      </c>
      <c r="F4603" s="1" t="str">
        <f t="shared" si="298"/>
        <v>July</v>
      </c>
      <c r="G4603" s="1" t="str">
        <f t="shared" si="299"/>
        <v>2010</v>
      </c>
      <c r="H4603" s="2">
        <f t="shared" si="300"/>
        <v>2</v>
      </c>
      <c r="I4603" s="2" t="b">
        <f t="shared" si="301"/>
        <v>0</v>
      </c>
      <c r="J4603" t="s">
        <v>52</v>
      </c>
      <c r="K4603">
        <v>39</v>
      </c>
      <c r="L4603">
        <v>438.8</v>
      </c>
      <c r="M4603">
        <v>0.09</v>
      </c>
      <c r="N4603" t="s">
        <v>18</v>
      </c>
      <c r="O4603">
        <v>-84.19</v>
      </c>
      <c r="P4603">
        <v>11.7</v>
      </c>
      <c r="Q4603">
        <v>6.96</v>
      </c>
      <c r="R4603" t="s">
        <v>260</v>
      </c>
      <c r="S4603" t="s">
        <v>260</v>
      </c>
      <c r="T4603" t="s">
        <v>31</v>
      </c>
      <c r="U4603" t="s">
        <v>22</v>
      </c>
      <c r="V4603" t="s">
        <v>28</v>
      </c>
      <c r="W4603">
        <v>0.5</v>
      </c>
    </row>
    <row r="4604" spans="1:23" x14ac:dyDescent="0.3">
      <c r="A4604" t="s">
        <v>951</v>
      </c>
      <c r="B4604" t="s">
        <v>1322</v>
      </c>
      <c r="D4604" s="1">
        <v>40641</v>
      </c>
      <c r="E4604" s="1">
        <v>40644</v>
      </c>
      <c r="F4604" s="1" t="str">
        <f t="shared" si="298"/>
        <v>April</v>
      </c>
      <c r="G4604" s="1" t="str">
        <f t="shared" si="299"/>
        <v>2011</v>
      </c>
      <c r="H4604" s="2">
        <f t="shared" si="300"/>
        <v>3</v>
      </c>
      <c r="I4604" s="2" t="b">
        <f t="shared" si="301"/>
        <v>0</v>
      </c>
      <c r="J4604" t="s">
        <v>34</v>
      </c>
      <c r="K4604">
        <v>33</v>
      </c>
      <c r="L4604">
        <v>647.77</v>
      </c>
      <c r="M4604">
        <v>0.09</v>
      </c>
      <c r="N4604" t="s">
        <v>18</v>
      </c>
      <c r="O4604">
        <v>166.85</v>
      </c>
      <c r="P4604">
        <v>19.98</v>
      </c>
      <c r="Q4604">
        <v>5.77</v>
      </c>
      <c r="R4604" t="s">
        <v>260</v>
      </c>
      <c r="S4604" t="s">
        <v>260</v>
      </c>
      <c r="T4604" t="s">
        <v>42</v>
      </c>
      <c r="U4604" t="s">
        <v>22</v>
      </c>
      <c r="V4604" t="s">
        <v>43</v>
      </c>
      <c r="W4604">
        <v>0.38</v>
      </c>
    </row>
    <row r="4605" spans="1:23" x14ac:dyDescent="0.3">
      <c r="A4605" t="s">
        <v>930</v>
      </c>
      <c r="B4605" t="s">
        <v>931</v>
      </c>
      <c r="D4605" s="1">
        <v>40728</v>
      </c>
      <c r="E4605" s="1">
        <v>40728</v>
      </c>
      <c r="F4605" s="1" t="str">
        <f t="shared" si="298"/>
        <v>July</v>
      </c>
      <c r="G4605" s="1" t="str">
        <f t="shared" si="299"/>
        <v>2011</v>
      </c>
      <c r="H4605" s="2">
        <f t="shared" si="300"/>
        <v>0</v>
      </c>
      <c r="I4605" s="2" t="str">
        <f t="shared" si="301"/>
        <v>FREE DELIVERY</v>
      </c>
      <c r="J4605" t="s">
        <v>34</v>
      </c>
      <c r="K4605">
        <v>39</v>
      </c>
      <c r="L4605">
        <v>315.88</v>
      </c>
      <c r="M4605">
        <v>0.09</v>
      </c>
      <c r="N4605" t="s">
        <v>18</v>
      </c>
      <c r="O4605">
        <v>-60.4</v>
      </c>
      <c r="P4605">
        <v>8.4600000000000009</v>
      </c>
      <c r="Q4605">
        <v>3.62</v>
      </c>
      <c r="R4605" t="s">
        <v>260</v>
      </c>
      <c r="S4605" t="s">
        <v>260</v>
      </c>
      <c r="T4605" t="s">
        <v>31</v>
      </c>
      <c r="U4605" t="s">
        <v>32</v>
      </c>
      <c r="V4605" t="s">
        <v>48</v>
      </c>
      <c r="W4605">
        <v>0.61</v>
      </c>
    </row>
    <row r="4606" spans="1:23" x14ac:dyDescent="0.3">
      <c r="A4606" t="s">
        <v>930</v>
      </c>
      <c r="B4606" t="s">
        <v>931</v>
      </c>
      <c r="D4606" s="1">
        <v>40728</v>
      </c>
      <c r="E4606" s="1">
        <v>40731</v>
      </c>
      <c r="F4606" s="1" t="str">
        <f t="shared" si="298"/>
        <v>July</v>
      </c>
      <c r="G4606" s="1" t="str">
        <f t="shared" si="299"/>
        <v>2011</v>
      </c>
      <c r="H4606" s="2">
        <f t="shared" si="300"/>
        <v>3</v>
      </c>
      <c r="I4606" s="2" t="b">
        <f t="shared" si="301"/>
        <v>0</v>
      </c>
      <c r="J4606" t="s">
        <v>34</v>
      </c>
      <c r="K4606">
        <v>8</v>
      </c>
      <c r="L4606">
        <v>258.11</v>
      </c>
      <c r="M4606">
        <v>0.06</v>
      </c>
      <c r="N4606" t="s">
        <v>18</v>
      </c>
      <c r="O4606">
        <v>-113.6</v>
      </c>
      <c r="P4606">
        <v>30.98</v>
      </c>
      <c r="Q4606">
        <v>6.5</v>
      </c>
      <c r="R4606" t="s">
        <v>260</v>
      </c>
      <c r="S4606" t="s">
        <v>260</v>
      </c>
      <c r="T4606" t="s">
        <v>31</v>
      </c>
      <c r="U4606" t="s">
        <v>32</v>
      </c>
      <c r="V4606" t="s">
        <v>48</v>
      </c>
      <c r="W4606">
        <v>0.79</v>
      </c>
    </row>
    <row r="4607" spans="1:23" x14ac:dyDescent="0.3">
      <c r="A4607" t="s">
        <v>1607</v>
      </c>
      <c r="B4607" t="s">
        <v>1608</v>
      </c>
      <c r="D4607" s="1">
        <v>41144</v>
      </c>
      <c r="E4607" s="1">
        <v>41148</v>
      </c>
      <c r="F4607" s="1" t="str">
        <f t="shared" si="298"/>
        <v>August</v>
      </c>
      <c r="G4607" s="1" t="str">
        <f t="shared" si="299"/>
        <v>2012</v>
      </c>
      <c r="H4607" s="2">
        <f t="shared" si="300"/>
        <v>4</v>
      </c>
      <c r="I4607" s="2" t="b">
        <f t="shared" si="301"/>
        <v>0</v>
      </c>
      <c r="J4607" t="s">
        <v>17</v>
      </c>
      <c r="K4607">
        <v>7</v>
      </c>
      <c r="L4607">
        <v>374.78</v>
      </c>
      <c r="M4607">
        <v>0.09</v>
      </c>
      <c r="N4607" t="s">
        <v>18</v>
      </c>
      <c r="O4607">
        <v>20.03</v>
      </c>
      <c r="P4607">
        <v>55.48</v>
      </c>
      <c r="Q4607">
        <v>14.3</v>
      </c>
      <c r="R4607" t="s">
        <v>612</v>
      </c>
      <c r="S4607" t="s">
        <v>116</v>
      </c>
      <c r="T4607" t="s">
        <v>42</v>
      </c>
      <c r="U4607" t="s">
        <v>22</v>
      </c>
      <c r="V4607" t="s">
        <v>43</v>
      </c>
      <c r="W4607">
        <v>0.37</v>
      </c>
    </row>
    <row r="4608" spans="1:23" x14ac:dyDescent="0.3">
      <c r="A4608" t="s">
        <v>1609</v>
      </c>
      <c r="B4608" t="s">
        <v>1610</v>
      </c>
      <c r="D4608" s="1">
        <v>40249</v>
      </c>
      <c r="E4608" s="1">
        <v>40253</v>
      </c>
      <c r="F4608" s="1" t="str">
        <f t="shared" si="298"/>
        <v>March</v>
      </c>
      <c r="G4608" s="1" t="str">
        <f t="shared" si="299"/>
        <v>2010</v>
      </c>
      <c r="H4608" s="2">
        <f t="shared" si="300"/>
        <v>4</v>
      </c>
      <c r="I4608" s="2" t="b">
        <f t="shared" si="301"/>
        <v>0</v>
      </c>
      <c r="J4608" t="s">
        <v>17</v>
      </c>
      <c r="K4608">
        <v>4</v>
      </c>
      <c r="L4608">
        <v>43.56</v>
      </c>
      <c r="M4608">
        <v>0.01</v>
      </c>
      <c r="N4608" t="s">
        <v>18</v>
      </c>
      <c r="O4608">
        <v>21.21</v>
      </c>
      <c r="P4608">
        <v>9.3800000000000008</v>
      </c>
      <c r="Q4608">
        <v>4.93</v>
      </c>
      <c r="R4608" t="s">
        <v>612</v>
      </c>
      <c r="S4608" t="s">
        <v>116</v>
      </c>
      <c r="T4608" t="s">
        <v>27</v>
      </c>
      <c r="U4608" t="s">
        <v>36</v>
      </c>
      <c r="V4608" t="s">
        <v>37</v>
      </c>
      <c r="W4608">
        <v>0.56999999999999995</v>
      </c>
    </row>
    <row r="4609" spans="1:23" x14ac:dyDescent="0.3">
      <c r="A4609" t="s">
        <v>1611</v>
      </c>
      <c r="B4609" t="s">
        <v>948</v>
      </c>
      <c r="D4609" s="1">
        <v>39877</v>
      </c>
      <c r="E4609" s="1">
        <v>39878</v>
      </c>
      <c r="F4609" s="1" t="str">
        <f t="shared" si="298"/>
        <v>March</v>
      </c>
      <c r="G4609" s="1" t="str">
        <f t="shared" si="299"/>
        <v>2009</v>
      </c>
      <c r="H4609" s="2">
        <f t="shared" si="300"/>
        <v>1</v>
      </c>
      <c r="I4609" s="2" t="b">
        <f t="shared" si="301"/>
        <v>0</v>
      </c>
      <c r="J4609" t="s">
        <v>52</v>
      </c>
      <c r="K4609">
        <v>25</v>
      </c>
      <c r="L4609">
        <v>2553.84</v>
      </c>
      <c r="M4609">
        <v>0.05</v>
      </c>
      <c r="N4609" t="s">
        <v>18</v>
      </c>
      <c r="O4609">
        <v>553.70000000000005</v>
      </c>
      <c r="P4609">
        <v>107.53</v>
      </c>
      <c r="Q4609">
        <v>5.81</v>
      </c>
      <c r="R4609" t="s">
        <v>612</v>
      </c>
      <c r="S4609" t="s">
        <v>116</v>
      </c>
      <c r="T4609" t="s">
        <v>42</v>
      </c>
      <c r="U4609" t="s">
        <v>36</v>
      </c>
      <c r="V4609" t="s">
        <v>37</v>
      </c>
      <c r="W4609">
        <v>0.65</v>
      </c>
    </row>
    <row r="4610" spans="1:23" x14ac:dyDescent="0.3">
      <c r="A4610" t="s">
        <v>1133</v>
      </c>
      <c r="B4610" t="s">
        <v>948</v>
      </c>
      <c r="D4610" s="1">
        <v>40413</v>
      </c>
      <c r="E4610" s="1">
        <v>40415</v>
      </c>
      <c r="F4610" s="1" t="str">
        <f t="shared" si="298"/>
        <v>August</v>
      </c>
      <c r="G4610" s="1" t="str">
        <f t="shared" si="299"/>
        <v>2010</v>
      </c>
      <c r="H4610" s="2">
        <f t="shared" si="300"/>
        <v>2</v>
      </c>
      <c r="I4610" s="2" t="b">
        <f t="shared" si="301"/>
        <v>0</v>
      </c>
      <c r="J4610" t="s">
        <v>24</v>
      </c>
      <c r="K4610">
        <v>48</v>
      </c>
      <c r="L4610">
        <v>7518.12</v>
      </c>
      <c r="M4610">
        <v>0.04</v>
      </c>
      <c r="N4610" t="s">
        <v>18</v>
      </c>
      <c r="O4610">
        <v>1027.6300000000001</v>
      </c>
      <c r="P4610">
        <v>152.47999999999999</v>
      </c>
      <c r="Q4610">
        <v>6.5</v>
      </c>
      <c r="R4610" t="s">
        <v>612</v>
      </c>
      <c r="S4610" t="s">
        <v>116</v>
      </c>
      <c r="T4610" t="s">
        <v>42</v>
      </c>
      <c r="U4610" t="s">
        <v>32</v>
      </c>
      <c r="V4610" t="s">
        <v>48</v>
      </c>
      <c r="W4610">
        <v>0.74</v>
      </c>
    </row>
    <row r="4611" spans="1:23" x14ac:dyDescent="0.3">
      <c r="A4611" t="s">
        <v>1133</v>
      </c>
      <c r="B4611" t="s">
        <v>948</v>
      </c>
      <c r="D4611" s="1">
        <v>40620</v>
      </c>
      <c r="E4611" s="1">
        <v>40621</v>
      </c>
      <c r="F4611" s="1" t="str">
        <f t="shared" ref="F4611:F4674" si="302">TEXT(E4611,"mmmm")</f>
        <v>March</v>
      </c>
      <c r="G4611" s="1" t="str">
        <f t="shared" ref="G4611:G4674" si="303">TEXT(E4611,"yyyy")</f>
        <v>2011</v>
      </c>
      <c r="H4611" s="2">
        <f t="shared" ref="H4611:H4674" si="304">E4611-D4611</f>
        <v>1</v>
      </c>
      <c r="I4611" s="2" t="b">
        <f t="shared" ref="I4611:I4674" si="305">IF(H4611&lt;1,IF(AND(H4611&gt;0,H4611&lt;2),"ONE DAY", "FREE DELIVERY"))</f>
        <v>0</v>
      </c>
      <c r="J4611" t="s">
        <v>34</v>
      </c>
      <c r="K4611">
        <v>42</v>
      </c>
      <c r="L4611">
        <v>374.38</v>
      </c>
      <c r="M4611">
        <v>0.03</v>
      </c>
      <c r="N4611" t="s">
        <v>18</v>
      </c>
      <c r="O4611">
        <v>-1.1599999999999999</v>
      </c>
      <c r="P4611">
        <v>8.67</v>
      </c>
      <c r="Q4611">
        <v>3.5</v>
      </c>
      <c r="R4611" t="s">
        <v>612</v>
      </c>
      <c r="S4611" t="s">
        <v>116</v>
      </c>
      <c r="T4611" t="s">
        <v>42</v>
      </c>
      <c r="U4611" t="s">
        <v>22</v>
      </c>
      <c r="V4611" t="s">
        <v>28</v>
      </c>
      <c r="W4611">
        <v>0.57999999999999996</v>
      </c>
    </row>
    <row r="4612" spans="1:23" x14ac:dyDescent="0.3">
      <c r="A4612" t="s">
        <v>1133</v>
      </c>
      <c r="B4612" t="s">
        <v>948</v>
      </c>
      <c r="D4612" s="1">
        <v>40620</v>
      </c>
      <c r="E4612" s="1">
        <v>40622</v>
      </c>
      <c r="F4612" s="1" t="str">
        <f t="shared" si="302"/>
        <v>March</v>
      </c>
      <c r="G4612" s="1" t="str">
        <f t="shared" si="303"/>
        <v>2011</v>
      </c>
      <c r="H4612" s="2">
        <f t="shared" si="304"/>
        <v>2</v>
      </c>
      <c r="I4612" s="2" t="b">
        <f t="shared" si="305"/>
        <v>0</v>
      </c>
      <c r="J4612" t="s">
        <v>34</v>
      </c>
      <c r="K4612">
        <v>21</v>
      </c>
      <c r="L4612">
        <v>1557.42</v>
      </c>
      <c r="M4612">
        <v>0.01</v>
      </c>
      <c r="N4612" t="s">
        <v>18</v>
      </c>
      <c r="O4612">
        <v>-123.81</v>
      </c>
      <c r="P4612">
        <v>73.98</v>
      </c>
      <c r="Q4612">
        <v>4</v>
      </c>
      <c r="R4612" t="s">
        <v>612</v>
      </c>
      <c r="S4612" t="s">
        <v>116</v>
      </c>
      <c r="T4612" t="s">
        <v>42</v>
      </c>
      <c r="U4612" t="s">
        <v>32</v>
      </c>
      <c r="V4612" t="s">
        <v>48</v>
      </c>
      <c r="W4612">
        <v>0.79</v>
      </c>
    </row>
    <row r="4613" spans="1:23" x14ac:dyDescent="0.3">
      <c r="A4613" t="s">
        <v>1133</v>
      </c>
      <c r="B4613" t="s">
        <v>948</v>
      </c>
      <c r="D4613" s="1">
        <v>40620</v>
      </c>
      <c r="E4613" s="1">
        <v>40622</v>
      </c>
      <c r="F4613" s="1" t="str">
        <f t="shared" si="302"/>
        <v>March</v>
      </c>
      <c r="G4613" s="1" t="str">
        <f t="shared" si="303"/>
        <v>2011</v>
      </c>
      <c r="H4613" s="2">
        <f t="shared" si="304"/>
        <v>2</v>
      </c>
      <c r="I4613" s="2" t="b">
        <f t="shared" si="305"/>
        <v>0</v>
      </c>
      <c r="J4613" t="s">
        <v>34</v>
      </c>
      <c r="K4613">
        <v>14</v>
      </c>
      <c r="L4613">
        <v>410.27</v>
      </c>
      <c r="M4613">
        <v>0.08</v>
      </c>
      <c r="N4613" t="s">
        <v>18</v>
      </c>
      <c r="O4613">
        <v>226.72</v>
      </c>
      <c r="P4613">
        <v>30.93</v>
      </c>
      <c r="Q4613">
        <v>3.92</v>
      </c>
      <c r="R4613" t="s">
        <v>612</v>
      </c>
      <c r="S4613" t="s">
        <v>116</v>
      </c>
      <c r="T4613" t="s">
        <v>42</v>
      </c>
      <c r="U4613" t="s">
        <v>36</v>
      </c>
      <c r="V4613" t="s">
        <v>37</v>
      </c>
      <c r="W4613">
        <v>0.44</v>
      </c>
    </row>
    <row r="4614" spans="1:23" x14ac:dyDescent="0.3">
      <c r="A4614" t="s">
        <v>1133</v>
      </c>
      <c r="B4614" t="s">
        <v>948</v>
      </c>
      <c r="D4614" s="1">
        <v>40620</v>
      </c>
      <c r="E4614" s="1">
        <v>40620</v>
      </c>
      <c r="F4614" s="1" t="str">
        <f t="shared" si="302"/>
        <v>March</v>
      </c>
      <c r="G4614" s="1" t="str">
        <f t="shared" si="303"/>
        <v>2011</v>
      </c>
      <c r="H4614" s="2">
        <f t="shared" si="304"/>
        <v>0</v>
      </c>
      <c r="I4614" s="2" t="str">
        <f t="shared" si="305"/>
        <v>FREE DELIVERY</v>
      </c>
      <c r="J4614" t="s">
        <v>34</v>
      </c>
      <c r="K4614">
        <v>18</v>
      </c>
      <c r="L4614">
        <v>1531.93</v>
      </c>
      <c r="M4614">
        <v>0.1</v>
      </c>
      <c r="N4614" t="s">
        <v>25</v>
      </c>
      <c r="O4614">
        <v>326.56</v>
      </c>
      <c r="P4614">
        <v>90.97</v>
      </c>
      <c r="Q4614">
        <v>14</v>
      </c>
      <c r="R4614" t="s">
        <v>612</v>
      </c>
      <c r="S4614" t="s">
        <v>116</v>
      </c>
      <c r="T4614" t="s">
        <v>42</v>
      </c>
      <c r="U4614" t="s">
        <v>32</v>
      </c>
      <c r="V4614" t="s">
        <v>94</v>
      </c>
      <c r="W4614">
        <v>0.36</v>
      </c>
    </row>
    <row r="4615" spans="1:23" x14ac:dyDescent="0.3">
      <c r="A4615" t="s">
        <v>1607</v>
      </c>
      <c r="B4615" t="s">
        <v>1608</v>
      </c>
      <c r="D4615" s="1">
        <v>40538</v>
      </c>
      <c r="E4615" s="1">
        <v>40539</v>
      </c>
      <c r="F4615" s="1" t="str">
        <f t="shared" si="302"/>
        <v>December</v>
      </c>
      <c r="G4615" s="1" t="str">
        <f t="shared" si="303"/>
        <v>2010</v>
      </c>
      <c r="H4615" s="2">
        <f t="shared" si="304"/>
        <v>1</v>
      </c>
      <c r="I4615" s="2" t="b">
        <f t="shared" si="305"/>
        <v>0</v>
      </c>
      <c r="J4615" t="s">
        <v>24</v>
      </c>
      <c r="K4615">
        <v>15</v>
      </c>
      <c r="L4615">
        <v>68.319999999999993</v>
      </c>
      <c r="M4615">
        <v>0.05</v>
      </c>
      <c r="N4615" t="s">
        <v>18</v>
      </c>
      <c r="O4615">
        <v>-66.72</v>
      </c>
      <c r="P4615">
        <v>4.28</v>
      </c>
      <c r="Q4615">
        <v>6.72</v>
      </c>
      <c r="R4615" t="s">
        <v>612</v>
      </c>
      <c r="S4615" t="s">
        <v>116</v>
      </c>
      <c r="T4615" t="s">
        <v>21</v>
      </c>
      <c r="U4615" t="s">
        <v>22</v>
      </c>
      <c r="V4615" t="s">
        <v>43</v>
      </c>
      <c r="W4615">
        <v>0.4</v>
      </c>
    </row>
    <row r="4616" spans="1:23" x14ac:dyDescent="0.3">
      <c r="A4616" t="s">
        <v>1607</v>
      </c>
      <c r="B4616" t="s">
        <v>1608</v>
      </c>
      <c r="D4616" s="1">
        <v>40538</v>
      </c>
      <c r="E4616" s="1">
        <v>40540</v>
      </c>
      <c r="F4616" s="1" t="str">
        <f t="shared" si="302"/>
        <v>December</v>
      </c>
      <c r="G4616" s="1" t="str">
        <f t="shared" si="303"/>
        <v>2010</v>
      </c>
      <c r="H4616" s="2">
        <f t="shared" si="304"/>
        <v>2</v>
      </c>
      <c r="I4616" s="2" t="b">
        <f t="shared" si="305"/>
        <v>0</v>
      </c>
      <c r="J4616" t="s">
        <v>24</v>
      </c>
      <c r="K4616">
        <v>3</v>
      </c>
      <c r="L4616">
        <v>536.38</v>
      </c>
      <c r="M4616">
        <v>0.03</v>
      </c>
      <c r="N4616" t="s">
        <v>25</v>
      </c>
      <c r="O4616">
        <v>-258.8</v>
      </c>
      <c r="P4616">
        <v>150.97999999999999</v>
      </c>
      <c r="Q4616">
        <v>66.27</v>
      </c>
      <c r="R4616" t="s">
        <v>612</v>
      </c>
      <c r="S4616" t="s">
        <v>116</v>
      </c>
      <c r="T4616" t="s">
        <v>21</v>
      </c>
      <c r="U4616" t="s">
        <v>36</v>
      </c>
      <c r="V4616" t="s">
        <v>54</v>
      </c>
      <c r="W4616">
        <v>0.65</v>
      </c>
    </row>
    <row r="4617" spans="1:23" x14ac:dyDescent="0.3">
      <c r="A4617" t="s">
        <v>1607</v>
      </c>
      <c r="B4617" t="s">
        <v>1608</v>
      </c>
      <c r="D4617" s="1">
        <v>40538</v>
      </c>
      <c r="E4617" s="1">
        <v>40541</v>
      </c>
      <c r="F4617" s="1" t="str">
        <f t="shared" si="302"/>
        <v>December</v>
      </c>
      <c r="G4617" s="1" t="str">
        <f t="shared" si="303"/>
        <v>2010</v>
      </c>
      <c r="H4617" s="2">
        <f t="shared" si="304"/>
        <v>3</v>
      </c>
      <c r="I4617" s="2" t="b">
        <f t="shared" si="305"/>
        <v>0</v>
      </c>
      <c r="J4617" t="s">
        <v>24</v>
      </c>
      <c r="K4617">
        <v>23</v>
      </c>
      <c r="L4617">
        <v>391.87549999999999</v>
      </c>
      <c r="M4617">
        <v>0.1</v>
      </c>
      <c r="N4617" t="s">
        <v>18</v>
      </c>
      <c r="O4617">
        <v>-38.020000000000003</v>
      </c>
      <c r="P4617">
        <v>20.99</v>
      </c>
      <c r="Q4617">
        <v>4.8099999999999996</v>
      </c>
      <c r="R4617" t="s">
        <v>612</v>
      </c>
      <c r="S4617" t="s">
        <v>116</v>
      </c>
      <c r="T4617" t="s">
        <v>21</v>
      </c>
      <c r="U4617" t="s">
        <v>32</v>
      </c>
      <c r="V4617" t="s">
        <v>33</v>
      </c>
      <c r="W4617">
        <v>0.57999999999999996</v>
      </c>
    </row>
    <row r="4618" spans="1:23" x14ac:dyDescent="0.3">
      <c r="A4618" t="s">
        <v>1607</v>
      </c>
      <c r="B4618" t="s">
        <v>1608</v>
      </c>
      <c r="D4618" s="1">
        <v>41075</v>
      </c>
      <c r="E4618" s="1">
        <v>41076</v>
      </c>
      <c r="F4618" s="1" t="str">
        <f t="shared" si="302"/>
        <v>June</v>
      </c>
      <c r="G4618" s="1" t="str">
        <f t="shared" si="303"/>
        <v>2012</v>
      </c>
      <c r="H4618" s="2">
        <f t="shared" si="304"/>
        <v>1</v>
      </c>
      <c r="I4618" s="2" t="b">
        <f t="shared" si="305"/>
        <v>0</v>
      </c>
      <c r="J4618" t="s">
        <v>44</v>
      </c>
      <c r="K4618">
        <v>41</v>
      </c>
      <c r="L4618">
        <v>1991.93</v>
      </c>
      <c r="M4618">
        <v>0.02</v>
      </c>
      <c r="N4618" t="s">
        <v>18</v>
      </c>
      <c r="O4618">
        <v>951.5</v>
      </c>
      <c r="P4618">
        <v>48.94</v>
      </c>
      <c r="Q4618">
        <v>5.86</v>
      </c>
      <c r="R4618" t="s">
        <v>612</v>
      </c>
      <c r="S4618" t="s">
        <v>116</v>
      </c>
      <c r="T4618" t="s">
        <v>21</v>
      </c>
      <c r="U4618" t="s">
        <v>22</v>
      </c>
      <c r="V4618" t="s">
        <v>43</v>
      </c>
      <c r="W4618">
        <v>0.35</v>
      </c>
    </row>
    <row r="4619" spans="1:23" x14ac:dyDescent="0.3">
      <c r="A4619" t="s">
        <v>1166</v>
      </c>
      <c r="B4619" t="s">
        <v>1202</v>
      </c>
      <c r="D4619" s="1">
        <v>40656</v>
      </c>
      <c r="E4619" s="1">
        <v>40661</v>
      </c>
      <c r="F4619" s="1" t="str">
        <f t="shared" si="302"/>
        <v>April</v>
      </c>
      <c r="G4619" s="1" t="str">
        <f t="shared" si="303"/>
        <v>2011</v>
      </c>
      <c r="H4619" s="2">
        <f t="shared" si="304"/>
        <v>5</v>
      </c>
      <c r="I4619" s="2" t="b">
        <f t="shared" si="305"/>
        <v>0</v>
      </c>
      <c r="J4619" t="s">
        <v>17</v>
      </c>
      <c r="K4619">
        <v>35</v>
      </c>
      <c r="L4619">
        <v>373.33</v>
      </c>
      <c r="M4619">
        <v>0.01</v>
      </c>
      <c r="N4619" t="s">
        <v>18</v>
      </c>
      <c r="O4619">
        <v>-22.18</v>
      </c>
      <c r="P4619">
        <v>10.23</v>
      </c>
      <c r="Q4619">
        <v>4.68</v>
      </c>
      <c r="R4619" t="s">
        <v>612</v>
      </c>
      <c r="S4619" t="s">
        <v>116</v>
      </c>
      <c r="T4619" t="s">
        <v>31</v>
      </c>
      <c r="U4619" t="s">
        <v>22</v>
      </c>
      <c r="V4619" t="s">
        <v>82</v>
      </c>
      <c r="W4619">
        <v>0.59</v>
      </c>
    </row>
    <row r="4620" spans="1:23" x14ac:dyDescent="0.3">
      <c r="A4620" t="s">
        <v>1133</v>
      </c>
      <c r="B4620" t="s">
        <v>948</v>
      </c>
      <c r="D4620" s="1">
        <v>40430</v>
      </c>
      <c r="E4620" s="1">
        <v>40431</v>
      </c>
      <c r="F4620" s="1" t="str">
        <f t="shared" si="302"/>
        <v>September</v>
      </c>
      <c r="G4620" s="1" t="str">
        <f t="shared" si="303"/>
        <v>2010</v>
      </c>
      <c r="H4620" s="2">
        <f t="shared" si="304"/>
        <v>1</v>
      </c>
      <c r="I4620" s="2" t="b">
        <f t="shared" si="305"/>
        <v>0</v>
      </c>
      <c r="J4620" t="s">
        <v>34</v>
      </c>
      <c r="K4620">
        <v>31</v>
      </c>
      <c r="L4620">
        <v>164.62</v>
      </c>
      <c r="M4620">
        <v>0.03</v>
      </c>
      <c r="N4620" t="s">
        <v>18</v>
      </c>
      <c r="O4620">
        <v>-93.71</v>
      </c>
      <c r="P4620">
        <v>5.18</v>
      </c>
      <c r="Q4620">
        <v>5.74</v>
      </c>
      <c r="R4620" t="s">
        <v>612</v>
      </c>
      <c r="S4620" t="s">
        <v>116</v>
      </c>
      <c r="T4620" t="s">
        <v>42</v>
      </c>
      <c r="U4620" t="s">
        <v>22</v>
      </c>
      <c r="V4620" t="s">
        <v>29</v>
      </c>
      <c r="W4620">
        <v>0.36</v>
      </c>
    </row>
    <row r="4621" spans="1:23" x14ac:dyDescent="0.3">
      <c r="A4621" t="s">
        <v>1133</v>
      </c>
      <c r="B4621" t="s">
        <v>948</v>
      </c>
      <c r="D4621" s="1">
        <v>40430</v>
      </c>
      <c r="E4621" s="1">
        <v>40433</v>
      </c>
      <c r="F4621" s="1" t="str">
        <f t="shared" si="302"/>
        <v>September</v>
      </c>
      <c r="G4621" s="1" t="str">
        <f t="shared" si="303"/>
        <v>2010</v>
      </c>
      <c r="H4621" s="2">
        <f t="shared" si="304"/>
        <v>3</v>
      </c>
      <c r="I4621" s="2" t="b">
        <f t="shared" si="305"/>
        <v>0</v>
      </c>
      <c r="J4621" t="s">
        <v>34</v>
      </c>
      <c r="K4621">
        <v>36</v>
      </c>
      <c r="L4621">
        <v>4225.7700000000004</v>
      </c>
      <c r="M4621">
        <v>0.08</v>
      </c>
      <c r="N4621" t="s">
        <v>25</v>
      </c>
      <c r="O4621">
        <v>-1393.69</v>
      </c>
      <c r="P4621">
        <v>120.98</v>
      </c>
      <c r="Q4621">
        <v>58.64</v>
      </c>
      <c r="R4621" t="s">
        <v>612</v>
      </c>
      <c r="S4621" t="s">
        <v>116</v>
      </c>
      <c r="T4621" t="s">
        <v>42</v>
      </c>
      <c r="U4621" t="s">
        <v>36</v>
      </c>
      <c r="V4621" t="s">
        <v>54</v>
      </c>
      <c r="W4621">
        <v>0.75</v>
      </c>
    </row>
    <row r="4622" spans="1:23" x14ac:dyDescent="0.3">
      <c r="A4622" t="s">
        <v>1133</v>
      </c>
      <c r="B4622" t="s">
        <v>948</v>
      </c>
      <c r="D4622" s="1">
        <v>40430</v>
      </c>
      <c r="E4622" s="1">
        <v>40432</v>
      </c>
      <c r="F4622" s="1" t="str">
        <f t="shared" si="302"/>
        <v>September</v>
      </c>
      <c r="G4622" s="1" t="str">
        <f t="shared" si="303"/>
        <v>2010</v>
      </c>
      <c r="H4622" s="2">
        <f t="shared" si="304"/>
        <v>2</v>
      </c>
      <c r="I4622" s="2" t="b">
        <f t="shared" si="305"/>
        <v>0</v>
      </c>
      <c r="J4622" t="s">
        <v>34</v>
      </c>
      <c r="K4622">
        <v>8</v>
      </c>
      <c r="L4622">
        <v>53.89</v>
      </c>
      <c r="M4622">
        <v>0.01</v>
      </c>
      <c r="N4622" t="s">
        <v>18</v>
      </c>
      <c r="O4622">
        <v>17.63</v>
      </c>
      <c r="P4622">
        <v>6.3</v>
      </c>
      <c r="Q4622">
        <v>0.5</v>
      </c>
      <c r="R4622" t="s">
        <v>612</v>
      </c>
      <c r="S4622" t="s">
        <v>116</v>
      </c>
      <c r="T4622" t="s">
        <v>42</v>
      </c>
      <c r="U4622" t="s">
        <v>22</v>
      </c>
      <c r="V4622" t="s">
        <v>57</v>
      </c>
      <c r="W4622">
        <v>0.39</v>
      </c>
    </row>
    <row r="4623" spans="1:23" x14ac:dyDescent="0.3">
      <c r="A4623" t="s">
        <v>1166</v>
      </c>
      <c r="B4623" t="s">
        <v>1202</v>
      </c>
      <c r="D4623" s="1">
        <v>41035</v>
      </c>
      <c r="E4623" s="1">
        <v>41037</v>
      </c>
      <c r="F4623" s="1" t="str">
        <f t="shared" si="302"/>
        <v>May</v>
      </c>
      <c r="G4623" s="1" t="str">
        <f t="shared" si="303"/>
        <v>2012</v>
      </c>
      <c r="H4623" s="2">
        <f t="shared" si="304"/>
        <v>2</v>
      </c>
      <c r="I4623" s="2" t="b">
        <f t="shared" si="305"/>
        <v>0</v>
      </c>
      <c r="J4623" t="s">
        <v>44</v>
      </c>
      <c r="K4623">
        <v>7</v>
      </c>
      <c r="L4623">
        <v>181.32</v>
      </c>
      <c r="M4623">
        <v>0.03</v>
      </c>
      <c r="N4623" t="s">
        <v>18</v>
      </c>
      <c r="O4623">
        <v>80.319999999999993</v>
      </c>
      <c r="P4623">
        <v>25.38</v>
      </c>
      <c r="Q4623">
        <v>8.99</v>
      </c>
      <c r="R4623" t="s">
        <v>612</v>
      </c>
      <c r="S4623" t="s">
        <v>116</v>
      </c>
      <c r="T4623" t="s">
        <v>42</v>
      </c>
      <c r="U4623" t="s">
        <v>36</v>
      </c>
      <c r="V4623" t="s">
        <v>37</v>
      </c>
      <c r="W4623">
        <v>0.5</v>
      </c>
    </row>
    <row r="4624" spans="1:23" x14ac:dyDescent="0.3">
      <c r="A4624" t="s">
        <v>1441</v>
      </c>
      <c r="B4624" t="s">
        <v>984</v>
      </c>
      <c r="D4624" s="1">
        <v>39904</v>
      </c>
      <c r="E4624" s="1">
        <v>39906</v>
      </c>
      <c r="F4624" s="1" t="str">
        <f t="shared" si="302"/>
        <v>April</v>
      </c>
      <c r="G4624" s="1" t="str">
        <f t="shared" si="303"/>
        <v>2009</v>
      </c>
      <c r="H4624" s="2">
        <f t="shared" si="304"/>
        <v>2</v>
      </c>
      <c r="I4624" s="2" t="b">
        <f t="shared" si="305"/>
        <v>0</v>
      </c>
      <c r="J4624" t="s">
        <v>24</v>
      </c>
      <c r="K4624">
        <v>30</v>
      </c>
      <c r="L4624">
        <v>835.15049999999997</v>
      </c>
      <c r="M4624">
        <v>0.09</v>
      </c>
      <c r="N4624" t="s">
        <v>18</v>
      </c>
      <c r="O4624">
        <v>158.18</v>
      </c>
      <c r="P4624">
        <v>35.99</v>
      </c>
      <c r="Q4624">
        <v>1.1000000000000001</v>
      </c>
      <c r="R4624" t="s">
        <v>612</v>
      </c>
      <c r="S4624" t="s">
        <v>116</v>
      </c>
      <c r="T4624" t="s">
        <v>27</v>
      </c>
      <c r="U4624" t="s">
        <v>32</v>
      </c>
      <c r="V4624" t="s">
        <v>33</v>
      </c>
      <c r="W4624">
        <v>0.55000000000000004</v>
      </c>
    </row>
    <row r="4625" spans="1:23" x14ac:dyDescent="0.3">
      <c r="A4625" t="s">
        <v>1441</v>
      </c>
      <c r="B4625" t="s">
        <v>984</v>
      </c>
      <c r="D4625" s="1">
        <v>39904</v>
      </c>
      <c r="E4625" s="1">
        <v>39905</v>
      </c>
      <c r="F4625" s="1" t="str">
        <f t="shared" si="302"/>
        <v>April</v>
      </c>
      <c r="G4625" s="1" t="str">
        <f t="shared" si="303"/>
        <v>2009</v>
      </c>
      <c r="H4625" s="2">
        <f t="shared" si="304"/>
        <v>1</v>
      </c>
      <c r="I4625" s="2" t="b">
        <f t="shared" si="305"/>
        <v>0</v>
      </c>
      <c r="J4625" t="s">
        <v>24</v>
      </c>
      <c r="K4625">
        <v>7</v>
      </c>
      <c r="L4625">
        <v>771.83399999999995</v>
      </c>
      <c r="M4625">
        <v>0.01</v>
      </c>
      <c r="N4625" t="s">
        <v>18</v>
      </c>
      <c r="O4625">
        <v>-295.43</v>
      </c>
      <c r="P4625">
        <v>125.99</v>
      </c>
      <c r="Q4625">
        <v>2.5</v>
      </c>
      <c r="R4625" t="s">
        <v>612</v>
      </c>
      <c r="S4625" t="s">
        <v>116</v>
      </c>
      <c r="T4625" t="s">
        <v>27</v>
      </c>
      <c r="U4625" t="s">
        <v>32</v>
      </c>
      <c r="V4625" t="s">
        <v>33</v>
      </c>
      <c r="W4625">
        <v>0.6</v>
      </c>
    </row>
    <row r="4626" spans="1:23" x14ac:dyDescent="0.3">
      <c r="A4626" t="s">
        <v>1611</v>
      </c>
      <c r="B4626" t="s">
        <v>948</v>
      </c>
      <c r="D4626" s="1">
        <v>40724</v>
      </c>
      <c r="E4626" s="1">
        <v>40725</v>
      </c>
      <c r="F4626" s="1" t="str">
        <f t="shared" si="302"/>
        <v>July</v>
      </c>
      <c r="G4626" s="1" t="str">
        <f t="shared" si="303"/>
        <v>2011</v>
      </c>
      <c r="H4626" s="2">
        <f t="shared" si="304"/>
        <v>1</v>
      </c>
      <c r="I4626" s="2" t="b">
        <f t="shared" si="305"/>
        <v>0</v>
      </c>
      <c r="J4626" t="s">
        <v>44</v>
      </c>
      <c r="K4626">
        <v>43</v>
      </c>
      <c r="L4626">
        <v>449.17</v>
      </c>
      <c r="M4626">
        <v>0.01</v>
      </c>
      <c r="N4626" t="s">
        <v>18</v>
      </c>
      <c r="O4626">
        <v>198.83</v>
      </c>
      <c r="P4626">
        <v>9.93</v>
      </c>
      <c r="Q4626">
        <v>1.0900000000000001</v>
      </c>
      <c r="R4626" t="s">
        <v>612</v>
      </c>
      <c r="S4626" t="s">
        <v>116</v>
      </c>
      <c r="T4626" t="s">
        <v>42</v>
      </c>
      <c r="U4626" t="s">
        <v>22</v>
      </c>
      <c r="V4626" t="s">
        <v>60</v>
      </c>
      <c r="W4626">
        <v>0.43</v>
      </c>
    </row>
    <row r="4627" spans="1:23" x14ac:dyDescent="0.3">
      <c r="A4627" t="s">
        <v>1611</v>
      </c>
      <c r="B4627" t="s">
        <v>948</v>
      </c>
      <c r="D4627" s="1">
        <v>40724</v>
      </c>
      <c r="E4627" s="1">
        <v>40725</v>
      </c>
      <c r="F4627" s="1" t="str">
        <f t="shared" si="302"/>
        <v>July</v>
      </c>
      <c r="G4627" s="1" t="str">
        <f t="shared" si="303"/>
        <v>2011</v>
      </c>
      <c r="H4627" s="2">
        <f t="shared" si="304"/>
        <v>1</v>
      </c>
      <c r="I4627" s="2" t="b">
        <f t="shared" si="305"/>
        <v>0</v>
      </c>
      <c r="J4627" t="s">
        <v>44</v>
      </c>
      <c r="K4627">
        <v>38</v>
      </c>
      <c r="L4627">
        <v>79.81</v>
      </c>
      <c r="M4627">
        <v>0.08</v>
      </c>
      <c r="N4627" t="s">
        <v>18</v>
      </c>
      <c r="O4627">
        <v>5.48</v>
      </c>
      <c r="P4627">
        <v>2.21</v>
      </c>
      <c r="Q4627">
        <v>1</v>
      </c>
      <c r="R4627" t="s">
        <v>612</v>
      </c>
      <c r="S4627" t="s">
        <v>116</v>
      </c>
      <c r="T4627" t="s">
        <v>42</v>
      </c>
      <c r="U4627" t="s">
        <v>22</v>
      </c>
      <c r="V4627" t="s">
        <v>60</v>
      </c>
      <c r="W4627">
        <v>0.38</v>
      </c>
    </row>
    <row r="4628" spans="1:23" x14ac:dyDescent="0.3">
      <c r="A4628" t="s">
        <v>1184</v>
      </c>
      <c r="B4628" t="s">
        <v>954</v>
      </c>
      <c r="D4628" s="1">
        <v>40490</v>
      </c>
      <c r="E4628" s="1">
        <v>40491</v>
      </c>
      <c r="F4628" s="1" t="str">
        <f t="shared" si="302"/>
        <v>November</v>
      </c>
      <c r="G4628" s="1" t="str">
        <f t="shared" si="303"/>
        <v>2010</v>
      </c>
      <c r="H4628" s="2">
        <f t="shared" si="304"/>
        <v>1</v>
      </c>
      <c r="I4628" s="2" t="b">
        <f t="shared" si="305"/>
        <v>0</v>
      </c>
      <c r="J4628" t="s">
        <v>24</v>
      </c>
      <c r="K4628">
        <v>45</v>
      </c>
      <c r="L4628">
        <v>6688.11</v>
      </c>
      <c r="M4628">
        <v>0.08</v>
      </c>
      <c r="N4628" t="s">
        <v>18</v>
      </c>
      <c r="O4628">
        <v>2872.88</v>
      </c>
      <c r="P4628">
        <v>150.97999999999999</v>
      </c>
      <c r="Q4628">
        <v>13.99</v>
      </c>
      <c r="R4628" t="s">
        <v>612</v>
      </c>
      <c r="S4628" t="s">
        <v>116</v>
      </c>
      <c r="T4628" t="s">
        <v>27</v>
      </c>
      <c r="U4628" t="s">
        <v>32</v>
      </c>
      <c r="V4628" t="s">
        <v>94</v>
      </c>
      <c r="W4628">
        <v>0.38</v>
      </c>
    </row>
    <row r="4629" spans="1:23" x14ac:dyDescent="0.3">
      <c r="A4629" t="s">
        <v>1609</v>
      </c>
      <c r="B4629" t="s">
        <v>1610</v>
      </c>
      <c r="D4629" s="1">
        <v>40458</v>
      </c>
      <c r="E4629" s="1">
        <v>40459</v>
      </c>
      <c r="F4629" s="1" t="str">
        <f t="shared" si="302"/>
        <v>October</v>
      </c>
      <c r="G4629" s="1" t="str">
        <f t="shared" si="303"/>
        <v>2010</v>
      </c>
      <c r="H4629" s="2">
        <f t="shared" si="304"/>
        <v>1</v>
      </c>
      <c r="I4629" s="2" t="b">
        <f t="shared" si="305"/>
        <v>0</v>
      </c>
      <c r="J4629" t="s">
        <v>24</v>
      </c>
      <c r="K4629">
        <v>37</v>
      </c>
      <c r="L4629">
        <v>1520.26</v>
      </c>
      <c r="M4629">
        <v>0.04</v>
      </c>
      <c r="N4629" t="s">
        <v>18</v>
      </c>
      <c r="O4629">
        <v>640.84</v>
      </c>
      <c r="P4629">
        <v>42.8</v>
      </c>
      <c r="Q4629">
        <v>2.99</v>
      </c>
      <c r="R4629" t="s">
        <v>612</v>
      </c>
      <c r="S4629" t="s">
        <v>116</v>
      </c>
      <c r="T4629" t="s">
        <v>27</v>
      </c>
      <c r="U4629" t="s">
        <v>22</v>
      </c>
      <c r="V4629" t="s">
        <v>29</v>
      </c>
      <c r="W4629">
        <v>0.36</v>
      </c>
    </row>
    <row r="4630" spans="1:23" x14ac:dyDescent="0.3">
      <c r="A4630" t="s">
        <v>1609</v>
      </c>
      <c r="B4630" t="s">
        <v>1610</v>
      </c>
      <c r="D4630" s="1">
        <v>40458</v>
      </c>
      <c r="E4630" s="1">
        <v>40460</v>
      </c>
      <c r="F4630" s="1" t="str">
        <f t="shared" si="302"/>
        <v>October</v>
      </c>
      <c r="G4630" s="1" t="str">
        <f t="shared" si="303"/>
        <v>2010</v>
      </c>
      <c r="H4630" s="2">
        <f t="shared" si="304"/>
        <v>2</v>
      </c>
      <c r="I4630" s="2" t="b">
        <f t="shared" si="305"/>
        <v>0</v>
      </c>
      <c r="J4630" t="s">
        <v>24</v>
      </c>
      <c r="K4630">
        <v>30</v>
      </c>
      <c r="L4630">
        <v>688.02</v>
      </c>
      <c r="M4630">
        <v>0.06</v>
      </c>
      <c r="N4630" t="s">
        <v>18</v>
      </c>
      <c r="O4630">
        <v>154.99</v>
      </c>
      <c r="P4630">
        <v>22.98</v>
      </c>
      <c r="Q4630">
        <v>7.58</v>
      </c>
      <c r="R4630" t="s">
        <v>612</v>
      </c>
      <c r="S4630" t="s">
        <v>116</v>
      </c>
      <c r="T4630" t="s">
        <v>27</v>
      </c>
      <c r="U4630" t="s">
        <v>36</v>
      </c>
      <c r="V4630" t="s">
        <v>37</v>
      </c>
      <c r="W4630">
        <v>0.51</v>
      </c>
    </row>
    <row r="4631" spans="1:23" x14ac:dyDescent="0.3">
      <c r="A4631" t="s">
        <v>1607</v>
      </c>
      <c r="B4631" t="s">
        <v>1608</v>
      </c>
      <c r="D4631" s="1">
        <v>39854</v>
      </c>
      <c r="E4631" s="1">
        <v>39855</v>
      </c>
      <c r="F4631" s="1" t="str">
        <f t="shared" si="302"/>
        <v>February</v>
      </c>
      <c r="G4631" s="1" t="str">
        <f t="shared" si="303"/>
        <v>2009</v>
      </c>
      <c r="H4631" s="2">
        <f t="shared" si="304"/>
        <v>1</v>
      </c>
      <c r="I4631" s="2" t="b">
        <f t="shared" si="305"/>
        <v>0</v>
      </c>
      <c r="J4631" t="s">
        <v>24</v>
      </c>
      <c r="K4631">
        <v>41</v>
      </c>
      <c r="L4631">
        <v>473.67</v>
      </c>
      <c r="M4631">
        <v>0.04</v>
      </c>
      <c r="N4631" t="s">
        <v>18</v>
      </c>
      <c r="O4631">
        <v>78.2</v>
      </c>
      <c r="P4631">
        <v>11.34</v>
      </c>
      <c r="Q4631">
        <v>5.01</v>
      </c>
      <c r="R4631" t="s">
        <v>612</v>
      </c>
      <c r="S4631" t="s">
        <v>116</v>
      </c>
      <c r="T4631" t="s">
        <v>42</v>
      </c>
      <c r="U4631" t="s">
        <v>22</v>
      </c>
      <c r="V4631" t="s">
        <v>43</v>
      </c>
      <c r="W4631">
        <v>0.36</v>
      </c>
    </row>
    <row r="4632" spans="1:23" x14ac:dyDescent="0.3">
      <c r="A4632" t="s">
        <v>1133</v>
      </c>
      <c r="B4632" t="s">
        <v>1612</v>
      </c>
      <c r="D4632" s="1">
        <v>40901</v>
      </c>
      <c r="E4632" s="1">
        <v>40902</v>
      </c>
      <c r="F4632" s="1" t="str">
        <f t="shared" si="302"/>
        <v>December</v>
      </c>
      <c r="G4632" s="1" t="str">
        <f t="shared" si="303"/>
        <v>2011</v>
      </c>
      <c r="H4632" s="2">
        <f t="shared" si="304"/>
        <v>1</v>
      </c>
      <c r="I4632" s="2" t="b">
        <f t="shared" si="305"/>
        <v>0</v>
      </c>
      <c r="J4632" t="s">
        <v>24</v>
      </c>
      <c r="K4632">
        <v>12</v>
      </c>
      <c r="L4632">
        <v>28.41</v>
      </c>
      <c r="M4632">
        <v>7.0000000000000007E-2</v>
      </c>
      <c r="N4632" t="s">
        <v>18</v>
      </c>
      <c r="O4632">
        <v>-44.08</v>
      </c>
      <c r="P4632">
        <v>1.98</v>
      </c>
      <c r="Q4632">
        <v>4.7699999999999996</v>
      </c>
      <c r="R4632" t="s">
        <v>612</v>
      </c>
      <c r="S4632" t="s">
        <v>116</v>
      </c>
      <c r="T4632" t="s">
        <v>27</v>
      </c>
      <c r="U4632" t="s">
        <v>22</v>
      </c>
      <c r="V4632" t="s">
        <v>29</v>
      </c>
      <c r="W4632">
        <v>0.4</v>
      </c>
    </row>
    <row r="4633" spans="1:23" x14ac:dyDescent="0.3">
      <c r="A4633" t="s">
        <v>1441</v>
      </c>
      <c r="B4633" t="s">
        <v>984</v>
      </c>
      <c r="D4633" s="1">
        <v>40312</v>
      </c>
      <c r="E4633" s="1">
        <v>40313</v>
      </c>
      <c r="F4633" s="1" t="str">
        <f t="shared" si="302"/>
        <v>May</v>
      </c>
      <c r="G4633" s="1" t="str">
        <f t="shared" si="303"/>
        <v>2010</v>
      </c>
      <c r="H4633" s="2">
        <f t="shared" si="304"/>
        <v>1</v>
      </c>
      <c r="I4633" s="2" t="b">
        <f t="shared" si="305"/>
        <v>0</v>
      </c>
      <c r="J4633" t="s">
        <v>34</v>
      </c>
      <c r="K4633">
        <v>33</v>
      </c>
      <c r="L4633">
        <v>7869.22</v>
      </c>
      <c r="M4633">
        <v>0.1</v>
      </c>
      <c r="N4633" t="s">
        <v>25</v>
      </c>
      <c r="O4633">
        <v>1523.46</v>
      </c>
      <c r="P4633">
        <v>243.98</v>
      </c>
      <c r="Q4633">
        <v>43.32</v>
      </c>
      <c r="R4633" t="s">
        <v>612</v>
      </c>
      <c r="S4633" t="s">
        <v>116</v>
      </c>
      <c r="T4633" t="s">
        <v>27</v>
      </c>
      <c r="U4633" t="s">
        <v>36</v>
      </c>
      <c r="V4633" t="s">
        <v>67</v>
      </c>
      <c r="W4633">
        <v>0.55000000000000004</v>
      </c>
    </row>
    <row r="4634" spans="1:23" x14ac:dyDescent="0.3">
      <c r="A4634" t="s">
        <v>1441</v>
      </c>
      <c r="B4634" t="s">
        <v>984</v>
      </c>
      <c r="D4634" s="1">
        <v>40312</v>
      </c>
      <c r="E4634" s="1">
        <v>40314</v>
      </c>
      <c r="F4634" s="1" t="str">
        <f t="shared" si="302"/>
        <v>May</v>
      </c>
      <c r="G4634" s="1" t="str">
        <f t="shared" si="303"/>
        <v>2010</v>
      </c>
      <c r="H4634" s="2">
        <f t="shared" si="304"/>
        <v>2</v>
      </c>
      <c r="I4634" s="2" t="b">
        <f t="shared" si="305"/>
        <v>0</v>
      </c>
      <c r="J4634" t="s">
        <v>34</v>
      </c>
      <c r="K4634">
        <v>36</v>
      </c>
      <c r="L4634">
        <v>912.44</v>
      </c>
      <c r="M4634">
        <v>0.04</v>
      </c>
      <c r="N4634" t="s">
        <v>18</v>
      </c>
      <c r="O4634">
        <v>182.72</v>
      </c>
      <c r="P4634">
        <v>25.38</v>
      </c>
      <c r="Q4634">
        <v>8.99</v>
      </c>
      <c r="R4634" t="s">
        <v>612</v>
      </c>
      <c r="S4634" t="s">
        <v>116</v>
      </c>
      <c r="T4634" t="s">
        <v>27</v>
      </c>
      <c r="U4634" t="s">
        <v>36</v>
      </c>
      <c r="V4634" t="s">
        <v>37</v>
      </c>
      <c r="W4634">
        <v>0.5</v>
      </c>
    </row>
    <row r="4635" spans="1:23" x14ac:dyDescent="0.3">
      <c r="A4635" t="s">
        <v>1611</v>
      </c>
      <c r="B4635" t="s">
        <v>948</v>
      </c>
      <c r="D4635" s="1">
        <v>40048</v>
      </c>
      <c r="E4635" s="1">
        <v>40050</v>
      </c>
      <c r="F4635" s="1" t="str">
        <f t="shared" si="302"/>
        <v>August</v>
      </c>
      <c r="G4635" s="1" t="str">
        <f t="shared" si="303"/>
        <v>2009</v>
      </c>
      <c r="H4635" s="2">
        <f t="shared" si="304"/>
        <v>2</v>
      </c>
      <c r="I4635" s="2" t="b">
        <f t="shared" si="305"/>
        <v>0</v>
      </c>
      <c r="J4635" t="s">
        <v>52</v>
      </c>
      <c r="K4635">
        <v>36</v>
      </c>
      <c r="L4635">
        <v>65.42</v>
      </c>
      <c r="M4635">
        <v>0.04</v>
      </c>
      <c r="N4635" t="s">
        <v>18</v>
      </c>
      <c r="O4635">
        <v>-112.92</v>
      </c>
      <c r="P4635">
        <v>1.74</v>
      </c>
      <c r="Q4635">
        <v>4.08</v>
      </c>
      <c r="R4635" t="s">
        <v>612</v>
      </c>
      <c r="S4635" t="s">
        <v>116</v>
      </c>
      <c r="T4635" t="s">
        <v>31</v>
      </c>
      <c r="U4635" t="s">
        <v>36</v>
      </c>
      <c r="V4635" t="s">
        <v>37</v>
      </c>
      <c r="W4635">
        <v>0.53</v>
      </c>
    </row>
    <row r="4636" spans="1:23" x14ac:dyDescent="0.3">
      <c r="A4636" t="s">
        <v>1611</v>
      </c>
      <c r="B4636" t="s">
        <v>948</v>
      </c>
      <c r="D4636" s="1">
        <v>40048</v>
      </c>
      <c r="E4636" s="1">
        <v>40049</v>
      </c>
      <c r="F4636" s="1" t="str">
        <f t="shared" si="302"/>
        <v>August</v>
      </c>
      <c r="G4636" s="1" t="str">
        <f t="shared" si="303"/>
        <v>2009</v>
      </c>
      <c r="H4636" s="2">
        <f t="shared" si="304"/>
        <v>1</v>
      </c>
      <c r="I4636" s="2" t="b">
        <f t="shared" si="305"/>
        <v>0</v>
      </c>
      <c r="J4636" t="s">
        <v>52</v>
      </c>
      <c r="K4636">
        <v>47</v>
      </c>
      <c r="L4636">
        <v>5750.94</v>
      </c>
      <c r="M4636">
        <v>0.01</v>
      </c>
      <c r="N4636" t="s">
        <v>25</v>
      </c>
      <c r="O4636">
        <v>432.98</v>
      </c>
      <c r="P4636">
        <v>119.99</v>
      </c>
      <c r="Q4636">
        <v>56.14</v>
      </c>
      <c r="R4636" t="s">
        <v>612</v>
      </c>
      <c r="S4636" t="s">
        <v>116</v>
      </c>
      <c r="T4636" t="s">
        <v>31</v>
      </c>
      <c r="U4636" t="s">
        <v>32</v>
      </c>
      <c r="V4636" t="s">
        <v>94</v>
      </c>
      <c r="W4636">
        <v>0.39</v>
      </c>
    </row>
    <row r="4637" spans="1:23" x14ac:dyDescent="0.3">
      <c r="A4637" t="s">
        <v>1607</v>
      </c>
      <c r="B4637" t="s">
        <v>1608</v>
      </c>
      <c r="D4637" s="1">
        <v>40522</v>
      </c>
      <c r="E4637" s="1">
        <v>40529</v>
      </c>
      <c r="F4637" s="1" t="str">
        <f t="shared" si="302"/>
        <v>December</v>
      </c>
      <c r="G4637" s="1" t="str">
        <f t="shared" si="303"/>
        <v>2010</v>
      </c>
      <c r="H4637" s="2">
        <f t="shared" si="304"/>
        <v>7</v>
      </c>
      <c r="I4637" s="2" t="b">
        <f t="shared" si="305"/>
        <v>0</v>
      </c>
      <c r="J4637" t="s">
        <v>17</v>
      </c>
      <c r="K4637">
        <v>27</v>
      </c>
      <c r="L4637">
        <v>1991.26</v>
      </c>
      <c r="M4637">
        <v>0.01</v>
      </c>
      <c r="N4637" t="s">
        <v>25</v>
      </c>
      <c r="O4637">
        <v>-528.09</v>
      </c>
      <c r="P4637">
        <v>68.81</v>
      </c>
      <c r="Q4637">
        <v>60</v>
      </c>
      <c r="R4637" t="s">
        <v>612</v>
      </c>
      <c r="S4637" t="s">
        <v>116</v>
      </c>
      <c r="T4637" t="s">
        <v>42</v>
      </c>
      <c r="U4637" t="s">
        <v>22</v>
      </c>
      <c r="V4637" t="s">
        <v>28</v>
      </c>
      <c r="W4637">
        <v>0.41</v>
      </c>
    </row>
    <row r="4638" spans="1:23" x14ac:dyDescent="0.3">
      <c r="A4638" t="s">
        <v>1607</v>
      </c>
      <c r="B4638" t="s">
        <v>1608</v>
      </c>
      <c r="D4638" s="1">
        <v>40522</v>
      </c>
      <c r="E4638" s="1">
        <v>40524</v>
      </c>
      <c r="F4638" s="1" t="str">
        <f t="shared" si="302"/>
        <v>December</v>
      </c>
      <c r="G4638" s="1" t="str">
        <f t="shared" si="303"/>
        <v>2010</v>
      </c>
      <c r="H4638" s="2">
        <f t="shared" si="304"/>
        <v>2</v>
      </c>
      <c r="I4638" s="2" t="b">
        <f t="shared" si="305"/>
        <v>0</v>
      </c>
      <c r="J4638" t="s">
        <v>17</v>
      </c>
      <c r="K4638">
        <v>24</v>
      </c>
      <c r="L4638">
        <v>10480.272000000001</v>
      </c>
      <c r="M4638">
        <v>7.0000000000000007E-2</v>
      </c>
      <c r="N4638" t="s">
        <v>25</v>
      </c>
      <c r="O4638">
        <v>2271.6799999999998</v>
      </c>
      <c r="P4638">
        <v>550.98</v>
      </c>
      <c r="Q4638">
        <v>64.59</v>
      </c>
      <c r="R4638" t="s">
        <v>612</v>
      </c>
      <c r="S4638" t="s">
        <v>116</v>
      </c>
      <c r="T4638" t="s">
        <v>42</v>
      </c>
      <c r="U4638" t="s">
        <v>36</v>
      </c>
      <c r="V4638" t="s">
        <v>55</v>
      </c>
      <c r="W4638">
        <v>0.66</v>
      </c>
    </row>
    <row r="4639" spans="1:23" x14ac:dyDescent="0.3">
      <c r="A4639" t="s">
        <v>1133</v>
      </c>
      <c r="B4639" t="s">
        <v>948</v>
      </c>
      <c r="D4639" s="1">
        <v>40234</v>
      </c>
      <c r="E4639" s="1">
        <v>40236</v>
      </c>
      <c r="F4639" s="1" t="str">
        <f t="shared" si="302"/>
        <v>February</v>
      </c>
      <c r="G4639" s="1" t="str">
        <f t="shared" si="303"/>
        <v>2010</v>
      </c>
      <c r="H4639" s="2">
        <f t="shared" si="304"/>
        <v>2</v>
      </c>
      <c r="I4639" s="2" t="b">
        <f t="shared" si="305"/>
        <v>0</v>
      </c>
      <c r="J4639" t="s">
        <v>34</v>
      </c>
      <c r="K4639">
        <v>32</v>
      </c>
      <c r="L4639">
        <v>383.81</v>
      </c>
      <c r="M4639">
        <v>0.03</v>
      </c>
      <c r="N4639" t="s">
        <v>18</v>
      </c>
      <c r="O4639">
        <v>-21.15</v>
      </c>
      <c r="P4639">
        <v>12.21</v>
      </c>
      <c r="Q4639">
        <v>4.8099999999999996</v>
      </c>
      <c r="R4639" t="s">
        <v>612</v>
      </c>
      <c r="S4639" t="s">
        <v>116</v>
      </c>
      <c r="T4639" t="s">
        <v>42</v>
      </c>
      <c r="U4639" t="s">
        <v>22</v>
      </c>
      <c r="V4639" t="s">
        <v>23</v>
      </c>
      <c r="W4639">
        <v>0.57999999999999996</v>
      </c>
    </row>
    <row r="4640" spans="1:23" x14ac:dyDescent="0.3">
      <c r="A4640" t="s">
        <v>1613</v>
      </c>
      <c r="B4640" t="s">
        <v>1614</v>
      </c>
      <c r="D4640" s="1">
        <v>40416</v>
      </c>
      <c r="E4640" s="1">
        <v>40418</v>
      </c>
      <c r="F4640" s="1" t="str">
        <f t="shared" si="302"/>
        <v>August</v>
      </c>
      <c r="G4640" s="1" t="str">
        <f t="shared" si="303"/>
        <v>2010</v>
      </c>
      <c r="H4640" s="2">
        <f t="shared" si="304"/>
        <v>2</v>
      </c>
      <c r="I4640" s="2" t="b">
        <f t="shared" si="305"/>
        <v>0</v>
      </c>
      <c r="J4640" t="s">
        <v>24</v>
      </c>
      <c r="K4640">
        <v>12</v>
      </c>
      <c r="L4640">
        <v>2050.712</v>
      </c>
      <c r="M4640">
        <v>0.05</v>
      </c>
      <c r="N4640" t="s">
        <v>25</v>
      </c>
      <c r="O4640">
        <v>-381.04</v>
      </c>
      <c r="P4640">
        <v>218.75</v>
      </c>
      <c r="Q4640">
        <v>69.64</v>
      </c>
      <c r="R4640" t="s">
        <v>612</v>
      </c>
      <c r="S4640" t="s">
        <v>116</v>
      </c>
      <c r="T4640" t="s">
        <v>31</v>
      </c>
      <c r="U4640" t="s">
        <v>36</v>
      </c>
      <c r="V4640" t="s">
        <v>55</v>
      </c>
      <c r="W4640">
        <v>0.72</v>
      </c>
    </row>
    <row r="4641" spans="1:23" x14ac:dyDescent="0.3">
      <c r="A4641" t="s">
        <v>1166</v>
      </c>
      <c r="B4641" t="s">
        <v>1202</v>
      </c>
      <c r="D4641" s="1">
        <v>40415</v>
      </c>
      <c r="E4641" s="1">
        <v>40417</v>
      </c>
      <c r="F4641" s="1" t="str">
        <f t="shared" si="302"/>
        <v>August</v>
      </c>
      <c r="G4641" s="1" t="str">
        <f t="shared" si="303"/>
        <v>2010</v>
      </c>
      <c r="H4641" s="2">
        <f t="shared" si="304"/>
        <v>2</v>
      </c>
      <c r="I4641" s="2" t="b">
        <f t="shared" si="305"/>
        <v>0</v>
      </c>
      <c r="J4641" t="s">
        <v>34</v>
      </c>
      <c r="K4641">
        <v>4</v>
      </c>
      <c r="L4641">
        <v>5.31</v>
      </c>
      <c r="M4641">
        <v>0</v>
      </c>
      <c r="N4641" t="s">
        <v>18</v>
      </c>
      <c r="O4641">
        <v>-1.5</v>
      </c>
      <c r="P4641">
        <v>1.1399999999999999</v>
      </c>
      <c r="Q4641">
        <v>0.7</v>
      </c>
      <c r="R4641" t="s">
        <v>612</v>
      </c>
      <c r="S4641" t="s">
        <v>116</v>
      </c>
      <c r="T4641" t="s">
        <v>31</v>
      </c>
      <c r="U4641" t="s">
        <v>22</v>
      </c>
      <c r="V4641" t="s">
        <v>46</v>
      </c>
      <c r="W4641">
        <v>0.38</v>
      </c>
    </row>
    <row r="4642" spans="1:23" x14ac:dyDescent="0.3">
      <c r="A4642" t="s">
        <v>1611</v>
      </c>
      <c r="B4642" t="s">
        <v>948</v>
      </c>
      <c r="D4642" s="1">
        <v>40746</v>
      </c>
      <c r="E4642" s="1">
        <v>40748</v>
      </c>
      <c r="F4642" s="1" t="str">
        <f t="shared" si="302"/>
        <v>July</v>
      </c>
      <c r="G4642" s="1" t="str">
        <f t="shared" si="303"/>
        <v>2011</v>
      </c>
      <c r="H4642" s="2">
        <f t="shared" si="304"/>
        <v>2</v>
      </c>
      <c r="I4642" s="2" t="b">
        <f t="shared" si="305"/>
        <v>0</v>
      </c>
      <c r="J4642" t="s">
        <v>24</v>
      </c>
      <c r="K4642">
        <v>46</v>
      </c>
      <c r="L4642">
        <v>231.35</v>
      </c>
      <c r="M4642">
        <v>0.03</v>
      </c>
      <c r="N4642" t="s">
        <v>18</v>
      </c>
      <c r="O4642">
        <v>-81.86</v>
      </c>
      <c r="P4642">
        <v>4.9800000000000004</v>
      </c>
      <c r="Q4642">
        <v>4.7</v>
      </c>
      <c r="R4642" t="s">
        <v>612</v>
      </c>
      <c r="S4642" t="s">
        <v>116</v>
      </c>
      <c r="T4642" t="s">
        <v>31</v>
      </c>
      <c r="U4642" t="s">
        <v>22</v>
      </c>
      <c r="V4642" t="s">
        <v>43</v>
      </c>
      <c r="W4642">
        <v>0.38</v>
      </c>
    </row>
    <row r="4643" spans="1:23" x14ac:dyDescent="0.3">
      <c r="A4643" t="s">
        <v>1609</v>
      </c>
      <c r="B4643" t="s">
        <v>1610</v>
      </c>
      <c r="D4643" s="1">
        <v>41104</v>
      </c>
      <c r="E4643" s="1">
        <v>41105</v>
      </c>
      <c r="F4643" s="1" t="str">
        <f t="shared" si="302"/>
        <v>July</v>
      </c>
      <c r="G4643" s="1" t="str">
        <f t="shared" si="303"/>
        <v>2012</v>
      </c>
      <c r="H4643" s="2">
        <f t="shared" si="304"/>
        <v>1</v>
      </c>
      <c r="I4643" s="2" t="b">
        <f t="shared" si="305"/>
        <v>0</v>
      </c>
      <c r="J4643" t="s">
        <v>52</v>
      </c>
      <c r="K4643">
        <v>27</v>
      </c>
      <c r="L4643">
        <v>898.9</v>
      </c>
      <c r="M4643">
        <v>0.03</v>
      </c>
      <c r="N4643" t="s">
        <v>18</v>
      </c>
      <c r="O4643">
        <v>325.88</v>
      </c>
      <c r="P4643">
        <v>31.78</v>
      </c>
      <c r="Q4643">
        <v>1.99</v>
      </c>
      <c r="R4643" t="s">
        <v>612</v>
      </c>
      <c r="S4643" t="s">
        <v>116</v>
      </c>
      <c r="T4643" t="s">
        <v>27</v>
      </c>
      <c r="U4643" t="s">
        <v>32</v>
      </c>
      <c r="V4643" t="s">
        <v>48</v>
      </c>
      <c r="W4643">
        <v>0.42</v>
      </c>
    </row>
    <row r="4644" spans="1:23" x14ac:dyDescent="0.3">
      <c r="A4644" t="s">
        <v>1277</v>
      </c>
      <c r="B4644" t="s">
        <v>1615</v>
      </c>
      <c r="D4644" s="1">
        <v>40081</v>
      </c>
      <c r="E4644" s="1">
        <v>40081</v>
      </c>
      <c r="F4644" s="1" t="str">
        <f t="shared" si="302"/>
        <v>September</v>
      </c>
      <c r="G4644" s="1" t="str">
        <f t="shared" si="303"/>
        <v>2009</v>
      </c>
      <c r="H4644" s="2">
        <f t="shared" si="304"/>
        <v>0</v>
      </c>
      <c r="I4644" s="2" t="str">
        <f t="shared" si="305"/>
        <v>FREE DELIVERY</v>
      </c>
      <c r="J4644" t="s">
        <v>52</v>
      </c>
      <c r="K4644">
        <v>16</v>
      </c>
      <c r="L4644">
        <v>3083.04</v>
      </c>
      <c r="M4644">
        <v>0.06</v>
      </c>
      <c r="N4644" t="s">
        <v>25</v>
      </c>
      <c r="O4644">
        <v>872.13</v>
      </c>
      <c r="P4644">
        <v>200.97</v>
      </c>
      <c r="Q4644">
        <v>15.59</v>
      </c>
      <c r="R4644" t="s">
        <v>612</v>
      </c>
      <c r="S4644" t="s">
        <v>116</v>
      </c>
      <c r="T4644" t="s">
        <v>21</v>
      </c>
      <c r="U4644" t="s">
        <v>32</v>
      </c>
      <c r="V4644" t="s">
        <v>94</v>
      </c>
      <c r="W4644">
        <v>0.36</v>
      </c>
    </row>
    <row r="4645" spans="1:23" x14ac:dyDescent="0.3">
      <c r="A4645" t="s">
        <v>1166</v>
      </c>
      <c r="B4645" t="s">
        <v>1202</v>
      </c>
      <c r="D4645" s="1">
        <v>41232</v>
      </c>
      <c r="E4645" s="1">
        <v>41234</v>
      </c>
      <c r="F4645" s="1" t="str">
        <f t="shared" si="302"/>
        <v>November</v>
      </c>
      <c r="G4645" s="1" t="str">
        <f t="shared" si="303"/>
        <v>2012</v>
      </c>
      <c r="H4645" s="2">
        <f t="shared" si="304"/>
        <v>2</v>
      </c>
      <c r="I4645" s="2" t="b">
        <f t="shared" si="305"/>
        <v>0</v>
      </c>
      <c r="J4645" t="s">
        <v>24</v>
      </c>
      <c r="K4645">
        <v>43</v>
      </c>
      <c r="L4645">
        <v>21921.279999999999</v>
      </c>
      <c r="M4645">
        <v>0.04</v>
      </c>
      <c r="N4645" t="s">
        <v>25</v>
      </c>
      <c r="O4645">
        <v>10521.33</v>
      </c>
      <c r="P4645">
        <v>500.98</v>
      </c>
      <c r="Q4645">
        <v>28.14</v>
      </c>
      <c r="R4645" t="s">
        <v>612</v>
      </c>
      <c r="S4645" t="s">
        <v>116</v>
      </c>
      <c r="T4645" t="s">
        <v>42</v>
      </c>
      <c r="U4645" t="s">
        <v>32</v>
      </c>
      <c r="V4645" t="s">
        <v>94</v>
      </c>
      <c r="W4645">
        <v>0.38</v>
      </c>
    </row>
    <row r="4646" spans="1:23" x14ac:dyDescent="0.3">
      <c r="A4646" t="s">
        <v>1613</v>
      </c>
      <c r="B4646" t="s">
        <v>1614</v>
      </c>
      <c r="D4646" s="1">
        <v>40730</v>
      </c>
      <c r="E4646" s="1">
        <v>40731</v>
      </c>
      <c r="F4646" s="1" t="str">
        <f t="shared" si="302"/>
        <v>July</v>
      </c>
      <c r="G4646" s="1" t="str">
        <f t="shared" si="303"/>
        <v>2011</v>
      </c>
      <c r="H4646" s="2">
        <f t="shared" si="304"/>
        <v>1</v>
      </c>
      <c r="I4646" s="2" t="b">
        <f t="shared" si="305"/>
        <v>0</v>
      </c>
      <c r="J4646" t="s">
        <v>44</v>
      </c>
      <c r="K4646">
        <v>1</v>
      </c>
      <c r="L4646">
        <v>9.69</v>
      </c>
      <c r="M4646">
        <v>0.05</v>
      </c>
      <c r="N4646" t="s">
        <v>18</v>
      </c>
      <c r="O4646">
        <v>-6.78</v>
      </c>
      <c r="P4646">
        <v>4.9800000000000004</v>
      </c>
      <c r="Q4646">
        <v>4.72</v>
      </c>
      <c r="R4646" t="s">
        <v>612</v>
      </c>
      <c r="S4646" t="s">
        <v>116</v>
      </c>
      <c r="T4646" t="s">
        <v>31</v>
      </c>
      <c r="U4646" t="s">
        <v>22</v>
      </c>
      <c r="V4646" t="s">
        <v>43</v>
      </c>
      <c r="W4646">
        <v>0.36</v>
      </c>
    </row>
    <row r="4647" spans="1:23" x14ac:dyDescent="0.3">
      <c r="A4647" t="s">
        <v>1613</v>
      </c>
      <c r="B4647" t="s">
        <v>1614</v>
      </c>
      <c r="D4647" s="1">
        <v>40730</v>
      </c>
      <c r="E4647" s="1">
        <v>40732</v>
      </c>
      <c r="F4647" s="1" t="str">
        <f t="shared" si="302"/>
        <v>July</v>
      </c>
      <c r="G4647" s="1" t="str">
        <f t="shared" si="303"/>
        <v>2011</v>
      </c>
      <c r="H4647" s="2">
        <f t="shared" si="304"/>
        <v>2</v>
      </c>
      <c r="I4647" s="2" t="b">
        <f t="shared" si="305"/>
        <v>0</v>
      </c>
      <c r="J4647" t="s">
        <v>44</v>
      </c>
      <c r="K4647">
        <v>48</v>
      </c>
      <c r="L4647">
        <v>331.99</v>
      </c>
      <c r="M4647">
        <v>0.03</v>
      </c>
      <c r="N4647" t="s">
        <v>18</v>
      </c>
      <c r="O4647">
        <v>45.31</v>
      </c>
      <c r="P4647">
        <v>7.08</v>
      </c>
      <c r="Q4647">
        <v>2.35</v>
      </c>
      <c r="R4647" t="s">
        <v>612</v>
      </c>
      <c r="S4647" t="s">
        <v>116</v>
      </c>
      <c r="T4647" t="s">
        <v>31</v>
      </c>
      <c r="U4647" t="s">
        <v>22</v>
      </c>
      <c r="V4647" t="s">
        <v>60</v>
      </c>
      <c r="W4647">
        <v>0.47</v>
      </c>
    </row>
    <row r="4648" spans="1:23" x14ac:dyDescent="0.3">
      <c r="A4648" t="s">
        <v>1143</v>
      </c>
      <c r="B4648" t="s">
        <v>1398</v>
      </c>
      <c r="D4648" s="1">
        <v>40376</v>
      </c>
      <c r="E4648" s="1">
        <v>40378</v>
      </c>
      <c r="F4648" s="1" t="str">
        <f t="shared" si="302"/>
        <v>July</v>
      </c>
      <c r="G4648" s="1" t="str">
        <f t="shared" si="303"/>
        <v>2010</v>
      </c>
      <c r="H4648" s="2">
        <f t="shared" si="304"/>
        <v>2</v>
      </c>
      <c r="I4648" s="2" t="b">
        <f t="shared" si="305"/>
        <v>0</v>
      </c>
      <c r="J4648" t="s">
        <v>24</v>
      </c>
      <c r="K4648">
        <v>37</v>
      </c>
      <c r="L4648">
        <v>426.64</v>
      </c>
      <c r="M4648">
        <v>0.09</v>
      </c>
      <c r="N4648" t="s">
        <v>18</v>
      </c>
      <c r="O4648">
        <v>96.95</v>
      </c>
      <c r="P4648">
        <v>12.22</v>
      </c>
      <c r="Q4648">
        <v>2.85</v>
      </c>
      <c r="R4648" t="s">
        <v>612</v>
      </c>
      <c r="S4648" t="s">
        <v>116</v>
      </c>
      <c r="T4648" t="s">
        <v>31</v>
      </c>
      <c r="U4648" t="s">
        <v>36</v>
      </c>
      <c r="V4648" t="s">
        <v>37</v>
      </c>
      <c r="W4648">
        <v>0.55000000000000004</v>
      </c>
    </row>
    <row r="4649" spans="1:23" x14ac:dyDescent="0.3">
      <c r="A4649" t="s">
        <v>1277</v>
      </c>
      <c r="B4649" t="s">
        <v>1615</v>
      </c>
      <c r="D4649" s="1">
        <v>40863</v>
      </c>
      <c r="E4649" s="1">
        <v>40863</v>
      </c>
      <c r="F4649" s="1" t="str">
        <f t="shared" si="302"/>
        <v>November</v>
      </c>
      <c r="G4649" s="1" t="str">
        <f t="shared" si="303"/>
        <v>2011</v>
      </c>
      <c r="H4649" s="2">
        <f t="shared" si="304"/>
        <v>0</v>
      </c>
      <c r="I4649" s="2" t="str">
        <f t="shared" si="305"/>
        <v>FREE DELIVERY</v>
      </c>
      <c r="J4649" t="s">
        <v>44</v>
      </c>
      <c r="K4649">
        <v>8</v>
      </c>
      <c r="L4649">
        <v>1383.9190000000001</v>
      </c>
      <c r="M4649">
        <v>0.05</v>
      </c>
      <c r="N4649" t="s">
        <v>18</v>
      </c>
      <c r="O4649">
        <v>-433.49</v>
      </c>
      <c r="P4649">
        <v>205.99</v>
      </c>
      <c r="Q4649">
        <v>2.5</v>
      </c>
      <c r="R4649" t="s">
        <v>612</v>
      </c>
      <c r="S4649" t="s">
        <v>116</v>
      </c>
      <c r="T4649" t="s">
        <v>21</v>
      </c>
      <c r="U4649" t="s">
        <v>32</v>
      </c>
      <c r="V4649" t="s">
        <v>33</v>
      </c>
      <c r="W4649">
        <v>0.59</v>
      </c>
    </row>
    <row r="4650" spans="1:23" x14ac:dyDescent="0.3">
      <c r="A4650" t="s">
        <v>1143</v>
      </c>
      <c r="B4650" t="s">
        <v>1398</v>
      </c>
      <c r="D4650" s="1">
        <v>39830</v>
      </c>
      <c r="E4650" s="1">
        <v>39832</v>
      </c>
      <c r="F4650" s="1" t="str">
        <f t="shared" si="302"/>
        <v>January</v>
      </c>
      <c r="G4650" s="1" t="str">
        <f t="shared" si="303"/>
        <v>2009</v>
      </c>
      <c r="H4650" s="2">
        <f t="shared" si="304"/>
        <v>2</v>
      </c>
      <c r="I4650" s="2" t="b">
        <f t="shared" si="305"/>
        <v>0</v>
      </c>
      <c r="J4650" t="s">
        <v>44</v>
      </c>
      <c r="K4650">
        <v>33</v>
      </c>
      <c r="L4650">
        <v>528.54</v>
      </c>
      <c r="M4650">
        <v>0.06</v>
      </c>
      <c r="N4650" t="s">
        <v>18</v>
      </c>
      <c r="O4650">
        <v>168.54</v>
      </c>
      <c r="P4650">
        <v>16.48</v>
      </c>
      <c r="Q4650">
        <v>1.99</v>
      </c>
      <c r="R4650" t="s">
        <v>612</v>
      </c>
      <c r="S4650" t="s">
        <v>116</v>
      </c>
      <c r="T4650" t="s">
        <v>31</v>
      </c>
      <c r="U4650" t="s">
        <v>32</v>
      </c>
      <c r="V4650" t="s">
        <v>48</v>
      </c>
      <c r="W4650">
        <v>0.42</v>
      </c>
    </row>
    <row r="4651" spans="1:23" x14ac:dyDescent="0.3">
      <c r="A4651" t="s">
        <v>1086</v>
      </c>
      <c r="B4651" t="s">
        <v>1304</v>
      </c>
      <c r="D4651" s="1">
        <v>39913</v>
      </c>
      <c r="E4651" s="1">
        <v>39916</v>
      </c>
      <c r="F4651" s="1" t="str">
        <f t="shared" si="302"/>
        <v>April</v>
      </c>
      <c r="G4651" s="1" t="str">
        <f t="shared" si="303"/>
        <v>2009</v>
      </c>
      <c r="H4651" s="2">
        <f t="shared" si="304"/>
        <v>3</v>
      </c>
      <c r="I4651" s="2" t="b">
        <f t="shared" si="305"/>
        <v>0</v>
      </c>
      <c r="J4651" t="s">
        <v>34</v>
      </c>
      <c r="K4651">
        <v>33</v>
      </c>
      <c r="L4651">
        <v>362.17</v>
      </c>
      <c r="M4651">
        <v>0.08</v>
      </c>
      <c r="N4651" t="s">
        <v>18</v>
      </c>
      <c r="O4651">
        <v>-83.96</v>
      </c>
      <c r="P4651">
        <v>11.7</v>
      </c>
      <c r="Q4651">
        <v>6.96</v>
      </c>
      <c r="R4651" t="s">
        <v>612</v>
      </c>
      <c r="S4651" t="s">
        <v>116</v>
      </c>
      <c r="T4651" t="s">
        <v>27</v>
      </c>
      <c r="U4651" t="s">
        <v>22</v>
      </c>
      <c r="V4651" t="s">
        <v>28</v>
      </c>
      <c r="W4651">
        <v>0.5</v>
      </c>
    </row>
    <row r="4652" spans="1:23" x14ac:dyDescent="0.3">
      <c r="A4652" t="s">
        <v>1143</v>
      </c>
      <c r="B4652" t="s">
        <v>1398</v>
      </c>
      <c r="D4652" s="1">
        <v>40517</v>
      </c>
      <c r="E4652" s="1">
        <v>40517</v>
      </c>
      <c r="F4652" s="1" t="str">
        <f t="shared" si="302"/>
        <v>December</v>
      </c>
      <c r="G4652" s="1" t="str">
        <f t="shared" si="303"/>
        <v>2010</v>
      </c>
      <c r="H4652" s="2">
        <f t="shared" si="304"/>
        <v>0</v>
      </c>
      <c r="I4652" s="2" t="str">
        <f t="shared" si="305"/>
        <v>FREE DELIVERY</v>
      </c>
      <c r="J4652" t="s">
        <v>34</v>
      </c>
      <c r="K4652">
        <v>25</v>
      </c>
      <c r="L4652">
        <v>290.45999999999998</v>
      </c>
      <c r="M4652">
        <v>0.1</v>
      </c>
      <c r="N4652" t="s">
        <v>18</v>
      </c>
      <c r="O4652">
        <v>-31.55</v>
      </c>
      <c r="P4652">
        <v>11.97</v>
      </c>
      <c r="Q4652">
        <v>4.9800000000000004</v>
      </c>
      <c r="R4652" t="s">
        <v>612</v>
      </c>
      <c r="S4652" t="s">
        <v>116</v>
      </c>
      <c r="T4652" t="s">
        <v>31</v>
      </c>
      <c r="U4652" t="s">
        <v>22</v>
      </c>
      <c r="V4652" t="s">
        <v>28</v>
      </c>
      <c r="W4652">
        <v>0.57999999999999996</v>
      </c>
    </row>
    <row r="4653" spans="1:23" x14ac:dyDescent="0.3">
      <c r="A4653" t="s">
        <v>1143</v>
      </c>
      <c r="B4653" t="s">
        <v>1398</v>
      </c>
      <c r="D4653" s="1">
        <v>40517</v>
      </c>
      <c r="E4653" s="1">
        <v>40519</v>
      </c>
      <c r="F4653" s="1" t="str">
        <f t="shared" si="302"/>
        <v>December</v>
      </c>
      <c r="G4653" s="1" t="str">
        <f t="shared" si="303"/>
        <v>2010</v>
      </c>
      <c r="H4653" s="2">
        <f t="shared" si="304"/>
        <v>2</v>
      </c>
      <c r="I4653" s="2" t="b">
        <f t="shared" si="305"/>
        <v>0</v>
      </c>
      <c r="J4653" t="s">
        <v>34</v>
      </c>
      <c r="K4653">
        <v>44</v>
      </c>
      <c r="L4653">
        <v>1207.4000000000001</v>
      </c>
      <c r="M4653">
        <v>0.03</v>
      </c>
      <c r="N4653" t="s">
        <v>18</v>
      </c>
      <c r="O4653">
        <v>-25.23</v>
      </c>
      <c r="P4653">
        <v>26.31</v>
      </c>
      <c r="Q4653">
        <v>5.89</v>
      </c>
      <c r="R4653" t="s">
        <v>612</v>
      </c>
      <c r="S4653" t="s">
        <v>116</v>
      </c>
      <c r="T4653" t="s">
        <v>31</v>
      </c>
      <c r="U4653" t="s">
        <v>32</v>
      </c>
      <c r="V4653" t="s">
        <v>48</v>
      </c>
      <c r="W4653">
        <v>0.75</v>
      </c>
    </row>
    <row r="4654" spans="1:23" x14ac:dyDescent="0.3">
      <c r="A4654" t="s">
        <v>1133</v>
      </c>
      <c r="B4654" t="s">
        <v>1612</v>
      </c>
      <c r="D4654" s="1">
        <v>40998</v>
      </c>
      <c r="E4654" s="1">
        <v>41000</v>
      </c>
      <c r="F4654" s="1" t="str">
        <f t="shared" si="302"/>
        <v>April</v>
      </c>
      <c r="G4654" s="1" t="str">
        <f t="shared" si="303"/>
        <v>2012</v>
      </c>
      <c r="H4654" s="2">
        <f t="shared" si="304"/>
        <v>2</v>
      </c>
      <c r="I4654" s="2" t="b">
        <f t="shared" si="305"/>
        <v>0</v>
      </c>
      <c r="J4654" t="s">
        <v>52</v>
      </c>
      <c r="K4654">
        <v>11</v>
      </c>
      <c r="L4654">
        <v>629.5865</v>
      </c>
      <c r="M4654">
        <v>0.04</v>
      </c>
      <c r="N4654" t="s">
        <v>18</v>
      </c>
      <c r="O4654">
        <v>-120.09</v>
      </c>
      <c r="P4654">
        <v>65.989999999999995</v>
      </c>
      <c r="Q4654">
        <v>8.99</v>
      </c>
      <c r="R4654" t="s">
        <v>612</v>
      </c>
      <c r="S4654" t="s">
        <v>116</v>
      </c>
      <c r="T4654" t="s">
        <v>27</v>
      </c>
      <c r="U4654" t="s">
        <v>32</v>
      </c>
      <c r="V4654" t="s">
        <v>33</v>
      </c>
      <c r="W4654">
        <v>0.57999999999999996</v>
      </c>
    </row>
    <row r="4655" spans="1:23" x14ac:dyDescent="0.3">
      <c r="A4655" t="s">
        <v>1277</v>
      </c>
      <c r="B4655" t="s">
        <v>1615</v>
      </c>
      <c r="D4655" s="1">
        <v>40072</v>
      </c>
      <c r="E4655" s="1">
        <v>40073</v>
      </c>
      <c r="F4655" s="1" t="str">
        <f t="shared" si="302"/>
        <v>September</v>
      </c>
      <c r="G4655" s="1" t="str">
        <f t="shared" si="303"/>
        <v>2009</v>
      </c>
      <c r="H4655" s="2">
        <f t="shared" si="304"/>
        <v>1</v>
      </c>
      <c r="I4655" s="2" t="b">
        <f t="shared" si="305"/>
        <v>0</v>
      </c>
      <c r="J4655" t="s">
        <v>34</v>
      </c>
      <c r="K4655">
        <v>50</v>
      </c>
      <c r="L4655">
        <v>20175.48</v>
      </c>
      <c r="M4655">
        <v>0</v>
      </c>
      <c r="N4655" t="s">
        <v>18</v>
      </c>
      <c r="O4655">
        <v>9373.9599999999991</v>
      </c>
      <c r="P4655">
        <v>387.99</v>
      </c>
      <c r="Q4655">
        <v>19.989999999999998</v>
      </c>
      <c r="R4655" t="s">
        <v>612</v>
      </c>
      <c r="S4655" t="s">
        <v>116</v>
      </c>
      <c r="T4655" t="s">
        <v>31</v>
      </c>
      <c r="U4655" t="s">
        <v>22</v>
      </c>
      <c r="V4655" t="s">
        <v>29</v>
      </c>
      <c r="W4655">
        <v>0.38</v>
      </c>
    </row>
    <row r="4656" spans="1:23" x14ac:dyDescent="0.3">
      <c r="A4656" t="s">
        <v>1133</v>
      </c>
      <c r="B4656" t="s">
        <v>948</v>
      </c>
      <c r="D4656" s="1">
        <v>40119</v>
      </c>
      <c r="E4656" s="1">
        <v>40121</v>
      </c>
      <c r="F4656" s="1" t="str">
        <f t="shared" si="302"/>
        <v>November</v>
      </c>
      <c r="G4656" s="1" t="str">
        <f t="shared" si="303"/>
        <v>2009</v>
      </c>
      <c r="H4656" s="2">
        <f t="shared" si="304"/>
        <v>2</v>
      </c>
      <c r="I4656" s="2" t="b">
        <f t="shared" si="305"/>
        <v>0</v>
      </c>
      <c r="J4656" t="s">
        <v>17</v>
      </c>
      <c r="K4656">
        <v>6</v>
      </c>
      <c r="L4656">
        <v>56.22</v>
      </c>
      <c r="M4656">
        <v>0.04</v>
      </c>
      <c r="N4656" t="s">
        <v>18</v>
      </c>
      <c r="O4656">
        <v>-20.39</v>
      </c>
      <c r="P4656">
        <v>8.6</v>
      </c>
      <c r="Q4656">
        <v>6.19</v>
      </c>
      <c r="R4656" t="s">
        <v>612</v>
      </c>
      <c r="S4656" t="s">
        <v>116</v>
      </c>
      <c r="T4656" t="s">
        <v>42</v>
      </c>
      <c r="U4656" t="s">
        <v>22</v>
      </c>
      <c r="V4656" t="s">
        <v>29</v>
      </c>
      <c r="W4656">
        <v>0.38</v>
      </c>
    </row>
    <row r="4657" spans="1:23" x14ac:dyDescent="0.3">
      <c r="A4657" t="s">
        <v>1133</v>
      </c>
      <c r="B4657" t="s">
        <v>948</v>
      </c>
      <c r="D4657" s="1">
        <v>40119</v>
      </c>
      <c r="E4657" s="1">
        <v>40123</v>
      </c>
      <c r="F4657" s="1" t="str">
        <f t="shared" si="302"/>
        <v>November</v>
      </c>
      <c r="G4657" s="1" t="str">
        <f t="shared" si="303"/>
        <v>2009</v>
      </c>
      <c r="H4657" s="2">
        <f t="shared" si="304"/>
        <v>4</v>
      </c>
      <c r="I4657" s="2" t="b">
        <f t="shared" si="305"/>
        <v>0</v>
      </c>
      <c r="J4657" t="s">
        <v>17</v>
      </c>
      <c r="K4657">
        <v>30</v>
      </c>
      <c r="L4657">
        <v>107.96</v>
      </c>
      <c r="M4657">
        <v>0.01</v>
      </c>
      <c r="N4657" t="s">
        <v>18</v>
      </c>
      <c r="O4657">
        <v>13.24</v>
      </c>
      <c r="P4657">
        <v>3.58</v>
      </c>
      <c r="Q4657">
        <v>1.63</v>
      </c>
      <c r="R4657" t="s">
        <v>612</v>
      </c>
      <c r="S4657" t="s">
        <v>116</v>
      </c>
      <c r="T4657" t="s">
        <v>42</v>
      </c>
      <c r="U4657" t="s">
        <v>22</v>
      </c>
      <c r="V4657" t="s">
        <v>46</v>
      </c>
      <c r="W4657">
        <v>0.36</v>
      </c>
    </row>
    <row r="4658" spans="1:23" x14ac:dyDescent="0.3">
      <c r="A4658" t="s">
        <v>1133</v>
      </c>
      <c r="B4658" t="s">
        <v>948</v>
      </c>
      <c r="D4658" s="1">
        <v>40119</v>
      </c>
      <c r="E4658" s="1">
        <v>40126</v>
      </c>
      <c r="F4658" s="1" t="str">
        <f t="shared" si="302"/>
        <v>November</v>
      </c>
      <c r="G4658" s="1" t="str">
        <f t="shared" si="303"/>
        <v>2009</v>
      </c>
      <c r="H4658" s="2">
        <f t="shared" si="304"/>
        <v>7</v>
      </c>
      <c r="I4658" s="2" t="b">
        <f t="shared" si="305"/>
        <v>0</v>
      </c>
      <c r="J4658" t="s">
        <v>17</v>
      </c>
      <c r="K4658">
        <v>40</v>
      </c>
      <c r="L4658">
        <v>3169.9920000000002</v>
      </c>
      <c r="M4658">
        <v>0.08</v>
      </c>
      <c r="N4658" t="s">
        <v>25</v>
      </c>
      <c r="O4658">
        <v>-973.3</v>
      </c>
      <c r="P4658">
        <v>105.49</v>
      </c>
      <c r="Q4658">
        <v>41.64</v>
      </c>
      <c r="R4658" t="s">
        <v>612</v>
      </c>
      <c r="S4658" t="s">
        <v>116</v>
      </c>
      <c r="T4658" t="s">
        <v>42</v>
      </c>
      <c r="U4658" t="s">
        <v>36</v>
      </c>
      <c r="V4658" t="s">
        <v>55</v>
      </c>
      <c r="W4658">
        <v>0.75</v>
      </c>
    </row>
    <row r="4659" spans="1:23" x14ac:dyDescent="0.3">
      <c r="A4659" t="s">
        <v>1166</v>
      </c>
      <c r="B4659" t="s">
        <v>1202</v>
      </c>
      <c r="D4659" s="1">
        <v>40529</v>
      </c>
      <c r="E4659" s="1">
        <v>40530</v>
      </c>
      <c r="F4659" s="1" t="str">
        <f t="shared" si="302"/>
        <v>December</v>
      </c>
      <c r="G4659" s="1" t="str">
        <f t="shared" si="303"/>
        <v>2010</v>
      </c>
      <c r="H4659" s="2">
        <f t="shared" si="304"/>
        <v>1</v>
      </c>
      <c r="I4659" s="2" t="b">
        <f t="shared" si="305"/>
        <v>0</v>
      </c>
      <c r="J4659" t="s">
        <v>34</v>
      </c>
      <c r="K4659">
        <v>40</v>
      </c>
      <c r="L4659">
        <v>5232.83</v>
      </c>
      <c r="M4659">
        <v>0.01</v>
      </c>
      <c r="N4659" t="s">
        <v>25</v>
      </c>
      <c r="O4659">
        <v>-1461.65</v>
      </c>
      <c r="P4659">
        <v>122.99</v>
      </c>
      <c r="Q4659">
        <v>70.2</v>
      </c>
      <c r="R4659" t="s">
        <v>612</v>
      </c>
      <c r="S4659" t="s">
        <v>116</v>
      </c>
      <c r="T4659" t="s">
        <v>42</v>
      </c>
      <c r="U4659" t="s">
        <v>36</v>
      </c>
      <c r="V4659" t="s">
        <v>67</v>
      </c>
      <c r="W4659">
        <v>0.74</v>
      </c>
    </row>
    <row r="4660" spans="1:23" x14ac:dyDescent="0.3">
      <c r="A4660" t="s">
        <v>1133</v>
      </c>
      <c r="B4660" t="s">
        <v>948</v>
      </c>
      <c r="D4660" s="1">
        <v>41102</v>
      </c>
      <c r="E4660" s="1">
        <v>41104</v>
      </c>
      <c r="F4660" s="1" t="str">
        <f t="shared" si="302"/>
        <v>July</v>
      </c>
      <c r="G4660" s="1" t="str">
        <f t="shared" si="303"/>
        <v>2012</v>
      </c>
      <c r="H4660" s="2">
        <f t="shared" si="304"/>
        <v>2</v>
      </c>
      <c r="I4660" s="2" t="b">
        <f t="shared" si="305"/>
        <v>0</v>
      </c>
      <c r="J4660" t="s">
        <v>34</v>
      </c>
      <c r="K4660">
        <v>3</v>
      </c>
      <c r="L4660">
        <v>236.32</v>
      </c>
      <c r="M4660">
        <v>0.03</v>
      </c>
      <c r="N4660" t="s">
        <v>18</v>
      </c>
      <c r="O4660">
        <v>-339.95</v>
      </c>
      <c r="P4660">
        <v>77.510000000000005</v>
      </c>
      <c r="Q4660">
        <v>4</v>
      </c>
      <c r="R4660" t="s">
        <v>612</v>
      </c>
      <c r="S4660" t="s">
        <v>116</v>
      </c>
      <c r="T4660" t="s">
        <v>42</v>
      </c>
      <c r="U4660" t="s">
        <v>32</v>
      </c>
      <c r="V4660" t="s">
        <v>48</v>
      </c>
      <c r="W4660">
        <v>0.76</v>
      </c>
    </row>
    <row r="4661" spans="1:23" x14ac:dyDescent="0.3">
      <c r="A4661" t="s">
        <v>1607</v>
      </c>
      <c r="B4661" t="s">
        <v>1608</v>
      </c>
      <c r="D4661" s="1">
        <v>41241</v>
      </c>
      <c r="E4661" s="1">
        <v>41242</v>
      </c>
      <c r="F4661" s="1" t="str">
        <f t="shared" si="302"/>
        <v>November</v>
      </c>
      <c r="G4661" s="1" t="str">
        <f t="shared" si="303"/>
        <v>2012</v>
      </c>
      <c r="H4661" s="2">
        <f t="shared" si="304"/>
        <v>1</v>
      </c>
      <c r="I4661" s="2" t="b">
        <f t="shared" si="305"/>
        <v>0</v>
      </c>
      <c r="J4661" t="s">
        <v>34</v>
      </c>
      <c r="K4661">
        <v>45</v>
      </c>
      <c r="L4661">
        <v>2728.42</v>
      </c>
      <c r="M4661">
        <v>0.06</v>
      </c>
      <c r="N4661" t="s">
        <v>18</v>
      </c>
      <c r="O4661">
        <v>664.15</v>
      </c>
      <c r="P4661">
        <v>60.98</v>
      </c>
      <c r="Q4661">
        <v>19.989999999999998</v>
      </c>
      <c r="R4661" t="s">
        <v>612</v>
      </c>
      <c r="S4661" t="s">
        <v>116</v>
      </c>
      <c r="T4661" t="s">
        <v>21</v>
      </c>
      <c r="U4661" t="s">
        <v>22</v>
      </c>
      <c r="V4661" t="s">
        <v>51</v>
      </c>
      <c r="W4661">
        <v>0.38</v>
      </c>
    </row>
    <row r="4662" spans="1:23" x14ac:dyDescent="0.3">
      <c r="A4662" t="s">
        <v>1133</v>
      </c>
      <c r="B4662" t="s">
        <v>948</v>
      </c>
      <c r="D4662" s="1">
        <v>41223</v>
      </c>
      <c r="E4662" s="1">
        <v>41225</v>
      </c>
      <c r="F4662" s="1" t="str">
        <f t="shared" si="302"/>
        <v>November</v>
      </c>
      <c r="G4662" s="1" t="str">
        <f t="shared" si="303"/>
        <v>2012</v>
      </c>
      <c r="H4662" s="2">
        <f t="shared" si="304"/>
        <v>2</v>
      </c>
      <c r="I4662" s="2" t="b">
        <f t="shared" si="305"/>
        <v>0</v>
      </c>
      <c r="J4662" t="s">
        <v>24</v>
      </c>
      <c r="K4662">
        <v>1</v>
      </c>
      <c r="L4662">
        <v>6.77</v>
      </c>
      <c r="M4662">
        <v>0.06</v>
      </c>
      <c r="N4662" t="s">
        <v>18</v>
      </c>
      <c r="O4662">
        <v>-3.66</v>
      </c>
      <c r="P4662">
        <v>2.52</v>
      </c>
      <c r="Q4662">
        <v>4.28</v>
      </c>
      <c r="R4662" t="s">
        <v>612</v>
      </c>
      <c r="S4662" t="s">
        <v>116</v>
      </c>
      <c r="T4662" t="s">
        <v>42</v>
      </c>
      <c r="U4662" t="s">
        <v>22</v>
      </c>
      <c r="V4662" t="s">
        <v>60</v>
      </c>
      <c r="W4662">
        <v>0.44</v>
      </c>
    </row>
    <row r="4663" spans="1:23" x14ac:dyDescent="0.3">
      <c r="A4663" t="s">
        <v>1166</v>
      </c>
      <c r="B4663" t="s">
        <v>1202</v>
      </c>
      <c r="D4663" s="1">
        <v>39873</v>
      </c>
      <c r="E4663" s="1">
        <v>39876</v>
      </c>
      <c r="F4663" s="1" t="str">
        <f t="shared" si="302"/>
        <v>March</v>
      </c>
      <c r="G4663" s="1" t="str">
        <f t="shared" si="303"/>
        <v>2009</v>
      </c>
      <c r="H4663" s="2">
        <f t="shared" si="304"/>
        <v>3</v>
      </c>
      <c r="I4663" s="2" t="b">
        <f t="shared" si="305"/>
        <v>0</v>
      </c>
      <c r="J4663" t="s">
        <v>44</v>
      </c>
      <c r="K4663">
        <v>1</v>
      </c>
      <c r="L4663">
        <v>3550.28</v>
      </c>
      <c r="M4663">
        <v>0.06</v>
      </c>
      <c r="N4663" t="s">
        <v>39</v>
      </c>
      <c r="O4663">
        <v>-11769.17</v>
      </c>
      <c r="P4663">
        <v>3499.99</v>
      </c>
      <c r="Q4663">
        <v>24.49</v>
      </c>
      <c r="R4663" t="s">
        <v>612</v>
      </c>
      <c r="S4663" t="s">
        <v>116</v>
      </c>
      <c r="T4663" t="s">
        <v>31</v>
      </c>
      <c r="U4663" t="s">
        <v>32</v>
      </c>
      <c r="V4663" t="s">
        <v>62</v>
      </c>
      <c r="W4663">
        <v>0.37</v>
      </c>
    </row>
    <row r="4664" spans="1:23" x14ac:dyDescent="0.3">
      <c r="A4664" t="s">
        <v>1609</v>
      </c>
      <c r="B4664" t="s">
        <v>1610</v>
      </c>
      <c r="D4664" s="1">
        <v>40705</v>
      </c>
      <c r="E4664" s="1">
        <v>40708</v>
      </c>
      <c r="F4664" s="1" t="str">
        <f t="shared" si="302"/>
        <v>June</v>
      </c>
      <c r="G4664" s="1" t="str">
        <f t="shared" si="303"/>
        <v>2011</v>
      </c>
      <c r="H4664" s="2">
        <f t="shared" si="304"/>
        <v>3</v>
      </c>
      <c r="I4664" s="2" t="b">
        <f t="shared" si="305"/>
        <v>0</v>
      </c>
      <c r="J4664" t="s">
        <v>44</v>
      </c>
      <c r="K4664">
        <v>7</v>
      </c>
      <c r="L4664">
        <v>43.29</v>
      </c>
      <c r="M4664">
        <v>7.0000000000000007E-2</v>
      </c>
      <c r="N4664" t="s">
        <v>18</v>
      </c>
      <c r="O4664">
        <v>-39.119999999999997</v>
      </c>
      <c r="P4664">
        <v>5.38</v>
      </c>
      <c r="Q4664">
        <v>7.57</v>
      </c>
      <c r="R4664" t="s">
        <v>612</v>
      </c>
      <c r="S4664" t="s">
        <v>116</v>
      </c>
      <c r="T4664" t="s">
        <v>27</v>
      </c>
      <c r="U4664" t="s">
        <v>22</v>
      </c>
      <c r="V4664" t="s">
        <v>29</v>
      </c>
      <c r="W4664">
        <v>0.36</v>
      </c>
    </row>
    <row r="4665" spans="1:23" x14ac:dyDescent="0.3">
      <c r="A4665" t="s">
        <v>1133</v>
      </c>
      <c r="B4665" t="s">
        <v>1612</v>
      </c>
      <c r="D4665" s="1">
        <v>40552</v>
      </c>
      <c r="E4665" s="1">
        <v>40553</v>
      </c>
      <c r="F4665" s="1" t="str">
        <f t="shared" si="302"/>
        <v>January</v>
      </c>
      <c r="G4665" s="1" t="str">
        <f t="shared" si="303"/>
        <v>2011</v>
      </c>
      <c r="H4665" s="2">
        <f t="shared" si="304"/>
        <v>1</v>
      </c>
      <c r="I4665" s="2" t="b">
        <f t="shared" si="305"/>
        <v>0</v>
      </c>
      <c r="J4665" t="s">
        <v>44</v>
      </c>
      <c r="K4665">
        <v>34</v>
      </c>
      <c r="L4665">
        <v>11747.97</v>
      </c>
      <c r="M4665">
        <v>0.05</v>
      </c>
      <c r="N4665" t="s">
        <v>39</v>
      </c>
      <c r="O4665">
        <v>3302.03</v>
      </c>
      <c r="P4665">
        <v>363.25</v>
      </c>
      <c r="Q4665">
        <v>19.989999999999998</v>
      </c>
      <c r="R4665" t="s">
        <v>612</v>
      </c>
      <c r="S4665" t="s">
        <v>116</v>
      </c>
      <c r="T4665" t="s">
        <v>27</v>
      </c>
      <c r="U4665" t="s">
        <v>22</v>
      </c>
      <c r="V4665" t="s">
        <v>28</v>
      </c>
      <c r="W4665">
        <v>0.56999999999999995</v>
      </c>
    </row>
    <row r="4666" spans="1:23" x14ac:dyDescent="0.3">
      <c r="A4666" t="s">
        <v>1086</v>
      </c>
      <c r="B4666" t="s">
        <v>1304</v>
      </c>
      <c r="D4666" s="1">
        <v>41239</v>
      </c>
      <c r="E4666" s="1">
        <v>41240</v>
      </c>
      <c r="F4666" s="1" t="str">
        <f t="shared" si="302"/>
        <v>November</v>
      </c>
      <c r="G4666" s="1" t="str">
        <f t="shared" si="303"/>
        <v>2012</v>
      </c>
      <c r="H4666" s="2">
        <f t="shared" si="304"/>
        <v>1</v>
      </c>
      <c r="I4666" s="2" t="b">
        <f t="shared" si="305"/>
        <v>0</v>
      </c>
      <c r="J4666" t="s">
        <v>34</v>
      </c>
      <c r="K4666">
        <v>16</v>
      </c>
      <c r="L4666">
        <v>487.7</v>
      </c>
      <c r="M4666">
        <v>0.06</v>
      </c>
      <c r="N4666" t="s">
        <v>18</v>
      </c>
      <c r="O4666">
        <v>-67.540000000000006</v>
      </c>
      <c r="P4666">
        <v>31.98</v>
      </c>
      <c r="Q4666">
        <v>6.72</v>
      </c>
      <c r="R4666" t="s">
        <v>612</v>
      </c>
      <c r="S4666" t="s">
        <v>116</v>
      </c>
      <c r="T4666" t="s">
        <v>27</v>
      </c>
      <c r="U4666" t="s">
        <v>22</v>
      </c>
      <c r="V4666" t="s">
        <v>23</v>
      </c>
      <c r="W4666">
        <v>0.75</v>
      </c>
    </row>
    <row r="4667" spans="1:23" x14ac:dyDescent="0.3">
      <c r="A4667" t="s">
        <v>1277</v>
      </c>
      <c r="B4667" t="s">
        <v>1615</v>
      </c>
      <c r="D4667" s="1">
        <v>41016</v>
      </c>
      <c r="E4667" s="1">
        <v>41017</v>
      </c>
      <c r="F4667" s="1" t="str">
        <f t="shared" si="302"/>
        <v>April</v>
      </c>
      <c r="G4667" s="1" t="str">
        <f t="shared" si="303"/>
        <v>2012</v>
      </c>
      <c r="H4667" s="2">
        <f t="shared" si="304"/>
        <v>1</v>
      </c>
      <c r="I4667" s="2" t="b">
        <f t="shared" si="305"/>
        <v>0</v>
      </c>
      <c r="J4667" t="s">
        <v>52</v>
      </c>
      <c r="K4667">
        <v>42</v>
      </c>
      <c r="L4667">
        <v>199.58</v>
      </c>
      <c r="M4667">
        <v>0.05</v>
      </c>
      <c r="N4667" t="s">
        <v>18</v>
      </c>
      <c r="O4667">
        <v>46.31</v>
      </c>
      <c r="P4667">
        <v>4.82</v>
      </c>
      <c r="Q4667">
        <v>1.49</v>
      </c>
      <c r="R4667" t="s">
        <v>612</v>
      </c>
      <c r="S4667" t="s">
        <v>116</v>
      </c>
      <c r="T4667" t="s">
        <v>21</v>
      </c>
      <c r="U4667" t="s">
        <v>22</v>
      </c>
      <c r="V4667" t="s">
        <v>29</v>
      </c>
      <c r="W4667">
        <v>0.36</v>
      </c>
    </row>
    <row r="4668" spans="1:23" x14ac:dyDescent="0.3">
      <c r="A4668" t="s">
        <v>1277</v>
      </c>
      <c r="B4668" t="s">
        <v>1615</v>
      </c>
      <c r="D4668" s="1">
        <v>41016</v>
      </c>
      <c r="E4668" s="1">
        <v>41018</v>
      </c>
      <c r="F4668" s="1" t="str">
        <f t="shared" si="302"/>
        <v>April</v>
      </c>
      <c r="G4668" s="1" t="str">
        <f t="shared" si="303"/>
        <v>2012</v>
      </c>
      <c r="H4668" s="2">
        <f t="shared" si="304"/>
        <v>2</v>
      </c>
      <c r="I4668" s="2" t="b">
        <f t="shared" si="305"/>
        <v>0</v>
      </c>
      <c r="J4668" t="s">
        <v>52</v>
      </c>
      <c r="K4668">
        <v>10</v>
      </c>
      <c r="L4668">
        <v>80.59</v>
      </c>
      <c r="M4668">
        <v>0.05</v>
      </c>
      <c r="N4668" t="s">
        <v>18</v>
      </c>
      <c r="O4668">
        <v>-20.49</v>
      </c>
      <c r="P4668">
        <v>7.64</v>
      </c>
      <c r="Q4668">
        <v>5.83</v>
      </c>
      <c r="R4668" t="s">
        <v>612</v>
      </c>
      <c r="S4668" t="s">
        <v>116</v>
      </c>
      <c r="T4668" t="s">
        <v>21</v>
      </c>
      <c r="U4668" t="s">
        <v>22</v>
      </c>
      <c r="V4668" t="s">
        <v>43</v>
      </c>
      <c r="W4668">
        <v>0.36</v>
      </c>
    </row>
    <row r="4669" spans="1:23" x14ac:dyDescent="0.3">
      <c r="A4669" t="s">
        <v>1277</v>
      </c>
      <c r="B4669" t="s">
        <v>1615</v>
      </c>
      <c r="D4669" s="1">
        <v>41016</v>
      </c>
      <c r="E4669" s="1">
        <v>41017</v>
      </c>
      <c r="F4669" s="1" t="str">
        <f t="shared" si="302"/>
        <v>April</v>
      </c>
      <c r="G4669" s="1" t="str">
        <f t="shared" si="303"/>
        <v>2012</v>
      </c>
      <c r="H4669" s="2">
        <f t="shared" si="304"/>
        <v>1</v>
      </c>
      <c r="I4669" s="2" t="b">
        <f t="shared" si="305"/>
        <v>0</v>
      </c>
      <c r="J4669" t="s">
        <v>52</v>
      </c>
      <c r="K4669">
        <v>32</v>
      </c>
      <c r="L4669">
        <v>4158.0725000000002</v>
      </c>
      <c r="M4669">
        <v>0.02</v>
      </c>
      <c r="N4669" t="s">
        <v>18</v>
      </c>
      <c r="O4669">
        <v>836.15</v>
      </c>
      <c r="P4669">
        <v>155.99</v>
      </c>
      <c r="Q4669">
        <v>8.99</v>
      </c>
      <c r="R4669" t="s">
        <v>612</v>
      </c>
      <c r="S4669" t="s">
        <v>116</v>
      </c>
      <c r="T4669" t="s">
        <v>21</v>
      </c>
      <c r="U4669" t="s">
        <v>32</v>
      </c>
      <c r="V4669" t="s">
        <v>33</v>
      </c>
      <c r="W4669">
        <v>0.57999999999999996</v>
      </c>
    </row>
    <row r="4670" spans="1:23" x14ac:dyDescent="0.3">
      <c r="A4670" t="s">
        <v>1441</v>
      </c>
      <c r="B4670" t="s">
        <v>984</v>
      </c>
      <c r="D4670" s="1">
        <v>40406</v>
      </c>
      <c r="E4670" s="1">
        <v>40408</v>
      </c>
      <c r="F4670" s="1" t="str">
        <f t="shared" si="302"/>
        <v>August</v>
      </c>
      <c r="G4670" s="1" t="str">
        <f t="shared" si="303"/>
        <v>2010</v>
      </c>
      <c r="H4670" s="2">
        <f t="shared" si="304"/>
        <v>2</v>
      </c>
      <c r="I4670" s="2" t="b">
        <f t="shared" si="305"/>
        <v>0</v>
      </c>
      <c r="J4670" t="s">
        <v>44</v>
      </c>
      <c r="K4670">
        <v>24</v>
      </c>
      <c r="L4670">
        <v>1840.8534999999999</v>
      </c>
      <c r="M4670">
        <v>0.01</v>
      </c>
      <c r="N4670" t="s">
        <v>18</v>
      </c>
      <c r="O4670">
        <v>424.64</v>
      </c>
      <c r="P4670">
        <v>85.99</v>
      </c>
      <c r="Q4670">
        <v>2.79</v>
      </c>
      <c r="R4670" t="s">
        <v>612</v>
      </c>
      <c r="S4670" t="s">
        <v>116</v>
      </c>
      <c r="T4670" t="s">
        <v>27</v>
      </c>
      <c r="U4670" t="s">
        <v>32</v>
      </c>
      <c r="V4670" t="s">
        <v>33</v>
      </c>
      <c r="W4670">
        <v>0.57999999999999996</v>
      </c>
    </row>
    <row r="4671" spans="1:23" x14ac:dyDescent="0.3">
      <c r="A4671" t="s">
        <v>1607</v>
      </c>
      <c r="B4671" t="s">
        <v>1608</v>
      </c>
      <c r="D4671" s="1">
        <v>40138</v>
      </c>
      <c r="E4671" s="1">
        <v>40145</v>
      </c>
      <c r="F4671" s="1" t="str">
        <f t="shared" si="302"/>
        <v>November</v>
      </c>
      <c r="G4671" s="1" t="str">
        <f t="shared" si="303"/>
        <v>2009</v>
      </c>
      <c r="H4671" s="2">
        <f t="shared" si="304"/>
        <v>7</v>
      </c>
      <c r="I4671" s="2" t="b">
        <f t="shared" si="305"/>
        <v>0</v>
      </c>
      <c r="J4671" t="s">
        <v>17</v>
      </c>
      <c r="K4671">
        <v>33</v>
      </c>
      <c r="L4671">
        <v>1644.59</v>
      </c>
      <c r="M4671">
        <v>0.09</v>
      </c>
      <c r="N4671" t="s">
        <v>18</v>
      </c>
      <c r="O4671">
        <v>-52.92</v>
      </c>
      <c r="P4671">
        <v>50.98</v>
      </c>
      <c r="Q4671">
        <v>6.5</v>
      </c>
      <c r="R4671" t="s">
        <v>612</v>
      </c>
      <c r="S4671" t="s">
        <v>116</v>
      </c>
      <c r="T4671" t="s">
        <v>42</v>
      </c>
      <c r="U4671" t="s">
        <v>32</v>
      </c>
      <c r="V4671" t="s">
        <v>48</v>
      </c>
      <c r="W4671">
        <v>0.73</v>
      </c>
    </row>
    <row r="4672" spans="1:23" x14ac:dyDescent="0.3">
      <c r="A4672" t="s">
        <v>1277</v>
      </c>
      <c r="B4672" t="s">
        <v>1615</v>
      </c>
      <c r="D4672" s="1">
        <v>40964</v>
      </c>
      <c r="E4672" s="1">
        <v>40966</v>
      </c>
      <c r="F4672" s="1" t="str">
        <f t="shared" si="302"/>
        <v>February</v>
      </c>
      <c r="G4672" s="1" t="str">
        <f t="shared" si="303"/>
        <v>2012</v>
      </c>
      <c r="H4672" s="2">
        <f t="shared" si="304"/>
        <v>2</v>
      </c>
      <c r="I4672" s="2" t="b">
        <f t="shared" si="305"/>
        <v>0</v>
      </c>
      <c r="J4672" t="s">
        <v>34</v>
      </c>
      <c r="K4672">
        <v>12</v>
      </c>
      <c r="L4672">
        <v>2409.424</v>
      </c>
      <c r="M4672">
        <v>0.1</v>
      </c>
      <c r="N4672" t="s">
        <v>25</v>
      </c>
      <c r="O4672">
        <v>50.95</v>
      </c>
      <c r="P4672">
        <v>259.70999999999998</v>
      </c>
      <c r="Q4672">
        <v>66.67</v>
      </c>
      <c r="R4672" t="s">
        <v>612</v>
      </c>
      <c r="S4672" t="s">
        <v>116</v>
      </c>
      <c r="T4672" t="s">
        <v>21</v>
      </c>
      <c r="U4672" t="s">
        <v>36</v>
      </c>
      <c r="V4672" t="s">
        <v>55</v>
      </c>
      <c r="W4672">
        <v>0.61</v>
      </c>
    </row>
    <row r="4673" spans="1:23" x14ac:dyDescent="0.3">
      <c r="A4673" t="s">
        <v>1063</v>
      </c>
      <c r="B4673" t="s">
        <v>1616</v>
      </c>
      <c r="D4673" s="1">
        <v>40335</v>
      </c>
      <c r="E4673" s="1">
        <v>40337</v>
      </c>
      <c r="F4673" s="1" t="str">
        <f t="shared" si="302"/>
        <v>June</v>
      </c>
      <c r="G4673" s="1" t="str">
        <f t="shared" si="303"/>
        <v>2010</v>
      </c>
      <c r="H4673" s="2">
        <f t="shared" si="304"/>
        <v>2</v>
      </c>
      <c r="I4673" s="2" t="b">
        <f t="shared" si="305"/>
        <v>0</v>
      </c>
      <c r="J4673" t="s">
        <v>34</v>
      </c>
      <c r="K4673">
        <v>43</v>
      </c>
      <c r="L4673">
        <v>367.11</v>
      </c>
      <c r="M4673">
        <v>0.01</v>
      </c>
      <c r="N4673" t="s">
        <v>18</v>
      </c>
      <c r="O4673">
        <v>163.41999999999999</v>
      </c>
      <c r="P4673">
        <v>8.34</v>
      </c>
      <c r="Q4673">
        <v>1.43</v>
      </c>
      <c r="R4673" t="s">
        <v>612</v>
      </c>
      <c r="S4673" t="s">
        <v>116</v>
      </c>
      <c r="T4673" t="s">
        <v>31</v>
      </c>
      <c r="U4673" t="s">
        <v>22</v>
      </c>
      <c r="V4673" t="s">
        <v>43</v>
      </c>
      <c r="W4673">
        <v>0.35</v>
      </c>
    </row>
    <row r="4674" spans="1:23" x14ac:dyDescent="0.3">
      <c r="A4674" t="s">
        <v>1166</v>
      </c>
      <c r="B4674" t="s">
        <v>1202</v>
      </c>
      <c r="D4674" s="1">
        <v>41133</v>
      </c>
      <c r="E4674" s="1">
        <v>41134</v>
      </c>
      <c r="F4674" s="1" t="str">
        <f t="shared" si="302"/>
        <v>August</v>
      </c>
      <c r="G4674" s="1" t="str">
        <f t="shared" si="303"/>
        <v>2012</v>
      </c>
      <c r="H4674" s="2">
        <f t="shared" si="304"/>
        <v>1</v>
      </c>
      <c r="I4674" s="2" t="b">
        <f t="shared" si="305"/>
        <v>0</v>
      </c>
      <c r="J4674" t="s">
        <v>34</v>
      </c>
      <c r="K4674">
        <v>22</v>
      </c>
      <c r="L4674">
        <v>152.44</v>
      </c>
      <c r="M4674">
        <v>0.03</v>
      </c>
      <c r="N4674" t="s">
        <v>18</v>
      </c>
      <c r="O4674">
        <v>-40.76</v>
      </c>
      <c r="P4674">
        <v>6.48</v>
      </c>
      <c r="Q4674">
        <v>5.86</v>
      </c>
      <c r="R4674" t="s">
        <v>612</v>
      </c>
      <c r="S4674" t="s">
        <v>116</v>
      </c>
      <c r="T4674" t="s">
        <v>31</v>
      </c>
      <c r="U4674" t="s">
        <v>22</v>
      </c>
      <c r="V4674" t="s">
        <v>43</v>
      </c>
      <c r="W4674">
        <v>0.36</v>
      </c>
    </row>
    <row r="4675" spans="1:23" x14ac:dyDescent="0.3">
      <c r="A4675" t="s">
        <v>1441</v>
      </c>
      <c r="B4675" t="s">
        <v>984</v>
      </c>
      <c r="D4675" s="1">
        <v>41132</v>
      </c>
      <c r="E4675" s="1">
        <v>41134</v>
      </c>
      <c r="F4675" s="1" t="str">
        <f t="shared" ref="F4675:F4738" si="306">TEXT(E4675,"mmmm")</f>
        <v>August</v>
      </c>
      <c r="G4675" s="1" t="str">
        <f t="shared" ref="G4675:G4738" si="307">TEXT(E4675,"yyyy")</f>
        <v>2012</v>
      </c>
      <c r="H4675" s="2">
        <f t="shared" ref="H4675:H4738" si="308">E4675-D4675</f>
        <v>2</v>
      </c>
      <c r="I4675" s="2" t="b">
        <f t="shared" ref="I4675:I4738" si="309">IF(H4675&lt;1,IF(AND(H4675&gt;0,H4675&lt;2),"ONE DAY", "FREE DELIVERY"))</f>
        <v>0</v>
      </c>
      <c r="J4675" t="s">
        <v>52</v>
      </c>
      <c r="K4675">
        <v>20</v>
      </c>
      <c r="L4675">
        <v>2850.31</v>
      </c>
      <c r="M4675">
        <v>0.09</v>
      </c>
      <c r="N4675" t="s">
        <v>18</v>
      </c>
      <c r="O4675">
        <v>569.08000000000004</v>
      </c>
      <c r="P4675">
        <v>155.06</v>
      </c>
      <c r="Q4675">
        <v>7.07</v>
      </c>
      <c r="R4675" t="s">
        <v>612</v>
      </c>
      <c r="S4675" t="s">
        <v>116</v>
      </c>
      <c r="T4675" t="s">
        <v>27</v>
      </c>
      <c r="U4675" t="s">
        <v>22</v>
      </c>
      <c r="V4675" t="s">
        <v>23</v>
      </c>
      <c r="W4675">
        <v>0.59</v>
      </c>
    </row>
    <row r="4676" spans="1:23" x14ac:dyDescent="0.3">
      <c r="A4676" t="s">
        <v>1086</v>
      </c>
      <c r="B4676" t="s">
        <v>1304</v>
      </c>
      <c r="D4676" s="1">
        <v>39893</v>
      </c>
      <c r="E4676" s="1">
        <v>39894</v>
      </c>
      <c r="F4676" s="1" t="str">
        <f t="shared" si="306"/>
        <v>March</v>
      </c>
      <c r="G4676" s="1" t="str">
        <f t="shared" si="307"/>
        <v>2009</v>
      </c>
      <c r="H4676" s="2">
        <f t="shared" si="308"/>
        <v>1</v>
      </c>
      <c r="I4676" s="2" t="b">
        <f t="shared" si="309"/>
        <v>0</v>
      </c>
      <c r="J4676" t="s">
        <v>44</v>
      </c>
      <c r="K4676">
        <v>13</v>
      </c>
      <c r="L4676">
        <v>89061.05</v>
      </c>
      <c r="M4676">
        <v>0</v>
      </c>
      <c r="N4676" t="s">
        <v>18</v>
      </c>
      <c r="O4676">
        <v>27220.69</v>
      </c>
      <c r="P4676">
        <v>6783.02</v>
      </c>
      <c r="Q4676">
        <v>24.49</v>
      </c>
      <c r="R4676" t="s">
        <v>612</v>
      </c>
      <c r="S4676" t="s">
        <v>116</v>
      </c>
      <c r="T4676" t="s">
        <v>27</v>
      </c>
      <c r="U4676" t="s">
        <v>32</v>
      </c>
      <c r="V4676" t="s">
        <v>94</v>
      </c>
      <c r="W4676">
        <v>0.39</v>
      </c>
    </row>
    <row r="4677" spans="1:23" x14ac:dyDescent="0.3">
      <c r="A4677" t="s">
        <v>1086</v>
      </c>
      <c r="B4677" t="s">
        <v>1304</v>
      </c>
      <c r="D4677" s="1">
        <v>39893</v>
      </c>
      <c r="E4677" s="1">
        <v>39893</v>
      </c>
      <c r="F4677" s="1" t="str">
        <f t="shared" si="306"/>
        <v>March</v>
      </c>
      <c r="G4677" s="1" t="str">
        <f t="shared" si="307"/>
        <v>2009</v>
      </c>
      <c r="H4677" s="2">
        <f t="shared" si="308"/>
        <v>0</v>
      </c>
      <c r="I4677" s="2" t="str">
        <f t="shared" si="309"/>
        <v>FREE DELIVERY</v>
      </c>
      <c r="J4677" t="s">
        <v>44</v>
      </c>
      <c r="K4677">
        <v>40</v>
      </c>
      <c r="L4677">
        <v>6636.6639999999998</v>
      </c>
      <c r="M4677">
        <v>0.08</v>
      </c>
      <c r="N4677" t="s">
        <v>18</v>
      </c>
      <c r="O4677">
        <v>1623.7</v>
      </c>
      <c r="P4677">
        <v>205.99</v>
      </c>
      <c r="Q4677">
        <v>8.99</v>
      </c>
      <c r="R4677" t="s">
        <v>612</v>
      </c>
      <c r="S4677" t="s">
        <v>116</v>
      </c>
      <c r="T4677" t="s">
        <v>27</v>
      </c>
      <c r="U4677" t="s">
        <v>32</v>
      </c>
      <c r="V4677" t="s">
        <v>33</v>
      </c>
      <c r="W4677">
        <v>0.56000000000000005</v>
      </c>
    </row>
    <row r="4678" spans="1:23" x14ac:dyDescent="0.3">
      <c r="A4678" t="s">
        <v>1607</v>
      </c>
      <c r="B4678" t="s">
        <v>1608</v>
      </c>
      <c r="D4678" s="1">
        <v>40086</v>
      </c>
      <c r="E4678" s="1">
        <v>40095</v>
      </c>
      <c r="F4678" s="1" t="str">
        <f t="shared" si="306"/>
        <v>October</v>
      </c>
      <c r="G4678" s="1" t="str">
        <f t="shared" si="307"/>
        <v>2009</v>
      </c>
      <c r="H4678" s="2">
        <f t="shared" si="308"/>
        <v>9</v>
      </c>
      <c r="I4678" s="2" t="b">
        <f t="shared" si="309"/>
        <v>0</v>
      </c>
      <c r="J4678" t="s">
        <v>17</v>
      </c>
      <c r="K4678">
        <v>50</v>
      </c>
      <c r="L4678">
        <v>2860.93</v>
      </c>
      <c r="M4678">
        <v>0.03</v>
      </c>
      <c r="N4678" t="s">
        <v>18</v>
      </c>
      <c r="O4678">
        <v>832.62</v>
      </c>
      <c r="P4678">
        <v>65.989999999999995</v>
      </c>
      <c r="Q4678">
        <v>5.26</v>
      </c>
      <c r="R4678" t="s">
        <v>612</v>
      </c>
      <c r="S4678" t="s">
        <v>116</v>
      </c>
      <c r="T4678" t="s">
        <v>42</v>
      </c>
      <c r="U4678" t="s">
        <v>32</v>
      </c>
      <c r="V4678" t="s">
        <v>33</v>
      </c>
      <c r="W4678">
        <v>0.56000000000000005</v>
      </c>
    </row>
    <row r="4679" spans="1:23" x14ac:dyDescent="0.3">
      <c r="A4679" t="s">
        <v>1166</v>
      </c>
      <c r="B4679" t="s">
        <v>1202</v>
      </c>
      <c r="D4679" s="1">
        <v>40658</v>
      </c>
      <c r="E4679" s="1">
        <v>40659</v>
      </c>
      <c r="F4679" s="1" t="str">
        <f t="shared" si="306"/>
        <v>April</v>
      </c>
      <c r="G4679" s="1" t="str">
        <f t="shared" si="307"/>
        <v>2011</v>
      </c>
      <c r="H4679" s="2">
        <f t="shared" si="308"/>
        <v>1</v>
      </c>
      <c r="I4679" s="2" t="b">
        <f t="shared" si="309"/>
        <v>0</v>
      </c>
      <c r="J4679" t="s">
        <v>52</v>
      </c>
      <c r="K4679">
        <v>23</v>
      </c>
      <c r="L4679">
        <v>220.82</v>
      </c>
      <c r="M4679">
        <v>0.1</v>
      </c>
      <c r="N4679" t="s">
        <v>39</v>
      </c>
      <c r="O4679">
        <v>77.680000000000007</v>
      </c>
      <c r="P4679">
        <v>9.93</v>
      </c>
      <c r="Q4679">
        <v>1.0900000000000001</v>
      </c>
      <c r="R4679" t="s">
        <v>612</v>
      </c>
      <c r="S4679" t="s">
        <v>116</v>
      </c>
      <c r="T4679" t="s">
        <v>31</v>
      </c>
      <c r="U4679" t="s">
        <v>22</v>
      </c>
      <c r="V4679" t="s">
        <v>60</v>
      </c>
      <c r="W4679">
        <v>0.43</v>
      </c>
    </row>
    <row r="4680" spans="1:23" x14ac:dyDescent="0.3">
      <c r="A4680" t="s">
        <v>1086</v>
      </c>
      <c r="B4680" t="s">
        <v>1304</v>
      </c>
      <c r="D4680" s="1">
        <v>40442</v>
      </c>
      <c r="E4680" s="1">
        <v>40446</v>
      </c>
      <c r="F4680" s="1" t="str">
        <f t="shared" si="306"/>
        <v>September</v>
      </c>
      <c r="G4680" s="1" t="str">
        <f t="shared" si="307"/>
        <v>2010</v>
      </c>
      <c r="H4680" s="2">
        <f t="shared" si="308"/>
        <v>4</v>
      </c>
      <c r="I4680" s="2" t="b">
        <f t="shared" si="309"/>
        <v>0</v>
      </c>
      <c r="J4680" t="s">
        <v>17</v>
      </c>
      <c r="K4680">
        <v>16</v>
      </c>
      <c r="L4680">
        <v>336.29</v>
      </c>
      <c r="M4680">
        <v>0.08</v>
      </c>
      <c r="N4680" t="s">
        <v>18</v>
      </c>
      <c r="O4680">
        <v>-52.14</v>
      </c>
      <c r="P4680">
        <v>21.38</v>
      </c>
      <c r="Q4680">
        <v>8.99</v>
      </c>
      <c r="R4680" t="s">
        <v>612</v>
      </c>
      <c r="S4680" t="s">
        <v>116</v>
      </c>
      <c r="T4680" t="s">
        <v>27</v>
      </c>
      <c r="U4680" t="s">
        <v>22</v>
      </c>
      <c r="V4680" t="s">
        <v>60</v>
      </c>
      <c r="W4680">
        <v>0.59</v>
      </c>
    </row>
    <row r="4681" spans="1:23" x14ac:dyDescent="0.3">
      <c r="A4681" t="s">
        <v>1613</v>
      </c>
      <c r="B4681" t="s">
        <v>1614</v>
      </c>
      <c r="D4681" s="1">
        <v>40509</v>
      </c>
      <c r="E4681" s="1">
        <v>40513</v>
      </c>
      <c r="F4681" s="1" t="str">
        <f t="shared" si="306"/>
        <v>December</v>
      </c>
      <c r="G4681" s="1" t="str">
        <f t="shared" si="307"/>
        <v>2010</v>
      </c>
      <c r="H4681" s="2">
        <f t="shared" si="308"/>
        <v>4</v>
      </c>
      <c r="I4681" s="2" t="b">
        <f t="shared" si="309"/>
        <v>0</v>
      </c>
      <c r="J4681" t="s">
        <v>17</v>
      </c>
      <c r="K4681">
        <v>24</v>
      </c>
      <c r="L4681">
        <v>1390.6935000000001</v>
      </c>
      <c r="M4681">
        <v>0.03</v>
      </c>
      <c r="N4681" t="s">
        <v>18</v>
      </c>
      <c r="O4681">
        <v>168.46</v>
      </c>
      <c r="P4681">
        <v>65.989999999999995</v>
      </c>
      <c r="Q4681">
        <v>7.69</v>
      </c>
      <c r="R4681" t="s">
        <v>612</v>
      </c>
      <c r="S4681" t="s">
        <v>116</v>
      </c>
      <c r="T4681" t="s">
        <v>31</v>
      </c>
      <c r="U4681" t="s">
        <v>32</v>
      </c>
      <c r="V4681" t="s">
        <v>33</v>
      </c>
      <c r="W4681">
        <v>0.59</v>
      </c>
    </row>
    <row r="4682" spans="1:23" x14ac:dyDescent="0.3">
      <c r="A4682" t="s">
        <v>1613</v>
      </c>
      <c r="B4682" t="s">
        <v>1614</v>
      </c>
      <c r="D4682" s="1">
        <v>40509</v>
      </c>
      <c r="E4682" s="1">
        <v>40516</v>
      </c>
      <c r="F4682" s="1" t="str">
        <f t="shared" si="306"/>
        <v>December</v>
      </c>
      <c r="G4682" s="1" t="str">
        <f t="shared" si="307"/>
        <v>2010</v>
      </c>
      <c r="H4682" s="2">
        <f t="shared" si="308"/>
        <v>7</v>
      </c>
      <c r="I4682" s="2" t="b">
        <f t="shared" si="309"/>
        <v>0</v>
      </c>
      <c r="J4682" t="s">
        <v>17</v>
      </c>
      <c r="K4682">
        <v>20</v>
      </c>
      <c r="L4682">
        <v>1017.2885</v>
      </c>
      <c r="M4682">
        <v>0.1</v>
      </c>
      <c r="N4682" t="s">
        <v>18</v>
      </c>
      <c r="O4682">
        <v>-115.3</v>
      </c>
      <c r="P4682">
        <v>65.989999999999995</v>
      </c>
      <c r="Q4682">
        <v>8.99</v>
      </c>
      <c r="R4682" t="s">
        <v>612</v>
      </c>
      <c r="S4682" t="s">
        <v>116</v>
      </c>
      <c r="T4682" t="s">
        <v>31</v>
      </c>
      <c r="U4682" t="s">
        <v>32</v>
      </c>
      <c r="V4682" t="s">
        <v>33</v>
      </c>
      <c r="W4682">
        <v>0.6</v>
      </c>
    </row>
    <row r="4683" spans="1:23" x14ac:dyDescent="0.3">
      <c r="A4683" t="s">
        <v>1133</v>
      </c>
      <c r="B4683" t="s">
        <v>948</v>
      </c>
      <c r="D4683" s="1">
        <v>40011</v>
      </c>
      <c r="E4683" s="1">
        <v>40011</v>
      </c>
      <c r="F4683" s="1" t="str">
        <f t="shared" si="306"/>
        <v>July</v>
      </c>
      <c r="G4683" s="1" t="str">
        <f t="shared" si="307"/>
        <v>2009</v>
      </c>
      <c r="H4683" s="2">
        <f t="shared" si="308"/>
        <v>0</v>
      </c>
      <c r="I4683" s="2" t="str">
        <f t="shared" si="309"/>
        <v>FREE DELIVERY</v>
      </c>
      <c r="J4683" t="s">
        <v>44</v>
      </c>
      <c r="K4683">
        <v>50</v>
      </c>
      <c r="L4683">
        <v>86.7</v>
      </c>
      <c r="M4683">
        <v>7.0000000000000007E-2</v>
      </c>
      <c r="N4683" t="s">
        <v>18</v>
      </c>
      <c r="O4683">
        <v>-185.34</v>
      </c>
      <c r="P4683">
        <v>1.76</v>
      </c>
      <c r="Q4683">
        <v>4.8600000000000003</v>
      </c>
      <c r="R4683" t="s">
        <v>612</v>
      </c>
      <c r="S4683" t="s">
        <v>116</v>
      </c>
      <c r="T4683" t="s">
        <v>42</v>
      </c>
      <c r="U4683" t="s">
        <v>36</v>
      </c>
      <c r="V4683" t="s">
        <v>37</v>
      </c>
      <c r="W4683">
        <v>0.41</v>
      </c>
    </row>
    <row r="4684" spans="1:23" x14ac:dyDescent="0.3">
      <c r="A4684" t="s">
        <v>1166</v>
      </c>
      <c r="B4684" t="s">
        <v>1202</v>
      </c>
      <c r="D4684" s="1">
        <v>40198</v>
      </c>
      <c r="E4684" s="1">
        <v>40200</v>
      </c>
      <c r="F4684" s="1" t="str">
        <f t="shared" si="306"/>
        <v>January</v>
      </c>
      <c r="G4684" s="1" t="str">
        <f t="shared" si="307"/>
        <v>2010</v>
      </c>
      <c r="H4684" s="2">
        <f t="shared" si="308"/>
        <v>2</v>
      </c>
      <c r="I4684" s="2" t="b">
        <f t="shared" si="309"/>
        <v>0</v>
      </c>
      <c r="J4684" t="s">
        <v>52</v>
      </c>
      <c r="K4684">
        <v>26</v>
      </c>
      <c r="L4684">
        <v>864.16</v>
      </c>
      <c r="M4684">
        <v>0.09</v>
      </c>
      <c r="N4684" t="s">
        <v>18</v>
      </c>
      <c r="O4684">
        <v>-175.47</v>
      </c>
      <c r="P4684">
        <v>33.979999999999997</v>
      </c>
      <c r="Q4684">
        <v>19.989999999999998</v>
      </c>
      <c r="R4684" t="s">
        <v>612</v>
      </c>
      <c r="S4684" t="s">
        <v>116</v>
      </c>
      <c r="T4684" t="s">
        <v>31</v>
      </c>
      <c r="U4684" t="s">
        <v>36</v>
      </c>
      <c r="V4684" t="s">
        <v>37</v>
      </c>
      <c r="W4684">
        <v>0.55000000000000004</v>
      </c>
    </row>
    <row r="4685" spans="1:23" x14ac:dyDescent="0.3">
      <c r="A4685" t="s">
        <v>1133</v>
      </c>
      <c r="B4685" t="s">
        <v>948</v>
      </c>
      <c r="D4685" s="1">
        <v>41064</v>
      </c>
      <c r="E4685" s="1">
        <v>41066</v>
      </c>
      <c r="F4685" s="1" t="str">
        <f t="shared" si="306"/>
        <v>June</v>
      </c>
      <c r="G4685" s="1" t="str">
        <f t="shared" si="307"/>
        <v>2012</v>
      </c>
      <c r="H4685" s="2">
        <f t="shared" si="308"/>
        <v>2</v>
      </c>
      <c r="I4685" s="2" t="b">
        <f t="shared" si="309"/>
        <v>0</v>
      </c>
      <c r="J4685" t="s">
        <v>52</v>
      </c>
      <c r="K4685">
        <v>16</v>
      </c>
      <c r="L4685">
        <v>623.35</v>
      </c>
      <c r="M4685">
        <v>0.03</v>
      </c>
      <c r="N4685" t="s">
        <v>18</v>
      </c>
      <c r="O4685">
        <v>235.51</v>
      </c>
      <c r="P4685">
        <v>37.94</v>
      </c>
      <c r="Q4685">
        <v>5.08</v>
      </c>
      <c r="R4685" t="s">
        <v>612</v>
      </c>
      <c r="S4685" t="s">
        <v>116</v>
      </c>
      <c r="T4685" t="s">
        <v>42</v>
      </c>
      <c r="U4685" t="s">
        <v>22</v>
      </c>
      <c r="V4685" t="s">
        <v>43</v>
      </c>
      <c r="W4685">
        <v>0.38</v>
      </c>
    </row>
    <row r="4686" spans="1:23" x14ac:dyDescent="0.3">
      <c r="A4686" t="s">
        <v>1277</v>
      </c>
      <c r="B4686" t="s">
        <v>1615</v>
      </c>
      <c r="D4686" s="1">
        <v>40962</v>
      </c>
      <c r="E4686" s="1">
        <v>40962</v>
      </c>
      <c r="F4686" s="1" t="str">
        <f t="shared" si="306"/>
        <v>February</v>
      </c>
      <c r="G4686" s="1" t="str">
        <f t="shared" si="307"/>
        <v>2012</v>
      </c>
      <c r="H4686" s="2">
        <f t="shared" si="308"/>
        <v>0</v>
      </c>
      <c r="I4686" s="2" t="str">
        <f t="shared" si="309"/>
        <v>FREE DELIVERY</v>
      </c>
      <c r="J4686" t="s">
        <v>24</v>
      </c>
      <c r="K4686">
        <v>9</v>
      </c>
      <c r="L4686">
        <v>70.88</v>
      </c>
      <c r="M4686">
        <v>0.01</v>
      </c>
      <c r="N4686" t="s">
        <v>18</v>
      </c>
      <c r="O4686">
        <v>-50.2</v>
      </c>
      <c r="P4686">
        <v>6.48</v>
      </c>
      <c r="Q4686">
        <v>9.68</v>
      </c>
      <c r="R4686" t="s">
        <v>612</v>
      </c>
      <c r="S4686" t="s">
        <v>116</v>
      </c>
      <c r="T4686" t="s">
        <v>21</v>
      </c>
      <c r="U4686" t="s">
        <v>22</v>
      </c>
      <c r="V4686" t="s">
        <v>43</v>
      </c>
      <c r="W4686">
        <v>0.36</v>
      </c>
    </row>
    <row r="4687" spans="1:23" x14ac:dyDescent="0.3">
      <c r="A4687" t="s">
        <v>1166</v>
      </c>
      <c r="B4687" t="s">
        <v>1202</v>
      </c>
      <c r="D4687" s="1">
        <v>41028</v>
      </c>
      <c r="E4687" s="1">
        <v>41030</v>
      </c>
      <c r="F4687" s="1" t="str">
        <f t="shared" si="306"/>
        <v>May</v>
      </c>
      <c r="G4687" s="1" t="str">
        <f t="shared" si="307"/>
        <v>2012</v>
      </c>
      <c r="H4687" s="2">
        <f t="shared" si="308"/>
        <v>2</v>
      </c>
      <c r="I4687" s="2" t="b">
        <f t="shared" si="309"/>
        <v>0</v>
      </c>
      <c r="J4687" t="s">
        <v>52</v>
      </c>
      <c r="K4687">
        <v>10</v>
      </c>
      <c r="L4687">
        <v>55.82</v>
      </c>
      <c r="M4687">
        <v>0.01</v>
      </c>
      <c r="N4687" t="s">
        <v>18</v>
      </c>
      <c r="O4687">
        <v>-28.85</v>
      </c>
      <c r="P4687">
        <v>4.82</v>
      </c>
      <c r="Q4687">
        <v>5.72</v>
      </c>
      <c r="R4687" t="s">
        <v>612</v>
      </c>
      <c r="S4687" t="s">
        <v>116</v>
      </c>
      <c r="T4687" t="s">
        <v>42</v>
      </c>
      <c r="U4687" t="s">
        <v>36</v>
      </c>
      <c r="V4687" t="s">
        <v>37</v>
      </c>
      <c r="W4687">
        <v>0.47</v>
      </c>
    </row>
    <row r="4688" spans="1:23" x14ac:dyDescent="0.3">
      <c r="A4688" t="s">
        <v>1166</v>
      </c>
      <c r="B4688" t="s">
        <v>1202</v>
      </c>
      <c r="D4688" s="1">
        <v>41028</v>
      </c>
      <c r="E4688" s="1">
        <v>41030</v>
      </c>
      <c r="F4688" s="1" t="str">
        <f t="shared" si="306"/>
        <v>May</v>
      </c>
      <c r="G4688" s="1" t="str">
        <f t="shared" si="307"/>
        <v>2012</v>
      </c>
      <c r="H4688" s="2">
        <f t="shared" si="308"/>
        <v>2</v>
      </c>
      <c r="I4688" s="2" t="b">
        <f t="shared" si="309"/>
        <v>0</v>
      </c>
      <c r="J4688" t="s">
        <v>52</v>
      </c>
      <c r="K4688">
        <v>45</v>
      </c>
      <c r="L4688">
        <v>1335.316</v>
      </c>
      <c r="M4688">
        <v>0.03</v>
      </c>
      <c r="N4688" t="s">
        <v>18</v>
      </c>
      <c r="O4688">
        <v>701.66</v>
      </c>
      <c r="P4688">
        <v>35.99</v>
      </c>
      <c r="Q4688">
        <v>0.99</v>
      </c>
      <c r="R4688" t="s">
        <v>612</v>
      </c>
      <c r="S4688" t="s">
        <v>116</v>
      </c>
      <c r="T4688" t="s">
        <v>42</v>
      </c>
      <c r="U4688" t="s">
        <v>32</v>
      </c>
      <c r="V4688" t="s">
        <v>33</v>
      </c>
      <c r="W4688">
        <v>0.35</v>
      </c>
    </row>
    <row r="4689" spans="1:23" x14ac:dyDescent="0.3">
      <c r="A4689" t="s">
        <v>1166</v>
      </c>
      <c r="B4689" t="s">
        <v>1202</v>
      </c>
      <c r="D4689" s="1">
        <v>40229</v>
      </c>
      <c r="E4689" s="1">
        <v>40231</v>
      </c>
      <c r="F4689" s="1" t="str">
        <f t="shared" si="306"/>
        <v>February</v>
      </c>
      <c r="G4689" s="1" t="str">
        <f t="shared" si="307"/>
        <v>2010</v>
      </c>
      <c r="H4689" s="2">
        <f t="shared" si="308"/>
        <v>2</v>
      </c>
      <c r="I4689" s="2" t="b">
        <f t="shared" si="309"/>
        <v>0</v>
      </c>
      <c r="J4689" t="s">
        <v>24</v>
      </c>
      <c r="K4689">
        <v>39</v>
      </c>
      <c r="L4689">
        <v>213</v>
      </c>
      <c r="M4689">
        <v>0.01</v>
      </c>
      <c r="N4689" t="s">
        <v>18</v>
      </c>
      <c r="O4689">
        <v>-71.09</v>
      </c>
      <c r="P4689">
        <v>5.28</v>
      </c>
      <c r="Q4689">
        <v>5.0599999999999996</v>
      </c>
      <c r="R4689" t="s">
        <v>612</v>
      </c>
      <c r="S4689" t="s">
        <v>116</v>
      </c>
      <c r="T4689" t="s">
        <v>42</v>
      </c>
      <c r="U4689" t="s">
        <v>22</v>
      </c>
      <c r="V4689" t="s">
        <v>43</v>
      </c>
      <c r="W4689">
        <v>0.37</v>
      </c>
    </row>
    <row r="4690" spans="1:23" x14ac:dyDescent="0.3">
      <c r="A4690" t="s">
        <v>1166</v>
      </c>
      <c r="B4690" t="s">
        <v>1202</v>
      </c>
      <c r="D4690" s="1">
        <v>40405</v>
      </c>
      <c r="E4690" s="1">
        <v>40406</v>
      </c>
      <c r="F4690" s="1" t="str">
        <f t="shared" si="306"/>
        <v>August</v>
      </c>
      <c r="G4690" s="1" t="str">
        <f t="shared" si="307"/>
        <v>2010</v>
      </c>
      <c r="H4690" s="2">
        <f t="shared" si="308"/>
        <v>1</v>
      </c>
      <c r="I4690" s="2" t="b">
        <f t="shared" si="309"/>
        <v>0</v>
      </c>
      <c r="J4690" t="s">
        <v>24</v>
      </c>
      <c r="K4690">
        <v>39</v>
      </c>
      <c r="L4690">
        <v>231.08</v>
      </c>
      <c r="M4690">
        <v>0.01</v>
      </c>
      <c r="N4690" t="s">
        <v>39</v>
      </c>
      <c r="O4690">
        <v>-79.08</v>
      </c>
      <c r="P4690">
        <v>5.28</v>
      </c>
      <c r="Q4690">
        <v>5.57</v>
      </c>
      <c r="R4690" t="s">
        <v>612</v>
      </c>
      <c r="S4690" t="s">
        <v>116</v>
      </c>
      <c r="T4690" t="s">
        <v>31</v>
      </c>
      <c r="U4690" t="s">
        <v>22</v>
      </c>
      <c r="V4690" t="s">
        <v>43</v>
      </c>
      <c r="W4690">
        <v>0.4</v>
      </c>
    </row>
    <row r="4691" spans="1:23" x14ac:dyDescent="0.3">
      <c r="A4691" t="s">
        <v>1166</v>
      </c>
      <c r="B4691" t="s">
        <v>1202</v>
      </c>
      <c r="D4691" s="1">
        <v>40405</v>
      </c>
      <c r="E4691" s="1">
        <v>40407</v>
      </c>
      <c r="F4691" s="1" t="str">
        <f t="shared" si="306"/>
        <v>August</v>
      </c>
      <c r="G4691" s="1" t="str">
        <f t="shared" si="307"/>
        <v>2010</v>
      </c>
      <c r="H4691" s="2">
        <f t="shared" si="308"/>
        <v>2</v>
      </c>
      <c r="I4691" s="2" t="b">
        <f t="shared" si="309"/>
        <v>0</v>
      </c>
      <c r="J4691" t="s">
        <v>24</v>
      </c>
      <c r="K4691">
        <v>48</v>
      </c>
      <c r="L4691">
        <v>428.36</v>
      </c>
      <c r="M4691">
        <v>0.06</v>
      </c>
      <c r="N4691" t="s">
        <v>39</v>
      </c>
      <c r="O4691">
        <v>74.75</v>
      </c>
      <c r="P4691">
        <v>9.11</v>
      </c>
      <c r="Q4691">
        <v>2.25</v>
      </c>
      <c r="R4691" t="s">
        <v>612</v>
      </c>
      <c r="S4691" t="s">
        <v>116</v>
      </c>
      <c r="T4691" t="s">
        <v>31</v>
      </c>
      <c r="U4691" t="s">
        <v>22</v>
      </c>
      <c r="V4691" t="s">
        <v>60</v>
      </c>
      <c r="W4691">
        <v>0.52</v>
      </c>
    </row>
    <row r="4692" spans="1:23" x14ac:dyDescent="0.3">
      <c r="A4692" t="s">
        <v>1607</v>
      </c>
      <c r="B4692" t="s">
        <v>1608</v>
      </c>
      <c r="D4692" s="1">
        <v>40882</v>
      </c>
      <c r="E4692" s="1">
        <v>40889</v>
      </c>
      <c r="F4692" s="1" t="str">
        <f t="shared" si="306"/>
        <v>December</v>
      </c>
      <c r="G4692" s="1" t="str">
        <f t="shared" si="307"/>
        <v>2011</v>
      </c>
      <c r="H4692" s="2">
        <f t="shared" si="308"/>
        <v>7</v>
      </c>
      <c r="I4692" s="2" t="b">
        <f t="shared" si="309"/>
        <v>0</v>
      </c>
      <c r="J4692" t="s">
        <v>17</v>
      </c>
      <c r="K4692">
        <v>26</v>
      </c>
      <c r="L4692">
        <v>118.43</v>
      </c>
      <c r="M4692">
        <v>0.02</v>
      </c>
      <c r="N4692" t="s">
        <v>39</v>
      </c>
      <c r="O4692">
        <v>11.96</v>
      </c>
      <c r="P4692">
        <v>4.2</v>
      </c>
      <c r="Q4692">
        <v>2.2599999999999998</v>
      </c>
      <c r="R4692" t="s">
        <v>612</v>
      </c>
      <c r="S4692" t="s">
        <v>116</v>
      </c>
      <c r="T4692" t="s">
        <v>42</v>
      </c>
      <c r="U4692" t="s">
        <v>22</v>
      </c>
      <c r="V4692" t="s">
        <v>43</v>
      </c>
      <c r="W4692">
        <v>0.36</v>
      </c>
    </row>
    <row r="4693" spans="1:23" x14ac:dyDescent="0.3">
      <c r="A4693" t="s">
        <v>1133</v>
      </c>
      <c r="B4693" t="s">
        <v>948</v>
      </c>
      <c r="D4693" s="1">
        <v>39816</v>
      </c>
      <c r="E4693" s="1">
        <v>39817</v>
      </c>
      <c r="F4693" s="1" t="str">
        <f t="shared" si="306"/>
        <v>January</v>
      </c>
      <c r="G4693" s="1" t="str">
        <f t="shared" si="307"/>
        <v>2009</v>
      </c>
      <c r="H4693" s="2">
        <f t="shared" si="308"/>
        <v>1</v>
      </c>
      <c r="I4693" s="2" t="b">
        <f t="shared" si="309"/>
        <v>0</v>
      </c>
      <c r="J4693" t="s">
        <v>24</v>
      </c>
      <c r="K4693">
        <v>29</v>
      </c>
      <c r="L4693">
        <v>172.51</v>
      </c>
      <c r="M4693">
        <v>0.03</v>
      </c>
      <c r="N4693" t="s">
        <v>18</v>
      </c>
      <c r="O4693">
        <v>12.55</v>
      </c>
      <c r="P4693">
        <v>5.58</v>
      </c>
      <c r="Q4693">
        <v>2.99</v>
      </c>
      <c r="R4693" t="s">
        <v>612</v>
      </c>
      <c r="S4693" t="s">
        <v>116</v>
      </c>
      <c r="T4693" t="s">
        <v>42</v>
      </c>
      <c r="U4693" t="s">
        <v>22</v>
      </c>
      <c r="V4693" t="s">
        <v>29</v>
      </c>
      <c r="W4693">
        <v>0.37</v>
      </c>
    </row>
    <row r="4694" spans="1:23" x14ac:dyDescent="0.3">
      <c r="A4694" t="s">
        <v>1133</v>
      </c>
      <c r="B4694" t="s">
        <v>948</v>
      </c>
      <c r="D4694" s="1">
        <v>39816</v>
      </c>
      <c r="E4694" s="1">
        <v>39817</v>
      </c>
      <c r="F4694" s="1" t="str">
        <f t="shared" si="306"/>
        <v>January</v>
      </c>
      <c r="G4694" s="1" t="str">
        <f t="shared" si="307"/>
        <v>2009</v>
      </c>
      <c r="H4694" s="2">
        <f t="shared" si="308"/>
        <v>1</v>
      </c>
      <c r="I4694" s="2" t="b">
        <f t="shared" si="309"/>
        <v>0</v>
      </c>
      <c r="J4694" t="s">
        <v>24</v>
      </c>
      <c r="K4694">
        <v>4</v>
      </c>
      <c r="L4694">
        <v>698</v>
      </c>
      <c r="M4694">
        <v>0.09</v>
      </c>
      <c r="N4694" t="s">
        <v>25</v>
      </c>
      <c r="O4694">
        <v>-93.16</v>
      </c>
      <c r="P4694">
        <v>212.6</v>
      </c>
      <c r="Q4694">
        <v>52.2</v>
      </c>
      <c r="R4694" t="s">
        <v>612</v>
      </c>
      <c r="S4694" t="s">
        <v>116</v>
      </c>
      <c r="T4694" t="s">
        <v>42</v>
      </c>
      <c r="U4694" t="s">
        <v>36</v>
      </c>
      <c r="V4694" t="s">
        <v>55</v>
      </c>
      <c r="W4694">
        <v>0.64</v>
      </c>
    </row>
    <row r="4695" spans="1:23" x14ac:dyDescent="0.3">
      <c r="A4695" t="s">
        <v>1277</v>
      </c>
      <c r="B4695" t="s">
        <v>1615</v>
      </c>
      <c r="D4695" s="1">
        <v>40266</v>
      </c>
      <c r="E4695" s="1">
        <v>40267</v>
      </c>
      <c r="F4695" s="1" t="str">
        <f t="shared" si="306"/>
        <v>March</v>
      </c>
      <c r="G4695" s="1" t="str">
        <f t="shared" si="307"/>
        <v>2010</v>
      </c>
      <c r="H4695" s="2">
        <f t="shared" si="308"/>
        <v>1</v>
      </c>
      <c r="I4695" s="2" t="b">
        <f t="shared" si="309"/>
        <v>0</v>
      </c>
      <c r="J4695" t="s">
        <v>24</v>
      </c>
      <c r="K4695">
        <v>22</v>
      </c>
      <c r="L4695">
        <v>447.23</v>
      </c>
      <c r="M4695">
        <v>0.03</v>
      </c>
      <c r="N4695" t="s">
        <v>18</v>
      </c>
      <c r="O4695">
        <v>122.78</v>
      </c>
      <c r="P4695">
        <v>20.239999999999998</v>
      </c>
      <c r="Q4695">
        <v>6.67</v>
      </c>
      <c r="R4695" t="s">
        <v>612</v>
      </c>
      <c r="S4695" t="s">
        <v>116</v>
      </c>
      <c r="T4695" t="s">
        <v>21</v>
      </c>
      <c r="U4695" t="s">
        <v>36</v>
      </c>
      <c r="V4695" t="s">
        <v>37</v>
      </c>
      <c r="W4695">
        <v>0.49</v>
      </c>
    </row>
    <row r="4696" spans="1:23" x14ac:dyDescent="0.3">
      <c r="A4696" t="s">
        <v>1133</v>
      </c>
      <c r="B4696" t="s">
        <v>948</v>
      </c>
      <c r="D4696" s="1">
        <v>40513</v>
      </c>
      <c r="E4696" s="1">
        <v>40520</v>
      </c>
      <c r="F4696" s="1" t="str">
        <f t="shared" si="306"/>
        <v>December</v>
      </c>
      <c r="G4696" s="1" t="str">
        <f t="shared" si="307"/>
        <v>2010</v>
      </c>
      <c r="H4696" s="2">
        <f t="shared" si="308"/>
        <v>7</v>
      </c>
      <c r="I4696" s="2" t="b">
        <f t="shared" si="309"/>
        <v>0</v>
      </c>
      <c r="J4696" t="s">
        <v>17</v>
      </c>
      <c r="K4696">
        <v>34</v>
      </c>
      <c r="L4696">
        <v>1541.4580000000001</v>
      </c>
      <c r="M4696">
        <v>0.05</v>
      </c>
      <c r="N4696" t="s">
        <v>18</v>
      </c>
      <c r="O4696">
        <v>-238.16</v>
      </c>
      <c r="P4696">
        <v>55.99</v>
      </c>
      <c r="Q4696">
        <v>5</v>
      </c>
      <c r="R4696" t="s">
        <v>612</v>
      </c>
      <c r="S4696" t="s">
        <v>116</v>
      </c>
      <c r="T4696" t="s">
        <v>42</v>
      </c>
      <c r="U4696" t="s">
        <v>32</v>
      </c>
      <c r="V4696" t="s">
        <v>33</v>
      </c>
      <c r="W4696">
        <v>0.83</v>
      </c>
    </row>
    <row r="4697" spans="1:23" x14ac:dyDescent="0.3">
      <c r="A4697" t="s">
        <v>1133</v>
      </c>
      <c r="B4697" t="s">
        <v>1612</v>
      </c>
      <c r="D4697" s="1">
        <v>40047</v>
      </c>
      <c r="E4697" s="1">
        <v>40048</v>
      </c>
      <c r="F4697" s="1" t="str">
        <f t="shared" si="306"/>
        <v>August</v>
      </c>
      <c r="G4697" s="1" t="str">
        <f t="shared" si="307"/>
        <v>2009</v>
      </c>
      <c r="H4697" s="2">
        <f t="shared" si="308"/>
        <v>1</v>
      </c>
      <c r="I4697" s="2" t="b">
        <f t="shared" si="309"/>
        <v>0</v>
      </c>
      <c r="J4697" t="s">
        <v>52</v>
      </c>
      <c r="K4697">
        <v>43</v>
      </c>
      <c r="L4697">
        <v>3277.39</v>
      </c>
      <c r="M4697">
        <v>0.02</v>
      </c>
      <c r="N4697" t="s">
        <v>18</v>
      </c>
      <c r="O4697">
        <v>286.01</v>
      </c>
      <c r="P4697">
        <v>73.98</v>
      </c>
      <c r="Q4697">
        <v>4</v>
      </c>
      <c r="R4697" t="s">
        <v>612</v>
      </c>
      <c r="S4697" t="s">
        <v>116</v>
      </c>
      <c r="T4697" t="s">
        <v>27</v>
      </c>
      <c r="U4697" t="s">
        <v>32</v>
      </c>
      <c r="V4697" t="s">
        <v>48</v>
      </c>
      <c r="W4697">
        <v>0.77</v>
      </c>
    </row>
    <row r="4698" spans="1:23" x14ac:dyDescent="0.3">
      <c r="A4698" t="s">
        <v>1086</v>
      </c>
      <c r="B4698" t="s">
        <v>1304</v>
      </c>
      <c r="D4698" s="1">
        <v>40772</v>
      </c>
      <c r="E4698" s="1">
        <v>40773</v>
      </c>
      <c r="F4698" s="1" t="str">
        <f t="shared" si="306"/>
        <v>August</v>
      </c>
      <c r="G4698" s="1" t="str">
        <f t="shared" si="307"/>
        <v>2011</v>
      </c>
      <c r="H4698" s="2">
        <f t="shared" si="308"/>
        <v>1</v>
      </c>
      <c r="I4698" s="2" t="b">
        <f t="shared" si="309"/>
        <v>0</v>
      </c>
      <c r="J4698" t="s">
        <v>34</v>
      </c>
      <c r="K4698">
        <v>11</v>
      </c>
      <c r="L4698">
        <v>127.32</v>
      </c>
      <c r="M4698">
        <v>0.1</v>
      </c>
      <c r="N4698" t="s">
        <v>39</v>
      </c>
      <c r="O4698">
        <v>22.96</v>
      </c>
      <c r="P4698">
        <v>10.91</v>
      </c>
      <c r="Q4698">
        <v>2.99</v>
      </c>
      <c r="R4698" t="s">
        <v>612</v>
      </c>
      <c r="S4698" t="s">
        <v>116</v>
      </c>
      <c r="T4698" t="s">
        <v>27</v>
      </c>
      <c r="U4698" t="s">
        <v>22</v>
      </c>
      <c r="V4698" t="s">
        <v>29</v>
      </c>
      <c r="W4698">
        <v>0.38</v>
      </c>
    </row>
    <row r="4699" spans="1:23" x14ac:dyDescent="0.3">
      <c r="A4699" t="s">
        <v>1613</v>
      </c>
      <c r="B4699" t="s">
        <v>1614</v>
      </c>
      <c r="D4699" s="1">
        <v>41119</v>
      </c>
      <c r="E4699" s="1">
        <v>41120</v>
      </c>
      <c r="F4699" s="1" t="str">
        <f t="shared" si="306"/>
        <v>July</v>
      </c>
      <c r="G4699" s="1" t="str">
        <f t="shared" si="307"/>
        <v>2012</v>
      </c>
      <c r="H4699" s="2">
        <f t="shared" si="308"/>
        <v>1</v>
      </c>
      <c r="I4699" s="2" t="b">
        <f t="shared" si="309"/>
        <v>0</v>
      </c>
      <c r="J4699" t="s">
        <v>52</v>
      </c>
      <c r="K4699">
        <v>39</v>
      </c>
      <c r="L4699">
        <v>248.64</v>
      </c>
      <c r="M4699">
        <v>0.08</v>
      </c>
      <c r="N4699" t="s">
        <v>18</v>
      </c>
      <c r="O4699">
        <v>-69.27</v>
      </c>
      <c r="P4699">
        <v>6.28</v>
      </c>
      <c r="Q4699">
        <v>5.29</v>
      </c>
      <c r="R4699" t="s">
        <v>612</v>
      </c>
      <c r="S4699" t="s">
        <v>116</v>
      </c>
      <c r="T4699" t="s">
        <v>31</v>
      </c>
      <c r="U4699" t="s">
        <v>36</v>
      </c>
      <c r="V4699" t="s">
        <v>37</v>
      </c>
      <c r="W4699">
        <v>0.43</v>
      </c>
    </row>
    <row r="4700" spans="1:23" x14ac:dyDescent="0.3">
      <c r="A4700" t="s">
        <v>1133</v>
      </c>
      <c r="B4700" t="s">
        <v>948</v>
      </c>
      <c r="D4700" s="1">
        <v>40440</v>
      </c>
      <c r="E4700" s="1">
        <v>40444</v>
      </c>
      <c r="F4700" s="1" t="str">
        <f t="shared" si="306"/>
        <v>September</v>
      </c>
      <c r="G4700" s="1" t="str">
        <f t="shared" si="307"/>
        <v>2010</v>
      </c>
      <c r="H4700" s="2">
        <f t="shared" si="308"/>
        <v>4</v>
      </c>
      <c r="I4700" s="2" t="b">
        <f t="shared" si="309"/>
        <v>0</v>
      </c>
      <c r="J4700" t="s">
        <v>17</v>
      </c>
      <c r="K4700">
        <v>5</v>
      </c>
      <c r="L4700">
        <v>845.61400000000003</v>
      </c>
      <c r="M4700">
        <v>0.01</v>
      </c>
      <c r="N4700" t="s">
        <v>39</v>
      </c>
      <c r="O4700">
        <v>-653.49</v>
      </c>
      <c r="P4700">
        <v>195.99</v>
      </c>
      <c r="Q4700">
        <v>4.2</v>
      </c>
      <c r="R4700" t="s">
        <v>612</v>
      </c>
      <c r="S4700" t="s">
        <v>116</v>
      </c>
      <c r="T4700" t="s">
        <v>42</v>
      </c>
      <c r="U4700" t="s">
        <v>32</v>
      </c>
      <c r="V4700" t="s">
        <v>33</v>
      </c>
      <c r="W4700">
        <v>0.6</v>
      </c>
    </row>
    <row r="4701" spans="1:23" x14ac:dyDescent="0.3">
      <c r="A4701" t="s">
        <v>1441</v>
      </c>
      <c r="B4701" t="s">
        <v>984</v>
      </c>
      <c r="D4701" s="1">
        <v>40287</v>
      </c>
      <c r="E4701" s="1">
        <v>40287</v>
      </c>
      <c r="F4701" s="1" t="str">
        <f t="shared" si="306"/>
        <v>April</v>
      </c>
      <c r="G4701" s="1" t="str">
        <f t="shared" si="307"/>
        <v>2010</v>
      </c>
      <c r="H4701" s="2">
        <f t="shared" si="308"/>
        <v>0</v>
      </c>
      <c r="I4701" s="2" t="str">
        <f t="shared" si="309"/>
        <v>FREE DELIVERY</v>
      </c>
      <c r="J4701" t="s">
        <v>44</v>
      </c>
      <c r="K4701">
        <v>18</v>
      </c>
      <c r="L4701">
        <v>84.74</v>
      </c>
      <c r="M4701">
        <v>0.06</v>
      </c>
      <c r="N4701" t="s">
        <v>18</v>
      </c>
      <c r="O4701">
        <v>34.1</v>
      </c>
      <c r="P4701">
        <v>4.91</v>
      </c>
      <c r="Q4701">
        <v>0.5</v>
      </c>
      <c r="R4701" t="s">
        <v>612</v>
      </c>
      <c r="S4701" t="s">
        <v>116</v>
      </c>
      <c r="T4701" t="s">
        <v>27</v>
      </c>
      <c r="U4701" t="s">
        <v>22</v>
      </c>
      <c r="V4701" t="s">
        <v>57</v>
      </c>
      <c r="W4701">
        <v>0.36</v>
      </c>
    </row>
    <row r="4702" spans="1:23" x14ac:dyDescent="0.3">
      <c r="A4702" t="s">
        <v>1441</v>
      </c>
      <c r="B4702" t="s">
        <v>984</v>
      </c>
      <c r="D4702" s="1">
        <v>40287</v>
      </c>
      <c r="E4702" s="1">
        <v>40288</v>
      </c>
      <c r="F4702" s="1" t="str">
        <f t="shared" si="306"/>
        <v>April</v>
      </c>
      <c r="G4702" s="1" t="str">
        <f t="shared" si="307"/>
        <v>2010</v>
      </c>
      <c r="H4702" s="2">
        <f t="shared" si="308"/>
        <v>1</v>
      </c>
      <c r="I4702" s="2" t="b">
        <f t="shared" si="309"/>
        <v>0</v>
      </c>
      <c r="J4702" t="s">
        <v>44</v>
      </c>
      <c r="K4702">
        <v>43</v>
      </c>
      <c r="L4702">
        <v>279.83</v>
      </c>
      <c r="M4702">
        <v>0.01</v>
      </c>
      <c r="N4702" t="s">
        <v>18</v>
      </c>
      <c r="O4702">
        <v>77.040000000000006</v>
      </c>
      <c r="P4702">
        <v>6.04</v>
      </c>
      <c r="Q4702">
        <v>2.14</v>
      </c>
      <c r="R4702" t="s">
        <v>612</v>
      </c>
      <c r="S4702" t="s">
        <v>116</v>
      </c>
      <c r="T4702" t="s">
        <v>27</v>
      </c>
      <c r="U4702" t="s">
        <v>22</v>
      </c>
      <c r="V4702" t="s">
        <v>43</v>
      </c>
      <c r="W4702">
        <v>0.38</v>
      </c>
    </row>
    <row r="4703" spans="1:23" x14ac:dyDescent="0.3">
      <c r="A4703" t="s">
        <v>1441</v>
      </c>
      <c r="B4703" t="s">
        <v>984</v>
      </c>
      <c r="D4703" s="1">
        <v>40287</v>
      </c>
      <c r="E4703" s="1">
        <v>40288</v>
      </c>
      <c r="F4703" s="1" t="str">
        <f t="shared" si="306"/>
        <v>April</v>
      </c>
      <c r="G4703" s="1" t="str">
        <f t="shared" si="307"/>
        <v>2010</v>
      </c>
      <c r="H4703" s="2">
        <f t="shared" si="308"/>
        <v>1</v>
      </c>
      <c r="I4703" s="2" t="b">
        <f t="shared" si="309"/>
        <v>0</v>
      </c>
      <c r="J4703" t="s">
        <v>44</v>
      </c>
      <c r="K4703">
        <v>20</v>
      </c>
      <c r="L4703">
        <v>98.57</v>
      </c>
      <c r="M4703">
        <v>7.0000000000000007E-2</v>
      </c>
      <c r="N4703" t="s">
        <v>18</v>
      </c>
      <c r="O4703">
        <v>-49.64</v>
      </c>
      <c r="P4703">
        <v>4.9800000000000004</v>
      </c>
      <c r="Q4703">
        <v>5.0199999999999996</v>
      </c>
      <c r="R4703" t="s">
        <v>612</v>
      </c>
      <c r="S4703" t="s">
        <v>116</v>
      </c>
      <c r="T4703" t="s">
        <v>27</v>
      </c>
      <c r="U4703" t="s">
        <v>22</v>
      </c>
      <c r="V4703" t="s">
        <v>43</v>
      </c>
      <c r="W4703">
        <v>0.38</v>
      </c>
    </row>
    <row r="4704" spans="1:23" x14ac:dyDescent="0.3">
      <c r="A4704" t="s">
        <v>1133</v>
      </c>
      <c r="B4704" t="s">
        <v>1612</v>
      </c>
      <c r="D4704" s="1">
        <v>40868</v>
      </c>
      <c r="E4704" s="1">
        <v>40870</v>
      </c>
      <c r="F4704" s="1" t="str">
        <f t="shared" si="306"/>
        <v>November</v>
      </c>
      <c r="G4704" s="1" t="str">
        <f t="shared" si="307"/>
        <v>2011</v>
      </c>
      <c r="H4704" s="2">
        <f t="shared" si="308"/>
        <v>2</v>
      </c>
      <c r="I4704" s="2" t="b">
        <f t="shared" si="309"/>
        <v>0</v>
      </c>
      <c r="J4704" t="s">
        <v>24</v>
      </c>
      <c r="K4704">
        <v>40</v>
      </c>
      <c r="L4704">
        <v>102.15</v>
      </c>
      <c r="M4704">
        <v>0.03</v>
      </c>
      <c r="N4704" t="s">
        <v>39</v>
      </c>
      <c r="O4704">
        <v>-138.51</v>
      </c>
      <c r="P4704">
        <v>2.08</v>
      </c>
      <c r="Q4704">
        <v>5.33</v>
      </c>
      <c r="R4704" t="s">
        <v>612</v>
      </c>
      <c r="S4704" t="s">
        <v>116</v>
      </c>
      <c r="T4704" t="s">
        <v>27</v>
      </c>
      <c r="U4704" t="s">
        <v>36</v>
      </c>
      <c r="V4704" t="s">
        <v>37</v>
      </c>
      <c r="W4704">
        <v>0.43</v>
      </c>
    </row>
    <row r="4705" spans="1:23" x14ac:dyDescent="0.3">
      <c r="A4705" t="s">
        <v>1607</v>
      </c>
      <c r="B4705" t="s">
        <v>1608</v>
      </c>
      <c r="D4705" s="1">
        <v>40769</v>
      </c>
      <c r="E4705" s="1">
        <v>40770</v>
      </c>
      <c r="F4705" s="1" t="str">
        <f t="shared" si="306"/>
        <v>August</v>
      </c>
      <c r="G4705" s="1" t="str">
        <f t="shared" si="307"/>
        <v>2011</v>
      </c>
      <c r="H4705" s="2">
        <f t="shared" si="308"/>
        <v>1</v>
      </c>
      <c r="I4705" s="2" t="b">
        <f t="shared" si="309"/>
        <v>0</v>
      </c>
      <c r="J4705" t="s">
        <v>52</v>
      </c>
      <c r="K4705">
        <v>3</v>
      </c>
      <c r="L4705">
        <v>19.57</v>
      </c>
      <c r="M4705">
        <v>0.02</v>
      </c>
      <c r="N4705" t="s">
        <v>18</v>
      </c>
      <c r="O4705">
        <v>-5.35</v>
      </c>
      <c r="P4705">
        <v>5.84</v>
      </c>
      <c r="Q4705">
        <v>1.2</v>
      </c>
      <c r="R4705" t="s">
        <v>612</v>
      </c>
      <c r="S4705" t="s">
        <v>116</v>
      </c>
      <c r="T4705" t="s">
        <v>42</v>
      </c>
      <c r="U4705" t="s">
        <v>22</v>
      </c>
      <c r="V4705" t="s">
        <v>60</v>
      </c>
      <c r="W4705">
        <v>0.55000000000000004</v>
      </c>
    </row>
    <row r="4706" spans="1:23" x14ac:dyDescent="0.3">
      <c r="A4706" t="s">
        <v>1133</v>
      </c>
      <c r="B4706" t="s">
        <v>948</v>
      </c>
      <c r="D4706" s="1">
        <v>40114</v>
      </c>
      <c r="E4706" s="1">
        <v>40116</v>
      </c>
      <c r="F4706" s="1" t="str">
        <f t="shared" si="306"/>
        <v>October</v>
      </c>
      <c r="G4706" s="1" t="str">
        <f t="shared" si="307"/>
        <v>2009</v>
      </c>
      <c r="H4706" s="2">
        <f t="shared" si="308"/>
        <v>2</v>
      </c>
      <c r="I4706" s="2" t="b">
        <f t="shared" si="309"/>
        <v>0</v>
      </c>
      <c r="J4706" t="s">
        <v>52</v>
      </c>
      <c r="K4706">
        <v>43</v>
      </c>
      <c r="L4706">
        <v>856.9</v>
      </c>
      <c r="M4706">
        <v>0.02</v>
      </c>
      <c r="N4706" t="s">
        <v>18</v>
      </c>
      <c r="O4706">
        <v>106.93</v>
      </c>
      <c r="P4706">
        <v>18.97</v>
      </c>
      <c r="Q4706">
        <v>9.5399999999999991</v>
      </c>
      <c r="R4706" t="s">
        <v>612</v>
      </c>
      <c r="S4706" t="s">
        <v>116</v>
      </c>
      <c r="T4706" t="s">
        <v>42</v>
      </c>
      <c r="U4706" t="s">
        <v>22</v>
      </c>
      <c r="V4706" t="s">
        <v>43</v>
      </c>
      <c r="W4706">
        <v>0.37</v>
      </c>
    </row>
    <row r="4707" spans="1:23" x14ac:dyDescent="0.3">
      <c r="A4707" t="s">
        <v>1607</v>
      </c>
      <c r="B4707" t="s">
        <v>1608</v>
      </c>
      <c r="D4707" s="1">
        <v>40003</v>
      </c>
      <c r="E4707" s="1">
        <v>40005</v>
      </c>
      <c r="F4707" s="1" t="str">
        <f t="shared" si="306"/>
        <v>July</v>
      </c>
      <c r="G4707" s="1" t="str">
        <f t="shared" si="307"/>
        <v>2009</v>
      </c>
      <c r="H4707" s="2">
        <f t="shared" si="308"/>
        <v>2</v>
      </c>
      <c r="I4707" s="2" t="b">
        <f t="shared" si="309"/>
        <v>0</v>
      </c>
      <c r="J4707" t="s">
        <v>52</v>
      </c>
      <c r="K4707">
        <v>16</v>
      </c>
      <c r="L4707">
        <v>519.65</v>
      </c>
      <c r="M4707">
        <v>0.03</v>
      </c>
      <c r="N4707" t="s">
        <v>39</v>
      </c>
      <c r="O4707">
        <v>26.36</v>
      </c>
      <c r="P4707">
        <v>30.98</v>
      </c>
      <c r="Q4707">
        <v>8.99</v>
      </c>
      <c r="R4707" t="s">
        <v>612</v>
      </c>
      <c r="S4707" t="s">
        <v>116</v>
      </c>
      <c r="T4707" t="s">
        <v>21</v>
      </c>
      <c r="U4707" t="s">
        <v>22</v>
      </c>
      <c r="V4707" t="s">
        <v>60</v>
      </c>
      <c r="W4707">
        <v>0.57999999999999996</v>
      </c>
    </row>
    <row r="4708" spans="1:23" x14ac:dyDescent="0.3">
      <c r="A4708" t="s">
        <v>1063</v>
      </c>
      <c r="B4708" t="s">
        <v>1616</v>
      </c>
      <c r="D4708" s="1">
        <v>40837</v>
      </c>
      <c r="E4708" s="1">
        <v>40837</v>
      </c>
      <c r="F4708" s="1" t="str">
        <f t="shared" si="306"/>
        <v>October</v>
      </c>
      <c r="G4708" s="1" t="str">
        <f t="shared" si="307"/>
        <v>2011</v>
      </c>
      <c r="H4708" s="2">
        <f t="shared" si="308"/>
        <v>0</v>
      </c>
      <c r="I4708" s="2" t="str">
        <f t="shared" si="309"/>
        <v>FREE DELIVERY</v>
      </c>
      <c r="J4708" t="s">
        <v>52</v>
      </c>
      <c r="K4708">
        <v>31</v>
      </c>
      <c r="L4708">
        <v>655.33000000000004</v>
      </c>
      <c r="M4708">
        <v>0.08</v>
      </c>
      <c r="N4708" t="s">
        <v>18</v>
      </c>
      <c r="O4708">
        <v>-57.16</v>
      </c>
      <c r="P4708">
        <v>21.38</v>
      </c>
      <c r="Q4708">
        <v>8.99</v>
      </c>
      <c r="R4708" t="s">
        <v>612</v>
      </c>
      <c r="S4708" t="s">
        <v>116</v>
      </c>
      <c r="T4708" t="s">
        <v>31</v>
      </c>
      <c r="U4708" t="s">
        <v>22</v>
      </c>
      <c r="V4708" t="s">
        <v>60</v>
      </c>
      <c r="W4708">
        <v>0.59</v>
      </c>
    </row>
    <row r="4709" spans="1:23" x14ac:dyDescent="0.3">
      <c r="A4709" t="s">
        <v>1138</v>
      </c>
      <c r="B4709" t="s">
        <v>1250</v>
      </c>
      <c r="D4709" s="1">
        <v>39900</v>
      </c>
      <c r="E4709" s="1">
        <v>39900</v>
      </c>
      <c r="F4709" s="1" t="str">
        <f t="shared" si="306"/>
        <v>March</v>
      </c>
      <c r="G4709" s="1" t="str">
        <f t="shared" si="307"/>
        <v>2009</v>
      </c>
      <c r="H4709" s="2">
        <f t="shared" si="308"/>
        <v>0</v>
      </c>
      <c r="I4709" s="2" t="str">
        <f t="shared" si="309"/>
        <v>FREE DELIVERY</v>
      </c>
      <c r="J4709" t="s">
        <v>17</v>
      </c>
      <c r="K4709">
        <v>10</v>
      </c>
      <c r="L4709">
        <v>958.18</v>
      </c>
      <c r="M4709">
        <v>0.03</v>
      </c>
      <c r="N4709" t="s">
        <v>25</v>
      </c>
      <c r="O4709">
        <v>126.81</v>
      </c>
      <c r="P4709">
        <v>90.97</v>
      </c>
      <c r="Q4709">
        <v>14</v>
      </c>
      <c r="R4709" t="s">
        <v>612</v>
      </c>
      <c r="S4709" t="s">
        <v>116</v>
      </c>
      <c r="T4709" t="s">
        <v>42</v>
      </c>
      <c r="U4709" t="s">
        <v>32</v>
      </c>
      <c r="V4709" t="s">
        <v>94</v>
      </c>
      <c r="W4709">
        <v>0.36</v>
      </c>
    </row>
    <row r="4710" spans="1:23" x14ac:dyDescent="0.3">
      <c r="A4710" t="s">
        <v>1441</v>
      </c>
      <c r="B4710" t="s">
        <v>984</v>
      </c>
      <c r="D4710" s="1">
        <v>40393</v>
      </c>
      <c r="E4710" s="1">
        <v>40395</v>
      </c>
      <c r="F4710" s="1" t="str">
        <f t="shared" si="306"/>
        <v>August</v>
      </c>
      <c r="G4710" s="1" t="str">
        <f t="shared" si="307"/>
        <v>2010</v>
      </c>
      <c r="H4710" s="2">
        <f t="shared" si="308"/>
        <v>2</v>
      </c>
      <c r="I4710" s="2" t="b">
        <f t="shared" si="309"/>
        <v>0</v>
      </c>
      <c r="J4710" t="s">
        <v>44</v>
      </c>
      <c r="K4710">
        <v>19</v>
      </c>
      <c r="L4710">
        <v>506.49</v>
      </c>
      <c r="M4710">
        <v>0.06</v>
      </c>
      <c r="N4710" t="s">
        <v>18</v>
      </c>
      <c r="O4710">
        <v>105.69</v>
      </c>
      <c r="P4710">
        <v>25.98</v>
      </c>
      <c r="Q4710">
        <v>5.37</v>
      </c>
      <c r="R4710" t="s">
        <v>612</v>
      </c>
      <c r="S4710" t="s">
        <v>116</v>
      </c>
      <c r="T4710" t="s">
        <v>27</v>
      </c>
      <c r="U4710" t="s">
        <v>22</v>
      </c>
      <c r="V4710" t="s">
        <v>28</v>
      </c>
      <c r="W4710">
        <v>0.5</v>
      </c>
    </row>
    <row r="4711" spans="1:23" x14ac:dyDescent="0.3">
      <c r="A4711" t="s">
        <v>1441</v>
      </c>
      <c r="B4711" t="s">
        <v>984</v>
      </c>
      <c r="D4711" s="1">
        <v>40393</v>
      </c>
      <c r="E4711" s="1">
        <v>40395</v>
      </c>
      <c r="F4711" s="1" t="str">
        <f t="shared" si="306"/>
        <v>August</v>
      </c>
      <c r="G4711" s="1" t="str">
        <f t="shared" si="307"/>
        <v>2010</v>
      </c>
      <c r="H4711" s="2">
        <f t="shared" si="308"/>
        <v>2</v>
      </c>
      <c r="I4711" s="2" t="b">
        <f t="shared" si="309"/>
        <v>0</v>
      </c>
      <c r="J4711" t="s">
        <v>44</v>
      </c>
      <c r="K4711">
        <v>48</v>
      </c>
      <c r="L4711">
        <v>8367.68</v>
      </c>
      <c r="M4711">
        <v>0.06</v>
      </c>
      <c r="N4711" t="s">
        <v>25</v>
      </c>
      <c r="O4711">
        <v>886.35</v>
      </c>
      <c r="P4711">
        <v>170.98</v>
      </c>
      <c r="Q4711">
        <v>35.89</v>
      </c>
      <c r="R4711" t="s">
        <v>612</v>
      </c>
      <c r="S4711" t="s">
        <v>116</v>
      </c>
      <c r="T4711" t="s">
        <v>27</v>
      </c>
      <c r="U4711" t="s">
        <v>36</v>
      </c>
      <c r="V4711" t="s">
        <v>54</v>
      </c>
      <c r="W4711">
        <v>0.66</v>
      </c>
    </row>
    <row r="4712" spans="1:23" x14ac:dyDescent="0.3">
      <c r="A4712" t="s">
        <v>1441</v>
      </c>
      <c r="B4712" t="s">
        <v>984</v>
      </c>
      <c r="D4712" s="1">
        <v>40393</v>
      </c>
      <c r="E4712" s="1">
        <v>40395</v>
      </c>
      <c r="F4712" s="1" t="str">
        <f t="shared" si="306"/>
        <v>August</v>
      </c>
      <c r="G4712" s="1" t="str">
        <f t="shared" si="307"/>
        <v>2010</v>
      </c>
      <c r="H4712" s="2">
        <f t="shared" si="308"/>
        <v>2</v>
      </c>
      <c r="I4712" s="2" t="b">
        <f t="shared" si="309"/>
        <v>0</v>
      </c>
      <c r="J4712" t="s">
        <v>44</v>
      </c>
      <c r="K4712">
        <v>1</v>
      </c>
      <c r="L4712">
        <v>74.31</v>
      </c>
      <c r="M4712">
        <v>7.0000000000000007E-2</v>
      </c>
      <c r="N4712" t="s">
        <v>18</v>
      </c>
      <c r="O4712">
        <v>-73.099999999999994</v>
      </c>
      <c r="P4712">
        <v>41.47</v>
      </c>
      <c r="Q4712">
        <v>34.200000000000003</v>
      </c>
      <c r="R4712" t="s">
        <v>612</v>
      </c>
      <c r="S4712" t="s">
        <v>116</v>
      </c>
      <c r="T4712" t="s">
        <v>27</v>
      </c>
      <c r="U4712" t="s">
        <v>36</v>
      </c>
      <c r="V4712" t="s">
        <v>37</v>
      </c>
      <c r="W4712">
        <v>0.73</v>
      </c>
    </row>
    <row r="4713" spans="1:23" x14ac:dyDescent="0.3">
      <c r="A4713" t="s">
        <v>1166</v>
      </c>
      <c r="B4713" t="s">
        <v>1202</v>
      </c>
      <c r="D4713" s="1">
        <v>39835</v>
      </c>
      <c r="E4713" s="1">
        <v>39836</v>
      </c>
      <c r="F4713" s="1" t="str">
        <f t="shared" si="306"/>
        <v>January</v>
      </c>
      <c r="G4713" s="1" t="str">
        <f t="shared" si="307"/>
        <v>2009</v>
      </c>
      <c r="H4713" s="2">
        <f t="shared" si="308"/>
        <v>1</v>
      </c>
      <c r="I4713" s="2" t="b">
        <f t="shared" si="309"/>
        <v>0</v>
      </c>
      <c r="J4713" t="s">
        <v>24</v>
      </c>
      <c r="K4713">
        <v>27</v>
      </c>
      <c r="L4713">
        <v>4584.7299999999996</v>
      </c>
      <c r="M4713">
        <v>7.0000000000000007E-2</v>
      </c>
      <c r="N4713" t="s">
        <v>18</v>
      </c>
      <c r="O4713">
        <v>812.38</v>
      </c>
      <c r="P4713">
        <v>179.99</v>
      </c>
      <c r="Q4713">
        <v>19.989999999999998</v>
      </c>
      <c r="R4713" t="s">
        <v>612</v>
      </c>
      <c r="S4713" t="s">
        <v>116</v>
      </c>
      <c r="T4713" t="s">
        <v>42</v>
      </c>
      <c r="U4713" t="s">
        <v>32</v>
      </c>
      <c r="V4713" t="s">
        <v>48</v>
      </c>
      <c r="W4713">
        <v>0.48</v>
      </c>
    </row>
    <row r="4714" spans="1:23" x14ac:dyDescent="0.3">
      <c r="A4714" t="s">
        <v>1166</v>
      </c>
      <c r="B4714" t="s">
        <v>1202</v>
      </c>
      <c r="D4714" s="1">
        <v>39835</v>
      </c>
      <c r="E4714" s="1">
        <v>39836</v>
      </c>
      <c r="F4714" s="1" t="str">
        <f t="shared" si="306"/>
        <v>January</v>
      </c>
      <c r="G4714" s="1" t="str">
        <f t="shared" si="307"/>
        <v>2009</v>
      </c>
      <c r="H4714" s="2">
        <f t="shared" si="308"/>
        <v>1</v>
      </c>
      <c r="I4714" s="2" t="b">
        <f t="shared" si="309"/>
        <v>0</v>
      </c>
      <c r="J4714" t="s">
        <v>24</v>
      </c>
      <c r="K4714">
        <v>44</v>
      </c>
      <c r="L4714">
        <v>4039.72</v>
      </c>
      <c r="M4714">
        <v>0.02</v>
      </c>
      <c r="N4714" t="s">
        <v>39</v>
      </c>
      <c r="O4714">
        <v>-237.6</v>
      </c>
      <c r="P4714">
        <v>92.23</v>
      </c>
      <c r="Q4714">
        <v>39.61</v>
      </c>
      <c r="R4714" t="s">
        <v>612</v>
      </c>
      <c r="S4714" t="s">
        <v>116</v>
      </c>
      <c r="T4714" t="s">
        <v>42</v>
      </c>
      <c r="U4714" t="s">
        <v>36</v>
      </c>
      <c r="V4714" t="s">
        <v>37</v>
      </c>
      <c r="W4714">
        <v>0.67</v>
      </c>
    </row>
    <row r="4715" spans="1:23" x14ac:dyDescent="0.3">
      <c r="A4715" t="s">
        <v>1166</v>
      </c>
      <c r="B4715" t="s">
        <v>1202</v>
      </c>
      <c r="D4715" s="1">
        <v>39835</v>
      </c>
      <c r="E4715" s="1">
        <v>39836</v>
      </c>
      <c r="F4715" s="1" t="str">
        <f t="shared" si="306"/>
        <v>January</v>
      </c>
      <c r="G4715" s="1" t="str">
        <f t="shared" si="307"/>
        <v>2009</v>
      </c>
      <c r="H4715" s="2">
        <f t="shared" si="308"/>
        <v>1</v>
      </c>
      <c r="I4715" s="2" t="b">
        <f t="shared" si="309"/>
        <v>0</v>
      </c>
      <c r="J4715" t="s">
        <v>24</v>
      </c>
      <c r="K4715">
        <v>25</v>
      </c>
      <c r="L4715">
        <v>2570.944</v>
      </c>
      <c r="M4715">
        <v>0.03</v>
      </c>
      <c r="N4715" t="s">
        <v>39</v>
      </c>
      <c r="O4715">
        <v>553.36</v>
      </c>
      <c r="P4715">
        <v>115.99</v>
      </c>
      <c r="Q4715">
        <v>5.92</v>
      </c>
      <c r="R4715" t="s">
        <v>612</v>
      </c>
      <c r="S4715" t="s">
        <v>116</v>
      </c>
      <c r="T4715" t="s">
        <v>42</v>
      </c>
      <c r="U4715" t="s">
        <v>32</v>
      </c>
      <c r="V4715" t="s">
        <v>33</v>
      </c>
      <c r="W4715">
        <v>0.57999999999999996</v>
      </c>
    </row>
    <row r="4716" spans="1:23" x14ac:dyDescent="0.3">
      <c r="A4716" t="s">
        <v>1133</v>
      </c>
      <c r="B4716" t="s">
        <v>948</v>
      </c>
      <c r="D4716" s="1">
        <v>41055</v>
      </c>
      <c r="E4716" s="1">
        <v>41057</v>
      </c>
      <c r="F4716" s="1" t="str">
        <f t="shared" si="306"/>
        <v>May</v>
      </c>
      <c r="G4716" s="1" t="str">
        <f t="shared" si="307"/>
        <v>2012</v>
      </c>
      <c r="H4716" s="2">
        <f t="shared" si="308"/>
        <v>2</v>
      </c>
      <c r="I4716" s="2" t="b">
        <f t="shared" si="309"/>
        <v>0</v>
      </c>
      <c r="J4716" t="s">
        <v>24</v>
      </c>
      <c r="K4716">
        <v>49</v>
      </c>
      <c r="L4716">
        <v>1944.87</v>
      </c>
      <c r="M4716">
        <v>0.06</v>
      </c>
      <c r="N4716" t="s">
        <v>18</v>
      </c>
      <c r="O4716">
        <v>496.43</v>
      </c>
      <c r="P4716">
        <v>41.71</v>
      </c>
      <c r="Q4716">
        <v>4.5</v>
      </c>
      <c r="R4716" t="s">
        <v>612</v>
      </c>
      <c r="S4716" t="s">
        <v>116</v>
      </c>
      <c r="T4716" t="s">
        <v>42</v>
      </c>
      <c r="U4716" t="s">
        <v>22</v>
      </c>
      <c r="V4716" t="s">
        <v>28</v>
      </c>
      <c r="W4716">
        <v>0.56000000000000005</v>
      </c>
    </row>
    <row r="4717" spans="1:23" x14ac:dyDescent="0.3">
      <c r="A4717" t="s">
        <v>1133</v>
      </c>
      <c r="B4717" t="s">
        <v>948</v>
      </c>
      <c r="D4717" s="1">
        <v>41055</v>
      </c>
      <c r="E4717" s="1">
        <v>41056</v>
      </c>
      <c r="F4717" s="1" t="str">
        <f t="shared" si="306"/>
        <v>May</v>
      </c>
      <c r="G4717" s="1" t="str">
        <f t="shared" si="307"/>
        <v>2012</v>
      </c>
      <c r="H4717" s="2">
        <f t="shared" si="308"/>
        <v>1</v>
      </c>
      <c r="I4717" s="2" t="b">
        <f t="shared" si="309"/>
        <v>0</v>
      </c>
      <c r="J4717" t="s">
        <v>24</v>
      </c>
      <c r="K4717">
        <v>12</v>
      </c>
      <c r="L4717">
        <v>61.82</v>
      </c>
      <c r="M4717">
        <v>0.1</v>
      </c>
      <c r="N4717" t="s">
        <v>18</v>
      </c>
      <c r="O4717">
        <v>-10.45</v>
      </c>
      <c r="P4717">
        <v>5.34</v>
      </c>
      <c r="Q4717">
        <v>2.99</v>
      </c>
      <c r="R4717" t="s">
        <v>612</v>
      </c>
      <c r="S4717" t="s">
        <v>116</v>
      </c>
      <c r="T4717" t="s">
        <v>42</v>
      </c>
      <c r="U4717" t="s">
        <v>22</v>
      </c>
      <c r="V4717" t="s">
        <v>29</v>
      </c>
      <c r="W4717">
        <v>0.38</v>
      </c>
    </row>
    <row r="4718" spans="1:23" x14ac:dyDescent="0.3">
      <c r="A4718" t="s">
        <v>1277</v>
      </c>
      <c r="B4718" t="s">
        <v>1615</v>
      </c>
      <c r="D4718" s="1">
        <v>40211</v>
      </c>
      <c r="E4718" s="1">
        <v>40213</v>
      </c>
      <c r="F4718" s="1" t="str">
        <f t="shared" si="306"/>
        <v>February</v>
      </c>
      <c r="G4718" s="1" t="str">
        <f t="shared" si="307"/>
        <v>2010</v>
      </c>
      <c r="H4718" s="2">
        <f t="shared" si="308"/>
        <v>2</v>
      </c>
      <c r="I4718" s="2" t="b">
        <f t="shared" si="309"/>
        <v>0</v>
      </c>
      <c r="J4718" t="s">
        <v>34</v>
      </c>
      <c r="K4718">
        <v>40</v>
      </c>
      <c r="L4718">
        <v>144.28</v>
      </c>
      <c r="M4718">
        <v>0.01</v>
      </c>
      <c r="N4718" t="s">
        <v>39</v>
      </c>
      <c r="O4718">
        <v>52.94</v>
      </c>
      <c r="P4718">
        <v>3.08</v>
      </c>
      <c r="Q4718">
        <v>0.99</v>
      </c>
      <c r="R4718" t="s">
        <v>612</v>
      </c>
      <c r="S4718" t="s">
        <v>116</v>
      </c>
      <c r="T4718" t="s">
        <v>31</v>
      </c>
      <c r="U4718" t="s">
        <v>22</v>
      </c>
      <c r="V4718" t="s">
        <v>57</v>
      </c>
      <c r="W4718">
        <v>0.37</v>
      </c>
    </row>
    <row r="4719" spans="1:23" x14ac:dyDescent="0.3">
      <c r="A4719" t="s">
        <v>1277</v>
      </c>
      <c r="B4719" t="s">
        <v>1615</v>
      </c>
      <c r="D4719" s="1">
        <v>40211</v>
      </c>
      <c r="E4719" s="1">
        <v>40212</v>
      </c>
      <c r="F4719" s="1" t="str">
        <f t="shared" si="306"/>
        <v>February</v>
      </c>
      <c r="G4719" s="1" t="str">
        <f t="shared" si="307"/>
        <v>2010</v>
      </c>
      <c r="H4719" s="2">
        <f t="shared" si="308"/>
        <v>1</v>
      </c>
      <c r="I4719" s="2" t="b">
        <f t="shared" si="309"/>
        <v>0</v>
      </c>
      <c r="J4719" t="s">
        <v>34</v>
      </c>
      <c r="K4719">
        <v>19</v>
      </c>
      <c r="L4719">
        <v>126.53</v>
      </c>
      <c r="M4719">
        <v>0.03</v>
      </c>
      <c r="N4719" t="s">
        <v>18</v>
      </c>
      <c r="O4719">
        <v>-73.38</v>
      </c>
      <c r="P4719">
        <v>5.98</v>
      </c>
      <c r="Q4719">
        <v>7.5</v>
      </c>
      <c r="R4719" t="s">
        <v>612</v>
      </c>
      <c r="S4719" t="s">
        <v>116</v>
      </c>
      <c r="T4719" t="s">
        <v>31</v>
      </c>
      <c r="U4719" t="s">
        <v>22</v>
      </c>
      <c r="V4719" t="s">
        <v>43</v>
      </c>
      <c r="W4719">
        <v>0.4</v>
      </c>
    </row>
    <row r="4720" spans="1:23" x14ac:dyDescent="0.3">
      <c r="A4720" t="s">
        <v>1138</v>
      </c>
      <c r="B4720" t="s">
        <v>1250</v>
      </c>
      <c r="D4720" s="1">
        <v>40758</v>
      </c>
      <c r="E4720" s="1">
        <v>40759</v>
      </c>
      <c r="F4720" s="1" t="str">
        <f t="shared" si="306"/>
        <v>August</v>
      </c>
      <c r="G4720" s="1" t="str">
        <f t="shared" si="307"/>
        <v>2011</v>
      </c>
      <c r="H4720" s="2">
        <f t="shared" si="308"/>
        <v>1</v>
      </c>
      <c r="I4720" s="2" t="b">
        <f t="shared" si="309"/>
        <v>0</v>
      </c>
      <c r="J4720" t="s">
        <v>44</v>
      </c>
      <c r="K4720">
        <v>41</v>
      </c>
      <c r="L4720">
        <v>417.53</v>
      </c>
      <c r="M4720">
        <v>0.02</v>
      </c>
      <c r="N4720" t="s">
        <v>18</v>
      </c>
      <c r="O4720">
        <v>-309.06</v>
      </c>
      <c r="P4720">
        <v>9.98</v>
      </c>
      <c r="Q4720">
        <v>12.52</v>
      </c>
      <c r="R4720" t="s">
        <v>612</v>
      </c>
      <c r="S4720" t="s">
        <v>116</v>
      </c>
      <c r="T4720" t="s">
        <v>42</v>
      </c>
      <c r="U4720" t="s">
        <v>36</v>
      </c>
      <c r="V4720" t="s">
        <v>37</v>
      </c>
      <c r="W4720">
        <v>0.56999999999999995</v>
      </c>
    </row>
    <row r="4721" spans="1:23" x14ac:dyDescent="0.3">
      <c r="A4721" t="s">
        <v>1138</v>
      </c>
      <c r="B4721" t="s">
        <v>1250</v>
      </c>
      <c r="D4721" s="1">
        <v>40455</v>
      </c>
      <c r="E4721" s="1">
        <v>40462</v>
      </c>
      <c r="F4721" s="1" t="str">
        <f t="shared" si="306"/>
        <v>October</v>
      </c>
      <c r="G4721" s="1" t="str">
        <f t="shared" si="307"/>
        <v>2010</v>
      </c>
      <c r="H4721" s="2">
        <f t="shared" si="308"/>
        <v>7</v>
      </c>
      <c r="I4721" s="2" t="b">
        <f t="shared" si="309"/>
        <v>0</v>
      </c>
      <c r="J4721" t="s">
        <v>17</v>
      </c>
      <c r="K4721">
        <v>32</v>
      </c>
      <c r="L4721">
        <v>167.07</v>
      </c>
      <c r="M4721">
        <v>0.04</v>
      </c>
      <c r="N4721" t="s">
        <v>18</v>
      </c>
      <c r="O4721">
        <v>-93.23</v>
      </c>
      <c r="P4721">
        <v>4.91</v>
      </c>
      <c r="Q4721">
        <v>5.68</v>
      </c>
      <c r="R4721" t="s">
        <v>612</v>
      </c>
      <c r="S4721" t="s">
        <v>116</v>
      </c>
      <c r="T4721" t="s">
        <v>42</v>
      </c>
      <c r="U4721" t="s">
        <v>22</v>
      </c>
      <c r="V4721" t="s">
        <v>29</v>
      </c>
      <c r="W4721">
        <v>0.36</v>
      </c>
    </row>
    <row r="4722" spans="1:23" x14ac:dyDescent="0.3">
      <c r="A4722" t="s">
        <v>1138</v>
      </c>
      <c r="B4722" t="s">
        <v>1250</v>
      </c>
      <c r="D4722" s="1">
        <v>40455</v>
      </c>
      <c r="E4722" s="1">
        <v>40455</v>
      </c>
      <c r="F4722" s="1" t="str">
        <f t="shared" si="306"/>
        <v>October</v>
      </c>
      <c r="G4722" s="1" t="str">
        <f t="shared" si="307"/>
        <v>2010</v>
      </c>
      <c r="H4722" s="2">
        <f t="shared" si="308"/>
        <v>0</v>
      </c>
      <c r="I4722" s="2" t="str">
        <f t="shared" si="309"/>
        <v>FREE DELIVERY</v>
      </c>
      <c r="J4722" t="s">
        <v>17</v>
      </c>
      <c r="K4722">
        <v>34</v>
      </c>
      <c r="L4722">
        <v>554.88</v>
      </c>
      <c r="M4722">
        <v>0.06</v>
      </c>
      <c r="N4722" t="s">
        <v>18</v>
      </c>
      <c r="O4722">
        <v>-145.33000000000001</v>
      </c>
      <c r="P4722">
        <v>15.99</v>
      </c>
      <c r="Q4722">
        <v>13.18</v>
      </c>
      <c r="R4722" t="s">
        <v>612</v>
      </c>
      <c r="S4722" t="s">
        <v>116</v>
      </c>
      <c r="T4722" t="s">
        <v>42</v>
      </c>
      <c r="U4722" t="s">
        <v>22</v>
      </c>
      <c r="V4722" t="s">
        <v>29</v>
      </c>
      <c r="W4722">
        <v>0.37</v>
      </c>
    </row>
    <row r="4723" spans="1:23" x14ac:dyDescent="0.3">
      <c r="A4723" t="s">
        <v>1138</v>
      </c>
      <c r="B4723" t="s">
        <v>1250</v>
      </c>
      <c r="D4723" s="1">
        <v>40455</v>
      </c>
      <c r="E4723" s="1">
        <v>40455</v>
      </c>
      <c r="F4723" s="1" t="str">
        <f t="shared" si="306"/>
        <v>October</v>
      </c>
      <c r="G4723" s="1" t="str">
        <f t="shared" si="307"/>
        <v>2010</v>
      </c>
      <c r="H4723" s="2">
        <f t="shared" si="308"/>
        <v>0</v>
      </c>
      <c r="I4723" s="2" t="str">
        <f t="shared" si="309"/>
        <v>FREE DELIVERY</v>
      </c>
      <c r="J4723" t="s">
        <v>17</v>
      </c>
      <c r="K4723">
        <v>48</v>
      </c>
      <c r="L4723">
        <v>309.64999999999998</v>
      </c>
      <c r="M4723">
        <v>0.04</v>
      </c>
      <c r="N4723" t="s">
        <v>18</v>
      </c>
      <c r="O4723">
        <v>-79.81</v>
      </c>
      <c r="P4723">
        <v>6.54</v>
      </c>
      <c r="Q4723">
        <v>5.27</v>
      </c>
      <c r="R4723" t="s">
        <v>612</v>
      </c>
      <c r="S4723" t="s">
        <v>116</v>
      </c>
      <c r="T4723" t="s">
        <v>42</v>
      </c>
      <c r="U4723" t="s">
        <v>22</v>
      </c>
      <c r="V4723" t="s">
        <v>29</v>
      </c>
      <c r="W4723">
        <v>0.36</v>
      </c>
    </row>
    <row r="4724" spans="1:23" x14ac:dyDescent="0.3">
      <c r="A4724" t="s">
        <v>1138</v>
      </c>
      <c r="B4724" t="s">
        <v>1250</v>
      </c>
      <c r="D4724" s="1">
        <v>40455</v>
      </c>
      <c r="E4724" s="1">
        <v>40457</v>
      </c>
      <c r="F4724" s="1" t="str">
        <f t="shared" si="306"/>
        <v>October</v>
      </c>
      <c r="G4724" s="1" t="str">
        <f t="shared" si="307"/>
        <v>2010</v>
      </c>
      <c r="H4724" s="2">
        <f t="shared" si="308"/>
        <v>2</v>
      </c>
      <c r="I4724" s="2" t="b">
        <f t="shared" si="309"/>
        <v>0</v>
      </c>
      <c r="J4724" t="s">
        <v>17</v>
      </c>
      <c r="K4724">
        <v>24</v>
      </c>
      <c r="L4724">
        <v>152.37</v>
      </c>
      <c r="M4724">
        <v>0.09</v>
      </c>
      <c r="N4724" t="s">
        <v>18</v>
      </c>
      <c r="O4724">
        <v>-76.53</v>
      </c>
      <c r="P4724">
        <v>6.48</v>
      </c>
      <c r="Q4724">
        <v>6.6</v>
      </c>
      <c r="R4724" t="s">
        <v>612</v>
      </c>
      <c r="S4724" t="s">
        <v>116</v>
      </c>
      <c r="T4724" t="s">
        <v>42</v>
      </c>
      <c r="U4724" t="s">
        <v>22</v>
      </c>
      <c r="V4724" t="s">
        <v>43</v>
      </c>
      <c r="W4724">
        <v>0.37</v>
      </c>
    </row>
    <row r="4725" spans="1:23" x14ac:dyDescent="0.3">
      <c r="A4725" t="s">
        <v>1133</v>
      </c>
      <c r="B4725" t="s">
        <v>948</v>
      </c>
      <c r="D4725" s="1">
        <v>41170</v>
      </c>
      <c r="E4725" s="1">
        <v>41171</v>
      </c>
      <c r="F4725" s="1" t="str">
        <f t="shared" si="306"/>
        <v>September</v>
      </c>
      <c r="G4725" s="1" t="str">
        <f t="shared" si="307"/>
        <v>2012</v>
      </c>
      <c r="H4725" s="2">
        <f t="shared" si="308"/>
        <v>1</v>
      </c>
      <c r="I4725" s="2" t="b">
        <f t="shared" si="309"/>
        <v>0</v>
      </c>
      <c r="J4725" t="s">
        <v>44</v>
      </c>
      <c r="K4725">
        <v>13</v>
      </c>
      <c r="L4725">
        <v>76.38</v>
      </c>
      <c r="M4725">
        <v>0.03</v>
      </c>
      <c r="N4725" t="s">
        <v>39</v>
      </c>
      <c r="O4725">
        <v>-29.69</v>
      </c>
      <c r="P4725">
        <v>4.82</v>
      </c>
      <c r="Q4725">
        <v>5.24</v>
      </c>
      <c r="R4725" t="s">
        <v>612</v>
      </c>
      <c r="S4725" t="s">
        <v>116</v>
      </c>
      <c r="T4725" t="s">
        <v>42</v>
      </c>
      <c r="U4725" t="s">
        <v>22</v>
      </c>
      <c r="V4725" t="s">
        <v>29</v>
      </c>
      <c r="W4725">
        <v>0.39</v>
      </c>
    </row>
    <row r="4726" spans="1:23" x14ac:dyDescent="0.3">
      <c r="A4726" t="s">
        <v>1133</v>
      </c>
      <c r="B4726" t="s">
        <v>948</v>
      </c>
      <c r="D4726" s="1">
        <v>41170</v>
      </c>
      <c r="E4726" s="1">
        <v>41171</v>
      </c>
      <c r="F4726" s="1" t="str">
        <f t="shared" si="306"/>
        <v>September</v>
      </c>
      <c r="G4726" s="1" t="str">
        <f t="shared" si="307"/>
        <v>2012</v>
      </c>
      <c r="H4726" s="2">
        <f t="shared" si="308"/>
        <v>1</v>
      </c>
      <c r="I4726" s="2" t="b">
        <f t="shared" si="309"/>
        <v>0</v>
      </c>
      <c r="J4726" t="s">
        <v>44</v>
      </c>
      <c r="K4726">
        <v>29</v>
      </c>
      <c r="L4726">
        <v>2948.63</v>
      </c>
      <c r="M4726">
        <v>0.05</v>
      </c>
      <c r="N4726" t="s">
        <v>18</v>
      </c>
      <c r="O4726">
        <v>888.62</v>
      </c>
      <c r="P4726">
        <v>100.97</v>
      </c>
      <c r="Q4726">
        <v>7.18</v>
      </c>
      <c r="R4726" t="s">
        <v>612</v>
      </c>
      <c r="S4726" t="s">
        <v>116</v>
      </c>
      <c r="T4726" t="s">
        <v>42</v>
      </c>
      <c r="U4726" t="s">
        <v>32</v>
      </c>
      <c r="V4726" t="s">
        <v>48</v>
      </c>
      <c r="W4726">
        <v>0.46</v>
      </c>
    </row>
    <row r="4727" spans="1:23" x14ac:dyDescent="0.3">
      <c r="A4727" t="s">
        <v>1133</v>
      </c>
      <c r="B4727" t="s">
        <v>948</v>
      </c>
      <c r="D4727" s="1">
        <v>41170</v>
      </c>
      <c r="E4727" s="1">
        <v>41170</v>
      </c>
      <c r="F4727" s="1" t="str">
        <f t="shared" si="306"/>
        <v>September</v>
      </c>
      <c r="G4727" s="1" t="str">
        <f t="shared" si="307"/>
        <v>2012</v>
      </c>
      <c r="H4727" s="2">
        <f t="shared" si="308"/>
        <v>0</v>
      </c>
      <c r="I4727" s="2" t="str">
        <f t="shared" si="309"/>
        <v>FREE DELIVERY</v>
      </c>
      <c r="J4727" t="s">
        <v>44</v>
      </c>
      <c r="K4727">
        <v>4</v>
      </c>
      <c r="L4727">
        <v>18.329999999999998</v>
      </c>
      <c r="M4727">
        <v>0.09</v>
      </c>
      <c r="N4727" t="s">
        <v>18</v>
      </c>
      <c r="O4727">
        <v>-7.08</v>
      </c>
      <c r="P4727">
        <v>3.98</v>
      </c>
      <c r="Q4727">
        <v>2.97</v>
      </c>
      <c r="R4727" t="s">
        <v>612</v>
      </c>
      <c r="S4727" t="s">
        <v>116</v>
      </c>
      <c r="T4727" t="s">
        <v>42</v>
      </c>
      <c r="U4727" t="s">
        <v>22</v>
      </c>
      <c r="V4727" t="s">
        <v>43</v>
      </c>
      <c r="W4727">
        <v>0.35</v>
      </c>
    </row>
    <row r="4728" spans="1:23" x14ac:dyDescent="0.3">
      <c r="A4728" t="s">
        <v>1133</v>
      </c>
      <c r="B4728" t="s">
        <v>948</v>
      </c>
      <c r="D4728" s="1">
        <v>40914</v>
      </c>
      <c r="E4728" s="1">
        <v>40915</v>
      </c>
      <c r="F4728" s="1" t="str">
        <f t="shared" si="306"/>
        <v>January</v>
      </c>
      <c r="G4728" s="1" t="str">
        <f t="shared" si="307"/>
        <v>2012</v>
      </c>
      <c r="H4728" s="2">
        <f t="shared" si="308"/>
        <v>1</v>
      </c>
      <c r="I4728" s="2" t="b">
        <f t="shared" si="309"/>
        <v>0</v>
      </c>
      <c r="J4728" t="s">
        <v>52</v>
      </c>
      <c r="K4728">
        <v>10</v>
      </c>
      <c r="L4728">
        <v>86</v>
      </c>
      <c r="M4728">
        <v>0.05</v>
      </c>
      <c r="N4728" t="s">
        <v>18</v>
      </c>
      <c r="O4728">
        <v>-66.91</v>
      </c>
      <c r="P4728">
        <v>7.77</v>
      </c>
      <c r="Q4728">
        <v>9.23</v>
      </c>
      <c r="R4728" t="s">
        <v>612</v>
      </c>
      <c r="S4728" t="s">
        <v>116</v>
      </c>
      <c r="T4728" t="s">
        <v>42</v>
      </c>
      <c r="U4728" t="s">
        <v>22</v>
      </c>
      <c r="V4728" t="s">
        <v>28</v>
      </c>
      <c r="W4728">
        <v>0.57999999999999996</v>
      </c>
    </row>
    <row r="4729" spans="1:23" x14ac:dyDescent="0.3">
      <c r="A4729" t="s">
        <v>1133</v>
      </c>
      <c r="B4729" t="s">
        <v>948</v>
      </c>
      <c r="D4729" s="1">
        <v>40914</v>
      </c>
      <c r="E4729" s="1">
        <v>40916</v>
      </c>
      <c r="F4729" s="1" t="str">
        <f t="shared" si="306"/>
        <v>January</v>
      </c>
      <c r="G4729" s="1" t="str">
        <f t="shared" si="307"/>
        <v>2012</v>
      </c>
      <c r="H4729" s="2">
        <f t="shared" si="308"/>
        <v>2</v>
      </c>
      <c r="I4729" s="2" t="b">
        <f t="shared" si="309"/>
        <v>0</v>
      </c>
      <c r="J4729" t="s">
        <v>52</v>
      </c>
      <c r="K4729">
        <v>13</v>
      </c>
      <c r="L4729">
        <v>4805.3599999999997</v>
      </c>
      <c r="M4729">
        <v>0.04</v>
      </c>
      <c r="N4729" t="s">
        <v>18</v>
      </c>
      <c r="O4729">
        <v>1127.31</v>
      </c>
      <c r="P4729">
        <v>363.25</v>
      </c>
      <c r="Q4729">
        <v>19.989999999999998</v>
      </c>
      <c r="R4729" t="s">
        <v>612</v>
      </c>
      <c r="S4729" t="s">
        <v>116</v>
      </c>
      <c r="T4729" t="s">
        <v>42</v>
      </c>
      <c r="U4729" t="s">
        <v>22</v>
      </c>
      <c r="V4729" t="s">
        <v>28</v>
      </c>
      <c r="W4729">
        <v>0.56999999999999995</v>
      </c>
    </row>
    <row r="4730" spans="1:23" x14ac:dyDescent="0.3">
      <c r="A4730" t="s">
        <v>1133</v>
      </c>
      <c r="B4730" t="s">
        <v>948</v>
      </c>
      <c r="D4730" s="1">
        <v>40428</v>
      </c>
      <c r="E4730" s="1">
        <v>40429</v>
      </c>
      <c r="F4730" s="1" t="str">
        <f t="shared" si="306"/>
        <v>September</v>
      </c>
      <c r="G4730" s="1" t="str">
        <f t="shared" si="307"/>
        <v>2010</v>
      </c>
      <c r="H4730" s="2">
        <f t="shared" si="308"/>
        <v>1</v>
      </c>
      <c r="I4730" s="2" t="b">
        <f t="shared" si="309"/>
        <v>0</v>
      </c>
      <c r="J4730" t="s">
        <v>52</v>
      </c>
      <c r="K4730">
        <v>36</v>
      </c>
      <c r="L4730">
        <v>146.71</v>
      </c>
      <c r="M4730">
        <v>0.01</v>
      </c>
      <c r="N4730" t="s">
        <v>18</v>
      </c>
      <c r="O4730">
        <v>38.630000000000003</v>
      </c>
      <c r="P4730">
        <v>4</v>
      </c>
      <c r="Q4730">
        <v>1.3</v>
      </c>
      <c r="R4730" t="s">
        <v>612</v>
      </c>
      <c r="S4730" t="s">
        <v>116</v>
      </c>
      <c r="T4730" t="s">
        <v>42</v>
      </c>
      <c r="U4730" t="s">
        <v>22</v>
      </c>
      <c r="V4730" t="s">
        <v>43</v>
      </c>
      <c r="W4730">
        <v>0.37</v>
      </c>
    </row>
    <row r="4731" spans="1:23" x14ac:dyDescent="0.3">
      <c r="A4731" t="s">
        <v>1133</v>
      </c>
      <c r="B4731" t="s">
        <v>948</v>
      </c>
      <c r="D4731" s="1">
        <v>40428</v>
      </c>
      <c r="E4731" s="1">
        <v>40429</v>
      </c>
      <c r="F4731" s="1" t="str">
        <f t="shared" si="306"/>
        <v>September</v>
      </c>
      <c r="G4731" s="1" t="str">
        <f t="shared" si="307"/>
        <v>2010</v>
      </c>
      <c r="H4731" s="2">
        <f t="shared" si="308"/>
        <v>1</v>
      </c>
      <c r="I4731" s="2" t="b">
        <f t="shared" si="309"/>
        <v>0</v>
      </c>
      <c r="J4731" t="s">
        <v>52</v>
      </c>
      <c r="K4731">
        <v>36</v>
      </c>
      <c r="L4731">
        <v>475.92</v>
      </c>
      <c r="M4731">
        <v>0.05</v>
      </c>
      <c r="N4731" t="s">
        <v>18</v>
      </c>
      <c r="O4731">
        <v>-95.3</v>
      </c>
      <c r="P4731">
        <v>12.88</v>
      </c>
      <c r="Q4731">
        <v>4.59</v>
      </c>
      <c r="R4731" t="s">
        <v>612</v>
      </c>
      <c r="S4731" t="s">
        <v>116</v>
      </c>
      <c r="T4731" t="s">
        <v>42</v>
      </c>
      <c r="U4731" t="s">
        <v>22</v>
      </c>
      <c r="V4731" t="s">
        <v>82</v>
      </c>
      <c r="W4731">
        <v>0.82</v>
      </c>
    </row>
    <row r="4732" spans="1:23" x14ac:dyDescent="0.3">
      <c r="A4732" t="s">
        <v>1386</v>
      </c>
      <c r="B4732" t="s">
        <v>1617</v>
      </c>
      <c r="D4732" s="1">
        <v>39919</v>
      </c>
      <c r="E4732" s="1">
        <v>39921</v>
      </c>
      <c r="F4732" s="1" t="str">
        <f t="shared" si="306"/>
        <v>April</v>
      </c>
      <c r="G4732" s="1" t="str">
        <f t="shared" si="307"/>
        <v>2009</v>
      </c>
      <c r="H4732" s="2">
        <f t="shared" si="308"/>
        <v>2</v>
      </c>
      <c r="I4732" s="2" t="b">
        <f t="shared" si="309"/>
        <v>0</v>
      </c>
      <c r="J4732" t="s">
        <v>24</v>
      </c>
      <c r="K4732">
        <v>37</v>
      </c>
      <c r="L4732">
        <v>4158.1234999999997</v>
      </c>
      <c r="M4732">
        <v>0.01</v>
      </c>
      <c r="N4732" t="s">
        <v>18</v>
      </c>
      <c r="O4732">
        <v>1228.8900000000001</v>
      </c>
      <c r="P4732">
        <v>125.99</v>
      </c>
      <c r="Q4732">
        <v>8.99</v>
      </c>
      <c r="R4732" t="s">
        <v>139</v>
      </c>
      <c r="S4732" t="s">
        <v>140</v>
      </c>
      <c r="T4732" t="s">
        <v>42</v>
      </c>
      <c r="U4732" t="s">
        <v>32</v>
      </c>
      <c r="V4732" t="s">
        <v>33</v>
      </c>
      <c r="W4732">
        <v>0.55000000000000004</v>
      </c>
    </row>
    <row r="4733" spans="1:23" x14ac:dyDescent="0.3">
      <c r="A4733" t="s">
        <v>1586</v>
      </c>
      <c r="B4733" t="s">
        <v>1618</v>
      </c>
      <c r="D4733" s="1">
        <v>40756</v>
      </c>
      <c r="E4733" s="1">
        <v>40758</v>
      </c>
      <c r="F4733" s="1" t="str">
        <f t="shared" si="306"/>
        <v>August</v>
      </c>
      <c r="G4733" s="1" t="str">
        <f t="shared" si="307"/>
        <v>2011</v>
      </c>
      <c r="H4733" s="2">
        <f t="shared" si="308"/>
        <v>2</v>
      </c>
      <c r="I4733" s="2" t="b">
        <f t="shared" si="309"/>
        <v>0</v>
      </c>
      <c r="J4733" t="s">
        <v>52</v>
      </c>
      <c r="K4733">
        <v>38</v>
      </c>
      <c r="L4733">
        <v>283.64999999999998</v>
      </c>
      <c r="M4733">
        <v>0.02</v>
      </c>
      <c r="N4733" t="s">
        <v>39</v>
      </c>
      <c r="O4733">
        <v>-29.21</v>
      </c>
      <c r="P4733">
        <v>6.68</v>
      </c>
      <c r="Q4733">
        <v>5.41</v>
      </c>
      <c r="R4733" t="s">
        <v>139</v>
      </c>
      <c r="S4733" t="s">
        <v>140</v>
      </c>
      <c r="T4733" t="s">
        <v>42</v>
      </c>
      <c r="U4733" t="s">
        <v>22</v>
      </c>
      <c r="V4733" t="s">
        <v>43</v>
      </c>
      <c r="W4733">
        <v>0.37</v>
      </c>
    </row>
    <row r="4734" spans="1:23" x14ac:dyDescent="0.3">
      <c r="A4734" t="s">
        <v>1524</v>
      </c>
      <c r="B4734" t="s">
        <v>1525</v>
      </c>
      <c r="D4734" s="1">
        <v>41202</v>
      </c>
      <c r="E4734" s="1">
        <v>41204</v>
      </c>
      <c r="F4734" s="1" t="str">
        <f t="shared" si="306"/>
        <v>October</v>
      </c>
      <c r="G4734" s="1" t="str">
        <f t="shared" si="307"/>
        <v>2012</v>
      </c>
      <c r="H4734" s="2">
        <f t="shared" si="308"/>
        <v>2</v>
      </c>
      <c r="I4734" s="2" t="b">
        <f t="shared" si="309"/>
        <v>0</v>
      </c>
      <c r="J4734" t="s">
        <v>44</v>
      </c>
      <c r="K4734">
        <v>50</v>
      </c>
      <c r="L4734">
        <v>262.87</v>
      </c>
      <c r="M4734">
        <v>0.1</v>
      </c>
      <c r="N4734" t="s">
        <v>18</v>
      </c>
      <c r="O4734">
        <v>-166.29</v>
      </c>
      <c r="P4734">
        <v>5.28</v>
      </c>
      <c r="Q4734">
        <v>6.26</v>
      </c>
      <c r="R4734" t="s">
        <v>139</v>
      </c>
      <c r="S4734" t="s">
        <v>140</v>
      </c>
      <c r="T4734" t="s">
        <v>31</v>
      </c>
      <c r="U4734" t="s">
        <v>22</v>
      </c>
      <c r="V4734" t="s">
        <v>43</v>
      </c>
      <c r="W4734">
        <v>0.4</v>
      </c>
    </row>
    <row r="4735" spans="1:23" x14ac:dyDescent="0.3">
      <c r="A4735" t="s">
        <v>1524</v>
      </c>
      <c r="B4735" t="s">
        <v>1525</v>
      </c>
      <c r="D4735" s="1">
        <v>41202</v>
      </c>
      <c r="E4735" s="1">
        <v>41204</v>
      </c>
      <c r="F4735" s="1" t="str">
        <f t="shared" si="306"/>
        <v>October</v>
      </c>
      <c r="G4735" s="1" t="str">
        <f t="shared" si="307"/>
        <v>2012</v>
      </c>
      <c r="H4735" s="2">
        <f t="shared" si="308"/>
        <v>2</v>
      </c>
      <c r="I4735" s="2" t="b">
        <f t="shared" si="309"/>
        <v>0</v>
      </c>
      <c r="J4735" t="s">
        <v>44</v>
      </c>
      <c r="K4735">
        <v>43</v>
      </c>
      <c r="L4735">
        <v>2531.0875000000001</v>
      </c>
      <c r="M4735">
        <v>0.01</v>
      </c>
      <c r="N4735" t="s">
        <v>18</v>
      </c>
      <c r="O4735">
        <v>881.68</v>
      </c>
      <c r="P4735">
        <v>65.989999999999995</v>
      </c>
      <c r="Q4735">
        <v>2.5</v>
      </c>
      <c r="R4735" t="s">
        <v>139</v>
      </c>
      <c r="S4735" t="s">
        <v>140</v>
      </c>
      <c r="T4735" t="s">
        <v>31</v>
      </c>
      <c r="U4735" t="s">
        <v>32</v>
      </c>
      <c r="V4735" t="s">
        <v>33</v>
      </c>
      <c r="W4735">
        <v>0.55000000000000004</v>
      </c>
    </row>
    <row r="4736" spans="1:23" x14ac:dyDescent="0.3">
      <c r="A4736" t="s">
        <v>1619</v>
      </c>
      <c r="B4736" t="s">
        <v>1620</v>
      </c>
      <c r="D4736" s="1">
        <v>40764</v>
      </c>
      <c r="E4736" s="1">
        <v>40766</v>
      </c>
      <c r="F4736" s="1" t="str">
        <f t="shared" si="306"/>
        <v>August</v>
      </c>
      <c r="G4736" s="1" t="str">
        <f t="shared" si="307"/>
        <v>2011</v>
      </c>
      <c r="H4736" s="2">
        <f t="shared" si="308"/>
        <v>2</v>
      </c>
      <c r="I4736" s="2" t="b">
        <f t="shared" si="309"/>
        <v>0</v>
      </c>
      <c r="J4736" t="s">
        <v>17</v>
      </c>
      <c r="K4736">
        <v>41</v>
      </c>
      <c r="L4736">
        <v>726.22</v>
      </c>
      <c r="M4736">
        <v>0.01</v>
      </c>
      <c r="N4736" t="s">
        <v>18</v>
      </c>
      <c r="O4736">
        <v>52.47</v>
      </c>
      <c r="P4736">
        <v>17.670000000000002</v>
      </c>
      <c r="Q4736">
        <v>8.99</v>
      </c>
      <c r="R4736" t="s">
        <v>139</v>
      </c>
      <c r="S4736" t="s">
        <v>140</v>
      </c>
      <c r="T4736" t="s">
        <v>21</v>
      </c>
      <c r="U4736" t="s">
        <v>36</v>
      </c>
      <c r="V4736" t="s">
        <v>37</v>
      </c>
      <c r="W4736">
        <v>0.47</v>
      </c>
    </row>
    <row r="4737" spans="1:23" x14ac:dyDescent="0.3">
      <c r="A4737" t="s">
        <v>1184</v>
      </c>
      <c r="B4737" t="s">
        <v>1189</v>
      </c>
      <c r="D4737" s="1">
        <v>40597</v>
      </c>
      <c r="E4737" s="1">
        <v>40599</v>
      </c>
      <c r="F4737" s="1" t="str">
        <f t="shared" si="306"/>
        <v>February</v>
      </c>
      <c r="G4737" s="1" t="str">
        <f t="shared" si="307"/>
        <v>2011</v>
      </c>
      <c r="H4737" s="2">
        <f t="shared" si="308"/>
        <v>2</v>
      </c>
      <c r="I4737" s="2" t="b">
        <f t="shared" si="309"/>
        <v>0</v>
      </c>
      <c r="J4737" t="s">
        <v>44</v>
      </c>
      <c r="K4737">
        <v>27</v>
      </c>
      <c r="L4737">
        <v>353.62</v>
      </c>
      <c r="M4737">
        <v>0.01</v>
      </c>
      <c r="N4737" t="s">
        <v>18</v>
      </c>
      <c r="O4737">
        <v>140.15</v>
      </c>
      <c r="P4737">
        <v>12.97</v>
      </c>
      <c r="Q4737">
        <v>1.49</v>
      </c>
      <c r="R4737" t="s">
        <v>139</v>
      </c>
      <c r="S4737" t="s">
        <v>140</v>
      </c>
      <c r="T4737" t="s">
        <v>27</v>
      </c>
      <c r="U4737" t="s">
        <v>22</v>
      </c>
      <c r="V4737" t="s">
        <v>29</v>
      </c>
      <c r="W4737">
        <v>0.35</v>
      </c>
    </row>
    <row r="4738" spans="1:23" x14ac:dyDescent="0.3">
      <c r="A4738" t="s">
        <v>1586</v>
      </c>
      <c r="B4738" t="s">
        <v>1618</v>
      </c>
      <c r="D4738" s="1">
        <v>40705</v>
      </c>
      <c r="E4738" s="1">
        <v>40705</v>
      </c>
      <c r="F4738" s="1" t="str">
        <f t="shared" si="306"/>
        <v>June</v>
      </c>
      <c r="G4738" s="1" t="str">
        <f t="shared" si="307"/>
        <v>2011</v>
      </c>
      <c r="H4738" s="2">
        <f t="shared" si="308"/>
        <v>0</v>
      </c>
      <c r="I4738" s="2" t="str">
        <f t="shared" si="309"/>
        <v>FREE DELIVERY</v>
      </c>
      <c r="J4738" t="s">
        <v>24</v>
      </c>
      <c r="K4738">
        <v>22</v>
      </c>
      <c r="L4738">
        <v>646.07000000000005</v>
      </c>
      <c r="M4738">
        <v>0.06</v>
      </c>
      <c r="N4738" t="s">
        <v>39</v>
      </c>
      <c r="O4738">
        <v>237.75</v>
      </c>
      <c r="P4738">
        <v>28.48</v>
      </c>
      <c r="Q4738">
        <v>1.99</v>
      </c>
      <c r="R4738" t="s">
        <v>139</v>
      </c>
      <c r="S4738" t="s">
        <v>140</v>
      </c>
      <c r="T4738" t="s">
        <v>42</v>
      </c>
      <c r="U4738" t="s">
        <v>32</v>
      </c>
      <c r="V4738" t="s">
        <v>48</v>
      </c>
      <c r="W4738">
        <v>0.4</v>
      </c>
    </row>
    <row r="4739" spans="1:23" x14ac:dyDescent="0.3">
      <c r="A4739" t="s">
        <v>1548</v>
      </c>
      <c r="B4739" t="s">
        <v>1095</v>
      </c>
      <c r="D4739" s="1">
        <v>40287</v>
      </c>
      <c r="E4739" s="1">
        <v>40288</v>
      </c>
      <c r="F4739" s="1" t="str">
        <f t="shared" ref="F4739:F4802" si="310">TEXT(E4739,"mmmm")</f>
        <v>April</v>
      </c>
      <c r="G4739" s="1" t="str">
        <f t="shared" ref="G4739:G4802" si="311">TEXT(E4739,"yyyy")</f>
        <v>2010</v>
      </c>
      <c r="H4739" s="2">
        <f t="shared" ref="H4739:H4802" si="312">E4739-D4739</f>
        <v>1</v>
      </c>
      <c r="I4739" s="2" t="b">
        <f t="shared" ref="I4739:I4802" si="313">IF(H4739&lt;1,IF(AND(H4739&gt;0,H4739&lt;2),"ONE DAY", "FREE DELIVERY"))</f>
        <v>0</v>
      </c>
      <c r="J4739" t="s">
        <v>44</v>
      </c>
      <c r="K4739">
        <v>4</v>
      </c>
      <c r="L4739">
        <v>126.87</v>
      </c>
      <c r="M4739">
        <v>0.08</v>
      </c>
      <c r="N4739" t="s">
        <v>18</v>
      </c>
      <c r="O4739">
        <v>-125.99</v>
      </c>
      <c r="P4739">
        <v>32.979999999999997</v>
      </c>
      <c r="Q4739">
        <v>5.5</v>
      </c>
      <c r="R4739" t="s">
        <v>139</v>
      </c>
      <c r="S4739" t="s">
        <v>140</v>
      </c>
      <c r="T4739" t="s">
        <v>31</v>
      </c>
      <c r="U4739" t="s">
        <v>32</v>
      </c>
      <c r="V4739" t="s">
        <v>48</v>
      </c>
      <c r="W4739">
        <v>0.75</v>
      </c>
    </row>
    <row r="4740" spans="1:23" x14ac:dyDescent="0.3">
      <c r="A4740" t="s">
        <v>1051</v>
      </c>
      <c r="B4740" t="s">
        <v>1621</v>
      </c>
      <c r="D4740" s="1">
        <v>40743</v>
      </c>
      <c r="E4740" s="1">
        <v>40745</v>
      </c>
      <c r="F4740" s="1" t="str">
        <f t="shared" si="310"/>
        <v>July</v>
      </c>
      <c r="G4740" s="1" t="str">
        <f t="shared" si="311"/>
        <v>2011</v>
      </c>
      <c r="H4740" s="2">
        <f t="shared" si="312"/>
        <v>2</v>
      </c>
      <c r="I4740" s="2" t="b">
        <f t="shared" si="313"/>
        <v>0</v>
      </c>
      <c r="J4740" t="s">
        <v>52</v>
      </c>
      <c r="K4740">
        <v>9</v>
      </c>
      <c r="L4740">
        <v>520.49</v>
      </c>
      <c r="M4740">
        <v>0</v>
      </c>
      <c r="N4740" t="s">
        <v>18</v>
      </c>
      <c r="O4740">
        <v>-51.01</v>
      </c>
      <c r="P4740">
        <v>51.65</v>
      </c>
      <c r="Q4740">
        <v>18.45</v>
      </c>
      <c r="R4740" t="s">
        <v>139</v>
      </c>
      <c r="S4740" t="s">
        <v>140</v>
      </c>
      <c r="T4740" t="s">
        <v>21</v>
      </c>
      <c r="U4740" t="s">
        <v>36</v>
      </c>
      <c r="V4740" t="s">
        <v>37</v>
      </c>
      <c r="W4740">
        <v>0.65</v>
      </c>
    </row>
    <row r="4741" spans="1:23" x14ac:dyDescent="0.3">
      <c r="A4741" t="s">
        <v>1386</v>
      </c>
      <c r="B4741" t="s">
        <v>1617</v>
      </c>
      <c r="D4741" s="1">
        <v>39871</v>
      </c>
      <c r="E4741" s="1">
        <v>39872</v>
      </c>
      <c r="F4741" s="1" t="str">
        <f t="shared" si="310"/>
        <v>February</v>
      </c>
      <c r="G4741" s="1" t="str">
        <f t="shared" si="311"/>
        <v>2009</v>
      </c>
      <c r="H4741" s="2">
        <f t="shared" si="312"/>
        <v>1</v>
      </c>
      <c r="I4741" s="2" t="b">
        <f t="shared" si="313"/>
        <v>0</v>
      </c>
      <c r="J4741" t="s">
        <v>52</v>
      </c>
      <c r="K4741">
        <v>28</v>
      </c>
      <c r="L4741">
        <v>334.89</v>
      </c>
      <c r="M4741">
        <v>0.03</v>
      </c>
      <c r="N4741" t="s">
        <v>18</v>
      </c>
      <c r="O4741">
        <v>-1.44</v>
      </c>
      <c r="P4741">
        <v>11.99</v>
      </c>
      <c r="Q4741">
        <v>5.99</v>
      </c>
      <c r="R4741" t="s">
        <v>139</v>
      </c>
      <c r="S4741" t="s">
        <v>140</v>
      </c>
      <c r="T4741" t="s">
        <v>42</v>
      </c>
      <c r="U4741" t="s">
        <v>32</v>
      </c>
      <c r="V4741" t="s">
        <v>94</v>
      </c>
      <c r="W4741">
        <v>0.36</v>
      </c>
    </row>
    <row r="4742" spans="1:23" x14ac:dyDescent="0.3">
      <c r="A4742" t="s">
        <v>1170</v>
      </c>
      <c r="B4742" t="s">
        <v>1139</v>
      </c>
      <c r="D4742" s="1">
        <v>40912</v>
      </c>
      <c r="E4742" s="1">
        <v>40912</v>
      </c>
      <c r="F4742" s="1" t="str">
        <f t="shared" si="310"/>
        <v>January</v>
      </c>
      <c r="G4742" s="1" t="str">
        <f t="shared" si="311"/>
        <v>2012</v>
      </c>
      <c r="H4742" s="2">
        <f t="shared" si="312"/>
        <v>0</v>
      </c>
      <c r="I4742" s="2" t="str">
        <f t="shared" si="313"/>
        <v>FREE DELIVERY</v>
      </c>
      <c r="J4742" t="s">
        <v>34</v>
      </c>
      <c r="K4742">
        <v>3</v>
      </c>
      <c r="L4742">
        <v>172.04</v>
      </c>
      <c r="M4742">
        <v>0.02</v>
      </c>
      <c r="N4742" t="s">
        <v>18</v>
      </c>
      <c r="O4742">
        <v>143.08000000000001</v>
      </c>
      <c r="P4742">
        <v>54.2</v>
      </c>
      <c r="Q4742">
        <v>11.1</v>
      </c>
      <c r="R4742" t="s">
        <v>139</v>
      </c>
      <c r="S4742" t="s">
        <v>140</v>
      </c>
      <c r="T4742" t="s">
        <v>31</v>
      </c>
      <c r="U4742" t="s">
        <v>36</v>
      </c>
      <c r="V4742" t="s">
        <v>37</v>
      </c>
      <c r="W4742">
        <v>0.64</v>
      </c>
    </row>
    <row r="4743" spans="1:23" x14ac:dyDescent="0.3">
      <c r="A4743" t="s">
        <v>1170</v>
      </c>
      <c r="B4743" t="s">
        <v>1139</v>
      </c>
      <c r="D4743" s="1">
        <v>40912</v>
      </c>
      <c r="E4743" s="1">
        <v>40914</v>
      </c>
      <c r="F4743" s="1" t="str">
        <f t="shared" si="310"/>
        <v>January</v>
      </c>
      <c r="G4743" s="1" t="str">
        <f t="shared" si="311"/>
        <v>2012</v>
      </c>
      <c r="H4743" s="2">
        <f t="shared" si="312"/>
        <v>2</v>
      </c>
      <c r="I4743" s="2" t="b">
        <f t="shared" si="313"/>
        <v>0</v>
      </c>
      <c r="J4743" t="s">
        <v>34</v>
      </c>
      <c r="K4743">
        <v>3</v>
      </c>
      <c r="L4743">
        <v>113.14</v>
      </c>
      <c r="M4743">
        <v>0.06</v>
      </c>
      <c r="N4743" t="s">
        <v>18</v>
      </c>
      <c r="O4743">
        <v>-21.23</v>
      </c>
      <c r="P4743">
        <v>37.94</v>
      </c>
      <c r="Q4743">
        <v>5.08</v>
      </c>
      <c r="R4743" t="s">
        <v>139</v>
      </c>
      <c r="S4743" t="s">
        <v>140</v>
      </c>
      <c r="T4743" t="s">
        <v>31</v>
      </c>
      <c r="U4743" t="s">
        <v>22</v>
      </c>
      <c r="V4743" t="s">
        <v>43</v>
      </c>
      <c r="W4743">
        <v>0.38</v>
      </c>
    </row>
    <row r="4744" spans="1:23" x14ac:dyDescent="0.3">
      <c r="A4744" t="s">
        <v>1170</v>
      </c>
      <c r="B4744" t="s">
        <v>1139</v>
      </c>
      <c r="D4744" s="1">
        <v>40912</v>
      </c>
      <c r="E4744" s="1">
        <v>40913</v>
      </c>
      <c r="F4744" s="1" t="str">
        <f t="shared" si="310"/>
        <v>January</v>
      </c>
      <c r="G4744" s="1" t="str">
        <f t="shared" si="311"/>
        <v>2012</v>
      </c>
      <c r="H4744" s="2">
        <f t="shared" si="312"/>
        <v>1</v>
      </c>
      <c r="I4744" s="2" t="b">
        <f t="shared" si="313"/>
        <v>0</v>
      </c>
      <c r="J4744" t="s">
        <v>34</v>
      </c>
      <c r="K4744">
        <v>32</v>
      </c>
      <c r="L4744">
        <v>1724.82</v>
      </c>
      <c r="M4744">
        <v>0.1</v>
      </c>
      <c r="N4744" t="s">
        <v>18</v>
      </c>
      <c r="O4744">
        <v>407.8</v>
      </c>
      <c r="P4744">
        <v>55.29</v>
      </c>
      <c r="Q4744">
        <v>5.08</v>
      </c>
      <c r="R4744" t="s">
        <v>139</v>
      </c>
      <c r="S4744" t="s">
        <v>140</v>
      </c>
      <c r="T4744" t="s">
        <v>31</v>
      </c>
      <c r="U4744" t="s">
        <v>22</v>
      </c>
      <c r="V4744" t="s">
        <v>23</v>
      </c>
      <c r="W4744">
        <v>0.59</v>
      </c>
    </row>
    <row r="4745" spans="1:23" x14ac:dyDescent="0.3">
      <c r="A4745" t="s">
        <v>1122</v>
      </c>
      <c r="B4745" t="s">
        <v>1469</v>
      </c>
      <c r="D4745" s="1">
        <v>40672</v>
      </c>
      <c r="E4745" s="1">
        <v>40673</v>
      </c>
      <c r="F4745" s="1" t="str">
        <f t="shared" si="310"/>
        <v>May</v>
      </c>
      <c r="G4745" s="1" t="str">
        <f t="shared" si="311"/>
        <v>2011</v>
      </c>
      <c r="H4745" s="2">
        <f t="shared" si="312"/>
        <v>1</v>
      </c>
      <c r="I4745" s="2" t="b">
        <f t="shared" si="313"/>
        <v>0</v>
      </c>
      <c r="J4745" t="s">
        <v>52</v>
      </c>
      <c r="K4745">
        <v>22</v>
      </c>
      <c r="L4745">
        <v>1337.81</v>
      </c>
      <c r="M4745">
        <v>0.02</v>
      </c>
      <c r="N4745" t="s">
        <v>18</v>
      </c>
      <c r="O4745">
        <v>407.12</v>
      </c>
      <c r="P4745">
        <v>59.78</v>
      </c>
      <c r="Q4745">
        <v>10.29</v>
      </c>
      <c r="R4745" t="s">
        <v>139</v>
      </c>
      <c r="S4745" t="s">
        <v>140</v>
      </c>
      <c r="T4745" t="s">
        <v>31</v>
      </c>
      <c r="U4745" t="s">
        <v>22</v>
      </c>
      <c r="V4745" t="s">
        <v>29</v>
      </c>
      <c r="W4745">
        <v>0.39</v>
      </c>
    </row>
    <row r="4746" spans="1:23" x14ac:dyDescent="0.3">
      <c r="A4746" t="s">
        <v>1184</v>
      </c>
      <c r="B4746" t="s">
        <v>1189</v>
      </c>
      <c r="D4746" s="1">
        <v>41182</v>
      </c>
      <c r="E4746" s="1">
        <v>41187</v>
      </c>
      <c r="F4746" s="1" t="str">
        <f t="shared" si="310"/>
        <v>October</v>
      </c>
      <c r="G4746" s="1" t="str">
        <f t="shared" si="311"/>
        <v>2012</v>
      </c>
      <c r="H4746" s="2">
        <f t="shared" si="312"/>
        <v>5</v>
      </c>
      <c r="I4746" s="2" t="b">
        <f t="shared" si="313"/>
        <v>0</v>
      </c>
      <c r="J4746" t="s">
        <v>17</v>
      </c>
      <c r="K4746">
        <v>31</v>
      </c>
      <c r="L4746">
        <v>937.8</v>
      </c>
      <c r="M4746">
        <v>0</v>
      </c>
      <c r="N4746" t="s">
        <v>18</v>
      </c>
      <c r="O4746">
        <v>27.12</v>
      </c>
      <c r="P4746">
        <v>29.74</v>
      </c>
      <c r="Q4746">
        <v>6.64</v>
      </c>
      <c r="R4746" t="s">
        <v>139</v>
      </c>
      <c r="S4746" t="s">
        <v>140</v>
      </c>
      <c r="T4746" t="s">
        <v>27</v>
      </c>
      <c r="U4746" t="s">
        <v>22</v>
      </c>
      <c r="V4746" t="s">
        <v>23</v>
      </c>
      <c r="W4746">
        <v>0.7</v>
      </c>
    </row>
    <row r="4747" spans="1:23" x14ac:dyDescent="0.3">
      <c r="A4747" t="s">
        <v>1315</v>
      </c>
      <c r="B4747" t="s">
        <v>1605</v>
      </c>
      <c r="D4747" s="1">
        <v>39947</v>
      </c>
      <c r="E4747" s="1">
        <v>39947</v>
      </c>
      <c r="F4747" s="1" t="str">
        <f t="shared" si="310"/>
        <v>May</v>
      </c>
      <c r="G4747" s="1" t="str">
        <f t="shared" si="311"/>
        <v>2009</v>
      </c>
      <c r="H4747" s="2">
        <f t="shared" si="312"/>
        <v>0</v>
      </c>
      <c r="I4747" s="2" t="str">
        <f t="shared" si="313"/>
        <v>FREE DELIVERY</v>
      </c>
      <c r="J4747" t="s">
        <v>52</v>
      </c>
      <c r="K4747">
        <v>40</v>
      </c>
      <c r="L4747">
        <v>227.37</v>
      </c>
      <c r="M4747">
        <v>0</v>
      </c>
      <c r="N4747" t="s">
        <v>18</v>
      </c>
      <c r="O4747">
        <v>-92.07</v>
      </c>
      <c r="P4747">
        <v>5.28</v>
      </c>
      <c r="Q4747">
        <v>5.61</v>
      </c>
      <c r="R4747" t="s">
        <v>139</v>
      </c>
      <c r="S4747" t="s">
        <v>140</v>
      </c>
      <c r="T4747" t="s">
        <v>31</v>
      </c>
      <c r="U4747" t="s">
        <v>22</v>
      </c>
      <c r="V4747" t="s">
        <v>43</v>
      </c>
      <c r="W4747">
        <v>0.4</v>
      </c>
    </row>
    <row r="4748" spans="1:23" x14ac:dyDescent="0.3">
      <c r="A4748" t="s">
        <v>1465</v>
      </c>
      <c r="B4748" t="s">
        <v>1466</v>
      </c>
      <c r="D4748" s="1">
        <v>40665</v>
      </c>
      <c r="E4748" s="1">
        <v>40666</v>
      </c>
      <c r="F4748" s="1" t="str">
        <f t="shared" si="310"/>
        <v>May</v>
      </c>
      <c r="G4748" s="1" t="str">
        <f t="shared" si="311"/>
        <v>2011</v>
      </c>
      <c r="H4748" s="2">
        <f t="shared" si="312"/>
        <v>1</v>
      </c>
      <c r="I4748" s="2" t="b">
        <f t="shared" si="313"/>
        <v>0</v>
      </c>
      <c r="J4748" t="s">
        <v>24</v>
      </c>
      <c r="K4748">
        <v>39</v>
      </c>
      <c r="L4748">
        <v>6330.0860000000002</v>
      </c>
      <c r="M4748">
        <v>0.1</v>
      </c>
      <c r="N4748" t="s">
        <v>18</v>
      </c>
      <c r="O4748">
        <v>1421.89</v>
      </c>
      <c r="P4748">
        <v>205.99</v>
      </c>
      <c r="Q4748">
        <v>2.5</v>
      </c>
      <c r="R4748" t="s">
        <v>139</v>
      </c>
      <c r="S4748" t="s">
        <v>140</v>
      </c>
      <c r="T4748" t="s">
        <v>31</v>
      </c>
      <c r="U4748" t="s">
        <v>32</v>
      </c>
      <c r="V4748" t="s">
        <v>33</v>
      </c>
      <c r="W4748">
        <v>0.59</v>
      </c>
    </row>
    <row r="4749" spans="1:23" x14ac:dyDescent="0.3">
      <c r="A4749" t="s">
        <v>1386</v>
      </c>
      <c r="B4749" t="s">
        <v>1617</v>
      </c>
      <c r="D4749" s="1">
        <v>40579</v>
      </c>
      <c r="E4749" s="1">
        <v>40580</v>
      </c>
      <c r="F4749" s="1" t="str">
        <f t="shared" si="310"/>
        <v>February</v>
      </c>
      <c r="G4749" s="1" t="str">
        <f t="shared" si="311"/>
        <v>2011</v>
      </c>
      <c r="H4749" s="2">
        <f t="shared" si="312"/>
        <v>1</v>
      </c>
      <c r="I4749" s="2" t="b">
        <f t="shared" si="313"/>
        <v>0</v>
      </c>
      <c r="J4749" t="s">
        <v>34</v>
      </c>
      <c r="K4749">
        <v>3</v>
      </c>
      <c r="L4749">
        <v>1566.8</v>
      </c>
      <c r="M4749">
        <v>0.06</v>
      </c>
      <c r="N4749" t="s">
        <v>25</v>
      </c>
      <c r="O4749">
        <v>-1044.92</v>
      </c>
      <c r="P4749">
        <v>500.97</v>
      </c>
      <c r="Q4749">
        <v>69.3</v>
      </c>
      <c r="R4749" t="s">
        <v>139</v>
      </c>
      <c r="S4749" t="s">
        <v>140</v>
      </c>
      <c r="T4749" t="s">
        <v>42</v>
      </c>
      <c r="U4749" t="s">
        <v>32</v>
      </c>
      <c r="V4749" t="s">
        <v>94</v>
      </c>
      <c r="W4749">
        <v>0.37</v>
      </c>
    </row>
    <row r="4750" spans="1:23" x14ac:dyDescent="0.3">
      <c r="A4750" t="s">
        <v>1386</v>
      </c>
      <c r="B4750" t="s">
        <v>1617</v>
      </c>
      <c r="D4750" s="1">
        <v>40579</v>
      </c>
      <c r="E4750" s="1">
        <v>40579</v>
      </c>
      <c r="F4750" s="1" t="str">
        <f t="shared" si="310"/>
        <v>February</v>
      </c>
      <c r="G4750" s="1" t="str">
        <f t="shared" si="311"/>
        <v>2011</v>
      </c>
      <c r="H4750" s="2">
        <f t="shared" si="312"/>
        <v>0</v>
      </c>
      <c r="I4750" s="2" t="str">
        <f t="shared" si="313"/>
        <v>FREE DELIVERY</v>
      </c>
      <c r="J4750" t="s">
        <v>34</v>
      </c>
      <c r="K4750">
        <v>30</v>
      </c>
      <c r="L4750">
        <v>616.01</v>
      </c>
      <c r="M4750">
        <v>0.09</v>
      </c>
      <c r="N4750" t="s">
        <v>18</v>
      </c>
      <c r="O4750">
        <v>-74.88</v>
      </c>
      <c r="P4750">
        <v>21.38</v>
      </c>
      <c r="Q4750">
        <v>8.99</v>
      </c>
      <c r="R4750" t="s">
        <v>139</v>
      </c>
      <c r="S4750" t="s">
        <v>140</v>
      </c>
      <c r="T4750" t="s">
        <v>42</v>
      </c>
      <c r="U4750" t="s">
        <v>22</v>
      </c>
      <c r="V4750" t="s">
        <v>60</v>
      </c>
      <c r="W4750">
        <v>0.59</v>
      </c>
    </row>
    <row r="4751" spans="1:23" x14ac:dyDescent="0.3">
      <c r="A4751" t="s">
        <v>1386</v>
      </c>
      <c r="B4751" t="s">
        <v>1617</v>
      </c>
      <c r="D4751" s="1">
        <v>40579</v>
      </c>
      <c r="E4751" s="1">
        <v>40579</v>
      </c>
      <c r="F4751" s="1" t="str">
        <f t="shared" si="310"/>
        <v>February</v>
      </c>
      <c r="G4751" s="1" t="str">
        <f t="shared" si="311"/>
        <v>2011</v>
      </c>
      <c r="H4751" s="2">
        <f t="shared" si="312"/>
        <v>0</v>
      </c>
      <c r="I4751" s="2" t="str">
        <f t="shared" si="313"/>
        <v>FREE DELIVERY</v>
      </c>
      <c r="J4751" t="s">
        <v>34</v>
      </c>
      <c r="K4751">
        <v>17</v>
      </c>
      <c r="L4751">
        <v>438.60849999999999</v>
      </c>
      <c r="M4751">
        <v>0.01</v>
      </c>
      <c r="N4751" t="s">
        <v>18</v>
      </c>
      <c r="O4751">
        <v>-56.05</v>
      </c>
      <c r="P4751">
        <v>28.99</v>
      </c>
      <c r="Q4751">
        <v>8.59</v>
      </c>
      <c r="R4751" t="s">
        <v>139</v>
      </c>
      <c r="S4751" t="s">
        <v>140</v>
      </c>
      <c r="T4751" t="s">
        <v>42</v>
      </c>
      <c r="U4751" t="s">
        <v>32</v>
      </c>
      <c r="V4751" t="s">
        <v>33</v>
      </c>
      <c r="W4751">
        <v>0.56000000000000005</v>
      </c>
    </row>
    <row r="4752" spans="1:23" x14ac:dyDescent="0.3">
      <c r="A4752" t="s">
        <v>1122</v>
      </c>
      <c r="B4752" t="s">
        <v>1469</v>
      </c>
      <c r="D4752" s="1">
        <v>40323</v>
      </c>
      <c r="E4752" s="1">
        <v>40325</v>
      </c>
      <c r="F4752" s="1" t="str">
        <f t="shared" si="310"/>
        <v>May</v>
      </c>
      <c r="G4752" s="1" t="str">
        <f t="shared" si="311"/>
        <v>2010</v>
      </c>
      <c r="H4752" s="2">
        <f t="shared" si="312"/>
        <v>2</v>
      </c>
      <c r="I4752" s="2" t="b">
        <f t="shared" si="313"/>
        <v>0</v>
      </c>
      <c r="J4752" t="s">
        <v>34</v>
      </c>
      <c r="K4752">
        <v>5</v>
      </c>
      <c r="L4752">
        <v>1386.6</v>
      </c>
      <c r="M4752">
        <v>0.09</v>
      </c>
      <c r="N4752" t="s">
        <v>25</v>
      </c>
      <c r="O4752">
        <v>-556.17999999999995</v>
      </c>
      <c r="P4752">
        <v>280.98</v>
      </c>
      <c r="Q4752">
        <v>57</v>
      </c>
      <c r="R4752" t="s">
        <v>139</v>
      </c>
      <c r="S4752" t="s">
        <v>140</v>
      </c>
      <c r="T4752" t="s">
        <v>31</v>
      </c>
      <c r="U4752" t="s">
        <v>36</v>
      </c>
      <c r="V4752" t="s">
        <v>67</v>
      </c>
      <c r="W4752">
        <v>0.78</v>
      </c>
    </row>
    <row r="4753" spans="1:23" x14ac:dyDescent="0.3">
      <c r="A4753" t="s">
        <v>1369</v>
      </c>
      <c r="B4753" t="s">
        <v>1622</v>
      </c>
      <c r="D4753" s="1">
        <v>39908</v>
      </c>
      <c r="E4753" s="1">
        <v>39910</v>
      </c>
      <c r="F4753" s="1" t="str">
        <f t="shared" si="310"/>
        <v>April</v>
      </c>
      <c r="G4753" s="1" t="str">
        <f t="shared" si="311"/>
        <v>2009</v>
      </c>
      <c r="H4753" s="2">
        <f t="shared" si="312"/>
        <v>2</v>
      </c>
      <c r="I4753" s="2" t="b">
        <f t="shared" si="313"/>
        <v>0</v>
      </c>
      <c r="J4753" t="s">
        <v>34</v>
      </c>
      <c r="K4753">
        <v>45</v>
      </c>
      <c r="L4753">
        <v>1553.38</v>
      </c>
      <c r="M4753">
        <v>0.1</v>
      </c>
      <c r="N4753" t="s">
        <v>18</v>
      </c>
      <c r="O4753">
        <v>180.88</v>
      </c>
      <c r="P4753">
        <v>36.549999999999997</v>
      </c>
      <c r="Q4753">
        <v>13.89</v>
      </c>
      <c r="R4753" t="s">
        <v>139</v>
      </c>
      <c r="S4753" t="s">
        <v>140</v>
      </c>
      <c r="T4753" t="s">
        <v>31</v>
      </c>
      <c r="U4753" t="s">
        <v>22</v>
      </c>
      <c r="V4753" t="s">
        <v>60</v>
      </c>
      <c r="W4753">
        <v>0.41</v>
      </c>
    </row>
    <row r="4754" spans="1:23" x14ac:dyDescent="0.3">
      <c r="A4754" t="s">
        <v>1386</v>
      </c>
      <c r="B4754" t="s">
        <v>1617</v>
      </c>
      <c r="D4754" s="1">
        <v>40057</v>
      </c>
      <c r="E4754" s="1">
        <v>40059</v>
      </c>
      <c r="F4754" s="1" t="str">
        <f t="shared" si="310"/>
        <v>September</v>
      </c>
      <c r="G4754" s="1" t="str">
        <f t="shared" si="311"/>
        <v>2009</v>
      </c>
      <c r="H4754" s="2">
        <f t="shared" si="312"/>
        <v>2</v>
      </c>
      <c r="I4754" s="2" t="b">
        <f t="shared" si="313"/>
        <v>0</v>
      </c>
      <c r="J4754" t="s">
        <v>24</v>
      </c>
      <c r="K4754">
        <v>21</v>
      </c>
      <c r="L4754">
        <v>441.7</v>
      </c>
      <c r="M4754">
        <v>0.08</v>
      </c>
      <c r="N4754" t="s">
        <v>18</v>
      </c>
      <c r="O4754">
        <v>167.18</v>
      </c>
      <c r="P4754">
        <v>22.23</v>
      </c>
      <c r="Q4754">
        <v>3.63</v>
      </c>
      <c r="R4754" t="s">
        <v>139</v>
      </c>
      <c r="S4754" t="s">
        <v>140</v>
      </c>
      <c r="T4754" t="s">
        <v>42</v>
      </c>
      <c r="U4754" t="s">
        <v>36</v>
      </c>
      <c r="V4754" t="s">
        <v>37</v>
      </c>
      <c r="W4754">
        <v>0.52</v>
      </c>
    </row>
    <row r="4755" spans="1:23" x14ac:dyDescent="0.3">
      <c r="A4755" t="s">
        <v>1465</v>
      </c>
      <c r="B4755" t="s">
        <v>1466</v>
      </c>
      <c r="D4755" s="1">
        <v>39930</v>
      </c>
      <c r="E4755" s="1">
        <v>39930</v>
      </c>
      <c r="F4755" s="1" t="str">
        <f t="shared" si="310"/>
        <v>April</v>
      </c>
      <c r="G4755" s="1" t="str">
        <f t="shared" si="311"/>
        <v>2009</v>
      </c>
      <c r="H4755" s="2">
        <f t="shared" si="312"/>
        <v>0</v>
      </c>
      <c r="I4755" s="2" t="str">
        <f t="shared" si="313"/>
        <v>FREE DELIVERY</v>
      </c>
      <c r="J4755" t="s">
        <v>17</v>
      </c>
      <c r="K4755">
        <v>38</v>
      </c>
      <c r="L4755">
        <v>10823.84</v>
      </c>
      <c r="M4755">
        <v>0.09</v>
      </c>
      <c r="N4755" t="s">
        <v>18</v>
      </c>
      <c r="O4755">
        <v>3857.43</v>
      </c>
      <c r="P4755">
        <v>300.97000000000003</v>
      </c>
      <c r="Q4755">
        <v>7.18</v>
      </c>
      <c r="R4755" t="s">
        <v>139</v>
      </c>
      <c r="S4755" t="s">
        <v>140</v>
      </c>
      <c r="T4755" t="s">
        <v>31</v>
      </c>
      <c r="U4755" t="s">
        <v>32</v>
      </c>
      <c r="V4755" t="s">
        <v>48</v>
      </c>
      <c r="W4755">
        <v>0.48</v>
      </c>
    </row>
    <row r="4756" spans="1:23" x14ac:dyDescent="0.3">
      <c r="A4756" t="s">
        <v>1170</v>
      </c>
      <c r="B4756" t="s">
        <v>1139</v>
      </c>
      <c r="D4756" s="1">
        <v>40056</v>
      </c>
      <c r="E4756" s="1">
        <v>40056</v>
      </c>
      <c r="F4756" s="1" t="str">
        <f t="shared" si="310"/>
        <v>August</v>
      </c>
      <c r="G4756" s="1" t="str">
        <f t="shared" si="311"/>
        <v>2009</v>
      </c>
      <c r="H4756" s="2">
        <f t="shared" si="312"/>
        <v>0</v>
      </c>
      <c r="I4756" s="2" t="str">
        <f t="shared" si="313"/>
        <v>FREE DELIVERY</v>
      </c>
      <c r="J4756" t="s">
        <v>17</v>
      </c>
      <c r="K4756">
        <v>2</v>
      </c>
      <c r="L4756">
        <v>42.3</v>
      </c>
      <c r="M4756">
        <v>0.06</v>
      </c>
      <c r="N4756" t="s">
        <v>18</v>
      </c>
      <c r="O4756">
        <v>-25.38</v>
      </c>
      <c r="P4756">
        <v>19.23</v>
      </c>
      <c r="Q4756">
        <v>6.15</v>
      </c>
      <c r="R4756" t="s">
        <v>139</v>
      </c>
      <c r="S4756" t="s">
        <v>140</v>
      </c>
      <c r="T4756" t="s">
        <v>31</v>
      </c>
      <c r="U4756" t="s">
        <v>36</v>
      </c>
      <c r="V4756" t="s">
        <v>37</v>
      </c>
      <c r="W4756">
        <v>0.44</v>
      </c>
    </row>
    <row r="4757" spans="1:23" x14ac:dyDescent="0.3">
      <c r="A4757" t="s">
        <v>943</v>
      </c>
      <c r="B4757" t="s">
        <v>1435</v>
      </c>
      <c r="D4757" s="1">
        <v>40095</v>
      </c>
      <c r="E4757" s="1">
        <v>40095</v>
      </c>
      <c r="F4757" s="1" t="str">
        <f t="shared" si="310"/>
        <v>October</v>
      </c>
      <c r="G4757" s="1" t="str">
        <f t="shared" si="311"/>
        <v>2009</v>
      </c>
      <c r="H4757" s="2">
        <f t="shared" si="312"/>
        <v>0</v>
      </c>
      <c r="I4757" s="2" t="str">
        <f t="shared" si="313"/>
        <v>FREE DELIVERY</v>
      </c>
      <c r="J4757" t="s">
        <v>24</v>
      </c>
      <c r="K4757">
        <v>20</v>
      </c>
      <c r="L4757">
        <v>94.86</v>
      </c>
      <c r="M4757">
        <v>0.08</v>
      </c>
      <c r="N4757" t="s">
        <v>18</v>
      </c>
      <c r="O4757">
        <v>39.69</v>
      </c>
      <c r="P4757">
        <v>4.91</v>
      </c>
      <c r="Q4757">
        <v>0.5</v>
      </c>
      <c r="R4757" t="s">
        <v>139</v>
      </c>
      <c r="S4757" t="s">
        <v>140</v>
      </c>
      <c r="T4757" t="s">
        <v>27</v>
      </c>
      <c r="U4757" t="s">
        <v>22</v>
      </c>
      <c r="V4757" t="s">
        <v>57</v>
      </c>
      <c r="W4757">
        <v>0.36</v>
      </c>
    </row>
    <row r="4758" spans="1:23" x14ac:dyDescent="0.3">
      <c r="A4758" t="s">
        <v>943</v>
      </c>
      <c r="B4758" t="s">
        <v>1435</v>
      </c>
      <c r="D4758" s="1">
        <v>40095</v>
      </c>
      <c r="E4758" s="1">
        <v>40096</v>
      </c>
      <c r="F4758" s="1" t="str">
        <f t="shared" si="310"/>
        <v>October</v>
      </c>
      <c r="G4758" s="1" t="str">
        <f t="shared" si="311"/>
        <v>2009</v>
      </c>
      <c r="H4758" s="2">
        <f t="shared" si="312"/>
        <v>1</v>
      </c>
      <c r="I4758" s="2" t="b">
        <f t="shared" si="313"/>
        <v>0</v>
      </c>
      <c r="J4758" t="s">
        <v>24</v>
      </c>
      <c r="K4758">
        <v>25</v>
      </c>
      <c r="L4758">
        <v>744.12</v>
      </c>
      <c r="M4758">
        <v>0.02</v>
      </c>
      <c r="N4758" t="s">
        <v>18</v>
      </c>
      <c r="O4758">
        <v>146.51</v>
      </c>
      <c r="P4758">
        <v>28.15</v>
      </c>
      <c r="Q4758">
        <v>6.17</v>
      </c>
      <c r="R4758" t="s">
        <v>139</v>
      </c>
      <c r="S4758" t="s">
        <v>140</v>
      </c>
      <c r="T4758" t="s">
        <v>27</v>
      </c>
      <c r="U4758" t="s">
        <v>22</v>
      </c>
      <c r="V4758" t="s">
        <v>60</v>
      </c>
      <c r="W4758">
        <v>0.55000000000000004</v>
      </c>
    </row>
    <row r="4759" spans="1:23" x14ac:dyDescent="0.3">
      <c r="A4759" t="s">
        <v>1143</v>
      </c>
      <c r="B4759" t="s">
        <v>1398</v>
      </c>
      <c r="D4759" s="1">
        <v>40298</v>
      </c>
      <c r="E4759" s="1">
        <v>40300</v>
      </c>
      <c r="F4759" s="1" t="str">
        <f t="shared" si="310"/>
        <v>May</v>
      </c>
      <c r="G4759" s="1" t="str">
        <f t="shared" si="311"/>
        <v>2010</v>
      </c>
      <c r="H4759" s="2">
        <f t="shared" si="312"/>
        <v>2</v>
      </c>
      <c r="I4759" s="2" t="b">
        <f t="shared" si="313"/>
        <v>0</v>
      </c>
      <c r="J4759" t="s">
        <v>34</v>
      </c>
      <c r="K4759">
        <v>44</v>
      </c>
      <c r="L4759">
        <v>174.9</v>
      </c>
      <c r="M4759">
        <v>0.06</v>
      </c>
      <c r="N4759" t="s">
        <v>39</v>
      </c>
      <c r="O4759">
        <v>-150.9</v>
      </c>
      <c r="P4759">
        <v>3.58</v>
      </c>
      <c r="Q4759">
        <v>5.47</v>
      </c>
      <c r="R4759" t="s">
        <v>139</v>
      </c>
      <c r="S4759" t="s">
        <v>140</v>
      </c>
      <c r="T4759" t="s">
        <v>31</v>
      </c>
      <c r="U4759" t="s">
        <v>22</v>
      </c>
      <c r="V4759" t="s">
        <v>29</v>
      </c>
      <c r="W4759">
        <v>0.37</v>
      </c>
    </row>
    <row r="4760" spans="1:23" x14ac:dyDescent="0.3">
      <c r="A4760" t="s">
        <v>1143</v>
      </c>
      <c r="B4760" t="s">
        <v>1398</v>
      </c>
      <c r="D4760" s="1">
        <v>40298</v>
      </c>
      <c r="E4760" s="1">
        <v>40300</v>
      </c>
      <c r="F4760" s="1" t="str">
        <f t="shared" si="310"/>
        <v>May</v>
      </c>
      <c r="G4760" s="1" t="str">
        <f t="shared" si="311"/>
        <v>2010</v>
      </c>
      <c r="H4760" s="2">
        <f t="shared" si="312"/>
        <v>2</v>
      </c>
      <c r="I4760" s="2" t="b">
        <f t="shared" si="313"/>
        <v>0</v>
      </c>
      <c r="J4760" t="s">
        <v>34</v>
      </c>
      <c r="K4760">
        <v>48</v>
      </c>
      <c r="L4760">
        <v>103.8</v>
      </c>
      <c r="M4760">
        <v>0.1</v>
      </c>
      <c r="N4760" t="s">
        <v>18</v>
      </c>
      <c r="O4760">
        <v>-150.53</v>
      </c>
      <c r="P4760">
        <v>2.23</v>
      </c>
      <c r="Q4760">
        <v>4.57</v>
      </c>
      <c r="R4760" t="s">
        <v>139</v>
      </c>
      <c r="S4760" t="s">
        <v>140</v>
      </c>
      <c r="T4760" t="s">
        <v>31</v>
      </c>
      <c r="U4760" t="s">
        <v>36</v>
      </c>
      <c r="V4760" t="s">
        <v>37</v>
      </c>
      <c r="W4760">
        <v>0.41</v>
      </c>
    </row>
    <row r="4761" spans="1:23" x14ac:dyDescent="0.3">
      <c r="A4761" t="s">
        <v>1143</v>
      </c>
      <c r="B4761" t="s">
        <v>1398</v>
      </c>
      <c r="D4761" s="1">
        <v>40298</v>
      </c>
      <c r="E4761" s="1">
        <v>40300</v>
      </c>
      <c r="F4761" s="1" t="str">
        <f t="shared" si="310"/>
        <v>May</v>
      </c>
      <c r="G4761" s="1" t="str">
        <f t="shared" si="311"/>
        <v>2010</v>
      </c>
      <c r="H4761" s="2">
        <f t="shared" si="312"/>
        <v>2</v>
      </c>
      <c r="I4761" s="2" t="b">
        <f t="shared" si="313"/>
        <v>0</v>
      </c>
      <c r="J4761" t="s">
        <v>34</v>
      </c>
      <c r="K4761">
        <v>19</v>
      </c>
      <c r="L4761">
        <v>2557.5100000000002</v>
      </c>
      <c r="M4761">
        <v>0.01</v>
      </c>
      <c r="N4761" t="s">
        <v>25</v>
      </c>
      <c r="O4761">
        <v>-168.48</v>
      </c>
      <c r="P4761">
        <v>124.49</v>
      </c>
      <c r="Q4761">
        <v>51.94</v>
      </c>
      <c r="R4761" t="s">
        <v>139</v>
      </c>
      <c r="S4761" t="s">
        <v>140</v>
      </c>
      <c r="T4761" t="s">
        <v>31</v>
      </c>
      <c r="U4761" t="s">
        <v>36</v>
      </c>
      <c r="V4761" t="s">
        <v>55</v>
      </c>
      <c r="W4761">
        <v>0.63</v>
      </c>
    </row>
    <row r="4762" spans="1:23" x14ac:dyDescent="0.3">
      <c r="A4762" t="s">
        <v>1051</v>
      </c>
      <c r="B4762" t="s">
        <v>1621</v>
      </c>
      <c r="D4762" s="1">
        <v>40410</v>
      </c>
      <c r="E4762" s="1">
        <v>40412</v>
      </c>
      <c r="F4762" s="1" t="str">
        <f t="shared" si="310"/>
        <v>August</v>
      </c>
      <c r="G4762" s="1" t="str">
        <f t="shared" si="311"/>
        <v>2010</v>
      </c>
      <c r="H4762" s="2">
        <f t="shared" si="312"/>
        <v>2</v>
      </c>
      <c r="I4762" s="2" t="b">
        <f t="shared" si="313"/>
        <v>0</v>
      </c>
      <c r="J4762" t="s">
        <v>34</v>
      </c>
      <c r="K4762">
        <v>11</v>
      </c>
      <c r="L4762">
        <v>1378.72</v>
      </c>
      <c r="M4762">
        <v>7.0000000000000007E-2</v>
      </c>
      <c r="N4762" t="s">
        <v>25</v>
      </c>
      <c r="O4762">
        <v>-640.6</v>
      </c>
      <c r="P4762">
        <v>122.99</v>
      </c>
      <c r="Q4762">
        <v>70.2</v>
      </c>
      <c r="R4762" t="s">
        <v>139</v>
      </c>
      <c r="S4762" t="s">
        <v>140</v>
      </c>
      <c r="T4762" t="s">
        <v>21</v>
      </c>
      <c r="U4762" t="s">
        <v>36</v>
      </c>
      <c r="V4762" t="s">
        <v>67</v>
      </c>
      <c r="W4762">
        <v>0.74</v>
      </c>
    </row>
    <row r="4763" spans="1:23" x14ac:dyDescent="0.3">
      <c r="A4763" t="s">
        <v>1143</v>
      </c>
      <c r="B4763" t="s">
        <v>1398</v>
      </c>
      <c r="D4763" s="1">
        <v>40376</v>
      </c>
      <c r="E4763" s="1">
        <v>40378</v>
      </c>
      <c r="F4763" s="1" t="str">
        <f t="shared" si="310"/>
        <v>July</v>
      </c>
      <c r="G4763" s="1" t="str">
        <f t="shared" si="311"/>
        <v>2010</v>
      </c>
      <c r="H4763" s="2">
        <f t="shared" si="312"/>
        <v>2</v>
      </c>
      <c r="I4763" s="2" t="b">
        <f t="shared" si="313"/>
        <v>0</v>
      </c>
      <c r="J4763" t="s">
        <v>24</v>
      </c>
      <c r="K4763">
        <v>49</v>
      </c>
      <c r="L4763">
        <v>5610.6120000000001</v>
      </c>
      <c r="M4763">
        <v>0.01</v>
      </c>
      <c r="N4763" t="s">
        <v>18</v>
      </c>
      <c r="O4763">
        <v>2040.87</v>
      </c>
      <c r="P4763">
        <v>125.99</v>
      </c>
      <c r="Q4763">
        <v>2.5</v>
      </c>
      <c r="R4763" t="s">
        <v>139</v>
      </c>
      <c r="S4763" t="s">
        <v>140</v>
      </c>
      <c r="T4763" t="s">
        <v>31</v>
      </c>
      <c r="U4763" t="s">
        <v>32</v>
      </c>
      <c r="V4763" t="s">
        <v>33</v>
      </c>
      <c r="W4763">
        <v>0.57999999999999996</v>
      </c>
    </row>
    <row r="4764" spans="1:23" x14ac:dyDescent="0.3">
      <c r="A4764" t="s">
        <v>1122</v>
      </c>
      <c r="B4764" t="s">
        <v>1469</v>
      </c>
      <c r="D4764" s="1">
        <v>40793</v>
      </c>
      <c r="E4764" s="1">
        <v>40794</v>
      </c>
      <c r="F4764" s="1" t="str">
        <f t="shared" si="310"/>
        <v>September</v>
      </c>
      <c r="G4764" s="1" t="str">
        <f t="shared" si="311"/>
        <v>2011</v>
      </c>
      <c r="H4764" s="2">
        <f t="shared" si="312"/>
        <v>1</v>
      </c>
      <c r="I4764" s="2" t="b">
        <f t="shared" si="313"/>
        <v>0</v>
      </c>
      <c r="J4764" t="s">
        <v>52</v>
      </c>
      <c r="K4764">
        <v>20</v>
      </c>
      <c r="L4764">
        <v>67.03</v>
      </c>
      <c r="M4764">
        <v>0.04</v>
      </c>
      <c r="N4764" t="s">
        <v>18</v>
      </c>
      <c r="O4764">
        <v>-30.4</v>
      </c>
      <c r="P4764">
        <v>3.14</v>
      </c>
      <c r="Q4764">
        <v>1.92</v>
      </c>
      <c r="R4764" t="s">
        <v>139</v>
      </c>
      <c r="S4764" t="s">
        <v>140</v>
      </c>
      <c r="T4764" t="s">
        <v>31</v>
      </c>
      <c r="U4764" t="s">
        <v>22</v>
      </c>
      <c r="V4764" t="s">
        <v>82</v>
      </c>
      <c r="W4764">
        <v>0.84</v>
      </c>
    </row>
    <row r="4765" spans="1:23" x14ac:dyDescent="0.3">
      <c r="A4765" t="s">
        <v>1122</v>
      </c>
      <c r="B4765" t="s">
        <v>1469</v>
      </c>
      <c r="D4765" s="1">
        <v>40793</v>
      </c>
      <c r="E4765" s="1">
        <v>40794</v>
      </c>
      <c r="F4765" s="1" t="str">
        <f t="shared" si="310"/>
        <v>September</v>
      </c>
      <c r="G4765" s="1" t="str">
        <f t="shared" si="311"/>
        <v>2011</v>
      </c>
      <c r="H4765" s="2">
        <f t="shared" si="312"/>
        <v>1</v>
      </c>
      <c r="I4765" s="2" t="b">
        <f t="shared" si="313"/>
        <v>0</v>
      </c>
      <c r="J4765" t="s">
        <v>52</v>
      </c>
      <c r="K4765">
        <v>15</v>
      </c>
      <c r="L4765">
        <v>140.82</v>
      </c>
      <c r="M4765">
        <v>0.08</v>
      </c>
      <c r="N4765" t="s">
        <v>39</v>
      </c>
      <c r="O4765">
        <v>-43.26</v>
      </c>
      <c r="P4765">
        <v>7.98</v>
      </c>
      <c r="Q4765">
        <v>6.5</v>
      </c>
      <c r="R4765" t="s">
        <v>139</v>
      </c>
      <c r="S4765" t="s">
        <v>140</v>
      </c>
      <c r="T4765" t="s">
        <v>31</v>
      </c>
      <c r="U4765" t="s">
        <v>22</v>
      </c>
      <c r="V4765" t="s">
        <v>23</v>
      </c>
      <c r="W4765">
        <v>0.59</v>
      </c>
    </row>
    <row r="4766" spans="1:23" x14ac:dyDescent="0.3">
      <c r="A4766" t="s">
        <v>1143</v>
      </c>
      <c r="B4766" t="s">
        <v>1398</v>
      </c>
      <c r="D4766" s="1">
        <v>40517</v>
      </c>
      <c r="E4766" s="1">
        <v>40520</v>
      </c>
      <c r="F4766" s="1" t="str">
        <f t="shared" si="310"/>
        <v>December</v>
      </c>
      <c r="G4766" s="1" t="str">
        <f t="shared" si="311"/>
        <v>2010</v>
      </c>
      <c r="H4766" s="2">
        <f t="shared" si="312"/>
        <v>3</v>
      </c>
      <c r="I4766" s="2" t="b">
        <f t="shared" si="313"/>
        <v>0</v>
      </c>
      <c r="J4766" t="s">
        <v>34</v>
      </c>
      <c r="K4766">
        <v>28</v>
      </c>
      <c r="L4766">
        <v>4371.92</v>
      </c>
      <c r="M4766">
        <v>0.03</v>
      </c>
      <c r="N4766" t="s">
        <v>25</v>
      </c>
      <c r="O4766">
        <v>-533.44000000000005</v>
      </c>
      <c r="P4766">
        <v>150.97999999999999</v>
      </c>
      <c r="Q4766">
        <v>66.27</v>
      </c>
      <c r="R4766" t="s">
        <v>139</v>
      </c>
      <c r="S4766" t="s">
        <v>140</v>
      </c>
      <c r="T4766" t="s">
        <v>31</v>
      </c>
      <c r="U4766" t="s">
        <v>36</v>
      </c>
      <c r="V4766" t="s">
        <v>54</v>
      </c>
      <c r="W4766">
        <v>0.65</v>
      </c>
    </row>
    <row r="4767" spans="1:23" x14ac:dyDescent="0.3">
      <c r="A4767" t="s">
        <v>1143</v>
      </c>
      <c r="B4767" t="s">
        <v>1398</v>
      </c>
      <c r="D4767" s="1">
        <v>40517</v>
      </c>
      <c r="E4767" s="1">
        <v>40519</v>
      </c>
      <c r="F4767" s="1" t="str">
        <f t="shared" si="310"/>
        <v>December</v>
      </c>
      <c r="G4767" s="1" t="str">
        <f t="shared" si="311"/>
        <v>2010</v>
      </c>
      <c r="H4767" s="2">
        <f t="shared" si="312"/>
        <v>2</v>
      </c>
      <c r="I4767" s="2" t="b">
        <f t="shared" si="313"/>
        <v>0</v>
      </c>
      <c r="J4767" t="s">
        <v>34</v>
      </c>
      <c r="K4767">
        <v>21</v>
      </c>
      <c r="L4767">
        <v>1745.1179999999999</v>
      </c>
      <c r="M4767">
        <v>0.03</v>
      </c>
      <c r="N4767" t="s">
        <v>18</v>
      </c>
      <c r="O4767">
        <v>307.25</v>
      </c>
      <c r="P4767">
        <v>95.99</v>
      </c>
      <c r="Q4767">
        <v>4.9000000000000004</v>
      </c>
      <c r="R4767" t="s">
        <v>139</v>
      </c>
      <c r="S4767" t="s">
        <v>140</v>
      </c>
      <c r="T4767" t="s">
        <v>31</v>
      </c>
      <c r="U4767" t="s">
        <v>32</v>
      </c>
      <c r="V4767" t="s">
        <v>33</v>
      </c>
      <c r="W4767">
        <v>0.56000000000000005</v>
      </c>
    </row>
    <row r="4768" spans="1:23" x14ac:dyDescent="0.3">
      <c r="A4768" t="s">
        <v>1474</v>
      </c>
      <c r="B4768" t="s">
        <v>1623</v>
      </c>
      <c r="D4768" s="1">
        <v>39877</v>
      </c>
      <c r="E4768" s="1">
        <v>39878</v>
      </c>
      <c r="F4768" s="1" t="str">
        <f t="shared" si="310"/>
        <v>March</v>
      </c>
      <c r="G4768" s="1" t="str">
        <f t="shared" si="311"/>
        <v>2009</v>
      </c>
      <c r="H4768" s="2">
        <f t="shared" si="312"/>
        <v>1</v>
      </c>
      <c r="I4768" s="2" t="b">
        <f t="shared" si="313"/>
        <v>0</v>
      </c>
      <c r="J4768" t="s">
        <v>34</v>
      </c>
      <c r="K4768">
        <v>44</v>
      </c>
      <c r="L4768">
        <v>479.96</v>
      </c>
      <c r="M4768">
        <v>0.08</v>
      </c>
      <c r="N4768" t="s">
        <v>18</v>
      </c>
      <c r="O4768">
        <v>122.54</v>
      </c>
      <c r="P4768">
        <v>10.91</v>
      </c>
      <c r="Q4768">
        <v>2.99</v>
      </c>
      <c r="R4768" t="s">
        <v>139</v>
      </c>
      <c r="S4768" t="s">
        <v>140</v>
      </c>
      <c r="T4768" t="s">
        <v>42</v>
      </c>
      <c r="U4768" t="s">
        <v>22</v>
      </c>
      <c r="V4768" t="s">
        <v>29</v>
      </c>
      <c r="W4768">
        <v>0.38</v>
      </c>
    </row>
    <row r="4769" spans="1:23" x14ac:dyDescent="0.3">
      <c r="A4769" t="s">
        <v>1465</v>
      </c>
      <c r="B4769" t="s">
        <v>1466</v>
      </c>
      <c r="D4769" s="1">
        <v>40617</v>
      </c>
      <c r="E4769" s="1">
        <v>40617</v>
      </c>
      <c r="F4769" s="1" t="str">
        <f t="shared" si="310"/>
        <v>March</v>
      </c>
      <c r="G4769" s="1" t="str">
        <f t="shared" si="311"/>
        <v>2011</v>
      </c>
      <c r="H4769" s="2">
        <f t="shared" si="312"/>
        <v>0</v>
      </c>
      <c r="I4769" s="2" t="str">
        <f t="shared" si="313"/>
        <v>FREE DELIVERY</v>
      </c>
      <c r="J4769" t="s">
        <v>24</v>
      </c>
      <c r="K4769">
        <v>50</v>
      </c>
      <c r="L4769">
        <v>28664.52</v>
      </c>
      <c r="M4769">
        <v>0.09</v>
      </c>
      <c r="N4769" t="s">
        <v>18</v>
      </c>
      <c r="O4769">
        <v>13340.26</v>
      </c>
      <c r="P4769">
        <v>599.99</v>
      </c>
      <c r="Q4769">
        <v>24.49</v>
      </c>
      <c r="R4769" t="s">
        <v>139</v>
      </c>
      <c r="S4769" t="s">
        <v>140</v>
      </c>
      <c r="T4769" t="s">
        <v>21</v>
      </c>
      <c r="U4769" t="s">
        <v>32</v>
      </c>
      <c r="V4769" t="s">
        <v>62</v>
      </c>
      <c r="W4769">
        <v>0.37</v>
      </c>
    </row>
    <row r="4770" spans="1:23" x14ac:dyDescent="0.3">
      <c r="A4770" t="s">
        <v>1465</v>
      </c>
      <c r="B4770" t="s">
        <v>1466</v>
      </c>
      <c r="D4770" s="1">
        <v>40617</v>
      </c>
      <c r="E4770" s="1">
        <v>40618</v>
      </c>
      <c r="F4770" s="1" t="str">
        <f t="shared" si="310"/>
        <v>March</v>
      </c>
      <c r="G4770" s="1" t="str">
        <f t="shared" si="311"/>
        <v>2011</v>
      </c>
      <c r="H4770" s="2">
        <f t="shared" si="312"/>
        <v>1</v>
      </c>
      <c r="I4770" s="2" t="b">
        <f t="shared" si="313"/>
        <v>0</v>
      </c>
      <c r="J4770" t="s">
        <v>24</v>
      </c>
      <c r="K4770">
        <v>6</v>
      </c>
      <c r="L4770">
        <v>635.7405</v>
      </c>
      <c r="M4770">
        <v>0.03</v>
      </c>
      <c r="N4770" t="s">
        <v>18</v>
      </c>
      <c r="O4770">
        <v>-397.53</v>
      </c>
      <c r="P4770">
        <v>125.99</v>
      </c>
      <c r="Q4770">
        <v>8.08</v>
      </c>
      <c r="R4770" t="s">
        <v>139</v>
      </c>
      <c r="S4770" t="s">
        <v>140</v>
      </c>
      <c r="T4770" t="s">
        <v>21</v>
      </c>
      <c r="U4770" t="s">
        <v>32</v>
      </c>
      <c r="V4770" t="s">
        <v>33</v>
      </c>
      <c r="W4770">
        <v>0.56999999999999995</v>
      </c>
    </row>
    <row r="4771" spans="1:23" x14ac:dyDescent="0.3">
      <c r="A4771" t="s">
        <v>1386</v>
      </c>
      <c r="B4771" t="s">
        <v>1617</v>
      </c>
      <c r="D4771" s="1">
        <v>40970</v>
      </c>
      <c r="E4771" s="1">
        <v>40972</v>
      </c>
      <c r="F4771" s="1" t="str">
        <f t="shared" si="310"/>
        <v>March</v>
      </c>
      <c r="G4771" s="1" t="str">
        <f t="shared" si="311"/>
        <v>2012</v>
      </c>
      <c r="H4771" s="2">
        <f t="shared" si="312"/>
        <v>2</v>
      </c>
      <c r="I4771" s="2" t="b">
        <f t="shared" si="313"/>
        <v>0</v>
      </c>
      <c r="J4771" t="s">
        <v>17</v>
      </c>
      <c r="K4771">
        <v>16</v>
      </c>
      <c r="L4771">
        <v>423.07</v>
      </c>
      <c r="M4771">
        <v>0.01</v>
      </c>
      <c r="N4771" t="s">
        <v>18</v>
      </c>
      <c r="O4771">
        <v>126.95</v>
      </c>
      <c r="P4771">
        <v>25.38</v>
      </c>
      <c r="Q4771">
        <v>8.99</v>
      </c>
      <c r="R4771" t="s">
        <v>139</v>
      </c>
      <c r="S4771" t="s">
        <v>140</v>
      </c>
      <c r="T4771" t="s">
        <v>42</v>
      </c>
      <c r="U4771" t="s">
        <v>36</v>
      </c>
      <c r="V4771" t="s">
        <v>37</v>
      </c>
      <c r="W4771">
        <v>0.5</v>
      </c>
    </row>
    <row r="4772" spans="1:23" x14ac:dyDescent="0.3">
      <c r="A4772" t="s">
        <v>1386</v>
      </c>
      <c r="B4772" t="s">
        <v>1617</v>
      </c>
      <c r="D4772" s="1">
        <v>40970</v>
      </c>
      <c r="E4772" s="1">
        <v>40974</v>
      </c>
      <c r="F4772" s="1" t="str">
        <f t="shared" si="310"/>
        <v>March</v>
      </c>
      <c r="G4772" s="1" t="str">
        <f t="shared" si="311"/>
        <v>2012</v>
      </c>
      <c r="H4772" s="2">
        <f t="shared" si="312"/>
        <v>4</v>
      </c>
      <c r="I4772" s="2" t="b">
        <f t="shared" si="313"/>
        <v>0</v>
      </c>
      <c r="J4772" t="s">
        <v>17</v>
      </c>
      <c r="K4772">
        <v>33</v>
      </c>
      <c r="L4772">
        <v>1602.21</v>
      </c>
      <c r="M4772">
        <v>0.05</v>
      </c>
      <c r="N4772" t="s">
        <v>18</v>
      </c>
      <c r="O4772">
        <v>728.49</v>
      </c>
      <c r="P4772">
        <v>48.04</v>
      </c>
      <c r="Q4772">
        <v>5.79</v>
      </c>
      <c r="R4772" t="s">
        <v>139</v>
      </c>
      <c r="S4772" t="s">
        <v>140</v>
      </c>
      <c r="T4772" t="s">
        <v>42</v>
      </c>
      <c r="U4772" t="s">
        <v>22</v>
      </c>
      <c r="V4772" t="s">
        <v>43</v>
      </c>
      <c r="W4772">
        <v>0.37</v>
      </c>
    </row>
    <row r="4773" spans="1:23" x14ac:dyDescent="0.3">
      <c r="A4773" t="s">
        <v>1386</v>
      </c>
      <c r="B4773" t="s">
        <v>1617</v>
      </c>
      <c r="D4773" s="1">
        <v>39899</v>
      </c>
      <c r="E4773" s="1">
        <v>39900</v>
      </c>
      <c r="F4773" s="1" t="str">
        <f t="shared" si="310"/>
        <v>March</v>
      </c>
      <c r="G4773" s="1" t="str">
        <f t="shared" si="311"/>
        <v>2009</v>
      </c>
      <c r="H4773" s="2">
        <f t="shared" si="312"/>
        <v>1</v>
      </c>
      <c r="I4773" s="2" t="b">
        <f t="shared" si="313"/>
        <v>0</v>
      </c>
      <c r="J4773" t="s">
        <v>44</v>
      </c>
      <c r="K4773">
        <v>29</v>
      </c>
      <c r="L4773">
        <v>547.82000000000005</v>
      </c>
      <c r="M4773">
        <v>0.08</v>
      </c>
      <c r="N4773" t="s">
        <v>18</v>
      </c>
      <c r="O4773">
        <v>69.63</v>
      </c>
      <c r="P4773">
        <v>18.7</v>
      </c>
      <c r="Q4773">
        <v>8.99</v>
      </c>
      <c r="R4773" t="s">
        <v>139</v>
      </c>
      <c r="S4773" t="s">
        <v>140</v>
      </c>
      <c r="T4773" t="s">
        <v>42</v>
      </c>
      <c r="U4773" t="s">
        <v>36</v>
      </c>
      <c r="V4773" t="s">
        <v>37</v>
      </c>
      <c r="W4773">
        <v>0.47</v>
      </c>
    </row>
    <row r="4774" spans="1:23" x14ac:dyDescent="0.3">
      <c r="A4774" t="s">
        <v>1122</v>
      </c>
      <c r="B4774" t="s">
        <v>1469</v>
      </c>
      <c r="D4774" s="1">
        <v>40472</v>
      </c>
      <c r="E4774" s="1">
        <v>40473</v>
      </c>
      <c r="F4774" s="1" t="str">
        <f t="shared" si="310"/>
        <v>October</v>
      </c>
      <c r="G4774" s="1" t="str">
        <f t="shared" si="311"/>
        <v>2010</v>
      </c>
      <c r="H4774" s="2">
        <f t="shared" si="312"/>
        <v>1</v>
      </c>
      <c r="I4774" s="2" t="b">
        <f t="shared" si="313"/>
        <v>0</v>
      </c>
      <c r="J4774" t="s">
        <v>44</v>
      </c>
      <c r="K4774">
        <v>14</v>
      </c>
      <c r="L4774">
        <v>278.27</v>
      </c>
      <c r="M4774">
        <v>0.02</v>
      </c>
      <c r="N4774" t="s">
        <v>18</v>
      </c>
      <c r="O4774">
        <v>-51.91</v>
      </c>
      <c r="P4774">
        <v>19.350000000000001</v>
      </c>
      <c r="Q4774">
        <v>12.79</v>
      </c>
      <c r="R4774" t="s">
        <v>139</v>
      </c>
      <c r="S4774" t="s">
        <v>140</v>
      </c>
      <c r="T4774" t="s">
        <v>27</v>
      </c>
      <c r="U4774" t="s">
        <v>22</v>
      </c>
      <c r="V4774" t="s">
        <v>29</v>
      </c>
      <c r="W4774">
        <v>0.39</v>
      </c>
    </row>
    <row r="4775" spans="1:23" x14ac:dyDescent="0.3">
      <c r="A4775" t="s">
        <v>1474</v>
      </c>
      <c r="B4775" t="s">
        <v>1623</v>
      </c>
      <c r="D4775" s="1">
        <v>39873</v>
      </c>
      <c r="E4775" s="1">
        <v>39874</v>
      </c>
      <c r="F4775" s="1" t="str">
        <f t="shared" si="310"/>
        <v>March</v>
      </c>
      <c r="G4775" s="1" t="str">
        <f t="shared" si="311"/>
        <v>2009</v>
      </c>
      <c r="H4775" s="2">
        <f t="shared" si="312"/>
        <v>1</v>
      </c>
      <c r="I4775" s="2" t="b">
        <f t="shared" si="313"/>
        <v>0</v>
      </c>
      <c r="J4775" t="s">
        <v>52</v>
      </c>
      <c r="K4775">
        <v>25</v>
      </c>
      <c r="L4775">
        <v>667.36</v>
      </c>
      <c r="M4775">
        <v>0.09</v>
      </c>
      <c r="N4775" t="s">
        <v>18</v>
      </c>
      <c r="O4775">
        <v>218.89</v>
      </c>
      <c r="P4775">
        <v>28.48</v>
      </c>
      <c r="Q4775">
        <v>1.99</v>
      </c>
      <c r="R4775" t="s">
        <v>139</v>
      </c>
      <c r="S4775" t="s">
        <v>140</v>
      </c>
      <c r="T4775" t="s">
        <v>42</v>
      </c>
      <c r="U4775" t="s">
        <v>32</v>
      </c>
      <c r="V4775" t="s">
        <v>48</v>
      </c>
      <c r="W4775">
        <v>0.4</v>
      </c>
    </row>
    <row r="4776" spans="1:23" x14ac:dyDescent="0.3">
      <c r="A4776" t="s">
        <v>1474</v>
      </c>
      <c r="B4776" t="s">
        <v>1623</v>
      </c>
      <c r="D4776" s="1">
        <v>39873</v>
      </c>
      <c r="E4776" s="1">
        <v>39875</v>
      </c>
      <c r="F4776" s="1" t="str">
        <f t="shared" si="310"/>
        <v>March</v>
      </c>
      <c r="G4776" s="1" t="str">
        <f t="shared" si="311"/>
        <v>2009</v>
      </c>
      <c r="H4776" s="2">
        <f t="shared" si="312"/>
        <v>2</v>
      </c>
      <c r="I4776" s="2" t="b">
        <f t="shared" si="313"/>
        <v>0</v>
      </c>
      <c r="J4776" t="s">
        <v>52</v>
      </c>
      <c r="K4776">
        <v>13</v>
      </c>
      <c r="L4776">
        <v>32.369999999999997</v>
      </c>
      <c r="M4776">
        <v>0</v>
      </c>
      <c r="N4776" t="s">
        <v>18</v>
      </c>
      <c r="O4776">
        <v>-48.55</v>
      </c>
      <c r="P4776">
        <v>2.08</v>
      </c>
      <c r="Q4776">
        <v>5.33</v>
      </c>
      <c r="R4776" t="s">
        <v>139</v>
      </c>
      <c r="S4776" t="s">
        <v>140</v>
      </c>
      <c r="T4776" t="s">
        <v>42</v>
      </c>
      <c r="U4776" t="s">
        <v>36</v>
      </c>
      <c r="V4776" t="s">
        <v>37</v>
      </c>
      <c r="W4776">
        <v>0.43</v>
      </c>
    </row>
    <row r="4777" spans="1:23" x14ac:dyDescent="0.3">
      <c r="A4777" t="s">
        <v>1474</v>
      </c>
      <c r="B4777" t="s">
        <v>1623</v>
      </c>
      <c r="D4777" s="1">
        <v>39873</v>
      </c>
      <c r="E4777" s="1">
        <v>39874</v>
      </c>
      <c r="F4777" s="1" t="str">
        <f t="shared" si="310"/>
        <v>March</v>
      </c>
      <c r="G4777" s="1" t="str">
        <f t="shared" si="311"/>
        <v>2009</v>
      </c>
      <c r="H4777" s="2">
        <f t="shared" si="312"/>
        <v>1</v>
      </c>
      <c r="I4777" s="2" t="b">
        <f t="shared" si="313"/>
        <v>0</v>
      </c>
      <c r="J4777" t="s">
        <v>52</v>
      </c>
      <c r="K4777">
        <v>38</v>
      </c>
      <c r="L4777">
        <v>1409.0875000000001</v>
      </c>
      <c r="M4777">
        <v>0.06</v>
      </c>
      <c r="N4777" t="s">
        <v>39</v>
      </c>
      <c r="O4777">
        <v>233.56</v>
      </c>
      <c r="P4777">
        <v>45.99</v>
      </c>
      <c r="Q4777">
        <v>4.99</v>
      </c>
      <c r="R4777" t="s">
        <v>139</v>
      </c>
      <c r="S4777" t="s">
        <v>140</v>
      </c>
      <c r="T4777" t="s">
        <v>42</v>
      </c>
      <c r="U4777" t="s">
        <v>32</v>
      </c>
      <c r="V4777" t="s">
        <v>33</v>
      </c>
      <c r="W4777">
        <v>0.56000000000000005</v>
      </c>
    </row>
    <row r="4778" spans="1:23" x14ac:dyDescent="0.3">
      <c r="A4778" t="s">
        <v>1386</v>
      </c>
      <c r="B4778" t="s">
        <v>1617</v>
      </c>
      <c r="D4778" s="1">
        <v>40694</v>
      </c>
      <c r="E4778" s="1">
        <v>40695</v>
      </c>
      <c r="F4778" s="1" t="str">
        <f t="shared" si="310"/>
        <v>June</v>
      </c>
      <c r="G4778" s="1" t="str">
        <f t="shared" si="311"/>
        <v>2011</v>
      </c>
      <c r="H4778" s="2">
        <f t="shared" si="312"/>
        <v>1</v>
      </c>
      <c r="I4778" s="2" t="b">
        <f t="shared" si="313"/>
        <v>0</v>
      </c>
      <c r="J4778" t="s">
        <v>34</v>
      </c>
      <c r="K4778">
        <v>7</v>
      </c>
      <c r="L4778">
        <v>1011.16</v>
      </c>
      <c r="M4778">
        <v>0.02</v>
      </c>
      <c r="N4778" t="s">
        <v>18</v>
      </c>
      <c r="O4778">
        <v>547.96</v>
      </c>
      <c r="P4778">
        <v>136.97999999999999</v>
      </c>
      <c r="Q4778">
        <v>24.49</v>
      </c>
      <c r="R4778" t="s">
        <v>139</v>
      </c>
      <c r="S4778" t="s">
        <v>140</v>
      </c>
      <c r="T4778" t="s">
        <v>42</v>
      </c>
      <c r="U4778" t="s">
        <v>36</v>
      </c>
      <c r="V4778" t="s">
        <v>37</v>
      </c>
      <c r="W4778">
        <v>0.59</v>
      </c>
    </row>
    <row r="4779" spans="1:23" x14ac:dyDescent="0.3">
      <c r="A4779" t="s">
        <v>1170</v>
      </c>
      <c r="B4779" t="s">
        <v>1139</v>
      </c>
      <c r="D4779" s="1">
        <v>40238</v>
      </c>
      <c r="E4779" s="1">
        <v>40239</v>
      </c>
      <c r="F4779" s="1" t="str">
        <f t="shared" si="310"/>
        <v>March</v>
      </c>
      <c r="G4779" s="1" t="str">
        <f t="shared" si="311"/>
        <v>2010</v>
      </c>
      <c r="H4779" s="2">
        <f t="shared" si="312"/>
        <v>1</v>
      </c>
      <c r="I4779" s="2" t="b">
        <f t="shared" si="313"/>
        <v>0</v>
      </c>
      <c r="J4779" t="s">
        <v>44</v>
      </c>
      <c r="K4779">
        <v>8</v>
      </c>
      <c r="L4779">
        <v>180.79</v>
      </c>
      <c r="M4779">
        <v>0.05</v>
      </c>
      <c r="N4779" t="s">
        <v>18</v>
      </c>
      <c r="O4779">
        <v>20.09</v>
      </c>
      <c r="P4779">
        <v>22.84</v>
      </c>
      <c r="Q4779">
        <v>5.47</v>
      </c>
      <c r="R4779" t="s">
        <v>139</v>
      </c>
      <c r="S4779" t="s">
        <v>140</v>
      </c>
      <c r="T4779" t="s">
        <v>31</v>
      </c>
      <c r="U4779" t="s">
        <v>22</v>
      </c>
      <c r="V4779" t="s">
        <v>43</v>
      </c>
      <c r="W4779">
        <v>0.39</v>
      </c>
    </row>
    <row r="4780" spans="1:23" x14ac:dyDescent="0.3">
      <c r="A4780" t="s">
        <v>1184</v>
      </c>
      <c r="B4780" t="s">
        <v>1189</v>
      </c>
      <c r="D4780" s="1">
        <v>40204</v>
      </c>
      <c r="E4780" s="1">
        <v>40211</v>
      </c>
      <c r="F4780" s="1" t="str">
        <f t="shared" si="310"/>
        <v>February</v>
      </c>
      <c r="G4780" s="1" t="str">
        <f t="shared" si="311"/>
        <v>2010</v>
      </c>
      <c r="H4780" s="2">
        <f t="shared" si="312"/>
        <v>7</v>
      </c>
      <c r="I4780" s="2" t="b">
        <f t="shared" si="313"/>
        <v>0</v>
      </c>
      <c r="J4780" t="s">
        <v>17</v>
      </c>
      <c r="K4780">
        <v>8</v>
      </c>
      <c r="L4780">
        <v>487.59</v>
      </c>
      <c r="M4780">
        <v>0.04</v>
      </c>
      <c r="N4780" t="s">
        <v>25</v>
      </c>
      <c r="O4780">
        <v>-205.29</v>
      </c>
      <c r="P4780">
        <v>58.14</v>
      </c>
      <c r="Q4780">
        <v>36.61</v>
      </c>
      <c r="R4780" t="s">
        <v>139</v>
      </c>
      <c r="S4780" t="s">
        <v>140</v>
      </c>
      <c r="T4780" t="s">
        <v>27</v>
      </c>
      <c r="U4780" t="s">
        <v>36</v>
      </c>
      <c r="V4780" t="s">
        <v>54</v>
      </c>
      <c r="W4780">
        <v>0.61</v>
      </c>
    </row>
    <row r="4781" spans="1:23" x14ac:dyDescent="0.3">
      <c r="A4781" t="s">
        <v>1465</v>
      </c>
      <c r="B4781" t="s">
        <v>1466</v>
      </c>
      <c r="D4781" s="1">
        <v>40894</v>
      </c>
      <c r="E4781" s="1">
        <v>40895</v>
      </c>
      <c r="F4781" s="1" t="str">
        <f t="shared" si="310"/>
        <v>December</v>
      </c>
      <c r="G4781" s="1" t="str">
        <f t="shared" si="311"/>
        <v>2011</v>
      </c>
      <c r="H4781" s="2">
        <f t="shared" si="312"/>
        <v>1</v>
      </c>
      <c r="I4781" s="2" t="b">
        <f t="shared" si="313"/>
        <v>0</v>
      </c>
      <c r="J4781" t="s">
        <v>44</v>
      </c>
      <c r="K4781">
        <v>34</v>
      </c>
      <c r="L4781">
        <v>4152.12</v>
      </c>
      <c r="M4781">
        <v>0</v>
      </c>
      <c r="N4781" t="s">
        <v>18</v>
      </c>
      <c r="O4781">
        <v>817.98</v>
      </c>
      <c r="P4781">
        <v>120.33</v>
      </c>
      <c r="Q4781">
        <v>19.989999999999998</v>
      </c>
      <c r="R4781" t="s">
        <v>139</v>
      </c>
      <c r="S4781" t="s">
        <v>140</v>
      </c>
      <c r="T4781" t="s">
        <v>31</v>
      </c>
      <c r="U4781" t="s">
        <v>22</v>
      </c>
      <c r="V4781" t="s">
        <v>23</v>
      </c>
      <c r="W4781">
        <v>0.59</v>
      </c>
    </row>
    <row r="4782" spans="1:23" x14ac:dyDescent="0.3">
      <c r="A4782" t="s">
        <v>1465</v>
      </c>
      <c r="B4782" t="s">
        <v>1466</v>
      </c>
      <c r="D4782" s="1">
        <v>40834</v>
      </c>
      <c r="E4782" s="1">
        <v>40835</v>
      </c>
      <c r="F4782" s="1" t="str">
        <f t="shared" si="310"/>
        <v>October</v>
      </c>
      <c r="G4782" s="1" t="str">
        <f t="shared" si="311"/>
        <v>2011</v>
      </c>
      <c r="H4782" s="2">
        <f t="shared" si="312"/>
        <v>1</v>
      </c>
      <c r="I4782" s="2" t="b">
        <f t="shared" si="313"/>
        <v>0</v>
      </c>
      <c r="J4782" t="s">
        <v>44</v>
      </c>
      <c r="K4782">
        <v>16</v>
      </c>
      <c r="L4782">
        <v>323.26</v>
      </c>
      <c r="M4782">
        <v>0.06</v>
      </c>
      <c r="N4782" t="s">
        <v>18</v>
      </c>
      <c r="O4782">
        <v>98.34</v>
      </c>
      <c r="P4782">
        <v>20.239999999999998</v>
      </c>
      <c r="Q4782">
        <v>6.67</v>
      </c>
      <c r="R4782" t="s">
        <v>139</v>
      </c>
      <c r="S4782" t="s">
        <v>140</v>
      </c>
      <c r="T4782" t="s">
        <v>21</v>
      </c>
      <c r="U4782" t="s">
        <v>36</v>
      </c>
      <c r="V4782" t="s">
        <v>37</v>
      </c>
      <c r="W4782">
        <v>0.49</v>
      </c>
    </row>
    <row r="4783" spans="1:23" x14ac:dyDescent="0.3">
      <c r="A4783" t="s">
        <v>1122</v>
      </c>
      <c r="B4783" t="s">
        <v>1469</v>
      </c>
      <c r="D4783" s="1">
        <v>40579</v>
      </c>
      <c r="E4783" s="1">
        <v>40581</v>
      </c>
      <c r="F4783" s="1" t="str">
        <f t="shared" si="310"/>
        <v>February</v>
      </c>
      <c r="G4783" s="1" t="str">
        <f t="shared" si="311"/>
        <v>2011</v>
      </c>
      <c r="H4783" s="2">
        <f t="shared" si="312"/>
        <v>2</v>
      </c>
      <c r="I4783" s="2" t="b">
        <f t="shared" si="313"/>
        <v>0</v>
      </c>
      <c r="J4783" t="s">
        <v>52</v>
      </c>
      <c r="K4783">
        <v>43</v>
      </c>
      <c r="L4783">
        <v>17131.36</v>
      </c>
      <c r="M4783">
        <v>0.08</v>
      </c>
      <c r="N4783" t="s">
        <v>25</v>
      </c>
      <c r="O4783">
        <v>4722.7700000000004</v>
      </c>
      <c r="P4783">
        <v>400.97</v>
      </c>
      <c r="Q4783">
        <v>14.7</v>
      </c>
      <c r="R4783" t="s">
        <v>139</v>
      </c>
      <c r="S4783" t="s">
        <v>140</v>
      </c>
      <c r="T4783" t="s">
        <v>31</v>
      </c>
      <c r="U4783" t="s">
        <v>32</v>
      </c>
      <c r="V4783" t="s">
        <v>94</v>
      </c>
      <c r="W4783">
        <v>0.59</v>
      </c>
    </row>
    <row r="4784" spans="1:23" x14ac:dyDescent="0.3">
      <c r="A4784" t="s">
        <v>1474</v>
      </c>
      <c r="B4784" t="s">
        <v>1623</v>
      </c>
      <c r="D4784" s="1">
        <v>40233</v>
      </c>
      <c r="E4784" s="1">
        <v>40238</v>
      </c>
      <c r="F4784" s="1" t="str">
        <f t="shared" si="310"/>
        <v>March</v>
      </c>
      <c r="G4784" s="1" t="str">
        <f t="shared" si="311"/>
        <v>2010</v>
      </c>
      <c r="H4784" s="2">
        <f t="shared" si="312"/>
        <v>5</v>
      </c>
      <c r="I4784" s="2" t="b">
        <f t="shared" si="313"/>
        <v>0</v>
      </c>
      <c r="J4784" t="s">
        <v>17</v>
      </c>
      <c r="K4784">
        <v>10</v>
      </c>
      <c r="L4784">
        <v>208.77</v>
      </c>
      <c r="M4784">
        <v>7.0000000000000007E-2</v>
      </c>
      <c r="N4784" t="s">
        <v>18</v>
      </c>
      <c r="O4784">
        <v>-76.58</v>
      </c>
      <c r="P4784">
        <v>20.97</v>
      </c>
      <c r="Q4784">
        <v>4</v>
      </c>
      <c r="R4784" t="s">
        <v>139</v>
      </c>
      <c r="S4784" t="s">
        <v>140</v>
      </c>
      <c r="T4784" t="s">
        <v>42</v>
      </c>
      <c r="U4784" t="s">
        <v>32</v>
      </c>
      <c r="V4784" t="s">
        <v>48</v>
      </c>
      <c r="W4784">
        <v>0.77</v>
      </c>
    </row>
    <row r="4785" spans="1:23" x14ac:dyDescent="0.3">
      <c r="A4785" t="s">
        <v>1369</v>
      </c>
      <c r="B4785" t="s">
        <v>1622</v>
      </c>
      <c r="D4785" s="1">
        <v>41241</v>
      </c>
      <c r="E4785" s="1">
        <v>41243</v>
      </c>
      <c r="F4785" s="1" t="str">
        <f t="shared" si="310"/>
        <v>November</v>
      </c>
      <c r="G4785" s="1" t="str">
        <f t="shared" si="311"/>
        <v>2012</v>
      </c>
      <c r="H4785" s="2">
        <f t="shared" si="312"/>
        <v>2</v>
      </c>
      <c r="I4785" s="2" t="b">
        <f t="shared" si="313"/>
        <v>0</v>
      </c>
      <c r="J4785" t="s">
        <v>44</v>
      </c>
      <c r="K4785">
        <v>4</v>
      </c>
      <c r="L4785">
        <v>34.270000000000003</v>
      </c>
      <c r="M4785">
        <v>0.1</v>
      </c>
      <c r="N4785" t="s">
        <v>18</v>
      </c>
      <c r="O4785">
        <v>-26.44</v>
      </c>
      <c r="P4785">
        <v>6.48</v>
      </c>
      <c r="Q4785">
        <v>9.5399999999999991</v>
      </c>
      <c r="R4785" t="s">
        <v>139</v>
      </c>
      <c r="S4785" t="s">
        <v>140</v>
      </c>
      <c r="T4785" t="s">
        <v>31</v>
      </c>
      <c r="U4785" t="s">
        <v>22</v>
      </c>
      <c r="V4785" t="s">
        <v>43</v>
      </c>
      <c r="W4785">
        <v>0.37</v>
      </c>
    </row>
    <row r="4786" spans="1:23" x14ac:dyDescent="0.3">
      <c r="A4786" t="s">
        <v>1315</v>
      </c>
      <c r="B4786" t="s">
        <v>1605</v>
      </c>
      <c r="D4786" s="1">
        <v>40250</v>
      </c>
      <c r="E4786" s="1">
        <v>40251</v>
      </c>
      <c r="F4786" s="1" t="str">
        <f t="shared" si="310"/>
        <v>March</v>
      </c>
      <c r="G4786" s="1" t="str">
        <f t="shared" si="311"/>
        <v>2010</v>
      </c>
      <c r="H4786" s="2">
        <f t="shared" si="312"/>
        <v>1</v>
      </c>
      <c r="I4786" s="2" t="b">
        <f t="shared" si="313"/>
        <v>0</v>
      </c>
      <c r="J4786" t="s">
        <v>52</v>
      </c>
      <c r="K4786">
        <v>28</v>
      </c>
      <c r="L4786">
        <v>2555.37</v>
      </c>
      <c r="M4786">
        <v>0.08</v>
      </c>
      <c r="N4786" t="s">
        <v>25</v>
      </c>
      <c r="O4786">
        <v>-824.91</v>
      </c>
      <c r="P4786">
        <v>95.98</v>
      </c>
      <c r="Q4786">
        <v>58.2</v>
      </c>
      <c r="R4786" t="s">
        <v>139</v>
      </c>
      <c r="S4786" t="s">
        <v>140</v>
      </c>
      <c r="T4786" t="s">
        <v>31</v>
      </c>
      <c r="U4786" t="s">
        <v>36</v>
      </c>
      <c r="V4786" t="s">
        <v>67</v>
      </c>
      <c r="W4786">
        <v>0.57999999999999996</v>
      </c>
    </row>
    <row r="4787" spans="1:23" x14ac:dyDescent="0.3">
      <c r="A4787" t="s">
        <v>1122</v>
      </c>
      <c r="B4787" t="s">
        <v>1469</v>
      </c>
      <c r="D4787" s="1">
        <v>39845</v>
      </c>
      <c r="E4787" s="1">
        <v>39847</v>
      </c>
      <c r="F4787" s="1" t="str">
        <f t="shared" si="310"/>
        <v>February</v>
      </c>
      <c r="G4787" s="1" t="str">
        <f t="shared" si="311"/>
        <v>2009</v>
      </c>
      <c r="H4787" s="2">
        <f t="shared" si="312"/>
        <v>2</v>
      </c>
      <c r="I4787" s="2" t="b">
        <f t="shared" si="313"/>
        <v>0</v>
      </c>
      <c r="J4787" t="s">
        <v>52</v>
      </c>
      <c r="K4787">
        <v>41</v>
      </c>
      <c r="L4787">
        <v>3279.01</v>
      </c>
      <c r="M4787">
        <v>0.06</v>
      </c>
      <c r="N4787" t="s">
        <v>25</v>
      </c>
      <c r="O4787">
        <v>349.22</v>
      </c>
      <c r="P4787">
        <v>80.97</v>
      </c>
      <c r="Q4787">
        <v>33.6</v>
      </c>
      <c r="R4787" t="s">
        <v>139</v>
      </c>
      <c r="S4787" t="s">
        <v>140</v>
      </c>
      <c r="T4787" t="s">
        <v>27</v>
      </c>
      <c r="U4787" t="s">
        <v>32</v>
      </c>
      <c r="V4787" t="s">
        <v>94</v>
      </c>
      <c r="W4787">
        <v>0.37</v>
      </c>
    </row>
    <row r="4788" spans="1:23" x14ac:dyDescent="0.3">
      <c r="A4788" t="s">
        <v>1474</v>
      </c>
      <c r="B4788" t="s">
        <v>1623</v>
      </c>
      <c r="D4788" s="1">
        <v>40894</v>
      </c>
      <c r="E4788" s="1">
        <v>40896</v>
      </c>
      <c r="F4788" s="1" t="str">
        <f t="shared" si="310"/>
        <v>December</v>
      </c>
      <c r="G4788" s="1" t="str">
        <f t="shared" si="311"/>
        <v>2011</v>
      </c>
      <c r="H4788" s="2">
        <f t="shared" si="312"/>
        <v>2</v>
      </c>
      <c r="I4788" s="2" t="b">
        <f t="shared" si="313"/>
        <v>0</v>
      </c>
      <c r="J4788" t="s">
        <v>24</v>
      </c>
      <c r="K4788">
        <v>26</v>
      </c>
      <c r="L4788">
        <v>213.49</v>
      </c>
      <c r="M4788">
        <v>0.05</v>
      </c>
      <c r="N4788" t="s">
        <v>18</v>
      </c>
      <c r="O4788">
        <v>-136.44999999999999</v>
      </c>
      <c r="P4788">
        <v>8.0399999999999991</v>
      </c>
      <c r="Q4788">
        <v>8.94</v>
      </c>
      <c r="R4788" t="s">
        <v>139</v>
      </c>
      <c r="S4788" t="s">
        <v>140</v>
      </c>
      <c r="T4788" t="s">
        <v>42</v>
      </c>
      <c r="U4788" t="s">
        <v>22</v>
      </c>
      <c r="V4788" t="s">
        <v>29</v>
      </c>
      <c r="W4788">
        <v>0.4</v>
      </c>
    </row>
    <row r="4789" spans="1:23" x14ac:dyDescent="0.3">
      <c r="A4789" t="s">
        <v>1386</v>
      </c>
      <c r="B4789" t="s">
        <v>1617</v>
      </c>
      <c r="D4789" s="1">
        <v>40090</v>
      </c>
      <c r="E4789" s="1">
        <v>40097</v>
      </c>
      <c r="F4789" s="1" t="str">
        <f t="shared" si="310"/>
        <v>October</v>
      </c>
      <c r="G4789" s="1" t="str">
        <f t="shared" si="311"/>
        <v>2009</v>
      </c>
      <c r="H4789" s="2">
        <f t="shared" si="312"/>
        <v>7</v>
      </c>
      <c r="I4789" s="2" t="b">
        <f t="shared" si="313"/>
        <v>0</v>
      </c>
      <c r="J4789" t="s">
        <v>17</v>
      </c>
      <c r="K4789">
        <v>38</v>
      </c>
      <c r="L4789">
        <v>375.61</v>
      </c>
      <c r="M4789">
        <v>0.1</v>
      </c>
      <c r="N4789" t="s">
        <v>39</v>
      </c>
      <c r="O4789">
        <v>-21.26</v>
      </c>
      <c r="P4789">
        <v>10.44</v>
      </c>
      <c r="Q4789">
        <v>5.75</v>
      </c>
      <c r="R4789" t="s">
        <v>139</v>
      </c>
      <c r="S4789" t="s">
        <v>140</v>
      </c>
      <c r="T4789" t="s">
        <v>42</v>
      </c>
      <c r="U4789" t="s">
        <v>22</v>
      </c>
      <c r="V4789" t="s">
        <v>29</v>
      </c>
      <c r="W4789">
        <v>0.39</v>
      </c>
    </row>
    <row r="4790" spans="1:23" x14ac:dyDescent="0.3">
      <c r="A4790" t="s">
        <v>1170</v>
      </c>
      <c r="B4790" t="s">
        <v>1139</v>
      </c>
      <c r="D4790" s="1">
        <v>40580</v>
      </c>
      <c r="E4790" s="1">
        <v>40582</v>
      </c>
      <c r="F4790" s="1" t="str">
        <f t="shared" si="310"/>
        <v>February</v>
      </c>
      <c r="G4790" s="1" t="str">
        <f t="shared" si="311"/>
        <v>2011</v>
      </c>
      <c r="H4790" s="2">
        <f t="shared" si="312"/>
        <v>2</v>
      </c>
      <c r="I4790" s="2" t="b">
        <f t="shared" si="313"/>
        <v>0</v>
      </c>
      <c r="J4790" t="s">
        <v>52</v>
      </c>
      <c r="K4790">
        <v>34</v>
      </c>
      <c r="L4790">
        <v>706.91</v>
      </c>
      <c r="M4790">
        <v>0.03</v>
      </c>
      <c r="N4790" t="s">
        <v>39</v>
      </c>
      <c r="O4790">
        <v>85.68</v>
      </c>
      <c r="P4790">
        <v>20.98</v>
      </c>
      <c r="Q4790">
        <v>8.83</v>
      </c>
      <c r="R4790" t="s">
        <v>139</v>
      </c>
      <c r="S4790" t="s">
        <v>140</v>
      </c>
      <c r="T4790" t="s">
        <v>31</v>
      </c>
      <c r="U4790" t="s">
        <v>22</v>
      </c>
      <c r="V4790" t="s">
        <v>29</v>
      </c>
      <c r="W4790">
        <v>0.37</v>
      </c>
    </row>
    <row r="4791" spans="1:23" x14ac:dyDescent="0.3">
      <c r="A4791" t="s">
        <v>1170</v>
      </c>
      <c r="B4791" t="s">
        <v>1139</v>
      </c>
      <c r="D4791" s="1">
        <v>40580</v>
      </c>
      <c r="E4791" s="1">
        <v>40582</v>
      </c>
      <c r="F4791" s="1" t="str">
        <f t="shared" si="310"/>
        <v>February</v>
      </c>
      <c r="G4791" s="1" t="str">
        <f t="shared" si="311"/>
        <v>2011</v>
      </c>
      <c r="H4791" s="2">
        <f t="shared" si="312"/>
        <v>2</v>
      </c>
      <c r="I4791" s="2" t="b">
        <f t="shared" si="313"/>
        <v>0</v>
      </c>
      <c r="J4791" t="s">
        <v>52</v>
      </c>
      <c r="K4791">
        <v>31</v>
      </c>
      <c r="L4791">
        <v>190.06</v>
      </c>
      <c r="M4791">
        <v>0.06</v>
      </c>
      <c r="N4791" t="s">
        <v>18</v>
      </c>
      <c r="O4791">
        <v>-61.9</v>
      </c>
      <c r="P4791">
        <v>5.98</v>
      </c>
      <c r="Q4791">
        <v>5.35</v>
      </c>
      <c r="R4791" t="s">
        <v>139</v>
      </c>
      <c r="S4791" t="s">
        <v>140</v>
      </c>
      <c r="T4791" t="s">
        <v>31</v>
      </c>
      <c r="U4791" t="s">
        <v>22</v>
      </c>
      <c r="V4791" t="s">
        <v>43</v>
      </c>
      <c r="W4791">
        <v>0.4</v>
      </c>
    </row>
    <row r="4792" spans="1:23" x14ac:dyDescent="0.3">
      <c r="A4792" t="s">
        <v>1122</v>
      </c>
      <c r="B4792" t="s">
        <v>1469</v>
      </c>
      <c r="D4792" s="1">
        <v>40483</v>
      </c>
      <c r="E4792" s="1">
        <v>40485</v>
      </c>
      <c r="F4792" s="1" t="str">
        <f t="shared" si="310"/>
        <v>November</v>
      </c>
      <c r="G4792" s="1" t="str">
        <f t="shared" si="311"/>
        <v>2010</v>
      </c>
      <c r="H4792" s="2">
        <f t="shared" si="312"/>
        <v>2</v>
      </c>
      <c r="I4792" s="2" t="b">
        <f t="shared" si="313"/>
        <v>0</v>
      </c>
      <c r="J4792" t="s">
        <v>17</v>
      </c>
      <c r="K4792">
        <v>11</v>
      </c>
      <c r="L4792">
        <v>86.79</v>
      </c>
      <c r="M4792">
        <v>0.06</v>
      </c>
      <c r="N4792" t="s">
        <v>18</v>
      </c>
      <c r="O4792">
        <v>-45.6</v>
      </c>
      <c r="P4792">
        <v>8.1199999999999992</v>
      </c>
      <c r="Q4792">
        <v>2.83</v>
      </c>
      <c r="R4792" t="s">
        <v>139</v>
      </c>
      <c r="S4792" t="s">
        <v>140</v>
      </c>
      <c r="T4792" t="s">
        <v>31</v>
      </c>
      <c r="U4792" t="s">
        <v>32</v>
      </c>
      <c r="V4792" t="s">
        <v>48</v>
      </c>
      <c r="W4792">
        <v>0.77</v>
      </c>
    </row>
    <row r="4793" spans="1:23" x14ac:dyDescent="0.3">
      <c r="A4793" t="s">
        <v>1122</v>
      </c>
      <c r="B4793" t="s">
        <v>1469</v>
      </c>
      <c r="D4793" s="1">
        <v>40483</v>
      </c>
      <c r="E4793" s="1">
        <v>40487</v>
      </c>
      <c r="F4793" s="1" t="str">
        <f t="shared" si="310"/>
        <v>November</v>
      </c>
      <c r="G4793" s="1" t="str">
        <f t="shared" si="311"/>
        <v>2010</v>
      </c>
      <c r="H4793" s="2">
        <f t="shared" si="312"/>
        <v>4</v>
      </c>
      <c r="I4793" s="2" t="b">
        <f t="shared" si="313"/>
        <v>0</v>
      </c>
      <c r="J4793" t="s">
        <v>17</v>
      </c>
      <c r="K4793">
        <v>8</v>
      </c>
      <c r="L4793">
        <v>753.8</v>
      </c>
      <c r="M4793">
        <v>0.06</v>
      </c>
      <c r="N4793" t="s">
        <v>18</v>
      </c>
      <c r="O4793">
        <v>-32.299999999999997</v>
      </c>
      <c r="P4793">
        <v>96.45</v>
      </c>
      <c r="Q4793">
        <v>13.99</v>
      </c>
      <c r="R4793" t="s">
        <v>139</v>
      </c>
      <c r="S4793" t="s">
        <v>140</v>
      </c>
      <c r="T4793" t="s">
        <v>31</v>
      </c>
      <c r="U4793" t="s">
        <v>32</v>
      </c>
      <c r="V4793" t="s">
        <v>94</v>
      </c>
      <c r="W4793">
        <v>0.38</v>
      </c>
    </row>
    <row r="4794" spans="1:23" x14ac:dyDescent="0.3">
      <c r="A4794" t="s">
        <v>1170</v>
      </c>
      <c r="B4794" t="s">
        <v>1139</v>
      </c>
      <c r="D4794" s="1">
        <v>41220</v>
      </c>
      <c r="E4794" s="1">
        <v>41221</v>
      </c>
      <c r="F4794" s="1" t="str">
        <f t="shared" si="310"/>
        <v>November</v>
      </c>
      <c r="G4794" s="1" t="str">
        <f t="shared" si="311"/>
        <v>2012</v>
      </c>
      <c r="H4794" s="2">
        <f t="shared" si="312"/>
        <v>1</v>
      </c>
      <c r="I4794" s="2" t="b">
        <f t="shared" si="313"/>
        <v>0</v>
      </c>
      <c r="J4794" t="s">
        <v>34</v>
      </c>
      <c r="K4794">
        <v>38</v>
      </c>
      <c r="L4794">
        <v>212.12</v>
      </c>
      <c r="M4794">
        <v>0.02</v>
      </c>
      <c r="N4794" t="s">
        <v>18</v>
      </c>
      <c r="O4794">
        <v>-93.78</v>
      </c>
      <c r="P4794">
        <v>5.28</v>
      </c>
      <c r="Q4794">
        <v>5.66</v>
      </c>
      <c r="R4794" t="s">
        <v>139</v>
      </c>
      <c r="S4794" t="s">
        <v>140</v>
      </c>
      <c r="T4794" t="s">
        <v>31</v>
      </c>
      <c r="U4794" t="s">
        <v>22</v>
      </c>
      <c r="V4794" t="s">
        <v>43</v>
      </c>
      <c r="W4794">
        <v>0.4</v>
      </c>
    </row>
    <row r="4795" spans="1:23" x14ac:dyDescent="0.3">
      <c r="A4795" t="s">
        <v>1051</v>
      </c>
      <c r="B4795" t="s">
        <v>1621</v>
      </c>
      <c r="D4795" s="1">
        <v>40835</v>
      </c>
      <c r="E4795" s="1">
        <v>40837</v>
      </c>
      <c r="F4795" s="1" t="str">
        <f t="shared" si="310"/>
        <v>October</v>
      </c>
      <c r="G4795" s="1" t="str">
        <f t="shared" si="311"/>
        <v>2011</v>
      </c>
      <c r="H4795" s="2">
        <f t="shared" si="312"/>
        <v>2</v>
      </c>
      <c r="I4795" s="2" t="b">
        <f t="shared" si="313"/>
        <v>0</v>
      </c>
      <c r="J4795" t="s">
        <v>34</v>
      </c>
      <c r="K4795">
        <v>32</v>
      </c>
      <c r="L4795">
        <v>6483.42</v>
      </c>
      <c r="M4795">
        <v>7.0000000000000007E-2</v>
      </c>
      <c r="N4795" t="s">
        <v>25</v>
      </c>
      <c r="O4795">
        <v>1590.95</v>
      </c>
      <c r="P4795">
        <v>200.98</v>
      </c>
      <c r="Q4795">
        <v>23.76</v>
      </c>
      <c r="R4795" t="s">
        <v>139</v>
      </c>
      <c r="S4795" t="s">
        <v>140</v>
      </c>
      <c r="T4795" t="s">
        <v>21</v>
      </c>
      <c r="U4795" t="s">
        <v>36</v>
      </c>
      <c r="V4795" t="s">
        <v>67</v>
      </c>
      <c r="W4795">
        <v>0.57999999999999996</v>
      </c>
    </row>
    <row r="4796" spans="1:23" x14ac:dyDescent="0.3">
      <c r="A4796" t="s">
        <v>1051</v>
      </c>
      <c r="B4796" t="s">
        <v>1621</v>
      </c>
      <c r="D4796" s="1">
        <v>40835</v>
      </c>
      <c r="E4796" s="1">
        <v>40835</v>
      </c>
      <c r="F4796" s="1" t="str">
        <f t="shared" si="310"/>
        <v>October</v>
      </c>
      <c r="G4796" s="1" t="str">
        <f t="shared" si="311"/>
        <v>2011</v>
      </c>
      <c r="H4796" s="2">
        <f t="shared" si="312"/>
        <v>0</v>
      </c>
      <c r="I4796" s="2" t="str">
        <f t="shared" si="313"/>
        <v>FREE DELIVERY</v>
      </c>
      <c r="J4796" t="s">
        <v>34</v>
      </c>
      <c r="K4796">
        <v>10</v>
      </c>
      <c r="L4796">
        <v>137.77000000000001</v>
      </c>
      <c r="M4796">
        <v>0.01</v>
      </c>
      <c r="N4796" t="s">
        <v>18</v>
      </c>
      <c r="O4796">
        <v>1.85</v>
      </c>
      <c r="P4796">
        <v>12.28</v>
      </c>
      <c r="Q4796">
        <v>6.47</v>
      </c>
      <c r="R4796" t="s">
        <v>139</v>
      </c>
      <c r="S4796" t="s">
        <v>140</v>
      </c>
      <c r="T4796" t="s">
        <v>21</v>
      </c>
      <c r="U4796" t="s">
        <v>22</v>
      </c>
      <c r="V4796" t="s">
        <v>43</v>
      </c>
      <c r="W4796">
        <v>0.38</v>
      </c>
    </row>
    <row r="4797" spans="1:23" x14ac:dyDescent="0.3">
      <c r="A4797" t="s">
        <v>1143</v>
      </c>
      <c r="B4797" t="s">
        <v>1398</v>
      </c>
      <c r="D4797" s="1">
        <v>40133</v>
      </c>
      <c r="E4797" s="1">
        <v>40134</v>
      </c>
      <c r="F4797" s="1" t="str">
        <f t="shared" si="310"/>
        <v>November</v>
      </c>
      <c r="G4797" s="1" t="str">
        <f t="shared" si="311"/>
        <v>2009</v>
      </c>
      <c r="H4797" s="2">
        <f t="shared" si="312"/>
        <v>1</v>
      </c>
      <c r="I4797" s="2" t="b">
        <f t="shared" si="313"/>
        <v>0</v>
      </c>
      <c r="J4797" t="s">
        <v>24</v>
      </c>
      <c r="K4797">
        <v>43</v>
      </c>
      <c r="L4797">
        <v>540.33000000000004</v>
      </c>
      <c r="M4797">
        <v>0.04</v>
      </c>
      <c r="N4797" t="s">
        <v>18</v>
      </c>
      <c r="O4797">
        <v>-59.06</v>
      </c>
      <c r="P4797">
        <v>12.44</v>
      </c>
      <c r="Q4797">
        <v>6.27</v>
      </c>
      <c r="R4797" t="s">
        <v>139</v>
      </c>
      <c r="S4797" t="s">
        <v>140</v>
      </c>
      <c r="T4797" t="s">
        <v>31</v>
      </c>
      <c r="U4797" t="s">
        <v>22</v>
      </c>
      <c r="V4797" t="s">
        <v>23</v>
      </c>
      <c r="W4797">
        <v>0.56999999999999995</v>
      </c>
    </row>
    <row r="4798" spans="1:23" x14ac:dyDescent="0.3">
      <c r="A4798" t="s">
        <v>1386</v>
      </c>
      <c r="B4798" t="s">
        <v>1617</v>
      </c>
      <c r="D4798" s="1">
        <v>40228</v>
      </c>
      <c r="E4798" s="1">
        <v>40229</v>
      </c>
      <c r="F4798" s="1" t="str">
        <f t="shared" si="310"/>
        <v>February</v>
      </c>
      <c r="G4798" s="1" t="str">
        <f t="shared" si="311"/>
        <v>2010</v>
      </c>
      <c r="H4798" s="2">
        <f t="shared" si="312"/>
        <v>1</v>
      </c>
      <c r="I4798" s="2" t="b">
        <f t="shared" si="313"/>
        <v>0</v>
      </c>
      <c r="J4798" t="s">
        <v>24</v>
      </c>
      <c r="K4798">
        <v>3</v>
      </c>
      <c r="L4798">
        <v>15.88</v>
      </c>
      <c r="M4798">
        <v>0.05</v>
      </c>
      <c r="N4798" t="s">
        <v>18</v>
      </c>
      <c r="O4798">
        <v>-11.04</v>
      </c>
      <c r="P4798">
        <v>3.74</v>
      </c>
      <c r="Q4798">
        <v>4.6900000000000004</v>
      </c>
      <c r="R4798" t="s">
        <v>139</v>
      </c>
      <c r="S4798" t="s">
        <v>140</v>
      </c>
      <c r="T4798" t="s">
        <v>42</v>
      </c>
      <c r="U4798" t="s">
        <v>22</v>
      </c>
      <c r="V4798" t="s">
        <v>29</v>
      </c>
      <c r="W4798">
        <v>0.35</v>
      </c>
    </row>
    <row r="4799" spans="1:23" x14ac:dyDescent="0.3">
      <c r="A4799" t="s">
        <v>1386</v>
      </c>
      <c r="B4799" t="s">
        <v>1617</v>
      </c>
      <c r="D4799" s="1">
        <v>40850</v>
      </c>
      <c r="E4799" s="1">
        <v>40852</v>
      </c>
      <c r="F4799" s="1" t="str">
        <f t="shared" si="310"/>
        <v>November</v>
      </c>
      <c r="G4799" s="1" t="str">
        <f t="shared" si="311"/>
        <v>2011</v>
      </c>
      <c r="H4799" s="2">
        <f t="shared" si="312"/>
        <v>2</v>
      </c>
      <c r="I4799" s="2" t="b">
        <f t="shared" si="313"/>
        <v>0</v>
      </c>
      <c r="J4799" t="s">
        <v>34</v>
      </c>
      <c r="K4799">
        <v>11</v>
      </c>
      <c r="L4799">
        <v>466.35</v>
      </c>
      <c r="M4799">
        <v>0.01</v>
      </c>
      <c r="N4799" t="s">
        <v>18</v>
      </c>
      <c r="O4799">
        <v>159.25</v>
      </c>
      <c r="P4799">
        <v>39.979999999999997</v>
      </c>
      <c r="Q4799">
        <v>9.1999999999999993</v>
      </c>
      <c r="R4799" t="s">
        <v>139</v>
      </c>
      <c r="S4799" t="s">
        <v>140</v>
      </c>
      <c r="T4799" t="s">
        <v>42</v>
      </c>
      <c r="U4799" t="s">
        <v>36</v>
      </c>
      <c r="V4799" t="s">
        <v>37</v>
      </c>
      <c r="W4799">
        <v>0.65</v>
      </c>
    </row>
    <row r="4800" spans="1:23" x14ac:dyDescent="0.3">
      <c r="A4800" t="s">
        <v>1143</v>
      </c>
      <c r="B4800" t="s">
        <v>1398</v>
      </c>
      <c r="D4800" s="1">
        <v>41002</v>
      </c>
      <c r="E4800" s="1">
        <v>41004</v>
      </c>
      <c r="F4800" s="1" t="str">
        <f t="shared" si="310"/>
        <v>April</v>
      </c>
      <c r="G4800" s="1" t="str">
        <f t="shared" si="311"/>
        <v>2012</v>
      </c>
      <c r="H4800" s="2">
        <f t="shared" si="312"/>
        <v>2</v>
      </c>
      <c r="I4800" s="2" t="b">
        <f t="shared" si="313"/>
        <v>0</v>
      </c>
      <c r="J4800" t="s">
        <v>52</v>
      </c>
      <c r="K4800">
        <v>42</v>
      </c>
      <c r="L4800">
        <v>153.01</v>
      </c>
      <c r="M4800">
        <v>0.04</v>
      </c>
      <c r="N4800" t="s">
        <v>18</v>
      </c>
      <c r="O4800">
        <v>-218.53</v>
      </c>
      <c r="P4800">
        <v>3.52</v>
      </c>
      <c r="Q4800">
        <v>6.83</v>
      </c>
      <c r="R4800" t="s">
        <v>139</v>
      </c>
      <c r="S4800" t="s">
        <v>140</v>
      </c>
      <c r="T4800" t="s">
        <v>31</v>
      </c>
      <c r="U4800" t="s">
        <v>22</v>
      </c>
      <c r="V4800" t="s">
        <v>29</v>
      </c>
      <c r="W4800">
        <v>0.38</v>
      </c>
    </row>
    <row r="4801" spans="1:23" x14ac:dyDescent="0.3">
      <c r="A4801" t="s">
        <v>1122</v>
      </c>
      <c r="B4801" t="s">
        <v>1469</v>
      </c>
      <c r="D4801" s="1">
        <v>40789</v>
      </c>
      <c r="E4801" s="1">
        <v>40789</v>
      </c>
      <c r="F4801" s="1" t="str">
        <f t="shared" si="310"/>
        <v>September</v>
      </c>
      <c r="G4801" s="1" t="str">
        <f t="shared" si="311"/>
        <v>2011</v>
      </c>
      <c r="H4801" s="2">
        <f t="shared" si="312"/>
        <v>0</v>
      </c>
      <c r="I4801" s="2" t="str">
        <f t="shared" si="313"/>
        <v>FREE DELIVERY</v>
      </c>
      <c r="J4801" t="s">
        <v>24</v>
      </c>
      <c r="K4801">
        <v>2</v>
      </c>
      <c r="L4801">
        <v>27</v>
      </c>
      <c r="M4801">
        <v>0.02</v>
      </c>
      <c r="N4801" t="s">
        <v>39</v>
      </c>
      <c r="O4801">
        <v>-4.9000000000000004</v>
      </c>
      <c r="P4801">
        <v>5.78</v>
      </c>
      <c r="Q4801">
        <v>8.09</v>
      </c>
      <c r="R4801" t="s">
        <v>139</v>
      </c>
      <c r="S4801" t="s">
        <v>140</v>
      </c>
      <c r="T4801" t="s">
        <v>31</v>
      </c>
      <c r="U4801" t="s">
        <v>22</v>
      </c>
      <c r="V4801" t="s">
        <v>43</v>
      </c>
      <c r="W4801">
        <v>0.36</v>
      </c>
    </row>
    <row r="4802" spans="1:23" x14ac:dyDescent="0.3">
      <c r="A4802" t="s">
        <v>1586</v>
      </c>
      <c r="B4802" t="s">
        <v>1618</v>
      </c>
      <c r="D4802" s="1">
        <v>40376</v>
      </c>
      <c r="E4802" s="1">
        <v>40378</v>
      </c>
      <c r="F4802" s="1" t="str">
        <f t="shared" si="310"/>
        <v>July</v>
      </c>
      <c r="G4802" s="1" t="str">
        <f t="shared" si="311"/>
        <v>2010</v>
      </c>
      <c r="H4802" s="2">
        <f t="shared" si="312"/>
        <v>2</v>
      </c>
      <c r="I4802" s="2" t="b">
        <f t="shared" si="313"/>
        <v>0</v>
      </c>
      <c r="J4802" t="s">
        <v>24</v>
      </c>
      <c r="K4802">
        <v>41</v>
      </c>
      <c r="L4802">
        <v>225.06</v>
      </c>
      <c r="M4802">
        <v>0.05</v>
      </c>
      <c r="N4802" t="s">
        <v>39</v>
      </c>
      <c r="O4802">
        <v>7.3</v>
      </c>
      <c r="P4802">
        <v>5.34</v>
      </c>
      <c r="Q4802">
        <v>2.99</v>
      </c>
      <c r="R4802" t="s">
        <v>139</v>
      </c>
      <c r="S4802" t="s">
        <v>140</v>
      </c>
      <c r="T4802" t="s">
        <v>42</v>
      </c>
      <c r="U4802" t="s">
        <v>22</v>
      </c>
      <c r="V4802" t="s">
        <v>29</v>
      </c>
      <c r="W4802">
        <v>0.38</v>
      </c>
    </row>
    <row r="4803" spans="1:23" x14ac:dyDescent="0.3">
      <c r="A4803" t="s">
        <v>1586</v>
      </c>
      <c r="B4803" t="s">
        <v>1618</v>
      </c>
      <c r="D4803" s="1">
        <v>40376</v>
      </c>
      <c r="E4803" s="1">
        <v>40379</v>
      </c>
      <c r="F4803" s="1" t="str">
        <f t="shared" ref="F4803:F4866" si="314">TEXT(E4803,"mmmm")</f>
        <v>July</v>
      </c>
      <c r="G4803" s="1" t="str">
        <f t="shared" ref="G4803:G4866" si="315">TEXT(E4803,"yyyy")</f>
        <v>2010</v>
      </c>
      <c r="H4803" s="2">
        <f t="shared" ref="H4803:H4866" si="316">E4803-D4803</f>
        <v>3</v>
      </c>
      <c r="I4803" s="2" t="b">
        <f t="shared" ref="I4803:I4866" si="317">IF(H4803&lt;1,IF(AND(H4803&gt;0,H4803&lt;2),"ONE DAY", "FREE DELIVERY"))</f>
        <v>0</v>
      </c>
      <c r="J4803" t="s">
        <v>24</v>
      </c>
      <c r="K4803">
        <v>47</v>
      </c>
      <c r="L4803">
        <v>1041.78</v>
      </c>
      <c r="M4803">
        <v>0.1</v>
      </c>
      <c r="N4803" t="s">
        <v>18</v>
      </c>
      <c r="O4803">
        <v>283.79000000000002</v>
      </c>
      <c r="P4803">
        <v>23.99</v>
      </c>
      <c r="Q4803">
        <v>6.71</v>
      </c>
      <c r="R4803" t="s">
        <v>139</v>
      </c>
      <c r="S4803" t="s">
        <v>140</v>
      </c>
      <c r="T4803" t="s">
        <v>42</v>
      </c>
      <c r="U4803" t="s">
        <v>22</v>
      </c>
      <c r="V4803" t="s">
        <v>51</v>
      </c>
      <c r="W4803">
        <v>0.35</v>
      </c>
    </row>
    <row r="4804" spans="1:23" x14ac:dyDescent="0.3">
      <c r="A4804" t="s">
        <v>1122</v>
      </c>
      <c r="B4804" t="s">
        <v>1469</v>
      </c>
      <c r="D4804" s="1">
        <v>39911</v>
      </c>
      <c r="E4804" s="1">
        <v>39920</v>
      </c>
      <c r="F4804" s="1" t="str">
        <f t="shared" si="314"/>
        <v>April</v>
      </c>
      <c r="G4804" s="1" t="str">
        <f t="shared" si="315"/>
        <v>2009</v>
      </c>
      <c r="H4804" s="2">
        <f t="shared" si="316"/>
        <v>9</v>
      </c>
      <c r="I4804" s="2" t="b">
        <f t="shared" si="317"/>
        <v>0</v>
      </c>
      <c r="J4804" t="s">
        <v>17</v>
      </c>
      <c r="K4804">
        <v>3</v>
      </c>
      <c r="L4804">
        <v>32.76</v>
      </c>
      <c r="M4804">
        <v>0.06</v>
      </c>
      <c r="N4804" t="s">
        <v>39</v>
      </c>
      <c r="O4804">
        <v>11.29</v>
      </c>
      <c r="P4804">
        <v>6.3</v>
      </c>
      <c r="Q4804">
        <v>0.5</v>
      </c>
      <c r="R4804" t="s">
        <v>139</v>
      </c>
      <c r="S4804" t="s">
        <v>140</v>
      </c>
      <c r="T4804" t="s">
        <v>31</v>
      </c>
      <c r="U4804" t="s">
        <v>22</v>
      </c>
      <c r="V4804" t="s">
        <v>57</v>
      </c>
      <c r="W4804">
        <v>0.39</v>
      </c>
    </row>
    <row r="4805" spans="1:23" x14ac:dyDescent="0.3">
      <c r="A4805" t="s">
        <v>1170</v>
      </c>
      <c r="B4805" t="s">
        <v>1139</v>
      </c>
      <c r="D4805" s="1">
        <v>40866</v>
      </c>
      <c r="E4805" s="1">
        <v>40868</v>
      </c>
      <c r="F4805" s="1" t="str">
        <f t="shared" si="314"/>
        <v>November</v>
      </c>
      <c r="G4805" s="1" t="str">
        <f t="shared" si="315"/>
        <v>2011</v>
      </c>
      <c r="H4805" s="2">
        <f t="shared" si="316"/>
        <v>2</v>
      </c>
      <c r="I4805" s="2" t="b">
        <f t="shared" si="317"/>
        <v>0</v>
      </c>
      <c r="J4805" t="s">
        <v>17</v>
      </c>
      <c r="K4805">
        <v>21</v>
      </c>
      <c r="L4805">
        <v>1503.49</v>
      </c>
      <c r="M4805">
        <v>0.03</v>
      </c>
      <c r="N4805" t="s">
        <v>18</v>
      </c>
      <c r="O4805">
        <v>408.73</v>
      </c>
      <c r="P4805">
        <v>70.97</v>
      </c>
      <c r="Q4805">
        <v>3.5</v>
      </c>
      <c r="R4805" t="s">
        <v>139</v>
      </c>
      <c r="S4805" t="s">
        <v>140</v>
      </c>
      <c r="T4805" t="s">
        <v>31</v>
      </c>
      <c r="U4805" t="s">
        <v>22</v>
      </c>
      <c r="V4805" t="s">
        <v>28</v>
      </c>
      <c r="W4805">
        <v>0.59</v>
      </c>
    </row>
    <row r="4806" spans="1:23" x14ac:dyDescent="0.3">
      <c r="A4806" t="s">
        <v>1170</v>
      </c>
      <c r="B4806" t="s">
        <v>1139</v>
      </c>
      <c r="D4806" s="1">
        <v>40866</v>
      </c>
      <c r="E4806" s="1">
        <v>40870</v>
      </c>
      <c r="F4806" s="1" t="str">
        <f t="shared" si="314"/>
        <v>November</v>
      </c>
      <c r="G4806" s="1" t="str">
        <f t="shared" si="315"/>
        <v>2011</v>
      </c>
      <c r="H4806" s="2">
        <f t="shared" si="316"/>
        <v>4</v>
      </c>
      <c r="I4806" s="2" t="b">
        <f t="shared" si="317"/>
        <v>0</v>
      </c>
      <c r="J4806" t="s">
        <v>17</v>
      </c>
      <c r="K4806">
        <v>1</v>
      </c>
      <c r="L4806">
        <v>10.62</v>
      </c>
      <c r="M4806">
        <v>0.02</v>
      </c>
      <c r="N4806" t="s">
        <v>18</v>
      </c>
      <c r="O4806">
        <v>-31.2</v>
      </c>
      <c r="P4806">
        <v>8.32</v>
      </c>
      <c r="Q4806">
        <v>2.38</v>
      </c>
      <c r="R4806" t="s">
        <v>139</v>
      </c>
      <c r="S4806" t="s">
        <v>140</v>
      </c>
      <c r="T4806" t="s">
        <v>31</v>
      </c>
      <c r="U4806" t="s">
        <v>32</v>
      </c>
      <c r="V4806" t="s">
        <v>48</v>
      </c>
      <c r="W4806">
        <v>0.74</v>
      </c>
    </row>
    <row r="4807" spans="1:23" x14ac:dyDescent="0.3">
      <c r="A4807" t="s">
        <v>1170</v>
      </c>
      <c r="B4807" t="s">
        <v>1139</v>
      </c>
      <c r="D4807" s="1">
        <v>40866</v>
      </c>
      <c r="E4807" s="1">
        <v>40868</v>
      </c>
      <c r="F4807" s="1" t="str">
        <f t="shared" si="314"/>
        <v>November</v>
      </c>
      <c r="G4807" s="1" t="str">
        <f t="shared" si="315"/>
        <v>2011</v>
      </c>
      <c r="H4807" s="2">
        <f t="shared" si="316"/>
        <v>2</v>
      </c>
      <c r="I4807" s="2" t="b">
        <f t="shared" si="317"/>
        <v>0</v>
      </c>
      <c r="J4807" t="s">
        <v>17</v>
      </c>
      <c r="K4807">
        <v>50</v>
      </c>
      <c r="L4807">
        <v>2337.0300000000002</v>
      </c>
      <c r="M4807">
        <v>0.1</v>
      </c>
      <c r="N4807" t="s">
        <v>18</v>
      </c>
      <c r="O4807">
        <v>-37.19</v>
      </c>
      <c r="P4807">
        <v>49.99</v>
      </c>
      <c r="Q4807">
        <v>19.989999999999998</v>
      </c>
      <c r="R4807" t="s">
        <v>139</v>
      </c>
      <c r="S4807" t="s">
        <v>140</v>
      </c>
      <c r="T4807" t="s">
        <v>31</v>
      </c>
      <c r="U4807" t="s">
        <v>32</v>
      </c>
      <c r="V4807" t="s">
        <v>48</v>
      </c>
      <c r="W4807">
        <v>0.45</v>
      </c>
    </row>
    <row r="4808" spans="1:23" x14ac:dyDescent="0.3">
      <c r="A4808" t="s">
        <v>1170</v>
      </c>
      <c r="B4808" t="s">
        <v>1139</v>
      </c>
      <c r="D4808" s="1">
        <v>40866</v>
      </c>
      <c r="E4808" s="1">
        <v>40871</v>
      </c>
      <c r="F4808" s="1" t="str">
        <f t="shared" si="314"/>
        <v>November</v>
      </c>
      <c r="G4808" s="1" t="str">
        <f t="shared" si="315"/>
        <v>2011</v>
      </c>
      <c r="H4808" s="2">
        <f t="shared" si="316"/>
        <v>5</v>
      </c>
      <c r="I4808" s="2" t="b">
        <f t="shared" si="317"/>
        <v>0</v>
      </c>
      <c r="J4808" t="s">
        <v>17</v>
      </c>
      <c r="K4808">
        <v>34</v>
      </c>
      <c r="L4808">
        <v>29345.27</v>
      </c>
      <c r="M4808">
        <v>0.03</v>
      </c>
      <c r="N4808" t="s">
        <v>25</v>
      </c>
      <c r="O4808">
        <v>7497.55</v>
      </c>
      <c r="P4808">
        <v>880.98</v>
      </c>
      <c r="Q4808">
        <v>44.55</v>
      </c>
      <c r="R4808" t="s">
        <v>139</v>
      </c>
      <c r="S4808" t="s">
        <v>140</v>
      </c>
      <c r="T4808" t="s">
        <v>31</v>
      </c>
      <c r="U4808" t="s">
        <v>36</v>
      </c>
      <c r="V4808" t="s">
        <v>54</v>
      </c>
      <c r="W4808">
        <v>0.62</v>
      </c>
    </row>
    <row r="4809" spans="1:23" x14ac:dyDescent="0.3">
      <c r="A4809" t="s">
        <v>1170</v>
      </c>
      <c r="B4809" t="s">
        <v>1139</v>
      </c>
      <c r="D4809" s="1">
        <v>40235</v>
      </c>
      <c r="E4809" s="1">
        <v>40235</v>
      </c>
      <c r="F4809" s="1" t="str">
        <f t="shared" si="314"/>
        <v>February</v>
      </c>
      <c r="G4809" s="1" t="str">
        <f t="shared" si="315"/>
        <v>2010</v>
      </c>
      <c r="H4809" s="2">
        <f t="shared" si="316"/>
        <v>0</v>
      </c>
      <c r="I4809" s="2" t="str">
        <f t="shared" si="317"/>
        <v>FREE DELIVERY</v>
      </c>
      <c r="J4809" t="s">
        <v>17</v>
      </c>
      <c r="K4809">
        <v>48</v>
      </c>
      <c r="L4809">
        <v>3355.1</v>
      </c>
      <c r="M4809">
        <v>7.0000000000000007E-2</v>
      </c>
      <c r="N4809" t="s">
        <v>25</v>
      </c>
      <c r="O4809">
        <v>-1701.96</v>
      </c>
      <c r="P4809">
        <v>70.98</v>
      </c>
      <c r="Q4809">
        <v>59.81</v>
      </c>
      <c r="R4809" t="s">
        <v>139</v>
      </c>
      <c r="S4809" t="s">
        <v>140</v>
      </c>
      <c r="T4809" t="s">
        <v>31</v>
      </c>
      <c r="U4809" t="s">
        <v>36</v>
      </c>
      <c r="V4809" t="s">
        <v>67</v>
      </c>
      <c r="W4809">
        <v>0.6</v>
      </c>
    </row>
    <row r="4810" spans="1:23" x14ac:dyDescent="0.3">
      <c r="A4810" t="s">
        <v>1170</v>
      </c>
      <c r="B4810" t="s">
        <v>1139</v>
      </c>
      <c r="D4810" s="1">
        <v>40235</v>
      </c>
      <c r="E4810" s="1">
        <v>40240</v>
      </c>
      <c r="F4810" s="1" t="str">
        <f t="shared" si="314"/>
        <v>March</v>
      </c>
      <c r="G4810" s="1" t="str">
        <f t="shared" si="315"/>
        <v>2010</v>
      </c>
      <c r="H4810" s="2">
        <f t="shared" si="316"/>
        <v>5</v>
      </c>
      <c r="I4810" s="2" t="b">
        <f t="shared" si="317"/>
        <v>0</v>
      </c>
      <c r="J4810" t="s">
        <v>17</v>
      </c>
      <c r="K4810">
        <v>34</v>
      </c>
      <c r="L4810">
        <v>2864.55</v>
      </c>
      <c r="M4810">
        <v>0.06</v>
      </c>
      <c r="N4810" t="s">
        <v>18</v>
      </c>
      <c r="O4810">
        <v>1021.07</v>
      </c>
      <c r="P4810">
        <v>82.99</v>
      </c>
      <c r="Q4810">
        <v>5.5</v>
      </c>
      <c r="R4810" t="s">
        <v>139</v>
      </c>
      <c r="S4810" t="s">
        <v>140</v>
      </c>
      <c r="T4810" t="s">
        <v>31</v>
      </c>
      <c r="U4810" t="s">
        <v>32</v>
      </c>
      <c r="V4810" t="s">
        <v>48</v>
      </c>
      <c r="W4810">
        <v>0.44</v>
      </c>
    </row>
    <row r="4811" spans="1:23" x14ac:dyDescent="0.3">
      <c r="A4811" t="s">
        <v>1170</v>
      </c>
      <c r="B4811" t="s">
        <v>1139</v>
      </c>
      <c r="D4811" s="1">
        <v>40235</v>
      </c>
      <c r="E4811" s="1">
        <v>40240</v>
      </c>
      <c r="F4811" s="1" t="str">
        <f t="shared" si="314"/>
        <v>March</v>
      </c>
      <c r="G4811" s="1" t="str">
        <f t="shared" si="315"/>
        <v>2010</v>
      </c>
      <c r="H4811" s="2">
        <f t="shared" si="316"/>
        <v>5</v>
      </c>
      <c r="I4811" s="2" t="b">
        <f t="shared" si="317"/>
        <v>0</v>
      </c>
      <c r="J4811" t="s">
        <v>17</v>
      </c>
      <c r="K4811">
        <v>31</v>
      </c>
      <c r="L4811">
        <v>65.61</v>
      </c>
      <c r="M4811">
        <v>0.02</v>
      </c>
      <c r="N4811" t="s">
        <v>18</v>
      </c>
      <c r="O4811">
        <v>-16.63</v>
      </c>
      <c r="P4811">
        <v>1.95</v>
      </c>
      <c r="Q4811">
        <v>1.63</v>
      </c>
      <c r="R4811" t="s">
        <v>139</v>
      </c>
      <c r="S4811" t="s">
        <v>140</v>
      </c>
      <c r="T4811" t="s">
        <v>31</v>
      </c>
      <c r="U4811" t="s">
        <v>22</v>
      </c>
      <c r="V4811" t="s">
        <v>60</v>
      </c>
      <c r="W4811">
        <v>0.46</v>
      </c>
    </row>
    <row r="4812" spans="1:23" x14ac:dyDescent="0.3">
      <c r="A4812" t="s">
        <v>1184</v>
      </c>
      <c r="B4812" t="s">
        <v>1189</v>
      </c>
      <c r="D4812" s="1">
        <v>40912</v>
      </c>
      <c r="E4812" s="1">
        <v>40916</v>
      </c>
      <c r="F4812" s="1" t="str">
        <f t="shared" si="314"/>
        <v>January</v>
      </c>
      <c r="G4812" s="1" t="str">
        <f t="shared" si="315"/>
        <v>2012</v>
      </c>
      <c r="H4812" s="2">
        <f t="shared" si="316"/>
        <v>4</v>
      </c>
      <c r="I4812" s="2" t="b">
        <f t="shared" si="317"/>
        <v>0</v>
      </c>
      <c r="J4812" t="s">
        <v>17</v>
      </c>
      <c r="K4812">
        <v>15</v>
      </c>
      <c r="L4812">
        <v>742.8</v>
      </c>
      <c r="M4812">
        <v>0.02</v>
      </c>
      <c r="N4812" t="s">
        <v>18</v>
      </c>
      <c r="O4812">
        <v>265.87</v>
      </c>
      <c r="P4812">
        <v>49.34</v>
      </c>
      <c r="Q4812">
        <v>10.25</v>
      </c>
      <c r="R4812" t="s">
        <v>139</v>
      </c>
      <c r="S4812" t="s">
        <v>140</v>
      </c>
      <c r="T4812" t="s">
        <v>27</v>
      </c>
      <c r="U4812" t="s">
        <v>36</v>
      </c>
      <c r="V4812" t="s">
        <v>37</v>
      </c>
      <c r="W4812">
        <v>0.56999999999999995</v>
      </c>
    </row>
    <row r="4813" spans="1:23" x14ac:dyDescent="0.3">
      <c r="A4813" t="s">
        <v>1143</v>
      </c>
      <c r="B4813" t="s">
        <v>1398</v>
      </c>
      <c r="D4813" s="1">
        <v>39844</v>
      </c>
      <c r="E4813" s="1">
        <v>39849</v>
      </c>
      <c r="F4813" s="1" t="str">
        <f t="shared" si="314"/>
        <v>February</v>
      </c>
      <c r="G4813" s="1" t="str">
        <f t="shared" si="315"/>
        <v>2009</v>
      </c>
      <c r="H4813" s="2">
        <f t="shared" si="316"/>
        <v>5</v>
      </c>
      <c r="I4813" s="2" t="b">
        <f t="shared" si="317"/>
        <v>0</v>
      </c>
      <c r="J4813" t="s">
        <v>17</v>
      </c>
      <c r="K4813">
        <v>46</v>
      </c>
      <c r="L4813">
        <v>2188.06</v>
      </c>
      <c r="M4813">
        <v>0.1</v>
      </c>
      <c r="N4813" t="s">
        <v>39</v>
      </c>
      <c r="O4813">
        <v>33.770000000000003</v>
      </c>
      <c r="P4813">
        <v>49.99</v>
      </c>
      <c r="Q4813">
        <v>19.989999999999998</v>
      </c>
      <c r="R4813" t="s">
        <v>139</v>
      </c>
      <c r="S4813" t="s">
        <v>140</v>
      </c>
      <c r="T4813" t="s">
        <v>31</v>
      </c>
      <c r="U4813" t="s">
        <v>32</v>
      </c>
      <c r="V4813" t="s">
        <v>48</v>
      </c>
      <c r="W4813">
        <v>0.45</v>
      </c>
    </row>
    <row r="4814" spans="1:23" x14ac:dyDescent="0.3">
      <c r="A4814" t="s">
        <v>1122</v>
      </c>
      <c r="B4814" t="s">
        <v>1469</v>
      </c>
      <c r="D4814" s="1">
        <v>40082</v>
      </c>
      <c r="E4814" s="1">
        <v>40083</v>
      </c>
      <c r="F4814" s="1" t="str">
        <f t="shared" si="314"/>
        <v>September</v>
      </c>
      <c r="G4814" s="1" t="str">
        <f t="shared" si="315"/>
        <v>2009</v>
      </c>
      <c r="H4814" s="2">
        <f t="shared" si="316"/>
        <v>1</v>
      </c>
      <c r="I4814" s="2" t="b">
        <f t="shared" si="317"/>
        <v>0</v>
      </c>
      <c r="J4814" t="s">
        <v>24</v>
      </c>
      <c r="K4814">
        <v>47</v>
      </c>
      <c r="L4814">
        <v>6181.48</v>
      </c>
      <c r="M4814">
        <v>0.03</v>
      </c>
      <c r="N4814" t="s">
        <v>25</v>
      </c>
      <c r="O4814">
        <v>-194.83</v>
      </c>
      <c r="P4814">
        <v>124.49</v>
      </c>
      <c r="Q4814">
        <v>51.94</v>
      </c>
      <c r="R4814" t="s">
        <v>139</v>
      </c>
      <c r="S4814" t="s">
        <v>140</v>
      </c>
      <c r="T4814" t="s">
        <v>31</v>
      </c>
      <c r="U4814" t="s">
        <v>36</v>
      </c>
      <c r="V4814" t="s">
        <v>55</v>
      </c>
      <c r="W4814">
        <v>0.63</v>
      </c>
    </row>
    <row r="4815" spans="1:23" x14ac:dyDescent="0.3">
      <c r="A4815" t="s">
        <v>1586</v>
      </c>
      <c r="B4815" t="s">
        <v>1618</v>
      </c>
      <c r="D4815" s="1">
        <v>40443</v>
      </c>
      <c r="E4815" s="1">
        <v>40450</v>
      </c>
      <c r="F4815" s="1" t="str">
        <f t="shared" si="314"/>
        <v>September</v>
      </c>
      <c r="G4815" s="1" t="str">
        <f t="shared" si="315"/>
        <v>2010</v>
      </c>
      <c r="H4815" s="2">
        <f t="shared" si="316"/>
        <v>7</v>
      </c>
      <c r="I4815" s="2" t="b">
        <f t="shared" si="317"/>
        <v>0</v>
      </c>
      <c r="J4815" t="s">
        <v>17</v>
      </c>
      <c r="K4815">
        <v>33</v>
      </c>
      <c r="L4815">
        <v>283.8</v>
      </c>
      <c r="M4815">
        <v>0.04</v>
      </c>
      <c r="N4815" t="s">
        <v>18</v>
      </c>
      <c r="O4815">
        <v>47.52</v>
      </c>
      <c r="P4815">
        <v>8.69</v>
      </c>
      <c r="Q4815">
        <v>2.99</v>
      </c>
      <c r="R4815" t="s">
        <v>139</v>
      </c>
      <c r="S4815" t="s">
        <v>140</v>
      </c>
      <c r="T4815" t="s">
        <v>42</v>
      </c>
      <c r="U4815" t="s">
        <v>22</v>
      </c>
      <c r="V4815" t="s">
        <v>29</v>
      </c>
      <c r="W4815">
        <v>0.39</v>
      </c>
    </row>
    <row r="4816" spans="1:23" x14ac:dyDescent="0.3">
      <c r="A4816" t="s">
        <v>1170</v>
      </c>
      <c r="B4816" t="s">
        <v>1139</v>
      </c>
      <c r="D4816" s="1">
        <v>40354</v>
      </c>
      <c r="E4816" s="1">
        <v>40356</v>
      </c>
      <c r="F4816" s="1" t="str">
        <f t="shared" si="314"/>
        <v>June</v>
      </c>
      <c r="G4816" s="1" t="str">
        <f t="shared" si="315"/>
        <v>2010</v>
      </c>
      <c r="H4816" s="2">
        <f t="shared" si="316"/>
        <v>2</v>
      </c>
      <c r="I4816" s="2" t="b">
        <f t="shared" si="317"/>
        <v>0</v>
      </c>
      <c r="J4816" t="s">
        <v>44</v>
      </c>
      <c r="K4816">
        <v>8</v>
      </c>
      <c r="L4816">
        <v>49.14</v>
      </c>
      <c r="M4816">
        <v>0.05</v>
      </c>
      <c r="N4816" t="s">
        <v>39</v>
      </c>
      <c r="O4816">
        <v>-22.56</v>
      </c>
      <c r="P4816">
        <v>4.28</v>
      </c>
      <c r="Q4816">
        <v>6.18</v>
      </c>
      <c r="R4816" t="s">
        <v>139</v>
      </c>
      <c r="S4816" t="s">
        <v>140</v>
      </c>
      <c r="T4816" t="s">
        <v>31</v>
      </c>
      <c r="U4816" t="s">
        <v>22</v>
      </c>
      <c r="V4816" t="s">
        <v>43</v>
      </c>
      <c r="W4816">
        <v>0.4</v>
      </c>
    </row>
    <row r="4817" spans="1:23" x14ac:dyDescent="0.3">
      <c r="A4817" t="s">
        <v>1143</v>
      </c>
      <c r="B4817" t="s">
        <v>1398</v>
      </c>
      <c r="D4817" s="1">
        <v>40657</v>
      </c>
      <c r="E4817" s="1">
        <v>40658</v>
      </c>
      <c r="F4817" s="1" t="str">
        <f t="shared" si="314"/>
        <v>April</v>
      </c>
      <c r="G4817" s="1" t="str">
        <f t="shared" si="315"/>
        <v>2011</v>
      </c>
      <c r="H4817" s="2">
        <f t="shared" si="316"/>
        <v>1</v>
      </c>
      <c r="I4817" s="2" t="b">
        <f t="shared" si="317"/>
        <v>0</v>
      </c>
      <c r="J4817" t="s">
        <v>34</v>
      </c>
      <c r="K4817">
        <v>10</v>
      </c>
      <c r="L4817">
        <v>1600.85</v>
      </c>
      <c r="M4817">
        <v>7.0000000000000007E-2</v>
      </c>
      <c r="N4817" t="s">
        <v>25</v>
      </c>
      <c r="O4817">
        <v>-193.97</v>
      </c>
      <c r="P4817">
        <v>159.31</v>
      </c>
      <c r="Q4817">
        <v>60</v>
      </c>
      <c r="R4817" t="s">
        <v>139</v>
      </c>
      <c r="S4817" t="s">
        <v>140</v>
      </c>
      <c r="T4817" t="s">
        <v>31</v>
      </c>
      <c r="U4817" t="s">
        <v>36</v>
      </c>
      <c r="V4817" t="s">
        <v>55</v>
      </c>
      <c r="W4817">
        <v>0.55000000000000004</v>
      </c>
    </row>
    <row r="4818" spans="1:23" x14ac:dyDescent="0.3">
      <c r="A4818" t="s">
        <v>1143</v>
      </c>
      <c r="B4818" t="s">
        <v>1398</v>
      </c>
      <c r="D4818" s="1">
        <v>39851</v>
      </c>
      <c r="E4818" s="1">
        <v>39853</v>
      </c>
      <c r="F4818" s="1" t="str">
        <f t="shared" si="314"/>
        <v>February</v>
      </c>
      <c r="G4818" s="1" t="str">
        <f t="shared" si="315"/>
        <v>2009</v>
      </c>
      <c r="H4818" s="2">
        <f t="shared" si="316"/>
        <v>2</v>
      </c>
      <c r="I4818" s="2" t="b">
        <f t="shared" si="317"/>
        <v>0</v>
      </c>
      <c r="J4818" t="s">
        <v>44</v>
      </c>
      <c r="K4818">
        <v>46</v>
      </c>
      <c r="L4818">
        <v>320.93</v>
      </c>
      <c r="M4818">
        <v>0.05</v>
      </c>
      <c r="N4818" t="s">
        <v>18</v>
      </c>
      <c r="O4818">
        <v>-66.48</v>
      </c>
      <c r="P4818">
        <v>6.68</v>
      </c>
      <c r="Q4818">
        <v>5.66</v>
      </c>
      <c r="R4818" t="s">
        <v>139</v>
      </c>
      <c r="S4818" t="s">
        <v>140</v>
      </c>
      <c r="T4818" t="s">
        <v>31</v>
      </c>
      <c r="U4818" t="s">
        <v>22</v>
      </c>
      <c r="V4818" t="s">
        <v>43</v>
      </c>
      <c r="W4818">
        <v>0.37</v>
      </c>
    </row>
    <row r="4819" spans="1:23" x14ac:dyDescent="0.3">
      <c r="A4819" t="s">
        <v>1143</v>
      </c>
      <c r="B4819" t="s">
        <v>1398</v>
      </c>
      <c r="D4819" s="1">
        <v>39851</v>
      </c>
      <c r="E4819" s="1">
        <v>39851</v>
      </c>
      <c r="F4819" s="1" t="str">
        <f t="shared" si="314"/>
        <v>February</v>
      </c>
      <c r="G4819" s="1" t="str">
        <f t="shared" si="315"/>
        <v>2009</v>
      </c>
      <c r="H4819" s="2">
        <f t="shared" si="316"/>
        <v>0</v>
      </c>
      <c r="I4819" s="2" t="str">
        <f t="shared" si="317"/>
        <v>FREE DELIVERY</v>
      </c>
      <c r="J4819" t="s">
        <v>44</v>
      </c>
      <c r="K4819">
        <v>14</v>
      </c>
      <c r="L4819">
        <v>261.85000000000002</v>
      </c>
      <c r="M4819">
        <v>0.03</v>
      </c>
      <c r="N4819" t="s">
        <v>18</v>
      </c>
      <c r="O4819">
        <v>-52.33</v>
      </c>
      <c r="P4819">
        <v>17.7</v>
      </c>
      <c r="Q4819">
        <v>9.4700000000000006</v>
      </c>
      <c r="R4819" t="s">
        <v>139</v>
      </c>
      <c r="S4819" t="s">
        <v>140</v>
      </c>
      <c r="T4819" t="s">
        <v>31</v>
      </c>
      <c r="U4819" t="s">
        <v>22</v>
      </c>
      <c r="V4819" t="s">
        <v>23</v>
      </c>
      <c r="W4819">
        <v>0.59</v>
      </c>
    </row>
    <row r="4820" spans="1:23" x14ac:dyDescent="0.3">
      <c r="A4820" t="s">
        <v>1340</v>
      </c>
      <c r="B4820" t="s">
        <v>1500</v>
      </c>
      <c r="D4820" s="1">
        <v>40047</v>
      </c>
      <c r="E4820" s="1">
        <v>40049</v>
      </c>
      <c r="F4820" s="1" t="str">
        <f t="shared" si="314"/>
        <v>August</v>
      </c>
      <c r="G4820" s="1" t="str">
        <f t="shared" si="315"/>
        <v>2009</v>
      </c>
      <c r="H4820" s="2">
        <f t="shared" si="316"/>
        <v>2</v>
      </c>
      <c r="I4820" s="2" t="b">
        <f t="shared" si="317"/>
        <v>0</v>
      </c>
      <c r="J4820" t="s">
        <v>34</v>
      </c>
      <c r="K4820">
        <v>10</v>
      </c>
      <c r="L4820">
        <v>56.91</v>
      </c>
      <c r="M4820">
        <v>0.01</v>
      </c>
      <c r="N4820" t="s">
        <v>18</v>
      </c>
      <c r="O4820">
        <v>7.5</v>
      </c>
      <c r="P4820">
        <v>5.18</v>
      </c>
      <c r="Q4820">
        <v>2.04</v>
      </c>
      <c r="R4820" t="s">
        <v>139</v>
      </c>
      <c r="S4820" t="s">
        <v>140</v>
      </c>
      <c r="T4820" t="s">
        <v>31</v>
      </c>
      <c r="U4820" t="s">
        <v>22</v>
      </c>
      <c r="V4820" t="s">
        <v>43</v>
      </c>
      <c r="W4820">
        <v>0.36</v>
      </c>
    </row>
    <row r="4821" spans="1:23" x14ac:dyDescent="0.3">
      <c r="A4821" t="s">
        <v>1386</v>
      </c>
      <c r="B4821" t="s">
        <v>1617</v>
      </c>
      <c r="D4821" s="1">
        <v>40511</v>
      </c>
      <c r="E4821" s="1">
        <v>40513</v>
      </c>
      <c r="F4821" s="1" t="str">
        <f t="shared" si="314"/>
        <v>December</v>
      </c>
      <c r="G4821" s="1" t="str">
        <f t="shared" si="315"/>
        <v>2010</v>
      </c>
      <c r="H4821" s="2">
        <f t="shared" si="316"/>
        <v>2</v>
      </c>
      <c r="I4821" s="2" t="b">
        <f t="shared" si="317"/>
        <v>0</v>
      </c>
      <c r="J4821" t="s">
        <v>24</v>
      </c>
      <c r="K4821">
        <v>19</v>
      </c>
      <c r="L4821">
        <v>113.2</v>
      </c>
      <c r="M4821">
        <v>0.1</v>
      </c>
      <c r="N4821" t="s">
        <v>18</v>
      </c>
      <c r="O4821">
        <v>24.83</v>
      </c>
      <c r="P4821">
        <v>6.08</v>
      </c>
      <c r="Q4821">
        <v>0.91</v>
      </c>
      <c r="R4821" t="s">
        <v>139</v>
      </c>
      <c r="S4821" t="s">
        <v>140</v>
      </c>
      <c r="T4821" t="s">
        <v>42</v>
      </c>
      <c r="U4821" t="s">
        <v>22</v>
      </c>
      <c r="V4821" t="s">
        <v>60</v>
      </c>
      <c r="W4821">
        <v>0.51</v>
      </c>
    </row>
    <row r="4822" spans="1:23" x14ac:dyDescent="0.3">
      <c r="A4822" t="s">
        <v>1474</v>
      </c>
      <c r="B4822" t="s">
        <v>1623</v>
      </c>
      <c r="D4822" s="1">
        <v>40666</v>
      </c>
      <c r="E4822" s="1">
        <v>40668</v>
      </c>
      <c r="F4822" s="1" t="str">
        <f t="shared" si="314"/>
        <v>May</v>
      </c>
      <c r="G4822" s="1" t="str">
        <f t="shared" si="315"/>
        <v>2011</v>
      </c>
      <c r="H4822" s="2">
        <f t="shared" si="316"/>
        <v>2</v>
      </c>
      <c r="I4822" s="2" t="b">
        <f t="shared" si="317"/>
        <v>0</v>
      </c>
      <c r="J4822" t="s">
        <v>52</v>
      </c>
      <c r="K4822">
        <v>27</v>
      </c>
      <c r="L4822">
        <v>94.46</v>
      </c>
      <c r="M4822">
        <v>0.02</v>
      </c>
      <c r="N4822" t="s">
        <v>18</v>
      </c>
      <c r="O4822">
        <v>-75.09</v>
      </c>
      <c r="P4822">
        <v>3.28</v>
      </c>
      <c r="Q4822">
        <v>4.2</v>
      </c>
      <c r="R4822" t="s">
        <v>139</v>
      </c>
      <c r="S4822" t="s">
        <v>140</v>
      </c>
      <c r="T4822" t="s">
        <v>42</v>
      </c>
      <c r="U4822" t="s">
        <v>22</v>
      </c>
      <c r="V4822" t="s">
        <v>60</v>
      </c>
      <c r="W4822">
        <v>0.56000000000000005</v>
      </c>
    </row>
    <row r="4823" spans="1:23" x14ac:dyDescent="0.3">
      <c r="A4823" t="s">
        <v>1122</v>
      </c>
      <c r="B4823" t="s">
        <v>1469</v>
      </c>
      <c r="D4823" s="1">
        <v>41062</v>
      </c>
      <c r="E4823" s="1">
        <v>41064</v>
      </c>
      <c r="F4823" s="1" t="str">
        <f t="shared" si="314"/>
        <v>June</v>
      </c>
      <c r="G4823" s="1" t="str">
        <f t="shared" si="315"/>
        <v>2012</v>
      </c>
      <c r="H4823" s="2">
        <f t="shared" si="316"/>
        <v>2</v>
      </c>
      <c r="I4823" s="2" t="b">
        <f t="shared" si="317"/>
        <v>0</v>
      </c>
      <c r="J4823" t="s">
        <v>44</v>
      </c>
      <c r="K4823">
        <v>25</v>
      </c>
      <c r="L4823">
        <v>1291.2</v>
      </c>
      <c r="M4823">
        <v>0.04</v>
      </c>
      <c r="N4823" t="s">
        <v>18</v>
      </c>
      <c r="O4823">
        <v>-5.6</v>
      </c>
      <c r="P4823">
        <v>50.98</v>
      </c>
      <c r="Q4823">
        <v>6.5</v>
      </c>
      <c r="R4823" t="s">
        <v>139</v>
      </c>
      <c r="S4823" t="s">
        <v>140</v>
      </c>
      <c r="T4823" t="s">
        <v>27</v>
      </c>
      <c r="U4823" t="s">
        <v>32</v>
      </c>
      <c r="V4823" t="s">
        <v>48</v>
      </c>
      <c r="W4823">
        <v>0.73</v>
      </c>
    </row>
    <row r="4824" spans="1:23" x14ac:dyDescent="0.3">
      <c r="A4824" t="s">
        <v>1386</v>
      </c>
      <c r="B4824" t="s">
        <v>1617</v>
      </c>
      <c r="D4824" s="1">
        <v>40294</v>
      </c>
      <c r="E4824" s="1">
        <v>40295</v>
      </c>
      <c r="F4824" s="1" t="str">
        <f t="shared" si="314"/>
        <v>April</v>
      </c>
      <c r="G4824" s="1" t="str">
        <f t="shared" si="315"/>
        <v>2010</v>
      </c>
      <c r="H4824" s="2">
        <f t="shared" si="316"/>
        <v>1</v>
      </c>
      <c r="I4824" s="2" t="b">
        <f t="shared" si="317"/>
        <v>0</v>
      </c>
      <c r="J4824" t="s">
        <v>34</v>
      </c>
      <c r="K4824">
        <v>28</v>
      </c>
      <c r="L4824">
        <v>110.2</v>
      </c>
      <c r="M4824">
        <v>7.0000000000000007E-2</v>
      </c>
      <c r="N4824" t="s">
        <v>18</v>
      </c>
      <c r="O4824">
        <v>42.84</v>
      </c>
      <c r="P4824">
        <v>4.13</v>
      </c>
      <c r="Q4824">
        <v>0.5</v>
      </c>
      <c r="R4824" t="s">
        <v>139</v>
      </c>
      <c r="S4824" t="s">
        <v>140</v>
      </c>
      <c r="T4824" t="s">
        <v>42</v>
      </c>
      <c r="U4824" t="s">
        <v>22</v>
      </c>
      <c r="V4824" t="s">
        <v>57</v>
      </c>
      <c r="W4824">
        <v>0.39</v>
      </c>
    </row>
    <row r="4825" spans="1:23" x14ac:dyDescent="0.3">
      <c r="A4825" t="s">
        <v>1386</v>
      </c>
      <c r="B4825" t="s">
        <v>1617</v>
      </c>
      <c r="D4825" s="1">
        <v>40294</v>
      </c>
      <c r="E4825" s="1">
        <v>40296</v>
      </c>
      <c r="F4825" s="1" t="str">
        <f t="shared" si="314"/>
        <v>April</v>
      </c>
      <c r="G4825" s="1" t="str">
        <f t="shared" si="315"/>
        <v>2010</v>
      </c>
      <c r="H4825" s="2">
        <f t="shared" si="316"/>
        <v>2</v>
      </c>
      <c r="I4825" s="2" t="b">
        <f t="shared" si="317"/>
        <v>0</v>
      </c>
      <c r="J4825" t="s">
        <v>34</v>
      </c>
      <c r="K4825">
        <v>12</v>
      </c>
      <c r="L4825">
        <v>54.86</v>
      </c>
      <c r="M4825">
        <v>0.09</v>
      </c>
      <c r="N4825" t="s">
        <v>18</v>
      </c>
      <c r="O4825">
        <v>-50.6</v>
      </c>
      <c r="P4825">
        <v>4.28</v>
      </c>
      <c r="Q4825">
        <v>6.72</v>
      </c>
      <c r="R4825" t="s">
        <v>139</v>
      </c>
      <c r="S4825" t="s">
        <v>140</v>
      </c>
      <c r="T4825" t="s">
        <v>42</v>
      </c>
      <c r="U4825" t="s">
        <v>22</v>
      </c>
      <c r="V4825" t="s">
        <v>43</v>
      </c>
      <c r="W4825">
        <v>0.4</v>
      </c>
    </row>
    <row r="4826" spans="1:23" x14ac:dyDescent="0.3">
      <c r="A4826" t="s">
        <v>1287</v>
      </c>
      <c r="B4826" t="s">
        <v>1023</v>
      </c>
      <c r="D4826" s="1">
        <v>40893</v>
      </c>
      <c r="E4826" s="1">
        <v>40895</v>
      </c>
      <c r="F4826" s="1" t="str">
        <f t="shared" si="314"/>
        <v>December</v>
      </c>
      <c r="G4826" s="1" t="str">
        <f t="shared" si="315"/>
        <v>2011</v>
      </c>
      <c r="H4826" s="2">
        <f t="shared" si="316"/>
        <v>2</v>
      </c>
      <c r="I4826" s="2" t="b">
        <f t="shared" si="317"/>
        <v>0</v>
      </c>
      <c r="J4826" t="s">
        <v>52</v>
      </c>
      <c r="K4826">
        <v>34</v>
      </c>
      <c r="L4826">
        <v>1069.8499999999999</v>
      </c>
      <c r="M4826">
        <v>7.0000000000000007E-2</v>
      </c>
      <c r="N4826" t="s">
        <v>25</v>
      </c>
      <c r="O4826">
        <v>-1179.3900000000001</v>
      </c>
      <c r="P4826">
        <v>31.76</v>
      </c>
      <c r="Q4826">
        <v>45.51</v>
      </c>
      <c r="R4826" t="s">
        <v>139</v>
      </c>
      <c r="S4826" t="s">
        <v>140</v>
      </c>
      <c r="T4826" t="s">
        <v>42</v>
      </c>
      <c r="U4826" t="s">
        <v>36</v>
      </c>
      <c r="V4826" t="s">
        <v>55</v>
      </c>
      <c r="W4826">
        <v>0.65</v>
      </c>
    </row>
    <row r="4827" spans="1:23" x14ac:dyDescent="0.3">
      <c r="A4827" t="s">
        <v>1122</v>
      </c>
      <c r="B4827" t="s">
        <v>1469</v>
      </c>
      <c r="D4827" s="1">
        <v>39995</v>
      </c>
      <c r="E4827" s="1">
        <v>39996</v>
      </c>
      <c r="F4827" s="1" t="str">
        <f t="shared" si="314"/>
        <v>July</v>
      </c>
      <c r="G4827" s="1" t="str">
        <f t="shared" si="315"/>
        <v>2009</v>
      </c>
      <c r="H4827" s="2">
        <f t="shared" si="316"/>
        <v>1</v>
      </c>
      <c r="I4827" s="2" t="b">
        <f t="shared" si="317"/>
        <v>0</v>
      </c>
      <c r="J4827" t="s">
        <v>24</v>
      </c>
      <c r="K4827">
        <v>42</v>
      </c>
      <c r="L4827">
        <v>1967.83</v>
      </c>
      <c r="M4827">
        <v>0.04</v>
      </c>
      <c r="N4827" t="s">
        <v>18</v>
      </c>
      <c r="O4827">
        <v>659.6</v>
      </c>
      <c r="P4827">
        <v>45.19</v>
      </c>
      <c r="Q4827">
        <v>1.99</v>
      </c>
      <c r="R4827" t="s">
        <v>139</v>
      </c>
      <c r="S4827" t="s">
        <v>140</v>
      </c>
      <c r="T4827" t="s">
        <v>27</v>
      </c>
      <c r="U4827" t="s">
        <v>32</v>
      </c>
      <c r="V4827" t="s">
        <v>48</v>
      </c>
      <c r="W4827">
        <v>0.55000000000000004</v>
      </c>
    </row>
    <row r="4828" spans="1:23" x14ac:dyDescent="0.3">
      <c r="A4828" t="s">
        <v>1122</v>
      </c>
      <c r="B4828" t="s">
        <v>1469</v>
      </c>
      <c r="D4828" s="1">
        <v>39995</v>
      </c>
      <c r="E4828" s="1">
        <v>39995</v>
      </c>
      <c r="F4828" s="1" t="str">
        <f t="shared" si="314"/>
        <v>July</v>
      </c>
      <c r="G4828" s="1" t="str">
        <f t="shared" si="315"/>
        <v>2009</v>
      </c>
      <c r="H4828" s="2">
        <f t="shared" si="316"/>
        <v>0</v>
      </c>
      <c r="I4828" s="2" t="str">
        <f t="shared" si="317"/>
        <v>FREE DELIVERY</v>
      </c>
      <c r="J4828" t="s">
        <v>24</v>
      </c>
      <c r="K4828">
        <v>9</v>
      </c>
      <c r="L4828">
        <v>52.59</v>
      </c>
      <c r="M4828">
        <v>0.03</v>
      </c>
      <c r="N4828" t="s">
        <v>18</v>
      </c>
      <c r="O4828">
        <v>-28.14</v>
      </c>
      <c r="P4828">
        <v>4.9800000000000004</v>
      </c>
      <c r="Q4828">
        <v>6.07</v>
      </c>
      <c r="R4828" t="s">
        <v>139</v>
      </c>
      <c r="S4828" t="s">
        <v>140</v>
      </c>
      <c r="T4828" t="s">
        <v>27</v>
      </c>
      <c r="U4828" t="s">
        <v>22</v>
      </c>
      <c r="V4828" t="s">
        <v>43</v>
      </c>
      <c r="W4828">
        <v>0.36</v>
      </c>
    </row>
    <row r="4829" spans="1:23" x14ac:dyDescent="0.3">
      <c r="A4829" t="s">
        <v>1548</v>
      </c>
      <c r="B4829" t="s">
        <v>1095</v>
      </c>
      <c r="D4829" s="1">
        <v>41164</v>
      </c>
      <c r="E4829" s="1">
        <v>41165</v>
      </c>
      <c r="F4829" s="1" t="str">
        <f t="shared" si="314"/>
        <v>September</v>
      </c>
      <c r="G4829" s="1" t="str">
        <f t="shared" si="315"/>
        <v>2012</v>
      </c>
      <c r="H4829" s="2">
        <f t="shared" si="316"/>
        <v>1</v>
      </c>
      <c r="I4829" s="2" t="b">
        <f t="shared" si="317"/>
        <v>0</v>
      </c>
      <c r="J4829" t="s">
        <v>34</v>
      </c>
      <c r="K4829">
        <v>41</v>
      </c>
      <c r="L4829">
        <v>8188.19</v>
      </c>
      <c r="M4829">
        <v>0.05</v>
      </c>
      <c r="N4829" t="s">
        <v>18</v>
      </c>
      <c r="O4829">
        <v>3702</v>
      </c>
      <c r="P4829">
        <v>204.1</v>
      </c>
      <c r="Q4829">
        <v>13.99</v>
      </c>
      <c r="R4829" t="s">
        <v>139</v>
      </c>
      <c r="S4829" t="s">
        <v>140</v>
      </c>
      <c r="T4829" t="s">
        <v>31</v>
      </c>
      <c r="U4829" t="s">
        <v>32</v>
      </c>
      <c r="V4829" t="s">
        <v>94</v>
      </c>
      <c r="W4829">
        <v>0.37</v>
      </c>
    </row>
    <row r="4830" spans="1:23" x14ac:dyDescent="0.3">
      <c r="A4830" t="s">
        <v>1548</v>
      </c>
      <c r="B4830" t="s">
        <v>1095</v>
      </c>
      <c r="D4830" s="1">
        <v>39988</v>
      </c>
      <c r="E4830" s="1">
        <v>39995</v>
      </c>
      <c r="F4830" s="1" t="str">
        <f t="shared" si="314"/>
        <v>July</v>
      </c>
      <c r="G4830" s="1" t="str">
        <f t="shared" si="315"/>
        <v>2009</v>
      </c>
      <c r="H4830" s="2">
        <f t="shared" si="316"/>
        <v>7</v>
      </c>
      <c r="I4830" s="2" t="b">
        <f t="shared" si="317"/>
        <v>0</v>
      </c>
      <c r="J4830" t="s">
        <v>17</v>
      </c>
      <c r="K4830">
        <v>17</v>
      </c>
      <c r="L4830">
        <v>283.65350000000001</v>
      </c>
      <c r="M4830">
        <v>0.09</v>
      </c>
      <c r="N4830" t="s">
        <v>18</v>
      </c>
      <c r="O4830">
        <v>-113.05</v>
      </c>
      <c r="P4830">
        <v>20.99</v>
      </c>
      <c r="Q4830">
        <v>2.5</v>
      </c>
      <c r="R4830" t="s">
        <v>139</v>
      </c>
      <c r="S4830" t="s">
        <v>140</v>
      </c>
      <c r="T4830" t="s">
        <v>31</v>
      </c>
      <c r="U4830" t="s">
        <v>32</v>
      </c>
      <c r="V4830" t="s">
        <v>33</v>
      </c>
      <c r="W4830">
        <v>0.81</v>
      </c>
    </row>
    <row r="4831" spans="1:23" x14ac:dyDescent="0.3">
      <c r="A4831" t="s">
        <v>1143</v>
      </c>
      <c r="B4831" t="s">
        <v>1398</v>
      </c>
      <c r="D4831" s="1">
        <v>40416</v>
      </c>
      <c r="E4831" s="1">
        <v>40417</v>
      </c>
      <c r="F4831" s="1" t="str">
        <f t="shared" si="314"/>
        <v>August</v>
      </c>
      <c r="G4831" s="1" t="str">
        <f t="shared" si="315"/>
        <v>2010</v>
      </c>
      <c r="H4831" s="2">
        <f t="shared" si="316"/>
        <v>1</v>
      </c>
      <c r="I4831" s="2" t="b">
        <f t="shared" si="317"/>
        <v>0</v>
      </c>
      <c r="J4831" t="s">
        <v>24</v>
      </c>
      <c r="K4831">
        <v>42</v>
      </c>
      <c r="L4831">
        <v>309.17</v>
      </c>
      <c r="M4831">
        <v>0.09</v>
      </c>
      <c r="N4831" t="s">
        <v>18</v>
      </c>
      <c r="O4831">
        <v>-283.31</v>
      </c>
      <c r="P4831">
        <v>7.77</v>
      </c>
      <c r="Q4831">
        <v>9.23</v>
      </c>
      <c r="R4831" t="s">
        <v>139</v>
      </c>
      <c r="S4831" t="s">
        <v>140</v>
      </c>
      <c r="T4831" t="s">
        <v>31</v>
      </c>
      <c r="U4831" t="s">
        <v>22</v>
      </c>
      <c r="V4831" t="s">
        <v>28</v>
      </c>
      <c r="W4831">
        <v>0.57999999999999996</v>
      </c>
    </row>
    <row r="4832" spans="1:23" x14ac:dyDescent="0.3">
      <c r="A4832" t="s">
        <v>1143</v>
      </c>
      <c r="B4832" t="s">
        <v>1398</v>
      </c>
      <c r="D4832" s="1">
        <v>40416</v>
      </c>
      <c r="E4832" s="1">
        <v>40417</v>
      </c>
      <c r="F4832" s="1" t="str">
        <f t="shared" si="314"/>
        <v>August</v>
      </c>
      <c r="G4832" s="1" t="str">
        <f t="shared" si="315"/>
        <v>2010</v>
      </c>
      <c r="H4832" s="2">
        <f t="shared" si="316"/>
        <v>1</v>
      </c>
      <c r="I4832" s="2" t="b">
        <f t="shared" si="317"/>
        <v>0</v>
      </c>
      <c r="J4832" t="s">
        <v>24</v>
      </c>
      <c r="K4832">
        <v>29</v>
      </c>
      <c r="L4832">
        <v>412.86</v>
      </c>
      <c r="M4832">
        <v>7.0000000000000007E-2</v>
      </c>
      <c r="N4832" t="s">
        <v>18</v>
      </c>
      <c r="O4832">
        <v>-104.43</v>
      </c>
      <c r="P4832">
        <v>15.14</v>
      </c>
      <c r="Q4832">
        <v>4.53</v>
      </c>
      <c r="R4832" t="s">
        <v>139</v>
      </c>
      <c r="S4832" t="s">
        <v>140</v>
      </c>
      <c r="T4832" t="s">
        <v>31</v>
      </c>
      <c r="U4832" t="s">
        <v>22</v>
      </c>
      <c r="V4832" t="s">
        <v>23</v>
      </c>
      <c r="W4832">
        <v>0.81</v>
      </c>
    </row>
    <row r="4833" spans="1:23" x14ac:dyDescent="0.3">
      <c r="A4833" t="s">
        <v>1287</v>
      </c>
      <c r="B4833" t="s">
        <v>1023</v>
      </c>
      <c r="D4833" s="1">
        <v>41010</v>
      </c>
      <c r="E4833" s="1">
        <v>41017</v>
      </c>
      <c r="F4833" s="1" t="str">
        <f t="shared" si="314"/>
        <v>April</v>
      </c>
      <c r="G4833" s="1" t="str">
        <f t="shared" si="315"/>
        <v>2012</v>
      </c>
      <c r="H4833" s="2">
        <f t="shared" si="316"/>
        <v>7</v>
      </c>
      <c r="I4833" s="2" t="b">
        <f t="shared" si="317"/>
        <v>0</v>
      </c>
      <c r="J4833" t="s">
        <v>17</v>
      </c>
      <c r="K4833">
        <v>33</v>
      </c>
      <c r="L4833">
        <v>103.32</v>
      </c>
      <c r="M4833">
        <v>0</v>
      </c>
      <c r="N4833" t="s">
        <v>18</v>
      </c>
      <c r="O4833">
        <v>-25.68</v>
      </c>
      <c r="P4833">
        <v>2.98</v>
      </c>
      <c r="Q4833">
        <v>2.0299999999999998</v>
      </c>
      <c r="R4833" t="s">
        <v>139</v>
      </c>
      <c r="S4833" t="s">
        <v>140</v>
      </c>
      <c r="T4833" t="s">
        <v>42</v>
      </c>
      <c r="U4833" t="s">
        <v>22</v>
      </c>
      <c r="V4833" t="s">
        <v>60</v>
      </c>
      <c r="W4833">
        <v>0.56999999999999995</v>
      </c>
    </row>
    <row r="4834" spans="1:23" x14ac:dyDescent="0.3">
      <c r="A4834" t="s">
        <v>1586</v>
      </c>
      <c r="B4834" t="s">
        <v>1618</v>
      </c>
      <c r="D4834" s="1">
        <v>39829</v>
      </c>
      <c r="E4834" s="1">
        <v>39830</v>
      </c>
      <c r="F4834" s="1" t="str">
        <f t="shared" si="314"/>
        <v>January</v>
      </c>
      <c r="G4834" s="1" t="str">
        <f t="shared" si="315"/>
        <v>2009</v>
      </c>
      <c r="H4834" s="2">
        <f t="shared" si="316"/>
        <v>1</v>
      </c>
      <c r="I4834" s="2" t="b">
        <f t="shared" si="317"/>
        <v>0</v>
      </c>
      <c r="J4834" t="s">
        <v>44</v>
      </c>
      <c r="K4834">
        <v>35</v>
      </c>
      <c r="L4834">
        <v>503.75</v>
      </c>
      <c r="M4834">
        <v>0</v>
      </c>
      <c r="N4834" t="s">
        <v>18</v>
      </c>
      <c r="O4834">
        <v>16.46</v>
      </c>
      <c r="P4834">
        <v>13.43</v>
      </c>
      <c r="Q4834">
        <v>5.5</v>
      </c>
      <c r="R4834" t="s">
        <v>139</v>
      </c>
      <c r="S4834" t="s">
        <v>140</v>
      </c>
      <c r="T4834" t="s">
        <v>42</v>
      </c>
      <c r="U4834" t="s">
        <v>22</v>
      </c>
      <c r="V4834" t="s">
        <v>23</v>
      </c>
      <c r="W4834">
        <v>0.56999999999999995</v>
      </c>
    </row>
    <row r="4835" spans="1:23" x14ac:dyDescent="0.3">
      <c r="A4835" t="s">
        <v>1386</v>
      </c>
      <c r="B4835" t="s">
        <v>1617</v>
      </c>
      <c r="D4835" s="1">
        <v>40049</v>
      </c>
      <c r="E4835" s="1">
        <v>40051</v>
      </c>
      <c r="F4835" s="1" t="str">
        <f t="shared" si="314"/>
        <v>August</v>
      </c>
      <c r="G4835" s="1" t="str">
        <f t="shared" si="315"/>
        <v>2009</v>
      </c>
      <c r="H4835" s="2">
        <f t="shared" si="316"/>
        <v>2</v>
      </c>
      <c r="I4835" s="2" t="b">
        <f t="shared" si="317"/>
        <v>0</v>
      </c>
      <c r="J4835" t="s">
        <v>24</v>
      </c>
      <c r="K4835">
        <v>4</v>
      </c>
      <c r="L4835">
        <v>1614.97</v>
      </c>
      <c r="M4835">
        <v>0.05</v>
      </c>
      <c r="N4835" t="s">
        <v>25</v>
      </c>
      <c r="O4835">
        <v>-593.15</v>
      </c>
      <c r="P4835">
        <v>376.13</v>
      </c>
      <c r="Q4835">
        <v>85.63</v>
      </c>
      <c r="R4835" t="s">
        <v>139</v>
      </c>
      <c r="S4835" t="s">
        <v>140</v>
      </c>
      <c r="T4835" t="s">
        <v>42</v>
      </c>
      <c r="U4835" t="s">
        <v>36</v>
      </c>
      <c r="V4835" t="s">
        <v>55</v>
      </c>
      <c r="W4835">
        <v>0.74</v>
      </c>
    </row>
    <row r="4836" spans="1:23" x14ac:dyDescent="0.3">
      <c r="A4836" t="s">
        <v>1386</v>
      </c>
      <c r="B4836" t="s">
        <v>1617</v>
      </c>
      <c r="D4836" s="1">
        <v>40049</v>
      </c>
      <c r="E4836" s="1">
        <v>40050</v>
      </c>
      <c r="F4836" s="1" t="str">
        <f t="shared" si="314"/>
        <v>August</v>
      </c>
      <c r="G4836" s="1" t="str">
        <f t="shared" si="315"/>
        <v>2009</v>
      </c>
      <c r="H4836" s="2">
        <f t="shared" si="316"/>
        <v>1</v>
      </c>
      <c r="I4836" s="2" t="b">
        <f t="shared" si="317"/>
        <v>0</v>
      </c>
      <c r="J4836" t="s">
        <v>24</v>
      </c>
      <c r="K4836">
        <v>12</v>
      </c>
      <c r="L4836">
        <v>2119.0414999999998</v>
      </c>
      <c r="M4836">
        <v>0</v>
      </c>
      <c r="N4836" t="s">
        <v>18</v>
      </c>
      <c r="O4836">
        <v>-6.57</v>
      </c>
      <c r="P4836">
        <v>195.99</v>
      </c>
      <c r="Q4836">
        <v>8.99</v>
      </c>
      <c r="R4836" t="s">
        <v>139</v>
      </c>
      <c r="S4836" t="s">
        <v>140</v>
      </c>
      <c r="T4836" t="s">
        <v>42</v>
      </c>
      <c r="U4836" t="s">
        <v>32</v>
      </c>
      <c r="V4836" t="s">
        <v>33</v>
      </c>
      <c r="W4836">
        <v>0.6</v>
      </c>
    </row>
    <row r="4837" spans="1:23" x14ac:dyDescent="0.3">
      <c r="A4837" t="s">
        <v>1287</v>
      </c>
      <c r="B4837" t="s">
        <v>1023</v>
      </c>
      <c r="D4837" s="1">
        <v>40785</v>
      </c>
      <c r="E4837" s="1">
        <v>40786</v>
      </c>
      <c r="F4837" s="1" t="str">
        <f t="shared" si="314"/>
        <v>August</v>
      </c>
      <c r="G4837" s="1" t="str">
        <f t="shared" si="315"/>
        <v>2011</v>
      </c>
      <c r="H4837" s="2">
        <f t="shared" si="316"/>
        <v>1</v>
      </c>
      <c r="I4837" s="2" t="b">
        <f t="shared" si="317"/>
        <v>0</v>
      </c>
      <c r="J4837" t="s">
        <v>44</v>
      </c>
      <c r="K4837">
        <v>39</v>
      </c>
      <c r="L4837">
        <v>272.39</v>
      </c>
      <c r="M4837">
        <v>0.03</v>
      </c>
      <c r="N4837" t="s">
        <v>39</v>
      </c>
      <c r="O4837">
        <v>-91.48</v>
      </c>
      <c r="P4837">
        <v>6.48</v>
      </c>
      <c r="Q4837">
        <v>6.6</v>
      </c>
      <c r="R4837" t="s">
        <v>139</v>
      </c>
      <c r="S4837" t="s">
        <v>140</v>
      </c>
      <c r="T4837" t="s">
        <v>27</v>
      </c>
      <c r="U4837" t="s">
        <v>22</v>
      </c>
      <c r="V4837" t="s">
        <v>43</v>
      </c>
      <c r="W4837">
        <v>0.37</v>
      </c>
    </row>
    <row r="4838" spans="1:23" x14ac:dyDescent="0.3">
      <c r="A4838" t="s">
        <v>1340</v>
      </c>
      <c r="B4838" t="s">
        <v>1500</v>
      </c>
      <c r="D4838" s="1">
        <v>40427</v>
      </c>
      <c r="E4838" s="1">
        <v>40429</v>
      </c>
      <c r="F4838" s="1" t="str">
        <f t="shared" si="314"/>
        <v>September</v>
      </c>
      <c r="G4838" s="1" t="str">
        <f t="shared" si="315"/>
        <v>2010</v>
      </c>
      <c r="H4838" s="2">
        <f t="shared" si="316"/>
        <v>2</v>
      </c>
      <c r="I4838" s="2" t="b">
        <f t="shared" si="317"/>
        <v>0</v>
      </c>
      <c r="J4838" t="s">
        <v>34</v>
      </c>
      <c r="K4838">
        <v>50</v>
      </c>
      <c r="L4838">
        <v>5369.46</v>
      </c>
      <c r="M4838">
        <v>0</v>
      </c>
      <c r="N4838" t="s">
        <v>18</v>
      </c>
      <c r="O4838">
        <v>1370.26</v>
      </c>
      <c r="P4838">
        <v>99.99</v>
      </c>
      <c r="Q4838">
        <v>19.989999999999998</v>
      </c>
      <c r="R4838" t="s">
        <v>139</v>
      </c>
      <c r="S4838" t="s">
        <v>140</v>
      </c>
      <c r="T4838" t="s">
        <v>31</v>
      </c>
      <c r="U4838" t="s">
        <v>32</v>
      </c>
      <c r="V4838" t="s">
        <v>94</v>
      </c>
      <c r="W4838">
        <v>0.52</v>
      </c>
    </row>
    <row r="4839" spans="1:23" x14ac:dyDescent="0.3">
      <c r="A4839" t="s">
        <v>1340</v>
      </c>
      <c r="B4839" t="s">
        <v>1500</v>
      </c>
      <c r="D4839" s="1">
        <v>40427</v>
      </c>
      <c r="E4839" s="1">
        <v>40429</v>
      </c>
      <c r="F4839" s="1" t="str">
        <f t="shared" si="314"/>
        <v>September</v>
      </c>
      <c r="G4839" s="1" t="str">
        <f t="shared" si="315"/>
        <v>2010</v>
      </c>
      <c r="H4839" s="2">
        <f t="shared" si="316"/>
        <v>2</v>
      </c>
      <c r="I4839" s="2" t="b">
        <f t="shared" si="317"/>
        <v>0</v>
      </c>
      <c r="J4839" t="s">
        <v>34</v>
      </c>
      <c r="K4839">
        <v>41</v>
      </c>
      <c r="L4839">
        <v>1439.96</v>
      </c>
      <c r="M4839">
        <v>0.02</v>
      </c>
      <c r="N4839" t="s">
        <v>18</v>
      </c>
      <c r="O4839">
        <v>182.46</v>
      </c>
      <c r="P4839">
        <v>33.29</v>
      </c>
      <c r="Q4839">
        <v>8.74</v>
      </c>
      <c r="R4839" t="s">
        <v>139</v>
      </c>
      <c r="S4839" t="s">
        <v>140</v>
      </c>
      <c r="T4839" t="s">
        <v>31</v>
      </c>
      <c r="U4839" t="s">
        <v>22</v>
      </c>
      <c r="V4839" t="s">
        <v>23</v>
      </c>
      <c r="W4839">
        <v>0.61</v>
      </c>
    </row>
    <row r="4840" spans="1:23" x14ac:dyDescent="0.3">
      <c r="A4840" t="s">
        <v>1122</v>
      </c>
      <c r="B4840" t="s">
        <v>1469</v>
      </c>
      <c r="D4840" s="1">
        <v>41219</v>
      </c>
      <c r="E4840" s="1">
        <v>41220</v>
      </c>
      <c r="F4840" s="1" t="str">
        <f t="shared" si="314"/>
        <v>November</v>
      </c>
      <c r="G4840" s="1" t="str">
        <f t="shared" si="315"/>
        <v>2012</v>
      </c>
      <c r="H4840" s="2">
        <f t="shared" si="316"/>
        <v>1</v>
      </c>
      <c r="I4840" s="2" t="b">
        <f t="shared" si="317"/>
        <v>0</v>
      </c>
      <c r="J4840" t="s">
        <v>52</v>
      </c>
      <c r="K4840">
        <v>25</v>
      </c>
      <c r="L4840">
        <v>122.05</v>
      </c>
      <c r="M4840">
        <v>0</v>
      </c>
      <c r="N4840" t="s">
        <v>39</v>
      </c>
      <c r="O4840">
        <v>-67.599999999999994</v>
      </c>
      <c r="P4840">
        <v>4.24</v>
      </c>
      <c r="Q4840">
        <v>5.41</v>
      </c>
      <c r="R4840" t="s">
        <v>139</v>
      </c>
      <c r="S4840" t="s">
        <v>140</v>
      </c>
      <c r="T4840" t="s">
        <v>31</v>
      </c>
      <c r="U4840" t="s">
        <v>22</v>
      </c>
      <c r="V4840" t="s">
        <v>29</v>
      </c>
      <c r="W4840">
        <v>0.35</v>
      </c>
    </row>
    <row r="4841" spans="1:23" x14ac:dyDescent="0.3">
      <c r="A4841" t="s">
        <v>1369</v>
      </c>
      <c r="B4841" t="s">
        <v>1622</v>
      </c>
      <c r="D4841" s="1">
        <v>40852</v>
      </c>
      <c r="E4841" s="1">
        <v>40854</v>
      </c>
      <c r="F4841" s="1" t="str">
        <f t="shared" si="314"/>
        <v>November</v>
      </c>
      <c r="G4841" s="1" t="str">
        <f t="shared" si="315"/>
        <v>2011</v>
      </c>
      <c r="H4841" s="2">
        <f t="shared" si="316"/>
        <v>2</v>
      </c>
      <c r="I4841" s="2" t="b">
        <f t="shared" si="317"/>
        <v>0</v>
      </c>
      <c r="J4841" t="s">
        <v>34</v>
      </c>
      <c r="K4841">
        <v>10</v>
      </c>
      <c r="L4841">
        <v>48</v>
      </c>
      <c r="M4841">
        <v>0.09</v>
      </c>
      <c r="N4841" t="s">
        <v>18</v>
      </c>
      <c r="O4841">
        <v>-29.14</v>
      </c>
      <c r="P4841">
        <v>4.18</v>
      </c>
      <c r="Q4841">
        <v>6.92</v>
      </c>
      <c r="R4841" t="s">
        <v>139</v>
      </c>
      <c r="S4841" t="s">
        <v>140</v>
      </c>
      <c r="T4841" t="s">
        <v>31</v>
      </c>
      <c r="U4841" t="s">
        <v>36</v>
      </c>
      <c r="V4841" t="s">
        <v>37</v>
      </c>
      <c r="W4841">
        <v>0.49</v>
      </c>
    </row>
    <row r="4842" spans="1:23" x14ac:dyDescent="0.3">
      <c r="A4842" t="s">
        <v>1586</v>
      </c>
      <c r="B4842" t="s">
        <v>1618</v>
      </c>
      <c r="D4842" s="1">
        <v>40418</v>
      </c>
      <c r="E4842" s="1">
        <v>40420</v>
      </c>
      <c r="F4842" s="1" t="str">
        <f t="shared" si="314"/>
        <v>August</v>
      </c>
      <c r="G4842" s="1" t="str">
        <f t="shared" si="315"/>
        <v>2010</v>
      </c>
      <c r="H4842" s="2">
        <f t="shared" si="316"/>
        <v>2</v>
      </c>
      <c r="I4842" s="2" t="b">
        <f t="shared" si="317"/>
        <v>0</v>
      </c>
      <c r="J4842" t="s">
        <v>44</v>
      </c>
      <c r="K4842">
        <v>33</v>
      </c>
      <c r="L4842">
        <v>505.08</v>
      </c>
      <c r="M4842">
        <v>0.01</v>
      </c>
      <c r="N4842" t="s">
        <v>18</v>
      </c>
      <c r="O4842">
        <v>-56.91</v>
      </c>
      <c r="P4842">
        <v>15.15</v>
      </c>
      <c r="Q4842">
        <v>10.130000000000001</v>
      </c>
      <c r="R4842" t="s">
        <v>139</v>
      </c>
      <c r="S4842" t="s">
        <v>140</v>
      </c>
      <c r="T4842" t="s">
        <v>42</v>
      </c>
      <c r="U4842" t="s">
        <v>22</v>
      </c>
      <c r="V4842" t="s">
        <v>29</v>
      </c>
      <c r="W4842">
        <v>0.38</v>
      </c>
    </row>
    <row r="4843" spans="1:23" x14ac:dyDescent="0.3">
      <c r="A4843" t="s">
        <v>1586</v>
      </c>
      <c r="B4843" t="s">
        <v>1618</v>
      </c>
      <c r="D4843" s="1">
        <v>40418</v>
      </c>
      <c r="E4843" s="1">
        <v>40420</v>
      </c>
      <c r="F4843" s="1" t="str">
        <f t="shared" si="314"/>
        <v>August</v>
      </c>
      <c r="G4843" s="1" t="str">
        <f t="shared" si="315"/>
        <v>2010</v>
      </c>
      <c r="H4843" s="2">
        <f t="shared" si="316"/>
        <v>2</v>
      </c>
      <c r="I4843" s="2" t="b">
        <f t="shared" si="317"/>
        <v>0</v>
      </c>
      <c r="J4843" t="s">
        <v>44</v>
      </c>
      <c r="K4843">
        <v>4</v>
      </c>
      <c r="L4843">
        <v>649.23850000000004</v>
      </c>
      <c r="M4843">
        <v>0.1</v>
      </c>
      <c r="N4843" t="s">
        <v>18</v>
      </c>
      <c r="O4843">
        <v>-830.72</v>
      </c>
      <c r="P4843">
        <v>205.99</v>
      </c>
      <c r="Q4843">
        <v>2.79</v>
      </c>
      <c r="R4843" t="s">
        <v>139</v>
      </c>
      <c r="S4843" t="s">
        <v>140</v>
      </c>
      <c r="T4843" t="s">
        <v>42</v>
      </c>
      <c r="U4843" t="s">
        <v>32</v>
      </c>
      <c r="V4843" t="s">
        <v>33</v>
      </c>
      <c r="W4843">
        <v>0.57999999999999996</v>
      </c>
    </row>
    <row r="4844" spans="1:23" x14ac:dyDescent="0.3">
      <c r="A4844" t="s">
        <v>1287</v>
      </c>
      <c r="B4844" t="s">
        <v>1023</v>
      </c>
      <c r="D4844" s="1">
        <v>40588</v>
      </c>
      <c r="E4844" s="1">
        <v>40590</v>
      </c>
      <c r="F4844" s="1" t="str">
        <f t="shared" si="314"/>
        <v>February</v>
      </c>
      <c r="G4844" s="1" t="str">
        <f t="shared" si="315"/>
        <v>2011</v>
      </c>
      <c r="H4844" s="2">
        <f t="shared" si="316"/>
        <v>2</v>
      </c>
      <c r="I4844" s="2" t="b">
        <f t="shared" si="317"/>
        <v>0</v>
      </c>
      <c r="J4844" t="s">
        <v>34</v>
      </c>
      <c r="K4844">
        <v>6</v>
      </c>
      <c r="L4844">
        <v>830.28</v>
      </c>
      <c r="M4844">
        <v>0</v>
      </c>
      <c r="N4844" t="s">
        <v>25</v>
      </c>
      <c r="O4844">
        <v>-382.98</v>
      </c>
      <c r="P4844">
        <v>122.99</v>
      </c>
      <c r="Q4844">
        <v>70.2</v>
      </c>
      <c r="R4844" t="s">
        <v>139</v>
      </c>
      <c r="S4844" t="s">
        <v>140</v>
      </c>
      <c r="T4844" t="s">
        <v>42</v>
      </c>
      <c r="U4844" t="s">
        <v>36</v>
      </c>
      <c r="V4844" t="s">
        <v>67</v>
      </c>
      <c r="W4844">
        <v>0.74</v>
      </c>
    </row>
    <row r="4845" spans="1:23" x14ac:dyDescent="0.3">
      <c r="A4845" t="s">
        <v>1287</v>
      </c>
      <c r="B4845" t="s">
        <v>1023</v>
      </c>
      <c r="D4845" s="1">
        <v>40588</v>
      </c>
      <c r="E4845" s="1">
        <v>40590</v>
      </c>
      <c r="F4845" s="1" t="str">
        <f t="shared" si="314"/>
        <v>February</v>
      </c>
      <c r="G4845" s="1" t="str">
        <f t="shared" si="315"/>
        <v>2011</v>
      </c>
      <c r="H4845" s="2">
        <f t="shared" si="316"/>
        <v>2</v>
      </c>
      <c r="I4845" s="2" t="b">
        <f t="shared" si="317"/>
        <v>0</v>
      </c>
      <c r="J4845" t="s">
        <v>34</v>
      </c>
      <c r="K4845">
        <v>45</v>
      </c>
      <c r="L4845">
        <v>837.38599999999997</v>
      </c>
      <c r="M4845">
        <v>0.03</v>
      </c>
      <c r="N4845" t="s">
        <v>18</v>
      </c>
      <c r="O4845">
        <v>104.33</v>
      </c>
      <c r="P4845">
        <v>20.99</v>
      </c>
      <c r="Q4845">
        <v>4.8099999999999996</v>
      </c>
      <c r="R4845" t="s">
        <v>139</v>
      </c>
      <c r="S4845" t="s">
        <v>140</v>
      </c>
      <c r="T4845" t="s">
        <v>42</v>
      </c>
      <c r="U4845" t="s">
        <v>32</v>
      </c>
      <c r="V4845" t="s">
        <v>33</v>
      </c>
      <c r="W4845">
        <v>0.57999999999999996</v>
      </c>
    </row>
    <row r="4846" spans="1:23" x14ac:dyDescent="0.3">
      <c r="A4846" t="s">
        <v>1619</v>
      </c>
      <c r="B4846" t="s">
        <v>1620</v>
      </c>
      <c r="D4846" s="1">
        <v>39839</v>
      </c>
      <c r="E4846" s="1">
        <v>39841</v>
      </c>
      <c r="F4846" s="1" t="str">
        <f t="shared" si="314"/>
        <v>January</v>
      </c>
      <c r="G4846" s="1" t="str">
        <f t="shared" si="315"/>
        <v>2009</v>
      </c>
      <c r="H4846" s="2">
        <f t="shared" si="316"/>
        <v>2</v>
      </c>
      <c r="I4846" s="2" t="b">
        <f t="shared" si="317"/>
        <v>0</v>
      </c>
      <c r="J4846" t="s">
        <v>44</v>
      </c>
      <c r="K4846">
        <v>10</v>
      </c>
      <c r="L4846">
        <v>392.77</v>
      </c>
      <c r="M4846">
        <v>0.09</v>
      </c>
      <c r="N4846" t="s">
        <v>18</v>
      </c>
      <c r="O4846">
        <v>-146.19999999999999</v>
      </c>
      <c r="P4846">
        <v>39.979999999999997</v>
      </c>
      <c r="Q4846">
        <v>7.12</v>
      </c>
      <c r="R4846" t="s">
        <v>139</v>
      </c>
      <c r="S4846" t="s">
        <v>140</v>
      </c>
      <c r="T4846" t="s">
        <v>21</v>
      </c>
      <c r="U4846" t="s">
        <v>32</v>
      </c>
      <c r="V4846" t="s">
        <v>48</v>
      </c>
      <c r="W4846">
        <v>0.67</v>
      </c>
    </row>
    <row r="4847" spans="1:23" x14ac:dyDescent="0.3">
      <c r="A4847" t="s">
        <v>1619</v>
      </c>
      <c r="B4847" t="s">
        <v>1620</v>
      </c>
      <c r="D4847" s="1">
        <v>39839</v>
      </c>
      <c r="E4847" s="1">
        <v>39841</v>
      </c>
      <c r="F4847" s="1" t="str">
        <f t="shared" si="314"/>
        <v>January</v>
      </c>
      <c r="G4847" s="1" t="str">
        <f t="shared" si="315"/>
        <v>2009</v>
      </c>
      <c r="H4847" s="2">
        <f t="shared" si="316"/>
        <v>2</v>
      </c>
      <c r="I4847" s="2" t="b">
        <f t="shared" si="317"/>
        <v>0</v>
      </c>
      <c r="J4847" t="s">
        <v>44</v>
      </c>
      <c r="K4847">
        <v>24</v>
      </c>
      <c r="L4847">
        <v>7332.0879999999997</v>
      </c>
      <c r="M4847">
        <v>0.06</v>
      </c>
      <c r="N4847" t="s">
        <v>25</v>
      </c>
      <c r="O4847">
        <v>53.79</v>
      </c>
      <c r="P4847">
        <v>376.13</v>
      </c>
      <c r="Q4847">
        <v>85.63</v>
      </c>
      <c r="R4847" t="s">
        <v>139</v>
      </c>
      <c r="S4847" t="s">
        <v>140</v>
      </c>
      <c r="T4847" t="s">
        <v>21</v>
      </c>
      <c r="U4847" t="s">
        <v>36</v>
      </c>
      <c r="V4847" t="s">
        <v>55</v>
      </c>
      <c r="W4847">
        <v>0.74</v>
      </c>
    </row>
    <row r="4848" spans="1:23" x14ac:dyDescent="0.3">
      <c r="A4848" t="s">
        <v>1287</v>
      </c>
      <c r="B4848" t="s">
        <v>1023</v>
      </c>
      <c r="D4848" s="1">
        <v>41013</v>
      </c>
      <c r="E4848" s="1">
        <v>41015</v>
      </c>
      <c r="F4848" s="1" t="str">
        <f t="shared" si="314"/>
        <v>April</v>
      </c>
      <c r="G4848" s="1" t="str">
        <f t="shared" si="315"/>
        <v>2012</v>
      </c>
      <c r="H4848" s="2">
        <f t="shared" si="316"/>
        <v>2</v>
      </c>
      <c r="I4848" s="2" t="b">
        <f t="shared" si="317"/>
        <v>0</v>
      </c>
      <c r="J4848" t="s">
        <v>24</v>
      </c>
      <c r="K4848">
        <v>38</v>
      </c>
      <c r="L4848">
        <v>1504.22</v>
      </c>
      <c r="M4848">
        <v>0.02</v>
      </c>
      <c r="N4848" t="s">
        <v>39</v>
      </c>
      <c r="O4848">
        <v>118.97</v>
      </c>
      <c r="P4848">
        <v>39.99</v>
      </c>
      <c r="Q4848">
        <v>10.25</v>
      </c>
      <c r="R4848" t="s">
        <v>139</v>
      </c>
      <c r="S4848" t="s">
        <v>140</v>
      </c>
      <c r="T4848" t="s">
        <v>42</v>
      </c>
      <c r="U4848" t="s">
        <v>32</v>
      </c>
      <c r="V4848" t="s">
        <v>48</v>
      </c>
      <c r="W4848">
        <v>0.55000000000000004</v>
      </c>
    </row>
    <row r="4849" spans="1:23" x14ac:dyDescent="0.3">
      <c r="A4849" t="s">
        <v>1287</v>
      </c>
      <c r="B4849" t="s">
        <v>1023</v>
      </c>
      <c r="D4849" s="1">
        <v>40447</v>
      </c>
      <c r="E4849" s="1">
        <v>40449</v>
      </c>
      <c r="F4849" s="1" t="str">
        <f t="shared" si="314"/>
        <v>September</v>
      </c>
      <c r="G4849" s="1" t="str">
        <f t="shared" si="315"/>
        <v>2010</v>
      </c>
      <c r="H4849" s="2">
        <f t="shared" si="316"/>
        <v>2</v>
      </c>
      <c r="I4849" s="2" t="b">
        <f t="shared" si="317"/>
        <v>0</v>
      </c>
      <c r="J4849" t="s">
        <v>24</v>
      </c>
      <c r="K4849">
        <v>50</v>
      </c>
      <c r="L4849">
        <v>745.48</v>
      </c>
      <c r="M4849">
        <v>0.02</v>
      </c>
      <c r="N4849" t="s">
        <v>18</v>
      </c>
      <c r="O4849">
        <v>119.12</v>
      </c>
      <c r="P4849">
        <v>14.56</v>
      </c>
      <c r="Q4849">
        <v>3.5</v>
      </c>
      <c r="R4849" t="s">
        <v>139</v>
      </c>
      <c r="S4849" t="s">
        <v>140</v>
      </c>
      <c r="T4849" t="s">
        <v>42</v>
      </c>
      <c r="U4849" t="s">
        <v>22</v>
      </c>
      <c r="V4849" t="s">
        <v>28</v>
      </c>
      <c r="W4849">
        <v>0.57999999999999996</v>
      </c>
    </row>
    <row r="4850" spans="1:23" x14ac:dyDescent="0.3">
      <c r="A4850" t="s">
        <v>1287</v>
      </c>
      <c r="B4850" t="s">
        <v>1023</v>
      </c>
      <c r="D4850" s="1">
        <v>40447</v>
      </c>
      <c r="E4850" s="1">
        <v>40448</v>
      </c>
      <c r="F4850" s="1" t="str">
        <f t="shared" si="314"/>
        <v>September</v>
      </c>
      <c r="G4850" s="1" t="str">
        <f t="shared" si="315"/>
        <v>2010</v>
      </c>
      <c r="H4850" s="2">
        <f t="shared" si="316"/>
        <v>1</v>
      </c>
      <c r="I4850" s="2" t="b">
        <f t="shared" si="317"/>
        <v>0</v>
      </c>
      <c r="J4850" t="s">
        <v>24</v>
      </c>
      <c r="K4850">
        <v>45</v>
      </c>
      <c r="L4850">
        <v>3086.5115000000001</v>
      </c>
      <c r="M4850">
        <v>0.08</v>
      </c>
      <c r="N4850" t="s">
        <v>18</v>
      </c>
      <c r="O4850">
        <v>1560.96</v>
      </c>
      <c r="P4850">
        <v>85.99</v>
      </c>
      <c r="Q4850">
        <v>2.5</v>
      </c>
      <c r="R4850" t="s">
        <v>139</v>
      </c>
      <c r="S4850" t="s">
        <v>140</v>
      </c>
      <c r="T4850" t="s">
        <v>42</v>
      </c>
      <c r="U4850" t="s">
        <v>32</v>
      </c>
      <c r="V4850" t="s">
        <v>33</v>
      </c>
      <c r="W4850">
        <v>0.35</v>
      </c>
    </row>
    <row r="4851" spans="1:23" x14ac:dyDescent="0.3">
      <c r="A4851" t="s">
        <v>1367</v>
      </c>
      <c r="B4851" t="s">
        <v>1530</v>
      </c>
      <c r="D4851" s="1">
        <v>40744</v>
      </c>
      <c r="E4851" s="1">
        <v>40746</v>
      </c>
      <c r="F4851" s="1" t="str">
        <f t="shared" si="314"/>
        <v>July</v>
      </c>
      <c r="G4851" s="1" t="str">
        <f t="shared" si="315"/>
        <v>2011</v>
      </c>
      <c r="H4851" s="2">
        <f t="shared" si="316"/>
        <v>2</v>
      </c>
      <c r="I4851" s="2" t="b">
        <f t="shared" si="317"/>
        <v>0</v>
      </c>
      <c r="J4851" t="s">
        <v>52</v>
      </c>
      <c r="K4851">
        <v>6</v>
      </c>
      <c r="L4851">
        <v>20.190000000000001</v>
      </c>
      <c r="M4851">
        <v>0.02</v>
      </c>
      <c r="N4851" t="s">
        <v>18</v>
      </c>
      <c r="O4851">
        <v>1.25</v>
      </c>
      <c r="P4851">
        <v>3.08</v>
      </c>
      <c r="Q4851">
        <v>0.99</v>
      </c>
      <c r="R4851" t="s">
        <v>139</v>
      </c>
      <c r="S4851" t="s">
        <v>140</v>
      </c>
      <c r="T4851" t="s">
        <v>21</v>
      </c>
      <c r="U4851" t="s">
        <v>22</v>
      </c>
      <c r="V4851" t="s">
        <v>57</v>
      </c>
      <c r="W4851">
        <v>0.37</v>
      </c>
    </row>
    <row r="4852" spans="1:23" x14ac:dyDescent="0.3">
      <c r="A4852" t="s">
        <v>1384</v>
      </c>
      <c r="B4852" t="s">
        <v>1385</v>
      </c>
      <c r="D4852" s="1">
        <v>40968</v>
      </c>
      <c r="E4852" s="1">
        <v>40969</v>
      </c>
      <c r="F4852" s="1" t="str">
        <f t="shared" si="314"/>
        <v>March</v>
      </c>
      <c r="G4852" s="1" t="str">
        <f t="shared" si="315"/>
        <v>2012</v>
      </c>
      <c r="H4852" s="2">
        <f t="shared" si="316"/>
        <v>1</v>
      </c>
      <c r="I4852" s="2" t="b">
        <f t="shared" si="317"/>
        <v>0</v>
      </c>
      <c r="J4852" t="s">
        <v>44</v>
      </c>
      <c r="K4852">
        <v>25</v>
      </c>
      <c r="L4852">
        <v>151.75</v>
      </c>
      <c r="M4852">
        <v>0.04</v>
      </c>
      <c r="N4852" t="s">
        <v>18</v>
      </c>
      <c r="O4852">
        <v>-66.239999999999995</v>
      </c>
      <c r="P4852">
        <v>5.8</v>
      </c>
      <c r="Q4852">
        <v>5.59</v>
      </c>
      <c r="R4852" t="s">
        <v>139</v>
      </c>
      <c r="S4852" t="s">
        <v>140</v>
      </c>
      <c r="T4852" t="s">
        <v>42</v>
      </c>
      <c r="U4852" t="s">
        <v>22</v>
      </c>
      <c r="V4852" t="s">
        <v>29</v>
      </c>
      <c r="W4852">
        <v>0.4</v>
      </c>
    </row>
    <row r="4853" spans="1:23" x14ac:dyDescent="0.3">
      <c r="A4853" t="s">
        <v>1287</v>
      </c>
      <c r="B4853" t="s">
        <v>1023</v>
      </c>
      <c r="D4853" s="1">
        <v>40919</v>
      </c>
      <c r="E4853" s="1">
        <v>40921</v>
      </c>
      <c r="F4853" s="1" t="str">
        <f t="shared" si="314"/>
        <v>January</v>
      </c>
      <c r="G4853" s="1" t="str">
        <f t="shared" si="315"/>
        <v>2012</v>
      </c>
      <c r="H4853" s="2">
        <f t="shared" si="316"/>
        <v>2</v>
      </c>
      <c r="I4853" s="2" t="b">
        <f t="shared" si="317"/>
        <v>0</v>
      </c>
      <c r="J4853" t="s">
        <v>24</v>
      </c>
      <c r="K4853">
        <v>42</v>
      </c>
      <c r="L4853">
        <v>437.73</v>
      </c>
      <c r="M4853">
        <v>0.01</v>
      </c>
      <c r="N4853" t="s">
        <v>18</v>
      </c>
      <c r="O4853">
        <v>205.7</v>
      </c>
      <c r="P4853">
        <v>9.9</v>
      </c>
      <c r="Q4853">
        <v>1.39</v>
      </c>
      <c r="R4853" t="s">
        <v>139</v>
      </c>
      <c r="S4853" t="s">
        <v>140</v>
      </c>
      <c r="T4853" t="s">
        <v>42</v>
      </c>
      <c r="U4853" t="s">
        <v>22</v>
      </c>
      <c r="V4853" t="s">
        <v>51</v>
      </c>
      <c r="W4853">
        <v>0.37</v>
      </c>
    </row>
    <row r="4854" spans="1:23" x14ac:dyDescent="0.3">
      <c r="A4854" t="s">
        <v>1287</v>
      </c>
      <c r="B4854" t="s">
        <v>1023</v>
      </c>
      <c r="D4854" s="1">
        <v>40919</v>
      </c>
      <c r="E4854" s="1">
        <v>40920</v>
      </c>
      <c r="F4854" s="1" t="str">
        <f t="shared" si="314"/>
        <v>January</v>
      </c>
      <c r="G4854" s="1" t="str">
        <f t="shared" si="315"/>
        <v>2012</v>
      </c>
      <c r="H4854" s="2">
        <f t="shared" si="316"/>
        <v>1</v>
      </c>
      <c r="I4854" s="2" t="b">
        <f t="shared" si="317"/>
        <v>0</v>
      </c>
      <c r="J4854" t="s">
        <v>24</v>
      </c>
      <c r="K4854">
        <v>16</v>
      </c>
      <c r="L4854">
        <v>275.01</v>
      </c>
      <c r="M4854">
        <v>0</v>
      </c>
      <c r="N4854" t="s">
        <v>18</v>
      </c>
      <c r="O4854">
        <v>-87.11</v>
      </c>
      <c r="P4854">
        <v>15.7</v>
      </c>
      <c r="Q4854">
        <v>11.25</v>
      </c>
      <c r="R4854" t="s">
        <v>139</v>
      </c>
      <c r="S4854" t="s">
        <v>140</v>
      </c>
      <c r="T4854" t="s">
        <v>42</v>
      </c>
      <c r="U4854" t="s">
        <v>22</v>
      </c>
      <c r="V4854" t="s">
        <v>23</v>
      </c>
      <c r="W4854">
        <v>0.6</v>
      </c>
    </row>
    <row r="4855" spans="1:23" x14ac:dyDescent="0.3">
      <c r="A4855" t="s">
        <v>1496</v>
      </c>
      <c r="B4855" t="s">
        <v>1491</v>
      </c>
      <c r="D4855" s="1">
        <v>40797</v>
      </c>
      <c r="E4855" s="1">
        <v>40799</v>
      </c>
      <c r="F4855" s="1" t="str">
        <f t="shared" si="314"/>
        <v>September</v>
      </c>
      <c r="G4855" s="1" t="str">
        <f t="shared" si="315"/>
        <v>2011</v>
      </c>
      <c r="H4855" s="2">
        <f t="shared" si="316"/>
        <v>2</v>
      </c>
      <c r="I4855" s="2" t="b">
        <f t="shared" si="317"/>
        <v>0</v>
      </c>
      <c r="J4855" t="s">
        <v>24</v>
      </c>
      <c r="K4855">
        <v>10</v>
      </c>
      <c r="L4855">
        <v>567.93600000000004</v>
      </c>
      <c r="M4855">
        <v>0.02</v>
      </c>
      <c r="N4855" t="s">
        <v>39</v>
      </c>
      <c r="O4855">
        <v>-126.09</v>
      </c>
      <c r="P4855">
        <v>65.989999999999995</v>
      </c>
      <c r="Q4855">
        <v>8.99</v>
      </c>
      <c r="R4855" t="s">
        <v>139</v>
      </c>
      <c r="S4855" t="s">
        <v>140</v>
      </c>
      <c r="T4855" t="s">
        <v>27</v>
      </c>
      <c r="U4855" t="s">
        <v>32</v>
      </c>
      <c r="V4855" t="s">
        <v>33</v>
      </c>
      <c r="W4855">
        <v>0.55000000000000004</v>
      </c>
    </row>
    <row r="4856" spans="1:23" x14ac:dyDescent="0.3">
      <c r="A4856" t="s">
        <v>1624</v>
      </c>
      <c r="B4856" t="s">
        <v>1625</v>
      </c>
      <c r="D4856" s="1">
        <v>40639</v>
      </c>
      <c r="E4856" s="1">
        <v>40641</v>
      </c>
      <c r="F4856" s="1" t="str">
        <f t="shared" si="314"/>
        <v>April</v>
      </c>
      <c r="G4856" s="1" t="str">
        <f t="shared" si="315"/>
        <v>2011</v>
      </c>
      <c r="H4856" s="2">
        <f t="shared" si="316"/>
        <v>2</v>
      </c>
      <c r="I4856" s="2" t="b">
        <f t="shared" si="317"/>
        <v>0</v>
      </c>
      <c r="J4856" t="s">
        <v>24</v>
      </c>
      <c r="K4856">
        <v>23</v>
      </c>
      <c r="L4856">
        <v>310.52</v>
      </c>
      <c r="M4856">
        <v>0.01</v>
      </c>
      <c r="N4856" t="s">
        <v>18</v>
      </c>
      <c r="O4856">
        <v>33.22</v>
      </c>
      <c r="P4856">
        <v>12.98</v>
      </c>
      <c r="Q4856">
        <v>3.14</v>
      </c>
      <c r="R4856" t="s">
        <v>139</v>
      </c>
      <c r="S4856" t="s">
        <v>140</v>
      </c>
      <c r="T4856" t="s">
        <v>42</v>
      </c>
      <c r="U4856" t="s">
        <v>22</v>
      </c>
      <c r="V4856" t="s">
        <v>82</v>
      </c>
      <c r="W4856">
        <v>0.6</v>
      </c>
    </row>
    <row r="4857" spans="1:23" x14ac:dyDescent="0.3">
      <c r="A4857" t="s">
        <v>1173</v>
      </c>
      <c r="B4857" t="s">
        <v>1023</v>
      </c>
      <c r="D4857" s="1">
        <v>40084</v>
      </c>
      <c r="E4857" s="1">
        <v>40086</v>
      </c>
      <c r="F4857" s="1" t="str">
        <f t="shared" si="314"/>
        <v>September</v>
      </c>
      <c r="G4857" s="1" t="str">
        <f t="shared" si="315"/>
        <v>2009</v>
      </c>
      <c r="H4857" s="2">
        <f t="shared" si="316"/>
        <v>2</v>
      </c>
      <c r="I4857" s="2" t="b">
        <f t="shared" si="317"/>
        <v>0</v>
      </c>
      <c r="J4857" t="s">
        <v>24</v>
      </c>
      <c r="K4857">
        <v>2</v>
      </c>
      <c r="L4857">
        <v>689.74</v>
      </c>
      <c r="M4857">
        <v>0.06</v>
      </c>
      <c r="N4857" t="s">
        <v>18</v>
      </c>
      <c r="O4857">
        <v>-490.84</v>
      </c>
      <c r="P4857">
        <v>363.25</v>
      </c>
      <c r="Q4857">
        <v>19.989999999999998</v>
      </c>
      <c r="R4857" t="s">
        <v>139</v>
      </c>
      <c r="S4857" t="s">
        <v>140</v>
      </c>
      <c r="T4857" t="s">
        <v>21</v>
      </c>
      <c r="U4857" t="s">
        <v>22</v>
      </c>
      <c r="V4857" t="s">
        <v>28</v>
      </c>
      <c r="W4857">
        <v>0.56999999999999995</v>
      </c>
    </row>
    <row r="4858" spans="1:23" x14ac:dyDescent="0.3">
      <c r="A4858" t="s">
        <v>1496</v>
      </c>
      <c r="B4858" t="s">
        <v>1360</v>
      </c>
      <c r="D4858" s="1">
        <v>41138</v>
      </c>
      <c r="E4858" s="1">
        <v>41139</v>
      </c>
      <c r="F4858" s="1" t="str">
        <f t="shared" si="314"/>
        <v>August</v>
      </c>
      <c r="G4858" s="1" t="str">
        <f t="shared" si="315"/>
        <v>2012</v>
      </c>
      <c r="H4858" s="2">
        <f t="shared" si="316"/>
        <v>1</v>
      </c>
      <c r="I4858" s="2" t="b">
        <f t="shared" si="317"/>
        <v>0</v>
      </c>
      <c r="J4858" t="s">
        <v>52</v>
      </c>
      <c r="K4858">
        <v>19</v>
      </c>
      <c r="L4858">
        <v>210.4</v>
      </c>
      <c r="M4858">
        <v>7.0000000000000007E-2</v>
      </c>
      <c r="N4858" t="s">
        <v>18</v>
      </c>
      <c r="O4858">
        <v>-18.96</v>
      </c>
      <c r="P4858">
        <v>10.89</v>
      </c>
      <c r="Q4858">
        <v>4.5</v>
      </c>
      <c r="R4858" t="s">
        <v>139</v>
      </c>
      <c r="S4858" t="s">
        <v>140</v>
      </c>
      <c r="T4858" t="s">
        <v>31</v>
      </c>
      <c r="U4858" t="s">
        <v>22</v>
      </c>
      <c r="V4858" t="s">
        <v>28</v>
      </c>
      <c r="W4858">
        <v>0.59</v>
      </c>
    </row>
    <row r="4859" spans="1:23" x14ac:dyDescent="0.3">
      <c r="A4859" t="s">
        <v>1011</v>
      </c>
      <c r="B4859" t="s">
        <v>1238</v>
      </c>
      <c r="D4859" s="1">
        <v>40179</v>
      </c>
      <c r="E4859" s="1">
        <v>40183</v>
      </c>
      <c r="F4859" s="1" t="str">
        <f t="shared" si="314"/>
        <v>January</v>
      </c>
      <c r="G4859" s="1" t="str">
        <f t="shared" si="315"/>
        <v>2010</v>
      </c>
      <c r="H4859" s="2">
        <f t="shared" si="316"/>
        <v>4</v>
      </c>
      <c r="I4859" s="2" t="b">
        <f t="shared" si="317"/>
        <v>0</v>
      </c>
      <c r="J4859" t="s">
        <v>17</v>
      </c>
      <c r="K4859">
        <v>42</v>
      </c>
      <c r="L4859">
        <v>161.77000000000001</v>
      </c>
      <c r="M4859">
        <v>0.01</v>
      </c>
      <c r="N4859" t="s">
        <v>18</v>
      </c>
      <c r="O4859">
        <v>-150.37</v>
      </c>
      <c r="P4859">
        <v>3.58</v>
      </c>
      <c r="Q4859">
        <v>5.47</v>
      </c>
      <c r="R4859" t="s">
        <v>139</v>
      </c>
      <c r="S4859" t="s">
        <v>140</v>
      </c>
      <c r="T4859" t="s">
        <v>31</v>
      </c>
      <c r="U4859" t="s">
        <v>22</v>
      </c>
      <c r="V4859" t="s">
        <v>29</v>
      </c>
      <c r="W4859">
        <v>0.37</v>
      </c>
    </row>
    <row r="4860" spans="1:23" x14ac:dyDescent="0.3">
      <c r="A4860" t="s">
        <v>1011</v>
      </c>
      <c r="B4860" t="s">
        <v>1238</v>
      </c>
      <c r="D4860" s="1">
        <v>40179</v>
      </c>
      <c r="E4860" s="1">
        <v>40181</v>
      </c>
      <c r="F4860" s="1" t="str">
        <f t="shared" si="314"/>
        <v>January</v>
      </c>
      <c r="G4860" s="1" t="str">
        <f t="shared" si="315"/>
        <v>2010</v>
      </c>
      <c r="H4860" s="2">
        <f t="shared" si="316"/>
        <v>2</v>
      </c>
      <c r="I4860" s="2" t="b">
        <f t="shared" si="317"/>
        <v>0</v>
      </c>
      <c r="J4860" t="s">
        <v>17</v>
      </c>
      <c r="K4860">
        <v>11</v>
      </c>
      <c r="L4860">
        <v>447.09</v>
      </c>
      <c r="M4860">
        <v>0.09</v>
      </c>
      <c r="N4860" t="s">
        <v>18</v>
      </c>
      <c r="O4860">
        <v>89.03</v>
      </c>
      <c r="P4860">
        <v>41.32</v>
      </c>
      <c r="Q4860">
        <v>8.66</v>
      </c>
      <c r="R4860" t="s">
        <v>139</v>
      </c>
      <c r="S4860" t="s">
        <v>140</v>
      </c>
      <c r="T4860" t="s">
        <v>31</v>
      </c>
      <c r="U4860" t="s">
        <v>36</v>
      </c>
      <c r="V4860" t="s">
        <v>37</v>
      </c>
      <c r="W4860">
        <v>0.76</v>
      </c>
    </row>
    <row r="4861" spans="1:23" x14ac:dyDescent="0.3">
      <c r="A4861" t="s">
        <v>1011</v>
      </c>
      <c r="B4861" t="s">
        <v>1238</v>
      </c>
      <c r="D4861" s="1">
        <v>40179</v>
      </c>
      <c r="E4861" s="1">
        <v>40183</v>
      </c>
      <c r="F4861" s="1" t="str">
        <f t="shared" si="314"/>
        <v>January</v>
      </c>
      <c r="G4861" s="1" t="str">
        <f t="shared" si="315"/>
        <v>2010</v>
      </c>
      <c r="H4861" s="2">
        <f t="shared" si="316"/>
        <v>4</v>
      </c>
      <c r="I4861" s="2" t="b">
        <f t="shared" si="317"/>
        <v>0</v>
      </c>
      <c r="J4861" t="s">
        <v>17</v>
      </c>
      <c r="K4861">
        <v>29</v>
      </c>
      <c r="L4861">
        <v>4192.88</v>
      </c>
      <c r="M4861">
        <v>0.02</v>
      </c>
      <c r="N4861" t="s">
        <v>25</v>
      </c>
      <c r="O4861">
        <v>731.32</v>
      </c>
      <c r="P4861">
        <v>145.44999999999999</v>
      </c>
      <c r="Q4861">
        <v>17.850000000000001</v>
      </c>
      <c r="R4861" t="s">
        <v>139</v>
      </c>
      <c r="S4861" t="s">
        <v>140</v>
      </c>
      <c r="T4861" t="s">
        <v>31</v>
      </c>
      <c r="U4861" t="s">
        <v>32</v>
      </c>
      <c r="V4861" t="s">
        <v>94</v>
      </c>
      <c r="W4861">
        <v>0.56000000000000005</v>
      </c>
    </row>
    <row r="4862" spans="1:23" x14ac:dyDescent="0.3">
      <c r="A4862" t="s">
        <v>1626</v>
      </c>
      <c r="B4862" t="s">
        <v>1627</v>
      </c>
      <c r="D4862" s="1">
        <v>40956</v>
      </c>
      <c r="E4862" s="1">
        <v>40959</v>
      </c>
      <c r="F4862" s="1" t="str">
        <f t="shared" si="314"/>
        <v>February</v>
      </c>
      <c r="G4862" s="1" t="str">
        <f t="shared" si="315"/>
        <v>2012</v>
      </c>
      <c r="H4862" s="2">
        <f t="shared" si="316"/>
        <v>3</v>
      </c>
      <c r="I4862" s="2" t="b">
        <f t="shared" si="317"/>
        <v>0</v>
      </c>
      <c r="J4862" t="s">
        <v>52</v>
      </c>
      <c r="K4862">
        <v>20</v>
      </c>
      <c r="L4862">
        <v>59.85</v>
      </c>
      <c r="M4862">
        <v>0.03</v>
      </c>
      <c r="N4862" t="s">
        <v>18</v>
      </c>
      <c r="O4862">
        <v>-47.41</v>
      </c>
      <c r="P4862">
        <v>2.74</v>
      </c>
      <c r="Q4862">
        <v>3.5</v>
      </c>
      <c r="R4862" t="s">
        <v>139</v>
      </c>
      <c r="S4862" t="s">
        <v>140</v>
      </c>
      <c r="T4862" t="s">
        <v>31</v>
      </c>
      <c r="U4862" t="s">
        <v>22</v>
      </c>
      <c r="V4862" t="s">
        <v>60</v>
      </c>
      <c r="W4862">
        <v>0.57999999999999996</v>
      </c>
    </row>
    <row r="4863" spans="1:23" x14ac:dyDescent="0.3">
      <c r="A4863" t="s">
        <v>1496</v>
      </c>
      <c r="B4863" t="s">
        <v>1360</v>
      </c>
      <c r="D4863" s="1">
        <v>40348</v>
      </c>
      <c r="E4863" s="1">
        <v>40348</v>
      </c>
      <c r="F4863" s="1" t="str">
        <f t="shared" si="314"/>
        <v>June</v>
      </c>
      <c r="G4863" s="1" t="str">
        <f t="shared" si="315"/>
        <v>2010</v>
      </c>
      <c r="H4863" s="2">
        <f t="shared" si="316"/>
        <v>0</v>
      </c>
      <c r="I4863" s="2" t="str">
        <f t="shared" si="317"/>
        <v>FREE DELIVERY</v>
      </c>
      <c r="J4863" t="s">
        <v>34</v>
      </c>
      <c r="K4863">
        <v>23</v>
      </c>
      <c r="L4863">
        <v>1661.04</v>
      </c>
      <c r="M4863">
        <v>0.04</v>
      </c>
      <c r="N4863" t="s">
        <v>18</v>
      </c>
      <c r="O4863">
        <v>475.54</v>
      </c>
      <c r="P4863">
        <v>70.97</v>
      </c>
      <c r="Q4863">
        <v>3.5</v>
      </c>
      <c r="R4863" t="s">
        <v>139</v>
      </c>
      <c r="S4863" t="s">
        <v>140</v>
      </c>
      <c r="T4863" t="s">
        <v>31</v>
      </c>
      <c r="U4863" t="s">
        <v>22</v>
      </c>
      <c r="V4863" t="s">
        <v>28</v>
      </c>
      <c r="W4863">
        <v>0.59</v>
      </c>
    </row>
    <row r="4864" spans="1:23" x14ac:dyDescent="0.3">
      <c r="A4864" t="s">
        <v>1157</v>
      </c>
      <c r="B4864" t="s">
        <v>1158</v>
      </c>
      <c r="D4864" s="1">
        <v>40203</v>
      </c>
      <c r="E4864" s="1">
        <v>40203</v>
      </c>
      <c r="F4864" s="1" t="str">
        <f t="shared" si="314"/>
        <v>January</v>
      </c>
      <c r="G4864" s="1" t="str">
        <f t="shared" si="315"/>
        <v>2010</v>
      </c>
      <c r="H4864" s="2">
        <f t="shared" si="316"/>
        <v>0</v>
      </c>
      <c r="I4864" s="2" t="str">
        <f t="shared" si="317"/>
        <v>FREE DELIVERY</v>
      </c>
      <c r="J4864" t="s">
        <v>52</v>
      </c>
      <c r="K4864">
        <v>15</v>
      </c>
      <c r="L4864">
        <v>494.34</v>
      </c>
      <c r="M4864">
        <v>0.05</v>
      </c>
      <c r="N4864" t="s">
        <v>18</v>
      </c>
      <c r="O4864">
        <v>-30.19</v>
      </c>
      <c r="P4864">
        <v>31.98</v>
      </c>
      <c r="Q4864">
        <v>6.72</v>
      </c>
      <c r="R4864" t="s">
        <v>139</v>
      </c>
      <c r="S4864" t="s">
        <v>140</v>
      </c>
      <c r="T4864" t="s">
        <v>27</v>
      </c>
      <c r="U4864" t="s">
        <v>22</v>
      </c>
      <c r="V4864" t="s">
        <v>23</v>
      </c>
      <c r="W4864">
        <v>0.75</v>
      </c>
    </row>
    <row r="4865" spans="1:23" x14ac:dyDescent="0.3">
      <c r="A4865" t="s">
        <v>1335</v>
      </c>
      <c r="B4865" t="s">
        <v>1628</v>
      </c>
      <c r="D4865" s="1">
        <v>40435</v>
      </c>
      <c r="E4865" s="1">
        <v>40437</v>
      </c>
      <c r="F4865" s="1" t="str">
        <f t="shared" si="314"/>
        <v>September</v>
      </c>
      <c r="G4865" s="1" t="str">
        <f t="shared" si="315"/>
        <v>2010</v>
      </c>
      <c r="H4865" s="2">
        <f t="shared" si="316"/>
        <v>2</v>
      </c>
      <c r="I4865" s="2" t="b">
        <f t="shared" si="317"/>
        <v>0</v>
      </c>
      <c r="J4865" t="s">
        <v>44</v>
      </c>
      <c r="K4865">
        <v>47</v>
      </c>
      <c r="L4865">
        <v>2150.25</v>
      </c>
      <c r="M4865">
        <v>0.06</v>
      </c>
      <c r="N4865" t="s">
        <v>18</v>
      </c>
      <c r="O4865">
        <v>586.92999999999995</v>
      </c>
      <c r="P4865">
        <v>48.58</v>
      </c>
      <c r="Q4865">
        <v>3.99</v>
      </c>
      <c r="R4865" t="s">
        <v>139</v>
      </c>
      <c r="S4865" t="s">
        <v>140</v>
      </c>
      <c r="T4865" t="s">
        <v>27</v>
      </c>
      <c r="U4865" t="s">
        <v>22</v>
      </c>
      <c r="V4865" t="s">
        <v>28</v>
      </c>
      <c r="W4865">
        <v>0.56000000000000005</v>
      </c>
    </row>
    <row r="4866" spans="1:23" x14ac:dyDescent="0.3">
      <c r="A4866" t="s">
        <v>1335</v>
      </c>
      <c r="B4866" t="s">
        <v>1628</v>
      </c>
      <c r="D4866" s="1">
        <v>40435</v>
      </c>
      <c r="E4866" s="1">
        <v>40437</v>
      </c>
      <c r="F4866" s="1" t="str">
        <f t="shared" si="314"/>
        <v>September</v>
      </c>
      <c r="G4866" s="1" t="str">
        <f t="shared" si="315"/>
        <v>2010</v>
      </c>
      <c r="H4866" s="2">
        <f t="shared" si="316"/>
        <v>2</v>
      </c>
      <c r="I4866" s="2" t="b">
        <f t="shared" si="317"/>
        <v>0</v>
      </c>
      <c r="J4866" t="s">
        <v>44</v>
      </c>
      <c r="K4866">
        <v>13</v>
      </c>
      <c r="L4866">
        <v>448</v>
      </c>
      <c r="M4866">
        <v>0.08</v>
      </c>
      <c r="N4866" t="s">
        <v>18</v>
      </c>
      <c r="O4866">
        <v>27.2</v>
      </c>
      <c r="P4866">
        <v>35.51</v>
      </c>
      <c r="Q4866">
        <v>6.31</v>
      </c>
      <c r="R4866" t="s">
        <v>139</v>
      </c>
      <c r="S4866" t="s">
        <v>140</v>
      </c>
      <c r="T4866" t="s">
        <v>27</v>
      </c>
      <c r="U4866" t="s">
        <v>22</v>
      </c>
      <c r="V4866" t="s">
        <v>23</v>
      </c>
      <c r="W4866">
        <v>0.57999999999999996</v>
      </c>
    </row>
    <row r="4867" spans="1:23" x14ac:dyDescent="0.3">
      <c r="A4867" t="s">
        <v>1168</v>
      </c>
      <c r="B4867" t="s">
        <v>1629</v>
      </c>
      <c r="D4867" s="1">
        <v>41147</v>
      </c>
      <c r="E4867" s="1">
        <v>41149</v>
      </c>
      <c r="F4867" s="1" t="str">
        <f t="shared" ref="F4867:F4930" si="318">TEXT(E4867,"mmmm")</f>
        <v>August</v>
      </c>
      <c r="G4867" s="1" t="str">
        <f t="shared" ref="G4867:G4930" si="319">TEXT(E4867,"yyyy")</f>
        <v>2012</v>
      </c>
      <c r="H4867" s="2">
        <f t="shared" ref="H4867:H4930" si="320">E4867-D4867</f>
        <v>2</v>
      </c>
      <c r="I4867" s="2" t="b">
        <f t="shared" ref="I4867:I4930" si="321">IF(H4867&lt;1,IF(AND(H4867&gt;0,H4867&lt;2),"ONE DAY", "FREE DELIVERY"))</f>
        <v>0</v>
      </c>
      <c r="J4867" t="s">
        <v>52</v>
      </c>
      <c r="K4867">
        <v>21</v>
      </c>
      <c r="L4867">
        <v>3629.1174999999998</v>
      </c>
      <c r="M4867">
        <v>0.06</v>
      </c>
      <c r="N4867" t="s">
        <v>18</v>
      </c>
      <c r="O4867">
        <v>636.03</v>
      </c>
      <c r="P4867">
        <v>205.99</v>
      </c>
      <c r="Q4867">
        <v>5.26</v>
      </c>
      <c r="R4867" t="s">
        <v>139</v>
      </c>
      <c r="S4867" t="s">
        <v>140</v>
      </c>
      <c r="T4867" t="s">
        <v>31</v>
      </c>
      <c r="U4867" t="s">
        <v>32</v>
      </c>
      <c r="V4867" t="s">
        <v>33</v>
      </c>
      <c r="W4867">
        <v>0.56000000000000005</v>
      </c>
    </row>
    <row r="4868" spans="1:23" x14ac:dyDescent="0.3">
      <c r="A4868" t="s">
        <v>1133</v>
      </c>
      <c r="B4868" t="s">
        <v>1556</v>
      </c>
      <c r="D4868" s="1">
        <v>41205</v>
      </c>
      <c r="E4868" s="1">
        <v>41205</v>
      </c>
      <c r="F4868" s="1" t="str">
        <f t="shared" si="318"/>
        <v>October</v>
      </c>
      <c r="G4868" s="1" t="str">
        <f t="shared" si="319"/>
        <v>2012</v>
      </c>
      <c r="H4868" s="2">
        <f t="shared" si="320"/>
        <v>0</v>
      </c>
      <c r="I4868" s="2" t="str">
        <f t="shared" si="321"/>
        <v>FREE DELIVERY</v>
      </c>
      <c r="J4868" t="s">
        <v>17</v>
      </c>
      <c r="K4868">
        <v>31</v>
      </c>
      <c r="L4868">
        <v>146.51</v>
      </c>
      <c r="M4868">
        <v>0.04</v>
      </c>
      <c r="N4868" t="s">
        <v>18</v>
      </c>
      <c r="O4868">
        <v>37.14</v>
      </c>
      <c r="P4868">
        <v>4.7300000000000004</v>
      </c>
      <c r="Q4868">
        <v>1.52</v>
      </c>
      <c r="R4868" t="s">
        <v>139</v>
      </c>
      <c r="S4868" t="s">
        <v>140</v>
      </c>
      <c r="T4868" t="s">
        <v>31</v>
      </c>
      <c r="U4868" t="s">
        <v>22</v>
      </c>
      <c r="V4868" t="s">
        <v>43</v>
      </c>
      <c r="W4868">
        <v>0.36</v>
      </c>
    </row>
    <row r="4869" spans="1:23" x14ac:dyDescent="0.3">
      <c r="A4869" t="s">
        <v>1401</v>
      </c>
      <c r="B4869" t="s">
        <v>1594</v>
      </c>
      <c r="D4869" s="1">
        <v>40832</v>
      </c>
      <c r="E4869" s="1">
        <v>40834</v>
      </c>
      <c r="F4869" s="1" t="str">
        <f t="shared" si="318"/>
        <v>October</v>
      </c>
      <c r="G4869" s="1" t="str">
        <f t="shared" si="319"/>
        <v>2011</v>
      </c>
      <c r="H4869" s="2">
        <f t="shared" si="320"/>
        <v>2</v>
      </c>
      <c r="I4869" s="2" t="b">
        <f t="shared" si="321"/>
        <v>0</v>
      </c>
      <c r="J4869" t="s">
        <v>24</v>
      </c>
      <c r="K4869">
        <v>30</v>
      </c>
      <c r="L4869">
        <v>8316.76</v>
      </c>
      <c r="M4869">
        <v>0.05</v>
      </c>
      <c r="N4869" t="s">
        <v>25</v>
      </c>
      <c r="O4869">
        <v>2108.8000000000002</v>
      </c>
      <c r="P4869">
        <v>279.81</v>
      </c>
      <c r="Q4869">
        <v>23.19</v>
      </c>
      <c r="R4869" t="s">
        <v>139</v>
      </c>
      <c r="S4869" t="s">
        <v>140</v>
      </c>
      <c r="T4869" t="s">
        <v>42</v>
      </c>
      <c r="U4869" t="s">
        <v>22</v>
      </c>
      <c r="V4869" t="s">
        <v>28</v>
      </c>
      <c r="W4869">
        <v>0.59</v>
      </c>
    </row>
    <row r="4870" spans="1:23" x14ac:dyDescent="0.3">
      <c r="A4870" t="s">
        <v>1401</v>
      </c>
      <c r="B4870" t="s">
        <v>1594</v>
      </c>
      <c r="D4870" s="1">
        <v>40832</v>
      </c>
      <c r="E4870" s="1">
        <v>40833</v>
      </c>
      <c r="F4870" s="1" t="str">
        <f t="shared" si="318"/>
        <v>October</v>
      </c>
      <c r="G4870" s="1" t="str">
        <f t="shared" si="319"/>
        <v>2011</v>
      </c>
      <c r="H4870" s="2">
        <f t="shared" si="320"/>
        <v>1</v>
      </c>
      <c r="I4870" s="2" t="b">
        <f t="shared" si="321"/>
        <v>0</v>
      </c>
      <c r="J4870" t="s">
        <v>24</v>
      </c>
      <c r="K4870">
        <v>37</v>
      </c>
      <c r="L4870">
        <v>2143.2154999999998</v>
      </c>
      <c r="M4870">
        <v>0.02</v>
      </c>
      <c r="N4870" t="s">
        <v>18</v>
      </c>
      <c r="O4870">
        <v>464.36</v>
      </c>
      <c r="P4870">
        <v>65.989999999999995</v>
      </c>
      <c r="Q4870">
        <v>8.99</v>
      </c>
      <c r="R4870" t="s">
        <v>139</v>
      </c>
      <c r="S4870" t="s">
        <v>140</v>
      </c>
      <c r="T4870" t="s">
        <v>42</v>
      </c>
      <c r="U4870" t="s">
        <v>32</v>
      </c>
      <c r="V4870" t="s">
        <v>33</v>
      </c>
      <c r="W4870">
        <v>0.55000000000000004</v>
      </c>
    </row>
    <row r="4871" spans="1:23" x14ac:dyDescent="0.3">
      <c r="A4871" t="s">
        <v>1626</v>
      </c>
      <c r="B4871" t="s">
        <v>1627</v>
      </c>
      <c r="D4871" s="1">
        <v>40931</v>
      </c>
      <c r="E4871" s="1">
        <v>40932</v>
      </c>
      <c r="F4871" s="1" t="str">
        <f t="shared" si="318"/>
        <v>January</v>
      </c>
      <c r="G4871" s="1" t="str">
        <f t="shared" si="319"/>
        <v>2012</v>
      </c>
      <c r="H4871" s="2">
        <f t="shared" si="320"/>
        <v>1</v>
      </c>
      <c r="I4871" s="2" t="b">
        <f t="shared" si="321"/>
        <v>0</v>
      </c>
      <c r="J4871" t="s">
        <v>24</v>
      </c>
      <c r="K4871">
        <v>31</v>
      </c>
      <c r="L4871">
        <v>2080.0349999999999</v>
      </c>
      <c r="M4871">
        <v>0.1</v>
      </c>
      <c r="N4871" t="s">
        <v>18</v>
      </c>
      <c r="O4871">
        <v>844.9</v>
      </c>
      <c r="P4871">
        <v>85.99</v>
      </c>
      <c r="Q4871">
        <v>1.25</v>
      </c>
      <c r="R4871" t="s">
        <v>139</v>
      </c>
      <c r="S4871" t="s">
        <v>140</v>
      </c>
      <c r="T4871" t="s">
        <v>21</v>
      </c>
      <c r="U4871" t="s">
        <v>32</v>
      </c>
      <c r="V4871" t="s">
        <v>33</v>
      </c>
      <c r="W4871">
        <v>0.39</v>
      </c>
    </row>
    <row r="4872" spans="1:23" x14ac:dyDescent="0.3">
      <c r="A4872" t="s">
        <v>1626</v>
      </c>
      <c r="B4872" t="s">
        <v>1627</v>
      </c>
      <c r="D4872" s="1">
        <v>40931</v>
      </c>
      <c r="E4872" s="1">
        <v>40932</v>
      </c>
      <c r="F4872" s="1" t="str">
        <f t="shared" si="318"/>
        <v>January</v>
      </c>
      <c r="G4872" s="1" t="str">
        <f t="shared" si="319"/>
        <v>2012</v>
      </c>
      <c r="H4872" s="2">
        <f t="shared" si="320"/>
        <v>1</v>
      </c>
      <c r="I4872" s="2" t="b">
        <f t="shared" si="321"/>
        <v>0</v>
      </c>
      <c r="J4872" t="s">
        <v>24</v>
      </c>
      <c r="K4872">
        <v>7</v>
      </c>
      <c r="L4872">
        <v>145.41999999999999</v>
      </c>
      <c r="M4872">
        <v>0.09</v>
      </c>
      <c r="N4872" t="s">
        <v>18</v>
      </c>
      <c r="O4872">
        <v>-98.46</v>
      </c>
      <c r="P4872">
        <v>20.97</v>
      </c>
      <c r="Q4872">
        <v>6.5</v>
      </c>
      <c r="R4872" t="s">
        <v>139</v>
      </c>
      <c r="S4872" t="s">
        <v>140</v>
      </c>
      <c r="T4872" t="s">
        <v>21</v>
      </c>
      <c r="U4872" t="s">
        <v>32</v>
      </c>
      <c r="V4872" t="s">
        <v>48</v>
      </c>
      <c r="W4872">
        <v>0.78</v>
      </c>
    </row>
    <row r="4873" spans="1:23" x14ac:dyDescent="0.3">
      <c r="A4873" t="s">
        <v>1626</v>
      </c>
      <c r="B4873" t="s">
        <v>1627</v>
      </c>
      <c r="D4873" s="1">
        <v>40931</v>
      </c>
      <c r="E4873" s="1">
        <v>40933</v>
      </c>
      <c r="F4873" s="1" t="str">
        <f t="shared" si="318"/>
        <v>January</v>
      </c>
      <c r="G4873" s="1" t="str">
        <f t="shared" si="319"/>
        <v>2012</v>
      </c>
      <c r="H4873" s="2">
        <f t="shared" si="320"/>
        <v>2</v>
      </c>
      <c r="I4873" s="2" t="b">
        <f t="shared" si="321"/>
        <v>0</v>
      </c>
      <c r="J4873" t="s">
        <v>24</v>
      </c>
      <c r="K4873">
        <v>11</v>
      </c>
      <c r="L4873">
        <v>1559.4355</v>
      </c>
      <c r="M4873">
        <v>0.01</v>
      </c>
      <c r="N4873" t="s">
        <v>18</v>
      </c>
      <c r="O4873">
        <v>61.24</v>
      </c>
      <c r="P4873">
        <v>155.99</v>
      </c>
      <c r="Q4873">
        <v>3.9</v>
      </c>
      <c r="R4873" t="s">
        <v>139</v>
      </c>
      <c r="S4873" t="s">
        <v>140</v>
      </c>
      <c r="T4873" t="s">
        <v>21</v>
      </c>
      <c r="U4873" t="s">
        <v>32</v>
      </c>
      <c r="V4873" t="s">
        <v>33</v>
      </c>
      <c r="W4873">
        <v>0.55000000000000004</v>
      </c>
    </row>
    <row r="4874" spans="1:23" x14ac:dyDescent="0.3">
      <c r="A4874" t="s">
        <v>1494</v>
      </c>
      <c r="B4874" t="s">
        <v>1630</v>
      </c>
      <c r="D4874" s="1">
        <v>40075</v>
      </c>
      <c r="E4874" s="1">
        <v>40076</v>
      </c>
      <c r="F4874" s="1" t="str">
        <f t="shared" si="318"/>
        <v>September</v>
      </c>
      <c r="G4874" s="1" t="str">
        <f t="shared" si="319"/>
        <v>2009</v>
      </c>
      <c r="H4874" s="2">
        <f t="shared" si="320"/>
        <v>1</v>
      </c>
      <c r="I4874" s="2" t="b">
        <f t="shared" si="321"/>
        <v>0</v>
      </c>
      <c r="J4874" t="s">
        <v>24</v>
      </c>
      <c r="K4874">
        <v>35</v>
      </c>
      <c r="L4874">
        <v>787.56</v>
      </c>
      <c r="M4874">
        <v>0</v>
      </c>
      <c r="N4874" t="s">
        <v>18</v>
      </c>
      <c r="O4874">
        <v>220.04</v>
      </c>
      <c r="P4874">
        <v>21.98</v>
      </c>
      <c r="Q4874">
        <v>2.87</v>
      </c>
      <c r="R4874" t="s">
        <v>139</v>
      </c>
      <c r="S4874" t="s">
        <v>140</v>
      </c>
      <c r="T4874" t="s">
        <v>31</v>
      </c>
      <c r="U4874" t="s">
        <v>22</v>
      </c>
      <c r="V4874" t="s">
        <v>60</v>
      </c>
      <c r="W4874">
        <v>0.55000000000000004</v>
      </c>
    </row>
    <row r="4875" spans="1:23" x14ac:dyDescent="0.3">
      <c r="A4875" t="s">
        <v>1494</v>
      </c>
      <c r="B4875" t="s">
        <v>1630</v>
      </c>
      <c r="D4875" s="1">
        <v>40158</v>
      </c>
      <c r="E4875" s="1">
        <v>40160</v>
      </c>
      <c r="F4875" s="1" t="str">
        <f t="shared" si="318"/>
        <v>December</v>
      </c>
      <c r="G4875" s="1" t="str">
        <f t="shared" si="319"/>
        <v>2009</v>
      </c>
      <c r="H4875" s="2">
        <f t="shared" si="320"/>
        <v>2</v>
      </c>
      <c r="I4875" s="2" t="b">
        <f t="shared" si="321"/>
        <v>0</v>
      </c>
      <c r="J4875" t="s">
        <v>44</v>
      </c>
      <c r="K4875">
        <v>37</v>
      </c>
      <c r="L4875">
        <v>565.91</v>
      </c>
      <c r="M4875">
        <v>0.05</v>
      </c>
      <c r="N4875" t="s">
        <v>18</v>
      </c>
      <c r="O4875">
        <v>192.39</v>
      </c>
      <c r="P4875">
        <v>15.68</v>
      </c>
      <c r="Q4875">
        <v>3.73</v>
      </c>
      <c r="R4875" t="s">
        <v>139</v>
      </c>
      <c r="S4875" t="s">
        <v>140</v>
      </c>
      <c r="T4875" t="s">
        <v>31</v>
      </c>
      <c r="U4875" t="s">
        <v>36</v>
      </c>
      <c r="V4875" t="s">
        <v>37</v>
      </c>
      <c r="W4875">
        <v>0.46</v>
      </c>
    </row>
    <row r="4876" spans="1:23" x14ac:dyDescent="0.3">
      <c r="A4876" t="s">
        <v>1494</v>
      </c>
      <c r="B4876" t="s">
        <v>1630</v>
      </c>
      <c r="D4876" s="1">
        <v>40158</v>
      </c>
      <c r="E4876" s="1">
        <v>40159</v>
      </c>
      <c r="F4876" s="1" t="str">
        <f t="shared" si="318"/>
        <v>December</v>
      </c>
      <c r="G4876" s="1" t="str">
        <f t="shared" si="319"/>
        <v>2009</v>
      </c>
      <c r="H4876" s="2">
        <f t="shared" si="320"/>
        <v>1</v>
      </c>
      <c r="I4876" s="2" t="b">
        <f t="shared" si="321"/>
        <v>0</v>
      </c>
      <c r="J4876" t="s">
        <v>44</v>
      </c>
      <c r="K4876">
        <v>39</v>
      </c>
      <c r="L4876">
        <v>593.21</v>
      </c>
      <c r="M4876">
        <v>0</v>
      </c>
      <c r="N4876" t="s">
        <v>18</v>
      </c>
      <c r="O4876">
        <v>44.71</v>
      </c>
      <c r="P4876">
        <v>14.98</v>
      </c>
      <c r="Q4876">
        <v>8.99</v>
      </c>
      <c r="R4876" t="s">
        <v>139</v>
      </c>
      <c r="S4876" t="s">
        <v>140</v>
      </c>
      <c r="T4876" t="s">
        <v>31</v>
      </c>
      <c r="U4876" t="s">
        <v>36</v>
      </c>
      <c r="V4876" t="s">
        <v>37</v>
      </c>
      <c r="W4876">
        <v>0.39</v>
      </c>
    </row>
    <row r="4877" spans="1:23" x14ac:dyDescent="0.3">
      <c r="A4877" t="s">
        <v>1494</v>
      </c>
      <c r="B4877" t="s">
        <v>1630</v>
      </c>
      <c r="D4877" s="1">
        <v>40158</v>
      </c>
      <c r="E4877" s="1">
        <v>40159</v>
      </c>
      <c r="F4877" s="1" t="str">
        <f t="shared" si="318"/>
        <v>December</v>
      </c>
      <c r="G4877" s="1" t="str">
        <f t="shared" si="319"/>
        <v>2009</v>
      </c>
      <c r="H4877" s="2">
        <f t="shared" si="320"/>
        <v>1</v>
      </c>
      <c r="I4877" s="2" t="b">
        <f t="shared" si="321"/>
        <v>0</v>
      </c>
      <c r="J4877" t="s">
        <v>44</v>
      </c>
      <c r="K4877">
        <v>2</v>
      </c>
      <c r="L4877">
        <v>89.23</v>
      </c>
      <c r="M4877">
        <v>0.02</v>
      </c>
      <c r="N4877" t="s">
        <v>18</v>
      </c>
      <c r="O4877">
        <v>-42.72</v>
      </c>
      <c r="P4877">
        <v>38.76</v>
      </c>
      <c r="Q4877">
        <v>13.26</v>
      </c>
      <c r="R4877" t="s">
        <v>139</v>
      </c>
      <c r="S4877" t="s">
        <v>140</v>
      </c>
      <c r="T4877" t="s">
        <v>31</v>
      </c>
      <c r="U4877" t="s">
        <v>22</v>
      </c>
      <c r="V4877" t="s">
        <v>43</v>
      </c>
      <c r="W4877">
        <v>0.36</v>
      </c>
    </row>
    <row r="4878" spans="1:23" x14ac:dyDescent="0.3">
      <c r="A4878" t="s">
        <v>1425</v>
      </c>
      <c r="B4878" t="s">
        <v>1631</v>
      </c>
      <c r="D4878" s="1">
        <v>40279</v>
      </c>
      <c r="E4878" s="1">
        <v>40280</v>
      </c>
      <c r="F4878" s="1" t="str">
        <f t="shared" si="318"/>
        <v>April</v>
      </c>
      <c r="G4878" s="1" t="str">
        <f t="shared" si="319"/>
        <v>2010</v>
      </c>
      <c r="H4878" s="2">
        <f t="shared" si="320"/>
        <v>1</v>
      </c>
      <c r="I4878" s="2" t="b">
        <f t="shared" si="321"/>
        <v>0</v>
      </c>
      <c r="J4878" t="s">
        <v>44</v>
      </c>
      <c r="K4878">
        <v>13</v>
      </c>
      <c r="L4878">
        <v>98.39</v>
      </c>
      <c r="M4878">
        <v>0.01</v>
      </c>
      <c r="N4878" t="s">
        <v>39</v>
      </c>
      <c r="O4878">
        <v>-31.54</v>
      </c>
      <c r="P4878">
        <v>6.48</v>
      </c>
      <c r="Q4878">
        <v>6.6</v>
      </c>
      <c r="R4878" t="s">
        <v>139</v>
      </c>
      <c r="S4878" t="s">
        <v>140</v>
      </c>
      <c r="T4878" t="s">
        <v>27</v>
      </c>
      <c r="U4878" t="s">
        <v>22</v>
      </c>
      <c r="V4878" t="s">
        <v>43</v>
      </c>
      <c r="W4878">
        <v>0.37</v>
      </c>
    </row>
    <row r="4879" spans="1:23" x14ac:dyDescent="0.3">
      <c r="A4879" t="s">
        <v>934</v>
      </c>
      <c r="B4879" t="s">
        <v>935</v>
      </c>
      <c r="D4879" s="1">
        <v>40394</v>
      </c>
      <c r="E4879" s="1">
        <v>40395</v>
      </c>
      <c r="F4879" s="1" t="str">
        <f t="shared" si="318"/>
        <v>August</v>
      </c>
      <c r="G4879" s="1" t="str">
        <f t="shared" si="319"/>
        <v>2010</v>
      </c>
      <c r="H4879" s="2">
        <f t="shared" si="320"/>
        <v>1</v>
      </c>
      <c r="I4879" s="2" t="b">
        <f t="shared" si="321"/>
        <v>0</v>
      </c>
      <c r="J4879" t="s">
        <v>52</v>
      </c>
      <c r="K4879">
        <v>36</v>
      </c>
      <c r="L4879">
        <v>65.39</v>
      </c>
      <c r="M4879">
        <v>0.09</v>
      </c>
      <c r="N4879" t="s">
        <v>18</v>
      </c>
      <c r="O4879">
        <v>-0.46</v>
      </c>
      <c r="P4879">
        <v>1.82</v>
      </c>
      <c r="Q4879">
        <v>1</v>
      </c>
      <c r="R4879" t="s">
        <v>139</v>
      </c>
      <c r="S4879" t="s">
        <v>140</v>
      </c>
      <c r="T4879" t="s">
        <v>31</v>
      </c>
      <c r="U4879" t="s">
        <v>22</v>
      </c>
      <c r="V4879" t="s">
        <v>60</v>
      </c>
      <c r="W4879">
        <v>0.4</v>
      </c>
    </row>
    <row r="4880" spans="1:23" x14ac:dyDescent="0.3">
      <c r="A4880" t="s">
        <v>1295</v>
      </c>
      <c r="B4880" t="s">
        <v>1502</v>
      </c>
      <c r="D4880" s="1">
        <v>40021</v>
      </c>
      <c r="E4880" s="1">
        <v>40023</v>
      </c>
      <c r="F4880" s="1" t="str">
        <f t="shared" si="318"/>
        <v>July</v>
      </c>
      <c r="G4880" s="1" t="str">
        <f t="shared" si="319"/>
        <v>2009</v>
      </c>
      <c r="H4880" s="2">
        <f t="shared" si="320"/>
        <v>2</v>
      </c>
      <c r="I4880" s="2" t="b">
        <f t="shared" si="321"/>
        <v>0</v>
      </c>
      <c r="J4880" t="s">
        <v>34</v>
      </c>
      <c r="K4880">
        <v>24</v>
      </c>
      <c r="L4880">
        <v>2152.404</v>
      </c>
      <c r="M4880">
        <v>0.1</v>
      </c>
      <c r="N4880" t="s">
        <v>39</v>
      </c>
      <c r="O4880">
        <v>218.87</v>
      </c>
      <c r="P4880">
        <v>110.99</v>
      </c>
      <c r="Q4880">
        <v>8.99</v>
      </c>
      <c r="R4880" t="s">
        <v>139</v>
      </c>
      <c r="S4880" t="s">
        <v>140</v>
      </c>
      <c r="T4880" t="s">
        <v>42</v>
      </c>
      <c r="U4880" t="s">
        <v>32</v>
      </c>
      <c r="V4880" t="s">
        <v>33</v>
      </c>
      <c r="W4880">
        <v>0.56999999999999995</v>
      </c>
    </row>
    <row r="4881" spans="1:23" x14ac:dyDescent="0.3">
      <c r="A4881" t="s">
        <v>1570</v>
      </c>
      <c r="B4881" t="s">
        <v>1632</v>
      </c>
      <c r="D4881" s="1">
        <v>40550</v>
      </c>
      <c r="E4881" s="1">
        <v>40553</v>
      </c>
      <c r="F4881" s="1" t="str">
        <f t="shared" si="318"/>
        <v>January</v>
      </c>
      <c r="G4881" s="1" t="str">
        <f t="shared" si="319"/>
        <v>2011</v>
      </c>
      <c r="H4881" s="2">
        <f t="shared" si="320"/>
        <v>3</v>
      </c>
      <c r="I4881" s="2" t="b">
        <f t="shared" si="321"/>
        <v>0</v>
      </c>
      <c r="J4881" t="s">
        <v>44</v>
      </c>
      <c r="K4881">
        <v>39</v>
      </c>
      <c r="L4881">
        <v>4669.1899999999996</v>
      </c>
      <c r="M4881">
        <v>0.06</v>
      </c>
      <c r="N4881" t="s">
        <v>25</v>
      </c>
      <c r="O4881">
        <v>-1864.08</v>
      </c>
      <c r="P4881">
        <v>122.99</v>
      </c>
      <c r="Q4881">
        <v>70.2</v>
      </c>
      <c r="R4881" t="s">
        <v>139</v>
      </c>
      <c r="S4881" t="s">
        <v>140</v>
      </c>
      <c r="T4881" t="s">
        <v>42</v>
      </c>
      <c r="U4881" t="s">
        <v>36</v>
      </c>
      <c r="V4881" t="s">
        <v>67</v>
      </c>
      <c r="W4881">
        <v>0.74</v>
      </c>
    </row>
    <row r="4882" spans="1:23" x14ac:dyDescent="0.3">
      <c r="A4882" t="s">
        <v>1570</v>
      </c>
      <c r="B4882" t="s">
        <v>1632</v>
      </c>
      <c r="D4882" s="1">
        <v>40550</v>
      </c>
      <c r="E4882" s="1">
        <v>40551</v>
      </c>
      <c r="F4882" s="1" t="str">
        <f t="shared" si="318"/>
        <v>January</v>
      </c>
      <c r="G4882" s="1" t="str">
        <f t="shared" si="319"/>
        <v>2011</v>
      </c>
      <c r="H4882" s="2">
        <f t="shared" si="320"/>
        <v>1</v>
      </c>
      <c r="I4882" s="2" t="b">
        <f t="shared" si="321"/>
        <v>0</v>
      </c>
      <c r="J4882" t="s">
        <v>44</v>
      </c>
      <c r="K4882">
        <v>6</v>
      </c>
      <c r="L4882">
        <v>133.4</v>
      </c>
      <c r="M4882">
        <v>0.02</v>
      </c>
      <c r="N4882" t="s">
        <v>18</v>
      </c>
      <c r="O4882">
        <v>-0.31</v>
      </c>
      <c r="P4882">
        <v>21.98</v>
      </c>
      <c r="Q4882">
        <v>2.87</v>
      </c>
      <c r="R4882" t="s">
        <v>139</v>
      </c>
      <c r="S4882" t="s">
        <v>140</v>
      </c>
      <c r="T4882" t="s">
        <v>42</v>
      </c>
      <c r="U4882" t="s">
        <v>22</v>
      </c>
      <c r="V4882" t="s">
        <v>60</v>
      </c>
      <c r="W4882">
        <v>0.55000000000000004</v>
      </c>
    </row>
    <row r="4883" spans="1:23" x14ac:dyDescent="0.3">
      <c r="A4883" t="s">
        <v>1007</v>
      </c>
      <c r="B4883" t="s">
        <v>1008</v>
      </c>
      <c r="D4883" s="1">
        <v>40140</v>
      </c>
      <c r="E4883" s="1">
        <v>40145</v>
      </c>
      <c r="F4883" s="1" t="str">
        <f t="shared" si="318"/>
        <v>November</v>
      </c>
      <c r="G4883" s="1" t="str">
        <f t="shared" si="319"/>
        <v>2009</v>
      </c>
      <c r="H4883" s="2">
        <f t="shared" si="320"/>
        <v>5</v>
      </c>
      <c r="I4883" s="2" t="b">
        <f t="shared" si="321"/>
        <v>0</v>
      </c>
      <c r="J4883" t="s">
        <v>17</v>
      </c>
      <c r="K4883">
        <v>35</v>
      </c>
      <c r="L4883">
        <v>2393.63</v>
      </c>
      <c r="M4883">
        <v>0.04</v>
      </c>
      <c r="N4883" t="s">
        <v>18</v>
      </c>
      <c r="O4883">
        <v>524.88</v>
      </c>
      <c r="P4883">
        <v>67.28</v>
      </c>
      <c r="Q4883">
        <v>19.989999999999998</v>
      </c>
      <c r="R4883" t="s">
        <v>139</v>
      </c>
      <c r="S4883" t="s">
        <v>140</v>
      </c>
      <c r="T4883" t="s">
        <v>31</v>
      </c>
      <c r="U4883" t="s">
        <v>22</v>
      </c>
      <c r="V4883" t="s">
        <v>29</v>
      </c>
      <c r="W4883">
        <v>0.4</v>
      </c>
    </row>
    <row r="4884" spans="1:23" x14ac:dyDescent="0.3">
      <c r="A4884" t="s">
        <v>1007</v>
      </c>
      <c r="B4884" t="s">
        <v>1008</v>
      </c>
      <c r="D4884" s="1">
        <v>40140</v>
      </c>
      <c r="E4884" s="1">
        <v>40140</v>
      </c>
      <c r="F4884" s="1" t="str">
        <f t="shared" si="318"/>
        <v>November</v>
      </c>
      <c r="G4884" s="1" t="str">
        <f t="shared" si="319"/>
        <v>2009</v>
      </c>
      <c r="H4884" s="2">
        <f t="shared" si="320"/>
        <v>0</v>
      </c>
      <c r="I4884" s="2" t="str">
        <f t="shared" si="321"/>
        <v>FREE DELIVERY</v>
      </c>
      <c r="J4884" t="s">
        <v>17</v>
      </c>
      <c r="K4884">
        <v>49</v>
      </c>
      <c r="L4884">
        <v>6177.53</v>
      </c>
      <c r="M4884">
        <v>0.1</v>
      </c>
      <c r="N4884" t="s">
        <v>25</v>
      </c>
      <c r="O4884">
        <v>-1195.1199999999999</v>
      </c>
      <c r="P4884">
        <v>130.97999999999999</v>
      </c>
      <c r="Q4884">
        <v>54.74</v>
      </c>
      <c r="R4884" t="s">
        <v>139</v>
      </c>
      <c r="S4884" t="s">
        <v>140</v>
      </c>
      <c r="T4884" t="s">
        <v>31</v>
      </c>
      <c r="U4884" t="s">
        <v>36</v>
      </c>
      <c r="V4884" t="s">
        <v>54</v>
      </c>
      <c r="W4884">
        <v>0.69</v>
      </c>
    </row>
    <row r="4885" spans="1:23" x14ac:dyDescent="0.3">
      <c r="A4885" t="s">
        <v>1007</v>
      </c>
      <c r="B4885" t="s">
        <v>1008</v>
      </c>
      <c r="D4885" s="1">
        <v>40140</v>
      </c>
      <c r="E4885" s="1">
        <v>40140</v>
      </c>
      <c r="F4885" s="1" t="str">
        <f t="shared" si="318"/>
        <v>November</v>
      </c>
      <c r="G4885" s="1" t="str">
        <f t="shared" si="319"/>
        <v>2009</v>
      </c>
      <c r="H4885" s="2">
        <f t="shared" si="320"/>
        <v>0</v>
      </c>
      <c r="I4885" s="2" t="str">
        <f t="shared" si="321"/>
        <v>FREE DELIVERY</v>
      </c>
      <c r="J4885" t="s">
        <v>17</v>
      </c>
      <c r="K4885">
        <v>33</v>
      </c>
      <c r="L4885">
        <v>94.6</v>
      </c>
      <c r="M4885">
        <v>0.04</v>
      </c>
      <c r="N4885" t="s">
        <v>18</v>
      </c>
      <c r="O4885">
        <v>-6.34</v>
      </c>
      <c r="P4885">
        <v>2.78</v>
      </c>
      <c r="Q4885">
        <v>1.25</v>
      </c>
      <c r="R4885" t="s">
        <v>139</v>
      </c>
      <c r="S4885" t="s">
        <v>140</v>
      </c>
      <c r="T4885" t="s">
        <v>31</v>
      </c>
      <c r="U4885" t="s">
        <v>22</v>
      </c>
      <c r="V4885" t="s">
        <v>60</v>
      </c>
      <c r="W4885">
        <v>0.59</v>
      </c>
    </row>
    <row r="4886" spans="1:23" x14ac:dyDescent="0.3">
      <c r="A4886" t="s">
        <v>1007</v>
      </c>
      <c r="B4886" t="s">
        <v>1008</v>
      </c>
      <c r="D4886" s="1">
        <v>39950</v>
      </c>
      <c r="E4886" s="1">
        <v>39951</v>
      </c>
      <c r="F4886" s="1" t="str">
        <f t="shared" si="318"/>
        <v>May</v>
      </c>
      <c r="G4886" s="1" t="str">
        <f t="shared" si="319"/>
        <v>2009</v>
      </c>
      <c r="H4886" s="2">
        <f t="shared" si="320"/>
        <v>1</v>
      </c>
      <c r="I4886" s="2" t="b">
        <f t="shared" si="321"/>
        <v>0</v>
      </c>
      <c r="J4886" t="s">
        <v>44</v>
      </c>
      <c r="K4886">
        <v>7</v>
      </c>
      <c r="L4886">
        <v>20.5</v>
      </c>
      <c r="M4886">
        <v>0.06</v>
      </c>
      <c r="N4886" t="s">
        <v>18</v>
      </c>
      <c r="O4886">
        <v>-4.04</v>
      </c>
      <c r="P4886">
        <v>2.94</v>
      </c>
      <c r="Q4886">
        <v>0.96</v>
      </c>
      <c r="R4886" t="s">
        <v>139</v>
      </c>
      <c r="S4886" t="s">
        <v>140</v>
      </c>
      <c r="T4886" t="s">
        <v>31</v>
      </c>
      <c r="U4886" t="s">
        <v>22</v>
      </c>
      <c r="V4886" t="s">
        <v>60</v>
      </c>
      <c r="W4886">
        <v>0.57999999999999996</v>
      </c>
    </row>
    <row r="4887" spans="1:23" x14ac:dyDescent="0.3">
      <c r="A4887" t="s">
        <v>1597</v>
      </c>
      <c r="B4887" t="s">
        <v>1633</v>
      </c>
      <c r="D4887" s="1">
        <v>40873</v>
      </c>
      <c r="E4887" s="1">
        <v>40878</v>
      </c>
      <c r="F4887" s="1" t="str">
        <f t="shared" si="318"/>
        <v>December</v>
      </c>
      <c r="G4887" s="1" t="str">
        <f t="shared" si="319"/>
        <v>2011</v>
      </c>
      <c r="H4887" s="2">
        <f t="shared" si="320"/>
        <v>5</v>
      </c>
      <c r="I4887" s="2" t="b">
        <f t="shared" si="321"/>
        <v>0</v>
      </c>
      <c r="J4887" t="s">
        <v>17</v>
      </c>
      <c r="K4887">
        <v>16</v>
      </c>
      <c r="L4887">
        <v>76.599999999999994</v>
      </c>
      <c r="M4887">
        <v>0.01</v>
      </c>
      <c r="N4887" t="s">
        <v>18</v>
      </c>
      <c r="O4887">
        <v>-48.51</v>
      </c>
      <c r="P4887">
        <v>4.24</v>
      </c>
      <c r="Q4887">
        <v>5.41</v>
      </c>
      <c r="R4887" t="s">
        <v>139</v>
      </c>
      <c r="S4887" t="s">
        <v>140</v>
      </c>
      <c r="T4887" t="s">
        <v>27</v>
      </c>
      <c r="U4887" t="s">
        <v>22</v>
      </c>
      <c r="V4887" t="s">
        <v>29</v>
      </c>
      <c r="W4887">
        <v>0.35</v>
      </c>
    </row>
    <row r="4888" spans="1:23" x14ac:dyDescent="0.3">
      <c r="A4888" t="s">
        <v>1157</v>
      </c>
      <c r="B4888" t="s">
        <v>1158</v>
      </c>
      <c r="D4888" s="1">
        <v>41168</v>
      </c>
      <c r="E4888" s="1">
        <v>41170</v>
      </c>
      <c r="F4888" s="1" t="str">
        <f t="shared" si="318"/>
        <v>September</v>
      </c>
      <c r="G4888" s="1" t="str">
        <f t="shared" si="319"/>
        <v>2012</v>
      </c>
      <c r="H4888" s="2">
        <f t="shared" si="320"/>
        <v>2</v>
      </c>
      <c r="I4888" s="2" t="b">
        <f t="shared" si="321"/>
        <v>0</v>
      </c>
      <c r="J4888" t="s">
        <v>52</v>
      </c>
      <c r="K4888">
        <v>40</v>
      </c>
      <c r="L4888">
        <v>221.86</v>
      </c>
      <c r="M4888">
        <v>0.09</v>
      </c>
      <c r="N4888" t="s">
        <v>18</v>
      </c>
      <c r="O4888">
        <v>-1845.66</v>
      </c>
      <c r="P4888">
        <v>4.4800000000000004</v>
      </c>
      <c r="Q4888">
        <v>49</v>
      </c>
      <c r="R4888" t="s">
        <v>139</v>
      </c>
      <c r="S4888" t="s">
        <v>140</v>
      </c>
      <c r="T4888" t="s">
        <v>31</v>
      </c>
      <c r="U4888" t="s">
        <v>22</v>
      </c>
      <c r="V4888" t="s">
        <v>28</v>
      </c>
      <c r="W4888">
        <v>0.6</v>
      </c>
    </row>
    <row r="4889" spans="1:23" x14ac:dyDescent="0.3">
      <c r="A4889" t="s">
        <v>1157</v>
      </c>
      <c r="B4889" t="s">
        <v>1158</v>
      </c>
      <c r="D4889" s="1">
        <v>41168</v>
      </c>
      <c r="E4889" s="1">
        <v>41170</v>
      </c>
      <c r="F4889" s="1" t="str">
        <f t="shared" si="318"/>
        <v>September</v>
      </c>
      <c r="G4889" s="1" t="str">
        <f t="shared" si="319"/>
        <v>2012</v>
      </c>
      <c r="H4889" s="2">
        <f t="shared" si="320"/>
        <v>2</v>
      </c>
      <c r="I4889" s="2" t="b">
        <f t="shared" si="321"/>
        <v>0</v>
      </c>
      <c r="J4889" t="s">
        <v>52</v>
      </c>
      <c r="K4889">
        <v>25</v>
      </c>
      <c r="L4889">
        <v>78.260000000000005</v>
      </c>
      <c r="M4889">
        <v>0.04</v>
      </c>
      <c r="N4889" t="s">
        <v>39</v>
      </c>
      <c r="O4889">
        <v>35.090000000000003</v>
      </c>
      <c r="P4889">
        <v>2.61</v>
      </c>
      <c r="Q4889">
        <v>0.5</v>
      </c>
      <c r="R4889" t="s">
        <v>139</v>
      </c>
      <c r="S4889" t="s">
        <v>140</v>
      </c>
      <c r="T4889" t="s">
        <v>31</v>
      </c>
      <c r="U4889" t="s">
        <v>22</v>
      </c>
      <c r="V4889" t="s">
        <v>57</v>
      </c>
      <c r="W4889">
        <v>0.39</v>
      </c>
    </row>
    <row r="4890" spans="1:23" x14ac:dyDescent="0.3">
      <c r="A4890" t="s">
        <v>1157</v>
      </c>
      <c r="B4890" t="s">
        <v>1158</v>
      </c>
      <c r="D4890" s="1">
        <v>40086</v>
      </c>
      <c r="E4890" s="1">
        <v>40086</v>
      </c>
      <c r="F4890" s="1" t="str">
        <f t="shared" si="318"/>
        <v>September</v>
      </c>
      <c r="G4890" s="1" t="str">
        <f t="shared" si="319"/>
        <v>2009</v>
      </c>
      <c r="H4890" s="2">
        <f t="shared" si="320"/>
        <v>0</v>
      </c>
      <c r="I4890" s="2" t="str">
        <f t="shared" si="321"/>
        <v>FREE DELIVERY</v>
      </c>
      <c r="J4890" t="s">
        <v>52</v>
      </c>
      <c r="K4890">
        <v>47</v>
      </c>
      <c r="L4890">
        <v>992.95</v>
      </c>
      <c r="M4890">
        <v>0.04</v>
      </c>
      <c r="N4890" t="s">
        <v>18</v>
      </c>
      <c r="O4890">
        <v>-65.209999999999994</v>
      </c>
      <c r="P4890">
        <v>21.38</v>
      </c>
      <c r="Q4890">
        <v>8.99</v>
      </c>
      <c r="R4890" t="s">
        <v>139</v>
      </c>
      <c r="S4890" t="s">
        <v>140</v>
      </c>
      <c r="T4890" t="s">
        <v>31</v>
      </c>
      <c r="U4890" t="s">
        <v>22</v>
      </c>
      <c r="V4890" t="s">
        <v>60</v>
      </c>
      <c r="W4890">
        <v>0.59</v>
      </c>
    </row>
    <row r="4891" spans="1:23" x14ac:dyDescent="0.3">
      <c r="A4891" t="s">
        <v>1556</v>
      </c>
      <c r="B4891" t="s">
        <v>1634</v>
      </c>
      <c r="D4891" s="1">
        <v>39900</v>
      </c>
      <c r="E4891" s="1">
        <v>39901</v>
      </c>
      <c r="F4891" s="1" t="str">
        <f t="shared" si="318"/>
        <v>March</v>
      </c>
      <c r="G4891" s="1" t="str">
        <f t="shared" si="319"/>
        <v>2009</v>
      </c>
      <c r="H4891" s="2">
        <f t="shared" si="320"/>
        <v>1</v>
      </c>
      <c r="I4891" s="2" t="b">
        <f t="shared" si="321"/>
        <v>0</v>
      </c>
      <c r="J4891" t="s">
        <v>44</v>
      </c>
      <c r="K4891">
        <v>42</v>
      </c>
      <c r="L4891">
        <v>294.77999999999997</v>
      </c>
      <c r="M4891">
        <v>0.05</v>
      </c>
      <c r="N4891" t="s">
        <v>18</v>
      </c>
      <c r="O4891">
        <v>-113.45</v>
      </c>
      <c r="P4891">
        <v>6.68</v>
      </c>
      <c r="Q4891">
        <v>6.93</v>
      </c>
      <c r="R4891" t="s">
        <v>139</v>
      </c>
      <c r="S4891" t="s">
        <v>140</v>
      </c>
      <c r="T4891" t="s">
        <v>21</v>
      </c>
      <c r="U4891" t="s">
        <v>22</v>
      </c>
      <c r="V4891" t="s">
        <v>43</v>
      </c>
      <c r="W4891">
        <v>0.37</v>
      </c>
    </row>
    <row r="4892" spans="1:23" x14ac:dyDescent="0.3">
      <c r="A4892" t="s">
        <v>1007</v>
      </c>
      <c r="B4892" t="s">
        <v>1008</v>
      </c>
      <c r="D4892" s="1">
        <v>41164</v>
      </c>
      <c r="E4892" s="1">
        <v>41169</v>
      </c>
      <c r="F4892" s="1" t="str">
        <f t="shared" si="318"/>
        <v>September</v>
      </c>
      <c r="G4892" s="1" t="str">
        <f t="shared" si="319"/>
        <v>2012</v>
      </c>
      <c r="H4892" s="2">
        <f t="shared" si="320"/>
        <v>5</v>
      </c>
      <c r="I4892" s="2" t="b">
        <f t="shared" si="321"/>
        <v>0</v>
      </c>
      <c r="J4892" t="s">
        <v>17</v>
      </c>
      <c r="K4892">
        <v>45</v>
      </c>
      <c r="L4892">
        <v>282.70999999999998</v>
      </c>
      <c r="M4892">
        <v>0.09</v>
      </c>
      <c r="N4892" t="s">
        <v>18</v>
      </c>
      <c r="O4892">
        <v>-141.44</v>
      </c>
      <c r="P4892">
        <v>6.48</v>
      </c>
      <c r="Q4892">
        <v>6.74</v>
      </c>
      <c r="R4892" t="s">
        <v>139</v>
      </c>
      <c r="S4892" t="s">
        <v>140</v>
      </c>
      <c r="T4892" t="s">
        <v>31</v>
      </c>
      <c r="U4892" t="s">
        <v>22</v>
      </c>
      <c r="V4892" t="s">
        <v>43</v>
      </c>
      <c r="W4892">
        <v>0.37</v>
      </c>
    </row>
    <row r="4893" spans="1:23" x14ac:dyDescent="0.3">
      <c r="A4893" t="s">
        <v>1007</v>
      </c>
      <c r="B4893" t="s">
        <v>1008</v>
      </c>
      <c r="D4893" s="1">
        <v>41164</v>
      </c>
      <c r="E4893" s="1">
        <v>41171</v>
      </c>
      <c r="F4893" s="1" t="str">
        <f t="shared" si="318"/>
        <v>September</v>
      </c>
      <c r="G4893" s="1" t="str">
        <f t="shared" si="319"/>
        <v>2012</v>
      </c>
      <c r="H4893" s="2">
        <f t="shared" si="320"/>
        <v>7</v>
      </c>
      <c r="I4893" s="2" t="b">
        <f t="shared" si="321"/>
        <v>0</v>
      </c>
      <c r="J4893" t="s">
        <v>17</v>
      </c>
      <c r="K4893">
        <v>48</v>
      </c>
      <c r="L4893">
        <v>724.13</v>
      </c>
      <c r="M4893">
        <v>0.01</v>
      </c>
      <c r="N4893" t="s">
        <v>18</v>
      </c>
      <c r="O4893">
        <v>-250.53</v>
      </c>
      <c r="P4893">
        <v>14.81</v>
      </c>
      <c r="Q4893">
        <v>13.32</v>
      </c>
      <c r="R4893" t="s">
        <v>139</v>
      </c>
      <c r="S4893" t="s">
        <v>140</v>
      </c>
      <c r="T4893" t="s">
        <v>31</v>
      </c>
      <c r="U4893" t="s">
        <v>22</v>
      </c>
      <c r="V4893" t="s">
        <v>28</v>
      </c>
      <c r="W4893">
        <v>0.43</v>
      </c>
    </row>
    <row r="4894" spans="1:23" x14ac:dyDescent="0.3">
      <c r="A4894" t="s">
        <v>1007</v>
      </c>
      <c r="B4894" t="s">
        <v>1008</v>
      </c>
      <c r="D4894" s="1">
        <v>41164</v>
      </c>
      <c r="E4894" s="1">
        <v>41171</v>
      </c>
      <c r="F4894" s="1" t="str">
        <f t="shared" si="318"/>
        <v>September</v>
      </c>
      <c r="G4894" s="1" t="str">
        <f t="shared" si="319"/>
        <v>2012</v>
      </c>
      <c r="H4894" s="2">
        <f t="shared" si="320"/>
        <v>7</v>
      </c>
      <c r="I4894" s="2" t="b">
        <f t="shared" si="321"/>
        <v>0</v>
      </c>
      <c r="J4894" t="s">
        <v>17</v>
      </c>
      <c r="K4894">
        <v>15</v>
      </c>
      <c r="L4894">
        <v>294.66000000000003</v>
      </c>
      <c r="M4894">
        <v>7.0000000000000007E-2</v>
      </c>
      <c r="N4894" t="s">
        <v>18</v>
      </c>
      <c r="O4894">
        <v>86.33</v>
      </c>
      <c r="P4894">
        <v>20.239999999999998</v>
      </c>
      <c r="Q4894">
        <v>6.67</v>
      </c>
      <c r="R4894" t="s">
        <v>139</v>
      </c>
      <c r="S4894" t="s">
        <v>140</v>
      </c>
      <c r="T4894" t="s">
        <v>31</v>
      </c>
      <c r="U4894" t="s">
        <v>36</v>
      </c>
      <c r="V4894" t="s">
        <v>37</v>
      </c>
      <c r="W4894">
        <v>0.49</v>
      </c>
    </row>
    <row r="4895" spans="1:23" x14ac:dyDescent="0.3">
      <c r="A4895" t="s">
        <v>1597</v>
      </c>
      <c r="B4895" t="s">
        <v>1633</v>
      </c>
      <c r="D4895" s="1">
        <v>40187</v>
      </c>
      <c r="E4895" s="1">
        <v>40187</v>
      </c>
      <c r="F4895" s="1" t="str">
        <f t="shared" si="318"/>
        <v>January</v>
      </c>
      <c r="G4895" s="1" t="str">
        <f t="shared" si="319"/>
        <v>2010</v>
      </c>
      <c r="H4895" s="2">
        <f t="shared" si="320"/>
        <v>0</v>
      </c>
      <c r="I4895" s="2" t="str">
        <f t="shared" si="321"/>
        <v>FREE DELIVERY</v>
      </c>
      <c r="J4895" t="s">
        <v>24</v>
      </c>
      <c r="K4895">
        <v>32</v>
      </c>
      <c r="L4895">
        <v>16172.44</v>
      </c>
      <c r="M4895">
        <v>0.03</v>
      </c>
      <c r="N4895" t="s">
        <v>25</v>
      </c>
      <c r="O4895">
        <v>7176.12</v>
      </c>
      <c r="P4895">
        <v>500.98</v>
      </c>
      <c r="Q4895">
        <v>28.14</v>
      </c>
      <c r="R4895" t="s">
        <v>139</v>
      </c>
      <c r="S4895" t="s">
        <v>140</v>
      </c>
      <c r="T4895" t="s">
        <v>27</v>
      </c>
      <c r="U4895" t="s">
        <v>32</v>
      </c>
      <c r="V4895" t="s">
        <v>94</v>
      </c>
      <c r="W4895">
        <v>0.38</v>
      </c>
    </row>
    <row r="4896" spans="1:23" x14ac:dyDescent="0.3">
      <c r="A4896" t="s">
        <v>1635</v>
      </c>
      <c r="B4896" t="s">
        <v>1636</v>
      </c>
      <c r="D4896" s="1">
        <v>40848</v>
      </c>
      <c r="E4896" s="1">
        <v>40849</v>
      </c>
      <c r="F4896" s="1" t="str">
        <f t="shared" si="318"/>
        <v>November</v>
      </c>
      <c r="G4896" s="1" t="str">
        <f t="shared" si="319"/>
        <v>2011</v>
      </c>
      <c r="H4896" s="2">
        <f t="shared" si="320"/>
        <v>1</v>
      </c>
      <c r="I4896" s="2" t="b">
        <f t="shared" si="321"/>
        <v>0</v>
      </c>
      <c r="J4896" t="s">
        <v>24</v>
      </c>
      <c r="K4896">
        <v>36</v>
      </c>
      <c r="L4896">
        <v>4733.7</v>
      </c>
      <c r="M4896">
        <v>0</v>
      </c>
      <c r="N4896" t="s">
        <v>25</v>
      </c>
      <c r="O4896">
        <v>624.36</v>
      </c>
      <c r="P4896">
        <v>120.98</v>
      </c>
      <c r="Q4896">
        <v>30</v>
      </c>
      <c r="R4896" t="s">
        <v>139</v>
      </c>
      <c r="S4896" t="s">
        <v>140</v>
      </c>
      <c r="T4896" t="s">
        <v>27</v>
      </c>
      <c r="U4896" t="s">
        <v>36</v>
      </c>
      <c r="V4896" t="s">
        <v>67</v>
      </c>
      <c r="W4896">
        <v>0.64</v>
      </c>
    </row>
    <row r="4897" spans="1:23" x14ac:dyDescent="0.3">
      <c r="A4897" t="s">
        <v>1635</v>
      </c>
      <c r="B4897" t="s">
        <v>1636</v>
      </c>
      <c r="D4897" s="1">
        <v>40848</v>
      </c>
      <c r="E4897" s="1">
        <v>40849</v>
      </c>
      <c r="F4897" s="1" t="str">
        <f t="shared" si="318"/>
        <v>November</v>
      </c>
      <c r="G4897" s="1" t="str">
        <f t="shared" si="319"/>
        <v>2011</v>
      </c>
      <c r="H4897" s="2">
        <f t="shared" si="320"/>
        <v>1</v>
      </c>
      <c r="I4897" s="2" t="b">
        <f t="shared" si="321"/>
        <v>0</v>
      </c>
      <c r="J4897" t="s">
        <v>24</v>
      </c>
      <c r="K4897">
        <v>14</v>
      </c>
      <c r="L4897">
        <v>2718.07</v>
      </c>
      <c r="M4897">
        <v>0.1</v>
      </c>
      <c r="N4897" t="s">
        <v>18</v>
      </c>
      <c r="O4897">
        <v>1107.53</v>
      </c>
      <c r="P4897">
        <v>209.84</v>
      </c>
      <c r="Q4897">
        <v>21.21</v>
      </c>
      <c r="R4897" t="s">
        <v>139</v>
      </c>
      <c r="S4897" t="s">
        <v>140</v>
      </c>
      <c r="T4897" t="s">
        <v>27</v>
      </c>
      <c r="U4897" t="s">
        <v>36</v>
      </c>
      <c r="V4897" t="s">
        <v>37</v>
      </c>
      <c r="W4897">
        <v>0.59</v>
      </c>
    </row>
    <row r="4898" spans="1:23" x14ac:dyDescent="0.3">
      <c r="A4898" t="s">
        <v>1637</v>
      </c>
      <c r="B4898" t="s">
        <v>924</v>
      </c>
      <c r="D4898" s="1">
        <v>41136</v>
      </c>
      <c r="E4898" s="1">
        <v>41138</v>
      </c>
      <c r="F4898" s="1" t="str">
        <f t="shared" si="318"/>
        <v>August</v>
      </c>
      <c r="G4898" s="1" t="str">
        <f t="shared" si="319"/>
        <v>2012</v>
      </c>
      <c r="H4898" s="2">
        <f t="shared" si="320"/>
        <v>2</v>
      </c>
      <c r="I4898" s="2" t="b">
        <f t="shared" si="321"/>
        <v>0</v>
      </c>
      <c r="J4898" t="s">
        <v>44</v>
      </c>
      <c r="K4898">
        <v>17</v>
      </c>
      <c r="L4898">
        <v>198.78</v>
      </c>
      <c r="M4898">
        <v>0.02</v>
      </c>
      <c r="N4898" t="s">
        <v>18</v>
      </c>
      <c r="O4898">
        <v>-28.35</v>
      </c>
      <c r="P4898">
        <v>11.5</v>
      </c>
      <c r="Q4898">
        <v>7.19</v>
      </c>
      <c r="R4898" t="s">
        <v>139</v>
      </c>
      <c r="S4898" t="s">
        <v>140</v>
      </c>
      <c r="T4898" t="s">
        <v>31</v>
      </c>
      <c r="U4898" t="s">
        <v>22</v>
      </c>
      <c r="V4898" t="s">
        <v>29</v>
      </c>
      <c r="W4898">
        <v>0.4</v>
      </c>
    </row>
    <row r="4899" spans="1:23" x14ac:dyDescent="0.3">
      <c r="A4899" t="s">
        <v>1637</v>
      </c>
      <c r="B4899" t="s">
        <v>924</v>
      </c>
      <c r="D4899" s="1">
        <v>41136</v>
      </c>
      <c r="E4899" s="1">
        <v>41138</v>
      </c>
      <c r="F4899" s="1" t="str">
        <f t="shared" si="318"/>
        <v>August</v>
      </c>
      <c r="G4899" s="1" t="str">
        <f t="shared" si="319"/>
        <v>2012</v>
      </c>
      <c r="H4899" s="2">
        <f t="shared" si="320"/>
        <v>2</v>
      </c>
      <c r="I4899" s="2" t="b">
        <f t="shared" si="321"/>
        <v>0</v>
      </c>
      <c r="J4899" t="s">
        <v>44</v>
      </c>
      <c r="K4899">
        <v>50</v>
      </c>
      <c r="L4899">
        <v>281.58</v>
      </c>
      <c r="M4899">
        <v>0.09</v>
      </c>
      <c r="N4899" t="s">
        <v>18</v>
      </c>
      <c r="O4899">
        <v>-161.56</v>
      </c>
      <c r="P4899">
        <v>5.77</v>
      </c>
      <c r="Q4899">
        <v>5.92</v>
      </c>
      <c r="R4899" t="s">
        <v>139</v>
      </c>
      <c r="S4899" t="s">
        <v>140</v>
      </c>
      <c r="T4899" t="s">
        <v>31</v>
      </c>
      <c r="U4899" t="s">
        <v>36</v>
      </c>
      <c r="V4899" t="s">
        <v>37</v>
      </c>
      <c r="W4899">
        <v>0.55000000000000004</v>
      </c>
    </row>
    <row r="4900" spans="1:23" x14ac:dyDescent="0.3">
      <c r="A4900" t="s">
        <v>1323</v>
      </c>
      <c r="B4900" t="s">
        <v>1537</v>
      </c>
      <c r="D4900" s="1">
        <v>40666</v>
      </c>
      <c r="E4900" s="1">
        <v>40668</v>
      </c>
      <c r="F4900" s="1" t="str">
        <f t="shared" si="318"/>
        <v>May</v>
      </c>
      <c r="G4900" s="1" t="str">
        <f t="shared" si="319"/>
        <v>2011</v>
      </c>
      <c r="H4900" s="2">
        <f t="shared" si="320"/>
        <v>2</v>
      </c>
      <c r="I4900" s="2" t="b">
        <f t="shared" si="321"/>
        <v>0</v>
      </c>
      <c r="J4900" t="s">
        <v>52</v>
      </c>
      <c r="K4900">
        <v>4</v>
      </c>
      <c r="L4900">
        <v>2206.17</v>
      </c>
      <c r="M4900">
        <v>0.02</v>
      </c>
      <c r="N4900" t="s">
        <v>18</v>
      </c>
      <c r="O4900">
        <v>251.43</v>
      </c>
      <c r="P4900">
        <v>525.98</v>
      </c>
      <c r="Q4900">
        <v>19.989999999999998</v>
      </c>
      <c r="R4900" t="s">
        <v>139</v>
      </c>
      <c r="S4900" t="s">
        <v>140</v>
      </c>
      <c r="T4900" t="s">
        <v>27</v>
      </c>
      <c r="U4900" t="s">
        <v>22</v>
      </c>
      <c r="V4900" t="s">
        <v>29</v>
      </c>
      <c r="W4900">
        <v>0.37</v>
      </c>
    </row>
    <row r="4901" spans="1:23" x14ac:dyDescent="0.3">
      <c r="A4901" t="s">
        <v>1323</v>
      </c>
      <c r="B4901" t="s">
        <v>1537</v>
      </c>
      <c r="D4901" s="1">
        <v>40666</v>
      </c>
      <c r="E4901" s="1">
        <v>40668</v>
      </c>
      <c r="F4901" s="1" t="str">
        <f t="shared" si="318"/>
        <v>May</v>
      </c>
      <c r="G4901" s="1" t="str">
        <f t="shared" si="319"/>
        <v>2011</v>
      </c>
      <c r="H4901" s="2">
        <f t="shared" si="320"/>
        <v>2</v>
      </c>
      <c r="I4901" s="2" t="b">
        <f t="shared" si="321"/>
        <v>0</v>
      </c>
      <c r="J4901" t="s">
        <v>52</v>
      </c>
      <c r="K4901">
        <v>40</v>
      </c>
      <c r="L4901">
        <v>621.12</v>
      </c>
      <c r="M4901">
        <v>0.1</v>
      </c>
      <c r="N4901" t="s">
        <v>18</v>
      </c>
      <c r="O4901">
        <v>190.53</v>
      </c>
      <c r="P4901">
        <v>16.510000000000002</v>
      </c>
      <c r="Q4901">
        <v>2.99</v>
      </c>
      <c r="R4901" t="s">
        <v>139</v>
      </c>
      <c r="S4901" t="s">
        <v>140</v>
      </c>
      <c r="T4901" t="s">
        <v>27</v>
      </c>
      <c r="U4901" t="s">
        <v>22</v>
      </c>
      <c r="V4901" t="s">
        <v>29</v>
      </c>
      <c r="W4901">
        <v>0.37</v>
      </c>
    </row>
    <row r="4902" spans="1:23" x14ac:dyDescent="0.3">
      <c r="A4902" t="s">
        <v>1323</v>
      </c>
      <c r="B4902" t="s">
        <v>1537</v>
      </c>
      <c r="D4902" s="1">
        <v>40666</v>
      </c>
      <c r="E4902" s="1">
        <v>40668</v>
      </c>
      <c r="F4902" s="1" t="str">
        <f t="shared" si="318"/>
        <v>May</v>
      </c>
      <c r="G4902" s="1" t="str">
        <f t="shared" si="319"/>
        <v>2011</v>
      </c>
      <c r="H4902" s="2">
        <f t="shared" si="320"/>
        <v>2</v>
      </c>
      <c r="I4902" s="2" t="b">
        <f t="shared" si="321"/>
        <v>0</v>
      </c>
      <c r="J4902" t="s">
        <v>52</v>
      </c>
      <c r="K4902">
        <v>31</v>
      </c>
      <c r="L4902">
        <v>175.92</v>
      </c>
      <c r="M4902">
        <v>0.09</v>
      </c>
      <c r="N4902" t="s">
        <v>18</v>
      </c>
      <c r="O4902">
        <v>-93.41</v>
      </c>
      <c r="P4902">
        <v>5.98</v>
      </c>
      <c r="Q4902">
        <v>3.85</v>
      </c>
      <c r="R4902" t="s">
        <v>139</v>
      </c>
      <c r="S4902" t="s">
        <v>140</v>
      </c>
      <c r="T4902" t="s">
        <v>27</v>
      </c>
      <c r="U4902" t="s">
        <v>32</v>
      </c>
      <c r="V4902" t="s">
        <v>48</v>
      </c>
      <c r="W4902">
        <v>0.68</v>
      </c>
    </row>
    <row r="4903" spans="1:23" x14ac:dyDescent="0.3">
      <c r="A4903" t="s">
        <v>1638</v>
      </c>
      <c r="B4903" t="s">
        <v>1639</v>
      </c>
      <c r="D4903" s="1">
        <v>39909</v>
      </c>
      <c r="E4903" s="1">
        <v>39916</v>
      </c>
      <c r="F4903" s="1" t="str">
        <f t="shared" si="318"/>
        <v>April</v>
      </c>
      <c r="G4903" s="1" t="str">
        <f t="shared" si="319"/>
        <v>2009</v>
      </c>
      <c r="H4903" s="2">
        <f t="shared" si="320"/>
        <v>7</v>
      </c>
      <c r="I4903" s="2" t="b">
        <f t="shared" si="321"/>
        <v>0</v>
      </c>
      <c r="J4903" t="s">
        <v>17</v>
      </c>
      <c r="K4903">
        <v>27</v>
      </c>
      <c r="L4903">
        <v>384.74</v>
      </c>
      <c r="M4903">
        <v>0.01</v>
      </c>
      <c r="N4903" t="s">
        <v>39</v>
      </c>
      <c r="O4903">
        <v>2.69</v>
      </c>
      <c r="P4903">
        <v>13.43</v>
      </c>
      <c r="Q4903">
        <v>5.5</v>
      </c>
      <c r="R4903" t="s">
        <v>139</v>
      </c>
      <c r="S4903" t="s">
        <v>140</v>
      </c>
      <c r="T4903" t="s">
        <v>31</v>
      </c>
      <c r="U4903" t="s">
        <v>22</v>
      </c>
      <c r="V4903" t="s">
        <v>23</v>
      </c>
      <c r="W4903">
        <v>0.56999999999999995</v>
      </c>
    </row>
    <row r="4904" spans="1:23" x14ac:dyDescent="0.3">
      <c r="A4904" t="s">
        <v>1005</v>
      </c>
      <c r="B4904" t="s">
        <v>1006</v>
      </c>
      <c r="D4904" s="1">
        <v>40176</v>
      </c>
      <c r="E4904" s="1">
        <v>40181</v>
      </c>
      <c r="F4904" s="1" t="str">
        <f t="shared" si="318"/>
        <v>January</v>
      </c>
      <c r="G4904" s="1" t="str">
        <f t="shared" si="319"/>
        <v>2010</v>
      </c>
      <c r="H4904" s="2">
        <f t="shared" si="320"/>
        <v>5</v>
      </c>
      <c r="I4904" s="2" t="b">
        <f t="shared" si="321"/>
        <v>0</v>
      </c>
      <c r="J4904" t="s">
        <v>17</v>
      </c>
      <c r="K4904">
        <v>24</v>
      </c>
      <c r="L4904">
        <v>133.94</v>
      </c>
      <c r="M4904">
        <v>0.08</v>
      </c>
      <c r="N4904" t="s">
        <v>39</v>
      </c>
      <c r="O4904">
        <v>45</v>
      </c>
      <c r="P4904">
        <v>5.84</v>
      </c>
      <c r="Q4904">
        <v>1</v>
      </c>
      <c r="R4904" t="s">
        <v>139</v>
      </c>
      <c r="S4904" t="s">
        <v>140</v>
      </c>
      <c r="T4904" t="s">
        <v>21</v>
      </c>
      <c r="U4904" t="s">
        <v>22</v>
      </c>
      <c r="V4904" t="s">
        <v>60</v>
      </c>
      <c r="W4904">
        <v>0.38</v>
      </c>
    </row>
    <row r="4905" spans="1:23" x14ac:dyDescent="0.3">
      <c r="A4905" t="s">
        <v>1005</v>
      </c>
      <c r="B4905" t="s">
        <v>1006</v>
      </c>
      <c r="D4905" s="1">
        <v>40176</v>
      </c>
      <c r="E4905" s="1">
        <v>40180</v>
      </c>
      <c r="F4905" s="1" t="str">
        <f t="shared" si="318"/>
        <v>January</v>
      </c>
      <c r="G4905" s="1" t="str">
        <f t="shared" si="319"/>
        <v>2010</v>
      </c>
      <c r="H4905" s="2">
        <f t="shared" si="320"/>
        <v>4</v>
      </c>
      <c r="I4905" s="2" t="b">
        <f t="shared" si="321"/>
        <v>0</v>
      </c>
      <c r="J4905" t="s">
        <v>17</v>
      </c>
      <c r="K4905">
        <v>29</v>
      </c>
      <c r="L4905">
        <v>5433.0895</v>
      </c>
      <c r="M4905">
        <v>0</v>
      </c>
      <c r="N4905" t="s">
        <v>18</v>
      </c>
      <c r="O4905">
        <v>1365.28</v>
      </c>
      <c r="P4905">
        <v>205.99</v>
      </c>
      <c r="Q4905">
        <v>8.99</v>
      </c>
      <c r="R4905" t="s">
        <v>139</v>
      </c>
      <c r="S4905" t="s">
        <v>140</v>
      </c>
      <c r="T4905" t="s">
        <v>21</v>
      </c>
      <c r="U4905" t="s">
        <v>32</v>
      </c>
      <c r="V4905" t="s">
        <v>33</v>
      </c>
      <c r="W4905">
        <v>0.6</v>
      </c>
    </row>
    <row r="4906" spans="1:23" x14ac:dyDescent="0.3">
      <c r="A4906" t="s">
        <v>1570</v>
      </c>
      <c r="B4906" t="s">
        <v>1632</v>
      </c>
      <c r="D4906" s="1">
        <v>40039</v>
      </c>
      <c r="E4906" s="1">
        <v>40041</v>
      </c>
      <c r="F4906" s="1" t="str">
        <f t="shared" si="318"/>
        <v>August</v>
      </c>
      <c r="G4906" s="1" t="str">
        <f t="shared" si="319"/>
        <v>2009</v>
      </c>
      <c r="H4906" s="2">
        <f t="shared" si="320"/>
        <v>2</v>
      </c>
      <c r="I4906" s="2" t="b">
        <f t="shared" si="321"/>
        <v>0</v>
      </c>
      <c r="J4906" t="s">
        <v>52</v>
      </c>
      <c r="K4906">
        <v>43</v>
      </c>
      <c r="L4906">
        <v>92.63</v>
      </c>
      <c r="M4906">
        <v>0.05</v>
      </c>
      <c r="N4906" t="s">
        <v>18</v>
      </c>
      <c r="O4906">
        <v>-70.8</v>
      </c>
      <c r="P4906">
        <v>2.08</v>
      </c>
      <c r="Q4906">
        <v>2.56</v>
      </c>
      <c r="R4906" t="s">
        <v>139</v>
      </c>
      <c r="S4906" t="s">
        <v>140</v>
      </c>
      <c r="T4906" t="s">
        <v>42</v>
      </c>
      <c r="U4906" t="s">
        <v>22</v>
      </c>
      <c r="V4906" t="s">
        <v>82</v>
      </c>
      <c r="W4906">
        <v>0.55000000000000004</v>
      </c>
    </row>
    <row r="4907" spans="1:23" x14ac:dyDescent="0.3">
      <c r="A4907" t="s">
        <v>1007</v>
      </c>
      <c r="B4907" t="s">
        <v>1008</v>
      </c>
      <c r="D4907" s="1">
        <v>40405</v>
      </c>
      <c r="E4907" s="1">
        <v>40407</v>
      </c>
      <c r="F4907" s="1" t="str">
        <f t="shared" si="318"/>
        <v>August</v>
      </c>
      <c r="G4907" s="1" t="str">
        <f t="shared" si="319"/>
        <v>2010</v>
      </c>
      <c r="H4907" s="2">
        <f t="shared" si="320"/>
        <v>2</v>
      </c>
      <c r="I4907" s="2" t="b">
        <f t="shared" si="321"/>
        <v>0</v>
      </c>
      <c r="J4907" t="s">
        <v>24</v>
      </c>
      <c r="K4907">
        <v>23</v>
      </c>
      <c r="L4907">
        <v>21062.91</v>
      </c>
      <c r="M4907">
        <v>0.01</v>
      </c>
      <c r="N4907" t="s">
        <v>25</v>
      </c>
      <c r="O4907">
        <v>5713.53</v>
      </c>
      <c r="P4907">
        <v>880.98</v>
      </c>
      <c r="Q4907">
        <v>44.55</v>
      </c>
      <c r="R4907" t="s">
        <v>139</v>
      </c>
      <c r="S4907" t="s">
        <v>140</v>
      </c>
      <c r="T4907" t="s">
        <v>31</v>
      </c>
      <c r="U4907" t="s">
        <v>36</v>
      </c>
      <c r="V4907" t="s">
        <v>54</v>
      </c>
      <c r="W4907">
        <v>0.62</v>
      </c>
    </row>
    <row r="4908" spans="1:23" x14ac:dyDescent="0.3">
      <c r="A4908" t="s">
        <v>1640</v>
      </c>
      <c r="B4908" t="s">
        <v>952</v>
      </c>
      <c r="D4908" s="1">
        <v>39819</v>
      </c>
      <c r="E4908" s="1">
        <v>39821</v>
      </c>
      <c r="F4908" s="1" t="str">
        <f t="shared" si="318"/>
        <v>January</v>
      </c>
      <c r="G4908" s="1" t="str">
        <f t="shared" si="319"/>
        <v>2009</v>
      </c>
      <c r="H4908" s="2">
        <f t="shared" si="320"/>
        <v>2</v>
      </c>
      <c r="I4908" s="2" t="b">
        <f t="shared" si="321"/>
        <v>0</v>
      </c>
      <c r="J4908" t="s">
        <v>44</v>
      </c>
      <c r="K4908">
        <v>1</v>
      </c>
      <c r="L4908">
        <v>22.13</v>
      </c>
      <c r="M4908">
        <v>7.0000000000000007E-2</v>
      </c>
      <c r="N4908" t="s">
        <v>39</v>
      </c>
      <c r="O4908">
        <v>-2.39</v>
      </c>
      <c r="P4908">
        <v>7.68</v>
      </c>
      <c r="Q4908">
        <v>6.16</v>
      </c>
      <c r="R4908" t="s">
        <v>139</v>
      </c>
      <c r="S4908" t="s">
        <v>140</v>
      </c>
      <c r="T4908" t="s">
        <v>27</v>
      </c>
      <c r="U4908" t="s">
        <v>22</v>
      </c>
      <c r="V4908" t="s">
        <v>29</v>
      </c>
      <c r="W4908">
        <v>0.35</v>
      </c>
    </row>
    <row r="4909" spans="1:23" x14ac:dyDescent="0.3">
      <c r="A4909" t="s">
        <v>1640</v>
      </c>
      <c r="B4909" t="s">
        <v>952</v>
      </c>
      <c r="D4909" s="1">
        <v>39819</v>
      </c>
      <c r="E4909" s="1">
        <v>39821</v>
      </c>
      <c r="F4909" s="1" t="str">
        <f t="shared" si="318"/>
        <v>January</v>
      </c>
      <c r="G4909" s="1" t="str">
        <f t="shared" si="319"/>
        <v>2009</v>
      </c>
      <c r="H4909" s="2">
        <f t="shared" si="320"/>
        <v>2</v>
      </c>
      <c r="I4909" s="2" t="b">
        <f t="shared" si="321"/>
        <v>0</v>
      </c>
      <c r="J4909" t="s">
        <v>44</v>
      </c>
      <c r="K4909">
        <v>19</v>
      </c>
      <c r="L4909">
        <v>129.84</v>
      </c>
      <c r="M4909">
        <v>0.05</v>
      </c>
      <c r="N4909" t="s">
        <v>39</v>
      </c>
      <c r="O4909">
        <v>2.39</v>
      </c>
      <c r="P4909">
        <v>6.64</v>
      </c>
      <c r="Q4909">
        <v>4.95</v>
      </c>
      <c r="R4909" t="s">
        <v>139</v>
      </c>
      <c r="S4909" t="s">
        <v>140</v>
      </c>
      <c r="T4909" t="s">
        <v>27</v>
      </c>
      <c r="U4909" t="s">
        <v>36</v>
      </c>
      <c r="V4909" t="s">
        <v>37</v>
      </c>
      <c r="W4909">
        <v>0.37</v>
      </c>
    </row>
    <row r="4910" spans="1:23" x14ac:dyDescent="0.3">
      <c r="A4910" t="s">
        <v>1428</v>
      </c>
      <c r="B4910" t="s">
        <v>1312</v>
      </c>
      <c r="D4910" s="1">
        <v>40327</v>
      </c>
      <c r="E4910" s="1">
        <v>40332</v>
      </c>
      <c r="F4910" s="1" t="str">
        <f t="shared" si="318"/>
        <v>June</v>
      </c>
      <c r="G4910" s="1" t="str">
        <f t="shared" si="319"/>
        <v>2010</v>
      </c>
      <c r="H4910" s="2">
        <f t="shared" si="320"/>
        <v>5</v>
      </c>
      <c r="I4910" s="2" t="b">
        <f t="shared" si="321"/>
        <v>0</v>
      </c>
      <c r="J4910" t="s">
        <v>17</v>
      </c>
      <c r="K4910">
        <v>43</v>
      </c>
      <c r="L4910">
        <v>3681.7494999999999</v>
      </c>
      <c r="M4910">
        <v>0.01</v>
      </c>
      <c r="N4910" t="s">
        <v>18</v>
      </c>
      <c r="O4910">
        <v>1196.44</v>
      </c>
      <c r="P4910">
        <v>95.99</v>
      </c>
      <c r="Q4910">
        <v>4.9000000000000004</v>
      </c>
      <c r="R4910" t="s">
        <v>139</v>
      </c>
      <c r="S4910" t="s">
        <v>140</v>
      </c>
      <c r="T4910" t="s">
        <v>31</v>
      </c>
      <c r="U4910" t="s">
        <v>32</v>
      </c>
      <c r="V4910" t="s">
        <v>33</v>
      </c>
      <c r="W4910">
        <v>0.56000000000000005</v>
      </c>
    </row>
    <row r="4911" spans="1:23" x14ac:dyDescent="0.3">
      <c r="A4911" t="s">
        <v>1393</v>
      </c>
      <c r="B4911" t="s">
        <v>1641</v>
      </c>
      <c r="D4911" s="1">
        <v>40451</v>
      </c>
      <c r="E4911" s="1">
        <v>40454</v>
      </c>
      <c r="F4911" s="1" t="str">
        <f t="shared" si="318"/>
        <v>October</v>
      </c>
      <c r="G4911" s="1" t="str">
        <f t="shared" si="319"/>
        <v>2010</v>
      </c>
      <c r="H4911" s="2">
        <f t="shared" si="320"/>
        <v>3</v>
      </c>
      <c r="I4911" s="2" t="b">
        <f t="shared" si="321"/>
        <v>0</v>
      </c>
      <c r="J4911" t="s">
        <v>34</v>
      </c>
      <c r="K4911">
        <v>36</v>
      </c>
      <c r="L4911">
        <v>2300.4499999999998</v>
      </c>
      <c r="M4911">
        <v>0.02</v>
      </c>
      <c r="N4911" t="s">
        <v>18</v>
      </c>
      <c r="O4911">
        <v>624.64</v>
      </c>
      <c r="P4911">
        <v>60.98</v>
      </c>
      <c r="Q4911">
        <v>19.989999999999998</v>
      </c>
      <c r="R4911" t="s">
        <v>139</v>
      </c>
      <c r="S4911" t="s">
        <v>140</v>
      </c>
      <c r="T4911" t="s">
        <v>21</v>
      </c>
      <c r="U4911" t="s">
        <v>22</v>
      </c>
      <c r="V4911" t="s">
        <v>51</v>
      </c>
      <c r="W4911">
        <v>0.38</v>
      </c>
    </row>
    <row r="4912" spans="1:23" x14ac:dyDescent="0.3">
      <c r="A4912" t="s">
        <v>1393</v>
      </c>
      <c r="B4912" t="s">
        <v>1641</v>
      </c>
      <c r="D4912" s="1">
        <v>40451</v>
      </c>
      <c r="E4912" s="1">
        <v>40453</v>
      </c>
      <c r="F4912" s="1" t="str">
        <f t="shared" si="318"/>
        <v>October</v>
      </c>
      <c r="G4912" s="1" t="str">
        <f t="shared" si="319"/>
        <v>2010</v>
      </c>
      <c r="H4912" s="2">
        <f t="shared" si="320"/>
        <v>2</v>
      </c>
      <c r="I4912" s="2" t="b">
        <f t="shared" si="321"/>
        <v>0</v>
      </c>
      <c r="J4912" t="s">
        <v>34</v>
      </c>
      <c r="K4912">
        <v>46</v>
      </c>
      <c r="L4912">
        <v>548.11</v>
      </c>
      <c r="M4912">
        <v>0.04</v>
      </c>
      <c r="N4912" t="s">
        <v>18</v>
      </c>
      <c r="O4912">
        <v>124.24</v>
      </c>
      <c r="P4912">
        <v>11.55</v>
      </c>
      <c r="Q4912">
        <v>2.36</v>
      </c>
      <c r="R4912" t="s">
        <v>139</v>
      </c>
      <c r="S4912" t="s">
        <v>140</v>
      </c>
      <c r="T4912" t="s">
        <v>21</v>
      </c>
      <c r="U4912" t="s">
        <v>22</v>
      </c>
      <c r="V4912" t="s">
        <v>60</v>
      </c>
      <c r="W4912">
        <v>0.55000000000000004</v>
      </c>
    </row>
    <row r="4913" spans="1:23" x14ac:dyDescent="0.3">
      <c r="A4913" t="s">
        <v>1642</v>
      </c>
      <c r="B4913" t="s">
        <v>1523</v>
      </c>
      <c r="D4913" s="1">
        <v>40966</v>
      </c>
      <c r="E4913" s="1">
        <v>40969</v>
      </c>
      <c r="F4913" s="1" t="str">
        <f t="shared" si="318"/>
        <v>March</v>
      </c>
      <c r="G4913" s="1" t="str">
        <f t="shared" si="319"/>
        <v>2012</v>
      </c>
      <c r="H4913" s="2">
        <f t="shared" si="320"/>
        <v>3</v>
      </c>
      <c r="I4913" s="2" t="b">
        <f t="shared" si="321"/>
        <v>0</v>
      </c>
      <c r="J4913" t="s">
        <v>44</v>
      </c>
      <c r="K4913">
        <v>32</v>
      </c>
      <c r="L4913">
        <v>1425.06</v>
      </c>
      <c r="M4913">
        <v>0.1</v>
      </c>
      <c r="N4913" t="s">
        <v>18</v>
      </c>
      <c r="O4913">
        <v>597.30999999999995</v>
      </c>
      <c r="P4913">
        <v>48.04</v>
      </c>
      <c r="Q4913">
        <v>5.09</v>
      </c>
      <c r="R4913" t="s">
        <v>139</v>
      </c>
      <c r="S4913" t="s">
        <v>140</v>
      </c>
      <c r="T4913" t="s">
        <v>27</v>
      </c>
      <c r="U4913" t="s">
        <v>22</v>
      </c>
      <c r="V4913" t="s">
        <v>43</v>
      </c>
      <c r="W4913">
        <v>0.37</v>
      </c>
    </row>
    <row r="4914" spans="1:23" x14ac:dyDescent="0.3">
      <c r="A4914" t="s">
        <v>1031</v>
      </c>
      <c r="B4914" t="s">
        <v>1643</v>
      </c>
      <c r="D4914" s="1">
        <v>40920</v>
      </c>
      <c r="E4914" s="1">
        <v>40921</v>
      </c>
      <c r="F4914" s="1" t="str">
        <f t="shared" si="318"/>
        <v>January</v>
      </c>
      <c r="G4914" s="1" t="str">
        <f t="shared" si="319"/>
        <v>2012</v>
      </c>
      <c r="H4914" s="2">
        <f t="shared" si="320"/>
        <v>1</v>
      </c>
      <c r="I4914" s="2" t="b">
        <f t="shared" si="321"/>
        <v>0</v>
      </c>
      <c r="J4914" t="s">
        <v>44</v>
      </c>
      <c r="K4914">
        <v>3</v>
      </c>
      <c r="L4914">
        <v>31.35</v>
      </c>
      <c r="M4914">
        <v>0.03</v>
      </c>
      <c r="N4914" t="s">
        <v>18</v>
      </c>
      <c r="O4914">
        <v>-14.62</v>
      </c>
      <c r="P4914">
        <v>8.85</v>
      </c>
      <c r="Q4914">
        <v>5.6</v>
      </c>
      <c r="R4914" t="s">
        <v>139</v>
      </c>
      <c r="S4914" t="s">
        <v>140</v>
      </c>
      <c r="T4914" t="s">
        <v>31</v>
      </c>
      <c r="U4914" t="s">
        <v>22</v>
      </c>
      <c r="V4914" t="s">
        <v>29</v>
      </c>
      <c r="W4914">
        <v>0.36</v>
      </c>
    </row>
    <row r="4915" spans="1:23" x14ac:dyDescent="0.3">
      <c r="A4915" t="s">
        <v>1206</v>
      </c>
      <c r="B4915" t="s">
        <v>1644</v>
      </c>
      <c r="D4915" s="1">
        <v>39967</v>
      </c>
      <c r="E4915" s="1">
        <v>39971</v>
      </c>
      <c r="F4915" s="1" t="str">
        <f t="shared" si="318"/>
        <v>June</v>
      </c>
      <c r="G4915" s="1" t="str">
        <f t="shared" si="319"/>
        <v>2009</v>
      </c>
      <c r="H4915" s="2">
        <f t="shared" si="320"/>
        <v>4</v>
      </c>
      <c r="I4915" s="2" t="b">
        <f t="shared" si="321"/>
        <v>0</v>
      </c>
      <c r="J4915" t="s">
        <v>17</v>
      </c>
      <c r="K4915">
        <v>46</v>
      </c>
      <c r="L4915">
        <v>11057.6</v>
      </c>
      <c r="M4915">
        <v>0.08</v>
      </c>
      <c r="N4915" t="s">
        <v>25</v>
      </c>
      <c r="O4915">
        <v>183.9</v>
      </c>
      <c r="P4915">
        <v>259.70999999999998</v>
      </c>
      <c r="Q4915">
        <v>66.67</v>
      </c>
      <c r="R4915" t="s">
        <v>139</v>
      </c>
      <c r="S4915" t="s">
        <v>140</v>
      </c>
      <c r="T4915" t="s">
        <v>21</v>
      </c>
      <c r="U4915" t="s">
        <v>36</v>
      </c>
      <c r="V4915" t="s">
        <v>55</v>
      </c>
      <c r="W4915">
        <v>0.61</v>
      </c>
    </row>
    <row r="4916" spans="1:23" x14ac:dyDescent="0.3">
      <c r="A4916" t="s">
        <v>1295</v>
      </c>
      <c r="B4916" t="s">
        <v>1502</v>
      </c>
      <c r="D4916" s="1">
        <v>40675</v>
      </c>
      <c r="E4916" s="1">
        <v>40676</v>
      </c>
      <c r="F4916" s="1" t="str">
        <f t="shared" si="318"/>
        <v>May</v>
      </c>
      <c r="G4916" s="1" t="str">
        <f t="shared" si="319"/>
        <v>2011</v>
      </c>
      <c r="H4916" s="2">
        <f t="shared" si="320"/>
        <v>1</v>
      </c>
      <c r="I4916" s="2" t="b">
        <f t="shared" si="321"/>
        <v>0</v>
      </c>
      <c r="J4916" t="s">
        <v>24</v>
      </c>
      <c r="K4916">
        <v>44</v>
      </c>
      <c r="L4916">
        <v>10445.950000000001</v>
      </c>
      <c r="M4916">
        <v>7.0000000000000007E-2</v>
      </c>
      <c r="N4916" t="s">
        <v>25</v>
      </c>
      <c r="O4916">
        <v>1069.6099999999999</v>
      </c>
      <c r="P4916">
        <v>243.98</v>
      </c>
      <c r="Q4916">
        <v>62.94</v>
      </c>
      <c r="R4916" t="s">
        <v>139</v>
      </c>
      <c r="S4916" t="s">
        <v>140</v>
      </c>
      <c r="T4916" t="s">
        <v>42</v>
      </c>
      <c r="U4916" t="s">
        <v>36</v>
      </c>
      <c r="V4916" t="s">
        <v>67</v>
      </c>
      <c r="W4916">
        <v>0.56999999999999995</v>
      </c>
    </row>
    <row r="4917" spans="1:23" x14ac:dyDescent="0.3">
      <c r="A4917" t="s">
        <v>1242</v>
      </c>
      <c r="B4917" t="s">
        <v>1645</v>
      </c>
      <c r="D4917" s="1">
        <v>41042</v>
      </c>
      <c r="E4917" s="1">
        <v>41044</v>
      </c>
      <c r="F4917" s="1" t="str">
        <f t="shared" si="318"/>
        <v>May</v>
      </c>
      <c r="G4917" s="1" t="str">
        <f t="shared" si="319"/>
        <v>2012</v>
      </c>
      <c r="H4917" s="2">
        <f t="shared" si="320"/>
        <v>2</v>
      </c>
      <c r="I4917" s="2" t="b">
        <f t="shared" si="321"/>
        <v>0</v>
      </c>
      <c r="J4917" t="s">
        <v>52</v>
      </c>
      <c r="K4917">
        <v>15</v>
      </c>
      <c r="L4917">
        <v>66.33</v>
      </c>
      <c r="M4917">
        <v>0.03</v>
      </c>
      <c r="N4917" t="s">
        <v>18</v>
      </c>
      <c r="O4917">
        <v>-47.23</v>
      </c>
      <c r="P4917">
        <v>4.13</v>
      </c>
      <c r="Q4917">
        <v>5.04</v>
      </c>
      <c r="R4917" t="s">
        <v>139</v>
      </c>
      <c r="S4917" t="s">
        <v>140</v>
      </c>
      <c r="T4917" t="s">
        <v>27</v>
      </c>
      <c r="U4917" t="s">
        <v>22</v>
      </c>
      <c r="V4917" t="s">
        <v>29</v>
      </c>
      <c r="W4917">
        <v>0.38</v>
      </c>
    </row>
    <row r="4918" spans="1:23" x14ac:dyDescent="0.3">
      <c r="A4918" t="s">
        <v>1295</v>
      </c>
      <c r="B4918" t="s">
        <v>1289</v>
      </c>
      <c r="D4918" s="1">
        <v>41080</v>
      </c>
      <c r="E4918" s="1">
        <v>41081</v>
      </c>
      <c r="F4918" s="1" t="str">
        <f t="shared" si="318"/>
        <v>June</v>
      </c>
      <c r="G4918" s="1" t="str">
        <f t="shared" si="319"/>
        <v>2012</v>
      </c>
      <c r="H4918" s="2">
        <f t="shared" si="320"/>
        <v>1</v>
      </c>
      <c r="I4918" s="2" t="b">
        <f t="shared" si="321"/>
        <v>0</v>
      </c>
      <c r="J4918" t="s">
        <v>44</v>
      </c>
      <c r="K4918">
        <v>28</v>
      </c>
      <c r="L4918">
        <v>197.57400000000001</v>
      </c>
      <c r="M4918">
        <v>0.05</v>
      </c>
      <c r="N4918" t="s">
        <v>18</v>
      </c>
      <c r="O4918">
        <v>-90.84</v>
      </c>
      <c r="P4918">
        <v>7.99</v>
      </c>
      <c r="Q4918">
        <v>5.03</v>
      </c>
      <c r="R4918" t="s">
        <v>139</v>
      </c>
      <c r="S4918" t="s">
        <v>140</v>
      </c>
      <c r="T4918" t="s">
        <v>42</v>
      </c>
      <c r="U4918" t="s">
        <v>32</v>
      </c>
      <c r="V4918" t="s">
        <v>33</v>
      </c>
      <c r="W4918">
        <v>0.6</v>
      </c>
    </row>
    <row r="4919" spans="1:23" x14ac:dyDescent="0.3">
      <c r="A4919" t="s">
        <v>1206</v>
      </c>
      <c r="B4919" t="s">
        <v>1644</v>
      </c>
      <c r="D4919" s="1">
        <v>40303</v>
      </c>
      <c r="E4919" s="1">
        <v>40304</v>
      </c>
      <c r="F4919" s="1" t="str">
        <f t="shared" si="318"/>
        <v>May</v>
      </c>
      <c r="G4919" s="1" t="str">
        <f t="shared" si="319"/>
        <v>2010</v>
      </c>
      <c r="H4919" s="2">
        <f t="shared" si="320"/>
        <v>1</v>
      </c>
      <c r="I4919" s="2" t="b">
        <f t="shared" si="321"/>
        <v>0</v>
      </c>
      <c r="J4919" t="s">
        <v>24</v>
      </c>
      <c r="K4919">
        <v>37</v>
      </c>
      <c r="L4919">
        <v>4935.72</v>
      </c>
      <c r="M4919">
        <v>7.0000000000000007E-2</v>
      </c>
      <c r="N4919" t="s">
        <v>25</v>
      </c>
      <c r="O4919">
        <v>-698.09</v>
      </c>
      <c r="P4919">
        <v>140.97999999999999</v>
      </c>
      <c r="Q4919">
        <v>36.090000000000003</v>
      </c>
      <c r="R4919" t="s">
        <v>139</v>
      </c>
      <c r="S4919" t="s">
        <v>140</v>
      </c>
      <c r="T4919" t="s">
        <v>21</v>
      </c>
      <c r="U4919" t="s">
        <v>36</v>
      </c>
      <c r="V4919" t="s">
        <v>54</v>
      </c>
      <c r="W4919">
        <v>0.77</v>
      </c>
    </row>
    <row r="4920" spans="1:23" x14ac:dyDescent="0.3">
      <c r="A4920" t="s">
        <v>1226</v>
      </c>
      <c r="B4920" t="s">
        <v>1227</v>
      </c>
      <c r="D4920" s="1">
        <v>40624</v>
      </c>
      <c r="E4920" s="1">
        <v>40624</v>
      </c>
      <c r="F4920" s="1" t="str">
        <f t="shared" si="318"/>
        <v>March</v>
      </c>
      <c r="G4920" s="1" t="str">
        <f t="shared" si="319"/>
        <v>2011</v>
      </c>
      <c r="H4920" s="2">
        <f t="shared" si="320"/>
        <v>0</v>
      </c>
      <c r="I4920" s="2" t="str">
        <f t="shared" si="321"/>
        <v>FREE DELIVERY</v>
      </c>
      <c r="J4920" t="s">
        <v>24</v>
      </c>
      <c r="K4920">
        <v>12</v>
      </c>
      <c r="L4920">
        <v>151.49</v>
      </c>
      <c r="M4920">
        <v>0</v>
      </c>
      <c r="N4920" t="s">
        <v>18</v>
      </c>
      <c r="O4920">
        <v>-3.95</v>
      </c>
      <c r="P4920">
        <v>11.58</v>
      </c>
      <c r="Q4920">
        <v>6.97</v>
      </c>
      <c r="R4920" t="s">
        <v>139</v>
      </c>
      <c r="S4920" t="s">
        <v>140</v>
      </c>
      <c r="T4920" t="s">
        <v>27</v>
      </c>
      <c r="U4920" t="s">
        <v>22</v>
      </c>
      <c r="V4920" t="s">
        <v>51</v>
      </c>
      <c r="W4920">
        <v>0.35</v>
      </c>
    </row>
    <row r="4921" spans="1:23" x14ac:dyDescent="0.3">
      <c r="A4921" t="s">
        <v>1226</v>
      </c>
      <c r="B4921" t="s">
        <v>1227</v>
      </c>
      <c r="D4921" s="1">
        <v>40624</v>
      </c>
      <c r="E4921" s="1">
        <v>40625</v>
      </c>
      <c r="F4921" s="1" t="str">
        <f t="shared" si="318"/>
        <v>March</v>
      </c>
      <c r="G4921" s="1" t="str">
        <f t="shared" si="319"/>
        <v>2011</v>
      </c>
      <c r="H4921" s="2">
        <f t="shared" si="320"/>
        <v>1</v>
      </c>
      <c r="I4921" s="2" t="b">
        <f t="shared" si="321"/>
        <v>0</v>
      </c>
      <c r="J4921" t="s">
        <v>24</v>
      </c>
      <c r="K4921">
        <v>37</v>
      </c>
      <c r="L4921">
        <v>308.22000000000003</v>
      </c>
      <c r="M4921">
        <v>0</v>
      </c>
      <c r="N4921" t="s">
        <v>18</v>
      </c>
      <c r="O4921">
        <v>-215.57</v>
      </c>
      <c r="P4921">
        <v>7.77</v>
      </c>
      <c r="Q4921">
        <v>9.23</v>
      </c>
      <c r="R4921" t="s">
        <v>139</v>
      </c>
      <c r="S4921" t="s">
        <v>140</v>
      </c>
      <c r="T4921" t="s">
        <v>27</v>
      </c>
      <c r="U4921" t="s">
        <v>22</v>
      </c>
      <c r="V4921" t="s">
        <v>28</v>
      </c>
      <c r="W4921">
        <v>0.57999999999999996</v>
      </c>
    </row>
    <row r="4922" spans="1:23" x14ac:dyDescent="0.3">
      <c r="A4922" t="s">
        <v>1086</v>
      </c>
      <c r="B4922" t="s">
        <v>1194</v>
      </c>
      <c r="D4922" s="1">
        <v>39912</v>
      </c>
      <c r="E4922" s="1">
        <v>39914</v>
      </c>
      <c r="F4922" s="1" t="str">
        <f t="shared" si="318"/>
        <v>April</v>
      </c>
      <c r="G4922" s="1" t="str">
        <f t="shared" si="319"/>
        <v>2009</v>
      </c>
      <c r="H4922" s="2">
        <f t="shared" si="320"/>
        <v>2</v>
      </c>
      <c r="I4922" s="2" t="b">
        <f t="shared" si="321"/>
        <v>0</v>
      </c>
      <c r="J4922" t="s">
        <v>24</v>
      </c>
      <c r="K4922">
        <v>8</v>
      </c>
      <c r="L4922">
        <v>85.85</v>
      </c>
      <c r="M4922">
        <v>0.03</v>
      </c>
      <c r="N4922" t="s">
        <v>18</v>
      </c>
      <c r="O4922">
        <v>-327.64999999999998</v>
      </c>
      <c r="P4922">
        <v>4.4800000000000004</v>
      </c>
      <c r="Q4922">
        <v>49</v>
      </c>
      <c r="R4922" t="s">
        <v>139</v>
      </c>
      <c r="S4922" t="s">
        <v>140</v>
      </c>
      <c r="T4922" t="s">
        <v>27</v>
      </c>
      <c r="U4922" t="s">
        <v>22</v>
      </c>
      <c r="V4922" t="s">
        <v>28</v>
      </c>
      <c r="W4922">
        <v>0.6</v>
      </c>
    </row>
    <row r="4923" spans="1:23" x14ac:dyDescent="0.3">
      <c r="A4923" t="s">
        <v>1086</v>
      </c>
      <c r="B4923" t="s">
        <v>1194</v>
      </c>
      <c r="D4923" s="1">
        <v>39912</v>
      </c>
      <c r="E4923" s="1">
        <v>39914</v>
      </c>
      <c r="F4923" s="1" t="str">
        <f t="shared" si="318"/>
        <v>April</v>
      </c>
      <c r="G4923" s="1" t="str">
        <f t="shared" si="319"/>
        <v>2009</v>
      </c>
      <c r="H4923" s="2">
        <f t="shared" si="320"/>
        <v>2</v>
      </c>
      <c r="I4923" s="2" t="b">
        <f t="shared" si="321"/>
        <v>0</v>
      </c>
      <c r="J4923" t="s">
        <v>24</v>
      </c>
      <c r="K4923">
        <v>41</v>
      </c>
      <c r="L4923">
        <v>14377.78</v>
      </c>
      <c r="M4923">
        <v>0.06</v>
      </c>
      <c r="N4923" t="s">
        <v>25</v>
      </c>
      <c r="O4923">
        <v>4161.9799999999996</v>
      </c>
      <c r="P4923">
        <v>350.99</v>
      </c>
      <c r="Q4923">
        <v>39</v>
      </c>
      <c r="R4923" t="s">
        <v>139</v>
      </c>
      <c r="S4923" t="s">
        <v>140</v>
      </c>
      <c r="T4923" t="s">
        <v>27</v>
      </c>
      <c r="U4923" t="s">
        <v>36</v>
      </c>
      <c r="V4923" t="s">
        <v>67</v>
      </c>
      <c r="W4923">
        <v>0.55000000000000004</v>
      </c>
    </row>
    <row r="4924" spans="1:23" x14ac:dyDescent="0.3">
      <c r="A4924" t="s">
        <v>1086</v>
      </c>
      <c r="B4924" t="s">
        <v>1194</v>
      </c>
      <c r="D4924" s="1">
        <v>39912</v>
      </c>
      <c r="E4924" s="1">
        <v>39914</v>
      </c>
      <c r="F4924" s="1" t="str">
        <f t="shared" si="318"/>
        <v>April</v>
      </c>
      <c r="G4924" s="1" t="str">
        <f t="shared" si="319"/>
        <v>2009</v>
      </c>
      <c r="H4924" s="2">
        <f t="shared" si="320"/>
        <v>2</v>
      </c>
      <c r="I4924" s="2" t="b">
        <f t="shared" si="321"/>
        <v>0</v>
      </c>
      <c r="J4924" t="s">
        <v>24</v>
      </c>
      <c r="K4924">
        <v>26</v>
      </c>
      <c r="L4924">
        <v>994.27</v>
      </c>
      <c r="M4924">
        <v>0.09</v>
      </c>
      <c r="N4924" t="s">
        <v>39</v>
      </c>
      <c r="O4924">
        <v>-127.11</v>
      </c>
      <c r="P4924">
        <v>40.98</v>
      </c>
      <c r="Q4924">
        <v>6.5</v>
      </c>
      <c r="R4924" t="s">
        <v>139</v>
      </c>
      <c r="S4924" t="s">
        <v>140</v>
      </c>
      <c r="T4924" t="s">
        <v>27</v>
      </c>
      <c r="U4924" t="s">
        <v>32</v>
      </c>
      <c r="V4924" t="s">
        <v>48</v>
      </c>
      <c r="W4924">
        <v>0.74</v>
      </c>
    </row>
    <row r="4925" spans="1:23" x14ac:dyDescent="0.3">
      <c r="A4925" t="s">
        <v>1086</v>
      </c>
      <c r="B4925" t="s">
        <v>1194</v>
      </c>
      <c r="D4925" s="1">
        <v>39912</v>
      </c>
      <c r="E4925" s="1">
        <v>39913</v>
      </c>
      <c r="F4925" s="1" t="str">
        <f t="shared" si="318"/>
        <v>April</v>
      </c>
      <c r="G4925" s="1" t="str">
        <f t="shared" si="319"/>
        <v>2009</v>
      </c>
      <c r="H4925" s="2">
        <f t="shared" si="320"/>
        <v>1</v>
      </c>
      <c r="I4925" s="2" t="b">
        <f t="shared" si="321"/>
        <v>0</v>
      </c>
      <c r="J4925" t="s">
        <v>24</v>
      </c>
      <c r="K4925">
        <v>29</v>
      </c>
      <c r="L4925">
        <v>9558.65</v>
      </c>
      <c r="M4925">
        <v>0.09</v>
      </c>
      <c r="N4925" t="s">
        <v>25</v>
      </c>
      <c r="O4925">
        <v>2154.0700000000002</v>
      </c>
      <c r="P4925">
        <v>349.45</v>
      </c>
      <c r="Q4925">
        <v>60</v>
      </c>
      <c r="R4925" t="s">
        <v>139</v>
      </c>
      <c r="S4925" t="s">
        <v>140</v>
      </c>
      <c r="T4925" t="s">
        <v>27</v>
      </c>
      <c r="U4925" t="s">
        <v>36</v>
      </c>
      <c r="V4925" t="s">
        <v>55</v>
      </c>
    </row>
    <row r="4926" spans="1:23" x14ac:dyDescent="0.3">
      <c r="A4926" t="s">
        <v>1103</v>
      </c>
      <c r="B4926" t="s">
        <v>1539</v>
      </c>
      <c r="D4926" s="1">
        <v>40691</v>
      </c>
      <c r="E4926" s="1">
        <v>40693</v>
      </c>
      <c r="F4926" s="1" t="str">
        <f t="shared" si="318"/>
        <v>May</v>
      </c>
      <c r="G4926" s="1" t="str">
        <f t="shared" si="319"/>
        <v>2011</v>
      </c>
      <c r="H4926" s="2">
        <f t="shared" si="320"/>
        <v>2</v>
      </c>
      <c r="I4926" s="2" t="b">
        <f t="shared" si="321"/>
        <v>0</v>
      </c>
      <c r="J4926" t="s">
        <v>44</v>
      </c>
      <c r="K4926">
        <v>41</v>
      </c>
      <c r="L4926">
        <v>172.15</v>
      </c>
      <c r="M4926">
        <v>0.02</v>
      </c>
      <c r="N4926" t="s">
        <v>39</v>
      </c>
      <c r="O4926">
        <v>86.78</v>
      </c>
      <c r="P4926">
        <v>3.69</v>
      </c>
      <c r="Q4926">
        <v>0.5</v>
      </c>
      <c r="R4926" t="s">
        <v>139</v>
      </c>
      <c r="S4926" t="s">
        <v>140</v>
      </c>
      <c r="T4926" t="s">
        <v>31</v>
      </c>
      <c r="U4926" t="s">
        <v>22</v>
      </c>
      <c r="V4926" t="s">
        <v>57</v>
      </c>
      <c r="W4926">
        <v>0.38</v>
      </c>
    </row>
    <row r="4927" spans="1:23" x14ac:dyDescent="0.3">
      <c r="A4927" t="s">
        <v>1157</v>
      </c>
      <c r="B4927" t="s">
        <v>1158</v>
      </c>
      <c r="D4927" s="1">
        <v>40696</v>
      </c>
      <c r="E4927" s="1">
        <v>40700</v>
      </c>
      <c r="F4927" s="1" t="str">
        <f t="shared" si="318"/>
        <v>June</v>
      </c>
      <c r="G4927" s="1" t="str">
        <f t="shared" si="319"/>
        <v>2011</v>
      </c>
      <c r="H4927" s="2">
        <f t="shared" si="320"/>
        <v>4</v>
      </c>
      <c r="I4927" s="2" t="b">
        <f t="shared" si="321"/>
        <v>0</v>
      </c>
      <c r="J4927" t="s">
        <v>17</v>
      </c>
      <c r="K4927">
        <v>13</v>
      </c>
      <c r="L4927">
        <v>772.26750000000004</v>
      </c>
      <c r="M4927">
        <v>0.02</v>
      </c>
      <c r="N4927" t="s">
        <v>18</v>
      </c>
      <c r="O4927">
        <v>-48.85</v>
      </c>
      <c r="P4927">
        <v>65.989999999999995</v>
      </c>
      <c r="Q4927">
        <v>8.99</v>
      </c>
      <c r="R4927" t="s">
        <v>139</v>
      </c>
      <c r="S4927" t="s">
        <v>140</v>
      </c>
      <c r="T4927" t="s">
        <v>31</v>
      </c>
      <c r="U4927" t="s">
        <v>32</v>
      </c>
      <c r="V4927" t="s">
        <v>33</v>
      </c>
      <c r="W4927">
        <v>0.59</v>
      </c>
    </row>
    <row r="4928" spans="1:23" x14ac:dyDescent="0.3">
      <c r="A4928" t="s">
        <v>1335</v>
      </c>
      <c r="B4928" t="s">
        <v>1628</v>
      </c>
      <c r="D4928" s="1">
        <v>40181</v>
      </c>
      <c r="E4928" s="1">
        <v>40185</v>
      </c>
      <c r="F4928" s="1" t="str">
        <f t="shared" si="318"/>
        <v>January</v>
      </c>
      <c r="G4928" s="1" t="str">
        <f t="shared" si="319"/>
        <v>2010</v>
      </c>
      <c r="H4928" s="2">
        <f t="shared" si="320"/>
        <v>4</v>
      </c>
      <c r="I4928" s="2" t="b">
        <f t="shared" si="321"/>
        <v>0</v>
      </c>
      <c r="J4928" t="s">
        <v>17</v>
      </c>
      <c r="K4928">
        <v>37</v>
      </c>
      <c r="L4928">
        <v>1767.88</v>
      </c>
      <c r="M4928">
        <v>7.0000000000000007E-2</v>
      </c>
      <c r="N4928" t="s">
        <v>18</v>
      </c>
      <c r="O4928">
        <v>66.47</v>
      </c>
      <c r="P4928">
        <v>50.98</v>
      </c>
      <c r="Q4928">
        <v>13.66</v>
      </c>
      <c r="R4928" t="s">
        <v>139</v>
      </c>
      <c r="S4928" t="s">
        <v>140</v>
      </c>
      <c r="T4928" t="s">
        <v>27</v>
      </c>
      <c r="U4928" t="s">
        <v>22</v>
      </c>
      <c r="V4928" t="s">
        <v>28</v>
      </c>
      <c r="W4928">
        <v>0.57999999999999996</v>
      </c>
    </row>
    <row r="4929" spans="1:23" x14ac:dyDescent="0.3">
      <c r="A4929" t="s">
        <v>1335</v>
      </c>
      <c r="B4929" t="s">
        <v>1628</v>
      </c>
      <c r="D4929" s="1">
        <v>40181</v>
      </c>
      <c r="E4929" s="1">
        <v>40183</v>
      </c>
      <c r="F4929" s="1" t="str">
        <f t="shared" si="318"/>
        <v>January</v>
      </c>
      <c r="G4929" s="1" t="str">
        <f t="shared" si="319"/>
        <v>2010</v>
      </c>
      <c r="H4929" s="2">
        <f t="shared" si="320"/>
        <v>2</v>
      </c>
      <c r="I4929" s="2" t="b">
        <f t="shared" si="321"/>
        <v>0</v>
      </c>
      <c r="J4929" t="s">
        <v>17</v>
      </c>
      <c r="K4929">
        <v>12</v>
      </c>
      <c r="L4929">
        <v>277.42</v>
      </c>
      <c r="M4929">
        <v>0.01</v>
      </c>
      <c r="N4929" t="s">
        <v>18</v>
      </c>
      <c r="O4929">
        <v>49.82</v>
      </c>
      <c r="P4929">
        <v>22.24</v>
      </c>
      <c r="Q4929">
        <v>1.99</v>
      </c>
      <c r="R4929" t="s">
        <v>139</v>
      </c>
      <c r="S4929" t="s">
        <v>140</v>
      </c>
      <c r="T4929" t="s">
        <v>27</v>
      </c>
      <c r="U4929" t="s">
        <v>32</v>
      </c>
      <c r="V4929" t="s">
        <v>48</v>
      </c>
      <c r="W4929">
        <v>0.43</v>
      </c>
    </row>
    <row r="4930" spans="1:23" x14ac:dyDescent="0.3">
      <c r="A4930" t="s">
        <v>1335</v>
      </c>
      <c r="B4930" t="s">
        <v>1628</v>
      </c>
      <c r="D4930" s="1">
        <v>40181</v>
      </c>
      <c r="E4930" s="1">
        <v>40186</v>
      </c>
      <c r="F4930" s="1" t="str">
        <f t="shared" si="318"/>
        <v>January</v>
      </c>
      <c r="G4930" s="1" t="str">
        <f t="shared" si="319"/>
        <v>2010</v>
      </c>
      <c r="H4930" s="2">
        <f t="shared" si="320"/>
        <v>5</v>
      </c>
      <c r="I4930" s="2" t="b">
        <f t="shared" si="321"/>
        <v>0</v>
      </c>
      <c r="J4930" t="s">
        <v>17</v>
      </c>
      <c r="K4930">
        <v>13</v>
      </c>
      <c r="L4930">
        <v>178.13</v>
      </c>
      <c r="M4930">
        <v>0.04</v>
      </c>
      <c r="N4930" t="s">
        <v>18</v>
      </c>
      <c r="O4930">
        <v>-19.75</v>
      </c>
      <c r="P4930">
        <v>13.43</v>
      </c>
      <c r="Q4930">
        <v>5.5</v>
      </c>
      <c r="R4930" t="s">
        <v>139</v>
      </c>
      <c r="S4930" t="s">
        <v>140</v>
      </c>
      <c r="T4930" t="s">
        <v>27</v>
      </c>
      <c r="U4930" t="s">
        <v>22</v>
      </c>
      <c r="V4930" t="s">
        <v>23</v>
      </c>
      <c r="W4930">
        <v>0.56999999999999995</v>
      </c>
    </row>
    <row r="4931" spans="1:23" x14ac:dyDescent="0.3">
      <c r="A4931" t="s">
        <v>1005</v>
      </c>
      <c r="B4931" t="s">
        <v>1006</v>
      </c>
      <c r="D4931" s="1">
        <v>40832</v>
      </c>
      <c r="E4931" s="1">
        <v>40832</v>
      </c>
      <c r="F4931" s="1" t="str">
        <f t="shared" ref="F4931:F4994" si="322">TEXT(E4931,"mmmm")</f>
        <v>October</v>
      </c>
      <c r="G4931" s="1" t="str">
        <f t="shared" ref="G4931:G4994" si="323">TEXT(E4931,"yyyy")</f>
        <v>2011</v>
      </c>
      <c r="H4931" s="2">
        <f t="shared" ref="H4931:H4994" si="324">E4931-D4931</f>
        <v>0</v>
      </c>
      <c r="I4931" s="2" t="str">
        <f t="shared" ref="I4931:I4994" si="325">IF(H4931&lt;1,IF(AND(H4931&gt;0,H4931&lt;2),"ONE DAY", "FREE DELIVERY"))</f>
        <v>FREE DELIVERY</v>
      </c>
      <c r="J4931" t="s">
        <v>17</v>
      </c>
      <c r="K4931">
        <v>17</v>
      </c>
      <c r="L4931">
        <v>2637.78</v>
      </c>
      <c r="M4931">
        <v>0.04</v>
      </c>
      <c r="N4931" t="s">
        <v>18</v>
      </c>
      <c r="O4931">
        <v>-0.84</v>
      </c>
      <c r="P4931">
        <v>152.47999999999999</v>
      </c>
      <c r="Q4931">
        <v>6.5</v>
      </c>
      <c r="R4931" t="s">
        <v>139</v>
      </c>
      <c r="S4931" t="s">
        <v>140</v>
      </c>
      <c r="T4931" t="s">
        <v>21</v>
      </c>
      <c r="U4931" t="s">
        <v>32</v>
      </c>
      <c r="V4931" t="s">
        <v>48</v>
      </c>
      <c r="W4931">
        <v>0.74</v>
      </c>
    </row>
    <row r="4932" spans="1:23" x14ac:dyDescent="0.3">
      <c r="A4932" t="s">
        <v>1005</v>
      </c>
      <c r="B4932" t="s">
        <v>1006</v>
      </c>
      <c r="D4932" s="1">
        <v>40832</v>
      </c>
      <c r="E4932" s="1">
        <v>40837</v>
      </c>
      <c r="F4932" s="1" t="str">
        <f t="shared" si="322"/>
        <v>October</v>
      </c>
      <c r="G4932" s="1" t="str">
        <f t="shared" si="323"/>
        <v>2011</v>
      </c>
      <c r="H4932" s="2">
        <f t="shared" si="324"/>
        <v>5</v>
      </c>
      <c r="I4932" s="2" t="b">
        <f t="shared" si="325"/>
        <v>0</v>
      </c>
      <c r="J4932" t="s">
        <v>17</v>
      </c>
      <c r="K4932">
        <v>29</v>
      </c>
      <c r="L4932">
        <v>157.4</v>
      </c>
      <c r="M4932">
        <v>0.01</v>
      </c>
      <c r="N4932" t="s">
        <v>18</v>
      </c>
      <c r="O4932">
        <v>-118.56</v>
      </c>
      <c r="P4932">
        <v>4.9800000000000004</v>
      </c>
      <c r="Q4932">
        <v>7.28</v>
      </c>
      <c r="R4932" t="s">
        <v>139</v>
      </c>
      <c r="S4932" t="s">
        <v>140</v>
      </c>
      <c r="T4932" t="s">
        <v>21</v>
      </c>
      <c r="U4932" t="s">
        <v>22</v>
      </c>
      <c r="V4932" t="s">
        <v>43</v>
      </c>
      <c r="W4932">
        <v>0.38</v>
      </c>
    </row>
    <row r="4933" spans="1:23" x14ac:dyDescent="0.3">
      <c r="A4933" t="s">
        <v>1597</v>
      </c>
      <c r="B4933" t="s">
        <v>1646</v>
      </c>
      <c r="D4933" s="1">
        <v>40410</v>
      </c>
      <c r="E4933" s="1">
        <v>40410</v>
      </c>
      <c r="F4933" s="1" t="str">
        <f t="shared" si="322"/>
        <v>August</v>
      </c>
      <c r="G4933" s="1" t="str">
        <f t="shared" si="323"/>
        <v>2010</v>
      </c>
      <c r="H4933" s="2">
        <f t="shared" si="324"/>
        <v>0</v>
      </c>
      <c r="I4933" s="2" t="str">
        <f t="shared" si="325"/>
        <v>FREE DELIVERY</v>
      </c>
      <c r="J4933" t="s">
        <v>34</v>
      </c>
      <c r="K4933">
        <v>43</v>
      </c>
      <c r="L4933">
        <v>292.80799999999999</v>
      </c>
      <c r="M4933">
        <v>0.05</v>
      </c>
      <c r="N4933" t="s">
        <v>18</v>
      </c>
      <c r="O4933">
        <v>-129.69</v>
      </c>
      <c r="P4933">
        <v>7.99</v>
      </c>
      <c r="Q4933">
        <v>5.03</v>
      </c>
      <c r="R4933" t="s">
        <v>139</v>
      </c>
      <c r="S4933" t="s">
        <v>140</v>
      </c>
      <c r="T4933" t="s">
        <v>42</v>
      </c>
      <c r="U4933" t="s">
        <v>32</v>
      </c>
      <c r="V4933" t="s">
        <v>33</v>
      </c>
      <c r="W4933">
        <v>0.6</v>
      </c>
    </row>
    <row r="4934" spans="1:23" x14ac:dyDescent="0.3">
      <c r="A4934" t="s">
        <v>1597</v>
      </c>
      <c r="B4934" t="s">
        <v>1646</v>
      </c>
      <c r="D4934" s="1">
        <v>41047</v>
      </c>
      <c r="E4934" s="1">
        <v>41048</v>
      </c>
      <c r="F4934" s="1" t="str">
        <f t="shared" si="322"/>
        <v>May</v>
      </c>
      <c r="G4934" s="1" t="str">
        <f t="shared" si="323"/>
        <v>2012</v>
      </c>
      <c r="H4934" s="2">
        <f t="shared" si="324"/>
        <v>1</v>
      </c>
      <c r="I4934" s="2" t="b">
        <f t="shared" si="325"/>
        <v>0</v>
      </c>
      <c r="J4934" t="s">
        <v>34</v>
      </c>
      <c r="K4934">
        <v>43</v>
      </c>
      <c r="L4934">
        <v>1160.55</v>
      </c>
      <c r="M4934">
        <v>0.05</v>
      </c>
      <c r="N4934" t="s">
        <v>25</v>
      </c>
      <c r="O4934">
        <v>-179.17</v>
      </c>
      <c r="P4934">
        <v>25.98</v>
      </c>
      <c r="Q4934">
        <v>14.36</v>
      </c>
      <c r="R4934" t="s">
        <v>139</v>
      </c>
      <c r="S4934" t="s">
        <v>140</v>
      </c>
      <c r="T4934" t="s">
        <v>42</v>
      </c>
      <c r="U4934" t="s">
        <v>36</v>
      </c>
      <c r="V4934" t="s">
        <v>67</v>
      </c>
      <c r="W4934">
        <v>0.6</v>
      </c>
    </row>
    <row r="4935" spans="1:23" x14ac:dyDescent="0.3">
      <c r="A4935" t="s">
        <v>1647</v>
      </c>
      <c r="B4935" t="s">
        <v>955</v>
      </c>
      <c r="C4935" t="s">
        <v>993</v>
      </c>
      <c r="D4935" s="1">
        <v>40763</v>
      </c>
      <c r="E4935" s="1">
        <v>40764</v>
      </c>
      <c r="F4935" s="1" t="str">
        <f t="shared" si="322"/>
        <v>August</v>
      </c>
      <c r="G4935" s="1" t="str">
        <f t="shared" si="323"/>
        <v>2011</v>
      </c>
      <c r="H4935" s="2">
        <f t="shared" si="324"/>
        <v>1</v>
      </c>
      <c r="I4935" s="2" t="b">
        <f t="shared" si="325"/>
        <v>0</v>
      </c>
      <c r="J4935" t="s">
        <v>52</v>
      </c>
      <c r="K4935">
        <v>35</v>
      </c>
      <c r="L4935">
        <v>106.06</v>
      </c>
      <c r="M4935">
        <v>0.08</v>
      </c>
      <c r="N4935" t="s">
        <v>18</v>
      </c>
      <c r="O4935">
        <v>-59.74</v>
      </c>
      <c r="P4935">
        <v>3.14</v>
      </c>
      <c r="Q4935">
        <v>1.92</v>
      </c>
      <c r="R4935" t="s">
        <v>139</v>
      </c>
      <c r="S4935" t="s">
        <v>140</v>
      </c>
      <c r="T4935" t="s">
        <v>27</v>
      </c>
      <c r="U4935" t="s">
        <v>22</v>
      </c>
      <c r="V4935" t="s">
        <v>82</v>
      </c>
      <c r="W4935">
        <v>0.84</v>
      </c>
    </row>
    <row r="4936" spans="1:23" x14ac:dyDescent="0.3">
      <c r="A4936" t="s">
        <v>1635</v>
      </c>
      <c r="B4936" t="s">
        <v>1636</v>
      </c>
      <c r="D4936" s="1">
        <v>40990</v>
      </c>
      <c r="E4936" s="1">
        <v>40992</v>
      </c>
      <c r="F4936" s="1" t="str">
        <f t="shared" si="322"/>
        <v>March</v>
      </c>
      <c r="G4936" s="1" t="str">
        <f t="shared" si="323"/>
        <v>2012</v>
      </c>
      <c r="H4936" s="2">
        <f t="shared" si="324"/>
        <v>2</v>
      </c>
      <c r="I4936" s="2" t="b">
        <f t="shared" si="325"/>
        <v>0</v>
      </c>
      <c r="J4936" t="s">
        <v>44</v>
      </c>
      <c r="K4936">
        <v>7</v>
      </c>
      <c r="L4936">
        <v>131.61000000000001</v>
      </c>
      <c r="M4936">
        <v>0.01</v>
      </c>
      <c r="N4936" t="s">
        <v>18</v>
      </c>
      <c r="O4936">
        <v>-7.3</v>
      </c>
      <c r="P4936">
        <v>17.48</v>
      </c>
      <c r="Q4936">
        <v>1.99</v>
      </c>
      <c r="R4936" t="s">
        <v>139</v>
      </c>
      <c r="S4936" t="s">
        <v>140</v>
      </c>
      <c r="T4936" t="s">
        <v>27</v>
      </c>
      <c r="U4936" t="s">
        <v>32</v>
      </c>
      <c r="V4936" t="s">
        <v>48</v>
      </c>
      <c r="W4936">
        <v>0.45</v>
      </c>
    </row>
    <row r="4937" spans="1:23" x14ac:dyDescent="0.3">
      <c r="A4937" t="s">
        <v>1626</v>
      </c>
      <c r="B4937" t="s">
        <v>1627</v>
      </c>
      <c r="D4937" s="1">
        <v>39983</v>
      </c>
      <c r="E4937" s="1">
        <v>39984</v>
      </c>
      <c r="F4937" s="1" t="str">
        <f t="shared" si="322"/>
        <v>June</v>
      </c>
      <c r="G4937" s="1" t="str">
        <f t="shared" si="323"/>
        <v>2009</v>
      </c>
      <c r="H4937" s="2">
        <f t="shared" si="324"/>
        <v>1</v>
      </c>
      <c r="I4937" s="2" t="b">
        <f t="shared" si="325"/>
        <v>0</v>
      </c>
      <c r="J4937" t="s">
        <v>34</v>
      </c>
      <c r="K4937">
        <v>36</v>
      </c>
      <c r="L4937">
        <v>10122.719999999999</v>
      </c>
      <c r="M4937">
        <v>7.0000000000000007E-2</v>
      </c>
      <c r="N4937" t="s">
        <v>25</v>
      </c>
      <c r="O4937">
        <v>-381.16</v>
      </c>
      <c r="P4937">
        <v>280.98</v>
      </c>
      <c r="Q4937">
        <v>57</v>
      </c>
      <c r="R4937" t="s">
        <v>139</v>
      </c>
      <c r="S4937" t="s">
        <v>140</v>
      </c>
      <c r="T4937" t="s">
        <v>31</v>
      </c>
      <c r="U4937" t="s">
        <v>36</v>
      </c>
      <c r="V4937" t="s">
        <v>67</v>
      </c>
      <c r="W4937">
        <v>0.78</v>
      </c>
    </row>
    <row r="4938" spans="1:23" x14ac:dyDescent="0.3">
      <c r="A4938" t="s">
        <v>1626</v>
      </c>
      <c r="B4938" t="s">
        <v>1627</v>
      </c>
      <c r="D4938" s="1">
        <v>39983</v>
      </c>
      <c r="E4938" s="1">
        <v>39985</v>
      </c>
      <c r="F4938" s="1" t="str">
        <f t="shared" si="322"/>
        <v>June</v>
      </c>
      <c r="G4938" s="1" t="str">
        <f t="shared" si="323"/>
        <v>2009</v>
      </c>
      <c r="H4938" s="2">
        <f t="shared" si="324"/>
        <v>2</v>
      </c>
      <c r="I4938" s="2" t="b">
        <f t="shared" si="325"/>
        <v>0</v>
      </c>
      <c r="J4938" t="s">
        <v>34</v>
      </c>
      <c r="K4938">
        <v>39</v>
      </c>
      <c r="L4938">
        <v>203.6</v>
      </c>
      <c r="M4938">
        <v>0</v>
      </c>
      <c r="N4938" t="s">
        <v>18</v>
      </c>
      <c r="O4938">
        <v>-166.44</v>
      </c>
      <c r="P4938">
        <v>4.9800000000000004</v>
      </c>
      <c r="Q4938">
        <v>7.44</v>
      </c>
      <c r="R4938" t="s">
        <v>139</v>
      </c>
      <c r="S4938" t="s">
        <v>140</v>
      </c>
      <c r="T4938" t="s">
        <v>31</v>
      </c>
      <c r="U4938" t="s">
        <v>22</v>
      </c>
      <c r="V4938" t="s">
        <v>43</v>
      </c>
      <c r="W4938">
        <v>0.36</v>
      </c>
    </row>
    <row r="4939" spans="1:23" x14ac:dyDescent="0.3">
      <c r="A4939" t="s">
        <v>1626</v>
      </c>
      <c r="B4939" t="s">
        <v>1627</v>
      </c>
      <c r="D4939" s="1">
        <v>39983</v>
      </c>
      <c r="E4939" s="1">
        <v>39985</v>
      </c>
      <c r="F4939" s="1" t="str">
        <f t="shared" si="322"/>
        <v>June</v>
      </c>
      <c r="G4939" s="1" t="str">
        <f t="shared" si="323"/>
        <v>2009</v>
      </c>
      <c r="H4939" s="2">
        <f t="shared" si="324"/>
        <v>2</v>
      </c>
      <c r="I4939" s="2" t="b">
        <f t="shared" si="325"/>
        <v>0</v>
      </c>
      <c r="J4939" t="s">
        <v>34</v>
      </c>
      <c r="K4939">
        <v>30</v>
      </c>
      <c r="L4939">
        <v>115.81</v>
      </c>
      <c r="M4939">
        <v>0.1</v>
      </c>
      <c r="N4939" t="s">
        <v>18</v>
      </c>
      <c r="O4939">
        <v>22.06</v>
      </c>
      <c r="P4939">
        <v>3.98</v>
      </c>
      <c r="Q4939">
        <v>0.83</v>
      </c>
      <c r="R4939" t="s">
        <v>139</v>
      </c>
      <c r="S4939" t="s">
        <v>140</v>
      </c>
      <c r="T4939" t="s">
        <v>31</v>
      </c>
      <c r="U4939" t="s">
        <v>22</v>
      </c>
      <c r="V4939" t="s">
        <v>60</v>
      </c>
      <c r="W4939">
        <v>0.51</v>
      </c>
    </row>
    <row r="4940" spans="1:23" x14ac:dyDescent="0.3">
      <c r="A4940" t="s">
        <v>1059</v>
      </c>
      <c r="B4940" t="s">
        <v>1017</v>
      </c>
      <c r="D4940" s="1">
        <v>40397</v>
      </c>
      <c r="E4940" s="1">
        <v>40398</v>
      </c>
      <c r="F4940" s="1" t="str">
        <f t="shared" si="322"/>
        <v>August</v>
      </c>
      <c r="G4940" s="1" t="str">
        <f t="shared" si="323"/>
        <v>2010</v>
      </c>
      <c r="H4940" s="2">
        <f t="shared" si="324"/>
        <v>1</v>
      </c>
      <c r="I4940" s="2" t="b">
        <f t="shared" si="325"/>
        <v>0</v>
      </c>
      <c r="J4940" t="s">
        <v>34</v>
      </c>
      <c r="K4940">
        <v>49</v>
      </c>
      <c r="L4940">
        <v>1058.43</v>
      </c>
      <c r="M4940">
        <v>0.02</v>
      </c>
      <c r="N4940" t="s">
        <v>18</v>
      </c>
      <c r="O4940">
        <v>245</v>
      </c>
      <c r="P4940">
        <v>20.28</v>
      </c>
      <c r="Q4940">
        <v>6.68</v>
      </c>
      <c r="R4940" t="s">
        <v>139</v>
      </c>
      <c r="S4940" t="s">
        <v>140</v>
      </c>
      <c r="T4940" t="s">
        <v>42</v>
      </c>
      <c r="U4940" t="s">
        <v>36</v>
      </c>
      <c r="V4940" t="s">
        <v>37</v>
      </c>
      <c r="W4940">
        <v>0.53</v>
      </c>
    </row>
    <row r="4941" spans="1:23" x14ac:dyDescent="0.3">
      <c r="A4941" t="s">
        <v>1447</v>
      </c>
      <c r="B4941" t="s">
        <v>1194</v>
      </c>
      <c r="D4941" s="1">
        <v>39830</v>
      </c>
      <c r="E4941" s="1">
        <v>39832</v>
      </c>
      <c r="F4941" s="1" t="str">
        <f t="shared" si="322"/>
        <v>January</v>
      </c>
      <c r="G4941" s="1" t="str">
        <f t="shared" si="323"/>
        <v>2009</v>
      </c>
      <c r="H4941" s="2">
        <f t="shared" si="324"/>
        <v>2</v>
      </c>
      <c r="I4941" s="2" t="b">
        <f t="shared" si="325"/>
        <v>0</v>
      </c>
      <c r="J4941" t="s">
        <v>44</v>
      </c>
      <c r="K4941">
        <v>3</v>
      </c>
      <c r="L4941">
        <v>299.08</v>
      </c>
      <c r="M4941">
        <v>0.03</v>
      </c>
      <c r="N4941" t="s">
        <v>18</v>
      </c>
      <c r="O4941">
        <v>-50.43</v>
      </c>
      <c r="P4941">
        <v>90.48</v>
      </c>
      <c r="Q4941">
        <v>19.989999999999998</v>
      </c>
      <c r="R4941" t="s">
        <v>139</v>
      </c>
      <c r="S4941" t="s">
        <v>140</v>
      </c>
      <c r="T4941" t="s">
        <v>31</v>
      </c>
      <c r="U4941" t="s">
        <v>22</v>
      </c>
      <c r="V4941" t="s">
        <v>51</v>
      </c>
      <c r="W4941">
        <v>0.4</v>
      </c>
    </row>
    <row r="4942" spans="1:23" x14ac:dyDescent="0.3">
      <c r="A4942" t="s">
        <v>1447</v>
      </c>
      <c r="B4942" t="s">
        <v>1194</v>
      </c>
      <c r="D4942" s="1">
        <v>39830</v>
      </c>
      <c r="E4942" s="1">
        <v>39830</v>
      </c>
      <c r="F4942" s="1" t="str">
        <f t="shared" si="322"/>
        <v>January</v>
      </c>
      <c r="G4942" s="1" t="str">
        <f t="shared" si="323"/>
        <v>2009</v>
      </c>
      <c r="H4942" s="2">
        <f t="shared" si="324"/>
        <v>0</v>
      </c>
      <c r="I4942" s="2" t="str">
        <f t="shared" si="325"/>
        <v>FREE DELIVERY</v>
      </c>
      <c r="J4942" t="s">
        <v>44</v>
      </c>
      <c r="K4942">
        <v>26</v>
      </c>
      <c r="L4942">
        <v>566.39</v>
      </c>
      <c r="M4942">
        <v>0.06</v>
      </c>
      <c r="N4942" t="s">
        <v>18</v>
      </c>
      <c r="O4942">
        <v>76.430000000000007</v>
      </c>
      <c r="P4942">
        <v>22.84</v>
      </c>
      <c r="Q4942">
        <v>8.18</v>
      </c>
      <c r="R4942" t="s">
        <v>139</v>
      </c>
      <c r="S4942" t="s">
        <v>140</v>
      </c>
      <c r="T4942" t="s">
        <v>31</v>
      </c>
      <c r="U4942" t="s">
        <v>22</v>
      </c>
      <c r="V4942" t="s">
        <v>43</v>
      </c>
      <c r="W4942">
        <v>0.39</v>
      </c>
    </row>
    <row r="4943" spans="1:23" x14ac:dyDescent="0.3">
      <c r="A4943" t="s">
        <v>1640</v>
      </c>
      <c r="B4943" t="s">
        <v>952</v>
      </c>
      <c r="D4943" s="1">
        <v>39840</v>
      </c>
      <c r="E4943" s="1">
        <v>39842</v>
      </c>
      <c r="F4943" s="1" t="str">
        <f t="shared" si="322"/>
        <v>January</v>
      </c>
      <c r="G4943" s="1" t="str">
        <f t="shared" si="323"/>
        <v>2009</v>
      </c>
      <c r="H4943" s="2">
        <f t="shared" si="324"/>
        <v>2</v>
      </c>
      <c r="I4943" s="2" t="b">
        <f t="shared" si="325"/>
        <v>0</v>
      </c>
      <c r="J4943" t="s">
        <v>44</v>
      </c>
      <c r="K4943">
        <v>4</v>
      </c>
      <c r="L4943">
        <v>377.21300000000002</v>
      </c>
      <c r="M4943">
        <v>0.02</v>
      </c>
      <c r="N4943" t="s">
        <v>18</v>
      </c>
      <c r="O4943">
        <v>-411.65</v>
      </c>
      <c r="P4943">
        <v>110.99</v>
      </c>
      <c r="Q4943">
        <v>2.5</v>
      </c>
      <c r="R4943" t="s">
        <v>139</v>
      </c>
      <c r="S4943" t="s">
        <v>140</v>
      </c>
      <c r="T4943" t="s">
        <v>27</v>
      </c>
      <c r="U4943" t="s">
        <v>32</v>
      </c>
      <c r="V4943" t="s">
        <v>33</v>
      </c>
      <c r="W4943">
        <v>0.56999999999999995</v>
      </c>
    </row>
    <row r="4944" spans="1:23" x14ac:dyDescent="0.3">
      <c r="A4944" t="s">
        <v>1157</v>
      </c>
      <c r="B4944" t="s">
        <v>1158</v>
      </c>
      <c r="D4944" s="1">
        <v>40724</v>
      </c>
      <c r="E4944" s="1">
        <v>40725</v>
      </c>
      <c r="F4944" s="1" t="str">
        <f t="shared" si="322"/>
        <v>July</v>
      </c>
      <c r="G4944" s="1" t="str">
        <f t="shared" si="323"/>
        <v>2011</v>
      </c>
      <c r="H4944" s="2">
        <f t="shared" si="324"/>
        <v>1</v>
      </c>
      <c r="I4944" s="2" t="b">
        <f t="shared" si="325"/>
        <v>0</v>
      </c>
      <c r="J4944" t="s">
        <v>24</v>
      </c>
      <c r="K4944">
        <v>15</v>
      </c>
      <c r="L4944">
        <v>140.07</v>
      </c>
      <c r="M4944">
        <v>0.04</v>
      </c>
      <c r="N4944" t="s">
        <v>39</v>
      </c>
      <c r="O4944">
        <v>-21.85</v>
      </c>
      <c r="P4944">
        <v>8.6</v>
      </c>
      <c r="Q4944">
        <v>6.19</v>
      </c>
      <c r="R4944" t="s">
        <v>139</v>
      </c>
      <c r="S4944" t="s">
        <v>140</v>
      </c>
      <c r="T4944" t="s">
        <v>31</v>
      </c>
      <c r="U4944" t="s">
        <v>22</v>
      </c>
      <c r="V4944" t="s">
        <v>29</v>
      </c>
      <c r="W4944">
        <v>0.38</v>
      </c>
    </row>
    <row r="4945" spans="1:23" x14ac:dyDescent="0.3">
      <c r="A4945" t="s">
        <v>1393</v>
      </c>
      <c r="B4945" t="s">
        <v>1641</v>
      </c>
      <c r="D4945" s="1">
        <v>41122</v>
      </c>
      <c r="E4945" s="1">
        <v>41124</v>
      </c>
      <c r="F4945" s="1" t="str">
        <f t="shared" si="322"/>
        <v>August</v>
      </c>
      <c r="G4945" s="1" t="str">
        <f t="shared" si="323"/>
        <v>2012</v>
      </c>
      <c r="H4945" s="2">
        <f t="shared" si="324"/>
        <v>2</v>
      </c>
      <c r="I4945" s="2" t="b">
        <f t="shared" si="325"/>
        <v>0</v>
      </c>
      <c r="J4945" t="s">
        <v>24</v>
      </c>
      <c r="K4945">
        <v>5</v>
      </c>
      <c r="L4945">
        <v>39.68</v>
      </c>
      <c r="M4945">
        <v>0.09</v>
      </c>
      <c r="N4945" t="s">
        <v>18</v>
      </c>
      <c r="O4945">
        <v>-6.71</v>
      </c>
      <c r="P4945">
        <v>8.01</v>
      </c>
      <c r="Q4945">
        <v>2.87</v>
      </c>
      <c r="R4945" t="s">
        <v>139</v>
      </c>
      <c r="S4945" t="s">
        <v>140</v>
      </c>
      <c r="T4945" t="s">
        <v>21</v>
      </c>
      <c r="U4945" t="s">
        <v>22</v>
      </c>
      <c r="V4945" t="s">
        <v>43</v>
      </c>
      <c r="W4945">
        <v>0.4</v>
      </c>
    </row>
    <row r="4946" spans="1:23" x14ac:dyDescent="0.3">
      <c r="A4946" t="s">
        <v>1393</v>
      </c>
      <c r="B4946" t="s">
        <v>1641</v>
      </c>
      <c r="D4946" s="1">
        <v>41122</v>
      </c>
      <c r="E4946" s="1">
        <v>41123</v>
      </c>
      <c r="F4946" s="1" t="str">
        <f t="shared" si="322"/>
        <v>August</v>
      </c>
      <c r="G4946" s="1" t="str">
        <f t="shared" si="323"/>
        <v>2012</v>
      </c>
      <c r="H4946" s="2">
        <f t="shared" si="324"/>
        <v>1</v>
      </c>
      <c r="I4946" s="2" t="b">
        <f t="shared" si="325"/>
        <v>0</v>
      </c>
      <c r="J4946" t="s">
        <v>24</v>
      </c>
      <c r="K4946">
        <v>8</v>
      </c>
      <c r="L4946">
        <v>1273.2660000000001</v>
      </c>
      <c r="M4946">
        <v>0.1</v>
      </c>
      <c r="N4946" t="s">
        <v>18</v>
      </c>
      <c r="O4946">
        <v>-615.66999999999996</v>
      </c>
      <c r="P4946">
        <v>205.99</v>
      </c>
      <c r="Q4946">
        <v>8.99</v>
      </c>
      <c r="R4946" t="s">
        <v>139</v>
      </c>
      <c r="S4946" t="s">
        <v>140</v>
      </c>
      <c r="T4946" t="s">
        <v>21</v>
      </c>
      <c r="U4946" t="s">
        <v>32</v>
      </c>
      <c r="V4946" t="s">
        <v>33</v>
      </c>
      <c r="W4946">
        <v>0.57999999999999996</v>
      </c>
    </row>
    <row r="4947" spans="1:23" x14ac:dyDescent="0.3">
      <c r="A4947" t="s">
        <v>999</v>
      </c>
      <c r="B4947" t="s">
        <v>1648</v>
      </c>
      <c r="D4947" s="1">
        <v>40798</v>
      </c>
      <c r="E4947" s="1">
        <v>40800</v>
      </c>
      <c r="F4947" s="1" t="str">
        <f t="shared" si="322"/>
        <v>September</v>
      </c>
      <c r="G4947" s="1" t="str">
        <f t="shared" si="323"/>
        <v>2011</v>
      </c>
      <c r="H4947" s="2">
        <f t="shared" si="324"/>
        <v>2</v>
      </c>
      <c r="I4947" s="2" t="b">
        <f t="shared" si="325"/>
        <v>0</v>
      </c>
      <c r="J4947" t="s">
        <v>17</v>
      </c>
      <c r="K4947">
        <v>22</v>
      </c>
      <c r="L4947">
        <v>351.27</v>
      </c>
      <c r="M4947">
        <v>0.08</v>
      </c>
      <c r="N4947" t="s">
        <v>18</v>
      </c>
      <c r="O4947">
        <v>-37.22</v>
      </c>
      <c r="P4947">
        <v>15.73</v>
      </c>
      <c r="Q4947">
        <v>7.42</v>
      </c>
      <c r="R4947" t="s">
        <v>139</v>
      </c>
      <c r="S4947" t="s">
        <v>140</v>
      </c>
      <c r="T4947" t="s">
        <v>27</v>
      </c>
      <c r="U4947" t="s">
        <v>22</v>
      </c>
      <c r="V4947" t="s">
        <v>82</v>
      </c>
      <c r="W4947">
        <v>0.56000000000000005</v>
      </c>
    </row>
    <row r="4948" spans="1:23" x14ac:dyDescent="0.3">
      <c r="A4948" t="s">
        <v>1157</v>
      </c>
      <c r="B4948" t="s">
        <v>1158</v>
      </c>
      <c r="D4948" s="1">
        <v>40491</v>
      </c>
      <c r="E4948" s="1">
        <v>40493</v>
      </c>
      <c r="F4948" s="1" t="str">
        <f t="shared" si="322"/>
        <v>November</v>
      </c>
      <c r="G4948" s="1" t="str">
        <f t="shared" si="323"/>
        <v>2010</v>
      </c>
      <c r="H4948" s="2">
        <f t="shared" si="324"/>
        <v>2</v>
      </c>
      <c r="I4948" s="2" t="b">
        <f t="shared" si="325"/>
        <v>0</v>
      </c>
      <c r="J4948" t="s">
        <v>52</v>
      </c>
      <c r="K4948">
        <v>9</v>
      </c>
      <c r="L4948">
        <v>49.89</v>
      </c>
      <c r="M4948">
        <v>0.06</v>
      </c>
      <c r="N4948" t="s">
        <v>18</v>
      </c>
      <c r="O4948">
        <v>-30.84</v>
      </c>
      <c r="P4948">
        <v>4.9800000000000004</v>
      </c>
      <c r="Q4948">
        <v>6.07</v>
      </c>
      <c r="R4948" t="s">
        <v>139</v>
      </c>
      <c r="S4948" t="s">
        <v>140</v>
      </c>
      <c r="T4948" t="s">
        <v>27</v>
      </c>
      <c r="U4948" t="s">
        <v>22</v>
      </c>
      <c r="V4948" t="s">
        <v>43</v>
      </c>
      <c r="W4948">
        <v>0.36</v>
      </c>
    </row>
    <row r="4949" spans="1:23" x14ac:dyDescent="0.3">
      <c r="A4949" t="s">
        <v>1157</v>
      </c>
      <c r="B4949" t="s">
        <v>1158</v>
      </c>
      <c r="D4949" s="1">
        <v>40491</v>
      </c>
      <c r="E4949" s="1">
        <v>40491</v>
      </c>
      <c r="F4949" s="1" t="str">
        <f t="shared" si="322"/>
        <v>November</v>
      </c>
      <c r="G4949" s="1" t="str">
        <f t="shared" si="323"/>
        <v>2010</v>
      </c>
      <c r="H4949" s="2">
        <f t="shared" si="324"/>
        <v>0</v>
      </c>
      <c r="I4949" s="2" t="str">
        <f t="shared" si="325"/>
        <v>FREE DELIVERY</v>
      </c>
      <c r="J4949" t="s">
        <v>52</v>
      </c>
      <c r="K4949">
        <v>25</v>
      </c>
      <c r="L4949">
        <v>1831.529</v>
      </c>
      <c r="M4949">
        <v>0</v>
      </c>
      <c r="N4949" t="s">
        <v>39</v>
      </c>
      <c r="O4949">
        <v>-139.97999999999999</v>
      </c>
      <c r="P4949">
        <v>85.99</v>
      </c>
      <c r="Q4949">
        <v>0.99</v>
      </c>
      <c r="R4949" t="s">
        <v>139</v>
      </c>
      <c r="S4949" t="s">
        <v>140</v>
      </c>
      <c r="T4949" t="s">
        <v>27</v>
      </c>
      <c r="U4949" t="s">
        <v>32</v>
      </c>
      <c r="V4949" t="s">
        <v>33</v>
      </c>
      <c r="W4949">
        <v>0.85</v>
      </c>
    </row>
    <row r="4950" spans="1:23" x14ac:dyDescent="0.3">
      <c r="A4950" t="s">
        <v>1425</v>
      </c>
      <c r="B4950" t="s">
        <v>1631</v>
      </c>
      <c r="D4950" s="1">
        <v>40331</v>
      </c>
      <c r="E4950" s="1">
        <v>40332</v>
      </c>
      <c r="F4950" s="1" t="str">
        <f t="shared" si="322"/>
        <v>June</v>
      </c>
      <c r="G4950" s="1" t="str">
        <f t="shared" si="323"/>
        <v>2010</v>
      </c>
      <c r="H4950" s="2">
        <f t="shared" si="324"/>
        <v>1</v>
      </c>
      <c r="I4950" s="2" t="b">
        <f t="shared" si="325"/>
        <v>0</v>
      </c>
      <c r="J4950" t="s">
        <v>34</v>
      </c>
      <c r="K4950">
        <v>32</v>
      </c>
      <c r="L4950">
        <v>599.52</v>
      </c>
      <c r="M4950">
        <v>0.04</v>
      </c>
      <c r="N4950" t="s">
        <v>18</v>
      </c>
      <c r="O4950">
        <v>25.14</v>
      </c>
      <c r="P4950">
        <v>17.98</v>
      </c>
      <c r="Q4950">
        <v>8.51</v>
      </c>
      <c r="R4950" t="s">
        <v>139</v>
      </c>
      <c r="S4950" t="s">
        <v>140</v>
      </c>
      <c r="T4950" t="s">
        <v>27</v>
      </c>
      <c r="U4950" t="s">
        <v>32</v>
      </c>
      <c r="V4950" t="s">
        <v>94</v>
      </c>
      <c r="W4950">
        <v>0.4</v>
      </c>
    </row>
    <row r="4951" spans="1:23" x14ac:dyDescent="0.3">
      <c r="A4951" t="s">
        <v>1425</v>
      </c>
      <c r="B4951" t="s">
        <v>1631</v>
      </c>
      <c r="D4951" s="1">
        <v>40331</v>
      </c>
      <c r="E4951" s="1">
        <v>40331</v>
      </c>
      <c r="F4951" s="1" t="str">
        <f t="shared" si="322"/>
        <v>June</v>
      </c>
      <c r="G4951" s="1" t="str">
        <f t="shared" si="323"/>
        <v>2010</v>
      </c>
      <c r="H4951" s="2">
        <f t="shared" si="324"/>
        <v>0</v>
      </c>
      <c r="I4951" s="2" t="str">
        <f t="shared" si="325"/>
        <v>FREE DELIVERY</v>
      </c>
      <c r="J4951" t="s">
        <v>34</v>
      </c>
      <c r="K4951">
        <v>25</v>
      </c>
      <c r="L4951">
        <v>10330.94</v>
      </c>
      <c r="M4951">
        <v>7.0000000000000007E-2</v>
      </c>
      <c r="N4951" t="s">
        <v>18</v>
      </c>
      <c r="O4951">
        <v>2914.56</v>
      </c>
      <c r="P4951">
        <v>419.19</v>
      </c>
      <c r="Q4951">
        <v>19.989999999999998</v>
      </c>
      <c r="R4951" t="s">
        <v>139</v>
      </c>
      <c r="S4951" t="s">
        <v>140</v>
      </c>
      <c r="T4951" t="s">
        <v>27</v>
      </c>
      <c r="U4951" t="s">
        <v>22</v>
      </c>
      <c r="V4951" t="s">
        <v>23</v>
      </c>
      <c r="W4951">
        <v>0.57999999999999996</v>
      </c>
    </row>
    <row r="4952" spans="1:23" x14ac:dyDescent="0.3">
      <c r="A4952" t="s">
        <v>1626</v>
      </c>
      <c r="B4952" t="s">
        <v>1627</v>
      </c>
      <c r="D4952" s="1">
        <v>40287</v>
      </c>
      <c r="E4952" s="1">
        <v>40289</v>
      </c>
      <c r="F4952" s="1" t="str">
        <f t="shared" si="322"/>
        <v>April</v>
      </c>
      <c r="G4952" s="1" t="str">
        <f t="shared" si="323"/>
        <v>2010</v>
      </c>
      <c r="H4952" s="2">
        <f t="shared" si="324"/>
        <v>2</v>
      </c>
      <c r="I4952" s="2" t="b">
        <f t="shared" si="325"/>
        <v>0</v>
      </c>
      <c r="J4952" t="s">
        <v>17</v>
      </c>
      <c r="K4952">
        <v>26</v>
      </c>
      <c r="L4952">
        <v>3662.16</v>
      </c>
      <c r="M4952">
        <v>0.01</v>
      </c>
      <c r="N4952" t="s">
        <v>25</v>
      </c>
      <c r="O4952">
        <v>-372.82</v>
      </c>
      <c r="P4952">
        <v>130.97999999999999</v>
      </c>
      <c r="Q4952">
        <v>54.74</v>
      </c>
      <c r="R4952" t="s">
        <v>139</v>
      </c>
      <c r="S4952" t="s">
        <v>140</v>
      </c>
      <c r="T4952" t="s">
        <v>21</v>
      </c>
      <c r="U4952" t="s">
        <v>36</v>
      </c>
      <c r="V4952" t="s">
        <v>54</v>
      </c>
      <c r="W4952">
        <v>0.69</v>
      </c>
    </row>
    <row r="4953" spans="1:23" x14ac:dyDescent="0.3">
      <c r="A4953" t="s">
        <v>1626</v>
      </c>
      <c r="B4953" t="s">
        <v>1627</v>
      </c>
      <c r="D4953" s="1">
        <v>40287</v>
      </c>
      <c r="E4953" s="1">
        <v>40289</v>
      </c>
      <c r="F4953" s="1" t="str">
        <f t="shared" si="322"/>
        <v>April</v>
      </c>
      <c r="G4953" s="1" t="str">
        <f t="shared" si="323"/>
        <v>2010</v>
      </c>
      <c r="H4953" s="2">
        <f t="shared" si="324"/>
        <v>2</v>
      </c>
      <c r="I4953" s="2" t="b">
        <f t="shared" si="325"/>
        <v>0</v>
      </c>
      <c r="J4953" t="s">
        <v>17</v>
      </c>
      <c r="K4953">
        <v>21</v>
      </c>
      <c r="L4953">
        <v>329.37</v>
      </c>
      <c r="M4953">
        <v>0.04</v>
      </c>
      <c r="N4953" t="s">
        <v>39</v>
      </c>
      <c r="O4953">
        <v>-53.57</v>
      </c>
      <c r="P4953">
        <v>15.14</v>
      </c>
      <c r="Q4953">
        <v>4.53</v>
      </c>
      <c r="R4953" t="s">
        <v>139</v>
      </c>
      <c r="S4953" t="s">
        <v>140</v>
      </c>
      <c r="T4953" t="s">
        <v>21</v>
      </c>
      <c r="U4953" t="s">
        <v>22</v>
      </c>
      <c r="V4953" t="s">
        <v>23</v>
      </c>
      <c r="W4953">
        <v>0.81</v>
      </c>
    </row>
    <row r="4954" spans="1:23" x14ac:dyDescent="0.3">
      <c r="A4954" t="s">
        <v>1418</v>
      </c>
      <c r="B4954" t="s">
        <v>1296</v>
      </c>
      <c r="D4954" s="1">
        <v>40394</v>
      </c>
      <c r="E4954" s="1">
        <v>40394</v>
      </c>
      <c r="F4954" s="1" t="str">
        <f t="shared" si="322"/>
        <v>August</v>
      </c>
      <c r="G4954" s="1" t="str">
        <f t="shared" si="323"/>
        <v>2010</v>
      </c>
      <c r="H4954" s="2">
        <f t="shared" si="324"/>
        <v>0</v>
      </c>
      <c r="I4954" s="2" t="str">
        <f t="shared" si="325"/>
        <v>FREE DELIVERY</v>
      </c>
      <c r="J4954" t="s">
        <v>52</v>
      </c>
      <c r="K4954">
        <v>14</v>
      </c>
      <c r="L4954">
        <v>1676.44</v>
      </c>
      <c r="M4954">
        <v>0.02</v>
      </c>
      <c r="N4954" t="s">
        <v>18</v>
      </c>
      <c r="O4954">
        <v>607.5</v>
      </c>
      <c r="P4954">
        <v>120.98</v>
      </c>
      <c r="Q4954">
        <v>9.07</v>
      </c>
      <c r="R4954" t="s">
        <v>139</v>
      </c>
      <c r="S4954" t="s">
        <v>140</v>
      </c>
      <c r="T4954" t="s">
        <v>42</v>
      </c>
      <c r="U4954" t="s">
        <v>22</v>
      </c>
      <c r="V4954" t="s">
        <v>29</v>
      </c>
      <c r="W4954">
        <v>0.35</v>
      </c>
    </row>
    <row r="4955" spans="1:23" x14ac:dyDescent="0.3">
      <c r="A4955" t="s">
        <v>1418</v>
      </c>
      <c r="B4955" t="s">
        <v>1296</v>
      </c>
      <c r="D4955" s="1">
        <v>40394</v>
      </c>
      <c r="E4955" s="1">
        <v>40396</v>
      </c>
      <c r="F4955" s="1" t="str">
        <f t="shared" si="322"/>
        <v>August</v>
      </c>
      <c r="G4955" s="1" t="str">
        <f t="shared" si="323"/>
        <v>2010</v>
      </c>
      <c r="H4955" s="2">
        <f t="shared" si="324"/>
        <v>2</v>
      </c>
      <c r="I4955" s="2" t="b">
        <f t="shared" si="325"/>
        <v>0</v>
      </c>
      <c r="J4955" t="s">
        <v>52</v>
      </c>
      <c r="K4955">
        <v>14</v>
      </c>
      <c r="L4955">
        <v>1406.07</v>
      </c>
      <c r="M4955">
        <v>0.1</v>
      </c>
      <c r="N4955" t="s">
        <v>25</v>
      </c>
      <c r="O4955">
        <v>-701.91</v>
      </c>
      <c r="P4955">
        <v>100.98</v>
      </c>
      <c r="Q4955">
        <v>57.38</v>
      </c>
      <c r="R4955" t="s">
        <v>139</v>
      </c>
      <c r="S4955" t="s">
        <v>140</v>
      </c>
      <c r="T4955" t="s">
        <v>42</v>
      </c>
      <c r="U4955" t="s">
        <v>36</v>
      </c>
      <c r="V4955" t="s">
        <v>54</v>
      </c>
      <c r="W4955">
        <v>0.78</v>
      </c>
    </row>
    <row r="4956" spans="1:23" x14ac:dyDescent="0.3">
      <c r="A4956" t="s">
        <v>1418</v>
      </c>
      <c r="B4956" t="s">
        <v>1296</v>
      </c>
      <c r="D4956" s="1">
        <v>40394</v>
      </c>
      <c r="E4956" s="1">
        <v>40395</v>
      </c>
      <c r="F4956" s="1" t="str">
        <f t="shared" si="322"/>
        <v>August</v>
      </c>
      <c r="G4956" s="1" t="str">
        <f t="shared" si="323"/>
        <v>2010</v>
      </c>
      <c r="H4956" s="2">
        <f t="shared" si="324"/>
        <v>1</v>
      </c>
      <c r="I4956" s="2" t="b">
        <f t="shared" si="325"/>
        <v>0</v>
      </c>
      <c r="J4956" t="s">
        <v>52</v>
      </c>
      <c r="K4956">
        <v>30</v>
      </c>
      <c r="L4956">
        <v>1771.67</v>
      </c>
      <c r="M4956">
        <v>0.09</v>
      </c>
      <c r="N4956" t="s">
        <v>18</v>
      </c>
      <c r="O4956">
        <v>338.95</v>
      </c>
      <c r="P4956">
        <v>59.76</v>
      </c>
      <c r="Q4956">
        <v>9.7100000000000009</v>
      </c>
      <c r="R4956" t="s">
        <v>139</v>
      </c>
      <c r="S4956" t="s">
        <v>140</v>
      </c>
      <c r="T4956" t="s">
        <v>42</v>
      </c>
      <c r="U4956" t="s">
        <v>22</v>
      </c>
      <c r="V4956" t="s">
        <v>23</v>
      </c>
      <c r="W4956">
        <v>0.56999999999999995</v>
      </c>
    </row>
    <row r="4957" spans="1:23" x14ac:dyDescent="0.3">
      <c r="A4957" t="s">
        <v>1626</v>
      </c>
      <c r="B4957" t="s">
        <v>1627</v>
      </c>
      <c r="D4957" s="1">
        <v>40613</v>
      </c>
      <c r="E4957" s="1">
        <v>40613</v>
      </c>
      <c r="F4957" s="1" t="str">
        <f t="shared" si="322"/>
        <v>March</v>
      </c>
      <c r="G4957" s="1" t="str">
        <f t="shared" si="323"/>
        <v>2011</v>
      </c>
      <c r="H4957" s="2">
        <f t="shared" si="324"/>
        <v>0</v>
      </c>
      <c r="I4957" s="2" t="str">
        <f t="shared" si="325"/>
        <v>FREE DELIVERY</v>
      </c>
      <c r="J4957" t="s">
        <v>34</v>
      </c>
      <c r="K4957">
        <v>6</v>
      </c>
      <c r="L4957">
        <v>127.49</v>
      </c>
      <c r="M4957">
        <v>0.08</v>
      </c>
      <c r="N4957" t="s">
        <v>39</v>
      </c>
      <c r="O4957">
        <v>-57.95</v>
      </c>
      <c r="P4957">
        <v>19.98</v>
      </c>
      <c r="Q4957">
        <v>4</v>
      </c>
      <c r="R4957" t="s">
        <v>139</v>
      </c>
      <c r="S4957" t="s">
        <v>140</v>
      </c>
      <c r="T4957" t="s">
        <v>31</v>
      </c>
      <c r="U4957" t="s">
        <v>32</v>
      </c>
      <c r="V4957" t="s">
        <v>48</v>
      </c>
      <c r="W4957">
        <v>0.68</v>
      </c>
    </row>
    <row r="4958" spans="1:23" x14ac:dyDescent="0.3">
      <c r="A4958" t="s">
        <v>1647</v>
      </c>
      <c r="B4958" t="s">
        <v>955</v>
      </c>
      <c r="C4958" t="s">
        <v>993</v>
      </c>
      <c r="D4958" s="1">
        <v>40081</v>
      </c>
      <c r="E4958" s="1">
        <v>40083</v>
      </c>
      <c r="F4958" s="1" t="str">
        <f t="shared" si="322"/>
        <v>September</v>
      </c>
      <c r="G4958" s="1" t="str">
        <f t="shared" si="323"/>
        <v>2009</v>
      </c>
      <c r="H4958" s="2">
        <f t="shared" si="324"/>
        <v>2</v>
      </c>
      <c r="I4958" s="2" t="b">
        <f t="shared" si="325"/>
        <v>0</v>
      </c>
      <c r="J4958" t="s">
        <v>52</v>
      </c>
      <c r="K4958">
        <v>2</v>
      </c>
      <c r="L4958">
        <v>63.427</v>
      </c>
      <c r="M4958">
        <v>7.0000000000000007E-2</v>
      </c>
      <c r="N4958" t="s">
        <v>18</v>
      </c>
      <c r="O4958">
        <v>-191.79</v>
      </c>
      <c r="P4958">
        <v>35.99</v>
      </c>
      <c r="Q4958">
        <v>5</v>
      </c>
      <c r="R4958" t="s">
        <v>139</v>
      </c>
      <c r="S4958" t="s">
        <v>140</v>
      </c>
      <c r="T4958" t="s">
        <v>27</v>
      </c>
      <c r="U4958" t="s">
        <v>32</v>
      </c>
      <c r="V4958" t="s">
        <v>33</v>
      </c>
      <c r="W4958">
        <v>0.82</v>
      </c>
    </row>
    <row r="4959" spans="1:23" x14ac:dyDescent="0.3">
      <c r="A4959" t="s">
        <v>1323</v>
      </c>
      <c r="B4959" t="s">
        <v>1537</v>
      </c>
      <c r="D4959" s="1">
        <v>40321</v>
      </c>
      <c r="E4959" s="1">
        <v>40321</v>
      </c>
      <c r="F4959" s="1" t="str">
        <f t="shared" si="322"/>
        <v>May</v>
      </c>
      <c r="G4959" s="1" t="str">
        <f t="shared" si="323"/>
        <v>2010</v>
      </c>
      <c r="H4959" s="2">
        <f t="shared" si="324"/>
        <v>0</v>
      </c>
      <c r="I4959" s="2" t="str">
        <f t="shared" si="325"/>
        <v>FREE DELIVERY</v>
      </c>
      <c r="J4959" t="s">
        <v>24</v>
      </c>
      <c r="K4959">
        <v>31</v>
      </c>
      <c r="L4959">
        <v>259.58999999999997</v>
      </c>
      <c r="M4959">
        <v>0.06</v>
      </c>
      <c r="N4959" t="s">
        <v>18</v>
      </c>
      <c r="O4959">
        <v>34.79</v>
      </c>
      <c r="P4959">
        <v>8.5</v>
      </c>
      <c r="Q4959">
        <v>1.99</v>
      </c>
      <c r="R4959" t="s">
        <v>139</v>
      </c>
      <c r="S4959" t="s">
        <v>140</v>
      </c>
      <c r="T4959" t="s">
        <v>27</v>
      </c>
      <c r="U4959" t="s">
        <v>32</v>
      </c>
      <c r="V4959" t="s">
        <v>48</v>
      </c>
      <c r="W4959">
        <v>0.49</v>
      </c>
    </row>
    <row r="4960" spans="1:23" x14ac:dyDescent="0.3">
      <c r="A4960" t="s">
        <v>1323</v>
      </c>
      <c r="B4960" t="s">
        <v>1537</v>
      </c>
      <c r="D4960" s="1">
        <v>40321</v>
      </c>
      <c r="E4960" s="1">
        <v>40321</v>
      </c>
      <c r="F4960" s="1" t="str">
        <f t="shared" si="322"/>
        <v>May</v>
      </c>
      <c r="G4960" s="1" t="str">
        <f t="shared" si="323"/>
        <v>2010</v>
      </c>
      <c r="H4960" s="2">
        <f t="shared" si="324"/>
        <v>0</v>
      </c>
      <c r="I4960" s="2" t="str">
        <f t="shared" si="325"/>
        <v>FREE DELIVERY</v>
      </c>
      <c r="J4960" t="s">
        <v>24</v>
      </c>
      <c r="K4960">
        <v>16</v>
      </c>
      <c r="L4960">
        <v>34.93</v>
      </c>
      <c r="M4960">
        <v>0.04</v>
      </c>
      <c r="N4960" t="s">
        <v>18</v>
      </c>
      <c r="O4960">
        <v>-0.05</v>
      </c>
      <c r="P4960">
        <v>2.1800000000000002</v>
      </c>
      <c r="Q4960">
        <v>0.78</v>
      </c>
      <c r="R4960" t="s">
        <v>139</v>
      </c>
      <c r="S4960" t="s">
        <v>140</v>
      </c>
      <c r="T4960" t="s">
        <v>27</v>
      </c>
      <c r="U4960" t="s">
        <v>22</v>
      </c>
      <c r="V4960" t="s">
        <v>46</v>
      </c>
      <c r="W4960">
        <v>0.52</v>
      </c>
    </row>
    <row r="4961" spans="1:23" x14ac:dyDescent="0.3">
      <c r="A4961" t="s">
        <v>1323</v>
      </c>
      <c r="B4961" t="s">
        <v>1537</v>
      </c>
      <c r="D4961" s="1">
        <v>40321</v>
      </c>
      <c r="E4961" s="1">
        <v>40321</v>
      </c>
      <c r="F4961" s="1" t="str">
        <f t="shared" si="322"/>
        <v>May</v>
      </c>
      <c r="G4961" s="1" t="str">
        <f t="shared" si="323"/>
        <v>2010</v>
      </c>
      <c r="H4961" s="2">
        <f t="shared" si="324"/>
        <v>0</v>
      </c>
      <c r="I4961" s="2" t="str">
        <f t="shared" si="325"/>
        <v>FREE DELIVERY</v>
      </c>
      <c r="J4961" t="s">
        <v>24</v>
      </c>
      <c r="K4961">
        <v>33</v>
      </c>
      <c r="L4961">
        <v>431.06</v>
      </c>
      <c r="M4961">
        <v>0.02</v>
      </c>
      <c r="N4961" t="s">
        <v>18</v>
      </c>
      <c r="O4961">
        <v>-26.78</v>
      </c>
      <c r="P4961">
        <v>12.28</v>
      </c>
      <c r="Q4961">
        <v>6.13</v>
      </c>
      <c r="R4961" t="s">
        <v>139</v>
      </c>
      <c r="S4961" t="s">
        <v>140</v>
      </c>
      <c r="T4961" t="s">
        <v>27</v>
      </c>
      <c r="U4961" t="s">
        <v>22</v>
      </c>
      <c r="V4961" t="s">
        <v>23</v>
      </c>
      <c r="W4961">
        <v>0.56999999999999995</v>
      </c>
    </row>
    <row r="4962" spans="1:23" x14ac:dyDescent="0.3">
      <c r="A4962" t="s">
        <v>1576</v>
      </c>
      <c r="B4962" t="s">
        <v>957</v>
      </c>
      <c r="D4962" s="1">
        <v>40350</v>
      </c>
      <c r="E4962" s="1">
        <v>40353</v>
      </c>
      <c r="F4962" s="1" t="str">
        <f t="shared" si="322"/>
        <v>June</v>
      </c>
      <c r="G4962" s="1" t="str">
        <f t="shared" si="323"/>
        <v>2010</v>
      </c>
      <c r="H4962" s="2">
        <f t="shared" si="324"/>
        <v>3</v>
      </c>
      <c r="I4962" s="2" t="b">
        <f t="shared" si="325"/>
        <v>0</v>
      </c>
      <c r="J4962" t="s">
        <v>44</v>
      </c>
      <c r="K4962">
        <v>8</v>
      </c>
      <c r="L4962">
        <v>55</v>
      </c>
      <c r="M4962">
        <v>0.05</v>
      </c>
      <c r="N4962" t="s">
        <v>18</v>
      </c>
      <c r="O4962">
        <v>-23.62</v>
      </c>
      <c r="P4962">
        <v>6.28</v>
      </c>
      <c r="Q4962">
        <v>5.36</v>
      </c>
      <c r="R4962" t="s">
        <v>139</v>
      </c>
      <c r="S4962" t="s">
        <v>140</v>
      </c>
      <c r="T4962" t="s">
        <v>31</v>
      </c>
      <c r="U4962" t="s">
        <v>22</v>
      </c>
      <c r="V4962" t="s">
        <v>29</v>
      </c>
      <c r="W4962">
        <v>0.4</v>
      </c>
    </row>
    <row r="4963" spans="1:23" x14ac:dyDescent="0.3">
      <c r="A4963" t="s">
        <v>1576</v>
      </c>
      <c r="B4963" t="s">
        <v>957</v>
      </c>
      <c r="D4963" s="1">
        <v>40350</v>
      </c>
      <c r="E4963" s="1">
        <v>40352</v>
      </c>
      <c r="F4963" s="1" t="str">
        <f t="shared" si="322"/>
        <v>June</v>
      </c>
      <c r="G4963" s="1" t="str">
        <f t="shared" si="323"/>
        <v>2010</v>
      </c>
      <c r="H4963" s="2">
        <f t="shared" si="324"/>
        <v>2</v>
      </c>
      <c r="I4963" s="2" t="b">
        <f t="shared" si="325"/>
        <v>0</v>
      </c>
      <c r="J4963" t="s">
        <v>44</v>
      </c>
      <c r="K4963">
        <v>7</v>
      </c>
      <c r="L4963">
        <v>51.66</v>
      </c>
      <c r="M4963">
        <v>0.06</v>
      </c>
      <c r="N4963" t="s">
        <v>18</v>
      </c>
      <c r="O4963">
        <v>7.4</v>
      </c>
      <c r="P4963">
        <v>7.64</v>
      </c>
      <c r="Q4963">
        <v>1.39</v>
      </c>
      <c r="R4963" t="s">
        <v>139</v>
      </c>
      <c r="S4963" t="s">
        <v>140</v>
      </c>
      <c r="T4963" t="s">
        <v>31</v>
      </c>
      <c r="U4963" t="s">
        <v>22</v>
      </c>
      <c r="V4963" t="s">
        <v>51</v>
      </c>
      <c r="W4963">
        <v>0.36</v>
      </c>
    </row>
    <row r="4964" spans="1:23" x14ac:dyDescent="0.3">
      <c r="A4964" t="s">
        <v>1576</v>
      </c>
      <c r="B4964" t="s">
        <v>957</v>
      </c>
      <c r="D4964" s="1">
        <v>40350</v>
      </c>
      <c r="E4964" s="1">
        <v>40352</v>
      </c>
      <c r="F4964" s="1" t="str">
        <f t="shared" si="322"/>
        <v>June</v>
      </c>
      <c r="G4964" s="1" t="str">
        <f t="shared" si="323"/>
        <v>2010</v>
      </c>
      <c r="H4964" s="2">
        <f t="shared" si="324"/>
        <v>2</v>
      </c>
      <c r="I4964" s="2" t="b">
        <f t="shared" si="325"/>
        <v>0</v>
      </c>
      <c r="J4964" t="s">
        <v>44</v>
      </c>
      <c r="K4964">
        <v>37</v>
      </c>
      <c r="L4964">
        <v>107.73</v>
      </c>
      <c r="M4964">
        <v>0.08</v>
      </c>
      <c r="N4964" t="s">
        <v>18</v>
      </c>
      <c r="O4964">
        <v>39.81</v>
      </c>
      <c r="P4964">
        <v>3.15</v>
      </c>
      <c r="Q4964">
        <v>0.5</v>
      </c>
      <c r="R4964" t="s">
        <v>139</v>
      </c>
      <c r="S4964" t="s">
        <v>140</v>
      </c>
      <c r="T4964" t="s">
        <v>31</v>
      </c>
      <c r="U4964" t="s">
        <v>22</v>
      </c>
      <c r="V4964" t="s">
        <v>57</v>
      </c>
      <c r="W4964">
        <v>0.37</v>
      </c>
    </row>
    <row r="4965" spans="1:23" x14ac:dyDescent="0.3">
      <c r="A4965" t="s">
        <v>1597</v>
      </c>
      <c r="B4965" t="s">
        <v>1633</v>
      </c>
      <c r="D4965" s="1">
        <v>40135</v>
      </c>
      <c r="E4965" s="1">
        <v>40136</v>
      </c>
      <c r="F4965" s="1" t="str">
        <f t="shared" si="322"/>
        <v>November</v>
      </c>
      <c r="G4965" s="1" t="str">
        <f t="shared" si="323"/>
        <v>2009</v>
      </c>
      <c r="H4965" s="2">
        <f t="shared" si="324"/>
        <v>1</v>
      </c>
      <c r="I4965" s="2" t="b">
        <f t="shared" si="325"/>
        <v>0</v>
      </c>
      <c r="J4965" t="s">
        <v>24</v>
      </c>
      <c r="K4965">
        <v>4</v>
      </c>
      <c r="L4965">
        <v>174.55</v>
      </c>
      <c r="M4965">
        <v>0.05</v>
      </c>
      <c r="N4965" t="s">
        <v>39</v>
      </c>
      <c r="O4965">
        <v>-114.39</v>
      </c>
      <c r="P4965">
        <v>39.99</v>
      </c>
      <c r="Q4965">
        <v>10.25</v>
      </c>
      <c r="R4965" t="s">
        <v>139</v>
      </c>
      <c r="S4965" t="s">
        <v>140</v>
      </c>
      <c r="T4965" t="s">
        <v>27</v>
      </c>
      <c r="U4965" t="s">
        <v>32</v>
      </c>
      <c r="V4965" t="s">
        <v>48</v>
      </c>
      <c r="W4965">
        <v>0.55000000000000004</v>
      </c>
    </row>
    <row r="4966" spans="1:23" x14ac:dyDescent="0.3">
      <c r="A4966" t="s">
        <v>1649</v>
      </c>
      <c r="B4966" t="s">
        <v>1650</v>
      </c>
      <c r="D4966" s="1">
        <v>39848</v>
      </c>
      <c r="E4966" s="1">
        <v>39849</v>
      </c>
      <c r="F4966" s="1" t="str">
        <f t="shared" si="322"/>
        <v>February</v>
      </c>
      <c r="G4966" s="1" t="str">
        <f t="shared" si="323"/>
        <v>2009</v>
      </c>
      <c r="H4966" s="2">
        <f t="shared" si="324"/>
        <v>1</v>
      </c>
      <c r="I4966" s="2" t="b">
        <f t="shared" si="325"/>
        <v>0</v>
      </c>
      <c r="J4966" t="s">
        <v>44</v>
      </c>
      <c r="K4966">
        <v>32</v>
      </c>
      <c r="L4966">
        <v>74.34</v>
      </c>
      <c r="M4966">
        <v>0.05</v>
      </c>
      <c r="N4966" t="s">
        <v>18</v>
      </c>
      <c r="O4966">
        <v>-166.55</v>
      </c>
      <c r="P4966">
        <v>2.16</v>
      </c>
      <c r="Q4966">
        <v>6.05</v>
      </c>
      <c r="R4966" t="s">
        <v>139</v>
      </c>
      <c r="S4966" t="s">
        <v>140</v>
      </c>
      <c r="T4966" t="s">
        <v>42</v>
      </c>
      <c r="U4966" t="s">
        <v>22</v>
      </c>
      <c r="V4966" t="s">
        <v>29</v>
      </c>
      <c r="W4966">
        <v>0.37</v>
      </c>
    </row>
    <row r="4967" spans="1:23" x14ac:dyDescent="0.3">
      <c r="A4967" t="s">
        <v>1649</v>
      </c>
      <c r="B4967" t="s">
        <v>1650</v>
      </c>
      <c r="D4967" s="1">
        <v>39848</v>
      </c>
      <c r="E4967" s="1">
        <v>39849</v>
      </c>
      <c r="F4967" s="1" t="str">
        <f t="shared" si="322"/>
        <v>February</v>
      </c>
      <c r="G4967" s="1" t="str">
        <f t="shared" si="323"/>
        <v>2009</v>
      </c>
      <c r="H4967" s="2">
        <f t="shared" si="324"/>
        <v>1</v>
      </c>
      <c r="I4967" s="2" t="b">
        <f t="shared" si="325"/>
        <v>0</v>
      </c>
      <c r="J4967" t="s">
        <v>44</v>
      </c>
      <c r="K4967">
        <v>35</v>
      </c>
      <c r="L4967">
        <v>228.8</v>
      </c>
      <c r="M4967">
        <v>0.03</v>
      </c>
      <c r="N4967" t="s">
        <v>18</v>
      </c>
      <c r="O4967">
        <v>-99.08</v>
      </c>
      <c r="P4967">
        <v>6.48</v>
      </c>
      <c r="Q4967">
        <v>6.6</v>
      </c>
      <c r="R4967" t="s">
        <v>139</v>
      </c>
      <c r="S4967" t="s">
        <v>140</v>
      </c>
      <c r="T4967" t="s">
        <v>42</v>
      </c>
      <c r="U4967" t="s">
        <v>22</v>
      </c>
      <c r="V4967" t="s">
        <v>43</v>
      </c>
      <c r="W4967">
        <v>0.37</v>
      </c>
    </row>
    <row r="4968" spans="1:23" x14ac:dyDescent="0.3">
      <c r="A4968" t="s">
        <v>1649</v>
      </c>
      <c r="B4968" t="s">
        <v>1650</v>
      </c>
      <c r="D4968" s="1">
        <v>39848</v>
      </c>
      <c r="E4968" s="1">
        <v>39849</v>
      </c>
      <c r="F4968" s="1" t="str">
        <f t="shared" si="322"/>
        <v>February</v>
      </c>
      <c r="G4968" s="1" t="str">
        <f t="shared" si="323"/>
        <v>2009</v>
      </c>
      <c r="H4968" s="2">
        <f t="shared" si="324"/>
        <v>1</v>
      </c>
      <c r="I4968" s="2" t="b">
        <f t="shared" si="325"/>
        <v>0</v>
      </c>
      <c r="J4968" t="s">
        <v>44</v>
      </c>
      <c r="K4968">
        <v>43</v>
      </c>
      <c r="L4968">
        <v>6089.05</v>
      </c>
      <c r="M4968">
        <v>0.08</v>
      </c>
      <c r="N4968" t="s">
        <v>25</v>
      </c>
      <c r="O4968">
        <v>-2110.56</v>
      </c>
      <c r="P4968">
        <v>146.05000000000001</v>
      </c>
      <c r="Q4968">
        <v>80.2</v>
      </c>
      <c r="R4968" t="s">
        <v>139</v>
      </c>
      <c r="S4968" t="s">
        <v>140</v>
      </c>
      <c r="T4968" t="s">
        <v>42</v>
      </c>
      <c r="U4968" t="s">
        <v>36</v>
      </c>
      <c r="V4968" t="s">
        <v>55</v>
      </c>
      <c r="W4968">
        <v>0.71</v>
      </c>
    </row>
    <row r="4969" spans="1:23" x14ac:dyDescent="0.3">
      <c r="A4969" t="s">
        <v>1425</v>
      </c>
      <c r="B4969" t="s">
        <v>1062</v>
      </c>
      <c r="D4969" s="1">
        <v>40718</v>
      </c>
      <c r="E4969" s="1">
        <v>40720</v>
      </c>
      <c r="F4969" s="1" t="str">
        <f t="shared" si="322"/>
        <v>June</v>
      </c>
      <c r="G4969" s="1" t="str">
        <f t="shared" si="323"/>
        <v>2011</v>
      </c>
      <c r="H4969" s="2">
        <f t="shared" si="324"/>
        <v>2</v>
      </c>
      <c r="I4969" s="2" t="b">
        <f t="shared" si="325"/>
        <v>0</v>
      </c>
      <c r="J4969" t="s">
        <v>34</v>
      </c>
      <c r="K4969">
        <v>44</v>
      </c>
      <c r="L4969">
        <v>839.7</v>
      </c>
      <c r="M4969">
        <v>7.0000000000000007E-2</v>
      </c>
      <c r="N4969" t="s">
        <v>18</v>
      </c>
      <c r="O4969">
        <v>211.79</v>
      </c>
      <c r="P4969">
        <v>19.98</v>
      </c>
      <c r="Q4969">
        <v>5.77</v>
      </c>
      <c r="R4969" t="s">
        <v>139</v>
      </c>
      <c r="S4969" t="s">
        <v>140</v>
      </c>
      <c r="T4969" t="s">
        <v>27</v>
      </c>
      <c r="U4969" t="s">
        <v>22</v>
      </c>
      <c r="V4969" t="s">
        <v>43</v>
      </c>
      <c r="W4969">
        <v>0.38</v>
      </c>
    </row>
    <row r="4970" spans="1:23" x14ac:dyDescent="0.3">
      <c r="A4970" t="s">
        <v>1425</v>
      </c>
      <c r="B4970" t="s">
        <v>1062</v>
      </c>
      <c r="D4970" s="1">
        <v>40718</v>
      </c>
      <c r="E4970" s="1">
        <v>40719</v>
      </c>
      <c r="F4970" s="1" t="str">
        <f t="shared" si="322"/>
        <v>June</v>
      </c>
      <c r="G4970" s="1" t="str">
        <f t="shared" si="323"/>
        <v>2011</v>
      </c>
      <c r="H4970" s="2">
        <f t="shared" si="324"/>
        <v>1</v>
      </c>
      <c r="I4970" s="2" t="b">
        <f t="shared" si="325"/>
        <v>0</v>
      </c>
      <c r="J4970" t="s">
        <v>34</v>
      </c>
      <c r="K4970">
        <v>46</v>
      </c>
      <c r="L4970">
        <v>1662.5</v>
      </c>
      <c r="M4970">
        <v>0.01</v>
      </c>
      <c r="N4970" t="s">
        <v>18</v>
      </c>
      <c r="O4970">
        <v>289.02</v>
      </c>
      <c r="P4970">
        <v>34.58</v>
      </c>
      <c r="Q4970">
        <v>8.99</v>
      </c>
      <c r="R4970" t="s">
        <v>139</v>
      </c>
      <c r="S4970" t="s">
        <v>140</v>
      </c>
      <c r="T4970" t="s">
        <v>27</v>
      </c>
      <c r="U4970" t="s">
        <v>22</v>
      </c>
      <c r="V4970" t="s">
        <v>60</v>
      </c>
      <c r="W4970">
        <v>0.56000000000000005</v>
      </c>
    </row>
    <row r="4971" spans="1:23" x14ac:dyDescent="0.3">
      <c r="A4971" t="s">
        <v>1496</v>
      </c>
      <c r="B4971" t="s">
        <v>1360</v>
      </c>
      <c r="D4971" s="1">
        <v>40377</v>
      </c>
      <c r="E4971" s="1">
        <v>40377</v>
      </c>
      <c r="F4971" s="1" t="str">
        <f t="shared" si="322"/>
        <v>July</v>
      </c>
      <c r="G4971" s="1" t="str">
        <f t="shared" si="323"/>
        <v>2010</v>
      </c>
      <c r="H4971" s="2">
        <f t="shared" si="324"/>
        <v>0</v>
      </c>
      <c r="I4971" s="2" t="str">
        <f t="shared" si="325"/>
        <v>FREE DELIVERY</v>
      </c>
      <c r="J4971" t="s">
        <v>44</v>
      </c>
      <c r="K4971">
        <v>46</v>
      </c>
      <c r="L4971">
        <v>745.99</v>
      </c>
      <c r="M4971">
        <v>0.02</v>
      </c>
      <c r="N4971" t="s">
        <v>18</v>
      </c>
      <c r="O4971">
        <v>226.09</v>
      </c>
      <c r="P4971">
        <v>15.98</v>
      </c>
      <c r="Q4971">
        <v>4</v>
      </c>
      <c r="R4971" t="s">
        <v>139</v>
      </c>
      <c r="S4971" t="s">
        <v>140</v>
      </c>
      <c r="T4971" t="s">
        <v>31</v>
      </c>
      <c r="U4971" t="s">
        <v>32</v>
      </c>
      <c r="V4971" t="s">
        <v>48</v>
      </c>
      <c r="W4971">
        <v>0.37</v>
      </c>
    </row>
    <row r="4972" spans="1:23" x14ac:dyDescent="0.3">
      <c r="A4972" t="s">
        <v>1168</v>
      </c>
      <c r="B4972" t="s">
        <v>1629</v>
      </c>
      <c r="D4972" s="1">
        <v>40813</v>
      </c>
      <c r="E4972" s="1">
        <v>40815</v>
      </c>
      <c r="F4972" s="1" t="str">
        <f t="shared" si="322"/>
        <v>September</v>
      </c>
      <c r="G4972" s="1" t="str">
        <f t="shared" si="323"/>
        <v>2011</v>
      </c>
      <c r="H4972" s="2">
        <f t="shared" si="324"/>
        <v>2</v>
      </c>
      <c r="I4972" s="2" t="b">
        <f t="shared" si="325"/>
        <v>0</v>
      </c>
      <c r="J4972" t="s">
        <v>24</v>
      </c>
      <c r="K4972">
        <v>6</v>
      </c>
      <c r="L4972">
        <v>473.9855</v>
      </c>
      <c r="M4972">
        <v>0.06</v>
      </c>
      <c r="N4972" t="s">
        <v>18</v>
      </c>
      <c r="O4972">
        <v>-301.68</v>
      </c>
      <c r="P4972">
        <v>95.99</v>
      </c>
      <c r="Q4972">
        <v>4.9000000000000004</v>
      </c>
      <c r="R4972" t="s">
        <v>139</v>
      </c>
      <c r="S4972" t="s">
        <v>140</v>
      </c>
      <c r="T4972" t="s">
        <v>31</v>
      </c>
      <c r="U4972" t="s">
        <v>32</v>
      </c>
      <c r="V4972" t="s">
        <v>33</v>
      </c>
      <c r="W4972">
        <v>0.56000000000000005</v>
      </c>
    </row>
    <row r="4973" spans="1:23" x14ac:dyDescent="0.3">
      <c r="A4973" t="s">
        <v>1371</v>
      </c>
      <c r="B4973" t="s">
        <v>1392</v>
      </c>
      <c r="D4973" s="1">
        <v>40090</v>
      </c>
      <c r="E4973" s="1">
        <v>40090</v>
      </c>
      <c r="F4973" s="1" t="str">
        <f t="shared" si="322"/>
        <v>October</v>
      </c>
      <c r="G4973" s="1" t="str">
        <f t="shared" si="323"/>
        <v>2009</v>
      </c>
      <c r="H4973" s="2">
        <f t="shared" si="324"/>
        <v>0</v>
      </c>
      <c r="I4973" s="2" t="str">
        <f t="shared" si="325"/>
        <v>FREE DELIVERY</v>
      </c>
      <c r="J4973" t="s">
        <v>44</v>
      </c>
      <c r="K4973">
        <v>24</v>
      </c>
      <c r="L4973">
        <v>1548.43</v>
      </c>
      <c r="M4973">
        <v>0.02</v>
      </c>
      <c r="N4973" t="s">
        <v>18</v>
      </c>
      <c r="O4973">
        <v>622.89</v>
      </c>
      <c r="P4973">
        <v>63.94</v>
      </c>
      <c r="Q4973">
        <v>14.48</v>
      </c>
      <c r="R4973" t="s">
        <v>139</v>
      </c>
      <c r="S4973" t="s">
        <v>140</v>
      </c>
      <c r="T4973" t="s">
        <v>27</v>
      </c>
      <c r="U4973" t="s">
        <v>36</v>
      </c>
      <c r="V4973" t="s">
        <v>37</v>
      </c>
      <c r="W4973">
        <v>0.46</v>
      </c>
    </row>
    <row r="4974" spans="1:23" x14ac:dyDescent="0.3">
      <c r="A4974" t="s">
        <v>1371</v>
      </c>
      <c r="B4974" t="s">
        <v>1392</v>
      </c>
      <c r="D4974" s="1">
        <v>40090</v>
      </c>
      <c r="E4974" s="1">
        <v>40092</v>
      </c>
      <c r="F4974" s="1" t="str">
        <f t="shared" si="322"/>
        <v>October</v>
      </c>
      <c r="G4974" s="1" t="str">
        <f t="shared" si="323"/>
        <v>2009</v>
      </c>
      <c r="H4974" s="2">
        <f t="shared" si="324"/>
        <v>2</v>
      </c>
      <c r="I4974" s="2" t="b">
        <f t="shared" si="325"/>
        <v>0</v>
      </c>
      <c r="J4974" t="s">
        <v>44</v>
      </c>
      <c r="K4974">
        <v>10</v>
      </c>
      <c r="L4974">
        <v>54.84</v>
      </c>
      <c r="M4974">
        <v>0.01</v>
      </c>
      <c r="N4974" t="s">
        <v>18</v>
      </c>
      <c r="O4974">
        <v>-56.3</v>
      </c>
      <c r="P4974">
        <v>5.0199999999999996</v>
      </c>
      <c r="Q4974">
        <v>5.14</v>
      </c>
      <c r="R4974" t="s">
        <v>139</v>
      </c>
      <c r="S4974" t="s">
        <v>140</v>
      </c>
      <c r="T4974" t="s">
        <v>27</v>
      </c>
      <c r="U4974" t="s">
        <v>32</v>
      </c>
      <c r="V4974" t="s">
        <v>48</v>
      </c>
      <c r="W4974">
        <v>0.79</v>
      </c>
    </row>
    <row r="4975" spans="1:23" x14ac:dyDescent="0.3">
      <c r="A4975" t="s">
        <v>1013</v>
      </c>
      <c r="B4975" t="s">
        <v>967</v>
      </c>
      <c r="D4975" s="1">
        <v>40249</v>
      </c>
      <c r="E4975" s="1">
        <v>40250</v>
      </c>
      <c r="F4975" s="1" t="str">
        <f t="shared" si="322"/>
        <v>March</v>
      </c>
      <c r="G4975" s="1" t="str">
        <f t="shared" si="323"/>
        <v>2010</v>
      </c>
      <c r="H4975" s="2">
        <f t="shared" si="324"/>
        <v>1</v>
      </c>
      <c r="I4975" s="2" t="b">
        <f t="shared" si="325"/>
        <v>0</v>
      </c>
      <c r="J4975" t="s">
        <v>34</v>
      </c>
      <c r="K4975">
        <v>21</v>
      </c>
      <c r="L4975">
        <v>2185.9535000000001</v>
      </c>
      <c r="M4975">
        <v>0.1</v>
      </c>
      <c r="N4975" t="s">
        <v>18</v>
      </c>
      <c r="O4975">
        <v>268.01</v>
      </c>
      <c r="P4975">
        <v>125.99</v>
      </c>
      <c r="Q4975">
        <v>8.99</v>
      </c>
      <c r="R4975" t="s">
        <v>139</v>
      </c>
      <c r="S4975" t="s">
        <v>140</v>
      </c>
      <c r="T4975" t="s">
        <v>27</v>
      </c>
      <c r="U4975" t="s">
        <v>32</v>
      </c>
      <c r="V4975" t="s">
        <v>33</v>
      </c>
      <c r="W4975">
        <v>0.55000000000000004</v>
      </c>
    </row>
    <row r="4976" spans="1:23" x14ac:dyDescent="0.3">
      <c r="A4976" t="s">
        <v>1013</v>
      </c>
      <c r="B4976" t="s">
        <v>967</v>
      </c>
      <c r="D4976" s="1">
        <v>40249</v>
      </c>
      <c r="E4976" s="1">
        <v>40250</v>
      </c>
      <c r="F4976" s="1" t="str">
        <f t="shared" si="322"/>
        <v>March</v>
      </c>
      <c r="G4976" s="1" t="str">
        <f t="shared" si="323"/>
        <v>2010</v>
      </c>
      <c r="H4976" s="2">
        <f t="shared" si="324"/>
        <v>1</v>
      </c>
      <c r="I4976" s="2" t="b">
        <f t="shared" si="325"/>
        <v>0</v>
      </c>
      <c r="J4976" t="s">
        <v>34</v>
      </c>
      <c r="K4976">
        <v>12</v>
      </c>
      <c r="L4976">
        <v>1323.5435</v>
      </c>
      <c r="M4976">
        <v>0</v>
      </c>
      <c r="N4976" t="s">
        <v>39</v>
      </c>
      <c r="O4976">
        <v>-34.729999999999997</v>
      </c>
      <c r="P4976">
        <v>125.99</v>
      </c>
      <c r="Q4976">
        <v>8.08</v>
      </c>
      <c r="R4976" t="s">
        <v>139</v>
      </c>
      <c r="S4976" t="s">
        <v>140</v>
      </c>
      <c r="T4976" t="s">
        <v>27</v>
      </c>
      <c r="U4976" t="s">
        <v>32</v>
      </c>
      <c r="V4976" t="s">
        <v>33</v>
      </c>
      <c r="W4976">
        <v>0.56999999999999995</v>
      </c>
    </row>
    <row r="4977" spans="1:23" x14ac:dyDescent="0.3">
      <c r="A4977" t="s">
        <v>1219</v>
      </c>
      <c r="B4977" t="s">
        <v>1376</v>
      </c>
      <c r="D4977" s="1">
        <v>39844</v>
      </c>
      <c r="E4977" s="1">
        <v>39846</v>
      </c>
      <c r="F4977" s="1" t="str">
        <f t="shared" si="322"/>
        <v>February</v>
      </c>
      <c r="G4977" s="1" t="str">
        <f t="shared" si="323"/>
        <v>2009</v>
      </c>
      <c r="H4977" s="2">
        <f t="shared" si="324"/>
        <v>2</v>
      </c>
      <c r="I4977" s="2" t="b">
        <f t="shared" si="325"/>
        <v>0</v>
      </c>
      <c r="J4977" t="s">
        <v>34</v>
      </c>
      <c r="K4977">
        <v>36</v>
      </c>
      <c r="L4977">
        <v>257.91000000000003</v>
      </c>
      <c r="M4977">
        <v>0</v>
      </c>
      <c r="N4977" t="s">
        <v>18</v>
      </c>
      <c r="O4977">
        <v>90.86</v>
      </c>
      <c r="P4977">
        <v>6.98</v>
      </c>
      <c r="Q4977">
        <v>1.6</v>
      </c>
      <c r="R4977" t="s">
        <v>139</v>
      </c>
      <c r="S4977" t="s">
        <v>140</v>
      </c>
      <c r="T4977" t="s">
        <v>31</v>
      </c>
      <c r="U4977" t="s">
        <v>22</v>
      </c>
      <c r="V4977" t="s">
        <v>43</v>
      </c>
      <c r="W4977">
        <v>0.38</v>
      </c>
    </row>
    <row r="4978" spans="1:23" x14ac:dyDescent="0.3">
      <c r="A4978" t="s">
        <v>1637</v>
      </c>
      <c r="B4978" t="s">
        <v>924</v>
      </c>
      <c r="D4978" s="1">
        <v>41128</v>
      </c>
      <c r="E4978" s="1">
        <v>41130</v>
      </c>
      <c r="F4978" s="1" t="str">
        <f t="shared" si="322"/>
        <v>August</v>
      </c>
      <c r="G4978" s="1" t="str">
        <f t="shared" si="323"/>
        <v>2012</v>
      </c>
      <c r="H4978" s="2">
        <f t="shared" si="324"/>
        <v>2</v>
      </c>
      <c r="I4978" s="2" t="b">
        <f t="shared" si="325"/>
        <v>0</v>
      </c>
      <c r="J4978" t="s">
        <v>34</v>
      </c>
      <c r="K4978">
        <v>38</v>
      </c>
      <c r="L4978">
        <v>6216.6</v>
      </c>
      <c r="M4978">
        <v>0.02</v>
      </c>
      <c r="N4978" t="s">
        <v>18</v>
      </c>
      <c r="O4978">
        <v>1082.21</v>
      </c>
      <c r="P4978">
        <v>161.55000000000001</v>
      </c>
      <c r="Q4978">
        <v>19.989999999999998</v>
      </c>
      <c r="R4978" t="s">
        <v>139</v>
      </c>
      <c r="S4978" t="s">
        <v>140</v>
      </c>
      <c r="T4978" t="s">
        <v>31</v>
      </c>
      <c r="U4978" t="s">
        <v>22</v>
      </c>
      <c r="V4978" t="s">
        <v>23</v>
      </c>
      <c r="W4978">
        <v>0.66</v>
      </c>
    </row>
    <row r="4979" spans="1:23" x14ac:dyDescent="0.3">
      <c r="A4979" t="s">
        <v>1382</v>
      </c>
      <c r="B4979" t="s">
        <v>1651</v>
      </c>
      <c r="D4979" s="1">
        <v>40438</v>
      </c>
      <c r="E4979" s="1">
        <v>40440</v>
      </c>
      <c r="F4979" s="1" t="str">
        <f t="shared" si="322"/>
        <v>September</v>
      </c>
      <c r="G4979" s="1" t="str">
        <f t="shared" si="323"/>
        <v>2010</v>
      </c>
      <c r="H4979" s="2">
        <f t="shared" si="324"/>
        <v>2</v>
      </c>
      <c r="I4979" s="2" t="b">
        <f t="shared" si="325"/>
        <v>0</v>
      </c>
      <c r="J4979" t="s">
        <v>44</v>
      </c>
      <c r="K4979">
        <v>26</v>
      </c>
      <c r="L4979">
        <v>765.96</v>
      </c>
      <c r="M4979">
        <v>0.1</v>
      </c>
      <c r="N4979" t="s">
        <v>18</v>
      </c>
      <c r="O4979">
        <v>240.06</v>
      </c>
      <c r="P4979">
        <v>31.78</v>
      </c>
      <c r="Q4979">
        <v>1.99</v>
      </c>
      <c r="R4979" t="s">
        <v>139</v>
      </c>
      <c r="S4979" t="s">
        <v>140</v>
      </c>
      <c r="T4979" t="s">
        <v>27</v>
      </c>
      <c r="U4979" t="s">
        <v>32</v>
      </c>
      <c r="V4979" t="s">
        <v>48</v>
      </c>
      <c r="W4979">
        <v>0.42</v>
      </c>
    </row>
    <row r="4980" spans="1:23" x14ac:dyDescent="0.3">
      <c r="A4980" t="s">
        <v>1371</v>
      </c>
      <c r="B4980" t="s">
        <v>1392</v>
      </c>
      <c r="D4980" s="1">
        <v>41247</v>
      </c>
      <c r="E4980" s="1">
        <v>41249</v>
      </c>
      <c r="F4980" s="1" t="str">
        <f t="shared" si="322"/>
        <v>December</v>
      </c>
      <c r="G4980" s="1" t="str">
        <f t="shared" si="323"/>
        <v>2012</v>
      </c>
      <c r="H4980" s="2">
        <f t="shared" si="324"/>
        <v>2</v>
      </c>
      <c r="I4980" s="2" t="b">
        <f t="shared" si="325"/>
        <v>0</v>
      </c>
      <c r="J4980" t="s">
        <v>24</v>
      </c>
      <c r="K4980">
        <v>1</v>
      </c>
      <c r="L4980">
        <v>102.9</v>
      </c>
      <c r="M4980">
        <v>7.0000000000000007E-2</v>
      </c>
      <c r="N4980" t="s">
        <v>25</v>
      </c>
      <c r="O4980">
        <v>-81.89</v>
      </c>
      <c r="P4980">
        <v>48.58</v>
      </c>
      <c r="Q4980">
        <v>54.11</v>
      </c>
      <c r="R4980" t="s">
        <v>139</v>
      </c>
      <c r="S4980" t="s">
        <v>140</v>
      </c>
      <c r="T4980" t="s">
        <v>31</v>
      </c>
      <c r="U4980" t="s">
        <v>36</v>
      </c>
      <c r="V4980" t="s">
        <v>54</v>
      </c>
      <c r="W4980">
        <v>0.69</v>
      </c>
    </row>
    <row r="4981" spans="1:23" x14ac:dyDescent="0.3">
      <c r="A4981" t="s">
        <v>1494</v>
      </c>
      <c r="B4981" t="s">
        <v>1630</v>
      </c>
      <c r="D4981" s="1">
        <v>40448</v>
      </c>
      <c r="E4981" s="1">
        <v>40450</v>
      </c>
      <c r="F4981" s="1" t="str">
        <f t="shared" si="322"/>
        <v>September</v>
      </c>
      <c r="G4981" s="1" t="str">
        <f t="shared" si="323"/>
        <v>2010</v>
      </c>
      <c r="H4981" s="2">
        <f t="shared" si="324"/>
        <v>2</v>
      </c>
      <c r="I4981" s="2" t="b">
        <f t="shared" si="325"/>
        <v>0</v>
      </c>
      <c r="J4981" t="s">
        <v>17</v>
      </c>
      <c r="K4981">
        <v>8</v>
      </c>
      <c r="L4981">
        <v>2174.96</v>
      </c>
      <c r="M4981">
        <v>0.05</v>
      </c>
      <c r="N4981" t="s">
        <v>25</v>
      </c>
      <c r="O4981">
        <v>-223.89</v>
      </c>
      <c r="P4981">
        <v>264.98</v>
      </c>
      <c r="Q4981">
        <v>17.86</v>
      </c>
      <c r="R4981" t="s">
        <v>139</v>
      </c>
      <c r="S4981" t="s">
        <v>140</v>
      </c>
      <c r="T4981" t="s">
        <v>31</v>
      </c>
      <c r="U4981" t="s">
        <v>32</v>
      </c>
      <c r="V4981" t="s">
        <v>94</v>
      </c>
      <c r="W4981">
        <v>0.57999999999999996</v>
      </c>
    </row>
    <row r="4982" spans="1:23" x14ac:dyDescent="0.3">
      <c r="A4982" t="s">
        <v>1638</v>
      </c>
      <c r="B4982" t="s">
        <v>1639</v>
      </c>
      <c r="D4982" s="1">
        <v>41267</v>
      </c>
      <c r="E4982" s="1">
        <v>41269</v>
      </c>
      <c r="F4982" s="1" t="str">
        <f t="shared" si="322"/>
        <v>December</v>
      </c>
      <c r="G4982" s="1" t="str">
        <f t="shared" si="323"/>
        <v>2012</v>
      </c>
      <c r="H4982" s="2">
        <f t="shared" si="324"/>
        <v>2</v>
      </c>
      <c r="I4982" s="2" t="b">
        <f t="shared" si="325"/>
        <v>0</v>
      </c>
      <c r="J4982" t="s">
        <v>34</v>
      </c>
      <c r="K4982">
        <v>7</v>
      </c>
      <c r="L4982">
        <v>51.03</v>
      </c>
      <c r="M4982">
        <v>0.09</v>
      </c>
      <c r="N4982" t="s">
        <v>18</v>
      </c>
      <c r="O4982">
        <v>-21.38</v>
      </c>
      <c r="P4982">
        <v>6.81</v>
      </c>
      <c r="Q4982">
        <v>5.48</v>
      </c>
      <c r="R4982" t="s">
        <v>139</v>
      </c>
      <c r="S4982" t="s">
        <v>140</v>
      </c>
      <c r="T4982" t="s">
        <v>31</v>
      </c>
      <c r="U4982" t="s">
        <v>22</v>
      </c>
      <c r="V4982" t="s">
        <v>29</v>
      </c>
      <c r="W4982">
        <v>0.37</v>
      </c>
    </row>
    <row r="4983" spans="1:23" x14ac:dyDescent="0.3">
      <c r="A4983" t="s">
        <v>1219</v>
      </c>
      <c r="B4983" t="s">
        <v>1376</v>
      </c>
      <c r="D4983" s="1">
        <v>41105</v>
      </c>
      <c r="E4983" s="1">
        <v>41107</v>
      </c>
      <c r="F4983" s="1" t="str">
        <f t="shared" si="322"/>
        <v>July</v>
      </c>
      <c r="G4983" s="1" t="str">
        <f t="shared" si="323"/>
        <v>2012</v>
      </c>
      <c r="H4983" s="2">
        <f t="shared" si="324"/>
        <v>2</v>
      </c>
      <c r="I4983" s="2" t="b">
        <f t="shared" si="325"/>
        <v>0</v>
      </c>
      <c r="J4983" t="s">
        <v>34</v>
      </c>
      <c r="K4983">
        <v>22</v>
      </c>
      <c r="L4983">
        <v>426.7</v>
      </c>
      <c r="M4983">
        <v>0.06</v>
      </c>
      <c r="N4983" t="s">
        <v>18</v>
      </c>
      <c r="O4983">
        <v>104.77</v>
      </c>
      <c r="P4983">
        <v>19.84</v>
      </c>
      <c r="Q4983">
        <v>4.0999999999999996</v>
      </c>
      <c r="R4983" t="s">
        <v>139</v>
      </c>
      <c r="S4983" t="s">
        <v>140</v>
      </c>
      <c r="T4983" t="s">
        <v>31</v>
      </c>
      <c r="U4983" t="s">
        <v>22</v>
      </c>
      <c r="V4983" t="s">
        <v>60</v>
      </c>
      <c r="W4983">
        <v>0.44</v>
      </c>
    </row>
    <row r="4984" spans="1:23" x14ac:dyDescent="0.3">
      <c r="A4984" t="s">
        <v>1157</v>
      </c>
      <c r="B4984" t="s">
        <v>1158</v>
      </c>
      <c r="D4984" s="1">
        <v>39961</v>
      </c>
      <c r="E4984" s="1">
        <v>39963</v>
      </c>
      <c r="F4984" s="1" t="str">
        <f t="shared" si="322"/>
        <v>May</v>
      </c>
      <c r="G4984" s="1" t="str">
        <f t="shared" si="323"/>
        <v>2009</v>
      </c>
      <c r="H4984" s="2">
        <f t="shared" si="324"/>
        <v>2</v>
      </c>
      <c r="I4984" s="2" t="b">
        <f t="shared" si="325"/>
        <v>0</v>
      </c>
      <c r="J4984" t="s">
        <v>52</v>
      </c>
      <c r="K4984">
        <v>30</v>
      </c>
      <c r="L4984">
        <v>550.29</v>
      </c>
      <c r="M4984">
        <v>0.03</v>
      </c>
      <c r="N4984" t="s">
        <v>18</v>
      </c>
      <c r="O4984">
        <v>-82.5</v>
      </c>
      <c r="P4984">
        <v>17.7</v>
      </c>
      <c r="Q4984">
        <v>9.4700000000000006</v>
      </c>
      <c r="R4984" t="s">
        <v>139</v>
      </c>
      <c r="S4984" t="s">
        <v>140</v>
      </c>
      <c r="T4984" t="s">
        <v>27</v>
      </c>
      <c r="U4984" t="s">
        <v>22</v>
      </c>
      <c r="V4984" t="s">
        <v>23</v>
      </c>
      <c r="W4984">
        <v>0.59</v>
      </c>
    </row>
    <row r="4985" spans="1:23" x14ac:dyDescent="0.3">
      <c r="A4985" t="s">
        <v>1335</v>
      </c>
      <c r="B4985" t="s">
        <v>1628</v>
      </c>
      <c r="D4985" s="1">
        <v>40544</v>
      </c>
      <c r="E4985" s="1">
        <v>40551</v>
      </c>
      <c r="F4985" s="1" t="str">
        <f t="shared" si="322"/>
        <v>January</v>
      </c>
      <c r="G4985" s="1" t="str">
        <f t="shared" si="323"/>
        <v>2011</v>
      </c>
      <c r="H4985" s="2">
        <f t="shared" si="324"/>
        <v>7</v>
      </c>
      <c r="I4985" s="2" t="b">
        <f t="shared" si="325"/>
        <v>0</v>
      </c>
      <c r="J4985" t="s">
        <v>17</v>
      </c>
      <c r="K4985">
        <v>11</v>
      </c>
      <c r="L4985">
        <v>62.84</v>
      </c>
      <c r="M4985">
        <v>0.06</v>
      </c>
      <c r="N4985" t="s">
        <v>39</v>
      </c>
      <c r="O4985">
        <v>9.5299999999999994</v>
      </c>
      <c r="P4985">
        <v>5.18</v>
      </c>
      <c r="Q4985">
        <v>2.04</v>
      </c>
      <c r="R4985" t="s">
        <v>139</v>
      </c>
      <c r="S4985" t="s">
        <v>140</v>
      </c>
      <c r="T4985" t="s">
        <v>27</v>
      </c>
      <c r="U4985" t="s">
        <v>22</v>
      </c>
      <c r="V4985" t="s">
        <v>43</v>
      </c>
      <c r="W4985">
        <v>0.36</v>
      </c>
    </row>
    <row r="4986" spans="1:23" x14ac:dyDescent="0.3">
      <c r="A4986" t="s">
        <v>1007</v>
      </c>
      <c r="B4986" t="s">
        <v>1008</v>
      </c>
      <c r="D4986" s="1">
        <v>40087</v>
      </c>
      <c r="E4986" s="1">
        <v>40089</v>
      </c>
      <c r="F4986" s="1" t="str">
        <f t="shared" si="322"/>
        <v>October</v>
      </c>
      <c r="G4986" s="1" t="str">
        <f t="shared" si="323"/>
        <v>2009</v>
      </c>
      <c r="H4986" s="2">
        <f t="shared" si="324"/>
        <v>2</v>
      </c>
      <c r="I4986" s="2" t="b">
        <f t="shared" si="325"/>
        <v>0</v>
      </c>
      <c r="J4986" t="s">
        <v>34</v>
      </c>
      <c r="K4986">
        <v>50</v>
      </c>
      <c r="L4986">
        <v>7156.56</v>
      </c>
      <c r="M4986">
        <v>0.03</v>
      </c>
      <c r="N4986" t="s">
        <v>18</v>
      </c>
      <c r="O4986">
        <v>1871.26</v>
      </c>
      <c r="P4986">
        <v>142.86000000000001</v>
      </c>
      <c r="Q4986">
        <v>19.989999999999998</v>
      </c>
      <c r="R4986" t="s">
        <v>139</v>
      </c>
      <c r="S4986" t="s">
        <v>140</v>
      </c>
      <c r="T4986" t="s">
        <v>31</v>
      </c>
      <c r="U4986" t="s">
        <v>22</v>
      </c>
      <c r="V4986" t="s">
        <v>23</v>
      </c>
      <c r="W4986">
        <v>0.56000000000000005</v>
      </c>
    </row>
    <row r="4987" spans="1:23" x14ac:dyDescent="0.3">
      <c r="A4987" t="s">
        <v>1556</v>
      </c>
      <c r="B4987" t="s">
        <v>1634</v>
      </c>
      <c r="D4987" s="1">
        <v>40125</v>
      </c>
      <c r="E4987" s="1">
        <v>40130</v>
      </c>
      <c r="F4987" s="1" t="str">
        <f t="shared" si="322"/>
        <v>November</v>
      </c>
      <c r="G4987" s="1" t="str">
        <f t="shared" si="323"/>
        <v>2009</v>
      </c>
      <c r="H4987" s="2">
        <f t="shared" si="324"/>
        <v>5</v>
      </c>
      <c r="I4987" s="2" t="b">
        <f t="shared" si="325"/>
        <v>0</v>
      </c>
      <c r="J4987" t="s">
        <v>17</v>
      </c>
      <c r="K4987">
        <v>29</v>
      </c>
      <c r="L4987">
        <v>6481.95</v>
      </c>
      <c r="M4987">
        <v>0.09</v>
      </c>
      <c r="N4987" t="s">
        <v>25</v>
      </c>
      <c r="O4987">
        <v>846.23</v>
      </c>
      <c r="P4987">
        <v>243.98</v>
      </c>
      <c r="Q4987">
        <v>43.32</v>
      </c>
      <c r="R4987" t="s">
        <v>139</v>
      </c>
      <c r="S4987" t="s">
        <v>140</v>
      </c>
      <c r="T4987" t="s">
        <v>21</v>
      </c>
      <c r="U4987" t="s">
        <v>36</v>
      </c>
      <c r="V4987" t="s">
        <v>67</v>
      </c>
      <c r="W4987">
        <v>0.55000000000000004</v>
      </c>
    </row>
    <row r="4988" spans="1:23" x14ac:dyDescent="0.3">
      <c r="A4988" t="s">
        <v>1371</v>
      </c>
      <c r="B4988" t="s">
        <v>1392</v>
      </c>
      <c r="D4988" s="1">
        <v>41235</v>
      </c>
      <c r="E4988" s="1">
        <v>41239</v>
      </c>
      <c r="F4988" s="1" t="str">
        <f t="shared" si="322"/>
        <v>November</v>
      </c>
      <c r="G4988" s="1" t="str">
        <f t="shared" si="323"/>
        <v>2012</v>
      </c>
      <c r="H4988" s="2">
        <f t="shared" si="324"/>
        <v>4</v>
      </c>
      <c r="I4988" s="2" t="b">
        <f t="shared" si="325"/>
        <v>0</v>
      </c>
      <c r="J4988" t="s">
        <v>17</v>
      </c>
      <c r="K4988">
        <v>49</v>
      </c>
      <c r="L4988">
        <v>2469.15</v>
      </c>
      <c r="M4988">
        <v>0.04</v>
      </c>
      <c r="N4988" t="s">
        <v>18</v>
      </c>
      <c r="O4988">
        <v>1244.81</v>
      </c>
      <c r="P4988">
        <v>48.94</v>
      </c>
      <c r="Q4988">
        <v>5.86</v>
      </c>
      <c r="R4988" t="s">
        <v>139</v>
      </c>
      <c r="S4988" t="s">
        <v>140</v>
      </c>
      <c r="T4988" t="s">
        <v>31</v>
      </c>
      <c r="U4988" t="s">
        <v>22</v>
      </c>
      <c r="V4988" t="s">
        <v>43</v>
      </c>
      <c r="W4988">
        <v>0.35</v>
      </c>
    </row>
    <row r="4989" spans="1:23" x14ac:dyDescent="0.3">
      <c r="A4989" t="s">
        <v>1647</v>
      </c>
      <c r="B4989" t="s">
        <v>955</v>
      </c>
      <c r="C4989" t="s">
        <v>993</v>
      </c>
      <c r="D4989" s="1">
        <v>40474</v>
      </c>
      <c r="E4989" s="1">
        <v>40476</v>
      </c>
      <c r="F4989" s="1" t="str">
        <f t="shared" si="322"/>
        <v>October</v>
      </c>
      <c r="G4989" s="1" t="str">
        <f t="shared" si="323"/>
        <v>2010</v>
      </c>
      <c r="H4989" s="2">
        <f t="shared" si="324"/>
        <v>2</v>
      </c>
      <c r="I4989" s="2" t="b">
        <f t="shared" si="325"/>
        <v>0</v>
      </c>
      <c r="J4989" t="s">
        <v>17</v>
      </c>
      <c r="K4989">
        <v>33</v>
      </c>
      <c r="L4989">
        <v>463.42</v>
      </c>
      <c r="M4989">
        <v>0.08</v>
      </c>
      <c r="N4989" t="s">
        <v>18</v>
      </c>
      <c r="O4989">
        <v>14.2</v>
      </c>
      <c r="P4989">
        <v>14.45</v>
      </c>
      <c r="Q4989">
        <v>7.17</v>
      </c>
      <c r="R4989" t="s">
        <v>139</v>
      </c>
      <c r="S4989" t="s">
        <v>140</v>
      </c>
      <c r="T4989" t="s">
        <v>27</v>
      </c>
      <c r="U4989" t="s">
        <v>22</v>
      </c>
      <c r="V4989" t="s">
        <v>29</v>
      </c>
      <c r="W4989">
        <v>0.38</v>
      </c>
    </row>
    <row r="4990" spans="1:23" x14ac:dyDescent="0.3">
      <c r="A4990" t="s">
        <v>1642</v>
      </c>
      <c r="B4990" t="s">
        <v>1523</v>
      </c>
      <c r="D4990" s="1">
        <v>40564</v>
      </c>
      <c r="E4990" s="1">
        <v>40565</v>
      </c>
      <c r="F4990" s="1" t="str">
        <f t="shared" si="322"/>
        <v>January</v>
      </c>
      <c r="G4990" s="1" t="str">
        <f t="shared" si="323"/>
        <v>2011</v>
      </c>
      <c r="H4990" s="2">
        <f t="shared" si="324"/>
        <v>1</v>
      </c>
      <c r="I4990" s="2" t="b">
        <f t="shared" si="325"/>
        <v>0</v>
      </c>
      <c r="J4990" t="s">
        <v>34</v>
      </c>
      <c r="K4990">
        <v>4</v>
      </c>
      <c r="L4990">
        <v>997</v>
      </c>
      <c r="M4990">
        <v>0.09</v>
      </c>
      <c r="N4990" t="s">
        <v>25</v>
      </c>
      <c r="O4990">
        <v>-307.95999999999998</v>
      </c>
      <c r="P4990">
        <v>258.98</v>
      </c>
      <c r="Q4990">
        <v>54.31</v>
      </c>
      <c r="R4990" t="s">
        <v>139</v>
      </c>
      <c r="S4990" t="s">
        <v>140</v>
      </c>
      <c r="T4990" t="s">
        <v>27</v>
      </c>
      <c r="U4990" t="s">
        <v>36</v>
      </c>
      <c r="V4990" t="s">
        <v>67</v>
      </c>
      <c r="W4990">
        <v>0.55000000000000004</v>
      </c>
    </row>
    <row r="4991" spans="1:23" x14ac:dyDescent="0.3">
      <c r="A4991" t="s">
        <v>1624</v>
      </c>
      <c r="B4991" t="s">
        <v>1625</v>
      </c>
      <c r="D4991" s="1">
        <v>40945</v>
      </c>
      <c r="E4991" s="1">
        <v>40946</v>
      </c>
      <c r="F4991" s="1" t="str">
        <f t="shared" si="322"/>
        <v>February</v>
      </c>
      <c r="G4991" s="1" t="str">
        <f t="shared" si="323"/>
        <v>2012</v>
      </c>
      <c r="H4991" s="2">
        <f t="shared" si="324"/>
        <v>1</v>
      </c>
      <c r="I4991" s="2" t="b">
        <f t="shared" si="325"/>
        <v>0</v>
      </c>
      <c r="J4991" t="s">
        <v>34</v>
      </c>
      <c r="K4991">
        <v>43</v>
      </c>
      <c r="L4991">
        <v>2357.9085</v>
      </c>
      <c r="M4991">
        <v>0.06</v>
      </c>
      <c r="N4991" t="s">
        <v>18</v>
      </c>
      <c r="O4991">
        <v>538.49</v>
      </c>
      <c r="P4991">
        <v>65.989999999999995</v>
      </c>
      <c r="Q4991">
        <v>3.99</v>
      </c>
      <c r="R4991" t="s">
        <v>139</v>
      </c>
      <c r="S4991" t="s">
        <v>140</v>
      </c>
      <c r="T4991" t="s">
        <v>42</v>
      </c>
      <c r="U4991" t="s">
        <v>32</v>
      </c>
      <c r="V4991" t="s">
        <v>33</v>
      </c>
      <c r="W4991">
        <v>0.59</v>
      </c>
    </row>
    <row r="4992" spans="1:23" x14ac:dyDescent="0.3">
      <c r="A4992" t="s">
        <v>1295</v>
      </c>
      <c r="B4992" t="s">
        <v>1289</v>
      </c>
      <c r="D4992" s="1">
        <v>40544</v>
      </c>
      <c r="E4992" s="1">
        <v>40545</v>
      </c>
      <c r="F4992" s="1" t="str">
        <f t="shared" si="322"/>
        <v>January</v>
      </c>
      <c r="G4992" s="1" t="str">
        <f t="shared" si="323"/>
        <v>2011</v>
      </c>
      <c r="H4992" s="2">
        <f t="shared" si="324"/>
        <v>1</v>
      </c>
      <c r="I4992" s="2" t="b">
        <f t="shared" si="325"/>
        <v>0</v>
      </c>
      <c r="J4992" t="s">
        <v>24</v>
      </c>
      <c r="K4992">
        <v>15</v>
      </c>
      <c r="L4992">
        <v>72.67</v>
      </c>
      <c r="M4992">
        <v>0.04</v>
      </c>
      <c r="N4992" t="s">
        <v>18</v>
      </c>
      <c r="O4992">
        <v>-62.37</v>
      </c>
      <c r="P4992">
        <v>4.28</v>
      </c>
      <c r="Q4992">
        <v>6.72</v>
      </c>
      <c r="R4992" t="s">
        <v>139</v>
      </c>
      <c r="S4992" t="s">
        <v>140</v>
      </c>
      <c r="T4992" t="s">
        <v>42</v>
      </c>
      <c r="U4992" t="s">
        <v>22</v>
      </c>
      <c r="V4992" t="s">
        <v>43</v>
      </c>
      <c r="W4992">
        <v>0.4</v>
      </c>
    </row>
    <row r="4993" spans="1:23" x14ac:dyDescent="0.3">
      <c r="A4993" t="s">
        <v>1007</v>
      </c>
      <c r="B4993" t="s">
        <v>1008</v>
      </c>
      <c r="D4993" s="1">
        <v>41087</v>
      </c>
      <c r="E4993" s="1">
        <v>41089</v>
      </c>
      <c r="F4993" s="1" t="str">
        <f t="shared" si="322"/>
        <v>June</v>
      </c>
      <c r="G4993" s="1" t="str">
        <f t="shared" si="323"/>
        <v>2012</v>
      </c>
      <c r="H4993" s="2">
        <f t="shared" si="324"/>
        <v>2</v>
      </c>
      <c r="I4993" s="2" t="b">
        <f t="shared" si="325"/>
        <v>0</v>
      </c>
      <c r="J4993" t="s">
        <v>17</v>
      </c>
      <c r="K4993">
        <v>50</v>
      </c>
      <c r="L4993">
        <v>99.08</v>
      </c>
      <c r="M4993">
        <v>0.01</v>
      </c>
      <c r="N4993" t="s">
        <v>39</v>
      </c>
      <c r="O4993">
        <v>11.28</v>
      </c>
      <c r="P4993">
        <v>1.76</v>
      </c>
      <c r="Q4993">
        <v>0.7</v>
      </c>
      <c r="R4993" t="s">
        <v>139</v>
      </c>
      <c r="S4993" t="s">
        <v>140</v>
      </c>
      <c r="T4993" t="s">
        <v>31</v>
      </c>
      <c r="U4993" t="s">
        <v>22</v>
      </c>
      <c r="V4993" t="s">
        <v>60</v>
      </c>
      <c r="W4993">
        <v>0.56000000000000005</v>
      </c>
    </row>
    <row r="4994" spans="1:23" x14ac:dyDescent="0.3">
      <c r="A4994" t="s">
        <v>1403</v>
      </c>
      <c r="B4994" t="s">
        <v>1000</v>
      </c>
      <c r="D4994" s="1">
        <v>41182</v>
      </c>
      <c r="E4994" s="1">
        <v>41183</v>
      </c>
      <c r="F4994" s="1" t="str">
        <f t="shared" si="322"/>
        <v>October</v>
      </c>
      <c r="G4994" s="1" t="str">
        <f t="shared" si="323"/>
        <v>2012</v>
      </c>
      <c r="H4994" s="2">
        <f t="shared" si="324"/>
        <v>1</v>
      </c>
      <c r="I4994" s="2" t="b">
        <f t="shared" si="325"/>
        <v>0</v>
      </c>
      <c r="J4994" t="s">
        <v>52</v>
      </c>
      <c r="K4994">
        <v>2</v>
      </c>
      <c r="L4994">
        <v>25.72</v>
      </c>
      <c r="M4994">
        <v>0.04</v>
      </c>
      <c r="N4994" t="s">
        <v>18</v>
      </c>
      <c r="O4994">
        <v>-15.5</v>
      </c>
      <c r="P4994">
        <v>10.98</v>
      </c>
      <c r="Q4994">
        <v>3.37</v>
      </c>
      <c r="R4994" t="s">
        <v>139</v>
      </c>
      <c r="S4994" t="s">
        <v>140</v>
      </c>
      <c r="T4994" t="s">
        <v>31</v>
      </c>
      <c r="U4994" t="s">
        <v>22</v>
      </c>
      <c r="V4994" t="s">
        <v>82</v>
      </c>
      <c r="W4994">
        <v>0.56999999999999995</v>
      </c>
    </row>
    <row r="4995" spans="1:23" x14ac:dyDescent="0.3">
      <c r="A4995" t="s">
        <v>1377</v>
      </c>
      <c r="B4995" t="s">
        <v>1378</v>
      </c>
      <c r="D4995" s="1">
        <v>41051</v>
      </c>
      <c r="E4995" s="1">
        <v>41058</v>
      </c>
      <c r="F4995" s="1" t="str">
        <f t="shared" ref="F4995:F5058" si="326">TEXT(E4995,"mmmm")</f>
        <v>May</v>
      </c>
      <c r="G4995" s="1" t="str">
        <f t="shared" ref="G4995:G5058" si="327">TEXT(E4995,"yyyy")</f>
        <v>2012</v>
      </c>
      <c r="H4995" s="2">
        <f t="shared" ref="H4995:H5058" si="328">E4995-D4995</f>
        <v>7</v>
      </c>
      <c r="I4995" s="2" t="b">
        <f t="shared" ref="I4995:I5058" si="329">IF(H4995&lt;1,IF(AND(H4995&gt;0,H4995&lt;2),"ONE DAY", "FREE DELIVERY"))</f>
        <v>0</v>
      </c>
      <c r="J4995" t="s">
        <v>17</v>
      </c>
      <c r="K4995">
        <v>43</v>
      </c>
      <c r="L4995">
        <v>319.95999999999998</v>
      </c>
      <c r="M4995">
        <v>0.01</v>
      </c>
      <c r="N4995" t="s">
        <v>39</v>
      </c>
      <c r="O4995">
        <v>123.15</v>
      </c>
      <c r="P4995">
        <v>6.98</v>
      </c>
      <c r="Q4995">
        <v>1.6</v>
      </c>
      <c r="R4995" t="s">
        <v>139</v>
      </c>
      <c r="S4995" t="s">
        <v>140</v>
      </c>
      <c r="T4995" t="s">
        <v>27</v>
      </c>
      <c r="U4995" t="s">
        <v>22</v>
      </c>
      <c r="V4995" t="s">
        <v>43</v>
      </c>
      <c r="W4995">
        <v>0.38</v>
      </c>
    </row>
    <row r="4996" spans="1:23" x14ac:dyDescent="0.3">
      <c r="A4996" t="s">
        <v>1382</v>
      </c>
      <c r="B4996" t="s">
        <v>1651</v>
      </c>
      <c r="D4996" s="1">
        <v>41259</v>
      </c>
      <c r="E4996" s="1">
        <v>41260</v>
      </c>
      <c r="F4996" s="1" t="str">
        <f t="shared" si="326"/>
        <v>December</v>
      </c>
      <c r="G4996" s="1" t="str">
        <f t="shared" si="327"/>
        <v>2012</v>
      </c>
      <c r="H4996" s="2">
        <f t="shared" si="328"/>
        <v>1</v>
      </c>
      <c r="I4996" s="2" t="b">
        <f t="shared" si="329"/>
        <v>0</v>
      </c>
      <c r="J4996" t="s">
        <v>52</v>
      </c>
      <c r="K4996">
        <v>32</v>
      </c>
      <c r="L4996">
        <v>204.21</v>
      </c>
      <c r="M4996">
        <v>0.04</v>
      </c>
      <c r="N4996" t="s">
        <v>39</v>
      </c>
      <c r="O4996">
        <v>-204.81</v>
      </c>
      <c r="P4996">
        <v>5.98</v>
      </c>
      <c r="Q4996">
        <v>10.39</v>
      </c>
      <c r="R4996" t="s">
        <v>139</v>
      </c>
      <c r="S4996" t="s">
        <v>140</v>
      </c>
      <c r="T4996" t="s">
        <v>27</v>
      </c>
      <c r="U4996" t="s">
        <v>22</v>
      </c>
      <c r="V4996" t="s">
        <v>43</v>
      </c>
      <c r="W4996">
        <v>0.4</v>
      </c>
    </row>
    <row r="4997" spans="1:23" x14ac:dyDescent="0.3">
      <c r="A4997" t="s">
        <v>1295</v>
      </c>
      <c r="B4997" t="s">
        <v>1289</v>
      </c>
      <c r="D4997" s="1">
        <v>40195</v>
      </c>
      <c r="E4997" s="1">
        <v>40197</v>
      </c>
      <c r="F4997" s="1" t="str">
        <f t="shared" si="326"/>
        <v>January</v>
      </c>
      <c r="G4997" s="1" t="str">
        <f t="shared" si="327"/>
        <v>2010</v>
      </c>
      <c r="H4997" s="2">
        <f t="shared" si="328"/>
        <v>2</v>
      </c>
      <c r="I4997" s="2" t="b">
        <f t="shared" si="329"/>
        <v>0</v>
      </c>
      <c r="J4997" t="s">
        <v>52</v>
      </c>
      <c r="K4997">
        <v>33</v>
      </c>
      <c r="L4997">
        <v>223.88</v>
      </c>
      <c r="M4997">
        <v>0.03</v>
      </c>
      <c r="N4997" t="s">
        <v>18</v>
      </c>
      <c r="O4997">
        <v>55.21</v>
      </c>
      <c r="P4997">
        <v>6.68</v>
      </c>
      <c r="Q4997">
        <v>1.5</v>
      </c>
      <c r="R4997" t="s">
        <v>139</v>
      </c>
      <c r="S4997" t="s">
        <v>140</v>
      </c>
      <c r="T4997" t="s">
        <v>42</v>
      </c>
      <c r="U4997" t="s">
        <v>22</v>
      </c>
      <c r="V4997" t="s">
        <v>60</v>
      </c>
      <c r="W4997">
        <v>0.48</v>
      </c>
    </row>
    <row r="4998" spans="1:23" x14ac:dyDescent="0.3">
      <c r="A4998" t="s">
        <v>1403</v>
      </c>
      <c r="B4998" t="s">
        <v>1000</v>
      </c>
      <c r="D4998" s="1">
        <v>40718</v>
      </c>
      <c r="E4998" s="1">
        <v>40719</v>
      </c>
      <c r="F4998" s="1" t="str">
        <f t="shared" si="326"/>
        <v>June</v>
      </c>
      <c r="G4998" s="1" t="str">
        <f t="shared" si="327"/>
        <v>2011</v>
      </c>
      <c r="H4998" s="2">
        <f t="shared" si="328"/>
        <v>1</v>
      </c>
      <c r="I4998" s="2" t="b">
        <f t="shared" si="329"/>
        <v>0</v>
      </c>
      <c r="J4998" t="s">
        <v>34</v>
      </c>
      <c r="K4998">
        <v>5</v>
      </c>
      <c r="L4998">
        <v>131.27000000000001</v>
      </c>
      <c r="M4998">
        <v>0.1</v>
      </c>
      <c r="N4998" t="s">
        <v>25</v>
      </c>
      <c r="O4998">
        <v>-70.430000000000007</v>
      </c>
      <c r="P4998">
        <v>25.98</v>
      </c>
      <c r="Q4998">
        <v>14.36</v>
      </c>
      <c r="R4998" t="s">
        <v>139</v>
      </c>
      <c r="S4998" t="s">
        <v>140</v>
      </c>
      <c r="T4998" t="s">
        <v>42</v>
      </c>
      <c r="U4998" t="s">
        <v>36</v>
      </c>
      <c r="V4998" t="s">
        <v>67</v>
      </c>
      <c r="W4998">
        <v>0.6</v>
      </c>
    </row>
    <row r="4999" spans="1:23" x14ac:dyDescent="0.3">
      <c r="A4999" t="s">
        <v>1403</v>
      </c>
      <c r="B4999" t="s">
        <v>1000</v>
      </c>
      <c r="D4999" s="1">
        <v>40718</v>
      </c>
      <c r="E4999" s="1">
        <v>40720</v>
      </c>
      <c r="F4999" s="1" t="str">
        <f t="shared" si="326"/>
        <v>June</v>
      </c>
      <c r="G4999" s="1" t="str">
        <f t="shared" si="327"/>
        <v>2011</v>
      </c>
      <c r="H4999" s="2">
        <f t="shared" si="328"/>
        <v>2</v>
      </c>
      <c r="I4999" s="2" t="b">
        <f t="shared" si="329"/>
        <v>0</v>
      </c>
      <c r="J4999" t="s">
        <v>34</v>
      </c>
      <c r="K4999">
        <v>29</v>
      </c>
      <c r="L4999">
        <v>13571.7</v>
      </c>
      <c r="M4999">
        <v>0</v>
      </c>
      <c r="N4999" t="s">
        <v>18</v>
      </c>
      <c r="O4999">
        <v>3825.69</v>
      </c>
      <c r="P4999">
        <v>449.99</v>
      </c>
      <c r="Q4999">
        <v>24.49</v>
      </c>
      <c r="R4999" t="s">
        <v>139</v>
      </c>
      <c r="S4999" t="s">
        <v>140</v>
      </c>
      <c r="T4999" t="s">
        <v>42</v>
      </c>
      <c r="U4999" t="s">
        <v>32</v>
      </c>
      <c r="V4999" t="s">
        <v>62</v>
      </c>
      <c r="W4999">
        <v>0.52</v>
      </c>
    </row>
    <row r="5000" spans="1:23" x14ac:dyDescent="0.3">
      <c r="A5000" t="s">
        <v>1576</v>
      </c>
      <c r="B5000" t="s">
        <v>957</v>
      </c>
      <c r="D5000" s="1">
        <v>40163</v>
      </c>
      <c r="E5000" s="1">
        <v>40164</v>
      </c>
      <c r="F5000" s="1" t="str">
        <f t="shared" si="326"/>
        <v>December</v>
      </c>
      <c r="G5000" s="1" t="str">
        <f t="shared" si="327"/>
        <v>2009</v>
      </c>
      <c r="H5000" s="2">
        <f t="shared" si="328"/>
        <v>1</v>
      </c>
      <c r="I5000" s="2" t="b">
        <f t="shared" si="329"/>
        <v>0</v>
      </c>
      <c r="J5000" t="s">
        <v>52</v>
      </c>
      <c r="K5000">
        <v>10</v>
      </c>
      <c r="L5000">
        <v>78.72</v>
      </c>
      <c r="M5000">
        <v>0.1</v>
      </c>
      <c r="N5000" t="s">
        <v>18</v>
      </c>
      <c r="O5000">
        <v>-22.36</v>
      </c>
      <c r="P5000">
        <v>7.64</v>
      </c>
      <c r="Q5000">
        <v>5.83</v>
      </c>
      <c r="R5000" t="s">
        <v>139</v>
      </c>
      <c r="S5000" t="s">
        <v>140</v>
      </c>
      <c r="T5000" t="s">
        <v>31</v>
      </c>
      <c r="U5000" t="s">
        <v>22</v>
      </c>
      <c r="V5000" t="s">
        <v>43</v>
      </c>
      <c r="W5000">
        <v>0.36</v>
      </c>
    </row>
    <row r="5001" spans="1:23" x14ac:dyDescent="0.3">
      <c r="A5001" t="s">
        <v>1496</v>
      </c>
      <c r="B5001" t="s">
        <v>1491</v>
      </c>
      <c r="D5001" s="1">
        <v>41175</v>
      </c>
      <c r="E5001" s="1">
        <v>41184</v>
      </c>
      <c r="F5001" s="1" t="str">
        <f t="shared" si="326"/>
        <v>October</v>
      </c>
      <c r="G5001" s="1" t="str">
        <f t="shared" si="327"/>
        <v>2012</v>
      </c>
      <c r="H5001" s="2">
        <f t="shared" si="328"/>
        <v>9</v>
      </c>
      <c r="I5001" s="2" t="b">
        <f t="shared" si="329"/>
        <v>0</v>
      </c>
      <c r="J5001" t="s">
        <v>17</v>
      </c>
      <c r="K5001">
        <v>21</v>
      </c>
      <c r="L5001">
        <v>788.85</v>
      </c>
      <c r="M5001">
        <v>0.06</v>
      </c>
      <c r="N5001" t="s">
        <v>18</v>
      </c>
      <c r="O5001">
        <v>317.52999999999997</v>
      </c>
      <c r="P5001">
        <v>37.700000000000003</v>
      </c>
      <c r="Q5001">
        <v>2.99</v>
      </c>
      <c r="R5001" t="s">
        <v>139</v>
      </c>
      <c r="S5001" t="s">
        <v>140</v>
      </c>
      <c r="T5001" t="s">
        <v>27</v>
      </c>
      <c r="U5001" t="s">
        <v>22</v>
      </c>
      <c r="V5001" t="s">
        <v>29</v>
      </c>
      <c r="W5001">
        <v>0.35</v>
      </c>
    </row>
    <row r="5002" spans="1:23" x14ac:dyDescent="0.3">
      <c r="A5002" t="s">
        <v>1496</v>
      </c>
      <c r="B5002" t="s">
        <v>1491</v>
      </c>
      <c r="D5002" s="1">
        <v>41175</v>
      </c>
      <c r="E5002" s="1">
        <v>41182</v>
      </c>
      <c r="F5002" s="1" t="str">
        <f t="shared" si="326"/>
        <v>September</v>
      </c>
      <c r="G5002" s="1" t="str">
        <f t="shared" si="327"/>
        <v>2012</v>
      </c>
      <c r="H5002" s="2">
        <f t="shared" si="328"/>
        <v>7</v>
      </c>
      <c r="I5002" s="2" t="b">
        <f t="shared" si="329"/>
        <v>0</v>
      </c>
      <c r="J5002" t="s">
        <v>17</v>
      </c>
      <c r="K5002">
        <v>43</v>
      </c>
      <c r="L5002">
        <v>364.59</v>
      </c>
      <c r="M5002">
        <v>7.0000000000000007E-2</v>
      </c>
      <c r="N5002" t="s">
        <v>18</v>
      </c>
      <c r="O5002">
        <v>-14.28</v>
      </c>
      <c r="P5002">
        <v>8.56</v>
      </c>
      <c r="Q5002">
        <v>5.16</v>
      </c>
      <c r="R5002" t="s">
        <v>139</v>
      </c>
      <c r="S5002" t="s">
        <v>140</v>
      </c>
      <c r="T5002" t="s">
        <v>27</v>
      </c>
      <c r="U5002" t="s">
        <v>22</v>
      </c>
      <c r="V5002" t="s">
        <v>43</v>
      </c>
      <c r="W5002">
        <v>0.38</v>
      </c>
    </row>
    <row r="5003" spans="1:23" x14ac:dyDescent="0.3">
      <c r="A5003" t="s">
        <v>1496</v>
      </c>
      <c r="B5003" t="s">
        <v>1360</v>
      </c>
      <c r="D5003" s="1">
        <v>40846</v>
      </c>
      <c r="E5003" s="1">
        <v>40850</v>
      </c>
      <c r="F5003" s="1" t="str">
        <f t="shared" si="326"/>
        <v>November</v>
      </c>
      <c r="G5003" s="1" t="str">
        <f t="shared" si="327"/>
        <v>2011</v>
      </c>
      <c r="H5003" s="2">
        <f t="shared" si="328"/>
        <v>4</v>
      </c>
      <c r="I5003" s="2" t="b">
        <f t="shared" si="329"/>
        <v>0</v>
      </c>
      <c r="J5003" t="s">
        <v>17</v>
      </c>
      <c r="K5003">
        <v>26</v>
      </c>
      <c r="L5003">
        <v>66.599999999999994</v>
      </c>
      <c r="M5003">
        <v>0.08</v>
      </c>
      <c r="N5003" t="s">
        <v>18</v>
      </c>
      <c r="O5003">
        <v>13.99</v>
      </c>
      <c r="P5003">
        <v>2.62</v>
      </c>
      <c r="Q5003">
        <v>0.8</v>
      </c>
      <c r="R5003" t="s">
        <v>139</v>
      </c>
      <c r="S5003" t="s">
        <v>140</v>
      </c>
      <c r="T5003" t="s">
        <v>31</v>
      </c>
      <c r="U5003" t="s">
        <v>22</v>
      </c>
      <c r="V5003" t="s">
        <v>46</v>
      </c>
      <c r="W5003">
        <v>0.39</v>
      </c>
    </row>
    <row r="5004" spans="1:23" x14ac:dyDescent="0.3">
      <c r="A5004" t="s">
        <v>1496</v>
      </c>
      <c r="B5004" t="s">
        <v>1360</v>
      </c>
      <c r="D5004" s="1">
        <v>40846</v>
      </c>
      <c r="E5004" s="1">
        <v>40846</v>
      </c>
      <c r="F5004" s="1" t="str">
        <f t="shared" si="326"/>
        <v>October</v>
      </c>
      <c r="G5004" s="1" t="str">
        <f t="shared" si="327"/>
        <v>2011</v>
      </c>
      <c r="H5004" s="2">
        <f t="shared" si="328"/>
        <v>0</v>
      </c>
      <c r="I5004" s="2" t="str">
        <f t="shared" si="329"/>
        <v>FREE DELIVERY</v>
      </c>
      <c r="J5004" t="s">
        <v>17</v>
      </c>
      <c r="K5004">
        <v>9</v>
      </c>
      <c r="L5004">
        <v>312.25</v>
      </c>
      <c r="M5004">
        <v>0.05</v>
      </c>
      <c r="N5004" t="s">
        <v>18</v>
      </c>
      <c r="O5004">
        <v>15.56</v>
      </c>
      <c r="P5004">
        <v>33.89</v>
      </c>
      <c r="Q5004">
        <v>5.0999999999999996</v>
      </c>
      <c r="R5004" t="s">
        <v>139</v>
      </c>
      <c r="S5004" t="s">
        <v>140</v>
      </c>
      <c r="T5004" t="s">
        <v>31</v>
      </c>
      <c r="U5004" t="s">
        <v>22</v>
      </c>
      <c r="V5004" t="s">
        <v>23</v>
      </c>
      <c r="W5004">
        <v>0.6</v>
      </c>
    </row>
    <row r="5005" spans="1:23" x14ac:dyDescent="0.3">
      <c r="A5005" t="s">
        <v>1295</v>
      </c>
      <c r="B5005" t="s">
        <v>1289</v>
      </c>
      <c r="D5005" s="1">
        <v>41214</v>
      </c>
      <c r="E5005" s="1">
        <v>41216</v>
      </c>
      <c r="F5005" s="1" t="str">
        <f t="shared" si="326"/>
        <v>November</v>
      </c>
      <c r="G5005" s="1" t="str">
        <f t="shared" si="327"/>
        <v>2012</v>
      </c>
      <c r="H5005" s="2">
        <f t="shared" si="328"/>
        <v>2</v>
      </c>
      <c r="I5005" s="2" t="b">
        <f t="shared" si="329"/>
        <v>0</v>
      </c>
      <c r="J5005" t="s">
        <v>34</v>
      </c>
      <c r="K5005">
        <v>36</v>
      </c>
      <c r="L5005">
        <v>70.63</v>
      </c>
      <c r="M5005">
        <v>0.1</v>
      </c>
      <c r="N5005" t="s">
        <v>18</v>
      </c>
      <c r="O5005">
        <v>-66.87</v>
      </c>
      <c r="P5005">
        <v>2.08</v>
      </c>
      <c r="Q5005">
        <v>2.56</v>
      </c>
      <c r="R5005" t="s">
        <v>139</v>
      </c>
      <c r="S5005" t="s">
        <v>140</v>
      </c>
      <c r="T5005" t="s">
        <v>42</v>
      </c>
      <c r="U5005" t="s">
        <v>22</v>
      </c>
      <c r="V5005" t="s">
        <v>82</v>
      </c>
      <c r="W5005">
        <v>0.55000000000000004</v>
      </c>
    </row>
    <row r="5006" spans="1:23" x14ac:dyDescent="0.3">
      <c r="A5006" t="s">
        <v>1640</v>
      </c>
      <c r="B5006" t="s">
        <v>952</v>
      </c>
      <c r="D5006" s="1">
        <v>41084</v>
      </c>
      <c r="E5006" s="1">
        <v>41089</v>
      </c>
      <c r="F5006" s="1" t="str">
        <f t="shared" si="326"/>
        <v>June</v>
      </c>
      <c r="G5006" s="1" t="str">
        <f t="shared" si="327"/>
        <v>2012</v>
      </c>
      <c r="H5006" s="2">
        <f t="shared" si="328"/>
        <v>5</v>
      </c>
      <c r="I5006" s="2" t="b">
        <f t="shared" si="329"/>
        <v>0</v>
      </c>
      <c r="J5006" t="s">
        <v>17</v>
      </c>
      <c r="K5006">
        <v>6</v>
      </c>
      <c r="L5006">
        <v>89.75</v>
      </c>
      <c r="M5006">
        <v>0.03</v>
      </c>
      <c r="N5006" t="s">
        <v>18</v>
      </c>
      <c r="O5006">
        <v>-38.29</v>
      </c>
      <c r="P5006">
        <v>13.99</v>
      </c>
      <c r="Q5006">
        <v>7.51</v>
      </c>
      <c r="R5006" t="s">
        <v>139</v>
      </c>
      <c r="S5006" t="s">
        <v>140</v>
      </c>
      <c r="T5006" t="s">
        <v>27</v>
      </c>
      <c r="U5006" t="s">
        <v>32</v>
      </c>
      <c r="V5006" t="s">
        <v>94</v>
      </c>
      <c r="W5006">
        <v>0.39</v>
      </c>
    </row>
    <row r="5007" spans="1:23" x14ac:dyDescent="0.3">
      <c r="A5007" t="s">
        <v>1371</v>
      </c>
      <c r="B5007" t="s">
        <v>1392</v>
      </c>
      <c r="D5007" s="1">
        <v>40251</v>
      </c>
      <c r="E5007" s="1">
        <v>40253</v>
      </c>
      <c r="F5007" s="1" t="str">
        <f t="shared" si="326"/>
        <v>March</v>
      </c>
      <c r="G5007" s="1" t="str">
        <f t="shared" si="327"/>
        <v>2010</v>
      </c>
      <c r="H5007" s="2">
        <f t="shared" si="328"/>
        <v>2</v>
      </c>
      <c r="I5007" s="2" t="b">
        <f t="shared" si="329"/>
        <v>0</v>
      </c>
      <c r="J5007" t="s">
        <v>44</v>
      </c>
      <c r="K5007">
        <v>41</v>
      </c>
      <c r="L5007">
        <v>478.38</v>
      </c>
      <c r="M5007">
        <v>0.09</v>
      </c>
      <c r="N5007" t="s">
        <v>18</v>
      </c>
      <c r="O5007">
        <v>-34.39</v>
      </c>
      <c r="P5007">
        <v>11.97</v>
      </c>
      <c r="Q5007">
        <v>4.9800000000000004</v>
      </c>
      <c r="R5007" t="s">
        <v>139</v>
      </c>
      <c r="S5007" t="s">
        <v>140</v>
      </c>
      <c r="T5007" t="s">
        <v>27</v>
      </c>
      <c r="U5007" t="s">
        <v>22</v>
      </c>
      <c r="V5007" t="s">
        <v>28</v>
      </c>
      <c r="W5007">
        <v>0.57999999999999996</v>
      </c>
    </row>
    <row r="5008" spans="1:23" x14ac:dyDescent="0.3">
      <c r="A5008" t="s">
        <v>934</v>
      </c>
      <c r="B5008" t="s">
        <v>935</v>
      </c>
      <c r="D5008" s="1">
        <v>40082</v>
      </c>
      <c r="E5008" s="1">
        <v>40084</v>
      </c>
      <c r="F5008" s="1" t="str">
        <f t="shared" si="326"/>
        <v>September</v>
      </c>
      <c r="G5008" s="1" t="str">
        <f t="shared" si="327"/>
        <v>2009</v>
      </c>
      <c r="H5008" s="2">
        <f t="shared" si="328"/>
        <v>2</v>
      </c>
      <c r="I5008" s="2" t="b">
        <f t="shared" si="329"/>
        <v>0</v>
      </c>
      <c r="J5008" t="s">
        <v>52</v>
      </c>
      <c r="K5008">
        <v>6</v>
      </c>
      <c r="L5008">
        <v>247.15</v>
      </c>
      <c r="M5008">
        <v>7.0000000000000007E-2</v>
      </c>
      <c r="N5008" t="s">
        <v>18</v>
      </c>
      <c r="O5008">
        <v>-88.35</v>
      </c>
      <c r="P5008">
        <v>40.89</v>
      </c>
      <c r="Q5008">
        <v>18.98</v>
      </c>
      <c r="R5008" t="s">
        <v>139</v>
      </c>
      <c r="S5008" t="s">
        <v>140</v>
      </c>
      <c r="T5008" t="s">
        <v>31</v>
      </c>
      <c r="U5008" t="s">
        <v>36</v>
      </c>
      <c r="V5008" t="s">
        <v>37</v>
      </c>
      <c r="W5008">
        <v>0.56999999999999995</v>
      </c>
    </row>
    <row r="5009" spans="1:23" x14ac:dyDescent="0.3">
      <c r="A5009" t="s">
        <v>1626</v>
      </c>
      <c r="B5009" t="s">
        <v>1627</v>
      </c>
      <c r="D5009" s="1">
        <v>40220</v>
      </c>
      <c r="E5009" s="1">
        <v>40221</v>
      </c>
      <c r="F5009" s="1" t="str">
        <f t="shared" si="326"/>
        <v>February</v>
      </c>
      <c r="G5009" s="1" t="str">
        <f t="shared" si="327"/>
        <v>2010</v>
      </c>
      <c r="H5009" s="2">
        <f t="shared" si="328"/>
        <v>1</v>
      </c>
      <c r="I5009" s="2" t="b">
        <f t="shared" si="329"/>
        <v>0</v>
      </c>
      <c r="J5009" t="s">
        <v>44</v>
      </c>
      <c r="K5009">
        <v>30</v>
      </c>
      <c r="L5009">
        <v>314.93</v>
      </c>
      <c r="M5009">
        <v>0</v>
      </c>
      <c r="N5009" t="s">
        <v>18</v>
      </c>
      <c r="O5009">
        <v>-17.5</v>
      </c>
      <c r="P5009">
        <v>9.99</v>
      </c>
      <c r="Q5009">
        <v>6.24</v>
      </c>
      <c r="R5009" t="s">
        <v>139</v>
      </c>
      <c r="S5009" t="s">
        <v>140</v>
      </c>
      <c r="T5009" t="s">
        <v>21</v>
      </c>
      <c r="U5009" t="s">
        <v>32</v>
      </c>
      <c r="V5009" t="s">
        <v>94</v>
      </c>
      <c r="W5009">
        <v>0.36</v>
      </c>
    </row>
    <row r="5010" spans="1:23" x14ac:dyDescent="0.3">
      <c r="A5010" t="s">
        <v>1626</v>
      </c>
      <c r="B5010" t="s">
        <v>1627</v>
      </c>
      <c r="D5010" s="1">
        <v>40220</v>
      </c>
      <c r="E5010" s="1">
        <v>40222</v>
      </c>
      <c r="F5010" s="1" t="str">
        <f t="shared" si="326"/>
        <v>February</v>
      </c>
      <c r="G5010" s="1" t="str">
        <f t="shared" si="327"/>
        <v>2010</v>
      </c>
      <c r="H5010" s="2">
        <f t="shared" si="328"/>
        <v>2</v>
      </c>
      <c r="I5010" s="2" t="b">
        <f t="shared" si="329"/>
        <v>0</v>
      </c>
      <c r="J5010" t="s">
        <v>44</v>
      </c>
      <c r="K5010">
        <v>25</v>
      </c>
      <c r="L5010">
        <v>726.82</v>
      </c>
      <c r="M5010">
        <v>0.1</v>
      </c>
      <c r="N5010" t="s">
        <v>39</v>
      </c>
      <c r="O5010">
        <v>-173.88</v>
      </c>
      <c r="P5010">
        <v>30.42</v>
      </c>
      <c r="Q5010">
        <v>8.65</v>
      </c>
      <c r="R5010" t="s">
        <v>139</v>
      </c>
      <c r="S5010" t="s">
        <v>140</v>
      </c>
      <c r="T5010" t="s">
        <v>21</v>
      </c>
      <c r="U5010" t="s">
        <v>32</v>
      </c>
      <c r="V5010" t="s">
        <v>48</v>
      </c>
      <c r="W5010">
        <v>0.74</v>
      </c>
    </row>
    <row r="5011" spans="1:23" x14ac:dyDescent="0.3">
      <c r="A5011" t="s">
        <v>1011</v>
      </c>
      <c r="B5011" t="s">
        <v>1238</v>
      </c>
      <c r="D5011" s="1">
        <v>39994</v>
      </c>
      <c r="E5011" s="1">
        <v>39994</v>
      </c>
      <c r="F5011" s="1" t="str">
        <f t="shared" si="326"/>
        <v>June</v>
      </c>
      <c r="G5011" s="1" t="str">
        <f t="shared" si="327"/>
        <v>2009</v>
      </c>
      <c r="H5011" s="2">
        <f t="shared" si="328"/>
        <v>0</v>
      </c>
      <c r="I5011" s="2" t="str">
        <f t="shared" si="329"/>
        <v>FREE DELIVERY</v>
      </c>
      <c r="J5011" t="s">
        <v>52</v>
      </c>
      <c r="K5011">
        <v>44</v>
      </c>
      <c r="L5011">
        <v>115.24</v>
      </c>
      <c r="M5011">
        <v>0.03</v>
      </c>
      <c r="N5011" t="s">
        <v>18</v>
      </c>
      <c r="O5011">
        <v>43.23</v>
      </c>
      <c r="P5011">
        <v>2.61</v>
      </c>
      <c r="Q5011">
        <v>0.5</v>
      </c>
      <c r="R5011" t="s">
        <v>139</v>
      </c>
      <c r="S5011" t="s">
        <v>140</v>
      </c>
      <c r="T5011" t="s">
        <v>31</v>
      </c>
      <c r="U5011" t="s">
        <v>22</v>
      </c>
      <c r="V5011" t="s">
        <v>57</v>
      </c>
      <c r="W5011">
        <v>0.39</v>
      </c>
    </row>
    <row r="5012" spans="1:23" x14ac:dyDescent="0.3">
      <c r="A5012" t="s">
        <v>1011</v>
      </c>
      <c r="B5012" t="s">
        <v>1238</v>
      </c>
      <c r="D5012" s="1">
        <v>39994</v>
      </c>
      <c r="E5012" s="1">
        <v>39996</v>
      </c>
      <c r="F5012" s="1" t="str">
        <f t="shared" si="326"/>
        <v>July</v>
      </c>
      <c r="G5012" s="1" t="str">
        <f t="shared" si="327"/>
        <v>2009</v>
      </c>
      <c r="H5012" s="2">
        <f t="shared" si="328"/>
        <v>2</v>
      </c>
      <c r="I5012" s="2" t="b">
        <f t="shared" si="329"/>
        <v>0</v>
      </c>
      <c r="J5012" t="s">
        <v>52</v>
      </c>
      <c r="K5012">
        <v>28</v>
      </c>
      <c r="L5012">
        <v>9601.94</v>
      </c>
      <c r="M5012">
        <v>0.08</v>
      </c>
      <c r="N5012" t="s">
        <v>25</v>
      </c>
      <c r="O5012">
        <v>2428.59</v>
      </c>
      <c r="P5012">
        <v>349.45</v>
      </c>
      <c r="Q5012">
        <v>60</v>
      </c>
      <c r="R5012" t="s">
        <v>139</v>
      </c>
      <c r="S5012" t="s">
        <v>140</v>
      </c>
      <c r="T5012" t="s">
        <v>31</v>
      </c>
      <c r="U5012" t="s">
        <v>36</v>
      </c>
      <c r="V5012" t="s">
        <v>55</v>
      </c>
    </row>
    <row r="5013" spans="1:23" x14ac:dyDescent="0.3">
      <c r="A5013" t="s">
        <v>1570</v>
      </c>
      <c r="B5013" t="s">
        <v>1632</v>
      </c>
      <c r="D5013" s="1">
        <v>39876</v>
      </c>
      <c r="E5013" s="1">
        <v>39880</v>
      </c>
      <c r="F5013" s="1" t="str">
        <f t="shared" si="326"/>
        <v>March</v>
      </c>
      <c r="G5013" s="1" t="str">
        <f t="shared" si="327"/>
        <v>2009</v>
      </c>
      <c r="H5013" s="2">
        <f t="shared" si="328"/>
        <v>4</v>
      </c>
      <c r="I5013" s="2" t="b">
        <f t="shared" si="329"/>
        <v>0</v>
      </c>
      <c r="J5013" t="s">
        <v>17</v>
      </c>
      <c r="K5013">
        <v>6</v>
      </c>
      <c r="L5013">
        <v>973.86199999999997</v>
      </c>
      <c r="M5013">
        <v>0.1</v>
      </c>
      <c r="N5013" t="s">
        <v>18</v>
      </c>
      <c r="O5013">
        <v>-693.33</v>
      </c>
      <c r="P5013">
        <v>205.99</v>
      </c>
      <c r="Q5013">
        <v>8.99</v>
      </c>
      <c r="R5013" t="s">
        <v>139</v>
      </c>
      <c r="S5013" t="s">
        <v>140</v>
      </c>
      <c r="T5013" t="s">
        <v>31</v>
      </c>
      <c r="U5013" t="s">
        <v>32</v>
      </c>
      <c r="V5013" t="s">
        <v>33</v>
      </c>
      <c r="W5013">
        <v>0.56000000000000005</v>
      </c>
    </row>
    <row r="5014" spans="1:23" x14ac:dyDescent="0.3">
      <c r="A5014" t="s">
        <v>1649</v>
      </c>
      <c r="B5014" t="s">
        <v>1650</v>
      </c>
      <c r="D5014" s="1">
        <v>40457</v>
      </c>
      <c r="E5014" s="1">
        <v>40464</v>
      </c>
      <c r="F5014" s="1" t="str">
        <f t="shared" si="326"/>
        <v>October</v>
      </c>
      <c r="G5014" s="1" t="str">
        <f t="shared" si="327"/>
        <v>2010</v>
      </c>
      <c r="H5014" s="2">
        <f t="shared" si="328"/>
        <v>7</v>
      </c>
      <c r="I5014" s="2" t="b">
        <f t="shared" si="329"/>
        <v>0</v>
      </c>
      <c r="J5014" t="s">
        <v>17</v>
      </c>
      <c r="K5014">
        <v>35</v>
      </c>
      <c r="L5014">
        <v>1624.67</v>
      </c>
      <c r="M5014">
        <v>0.04</v>
      </c>
      <c r="N5014" t="s">
        <v>18</v>
      </c>
      <c r="O5014">
        <v>504.35</v>
      </c>
      <c r="P5014">
        <v>45.19</v>
      </c>
      <c r="Q5014">
        <v>1.99</v>
      </c>
      <c r="R5014" t="s">
        <v>139</v>
      </c>
      <c r="S5014" t="s">
        <v>140</v>
      </c>
      <c r="T5014" t="s">
        <v>42</v>
      </c>
      <c r="U5014" t="s">
        <v>32</v>
      </c>
      <c r="V5014" t="s">
        <v>48</v>
      </c>
      <c r="W5014">
        <v>0.55000000000000004</v>
      </c>
    </row>
    <row r="5015" spans="1:23" x14ac:dyDescent="0.3">
      <c r="A5015" t="s">
        <v>1295</v>
      </c>
      <c r="B5015" t="s">
        <v>1289</v>
      </c>
      <c r="D5015" s="1">
        <v>40116</v>
      </c>
      <c r="E5015" s="1">
        <v>40123</v>
      </c>
      <c r="F5015" s="1" t="str">
        <f t="shared" si="326"/>
        <v>November</v>
      </c>
      <c r="G5015" s="1" t="str">
        <f t="shared" si="327"/>
        <v>2009</v>
      </c>
      <c r="H5015" s="2">
        <f t="shared" si="328"/>
        <v>7</v>
      </c>
      <c r="I5015" s="2" t="b">
        <f t="shared" si="329"/>
        <v>0</v>
      </c>
      <c r="J5015" t="s">
        <v>17</v>
      </c>
      <c r="K5015">
        <v>47</v>
      </c>
      <c r="L5015">
        <v>116.06</v>
      </c>
      <c r="M5015">
        <v>0.1</v>
      </c>
      <c r="N5015" t="s">
        <v>18</v>
      </c>
      <c r="O5015">
        <v>25.2</v>
      </c>
      <c r="P5015">
        <v>2.62</v>
      </c>
      <c r="Q5015">
        <v>0.8</v>
      </c>
      <c r="R5015" t="s">
        <v>139</v>
      </c>
      <c r="S5015" t="s">
        <v>140</v>
      </c>
      <c r="T5015" t="s">
        <v>42</v>
      </c>
      <c r="U5015" t="s">
        <v>22</v>
      </c>
      <c r="V5015" t="s">
        <v>46</v>
      </c>
      <c r="W5015">
        <v>0.39</v>
      </c>
    </row>
    <row r="5016" spans="1:23" x14ac:dyDescent="0.3">
      <c r="A5016" t="s">
        <v>999</v>
      </c>
      <c r="B5016" t="s">
        <v>1648</v>
      </c>
      <c r="D5016" s="1">
        <v>40439</v>
      </c>
      <c r="E5016" s="1">
        <v>40443</v>
      </c>
      <c r="F5016" s="1" t="str">
        <f t="shared" si="326"/>
        <v>September</v>
      </c>
      <c r="G5016" s="1" t="str">
        <f t="shared" si="327"/>
        <v>2010</v>
      </c>
      <c r="H5016" s="2">
        <f t="shared" si="328"/>
        <v>4</v>
      </c>
      <c r="I5016" s="2" t="b">
        <f t="shared" si="329"/>
        <v>0</v>
      </c>
      <c r="J5016" t="s">
        <v>17</v>
      </c>
      <c r="K5016">
        <v>10</v>
      </c>
      <c r="L5016">
        <v>39.42</v>
      </c>
      <c r="M5016">
        <v>0.06</v>
      </c>
      <c r="N5016" t="s">
        <v>18</v>
      </c>
      <c r="O5016">
        <v>7.78</v>
      </c>
      <c r="P5016">
        <v>3.85</v>
      </c>
      <c r="Q5016">
        <v>0.7</v>
      </c>
      <c r="R5016" t="s">
        <v>139</v>
      </c>
      <c r="S5016" t="s">
        <v>140</v>
      </c>
      <c r="T5016" t="s">
        <v>27</v>
      </c>
      <c r="U5016" t="s">
        <v>22</v>
      </c>
      <c r="V5016" t="s">
        <v>60</v>
      </c>
      <c r="W5016">
        <v>0.44</v>
      </c>
    </row>
    <row r="5017" spans="1:23" x14ac:dyDescent="0.3">
      <c r="A5017" t="s">
        <v>999</v>
      </c>
      <c r="B5017" t="s">
        <v>1648</v>
      </c>
      <c r="D5017" s="1">
        <v>40439</v>
      </c>
      <c r="E5017" s="1">
        <v>40443</v>
      </c>
      <c r="F5017" s="1" t="str">
        <f t="shared" si="326"/>
        <v>September</v>
      </c>
      <c r="G5017" s="1" t="str">
        <f t="shared" si="327"/>
        <v>2010</v>
      </c>
      <c r="H5017" s="2">
        <f t="shared" si="328"/>
        <v>4</v>
      </c>
      <c r="I5017" s="2" t="b">
        <f t="shared" si="329"/>
        <v>0</v>
      </c>
      <c r="J5017" t="s">
        <v>17</v>
      </c>
      <c r="K5017">
        <v>35</v>
      </c>
      <c r="L5017">
        <v>801.44</v>
      </c>
      <c r="M5017">
        <v>0.01</v>
      </c>
      <c r="N5017" t="s">
        <v>18</v>
      </c>
      <c r="O5017">
        <v>308.12</v>
      </c>
      <c r="P5017">
        <v>22.24</v>
      </c>
      <c r="Q5017">
        <v>1.99</v>
      </c>
      <c r="R5017" t="s">
        <v>139</v>
      </c>
      <c r="S5017" t="s">
        <v>140</v>
      </c>
      <c r="T5017" t="s">
        <v>27</v>
      </c>
      <c r="U5017" t="s">
        <v>32</v>
      </c>
      <c r="V5017" t="s">
        <v>48</v>
      </c>
      <c r="W5017">
        <v>0.43</v>
      </c>
    </row>
    <row r="5018" spans="1:23" x14ac:dyDescent="0.3">
      <c r="A5018" t="s">
        <v>999</v>
      </c>
      <c r="B5018" t="s">
        <v>1648</v>
      </c>
      <c r="D5018" s="1">
        <v>40439</v>
      </c>
      <c r="E5018" s="1">
        <v>40446</v>
      </c>
      <c r="F5018" s="1" t="str">
        <f t="shared" si="326"/>
        <v>September</v>
      </c>
      <c r="G5018" s="1" t="str">
        <f t="shared" si="327"/>
        <v>2010</v>
      </c>
      <c r="H5018" s="2">
        <f t="shared" si="328"/>
        <v>7</v>
      </c>
      <c r="I5018" s="2" t="b">
        <f t="shared" si="329"/>
        <v>0</v>
      </c>
      <c r="J5018" t="s">
        <v>17</v>
      </c>
      <c r="K5018">
        <v>22</v>
      </c>
      <c r="L5018">
        <v>1194.06</v>
      </c>
      <c r="M5018">
        <v>0.04</v>
      </c>
      <c r="N5018" t="s">
        <v>18</v>
      </c>
      <c r="O5018">
        <v>326.97000000000003</v>
      </c>
      <c r="P5018">
        <v>54.74</v>
      </c>
      <c r="Q5018">
        <v>14.83</v>
      </c>
      <c r="R5018" t="s">
        <v>139</v>
      </c>
      <c r="S5018" t="s">
        <v>140</v>
      </c>
      <c r="T5018" t="s">
        <v>27</v>
      </c>
      <c r="U5018" t="s">
        <v>36</v>
      </c>
      <c r="V5018" t="s">
        <v>37</v>
      </c>
      <c r="W5018">
        <v>0.54</v>
      </c>
    </row>
    <row r="5019" spans="1:23" x14ac:dyDescent="0.3">
      <c r="A5019" t="s">
        <v>999</v>
      </c>
      <c r="B5019" t="s">
        <v>1648</v>
      </c>
      <c r="D5019" s="1">
        <v>40648</v>
      </c>
      <c r="E5019" s="1">
        <v>40652</v>
      </c>
      <c r="F5019" s="1" t="str">
        <f t="shared" si="326"/>
        <v>April</v>
      </c>
      <c r="G5019" s="1" t="str">
        <f t="shared" si="327"/>
        <v>2011</v>
      </c>
      <c r="H5019" s="2">
        <f t="shared" si="328"/>
        <v>4</v>
      </c>
      <c r="I5019" s="2" t="b">
        <f t="shared" si="329"/>
        <v>0</v>
      </c>
      <c r="J5019" t="s">
        <v>17</v>
      </c>
      <c r="K5019">
        <v>49</v>
      </c>
      <c r="L5019">
        <v>377.02</v>
      </c>
      <c r="M5019">
        <v>0</v>
      </c>
      <c r="N5019" t="s">
        <v>18</v>
      </c>
      <c r="O5019">
        <v>84.66</v>
      </c>
      <c r="P5019">
        <v>7.08</v>
      </c>
      <c r="Q5019">
        <v>2.35</v>
      </c>
      <c r="R5019" t="s">
        <v>139</v>
      </c>
      <c r="S5019" t="s">
        <v>140</v>
      </c>
      <c r="T5019" t="s">
        <v>27</v>
      </c>
      <c r="U5019" t="s">
        <v>22</v>
      </c>
      <c r="V5019" t="s">
        <v>60</v>
      </c>
      <c r="W5019">
        <v>0.47</v>
      </c>
    </row>
    <row r="5020" spans="1:23" x14ac:dyDescent="0.3">
      <c r="A5020" t="s">
        <v>999</v>
      </c>
      <c r="B5020" t="s">
        <v>1648</v>
      </c>
      <c r="D5020" s="1">
        <v>40648</v>
      </c>
      <c r="E5020" s="1">
        <v>40648</v>
      </c>
      <c r="F5020" s="1" t="str">
        <f t="shared" si="326"/>
        <v>April</v>
      </c>
      <c r="G5020" s="1" t="str">
        <f t="shared" si="327"/>
        <v>2011</v>
      </c>
      <c r="H5020" s="2">
        <f t="shared" si="328"/>
        <v>0</v>
      </c>
      <c r="I5020" s="2" t="str">
        <f t="shared" si="329"/>
        <v>FREE DELIVERY</v>
      </c>
      <c r="J5020" t="s">
        <v>17</v>
      </c>
      <c r="K5020">
        <v>48</v>
      </c>
      <c r="L5020">
        <v>7339.24</v>
      </c>
      <c r="M5020">
        <v>0</v>
      </c>
      <c r="N5020" t="s">
        <v>25</v>
      </c>
      <c r="O5020">
        <v>-279.74</v>
      </c>
      <c r="P5020">
        <v>145.97999999999999</v>
      </c>
      <c r="Q5020">
        <v>51.92</v>
      </c>
      <c r="R5020" t="s">
        <v>139</v>
      </c>
      <c r="S5020" t="s">
        <v>140</v>
      </c>
      <c r="T5020" t="s">
        <v>27</v>
      </c>
      <c r="U5020" t="s">
        <v>36</v>
      </c>
      <c r="V5020" t="s">
        <v>55</v>
      </c>
      <c r="W5020">
        <v>0.69</v>
      </c>
    </row>
    <row r="5021" spans="1:23" x14ac:dyDescent="0.3">
      <c r="A5021" t="s">
        <v>1403</v>
      </c>
      <c r="B5021" t="s">
        <v>1000</v>
      </c>
      <c r="D5021" s="1">
        <v>40737</v>
      </c>
      <c r="E5021" s="1">
        <v>40739</v>
      </c>
      <c r="F5021" s="1" t="str">
        <f t="shared" si="326"/>
        <v>July</v>
      </c>
      <c r="G5021" s="1" t="str">
        <f t="shared" si="327"/>
        <v>2011</v>
      </c>
      <c r="H5021" s="2">
        <f t="shared" si="328"/>
        <v>2</v>
      </c>
      <c r="I5021" s="2" t="b">
        <f t="shared" si="329"/>
        <v>0</v>
      </c>
      <c r="J5021" t="s">
        <v>34</v>
      </c>
      <c r="K5021">
        <v>38</v>
      </c>
      <c r="L5021">
        <v>137.07</v>
      </c>
      <c r="M5021">
        <v>0.09</v>
      </c>
      <c r="N5021" t="s">
        <v>18</v>
      </c>
      <c r="O5021">
        <v>-199.3</v>
      </c>
      <c r="P5021">
        <v>3.52</v>
      </c>
      <c r="Q5021">
        <v>6.83</v>
      </c>
      <c r="R5021" t="s">
        <v>139</v>
      </c>
      <c r="S5021" t="s">
        <v>140</v>
      </c>
      <c r="T5021" t="s">
        <v>42</v>
      </c>
      <c r="U5021" t="s">
        <v>22</v>
      </c>
      <c r="V5021" t="s">
        <v>29</v>
      </c>
      <c r="W5021">
        <v>0.38</v>
      </c>
    </row>
    <row r="5022" spans="1:23" x14ac:dyDescent="0.3">
      <c r="A5022" t="s">
        <v>1403</v>
      </c>
      <c r="B5022" t="s">
        <v>1000</v>
      </c>
      <c r="D5022" s="1">
        <v>40737</v>
      </c>
      <c r="E5022" s="1">
        <v>40738</v>
      </c>
      <c r="F5022" s="1" t="str">
        <f t="shared" si="326"/>
        <v>July</v>
      </c>
      <c r="G5022" s="1" t="str">
        <f t="shared" si="327"/>
        <v>2011</v>
      </c>
      <c r="H5022" s="2">
        <f t="shared" si="328"/>
        <v>1</v>
      </c>
      <c r="I5022" s="2" t="b">
        <f t="shared" si="329"/>
        <v>0</v>
      </c>
      <c r="J5022" t="s">
        <v>34</v>
      </c>
      <c r="K5022">
        <v>28</v>
      </c>
      <c r="L5022">
        <v>203.99</v>
      </c>
      <c r="M5022">
        <v>0.02</v>
      </c>
      <c r="N5022" t="s">
        <v>18</v>
      </c>
      <c r="O5022">
        <v>-8.51</v>
      </c>
      <c r="P5022">
        <v>7.28</v>
      </c>
      <c r="Q5022">
        <v>4.2300000000000004</v>
      </c>
      <c r="R5022" t="s">
        <v>139</v>
      </c>
      <c r="S5022" t="s">
        <v>140</v>
      </c>
      <c r="T5022" t="s">
        <v>42</v>
      </c>
      <c r="U5022" t="s">
        <v>22</v>
      </c>
      <c r="V5022" t="s">
        <v>43</v>
      </c>
      <c r="W5022">
        <v>0.39</v>
      </c>
    </row>
    <row r="5023" spans="1:23" x14ac:dyDescent="0.3">
      <c r="A5023" t="s">
        <v>1382</v>
      </c>
      <c r="B5023" t="s">
        <v>1651</v>
      </c>
      <c r="D5023" s="1">
        <v>40172</v>
      </c>
      <c r="E5023" s="1">
        <v>40179</v>
      </c>
      <c r="F5023" s="1" t="str">
        <f t="shared" si="326"/>
        <v>January</v>
      </c>
      <c r="G5023" s="1" t="str">
        <f t="shared" si="327"/>
        <v>2010</v>
      </c>
      <c r="H5023" s="2">
        <f t="shared" si="328"/>
        <v>7</v>
      </c>
      <c r="I5023" s="2" t="b">
        <f t="shared" si="329"/>
        <v>0</v>
      </c>
      <c r="J5023" t="s">
        <v>17</v>
      </c>
      <c r="K5023">
        <v>48</v>
      </c>
      <c r="L5023">
        <v>2962.96</v>
      </c>
      <c r="M5023">
        <v>0.02</v>
      </c>
      <c r="N5023" t="s">
        <v>25</v>
      </c>
      <c r="O5023">
        <v>-612.94000000000005</v>
      </c>
      <c r="P5023">
        <v>58.14</v>
      </c>
      <c r="Q5023">
        <v>36.61</v>
      </c>
      <c r="R5023" t="s">
        <v>139</v>
      </c>
      <c r="S5023" t="s">
        <v>140</v>
      </c>
      <c r="T5023" t="s">
        <v>27</v>
      </c>
      <c r="U5023" t="s">
        <v>36</v>
      </c>
      <c r="V5023" t="s">
        <v>54</v>
      </c>
      <c r="W5023">
        <v>0.61</v>
      </c>
    </row>
    <row r="5024" spans="1:23" x14ac:dyDescent="0.3">
      <c r="A5024" t="s">
        <v>1382</v>
      </c>
      <c r="B5024" t="s">
        <v>1651</v>
      </c>
      <c r="D5024" s="1">
        <v>40172</v>
      </c>
      <c r="E5024" s="1">
        <v>40179</v>
      </c>
      <c r="F5024" s="1" t="str">
        <f t="shared" si="326"/>
        <v>January</v>
      </c>
      <c r="G5024" s="1" t="str">
        <f t="shared" si="327"/>
        <v>2010</v>
      </c>
      <c r="H5024" s="2">
        <f t="shared" si="328"/>
        <v>7</v>
      </c>
      <c r="I5024" s="2" t="b">
        <f t="shared" si="329"/>
        <v>0</v>
      </c>
      <c r="J5024" t="s">
        <v>17</v>
      </c>
      <c r="K5024">
        <v>48</v>
      </c>
      <c r="L5024">
        <v>782.93</v>
      </c>
      <c r="M5024">
        <v>0.03</v>
      </c>
      <c r="N5024" t="s">
        <v>18</v>
      </c>
      <c r="O5024">
        <v>401.07</v>
      </c>
      <c r="P5024">
        <v>15.57</v>
      </c>
      <c r="Q5024">
        <v>1.39</v>
      </c>
      <c r="R5024" t="s">
        <v>139</v>
      </c>
      <c r="S5024" t="s">
        <v>140</v>
      </c>
      <c r="T5024" t="s">
        <v>27</v>
      </c>
      <c r="U5024" t="s">
        <v>22</v>
      </c>
      <c r="V5024" t="s">
        <v>51</v>
      </c>
      <c r="W5024">
        <v>0.38</v>
      </c>
    </row>
    <row r="5025" spans="1:23" x14ac:dyDescent="0.3">
      <c r="A5025" t="s">
        <v>1638</v>
      </c>
      <c r="B5025" t="s">
        <v>1639</v>
      </c>
      <c r="D5025" s="1">
        <v>40648</v>
      </c>
      <c r="E5025" s="1">
        <v>40649</v>
      </c>
      <c r="F5025" s="1" t="str">
        <f t="shared" si="326"/>
        <v>April</v>
      </c>
      <c r="G5025" s="1" t="str">
        <f t="shared" si="327"/>
        <v>2011</v>
      </c>
      <c r="H5025" s="2">
        <f t="shared" si="328"/>
        <v>1</v>
      </c>
      <c r="I5025" s="2" t="b">
        <f t="shared" si="329"/>
        <v>0</v>
      </c>
      <c r="J5025" t="s">
        <v>44</v>
      </c>
      <c r="K5025">
        <v>17</v>
      </c>
      <c r="L5025">
        <v>34.159999999999997</v>
      </c>
      <c r="M5025">
        <v>0.09</v>
      </c>
      <c r="N5025" t="s">
        <v>18</v>
      </c>
      <c r="O5025">
        <v>-2.29</v>
      </c>
      <c r="P5025">
        <v>2.1</v>
      </c>
      <c r="Q5025">
        <v>0.7</v>
      </c>
      <c r="R5025" t="s">
        <v>139</v>
      </c>
      <c r="S5025" t="s">
        <v>140</v>
      </c>
      <c r="T5025" t="s">
        <v>31</v>
      </c>
      <c r="U5025" t="s">
        <v>22</v>
      </c>
      <c r="V5025" t="s">
        <v>60</v>
      </c>
      <c r="W5025">
        <v>0.56999999999999995</v>
      </c>
    </row>
    <row r="5026" spans="1:23" x14ac:dyDescent="0.3">
      <c r="A5026" t="s">
        <v>1418</v>
      </c>
      <c r="B5026" t="s">
        <v>1296</v>
      </c>
      <c r="D5026" s="1">
        <v>40043</v>
      </c>
      <c r="E5026" s="1">
        <v>40045</v>
      </c>
      <c r="F5026" s="1" t="str">
        <f t="shared" si="326"/>
        <v>August</v>
      </c>
      <c r="G5026" s="1" t="str">
        <f t="shared" si="327"/>
        <v>2009</v>
      </c>
      <c r="H5026" s="2">
        <f t="shared" si="328"/>
        <v>2</v>
      </c>
      <c r="I5026" s="2" t="b">
        <f t="shared" si="329"/>
        <v>0</v>
      </c>
      <c r="J5026" t="s">
        <v>52</v>
      </c>
      <c r="K5026">
        <v>5</v>
      </c>
      <c r="L5026">
        <v>244.9</v>
      </c>
      <c r="M5026">
        <v>0.06</v>
      </c>
      <c r="N5026" t="s">
        <v>18</v>
      </c>
      <c r="O5026">
        <v>-135.4</v>
      </c>
      <c r="P5026">
        <v>47.98</v>
      </c>
      <c r="Q5026">
        <v>3.61</v>
      </c>
      <c r="R5026" t="s">
        <v>139</v>
      </c>
      <c r="S5026" t="s">
        <v>140</v>
      </c>
      <c r="T5026" t="s">
        <v>42</v>
      </c>
      <c r="U5026" t="s">
        <v>32</v>
      </c>
      <c r="V5026" t="s">
        <v>48</v>
      </c>
      <c r="W5026">
        <v>0.71</v>
      </c>
    </row>
    <row r="5027" spans="1:23" x14ac:dyDescent="0.3">
      <c r="A5027" t="s">
        <v>1371</v>
      </c>
      <c r="B5027" t="s">
        <v>1392</v>
      </c>
      <c r="D5027" s="1">
        <v>40575</v>
      </c>
      <c r="E5027" s="1">
        <v>40577</v>
      </c>
      <c r="F5027" s="1" t="str">
        <f t="shared" si="326"/>
        <v>February</v>
      </c>
      <c r="G5027" s="1" t="str">
        <f t="shared" si="327"/>
        <v>2011</v>
      </c>
      <c r="H5027" s="2">
        <f t="shared" si="328"/>
        <v>2</v>
      </c>
      <c r="I5027" s="2" t="b">
        <f t="shared" si="329"/>
        <v>0</v>
      </c>
      <c r="J5027" t="s">
        <v>24</v>
      </c>
      <c r="K5027">
        <v>2</v>
      </c>
      <c r="L5027">
        <v>125.273</v>
      </c>
      <c r="M5027">
        <v>0.02</v>
      </c>
      <c r="N5027" t="s">
        <v>18</v>
      </c>
      <c r="O5027">
        <v>-301.91000000000003</v>
      </c>
      <c r="P5027">
        <v>65.989999999999995</v>
      </c>
      <c r="Q5027">
        <v>8.99</v>
      </c>
      <c r="R5027" t="s">
        <v>139</v>
      </c>
      <c r="S5027" t="s">
        <v>140</v>
      </c>
      <c r="T5027" t="s">
        <v>27</v>
      </c>
      <c r="U5027" t="s">
        <v>32</v>
      </c>
      <c r="V5027" t="s">
        <v>33</v>
      </c>
      <c r="W5027">
        <v>0.56000000000000005</v>
      </c>
    </row>
    <row r="5028" spans="1:23" x14ac:dyDescent="0.3">
      <c r="A5028" t="s">
        <v>1168</v>
      </c>
      <c r="B5028" t="s">
        <v>1629</v>
      </c>
      <c r="D5028" s="1">
        <v>40907</v>
      </c>
      <c r="E5028" s="1">
        <v>40909</v>
      </c>
      <c r="F5028" s="1" t="str">
        <f t="shared" si="326"/>
        <v>January</v>
      </c>
      <c r="G5028" s="1" t="str">
        <f t="shared" si="327"/>
        <v>2012</v>
      </c>
      <c r="H5028" s="2">
        <f t="shared" si="328"/>
        <v>2</v>
      </c>
      <c r="I5028" s="2" t="b">
        <f t="shared" si="329"/>
        <v>0</v>
      </c>
      <c r="J5028" t="s">
        <v>34</v>
      </c>
      <c r="K5028">
        <v>39</v>
      </c>
      <c r="L5028">
        <v>209.33</v>
      </c>
      <c r="M5028">
        <v>0.01</v>
      </c>
      <c r="N5028" t="s">
        <v>18</v>
      </c>
      <c r="O5028">
        <v>-160.71</v>
      </c>
      <c r="P5028">
        <v>4.9800000000000004</v>
      </c>
      <c r="Q5028">
        <v>7.44</v>
      </c>
      <c r="R5028" t="s">
        <v>139</v>
      </c>
      <c r="S5028" t="s">
        <v>140</v>
      </c>
      <c r="T5028" t="s">
        <v>31</v>
      </c>
      <c r="U5028" t="s">
        <v>22</v>
      </c>
      <c r="V5028" t="s">
        <v>43</v>
      </c>
      <c r="W5028">
        <v>0.36</v>
      </c>
    </row>
    <row r="5029" spans="1:23" x14ac:dyDescent="0.3">
      <c r="A5029" t="s">
        <v>1295</v>
      </c>
      <c r="B5029" t="s">
        <v>1289</v>
      </c>
      <c r="D5029" s="1">
        <v>40977</v>
      </c>
      <c r="E5029" s="1">
        <v>40979</v>
      </c>
      <c r="F5029" s="1" t="str">
        <f t="shared" si="326"/>
        <v>March</v>
      </c>
      <c r="G5029" s="1" t="str">
        <f t="shared" si="327"/>
        <v>2012</v>
      </c>
      <c r="H5029" s="2">
        <f t="shared" si="328"/>
        <v>2</v>
      </c>
      <c r="I5029" s="2" t="b">
        <f t="shared" si="329"/>
        <v>0</v>
      </c>
      <c r="J5029" t="s">
        <v>17</v>
      </c>
      <c r="K5029">
        <v>41</v>
      </c>
      <c r="L5029">
        <v>265.61</v>
      </c>
      <c r="M5029">
        <v>0.1</v>
      </c>
      <c r="N5029" t="s">
        <v>18</v>
      </c>
      <c r="O5029">
        <v>-147.82</v>
      </c>
      <c r="P5029">
        <v>6.48</v>
      </c>
      <c r="Q5029">
        <v>7.37</v>
      </c>
      <c r="R5029" t="s">
        <v>139</v>
      </c>
      <c r="S5029" t="s">
        <v>140</v>
      </c>
      <c r="T5029" t="s">
        <v>42</v>
      </c>
      <c r="U5029" t="s">
        <v>22</v>
      </c>
      <c r="V5029" t="s">
        <v>43</v>
      </c>
      <c r="W5029">
        <v>0.37</v>
      </c>
    </row>
    <row r="5030" spans="1:23" x14ac:dyDescent="0.3">
      <c r="A5030" t="s">
        <v>1295</v>
      </c>
      <c r="B5030" t="s">
        <v>1289</v>
      </c>
      <c r="D5030" s="1">
        <v>40977</v>
      </c>
      <c r="E5030" s="1">
        <v>40977</v>
      </c>
      <c r="F5030" s="1" t="str">
        <f t="shared" si="326"/>
        <v>March</v>
      </c>
      <c r="G5030" s="1" t="str">
        <f t="shared" si="327"/>
        <v>2012</v>
      </c>
      <c r="H5030" s="2">
        <f t="shared" si="328"/>
        <v>0</v>
      </c>
      <c r="I5030" s="2" t="str">
        <f t="shared" si="329"/>
        <v>FREE DELIVERY</v>
      </c>
      <c r="J5030" t="s">
        <v>17</v>
      </c>
      <c r="K5030">
        <v>27</v>
      </c>
      <c r="L5030">
        <v>485.03</v>
      </c>
      <c r="M5030">
        <v>7.0000000000000007E-2</v>
      </c>
      <c r="N5030" t="s">
        <v>18</v>
      </c>
      <c r="O5030">
        <v>-88.02</v>
      </c>
      <c r="P5030">
        <v>17.7</v>
      </c>
      <c r="Q5030">
        <v>9.4700000000000006</v>
      </c>
      <c r="R5030" t="s">
        <v>139</v>
      </c>
      <c r="S5030" t="s">
        <v>140</v>
      </c>
      <c r="T5030" t="s">
        <v>42</v>
      </c>
      <c r="U5030" t="s">
        <v>22</v>
      </c>
      <c r="V5030" t="s">
        <v>23</v>
      </c>
      <c r="W5030">
        <v>0.59</v>
      </c>
    </row>
    <row r="5031" spans="1:23" x14ac:dyDescent="0.3">
      <c r="A5031" t="s">
        <v>975</v>
      </c>
      <c r="B5031" t="s">
        <v>1652</v>
      </c>
      <c r="D5031" s="1">
        <v>40892</v>
      </c>
      <c r="E5031" s="1">
        <v>40893</v>
      </c>
      <c r="F5031" s="1" t="str">
        <f t="shared" si="326"/>
        <v>December</v>
      </c>
      <c r="G5031" s="1" t="str">
        <f t="shared" si="327"/>
        <v>2011</v>
      </c>
      <c r="H5031" s="2">
        <f t="shared" si="328"/>
        <v>1</v>
      </c>
      <c r="I5031" s="2" t="b">
        <f t="shared" si="329"/>
        <v>0</v>
      </c>
      <c r="J5031" t="s">
        <v>44</v>
      </c>
      <c r="K5031">
        <v>21</v>
      </c>
      <c r="L5031">
        <v>2039.33</v>
      </c>
      <c r="M5031">
        <v>0.08</v>
      </c>
      <c r="N5031" t="s">
        <v>25</v>
      </c>
      <c r="O5031">
        <v>-862.44</v>
      </c>
      <c r="P5031">
        <v>95.95</v>
      </c>
      <c r="Q5031">
        <v>74.349999999999994</v>
      </c>
      <c r="R5031" t="s">
        <v>139</v>
      </c>
      <c r="S5031" t="s">
        <v>140</v>
      </c>
      <c r="T5031" t="s">
        <v>21</v>
      </c>
      <c r="U5031" t="s">
        <v>36</v>
      </c>
      <c r="V5031" t="s">
        <v>67</v>
      </c>
      <c r="W5031">
        <v>0.56999999999999995</v>
      </c>
    </row>
    <row r="5032" spans="1:23" x14ac:dyDescent="0.3">
      <c r="A5032" t="s">
        <v>1371</v>
      </c>
      <c r="B5032" t="s">
        <v>1392</v>
      </c>
      <c r="D5032" s="1">
        <v>39831</v>
      </c>
      <c r="E5032" s="1">
        <v>39831</v>
      </c>
      <c r="F5032" s="1" t="str">
        <f t="shared" si="326"/>
        <v>January</v>
      </c>
      <c r="G5032" s="1" t="str">
        <f t="shared" si="327"/>
        <v>2009</v>
      </c>
      <c r="H5032" s="2">
        <f t="shared" si="328"/>
        <v>0</v>
      </c>
      <c r="I5032" s="2" t="str">
        <f t="shared" si="329"/>
        <v>FREE DELIVERY</v>
      </c>
      <c r="J5032" t="s">
        <v>24</v>
      </c>
      <c r="K5032">
        <v>50</v>
      </c>
      <c r="L5032">
        <v>2842.54</v>
      </c>
      <c r="M5032">
        <v>0.05</v>
      </c>
      <c r="N5032" t="s">
        <v>18</v>
      </c>
      <c r="O5032">
        <v>1315.75</v>
      </c>
      <c r="P5032">
        <v>58.1</v>
      </c>
      <c r="Q5032">
        <v>1.49</v>
      </c>
      <c r="R5032" t="s">
        <v>139</v>
      </c>
      <c r="S5032" t="s">
        <v>140</v>
      </c>
      <c r="T5032" t="s">
        <v>31</v>
      </c>
      <c r="U5032" t="s">
        <v>22</v>
      </c>
      <c r="V5032" t="s">
        <v>29</v>
      </c>
      <c r="W5032">
        <v>0.38</v>
      </c>
    </row>
    <row r="5033" spans="1:23" x14ac:dyDescent="0.3">
      <c r="A5033" t="s">
        <v>1226</v>
      </c>
      <c r="B5033" t="s">
        <v>1227</v>
      </c>
      <c r="D5033" s="1">
        <v>40872</v>
      </c>
      <c r="E5033" s="1">
        <v>40876</v>
      </c>
      <c r="F5033" s="1" t="str">
        <f t="shared" si="326"/>
        <v>November</v>
      </c>
      <c r="G5033" s="1" t="str">
        <f t="shared" si="327"/>
        <v>2011</v>
      </c>
      <c r="H5033" s="2">
        <f t="shared" si="328"/>
        <v>4</v>
      </c>
      <c r="I5033" s="2" t="b">
        <f t="shared" si="329"/>
        <v>0</v>
      </c>
      <c r="J5033" t="s">
        <v>17</v>
      </c>
      <c r="K5033">
        <v>24</v>
      </c>
      <c r="L5033">
        <v>40.24</v>
      </c>
      <c r="M5033">
        <v>0.1</v>
      </c>
      <c r="N5033" t="s">
        <v>18</v>
      </c>
      <c r="O5033">
        <v>-3.73</v>
      </c>
      <c r="P5033">
        <v>1.76</v>
      </c>
      <c r="Q5033">
        <v>0.7</v>
      </c>
      <c r="R5033" t="s">
        <v>139</v>
      </c>
      <c r="S5033" t="s">
        <v>140</v>
      </c>
      <c r="T5033" t="s">
        <v>27</v>
      </c>
      <c r="U5033" t="s">
        <v>22</v>
      </c>
      <c r="V5033" t="s">
        <v>60</v>
      </c>
      <c r="W5033">
        <v>0.56000000000000005</v>
      </c>
    </row>
    <row r="5034" spans="1:23" x14ac:dyDescent="0.3">
      <c r="A5034" t="s">
        <v>1635</v>
      </c>
      <c r="B5034" t="s">
        <v>1636</v>
      </c>
      <c r="D5034" s="1">
        <v>40011</v>
      </c>
      <c r="E5034" s="1">
        <v>40012</v>
      </c>
      <c r="F5034" s="1" t="str">
        <f t="shared" si="326"/>
        <v>July</v>
      </c>
      <c r="G5034" s="1" t="str">
        <f t="shared" si="327"/>
        <v>2009</v>
      </c>
      <c r="H5034" s="2">
        <f t="shared" si="328"/>
        <v>1</v>
      </c>
      <c r="I5034" s="2" t="b">
        <f t="shared" si="329"/>
        <v>0</v>
      </c>
      <c r="J5034" t="s">
        <v>52</v>
      </c>
      <c r="K5034">
        <v>21</v>
      </c>
      <c r="L5034">
        <v>98.77</v>
      </c>
      <c r="M5034">
        <v>7.0000000000000007E-2</v>
      </c>
      <c r="N5034" t="s">
        <v>18</v>
      </c>
      <c r="O5034">
        <v>41.33</v>
      </c>
      <c r="P5034">
        <v>4.91</v>
      </c>
      <c r="Q5034">
        <v>0.5</v>
      </c>
      <c r="R5034" t="s">
        <v>139</v>
      </c>
      <c r="S5034" t="s">
        <v>140</v>
      </c>
      <c r="T5034" t="s">
        <v>27</v>
      </c>
      <c r="U5034" t="s">
        <v>22</v>
      </c>
      <c r="V5034" t="s">
        <v>57</v>
      </c>
      <c r="W5034">
        <v>0.36</v>
      </c>
    </row>
    <row r="5035" spans="1:23" x14ac:dyDescent="0.3">
      <c r="A5035" t="s">
        <v>1425</v>
      </c>
      <c r="B5035" t="s">
        <v>1631</v>
      </c>
      <c r="D5035" s="1">
        <v>40379</v>
      </c>
      <c r="E5035" s="1">
        <v>40386</v>
      </c>
      <c r="F5035" s="1" t="str">
        <f t="shared" si="326"/>
        <v>July</v>
      </c>
      <c r="G5035" s="1" t="str">
        <f t="shared" si="327"/>
        <v>2010</v>
      </c>
      <c r="H5035" s="2">
        <f t="shared" si="328"/>
        <v>7</v>
      </c>
      <c r="I5035" s="2" t="b">
        <f t="shared" si="329"/>
        <v>0</v>
      </c>
      <c r="J5035" t="s">
        <v>17</v>
      </c>
      <c r="K5035">
        <v>21</v>
      </c>
      <c r="L5035">
        <v>173.7</v>
      </c>
      <c r="M5035">
        <v>0.02</v>
      </c>
      <c r="N5035" t="s">
        <v>18</v>
      </c>
      <c r="O5035">
        <v>-31.59</v>
      </c>
      <c r="P5035">
        <v>7.68</v>
      </c>
      <c r="Q5035">
        <v>6.16</v>
      </c>
      <c r="R5035" t="s">
        <v>139</v>
      </c>
      <c r="S5035" t="s">
        <v>140</v>
      </c>
      <c r="T5035" t="s">
        <v>27</v>
      </c>
      <c r="U5035" t="s">
        <v>22</v>
      </c>
      <c r="V5035" t="s">
        <v>29</v>
      </c>
      <c r="W5035">
        <v>0.35</v>
      </c>
    </row>
    <row r="5036" spans="1:23" x14ac:dyDescent="0.3">
      <c r="A5036" t="s">
        <v>1425</v>
      </c>
      <c r="B5036" t="s">
        <v>1631</v>
      </c>
      <c r="D5036" s="1">
        <v>40379</v>
      </c>
      <c r="E5036" s="1">
        <v>40381</v>
      </c>
      <c r="F5036" s="1" t="str">
        <f t="shared" si="326"/>
        <v>July</v>
      </c>
      <c r="G5036" s="1" t="str">
        <f t="shared" si="327"/>
        <v>2010</v>
      </c>
      <c r="H5036" s="2">
        <f t="shared" si="328"/>
        <v>2</v>
      </c>
      <c r="I5036" s="2" t="b">
        <f t="shared" si="329"/>
        <v>0</v>
      </c>
      <c r="J5036" t="s">
        <v>17</v>
      </c>
      <c r="K5036">
        <v>5</v>
      </c>
      <c r="L5036">
        <v>1811.25</v>
      </c>
      <c r="M5036">
        <v>0.08</v>
      </c>
      <c r="N5036" t="s">
        <v>18</v>
      </c>
      <c r="O5036">
        <v>203.44</v>
      </c>
      <c r="P5036">
        <v>367.99</v>
      </c>
      <c r="Q5036">
        <v>19.989999999999998</v>
      </c>
      <c r="R5036" t="s">
        <v>139</v>
      </c>
      <c r="S5036" t="s">
        <v>140</v>
      </c>
      <c r="T5036" t="s">
        <v>27</v>
      </c>
      <c r="U5036" t="s">
        <v>22</v>
      </c>
      <c r="V5036" t="s">
        <v>29</v>
      </c>
      <c r="W5036">
        <v>0.4</v>
      </c>
    </row>
    <row r="5037" spans="1:23" x14ac:dyDescent="0.3">
      <c r="A5037" t="s">
        <v>1425</v>
      </c>
      <c r="B5037" t="s">
        <v>1631</v>
      </c>
      <c r="D5037" s="1">
        <v>40379</v>
      </c>
      <c r="E5037" s="1">
        <v>40386</v>
      </c>
      <c r="F5037" s="1" t="str">
        <f t="shared" si="326"/>
        <v>July</v>
      </c>
      <c r="G5037" s="1" t="str">
        <f t="shared" si="327"/>
        <v>2010</v>
      </c>
      <c r="H5037" s="2">
        <f t="shared" si="328"/>
        <v>7</v>
      </c>
      <c r="I5037" s="2" t="b">
        <f t="shared" si="329"/>
        <v>0</v>
      </c>
      <c r="J5037" t="s">
        <v>17</v>
      </c>
      <c r="K5037">
        <v>10</v>
      </c>
      <c r="L5037">
        <v>2642.95</v>
      </c>
      <c r="M5037">
        <v>0.08</v>
      </c>
      <c r="N5037" t="s">
        <v>25</v>
      </c>
      <c r="O5037">
        <v>-474.49</v>
      </c>
      <c r="P5037">
        <v>262.11</v>
      </c>
      <c r="Q5037">
        <v>62.74</v>
      </c>
      <c r="R5037" t="s">
        <v>139</v>
      </c>
      <c r="S5037" t="s">
        <v>140</v>
      </c>
      <c r="T5037" t="s">
        <v>27</v>
      </c>
      <c r="U5037" t="s">
        <v>36</v>
      </c>
      <c r="V5037" t="s">
        <v>55</v>
      </c>
      <c r="W5037">
        <v>0.75</v>
      </c>
    </row>
    <row r="5038" spans="1:23" x14ac:dyDescent="0.3">
      <c r="A5038" t="s">
        <v>1624</v>
      </c>
      <c r="B5038" t="s">
        <v>1625</v>
      </c>
      <c r="D5038" s="1">
        <v>40284</v>
      </c>
      <c r="E5038" s="1">
        <v>40285</v>
      </c>
      <c r="F5038" s="1" t="str">
        <f t="shared" si="326"/>
        <v>April</v>
      </c>
      <c r="G5038" s="1" t="str">
        <f t="shared" si="327"/>
        <v>2010</v>
      </c>
      <c r="H5038" s="2">
        <f t="shared" si="328"/>
        <v>1</v>
      </c>
      <c r="I5038" s="2" t="b">
        <f t="shared" si="329"/>
        <v>0</v>
      </c>
      <c r="J5038" t="s">
        <v>24</v>
      </c>
      <c r="K5038">
        <v>15</v>
      </c>
      <c r="L5038">
        <v>614.15</v>
      </c>
      <c r="M5038">
        <v>0.03</v>
      </c>
      <c r="N5038" t="s">
        <v>39</v>
      </c>
      <c r="O5038">
        <v>-54.37</v>
      </c>
      <c r="P5038">
        <v>39.979999999999997</v>
      </c>
      <c r="Q5038">
        <v>7.12</v>
      </c>
      <c r="R5038" t="s">
        <v>139</v>
      </c>
      <c r="S5038" t="s">
        <v>140</v>
      </c>
      <c r="T5038" t="s">
        <v>42</v>
      </c>
      <c r="U5038" t="s">
        <v>32</v>
      </c>
      <c r="V5038" t="s">
        <v>48</v>
      </c>
      <c r="W5038">
        <v>0.67</v>
      </c>
    </row>
    <row r="5039" spans="1:23" x14ac:dyDescent="0.3">
      <c r="A5039" t="s">
        <v>1624</v>
      </c>
      <c r="B5039" t="s">
        <v>1625</v>
      </c>
      <c r="D5039" s="1">
        <v>40284</v>
      </c>
      <c r="E5039" s="1">
        <v>40285</v>
      </c>
      <c r="F5039" s="1" t="str">
        <f t="shared" si="326"/>
        <v>April</v>
      </c>
      <c r="G5039" s="1" t="str">
        <f t="shared" si="327"/>
        <v>2010</v>
      </c>
      <c r="H5039" s="2">
        <f t="shared" si="328"/>
        <v>1</v>
      </c>
      <c r="I5039" s="2" t="b">
        <f t="shared" si="329"/>
        <v>0</v>
      </c>
      <c r="J5039" t="s">
        <v>24</v>
      </c>
      <c r="K5039">
        <v>31</v>
      </c>
      <c r="L5039">
        <v>154.24</v>
      </c>
      <c r="M5039">
        <v>0.03</v>
      </c>
      <c r="N5039" t="s">
        <v>18</v>
      </c>
      <c r="O5039">
        <v>68.88</v>
      </c>
      <c r="P5039">
        <v>4.9800000000000004</v>
      </c>
      <c r="Q5039">
        <v>0.49</v>
      </c>
      <c r="R5039" t="s">
        <v>139</v>
      </c>
      <c r="S5039" t="s">
        <v>140</v>
      </c>
      <c r="T5039" t="s">
        <v>42</v>
      </c>
      <c r="U5039" t="s">
        <v>22</v>
      </c>
      <c r="V5039" t="s">
        <v>57</v>
      </c>
      <c r="W5039">
        <v>0.39</v>
      </c>
    </row>
    <row r="5040" spans="1:23" x14ac:dyDescent="0.3">
      <c r="A5040" t="s">
        <v>1624</v>
      </c>
      <c r="B5040" t="s">
        <v>1625</v>
      </c>
      <c r="D5040" s="1">
        <v>40284</v>
      </c>
      <c r="E5040" s="1">
        <v>40284</v>
      </c>
      <c r="F5040" s="1" t="str">
        <f t="shared" si="326"/>
        <v>April</v>
      </c>
      <c r="G5040" s="1" t="str">
        <f t="shared" si="327"/>
        <v>2010</v>
      </c>
      <c r="H5040" s="2">
        <f t="shared" si="328"/>
        <v>0</v>
      </c>
      <c r="I5040" s="2" t="str">
        <f t="shared" si="329"/>
        <v>FREE DELIVERY</v>
      </c>
      <c r="J5040" t="s">
        <v>24</v>
      </c>
      <c r="K5040">
        <v>20</v>
      </c>
      <c r="L5040">
        <v>140.31</v>
      </c>
      <c r="M5040">
        <v>0.06</v>
      </c>
      <c r="N5040" t="s">
        <v>18</v>
      </c>
      <c r="O5040">
        <v>-94.11</v>
      </c>
      <c r="P5040">
        <v>6.48</v>
      </c>
      <c r="Q5040">
        <v>8.74</v>
      </c>
      <c r="R5040" t="s">
        <v>139</v>
      </c>
      <c r="S5040" t="s">
        <v>140</v>
      </c>
      <c r="T5040" t="s">
        <v>42</v>
      </c>
      <c r="U5040" t="s">
        <v>22</v>
      </c>
      <c r="V5040" t="s">
        <v>43</v>
      </c>
      <c r="W5040">
        <v>0.36</v>
      </c>
    </row>
    <row r="5041" spans="1:23" x14ac:dyDescent="0.3">
      <c r="A5041" t="s">
        <v>1570</v>
      </c>
      <c r="B5041" t="s">
        <v>1632</v>
      </c>
      <c r="D5041" s="1">
        <v>40615</v>
      </c>
      <c r="E5041" s="1">
        <v>40619</v>
      </c>
      <c r="F5041" s="1" t="str">
        <f t="shared" si="326"/>
        <v>March</v>
      </c>
      <c r="G5041" s="1" t="str">
        <f t="shared" si="327"/>
        <v>2011</v>
      </c>
      <c r="H5041" s="2">
        <f t="shared" si="328"/>
        <v>4</v>
      </c>
      <c r="I5041" s="2" t="b">
        <f t="shared" si="329"/>
        <v>0</v>
      </c>
      <c r="J5041" t="s">
        <v>17</v>
      </c>
      <c r="K5041">
        <v>20</v>
      </c>
      <c r="L5041">
        <v>1460.42</v>
      </c>
      <c r="M5041">
        <v>0.04</v>
      </c>
      <c r="N5041" t="s">
        <v>25</v>
      </c>
      <c r="O5041">
        <v>-441.44</v>
      </c>
      <c r="P5041">
        <v>68.81</v>
      </c>
      <c r="Q5041">
        <v>60</v>
      </c>
      <c r="R5041" t="s">
        <v>139</v>
      </c>
      <c r="S5041" t="s">
        <v>140</v>
      </c>
      <c r="T5041" t="s">
        <v>42</v>
      </c>
      <c r="U5041" t="s">
        <v>22</v>
      </c>
      <c r="V5041" t="s">
        <v>28</v>
      </c>
      <c r="W5041">
        <v>0.41</v>
      </c>
    </row>
    <row r="5042" spans="1:23" x14ac:dyDescent="0.3">
      <c r="A5042" t="s">
        <v>1570</v>
      </c>
      <c r="B5042" t="s">
        <v>1632</v>
      </c>
      <c r="D5042" s="1">
        <v>40615</v>
      </c>
      <c r="E5042" s="1">
        <v>40620</v>
      </c>
      <c r="F5042" s="1" t="str">
        <f t="shared" si="326"/>
        <v>March</v>
      </c>
      <c r="G5042" s="1" t="str">
        <f t="shared" si="327"/>
        <v>2011</v>
      </c>
      <c r="H5042" s="2">
        <f t="shared" si="328"/>
        <v>5</v>
      </c>
      <c r="I5042" s="2" t="b">
        <f t="shared" si="329"/>
        <v>0</v>
      </c>
      <c r="J5042" t="s">
        <v>17</v>
      </c>
      <c r="K5042">
        <v>42</v>
      </c>
      <c r="L5042">
        <v>6659.7415000000001</v>
      </c>
      <c r="M5042">
        <v>0.05</v>
      </c>
      <c r="N5042" t="s">
        <v>39</v>
      </c>
      <c r="O5042">
        <v>1647.75</v>
      </c>
      <c r="P5042">
        <v>195.99</v>
      </c>
      <c r="Q5042">
        <v>3.99</v>
      </c>
      <c r="R5042" t="s">
        <v>139</v>
      </c>
      <c r="S5042" t="s">
        <v>140</v>
      </c>
      <c r="T5042" t="s">
        <v>42</v>
      </c>
      <c r="U5042" t="s">
        <v>32</v>
      </c>
      <c r="V5042" t="s">
        <v>33</v>
      </c>
      <c r="W5042">
        <v>0.59</v>
      </c>
    </row>
    <row r="5043" spans="1:23" x14ac:dyDescent="0.3">
      <c r="A5043" t="s">
        <v>1642</v>
      </c>
      <c r="B5043" t="s">
        <v>1523</v>
      </c>
      <c r="D5043" s="1">
        <v>41240</v>
      </c>
      <c r="E5043" s="1">
        <v>41242</v>
      </c>
      <c r="F5043" s="1" t="str">
        <f t="shared" si="326"/>
        <v>November</v>
      </c>
      <c r="G5043" s="1" t="str">
        <f t="shared" si="327"/>
        <v>2012</v>
      </c>
      <c r="H5043" s="2">
        <f t="shared" si="328"/>
        <v>2</v>
      </c>
      <c r="I5043" s="2" t="b">
        <f t="shared" si="329"/>
        <v>0</v>
      </c>
      <c r="J5043" t="s">
        <v>44</v>
      </c>
      <c r="K5043">
        <v>45</v>
      </c>
      <c r="L5043">
        <v>2601.7905000000001</v>
      </c>
      <c r="M5043">
        <v>0.02</v>
      </c>
      <c r="N5043" t="s">
        <v>18</v>
      </c>
      <c r="O5043">
        <v>748.2</v>
      </c>
      <c r="P5043">
        <v>65.989999999999995</v>
      </c>
      <c r="Q5043">
        <v>5.26</v>
      </c>
      <c r="R5043" t="s">
        <v>139</v>
      </c>
      <c r="S5043" t="s">
        <v>140</v>
      </c>
      <c r="T5043" t="s">
        <v>27</v>
      </c>
      <c r="U5043" t="s">
        <v>32</v>
      </c>
      <c r="V5043" t="s">
        <v>33</v>
      </c>
      <c r="W5043">
        <v>0.56000000000000005</v>
      </c>
    </row>
    <row r="5044" spans="1:23" x14ac:dyDescent="0.3">
      <c r="A5044" t="s">
        <v>1597</v>
      </c>
      <c r="B5044" t="s">
        <v>1633</v>
      </c>
      <c r="D5044" s="1">
        <v>40545</v>
      </c>
      <c r="E5044" s="1">
        <v>40547</v>
      </c>
      <c r="F5044" s="1" t="str">
        <f t="shared" si="326"/>
        <v>January</v>
      </c>
      <c r="G5044" s="1" t="str">
        <f t="shared" si="327"/>
        <v>2011</v>
      </c>
      <c r="H5044" s="2">
        <f t="shared" si="328"/>
        <v>2</v>
      </c>
      <c r="I5044" s="2" t="b">
        <f t="shared" si="329"/>
        <v>0</v>
      </c>
      <c r="J5044" t="s">
        <v>24</v>
      </c>
      <c r="K5044">
        <v>50</v>
      </c>
      <c r="L5044">
        <v>1227.18</v>
      </c>
      <c r="M5044">
        <v>0</v>
      </c>
      <c r="N5044" t="s">
        <v>25</v>
      </c>
      <c r="O5044">
        <v>-252.53</v>
      </c>
      <c r="P5044">
        <v>23.99</v>
      </c>
      <c r="Q5044">
        <v>15.68</v>
      </c>
      <c r="R5044" t="s">
        <v>139</v>
      </c>
      <c r="S5044" t="s">
        <v>140</v>
      </c>
      <c r="T5044" t="s">
        <v>27</v>
      </c>
      <c r="U5044" t="s">
        <v>36</v>
      </c>
      <c r="V5044" t="s">
        <v>37</v>
      </c>
      <c r="W5044">
        <v>0.62</v>
      </c>
    </row>
    <row r="5045" spans="1:23" x14ac:dyDescent="0.3">
      <c r="A5045" t="s">
        <v>1295</v>
      </c>
      <c r="B5045" t="s">
        <v>1289</v>
      </c>
      <c r="D5045" s="1">
        <v>41012</v>
      </c>
      <c r="E5045" s="1">
        <v>41014</v>
      </c>
      <c r="F5045" s="1" t="str">
        <f t="shared" si="326"/>
        <v>April</v>
      </c>
      <c r="G5045" s="1" t="str">
        <f t="shared" si="327"/>
        <v>2012</v>
      </c>
      <c r="H5045" s="2">
        <f t="shared" si="328"/>
        <v>2</v>
      </c>
      <c r="I5045" s="2" t="b">
        <f t="shared" si="329"/>
        <v>0</v>
      </c>
      <c r="J5045" t="s">
        <v>24</v>
      </c>
      <c r="K5045">
        <v>30</v>
      </c>
      <c r="L5045">
        <v>4278.6099999999997</v>
      </c>
      <c r="M5045">
        <v>7.0000000000000007E-2</v>
      </c>
      <c r="N5045" t="s">
        <v>25</v>
      </c>
      <c r="O5045">
        <v>-955.56</v>
      </c>
      <c r="P5045">
        <v>150.97999999999999</v>
      </c>
      <c r="Q5045">
        <v>66.27</v>
      </c>
      <c r="R5045" t="s">
        <v>139</v>
      </c>
      <c r="S5045" t="s">
        <v>140</v>
      </c>
      <c r="T5045" t="s">
        <v>42</v>
      </c>
      <c r="U5045" t="s">
        <v>36</v>
      </c>
      <c r="V5045" t="s">
        <v>54</v>
      </c>
      <c r="W5045">
        <v>0.65</v>
      </c>
    </row>
    <row r="5046" spans="1:23" x14ac:dyDescent="0.3">
      <c r="A5046" t="s">
        <v>1173</v>
      </c>
      <c r="B5046" t="s">
        <v>1023</v>
      </c>
      <c r="D5046" s="1">
        <v>40047</v>
      </c>
      <c r="E5046" s="1">
        <v>40049</v>
      </c>
      <c r="F5046" s="1" t="str">
        <f t="shared" si="326"/>
        <v>August</v>
      </c>
      <c r="G5046" s="1" t="str">
        <f t="shared" si="327"/>
        <v>2009</v>
      </c>
      <c r="H5046" s="2">
        <f t="shared" si="328"/>
        <v>2</v>
      </c>
      <c r="I5046" s="2" t="b">
        <f t="shared" si="329"/>
        <v>0</v>
      </c>
      <c r="J5046" t="s">
        <v>34</v>
      </c>
      <c r="K5046">
        <v>1</v>
      </c>
      <c r="L5046">
        <v>10.94</v>
      </c>
      <c r="M5046">
        <v>0.08</v>
      </c>
      <c r="N5046" t="s">
        <v>18</v>
      </c>
      <c r="O5046">
        <v>-4.3499999999999996</v>
      </c>
      <c r="P5046">
        <v>9.68</v>
      </c>
      <c r="Q5046">
        <v>2.0299999999999998</v>
      </c>
      <c r="R5046" t="s">
        <v>139</v>
      </c>
      <c r="S5046" t="s">
        <v>140</v>
      </c>
      <c r="T5046" t="s">
        <v>21</v>
      </c>
      <c r="U5046" t="s">
        <v>22</v>
      </c>
      <c r="V5046" t="s">
        <v>43</v>
      </c>
      <c r="W5046">
        <v>0.37</v>
      </c>
    </row>
    <row r="5047" spans="1:23" x14ac:dyDescent="0.3">
      <c r="A5047" t="s">
        <v>1173</v>
      </c>
      <c r="B5047" t="s">
        <v>1023</v>
      </c>
      <c r="D5047" s="1">
        <v>40047</v>
      </c>
      <c r="E5047" s="1">
        <v>40048</v>
      </c>
      <c r="F5047" s="1" t="str">
        <f t="shared" si="326"/>
        <v>August</v>
      </c>
      <c r="G5047" s="1" t="str">
        <f t="shared" si="327"/>
        <v>2009</v>
      </c>
      <c r="H5047" s="2">
        <f t="shared" si="328"/>
        <v>1</v>
      </c>
      <c r="I5047" s="2" t="b">
        <f t="shared" si="329"/>
        <v>0</v>
      </c>
      <c r="J5047" t="s">
        <v>34</v>
      </c>
      <c r="K5047">
        <v>12</v>
      </c>
      <c r="L5047">
        <v>1755.3</v>
      </c>
      <c r="M5047">
        <v>0.04</v>
      </c>
      <c r="N5047" t="s">
        <v>25</v>
      </c>
      <c r="O5047">
        <v>-7.01</v>
      </c>
      <c r="P5047">
        <v>150.97999999999999</v>
      </c>
      <c r="Q5047">
        <v>16.010000000000002</v>
      </c>
      <c r="R5047" t="s">
        <v>139</v>
      </c>
      <c r="S5047" t="s">
        <v>140</v>
      </c>
      <c r="T5047" t="s">
        <v>21</v>
      </c>
      <c r="U5047" t="s">
        <v>36</v>
      </c>
      <c r="V5047" t="s">
        <v>55</v>
      </c>
      <c r="W5047">
        <v>0.7</v>
      </c>
    </row>
    <row r="5048" spans="1:23" x14ac:dyDescent="0.3">
      <c r="A5048" t="s">
        <v>1335</v>
      </c>
      <c r="B5048" t="s">
        <v>1628</v>
      </c>
      <c r="D5048" s="1">
        <v>40628</v>
      </c>
      <c r="E5048" s="1">
        <v>40630</v>
      </c>
      <c r="F5048" s="1" t="str">
        <f t="shared" si="326"/>
        <v>March</v>
      </c>
      <c r="G5048" s="1" t="str">
        <f t="shared" si="327"/>
        <v>2011</v>
      </c>
      <c r="H5048" s="2">
        <f t="shared" si="328"/>
        <v>2</v>
      </c>
      <c r="I5048" s="2" t="b">
        <f t="shared" si="329"/>
        <v>0</v>
      </c>
      <c r="J5048" t="s">
        <v>44</v>
      </c>
      <c r="K5048">
        <v>44</v>
      </c>
      <c r="L5048">
        <v>205.11</v>
      </c>
      <c r="M5048">
        <v>0.06</v>
      </c>
      <c r="N5048" t="s">
        <v>18</v>
      </c>
      <c r="O5048">
        <v>95.52</v>
      </c>
      <c r="P5048">
        <v>4.91</v>
      </c>
      <c r="Q5048">
        <v>0.5</v>
      </c>
      <c r="R5048" t="s">
        <v>139</v>
      </c>
      <c r="S5048" t="s">
        <v>140</v>
      </c>
      <c r="T5048" t="s">
        <v>27</v>
      </c>
      <c r="U5048" t="s">
        <v>22</v>
      </c>
      <c r="V5048" t="s">
        <v>57</v>
      </c>
      <c r="W5048">
        <v>0.36</v>
      </c>
    </row>
    <row r="5049" spans="1:23" x14ac:dyDescent="0.3">
      <c r="A5049" t="s">
        <v>1335</v>
      </c>
      <c r="B5049" t="s">
        <v>1628</v>
      </c>
      <c r="D5049" s="1">
        <v>40628</v>
      </c>
      <c r="E5049" s="1">
        <v>40630</v>
      </c>
      <c r="F5049" s="1" t="str">
        <f t="shared" si="326"/>
        <v>March</v>
      </c>
      <c r="G5049" s="1" t="str">
        <f t="shared" si="327"/>
        <v>2011</v>
      </c>
      <c r="H5049" s="2">
        <f t="shared" si="328"/>
        <v>2</v>
      </c>
      <c r="I5049" s="2" t="b">
        <f t="shared" si="329"/>
        <v>0</v>
      </c>
      <c r="J5049" t="s">
        <v>44</v>
      </c>
      <c r="K5049">
        <v>21</v>
      </c>
      <c r="L5049">
        <v>3981.23</v>
      </c>
      <c r="M5049">
        <v>7.0000000000000007E-2</v>
      </c>
      <c r="N5049" t="s">
        <v>18</v>
      </c>
      <c r="O5049">
        <v>294.94</v>
      </c>
      <c r="P5049">
        <v>193.17</v>
      </c>
      <c r="Q5049">
        <v>19.989999999999998</v>
      </c>
      <c r="R5049" t="s">
        <v>139</v>
      </c>
      <c r="S5049" t="s">
        <v>140</v>
      </c>
      <c r="T5049" t="s">
        <v>27</v>
      </c>
      <c r="U5049" t="s">
        <v>22</v>
      </c>
      <c r="V5049" t="s">
        <v>23</v>
      </c>
      <c r="W5049">
        <v>0.71</v>
      </c>
    </row>
    <row r="5050" spans="1:23" x14ac:dyDescent="0.3">
      <c r="A5050" t="s">
        <v>1335</v>
      </c>
      <c r="B5050" t="s">
        <v>1628</v>
      </c>
      <c r="D5050" s="1">
        <v>40628</v>
      </c>
      <c r="E5050" s="1">
        <v>40630</v>
      </c>
      <c r="F5050" s="1" t="str">
        <f t="shared" si="326"/>
        <v>March</v>
      </c>
      <c r="G5050" s="1" t="str">
        <f t="shared" si="327"/>
        <v>2011</v>
      </c>
      <c r="H5050" s="2">
        <f t="shared" si="328"/>
        <v>2</v>
      </c>
      <c r="I5050" s="2" t="b">
        <f t="shared" si="329"/>
        <v>0</v>
      </c>
      <c r="J5050" t="s">
        <v>44</v>
      </c>
      <c r="K5050">
        <v>20</v>
      </c>
      <c r="L5050">
        <v>2458.2424999999998</v>
      </c>
      <c r="M5050">
        <v>0.1</v>
      </c>
      <c r="N5050" t="s">
        <v>18</v>
      </c>
      <c r="O5050">
        <v>110.54</v>
      </c>
      <c r="P5050">
        <v>155.99</v>
      </c>
      <c r="Q5050">
        <v>8.99</v>
      </c>
      <c r="R5050" t="s">
        <v>139</v>
      </c>
      <c r="S5050" t="s">
        <v>140</v>
      </c>
      <c r="T5050" t="s">
        <v>27</v>
      </c>
      <c r="U5050" t="s">
        <v>32</v>
      </c>
      <c r="V5050" t="s">
        <v>33</v>
      </c>
      <c r="W5050">
        <v>0.57999999999999996</v>
      </c>
    </row>
    <row r="5051" spans="1:23" x14ac:dyDescent="0.3">
      <c r="A5051" t="s">
        <v>1007</v>
      </c>
      <c r="B5051" t="s">
        <v>1008</v>
      </c>
      <c r="D5051" s="1">
        <v>40945</v>
      </c>
      <c r="E5051" s="1">
        <v>40947</v>
      </c>
      <c r="F5051" s="1" t="str">
        <f t="shared" si="326"/>
        <v>February</v>
      </c>
      <c r="G5051" s="1" t="str">
        <f t="shared" si="327"/>
        <v>2012</v>
      </c>
      <c r="H5051" s="2">
        <f t="shared" si="328"/>
        <v>2</v>
      </c>
      <c r="I5051" s="2" t="b">
        <f t="shared" si="329"/>
        <v>0</v>
      </c>
      <c r="J5051" t="s">
        <v>24</v>
      </c>
      <c r="K5051">
        <v>46</v>
      </c>
      <c r="L5051">
        <v>11036.16</v>
      </c>
      <c r="M5051">
        <v>0.05</v>
      </c>
      <c r="N5051" t="s">
        <v>25</v>
      </c>
      <c r="O5051">
        <v>1187.8</v>
      </c>
      <c r="P5051">
        <v>236.97</v>
      </c>
      <c r="Q5051">
        <v>59.24</v>
      </c>
      <c r="R5051" t="s">
        <v>139</v>
      </c>
      <c r="S5051" t="s">
        <v>140</v>
      </c>
      <c r="T5051" t="s">
        <v>31</v>
      </c>
      <c r="U5051" t="s">
        <v>36</v>
      </c>
      <c r="V5051" t="s">
        <v>55</v>
      </c>
      <c r="W5051">
        <v>0.61</v>
      </c>
    </row>
    <row r="5052" spans="1:23" x14ac:dyDescent="0.3">
      <c r="A5052" t="s">
        <v>1496</v>
      </c>
      <c r="B5052" t="s">
        <v>1491</v>
      </c>
      <c r="D5052" s="1">
        <v>39940</v>
      </c>
      <c r="E5052" s="1">
        <v>39940</v>
      </c>
      <c r="F5052" s="1" t="str">
        <f t="shared" si="326"/>
        <v>May</v>
      </c>
      <c r="G5052" s="1" t="str">
        <f t="shared" si="327"/>
        <v>2009</v>
      </c>
      <c r="H5052" s="2">
        <f t="shared" si="328"/>
        <v>0</v>
      </c>
      <c r="I5052" s="2" t="str">
        <f t="shared" si="329"/>
        <v>FREE DELIVERY</v>
      </c>
      <c r="J5052" t="s">
        <v>24</v>
      </c>
      <c r="K5052">
        <v>18</v>
      </c>
      <c r="L5052">
        <v>115.71</v>
      </c>
      <c r="M5052">
        <v>0.08</v>
      </c>
      <c r="N5052" t="s">
        <v>18</v>
      </c>
      <c r="O5052">
        <v>-91.61</v>
      </c>
      <c r="P5052">
        <v>6.48</v>
      </c>
      <c r="Q5052">
        <v>8.4</v>
      </c>
      <c r="R5052" t="s">
        <v>139</v>
      </c>
      <c r="S5052" t="s">
        <v>140</v>
      </c>
      <c r="T5052" t="s">
        <v>27</v>
      </c>
      <c r="U5052" t="s">
        <v>22</v>
      </c>
      <c r="V5052" t="s">
        <v>43</v>
      </c>
      <c r="W5052">
        <v>0.37</v>
      </c>
    </row>
    <row r="5053" spans="1:23" x14ac:dyDescent="0.3">
      <c r="A5053" t="s">
        <v>1157</v>
      </c>
      <c r="B5053" t="s">
        <v>1158</v>
      </c>
      <c r="D5053" s="1">
        <v>39839</v>
      </c>
      <c r="E5053" s="1">
        <v>39840</v>
      </c>
      <c r="F5053" s="1" t="str">
        <f t="shared" si="326"/>
        <v>January</v>
      </c>
      <c r="G5053" s="1" t="str">
        <f t="shared" si="327"/>
        <v>2009</v>
      </c>
      <c r="H5053" s="2">
        <f t="shared" si="328"/>
        <v>1</v>
      </c>
      <c r="I5053" s="2" t="b">
        <f t="shared" si="329"/>
        <v>0</v>
      </c>
      <c r="J5053" t="s">
        <v>24</v>
      </c>
      <c r="K5053">
        <v>31</v>
      </c>
      <c r="L5053">
        <v>4587.3</v>
      </c>
      <c r="M5053">
        <v>0.08</v>
      </c>
      <c r="N5053" t="s">
        <v>39</v>
      </c>
      <c r="O5053">
        <v>1771.15</v>
      </c>
      <c r="P5053">
        <v>150.97999999999999</v>
      </c>
      <c r="Q5053">
        <v>13.99</v>
      </c>
      <c r="R5053" t="s">
        <v>139</v>
      </c>
      <c r="S5053" t="s">
        <v>140</v>
      </c>
      <c r="T5053" t="s">
        <v>31</v>
      </c>
      <c r="U5053" t="s">
        <v>32</v>
      </c>
      <c r="V5053" t="s">
        <v>94</v>
      </c>
      <c r="W5053">
        <v>0.38</v>
      </c>
    </row>
    <row r="5054" spans="1:23" x14ac:dyDescent="0.3">
      <c r="A5054" t="s">
        <v>1157</v>
      </c>
      <c r="B5054" t="s">
        <v>1158</v>
      </c>
      <c r="D5054" s="1">
        <v>39839</v>
      </c>
      <c r="E5054" s="1">
        <v>39840</v>
      </c>
      <c r="F5054" s="1" t="str">
        <f t="shared" si="326"/>
        <v>January</v>
      </c>
      <c r="G5054" s="1" t="str">
        <f t="shared" si="327"/>
        <v>2009</v>
      </c>
      <c r="H5054" s="2">
        <f t="shared" si="328"/>
        <v>1</v>
      </c>
      <c r="I5054" s="2" t="b">
        <f t="shared" si="329"/>
        <v>0</v>
      </c>
      <c r="J5054" t="s">
        <v>24</v>
      </c>
      <c r="K5054">
        <v>15</v>
      </c>
      <c r="L5054">
        <v>403.71</v>
      </c>
      <c r="M5054">
        <v>0.03</v>
      </c>
      <c r="N5054" t="s">
        <v>25</v>
      </c>
      <c r="O5054">
        <v>-97.47</v>
      </c>
      <c r="P5054">
        <v>25.98</v>
      </c>
      <c r="Q5054">
        <v>14.36</v>
      </c>
      <c r="R5054" t="s">
        <v>139</v>
      </c>
      <c r="S5054" t="s">
        <v>140</v>
      </c>
      <c r="T5054" t="s">
        <v>31</v>
      </c>
      <c r="U5054" t="s">
        <v>36</v>
      </c>
      <c r="V5054" t="s">
        <v>67</v>
      </c>
      <c r="W5054">
        <v>0.6</v>
      </c>
    </row>
    <row r="5055" spans="1:23" x14ac:dyDescent="0.3">
      <c r="A5055" t="s">
        <v>1157</v>
      </c>
      <c r="B5055" t="s">
        <v>1158</v>
      </c>
      <c r="D5055" s="1">
        <v>39839</v>
      </c>
      <c r="E5055" s="1">
        <v>39840</v>
      </c>
      <c r="F5055" s="1" t="str">
        <f t="shared" si="326"/>
        <v>January</v>
      </c>
      <c r="G5055" s="1" t="str">
        <f t="shared" si="327"/>
        <v>2009</v>
      </c>
      <c r="H5055" s="2">
        <f t="shared" si="328"/>
        <v>1</v>
      </c>
      <c r="I5055" s="2" t="b">
        <f t="shared" si="329"/>
        <v>0</v>
      </c>
      <c r="J5055" t="s">
        <v>24</v>
      </c>
      <c r="K5055">
        <v>39</v>
      </c>
      <c r="L5055">
        <v>1243.45</v>
      </c>
      <c r="M5055">
        <v>0.1</v>
      </c>
      <c r="N5055" t="s">
        <v>18</v>
      </c>
      <c r="O5055">
        <v>-1212.55</v>
      </c>
      <c r="P5055">
        <v>32.479999999999997</v>
      </c>
      <c r="Q5055">
        <v>35</v>
      </c>
      <c r="R5055" t="s">
        <v>139</v>
      </c>
      <c r="S5055" t="s">
        <v>140</v>
      </c>
      <c r="T5055" t="s">
        <v>31</v>
      </c>
      <c r="U5055" t="s">
        <v>22</v>
      </c>
      <c r="V5055" t="s">
        <v>23</v>
      </c>
      <c r="W5055">
        <v>0.81</v>
      </c>
    </row>
    <row r="5056" spans="1:23" x14ac:dyDescent="0.3">
      <c r="A5056" t="s">
        <v>1496</v>
      </c>
      <c r="B5056" t="s">
        <v>1491</v>
      </c>
      <c r="D5056" s="1">
        <v>40987</v>
      </c>
      <c r="E5056" s="1">
        <v>40988</v>
      </c>
      <c r="F5056" s="1" t="str">
        <f t="shared" si="326"/>
        <v>March</v>
      </c>
      <c r="G5056" s="1" t="str">
        <f t="shared" si="327"/>
        <v>2012</v>
      </c>
      <c r="H5056" s="2">
        <f t="shared" si="328"/>
        <v>1</v>
      </c>
      <c r="I5056" s="2" t="b">
        <f t="shared" si="329"/>
        <v>0</v>
      </c>
      <c r="J5056" t="s">
        <v>24</v>
      </c>
      <c r="K5056">
        <v>46</v>
      </c>
      <c r="L5056">
        <v>175.23</v>
      </c>
      <c r="M5056">
        <v>0.04</v>
      </c>
      <c r="N5056" t="s">
        <v>18</v>
      </c>
      <c r="O5056">
        <v>-13.35</v>
      </c>
      <c r="P5056">
        <v>3.69</v>
      </c>
      <c r="Q5056">
        <v>2.5</v>
      </c>
      <c r="R5056" t="s">
        <v>139</v>
      </c>
      <c r="S5056" t="s">
        <v>140</v>
      </c>
      <c r="T5056" t="s">
        <v>27</v>
      </c>
      <c r="U5056" t="s">
        <v>22</v>
      </c>
      <c r="V5056" t="s">
        <v>51</v>
      </c>
      <c r="W5056">
        <v>0.39</v>
      </c>
    </row>
    <row r="5057" spans="1:23" x14ac:dyDescent="0.3">
      <c r="A5057" t="s">
        <v>999</v>
      </c>
      <c r="B5057" t="s">
        <v>1648</v>
      </c>
      <c r="D5057" s="1">
        <v>40324</v>
      </c>
      <c r="E5057" s="1">
        <v>40326</v>
      </c>
      <c r="F5057" s="1" t="str">
        <f t="shared" si="326"/>
        <v>May</v>
      </c>
      <c r="G5057" s="1" t="str">
        <f t="shared" si="327"/>
        <v>2010</v>
      </c>
      <c r="H5057" s="2">
        <f t="shared" si="328"/>
        <v>2</v>
      </c>
      <c r="I5057" s="2" t="b">
        <f t="shared" si="329"/>
        <v>0</v>
      </c>
      <c r="J5057" t="s">
        <v>24</v>
      </c>
      <c r="K5057">
        <v>43</v>
      </c>
      <c r="L5057">
        <v>224.58</v>
      </c>
      <c r="M5057">
        <v>0.03</v>
      </c>
      <c r="N5057" t="s">
        <v>18</v>
      </c>
      <c r="O5057">
        <v>46.31</v>
      </c>
      <c r="P5057">
        <v>5.18</v>
      </c>
      <c r="Q5057">
        <v>2.04</v>
      </c>
      <c r="R5057" t="s">
        <v>139</v>
      </c>
      <c r="S5057" t="s">
        <v>140</v>
      </c>
      <c r="T5057" t="s">
        <v>27</v>
      </c>
      <c r="U5057" t="s">
        <v>22</v>
      </c>
      <c r="V5057" t="s">
        <v>43</v>
      </c>
      <c r="W5057">
        <v>0.36</v>
      </c>
    </row>
    <row r="5058" spans="1:23" x14ac:dyDescent="0.3">
      <c r="A5058" t="s">
        <v>1556</v>
      </c>
      <c r="B5058" t="s">
        <v>1634</v>
      </c>
      <c r="D5058" s="1">
        <v>41038</v>
      </c>
      <c r="E5058" s="1">
        <v>41040</v>
      </c>
      <c r="F5058" s="1" t="str">
        <f t="shared" si="326"/>
        <v>May</v>
      </c>
      <c r="G5058" s="1" t="str">
        <f t="shared" si="327"/>
        <v>2012</v>
      </c>
      <c r="H5058" s="2">
        <f t="shared" si="328"/>
        <v>2</v>
      </c>
      <c r="I5058" s="2" t="b">
        <f t="shared" si="329"/>
        <v>0</v>
      </c>
      <c r="J5058" t="s">
        <v>52</v>
      </c>
      <c r="K5058">
        <v>6</v>
      </c>
      <c r="L5058">
        <v>343.36</v>
      </c>
      <c r="M5058">
        <v>0.08</v>
      </c>
      <c r="N5058" t="s">
        <v>18</v>
      </c>
      <c r="O5058">
        <v>-41.27</v>
      </c>
      <c r="P5058">
        <v>56.96</v>
      </c>
      <c r="Q5058">
        <v>13.22</v>
      </c>
      <c r="R5058" t="s">
        <v>139</v>
      </c>
      <c r="S5058" t="s">
        <v>140</v>
      </c>
      <c r="T5058" t="s">
        <v>21</v>
      </c>
      <c r="U5058" t="s">
        <v>22</v>
      </c>
      <c r="V5058" t="s">
        <v>28</v>
      </c>
      <c r="W5058">
        <v>0.56000000000000005</v>
      </c>
    </row>
    <row r="5059" spans="1:23" x14ac:dyDescent="0.3">
      <c r="A5059" t="s">
        <v>1556</v>
      </c>
      <c r="B5059" t="s">
        <v>1634</v>
      </c>
      <c r="D5059" s="1">
        <v>41038</v>
      </c>
      <c r="E5059" s="1">
        <v>41040</v>
      </c>
      <c r="F5059" s="1" t="str">
        <f t="shared" ref="F5059:F5122" si="330">TEXT(E5059,"mmmm")</f>
        <v>May</v>
      </c>
      <c r="G5059" s="1" t="str">
        <f t="shared" ref="G5059:G5122" si="331">TEXT(E5059,"yyyy")</f>
        <v>2012</v>
      </c>
      <c r="H5059" s="2">
        <f t="shared" ref="H5059:H5122" si="332">E5059-D5059</f>
        <v>2</v>
      </c>
      <c r="I5059" s="2" t="b">
        <f t="shared" ref="I5059:I5122" si="333">IF(H5059&lt;1,IF(AND(H5059&gt;0,H5059&lt;2),"ONE DAY", "FREE DELIVERY"))</f>
        <v>0</v>
      </c>
      <c r="J5059" t="s">
        <v>52</v>
      </c>
      <c r="K5059">
        <v>7</v>
      </c>
      <c r="L5059">
        <v>309.22149999999999</v>
      </c>
      <c r="M5059">
        <v>0.09</v>
      </c>
      <c r="N5059" t="s">
        <v>18</v>
      </c>
      <c r="O5059">
        <v>-68.3</v>
      </c>
      <c r="P5059">
        <v>55.99</v>
      </c>
      <c r="Q5059">
        <v>1.25</v>
      </c>
      <c r="R5059" t="s">
        <v>139</v>
      </c>
      <c r="S5059" t="s">
        <v>140</v>
      </c>
      <c r="T5059" t="s">
        <v>21</v>
      </c>
      <c r="U5059" t="s">
        <v>32</v>
      </c>
      <c r="V5059" t="s">
        <v>33</v>
      </c>
      <c r="W5059">
        <v>0.35</v>
      </c>
    </row>
    <row r="5060" spans="1:23" x14ac:dyDescent="0.3">
      <c r="A5060" t="s">
        <v>1401</v>
      </c>
      <c r="B5060" t="s">
        <v>1594</v>
      </c>
      <c r="D5060" s="1">
        <v>40515</v>
      </c>
      <c r="E5060" s="1">
        <v>40517</v>
      </c>
      <c r="F5060" s="1" t="str">
        <f t="shared" si="330"/>
        <v>December</v>
      </c>
      <c r="G5060" s="1" t="str">
        <f t="shared" si="331"/>
        <v>2010</v>
      </c>
      <c r="H5060" s="2">
        <f t="shared" si="332"/>
        <v>2</v>
      </c>
      <c r="I5060" s="2" t="b">
        <f t="shared" si="333"/>
        <v>0</v>
      </c>
      <c r="J5060" t="s">
        <v>34</v>
      </c>
      <c r="K5060">
        <v>30</v>
      </c>
      <c r="L5060">
        <v>2477.9899999999998</v>
      </c>
      <c r="M5060">
        <v>0</v>
      </c>
      <c r="N5060" t="s">
        <v>18</v>
      </c>
      <c r="O5060">
        <v>747.68</v>
      </c>
      <c r="P5060">
        <v>80.98</v>
      </c>
      <c r="Q5060">
        <v>4.5</v>
      </c>
      <c r="R5060" t="s">
        <v>139</v>
      </c>
      <c r="S5060" t="s">
        <v>140</v>
      </c>
      <c r="T5060" t="s">
        <v>42</v>
      </c>
      <c r="U5060" t="s">
        <v>22</v>
      </c>
      <c r="V5060" t="s">
        <v>28</v>
      </c>
      <c r="W5060">
        <v>0.59</v>
      </c>
    </row>
    <row r="5061" spans="1:23" x14ac:dyDescent="0.3">
      <c r="A5061" t="s">
        <v>1401</v>
      </c>
      <c r="B5061" t="s">
        <v>1594</v>
      </c>
      <c r="D5061" s="1">
        <v>40515</v>
      </c>
      <c r="E5061" s="1">
        <v>40517</v>
      </c>
      <c r="F5061" s="1" t="str">
        <f t="shared" si="330"/>
        <v>December</v>
      </c>
      <c r="G5061" s="1" t="str">
        <f t="shared" si="331"/>
        <v>2010</v>
      </c>
      <c r="H5061" s="2">
        <f t="shared" si="332"/>
        <v>2</v>
      </c>
      <c r="I5061" s="2" t="b">
        <f t="shared" si="333"/>
        <v>0</v>
      </c>
      <c r="J5061" t="s">
        <v>34</v>
      </c>
      <c r="K5061">
        <v>23</v>
      </c>
      <c r="L5061">
        <v>48.83</v>
      </c>
      <c r="M5061">
        <v>0.06</v>
      </c>
      <c r="N5061" t="s">
        <v>18</v>
      </c>
      <c r="O5061">
        <v>1</v>
      </c>
      <c r="P5061">
        <v>2.1</v>
      </c>
      <c r="Q5061">
        <v>0.7</v>
      </c>
      <c r="R5061" t="s">
        <v>139</v>
      </c>
      <c r="S5061" t="s">
        <v>140</v>
      </c>
      <c r="T5061" t="s">
        <v>42</v>
      </c>
      <c r="U5061" t="s">
        <v>22</v>
      </c>
      <c r="V5061" t="s">
        <v>60</v>
      </c>
      <c r="W5061">
        <v>0.56999999999999995</v>
      </c>
    </row>
    <row r="5062" spans="1:23" x14ac:dyDescent="0.3">
      <c r="A5062" t="s">
        <v>999</v>
      </c>
      <c r="B5062" t="s">
        <v>1648</v>
      </c>
      <c r="D5062" s="1">
        <v>39826</v>
      </c>
      <c r="E5062" s="1">
        <v>39828</v>
      </c>
      <c r="F5062" s="1" t="str">
        <f t="shared" si="330"/>
        <v>January</v>
      </c>
      <c r="G5062" s="1" t="str">
        <f t="shared" si="331"/>
        <v>2009</v>
      </c>
      <c r="H5062" s="2">
        <f t="shared" si="332"/>
        <v>2</v>
      </c>
      <c r="I5062" s="2" t="b">
        <f t="shared" si="333"/>
        <v>0</v>
      </c>
      <c r="J5062" t="s">
        <v>17</v>
      </c>
      <c r="K5062">
        <v>50</v>
      </c>
      <c r="L5062">
        <v>297.76</v>
      </c>
      <c r="M5062">
        <v>7.0000000000000007E-2</v>
      </c>
      <c r="N5062" t="s">
        <v>18</v>
      </c>
      <c r="O5062">
        <v>-111.34</v>
      </c>
      <c r="P5062">
        <v>5.98</v>
      </c>
      <c r="Q5062">
        <v>5.79</v>
      </c>
      <c r="R5062" t="s">
        <v>139</v>
      </c>
      <c r="S5062" t="s">
        <v>140</v>
      </c>
      <c r="T5062" t="s">
        <v>27</v>
      </c>
      <c r="U5062" t="s">
        <v>22</v>
      </c>
      <c r="V5062" t="s">
        <v>43</v>
      </c>
      <c r="W5062">
        <v>0.36</v>
      </c>
    </row>
    <row r="5063" spans="1:23" x14ac:dyDescent="0.3">
      <c r="A5063" t="s">
        <v>1496</v>
      </c>
      <c r="B5063" t="s">
        <v>1360</v>
      </c>
      <c r="D5063" s="1">
        <v>39818</v>
      </c>
      <c r="E5063" s="1">
        <v>39819</v>
      </c>
      <c r="F5063" s="1" t="str">
        <f t="shared" si="330"/>
        <v>January</v>
      </c>
      <c r="G5063" s="1" t="str">
        <f t="shared" si="331"/>
        <v>2009</v>
      </c>
      <c r="H5063" s="2">
        <f t="shared" si="332"/>
        <v>1</v>
      </c>
      <c r="I5063" s="2" t="b">
        <f t="shared" si="333"/>
        <v>0</v>
      </c>
      <c r="J5063" t="s">
        <v>44</v>
      </c>
      <c r="K5063">
        <v>43</v>
      </c>
      <c r="L5063">
        <v>257.41000000000003</v>
      </c>
      <c r="M5063">
        <v>0.09</v>
      </c>
      <c r="N5063" t="s">
        <v>18</v>
      </c>
      <c r="O5063">
        <v>-131.08000000000001</v>
      </c>
      <c r="P5063">
        <v>5.98</v>
      </c>
      <c r="Q5063">
        <v>4.6900000000000004</v>
      </c>
      <c r="R5063" t="s">
        <v>139</v>
      </c>
      <c r="S5063" t="s">
        <v>140</v>
      </c>
      <c r="T5063" t="s">
        <v>31</v>
      </c>
      <c r="U5063" t="s">
        <v>22</v>
      </c>
      <c r="V5063" t="s">
        <v>23</v>
      </c>
      <c r="W5063">
        <v>0.68</v>
      </c>
    </row>
    <row r="5064" spans="1:23" x14ac:dyDescent="0.3">
      <c r="A5064" t="s">
        <v>1168</v>
      </c>
      <c r="B5064" t="s">
        <v>1464</v>
      </c>
      <c r="D5064" s="1">
        <v>40505</v>
      </c>
      <c r="E5064" s="1">
        <v>40507</v>
      </c>
      <c r="F5064" s="1" t="str">
        <f t="shared" si="330"/>
        <v>November</v>
      </c>
      <c r="G5064" s="1" t="str">
        <f t="shared" si="331"/>
        <v>2010</v>
      </c>
      <c r="H5064" s="2">
        <f t="shared" si="332"/>
        <v>2</v>
      </c>
      <c r="I5064" s="2" t="b">
        <f t="shared" si="333"/>
        <v>0</v>
      </c>
      <c r="J5064" t="s">
        <v>34</v>
      </c>
      <c r="K5064">
        <v>35</v>
      </c>
      <c r="L5064">
        <v>241.43</v>
      </c>
      <c r="M5064">
        <v>0.01</v>
      </c>
      <c r="N5064" t="s">
        <v>18</v>
      </c>
      <c r="O5064">
        <v>-65.8</v>
      </c>
      <c r="P5064">
        <v>6.84</v>
      </c>
      <c r="Q5064">
        <v>4.42</v>
      </c>
      <c r="R5064" t="s">
        <v>139</v>
      </c>
      <c r="S5064" t="s">
        <v>140</v>
      </c>
      <c r="T5064" t="s">
        <v>21</v>
      </c>
      <c r="U5064" t="s">
        <v>22</v>
      </c>
      <c r="V5064" t="s">
        <v>82</v>
      </c>
      <c r="W5064">
        <v>0.57999999999999996</v>
      </c>
    </row>
    <row r="5065" spans="1:23" x14ac:dyDescent="0.3">
      <c r="A5065" t="s">
        <v>1295</v>
      </c>
      <c r="B5065" t="s">
        <v>1502</v>
      </c>
      <c r="D5065" s="1">
        <v>40866</v>
      </c>
      <c r="E5065" s="1">
        <v>40868</v>
      </c>
      <c r="F5065" s="1" t="str">
        <f t="shared" si="330"/>
        <v>November</v>
      </c>
      <c r="G5065" s="1" t="str">
        <f t="shared" si="331"/>
        <v>2011</v>
      </c>
      <c r="H5065" s="2">
        <f t="shared" si="332"/>
        <v>2</v>
      </c>
      <c r="I5065" s="2" t="b">
        <f t="shared" si="333"/>
        <v>0</v>
      </c>
      <c r="J5065" t="s">
        <v>24</v>
      </c>
      <c r="K5065">
        <v>14</v>
      </c>
      <c r="L5065">
        <v>94.32</v>
      </c>
      <c r="M5065">
        <v>0.06</v>
      </c>
      <c r="N5065" t="s">
        <v>18</v>
      </c>
      <c r="O5065">
        <v>-66.87</v>
      </c>
      <c r="P5065">
        <v>6.48</v>
      </c>
      <c r="Q5065">
        <v>8.19</v>
      </c>
      <c r="R5065" t="s">
        <v>139</v>
      </c>
      <c r="S5065" t="s">
        <v>140</v>
      </c>
      <c r="T5065" t="s">
        <v>42</v>
      </c>
      <c r="U5065" t="s">
        <v>22</v>
      </c>
      <c r="V5065" t="s">
        <v>43</v>
      </c>
      <c r="W5065">
        <v>0.37</v>
      </c>
    </row>
    <row r="5066" spans="1:23" x14ac:dyDescent="0.3">
      <c r="A5066" t="s">
        <v>1295</v>
      </c>
      <c r="B5066" t="s">
        <v>1502</v>
      </c>
      <c r="D5066" s="1">
        <v>40866</v>
      </c>
      <c r="E5066" s="1">
        <v>40867</v>
      </c>
      <c r="F5066" s="1" t="str">
        <f t="shared" si="330"/>
        <v>November</v>
      </c>
      <c r="G5066" s="1" t="str">
        <f t="shared" si="331"/>
        <v>2011</v>
      </c>
      <c r="H5066" s="2">
        <f t="shared" si="332"/>
        <v>1</v>
      </c>
      <c r="I5066" s="2" t="b">
        <f t="shared" si="333"/>
        <v>0</v>
      </c>
      <c r="J5066" t="s">
        <v>24</v>
      </c>
      <c r="K5066">
        <v>30</v>
      </c>
      <c r="L5066">
        <v>554.42949999999996</v>
      </c>
      <c r="M5066">
        <v>0.03</v>
      </c>
      <c r="N5066" t="s">
        <v>18</v>
      </c>
      <c r="O5066">
        <v>34.01</v>
      </c>
      <c r="P5066">
        <v>20.99</v>
      </c>
      <c r="Q5066">
        <v>4.8099999999999996</v>
      </c>
      <c r="R5066" t="s">
        <v>139</v>
      </c>
      <c r="S5066" t="s">
        <v>140</v>
      </c>
      <c r="T5066" t="s">
        <v>42</v>
      </c>
      <c r="U5066" t="s">
        <v>32</v>
      </c>
      <c r="V5066" t="s">
        <v>33</v>
      </c>
      <c r="W5066">
        <v>0.57999999999999996</v>
      </c>
    </row>
    <row r="5067" spans="1:23" x14ac:dyDescent="0.3">
      <c r="A5067" t="s">
        <v>1005</v>
      </c>
      <c r="B5067" t="s">
        <v>1006</v>
      </c>
      <c r="D5067" s="1">
        <v>40124</v>
      </c>
      <c r="E5067" s="1">
        <v>40127</v>
      </c>
      <c r="F5067" s="1" t="str">
        <f t="shared" si="330"/>
        <v>November</v>
      </c>
      <c r="G5067" s="1" t="str">
        <f t="shared" si="331"/>
        <v>2009</v>
      </c>
      <c r="H5067" s="2">
        <f t="shared" si="332"/>
        <v>3</v>
      </c>
      <c r="I5067" s="2" t="b">
        <f t="shared" si="333"/>
        <v>0</v>
      </c>
      <c r="J5067" t="s">
        <v>52</v>
      </c>
      <c r="K5067">
        <v>45</v>
      </c>
      <c r="L5067">
        <v>153.27000000000001</v>
      </c>
      <c r="M5067">
        <v>0.08</v>
      </c>
      <c r="N5067" t="s">
        <v>18</v>
      </c>
      <c r="O5067">
        <v>60.29</v>
      </c>
      <c r="P5067">
        <v>3.69</v>
      </c>
      <c r="Q5067">
        <v>0.5</v>
      </c>
      <c r="R5067" t="s">
        <v>139</v>
      </c>
      <c r="S5067" t="s">
        <v>140</v>
      </c>
      <c r="T5067" t="s">
        <v>21</v>
      </c>
      <c r="U5067" t="s">
        <v>22</v>
      </c>
      <c r="V5067" t="s">
        <v>57</v>
      </c>
      <c r="W5067">
        <v>0.38</v>
      </c>
    </row>
    <row r="5068" spans="1:23" x14ac:dyDescent="0.3">
      <c r="A5068" t="s">
        <v>1626</v>
      </c>
      <c r="B5068" t="s">
        <v>1627</v>
      </c>
      <c r="D5068" s="1">
        <v>40654</v>
      </c>
      <c r="E5068" s="1">
        <v>40656</v>
      </c>
      <c r="F5068" s="1" t="str">
        <f t="shared" si="330"/>
        <v>April</v>
      </c>
      <c r="G5068" s="1" t="str">
        <f t="shared" si="331"/>
        <v>2011</v>
      </c>
      <c r="H5068" s="2">
        <f t="shared" si="332"/>
        <v>2</v>
      </c>
      <c r="I5068" s="2" t="b">
        <f t="shared" si="333"/>
        <v>0</v>
      </c>
      <c r="J5068" t="s">
        <v>44</v>
      </c>
      <c r="K5068">
        <v>47</v>
      </c>
      <c r="L5068">
        <v>671.78</v>
      </c>
      <c r="M5068">
        <v>0.1</v>
      </c>
      <c r="N5068" t="s">
        <v>18</v>
      </c>
      <c r="O5068">
        <v>297.23</v>
      </c>
      <c r="P5068">
        <v>15.57</v>
      </c>
      <c r="Q5068">
        <v>1.39</v>
      </c>
      <c r="R5068" t="s">
        <v>139</v>
      </c>
      <c r="S5068" t="s">
        <v>140</v>
      </c>
      <c r="T5068" t="s">
        <v>21</v>
      </c>
      <c r="U5068" t="s">
        <v>22</v>
      </c>
      <c r="V5068" t="s">
        <v>51</v>
      </c>
      <c r="W5068">
        <v>0.38</v>
      </c>
    </row>
    <row r="5069" spans="1:23" x14ac:dyDescent="0.3">
      <c r="A5069" t="s">
        <v>1626</v>
      </c>
      <c r="B5069" t="s">
        <v>1627</v>
      </c>
      <c r="D5069" s="1">
        <v>40654</v>
      </c>
      <c r="E5069" s="1">
        <v>40655</v>
      </c>
      <c r="F5069" s="1" t="str">
        <f t="shared" si="330"/>
        <v>April</v>
      </c>
      <c r="G5069" s="1" t="str">
        <f t="shared" si="331"/>
        <v>2011</v>
      </c>
      <c r="H5069" s="2">
        <f t="shared" si="332"/>
        <v>1</v>
      </c>
      <c r="I5069" s="2" t="b">
        <f t="shared" si="333"/>
        <v>0</v>
      </c>
      <c r="J5069" t="s">
        <v>44</v>
      </c>
      <c r="K5069">
        <v>12</v>
      </c>
      <c r="L5069">
        <v>262.08999999999997</v>
      </c>
      <c r="M5069">
        <v>0.01</v>
      </c>
      <c r="N5069" t="s">
        <v>18</v>
      </c>
      <c r="O5069">
        <v>58.69</v>
      </c>
      <c r="P5069">
        <v>19.98</v>
      </c>
      <c r="Q5069">
        <v>10.49</v>
      </c>
      <c r="R5069" t="s">
        <v>139</v>
      </c>
      <c r="S5069" t="s">
        <v>140</v>
      </c>
      <c r="T5069" t="s">
        <v>21</v>
      </c>
      <c r="U5069" t="s">
        <v>36</v>
      </c>
      <c r="V5069" t="s">
        <v>37</v>
      </c>
      <c r="W5069">
        <v>0.49</v>
      </c>
    </row>
    <row r="5070" spans="1:23" x14ac:dyDescent="0.3">
      <c r="A5070" t="s">
        <v>1401</v>
      </c>
      <c r="B5070" t="s">
        <v>1594</v>
      </c>
      <c r="D5070" s="1">
        <v>41181</v>
      </c>
      <c r="E5070" s="1">
        <v>41183</v>
      </c>
      <c r="F5070" s="1" t="str">
        <f t="shared" si="330"/>
        <v>October</v>
      </c>
      <c r="G5070" s="1" t="str">
        <f t="shared" si="331"/>
        <v>2012</v>
      </c>
      <c r="H5070" s="2">
        <f t="shared" si="332"/>
        <v>2</v>
      </c>
      <c r="I5070" s="2" t="b">
        <f t="shared" si="333"/>
        <v>0</v>
      </c>
      <c r="J5070" t="s">
        <v>44</v>
      </c>
      <c r="K5070">
        <v>28</v>
      </c>
      <c r="L5070">
        <v>1107.6400000000001</v>
      </c>
      <c r="M5070">
        <v>0.06</v>
      </c>
      <c r="N5070" t="s">
        <v>18</v>
      </c>
      <c r="O5070">
        <v>333.17</v>
      </c>
      <c r="P5070">
        <v>40.98</v>
      </c>
      <c r="Q5070">
        <v>7.47</v>
      </c>
      <c r="R5070" t="s">
        <v>139</v>
      </c>
      <c r="S5070" t="s">
        <v>140</v>
      </c>
      <c r="T5070" t="s">
        <v>42</v>
      </c>
      <c r="U5070" t="s">
        <v>22</v>
      </c>
      <c r="V5070" t="s">
        <v>29</v>
      </c>
      <c r="W5070">
        <v>0.37</v>
      </c>
    </row>
    <row r="5071" spans="1:23" x14ac:dyDescent="0.3">
      <c r="A5071" t="s">
        <v>975</v>
      </c>
      <c r="B5071" t="s">
        <v>1652</v>
      </c>
      <c r="D5071" s="1">
        <v>40805</v>
      </c>
      <c r="E5071" s="1">
        <v>40807</v>
      </c>
      <c r="F5071" s="1" t="str">
        <f t="shared" si="330"/>
        <v>September</v>
      </c>
      <c r="G5071" s="1" t="str">
        <f t="shared" si="331"/>
        <v>2011</v>
      </c>
      <c r="H5071" s="2">
        <f t="shared" si="332"/>
        <v>2</v>
      </c>
      <c r="I5071" s="2" t="b">
        <f t="shared" si="333"/>
        <v>0</v>
      </c>
      <c r="J5071" t="s">
        <v>24</v>
      </c>
      <c r="K5071">
        <v>25</v>
      </c>
      <c r="L5071">
        <v>1119.9100000000001</v>
      </c>
      <c r="M5071">
        <v>0.08</v>
      </c>
      <c r="N5071" t="s">
        <v>39</v>
      </c>
      <c r="O5071">
        <v>434.71</v>
      </c>
      <c r="P5071">
        <v>48.04</v>
      </c>
      <c r="Q5071">
        <v>5.79</v>
      </c>
      <c r="R5071" t="s">
        <v>139</v>
      </c>
      <c r="S5071" t="s">
        <v>140</v>
      </c>
      <c r="T5071" t="s">
        <v>21</v>
      </c>
      <c r="U5071" t="s">
        <v>22</v>
      </c>
      <c r="V5071" t="s">
        <v>43</v>
      </c>
      <c r="W5071">
        <v>0.37</v>
      </c>
    </row>
    <row r="5072" spans="1:23" x14ac:dyDescent="0.3">
      <c r="A5072" t="s">
        <v>1570</v>
      </c>
      <c r="B5072" t="s">
        <v>1632</v>
      </c>
      <c r="D5072" s="1">
        <v>41253</v>
      </c>
      <c r="E5072" s="1">
        <v>41255</v>
      </c>
      <c r="F5072" s="1" t="str">
        <f t="shared" si="330"/>
        <v>December</v>
      </c>
      <c r="G5072" s="1" t="str">
        <f t="shared" si="331"/>
        <v>2012</v>
      </c>
      <c r="H5072" s="2">
        <f t="shared" si="332"/>
        <v>2</v>
      </c>
      <c r="I5072" s="2" t="b">
        <f t="shared" si="333"/>
        <v>0</v>
      </c>
      <c r="J5072" t="s">
        <v>17</v>
      </c>
      <c r="K5072">
        <v>12</v>
      </c>
      <c r="L5072">
        <v>3534.56</v>
      </c>
      <c r="M5072">
        <v>0.03</v>
      </c>
      <c r="N5072" t="s">
        <v>18</v>
      </c>
      <c r="O5072">
        <v>763.32</v>
      </c>
      <c r="P5072">
        <v>300.64999999999998</v>
      </c>
      <c r="Q5072">
        <v>24.49</v>
      </c>
      <c r="R5072" t="s">
        <v>139</v>
      </c>
      <c r="S5072" t="s">
        <v>140</v>
      </c>
      <c r="T5072" t="s">
        <v>42</v>
      </c>
      <c r="U5072" t="s">
        <v>22</v>
      </c>
      <c r="V5072" t="s">
        <v>28</v>
      </c>
      <c r="W5072">
        <v>0.52</v>
      </c>
    </row>
    <row r="5073" spans="1:23" x14ac:dyDescent="0.3">
      <c r="A5073" t="s">
        <v>1570</v>
      </c>
      <c r="B5073" t="s">
        <v>1632</v>
      </c>
      <c r="D5073" s="1">
        <v>41253</v>
      </c>
      <c r="E5073" s="1">
        <v>41255</v>
      </c>
      <c r="F5073" s="1" t="str">
        <f t="shared" si="330"/>
        <v>December</v>
      </c>
      <c r="G5073" s="1" t="str">
        <f t="shared" si="331"/>
        <v>2012</v>
      </c>
      <c r="H5073" s="2">
        <f t="shared" si="332"/>
        <v>2</v>
      </c>
      <c r="I5073" s="2" t="b">
        <f t="shared" si="333"/>
        <v>0</v>
      </c>
      <c r="J5073" t="s">
        <v>17</v>
      </c>
      <c r="K5073">
        <v>32</v>
      </c>
      <c r="L5073">
        <v>155.27000000000001</v>
      </c>
      <c r="M5073">
        <v>0.1</v>
      </c>
      <c r="N5073" t="s">
        <v>18</v>
      </c>
      <c r="O5073">
        <v>-151.55000000000001</v>
      </c>
      <c r="P5073">
        <v>4.9800000000000004</v>
      </c>
      <c r="Q5073">
        <v>7.54</v>
      </c>
      <c r="R5073" t="s">
        <v>139</v>
      </c>
      <c r="S5073" t="s">
        <v>140</v>
      </c>
      <c r="T5073" t="s">
        <v>42</v>
      </c>
      <c r="U5073" t="s">
        <v>22</v>
      </c>
      <c r="V5073" t="s">
        <v>43</v>
      </c>
      <c r="W5073">
        <v>0.38</v>
      </c>
    </row>
    <row r="5074" spans="1:23" x14ac:dyDescent="0.3">
      <c r="A5074" t="s">
        <v>1570</v>
      </c>
      <c r="B5074" t="s">
        <v>1632</v>
      </c>
      <c r="D5074" s="1">
        <v>39849</v>
      </c>
      <c r="E5074" s="1">
        <v>39849</v>
      </c>
      <c r="F5074" s="1" t="str">
        <f t="shared" si="330"/>
        <v>February</v>
      </c>
      <c r="G5074" s="1" t="str">
        <f t="shared" si="331"/>
        <v>2009</v>
      </c>
      <c r="H5074" s="2">
        <f t="shared" si="332"/>
        <v>0</v>
      </c>
      <c r="I5074" s="2" t="str">
        <f t="shared" si="333"/>
        <v>FREE DELIVERY</v>
      </c>
      <c r="J5074" t="s">
        <v>52</v>
      </c>
      <c r="K5074">
        <v>29</v>
      </c>
      <c r="L5074">
        <v>221.33</v>
      </c>
      <c r="M5074">
        <v>0</v>
      </c>
      <c r="N5074" t="s">
        <v>18</v>
      </c>
      <c r="O5074">
        <v>77.33</v>
      </c>
      <c r="P5074">
        <v>7.28</v>
      </c>
      <c r="Q5074">
        <v>1.77</v>
      </c>
      <c r="R5074" t="s">
        <v>139</v>
      </c>
      <c r="S5074" t="s">
        <v>140</v>
      </c>
      <c r="T5074" t="s">
        <v>42</v>
      </c>
      <c r="U5074" t="s">
        <v>22</v>
      </c>
      <c r="V5074" t="s">
        <v>43</v>
      </c>
      <c r="W5074">
        <v>0.37</v>
      </c>
    </row>
    <row r="5075" spans="1:23" x14ac:dyDescent="0.3">
      <c r="A5075" t="s">
        <v>1226</v>
      </c>
      <c r="B5075" t="s">
        <v>1227</v>
      </c>
      <c r="D5075" s="1">
        <v>40683</v>
      </c>
      <c r="E5075" s="1">
        <v>40685</v>
      </c>
      <c r="F5075" s="1" t="str">
        <f t="shared" si="330"/>
        <v>May</v>
      </c>
      <c r="G5075" s="1" t="str">
        <f t="shared" si="331"/>
        <v>2011</v>
      </c>
      <c r="H5075" s="2">
        <f t="shared" si="332"/>
        <v>2</v>
      </c>
      <c r="I5075" s="2" t="b">
        <f t="shared" si="333"/>
        <v>0</v>
      </c>
      <c r="J5075" t="s">
        <v>44</v>
      </c>
      <c r="K5075">
        <v>25</v>
      </c>
      <c r="L5075">
        <v>74.069999999999993</v>
      </c>
      <c r="M5075">
        <v>0.04</v>
      </c>
      <c r="N5075" t="s">
        <v>18</v>
      </c>
      <c r="O5075">
        <v>4.37</v>
      </c>
      <c r="P5075">
        <v>2.88</v>
      </c>
      <c r="Q5075">
        <v>1.49</v>
      </c>
      <c r="R5075" t="s">
        <v>139</v>
      </c>
      <c r="S5075" t="s">
        <v>140</v>
      </c>
      <c r="T5075" t="s">
        <v>31</v>
      </c>
      <c r="U5075" t="s">
        <v>22</v>
      </c>
      <c r="V5075" t="s">
        <v>29</v>
      </c>
      <c r="W5075">
        <v>0.36</v>
      </c>
    </row>
    <row r="5076" spans="1:23" x14ac:dyDescent="0.3">
      <c r="A5076" t="s">
        <v>1226</v>
      </c>
      <c r="B5076" t="s">
        <v>1227</v>
      </c>
      <c r="D5076" s="1">
        <v>40683</v>
      </c>
      <c r="E5076" s="1">
        <v>40685</v>
      </c>
      <c r="F5076" s="1" t="str">
        <f t="shared" si="330"/>
        <v>May</v>
      </c>
      <c r="G5076" s="1" t="str">
        <f t="shared" si="331"/>
        <v>2011</v>
      </c>
      <c r="H5076" s="2">
        <f t="shared" si="332"/>
        <v>2</v>
      </c>
      <c r="I5076" s="2" t="b">
        <f t="shared" si="333"/>
        <v>0</v>
      </c>
      <c r="J5076" t="s">
        <v>44</v>
      </c>
      <c r="K5076">
        <v>29</v>
      </c>
      <c r="L5076">
        <v>1529.0564999999999</v>
      </c>
      <c r="M5076">
        <v>0.06</v>
      </c>
      <c r="N5076" t="s">
        <v>18</v>
      </c>
      <c r="O5076">
        <v>201.73</v>
      </c>
      <c r="P5076">
        <v>65.989999999999995</v>
      </c>
      <c r="Q5076">
        <v>3.99</v>
      </c>
      <c r="R5076" t="s">
        <v>139</v>
      </c>
      <c r="S5076" t="s">
        <v>140</v>
      </c>
      <c r="T5076" t="s">
        <v>31</v>
      </c>
      <c r="U5076" t="s">
        <v>32</v>
      </c>
      <c r="V5076" t="s">
        <v>33</v>
      </c>
      <c r="W5076">
        <v>0.59</v>
      </c>
    </row>
    <row r="5077" spans="1:23" x14ac:dyDescent="0.3">
      <c r="A5077" t="s">
        <v>1031</v>
      </c>
      <c r="B5077" t="s">
        <v>1643</v>
      </c>
      <c r="D5077" s="1">
        <v>39945</v>
      </c>
      <c r="E5077" s="1">
        <v>39946</v>
      </c>
      <c r="F5077" s="1" t="str">
        <f t="shared" si="330"/>
        <v>May</v>
      </c>
      <c r="G5077" s="1" t="str">
        <f t="shared" si="331"/>
        <v>2009</v>
      </c>
      <c r="H5077" s="2">
        <f t="shared" si="332"/>
        <v>1</v>
      </c>
      <c r="I5077" s="2" t="b">
        <f t="shared" si="333"/>
        <v>0</v>
      </c>
      <c r="J5077" t="s">
        <v>34</v>
      </c>
      <c r="K5077">
        <v>7</v>
      </c>
      <c r="L5077">
        <v>855.03</v>
      </c>
      <c r="M5077">
        <v>0.08</v>
      </c>
      <c r="N5077" t="s">
        <v>18</v>
      </c>
      <c r="O5077">
        <v>-1.68</v>
      </c>
      <c r="P5077">
        <v>128.24</v>
      </c>
      <c r="Q5077">
        <v>12.65</v>
      </c>
      <c r="R5077" t="s">
        <v>139</v>
      </c>
      <c r="S5077" t="s">
        <v>140</v>
      </c>
      <c r="T5077" t="s">
        <v>31</v>
      </c>
      <c r="U5077" t="s">
        <v>36</v>
      </c>
      <c r="V5077" t="s">
        <v>67</v>
      </c>
    </row>
    <row r="5078" spans="1:23" x14ac:dyDescent="0.3">
      <c r="A5078" t="s">
        <v>1031</v>
      </c>
      <c r="B5078" t="s">
        <v>1643</v>
      </c>
      <c r="D5078" s="1">
        <v>39945</v>
      </c>
      <c r="E5078" s="1">
        <v>39947</v>
      </c>
      <c r="F5078" s="1" t="str">
        <f t="shared" si="330"/>
        <v>May</v>
      </c>
      <c r="G5078" s="1" t="str">
        <f t="shared" si="331"/>
        <v>2009</v>
      </c>
      <c r="H5078" s="2">
        <f t="shared" si="332"/>
        <v>2</v>
      </c>
      <c r="I5078" s="2" t="b">
        <f t="shared" si="333"/>
        <v>0</v>
      </c>
      <c r="J5078" t="s">
        <v>34</v>
      </c>
      <c r="K5078">
        <v>31</v>
      </c>
      <c r="L5078">
        <v>196.58</v>
      </c>
      <c r="M5078">
        <v>0.04</v>
      </c>
      <c r="N5078" t="s">
        <v>18</v>
      </c>
      <c r="O5078">
        <v>-102.16</v>
      </c>
      <c r="P5078">
        <v>5.98</v>
      </c>
      <c r="Q5078">
        <v>4.38</v>
      </c>
      <c r="R5078" t="s">
        <v>139</v>
      </c>
      <c r="S5078" t="s">
        <v>140</v>
      </c>
      <c r="T5078" t="s">
        <v>31</v>
      </c>
      <c r="U5078" t="s">
        <v>32</v>
      </c>
      <c r="V5078" t="s">
        <v>48</v>
      </c>
      <c r="W5078">
        <v>0.75</v>
      </c>
    </row>
    <row r="5079" spans="1:23" x14ac:dyDescent="0.3">
      <c r="A5079" t="s">
        <v>1425</v>
      </c>
      <c r="B5079" t="s">
        <v>1062</v>
      </c>
      <c r="D5079" s="1">
        <v>40842</v>
      </c>
      <c r="E5079" s="1">
        <v>40845</v>
      </c>
      <c r="F5079" s="1" t="str">
        <f t="shared" si="330"/>
        <v>October</v>
      </c>
      <c r="G5079" s="1" t="str">
        <f t="shared" si="331"/>
        <v>2011</v>
      </c>
      <c r="H5079" s="2">
        <f t="shared" si="332"/>
        <v>3</v>
      </c>
      <c r="I5079" s="2" t="b">
        <f t="shared" si="333"/>
        <v>0</v>
      </c>
      <c r="J5079" t="s">
        <v>52</v>
      </c>
      <c r="K5079">
        <v>19</v>
      </c>
      <c r="L5079">
        <v>75.19</v>
      </c>
      <c r="M5079">
        <v>0.05</v>
      </c>
      <c r="N5079" t="s">
        <v>18</v>
      </c>
      <c r="O5079">
        <v>-93.67</v>
      </c>
      <c r="P5079">
        <v>3.75</v>
      </c>
      <c r="Q5079">
        <v>7.5</v>
      </c>
      <c r="R5079" t="s">
        <v>139</v>
      </c>
      <c r="S5079" t="s">
        <v>140</v>
      </c>
      <c r="T5079" t="s">
        <v>31</v>
      </c>
      <c r="U5079" t="s">
        <v>22</v>
      </c>
      <c r="V5079" t="s">
        <v>57</v>
      </c>
      <c r="W5079">
        <v>0.37</v>
      </c>
    </row>
    <row r="5080" spans="1:23" x14ac:dyDescent="0.3">
      <c r="A5080" t="s">
        <v>1007</v>
      </c>
      <c r="B5080" t="s">
        <v>1008</v>
      </c>
      <c r="D5080" s="1">
        <v>40788</v>
      </c>
      <c r="E5080" s="1">
        <v>40790</v>
      </c>
      <c r="F5080" s="1" t="str">
        <f t="shared" si="330"/>
        <v>September</v>
      </c>
      <c r="G5080" s="1" t="str">
        <f t="shared" si="331"/>
        <v>2011</v>
      </c>
      <c r="H5080" s="2">
        <f t="shared" si="332"/>
        <v>2</v>
      </c>
      <c r="I5080" s="2" t="b">
        <f t="shared" si="333"/>
        <v>0</v>
      </c>
      <c r="J5080" t="s">
        <v>52</v>
      </c>
      <c r="K5080">
        <v>10</v>
      </c>
      <c r="L5080">
        <v>6350.29</v>
      </c>
      <c r="M5080">
        <v>0.02</v>
      </c>
      <c r="N5080" t="s">
        <v>18</v>
      </c>
      <c r="O5080">
        <v>-735.97</v>
      </c>
      <c r="P5080">
        <v>599.99</v>
      </c>
      <c r="Q5080">
        <v>24.49</v>
      </c>
      <c r="R5080" t="s">
        <v>139</v>
      </c>
      <c r="S5080" t="s">
        <v>140</v>
      </c>
      <c r="T5080" t="s">
        <v>31</v>
      </c>
      <c r="U5080" t="s">
        <v>32</v>
      </c>
      <c r="V5080" t="s">
        <v>62</v>
      </c>
      <c r="W5080">
        <v>0.5</v>
      </c>
    </row>
    <row r="5081" spans="1:23" x14ac:dyDescent="0.3">
      <c r="A5081" t="s">
        <v>1635</v>
      </c>
      <c r="B5081" t="s">
        <v>1636</v>
      </c>
      <c r="D5081" s="1">
        <v>40731</v>
      </c>
      <c r="E5081" s="1">
        <v>40733</v>
      </c>
      <c r="F5081" s="1" t="str">
        <f t="shared" si="330"/>
        <v>July</v>
      </c>
      <c r="G5081" s="1" t="str">
        <f t="shared" si="331"/>
        <v>2011</v>
      </c>
      <c r="H5081" s="2">
        <f t="shared" si="332"/>
        <v>2</v>
      </c>
      <c r="I5081" s="2" t="b">
        <f t="shared" si="333"/>
        <v>0</v>
      </c>
      <c r="J5081" t="s">
        <v>24</v>
      </c>
      <c r="K5081">
        <v>23</v>
      </c>
      <c r="L5081">
        <v>1028.1600000000001</v>
      </c>
      <c r="M5081">
        <v>7.0000000000000007E-2</v>
      </c>
      <c r="N5081" t="s">
        <v>18</v>
      </c>
      <c r="O5081">
        <v>405.16</v>
      </c>
      <c r="P5081">
        <v>55.99</v>
      </c>
      <c r="Q5081">
        <v>1.25</v>
      </c>
      <c r="R5081" t="s">
        <v>139</v>
      </c>
      <c r="S5081" t="s">
        <v>140</v>
      </c>
      <c r="T5081" t="s">
        <v>27</v>
      </c>
      <c r="U5081" t="s">
        <v>32</v>
      </c>
      <c r="V5081" t="s">
        <v>33</v>
      </c>
      <c r="W5081">
        <v>0.35</v>
      </c>
    </row>
    <row r="5082" spans="1:23" x14ac:dyDescent="0.3">
      <c r="A5082" t="s">
        <v>1206</v>
      </c>
      <c r="B5082" t="s">
        <v>1644</v>
      </c>
      <c r="D5082" s="1">
        <v>41101</v>
      </c>
      <c r="E5082" s="1">
        <v>41102</v>
      </c>
      <c r="F5082" s="1" t="str">
        <f t="shared" si="330"/>
        <v>July</v>
      </c>
      <c r="G5082" s="1" t="str">
        <f t="shared" si="331"/>
        <v>2012</v>
      </c>
      <c r="H5082" s="2">
        <f t="shared" si="332"/>
        <v>1</v>
      </c>
      <c r="I5082" s="2" t="b">
        <f t="shared" si="333"/>
        <v>0</v>
      </c>
      <c r="J5082" t="s">
        <v>34</v>
      </c>
      <c r="K5082">
        <v>5</v>
      </c>
      <c r="L5082">
        <v>346.23</v>
      </c>
      <c r="M5082">
        <v>0</v>
      </c>
      <c r="N5082" t="s">
        <v>18</v>
      </c>
      <c r="O5082">
        <v>8.4600000000000009</v>
      </c>
      <c r="P5082">
        <v>60.98</v>
      </c>
      <c r="Q5082">
        <v>19.989999999999998</v>
      </c>
      <c r="R5082" t="s">
        <v>139</v>
      </c>
      <c r="S5082" t="s">
        <v>140</v>
      </c>
      <c r="T5082" t="s">
        <v>21</v>
      </c>
      <c r="U5082" t="s">
        <v>22</v>
      </c>
      <c r="V5082" t="s">
        <v>51</v>
      </c>
      <c r="W5082">
        <v>0.38</v>
      </c>
    </row>
    <row r="5083" spans="1:23" x14ac:dyDescent="0.3">
      <c r="A5083" t="s">
        <v>1382</v>
      </c>
      <c r="B5083" t="s">
        <v>1651</v>
      </c>
      <c r="D5083" s="1">
        <v>40121</v>
      </c>
      <c r="E5083" s="1">
        <v>40123</v>
      </c>
      <c r="F5083" s="1" t="str">
        <f t="shared" si="330"/>
        <v>November</v>
      </c>
      <c r="G5083" s="1" t="str">
        <f t="shared" si="331"/>
        <v>2009</v>
      </c>
      <c r="H5083" s="2">
        <f t="shared" si="332"/>
        <v>2</v>
      </c>
      <c r="I5083" s="2" t="b">
        <f t="shared" si="333"/>
        <v>0</v>
      </c>
      <c r="J5083" t="s">
        <v>24</v>
      </c>
      <c r="K5083">
        <v>22</v>
      </c>
      <c r="L5083">
        <v>249.24</v>
      </c>
      <c r="M5083">
        <v>0.06</v>
      </c>
      <c r="N5083" t="s">
        <v>18</v>
      </c>
      <c r="O5083">
        <v>-92.1</v>
      </c>
      <c r="P5083">
        <v>10.97</v>
      </c>
      <c r="Q5083">
        <v>6.5</v>
      </c>
      <c r="R5083" t="s">
        <v>139</v>
      </c>
      <c r="S5083" t="s">
        <v>140</v>
      </c>
      <c r="T5083" t="s">
        <v>27</v>
      </c>
      <c r="U5083" t="s">
        <v>32</v>
      </c>
      <c r="V5083" t="s">
        <v>48</v>
      </c>
      <c r="W5083">
        <v>0.64</v>
      </c>
    </row>
    <row r="5084" spans="1:23" x14ac:dyDescent="0.3">
      <c r="A5084" t="s">
        <v>1653</v>
      </c>
      <c r="B5084" t="s">
        <v>1654</v>
      </c>
      <c r="D5084" s="1">
        <v>40117</v>
      </c>
      <c r="E5084" s="1">
        <v>40121</v>
      </c>
      <c r="F5084" s="1" t="str">
        <f t="shared" si="330"/>
        <v>November</v>
      </c>
      <c r="G5084" s="1" t="str">
        <f t="shared" si="331"/>
        <v>2009</v>
      </c>
      <c r="H5084" s="2">
        <f t="shared" si="332"/>
        <v>4</v>
      </c>
      <c r="I5084" s="2" t="b">
        <f t="shared" si="333"/>
        <v>0</v>
      </c>
      <c r="J5084" t="s">
        <v>17</v>
      </c>
      <c r="K5084">
        <v>9</v>
      </c>
      <c r="L5084">
        <v>133.85</v>
      </c>
      <c r="M5084">
        <v>0.03</v>
      </c>
      <c r="N5084" t="s">
        <v>39</v>
      </c>
      <c r="O5084">
        <v>-5.28</v>
      </c>
      <c r="P5084">
        <v>13.48</v>
      </c>
      <c r="Q5084">
        <v>4.51</v>
      </c>
      <c r="R5084" t="s">
        <v>139</v>
      </c>
      <c r="S5084" t="s">
        <v>140</v>
      </c>
      <c r="T5084" t="s">
        <v>27</v>
      </c>
      <c r="U5084" t="s">
        <v>22</v>
      </c>
      <c r="V5084" t="s">
        <v>23</v>
      </c>
      <c r="W5084">
        <v>0.59</v>
      </c>
    </row>
    <row r="5085" spans="1:23" x14ac:dyDescent="0.3">
      <c r="A5085" t="s">
        <v>1157</v>
      </c>
      <c r="B5085" t="s">
        <v>1158</v>
      </c>
      <c r="D5085" s="1">
        <v>40105</v>
      </c>
      <c r="E5085" s="1">
        <v>40107</v>
      </c>
      <c r="F5085" s="1" t="str">
        <f t="shared" si="330"/>
        <v>October</v>
      </c>
      <c r="G5085" s="1" t="str">
        <f t="shared" si="331"/>
        <v>2009</v>
      </c>
      <c r="H5085" s="2">
        <f t="shared" si="332"/>
        <v>2</v>
      </c>
      <c r="I5085" s="2" t="b">
        <f t="shared" si="333"/>
        <v>0</v>
      </c>
      <c r="J5085" t="s">
        <v>52</v>
      </c>
      <c r="K5085">
        <v>50</v>
      </c>
      <c r="L5085">
        <v>7827.51</v>
      </c>
      <c r="M5085">
        <v>0.05</v>
      </c>
      <c r="N5085" t="s">
        <v>18</v>
      </c>
      <c r="O5085">
        <v>2992.8</v>
      </c>
      <c r="P5085">
        <v>159.99</v>
      </c>
      <c r="Q5085">
        <v>5.5</v>
      </c>
      <c r="R5085" t="s">
        <v>139</v>
      </c>
      <c r="S5085" t="s">
        <v>140</v>
      </c>
      <c r="T5085" t="s">
        <v>27</v>
      </c>
      <c r="U5085" t="s">
        <v>32</v>
      </c>
      <c r="V5085" t="s">
        <v>48</v>
      </c>
      <c r="W5085">
        <v>0.49</v>
      </c>
    </row>
    <row r="5086" spans="1:23" x14ac:dyDescent="0.3">
      <c r="A5086" t="s">
        <v>1237</v>
      </c>
      <c r="B5086" t="s">
        <v>1232</v>
      </c>
      <c r="D5086" s="1">
        <v>40602</v>
      </c>
      <c r="E5086" s="1">
        <v>40603</v>
      </c>
      <c r="F5086" s="1" t="str">
        <f t="shared" si="330"/>
        <v>March</v>
      </c>
      <c r="G5086" s="1" t="str">
        <f t="shared" si="331"/>
        <v>2011</v>
      </c>
      <c r="H5086" s="2">
        <f t="shared" si="332"/>
        <v>1</v>
      </c>
      <c r="I5086" s="2" t="b">
        <f t="shared" si="333"/>
        <v>0</v>
      </c>
      <c r="J5086" t="s">
        <v>34</v>
      </c>
      <c r="K5086">
        <v>13</v>
      </c>
      <c r="L5086">
        <v>70.13</v>
      </c>
      <c r="M5086">
        <v>0.02</v>
      </c>
      <c r="N5086" t="s">
        <v>18</v>
      </c>
      <c r="O5086">
        <v>21.51</v>
      </c>
      <c r="P5086">
        <v>5.43</v>
      </c>
      <c r="Q5086">
        <v>0.95</v>
      </c>
      <c r="R5086" t="s">
        <v>139</v>
      </c>
      <c r="S5086" t="s">
        <v>140</v>
      </c>
      <c r="T5086" t="s">
        <v>21</v>
      </c>
      <c r="U5086" t="s">
        <v>22</v>
      </c>
      <c r="V5086" t="s">
        <v>43</v>
      </c>
      <c r="W5086">
        <v>0.36</v>
      </c>
    </row>
    <row r="5087" spans="1:23" x14ac:dyDescent="0.3">
      <c r="A5087" t="s">
        <v>1237</v>
      </c>
      <c r="B5087" t="s">
        <v>1232</v>
      </c>
      <c r="D5087" s="1">
        <v>40602</v>
      </c>
      <c r="E5087" s="1">
        <v>40603</v>
      </c>
      <c r="F5087" s="1" t="str">
        <f t="shared" si="330"/>
        <v>March</v>
      </c>
      <c r="G5087" s="1" t="str">
        <f t="shared" si="331"/>
        <v>2011</v>
      </c>
      <c r="H5087" s="2">
        <f t="shared" si="332"/>
        <v>1</v>
      </c>
      <c r="I5087" s="2" t="b">
        <f t="shared" si="333"/>
        <v>0</v>
      </c>
      <c r="J5087" t="s">
        <v>34</v>
      </c>
      <c r="K5087">
        <v>5</v>
      </c>
      <c r="L5087">
        <v>59.76</v>
      </c>
      <c r="M5087">
        <v>0.04</v>
      </c>
      <c r="N5087" t="s">
        <v>18</v>
      </c>
      <c r="O5087">
        <v>-10.34</v>
      </c>
      <c r="P5087">
        <v>10.98</v>
      </c>
      <c r="Q5087">
        <v>3.37</v>
      </c>
      <c r="R5087" t="s">
        <v>139</v>
      </c>
      <c r="S5087" t="s">
        <v>140</v>
      </c>
      <c r="T5087" t="s">
        <v>21</v>
      </c>
      <c r="U5087" t="s">
        <v>22</v>
      </c>
      <c r="V5087" t="s">
        <v>82</v>
      </c>
      <c r="W5087">
        <v>0.56999999999999995</v>
      </c>
    </row>
    <row r="5088" spans="1:23" x14ac:dyDescent="0.3">
      <c r="A5088" t="s">
        <v>999</v>
      </c>
      <c r="B5088" t="s">
        <v>1648</v>
      </c>
      <c r="D5088" s="1">
        <v>40418</v>
      </c>
      <c r="E5088" s="1">
        <v>40418</v>
      </c>
      <c r="F5088" s="1" t="str">
        <f t="shared" si="330"/>
        <v>August</v>
      </c>
      <c r="G5088" s="1" t="str">
        <f t="shared" si="331"/>
        <v>2010</v>
      </c>
      <c r="H5088" s="2">
        <f t="shared" si="332"/>
        <v>0</v>
      </c>
      <c r="I5088" s="2" t="str">
        <f t="shared" si="333"/>
        <v>FREE DELIVERY</v>
      </c>
      <c r="J5088" t="s">
        <v>17</v>
      </c>
      <c r="K5088">
        <v>6</v>
      </c>
      <c r="L5088">
        <v>195.75</v>
      </c>
      <c r="M5088">
        <v>0.02</v>
      </c>
      <c r="N5088" t="s">
        <v>18</v>
      </c>
      <c r="O5088">
        <v>-31.24</v>
      </c>
      <c r="P5088">
        <v>33.29</v>
      </c>
      <c r="Q5088">
        <v>1.99</v>
      </c>
      <c r="R5088" t="s">
        <v>139</v>
      </c>
      <c r="S5088" t="s">
        <v>140</v>
      </c>
      <c r="T5088" t="s">
        <v>27</v>
      </c>
      <c r="U5088" t="s">
        <v>32</v>
      </c>
      <c r="V5088" t="s">
        <v>48</v>
      </c>
      <c r="W5088">
        <v>0.41</v>
      </c>
    </row>
    <row r="5089" spans="1:23" x14ac:dyDescent="0.3">
      <c r="A5089" t="s">
        <v>1403</v>
      </c>
      <c r="B5089" t="s">
        <v>1000</v>
      </c>
      <c r="D5089" s="1">
        <v>40298</v>
      </c>
      <c r="E5089" s="1">
        <v>40300</v>
      </c>
      <c r="F5089" s="1" t="str">
        <f t="shared" si="330"/>
        <v>May</v>
      </c>
      <c r="G5089" s="1" t="str">
        <f t="shared" si="331"/>
        <v>2010</v>
      </c>
      <c r="H5089" s="2">
        <f t="shared" si="332"/>
        <v>2</v>
      </c>
      <c r="I5089" s="2" t="b">
        <f t="shared" si="333"/>
        <v>0</v>
      </c>
      <c r="J5089" t="s">
        <v>17</v>
      </c>
      <c r="K5089">
        <v>3</v>
      </c>
      <c r="L5089">
        <v>185.16</v>
      </c>
      <c r="M5089">
        <v>0.02</v>
      </c>
      <c r="N5089" t="s">
        <v>18</v>
      </c>
      <c r="O5089">
        <v>-49.34</v>
      </c>
      <c r="P5089">
        <v>59.98</v>
      </c>
      <c r="Q5089">
        <v>3.99</v>
      </c>
      <c r="R5089" t="s">
        <v>139</v>
      </c>
      <c r="S5089" t="s">
        <v>140</v>
      </c>
      <c r="T5089" t="s">
        <v>31</v>
      </c>
      <c r="U5089" t="s">
        <v>22</v>
      </c>
      <c r="V5089" t="s">
        <v>28</v>
      </c>
      <c r="W5089">
        <v>0.56999999999999995</v>
      </c>
    </row>
    <row r="5090" spans="1:23" x14ac:dyDescent="0.3">
      <c r="A5090" t="s">
        <v>1403</v>
      </c>
      <c r="B5090" t="s">
        <v>1000</v>
      </c>
      <c r="D5090" s="1">
        <v>40298</v>
      </c>
      <c r="E5090" s="1">
        <v>40298</v>
      </c>
      <c r="F5090" s="1" t="str">
        <f t="shared" si="330"/>
        <v>April</v>
      </c>
      <c r="G5090" s="1" t="str">
        <f t="shared" si="331"/>
        <v>2010</v>
      </c>
      <c r="H5090" s="2">
        <f t="shared" si="332"/>
        <v>0</v>
      </c>
      <c r="I5090" s="2" t="str">
        <f t="shared" si="333"/>
        <v>FREE DELIVERY</v>
      </c>
      <c r="J5090" t="s">
        <v>17</v>
      </c>
      <c r="K5090">
        <v>22</v>
      </c>
      <c r="L5090">
        <v>5144.9399999999996</v>
      </c>
      <c r="M5090">
        <v>0.09</v>
      </c>
      <c r="N5090" t="s">
        <v>18</v>
      </c>
      <c r="O5090">
        <v>729.06</v>
      </c>
      <c r="P5090">
        <v>256.99</v>
      </c>
      <c r="Q5090">
        <v>11.25</v>
      </c>
      <c r="R5090" t="s">
        <v>139</v>
      </c>
      <c r="S5090" t="s">
        <v>140</v>
      </c>
      <c r="T5090" t="s">
        <v>31</v>
      </c>
      <c r="U5090" t="s">
        <v>32</v>
      </c>
      <c r="V5090" t="s">
        <v>48</v>
      </c>
      <c r="W5090">
        <v>0.51</v>
      </c>
    </row>
    <row r="5091" spans="1:23" x14ac:dyDescent="0.3">
      <c r="A5091" t="s">
        <v>1403</v>
      </c>
      <c r="B5091" t="s">
        <v>1000</v>
      </c>
      <c r="D5091" s="1">
        <v>40298</v>
      </c>
      <c r="E5091" s="1">
        <v>40300</v>
      </c>
      <c r="F5091" s="1" t="str">
        <f t="shared" si="330"/>
        <v>May</v>
      </c>
      <c r="G5091" s="1" t="str">
        <f t="shared" si="331"/>
        <v>2010</v>
      </c>
      <c r="H5091" s="2">
        <f t="shared" si="332"/>
        <v>2</v>
      </c>
      <c r="I5091" s="2" t="b">
        <f t="shared" si="333"/>
        <v>0</v>
      </c>
      <c r="J5091" t="s">
        <v>17</v>
      </c>
      <c r="K5091">
        <v>46</v>
      </c>
      <c r="L5091">
        <v>1397.383</v>
      </c>
      <c r="M5091">
        <v>0.01</v>
      </c>
      <c r="N5091" t="s">
        <v>18</v>
      </c>
      <c r="O5091">
        <v>-135.86000000000001</v>
      </c>
      <c r="P5091">
        <v>35.99</v>
      </c>
      <c r="Q5091">
        <v>5</v>
      </c>
      <c r="R5091" t="s">
        <v>139</v>
      </c>
      <c r="S5091" t="s">
        <v>140</v>
      </c>
      <c r="T5091" t="s">
        <v>31</v>
      </c>
      <c r="U5091" t="s">
        <v>32</v>
      </c>
      <c r="V5091" t="s">
        <v>33</v>
      </c>
      <c r="W5091">
        <v>0.82</v>
      </c>
    </row>
    <row r="5092" spans="1:23" x14ac:dyDescent="0.3">
      <c r="A5092" t="s">
        <v>1496</v>
      </c>
      <c r="B5092" t="s">
        <v>1491</v>
      </c>
      <c r="D5092" s="1">
        <v>40181</v>
      </c>
      <c r="E5092" s="1">
        <v>40183</v>
      </c>
      <c r="F5092" s="1" t="str">
        <f t="shared" si="330"/>
        <v>January</v>
      </c>
      <c r="G5092" s="1" t="str">
        <f t="shared" si="331"/>
        <v>2010</v>
      </c>
      <c r="H5092" s="2">
        <f t="shared" si="332"/>
        <v>2</v>
      </c>
      <c r="I5092" s="2" t="b">
        <f t="shared" si="333"/>
        <v>0</v>
      </c>
      <c r="J5092" t="s">
        <v>24</v>
      </c>
      <c r="K5092">
        <v>43</v>
      </c>
      <c r="L5092">
        <v>287.61</v>
      </c>
      <c r="M5092">
        <v>0.02</v>
      </c>
      <c r="N5092" t="s">
        <v>18</v>
      </c>
      <c r="O5092">
        <v>-101.5</v>
      </c>
      <c r="P5092">
        <v>6.48</v>
      </c>
      <c r="Q5092">
        <v>6.35</v>
      </c>
      <c r="R5092" t="s">
        <v>139</v>
      </c>
      <c r="S5092" t="s">
        <v>140</v>
      </c>
      <c r="T5092" t="s">
        <v>27</v>
      </c>
      <c r="U5092" t="s">
        <v>22</v>
      </c>
      <c r="V5092" t="s">
        <v>43</v>
      </c>
      <c r="W5092">
        <v>0.37</v>
      </c>
    </row>
    <row r="5093" spans="1:23" x14ac:dyDescent="0.3">
      <c r="A5093" t="s">
        <v>1496</v>
      </c>
      <c r="B5093" t="s">
        <v>1491</v>
      </c>
      <c r="D5093" s="1">
        <v>40181</v>
      </c>
      <c r="E5093" s="1">
        <v>40182</v>
      </c>
      <c r="F5093" s="1" t="str">
        <f t="shared" si="330"/>
        <v>January</v>
      </c>
      <c r="G5093" s="1" t="str">
        <f t="shared" si="331"/>
        <v>2010</v>
      </c>
      <c r="H5093" s="2">
        <f t="shared" si="332"/>
        <v>1</v>
      </c>
      <c r="I5093" s="2" t="b">
        <f t="shared" si="333"/>
        <v>0</v>
      </c>
      <c r="J5093" t="s">
        <v>24</v>
      </c>
      <c r="K5093">
        <v>23</v>
      </c>
      <c r="L5093">
        <v>128.52000000000001</v>
      </c>
      <c r="M5093">
        <v>0.06</v>
      </c>
      <c r="N5093" t="s">
        <v>18</v>
      </c>
      <c r="O5093">
        <v>42.8</v>
      </c>
      <c r="P5093">
        <v>5.84</v>
      </c>
      <c r="Q5093">
        <v>1</v>
      </c>
      <c r="R5093" t="s">
        <v>139</v>
      </c>
      <c r="S5093" t="s">
        <v>140</v>
      </c>
      <c r="T5093" t="s">
        <v>27</v>
      </c>
      <c r="U5093" t="s">
        <v>22</v>
      </c>
      <c r="V5093" t="s">
        <v>60</v>
      </c>
      <c r="W5093">
        <v>0.38</v>
      </c>
    </row>
    <row r="5094" spans="1:23" x14ac:dyDescent="0.3">
      <c r="A5094" t="s">
        <v>1496</v>
      </c>
      <c r="B5094" t="s">
        <v>1491</v>
      </c>
      <c r="D5094" s="1">
        <v>40181</v>
      </c>
      <c r="E5094" s="1">
        <v>40181</v>
      </c>
      <c r="F5094" s="1" t="str">
        <f t="shared" si="330"/>
        <v>January</v>
      </c>
      <c r="G5094" s="1" t="str">
        <f t="shared" si="331"/>
        <v>2010</v>
      </c>
      <c r="H5094" s="2">
        <f t="shared" si="332"/>
        <v>0</v>
      </c>
      <c r="I5094" s="2" t="str">
        <f t="shared" si="333"/>
        <v>FREE DELIVERY</v>
      </c>
      <c r="J5094" t="s">
        <v>24</v>
      </c>
      <c r="K5094">
        <v>41</v>
      </c>
      <c r="L5094">
        <v>1011.67</v>
      </c>
      <c r="M5094">
        <v>0.04</v>
      </c>
      <c r="N5094" t="s">
        <v>18</v>
      </c>
      <c r="O5094">
        <v>-74.64</v>
      </c>
      <c r="P5094">
        <v>24.98</v>
      </c>
      <c r="Q5094">
        <v>8.7899999999999991</v>
      </c>
      <c r="R5094" t="s">
        <v>139</v>
      </c>
      <c r="S5094" t="s">
        <v>140</v>
      </c>
      <c r="T5094" t="s">
        <v>27</v>
      </c>
      <c r="U5094" t="s">
        <v>22</v>
      </c>
      <c r="V5094" t="s">
        <v>23</v>
      </c>
      <c r="W5094">
        <v>0.66</v>
      </c>
    </row>
    <row r="5095" spans="1:23" x14ac:dyDescent="0.3">
      <c r="A5095" t="s">
        <v>1382</v>
      </c>
      <c r="B5095" t="s">
        <v>1651</v>
      </c>
      <c r="D5095" s="1">
        <v>39903</v>
      </c>
      <c r="E5095" s="1">
        <v>39905</v>
      </c>
      <c r="F5095" s="1" t="str">
        <f t="shared" si="330"/>
        <v>April</v>
      </c>
      <c r="G5095" s="1" t="str">
        <f t="shared" si="331"/>
        <v>2009</v>
      </c>
      <c r="H5095" s="2">
        <f t="shared" si="332"/>
        <v>2</v>
      </c>
      <c r="I5095" s="2" t="b">
        <f t="shared" si="333"/>
        <v>0</v>
      </c>
      <c r="J5095" t="s">
        <v>52</v>
      </c>
      <c r="K5095">
        <v>18</v>
      </c>
      <c r="L5095">
        <v>31.13</v>
      </c>
      <c r="M5095">
        <v>0.06</v>
      </c>
      <c r="N5095" t="s">
        <v>18</v>
      </c>
      <c r="O5095">
        <v>-0.81</v>
      </c>
      <c r="P5095">
        <v>1.68</v>
      </c>
      <c r="Q5095">
        <v>1</v>
      </c>
      <c r="R5095" t="s">
        <v>139</v>
      </c>
      <c r="S5095" t="s">
        <v>140</v>
      </c>
      <c r="T5095" t="s">
        <v>27</v>
      </c>
      <c r="U5095" t="s">
        <v>22</v>
      </c>
      <c r="V5095" t="s">
        <v>60</v>
      </c>
      <c r="W5095">
        <v>0.35</v>
      </c>
    </row>
    <row r="5096" spans="1:23" x14ac:dyDescent="0.3">
      <c r="A5096" t="s">
        <v>1624</v>
      </c>
      <c r="B5096" t="s">
        <v>1625</v>
      </c>
      <c r="D5096" s="1">
        <v>41088</v>
      </c>
      <c r="E5096" s="1">
        <v>41089</v>
      </c>
      <c r="F5096" s="1" t="str">
        <f t="shared" si="330"/>
        <v>June</v>
      </c>
      <c r="G5096" s="1" t="str">
        <f t="shared" si="331"/>
        <v>2012</v>
      </c>
      <c r="H5096" s="2">
        <f t="shared" si="332"/>
        <v>1</v>
      </c>
      <c r="I5096" s="2" t="b">
        <f t="shared" si="333"/>
        <v>0</v>
      </c>
      <c r="J5096" t="s">
        <v>44</v>
      </c>
      <c r="K5096">
        <v>26</v>
      </c>
      <c r="L5096">
        <v>7201.89</v>
      </c>
      <c r="M5096">
        <v>0.09</v>
      </c>
      <c r="N5096" t="s">
        <v>25</v>
      </c>
      <c r="O5096">
        <v>-650.11</v>
      </c>
      <c r="P5096">
        <v>296.18</v>
      </c>
      <c r="Q5096">
        <v>54.12</v>
      </c>
      <c r="R5096" t="s">
        <v>139</v>
      </c>
      <c r="S5096" t="s">
        <v>140</v>
      </c>
      <c r="T5096" t="s">
        <v>42</v>
      </c>
      <c r="U5096" t="s">
        <v>36</v>
      </c>
      <c r="V5096" t="s">
        <v>55</v>
      </c>
      <c r="W5096">
        <v>0.76</v>
      </c>
    </row>
    <row r="5097" spans="1:23" x14ac:dyDescent="0.3">
      <c r="A5097" t="s">
        <v>957</v>
      </c>
      <c r="B5097" t="s">
        <v>1551</v>
      </c>
      <c r="D5097" s="1">
        <v>40707</v>
      </c>
      <c r="E5097" s="1">
        <v>40711</v>
      </c>
      <c r="F5097" s="1" t="str">
        <f t="shared" si="330"/>
        <v>June</v>
      </c>
      <c r="G5097" s="1" t="str">
        <f t="shared" si="331"/>
        <v>2011</v>
      </c>
      <c r="H5097" s="2">
        <f t="shared" si="332"/>
        <v>4</v>
      </c>
      <c r="I5097" s="2" t="b">
        <f t="shared" si="333"/>
        <v>0</v>
      </c>
      <c r="J5097" t="s">
        <v>17</v>
      </c>
      <c r="K5097">
        <v>12</v>
      </c>
      <c r="L5097">
        <v>3156.6</v>
      </c>
      <c r="M5097">
        <v>0.1</v>
      </c>
      <c r="N5097" t="s">
        <v>18</v>
      </c>
      <c r="O5097">
        <v>454.26</v>
      </c>
      <c r="P5097">
        <v>276.2</v>
      </c>
      <c r="Q5097">
        <v>24.49</v>
      </c>
      <c r="R5097" t="s">
        <v>139</v>
      </c>
      <c r="S5097" t="s">
        <v>140</v>
      </c>
      <c r="T5097" t="s">
        <v>31</v>
      </c>
      <c r="U5097" t="s">
        <v>36</v>
      </c>
      <c r="V5097" t="s">
        <v>67</v>
      </c>
    </row>
    <row r="5098" spans="1:23" x14ac:dyDescent="0.3">
      <c r="A5098" t="s">
        <v>957</v>
      </c>
      <c r="B5098" t="s">
        <v>1551</v>
      </c>
      <c r="D5098" s="1">
        <v>40707</v>
      </c>
      <c r="E5098" s="1">
        <v>40712</v>
      </c>
      <c r="F5098" s="1" t="str">
        <f t="shared" si="330"/>
        <v>June</v>
      </c>
      <c r="G5098" s="1" t="str">
        <f t="shared" si="331"/>
        <v>2011</v>
      </c>
      <c r="H5098" s="2">
        <f t="shared" si="332"/>
        <v>5</v>
      </c>
      <c r="I5098" s="2" t="b">
        <f t="shared" si="333"/>
        <v>0</v>
      </c>
      <c r="J5098" t="s">
        <v>17</v>
      </c>
      <c r="K5098">
        <v>47</v>
      </c>
      <c r="L5098">
        <v>302.69</v>
      </c>
      <c r="M5098">
        <v>0.05</v>
      </c>
      <c r="N5098" t="s">
        <v>39</v>
      </c>
      <c r="O5098">
        <v>125.65</v>
      </c>
      <c r="P5098">
        <v>6.35</v>
      </c>
      <c r="Q5098">
        <v>1.02</v>
      </c>
      <c r="R5098" t="s">
        <v>139</v>
      </c>
      <c r="S5098" t="s">
        <v>140</v>
      </c>
      <c r="T5098" t="s">
        <v>31</v>
      </c>
      <c r="U5098" t="s">
        <v>22</v>
      </c>
      <c r="V5098" t="s">
        <v>43</v>
      </c>
      <c r="W5098">
        <v>0.39</v>
      </c>
    </row>
    <row r="5099" spans="1:23" x14ac:dyDescent="0.3">
      <c r="A5099" t="s">
        <v>1157</v>
      </c>
      <c r="B5099" t="s">
        <v>1158</v>
      </c>
      <c r="D5099" s="1">
        <v>41133</v>
      </c>
      <c r="E5099" s="1">
        <v>41135</v>
      </c>
      <c r="F5099" s="1" t="str">
        <f t="shared" si="330"/>
        <v>August</v>
      </c>
      <c r="G5099" s="1" t="str">
        <f t="shared" si="331"/>
        <v>2012</v>
      </c>
      <c r="H5099" s="2">
        <f t="shared" si="332"/>
        <v>2</v>
      </c>
      <c r="I5099" s="2" t="b">
        <f t="shared" si="333"/>
        <v>0</v>
      </c>
      <c r="J5099" t="s">
        <v>44</v>
      </c>
      <c r="K5099">
        <v>50</v>
      </c>
      <c r="L5099">
        <v>2040.39</v>
      </c>
      <c r="M5099">
        <v>7.0000000000000007E-2</v>
      </c>
      <c r="N5099" t="s">
        <v>18</v>
      </c>
      <c r="O5099">
        <v>221.09</v>
      </c>
      <c r="P5099">
        <v>40.99</v>
      </c>
      <c r="Q5099">
        <v>19.989999999999998</v>
      </c>
      <c r="R5099" t="s">
        <v>139</v>
      </c>
      <c r="S5099" t="s">
        <v>140</v>
      </c>
      <c r="T5099" t="s">
        <v>31</v>
      </c>
      <c r="U5099" t="s">
        <v>22</v>
      </c>
      <c r="V5099" t="s">
        <v>43</v>
      </c>
      <c r="W5099">
        <v>0.36</v>
      </c>
    </row>
    <row r="5100" spans="1:23" x14ac:dyDescent="0.3">
      <c r="A5100" t="s">
        <v>1242</v>
      </c>
      <c r="B5100" t="s">
        <v>1645</v>
      </c>
      <c r="D5100" s="1">
        <v>40277</v>
      </c>
      <c r="E5100" s="1">
        <v>40280</v>
      </c>
      <c r="F5100" s="1" t="str">
        <f t="shared" si="330"/>
        <v>April</v>
      </c>
      <c r="G5100" s="1" t="str">
        <f t="shared" si="331"/>
        <v>2010</v>
      </c>
      <c r="H5100" s="2">
        <f t="shared" si="332"/>
        <v>3</v>
      </c>
      <c r="I5100" s="2" t="b">
        <f t="shared" si="333"/>
        <v>0</v>
      </c>
      <c r="J5100" t="s">
        <v>24</v>
      </c>
      <c r="K5100">
        <v>15</v>
      </c>
      <c r="L5100">
        <v>272.89249999999998</v>
      </c>
      <c r="M5100">
        <v>0.01</v>
      </c>
      <c r="N5100" t="s">
        <v>18</v>
      </c>
      <c r="O5100">
        <v>19.61</v>
      </c>
      <c r="P5100">
        <v>20.99</v>
      </c>
      <c r="Q5100">
        <v>0.99</v>
      </c>
      <c r="R5100" t="s">
        <v>139</v>
      </c>
      <c r="S5100" t="s">
        <v>140</v>
      </c>
      <c r="T5100" t="s">
        <v>27</v>
      </c>
      <c r="U5100" t="s">
        <v>32</v>
      </c>
      <c r="V5100" t="s">
        <v>33</v>
      </c>
      <c r="W5100">
        <v>0.56999999999999995</v>
      </c>
    </row>
    <row r="5101" spans="1:23" x14ac:dyDescent="0.3">
      <c r="A5101" t="s">
        <v>1556</v>
      </c>
      <c r="B5101" t="s">
        <v>1634</v>
      </c>
      <c r="D5101" s="1">
        <v>41187</v>
      </c>
      <c r="E5101" s="1">
        <v>41189</v>
      </c>
      <c r="F5101" s="1" t="str">
        <f t="shared" si="330"/>
        <v>October</v>
      </c>
      <c r="G5101" s="1" t="str">
        <f t="shared" si="331"/>
        <v>2012</v>
      </c>
      <c r="H5101" s="2">
        <f t="shared" si="332"/>
        <v>2</v>
      </c>
      <c r="I5101" s="2" t="b">
        <f t="shared" si="333"/>
        <v>0</v>
      </c>
      <c r="J5101" t="s">
        <v>17</v>
      </c>
      <c r="K5101">
        <v>41</v>
      </c>
      <c r="L5101">
        <v>123.11</v>
      </c>
      <c r="M5101">
        <v>0.06</v>
      </c>
      <c r="N5101" t="s">
        <v>18</v>
      </c>
      <c r="O5101">
        <v>48.93</v>
      </c>
      <c r="P5101">
        <v>3.15</v>
      </c>
      <c r="Q5101">
        <v>0.49</v>
      </c>
      <c r="R5101" t="s">
        <v>139</v>
      </c>
      <c r="S5101" t="s">
        <v>140</v>
      </c>
      <c r="T5101" t="s">
        <v>21</v>
      </c>
      <c r="U5101" t="s">
        <v>22</v>
      </c>
      <c r="V5101" t="s">
        <v>57</v>
      </c>
      <c r="W5101">
        <v>0.37</v>
      </c>
    </row>
    <row r="5102" spans="1:23" x14ac:dyDescent="0.3">
      <c r="A5102" t="s">
        <v>1206</v>
      </c>
      <c r="B5102" t="s">
        <v>1644</v>
      </c>
      <c r="D5102" s="1">
        <v>40751</v>
      </c>
      <c r="E5102" s="1">
        <v>40754</v>
      </c>
      <c r="F5102" s="1" t="str">
        <f t="shared" si="330"/>
        <v>July</v>
      </c>
      <c r="G5102" s="1" t="str">
        <f t="shared" si="331"/>
        <v>2011</v>
      </c>
      <c r="H5102" s="2">
        <f t="shared" si="332"/>
        <v>3</v>
      </c>
      <c r="I5102" s="2" t="b">
        <f t="shared" si="333"/>
        <v>0</v>
      </c>
      <c r="J5102" t="s">
        <v>44</v>
      </c>
      <c r="K5102">
        <v>16</v>
      </c>
      <c r="L5102">
        <v>41.52</v>
      </c>
      <c r="M5102">
        <v>0.06</v>
      </c>
      <c r="N5102" t="s">
        <v>18</v>
      </c>
      <c r="O5102">
        <v>-85.17</v>
      </c>
      <c r="P5102">
        <v>2.1800000000000002</v>
      </c>
      <c r="Q5102">
        <v>7.09</v>
      </c>
      <c r="R5102" t="s">
        <v>139</v>
      </c>
      <c r="S5102" t="s">
        <v>140</v>
      </c>
      <c r="T5102" t="s">
        <v>21</v>
      </c>
      <c r="U5102" t="s">
        <v>22</v>
      </c>
      <c r="V5102" t="s">
        <v>43</v>
      </c>
      <c r="W5102">
        <v>0.38</v>
      </c>
    </row>
    <row r="5103" spans="1:23" x14ac:dyDescent="0.3">
      <c r="A5103" t="s">
        <v>1335</v>
      </c>
      <c r="B5103" t="s">
        <v>1628</v>
      </c>
      <c r="D5103" s="1">
        <v>41041</v>
      </c>
      <c r="E5103" s="1">
        <v>41046</v>
      </c>
      <c r="F5103" s="1" t="str">
        <f t="shared" si="330"/>
        <v>May</v>
      </c>
      <c r="G5103" s="1" t="str">
        <f t="shared" si="331"/>
        <v>2012</v>
      </c>
      <c r="H5103" s="2">
        <f t="shared" si="332"/>
        <v>5</v>
      </c>
      <c r="I5103" s="2" t="b">
        <f t="shared" si="333"/>
        <v>0</v>
      </c>
      <c r="J5103" t="s">
        <v>17</v>
      </c>
      <c r="K5103">
        <v>28</v>
      </c>
      <c r="L5103">
        <v>5320.57</v>
      </c>
      <c r="M5103">
        <v>0.02</v>
      </c>
      <c r="N5103" t="s">
        <v>18</v>
      </c>
      <c r="O5103">
        <v>534.29</v>
      </c>
      <c r="P5103">
        <v>193.17</v>
      </c>
      <c r="Q5103">
        <v>19.989999999999998</v>
      </c>
      <c r="R5103" t="s">
        <v>139</v>
      </c>
      <c r="S5103" t="s">
        <v>140</v>
      </c>
      <c r="T5103" t="s">
        <v>27</v>
      </c>
      <c r="U5103" t="s">
        <v>22</v>
      </c>
      <c r="V5103" t="s">
        <v>23</v>
      </c>
      <c r="W5103">
        <v>0.71</v>
      </c>
    </row>
    <row r="5104" spans="1:23" x14ac:dyDescent="0.3">
      <c r="A5104" t="s">
        <v>1425</v>
      </c>
      <c r="B5104" t="s">
        <v>1631</v>
      </c>
      <c r="D5104" s="1">
        <v>41232</v>
      </c>
      <c r="E5104" s="1">
        <v>41233</v>
      </c>
      <c r="F5104" s="1" t="str">
        <f t="shared" si="330"/>
        <v>November</v>
      </c>
      <c r="G5104" s="1" t="str">
        <f t="shared" si="331"/>
        <v>2012</v>
      </c>
      <c r="H5104" s="2">
        <f t="shared" si="332"/>
        <v>1</v>
      </c>
      <c r="I5104" s="2" t="b">
        <f t="shared" si="333"/>
        <v>0</v>
      </c>
      <c r="J5104" t="s">
        <v>44</v>
      </c>
      <c r="K5104">
        <v>26</v>
      </c>
      <c r="L5104">
        <v>3227.38</v>
      </c>
      <c r="M5104">
        <v>0.05</v>
      </c>
      <c r="N5104" t="s">
        <v>25</v>
      </c>
      <c r="O5104">
        <v>192.31</v>
      </c>
      <c r="P5104">
        <v>120.98</v>
      </c>
      <c r="Q5104">
        <v>30</v>
      </c>
      <c r="R5104" t="s">
        <v>139</v>
      </c>
      <c r="S5104" t="s">
        <v>140</v>
      </c>
      <c r="T5104" t="s">
        <v>27</v>
      </c>
      <c r="U5104" t="s">
        <v>36</v>
      </c>
      <c r="V5104" t="s">
        <v>67</v>
      </c>
      <c r="W5104">
        <v>0.64</v>
      </c>
    </row>
    <row r="5105" spans="1:23" x14ac:dyDescent="0.3">
      <c r="A5105" t="s">
        <v>1425</v>
      </c>
      <c r="B5105" t="s">
        <v>1631</v>
      </c>
      <c r="D5105" s="1">
        <v>41232</v>
      </c>
      <c r="E5105" s="1">
        <v>41233</v>
      </c>
      <c r="F5105" s="1" t="str">
        <f t="shared" si="330"/>
        <v>November</v>
      </c>
      <c r="G5105" s="1" t="str">
        <f t="shared" si="331"/>
        <v>2012</v>
      </c>
      <c r="H5105" s="2">
        <f t="shared" si="332"/>
        <v>1</v>
      </c>
      <c r="I5105" s="2" t="b">
        <f t="shared" si="333"/>
        <v>0</v>
      </c>
      <c r="J5105" t="s">
        <v>44</v>
      </c>
      <c r="K5105">
        <v>48</v>
      </c>
      <c r="L5105">
        <v>134.52000000000001</v>
      </c>
      <c r="M5105">
        <v>0.03</v>
      </c>
      <c r="N5105" t="s">
        <v>18</v>
      </c>
      <c r="O5105">
        <v>-6.04</v>
      </c>
      <c r="P5105">
        <v>2.78</v>
      </c>
      <c r="Q5105">
        <v>1.2</v>
      </c>
      <c r="R5105" t="s">
        <v>139</v>
      </c>
      <c r="S5105" t="s">
        <v>140</v>
      </c>
      <c r="T5105" t="s">
        <v>27</v>
      </c>
      <c r="U5105" t="s">
        <v>22</v>
      </c>
      <c r="V5105" t="s">
        <v>60</v>
      </c>
      <c r="W5105">
        <v>0.57999999999999996</v>
      </c>
    </row>
    <row r="5106" spans="1:23" x14ac:dyDescent="0.3">
      <c r="A5106" t="s">
        <v>1031</v>
      </c>
      <c r="B5106" t="s">
        <v>1643</v>
      </c>
      <c r="D5106" s="1">
        <v>39854</v>
      </c>
      <c r="E5106" s="1">
        <v>39855</v>
      </c>
      <c r="F5106" s="1" t="str">
        <f t="shared" si="330"/>
        <v>February</v>
      </c>
      <c r="G5106" s="1" t="str">
        <f t="shared" si="331"/>
        <v>2009</v>
      </c>
      <c r="H5106" s="2">
        <f t="shared" si="332"/>
        <v>1</v>
      </c>
      <c r="I5106" s="2" t="b">
        <f t="shared" si="333"/>
        <v>0</v>
      </c>
      <c r="J5106" t="s">
        <v>52</v>
      </c>
      <c r="K5106">
        <v>7</v>
      </c>
      <c r="L5106">
        <v>104.46</v>
      </c>
      <c r="M5106">
        <v>0.01</v>
      </c>
      <c r="N5106" t="s">
        <v>18</v>
      </c>
      <c r="O5106">
        <v>-36.770000000000003</v>
      </c>
      <c r="P5106">
        <v>13.99</v>
      </c>
      <c r="Q5106">
        <v>7.51</v>
      </c>
      <c r="R5106" t="s">
        <v>139</v>
      </c>
      <c r="S5106" t="s">
        <v>140</v>
      </c>
      <c r="T5106" t="s">
        <v>31</v>
      </c>
      <c r="U5106" t="s">
        <v>32</v>
      </c>
      <c r="V5106" t="s">
        <v>94</v>
      </c>
      <c r="W5106">
        <v>0.39</v>
      </c>
    </row>
    <row r="5107" spans="1:23" x14ac:dyDescent="0.3">
      <c r="A5107" t="s">
        <v>1295</v>
      </c>
      <c r="B5107" t="s">
        <v>1502</v>
      </c>
      <c r="D5107" s="1">
        <v>40103</v>
      </c>
      <c r="E5107" s="1">
        <v>40104</v>
      </c>
      <c r="F5107" s="1" t="str">
        <f t="shared" si="330"/>
        <v>October</v>
      </c>
      <c r="G5107" s="1" t="str">
        <f t="shared" si="331"/>
        <v>2009</v>
      </c>
      <c r="H5107" s="2">
        <f t="shared" si="332"/>
        <v>1</v>
      </c>
      <c r="I5107" s="2" t="b">
        <f t="shared" si="333"/>
        <v>0</v>
      </c>
      <c r="J5107" t="s">
        <v>24</v>
      </c>
      <c r="K5107">
        <v>8</v>
      </c>
      <c r="L5107">
        <v>112.47</v>
      </c>
      <c r="M5107">
        <v>0</v>
      </c>
      <c r="N5107" t="s">
        <v>39</v>
      </c>
      <c r="O5107">
        <v>46.74</v>
      </c>
      <c r="P5107">
        <v>12.2</v>
      </c>
      <c r="Q5107">
        <v>6.02</v>
      </c>
      <c r="R5107" t="s">
        <v>139</v>
      </c>
      <c r="S5107" t="s">
        <v>140</v>
      </c>
      <c r="T5107" t="s">
        <v>42</v>
      </c>
      <c r="U5107" t="s">
        <v>36</v>
      </c>
      <c r="V5107" t="s">
        <v>37</v>
      </c>
      <c r="W5107">
        <v>0.43</v>
      </c>
    </row>
    <row r="5108" spans="1:23" x14ac:dyDescent="0.3">
      <c r="A5108" t="s">
        <v>1642</v>
      </c>
      <c r="B5108" t="s">
        <v>1655</v>
      </c>
      <c r="D5108" s="1">
        <v>40912</v>
      </c>
      <c r="E5108" s="1">
        <v>40912</v>
      </c>
      <c r="F5108" s="1" t="str">
        <f t="shared" si="330"/>
        <v>January</v>
      </c>
      <c r="G5108" s="1" t="str">
        <f t="shared" si="331"/>
        <v>2012</v>
      </c>
      <c r="H5108" s="2">
        <f t="shared" si="332"/>
        <v>0</v>
      </c>
      <c r="I5108" s="2" t="str">
        <f t="shared" si="333"/>
        <v>FREE DELIVERY</v>
      </c>
      <c r="J5108" t="s">
        <v>52</v>
      </c>
      <c r="K5108">
        <v>38</v>
      </c>
      <c r="L5108">
        <v>3531.75</v>
      </c>
      <c r="M5108">
        <v>0</v>
      </c>
      <c r="N5108" t="s">
        <v>18</v>
      </c>
      <c r="O5108">
        <v>572.26</v>
      </c>
      <c r="P5108">
        <v>88.84</v>
      </c>
      <c r="Q5108">
        <v>20.79</v>
      </c>
      <c r="R5108" t="s">
        <v>139</v>
      </c>
      <c r="S5108" t="s">
        <v>140</v>
      </c>
      <c r="T5108" t="s">
        <v>42</v>
      </c>
      <c r="U5108" t="s">
        <v>36</v>
      </c>
      <c r="V5108" t="s">
        <v>37</v>
      </c>
      <c r="W5108">
        <v>0.59</v>
      </c>
    </row>
    <row r="5109" spans="1:23" x14ac:dyDescent="0.3">
      <c r="A5109" t="s">
        <v>1642</v>
      </c>
      <c r="B5109" t="s">
        <v>1655</v>
      </c>
      <c r="D5109" s="1">
        <v>40912</v>
      </c>
      <c r="E5109" s="1">
        <v>40915</v>
      </c>
      <c r="F5109" s="1" t="str">
        <f t="shared" si="330"/>
        <v>January</v>
      </c>
      <c r="G5109" s="1" t="str">
        <f t="shared" si="331"/>
        <v>2012</v>
      </c>
      <c r="H5109" s="2">
        <f t="shared" si="332"/>
        <v>3</v>
      </c>
      <c r="I5109" s="2" t="b">
        <f t="shared" si="333"/>
        <v>0</v>
      </c>
      <c r="J5109" t="s">
        <v>52</v>
      </c>
      <c r="K5109">
        <v>5</v>
      </c>
      <c r="L5109">
        <v>500.5</v>
      </c>
      <c r="M5109">
        <v>0.02</v>
      </c>
      <c r="N5109" t="s">
        <v>25</v>
      </c>
      <c r="O5109">
        <v>-153.31</v>
      </c>
      <c r="P5109">
        <v>90.97</v>
      </c>
      <c r="Q5109">
        <v>28</v>
      </c>
      <c r="R5109" t="s">
        <v>139</v>
      </c>
      <c r="S5109" t="s">
        <v>140</v>
      </c>
      <c r="T5109" t="s">
        <v>42</v>
      </c>
      <c r="U5109" t="s">
        <v>32</v>
      </c>
      <c r="V5109" t="s">
        <v>94</v>
      </c>
      <c r="W5109">
        <v>0.38</v>
      </c>
    </row>
    <row r="5110" spans="1:23" x14ac:dyDescent="0.3">
      <c r="A5110" t="s">
        <v>1653</v>
      </c>
      <c r="B5110" t="s">
        <v>1654</v>
      </c>
      <c r="D5110" s="1">
        <v>41161</v>
      </c>
      <c r="E5110" s="1">
        <v>41162</v>
      </c>
      <c r="F5110" s="1" t="str">
        <f t="shared" si="330"/>
        <v>September</v>
      </c>
      <c r="G5110" s="1" t="str">
        <f t="shared" si="331"/>
        <v>2012</v>
      </c>
      <c r="H5110" s="2">
        <f t="shared" si="332"/>
        <v>1</v>
      </c>
      <c r="I5110" s="2" t="b">
        <f t="shared" si="333"/>
        <v>0</v>
      </c>
      <c r="J5110" t="s">
        <v>44</v>
      </c>
      <c r="K5110">
        <v>12</v>
      </c>
      <c r="L5110">
        <v>86.69</v>
      </c>
      <c r="M5110">
        <v>0</v>
      </c>
      <c r="N5110" t="s">
        <v>18</v>
      </c>
      <c r="O5110">
        <v>-43.48</v>
      </c>
      <c r="P5110">
        <v>6.48</v>
      </c>
      <c r="Q5110">
        <v>7.37</v>
      </c>
      <c r="R5110" t="s">
        <v>139</v>
      </c>
      <c r="S5110" t="s">
        <v>140</v>
      </c>
      <c r="T5110" t="s">
        <v>27</v>
      </c>
      <c r="U5110" t="s">
        <v>22</v>
      </c>
      <c r="V5110" t="s">
        <v>43</v>
      </c>
      <c r="W5110">
        <v>0.37</v>
      </c>
    </row>
    <row r="5111" spans="1:23" x14ac:dyDescent="0.3">
      <c r="A5111" t="s">
        <v>957</v>
      </c>
      <c r="B5111" t="s">
        <v>1551</v>
      </c>
      <c r="D5111" s="1">
        <v>40375</v>
      </c>
      <c r="E5111" s="1">
        <v>40376</v>
      </c>
      <c r="F5111" s="1" t="str">
        <f t="shared" si="330"/>
        <v>July</v>
      </c>
      <c r="G5111" s="1" t="str">
        <f t="shared" si="331"/>
        <v>2010</v>
      </c>
      <c r="H5111" s="2">
        <f t="shared" si="332"/>
        <v>1</v>
      </c>
      <c r="I5111" s="2" t="b">
        <f t="shared" si="333"/>
        <v>0</v>
      </c>
      <c r="J5111" t="s">
        <v>44</v>
      </c>
      <c r="K5111">
        <v>9</v>
      </c>
      <c r="L5111">
        <v>157.26</v>
      </c>
      <c r="M5111">
        <v>0.06</v>
      </c>
      <c r="N5111" t="s">
        <v>18</v>
      </c>
      <c r="O5111">
        <v>-18.84</v>
      </c>
      <c r="P5111">
        <v>17.48</v>
      </c>
      <c r="Q5111">
        <v>1.99</v>
      </c>
      <c r="R5111" t="s">
        <v>139</v>
      </c>
      <c r="S5111" t="s">
        <v>140</v>
      </c>
      <c r="T5111" t="s">
        <v>31</v>
      </c>
      <c r="U5111" t="s">
        <v>32</v>
      </c>
      <c r="V5111" t="s">
        <v>48</v>
      </c>
      <c r="W5111">
        <v>0.45</v>
      </c>
    </row>
    <row r="5112" spans="1:23" x14ac:dyDescent="0.3">
      <c r="A5112" t="s">
        <v>1237</v>
      </c>
      <c r="B5112" t="s">
        <v>1232</v>
      </c>
      <c r="D5112" s="1">
        <v>40115</v>
      </c>
      <c r="E5112" s="1">
        <v>40116</v>
      </c>
      <c r="F5112" s="1" t="str">
        <f t="shared" si="330"/>
        <v>October</v>
      </c>
      <c r="G5112" s="1" t="str">
        <f t="shared" si="331"/>
        <v>2009</v>
      </c>
      <c r="H5112" s="2">
        <f t="shared" si="332"/>
        <v>1</v>
      </c>
      <c r="I5112" s="2" t="b">
        <f t="shared" si="333"/>
        <v>0</v>
      </c>
      <c r="J5112" t="s">
        <v>44</v>
      </c>
      <c r="K5112">
        <v>6</v>
      </c>
      <c r="L5112">
        <v>187.63749999999999</v>
      </c>
      <c r="M5112">
        <v>0.03</v>
      </c>
      <c r="N5112" t="s">
        <v>18</v>
      </c>
      <c r="O5112">
        <v>-190.03</v>
      </c>
      <c r="P5112">
        <v>35.99</v>
      </c>
      <c r="Q5112">
        <v>5</v>
      </c>
      <c r="R5112" t="s">
        <v>139</v>
      </c>
      <c r="S5112" t="s">
        <v>140</v>
      </c>
      <c r="T5112" t="s">
        <v>21</v>
      </c>
      <c r="U5112" t="s">
        <v>32</v>
      </c>
      <c r="V5112" t="s">
        <v>33</v>
      </c>
      <c r="W5112">
        <v>0.85</v>
      </c>
    </row>
    <row r="5113" spans="1:23" x14ac:dyDescent="0.3">
      <c r="A5113" t="s">
        <v>1072</v>
      </c>
      <c r="B5113" t="s">
        <v>1493</v>
      </c>
      <c r="D5113" s="1">
        <v>40866</v>
      </c>
      <c r="E5113" s="1">
        <v>40868</v>
      </c>
      <c r="F5113" s="1" t="str">
        <f t="shared" si="330"/>
        <v>November</v>
      </c>
      <c r="G5113" s="1" t="str">
        <f t="shared" si="331"/>
        <v>2011</v>
      </c>
      <c r="H5113" s="2">
        <f t="shared" si="332"/>
        <v>2</v>
      </c>
      <c r="I5113" s="2" t="b">
        <f t="shared" si="333"/>
        <v>0</v>
      </c>
      <c r="J5113" t="s">
        <v>34</v>
      </c>
      <c r="K5113">
        <v>17</v>
      </c>
      <c r="L5113">
        <v>114.94</v>
      </c>
      <c r="M5113">
        <v>0.09</v>
      </c>
      <c r="N5113" t="s">
        <v>18</v>
      </c>
      <c r="O5113">
        <v>-102.24</v>
      </c>
      <c r="P5113">
        <v>6.48</v>
      </c>
      <c r="Q5113">
        <v>9.68</v>
      </c>
      <c r="R5113" t="s">
        <v>139</v>
      </c>
      <c r="S5113" t="s">
        <v>140</v>
      </c>
      <c r="T5113" t="s">
        <v>27</v>
      </c>
      <c r="U5113" t="s">
        <v>22</v>
      </c>
      <c r="V5113" t="s">
        <v>43</v>
      </c>
      <c r="W5113">
        <v>0.36</v>
      </c>
    </row>
    <row r="5114" spans="1:23" x14ac:dyDescent="0.3">
      <c r="A5114" t="s">
        <v>1642</v>
      </c>
      <c r="B5114" t="s">
        <v>1523</v>
      </c>
      <c r="D5114" s="1">
        <v>40459</v>
      </c>
      <c r="E5114" s="1">
        <v>40464</v>
      </c>
      <c r="F5114" s="1" t="str">
        <f t="shared" si="330"/>
        <v>October</v>
      </c>
      <c r="G5114" s="1" t="str">
        <f t="shared" si="331"/>
        <v>2010</v>
      </c>
      <c r="H5114" s="2">
        <f t="shared" si="332"/>
        <v>5</v>
      </c>
      <c r="I5114" s="2" t="b">
        <f t="shared" si="333"/>
        <v>0</v>
      </c>
      <c r="J5114" t="s">
        <v>17</v>
      </c>
      <c r="K5114">
        <v>8</v>
      </c>
      <c r="L5114">
        <v>85.36</v>
      </c>
      <c r="M5114">
        <v>0.09</v>
      </c>
      <c r="N5114" t="s">
        <v>18</v>
      </c>
      <c r="O5114">
        <v>-23.82</v>
      </c>
      <c r="P5114">
        <v>10.89</v>
      </c>
      <c r="Q5114">
        <v>4.5</v>
      </c>
      <c r="R5114" t="s">
        <v>139</v>
      </c>
      <c r="S5114" t="s">
        <v>140</v>
      </c>
      <c r="T5114" t="s">
        <v>27</v>
      </c>
      <c r="U5114" t="s">
        <v>22</v>
      </c>
      <c r="V5114" t="s">
        <v>28</v>
      </c>
      <c r="W5114">
        <v>0.59</v>
      </c>
    </row>
    <row r="5115" spans="1:23" x14ac:dyDescent="0.3">
      <c r="A5115" t="s">
        <v>992</v>
      </c>
      <c r="B5115" t="s">
        <v>1656</v>
      </c>
      <c r="D5115" s="1">
        <v>40865</v>
      </c>
      <c r="E5115" s="1">
        <v>40867</v>
      </c>
      <c r="F5115" s="1" t="str">
        <f t="shared" si="330"/>
        <v>November</v>
      </c>
      <c r="G5115" s="1" t="str">
        <f t="shared" si="331"/>
        <v>2011</v>
      </c>
      <c r="H5115" s="2">
        <f t="shared" si="332"/>
        <v>2</v>
      </c>
      <c r="I5115" s="2" t="b">
        <f t="shared" si="333"/>
        <v>0</v>
      </c>
      <c r="J5115" t="s">
        <v>24</v>
      </c>
      <c r="K5115">
        <v>32</v>
      </c>
      <c r="L5115">
        <v>671.75</v>
      </c>
      <c r="M5115">
        <v>7.0000000000000007E-2</v>
      </c>
      <c r="N5115" t="s">
        <v>18</v>
      </c>
      <c r="O5115">
        <v>-56.83</v>
      </c>
      <c r="P5115">
        <v>20.97</v>
      </c>
      <c r="Q5115">
        <v>4</v>
      </c>
      <c r="R5115" t="s">
        <v>139</v>
      </c>
      <c r="S5115" t="s">
        <v>140</v>
      </c>
      <c r="T5115" t="s">
        <v>27</v>
      </c>
      <c r="U5115" t="s">
        <v>32</v>
      </c>
      <c r="V5115" t="s">
        <v>48</v>
      </c>
      <c r="W5115">
        <v>0.77</v>
      </c>
    </row>
    <row r="5116" spans="1:23" x14ac:dyDescent="0.3">
      <c r="A5116" t="s">
        <v>992</v>
      </c>
      <c r="B5116" t="s">
        <v>1656</v>
      </c>
      <c r="D5116" s="1">
        <v>40865</v>
      </c>
      <c r="E5116" s="1">
        <v>40867</v>
      </c>
      <c r="F5116" s="1" t="str">
        <f t="shared" si="330"/>
        <v>November</v>
      </c>
      <c r="G5116" s="1" t="str">
        <f t="shared" si="331"/>
        <v>2011</v>
      </c>
      <c r="H5116" s="2">
        <f t="shared" si="332"/>
        <v>2</v>
      </c>
      <c r="I5116" s="2" t="b">
        <f t="shared" si="333"/>
        <v>0</v>
      </c>
      <c r="J5116" t="s">
        <v>24</v>
      </c>
      <c r="K5116">
        <v>27</v>
      </c>
      <c r="L5116">
        <v>9541.0400000000009</v>
      </c>
      <c r="M5116">
        <v>0.06</v>
      </c>
      <c r="N5116" t="s">
        <v>25</v>
      </c>
      <c r="O5116">
        <v>348.84</v>
      </c>
      <c r="P5116">
        <v>348.21</v>
      </c>
      <c r="Q5116">
        <v>84.84</v>
      </c>
      <c r="R5116" t="s">
        <v>139</v>
      </c>
      <c r="S5116" t="s">
        <v>140</v>
      </c>
      <c r="T5116" t="s">
        <v>27</v>
      </c>
      <c r="U5116" t="s">
        <v>36</v>
      </c>
      <c r="V5116" t="s">
        <v>55</v>
      </c>
      <c r="W5116">
        <v>0.66</v>
      </c>
    </row>
    <row r="5117" spans="1:23" x14ac:dyDescent="0.3">
      <c r="A5117" t="s">
        <v>1597</v>
      </c>
      <c r="B5117" t="s">
        <v>1646</v>
      </c>
      <c r="D5117" s="1">
        <v>40934</v>
      </c>
      <c r="E5117" s="1">
        <v>40941</v>
      </c>
      <c r="F5117" s="1" t="str">
        <f t="shared" si="330"/>
        <v>February</v>
      </c>
      <c r="G5117" s="1" t="str">
        <f t="shared" si="331"/>
        <v>2012</v>
      </c>
      <c r="H5117" s="2">
        <f t="shared" si="332"/>
        <v>7</v>
      </c>
      <c r="I5117" s="2" t="b">
        <f t="shared" si="333"/>
        <v>0</v>
      </c>
      <c r="J5117" t="s">
        <v>17</v>
      </c>
      <c r="K5117">
        <v>4</v>
      </c>
      <c r="L5117">
        <v>1035.2</v>
      </c>
      <c r="M5117">
        <v>0.08</v>
      </c>
      <c r="N5117" t="s">
        <v>25</v>
      </c>
      <c r="O5117">
        <v>-668.06</v>
      </c>
      <c r="P5117">
        <v>270.97000000000003</v>
      </c>
      <c r="Q5117">
        <v>28.06</v>
      </c>
      <c r="R5117" t="s">
        <v>139</v>
      </c>
      <c r="S5117" t="s">
        <v>140</v>
      </c>
      <c r="T5117" t="s">
        <v>42</v>
      </c>
      <c r="U5117" t="s">
        <v>32</v>
      </c>
      <c r="V5117" t="s">
        <v>94</v>
      </c>
      <c r="W5117">
        <v>0.56000000000000005</v>
      </c>
    </row>
    <row r="5118" spans="1:23" x14ac:dyDescent="0.3">
      <c r="A5118" t="s">
        <v>1597</v>
      </c>
      <c r="B5118" t="s">
        <v>1646</v>
      </c>
      <c r="D5118" s="1">
        <v>40934</v>
      </c>
      <c r="E5118" s="1">
        <v>40938</v>
      </c>
      <c r="F5118" s="1" t="str">
        <f t="shared" si="330"/>
        <v>January</v>
      </c>
      <c r="G5118" s="1" t="str">
        <f t="shared" si="331"/>
        <v>2012</v>
      </c>
      <c r="H5118" s="2">
        <f t="shared" si="332"/>
        <v>4</v>
      </c>
      <c r="I5118" s="2" t="b">
        <f t="shared" si="333"/>
        <v>0</v>
      </c>
      <c r="J5118" t="s">
        <v>17</v>
      </c>
      <c r="K5118">
        <v>43</v>
      </c>
      <c r="L5118">
        <v>74.17</v>
      </c>
      <c r="M5118">
        <v>0.01</v>
      </c>
      <c r="N5118" t="s">
        <v>18</v>
      </c>
      <c r="O5118">
        <v>-13.4</v>
      </c>
      <c r="P5118">
        <v>1.6</v>
      </c>
      <c r="Q5118">
        <v>1.29</v>
      </c>
      <c r="R5118" t="s">
        <v>139</v>
      </c>
      <c r="S5118" t="s">
        <v>140</v>
      </c>
      <c r="T5118" t="s">
        <v>42</v>
      </c>
      <c r="U5118" t="s">
        <v>22</v>
      </c>
      <c r="V5118" t="s">
        <v>60</v>
      </c>
      <c r="W5118">
        <v>0.42</v>
      </c>
    </row>
    <row r="5119" spans="1:23" x14ac:dyDescent="0.3">
      <c r="A5119" t="s">
        <v>1393</v>
      </c>
      <c r="B5119" t="s">
        <v>1641</v>
      </c>
      <c r="D5119" s="1">
        <v>40184</v>
      </c>
      <c r="E5119" s="1">
        <v>40186</v>
      </c>
      <c r="F5119" s="1" t="str">
        <f t="shared" si="330"/>
        <v>January</v>
      </c>
      <c r="G5119" s="1" t="str">
        <f t="shared" si="331"/>
        <v>2010</v>
      </c>
      <c r="H5119" s="2">
        <f t="shared" si="332"/>
        <v>2</v>
      </c>
      <c r="I5119" s="2" t="b">
        <f t="shared" si="333"/>
        <v>0</v>
      </c>
      <c r="J5119" t="s">
        <v>34</v>
      </c>
      <c r="K5119">
        <v>25</v>
      </c>
      <c r="L5119">
        <v>113.8</v>
      </c>
      <c r="M5119">
        <v>7.0000000000000007E-2</v>
      </c>
      <c r="N5119" t="s">
        <v>18</v>
      </c>
      <c r="O5119">
        <v>-84.08</v>
      </c>
      <c r="P5119">
        <v>4.57</v>
      </c>
      <c r="Q5119">
        <v>5.42</v>
      </c>
      <c r="R5119" t="s">
        <v>139</v>
      </c>
      <c r="S5119" t="s">
        <v>140</v>
      </c>
      <c r="T5119" t="s">
        <v>21</v>
      </c>
      <c r="U5119" t="s">
        <v>22</v>
      </c>
      <c r="V5119" t="s">
        <v>29</v>
      </c>
      <c r="W5119">
        <v>0.37</v>
      </c>
    </row>
    <row r="5120" spans="1:23" x14ac:dyDescent="0.3">
      <c r="A5120" t="s">
        <v>1393</v>
      </c>
      <c r="B5120" t="s">
        <v>1641</v>
      </c>
      <c r="D5120" s="1">
        <v>40184</v>
      </c>
      <c r="E5120" s="1">
        <v>40185</v>
      </c>
      <c r="F5120" s="1" t="str">
        <f t="shared" si="330"/>
        <v>January</v>
      </c>
      <c r="G5120" s="1" t="str">
        <f t="shared" si="331"/>
        <v>2010</v>
      </c>
      <c r="H5120" s="2">
        <f t="shared" si="332"/>
        <v>1</v>
      </c>
      <c r="I5120" s="2" t="b">
        <f t="shared" si="333"/>
        <v>0</v>
      </c>
      <c r="J5120" t="s">
        <v>34</v>
      </c>
      <c r="K5120">
        <v>29</v>
      </c>
      <c r="L5120">
        <v>480.13</v>
      </c>
      <c r="M5120">
        <v>0.04</v>
      </c>
      <c r="N5120" t="s">
        <v>18</v>
      </c>
      <c r="O5120">
        <v>53.67</v>
      </c>
      <c r="P5120">
        <v>16.16</v>
      </c>
      <c r="Q5120">
        <v>7.74</v>
      </c>
      <c r="R5120" t="s">
        <v>139</v>
      </c>
      <c r="S5120" t="s">
        <v>140</v>
      </c>
      <c r="T5120" t="s">
        <v>21</v>
      </c>
      <c r="U5120" t="s">
        <v>36</v>
      </c>
      <c r="V5120" t="s">
        <v>37</v>
      </c>
      <c r="W5120">
        <v>0.5</v>
      </c>
    </row>
    <row r="5121" spans="1:23" x14ac:dyDescent="0.3">
      <c r="A5121" t="s">
        <v>1168</v>
      </c>
      <c r="B5121" t="s">
        <v>1464</v>
      </c>
      <c r="D5121" s="1">
        <v>40927</v>
      </c>
      <c r="E5121" s="1">
        <v>40928</v>
      </c>
      <c r="F5121" s="1" t="str">
        <f t="shared" si="330"/>
        <v>January</v>
      </c>
      <c r="G5121" s="1" t="str">
        <f t="shared" si="331"/>
        <v>2012</v>
      </c>
      <c r="H5121" s="2">
        <f t="shared" si="332"/>
        <v>1</v>
      </c>
      <c r="I5121" s="2" t="b">
        <f t="shared" si="333"/>
        <v>0</v>
      </c>
      <c r="J5121" t="s">
        <v>24</v>
      </c>
      <c r="K5121">
        <v>5</v>
      </c>
      <c r="L5121">
        <v>66.92</v>
      </c>
      <c r="M5121">
        <v>0.01</v>
      </c>
      <c r="N5121" t="s">
        <v>18</v>
      </c>
      <c r="O5121">
        <v>-23.29</v>
      </c>
      <c r="P5121">
        <v>12.28</v>
      </c>
      <c r="Q5121">
        <v>6.13</v>
      </c>
      <c r="R5121" t="s">
        <v>139</v>
      </c>
      <c r="S5121" t="s">
        <v>140</v>
      </c>
      <c r="T5121" t="s">
        <v>21</v>
      </c>
      <c r="U5121" t="s">
        <v>22</v>
      </c>
      <c r="V5121" t="s">
        <v>23</v>
      </c>
      <c r="W5121">
        <v>0.56999999999999995</v>
      </c>
    </row>
    <row r="5122" spans="1:23" x14ac:dyDescent="0.3">
      <c r="A5122" t="s">
        <v>1624</v>
      </c>
      <c r="B5122" t="s">
        <v>1625</v>
      </c>
      <c r="D5122" s="1">
        <v>41170</v>
      </c>
      <c r="E5122" s="1">
        <v>41172</v>
      </c>
      <c r="F5122" s="1" t="str">
        <f t="shared" si="330"/>
        <v>September</v>
      </c>
      <c r="G5122" s="1" t="str">
        <f t="shared" si="331"/>
        <v>2012</v>
      </c>
      <c r="H5122" s="2">
        <f t="shared" si="332"/>
        <v>2</v>
      </c>
      <c r="I5122" s="2" t="b">
        <f t="shared" si="333"/>
        <v>0</v>
      </c>
      <c r="J5122" t="s">
        <v>52</v>
      </c>
      <c r="K5122">
        <v>24</v>
      </c>
      <c r="L5122">
        <v>161.87</v>
      </c>
      <c r="M5122">
        <v>0.04</v>
      </c>
      <c r="N5122" t="s">
        <v>18</v>
      </c>
      <c r="O5122">
        <v>-31.27</v>
      </c>
      <c r="P5122">
        <v>6.48</v>
      </c>
      <c r="Q5122">
        <v>5.1100000000000003</v>
      </c>
      <c r="R5122" t="s">
        <v>139</v>
      </c>
      <c r="S5122" t="s">
        <v>140</v>
      </c>
      <c r="T5122" t="s">
        <v>42</v>
      </c>
      <c r="U5122" t="s">
        <v>22</v>
      </c>
      <c r="V5122" t="s">
        <v>43</v>
      </c>
      <c r="W5122">
        <v>0.37</v>
      </c>
    </row>
    <row r="5123" spans="1:23" x14ac:dyDescent="0.3">
      <c r="A5123" t="s">
        <v>1570</v>
      </c>
      <c r="B5123" t="s">
        <v>1632</v>
      </c>
      <c r="D5123" s="1">
        <v>40403</v>
      </c>
      <c r="E5123" s="1">
        <v>40405</v>
      </c>
      <c r="F5123" s="1" t="str">
        <f t="shared" ref="F5123:F5186" si="334">TEXT(E5123,"mmmm")</f>
        <v>August</v>
      </c>
      <c r="G5123" s="1" t="str">
        <f t="shared" ref="G5123:G5186" si="335">TEXT(E5123,"yyyy")</f>
        <v>2010</v>
      </c>
      <c r="H5123" s="2">
        <f t="shared" ref="H5123:H5186" si="336">E5123-D5123</f>
        <v>2</v>
      </c>
      <c r="I5123" s="2" t="b">
        <f t="shared" ref="I5123:I5186" si="337">IF(H5123&lt;1,IF(AND(H5123&gt;0,H5123&lt;2),"ONE DAY", "FREE DELIVERY"))</f>
        <v>0</v>
      </c>
      <c r="J5123" t="s">
        <v>44</v>
      </c>
      <c r="K5123">
        <v>26</v>
      </c>
      <c r="L5123">
        <v>45.38</v>
      </c>
      <c r="M5123">
        <v>7.0000000000000007E-2</v>
      </c>
      <c r="N5123" t="s">
        <v>18</v>
      </c>
      <c r="O5123">
        <v>-1.97</v>
      </c>
      <c r="P5123">
        <v>1.76</v>
      </c>
      <c r="Q5123">
        <v>0.7</v>
      </c>
      <c r="R5123" t="s">
        <v>139</v>
      </c>
      <c r="S5123" t="s">
        <v>140</v>
      </c>
      <c r="T5123" t="s">
        <v>31</v>
      </c>
      <c r="U5123" t="s">
        <v>22</v>
      </c>
      <c r="V5123" t="s">
        <v>60</v>
      </c>
      <c r="W5123">
        <v>0.56000000000000005</v>
      </c>
    </row>
    <row r="5124" spans="1:23" x14ac:dyDescent="0.3">
      <c r="A5124" t="s">
        <v>1570</v>
      </c>
      <c r="B5124" t="s">
        <v>1632</v>
      </c>
      <c r="D5124" s="1">
        <v>40403</v>
      </c>
      <c r="E5124" s="1">
        <v>40404</v>
      </c>
      <c r="F5124" s="1" t="str">
        <f t="shared" si="334"/>
        <v>August</v>
      </c>
      <c r="G5124" s="1" t="str">
        <f t="shared" si="335"/>
        <v>2010</v>
      </c>
      <c r="H5124" s="2">
        <f t="shared" si="336"/>
        <v>1</v>
      </c>
      <c r="I5124" s="2" t="b">
        <f t="shared" si="337"/>
        <v>0</v>
      </c>
      <c r="J5124" t="s">
        <v>44</v>
      </c>
      <c r="K5124">
        <v>9</v>
      </c>
      <c r="L5124">
        <v>163.31049999999999</v>
      </c>
      <c r="M5124">
        <v>0.02</v>
      </c>
      <c r="N5124" t="s">
        <v>18</v>
      </c>
      <c r="O5124">
        <v>-105.09</v>
      </c>
      <c r="P5124">
        <v>20.99</v>
      </c>
      <c r="Q5124">
        <v>3.3</v>
      </c>
      <c r="R5124" t="s">
        <v>139</v>
      </c>
      <c r="S5124" t="s">
        <v>140</v>
      </c>
      <c r="T5124" t="s">
        <v>31</v>
      </c>
      <c r="U5124" t="s">
        <v>32</v>
      </c>
      <c r="V5124" t="s">
        <v>33</v>
      </c>
      <c r="W5124">
        <v>0.81</v>
      </c>
    </row>
    <row r="5125" spans="1:23" x14ac:dyDescent="0.3">
      <c r="A5125" t="s">
        <v>1377</v>
      </c>
      <c r="B5125" t="s">
        <v>1378</v>
      </c>
      <c r="D5125" s="1">
        <v>40053</v>
      </c>
      <c r="E5125" s="1">
        <v>40057</v>
      </c>
      <c r="F5125" s="1" t="str">
        <f t="shared" si="334"/>
        <v>September</v>
      </c>
      <c r="G5125" s="1" t="str">
        <f t="shared" si="335"/>
        <v>2009</v>
      </c>
      <c r="H5125" s="2">
        <f t="shared" si="336"/>
        <v>4</v>
      </c>
      <c r="I5125" s="2" t="b">
        <f t="shared" si="337"/>
        <v>0</v>
      </c>
      <c r="J5125" t="s">
        <v>17</v>
      </c>
      <c r="K5125">
        <v>9</v>
      </c>
      <c r="L5125">
        <v>123.92</v>
      </c>
      <c r="M5125">
        <v>0.09</v>
      </c>
      <c r="N5125" t="s">
        <v>18</v>
      </c>
      <c r="O5125">
        <v>45.83</v>
      </c>
      <c r="P5125">
        <v>14.2</v>
      </c>
      <c r="Q5125">
        <v>5.3</v>
      </c>
      <c r="R5125" t="s">
        <v>139</v>
      </c>
      <c r="S5125" t="s">
        <v>140</v>
      </c>
      <c r="T5125" t="s">
        <v>27</v>
      </c>
      <c r="U5125" t="s">
        <v>36</v>
      </c>
      <c r="V5125" t="s">
        <v>37</v>
      </c>
      <c r="W5125">
        <v>0.46</v>
      </c>
    </row>
    <row r="5126" spans="1:23" x14ac:dyDescent="0.3">
      <c r="A5126" t="s">
        <v>1597</v>
      </c>
      <c r="B5126" t="s">
        <v>1633</v>
      </c>
      <c r="D5126" s="1">
        <v>40827</v>
      </c>
      <c r="E5126" s="1">
        <v>40830</v>
      </c>
      <c r="F5126" s="1" t="str">
        <f t="shared" si="334"/>
        <v>October</v>
      </c>
      <c r="G5126" s="1" t="str">
        <f t="shared" si="335"/>
        <v>2011</v>
      </c>
      <c r="H5126" s="2">
        <f t="shared" si="336"/>
        <v>3</v>
      </c>
      <c r="I5126" s="2" t="b">
        <f t="shared" si="337"/>
        <v>0</v>
      </c>
      <c r="J5126" t="s">
        <v>44</v>
      </c>
      <c r="K5126">
        <v>1</v>
      </c>
      <c r="L5126">
        <v>7.15</v>
      </c>
      <c r="M5126">
        <v>0.03</v>
      </c>
      <c r="N5126" t="s">
        <v>18</v>
      </c>
      <c r="O5126">
        <v>-2.5499999999999998</v>
      </c>
      <c r="P5126">
        <v>5.08</v>
      </c>
      <c r="Q5126">
        <v>2.0299999999999998</v>
      </c>
      <c r="R5126" t="s">
        <v>139</v>
      </c>
      <c r="S5126" t="s">
        <v>140</v>
      </c>
      <c r="T5126" t="s">
        <v>27</v>
      </c>
      <c r="U5126" t="s">
        <v>36</v>
      </c>
      <c r="V5126" t="s">
        <v>37</v>
      </c>
      <c r="W5126">
        <v>0.51</v>
      </c>
    </row>
    <row r="5127" spans="1:23" x14ac:dyDescent="0.3">
      <c r="A5127" t="s">
        <v>1168</v>
      </c>
      <c r="B5127" t="s">
        <v>1464</v>
      </c>
      <c r="D5127" s="1">
        <v>41237</v>
      </c>
      <c r="E5127" s="1">
        <v>41239</v>
      </c>
      <c r="F5127" s="1" t="str">
        <f t="shared" si="334"/>
        <v>November</v>
      </c>
      <c r="G5127" s="1" t="str">
        <f t="shared" si="335"/>
        <v>2012</v>
      </c>
      <c r="H5127" s="2">
        <f t="shared" si="336"/>
        <v>2</v>
      </c>
      <c r="I5127" s="2" t="b">
        <f t="shared" si="337"/>
        <v>0</v>
      </c>
      <c r="J5127" t="s">
        <v>17</v>
      </c>
      <c r="K5127">
        <v>35</v>
      </c>
      <c r="L5127">
        <v>192.21</v>
      </c>
      <c r="M5127">
        <v>7.0000000000000007E-2</v>
      </c>
      <c r="N5127" t="s">
        <v>18</v>
      </c>
      <c r="O5127">
        <v>-61.36</v>
      </c>
      <c r="P5127">
        <v>5.47</v>
      </c>
      <c r="Q5127">
        <v>5.26</v>
      </c>
      <c r="R5127" t="s">
        <v>139</v>
      </c>
      <c r="S5127" t="s">
        <v>140</v>
      </c>
      <c r="T5127" t="s">
        <v>21</v>
      </c>
      <c r="U5127" t="s">
        <v>36</v>
      </c>
      <c r="V5127" t="s">
        <v>37</v>
      </c>
      <c r="W5127">
        <v>0.42</v>
      </c>
    </row>
    <row r="5128" spans="1:23" x14ac:dyDescent="0.3">
      <c r="A5128" t="s">
        <v>1570</v>
      </c>
      <c r="B5128" t="s">
        <v>1632</v>
      </c>
      <c r="D5128" s="1">
        <v>41026</v>
      </c>
      <c r="E5128" s="1">
        <v>41028</v>
      </c>
      <c r="F5128" s="1" t="str">
        <f t="shared" si="334"/>
        <v>April</v>
      </c>
      <c r="G5128" s="1" t="str">
        <f t="shared" si="335"/>
        <v>2012</v>
      </c>
      <c r="H5128" s="2">
        <f t="shared" si="336"/>
        <v>2</v>
      </c>
      <c r="I5128" s="2" t="b">
        <f t="shared" si="337"/>
        <v>0</v>
      </c>
      <c r="J5128" t="s">
        <v>24</v>
      </c>
      <c r="K5128">
        <v>50</v>
      </c>
      <c r="L5128">
        <v>207.54</v>
      </c>
      <c r="M5128">
        <v>0.03</v>
      </c>
      <c r="N5128" t="s">
        <v>18</v>
      </c>
      <c r="O5128">
        <v>24.21</v>
      </c>
      <c r="P5128">
        <v>4.13</v>
      </c>
      <c r="Q5128">
        <v>1.23</v>
      </c>
      <c r="R5128" t="s">
        <v>139</v>
      </c>
      <c r="S5128" t="s">
        <v>140</v>
      </c>
      <c r="T5128" t="s">
        <v>42</v>
      </c>
      <c r="U5128" t="s">
        <v>22</v>
      </c>
      <c r="V5128" t="s">
        <v>60</v>
      </c>
      <c r="W5128">
        <v>0.55000000000000004</v>
      </c>
    </row>
    <row r="5129" spans="1:23" x14ac:dyDescent="0.3">
      <c r="A5129" t="s">
        <v>1570</v>
      </c>
      <c r="B5129" t="s">
        <v>1632</v>
      </c>
      <c r="D5129" s="1">
        <v>41026</v>
      </c>
      <c r="E5129" s="1">
        <v>41027</v>
      </c>
      <c r="F5129" s="1" t="str">
        <f t="shared" si="334"/>
        <v>April</v>
      </c>
      <c r="G5129" s="1" t="str">
        <f t="shared" si="335"/>
        <v>2012</v>
      </c>
      <c r="H5129" s="2">
        <f t="shared" si="336"/>
        <v>1</v>
      </c>
      <c r="I5129" s="2" t="b">
        <f t="shared" si="337"/>
        <v>0</v>
      </c>
      <c r="J5129" t="s">
        <v>24</v>
      </c>
      <c r="K5129">
        <v>4</v>
      </c>
      <c r="L5129">
        <v>17.329999999999998</v>
      </c>
      <c r="M5129">
        <v>0.06</v>
      </c>
      <c r="N5129" t="s">
        <v>18</v>
      </c>
      <c r="O5129">
        <v>-16.579999999999998</v>
      </c>
      <c r="P5129">
        <v>3.28</v>
      </c>
      <c r="Q5129">
        <v>5</v>
      </c>
      <c r="R5129" t="s">
        <v>139</v>
      </c>
      <c r="S5129" t="s">
        <v>140</v>
      </c>
      <c r="T5129" t="s">
        <v>42</v>
      </c>
      <c r="U5129" t="s">
        <v>22</v>
      </c>
      <c r="V5129" t="s">
        <v>60</v>
      </c>
      <c r="W5129">
        <v>0.56000000000000005</v>
      </c>
    </row>
    <row r="5130" spans="1:23" x14ac:dyDescent="0.3">
      <c r="A5130" t="s">
        <v>1556</v>
      </c>
      <c r="B5130" t="s">
        <v>1634</v>
      </c>
      <c r="D5130" s="1">
        <v>40596</v>
      </c>
      <c r="E5130" s="1">
        <v>40598</v>
      </c>
      <c r="F5130" s="1" t="str">
        <f t="shared" si="334"/>
        <v>February</v>
      </c>
      <c r="G5130" s="1" t="str">
        <f t="shared" si="335"/>
        <v>2011</v>
      </c>
      <c r="H5130" s="2">
        <f t="shared" si="336"/>
        <v>2</v>
      </c>
      <c r="I5130" s="2" t="b">
        <f t="shared" si="337"/>
        <v>0</v>
      </c>
      <c r="J5130" t="s">
        <v>52</v>
      </c>
      <c r="K5130">
        <v>18</v>
      </c>
      <c r="L5130">
        <v>92.77</v>
      </c>
      <c r="M5130">
        <v>0.06</v>
      </c>
      <c r="N5130" t="s">
        <v>18</v>
      </c>
      <c r="O5130">
        <v>-17.91</v>
      </c>
      <c r="P5130">
        <v>4.91</v>
      </c>
      <c r="Q5130">
        <v>3.05</v>
      </c>
      <c r="R5130" t="s">
        <v>139</v>
      </c>
      <c r="S5130" t="s">
        <v>140</v>
      </c>
      <c r="T5130" t="s">
        <v>21</v>
      </c>
      <c r="U5130" t="s">
        <v>36</v>
      </c>
      <c r="V5130" t="s">
        <v>37</v>
      </c>
      <c r="W5130">
        <v>0.52</v>
      </c>
    </row>
    <row r="5131" spans="1:23" x14ac:dyDescent="0.3">
      <c r="A5131" t="s">
        <v>1401</v>
      </c>
      <c r="B5131" t="s">
        <v>1594</v>
      </c>
      <c r="D5131" s="1">
        <v>40297</v>
      </c>
      <c r="E5131" s="1">
        <v>40298</v>
      </c>
      <c r="F5131" s="1" t="str">
        <f t="shared" si="334"/>
        <v>April</v>
      </c>
      <c r="G5131" s="1" t="str">
        <f t="shared" si="335"/>
        <v>2010</v>
      </c>
      <c r="H5131" s="2">
        <f t="shared" si="336"/>
        <v>1</v>
      </c>
      <c r="I5131" s="2" t="b">
        <f t="shared" si="337"/>
        <v>0</v>
      </c>
      <c r="J5131" t="s">
        <v>52</v>
      </c>
      <c r="K5131">
        <v>18</v>
      </c>
      <c r="L5131">
        <v>130.16</v>
      </c>
      <c r="M5131">
        <v>0</v>
      </c>
      <c r="N5131" t="s">
        <v>18</v>
      </c>
      <c r="O5131">
        <v>28.87</v>
      </c>
      <c r="P5131">
        <v>7.04</v>
      </c>
      <c r="Q5131">
        <v>2.17</v>
      </c>
      <c r="R5131" t="s">
        <v>139</v>
      </c>
      <c r="S5131" t="s">
        <v>140</v>
      </c>
      <c r="T5131" t="s">
        <v>42</v>
      </c>
      <c r="U5131" t="s">
        <v>22</v>
      </c>
      <c r="V5131" t="s">
        <v>43</v>
      </c>
      <c r="W5131">
        <v>0.38</v>
      </c>
    </row>
    <row r="5132" spans="1:23" x14ac:dyDescent="0.3">
      <c r="A5132" t="s">
        <v>957</v>
      </c>
      <c r="B5132" t="s">
        <v>1551</v>
      </c>
      <c r="D5132" s="1">
        <v>41267</v>
      </c>
      <c r="E5132" s="1">
        <v>41271</v>
      </c>
      <c r="F5132" s="1" t="str">
        <f t="shared" si="334"/>
        <v>December</v>
      </c>
      <c r="G5132" s="1" t="str">
        <f t="shared" si="335"/>
        <v>2012</v>
      </c>
      <c r="H5132" s="2">
        <f t="shared" si="336"/>
        <v>4</v>
      </c>
      <c r="I5132" s="2" t="b">
        <f t="shared" si="337"/>
        <v>0</v>
      </c>
      <c r="J5132" t="s">
        <v>17</v>
      </c>
      <c r="K5132">
        <v>25</v>
      </c>
      <c r="L5132">
        <v>92.53</v>
      </c>
      <c r="M5132">
        <v>0.01</v>
      </c>
      <c r="N5132" t="s">
        <v>18</v>
      </c>
      <c r="O5132">
        <v>-71.52</v>
      </c>
      <c r="P5132">
        <v>3.57</v>
      </c>
      <c r="Q5132">
        <v>4.17</v>
      </c>
      <c r="R5132" t="s">
        <v>139</v>
      </c>
      <c r="S5132" t="s">
        <v>140</v>
      </c>
      <c r="T5132" t="s">
        <v>31</v>
      </c>
      <c r="U5132" t="s">
        <v>22</v>
      </c>
      <c r="V5132" t="s">
        <v>60</v>
      </c>
      <c r="W5132">
        <v>0.59</v>
      </c>
    </row>
    <row r="5133" spans="1:23" x14ac:dyDescent="0.3">
      <c r="A5133" t="s">
        <v>957</v>
      </c>
      <c r="B5133" t="s">
        <v>1551</v>
      </c>
      <c r="D5133" s="1">
        <v>41267</v>
      </c>
      <c r="E5133" s="1">
        <v>41272</v>
      </c>
      <c r="F5133" s="1" t="str">
        <f t="shared" si="334"/>
        <v>December</v>
      </c>
      <c r="G5133" s="1" t="str">
        <f t="shared" si="335"/>
        <v>2012</v>
      </c>
      <c r="H5133" s="2">
        <f t="shared" si="336"/>
        <v>5</v>
      </c>
      <c r="I5133" s="2" t="b">
        <f t="shared" si="337"/>
        <v>0</v>
      </c>
      <c r="J5133" t="s">
        <v>17</v>
      </c>
      <c r="K5133">
        <v>17</v>
      </c>
      <c r="L5133">
        <v>988.64350000000002</v>
      </c>
      <c r="M5133">
        <v>0.04</v>
      </c>
      <c r="N5133" t="s">
        <v>18</v>
      </c>
      <c r="O5133">
        <v>89.89</v>
      </c>
      <c r="P5133">
        <v>65.989999999999995</v>
      </c>
      <c r="Q5133">
        <v>4.2</v>
      </c>
      <c r="R5133" t="s">
        <v>139</v>
      </c>
      <c r="S5133" t="s">
        <v>140</v>
      </c>
      <c r="T5133" t="s">
        <v>31</v>
      </c>
      <c r="U5133" t="s">
        <v>32</v>
      </c>
      <c r="V5133" t="s">
        <v>33</v>
      </c>
      <c r="W5133">
        <v>0.59</v>
      </c>
    </row>
    <row r="5134" spans="1:23" x14ac:dyDescent="0.3">
      <c r="A5134" t="s">
        <v>1653</v>
      </c>
      <c r="B5134" t="s">
        <v>1654</v>
      </c>
      <c r="D5134" s="1">
        <v>40390</v>
      </c>
      <c r="E5134" s="1">
        <v>40390</v>
      </c>
      <c r="F5134" s="1" t="str">
        <f t="shared" si="334"/>
        <v>July</v>
      </c>
      <c r="G5134" s="1" t="str">
        <f t="shared" si="335"/>
        <v>2010</v>
      </c>
      <c r="H5134" s="2">
        <f t="shared" si="336"/>
        <v>0</v>
      </c>
      <c r="I5134" s="2" t="str">
        <f t="shared" si="337"/>
        <v>FREE DELIVERY</v>
      </c>
      <c r="J5134" t="s">
        <v>17</v>
      </c>
      <c r="K5134">
        <v>41</v>
      </c>
      <c r="L5134">
        <v>1484.89</v>
      </c>
      <c r="M5134">
        <v>0.03</v>
      </c>
      <c r="N5134" t="s">
        <v>18</v>
      </c>
      <c r="O5134">
        <v>220.99</v>
      </c>
      <c r="P5134">
        <v>35.89</v>
      </c>
      <c r="Q5134">
        <v>14.72</v>
      </c>
      <c r="R5134" t="s">
        <v>139</v>
      </c>
      <c r="S5134" t="s">
        <v>140</v>
      </c>
      <c r="T5134" t="s">
        <v>27</v>
      </c>
      <c r="U5134" t="s">
        <v>22</v>
      </c>
      <c r="V5134" t="s">
        <v>51</v>
      </c>
      <c r="W5134">
        <v>0.4</v>
      </c>
    </row>
    <row r="5135" spans="1:23" x14ac:dyDescent="0.3">
      <c r="A5135" t="s">
        <v>1403</v>
      </c>
      <c r="B5135" t="s">
        <v>1000</v>
      </c>
      <c r="D5135" s="1">
        <v>39910</v>
      </c>
      <c r="E5135" s="1">
        <v>39911</v>
      </c>
      <c r="F5135" s="1" t="str">
        <f t="shared" si="334"/>
        <v>April</v>
      </c>
      <c r="G5135" s="1" t="str">
        <f t="shared" si="335"/>
        <v>2009</v>
      </c>
      <c r="H5135" s="2">
        <f t="shared" si="336"/>
        <v>1</v>
      </c>
      <c r="I5135" s="2" t="b">
        <f t="shared" si="337"/>
        <v>0</v>
      </c>
      <c r="J5135" t="s">
        <v>34</v>
      </c>
      <c r="K5135">
        <v>20</v>
      </c>
      <c r="L5135">
        <v>244.39</v>
      </c>
      <c r="M5135">
        <v>0.08</v>
      </c>
      <c r="N5135" t="s">
        <v>18</v>
      </c>
      <c r="O5135">
        <v>114.1</v>
      </c>
      <c r="P5135">
        <v>12.53</v>
      </c>
      <c r="Q5135">
        <v>0.5</v>
      </c>
      <c r="R5135" t="s">
        <v>139</v>
      </c>
      <c r="S5135" t="s">
        <v>140</v>
      </c>
      <c r="T5135" t="s">
        <v>42</v>
      </c>
      <c r="U5135" t="s">
        <v>22</v>
      </c>
      <c r="V5135" t="s">
        <v>57</v>
      </c>
      <c r="W5135">
        <v>0.38</v>
      </c>
    </row>
    <row r="5136" spans="1:23" x14ac:dyDescent="0.3">
      <c r="A5136" t="s">
        <v>1403</v>
      </c>
      <c r="B5136" t="s">
        <v>1000</v>
      </c>
      <c r="D5136" s="1">
        <v>39910</v>
      </c>
      <c r="E5136" s="1">
        <v>39911</v>
      </c>
      <c r="F5136" s="1" t="str">
        <f t="shared" si="334"/>
        <v>April</v>
      </c>
      <c r="G5136" s="1" t="str">
        <f t="shared" si="335"/>
        <v>2009</v>
      </c>
      <c r="H5136" s="2">
        <f t="shared" si="336"/>
        <v>1</v>
      </c>
      <c r="I5136" s="2" t="b">
        <f t="shared" si="337"/>
        <v>0</v>
      </c>
      <c r="J5136" t="s">
        <v>34</v>
      </c>
      <c r="K5136">
        <v>3</v>
      </c>
      <c r="L5136">
        <v>581.41999999999996</v>
      </c>
      <c r="M5136">
        <v>0.02</v>
      </c>
      <c r="N5136" t="s">
        <v>18</v>
      </c>
      <c r="O5136">
        <v>-129.97</v>
      </c>
      <c r="P5136">
        <v>178.47</v>
      </c>
      <c r="Q5136">
        <v>19.989999999999998</v>
      </c>
      <c r="R5136" t="s">
        <v>139</v>
      </c>
      <c r="S5136" t="s">
        <v>140</v>
      </c>
      <c r="T5136" t="s">
        <v>42</v>
      </c>
      <c r="U5136" t="s">
        <v>22</v>
      </c>
      <c r="V5136" t="s">
        <v>23</v>
      </c>
      <c r="W5136">
        <v>0.55000000000000004</v>
      </c>
    </row>
    <row r="5137" spans="1:23" x14ac:dyDescent="0.3">
      <c r="A5137" t="s">
        <v>983</v>
      </c>
      <c r="B5137" t="s">
        <v>1135</v>
      </c>
      <c r="D5137" s="1">
        <v>39882</v>
      </c>
      <c r="E5137" s="1">
        <v>39883</v>
      </c>
      <c r="F5137" s="1" t="str">
        <f t="shared" si="334"/>
        <v>March</v>
      </c>
      <c r="G5137" s="1" t="str">
        <f t="shared" si="335"/>
        <v>2009</v>
      </c>
      <c r="H5137" s="2">
        <f t="shared" si="336"/>
        <v>1</v>
      </c>
      <c r="I5137" s="2" t="b">
        <f t="shared" si="337"/>
        <v>0</v>
      </c>
      <c r="J5137" t="s">
        <v>44</v>
      </c>
      <c r="K5137">
        <v>36</v>
      </c>
      <c r="L5137">
        <v>175.35</v>
      </c>
      <c r="M5137">
        <v>0.1</v>
      </c>
      <c r="N5137" t="s">
        <v>18</v>
      </c>
      <c r="O5137">
        <v>-174.18</v>
      </c>
      <c r="P5137">
        <v>4.9800000000000004</v>
      </c>
      <c r="Q5137">
        <v>7.54</v>
      </c>
      <c r="R5137" t="s">
        <v>139</v>
      </c>
      <c r="S5137" t="s">
        <v>140</v>
      </c>
      <c r="T5137" t="s">
        <v>27</v>
      </c>
      <c r="U5137" t="s">
        <v>22</v>
      </c>
      <c r="V5137" t="s">
        <v>43</v>
      </c>
      <c r="W5137">
        <v>0.38</v>
      </c>
    </row>
    <row r="5138" spans="1:23" x14ac:dyDescent="0.3">
      <c r="A5138" t="s">
        <v>983</v>
      </c>
      <c r="B5138" t="s">
        <v>1135</v>
      </c>
      <c r="D5138" s="1">
        <v>39882</v>
      </c>
      <c r="E5138" s="1">
        <v>39884</v>
      </c>
      <c r="F5138" s="1" t="str">
        <f t="shared" si="334"/>
        <v>March</v>
      </c>
      <c r="G5138" s="1" t="str">
        <f t="shared" si="335"/>
        <v>2009</v>
      </c>
      <c r="H5138" s="2">
        <f t="shared" si="336"/>
        <v>2</v>
      </c>
      <c r="I5138" s="2" t="b">
        <f t="shared" si="337"/>
        <v>0</v>
      </c>
      <c r="J5138" t="s">
        <v>44</v>
      </c>
      <c r="K5138">
        <v>25</v>
      </c>
      <c r="L5138">
        <v>590.6</v>
      </c>
      <c r="M5138">
        <v>0</v>
      </c>
      <c r="N5138" t="s">
        <v>18</v>
      </c>
      <c r="O5138">
        <v>117.73</v>
      </c>
      <c r="P5138">
        <v>22.84</v>
      </c>
      <c r="Q5138">
        <v>8.18</v>
      </c>
      <c r="R5138" t="s">
        <v>139</v>
      </c>
      <c r="S5138" t="s">
        <v>140</v>
      </c>
      <c r="T5138" t="s">
        <v>27</v>
      </c>
      <c r="U5138" t="s">
        <v>22</v>
      </c>
      <c r="V5138" t="s">
        <v>43</v>
      </c>
      <c r="W5138">
        <v>0.39</v>
      </c>
    </row>
    <row r="5139" spans="1:23" x14ac:dyDescent="0.3">
      <c r="A5139" t="s">
        <v>1367</v>
      </c>
      <c r="B5139" t="s">
        <v>1530</v>
      </c>
      <c r="D5139" s="1">
        <v>39859</v>
      </c>
      <c r="E5139" s="1">
        <v>39864</v>
      </c>
      <c r="F5139" s="1" t="str">
        <f t="shared" si="334"/>
        <v>February</v>
      </c>
      <c r="G5139" s="1" t="str">
        <f t="shared" si="335"/>
        <v>2009</v>
      </c>
      <c r="H5139" s="2">
        <f t="shared" si="336"/>
        <v>5</v>
      </c>
      <c r="I5139" s="2" t="b">
        <f t="shared" si="337"/>
        <v>0</v>
      </c>
      <c r="J5139" t="s">
        <v>17</v>
      </c>
      <c r="K5139">
        <v>4</v>
      </c>
      <c r="L5139">
        <v>47.12</v>
      </c>
      <c r="M5139">
        <v>0.09</v>
      </c>
      <c r="N5139" t="s">
        <v>39</v>
      </c>
      <c r="O5139">
        <v>10.8</v>
      </c>
      <c r="P5139">
        <v>8.74</v>
      </c>
      <c r="Q5139">
        <v>1.39</v>
      </c>
      <c r="R5139" t="s">
        <v>139</v>
      </c>
      <c r="S5139" t="s">
        <v>140</v>
      </c>
      <c r="T5139" t="s">
        <v>21</v>
      </c>
      <c r="U5139" t="s">
        <v>22</v>
      </c>
      <c r="V5139" t="s">
        <v>51</v>
      </c>
      <c r="W5139">
        <v>0.38</v>
      </c>
    </row>
    <row r="5140" spans="1:23" x14ac:dyDescent="0.3">
      <c r="A5140" t="s">
        <v>1367</v>
      </c>
      <c r="B5140" t="s">
        <v>1530</v>
      </c>
      <c r="D5140" s="1">
        <v>39859</v>
      </c>
      <c r="E5140" s="1">
        <v>39864</v>
      </c>
      <c r="F5140" s="1" t="str">
        <f t="shared" si="334"/>
        <v>February</v>
      </c>
      <c r="G5140" s="1" t="str">
        <f t="shared" si="335"/>
        <v>2009</v>
      </c>
      <c r="H5140" s="2">
        <f t="shared" si="336"/>
        <v>5</v>
      </c>
      <c r="I5140" s="2" t="b">
        <f t="shared" si="337"/>
        <v>0</v>
      </c>
      <c r="J5140" t="s">
        <v>17</v>
      </c>
      <c r="K5140">
        <v>3</v>
      </c>
      <c r="L5140">
        <v>62.89</v>
      </c>
      <c r="M5140">
        <v>0.09</v>
      </c>
      <c r="N5140" t="s">
        <v>18</v>
      </c>
      <c r="O5140">
        <v>-23.2</v>
      </c>
      <c r="P5140">
        <v>18.97</v>
      </c>
      <c r="Q5140">
        <v>9.0299999999999994</v>
      </c>
      <c r="R5140" t="s">
        <v>139</v>
      </c>
      <c r="S5140" t="s">
        <v>140</v>
      </c>
      <c r="T5140" t="s">
        <v>21</v>
      </c>
      <c r="U5140" t="s">
        <v>22</v>
      </c>
      <c r="V5140" t="s">
        <v>43</v>
      </c>
      <c r="W5140">
        <v>0.37</v>
      </c>
    </row>
    <row r="5141" spans="1:23" x14ac:dyDescent="0.3">
      <c r="A5141" t="s">
        <v>1468</v>
      </c>
      <c r="B5141" t="s">
        <v>1347</v>
      </c>
      <c r="D5141" s="1">
        <v>41001</v>
      </c>
      <c r="E5141" s="1">
        <v>41003</v>
      </c>
      <c r="F5141" s="1" t="str">
        <f t="shared" si="334"/>
        <v>April</v>
      </c>
      <c r="G5141" s="1" t="str">
        <f t="shared" si="335"/>
        <v>2012</v>
      </c>
      <c r="H5141" s="2">
        <f t="shared" si="336"/>
        <v>2</v>
      </c>
      <c r="I5141" s="2" t="b">
        <f t="shared" si="337"/>
        <v>0</v>
      </c>
      <c r="J5141" t="s">
        <v>44</v>
      </c>
      <c r="K5141">
        <v>44</v>
      </c>
      <c r="L5141">
        <v>565.01</v>
      </c>
      <c r="M5141">
        <v>0.1</v>
      </c>
      <c r="N5141" t="s">
        <v>18</v>
      </c>
      <c r="O5141">
        <v>-10.33</v>
      </c>
      <c r="P5141">
        <v>13.48</v>
      </c>
      <c r="Q5141">
        <v>4.51</v>
      </c>
      <c r="R5141" t="s">
        <v>139</v>
      </c>
      <c r="S5141" t="s">
        <v>140</v>
      </c>
      <c r="T5141" t="s">
        <v>21</v>
      </c>
      <c r="U5141" t="s">
        <v>22</v>
      </c>
      <c r="V5141" t="s">
        <v>23</v>
      </c>
      <c r="W5141">
        <v>0.59</v>
      </c>
    </row>
    <row r="5142" spans="1:23" x14ac:dyDescent="0.3">
      <c r="A5142" t="s">
        <v>1173</v>
      </c>
      <c r="B5142" t="s">
        <v>1023</v>
      </c>
      <c r="D5142" s="1">
        <v>40511</v>
      </c>
      <c r="E5142" s="1">
        <v>40512</v>
      </c>
      <c r="F5142" s="1" t="str">
        <f t="shared" si="334"/>
        <v>November</v>
      </c>
      <c r="G5142" s="1" t="str">
        <f t="shared" si="335"/>
        <v>2010</v>
      </c>
      <c r="H5142" s="2">
        <f t="shared" si="336"/>
        <v>1</v>
      </c>
      <c r="I5142" s="2" t="b">
        <f t="shared" si="337"/>
        <v>0</v>
      </c>
      <c r="J5142" t="s">
        <v>34</v>
      </c>
      <c r="K5142">
        <v>4</v>
      </c>
      <c r="L5142">
        <v>125.78</v>
      </c>
      <c r="M5142">
        <v>0.02</v>
      </c>
      <c r="N5142" t="s">
        <v>18</v>
      </c>
      <c r="O5142">
        <v>8.43</v>
      </c>
      <c r="P5142">
        <v>30.56</v>
      </c>
      <c r="Q5142">
        <v>2.99</v>
      </c>
      <c r="R5142" t="s">
        <v>139</v>
      </c>
      <c r="S5142" t="s">
        <v>140</v>
      </c>
      <c r="T5142" t="s">
        <v>21</v>
      </c>
      <c r="U5142" t="s">
        <v>22</v>
      </c>
      <c r="V5142" t="s">
        <v>29</v>
      </c>
      <c r="W5142">
        <v>0.35</v>
      </c>
    </row>
    <row r="5143" spans="1:23" x14ac:dyDescent="0.3">
      <c r="A5143" t="s">
        <v>1173</v>
      </c>
      <c r="B5143" t="s">
        <v>1023</v>
      </c>
      <c r="D5143" s="1">
        <v>40511</v>
      </c>
      <c r="E5143" s="1">
        <v>40512</v>
      </c>
      <c r="F5143" s="1" t="str">
        <f t="shared" si="334"/>
        <v>November</v>
      </c>
      <c r="G5143" s="1" t="str">
        <f t="shared" si="335"/>
        <v>2010</v>
      </c>
      <c r="H5143" s="2">
        <f t="shared" si="336"/>
        <v>1</v>
      </c>
      <c r="I5143" s="2" t="b">
        <f t="shared" si="337"/>
        <v>0</v>
      </c>
      <c r="J5143" t="s">
        <v>34</v>
      </c>
      <c r="K5143">
        <v>16</v>
      </c>
      <c r="L5143">
        <v>577</v>
      </c>
      <c r="M5143">
        <v>0.04</v>
      </c>
      <c r="N5143" t="s">
        <v>25</v>
      </c>
      <c r="O5143">
        <v>-112.88</v>
      </c>
      <c r="P5143">
        <v>33.94</v>
      </c>
      <c r="Q5143">
        <v>19.190000000000001</v>
      </c>
      <c r="R5143" t="s">
        <v>139</v>
      </c>
      <c r="S5143" t="s">
        <v>140</v>
      </c>
      <c r="T5143" t="s">
        <v>21</v>
      </c>
      <c r="U5143" t="s">
        <v>36</v>
      </c>
      <c r="V5143" t="s">
        <v>67</v>
      </c>
      <c r="W5143">
        <v>0.57999999999999996</v>
      </c>
    </row>
    <row r="5144" spans="1:23" x14ac:dyDescent="0.3">
      <c r="A5144" t="s">
        <v>1173</v>
      </c>
      <c r="B5144" t="s">
        <v>1023</v>
      </c>
      <c r="D5144" s="1">
        <v>40511</v>
      </c>
      <c r="E5144" s="1">
        <v>40513</v>
      </c>
      <c r="F5144" s="1" t="str">
        <f t="shared" si="334"/>
        <v>December</v>
      </c>
      <c r="G5144" s="1" t="str">
        <f t="shared" si="335"/>
        <v>2010</v>
      </c>
      <c r="H5144" s="2">
        <f t="shared" si="336"/>
        <v>2</v>
      </c>
      <c r="I5144" s="2" t="b">
        <f t="shared" si="337"/>
        <v>0</v>
      </c>
      <c r="J5144" t="s">
        <v>34</v>
      </c>
      <c r="K5144">
        <v>2</v>
      </c>
      <c r="L5144">
        <v>24.53</v>
      </c>
      <c r="M5144">
        <v>0.04</v>
      </c>
      <c r="N5144" t="s">
        <v>18</v>
      </c>
      <c r="O5144">
        <v>-28.14</v>
      </c>
      <c r="P5144">
        <v>9.49</v>
      </c>
      <c r="Q5144">
        <v>5.76</v>
      </c>
      <c r="R5144" t="s">
        <v>139</v>
      </c>
      <c r="S5144" t="s">
        <v>140</v>
      </c>
      <c r="T5144" t="s">
        <v>21</v>
      </c>
      <c r="U5144" t="s">
        <v>32</v>
      </c>
      <c r="V5144" t="s">
        <v>94</v>
      </c>
      <c r="W5144">
        <v>0.39</v>
      </c>
    </row>
    <row r="5145" spans="1:23" x14ac:dyDescent="0.3">
      <c r="A5145" t="s">
        <v>1057</v>
      </c>
      <c r="B5145" t="s">
        <v>1483</v>
      </c>
      <c r="D5145" s="1">
        <v>39965</v>
      </c>
      <c r="E5145" s="1">
        <v>39965</v>
      </c>
      <c r="F5145" s="1" t="str">
        <f t="shared" si="334"/>
        <v>June</v>
      </c>
      <c r="G5145" s="1" t="str">
        <f t="shared" si="335"/>
        <v>2009</v>
      </c>
      <c r="H5145" s="2">
        <f t="shared" si="336"/>
        <v>0</v>
      </c>
      <c r="I5145" s="2" t="str">
        <f t="shared" si="337"/>
        <v>FREE DELIVERY</v>
      </c>
      <c r="J5145" t="s">
        <v>52</v>
      </c>
      <c r="K5145">
        <v>11</v>
      </c>
      <c r="L5145">
        <v>48.75</v>
      </c>
      <c r="M5145">
        <v>0.08</v>
      </c>
      <c r="N5145" t="s">
        <v>18</v>
      </c>
      <c r="O5145">
        <v>3.5</v>
      </c>
      <c r="P5145">
        <v>4.49</v>
      </c>
      <c r="Q5145">
        <v>1.49</v>
      </c>
      <c r="R5145" t="s">
        <v>139</v>
      </c>
      <c r="S5145" t="s">
        <v>140</v>
      </c>
      <c r="T5145" t="s">
        <v>31</v>
      </c>
      <c r="U5145" t="s">
        <v>22</v>
      </c>
      <c r="V5145" t="s">
        <v>29</v>
      </c>
      <c r="W5145">
        <v>0.39</v>
      </c>
    </row>
    <row r="5146" spans="1:23" x14ac:dyDescent="0.3">
      <c r="A5146" t="s">
        <v>1057</v>
      </c>
      <c r="B5146" t="s">
        <v>1483</v>
      </c>
      <c r="D5146" s="1">
        <v>39965</v>
      </c>
      <c r="E5146" s="1">
        <v>39966</v>
      </c>
      <c r="F5146" s="1" t="str">
        <f t="shared" si="334"/>
        <v>June</v>
      </c>
      <c r="G5146" s="1" t="str">
        <f t="shared" si="335"/>
        <v>2009</v>
      </c>
      <c r="H5146" s="2">
        <f t="shared" si="336"/>
        <v>1</v>
      </c>
      <c r="I5146" s="2" t="b">
        <f t="shared" si="337"/>
        <v>0</v>
      </c>
      <c r="J5146" t="s">
        <v>52</v>
      </c>
      <c r="K5146">
        <v>30</v>
      </c>
      <c r="L5146">
        <v>112.6</v>
      </c>
      <c r="M5146">
        <v>0.04</v>
      </c>
      <c r="N5146" t="s">
        <v>18</v>
      </c>
      <c r="O5146">
        <v>-25.99</v>
      </c>
      <c r="P5146">
        <v>3.68</v>
      </c>
      <c r="Q5146">
        <v>1.32</v>
      </c>
      <c r="R5146" t="s">
        <v>139</v>
      </c>
      <c r="S5146" t="s">
        <v>140</v>
      </c>
      <c r="T5146" t="s">
        <v>31</v>
      </c>
      <c r="U5146" t="s">
        <v>22</v>
      </c>
      <c r="V5146" t="s">
        <v>82</v>
      </c>
      <c r="W5146">
        <v>0.83</v>
      </c>
    </row>
    <row r="5147" spans="1:23" x14ac:dyDescent="0.3">
      <c r="A5147" t="s">
        <v>1556</v>
      </c>
      <c r="B5147" t="s">
        <v>1634</v>
      </c>
      <c r="D5147" s="1">
        <v>41245</v>
      </c>
      <c r="E5147" s="1">
        <v>41246</v>
      </c>
      <c r="F5147" s="1" t="str">
        <f t="shared" si="334"/>
        <v>December</v>
      </c>
      <c r="G5147" s="1" t="str">
        <f t="shared" si="335"/>
        <v>2012</v>
      </c>
      <c r="H5147" s="2">
        <f t="shared" si="336"/>
        <v>1</v>
      </c>
      <c r="I5147" s="2" t="b">
        <f t="shared" si="337"/>
        <v>0</v>
      </c>
      <c r="J5147" t="s">
        <v>52</v>
      </c>
      <c r="K5147">
        <v>4</v>
      </c>
      <c r="L5147">
        <v>423.95</v>
      </c>
      <c r="M5147">
        <v>0</v>
      </c>
      <c r="N5147" t="s">
        <v>18</v>
      </c>
      <c r="O5147">
        <v>-263.95</v>
      </c>
      <c r="P5147">
        <v>99.99</v>
      </c>
      <c r="Q5147">
        <v>19.989999999999998</v>
      </c>
      <c r="R5147" t="s">
        <v>139</v>
      </c>
      <c r="S5147" t="s">
        <v>140</v>
      </c>
      <c r="T5147" t="s">
        <v>21</v>
      </c>
      <c r="U5147" t="s">
        <v>32</v>
      </c>
      <c r="V5147" t="s">
        <v>48</v>
      </c>
      <c r="W5147">
        <v>0.52</v>
      </c>
    </row>
    <row r="5148" spans="1:23" x14ac:dyDescent="0.3">
      <c r="A5148" t="s">
        <v>1295</v>
      </c>
      <c r="B5148" t="s">
        <v>1289</v>
      </c>
      <c r="D5148" s="1">
        <v>40865</v>
      </c>
      <c r="E5148" s="1">
        <v>40866</v>
      </c>
      <c r="F5148" s="1" t="str">
        <f t="shared" si="334"/>
        <v>November</v>
      </c>
      <c r="G5148" s="1" t="str">
        <f t="shared" si="335"/>
        <v>2011</v>
      </c>
      <c r="H5148" s="2">
        <f t="shared" si="336"/>
        <v>1</v>
      </c>
      <c r="I5148" s="2" t="b">
        <f t="shared" si="337"/>
        <v>0</v>
      </c>
      <c r="J5148" t="s">
        <v>34</v>
      </c>
      <c r="K5148">
        <v>48</v>
      </c>
      <c r="L5148">
        <v>620.23</v>
      </c>
      <c r="M5148">
        <v>0.06</v>
      </c>
      <c r="N5148" t="s">
        <v>39</v>
      </c>
      <c r="O5148">
        <v>115.24</v>
      </c>
      <c r="P5148">
        <v>12.64</v>
      </c>
      <c r="Q5148">
        <v>4.9800000000000004</v>
      </c>
      <c r="R5148" t="s">
        <v>139</v>
      </c>
      <c r="S5148" t="s">
        <v>140</v>
      </c>
      <c r="T5148" t="s">
        <v>42</v>
      </c>
      <c r="U5148" t="s">
        <v>36</v>
      </c>
      <c r="V5148" t="s">
        <v>37</v>
      </c>
      <c r="W5148">
        <v>0.48</v>
      </c>
    </row>
    <row r="5149" spans="1:23" x14ac:dyDescent="0.3">
      <c r="A5149" t="s">
        <v>1072</v>
      </c>
      <c r="B5149" t="s">
        <v>1493</v>
      </c>
      <c r="D5149" s="1">
        <v>39848</v>
      </c>
      <c r="E5149" s="1">
        <v>39850</v>
      </c>
      <c r="F5149" s="1" t="str">
        <f t="shared" si="334"/>
        <v>February</v>
      </c>
      <c r="G5149" s="1" t="str">
        <f t="shared" si="335"/>
        <v>2009</v>
      </c>
      <c r="H5149" s="2">
        <f t="shared" si="336"/>
        <v>2</v>
      </c>
      <c r="I5149" s="2" t="b">
        <f t="shared" si="337"/>
        <v>0</v>
      </c>
      <c r="J5149" t="s">
        <v>44</v>
      </c>
      <c r="K5149">
        <v>9</v>
      </c>
      <c r="L5149">
        <v>118.66</v>
      </c>
      <c r="M5149">
        <v>0.05</v>
      </c>
      <c r="N5149" t="s">
        <v>18</v>
      </c>
      <c r="O5149">
        <v>32.68</v>
      </c>
      <c r="P5149">
        <v>12.97</v>
      </c>
      <c r="Q5149">
        <v>1.49</v>
      </c>
      <c r="R5149" t="s">
        <v>139</v>
      </c>
      <c r="S5149" t="s">
        <v>140</v>
      </c>
      <c r="T5149" t="s">
        <v>27</v>
      </c>
      <c r="U5149" t="s">
        <v>22</v>
      </c>
      <c r="V5149" t="s">
        <v>29</v>
      </c>
      <c r="W5149">
        <v>0.35</v>
      </c>
    </row>
    <row r="5150" spans="1:23" x14ac:dyDescent="0.3">
      <c r="A5150" t="s">
        <v>1072</v>
      </c>
      <c r="B5150" t="s">
        <v>1493</v>
      </c>
      <c r="D5150" s="1">
        <v>39848</v>
      </c>
      <c r="E5150" s="1">
        <v>39850</v>
      </c>
      <c r="F5150" s="1" t="str">
        <f t="shared" si="334"/>
        <v>February</v>
      </c>
      <c r="G5150" s="1" t="str">
        <f t="shared" si="335"/>
        <v>2009</v>
      </c>
      <c r="H5150" s="2">
        <f t="shared" si="336"/>
        <v>2</v>
      </c>
      <c r="I5150" s="2" t="b">
        <f t="shared" si="337"/>
        <v>0</v>
      </c>
      <c r="J5150" t="s">
        <v>44</v>
      </c>
      <c r="K5150">
        <v>36</v>
      </c>
      <c r="L5150">
        <v>213.74</v>
      </c>
      <c r="M5150">
        <v>0.06</v>
      </c>
      <c r="N5150" t="s">
        <v>18</v>
      </c>
      <c r="O5150">
        <v>-32.15</v>
      </c>
      <c r="P5150">
        <v>5.81</v>
      </c>
      <c r="Q5150">
        <v>3.37</v>
      </c>
      <c r="R5150" t="s">
        <v>139</v>
      </c>
      <c r="S5150" t="s">
        <v>140</v>
      </c>
      <c r="T5150" t="s">
        <v>27</v>
      </c>
      <c r="U5150" t="s">
        <v>22</v>
      </c>
      <c r="V5150" t="s">
        <v>46</v>
      </c>
      <c r="W5150">
        <v>0.54</v>
      </c>
    </row>
    <row r="5151" spans="1:23" x14ac:dyDescent="0.3">
      <c r="A5151" t="s">
        <v>1057</v>
      </c>
      <c r="B5151" t="s">
        <v>1483</v>
      </c>
      <c r="D5151" s="1">
        <v>40760</v>
      </c>
      <c r="E5151" s="1">
        <v>40767</v>
      </c>
      <c r="F5151" s="1" t="str">
        <f t="shared" si="334"/>
        <v>August</v>
      </c>
      <c r="G5151" s="1" t="str">
        <f t="shared" si="335"/>
        <v>2011</v>
      </c>
      <c r="H5151" s="2">
        <f t="shared" si="336"/>
        <v>7</v>
      </c>
      <c r="I5151" s="2" t="b">
        <f t="shared" si="337"/>
        <v>0</v>
      </c>
      <c r="J5151" t="s">
        <v>17</v>
      </c>
      <c r="K5151">
        <v>42</v>
      </c>
      <c r="L5151">
        <v>6427.18</v>
      </c>
      <c r="M5151">
        <v>0.09</v>
      </c>
      <c r="N5151" t="s">
        <v>18</v>
      </c>
      <c r="O5151">
        <v>2097.1</v>
      </c>
      <c r="P5151">
        <v>165.98</v>
      </c>
      <c r="Q5151">
        <v>19.989999999999998</v>
      </c>
      <c r="R5151" t="s">
        <v>139</v>
      </c>
      <c r="S5151" t="s">
        <v>140</v>
      </c>
      <c r="T5151" t="s">
        <v>31</v>
      </c>
      <c r="U5151" t="s">
        <v>22</v>
      </c>
      <c r="V5151" t="s">
        <v>29</v>
      </c>
      <c r="W5151">
        <v>0.4</v>
      </c>
    </row>
    <row r="5152" spans="1:23" x14ac:dyDescent="0.3">
      <c r="A5152" t="s">
        <v>1057</v>
      </c>
      <c r="B5152" t="s">
        <v>1483</v>
      </c>
      <c r="D5152" s="1">
        <v>40760</v>
      </c>
      <c r="E5152" s="1">
        <v>40765</v>
      </c>
      <c r="F5152" s="1" t="str">
        <f t="shared" si="334"/>
        <v>August</v>
      </c>
      <c r="G5152" s="1" t="str">
        <f t="shared" si="335"/>
        <v>2011</v>
      </c>
      <c r="H5152" s="2">
        <f t="shared" si="336"/>
        <v>5</v>
      </c>
      <c r="I5152" s="2" t="b">
        <f t="shared" si="337"/>
        <v>0</v>
      </c>
      <c r="J5152" t="s">
        <v>17</v>
      </c>
      <c r="K5152">
        <v>13</v>
      </c>
      <c r="L5152">
        <v>1330.73</v>
      </c>
      <c r="M5152">
        <v>0.06</v>
      </c>
      <c r="N5152" t="s">
        <v>25</v>
      </c>
      <c r="O5152">
        <v>-450.1</v>
      </c>
      <c r="P5152">
        <v>105.49</v>
      </c>
      <c r="Q5152">
        <v>41.64</v>
      </c>
      <c r="R5152" t="s">
        <v>139</v>
      </c>
      <c r="S5152" t="s">
        <v>140</v>
      </c>
      <c r="T5152" t="s">
        <v>31</v>
      </c>
      <c r="U5152" t="s">
        <v>36</v>
      </c>
      <c r="V5152" t="s">
        <v>55</v>
      </c>
      <c r="W5152">
        <v>0.75</v>
      </c>
    </row>
    <row r="5153" spans="1:23" x14ac:dyDescent="0.3">
      <c r="A5153" t="s">
        <v>1425</v>
      </c>
      <c r="B5153" t="s">
        <v>1062</v>
      </c>
      <c r="D5153" s="1">
        <v>39924</v>
      </c>
      <c r="E5153" s="1">
        <v>39924</v>
      </c>
      <c r="F5153" s="1" t="str">
        <f t="shared" si="334"/>
        <v>April</v>
      </c>
      <c r="G5153" s="1" t="str">
        <f t="shared" si="335"/>
        <v>2009</v>
      </c>
      <c r="H5153" s="2">
        <f t="shared" si="336"/>
        <v>0</v>
      </c>
      <c r="I5153" s="2" t="str">
        <f t="shared" si="337"/>
        <v>FREE DELIVERY</v>
      </c>
      <c r="J5153" t="s">
        <v>52</v>
      </c>
      <c r="K5153">
        <v>21</v>
      </c>
      <c r="L5153">
        <v>7841.57</v>
      </c>
      <c r="M5153">
        <v>0.05</v>
      </c>
      <c r="N5153" t="s">
        <v>39</v>
      </c>
      <c r="O5153">
        <v>2347.1799999999998</v>
      </c>
      <c r="P5153">
        <v>363.25</v>
      </c>
      <c r="Q5153">
        <v>19.989999999999998</v>
      </c>
      <c r="R5153" t="s">
        <v>139</v>
      </c>
      <c r="S5153" t="s">
        <v>140</v>
      </c>
      <c r="T5153" t="s">
        <v>31</v>
      </c>
      <c r="U5153" t="s">
        <v>22</v>
      </c>
      <c r="V5153" t="s">
        <v>28</v>
      </c>
      <c r="W5153">
        <v>0.56999999999999995</v>
      </c>
    </row>
    <row r="5154" spans="1:23" x14ac:dyDescent="0.3">
      <c r="A5154" t="s">
        <v>1425</v>
      </c>
      <c r="B5154" t="s">
        <v>1062</v>
      </c>
      <c r="D5154" s="1">
        <v>39924</v>
      </c>
      <c r="E5154" s="1">
        <v>39924</v>
      </c>
      <c r="F5154" s="1" t="str">
        <f t="shared" si="334"/>
        <v>April</v>
      </c>
      <c r="G5154" s="1" t="str">
        <f t="shared" si="335"/>
        <v>2009</v>
      </c>
      <c r="H5154" s="2">
        <f t="shared" si="336"/>
        <v>0</v>
      </c>
      <c r="I5154" s="2" t="str">
        <f t="shared" si="337"/>
        <v>FREE DELIVERY</v>
      </c>
      <c r="J5154" t="s">
        <v>52</v>
      </c>
      <c r="K5154">
        <v>21</v>
      </c>
      <c r="L5154">
        <v>156.31</v>
      </c>
      <c r="M5154">
        <v>0.06</v>
      </c>
      <c r="N5154" t="s">
        <v>39</v>
      </c>
      <c r="O5154">
        <v>-9.81</v>
      </c>
      <c r="P5154">
        <v>7.59</v>
      </c>
      <c r="Q5154">
        <v>4</v>
      </c>
      <c r="R5154" t="s">
        <v>139</v>
      </c>
      <c r="S5154" t="s">
        <v>140</v>
      </c>
      <c r="T5154" t="s">
        <v>31</v>
      </c>
      <c r="U5154" t="s">
        <v>36</v>
      </c>
      <c r="V5154" t="s">
        <v>37</v>
      </c>
      <c r="W5154">
        <v>0.42</v>
      </c>
    </row>
    <row r="5155" spans="1:23" x14ac:dyDescent="0.3">
      <c r="A5155" t="s">
        <v>1335</v>
      </c>
      <c r="B5155" t="s">
        <v>1628</v>
      </c>
      <c r="D5155" s="1">
        <v>40482</v>
      </c>
      <c r="E5155" s="1">
        <v>40484</v>
      </c>
      <c r="F5155" s="1" t="str">
        <f t="shared" si="334"/>
        <v>November</v>
      </c>
      <c r="G5155" s="1" t="str">
        <f t="shared" si="335"/>
        <v>2010</v>
      </c>
      <c r="H5155" s="2">
        <f t="shared" si="336"/>
        <v>2</v>
      </c>
      <c r="I5155" s="2" t="b">
        <f t="shared" si="337"/>
        <v>0</v>
      </c>
      <c r="J5155" t="s">
        <v>44</v>
      </c>
      <c r="K5155">
        <v>40</v>
      </c>
      <c r="L5155">
        <v>207.42</v>
      </c>
      <c r="M5155">
        <v>0.04</v>
      </c>
      <c r="N5155" t="s">
        <v>18</v>
      </c>
      <c r="O5155">
        <v>-115.35</v>
      </c>
      <c r="P5155">
        <v>4.91</v>
      </c>
      <c r="Q5155">
        <v>5.68</v>
      </c>
      <c r="R5155" t="s">
        <v>139</v>
      </c>
      <c r="S5155" t="s">
        <v>140</v>
      </c>
      <c r="T5155" t="s">
        <v>27</v>
      </c>
      <c r="U5155" t="s">
        <v>22</v>
      </c>
      <c r="V5155" t="s">
        <v>29</v>
      </c>
      <c r="W5155">
        <v>0.36</v>
      </c>
    </row>
    <row r="5156" spans="1:23" x14ac:dyDescent="0.3">
      <c r="A5156" t="s">
        <v>1335</v>
      </c>
      <c r="B5156" t="s">
        <v>1628</v>
      </c>
      <c r="D5156" s="1">
        <v>40482</v>
      </c>
      <c r="E5156" s="1">
        <v>40484</v>
      </c>
      <c r="F5156" s="1" t="str">
        <f t="shared" si="334"/>
        <v>November</v>
      </c>
      <c r="G5156" s="1" t="str">
        <f t="shared" si="335"/>
        <v>2010</v>
      </c>
      <c r="H5156" s="2">
        <f t="shared" si="336"/>
        <v>2</v>
      </c>
      <c r="I5156" s="2" t="b">
        <f t="shared" si="337"/>
        <v>0</v>
      </c>
      <c r="J5156" t="s">
        <v>44</v>
      </c>
      <c r="K5156">
        <v>48</v>
      </c>
      <c r="L5156">
        <v>1031.18</v>
      </c>
      <c r="M5156">
        <v>0.01</v>
      </c>
      <c r="N5156" t="s">
        <v>18</v>
      </c>
      <c r="O5156">
        <v>349.82</v>
      </c>
      <c r="P5156">
        <v>19.98</v>
      </c>
      <c r="Q5156">
        <v>5.77</v>
      </c>
      <c r="R5156" t="s">
        <v>139</v>
      </c>
      <c r="S5156" t="s">
        <v>140</v>
      </c>
      <c r="T5156" t="s">
        <v>27</v>
      </c>
      <c r="U5156" t="s">
        <v>22</v>
      </c>
      <c r="V5156" t="s">
        <v>43</v>
      </c>
      <c r="W5156">
        <v>0.38</v>
      </c>
    </row>
    <row r="5157" spans="1:23" x14ac:dyDescent="0.3">
      <c r="A5157" t="s">
        <v>1072</v>
      </c>
      <c r="B5157" t="s">
        <v>1493</v>
      </c>
      <c r="D5157" s="1">
        <v>40318</v>
      </c>
      <c r="E5157" s="1">
        <v>40319</v>
      </c>
      <c r="F5157" s="1" t="str">
        <f t="shared" si="334"/>
        <v>May</v>
      </c>
      <c r="G5157" s="1" t="str">
        <f t="shared" si="335"/>
        <v>2010</v>
      </c>
      <c r="H5157" s="2">
        <f t="shared" si="336"/>
        <v>1</v>
      </c>
      <c r="I5157" s="2" t="b">
        <f t="shared" si="337"/>
        <v>0</v>
      </c>
      <c r="J5157" t="s">
        <v>34</v>
      </c>
      <c r="K5157">
        <v>36</v>
      </c>
      <c r="L5157">
        <v>461.4</v>
      </c>
      <c r="M5157">
        <v>0.03</v>
      </c>
      <c r="N5157" t="s">
        <v>18</v>
      </c>
      <c r="O5157">
        <v>36.39</v>
      </c>
      <c r="P5157">
        <v>12.07</v>
      </c>
      <c r="Q5157">
        <v>6.2</v>
      </c>
      <c r="R5157" t="s">
        <v>139</v>
      </c>
      <c r="S5157" t="s">
        <v>140</v>
      </c>
      <c r="T5157" t="s">
        <v>27</v>
      </c>
      <c r="U5157" t="s">
        <v>36</v>
      </c>
      <c r="V5157" t="s">
        <v>37</v>
      </c>
      <c r="W5157">
        <v>0.52</v>
      </c>
    </row>
    <row r="5158" spans="1:23" x14ac:dyDescent="0.3">
      <c r="A5158" t="s">
        <v>1403</v>
      </c>
      <c r="B5158" t="s">
        <v>1000</v>
      </c>
      <c r="D5158" s="1">
        <v>40425</v>
      </c>
      <c r="E5158" s="1">
        <v>40427</v>
      </c>
      <c r="F5158" s="1" t="str">
        <f t="shared" si="334"/>
        <v>September</v>
      </c>
      <c r="G5158" s="1" t="str">
        <f t="shared" si="335"/>
        <v>2010</v>
      </c>
      <c r="H5158" s="2">
        <f t="shared" si="336"/>
        <v>2</v>
      </c>
      <c r="I5158" s="2" t="b">
        <f t="shared" si="337"/>
        <v>0</v>
      </c>
      <c r="J5158" t="s">
        <v>44</v>
      </c>
      <c r="K5158">
        <v>10</v>
      </c>
      <c r="L5158">
        <v>278.10000000000002</v>
      </c>
      <c r="M5158">
        <v>0.09</v>
      </c>
      <c r="N5158" t="s">
        <v>18</v>
      </c>
      <c r="O5158">
        <v>68.099999999999994</v>
      </c>
      <c r="P5158">
        <v>30.56</v>
      </c>
      <c r="Q5158">
        <v>2.99</v>
      </c>
      <c r="R5158" t="s">
        <v>139</v>
      </c>
      <c r="S5158" t="s">
        <v>140</v>
      </c>
      <c r="T5158" t="s">
        <v>31</v>
      </c>
      <c r="U5158" t="s">
        <v>22</v>
      </c>
      <c r="V5158" t="s">
        <v>29</v>
      </c>
      <c r="W5158">
        <v>0.35</v>
      </c>
    </row>
    <row r="5159" spans="1:23" x14ac:dyDescent="0.3">
      <c r="A5159" t="s">
        <v>1638</v>
      </c>
      <c r="B5159" t="s">
        <v>1639</v>
      </c>
      <c r="D5159" s="1">
        <v>40469</v>
      </c>
      <c r="E5159" s="1">
        <v>40471</v>
      </c>
      <c r="F5159" s="1" t="str">
        <f t="shared" si="334"/>
        <v>October</v>
      </c>
      <c r="G5159" s="1" t="str">
        <f t="shared" si="335"/>
        <v>2010</v>
      </c>
      <c r="H5159" s="2">
        <f t="shared" si="336"/>
        <v>2</v>
      </c>
      <c r="I5159" s="2" t="b">
        <f t="shared" si="337"/>
        <v>0</v>
      </c>
      <c r="J5159" t="s">
        <v>24</v>
      </c>
      <c r="K5159">
        <v>5</v>
      </c>
      <c r="L5159">
        <v>85.89</v>
      </c>
      <c r="M5159">
        <v>0.08</v>
      </c>
      <c r="N5159" t="s">
        <v>18</v>
      </c>
      <c r="O5159">
        <v>-48.88</v>
      </c>
      <c r="P5159">
        <v>15.98</v>
      </c>
      <c r="Q5159">
        <v>6.5</v>
      </c>
      <c r="R5159" t="s">
        <v>139</v>
      </c>
      <c r="S5159" t="s">
        <v>140</v>
      </c>
      <c r="T5159" t="s">
        <v>31</v>
      </c>
      <c r="U5159" t="s">
        <v>32</v>
      </c>
      <c r="V5159" t="s">
        <v>48</v>
      </c>
      <c r="W5159">
        <v>0.48</v>
      </c>
    </row>
    <row r="5160" spans="1:23" x14ac:dyDescent="0.3">
      <c r="A5160" t="s">
        <v>1649</v>
      </c>
      <c r="B5160" t="s">
        <v>1650</v>
      </c>
      <c r="D5160" s="1">
        <v>41065</v>
      </c>
      <c r="E5160" s="1">
        <v>41067</v>
      </c>
      <c r="F5160" s="1" t="str">
        <f t="shared" si="334"/>
        <v>June</v>
      </c>
      <c r="G5160" s="1" t="str">
        <f t="shared" si="335"/>
        <v>2012</v>
      </c>
      <c r="H5160" s="2">
        <f t="shared" si="336"/>
        <v>2</v>
      </c>
      <c r="I5160" s="2" t="b">
        <f t="shared" si="337"/>
        <v>0</v>
      </c>
      <c r="J5160" t="s">
        <v>44</v>
      </c>
      <c r="K5160">
        <v>13</v>
      </c>
      <c r="L5160">
        <v>4567.3599999999997</v>
      </c>
      <c r="M5160">
        <v>7.0000000000000007E-2</v>
      </c>
      <c r="N5160" t="s">
        <v>18</v>
      </c>
      <c r="O5160">
        <v>889.31</v>
      </c>
      <c r="P5160">
        <v>363.25</v>
      </c>
      <c r="Q5160">
        <v>19.989999999999998</v>
      </c>
      <c r="R5160" t="s">
        <v>139</v>
      </c>
      <c r="S5160" t="s">
        <v>140</v>
      </c>
      <c r="T5160" t="s">
        <v>42</v>
      </c>
      <c r="U5160" t="s">
        <v>22</v>
      </c>
      <c r="V5160" t="s">
        <v>28</v>
      </c>
      <c r="W5160">
        <v>0.56999999999999995</v>
      </c>
    </row>
    <row r="5161" spans="1:23" x14ac:dyDescent="0.3">
      <c r="A5161" t="s">
        <v>1173</v>
      </c>
      <c r="B5161" t="s">
        <v>1023</v>
      </c>
      <c r="D5161" s="1">
        <v>40996</v>
      </c>
      <c r="E5161" s="1">
        <v>40997</v>
      </c>
      <c r="F5161" s="1" t="str">
        <f t="shared" si="334"/>
        <v>March</v>
      </c>
      <c r="G5161" s="1" t="str">
        <f t="shared" si="335"/>
        <v>2012</v>
      </c>
      <c r="H5161" s="2">
        <f t="shared" si="336"/>
        <v>1</v>
      </c>
      <c r="I5161" s="2" t="b">
        <f t="shared" si="337"/>
        <v>0</v>
      </c>
      <c r="J5161" t="s">
        <v>34</v>
      </c>
      <c r="K5161">
        <v>30</v>
      </c>
      <c r="L5161">
        <v>10413.67</v>
      </c>
      <c r="M5161">
        <v>0.04</v>
      </c>
      <c r="N5161" t="s">
        <v>25</v>
      </c>
      <c r="O5161">
        <v>1099.29</v>
      </c>
      <c r="P5161">
        <v>355.98</v>
      </c>
      <c r="Q5161">
        <v>58.92</v>
      </c>
      <c r="R5161" t="s">
        <v>139</v>
      </c>
      <c r="S5161" t="s">
        <v>140</v>
      </c>
      <c r="T5161" t="s">
        <v>21</v>
      </c>
      <c r="U5161" t="s">
        <v>36</v>
      </c>
      <c r="V5161" t="s">
        <v>67</v>
      </c>
      <c r="W5161">
        <v>0.64</v>
      </c>
    </row>
    <row r="5162" spans="1:23" x14ac:dyDescent="0.3">
      <c r="A5162" t="s">
        <v>1173</v>
      </c>
      <c r="B5162" t="s">
        <v>1023</v>
      </c>
      <c r="D5162" s="1">
        <v>40996</v>
      </c>
      <c r="E5162" s="1">
        <v>40999</v>
      </c>
      <c r="F5162" s="1" t="str">
        <f t="shared" si="334"/>
        <v>March</v>
      </c>
      <c r="G5162" s="1" t="str">
        <f t="shared" si="335"/>
        <v>2012</v>
      </c>
      <c r="H5162" s="2">
        <f t="shared" si="336"/>
        <v>3</v>
      </c>
      <c r="I5162" s="2" t="b">
        <f t="shared" si="337"/>
        <v>0</v>
      </c>
      <c r="J5162" t="s">
        <v>34</v>
      </c>
      <c r="K5162">
        <v>3</v>
      </c>
      <c r="L5162">
        <v>71.489999999999995</v>
      </c>
      <c r="M5162">
        <v>0.06</v>
      </c>
      <c r="N5162" t="s">
        <v>18</v>
      </c>
      <c r="O5162">
        <v>41.98</v>
      </c>
      <c r="P5162">
        <v>19.989999999999998</v>
      </c>
      <c r="Q5162">
        <v>11.17</v>
      </c>
      <c r="R5162" t="s">
        <v>139</v>
      </c>
      <c r="S5162" t="s">
        <v>140</v>
      </c>
      <c r="T5162" t="s">
        <v>21</v>
      </c>
      <c r="U5162" t="s">
        <v>36</v>
      </c>
      <c r="V5162" t="s">
        <v>37</v>
      </c>
      <c r="W5162">
        <v>0.6</v>
      </c>
    </row>
    <row r="5163" spans="1:23" x14ac:dyDescent="0.3">
      <c r="A5163" t="s">
        <v>1401</v>
      </c>
      <c r="B5163" t="s">
        <v>1594</v>
      </c>
      <c r="D5163" s="1">
        <v>40001</v>
      </c>
      <c r="E5163" s="1">
        <v>40006</v>
      </c>
      <c r="F5163" s="1" t="str">
        <f t="shared" si="334"/>
        <v>July</v>
      </c>
      <c r="G5163" s="1" t="str">
        <f t="shared" si="335"/>
        <v>2009</v>
      </c>
      <c r="H5163" s="2">
        <f t="shared" si="336"/>
        <v>5</v>
      </c>
      <c r="I5163" s="2" t="b">
        <f t="shared" si="337"/>
        <v>0</v>
      </c>
      <c r="J5163" t="s">
        <v>17</v>
      </c>
      <c r="K5163">
        <v>20</v>
      </c>
      <c r="L5163">
        <v>668.8</v>
      </c>
      <c r="M5163">
        <v>0.04</v>
      </c>
      <c r="N5163" t="s">
        <v>18</v>
      </c>
      <c r="O5163">
        <v>92.34</v>
      </c>
      <c r="P5163">
        <v>33.89</v>
      </c>
      <c r="Q5163">
        <v>5.0999999999999996</v>
      </c>
      <c r="R5163" t="s">
        <v>139</v>
      </c>
      <c r="S5163" t="s">
        <v>140</v>
      </c>
      <c r="T5163" t="s">
        <v>42</v>
      </c>
      <c r="U5163" t="s">
        <v>22</v>
      </c>
      <c r="V5163" t="s">
        <v>23</v>
      </c>
      <c r="W5163">
        <v>0.6</v>
      </c>
    </row>
    <row r="5164" spans="1:23" x14ac:dyDescent="0.3">
      <c r="A5164" t="s">
        <v>1425</v>
      </c>
      <c r="B5164" t="s">
        <v>1062</v>
      </c>
      <c r="D5164" s="1">
        <v>40127</v>
      </c>
      <c r="E5164" s="1">
        <v>40128</v>
      </c>
      <c r="F5164" s="1" t="str">
        <f t="shared" si="334"/>
        <v>November</v>
      </c>
      <c r="G5164" s="1" t="str">
        <f t="shared" si="335"/>
        <v>2009</v>
      </c>
      <c r="H5164" s="2">
        <f t="shared" si="336"/>
        <v>1</v>
      </c>
      <c r="I5164" s="2" t="b">
        <f t="shared" si="337"/>
        <v>0</v>
      </c>
      <c r="J5164" t="s">
        <v>24</v>
      </c>
      <c r="K5164">
        <v>37</v>
      </c>
      <c r="L5164">
        <v>641.89</v>
      </c>
      <c r="M5164">
        <v>0.03</v>
      </c>
      <c r="N5164" t="s">
        <v>18</v>
      </c>
      <c r="O5164">
        <v>207.3</v>
      </c>
      <c r="P5164">
        <v>17.48</v>
      </c>
      <c r="Q5164">
        <v>1.99</v>
      </c>
      <c r="R5164" t="s">
        <v>139</v>
      </c>
      <c r="S5164" t="s">
        <v>140</v>
      </c>
      <c r="T5164" t="s">
        <v>31</v>
      </c>
      <c r="U5164" t="s">
        <v>32</v>
      </c>
      <c r="V5164" t="s">
        <v>48</v>
      </c>
      <c r="W5164">
        <v>0.45</v>
      </c>
    </row>
    <row r="5165" spans="1:23" x14ac:dyDescent="0.3">
      <c r="A5165" t="s">
        <v>1057</v>
      </c>
      <c r="B5165" t="s">
        <v>1483</v>
      </c>
      <c r="D5165" s="1">
        <v>40998</v>
      </c>
      <c r="E5165" s="1">
        <v>41000</v>
      </c>
      <c r="F5165" s="1" t="str">
        <f t="shared" si="334"/>
        <v>April</v>
      </c>
      <c r="G5165" s="1" t="str">
        <f t="shared" si="335"/>
        <v>2012</v>
      </c>
      <c r="H5165" s="2">
        <f t="shared" si="336"/>
        <v>2</v>
      </c>
      <c r="I5165" s="2" t="b">
        <f t="shared" si="337"/>
        <v>0</v>
      </c>
      <c r="J5165" t="s">
        <v>17</v>
      </c>
      <c r="K5165">
        <v>33</v>
      </c>
      <c r="L5165">
        <v>21205.5</v>
      </c>
      <c r="M5165">
        <v>0.1</v>
      </c>
      <c r="N5165" t="s">
        <v>18</v>
      </c>
      <c r="O5165">
        <v>241.3</v>
      </c>
      <c r="P5165">
        <v>699.99</v>
      </c>
      <c r="Q5165">
        <v>24.49</v>
      </c>
      <c r="R5165" t="s">
        <v>139</v>
      </c>
      <c r="S5165" t="s">
        <v>140</v>
      </c>
      <c r="T5165" t="s">
        <v>31</v>
      </c>
      <c r="U5165" t="s">
        <v>32</v>
      </c>
      <c r="V5165" t="s">
        <v>62</v>
      </c>
      <c r="W5165">
        <v>0.41</v>
      </c>
    </row>
    <row r="5166" spans="1:23" x14ac:dyDescent="0.3">
      <c r="A5166" t="s">
        <v>1496</v>
      </c>
      <c r="B5166" t="s">
        <v>1360</v>
      </c>
      <c r="D5166" s="1">
        <v>40003</v>
      </c>
      <c r="E5166" s="1">
        <v>40005</v>
      </c>
      <c r="F5166" s="1" t="str">
        <f t="shared" si="334"/>
        <v>July</v>
      </c>
      <c r="G5166" s="1" t="str">
        <f t="shared" si="335"/>
        <v>2009</v>
      </c>
      <c r="H5166" s="2">
        <f t="shared" si="336"/>
        <v>2</v>
      </c>
      <c r="I5166" s="2" t="b">
        <f t="shared" si="337"/>
        <v>0</v>
      </c>
      <c r="J5166" t="s">
        <v>34</v>
      </c>
      <c r="K5166">
        <v>5</v>
      </c>
      <c r="L5166">
        <v>24.09</v>
      </c>
      <c r="M5166">
        <v>0.04</v>
      </c>
      <c r="N5166" t="s">
        <v>18</v>
      </c>
      <c r="O5166">
        <v>-20.23</v>
      </c>
      <c r="P5166">
        <v>3.81</v>
      </c>
      <c r="Q5166">
        <v>5.44</v>
      </c>
      <c r="R5166" t="s">
        <v>139</v>
      </c>
      <c r="S5166" t="s">
        <v>140</v>
      </c>
      <c r="T5166" t="s">
        <v>31</v>
      </c>
      <c r="U5166" t="s">
        <v>22</v>
      </c>
      <c r="V5166" t="s">
        <v>29</v>
      </c>
      <c r="W5166">
        <v>0.36</v>
      </c>
    </row>
    <row r="5167" spans="1:23" x14ac:dyDescent="0.3">
      <c r="A5167" t="s">
        <v>1496</v>
      </c>
      <c r="B5167" t="s">
        <v>1360</v>
      </c>
      <c r="D5167" s="1">
        <v>40003</v>
      </c>
      <c r="E5167" s="1">
        <v>40003</v>
      </c>
      <c r="F5167" s="1" t="str">
        <f t="shared" si="334"/>
        <v>July</v>
      </c>
      <c r="G5167" s="1" t="str">
        <f t="shared" si="335"/>
        <v>2009</v>
      </c>
      <c r="H5167" s="2">
        <f t="shared" si="336"/>
        <v>0</v>
      </c>
      <c r="I5167" s="2" t="str">
        <f t="shared" si="337"/>
        <v>FREE DELIVERY</v>
      </c>
      <c r="J5167" t="s">
        <v>34</v>
      </c>
      <c r="K5167">
        <v>41</v>
      </c>
      <c r="L5167">
        <v>173.27</v>
      </c>
      <c r="M5167">
        <v>0.02</v>
      </c>
      <c r="N5167" t="s">
        <v>18</v>
      </c>
      <c r="O5167">
        <v>51.29</v>
      </c>
      <c r="P5167">
        <v>4</v>
      </c>
      <c r="Q5167">
        <v>1.3</v>
      </c>
      <c r="R5167" t="s">
        <v>139</v>
      </c>
      <c r="S5167" t="s">
        <v>140</v>
      </c>
      <c r="T5167" t="s">
        <v>31</v>
      </c>
      <c r="U5167" t="s">
        <v>22</v>
      </c>
      <c r="V5167" t="s">
        <v>43</v>
      </c>
      <c r="W5167">
        <v>0.37</v>
      </c>
    </row>
    <row r="5168" spans="1:23" x14ac:dyDescent="0.3">
      <c r="A5168" t="s">
        <v>1335</v>
      </c>
      <c r="B5168" t="s">
        <v>1628</v>
      </c>
      <c r="D5168" s="1">
        <v>40704</v>
      </c>
      <c r="E5168" s="1">
        <v>40706</v>
      </c>
      <c r="F5168" s="1" t="str">
        <f t="shared" si="334"/>
        <v>June</v>
      </c>
      <c r="G5168" s="1" t="str">
        <f t="shared" si="335"/>
        <v>2011</v>
      </c>
      <c r="H5168" s="2">
        <f t="shared" si="336"/>
        <v>2</v>
      </c>
      <c r="I5168" s="2" t="b">
        <f t="shared" si="337"/>
        <v>0</v>
      </c>
      <c r="J5168" t="s">
        <v>34</v>
      </c>
      <c r="K5168">
        <v>44</v>
      </c>
      <c r="L5168">
        <v>601.78</v>
      </c>
      <c r="M5168">
        <v>0.05</v>
      </c>
      <c r="N5168" t="s">
        <v>18</v>
      </c>
      <c r="O5168">
        <v>26.44</v>
      </c>
      <c r="P5168">
        <v>13.48</v>
      </c>
      <c r="Q5168">
        <v>4.51</v>
      </c>
      <c r="R5168" t="s">
        <v>139</v>
      </c>
      <c r="S5168" t="s">
        <v>140</v>
      </c>
      <c r="T5168" t="s">
        <v>27</v>
      </c>
      <c r="U5168" t="s">
        <v>22</v>
      </c>
      <c r="V5168" t="s">
        <v>23</v>
      </c>
      <c r="W5168">
        <v>0.59</v>
      </c>
    </row>
    <row r="5169" spans="1:23" x14ac:dyDescent="0.3">
      <c r="A5169" t="s">
        <v>1168</v>
      </c>
      <c r="B5169" t="s">
        <v>1464</v>
      </c>
      <c r="D5169" s="1">
        <v>39896</v>
      </c>
      <c r="E5169" s="1">
        <v>39898</v>
      </c>
      <c r="F5169" s="1" t="str">
        <f t="shared" si="334"/>
        <v>March</v>
      </c>
      <c r="G5169" s="1" t="str">
        <f t="shared" si="335"/>
        <v>2009</v>
      </c>
      <c r="H5169" s="2">
        <f t="shared" si="336"/>
        <v>2</v>
      </c>
      <c r="I5169" s="2" t="b">
        <f t="shared" si="337"/>
        <v>0</v>
      </c>
      <c r="J5169" t="s">
        <v>17</v>
      </c>
      <c r="K5169">
        <v>6</v>
      </c>
      <c r="L5169">
        <v>60.67</v>
      </c>
      <c r="M5169">
        <v>0.08</v>
      </c>
      <c r="N5169" t="s">
        <v>18</v>
      </c>
      <c r="O5169">
        <v>10.29</v>
      </c>
      <c r="P5169">
        <v>9.48</v>
      </c>
      <c r="Q5169">
        <v>7.29</v>
      </c>
      <c r="R5169" t="s">
        <v>139</v>
      </c>
      <c r="S5169" t="s">
        <v>140</v>
      </c>
      <c r="T5169" t="s">
        <v>21</v>
      </c>
      <c r="U5169" t="s">
        <v>36</v>
      </c>
      <c r="V5169" t="s">
        <v>37</v>
      </c>
      <c r="W5169">
        <v>0.45</v>
      </c>
    </row>
    <row r="5170" spans="1:23" x14ac:dyDescent="0.3">
      <c r="A5170" t="s">
        <v>1168</v>
      </c>
      <c r="B5170" t="s">
        <v>1464</v>
      </c>
      <c r="D5170" s="1">
        <v>39896</v>
      </c>
      <c r="E5170" s="1">
        <v>39900</v>
      </c>
      <c r="F5170" s="1" t="str">
        <f t="shared" si="334"/>
        <v>March</v>
      </c>
      <c r="G5170" s="1" t="str">
        <f t="shared" si="335"/>
        <v>2009</v>
      </c>
      <c r="H5170" s="2">
        <f t="shared" si="336"/>
        <v>4</v>
      </c>
      <c r="I5170" s="2" t="b">
        <f t="shared" si="337"/>
        <v>0</v>
      </c>
      <c r="J5170" t="s">
        <v>17</v>
      </c>
      <c r="K5170">
        <v>32</v>
      </c>
      <c r="L5170">
        <v>6195.87</v>
      </c>
      <c r="M5170">
        <v>0.03</v>
      </c>
      <c r="N5170" t="s">
        <v>18</v>
      </c>
      <c r="O5170">
        <v>781.03</v>
      </c>
      <c r="P5170">
        <v>193.17</v>
      </c>
      <c r="Q5170">
        <v>19.989999999999998</v>
      </c>
      <c r="R5170" t="s">
        <v>139</v>
      </c>
      <c r="S5170" t="s">
        <v>140</v>
      </c>
      <c r="T5170" t="s">
        <v>21</v>
      </c>
      <c r="U5170" t="s">
        <v>22</v>
      </c>
      <c r="V5170" t="s">
        <v>23</v>
      </c>
      <c r="W5170">
        <v>0.71</v>
      </c>
    </row>
    <row r="5171" spans="1:23" x14ac:dyDescent="0.3">
      <c r="A5171" t="s">
        <v>1168</v>
      </c>
      <c r="B5171" t="s">
        <v>1629</v>
      </c>
      <c r="D5171" s="1">
        <v>39997</v>
      </c>
      <c r="E5171" s="1">
        <v>39998</v>
      </c>
      <c r="F5171" s="1" t="str">
        <f t="shared" si="334"/>
        <v>July</v>
      </c>
      <c r="G5171" s="1" t="str">
        <f t="shared" si="335"/>
        <v>2009</v>
      </c>
      <c r="H5171" s="2">
        <f t="shared" si="336"/>
        <v>1</v>
      </c>
      <c r="I5171" s="2" t="b">
        <f t="shared" si="337"/>
        <v>0</v>
      </c>
      <c r="J5171" t="s">
        <v>24</v>
      </c>
      <c r="K5171">
        <v>26</v>
      </c>
      <c r="L5171">
        <v>299.07</v>
      </c>
      <c r="M5171">
        <v>0.1</v>
      </c>
      <c r="N5171" t="s">
        <v>18</v>
      </c>
      <c r="O5171">
        <v>137.47</v>
      </c>
      <c r="P5171">
        <v>12.53</v>
      </c>
      <c r="Q5171">
        <v>0.49</v>
      </c>
      <c r="R5171" t="s">
        <v>139</v>
      </c>
      <c r="S5171" t="s">
        <v>140</v>
      </c>
      <c r="T5171" t="s">
        <v>31</v>
      </c>
      <c r="U5171" t="s">
        <v>22</v>
      </c>
      <c r="V5171" t="s">
        <v>57</v>
      </c>
      <c r="W5171">
        <v>0.38</v>
      </c>
    </row>
    <row r="5172" spans="1:23" x14ac:dyDescent="0.3">
      <c r="A5172" t="s">
        <v>1168</v>
      </c>
      <c r="B5172" t="s">
        <v>1629</v>
      </c>
      <c r="D5172" s="1">
        <v>39997</v>
      </c>
      <c r="E5172" s="1">
        <v>39998</v>
      </c>
      <c r="F5172" s="1" t="str">
        <f t="shared" si="334"/>
        <v>July</v>
      </c>
      <c r="G5172" s="1" t="str">
        <f t="shared" si="335"/>
        <v>2009</v>
      </c>
      <c r="H5172" s="2">
        <f t="shared" si="336"/>
        <v>1</v>
      </c>
      <c r="I5172" s="2" t="b">
        <f t="shared" si="337"/>
        <v>0</v>
      </c>
      <c r="J5172" t="s">
        <v>24</v>
      </c>
      <c r="K5172">
        <v>5</v>
      </c>
      <c r="L5172">
        <v>708.87</v>
      </c>
      <c r="M5172">
        <v>0.1</v>
      </c>
      <c r="N5172" t="s">
        <v>25</v>
      </c>
      <c r="O5172">
        <v>-270.85000000000002</v>
      </c>
      <c r="P5172">
        <v>146.34</v>
      </c>
      <c r="Q5172">
        <v>43.75</v>
      </c>
      <c r="R5172" t="s">
        <v>139</v>
      </c>
      <c r="S5172" t="s">
        <v>140</v>
      </c>
      <c r="T5172" t="s">
        <v>31</v>
      </c>
      <c r="U5172" t="s">
        <v>36</v>
      </c>
      <c r="V5172" t="s">
        <v>55</v>
      </c>
      <c r="W5172">
        <v>0.64</v>
      </c>
    </row>
    <row r="5173" spans="1:23" x14ac:dyDescent="0.3">
      <c r="A5173" t="s">
        <v>1157</v>
      </c>
      <c r="B5173" t="s">
        <v>1158</v>
      </c>
      <c r="D5173" s="1">
        <v>39833</v>
      </c>
      <c r="E5173" s="1">
        <v>39834</v>
      </c>
      <c r="F5173" s="1" t="str">
        <f t="shared" si="334"/>
        <v>January</v>
      </c>
      <c r="G5173" s="1" t="str">
        <f t="shared" si="335"/>
        <v>2009</v>
      </c>
      <c r="H5173" s="2">
        <f t="shared" si="336"/>
        <v>1</v>
      </c>
      <c r="I5173" s="2" t="b">
        <f t="shared" si="337"/>
        <v>0</v>
      </c>
      <c r="J5173" t="s">
        <v>52</v>
      </c>
      <c r="K5173">
        <v>36</v>
      </c>
      <c r="L5173">
        <v>2167.0500000000002</v>
      </c>
      <c r="M5173">
        <v>0.02</v>
      </c>
      <c r="N5173" t="s">
        <v>18</v>
      </c>
      <c r="O5173">
        <v>684.9</v>
      </c>
      <c r="P5173">
        <v>60.22</v>
      </c>
      <c r="Q5173">
        <v>3.5</v>
      </c>
      <c r="R5173" t="s">
        <v>139</v>
      </c>
      <c r="S5173" t="s">
        <v>140</v>
      </c>
      <c r="T5173" t="s">
        <v>31</v>
      </c>
      <c r="U5173" t="s">
        <v>22</v>
      </c>
      <c r="V5173" t="s">
        <v>28</v>
      </c>
      <c r="W5173">
        <v>0.56999999999999995</v>
      </c>
    </row>
    <row r="5174" spans="1:23" x14ac:dyDescent="0.3">
      <c r="A5174" t="s">
        <v>1242</v>
      </c>
      <c r="B5174" t="s">
        <v>1243</v>
      </c>
      <c r="D5174" s="1">
        <v>40897</v>
      </c>
      <c r="E5174" s="1">
        <v>40899</v>
      </c>
      <c r="F5174" s="1" t="str">
        <f t="shared" si="334"/>
        <v>December</v>
      </c>
      <c r="G5174" s="1" t="str">
        <f t="shared" si="335"/>
        <v>2011</v>
      </c>
      <c r="H5174" s="2">
        <f t="shared" si="336"/>
        <v>2</v>
      </c>
      <c r="I5174" s="2" t="b">
        <f t="shared" si="337"/>
        <v>0</v>
      </c>
      <c r="J5174" t="s">
        <v>52</v>
      </c>
      <c r="K5174">
        <v>10</v>
      </c>
      <c r="L5174">
        <v>70.02</v>
      </c>
      <c r="M5174">
        <v>7.0000000000000007E-2</v>
      </c>
      <c r="N5174" t="s">
        <v>18</v>
      </c>
      <c r="O5174">
        <v>22.62</v>
      </c>
      <c r="P5174">
        <v>7.31</v>
      </c>
      <c r="Q5174">
        <v>0.5</v>
      </c>
      <c r="R5174" t="s">
        <v>139</v>
      </c>
      <c r="S5174" t="s">
        <v>140</v>
      </c>
      <c r="T5174" t="s">
        <v>21</v>
      </c>
      <c r="U5174" t="s">
        <v>22</v>
      </c>
      <c r="V5174" t="s">
        <v>57</v>
      </c>
      <c r="W5174">
        <v>0.38</v>
      </c>
    </row>
    <row r="5175" spans="1:23" x14ac:dyDescent="0.3">
      <c r="A5175" t="s">
        <v>983</v>
      </c>
      <c r="B5175" t="s">
        <v>1135</v>
      </c>
      <c r="D5175" s="1">
        <v>40712</v>
      </c>
      <c r="E5175" s="1">
        <v>40714</v>
      </c>
      <c r="F5175" s="1" t="str">
        <f t="shared" si="334"/>
        <v>June</v>
      </c>
      <c r="G5175" s="1" t="str">
        <f t="shared" si="335"/>
        <v>2011</v>
      </c>
      <c r="H5175" s="2">
        <f t="shared" si="336"/>
        <v>2</v>
      </c>
      <c r="I5175" s="2" t="b">
        <f t="shared" si="337"/>
        <v>0</v>
      </c>
      <c r="J5175" t="s">
        <v>44</v>
      </c>
      <c r="K5175">
        <v>10</v>
      </c>
      <c r="L5175">
        <v>236.17</v>
      </c>
      <c r="M5175">
        <v>0.09</v>
      </c>
      <c r="N5175" t="s">
        <v>25</v>
      </c>
      <c r="O5175">
        <v>-21.39</v>
      </c>
      <c r="P5175">
        <v>23.99</v>
      </c>
      <c r="Q5175">
        <v>15.68</v>
      </c>
      <c r="R5175" t="s">
        <v>139</v>
      </c>
      <c r="S5175" t="s">
        <v>140</v>
      </c>
      <c r="T5175" t="s">
        <v>27</v>
      </c>
      <c r="U5175" t="s">
        <v>36</v>
      </c>
      <c r="V5175" t="s">
        <v>37</v>
      </c>
      <c r="W5175">
        <v>0.62</v>
      </c>
    </row>
    <row r="5176" spans="1:23" x14ac:dyDescent="0.3">
      <c r="A5176" t="s">
        <v>1393</v>
      </c>
      <c r="B5176" t="s">
        <v>1394</v>
      </c>
      <c r="D5176" s="1">
        <v>40118</v>
      </c>
      <c r="E5176" s="1">
        <v>40120</v>
      </c>
      <c r="F5176" s="1" t="str">
        <f t="shared" si="334"/>
        <v>November</v>
      </c>
      <c r="G5176" s="1" t="str">
        <f t="shared" si="335"/>
        <v>2009</v>
      </c>
      <c r="H5176" s="2">
        <f t="shared" si="336"/>
        <v>2</v>
      </c>
      <c r="I5176" s="2" t="b">
        <f t="shared" si="337"/>
        <v>0</v>
      </c>
      <c r="J5176" t="s">
        <v>34</v>
      </c>
      <c r="K5176">
        <v>25</v>
      </c>
      <c r="L5176">
        <v>152.31</v>
      </c>
      <c r="M5176">
        <v>0.03</v>
      </c>
      <c r="N5176" t="s">
        <v>18</v>
      </c>
      <c r="O5176">
        <v>38.08</v>
      </c>
      <c r="P5176">
        <v>5.98</v>
      </c>
      <c r="Q5176">
        <v>1.49</v>
      </c>
      <c r="R5176" t="s">
        <v>139</v>
      </c>
      <c r="S5176" t="s">
        <v>140</v>
      </c>
      <c r="T5176" t="s">
        <v>21</v>
      </c>
      <c r="U5176" t="s">
        <v>22</v>
      </c>
      <c r="V5176" t="s">
        <v>29</v>
      </c>
      <c r="W5176">
        <v>0.39</v>
      </c>
    </row>
    <row r="5177" spans="1:23" x14ac:dyDescent="0.3">
      <c r="A5177" t="s">
        <v>1637</v>
      </c>
      <c r="B5177" t="s">
        <v>924</v>
      </c>
      <c r="D5177" s="1">
        <v>40661</v>
      </c>
      <c r="E5177" s="1">
        <v>40663</v>
      </c>
      <c r="F5177" s="1" t="str">
        <f t="shared" si="334"/>
        <v>April</v>
      </c>
      <c r="G5177" s="1" t="str">
        <f t="shared" si="335"/>
        <v>2011</v>
      </c>
      <c r="H5177" s="2">
        <f t="shared" si="336"/>
        <v>2</v>
      </c>
      <c r="I5177" s="2" t="b">
        <f t="shared" si="337"/>
        <v>0</v>
      </c>
      <c r="J5177" t="s">
        <v>34</v>
      </c>
      <c r="K5177">
        <v>28</v>
      </c>
      <c r="L5177">
        <v>3582.79</v>
      </c>
      <c r="M5177">
        <v>0</v>
      </c>
      <c r="N5177" t="s">
        <v>25</v>
      </c>
      <c r="O5177">
        <v>-1177.1400000000001</v>
      </c>
      <c r="P5177">
        <v>122.99</v>
      </c>
      <c r="Q5177">
        <v>70.2</v>
      </c>
      <c r="R5177" t="s">
        <v>139</v>
      </c>
      <c r="S5177" t="s">
        <v>140</v>
      </c>
      <c r="T5177" t="s">
        <v>31</v>
      </c>
      <c r="U5177" t="s">
        <v>36</v>
      </c>
      <c r="V5177" t="s">
        <v>67</v>
      </c>
      <c r="W5177">
        <v>0.74</v>
      </c>
    </row>
    <row r="5178" spans="1:23" x14ac:dyDescent="0.3">
      <c r="A5178" t="s">
        <v>1072</v>
      </c>
      <c r="B5178" t="s">
        <v>1493</v>
      </c>
      <c r="D5178" s="1">
        <v>40799</v>
      </c>
      <c r="E5178" s="1">
        <v>40800</v>
      </c>
      <c r="F5178" s="1" t="str">
        <f t="shared" si="334"/>
        <v>September</v>
      </c>
      <c r="G5178" s="1" t="str">
        <f t="shared" si="335"/>
        <v>2011</v>
      </c>
      <c r="H5178" s="2">
        <f t="shared" si="336"/>
        <v>1</v>
      </c>
      <c r="I5178" s="2" t="b">
        <f t="shared" si="337"/>
        <v>0</v>
      </c>
      <c r="J5178" t="s">
        <v>24</v>
      </c>
      <c r="K5178">
        <v>23</v>
      </c>
      <c r="L5178">
        <v>149.4</v>
      </c>
      <c r="M5178">
        <v>0.06</v>
      </c>
      <c r="N5178" t="s">
        <v>39</v>
      </c>
      <c r="O5178">
        <v>-126.05</v>
      </c>
      <c r="P5178">
        <v>5.81</v>
      </c>
      <c r="Q5178">
        <v>8.49</v>
      </c>
      <c r="R5178" t="s">
        <v>139</v>
      </c>
      <c r="S5178" t="s">
        <v>140</v>
      </c>
      <c r="T5178" t="s">
        <v>42</v>
      </c>
      <c r="U5178" t="s">
        <v>22</v>
      </c>
      <c r="V5178" t="s">
        <v>29</v>
      </c>
      <c r="W5178">
        <v>0.39</v>
      </c>
    </row>
    <row r="5179" spans="1:23" x14ac:dyDescent="0.3">
      <c r="A5179" t="s">
        <v>1059</v>
      </c>
      <c r="B5179" t="s">
        <v>1017</v>
      </c>
      <c r="D5179" s="1">
        <v>41260</v>
      </c>
      <c r="E5179" s="1">
        <v>41262</v>
      </c>
      <c r="F5179" s="1" t="str">
        <f t="shared" si="334"/>
        <v>December</v>
      </c>
      <c r="G5179" s="1" t="str">
        <f t="shared" si="335"/>
        <v>2012</v>
      </c>
      <c r="H5179" s="2">
        <f t="shared" si="336"/>
        <v>2</v>
      </c>
      <c r="I5179" s="2" t="b">
        <f t="shared" si="337"/>
        <v>0</v>
      </c>
      <c r="J5179" t="s">
        <v>44</v>
      </c>
      <c r="K5179">
        <v>28</v>
      </c>
      <c r="L5179">
        <v>303.97000000000003</v>
      </c>
      <c r="M5179">
        <v>0.1</v>
      </c>
      <c r="N5179" t="s">
        <v>18</v>
      </c>
      <c r="O5179">
        <v>23.3</v>
      </c>
      <c r="P5179">
        <v>10.98</v>
      </c>
      <c r="Q5179">
        <v>5.14</v>
      </c>
      <c r="R5179" t="s">
        <v>139</v>
      </c>
      <c r="S5179" t="s">
        <v>140</v>
      </c>
      <c r="T5179" t="s">
        <v>42</v>
      </c>
      <c r="U5179" t="s">
        <v>22</v>
      </c>
      <c r="V5179" t="s">
        <v>29</v>
      </c>
      <c r="W5179">
        <v>0.36</v>
      </c>
    </row>
    <row r="5180" spans="1:23" x14ac:dyDescent="0.3">
      <c r="A5180" t="s">
        <v>1642</v>
      </c>
      <c r="B5180" t="s">
        <v>1523</v>
      </c>
      <c r="D5180" s="1">
        <v>41012</v>
      </c>
      <c r="E5180" s="1">
        <v>41014</v>
      </c>
      <c r="F5180" s="1" t="str">
        <f t="shared" si="334"/>
        <v>April</v>
      </c>
      <c r="G5180" s="1" t="str">
        <f t="shared" si="335"/>
        <v>2012</v>
      </c>
      <c r="H5180" s="2">
        <f t="shared" si="336"/>
        <v>2</v>
      </c>
      <c r="I5180" s="2" t="b">
        <f t="shared" si="337"/>
        <v>0</v>
      </c>
      <c r="J5180" t="s">
        <v>24</v>
      </c>
      <c r="K5180">
        <v>43</v>
      </c>
      <c r="L5180">
        <v>16269.82</v>
      </c>
      <c r="M5180">
        <v>0.08</v>
      </c>
      <c r="N5180" t="s">
        <v>18</v>
      </c>
      <c r="O5180">
        <v>7050.33</v>
      </c>
      <c r="P5180">
        <v>387.99</v>
      </c>
      <c r="Q5180">
        <v>19.989999999999998</v>
      </c>
      <c r="R5180" t="s">
        <v>139</v>
      </c>
      <c r="S5180" t="s">
        <v>140</v>
      </c>
      <c r="T5180" t="s">
        <v>27</v>
      </c>
      <c r="U5180" t="s">
        <v>22</v>
      </c>
      <c r="V5180" t="s">
        <v>29</v>
      </c>
      <c r="W5180">
        <v>0.38</v>
      </c>
    </row>
    <row r="5181" spans="1:23" x14ac:dyDescent="0.3">
      <c r="A5181" t="s">
        <v>1642</v>
      </c>
      <c r="B5181" t="s">
        <v>1523</v>
      </c>
      <c r="D5181" s="1">
        <v>41012</v>
      </c>
      <c r="E5181" s="1">
        <v>41014</v>
      </c>
      <c r="F5181" s="1" t="str">
        <f t="shared" si="334"/>
        <v>April</v>
      </c>
      <c r="G5181" s="1" t="str">
        <f t="shared" si="335"/>
        <v>2012</v>
      </c>
      <c r="H5181" s="2">
        <f t="shared" si="336"/>
        <v>2</v>
      </c>
      <c r="I5181" s="2" t="b">
        <f t="shared" si="337"/>
        <v>0</v>
      </c>
      <c r="J5181" t="s">
        <v>24</v>
      </c>
      <c r="K5181">
        <v>46</v>
      </c>
      <c r="L5181">
        <v>876.59</v>
      </c>
      <c r="M5181">
        <v>0.05</v>
      </c>
      <c r="N5181" t="s">
        <v>18</v>
      </c>
      <c r="O5181">
        <v>233.6</v>
      </c>
      <c r="P5181">
        <v>18.989999999999998</v>
      </c>
      <c r="Q5181">
        <v>5.23</v>
      </c>
      <c r="R5181" t="s">
        <v>139</v>
      </c>
      <c r="S5181" t="s">
        <v>140</v>
      </c>
      <c r="T5181" t="s">
        <v>27</v>
      </c>
      <c r="U5181" t="s">
        <v>22</v>
      </c>
      <c r="V5181" t="s">
        <v>29</v>
      </c>
      <c r="W5181">
        <v>0.37</v>
      </c>
    </row>
    <row r="5182" spans="1:23" x14ac:dyDescent="0.3">
      <c r="A5182" t="s">
        <v>1642</v>
      </c>
      <c r="B5182" t="s">
        <v>1523</v>
      </c>
      <c r="D5182" s="1">
        <v>41012</v>
      </c>
      <c r="E5182" s="1">
        <v>41014</v>
      </c>
      <c r="F5182" s="1" t="str">
        <f t="shared" si="334"/>
        <v>April</v>
      </c>
      <c r="G5182" s="1" t="str">
        <f t="shared" si="335"/>
        <v>2012</v>
      </c>
      <c r="H5182" s="2">
        <f t="shared" si="336"/>
        <v>2</v>
      </c>
      <c r="I5182" s="2" t="b">
        <f t="shared" si="337"/>
        <v>0</v>
      </c>
      <c r="J5182" t="s">
        <v>24</v>
      </c>
      <c r="K5182">
        <v>41</v>
      </c>
      <c r="L5182">
        <v>5000.87</v>
      </c>
      <c r="M5182">
        <v>0.04</v>
      </c>
      <c r="N5182" t="s">
        <v>25</v>
      </c>
      <c r="O5182">
        <v>-593.23</v>
      </c>
      <c r="P5182">
        <v>124.49</v>
      </c>
      <c r="Q5182">
        <v>51.94</v>
      </c>
      <c r="R5182" t="s">
        <v>139</v>
      </c>
      <c r="S5182" t="s">
        <v>140</v>
      </c>
      <c r="T5182" t="s">
        <v>27</v>
      </c>
      <c r="U5182" t="s">
        <v>36</v>
      </c>
      <c r="V5182" t="s">
        <v>55</v>
      </c>
      <c r="W5182">
        <v>0.63</v>
      </c>
    </row>
    <row r="5183" spans="1:23" x14ac:dyDescent="0.3">
      <c r="A5183" t="s">
        <v>1168</v>
      </c>
      <c r="B5183" t="s">
        <v>1464</v>
      </c>
      <c r="D5183" s="1">
        <v>41243</v>
      </c>
      <c r="E5183" s="1">
        <v>41250</v>
      </c>
      <c r="F5183" s="1" t="str">
        <f t="shared" si="334"/>
        <v>December</v>
      </c>
      <c r="G5183" s="1" t="str">
        <f t="shared" si="335"/>
        <v>2012</v>
      </c>
      <c r="H5183" s="2">
        <f t="shared" si="336"/>
        <v>7</v>
      </c>
      <c r="I5183" s="2" t="b">
        <f t="shared" si="337"/>
        <v>0</v>
      </c>
      <c r="J5183" t="s">
        <v>17</v>
      </c>
      <c r="K5183">
        <v>9</v>
      </c>
      <c r="L5183">
        <v>23300.12</v>
      </c>
      <c r="M5183">
        <v>0.06</v>
      </c>
      <c r="N5183" t="s">
        <v>25</v>
      </c>
      <c r="O5183">
        <v>-217.47</v>
      </c>
      <c r="P5183">
        <v>2550.14</v>
      </c>
      <c r="Q5183">
        <v>29.7</v>
      </c>
      <c r="R5183" t="s">
        <v>139</v>
      </c>
      <c r="S5183" t="s">
        <v>140</v>
      </c>
      <c r="T5183" t="s">
        <v>21</v>
      </c>
      <c r="U5183" t="s">
        <v>32</v>
      </c>
      <c r="V5183" t="s">
        <v>94</v>
      </c>
      <c r="W5183">
        <v>0.56999999999999995</v>
      </c>
    </row>
    <row r="5184" spans="1:23" x14ac:dyDescent="0.3">
      <c r="A5184" t="s">
        <v>1031</v>
      </c>
      <c r="B5184" t="s">
        <v>1643</v>
      </c>
      <c r="D5184" s="1">
        <v>40121</v>
      </c>
      <c r="E5184" s="1">
        <v>40123</v>
      </c>
      <c r="F5184" s="1" t="str">
        <f t="shared" si="334"/>
        <v>November</v>
      </c>
      <c r="G5184" s="1" t="str">
        <f t="shared" si="335"/>
        <v>2009</v>
      </c>
      <c r="H5184" s="2">
        <f t="shared" si="336"/>
        <v>2</v>
      </c>
      <c r="I5184" s="2" t="b">
        <f t="shared" si="337"/>
        <v>0</v>
      </c>
      <c r="J5184" t="s">
        <v>52</v>
      </c>
      <c r="K5184">
        <v>36</v>
      </c>
      <c r="L5184">
        <v>331.37</v>
      </c>
      <c r="M5184">
        <v>0.03</v>
      </c>
      <c r="N5184" t="s">
        <v>39</v>
      </c>
      <c r="O5184">
        <v>-172.17</v>
      </c>
      <c r="P5184">
        <v>9.06</v>
      </c>
      <c r="Q5184">
        <v>9.86</v>
      </c>
      <c r="R5184" t="s">
        <v>139</v>
      </c>
      <c r="S5184" t="s">
        <v>140</v>
      </c>
      <c r="T5184" t="s">
        <v>31</v>
      </c>
      <c r="U5184" t="s">
        <v>22</v>
      </c>
      <c r="V5184" t="s">
        <v>43</v>
      </c>
      <c r="W5184">
        <v>0.4</v>
      </c>
    </row>
    <row r="5185" spans="1:23" x14ac:dyDescent="0.3">
      <c r="A5185" t="s">
        <v>1031</v>
      </c>
      <c r="B5185" t="s">
        <v>1643</v>
      </c>
      <c r="D5185" s="1">
        <v>40121</v>
      </c>
      <c r="E5185" s="1">
        <v>40123</v>
      </c>
      <c r="F5185" s="1" t="str">
        <f t="shared" si="334"/>
        <v>November</v>
      </c>
      <c r="G5185" s="1" t="str">
        <f t="shared" si="335"/>
        <v>2009</v>
      </c>
      <c r="H5185" s="2">
        <f t="shared" si="336"/>
        <v>2</v>
      </c>
      <c r="I5185" s="2" t="b">
        <f t="shared" si="337"/>
        <v>0</v>
      </c>
      <c r="J5185" t="s">
        <v>52</v>
      </c>
      <c r="K5185">
        <v>26</v>
      </c>
      <c r="L5185">
        <v>78.03</v>
      </c>
      <c r="M5185">
        <v>0.05</v>
      </c>
      <c r="N5185" t="s">
        <v>18</v>
      </c>
      <c r="O5185">
        <v>0.51</v>
      </c>
      <c r="P5185">
        <v>2.94</v>
      </c>
      <c r="Q5185">
        <v>1.05</v>
      </c>
      <c r="R5185" t="s">
        <v>139</v>
      </c>
      <c r="S5185" t="s">
        <v>140</v>
      </c>
      <c r="T5185" t="s">
        <v>31</v>
      </c>
      <c r="U5185" t="s">
        <v>22</v>
      </c>
      <c r="V5185" t="s">
        <v>60</v>
      </c>
      <c r="W5185">
        <v>0.57999999999999996</v>
      </c>
    </row>
    <row r="5186" spans="1:23" x14ac:dyDescent="0.3">
      <c r="A5186" t="s">
        <v>1403</v>
      </c>
      <c r="B5186" t="s">
        <v>1000</v>
      </c>
      <c r="D5186" s="1">
        <v>40929</v>
      </c>
      <c r="E5186" s="1">
        <v>40930</v>
      </c>
      <c r="F5186" s="1" t="str">
        <f t="shared" si="334"/>
        <v>January</v>
      </c>
      <c r="G5186" s="1" t="str">
        <f t="shared" si="335"/>
        <v>2012</v>
      </c>
      <c r="H5186" s="2">
        <f t="shared" si="336"/>
        <v>1</v>
      </c>
      <c r="I5186" s="2" t="b">
        <f t="shared" si="337"/>
        <v>0</v>
      </c>
      <c r="J5186" t="s">
        <v>44</v>
      </c>
      <c r="K5186">
        <v>40</v>
      </c>
      <c r="L5186">
        <v>111.04</v>
      </c>
      <c r="M5186">
        <v>0.08</v>
      </c>
      <c r="N5186" t="s">
        <v>39</v>
      </c>
      <c r="O5186">
        <v>45.1</v>
      </c>
      <c r="P5186">
        <v>2.61</v>
      </c>
      <c r="Q5186">
        <v>0.5</v>
      </c>
      <c r="R5186" t="s">
        <v>139</v>
      </c>
      <c r="S5186" t="s">
        <v>140</v>
      </c>
      <c r="T5186" t="s">
        <v>42</v>
      </c>
      <c r="U5186" t="s">
        <v>22</v>
      </c>
      <c r="V5186" t="s">
        <v>57</v>
      </c>
      <c r="W5186">
        <v>0.39</v>
      </c>
    </row>
    <row r="5187" spans="1:23" x14ac:dyDescent="0.3">
      <c r="A5187" t="s">
        <v>1013</v>
      </c>
      <c r="B5187" t="s">
        <v>967</v>
      </c>
      <c r="D5187" s="1">
        <v>40098</v>
      </c>
      <c r="E5187" s="1">
        <v>40099</v>
      </c>
      <c r="F5187" s="1" t="str">
        <f t="shared" ref="F5187:F5250" si="338">TEXT(E5187,"mmmm")</f>
        <v>October</v>
      </c>
      <c r="G5187" s="1" t="str">
        <f t="shared" ref="G5187:G5250" si="339">TEXT(E5187,"yyyy")</f>
        <v>2009</v>
      </c>
      <c r="H5187" s="2">
        <f t="shared" ref="H5187:H5250" si="340">E5187-D5187</f>
        <v>1</v>
      </c>
      <c r="I5187" s="2" t="b">
        <f t="shared" ref="I5187:I5250" si="341">IF(H5187&lt;1,IF(AND(H5187&gt;0,H5187&lt;2),"ONE DAY", "FREE DELIVERY"))</f>
        <v>0</v>
      </c>
      <c r="J5187" t="s">
        <v>34</v>
      </c>
      <c r="K5187">
        <v>15</v>
      </c>
      <c r="L5187">
        <v>103.55</v>
      </c>
      <c r="M5187">
        <v>0.03</v>
      </c>
      <c r="N5187" t="s">
        <v>18</v>
      </c>
      <c r="O5187">
        <v>19.59</v>
      </c>
      <c r="P5187">
        <v>6.68</v>
      </c>
      <c r="Q5187">
        <v>1.5</v>
      </c>
      <c r="R5187" t="s">
        <v>139</v>
      </c>
      <c r="S5187" t="s">
        <v>140</v>
      </c>
      <c r="T5187" t="s">
        <v>31</v>
      </c>
      <c r="U5187" t="s">
        <v>22</v>
      </c>
      <c r="V5187" t="s">
        <v>60</v>
      </c>
      <c r="W5187">
        <v>0.48</v>
      </c>
    </row>
    <row r="5188" spans="1:23" x14ac:dyDescent="0.3">
      <c r="A5188" t="s">
        <v>1637</v>
      </c>
      <c r="B5188" t="s">
        <v>924</v>
      </c>
      <c r="D5188" s="1">
        <v>40686</v>
      </c>
      <c r="E5188" s="1">
        <v>40689</v>
      </c>
      <c r="F5188" s="1" t="str">
        <f t="shared" si="338"/>
        <v>May</v>
      </c>
      <c r="G5188" s="1" t="str">
        <f t="shared" si="339"/>
        <v>2011</v>
      </c>
      <c r="H5188" s="2">
        <f t="shared" si="340"/>
        <v>3</v>
      </c>
      <c r="I5188" s="2" t="b">
        <f t="shared" si="341"/>
        <v>0</v>
      </c>
      <c r="J5188" t="s">
        <v>52</v>
      </c>
      <c r="K5188">
        <v>40</v>
      </c>
      <c r="L5188">
        <v>301.12</v>
      </c>
      <c r="M5188">
        <v>0</v>
      </c>
      <c r="N5188" t="s">
        <v>18</v>
      </c>
      <c r="O5188">
        <v>-206.05</v>
      </c>
      <c r="P5188">
        <v>6.84</v>
      </c>
      <c r="Q5188">
        <v>8.3699999999999992</v>
      </c>
      <c r="R5188" t="s">
        <v>139</v>
      </c>
      <c r="S5188" t="s">
        <v>140</v>
      </c>
      <c r="T5188" t="s">
        <v>31</v>
      </c>
      <c r="U5188" t="s">
        <v>22</v>
      </c>
      <c r="V5188" t="s">
        <v>82</v>
      </c>
      <c r="W5188">
        <v>0.57999999999999996</v>
      </c>
    </row>
    <row r="5189" spans="1:23" x14ac:dyDescent="0.3">
      <c r="A5189" t="s">
        <v>1367</v>
      </c>
      <c r="B5189" t="s">
        <v>1530</v>
      </c>
      <c r="D5189" s="1">
        <v>40979</v>
      </c>
      <c r="E5189" s="1">
        <v>40981</v>
      </c>
      <c r="F5189" s="1" t="str">
        <f t="shared" si="338"/>
        <v>March</v>
      </c>
      <c r="G5189" s="1" t="str">
        <f t="shared" si="339"/>
        <v>2012</v>
      </c>
      <c r="H5189" s="2">
        <f t="shared" si="340"/>
        <v>2</v>
      </c>
      <c r="I5189" s="2" t="b">
        <f t="shared" si="341"/>
        <v>0</v>
      </c>
      <c r="J5189" t="s">
        <v>44</v>
      </c>
      <c r="K5189">
        <v>42</v>
      </c>
      <c r="L5189">
        <v>1876.09</v>
      </c>
      <c r="M5189">
        <v>0.02</v>
      </c>
      <c r="N5189" t="s">
        <v>18</v>
      </c>
      <c r="O5189">
        <v>809.74</v>
      </c>
      <c r="P5189">
        <v>43.41</v>
      </c>
      <c r="Q5189">
        <v>2.99</v>
      </c>
      <c r="R5189" t="s">
        <v>139</v>
      </c>
      <c r="S5189" t="s">
        <v>140</v>
      </c>
      <c r="T5189" t="s">
        <v>21</v>
      </c>
      <c r="U5189" t="s">
        <v>22</v>
      </c>
      <c r="V5189" t="s">
        <v>29</v>
      </c>
      <c r="W5189">
        <v>0.39</v>
      </c>
    </row>
    <row r="5190" spans="1:23" x14ac:dyDescent="0.3">
      <c r="A5190" t="s">
        <v>1367</v>
      </c>
      <c r="B5190" t="s">
        <v>1530</v>
      </c>
      <c r="D5190" s="1">
        <v>40979</v>
      </c>
      <c r="E5190" s="1">
        <v>40981</v>
      </c>
      <c r="F5190" s="1" t="str">
        <f t="shared" si="338"/>
        <v>March</v>
      </c>
      <c r="G5190" s="1" t="str">
        <f t="shared" si="339"/>
        <v>2012</v>
      </c>
      <c r="H5190" s="2">
        <f t="shared" si="340"/>
        <v>2</v>
      </c>
      <c r="I5190" s="2" t="b">
        <f t="shared" si="341"/>
        <v>0</v>
      </c>
      <c r="J5190" t="s">
        <v>44</v>
      </c>
      <c r="K5190">
        <v>19</v>
      </c>
      <c r="L5190">
        <v>145.26</v>
      </c>
      <c r="M5190">
        <v>0.05</v>
      </c>
      <c r="N5190" t="s">
        <v>18</v>
      </c>
      <c r="O5190">
        <v>-35.75</v>
      </c>
      <c r="P5190">
        <v>7.35</v>
      </c>
      <c r="Q5190">
        <v>5.96</v>
      </c>
      <c r="R5190" t="s">
        <v>139</v>
      </c>
      <c r="S5190" t="s">
        <v>140</v>
      </c>
      <c r="T5190" t="s">
        <v>21</v>
      </c>
      <c r="U5190" t="s">
        <v>22</v>
      </c>
      <c r="V5190" t="s">
        <v>43</v>
      </c>
      <c r="W5190">
        <v>0.38</v>
      </c>
    </row>
    <row r="5191" spans="1:23" x14ac:dyDescent="0.3">
      <c r="A5191" t="s">
        <v>1576</v>
      </c>
      <c r="B5191" t="s">
        <v>957</v>
      </c>
      <c r="D5191" s="1">
        <v>40973</v>
      </c>
      <c r="E5191" s="1">
        <v>40975</v>
      </c>
      <c r="F5191" s="1" t="str">
        <f t="shared" si="338"/>
        <v>March</v>
      </c>
      <c r="G5191" s="1" t="str">
        <f t="shared" si="339"/>
        <v>2012</v>
      </c>
      <c r="H5191" s="2">
        <f t="shared" si="340"/>
        <v>2</v>
      </c>
      <c r="I5191" s="2" t="b">
        <f t="shared" si="341"/>
        <v>0</v>
      </c>
      <c r="J5191" t="s">
        <v>52</v>
      </c>
      <c r="K5191">
        <v>43</v>
      </c>
      <c r="L5191">
        <v>19461.8</v>
      </c>
      <c r="M5191">
        <v>0.06</v>
      </c>
      <c r="N5191" t="s">
        <v>25</v>
      </c>
      <c r="O5191">
        <v>7752.01</v>
      </c>
      <c r="P5191">
        <v>449.99</v>
      </c>
      <c r="Q5191">
        <v>49</v>
      </c>
      <c r="R5191" t="s">
        <v>139</v>
      </c>
      <c r="S5191" t="s">
        <v>140</v>
      </c>
      <c r="T5191" t="s">
        <v>31</v>
      </c>
      <c r="U5191" t="s">
        <v>32</v>
      </c>
      <c r="V5191" t="s">
        <v>62</v>
      </c>
      <c r="W5191">
        <v>0.38</v>
      </c>
    </row>
    <row r="5192" spans="1:23" x14ac:dyDescent="0.3">
      <c r="A5192" t="s">
        <v>1576</v>
      </c>
      <c r="B5192" t="s">
        <v>957</v>
      </c>
      <c r="D5192" s="1">
        <v>40973</v>
      </c>
      <c r="E5192" s="1">
        <v>40974</v>
      </c>
      <c r="F5192" s="1" t="str">
        <f t="shared" si="338"/>
        <v>March</v>
      </c>
      <c r="G5192" s="1" t="str">
        <f t="shared" si="339"/>
        <v>2012</v>
      </c>
      <c r="H5192" s="2">
        <f t="shared" si="340"/>
        <v>1</v>
      </c>
      <c r="I5192" s="2" t="b">
        <f t="shared" si="341"/>
        <v>0</v>
      </c>
      <c r="J5192" t="s">
        <v>52</v>
      </c>
      <c r="K5192">
        <v>14</v>
      </c>
      <c r="L5192">
        <v>313.85000000000002</v>
      </c>
      <c r="M5192">
        <v>0.03</v>
      </c>
      <c r="N5192" t="s">
        <v>18</v>
      </c>
      <c r="O5192">
        <v>-31.37</v>
      </c>
      <c r="P5192">
        <v>21.38</v>
      </c>
      <c r="Q5192">
        <v>8.99</v>
      </c>
      <c r="R5192" t="s">
        <v>139</v>
      </c>
      <c r="S5192" t="s">
        <v>140</v>
      </c>
      <c r="T5192" t="s">
        <v>31</v>
      </c>
      <c r="U5192" t="s">
        <v>22</v>
      </c>
      <c r="V5192" t="s">
        <v>60</v>
      </c>
      <c r="W5192">
        <v>0.59</v>
      </c>
    </row>
    <row r="5193" spans="1:23" x14ac:dyDescent="0.3">
      <c r="A5193" t="s">
        <v>1425</v>
      </c>
      <c r="B5193" t="s">
        <v>1062</v>
      </c>
      <c r="D5193" s="1">
        <v>41070</v>
      </c>
      <c r="E5193" s="1">
        <v>41071</v>
      </c>
      <c r="F5193" s="1" t="str">
        <f t="shared" si="338"/>
        <v>June</v>
      </c>
      <c r="G5193" s="1" t="str">
        <f t="shared" si="339"/>
        <v>2012</v>
      </c>
      <c r="H5193" s="2">
        <f t="shared" si="340"/>
        <v>1</v>
      </c>
      <c r="I5193" s="2" t="b">
        <f t="shared" si="341"/>
        <v>0</v>
      </c>
      <c r="J5193" t="s">
        <v>44</v>
      </c>
      <c r="K5193">
        <v>3</v>
      </c>
      <c r="L5193">
        <v>35.68</v>
      </c>
      <c r="M5193">
        <v>0.01</v>
      </c>
      <c r="N5193" t="s">
        <v>18</v>
      </c>
      <c r="O5193">
        <v>-11.43</v>
      </c>
      <c r="P5193">
        <v>9.7799999999999994</v>
      </c>
      <c r="Q5193">
        <v>5.76</v>
      </c>
      <c r="R5193" t="s">
        <v>139</v>
      </c>
      <c r="S5193" t="s">
        <v>140</v>
      </c>
      <c r="T5193" t="s">
        <v>27</v>
      </c>
      <c r="U5193" t="s">
        <v>22</v>
      </c>
      <c r="V5193" t="s">
        <v>51</v>
      </c>
      <c r="W5193">
        <v>0.35</v>
      </c>
    </row>
    <row r="5194" spans="1:23" x14ac:dyDescent="0.3">
      <c r="A5194" t="s">
        <v>1425</v>
      </c>
      <c r="B5194" t="s">
        <v>1062</v>
      </c>
      <c r="D5194" s="1">
        <v>41070</v>
      </c>
      <c r="E5194" s="1">
        <v>41072</v>
      </c>
      <c r="F5194" s="1" t="str">
        <f t="shared" si="338"/>
        <v>June</v>
      </c>
      <c r="G5194" s="1" t="str">
        <f t="shared" si="339"/>
        <v>2012</v>
      </c>
      <c r="H5194" s="2">
        <f t="shared" si="340"/>
        <v>2</v>
      </c>
      <c r="I5194" s="2" t="b">
        <f t="shared" si="341"/>
        <v>0</v>
      </c>
      <c r="J5194" t="s">
        <v>44</v>
      </c>
      <c r="K5194">
        <v>11</v>
      </c>
      <c r="L5194">
        <v>234.76</v>
      </c>
      <c r="M5194">
        <v>0.04</v>
      </c>
      <c r="N5194" t="s">
        <v>18</v>
      </c>
      <c r="O5194">
        <v>-45.65</v>
      </c>
      <c r="P5194">
        <v>21.38</v>
      </c>
      <c r="Q5194">
        <v>8.99</v>
      </c>
      <c r="R5194" t="s">
        <v>139</v>
      </c>
      <c r="S5194" t="s">
        <v>140</v>
      </c>
      <c r="T5194" t="s">
        <v>27</v>
      </c>
      <c r="U5194" t="s">
        <v>22</v>
      </c>
      <c r="V5194" t="s">
        <v>60</v>
      </c>
      <c r="W5194">
        <v>0.59</v>
      </c>
    </row>
    <row r="5195" spans="1:23" x14ac:dyDescent="0.3">
      <c r="A5195" t="s">
        <v>1425</v>
      </c>
      <c r="B5195" t="s">
        <v>1062</v>
      </c>
      <c r="D5195" s="1">
        <v>41070</v>
      </c>
      <c r="E5195" s="1">
        <v>41072</v>
      </c>
      <c r="F5195" s="1" t="str">
        <f t="shared" si="338"/>
        <v>June</v>
      </c>
      <c r="G5195" s="1" t="str">
        <f t="shared" si="339"/>
        <v>2012</v>
      </c>
      <c r="H5195" s="2">
        <f t="shared" si="340"/>
        <v>2</v>
      </c>
      <c r="I5195" s="2" t="b">
        <f t="shared" si="341"/>
        <v>0</v>
      </c>
      <c r="J5195" t="s">
        <v>44</v>
      </c>
      <c r="K5195">
        <v>3</v>
      </c>
      <c r="L5195">
        <v>498.49</v>
      </c>
      <c r="M5195">
        <v>0.01</v>
      </c>
      <c r="N5195" t="s">
        <v>25</v>
      </c>
      <c r="O5195">
        <v>-251.41</v>
      </c>
      <c r="P5195">
        <v>145.97999999999999</v>
      </c>
      <c r="Q5195">
        <v>51.92</v>
      </c>
      <c r="R5195" t="s">
        <v>139</v>
      </c>
      <c r="S5195" t="s">
        <v>140</v>
      </c>
      <c r="T5195" t="s">
        <v>27</v>
      </c>
      <c r="U5195" t="s">
        <v>36</v>
      </c>
      <c r="V5195" t="s">
        <v>55</v>
      </c>
      <c r="W5195">
        <v>0.69</v>
      </c>
    </row>
    <row r="5196" spans="1:23" x14ac:dyDescent="0.3">
      <c r="A5196" t="s">
        <v>1335</v>
      </c>
      <c r="B5196" t="s">
        <v>1628</v>
      </c>
      <c r="D5196" s="1">
        <v>40600</v>
      </c>
      <c r="E5196" s="1">
        <v>40601</v>
      </c>
      <c r="F5196" s="1" t="str">
        <f t="shared" si="338"/>
        <v>February</v>
      </c>
      <c r="G5196" s="1" t="str">
        <f t="shared" si="339"/>
        <v>2011</v>
      </c>
      <c r="H5196" s="2">
        <f t="shared" si="340"/>
        <v>1</v>
      </c>
      <c r="I5196" s="2" t="b">
        <f t="shared" si="341"/>
        <v>0</v>
      </c>
      <c r="J5196" t="s">
        <v>24</v>
      </c>
      <c r="K5196">
        <v>40</v>
      </c>
      <c r="L5196">
        <v>6069.05</v>
      </c>
      <c r="M5196">
        <v>0.05</v>
      </c>
      <c r="N5196" t="s">
        <v>18</v>
      </c>
      <c r="O5196">
        <v>1816.71</v>
      </c>
      <c r="P5196">
        <v>155.06</v>
      </c>
      <c r="Q5196">
        <v>7.07</v>
      </c>
      <c r="R5196" t="s">
        <v>139</v>
      </c>
      <c r="S5196" t="s">
        <v>140</v>
      </c>
      <c r="T5196" t="s">
        <v>27</v>
      </c>
      <c r="U5196" t="s">
        <v>22</v>
      </c>
      <c r="V5196" t="s">
        <v>23</v>
      </c>
      <c r="W5196">
        <v>0.59</v>
      </c>
    </row>
    <row r="5197" spans="1:23" x14ac:dyDescent="0.3">
      <c r="A5197" t="s">
        <v>1653</v>
      </c>
      <c r="B5197" t="s">
        <v>1654</v>
      </c>
      <c r="D5197" s="1">
        <v>40116</v>
      </c>
      <c r="E5197" s="1">
        <v>40119</v>
      </c>
      <c r="F5197" s="1" t="str">
        <f t="shared" si="338"/>
        <v>November</v>
      </c>
      <c r="G5197" s="1" t="str">
        <f t="shared" si="339"/>
        <v>2009</v>
      </c>
      <c r="H5197" s="2">
        <f t="shared" si="340"/>
        <v>3</v>
      </c>
      <c r="I5197" s="2" t="b">
        <f t="shared" si="341"/>
        <v>0</v>
      </c>
      <c r="J5197" t="s">
        <v>52</v>
      </c>
      <c r="K5197">
        <v>9</v>
      </c>
      <c r="L5197">
        <v>34.18</v>
      </c>
      <c r="M5197">
        <v>0.06</v>
      </c>
      <c r="N5197" t="s">
        <v>18</v>
      </c>
      <c r="O5197">
        <v>-5.46</v>
      </c>
      <c r="P5197">
        <v>3.6</v>
      </c>
      <c r="Q5197">
        <v>2.2000000000000002</v>
      </c>
      <c r="R5197" t="s">
        <v>139</v>
      </c>
      <c r="S5197" t="s">
        <v>140</v>
      </c>
      <c r="T5197" t="s">
        <v>27</v>
      </c>
      <c r="U5197" t="s">
        <v>22</v>
      </c>
      <c r="V5197" t="s">
        <v>43</v>
      </c>
      <c r="W5197">
        <v>0.39</v>
      </c>
    </row>
    <row r="5198" spans="1:23" x14ac:dyDescent="0.3">
      <c r="A5198" t="s">
        <v>992</v>
      </c>
      <c r="B5198" t="s">
        <v>1656</v>
      </c>
      <c r="D5198" s="1">
        <v>40495</v>
      </c>
      <c r="E5198" s="1">
        <v>40497</v>
      </c>
      <c r="F5198" s="1" t="str">
        <f t="shared" si="338"/>
        <v>November</v>
      </c>
      <c r="G5198" s="1" t="str">
        <f t="shared" si="339"/>
        <v>2010</v>
      </c>
      <c r="H5198" s="2">
        <f t="shared" si="340"/>
        <v>2</v>
      </c>
      <c r="I5198" s="2" t="b">
        <f t="shared" si="341"/>
        <v>0</v>
      </c>
      <c r="J5198" t="s">
        <v>44</v>
      </c>
      <c r="K5198">
        <v>27</v>
      </c>
      <c r="L5198">
        <v>194.35</v>
      </c>
      <c r="M5198">
        <v>0</v>
      </c>
      <c r="N5198" t="s">
        <v>18</v>
      </c>
      <c r="O5198">
        <v>30.88</v>
      </c>
      <c r="P5198">
        <v>6.75</v>
      </c>
      <c r="Q5198">
        <v>2.99</v>
      </c>
      <c r="R5198" t="s">
        <v>139</v>
      </c>
      <c r="S5198" t="s">
        <v>140</v>
      </c>
      <c r="T5198" t="s">
        <v>27</v>
      </c>
      <c r="U5198" t="s">
        <v>22</v>
      </c>
      <c r="V5198" t="s">
        <v>29</v>
      </c>
      <c r="W5198">
        <v>0.35</v>
      </c>
    </row>
    <row r="5199" spans="1:23" x14ac:dyDescent="0.3">
      <c r="A5199" t="s">
        <v>1168</v>
      </c>
      <c r="B5199" t="s">
        <v>1464</v>
      </c>
      <c r="D5199" s="1">
        <v>40299</v>
      </c>
      <c r="E5199" s="1">
        <v>40301</v>
      </c>
      <c r="F5199" s="1" t="str">
        <f t="shared" si="338"/>
        <v>May</v>
      </c>
      <c r="G5199" s="1" t="str">
        <f t="shared" si="339"/>
        <v>2010</v>
      </c>
      <c r="H5199" s="2">
        <f t="shared" si="340"/>
        <v>2</v>
      </c>
      <c r="I5199" s="2" t="b">
        <f t="shared" si="341"/>
        <v>0</v>
      </c>
      <c r="J5199" t="s">
        <v>34</v>
      </c>
      <c r="K5199">
        <v>43</v>
      </c>
      <c r="L5199">
        <v>413.83</v>
      </c>
      <c r="M5199">
        <v>0.08</v>
      </c>
      <c r="N5199" t="s">
        <v>18</v>
      </c>
      <c r="O5199">
        <v>111.74</v>
      </c>
      <c r="P5199">
        <v>10.01</v>
      </c>
      <c r="Q5199">
        <v>1.99</v>
      </c>
      <c r="R5199" t="s">
        <v>139</v>
      </c>
      <c r="S5199" t="s">
        <v>140</v>
      </c>
      <c r="T5199" t="s">
        <v>21</v>
      </c>
      <c r="U5199" t="s">
        <v>32</v>
      </c>
      <c r="V5199" t="s">
        <v>48</v>
      </c>
      <c r="W5199">
        <v>0.41</v>
      </c>
    </row>
    <row r="5200" spans="1:23" x14ac:dyDescent="0.3">
      <c r="A5200" t="s">
        <v>1168</v>
      </c>
      <c r="B5200" t="s">
        <v>1464</v>
      </c>
      <c r="D5200" s="1">
        <v>40299</v>
      </c>
      <c r="E5200" s="1">
        <v>40300</v>
      </c>
      <c r="F5200" s="1" t="str">
        <f t="shared" si="338"/>
        <v>May</v>
      </c>
      <c r="G5200" s="1" t="str">
        <f t="shared" si="339"/>
        <v>2010</v>
      </c>
      <c r="H5200" s="2">
        <f t="shared" si="340"/>
        <v>1</v>
      </c>
      <c r="I5200" s="2" t="b">
        <f t="shared" si="341"/>
        <v>0</v>
      </c>
      <c r="J5200" t="s">
        <v>34</v>
      </c>
      <c r="K5200">
        <v>30</v>
      </c>
      <c r="L5200">
        <v>3339.65</v>
      </c>
      <c r="M5200">
        <v>0.01</v>
      </c>
      <c r="N5200" t="s">
        <v>18</v>
      </c>
      <c r="O5200">
        <v>788.51</v>
      </c>
      <c r="P5200">
        <v>125.99</v>
      </c>
      <c r="Q5200">
        <v>7.69</v>
      </c>
      <c r="R5200" t="s">
        <v>139</v>
      </c>
      <c r="S5200" t="s">
        <v>140</v>
      </c>
      <c r="T5200" t="s">
        <v>21</v>
      </c>
      <c r="U5200" t="s">
        <v>32</v>
      </c>
      <c r="V5200" t="s">
        <v>33</v>
      </c>
      <c r="W5200">
        <v>0.57999999999999996</v>
      </c>
    </row>
    <row r="5201" spans="1:23" x14ac:dyDescent="0.3">
      <c r="A5201" t="s">
        <v>1496</v>
      </c>
      <c r="B5201" t="s">
        <v>1360</v>
      </c>
      <c r="D5201" s="1">
        <v>40947</v>
      </c>
      <c r="E5201" s="1">
        <v>40948</v>
      </c>
      <c r="F5201" s="1" t="str">
        <f t="shared" si="338"/>
        <v>February</v>
      </c>
      <c r="G5201" s="1" t="str">
        <f t="shared" si="339"/>
        <v>2012</v>
      </c>
      <c r="H5201" s="2">
        <f t="shared" si="340"/>
        <v>1</v>
      </c>
      <c r="I5201" s="2" t="b">
        <f t="shared" si="341"/>
        <v>0</v>
      </c>
      <c r="J5201" t="s">
        <v>24</v>
      </c>
      <c r="K5201">
        <v>50</v>
      </c>
      <c r="L5201">
        <v>3601.07</v>
      </c>
      <c r="M5201">
        <v>0.04</v>
      </c>
      <c r="N5201" t="s">
        <v>18</v>
      </c>
      <c r="O5201">
        <v>174.8</v>
      </c>
      <c r="P5201">
        <v>73.98</v>
      </c>
      <c r="Q5201">
        <v>14.52</v>
      </c>
      <c r="R5201" t="s">
        <v>139</v>
      </c>
      <c r="S5201" t="s">
        <v>140</v>
      </c>
      <c r="T5201" t="s">
        <v>31</v>
      </c>
      <c r="U5201" t="s">
        <v>32</v>
      </c>
      <c r="V5201" t="s">
        <v>48</v>
      </c>
      <c r="W5201">
        <v>0.65</v>
      </c>
    </row>
    <row r="5202" spans="1:23" x14ac:dyDescent="0.3">
      <c r="A5202" t="s">
        <v>1323</v>
      </c>
      <c r="B5202" t="s">
        <v>1537</v>
      </c>
      <c r="D5202" s="1">
        <v>40240</v>
      </c>
      <c r="E5202" s="1">
        <v>40242</v>
      </c>
      <c r="F5202" s="1" t="str">
        <f t="shared" si="338"/>
        <v>March</v>
      </c>
      <c r="G5202" s="1" t="str">
        <f t="shared" si="339"/>
        <v>2010</v>
      </c>
      <c r="H5202" s="2">
        <f t="shared" si="340"/>
        <v>2</v>
      </c>
      <c r="I5202" s="2" t="b">
        <f t="shared" si="341"/>
        <v>0</v>
      </c>
      <c r="J5202" t="s">
        <v>44</v>
      </c>
      <c r="K5202">
        <v>43</v>
      </c>
      <c r="L5202">
        <v>468.48</v>
      </c>
      <c r="M5202">
        <v>7.0000000000000007E-2</v>
      </c>
      <c r="N5202" t="s">
        <v>39</v>
      </c>
      <c r="O5202">
        <v>-213.49</v>
      </c>
      <c r="P5202">
        <v>11.34</v>
      </c>
      <c r="Q5202">
        <v>11.25</v>
      </c>
      <c r="R5202" t="s">
        <v>139</v>
      </c>
      <c r="S5202" t="s">
        <v>140</v>
      </c>
      <c r="T5202" t="s">
        <v>27</v>
      </c>
      <c r="U5202" t="s">
        <v>22</v>
      </c>
      <c r="V5202" t="s">
        <v>43</v>
      </c>
      <c r="W5202">
        <v>0.36</v>
      </c>
    </row>
    <row r="5203" spans="1:23" x14ac:dyDescent="0.3">
      <c r="A5203" t="s">
        <v>1323</v>
      </c>
      <c r="B5203" t="s">
        <v>1537</v>
      </c>
      <c r="D5203" s="1">
        <v>40240</v>
      </c>
      <c r="E5203" s="1">
        <v>40243</v>
      </c>
      <c r="F5203" s="1" t="str">
        <f t="shared" si="338"/>
        <v>March</v>
      </c>
      <c r="G5203" s="1" t="str">
        <f t="shared" si="339"/>
        <v>2010</v>
      </c>
      <c r="H5203" s="2">
        <f t="shared" si="340"/>
        <v>3</v>
      </c>
      <c r="I5203" s="2" t="b">
        <f t="shared" si="341"/>
        <v>0</v>
      </c>
      <c r="J5203" t="s">
        <v>44</v>
      </c>
      <c r="K5203">
        <v>23</v>
      </c>
      <c r="L5203">
        <v>284.14</v>
      </c>
      <c r="M5203">
        <v>0.05</v>
      </c>
      <c r="N5203" t="s">
        <v>18</v>
      </c>
      <c r="O5203">
        <v>-104.18</v>
      </c>
      <c r="P5203">
        <v>11.66</v>
      </c>
      <c r="Q5203">
        <v>8.99</v>
      </c>
      <c r="R5203" t="s">
        <v>139</v>
      </c>
      <c r="S5203" t="s">
        <v>140</v>
      </c>
      <c r="T5203" t="s">
        <v>27</v>
      </c>
      <c r="U5203" t="s">
        <v>22</v>
      </c>
      <c r="V5203" t="s">
        <v>60</v>
      </c>
      <c r="W5203">
        <v>0.59</v>
      </c>
    </row>
    <row r="5204" spans="1:23" x14ac:dyDescent="0.3">
      <c r="A5204" t="s">
        <v>1371</v>
      </c>
      <c r="B5204" t="s">
        <v>1392</v>
      </c>
      <c r="D5204" s="1">
        <v>40399</v>
      </c>
      <c r="E5204" s="1">
        <v>40400</v>
      </c>
      <c r="F5204" s="1" t="str">
        <f t="shared" si="338"/>
        <v>August</v>
      </c>
      <c r="G5204" s="1" t="str">
        <f t="shared" si="339"/>
        <v>2010</v>
      </c>
      <c r="H5204" s="2">
        <f t="shared" si="340"/>
        <v>1</v>
      </c>
      <c r="I5204" s="2" t="b">
        <f t="shared" si="341"/>
        <v>0</v>
      </c>
      <c r="J5204" t="s">
        <v>24</v>
      </c>
      <c r="K5204">
        <v>32</v>
      </c>
      <c r="L5204">
        <v>198.7</v>
      </c>
      <c r="M5204">
        <v>0.1</v>
      </c>
      <c r="N5204" t="s">
        <v>18</v>
      </c>
      <c r="O5204">
        <v>-62.13</v>
      </c>
      <c r="P5204">
        <v>6.48</v>
      </c>
      <c r="Q5204">
        <v>2.74</v>
      </c>
      <c r="R5204" t="s">
        <v>139</v>
      </c>
      <c r="S5204" t="s">
        <v>140</v>
      </c>
      <c r="T5204" t="s">
        <v>31</v>
      </c>
      <c r="U5204" t="s">
        <v>32</v>
      </c>
      <c r="V5204" t="s">
        <v>48</v>
      </c>
      <c r="W5204">
        <v>0.71</v>
      </c>
    </row>
    <row r="5205" spans="1:23" x14ac:dyDescent="0.3">
      <c r="A5205" t="s">
        <v>1507</v>
      </c>
      <c r="B5205" t="s">
        <v>988</v>
      </c>
      <c r="D5205" s="1">
        <v>39854</v>
      </c>
      <c r="E5205" s="1">
        <v>39856</v>
      </c>
      <c r="F5205" s="1" t="str">
        <f t="shared" si="338"/>
        <v>February</v>
      </c>
      <c r="G5205" s="1" t="str">
        <f t="shared" si="339"/>
        <v>2009</v>
      </c>
      <c r="H5205" s="2">
        <f t="shared" si="340"/>
        <v>2</v>
      </c>
      <c r="I5205" s="2" t="b">
        <f t="shared" si="341"/>
        <v>0</v>
      </c>
      <c r="J5205" t="s">
        <v>44</v>
      </c>
      <c r="K5205">
        <v>44</v>
      </c>
      <c r="L5205">
        <v>951.33</v>
      </c>
      <c r="M5205">
        <v>0</v>
      </c>
      <c r="N5205" t="s">
        <v>18</v>
      </c>
      <c r="O5205">
        <v>-60.66</v>
      </c>
      <c r="P5205">
        <v>20.28</v>
      </c>
      <c r="Q5205">
        <v>14.39</v>
      </c>
      <c r="R5205" t="s">
        <v>139</v>
      </c>
      <c r="S5205" t="s">
        <v>140</v>
      </c>
      <c r="T5205" t="s">
        <v>31</v>
      </c>
      <c r="U5205" t="s">
        <v>36</v>
      </c>
      <c r="V5205" t="s">
        <v>37</v>
      </c>
      <c r="W5205">
        <v>0.47</v>
      </c>
    </row>
    <row r="5206" spans="1:23" x14ac:dyDescent="0.3">
      <c r="A5206" t="s">
        <v>1626</v>
      </c>
      <c r="B5206" t="s">
        <v>1627</v>
      </c>
      <c r="D5206" s="1">
        <v>41012</v>
      </c>
      <c r="E5206" s="1">
        <v>41014</v>
      </c>
      <c r="F5206" s="1" t="str">
        <f t="shared" si="338"/>
        <v>April</v>
      </c>
      <c r="G5206" s="1" t="str">
        <f t="shared" si="339"/>
        <v>2012</v>
      </c>
      <c r="H5206" s="2">
        <f t="shared" si="340"/>
        <v>2</v>
      </c>
      <c r="I5206" s="2" t="b">
        <f t="shared" si="341"/>
        <v>0</v>
      </c>
      <c r="J5206" t="s">
        <v>44</v>
      </c>
      <c r="K5206">
        <v>1</v>
      </c>
      <c r="L5206">
        <v>15.72</v>
      </c>
      <c r="M5206">
        <v>0</v>
      </c>
      <c r="N5206" t="s">
        <v>18</v>
      </c>
      <c r="O5206">
        <v>-6.1</v>
      </c>
      <c r="P5206">
        <v>10.89</v>
      </c>
      <c r="Q5206">
        <v>4.5</v>
      </c>
      <c r="R5206" t="s">
        <v>139</v>
      </c>
      <c r="S5206" t="s">
        <v>140</v>
      </c>
      <c r="T5206" t="s">
        <v>31</v>
      </c>
      <c r="U5206" t="s">
        <v>22</v>
      </c>
      <c r="V5206" t="s">
        <v>28</v>
      </c>
      <c r="W5206">
        <v>0.59</v>
      </c>
    </row>
    <row r="5207" spans="1:23" x14ac:dyDescent="0.3">
      <c r="A5207" t="s">
        <v>1626</v>
      </c>
      <c r="B5207" t="s">
        <v>1627</v>
      </c>
      <c r="D5207" s="1">
        <v>41012</v>
      </c>
      <c r="E5207" s="1">
        <v>41014</v>
      </c>
      <c r="F5207" s="1" t="str">
        <f t="shared" si="338"/>
        <v>April</v>
      </c>
      <c r="G5207" s="1" t="str">
        <f t="shared" si="339"/>
        <v>2012</v>
      </c>
      <c r="H5207" s="2">
        <f t="shared" si="340"/>
        <v>2</v>
      </c>
      <c r="I5207" s="2" t="b">
        <f t="shared" si="341"/>
        <v>0</v>
      </c>
      <c r="J5207" t="s">
        <v>44</v>
      </c>
      <c r="K5207">
        <v>36</v>
      </c>
      <c r="L5207">
        <v>313.83</v>
      </c>
      <c r="M5207">
        <v>0.08</v>
      </c>
      <c r="N5207" t="s">
        <v>18</v>
      </c>
      <c r="O5207">
        <v>56.78</v>
      </c>
      <c r="P5207">
        <v>8.69</v>
      </c>
      <c r="Q5207">
        <v>2.99</v>
      </c>
      <c r="R5207" t="s">
        <v>139</v>
      </c>
      <c r="S5207" t="s">
        <v>140</v>
      </c>
      <c r="T5207" t="s">
        <v>31</v>
      </c>
      <c r="U5207" t="s">
        <v>22</v>
      </c>
      <c r="V5207" t="s">
        <v>29</v>
      </c>
      <c r="W5207">
        <v>0.39</v>
      </c>
    </row>
    <row r="5208" spans="1:23" x14ac:dyDescent="0.3">
      <c r="A5208" t="s">
        <v>1626</v>
      </c>
      <c r="B5208" t="s">
        <v>1627</v>
      </c>
      <c r="D5208" s="1">
        <v>41012</v>
      </c>
      <c r="E5208" s="1">
        <v>41014</v>
      </c>
      <c r="F5208" s="1" t="str">
        <f t="shared" si="338"/>
        <v>April</v>
      </c>
      <c r="G5208" s="1" t="str">
        <f t="shared" si="339"/>
        <v>2012</v>
      </c>
      <c r="H5208" s="2">
        <f t="shared" si="340"/>
        <v>2</v>
      </c>
      <c r="I5208" s="2" t="b">
        <f t="shared" si="341"/>
        <v>0</v>
      </c>
      <c r="J5208" t="s">
        <v>44</v>
      </c>
      <c r="K5208">
        <v>11</v>
      </c>
      <c r="L5208">
        <v>201.59450000000001</v>
      </c>
      <c r="M5208">
        <v>0.04</v>
      </c>
      <c r="N5208" t="s">
        <v>18</v>
      </c>
      <c r="O5208">
        <v>32.31</v>
      </c>
      <c r="P5208">
        <v>20.99</v>
      </c>
      <c r="Q5208">
        <v>0.99</v>
      </c>
      <c r="R5208" t="s">
        <v>139</v>
      </c>
      <c r="S5208" t="s">
        <v>140</v>
      </c>
      <c r="T5208" t="s">
        <v>31</v>
      </c>
      <c r="U5208" t="s">
        <v>32</v>
      </c>
      <c r="V5208" t="s">
        <v>33</v>
      </c>
      <c r="W5208">
        <v>0.37</v>
      </c>
    </row>
    <row r="5209" spans="1:23" x14ac:dyDescent="0.3">
      <c r="A5209" t="s">
        <v>1168</v>
      </c>
      <c r="B5209" t="s">
        <v>1464</v>
      </c>
      <c r="D5209" s="1">
        <v>40712</v>
      </c>
      <c r="E5209" s="1">
        <v>40717</v>
      </c>
      <c r="F5209" s="1" t="str">
        <f t="shared" si="338"/>
        <v>June</v>
      </c>
      <c r="G5209" s="1" t="str">
        <f t="shared" si="339"/>
        <v>2011</v>
      </c>
      <c r="H5209" s="2">
        <f t="shared" si="340"/>
        <v>5</v>
      </c>
      <c r="I5209" s="2" t="b">
        <f t="shared" si="341"/>
        <v>0</v>
      </c>
      <c r="J5209" t="s">
        <v>17</v>
      </c>
      <c r="K5209">
        <v>28</v>
      </c>
      <c r="L5209">
        <v>525.4</v>
      </c>
      <c r="M5209">
        <v>0.08</v>
      </c>
      <c r="N5209" t="s">
        <v>18</v>
      </c>
      <c r="O5209">
        <v>126.49</v>
      </c>
      <c r="P5209">
        <v>19.84</v>
      </c>
      <c r="Q5209">
        <v>4.0999999999999996</v>
      </c>
      <c r="R5209" t="s">
        <v>139</v>
      </c>
      <c r="S5209" t="s">
        <v>140</v>
      </c>
      <c r="T5209" t="s">
        <v>21</v>
      </c>
      <c r="U5209" t="s">
        <v>22</v>
      </c>
      <c r="V5209" t="s">
        <v>60</v>
      </c>
      <c r="W5209">
        <v>0.44</v>
      </c>
    </row>
    <row r="5210" spans="1:23" x14ac:dyDescent="0.3">
      <c r="A5210" t="s">
        <v>1168</v>
      </c>
      <c r="B5210" t="s">
        <v>1464</v>
      </c>
      <c r="D5210" s="1">
        <v>40712</v>
      </c>
      <c r="E5210" s="1">
        <v>40716</v>
      </c>
      <c r="F5210" s="1" t="str">
        <f t="shared" si="338"/>
        <v>June</v>
      </c>
      <c r="G5210" s="1" t="str">
        <f t="shared" si="339"/>
        <v>2011</v>
      </c>
      <c r="H5210" s="2">
        <f t="shared" si="340"/>
        <v>4</v>
      </c>
      <c r="I5210" s="2" t="b">
        <f t="shared" si="341"/>
        <v>0</v>
      </c>
      <c r="J5210" t="s">
        <v>17</v>
      </c>
      <c r="K5210">
        <v>37</v>
      </c>
      <c r="L5210">
        <v>61.77</v>
      </c>
      <c r="M5210">
        <v>0.04</v>
      </c>
      <c r="N5210" t="s">
        <v>39</v>
      </c>
      <c r="O5210">
        <v>12.65</v>
      </c>
      <c r="P5210">
        <v>1.48</v>
      </c>
      <c r="Q5210">
        <v>0.7</v>
      </c>
      <c r="R5210" t="s">
        <v>139</v>
      </c>
      <c r="S5210" t="s">
        <v>140</v>
      </c>
      <c r="T5210" t="s">
        <v>21</v>
      </c>
      <c r="U5210" t="s">
        <v>22</v>
      </c>
      <c r="V5210" t="s">
        <v>46</v>
      </c>
      <c r="W5210">
        <v>0.37</v>
      </c>
    </row>
    <row r="5211" spans="1:23" x14ac:dyDescent="0.3">
      <c r="A5211" t="s">
        <v>1317</v>
      </c>
      <c r="B5211" t="s">
        <v>1552</v>
      </c>
      <c r="D5211" s="1">
        <v>40499</v>
      </c>
      <c r="E5211" s="1">
        <v>40502</v>
      </c>
      <c r="F5211" s="1" t="str">
        <f t="shared" si="338"/>
        <v>November</v>
      </c>
      <c r="G5211" s="1" t="str">
        <f t="shared" si="339"/>
        <v>2010</v>
      </c>
      <c r="H5211" s="2">
        <f t="shared" si="340"/>
        <v>3</v>
      </c>
      <c r="I5211" s="2" t="b">
        <f t="shared" si="341"/>
        <v>0</v>
      </c>
      <c r="J5211" t="s">
        <v>24</v>
      </c>
      <c r="K5211">
        <v>37</v>
      </c>
      <c r="L5211">
        <v>99.65</v>
      </c>
      <c r="M5211">
        <v>0.01</v>
      </c>
      <c r="N5211" t="s">
        <v>18</v>
      </c>
      <c r="O5211">
        <v>27</v>
      </c>
      <c r="P5211">
        <v>2.62</v>
      </c>
      <c r="Q5211">
        <v>0.8</v>
      </c>
      <c r="R5211" t="s">
        <v>139</v>
      </c>
      <c r="S5211" t="s">
        <v>140</v>
      </c>
      <c r="T5211" t="s">
        <v>27</v>
      </c>
      <c r="U5211" t="s">
        <v>22</v>
      </c>
      <c r="V5211" t="s">
        <v>46</v>
      </c>
      <c r="W5211">
        <v>0.39</v>
      </c>
    </row>
    <row r="5212" spans="1:23" x14ac:dyDescent="0.3">
      <c r="A5212" t="s">
        <v>1323</v>
      </c>
      <c r="B5212" t="s">
        <v>1537</v>
      </c>
      <c r="D5212" s="1">
        <v>41273</v>
      </c>
      <c r="E5212" s="1">
        <v>41273</v>
      </c>
      <c r="F5212" s="1" t="str">
        <f t="shared" si="338"/>
        <v>December</v>
      </c>
      <c r="G5212" s="1" t="str">
        <f t="shared" si="339"/>
        <v>2012</v>
      </c>
      <c r="H5212" s="2">
        <f t="shared" si="340"/>
        <v>0</v>
      </c>
      <c r="I5212" s="2" t="str">
        <f t="shared" si="341"/>
        <v>FREE DELIVERY</v>
      </c>
      <c r="J5212" t="s">
        <v>44</v>
      </c>
      <c r="K5212">
        <v>10</v>
      </c>
      <c r="L5212">
        <v>14.15</v>
      </c>
      <c r="M5212">
        <v>0.1</v>
      </c>
      <c r="N5212" t="s">
        <v>18</v>
      </c>
      <c r="O5212">
        <v>-1.29</v>
      </c>
      <c r="P5212">
        <v>1.48</v>
      </c>
      <c r="Q5212">
        <v>0.7</v>
      </c>
      <c r="R5212" t="s">
        <v>139</v>
      </c>
      <c r="S5212" t="s">
        <v>140</v>
      </c>
      <c r="T5212" t="s">
        <v>27</v>
      </c>
      <c r="U5212" t="s">
        <v>22</v>
      </c>
      <c r="V5212" t="s">
        <v>46</v>
      </c>
      <c r="W5212">
        <v>0.37</v>
      </c>
    </row>
    <row r="5213" spans="1:23" x14ac:dyDescent="0.3">
      <c r="A5213" t="s">
        <v>1393</v>
      </c>
      <c r="B5213" t="s">
        <v>1394</v>
      </c>
      <c r="D5213" s="1">
        <v>40337</v>
      </c>
      <c r="E5213" s="1">
        <v>40338</v>
      </c>
      <c r="F5213" s="1" t="str">
        <f t="shared" si="338"/>
        <v>June</v>
      </c>
      <c r="G5213" s="1" t="str">
        <f t="shared" si="339"/>
        <v>2010</v>
      </c>
      <c r="H5213" s="2">
        <f t="shared" si="340"/>
        <v>1</v>
      </c>
      <c r="I5213" s="2" t="b">
        <f t="shared" si="341"/>
        <v>0</v>
      </c>
      <c r="J5213" t="s">
        <v>24</v>
      </c>
      <c r="K5213">
        <v>18</v>
      </c>
      <c r="L5213">
        <v>85.74</v>
      </c>
      <c r="M5213">
        <v>0.03</v>
      </c>
      <c r="N5213" t="s">
        <v>18</v>
      </c>
      <c r="O5213">
        <v>-73.569999999999993</v>
      </c>
      <c r="P5213">
        <v>4.38</v>
      </c>
      <c r="Q5213">
        <v>6.21</v>
      </c>
      <c r="R5213" t="s">
        <v>139</v>
      </c>
      <c r="S5213" t="s">
        <v>140</v>
      </c>
      <c r="T5213" t="s">
        <v>21</v>
      </c>
      <c r="U5213" t="s">
        <v>22</v>
      </c>
      <c r="V5213" t="s">
        <v>29</v>
      </c>
      <c r="W5213">
        <v>0.37</v>
      </c>
    </row>
    <row r="5214" spans="1:23" x14ac:dyDescent="0.3">
      <c r="A5214" t="s">
        <v>1393</v>
      </c>
      <c r="B5214" t="s">
        <v>1394</v>
      </c>
      <c r="D5214" s="1">
        <v>40337</v>
      </c>
      <c r="E5214" s="1">
        <v>40338</v>
      </c>
      <c r="F5214" s="1" t="str">
        <f t="shared" si="338"/>
        <v>June</v>
      </c>
      <c r="G5214" s="1" t="str">
        <f t="shared" si="339"/>
        <v>2010</v>
      </c>
      <c r="H5214" s="2">
        <f t="shared" si="340"/>
        <v>1</v>
      </c>
      <c r="I5214" s="2" t="b">
        <f t="shared" si="341"/>
        <v>0</v>
      </c>
      <c r="J5214" t="s">
        <v>24</v>
      </c>
      <c r="K5214">
        <v>17</v>
      </c>
      <c r="L5214">
        <v>2031.98</v>
      </c>
      <c r="M5214">
        <v>0.05</v>
      </c>
      <c r="N5214" t="s">
        <v>18</v>
      </c>
      <c r="O5214">
        <v>778.6</v>
      </c>
      <c r="P5214">
        <v>120.98</v>
      </c>
      <c r="Q5214">
        <v>9.07</v>
      </c>
      <c r="R5214" t="s">
        <v>139</v>
      </c>
      <c r="S5214" t="s">
        <v>140</v>
      </c>
      <c r="T5214" t="s">
        <v>21</v>
      </c>
      <c r="U5214" t="s">
        <v>22</v>
      </c>
      <c r="V5214" t="s">
        <v>29</v>
      </c>
      <c r="W5214">
        <v>0.35</v>
      </c>
    </row>
    <row r="5215" spans="1:23" x14ac:dyDescent="0.3">
      <c r="A5215" t="s">
        <v>1393</v>
      </c>
      <c r="B5215" t="s">
        <v>1394</v>
      </c>
      <c r="D5215" s="1">
        <v>40337</v>
      </c>
      <c r="E5215" s="1">
        <v>40337</v>
      </c>
      <c r="F5215" s="1" t="str">
        <f t="shared" si="338"/>
        <v>June</v>
      </c>
      <c r="G5215" s="1" t="str">
        <f t="shared" si="339"/>
        <v>2010</v>
      </c>
      <c r="H5215" s="2">
        <f t="shared" si="340"/>
        <v>0</v>
      </c>
      <c r="I5215" s="2" t="str">
        <f t="shared" si="341"/>
        <v>FREE DELIVERY</v>
      </c>
      <c r="J5215" t="s">
        <v>24</v>
      </c>
      <c r="K5215">
        <v>24</v>
      </c>
      <c r="L5215">
        <v>131.94</v>
      </c>
      <c r="M5215">
        <v>0.04</v>
      </c>
      <c r="N5215" t="s">
        <v>18</v>
      </c>
      <c r="O5215">
        <v>2.3199999999999998</v>
      </c>
      <c r="P5215">
        <v>5.28</v>
      </c>
      <c r="Q5215">
        <v>2.99</v>
      </c>
      <c r="R5215" t="s">
        <v>139</v>
      </c>
      <c r="S5215" t="s">
        <v>140</v>
      </c>
      <c r="T5215" t="s">
        <v>21</v>
      </c>
      <c r="U5215" t="s">
        <v>22</v>
      </c>
      <c r="V5215" t="s">
        <v>29</v>
      </c>
      <c r="W5215">
        <v>0.37</v>
      </c>
    </row>
    <row r="5216" spans="1:23" x14ac:dyDescent="0.3">
      <c r="A5216" t="s">
        <v>992</v>
      </c>
      <c r="B5216" t="s">
        <v>1656</v>
      </c>
      <c r="D5216" s="1">
        <v>41175</v>
      </c>
      <c r="E5216" s="1">
        <v>41176</v>
      </c>
      <c r="F5216" s="1" t="str">
        <f t="shared" si="338"/>
        <v>September</v>
      </c>
      <c r="G5216" s="1" t="str">
        <f t="shared" si="339"/>
        <v>2012</v>
      </c>
      <c r="H5216" s="2">
        <f t="shared" si="340"/>
        <v>1</v>
      </c>
      <c r="I5216" s="2" t="b">
        <f t="shared" si="341"/>
        <v>0</v>
      </c>
      <c r="J5216" t="s">
        <v>44</v>
      </c>
      <c r="K5216">
        <v>43</v>
      </c>
      <c r="L5216">
        <v>528.53</v>
      </c>
      <c r="M5216">
        <v>0.05</v>
      </c>
      <c r="N5216" t="s">
        <v>18</v>
      </c>
      <c r="O5216">
        <v>-7.24</v>
      </c>
      <c r="P5216">
        <v>12.21</v>
      </c>
      <c r="Q5216">
        <v>4.8099999999999996</v>
      </c>
      <c r="R5216" t="s">
        <v>139</v>
      </c>
      <c r="S5216" t="s">
        <v>140</v>
      </c>
      <c r="T5216" t="s">
        <v>27</v>
      </c>
      <c r="U5216" t="s">
        <v>22</v>
      </c>
      <c r="V5216" t="s">
        <v>23</v>
      </c>
      <c r="W5216">
        <v>0.57999999999999996</v>
      </c>
    </row>
    <row r="5217" spans="1:23" x14ac:dyDescent="0.3">
      <c r="A5217" t="s">
        <v>992</v>
      </c>
      <c r="B5217" t="s">
        <v>1656</v>
      </c>
      <c r="D5217" s="1">
        <v>41175</v>
      </c>
      <c r="E5217" s="1">
        <v>41177</v>
      </c>
      <c r="F5217" s="1" t="str">
        <f t="shared" si="338"/>
        <v>September</v>
      </c>
      <c r="G5217" s="1" t="str">
        <f t="shared" si="339"/>
        <v>2012</v>
      </c>
      <c r="H5217" s="2">
        <f t="shared" si="340"/>
        <v>2</v>
      </c>
      <c r="I5217" s="2" t="b">
        <f t="shared" si="341"/>
        <v>0</v>
      </c>
      <c r="J5217" t="s">
        <v>44</v>
      </c>
      <c r="K5217">
        <v>47</v>
      </c>
      <c r="L5217">
        <v>5975.0495000000001</v>
      </c>
      <c r="M5217">
        <v>0.06</v>
      </c>
      <c r="N5217" t="s">
        <v>18</v>
      </c>
      <c r="O5217">
        <v>1417.23</v>
      </c>
      <c r="P5217">
        <v>155.99</v>
      </c>
      <c r="Q5217">
        <v>8.99</v>
      </c>
      <c r="R5217" t="s">
        <v>139</v>
      </c>
      <c r="S5217" t="s">
        <v>140</v>
      </c>
      <c r="T5217" t="s">
        <v>27</v>
      </c>
      <c r="U5217" t="s">
        <v>32</v>
      </c>
      <c r="V5217" t="s">
        <v>33</v>
      </c>
      <c r="W5217">
        <v>0.57999999999999996</v>
      </c>
    </row>
    <row r="5218" spans="1:23" x14ac:dyDescent="0.3">
      <c r="A5218" t="s">
        <v>992</v>
      </c>
      <c r="B5218" t="s">
        <v>1656</v>
      </c>
      <c r="D5218" s="1">
        <v>41175</v>
      </c>
      <c r="E5218" s="1">
        <v>41177</v>
      </c>
      <c r="F5218" s="1" t="str">
        <f t="shared" si="338"/>
        <v>September</v>
      </c>
      <c r="G5218" s="1" t="str">
        <f t="shared" si="339"/>
        <v>2012</v>
      </c>
      <c r="H5218" s="2">
        <f t="shared" si="340"/>
        <v>2</v>
      </c>
      <c r="I5218" s="2" t="b">
        <f t="shared" si="341"/>
        <v>0</v>
      </c>
      <c r="J5218" t="s">
        <v>44</v>
      </c>
      <c r="K5218">
        <v>44</v>
      </c>
      <c r="L5218">
        <v>720.52</v>
      </c>
      <c r="M5218">
        <v>0.1</v>
      </c>
      <c r="N5218" t="s">
        <v>18</v>
      </c>
      <c r="O5218">
        <v>-36.79</v>
      </c>
      <c r="P5218">
        <v>17.98</v>
      </c>
      <c r="Q5218">
        <v>8.51</v>
      </c>
      <c r="R5218" t="s">
        <v>139</v>
      </c>
      <c r="S5218" t="s">
        <v>140</v>
      </c>
      <c r="T5218" t="s">
        <v>27</v>
      </c>
      <c r="U5218" t="s">
        <v>32</v>
      </c>
      <c r="V5218" t="s">
        <v>94</v>
      </c>
      <c r="W5218">
        <v>0.4</v>
      </c>
    </row>
    <row r="5219" spans="1:23" x14ac:dyDescent="0.3">
      <c r="A5219" t="s">
        <v>1393</v>
      </c>
      <c r="B5219" t="s">
        <v>1394</v>
      </c>
      <c r="D5219" s="1">
        <v>41011</v>
      </c>
      <c r="E5219" s="1">
        <v>41011</v>
      </c>
      <c r="F5219" s="1" t="str">
        <f t="shared" si="338"/>
        <v>April</v>
      </c>
      <c r="G5219" s="1" t="str">
        <f t="shared" si="339"/>
        <v>2012</v>
      </c>
      <c r="H5219" s="2">
        <f t="shared" si="340"/>
        <v>0</v>
      </c>
      <c r="I5219" s="2" t="str">
        <f t="shared" si="341"/>
        <v>FREE DELIVERY</v>
      </c>
      <c r="J5219" t="s">
        <v>52</v>
      </c>
      <c r="K5219">
        <v>46</v>
      </c>
      <c r="L5219">
        <v>3849.17</v>
      </c>
      <c r="M5219">
        <v>0.06</v>
      </c>
      <c r="N5219" t="s">
        <v>18</v>
      </c>
      <c r="O5219">
        <v>1982.78</v>
      </c>
      <c r="P5219">
        <v>83.98</v>
      </c>
      <c r="Q5219">
        <v>5.01</v>
      </c>
      <c r="R5219" t="s">
        <v>139</v>
      </c>
      <c r="S5219" t="s">
        <v>140</v>
      </c>
      <c r="T5219" t="s">
        <v>21</v>
      </c>
      <c r="U5219" t="s">
        <v>22</v>
      </c>
      <c r="V5219" t="s">
        <v>51</v>
      </c>
      <c r="W5219">
        <v>0.38</v>
      </c>
    </row>
    <row r="5220" spans="1:23" x14ac:dyDescent="0.3">
      <c r="A5220" t="s">
        <v>992</v>
      </c>
      <c r="B5220" t="s">
        <v>1656</v>
      </c>
      <c r="D5220" s="1">
        <v>40810</v>
      </c>
      <c r="E5220" s="1">
        <v>40812</v>
      </c>
      <c r="F5220" s="1" t="str">
        <f t="shared" si="338"/>
        <v>September</v>
      </c>
      <c r="G5220" s="1" t="str">
        <f t="shared" si="339"/>
        <v>2011</v>
      </c>
      <c r="H5220" s="2">
        <f t="shared" si="340"/>
        <v>2</v>
      </c>
      <c r="I5220" s="2" t="b">
        <f t="shared" si="341"/>
        <v>0</v>
      </c>
      <c r="J5220" t="s">
        <v>52</v>
      </c>
      <c r="K5220">
        <v>28</v>
      </c>
      <c r="L5220">
        <v>1208.3499999999999</v>
      </c>
      <c r="M5220">
        <v>0</v>
      </c>
      <c r="N5220" t="s">
        <v>18</v>
      </c>
      <c r="O5220">
        <v>145.54</v>
      </c>
      <c r="P5220">
        <v>39.99</v>
      </c>
      <c r="Q5220">
        <v>10.25</v>
      </c>
      <c r="R5220" t="s">
        <v>139</v>
      </c>
      <c r="S5220" t="s">
        <v>140</v>
      </c>
      <c r="T5220" t="s">
        <v>27</v>
      </c>
      <c r="U5220" t="s">
        <v>32</v>
      </c>
      <c r="V5220" t="s">
        <v>48</v>
      </c>
      <c r="W5220">
        <v>0.55000000000000004</v>
      </c>
    </row>
    <row r="5221" spans="1:23" x14ac:dyDescent="0.3">
      <c r="A5221" t="s">
        <v>1377</v>
      </c>
      <c r="B5221" t="s">
        <v>1378</v>
      </c>
      <c r="D5221" s="1">
        <v>41133</v>
      </c>
      <c r="E5221" s="1">
        <v>41133</v>
      </c>
      <c r="F5221" s="1" t="str">
        <f t="shared" si="338"/>
        <v>August</v>
      </c>
      <c r="G5221" s="1" t="str">
        <f t="shared" si="339"/>
        <v>2012</v>
      </c>
      <c r="H5221" s="2">
        <f t="shared" si="340"/>
        <v>0</v>
      </c>
      <c r="I5221" s="2" t="str">
        <f t="shared" si="341"/>
        <v>FREE DELIVERY</v>
      </c>
      <c r="J5221" t="s">
        <v>17</v>
      </c>
      <c r="K5221">
        <v>12</v>
      </c>
      <c r="L5221">
        <v>69.97</v>
      </c>
      <c r="M5221">
        <v>0.01</v>
      </c>
      <c r="N5221" t="s">
        <v>18</v>
      </c>
      <c r="O5221">
        <v>24.25</v>
      </c>
      <c r="P5221">
        <v>5.43</v>
      </c>
      <c r="Q5221">
        <v>0.95</v>
      </c>
      <c r="R5221" t="s">
        <v>139</v>
      </c>
      <c r="S5221" t="s">
        <v>140</v>
      </c>
      <c r="T5221" t="s">
        <v>27</v>
      </c>
      <c r="U5221" t="s">
        <v>22</v>
      </c>
      <c r="V5221" t="s">
        <v>43</v>
      </c>
      <c r="W5221">
        <v>0.36</v>
      </c>
    </row>
    <row r="5222" spans="1:23" x14ac:dyDescent="0.3">
      <c r="A5222" t="s">
        <v>1323</v>
      </c>
      <c r="B5222" t="s">
        <v>1537</v>
      </c>
      <c r="D5222" s="1">
        <v>39874</v>
      </c>
      <c r="E5222" s="1">
        <v>39876</v>
      </c>
      <c r="F5222" s="1" t="str">
        <f t="shared" si="338"/>
        <v>March</v>
      </c>
      <c r="G5222" s="1" t="str">
        <f t="shared" si="339"/>
        <v>2009</v>
      </c>
      <c r="H5222" s="2">
        <f t="shared" si="340"/>
        <v>2</v>
      </c>
      <c r="I5222" s="2" t="b">
        <f t="shared" si="341"/>
        <v>0</v>
      </c>
      <c r="J5222" t="s">
        <v>24</v>
      </c>
      <c r="K5222">
        <v>1</v>
      </c>
      <c r="L5222">
        <v>199.48</v>
      </c>
      <c r="M5222">
        <v>0.08</v>
      </c>
      <c r="N5222" t="s">
        <v>25</v>
      </c>
      <c r="O5222">
        <v>-120.24</v>
      </c>
      <c r="P5222">
        <v>170.98</v>
      </c>
      <c r="Q5222">
        <v>35.89</v>
      </c>
      <c r="R5222" t="s">
        <v>139</v>
      </c>
      <c r="S5222" t="s">
        <v>140</v>
      </c>
      <c r="T5222" t="s">
        <v>21</v>
      </c>
      <c r="U5222" t="s">
        <v>36</v>
      </c>
      <c r="V5222" t="s">
        <v>54</v>
      </c>
      <c r="W5222">
        <v>0.66</v>
      </c>
    </row>
    <row r="5223" spans="1:23" x14ac:dyDescent="0.3">
      <c r="A5223" t="s">
        <v>1570</v>
      </c>
      <c r="B5223" t="s">
        <v>1632</v>
      </c>
      <c r="D5223" s="1">
        <v>40558</v>
      </c>
      <c r="E5223" s="1">
        <v>40560</v>
      </c>
      <c r="F5223" s="1" t="str">
        <f t="shared" si="338"/>
        <v>January</v>
      </c>
      <c r="G5223" s="1" t="str">
        <f t="shared" si="339"/>
        <v>2011</v>
      </c>
      <c r="H5223" s="2">
        <f t="shared" si="340"/>
        <v>2</v>
      </c>
      <c r="I5223" s="2" t="b">
        <f t="shared" si="341"/>
        <v>0</v>
      </c>
      <c r="J5223" t="s">
        <v>52</v>
      </c>
      <c r="K5223">
        <v>37</v>
      </c>
      <c r="L5223">
        <v>925.8</v>
      </c>
      <c r="M5223">
        <v>0.01</v>
      </c>
      <c r="N5223" t="s">
        <v>18</v>
      </c>
      <c r="O5223">
        <v>30.69</v>
      </c>
      <c r="P5223">
        <v>24.92</v>
      </c>
      <c r="Q5223">
        <v>12.98</v>
      </c>
      <c r="R5223" t="s">
        <v>139</v>
      </c>
      <c r="S5223" t="s">
        <v>140</v>
      </c>
      <c r="T5223" t="s">
        <v>31</v>
      </c>
      <c r="U5223" t="s">
        <v>22</v>
      </c>
      <c r="V5223" t="s">
        <v>29</v>
      </c>
      <c r="W5223">
        <v>0.39</v>
      </c>
    </row>
    <row r="5224" spans="1:23" x14ac:dyDescent="0.3">
      <c r="A5224" t="s">
        <v>1570</v>
      </c>
      <c r="B5224" t="s">
        <v>1632</v>
      </c>
      <c r="D5224" s="1">
        <v>40558</v>
      </c>
      <c r="E5224" s="1">
        <v>40560</v>
      </c>
      <c r="F5224" s="1" t="str">
        <f t="shared" si="338"/>
        <v>January</v>
      </c>
      <c r="G5224" s="1" t="str">
        <f t="shared" si="339"/>
        <v>2011</v>
      </c>
      <c r="H5224" s="2">
        <f t="shared" si="340"/>
        <v>2</v>
      </c>
      <c r="I5224" s="2" t="b">
        <f t="shared" si="341"/>
        <v>0</v>
      </c>
      <c r="J5224" t="s">
        <v>52</v>
      </c>
      <c r="K5224">
        <v>39</v>
      </c>
      <c r="L5224">
        <v>282.48</v>
      </c>
      <c r="M5224">
        <v>0.08</v>
      </c>
      <c r="N5224" t="s">
        <v>39</v>
      </c>
      <c r="O5224">
        <v>-87.01</v>
      </c>
      <c r="P5224">
        <v>7.1</v>
      </c>
      <c r="Q5224">
        <v>6.05</v>
      </c>
      <c r="R5224" t="s">
        <v>139</v>
      </c>
      <c r="S5224" t="s">
        <v>140</v>
      </c>
      <c r="T5224" t="s">
        <v>31</v>
      </c>
      <c r="U5224" t="s">
        <v>22</v>
      </c>
      <c r="V5224" t="s">
        <v>29</v>
      </c>
      <c r="W5224">
        <v>0.39</v>
      </c>
    </row>
    <row r="5225" spans="1:23" x14ac:dyDescent="0.3">
      <c r="A5225" t="s">
        <v>1570</v>
      </c>
      <c r="B5225" t="s">
        <v>1632</v>
      </c>
      <c r="D5225" s="1">
        <v>40558</v>
      </c>
      <c r="E5225" s="1">
        <v>40560</v>
      </c>
      <c r="F5225" s="1" t="str">
        <f t="shared" si="338"/>
        <v>January</v>
      </c>
      <c r="G5225" s="1" t="str">
        <f t="shared" si="339"/>
        <v>2011</v>
      </c>
      <c r="H5225" s="2">
        <f t="shared" si="340"/>
        <v>2</v>
      </c>
      <c r="I5225" s="2" t="b">
        <f t="shared" si="341"/>
        <v>0</v>
      </c>
      <c r="J5225" t="s">
        <v>52</v>
      </c>
      <c r="K5225">
        <v>12</v>
      </c>
      <c r="L5225">
        <v>6502.46</v>
      </c>
      <c r="M5225">
        <v>0.09</v>
      </c>
      <c r="N5225" t="s">
        <v>25</v>
      </c>
      <c r="O5225">
        <v>261.66000000000003</v>
      </c>
      <c r="P5225">
        <v>550.98</v>
      </c>
      <c r="Q5225">
        <v>64.59</v>
      </c>
      <c r="R5225" t="s">
        <v>139</v>
      </c>
      <c r="S5225" t="s">
        <v>140</v>
      </c>
      <c r="T5225" t="s">
        <v>31</v>
      </c>
      <c r="U5225" t="s">
        <v>36</v>
      </c>
      <c r="V5225" t="s">
        <v>55</v>
      </c>
      <c r="W5225">
        <v>0.66</v>
      </c>
    </row>
    <row r="5226" spans="1:23" x14ac:dyDescent="0.3">
      <c r="A5226" t="s">
        <v>1295</v>
      </c>
      <c r="B5226" t="s">
        <v>1289</v>
      </c>
      <c r="D5226" s="1">
        <v>40340</v>
      </c>
      <c r="E5226" s="1">
        <v>40347</v>
      </c>
      <c r="F5226" s="1" t="str">
        <f t="shared" si="338"/>
        <v>June</v>
      </c>
      <c r="G5226" s="1" t="str">
        <f t="shared" si="339"/>
        <v>2010</v>
      </c>
      <c r="H5226" s="2">
        <f t="shared" si="340"/>
        <v>7</v>
      </c>
      <c r="I5226" s="2" t="b">
        <f t="shared" si="341"/>
        <v>0</v>
      </c>
      <c r="J5226" t="s">
        <v>17</v>
      </c>
      <c r="K5226">
        <v>47</v>
      </c>
      <c r="L5226">
        <v>1243.52</v>
      </c>
      <c r="M5226">
        <v>0.08</v>
      </c>
      <c r="N5226" t="s">
        <v>18</v>
      </c>
      <c r="O5226">
        <v>360.94</v>
      </c>
      <c r="P5226">
        <v>26.48</v>
      </c>
      <c r="Q5226">
        <v>6.93</v>
      </c>
      <c r="R5226" t="s">
        <v>139</v>
      </c>
      <c r="S5226" t="s">
        <v>140</v>
      </c>
      <c r="T5226" t="s">
        <v>42</v>
      </c>
      <c r="U5226" t="s">
        <v>36</v>
      </c>
      <c r="V5226" t="s">
        <v>37</v>
      </c>
      <c r="W5226">
        <v>0.49</v>
      </c>
    </row>
    <row r="5227" spans="1:23" x14ac:dyDescent="0.3">
      <c r="A5227" t="s">
        <v>1382</v>
      </c>
      <c r="B5227" t="s">
        <v>1651</v>
      </c>
      <c r="D5227" s="1">
        <v>39886</v>
      </c>
      <c r="E5227" s="1">
        <v>39888</v>
      </c>
      <c r="F5227" s="1" t="str">
        <f t="shared" si="338"/>
        <v>March</v>
      </c>
      <c r="G5227" s="1" t="str">
        <f t="shared" si="339"/>
        <v>2009</v>
      </c>
      <c r="H5227" s="2">
        <f t="shared" si="340"/>
        <v>2</v>
      </c>
      <c r="I5227" s="2" t="b">
        <f t="shared" si="341"/>
        <v>0</v>
      </c>
      <c r="J5227" t="s">
        <v>34</v>
      </c>
      <c r="K5227">
        <v>34</v>
      </c>
      <c r="L5227">
        <v>1932.58</v>
      </c>
      <c r="M5227">
        <v>0.1</v>
      </c>
      <c r="N5227" t="s">
        <v>18</v>
      </c>
      <c r="O5227">
        <v>356.48</v>
      </c>
      <c r="P5227">
        <v>62.18</v>
      </c>
      <c r="Q5227">
        <v>10.84</v>
      </c>
      <c r="R5227" t="s">
        <v>139</v>
      </c>
      <c r="S5227" t="s">
        <v>140</v>
      </c>
      <c r="T5227" t="s">
        <v>27</v>
      </c>
      <c r="U5227" t="s">
        <v>36</v>
      </c>
      <c r="V5227" t="s">
        <v>37</v>
      </c>
      <c r="W5227">
        <v>0.63</v>
      </c>
    </row>
    <row r="5228" spans="1:23" x14ac:dyDescent="0.3">
      <c r="A5228" t="s">
        <v>1317</v>
      </c>
      <c r="B5228" t="s">
        <v>1552</v>
      </c>
      <c r="D5228" s="1">
        <v>39996</v>
      </c>
      <c r="E5228" s="1">
        <v>39997</v>
      </c>
      <c r="F5228" s="1" t="str">
        <f t="shared" si="338"/>
        <v>July</v>
      </c>
      <c r="G5228" s="1" t="str">
        <f t="shared" si="339"/>
        <v>2009</v>
      </c>
      <c r="H5228" s="2">
        <f t="shared" si="340"/>
        <v>1</v>
      </c>
      <c r="I5228" s="2" t="b">
        <f t="shared" si="341"/>
        <v>0</v>
      </c>
      <c r="J5228" t="s">
        <v>44</v>
      </c>
      <c r="K5228">
        <v>10</v>
      </c>
      <c r="L5228">
        <v>601.57000000000005</v>
      </c>
      <c r="M5228">
        <v>0.09</v>
      </c>
      <c r="N5228" t="s">
        <v>25</v>
      </c>
      <c r="O5228">
        <v>-247.25</v>
      </c>
      <c r="P5228">
        <v>60.98</v>
      </c>
      <c r="Q5228">
        <v>30</v>
      </c>
      <c r="R5228" t="s">
        <v>139</v>
      </c>
      <c r="S5228" t="s">
        <v>140</v>
      </c>
      <c r="T5228" t="s">
        <v>27</v>
      </c>
      <c r="U5228" t="s">
        <v>36</v>
      </c>
      <c r="V5228" t="s">
        <v>67</v>
      </c>
      <c r="W5228">
        <v>0.7</v>
      </c>
    </row>
    <row r="5229" spans="1:23" x14ac:dyDescent="0.3">
      <c r="A5229" t="s">
        <v>1317</v>
      </c>
      <c r="B5229" t="s">
        <v>1552</v>
      </c>
      <c r="D5229" s="1">
        <v>39996</v>
      </c>
      <c r="E5229" s="1">
        <v>39998</v>
      </c>
      <c r="F5229" s="1" t="str">
        <f t="shared" si="338"/>
        <v>July</v>
      </c>
      <c r="G5229" s="1" t="str">
        <f t="shared" si="339"/>
        <v>2009</v>
      </c>
      <c r="H5229" s="2">
        <f t="shared" si="340"/>
        <v>2</v>
      </c>
      <c r="I5229" s="2" t="b">
        <f t="shared" si="341"/>
        <v>0</v>
      </c>
      <c r="J5229" t="s">
        <v>44</v>
      </c>
      <c r="K5229">
        <v>9</v>
      </c>
      <c r="L5229">
        <v>157.41999999999999</v>
      </c>
      <c r="M5229">
        <v>0.05</v>
      </c>
      <c r="N5229" t="s">
        <v>18</v>
      </c>
      <c r="O5229">
        <v>-18.68</v>
      </c>
      <c r="P5229">
        <v>17.48</v>
      </c>
      <c r="Q5229">
        <v>1.99</v>
      </c>
      <c r="R5229" t="s">
        <v>139</v>
      </c>
      <c r="S5229" t="s">
        <v>140</v>
      </c>
      <c r="T5229" t="s">
        <v>27</v>
      </c>
      <c r="U5229" t="s">
        <v>32</v>
      </c>
      <c r="V5229" t="s">
        <v>48</v>
      </c>
      <c r="W5229">
        <v>0.45</v>
      </c>
    </row>
    <row r="5230" spans="1:23" x14ac:dyDescent="0.3">
      <c r="A5230" t="s">
        <v>1647</v>
      </c>
      <c r="B5230" t="s">
        <v>955</v>
      </c>
      <c r="C5230" t="s">
        <v>993</v>
      </c>
      <c r="D5230" s="1">
        <v>40754</v>
      </c>
      <c r="E5230" s="1">
        <v>40758</v>
      </c>
      <c r="F5230" s="1" t="str">
        <f t="shared" si="338"/>
        <v>August</v>
      </c>
      <c r="G5230" s="1" t="str">
        <f t="shared" si="339"/>
        <v>2011</v>
      </c>
      <c r="H5230" s="2">
        <f t="shared" si="340"/>
        <v>4</v>
      </c>
      <c r="I5230" s="2" t="b">
        <f t="shared" si="341"/>
        <v>0</v>
      </c>
      <c r="J5230" t="s">
        <v>17</v>
      </c>
      <c r="K5230">
        <v>30</v>
      </c>
      <c r="L5230">
        <v>299.66000000000003</v>
      </c>
      <c r="M5230">
        <v>0.08</v>
      </c>
      <c r="N5230" t="s">
        <v>18</v>
      </c>
      <c r="O5230">
        <v>-18.25</v>
      </c>
      <c r="P5230">
        <v>10.44</v>
      </c>
      <c r="Q5230">
        <v>5.75</v>
      </c>
      <c r="R5230" t="s">
        <v>139</v>
      </c>
      <c r="S5230" t="s">
        <v>140</v>
      </c>
      <c r="T5230" t="s">
        <v>27</v>
      </c>
      <c r="U5230" t="s">
        <v>22</v>
      </c>
      <c r="V5230" t="s">
        <v>29</v>
      </c>
      <c r="W5230">
        <v>0.39</v>
      </c>
    </row>
    <row r="5231" spans="1:23" x14ac:dyDescent="0.3">
      <c r="A5231" t="s">
        <v>1157</v>
      </c>
      <c r="B5231" t="s">
        <v>1158</v>
      </c>
      <c r="D5231" s="1">
        <v>40600</v>
      </c>
      <c r="E5231" s="1">
        <v>40600</v>
      </c>
      <c r="F5231" s="1" t="str">
        <f t="shared" si="338"/>
        <v>February</v>
      </c>
      <c r="G5231" s="1" t="str">
        <f t="shared" si="339"/>
        <v>2011</v>
      </c>
      <c r="H5231" s="2">
        <f t="shared" si="340"/>
        <v>0</v>
      </c>
      <c r="I5231" s="2" t="str">
        <f t="shared" si="341"/>
        <v>FREE DELIVERY</v>
      </c>
      <c r="J5231" t="s">
        <v>24</v>
      </c>
      <c r="K5231">
        <v>7</v>
      </c>
      <c r="L5231">
        <v>375.57</v>
      </c>
      <c r="M5231">
        <v>0.02</v>
      </c>
      <c r="N5231" t="s">
        <v>18</v>
      </c>
      <c r="O5231">
        <v>12.71</v>
      </c>
      <c r="P5231">
        <v>52.4</v>
      </c>
      <c r="Q5231">
        <v>16.11</v>
      </c>
      <c r="R5231" t="s">
        <v>139</v>
      </c>
      <c r="S5231" t="s">
        <v>140</v>
      </c>
      <c r="T5231" t="s">
        <v>27</v>
      </c>
      <c r="U5231" t="s">
        <v>22</v>
      </c>
      <c r="V5231" t="s">
        <v>29</v>
      </c>
      <c r="W5231">
        <v>0.39</v>
      </c>
    </row>
    <row r="5232" spans="1:23" x14ac:dyDescent="0.3">
      <c r="A5232" t="s">
        <v>1157</v>
      </c>
      <c r="B5232" t="s">
        <v>1158</v>
      </c>
      <c r="D5232" s="1">
        <v>40600</v>
      </c>
      <c r="E5232" s="1">
        <v>40601</v>
      </c>
      <c r="F5232" s="1" t="str">
        <f t="shared" si="338"/>
        <v>February</v>
      </c>
      <c r="G5232" s="1" t="str">
        <f t="shared" si="339"/>
        <v>2011</v>
      </c>
      <c r="H5232" s="2">
        <f t="shared" si="340"/>
        <v>1</v>
      </c>
      <c r="I5232" s="2" t="b">
        <f t="shared" si="341"/>
        <v>0</v>
      </c>
      <c r="J5232" t="s">
        <v>24</v>
      </c>
      <c r="K5232">
        <v>15</v>
      </c>
      <c r="L5232">
        <v>81.97</v>
      </c>
      <c r="M5232">
        <v>7.0000000000000007E-2</v>
      </c>
      <c r="N5232" t="s">
        <v>18</v>
      </c>
      <c r="O5232">
        <v>-81.33</v>
      </c>
      <c r="P5232">
        <v>4.9800000000000004</v>
      </c>
      <c r="Q5232">
        <v>8.33</v>
      </c>
      <c r="R5232" t="s">
        <v>139</v>
      </c>
      <c r="S5232" t="s">
        <v>140</v>
      </c>
      <c r="T5232" t="s">
        <v>27</v>
      </c>
      <c r="U5232" t="s">
        <v>22</v>
      </c>
      <c r="V5232" t="s">
        <v>43</v>
      </c>
      <c r="W5232">
        <v>0.38</v>
      </c>
    </row>
    <row r="5233" spans="1:23" x14ac:dyDescent="0.3">
      <c r="A5233" t="s">
        <v>1403</v>
      </c>
      <c r="B5233" t="s">
        <v>1000</v>
      </c>
      <c r="D5233" s="1">
        <v>40010</v>
      </c>
      <c r="E5233" s="1">
        <v>40011</v>
      </c>
      <c r="F5233" s="1" t="str">
        <f t="shared" si="338"/>
        <v>July</v>
      </c>
      <c r="G5233" s="1" t="str">
        <f t="shared" si="339"/>
        <v>2009</v>
      </c>
      <c r="H5233" s="2">
        <f t="shared" si="340"/>
        <v>1</v>
      </c>
      <c r="I5233" s="2" t="b">
        <f t="shared" si="341"/>
        <v>0</v>
      </c>
      <c r="J5233" t="s">
        <v>24</v>
      </c>
      <c r="K5233">
        <v>27</v>
      </c>
      <c r="L5233">
        <v>636.70000000000005</v>
      </c>
      <c r="M5233">
        <v>0.1</v>
      </c>
      <c r="N5233" t="s">
        <v>18</v>
      </c>
      <c r="O5233">
        <v>-29.91</v>
      </c>
      <c r="P5233">
        <v>24.92</v>
      </c>
      <c r="Q5233">
        <v>12.98</v>
      </c>
      <c r="R5233" t="s">
        <v>139</v>
      </c>
      <c r="S5233" t="s">
        <v>140</v>
      </c>
      <c r="T5233" t="s">
        <v>31</v>
      </c>
      <c r="U5233" t="s">
        <v>22</v>
      </c>
      <c r="V5233" t="s">
        <v>29</v>
      </c>
      <c r="W5233">
        <v>0.39</v>
      </c>
    </row>
    <row r="5234" spans="1:23" x14ac:dyDescent="0.3">
      <c r="A5234" t="s">
        <v>1637</v>
      </c>
      <c r="B5234" t="s">
        <v>924</v>
      </c>
      <c r="D5234" s="1">
        <v>40069</v>
      </c>
      <c r="E5234" s="1">
        <v>40070</v>
      </c>
      <c r="F5234" s="1" t="str">
        <f t="shared" si="338"/>
        <v>September</v>
      </c>
      <c r="G5234" s="1" t="str">
        <f t="shared" si="339"/>
        <v>2009</v>
      </c>
      <c r="H5234" s="2">
        <f t="shared" si="340"/>
        <v>1</v>
      </c>
      <c r="I5234" s="2" t="b">
        <f t="shared" si="341"/>
        <v>0</v>
      </c>
      <c r="J5234" t="s">
        <v>44</v>
      </c>
      <c r="K5234">
        <v>17</v>
      </c>
      <c r="L5234">
        <v>142.94</v>
      </c>
      <c r="M5234">
        <v>0.03</v>
      </c>
      <c r="N5234" t="s">
        <v>18</v>
      </c>
      <c r="O5234">
        <v>-129.56</v>
      </c>
      <c r="P5234">
        <v>7.38</v>
      </c>
      <c r="Q5234">
        <v>11.51</v>
      </c>
      <c r="R5234" t="s">
        <v>139</v>
      </c>
      <c r="S5234" t="s">
        <v>140</v>
      </c>
      <c r="T5234" t="s">
        <v>31</v>
      </c>
      <c r="U5234" t="s">
        <v>22</v>
      </c>
      <c r="V5234" t="s">
        <v>29</v>
      </c>
      <c r="W5234">
        <v>0.36</v>
      </c>
    </row>
    <row r="5235" spans="1:23" x14ac:dyDescent="0.3">
      <c r="A5235" t="s">
        <v>1637</v>
      </c>
      <c r="B5235" t="s">
        <v>924</v>
      </c>
      <c r="D5235" s="1">
        <v>40069</v>
      </c>
      <c r="E5235" s="1">
        <v>40070</v>
      </c>
      <c r="F5235" s="1" t="str">
        <f t="shared" si="338"/>
        <v>September</v>
      </c>
      <c r="G5235" s="1" t="str">
        <f t="shared" si="339"/>
        <v>2009</v>
      </c>
      <c r="H5235" s="2">
        <f t="shared" si="340"/>
        <v>1</v>
      </c>
      <c r="I5235" s="2" t="b">
        <f t="shared" si="341"/>
        <v>0</v>
      </c>
      <c r="J5235" t="s">
        <v>44</v>
      </c>
      <c r="K5235">
        <v>35</v>
      </c>
      <c r="L5235">
        <v>240.61</v>
      </c>
      <c r="M5235">
        <v>0.05</v>
      </c>
      <c r="N5235" t="s">
        <v>18</v>
      </c>
      <c r="O5235">
        <v>-133.12</v>
      </c>
      <c r="P5235">
        <v>6.48</v>
      </c>
      <c r="Q5235">
        <v>7.91</v>
      </c>
      <c r="R5235" t="s">
        <v>139</v>
      </c>
      <c r="S5235" t="s">
        <v>140</v>
      </c>
      <c r="T5235" t="s">
        <v>31</v>
      </c>
      <c r="U5235" t="s">
        <v>22</v>
      </c>
      <c r="V5235" t="s">
        <v>43</v>
      </c>
      <c r="W5235">
        <v>0.37</v>
      </c>
    </row>
    <row r="5236" spans="1:23" x14ac:dyDescent="0.3">
      <c r="A5236" t="s">
        <v>1637</v>
      </c>
      <c r="B5236" t="s">
        <v>924</v>
      </c>
      <c r="D5236" s="1">
        <v>40069</v>
      </c>
      <c r="E5236" s="1">
        <v>40070</v>
      </c>
      <c r="F5236" s="1" t="str">
        <f t="shared" si="338"/>
        <v>September</v>
      </c>
      <c r="G5236" s="1" t="str">
        <f t="shared" si="339"/>
        <v>2009</v>
      </c>
      <c r="H5236" s="2">
        <f t="shared" si="340"/>
        <v>1</v>
      </c>
      <c r="I5236" s="2" t="b">
        <f t="shared" si="341"/>
        <v>0</v>
      </c>
      <c r="J5236" t="s">
        <v>44</v>
      </c>
      <c r="K5236">
        <v>17</v>
      </c>
      <c r="L5236">
        <v>1912.76</v>
      </c>
      <c r="M5236">
        <v>0.03</v>
      </c>
      <c r="N5236" t="s">
        <v>18</v>
      </c>
      <c r="O5236">
        <v>71.56</v>
      </c>
      <c r="P5236">
        <v>111.03</v>
      </c>
      <c r="Q5236">
        <v>8.64</v>
      </c>
      <c r="R5236" t="s">
        <v>139</v>
      </c>
      <c r="S5236" t="s">
        <v>140</v>
      </c>
      <c r="T5236" t="s">
        <v>31</v>
      </c>
      <c r="U5236" t="s">
        <v>22</v>
      </c>
      <c r="V5236" t="s">
        <v>23</v>
      </c>
      <c r="W5236">
        <v>0.78</v>
      </c>
    </row>
    <row r="5237" spans="1:23" x14ac:dyDescent="0.3">
      <c r="A5237" t="s">
        <v>1173</v>
      </c>
      <c r="B5237" t="s">
        <v>1023</v>
      </c>
      <c r="D5237" s="1">
        <v>40936</v>
      </c>
      <c r="E5237" s="1">
        <v>40938</v>
      </c>
      <c r="F5237" s="1" t="str">
        <f t="shared" si="338"/>
        <v>January</v>
      </c>
      <c r="G5237" s="1" t="str">
        <f t="shared" si="339"/>
        <v>2012</v>
      </c>
      <c r="H5237" s="2">
        <f t="shared" si="340"/>
        <v>2</v>
      </c>
      <c r="I5237" s="2" t="b">
        <f t="shared" si="341"/>
        <v>0</v>
      </c>
      <c r="J5237" t="s">
        <v>34</v>
      </c>
      <c r="K5237">
        <v>46</v>
      </c>
      <c r="L5237">
        <v>1591.89</v>
      </c>
      <c r="M5237">
        <v>0.02</v>
      </c>
      <c r="N5237" t="s">
        <v>39</v>
      </c>
      <c r="O5237">
        <v>-117.31</v>
      </c>
      <c r="P5237">
        <v>34.979999999999997</v>
      </c>
      <c r="Q5237">
        <v>7.53</v>
      </c>
      <c r="R5237" t="s">
        <v>139</v>
      </c>
      <c r="S5237" t="s">
        <v>140</v>
      </c>
      <c r="T5237" t="s">
        <v>21</v>
      </c>
      <c r="U5237" t="s">
        <v>32</v>
      </c>
      <c r="V5237" t="s">
        <v>48</v>
      </c>
      <c r="W5237">
        <v>0.76</v>
      </c>
    </row>
    <row r="5238" spans="1:23" x14ac:dyDescent="0.3">
      <c r="A5238" t="s">
        <v>1173</v>
      </c>
      <c r="B5238" t="s">
        <v>1023</v>
      </c>
      <c r="D5238" s="1">
        <v>40936</v>
      </c>
      <c r="E5238" s="1">
        <v>40937</v>
      </c>
      <c r="F5238" s="1" t="str">
        <f t="shared" si="338"/>
        <v>January</v>
      </c>
      <c r="G5238" s="1" t="str">
        <f t="shared" si="339"/>
        <v>2012</v>
      </c>
      <c r="H5238" s="2">
        <f t="shared" si="340"/>
        <v>1</v>
      </c>
      <c r="I5238" s="2" t="b">
        <f t="shared" si="341"/>
        <v>0</v>
      </c>
      <c r="J5238" t="s">
        <v>34</v>
      </c>
      <c r="K5238">
        <v>44</v>
      </c>
      <c r="L5238">
        <v>220.07</v>
      </c>
      <c r="M5238">
        <v>0.01</v>
      </c>
      <c r="N5238" t="s">
        <v>18</v>
      </c>
      <c r="O5238">
        <v>-158.41999999999999</v>
      </c>
      <c r="P5238">
        <v>4.8899999999999997</v>
      </c>
      <c r="Q5238">
        <v>4.93</v>
      </c>
      <c r="R5238" t="s">
        <v>139</v>
      </c>
      <c r="S5238" t="s">
        <v>140</v>
      </c>
      <c r="T5238" t="s">
        <v>21</v>
      </c>
      <c r="U5238" t="s">
        <v>32</v>
      </c>
      <c r="V5238" t="s">
        <v>48</v>
      </c>
      <c r="W5238">
        <v>0.66</v>
      </c>
    </row>
    <row r="5239" spans="1:23" x14ac:dyDescent="0.3">
      <c r="A5239" t="s">
        <v>1570</v>
      </c>
      <c r="B5239" t="s">
        <v>1632</v>
      </c>
      <c r="D5239" s="1">
        <v>40244</v>
      </c>
      <c r="E5239" s="1">
        <v>40245</v>
      </c>
      <c r="F5239" s="1" t="str">
        <f t="shared" si="338"/>
        <v>March</v>
      </c>
      <c r="G5239" s="1" t="str">
        <f t="shared" si="339"/>
        <v>2010</v>
      </c>
      <c r="H5239" s="2">
        <f t="shared" si="340"/>
        <v>1</v>
      </c>
      <c r="I5239" s="2" t="b">
        <f t="shared" si="341"/>
        <v>0</v>
      </c>
      <c r="J5239" t="s">
        <v>24</v>
      </c>
      <c r="K5239">
        <v>37</v>
      </c>
      <c r="L5239">
        <v>319.39</v>
      </c>
      <c r="M5239">
        <v>0.03</v>
      </c>
      <c r="N5239" t="s">
        <v>18</v>
      </c>
      <c r="O5239">
        <v>-39.33</v>
      </c>
      <c r="P5239">
        <v>8.4600000000000009</v>
      </c>
      <c r="Q5239">
        <v>3.62</v>
      </c>
      <c r="R5239" t="s">
        <v>139</v>
      </c>
      <c r="S5239" t="s">
        <v>140</v>
      </c>
      <c r="T5239" t="s">
        <v>42</v>
      </c>
      <c r="U5239" t="s">
        <v>32</v>
      </c>
      <c r="V5239" t="s">
        <v>48</v>
      </c>
      <c r="W5239">
        <v>0.61</v>
      </c>
    </row>
    <row r="5240" spans="1:23" x14ac:dyDescent="0.3">
      <c r="A5240" t="s">
        <v>1447</v>
      </c>
      <c r="B5240" t="s">
        <v>1194</v>
      </c>
      <c r="D5240" s="1">
        <v>40864</v>
      </c>
      <c r="E5240" s="1">
        <v>40865</v>
      </c>
      <c r="F5240" s="1" t="str">
        <f t="shared" si="338"/>
        <v>November</v>
      </c>
      <c r="G5240" s="1" t="str">
        <f t="shared" si="339"/>
        <v>2011</v>
      </c>
      <c r="H5240" s="2">
        <f t="shared" si="340"/>
        <v>1</v>
      </c>
      <c r="I5240" s="2" t="b">
        <f t="shared" si="341"/>
        <v>0</v>
      </c>
      <c r="J5240" t="s">
        <v>52</v>
      </c>
      <c r="K5240">
        <v>26</v>
      </c>
      <c r="L5240">
        <v>2379.3285000000001</v>
      </c>
      <c r="M5240">
        <v>0.09</v>
      </c>
      <c r="N5240" t="s">
        <v>18</v>
      </c>
      <c r="O5240">
        <v>284.58999999999997</v>
      </c>
      <c r="P5240">
        <v>115.99</v>
      </c>
      <c r="Q5240">
        <v>5.92</v>
      </c>
      <c r="R5240" t="s">
        <v>139</v>
      </c>
      <c r="S5240" t="s">
        <v>140</v>
      </c>
      <c r="T5240" t="s">
        <v>31</v>
      </c>
      <c r="U5240" t="s">
        <v>32</v>
      </c>
      <c r="V5240" t="s">
        <v>33</v>
      </c>
      <c r="W5240">
        <v>0.57999999999999996</v>
      </c>
    </row>
    <row r="5241" spans="1:23" x14ac:dyDescent="0.3">
      <c r="A5241" t="s">
        <v>1570</v>
      </c>
      <c r="B5241" t="s">
        <v>1632</v>
      </c>
      <c r="D5241" s="1">
        <v>40833</v>
      </c>
      <c r="E5241" s="1">
        <v>40835</v>
      </c>
      <c r="F5241" s="1" t="str">
        <f t="shared" si="338"/>
        <v>October</v>
      </c>
      <c r="G5241" s="1" t="str">
        <f t="shared" si="339"/>
        <v>2011</v>
      </c>
      <c r="H5241" s="2">
        <f t="shared" si="340"/>
        <v>2</v>
      </c>
      <c r="I5241" s="2" t="b">
        <f t="shared" si="341"/>
        <v>0</v>
      </c>
      <c r="J5241" t="s">
        <v>44</v>
      </c>
      <c r="K5241">
        <v>42</v>
      </c>
      <c r="L5241">
        <v>4346.9799999999996</v>
      </c>
      <c r="M5241">
        <v>0.05</v>
      </c>
      <c r="N5241" t="s">
        <v>25</v>
      </c>
      <c r="O5241">
        <v>10.220000000000001</v>
      </c>
      <c r="P5241">
        <v>100.98</v>
      </c>
      <c r="Q5241">
        <v>35.840000000000003</v>
      </c>
      <c r="R5241" t="s">
        <v>139</v>
      </c>
      <c r="S5241" t="s">
        <v>140</v>
      </c>
      <c r="T5241" t="s">
        <v>42</v>
      </c>
      <c r="U5241" t="s">
        <v>36</v>
      </c>
      <c r="V5241" t="s">
        <v>54</v>
      </c>
      <c r="W5241">
        <v>0.62</v>
      </c>
    </row>
    <row r="5242" spans="1:23" x14ac:dyDescent="0.3">
      <c r="A5242" t="s">
        <v>992</v>
      </c>
      <c r="B5242" t="s">
        <v>1656</v>
      </c>
      <c r="D5242" s="1">
        <v>41122</v>
      </c>
      <c r="E5242" s="1">
        <v>41122</v>
      </c>
      <c r="F5242" s="1" t="str">
        <f t="shared" si="338"/>
        <v>August</v>
      </c>
      <c r="G5242" s="1" t="str">
        <f t="shared" si="339"/>
        <v>2012</v>
      </c>
      <c r="H5242" s="2">
        <f t="shared" si="340"/>
        <v>0</v>
      </c>
      <c r="I5242" s="2" t="str">
        <f t="shared" si="341"/>
        <v>FREE DELIVERY</v>
      </c>
      <c r="J5242" t="s">
        <v>17</v>
      </c>
      <c r="K5242">
        <v>26</v>
      </c>
      <c r="L5242">
        <v>145.76</v>
      </c>
      <c r="M5242">
        <v>0</v>
      </c>
      <c r="N5242" t="s">
        <v>18</v>
      </c>
      <c r="O5242">
        <v>5.67</v>
      </c>
      <c r="P5242">
        <v>5.28</v>
      </c>
      <c r="Q5242">
        <v>2.99</v>
      </c>
      <c r="R5242" t="s">
        <v>139</v>
      </c>
      <c r="S5242" t="s">
        <v>140</v>
      </c>
      <c r="T5242" t="s">
        <v>27</v>
      </c>
      <c r="U5242" t="s">
        <v>22</v>
      </c>
      <c r="V5242" t="s">
        <v>29</v>
      </c>
      <c r="W5242">
        <v>0.37</v>
      </c>
    </row>
    <row r="5243" spans="1:23" x14ac:dyDescent="0.3">
      <c r="A5243" t="s">
        <v>1168</v>
      </c>
      <c r="B5243" t="s">
        <v>1629</v>
      </c>
      <c r="D5243" s="1">
        <v>39855</v>
      </c>
      <c r="E5243" s="1">
        <v>39857</v>
      </c>
      <c r="F5243" s="1" t="str">
        <f t="shared" si="338"/>
        <v>February</v>
      </c>
      <c r="G5243" s="1" t="str">
        <f t="shared" si="339"/>
        <v>2009</v>
      </c>
      <c r="H5243" s="2">
        <f t="shared" si="340"/>
        <v>2</v>
      </c>
      <c r="I5243" s="2" t="b">
        <f t="shared" si="341"/>
        <v>0</v>
      </c>
      <c r="J5243" t="s">
        <v>52</v>
      </c>
      <c r="K5243">
        <v>36</v>
      </c>
      <c r="L5243">
        <v>9757.48</v>
      </c>
      <c r="M5243">
        <v>7.0000000000000007E-2</v>
      </c>
      <c r="N5243" t="s">
        <v>25</v>
      </c>
      <c r="O5243">
        <v>-96.05</v>
      </c>
      <c r="P5243">
        <v>270.98</v>
      </c>
      <c r="Q5243">
        <v>50</v>
      </c>
      <c r="R5243" t="s">
        <v>139</v>
      </c>
      <c r="S5243" t="s">
        <v>140</v>
      </c>
      <c r="T5243" t="s">
        <v>31</v>
      </c>
      <c r="U5243" t="s">
        <v>36</v>
      </c>
      <c r="V5243" t="s">
        <v>67</v>
      </c>
      <c r="W5243">
        <v>0.77</v>
      </c>
    </row>
    <row r="5244" spans="1:23" x14ac:dyDescent="0.3">
      <c r="A5244" t="s">
        <v>1418</v>
      </c>
      <c r="B5244" t="s">
        <v>1296</v>
      </c>
      <c r="D5244" s="1">
        <v>41238</v>
      </c>
      <c r="E5244" s="1">
        <v>41240</v>
      </c>
      <c r="F5244" s="1" t="str">
        <f t="shared" si="338"/>
        <v>November</v>
      </c>
      <c r="G5244" s="1" t="str">
        <f t="shared" si="339"/>
        <v>2012</v>
      </c>
      <c r="H5244" s="2">
        <f t="shared" si="340"/>
        <v>2</v>
      </c>
      <c r="I5244" s="2" t="b">
        <f t="shared" si="341"/>
        <v>0</v>
      </c>
      <c r="J5244" t="s">
        <v>17</v>
      </c>
      <c r="K5244">
        <v>13</v>
      </c>
      <c r="L5244">
        <v>87.91</v>
      </c>
      <c r="M5244">
        <v>0.05</v>
      </c>
      <c r="N5244" t="s">
        <v>18</v>
      </c>
      <c r="O5244">
        <v>-27.91</v>
      </c>
      <c r="P5244">
        <v>6.68</v>
      </c>
      <c r="Q5244">
        <v>5.41</v>
      </c>
      <c r="R5244" t="s">
        <v>139</v>
      </c>
      <c r="S5244" t="s">
        <v>140</v>
      </c>
      <c r="T5244" t="s">
        <v>42</v>
      </c>
      <c r="U5244" t="s">
        <v>22</v>
      </c>
      <c r="V5244" t="s">
        <v>43</v>
      </c>
      <c r="W5244">
        <v>0.37</v>
      </c>
    </row>
    <row r="5245" spans="1:23" x14ac:dyDescent="0.3">
      <c r="A5245" t="s">
        <v>1157</v>
      </c>
      <c r="B5245" t="s">
        <v>1158</v>
      </c>
      <c r="D5245" s="1">
        <v>40524</v>
      </c>
      <c r="E5245" s="1">
        <v>40526</v>
      </c>
      <c r="F5245" s="1" t="str">
        <f t="shared" si="338"/>
        <v>December</v>
      </c>
      <c r="G5245" s="1" t="str">
        <f t="shared" si="339"/>
        <v>2010</v>
      </c>
      <c r="H5245" s="2">
        <f t="shared" si="340"/>
        <v>2</v>
      </c>
      <c r="I5245" s="2" t="b">
        <f t="shared" si="341"/>
        <v>0</v>
      </c>
      <c r="J5245" t="s">
        <v>52</v>
      </c>
      <c r="K5245">
        <v>41</v>
      </c>
      <c r="L5245">
        <v>5824.01</v>
      </c>
      <c r="M5245">
        <v>0.1</v>
      </c>
      <c r="N5245" t="s">
        <v>25</v>
      </c>
      <c r="O5245">
        <v>-288.68</v>
      </c>
      <c r="P5245">
        <v>150.97999999999999</v>
      </c>
      <c r="Q5245">
        <v>30</v>
      </c>
      <c r="R5245" t="s">
        <v>139</v>
      </c>
      <c r="S5245" t="s">
        <v>140</v>
      </c>
      <c r="T5245" t="s">
        <v>27</v>
      </c>
      <c r="U5245" t="s">
        <v>36</v>
      </c>
      <c r="V5245" t="s">
        <v>67</v>
      </c>
      <c r="W5245">
        <v>0.74</v>
      </c>
    </row>
    <row r="5246" spans="1:23" x14ac:dyDescent="0.3">
      <c r="A5246" t="s">
        <v>1031</v>
      </c>
      <c r="B5246" t="s">
        <v>1643</v>
      </c>
      <c r="D5246" s="1">
        <v>40033</v>
      </c>
      <c r="E5246" s="1">
        <v>40033</v>
      </c>
      <c r="F5246" s="1" t="str">
        <f t="shared" si="338"/>
        <v>August</v>
      </c>
      <c r="G5246" s="1" t="str">
        <f t="shared" si="339"/>
        <v>2009</v>
      </c>
      <c r="H5246" s="2">
        <f t="shared" si="340"/>
        <v>0</v>
      </c>
      <c r="I5246" s="2" t="str">
        <f t="shared" si="341"/>
        <v>FREE DELIVERY</v>
      </c>
      <c r="J5246" t="s">
        <v>24</v>
      </c>
      <c r="K5246">
        <v>15</v>
      </c>
      <c r="L5246">
        <v>1187.1524999999999</v>
      </c>
      <c r="M5246">
        <v>0.03</v>
      </c>
      <c r="N5246" t="s">
        <v>18</v>
      </c>
      <c r="O5246">
        <v>33.19</v>
      </c>
      <c r="P5246">
        <v>95.99</v>
      </c>
      <c r="Q5246">
        <v>4.9000000000000004</v>
      </c>
      <c r="R5246" t="s">
        <v>139</v>
      </c>
      <c r="S5246" t="s">
        <v>140</v>
      </c>
      <c r="T5246" t="s">
        <v>31</v>
      </c>
      <c r="U5246" t="s">
        <v>32</v>
      </c>
      <c r="V5246" t="s">
        <v>33</v>
      </c>
      <c r="W5246">
        <v>0.56000000000000005</v>
      </c>
    </row>
    <row r="5247" spans="1:23" x14ac:dyDescent="0.3">
      <c r="A5247" t="s">
        <v>1649</v>
      </c>
      <c r="B5247" t="s">
        <v>1650</v>
      </c>
      <c r="D5247" s="1">
        <v>41213</v>
      </c>
      <c r="E5247" s="1">
        <v>41213</v>
      </c>
      <c r="F5247" s="1" t="str">
        <f t="shared" si="338"/>
        <v>October</v>
      </c>
      <c r="G5247" s="1" t="str">
        <f t="shared" si="339"/>
        <v>2012</v>
      </c>
      <c r="H5247" s="2">
        <f t="shared" si="340"/>
        <v>0</v>
      </c>
      <c r="I5247" s="2" t="str">
        <f t="shared" si="341"/>
        <v>FREE DELIVERY</v>
      </c>
      <c r="J5247" t="s">
        <v>24</v>
      </c>
      <c r="K5247">
        <v>49</v>
      </c>
      <c r="L5247">
        <v>414.11</v>
      </c>
      <c r="M5247">
        <v>0.08</v>
      </c>
      <c r="N5247" t="s">
        <v>18</v>
      </c>
      <c r="O5247">
        <v>-172.32</v>
      </c>
      <c r="P5247">
        <v>8.74</v>
      </c>
      <c r="Q5247">
        <v>8.2899999999999991</v>
      </c>
      <c r="R5247" t="s">
        <v>139</v>
      </c>
      <c r="S5247" t="s">
        <v>140</v>
      </c>
      <c r="T5247" t="s">
        <v>42</v>
      </c>
      <c r="U5247" t="s">
        <v>22</v>
      </c>
      <c r="V5247" t="s">
        <v>51</v>
      </c>
      <c r="W5247">
        <v>0.38</v>
      </c>
    </row>
    <row r="5248" spans="1:23" x14ac:dyDescent="0.3">
      <c r="A5248" t="s">
        <v>1157</v>
      </c>
      <c r="B5248" t="s">
        <v>1158</v>
      </c>
      <c r="D5248" s="1">
        <v>40742</v>
      </c>
      <c r="E5248" s="1">
        <v>40744</v>
      </c>
      <c r="F5248" s="1" t="str">
        <f t="shared" si="338"/>
        <v>July</v>
      </c>
      <c r="G5248" s="1" t="str">
        <f t="shared" si="339"/>
        <v>2011</v>
      </c>
      <c r="H5248" s="2">
        <f t="shared" si="340"/>
        <v>2</v>
      </c>
      <c r="I5248" s="2" t="b">
        <f t="shared" si="341"/>
        <v>0</v>
      </c>
      <c r="J5248" t="s">
        <v>34</v>
      </c>
      <c r="K5248">
        <v>39</v>
      </c>
      <c r="L5248">
        <v>4799.7884999999997</v>
      </c>
      <c r="M5248">
        <v>0.09</v>
      </c>
      <c r="N5248" t="s">
        <v>18</v>
      </c>
      <c r="O5248">
        <v>1231.8900000000001</v>
      </c>
      <c r="P5248">
        <v>155.99</v>
      </c>
      <c r="Q5248">
        <v>3.9</v>
      </c>
      <c r="R5248" t="s">
        <v>139</v>
      </c>
      <c r="S5248" t="s">
        <v>140</v>
      </c>
      <c r="T5248" t="s">
        <v>31</v>
      </c>
      <c r="U5248" t="s">
        <v>32</v>
      </c>
      <c r="V5248" t="s">
        <v>33</v>
      </c>
      <c r="W5248">
        <v>0.55000000000000004</v>
      </c>
    </row>
    <row r="5249" spans="1:23" x14ac:dyDescent="0.3">
      <c r="A5249" t="s">
        <v>1242</v>
      </c>
      <c r="B5249" t="s">
        <v>1645</v>
      </c>
      <c r="D5249" s="1">
        <v>41060</v>
      </c>
      <c r="E5249" s="1">
        <v>41060</v>
      </c>
      <c r="F5249" s="1" t="str">
        <f t="shared" si="338"/>
        <v>May</v>
      </c>
      <c r="G5249" s="1" t="str">
        <f t="shared" si="339"/>
        <v>2012</v>
      </c>
      <c r="H5249" s="2">
        <f t="shared" si="340"/>
        <v>0</v>
      </c>
      <c r="I5249" s="2" t="str">
        <f t="shared" si="341"/>
        <v>FREE DELIVERY</v>
      </c>
      <c r="J5249" t="s">
        <v>17</v>
      </c>
      <c r="K5249">
        <v>17</v>
      </c>
      <c r="L5249">
        <v>122.42</v>
      </c>
      <c r="M5249">
        <v>0.08</v>
      </c>
      <c r="N5249" t="s">
        <v>39</v>
      </c>
      <c r="O5249">
        <v>-37.04</v>
      </c>
      <c r="P5249">
        <v>6.48</v>
      </c>
      <c r="Q5249">
        <v>6.22</v>
      </c>
      <c r="R5249" t="s">
        <v>139</v>
      </c>
      <c r="S5249" t="s">
        <v>140</v>
      </c>
      <c r="T5249" t="s">
        <v>27</v>
      </c>
      <c r="U5249" t="s">
        <v>22</v>
      </c>
      <c r="V5249" t="s">
        <v>43</v>
      </c>
      <c r="W5249">
        <v>0.37</v>
      </c>
    </row>
    <row r="5250" spans="1:23" x14ac:dyDescent="0.3">
      <c r="A5250" t="s">
        <v>1570</v>
      </c>
      <c r="B5250" t="s">
        <v>1632</v>
      </c>
      <c r="D5250" s="1">
        <v>39869</v>
      </c>
      <c r="E5250" s="1">
        <v>39870</v>
      </c>
      <c r="F5250" s="1" t="str">
        <f t="shared" si="338"/>
        <v>February</v>
      </c>
      <c r="G5250" s="1" t="str">
        <f t="shared" si="339"/>
        <v>2009</v>
      </c>
      <c r="H5250" s="2">
        <f t="shared" si="340"/>
        <v>1</v>
      </c>
      <c r="I5250" s="2" t="b">
        <f t="shared" si="341"/>
        <v>0</v>
      </c>
      <c r="J5250" t="s">
        <v>24</v>
      </c>
      <c r="K5250">
        <v>31</v>
      </c>
      <c r="L5250">
        <v>305.76</v>
      </c>
      <c r="M5250">
        <v>0.1</v>
      </c>
      <c r="N5250" t="s">
        <v>18</v>
      </c>
      <c r="O5250">
        <v>-22.53</v>
      </c>
      <c r="P5250">
        <v>10.44</v>
      </c>
      <c r="Q5250">
        <v>5.75</v>
      </c>
      <c r="R5250" t="s">
        <v>139</v>
      </c>
      <c r="S5250" t="s">
        <v>140</v>
      </c>
      <c r="T5250" t="s">
        <v>31</v>
      </c>
      <c r="U5250" t="s">
        <v>22</v>
      </c>
      <c r="V5250" t="s">
        <v>29</v>
      </c>
      <c r="W5250">
        <v>0.39</v>
      </c>
    </row>
    <row r="5251" spans="1:23" x14ac:dyDescent="0.3">
      <c r="A5251" t="s">
        <v>1570</v>
      </c>
      <c r="B5251" t="s">
        <v>1632</v>
      </c>
      <c r="D5251" s="1">
        <v>39869</v>
      </c>
      <c r="E5251" s="1">
        <v>39870</v>
      </c>
      <c r="F5251" s="1" t="str">
        <f t="shared" ref="F5251:F5314" si="342">TEXT(E5251,"mmmm")</f>
        <v>February</v>
      </c>
      <c r="G5251" s="1" t="str">
        <f t="shared" ref="G5251:G5314" si="343">TEXT(E5251,"yyyy")</f>
        <v>2009</v>
      </c>
      <c r="H5251" s="2">
        <f t="shared" ref="H5251:H5314" si="344">E5251-D5251</f>
        <v>1</v>
      </c>
      <c r="I5251" s="2" t="b">
        <f t="shared" ref="I5251:I5314" si="345">IF(H5251&lt;1,IF(AND(H5251&gt;0,H5251&lt;2),"ONE DAY", "FREE DELIVERY"))</f>
        <v>0</v>
      </c>
      <c r="J5251" t="s">
        <v>24</v>
      </c>
      <c r="K5251">
        <v>3</v>
      </c>
      <c r="L5251">
        <v>25.48</v>
      </c>
      <c r="M5251">
        <v>0.06</v>
      </c>
      <c r="N5251" t="s">
        <v>18</v>
      </c>
      <c r="O5251">
        <v>-26.8</v>
      </c>
      <c r="P5251">
        <v>8.33</v>
      </c>
      <c r="Q5251">
        <v>1.99</v>
      </c>
      <c r="R5251" t="s">
        <v>139</v>
      </c>
      <c r="S5251" t="s">
        <v>140</v>
      </c>
      <c r="T5251" t="s">
        <v>31</v>
      </c>
      <c r="U5251" t="s">
        <v>32</v>
      </c>
      <c r="V5251" t="s">
        <v>48</v>
      </c>
      <c r="W5251">
        <v>0.52</v>
      </c>
    </row>
    <row r="5252" spans="1:23" x14ac:dyDescent="0.3">
      <c r="A5252" t="s">
        <v>1031</v>
      </c>
      <c r="B5252" t="s">
        <v>1643</v>
      </c>
      <c r="D5252" s="1">
        <v>40768</v>
      </c>
      <c r="E5252" s="1">
        <v>40769</v>
      </c>
      <c r="F5252" s="1" t="str">
        <f t="shared" si="342"/>
        <v>August</v>
      </c>
      <c r="G5252" s="1" t="str">
        <f t="shared" si="343"/>
        <v>2011</v>
      </c>
      <c r="H5252" s="2">
        <f t="shared" si="344"/>
        <v>1</v>
      </c>
      <c r="I5252" s="2" t="b">
        <f t="shared" si="345"/>
        <v>0</v>
      </c>
      <c r="J5252" t="s">
        <v>52</v>
      </c>
      <c r="K5252">
        <v>13</v>
      </c>
      <c r="L5252">
        <v>409.97</v>
      </c>
      <c r="M5252">
        <v>7.0000000000000007E-2</v>
      </c>
      <c r="N5252" t="s">
        <v>18</v>
      </c>
      <c r="O5252">
        <v>39.36</v>
      </c>
      <c r="P5252">
        <v>33.619999999999997</v>
      </c>
      <c r="Q5252">
        <v>3.5</v>
      </c>
      <c r="R5252" t="s">
        <v>139</v>
      </c>
      <c r="S5252" t="s">
        <v>140</v>
      </c>
      <c r="T5252" t="s">
        <v>31</v>
      </c>
      <c r="U5252" t="s">
        <v>22</v>
      </c>
      <c r="V5252" t="s">
        <v>28</v>
      </c>
      <c r="W5252">
        <v>0.59</v>
      </c>
    </row>
    <row r="5253" spans="1:23" x14ac:dyDescent="0.3">
      <c r="A5253" t="s">
        <v>1371</v>
      </c>
      <c r="B5253" t="s">
        <v>1392</v>
      </c>
      <c r="D5253" s="1">
        <v>40771</v>
      </c>
      <c r="E5253" s="1">
        <v>40772</v>
      </c>
      <c r="F5253" s="1" t="str">
        <f t="shared" si="342"/>
        <v>August</v>
      </c>
      <c r="G5253" s="1" t="str">
        <f t="shared" si="343"/>
        <v>2011</v>
      </c>
      <c r="H5253" s="2">
        <f t="shared" si="344"/>
        <v>1</v>
      </c>
      <c r="I5253" s="2" t="b">
        <f t="shared" si="345"/>
        <v>0</v>
      </c>
      <c r="J5253" t="s">
        <v>24</v>
      </c>
      <c r="K5253">
        <v>28</v>
      </c>
      <c r="L5253">
        <v>1457.78</v>
      </c>
      <c r="M5253">
        <v>0.04</v>
      </c>
      <c r="N5253" t="s">
        <v>18</v>
      </c>
      <c r="O5253">
        <v>68.23</v>
      </c>
      <c r="P5253">
        <v>49.99</v>
      </c>
      <c r="Q5253">
        <v>19.989999999999998</v>
      </c>
      <c r="R5253" t="s">
        <v>139</v>
      </c>
      <c r="S5253" t="s">
        <v>140</v>
      </c>
      <c r="T5253" t="s">
        <v>27</v>
      </c>
      <c r="U5253" t="s">
        <v>32</v>
      </c>
      <c r="V5253" t="s">
        <v>48</v>
      </c>
      <c r="W5253">
        <v>0.45</v>
      </c>
    </row>
    <row r="5254" spans="1:23" x14ac:dyDescent="0.3">
      <c r="A5254" t="s">
        <v>1640</v>
      </c>
      <c r="B5254" t="s">
        <v>952</v>
      </c>
      <c r="D5254" s="1">
        <v>40751</v>
      </c>
      <c r="E5254" s="1">
        <v>40753</v>
      </c>
      <c r="F5254" s="1" t="str">
        <f t="shared" si="342"/>
        <v>July</v>
      </c>
      <c r="G5254" s="1" t="str">
        <f t="shared" si="343"/>
        <v>2011</v>
      </c>
      <c r="H5254" s="2">
        <f t="shared" si="344"/>
        <v>2</v>
      </c>
      <c r="I5254" s="2" t="b">
        <f t="shared" si="345"/>
        <v>0</v>
      </c>
      <c r="J5254" t="s">
        <v>44</v>
      </c>
      <c r="K5254">
        <v>46</v>
      </c>
      <c r="L5254">
        <v>5615.4</v>
      </c>
      <c r="M5254">
        <v>7.0000000000000007E-2</v>
      </c>
      <c r="N5254" t="s">
        <v>25</v>
      </c>
      <c r="O5254">
        <v>1807.16</v>
      </c>
      <c r="P5254">
        <v>120.97</v>
      </c>
      <c r="Q5254">
        <v>26.3</v>
      </c>
      <c r="R5254" t="s">
        <v>139</v>
      </c>
      <c r="S5254" t="s">
        <v>140</v>
      </c>
      <c r="T5254" t="s">
        <v>27</v>
      </c>
      <c r="U5254" t="s">
        <v>32</v>
      </c>
      <c r="V5254" t="s">
        <v>94</v>
      </c>
      <c r="W5254">
        <v>0.38</v>
      </c>
    </row>
    <row r="5255" spans="1:23" x14ac:dyDescent="0.3">
      <c r="A5255" t="s">
        <v>1401</v>
      </c>
      <c r="B5255" t="s">
        <v>1594</v>
      </c>
      <c r="D5255" s="1">
        <v>40609</v>
      </c>
      <c r="E5255" s="1">
        <v>40614</v>
      </c>
      <c r="F5255" s="1" t="str">
        <f t="shared" si="342"/>
        <v>March</v>
      </c>
      <c r="G5255" s="1" t="str">
        <f t="shared" si="343"/>
        <v>2011</v>
      </c>
      <c r="H5255" s="2">
        <f t="shared" si="344"/>
        <v>5</v>
      </c>
      <c r="I5255" s="2" t="b">
        <f t="shared" si="345"/>
        <v>0</v>
      </c>
      <c r="J5255" t="s">
        <v>17</v>
      </c>
      <c r="K5255">
        <v>33</v>
      </c>
      <c r="L5255">
        <v>1692.03</v>
      </c>
      <c r="M5255">
        <v>0.1</v>
      </c>
      <c r="N5255" t="s">
        <v>18</v>
      </c>
      <c r="O5255">
        <v>574.44000000000005</v>
      </c>
      <c r="P5255">
        <v>54.96</v>
      </c>
      <c r="Q5255">
        <v>10.75</v>
      </c>
      <c r="R5255" t="s">
        <v>139</v>
      </c>
      <c r="S5255" t="s">
        <v>140</v>
      </c>
      <c r="T5255" t="s">
        <v>42</v>
      </c>
      <c r="U5255" t="s">
        <v>22</v>
      </c>
      <c r="V5255" t="s">
        <v>43</v>
      </c>
      <c r="W5255">
        <v>0.36</v>
      </c>
    </row>
    <row r="5256" spans="1:23" x14ac:dyDescent="0.3">
      <c r="A5256" t="s">
        <v>1157</v>
      </c>
      <c r="B5256" t="s">
        <v>1158</v>
      </c>
      <c r="D5256" s="1">
        <v>40562</v>
      </c>
      <c r="E5256" s="1">
        <v>40564</v>
      </c>
      <c r="F5256" s="1" t="str">
        <f t="shared" si="342"/>
        <v>January</v>
      </c>
      <c r="G5256" s="1" t="str">
        <f t="shared" si="343"/>
        <v>2011</v>
      </c>
      <c r="H5256" s="2">
        <f t="shared" si="344"/>
        <v>2</v>
      </c>
      <c r="I5256" s="2" t="b">
        <f t="shared" si="345"/>
        <v>0</v>
      </c>
      <c r="J5256" t="s">
        <v>24</v>
      </c>
      <c r="K5256">
        <v>14</v>
      </c>
      <c r="L5256">
        <v>242.28399999999999</v>
      </c>
      <c r="M5256">
        <v>0.03</v>
      </c>
      <c r="N5256" t="s">
        <v>18</v>
      </c>
      <c r="O5256">
        <v>51.75</v>
      </c>
      <c r="P5256">
        <v>20.99</v>
      </c>
      <c r="Q5256">
        <v>0.99</v>
      </c>
      <c r="R5256" t="s">
        <v>139</v>
      </c>
      <c r="S5256" t="s">
        <v>140</v>
      </c>
      <c r="T5256" t="s">
        <v>27</v>
      </c>
      <c r="U5256" t="s">
        <v>32</v>
      </c>
      <c r="V5256" t="s">
        <v>33</v>
      </c>
      <c r="W5256">
        <v>0.37</v>
      </c>
    </row>
    <row r="5257" spans="1:23" x14ac:dyDescent="0.3">
      <c r="A5257" t="s">
        <v>1494</v>
      </c>
      <c r="B5257" t="s">
        <v>1630</v>
      </c>
      <c r="D5257" s="1">
        <v>40378</v>
      </c>
      <c r="E5257" s="1">
        <v>40380</v>
      </c>
      <c r="F5257" s="1" t="str">
        <f t="shared" si="342"/>
        <v>July</v>
      </c>
      <c r="G5257" s="1" t="str">
        <f t="shared" si="343"/>
        <v>2010</v>
      </c>
      <c r="H5257" s="2">
        <f t="shared" si="344"/>
        <v>2</v>
      </c>
      <c r="I5257" s="2" t="b">
        <f t="shared" si="345"/>
        <v>0</v>
      </c>
      <c r="J5257" t="s">
        <v>34</v>
      </c>
      <c r="K5257">
        <v>8</v>
      </c>
      <c r="L5257">
        <v>1391.7645</v>
      </c>
      <c r="M5257">
        <v>0.08</v>
      </c>
      <c r="N5257" t="s">
        <v>18</v>
      </c>
      <c r="O5257">
        <v>-426.07</v>
      </c>
      <c r="P5257">
        <v>205.99</v>
      </c>
      <c r="Q5257">
        <v>8.99</v>
      </c>
      <c r="R5257" t="s">
        <v>139</v>
      </c>
      <c r="S5257" t="s">
        <v>140</v>
      </c>
      <c r="T5257" t="s">
        <v>31</v>
      </c>
      <c r="U5257" t="s">
        <v>32</v>
      </c>
      <c r="V5257" t="s">
        <v>33</v>
      </c>
      <c r="W5257">
        <v>0.56000000000000005</v>
      </c>
    </row>
    <row r="5258" spans="1:23" x14ac:dyDescent="0.3">
      <c r="A5258" t="s">
        <v>1295</v>
      </c>
      <c r="B5258" t="s">
        <v>1289</v>
      </c>
      <c r="D5258" s="1">
        <v>40152</v>
      </c>
      <c r="E5258" s="1">
        <v>40153</v>
      </c>
      <c r="F5258" s="1" t="str">
        <f t="shared" si="342"/>
        <v>December</v>
      </c>
      <c r="G5258" s="1" t="str">
        <f t="shared" si="343"/>
        <v>2009</v>
      </c>
      <c r="H5258" s="2">
        <f t="shared" si="344"/>
        <v>1</v>
      </c>
      <c r="I5258" s="2" t="b">
        <f t="shared" si="345"/>
        <v>0</v>
      </c>
      <c r="J5258" t="s">
        <v>44</v>
      </c>
      <c r="K5258">
        <v>5</v>
      </c>
      <c r="L5258">
        <v>9704.3700000000008</v>
      </c>
      <c r="M5258">
        <v>0.03</v>
      </c>
      <c r="N5258" t="s">
        <v>39</v>
      </c>
      <c r="O5258">
        <v>-1565.91</v>
      </c>
      <c r="P5258">
        <v>1938.02</v>
      </c>
      <c r="Q5258">
        <v>13.99</v>
      </c>
      <c r="R5258" t="s">
        <v>139</v>
      </c>
      <c r="S5258" t="s">
        <v>140</v>
      </c>
      <c r="T5258" t="s">
        <v>42</v>
      </c>
      <c r="U5258" t="s">
        <v>32</v>
      </c>
      <c r="V5258" t="s">
        <v>94</v>
      </c>
      <c r="W5258">
        <v>0.38</v>
      </c>
    </row>
    <row r="5259" spans="1:23" x14ac:dyDescent="0.3">
      <c r="A5259" t="s">
        <v>1295</v>
      </c>
      <c r="B5259" t="s">
        <v>1289</v>
      </c>
      <c r="D5259" s="1">
        <v>40152</v>
      </c>
      <c r="E5259" s="1">
        <v>40153</v>
      </c>
      <c r="F5259" s="1" t="str">
        <f t="shared" si="342"/>
        <v>December</v>
      </c>
      <c r="G5259" s="1" t="str">
        <f t="shared" si="343"/>
        <v>2009</v>
      </c>
      <c r="H5259" s="2">
        <f t="shared" si="344"/>
        <v>1</v>
      </c>
      <c r="I5259" s="2" t="b">
        <f t="shared" si="345"/>
        <v>0</v>
      </c>
      <c r="J5259" t="s">
        <v>44</v>
      </c>
      <c r="K5259">
        <v>31</v>
      </c>
      <c r="L5259">
        <v>211.94</v>
      </c>
      <c r="M5259">
        <v>0.05</v>
      </c>
      <c r="N5259" t="s">
        <v>18</v>
      </c>
      <c r="O5259">
        <v>-56.39</v>
      </c>
      <c r="P5259">
        <v>6.48</v>
      </c>
      <c r="Q5259">
        <v>5.84</v>
      </c>
      <c r="R5259" t="s">
        <v>139</v>
      </c>
      <c r="S5259" t="s">
        <v>140</v>
      </c>
      <c r="T5259" t="s">
        <v>42</v>
      </c>
      <c r="U5259" t="s">
        <v>22</v>
      </c>
      <c r="V5259" t="s">
        <v>43</v>
      </c>
      <c r="W5259">
        <v>0.37</v>
      </c>
    </row>
    <row r="5260" spans="1:23" x14ac:dyDescent="0.3">
      <c r="A5260" t="s">
        <v>1447</v>
      </c>
      <c r="B5260" t="s">
        <v>1194</v>
      </c>
      <c r="D5260" s="1">
        <v>41041</v>
      </c>
      <c r="E5260" s="1">
        <v>41042</v>
      </c>
      <c r="F5260" s="1" t="str">
        <f t="shared" si="342"/>
        <v>May</v>
      </c>
      <c r="G5260" s="1" t="str">
        <f t="shared" si="343"/>
        <v>2012</v>
      </c>
      <c r="H5260" s="2">
        <f t="shared" si="344"/>
        <v>1</v>
      </c>
      <c r="I5260" s="2" t="b">
        <f t="shared" si="345"/>
        <v>0</v>
      </c>
      <c r="J5260" t="s">
        <v>34</v>
      </c>
      <c r="K5260">
        <v>22</v>
      </c>
      <c r="L5260">
        <v>142.88</v>
      </c>
      <c r="M5260">
        <v>0.08</v>
      </c>
      <c r="N5260" t="s">
        <v>18</v>
      </c>
      <c r="O5260">
        <v>35.369999999999997</v>
      </c>
      <c r="P5260">
        <v>6.98</v>
      </c>
      <c r="Q5260">
        <v>1.6</v>
      </c>
      <c r="R5260" t="s">
        <v>139</v>
      </c>
      <c r="S5260" t="s">
        <v>140</v>
      </c>
      <c r="T5260" t="s">
        <v>31</v>
      </c>
      <c r="U5260" t="s">
        <v>22</v>
      </c>
      <c r="V5260" t="s">
        <v>43</v>
      </c>
      <c r="W5260">
        <v>0.38</v>
      </c>
    </row>
    <row r="5261" spans="1:23" x14ac:dyDescent="0.3">
      <c r="A5261" t="s">
        <v>1323</v>
      </c>
      <c r="B5261" t="s">
        <v>1537</v>
      </c>
      <c r="D5261" s="1">
        <v>40726</v>
      </c>
      <c r="E5261" s="1">
        <v>40726</v>
      </c>
      <c r="F5261" s="1" t="str">
        <f t="shared" si="342"/>
        <v>July</v>
      </c>
      <c r="G5261" s="1" t="str">
        <f t="shared" si="343"/>
        <v>2011</v>
      </c>
      <c r="H5261" s="2">
        <f t="shared" si="344"/>
        <v>0</v>
      </c>
      <c r="I5261" s="2" t="str">
        <f t="shared" si="345"/>
        <v>FREE DELIVERY</v>
      </c>
      <c r="J5261" t="s">
        <v>44</v>
      </c>
      <c r="K5261">
        <v>8</v>
      </c>
      <c r="L5261">
        <v>876.01</v>
      </c>
      <c r="M5261">
        <v>7.0000000000000007E-2</v>
      </c>
      <c r="N5261" t="s">
        <v>18</v>
      </c>
      <c r="O5261">
        <v>-108</v>
      </c>
      <c r="P5261">
        <v>111.03</v>
      </c>
      <c r="Q5261">
        <v>8.64</v>
      </c>
      <c r="R5261" t="s">
        <v>139</v>
      </c>
      <c r="S5261" t="s">
        <v>140</v>
      </c>
      <c r="T5261" t="s">
        <v>21</v>
      </c>
      <c r="U5261" t="s">
        <v>22</v>
      </c>
      <c r="V5261" t="s">
        <v>23</v>
      </c>
      <c r="W5261">
        <v>0.78</v>
      </c>
    </row>
    <row r="5262" spans="1:23" x14ac:dyDescent="0.3">
      <c r="A5262" t="s">
        <v>1371</v>
      </c>
      <c r="B5262" t="s">
        <v>1392</v>
      </c>
      <c r="D5262" s="1">
        <v>40813</v>
      </c>
      <c r="E5262" s="1">
        <v>40816</v>
      </c>
      <c r="F5262" s="1" t="str">
        <f t="shared" si="342"/>
        <v>September</v>
      </c>
      <c r="G5262" s="1" t="str">
        <f t="shared" si="343"/>
        <v>2011</v>
      </c>
      <c r="H5262" s="2">
        <f t="shared" si="344"/>
        <v>3</v>
      </c>
      <c r="I5262" s="2" t="b">
        <f t="shared" si="345"/>
        <v>0</v>
      </c>
      <c r="J5262" t="s">
        <v>52</v>
      </c>
      <c r="K5262">
        <v>7</v>
      </c>
      <c r="L5262">
        <v>105.94</v>
      </c>
      <c r="M5262">
        <v>7.0000000000000007E-2</v>
      </c>
      <c r="N5262" t="s">
        <v>18</v>
      </c>
      <c r="O5262">
        <v>-13.33</v>
      </c>
      <c r="P5262">
        <v>14.45</v>
      </c>
      <c r="Q5262">
        <v>7.17</v>
      </c>
      <c r="R5262" t="s">
        <v>139</v>
      </c>
      <c r="S5262" t="s">
        <v>140</v>
      </c>
      <c r="T5262" t="s">
        <v>31</v>
      </c>
      <c r="U5262" t="s">
        <v>22</v>
      </c>
      <c r="V5262" t="s">
        <v>29</v>
      </c>
      <c r="W5262">
        <v>0.38</v>
      </c>
    </row>
    <row r="5263" spans="1:23" x14ac:dyDescent="0.3">
      <c r="A5263" t="s">
        <v>1626</v>
      </c>
      <c r="B5263" t="s">
        <v>1627</v>
      </c>
      <c r="D5263" s="1">
        <v>40613</v>
      </c>
      <c r="E5263" s="1">
        <v>40615</v>
      </c>
      <c r="F5263" s="1" t="str">
        <f t="shared" si="342"/>
        <v>March</v>
      </c>
      <c r="G5263" s="1" t="str">
        <f t="shared" si="343"/>
        <v>2011</v>
      </c>
      <c r="H5263" s="2">
        <f t="shared" si="344"/>
        <v>2</v>
      </c>
      <c r="I5263" s="2" t="b">
        <f t="shared" si="345"/>
        <v>0</v>
      </c>
      <c r="J5263" t="s">
        <v>44</v>
      </c>
      <c r="K5263">
        <v>29</v>
      </c>
      <c r="L5263">
        <v>1337.08</v>
      </c>
      <c r="M5263">
        <v>0.1</v>
      </c>
      <c r="N5263" t="s">
        <v>18</v>
      </c>
      <c r="O5263">
        <v>-953</v>
      </c>
      <c r="P5263">
        <v>48.91</v>
      </c>
      <c r="Q5263">
        <v>35</v>
      </c>
      <c r="R5263" t="s">
        <v>139</v>
      </c>
      <c r="S5263" t="s">
        <v>140</v>
      </c>
      <c r="T5263" t="s">
        <v>21</v>
      </c>
      <c r="U5263" t="s">
        <v>22</v>
      </c>
      <c r="V5263" t="s">
        <v>23</v>
      </c>
      <c r="W5263">
        <v>0.83</v>
      </c>
    </row>
    <row r="5264" spans="1:23" x14ac:dyDescent="0.3">
      <c r="A5264" t="s">
        <v>1379</v>
      </c>
      <c r="B5264" t="s">
        <v>1380</v>
      </c>
      <c r="D5264" s="1">
        <v>40348</v>
      </c>
      <c r="E5264" s="1">
        <v>40349</v>
      </c>
      <c r="F5264" s="1" t="str">
        <f t="shared" si="342"/>
        <v>June</v>
      </c>
      <c r="G5264" s="1" t="str">
        <f t="shared" si="343"/>
        <v>2010</v>
      </c>
      <c r="H5264" s="2">
        <f t="shared" si="344"/>
        <v>1</v>
      </c>
      <c r="I5264" s="2" t="b">
        <f t="shared" si="345"/>
        <v>0</v>
      </c>
      <c r="J5264" t="s">
        <v>34</v>
      </c>
      <c r="K5264">
        <v>44</v>
      </c>
      <c r="L5264">
        <v>839.19</v>
      </c>
      <c r="M5264">
        <v>0</v>
      </c>
      <c r="N5264" t="s">
        <v>18</v>
      </c>
      <c r="O5264">
        <v>76.38</v>
      </c>
      <c r="P5264">
        <v>17.98</v>
      </c>
      <c r="Q5264">
        <v>8.51</v>
      </c>
      <c r="R5264" t="s">
        <v>139</v>
      </c>
      <c r="S5264" t="s">
        <v>140</v>
      </c>
      <c r="T5264" t="s">
        <v>27</v>
      </c>
      <c r="U5264" t="s">
        <v>32</v>
      </c>
      <c r="V5264" t="s">
        <v>94</v>
      </c>
      <c r="W5264">
        <v>0.4</v>
      </c>
    </row>
    <row r="5265" spans="1:23" x14ac:dyDescent="0.3">
      <c r="A5265" t="s">
        <v>1425</v>
      </c>
      <c r="B5265" t="s">
        <v>1062</v>
      </c>
      <c r="D5265" s="1">
        <v>40614</v>
      </c>
      <c r="E5265" s="1">
        <v>40616</v>
      </c>
      <c r="F5265" s="1" t="str">
        <f t="shared" si="342"/>
        <v>March</v>
      </c>
      <c r="G5265" s="1" t="str">
        <f t="shared" si="343"/>
        <v>2011</v>
      </c>
      <c r="H5265" s="2">
        <f t="shared" si="344"/>
        <v>2</v>
      </c>
      <c r="I5265" s="2" t="b">
        <f t="shared" si="345"/>
        <v>0</v>
      </c>
      <c r="J5265" t="s">
        <v>34</v>
      </c>
      <c r="K5265">
        <v>23</v>
      </c>
      <c r="L5265">
        <v>8673.9</v>
      </c>
      <c r="M5265">
        <v>0.1</v>
      </c>
      <c r="N5265" t="s">
        <v>18</v>
      </c>
      <c r="O5265">
        <v>3440.05</v>
      </c>
      <c r="P5265">
        <v>387.99</v>
      </c>
      <c r="Q5265">
        <v>19.989999999999998</v>
      </c>
      <c r="R5265" t="s">
        <v>139</v>
      </c>
      <c r="S5265" t="s">
        <v>140</v>
      </c>
      <c r="T5265" t="s">
        <v>27</v>
      </c>
      <c r="U5265" t="s">
        <v>22</v>
      </c>
      <c r="V5265" t="s">
        <v>29</v>
      </c>
      <c r="W5265">
        <v>0.38</v>
      </c>
    </row>
    <row r="5266" spans="1:23" x14ac:dyDescent="0.3">
      <c r="A5266" t="s">
        <v>1335</v>
      </c>
      <c r="B5266" t="s">
        <v>1628</v>
      </c>
      <c r="D5266" s="1">
        <v>40926</v>
      </c>
      <c r="E5266" s="1">
        <v>40926</v>
      </c>
      <c r="F5266" s="1" t="str">
        <f t="shared" si="342"/>
        <v>January</v>
      </c>
      <c r="G5266" s="1" t="str">
        <f t="shared" si="343"/>
        <v>2012</v>
      </c>
      <c r="H5266" s="2">
        <f t="shared" si="344"/>
        <v>0</v>
      </c>
      <c r="I5266" s="2" t="str">
        <f t="shared" si="345"/>
        <v>FREE DELIVERY</v>
      </c>
      <c r="J5266" t="s">
        <v>17</v>
      </c>
      <c r="K5266">
        <v>17</v>
      </c>
      <c r="L5266">
        <v>155.88999999999999</v>
      </c>
      <c r="M5266">
        <v>0.1</v>
      </c>
      <c r="N5266" t="s">
        <v>18</v>
      </c>
      <c r="O5266">
        <v>50.19</v>
      </c>
      <c r="P5266">
        <v>9.9</v>
      </c>
      <c r="Q5266">
        <v>1.39</v>
      </c>
      <c r="R5266" t="s">
        <v>139</v>
      </c>
      <c r="S5266" t="s">
        <v>140</v>
      </c>
      <c r="T5266" t="s">
        <v>27</v>
      </c>
      <c r="U5266" t="s">
        <v>22</v>
      </c>
      <c r="V5266" t="s">
        <v>51</v>
      </c>
      <c r="W5266">
        <v>0.37</v>
      </c>
    </row>
    <row r="5267" spans="1:23" x14ac:dyDescent="0.3">
      <c r="A5267" t="s">
        <v>1335</v>
      </c>
      <c r="B5267" t="s">
        <v>1628</v>
      </c>
      <c r="D5267" s="1">
        <v>40926</v>
      </c>
      <c r="E5267" s="1">
        <v>40930</v>
      </c>
      <c r="F5267" s="1" t="str">
        <f t="shared" si="342"/>
        <v>January</v>
      </c>
      <c r="G5267" s="1" t="str">
        <f t="shared" si="343"/>
        <v>2012</v>
      </c>
      <c r="H5267" s="2">
        <f t="shared" si="344"/>
        <v>4</v>
      </c>
      <c r="I5267" s="2" t="b">
        <f t="shared" si="345"/>
        <v>0</v>
      </c>
      <c r="J5267" t="s">
        <v>17</v>
      </c>
      <c r="K5267">
        <v>26</v>
      </c>
      <c r="L5267">
        <v>1333.18</v>
      </c>
      <c r="M5267">
        <v>7.0000000000000007E-2</v>
      </c>
      <c r="N5267" t="s">
        <v>25</v>
      </c>
      <c r="O5267">
        <v>120.01</v>
      </c>
      <c r="P5267">
        <v>50.98</v>
      </c>
      <c r="Q5267">
        <v>14.19</v>
      </c>
      <c r="R5267" t="s">
        <v>139</v>
      </c>
      <c r="S5267" t="s">
        <v>140</v>
      </c>
      <c r="T5267" t="s">
        <v>27</v>
      </c>
      <c r="U5267" t="s">
        <v>36</v>
      </c>
      <c r="V5267" t="s">
        <v>67</v>
      </c>
      <c r="W5267">
        <v>0.56000000000000005</v>
      </c>
    </row>
    <row r="5268" spans="1:23" x14ac:dyDescent="0.3">
      <c r="A5268" t="s">
        <v>1335</v>
      </c>
      <c r="B5268" t="s">
        <v>1628</v>
      </c>
      <c r="D5268" s="1">
        <v>40926</v>
      </c>
      <c r="E5268" s="1">
        <v>40933</v>
      </c>
      <c r="F5268" s="1" t="str">
        <f t="shared" si="342"/>
        <v>January</v>
      </c>
      <c r="G5268" s="1" t="str">
        <f t="shared" si="343"/>
        <v>2012</v>
      </c>
      <c r="H5268" s="2">
        <f t="shared" si="344"/>
        <v>7</v>
      </c>
      <c r="I5268" s="2" t="b">
        <f t="shared" si="345"/>
        <v>0</v>
      </c>
      <c r="J5268" t="s">
        <v>17</v>
      </c>
      <c r="K5268">
        <v>19</v>
      </c>
      <c r="L5268">
        <v>117.27</v>
      </c>
      <c r="M5268">
        <v>0.01</v>
      </c>
      <c r="N5268" t="s">
        <v>18</v>
      </c>
      <c r="O5268">
        <v>35.450000000000003</v>
      </c>
      <c r="P5268">
        <v>5.84</v>
      </c>
      <c r="Q5268">
        <v>0.83</v>
      </c>
      <c r="R5268" t="s">
        <v>139</v>
      </c>
      <c r="S5268" t="s">
        <v>140</v>
      </c>
      <c r="T5268" t="s">
        <v>27</v>
      </c>
      <c r="U5268" t="s">
        <v>22</v>
      </c>
      <c r="V5268" t="s">
        <v>60</v>
      </c>
      <c r="W5268">
        <v>0.49</v>
      </c>
    </row>
    <row r="5269" spans="1:23" x14ac:dyDescent="0.3">
      <c r="A5269" t="s">
        <v>1425</v>
      </c>
      <c r="B5269" t="s">
        <v>1062</v>
      </c>
      <c r="D5269" s="1">
        <v>40779</v>
      </c>
      <c r="E5269" s="1">
        <v>40781</v>
      </c>
      <c r="F5269" s="1" t="str">
        <f t="shared" si="342"/>
        <v>August</v>
      </c>
      <c r="G5269" s="1" t="str">
        <f t="shared" si="343"/>
        <v>2011</v>
      </c>
      <c r="H5269" s="2">
        <f t="shared" si="344"/>
        <v>2</v>
      </c>
      <c r="I5269" s="2" t="b">
        <f t="shared" si="345"/>
        <v>0</v>
      </c>
      <c r="J5269" t="s">
        <v>34</v>
      </c>
      <c r="K5269">
        <v>44</v>
      </c>
      <c r="L5269">
        <v>167.55</v>
      </c>
      <c r="M5269">
        <v>0.03</v>
      </c>
      <c r="N5269" t="s">
        <v>18</v>
      </c>
      <c r="O5269">
        <v>-223.5</v>
      </c>
      <c r="P5269">
        <v>3.75</v>
      </c>
      <c r="Q5269">
        <v>7.5</v>
      </c>
      <c r="R5269" t="s">
        <v>139</v>
      </c>
      <c r="S5269" t="s">
        <v>140</v>
      </c>
      <c r="T5269" t="s">
        <v>27</v>
      </c>
      <c r="U5269" t="s">
        <v>22</v>
      </c>
      <c r="V5269" t="s">
        <v>57</v>
      </c>
      <c r="W5269">
        <v>0.37</v>
      </c>
    </row>
    <row r="5270" spans="1:23" x14ac:dyDescent="0.3">
      <c r="A5270" t="s">
        <v>975</v>
      </c>
      <c r="B5270" t="s">
        <v>1652</v>
      </c>
      <c r="D5270" s="1">
        <v>40129</v>
      </c>
      <c r="E5270" s="1">
        <v>40130</v>
      </c>
      <c r="F5270" s="1" t="str">
        <f t="shared" si="342"/>
        <v>November</v>
      </c>
      <c r="G5270" s="1" t="str">
        <f t="shared" si="343"/>
        <v>2009</v>
      </c>
      <c r="H5270" s="2">
        <f t="shared" si="344"/>
        <v>1</v>
      </c>
      <c r="I5270" s="2" t="b">
        <f t="shared" si="345"/>
        <v>0</v>
      </c>
      <c r="J5270" t="s">
        <v>44</v>
      </c>
      <c r="K5270">
        <v>10</v>
      </c>
      <c r="L5270">
        <v>254.89</v>
      </c>
      <c r="M5270">
        <v>0.09</v>
      </c>
      <c r="N5270" t="s">
        <v>18</v>
      </c>
      <c r="O5270">
        <v>-106.58</v>
      </c>
      <c r="P5270">
        <v>26.31</v>
      </c>
      <c r="Q5270">
        <v>5.89</v>
      </c>
      <c r="R5270" t="s">
        <v>139</v>
      </c>
      <c r="S5270" t="s">
        <v>140</v>
      </c>
      <c r="T5270" t="s">
        <v>21</v>
      </c>
      <c r="U5270" t="s">
        <v>32</v>
      </c>
      <c r="V5270" t="s">
        <v>48</v>
      </c>
      <c r="W5270">
        <v>0.75</v>
      </c>
    </row>
    <row r="5271" spans="1:23" x14ac:dyDescent="0.3">
      <c r="A5271" t="s">
        <v>1653</v>
      </c>
      <c r="B5271" t="s">
        <v>1654</v>
      </c>
      <c r="D5271" s="1">
        <v>40695</v>
      </c>
      <c r="E5271" s="1">
        <v>40697</v>
      </c>
      <c r="F5271" s="1" t="str">
        <f t="shared" si="342"/>
        <v>June</v>
      </c>
      <c r="G5271" s="1" t="str">
        <f t="shared" si="343"/>
        <v>2011</v>
      </c>
      <c r="H5271" s="2">
        <f t="shared" si="344"/>
        <v>2</v>
      </c>
      <c r="I5271" s="2" t="b">
        <f t="shared" si="345"/>
        <v>0</v>
      </c>
      <c r="J5271" t="s">
        <v>24</v>
      </c>
      <c r="K5271">
        <v>25</v>
      </c>
      <c r="L5271">
        <v>470.11</v>
      </c>
      <c r="M5271">
        <v>0.08</v>
      </c>
      <c r="N5271" t="s">
        <v>18</v>
      </c>
      <c r="O5271">
        <v>91.09</v>
      </c>
      <c r="P5271">
        <v>19.98</v>
      </c>
      <c r="Q5271">
        <v>5.97</v>
      </c>
      <c r="R5271" t="s">
        <v>139</v>
      </c>
      <c r="S5271" t="s">
        <v>140</v>
      </c>
      <c r="T5271" t="s">
        <v>27</v>
      </c>
      <c r="U5271" t="s">
        <v>22</v>
      </c>
      <c r="V5271" t="s">
        <v>43</v>
      </c>
      <c r="W5271">
        <v>0.38</v>
      </c>
    </row>
    <row r="5272" spans="1:23" x14ac:dyDescent="0.3">
      <c r="A5272" t="s">
        <v>1653</v>
      </c>
      <c r="B5272" t="s">
        <v>1654</v>
      </c>
      <c r="D5272" s="1">
        <v>40695</v>
      </c>
      <c r="E5272" s="1">
        <v>40697</v>
      </c>
      <c r="F5272" s="1" t="str">
        <f t="shared" si="342"/>
        <v>June</v>
      </c>
      <c r="G5272" s="1" t="str">
        <f t="shared" si="343"/>
        <v>2011</v>
      </c>
      <c r="H5272" s="2">
        <f t="shared" si="344"/>
        <v>2</v>
      </c>
      <c r="I5272" s="2" t="b">
        <f t="shared" si="345"/>
        <v>0</v>
      </c>
      <c r="J5272" t="s">
        <v>24</v>
      </c>
      <c r="K5272">
        <v>43</v>
      </c>
      <c r="L5272">
        <v>10854.83</v>
      </c>
      <c r="M5272">
        <v>0.08</v>
      </c>
      <c r="N5272" t="s">
        <v>25</v>
      </c>
      <c r="O5272">
        <v>2039.41</v>
      </c>
      <c r="P5272">
        <v>270.97000000000003</v>
      </c>
      <c r="Q5272">
        <v>28.06</v>
      </c>
      <c r="R5272" t="s">
        <v>139</v>
      </c>
      <c r="S5272" t="s">
        <v>140</v>
      </c>
      <c r="T5272" t="s">
        <v>27</v>
      </c>
      <c r="U5272" t="s">
        <v>32</v>
      </c>
      <c r="V5272" t="s">
        <v>94</v>
      </c>
      <c r="W5272">
        <v>0.56000000000000005</v>
      </c>
    </row>
    <row r="5273" spans="1:23" x14ac:dyDescent="0.3">
      <c r="A5273" t="s">
        <v>1653</v>
      </c>
      <c r="B5273" t="s">
        <v>1654</v>
      </c>
      <c r="D5273" s="1">
        <v>40695</v>
      </c>
      <c r="E5273" s="1">
        <v>40697</v>
      </c>
      <c r="F5273" s="1" t="str">
        <f t="shared" si="342"/>
        <v>June</v>
      </c>
      <c r="G5273" s="1" t="str">
        <f t="shared" si="343"/>
        <v>2011</v>
      </c>
      <c r="H5273" s="2">
        <f t="shared" si="344"/>
        <v>2</v>
      </c>
      <c r="I5273" s="2" t="b">
        <f t="shared" si="345"/>
        <v>0</v>
      </c>
      <c r="J5273" t="s">
        <v>24</v>
      </c>
      <c r="K5273">
        <v>19</v>
      </c>
      <c r="L5273">
        <v>51.23</v>
      </c>
      <c r="M5273">
        <v>0.1</v>
      </c>
      <c r="N5273" t="s">
        <v>18</v>
      </c>
      <c r="O5273">
        <v>-5.29</v>
      </c>
      <c r="P5273">
        <v>2.94</v>
      </c>
      <c r="Q5273">
        <v>0.96</v>
      </c>
      <c r="R5273" t="s">
        <v>139</v>
      </c>
      <c r="S5273" t="s">
        <v>140</v>
      </c>
      <c r="T5273" t="s">
        <v>27</v>
      </c>
      <c r="U5273" t="s">
        <v>22</v>
      </c>
      <c r="V5273" t="s">
        <v>60</v>
      </c>
      <c r="W5273">
        <v>0.57999999999999996</v>
      </c>
    </row>
    <row r="5274" spans="1:23" x14ac:dyDescent="0.3">
      <c r="A5274" t="s">
        <v>1653</v>
      </c>
      <c r="B5274" t="s">
        <v>1654</v>
      </c>
      <c r="D5274" s="1">
        <v>40642</v>
      </c>
      <c r="E5274" s="1">
        <v>40644</v>
      </c>
      <c r="F5274" s="1" t="str">
        <f t="shared" si="342"/>
        <v>April</v>
      </c>
      <c r="G5274" s="1" t="str">
        <f t="shared" si="343"/>
        <v>2011</v>
      </c>
      <c r="H5274" s="2">
        <f t="shared" si="344"/>
        <v>2</v>
      </c>
      <c r="I5274" s="2" t="b">
        <f t="shared" si="345"/>
        <v>0</v>
      </c>
      <c r="J5274" t="s">
        <v>34</v>
      </c>
      <c r="K5274">
        <v>37</v>
      </c>
      <c r="L5274">
        <v>195.51</v>
      </c>
      <c r="M5274">
        <v>0.03</v>
      </c>
      <c r="N5274" t="s">
        <v>39</v>
      </c>
      <c r="O5274">
        <v>95.56</v>
      </c>
      <c r="P5274">
        <v>4.9800000000000004</v>
      </c>
      <c r="Q5274">
        <v>0.49</v>
      </c>
      <c r="R5274" t="s">
        <v>139</v>
      </c>
      <c r="S5274" t="s">
        <v>140</v>
      </c>
      <c r="T5274" t="s">
        <v>42</v>
      </c>
      <c r="U5274" t="s">
        <v>22</v>
      </c>
      <c r="V5274" t="s">
        <v>57</v>
      </c>
      <c r="W5274">
        <v>0.39</v>
      </c>
    </row>
    <row r="5275" spans="1:23" x14ac:dyDescent="0.3">
      <c r="A5275" t="s">
        <v>1653</v>
      </c>
      <c r="B5275" t="s">
        <v>1654</v>
      </c>
      <c r="D5275" s="1">
        <v>40642</v>
      </c>
      <c r="E5275" s="1">
        <v>40643</v>
      </c>
      <c r="F5275" s="1" t="str">
        <f t="shared" si="342"/>
        <v>April</v>
      </c>
      <c r="G5275" s="1" t="str">
        <f t="shared" si="343"/>
        <v>2011</v>
      </c>
      <c r="H5275" s="2">
        <f t="shared" si="344"/>
        <v>1</v>
      </c>
      <c r="I5275" s="2" t="b">
        <f t="shared" si="345"/>
        <v>0</v>
      </c>
      <c r="J5275" t="s">
        <v>34</v>
      </c>
      <c r="K5275">
        <v>38</v>
      </c>
      <c r="L5275">
        <v>4992.63</v>
      </c>
      <c r="M5275">
        <v>7.0000000000000007E-2</v>
      </c>
      <c r="N5275" t="s">
        <v>39</v>
      </c>
      <c r="O5275">
        <v>44.13</v>
      </c>
      <c r="P5275">
        <v>140.85</v>
      </c>
      <c r="Q5275">
        <v>19.989999999999998</v>
      </c>
      <c r="R5275" t="s">
        <v>139</v>
      </c>
      <c r="S5275" t="s">
        <v>140</v>
      </c>
      <c r="T5275" t="s">
        <v>42</v>
      </c>
      <c r="U5275" t="s">
        <v>22</v>
      </c>
      <c r="V5275" t="s">
        <v>23</v>
      </c>
      <c r="W5275">
        <v>0.73</v>
      </c>
    </row>
    <row r="5276" spans="1:23" x14ac:dyDescent="0.3">
      <c r="A5276" t="s">
        <v>1640</v>
      </c>
      <c r="B5276" t="s">
        <v>952</v>
      </c>
      <c r="D5276" s="1">
        <v>40974</v>
      </c>
      <c r="E5276" s="1">
        <v>40975</v>
      </c>
      <c r="F5276" s="1" t="str">
        <f t="shared" si="342"/>
        <v>March</v>
      </c>
      <c r="G5276" s="1" t="str">
        <f t="shared" si="343"/>
        <v>2012</v>
      </c>
      <c r="H5276" s="2">
        <f t="shared" si="344"/>
        <v>1</v>
      </c>
      <c r="I5276" s="2" t="b">
        <f t="shared" si="345"/>
        <v>0</v>
      </c>
      <c r="J5276" t="s">
        <v>52</v>
      </c>
      <c r="K5276">
        <v>2</v>
      </c>
      <c r="L5276">
        <v>95.055499999999995</v>
      </c>
      <c r="M5276">
        <v>0.1</v>
      </c>
      <c r="N5276" t="s">
        <v>18</v>
      </c>
      <c r="O5276">
        <v>-298.17</v>
      </c>
      <c r="P5276">
        <v>55.99</v>
      </c>
      <c r="Q5276">
        <v>5</v>
      </c>
      <c r="R5276" t="s">
        <v>139</v>
      </c>
      <c r="S5276" t="s">
        <v>140</v>
      </c>
      <c r="T5276" t="s">
        <v>27</v>
      </c>
      <c r="U5276" t="s">
        <v>32</v>
      </c>
      <c r="V5276" t="s">
        <v>33</v>
      </c>
      <c r="W5276">
        <v>0.83</v>
      </c>
    </row>
    <row r="5277" spans="1:23" x14ac:dyDescent="0.3">
      <c r="A5277" t="s">
        <v>1371</v>
      </c>
      <c r="B5277" t="s">
        <v>1392</v>
      </c>
      <c r="D5277" s="1">
        <v>40148</v>
      </c>
      <c r="E5277" s="1">
        <v>40150</v>
      </c>
      <c r="F5277" s="1" t="str">
        <f t="shared" si="342"/>
        <v>December</v>
      </c>
      <c r="G5277" s="1" t="str">
        <f t="shared" si="343"/>
        <v>2009</v>
      </c>
      <c r="H5277" s="2">
        <f t="shared" si="344"/>
        <v>2</v>
      </c>
      <c r="I5277" s="2" t="b">
        <f t="shared" si="345"/>
        <v>0</v>
      </c>
      <c r="J5277" t="s">
        <v>34</v>
      </c>
      <c r="K5277">
        <v>29</v>
      </c>
      <c r="L5277">
        <v>67.97</v>
      </c>
      <c r="M5277">
        <v>0.06</v>
      </c>
      <c r="N5277" t="s">
        <v>18</v>
      </c>
      <c r="O5277">
        <v>-109.94</v>
      </c>
      <c r="P5277">
        <v>2.2799999999999998</v>
      </c>
      <c r="Q5277">
        <v>5.2</v>
      </c>
      <c r="R5277" t="s">
        <v>139</v>
      </c>
      <c r="S5277" t="s">
        <v>140</v>
      </c>
      <c r="T5277" t="s">
        <v>31</v>
      </c>
      <c r="U5277" t="s">
        <v>22</v>
      </c>
      <c r="V5277" t="s">
        <v>60</v>
      </c>
      <c r="W5277">
        <v>0.41</v>
      </c>
    </row>
    <row r="5278" spans="1:23" x14ac:dyDescent="0.3">
      <c r="A5278" t="s">
        <v>934</v>
      </c>
      <c r="B5278" t="s">
        <v>935</v>
      </c>
      <c r="D5278" s="1">
        <v>40727</v>
      </c>
      <c r="E5278" s="1">
        <v>40730</v>
      </c>
      <c r="F5278" s="1" t="str">
        <f t="shared" si="342"/>
        <v>July</v>
      </c>
      <c r="G5278" s="1" t="str">
        <f t="shared" si="343"/>
        <v>2011</v>
      </c>
      <c r="H5278" s="2">
        <f t="shared" si="344"/>
        <v>3</v>
      </c>
      <c r="I5278" s="2" t="b">
        <f t="shared" si="345"/>
        <v>0</v>
      </c>
      <c r="J5278" t="s">
        <v>52</v>
      </c>
      <c r="K5278">
        <v>5</v>
      </c>
      <c r="L5278">
        <v>15.6</v>
      </c>
      <c r="M5278">
        <v>0.09</v>
      </c>
      <c r="N5278" t="s">
        <v>39</v>
      </c>
      <c r="O5278">
        <v>1.67</v>
      </c>
      <c r="P5278">
        <v>2.1800000000000002</v>
      </c>
      <c r="Q5278">
        <v>0.78</v>
      </c>
      <c r="R5278" t="s">
        <v>139</v>
      </c>
      <c r="S5278" t="s">
        <v>140</v>
      </c>
      <c r="T5278" t="s">
        <v>31</v>
      </c>
      <c r="U5278" t="s">
        <v>22</v>
      </c>
      <c r="V5278" t="s">
        <v>46</v>
      </c>
      <c r="W5278">
        <v>0.52</v>
      </c>
    </row>
    <row r="5279" spans="1:23" x14ac:dyDescent="0.3">
      <c r="A5279" t="s">
        <v>934</v>
      </c>
      <c r="B5279" t="s">
        <v>935</v>
      </c>
      <c r="D5279" s="1">
        <v>40727</v>
      </c>
      <c r="E5279" s="1">
        <v>40729</v>
      </c>
      <c r="F5279" s="1" t="str">
        <f t="shared" si="342"/>
        <v>July</v>
      </c>
      <c r="G5279" s="1" t="str">
        <f t="shared" si="343"/>
        <v>2011</v>
      </c>
      <c r="H5279" s="2">
        <f t="shared" si="344"/>
        <v>2</v>
      </c>
      <c r="I5279" s="2" t="b">
        <f t="shared" si="345"/>
        <v>0</v>
      </c>
      <c r="J5279" t="s">
        <v>52</v>
      </c>
      <c r="K5279">
        <v>6</v>
      </c>
      <c r="L5279">
        <v>631.49900000000002</v>
      </c>
      <c r="M5279">
        <v>0.09</v>
      </c>
      <c r="N5279" t="s">
        <v>18</v>
      </c>
      <c r="O5279">
        <v>-403.02</v>
      </c>
      <c r="P5279">
        <v>125.99</v>
      </c>
      <c r="Q5279">
        <v>8.08</v>
      </c>
      <c r="R5279" t="s">
        <v>139</v>
      </c>
      <c r="S5279" t="s">
        <v>140</v>
      </c>
      <c r="T5279" t="s">
        <v>31</v>
      </c>
      <c r="U5279" t="s">
        <v>32</v>
      </c>
      <c r="V5279" t="s">
        <v>33</v>
      </c>
      <c r="W5279">
        <v>0.56999999999999995</v>
      </c>
    </row>
    <row r="5280" spans="1:23" x14ac:dyDescent="0.3">
      <c r="A5280" t="s">
        <v>1626</v>
      </c>
      <c r="B5280" t="s">
        <v>1627</v>
      </c>
      <c r="D5280" s="1">
        <v>39854</v>
      </c>
      <c r="E5280" s="1">
        <v>39861</v>
      </c>
      <c r="F5280" s="1" t="str">
        <f t="shared" si="342"/>
        <v>February</v>
      </c>
      <c r="G5280" s="1" t="str">
        <f t="shared" si="343"/>
        <v>2009</v>
      </c>
      <c r="H5280" s="2">
        <f t="shared" si="344"/>
        <v>7</v>
      </c>
      <c r="I5280" s="2" t="b">
        <f t="shared" si="345"/>
        <v>0</v>
      </c>
      <c r="J5280" t="s">
        <v>17</v>
      </c>
      <c r="K5280">
        <v>5</v>
      </c>
      <c r="L5280">
        <v>63.85</v>
      </c>
      <c r="M5280">
        <v>0.04</v>
      </c>
      <c r="N5280" t="s">
        <v>18</v>
      </c>
      <c r="O5280">
        <v>40.44</v>
      </c>
      <c r="P5280">
        <v>12.22</v>
      </c>
      <c r="Q5280">
        <v>2.85</v>
      </c>
      <c r="R5280" t="s">
        <v>139</v>
      </c>
      <c r="S5280" t="s">
        <v>140</v>
      </c>
      <c r="T5280" t="s">
        <v>21</v>
      </c>
      <c r="U5280" t="s">
        <v>36</v>
      </c>
      <c r="V5280" t="s">
        <v>37</v>
      </c>
      <c r="W5280">
        <v>0.55000000000000004</v>
      </c>
    </row>
    <row r="5281" spans="1:23" x14ac:dyDescent="0.3">
      <c r="A5281" t="s">
        <v>1382</v>
      </c>
      <c r="B5281" t="s">
        <v>1651</v>
      </c>
      <c r="D5281" s="1">
        <v>39834</v>
      </c>
      <c r="E5281" s="1">
        <v>39838</v>
      </c>
      <c r="F5281" s="1" t="str">
        <f t="shared" si="342"/>
        <v>January</v>
      </c>
      <c r="G5281" s="1" t="str">
        <f t="shared" si="343"/>
        <v>2009</v>
      </c>
      <c r="H5281" s="2">
        <f t="shared" si="344"/>
        <v>4</v>
      </c>
      <c r="I5281" s="2" t="b">
        <f t="shared" si="345"/>
        <v>0</v>
      </c>
      <c r="J5281" t="s">
        <v>17</v>
      </c>
      <c r="K5281">
        <v>36</v>
      </c>
      <c r="L5281">
        <v>147.71</v>
      </c>
      <c r="M5281">
        <v>0.05</v>
      </c>
      <c r="N5281" t="s">
        <v>18</v>
      </c>
      <c r="O5281">
        <v>40.04</v>
      </c>
      <c r="P5281">
        <v>3.98</v>
      </c>
      <c r="Q5281">
        <v>0.7</v>
      </c>
      <c r="R5281" t="s">
        <v>139</v>
      </c>
      <c r="S5281" t="s">
        <v>140</v>
      </c>
      <c r="T5281" t="s">
        <v>27</v>
      </c>
      <c r="U5281" t="s">
        <v>22</v>
      </c>
      <c r="V5281" t="s">
        <v>60</v>
      </c>
      <c r="W5281">
        <v>0.52</v>
      </c>
    </row>
    <row r="5282" spans="1:23" x14ac:dyDescent="0.3">
      <c r="A5282" t="s">
        <v>1597</v>
      </c>
      <c r="B5282" t="s">
        <v>1633</v>
      </c>
      <c r="D5282" s="1">
        <v>40544</v>
      </c>
      <c r="E5282" s="1">
        <v>40547</v>
      </c>
      <c r="F5282" s="1" t="str">
        <f t="shared" si="342"/>
        <v>January</v>
      </c>
      <c r="G5282" s="1" t="str">
        <f t="shared" si="343"/>
        <v>2011</v>
      </c>
      <c r="H5282" s="2">
        <f t="shared" si="344"/>
        <v>3</v>
      </c>
      <c r="I5282" s="2" t="b">
        <f t="shared" si="345"/>
        <v>0</v>
      </c>
      <c r="J5282" t="s">
        <v>44</v>
      </c>
      <c r="K5282">
        <v>18</v>
      </c>
      <c r="L5282">
        <v>1163.75</v>
      </c>
      <c r="M5282">
        <v>0.05</v>
      </c>
      <c r="N5282" t="s">
        <v>39</v>
      </c>
      <c r="O5282">
        <v>222.17</v>
      </c>
      <c r="P5282">
        <v>63.98</v>
      </c>
      <c r="Q5282">
        <v>19.989999999999998</v>
      </c>
      <c r="R5282" t="s">
        <v>139</v>
      </c>
      <c r="S5282" t="s">
        <v>140</v>
      </c>
      <c r="T5282" t="s">
        <v>27</v>
      </c>
      <c r="U5282" t="s">
        <v>22</v>
      </c>
      <c r="V5282" t="s">
        <v>29</v>
      </c>
      <c r="W5282">
        <v>0.36</v>
      </c>
    </row>
    <row r="5283" spans="1:23" x14ac:dyDescent="0.3">
      <c r="A5283" t="s">
        <v>1393</v>
      </c>
      <c r="B5283" t="s">
        <v>1641</v>
      </c>
      <c r="D5283" s="1">
        <v>40071</v>
      </c>
      <c r="E5283" s="1">
        <v>40072</v>
      </c>
      <c r="F5283" s="1" t="str">
        <f t="shared" si="342"/>
        <v>September</v>
      </c>
      <c r="G5283" s="1" t="str">
        <f t="shared" si="343"/>
        <v>2009</v>
      </c>
      <c r="H5283" s="2">
        <f t="shared" si="344"/>
        <v>1</v>
      </c>
      <c r="I5283" s="2" t="b">
        <f t="shared" si="345"/>
        <v>0</v>
      </c>
      <c r="J5283" t="s">
        <v>52</v>
      </c>
      <c r="K5283">
        <v>45</v>
      </c>
      <c r="L5283">
        <v>2544.73</v>
      </c>
      <c r="M5283">
        <v>0.02</v>
      </c>
      <c r="N5283" t="s">
        <v>18</v>
      </c>
      <c r="O5283">
        <v>375.87</v>
      </c>
      <c r="P5283">
        <v>54.2</v>
      </c>
      <c r="Q5283">
        <v>11.1</v>
      </c>
      <c r="R5283" t="s">
        <v>139</v>
      </c>
      <c r="S5283" t="s">
        <v>140</v>
      </c>
      <c r="T5283" t="s">
        <v>21</v>
      </c>
      <c r="U5283" t="s">
        <v>36</v>
      </c>
      <c r="V5283" t="s">
        <v>37</v>
      </c>
      <c r="W5283">
        <v>0.64</v>
      </c>
    </row>
    <row r="5284" spans="1:23" x14ac:dyDescent="0.3">
      <c r="A5284" t="s">
        <v>1295</v>
      </c>
      <c r="B5284" t="s">
        <v>1289</v>
      </c>
      <c r="D5284" s="1">
        <v>40357</v>
      </c>
      <c r="E5284" s="1">
        <v>40358</v>
      </c>
      <c r="F5284" s="1" t="str">
        <f t="shared" si="342"/>
        <v>June</v>
      </c>
      <c r="G5284" s="1" t="str">
        <f t="shared" si="343"/>
        <v>2010</v>
      </c>
      <c r="H5284" s="2">
        <f t="shared" si="344"/>
        <v>1</v>
      </c>
      <c r="I5284" s="2" t="b">
        <f t="shared" si="345"/>
        <v>0</v>
      </c>
      <c r="J5284" t="s">
        <v>44</v>
      </c>
      <c r="K5284">
        <v>34</v>
      </c>
      <c r="L5284">
        <v>4281.13</v>
      </c>
      <c r="M5284">
        <v>0.05</v>
      </c>
      <c r="N5284" t="s">
        <v>25</v>
      </c>
      <c r="O5284">
        <v>-1446.08</v>
      </c>
      <c r="P5284">
        <v>122.99</v>
      </c>
      <c r="Q5284">
        <v>70.2</v>
      </c>
      <c r="R5284" t="s">
        <v>139</v>
      </c>
      <c r="S5284" t="s">
        <v>140</v>
      </c>
      <c r="T5284" t="s">
        <v>42</v>
      </c>
      <c r="U5284" t="s">
        <v>36</v>
      </c>
      <c r="V5284" t="s">
        <v>67</v>
      </c>
      <c r="W5284">
        <v>0.74</v>
      </c>
    </row>
    <row r="5285" spans="1:23" x14ac:dyDescent="0.3">
      <c r="A5285" t="s">
        <v>1437</v>
      </c>
      <c r="B5285" t="s">
        <v>1438</v>
      </c>
      <c r="D5285" s="1">
        <v>40763</v>
      </c>
      <c r="E5285" s="1">
        <v>40764</v>
      </c>
      <c r="F5285" s="1" t="str">
        <f t="shared" si="342"/>
        <v>August</v>
      </c>
      <c r="G5285" s="1" t="str">
        <f t="shared" si="343"/>
        <v>2011</v>
      </c>
      <c r="H5285" s="2">
        <f t="shared" si="344"/>
        <v>1</v>
      </c>
      <c r="I5285" s="2" t="b">
        <f t="shared" si="345"/>
        <v>0</v>
      </c>
      <c r="J5285" t="s">
        <v>24</v>
      </c>
      <c r="K5285">
        <v>43</v>
      </c>
      <c r="L5285">
        <v>1779.87</v>
      </c>
      <c r="M5285">
        <v>0.01</v>
      </c>
      <c r="N5285" t="s">
        <v>18</v>
      </c>
      <c r="O5285">
        <v>311.72000000000003</v>
      </c>
      <c r="P5285">
        <v>40.99</v>
      </c>
      <c r="Q5285">
        <v>17.48</v>
      </c>
      <c r="R5285" t="s">
        <v>139</v>
      </c>
      <c r="S5285" t="s">
        <v>140</v>
      </c>
      <c r="T5285" t="s">
        <v>27</v>
      </c>
      <c r="U5285" t="s">
        <v>22</v>
      </c>
      <c r="V5285" t="s">
        <v>43</v>
      </c>
      <c r="W5285">
        <v>0.36</v>
      </c>
    </row>
    <row r="5286" spans="1:23" x14ac:dyDescent="0.3">
      <c r="A5286" t="s">
        <v>1013</v>
      </c>
      <c r="B5286" t="s">
        <v>967</v>
      </c>
      <c r="D5286" s="1">
        <v>40954</v>
      </c>
      <c r="E5286" s="1">
        <v>40954</v>
      </c>
      <c r="F5286" s="1" t="str">
        <f t="shared" si="342"/>
        <v>February</v>
      </c>
      <c r="G5286" s="1" t="str">
        <f t="shared" si="343"/>
        <v>2012</v>
      </c>
      <c r="H5286" s="2">
        <f t="shared" si="344"/>
        <v>0</v>
      </c>
      <c r="I5286" s="2" t="str">
        <f t="shared" si="345"/>
        <v>FREE DELIVERY</v>
      </c>
      <c r="J5286" t="s">
        <v>34</v>
      </c>
      <c r="K5286">
        <v>28</v>
      </c>
      <c r="L5286">
        <v>115.02</v>
      </c>
      <c r="M5286">
        <v>0</v>
      </c>
      <c r="N5286" t="s">
        <v>18</v>
      </c>
      <c r="O5286">
        <v>46.3</v>
      </c>
      <c r="P5286">
        <v>3.78</v>
      </c>
      <c r="Q5286">
        <v>0.71</v>
      </c>
      <c r="R5286" t="s">
        <v>139</v>
      </c>
      <c r="S5286" t="s">
        <v>140</v>
      </c>
      <c r="T5286" t="s">
        <v>31</v>
      </c>
      <c r="U5286" t="s">
        <v>22</v>
      </c>
      <c r="V5286" t="s">
        <v>46</v>
      </c>
      <c r="W5286">
        <v>0.39</v>
      </c>
    </row>
    <row r="5287" spans="1:23" x14ac:dyDescent="0.3">
      <c r="A5287" t="s">
        <v>1013</v>
      </c>
      <c r="B5287" t="s">
        <v>967</v>
      </c>
      <c r="D5287" s="1">
        <v>40954</v>
      </c>
      <c r="E5287" s="1">
        <v>40956</v>
      </c>
      <c r="F5287" s="1" t="str">
        <f t="shared" si="342"/>
        <v>February</v>
      </c>
      <c r="G5287" s="1" t="str">
        <f t="shared" si="343"/>
        <v>2012</v>
      </c>
      <c r="H5287" s="2">
        <f t="shared" si="344"/>
        <v>2</v>
      </c>
      <c r="I5287" s="2" t="b">
        <f t="shared" si="345"/>
        <v>0</v>
      </c>
      <c r="J5287" t="s">
        <v>34</v>
      </c>
      <c r="K5287">
        <v>7</v>
      </c>
      <c r="L5287">
        <v>118.63</v>
      </c>
      <c r="M5287">
        <v>0.05</v>
      </c>
      <c r="N5287" t="s">
        <v>18</v>
      </c>
      <c r="O5287">
        <v>6.3</v>
      </c>
      <c r="P5287">
        <v>16.739999999999998</v>
      </c>
      <c r="Q5287">
        <v>5.08</v>
      </c>
      <c r="R5287" t="s">
        <v>139</v>
      </c>
      <c r="S5287" t="s">
        <v>140</v>
      </c>
      <c r="T5287" t="s">
        <v>31</v>
      </c>
      <c r="U5287" t="s">
        <v>22</v>
      </c>
      <c r="V5287" t="s">
        <v>29</v>
      </c>
      <c r="W5287">
        <v>0.36</v>
      </c>
    </row>
    <row r="5288" spans="1:23" x14ac:dyDescent="0.3">
      <c r="A5288" t="s">
        <v>1013</v>
      </c>
      <c r="B5288" t="s">
        <v>967</v>
      </c>
      <c r="D5288" s="1">
        <v>40075</v>
      </c>
      <c r="E5288" s="1">
        <v>40075</v>
      </c>
      <c r="F5288" s="1" t="str">
        <f t="shared" si="342"/>
        <v>September</v>
      </c>
      <c r="G5288" s="1" t="str">
        <f t="shared" si="343"/>
        <v>2009</v>
      </c>
      <c r="H5288" s="2">
        <f t="shared" si="344"/>
        <v>0</v>
      </c>
      <c r="I5288" s="2" t="str">
        <f t="shared" si="345"/>
        <v>FREE DELIVERY</v>
      </c>
      <c r="J5288" t="s">
        <v>24</v>
      </c>
      <c r="K5288">
        <v>17</v>
      </c>
      <c r="L5288">
        <v>705.85</v>
      </c>
      <c r="M5288">
        <v>0.04</v>
      </c>
      <c r="N5288" t="s">
        <v>39</v>
      </c>
      <c r="O5288">
        <v>151.66999999999999</v>
      </c>
      <c r="P5288">
        <v>39.479999999999997</v>
      </c>
      <c r="Q5288">
        <v>1.99</v>
      </c>
      <c r="R5288" t="s">
        <v>139</v>
      </c>
      <c r="S5288" t="s">
        <v>140</v>
      </c>
      <c r="T5288" t="s">
        <v>31</v>
      </c>
      <c r="U5288" t="s">
        <v>32</v>
      </c>
      <c r="V5288" t="s">
        <v>48</v>
      </c>
      <c r="W5288">
        <v>0.54</v>
      </c>
    </row>
    <row r="5289" spans="1:23" x14ac:dyDescent="0.3">
      <c r="A5289" t="s">
        <v>1013</v>
      </c>
      <c r="B5289" t="s">
        <v>967</v>
      </c>
      <c r="D5289" s="1">
        <v>40075</v>
      </c>
      <c r="E5289" s="1">
        <v>40076</v>
      </c>
      <c r="F5289" s="1" t="str">
        <f t="shared" si="342"/>
        <v>September</v>
      </c>
      <c r="G5289" s="1" t="str">
        <f t="shared" si="343"/>
        <v>2009</v>
      </c>
      <c r="H5289" s="2">
        <f t="shared" si="344"/>
        <v>1</v>
      </c>
      <c r="I5289" s="2" t="b">
        <f t="shared" si="345"/>
        <v>0</v>
      </c>
      <c r="J5289" t="s">
        <v>24</v>
      </c>
      <c r="K5289">
        <v>37</v>
      </c>
      <c r="L5289">
        <v>321.3</v>
      </c>
      <c r="M5289">
        <v>0</v>
      </c>
      <c r="N5289" t="s">
        <v>18</v>
      </c>
      <c r="O5289">
        <v>-47.23</v>
      </c>
      <c r="P5289">
        <v>8.1199999999999992</v>
      </c>
      <c r="Q5289">
        <v>2.83</v>
      </c>
      <c r="R5289" t="s">
        <v>139</v>
      </c>
      <c r="S5289" t="s">
        <v>140</v>
      </c>
      <c r="T5289" t="s">
        <v>31</v>
      </c>
      <c r="U5289" t="s">
        <v>32</v>
      </c>
      <c r="V5289" t="s">
        <v>48</v>
      </c>
      <c r="W5289">
        <v>0.77</v>
      </c>
    </row>
    <row r="5290" spans="1:23" x14ac:dyDescent="0.3">
      <c r="A5290" t="s">
        <v>1226</v>
      </c>
      <c r="B5290" t="s">
        <v>1227</v>
      </c>
      <c r="D5290" s="1">
        <v>40057</v>
      </c>
      <c r="E5290" s="1">
        <v>40059</v>
      </c>
      <c r="F5290" s="1" t="str">
        <f t="shared" si="342"/>
        <v>September</v>
      </c>
      <c r="G5290" s="1" t="str">
        <f t="shared" si="343"/>
        <v>2009</v>
      </c>
      <c r="H5290" s="2">
        <f t="shared" si="344"/>
        <v>2</v>
      </c>
      <c r="I5290" s="2" t="b">
        <f t="shared" si="345"/>
        <v>0</v>
      </c>
      <c r="J5290" t="s">
        <v>24</v>
      </c>
      <c r="K5290">
        <v>11</v>
      </c>
      <c r="L5290">
        <v>227.41</v>
      </c>
      <c r="M5290">
        <v>0.06</v>
      </c>
      <c r="N5290" t="s">
        <v>18</v>
      </c>
      <c r="O5290">
        <v>44.29</v>
      </c>
      <c r="P5290">
        <v>19.98</v>
      </c>
      <c r="Q5290">
        <v>10.49</v>
      </c>
      <c r="R5290" t="s">
        <v>139</v>
      </c>
      <c r="S5290" t="s">
        <v>140</v>
      </c>
      <c r="T5290" t="s">
        <v>27</v>
      </c>
      <c r="U5290" t="s">
        <v>36</v>
      </c>
      <c r="V5290" t="s">
        <v>37</v>
      </c>
      <c r="W5290">
        <v>0.49</v>
      </c>
    </row>
    <row r="5291" spans="1:23" x14ac:dyDescent="0.3">
      <c r="A5291" t="s">
        <v>1226</v>
      </c>
      <c r="B5291" t="s">
        <v>1227</v>
      </c>
      <c r="D5291" s="1">
        <v>40057</v>
      </c>
      <c r="E5291" s="1">
        <v>40058</v>
      </c>
      <c r="F5291" s="1" t="str">
        <f t="shared" si="342"/>
        <v>September</v>
      </c>
      <c r="G5291" s="1" t="str">
        <f t="shared" si="343"/>
        <v>2009</v>
      </c>
      <c r="H5291" s="2">
        <f t="shared" si="344"/>
        <v>1</v>
      </c>
      <c r="I5291" s="2" t="b">
        <f t="shared" si="345"/>
        <v>0</v>
      </c>
      <c r="J5291" t="s">
        <v>24</v>
      </c>
      <c r="K5291">
        <v>50</v>
      </c>
      <c r="L5291">
        <v>87.44</v>
      </c>
      <c r="M5291">
        <v>0.08</v>
      </c>
      <c r="N5291" t="s">
        <v>18</v>
      </c>
      <c r="O5291">
        <v>-184.6</v>
      </c>
      <c r="P5291">
        <v>1.76</v>
      </c>
      <c r="Q5291">
        <v>4.8600000000000003</v>
      </c>
      <c r="R5291" t="s">
        <v>139</v>
      </c>
      <c r="S5291" t="s">
        <v>140</v>
      </c>
      <c r="T5291" t="s">
        <v>27</v>
      </c>
      <c r="U5291" t="s">
        <v>36</v>
      </c>
      <c r="V5291" t="s">
        <v>37</v>
      </c>
      <c r="W5291">
        <v>0.41</v>
      </c>
    </row>
    <row r="5292" spans="1:23" x14ac:dyDescent="0.3">
      <c r="A5292" t="s">
        <v>1496</v>
      </c>
      <c r="B5292" t="s">
        <v>1491</v>
      </c>
      <c r="D5292" s="1">
        <v>40161</v>
      </c>
      <c r="E5292" s="1">
        <v>40162</v>
      </c>
      <c r="F5292" s="1" t="str">
        <f t="shared" si="342"/>
        <v>December</v>
      </c>
      <c r="G5292" s="1" t="str">
        <f t="shared" si="343"/>
        <v>2009</v>
      </c>
      <c r="H5292" s="2">
        <f t="shared" si="344"/>
        <v>1</v>
      </c>
      <c r="I5292" s="2" t="b">
        <f t="shared" si="345"/>
        <v>0</v>
      </c>
      <c r="J5292" t="s">
        <v>24</v>
      </c>
      <c r="K5292">
        <v>15</v>
      </c>
      <c r="L5292">
        <v>40.75</v>
      </c>
      <c r="M5292">
        <v>0.03</v>
      </c>
      <c r="N5292" t="s">
        <v>18</v>
      </c>
      <c r="O5292">
        <v>12.76</v>
      </c>
      <c r="P5292">
        <v>2.61</v>
      </c>
      <c r="Q5292">
        <v>0.5</v>
      </c>
      <c r="R5292" t="s">
        <v>139</v>
      </c>
      <c r="S5292" t="s">
        <v>140</v>
      </c>
      <c r="T5292" t="s">
        <v>27</v>
      </c>
      <c r="U5292" t="s">
        <v>22</v>
      </c>
      <c r="V5292" t="s">
        <v>57</v>
      </c>
      <c r="W5292">
        <v>0.39</v>
      </c>
    </row>
    <row r="5293" spans="1:23" x14ac:dyDescent="0.3">
      <c r="A5293" t="s">
        <v>1496</v>
      </c>
      <c r="B5293" t="s">
        <v>1491</v>
      </c>
      <c r="D5293" s="1">
        <v>40161</v>
      </c>
      <c r="E5293" s="1">
        <v>40162</v>
      </c>
      <c r="F5293" s="1" t="str">
        <f t="shared" si="342"/>
        <v>December</v>
      </c>
      <c r="G5293" s="1" t="str">
        <f t="shared" si="343"/>
        <v>2009</v>
      </c>
      <c r="H5293" s="2">
        <f t="shared" si="344"/>
        <v>1</v>
      </c>
      <c r="I5293" s="2" t="b">
        <f t="shared" si="345"/>
        <v>0</v>
      </c>
      <c r="J5293" t="s">
        <v>24</v>
      </c>
      <c r="K5293">
        <v>35</v>
      </c>
      <c r="L5293">
        <v>424.09</v>
      </c>
      <c r="M5293">
        <v>0.01</v>
      </c>
      <c r="N5293" t="s">
        <v>18</v>
      </c>
      <c r="O5293">
        <v>-114.18</v>
      </c>
      <c r="P5293">
        <v>11.66</v>
      </c>
      <c r="Q5293">
        <v>7.95</v>
      </c>
      <c r="R5293" t="s">
        <v>139</v>
      </c>
      <c r="S5293" t="s">
        <v>140</v>
      </c>
      <c r="T5293" t="s">
        <v>27</v>
      </c>
      <c r="U5293" t="s">
        <v>22</v>
      </c>
      <c r="V5293" t="s">
        <v>60</v>
      </c>
      <c r="W5293">
        <v>0.57999999999999996</v>
      </c>
    </row>
    <row r="5294" spans="1:23" x14ac:dyDescent="0.3">
      <c r="A5294" t="s">
        <v>1367</v>
      </c>
      <c r="B5294" t="s">
        <v>1530</v>
      </c>
      <c r="D5294" s="1">
        <v>40096</v>
      </c>
      <c r="E5294" s="1">
        <v>40101</v>
      </c>
      <c r="F5294" s="1" t="str">
        <f t="shared" si="342"/>
        <v>October</v>
      </c>
      <c r="G5294" s="1" t="str">
        <f t="shared" si="343"/>
        <v>2009</v>
      </c>
      <c r="H5294" s="2">
        <f t="shared" si="344"/>
        <v>5</v>
      </c>
      <c r="I5294" s="2" t="b">
        <f t="shared" si="345"/>
        <v>0</v>
      </c>
      <c r="J5294" t="s">
        <v>17</v>
      </c>
      <c r="K5294">
        <v>10</v>
      </c>
      <c r="L5294">
        <v>53.32</v>
      </c>
      <c r="M5294">
        <v>7.0000000000000007E-2</v>
      </c>
      <c r="N5294" t="s">
        <v>18</v>
      </c>
      <c r="O5294">
        <v>-20.68</v>
      </c>
      <c r="P5294">
        <v>4.97</v>
      </c>
      <c r="Q5294">
        <v>5.71</v>
      </c>
      <c r="R5294" t="s">
        <v>139</v>
      </c>
      <c r="S5294" t="s">
        <v>140</v>
      </c>
      <c r="T5294" t="s">
        <v>21</v>
      </c>
      <c r="U5294" t="s">
        <v>36</v>
      </c>
      <c r="V5294" t="s">
        <v>37</v>
      </c>
      <c r="W5294">
        <v>0.54</v>
      </c>
    </row>
    <row r="5295" spans="1:23" x14ac:dyDescent="0.3">
      <c r="A5295" t="s">
        <v>1367</v>
      </c>
      <c r="B5295" t="s">
        <v>1530</v>
      </c>
      <c r="D5295" s="1">
        <v>40096</v>
      </c>
      <c r="E5295" s="1">
        <v>40098</v>
      </c>
      <c r="F5295" s="1" t="str">
        <f t="shared" si="342"/>
        <v>October</v>
      </c>
      <c r="G5295" s="1" t="str">
        <f t="shared" si="343"/>
        <v>2009</v>
      </c>
      <c r="H5295" s="2">
        <f t="shared" si="344"/>
        <v>2</v>
      </c>
      <c r="I5295" s="2" t="b">
        <f t="shared" si="345"/>
        <v>0</v>
      </c>
      <c r="J5295" t="s">
        <v>17</v>
      </c>
      <c r="K5295">
        <v>26</v>
      </c>
      <c r="L5295">
        <v>64.03</v>
      </c>
      <c r="M5295">
        <v>0.09</v>
      </c>
      <c r="N5295" t="s">
        <v>18</v>
      </c>
      <c r="O5295">
        <v>11.42</v>
      </c>
      <c r="P5295">
        <v>2.62</v>
      </c>
      <c r="Q5295">
        <v>0.8</v>
      </c>
      <c r="R5295" t="s">
        <v>139</v>
      </c>
      <c r="S5295" t="s">
        <v>140</v>
      </c>
      <c r="T5295" t="s">
        <v>21</v>
      </c>
      <c r="U5295" t="s">
        <v>22</v>
      </c>
      <c r="V5295" t="s">
        <v>46</v>
      </c>
      <c r="W5295">
        <v>0.39</v>
      </c>
    </row>
    <row r="5296" spans="1:23" x14ac:dyDescent="0.3">
      <c r="A5296" t="s">
        <v>1367</v>
      </c>
      <c r="B5296" t="s">
        <v>1530</v>
      </c>
      <c r="D5296" s="1">
        <v>40096</v>
      </c>
      <c r="E5296" s="1">
        <v>40096</v>
      </c>
      <c r="F5296" s="1" t="str">
        <f t="shared" si="342"/>
        <v>October</v>
      </c>
      <c r="G5296" s="1" t="str">
        <f t="shared" si="343"/>
        <v>2009</v>
      </c>
      <c r="H5296" s="2">
        <f t="shared" si="344"/>
        <v>0</v>
      </c>
      <c r="I5296" s="2" t="str">
        <f t="shared" si="345"/>
        <v>FREE DELIVERY</v>
      </c>
      <c r="J5296" t="s">
        <v>17</v>
      </c>
      <c r="K5296">
        <v>46</v>
      </c>
      <c r="L5296">
        <v>2710.5055000000002</v>
      </c>
      <c r="M5296">
        <v>0.03</v>
      </c>
      <c r="N5296" t="s">
        <v>18</v>
      </c>
      <c r="O5296">
        <v>624.12</v>
      </c>
      <c r="P5296">
        <v>65.989999999999995</v>
      </c>
      <c r="Q5296">
        <v>8.8000000000000007</v>
      </c>
      <c r="R5296" t="s">
        <v>139</v>
      </c>
      <c r="S5296" t="s">
        <v>140</v>
      </c>
      <c r="T5296" t="s">
        <v>21</v>
      </c>
      <c r="U5296" t="s">
        <v>32</v>
      </c>
      <c r="V5296" t="s">
        <v>33</v>
      </c>
      <c r="W5296">
        <v>0.57999999999999996</v>
      </c>
    </row>
    <row r="5297" spans="1:23" x14ac:dyDescent="0.3">
      <c r="A5297" t="s">
        <v>1371</v>
      </c>
      <c r="B5297" t="s">
        <v>1392</v>
      </c>
      <c r="D5297" s="1">
        <v>40580</v>
      </c>
      <c r="E5297" s="1">
        <v>40583</v>
      </c>
      <c r="F5297" s="1" t="str">
        <f t="shared" si="342"/>
        <v>February</v>
      </c>
      <c r="G5297" s="1" t="str">
        <f t="shared" si="343"/>
        <v>2011</v>
      </c>
      <c r="H5297" s="2">
        <f t="shared" si="344"/>
        <v>3</v>
      </c>
      <c r="I5297" s="2" t="b">
        <f t="shared" si="345"/>
        <v>0</v>
      </c>
      <c r="J5297" t="s">
        <v>52</v>
      </c>
      <c r="K5297">
        <v>17</v>
      </c>
      <c r="L5297">
        <v>86.29</v>
      </c>
      <c r="M5297">
        <v>0.02</v>
      </c>
      <c r="N5297" t="s">
        <v>18</v>
      </c>
      <c r="O5297">
        <v>34.979999999999997</v>
      </c>
      <c r="P5297">
        <v>4.9800000000000004</v>
      </c>
      <c r="Q5297">
        <v>0.49</v>
      </c>
      <c r="R5297" t="s">
        <v>139</v>
      </c>
      <c r="S5297" t="s">
        <v>140</v>
      </c>
      <c r="T5297" t="s">
        <v>27</v>
      </c>
      <c r="U5297" t="s">
        <v>22</v>
      </c>
      <c r="V5297" t="s">
        <v>57</v>
      </c>
      <c r="W5297">
        <v>0.39</v>
      </c>
    </row>
    <row r="5298" spans="1:23" x14ac:dyDescent="0.3">
      <c r="A5298" t="s">
        <v>1371</v>
      </c>
      <c r="B5298" t="s">
        <v>1392</v>
      </c>
      <c r="D5298" s="1">
        <v>40580</v>
      </c>
      <c r="E5298" s="1">
        <v>40582</v>
      </c>
      <c r="F5298" s="1" t="str">
        <f t="shared" si="342"/>
        <v>February</v>
      </c>
      <c r="G5298" s="1" t="str">
        <f t="shared" si="343"/>
        <v>2011</v>
      </c>
      <c r="H5298" s="2">
        <f t="shared" si="344"/>
        <v>2</v>
      </c>
      <c r="I5298" s="2" t="b">
        <f t="shared" si="345"/>
        <v>0</v>
      </c>
      <c r="J5298" t="s">
        <v>52</v>
      </c>
      <c r="K5298">
        <v>2</v>
      </c>
      <c r="L5298">
        <v>86.92</v>
      </c>
      <c r="M5298">
        <v>0.03</v>
      </c>
      <c r="N5298" t="s">
        <v>18</v>
      </c>
      <c r="O5298">
        <v>-43.93</v>
      </c>
      <c r="P5298">
        <v>36.549999999999997</v>
      </c>
      <c r="Q5298">
        <v>13.89</v>
      </c>
      <c r="R5298" t="s">
        <v>139</v>
      </c>
      <c r="S5298" t="s">
        <v>140</v>
      </c>
      <c r="T5298" t="s">
        <v>27</v>
      </c>
      <c r="U5298" t="s">
        <v>22</v>
      </c>
      <c r="V5298" t="s">
        <v>60</v>
      </c>
      <c r="W5298">
        <v>0.41</v>
      </c>
    </row>
    <row r="5299" spans="1:23" x14ac:dyDescent="0.3">
      <c r="A5299" t="s">
        <v>1242</v>
      </c>
      <c r="B5299" t="s">
        <v>1243</v>
      </c>
      <c r="D5299" s="1">
        <v>40885</v>
      </c>
      <c r="E5299" s="1">
        <v>40887</v>
      </c>
      <c r="F5299" s="1" t="str">
        <f t="shared" si="342"/>
        <v>December</v>
      </c>
      <c r="G5299" s="1" t="str">
        <f t="shared" si="343"/>
        <v>2011</v>
      </c>
      <c r="H5299" s="2">
        <f t="shared" si="344"/>
        <v>2</v>
      </c>
      <c r="I5299" s="2" t="b">
        <f t="shared" si="345"/>
        <v>0</v>
      </c>
      <c r="J5299" t="s">
        <v>24</v>
      </c>
      <c r="K5299">
        <v>28</v>
      </c>
      <c r="L5299">
        <v>1717.88</v>
      </c>
      <c r="M5299">
        <v>0.05</v>
      </c>
      <c r="N5299" t="s">
        <v>39</v>
      </c>
      <c r="O5299">
        <v>513.92999999999995</v>
      </c>
      <c r="P5299">
        <v>60.97</v>
      </c>
      <c r="Q5299">
        <v>4.5</v>
      </c>
      <c r="R5299" t="s">
        <v>139</v>
      </c>
      <c r="S5299" t="s">
        <v>140</v>
      </c>
      <c r="T5299" t="s">
        <v>42</v>
      </c>
      <c r="U5299" t="s">
        <v>22</v>
      </c>
      <c r="V5299" t="s">
        <v>28</v>
      </c>
      <c r="W5299">
        <v>0.56000000000000005</v>
      </c>
    </row>
    <row r="5300" spans="1:23" x14ac:dyDescent="0.3">
      <c r="A5300" t="s">
        <v>1242</v>
      </c>
      <c r="B5300" t="s">
        <v>1243</v>
      </c>
      <c r="D5300" s="1">
        <v>40885</v>
      </c>
      <c r="E5300" s="1">
        <v>40886</v>
      </c>
      <c r="F5300" s="1" t="str">
        <f t="shared" si="342"/>
        <v>December</v>
      </c>
      <c r="G5300" s="1" t="str">
        <f t="shared" si="343"/>
        <v>2011</v>
      </c>
      <c r="H5300" s="2">
        <f t="shared" si="344"/>
        <v>1</v>
      </c>
      <c r="I5300" s="2" t="b">
        <f t="shared" si="345"/>
        <v>0</v>
      </c>
      <c r="J5300" t="s">
        <v>24</v>
      </c>
      <c r="K5300">
        <v>38</v>
      </c>
      <c r="L5300">
        <v>1978.4345000000001</v>
      </c>
      <c r="M5300">
        <v>0.09</v>
      </c>
      <c r="N5300" t="s">
        <v>18</v>
      </c>
      <c r="O5300">
        <v>471.09</v>
      </c>
      <c r="P5300">
        <v>65.989999999999995</v>
      </c>
      <c r="Q5300">
        <v>2.5</v>
      </c>
      <c r="R5300" t="s">
        <v>139</v>
      </c>
      <c r="S5300" t="s">
        <v>140</v>
      </c>
      <c r="T5300" t="s">
        <v>42</v>
      </c>
      <c r="U5300" t="s">
        <v>32</v>
      </c>
      <c r="V5300" t="s">
        <v>33</v>
      </c>
      <c r="W5300">
        <v>0.55000000000000004</v>
      </c>
    </row>
    <row r="5301" spans="1:23" x14ac:dyDescent="0.3">
      <c r="A5301" t="s">
        <v>1626</v>
      </c>
      <c r="B5301" t="s">
        <v>1627</v>
      </c>
      <c r="D5301" s="1">
        <v>39916</v>
      </c>
      <c r="E5301" s="1">
        <v>39917</v>
      </c>
      <c r="F5301" s="1" t="str">
        <f t="shared" si="342"/>
        <v>April</v>
      </c>
      <c r="G5301" s="1" t="str">
        <f t="shared" si="343"/>
        <v>2009</v>
      </c>
      <c r="H5301" s="2">
        <f t="shared" si="344"/>
        <v>1</v>
      </c>
      <c r="I5301" s="2" t="b">
        <f t="shared" si="345"/>
        <v>0</v>
      </c>
      <c r="J5301" t="s">
        <v>52</v>
      </c>
      <c r="K5301">
        <v>2</v>
      </c>
      <c r="L5301">
        <v>29.32</v>
      </c>
      <c r="M5301">
        <v>0.08</v>
      </c>
      <c r="N5301" t="s">
        <v>39</v>
      </c>
      <c r="O5301">
        <v>-12.93</v>
      </c>
      <c r="P5301">
        <v>7.28</v>
      </c>
      <c r="Q5301">
        <v>11.15</v>
      </c>
      <c r="R5301" t="s">
        <v>139</v>
      </c>
      <c r="S5301" t="s">
        <v>140</v>
      </c>
      <c r="T5301" t="s">
        <v>21</v>
      </c>
      <c r="U5301" t="s">
        <v>22</v>
      </c>
      <c r="V5301" t="s">
        <v>43</v>
      </c>
      <c r="W5301">
        <v>0.37</v>
      </c>
    </row>
    <row r="5302" spans="1:23" x14ac:dyDescent="0.3">
      <c r="A5302" t="s">
        <v>975</v>
      </c>
      <c r="B5302" t="s">
        <v>1652</v>
      </c>
      <c r="D5302" s="1">
        <v>40470</v>
      </c>
      <c r="E5302" s="1">
        <v>40472</v>
      </c>
      <c r="F5302" s="1" t="str">
        <f t="shared" si="342"/>
        <v>October</v>
      </c>
      <c r="G5302" s="1" t="str">
        <f t="shared" si="343"/>
        <v>2010</v>
      </c>
      <c r="H5302" s="2">
        <f t="shared" si="344"/>
        <v>2</v>
      </c>
      <c r="I5302" s="2" t="b">
        <f t="shared" si="345"/>
        <v>0</v>
      </c>
      <c r="J5302" t="s">
        <v>44</v>
      </c>
      <c r="K5302">
        <v>29</v>
      </c>
      <c r="L5302">
        <v>566.66</v>
      </c>
      <c r="M5302">
        <v>0.1</v>
      </c>
      <c r="N5302" t="s">
        <v>18</v>
      </c>
      <c r="O5302">
        <v>60.59</v>
      </c>
      <c r="P5302">
        <v>19.98</v>
      </c>
      <c r="Q5302">
        <v>8.68</v>
      </c>
      <c r="R5302" t="s">
        <v>139</v>
      </c>
      <c r="S5302" t="s">
        <v>140</v>
      </c>
      <c r="T5302" t="s">
        <v>21</v>
      </c>
      <c r="U5302" t="s">
        <v>22</v>
      </c>
      <c r="V5302" t="s">
        <v>43</v>
      </c>
      <c r="W5302">
        <v>0.37</v>
      </c>
    </row>
    <row r="5303" spans="1:23" x14ac:dyDescent="0.3">
      <c r="A5303" t="s">
        <v>1242</v>
      </c>
      <c r="B5303" t="s">
        <v>1243</v>
      </c>
      <c r="D5303" s="1">
        <v>39835</v>
      </c>
      <c r="E5303" s="1">
        <v>39837</v>
      </c>
      <c r="F5303" s="1" t="str">
        <f t="shared" si="342"/>
        <v>January</v>
      </c>
      <c r="G5303" s="1" t="str">
        <f t="shared" si="343"/>
        <v>2009</v>
      </c>
      <c r="H5303" s="2">
        <f t="shared" si="344"/>
        <v>2</v>
      </c>
      <c r="I5303" s="2" t="b">
        <f t="shared" si="345"/>
        <v>0</v>
      </c>
      <c r="J5303" t="s">
        <v>44</v>
      </c>
      <c r="K5303">
        <v>49</v>
      </c>
      <c r="L5303">
        <v>134.83000000000001</v>
      </c>
      <c r="M5303">
        <v>7.0000000000000007E-2</v>
      </c>
      <c r="N5303" t="s">
        <v>18</v>
      </c>
      <c r="O5303">
        <v>50.74</v>
      </c>
      <c r="P5303">
        <v>2.89</v>
      </c>
      <c r="Q5303">
        <v>0.5</v>
      </c>
      <c r="R5303" t="s">
        <v>139</v>
      </c>
      <c r="S5303" t="s">
        <v>140</v>
      </c>
      <c r="T5303" t="s">
        <v>21</v>
      </c>
      <c r="U5303" t="s">
        <v>22</v>
      </c>
      <c r="V5303" t="s">
        <v>57</v>
      </c>
      <c r="W5303">
        <v>0.38</v>
      </c>
    </row>
    <row r="5304" spans="1:23" x14ac:dyDescent="0.3">
      <c r="A5304" t="s">
        <v>1242</v>
      </c>
      <c r="B5304" t="s">
        <v>1243</v>
      </c>
      <c r="D5304" s="1">
        <v>39835</v>
      </c>
      <c r="E5304" s="1">
        <v>39836</v>
      </c>
      <c r="F5304" s="1" t="str">
        <f t="shared" si="342"/>
        <v>January</v>
      </c>
      <c r="G5304" s="1" t="str">
        <f t="shared" si="343"/>
        <v>2009</v>
      </c>
      <c r="H5304" s="2">
        <f t="shared" si="344"/>
        <v>1</v>
      </c>
      <c r="I5304" s="2" t="b">
        <f t="shared" si="345"/>
        <v>0</v>
      </c>
      <c r="J5304" t="s">
        <v>44</v>
      </c>
      <c r="K5304">
        <v>39</v>
      </c>
      <c r="L5304">
        <v>8865.1</v>
      </c>
      <c r="M5304">
        <v>0</v>
      </c>
      <c r="N5304" t="s">
        <v>25</v>
      </c>
      <c r="O5304">
        <v>1517.12</v>
      </c>
      <c r="P5304">
        <v>217.85</v>
      </c>
      <c r="Q5304">
        <v>29.1</v>
      </c>
      <c r="R5304" t="s">
        <v>139</v>
      </c>
      <c r="S5304" t="s">
        <v>140</v>
      </c>
      <c r="T5304" t="s">
        <v>21</v>
      </c>
      <c r="U5304" t="s">
        <v>36</v>
      </c>
      <c r="V5304" t="s">
        <v>55</v>
      </c>
      <c r="W5304">
        <v>0.68</v>
      </c>
    </row>
    <row r="5305" spans="1:23" x14ac:dyDescent="0.3">
      <c r="A5305" t="s">
        <v>934</v>
      </c>
      <c r="B5305" t="s">
        <v>935</v>
      </c>
      <c r="D5305" s="1">
        <v>41187</v>
      </c>
      <c r="E5305" s="1">
        <v>41188</v>
      </c>
      <c r="F5305" s="1" t="str">
        <f t="shared" si="342"/>
        <v>October</v>
      </c>
      <c r="G5305" s="1" t="str">
        <f t="shared" si="343"/>
        <v>2012</v>
      </c>
      <c r="H5305" s="2">
        <f t="shared" si="344"/>
        <v>1</v>
      </c>
      <c r="I5305" s="2" t="b">
        <f t="shared" si="345"/>
        <v>0</v>
      </c>
      <c r="J5305" t="s">
        <v>52</v>
      </c>
      <c r="K5305">
        <v>47</v>
      </c>
      <c r="L5305">
        <v>10348.73</v>
      </c>
      <c r="M5305">
        <v>0.09</v>
      </c>
      <c r="N5305" t="s">
        <v>25</v>
      </c>
      <c r="O5305">
        <v>1094.57</v>
      </c>
      <c r="P5305">
        <v>227.55</v>
      </c>
      <c r="Q5305">
        <v>32.479999999999997</v>
      </c>
      <c r="R5305" t="s">
        <v>139</v>
      </c>
      <c r="S5305" t="s">
        <v>140</v>
      </c>
      <c r="T5305" t="s">
        <v>31</v>
      </c>
      <c r="U5305" t="s">
        <v>36</v>
      </c>
      <c r="V5305" t="s">
        <v>55</v>
      </c>
      <c r="W5305">
        <v>0.68</v>
      </c>
    </row>
    <row r="5306" spans="1:23" x14ac:dyDescent="0.3">
      <c r="A5306" t="s">
        <v>1597</v>
      </c>
      <c r="B5306" t="s">
        <v>1646</v>
      </c>
      <c r="D5306" s="1">
        <v>40837</v>
      </c>
      <c r="E5306" s="1">
        <v>40839</v>
      </c>
      <c r="F5306" s="1" t="str">
        <f t="shared" si="342"/>
        <v>October</v>
      </c>
      <c r="G5306" s="1" t="str">
        <f t="shared" si="343"/>
        <v>2011</v>
      </c>
      <c r="H5306" s="2">
        <f t="shared" si="344"/>
        <v>2</v>
      </c>
      <c r="I5306" s="2" t="b">
        <f t="shared" si="345"/>
        <v>0</v>
      </c>
      <c r="J5306" t="s">
        <v>17</v>
      </c>
      <c r="K5306">
        <v>41</v>
      </c>
      <c r="L5306">
        <v>1258.97</v>
      </c>
      <c r="M5306">
        <v>0.1</v>
      </c>
      <c r="N5306" t="s">
        <v>18</v>
      </c>
      <c r="O5306">
        <v>-112.58</v>
      </c>
      <c r="P5306">
        <v>32.979999999999997</v>
      </c>
      <c r="Q5306">
        <v>5.5</v>
      </c>
      <c r="R5306" t="s">
        <v>139</v>
      </c>
      <c r="S5306" t="s">
        <v>140</v>
      </c>
      <c r="T5306" t="s">
        <v>42</v>
      </c>
      <c r="U5306" t="s">
        <v>32</v>
      </c>
      <c r="V5306" t="s">
        <v>48</v>
      </c>
      <c r="W5306">
        <v>0.75</v>
      </c>
    </row>
    <row r="5307" spans="1:23" x14ac:dyDescent="0.3">
      <c r="A5307" t="s">
        <v>1018</v>
      </c>
      <c r="B5307" t="s">
        <v>1212</v>
      </c>
      <c r="D5307" s="1">
        <v>40975</v>
      </c>
      <c r="E5307" s="1">
        <v>40978</v>
      </c>
      <c r="F5307" s="1" t="str">
        <f t="shared" si="342"/>
        <v>March</v>
      </c>
      <c r="G5307" s="1" t="str">
        <f t="shared" si="343"/>
        <v>2012</v>
      </c>
      <c r="H5307" s="2">
        <f t="shared" si="344"/>
        <v>3</v>
      </c>
      <c r="I5307" s="2" t="b">
        <f t="shared" si="345"/>
        <v>0</v>
      </c>
      <c r="J5307" t="s">
        <v>44</v>
      </c>
      <c r="K5307">
        <v>41</v>
      </c>
      <c r="L5307">
        <v>830.53</v>
      </c>
      <c r="M5307">
        <v>0.01</v>
      </c>
      <c r="N5307" t="s">
        <v>18</v>
      </c>
      <c r="O5307">
        <v>120.69</v>
      </c>
      <c r="P5307">
        <v>20.239999999999998</v>
      </c>
      <c r="Q5307">
        <v>8.99</v>
      </c>
      <c r="R5307" t="s">
        <v>139</v>
      </c>
      <c r="S5307" t="s">
        <v>140</v>
      </c>
      <c r="T5307" t="s">
        <v>31</v>
      </c>
      <c r="U5307" t="s">
        <v>36</v>
      </c>
      <c r="V5307" t="s">
        <v>37</v>
      </c>
      <c r="W5307">
        <v>0.46</v>
      </c>
    </row>
    <row r="5308" spans="1:23" x14ac:dyDescent="0.3">
      <c r="A5308" t="s">
        <v>1018</v>
      </c>
      <c r="B5308" t="s">
        <v>1212</v>
      </c>
      <c r="D5308" s="1">
        <v>40975</v>
      </c>
      <c r="E5308" s="1">
        <v>40976</v>
      </c>
      <c r="F5308" s="1" t="str">
        <f t="shared" si="342"/>
        <v>March</v>
      </c>
      <c r="G5308" s="1" t="str">
        <f t="shared" si="343"/>
        <v>2012</v>
      </c>
      <c r="H5308" s="2">
        <f t="shared" si="344"/>
        <v>1</v>
      </c>
      <c r="I5308" s="2" t="b">
        <f t="shared" si="345"/>
        <v>0</v>
      </c>
      <c r="J5308" t="s">
        <v>44</v>
      </c>
      <c r="K5308">
        <v>2</v>
      </c>
      <c r="L5308">
        <v>79.930000000000007</v>
      </c>
      <c r="M5308">
        <v>0</v>
      </c>
      <c r="N5308" t="s">
        <v>18</v>
      </c>
      <c r="O5308">
        <v>-52.73</v>
      </c>
      <c r="P5308">
        <v>27.75</v>
      </c>
      <c r="Q5308">
        <v>19.989999999999998</v>
      </c>
      <c r="R5308" t="s">
        <v>139</v>
      </c>
      <c r="S5308" t="s">
        <v>140</v>
      </c>
      <c r="T5308" t="s">
        <v>31</v>
      </c>
      <c r="U5308" t="s">
        <v>22</v>
      </c>
      <c r="V5308" t="s">
        <v>23</v>
      </c>
      <c r="W5308">
        <v>0.67</v>
      </c>
    </row>
    <row r="5309" spans="1:23" x14ac:dyDescent="0.3">
      <c r="A5309" t="s">
        <v>1173</v>
      </c>
      <c r="B5309" t="s">
        <v>1023</v>
      </c>
      <c r="D5309" s="1">
        <v>40816</v>
      </c>
      <c r="E5309" s="1">
        <v>40818</v>
      </c>
      <c r="F5309" s="1" t="str">
        <f t="shared" si="342"/>
        <v>October</v>
      </c>
      <c r="G5309" s="1" t="str">
        <f t="shared" si="343"/>
        <v>2011</v>
      </c>
      <c r="H5309" s="2">
        <f t="shared" si="344"/>
        <v>2</v>
      </c>
      <c r="I5309" s="2" t="b">
        <f t="shared" si="345"/>
        <v>0</v>
      </c>
      <c r="J5309" t="s">
        <v>44</v>
      </c>
      <c r="K5309">
        <v>26</v>
      </c>
      <c r="L5309">
        <v>799.84</v>
      </c>
      <c r="M5309">
        <v>0.08</v>
      </c>
      <c r="N5309" t="s">
        <v>18</v>
      </c>
      <c r="O5309">
        <v>64.13</v>
      </c>
      <c r="P5309">
        <v>31.11</v>
      </c>
      <c r="Q5309">
        <v>3.6</v>
      </c>
      <c r="R5309" t="s">
        <v>139</v>
      </c>
      <c r="S5309" t="s">
        <v>140</v>
      </c>
      <c r="T5309" t="s">
        <v>21</v>
      </c>
      <c r="U5309" t="s">
        <v>32</v>
      </c>
      <c r="V5309" t="s">
        <v>48</v>
      </c>
      <c r="W5309">
        <v>0.64</v>
      </c>
    </row>
    <row r="5310" spans="1:23" x14ac:dyDescent="0.3">
      <c r="A5310" t="s">
        <v>1173</v>
      </c>
      <c r="B5310" t="s">
        <v>1023</v>
      </c>
      <c r="D5310" s="1">
        <v>40816</v>
      </c>
      <c r="E5310" s="1">
        <v>40818</v>
      </c>
      <c r="F5310" s="1" t="str">
        <f t="shared" si="342"/>
        <v>October</v>
      </c>
      <c r="G5310" s="1" t="str">
        <f t="shared" si="343"/>
        <v>2011</v>
      </c>
      <c r="H5310" s="2">
        <f t="shared" si="344"/>
        <v>2</v>
      </c>
      <c r="I5310" s="2" t="b">
        <f t="shared" si="345"/>
        <v>0</v>
      </c>
      <c r="J5310" t="s">
        <v>44</v>
      </c>
      <c r="K5310">
        <v>16</v>
      </c>
      <c r="L5310">
        <v>1689.1369999999999</v>
      </c>
      <c r="M5310">
        <v>7.0000000000000007E-2</v>
      </c>
      <c r="N5310" t="s">
        <v>18</v>
      </c>
      <c r="O5310">
        <v>71.06</v>
      </c>
      <c r="P5310">
        <v>125.99</v>
      </c>
      <c r="Q5310">
        <v>8.08</v>
      </c>
      <c r="R5310" t="s">
        <v>139</v>
      </c>
      <c r="S5310" t="s">
        <v>140</v>
      </c>
      <c r="T5310" t="s">
        <v>21</v>
      </c>
      <c r="U5310" t="s">
        <v>32</v>
      </c>
      <c r="V5310" t="s">
        <v>33</v>
      </c>
      <c r="W5310">
        <v>0.56999999999999995</v>
      </c>
    </row>
    <row r="5311" spans="1:23" x14ac:dyDescent="0.3">
      <c r="A5311" t="s">
        <v>1335</v>
      </c>
      <c r="B5311" t="s">
        <v>1628</v>
      </c>
      <c r="D5311" s="1">
        <v>40135</v>
      </c>
      <c r="E5311" s="1">
        <v>40137</v>
      </c>
      <c r="F5311" s="1" t="str">
        <f t="shared" si="342"/>
        <v>November</v>
      </c>
      <c r="G5311" s="1" t="str">
        <f t="shared" si="343"/>
        <v>2009</v>
      </c>
      <c r="H5311" s="2">
        <f t="shared" si="344"/>
        <v>2</v>
      </c>
      <c r="I5311" s="2" t="b">
        <f t="shared" si="345"/>
        <v>0</v>
      </c>
      <c r="J5311" t="s">
        <v>52</v>
      </c>
      <c r="K5311">
        <v>23</v>
      </c>
      <c r="L5311">
        <v>42.23</v>
      </c>
      <c r="M5311">
        <v>0.1</v>
      </c>
      <c r="N5311" t="s">
        <v>18</v>
      </c>
      <c r="O5311">
        <v>-15.11</v>
      </c>
      <c r="P5311">
        <v>1.89</v>
      </c>
      <c r="Q5311">
        <v>0.76</v>
      </c>
      <c r="R5311" t="s">
        <v>139</v>
      </c>
      <c r="S5311" t="s">
        <v>140</v>
      </c>
      <c r="T5311" t="s">
        <v>27</v>
      </c>
      <c r="U5311" t="s">
        <v>22</v>
      </c>
      <c r="V5311" t="s">
        <v>46</v>
      </c>
      <c r="W5311">
        <v>0.83</v>
      </c>
    </row>
    <row r="5312" spans="1:23" x14ac:dyDescent="0.3">
      <c r="A5312" t="s">
        <v>1226</v>
      </c>
      <c r="B5312" t="s">
        <v>1227</v>
      </c>
      <c r="D5312" s="1">
        <v>40016</v>
      </c>
      <c r="E5312" s="1">
        <v>40016</v>
      </c>
      <c r="F5312" s="1" t="str">
        <f t="shared" si="342"/>
        <v>July</v>
      </c>
      <c r="G5312" s="1" t="str">
        <f t="shared" si="343"/>
        <v>2009</v>
      </c>
      <c r="H5312" s="2">
        <f t="shared" si="344"/>
        <v>0</v>
      </c>
      <c r="I5312" s="2" t="str">
        <f t="shared" si="345"/>
        <v>FREE DELIVERY</v>
      </c>
      <c r="J5312" t="s">
        <v>24</v>
      </c>
      <c r="K5312">
        <v>38</v>
      </c>
      <c r="L5312">
        <v>4008.7275</v>
      </c>
      <c r="M5312">
        <v>0</v>
      </c>
      <c r="N5312" t="s">
        <v>18</v>
      </c>
      <c r="O5312">
        <v>1219.3399999999999</v>
      </c>
      <c r="P5312">
        <v>115.99</v>
      </c>
      <c r="Q5312">
        <v>5.92</v>
      </c>
      <c r="R5312" t="s">
        <v>139</v>
      </c>
      <c r="S5312" t="s">
        <v>140</v>
      </c>
      <c r="T5312" t="s">
        <v>27</v>
      </c>
      <c r="U5312" t="s">
        <v>32</v>
      </c>
      <c r="V5312" t="s">
        <v>33</v>
      </c>
      <c r="W5312">
        <v>0.57999999999999996</v>
      </c>
    </row>
    <row r="5313" spans="1:23" x14ac:dyDescent="0.3">
      <c r="A5313" t="s">
        <v>1188</v>
      </c>
      <c r="B5313" t="s">
        <v>1144</v>
      </c>
      <c r="D5313" s="1">
        <v>40229</v>
      </c>
      <c r="E5313" s="1">
        <v>40229</v>
      </c>
      <c r="F5313" s="1" t="str">
        <f t="shared" si="342"/>
        <v>February</v>
      </c>
      <c r="G5313" s="1" t="str">
        <f t="shared" si="343"/>
        <v>2010</v>
      </c>
      <c r="H5313" s="2">
        <f t="shared" si="344"/>
        <v>0</v>
      </c>
      <c r="I5313" s="2" t="str">
        <f t="shared" si="345"/>
        <v>FREE DELIVERY</v>
      </c>
      <c r="J5313" t="s">
        <v>34</v>
      </c>
      <c r="K5313">
        <v>1</v>
      </c>
      <c r="L5313">
        <v>10.94</v>
      </c>
      <c r="M5313">
        <v>0.1</v>
      </c>
      <c r="N5313" t="s">
        <v>18</v>
      </c>
      <c r="O5313">
        <v>-5.16</v>
      </c>
      <c r="P5313">
        <v>9.11</v>
      </c>
      <c r="Q5313">
        <v>2.25</v>
      </c>
      <c r="R5313" t="s">
        <v>139</v>
      </c>
      <c r="S5313" t="s">
        <v>140</v>
      </c>
      <c r="T5313" t="s">
        <v>42</v>
      </c>
      <c r="U5313" t="s">
        <v>22</v>
      </c>
      <c r="V5313" t="s">
        <v>60</v>
      </c>
      <c r="W5313">
        <v>0.52</v>
      </c>
    </row>
    <row r="5314" spans="1:23" x14ac:dyDescent="0.3">
      <c r="A5314" t="s">
        <v>934</v>
      </c>
      <c r="B5314" t="s">
        <v>935</v>
      </c>
      <c r="D5314" s="1">
        <v>41038</v>
      </c>
      <c r="E5314" s="1">
        <v>41038</v>
      </c>
      <c r="F5314" s="1" t="str">
        <f t="shared" si="342"/>
        <v>May</v>
      </c>
      <c r="G5314" s="1" t="str">
        <f t="shared" si="343"/>
        <v>2012</v>
      </c>
      <c r="H5314" s="2">
        <f t="shared" si="344"/>
        <v>0</v>
      </c>
      <c r="I5314" s="2" t="str">
        <f t="shared" si="345"/>
        <v>FREE DELIVERY</v>
      </c>
      <c r="J5314" t="s">
        <v>44</v>
      </c>
      <c r="K5314">
        <v>28</v>
      </c>
      <c r="L5314">
        <v>205.43</v>
      </c>
      <c r="M5314">
        <v>0</v>
      </c>
      <c r="N5314" t="s">
        <v>39</v>
      </c>
      <c r="O5314">
        <v>-24.3</v>
      </c>
      <c r="P5314">
        <v>6.54</v>
      </c>
      <c r="Q5314">
        <v>5.27</v>
      </c>
      <c r="R5314" t="s">
        <v>139</v>
      </c>
      <c r="S5314" t="s">
        <v>140</v>
      </c>
      <c r="T5314" t="s">
        <v>31</v>
      </c>
      <c r="U5314" t="s">
        <v>22</v>
      </c>
      <c r="V5314" t="s">
        <v>29</v>
      </c>
      <c r="W5314">
        <v>0.36</v>
      </c>
    </row>
    <row r="5315" spans="1:23" x14ac:dyDescent="0.3">
      <c r="A5315" t="s">
        <v>934</v>
      </c>
      <c r="B5315" t="s">
        <v>935</v>
      </c>
      <c r="D5315" s="1">
        <v>41038</v>
      </c>
      <c r="E5315" s="1">
        <v>41039</v>
      </c>
      <c r="F5315" s="1" t="str">
        <f t="shared" ref="F5315:F5378" si="346">TEXT(E5315,"mmmm")</f>
        <v>May</v>
      </c>
      <c r="G5315" s="1" t="str">
        <f t="shared" ref="G5315:G5378" si="347">TEXT(E5315,"yyyy")</f>
        <v>2012</v>
      </c>
      <c r="H5315" s="2">
        <f t="shared" ref="H5315:H5378" si="348">E5315-D5315</f>
        <v>1</v>
      </c>
      <c r="I5315" s="2" t="b">
        <f t="shared" ref="I5315:I5378" si="349">IF(H5315&lt;1,IF(AND(H5315&gt;0,H5315&lt;2),"ONE DAY", "FREE DELIVERY"))</f>
        <v>0</v>
      </c>
      <c r="J5315" t="s">
        <v>44</v>
      </c>
      <c r="K5315">
        <v>27</v>
      </c>
      <c r="L5315">
        <v>979.06</v>
      </c>
      <c r="M5315">
        <v>7.0000000000000007E-2</v>
      </c>
      <c r="N5315" t="s">
        <v>18</v>
      </c>
      <c r="O5315">
        <v>-131.9</v>
      </c>
      <c r="P5315">
        <v>35.770000000000003</v>
      </c>
      <c r="Q5315">
        <v>9.02</v>
      </c>
      <c r="R5315" t="s">
        <v>139</v>
      </c>
      <c r="S5315" t="s">
        <v>140</v>
      </c>
      <c r="T5315" t="s">
        <v>31</v>
      </c>
      <c r="U5315" t="s">
        <v>32</v>
      </c>
      <c r="V5315" t="s">
        <v>48</v>
      </c>
      <c r="W5315">
        <v>0.75</v>
      </c>
    </row>
    <row r="5316" spans="1:23" x14ac:dyDescent="0.3">
      <c r="A5316" t="s">
        <v>1626</v>
      </c>
      <c r="B5316" t="s">
        <v>1627</v>
      </c>
      <c r="D5316" s="1">
        <v>39857</v>
      </c>
      <c r="E5316" s="1">
        <v>39857</v>
      </c>
      <c r="F5316" s="1" t="str">
        <f t="shared" si="346"/>
        <v>February</v>
      </c>
      <c r="G5316" s="1" t="str">
        <f t="shared" si="347"/>
        <v>2009</v>
      </c>
      <c r="H5316" s="2">
        <f t="shared" si="348"/>
        <v>0</v>
      </c>
      <c r="I5316" s="2" t="str">
        <f t="shared" si="349"/>
        <v>FREE DELIVERY</v>
      </c>
      <c r="J5316" t="s">
        <v>44</v>
      </c>
      <c r="K5316">
        <v>48</v>
      </c>
      <c r="L5316">
        <v>332.55</v>
      </c>
      <c r="M5316">
        <v>0.1</v>
      </c>
      <c r="N5316" t="s">
        <v>18</v>
      </c>
      <c r="O5316">
        <v>-66.87</v>
      </c>
      <c r="P5316">
        <v>7.28</v>
      </c>
      <c r="Q5316">
        <v>5.47</v>
      </c>
      <c r="R5316" t="s">
        <v>139</v>
      </c>
      <c r="S5316" t="s">
        <v>140</v>
      </c>
      <c r="T5316" t="s">
        <v>31</v>
      </c>
      <c r="U5316" t="s">
        <v>22</v>
      </c>
      <c r="V5316" t="s">
        <v>43</v>
      </c>
      <c r="W5316">
        <v>0.35</v>
      </c>
    </row>
    <row r="5317" spans="1:23" x14ac:dyDescent="0.3">
      <c r="A5317" t="s">
        <v>1242</v>
      </c>
      <c r="B5317" t="s">
        <v>1645</v>
      </c>
      <c r="D5317" s="1">
        <v>41113</v>
      </c>
      <c r="E5317" s="1">
        <v>41114</v>
      </c>
      <c r="F5317" s="1" t="str">
        <f t="shared" si="346"/>
        <v>July</v>
      </c>
      <c r="G5317" s="1" t="str">
        <f t="shared" si="347"/>
        <v>2012</v>
      </c>
      <c r="H5317" s="2">
        <f t="shared" si="348"/>
        <v>1</v>
      </c>
      <c r="I5317" s="2" t="b">
        <f t="shared" si="349"/>
        <v>0</v>
      </c>
      <c r="J5317" t="s">
        <v>52</v>
      </c>
      <c r="K5317">
        <v>20</v>
      </c>
      <c r="L5317">
        <v>466.36</v>
      </c>
      <c r="M5317">
        <v>7.0000000000000007E-2</v>
      </c>
      <c r="N5317" t="s">
        <v>25</v>
      </c>
      <c r="O5317">
        <v>-192.7</v>
      </c>
      <c r="P5317">
        <v>23.99</v>
      </c>
      <c r="Q5317">
        <v>15.68</v>
      </c>
      <c r="R5317" t="s">
        <v>139</v>
      </c>
      <c r="S5317" t="s">
        <v>140</v>
      </c>
      <c r="T5317" t="s">
        <v>27</v>
      </c>
      <c r="U5317" t="s">
        <v>36</v>
      </c>
      <c r="V5317" t="s">
        <v>37</v>
      </c>
      <c r="W5317">
        <v>0.62</v>
      </c>
    </row>
    <row r="5318" spans="1:23" x14ac:dyDescent="0.3">
      <c r="A5318" t="s">
        <v>1653</v>
      </c>
      <c r="B5318" t="s">
        <v>1654</v>
      </c>
      <c r="D5318" s="1">
        <v>41046</v>
      </c>
      <c r="E5318" s="1">
        <v>41055</v>
      </c>
      <c r="F5318" s="1" t="str">
        <f t="shared" si="346"/>
        <v>May</v>
      </c>
      <c r="G5318" s="1" t="str">
        <f t="shared" si="347"/>
        <v>2012</v>
      </c>
      <c r="H5318" s="2">
        <f t="shared" si="348"/>
        <v>9</v>
      </c>
      <c r="I5318" s="2" t="b">
        <f t="shared" si="349"/>
        <v>0</v>
      </c>
      <c r="J5318" t="s">
        <v>17</v>
      </c>
      <c r="K5318">
        <v>43</v>
      </c>
      <c r="L5318">
        <v>130.36000000000001</v>
      </c>
      <c r="M5318">
        <v>0.02</v>
      </c>
      <c r="N5318" t="s">
        <v>18</v>
      </c>
      <c r="O5318">
        <v>58.52</v>
      </c>
      <c r="P5318">
        <v>2.88</v>
      </c>
      <c r="Q5318">
        <v>0.5</v>
      </c>
      <c r="R5318" t="s">
        <v>139</v>
      </c>
      <c r="S5318" t="s">
        <v>140</v>
      </c>
      <c r="T5318" t="s">
        <v>27</v>
      </c>
      <c r="U5318" t="s">
        <v>22</v>
      </c>
      <c r="V5318" t="s">
        <v>57</v>
      </c>
      <c r="W5318">
        <v>0.36</v>
      </c>
    </row>
    <row r="5319" spans="1:23" x14ac:dyDescent="0.3">
      <c r="A5319" t="s">
        <v>1317</v>
      </c>
      <c r="B5319" t="s">
        <v>1552</v>
      </c>
      <c r="D5319" s="1">
        <v>40408</v>
      </c>
      <c r="E5319" s="1">
        <v>40408</v>
      </c>
      <c r="F5319" s="1" t="str">
        <f t="shared" si="346"/>
        <v>August</v>
      </c>
      <c r="G5319" s="1" t="str">
        <f t="shared" si="347"/>
        <v>2010</v>
      </c>
      <c r="H5319" s="2">
        <f t="shared" si="348"/>
        <v>0</v>
      </c>
      <c r="I5319" s="2" t="str">
        <f t="shared" si="349"/>
        <v>FREE DELIVERY</v>
      </c>
      <c r="J5319" t="s">
        <v>44</v>
      </c>
      <c r="K5319">
        <v>8</v>
      </c>
      <c r="L5319">
        <v>45.24</v>
      </c>
      <c r="M5319">
        <v>0.01</v>
      </c>
      <c r="N5319" t="s">
        <v>18</v>
      </c>
      <c r="O5319">
        <v>-42.12</v>
      </c>
      <c r="P5319">
        <v>4.9800000000000004</v>
      </c>
      <c r="Q5319">
        <v>4.62</v>
      </c>
      <c r="R5319" t="s">
        <v>139</v>
      </c>
      <c r="S5319" t="s">
        <v>140</v>
      </c>
      <c r="T5319" t="s">
        <v>27</v>
      </c>
      <c r="U5319" t="s">
        <v>32</v>
      </c>
      <c r="V5319" t="s">
        <v>48</v>
      </c>
      <c r="W5319">
        <v>0.64</v>
      </c>
    </row>
    <row r="5320" spans="1:23" x14ac:dyDescent="0.3">
      <c r="A5320" t="s">
        <v>1317</v>
      </c>
      <c r="B5320" t="s">
        <v>1552</v>
      </c>
      <c r="D5320" s="1">
        <v>40408</v>
      </c>
      <c r="E5320" s="1">
        <v>40410</v>
      </c>
      <c r="F5320" s="1" t="str">
        <f t="shared" si="346"/>
        <v>August</v>
      </c>
      <c r="G5320" s="1" t="str">
        <f t="shared" si="347"/>
        <v>2010</v>
      </c>
      <c r="H5320" s="2">
        <f t="shared" si="348"/>
        <v>2</v>
      </c>
      <c r="I5320" s="2" t="b">
        <f t="shared" si="349"/>
        <v>0</v>
      </c>
      <c r="J5320" t="s">
        <v>44</v>
      </c>
      <c r="K5320">
        <v>7</v>
      </c>
      <c r="L5320">
        <v>148.05000000000001</v>
      </c>
      <c r="M5320">
        <v>0.08</v>
      </c>
      <c r="N5320" t="s">
        <v>18</v>
      </c>
      <c r="O5320">
        <v>-45.94</v>
      </c>
      <c r="P5320">
        <v>21.38</v>
      </c>
      <c r="Q5320">
        <v>8.99</v>
      </c>
      <c r="R5320" t="s">
        <v>139</v>
      </c>
      <c r="S5320" t="s">
        <v>140</v>
      </c>
      <c r="T5320" t="s">
        <v>27</v>
      </c>
      <c r="U5320" t="s">
        <v>22</v>
      </c>
      <c r="V5320" t="s">
        <v>60</v>
      </c>
      <c r="W5320">
        <v>0.59</v>
      </c>
    </row>
    <row r="5321" spans="1:23" x14ac:dyDescent="0.3">
      <c r="A5321" t="s">
        <v>1597</v>
      </c>
      <c r="B5321" t="s">
        <v>1633</v>
      </c>
      <c r="D5321" s="1">
        <v>39872</v>
      </c>
      <c r="E5321" s="1">
        <v>39873</v>
      </c>
      <c r="F5321" s="1" t="str">
        <f t="shared" si="346"/>
        <v>March</v>
      </c>
      <c r="G5321" s="1" t="str">
        <f t="shared" si="347"/>
        <v>2009</v>
      </c>
      <c r="H5321" s="2">
        <f t="shared" si="348"/>
        <v>1</v>
      </c>
      <c r="I5321" s="2" t="b">
        <f t="shared" si="349"/>
        <v>0</v>
      </c>
      <c r="J5321" t="s">
        <v>52</v>
      </c>
      <c r="K5321">
        <v>46</v>
      </c>
      <c r="L5321">
        <v>1419.83</v>
      </c>
      <c r="M5321">
        <v>7.0000000000000007E-2</v>
      </c>
      <c r="N5321" t="s">
        <v>39</v>
      </c>
      <c r="O5321">
        <v>385.8</v>
      </c>
      <c r="P5321">
        <v>30.98</v>
      </c>
      <c r="Q5321">
        <v>8.74</v>
      </c>
      <c r="R5321" t="s">
        <v>139</v>
      </c>
      <c r="S5321" t="s">
        <v>140</v>
      </c>
      <c r="T5321" t="s">
        <v>27</v>
      </c>
      <c r="U5321" t="s">
        <v>22</v>
      </c>
      <c r="V5321" t="s">
        <v>43</v>
      </c>
      <c r="W5321">
        <v>0.4</v>
      </c>
    </row>
    <row r="5322" spans="1:23" x14ac:dyDescent="0.3">
      <c r="A5322" t="s">
        <v>1317</v>
      </c>
      <c r="B5322" t="s">
        <v>1552</v>
      </c>
      <c r="D5322" s="1">
        <v>40612</v>
      </c>
      <c r="E5322" s="1">
        <v>40613</v>
      </c>
      <c r="F5322" s="1" t="str">
        <f t="shared" si="346"/>
        <v>March</v>
      </c>
      <c r="G5322" s="1" t="str">
        <f t="shared" si="347"/>
        <v>2011</v>
      </c>
      <c r="H5322" s="2">
        <f t="shared" si="348"/>
        <v>1</v>
      </c>
      <c r="I5322" s="2" t="b">
        <f t="shared" si="349"/>
        <v>0</v>
      </c>
      <c r="J5322" t="s">
        <v>44</v>
      </c>
      <c r="K5322">
        <v>27</v>
      </c>
      <c r="L5322">
        <v>154.62</v>
      </c>
      <c r="M5322">
        <v>0.04</v>
      </c>
      <c r="N5322" t="s">
        <v>18</v>
      </c>
      <c r="O5322">
        <v>-118.6</v>
      </c>
      <c r="P5322">
        <v>5.53</v>
      </c>
      <c r="Q5322">
        <v>6.98</v>
      </c>
      <c r="R5322" t="s">
        <v>139</v>
      </c>
      <c r="S5322" t="s">
        <v>140</v>
      </c>
      <c r="T5322" t="s">
        <v>31</v>
      </c>
      <c r="U5322" t="s">
        <v>22</v>
      </c>
      <c r="V5322" t="s">
        <v>29</v>
      </c>
      <c r="W5322">
        <v>0.39</v>
      </c>
    </row>
    <row r="5323" spans="1:23" x14ac:dyDescent="0.3">
      <c r="A5323" t="s">
        <v>1317</v>
      </c>
      <c r="B5323" t="s">
        <v>1552</v>
      </c>
      <c r="D5323" s="1">
        <v>40612</v>
      </c>
      <c r="E5323" s="1">
        <v>40613</v>
      </c>
      <c r="F5323" s="1" t="str">
        <f t="shared" si="346"/>
        <v>March</v>
      </c>
      <c r="G5323" s="1" t="str">
        <f t="shared" si="347"/>
        <v>2011</v>
      </c>
      <c r="H5323" s="2">
        <f t="shared" si="348"/>
        <v>1</v>
      </c>
      <c r="I5323" s="2" t="b">
        <f t="shared" si="349"/>
        <v>0</v>
      </c>
      <c r="J5323" t="s">
        <v>44</v>
      </c>
      <c r="K5323">
        <v>31</v>
      </c>
      <c r="L5323">
        <v>1638.2</v>
      </c>
      <c r="M5323">
        <v>0.1</v>
      </c>
      <c r="N5323" t="s">
        <v>18</v>
      </c>
      <c r="O5323">
        <v>471.22</v>
      </c>
      <c r="P5323">
        <v>55.98</v>
      </c>
      <c r="Q5323">
        <v>13.88</v>
      </c>
      <c r="R5323" t="s">
        <v>139</v>
      </c>
      <c r="S5323" t="s">
        <v>140</v>
      </c>
      <c r="T5323" t="s">
        <v>31</v>
      </c>
      <c r="U5323" t="s">
        <v>22</v>
      </c>
      <c r="V5323" t="s">
        <v>43</v>
      </c>
      <c r="W5323">
        <v>0.36</v>
      </c>
    </row>
    <row r="5324" spans="1:23" x14ac:dyDescent="0.3">
      <c r="A5324" t="s">
        <v>1425</v>
      </c>
      <c r="B5324" t="s">
        <v>1062</v>
      </c>
      <c r="D5324" s="1">
        <v>39864</v>
      </c>
      <c r="E5324" s="1">
        <v>39866</v>
      </c>
      <c r="F5324" s="1" t="str">
        <f t="shared" si="346"/>
        <v>February</v>
      </c>
      <c r="G5324" s="1" t="str">
        <f t="shared" si="347"/>
        <v>2009</v>
      </c>
      <c r="H5324" s="2">
        <f t="shared" si="348"/>
        <v>2</v>
      </c>
      <c r="I5324" s="2" t="b">
        <f t="shared" si="349"/>
        <v>0</v>
      </c>
      <c r="J5324" t="s">
        <v>24</v>
      </c>
      <c r="K5324">
        <v>24</v>
      </c>
      <c r="L5324">
        <v>479.13</v>
      </c>
      <c r="M5324">
        <v>0.05</v>
      </c>
      <c r="N5324" t="s">
        <v>39</v>
      </c>
      <c r="O5324">
        <v>166.92</v>
      </c>
      <c r="P5324">
        <v>19.23</v>
      </c>
      <c r="Q5324">
        <v>6.15</v>
      </c>
      <c r="R5324" t="s">
        <v>139</v>
      </c>
      <c r="S5324" t="s">
        <v>140</v>
      </c>
      <c r="T5324" t="s">
        <v>31</v>
      </c>
      <c r="U5324" t="s">
        <v>36</v>
      </c>
      <c r="V5324" t="s">
        <v>37</v>
      </c>
      <c r="W5324">
        <v>0.44</v>
      </c>
    </row>
    <row r="5325" spans="1:23" x14ac:dyDescent="0.3">
      <c r="A5325" t="s">
        <v>992</v>
      </c>
      <c r="B5325" t="s">
        <v>1656</v>
      </c>
      <c r="D5325" s="1">
        <v>40634</v>
      </c>
      <c r="E5325" s="1">
        <v>40634</v>
      </c>
      <c r="F5325" s="1" t="str">
        <f t="shared" si="346"/>
        <v>April</v>
      </c>
      <c r="G5325" s="1" t="str">
        <f t="shared" si="347"/>
        <v>2011</v>
      </c>
      <c r="H5325" s="2">
        <f t="shared" si="348"/>
        <v>0</v>
      </c>
      <c r="I5325" s="2" t="str">
        <f t="shared" si="349"/>
        <v>FREE DELIVERY</v>
      </c>
      <c r="J5325" t="s">
        <v>24</v>
      </c>
      <c r="K5325">
        <v>40</v>
      </c>
      <c r="L5325">
        <v>1718.87</v>
      </c>
      <c r="M5325">
        <v>0.02</v>
      </c>
      <c r="N5325" t="s">
        <v>18</v>
      </c>
      <c r="O5325">
        <v>754.1</v>
      </c>
      <c r="P5325">
        <v>40.98</v>
      </c>
      <c r="Q5325">
        <v>1.99</v>
      </c>
      <c r="R5325" t="s">
        <v>139</v>
      </c>
      <c r="S5325" t="s">
        <v>140</v>
      </c>
      <c r="T5325" t="s">
        <v>27</v>
      </c>
      <c r="U5325" t="s">
        <v>32</v>
      </c>
      <c r="V5325" t="s">
        <v>48</v>
      </c>
      <c r="W5325">
        <v>0.44</v>
      </c>
    </row>
    <row r="5326" spans="1:23" x14ac:dyDescent="0.3">
      <c r="A5326" t="s">
        <v>1086</v>
      </c>
      <c r="B5326" t="s">
        <v>1194</v>
      </c>
      <c r="D5326" s="1">
        <v>40179</v>
      </c>
      <c r="E5326" s="1">
        <v>40181</v>
      </c>
      <c r="F5326" s="1" t="str">
        <f t="shared" si="346"/>
        <v>January</v>
      </c>
      <c r="G5326" s="1" t="str">
        <f t="shared" si="347"/>
        <v>2010</v>
      </c>
      <c r="H5326" s="2">
        <f t="shared" si="348"/>
        <v>2</v>
      </c>
      <c r="I5326" s="2" t="b">
        <f t="shared" si="349"/>
        <v>0</v>
      </c>
      <c r="J5326" t="s">
        <v>44</v>
      </c>
      <c r="K5326">
        <v>6</v>
      </c>
      <c r="L5326">
        <v>1193.0999999999999</v>
      </c>
      <c r="M5326">
        <v>0.09</v>
      </c>
      <c r="N5326" t="s">
        <v>39</v>
      </c>
      <c r="O5326">
        <v>-139.5</v>
      </c>
      <c r="P5326">
        <v>204.1</v>
      </c>
      <c r="Q5326">
        <v>13.99</v>
      </c>
      <c r="R5326" t="s">
        <v>139</v>
      </c>
      <c r="S5326" t="s">
        <v>140</v>
      </c>
      <c r="T5326" t="s">
        <v>27</v>
      </c>
      <c r="U5326" t="s">
        <v>32</v>
      </c>
      <c r="V5326" t="s">
        <v>94</v>
      </c>
      <c r="W5326">
        <v>0.37</v>
      </c>
    </row>
    <row r="5327" spans="1:23" x14ac:dyDescent="0.3">
      <c r="A5327" t="s">
        <v>1382</v>
      </c>
      <c r="B5327" t="s">
        <v>1651</v>
      </c>
      <c r="D5327" s="1">
        <v>41150</v>
      </c>
      <c r="E5327" s="1">
        <v>41152</v>
      </c>
      <c r="F5327" s="1" t="str">
        <f t="shared" si="346"/>
        <v>August</v>
      </c>
      <c r="G5327" s="1" t="str">
        <f t="shared" si="347"/>
        <v>2012</v>
      </c>
      <c r="H5327" s="2">
        <f t="shared" si="348"/>
        <v>2</v>
      </c>
      <c r="I5327" s="2" t="b">
        <f t="shared" si="349"/>
        <v>0</v>
      </c>
      <c r="J5327" t="s">
        <v>24</v>
      </c>
      <c r="K5327">
        <v>45</v>
      </c>
      <c r="L5327">
        <v>1008.34</v>
      </c>
      <c r="M5327">
        <v>0.09</v>
      </c>
      <c r="N5327" t="s">
        <v>18</v>
      </c>
      <c r="O5327">
        <v>218.65</v>
      </c>
      <c r="P5327">
        <v>23.99</v>
      </c>
      <c r="Q5327">
        <v>6.3</v>
      </c>
      <c r="R5327" t="s">
        <v>139</v>
      </c>
      <c r="S5327" t="s">
        <v>140</v>
      </c>
      <c r="T5327" t="s">
        <v>27</v>
      </c>
      <c r="U5327" t="s">
        <v>32</v>
      </c>
      <c r="V5327" t="s">
        <v>94</v>
      </c>
      <c r="W5327">
        <v>0.38</v>
      </c>
    </row>
    <row r="5328" spans="1:23" x14ac:dyDescent="0.3">
      <c r="A5328" t="s">
        <v>1059</v>
      </c>
      <c r="B5328" t="s">
        <v>1017</v>
      </c>
      <c r="D5328" s="1">
        <v>40154</v>
      </c>
      <c r="E5328" s="1">
        <v>40156</v>
      </c>
      <c r="F5328" s="1" t="str">
        <f t="shared" si="346"/>
        <v>December</v>
      </c>
      <c r="G5328" s="1" t="str">
        <f t="shared" si="347"/>
        <v>2009</v>
      </c>
      <c r="H5328" s="2">
        <f t="shared" si="348"/>
        <v>2</v>
      </c>
      <c r="I5328" s="2" t="b">
        <f t="shared" si="349"/>
        <v>0</v>
      </c>
      <c r="J5328" t="s">
        <v>44</v>
      </c>
      <c r="K5328">
        <v>1</v>
      </c>
      <c r="L5328">
        <v>534.29999999999995</v>
      </c>
      <c r="M5328">
        <v>0.05</v>
      </c>
      <c r="N5328" t="s">
        <v>25</v>
      </c>
      <c r="O5328">
        <v>-1220.9100000000001</v>
      </c>
      <c r="P5328">
        <v>535.64</v>
      </c>
      <c r="Q5328">
        <v>14.7</v>
      </c>
      <c r="R5328" t="s">
        <v>139</v>
      </c>
      <c r="S5328" t="s">
        <v>140</v>
      </c>
      <c r="T5328" t="s">
        <v>42</v>
      </c>
      <c r="U5328" t="s">
        <v>32</v>
      </c>
      <c r="V5328" t="s">
        <v>94</v>
      </c>
      <c r="W5328">
        <v>0.59</v>
      </c>
    </row>
    <row r="5329" spans="1:23" x14ac:dyDescent="0.3">
      <c r="A5329" t="s">
        <v>1642</v>
      </c>
      <c r="B5329" t="s">
        <v>1655</v>
      </c>
      <c r="D5329" s="1">
        <v>41213</v>
      </c>
      <c r="E5329" s="1">
        <v>41214</v>
      </c>
      <c r="F5329" s="1" t="str">
        <f t="shared" si="346"/>
        <v>November</v>
      </c>
      <c r="G5329" s="1" t="str">
        <f t="shared" si="347"/>
        <v>2012</v>
      </c>
      <c r="H5329" s="2">
        <f t="shared" si="348"/>
        <v>1</v>
      </c>
      <c r="I5329" s="2" t="b">
        <f t="shared" si="349"/>
        <v>0</v>
      </c>
      <c r="J5329" t="s">
        <v>34</v>
      </c>
      <c r="K5329">
        <v>25</v>
      </c>
      <c r="L5329">
        <v>170.4</v>
      </c>
      <c r="M5329">
        <v>0.02</v>
      </c>
      <c r="N5329" t="s">
        <v>18</v>
      </c>
      <c r="O5329">
        <v>-153.75</v>
      </c>
      <c r="P5329">
        <v>6.48</v>
      </c>
      <c r="Q5329">
        <v>10.050000000000001</v>
      </c>
      <c r="R5329" t="s">
        <v>139</v>
      </c>
      <c r="S5329" t="s">
        <v>140</v>
      </c>
      <c r="T5329" t="s">
        <v>42</v>
      </c>
      <c r="U5329" t="s">
        <v>22</v>
      </c>
      <c r="V5329" t="s">
        <v>43</v>
      </c>
      <c r="W5329">
        <v>0.37</v>
      </c>
    </row>
    <row r="5330" spans="1:23" x14ac:dyDescent="0.3">
      <c r="A5330" t="s">
        <v>1011</v>
      </c>
      <c r="B5330" t="s">
        <v>1238</v>
      </c>
      <c r="D5330" s="1">
        <v>40541</v>
      </c>
      <c r="E5330" s="1">
        <v>40558</v>
      </c>
      <c r="F5330" s="1" t="str">
        <f t="shared" si="346"/>
        <v>January</v>
      </c>
      <c r="G5330" s="1" t="str">
        <f t="shared" si="347"/>
        <v>2011</v>
      </c>
      <c r="H5330" s="2">
        <f t="shared" si="348"/>
        <v>17</v>
      </c>
      <c r="I5330" s="2" t="b">
        <f t="shared" si="349"/>
        <v>0</v>
      </c>
      <c r="J5330" t="s">
        <v>44</v>
      </c>
      <c r="K5330">
        <v>50</v>
      </c>
      <c r="L5330">
        <v>9059.9</v>
      </c>
      <c r="M5330">
        <v>7.0000000000000007E-2</v>
      </c>
      <c r="N5330" t="s">
        <v>25</v>
      </c>
      <c r="O5330">
        <v>778.01</v>
      </c>
      <c r="P5330">
        <v>180.98</v>
      </c>
      <c r="Q5330">
        <v>55.24</v>
      </c>
      <c r="R5330" t="s">
        <v>139</v>
      </c>
      <c r="S5330" t="s">
        <v>140</v>
      </c>
      <c r="T5330" t="s">
        <v>31</v>
      </c>
      <c r="U5330" t="s">
        <v>22</v>
      </c>
      <c r="V5330" t="s">
        <v>28</v>
      </c>
      <c r="W5330">
        <v>0.56999999999999995</v>
      </c>
    </row>
    <row r="5331" spans="1:23" x14ac:dyDescent="0.3">
      <c r="A5331" t="s">
        <v>1011</v>
      </c>
      <c r="B5331" t="s">
        <v>1238</v>
      </c>
      <c r="D5331" s="1">
        <v>40541</v>
      </c>
      <c r="E5331" s="1">
        <v>40559</v>
      </c>
      <c r="F5331" s="1" t="str">
        <f t="shared" si="346"/>
        <v>January</v>
      </c>
      <c r="G5331" s="1" t="str">
        <f t="shared" si="347"/>
        <v>2011</v>
      </c>
      <c r="H5331" s="2">
        <f t="shared" si="348"/>
        <v>18</v>
      </c>
      <c r="I5331" s="2" t="b">
        <f t="shared" si="349"/>
        <v>0</v>
      </c>
      <c r="J5331" t="s">
        <v>44</v>
      </c>
      <c r="K5331">
        <v>41</v>
      </c>
      <c r="L5331">
        <v>368.17</v>
      </c>
      <c r="M5331">
        <v>0</v>
      </c>
      <c r="N5331" t="s">
        <v>39</v>
      </c>
      <c r="O5331">
        <v>-15.12</v>
      </c>
      <c r="P5331">
        <v>8.32</v>
      </c>
      <c r="Q5331">
        <v>2.38</v>
      </c>
      <c r="R5331" t="s">
        <v>139</v>
      </c>
      <c r="S5331" t="s">
        <v>140</v>
      </c>
      <c r="T5331" t="s">
        <v>31</v>
      </c>
      <c r="U5331" t="s">
        <v>32</v>
      </c>
      <c r="V5331" t="s">
        <v>48</v>
      </c>
      <c r="W5331">
        <v>0.74</v>
      </c>
    </row>
    <row r="5332" spans="1:23" x14ac:dyDescent="0.3">
      <c r="A5332" t="s">
        <v>1011</v>
      </c>
      <c r="B5332" t="s">
        <v>1238</v>
      </c>
      <c r="D5332" s="1">
        <v>40541</v>
      </c>
      <c r="E5332" s="1">
        <v>40560</v>
      </c>
      <c r="F5332" s="1" t="str">
        <f t="shared" si="346"/>
        <v>January</v>
      </c>
      <c r="G5332" s="1" t="str">
        <f t="shared" si="347"/>
        <v>2011</v>
      </c>
      <c r="H5332" s="2">
        <f t="shared" si="348"/>
        <v>19</v>
      </c>
      <c r="I5332" s="2" t="b">
        <f t="shared" si="349"/>
        <v>0</v>
      </c>
      <c r="J5332" t="s">
        <v>44</v>
      </c>
      <c r="K5332">
        <v>3</v>
      </c>
      <c r="L5332">
        <v>14.46</v>
      </c>
      <c r="M5332">
        <v>0.06</v>
      </c>
      <c r="N5332" t="s">
        <v>18</v>
      </c>
      <c r="O5332">
        <v>-5.26</v>
      </c>
      <c r="P5332">
        <v>4.2</v>
      </c>
      <c r="Q5332">
        <v>2.2599999999999998</v>
      </c>
      <c r="R5332" t="s">
        <v>139</v>
      </c>
      <c r="S5332" t="s">
        <v>140</v>
      </c>
      <c r="T5332" t="s">
        <v>31</v>
      </c>
      <c r="U5332" t="s">
        <v>22</v>
      </c>
      <c r="V5332" t="s">
        <v>43</v>
      </c>
      <c r="W5332">
        <v>0.36</v>
      </c>
    </row>
    <row r="5333" spans="1:23" x14ac:dyDescent="0.3">
      <c r="A5333" t="s">
        <v>1011</v>
      </c>
      <c r="B5333" t="s">
        <v>1238</v>
      </c>
      <c r="D5333" s="1">
        <v>40541</v>
      </c>
      <c r="E5333" s="1">
        <v>40542</v>
      </c>
      <c r="F5333" s="1" t="str">
        <f t="shared" si="346"/>
        <v>December</v>
      </c>
      <c r="G5333" s="1" t="str">
        <f t="shared" si="347"/>
        <v>2010</v>
      </c>
      <c r="H5333" s="2">
        <f t="shared" si="348"/>
        <v>1</v>
      </c>
      <c r="I5333" s="2" t="b">
        <f t="shared" si="349"/>
        <v>0</v>
      </c>
      <c r="J5333" t="s">
        <v>44</v>
      </c>
      <c r="K5333">
        <v>25</v>
      </c>
      <c r="L5333">
        <v>168.39</v>
      </c>
      <c r="M5333">
        <v>0.03</v>
      </c>
      <c r="N5333" t="s">
        <v>18</v>
      </c>
      <c r="O5333">
        <v>-144.88999999999999</v>
      </c>
      <c r="P5333">
        <v>6.48</v>
      </c>
      <c r="Q5333">
        <v>9.68</v>
      </c>
      <c r="R5333" t="s">
        <v>139</v>
      </c>
      <c r="S5333" t="s">
        <v>140</v>
      </c>
      <c r="T5333" t="s">
        <v>31</v>
      </c>
      <c r="U5333" t="s">
        <v>22</v>
      </c>
      <c r="V5333" t="s">
        <v>43</v>
      </c>
      <c r="W5333">
        <v>0.36</v>
      </c>
    </row>
    <row r="5334" spans="1:23" x14ac:dyDescent="0.3">
      <c r="A5334" t="s">
        <v>1110</v>
      </c>
      <c r="B5334" t="s">
        <v>1657</v>
      </c>
      <c r="D5334" s="1">
        <v>40540</v>
      </c>
      <c r="E5334" s="1">
        <v>40541</v>
      </c>
      <c r="F5334" s="1" t="str">
        <f t="shared" si="346"/>
        <v>December</v>
      </c>
      <c r="G5334" s="1" t="str">
        <f t="shared" si="347"/>
        <v>2010</v>
      </c>
      <c r="H5334" s="2">
        <f t="shared" si="348"/>
        <v>1</v>
      </c>
      <c r="I5334" s="2" t="b">
        <f t="shared" si="349"/>
        <v>0</v>
      </c>
      <c r="J5334" t="s">
        <v>52</v>
      </c>
      <c r="K5334">
        <v>24</v>
      </c>
      <c r="L5334">
        <v>599.1</v>
      </c>
      <c r="M5334">
        <v>0.02</v>
      </c>
      <c r="N5334" t="s">
        <v>18</v>
      </c>
      <c r="O5334">
        <v>3.82</v>
      </c>
      <c r="P5334">
        <v>24.92</v>
      </c>
      <c r="Q5334">
        <v>12.98</v>
      </c>
      <c r="R5334" t="s">
        <v>678</v>
      </c>
      <c r="S5334" t="s">
        <v>140</v>
      </c>
      <c r="T5334" t="s">
        <v>27</v>
      </c>
      <c r="U5334" t="s">
        <v>22</v>
      </c>
      <c r="V5334" t="s">
        <v>29</v>
      </c>
      <c r="W5334">
        <v>0.39</v>
      </c>
    </row>
    <row r="5335" spans="1:23" x14ac:dyDescent="0.3">
      <c r="A5335" t="s">
        <v>1559</v>
      </c>
      <c r="B5335" t="s">
        <v>1658</v>
      </c>
      <c r="D5335" s="1">
        <v>40682</v>
      </c>
      <c r="E5335" s="1">
        <v>40682</v>
      </c>
      <c r="F5335" s="1" t="str">
        <f t="shared" si="346"/>
        <v>May</v>
      </c>
      <c r="G5335" s="1" t="str">
        <f t="shared" si="347"/>
        <v>2011</v>
      </c>
      <c r="H5335" s="2">
        <f t="shared" si="348"/>
        <v>0</v>
      </c>
      <c r="I5335" s="2" t="str">
        <f t="shared" si="349"/>
        <v>FREE DELIVERY</v>
      </c>
      <c r="J5335" t="s">
        <v>17</v>
      </c>
      <c r="K5335">
        <v>6</v>
      </c>
      <c r="L5335">
        <v>1309.53</v>
      </c>
      <c r="M5335">
        <v>0.06</v>
      </c>
      <c r="N5335" t="s">
        <v>18</v>
      </c>
      <c r="O5335">
        <v>19.18</v>
      </c>
      <c r="P5335">
        <v>218.08</v>
      </c>
      <c r="Q5335">
        <v>18.059999999999999</v>
      </c>
      <c r="R5335" t="s">
        <v>678</v>
      </c>
      <c r="S5335" t="s">
        <v>140</v>
      </c>
      <c r="T5335" t="s">
        <v>42</v>
      </c>
      <c r="U5335" t="s">
        <v>36</v>
      </c>
      <c r="V5335" t="s">
        <v>67</v>
      </c>
      <c r="W5335">
        <v>0.56999999999999995</v>
      </c>
    </row>
    <row r="5336" spans="1:23" x14ac:dyDescent="0.3">
      <c r="A5336" t="s">
        <v>1559</v>
      </c>
      <c r="B5336" t="s">
        <v>1658</v>
      </c>
      <c r="D5336" s="1">
        <v>40682</v>
      </c>
      <c r="E5336" s="1">
        <v>40684</v>
      </c>
      <c r="F5336" s="1" t="str">
        <f t="shared" si="346"/>
        <v>May</v>
      </c>
      <c r="G5336" s="1" t="str">
        <f t="shared" si="347"/>
        <v>2011</v>
      </c>
      <c r="H5336" s="2">
        <f t="shared" si="348"/>
        <v>2</v>
      </c>
      <c r="I5336" s="2" t="b">
        <f t="shared" si="349"/>
        <v>0</v>
      </c>
      <c r="J5336" t="s">
        <v>17</v>
      </c>
      <c r="K5336">
        <v>48</v>
      </c>
      <c r="L5336">
        <v>806.37</v>
      </c>
      <c r="M5336">
        <v>0.01</v>
      </c>
      <c r="N5336" t="s">
        <v>39</v>
      </c>
      <c r="O5336">
        <v>-166.4</v>
      </c>
      <c r="P5336">
        <v>15.42</v>
      </c>
      <c r="Q5336">
        <v>10.68</v>
      </c>
      <c r="R5336" t="s">
        <v>678</v>
      </c>
      <c r="S5336" t="s">
        <v>140</v>
      </c>
      <c r="T5336" t="s">
        <v>42</v>
      </c>
      <c r="U5336" t="s">
        <v>22</v>
      </c>
      <c r="V5336" t="s">
        <v>23</v>
      </c>
      <c r="W5336">
        <v>0.57999999999999996</v>
      </c>
    </row>
    <row r="5337" spans="1:23" x14ac:dyDescent="0.3">
      <c r="A5337" t="s">
        <v>1544</v>
      </c>
      <c r="B5337" t="s">
        <v>1473</v>
      </c>
      <c r="D5337" s="1">
        <v>39998</v>
      </c>
      <c r="E5337" s="1">
        <v>40000</v>
      </c>
      <c r="F5337" s="1" t="str">
        <f t="shared" si="346"/>
        <v>July</v>
      </c>
      <c r="G5337" s="1" t="str">
        <f t="shared" si="347"/>
        <v>2009</v>
      </c>
      <c r="H5337" s="2">
        <f t="shared" si="348"/>
        <v>2</v>
      </c>
      <c r="I5337" s="2" t="b">
        <f t="shared" si="349"/>
        <v>0</v>
      </c>
      <c r="J5337" t="s">
        <v>24</v>
      </c>
      <c r="K5337">
        <v>39</v>
      </c>
      <c r="L5337">
        <v>3908.65</v>
      </c>
      <c r="M5337">
        <v>0.06</v>
      </c>
      <c r="N5337" t="s">
        <v>18</v>
      </c>
      <c r="O5337">
        <v>480.57</v>
      </c>
      <c r="P5337">
        <v>105.29</v>
      </c>
      <c r="Q5337">
        <v>10.119999999999999</v>
      </c>
      <c r="R5337" t="s">
        <v>678</v>
      </c>
      <c r="S5337" t="s">
        <v>140</v>
      </c>
      <c r="T5337" t="s">
        <v>31</v>
      </c>
      <c r="U5337" t="s">
        <v>36</v>
      </c>
      <c r="V5337" t="s">
        <v>37</v>
      </c>
      <c r="W5337">
        <v>0.79</v>
      </c>
    </row>
    <row r="5338" spans="1:23" x14ac:dyDescent="0.3">
      <c r="A5338" t="s">
        <v>1544</v>
      </c>
      <c r="B5338" t="s">
        <v>1473</v>
      </c>
      <c r="D5338" s="1">
        <v>39962</v>
      </c>
      <c r="E5338" s="1">
        <v>39964</v>
      </c>
      <c r="F5338" s="1" t="str">
        <f t="shared" si="346"/>
        <v>May</v>
      </c>
      <c r="G5338" s="1" t="str">
        <f t="shared" si="347"/>
        <v>2009</v>
      </c>
      <c r="H5338" s="2">
        <f t="shared" si="348"/>
        <v>2</v>
      </c>
      <c r="I5338" s="2" t="b">
        <f t="shared" si="349"/>
        <v>0</v>
      </c>
      <c r="J5338" t="s">
        <v>44</v>
      </c>
      <c r="K5338">
        <v>5</v>
      </c>
      <c r="L5338">
        <v>41.25</v>
      </c>
      <c r="M5338">
        <v>0.02</v>
      </c>
      <c r="N5338" t="s">
        <v>18</v>
      </c>
      <c r="O5338">
        <v>-23.25</v>
      </c>
      <c r="P5338">
        <v>6.48</v>
      </c>
      <c r="Q5338">
        <v>7.91</v>
      </c>
      <c r="R5338" t="s">
        <v>678</v>
      </c>
      <c r="S5338" t="s">
        <v>140</v>
      </c>
      <c r="T5338" t="s">
        <v>31</v>
      </c>
      <c r="U5338" t="s">
        <v>22</v>
      </c>
      <c r="V5338" t="s">
        <v>43</v>
      </c>
      <c r="W5338">
        <v>0.37</v>
      </c>
    </row>
    <row r="5339" spans="1:23" x14ac:dyDescent="0.3">
      <c r="A5339" t="s">
        <v>1559</v>
      </c>
      <c r="B5339" t="s">
        <v>1658</v>
      </c>
      <c r="D5339" s="1">
        <v>41034</v>
      </c>
      <c r="E5339" s="1">
        <v>41034</v>
      </c>
      <c r="F5339" s="1" t="str">
        <f t="shared" si="346"/>
        <v>May</v>
      </c>
      <c r="G5339" s="1" t="str">
        <f t="shared" si="347"/>
        <v>2012</v>
      </c>
      <c r="H5339" s="2">
        <f t="shared" si="348"/>
        <v>0</v>
      </c>
      <c r="I5339" s="2" t="str">
        <f t="shared" si="349"/>
        <v>FREE DELIVERY</v>
      </c>
      <c r="J5339" t="s">
        <v>17</v>
      </c>
      <c r="K5339">
        <v>4</v>
      </c>
      <c r="L5339">
        <v>294.89</v>
      </c>
      <c r="M5339">
        <v>0.09</v>
      </c>
      <c r="N5339" t="s">
        <v>18</v>
      </c>
      <c r="O5339">
        <v>-321.83999999999997</v>
      </c>
      <c r="P5339">
        <v>73.98</v>
      </c>
      <c r="Q5339">
        <v>12.14</v>
      </c>
      <c r="R5339" t="s">
        <v>678</v>
      </c>
      <c r="S5339" t="s">
        <v>140</v>
      </c>
      <c r="T5339" t="s">
        <v>42</v>
      </c>
      <c r="U5339" t="s">
        <v>32</v>
      </c>
      <c r="V5339" t="s">
        <v>48</v>
      </c>
      <c r="W5339">
        <v>0.67</v>
      </c>
    </row>
    <row r="5340" spans="1:23" x14ac:dyDescent="0.3">
      <c r="A5340" t="s">
        <v>1559</v>
      </c>
      <c r="B5340" t="s">
        <v>1658</v>
      </c>
      <c r="D5340" s="1">
        <v>41034</v>
      </c>
      <c r="E5340" s="1">
        <v>41036</v>
      </c>
      <c r="F5340" s="1" t="str">
        <f t="shared" si="346"/>
        <v>May</v>
      </c>
      <c r="G5340" s="1" t="str">
        <f t="shared" si="347"/>
        <v>2012</v>
      </c>
      <c r="H5340" s="2">
        <f t="shared" si="348"/>
        <v>2</v>
      </c>
      <c r="I5340" s="2" t="b">
        <f t="shared" si="349"/>
        <v>0</v>
      </c>
      <c r="J5340" t="s">
        <v>17</v>
      </c>
      <c r="K5340">
        <v>50</v>
      </c>
      <c r="L5340">
        <v>246.57</v>
      </c>
      <c r="M5340">
        <v>0.06</v>
      </c>
      <c r="N5340" t="s">
        <v>18</v>
      </c>
      <c r="O5340">
        <v>-132.51</v>
      </c>
      <c r="P5340">
        <v>4.9800000000000004</v>
      </c>
      <c r="Q5340">
        <v>5.49</v>
      </c>
      <c r="R5340" t="s">
        <v>678</v>
      </c>
      <c r="S5340" t="s">
        <v>140</v>
      </c>
      <c r="T5340" t="s">
        <v>42</v>
      </c>
      <c r="U5340" t="s">
        <v>22</v>
      </c>
      <c r="V5340" t="s">
        <v>43</v>
      </c>
      <c r="W5340">
        <v>0.38</v>
      </c>
    </row>
    <row r="5341" spans="1:23" x14ac:dyDescent="0.3">
      <c r="A5341" t="s">
        <v>1143</v>
      </c>
      <c r="B5341" t="s">
        <v>1659</v>
      </c>
      <c r="D5341" s="1">
        <v>40424</v>
      </c>
      <c r="E5341" s="1">
        <v>40426</v>
      </c>
      <c r="F5341" s="1" t="str">
        <f t="shared" si="346"/>
        <v>September</v>
      </c>
      <c r="G5341" s="1" t="str">
        <f t="shared" si="347"/>
        <v>2010</v>
      </c>
      <c r="H5341" s="2">
        <f t="shared" si="348"/>
        <v>2</v>
      </c>
      <c r="I5341" s="2" t="b">
        <f t="shared" si="349"/>
        <v>0</v>
      </c>
      <c r="J5341" t="s">
        <v>24</v>
      </c>
      <c r="K5341">
        <v>5</v>
      </c>
      <c r="L5341">
        <v>2004.12</v>
      </c>
      <c r="M5341">
        <v>0.1</v>
      </c>
      <c r="N5341" t="s">
        <v>39</v>
      </c>
      <c r="O5341">
        <v>276.68</v>
      </c>
      <c r="P5341">
        <v>420.98</v>
      </c>
      <c r="Q5341">
        <v>19.989999999999998</v>
      </c>
      <c r="R5341" t="s">
        <v>678</v>
      </c>
      <c r="S5341" t="s">
        <v>140</v>
      </c>
      <c r="T5341" t="s">
        <v>31</v>
      </c>
      <c r="U5341" t="s">
        <v>22</v>
      </c>
      <c r="V5341" t="s">
        <v>29</v>
      </c>
      <c r="W5341">
        <v>0.35</v>
      </c>
    </row>
    <row r="5342" spans="1:23" x14ac:dyDescent="0.3">
      <c r="A5342" t="s">
        <v>1143</v>
      </c>
      <c r="B5342" t="s">
        <v>1659</v>
      </c>
      <c r="D5342" s="1">
        <v>40424</v>
      </c>
      <c r="E5342" s="1">
        <v>40425</v>
      </c>
      <c r="F5342" s="1" t="str">
        <f t="shared" si="346"/>
        <v>September</v>
      </c>
      <c r="G5342" s="1" t="str">
        <f t="shared" si="347"/>
        <v>2010</v>
      </c>
      <c r="H5342" s="2">
        <f t="shared" si="348"/>
        <v>1</v>
      </c>
      <c r="I5342" s="2" t="b">
        <f t="shared" si="349"/>
        <v>0</v>
      </c>
      <c r="J5342" t="s">
        <v>24</v>
      </c>
      <c r="K5342">
        <v>15</v>
      </c>
      <c r="L5342">
        <v>3841.72</v>
      </c>
      <c r="M5342">
        <v>0.03</v>
      </c>
      <c r="N5342" t="s">
        <v>25</v>
      </c>
      <c r="O5342">
        <v>691.13</v>
      </c>
      <c r="P5342">
        <v>243.98</v>
      </c>
      <c r="Q5342">
        <v>43.32</v>
      </c>
      <c r="R5342" t="s">
        <v>678</v>
      </c>
      <c r="S5342" t="s">
        <v>140</v>
      </c>
      <c r="T5342" t="s">
        <v>31</v>
      </c>
      <c r="U5342" t="s">
        <v>36</v>
      </c>
      <c r="V5342" t="s">
        <v>67</v>
      </c>
      <c r="W5342">
        <v>0.55000000000000004</v>
      </c>
    </row>
    <row r="5343" spans="1:23" x14ac:dyDescent="0.3">
      <c r="A5343" t="s">
        <v>1011</v>
      </c>
      <c r="B5343" t="s">
        <v>1660</v>
      </c>
      <c r="D5343" s="1">
        <v>40208</v>
      </c>
      <c r="E5343" s="1">
        <v>40210</v>
      </c>
      <c r="F5343" s="1" t="str">
        <f t="shared" si="346"/>
        <v>February</v>
      </c>
      <c r="G5343" s="1" t="str">
        <f t="shared" si="347"/>
        <v>2010</v>
      </c>
      <c r="H5343" s="2">
        <f t="shared" si="348"/>
        <v>2</v>
      </c>
      <c r="I5343" s="2" t="b">
        <f t="shared" si="349"/>
        <v>0</v>
      </c>
      <c r="J5343" t="s">
        <v>52</v>
      </c>
      <c r="K5343">
        <v>47</v>
      </c>
      <c r="L5343">
        <v>2053.3789999999999</v>
      </c>
      <c r="M5343">
        <v>0.1</v>
      </c>
      <c r="N5343" t="s">
        <v>18</v>
      </c>
      <c r="O5343">
        <v>1040.4000000000001</v>
      </c>
      <c r="P5343">
        <v>55.99</v>
      </c>
      <c r="Q5343">
        <v>1.25</v>
      </c>
      <c r="R5343" t="s">
        <v>678</v>
      </c>
      <c r="S5343" t="s">
        <v>140</v>
      </c>
      <c r="T5343" t="s">
        <v>42</v>
      </c>
      <c r="U5343" t="s">
        <v>32</v>
      </c>
      <c r="V5343" t="s">
        <v>33</v>
      </c>
      <c r="W5343">
        <v>0.35</v>
      </c>
    </row>
    <row r="5344" spans="1:23" x14ac:dyDescent="0.3">
      <c r="A5344" t="s">
        <v>1011</v>
      </c>
      <c r="B5344" t="s">
        <v>1660</v>
      </c>
      <c r="D5344" s="1">
        <v>40208</v>
      </c>
      <c r="E5344" s="1">
        <v>40210</v>
      </c>
      <c r="F5344" s="1" t="str">
        <f t="shared" si="346"/>
        <v>February</v>
      </c>
      <c r="G5344" s="1" t="str">
        <f t="shared" si="347"/>
        <v>2010</v>
      </c>
      <c r="H5344" s="2">
        <f t="shared" si="348"/>
        <v>2</v>
      </c>
      <c r="I5344" s="2" t="b">
        <f t="shared" si="349"/>
        <v>0</v>
      </c>
      <c r="J5344" t="s">
        <v>52</v>
      </c>
      <c r="K5344">
        <v>35</v>
      </c>
      <c r="L5344">
        <v>3206.3955000000001</v>
      </c>
      <c r="M5344">
        <v>0.08</v>
      </c>
      <c r="N5344" t="s">
        <v>18</v>
      </c>
      <c r="O5344">
        <v>784.77</v>
      </c>
      <c r="P5344">
        <v>115.99</v>
      </c>
      <c r="Q5344">
        <v>2.5</v>
      </c>
      <c r="R5344" t="s">
        <v>678</v>
      </c>
      <c r="S5344" t="s">
        <v>140</v>
      </c>
      <c r="T5344" t="s">
        <v>42</v>
      </c>
      <c r="U5344" t="s">
        <v>32</v>
      </c>
      <c r="V5344" t="s">
        <v>33</v>
      </c>
      <c r="W5344">
        <v>0.55000000000000004</v>
      </c>
    </row>
    <row r="5345" spans="1:23" x14ac:dyDescent="0.3">
      <c r="A5345" t="s">
        <v>1184</v>
      </c>
      <c r="B5345" t="s">
        <v>1185</v>
      </c>
      <c r="D5345" s="1">
        <v>40710</v>
      </c>
      <c r="E5345" s="1">
        <v>40719</v>
      </c>
      <c r="F5345" s="1" t="str">
        <f t="shared" si="346"/>
        <v>June</v>
      </c>
      <c r="G5345" s="1" t="str">
        <f t="shared" si="347"/>
        <v>2011</v>
      </c>
      <c r="H5345" s="2">
        <f t="shared" si="348"/>
        <v>9</v>
      </c>
      <c r="I5345" s="2" t="b">
        <f t="shared" si="349"/>
        <v>0</v>
      </c>
      <c r="J5345" t="s">
        <v>17</v>
      </c>
      <c r="K5345">
        <v>25</v>
      </c>
      <c r="L5345">
        <v>288.91000000000003</v>
      </c>
      <c r="M5345">
        <v>0.08</v>
      </c>
      <c r="N5345" t="s">
        <v>18</v>
      </c>
      <c r="O5345">
        <v>-14.06</v>
      </c>
      <c r="P5345">
        <v>12.28</v>
      </c>
      <c r="Q5345">
        <v>6.47</v>
      </c>
      <c r="R5345" t="s">
        <v>678</v>
      </c>
      <c r="S5345" t="s">
        <v>140</v>
      </c>
      <c r="T5345" t="s">
        <v>31</v>
      </c>
      <c r="U5345" t="s">
        <v>22</v>
      </c>
      <c r="V5345" t="s">
        <v>43</v>
      </c>
      <c r="W5345">
        <v>0.38</v>
      </c>
    </row>
    <row r="5346" spans="1:23" x14ac:dyDescent="0.3">
      <c r="A5346" t="s">
        <v>1133</v>
      </c>
      <c r="B5346" t="s">
        <v>1556</v>
      </c>
      <c r="D5346" s="1">
        <v>40236</v>
      </c>
      <c r="E5346" s="1">
        <v>40236</v>
      </c>
      <c r="F5346" s="1" t="str">
        <f t="shared" si="346"/>
        <v>February</v>
      </c>
      <c r="G5346" s="1" t="str">
        <f t="shared" si="347"/>
        <v>2010</v>
      </c>
      <c r="H5346" s="2">
        <f t="shared" si="348"/>
        <v>0</v>
      </c>
      <c r="I5346" s="2" t="str">
        <f t="shared" si="349"/>
        <v>FREE DELIVERY</v>
      </c>
      <c r="J5346" t="s">
        <v>17</v>
      </c>
      <c r="K5346">
        <v>19</v>
      </c>
      <c r="L5346">
        <v>138.85</v>
      </c>
      <c r="M5346">
        <v>0.08</v>
      </c>
      <c r="N5346" t="s">
        <v>18</v>
      </c>
      <c r="O5346">
        <v>-49.35</v>
      </c>
      <c r="P5346">
        <v>7.1</v>
      </c>
      <c r="Q5346">
        <v>6.05</v>
      </c>
      <c r="R5346" t="s">
        <v>678</v>
      </c>
      <c r="S5346" t="s">
        <v>140</v>
      </c>
      <c r="T5346" t="s">
        <v>31</v>
      </c>
      <c r="U5346" t="s">
        <v>22</v>
      </c>
      <c r="V5346" t="s">
        <v>29</v>
      </c>
      <c r="W5346">
        <v>0.39</v>
      </c>
    </row>
    <row r="5347" spans="1:23" x14ac:dyDescent="0.3">
      <c r="A5347" t="s">
        <v>1661</v>
      </c>
      <c r="B5347" t="s">
        <v>1460</v>
      </c>
      <c r="D5347" s="1">
        <v>40491</v>
      </c>
      <c r="E5347" s="1">
        <v>40493</v>
      </c>
      <c r="F5347" s="1" t="str">
        <f t="shared" si="346"/>
        <v>November</v>
      </c>
      <c r="G5347" s="1" t="str">
        <f t="shared" si="347"/>
        <v>2010</v>
      </c>
      <c r="H5347" s="2">
        <f t="shared" si="348"/>
        <v>2</v>
      </c>
      <c r="I5347" s="2" t="b">
        <f t="shared" si="349"/>
        <v>0</v>
      </c>
      <c r="J5347" t="s">
        <v>24</v>
      </c>
      <c r="K5347">
        <v>5</v>
      </c>
      <c r="L5347">
        <v>41.18</v>
      </c>
      <c r="M5347">
        <v>0.1</v>
      </c>
      <c r="N5347" t="s">
        <v>39</v>
      </c>
      <c r="O5347">
        <v>-19.309999999999999</v>
      </c>
      <c r="P5347">
        <v>5.44</v>
      </c>
      <c r="Q5347">
        <v>7.46</v>
      </c>
      <c r="R5347" t="s">
        <v>678</v>
      </c>
      <c r="S5347" t="s">
        <v>140</v>
      </c>
      <c r="T5347" t="s">
        <v>21</v>
      </c>
      <c r="U5347" t="s">
        <v>22</v>
      </c>
      <c r="V5347" t="s">
        <v>29</v>
      </c>
      <c r="W5347">
        <v>0.36</v>
      </c>
    </row>
    <row r="5348" spans="1:23" x14ac:dyDescent="0.3">
      <c r="A5348" t="s">
        <v>1662</v>
      </c>
      <c r="B5348" t="s">
        <v>1049</v>
      </c>
      <c r="D5348" s="1">
        <v>41115</v>
      </c>
      <c r="E5348" s="1">
        <v>41117</v>
      </c>
      <c r="F5348" s="1" t="str">
        <f t="shared" si="346"/>
        <v>July</v>
      </c>
      <c r="G5348" s="1" t="str">
        <f t="shared" si="347"/>
        <v>2012</v>
      </c>
      <c r="H5348" s="2">
        <f t="shared" si="348"/>
        <v>2</v>
      </c>
      <c r="I5348" s="2" t="b">
        <f t="shared" si="349"/>
        <v>0</v>
      </c>
      <c r="J5348" t="s">
        <v>34</v>
      </c>
      <c r="K5348">
        <v>31</v>
      </c>
      <c r="L5348">
        <v>1735.3515</v>
      </c>
      <c r="M5348">
        <v>0.08</v>
      </c>
      <c r="N5348" t="s">
        <v>18</v>
      </c>
      <c r="O5348">
        <v>258.62</v>
      </c>
      <c r="P5348">
        <v>65.989999999999995</v>
      </c>
      <c r="Q5348">
        <v>8.99</v>
      </c>
      <c r="R5348" t="s">
        <v>678</v>
      </c>
      <c r="S5348" t="s">
        <v>140</v>
      </c>
      <c r="T5348" t="s">
        <v>31</v>
      </c>
      <c r="U5348" t="s">
        <v>32</v>
      </c>
      <c r="V5348" t="s">
        <v>33</v>
      </c>
      <c r="W5348">
        <v>0.56000000000000005</v>
      </c>
    </row>
    <row r="5349" spans="1:23" x14ac:dyDescent="0.3">
      <c r="A5349" t="s">
        <v>992</v>
      </c>
      <c r="B5349" t="s">
        <v>944</v>
      </c>
      <c r="D5349" s="1">
        <v>40747</v>
      </c>
      <c r="E5349" s="1">
        <v>40747</v>
      </c>
      <c r="F5349" s="1" t="str">
        <f t="shared" si="346"/>
        <v>July</v>
      </c>
      <c r="G5349" s="1" t="str">
        <f t="shared" si="347"/>
        <v>2011</v>
      </c>
      <c r="H5349" s="2">
        <f t="shared" si="348"/>
        <v>0</v>
      </c>
      <c r="I5349" s="2" t="str">
        <f t="shared" si="349"/>
        <v>FREE DELIVERY</v>
      </c>
      <c r="J5349" t="s">
        <v>17</v>
      </c>
      <c r="K5349">
        <v>41</v>
      </c>
      <c r="L5349">
        <v>254.69</v>
      </c>
      <c r="M5349">
        <v>0.06</v>
      </c>
      <c r="N5349" t="s">
        <v>18</v>
      </c>
      <c r="O5349">
        <v>-269.37</v>
      </c>
      <c r="P5349">
        <v>5.98</v>
      </c>
      <c r="Q5349">
        <v>10.39</v>
      </c>
      <c r="R5349" t="s">
        <v>678</v>
      </c>
      <c r="S5349" t="s">
        <v>140</v>
      </c>
      <c r="T5349" t="s">
        <v>31</v>
      </c>
      <c r="U5349" t="s">
        <v>22</v>
      </c>
      <c r="V5349" t="s">
        <v>43</v>
      </c>
      <c r="W5349">
        <v>0.4</v>
      </c>
    </row>
    <row r="5350" spans="1:23" x14ac:dyDescent="0.3">
      <c r="A5350" t="s">
        <v>1184</v>
      </c>
      <c r="B5350" t="s">
        <v>1185</v>
      </c>
      <c r="D5350" s="1">
        <v>41245</v>
      </c>
      <c r="E5350" s="1">
        <v>41247</v>
      </c>
      <c r="F5350" s="1" t="str">
        <f t="shared" si="346"/>
        <v>December</v>
      </c>
      <c r="G5350" s="1" t="str">
        <f t="shared" si="347"/>
        <v>2012</v>
      </c>
      <c r="H5350" s="2">
        <f t="shared" si="348"/>
        <v>2</v>
      </c>
      <c r="I5350" s="2" t="b">
        <f t="shared" si="349"/>
        <v>0</v>
      </c>
      <c r="J5350" t="s">
        <v>52</v>
      </c>
      <c r="K5350">
        <v>32</v>
      </c>
      <c r="L5350">
        <v>18316.3</v>
      </c>
      <c r="M5350">
        <v>0.06</v>
      </c>
      <c r="N5350" t="s">
        <v>25</v>
      </c>
      <c r="O5350">
        <v>4569.0600000000004</v>
      </c>
      <c r="P5350">
        <v>596.98</v>
      </c>
      <c r="Q5350">
        <v>14.7</v>
      </c>
      <c r="R5350" t="s">
        <v>678</v>
      </c>
      <c r="S5350" t="s">
        <v>140</v>
      </c>
      <c r="T5350" t="s">
        <v>31</v>
      </c>
      <c r="U5350" t="s">
        <v>32</v>
      </c>
      <c r="V5350" t="s">
        <v>94</v>
      </c>
      <c r="W5350">
        <v>0.56999999999999995</v>
      </c>
    </row>
    <row r="5351" spans="1:23" x14ac:dyDescent="0.3">
      <c r="A5351" t="s">
        <v>1013</v>
      </c>
      <c r="B5351" t="s">
        <v>1312</v>
      </c>
      <c r="D5351" s="1">
        <v>41139</v>
      </c>
      <c r="E5351" s="1">
        <v>41141</v>
      </c>
      <c r="F5351" s="1" t="str">
        <f t="shared" si="346"/>
        <v>August</v>
      </c>
      <c r="G5351" s="1" t="str">
        <f t="shared" si="347"/>
        <v>2012</v>
      </c>
      <c r="H5351" s="2">
        <f t="shared" si="348"/>
        <v>2</v>
      </c>
      <c r="I5351" s="2" t="b">
        <f t="shared" si="349"/>
        <v>0</v>
      </c>
      <c r="J5351" t="s">
        <v>17</v>
      </c>
      <c r="K5351">
        <v>39</v>
      </c>
      <c r="L5351">
        <v>206.09</v>
      </c>
      <c r="M5351">
        <v>0</v>
      </c>
      <c r="N5351" t="s">
        <v>18</v>
      </c>
      <c r="O5351">
        <v>36.04</v>
      </c>
      <c r="P5351">
        <v>5.08</v>
      </c>
      <c r="Q5351">
        <v>2.0299999999999998</v>
      </c>
      <c r="R5351" t="s">
        <v>678</v>
      </c>
      <c r="S5351" t="s">
        <v>140</v>
      </c>
      <c r="T5351" t="s">
        <v>42</v>
      </c>
      <c r="U5351" t="s">
        <v>36</v>
      </c>
      <c r="V5351" t="s">
        <v>37</v>
      </c>
      <c r="W5351">
        <v>0.51</v>
      </c>
    </row>
    <row r="5352" spans="1:23" x14ac:dyDescent="0.3">
      <c r="A5352" t="s">
        <v>1013</v>
      </c>
      <c r="B5352" t="s">
        <v>1312</v>
      </c>
      <c r="D5352" s="1">
        <v>41139</v>
      </c>
      <c r="E5352" s="1">
        <v>41144</v>
      </c>
      <c r="F5352" s="1" t="str">
        <f t="shared" si="346"/>
        <v>August</v>
      </c>
      <c r="G5352" s="1" t="str">
        <f t="shared" si="347"/>
        <v>2012</v>
      </c>
      <c r="H5352" s="2">
        <f t="shared" si="348"/>
        <v>5</v>
      </c>
      <c r="I5352" s="2" t="b">
        <f t="shared" si="349"/>
        <v>0</v>
      </c>
      <c r="J5352" t="s">
        <v>17</v>
      </c>
      <c r="K5352">
        <v>2</v>
      </c>
      <c r="L5352">
        <v>124.25</v>
      </c>
      <c r="M5352">
        <v>7.0000000000000007E-2</v>
      </c>
      <c r="N5352" t="s">
        <v>18</v>
      </c>
      <c r="O5352">
        <v>-55.78</v>
      </c>
      <c r="P5352">
        <v>55.98</v>
      </c>
      <c r="Q5352">
        <v>13.88</v>
      </c>
      <c r="R5352" t="s">
        <v>678</v>
      </c>
      <c r="S5352" t="s">
        <v>140</v>
      </c>
      <c r="T5352" t="s">
        <v>42</v>
      </c>
      <c r="U5352" t="s">
        <v>22</v>
      </c>
      <c r="V5352" t="s">
        <v>43</v>
      </c>
      <c r="W5352">
        <v>0.36</v>
      </c>
    </row>
    <row r="5353" spans="1:23" x14ac:dyDescent="0.3">
      <c r="A5353" t="s">
        <v>1226</v>
      </c>
      <c r="B5353" t="s">
        <v>1663</v>
      </c>
      <c r="D5353" s="1">
        <v>40783</v>
      </c>
      <c r="E5353" s="1">
        <v>40785</v>
      </c>
      <c r="F5353" s="1" t="str">
        <f t="shared" si="346"/>
        <v>August</v>
      </c>
      <c r="G5353" s="1" t="str">
        <f t="shared" si="347"/>
        <v>2011</v>
      </c>
      <c r="H5353" s="2">
        <f t="shared" si="348"/>
        <v>2</v>
      </c>
      <c r="I5353" s="2" t="b">
        <f t="shared" si="349"/>
        <v>0</v>
      </c>
      <c r="J5353" t="s">
        <v>24</v>
      </c>
      <c r="K5353">
        <v>43</v>
      </c>
      <c r="L5353">
        <v>320.26</v>
      </c>
      <c r="M5353">
        <v>0.01</v>
      </c>
      <c r="N5353" t="s">
        <v>39</v>
      </c>
      <c r="O5353">
        <v>-84.13</v>
      </c>
      <c r="P5353">
        <v>7.1</v>
      </c>
      <c r="Q5353">
        <v>6.05</v>
      </c>
      <c r="R5353" t="s">
        <v>678</v>
      </c>
      <c r="S5353" t="s">
        <v>140</v>
      </c>
      <c r="T5353" t="s">
        <v>42</v>
      </c>
      <c r="U5353" t="s">
        <v>22</v>
      </c>
      <c r="V5353" t="s">
        <v>29</v>
      </c>
      <c r="W5353">
        <v>0.39</v>
      </c>
    </row>
    <row r="5354" spans="1:23" x14ac:dyDescent="0.3">
      <c r="A5354" t="s">
        <v>1133</v>
      </c>
      <c r="B5354" t="s">
        <v>1556</v>
      </c>
      <c r="D5354" s="1">
        <v>40463</v>
      </c>
      <c r="E5354" s="1">
        <v>40465</v>
      </c>
      <c r="F5354" s="1" t="str">
        <f t="shared" si="346"/>
        <v>October</v>
      </c>
      <c r="G5354" s="1" t="str">
        <f t="shared" si="347"/>
        <v>2010</v>
      </c>
      <c r="H5354" s="2">
        <f t="shared" si="348"/>
        <v>2</v>
      </c>
      <c r="I5354" s="2" t="b">
        <f t="shared" si="349"/>
        <v>0</v>
      </c>
      <c r="J5354" t="s">
        <v>52</v>
      </c>
      <c r="K5354">
        <v>9</v>
      </c>
      <c r="L5354">
        <v>90.37</v>
      </c>
      <c r="M5354">
        <v>0.05</v>
      </c>
      <c r="N5354" t="s">
        <v>18</v>
      </c>
      <c r="O5354">
        <v>-374.82</v>
      </c>
      <c r="P5354">
        <v>4.4800000000000004</v>
      </c>
      <c r="Q5354">
        <v>49</v>
      </c>
      <c r="R5354" t="s">
        <v>678</v>
      </c>
      <c r="S5354" t="s">
        <v>140</v>
      </c>
      <c r="T5354" t="s">
        <v>31</v>
      </c>
      <c r="U5354" t="s">
        <v>22</v>
      </c>
      <c r="V5354" t="s">
        <v>28</v>
      </c>
      <c r="W5354">
        <v>0.6</v>
      </c>
    </row>
    <row r="5355" spans="1:23" x14ac:dyDescent="0.3">
      <c r="A5355" t="s">
        <v>1133</v>
      </c>
      <c r="B5355" t="s">
        <v>1556</v>
      </c>
      <c r="D5355" s="1">
        <v>40463</v>
      </c>
      <c r="E5355" s="1">
        <v>40464</v>
      </c>
      <c r="F5355" s="1" t="str">
        <f t="shared" si="346"/>
        <v>October</v>
      </c>
      <c r="G5355" s="1" t="str">
        <f t="shared" si="347"/>
        <v>2010</v>
      </c>
      <c r="H5355" s="2">
        <f t="shared" si="348"/>
        <v>1</v>
      </c>
      <c r="I5355" s="2" t="b">
        <f t="shared" si="349"/>
        <v>0</v>
      </c>
      <c r="J5355" t="s">
        <v>52</v>
      </c>
      <c r="K5355">
        <v>39</v>
      </c>
      <c r="L5355">
        <v>806.05</v>
      </c>
      <c r="M5355">
        <v>0.04</v>
      </c>
      <c r="N5355" t="s">
        <v>18</v>
      </c>
      <c r="O5355">
        <v>-63.39</v>
      </c>
      <c r="P5355">
        <v>20.95</v>
      </c>
      <c r="Q5355">
        <v>5.99</v>
      </c>
      <c r="R5355" t="s">
        <v>678</v>
      </c>
      <c r="S5355" t="s">
        <v>140</v>
      </c>
      <c r="T5355" t="s">
        <v>31</v>
      </c>
      <c r="U5355" t="s">
        <v>32</v>
      </c>
      <c r="V5355" t="s">
        <v>48</v>
      </c>
      <c r="W5355">
        <v>0.65</v>
      </c>
    </row>
    <row r="5356" spans="1:23" x14ac:dyDescent="0.3">
      <c r="A5356" t="s">
        <v>1180</v>
      </c>
      <c r="B5356" t="s">
        <v>1181</v>
      </c>
      <c r="D5356" s="1">
        <v>40950</v>
      </c>
      <c r="E5356" s="1">
        <v>40950</v>
      </c>
      <c r="F5356" s="1" t="str">
        <f t="shared" si="346"/>
        <v>February</v>
      </c>
      <c r="G5356" s="1" t="str">
        <f t="shared" si="347"/>
        <v>2012</v>
      </c>
      <c r="H5356" s="2">
        <f t="shared" si="348"/>
        <v>0</v>
      </c>
      <c r="I5356" s="2" t="str">
        <f t="shared" si="349"/>
        <v>FREE DELIVERY</v>
      </c>
      <c r="J5356" t="s">
        <v>17</v>
      </c>
      <c r="K5356">
        <v>35</v>
      </c>
      <c r="L5356">
        <v>3332.06</v>
      </c>
      <c r="M5356">
        <v>0.09</v>
      </c>
      <c r="N5356" t="s">
        <v>18</v>
      </c>
      <c r="O5356">
        <v>412.63</v>
      </c>
      <c r="P5356">
        <v>99.99</v>
      </c>
      <c r="Q5356">
        <v>19.989999999999998</v>
      </c>
      <c r="R5356" t="s">
        <v>678</v>
      </c>
      <c r="S5356" t="s">
        <v>140</v>
      </c>
      <c r="T5356" t="s">
        <v>31</v>
      </c>
      <c r="U5356" t="s">
        <v>32</v>
      </c>
      <c r="V5356" t="s">
        <v>94</v>
      </c>
      <c r="W5356">
        <v>0.52</v>
      </c>
    </row>
    <row r="5357" spans="1:23" x14ac:dyDescent="0.3">
      <c r="A5357" t="s">
        <v>992</v>
      </c>
      <c r="B5357" t="s">
        <v>944</v>
      </c>
      <c r="D5357" s="1">
        <v>40936</v>
      </c>
      <c r="E5357" s="1">
        <v>40937</v>
      </c>
      <c r="F5357" s="1" t="str">
        <f t="shared" si="346"/>
        <v>January</v>
      </c>
      <c r="G5357" s="1" t="str">
        <f t="shared" si="347"/>
        <v>2012</v>
      </c>
      <c r="H5357" s="2">
        <f t="shared" si="348"/>
        <v>1</v>
      </c>
      <c r="I5357" s="2" t="b">
        <f t="shared" si="349"/>
        <v>0</v>
      </c>
      <c r="J5357" t="s">
        <v>44</v>
      </c>
      <c r="K5357">
        <v>14</v>
      </c>
      <c r="L5357">
        <v>622.72</v>
      </c>
      <c r="M5357">
        <v>0</v>
      </c>
      <c r="N5357" t="s">
        <v>18</v>
      </c>
      <c r="O5357">
        <v>76.510000000000005</v>
      </c>
      <c r="P5357">
        <v>40.97</v>
      </c>
      <c r="Q5357">
        <v>8.99</v>
      </c>
      <c r="R5357" t="s">
        <v>678</v>
      </c>
      <c r="S5357" t="s">
        <v>140</v>
      </c>
      <c r="T5357" t="s">
        <v>42</v>
      </c>
      <c r="U5357" t="s">
        <v>22</v>
      </c>
      <c r="V5357" t="s">
        <v>60</v>
      </c>
      <c r="W5357">
        <v>0.59</v>
      </c>
    </row>
    <row r="5358" spans="1:23" x14ac:dyDescent="0.3">
      <c r="A5358" t="s">
        <v>1110</v>
      </c>
      <c r="B5358" t="s">
        <v>1657</v>
      </c>
      <c r="D5358" s="1">
        <v>39921</v>
      </c>
      <c r="E5358" s="1">
        <v>39921</v>
      </c>
      <c r="F5358" s="1" t="str">
        <f t="shared" si="346"/>
        <v>April</v>
      </c>
      <c r="G5358" s="1" t="str">
        <f t="shared" si="347"/>
        <v>2009</v>
      </c>
      <c r="H5358" s="2">
        <f t="shared" si="348"/>
        <v>0</v>
      </c>
      <c r="I5358" s="2" t="str">
        <f t="shared" si="349"/>
        <v>FREE DELIVERY</v>
      </c>
      <c r="J5358" t="s">
        <v>44</v>
      </c>
      <c r="K5358">
        <v>25</v>
      </c>
      <c r="L5358">
        <v>2130.2199999999998</v>
      </c>
      <c r="M5358">
        <v>0.09</v>
      </c>
      <c r="N5358" t="s">
        <v>25</v>
      </c>
      <c r="O5358">
        <v>-584.6</v>
      </c>
      <c r="P5358">
        <v>89.99</v>
      </c>
      <c r="Q5358">
        <v>42</v>
      </c>
      <c r="R5358" t="s">
        <v>678</v>
      </c>
      <c r="S5358" t="s">
        <v>140</v>
      </c>
      <c r="T5358" t="s">
        <v>27</v>
      </c>
      <c r="U5358" t="s">
        <v>36</v>
      </c>
      <c r="V5358" t="s">
        <v>67</v>
      </c>
      <c r="W5358">
        <v>0.66</v>
      </c>
    </row>
    <row r="5359" spans="1:23" x14ac:dyDescent="0.3">
      <c r="A5359" t="s">
        <v>1133</v>
      </c>
      <c r="B5359" t="s">
        <v>1556</v>
      </c>
      <c r="D5359" s="1">
        <v>40194</v>
      </c>
      <c r="E5359" s="1">
        <v>40195</v>
      </c>
      <c r="F5359" s="1" t="str">
        <f t="shared" si="346"/>
        <v>January</v>
      </c>
      <c r="G5359" s="1" t="str">
        <f t="shared" si="347"/>
        <v>2010</v>
      </c>
      <c r="H5359" s="2">
        <f t="shared" si="348"/>
        <v>1</v>
      </c>
      <c r="I5359" s="2" t="b">
        <f t="shared" si="349"/>
        <v>0</v>
      </c>
      <c r="J5359" t="s">
        <v>24</v>
      </c>
      <c r="K5359">
        <v>26</v>
      </c>
      <c r="L5359">
        <v>151.05000000000001</v>
      </c>
      <c r="M5359">
        <v>0.09</v>
      </c>
      <c r="N5359" t="s">
        <v>18</v>
      </c>
      <c r="O5359">
        <v>-76.14</v>
      </c>
      <c r="P5359">
        <v>5.8</v>
      </c>
      <c r="Q5359">
        <v>5.59</v>
      </c>
      <c r="R5359" t="s">
        <v>678</v>
      </c>
      <c r="S5359" t="s">
        <v>140</v>
      </c>
      <c r="T5359" t="s">
        <v>31</v>
      </c>
      <c r="U5359" t="s">
        <v>22</v>
      </c>
      <c r="V5359" t="s">
        <v>29</v>
      </c>
      <c r="W5359">
        <v>0.4</v>
      </c>
    </row>
    <row r="5360" spans="1:23" x14ac:dyDescent="0.3">
      <c r="A5360" t="s">
        <v>1133</v>
      </c>
      <c r="B5360" t="s">
        <v>1556</v>
      </c>
      <c r="D5360" s="1">
        <v>40194</v>
      </c>
      <c r="E5360" s="1">
        <v>40195</v>
      </c>
      <c r="F5360" s="1" t="str">
        <f t="shared" si="346"/>
        <v>January</v>
      </c>
      <c r="G5360" s="1" t="str">
        <f t="shared" si="347"/>
        <v>2010</v>
      </c>
      <c r="H5360" s="2">
        <f t="shared" si="348"/>
        <v>1</v>
      </c>
      <c r="I5360" s="2" t="b">
        <f t="shared" si="349"/>
        <v>0</v>
      </c>
      <c r="J5360" t="s">
        <v>24</v>
      </c>
      <c r="K5360">
        <v>13</v>
      </c>
      <c r="L5360">
        <v>133.04</v>
      </c>
      <c r="M5360">
        <v>0.04</v>
      </c>
      <c r="N5360" t="s">
        <v>18</v>
      </c>
      <c r="O5360">
        <v>49.69</v>
      </c>
      <c r="P5360">
        <v>10.35</v>
      </c>
      <c r="Q5360">
        <v>0.99</v>
      </c>
      <c r="R5360" t="s">
        <v>678</v>
      </c>
      <c r="S5360" t="s">
        <v>140</v>
      </c>
      <c r="T5360" t="s">
        <v>31</v>
      </c>
      <c r="U5360" t="s">
        <v>22</v>
      </c>
      <c r="V5360" t="s">
        <v>57</v>
      </c>
      <c r="W5360">
        <v>0.37</v>
      </c>
    </row>
    <row r="5361" spans="1:23" x14ac:dyDescent="0.3">
      <c r="A5361" t="s">
        <v>1662</v>
      </c>
      <c r="B5361" t="s">
        <v>1049</v>
      </c>
      <c r="D5361" s="1">
        <v>41263</v>
      </c>
      <c r="E5361" s="1">
        <v>41264</v>
      </c>
      <c r="F5361" s="1" t="str">
        <f t="shared" si="346"/>
        <v>December</v>
      </c>
      <c r="G5361" s="1" t="str">
        <f t="shared" si="347"/>
        <v>2012</v>
      </c>
      <c r="H5361" s="2">
        <f t="shared" si="348"/>
        <v>1</v>
      </c>
      <c r="I5361" s="2" t="b">
        <f t="shared" si="349"/>
        <v>0</v>
      </c>
      <c r="J5361" t="s">
        <v>34</v>
      </c>
      <c r="K5361">
        <v>6</v>
      </c>
      <c r="L5361">
        <v>1184.1099999999999</v>
      </c>
      <c r="M5361">
        <v>7.0000000000000007E-2</v>
      </c>
      <c r="N5361" t="s">
        <v>18</v>
      </c>
      <c r="O5361">
        <v>-145.07</v>
      </c>
      <c r="P5361">
        <v>193.17</v>
      </c>
      <c r="Q5361">
        <v>19.989999999999998</v>
      </c>
      <c r="R5361" t="s">
        <v>678</v>
      </c>
      <c r="S5361" t="s">
        <v>140</v>
      </c>
      <c r="T5361" t="s">
        <v>31</v>
      </c>
      <c r="U5361" t="s">
        <v>22</v>
      </c>
      <c r="V5361" t="s">
        <v>23</v>
      </c>
      <c r="W5361">
        <v>0.71</v>
      </c>
    </row>
    <row r="5362" spans="1:23" x14ac:dyDescent="0.3">
      <c r="A5362" t="s">
        <v>1662</v>
      </c>
      <c r="B5362" t="s">
        <v>1049</v>
      </c>
      <c r="D5362" s="1">
        <v>41263</v>
      </c>
      <c r="E5362" s="1">
        <v>41266</v>
      </c>
      <c r="F5362" s="1" t="str">
        <f t="shared" si="346"/>
        <v>December</v>
      </c>
      <c r="G5362" s="1" t="str">
        <f t="shared" si="347"/>
        <v>2012</v>
      </c>
      <c r="H5362" s="2">
        <f t="shared" si="348"/>
        <v>3</v>
      </c>
      <c r="I5362" s="2" t="b">
        <f t="shared" si="349"/>
        <v>0</v>
      </c>
      <c r="J5362" t="s">
        <v>34</v>
      </c>
      <c r="K5362">
        <v>17</v>
      </c>
      <c r="L5362">
        <v>514.22</v>
      </c>
      <c r="M5362">
        <v>0.02</v>
      </c>
      <c r="N5362" t="s">
        <v>18</v>
      </c>
      <c r="O5362">
        <v>187.37</v>
      </c>
      <c r="P5362">
        <v>30.56</v>
      </c>
      <c r="Q5362">
        <v>2.99</v>
      </c>
      <c r="R5362" t="s">
        <v>678</v>
      </c>
      <c r="S5362" t="s">
        <v>140</v>
      </c>
      <c r="T5362" t="s">
        <v>31</v>
      </c>
      <c r="U5362" t="s">
        <v>22</v>
      </c>
      <c r="V5362" t="s">
        <v>29</v>
      </c>
      <c r="W5362">
        <v>0.35</v>
      </c>
    </row>
    <row r="5363" spans="1:23" x14ac:dyDescent="0.3">
      <c r="A5363" t="s">
        <v>1143</v>
      </c>
      <c r="B5363" t="s">
        <v>1659</v>
      </c>
      <c r="D5363" s="1">
        <v>39888</v>
      </c>
      <c r="E5363" s="1">
        <v>39890</v>
      </c>
      <c r="F5363" s="1" t="str">
        <f t="shared" si="346"/>
        <v>March</v>
      </c>
      <c r="G5363" s="1" t="str">
        <f t="shared" si="347"/>
        <v>2009</v>
      </c>
      <c r="H5363" s="2">
        <f t="shared" si="348"/>
        <v>2</v>
      </c>
      <c r="I5363" s="2" t="b">
        <f t="shared" si="349"/>
        <v>0</v>
      </c>
      <c r="J5363" t="s">
        <v>34</v>
      </c>
      <c r="K5363">
        <v>11</v>
      </c>
      <c r="L5363">
        <v>82.42</v>
      </c>
      <c r="M5363">
        <v>7.0000000000000007E-2</v>
      </c>
      <c r="N5363" t="s">
        <v>18</v>
      </c>
      <c r="O5363">
        <v>18.53</v>
      </c>
      <c r="P5363">
        <v>7.59</v>
      </c>
      <c r="Q5363">
        <v>4</v>
      </c>
      <c r="R5363" t="s">
        <v>678</v>
      </c>
      <c r="S5363" t="s">
        <v>140</v>
      </c>
      <c r="T5363" t="s">
        <v>31</v>
      </c>
      <c r="U5363" t="s">
        <v>36</v>
      </c>
      <c r="V5363" t="s">
        <v>37</v>
      </c>
      <c r="W5363">
        <v>0.42</v>
      </c>
    </row>
    <row r="5364" spans="1:23" x14ac:dyDescent="0.3">
      <c r="A5364" t="s">
        <v>992</v>
      </c>
      <c r="B5364" t="s">
        <v>944</v>
      </c>
      <c r="D5364" s="1">
        <v>40798</v>
      </c>
      <c r="E5364" s="1">
        <v>40805</v>
      </c>
      <c r="F5364" s="1" t="str">
        <f t="shared" si="346"/>
        <v>September</v>
      </c>
      <c r="G5364" s="1" t="str">
        <f t="shared" si="347"/>
        <v>2011</v>
      </c>
      <c r="H5364" s="2">
        <f t="shared" si="348"/>
        <v>7</v>
      </c>
      <c r="I5364" s="2" t="b">
        <f t="shared" si="349"/>
        <v>0</v>
      </c>
      <c r="J5364" t="s">
        <v>17</v>
      </c>
      <c r="K5364">
        <v>25</v>
      </c>
      <c r="L5364">
        <v>1907.71</v>
      </c>
      <c r="M5364">
        <v>0</v>
      </c>
      <c r="N5364" t="s">
        <v>25</v>
      </c>
      <c r="O5364">
        <v>32.549999999999997</v>
      </c>
      <c r="P5364">
        <v>70.98</v>
      </c>
      <c r="Q5364">
        <v>26.74</v>
      </c>
      <c r="R5364" t="s">
        <v>678</v>
      </c>
      <c r="S5364" t="s">
        <v>140</v>
      </c>
      <c r="T5364" t="s">
        <v>42</v>
      </c>
      <c r="U5364" t="s">
        <v>36</v>
      </c>
      <c r="V5364" t="s">
        <v>54</v>
      </c>
      <c r="W5364">
        <v>0.6</v>
      </c>
    </row>
    <row r="5365" spans="1:23" x14ac:dyDescent="0.3">
      <c r="A5365" t="s">
        <v>1664</v>
      </c>
      <c r="B5365" t="s">
        <v>1665</v>
      </c>
      <c r="D5365" s="1">
        <v>39902</v>
      </c>
      <c r="E5365" s="1">
        <v>39903</v>
      </c>
      <c r="F5365" s="1" t="str">
        <f t="shared" si="346"/>
        <v>March</v>
      </c>
      <c r="G5365" s="1" t="str">
        <f t="shared" si="347"/>
        <v>2009</v>
      </c>
      <c r="H5365" s="2">
        <f t="shared" si="348"/>
        <v>1</v>
      </c>
      <c r="I5365" s="2" t="b">
        <f t="shared" si="349"/>
        <v>0</v>
      </c>
      <c r="J5365" t="s">
        <v>44</v>
      </c>
      <c r="K5365">
        <v>46</v>
      </c>
      <c r="L5365">
        <v>3449.26</v>
      </c>
      <c r="M5365">
        <v>0.1</v>
      </c>
      <c r="N5365" t="s">
        <v>25</v>
      </c>
      <c r="O5365">
        <v>252.77</v>
      </c>
      <c r="P5365">
        <v>80.97</v>
      </c>
      <c r="Q5365">
        <v>30.06</v>
      </c>
      <c r="R5365" t="s">
        <v>678</v>
      </c>
      <c r="S5365" t="s">
        <v>140</v>
      </c>
      <c r="T5365" t="s">
        <v>21</v>
      </c>
      <c r="U5365" t="s">
        <v>32</v>
      </c>
      <c r="V5365" t="s">
        <v>94</v>
      </c>
      <c r="W5365">
        <v>0.4</v>
      </c>
    </row>
    <row r="5366" spans="1:23" x14ac:dyDescent="0.3">
      <c r="A5366" t="s">
        <v>1180</v>
      </c>
      <c r="B5366" t="s">
        <v>1181</v>
      </c>
      <c r="D5366" s="1">
        <v>40107</v>
      </c>
      <c r="E5366" s="1">
        <v>40108</v>
      </c>
      <c r="F5366" s="1" t="str">
        <f t="shared" si="346"/>
        <v>October</v>
      </c>
      <c r="G5366" s="1" t="str">
        <f t="shared" si="347"/>
        <v>2009</v>
      </c>
      <c r="H5366" s="2">
        <f t="shared" si="348"/>
        <v>1</v>
      </c>
      <c r="I5366" s="2" t="b">
        <f t="shared" si="349"/>
        <v>0</v>
      </c>
      <c r="J5366" t="s">
        <v>24</v>
      </c>
      <c r="K5366">
        <v>3</v>
      </c>
      <c r="L5366">
        <v>14.84</v>
      </c>
      <c r="M5366">
        <v>0.08</v>
      </c>
      <c r="N5366" t="s">
        <v>18</v>
      </c>
      <c r="O5366">
        <v>-2.42</v>
      </c>
      <c r="P5366">
        <v>4.9800000000000004</v>
      </c>
      <c r="Q5366">
        <v>0.49</v>
      </c>
      <c r="R5366" t="s">
        <v>678</v>
      </c>
      <c r="S5366" t="s">
        <v>140</v>
      </c>
      <c r="T5366" t="s">
        <v>31</v>
      </c>
      <c r="U5366" t="s">
        <v>22</v>
      </c>
      <c r="V5366" t="s">
        <v>57</v>
      </c>
      <c r="W5366">
        <v>0.39</v>
      </c>
    </row>
    <row r="5367" spans="1:23" x14ac:dyDescent="0.3">
      <c r="A5367" t="s">
        <v>1180</v>
      </c>
      <c r="B5367" t="s">
        <v>1181</v>
      </c>
      <c r="D5367" s="1">
        <v>40107</v>
      </c>
      <c r="E5367" s="1">
        <v>40109</v>
      </c>
      <c r="F5367" s="1" t="str">
        <f t="shared" si="346"/>
        <v>October</v>
      </c>
      <c r="G5367" s="1" t="str">
        <f t="shared" si="347"/>
        <v>2009</v>
      </c>
      <c r="H5367" s="2">
        <f t="shared" si="348"/>
        <v>2</v>
      </c>
      <c r="I5367" s="2" t="b">
        <f t="shared" si="349"/>
        <v>0</v>
      </c>
      <c r="J5367" t="s">
        <v>24</v>
      </c>
      <c r="K5367">
        <v>8</v>
      </c>
      <c r="L5367">
        <v>922.47</v>
      </c>
      <c r="M5367">
        <v>0.09</v>
      </c>
      <c r="N5367" t="s">
        <v>25</v>
      </c>
      <c r="O5367">
        <v>-13.1</v>
      </c>
      <c r="P5367">
        <v>119.99</v>
      </c>
      <c r="Q5367">
        <v>14</v>
      </c>
      <c r="R5367" t="s">
        <v>678</v>
      </c>
      <c r="S5367" t="s">
        <v>140</v>
      </c>
      <c r="T5367" t="s">
        <v>31</v>
      </c>
      <c r="U5367" t="s">
        <v>32</v>
      </c>
      <c r="V5367" t="s">
        <v>94</v>
      </c>
      <c r="W5367">
        <v>0.36</v>
      </c>
    </row>
    <row r="5368" spans="1:23" x14ac:dyDescent="0.3">
      <c r="A5368" t="s">
        <v>1184</v>
      </c>
      <c r="B5368" t="s">
        <v>1185</v>
      </c>
      <c r="D5368" s="1">
        <v>40691</v>
      </c>
      <c r="E5368" s="1">
        <v>40692</v>
      </c>
      <c r="F5368" s="1" t="str">
        <f t="shared" si="346"/>
        <v>May</v>
      </c>
      <c r="G5368" s="1" t="str">
        <f t="shared" si="347"/>
        <v>2011</v>
      </c>
      <c r="H5368" s="2">
        <f t="shared" si="348"/>
        <v>1</v>
      </c>
      <c r="I5368" s="2" t="b">
        <f t="shared" si="349"/>
        <v>0</v>
      </c>
      <c r="J5368" t="s">
        <v>34</v>
      </c>
      <c r="K5368">
        <v>36</v>
      </c>
      <c r="L5368">
        <v>209.53</v>
      </c>
      <c r="M5368">
        <v>0.03</v>
      </c>
      <c r="N5368" t="s">
        <v>18</v>
      </c>
      <c r="O5368">
        <v>-81.06</v>
      </c>
      <c r="P5368">
        <v>5.78</v>
      </c>
      <c r="Q5368">
        <v>5.67</v>
      </c>
      <c r="R5368" t="s">
        <v>678</v>
      </c>
      <c r="S5368" t="s">
        <v>140</v>
      </c>
      <c r="T5368" t="s">
        <v>31</v>
      </c>
      <c r="U5368" t="s">
        <v>22</v>
      </c>
      <c r="V5368" t="s">
        <v>43</v>
      </c>
      <c r="W5368">
        <v>0.36</v>
      </c>
    </row>
    <row r="5369" spans="1:23" x14ac:dyDescent="0.3">
      <c r="A5369" t="s">
        <v>1184</v>
      </c>
      <c r="B5369" t="s">
        <v>1185</v>
      </c>
      <c r="D5369" s="1">
        <v>40691</v>
      </c>
      <c r="E5369" s="1">
        <v>40692</v>
      </c>
      <c r="F5369" s="1" t="str">
        <f t="shared" si="346"/>
        <v>May</v>
      </c>
      <c r="G5369" s="1" t="str">
        <f t="shared" si="347"/>
        <v>2011</v>
      </c>
      <c r="H5369" s="2">
        <f t="shared" si="348"/>
        <v>1</v>
      </c>
      <c r="I5369" s="2" t="b">
        <f t="shared" si="349"/>
        <v>0</v>
      </c>
      <c r="J5369" t="s">
        <v>34</v>
      </c>
      <c r="K5369">
        <v>14</v>
      </c>
      <c r="L5369">
        <v>225.47</v>
      </c>
      <c r="M5369">
        <v>0</v>
      </c>
      <c r="N5369" t="s">
        <v>18</v>
      </c>
      <c r="O5369">
        <v>-29.07</v>
      </c>
      <c r="P5369">
        <v>14.97</v>
      </c>
      <c r="Q5369">
        <v>7.51</v>
      </c>
      <c r="R5369" t="s">
        <v>678</v>
      </c>
      <c r="S5369" t="s">
        <v>140</v>
      </c>
      <c r="T5369" t="s">
        <v>31</v>
      </c>
      <c r="U5369" t="s">
        <v>22</v>
      </c>
      <c r="V5369" t="s">
        <v>23</v>
      </c>
      <c r="W5369">
        <v>0.56999999999999995</v>
      </c>
    </row>
    <row r="5370" spans="1:23" x14ac:dyDescent="0.3">
      <c r="A5370" t="s">
        <v>1559</v>
      </c>
      <c r="B5370" t="s">
        <v>1658</v>
      </c>
      <c r="D5370" s="1">
        <v>40390</v>
      </c>
      <c r="E5370" s="1">
        <v>40393</v>
      </c>
      <c r="F5370" s="1" t="str">
        <f t="shared" si="346"/>
        <v>August</v>
      </c>
      <c r="G5370" s="1" t="str">
        <f t="shared" si="347"/>
        <v>2010</v>
      </c>
      <c r="H5370" s="2">
        <f t="shared" si="348"/>
        <v>3</v>
      </c>
      <c r="I5370" s="2" t="b">
        <f t="shared" si="349"/>
        <v>0</v>
      </c>
      <c r="J5370" t="s">
        <v>44</v>
      </c>
      <c r="K5370">
        <v>13</v>
      </c>
      <c r="L5370">
        <v>951.31</v>
      </c>
      <c r="M5370">
        <v>0.06</v>
      </c>
      <c r="N5370" t="s">
        <v>25</v>
      </c>
      <c r="O5370">
        <v>-333.07</v>
      </c>
      <c r="P5370">
        <v>68.81</v>
      </c>
      <c r="Q5370">
        <v>60</v>
      </c>
      <c r="R5370" t="s">
        <v>678</v>
      </c>
      <c r="S5370" t="s">
        <v>140</v>
      </c>
      <c r="T5370" t="s">
        <v>42</v>
      </c>
      <c r="U5370" t="s">
        <v>22</v>
      </c>
      <c r="V5370" t="s">
        <v>28</v>
      </c>
      <c r="W5370">
        <v>0.41</v>
      </c>
    </row>
    <row r="5371" spans="1:23" x14ac:dyDescent="0.3">
      <c r="A5371" t="s">
        <v>1661</v>
      </c>
      <c r="B5371" t="s">
        <v>1460</v>
      </c>
      <c r="D5371" s="1">
        <v>40325</v>
      </c>
      <c r="E5371" s="1">
        <v>40326</v>
      </c>
      <c r="F5371" s="1" t="str">
        <f t="shared" si="346"/>
        <v>May</v>
      </c>
      <c r="G5371" s="1" t="str">
        <f t="shared" si="347"/>
        <v>2010</v>
      </c>
      <c r="H5371" s="2">
        <f t="shared" si="348"/>
        <v>1</v>
      </c>
      <c r="I5371" s="2" t="b">
        <f t="shared" si="349"/>
        <v>0</v>
      </c>
      <c r="J5371" t="s">
        <v>52</v>
      </c>
      <c r="K5371">
        <v>14</v>
      </c>
      <c r="L5371">
        <v>12043.88</v>
      </c>
      <c r="M5371">
        <v>7.0000000000000007E-2</v>
      </c>
      <c r="N5371" t="s">
        <v>25</v>
      </c>
      <c r="O5371">
        <v>2011.31</v>
      </c>
      <c r="P5371">
        <v>880.98</v>
      </c>
      <c r="Q5371">
        <v>44.55</v>
      </c>
      <c r="R5371" t="s">
        <v>678</v>
      </c>
      <c r="S5371" t="s">
        <v>140</v>
      </c>
      <c r="T5371" t="s">
        <v>31</v>
      </c>
      <c r="U5371" t="s">
        <v>36</v>
      </c>
      <c r="V5371" t="s">
        <v>54</v>
      </c>
      <c r="W5371">
        <v>0.62</v>
      </c>
    </row>
    <row r="5372" spans="1:23" x14ac:dyDescent="0.3">
      <c r="A5372" t="s">
        <v>1661</v>
      </c>
      <c r="B5372" t="s">
        <v>1460</v>
      </c>
      <c r="D5372" s="1">
        <v>40325</v>
      </c>
      <c r="E5372" s="1">
        <v>40326</v>
      </c>
      <c r="F5372" s="1" t="str">
        <f t="shared" si="346"/>
        <v>May</v>
      </c>
      <c r="G5372" s="1" t="str">
        <f t="shared" si="347"/>
        <v>2010</v>
      </c>
      <c r="H5372" s="2">
        <f t="shared" si="348"/>
        <v>1</v>
      </c>
      <c r="I5372" s="2" t="b">
        <f t="shared" si="349"/>
        <v>0</v>
      </c>
      <c r="J5372" t="s">
        <v>52</v>
      </c>
      <c r="K5372">
        <v>14</v>
      </c>
      <c r="L5372">
        <v>195.12</v>
      </c>
      <c r="M5372">
        <v>0</v>
      </c>
      <c r="N5372" t="s">
        <v>18</v>
      </c>
      <c r="O5372">
        <v>-6.32</v>
      </c>
      <c r="P5372">
        <v>13.48</v>
      </c>
      <c r="Q5372">
        <v>4.51</v>
      </c>
      <c r="R5372" t="s">
        <v>678</v>
      </c>
      <c r="S5372" t="s">
        <v>140</v>
      </c>
      <c r="T5372" t="s">
        <v>31</v>
      </c>
      <c r="U5372" t="s">
        <v>22</v>
      </c>
      <c r="V5372" t="s">
        <v>23</v>
      </c>
      <c r="W5372">
        <v>0.59</v>
      </c>
    </row>
    <row r="5373" spans="1:23" x14ac:dyDescent="0.3">
      <c r="A5373" t="s">
        <v>1180</v>
      </c>
      <c r="B5373" t="s">
        <v>1181</v>
      </c>
      <c r="D5373" s="1">
        <v>40040</v>
      </c>
      <c r="E5373" s="1">
        <v>40041</v>
      </c>
      <c r="F5373" s="1" t="str">
        <f t="shared" si="346"/>
        <v>August</v>
      </c>
      <c r="G5373" s="1" t="str">
        <f t="shared" si="347"/>
        <v>2009</v>
      </c>
      <c r="H5373" s="2">
        <f t="shared" si="348"/>
        <v>1</v>
      </c>
      <c r="I5373" s="2" t="b">
        <f t="shared" si="349"/>
        <v>0</v>
      </c>
      <c r="J5373" t="s">
        <v>52</v>
      </c>
      <c r="K5373">
        <v>37</v>
      </c>
      <c r="L5373">
        <v>189.6</v>
      </c>
      <c r="M5373">
        <v>0.02</v>
      </c>
      <c r="N5373" t="s">
        <v>18</v>
      </c>
      <c r="O5373">
        <v>89.65</v>
      </c>
      <c r="P5373">
        <v>4.9800000000000004</v>
      </c>
      <c r="Q5373">
        <v>0.49</v>
      </c>
      <c r="R5373" t="s">
        <v>678</v>
      </c>
      <c r="S5373" t="s">
        <v>140</v>
      </c>
      <c r="T5373" t="s">
        <v>31</v>
      </c>
      <c r="U5373" t="s">
        <v>22</v>
      </c>
      <c r="V5373" t="s">
        <v>57</v>
      </c>
      <c r="W5373">
        <v>0.39</v>
      </c>
    </row>
    <row r="5374" spans="1:23" x14ac:dyDescent="0.3">
      <c r="A5374" t="s">
        <v>1180</v>
      </c>
      <c r="B5374" t="s">
        <v>1181</v>
      </c>
      <c r="D5374" s="1">
        <v>40040</v>
      </c>
      <c r="E5374" s="1">
        <v>40041</v>
      </c>
      <c r="F5374" s="1" t="str">
        <f t="shared" si="346"/>
        <v>August</v>
      </c>
      <c r="G5374" s="1" t="str">
        <f t="shared" si="347"/>
        <v>2009</v>
      </c>
      <c r="H5374" s="2">
        <f t="shared" si="348"/>
        <v>1</v>
      </c>
      <c r="I5374" s="2" t="b">
        <f t="shared" si="349"/>
        <v>0</v>
      </c>
      <c r="J5374" t="s">
        <v>52</v>
      </c>
      <c r="K5374">
        <v>21</v>
      </c>
      <c r="L5374">
        <v>397.73200000000003</v>
      </c>
      <c r="M5374">
        <v>0.01</v>
      </c>
      <c r="N5374" t="s">
        <v>18</v>
      </c>
      <c r="O5374">
        <v>-26.05</v>
      </c>
      <c r="P5374">
        <v>20.99</v>
      </c>
      <c r="Q5374">
        <v>0.99</v>
      </c>
      <c r="R5374" t="s">
        <v>678</v>
      </c>
      <c r="S5374" t="s">
        <v>140</v>
      </c>
      <c r="T5374" t="s">
        <v>31</v>
      </c>
      <c r="U5374" t="s">
        <v>32</v>
      </c>
      <c r="V5374" t="s">
        <v>33</v>
      </c>
      <c r="W5374">
        <v>0.83</v>
      </c>
    </row>
    <row r="5375" spans="1:23" x14ac:dyDescent="0.3">
      <c r="A5375" t="s">
        <v>1544</v>
      </c>
      <c r="B5375" t="s">
        <v>1473</v>
      </c>
      <c r="D5375" s="1">
        <v>39934</v>
      </c>
      <c r="E5375" s="1">
        <v>39936</v>
      </c>
      <c r="F5375" s="1" t="str">
        <f t="shared" si="346"/>
        <v>May</v>
      </c>
      <c r="G5375" s="1" t="str">
        <f t="shared" si="347"/>
        <v>2009</v>
      </c>
      <c r="H5375" s="2">
        <f t="shared" si="348"/>
        <v>2</v>
      </c>
      <c r="I5375" s="2" t="b">
        <f t="shared" si="349"/>
        <v>0</v>
      </c>
      <c r="J5375" t="s">
        <v>52</v>
      </c>
      <c r="K5375">
        <v>43</v>
      </c>
      <c r="L5375">
        <v>528.6</v>
      </c>
      <c r="M5375">
        <v>0.01</v>
      </c>
      <c r="N5375" t="s">
        <v>18</v>
      </c>
      <c r="O5375">
        <v>52.59</v>
      </c>
      <c r="P5375">
        <v>11.7</v>
      </c>
      <c r="Q5375">
        <v>5.63</v>
      </c>
      <c r="R5375" t="s">
        <v>678</v>
      </c>
      <c r="S5375" t="s">
        <v>140</v>
      </c>
      <c r="T5375" t="s">
        <v>31</v>
      </c>
      <c r="U5375" t="s">
        <v>22</v>
      </c>
      <c r="V5375" t="s">
        <v>29</v>
      </c>
      <c r="W5375">
        <v>0.4</v>
      </c>
    </row>
    <row r="5376" spans="1:23" x14ac:dyDescent="0.3">
      <c r="A5376" t="s">
        <v>1544</v>
      </c>
      <c r="B5376" t="s">
        <v>1473</v>
      </c>
      <c r="D5376" s="1">
        <v>39934</v>
      </c>
      <c r="E5376" s="1">
        <v>39934</v>
      </c>
      <c r="F5376" s="1" t="str">
        <f t="shared" si="346"/>
        <v>May</v>
      </c>
      <c r="G5376" s="1" t="str">
        <f t="shared" si="347"/>
        <v>2009</v>
      </c>
      <c r="H5376" s="2">
        <f t="shared" si="348"/>
        <v>0</v>
      </c>
      <c r="I5376" s="2" t="str">
        <f t="shared" si="349"/>
        <v>FREE DELIVERY</v>
      </c>
      <c r="J5376" t="s">
        <v>52</v>
      </c>
      <c r="K5376">
        <v>24</v>
      </c>
      <c r="L5376">
        <v>107.41</v>
      </c>
      <c r="M5376">
        <v>0.03</v>
      </c>
      <c r="N5376" t="s">
        <v>18</v>
      </c>
      <c r="O5376">
        <v>20.68</v>
      </c>
      <c r="P5376">
        <v>4.55</v>
      </c>
      <c r="Q5376">
        <v>1.49</v>
      </c>
      <c r="R5376" t="s">
        <v>678</v>
      </c>
      <c r="S5376" t="s">
        <v>140</v>
      </c>
      <c r="T5376" t="s">
        <v>31</v>
      </c>
      <c r="U5376" t="s">
        <v>22</v>
      </c>
      <c r="V5376" t="s">
        <v>29</v>
      </c>
      <c r="W5376">
        <v>0.35</v>
      </c>
    </row>
    <row r="5377" spans="1:23" x14ac:dyDescent="0.3">
      <c r="A5377" t="s">
        <v>1013</v>
      </c>
      <c r="B5377" t="s">
        <v>1312</v>
      </c>
      <c r="D5377" s="1">
        <v>40714</v>
      </c>
      <c r="E5377" s="1">
        <v>40715</v>
      </c>
      <c r="F5377" s="1" t="str">
        <f t="shared" si="346"/>
        <v>June</v>
      </c>
      <c r="G5377" s="1" t="str">
        <f t="shared" si="347"/>
        <v>2011</v>
      </c>
      <c r="H5377" s="2">
        <f t="shared" si="348"/>
        <v>1</v>
      </c>
      <c r="I5377" s="2" t="b">
        <f t="shared" si="349"/>
        <v>0</v>
      </c>
      <c r="J5377" t="s">
        <v>34</v>
      </c>
      <c r="K5377">
        <v>15</v>
      </c>
      <c r="L5377">
        <v>1390.49</v>
      </c>
      <c r="M5377">
        <v>0.01</v>
      </c>
      <c r="N5377" t="s">
        <v>18</v>
      </c>
      <c r="O5377">
        <v>366.8</v>
      </c>
      <c r="P5377">
        <v>90.48</v>
      </c>
      <c r="Q5377">
        <v>19.989999999999998</v>
      </c>
      <c r="R5377" t="s">
        <v>678</v>
      </c>
      <c r="S5377" t="s">
        <v>140</v>
      </c>
      <c r="T5377" t="s">
        <v>42</v>
      </c>
      <c r="U5377" t="s">
        <v>22</v>
      </c>
      <c r="V5377" t="s">
        <v>51</v>
      </c>
      <c r="W5377">
        <v>0.4</v>
      </c>
    </row>
    <row r="5378" spans="1:23" x14ac:dyDescent="0.3">
      <c r="A5378" t="s">
        <v>1662</v>
      </c>
      <c r="B5378" t="s">
        <v>1049</v>
      </c>
      <c r="D5378" s="1">
        <v>40111</v>
      </c>
      <c r="E5378" s="1">
        <v>40112</v>
      </c>
      <c r="F5378" s="1" t="str">
        <f t="shared" si="346"/>
        <v>October</v>
      </c>
      <c r="G5378" s="1" t="str">
        <f t="shared" si="347"/>
        <v>2009</v>
      </c>
      <c r="H5378" s="2">
        <f t="shared" si="348"/>
        <v>1</v>
      </c>
      <c r="I5378" s="2" t="b">
        <f t="shared" si="349"/>
        <v>0</v>
      </c>
      <c r="J5378" t="s">
        <v>52</v>
      </c>
      <c r="K5378">
        <v>39</v>
      </c>
      <c r="L5378">
        <v>128.31</v>
      </c>
      <c r="M5378">
        <v>0.05</v>
      </c>
      <c r="N5378" t="s">
        <v>39</v>
      </c>
      <c r="O5378">
        <v>-55.72</v>
      </c>
      <c r="P5378">
        <v>3.14</v>
      </c>
      <c r="Q5378">
        <v>1.92</v>
      </c>
      <c r="R5378" t="s">
        <v>678</v>
      </c>
      <c r="S5378" t="s">
        <v>140</v>
      </c>
      <c r="T5378" t="s">
        <v>42</v>
      </c>
      <c r="U5378" t="s">
        <v>22</v>
      </c>
      <c r="V5378" t="s">
        <v>82</v>
      </c>
      <c r="W5378">
        <v>0.84</v>
      </c>
    </row>
    <row r="5379" spans="1:23" x14ac:dyDescent="0.3">
      <c r="A5379" t="s">
        <v>1559</v>
      </c>
      <c r="B5379" t="s">
        <v>1658</v>
      </c>
      <c r="D5379" s="1">
        <v>40429</v>
      </c>
      <c r="E5379" s="1">
        <v>40431</v>
      </c>
      <c r="F5379" s="1" t="str">
        <f t="shared" ref="F5379:F5442" si="350">TEXT(E5379,"mmmm")</f>
        <v>September</v>
      </c>
      <c r="G5379" s="1" t="str">
        <f t="shared" ref="G5379:G5442" si="351">TEXT(E5379,"yyyy")</f>
        <v>2010</v>
      </c>
      <c r="H5379" s="2">
        <f t="shared" ref="H5379:H5442" si="352">E5379-D5379</f>
        <v>2</v>
      </c>
      <c r="I5379" s="2" t="b">
        <f t="shared" ref="I5379:I5442" si="353">IF(H5379&lt;1,IF(AND(H5379&gt;0,H5379&lt;2),"ONE DAY", "FREE DELIVERY"))</f>
        <v>0</v>
      </c>
      <c r="J5379" t="s">
        <v>44</v>
      </c>
      <c r="K5379">
        <v>19</v>
      </c>
      <c r="L5379">
        <v>82.56</v>
      </c>
      <c r="M5379">
        <v>0.01</v>
      </c>
      <c r="N5379" t="s">
        <v>18</v>
      </c>
      <c r="O5379">
        <v>21.74</v>
      </c>
      <c r="P5379">
        <v>4</v>
      </c>
      <c r="Q5379">
        <v>1.3</v>
      </c>
      <c r="R5379" t="s">
        <v>678</v>
      </c>
      <c r="S5379" t="s">
        <v>140</v>
      </c>
      <c r="T5379" t="s">
        <v>42</v>
      </c>
      <c r="U5379" t="s">
        <v>22</v>
      </c>
      <c r="V5379" t="s">
        <v>43</v>
      </c>
      <c r="W5379">
        <v>0.37</v>
      </c>
    </row>
    <row r="5380" spans="1:23" x14ac:dyDescent="0.3">
      <c r="A5380" t="s">
        <v>1559</v>
      </c>
      <c r="B5380" t="s">
        <v>1658</v>
      </c>
      <c r="D5380" s="1">
        <v>40429</v>
      </c>
      <c r="E5380" s="1">
        <v>40429</v>
      </c>
      <c r="F5380" s="1" t="str">
        <f t="shared" si="350"/>
        <v>September</v>
      </c>
      <c r="G5380" s="1" t="str">
        <f t="shared" si="351"/>
        <v>2010</v>
      </c>
      <c r="H5380" s="2">
        <f t="shared" si="352"/>
        <v>0</v>
      </c>
      <c r="I5380" s="2" t="str">
        <f t="shared" si="353"/>
        <v>FREE DELIVERY</v>
      </c>
      <c r="J5380" t="s">
        <v>44</v>
      </c>
      <c r="K5380">
        <v>11</v>
      </c>
      <c r="L5380">
        <v>141.07</v>
      </c>
      <c r="M5380">
        <v>0.08</v>
      </c>
      <c r="N5380" t="s">
        <v>18</v>
      </c>
      <c r="O5380">
        <v>-5.0999999999999996</v>
      </c>
      <c r="P5380">
        <v>12.98</v>
      </c>
      <c r="Q5380">
        <v>3.14</v>
      </c>
      <c r="R5380" t="s">
        <v>678</v>
      </c>
      <c r="S5380" t="s">
        <v>140</v>
      </c>
      <c r="T5380" t="s">
        <v>42</v>
      </c>
      <c r="U5380" t="s">
        <v>22</v>
      </c>
      <c r="V5380" t="s">
        <v>82</v>
      </c>
      <c r="W5380">
        <v>0.6</v>
      </c>
    </row>
    <row r="5381" spans="1:23" x14ac:dyDescent="0.3">
      <c r="A5381" t="s">
        <v>1226</v>
      </c>
      <c r="B5381" t="s">
        <v>1663</v>
      </c>
      <c r="D5381" s="1">
        <v>40082</v>
      </c>
      <c r="E5381" s="1">
        <v>40083</v>
      </c>
      <c r="F5381" s="1" t="str">
        <f t="shared" si="350"/>
        <v>September</v>
      </c>
      <c r="G5381" s="1" t="str">
        <f t="shared" si="351"/>
        <v>2009</v>
      </c>
      <c r="H5381" s="2">
        <f t="shared" si="352"/>
        <v>1</v>
      </c>
      <c r="I5381" s="2" t="b">
        <f t="shared" si="353"/>
        <v>0</v>
      </c>
      <c r="J5381" t="s">
        <v>52</v>
      </c>
      <c r="K5381">
        <v>36</v>
      </c>
      <c r="L5381">
        <v>1841.6</v>
      </c>
      <c r="M5381">
        <v>0.01</v>
      </c>
      <c r="N5381" t="s">
        <v>18</v>
      </c>
      <c r="O5381">
        <v>12.95</v>
      </c>
      <c r="P5381">
        <v>50.98</v>
      </c>
      <c r="Q5381">
        <v>6.5</v>
      </c>
      <c r="R5381" t="s">
        <v>678</v>
      </c>
      <c r="S5381" t="s">
        <v>140</v>
      </c>
      <c r="T5381" t="s">
        <v>42</v>
      </c>
      <c r="U5381" t="s">
        <v>32</v>
      </c>
      <c r="V5381" t="s">
        <v>48</v>
      </c>
      <c r="W5381">
        <v>0.73</v>
      </c>
    </row>
    <row r="5382" spans="1:23" x14ac:dyDescent="0.3">
      <c r="A5382" t="s">
        <v>992</v>
      </c>
      <c r="B5382" t="s">
        <v>944</v>
      </c>
      <c r="D5382" s="1">
        <v>41265</v>
      </c>
      <c r="E5382" s="1">
        <v>41268</v>
      </c>
      <c r="F5382" s="1" t="str">
        <f t="shared" si="350"/>
        <v>December</v>
      </c>
      <c r="G5382" s="1" t="str">
        <f t="shared" si="351"/>
        <v>2012</v>
      </c>
      <c r="H5382" s="2">
        <f t="shared" si="352"/>
        <v>3</v>
      </c>
      <c r="I5382" s="2" t="b">
        <f t="shared" si="353"/>
        <v>0</v>
      </c>
      <c r="J5382" t="s">
        <v>34</v>
      </c>
      <c r="K5382">
        <v>4</v>
      </c>
      <c r="L5382">
        <v>476.31</v>
      </c>
      <c r="M5382">
        <v>7.0000000000000007E-2</v>
      </c>
      <c r="N5382" t="s">
        <v>25</v>
      </c>
      <c r="O5382">
        <v>-258.08</v>
      </c>
      <c r="P5382">
        <v>120.97</v>
      </c>
      <c r="Q5382">
        <v>26.3</v>
      </c>
      <c r="R5382" t="s">
        <v>678</v>
      </c>
      <c r="S5382" t="s">
        <v>140</v>
      </c>
      <c r="T5382" t="s">
        <v>42</v>
      </c>
      <c r="U5382" t="s">
        <v>32</v>
      </c>
      <c r="V5382" t="s">
        <v>94</v>
      </c>
      <c r="W5382">
        <v>0.38</v>
      </c>
    </row>
    <row r="5383" spans="1:23" x14ac:dyDescent="0.3">
      <c r="A5383" t="s">
        <v>1664</v>
      </c>
      <c r="B5383" t="s">
        <v>1665</v>
      </c>
      <c r="D5383" s="1">
        <v>40272</v>
      </c>
      <c r="E5383" s="1">
        <v>40279</v>
      </c>
      <c r="F5383" s="1" t="str">
        <f t="shared" si="350"/>
        <v>April</v>
      </c>
      <c r="G5383" s="1" t="str">
        <f t="shared" si="351"/>
        <v>2010</v>
      </c>
      <c r="H5383" s="2">
        <f t="shared" si="352"/>
        <v>7</v>
      </c>
      <c r="I5383" s="2" t="b">
        <f t="shared" si="353"/>
        <v>0</v>
      </c>
      <c r="J5383" t="s">
        <v>17</v>
      </c>
      <c r="K5383">
        <v>17</v>
      </c>
      <c r="L5383">
        <v>169.48</v>
      </c>
      <c r="M5383">
        <v>0.03</v>
      </c>
      <c r="N5383" t="s">
        <v>18</v>
      </c>
      <c r="O5383">
        <v>48.55</v>
      </c>
      <c r="P5383">
        <v>10.14</v>
      </c>
      <c r="Q5383">
        <v>2.27</v>
      </c>
      <c r="R5383" t="s">
        <v>678</v>
      </c>
      <c r="S5383" t="s">
        <v>140</v>
      </c>
      <c r="T5383" t="s">
        <v>42</v>
      </c>
      <c r="U5383" t="s">
        <v>22</v>
      </c>
      <c r="V5383" t="s">
        <v>43</v>
      </c>
      <c r="W5383">
        <v>0.36</v>
      </c>
    </row>
    <row r="5384" spans="1:23" x14ac:dyDescent="0.3">
      <c r="A5384" t="s">
        <v>992</v>
      </c>
      <c r="B5384" t="s">
        <v>944</v>
      </c>
      <c r="D5384" s="1">
        <v>40402</v>
      </c>
      <c r="E5384" s="1">
        <v>40403</v>
      </c>
      <c r="F5384" s="1" t="str">
        <f t="shared" si="350"/>
        <v>August</v>
      </c>
      <c r="G5384" s="1" t="str">
        <f t="shared" si="351"/>
        <v>2010</v>
      </c>
      <c r="H5384" s="2">
        <f t="shared" si="352"/>
        <v>1</v>
      </c>
      <c r="I5384" s="2" t="b">
        <f t="shared" si="353"/>
        <v>0</v>
      </c>
      <c r="J5384" t="s">
        <v>52</v>
      </c>
      <c r="K5384">
        <v>16</v>
      </c>
      <c r="L5384">
        <v>581.52</v>
      </c>
      <c r="M5384">
        <v>0.03</v>
      </c>
      <c r="N5384" t="s">
        <v>39</v>
      </c>
      <c r="O5384">
        <v>175.16</v>
      </c>
      <c r="P5384">
        <v>35.44</v>
      </c>
      <c r="Q5384">
        <v>7.5</v>
      </c>
      <c r="R5384" t="s">
        <v>678</v>
      </c>
      <c r="S5384" t="s">
        <v>140</v>
      </c>
      <c r="T5384" t="s">
        <v>42</v>
      </c>
      <c r="U5384" t="s">
        <v>22</v>
      </c>
      <c r="V5384" t="s">
        <v>43</v>
      </c>
      <c r="W5384">
        <v>0.38</v>
      </c>
    </row>
    <row r="5385" spans="1:23" x14ac:dyDescent="0.3">
      <c r="A5385" t="s">
        <v>992</v>
      </c>
      <c r="B5385" t="s">
        <v>944</v>
      </c>
      <c r="D5385" s="1">
        <v>40402</v>
      </c>
      <c r="E5385" s="1">
        <v>40405</v>
      </c>
      <c r="F5385" s="1" t="str">
        <f t="shared" si="350"/>
        <v>August</v>
      </c>
      <c r="G5385" s="1" t="str">
        <f t="shared" si="351"/>
        <v>2010</v>
      </c>
      <c r="H5385" s="2">
        <f t="shared" si="352"/>
        <v>3</v>
      </c>
      <c r="I5385" s="2" t="b">
        <f t="shared" si="353"/>
        <v>0</v>
      </c>
      <c r="J5385" t="s">
        <v>52</v>
      </c>
      <c r="K5385">
        <v>5</v>
      </c>
      <c r="L5385">
        <v>19.170000000000002</v>
      </c>
      <c r="M5385">
        <v>0.1</v>
      </c>
      <c r="N5385" t="s">
        <v>18</v>
      </c>
      <c r="O5385">
        <v>-16.420000000000002</v>
      </c>
      <c r="P5385">
        <v>3.28</v>
      </c>
      <c r="Q5385">
        <v>3.97</v>
      </c>
      <c r="R5385" t="s">
        <v>678</v>
      </c>
      <c r="S5385" t="s">
        <v>140</v>
      </c>
      <c r="T5385" t="s">
        <v>42</v>
      </c>
      <c r="U5385" t="s">
        <v>22</v>
      </c>
      <c r="V5385" t="s">
        <v>60</v>
      </c>
      <c r="W5385">
        <v>0.56000000000000005</v>
      </c>
    </row>
    <row r="5386" spans="1:23" x14ac:dyDescent="0.3">
      <c r="A5386" t="s">
        <v>1110</v>
      </c>
      <c r="B5386" t="s">
        <v>1657</v>
      </c>
      <c r="D5386" s="1">
        <v>40819</v>
      </c>
      <c r="E5386" s="1">
        <v>40821</v>
      </c>
      <c r="F5386" s="1" t="str">
        <f t="shared" si="350"/>
        <v>October</v>
      </c>
      <c r="G5386" s="1" t="str">
        <f t="shared" si="351"/>
        <v>2011</v>
      </c>
      <c r="H5386" s="2">
        <f t="shared" si="352"/>
        <v>2</v>
      </c>
      <c r="I5386" s="2" t="b">
        <f t="shared" si="353"/>
        <v>0</v>
      </c>
      <c r="J5386" t="s">
        <v>34</v>
      </c>
      <c r="K5386">
        <v>30</v>
      </c>
      <c r="L5386">
        <v>943.44</v>
      </c>
      <c r="M5386">
        <v>0.08</v>
      </c>
      <c r="N5386" t="s">
        <v>18</v>
      </c>
      <c r="O5386">
        <v>-89.98</v>
      </c>
      <c r="P5386">
        <v>30.98</v>
      </c>
      <c r="Q5386">
        <v>19.989999999999998</v>
      </c>
      <c r="R5386" t="s">
        <v>678</v>
      </c>
      <c r="S5386" t="s">
        <v>140</v>
      </c>
      <c r="T5386" t="s">
        <v>27</v>
      </c>
      <c r="U5386" t="s">
        <v>22</v>
      </c>
      <c r="V5386" t="s">
        <v>43</v>
      </c>
      <c r="W5386">
        <v>0.4</v>
      </c>
    </row>
    <row r="5387" spans="1:23" x14ac:dyDescent="0.3">
      <c r="A5387" t="s">
        <v>1110</v>
      </c>
      <c r="B5387" t="s">
        <v>1657</v>
      </c>
      <c r="D5387" s="1">
        <v>40819</v>
      </c>
      <c r="E5387" s="1">
        <v>40820</v>
      </c>
      <c r="F5387" s="1" t="str">
        <f t="shared" si="350"/>
        <v>October</v>
      </c>
      <c r="G5387" s="1" t="str">
        <f t="shared" si="351"/>
        <v>2011</v>
      </c>
      <c r="H5387" s="2">
        <f t="shared" si="352"/>
        <v>1</v>
      </c>
      <c r="I5387" s="2" t="b">
        <f t="shared" si="353"/>
        <v>0</v>
      </c>
      <c r="J5387" t="s">
        <v>34</v>
      </c>
      <c r="K5387">
        <v>47</v>
      </c>
      <c r="L5387">
        <v>14493.84</v>
      </c>
      <c r="M5387">
        <v>0</v>
      </c>
      <c r="N5387" t="s">
        <v>25</v>
      </c>
      <c r="O5387">
        <v>634.76</v>
      </c>
      <c r="P5387">
        <v>376.13</v>
      </c>
      <c r="Q5387">
        <v>85.63</v>
      </c>
      <c r="R5387" t="s">
        <v>678</v>
      </c>
      <c r="S5387" t="s">
        <v>140</v>
      </c>
      <c r="T5387" t="s">
        <v>27</v>
      </c>
      <c r="U5387" t="s">
        <v>36</v>
      </c>
      <c r="V5387" t="s">
        <v>55</v>
      </c>
      <c r="W5387">
        <v>0.74</v>
      </c>
    </row>
    <row r="5388" spans="1:23" x14ac:dyDescent="0.3">
      <c r="A5388" t="s">
        <v>1226</v>
      </c>
      <c r="B5388" t="s">
        <v>1663</v>
      </c>
      <c r="D5388" s="1">
        <v>40498</v>
      </c>
      <c r="E5388" s="1">
        <v>40505</v>
      </c>
      <c r="F5388" s="1" t="str">
        <f t="shared" si="350"/>
        <v>November</v>
      </c>
      <c r="G5388" s="1" t="str">
        <f t="shared" si="351"/>
        <v>2010</v>
      </c>
      <c r="H5388" s="2">
        <f t="shared" si="352"/>
        <v>7</v>
      </c>
      <c r="I5388" s="2" t="b">
        <f t="shared" si="353"/>
        <v>0</v>
      </c>
      <c r="J5388" t="s">
        <v>17</v>
      </c>
      <c r="K5388">
        <v>35</v>
      </c>
      <c r="L5388">
        <v>7264.64</v>
      </c>
      <c r="M5388">
        <v>0.06</v>
      </c>
      <c r="N5388" t="s">
        <v>18</v>
      </c>
      <c r="O5388">
        <v>1845.68</v>
      </c>
      <c r="P5388">
        <v>218.08</v>
      </c>
      <c r="Q5388">
        <v>18.059999999999999</v>
      </c>
      <c r="R5388" t="s">
        <v>678</v>
      </c>
      <c r="S5388" t="s">
        <v>140</v>
      </c>
      <c r="T5388" t="s">
        <v>42</v>
      </c>
      <c r="U5388" t="s">
        <v>36</v>
      </c>
      <c r="V5388" t="s">
        <v>67</v>
      </c>
      <c r="W5388">
        <v>0.56999999999999995</v>
      </c>
    </row>
    <row r="5389" spans="1:23" x14ac:dyDescent="0.3">
      <c r="A5389" t="s">
        <v>1661</v>
      </c>
      <c r="B5389" t="s">
        <v>1460</v>
      </c>
      <c r="D5389" s="1">
        <v>40417</v>
      </c>
      <c r="E5389" s="1">
        <v>40419</v>
      </c>
      <c r="F5389" s="1" t="str">
        <f t="shared" si="350"/>
        <v>August</v>
      </c>
      <c r="G5389" s="1" t="str">
        <f t="shared" si="351"/>
        <v>2010</v>
      </c>
      <c r="H5389" s="2">
        <f t="shared" si="352"/>
        <v>2</v>
      </c>
      <c r="I5389" s="2" t="b">
        <f t="shared" si="353"/>
        <v>0</v>
      </c>
      <c r="J5389" t="s">
        <v>44</v>
      </c>
      <c r="K5389">
        <v>45</v>
      </c>
      <c r="L5389">
        <v>852.05</v>
      </c>
      <c r="M5389">
        <v>0.1</v>
      </c>
      <c r="N5389" t="s">
        <v>18</v>
      </c>
      <c r="O5389">
        <v>-20.6</v>
      </c>
      <c r="P5389">
        <v>19.98</v>
      </c>
      <c r="Q5389">
        <v>10.49</v>
      </c>
      <c r="R5389" t="s">
        <v>678</v>
      </c>
      <c r="S5389" t="s">
        <v>140</v>
      </c>
      <c r="T5389" t="s">
        <v>21</v>
      </c>
      <c r="U5389" t="s">
        <v>36</v>
      </c>
      <c r="V5389" t="s">
        <v>37</v>
      </c>
      <c r="W5389">
        <v>0.49</v>
      </c>
    </row>
    <row r="5390" spans="1:23" x14ac:dyDescent="0.3">
      <c r="A5390" t="s">
        <v>1661</v>
      </c>
      <c r="B5390" t="s">
        <v>1460</v>
      </c>
      <c r="D5390" s="1">
        <v>40541</v>
      </c>
      <c r="E5390" s="1">
        <v>40541</v>
      </c>
      <c r="F5390" s="1" t="str">
        <f t="shared" si="350"/>
        <v>December</v>
      </c>
      <c r="G5390" s="1" t="str">
        <f t="shared" si="351"/>
        <v>2010</v>
      </c>
      <c r="H5390" s="2">
        <f t="shared" si="352"/>
        <v>0</v>
      </c>
      <c r="I5390" s="2" t="str">
        <f t="shared" si="353"/>
        <v>FREE DELIVERY</v>
      </c>
      <c r="J5390" t="s">
        <v>24</v>
      </c>
      <c r="K5390">
        <v>14</v>
      </c>
      <c r="L5390">
        <v>209.3</v>
      </c>
      <c r="M5390">
        <v>0.01</v>
      </c>
      <c r="N5390" t="s">
        <v>39</v>
      </c>
      <c r="O5390">
        <v>7.86</v>
      </c>
      <c r="P5390">
        <v>13.48</v>
      </c>
      <c r="Q5390">
        <v>4.51</v>
      </c>
      <c r="R5390" t="s">
        <v>678</v>
      </c>
      <c r="S5390" t="s">
        <v>140</v>
      </c>
      <c r="T5390" t="s">
        <v>21</v>
      </c>
      <c r="U5390" t="s">
        <v>22</v>
      </c>
      <c r="V5390" t="s">
        <v>23</v>
      </c>
      <c r="W5390">
        <v>0.59</v>
      </c>
    </row>
    <row r="5391" spans="1:23" x14ac:dyDescent="0.3">
      <c r="A5391" t="s">
        <v>1664</v>
      </c>
      <c r="B5391" t="s">
        <v>1665</v>
      </c>
      <c r="D5391" s="1">
        <v>40847</v>
      </c>
      <c r="E5391" s="1">
        <v>40849</v>
      </c>
      <c r="F5391" s="1" t="str">
        <f t="shared" si="350"/>
        <v>November</v>
      </c>
      <c r="G5391" s="1" t="str">
        <f t="shared" si="351"/>
        <v>2011</v>
      </c>
      <c r="H5391" s="2">
        <f t="shared" si="352"/>
        <v>2</v>
      </c>
      <c r="I5391" s="2" t="b">
        <f t="shared" si="353"/>
        <v>0</v>
      </c>
      <c r="J5391" t="s">
        <v>52</v>
      </c>
      <c r="K5391">
        <v>30</v>
      </c>
      <c r="L5391">
        <v>200.24</v>
      </c>
      <c r="M5391">
        <v>0</v>
      </c>
      <c r="N5391" t="s">
        <v>18</v>
      </c>
      <c r="O5391">
        <v>-59.85</v>
      </c>
      <c r="P5391">
        <v>6.48</v>
      </c>
      <c r="Q5391">
        <v>5.84</v>
      </c>
      <c r="R5391" t="s">
        <v>678</v>
      </c>
      <c r="S5391" t="s">
        <v>140</v>
      </c>
      <c r="T5391" t="s">
        <v>42</v>
      </c>
      <c r="U5391" t="s">
        <v>22</v>
      </c>
      <c r="V5391" t="s">
        <v>43</v>
      </c>
      <c r="W5391">
        <v>0.37</v>
      </c>
    </row>
    <row r="5392" spans="1:23" x14ac:dyDescent="0.3">
      <c r="A5392" t="s">
        <v>1013</v>
      </c>
      <c r="B5392" t="s">
        <v>1312</v>
      </c>
      <c r="D5392" s="1">
        <v>41117</v>
      </c>
      <c r="E5392" s="1">
        <v>41117</v>
      </c>
      <c r="F5392" s="1" t="str">
        <f t="shared" si="350"/>
        <v>July</v>
      </c>
      <c r="G5392" s="1" t="str">
        <f t="shared" si="351"/>
        <v>2012</v>
      </c>
      <c r="H5392" s="2">
        <f t="shared" si="352"/>
        <v>0</v>
      </c>
      <c r="I5392" s="2" t="str">
        <f t="shared" si="353"/>
        <v>FREE DELIVERY</v>
      </c>
      <c r="J5392" t="s">
        <v>52</v>
      </c>
      <c r="K5392">
        <v>32</v>
      </c>
      <c r="L5392">
        <v>5845.82</v>
      </c>
      <c r="M5392">
        <v>0.1</v>
      </c>
      <c r="N5392" t="s">
        <v>25</v>
      </c>
      <c r="O5392">
        <v>2227.89</v>
      </c>
      <c r="P5392">
        <v>200.97</v>
      </c>
      <c r="Q5392">
        <v>15.59</v>
      </c>
      <c r="R5392" t="s">
        <v>678</v>
      </c>
      <c r="S5392" t="s">
        <v>140</v>
      </c>
      <c r="T5392" t="s">
        <v>42</v>
      </c>
      <c r="U5392" t="s">
        <v>32</v>
      </c>
      <c r="V5392" t="s">
        <v>94</v>
      </c>
      <c r="W5392">
        <v>0.36</v>
      </c>
    </row>
    <row r="5393" spans="1:23" x14ac:dyDescent="0.3">
      <c r="A5393" t="s">
        <v>1661</v>
      </c>
      <c r="B5393" t="s">
        <v>1460</v>
      </c>
      <c r="D5393" s="1">
        <v>39980</v>
      </c>
      <c r="E5393" s="1">
        <v>39981</v>
      </c>
      <c r="F5393" s="1" t="str">
        <f t="shared" si="350"/>
        <v>June</v>
      </c>
      <c r="G5393" s="1" t="str">
        <f t="shared" si="351"/>
        <v>2009</v>
      </c>
      <c r="H5393" s="2">
        <f t="shared" si="352"/>
        <v>1</v>
      </c>
      <c r="I5393" s="2" t="b">
        <f t="shared" si="353"/>
        <v>0</v>
      </c>
      <c r="J5393" t="s">
        <v>52</v>
      </c>
      <c r="K5393">
        <v>16</v>
      </c>
      <c r="L5393">
        <v>706.53</v>
      </c>
      <c r="M5393">
        <v>0</v>
      </c>
      <c r="N5393" t="s">
        <v>18</v>
      </c>
      <c r="O5393">
        <v>-314.42</v>
      </c>
      <c r="P5393">
        <v>40.479999999999997</v>
      </c>
      <c r="Q5393">
        <v>19.989999999999998</v>
      </c>
      <c r="R5393" t="s">
        <v>678</v>
      </c>
      <c r="S5393" t="s">
        <v>140</v>
      </c>
      <c r="T5393" t="s">
        <v>21</v>
      </c>
      <c r="U5393" t="s">
        <v>32</v>
      </c>
      <c r="V5393" t="s">
        <v>48</v>
      </c>
      <c r="W5393">
        <v>0.77</v>
      </c>
    </row>
    <row r="5394" spans="1:23" x14ac:dyDescent="0.3">
      <c r="A5394" t="s">
        <v>1143</v>
      </c>
      <c r="B5394" t="s">
        <v>1659</v>
      </c>
      <c r="D5394" s="1">
        <v>40198</v>
      </c>
      <c r="E5394" s="1">
        <v>40205</v>
      </c>
      <c r="F5394" s="1" t="str">
        <f t="shared" si="350"/>
        <v>January</v>
      </c>
      <c r="G5394" s="1" t="str">
        <f t="shared" si="351"/>
        <v>2010</v>
      </c>
      <c r="H5394" s="2">
        <f t="shared" si="352"/>
        <v>7</v>
      </c>
      <c r="I5394" s="2" t="b">
        <f t="shared" si="353"/>
        <v>0</v>
      </c>
      <c r="J5394" t="s">
        <v>17</v>
      </c>
      <c r="K5394">
        <v>48</v>
      </c>
      <c r="L5394">
        <v>1038.99</v>
      </c>
      <c r="M5394">
        <v>0</v>
      </c>
      <c r="N5394" t="s">
        <v>18</v>
      </c>
      <c r="O5394">
        <v>-180.45</v>
      </c>
      <c r="P5394">
        <v>19.940000000000001</v>
      </c>
      <c r="Q5394">
        <v>14.87</v>
      </c>
      <c r="R5394" t="s">
        <v>678</v>
      </c>
      <c r="S5394" t="s">
        <v>140</v>
      </c>
      <c r="T5394" t="s">
        <v>31</v>
      </c>
      <c r="U5394" t="s">
        <v>36</v>
      </c>
      <c r="V5394" t="s">
        <v>37</v>
      </c>
      <c r="W5394">
        <v>0.56999999999999995</v>
      </c>
    </row>
    <row r="5395" spans="1:23" x14ac:dyDescent="0.3">
      <c r="A5395" t="s">
        <v>1143</v>
      </c>
      <c r="B5395" t="s">
        <v>1659</v>
      </c>
      <c r="D5395" s="1">
        <v>40198</v>
      </c>
      <c r="E5395" s="1">
        <v>40205</v>
      </c>
      <c r="F5395" s="1" t="str">
        <f t="shared" si="350"/>
        <v>January</v>
      </c>
      <c r="G5395" s="1" t="str">
        <f t="shared" si="351"/>
        <v>2010</v>
      </c>
      <c r="H5395" s="2">
        <f t="shared" si="352"/>
        <v>7</v>
      </c>
      <c r="I5395" s="2" t="b">
        <f t="shared" si="353"/>
        <v>0</v>
      </c>
      <c r="J5395" t="s">
        <v>17</v>
      </c>
      <c r="K5395">
        <v>17</v>
      </c>
      <c r="L5395">
        <v>114.01</v>
      </c>
      <c r="M5395">
        <v>0.08</v>
      </c>
      <c r="N5395" t="s">
        <v>18</v>
      </c>
      <c r="O5395">
        <v>6.99</v>
      </c>
      <c r="P5395">
        <v>6.69</v>
      </c>
      <c r="Q5395">
        <v>3.1</v>
      </c>
      <c r="R5395" t="s">
        <v>678</v>
      </c>
      <c r="S5395" t="s">
        <v>140</v>
      </c>
      <c r="T5395" t="s">
        <v>31</v>
      </c>
      <c r="U5395" t="s">
        <v>22</v>
      </c>
      <c r="V5395" t="s">
        <v>43</v>
      </c>
      <c r="W5395">
        <v>0.36</v>
      </c>
    </row>
    <row r="5396" spans="1:23" x14ac:dyDescent="0.3">
      <c r="A5396" t="s">
        <v>1143</v>
      </c>
      <c r="B5396" t="s">
        <v>1659</v>
      </c>
      <c r="D5396" s="1">
        <v>40198</v>
      </c>
      <c r="E5396" s="1">
        <v>40203</v>
      </c>
      <c r="F5396" s="1" t="str">
        <f t="shared" si="350"/>
        <v>January</v>
      </c>
      <c r="G5396" s="1" t="str">
        <f t="shared" si="351"/>
        <v>2010</v>
      </c>
      <c r="H5396" s="2">
        <f t="shared" si="352"/>
        <v>5</v>
      </c>
      <c r="I5396" s="2" t="b">
        <f t="shared" si="353"/>
        <v>0</v>
      </c>
      <c r="J5396" t="s">
        <v>17</v>
      </c>
      <c r="K5396">
        <v>3</v>
      </c>
      <c r="L5396">
        <v>30.37</v>
      </c>
      <c r="M5396">
        <v>0.01</v>
      </c>
      <c r="N5396" t="s">
        <v>39</v>
      </c>
      <c r="O5396">
        <v>-1.74</v>
      </c>
      <c r="P5396">
        <v>4.9800000000000004</v>
      </c>
      <c r="Q5396">
        <v>5.49</v>
      </c>
      <c r="R5396" t="s">
        <v>678</v>
      </c>
      <c r="S5396" t="s">
        <v>140</v>
      </c>
      <c r="T5396" t="s">
        <v>31</v>
      </c>
      <c r="U5396" t="s">
        <v>22</v>
      </c>
      <c r="V5396" t="s">
        <v>43</v>
      </c>
      <c r="W5396">
        <v>0.38</v>
      </c>
    </row>
    <row r="5397" spans="1:23" x14ac:dyDescent="0.3">
      <c r="A5397" t="s">
        <v>1133</v>
      </c>
      <c r="B5397" t="s">
        <v>1556</v>
      </c>
      <c r="D5397" s="1">
        <v>41198</v>
      </c>
      <c r="E5397" s="1">
        <v>41203</v>
      </c>
      <c r="F5397" s="1" t="str">
        <f t="shared" si="350"/>
        <v>October</v>
      </c>
      <c r="G5397" s="1" t="str">
        <f t="shared" si="351"/>
        <v>2012</v>
      </c>
      <c r="H5397" s="2">
        <f t="shared" si="352"/>
        <v>5</v>
      </c>
      <c r="I5397" s="2" t="b">
        <f t="shared" si="353"/>
        <v>0</v>
      </c>
      <c r="J5397" t="s">
        <v>17</v>
      </c>
      <c r="K5397">
        <v>33</v>
      </c>
      <c r="L5397">
        <v>228.82</v>
      </c>
      <c r="M5397">
        <v>0.03</v>
      </c>
      <c r="N5397" t="s">
        <v>39</v>
      </c>
      <c r="O5397">
        <v>-107</v>
      </c>
      <c r="P5397">
        <v>6.68</v>
      </c>
      <c r="Q5397">
        <v>7.3</v>
      </c>
      <c r="R5397" t="s">
        <v>678</v>
      </c>
      <c r="S5397" t="s">
        <v>140</v>
      </c>
      <c r="T5397" t="s">
        <v>31</v>
      </c>
      <c r="U5397" t="s">
        <v>22</v>
      </c>
      <c r="V5397" t="s">
        <v>43</v>
      </c>
      <c r="W5397">
        <v>0.37</v>
      </c>
    </row>
    <row r="5398" spans="1:23" x14ac:dyDescent="0.3">
      <c r="A5398" t="s">
        <v>1143</v>
      </c>
      <c r="B5398" t="s">
        <v>1659</v>
      </c>
      <c r="D5398" s="1">
        <v>40097</v>
      </c>
      <c r="E5398" s="1">
        <v>40104</v>
      </c>
      <c r="F5398" s="1" t="str">
        <f t="shared" si="350"/>
        <v>October</v>
      </c>
      <c r="G5398" s="1" t="str">
        <f t="shared" si="351"/>
        <v>2009</v>
      </c>
      <c r="H5398" s="2">
        <f t="shared" si="352"/>
        <v>7</v>
      </c>
      <c r="I5398" s="2" t="b">
        <f t="shared" si="353"/>
        <v>0</v>
      </c>
      <c r="J5398" t="s">
        <v>17</v>
      </c>
      <c r="K5398">
        <v>13</v>
      </c>
      <c r="L5398">
        <v>1351.76</v>
      </c>
      <c r="M5398">
        <v>0.03</v>
      </c>
      <c r="N5398" t="s">
        <v>18</v>
      </c>
      <c r="O5398">
        <v>107.31</v>
      </c>
      <c r="P5398">
        <v>104.65</v>
      </c>
      <c r="Q5398">
        <v>18.93</v>
      </c>
      <c r="R5398" t="s">
        <v>678</v>
      </c>
      <c r="S5398" t="s">
        <v>140</v>
      </c>
      <c r="T5398" t="s">
        <v>31</v>
      </c>
      <c r="U5398" t="s">
        <v>22</v>
      </c>
      <c r="V5398" t="s">
        <v>28</v>
      </c>
      <c r="W5398">
        <v>0.57999999999999996</v>
      </c>
    </row>
    <row r="5399" spans="1:23" x14ac:dyDescent="0.3">
      <c r="A5399" t="s">
        <v>1143</v>
      </c>
      <c r="B5399" t="s">
        <v>1659</v>
      </c>
      <c r="D5399" s="1">
        <v>40097</v>
      </c>
      <c r="E5399" s="1">
        <v>40106</v>
      </c>
      <c r="F5399" s="1" t="str">
        <f t="shared" si="350"/>
        <v>October</v>
      </c>
      <c r="G5399" s="1" t="str">
        <f t="shared" si="351"/>
        <v>2009</v>
      </c>
      <c r="H5399" s="2">
        <f t="shared" si="352"/>
        <v>9</v>
      </c>
      <c r="I5399" s="2" t="b">
        <f t="shared" si="353"/>
        <v>0</v>
      </c>
      <c r="J5399" t="s">
        <v>17</v>
      </c>
      <c r="K5399">
        <v>49</v>
      </c>
      <c r="L5399">
        <v>595.4</v>
      </c>
      <c r="M5399">
        <v>0.03</v>
      </c>
      <c r="N5399" t="s">
        <v>18</v>
      </c>
      <c r="O5399">
        <v>-148.85</v>
      </c>
      <c r="P5399">
        <v>11.66</v>
      </c>
      <c r="Q5399">
        <v>7.95</v>
      </c>
      <c r="R5399" t="s">
        <v>678</v>
      </c>
      <c r="S5399" t="s">
        <v>140</v>
      </c>
      <c r="T5399" t="s">
        <v>31</v>
      </c>
      <c r="U5399" t="s">
        <v>22</v>
      </c>
      <c r="V5399" t="s">
        <v>60</v>
      </c>
      <c r="W5399">
        <v>0.57999999999999996</v>
      </c>
    </row>
    <row r="5400" spans="1:23" x14ac:dyDescent="0.3">
      <c r="A5400" t="s">
        <v>1255</v>
      </c>
      <c r="B5400" t="s">
        <v>1392</v>
      </c>
      <c r="D5400" s="1">
        <v>40571</v>
      </c>
      <c r="E5400" s="1">
        <v>40575</v>
      </c>
      <c r="F5400" s="1" t="str">
        <f t="shared" si="350"/>
        <v>February</v>
      </c>
      <c r="G5400" s="1" t="str">
        <f t="shared" si="351"/>
        <v>2011</v>
      </c>
      <c r="H5400" s="2">
        <f t="shared" si="352"/>
        <v>4</v>
      </c>
      <c r="I5400" s="2" t="b">
        <f t="shared" si="353"/>
        <v>0</v>
      </c>
      <c r="J5400" t="s">
        <v>17</v>
      </c>
      <c r="K5400">
        <v>41</v>
      </c>
      <c r="L5400">
        <v>12125.14</v>
      </c>
      <c r="M5400">
        <v>0.08</v>
      </c>
      <c r="N5400" t="s">
        <v>25</v>
      </c>
      <c r="O5400">
        <v>3376.03</v>
      </c>
      <c r="P5400">
        <v>297.64</v>
      </c>
      <c r="Q5400">
        <v>14.7</v>
      </c>
      <c r="R5400" t="s">
        <v>678</v>
      </c>
      <c r="S5400" t="s">
        <v>140</v>
      </c>
      <c r="T5400" t="s">
        <v>27</v>
      </c>
      <c r="U5400" t="s">
        <v>32</v>
      </c>
      <c r="V5400" t="s">
        <v>94</v>
      </c>
      <c r="W5400">
        <v>0.56999999999999995</v>
      </c>
    </row>
    <row r="5401" spans="1:23" x14ac:dyDescent="0.3">
      <c r="A5401" t="s">
        <v>1662</v>
      </c>
      <c r="B5401" t="s">
        <v>1049</v>
      </c>
      <c r="D5401" s="1">
        <v>40411</v>
      </c>
      <c r="E5401" s="1">
        <v>40413</v>
      </c>
      <c r="F5401" s="1" t="str">
        <f t="shared" si="350"/>
        <v>August</v>
      </c>
      <c r="G5401" s="1" t="str">
        <f t="shared" si="351"/>
        <v>2010</v>
      </c>
      <c r="H5401" s="2">
        <f t="shared" si="352"/>
        <v>2</v>
      </c>
      <c r="I5401" s="2" t="b">
        <f t="shared" si="353"/>
        <v>0</v>
      </c>
      <c r="J5401" t="s">
        <v>44</v>
      </c>
      <c r="K5401">
        <v>44</v>
      </c>
      <c r="L5401">
        <v>2094.9780000000001</v>
      </c>
      <c r="M5401">
        <v>0.06</v>
      </c>
      <c r="N5401" t="s">
        <v>39</v>
      </c>
      <c r="O5401">
        <v>697.29</v>
      </c>
      <c r="P5401">
        <v>55.99</v>
      </c>
      <c r="Q5401">
        <v>1.25</v>
      </c>
      <c r="R5401" t="s">
        <v>678</v>
      </c>
      <c r="S5401" t="s">
        <v>140</v>
      </c>
      <c r="T5401" t="s">
        <v>31</v>
      </c>
      <c r="U5401" t="s">
        <v>32</v>
      </c>
      <c r="V5401" t="s">
        <v>33</v>
      </c>
      <c r="W5401">
        <v>0.55000000000000004</v>
      </c>
    </row>
    <row r="5402" spans="1:23" x14ac:dyDescent="0.3">
      <c r="A5402" t="s">
        <v>1061</v>
      </c>
      <c r="B5402" t="s">
        <v>1358</v>
      </c>
      <c r="D5402" s="1">
        <v>40869</v>
      </c>
      <c r="E5402" s="1">
        <v>40870</v>
      </c>
      <c r="F5402" s="1" t="str">
        <f t="shared" si="350"/>
        <v>November</v>
      </c>
      <c r="G5402" s="1" t="str">
        <f t="shared" si="351"/>
        <v>2011</v>
      </c>
      <c r="H5402" s="2">
        <f t="shared" si="352"/>
        <v>1</v>
      </c>
      <c r="I5402" s="2" t="b">
        <f t="shared" si="353"/>
        <v>0</v>
      </c>
      <c r="J5402" t="s">
        <v>24</v>
      </c>
      <c r="K5402">
        <v>38</v>
      </c>
      <c r="L5402">
        <v>273.89</v>
      </c>
      <c r="M5402">
        <v>0.05</v>
      </c>
      <c r="N5402" t="s">
        <v>18</v>
      </c>
      <c r="O5402">
        <v>-160.4</v>
      </c>
      <c r="P5402">
        <v>7.3</v>
      </c>
      <c r="Q5402">
        <v>7.72</v>
      </c>
      <c r="R5402" t="s">
        <v>678</v>
      </c>
      <c r="S5402" t="s">
        <v>140</v>
      </c>
      <c r="T5402" t="s">
        <v>42</v>
      </c>
      <c r="U5402" t="s">
        <v>22</v>
      </c>
      <c r="V5402" t="s">
        <v>29</v>
      </c>
      <c r="W5402">
        <v>0.38</v>
      </c>
    </row>
    <row r="5403" spans="1:23" x14ac:dyDescent="0.3">
      <c r="A5403" t="s">
        <v>1555</v>
      </c>
      <c r="B5403" t="s">
        <v>1491</v>
      </c>
      <c r="D5403" s="1">
        <v>40276</v>
      </c>
      <c r="E5403" s="1">
        <v>40277</v>
      </c>
      <c r="F5403" s="1" t="str">
        <f t="shared" si="350"/>
        <v>April</v>
      </c>
      <c r="G5403" s="1" t="str">
        <f t="shared" si="351"/>
        <v>2010</v>
      </c>
      <c r="H5403" s="2">
        <f t="shared" si="352"/>
        <v>1</v>
      </c>
      <c r="I5403" s="2" t="b">
        <f t="shared" si="353"/>
        <v>0</v>
      </c>
      <c r="J5403" t="s">
        <v>34</v>
      </c>
      <c r="K5403">
        <v>3</v>
      </c>
      <c r="L5403">
        <v>451.81</v>
      </c>
      <c r="M5403">
        <v>0.05</v>
      </c>
      <c r="N5403" t="s">
        <v>18</v>
      </c>
      <c r="O5403">
        <v>-318.58999999999997</v>
      </c>
      <c r="P5403">
        <v>150.97999999999999</v>
      </c>
      <c r="Q5403">
        <v>13.99</v>
      </c>
      <c r="R5403" t="s">
        <v>678</v>
      </c>
      <c r="S5403" t="s">
        <v>140</v>
      </c>
      <c r="T5403" t="s">
        <v>42</v>
      </c>
      <c r="U5403" t="s">
        <v>32</v>
      </c>
      <c r="V5403" t="s">
        <v>94</v>
      </c>
      <c r="W5403">
        <v>0.38</v>
      </c>
    </row>
    <row r="5404" spans="1:23" x14ac:dyDescent="0.3">
      <c r="A5404" t="s">
        <v>1133</v>
      </c>
      <c r="B5404" t="s">
        <v>1556</v>
      </c>
      <c r="D5404" s="1">
        <v>40213</v>
      </c>
      <c r="E5404" s="1">
        <v>40214</v>
      </c>
      <c r="F5404" s="1" t="str">
        <f t="shared" si="350"/>
        <v>February</v>
      </c>
      <c r="G5404" s="1" t="str">
        <f t="shared" si="351"/>
        <v>2010</v>
      </c>
      <c r="H5404" s="2">
        <f t="shared" si="352"/>
        <v>1</v>
      </c>
      <c r="I5404" s="2" t="b">
        <f t="shared" si="353"/>
        <v>0</v>
      </c>
      <c r="J5404" t="s">
        <v>34</v>
      </c>
      <c r="K5404">
        <v>25</v>
      </c>
      <c r="L5404">
        <v>495.8</v>
      </c>
      <c r="M5404">
        <v>0.03</v>
      </c>
      <c r="N5404" t="s">
        <v>18</v>
      </c>
      <c r="O5404">
        <v>107.82</v>
      </c>
      <c r="P5404">
        <v>19.04</v>
      </c>
      <c r="Q5404">
        <v>6.38</v>
      </c>
      <c r="R5404" t="s">
        <v>678</v>
      </c>
      <c r="S5404" t="s">
        <v>140</v>
      </c>
      <c r="T5404" t="s">
        <v>31</v>
      </c>
      <c r="U5404" t="s">
        <v>36</v>
      </c>
      <c r="V5404" t="s">
        <v>37</v>
      </c>
      <c r="W5404">
        <v>0.56000000000000005</v>
      </c>
    </row>
    <row r="5405" spans="1:23" x14ac:dyDescent="0.3">
      <c r="A5405" t="s">
        <v>1133</v>
      </c>
      <c r="B5405" t="s">
        <v>1556</v>
      </c>
      <c r="D5405" s="1">
        <v>40213</v>
      </c>
      <c r="E5405" s="1">
        <v>40214</v>
      </c>
      <c r="F5405" s="1" t="str">
        <f t="shared" si="350"/>
        <v>February</v>
      </c>
      <c r="G5405" s="1" t="str">
        <f t="shared" si="351"/>
        <v>2010</v>
      </c>
      <c r="H5405" s="2">
        <f t="shared" si="352"/>
        <v>1</v>
      </c>
      <c r="I5405" s="2" t="b">
        <f t="shared" si="353"/>
        <v>0</v>
      </c>
      <c r="J5405" t="s">
        <v>34</v>
      </c>
      <c r="K5405">
        <v>28</v>
      </c>
      <c r="L5405">
        <v>1645.51</v>
      </c>
      <c r="M5405">
        <v>0.06</v>
      </c>
      <c r="N5405" t="s">
        <v>18</v>
      </c>
      <c r="O5405">
        <v>300.33999999999997</v>
      </c>
      <c r="P5405">
        <v>59.76</v>
      </c>
      <c r="Q5405">
        <v>9.7100000000000009</v>
      </c>
      <c r="R5405" t="s">
        <v>678</v>
      </c>
      <c r="S5405" t="s">
        <v>140</v>
      </c>
      <c r="T5405" t="s">
        <v>31</v>
      </c>
      <c r="U5405" t="s">
        <v>22</v>
      </c>
      <c r="V5405" t="s">
        <v>23</v>
      </c>
      <c r="W5405">
        <v>0.56999999999999995</v>
      </c>
    </row>
    <row r="5406" spans="1:23" x14ac:dyDescent="0.3">
      <c r="A5406" t="s">
        <v>1180</v>
      </c>
      <c r="B5406" t="s">
        <v>1181</v>
      </c>
      <c r="D5406" s="1">
        <v>41164</v>
      </c>
      <c r="E5406" s="1">
        <v>41164</v>
      </c>
      <c r="F5406" s="1" t="str">
        <f t="shared" si="350"/>
        <v>September</v>
      </c>
      <c r="G5406" s="1" t="str">
        <f t="shared" si="351"/>
        <v>2012</v>
      </c>
      <c r="H5406" s="2">
        <f t="shared" si="352"/>
        <v>0</v>
      </c>
      <c r="I5406" s="2" t="str">
        <f t="shared" si="353"/>
        <v>FREE DELIVERY</v>
      </c>
      <c r="J5406" t="s">
        <v>17</v>
      </c>
      <c r="K5406">
        <v>16</v>
      </c>
      <c r="L5406">
        <v>237.54</v>
      </c>
      <c r="M5406">
        <v>0.04</v>
      </c>
      <c r="N5406" t="s">
        <v>18</v>
      </c>
      <c r="O5406">
        <v>29.76</v>
      </c>
      <c r="P5406">
        <v>13.79</v>
      </c>
      <c r="Q5406">
        <v>8.7799999999999994</v>
      </c>
      <c r="R5406" t="s">
        <v>678</v>
      </c>
      <c r="S5406" t="s">
        <v>140</v>
      </c>
      <c r="T5406" t="s">
        <v>31</v>
      </c>
      <c r="U5406" t="s">
        <v>36</v>
      </c>
      <c r="V5406" t="s">
        <v>37</v>
      </c>
      <c r="W5406">
        <v>0.43</v>
      </c>
    </row>
    <row r="5407" spans="1:23" x14ac:dyDescent="0.3">
      <c r="A5407" t="s">
        <v>1180</v>
      </c>
      <c r="B5407" t="s">
        <v>1181</v>
      </c>
      <c r="D5407" s="1">
        <v>41164</v>
      </c>
      <c r="E5407" s="1">
        <v>41164</v>
      </c>
      <c r="F5407" s="1" t="str">
        <f t="shared" si="350"/>
        <v>September</v>
      </c>
      <c r="G5407" s="1" t="str">
        <f t="shared" si="351"/>
        <v>2012</v>
      </c>
      <c r="H5407" s="2">
        <f t="shared" si="352"/>
        <v>0</v>
      </c>
      <c r="I5407" s="2" t="str">
        <f t="shared" si="353"/>
        <v>FREE DELIVERY</v>
      </c>
      <c r="J5407" t="s">
        <v>17</v>
      </c>
      <c r="K5407">
        <v>3</v>
      </c>
      <c r="L5407">
        <v>143.5</v>
      </c>
      <c r="M5407">
        <v>0.08</v>
      </c>
      <c r="N5407" t="s">
        <v>18</v>
      </c>
      <c r="O5407">
        <v>-27.51</v>
      </c>
      <c r="P5407">
        <v>48.91</v>
      </c>
      <c r="Q5407">
        <v>5.81</v>
      </c>
      <c r="R5407" t="s">
        <v>678</v>
      </c>
      <c r="S5407" t="s">
        <v>140</v>
      </c>
      <c r="T5407" t="s">
        <v>31</v>
      </c>
      <c r="U5407" t="s">
        <v>22</v>
      </c>
      <c r="V5407" t="s">
        <v>43</v>
      </c>
      <c r="W5407">
        <v>0.38</v>
      </c>
    </row>
    <row r="5408" spans="1:23" x14ac:dyDescent="0.3">
      <c r="A5408" t="s">
        <v>1662</v>
      </c>
      <c r="B5408" t="s">
        <v>1049</v>
      </c>
      <c r="D5408" s="1">
        <v>40232</v>
      </c>
      <c r="E5408" s="1">
        <v>40234</v>
      </c>
      <c r="F5408" s="1" t="str">
        <f t="shared" si="350"/>
        <v>February</v>
      </c>
      <c r="G5408" s="1" t="str">
        <f t="shared" si="351"/>
        <v>2010</v>
      </c>
      <c r="H5408" s="2">
        <f t="shared" si="352"/>
        <v>2</v>
      </c>
      <c r="I5408" s="2" t="b">
        <f t="shared" si="353"/>
        <v>0</v>
      </c>
      <c r="J5408" t="s">
        <v>17</v>
      </c>
      <c r="K5408">
        <v>41</v>
      </c>
      <c r="L5408">
        <v>438.66</v>
      </c>
      <c r="M5408">
        <v>0.01</v>
      </c>
      <c r="N5408" t="s">
        <v>18</v>
      </c>
      <c r="O5408">
        <v>58.86</v>
      </c>
      <c r="P5408">
        <v>9.99</v>
      </c>
      <c r="Q5408">
        <v>4.78</v>
      </c>
      <c r="R5408" t="s">
        <v>678</v>
      </c>
      <c r="S5408" t="s">
        <v>140</v>
      </c>
      <c r="T5408" t="s">
        <v>42</v>
      </c>
      <c r="U5408" t="s">
        <v>22</v>
      </c>
      <c r="V5408" t="s">
        <v>43</v>
      </c>
      <c r="W5408">
        <v>0.4</v>
      </c>
    </row>
    <row r="5409" spans="1:23" x14ac:dyDescent="0.3">
      <c r="A5409" t="s">
        <v>1662</v>
      </c>
      <c r="B5409" t="s">
        <v>1049</v>
      </c>
      <c r="D5409" s="1">
        <v>40232</v>
      </c>
      <c r="E5409" s="1">
        <v>40239</v>
      </c>
      <c r="F5409" s="1" t="str">
        <f t="shared" si="350"/>
        <v>March</v>
      </c>
      <c r="G5409" s="1" t="str">
        <f t="shared" si="351"/>
        <v>2010</v>
      </c>
      <c r="H5409" s="2">
        <f t="shared" si="352"/>
        <v>7</v>
      </c>
      <c r="I5409" s="2" t="b">
        <f t="shared" si="353"/>
        <v>0</v>
      </c>
      <c r="J5409" t="s">
        <v>17</v>
      </c>
      <c r="K5409">
        <v>32</v>
      </c>
      <c r="L5409">
        <v>416.99</v>
      </c>
      <c r="M5409">
        <v>0.02</v>
      </c>
      <c r="N5409" t="s">
        <v>39</v>
      </c>
      <c r="O5409">
        <v>-93.62</v>
      </c>
      <c r="P5409">
        <v>12.88</v>
      </c>
      <c r="Q5409">
        <v>4.59</v>
      </c>
      <c r="R5409" t="s">
        <v>678</v>
      </c>
      <c r="S5409" t="s">
        <v>140</v>
      </c>
      <c r="T5409" t="s">
        <v>42</v>
      </c>
      <c r="U5409" t="s">
        <v>22</v>
      </c>
      <c r="V5409" t="s">
        <v>82</v>
      </c>
      <c r="W5409">
        <v>0.82</v>
      </c>
    </row>
    <row r="5410" spans="1:23" x14ac:dyDescent="0.3">
      <c r="A5410" t="s">
        <v>936</v>
      </c>
      <c r="B5410" t="s">
        <v>1213</v>
      </c>
      <c r="D5410" s="1">
        <v>40206</v>
      </c>
      <c r="E5410" s="1">
        <v>40208</v>
      </c>
      <c r="F5410" s="1" t="str">
        <f t="shared" si="350"/>
        <v>January</v>
      </c>
      <c r="G5410" s="1" t="str">
        <f t="shared" si="351"/>
        <v>2010</v>
      </c>
      <c r="H5410" s="2">
        <f t="shared" si="352"/>
        <v>2</v>
      </c>
      <c r="I5410" s="2" t="b">
        <f t="shared" si="353"/>
        <v>0</v>
      </c>
      <c r="J5410" t="s">
        <v>24</v>
      </c>
      <c r="K5410">
        <v>32</v>
      </c>
      <c r="L5410">
        <v>216.51</v>
      </c>
      <c r="M5410">
        <v>0.02</v>
      </c>
      <c r="N5410" t="s">
        <v>39</v>
      </c>
      <c r="O5410">
        <v>109.29</v>
      </c>
      <c r="P5410">
        <v>6.3</v>
      </c>
      <c r="Q5410">
        <v>0.5</v>
      </c>
      <c r="R5410" t="s">
        <v>678</v>
      </c>
      <c r="S5410" t="s">
        <v>140</v>
      </c>
      <c r="T5410" t="s">
        <v>27</v>
      </c>
      <c r="U5410" t="s">
        <v>22</v>
      </c>
      <c r="V5410" t="s">
        <v>57</v>
      </c>
      <c r="W5410">
        <v>0.39</v>
      </c>
    </row>
    <row r="5411" spans="1:23" x14ac:dyDescent="0.3">
      <c r="A5411" t="s">
        <v>1011</v>
      </c>
      <c r="B5411" t="s">
        <v>1660</v>
      </c>
      <c r="D5411" s="1">
        <v>40770</v>
      </c>
      <c r="E5411" s="1">
        <v>40771</v>
      </c>
      <c r="F5411" s="1" t="str">
        <f t="shared" si="350"/>
        <v>August</v>
      </c>
      <c r="G5411" s="1" t="str">
        <f t="shared" si="351"/>
        <v>2011</v>
      </c>
      <c r="H5411" s="2">
        <f t="shared" si="352"/>
        <v>1</v>
      </c>
      <c r="I5411" s="2" t="b">
        <f t="shared" si="353"/>
        <v>0</v>
      </c>
      <c r="J5411" t="s">
        <v>24</v>
      </c>
      <c r="K5411">
        <v>26</v>
      </c>
      <c r="L5411">
        <v>161.96</v>
      </c>
      <c r="M5411">
        <v>0</v>
      </c>
      <c r="N5411" t="s">
        <v>18</v>
      </c>
      <c r="O5411">
        <v>-51.12</v>
      </c>
      <c r="P5411">
        <v>5.78</v>
      </c>
      <c r="Q5411">
        <v>5.67</v>
      </c>
      <c r="R5411" t="s">
        <v>678</v>
      </c>
      <c r="S5411" t="s">
        <v>140</v>
      </c>
      <c r="T5411" t="s">
        <v>42</v>
      </c>
      <c r="U5411" t="s">
        <v>22</v>
      </c>
      <c r="V5411" t="s">
        <v>43</v>
      </c>
      <c r="W5411">
        <v>0.36</v>
      </c>
    </row>
    <row r="5412" spans="1:23" x14ac:dyDescent="0.3">
      <c r="A5412" t="s">
        <v>992</v>
      </c>
      <c r="B5412" t="s">
        <v>944</v>
      </c>
      <c r="D5412" s="1">
        <v>41028</v>
      </c>
      <c r="E5412" s="1">
        <v>41028</v>
      </c>
      <c r="F5412" s="1" t="str">
        <f t="shared" si="350"/>
        <v>April</v>
      </c>
      <c r="G5412" s="1" t="str">
        <f t="shared" si="351"/>
        <v>2012</v>
      </c>
      <c r="H5412" s="2">
        <f t="shared" si="352"/>
        <v>0</v>
      </c>
      <c r="I5412" s="2" t="str">
        <f t="shared" si="353"/>
        <v>FREE DELIVERY</v>
      </c>
      <c r="J5412" t="s">
        <v>17</v>
      </c>
      <c r="K5412">
        <v>35</v>
      </c>
      <c r="L5412">
        <v>587.91999999999996</v>
      </c>
      <c r="M5412">
        <v>0.09</v>
      </c>
      <c r="N5412" t="s">
        <v>18</v>
      </c>
      <c r="O5412">
        <v>-7.92</v>
      </c>
      <c r="P5412">
        <v>16.91</v>
      </c>
      <c r="Q5412">
        <v>6.25</v>
      </c>
      <c r="R5412" t="s">
        <v>678</v>
      </c>
      <c r="S5412" t="s">
        <v>140</v>
      </c>
      <c r="T5412" t="s">
        <v>31</v>
      </c>
      <c r="U5412" t="s">
        <v>22</v>
      </c>
      <c r="V5412" t="s">
        <v>23</v>
      </c>
      <c r="W5412">
        <v>0.57999999999999996</v>
      </c>
    </row>
    <row r="5413" spans="1:23" x14ac:dyDescent="0.3">
      <c r="A5413" t="s">
        <v>992</v>
      </c>
      <c r="B5413" t="s">
        <v>944</v>
      </c>
      <c r="D5413" s="1">
        <v>41028</v>
      </c>
      <c r="E5413" s="1">
        <v>41035</v>
      </c>
      <c r="F5413" s="1" t="str">
        <f t="shared" si="350"/>
        <v>May</v>
      </c>
      <c r="G5413" s="1" t="str">
        <f t="shared" si="351"/>
        <v>2012</v>
      </c>
      <c r="H5413" s="2">
        <f t="shared" si="352"/>
        <v>7</v>
      </c>
      <c r="I5413" s="2" t="b">
        <f t="shared" si="353"/>
        <v>0</v>
      </c>
      <c r="J5413" t="s">
        <v>17</v>
      </c>
      <c r="K5413">
        <v>7</v>
      </c>
      <c r="L5413">
        <v>2171.4639999999999</v>
      </c>
      <c r="M5413">
        <v>0.04</v>
      </c>
      <c r="N5413" t="s">
        <v>25</v>
      </c>
      <c r="O5413">
        <v>-209.56</v>
      </c>
      <c r="P5413">
        <v>376.13</v>
      </c>
      <c r="Q5413">
        <v>85.63</v>
      </c>
      <c r="R5413" t="s">
        <v>678</v>
      </c>
      <c r="S5413" t="s">
        <v>140</v>
      </c>
      <c r="T5413" t="s">
        <v>31</v>
      </c>
      <c r="U5413" t="s">
        <v>36</v>
      </c>
      <c r="V5413" t="s">
        <v>55</v>
      </c>
      <c r="W5413">
        <v>0.74</v>
      </c>
    </row>
    <row r="5414" spans="1:23" x14ac:dyDescent="0.3">
      <c r="A5414" t="s">
        <v>1637</v>
      </c>
      <c r="B5414" t="s">
        <v>1296</v>
      </c>
      <c r="D5414" s="1">
        <v>39850</v>
      </c>
      <c r="E5414" s="1">
        <v>39851</v>
      </c>
      <c r="F5414" s="1" t="str">
        <f t="shared" si="350"/>
        <v>February</v>
      </c>
      <c r="G5414" s="1" t="str">
        <f t="shared" si="351"/>
        <v>2009</v>
      </c>
      <c r="H5414" s="2">
        <f t="shared" si="352"/>
        <v>1</v>
      </c>
      <c r="I5414" s="2" t="b">
        <f t="shared" si="353"/>
        <v>0</v>
      </c>
      <c r="J5414" t="s">
        <v>24</v>
      </c>
      <c r="K5414">
        <v>16</v>
      </c>
      <c r="L5414">
        <v>950.46400000000006</v>
      </c>
      <c r="M5414">
        <v>0.02</v>
      </c>
      <c r="N5414" t="s">
        <v>18</v>
      </c>
      <c r="O5414">
        <v>-763.8</v>
      </c>
      <c r="P5414">
        <v>71.37</v>
      </c>
      <c r="Q5414">
        <v>69</v>
      </c>
      <c r="R5414" t="s">
        <v>678</v>
      </c>
      <c r="S5414" t="s">
        <v>140</v>
      </c>
      <c r="T5414" t="s">
        <v>21</v>
      </c>
      <c r="U5414" t="s">
        <v>36</v>
      </c>
      <c r="V5414" t="s">
        <v>55</v>
      </c>
      <c r="W5414">
        <v>0.68</v>
      </c>
    </row>
    <row r="5415" spans="1:23" x14ac:dyDescent="0.3">
      <c r="A5415" t="s">
        <v>1637</v>
      </c>
      <c r="B5415" t="s">
        <v>1296</v>
      </c>
      <c r="D5415" s="1">
        <v>39850</v>
      </c>
      <c r="E5415" s="1">
        <v>39852</v>
      </c>
      <c r="F5415" s="1" t="str">
        <f t="shared" si="350"/>
        <v>February</v>
      </c>
      <c r="G5415" s="1" t="str">
        <f t="shared" si="351"/>
        <v>2009</v>
      </c>
      <c r="H5415" s="2">
        <f t="shared" si="352"/>
        <v>2</v>
      </c>
      <c r="I5415" s="2" t="b">
        <f t="shared" si="353"/>
        <v>0</v>
      </c>
      <c r="J5415" t="s">
        <v>24</v>
      </c>
      <c r="K5415">
        <v>4</v>
      </c>
      <c r="L5415">
        <v>705.68700000000001</v>
      </c>
      <c r="M5415">
        <v>0.03</v>
      </c>
      <c r="N5415" t="s">
        <v>39</v>
      </c>
      <c r="O5415">
        <v>-803.08</v>
      </c>
      <c r="P5415">
        <v>205.99</v>
      </c>
      <c r="Q5415">
        <v>8.99</v>
      </c>
      <c r="R5415" t="s">
        <v>678</v>
      </c>
      <c r="S5415" t="s">
        <v>140</v>
      </c>
      <c r="T5415" t="s">
        <v>21</v>
      </c>
      <c r="U5415" t="s">
        <v>32</v>
      </c>
      <c r="V5415" t="s">
        <v>33</v>
      </c>
      <c r="W5415">
        <v>0.6</v>
      </c>
    </row>
    <row r="5416" spans="1:23" x14ac:dyDescent="0.3">
      <c r="A5416" t="s">
        <v>1664</v>
      </c>
      <c r="B5416" t="s">
        <v>1665</v>
      </c>
      <c r="D5416" s="1">
        <v>40747</v>
      </c>
      <c r="E5416" s="1">
        <v>40751</v>
      </c>
      <c r="F5416" s="1" t="str">
        <f t="shared" si="350"/>
        <v>July</v>
      </c>
      <c r="G5416" s="1" t="str">
        <f t="shared" si="351"/>
        <v>2011</v>
      </c>
      <c r="H5416" s="2">
        <f t="shared" si="352"/>
        <v>4</v>
      </c>
      <c r="I5416" s="2" t="b">
        <f t="shared" si="353"/>
        <v>0</v>
      </c>
      <c r="J5416" t="s">
        <v>17</v>
      </c>
      <c r="K5416">
        <v>3</v>
      </c>
      <c r="L5416">
        <v>58.63</v>
      </c>
      <c r="M5416">
        <v>0</v>
      </c>
      <c r="N5416" t="s">
        <v>18</v>
      </c>
      <c r="O5416">
        <v>-40.86</v>
      </c>
      <c r="P5416">
        <v>17.48</v>
      </c>
      <c r="Q5416">
        <v>1.99</v>
      </c>
      <c r="R5416" t="s">
        <v>678</v>
      </c>
      <c r="S5416" t="s">
        <v>140</v>
      </c>
      <c r="T5416" t="s">
        <v>21</v>
      </c>
      <c r="U5416" t="s">
        <v>32</v>
      </c>
      <c r="V5416" t="s">
        <v>48</v>
      </c>
      <c r="W5416">
        <v>0.45</v>
      </c>
    </row>
    <row r="5417" spans="1:23" x14ac:dyDescent="0.3">
      <c r="A5417" t="s">
        <v>1664</v>
      </c>
      <c r="B5417" t="s">
        <v>1665</v>
      </c>
      <c r="D5417" s="1">
        <v>40747</v>
      </c>
      <c r="E5417" s="1">
        <v>40747</v>
      </c>
      <c r="F5417" s="1" t="str">
        <f t="shared" si="350"/>
        <v>July</v>
      </c>
      <c r="G5417" s="1" t="str">
        <f t="shared" si="351"/>
        <v>2011</v>
      </c>
      <c r="H5417" s="2">
        <f t="shared" si="352"/>
        <v>0</v>
      </c>
      <c r="I5417" s="2" t="str">
        <f t="shared" si="353"/>
        <v>FREE DELIVERY</v>
      </c>
      <c r="J5417" t="s">
        <v>17</v>
      </c>
      <c r="K5417">
        <v>13</v>
      </c>
      <c r="L5417">
        <v>94.99</v>
      </c>
      <c r="M5417">
        <v>0.06</v>
      </c>
      <c r="N5417" t="s">
        <v>18</v>
      </c>
      <c r="O5417">
        <v>-106.29</v>
      </c>
      <c r="P5417">
        <v>6.98</v>
      </c>
      <c r="Q5417">
        <v>9.69</v>
      </c>
      <c r="R5417" t="s">
        <v>678</v>
      </c>
      <c r="S5417" t="s">
        <v>140</v>
      </c>
      <c r="T5417" t="s">
        <v>21</v>
      </c>
      <c r="U5417" t="s">
        <v>22</v>
      </c>
      <c r="V5417" t="s">
        <v>23</v>
      </c>
      <c r="W5417">
        <v>0.83</v>
      </c>
    </row>
    <row r="5418" spans="1:23" x14ac:dyDescent="0.3">
      <c r="A5418" t="s">
        <v>1133</v>
      </c>
      <c r="B5418" t="s">
        <v>1556</v>
      </c>
      <c r="D5418" s="1">
        <v>40650</v>
      </c>
      <c r="E5418" s="1">
        <v>40652</v>
      </c>
      <c r="F5418" s="1" t="str">
        <f t="shared" si="350"/>
        <v>April</v>
      </c>
      <c r="G5418" s="1" t="str">
        <f t="shared" si="351"/>
        <v>2011</v>
      </c>
      <c r="H5418" s="2">
        <f t="shared" si="352"/>
        <v>2</v>
      </c>
      <c r="I5418" s="2" t="b">
        <f t="shared" si="353"/>
        <v>0</v>
      </c>
      <c r="J5418" t="s">
        <v>52</v>
      </c>
      <c r="K5418">
        <v>8</v>
      </c>
      <c r="L5418">
        <v>22.37</v>
      </c>
      <c r="M5418">
        <v>0.04</v>
      </c>
      <c r="N5418" t="s">
        <v>18</v>
      </c>
      <c r="O5418">
        <v>-14.09</v>
      </c>
      <c r="P5418">
        <v>2.6</v>
      </c>
      <c r="Q5418">
        <v>2.4</v>
      </c>
      <c r="R5418" t="s">
        <v>678</v>
      </c>
      <c r="S5418" t="s">
        <v>140</v>
      </c>
      <c r="T5418" t="s">
        <v>31</v>
      </c>
      <c r="U5418" t="s">
        <v>22</v>
      </c>
      <c r="V5418" t="s">
        <v>60</v>
      </c>
      <c r="W5418">
        <v>0.57999999999999996</v>
      </c>
    </row>
    <row r="5419" spans="1:23" x14ac:dyDescent="0.3">
      <c r="A5419" t="s">
        <v>1133</v>
      </c>
      <c r="B5419" t="s">
        <v>1556</v>
      </c>
      <c r="D5419" s="1">
        <v>39920</v>
      </c>
      <c r="E5419" s="1">
        <v>39920</v>
      </c>
      <c r="F5419" s="1" t="str">
        <f t="shared" si="350"/>
        <v>April</v>
      </c>
      <c r="G5419" s="1" t="str">
        <f t="shared" si="351"/>
        <v>2009</v>
      </c>
      <c r="H5419" s="2">
        <f t="shared" si="352"/>
        <v>0</v>
      </c>
      <c r="I5419" s="2" t="str">
        <f t="shared" si="353"/>
        <v>FREE DELIVERY</v>
      </c>
      <c r="J5419" t="s">
        <v>17</v>
      </c>
      <c r="K5419">
        <v>41</v>
      </c>
      <c r="L5419">
        <v>17853.64</v>
      </c>
      <c r="M5419">
        <v>0.02</v>
      </c>
      <c r="N5419" t="s">
        <v>18</v>
      </c>
      <c r="O5419">
        <v>6227.33</v>
      </c>
      <c r="P5419">
        <v>419.19</v>
      </c>
      <c r="Q5419">
        <v>19.989999999999998</v>
      </c>
      <c r="R5419" t="s">
        <v>678</v>
      </c>
      <c r="S5419" t="s">
        <v>140</v>
      </c>
      <c r="T5419" t="s">
        <v>31</v>
      </c>
      <c r="U5419" t="s">
        <v>22</v>
      </c>
      <c r="V5419" t="s">
        <v>23</v>
      </c>
      <c r="W5419">
        <v>0.57999999999999996</v>
      </c>
    </row>
    <row r="5420" spans="1:23" x14ac:dyDescent="0.3">
      <c r="A5420" t="s">
        <v>1662</v>
      </c>
      <c r="B5420" t="s">
        <v>1049</v>
      </c>
      <c r="D5420" s="1">
        <v>40082</v>
      </c>
      <c r="E5420" s="1">
        <v>40085</v>
      </c>
      <c r="F5420" s="1" t="str">
        <f t="shared" si="350"/>
        <v>September</v>
      </c>
      <c r="G5420" s="1" t="str">
        <f t="shared" si="351"/>
        <v>2009</v>
      </c>
      <c r="H5420" s="2">
        <f t="shared" si="352"/>
        <v>3</v>
      </c>
      <c r="I5420" s="2" t="b">
        <f t="shared" si="353"/>
        <v>0</v>
      </c>
      <c r="J5420" t="s">
        <v>52</v>
      </c>
      <c r="K5420">
        <v>26</v>
      </c>
      <c r="L5420">
        <v>539.66</v>
      </c>
      <c r="M5420">
        <v>0</v>
      </c>
      <c r="N5420" t="s">
        <v>39</v>
      </c>
      <c r="O5420">
        <v>147.08000000000001</v>
      </c>
      <c r="P5420">
        <v>19.98</v>
      </c>
      <c r="Q5420">
        <v>5.97</v>
      </c>
      <c r="R5420" t="s">
        <v>678</v>
      </c>
      <c r="S5420" t="s">
        <v>140</v>
      </c>
      <c r="T5420" t="s">
        <v>31</v>
      </c>
      <c r="U5420" t="s">
        <v>22</v>
      </c>
      <c r="V5420" t="s">
        <v>43</v>
      </c>
      <c r="W5420">
        <v>0.38</v>
      </c>
    </row>
    <row r="5421" spans="1:23" x14ac:dyDescent="0.3">
      <c r="A5421" t="s">
        <v>1110</v>
      </c>
      <c r="B5421" t="s">
        <v>1657</v>
      </c>
      <c r="D5421" s="1">
        <v>40444</v>
      </c>
      <c r="E5421" s="1">
        <v>40445</v>
      </c>
      <c r="F5421" s="1" t="str">
        <f t="shared" si="350"/>
        <v>September</v>
      </c>
      <c r="G5421" s="1" t="str">
        <f t="shared" si="351"/>
        <v>2010</v>
      </c>
      <c r="H5421" s="2">
        <f t="shared" si="352"/>
        <v>1</v>
      </c>
      <c r="I5421" s="2" t="b">
        <f t="shared" si="353"/>
        <v>0</v>
      </c>
      <c r="J5421" t="s">
        <v>24</v>
      </c>
      <c r="K5421">
        <v>43</v>
      </c>
      <c r="L5421">
        <v>4620.53</v>
      </c>
      <c r="M5421">
        <v>0</v>
      </c>
      <c r="N5421" t="s">
        <v>18</v>
      </c>
      <c r="O5421">
        <v>1025.23</v>
      </c>
      <c r="P5421">
        <v>99.99</v>
      </c>
      <c r="Q5421">
        <v>19.989999999999998</v>
      </c>
      <c r="R5421" t="s">
        <v>678</v>
      </c>
      <c r="S5421" t="s">
        <v>140</v>
      </c>
      <c r="T5421" t="s">
        <v>31</v>
      </c>
      <c r="U5421" t="s">
        <v>32</v>
      </c>
      <c r="V5421" t="s">
        <v>48</v>
      </c>
      <c r="W5421">
        <v>0.52</v>
      </c>
    </row>
    <row r="5422" spans="1:23" x14ac:dyDescent="0.3">
      <c r="A5422" t="s">
        <v>1662</v>
      </c>
      <c r="B5422" t="s">
        <v>1049</v>
      </c>
      <c r="D5422" s="1">
        <v>40578</v>
      </c>
      <c r="E5422" s="1">
        <v>40579</v>
      </c>
      <c r="F5422" s="1" t="str">
        <f t="shared" si="350"/>
        <v>February</v>
      </c>
      <c r="G5422" s="1" t="str">
        <f t="shared" si="351"/>
        <v>2011</v>
      </c>
      <c r="H5422" s="2">
        <f t="shared" si="352"/>
        <v>1</v>
      </c>
      <c r="I5422" s="2" t="b">
        <f t="shared" si="353"/>
        <v>0</v>
      </c>
      <c r="J5422" t="s">
        <v>34</v>
      </c>
      <c r="K5422">
        <v>9</v>
      </c>
      <c r="L5422">
        <v>2502.67</v>
      </c>
      <c r="M5422">
        <v>0.1</v>
      </c>
      <c r="N5422" t="s">
        <v>25</v>
      </c>
      <c r="O5422">
        <v>-198.8</v>
      </c>
      <c r="P5422">
        <v>300.98</v>
      </c>
      <c r="Q5422">
        <v>64.73</v>
      </c>
      <c r="R5422" t="s">
        <v>678</v>
      </c>
      <c r="S5422" t="s">
        <v>140</v>
      </c>
      <c r="T5422" t="s">
        <v>31</v>
      </c>
      <c r="U5422" t="s">
        <v>36</v>
      </c>
      <c r="V5422" t="s">
        <v>67</v>
      </c>
      <c r="W5422">
        <v>0.56000000000000005</v>
      </c>
    </row>
    <row r="5423" spans="1:23" x14ac:dyDescent="0.3">
      <c r="A5423" t="s">
        <v>1544</v>
      </c>
      <c r="B5423" t="s">
        <v>1473</v>
      </c>
      <c r="D5423" s="1">
        <v>40300</v>
      </c>
      <c r="E5423" s="1">
        <v>40302</v>
      </c>
      <c r="F5423" s="1" t="str">
        <f t="shared" si="350"/>
        <v>May</v>
      </c>
      <c r="G5423" s="1" t="str">
        <f t="shared" si="351"/>
        <v>2010</v>
      </c>
      <c r="H5423" s="2">
        <f t="shared" si="352"/>
        <v>2</v>
      </c>
      <c r="I5423" s="2" t="b">
        <f t="shared" si="353"/>
        <v>0</v>
      </c>
      <c r="J5423" t="s">
        <v>24</v>
      </c>
      <c r="K5423">
        <v>38</v>
      </c>
      <c r="L5423">
        <v>3016.85</v>
      </c>
      <c r="M5423">
        <v>0.05</v>
      </c>
      <c r="N5423" t="s">
        <v>18</v>
      </c>
      <c r="O5423">
        <v>-967.67</v>
      </c>
      <c r="P5423">
        <v>80.98</v>
      </c>
      <c r="Q5423">
        <v>35</v>
      </c>
      <c r="R5423" t="s">
        <v>678</v>
      </c>
      <c r="S5423" t="s">
        <v>140</v>
      </c>
      <c r="T5423" t="s">
        <v>31</v>
      </c>
      <c r="U5423" t="s">
        <v>22</v>
      </c>
      <c r="V5423" t="s">
        <v>23</v>
      </c>
      <c r="W5423">
        <v>0.81</v>
      </c>
    </row>
    <row r="5424" spans="1:23" x14ac:dyDescent="0.3">
      <c r="A5424" t="s">
        <v>1544</v>
      </c>
      <c r="B5424" t="s">
        <v>1473</v>
      </c>
      <c r="D5424" s="1">
        <v>40300</v>
      </c>
      <c r="E5424" s="1">
        <v>40303</v>
      </c>
      <c r="F5424" s="1" t="str">
        <f t="shared" si="350"/>
        <v>May</v>
      </c>
      <c r="G5424" s="1" t="str">
        <f t="shared" si="351"/>
        <v>2010</v>
      </c>
      <c r="H5424" s="2">
        <f t="shared" si="352"/>
        <v>3</v>
      </c>
      <c r="I5424" s="2" t="b">
        <f t="shared" si="353"/>
        <v>0</v>
      </c>
      <c r="J5424" t="s">
        <v>24</v>
      </c>
      <c r="K5424">
        <v>11</v>
      </c>
      <c r="L5424">
        <v>48.5</v>
      </c>
      <c r="M5424">
        <v>7.0000000000000007E-2</v>
      </c>
      <c r="N5424" t="s">
        <v>39</v>
      </c>
      <c r="O5424">
        <v>23.88</v>
      </c>
      <c r="P5424">
        <v>3.15</v>
      </c>
      <c r="Q5424">
        <v>0.5</v>
      </c>
      <c r="R5424" t="s">
        <v>678</v>
      </c>
      <c r="S5424" t="s">
        <v>140</v>
      </c>
      <c r="T5424" t="s">
        <v>31</v>
      </c>
      <c r="U5424" t="s">
        <v>22</v>
      </c>
      <c r="V5424" t="s">
        <v>57</v>
      </c>
      <c r="W5424">
        <v>0.37</v>
      </c>
    </row>
    <row r="5425" spans="1:23" x14ac:dyDescent="0.3">
      <c r="A5425" t="s">
        <v>1666</v>
      </c>
      <c r="B5425" t="s">
        <v>1144</v>
      </c>
      <c r="D5425" s="1">
        <v>41252</v>
      </c>
      <c r="E5425" s="1">
        <v>41254</v>
      </c>
      <c r="F5425" s="1" t="str">
        <f t="shared" si="350"/>
        <v>December</v>
      </c>
      <c r="G5425" s="1" t="str">
        <f t="shared" si="351"/>
        <v>2012</v>
      </c>
      <c r="H5425" s="2">
        <f t="shared" si="352"/>
        <v>2</v>
      </c>
      <c r="I5425" s="2" t="b">
        <f t="shared" si="353"/>
        <v>0</v>
      </c>
      <c r="J5425" t="s">
        <v>44</v>
      </c>
      <c r="K5425">
        <v>4</v>
      </c>
      <c r="L5425">
        <v>6095.14</v>
      </c>
      <c r="M5425">
        <v>0.06</v>
      </c>
      <c r="N5425" t="s">
        <v>25</v>
      </c>
      <c r="O5425">
        <v>-3001.28</v>
      </c>
      <c r="P5425">
        <v>1500.97</v>
      </c>
      <c r="Q5425">
        <v>29.7</v>
      </c>
      <c r="R5425" t="s">
        <v>678</v>
      </c>
      <c r="S5425" t="s">
        <v>140</v>
      </c>
      <c r="T5425" t="s">
        <v>21</v>
      </c>
      <c r="U5425" t="s">
        <v>32</v>
      </c>
      <c r="V5425" t="s">
        <v>94</v>
      </c>
      <c r="W5425">
        <v>0.56999999999999995</v>
      </c>
    </row>
    <row r="5426" spans="1:23" x14ac:dyDescent="0.3">
      <c r="A5426" t="s">
        <v>1666</v>
      </c>
      <c r="B5426" t="s">
        <v>1144</v>
      </c>
      <c r="D5426" s="1">
        <v>41252</v>
      </c>
      <c r="E5426" s="1">
        <v>41255</v>
      </c>
      <c r="F5426" s="1" t="str">
        <f t="shared" si="350"/>
        <v>December</v>
      </c>
      <c r="G5426" s="1" t="str">
        <f t="shared" si="351"/>
        <v>2012</v>
      </c>
      <c r="H5426" s="2">
        <f t="shared" si="352"/>
        <v>3</v>
      </c>
      <c r="I5426" s="2" t="b">
        <f t="shared" si="353"/>
        <v>0</v>
      </c>
      <c r="J5426" t="s">
        <v>44</v>
      </c>
      <c r="K5426">
        <v>46</v>
      </c>
      <c r="L5426">
        <v>3776.28</v>
      </c>
      <c r="M5426">
        <v>0.06</v>
      </c>
      <c r="N5426" t="s">
        <v>25</v>
      </c>
      <c r="O5426">
        <v>579.79</v>
      </c>
      <c r="P5426">
        <v>80.97</v>
      </c>
      <c r="Q5426">
        <v>30.06</v>
      </c>
      <c r="R5426" t="s">
        <v>678</v>
      </c>
      <c r="S5426" t="s">
        <v>140</v>
      </c>
      <c r="T5426" t="s">
        <v>21</v>
      </c>
      <c r="U5426" t="s">
        <v>32</v>
      </c>
      <c r="V5426" t="s">
        <v>94</v>
      </c>
      <c r="W5426">
        <v>0.4</v>
      </c>
    </row>
    <row r="5427" spans="1:23" x14ac:dyDescent="0.3">
      <c r="A5427" t="s">
        <v>1666</v>
      </c>
      <c r="B5427" t="s">
        <v>1144</v>
      </c>
      <c r="D5427" s="1">
        <v>41252</v>
      </c>
      <c r="E5427" s="1">
        <v>41254</v>
      </c>
      <c r="F5427" s="1" t="str">
        <f t="shared" si="350"/>
        <v>December</v>
      </c>
      <c r="G5427" s="1" t="str">
        <f t="shared" si="351"/>
        <v>2012</v>
      </c>
      <c r="H5427" s="2">
        <f t="shared" si="352"/>
        <v>2</v>
      </c>
      <c r="I5427" s="2" t="b">
        <f t="shared" si="353"/>
        <v>0</v>
      </c>
      <c r="J5427" t="s">
        <v>44</v>
      </c>
      <c r="K5427">
        <v>29</v>
      </c>
      <c r="L5427">
        <v>1487.8995</v>
      </c>
      <c r="M5427">
        <v>0.09</v>
      </c>
      <c r="N5427" t="s">
        <v>18</v>
      </c>
      <c r="O5427">
        <v>79.319999999999993</v>
      </c>
      <c r="P5427">
        <v>65.989999999999995</v>
      </c>
      <c r="Q5427">
        <v>8.99</v>
      </c>
      <c r="R5427" t="s">
        <v>678</v>
      </c>
      <c r="S5427" t="s">
        <v>140</v>
      </c>
      <c r="T5427" t="s">
        <v>21</v>
      </c>
      <c r="U5427" t="s">
        <v>32</v>
      </c>
      <c r="V5427" t="s">
        <v>33</v>
      </c>
      <c r="W5427">
        <v>0.56000000000000005</v>
      </c>
    </row>
    <row r="5428" spans="1:23" x14ac:dyDescent="0.3">
      <c r="A5428" t="s">
        <v>1666</v>
      </c>
      <c r="B5428" t="s">
        <v>1144</v>
      </c>
      <c r="D5428" s="1">
        <v>41057</v>
      </c>
      <c r="E5428" s="1">
        <v>41059</v>
      </c>
      <c r="F5428" s="1" t="str">
        <f t="shared" si="350"/>
        <v>May</v>
      </c>
      <c r="G5428" s="1" t="str">
        <f t="shared" si="351"/>
        <v>2012</v>
      </c>
      <c r="H5428" s="2">
        <f t="shared" si="352"/>
        <v>2</v>
      </c>
      <c r="I5428" s="2" t="b">
        <f t="shared" si="353"/>
        <v>0</v>
      </c>
      <c r="J5428" t="s">
        <v>24</v>
      </c>
      <c r="K5428">
        <v>40</v>
      </c>
      <c r="L5428">
        <v>250.6</v>
      </c>
      <c r="M5428">
        <v>0.1</v>
      </c>
      <c r="N5428" t="s">
        <v>39</v>
      </c>
      <c r="O5428">
        <v>-107.06</v>
      </c>
      <c r="P5428">
        <v>6.48</v>
      </c>
      <c r="Q5428">
        <v>6.22</v>
      </c>
      <c r="R5428" t="s">
        <v>678</v>
      </c>
      <c r="S5428" t="s">
        <v>140</v>
      </c>
      <c r="T5428" t="s">
        <v>21</v>
      </c>
      <c r="U5428" t="s">
        <v>22</v>
      </c>
      <c r="V5428" t="s">
        <v>43</v>
      </c>
      <c r="W5428">
        <v>0.37</v>
      </c>
    </row>
    <row r="5429" spans="1:23" x14ac:dyDescent="0.3">
      <c r="A5429" t="s">
        <v>1662</v>
      </c>
      <c r="B5429" t="s">
        <v>1049</v>
      </c>
      <c r="D5429" s="1">
        <v>40869</v>
      </c>
      <c r="E5429" s="1">
        <v>40871</v>
      </c>
      <c r="F5429" s="1" t="str">
        <f t="shared" si="350"/>
        <v>November</v>
      </c>
      <c r="G5429" s="1" t="str">
        <f t="shared" si="351"/>
        <v>2011</v>
      </c>
      <c r="H5429" s="2">
        <f t="shared" si="352"/>
        <v>2</v>
      </c>
      <c r="I5429" s="2" t="b">
        <f t="shared" si="353"/>
        <v>0</v>
      </c>
      <c r="J5429" t="s">
        <v>44</v>
      </c>
      <c r="K5429">
        <v>15</v>
      </c>
      <c r="L5429">
        <v>107.63</v>
      </c>
      <c r="M5429">
        <v>0</v>
      </c>
      <c r="N5429" t="s">
        <v>18</v>
      </c>
      <c r="O5429">
        <v>-29.89</v>
      </c>
      <c r="P5429">
        <v>6.81</v>
      </c>
      <c r="Q5429">
        <v>5.48</v>
      </c>
      <c r="R5429" t="s">
        <v>678</v>
      </c>
      <c r="S5429" t="s">
        <v>140</v>
      </c>
      <c r="T5429" t="s">
        <v>42</v>
      </c>
      <c r="U5429" t="s">
        <v>22</v>
      </c>
      <c r="V5429" t="s">
        <v>29</v>
      </c>
      <c r="W5429">
        <v>0.37</v>
      </c>
    </row>
    <row r="5430" spans="1:23" x14ac:dyDescent="0.3">
      <c r="A5430" t="s">
        <v>1110</v>
      </c>
      <c r="B5430" t="s">
        <v>1657</v>
      </c>
      <c r="D5430" s="1">
        <v>40094</v>
      </c>
      <c r="E5430" s="1">
        <v>40095</v>
      </c>
      <c r="F5430" s="1" t="str">
        <f t="shared" si="350"/>
        <v>October</v>
      </c>
      <c r="G5430" s="1" t="str">
        <f t="shared" si="351"/>
        <v>2009</v>
      </c>
      <c r="H5430" s="2">
        <f t="shared" si="352"/>
        <v>1</v>
      </c>
      <c r="I5430" s="2" t="b">
        <f t="shared" si="353"/>
        <v>0</v>
      </c>
      <c r="J5430" t="s">
        <v>52</v>
      </c>
      <c r="K5430">
        <v>23</v>
      </c>
      <c r="L5430">
        <v>68.73</v>
      </c>
      <c r="M5430">
        <v>7.0000000000000007E-2</v>
      </c>
      <c r="N5430" t="s">
        <v>18</v>
      </c>
      <c r="O5430">
        <v>17.170000000000002</v>
      </c>
      <c r="P5430">
        <v>2.94</v>
      </c>
      <c r="Q5430">
        <v>0.81</v>
      </c>
      <c r="R5430" t="s">
        <v>678</v>
      </c>
      <c r="S5430" t="s">
        <v>140</v>
      </c>
      <c r="T5430" t="s">
        <v>31</v>
      </c>
      <c r="U5430" t="s">
        <v>22</v>
      </c>
      <c r="V5430" t="s">
        <v>60</v>
      </c>
      <c r="W5430">
        <v>0.4</v>
      </c>
    </row>
    <row r="5431" spans="1:23" x14ac:dyDescent="0.3">
      <c r="A5431" t="s">
        <v>1661</v>
      </c>
      <c r="B5431" t="s">
        <v>1460</v>
      </c>
      <c r="D5431" s="1">
        <v>41131</v>
      </c>
      <c r="E5431" s="1">
        <v>41133</v>
      </c>
      <c r="F5431" s="1" t="str">
        <f t="shared" si="350"/>
        <v>August</v>
      </c>
      <c r="G5431" s="1" t="str">
        <f t="shared" si="351"/>
        <v>2012</v>
      </c>
      <c r="H5431" s="2">
        <f t="shared" si="352"/>
        <v>2</v>
      </c>
      <c r="I5431" s="2" t="b">
        <f t="shared" si="353"/>
        <v>0</v>
      </c>
      <c r="J5431" t="s">
        <v>34</v>
      </c>
      <c r="K5431">
        <v>41</v>
      </c>
      <c r="L5431">
        <v>4359</v>
      </c>
      <c r="M5431">
        <v>0.02</v>
      </c>
      <c r="N5431" t="s">
        <v>18</v>
      </c>
      <c r="O5431">
        <v>907.67</v>
      </c>
      <c r="P5431">
        <v>99.99</v>
      </c>
      <c r="Q5431">
        <v>19.989999999999998</v>
      </c>
      <c r="R5431" t="s">
        <v>678</v>
      </c>
      <c r="S5431" t="s">
        <v>140</v>
      </c>
      <c r="T5431" t="s">
        <v>31</v>
      </c>
      <c r="U5431" t="s">
        <v>32</v>
      </c>
      <c r="V5431" t="s">
        <v>48</v>
      </c>
      <c r="W5431">
        <v>0.52</v>
      </c>
    </row>
    <row r="5432" spans="1:23" x14ac:dyDescent="0.3">
      <c r="A5432" t="s">
        <v>1544</v>
      </c>
      <c r="B5432" t="s">
        <v>1473</v>
      </c>
      <c r="D5432" s="1">
        <v>40780</v>
      </c>
      <c r="E5432" s="1">
        <v>40782</v>
      </c>
      <c r="F5432" s="1" t="str">
        <f t="shared" si="350"/>
        <v>August</v>
      </c>
      <c r="G5432" s="1" t="str">
        <f t="shared" si="351"/>
        <v>2011</v>
      </c>
      <c r="H5432" s="2">
        <f t="shared" si="352"/>
        <v>2</v>
      </c>
      <c r="I5432" s="2" t="b">
        <f t="shared" si="353"/>
        <v>0</v>
      </c>
      <c r="J5432" t="s">
        <v>34</v>
      </c>
      <c r="K5432">
        <v>32</v>
      </c>
      <c r="L5432">
        <v>3046.01</v>
      </c>
      <c r="M5432">
        <v>0.08</v>
      </c>
      <c r="N5432" t="s">
        <v>25</v>
      </c>
      <c r="O5432">
        <v>998.65</v>
      </c>
      <c r="P5432">
        <v>100.97</v>
      </c>
      <c r="Q5432">
        <v>14</v>
      </c>
      <c r="R5432" t="s">
        <v>678</v>
      </c>
      <c r="S5432" t="s">
        <v>140</v>
      </c>
      <c r="T5432" t="s">
        <v>31</v>
      </c>
      <c r="U5432" t="s">
        <v>32</v>
      </c>
      <c r="V5432" t="s">
        <v>94</v>
      </c>
      <c r="W5432">
        <v>0.37</v>
      </c>
    </row>
    <row r="5433" spans="1:23" x14ac:dyDescent="0.3">
      <c r="A5433" t="s">
        <v>1544</v>
      </c>
      <c r="B5433" t="s">
        <v>1473</v>
      </c>
      <c r="D5433" s="1">
        <v>40780</v>
      </c>
      <c r="E5433" s="1">
        <v>40781</v>
      </c>
      <c r="F5433" s="1" t="str">
        <f t="shared" si="350"/>
        <v>August</v>
      </c>
      <c r="G5433" s="1" t="str">
        <f t="shared" si="351"/>
        <v>2011</v>
      </c>
      <c r="H5433" s="2">
        <f t="shared" si="352"/>
        <v>1</v>
      </c>
      <c r="I5433" s="2" t="b">
        <f t="shared" si="353"/>
        <v>0</v>
      </c>
      <c r="J5433" t="s">
        <v>34</v>
      </c>
      <c r="K5433">
        <v>15</v>
      </c>
      <c r="L5433">
        <v>353.52</v>
      </c>
      <c r="M5433">
        <v>0.04</v>
      </c>
      <c r="N5433" t="s">
        <v>18</v>
      </c>
      <c r="O5433">
        <v>51.53</v>
      </c>
      <c r="P5433">
        <v>22.84</v>
      </c>
      <c r="Q5433">
        <v>8.18</v>
      </c>
      <c r="R5433" t="s">
        <v>678</v>
      </c>
      <c r="S5433" t="s">
        <v>140</v>
      </c>
      <c r="T5433" t="s">
        <v>31</v>
      </c>
      <c r="U5433" t="s">
        <v>22</v>
      </c>
      <c r="V5433" t="s">
        <v>43</v>
      </c>
      <c r="W5433">
        <v>0.39</v>
      </c>
    </row>
    <row r="5434" spans="1:23" x14ac:dyDescent="0.3">
      <c r="A5434" t="s">
        <v>1662</v>
      </c>
      <c r="B5434" t="s">
        <v>1049</v>
      </c>
      <c r="D5434" s="1">
        <v>40805</v>
      </c>
      <c r="E5434" s="1">
        <v>40807</v>
      </c>
      <c r="F5434" s="1" t="str">
        <f t="shared" si="350"/>
        <v>September</v>
      </c>
      <c r="G5434" s="1" t="str">
        <f t="shared" si="351"/>
        <v>2011</v>
      </c>
      <c r="H5434" s="2">
        <f t="shared" si="352"/>
        <v>2</v>
      </c>
      <c r="I5434" s="2" t="b">
        <f t="shared" si="353"/>
        <v>0</v>
      </c>
      <c r="J5434" t="s">
        <v>34</v>
      </c>
      <c r="K5434">
        <v>46</v>
      </c>
      <c r="L5434">
        <v>636.5</v>
      </c>
      <c r="M5434">
        <v>0.01</v>
      </c>
      <c r="N5434" t="s">
        <v>18</v>
      </c>
      <c r="O5434">
        <v>-71.98</v>
      </c>
      <c r="P5434">
        <v>12.99</v>
      </c>
      <c r="Q5434">
        <v>9.44</v>
      </c>
      <c r="R5434" t="s">
        <v>678</v>
      </c>
      <c r="S5434" t="s">
        <v>140</v>
      </c>
      <c r="T5434" t="s">
        <v>31</v>
      </c>
      <c r="U5434" t="s">
        <v>32</v>
      </c>
      <c r="V5434" t="s">
        <v>94</v>
      </c>
      <c r="W5434">
        <v>0.39</v>
      </c>
    </row>
    <row r="5435" spans="1:23" x14ac:dyDescent="0.3">
      <c r="A5435" t="s">
        <v>1662</v>
      </c>
      <c r="B5435" t="s">
        <v>1049</v>
      </c>
      <c r="D5435" s="1">
        <v>40805</v>
      </c>
      <c r="E5435" s="1">
        <v>40807</v>
      </c>
      <c r="F5435" s="1" t="str">
        <f t="shared" si="350"/>
        <v>September</v>
      </c>
      <c r="G5435" s="1" t="str">
        <f t="shared" si="351"/>
        <v>2011</v>
      </c>
      <c r="H5435" s="2">
        <f t="shared" si="352"/>
        <v>2</v>
      </c>
      <c r="I5435" s="2" t="b">
        <f t="shared" si="353"/>
        <v>0</v>
      </c>
      <c r="J5435" t="s">
        <v>34</v>
      </c>
      <c r="K5435">
        <v>25</v>
      </c>
      <c r="L5435">
        <v>2614.3705</v>
      </c>
      <c r="M5435">
        <v>7.0000000000000007E-2</v>
      </c>
      <c r="N5435" t="s">
        <v>18</v>
      </c>
      <c r="O5435">
        <v>384.01</v>
      </c>
      <c r="P5435">
        <v>125.99</v>
      </c>
      <c r="Q5435">
        <v>7.69</v>
      </c>
      <c r="R5435" t="s">
        <v>678</v>
      </c>
      <c r="S5435" t="s">
        <v>140</v>
      </c>
      <c r="T5435" t="s">
        <v>31</v>
      </c>
      <c r="U5435" t="s">
        <v>32</v>
      </c>
      <c r="V5435" t="s">
        <v>33</v>
      </c>
      <c r="W5435">
        <v>0.57999999999999996</v>
      </c>
    </row>
    <row r="5436" spans="1:23" x14ac:dyDescent="0.3">
      <c r="A5436" t="s">
        <v>1662</v>
      </c>
      <c r="B5436" t="s">
        <v>1049</v>
      </c>
      <c r="D5436" s="1">
        <v>40106</v>
      </c>
      <c r="E5436" s="1">
        <v>40108</v>
      </c>
      <c r="F5436" s="1" t="str">
        <f t="shared" si="350"/>
        <v>October</v>
      </c>
      <c r="G5436" s="1" t="str">
        <f t="shared" si="351"/>
        <v>2009</v>
      </c>
      <c r="H5436" s="2">
        <f t="shared" si="352"/>
        <v>2</v>
      </c>
      <c r="I5436" s="2" t="b">
        <f t="shared" si="353"/>
        <v>0</v>
      </c>
      <c r="J5436" t="s">
        <v>52</v>
      </c>
      <c r="K5436">
        <v>39</v>
      </c>
      <c r="L5436">
        <v>12073.06</v>
      </c>
      <c r="M5436">
        <v>0.03</v>
      </c>
      <c r="N5436" t="s">
        <v>18</v>
      </c>
      <c r="O5436">
        <v>5081.87</v>
      </c>
      <c r="P5436">
        <v>315.98</v>
      </c>
      <c r="Q5436">
        <v>19.989999999999998</v>
      </c>
      <c r="R5436" t="s">
        <v>678</v>
      </c>
      <c r="S5436" t="s">
        <v>140</v>
      </c>
      <c r="T5436" t="s">
        <v>42</v>
      </c>
      <c r="U5436" t="s">
        <v>22</v>
      </c>
      <c r="V5436" t="s">
        <v>29</v>
      </c>
      <c r="W5436">
        <v>0.38</v>
      </c>
    </row>
    <row r="5437" spans="1:23" x14ac:dyDescent="0.3">
      <c r="A5437" t="s">
        <v>1662</v>
      </c>
      <c r="B5437" t="s">
        <v>1049</v>
      </c>
      <c r="D5437" s="1">
        <v>40106</v>
      </c>
      <c r="E5437" s="1">
        <v>40107</v>
      </c>
      <c r="F5437" s="1" t="str">
        <f t="shared" si="350"/>
        <v>October</v>
      </c>
      <c r="G5437" s="1" t="str">
        <f t="shared" si="351"/>
        <v>2009</v>
      </c>
      <c r="H5437" s="2">
        <f t="shared" si="352"/>
        <v>1</v>
      </c>
      <c r="I5437" s="2" t="b">
        <f t="shared" si="353"/>
        <v>0</v>
      </c>
      <c r="J5437" t="s">
        <v>52</v>
      </c>
      <c r="K5437">
        <v>25</v>
      </c>
      <c r="L5437">
        <v>6685.05</v>
      </c>
      <c r="M5437">
        <v>0.09</v>
      </c>
      <c r="N5437" t="s">
        <v>18</v>
      </c>
      <c r="O5437">
        <v>1653.6</v>
      </c>
      <c r="P5437">
        <v>276.2</v>
      </c>
      <c r="Q5437">
        <v>24.49</v>
      </c>
      <c r="R5437" t="s">
        <v>678</v>
      </c>
      <c r="S5437" t="s">
        <v>140</v>
      </c>
      <c r="T5437" t="s">
        <v>42</v>
      </c>
      <c r="U5437" t="s">
        <v>36</v>
      </c>
      <c r="V5437" t="s">
        <v>67</v>
      </c>
    </row>
    <row r="5438" spans="1:23" x14ac:dyDescent="0.3">
      <c r="A5438" t="s">
        <v>1662</v>
      </c>
      <c r="B5438" t="s">
        <v>1049</v>
      </c>
      <c r="D5438" s="1">
        <v>40106</v>
      </c>
      <c r="E5438" s="1">
        <v>40107</v>
      </c>
      <c r="F5438" s="1" t="str">
        <f t="shared" si="350"/>
        <v>October</v>
      </c>
      <c r="G5438" s="1" t="str">
        <f t="shared" si="351"/>
        <v>2009</v>
      </c>
      <c r="H5438" s="2">
        <f t="shared" si="352"/>
        <v>1</v>
      </c>
      <c r="I5438" s="2" t="b">
        <f t="shared" si="353"/>
        <v>0</v>
      </c>
      <c r="J5438" t="s">
        <v>52</v>
      </c>
      <c r="K5438">
        <v>18</v>
      </c>
      <c r="L5438">
        <v>1175.53</v>
      </c>
      <c r="M5438">
        <v>0.03</v>
      </c>
      <c r="N5438" t="s">
        <v>18</v>
      </c>
      <c r="O5438">
        <v>257.58999999999997</v>
      </c>
      <c r="P5438">
        <v>63.94</v>
      </c>
      <c r="Q5438">
        <v>14.48</v>
      </c>
      <c r="R5438" t="s">
        <v>678</v>
      </c>
      <c r="S5438" t="s">
        <v>140</v>
      </c>
      <c r="T5438" t="s">
        <v>42</v>
      </c>
      <c r="U5438" t="s">
        <v>36</v>
      </c>
      <c r="V5438" t="s">
        <v>37</v>
      </c>
      <c r="W5438">
        <v>0.46</v>
      </c>
    </row>
    <row r="5439" spans="1:23" x14ac:dyDescent="0.3">
      <c r="A5439" t="s">
        <v>1143</v>
      </c>
      <c r="B5439" t="s">
        <v>1659</v>
      </c>
      <c r="D5439" s="1">
        <v>40453</v>
      </c>
      <c r="E5439" s="1">
        <v>40454</v>
      </c>
      <c r="F5439" s="1" t="str">
        <f t="shared" si="350"/>
        <v>October</v>
      </c>
      <c r="G5439" s="1" t="str">
        <f t="shared" si="351"/>
        <v>2010</v>
      </c>
      <c r="H5439" s="2">
        <f t="shared" si="352"/>
        <v>1</v>
      </c>
      <c r="I5439" s="2" t="b">
        <f t="shared" si="353"/>
        <v>0</v>
      </c>
      <c r="J5439" t="s">
        <v>24</v>
      </c>
      <c r="K5439">
        <v>19</v>
      </c>
      <c r="L5439">
        <v>178.44</v>
      </c>
      <c r="M5439">
        <v>0.03</v>
      </c>
      <c r="N5439" t="s">
        <v>18</v>
      </c>
      <c r="O5439">
        <v>50.13</v>
      </c>
      <c r="P5439">
        <v>9.11</v>
      </c>
      <c r="Q5439">
        <v>2.15</v>
      </c>
      <c r="R5439" t="s">
        <v>678</v>
      </c>
      <c r="S5439" t="s">
        <v>140</v>
      </c>
      <c r="T5439" t="s">
        <v>31</v>
      </c>
      <c r="U5439" t="s">
        <v>22</v>
      </c>
      <c r="V5439" t="s">
        <v>43</v>
      </c>
      <c r="W5439">
        <v>0.4</v>
      </c>
    </row>
    <row r="5440" spans="1:23" x14ac:dyDescent="0.3">
      <c r="A5440" t="s">
        <v>1110</v>
      </c>
      <c r="B5440" t="s">
        <v>1657</v>
      </c>
      <c r="D5440" s="1">
        <v>40879</v>
      </c>
      <c r="E5440" s="1">
        <v>40880</v>
      </c>
      <c r="F5440" s="1" t="str">
        <f t="shared" si="350"/>
        <v>December</v>
      </c>
      <c r="G5440" s="1" t="str">
        <f t="shared" si="351"/>
        <v>2011</v>
      </c>
      <c r="H5440" s="2">
        <f t="shared" si="352"/>
        <v>1</v>
      </c>
      <c r="I5440" s="2" t="b">
        <f t="shared" si="353"/>
        <v>0</v>
      </c>
      <c r="J5440" t="s">
        <v>24</v>
      </c>
      <c r="K5440">
        <v>31</v>
      </c>
      <c r="L5440">
        <v>472.35</v>
      </c>
      <c r="M5440">
        <v>0.03</v>
      </c>
      <c r="N5440" t="s">
        <v>18</v>
      </c>
      <c r="O5440">
        <v>61.68</v>
      </c>
      <c r="P5440">
        <v>14.48</v>
      </c>
      <c r="Q5440">
        <v>6.46</v>
      </c>
      <c r="R5440" t="s">
        <v>678</v>
      </c>
      <c r="S5440" t="s">
        <v>140</v>
      </c>
      <c r="T5440" t="s">
        <v>27</v>
      </c>
      <c r="U5440" t="s">
        <v>22</v>
      </c>
      <c r="V5440" t="s">
        <v>29</v>
      </c>
      <c r="W5440">
        <v>0.38</v>
      </c>
    </row>
    <row r="5441" spans="1:23" x14ac:dyDescent="0.3">
      <c r="A5441" t="s">
        <v>1061</v>
      </c>
      <c r="B5441" t="s">
        <v>1358</v>
      </c>
      <c r="D5441" s="1">
        <v>40016</v>
      </c>
      <c r="E5441" s="1">
        <v>40018</v>
      </c>
      <c r="F5441" s="1" t="str">
        <f t="shared" si="350"/>
        <v>July</v>
      </c>
      <c r="G5441" s="1" t="str">
        <f t="shared" si="351"/>
        <v>2009</v>
      </c>
      <c r="H5441" s="2">
        <f t="shared" si="352"/>
        <v>2</v>
      </c>
      <c r="I5441" s="2" t="b">
        <f t="shared" si="353"/>
        <v>0</v>
      </c>
      <c r="J5441" t="s">
        <v>17</v>
      </c>
      <c r="K5441">
        <v>44</v>
      </c>
      <c r="L5441">
        <v>505.01</v>
      </c>
      <c r="M5441">
        <v>0.06</v>
      </c>
      <c r="N5441" t="s">
        <v>18</v>
      </c>
      <c r="O5441">
        <v>-43.52</v>
      </c>
      <c r="P5441">
        <v>11.97</v>
      </c>
      <c r="Q5441">
        <v>4.9800000000000004</v>
      </c>
      <c r="R5441" t="s">
        <v>678</v>
      </c>
      <c r="S5441" t="s">
        <v>140</v>
      </c>
      <c r="T5441" t="s">
        <v>42</v>
      </c>
      <c r="U5441" t="s">
        <v>22</v>
      </c>
      <c r="V5441" t="s">
        <v>28</v>
      </c>
      <c r="W5441">
        <v>0.57999999999999996</v>
      </c>
    </row>
    <row r="5442" spans="1:23" x14ac:dyDescent="0.3">
      <c r="A5442" t="s">
        <v>1061</v>
      </c>
      <c r="B5442" t="s">
        <v>1358</v>
      </c>
      <c r="D5442" s="1">
        <v>40016</v>
      </c>
      <c r="E5442" s="1">
        <v>40023</v>
      </c>
      <c r="F5442" s="1" t="str">
        <f t="shared" si="350"/>
        <v>July</v>
      </c>
      <c r="G5442" s="1" t="str">
        <f t="shared" si="351"/>
        <v>2009</v>
      </c>
      <c r="H5442" s="2">
        <f t="shared" si="352"/>
        <v>7</v>
      </c>
      <c r="I5442" s="2" t="b">
        <f t="shared" si="353"/>
        <v>0</v>
      </c>
      <c r="J5442" t="s">
        <v>17</v>
      </c>
      <c r="K5442">
        <v>41</v>
      </c>
      <c r="L5442">
        <v>286.75</v>
      </c>
      <c r="M5442">
        <v>0.06</v>
      </c>
      <c r="N5442" t="s">
        <v>18</v>
      </c>
      <c r="O5442">
        <v>98.44</v>
      </c>
      <c r="P5442">
        <v>6.98</v>
      </c>
      <c r="Q5442">
        <v>1.6</v>
      </c>
      <c r="R5442" t="s">
        <v>678</v>
      </c>
      <c r="S5442" t="s">
        <v>140</v>
      </c>
      <c r="T5442" t="s">
        <v>42</v>
      </c>
      <c r="U5442" t="s">
        <v>22</v>
      </c>
      <c r="V5442" t="s">
        <v>43</v>
      </c>
      <c r="W5442">
        <v>0.38</v>
      </c>
    </row>
    <row r="5443" spans="1:23" x14ac:dyDescent="0.3">
      <c r="A5443" t="s">
        <v>1133</v>
      </c>
      <c r="B5443" t="s">
        <v>1556</v>
      </c>
      <c r="D5443" s="1">
        <v>40905</v>
      </c>
      <c r="E5443" s="1">
        <v>40907</v>
      </c>
      <c r="F5443" s="1" t="str">
        <f t="shared" ref="F5443:F5506" si="354">TEXT(E5443,"mmmm")</f>
        <v>December</v>
      </c>
      <c r="G5443" s="1" t="str">
        <f t="shared" ref="G5443:G5506" si="355">TEXT(E5443,"yyyy")</f>
        <v>2011</v>
      </c>
      <c r="H5443" s="2">
        <f t="shared" ref="H5443:H5506" si="356">E5443-D5443</f>
        <v>2</v>
      </c>
      <c r="I5443" s="2" t="b">
        <f t="shared" ref="I5443:I5506" si="357">IF(H5443&lt;1,IF(AND(H5443&gt;0,H5443&lt;2),"ONE DAY", "FREE DELIVERY"))</f>
        <v>0</v>
      </c>
      <c r="J5443" t="s">
        <v>34</v>
      </c>
      <c r="K5443">
        <v>32</v>
      </c>
      <c r="L5443">
        <v>980.07</v>
      </c>
      <c r="M5443">
        <v>0.09</v>
      </c>
      <c r="N5443" t="s">
        <v>18</v>
      </c>
      <c r="O5443">
        <v>337.25</v>
      </c>
      <c r="P5443">
        <v>30.98</v>
      </c>
      <c r="Q5443">
        <v>5.76</v>
      </c>
      <c r="R5443" t="s">
        <v>678</v>
      </c>
      <c r="S5443" t="s">
        <v>140</v>
      </c>
      <c r="T5443" t="s">
        <v>31</v>
      </c>
      <c r="U5443" t="s">
        <v>22</v>
      </c>
      <c r="V5443" t="s">
        <v>43</v>
      </c>
      <c r="W5443">
        <v>0.4</v>
      </c>
    </row>
    <row r="5444" spans="1:23" x14ac:dyDescent="0.3">
      <c r="A5444" t="s">
        <v>992</v>
      </c>
      <c r="B5444" t="s">
        <v>944</v>
      </c>
      <c r="D5444" s="1">
        <v>40064</v>
      </c>
      <c r="E5444" s="1">
        <v>40066</v>
      </c>
      <c r="F5444" s="1" t="str">
        <f t="shared" si="354"/>
        <v>September</v>
      </c>
      <c r="G5444" s="1" t="str">
        <f t="shared" si="355"/>
        <v>2009</v>
      </c>
      <c r="H5444" s="2">
        <f t="shared" si="356"/>
        <v>2</v>
      </c>
      <c r="I5444" s="2" t="b">
        <f t="shared" si="357"/>
        <v>0</v>
      </c>
      <c r="J5444" t="s">
        <v>52</v>
      </c>
      <c r="K5444">
        <v>31</v>
      </c>
      <c r="L5444">
        <v>353.25</v>
      </c>
      <c r="M5444">
        <v>0.02</v>
      </c>
      <c r="N5444" t="s">
        <v>18</v>
      </c>
      <c r="O5444">
        <v>60.06</v>
      </c>
      <c r="P5444">
        <v>11.55</v>
      </c>
      <c r="Q5444">
        <v>2.36</v>
      </c>
      <c r="R5444" t="s">
        <v>678</v>
      </c>
      <c r="S5444" t="s">
        <v>140</v>
      </c>
      <c r="T5444" t="s">
        <v>31</v>
      </c>
      <c r="U5444" t="s">
        <v>22</v>
      </c>
      <c r="V5444" t="s">
        <v>60</v>
      </c>
      <c r="W5444">
        <v>0.55000000000000004</v>
      </c>
    </row>
    <row r="5445" spans="1:23" x14ac:dyDescent="0.3">
      <c r="A5445" t="s">
        <v>1255</v>
      </c>
      <c r="B5445" t="s">
        <v>1392</v>
      </c>
      <c r="D5445" s="1">
        <v>40624</v>
      </c>
      <c r="E5445" s="1">
        <v>40626</v>
      </c>
      <c r="F5445" s="1" t="str">
        <f t="shared" si="354"/>
        <v>March</v>
      </c>
      <c r="G5445" s="1" t="str">
        <f t="shared" si="355"/>
        <v>2011</v>
      </c>
      <c r="H5445" s="2">
        <f t="shared" si="356"/>
        <v>2</v>
      </c>
      <c r="I5445" s="2" t="b">
        <f t="shared" si="357"/>
        <v>0</v>
      </c>
      <c r="J5445" t="s">
        <v>24</v>
      </c>
      <c r="K5445">
        <v>7</v>
      </c>
      <c r="L5445">
        <v>30.1</v>
      </c>
      <c r="M5445">
        <v>0.09</v>
      </c>
      <c r="N5445" t="s">
        <v>18</v>
      </c>
      <c r="O5445">
        <v>-28.31</v>
      </c>
      <c r="P5445">
        <v>3.58</v>
      </c>
      <c r="Q5445">
        <v>5.47</v>
      </c>
      <c r="R5445" t="s">
        <v>678</v>
      </c>
      <c r="S5445" t="s">
        <v>140</v>
      </c>
      <c r="T5445" t="s">
        <v>27</v>
      </c>
      <c r="U5445" t="s">
        <v>22</v>
      </c>
      <c r="V5445" t="s">
        <v>29</v>
      </c>
      <c r="W5445">
        <v>0.37</v>
      </c>
    </row>
    <row r="5446" spans="1:23" x14ac:dyDescent="0.3">
      <c r="A5446" t="s">
        <v>1637</v>
      </c>
      <c r="B5446" t="s">
        <v>1296</v>
      </c>
      <c r="D5446" s="1">
        <v>40028</v>
      </c>
      <c r="E5446" s="1">
        <v>40030</v>
      </c>
      <c r="F5446" s="1" t="str">
        <f t="shared" si="354"/>
        <v>August</v>
      </c>
      <c r="G5446" s="1" t="str">
        <f t="shared" si="355"/>
        <v>2009</v>
      </c>
      <c r="H5446" s="2">
        <f t="shared" si="356"/>
        <v>2</v>
      </c>
      <c r="I5446" s="2" t="b">
        <f t="shared" si="357"/>
        <v>0</v>
      </c>
      <c r="J5446" t="s">
        <v>17</v>
      </c>
      <c r="K5446">
        <v>24</v>
      </c>
      <c r="L5446">
        <v>4547.26</v>
      </c>
      <c r="M5446">
        <v>0</v>
      </c>
      <c r="N5446" t="s">
        <v>25</v>
      </c>
      <c r="O5446">
        <v>468.27</v>
      </c>
      <c r="P5446">
        <v>180.98</v>
      </c>
      <c r="Q5446">
        <v>30</v>
      </c>
      <c r="R5446" t="s">
        <v>678</v>
      </c>
      <c r="S5446" t="s">
        <v>140</v>
      </c>
      <c r="T5446" t="s">
        <v>21</v>
      </c>
      <c r="U5446" t="s">
        <v>36</v>
      </c>
      <c r="V5446" t="s">
        <v>67</v>
      </c>
      <c r="W5446">
        <v>0.69</v>
      </c>
    </row>
    <row r="5447" spans="1:23" x14ac:dyDescent="0.3">
      <c r="A5447" t="s">
        <v>1559</v>
      </c>
      <c r="B5447" t="s">
        <v>1658</v>
      </c>
      <c r="D5447" s="1">
        <v>40196</v>
      </c>
      <c r="E5447" s="1">
        <v>40198</v>
      </c>
      <c r="F5447" s="1" t="str">
        <f t="shared" si="354"/>
        <v>January</v>
      </c>
      <c r="G5447" s="1" t="str">
        <f t="shared" si="355"/>
        <v>2010</v>
      </c>
      <c r="H5447" s="2">
        <f t="shared" si="356"/>
        <v>2</v>
      </c>
      <c r="I5447" s="2" t="b">
        <f t="shared" si="357"/>
        <v>0</v>
      </c>
      <c r="J5447" t="s">
        <v>24</v>
      </c>
      <c r="K5447">
        <v>26</v>
      </c>
      <c r="L5447">
        <v>430.33</v>
      </c>
      <c r="M5447">
        <v>0.08</v>
      </c>
      <c r="N5447" t="s">
        <v>18</v>
      </c>
      <c r="O5447">
        <v>85.48</v>
      </c>
      <c r="P5447">
        <v>17.78</v>
      </c>
      <c r="Q5447">
        <v>5.03</v>
      </c>
      <c r="R5447" t="s">
        <v>678</v>
      </c>
      <c r="S5447" t="s">
        <v>140</v>
      </c>
      <c r="T5447" t="s">
        <v>42</v>
      </c>
      <c r="U5447" t="s">
        <v>36</v>
      </c>
      <c r="V5447" t="s">
        <v>37</v>
      </c>
      <c r="W5447">
        <v>0.54</v>
      </c>
    </row>
    <row r="5448" spans="1:23" x14ac:dyDescent="0.3">
      <c r="A5448" t="s">
        <v>1559</v>
      </c>
      <c r="B5448" t="s">
        <v>1658</v>
      </c>
      <c r="D5448" s="1">
        <v>40196</v>
      </c>
      <c r="E5448" s="1">
        <v>40197</v>
      </c>
      <c r="F5448" s="1" t="str">
        <f t="shared" si="354"/>
        <v>January</v>
      </c>
      <c r="G5448" s="1" t="str">
        <f t="shared" si="355"/>
        <v>2010</v>
      </c>
      <c r="H5448" s="2">
        <f t="shared" si="356"/>
        <v>1</v>
      </c>
      <c r="I5448" s="2" t="b">
        <f t="shared" si="357"/>
        <v>0</v>
      </c>
      <c r="J5448" t="s">
        <v>24</v>
      </c>
      <c r="K5448">
        <v>46</v>
      </c>
      <c r="L5448">
        <v>1221.47</v>
      </c>
      <c r="M5448">
        <v>0.09</v>
      </c>
      <c r="N5448" t="s">
        <v>18</v>
      </c>
      <c r="O5448">
        <v>-233.14</v>
      </c>
      <c r="P5448">
        <v>28.28</v>
      </c>
      <c r="Q5448">
        <v>13.99</v>
      </c>
      <c r="R5448" t="s">
        <v>678</v>
      </c>
      <c r="S5448" t="s">
        <v>140</v>
      </c>
      <c r="T5448" t="s">
        <v>42</v>
      </c>
      <c r="U5448" t="s">
        <v>22</v>
      </c>
      <c r="V5448" t="s">
        <v>23</v>
      </c>
      <c r="W5448">
        <v>0.57999999999999996</v>
      </c>
    </row>
    <row r="5449" spans="1:23" x14ac:dyDescent="0.3">
      <c r="A5449" t="s">
        <v>1255</v>
      </c>
      <c r="B5449" t="s">
        <v>1392</v>
      </c>
      <c r="D5449" s="1">
        <v>40952</v>
      </c>
      <c r="E5449" s="1">
        <v>40953</v>
      </c>
      <c r="F5449" s="1" t="str">
        <f t="shared" si="354"/>
        <v>February</v>
      </c>
      <c r="G5449" s="1" t="str">
        <f t="shared" si="355"/>
        <v>2012</v>
      </c>
      <c r="H5449" s="2">
        <f t="shared" si="356"/>
        <v>1</v>
      </c>
      <c r="I5449" s="2" t="b">
        <f t="shared" si="357"/>
        <v>0</v>
      </c>
      <c r="J5449" t="s">
        <v>52</v>
      </c>
      <c r="K5449">
        <v>15</v>
      </c>
      <c r="L5449">
        <v>128.27000000000001</v>
      </c>
      <c r="M5449">
        <v>0</v>
      </c>
      <c r="N5449" t="s">
        <v>18</v>
      </c>
      <c r="O5449">
        <v>22.85</v>
      </c>
      <c r="P5449">
        <v>7.89</v>
      </c>
      <c r="Q5449">
        <v>2.82</v>
      </c>
      <c r="R5449" t="s">
        <v>678</v>
      </c>
      <c r="S5449" t="s">
        <v>140</v>
      </c>
      <c r="T5449" t="s">
        <v>27</v>
      </c>
      <c r="U5449" t="s">
        <v>22</v>
      </c>
      <c r="V5449" t="s">
        <v>46</v>
      </c>
      <c r="W5449">
        <v>0.4</v>
      </c>
    </row>
    <row r="5450" spans="1:23" x14ac:dyDescent="0.3">
      <c r="A5450" t="s">
        <v>1133</v>
      </c>
      <c r="B5450" t="s">
        <v>1556</v>
      </c>
      <c r="D5450" s="1">
        <v>40068</v>
      </c>
      <c r="E5450" s="1">
        <v>40073</v>
      </c>
      <c r="F5450" s="1" t="str">
        <f t="shared" si="354"/>
        <v>September</v>
      </c>
      <c r="G5450" s="1" t="str">
        <f t="shared" si="355"/>
        <v>2009</v>
      </c>
      <c r="H5450" s="2">
        <f t="shared" si="356"/>
        <v>5</v>
      </c>
      <c r="I5450" s="2" t="b">
        <f t="shared" si="357"/>
        <v>0</v>
      </c>
      <c r="J5450" t="s">
        <v>17</v>
      </c>
      <c r="K5450">
        <v>4</v>
      </c>
      <c r="L5450">
        <v>292.34050000000002</v>
      </c>
      <c r="M5450">
        <v>0.01</v>
      </c>
      <c r="N5450" t="s">
        <v>18</v>
      </c>
      <c r="O5450">
        <v>-420.59</v>
      </c>
      <c r="P5450">
        <v>85.99</v>
      </c>
      <c r="Q5450">
        <v>0.99</v>
      </c>
      <c r="R5450" t="s">
        <v>678</v>
      </c>
      <c r="S5450" t="s">
        <v>140</v>
      </c>
      <c r="T5450" t="s">
        <v>31</v>
      </c>
      <c r="U5450" t="s">
        <v>32</v>
      </c>
      <c r="V5450" t="s">
        <v>33</v>
      </c>
      <c r="W5450">
        <v>0.85</v>
      </c>
    </row>
    <row r="5451" spans="1:23" x14ac:dyDescent="0.3">
      <c r="A5451" t="s">
        <v>1555</v>
      </c>
      <c r="B5451" t="s">
        <v>1491</v>
      </c>
      <c r="D5451" s="1">
        <v>39995</v>
      </c>
      <c r="E5451" s="1">
        <v>39996</v>
      </c>
      <c r="F5451" s="1" t="str">
        <f t="shared" si="354"/>
        <v>July</v>
      </c>
      <c r="G5451" s="1" t="str">
        <f t="shared" si="355"/>
        <v>2009</v>
      </c>
      <c r="H5451" s="2">
        <f t="shared" si="356"/>
        <v>1</v>
      </c>
      <c r="I5451" s="2" t="b">
        <f t="shared" si="357"/>
        <v>0</v>
      </c>
      <c r="J5451" t="s">
        <v>34</v>
      </c>
      <c r="K5451">
        <v>8</v>
      </c>
      <c r="L5451">
        <v>253.26</v>
      </c>
      <c r="M5451">
        <v>0.02</v>
      </c>
      <c r="N5451" t="s">
        <v>18</v>
      </c>
      <c r="O5451">
        <v>49.66</v>
      </c>
      <c r="P5451">
        <v>29.17</v>
      </c>
      <c r="Q5451">
        <v>6.27</v>
      </c>
      <c r="R5451" t="s">
        <v>678</v>
      </c>
      <c r="S5451" t="s">
        <v>140</v>
      </c>
      <c r="T5451" t="s">
        <v>42</v>
      </c>
      <c r="U5451" t="s">
        <v>22</v>
      </c>
      <c r="V5451" t="s">
        <v>29</v>
      </c>
      <c r="W5451">
        <v>0.37</v>
      </c>
    </row>
    <row r="5452" spans="1:23" x14ac:dyDescent="0.3">
      <c r="A5452" t="s">
        <v>1555</v>
      </c>
      <c r="B5452" t="s">
        <v>1491</v>
      </c>
      <c r="D5452" s="1">
        <v>39995</v>
      </c>
      <c r="E5452" s="1">
        <v>39997</v>
      </c>
      <c r="F5452" s="1" t="str">
        <f t="shared" si="354"/>
        <v>July</v>
      </c>
      <c r="G5452" s="1" t="str">
        <f t="shared" si="355"/>
        <v>2009</v>
      </c>
      <c r="H5452" s="2">
        <f t="shared" si="356"/>
        <v>2</v>
      </c>
      <c r="I5452" s="2" t="b">
        <f t="shared" si="357"/>
        <v>0</v>
      </c>
      <c r="J5452" t="s">
        <v>34</v>
      </c>
      <c r="K5452">
        <v>45</v>
      </c>
      <c r="L5452">
        <v>6865.0720000000001</v>
      </c>
      <c r="M5452">
        <v>0</v>
      </c>
      <c r="N5452" t="s">
        <v>25</v>
      </c>
      <c r="O5452">
        <v>1117.24</v>
      </c>
      <c r="P5452">
        <v>179.29</v>
      </c>
      <c r="Q5452">
        <v>29.21</v>
      </c>
      <c r="R5452" t="s">
        <v>678</v>
      </c>
      <c r="S5452" t="s">
        <v>140</v>
      </c>
      <c r="T5452" t="s">
        <v>42</v>
      </c>
      <c r="U5452" t="s">
        <v>36</v>
      </c>
      <c r="V5452" t="s">
        <v>55</v>
      </c>
      <c r="W5452">
        <v>0.74</v>
      </c>
    </row>
    <row r="5453" spans="1:23" x14ac:dyDescent="0.3">
      <c r="A5453" t="s">
        <v>936</v>
      </c>
      <c r="B5453" t="s">
        <v>1213</v>
      </c>
      <c r="D5453" s="1">
        <v>40015</v>
      </c>
      <c r="E5453" s="1">
        <v>40016</v>
      </c>
      <c r="F5453" s="1" t="str">
        <f t="shared" si="354"/>
        <v>July</v>
      </c>
      <c r="G5453" s="1" t="str">
        <f t="shared" si="355"/>
        <v>2009</v>
      </c>
      <c r="H5453" s="2">
        <f t="shared" si="356"/>
        <v>1</v>
      </c>
      <c r="I5453" s="2" t="b">
        <f t="shared" si="357"/>
        <v>0</v>
      </c>
      <c r="J5453" t="s">
        <v>52</v>
      </c>
      <c r="K5453">
        <v>20</v>
      </c>
      <c r="L5453">
        <v>3361.7584999999999</v>
      </c>
      <c r="M5453">
        <v>0.04</v>
      </c>
      <c r="N5453" t="s">
        <v>18</v>
      </c>
      <c r="O5453">
        <v>394.35</v>
      </c>
      <c r="P5453">
        <v>205.99</v>
      </c>
      <c r="Q5453">
        <v>8.99</v>
      </c>
      <c r="R5453" t="s">
        <v>678</v>
      </c>
      <c r="S5453" t="s">
        <v>140</v>
      </c>
      <c r="T5453" t="s">
        <v>27</v>
      </c>
      <c r="U5453" t="s">
        <v>32</v>
      </c>
      <c r="V5453" t="s">
        <v>33</v>
      </c>
      <c r="W5453">
        <v>0.56000000000000005</v>
      </c>
    </row>
    <row r="5454" spans="1:23" x14ac:dyDescent="0.3">
      <c r="A5454" t="s">
        <v>1637</v>
      </c>
      <c r="B5454" t="s">
        <v>1296</v>
      </c>
      <c r="D5454" s="1">
        <v>39984</v>
      </c>
      <c r="E5454" s="1">
        <v>39985</v>
      </c>
      <c r="F5454" s="1" t="str">
        <f t="shared" si="354"/>
        <v>June</v>
      </c>
      <c r="G5454" s="1" t="str">
        <f t="shared" si="355"/>
        <v>2009</v>
      </c>
      <c r="H5454" s="2">
        <f t="shared" si="356"/>
        <v>1</v>
      </c>
      <c r="I5454" s="2" t="b">
        <f t="shared" si="357"/>
        <v>0</v>
      </c>
      <c r="J5454" t="s">
        <v>34</v>
      </c>
      <c r="K5454">
        <v>38</v>
      </c>
      <c r="L5454">
        <v>117.84</v>
      </c>
      <c r="M5454">
        <v>0.04</v>
      </c>
      <c r="N5454" t="s">
        <v>18</v>
      </c>
      <c r="O5454">
        <v>30.76</v>
      </c>
      <c r="P5454">
        <v>3.08</v>
      </c>
      <c r="Q5454">
        <v>0.99</v>
      </c>
      <c r="R5454" t="s">
        <v>678</v>
      </c>
      <c r="S5454" t="s">
        <v>140</v>
      </c>
      <c r="T5454" t="s">
        <v>21</v>
      </c>
      <c r="U5454" t="s">
        <v>22</v>
      </c>
      <c r="V5454" t="s">
        <v>57</v>
      </c>
      <c r="W5454">
        <v>0.37</v>
      </c>
    </row>
    <row r="5455" spans="1:23" x14ac:dyDescent="0.3">
      <c r="A5455" t="s">
        <v>1637</v>
      </c>
      <c r="B5455" t="s">
        <v>1296</v>
      </c>
      <c r="D5455" s="1">
        <v>39984</v>
      </c>
      <c r="E5455" s="1">
        <v>39985</v>
      </c>
      <c r="F5455" s="1" t="str">
        <f t="shared" si="354"/>
        <v>June</v>
      </c>
      <c r="G5455" s="1" t="str">
        <f t="shared" si="355"/>
        <v>2009</v>
      </c>
      <c r="H5455" s="2">
        <f t="shared" si="356"/>
        <v>1</v>
      </c>
      <c r="I5455" s="2" t="b">
        <f t="shared" si="357"/>
        <v>0</v>
      </c>
      <c r="J5455" t="s">
        <v>34</v>
      </c>
      <c r="K5455">
        <v>47</v>
      </c>
      <c r="L5455">
        <v>121.2</v>
      </c>
      <c r="M5455">
        <v>0.1</v>
      </c>
      <c r="N5455" t="s">
        <v>18</v>
      </c>
      <c r="O5455">
        <v>-20.2</v>
      </c>
      <c r="P5455">
        <v>2.78</v>
      </c>
      <c r="Q5455">
        <v>1.25</v>
      </c>
      <c r="R5455" t="s">
        <v>678</v>
      </c>
      <c r="S5455" t="s">
        <v>140</v>
      </c>
      <c r="T5455" t="s">
        <v>21</v>
      </c>
      <c r="U5455" t="s">
        <v>22</v>
      </c>
      <c r="V5455" t="s">
        <v>60</v>
      </c>
      <c r="W5455">
        <v>0.59</v>
      </c>
    </row>
    <row r="5456" spans="1:23" x14ac:dyDescent="0.3">
      <c r="A5456" t="s">
        <v>1061</v>
      </c>
      <c r="B5456" t="s">
        <v>1358</v>
      </c>
      <c r="D5456" s="1">
        <v>40982</v>
      </c>
      <c r="E5456" s="1">
        <v>40986</v>
      </c>
      <c r="F5456" s="1" t="str">
        <f t="shared" si="354"/>
        <v>March</v>
      </c>
      <c r="G5456" s="1" t="str">
        <f t="shared" si="355"/>
        <v>2012</v>
      </c>
      <c r="H5456" s="2">
        <f t="shared" si="356"/>
        <v>4</v>
      </c>
      <c r="I5456" s="2" t="b">
        <f t="shared" si="357"/>
        <v>0</v>
      </c>
      <c r="J5456" t="s">
        <v>17</v>
      </c>
      <c r="K5456">
        <v>43</v>
      </c>
      <c r="L5456">
        <v>1334.05</v>
      </c>
      <c r="M5456">
        <v>0.06</v>
      </c>
      <c r="N5456" t="s">
        <v>18</v>
      </c>
      <c r="O5456">
        <v>581.77</v>
      </c>
      <c r="P5456">
        <v>30.56</v>
      </c>
      <c r="Q5456">
        <v>2.99</v>
      </c>
      <c r="R5456" t="s">
        <v>678</v>
      </c>
      <c r="S5456" t="s">
        <v>140</v>
      </c>
      <c r="T5456" t="s">
        <v>42</v>
      </c>
      <c r="U5456" t="s">
        <v>22</v>
      </c>
      <c r="V5456" t="s">
        <v>29</v>
      </c>
      <c r="W5456">
        <v>0.35</v>
      </c>
    </row>
    <row r="5457" spans="1:23" x14ac:dyDescent="0.3">
      <c r="A5457" t="s">
        <v>1061</v>
      </c>
      <c r="B5457" t="s">
        <v>1358</v>
      </c>
      <c r="D5457" s="1">
        <v>40982</v>
      </c>
      <c r="E5457" s="1">
        <v>40984</v>
      </c>
      <c r="F5457" s="1" t="str">
        <f t="shared" si="354"/>
        <v>March</v>
      </c>
      <c r="G5457" s="1" t="str">
        <f t="shared" si="355"/>
        <v>2012</v>
      </c>
      <c r="H5457" s="2">
        <f t="shared" si="356"/>
        <v>2</v>
      </c>
      <c r="I5457" s="2" t="b">
        <f t="shared" si="357"/>
        <v>0</v>
      </c>
      <c r="J5457" t="s">
        <v>17</v>
      </c>
      <c r="K5457">
        <v>50</v>
      </c>
      <c r="L5457">
        <v>6552.86</v>
      </c>
      <c r="M5457">
        <v>7.0000000000000007E-2</v>
      </c>
      <c r="N5457" t="s">
        <v>25</v>
      </c>
      <c r="O5457">
        <v>-692.82</v>
      </c>
      <c r="P5457">
        <v>137.47999999999999</v>
      </c>
      <c r="Q5457">
        <v>32.18</v>
      </c>
      <c r="R5457" t="s">
        <v>678</v>
      </c>
      <c r="S5457" t="s">
        <v>140</v>
      </c>
      <c r="T5457" t="s">
        <v>42</v>
      </c>
      <c r="U5457" t="s">
        <v>36</v>
      </c>
      <c r="V5457" t="s">
        <v>54</v>
      </c>
      <c r="W5457">
        <v>0.78</v>
      </c>
    </row>
    <row r="5458" spans="1:23" x14ac:dyDescent="0.3">
      <c r="A5458" t="s">
        <v>1143</v>
      </c>
      <c r="B5458" t="s">
        <v>1659</v>
      </c>
      <c r="D5458" s="1">
        <v>40048</v>
      </c>
      <c r="E5458" s="1">
        <v>40049</v>
      </c>
      <c r="F5458" s="1" t="str">
        <f t="shared" si="354"/>
        <v>August</v>
      </c>
      <c r="G5458" s="1" t="str">
        <f t="shared" si="355"/>
        <v>2009</v>
      </c>
      <c r="H5458" s="2">
        <f t="shared" si="356"/>
        <v>1</v>
      </c>
      <c r="I5458" s="2" t="b">
        <f t="shared" si="357"/>
        <v>0</v>
      </c>
      <c r="J5458" t="s">
        <v>44</v>
      </c>
      <c r="K5458">
        <v>16</v>
      </c>
      <c r="L5458">
        <v>587.88</v>
      </c>
      <c r="M5458">
        <v>0</v>
      </c>
      <c r="N5458" t="s">
        <v>39</v>
      </c>
      <c r="O5458">
        <v>135.37</v>
      </c>
      <c r="P5458">
        <v>35.409999999999997</v>
      </c>
      <c r="Q5458">
        <v>1.99</v>
      </c>
      <c r="R5458" t="s">
        <v>678</v>
      </c>
      <c r="S5458" t="s">
        <v>140</v>
      </c>
      <c r="T5458" t="s">
        <v>31</v>
      </c>
      <c r="U5458" t="s">
        <v>32</v>
      </c>
      <c r="V5458" t="s">
        <v>48</v>
      </c>
      <c r="W5458">
        <v>0.43</v>
      </c>
    </row>
    <row r="5459" spans="1:23" x14ac:dyDescent="0.3">
      <c r="A5459" t="s">
        <v>936</v>
      </c>
      <c r="B5459" t="s">
        <v>1213</v>
      </c>
      <c r="D5459" s="1">
        <v>40338</v>
      </c>
      <c r="E5459" s="1">
        <v>40342</v>
      </c>
      <c r="F5459" s="1" t="str">
        <f t="shared" si="354"/>
        <v>June</v>
      </c>
      <c r="G5459" s="1" t="str">
        <f t="shared" si="355"/>
        <v>2010</v>
      </c>
      <c r="H5459" s="2">
        <f t="shared" si="356"/>
        <v>4</v>
      </c>
      <c r="I5459" s="2" t="b">
        <f t="shared" si="357"/>
        <v>0</v>
      </c>
      <c r="J5459" t="s">
        <v>17</v>
      </c>
      <c r="K5459">
        <v>45</v>
      </c>
      <c r="L5459">
        <v>2207.9</v>
      </c>
      <c r="M5459">
        <v>0.02</v>
      </c>
      <c r="N5459" t="s">
        <v>18</v>
      </c>
      <c r="O5459">
        <v>579.76</v>
      </c>
      <c r="P5459">
        <v>49.34</v>
      </c>
      <c r="Q5459">
        <v>10.25</v>
      </c>
      <c r="R5459" t="s">
        <v>678</v>
      </c>
      <c r="S5459" t="s">
        <v>140</v>
      </c>
      <c r="T5459" t="s">
        <v>27</v>
      </c>
      <c r="U5459" t="s">
        <v>36</v>
      </c>
      <c r="V5459" t="s">
        <v>37</v>
      </c>
      <c r="W5459">
        <v>0.56999999999999995</v>
      </c>
    </row>
    <row r="5460" spans="1:23" x14ac:dyDescent="0.3">
      <c r="A5460" t="s">
        <v>936</v>
      </c>
      <c r="B5460" t="s">
        <v>1213</v>
      </c>
      <c r="D5460" s="1">
        <v>40338</v>
      </c>
      <c r="E5460" s="1">
        <v>40345</v>
      </c>
      <c r="F5460" s="1" t="str">
        <f t="shared" si="354"/>
        <v>June</v>
      </c>
      <c r="G5460" s="1" t="str">
        <f t="shared" si="355"/>
        <v>2010</v>
      </c>
      <c r="H5460" s="2">
        <f t="shared" si="356"/>
        <v>7</v>
      </c>
      <c r="I5460" s="2" t="b">
        <f t="shared" si="357"/>
        <v>0</v>
      </c>
      <c r="J5460" t="s">
        <v>17</v>
      </c>
      <c r="K5460">
        <v>41</v>
      </c>
      <c r="L5460">
        <v>139.93</v>
      </c>
      <c r="M5460">
        <v>0.05</v>
      </c>
      <c r="N5460" t="s">
        <v>18</v>
      </c>
      <c r="O5460">
        <v>-3.06</v>
      </c>
      <c r="P5460">
        <v>3.28</v>
      </c>
      <c r="Q5460">
        <v>1.95</v>
      </c>
      <c r="R5460" t="s">
        <v>678</v>
      </c>
      <c r="S5460" t="s">
        <v>140</v>
      </c>
      <c r="T5460" t="s">
        <v>27</v>
      </c>
      <c r="U5460" t="s">
        <v>22</v>
      </c>
      <c r="V5460" t="s">
        <v>60</v>
      </c>
      <c r="W5460">
        <v>0.42</v>
      </c>
    </row>
    <row r="5461" spans="1:23" x14ac:dyDescent="0.3">
      <c r="A5461" t="s">
        <v>936</v>
      </c>
      <c r="B5461" t="s">
        <v>1213</v>
      </c>
      <c r="D5461" s="1">
        <v>40338</v>
      </c>
      <c r="E5461" s="1">
        <v>40340</v>
      </c>
      <c r="F5461" s="1" t="str">
        <f t="shared" si="354"/>
        <v>June</v>
      </c>
      <c r="G5461" s="1" t="str">
        <f t="shared" si="355"/>
        <v>2010</v>
      </c>
      <c r="H5461" s="2">
        <f t="shared" si="356"/>
        <v>2</v>
      </c>
      <c r="I5461" s="2" t="b">
        <f t="shared" si="357"/>
        <v>0</v>
      </c>
      <c r="J5461" t="s">
        <v>17</v>
      </c>
      <c r="K5461">
        <v>8</v>
      </c>
      <c r="L5461">
        <v>15.45</v>
      </c>
      <c r="M5461">
        <v>0.05</v>
      </c>
      <c r="N5461" t="s">
        <v>18</v>
      </c>
      <c r="O5461">
        <v>-7.75</v>
      </c>
      <c r="P5461">
        <v>1.81</v>
      </c>
      <c r="Q5461">
        <v>1.56</v>
      </c>
      <c r="R5461" t="s">
        <v>678</v>
      </c>
      <c r="S5461" t="s">
        <v>140</v>
      </c>
      <c r="T5461" t="s">
        <v>27</v>
      </c>
      <c r="U5461" t="s">
        <v>22</v>
      </c>
      <c r="V5461" t="s">
        <v>46</v>
      </c>
      <c r="W5461">
        <v>0.49</v>
      </c>
    </row>
    <row r="5462" spans="1:23" x14ac:dyDescent="0.3">
      <c r="A5462" t="s">
        <v>1662</v>
      </c>
      <c r="B5462" t="s">
        <v>1049</v>
      </c>
      <c r="D5462" s="1">
        <v>39895</v>
      </c>
      <c r="E5462" s="1">
        <v>39896</v>
      </c>
      <c r="F5462" s="1" t="str">
        <f t="shared" si="354"/>
        <v>March</v>
      </c>
      <c r="G5462" s="1" t="str">
        <f t="shared" si="355"/>
        <v>2009</v>
      </c>
      <c r="H5462" s="2">
        <f t="shared" si="356"/>
        <v>1</v>
      </c>
      <c r="I5462" s="2" t="b">
        <f t="shared" si="357"/>
        <v>0</v>
      </c>
      <c r="J5462" t="s">
        <v>34</v>
      </c>
      <c r="K5462">
        <v>3</v>
      </c>
      <c r="L5462">
        <v>1759.65</v>
      </c>
      <c r="M5462">
        <v>0.06</v>
      </c>
      <c r="N5462" t="s">
        <v>18</v>
      </c>
      <c r="O5462">
        <v>-2213.75</v>
      </c>
      <c r="P5462">
        <v>599.99</v>
      </c>
      <c r="Q5462">
        <v>24.49</v>
      </c>
      <c r="R5462" t="s">
        <v>678</v>
      </c>
      <c r="S5462" t="s">
        <v>140</v>
      </c>
      <c r="T5462" t="s">
        <v>31</v>
      </c>
      <c r="U5462" t="s">
        <v>32</v>
      </c>
      <c r="V5462" t="s">
        <v>62</v>
      </c>
      <c r="W5462">
        <v>0.5</v>
      </c>
    </row>
    <row r="5463" spans="1:23" x14ac:dyDescent="0.3">
      <c r="A5463" t="s">
        <v>1662</v>
      </c>
      <c r="B5463" t="s">
        <v>1049</v>
      </c>
      <c r="D5463" s="1">
        <v>39895</v>
      </c>
      <c r="E5463" s="1">
        <v>39897</v>
      </c>
      <c r="F5463" s="1" t="str">
        <f t="shared" si="354"/>
        <v>March</v>
      </c>
      <c r="G5463" s="1" t="str">
        <f t="shared" si="355"/>
        <v>2009</v>
      </c>
      <c r="H5463" s="2">
        <f t="shared" si="356"/>
        <v>2</v>
      </c>
      <c r="I5463" s="2" t="b">
        <f t="shared" si="357"/>
        <v>0</v>
      </c>
      <c r="J5463" t="s">
        <v>34</v>
      </c>
      <c r="K5463">
        <v>7</v>
      </c>
      <c r="L5463">
        <v>88.59</v>
      </c>
      <c r="M5463">
        <v>0.05</v>
      </c>
      <c r="N5463" t="s">
        <v>18</v>
      </c>
      <c r="O5463">
        <v>-26.29</v>
      </c>
      <c r="P5463">
        <v>11.97</v>
      </c>
      <c r="Q5463">
        <v>5.81</v>
      </c>
      <c r="R5463" t="s">
        <v>678</v>
      </c>
      <c r="S5463" t="s">
        <v>140</v>
      </c>
      <c r="T5463" t="s">
        <v>31</v>
      </c>
      <c r="U5463" t="s">
        <v>22</v>
      </c>
      <c r="V5463" t="s">
        <v>60</v>
      </c>
      <c r="W5463">
        <v>0.6</v>
      </c>
    </row>
    <row r="5464" spans="1:23" x14ac:dyDescent="0.3">
      <c r="A5464" t="s">
        <v>1110</v>
      </c>
      <c r="B5464" t="s">
        <v>1657</v>
      </c>
      <c r="D5464" s="1">
        <v>40258</v>
      </c>
      <c r="E5464" s="1">
        <v>40260</v>
      </c>
      <c r="F5464" s="1" t="str">
        <f t="shared" si="354"/>
        <v>March</v>
      </c>
      <c r="G5464" s="1" t="str">
        <f t="shared" si="355"/>
        <v>2010</v>
      </c>
      <c r="H5464" s="2">
        <f t="shared" si="356"/>
        <v>2</v>
      </c>
      <c r="I5464" s="2" t="b">
        <f t="shared" si="357"/>
        <v>0</v>
      </c>
      <c r="J5464" t="s">
        <v>44</v>
      </c>
      <c r="K5464">
        <v>49</v>
      </c>
      <c r="L5464">
        <v>508.38</v>
      </c>
      <c r="M5464">
        <v>0.06</v>
      </c>
      <c r="N5464" t="s">
        <v>18</v>
      </c>
      <c r="O5464">
        <v>4.68</v>
      </c>
      <c r="P5464">
        <v>10.4</v>
      </c>
      <c r="Q5464">
        <v>5.4</v>
      </c>
      <c r="R5464" t="s">
        <v>678</v>
      </c>
      <c r="S5464" t="s">
        <v>140</v>
      </c>
      <c r="T5464" t="s">
        <v>31</v>
      </c>
      <c r="U5464" t="s">
        <v>36</v>
      </c>
      <c r="V5464" t="s">
        <v>37</v>
      </c>
      <c r="W5464">
        <v>0.51</v>
      </c>
    </row>
    <row r="5465" spans="1:23" x14ac:dyDescent="0.3">
      <c r="A5465" t="s">
        <v>1110</v>
      </c>
      <c r="B5465" t="s">
        <v>1657</v>
      </c>
      <c r="D5465" s="1">
        <v>40258</v>
      </c>
      <c r="E5465" s="1">
        <v>40260</v>
      </c>
      <c r="F5465" s="1" t="str">
        <f t="shared" si="354"/>
        <v>March</v>
      </c>
      <c r="G5465" s="1" t="str">
        <f t="shared" si="355"/>
        <v>2010</v>
      </c>
      <c r="H5465" s="2">
        <f t="shared" si="356"/>
        <v>2</v>
      </c>
      <c r="I5465" s="2" t="b">
        <f t="shared" si="357"/>
        <v>0</v>
      </c>
      <c r="J5465" t="s">
        <v>44</v>
      </c>
      <c r="K5465">
        <v>28</v>
      </c>
      <c r="L5465">
        <v>281.08999999999997</v>
      </c>
      <c r="M5465">
        <v>0.01</v>
      </c>
      <c r="N5465" t="s">
        <v>18</v>
      </c>
      <c r="O5465">
        <v>-114.58</v>
      </c>
      <c r="P5465">
        <v>9.06</v>
      </c>
      <c r="Q5465">
        <v>9.86</v>
      </c>
      <c r="R5465" t="s">
        <v>678</v>
      </c>
      <c r="S5465" t="s">
        <v>140</v>
      </c>
      <c r="T5465" t="s">
        <v>31</v>
      </c>
      <c r="U5465" t="s">
        <v>22</v>
      </c>
      <c r="V5465" t="s">
        <v>43</v>
      </c>
      <c r="W5465">
        <v>0.4</v>
      </c>
    </row>
    <row r="5466" spans="1:23" x14ac:dyDescent="0.3">
      <c r="A5466" t="s">
        <v>1110</v>
      </c>
      <c r="B5466" t="s">
        <v>1657</v>
      </c>
      <c r="D5466" s="1">
        <v>40258</v>
      </c>
      <c r="E5466" s="1">
        <v>40260</v>
      </c>
      <c r="F5466" s="1" t="str">
        <f t="shared" si="354"/>
        <v>March</v>
      </c>
      <c r="G5466" s="1" t="str">
        <f t="shared" si="355"/>
        <v>2010</v>
      </c>
      <c r="H5466" s="2">
        <f t="shared" si="356"/>
        <v>2</v>
      </c>
      <c r="I5466" s="2" t="b">
        <f t="shared" si="357"/>
        <v>0</v>
      </c>
      <c r="J5466" t="s">
        <v>44</v>
      </c>
      <c r="K5466">
        <v>41</v>
      </c>
      <c r="L5466">
        <v>276.64999999999998</v>
      </c>
      <c r="M5466">
        <v>0.02</v>
      </c>
      <c r="N5466" t="s">
        <v>18</v>
      </c>
      <c r="O5466">
        <v>-75.28</v>
      </c>
      <c r="P5466">
        <v>6.48</v>
      </c>
      <c r="Q5466">
        <v>5.87</v>
      </c>
      <c r="R5466" t="s">
        <v>678</v>
      </c>
      <c r="S5466" t="s">
        <v>140</v>
      </c>
      <c r="T5466" t="s">
        <v>31</v>
      </c>
      <c r="U5466" t="s">
        <v>22</v>
      </c>
      <c r="V5466" t="s">
        <v>43</v>
      </c>
      <c r="W5466">
        <v>0.37</v>
      </c>
    </row>
    <row r="5467" spans="1:23" x14ac:dyDescent="0.3">
      <c r="A5467" t="s">
        <v>1666</v>
      </c>
      <c r="B5467" t="s">
        <v>1144</v>
      </c>
      <c r="D5467" s="1">
        <v>40420</v>
      </c>
      <c r="E5467" s="1">
        <v>40421</v>
      </c>
      <c r="F5467" s="1" t="str">
        <f t="shared" si="354"/>
        <v>August</v>
      </c>
      <c r="G5467" s="1" t="str">
        <f t="shared" si="355"/>
        <v>2010</v>
      </c>
      <c r="H5467" s="2">
        <f t="shared" si="356"/>
        <v>1</v>
      </c>
      <c r="I5467" s="2" t="b">
        <f t="shared" si="357"/>
        <v>0</v>
      </c>
      <c r="J5467" t="s">
        <v>24</v>
      </c>
      <c r="K5467">
        <v>34</v>
      </c>
      <c r="L5467">
        <v>1911.69</v>
      </c>
      <c r="M5467">
        <v>7.0000000000000007E-2</v>
      </c>
      <c r="N5467" t="s">
        <v>18</v>
      </c>
      <c r="O5467">
        <v>939.43</v>
      </c>
      <c r="P5467">
        <v>55.98</v>
      </c>
      <c r="Q5467">
        <v>5.15</v>
      </c>
      <c r="R5467" t="s">
        <v>678</v>
      </c>
      <c r="S5467" t="s">
        <v>140</v>
      </c>
      <c r="T5467" t="s">
        <v>21</v>
      </c>
      <c r="U5467" t="s">
        <v>22</v>
      </c>
      <c r="V5467" t="s">
        <v>43</v>
      </c>
      <c r="W5467">
        <v>0.36</v>
      </c>
    </row>
    <row r="5468" spans="1:23" x14ac:dyDescent="0.3">
      <c r="A5468" t="s">
        <v>1666</v>
      </c>
      <c r="B5468" t="s">
        <v>1144</v>
      </c>
      <c r="D5468" s="1">
        <v>40420</v>
      </c>
      <c r="E5468" s="1">
        <v>40421</v>
      </c>
      <c r="F5468" s="1" t="str">
        <f t="shared" si="354"/>
        <v>August</v>
      </c>
      <c r="G5468" s="1" t="str">
        <f t="shared" si="355"/>
        <v>2010</v>
      </c>
      <c r="H5468" s="2">
        <f t="shared" si="356"/>
        <v>1</v>
      </c>
      <c r="I5468" s="2" t="b">
        <f t="shared" si="357"/>
        <v>0</v>
      </c>
      <c r="J5468" t="s">
        <v>24</v>
      </c>
      <c r="K5468">
        <v>17</v>
      </c>
      <c r="L5468">
        <v>120.751</v>
      </c>
      <c r="M5468">
        <v>0.03</v>
      </c>
      <c r="N5468" t="s">
        <v>18</v>
      </c>
      <c r="O5468">
        <v>-71.39</v>
      </c>
      <c r="P5468">
        <v>7.99</v>
      </c>
      <c r="Q5468">
        <v>5.03</v>
      </c>
      <c r="R5468" t="s">
        <v>678</v>
      </c>
      <c r="S5468" t="s">
        <v>140</v>
      </c>
      <c r="T5468" t="s">
        <v>21</v>
      </c>
      <c r="U5468" t="s">
        <v>32</v>
      </c>
      <c r="V5468" t="s">
        <v>33</v>
      </c>
      <c r="W5468">
        <v>0.6</v>
      </c>
    </row>
    <row r="5469" spans="1:23" x14ac:dyDescent="0.3">
      <c r="A5469" t="s">
        <v>1666</v>
      </c>
      <c r="B5469" t="s">
        <v>1144</v>
      </c>
      <c r="D5469" s="1">
        <v>40420</v>
      </c>
      <c r="E5469" s="1">
        <v>40421</v>
      </c>
      <c r="F5469" s="1" t="str">
        <f t="shared" si="354"/>
        <v>August</v>
      </c>
      <c r="G5469" s="1" t="str">
        <f t="shared" si="355"/>
        <v>2010</v>
      </c>
      <c r="H5469" s="2">
        <f t="shared" si="356"/>
        <v>1</v>
      </c>
      <c r="I5469" s="2" t="b">
        <f t="shared" si="357"/>
        <v>0</v>
      </c>
      <c r="J5469" t="s">
        <v>24</v>
      </c>
      <c r="K5469">
        <v>45</v>
      </c>
      <c r="L5469">
        <v>245.55</v>
      </c>
      <c r="M5469">
        <v>0.03</v>
      </c>
      <c r="N5469" t="s">
        <v>18</v>
      </c>
      <c r="O5469">
        <v>-227.25</v>
      </c>
      <c r="P5469">
        <v>5.28</v>
      </c>
      <c r="Q5469">
        <v>8.16</v>
      </c>
      <c r="R5469" t="s">
        <v>678</v>
      </c>
      <c r="S5469" t="s">
        <v>140</v>
      </c>
      <c r="T5469" t="s">
        <v>21</v>
      </c>
      <c r="U5469" t="s">
        <v>22</v>
      </c>
      <c r="V5469" t="s">
        <v>43</v>
      </c>
      <c r="W5469">
        <v>0.4</v>
      </c>
    </row>
    <row r="5470" spans="1:23" x14ac:dyDescent="0.3">
      <c r="A5470" t="s">
        <v>1110</v>
      </c>
      <c r="B5470" t="s">
        <v>1657</v>
      </c>
      <c r="D5470" s="1">
        <v>40818</v>
      </c>
      <c r="E5470" s="1">
        <v>40822</v>
      </c>
      <c r="F5470" s="1" t="str">
        <f t="shared" si="354"/>
        <v>October</v>
      </c>
      <c r="G5470" s="1" t="str">
        <f t="shared" si="355"/>
        <v>2011</v>
      </c>
      <c r="H5470" s="2">
        <f t="shared" si="356"/>
        <v>4</v>
      </c>
      <c r="I5470" s="2" t="b">
        <f t="shared" si="357"/>
        <v>0</v>
      </c>
      <c r="J5470" t="s">
        <v>17</v>
      </c>
      <c r="K5470">
        <v>19</v>
      </c>
      <c r="L5470">
        <v>28.82</v>
      </c>
      <c r="M5470">
        <v>0</v>
      </c>
      <c r="N5470" t="s">
        <v>18</v>
      </c>
      <c r="O5470">
        <v>2.16</v>
      </c>
      <c r="P5470">
        <v>1.48</v>
      </c>
      <c r="Q5470">
        <v>0.7</v>
      </c>
      <c r="R5470" t="s">
        <v>678</v>
      </c>
      <c r="S5470" t="s">
        <v>140</v>
      </c>
      <c r="T5470" t="s">
        <v>31</v>
      </c>
      <c r="U5470" t="s">
        <v>22</v>
      </c>
      <c r="V5470" t="s">
        <v>46</v>
      </c>
      <c r="W5470">
        <v>0.37</v>
      </c>
    </row>
    <row r="5471" spans="1:23" x14ac:dyDescent="0.3">
      <c r="A5471" t="s">
        <v>1110</v>
      </c>
      <c r="B5471" t="s">
        <v>1657</v>
      </c>
      <c r="D5471" s="1">
        <v>40818</v>
      </c>
      <c r="E5471" s="1">
        <v>40822</v>
      </c>
      <c r="F5471" s="1" t="str">
        <f t="shared" si="354"/>
        <v>October</v>
      </c>
      <c r="G5471" s="1" t="str">
        <f t="shared" si="355"/>
        <v>2011</v>
      </c>
      <c r="H5471" s="2">
        <f t="shared" si="356"/>
        <v>4</v>
      </c>
      <c r="I5471" s="2" t="b">
        <f t="shared" si="357"/>
        <v>0</v>
      </c>
      <c r="J5471" t="s">
        <v>17</v>
      </c>
      <c r="K5471">
        <v>45</v>
      </c>
      <c r="L5471">
        <v>75.39</v>
      </c>
      <c r="M5471">
        <v>0.05</v>
      </c>
      <c r="N5471" t="s">
        <v>18</v>
      </c>
      <c r="O5471">
        <v>-4.83</v>
      </c>
      <c r="P5471">
        <v>1.68</v>
      </c>
      <c r="Q5471">
        <v>0.7</v>
      </c>
      <c r="R5471" t="s">
        <v>678</v>
      </c>
      <c r="S5471" t="s">
        <v>140</v>
      </c>
      <c r="T5471" t="s">
        <v>31</v>
      </c>
      <c r="U5471" t="s">
        <v>22</v>
      </c>
      <c r="V5471" t="s">
        <v>60</v>
      </c>
      <c r="W5471">
        <v>0.6</v>
      </c>
    </row>
    <row r="5472" spans="1:23" x14ac:dyDescent="0.3">
      <c r="A5472" t="s">
        <v>1180</v>
      </c>
      <c r="B5472" t="s">
        <v>1181</v>
      </c>
      <c r="D5472" s="1">
        <v>40518</v>
      </c>
      <c r="E5472" s="1">
        <v>40519</v>
      </c>
      <c r="F5472" s="1" t="str">
        <f t="shared" si="354"/>
        <v>December</v>
      </c>
      <c r="G5472" s="1" t="str">
        <f t="shared" si="355"/>
        <v>2010</v>
      </c>
      <c r="H5472" s="2">
        <f t="shared" si="356"/>
        <v>1</v>
      </c>
      <c r="I5472" s="2" t="b">
        <f t="shared" si="357"/>
        <v>0</v>
      </c>
      <c r="J5472" t="s">
        <v>52</v>
      </c>
      <c r="K5472">
        <v>39</v>
      </c>
      <c r="L5472">
        <v>851.17</v>
      </c>
      <c r="M5472">
        <v>7.0000000000000007E-2</v>
      </c>
      <c r="N5472" t="s">
        <v>18</v>
      </c>
      <c r="O5472">
        <v>-131.28</v>
      </c>
      <c r="P5472">
        <v>22.38</v>
      </c>
      <c r="Q5472">
        <v>15.1</v>
      </c>
      <c r="R5472" t="s">
        <v>678</v>
      </c>
      <c r="S5472" t="s">
        <v>140</v>
      </c>
      <c r="T5472" t="s">
        <v>31</v>
      </c>
      <c r="U5472" t="s">
        <v>22</v>
      </c>
      <c r="V5472" t="s">
        <v>29</v>
      </c>
      <c r="W5472">
        <v>0.38</v>
      </c>
    </row>
    <row r="5473" spans="1:23" x14ac:dyDescent="0.3">
      <c r="A5473" t="s">
        <v>1133</v>
      </c>
      <c r="B5473" t="s">
        <v>1556</v>
      </c>
      <c r="D5473" s="1">
        <v>40689</v>
      </c>
      <c r="E5473" s="1">
        <v>40690</v>
      </c>
      <c r="F5473" s="1" t="str">
        <f t="shared" si="354"/>
        <v>May</v>
      </c>
      <c r="G5473" s="1" t="str">
        <f t="shared" si="355"/>
        <v>2011</v>
      </c>
      <c r="H5473" s="2">
        <f t="shared" si="356"/>
        <v>1</v>
      </c>
      <c r="I5473" s="2" t="b">
        <f t="shared" si="357"/>
        <v>0</v>
      </c>
      <c r="J5473" t="s">
        <v>24</v>
      </c>
      <c r="K5473">
        <v>15</v>
      </c>
      <c r="L5473">
        <v>68.03</v>
      </c>
      <c r="M5473">
        <v>0.05</v>
      </c>
      <c r="N5473" t="s">
        <v>18</v>
      </c>
      <c r="O5473">
        <v>8.8699999999999992</v>
      </c>
      <c r="P5473">
        <v>4.49</v>
      </c>
      <c r="Q5473">
        <v>1.49</v>
      </c>
      <c r="R5473" t="s">
        <v>678</v>
      </c>
      <c r="S5473" t="s">
        <v>140</v>
      </c>
      <c r="T5473" t="s">
        <v>31</v>
      </c>
      <c r="U5473" t="s">
        <v>22</v>
      </c>
      <c r="V5473" t="s">
        <v>29</v>
      </c>
      <c r="W5473">
        <v>0.39</v>
      </c>
    </row>
    <row r="5474" spans="1:23" x14ac:dyDescent="0.3">
      <c r="A5474" t="s">
        <v>1637</v>
      </c>
      <c r="B5474" t="s">
        <v>1296</v>
      </c>
      <c r="D5474" s="1">
        <v>40149</v>
      </c>
      <c r="E5474" s="1">
        <v>40150</v>
      </c>
      <c r="F5474" s="1" t="str">
        <f t="shared" si="354"/>
        <v>December</v>
      </c>
      <c r="G5474" s="1" t="str">
        <f t="shared" si="355"/>
        <v>2009</v>
      </c>
      <c r="H5474" s="2">
        <f t="shared" si="356"/>
        <v>1</v>
      </c>
      <c r="I5474" s="2" t="b">
        <f t="shared" si="357"/>
        <v>0</v>
      </c>
      <c r="J5474" t="s">
        <v>34</v>
      </c>
      <c r="K5474">
        <v>18</v>
      </c>
      <c r="L5474">
        <v>2567.13</v>
      </c>
      <c r="M5474">
        <v>0.02</v>
      </c>
      <c r="N5474" t="s">
        <v>39</v>
      </c>
      <c r="O5474">
        <v>945.54</v>
      </c>
      <c r="P5474">
        <v>136.97999999999999</v>
      </c>
      <c r="Q5474">
        <v>24.49</v>
      </c>
      <c r="R5474" t="s">
        <v>678</v>
      </c>
      <c r="S5474" t="s">
        <v>140</v>
      </c>
      <c r="T5474" t="s">
        <v>21</v>
      </c>
      <c r="U5474" t="s">
        <v>36</v>
      </c>
      <c r="V5474" t="s">
        <v>37</v>
      </c>
      <c r="W5474">
        <v>0.59</v>
      </c>
    </row>
    <row r="5475" spans="1:23" x14ac:dyDescent="0.3">
      <c r="A5475" t="s">
        <v>1110</v>
      </c>
      <c r="B5475" t="s">
        <v>1657</v>
      </c>
      <c r="D5475" s="1">
        <v>40749</v>
      </c>
      <c r="E5475" s="1">
        <v>40749</v>
      </c>
      <c r="F5475" s="1" t="str">
        <f t="shared" si="354"/>
        <v>July</v>
      </c>
      <c r="G5475" s="1" t="str">
        <f t="shared" si="355"/>
        <v>2011</v>
      </c>
      <c r="H5475" s="2">
        <f t="shared" si="356"/>
        <v>0</v>
      </c>
      <c r="I5475" s="2" t="str">
        <f t="shared" si="357"/>
        <v>FREE DELIVERY</v>
      </c>
      <c r="J5475" t="s">
        <v>24</v>
      </c>
      <c r="K5475">
        <v>42</v>
      </c>
      <c r="L5475">
        <v>1244.01</v>
      </c>
      <c r="M5475">
        <v>0</v>
      </c>
      <c r="N5475" t="s">
        <v>18</v>
      </c>
      <c r="O5475">
        <v>539.57000000000005</v>
      </c>
      <c r="P5475">
        <v>28.48</v>
      </c>
      <c r="Q5475">
        <v>1.99</v>
      </c>
      <c r="R5475" t="s">
        <v>678</v>
      </c>
      <c r="S5475" t="s">
        <v>140</v>
      </c>
      <c r="T5475" t="s">
        <v>27</v>
      </c>
      <c r="U5475" t="s">
        <v>32</v>
      </c>
      <c r="V5475" t="s">
        <v>48</v>
      </c>
      <c r="W5475">
        <v>0.4</v>
      </c>
    </row>
    <row r="5476" spans="1:23" x14ac:dyDescent="0.3">
      <c r="A5476" t="s">
        <v>1110</v>
      </c>
      <c r="B5476" t="s">
        <v>1657</v>
      </c>
      <c r="D5476" s="1">
        <v>40749</v>
      </c>
      <c r="E5476" s="1">
        <v>40750</v>
      </c>
      <c r="F5476" s="1" t="str">
        <f t="shared" si="354"/>
        <v>July</v>
      </c>
      <c r="G5476" s="1" t="str">
        <f t="shared" si="355"/>
        <v>2011</v>
      </c>
      <c r="H5476" s="2">
        <f t="shared" si="356"/>
        <v>1</v>
      </c>
      <c r="I5476" s="2" t="b">
        <f t="shared" si="357"/>
        <v>0</v>
      </c>
      <c r="J5476" t="s">
        <v>24</v>
      </c>
      <c r="K5476">
        <v>42</v>
      </c>
      <c r="L5476">
        <v>981.73</v>
      </c>
      <c r="M5476">
        <v>0.03</v>
      </c>
      <c r="N5476" t="s">
        <v>18</v>
      </c>
      <c r="O5476">
        <v>388.23</v>
      </c>
      <c r="P5476">
        <v>22.23</v>
      </c>
      <c r="Q5476">
        <v>3.63</v>
      </c>
      <c r="R5476" t="s">
        <v>678</v>
      </c>
      <c r="S5476" t="s">
        <v>140</v>
      </c>
      <c r="T5476" t="s">
        <v>27</v>
      </c>
      <c r="U5476" t="s">
        <v>36</v>
      </c>
      <c r="V5476" t="s">
        <v>37</v>
      </c>
      <c r="W5476">
        <v>0.52</v>
      </c>
    </row>
    <row r="5477" spans="1:23" x14ac:dyDescent="0.3">
      <c r="A5477" t="s">
        <v>1110</v>
      </c>
      <c r="B5477" t="s">
        <v>1657</v>
      </c>
      <c r="D5477" s="1">
        <v>40749</v>
      </c>
      <c r="E5477" s="1">
        <v>40751</v>
      </c>
      <c r="F5477" s="1" t="str">
        <f t="shared" si="354"/>
        <v>July</v>
      </c>
      <c r="G5477" s="1" t="str">
        <f t="shared" si="355"/>
        <v>2011</v>
      </c>
      <c r="H5477" s="2">
        <f t="shared" si="356"/>
        <v>2</v>
      </c>
      <c r="I5477" s="2" t="b">
        <f t="shared" si="357"/>
        <v>0</v>
      </c>
      <c r="J5477" t="s">
        <v>24</v>
      </c>
      <c r="K5477">
        <v>44</v>
      </c>
      <c r="L5477">
        <v>302.07</v>
      </c>
      <c r="M5477">
        <v>0</v>
      </c>
      <c r="N5477" t="s">
        <v>18</v>
      </c>
      <c r="O5477">
        <v>-185.98</v>
      </c>
      <c r="P5477">
        <v>6.48</v>
      </c>
      <c r="Q5477">
        <v>8.4</v>
      </c>
      <c r="R5477" t="s">
        <v>678</v>
      </c>
      <c r="S5477" t="s">
        <v>140</v>
      </c>
      <c r="T5477" t="s">
        <v>27</v>
      </c>
      <c r="U5477" t="s">
        <v>22</v>
      </c>
      <c r="V5477" t="s">
        <v>43</v>
      </c>
      <c r="W5477">
        <v>0.37</v>
      </c>
    </row>
    <row r="5478" spans="1:23" x14ac:dyDescent="0.3">
      <c r="A5478" t="s">
        <v>1110</v>
      </c>
      <c r="B5478" t="s">
        <v>1657</v>
      </c>
      <c r="D5478" s="1">
        <v>40711</v>
      </c>
      <c r="E5478" s="1">
        <v>40713</v>
      </c>
      <c r="F5478" s="1" t="str">
        <f t="shared" si="354"/>
        <v>June</v>
      </c>
      <c r="G5478" s="1" t="str">
        <f t="shared" si="355"/>
        <v>2011</v>
      </c>
      <c r="H5478" s="2">
        <f t="shared" si="356"/>
        <v>2</v>
      </c>
      <c r="I5478" s="2" t="b">
        <f t="shared" si="357"/>
        <v>0</v>
      </c>
      <c r="J5478" t="s">
        <v>44</v>
      </c>
      <c r="K5478">
        <v>6</v>
      </c>
      <c r="L5478">
        <v>1307.184</v>
      </c>
      <c r="M5478">
        <v>0.03</v>
      </c>
      <c r="N5478" t="s">
        <v>25</v>
      </c>
      <c r="O5478">
        <v>-184.06</v>
      </c>
      <c r="P5478">
        <v>262.11</v>
      </c>
      <c r="Q5478">
        <v>62.74</v>
      </c>
      <c r="R5478" t="s">
        <v>678</v>
      </c>
      <c r="S5478" t="s">
        <v>140</v>
      </c>
      <c r="T5478" t="s">
        <v>31</v>
      </c>
      <c r="U5478" t="s">
        <v>36</v>
      </c>
      <c r="V5478" t="s">
        <v>55</v>
      </c>
      <c r="W5478">
        <v>0.75</v>
      </c>
    </row>
    <row r="5479" spans="1:23" x14ac:dyDescent="0.3">
      <c r="A5479" t="s">
        <v>1143</v>
      </c>
      <c r="B5479" t="s">
        <v>1659</v>
      </c>
      <c r="D5479" s="1">
        <v>40250</v>
      </c>
      <c r="E5479" s="1">
        <v>40250</v>
      </c>
      <c r="F5479" s="1" t="str">
        <f t="shared" si="354"/>
        <v>March</v>
      </c>
      <c r="G5479" s="1" t="str">
        <f t="shared" si="355"/>
        <v>2010</v>
      </c>
      <c r="H5479" s="2">
        <f t="shared" si="356"/>
        <v>0</v>
      </c>
      <c r="I5479" s="2" t="str">
        <f t="shared" si="357"/>
        <v>FREE DELIVERY</v>
      </c>
      <c r="J5479" t="s">
        <v>17</v>
      </c>
      <c r="K5479">
        <v>9</v>
      </c>
      <c r="L5479">
        <v>436.3</v>
      </c>
      <c r="M5479">
        <v>0.08</v>
      </c>
      <c r="N5479" t="s">
        <v>25</v>
      </c>
      <c r="O5479">
        <v>-50.31</v>
      </c>
      <c r="P5479">
        <v>50.98</v>
      </c>
      <c r="Q5479">
        <v>14.19</v>
      </c>
      <c r="R5479" t="s">
        <v>678</v>
      </c>
      <c r="S5479" t="s">
        <v>140</v>
      </c>
      <c r="T5479" t="s">
        <v>31</v>
      </c>
      <c r="U5479" t="s">
        <v>36</v>
      </c>
      <c r="V5479" t="s">
        <v>67</v>
      </c>
      <c r="W5479">
        <v>0.56000000000000005</v>
      </c>
    </row>
    <row r="5480" spans="1:23" x14ac:dyDescent="0.3">
      <c r="A5480" t="s">
        <v>1143</v>
      </c>
      <c r="B5480" t="s">
        <v>1659</v>
      </c>
      <c r="D5480" s="1">
        <v>40250</v>
      </c>
      <c r="E5480" s="1">
        <v>40257</v>
      </c>
      <c r="F5480" s="1" t="str">
        <f t="shared" si="354"/>
        <v>March</v>
      </c>
      <c r="G5480" s="1" t="str">
        <f t="shared" si="355"/>
        <v>2010</v>
      </c>
      <c r="H5480" s="2">
        <f t="shared" si="356"/>
        <v>7</v>
      </c>
      <c r="I5480" s="2" t="b">
        <f t="shared" si="357"/>
        <v>0</v>
      </c>
      <c r="J5480" t="s">
        <v>17</v>
      </c>
      <c r="K5480">
        <v>47</v>
      </c>
      <c r="L5480">
        <v>364.23</v>
      </c>
      <c r="M5480">
        <v>0.01</v>
      </c>
      <c r="N5480" t="s">
        <v>18</v>
      </c>
      <c r="O5480">
        <v>41.58</v>
      </c>
      <c r="P5480">
        <v>7.59</v>
      </c>
      <c r="Q5480">
        <v>4</v>
      </c>
      <c r="R5480" t="s">
        <v>678</v>
      </c>
      <c r="S5480" t="s">
        <v>140</v>
      </c>
      <c r="T5480" t="s">
        <v>31</v>
      </c>
      <c r="U5480" t="s">
        <v>36</v>
      </c>
      <c r="V5480" t="s">
        <v>37</v>
      </c>
      <c r="W5480">
        <v>0.42</v>
      </c>
    </row>
    <row r="5481" spans="1:23" x14ac:dyDescent="0.3">
      <c r="A5481" t="s">
        <v>1061</v>
      </c>
      <c r="B5481" t="s">
        <v>1358</v>
      </c>
      <c r="D5481" s="1">
        <v>39922</v>
      </c>
      <c r="E5481" s="1">
        <v>39922</v>
      </c>
      <c r="F5481" s="1" t="str">
        <f t="shared" si="354"/>
        <v>April</v>
      </c>
      <c r="G5481" s="1" t="str">
        <f t="shared" si="355"/>
        <v>2009</v>
      </c>
      <c r="H5481" s="2">
        <f t="shared" si="356"/>
        <v>0</v>
      </c>
      <c r="I5481" s="2" t="str">
        <f t="shared" si="357"/>
        <v>FREE DELIVERY</v>
      </c>
      <c r="J5481" t="s">
        <v>24</v>
      </c>
      <c r="K5481">
        <v>40</v>
      </c>
      <c r="L5481">
        <v>750.14</v>
      </c>
      <c r="M5481">
        <v>0.02</v>
      </c>
      <c r="N5481" t="s">
        <v>18</v>
      </c>
      <c r="O5481">
        <v>93.68</v>
      </c>
      <c r="P5481">
        <v>17.670000000000002</v>
      </c>
      <c r="Q5481">
        <v>8.99</v>
      </c>
      <c r="R5481" t="s">
        <v>678</v>
      </c>
      <c r="S5481" t="s">
        <v>140</v>
      </c>
      <c r="T5481" t="s">
        <v>42</v>
      </c>
      <c r="U5481" t="s">
        <v>36</v>
      </c>
      <c r="V5481" t="s">
        <v>37</v>
      </c>
      <c r="W5481">
        <v>0.47</v>
      </c>
    </row>
    <row r="5482" spans="1:23" x14ac:dyDescent="0.3">
      <c r="A5482" t="s">
        <v>992</v>
      </c>
      <c r="B5482" t="s">
        <v>944</v>
      </c>
      <c r="D5482" s="1">
        <v>40668</v>
      </c>
      <c r="E5482" s="1">
        <v>40671</v>
      </c>
      <c r="F5482" s="1" t="str">
        <f t="shared" si="354"/>
        <v>May</v>
      </c>
      <c r="G5482" s="1" t="str">
        <f t="shared" si="355"/>
        <v>2011</v>
      </c>
      <c r="H5482" s="2">
        <f t="shared" si="356"/>
        <v>3</v>
      </c>
      <c r="I5482" s="2" t="b">
        <f t="shared" si="357"/>
        <v>0</v>
      </c>
      <c r="J5482" t="s">
        <v>34</v>
      </c>
      <c r="K5482">
        <v>8</v>
      </c>
      <c r="L5482">
        <v>94.35</v>
      </c>
      <c r="M5482">
        <v>0.1</v>
      </c>
      <c r="N5482" t="s">
        <v>18</v>
      </c>
      <c r="O5482">
        <v>42.22</v>
      </c>
      <c r="P5482">
        <v>12.22</v>
      </c>
      <c r="Q5482">
        <v>2.85</v>
      </c>
      <c r="R5482" t="s">
        <v>678</v>
      </c>
      <c r="S5482" t="s">
        <v>140</v>
      </c>
      <c r="T5482" t="s">
        <v>31</v>
      </c>
      <c r="U5482" t="s">
        <v>36</v>
      </c>
      <c r="V5482" t="s">
        <v>37</v>
      </c>
      <c r="W5482">
        <v>0.55000000000000004</v>
      </c>
    </row>
    <row r="5483" spans="1:23" x14ac:dyDescent="0.3">
      <c r="A5483" t="s">
        <v>992</v>
      </c>
      <c r="B5483" t="s">
        <v>944</v>
      </c>
      <c r="D5483" s="1">
        <v>40668</v>
      </c>
      <c r="E5483" s="1">
        <v>40669</v>
      </c>
      <c r="F5483" s="1" t="str">
        <f t="shared" si="354"/>
        <v>May</v>
      </c>
      <c r="G5483" s="1" t="str">
        <f t="shared" si="355"/>
        <v>2011</v>
      </c>
      <c r="H5483" s="2">
        <f t="shared" si="356"/>
        <v>1</v>
      </c>
      <c r="I5483" s="2" t="b">
        <f t="shared" si="357"/>
        <v>0</v>
      </c>
      <c r="J5483" t="s">
        <v>34</v>
      </c>
      <c r="K5483">
        <v>50</v>
      </c>
      <c r="L5483">
        <v>276.75</v>
      </c>
      <c r="M5483">
        <v>0.04</v>
      </c>
      <c r="N5483" t="s">
        <v>18</v>
      </c>
      <c r="O5483">
        <v>-117.91</v>
      </c>
      <c r="P5483">
        <v>5.28</v>
      </c>
      <c r="Q5483">
        <v>5.57</v>
      </c>
      <c r="R5483" t="s">
        <v>678</v>
      </c>
      <c r="S5483" t="s">
        <v>140</v>
      </c>
      <c r="T5483" t="s">
        <v>31</v>
      </c>
      <c r="U5483" t="s">
        <v>22</v>
      </c>
      <c r="V5483" t="s">
        <v>43</v>
      </c>
      <c r="W5483">
        <v>0.4</v>
      </c>
    </row>
    <row r="5484" spans="1:23" x14ac:dyDescent="0.3">
      <c r="A5484" t="s">
        <v>1544</v>
      </c>
      <c r="B5484" t="s">
        <v>1473</v>
      </c>
      <c r="D5484" s="1">
        <v>40079</v>
      </c>
      <c r="E5484" s="1">
        <v>40080</v>
      </c>
      <c r="F5484" s="1" t="str">
        <f t="shared" si="354"/>
        <v>September</v>
      </c>
      <c r="G5484" s="1" t="str">
        <f t="shared" si="355"/>
        <v>2009</v>
      </c>
      <c r="H5484" s="2">
        <f t="shared" si="356"/>
        <v>1</v>
      </c>
      <c r="I5484" s="2" t="b">
        <f t="shared" si="357"/>
        <v>0</v>
      </c>
      <c r="J5484" t="s">
        <v>34</v>
      </c>
      <c r="K5484">
        <v>32</v>
      </c>
      <c r="L5484">
        <v>1929.19</v>
      </c>
      <c r="M5484">
        <v>0.04</v>
      </c>
      <c r="N5484" t="s">
        <v>18</v>
      </c>
      <c r="O5484">
        <v>570.66999999999996</v>
      </c>
      <c r="P5484">
        <v>60.97</v>
      </c>
      <c r="Q5484">
        <v>4.5</v>
      </c>
      <c r="R5484" t="s">
        <v>678</v>
      </c>
      <c r="S5484" t="s">
        <v>140</v>
      </c>
      <c r="T5484" t="s">
        <v>31</v>
      </c>
      <c r="U5484" t="s">
        <v>22</v>
      </c>
      <c r="V5484" t="s">
        <v>28</v>
      </c>
      <c r="W5484">
        <v>0.56000000000000005</v>
      </c>
    </row>
    <row r="5485" spans="1:23" x14ac:dyDescent="0.3">
      <c r="A5485" t="s">
        <v>1133</v>
      </c>
      <c r="B5485" t="s">
        <v>1556</v>
      </c>
      <c r="D5485" s="1">
        <v>40313</v>
      </c>
      <c r="E5485" s="1">
        <v>40315</v>
      </c>
      <c r="F5485" s="1" t="str">
        <f t="shared" si="354"/>
        <v>May</v>
      </c>
      <c r="G5485" s="1" t="str">
        <f t="shared" si="355"/>
        <v>2010</v>
      </c>
      <c r="H5485" s="2">
        <f t="shared" si="356"/>
        <v>2</v>
      </c>
      <c r="I5485" s="2" t="b">
        <f t="shared" si="357"/>
        <v>0</v>
      </c>
      <c r="J5485" t="s">
        <v>34</v>
      </c>
      <c r="K5485">
        <v>17</v>
      </c>
      <c r="L5485">
        <v>58.86</v>
      </c>
      <c r="M5485">
        <v>0.03</v>
      </c>
      <c r="N5485" t="s">
        <v>18</v>
      </c>
      <c r="O5485">
        <v>6.96</v>
      </c>
      <c r="P5485">
        <v>3.29</v>
      </c>
      <c r="Q5485">
        <v>1.35</v>
      </c>
      <c r="R5485" t="s">
        <v>678</v>
      </c>
      <c r="S5485" t="s">
        <v>140</v>
      </c>
      <c r="T5485" t="s">
        <v>31</v>
      </c>
      <c r="U5485" t="s">
        <v>22</v>
      </c>
      <c r="V5485" t="s">
        <v>46</v>
      </c>
      <c r="W5485">
        <v>0.4</v>
      </c>
    </row>
    <row r="5486" spans="1:23" x14ac:dyDescent="0.3">
      <c r="A5486" t="s">
        <v>1013</v>
      </c>
      <c r="B5486" t="s">
        <v>1312</v>
      </c>
      <c r="D5486" s="1">
        <v>41088</v>
      </c>
      <c r="E5486" s="1">
        <v>41090</v>
      </c>
      <c r="F5486" s="1" t="str">
        <f t="shared" si="354"/>
        <v>June</v>
      </c>
      <c r="G5486" s="1" t="str">
        <f t="shared" si="355"/>
        <v>2012</v>
      </c>
      <c r="H5486" s="2">
        <f t="shared" si="356"/>
        <v>2</v>
      </c>
      <c r="I5486" s="2" t="b">
        <f t="shared" si="357"/>
        <v>0</v>
      </c>
      <c r="J5486" t="s">
        <v>52</v>
      </c>
      <c r="K5486">
        <v>32</v>
      </c>
      <c r="L5486">
        <v>6892.07</v>
      </c>
      <c r="M5486">
        <v>0.05</v>
      </c>
      <c r="N5486" t="s">
        <v>39</v>
      </c>
      <c r="O5486">
        <v>2754.16</v>
      </c>
      <c r="P5486">
        <v>223.98</v>
      </c>
      <c r="Q5486">
        <v>15.01</v>
      </c>
      <c r="R5486" t="s">
        <v>678</v>
      </c>
      <c r="S5486" t="s">
        <v>140</v>
      </c>
      <c r="T5486" t="s">
        <v>42</v>
      </c>
      <c r="U5486" t="s">
        <v>22</v>
      </c>
      <c r="V5486" t="s">
        <v>29</v>
      </c>
      <c r="W5486">
        <v>0.38</v>
      </c>
    </row>
    <row r="5487" spans="1:23" x14ac:dyDescent="0.3">
      <c r="A5487" t="s">
        <v>1143</v>
      </c>
      <c r="B5487" t="s">
        <v>1659</v>
      </c>
      <c r="D5487" s="1">
        <v>39962</v>
      </c>
      <c r="E5487" s="1">
        <v>39964</v>
      </c>
      <c r="F5487" s="1" t="str">
        <f t="shared" si="354"/>
        <v>May</v>
      </c>
      <c r="G5487" s="1" t="str">
        <f t="shared" si="355"/>
        <v>2009</v>
      </c>
      <c r="H5487" s="2">
        <f t="shared" si="356"/>
        <v>2</v>
      </c>
      <c r="I5487" s="2" t="b">
        <f t="shared" si="357"/>
        <v>0</v>
      </c>
      <c r="J5487" t="s">
        <v>24</v>
      </c>
      <c r="K5487">
        <v>31</v>
      </c>
      <c r="L5487">
        <v>801.45</v>
      </c>
      <c r="M5487">
        <v>0.01</v>
      </c>
      <c r="N5487" t="s">
        <v>18</v>
      </c>
      <c r="O5487">
        <v>227.59</v>
      </c>
      <c r="P5487">
        <v>23.99</v>
      </c>
      <c r="Q5487">
        <v>6.3</v>
      </c>
      <c r="R5487" t="s">
        <v>678</v>
      </c>
      <c r="S5487" t="s">
        <v>140</v>
      </c>
      <c r="T5487" t="s">
        <v>31</v>
      </c>
      <c r="U5487" t="s">
        <v>32</v>
      </c>
      <c r="V5487" t="s">
        <v>94</v>
      </c>
      <c r="W5487">
        <v>0.38</v>
      </c>
    </row>
    <row r="5488" spans="1:23" x14ac:dyDescent="0.3">
      <c r="A5488" t="s">
        <v>1666</v>
      </c>
      <c r="B5488" t="s">
        <v>1144</v>
      </c>
      <c r="D5488" s="1">
        <v>41188</v>
      </c>
      <c r="E5488" s="1">
        <v>41190</v>
      </c>
      <c r="F5488" s="1" t="str">
        <f t="shared" si="354"/>
        <v>October</v>
      </c>
      <c r="G5488" s="1" t="str">
        <f t="shared" si="355"/>
        <v>2012</v>
      </c>
      <c r="H5488" s="2">
        <f t="shared" si="356"/>
        <v>2</v>
      </c>
      <c r="I5488" s="2" t="b">
        <f t="shared" si="357"/>
        <v>0</v>
      </c>
      <c r="J5488" t="s">
        <v>44</v>
      </c>
      <c r="K5488">
        <v>34</v>
      </c>
      <c r="L5488">
        <v>5518.5315000000001</v>
      </c>
      <c r="M5488">
        <v>0.1</v>
      </c>
      <c r="N5488" t="s">
        <v>18</v>
      </c>
      <c r="O5488">
        <v>1111.26</v>
      </c>
      <c r="P5488">
        <v>205.99</v>
      </c>
      <c r="Q5488">
        <v>8.99</v>
      </c>
      <c r="R5488" t="s">
        <v>678</v>
      </c>
      <c r="S5488" t="s">
        <v>140</v>
      </c>
      <c r="T5488" t="s">
        <v>21</v>
      </c>
      <c r="U5488" t="s">
        <v>32</v>
      </c>
      <c r="V5488" t="s">
        <v>33</v>
      </c>
      <c r="W5488">
        <v>0.56000000000000005</v>
      </c>
    </row>
    <row r="5489" spans="1:23" x14ac:dyDescent="0.3">
      <c r="A5489" t="s">
        <v>1637</v>
      </c>
      <c r="B5489" t="s">
        <v>1296</v>
      </c>
      <c r="D5489" s="1">
        <v>40706</v>
      </c>
      <c r="E5489" s="1">
        <v>40707</v>
      </c>
      <c r="F5489" s="1" t="str">
        <f t="shared" si="354"/>
        <v>June</v>
      </c>
      <c r="G5489" s="1" t="str">
        <f t="shared" si="355"/>
        <v>2011</v>
      </c>
      <c r="H5489" s="2">
        <f t="shared" si="356"/>
        <v>1</v>
      </c>
      <c r="I5489" s="2" t="b">
        <f t="shared" si="357"/>
        <v>0</v>
      </c>
      <c r="J5489" t="s">
        <v>44</v>
      </c>
      <c r="K5489">
        <v>24</v>
      </c>
      <c r="L5489">
        <v>188.47</v>
      </c>
      <c r="M5489">
        <v>0.03</v>
      </c>
      <c r="N5489" t="s">
        <v>18</v>
      </c>
      <c r="O5489">
        <v>-191.23</v>
      </c>
      <c r="P5489">
        <v>7.38</v>
      </c>
      <c r="Q5489">
        <v>11.51</v>
      </c>
      <c r="R5489" t="s">
        <v>678</v>
      </c>
      <c r="S5489" t="s">
        <v>140</v>
      </c>
      <c r="T5489" t="s">
        <v>21</v>
      </c>
      <c r="U5489" t="s">
        <v>22</v>
      </c>
      <c r="V5489" t="s">
        <v>29</v>
      </c>
      <c r="W5489">
        <v>0.36</v>
      </c>
    </row>
    <row r="5490" spans="1:23" x14ac:dyDescent="0.3">
      <c r="A5490" t="s">
        <v>1110</v>
      </c>
      <c r="B5490" t="s">
        <v>1657</v>
      </c>
      <c r="D5490" s="1">
        <v>40921</v>
      </c>
      <c r="E5490" s="1">
        <v>40921</v>
      </c>
      <c r="F5490" s="1" t="str">
        <f t="shared" si="354"/>
        <v>January</v>
      </c>
      <c r="G5490" s="1" t="str">
        <f t="shared" si="355"/>
        <v>2012</v>
      </c>
      <c r="H5490" s="2">
        <f t="shared" si="356"/>
        <v>0</v>
      </c>
      <c r="I5490" s="2" t="str">
        <f t="shared" si="357"/>
        <v>FREE DELIVERY</v>
      </c>
      <c r="J5490" t="s">
        <v>34</v>
      </c>
      <c r="K5490">
        <v>31</v>
      </c>
      <c r="L5490">
        <v>163.27000000000001</v>
      </c>
      <c r="M5490">
        <v>0.04</v>
      </c>
      <c r="N5490" t="s">
        <v>18</v>
      </c>
      <c r="O5490">
        <v>-0.62</v>
      </c>
      <c r="P5490">
        <v>5.28</v>
      </c>
      <c r="Q5490">
        <v>2.99</v>
      </c>
      <c r="R5490" t="s">
        <v>678</v>
      </c>
      <c r="S5490" t="s">
        <v>140</v>
      </c>
      <c r="T5490" t="s">
        <v>31</v>
      </c>
      <c r="U5490" t="s">
        <v>22</v>
      </c>
      <c r="V5490" t="s">
        <v>29</v>
      </c>
      <c r="W5490">
        <v>0.37</v>
      </c>
    </row>
    <row r="5491" spans="1:23" x14ac:dyDescent="0.3">
      <c r="A5491" t="s">
        <v>1110</v>
      </c>
      <c r="B5491" t="s">
        <v>1657</v>
      </c>
      <c r="D5491" s="1">
        <v>40921</v>
      </c>
      <c r="E5491" s="1">
        <v>40921</v>
      </c>
      <c r="F5491" s="1" t="str">
        <f t="shared" si="354"/>
        <v>January</v>
      </c>
      <c r="G5491" s="1" t="str">
        <f t="shared" si="355"/>
        <v>2012</v>
      </c>
      <c r="H5491" s="2">
        <f t="shared" si="356"/>
        <v>0</v>
      </c>
      <c r="I5491" s="2" t="str">
        <f t="shared" si="357"/>
        <v>FREE DELIVERY</v>
      </c>
      <c r="J5491" t="s">
        <v>34</v>
      </c>
      <c r="K5491">
        <v>47</v>
      </c>
      <c r="L5491">
        <v>24559.91</v>
      </c>
      <c r="M5491">
        <v>0.01</v>
      </c>
      <c r="N5491" t="s">
        <v>25</v>
      </c>
      <c r="O5491">
        <v>7358.66</v>
      </c>
      <c r="P5491">
        <v>517.48</v>
      </c>
      <c r="Q5491">
        <v>16.63</v>
      </c>
      <c r="R5491" t="s">
        <v>678</v>
      </c>
      <c r="S5491" t="s">
        <v>140</v>
      </c>
      <c r="T5491" t="s">
        <v>31</v>
      </c>
      <c r="U5491" t="s">
        <v>32</v>
      </c>
      <c r="V5491" t="s">
        <v>94</v>
      </c>
      <c r="W5491">
        <v>0.59</v>
      </c>
    </row>
    <row r="5492" spans="1:23" x14ac:dyDescent="0.3">
      <c r="A5492" t="s">
        <v>1110</v>
      </c>
      <c r="B5492" t="s">
        <v>1657</v>
      </c>
      <c r="D5492" s="1">
        <v>40921</v>
      </c>
      <c r="E5492" s="1">
        <v>40922</v>
      </c>
      <c r="F5492" s="1" t="str">
        <f t="shared" si="354"/>
        <v>January</v>
      </c>
      <c r="G5492" s="1" t="str">
        <f t="shared" si="355"/>
        <v>2012</v>
      </c>
      <c r="H5492" s="2">
        <f t="shared" si="356"/>
        <v>1</v>
      </c>
      <c r="I5492" s="2" t="b">
        <f t="shared" si="357"/>
        <v>0</v>
      </c>
      <c r="J5492" t="s">
        <v>34</v>
      </c>
      <c r="K5492">
        <v>21</v>
      </c>
      <c r="L5492">
        <v>1217.5</v>
      </c>
      <c r="M5492">
        <v>7.0000000000000007E-2</v>
      </c>
      <c r="N5492" t="s">
        <v>25</v>
      </c>
      <c r="O5492">
        <v>-412.36</v>
      </c>
      <c r="P5492">
        <v>58.14</v>
      </c>
      <c r="Q5492">
        <v>36.61</v>
      </c>
      <c r="R5492" t="s">
        <v>678</v>
      </c>
      <c r="S5492" t="s">
        <v>140</v>
      </c>
      <c r="T5492" t="s">
        <v>31</v>
      </c>
      <c r="U5492" t="s">
        <v>36</v>
      </c>
      <c r="V5492" t="s">
        <v>54</v>
      </c>
      <c r="W5492">
        <v>0.61</v>
      </c>
    </row>
    <row r="5493" spans="1:23" x14ac:dyDescent="0.3">
      <c r="A5493" t="s">
        <v>1110</v>
      </c>
      <c r="B5493" t="s">
        <v>1657</v>
      </c>
      <c r="D5493" s="1">
        <v>40921</v>
      </c>
      <c r="E5493" s="1">
        <v>40923</v>
      </c>
      <c r="F5493" s="1" t="str">
        <f t="shared" si="354"/>
        <v>January</v>
      </c>
      <c r="G5493" s="1" t="str">
        <f t="shared" si="355"/>
        <v>2012</v>
      </c>
      <c r="H5493" s="2">
        <f t="shared" si="356"/>
        <v>2</v>
      </c>
      <c r="I5493" s="2" t="b">
        <f t="shared" si="357"/>
        <v>0</v>
      </c>
      <c r="J5493" t="s">
        <v>34</v>
      </c>
      <c r="K5493">
        <v>17</v>
      </c>
      <c r="L5493">
        <v>441.53</v>
      </c>
      <c r="M5493">
        <v>7.0000000000000007E-2</v>
      </c>
      <c r="N5493" t="s">
        <v>25</v>
      </c>
      <c r="O5493">
        <v>-119.55</v>
      </c>
      <c r="P5493">
        <v>25.98</v>
      </c>
      <c r="Q5493">
        <v>14.36</v>
      </c>
      <c r="R5493" t="s">
        <v>678</v>
      </c>
      <c r="S5493" t="s">
        <v>140</v>
      </c>
      <c r="T5493" t="s">
        <v>31</v>
      </c>
      <c r="U5493" t="s">
        <v>36</v>
      </c>
      <c r="V5493" t="s">
        <v>67</v>
      </c>
      <c r="W5493">
        <v>0.6</v>
      </c>
    </row>
    <row r="5494" spans="1:23" x14ac:dyDescent="0.3">
      <c r="A5494" t="s">
        <v>936</v>
      </c>
      <c r="B5494" t="s">
        <v>1213</v>
      </c>
      <c r="D5494" s="1">
        <v>40459</v>
      </c>
      <c r="E5494" s="1">
        <v>40461</v>
      </c>
      <c r="F5494" s="1" t="str">
        <f t="shared" si="354"/>
        <v>October</v>
      </c>
      <c r="G5494" s="1" t="str">
        <f t="shared" si="355"/>
        <v>2010</v>
      </c>
      <c r="H5494" s="2">
        <f t="shared" si="356"/>
        <v>2</v>
      </c>
      <c r="I5494" s="2" t="b">
        <f t="shared" si="357"/>
        <v>0</v>
      </c>
      <c r="J5494" t="s">
        <v>34</v>
      </c>
      <c r="K5494">
        <v>6</v>
      </c>
      <c r="L5494">
        <v>834.21550000000002</v>
      </c>
      <c r="M5494">
        <v>0.02</v>
      </c>
      <c r="N5494" t="s">
        <v>18</v>
      </c>
      <c r="O5494">
        <v>-449.42</v>
      </c>
      <c r="P5494">
        <v>155.99</v>
      </c>
      <c r="Q5494">
        <v>8.08</v>
      </c>
      <c r="R5494" t="s">
        <v>678</v>
      </c>
      <c r="S5494" t="s">
        <v>140</v>
      </c>
      <c r="T5494" t="s">
        <v>27</v>
      </c>
      <c r="U5494" t="s">
        <v>32</v>
      </c>
      <c r="V5494" t="s">
        <v>33</v>
      </c>
      <c r="W5494">
        <v>0.6</v>
      </c>
    </row>
    <row r="5495" spans="1:23" x14ac:dyDescent="0.3">
      <c r="A5495" t="s">
        <v>1544</v>
      </c>
      <c r="B5495" t="s">
        <v>1473</v>
      </c>
      <c r="D5495" s="1">
        <v>41103</v>
      </c>
      <c r="E5495" s="1">
        <v>41104</v>
      </c>
      <c r="F5495" s="1" t="str">
        <f t="shared" si="354"/>
        <v>July</v>
      </c>
      <c r="G5495" s="1" t="str">
        <f t="shared" si="355"/>
        <v>2012</v>
      </c>
      <c r="H5495" s="2">
        <f t="shared" si="356"/>
        <v>1</v>
      </c>
      <c r="I5495" s="2" t="b">
        <f t="shared" si="357"/>
        <v>0</v>
      </c>
      <c r="J5495" t="s">
        <v>44</v>
      </c>
      <c r="K5495">
        <v>50</v>
      </c>
      <c r="L5495">
        <v>13934.53</v>
      </c>
      <c r="M5495">
        <v>0.1</v>
      </c>
      <c r="N5495" t="s">
        <v>39</v>
      </c>
      <c r="O5495">
        <v>4352.83</v>
      </c>
      <c r="P5495">
        <v>299.99</v>
      </c>
      <c r="Q5495">
        <v>11.64</v>
      </c>
      <c r="R5495" t="s">
        <v>678</v>
      </c>
      <c r="S5495" t="s">
        <v>140</v>
      </c>
      <c r="T5495" t="s">
        <v>31</v>
      </c>
      <c r="U5495" t="s">
        <v>32</v>
      </c>
      <c r="V5495" t="s">
        <v>62</v>
      </c>
      <c r="W5495">
        <v>0.5</v>
      </c>
    </row>
    <row r="5496" spans="1:23" x14ac:dyDescent="0.3">
      <c r="A5496" t="s">
        <v>1544</v>
      </c>
      <c r="B5496" t="s">
        <v>1473</v>
      </c>
      <c r="D5496" s="1">
        <v>41103</v>
      </c>
      <c r="E5496" s="1">
        <v>41104</v>
      </c>
      <c r="F5496" s="1" t="str">
        <f t="shared" si="354"/>
        <v>July</v>
      </c>
      <c r="G5496" s="1" t="str">
        <f t="shared" si="355"/>
        <v>2012</v>
      </c>
      <c r="H5496" s="2">
        <f t="shared" si="356"/>
        <v>1</v>
      </c>
      <c r="I5496" s="2" t="b">
        <f t="shared" si="357"/>
        <v>0</v>
      </c>
      <c r="J5496" t="s">
        <v>44</v>
      </c>
      <c r="K5496">
        <v>38</v>
      </c>
      <c r="L5496">
        <v>1233.76</v>
      </c>
      <c r="M5496">
        <v>0.06</v>
      </c>
      <c r="N5496" t="s">
        <v>18</v>
      </c>
      <c r="O5496">
        <v>-168.08</v>
      </c>
      <c r="P5496">
        <v>33.979999999999997</v>
      </c>
      <c r="Q5496">
        <v>19.989999999999998</v>
      </c>
      <c r="R5496" t="s">
        <v>678</v>
      </c>
      <c r="S5496" t="s">
        <v>140</v>
      </c>
      <c r="T5496" t="s">
        <v>31</v>
      </c>
      <c r="U5496" t="s">
        <v>36</v>
      </c>
      <c r="V5496" t="s">
        <v>37</v>
      </c>
      <c r="W5496">
        <v>0.55000000000000004</v>
      </c>
    </row>
    <row r="5497" spans="1:23" x14ac:dyDescent="0.3">
      <c r="A5497" t="s">
        <v>1544</v>
      </c>
      <c r="B5497" t="s">
        <v>1473</v>
      </c>
      <c r="D5497" s="1">
        <v>41103</v>
      </c>
      <c r="E5497" s="1">
        <v>41104</v>
      </c>
      <c r="F5497" s="1" t="str">
        <f t="shared" si="354"/>
        <v>July</v>
      </c>
      <c r="G5497" s="1" t="str">
        <f t="shared" si="355"/>
        <v>2012</v>
      </c>
      <c r="H5497" s="2">
        <f t="shared" si="356"/>
        <v>1</v>
      </c>
      <c r="I5497" s="2" t="b">
        <f t="shared" si="357"/>
        <v>0</v>
      </c>
      <c r="J5497" t="s">
        <v>44</v>
      </c>
      <c r="K5497">
        <v>49</v>
      </c>
      <c r="L5497">
        <v>2377.2800000000002</v>
      </c>
      <c r="M5497">
        <v>0.04</v>
      </c>
      <c r="N5497" t="s">
        <v>18</v>
      </c>
      <c r="O5497">
        <v>-5.79</v>
      </c>
      <c r="P5497">
        <v>55.99</v>
      </c>
      <c r="Q5497">
        <v>5</v>
      </c>
      <c r="R5497" t="s">
        <v>678</v>
      </c>
      <c r="S5497" t="s">
        <v>140</v>
      </c>
      <c r="T5497" t="s">
        <v>31</v>
      </c>
      <c r="U5497" t="s">
        <v>32</v>
      </c>
      <c r="V5497" t="s">
        <v>33</v>
      </c>
      <c r="W5497">
        <v>0.83</v>
      </c>
    </row>
    <row r="5498" spans="1:23" x14ac:dyDescent="0.3">
      <c r="A5498" t="s">
        <v>1662</v>
      </c>
      <c r="B5498" t="s">
        <v>1049</v>
      </c>
      <c r="D5498" s="1">
        <v>40460</v>
      </c>
      <c r="E5498" s="1">
        <v>40462</v>
      </c>
      <c r="F5498" s="1" t="str">
        <f t="shared" si="354"/>
        <v>October</v>
      </c>
      <c r="G5498" s="1" t="str">
        <f t="shared" si="355"/>
        <v>2010</v>
      </c>
      <c r="H5498" s="2">
        <f t="shared" si="356"/>
        <v>2</v>
      </c>
      <c r="I5498" s="2" t="b">
        <f t="shared" si="357"/>
        <v>0</v>
      </c>
      <c r="J5498" t="s">
        <v>52</v>
      </c>
      <c r="K5498">
        <v>29</v>
      </c>
      <c r="L5498">
        <v>134.68</v>
      </c>
      <c r="M5498">
        <v>0.1</v>
      </c>
      <c r="N5498" t="s">
        <v>18</v>
      </c>
      <c r="O5498">
        <v>-66.459999999999994</v>
      </c>
      <c r="P5498">
        <v>4.9800000000000004</v>
      </c>
      <c r="Q5498">
        <v>4.7</v>
      </c>
      <c r="R5498" t="s">
        <v>678</v>
      </c>
      <c r="S5498" t="s">
        <v>140</v>
      </c>
      <c r="T5498" t="s">
        <v>42</v>
      </c>
      <c r="U5498" t="s">
        <v>22</v>
      </c>
      <c r="V5498" t="s">
        <v>43</v>
      </c>
      <c r="W5498">
        <v>0.38</v>
      </c>
    </row>
    <row r="5499" spans="1:23" x14ac:dyDescent="0.3">
      <c r="A5499" t="s">
        <v>1013</v>
      </c>
      <c r="B5499" t="s">
        <v>1312</v>
      </c>
      <c r="D5499" s="1">
        <v>41176</v>
      </c>
      <c r="E5499" s="1">
        <v>41178</v>
      </c>
      <c r="F5499" s="1" t="str">
        <f t="shared" si="354"/>
        <v>September</v>
      </c>
      <c r="G5499" s="1" t="str">
        <f t="shared" si="355"/>
        <v>2012</v>
      </c>
      <c r="H5499" s="2">
        <f t="shared" si="356"/>
        <v>2</v>
      </c>
      <c r="I5499" s="2" t="b">
        <f t="shared" si="357"/>
        <v>0</v>
      </c>
      <c r="J5499" t="s">
        <v>17</v>
      </c>
      <c r="K5499">
        <v>33</v>
      </c>
      <c r="L5499">
        <v>3671.1415000000002</v>
      </c>
      <c r="M5499">
        <v>0.02</v>
      </c>
      <c r="N5499" t="s">
        <v>18</v>
      </c>
      <c r="O5499">
        <v>995.09</v>
      </c>
      <c r="P5499">
        <v>125.99</v>
      </c>
      <c r="Q5499">
        <v>8.99</v>
      </c>
      <c r="R5499" t="s">
        <v>678</v>
      </c>
      <c r="S5499" t="s">
        <v>140</v>
      </c>
      <c r="T5499" t="s">
        <v>42</v>
      </c>
      <c r="U5499" t="s">
        <v>32</v>
      </c>
      <c r="V5499" t="s">
        <v>33</v>
      </c>
      <c r="W5499">
        <v>0.55000000000000004</v>
      </c>
    </row>
    <row r="5500" spans="1:23" x14ac:dyDescent="0.3">
      <c r="A5500" t="s">
        <v>1637</v>
      </c>
      <c r="B5500" t="s">
        <v>1296</v>
      </c>
      <c r="D5500" s="1">
        <v>40417</v>
      </c>
      <c r="E5500" s="1">
        <v>40419</v>
      </c>
      <c r="F5500" s="1" t="str">
        <f t="shared" si="354"/>
        <v>August</v>
      </c>
      <c r="G5500" s="1" t="str">
        <f t="shared" si="355"/>
        <v>2010</v>
      </c>
      <c r="H5500" s="2">
        <f t="shared" si="356"/>
        <v>2</v>
      </c>
      <c r="I5500" s="2" t="b">
        <f t="shared" si="357"/>
        <v>0</v>
      </c>
      <c r="J5500" t="s">
        <v>52</v>
      </c>
      <c r="K5500">
        <v>31</v>
      </c>
      <c r="L5500">
        <v>5445.9920000000002</v>
      </c>
      <c r="M5500">
        <v>0.08</v>
      </c>
      <c r="N5500" t="s">
        <v>25</v>
      </c>
      <c r="O5500">
        <v>-791.66</v>
      </c>
      <c r="P5500">
        <v>218.75</v>
      </c>
      <c r="Q5500">
        <v>69.64</v>
      </c>
      <c r="R5500" t="s">
        <v>678</v>
      </c>
      <c r="S5500" t="s">
        <v>140</v>
      </c>
      <c r="T5500" t="s">
        <v>21</v>
      </c>
      <c r="U5500" t="s">
        <v>36</v>
      </c>
      <c r="V5500" t="s">
        <v>55</v>
      </c>
      <c r="W5500">
        <v>0.77</v>
      </c>
    </row>
    <row r="5501" spans="1:23" x14ac:dyDescent="0.3">
      <c r="A5501" t="s">
        <v>1662</v>
      </c>
      <c r="B5501" t="s">
        <v>1049</v>
      </c>
      <c r="D5501" s="1">
        <v>40115</v>
      </c>
      <c r="E5501" s="1">
        <v>40115</v>
      </c>
      <c r="F5501" s="1" t="str">
        <f t="shared" si="354"/>
        <v>October</v>
      </c>
      <c r="G5501" s="1" t="str">
        <f t="shared" si="355"/>
        <v>2009</v>
      </c>
      <c r="H5501" s="2">
        <f t="shared" si="356"/>
        <v>0</v>
      </c>
      <c r="I5501" s="2" t="str">
        <f t="shared" si="357"/>
        <v>FREE DELIVERY</v>
      </c>
      <c r="J5501" t="s">
        <v>44</v>
      </c>
      <c r="K5501">
        <v>41</v>
      </c>
      <c r="L5501">
        <v>1169.26</v>
      </c>
      <c r="M5501">
        <v>0.02</v>
      </c>
      <c r="N5501" t="s">
        <v>18</v>
      </c>
      <c r="O5501">
        <v>515.62</v>
      </c>
      <c r="P5501">
        <v>28.53</v>
      </c>
      <c r="Q5501">
        <v>1.49</v>
      </c>
      <c r="R5501" t="s">
        <v>678</v>
      </c>
      <c r="S5501" t="s">
        <v>140</v>
      </c>
      <c r="T5501" t="s">
        <v>42</v>
      </c>
      <c r="U5501" t="s">
        <v>22</v>
      </c>
      <c r="V5501" t="s">
        <v>29</v>
      </c>
      <c r="W5501">
        <v>0.38</v>
      </c>
    </row>
    <row r="5502" spans="1:23" x14ac:dyDescent="0.3">
      <c r="A5502" t="s">
        <v>992</v>
      </c>
      <c r="B5502" t="s">
        <v>944</v>
      </c>
      <c r="D5502" s="1">
        <v>40629</v>
      </c>
      <c r="E5502" s="1">
        <v>40631</v>
      </c>
      <c r="F5502" s="1" t="str">
        <f t="shared" si="354"/>
        <v>March</v>
      </c>
      <c r="G5502" s="1" t="str">
        <f t="shared" si="355"/>
        <v>2011</v>
      </c>
      <c r="H5502" s="2">
        <f t="shared" si="356"/>
        <v>2</v>
      </c>
      <c r="I5502" s="2" t="b">
        <f t="shared" si="357"/>
        <v>0</v>
      </c>
      <c r="J5502" t="s">
        <v>52</v>
      </c>
      <c r="K5502">
        <v>41</v>
      </c>
      <c r="L5502">
        <v>136.44999999999999</v>
      </c>
      <c r="M5502">
        <v>0.1</v>
      </c>
      <c r="N5502" t="s">
        <v>18</v>
      </c>
      <c r="O5502">
        <v>-202.08</v>
      </c>
      <c r="P5502">
        <v>3.36</v>
      </c>
      <c r="Q5502">
        <v>6.27</v>
      </c>
      <c r="R5502" t="s">
        <v>678</v>
      </c>
      <c r="S5502" t="s">
        <v>140</v>
      </c>
      <c r="T5502" t="s">
        <v>42</v>
      </c>
      <c r="U5502" t="s">
        <v>22</v>
      </c>
      <c r="V5502" t="s">
        <v>29</v>
      </c>
      <c r="W5502">
        <v>0.4</v>
      </c>
    </row>
    <row r="5503" spans="1:23" x14ac:dyDescent="0.3">
      <c r="A5503" t="s">
        <v>992</v>
      </c>
      <c r="B5503" t="s">
        <v>944</v>
      </c>
      <c r="D5503" s="1">
        <v>40629</v>
      </c>
      <c r="E5503" s="1">
        <v>40630</v>
      </c>
      <c r="F5503" s="1" t="str">
        <f t="shared" si="354"/>
        <v>March</v>
      </c>
      <c r="G5503" s="1" t="str">
        <f t="shared" si="355"/>
        <v>2011</v>
      </c>
      <c r="H5503" s="2">
        <f t="shared" si="356"/>
        <v>1</v>
      </c>
      <c r="I5503" s="2" t="b">
        <f t="shared" si="357"/>
        <v>0</v>
      </c>
      <c r="J5503" t="s">
        <v>52</v>
      </c>
      <c r="K5503">
        <v>24</v>
      </c>
      <c r="L5503">
        <v>121.81</v>
      </c>
      <c r="M5503">
        <v>0.05</v>
      </c>
      <c r="N5503" t="s">
        <v>18</v>
      </c>
      <c r="O5503">
        <v>-50.21</v>
      </c>
      <c r="P5503">
        <v>4.9800000000000004</v>
      </c>
      <c r="Q5503">
        <v>4.8600000000000003</v>
      </c>
      <c r="R5503" t="s">
        <v>678</v>
      </c>
      <c r="S5503" t="s">
        <v>140</v>
      </c>
      <c r="T5503" t="s">
        <v>42</v>
      </c>
      <c r="U5503" t="s">
        <v>22</v>
      </c>
      <c r="V5503" t="s">
        <v>43</v>
      </c>
      <c r="W5503">
        <v>0.38</v>
      </c>
    </row>
    <row r="5504" spans="1:23" x14ac:dyDescent="0.3">
      <c r="A5504" t="s">
        <v>1180</v>
      </c>
      <c r="B5504" t="s">
        <v>1181</v>
      </c>
      <c r="D5504" s="1">
        <v>40965</v>
      </c>
      <c r="E5504" s="1">
        <v>40968</v>
      </c>
      <c r="F5504" s="1" t="str">
        <f t="shared" si="354"/>
        <v>February</v>
      </c>
      <c r="G5504" s="1" t="str">
        <f t="shared" si="355"/>
        <v>2012</v>
      </c>
      <c r="H5504" s="2">
        <f t="shared" si="356"/>
        <v>3</v>
      </c>
      <c r="I5504" s="2" t="b">
        <f t="shared" si="357"/>
        <v>0</v>
      </c>
      <c r="J5504" t="s">
        <v>52</v>
      </c>
      <c r="K5504">
        <v>18</v>
      </c>
      <c r="L5504">
        <v>203.57</v>
      </c>
      <c r="M5504">
        <v>0.01</v>
      </c>
      <c r="N5504" t="s">
        <v>18</v>
      </c>
      <c r="O5504">
        <v>-4.84</v>
      </c>
      <c r="P5504">
        <v>10.98</v>
      </c>
      <c r="Q5504">
        <v>3.99</v>
      </c>
      <c r="R5504" t="s">
        <v>678</v>
      </c>
      <c r="S5504" t="s">
        <v>140</v>
      </c>
      <c r="T5504" t="s">
        <v>31</v>
      </c>
      <c r="U5504" t="s">
        <v>22</v>
      </c>
      <c r="V5504" t="s">
        <v>28</v>
      </c>
      <c r="W5504">
        <v>0.57999999999999996</v>
      </c>
    </row>
    <row r="5505" spans="1:23" x14ac:dyDescent="0.3">
      <c r="A5505" t="s">
        <v>1011</v>
      </c>
      <c r="B5505" t="s">
        <v>1660</v>
      </c>
      <c r="D5505" s="1">
        <v>40186</v>
      </c>
      <c r="E5505" s="1">
        <v>40188</v>
      </c>
      <c r="F5505" s="1" t="str">
        <f t="shared" si="354"/>
        <v>January</v>
      </c>
      <c r="G5505" s="1" t="str">
        <f t="shared" si="355"/>
        <v>2010</v>
      </c>
      <c r="H5505" s="2">
        <f t="shared" si="356"/>
        <v>2</v>
      </c>
      <c r="I5505" s="2" t="b">
        <f t="shared" si="357"/>
        <v>0</v>
      </c>
      <c r="J5505" t="s">
        <v>44</v>
      </c>
      <c r="K5505">
        <v>42</v>
      </c>
      <c r="L5505">
        <v>287.75</v>
      </c>
      <c r="M5505">
        <v>0.02</v>
      </c>
      <c r="N5505" t="s">
        <v>18</v>
      </c>
      <c r="O5505">
        <v>-136.02000000000001</v>
      </c>
      <c r="P5505">
        <v>6.68</v>
      </c>
      <c r="Q5505">
        <v>7.3</v>
      </c>
      <c r="R5505" t="s">
        <v>678</v>
      </c>
      <c r="S5505" t="s">
        <v>140</v>
      </c>
      <c r="T5505" t="s">
        <v>42</v>
      </c>
      <c r="U5505" t="s">
        <v>22</v>
      </c>
      <c r="V5505" t="s">
        <v>43</v>
      </c>
      <c r="W5505">
        <v>0.37</v>
      </c>
    </row>
    <row r="5506" spans="1:23" x14ac:dyDescent="0.3">
      <c r="A5506" t="s">
        <v>1637</v>
      </c>
      <c r="B5506" t="s">
        <v>1296</v>
      </c>
      <c r="D5506" s="1">
        <v>39900</v>
      </c>
      <c r="E5506" s="1">
        <v>39901</v>
      </c>
      <c r="F5506" s="1" t="str">
        <f t="shared" si="354"/>
        <v>March</v>
      </c>
      <c r="G5506" s="1" t="str">
        <f t="shared" si="355"/>
        <v>2009</v>
      </c>
      <c r="H5506" s="2">
        <f t="shared" si="356"/>
        <v>1</v>
      </c>
      <c r="I5506" s="2" t="b">
        <f t="shared" si="357"/>
        <v>0</v>
      </c>
      <c r="J5506" t="s">
        <v>52</v>
      </c>
      <c r="K5506">
        <v>6</v>
      </c>
      <c r="L5506">
        <v>171.77</v>
      </c>
      <c r="M5506">
        <v>0.01</v>
      </c>
      <c r="N5506" t="s">
        <v>25</v>
      </c>
      <c r="O5506">
        <v>-59.88</v>
      </c>
      <c r="P5506">
        <v>25.98</v>
      </c>
      <c r="Q5506">
        <v>14.36</v>
      </c>
      <c r="R5506" t="s">
        <v>678</v>
      </c>
      <c r="S5506" t="s">
        <v>140</v>
      </c>
      <c r="T5506" t="s">
        <v>21</v>
      </c>
      <c r="U5506" t="s">
        <v>36</v>
      </c>
      <c r="V5506" t="s">
        <v>67</v>
      </c>
      <c r="W5506">
        <v>0.6</v>
      </c>
    </row>
    <row r="5507" spans="1:23" x14ac:dyDescent="0.3">
      <c r="A5507" t="s">
        <v>1662</v>
      </c>
      <c r="B5507" t="s">
        <v>1049</v>
      </c>
      <c r="D5507" s="1">
        <v>41189</v>
      </c>
      <c r="E5507" s="1">
        <v>41191</v>
      </c>
      <c r="F5507" s="1" t="str">
        <f t="shared" ref="F5507:F5570" si="358">TEXT(E5507,"mmmm")</f>
        <v>October</v>
      </c>
      <c r="G5507" s="1" t="str">
        <f t="shared" ref="G5507:G5570" si="359">TEXT(E5507,"yyyy")</f>
        <v>2012</v>
      </c>
      <c r="H5507" s="2">
        <f t="shared" ref="H5507:H5570" si="360">E5507-D5507</f>
        <v>2</v>
      </c>
      <c r="I5507" s="2" t="b">
        <f t="shared" ref="I5507:I5570" si="361">IF(H5507&lt;1,IF(AND(H5507&gt;0,H5507&lt;2),"ONE DAY", "FREE DELIVERY"))</f>
        <v>0</v>
      </c>
      <c r="J5507" t="s">
        <v>34</v>
      </c>
      <c r="K5507">
        <v>5</v>
      </c>
      <c r="L5507">
        <v>36.43</v>
      </c>
      <c r="M5507">
        <v>0.04</v>
      </c>
      <c r="N5507" t="s">
        <v>18</v>
      </c>
      <c r="O5507">
        <v>-22.04</v>
      </c>
      <c r="P5507">
        <v>5.98</v>
      </c>
      <c r="Q5507">
        <v>7.15</v>
      </c>
      <c r="R5507" t="s">
        <v>678</v>
      </c>
      <c r="S5507" t="s">
        <v>140</v>
      </c>
      <c r="T5507" t="s">
        <v>31</v>
      </c>
      <c r="U5507" t="s">
        <v>22</v>
      </c>
      <c r="V5507" t="s">
        <v>43</v>
      </c>
      <c r="W5507">
        <v>0.36</v>
      </c>
    </row>
    <row r="5508" spans="1:23" x14ac:dyDescent="0.3">
      <c r="A5508" t="s">
        <v>1662</v>
      </c>
      <c r="B5508" t="s">
        <v>1049</v>
      </c>
      <c r="D5508" s="1">
        <v>40319</v>
      </c>
      <c r="E5508" s="1">
        <v>40319</v>
      </c>
      <c r="F5508" s="1" t="str">
        <f t="shared" si="358"/>
        <v>May</v>
      </c>
      <c r="G5508" s="1" t="str">
        <f t="shared" si="359"/>
        <v>2010</v>
      </c>
      <c r="H5508" s="2">
        <f t="shared" si="360"/>
        <v>0</v>
      </c>
      <c r="I5508" s="2" t="str">
        <f t="shared" si="361"/>
        <v>FREE DELIVERY</v>
      </c>
      <c r="J5508" t="s">
        <v>34</v>
      </c>
      <c r="K5508">
        <v>35</v>
      </c>
      <c r="L5508">
        <v>2173.2600000000002</v>
      </c>
      <c r="M5508">
        <v>0</v>
      </c>
      <c r="N5508" t="s">
        <v>25</v>
      </c>
      <c r="O5508">
        <v>-465.66</v>
      </c>
      <c r="P5508">
        <v>58.14</v>
      </c>
      <c r="Q5508">
        <v>36.61</v>
      </c>
      <c r="R5508" t="s">
        <v>678</v>
      </c>
      <c r="S5508" t="s">
        <v>140</v>
      </c>
      <c r="T5508" t="s">
        <v>31</v>
      </c>
      <c r="U5508" t="s">
        <v>36</v>
      </c>
      <c r="V5508" t="s">
        <v>54</v>
      </c>
      <c r="W5508">
        <v>0.61</v>
      </c>
    </row>
    <row r="5509" spans="1:23" x14ac:dyDescent="0.3">
      <c r="A5509" t="s">
        <v>1662</v>
      </c>
      <c r="B5509" t="s">
        <v>1049</v>
      </c>
      <c r="D5509" s="1">
        <v>40319</v>
      </c>
      <c r="E5509" s="1">
        <v>40320</v>
      </c>
      <c r="F5509" s="1" t="str">
        <f t="shared" si="358"/>
        <v>May</v>
      </c>
      <c r="G5509" s="1" t="str">
        <f t="shared" si="359"/>
        <v>2010</v>
      </c>
      <c r="H5509" s="2">
        <f t="shared" si="360"/>
        <v>1</v>
      </c>
      <c r="I5509" s="2" t="b">
        <f t="shared" si="361"/>
        <v>0</v>
      </c>
      <c r="J5509" t="s">
        <v>34</v>
      </c>
      <c r="K5509">
        <v>20</v>
      </c>
      <c r="L5509">
        <v>623.29</v>
      </c>
      <c r="M5509">
        <v>0</v>
      </c>
      <c r="N5509" t="s">
        <v>18</v>
      </c>
      <c r="O5509">
        <v>57.44</v>
      </c>
      <c r="P5509">
        <v>29.99</v>
      </c>
      <c r="Q5509">
        <v>5.5</v>
      </c>
      <c r="R5509" t="s">
        <v>678</v>
      </c>
      <c r="S5509" t="s">
        <v>140</v>
      </c>
      <c r="T5509" t="s">
        <v>31</v>
      </c>
      <c r="U5509" t="s">
        <v>32</v>
      </c>
      <c r="V5509" t="s">
        <v>48</v>
      </c>
      <c r="W5509">
        <v>0.51</v>
      </c>
    </row>
    <row r="5510" spans="1:23" x14ac:dyDescent="0.3">
      <c r="A5510" t="s">
        <v>1662</v>
      </c>
      <c r="B5510" t="s">
        <v>1049</v>
      </c>
      <c r="D5510" s="1">
        <v>40319</v>
      </c>
      <c r="E5510" s="1">
        <v>40321</v>
      </c>
      <c r="F5510" s="1" t="str">
        <f t="shared" si="358"/>
        <v>May</v>
      </c>
      <c r="G5510" s="1" t="str">
        <f t="shared" si="359"/>
        <v>2010</v>
      </c>
      <c r="H5510" s="2">
        <f t="shared" si="360"/>
        <v>2</v>
      </c>
      <c r="I5510" s="2" t="b">
        <f t="shared" si="361"/>
        <v>0</v>
      </c>
      <c r="J5510" t="s">
        <v>34</v>
      </c>
      <c r="K5510">
        <v>2</v>
      </c>
      <c r="L5510">
        <v>40.340000000000003</v>
      </c>
      <c r="M5510">
        <v>0.03</v>
      </c>
      <c r="N5510" t="s">
        <v>18</v>
      </c>
      <c r="O5510">
        <v>-23.62</v>
      </c>
      <c r="P5510">
        <v>16.16</v>
      </c>
      <c r="Q5510">
        <v>7.74</v>
      </c>
      <c r="R5510" t="s">
        <v>678</v>
      </c>
      <c r="S5510" t="s">
        <v>140</v>
      </c>
      <c r="T5510" t="s">
        <v>31</v>
      </c>
      <c r="U5510" t="s">
        <v>36</v>
      </c>
      <c r="V5510" t="s">
        <v>37</v>
      </c>
      <c r="W5510">
        <v>0.5</v>
      </c>
    </row>
    <row r="5511" spans="1:23" x14ac:dyDescent="0.3">
      <c r="A5511" t="s">
        <v>992</v>
      </c>
      <c r="B5511" t="s">
        <v>944</v>
      </c>
      <c r="D5511" s="1">
        <v>39977</v>
      </c>
      <c r="E5511" s="1">
        <v>39977</v>
      </c>
      <c r="F5511" s="1" t="str">
        <f t="shared" si="358"/>
        <v>June</v>
      </c>
      <c r="G5511" s="1" t="str">
        <f t="shared" si="359"/>
        <v>2009</v>
      </c>
      <c r="H5511" s="2">
        <f t="shared" si="360"/>
        <v>0</v>
      </c>
      <c r="I5511" s="2" t="str">
        <f t="shared" si="361"/>
        <v>FREE DELIVERY</v>
      </c>
      <c r="J5511" t="s">
        <v>24</v>
      </c>
      <c r="K5511">
        <v>9</v>
      </c>
      <c r="L5511">
        <v>1608.87</v>
      </c>
      <c r="M5511">
        <v>7.0000000000000007E-2</v>
      </c>
      <c r="N5511" t="s">
        <v>18</v>
      </c>
      <c r="O5511">
        <v>346.98</v>
      </c>
      <c r="P5511">
        <v>177.98</v>
      </c>
      <c r="Q5511">
        <v>0.99</v>
      </c>
      <c r="R5511" t="s">
        <v>678</v>
      </c>
      <c r="S5511" t="s">
        <v>140</v>
      </c>
      <c r="T5511" t="s">
        <v>31</v>
      </c>
      <c r="U5511" t="s">
        <v>22</v>
      </c>
      <c r="V5511" t="s">
        <v>28</v>
      </c>
      <c r="W5511">
        <v>0.56000000000000005</v>
      </c>
    </row>
    <row r="5512" spans="1:23" x14ac:dyDescent="0.3">
      <c r="A5512" t="s">
        <v>992</v>
      </c>
      <c r="B5512" t="s">
        <v>944</v>
      </c>
      <c r="D5512" s="1">
        <v>39977</v>
      </c>
      <c r="E5512" s="1">
        <v>39978</v>
      </c>
      <c r="F5512" s="1" t="str">
        <f t="shared" si="358"/>
        <v>June</v>
      </c>
      <c r="G5512" s="1" t="str">
        <f t="shared" si="359"/>
        <v>2009</v>
      </c>
      <c r="H5512" s="2">
        <f t="shared" si="360"/>
        <v>1</v>
      </c>
      <c r="I5512" s="2" t="b">
        <f t="shared" si="361"/>
        <v>0</v>
      </c>
      <c r="J5512" t="s">
        <v>24</v>
      </c>
      <c r="K5512">
        <v>11</v>
      </c>
      <c r="L5512">
        <v>37.64</v>
      </c>
      <c r="M5512">
        <v>0.01</v>
      </c>
      <c r="N5512" t="s">
        <v>39</v>
      </c>
      <c r="O5512">
        <v>7.52</v>
      </c>
      <c r="P5512">
        <v>2.08</v>
      </c>
      <c r="Q5512">
        <v>1.49</v>
      </c>
      <c r="R5512" t="s">
        <v>678</v>
      </c>
      <c r="S5512" t="s">
        <v>140</v>
      </c>
      <c r="T5512" t="s">
        <v>31</v>
      </c>
      <c r="U5512" t="s">
        <v>22</v>
      </c>
      <c r="V5512" t="s">
        <v>29</v>
      </c>
      <c r="W5512">
        <v>0.36</v>
      </c>
    </row>
    <row r="5513" spans="1:23" x14ac:dyDescent="0.3">
      <c r="A5513" t="s">
        <v>1180</v>
      </c>
      <c r="B5513" t="s">
        <v>1181</v>
      </c>
      <c r="D5513" s="1">
        <v>41133</v>
      </c>
      <c r="E5513" s="1">
        <v>41138</v>
      </c>
      <c r="F5513" s="1" t="str">
        <f t="shared" si="358"/>
        <v>August</v>
      </c>
      <c r="G5513" s="1" t="str">
        <f t="shared" si="359"/>
        <v>2012</v>
      </c>
      <c r="H5513" s="2">
        <f t="shared" si="360"/>
        <v>5</v>
      </c>
      <c r="I5513" s="2" t="b">
        <f t="shared" si="361"/>
        <v>0</v>
      </c>
      <c r="J5513" t="s">
        <v>17</v>
      </c>
      <c r="K5513">
        <v>36</v>
      </c>
      <c r="L5513">
        <v>161.56</v>
      </c>
      <c r="M5513">
        <v>0</v>
      </c>
      <c r="N5513" t="s">
        <v>18</v>
      </c>
      <c r="O5513">
        <v>59.67</v>
      </c>
      <c r="P5513">
        <v>4.13</v>
      </c>
      <c r="Q5513">
        <v>0.99</v>
      </c>
      <c r="R5513" t="s">
        <v>678</v>
      </c>
      <c r="S5513" t="s">
        <v>140</v>
      </c>
      <c r="T5513" t="s">
        <v>31</v>
      </c>
      <c r="U5513" t="s">
        <v>22</v>
      </c>
      <c r="V5513" t="s">
        <v>57</v>
      </c>
      <c r="W5513">
        <v>0.39</v>
      </c>
    </row>
    <row r="5514" spans="1:23" x14ac:dyDescent="0.3">
      <c r="A5514" t="s">
        <v>1559</v>
      </c>
      <c r="B5514" t="s">
        <v>1658</v>
      </c>
      <c r="D5514" s="1">
        <v>40524</v>
      </c>
      <c r="E5514" s="1">
        <v>40525</v>
      </c>
      <c r="F5514" s="1" t="str">
        <f t="shared" si="358"/>
        <v>December</v>
      </c>
      <c r="G5514" s="1" t="str">
        <f t="shared" si="359"/>
        <v>2010</v>
      </c>
      <c r="H5514" s="2">
        <f t="shared" si="360"/>
        <v>1</v>
      </c>
      <c r="I5514" s="2" t="b">
        <f t="shared" si="361"/>
        <v>0</v>
      </c>
      <c r="J5514" t="s">
        <v>24</v>
      </c>
      <c r="K5514">
        <v>19</v>
      </c>
      <c r="L5514">
        <v>917.31</v>
      </c>
      <c r="M5514">
        <v>0.05</v>
      </c>
      <c r="N5514" t="s">
        <v>39</v>
      </c>
      <c r="O5514">
        <v>-139.86000000000001</v>
      </c>
      <c r="P5514">
        <v>49.99</v>
      </c>
      <c r="Q5514">
        <v>19.989999999999998</v>
      </c>
      <c r="R5514" t="s">
        <v>678</v>
      </c>
      <c r="S5514" t="s">
        <v>140</v>
      </c>
      <c r="T5514" t="s">
        <v>42</v>
      </c>
      <c r="U5514" t="s">
        <v>32</v>
      </c>
      <c r="V5514" t="s">
        <v>48</v>
      </c>
      <c r="W5514">
        <v>0.45</v>
      </c>
    </row>
    <row r="5515" spans="1:23" x14ac:dyDescent="0.3">
      <c r="A5515" t="s">
        <v>1667</v>
      </c>
      <c r="B5515" t="s">
        <v>1528</v>
      </c>
      <c r="D5515" s="1">
        <v>40076</v>
      </c>
      <c r="E5515" s="1">
        <v>40077</v>
      </c>
      <c r="F5515" s="1" t="str">
        <f t="shared" si="358"/>
        <v>September</v>
      </c>
      <c r="G5515" s="1" t="str">
        <f t="shared" si="359"/>
        <v>2009</v>
      </c>
      <c r="H5515" s="2">
        <f t="shared" si="360"/>
        <v>1</v>
      </c>
      <c r="I5515" s="2" t="b">
        <f t="shared" si="361"/>
        <v>0</v>
      </c>
      <c r="J5515" t="s">
        <v>52</v>
      </c>
      <c r="K5515">
        <v>41</v>
      </c>
      <c r="L5515">
        <v>129.49</v>
      </c>
      <c r="M5515">
        <v>0.04</v>
      </c>
      <c r="N5515" t="s">
        <v>18</v>
      </c>
      <c r="O5515">
        <v>36.020000000000003</v>
      </c>
      <c r="P5515">
        <v>3.08</v>
      </c>
      <c r="Q5515">
        <v>0.99</v>
      </c>
      <c r="R5515" t="s">
        <v>678</v>
      </c>
      <c r="S5515" t="s">
        <v>140</v>
      </c>
      <c r="T5515" t="s">
        <v>42</v>
      </c>
      <c r="U5515" t="s">
        <v>22</v>
      </c>
      <c r="V5515" t="s">
        <v>57</v>
      </c>
      <c r="W5515">
        <v>0.37</v>
      </c>
    </row>
    <row r="5516" spans="1:23" x14ac:dyDescent="0.3">
      <c r="A5516" t="s">
        <v>1667</v>
      </c>
      <c r="B5516" t="s">
        <v>1528</v>
      </c>
      <c r="D5516" s="1">
        <v>40076</v>
      </c>
      <c r="E5516" s="1">
        <v>40077</v>
      </c>
      <c r="F5516" s="1" t="str">
        <f t="shared" si="358"/>
        <v>September</v>
      </c>
      <c r="G5516" s="1" t="str">
        <f t="shared" si="359"/>
        <v>2009</v>
      </c>
      <c r="H5516" s="2">
        <f t="shared" si="360"/>
        <v>1</v>
      </c>
      <c r="I5516" s="2" t="b">
        <f t="shared" si="361"/>
        <v>0</v>
      </c>
      <c r="J5516" t="s">
        <v>52</v>
      </c>
      <c r="K5516">
        <v>29</v>
      </c>
      <c r="L5516">
        <v>202.95</v>
      </c>
      <c r="M5516">
        <v>0.02</v>
      </c>
      <c r="N5516" t="s">
        <v>18</v>
      </c>
      <c r="O5516">
        <v>-50.64</v>
      </c>
      <c r="P5516">
        <v>6.48</v>
      </c>
      <c r="Q5516">
        <v>5.9</v>
      </c>
      <c r="R5516" t="s">
        <v>678</v>
      </c>
      <c r="S5516" t="s">
        <v>140</v>
      </c>
      <c r="T5516" t="s">
        <v>42</v>
      </c>
      <c r="U5516" t="s">
        <v>22</v>
      </c>
      <c r="V5516" t="s">
        <v>43</v>
      </c>
      <c r="W5516">
        <v>0.37</v>
      </c>
    </row>
    <row r="5517" spans="1:23" x14ac:dyDescent="0.3">
      <c r="A5517" t="s">
        <v>1667</v>
      </c>
      <c r="B5517" t="s">
        <v>1528</v>
      </c>
      <c r="D5517" s="1">
        <v>40076</v>
      </c>
      <c r="E5517" s="1">
        <v>40078</v>
      </c>
      <c r="F5517" s="1" t="str">
        <f t="shared" si="358"/>
        <v>September</v>
      </c>
      <c r="G5517" s="1" t="str">
        <f t="shared" si="359"/>
        <v>2009</v>
      </c>
      <c r="H5517" s="2">
        <f t="shared" si="360"/>
        <v>2</v>
      </c>
      <c r="I5517" s="2" t="b">
        <f t="shared" si="361"/>
        <v>0</v>
      </c>
      <c r="J5517" t="s">
        <v>52</v>
      </c>
      <c r="K5517">
        <v>26</v>
      </c>
      <c r="L5517">
        <v>2753.1925000000001</v>
      </c>
      <c r="M5517">
        <v>0.04</v>
      </c>
      <c r="N5517" t="s">
        <v>18</v>
      </c>
      <c r="O5517">
        <v>510.49</v>
      </c>
      <c r="P5517">
        <v>125.99</v>
      </c>
      <c r="Q5517">
        <v>4.2</v>
      </c>
      <c r="R5517" t="s">
        <v>678</v>
      </c>
      <c r="S5517" t="s">
        <v>140</v>
      </c>
      <c r="T5517" t="s">
        <v>42</v>
      </c>
      <c r="U5517" t="s">
        <v>32</v>
      </c>
      <c r="V5517" t="s">
        <v>33</v>
      </c>
      <c r="W5517">
        <v>0.59</v>
      </c>
    </row>
    <row r="5518" spans="1:23" x14ac:dyDescent="0.3">
      <c r="A5518" t="s">
        <v>1468</v>
      </c>
      <c r="B5518" t="s">
        <v>1534</v>
      </c>
      <c r="C5518" t="s">
        <v>1668</v>
      </c>
      <c r="D5518" s="1">
        <v>40710</v>
      </c>
      <c r="E5518" s="1">
        <v>40711</v>
      </c>
      <c r="F5518" s="1" t="str">
        <f t="shared" si="358"/>
        <v>June</v>
      </c>
      <c r="G5518" s="1" t="str">
        <f t="shared" si="359"/>
        <v>2011</v>
      </c>
      <c r="H5518" s="2">
        <f t="shared" si="360"/>
        <v>1</v>
      </c>
      <c r="I5518" s="2" t="b">
        <f t="shared" si="361"/>
        <v>0</v>
      </c>
      <c r="J5518" t="s">
        <v>52</v>
      </c>
      <c r="K5518">
        <v>18</v>
      </c>
      <c r="L5518">
        <v>88.84</v>
      </c>
      <c r="M5518">
        <v>0.08</v>
      </c>
      <c r="N5518" t="s">
        <v>18</v>
      </c>
      <c r="O5518">
        <v>-38.35</v>
      </c>
      <c r="P5518">
        <v>4.9800000000000004</v>
      </c>
      <c r="Q5518">
        <v>4.72</v>
      </c>
      <c r="R5518" t="s">
        <v>678</v>
      </c>
      <c r="S5518" t="s">
        <v>140</v>
      </c>
      <c r="T5518" t="s">
        <v>42</v>
      </c>
      <c r="U5518" t="s">
        <v>22</v>
      </c>
      <c r="V5518" t="s">
        <v>43</v>
      </c>
      <c r="W5518">
        <v>0.36</v>
      </c>
    </row>
    <row r="5519" spans="1:23" x14ac:dyDescent="0.3">
      <c r="A5519" t="s">
        <v>1055</v>
      </c>
      <c r="B5519" t="s">
        <v>1056</v>
      </c>
      <c r="D5519" s="1">
        <v>40972</v>
      </c>
      <c r="E5519" s="1">
        <v>40974</v>
      </c>
      <c r="F5519" s="1" t="str">
        <f t="shared" si="358"/>
        <v>March</v>
      </c>
      <c r="G5519" s="1" t="str">
        <f t="shared" si="359"/>
        <v>2012</v>
      </c>
      <c r="H5519" s="2">
        <f t="shared" si="360"/>
        <v>2</v>
      </c>
      <c r="I5519" s="2" t="b">
        <f t="shared" si="361"/>
        <v>0</v>
      </c>
      <c r="J5519" t="s">
        <v>52</v>
      </c>
      <c r="K5519">
        <v>40</v>
      </c>
      <c r="L5519">
        <v>909.82</v>
      </c>
      <c r="M5519">
        <v>0.02</v>
      </c>
      <c r="N5519" t="s">
        <v>18</v>
      </c>
      <c r="O5519">
        <v>292.49</v>
      </c>
      <c r="P5519">
        <v>22.98</v>
      </c>
      <c r="Q5519">
        <v>1.99</v>
      </c>
      <c r="R5519" t="s">
        <v>678</v>
      </c>
      <c r="S5519" t="s">
        <v>140</v>
      </c>
      <c r="T5519" t="s">
        <v>31</v>
      </c>
      <c r="U5519" t="s">
        <v>32</v>
      </c>
      <c r="V5519" t="s">
        <v>48</v>
      </c>
      <c r="W5519">
        <v>0.46</v>
      </c>
    </row>
    <row r="5520" spans="1:23" x14ac:dyDescent="0.3">
      <c r="A5520" t="s">
        <v>1055</v>
      </c>
      <c r="B5520" t="s">
        <v>1056</v>
      </c>
      <c r="D5520" s="1">
        <v>40104</v>
      </c>
      <c r="E5520" s="1">
        <v>40106</v>
      </c>
      <c r="F5520" s="1" t="str">
        <f t="shared" si="358"/>
        <v>October</v>
      </c>
      <c r="G5520" s="1" t="str">
        <f t="shared" si="359"/>
        <v>2009</v>
      </c>
      <c r="H5520" s="2">
        <f t="shared" si="360"/>
        <v>2</v>
      </c>
      <c r="I5520" s="2" t="b">
        <f t="shared" si="361"/>
        <v>0</v>
      </c>
      <c r="J5520" t="s">
        <v>52</v>
      </c>
      <c r="K5520">
        <v>24</v>
      </c>
      <c r="L5520">
        <v>1411.58</v>
      </c>
      <c r="M5520">
        <v>0.01</v>
      </c>
      <c r="N5520" t="s">
        <v>39</v>
      </c>
      <c r="O5520">
        <v>699.31</v>
      </c>
      <c r="P5520">
        <v>55.98</v>
      </c>
      <c r="Q5520">
        <v>4.8600000000000003</v>
      </c>
      <c r="R5520" t="s">
        <v>678</v>
      </c>
      <c r="S5520" t="s">
        <v>140</v>
      </c>
      <c r="T5520" t="s">
        <v>31</v>
      </c>
      <c r="U5520" t="s">
        <v>22</v>
      </c>
      <c r="V5520" t="s">
        <v>43</v>
      </c>
      <c r="W5520">
        <v>0.36</v>
      </c>
    </row>
    <row r="5521" spans="1:23" x14ac:dyDescent="0.3">
      <c r="A5521" t="s">
        <v>1055</v>
      </c>
      <c r="B5521" t="s">
        <v>1056</v>
      </c>
      <c r="D5521" s="1">
        <v>40104</v>
      </c>
      <c r="E5521" s="1">
        <v>40105</v>
      </c>
      <c r="F5521" s="1" t="str">
        <f t="shared" si="358"/>
        <v>October</v>
      </c>
      <c r="G5521" s="1" t="str">
        <f t="shared" si="359"/>
        <v>2009</v>
      </c>
      <c r="H5521" s="2">
        <f t="shared" si="360"/>
        <v>1</v>
      </c>
      <c r="I5521" s="2" t="b">
        <f t="shared" si="361"/>
        <v>0</v>
      </c>
      <c r="J5521" t="s">
        <v>52</v>
      </c>
      <c r="K5521">
        <v>38</v>
      </c>
      <c r="L5521">
        <v>2115.2420000000002</v>
      </c>
      <c r="M5521">
        <v>0.04</v>
      </c>
      <c r="N5521" t="s">
        <v>18</v>
      </c>
      <c r="O5521">
        <v>371.41</v>
      </c>
      <c r="P5521">
        <v>65.989999999999995</v>
      </c>
      <c r="Q5521">
        <v>8.99</v>
      </c>
      <c r="R5521" t="s">
        <v>678</v>
      </c>
      <c r="S5521" t="s">
        <v>140</v>
      </c>
      <c r="T5521" t="s">
        <v>31</v>
      </c>
      <c r="U5521" t="s">
        <v>32</v>
      </c>
      <c r="V5521" t="s">
        <v>33</v>
      </c>
      <c r="W5521">
        <v>0.56000000000000005</v>
      </c>
    </row>
    <row r="5522" spans="1:23" x14ac:dyDescent="0.3">
      <c r="A5522" t="s">
        <v>1055</v>
      </c>
      <c r="B5522" t="s">
        <v>1056</v>
      </c>
      <c r="D5522" s="1">
        <v>40104</v>
      </c>
      <c r="E5522" s="1">
        <v>40107</v>
      </c>
      <c r="F5522" s="1" t="str">
        <f t="shared" si="358"/>
        <v>October</v>
      </c>
      <c r="G5522" s="1" t="str">
        <f t="shared" si="359"/>
        <v>2009</v>
      </c>
      <c r="H5522" s="2">
        <f t="shared" si="360"/>
        <v>3</v>
      </c>
      <c r="I5522" s="2" t="b">
        <f t="shared" si="361"/>
        <v>0</v>
      </c>
      <c r="J5522" t="s">
        <v>52</v>
      </c>
      <c r="K5522">
        <v>9</v>
      </c>
      <c r="L5522">
        <v>1246.68</v>
      </c>
      <c r="M5522">
        <v>0.01</v>
      </c>
      <c r="N5522" t="s">
        <v>18</v>
      </c>
      <c r="O5522">
        <v>218.48</v>
      </c>
      <c r="P5522">
        <v>128.24</v>
      </c>
      <c r="Q5522">
        <v>12.65</v>
      </c>
      <c r="R5522" t="s">
        <v>678</v>
      </c>
      <c r="S5522" t="s">
        <v>140</v>
      </c>
      <c r="T5522" t="s">
        <v>31</v>
      </c>
      <c r="U5522" t="s">
        <v>36</v>
      </c>
      <c r="V5522" t="s">
        <v>67</v>
      </c>
    </row>
    <row r="5523" spans="1:23" x14ac:dyDescent="0.3">
      <c r="A5523" t="s">
        <v>1527</v>
      </c>
      <c r="B5523" t="s">
        <v>925</v>
      </c>
      <c r="D5523" s="1">
        <v>40547</v>
      </c>
      <c r="E5523" s="1">
        <v>40551</v>
      </c>
      <c r="F5523" s="1" t="str">
        <f t="shared" si="358"/>
        <v>January</v>
      </c>
      <c r="G5523" s="1" t="str">
        <f t="shared" si="359"/>
        <v>2011</v>
      </c>
      <c r="H5523" s="2">
        <f t="shared" si="360"/>
        <v>4</v>
      </c>
      <c r="I5523" s="2" t="b">
        <f t="shared" si="361"/>
        <v>0</v>
      </c>
      <c r="J5523" t="s">
        <v>17</v>
      </c>
      <c r="K5523">
        <v>20</v>
      </c>
      <c r="L5523">
        <v>169.18</v>
      </c>
      <c r="M5523">
        <v>0.09</v>
      </c>
      <c r="N5523" t="s">
        <v>18</v>
      </c>
      <c r="O5523">
        <v>-18.73</v>
      </c>
      <c r="P5523">
        <v>8.67</v>
      </c>
      <c r="Q5523">
        <v>3.5</v>
      </c>
      <c r="R5523" t="s">
        <v>678</v>
      </c>
      <c r="S5523" t="s">
        <v>140</v>
      </c>
      <c r="T5523" t="s">
        <v>31</v>
      </c>
      <c r="U5523" t="s">
        <v>22</v>
      </c>
      <c r="V5523" t="s">
        <v>28</v>
      </c>
      <c r="W5523">
        <v>0.57999999999999996</v>
      </c>
    </row>
    <row r="5524" spans="1:23" x14ac:dyDescent="0.3">
      <c r="A5524" t="s">
        <v>1527</v>
      </c>
      <c r="B5524" t="s">
        <v>925</v>
      </c>
      <c r="D5524" s="1">
        <v>40547</v>
      </c>
      <c r="E5524" s="1">
        <v>40552</v>
      </c>
      <c r="F5524" s="1" t="str">
        <f t="shared" si="358"/>
        <v>January</v>
      </c>
      <c r="G5524" s="1" t="str">
        <f t="shared" si="359"/>
        <v>2011</v>
      </c>
      <c r="H5524" s="2">
        <f t="shared" si="360"/>
        <v>5</v>
      </c>
      <c r="I5524" s="2" t="b">
        <f t="shared" si="361"/>
        <v>0</v>
      </c>
      <c r="J5524" t="s">
        <v>17</v>
      </c>
      <c r="K5524">
        <v>37</v>
      </c>
      <c r="L5524">
        <v>8252.3919999999998</v>
      </c>
      <c r="M5524">
        <v>0.04</v>
      </c>
      <c r="N5524" t="s">
        <v>25</v>
      </c>
      <c r="O5524">
        <v>1853.19</v>
      </c>
      <c r="P5524">
        <v>280.98</v>
      </c>
      <c r="Q5524">
        <v>35.67</v>
      </c>
      <c r="R5524" t="s">
        <v>678</v>
      </c>
      <c r="S5524" t="s">
        <v>140</v>
      </c>
      <c r="T5524" t="s">
        <v>31</v>
      </c>
      <c r="U5524" t="s">
        <v>36</v>
      </c>
      <c r="V5524" t="s">
        <v>55</v>
      </c>
      <c r="W5524">
        <v>0.66</v>
      </c>
    </row>
    <row r="5525" spans="1:23" x14ac:dyDescent="0.3">
      <c r="A5525" t="s">
        <v>1055</v>
      </c>
      <c r="B5525" t="s">
        <v>1056</v>
      </c>
      <c r="D5525" s="1">
        <v>40350</v>
      </c>
      <c r="E5525" s="1">
        <v>40357</v>
      </c>
      <c r="F5525" s="1" t="str">
        <f t="shared" si="358"/>
        <v>June</v>
      </c>
      <c r="G5525" s="1" t="str">
        <f t="shared" si="359"/>
        <v>2010</v>
      </c>
      <c r="H5525" s="2">
        <f t="shared" si="360"/>
        <v>7</v>
      </c>
      <c r="I5525" s="2" t="b">
        <f t="shared" si="361"/>
        <v>0</v>
      </c>
      <c r="J5525" t="s">
        <v>17</v>
      </c>
      <c r="K5525">
        <v>17</v>
      </c>
      <c r="L5525">
        <v>77.19</v>
      </c>
      <c r="M5525">
        <v>0.03</v>
      </c>
      <c r="N5525" t="s">
        <v>18</v>
      </c>
      <c r="O5525">
        <v>-81.349999999999994</v>
      </c>
      <c r="P5525">
        <v>4.0599999999999996</v>
      </c>
      <c r="Q5525">
        <v>6.89</v>
      </c>
      <c r="R5525" t="s">
        <v>678</v>
      </c>
      <c r="S5525" t="s">
        <v>140</v>
      </c>
      <c r="T5525" t="s">
        <v>31</v>
      </c>
      <c r="U5525" t="s">
        <v>22</v>
      </c>
      <c r="V5525" t="s">
        <v>28</v>
      </c>
      <c r="W5525">
        <v>0.6</v>
      </c>
    </row>
    <row r="5526" spans="1:23" x14ac:dyDescent="0.3">
      <c r="A5526" t="s">
        <v>953</v>
      </c>
      <c r="B5526" t="s">
        <v>1669</v>
      </c>
      <c r="D5526" s="1">
        <v>39886</v>
      </c>
      <c r="E5526" s="1">
        <v>39887</v>
      </c>
      <c r="F5526" s="1" t="str">
        <f t="shared" si="358"/>
        <v>March</v>
      </c>
      <c r="G5526" s="1" t="str">
        <f t="shared" si="359"/>
        <v>2009</v>
      </c>
      <c r="H5526" s="2">
        <f t="shared" si="360"/>
        <v>1</v>
      </c>
      <c r="I5526" s="2" t="b">
        <f t="shared" si="361"/>
        <v>0</v>
      </c>
      <c r="J5526" t="s">
        <v>44</v>
      </c>
      <c r="K5526">
        <v>36</v>
      </c>
      <c r="L5526">
        <v>7223.59</v>
      </c>
      <c r="M5526">
        <v>7.0000000000000007E-2</v>
      </c>
      <c r="N5526" t="s">
        <v>25</v>
      </c>
      <c r="O5526">
        <v>1769.81</v>
      </c>
      <c r="P5526">
        <v>200.98</v>
      </c>
      <c r="Q5526">
        <v>23.76</v>
      </c>
      <c r="R5526" t="s">
        <v>678</v>
      </c>
      <c r="S5526" t="s">
        <v>140</v>
      </c>
      <c r="T5526" t="s">
        <v>31</v>
      </c>
      <c r="U5526" t="s">
        <v>36</v>
      </c>
      <c r="V5526" t="s">
        <v>67</v>
      </c>
      <c r="W5526">
        <v>0.57999999999999996</v>
      </c>
    </row>
    <row r="5527" spans="1:23" x14ac:dyDescent="0.3">
      <c r="A5527" t="s">
        <v>953</v>
      </c>
      <c r="B5527" t="s">
        <v>1669</v>
      </c>
      <c r="D5527" s="1">
        <v>39886</v>
      </c>
      <c r="E5527" s="1">
        <v>39886</v>
      </c>
      <c r="F5527" s="1" t="str">
        <f t="shared" si="358"/>
        <v>March</v>
      </c>
      <c r="G5527" s="1" t="str">
        <f t="shared" si="359"/>
        <v>2009</v>
      </c>
      <c r="H5527" s="2">
        <f t="shared" si="360"/>
        <v>0</v>
      </c>
      <c r="I5527" s="2" t="str">
        <f t="shared" si="361"/>
        <v>FREE DELIVERY</v>
      </c>
      <c r="J5527" t="s">
        <v>44</v>
      </c>
      <c r="K5527">
        <v>6</v>
      </c>
      <c r="L5527">
        <v>934.21600000000001</v>
      </c>
      <c r="M5527">
        <v>0.02</v>
      </c>
      <c r="N5527" t="s">
        <v>25</v>
      </c>
      <c r="O5527">
        <v>-4.34</v>
      </c>
      <c r="P5527">
        <v>179.29</v>
      </c>
      <c r="Q5527">
        <v>29.21</v>
      </c>
      <c r="R5527" t="s">
        <v>678</v>
      </c>
      <c r="S5527" t="s">
        <v>140</v>
      </c>
      <c r="T5527" t="s">
        <v>31</v>
      </c>
      <c r="U5527" t="s">
        <v>36</v>
      </c>
      <c r="V5527" t="s">
        <v>55</v>
      </c>
      <c r="W5527">
        <v>0.76</v>
      </c>
    </row>
    <row r="5528" spans="1:23" x14ac:dyDescent="0.3">
      <c r="A5528" t="s">
        <v>1270</v>
      </c>
      <c r="B5528" t="s">
        <v>1271</v>
      </c>
      <c r="D5528" s="1">
        <v>41012</v>
      </c>
      <c r="E5528" s="1">
        <v>41014</v>
      </c>
      <c r="F5528" s="1" t="str">
        <f t="shared" si="358"/>
        <v>April</v>
      </c>
      <c r="G5528" s="1" t="str">
        <f t="shared" si="359"/>
        <v>2012</v>
      </c>
      <c r="H5528" s="2">
        <f t="shared" si="360"/>
        <v>2</v>
      </c>
      <c r="I5528" s="2" t="b">
        <f t="shared" si="361"/>
        <v>0</v>
      </c>
      <c r="J5528" t="s">
        <v>34</v>
      </c>
      <c r="K5528">
        <v>24</v>
      </c>
      <c r="L5528">
        <v>1307</v>
      </c>
      <c r="M5528">
        <v>0.02</v>
      </c>
      <c r="N5528" t="s">
        <v>18</v>
      </c>
      <c r="O5528">
        <v>428.99</v>
      </c>
      <c r="P5528">
        <v>54.48</v>
      </c>
      <c r="Q5528">
        <v>0.99</v>
      </c>
      <c r="R5528" t="s">
        <v>678</v>
      </c>
      <c r="S5528" t="s">
        <v>140</v>
      </c>
      <c r="T5528" t="s">
        <v>42</v>
      </c>
      <c r="U5528" t="s">
        <v>22</v>
      </c>
      <c r="V5528" t="s">
        <v>28</v>
      </c>
      <c r="W5528">
        <v>0.56999999999999995</v>
      </c>
    </row>
    <row r="5529" spans="1:23" x14ac:dyDescent="0.3">
      <c r="A5529" t="s">
        <v>1270</v>
      </c>
      <c r="B5529" t="s">
        <v>1271</v>
      </c>
      <c r="D5529" s="1">
        <v>41012</v>
      </c>
      <c r="E5529" s="1">
        <v>41013</v>
      </c>
      <c r="F5529" s="1" t="str">
        <f t="shared" si="358"/>
        <v>April</v>
      </c>
      <c r="G5529" s="1" t="str">
        <f t="shared" si="359"/>
        <v>2012</v>
      </c>
      <c r="H5529" s="2">
        <f t="shared" si="360"/>
        <v>1</v>
      </c>
      <c r="I5529" s="2" t="b">
        <f t="shared" si="361"/>
        <v>0</v>
      </c>
      <c r="J5529" t="s">
        <v>34</v>
      </c>
      <c r="K5529">
        <v>22</v>
      </c>
      <c r="L5529">
        <v>41.39</v>
      </c>
      <c r="M5529">
        <v>0.09</v>
      </c>
      <c r="N5529" t="s">
        <v>18</v>
      </c>
      <c r="O5529">
        <v>-12.02</v>
      </c>
      <c r="P5529">
        <v>1.88</v>
      </c>
      <c r="Q5529">
        <v>1.49</v>
      </c>
      <c r="R5529" t="s">
        <v>678</v>
      </c>
      <c r="S5529" t="s">
        <v>140</v>
      </c>
      <c r="T5529" t="s">
        <v>42</v>
      </c>
      <c r="U5529" t="s">
        <v>22</v>
      </c>
      <c r="V5529" t="s">
        <v>29</v>
      </c>
      <c r="W5529">
        <v>0.37</v>
      </c>
    </row>
    <row r="5530" spans="1:23" x14ac:dyDescent="0.3">
      <c r="A5530" t="s">
        <v>1270</v>
      </c>
      <c r="B5530" t="s">
        <v>1271</v>
      </c>
      <c r="D5530" s="1">
        <v>40911</v>
      </c>
      <c r="E5530" s="1">
        <v>40915</v>
      </c>
      <c r="F5530" s="1" t="str">
        <f t="shared" si="358"/>
        <v>January</v>
      </c>
      <c r="G5530" s="1" t="str">
        <f t="shared" si="359"/>
        <v>2012</v>
      </c>
      <c r="H5530" s="2">
        <f t="shared" si="360"/>
        <v>4</v>
      </c>
      <c r="I5530" s="2" t="b">
        <f t="shared" si="361"/>
        <v>0</v>
      </c>
      <c r="J5530" t="s">
        <v>17</v>
      </c>
      <c r="K5530">
        <v>26</v>
      </c>
      <c r="L5530">
        <v>2354.15</v>
      </c>
      <c r="M5530">
        <v>0.03</v>
      </c>
      <c r="N5530" t="s">
        <v>25</v>
      </c>
      <c r="O5530">
        <v>774.79</v>
      </c>
      <c r="P5530">
        <v>90.97</v>
      </c>
      <c r="Q5530">
        <v>14</v>
      </c>
      <c r="R5530" t="s">
        <v>678</v>
      </c>
      <c r="S5530" t="s">
        <v>140</v>
      </c>
      <c r="T5530" t="s">
        <v>42</v>
      </c>
      <c r="U5530" t="s">
        <v>32</v>
      </c>
      <c r="V5530" t="s">
        <v>94</v>
      </c>
      <c r="W5530">
        <v>0.36</v>
      </c>
    </row>
    <row r="5531" spans="1:23" x14ac:dyDescent="0.3">
      <c r="A5531" t="s">
        <v>1237</v>
      </c>
      <c r="B5531" t="s">
        <v>1670</v>
      </c>
      <c r="D5531" s="1">
        <v>40618</v>
      </c>
      <c r="E5531" s="1">
        <v>40620</v>
      </c>
      <c r="F5531" s="1" t="str">
        <f t="shared" si="358"/>
        <v>March</v>
      </c>
      <c r="G5531" s="1" t="str">
        <f t="shared" si="359"/>
        <v>2011</v>
      </c>
      <c r="H5531" s="2">
        <f t="shared" si="360"/>
        <v>2</v>
      </c>
      <c r="I5531" s="2" t="b">
        <f t="shared" si="361"/>
        <v>0</v>
      </c>
      <c r="J5531" t="s">
        <v>24</v>
      </c>
      <c r="K5531">
        <v>50</v>
      </c>
      <c r="L5531">
        <v>1558.18</v>
      </c>
      <c r="M5531">
        <v>0</v>
      </c>
      <c r="N5531" t="s">
        <v>18</v>
      </c>
      <c r="O5531">
        <v>417.62</v>
      </c>
      <c r="P5531">
        <v>30.98</v>
      </c>
      <c r="Q5531">
        <v>9.18</v>
      </c>
      <c r="R5531" t="s">
        <v>678</v>
      </c>
      <c r="S5531" t="s">
        <v>140</v>
      </c>
      <c r="T5531" t="s">
        <v>21</v>
      </c>
      <c r="U5531" t="s">
        <v>22</v>
      </c>
      <c r="V5531" t="s">
        <v>43</v>
      </c>
      <c r="W5531">
        <v>0.4</v>
      </c>
    </row>
    <row r="5532" spans="1:23" x14ac:dyDescent="0.3">
      <c r="A5532" t="s">
        <v>1527</v>
      </c>
      <c r="B5532" t="s">
        <v>925</v>
      </c>
      <c r="D5532" s="1">
        <v>40114</v>
      </c>
      <c r="E5532" s="1">
        <v>40116</v>
      </c>
      <c r="F5532" s="1" t="str">
        <f t="shared" si="358"/>
        <v>October</v>
      </c>
      <c r="G5532" s="1" t="str">
        <f t="shared" si="359"/>
        <v>2009</v>
      </c>
      <c r="H5532" s="2">
        <f t="shared" si="360"/>
        <v>2</v>
      </c>
      <c r="I5532" s="2" t="b">
        <f t="shared" si="361"/>
        <v>0</v>
      </c>
      <c r="J5532" t="s">
        <v>24</v>
      </c>
      <c r="K5532">
        <v>31</v>
      </c>
      <c r="L5532">
        <v>1370.56</v>
      </c>
      <c r="M5532">
        <v>0.1</v>
      </c>
      <c r="N5532" t="s">
        <v>18</v>
      </c>
      <c r="O5532">
        <v>511.51</v>
      </c>
      <c r="P5532">
        <v>48.91</v>
      </c>
      <c r="Q5532">
        <v>5.97</v>
      </c>
      <c r="R5532" t="s">
        <v>678</v>
      </c>
      <c r="S5532" t="s">
        <v>140</v>
      </c>
      <c r="T5532" t="s">
        <v>31</v>
      </c>
      <c r="U5532" t="s">
        <v>22</v>
      </c>
      <c r="V5532" t="s">
        <v>43</v>
      </c>
      <c r="W5532">
        <v>0.38</v>
      </c>
    </row>
    <row r="5533" spans="1:23" x14ac:dyDescent="0.3">
      <c r="A5533" t="s">
        <v>1527</v>
      </c>
      <c r="B5533" t="s">
        <v>925</v>
      </c>
      <c r="D5533" s="1">
        <v>40114</v>
      </c>
      <c r="E5533" s="1">
        <v>40114</v>
      </c>
      <c r="F5533" s="1" t="str">
        <f t="shared" si="358"/>
        <v>October</v>
      </c>
      <c r="G5533" s="1" t="str">
        <f t="shared" si="359"/>
        <v>2009</v>
      </c>
      <c r="H5533" s="2">
        <f t="shared" si="360"/>
        <v>0</v>
      </c>
      <c r="I5533" s="2" t="str">
        <f t="shared" si="361"/>
        <v>FREE DELIVERY</v>
      </c>
      <c r="J5533" t="s">
        <v>24</v>
      </c>
      <c r="K5533">
        <v>29</v>
      </c>
      <c r="L5533">
        <v>172.98</v>
      </c>
      <c r="M5533">
        <v>0.08</v>
      </c>
      <c r="N5533" t="s">
        <v>18</v>
      </c>
      <c r="O5533">
        <v>-59.75</v>
      </c>
      <c r="P5533">
        <v>5.98</v>
      </c>
      <c r="Q5533">
        <v>5.46</v>
      </c>
      <c r="R5533" t="s">
        <v>678</v>
      </c>
      <c r="S5533" t="s">
        <v>140</v>
      </c>
      <c r="T5533" t="s">
        <v>31</v>
      </c>
      <c r="U5533" t="s">
        <v>22</v>
      </c>
      <c r="V5533" t="s">
        <v>43</v>
      </c>
      <c r="W5533">
        <v>0.36</v>
      </c>
    </row>
    <row r="5534" spans="1:23" x14ac:dyDescent="0.3">
      <c r="A5534" t="s">
        <v>953</v>
      </c>
      <c r="B5534" t="s">
        <v>1669</v>
      </c>
      <c r="D5534" s="1">
        <v>40394</v>
      </c>
      <c r="E5534" s="1">
        <v>40396</v>
      </c>
      <c r="F5534" s="1" t="str">
        <f t="shared" si="358"/>
        <v>August</v>
      </c>
      <c r="G5534" s="1" t="str">
        <f t="shared" si="359"/>
        <v>2010</v>
      </c>
      <c r="H5534" s="2">
        <f t="shared" si="360"/>
        <v>2</v>
      </c>
      <c r="I5534" s="2" t="b">
        <f t="shared" si="361"/>
        <v>0</v>
      </c>
      <c r="J5534" t="s">
        <v>34</v>
      </c>
      <c r="K5534">
        <v>44</v>
      </c>
      <c r="L5534">
        <v>1372.9455</v>
      </c>
      <c r="M5534">
        <v>0</v>
      </c>
      <c r="N5534" t="s">
        <v>18</v>
      </c>
      <c r="O5534">
        <v>429.89</v>
      </c>
      <c r="P5534">
        <v>35.99</v>
      </c>
      <c r="Q5534">
        <v>1.25</v>
      </c>
      <c r="R5534" t="s">
        <v>678</v>
      </c>
      <c r="S5534" t="s">
        <v>140</v>
      </c>
      <c r="T5534" t="s">
        <v>31</v>
      </c>
      <c r="U5534" t="s">
        <v>32</v>
      </c>
      <c r="V5534" t="s">
        <v>33</v>
      </c>
      <c r="W5534">
        <v>0.56999999999999995</v>
      </c>
    </row>
    <row r="5535" spans="1:23" x14ac:dyDescent="0.3">
      <c r="A5535" t="s">
        <v>953</v>
      </c>
      <c r="B5535" t="s">
        <v>1669</v>
      </c>
      <c r="D5535" s="1">
        <v>40267</v>
      </c>
      <c r="E5535" s="1">
        <v>40271</v>
      </c>
      <c r="F5535" s="1" t="str">
        <f t="shared" si="358"/>
        <v>April</v>
      </c>
      <c r="G5535" s="1" t="str">
        <f t="shared" si="359"/>
        <v>2010</v>
      </c>
      <c r="H5535" s="2">
        <f t="shared" si="360"/>
        <v>4</v>
      </c>
      <c r="I5535" s="2" t="b">
        <f t="shared" si="361"/>
        <v>0</v>
      </c>
      <c r="J5535" t="s">
        <v>17</v>
      </c>
      <c r="K5535">
        <v>40</v>
      </c>
      <c r="L5535">
        <v>88.02</v>
      </c>
      <c r="M5535">
        <v>0</v>
      </c>
      <c r="N5535" t="s">
        <v>18</v>
      </c>
      <c r="O5535">
        <v>-6.54</v>
      </c>
      <c r="P5535">
        <v>2.08</v>
      </c>
      <c r="Q5535">
        <v>1.49</v>
      </c>
      <c r="R5535" t="s">
        <v>678</v>
      </c>
      <c r="S5535" t="s">
        <v>140</v>
      </c>
      <c r="T5535" t="s">
        <v>31</v>
      </c>
      <c r="U5535" t="s">
        <v>22</v>
      </c>
      <c r="V5535" t="s">
        <v>29</v>
      </c>
      <c r="W5535">
        <v>0.36</v>
      </c>
    </row>
    <row r="5536" spans="1:23" x14ac:dyDescent="0.3">
      <c r="A5536" t="s">
        <v>953</v>
      </c>
      <c r="B5536" t="s">
        <v>1669</v>
      </c>
      <c r="D5536" s="1">
        <v>40267</v>
      </c>
      <c r="E5536" s="1">
        <v>40269</v>
      </c>
      <c r="F5536" s="1" t="str">
        <f t="shared" si="358"/>
        <v>April</v>
      </c>
      <c r="G5536" s="1" t="str">
        <f t="shared" si="359"/>
        <v>2010</v>
      </c>
      <c r="H5536" s="2">
        <f t="shared" si="360"/>
        <v>2</v>
      </c>
      <c r="I5536" s="2" t="b">
        <f t="shared" si="361"/>
        <v>0</v>
      </c>
      <c r="J5536" t="s">
        <v>17</v>
      </c>
      <c r="K5536">
        <v>32</v>
      </c>
      <c r="L5536">
        <v>800</v>
      </c>
      <c r="M5536">
        <v>0.1</v>
      </c>
      <c r="N5536" t="s">
        <v>25</v>
      </c>
      <c r="O5536">
        <v>-210.3</v>
      </c>
      <c r="P5536">
        <v>25.98</v>
      </c>
      <c r="Q5536">
        <v>14.36</v>
      </c>
      <c r="R5536" t="s">
        <v>678</v>
      </c>
      <c r="S5536" t="s">
        <v>140</v>
      </c>
      <c r="T5536" t="s">
        <v>31</v>
      </c>
      <c r="U5536" t="s">
        <v>36</v>
      </c>
      <c r="V5536" t="s">
        <v>67</v>
      </c>
      <c r="W5536">
        <v>0.6</v>
      </c>
    </row>
    <row r="5537" spans="1:23" x14ac:dyDescent="0.3">
      <c r="A5537" t="s">
        <v>1507</v>
      </c>
      <c r="B5537" t="s">
        <v>1396</v>
      </c>
      <c r="D5537" s="1">
        <v>40552</v>
      </c>
      <c r="E5537" s="1">
        <v>40552</v>
      </c>
      <c r="F5537" s="1" t="str">
        <f t="shared" si="358"/>
        <v>January</v>
      </c>
      <c r="G5537" s="1" t="str">
        <f t="shared" si="359"/>
        <v>2011</v>
      </c>
      <c r="H5537" s="2">
        <f t="shared" si="360"/>
        <v>0</v>
      </c>
      <c r="I5537" s="2" t="str">
        <f t="shared" si="361"/>
        <v>FREE DELIVERY</v>
      </c>
      <c r="J5537" t="s">
        <v>24</v>
      </c>
      <c r="K5537">
        <v>8</v>
      </c>
      <c r="L5537">
        <v>381.69</v>
      </c>
      <c r="M5537">
        <v>0.04</v>
      </c>
      <c r="N5537" t="s">
        <v>18</v>
      </c>
      <c r="O5537">
        <v>256.18</v>
      </c>
      <c r="P5537">
        <v>46.94</v>
      </c>
      <c r="Q5537">
        <v>6.77</v>
      </c>
      <c r="R5537" t="s">
        <v>678</v>
      </c>
      <c r="S5537" t="s">
        <v>140</v>
      </c>
      <c r="T5537" t="s">
        <v>42</v>
      </c>
      <c r="U5537" t="s">
        <v>36</v>
      </c>
      <c r="V5537" t="s">
        <v>37</v>
      </c>
      <c r="W5537">
        <v>0.44</v>
      </c>
    </row>
    <row r="5538" spans="1:23" x14ac:dyDescent="0.3">
      <c r="A5538" t="s">
        <v>953</v>
      </c>
      <c r="B5538" t="s">
        <v>1669</v>
      </c>
      <c r="D5538" s="1">
        <v>39823</v>
      </c>
      <c r="E5538" s="1">
        <v>39828</v>
      </c>
      <c r="F5538" s="1" t="str">
        <f t="shared" si="358"/>
        <v>January</v>
      </c>
      <c r="G5538" s="1" t="str">
        <f t="shared" si="359"/>
        <v>2009</v>
      </c>
      <c r="H5538" s="2">
        <f t="shared" si="360"/>
        <v>5</v>
      </c>
      <c r="I5538" s="2" t="b">
        <f t="shared" si="361"/>
        <v>0</v>
      </c>
      <c r="J5538" t="s">
        <v>17</v>
      </c>
      <c r="K5538">
        <v>35</v>
      </c>
      <c r="L5538">
        <v>1009.42</v>
      </c>
      <c r="M5538">
        <v>0.02</v>
      </c>
      <c r="N5538" t="s">
        <v>18</v>
      </c>
      <c r="O5538">
        <v>339.58</v>
      </c>
      <c r="P5538">
        <v>29.18</v>
      </c>
      <c r="Q5538">
        <v>8.5500000000000007</v>
      </c>
      <c r="R5538" t="s">
        <v>678</v>
      </c>
      <c r="S5538" t="s">
        <v>140</v>
      </c>
      <c r="T5538" t="s">
        <v>31</v>
      </c>
      <c r="U5538" t="s">
        <v>36</v>
      </c>
      <c r="V5538" t="s">
        <v>37</v>
      </c>
      <c r="W5538">
        <v>0.42</v>
      </c>
    </row>
    <row r="5539" spans="1:23" x14ac:dyDescent="0.3">
      <c r="A5539" t="s">
        <v>953</v>
      </c>
      <c r="B5539" t="s">
        <v>1669</v>
      </c>
      <c r="D5539" s="1">
        <v>39823</v>
      </c>
      <c r="E5539" s="1">
        <v>39828</v>
      </c>
      <c r="F5539" s="1" t="str">
        <f t="shared" si="358"/>
        <v>January</v>
      </c>
      <c r="G5539" s="1" t="str">
        <f t="shared" si="359"/>
        <v>2009</v>
      </c>
      <c r="H5539" s="2">
        <f t="shared" si="360"/>
        <v>5</v>
      </c>
      <c r="I5539" s="2" t="b">
        <f t="shared" si="361"/>
        <v>0</v>
      </c>
      <c r="J5539" t="s">
        <v>17</v>
      </c>
      <c r="K5539">
        <v>49</v>
      </c>
      <c r="L5539">
        <v>15137.11</v>
      </c>
      <c r="M5539">
        <v>0.03</v>
      </c>
      <c r="N5539" t="s">
        <v>25</v>
      </c>
      <c r="O5539">
        <v>4913.16</v>
      </c>
      <c r="P5539">
        <v>297.64</v>
      </c>
      <c r="Q5539">
        <v>14.7</v>
      </c>
      <c r="R5539" t="s">
        <v>678</v>
      </c>
      <c r="S5539" t="s">
        <v>140</v>
      </c>
      <c r="T5539" t="s">
        <v>31</v>
      </c>
      <c r="U5539" t="s">
        <v>32</v>
      </c>
      <c r="V5539" t="s">
        <v>94</v>
      </c>
      <c r="W5539">
        <v>0.56999999999999995</v>
      </c>
    </row>
    <row r="5540" spans="1:23" x14ac:dyDescent="0.3">
      <c r="A5540" t="s">
        <v>1010</v>
      </c>
      <c r="B5540" t="s">
        <v>988</v>
      </c>
      <c r="D5540" s="1">
        <v>39825</v>
      </c>
      <c r="E5540" s="1">
        <v>39826</v>
      </c>
      <c r="F5540" s="1" t="str">
        <f t="shared" si="358"/>
        <v>January</v>
      </c>
      <c r="G5540" s="1" t="str">
        <f t="shared" si="359"/>
        <v>2009</v>
      </c>
      <c r="H5540" s="2">
        <f t="shared" si="360"/>
        <v>1</v>
      </c>
      <c r="I5540" s="2" t="b">
        <f t="shared" si="361"/>
        <v>0</v>
      </c>
      <c r="J5540" t="s">
        <v>34</v>
      </c>
      <c r="K5540">
        <v>40</v>
      </c>
      <c r="L5540">
        <v>1030.0899999999999</v>
      </c>
      <c r="M5540">
        <v>0.09</v>
      </c>
      <c r="N5540" t="s">
        <v>18</v>
      </c>
      <c r="O5540">
        <v>-568.71</v>
      </c>
      <c r="P5540">
        <v>27.75</v>
      </c>
      <c r="Q5540">
        <v>19.989999999999998</v>
      </c>
      <c r="R5540" t="s">
        <v>678</v>
      </c>
      <c r="S5540" t="s">
        <v>140</v>
      </c>
      <c r="T5540" t="s">
        <v>31</v>
      </c>
      <c r="U5540" t="s">
        <v>22</v>
      </c>
      <c r="V5540" t="s">
        <v>23</v>
      </c>
      <c r="W5540">
        <v>0.67</v>
      </c>
    </row>
    <row r="5541" spans="1:23" x14ac:dyDescent="0.3">
      <c r="A5541" t="s">
        <v>937</v>
      </c>
      <c r="B5541" t="s">
        <v>1671</v>
      </c>
      <c r="D5541" s="1">
        <v>40389</v>
      </c>
      <c r="E5541" s="1">
        <v>40389</v>
      </c>
      <c r="F5541" s="1" t="str">
        <f t="shared" si="358"/>
        <v>July</v>
      </c>
      <c r="G5541" s="1" t="str">
        <f t="shared" si="359"/>
        <v>2010</v>
      </c>
      <c r="H5541" s="2">
        <f t="shared" si="360"/>
        <v>0</v>
      </c>
      <c r="I5541" s="2" t="str">
        <f t="shared" si="361"/>
        <v>FREE DELIVERY</v>
      </c>
      <c r="J5541" t="s">
        <v>34</v>
      </c>
      <c r="K5541">
        <v>47</v>
      </c>
      <c r="L5541">
        <v>88.7</v>
      </c>
      <c r="M5541">
        <v>0.06</v>
      </c>
      <c r="N5541" t="s">
        <v>18</v>
      </c>
      <c r="O5541">
        <v>-20.45</v>
      </c>
      <c r="P5541">
        <v>1.88</v>
      </c>
      <c r="Q5541">
        <v>1.49</v>
      </c>
      <c r="R5541" t="s">
        <v>678</v>
      </c>
      <c r="S5541" t="s">
        <v>140</v>
      </c>
      <c r="T5541" t="s">
        <v>42</v>
      </c>
      <c r="U5541" t="s">
        <v>22</v>
      </c>
      <c r="V5541" t="s">
        <v>29</v>
      </c>
      <c r="W5541">
        <v>0.37</v>
      </c>
    </row>
    <row r="5542" spans="1:23" x14ac:dyDescent="0.3">
      <c r="A5542" t="s">
        <v>937</v>
      </c>
      <c r="B5542" t="s">
        <v>1671</v>
      </c>
      <c r="D5542" s="1">
        <v>40389</v>
      </c>
      <c r="E5542" s="1">
        <v>40391</v>
      </c>
      <c r="F5542" s="1" t="str">
        <f t="shared" si="358"/>
        <v>August</v>
      </c>
      <c r="G5542" s="1" t="str">
        <f t="shared" si="359"/>
        <v>2010</v>
      </c>
      <c r="H5542" s="2">
        <f t="shared" si="360"/>
        <v>2</v>
      </c>
      <c r="I5542" s="2" t="b">
        <f t="shared" si="361"/>
        <v>0</v>
      </c>
      <c r="J5542" t="s">
        <v>34</v>
      </c>
      <c r="K5542">
        <v>39</v>
      </c>
      <c r="L5542">
        <v>105.89</v>
      </c>
      <c r="M5542">
        <v>0.08</v>
      </c>
      <c r="N5542" t="s">
        <v>18</v>
      </c>
      <c r="O5542">
        <v>4.13</v>
      </c>
      <c r="P5542">
        <v>2.84</v>
      </c>
      <c r="Q5542">
        <v>0.93</v>
      </c>
      <c r="R5542" t="s">
        <v>678</v>
      </c>
      <c r="S5542" t="s">
        <v>140</v>
      </c>
      <c r="T5542" t="s">
        <v>42</v>
      </c>
      <c r="U5542" t="s">
        <v>22</v>
      </c>
      <c r="V5542" t="s">
        <v>60</v>
      </c>
      <c r="W5542">
        <v>0.54</v>
      </c>
    </row>
    <row r="5543" spans="1:23" x14ac:dyDescent="0.3">
      <c r="A5543" t="s">
        <v>937</v>
      </c>
      <c r="B5543" t="s">
        <v>1671</v>
      </c>
      <c r="D5543" s="1">
        <v>40500</v>
      </c>
      <c r="E5543" s="1">
        <v>40501</v>
      </c>
      <c r="F5543" s="1" t="str">
        <f t="shared" si="358"/>
        <v>November</v>
      </c>
      <c r="G5543" s="1" t="str">
        <f t="shared" si="359"/>
        <v>2010</v>
      </c>
      <c r="H5543" s="2">
        <f t="shared" si="360"/>
        <v>1</v>
      </c>
      <c r="I5543" s="2" t="b">
        <f t="shared" si="361"/>
        <v>0</v>
      </c>
      <c r="J5543" t="s">
        <v>34</v>
      </c>
      <c r="K5543">
        <v>34</v>
      </c>
      <c r="L5543">
        <v>9107.27</v>
      </c>
      <c r="M5543">
        <v>7.0000000000000007E-2</v>
      </c>
      <c r="N5543" t="s">
        <v>18</v>
      </c>
      <c r="O5543">
        <v>2463.36</v>
      </c>
      <c r="P5543">
        <v>276.2</v>
      </c>
      <c r="Q5543">
        <v>24.49</v>
      </c>
      <c r="R5543" t="s">
        <v>678</v>
      </c>
      <c r="S5543" t="s">
        <v>140</v>
      </c>
      <c r="T5543" t="s">
        <v>42</v>
      </c>
      <c r="U5543" t="s">
        <v>36</v>
      </c>
      <c r="V5543" t="s">
        <v>67</v>
      </c>
    </row>
    <row r="5544" spans="1:23" x14ac:dyDescent="0.3">
      <c r="A5544" t="s">
        <v>1468</v>
      </c>
      <c r="B5544" t="s">
        <v>1534</v>
      </c>
      <c r="C5544" t="s">
        <v>1668</v>
      </c>
      <c r="D5544" s="1">
        <v>40164</v>
      </c>
      <c r="E5544" s="1">
        <v>40166</v>
      </c>
      <c r="F5544" s="1" t="str">
        <f t="shared" si="358"/>
        <v>December</v>
      </c>
      <c r="G5544" s="1" t="str">
        <f t="shared" si="359"/>
        <v>2009</v>
      </c>
      <c r="H5544" s="2">
        <f t="shared" si="360"/>
        <v>2</v>
      </c>
      <c r="I5544" s="2" t="b">
        <f t="shared" si="361"/>
        <v>0</v>
      </c>
      <c r="J5544" t="s">
        <v>44</v>
      </c>
      <c r="K5544">
        <v>27</v>
      </c>
      <c r="L5544">
        <v>71.39</v>
      </c>
      <c r="M5544">
        <v>0.09</v>
      </c>
      <c r="N5544" t="s">
        <v>18</v>
      </c>
      <c r="O5544">
        <v>-39.33</v>
      </c>
      <c r="P5544">
        <v>2.6</v>
      </c>
      <c r="Q5544">
        <v>2.4</v>
      </c>
      <c r="R5544" t="s">
        <v>678</v>
      </c>
      <c r="S5544" t="s">
        <v>140</v>
      </c>
      <c r="T5544" t="s">
        <v>42</v>
      </c>
      <c r="U5544" t="s">
        <v>22</v>
      </c>
      <c r="V5544" t="s">
        <v>60</v>
      </c>
      <c r="W5544">
        <v>0.57999999999999996</v>
      </c>
    </row>
    <row r="5545" spans="1:23" x14ac:dyDescent="0.3">
      <c r="A5545" t="s">
        <v>1010</v>
      </c>
      <c r="B5545" t="s">
        <v>988</v>
      </c>
      <c r="D5545" s="1">
        <v>40815</v>
      </c>
      <c r="E5545" s="1">
        <v>40817</v>
      </c>
      <c r="F5545" s="1" t="str">
        <f t="shared" si="358"/>
        <v>October</v>
      </c>
      <c r="G5545" s="1" t="str">
        <f t="shared" si="359"/>
        <v>2011</v>
      </c>
      <c r="H5545" s="2">
        <f t="shared" si="360"/>
        <v>2</v>
      </c>
      <c r="I5545" s="2" t="b">
        <f t="shared" si="361"/>
        <v>0</v>
      </c>
      <c r="J5545" t="s">
        <v>52</v>
      </c>
      <c r="K5545">
        <v>37</v>
      </c>
      <c r="L5545">
        <v>1596.86</v>
      </c>
      <c r="M5545">
        <v>0.05</v>
      </c>
      <c r="N5545" t="s">
        <v>18</v>
      </c>
      <c r="O5545">
        <v>418.6</v>
      </c>
      <c r="P5545">
        <v>44.01</v>
      </c>
      <c r="Q5545">
        <v>3.5</v>
      </c>
      <c r="R5545" t="s">
        <v>678</v>
      </c>
      <c r="S5545" t="s">
        <v>140</v>
      </c>
      <c r="T5545" t="s">
        <v>31</v>
      </c>
      <c r="U5545" t="s">
        <v>22</v>
      </c>
      <c r="V5545" t="s">
        <v>28</v>
      </c>
      <c r="W5545">
        <v>0.59</v>
      </c>
    </row>
    <row r="5546" spans="1:23" x14ac:dyDescent="0.3">
      <c r="A5546" t="s">
        <v>1010</v>
      </c>
      <c r="B5546" t="s">
        <v>988</v>
      </c>
      <c r="D5546" s="1">
        <v>40815</v>
      </c>
      <c r="E5546" s="1">
        <v>40816</v>
      </c>
      <c r="F5546" s="1" t="str">
        <f t="shared" si="358"/>
        <v>September</v>
      </c>
      <c r="G5546" s="1" t="str">
        <f t="shared" si="359"/>
        <v>2011</v>
      </c>
      <c r="H5546" s="2">
        <f t="shared" si="360"/>
        <v>1</v>
      </c>
      <c r="I5546" s="2" t="b">
        <f t="shared" si="361"/>
        <v>0</v>
      </c>
      <c r="J5546" t="s">
        <v>52</v>
      </c>
      <c r="K5546">
        <v>12</v>
      </c>
      <c r="L5546">
        <v>78.36</v>
      </c>
      <c r="M5546">
        <v>0.06</v>
      </c>
      <c r="N5546" t="s">
        <v>18</v>
      </c>
      <c r="O5546">
        <v>8.52</v>
      </c>
      <c r="P5546">
        <v>6.68</v>
      </c>
      <c r="Q5546">
        <v>1.5</v>
      </c>
      <c r="R5546" t="s">
        <v>678</v>
      </c>
      <c r="S5546" t="s">
        <v>140</v>
      </c>
      <c r="T5546" t="s">
        <v>31</v>
      </c>
      <c r="U5546" t="s">
        <v>22</v>
      </c>
      <c r="V5546" t="s">
        <v>60</v>
      </c>
      <c r="W5546">
        <v>0.48</v>
      </c>
    </row>
    <row r="5547" spans="1:23" x14ac:dyDescent="0.3">
      <c r="A5547" t="s">
        <v>953</v>
      </c>
      <c r="B5547" t="s">
        <v>1669</v>
      </c>
      <c r="D5547" s="1">
        <v>40137</v>
      </c>
      <c r="E5547" s="1">
        <v>40138</v>
      </c>
      <c r="F5547" s="1" t="str">
        <f t="shared" si="358"/>
        <v>November</v>
      </c>
      <c r="G5547" s="1" t="str">
        <f t="shared" si="359"/>
        <v>2009</v>
      </c>
      <c r="H5547" s="2">
        <f t="shared" si="360"/>
        <v>1</v>
      </c>
      <c r="I5547" s="2" t="b">
        <f t="shared" si="361"/>
        <v>0</v>
      </c>
      <c r="J5547" t="s">
        <v>24</v>
      </c>
      <c r="K5547">
        <v>20</v>
      </c>
      <c r="L5547">
        <v>3300.2159999999999</v>
      </c>
      <c r="M5547">
        <v>0.1</v>
      </c>
      <c r="N5547" t="s">
        <v>25</v>
      </c>
      <c r="O5547">
        <v>-855.03</v>
      </c>
      <c r="P5547">
        <v>218.75</v>
      </c>
      <c r="Q5547">
        <v>69.64</v>
      </c>
      <c r="R5547" t="s">
        <v>678</v>
      </c>
      <c r="S5547" t="s">
        <v>140</v>
      </c>
      <c r="T5547" t="s">
        <v>31</v>
      </c>
      <c r="U5547" t="s">
        <v>36</v>
      </c>
      <c r="V5547" t="s">
        <v>55</v>
      </c>
      <c r="W5547">
        <v>0.77</v>
      </c>
    </row>
    <row r="5548" spans="1:23" x14ac:dyDescent="0.3">
      <c r="A5548" t="s">
        <v>953</v>
      </c>
      <c r="B5548" t="s">
        <v>1669</v>
      </c>
      <c r="D5548" s="1">
        <v>40137</v>
      </c>
      <c r="E5548" s="1">
        <v>40139</v>
      </c>
      <c r="F5548" s="1" t="str">
        <f t="shared" si="358"/>
        <v>November</v>
      </c>
      <c r="G5548" s="1" t="str">
        <f t="shared" si="359"/>
        <v>2009</v>
      </c>
      <c r="H5548" s="2">
        <f t="shared" si="360"/>
        <v>2</v>
      </c>
      <c r="I5548" s="2" t="b">
        <f t="shared" si="361"/>
        <v>0</v>
      </c>
      <c r="J5548" t="s">
        <v>24</v>
      </c>
      <c r="K5548">
        <v>23</v>
      </c>
      <c r="L5548">
        <v>331.54</v>
      </c>
      <c r="M5548">
        <v>0.05</v>
      </c>
      <c r="N5548" t="s">
        <v>18</v>
      </c>
      <c r="O5548">
        <v>9.41</v>
      </c>
      <c r="P5548">
        <v>14.27</v>
      </c>
      <c r="Q5548">
        <v>7.27</v>
      </c>
      <c r="R5548" t="s">
        <v>678</v>
      </c>
      <c r="S5548" t="s">
        <v>140</v>
      </c>
      <c r="T5548" t="s">
        <v>31</v>
      </c>
      <c r="U5548" t="s">
        <v>22</v>
      </c>
      <c r="V5548" t="s">
        <v>29</v>
      </c>
      <c r="W5548">
        <v>0.38</v>
      </c>
    </row>
    <row r="5549" spans="1:23" x14ac:dyDescent="0.3">
      <c r="A5549" t="s">
        <v>1507</v>
      </c>
      <c r="B5549" t="s">
        <v>1396</v>
      </c>
      <c r="D5549" s="1">
        <v>40290</v>
      </c>
      <c r="E5549" s="1">
        <v>40292</v>
      </c>
      <c r="F5549" s="1" t="str">
        <f t="shared" si="358"/>
        <v>April</v>
      </c>
      <c r="G5549" s="1" t="str">
        <f t="shared" si="359"/>
        <v>2010</v>
      </c>
      <c r="H5549" s="2">
        <f t="shared" si="360"/>
        <v>2</v>
      </c>
      <c r="I5549" s="2" t="b">
        <f t="shared" si="361"/>
        <v>0</v>
      </c>
      <c r="J5549" t="s">
        <v>44</v>
      </c>
      <c r="K5549">
        <v>38</v>
      </c>
      <c r="L5549">
        <v>251.3</v>
      </c>
      <c r="M5549">
        <v>0.1</v>
      </c>
      <c r="N5549" t="s">
        <v>18</v>
      </c>
      <c r="O5549">
        <v>-112.72</v>
      </c>
      <c r="P5549">
        <v>7.1</v>
      </c>
      <c r="Q5549">
        <v>6.05</v>
      </c>
      <c r="R5549" t="s">
        <v>678</v>
      </c>
      <c r="S5549" t="s">
        <v>140</v>
      </c>
      <c r="T5549" t="s">
        <v>42</v>
      </c>
      <c r="U5549" t="s">
        <v>22</v>
      </c>
      <c r="V5549" t="s">
        <v>29</v>
      </c>
      <c r="W5549">
        <v>0.39</v>
      </c>
    </row>
    <row r="5550" spans="1:23" x14ac:dyDescent="0.3">
      <c r="A5550" t="s">
        <v>1124</v>
      </c>
      <c r="B5550" t="s">
        <v>952</v>
      </c>
      <c r="D5550" s="1">
        <v>40302</v>
      </c>
      <c r="E5550" s="1">
        <v>40306</v>
      </c>
      <c r="F5550" s="1" t="str">
        <f t="shared" si="358"/>
        <v>May</v>
      </c>
      <c r="G5550" s="1" t="str">
        <f t="shared" si="359"/>
        <v>2010</v>
      </c>
      <c r="H5550" s="2">
        <f t="shared" si="360"/>
        <v>4</v>
      </c>
      <c r="I5550" s="2" t="b">
        <f t="shared" si="361"/>
        <v>0</v>
      </c>
      <c r="J5550" t="s">
        <v>17</v>
      </c>
      <c r="K5550">
        <v>41</v>
      </c>
      <c r="L5550">
        <v>226.68</v>
      </c>
      <c r="M5550">
        <v>0.04</v>
      </c>
      <c r="N5550" t="s">
        <v>39</v>
      </c>
      <c r="O5550">
        <v>-159.35</v>
      </c>
      <c r="P5550">
        <v>4.9800000000000004</v>
      </c>
      <c r="Q5550">
        <v>7.28</v>
      </c>
      <c r="R5550" t="s">
        <v>678</v>
      </c>
      <c r="S5550" t="s">
        <v>140</v>
      </c>
      <c r="T5550" t="s">
        <v>31</v>
      </c>
      <c r="U5550" t="s">
        <v>22</v>
      </c>
      <c r="V5550" t="s">
        <v>43</v>
      </c>
      <c r="W5550">
        <v>0.38</v>
      </c>
    </row>
    <row r="5551" spans="1:23" x14ac:dyDescent="0.3">
      <c r="A5551" t="s">
        <v>1124</v>
      </c>
      <c r="B5551" t="s">
        <v>952</v>
      </c>
      <c r="D5551" s="1">
        <v>39825</v>
      </c>
      <c r="E5551" s="1">
        <v>39827</v>
      </c>
      <c r="F5551" s="1" t="str">
        <f t="shared" si="358"/>
        <v>January</v>
      </c>
      <c r="G5551" s="1" t="str">
        <f t="shared" si="359"/>
        <v>2009</v>
      </c>
      <c r="H5551" s="2">
        <f t="shared" si="360"/>
        <v>2</v>
      </c>
      <c r="I5551" s="2" t="b">
        <f t="shared" si="361"/>
        <v>0</v>
      </c>
      <c r="J5551" t="s">
        <v>44</v>
      </c>
      <c r="K5551">
        <v>10</v>
      </c>
      <c r="L5551">
        <v>401.14</v>
      </c>
      <c r="M5551">
        <v>0.1</v>
      </c>
      <c r="N5551" t="s">
        <v>18</v>
      </c>
      <c r="O5551">
        <v>-131.03</v>
      </c>
      <c r="P5551">
        <v>40.98</v>
      </c>
      <c r="Q5551">
        <v>6.5</v>
      </c>
      <c r="R5551" t="s">
        <v>678</v>
      </c>
      <c r="S5551" t="s">
        <v>140</v>
      </c>
      <c r="T5551" t="s">
        <v>27</v>
      </c>
      <c r="U5551" t="s">
        <v>32</v>
      </c>
      <c r="V5551" t="s">
        <v>48</v>
      </c>
      <c r="W5551">
        <v>0.74</v>
      </c>
    </row>
    <row r="5552" spans="1:23" x14ac:dyDescent="0.3">
      <c r="A5552" t="s">
        <v>1055</v>
      </c>
      <c r="B5552" t="s">
        <v>1056</v>
      </c>
      <c r="D5552" s="1">
        <v>39867</v>
      </c>
      <c r="E5552" s="1">
        <v>39867</v>
      </c>
      <c r="F5552" s="1" t="str">
        <f t="shared" si="358"/>
        <v>February</v>
      </c>
      <c r="G5552" s="1" t="str">
        <f t="shared" si="359"/>
        <v>2009</v>
      </c>
      <c r="H5552" s="2">
        <f t="shared" si="360"/>
        <v>0</v>
      </c>
      <c r="I5552" s="2" t="str">
        <f t="shared" si="361"/>
        <v>FREE DELIVERY</v>
      </c>
      <c r="J5552" t="s">
        <v>24</v>
      </c>
      <c r="K5552">
        <v>19</v>
      </c>
      <c r="L5552">
        <v>467.4</v>
      </c>
      <c r="M5552">
        <v>0.01</v>
      </c>
      <c r="N5552" t="s">
        <v>25</v>
      </c>
      <c r="O5552">
        <v>-851.09</v>
      </c>
      <c r="P5552">
        <v>20.98</v>
      </c>
      <c r="Q5552">
        <v>53.03</v>
      </c>
      <c r="R5552" t="s">
        <v>678</v>
      </c>
      <c r="S5552" t="s">
        <v>140</v>
      </c>
      <c r="T5552" t="s">
        <v>31</v>
      </c>
      <c r="U5552" t="s">
        <v>22</v>
      </c>
      <c r="V5552" t="s">
        <v>23</v>
      </c>
      <c r="W5552">
        <v>0.78</v>
      </c>
    </row>
    <row r="5553" spans="1:23" x14ac:dyDescent="0.3">
      <c r="A5553" t="s">
        <v>1010</v>
      </c>
      <c r="B5553" t="s">
        <v>988</v>
      </c>
      <c r="D5553" s="1">
        <v>40622</v>
      </c>
      <c r="E5553" s="1">
        <v>40625</v>
      </c>
      <c r="F5553" s="1" t="str">
        <f t="shared" si="358"/>
        <v>March</v>
      </c>
      <c r="G5553" s="1" t="str">
        <f t="shared" si="359"/>
        <v>2011</v>
      </c>
      <c r="H5553" s="2">
        <f t="shared" si="360"/>
        <v>3</v>
      </c>
      <c r="I5553" s="2" t="b">
        <f t="shared" si="361"/>
        <v>0</v>
      </c>
      <c r="J5553" t="s">
        <v>34</v>
      </c>
      <c r="K5553">
        <v>44</v>
      </c>
      <c r="L5553">
        <v>21532.26</v>
      </c>
      <c r="M5553">
        <v>0.09</v>
      </c>
      <c r="N5553" t="s">
        <v>25</v>
      </c>
      <c r="O5553">
        <v>8323.39</v>
      </c>
      <c r="P5553">
        <v>500.97</v>
      </c>
      <c r="Q5553">
        <v>69.3</v>
      </c>
      <c r="R5553" t="s">
        <v>678</v>
      </c>
      <c r="S5553" t="s">
        <v>140</v>
      </c>
      <c r="T5553" t="s">
        <v>31</v>
      </c>
      <c r="U5553" t="s">
        <v>32</v>
      </c>
      <c r="V5553" t="s">
        <v>94</v>
      </c>
      <c r="W5553">
        <v>0.37</v>
      </c>
    </row>
    <row r="5554" spans="1:23" x14ac:dyDescent="0.3">
      <c r="A5554" t="s">
        <v>1010</v>
      </c>
      <c r="B5554" t="s">
        <v>988</v>
      </c>
      <c r="D5554" s="1">
        <v>40622</v>
      </c>
      <c r="E5554" s="1">
        <v>40623</v>
      </c>
      <c r="F5554" s="1" t="str">
        <f t="shared" si="358"/>
        <v>March</v>
      </c>
      <c r="G5554" s="1" t="str">
        <f t="shared" si="359"/>
        <v>2011</v>
      </c>
      <c r="H5554" s="2">
        <f t="shared" si="360"/>
        <v>1</v>
      </c>
      <c r="I5554" s="2" t="b">
        <f t="shared" si="361"/>
        <v>0</v>
      </c>
      <c r="J5554" t="s">
        <v>34</v>
      </c>
      <c r="K5554">
        <v>1</v>
      </c>
      <c r="L5554">
        <v>7.64</v>
      </c>
      <c r="M5554">
        <v>0.1</v>
      </c>
      <c r="N5554" t="s">
        <v>18</v>
      </c>
      <c r="O5554">
        <v>-6.6</v>
      </c>
      <c r="P5554">
        <v>4.76</v>
      </c>
      <c r="Q5554">
        <v>3.01</v>
      </c>
      <c r="R5554" t="s">
        <v>678</v>
      </c>
      <c r="S5554" t="s">
        <v>140</v>
      </c>
      <c r="T5554" t="s">
        <v>31</v>
      </c>
      <c r="U5554" t="s">
        <v>22</v>
      </c>
      <c r="V5554" t="s">
        <v>43</v>
      </c>
      <c r="W5554">
        <v>0.36</v>
      </c>
    </row>
    <row r="5555" spans="1:23" x14ac:dyDescent="0.3">
      <c r="A5555" t="s">
        <v>1010</v>
      </c>
      <c r="B5555" t="s">
        <v>988</v>
      </c>
      <c r="D5555" s="1">
        <v>40857</v>
      </c>
      <c r="E5555" s="1">
        <v>40858</v>
      </c>
      <c r="F5555" s="1" t="str">
        <f t="shared" si="358"/>
        <v>November</v>
      </c>
      <c r="G5555" s="1" t="str">
        <f t="shared" si="359"/>
        <v>2011</v>
      </c>
      <c r="H5555" s="2">
        <f t="shared" si="360"/>
        <v>1</v>
      </c>
      <c r="I5555" s="2" t="b">
        <f t="shared" si="361"/>
        <v>0</v>
      </c>
      <c r="J5555" t="s">
        <v>24</v>
      </c>
      <c r="K5555">
        <v>27</v>
      </c>
      <c r="L5555">
        <v>1154.8900000000001</v>
      </c>
      <c r="M5555">
        <v>0.03</v>
      </c>
      <c r="N5555" t="s">
        <v>18</v>
      </c>
      <c r="O5555">
        <v>66.36</v>
      </c>
      <c r="P5555">
        <v>40.98</v>
      </c>
      <c r="Q5555">
        <v>6.5</v>
      </c>
      <c r="R5555" t="s">
        <v>678</v>
      </c>
      <c r="S5555" t="s">
        <v>140</v>
      </c>
      <c r="T5555" t="s">
        <v>31</v>
      </c>
      <c r="U5555" t="s">
        <v>32</v>
      </c>
      <c r="V5555" t="s">
        <v>48</v>
      </c>
      <c r="W5555">
        <v>0.64</v>
      </c>
    </row>
    <row r="5556" spans="1:23" x14ac:dyDescent="0.3">
      <c r="A5556" t="s">
        <v>953</v>
      </c>
      <c r="B5556" t="s">
        <v>1669</v>
      </c>
      <c r="D5556" s="1">
        <v>40258</v>
      </c>
      <c r="E5556" s="1">
        <v>40259</v>
      </c>
      <c r="F5556" s="1" t="str">
        <f t="shared" si="358"/>
        <v>March</v>
      </c>
      <c r="G5556" s="1" t="str">
        <f t="shared" si="359"/>
        <v>2010</v>
      </c>
      <c r="H5556" s="2">
        <f t="shared" si="360"/>
        <v>1</v>
      </c>
      <c r="I5556" s="2" t="b">
        <f t="shared" si="361"/>
        <v>0</v>
      </c>
      <c r="J5556" t="s">
        <v>52</v>
      </c>
      <c r="K5556">
        <v>12</v>
      </c>
      <c r="L5556">
        <v>709.54</v>
      </c>
      <c r="M5556">
        <v>7.0000000000000007E-2</v>
      </c>
      <c r="N5556" t="s">
        <v>18</v>
      </c>
      <c r="O5556">
        <v>131.44</v>
      </c>
      <c r="P5556">
        <v>59.98</v>
      </c>
      <c r="Q5556">
        <v>3.99</v>
      </c>
      <c r="R5556" t="s">
        <v>678</v>
      </c>
      <c r="S5556" t="s">
        <v>140</v>
      </c>
      <c r="T5556" t="s">
        <v>31</v>
      </c>
      <c r="U5556" t="s">
        <v>22</v>
      </c>
      <c r="V5556" t="s">
        <v>28</v>
      </c>
      <c r="W5556">
        <v>0.56999999999999995</v>
      </c>
    </row>
    <row r="5557" spans="1:23" x14ac:dyDescent="0.3">
      <c r="A5557" t="s">
        <v>953</v>
      </c>
      <c r="B5557" t="s">
        <v>1669</v>
      </c>
      <c r="D5557" s="1">
        <v>40258</v>
      </c>
      <c r="E5557" s="1">
        <v>40259</v>
      </c>
      <c r="F5557" s="1" t="str">
        <f t="shared" si="358"/>
        <v>March</v>
      </c>
      <c r="G5557" s="1" t="str">
        <f t="shared" si="359"/>
        <v>2010</v>
      </c>
      <c r="H5557" s="2">
        <f t="shared" si="360"/>
        <v>1</v>
      </c>
      <c r="I5557" s="2" t="b">
        <f t="shared" si="361"/>
        <v>0</v>
      </c>
      <c r="J5557" t="s">
        <v>52</v>
      </c>
      <c r="K5557">
        <v>42</v>
      </c>
      <c r="L5557">
        <v>1220.08</v>
      </c>
      <c r="M5557">
        <v>0</v>
      </c>
      <c r="N5557" t="s">
        <v>18</v>
      </c>
      <c r="O5557">
        <v>515.64</v>
      </c>
      <c r="P5557">
        <v>28.48</v>
      </c>
      <c r="Q5557">
        <v>1.99</v>
      </c>
      <c r="R5557" t="s">
        <v>678</v>
      </c>
      <c r="S5557" t="s">
        <v>140</v>
      </c>
      <c r="T5557" t="s">
        <v>31</v>
      </c>
      <c r="U5557" t="s">
        <v>32</v>
      </c>
      <c r="V5557" t="s">
        <v>48</v>
      </c>
      <c r="W5557">
        <v>0.4</v>
      </c>
    </row>
    <row r="5558" spans="1:23" x14ac:dyDescent="0.3">
      <c r="A5558" t="s">
        <v>1468</v>
      </c>
      <c r="B5558" t="s">
        <v>1534</v>
      </c>
      <c r="C5558" t="s">
        <v>1668</v>
      </c>
      <c r="D5558" s="1">
        <v>39870</v>
      </c>
      <c r="E5558" s="1">
        <v>39871</v>
      </c>
      <c r="F5558" s="1" t="str">
        <f t="shared" si="358"/>
        <v>February</v>
      </c>
      <c r="G5558" s="1" t="str">
        <f t="shared" si="359"/>
        <v>2009</v>
      </c>
      <c r="H5558" s="2">
        <f t="shared" si="360"/>
        <v>1</v>
      </c>
      <c r="I5558" s="2" t="b">
        <f t="shared" si="361"/>
        <v>0</v>
      </c>
      <c r="J5558" t="s">
        <v>52</v>
      </c>
      <c r="K5558">
        <v>20</v>
      </c>
      <c r="L5558">
        <v>606.39850000000001</v>
      </c>
      <c r="M5558">
        <v>0.09</v>
      </c>
      <c r="N5558" t="s">
        <v>18</v>
      </c>
      <c r="O5558">
        <v>126.13</v>
      </c>
      <c r="P5558">
        <v>35.99</v>
      </c>
      <c r="Q5558">
        <v>5.99</v>
      </c>
      <c r="R5558" t="s">
        <v>678</v>
      </c>
      <c r="S5558" t="s">
        <v>140</v>
      </c>
      <c r="T5558" t="s">
        <v>42</v>
      </c>
      <c r="U5558" t="s">
        <v>32</v>
      </c>
      <c r="V5558" t="s">
        <v>33</v>
      </c>
      <c r="W5558">
        <v>0.38</v>
      </c>
    </row>
    <row r="5559" spans="1:23" x14ac:dyDescent="0.3">
      <c r="A5559" t="s">
        <v>1507</v>
      </c>
      <c r="B5559" t="s">
        <v>1396</v>
      </c>
      <c r="D5559" s="1">
        <v>40766</v>
      </c>
      <c r="E5559" s="1">
        <v>40768</v>
      </c>
      <c r="F5559" s="1" t="str">
        <f t="shared" si="358"/>
        <v>August</v>
      </c>
      <c r="G5559" s="1" t="str">
        <f t="shared" si="359"/>
        <v>2011</v>
      </c>
      <c r="H5559" s="2">
        <f t="shared" si="360"/>
        <v>2</v>
      </c>
      <c r="I5559" s="2" t="b">
        <f t="shared" si="361"/>
        <v>0</v>
      </c>
      <c r="J5559" t="s">
        <v>52</v>
      </c>
      <c r="K5559">
        <v>20</v>
      </c>
      <c r="L5559">
        <v>1108.366</v>
      </c>
      <c r="M5559">
        <v>0.05</v>
      </c>
      <c r="N5559" t="s">
        <v>18</v>
      </c>
      <c r="O5559">
        <v>178.31</v>
      </c>
      <c r="P5559">
        <v>65.989999999999995</v>
      </c>
      <c r="Q5559">
        <v>2.5</v>
      </c>
      <c r="R5559" t="s">
        <v>678</v>
      </c>
      <c r="S5559" t="s">
        <v>140</v>
      </c>
      <c r="T5559" t="s">
        <v>42</v>
      </c>
      <c r="U5559" t="s">
        <v>32</v>
      </c>
      <c r="V5559" t="s">
        <v>33</v>
      </c>
      <c r="W5559">
        <v>0.55000000000000004</v>
      </c>
    </row>
    <row r="5560" spans="1:23" x14ac:dyDescent="0.3">
      <c r="A5560" t="s">
        <v>1527</v>
      </c>
      <c r="B5560" t="s">
        <v>925</v>
      </c>
      <c r="D5560" s="1">
        <v>40207</v>
      </c>
      <c r="E5560" s="1">
        <v>40209</v>
      </c>
      <c r="F5560" s="1" t="str">
        <f t="shared" si="358"/>
        <v>January</v>
      </c>
      <c r="G5560" s="1" t="str">
        <f t="shared" si="359"/>
        <v>2010</v>
      </c>
      <c r="H5560" s="2">
        <f t="shared" si="360"/>
        <v>2</v>
      </c>
      <c r="I5560" s="2" t="b">
        <f t="shared" si="361"/>
        <v>0</v>
      </c>
      <c r="J5560" t="s">
        <v>44</v>
      </c>
      <c r="K5560">
        <v>17</v>
      </c>
      <c r="L5560">
        <v>734.25</v>
      </c>
      <c r="M5560">
        <v>0.08</v>
      </c>
      <c r="N5560" t="s">
        <v>39</v>
      </c>
      <c r="O5560">
        <v>160.58000000000001</v>
      </c>
      <c r="P5560">
        <v>42.98</v>
      </c>
      <c r="Q5560">
        <v>4.62</v>
      </c>
      <c r="R5560" t="s">
        <v>678</v>
      </c>
      <c r="S5560" t="s">
        <v>140</v>
      </c>
      <c r="T5560" t="s">
        <v>31</v>
      </c>
      <c r="U5560" t="s">
        <v>22</v>
      </c>
      <c r="V5560" t="s">
        <v>28</v>
      </c>
      <c r="W5560">
        <v>0.56000000000000005</v>
      </c>
    </row>
    <row r="5561" spans="1:23" x14ac:dyDescent="0.3">
      <c r="A5561" t="s">
        <v>1055</v>
      </c>
      <c r="B5561" t="s">
        <v>1056</v>
      </c>
      <c r="D5561" s="1">
        <v>40670</v>
      </c>
      <c r="E5561" s="1">
        <v>40671</v>
      </c>
      <c r="F5561" s="1" t="str">
        <f t="shared" si="358"/>
        <v>May</v>
      </c>
      <c r="G5561" s="1" t="str">
        <f t="shared" si="359"/>
        <v>2011</v>
      </c>
      <c r="H5561" s="2">
        <f t="shared" si="360"/>
        <v>1</v>
      </c>
      <c r="I5561" s="2" t="b">
        <f t="shared" si="361"/>
        <v>0</v>
      </c>
      <c r="J5561" t="s">
        <v>24</v>
      </c>
      <c r="K5561">
        <v>8</v>
      </c>
      <c r="L5561">
        <v>741.49</v>
      </c>
      <c r="M5561">
        <v>0.08</v>
      </c>
      <c r="N5561" t="s">
        <v>18</v>
      </c>
      <c r="O5561">
        <v>-360.18</v>
      </c>
      <c r="P5561">
        <v>95.99</v>
      </c>
      <c r="Q5561">
        <v>35</v>
      </c>
      <c r="R5561" t="s">
        <v>678</v>
      </c>
      <c r="S5561" t="s">
        <v>140</v>
      </c>
      <c r="T5561" t="s">
        <v>31</v>
      </c>
      <c r="U5561" t="s">
        <v>22</v>
      </c>
      <c r="V5561" t="s">
        <v>23</v>
      </c>
    </row>
    <row r="5562" spans="1:23" x14ac:dyDescent="0.3">
      <c r="A5562" t="s">
        <v>1507</v>
      </c>
      <c r="B5562" t="s">
        <v>1396</v>
      </c>
      <c r="D5562" s="1">
        <v>41192</v>
      </c>
      <c r="E5562" s="1">
        <v>41193</v>
      </c>
      <c r="F5562" s="1" t="str">
        <f t="shared" si="358"/>
        <v>October</v>
      </c>
      <c r="G5562" s="1" t="str">
        <f t="shared" si="359"/>
        <v>2012</v>
      </c>
      <c r="H5562" s="2">
        <f t="shared" si="360"/>
        <v>1</v>
      </c>
      <c r="I5562" s="2" t="b">
        <f t="shared" si="361"/>
        <v>0</v>
      </c>
      <c r="J5562" t="s">
        <v>34</v>
      </c>
      <c r="K5562">
        <v>12</v>
      </c>
      <c r="L5562">
        <v>768.41</v>
      </c>
      <c r="M5562">
        <v>0.1</v>
      </c>
      <c r="N5562" t="s">
        <v>18</v>
      </c>
      <c r="O5562">
        <v>60.38</v>
      </c>
      <c r="P5562">
        <v>67.28</v>
      </c>
      <c r="Q5562">
        <v>19.989999999999998</v>
      </c>
      <c r="R5562" t="s">
        <v>678</v>
      </c>
      <c r="S5562" t="s">
        <v>140</v>
      </c>
      <c r="T5562" t="s">
        <v>42</v>
      </c>
      <c r="U5562" t="s">
        <v>22</v>
      </c>
      <c r="V5562" t="s">
        <v>29</v>
      </c>
      <c r="W5562">
        <v>0.4</v>
      </c>
    </row>
    <row r="5563" spans="1:23" x14ac:dyDescent="0.3">
      <c r="A5563" t="s">
        <v>1507</v>
      </c>
      <c r="B5563" t="s">
        <v>1396</v>
      </c>
      <c r="D5563" s="1">
        <v>41192</v>
      </c>
      <c r="E5563" s="1">
        <v>41194</v>
      </c>
      <c r="F5563" s="1" t="str">
        <f t="shared" si="358"/>
        <v>October</v>
      </c>
      <c r="G5563" s="1" t="str">
        <f t="shared" si="359"/>
        <v>2012</v>
      </c>
      <c r="H5563" s="2">
        <f t="shared" si="360"/>
        <v>2</v>
      </c>
      <c r="I5563" s="2" t="b">
        <f t="shared" si="361"/>
        <v>0</v>
      </c>
      <c r="J5563" t="s">
        <v>34</v>
      </c>
      <c r="K5563">
        <v>47</v>
      </c>
      <c r="L5563">
        <v>5238.192</v>
      </c>
      <c r="M5563">
        <v>0.08</v>
      </c>
      <c r="N5563" t="s">
        <v>25</v>
      </c>
      <c r="O5563">
        <v>-503.77</v>
      </c>
      <c r="P5563">
        <v>145.97999999999999</v>
      </c>
      <c r="Q5563">
        <v>46.2</v>
      </c>
      <c r="R5563" t="s">
        <v>678</v>
      </c>
      <c r="S5563" t="s">
        <v>140</v>
      </c>
      <c r="T5563" t="s">
        <v>42</v>
      </c>
      <c r="U5563" t="s">
        <v>36</v>
      </c>
      <c r="V5563" t="s">
        <v>55</v>
      </c>
      <c r="W5563">
        <v>0.69</v>
      </c>
    </row>
    <row r="5564" spans="1:23" x14ac:dyDescent="0.3">
      <c r="A5564" t="s">
        <v>953</v>
      </c>
      <c r="B5564" t="s">
        <v>1669</v>
      </c>
      <c r="D5564" s="1">
        <v>40547</v>
      </c>
      <c r="E5564" s="1">
        <v>40547</v>
      </c>
      <c r="F5564" s="1" t="str">
        <f t="shared" si="358"/>
        <v>January</v>
      </c>
      <c r="G5564" s="1" t="str">
        <f t="shared" si="359"/>
        <v>2011</v>
      </c>
      <c r="H5564" s="2">
        <f t="shared" si="360"/>
        <v>0</v>
      </c>
      <c r="I5564" s="2" t="str">
        <f t="shared" si="361"/>
        <v>FREE DELIVERY</v>
      </c>
      <c r="J5564" t="s">
        <v>17</v>
      </c>
      <c r="K5564">
        <v>50</v>
      </c>
      <c r="L5564">
        <v>600.22</v>
      </c>
      <c r="M5564">
        <v>0.08</v>
      </c>
      <c r="N5564" t="s">
        <v>18</v>
      </c>
      <c r="O5564">
        <v>27.86</v>
      </c>
      <c r="P5564">
        <v>12.98</v>
      </c>
      <c r="Q5564">
        <v>3.14</v>
      </c>
      <c r="R5564" t="s">
        <v>678</v>
      </c>
      <c r="S5564" t="s">
        <v>140</v>
      </c>
      <c r="T5564" t="s">
        <v>31</v>
      </c>
      <c r="U5564" t="s">
        <v>22</v>
      </c>
      <c r="V5564" t="s">
        <v>82</v>
      </c>
      <c r="W5564">
        <v>0.6</v>
      </c>
    </row>
    <row r="5565" spans="1:23" x14ac:dyDescent="0.3">
      <c r="A5565" t="s">
        <v>1507</v>
      </c>
      <c r="B5565" t="s">
        <v>1396</v>
      </c>
      <c r="D5565" s="1">
        <v>40378</v>
      </c>
      <c r="E5565" s="1">
        <v>40379</v>
      </c>
      <c r="F5565" s="1" t="str">
        <f t="shared" si="358"/>
        <v>July</v>
      </c>
      <c r="G5565" s="1" t="str">
        <f t="shared" si="359"/>
        <v>2010</v>
      </c>
      <c r="H5565" s="2">
        <f t="shared" si="360"/>
        <v>1</v>
      </c>
      <c r="I5565" s="2" t="b">
        <f t="shared" si="361"/>
        <v>0</v>
      </c>
      <c r="J5565" t="s">
        <v>34</v>
      </c>
      <c r="K5565">
        <v>45</v>
      </c>
      <c r="L5565">
        <v>125.21</v>
      </c>
      <c r="M5565">
        <v>0.01</v>
      </c>
      <c r="N5565" t="s">
        <v>39</v>
      </c>
      <c r="O5565">
        <v>37.99</v>
      </c>
      <c r="P5565">
        <v>2.62</v>
      </c>
      <c r="Q5565">
        <v>0.8</v>
      </c>
      <c r="R5565" t="s">
        <v>678</v>
      </c>
      <c r="S5565" t="s">
        <v>140</v>
      </c>
      <c r="T5565" t="s">
        <v>42</v>
      </c>
      <c r="U5565" t="s">
        <v>22</v>
      </c>
      <c r="V5565" t="s">
        <v>46</v>
      </c>
      <c r="W5565">
        <v>0.39</v>
      </c>
    </row>
    <row r="5566" spans="1:23" x14ac:dyDescent="0.3">
      <c r="A5566" t="s">
        <v>1507</v>
      </c>
      <c r="B5566" t="s">
        <v>1396</v>
      </c>
      <c r="D5566" s="1">
        <v>40378</v>
      </c>
      <c r="E5566" s="1">
        <v>40379</v>
      </c>
      <c r="F5566" s="1" t="str">
        <f t="shared" si="358"/>
        <v>July</v>
      </c>
      <c r="G5566" s="1" t="str">
        <f t="shared" si="359"/>
        <v>2010</v>
      </c>
      <c r="H5566" s="2">
        <f t="shared" si="360"/>
        <v>1</v>
      </c>
      <c r="I5566" s="2" t="b">
        <f t="shared" si="361"/>
        <v>0</v>
      </c>
      <c r="J5566" t="s">
        <v>34</v>
      </c>
      <c r="K5566">
        <v>9</v>
      </c>
      <c r="L5566">
        <v>924.11149999999998</v>
      </c>
      <c r="M5566">
        <v>0.06</v>
      </c>
      <c r="N5566" t="s">
        <v>18</v>
      </c>
      <c r="O5566">
        <v>-287.99</v>
      </c>
      <c r="P5566">
        <v>125.99</v>
      </c>
      <c r="Q5566">
        <v>8.08</v>
      </c>
      <c r="R5566" t="s">
        <v>678</v>
      </c>
      <c r="S5566" t="s">
        <v>140</v>
      </c>
      <c r="T5566" t="s">
        <v>42</v>
      </c>
      <c r="U5566" t="s">
        <v>32</v>
      </c>
      <c r="V5566" t="s">
        <v>33</v>
      </c>
      <c r="W5566">
        <v>0.56999999999999995</v>
      </c>
    </row>
    <row r="5567" spans="1:23" x14ac:dyDescent="0.3">
      <c r="A5567" t="s">
        <v>1124</v>
      </c>
      <c r="B5567" t="s">
        <v>952</v>
      </c>
      <c r="D5567" s="1">
        <v>40506</v>
      </c>
      <c r="E5567" s="1">
        <v>40508</v>
      </c>
      <c r="F5567" s="1" t="str">
        <f t="shared" si="358"/>
        <v>November</v>
      </c>
      <c r="G5567" s="1" t="str">
        <f t="shared" si="359"/>
        <v>2010</v>
      </c>
      <c r="H5567" s="2">
        <f t="shared" si="360"/>
        <v>2</v>
      </c>
      <c r="I5567" s="2" t="b">
        <f t="shared" si="361"/>
        <v>0</v>
      </c>
      <c r="J5567" t="s">
        <v>44</v>
      </c>
      <c r="K5567">
        <v>50</v>
      </c>
      <c r="L5567">
        <v>2440.2600000000002</v>
      </c>
      <c r="M5567">
        <v>0</v>
      </c>
      <c r="N5567" t="s">
        <v>18</v>
      </c>
      <c r="O5567">
        <v>917.28</v>
      </c>
      <c r="P5567">
        <v>45.19</v>
      </c>
      <c r="Q5567">
        <v>1.99</v>
      </c>
      <c r="R5567" t="s">
        <v>678</v>
      </c>
      <c r="S5567" t="s">
        <v>140</v>
      </c>
      <c r="T5567" t="s">
        <v>27</v>
      </c>
      <c r="U5567" t="s">
        <v>32</v>
      </c>
      <c r="V5567" t="s">
        <v>48</v>
      </c>
      <c r="W5567">
        <v>0.55000000000000004</v>
      </c>
    </row>
    <row r="5568" spans="1:23" x14ac:dyDescent="0.3">
      <c r="A5568" t="s">
        <v>1124</v>
      </c>
      <c r="B5568" t="s">
        <v>952</v>
      </c>
      <c r="D5568" s="1">
        <v>40506</v>
      </c>
      <c r="E5568" s="1">
        <v>40508</v>
      </c>
      <c r="F5568" s="1" t="str">
        <f t="shared" si="358"/>
        <v>November</v>
      </c>
      <c r="G5568" s="1" t="str">
        <f t="shared" si="359"/>
        <v>2010</v>
      </c>
      <c r="H5568" s="2">
        <f t="shared" si="360"/>
        <v>2</v>
      </c>
      <c r="I5568" s="2" t="b">
        <f t="shared" si="361"/>
        <v>0</v>
      </c>
      <c r="J5568" t="s">
        <v>44</v>
      </c>
      <c r="K5568">
        <v>23</v>
      </c>
      <c r="L5568">
        <v>1008.19</v>
      </c>
      <c r="M5568">
        <v>0.03</v>
      </c>
      <c r="N5568" t="s">
        <v>18</v>
      </c>
      <c r="O5568">
        <v>210.01</v>
      </c>
      <c r="P5568">
        <v>45.19</v>
      </c>
      <c r="Q5568">
        <v>1.99</v>
      </c>
      <c r="R5568" t="s">
        <v>678</v>
      </c>
      <c r="S5568" t="s">
        <v>140</v>
      </c>
      <c r="T5568" t="s">
        <v>27</v>
      </c>
      <c r="U5568" t="s">
        <v>32</v>
      </c>
      <c r="V5568" t="s">
        <v>48</v>
      </c>
      <c r="W5568">
        <v>0.55000000000000004</v>
      </c>
    </row>
    <row r="5569" spans="1:23" x14ac:dyDescent="0.3">
      <c r="A5569" t="s">
        <v>1140</v>
      </c>
      <c r="B5569" t="s">
        <v>1534</v>
      </c>
      <c r="C5569" t="s">
        <v>1668</v>
      </c>
      <c r="D5569" s="1">
        <v>40785</v>
      </c>
      <c r="E5569" s="1">
        <v>40787</v>
      </c>
      <c r="F5569" s="1" t="str">
        <f t="shared" si="358"/>
        <v>September</v>
      </c>
      <c r="G5569" s="1" t="str">
        <f t="shared" si="359"/>
        <v>2011</v>
      </c>
      <c r="H5569" s="2">
        <f t="shared" si="360"/>
        <v>2</v>
      </c>
      <c r="I5569" s="2" t="b">
        <f t="shared" si="361"/>
        <v>0</v>
      </c>
      <c r="J5569" t="s">
        <v>52</v>
      </c>
      <c r="K5569">
        <v>19</v>
      </c>
      <c r="L5569">
        <v>169.4</v>
      </c>
      <c r="M5569">
        <v>0.1</v>
      </c>
      <c r="N5569" t="s">
        <v>18</v>
      </c>
      <c r="O5569">
        <v>-59.64</v>
      </c>
      <c r="P5569">
        <v>9.48</v>
      </c>
      <c r="Q5569">
        <v>7.29</v>
      </c>
      <c r="R5569" t="s">
        <v>678</v>
      </c>
      <c r="S5569" t="s">
        <v>140</v>
      </c>
      <c r="T5569" t="s">
        <v>42</v>
      </c>
      <c r="U5569" t="s">
        <v>36</v>
      </c>
      <c r="V5569" t="s">
        <v>37</v>
      </c>
      <c r="W5569">
        <v>0.45</v>
      </c>
    </row>
    <row r="5570" spans="1:23" x14ac:dyDescent="0.3">
      <c r="A5570" t="s">
        <v>1010</v>
      </c>
      <c r="B5570" t="s">
        <v>988</v>
      </c>
      <c r="D5570" s="1">
        <v>39871</v>
      </c>
      <c r="E5570" s="1">
        <v>39878</v>
      </c>
      <c r="F5570" s="1" t="str">
        <f t="shared" si="358"/>
        <v>March</v>
      </c>
      <c r="G5570" s="1" t="str">
        <f t="shared" si="359"/>
        <v>2009</v>
      </c>
      <c r="H5570" s="2">
        <f t="shared" si="360"/>
        <v>7</v>
      </c>
      <c r="I5570" s="2" t="b">
        <f t="shared" si="361"/>
        <v>0</v>
      </c>
      <c r="J5570" t="s">
        <v>17</v>
      </c>
      <c r="K5570">
        <v>10</v>
      </c>
      <c r="L5570">
        <v>1372.14</v>
      </c>
      <c r="M5570">
        <v>0.06</v>
      </c>
      <c r="N5570" t="s">
        <v>25</v>
      </c>
      <c r="O5570">
        <v>-340.98</v>
      </c>
      <c r="P5570">
        <v>130.97999999999999</v>
      </c>
      <c r="Q5570">
        <v>54.74</v>
      </c>
      <c r="R5570" t="s">
        <v>678</v>
      </c>
      <c r="S5570" t="s">
        <v>140</v>
      </c>
      <c r="T5570" t="s">
        <v>31</v>
      </c>
      <c r="U5570" t="s">
        <v>36</v>
      </c>
      <c r="V5570" t="s">
        <v>54</v>
      </c>
      <c r="W5570">
        <v>0.69</v>
      </c>
    </row>
    <row r="5571" spans="1:23" x14ac:dyDescent="0.3">
      <c r="A5571" t="s">
        <v>1237</v>
      </c>
      <c r="B5571" t="s">
        <v>1670</v>
      </c>
      <c r="D5571" s="1">
        <v>40003</v>
      </c>
      <c r="E5571" s="1">
        <v>40005</v>
      </c>
      <c r="F5571" s="1" t="str">
        <f t="shared" ref="F5571:F5634" si="362">TEXT(E5571,"mmmm")</f>
        <v>July</v>
      </c>
      <c r="G5571" s="1" t="str">
        <f t="shared" ref="G5571:G5634" si="363">TEXT(E5571,"yyyy")</f>
        <v>2009</v>
      </c>
      <c r="H5571" s="2">
        <f t="shared" ref="H5571:H5634" si="364">E5571-D5571</f>
        <v>2</v>
      </c>
      <c r="I5571" s="2" t="b">
        <f t="shared" ref="I5571:I5634" si="365">IF(H5571&lt;1,IF(AND(H5571&gt;0,H5571&lt;2),"ONE DAY", "FREE DELIVERY"))</f>
        <v>0</v>
      </c>
      <c r="J5571" t="s">
        <v>52</v>
      </c>
      <c r="K5571">
        <v>45</v>
      </c>
      <c r="L5571">
        <v>6944.0919999999996</v>
      </c>
      <c r="M5571">
        <v>0.06</v>
      </c>
      <c r="N5571" t="s">
        <v>39</v>
      </c>
      <c r="O5571">
        <v>1820.95</v>
      </c>
      <c r="P5571">
        <v>179.99</v>
      </c>
      <c r="Q5571">
        <v>13.99</v>
      </c>
      <c r="R5571" t="s">
        <v>678</v>
      </c>
      <c r="S5571" t="s">
        <v>140</v>
      </c>
      <c r="T5571" t="s">
        <v>21</v>
      </c>
      <c r="U5571" t="s">
        <v>32</v>
      </c>
      <c r="V5571" t="s">
        <v>33</v>
      </c>
      <c r="W5571">
        <v>0.56999999999999995</v>
      </c>
    </row>
    <row r="5572" spans="1:23" x14ac:dyDescent="0.3">
      <c r="A5572" t="s">
        <v>1468</v>
      </c>
      <c r="B5572" t="s">
        <v>1534</v>
      </c>
      <c r="C5572" t="s">
        <v>1668</v>
      </c>
      <c r="D5572" s="1">
        <v>40996</v>
      </c>
      <c r="E5572" s="1">
        <v>40998</v>
      </c>
      <c r="F5572" s="1" t="str">
        <f t="shared" si="362"/>
        <v>March</v>
      </c>
      <c r="G5572" s="1" t="str">
        <f t="shared" si="363"/>
        <v>2012</v>
      </c>
      <c r="H5572" s="2">
        <f t="shared" si="364"/>
        <v>2</v>
      </c>
      <c r="I5572" s="2" t="b">
        <f t="shared" si="365"/>
        <v>0</v>
      </c>
      <c r="J5572" t="s">
        <v>34</v>
      </c>
      <c r="K5572">
        <v>12</v>
      </c>
      <c r="L5572">
        <v>66.83</v>
      </c>
      <c r="M5572">
        <v>0.02</v>
      </c>
      <c r="N5572" t="s">
        <v>39</v>
      </c>
      <c r="O5572">
        <v>-24.31</v>
      </c>
      <c r="P5572">
        <v>4.28</v>
      </c>
      <c r="Q5572">
        <v>5.17</v>
      </c>
      <c r="R5572" t="s">
        <v>678</v>
      </c>
      <c r="S5572" t="s">
        <v>140</v>
      </c>
      <c r="T5572" t="s">
        <v>42</v>
      </c>
      <c r="U5572" t="s">
        <v>22</v>
      </c>
      <c r="V5572" t="s">
        <v>43</v>
      </c>
      <c r="W5572">
        <v>0.4</v>
      </c>
    </row>
    <row r="5573" spans="1:23" x14ac:dyDescent="0.3">
      <c r="A5573" t="s">
        <v>1468</v>
      </c>
      <c r="B5573" t="s">
        <v>1534</v>
      </c>
      <c r="C5573" t="s">
        <v>1668</v>
      </c>
      <c r="D5573" s="1">
        <v>40996</v>
      </c>
      <c r="E5573" s="1">
        <v>40998</v>
      </c>
      <c r="F5573" s="1" t="str">
        <f t="shared" si="362"/>
        <v>March</v>
      </c>
      <c r="G5573" s="1" t="str">
        <f t="shared" si="363"/>
        <v>2012</v>
      </c>
      <c r="H5573" s="2">
        <f t="shared" si="364"/>
        <v>2</v>
      </c>
      <c r="I5573" s="2" t="b">
        <f t="shared" si="365"/>
        <v>0</v>
      </c>
      <c r="J5573" t="s">
        <v>34</v>
      </c>
      <c r="K5573">
        <v>43</v>
      </c>
      <c r="L5573">
        <v>1407.5150000000001</v>
      </c>
      <c r="M5573">
        <v>0</v>
      </c>
      <c r="N5573" t="s">
        <v>18</v>
      </c>
      <c r="O5573">
        <v>657.45</v>
      </c>
      <c r="P5573">
        <v>35.99</v>
      </c>
      <c r="Q5573">
        <v>3.3</v>
      </c>
      <c r="R5573" t="s">
        <v>678</v>
      </c>
      <c r="S5573" t="s">
        <v>140</v>
      </c>
      <c r="T5573" t="s">
        <v>42</v>
      </c>
      <c r="U5573" t="s">
        <v>32</v>
      </c>
      <c r="V5573" t="s">
        <v>33</v>
      </c>
      <c r="W5573">
        <v>0.39</v>
      </c>
    </row>
    <row r="5574" spans="1:23" x14ac:dyDescent="0.3">
      <c r="A5574" t="s">
        <v>1468</v>
      </c>
      <c r="B5574" t="s">
        <v>1534</v>
      </c>
      <c r="C5574" t="s">
        <v>1668</v>
      </c>
      <c r="D5574" s="1">
        <v>41119</v>
      </c>
      <c r="E5574" s="1">
        <v>41121</v>
      </c>
      <c r="F5574" s="1" t="str">
        <f t="shared" si="362"/>
        <v>July</v>
      </c>
      <c r="G5574" s="1" t="str">
        <f t="shared" si="363"/>
        <v>2012</v>
      </c>
      <c r="H5574" s="2">
        <f t="shared" si="364"/>
        <v>2</v>
      </c>
      <c r="I5574" s="2" t="b">
        <f t="shared" si="365"/>
        <v>0</v>
      </c>
      <c r="J5574" t="s">
        <v>44</v>
      </c>
      <c r="K5574">
        <v>40</v>
      </c>
      <c r="L5574">
        <v>273.14</v>
      </c>
      <c r="M5574">
        <v>0.02</v>
      </c>
      <c r="N5574" t="s">
        <v>18</v>
      </c>
      <c r="O5574">
        <v>-96.9</v>
      </c>
      <c r="P5574">
        <v>6.6</v>
      </c>
      <c r="Q5574">
        <v>4.07</v>
      </c>
      <c r="R5574" t="s">
        <v>678</v>
      </c>
      <c r="S5574" t="s">
        <v>140</v>
      </c>
      <c r="T5574" t="s">
        <v>42</v>
      </c>
      <c r="U5574" t="s">
        <v>32</v>
      </c>
      <c r="V5574" t="s">
        <v>48</v>
      </c>
      <c r="W5574">
        <v>0.66</v>
      </c>
    </row>
    <row r="5575" spans="1:23" x14ac:dyDescent="0.3">
      <c r="A5575" t="s">
        <v>1468</v>
      </c>
      <c r="B5575" t="s">
        <v>1534</v>
      </c>
      <c r="C5575" t="s">
        <v>1668</v>
      </c>
      <c r="D5575" s="1">
        <v>41119</v>
      </c>
      <c r="E5575" s="1">
        <v>41121</v>
      </c>
      <c r="F5575" s="1" t="str">
        <f t="shared" si="362"/>
        <v>July</v>
      </c>
      <c r="G5575" s="1" t="str">
        <f t="shared" si="363"/>
        <v>2012</v>
      </c>
      <c r="H5575" s="2">
        <f t="shared" si="364"/>
        <v>2</v>
      </c>
      <c r="I5575" s="2" t="b">
        <f t="shared" si="365"/>
        <v>0</v>
      </c>
      <c r="J5575" t="s">
        <v>44</v>
      </c>
      <c r="K5575">
        <v>22</v>
      </c>
      <c r="L5575">
        <v>3100.1115</v>
      </c>
      <c r="M5575">
        <v>0.02</v>
      </c>
      <c r="N5575" t="s">
        <v>39</v>
      </c>
      <c r="O5575">
        <v>567.37</v>
      </c>
      <c r="P5575">
        <v>155.99</v>
      </c>
      <c r="Q5575">
        <v>8.08</v>
      </c>
      <c r="R5575" t="s">
        <v>678</v>
      </c>
      <c r="S5575" t="s">
        <v>140</v>
      </c>
      <c r="T5575" t="s">
        <v>42</v>
      </c>
      <c r="U5575" t="s">
        <v>32</v>
      </c>
      <c r="V5575" t="s">
        <v>33</v>
      </c>
      <c r="W5575">
        <v>0.6</v>
      </c>
    </row>
    <row r="5576" spans="1:23" x14ac:dyDescent="0.3">
      <c r="A5576" t="s">
        <v>1468</v>
      </c>
      <c r="B5576" t="s">
        <v>1534</v>
      </c>
      <c r="C5576" t="s">
        <v>1668</v>
      </c>
      <c r="D5576" s="1">
        <v>41251</v>
      </c>
      <c r="E5576" s="1">
        <v>41252</v>
      </c>
      <c r="F5576" s="1" t="str">
        <f t="shared" si="362"/>
        <v>December</v>
      </c>
      <c r="G5576" s="1" t="str">
        <f t="shared" si="363"/>
        <v>2012</v>
      </c>
      <c r="H5576" s="2">
        <f t="shared" si="364"/>
        <v>1</v>
      </c>
      <c r="I5576" s="2" t="b">
        <f t="shared" si="365"/>
        <v>0</v>
      </c>
      <c r="J5576" t="s">
        <v>34</v>
      </c>
      <c r="K5576">
        <v>7</v>
      </c>
      <c r="L5576">
        <v>57.35</v>
      </c>
      <c r="M5576">
        <v>0.06</v>
      </c>
      <c r="N5576" t="s">
        <v>18</v>
      </c>
      <c r="O5576">
        <v>-28.55</v>
      </c>
      <c r="P5576">
        <v>8.33</v>
      </c>
      <c r="Q5576">
        <v>1.99</v>
      </c>
      <c r="R5576" t="s">
        <v>678</v>
      </c>
      <c r="S5576" t="s">
        <v>140</v>
      </c>
      <c r="T5576" t="s">
        <v>42</v>
      </c>
      <c r="U5576" t="s">
        <v>32</v>
      </c>
      <c r="V5576" t="s">
        <v>48</v>
      </c>
      <c r="W5576">
        <v>0.52</v>
      </c>
    </row>
    <row r="5577" spans="1:23" x14ac:dyDescent="0.3">
      <c r="A5577" t="s">
        <v>1468</v>
      </c>
      <c r="B5577" t="s">
        <v>1534</v>
      </c>
      <c r="C5577" t="s">
        <v>1668</v>
      </c>
      <c r="D5577" s="1">
        <v>41251</v>
      </c>
      <c r="E5577" s="1">
        <v>41253</v>
      </c>
      <c r="F5577" s="1" t="str">
        <f t="shared" si="362"/>
        <v>December</v>
      </c>
      <c r="G5577" s="1" t="str">
        <f t="shared" si="363"/>
        <v>2012</v>
      </c>
      <c r="H5577" s="2">
        <f t="shared" si="364"/>
        <v>2</v>
      </c>
      <c r="I5577" s="2" t="b">
        <f t="shared" si="365"/>
        <v>0</v>
      </c>
      <c r="J5577" t="s">
        <v>34</v>
      </c>
      <c r="K5577">
        <v>10</v>
      </c>
      <c r="L5577">
        <v>371.45</v>
      </c>
      <c r="M5577">
        <v>0.01</v>
      </c>
      <c r="N5577" t="s">
        <v>18</v>
      </c>
      <c r="O5577">
        <v>17.73</v>
      </c>
      <c r="P5577">
        <v>34.99</v>
      </c>
      <c r="Q5577">
        <v>7.73</v>
      </c>
      <c r="R5577" t="s">
        <v>678</v>
      </c>
      <c r="S5577" t="s">
        <v>140</v>
      </c>
      <c r="T5577" t="s">
        <v>42</v>
      </c>
      <c r="U5577" t="s">
        <v>22</v>
      </c>
      <c r="V5577" t="s">
        <v>60</v>
      </c>
      <c r="W5577">
        <v>0.59</v>
      </c>
    </row>
    <row r="5578" spans="1:23" x14ac:dyDescent="0.3">
      <c r="A5578" t="s">
        <v>1442</v>
      </c>
      <c r="B5578" t="s">
        <v>1443</v>
      </c>
      <c r="D5578" s="1">
        <v>41163</v>
      </c>
      <c r="E5578" s="1">
        <v>41164</v>
      </c>
      <c r="F5578" s="1" t="str">
        <f t="shared" si="362"/>
        <v>September</v>
      </c>
      <c r="G5578" s="1" t="str">
        <f t="shared" si="363"/>
        <v>2012</v>
      </c>
      <c r="H5578" s="2">
        <f t="shared" si="364"/>
        <v>1</v>
      </c>
      <c r="I5578" s="2" t="b">
        <f t="shared" si="365"/>
        <v>0</v>
      </c>
      <c r="J5578" t="s">
        <v>52</v>
      </c>
      <c r="K5578">
        <v>10</v>
      </c>
      <c r="L5578">
        <v>5158.09</v>
      </c>
      <c r="M5578">
        <v>0.01</v>
      </c>
      <c r="N5578" t="s">
        <v>25</v>
      </c>
      <c r="O5578">
        <v>969.05</v>
      </c>
      <c r="P5578">
        <v>500.98</v>
      </c>
      <c r="Q5578">
        <v>28.14</v>
      </c>
      <c r="R5578" t="s">
        <v>678</v>
      </c>
      <c r="S5578" t="s">
        <v>140</v>
      </c>
      <c r="T5578" t="s">
        <v>31</v>
      </c>
      <c r="U5578" t="s">
        <v>32</v>
      </c>
      <c r="V5578" t="s">
        <v>94</v>
      </c>
      <c r="W5578">
        <v>0.38</v>
      </c>
    </row>
    <row r="5579" spans="1:23" x14ac:dyDescent="0.3">
      <c r="A5579" t="s">
        <v>1140</v>
      </c>
      <c r="B5579" t="s">
        <v>1672</v>
      </c>
      <c r="D5579" s="1">
        <v>40889</v>
      </c>
      <c r="E5579" s="1">
        <v>40890</v>
      </c>
      <c r="F5579" s="1" t="str">
        <f t="shared" si="362"/>
        <v>December</v>
      </c>
      <c r="G5579" s="1" t="str">
        <f t="shared" si="363"/>
        <v>2011</v>
      </c>
      <c r="H5579" s="2">
        <f t="shared" si="364"/>
        <v>1</v>
      </c>
      <c r="I5579" s="2" t="b">
        <f t="shared" si="365"/>
        <v>0</v>
      </c>
      <c r="J5579" t="s">
        <v>44</v>
      </c>
      <c r="K5579">
        <v>22</v>
      </c>
      <c r="L5579">
        <v>364.69</v>
      </c>
      <c r="M5579">
        <v>0.06</v>
      </c>
      <c r="N5579" t="s">
        <v>39</v>
      </c>
      <c r="O5579">
        <v>-22.4</v>
      </c>
      <c r="P5579">
        <v>16.91</v>
      </c>
      <c r="Q5579">
        <v>6.25</v>
      </c>
      <c r="R5579" t="s">
        <v>678</v>
      </c>
      <c r="S5579" t="s">
        <v>140</v>
      </c>
      <c r="T5579" t="s">
        <v>42</v>
      </c>
      <c r="U5579" t="s">
        <v>22</v>
      </c>
      <c r="V5579" t="s">
        <v>23</v>
      </c>
      <c r="W5579">
        <v>0.57999999999999996</v>
      </c>
    </row>
    <row r="5580" spans="1:23" x14ac:dyDescent="0.3">
      <c r="A5580" t="s">
        <v>1140</v>
      </c>
      <c r="B5580" t="s">
        <v>1672</v>
      </c>
      <c r="D5580" s="1">
        <v>40889</v>
      </c>
      <c r="E5580" s="1">
        <v>40891</v>
      </c>
      <c r="F5580" s="1" t="str">
        <f t="shared" si="362"/>
        <v>December</v>
      </c>
      <c r="G5580" s="1" t="str">
        <f t="shared" si="363"/>
        <v>2011</v>
      </c>
      <c r="H5580" s="2">
        <f t="shared" si="364"/>
        <v>2</v>
      </c>
      <c r="I5580" s="2" t="b">
        <f t="shared" si="365"/>
        <v>0</v>
      </c>
      <c r="J5580" t="s">
        <v>44</v>
      </c>
      <c r="K5580">
        <v>16</v>
      </c>
      <c r="L5580">
        <v>86.3</v>
      </c>
      <c r="M5580">
        <v>0</v>
      </c>
      <c r="N5580" t="s">
        <v>18</v>
      </c>
      <c r="O5580">
        <v>-68.67</v>
      </c>
      <c r="P5580">
        <v>4.8899999999999997</v>
      </c>
      <c r="Q5580">
        <v>4.93</v>
      </c>
      <c r="R5580" t="s">
        <v>678</v>
      </c>
      <c r="S5580" t="s">
        <v>140</v>
      </c>
      <c r="T5580" t="s">
        <v>42</v>
      </c>
      <c r="U5580" t="s">
        <v>32</v>
      </c>
      <c r="V5580" t="s">
        <v>48</v>
      </c>
      <c r="W5580">
        <v>0.66</v>
      </c>
    </row>
    <row r="5581" spans="1:23" x14ac:dyDescent="0.3">
      <c r="A5581" t="s">
        <v>1140</v>
      </c>
      <c r="B5581" t="s">
        <v>1534</v>
      </c>
      <c r="C5581" t="s">
        <v>1668</v>
      </c>
      <c r="D5581" s="1">
        <v>40912</v>
      </c>
      <c r="E5581" s="1">
        <v>40916</v>
      </c>
      <c r="F5581" s="1" t="str">
        <f t="shared" si="362"/>
        <v>January</v>
      </c>
      <c r="G5581" s="1" t="str">
        <f t="shared" si="363"/>
        <v>2012</v>
      </c>
      <c r="H5581" s="2">
        <f t="shared" si="364"/>
        <v>4</v>
      </c>
      <c r="I5581" s="2" t="b">
        <f t="shared" si="365"/>
        <v>0</v>
      </c>
      <c r="J5581" t="s">
        <v>17</v>
      </c>
      <c r="K5581">
        <v>47</v>
      </c>
      <c r="L5581">
        <v>12723.95</v>
      </c>
      <c r="M5581">
        <v>0.08</v>
      </c>
      <c r="N5581" t="s">
        <v>18</v>
      </c>
      <c r="O5581">
        <v>11.54</v>
      </c>
      <c r="P5581">
        <v>279.48</v>
      </c>
      <c r="Q5581">
        <v>35</v>
      </c>
      <c r="R5581" t="s">
        <v>678</v>
      </c>
      <c r="S5581" t="s">
        <v>140</v>
      </c>
      <c r="T5581" t="s">
        <v>42</v>
      </c>
      <c r="U5581" t="s">
        <v>22</v>
      </c>
      <c r="V5581" t="s">
        <v>23</v>
      </c>
      <c r="W5581">
        <v>0.8</v>
      </c>
    </row>
    <row r="5582" spans="1:23" x14ac:dyDescent="0.3">
      <c r="A5582" t="s">
        <v>1124</v>
      </c>
      <c r="B5582" t="s">
        <v>952</v>
      </c>
      <c r="D5582" s="1">
        <v>41189</v>
      </c>
      <c r="E5582" s="1">
        <v>41189</v>
      </c>
      <c r="F5582" s="1" t="str">
        <f t="shared" si="362"/>
        <v>October</v>
      </c>
      <c r="G5582" s="1" t="str">
        <f t="shared" si="363"/>
        <v>2012</v>
      </c>
      <c r="H5582" s="2">
        <f t="shared" si="364"/>
        <v>0</v>
      </c>
      <c r="I5582" s="2" t="str">
        <f t="shared" si="365"/>
        <v>FREE DELIVERY</v>
      </c>
      <c r="J5582" t="s">
        <v>44</v>
      </c>
      <c r="K5582">
        <v>43</v>
      </c>
      <c r="L5582">
        <v>272.63</v>
      </c>
      <c r="M5582">
        <v>0.04</v>
      </c>
      <c r="N5582" t="s">
        <v>18</v>
      </c>
      <c r="O5582">
        <v>-64.45</v>
      </c>
      <c r="P5582">
        <v>6.48</v>
      </c>
      <c r="Q5582">
        <v>5.14</v>
      </c>
      <c r="R5582" t="s">
        <v>678</v>
      </c>
      <c r="S5582" t="s">
        <v>140</v>
      </c>
      <c r="T5582" t="s">
        <v>31</v>
      </c>
      <c r="U5582" t="s">
        <v>22</v>
      </c>
      <c r="V5582" t="s">
        <v>43</v>
      </c>
      <c r="W5582">
        <v>0.37</v>
      </c>
    </row>
    <row r="5583" spans="1:23" x14ac:dyDescent="0.3">
      <c r="A5583" t="s">
        <v>1055</v>
      </c>
      <c r="B5583" t="s">
        <v>1056</v>
      </c>
      <c r="D5583" s="1">
        <v>40407</v>
      </c>
      <c r="E5583" s="1">
        <v>40409</v>
      </c>
      <c r="F5583" s="1" t="str">
        <f t="shared" si="362"/>
        <v>August</v>
      </c>
      <c r="G5583" s="1" t="str">
        <f t="shared" si="363"/>
        <v>2010</v>
      </c>
      <c r="H5583" s="2">
        <f t="shared" si="364"/>
        <v>2</v>
      </c>
      <c r="I5583" s="2" t="b">
        <f t="shared" si="365"/>
        <v>0</v>
      </c>
      <c r="J5583" t="s">
        <v>34</v>
      </c>
      <c r="K5583">
        <v>39</v>
      </c>
      <c r="L5583">
        <v>546.4</v>
      </c>
      <c r="M5583">
        <v>0.1</v>
      </c>
      <c r="N5583" t="s">
        <v>39</v>
      </c>
      <c r="O5583">
        <v>-138.82</v>
      </c>
      <c r="P5583">
        <v>15.14</v>
      </c>
      <c r="Q5583">
        <v>4.53</v>
      </c>
      <c r="R5583" t="s">
        <v>678</v>
      </c>
      <c r="S5583" t="s">
        <v>140</v>
      </c>
      <c r="T5583" t="s">
        <v>31</v>
      </c>
      <c r="U5583" t="s">
        <v>22</v>
      </c>
      <c r="V5583" t="s">
        <v>23</v>
      </c>
      <c r="W5583">
        <v>0.81</v>
      </c>
    </row>
    <row r="5584" spans="1:23" x14ac:dyDescent="0.3">
      <c r="A5584" t="s">
        <v>1507</v>
      </c>
      <c r="B5584" t="s">
        <v>1396</v>
      </c>
      <c r="D5584" s="1">
        <v>41273</v>
      </c>
      <c r="E5584" s="1">
        <v>41273</v>
      </c>
      <c r="F5584" s="1" t="str">
        <f t="shared" si="362"/>
        <v>December</v>
      </c>
      <c r="G5584" s="1" t="str">
        <f t="shared" si="363"/>
        <v>2012</v>
      </c>
      <c r="H5584" s="2">
        <f t="shared" si="364"/>
        <v>0</v>
      </c>
      <c r="I5584" s="2" t="str">
        <f t="shared" si="365"/>
        <v>FREE DELIVERY</v>
      </c>
      <c r="J5584" t="s">
        <v>17</v>
      </c>
      <c r="K5584">
        <v>31</v>
      </c>
      <c r="L5584">
        <v>672.93</v>
      </c>
      <c r="M5584">
        <v>0</v>
      </c>
      <c r="N5584" t="s">
        <v>18</v>
      </c>
      <c r="O5584">
        <v>27.85</v>
      </c>
      <c r="P5584">
        <v>19.98</v>
      </c>
      <c r="Q5584">
        <v>4</v>
      </c>
      <c r="R5584" t="s">
        <v>678</v>
      </c>
      <c r="S5584" t="s">
        <v>140</v>
      </c>
      <c r="T5584" t="s">
        <v>42</v>
      </c>
      <c r="U5584" t="s">
        <v>32</v>
      </c>
      <c r="V5584" t="s">
        <v>48</v>
      </c>
      <c r="W5584">
        <v>0.68</v>
      </c>
    </row>
    <row r="5585" spans="1:23" x14ac:dyDescent="0.3">
      <c r="A5585" t="s">
        <v>1507</v>
      </c>
      <c r="B5585" t="s">
        <v>1396</v>
      </c>
      <c r="D5585" s="1">
        <v>41273</v>
      </c>
      <c r="E5585" s="1">
        <v>41273</v>
      </c>
      <c r="F5585" s="1" t="str">
        <f t="shared" si="362"/>
        <v>December</v>
      </c>
      <c r="G5585" s="1" t="str">
        <f t="shared" si="363"/>
        <v>2012</v>
      </c>
      <c r="H5585" s="2">
        <f t="shared" si="364"/>
        <v>0</v>
      </c>
      <c r="I5585" s="2" t="str">
        <f t="shared" si="365"/>
        <v>FREE DELIVERY</v>
      </c>
      <c r="J5585" t="s">
        <v>17</v>
      </c>
      <c r="K5585">
        <v>1</v>
      </c>
      <c r="L5585">
        <v>803.33</v>
      </c>
      <c r="M5585">
        <v>0.09</v>
      </c>
      <c r="N5585" t="s">
        <v>18</v>
      </c>
      <c r="O5585">
        <v>-745.2</v>
      </c>
      <c r="P5585">
        <v>832.81</v>
      </c>
      <c r="Q5585">
        <v>24.49</v>
      </c>
      <c r="R5585" t="s">
        <v>678</v>
      </c>
      <c r="S5585" t="s">
        <v>140</v>
      </c>
      <c r="T5585" t="s">
        <v>42</v>
      </c>
      <c r="U5585" t="s">
        <v>22</v>
      </c>
      <c r="V5585" t="s">
        <v>82</v>
      </c>
      <c r="W5585">
        <v>0.83</v>
      </c>
    </row>
    <row r="5586" spans="1:23" x14ac:dyDescent="0.3">
      <c r="A5586" t="s">
        <v>953</v>
      </c>
      <c r="B5586" t="s">
        <v>1669</v>
      </c>
      <c r="D5586" s="1">
        <v>40998</v>
      </c>
      <c r="E5586" s="1">
        <v>41002</v>
      </c>
      <c r="F5586" s="1" t="str">
        <f t="shared" si="362"/>
        <v>April</v>
      </c>
      <c r="G5586" s="1" t="str">
        <f t="shared" si="363"/>
        <v>2012</v>
      </c>
      <c r="H5586" s="2">
        <f t="shared" si="364"/>
        <v>4</v>
      </c>
      <c r="I5586" s="2" t="b">
        <f t="shared" si="365"/>
        <v>0</v>
      </c>
      <c r="J5586" t="s">
        <v>17</v>
      </c>
      <c r="K5586">
        <v>27</v>
      </c>
      <c r="L5586">
        <v>109.92</v>
      </c>
      <c r="M5586">
        <v>0.06</v>
      </c>
      <c r="N5586" t="s">
        <v>18</v>
      </c>
      <c r="O5586">
        <v>24.75</v>
      </c>
      <c r="P5586">
        <v>3.98</v>
      </c>
      <c r="Q5586">
        <v>0.83</v>
      </c>
      <c r="R5586" t="s">
        <v>678</v>
      </c>
      <c r="S5586" t="s">
        <v>140</v>
      </c>
      <c r="T5586" t="s">
        <v>31</v>
      </c>
      <c r="U5586" t="s">
        <v>22</v>
      </c>
      <c r="V5586" t="s">
        <v>60</v>
      </c>
      <c r="W5586">
        <v>0.51</v>
      </c>
    </row>
    <row r="5587" spans="1:23" x14ac:dyDescent="0.3">
      <c r="A5587" t="s">
        <v>937</v>
      </c>
      <c r="B5587" t="s">
        <v>1671</v>
      </c>
      <c r="D5587" s="1">
        <v>39923</v>
      </c>
      <c r="E5587" s="1">
        <v>39923</v>
      </c>
      <c r="F5587" s="1" t="str">
        <f t="shared" si="362"/>
        <v>April</v>
      </c>
      <c r="G5587" s="1" t="str">
        <f t="shared" si="363"/>
        <v>2009</v>
      </c>
      <c r="H5587" s="2">
        <f t="shared" si="364"/>
        <v>0</v>
      </c>
      <c r="I5587" s="2" t="str">
        <f t="shared" si="365"/>
        <v>FREE DELIVERY</v>
      </c>
      <c r="J5587" t="s">
        <v>24</v>
      </c>
      <c r="K5587">
        <v>35</v>
      </c>
      <c r="L5587">
        <v>150.29</v>
      </c>
      <c r="M5587">
        <v>0.03</v>
      </c>
      <c r="N5587" t="s">
        <v>39</v>
      </c>
      <c r="O5587">
        <v>5.04</v>
      </c>
      <c r="P5587">
        <v>3.69</v>
      </c>
      <c r="Q5587">
        <v>2.5</v>
      </c>
      <c r="R5587" t="s">
        <v>678</v>
      </c>
      <c r="S5587" t="s">
        <v>140</v>
      </c>
      <c r="T5587" t="s">
        <v>42</v>
      </c>
      <c r="U5587" t="s">
        <v>22</v>
      </c>
      <c r="V5587" t="s">
        <v>51</v>
      </c>
      <c r="W5587">
        <v>0.39</v>
      </c>
    </row>
    <row r="5588" spans="1:23" x14ac:dyDescent="0.3">
      <c r="A5588" t="s">
        <v>1045</v>
      </c>
      <c r="B5588" t="s">
        <v>1046</v>
      </c>
      <c r="D5588" s="1">
        <v>41170</v>
      </c>
      <c r="E5588" s="1">
        <v>41171</v>
      </c>
      <c r="F5588" s="1" t="str">
        <f t="shared" si="362"/>
        <v>September</v>
      </c>
      <c r="G5588" s="1" t="str">
        <f t="shared" si="363"/>
        <v>2012</v>
      </c>
      <c r="H5588" s="2">
        <f t="shared" si="364"/>
        <v>1</v>
      </c>
      <c r="I5588" s="2" t="b">
        <f t="shared" si="365"/>
        <v>0</v>
      </c>
      <c r="J5588" t="s">
        <v>24</v>
      </c>
      <c r="K5588">
        <v>32</v>
      </c>
      <c r="L5588">
        <v>3500.49</v>
      </c>
      <c r="M5588">
        <v>0.09</v>
      </c>
      <c r="N5588" t="s">
        <v>18</v>
      </c>
      <c r="O5588">
        <v>230.64</v>
      </c>
      <c r="P5588">
        <v>111.03</v>
      </c>
      <c r="Q5588">
        <v>8.64</v>
      </c>
      <c r="R5588" t="s">
        <v>678</v>
      </c>
      <c r="S5588" t="s">
        <v>140</v>
      </c>
      <c r="T5588" t="s">
        <v>31</v>
      </c>
      <c r="U5588" t="s">
        <v>22</v>
      </c>
      <c r="V5588" t="s">
        <v>23</v>
      </c>
      <c r="W5588">
        <v>0.78</v>
      </c>
    </row>
    <row r="5589" spans="1:23" x14ac:dyDescent="0.3">
      <c r="A5589" t="s">
        <v>1527</v>
      </c>
      <c r="B5589" t="s">
        <v>925</v>
      </c>
      <c r="D5589" s="1">
        <v>40021</v>
      </c>
      <c r="E5589" s="1">
        <v>40026</v>
      </c>
      <c r="F5589" s="1" t="str">
        <f t="shared" si="362"/>
        <v>August</v>
      </c>
      <c r="G5589" s="1" t="str">
        <f t="shared" si="363"/>
        <v>2009</v>
      </c>
      <c r="H5589" s="2">
        <f t="shared" si="364"/>
        <v>5</v>
      </c>
      <c r="I5589" s="2" t="b">
        <f t="shared" si="365"/>
        <v>0</v>
      </c>
      <c r="J5589" t="s">
        <v>17</v>
      </c>
      <c r="K5589">
        <v>39</v>
      </c>
      <c r="L5589">
        <v>223.34</v>
      </c>
      <c r="M5589">
        <v>0.1</v>
      </c>
      <c r="N5589" t="s">
        <v>18</v>
      </c>
      <c r="O5589">
        <v>95.42</v>
      </c>
      <c r="P5589">
        <v>6.3</v>
      </c>
      <c r="Q5589">
        <v>0.5</v>
      </c>
      <c r="R5589" t="s">
        <v>678</v>
      </c>
      <c r="S5589" t="s">
        <v>140</v>
      </c>
      <c r="T5589" t="s">
        <v>31</v>
      </c>
      <c r="U5589" t="s">
        <v>22</v>
      </c>
      <c r="V5589" t="s">
        <v>57</v>
      </c>
      <c r="W5589">
        <v>0.39</v>
      </c>
    </row>
    <row r="5590" spans="1:23" x14ac:dyDescent="0.3">
      <c r="A5590" t="s">
        <v>1507</v>
      </c>
      <c r="B5590" t="s">
        <v>1396</v>
      </c>
      <c r="D5590" s="1">
        <v>40919</v>
      </c>
      <c r="E5590" s="1">
        <v>40921</v>
      </c>
      <c r="F5590" s="1" t="str">
        <f t="shared" si="362"/>
        <v>January</v>
      </c>
      <c r="G5590" s="1" t="str">
        <f t="shared" si="363"/>
        <v>2012</v>
      </c>
      <c r="H5590" s="2">
        <f t="shared" si="364"/>
        <v>2</v>
      </c>
      <c r="I5590" s="2" t="b">
        <f t="shared" si="365"/>
        <v>0</v>
      </c>
      <c r="J5590" t="s">
        <v>34</v>
      </c>
      <c r="K5590">
        <v>30</v>
      </c>
      <c r="L5590">
        <v>380.28</v>
      </c>
      <c r="M5590">
        <v>0.08</v>
      </c>
      <c r="N5590" t="s">
        <v>18</v>
      </c>
      <c r="O5590">
        <v>-20.58</v>
      </c>
      <c r="P5590">
        <v>13.48</v>
      </c>
      <c r="Q5590">
        <v>4.51</v>
      </c>
      <c r="R5590" t="s">
        <v>678</v>
      </c>
      <c r="S5590" t="s">
        <v>140</v>
      </c>
      <c r="T5590" t="s">
        <v>42</v>
      </c>
      <c r="U5590" t="s">
        <v>22</v>
      </c>
      <c r="V5590" t="s">
        <v>23</v>
      </c>
      <c r="W5590">
        <v>0.59</v>
      </c>
    </row>
    <row r="5591" spans="1:23" x14ac:dyDescent="0.3">
      <c r="A5591" t="s">
        <v>1010</v>
      </c>
      <c r="B5591" t="s">
        <v>988</v>
      </c>
      <c r="D5591" s="1">
        <v>40653</v>
      </c>
      <c r="E5591" s="1">
        <v>40655</v>
      </c>
      <c r="F5591" s="1" t="str">
        <f t="shared" si="362"/>
        <v>April</v>
      </c>
      <c r="G5591" s="1" t="str">
        <f t="shared" si="363"/>
        <v>2011</v>
      </c>
      <c r="H5591" s="2">
        <f t="shared" si="364"/>
        <v>2</v>
      </c>
      <c r="I5591" s="2" t="b">
        <f t="shared" si="365"/>
        <v>0</v>
      </c>
      <c r="J5591" t="s">
        <v>24</v>
      </c>
      <c r="K5591">
        <v>24</v>
      </c>
      <c r="L5591">
        <v>67.84</v>
      </c>
      <c r="M5591">
        <v>7.0000000000000007E-2</v>
      </c>
      <c r="N5591" t="s">
        <v>18</v>
      </c>
      <c r="O5591">
        <v>13.44</v>
      </c>
      <c r="P5591">
        <v>2.88</v>
      </c>
      <c r="Q5591">
        <v>0.99</v>
      </c>
      <c r="R5591" t="s">
        <v>678</v>
      </c>
      <c r="S5591" t="s">
        <v>140</v>
      </c>
      <c r="T5591" t="s">
        <v>31</v>
      </c>
      <c r="U5591" t="s">
        <v>22</v>
      </c>
      <c r="V5591" t="s">
        <v>57</v>
      </c>
      <c r="W5591">
        <v>0.36</v>
      </c>
    </row>
    <row r="5592" spans="1:23" x14ac:dyDescent="0.3">
      <c r="A5592" t="s">
        <v>953</v>
      </c>
      <c r="B5592" t="s">
        <v>1669</v>
      </c>
      <c r="D5592" s="1">
        <v>40456</v>
      </c>
      <c r="E5592" s="1">
        <v>40463</v>
      </c>
      <c r="F5592" s="1" t="str">
        <f t="shared" si="362"/>
        <v>October</v>
      </c>
      <c r="G5592" s="1" t="str">
        <f t="shared" si="363"/>
        <v>2010</v>
      </c>
      <c r="H5592" s="2">
        <f t="shared" si="364"/>
        <v>7</v>
      </c>
      <c r="I5592" s="2" t="b">
        <f t="shared" si="365"/>
        <v>0</v>
      </c>
      <c r="J5592" t="s">
        <v>17</v>
      </c>
      <c r="K5592">
        <v>11</v>
      </c>
      <c r="L5592">
        <v>122.35</v>
      </c>
      <c r="M5592">
        <v>0.02</v>
      </c>
      <c r="N5592" t="s">
        <v>18</v>
      </c>
      <c r="O5592">
        <v>-13.55</v>
      </c>
      <c r="P5592">
        <v>10.98</v>
      </c>
      <c r="Q5592">
        <v>3.99</v>
      </c>
      <c r="R5592" t="s">
        <v>678</v>
      </c>
      <c r="S5592" t="s">
        <v>140</v>
      </c>
      <c r="T5592" t="s">
        <v>31</v>
      </c>
      <c r="U5592" t="s">
        <v>22</v>
      </c>
      <c r="V5592" t="s">
        <v>28</v>
      </c>
      <c r="W5592">
        <v>0.57999999999999996</v>
      </c>
    </row>
    <row r="5593" spans="1:23" x14ac:dyDescent="0.3">
      <c r="A5593" t="s">
        <v>1442</v>
      </c>
      <c r="B5593" t="s">
        <v>1443</v>
      </c>
      <c r="D5593" s="1">
        <v>40028</v>
      </c>
      <c r="E5593" s="1">
        <v>40029</v>
      </c>
      <c r="F5593" s="1" t="str">
        <f t="shared" si="362"/>
        <v>August</v>
      </c>
      <c r="G5593" s="1" t="str">
        <f t="shared" si="363"/>
        <v>2009</v>
      </c>
      <c r="H5593" s="2">
        <f t="shared" si="364"/>
        <v>1</v>
      </c>
      <c r="I5593" s="2" t="b">
        <f t="shared" si="365"/>
        <v>0</v>
      </c>
      <c r="J5593" t="s">
        <v>44</v>
      </c>
      <c r="K5593">
        <v>6</v>
      </c>
      <c r="L5593">
        <v>27.89</v>
      </c>
      <c r="M5593">
        <v>0.08</v>
      </c>
      <c r="N5593" t="s">
        <v>18</v>
      </c>
      <c r="O5593">
        <v>-23.81</v>
      </c>
      <c r="P5593">
        <v>3.98</v>
      </c>
      <c r="Q5593">
        <v>5.26</v>
      </c>
      <c r="R5593" t="s">
        <v>678</v>
      </c>
      <c r="S5593" t="s">
        <v>140</v>
      </c>
      <c r="T5593" t="s">
        <v>31</v>
      </c>
      <c r="U5593" t="s">
        <v>22</v>
      </c>
      <c r="V5593" t="s">
        <v>29</v>
      </c>
      <c r="W5593">
        <v>0.38</v>
      </c>
    </row>
    <row r="5594" spans="1:23" x14ac:dyDescent="0.3">
      <c r="A5594" t="s">
        <v>1442</v>
      </c>
      <c r="B5594" t="s">
        <v>1443</v>
      </c>
      <c r="D5594" s="1">
        <v>40028</v>
      </c>
      <c r="E5594" s="1">
        <v>40030</v>
      </c>
      <c r="F5594" s="1" t="str">
        <f t="shared" si="362"/>
        <v>August</v>
      </c>
      <c r="G5594" s="1" t="str">
        <f t="shared" si="363"/>
        <v>2009</v>
      </c>
      <c r="H5594" s="2">
        <f t="shared" si="364"/>
        <v>2</v>
      </c>
      <c r="I5594" s="2" t="b">
        <f t="shared" si="365"/>
        <v>0</v>
      </c>
      <c r="J5594" t="s">
        <v>44</v>
      </c>
      <c r="K5594">
        <v>24</v>
      </c>
      <c r="L5594">
        <v>2560.9395</v>
      </c>
      <c r="M5594">
        <v>0.06</v>
      </c>
      <c r="N5594" t="s">
        <v>18</v>
      </c>
      <c r="O5594">
        <v>457.79</v>
      </c>
      <c r="P5594">
        <v>125.99</v>
      </c>
      <c r="Q5594">
        <v>2.5</v>
      </c>
      <c r="R5594" t="s">
        <v>678</v>
      </c>
      <c r="S5594" t="s">
        <v>140</v>
      </c>
      <c r="T5594" t="s">
        <v>31</v>
      </c>
      <c r="U5594" t="s">
        <v>32</v>
      </c>
      <c r="V5594" t="s">
        <v>33</v>
      </c>
      <c r="W5594">
        <v>0.6</v>
      </c>
    </row>
    <row r="5595" spans="1:23" x14ac:dyDescent="0.3">
      <c r="A5595" t="s">
        <v>1140</v>
      </c>
      <c r="B5595" t="s">
        <v>1534</v>
      </c>
      <c r="C5595" t="s">
        <v>1668</v>
      </c>
      <c r="D5595" s="1">
        <v>40162</v>
      </c>
      <c r="E5595" s="1">
        <v>40164</v>
      </c>
      <c r="F5595" s="1" t="str">
        <f t="shared" si="362"/>
        <v>December</v>
      </c>
      <c r="G5595" s="1" t="str">
        <f t="shared" si="363"/>
        <v>2009</v>
      </c>
      <c r="H5595" s="2">
        <f t="shared" si="364"/>
        <v>2</v>
      </c>
      <c r="I5595" s="2" t="b">
        <f t="shared" si="365"/>
        <v>0</v>
      </c>
      <c r="J5595" t="s">
        <v>34</v>
      </c>
      <c r="K5595">
        <v>27</v>
      </c>
      <c r="L5595">
        <v>43.46</v>
      </c>
      <c r="M5595">
        <v>0</v>
      </c>
      <c r="N5595" t="s">
        <v>18</v>
      </c>
      <c r="O5595">
        <v>6.81</v>
      </c>
      <c r="P5595">
        <v>1.48</v>
      </c>
      <c r="Q5595">
        <v>0.7</v>
      </c>
      <c r="R5595" t="s">
        <v>678</v>
      </c>
      <c r="S5595" t="s">
        <v>140</v>
      </c>
      <c r="T5595" t="s">
        <v>42</v>
      </c>
      <c r="U5595" t="s">
        <v>22</v>
      </c>
      <c r="V5595" t="s">
        <v>46</v>
      </c>
      <c r="W5595">
        <v>0.37</v>
      </c>
    </row>
    <row r="5596" spans="1:23" x14ac:dyDescent="0.3">
      <c r="A5596" t="s">
        <v>1140</v>
      </c>
      <c r="B5596" t="s">
        <v>1534</v>
      </c>
      <c r="C5596" t="s">
        <v>1668</v>
      </c>
      <c r="D5596" s="1">
        <v>40162</v>
      </c>
      <c r="E5596" s="1">
        <v>40163</v>
      </c>
      <c r="F5596" s="1" t="str">
        <f t="shared" si="362"/>
        <v>December</v>
      </c>
      <c r="G5596" s="1" t="str">
        <f t="shared" si="363"/>
        <v>2009</v>
      </c>
      <c r="H5596" s="2">
        <f t="shared" si="364"/>
        <v>1</v>
      </c>
      <c r="I5596" s="2" t="b">
        <f t="shared" si="365"/>
        <v>0</v>
      </c>
      <c r="J5596" t="s">
        <v>34</v>
      </c>
      <c r="K5596">
        <v>5</v>
      </c>
      <c r="L5596">
        <v>927.98749999999995</v>
      </c>
      <c r="M5596">
        <v>0</v>
      </c>
      <c r="N5596" t="s">
        <v>18</v>
      </c>
      <c r="O5596">
        <v>-615.91</v>
      </c>
      <c r="P5596">
        <v>205.99</v>
      </c>
      <c r="Q5596">
        <v>8.99</v>
      </c>
      <c r="R5596" t="s">
        <v>678</v>
      </c>
      <c r="S5596" t="s">
        <v>140</v>
      </c>
      <c r="T5596" t="s">
        <v>42</v>
      </c>
      <c r="U5596" t="s">
        <v>32</v>
      </c>
      <c r="V5596" t="s">
        <v>33</v>
      </c>
      <c r="W5596">
        <v>0.56000000000000005</v>
      </c>
    </row>
    <row r="5597" spans="1:23" x14ac:dyDescent="0.3">
      <c r="A5597" t="s">
        <v>1442</v>
      </c>
      <c r="B5597" t="s">
        <v>1443</v>
      </c>
      <c r="D5597" s="1">
        <v>39950</v>
      </c>
      <c r="E5597" s="1">
        <v>39957</v>
      </c>
      <c r="F5597" s="1" t="str">
        <f t="shared" si="362"/>
        <v>May</v>
      </c>
      <c r="G5597" s="1" t="str">
        <f t="shared" si="363"/>
        <v>2009</v>
      </c>
      <c r="H5597" s="2">
        <f t="shared" si="364"/>
        <v>7</v>
      </c>
      <c r="I5597" s="2" t="b">
        <f t="shared" si="365"/>
        <v>0</v>
      </c>
      <c r="J5597" t="s">
        <v>17</v>
      </c>
      <c r="K5597">
        <v>30</v>
      </c>
      <c r="L5597">
        <v>3575.23</v>
      </c>
      <c r="M5597">
        <v>0.04</v>
      </c>
      <c r="N5597" t="s">
        <v>25</v>
      </c>
      <c r="O5597">
        <v>87.88</v>
      </c>
      <c r="P5597">
        <v>113.98</v>
      </c>
      <c r="Q5597">
        <v>30</v>
      </c>
      <c r="R5597" t="s">
        <v>678</v>
      </c>
      <c r="S5597" t="s">
        <v>140</v>
      </c>
      <c r="T5597" t="s">
        <v>31</v>
      </c>
      <c r="U5597" t="s">
        <v>36</v>
      </c>
      <c r="V5597" t="s">
        <v>67</v>
      </c>
      <c r="W5597">
        <v>0.69</v>
      </c>
    </row>
    <row r="5598" spans="1:23" x14ac:dyDescent="0.3">
      <c r="A5598" t="s">
        <v>1667</v>
      </c>
      <c r="B5598" t="s">
        <v>1118</v>
      </c>
      <c r="D5598" s="1">
        <v>41024</v>
      </c>
      <c r="E5598" s="1">
        <v>41025</v>
      </c>
      <c r="F5598" s="1" t="str">
        <f t="shared" si="362"/>
        <v>April</v>
      </c>
      <c r="G5598" s="1" t="str">
        <f t="shared" si="363"/>
        <v>2012</v>
      </c>
      <c r="H5598" s="2">
        <f t="shared" si="364"/>
        <v>1</v>
      </c>
      <c r="I5598" s="2" t="b">
        <f t="shared" si="365"/>
        <v>0</v>
      </c>
      <c r="J5598" t="s">
        <v>34</v>
      </c>
      <c r="K5598">
        <v>25</v>
      </c>
      <c r="L5598">
        <v>662.16</v>
      </c>
      <c r="M5598">
        <v>7.0000000000000007E-2</v>
      </c>
      <c r="N5598" t="s">
        <v>18</v>
      </c>
      <c r="O5598">
        <v>185.21</v>
      </c>
      <c r="P5598">
        <v>28.48</v>
      </c>
      <c r="Q5598">
        <v>1.99</v>
      </c>
      <c r="R5598" t="s">
        <v>678</v>
      </c>
      <c r="S5598" t="s">
        <v>140</v>
      </c>
      <c r="T5598" t="s">
        <v>31</v>
      </c>
      <c r="U5598" t="s">
        <v>32</v>
      </c>
      <c r="V5598" t="s">
        <v>48</v>
      </c>
      <c r="W5598">
        <v>0.4</v>
      </c>
    </row>
    <row r="5599" spans="1:23" x14ac:dyDescent="0.3">
      <c r="A5599" t="s">
        <v>1613</v>
      </c>
      <c r="B5599" t="s">
        <v>1614</v>
      </c>
      <c r="D5599" s="1">
        <v>40833</v>
      </c>
      <c r="E5599" s="1">
        <v>40835</v>
      </c>
      <c r="F5599" s="1" t="str">
        <f t="shared" si="362"/>
        <v>October</v>
      </c>
      <c r="G5599" s="1" t="str">
        <f t="shared" si="363"/>
        <v>2011</v>
      </c>
      <c r="H5599" s="2">
        <f t="shared" si="364"/>
        <v>2</v>
      </c>
      <c r="I5599" s="2" t="b">
        <f t="shared" si="365"/>
        <v>0</v>
      </c>
      <c r="J5599" t="s">
        <v>52</v>
      </c>
      <c r="K5599">
        <v>19</v>
      </c>
      <c r="L5599">
        <v>5642.18</v>
      </c>
      <c r="M5599">
        <v>0.09</v>
      </c>
      <c r="N5599" t="s">
        <v>39</v>
      </c>
      <c r="O5599">
        <v>1996.68</v>
      </c>
      <c r="P5599">
        <v>315.98</v>
      </c>
      <c r="Q5599">
        <v>19.989999999999998</v>
      </c>
      <c r="R5599" t="s">
        <v>678</v>
      </c>
      <c r="S5599" t="s">
        <v>140</v>
      </c>
      <c r="T5599" t="s">
        <v>31</v>
      </c>
      <c r="U5599" t="s">
        <v>22</v>
      </c>
      <c r="V5599" t="s">
        <v>29</v>
      </c>
      <c r="W5599">
        <v>0.38</v>
      </c>
    </row>
    <row r="5600" spans="1:23" x14ac:dyDescent="0.3">
      <c r="A5600" t="s">
        <v>1418</v>
      </c>
      <c r="B5600" t="s">
        <v>1501</v>
      </c>
      <c r="D5600" s="1">
        <v>39940</v>
      </c>
      <c r="E5600" s="1">
        <v>39941</v>
      </c>
      <c r="F5600" s="1" t="str">
        <f t="shared" si="362"/>
        <v>May</v>
      </c>
      <c r="G5600" s="1" t="str">
        <f t="shared" si="363"/>
        <v>2009</v>
      </c>
      <c r="H5600" s="2">
        <f t="shared" si="364"/>
        <v>1</v>
      </c>
      <c r="I5600" s="2" t="b">
        <f t="shared" si="365"/>
        <v>0</v>
      </c>
      <c r="J5600" t="s">
        <v>24</v>
      </c>
      <c r="K5600">
        <v>48</v>
      </c>
      <c r="L5600">
        <v>133.04</v>
      </c>
      <c r="M5600">
        <v>7.0000000000000007E-2</v>
      </c>
      <c r="N5600" t="s">
        <v>18</v>
      </c>
      <c r="O5600">
        <v>6.73</v>
      </c>
      <c r="P5600">
        <v>2.78</v>
      </c>
      <c r="Q5600">
        <v>1.49</v>
      </c>
      <c r="R5600" t="s">
        <v>678</v>
      </c>
      <c r="S5600" t="s">
        <v>140</v>
      </c>
      <c r="T5600" t="s">
        <v>21</v>
      </c>
      <c r="U5600" t="s">
        <v>22</v>
      </c>
      <c r="V5600" t="s">
        <v>29</v>
      </c>
      <c r="W5600">
        <v>0.36</v>
      </c>
    </row>
    <row r="5601" spans="1:23" x14ac:dyDescent="0.3">
      <c r="A5601" t="s">
        <v>1673</v>
      </c>
      <c r="B5601" t="s">
        <v>1674</v>
      </c>
      <c r="D5601" s="1">
        <v>41266</v>
      </c>
      <c r="E5601" s="1">
        <v>41270</v>
      </c>
      <c r="F5601" s="1" t="str">
        <f t="shared" si="362"/>
        <v>December</v>
      </c>
      <c r="G5601" s="1" t="str">
        <f t="shared" si="363"/>
        <v>2012</v>
      </c>
      <c r="H5601" s="2">
        <f t="shared" si="364"/>
        <v>4</v>
      </c>
      <c r="I5601" s="2" t="b">
        <f t="shared" si="365"/>
        <v>0</v>
      </c>
      <c r="J5601" t="s">
        <v>17</v>
      </c>
      <c r="K5601">
        <v>10</v>
      </c>
      <c r="L5601">
        <v>554.21</v>
      </c>
      <c r="M5601">
        <v>0.05</v>
      </c>
      <c r="N5601" t="s">
        <v>18</v>
      </c>
      <c r="O5601">
        <v>-105.37</v>
      </c>
      <c r="P5601">
        <v>53.98</v>
      </c>
      <c r="Q5601">
        <v>5.5</v>
      </c>
      <c r="R5601" t="s">
        <v>678</v>
      </c>
      <c r="S5601" t="s">
        <v>140</v>
      </c>
      <c r="T5601" t="s">
        <v>27</v>
      </c>
      <c r="U5601" t="s">
        <v>32</v>
      </c>
      <c r="V5601" t="s">
        <v>48</v>
      </c>
      <c r="W5601">
        <v>0.62</v>
      </c>
    </row>
    <row r="5602" spans="1:23" x14ac:dyDescent="0.3">
      <c r="A5602" t="s">
        <v>1151</v>
      </c>
      <c r="B5602" t="s">
        <v>903</v>
      </c>
      <c r="D5602" s="1">
        <v>40705</v>
      </c>
      <c r="E5602" s="1">
        <v>40707</v>
      </c>
      <c r="F5602" s="1" t="str">
        <f t="shared" si="362"/>
        <v>June</v>
      </c>
      <c r="G5602" s="1" t="str">
        <f t="shared" si="363"/>
        <v>2011</v>
      </c>
      <c r="H5602" s="2">
        <f t="shared" si="364"/>
        <v>2</v>
      </c>
      <c r="I5602" s="2" t="b">
        <f t="shared" si="365"/>
        <v>0</v>
      </c>
      <c r="J5602" t="s">
        <v>52</v>
      </c>
      <c r="K5602">
        <v>8</v>
      </c>
      <c r="L5602">
        <v>775.74</v>
      </c>
      <c r="M5602">
        <v>0.02</v>
      </c>
      <c r="N5602" t="s">
        <v>25</v>
      </c>
      <c r="O5602">
        <v>-215.39</v>
      </c>
      <c r="P5602">
        <v>89.99</v>
      </c>
      <c r="Q5602">
        <v>42</v>
      </c>
      <c r="R5602" t="s">
        <v>678</v>
      </c>
      <c r="S5602" t="s">
        <v>140</v>
      </c>
      <c r="T5602" t="s">
        <v>27</v>
      </c>
      <c r="U5602" t="s">
        <v>36</v>
      </c>
      <c r="V5602" t="s">
        <v>67</v>
      </c>
      <c r="W5602">
        <v>0.66</v>
      </c>
    </row>
    <row r="5603" spans="1:23" x14ac:dyDescent="0.3">
      <c r="A5603" t="s">
        <v>1151</v>
      </c>
      <c r="B5603" t="s">
        <v>903</v>
      </c>
      <c r="D5603" s="1">
        <v>40705</v>
      </c>
      <c r="E5603" s="1">
        <v>40708</v>
      </c>
      <c r="F5603" s="1" t="str">
        <f t="shared" si="362"/>
        <v>June</v>
      </c>
      <c r="G5603" s="1" t="str">
        <f t="shared" si="363"/>
        <v>2011</v>
      </c>
      <c r="H5603" s="2">
        <f t="shared" si="364"/>
        <v>3</v>
      </c>
      <c r="I5603" s="2" t="b">
        <f t="shared" si="365"/>
        <v>0</v>
      </c>
      <c r="J5603" t="s">
        <v>52</v>
      </c>
      <c r="K5603">
        <v>26</v>
      </c>
      <c r="L5603">
        <v>238.34</v>
      </c>
      <c r="M5603">
        <v>0.06</v>
      </c>
      <c r="N5603" t="s">
        <v>18</v>
      </c>
      <c r="O5603">
        <v>-19.309999999999999</v>
      </c>
      <c r="P5603">
        <v>9.31</v>
      </c>
      <c r="Q5603">
        <v>3.98</v>
      </c>
      <c r="R5603" t="s">
        <v>678</v>
      </c>
      <c r="S5603" t="s">
        <v>140</v>
      </c>
      <c r="T5603" t="s">
        <v>27</v>
      </c>
      <c r="U5603" t="s">
        <v>22</v>
      </c>
      <c r="V5603" t="s">
        <v>82</v>
      </c>
      <c r="W5603">
        <v>0.56000000000000005</v>
      </c>
    </row>
    <row r="5604" spans="1:23" x14ac:dyDescent="0.3">
      <c r="A5604" t="s">
        <v>1613</v>
      </c>
      <c r="B5604" t="s">
        <v>1614</v>
      </c>
      <c r="D5604" s="1">
        <v>40140</v>
      </c>
      <c r="E5604" s="1">
        <v>40142</v>
      </c>
      <c r="F5604" s="1" t="str">
        <f t="shared" si="362"/>
        <v>November</v>
      </c>
      <c r="G5604" s="1" t="str">
        <f t="shared" si="363"/>
        <v>2009</v>
      </c>
      <c r="H5604" s="2">
        <f t="shared" si="364"/>
        <v>2</v>
      </c>
      <c r="I5604" s="2" t="b">
        <f t="shared" si="365"/>
        <v>0</v>
      </c>
      <c r="J5604" t="s">
        <v>52</v>
      </c>
      <c r="K5604">
        <v>28</v>
      </c>
      <c r="L5604">
        <v>67.72</v>
      </c>
      <c r="M5604">
        <v>0.01</v>
      </c>
      <c r="N5604" t="s">
        <v>18</v>
      </c>
      <c r="O5604">
        <v>-142.66999999999999</v>
      </c>
      <c r="P5604">
        <v>2.16</v>
      </c>
      <c r="Q5604">
        <v>6.05</v>
      </c>
      <c r="R5604" t="s">
        <v>678</v>
      </c>
      <c r="S5604" t="s">
        <v>140</v>
      </c>
      <c r="T5604" t="s">
        <v>31</v>
      </c>
      <c r="U5604" t="s">
        <v>22</v>
      </c>
      <c r="V5604" t="s">
        <v>29</v>
      </c>
      <c r="W5604">
        <v>0.37</v>
      </c>
    </row>
    <row r="5605" spans="1:23" x14ac:dyDescent="0.3">
      <c r="A5605" t="s">
        <v>1613</v>
      </c>
      <c r="B5605" t="s">
        <v>1614</v>
      </c>
      <c r="D5605" s="1">
        <v>40140</v>
      </c>
      <c r="E5605" s="1">
        <v>40142</v>
      </c>
      <c r="F5605" s="1" t="str">
        <f t="shared" si="362"/>
        <v>November</v>
      </c>
      <c r="G5605" s="1" t="str">
        <f t="shared" si="363"/>
        <v>2009</v>
      </c>
      <c r="H5605" s="2">
        <f t="shared" si="364"/>
        <v>2</v>
      </c>
      <c r="I5605" s="2" t="b">
        <f t="shared" si="365"/>
        <v>0</v>
      </c>
      <c r="J5605" t="s">
        <v>52</v>
      </c>
      <c r="K5605">
        <v>3</v>
      </c>
      <c r="L5605">
        <v>68.64</v>
      </c>
      <c r="M5605">
        <v>7.0000000000000007E-2</v>
      </c>
      <c r="N5605" t="s">
        <v>18</v>
      </c>
      <c r="O5605">
        <v>-38.93</v>
      </c>
      <c r="P5605">
        <v>21.38</v>
      </c>
      <c r="Q5605">
        <v>8.99</v>
      </c>
      <c r="R5605" t="s">
        <v>678</v>
      </c>
      <c r="S5605" t="s">
        <v>140</v>
      </c>
      <c r="T5605" t="s">
        <v>31</v>
      </c>
      <c r="U5605" t="s">
        <v>22</v>
      </c>
      <c r="V5605" t="s">
        <v>60</v>
      </c>
      <c r="W5605">
        <v>0.59</v>
      </c>
    </row>
    <row r="5606" spans="1:23" x14ac:dyDescent="0.3">
      <c r="A5606" t="s">
        <v>1667</v>
      </c>
      <c r="B5606" t="s">
        <v>1118</v>
      </c>
      <c r="D5606" s="1">
        <v>40491</v>
      </c>
      <c r="E5606" s="1">
        <v>40493</v>
      </c>
      <c r="F5606" s="1" t="str">
        <f t="shared" si="362"/>
        <v>November</v>
      </c>
      <c r="G5606" s="1" t="str">
        <f t="shared" si="363"/>
        <v>2010</v>
      </c>
      <c r="H5606" s="2">
        <f t="shared" si="364"/>
        <v>2</v>
      </c>
      <c r="I5606" s="2" t="b">
        <f t="shared" si="365"/>
        <v>0</v>
      </c>
      <c r="J5606" t="s">
        <v>44</v>
      </c>
      <c r="K5606">
        <v>24</v>
      </c>
      <c r="L5606">
        <v>875.52</v>
      </c>
      <c r="M5606">
        <v>0.09</v>
      </c>
      <c r="N5606" t="s">
        <v>18</v>
      </c>
      <c r="O5606">
        <v>5.71</v>
      </c>
      <c r="P5606">
        <v>37.93</v>
      </c>
      <c r="Q5606">
        <v>13.99</v>
      </c>
      <c r="R5606" t="s">
        <v>678</v>
      </c>
      <c r="S5606" t="s">
        <v>140</v>
      </c>
      <c r="T5606" t="s">
        <v>31</v>
      </c>
      <c r="U5606" t="s">
        <v>36</v>
      </c>
      <c r="V5606" t="s">
        <v>37</v>
      </c>
      <c r="W5606">
        <v>0.67</v>
      </c>
    </row>
    <row r="5607" spans="1:23" x14ac:dyDescent="0.3">
      <c r="A5607" t="s">
        <v>1151</v>
      </c>
      <c r="B5607" t="s">
        <v>903</v>
      </c>
      <c r="D5607" s="1">
        <v>40600</v>
      </c>
      <c r="E5607" s="1">
        <v>40601</v>
      </c>
      <c r="F5607" s="1" t="str">
        <f t="shared" si="362"/>
        <v>February</v>
      </c>
      <c r="G5607" s="1" t="str">
        <f t="shared" si="363"/>
        <v>2011</v>
      </c>
      <c r="H5607" s="2">
        <f t="shared" si="364"/>
        <v>1</v>
      </c>
      <c r="I5607" s="2" t="b">
        <f t="shared" si="365"/>
        <v>0</v>
      </c>
      <c r="J5607" t="s">
        <v>44</v>
      </c>
      <c r="K5607">
        <v>11</v>
      </c>
      <c r="L5607">
        <v>405.53</v>
      </c>
      <c r="M5607">
        <v>0.04</v>
      </c>
      <c r="N5607" t="s">
        <v>18</v>
      </c>
      <c r="O5607">
        <v>130.52000000000001</v>
      </c>
      <c r="P5607">
        <v>35.44</v>
      </c>
      <c r="Q5607">
        <v>5.09</v>
      </c>
      <c r="R5607" t="s">
        <v>678</v>
      </c>
      <c r="S5607" t="s">
        <v>140</v>
      </c>
      <c r="T5607" t="s">
        <v>31</v>
      </c>
      <c r="U5607" t="s">
        <v>22</v>
      </c>
      <c r="V5607" t="s">
        <v>43</v>
      </c>
      <c r="W5607">
        <v>0.38</v>
      </c>
    </row>
    <row r="5608" spans="1:23" x14ac:dyDescent="0.3">
      <c r="A5608" t="s">
        <v>943</v>
      </c>
      <c r="B5608" t="s">
        <v>1655</v>
      </c>
      <c r="D5608" s="1">
        <v>40396</v>
      </c>
      <c r="E5608" s="1">
        <v>40400</v>
      </c>
      <c r="F5608" s="1" t="str">
        <f t="shared" si="362"/>
        <v>August</v>
      </c>
      <c r="G5608" s="1" t="str">
        <f t="shared" si="363"/>
        <v>2010</v>
      </c>
      <c r="H5608" s="2">
        <f t="shared" si="364"/>
        <v>4</v>
      </c>
      <c r="I5608" s="2" t="b">
        <f t="shared" si="365"/>
        <v>0</v>
      </c>
      <c r="J5608" t="s">
        <v>17</v>
      </c>
      <c r="K5608">
        <v>2</v>
      </c>
      <c r="L5608">
        <v>22.07</v>
      </c>
      <c r="M5608">
        <v>7.0000000000000007E-2</v>
      </c>
      <c r="N5608" t="s">
        <v>18</v>
      </c>
      <c r="O5608">
        <v>-15.45</v>
      </c>
      <c r="P5608">
        <v>5.98</v>
      </c>
      <c r="Q5608">
        <v>10.39</v>
      </c>
      <c r="R5608" t="s">
        <v>678</v>
      </c>
      <c r="S5608" t="s">
        <v>140</v>
      </c>
      <c r="T5608" t="s">
        <v>21</v>
      </c>
      <c r="U5608" t="s">
        <v>22</v>
      </c>
      <c r="V5608" t="s">
        <v>43</v>
      </c>
      <c r="W5608">
        <v>0.4</v>
      </c>
    </row>
    <row r="5609" spans="1:23" x14ac:dyDescent="0.3">
      <c r="A5609" t="s">
        <v>1675</v>
      </c>
      <c r="B5609" t="s">
        <v>1676</v>
      </c>
      <c r="D5609" s="1">
        <v>40574</v>
      </c>
      <c r="E5609" s="1">
        <v>40576</v>
      </c>
      <c r="F5609" s="1" t="str">
        <f t="shared" si="362"/>
        <v>February</v>
      </c>
      <c r="G5609" s="1" t="str">
        <f t="shared" si="363"/>
        <v>2011</v>
      </c>
      <c r="H5609" s="2">
        <f t="shared" si="364"/>
        <v>2</v>
      </c>
      <c r="I5609" s="2" t="b">
        <f t="shared" si="365"/>
        <v>0</v>
      </c>
      <c r="J5609" t="s">
        <v>44</v>
      </c>
      <c r="K5609">
        <v>15</v>
      </c>
      <c r="L5609">
        <v>1866.12</v>
      </c>
      <c r="M5609">
        <v>7.0000000000000007E-2</v>
      </c>
      <c r="N5609" t="s">
        <v>18</v>
      </c>
      <c r="O5609">
        <v>400.69</v>
      </c>
      <c r="P5609">
        <v>123.38</v>
      </c>
      <c r="Q5609">
        <v>24.49</v>
      </c>
      <c r="R5609" t="s">
        <v>678</v>
      </c>
      <c r="S5609" t="s">
        <v>140</v>
      </c>
      <c r="T5609" t="s">
        <v>21</v>
      </c>
      <c r="U5609" t="s">
        <v>22</v>
      </c>
      <c r="V5609" t="s">
        <v>28</v>
      </c>
      <c r="W5609">
        <v>0.46</v>
      </c>
    </row>
    <row r="5610" spans="1:23" x14ac:dyDescent="0.3">
      <c r="A5610" t="s">
        <v>1320</v>
      </c>
      <c r="B5610" t="s">
        <v>1338</v>
      </c>
      <c r="D5610" s="1">
        <v>39816</v>
      </c>
      <c r="E5610" s="1">
        <v>39818</v>
      </c>
      <c r="F5610" s="1" t="str">
        <f t="shared" si="362"/>
        <v>January</v>
      </c>
      <c r="G5610" s="1" t="str">
        <f t="shared" si="363"/>
        <v>2009</v>
      </c>
      <c r="H5610" s="2">
        <f t="shared" si="364"/>
        <v>2</v>
      </c>
      <c r="I5610" s="2" t="b">
        <f t="shared" si="365"/>
        <v>0</v>
      </c>
      <c r="J5610" t="s">
        <v>17</v>
      </c>
      <c r="K5610">
        <v>12</v>
      </c>
      <c r="L5610">
        <v>522.49</v>
      </c>
      <c r="M5610">
        <v>0.08</v>
      </c>
      <c r="N5610" t="s">
        <v>18</v>
      </c>
      <c r="O5610">
        <v>-236.43</v>
      </c>
      <c r="P5610">
        <v>43.22</v>
      </c>
      <c r="Q5610">
        <v>16.71</v>
      </c>
      <c r="R5610" t="s">
        <v>678</v>
      </c>
      <c r="S5610" t="s">
        <v>140</v>
      </c>
      <c r="T5610" t="s">
        <v>31</v>
      </c>
      <c r="U5610" t="s">
        <v>32</v>
      </c>
      <c r="V5610" t="s">
        <v>48</v>
      </c>
      <c r="W5610">
        <v>0.66</v>
      </c>
    </row>
    <row r="5611" spans="1:23" x14ac:dyDescent="0.3">
      <c r="A5611" t="s">
        <v>1320</v>
      </c>
      <c r="B5611" t="s">
        <v>1338</v>
      </c>
      <c r="D5611" s="1">
        <v>39816</v>
      </c>
      <c r="E5611" s="1">
        <v>39823</v>
      </c>
      <c r="F5611" s="1" t="str">
        <f t="shared" si="362"/>
        <v>January</v>
      </c>
      <c r="G5611" s="1" t="str">
        <f t="shared" si="363"/>
        <v>2009</v>
      </c>
      <c r="H5611" s="2">
        <f t="shared" si="364"/>
        <v>7</v>
      </c>
      <c r="I5611" s="2" t="b">
        <f t="shared" si="365"/>
        <v>0</v>
      </c>
      <c r="J5611" t="s">
        <v>17</v>
      </c>
      <c r="K5611">
        <v>49</v>
      </c>
      <c r="L5611">
        <v>28359.4</v>
      </c>
      <c r="M5611">
        <v>0.05</v>
      </c>
      <c r="N5611" t="s">
        <v>18</v>
      </c>
      <c r="O5611">
        <v>14440.39</v>
      </c>
      <c r="P5611">
        <v>574.74</v>
      </c>
      <c r="Q5611">
        <v>24.49</v>
      </c>
      <c r="R5611" t="s">
        <v>678</v>
      </c>
      <c r="S5611" t="s">
        <v>140</v>
      </c>
      <c r="T5611" t="s">
        <v>31</v>
      </c>
      <c r="U5611" t="s">
        <v>32</v>
      </c>
      <c r="V5611" t="s">
        <v>94</v>
      </c>
      <c r="W5611">
        <v>0.37</v>
      </c>
    </row>
    <row r="5612" spans="1:23" x14ac:dyDescent="0.3">
      <c r="A5612" t="s">
        <v>1320</v>
      </c>
      <c r="B5612" t="s">
        <v>1338</v>
      </c>
      <c r="D5612" s="1">
        <v>39816</v>
      </c>
      <c r="E5612" s="1">
        <v>39820</v>
      </c>
      <c r="F5612" s="1" t="str">
        <f t="shared" si="362"/>
        <v>January</v>
      </c>
      <c r="G5612" s="1" t="str">
        <f t="shared" si="363"/>
        <v>2009</v>
      </c>
      <c r="H5612" s="2">
        <f t="shared" si="364"/>
        <v>4</v>
      </c>
      <c r="I5612" s="2" t="b">
        <f t="shared" si="365"/>
        <v>0</v>
      </c>
      <c r="J5612" t="s">
        <v>17</v>
      </c>
      <c r="K5612">
        <v>12</v>
      </c>
      <c r="L5612">
        <v>123.76</v>
      </c>
      <c r="M5612">
        <v>0.04</v>
      </c>
      <c r="N5612" t="s">
        <v>18</v>
      </c>
      <c r="O5612">
        <v>32.44</v>
      </c>
      <c r="P5612">
        <v>10.14</v>
      </c>
      <c r="Q5612">
        <v>2.27</v>
      </c>
      <c r="R5612" t="s">
        <v>678</v>
      </c>
      <c r="S5612" t="s">
        <v>140</v>
      </c>
      <c r="T5612" t="s">
        <v>31</v>
      </c>
      <c r="U5612" t="s">
        <v>22</v>
      </c>
      <c r="V5612" t="s">
        <v>43</v>
      </c>
      <c r="W5612">
        <v>0.36</v>
      </c>
    </row>
    <row r="5613" spans="1:23" x14ac:dyDescent="0.3">
      <c r="A5613" t="s">
        <v>1667</v>
      </c>
      <c r="B5613" t="s">
        <v>1118</v>
      </c>
      <c r="D5613" s="1">
        <v>40798</v>
      </c>
      <c r="E5613" s="1">
        <v>40800</v>
      </c>
      <c r="F5613" s="1" t="str">
        <f t="shared" si="362"/>
        <v>September</v>
      </c>
      <c r="G5613" s="1" t="str">
        <f t="shared" si="363"/>
        <v>2011</v>
      </c>
      <c r="H5613" s="2">
        <f t="shared" si="364"/>
        <v>2</v>
      </c>
      <c r="I5613" s="2" t="b">
        <f t="shared" si="365"/>
        <v>0</v>
      </c>
      <c r="J5613" t="s">
        <v>24</v>
      </c>
      <c r="K5613">
        <v>6</v>
      </c>
      <c r="L5613">
        <v>12.61</v>
      </c>
      <c r="M5613">
        <v>7.0000000000000007E-2</v>
      </c>
      <c r="N5613" t="s">
        <v>18</v>
      </c>
      <c r="O5613">
        <v>-4.9000000000000004</v>
      </c>
      <c r="P5613">
        <v>1.88</v>
      </c>
      <c r="Q5613">
        <v>1.49</v>
      </c>
      <c r="R5613" t="s">
        <v>678</v>
      </c>
      <c r="S5613" t="s">
        <v>140</v>
      </c>
      <c r="T5613" t="s">
        <v>31</v>
      </c>
      <c r="U5613" t="s">
        <v>22</v>
      </c>
      <c r="V5613" t="s">
        <v>29</v>
      </c>
      <c r="W5613">
        <v>0.37</v>
      </c>
    </row>
    <row r="5614" spans="1:23" x14ac:dyDescent="0.3">
      <c r="A5614" t="s">
        <v>1675</v>
      </c>
      <c r="B5614" t="s">
        <v>1676</v>
      </c>
      <c r="D5614" s="1">
        <v>40512</v>
      </c>
      <c r="E5614" s="1">
        <v>40513</v>
      </c>
      <c r="F5614" s="1" t="str">
        <f t="shared" si="362"/>
        <v>December</v>
      </c>
      <c r="G5614" s="1" t="str">
        <f t="shared" si="363"/>
        <v>2010</v>
      </c>
      <c r="H5614" s="2">
        <f t="shared" si="364"/>
        <v>1</v>
      </c>
      <c r="I5614" s="2" t="b">
        <f t="shared" si="365"/>
        <v>0</v>
      </c>
      <c r="J5614" t="s">
        <v>34</v>
      </c>
      <c r="K5614">
        <v>31</v>
      </c>
      <c r="L5614">
        <v>74.75</v>
      </c>
      <c r="M5614">
        <v>0.06</v>
      </c>
      <c r="N5614" t="s">
        <v>39</v>
      </c>
      <c r="O5614">
        <v>-115.43</v>
      </c>
      <c r="P5614">
        <v>2.2799999999999998</v>
      </c>
      <c r="Q5614">
        <v>5.2</v>
      </c>
      <c r="R5614" t="s">
        <v>678</v>
      </c>
      <c r="S5614" t="s">
        <v>140</v>
      </c>
      <c r="T5614" t="s">
        <v>31</v>
      </c>
      <c r="U5614" t="s">
        <v>22</v>
      </c>
      <c r="V5614" t="s">
        <v>60</v>
      </c>
      <c r="W5614">
        <v>0.41</v>
      </c>
    </row>
    <row r="5615" spans="1:23" x14ac:dyDescent="0.3">
      <c r="A5615" t="s">
        <v>1011</v>
      </c>
      <c r="B5615" t="s">
        <v>1677</v>
      </c>
      <c r="D5615" s="1">
        <v>40997</v>
      </c>
      <c r="E5615" s="1">
        <v>40998</v>
      </c>
      <c r="F5615" s="1" t="str">
        <f t="shared" si="362"/>
        <v>March</v>
      </c>
      <c r="G5615" s="1" t="str">
        <f t="shared" si="363"/>
        <v>2012</v>
      </c>
      <c r="H5615" s="2">
        <f t="shared" si="364"/>
        <v>1</v>
      </c>
      <c r="I5615" s="2" t="b">
        <f t="shared" si="365"/>
        <v>0</v>
      </c>
      <c r="J5615" t="s">
        <v>24</v>
      </c>
      <c r="K5615">
        <v>10</v>
      </c>
      <c r="L5615">
        <v>1111.008</v>
      </c>
      <c r="M5615">
        <v>0.09</v>
      </c>
      <c r="N5615" t="s">
        <v>25</v>
      </c>
      <c r="O5615">
        <v>-146.29</v>
      </c>
      <c r="P5615">
        <v>146.34</v>
      </c>
      <c r="Q5615">
        <v>43.75</v>
      </c>
      <c r="R5615" t="s">
        <v>678</v>
      </c>
      <c r="S5615" t="s">
        <v>140</v>
      </c>
      <c r="T5615" t="s">
        <v>42</v>
      </c>
      <c r="U5615" t="s">
        <v>36</v>
      </c>
      <c r="V5615" t="s">
        <v>55</v>
      </c>
      <c r="W5615">
        <v>0.65</v>
      </c>
    </row>
    <row r="5616" spans="1:23" x14ac:dyDescent="0.3">
      <c r="A5616" t="s">
        <v>1673</v>
      </c>
      <c r="B5616" t="s">
        <v>1674</v>
      </c>
      <c r="D5616" s="1">
        <v>40278</v>
      </c>
      <c r="E5616" s="1">
        <v>40281</v>
      </c>
      <c r="F5616" s="1" t="str">
        <f t="shared" si="362"/>
        <v>April</v>
      </c>
      <c r="G5616" s="1" t="str">
        <f t="shared" si="363"/>
        <v>2010</v>
      </c>
      <c r="H5616" s="2">
        <f t="shared" si="364"/>
        <v>3</v>
      </c>
      <c r="I5616" s="2" t="b">
        <f t="shared" si="365"/>
        <v>0</v>
      </c>
      <c r="J5616" t="s">
        <v>44</v>
      </c>
      <c r="K5616">
        <v>3</v>
      </c>
      <c r="L5616">
        <v>15.64</v>
      </c>
      <c r="M5616">
        <v>0.08</v>
      </c>
      <c r="N5616" t="s">
        <v>18</v>
      </c>
      <c r="O5616">
        <v>-16.010000000000002</v>
      </c>
      <c r="P5616">
        <v>3.36</v>
      </c>
      <c r="Q5616">
        <v>6.27</v>
      </c>
      <c r="R5616" t="s">
        <v>678</v>
      </c>
      <c r="S5616" t="s">
        <v>140</v>
      </c>
      <c r="T5616" t="s">
        <v>27</v>
      </c>
      <c r="U5616" t="s">
        <v>22</v>
      </c>
      <c r="V5616" t="s">
        <v>29</v>
      </c>
      <c r="W5616">
        <v>0.4</v>
      </c>
    </row>
    <row r="5617" spans="1:23" x14ac:dyDescent="0.3">
      <c r="A5617" t="s">
        <v>1673</v>
      </c>
      <c r="B5617" t="s">
        <v>1674</v>
      </c>
      <c r="D5617" s="1">
        <v>40278</v>
      </c>
      <c r="E5617" s="1">
        <v>40279</v>
      </c>
      <c r="F5617" s="1" t="str">
        <f t="shared" si="362"/>
        <v>April</v>
      </c>
      <c r="G5617" s="1" t="str">
        <f t="shared" si="363"/>
        <v>2010</v>
      </c>
      <c r="H5617" s="2">
        <f t="shared" si="364"/>
        <v>1</v>
      </c>
      <c r="I5617" s="2" t="b">
        <f t="shared" si="365"/>
        <v>0</v>
      </c>
      <c r="J5617" t="s">
        <v>44</v>
      </c>
      <c r="K5617">
        <v>28</v>
      </c>
      <c r="L5617">
        <v>1751.08</v>
      </c>
      <c r="M5617">
        <v>0</v>
      </c>
      <c r="N5617" t="s">
        <v>18</v>
      </c>
      <c r="O5617">
        <v>587.01</v>
      </c>
      <c r="P5617">
        <v>59.78</v>
      </c>
      <c r="Q5617">
        <v>10.29</v>
      </c>
      <c r="R5617" t="s">
        <v>678</v>
      </c>
      <c r="S5617" t="s">
        <v>140</v>
      </c>
      <c r="T5617" t="s">
        <v>27</v>
      </c>
      <c r="U5617" t="s">
        <v>22</v>
      </c>
      <c r="V5617" t="s">
        <v>29</v>
      </c>
      <c r="W5617">
        <v>0.39</v>
      </c>
    </row>
    <row r="5618" spans="1:23" x14ac:dyDescent="0.3">
      <c r="A5618" t="s">
        <v>1673</v>
      </c>
      <c r="B5618" t="s">
        <v>1674</v>
      </c>
      <c r="D5618" s="1">
        <v>40278</v>
      </c>
      <c r="E5618" s="1">
        <v>40279</v>
      </c>
      <c r="F5618" s="1" t="str">
        <f t="shared" si="362"/>
        <v>April</v>
      </c>
      <c r="G5618" s="1" t="str">
        <f t="shared" si="363"/>
        <v>2010</v>
      </c>
      <c r="H5618" s="2">
        <f t="shared" si="364"/>
        <v>1</v>
      </c>
      <c r="I5618" s="2" t="b">
        <f t="shared" si="365"/>
        <v>0</v>
      </c>
      <c r="J5618" t="s">
        <v>44</v>
      </c>
      <c r="K5618">
        <v>18</v>
      </c>
      <c r="L5618">
        <v>225.37</v>
      </c>
      <c r="M5618">
        <v>0.04</v>
      </c>
      <c r="N5618" t="s">
        <v>39</v>
      </c>
      <c r="O5618">
        <v>77.53</v>
      </c>
      <c r="P5618">
        <v>12.22</v>
      </c>
      <c r="Q5618">
        <v>2.85</v>
      </c>
      <c r="R5618" t="s">
        <v>678</v>
      </c>
      <c r="S5618" t="s">
        <v>140</v>
      </c>
      <c r="T5618" t="s">
        <v>27</v>
      </c>
      <c r="U5618" t="s">
        <v>36</v>
      </c>
      <c r="V5618" t="s">
        <v>37</v>
      </c>
      <c r="W5618">
        <v>0.55000000000000004</v>
      </c>
    </row>
    <row r="5619" spans="1:23" x14ac:dyDescent="0.3">
      <c r="A5619" t="s">
        <v>1667</v>
      </c>
      <c r="B5619" t="s">
        <v>1118</v>
      </c>
      <c r="D5619" s="1">
        <v>40958</v>
      </c>
      <c r="E5619" s="1">
        <v>40959</v>
      </c>
      <c r="F5619" s="1" t="str">
        <f t="shared" si="362"/>
        <v>February</v>
      </c>
      <c r="G5619" s="1" t="str">
        <f t="shared" si="363"/>
        <v>2012</v>
      </c>
      <c r="H5619" s="2">
        <f t="shared" si="364"/>
        <v>1</v>
      </c>
      <c r="I5619" s="2" t="b">
        <f t="shared" si="365"/>
        <v>0</v>
      </c>
      <c r="J5619" t="s">
        <v>52</v>
      </c>
      <c r="K5619">
        <v>32</v>
      </c>
      <c r="L5619">
        <v>1486.72</v>
      </c>
      <c r="M5619">
        <v>0</v>
      </c>
      <c r="N5619" t="s">
        <v>18</v>
      </c>
      <c r="O5619">
        <v>294.81</v>
      </c>
      <c r="P5619">
        <v>43.98</v>
      </c>
      <c r="Q5619">
        <v>8.99</v>
      </c>
      <c r="R5619" t="s">
        <v>678</v>
      </c>
      <c r="S5619" t="s">
        <v>140</v>
      </c>
      <c r="T5619" t="s">
        <v>31</v>
      </c>
      <c r="U5619" t="s">
        <v>22</v>
      </c>
      <c r="V5619" t="s">
        <v>60</v>
      </c>
      <c r="W5619">
        <v>0.57999999999999996</v>
      </c>
    </row>
    <row r="5620" spans="1:23" x14ac:dyDescent="0.3">
      <c r="A5620" t="s">
        <v>1667</v>
      </c>
      <c r="B5620" t="s">
        <v>1118</v>
      </c>
      <c r="D5620" s="1">
        <v>40958</v>
      </c>
      <c r="E5620" s="1">
        <v>40959</v>
      </c>
      <c r="F5620" s="1" t="str">
        <f t="shared" si="362"/>
        <v>February</v>
      </c>
      <c r="G5620" s="1" t="str">
        <f t="shared" si="363"/>
        <v>2012</v>
      </c>
      <c r="H5620" s="2">
        <f t="shared" si="364"/>
        <v>1</v>
      </c>
      <c r="I5620" s="2" t="b">
        <f t="shared" si="365"/>
        <v>0</v>
      </c>
      <c r="J5620" t="s">
        <v>52</v>
      </c>
      <c r="K5620">
        <v>45</v>
      </c>
      <c r="L5620">
        <v>558.04</v>
      </c>
      <c r="M5620">
        <v>0.05</v>
      </c>
      <c r="N5620" t="s">
        <v>18</v>
      </c>
      <c r="O5620">
        <v>40.32</v>
      </c>
      <c r="P5620">
        <v>12.98</v>
      </c>
      <c r="Q5620">
        <v>3.14</v>
      </c>
      <c r="R5620" t="s">
        <v>678</v>
      </c>
      <c r="S5620" t="s">
        <v>140</v>
      </c>
      <c r="T5620" t="s">
        <v>31</v>
      </c>
      <c r="U5620" t="s">
        <v>22</v>
      </c>
      <c r="V5620" t="s">
        <v>82</v>
      </c>
      <c r="W5620">
        <v>0.6</v>
      </c>
    </row>
    <row r="5621" spans="1:23" x14ac:dyDescent="0.3">
      <c r="A5621" t="s">
        <v>1320</v>
      </c>
      <c r="B5621" t="s">
        <v>1338</v>
      </c>
      <c r="D5621" s="1">
        <v>41129</v>
      </c>
      <c r="E5621" s="1">
        <v>41129</v>
      </c>
      <c r="F5621" s="1" t="str">
        <f t="shared" si="362"/>
        <v>August</v>
      </c>
      <c r="G5621" s="1" t="str">
        <f t="shared" si="363"/>
        <v>2012</v>
      </c>
      <c r="H5621" s="2">
        <f t="shared" si="364"/>
        <v>0</v>
      </c>
      <c r="I5621" s="2" t="str">
        <f t="shared" si="365"/>
        <v>FREE DELIVERY</v>
      </c>
      <c r="J5621" t="s">
        <v>44</v>
      </c>
      <c r="K5621">
        <v>2</v>
      </c>
      <c r="L5621">
        <v>27.83</v>
      </c>
      <c r="M5621">
        <v>0.09</v>
      </c>
      <c r="N5621" t="s">
        <v>18</v>
      </c>
      <c r="O5621">
        <v>-22.14</v>
      </c>
      <c r="P5621">
        <v>9.7100000000000009</v>
      </c>
      <c r="Q5621">
        <v>9.4499999999999993</v>
      </c>
      <c r="R5621" t="s">
        <v>678</v>
      </c>
      <c r="S5621" t="s">
        <v>140</v>
      </c>
      <c r="T5621" t="s">
        <v>31</v>
      </c>
      <c r="U5621" t="s">
        <v>22</v>
      </c>
      <c r="V5621" t="s">
        <v>23</v>
      </c>
      <c r="W5621">
        <v>0.6</v>
      </c>
    </row>
    <row r="5622" spans="1:23" x14ac:dyDescent="0.3">
      <c r="A5622" t="s">
        <v>1613</v>
      </c>
      <c r="B5622" t="s">
        <v>1614</v>
      </c>
      <c r="D5622" s="1">
        <v>40416</v>
      </c>
      <c r="E5622" s="1">
        <v>40418</v>
      </c>
      <c r="F5622" s="1" t="str">
        <f t="shared" si="362"/>
        <v>August</v>
      </c>
      <c r="G5622" s="1" t="str">
        <f t="shared" si="363"/>
        <v>2010</v>
      </c>
      <c r="H5622" s="2">
        <f t="shared" si="364"/>
        <v>2</v>
      </c>
      <c r="I5622" s="2" t="b">
        <f t="shared" si="365"/>
        <v>0</v>
      </c>
      <c r="J5622" t="s">
        <v>24</v>
      </c>
      <c r="K5622">
        <v>29</v>
      </c>
      <c r="L5622">
        <v>597.66</v>
      </c>
      <c r="M5622">
        <v>0.08</v>
      </c>
      <c r="N5622" t="s">
        <v>18</v>
      </c>
      <c r="O5622">
        <v>-178</v>
      </c>
      <c r="P5622">
        <v>21.66</v>
      </c>
      <c r="Q5622">
        <v>13.99</v>
      </c>
      <c r="R5622" t="s">
        <v>678</v>
      </c>
      <c r="S5622" t="s">
        <v>140</v>
      </c>
      <c r="T5622" t="s">
        <v>31</v>
      </c>
      <c r="U5622" t="s">
        <v>22</v>
      </c>
      <c r="V5622" t="s">
        <v>28</v>
      </c>
      <c r="W5622">
        <v>0.52</v>
      </c>
    </row>
    <row r="5623" spans="1:23" x14ac:dyDescent="0.3">
      <c r="A5623" t="s">
        <v>1613</v>
      </c>
      <c r="B5623" t="s">
        <v>1614</v>
      </c>
      <c r="D5623" s="1">
        <v>40416</v>
      </c>
      <c r="E5623" s="1">
        <v>40418</v>
      </c>
      <c r="F5623" s="1" t="str">
        <f t="shared" si="362"/>
        <v>August</v>
      </c>
      <c r="G5623" s="1" t="str">
        <f t="shared" si="363"/>
        <v>2010</v>
      </c>
      <c r="H5623" s="2">
        <f t="shared" si="364"/>
        <v>2</v>
      </c>
      <c r="I5623" s="2" t="b">
        <f t="shared" si="365"/>
        <v>0</v>
      </c>
      <c r="J5623" t="s">
        <v>24</v>
      </c>
      <c r="K5623">
        <v>45</v>
      </c>
      <c r="L5623">
        <v>1403.741</v>
      </c>
      <c r="M5623">
        <v>0.01</v>
      </c>
      <c r="N5623" t="s">
        <v>18</v>
      </c>
      <c r="O5623">
        <v>622.25</v>
      </c>
      <c r="P5623">
        <v>35.99</v>
      </c>
      <c r="Q5623">
        <v>3.3</v>
      </c>
      <c r="R5623" t="s">
        <v>678</v>
      </c>
      <c r="S5623" t="s">
        <v>140</v>
      </c>
      <c r="T5623" t="s">
        <v>31</v>
      </c>
      <c r="U5623" t="s">
        <v>32</v>
      </c>
      <c r="V5623" t="s">
        <v>33</v>
      </c>
      <c r="W5623">
        <v>0.39</v>
      </c>
    </row>
    <row r="5624" spans="1:23" x14ac:dyDescent="0.3">
      <c r="A5624" t="s">
        <v>1613</v>
      </c>
      <c r="B5624" t="s">
        <v>1614</v>
      </c>
      <c r="D5624" s="1">
        <v>40416</v>
      </c>
      <c r="E5624" s="1">
        <v>40417</v>
      </c>
      <c r="F5624" s="1" t="str">
        <f t="shared" si="362"/>
        <v>August</v>
      </c>
      <c r="G5624" s="1" t="str">
        <f t="shared" si="363"/>
        <v>2010</v>
      </c>
      <c r="H5624" s="2">
        <f t="shared" si="364"/>
        <v>1</v>
      </c>
      <c r="I5624" s="2" t="b">
        <f t="shared" si="365"/>
        <v>0</v>
      </c>
      <c r="J5624" t="s">
        <v>24</v>
      </c>
      <c r="K5624">
        <v>10</v>
      </c>
      <c r="L5624">
        <v>1246.3634999999999</v>
      </c>
      <c r="M5624">
        <v>0.06</v>
      </c>
      <c r="N5624" t="s">
        <v>18</v>
      </c>
      <c r="O5624">
        <v>-339.11</v>
      </c>
      <c r="P5624">
        <v>155.99</v>
      </c>
      <c r="Q5624">
        <v>8.99</v>
      </c>
      <c r="R5624" t="s">
        <v>678</v>
      </c>
      <c r="S5624" t="s">
        <v>140</v>
      </c>
      <c r="T5624" t="s">
        <v>31</v>
      </c>
      <c r="U5624" t="s">
        <v>32</v>
      </c>
      <c r="V5624" t="s">
        <v>33</v>
      </c>
      <c r="W5624">
        <v>0.57999999999999996</v>
      </c>
    </row>
    <row r="5625" spans="1:23" x14ac:dyDescent="0.3">
      <c r="A5625" t="s">
        <v>1673</v>
      </c>
      <c r="B5625" t="s">
        <v>1674</v>
      </c>
      <c r="D5625" s="1">
        <v>40781</v>
      </c>
      <c r="E5625" s="1">
        <v>40781</v>
      </c>
      <c r="F5625" s="1" t="str">
        <f t="shared" si="362"/>
        <v>August</v>
      </c>
      <c r="G5625" s="1" t="str">
        <f t="shared" si="363"/>
        <v>2011</v>
      </c>
      <c r="H5625" s="2">
        <f t="shared" si="364"/>
        <v>0</v>
      </c>
      <c r="I5625" s="2" t="str">
        <f t="shared" si="365"/>
        <v>FREE DELIVERY</v>
      </c>
      <c r="J5625" t="s">
        <v>52</v>
      </c>
      <c r="K5625">
        <v>42</v>
      </c>
      <c r="L5625">
        <v>2507.48</v>
      </c>
      <c r="M5625">
        <v>0.04</v>
      </c>
      <c r="N5625" t="s">
        <v>18</v>
      </c>
      <c r="O5625">
        <v>762.53</v>
      </c>
      <c r="P5625">
        <v>60.97</v>
      </c>
      <c r="Q5625">
        <v>4.5</v>
      </c>
      <c r="R5625" t="s">
        <v>678</v>
      </c>
      <c r="S5625" t="s">
        <v>140</v>
      </c>
      <c r="T5625" t="s">
        <v>27</v>
      </c>
      <c r="U5625" t="s">
        <v>22</v>
      </c>
      <c r="V5625" t="s">
        <v>28</v>
      </c>
      <c r="W5625">
        <v>0.56000000000000005</v>
      </c>
    </row>
    <row r="5626" spans="1:23" x14ac:dyDescent="0.3">
      <c r="A5626" t="s">
        <v>1637</v>
      </c>
      <c r="B5626" t="s">
        <v>1678</v>
      </c>
      <c r="D5626" s="1">
        <v>41182</v>
      </c>
      <c r="E5626" s="1">
        <v>41184</v>
      </c>
      <c r="F5626" s="1" t="str">
        <f t="shared" si="362"/>
        <v>October</v>
      </c>
      <c r="G5626" s="1" t="str">
        <f t="shared" si="363"/>
        <v>2012</v>
      </c>
      <c r="H5626" s="2">
        <f t="shared" si="364"/>
        <v>2</v>
      </c>
      <c r="I5626" s="2" t="b">
        <f t="shared" si="365"/>
        <v>0</v>
      </c>
      <c r="J5626" t="s">
        <v>17</v>
      </c>
      <c r="K5626">
        <v>21</v>
      </c>
      <c r="L5626">
        <v>150.16</v>
      </c>
      <c r="M5626">
        <v>0.09</v>
      </c>
      <c r="N5626" t="s">
        <v>18</v>
      </c>
      <c r="O5626">
        <v>-32.78</v>
      </c>
      <c r="P5626">
        <v>7.28</v>
      </c>
      <c r="Q5626">
        <v>5.47</v>
      </c>
      <c r="R5626" t="s">
        <v>678</v>
      </c>
      <c r="S5626" t="s">
        <v>140</v>
      </c>
      <c r="T5626" t="s">
        <v>31</v>
      </c>
      <c r="U5626" t="s">
        <v>22</v>
      </c>
      <c r="V5626" t="s">
        <v>43</v>
      </c>
      <c r="W5626">
        <v>0.35</v>
      </c>
    </row>
    <row r="5627" spans="1:23" x14ac:dyDescent="0.3">
      <c r="A5627" t="s">
        <v>1418</v>
      </c>
      <c r="B5627" t="s">
        <v>1501</v>
      </c>
      <c r="D5627" s="1">
        <v>40538</v>
      </c>
      <c r="E5627" s="1">
        <v>40557</v>
      </c>
      <c r="F5627" s="1" t="str">
        <f t="shared" si="362"/>
        <v>January</v>
      </c>
      <c r="G5627" s="1" t="str">
        <f t="shared" si="363"/>
        <v>2011</v>
      </c>
      <c r="H5627" s="2">
        <f t="shared" si="364"/>
        <v>19</v>
      </c>
      <c r="I5627" s="2" t="b">
        <f t="shared" si="365"/>
        <v>0</v>
      </c>
      <c r="J5627" t="s">
        <v>17</v>
      </c>
      <c r="K5627">
        <v>43</v>
      </c>
      <c r="L5627">
        <v>4687.6734999999999</v>
      </c>
      <c r="M5627">
        <v>0.06</v>
      </c>
      <c r="N5627" t="s">
        <v>39</v>
      </c>
      <c r="O5627">
        <v>1304.56</v>
      </c>
      <c r="P5627">
        <v>125.99</v>
      </c>
      <c r="Q5627">
        <v>8.08</v>
      </c>
      <c r="R5627" t="s">
        <v>678</v>
      </c>
      <c r="S5627" t="s">
        <v>140</v>
      </c>
      <c r="T5627" t="s">
        <v>31</v>
      </c>
      <c r="U5627" t="s">
        <v>32</v>
      </c>
      <c r="V5627" t="s">
        <v>33</v>
      </c>
      <c r="W5627">
        <v>0.56999999999999995</v>
      </c>
    </row>
    <row r="5628" spans="1:23" x14ac:dyDescent="0.3">
      <c r="A5628" t="s">
        <v>1320</v>
      </c>
      <c r="B5628" t="s">
        <v>1338</v>
      </c>
      <c r="D5628" s="1">
        <v>40920</v>
      </c>
      <c r="E5628" s="1">
        <v>40922</v>
      </c>
      <c r="F5628" s="1" t="str">
        <f t="shared" si="362"/>
        <v>January</v>
      </c>
      <c r="G5628" s="1" t="str">
        <f t="shared" si="363"/>
        <v>2012</v>
      </c>
      <c r="H5628" s="2">
        <f t="shared" si="364"/>
        <v>2</v>
      </c>
      <c r="I5628" s="2" t="b">
        <f t="shared" si="365"/>
        <v>0</v>
      </c>
      <c r="J5628" t="s">
        <v>52</v>
      </c>
      <c r="K5628">
        <v>21</v>
      </c>
      <c r="L5628">
        <v>6435.87</v>
      </c>
      <c r="M5628">
        <v>0.04</v>
      </c>
      <c r="N5628" t="s">
        <v>25</v>
      </c>
      <c r="O5628">
        <v>935.06</v>
      </c>
      <c r="P5628">
        <v>300.98</v>
      </c>
      <c r="Q5628">
        <v>64.73</v>
      </c>
      <c r="R5628" t="s">
        <v>678</v>
      </c>
      <c r="S5628" t="s">
        <v>140</v>
      </c>
      <c r="T5628" t="s">
        <v>31</v>
      </c>
      <c r="U5628" t="s">
        <v>36</v>
      </c>
      <c r="V5628" t="s">
        <v>67</v>
      </c>
      <c r="W5628">
        <v>0.56000000000000005</v>
      </c>
    </row>
    <row r="5629" spans="1:23" x14ac:dyDescent="0.3">
      <c r="A5629" t="s">
        <v>1320</v>
      </c>
      <c r="B5629" t="s">
        <v>1338</v>
      </c>
      <c r="D5629" s="1">
        <v>40920</v>
      </c>
      <c r="E5629" s="1">
        <v>40922</v>
      </c>
      <c r="F5629" s="1" t="str">
        <f t="shared" si="362"/>
        <v>January</v>
      </c>
      <c r="G5629" s="1" t="str">
        <f t="shared" si="363"/>
        <v>2012</v>
      </c>
      <c r="H5629" s="2">
        <f t="shared" si="364"/>
        <v>2</v>
      </c>
      <c r="I5629" s="2" t="b">
        <f t="shared" si="365"/>
        <v>0</v>
      </c>
      <c r="J5629" t="s">
        <v>52</v>
      </c>
      <c r="K5629">
        <v>11</v>
      </c>
      <c r="L5629">
        <v>312.02999999999997</v>
      </c>
      <c r="M5629">
        <v>0.08</v>
      </c>
      <c r="N5629" t="s">
        <v>18</v>
      </c>
      <c r="O5629">
        <v>-66.66</v>
      </c>
      <c r="P5629">
        <v>29.99</v>
      </c>
      <c r="Q5629">
        <v>5.5</v>
      </c>
      <c r="R5629" t="s">
        <v>678</v>
      </c>
      <c r="S5629" t="s">
        <v>140</v>
      </c>
      <c r="T5629" t="s">
        <v>31</v>
      </c>
      <c r="U5629" t="s">
        <v>32</v>
      </c>
      <c r="V5629" t="s">
        <v>48</v>
      </c>
      <c r="W5629">
        <v>0.51</v>
      </c>
    </row>
    <row r="5630" spans="1:23" x14ac:dyDescent="0.3">
      <c r="A5630" t="s">
        <v>1675</v>
      </c>
      <c r="B5630" t="s">
        <v>1676</v>
      </c>
      <c r="D5630" s="1">
        <v>41015</v>
      </c>
      <c r="E5630" s="1">
        <v>41016</v>
      </c>
      <c r="F5630" s="1" t="str">
        <f t="shared" si="362"/>
        <v>April</v>
      </c>
      <c r="G5630" s="1" t="str">
        <f t="shared" si="363"/>
        <v>2012</v>
      </c>
      <c r="H5630" s="2">
        <f t="shared" si="364"/>
        <v>1</v>
      </c>
      <c r="I5630" s="2" t="b">
        <f t="shared" si="365"/>
        <v>0</v>
      </c>
      <c r="J5630" t="s">
        <v>24</v>
      </c>
      <c r="K5630">
        <v>13</v>
      </c>
      <c r="L5630">
        <v>418.93</v>
      </c>
      <c r="M5630">
        <v>0.03</v>
      </c>
      <c r="N5630" t="s">
        <v>18</v>
      </c>
      <c r="O5630">
        <v>82.25</v>
      </c>
      <c r="P5630">
        <v>30.98</v>
      </c>
      <c r="Q5630">
        <v>8.74</v>
      </c>
      <c r="R5630" t="s">
        <v>678</v>
      </c>
      <c r="S5630" t="s">
        <v>140</v>
      </c>
      <c r="T5630" t="s">
        <v>21</v>
      </c>
      <c r="U5630" t="s">
        <v>22</v>
      </c>
      <c r="V5630" t="s">
        <v>43</v>
      </c>
      <c r="W5630">
        <v>0.4</v>
      </c>
    </row>
    <row r="5631" spans="1:23" x14ac:dyDescent="0.3">
      <c r="A5631" t="s">
        <v>1667</v>
      </c>
      <c r="B5631" t="s">
        <v>1118</v>
      </c>
      <c r="D5631" s="1">
        <v>40134</v>
      </c>
      <c r="E5631" s="1">
        <v>40135</v>
      </c>
      <c r="F5631" s="1" t="str">
        <f t="shared" si="362"/>
        <v>November</v>
      </c>
      <c r="G5631" s="1" t="str">
        <f t="shared" si="363"/>
        <v>2009</v>
      </c>
      <c r="H5631" s="2">
        <f t="shared" si="364"/>
        <v>1</v>
      </c>
      <c r="I5631" s="2" t="b">
        <f t="shared" si="365"/>
        <v>0</v>
      </c>
      <c r="J5631" t="s">
        <v>34</v>
      </c>
      <c r="K5631">
        <v>20</v>
      </c>
      <c r="L5631">
        <v>676.44</v>
      </c>
      <c r="M5631">
        <v>7.0000000000000007E-2</v>
      </c>
      <c r="N5631" t="s">
        <v>18</v>
      </c>
      <c r="O5631">
        <v>48.76</v>
      </c>
      <c r="P5631">
        <v>34.54</v>
      </c>
      <c r="Q5631">
        <v>14.72</v>
      </c>
      <c r="R5631" t="s">
        <v>678</v>
      </c>
      <c r="S5631" t="s">
        <v>140</v>
      </c>
      <c r="T5631" t="s">
        <v>31</v>
      </c>
      <c r="U5631" t="s">
        <v>22</v>
      </c>
      <c r="V5631" t="s">
        <v>29</v>
      </c>
      <c r="W5631">
        <v>0.37</v>
      </c>
    </row>
    <row r="5632" spans="1:23" x14ac:dyDescent="0.3">
      <c r="A5632" t="s">
        <v>1667</v>
      </c>
      <c r="B5632" t="s">
        <v>1118</v>
      </c>
      <c r="D5632" s="1">
        <v>40134</v>
      </c>
      <c r="E5632" s="1">
        <v>40134</v>
      </c>
      <c r="F5632" s="1" t="str">
        <f t="shared" si="362"/>
        <v>November</v>
      </c>
      <c r="G5632" s="1" t="str">
        <f t="shared" si="363"/>
        <v>2009</v>
      </c>
      <c r="H5632" s="2">
        <f t="shared" si="364"/>
        <v>0</v>
      </c>
      <c r="I5632" s="2" t="str">
        <f t="shared" si="365"/>
        <v>FREE DELIVERY</v>
      </c>
      <c r="J5632" t="s">
        <v>34</v>
      </c>
      <c r="K5632">
        <v>10</v>
      </c>
      <c r="L5632">
        <v>128.02000000000001</v>
      </c>
      <c r="M5632">
        <v>0.02</v>
      </c>
      <c r="N5632" t="s">
        <v>18</v>
      </c>
      <c r="O5632">
        <v>-7.9</v>
      </c>
      <c r="P5632">
        <v>12.28</v>
      </c>
      <c r="Q5632">
        <v>6.47</v>
      </c>
      <c r="R5632" t="s">
        <v>678</v>
      </c>
      <c r="S5632" t="s">
        <v>140</v>
      </c>
      <c r="T5632" t="s">
        <v>31</v>
      </c>
      <c r="U5632" t="s">
        <v>22</v>
      </c>
      <c r="V5632" t="s">
        <v>43</v>
      </c>
      <c r="W5632">
        <v>0.38</v>
      </c>
    </row>
    <row r="5633" spans="1:23" x14ac:dyDescent="0.3">
      <c r="A5633" t="s">
        <v>1667</v>
      </c>
      <c r="B5633" t="s">
        <v>1118</v>
      </c>
      <c r="D5633" s="1">
        <v>40134</v>
      </c>
      <c r="E5633" s="1">
        <v>40136</v>
      </c>
      <c r="F5633" s="1" t="str">
        <f t="shared" si="362"/>
        <v>November</v>
      </c>
      <c r="G5633" s="1" t="str">
        <f t="shared" si="363"/>
        <v>2009</v>
      </c>
      <c r="H5633" s="2">
        <f t="shared" si="364"/>
        <v>2</v>
      </c>
      <c r="I5633" s="2" t="b">
        <f t="shared" si="365"/>
        <v>0</v>
      </c>
      <c r="J5633" t="s">
        <v>34</v>
      </c>
      <c r="K5633">
        <v>15</v>
      </c>
      <c r="L5633">
        <v>526.82000000000005</v>
      </c>
      <c r="M5633">
        <v>0.06</v>
      </c>
      <c r="N5633" t="s">
        <v>39</v>
      </c>
      <c r="O5633">
        <v>32.340000000000003</v>
      </c>
      <c r="P5633">
        <v>34.58</v>
      </c>
      <c r="Q5633">
        <v>8.99</v>
      </c>
      <c r="R5633" t="s">
        <v>678</v>
      </c>
      <c r="S5633" t="s">
        <v>140</v>
      </c>
      <c r="T5633" t="s">
        <v>31</v>
      </c>
      <c r="U5633" t="s">
        <v>22</v>
      </c>
      <c r="V5633" t="s">
        <v>60</v>
      </c>
      <c r="W5633">
        <v>0.56000000000000005</v>
      </c>
    </row>
    <row r="5634" spans="1:23" x14ac:dyDescent="0.3">
      <c r="A5634" t="s">
        <v>1637</v>
      </c>
      <c r="B5634" t="s">
        <v>1678</v>
      </c>
      <c r="D5634" s="1">
        <v>40963</v>
      </c>
      <c r="E5634" s="1">
        <v>40965</v>
      </c>
      <c r="F5634" s="1" t="str">
        <f t="shared" si="362"/>
        <v>February</v>
      </c>
      <c r="G5634" s="1" t="str">
        <f t="shared" si="363"/>
        <v>2012</v>
      </c>
      <c r="H5634" s="2">
        <f t="shared" si="364"/>
        <v>2</v>
      </c>
      <c r="I5634" s="2" t="b">
        <f t="shared" si="365"/>
        <v>0</v>
      </c>
      <c r="J5634" t="s">
        <v>24</v>
      </c>
      <c r="K5634">
        <v>43</v>
      </c>
      <c r="L5634">
        <v>7679.5119999999997</v>
      </c>
      <c r="M5634">
        <v>0</v>
      </c>
      <c r="N5634" t="s">
        <v>18</v>
      </c>
      <c r="O5634">
        <v>2307.42</v>
      </c>
      <c r="P5634">
        <v>205.99</v>
      </c>
      <c r="Q5634">
        <v>5</v>
      </c>
      <c r="R5634" t="s">
        <v>678</v>
      </c>
      <c r="S5634" t="s">
        <v>140</v>
      </c>
      <c r="T5634" t="s">
        <v>31</v>
      </c>
      <c r="U5634" t="s">
        <v>32</v>
      </c>
      <c r="V5634" t="s">
        <v>33</v>
      </c>
      <c r="W5634">
        <v>0.59</v>
      </c>
    </row>
    <row r="5635" spans="1:23" x14ac:dyDescent="0.3">
      <c r="A5635" t="s">
        <v>1064</v>
      </c>
      <c r="B5635" t="s">
        <v>1235</v>
      </c>
      <c r="D5635" s="1">
        <v>39884</v>
      </c>
      <c r="E5635" s="1">
        <v>39884</v>
      </c>
      <c r="F5635" s="1" t="str">
        <f t="shared" ref="F5635:F5698" si="366">TEXT(E5635,"mmmm")</f>
        <v>March</v>
      </c>
      <c r="G5635" s="1" t="str">
        <f t="shared" ref="G5635:G5698" si="367">TEXT(E5635,"yyyy")</f>
        <v>2009</v>
      </c>
      <c r="H5635" s="2">
        <f t="shared" ref="H5635:H5698" si="368">E5635-D5635</f>
        <v>0</v>
      </c>
      <c r="I5635" s="2" t="str">
        <f t="shared" ref="I5635:I5698" si="369">IF(H5635&lt;1,IF(AND(H5635&gt;0,H5635&lt;2),"ONE DAY", "FREE DELIVERY"))</f>
        <v>FREE DELIVERY</v>
      </c>
      <c r="J5635" t="s">
        <v>34</v>
      </c>
      <c r="K5635">
        <v>46</v>
      </c>
      <c r="L5635">
        <v>5074.07</v>
      </c>
      <c r="M5635">
        <v>0</v>
      </c>
      <c r="N5635" t="s">
        <v>25</v>
      </c>
      <c r="O5635">
        <v>-1390.53</v>
      </c>
      <c r="P5635">
        <v>100.98</v>
      </c>
      <c r="Q5635">
        <v>57.38</v>
      </c>
      <c r="R5635" t="s">
        <v>678</v>
      </c>
      <c r="S5635" t="s">
        <v>140</v>
      </c>
      <c r="T5635" t="s">
        <v>27</v>
      </c>
      <c r="U5635" t="s">
        <v>36</v>
      </c>
      <c r="V5635" t="s">
        <v>54</v>
      </c>
      <c r="W5635">
        <v>0.78</v>
      </c>
    </row>
    <row r="5636" spans="1:23" x14ac:dyDescent="0.3">
      <c r="A5636" t="s">
        <v>1064</v>
      </c>
      <c r="B5636" t="s">
        <v>1235</v>
      </c>
      <c r="D5636" s="1">
        <v>39884</v>
      </c>
      <c r="E5636" s="1">
        <v>39885</v>
      </c>
      <c r="F5636" s="1" t="str">
        <f t="shared" si="366"/>
        <v>March</v>
      </c>
      <c r="G5636" s="1" t="str">
        <f t="shared" si="367"/>
        <v>2009</v>
      </c>
      <c r="H5636" s="2">
        <f t="shared" si="368"/>
        <v>1</v>
      </c>
      <c r="I5636" s="2" t="b">
        <f t="shared" si="369"/>
        <v>0</v>
      </c>
      <c r="J5636" t="s">
        <v>34</v>
      </c>
      <c r="K5636">
        <v>31</v>
      </c>
      <c r="L5636">
        <v>1526.67</v>
      </c>
      <c r="M5636">
        <v>0.01</v>
      </c>
      <c r="N5636" t="s">
        <v>39</v>
      </c>
      <c r="O5636">
        <v>118.82</v>
      </c>
      <c r="P5636">
        <v>47.98</v>
      </c>
      <c r="Q5636">
        <v>3.61</v>
      </c>
      <c r="R5636" t="s">
        <v>678</v>
      </c>
      <c r="S5636" t="s">
        <v>140</v>
      </c>
      <c r="T5636" t="s">
        <v>27</v>
      </c>
      <c r="U5636" t="s">
        <v>32</v>
      </c>
      <c r="V5636" t="s">
        <v>48</v>
      </c>
      <c r="W5636">
        <v>0.71</v>
      </c>
    </row>
    <row r="5637" spans="1:23" x14ac:dyDescent="0.3">
      <c r="A5637" t="s">
        <v>1151</v>
      </c>
      <c r="B5637" t="s">
        <v>903</v>
      </c>
      <c r="D5637" s="1">
        <v>41119</v>
      </c>
      <c r="E5637" s="1">
        <v>41121</v>
      </c>
      <c r="F5637" s="1" t="str">
        <f t="shared" si="366"/>
        <v>July</v>
      </c>
      <c r="G5637" s="1" t="str">
        <f t="shared" si="367"/>
        <v>2012</v>
      </c>
      <c r="H5637" s="2">
        <f t="shared" si="368"/>
        <v>2</v>
      </c>
      <c r="I5637" s="2" t="b">
        <f t="shared" si="369"/>
        <v>0</v>
      </c>
      <c r="J5637" t="s">
        <v>34</v>
      </c>
      <c r="K5637">
        <v>5</v>
      </c>
      <c r="L5637">
        <v>77.41</v>
      </c>
      <c r="M5637">
        <v>0.05</v>
      </c>
      <c r="N5637" t="s">
        <v>18</v>
      </c>
      <c r="O5637">
        <v>9.35</v>
      </c>
      <c r="P5637">
        <v>15.67</v>
      </c>
      <c r="Q5637">
        <v>1.39</v>
      </c>
      <c r="R5637" t="s">
        <v>678</v>
      </c>
      <c r="S5637" t="s">
        <v>140</v>
      </c>
      <c r="T5637" t="s">
        <v>31</v>
      </c>
      <c r="U5637" t="s">
        <v>22</v>
      </c>
      <c r="V5637" t="s">
        <v>51</v>
      </c>
      <c r="W5637">
        <v>0.38</v>
      </c>
    </row>
    <row r="5638" spans="1:23" x14ac:dyDescent="0.3">
      <c r="A5638" t="s">
        <v>1151</v>
      </c>
      <c r="B5638" t="s">
        <v>903</v>
      </c>
      <c r="D5638" s="1">
        <v>41119</v>
      </c>
      <c r="E5638" s="1">
        <v>41120</v>
      </c>
      <c r="F5638" s="1" t="str">
        <f t="shared" si="366"/>
        <v>July</v>
      </c>
      <c r="G5638" s="1" t="str">
        <f t="shared" si="367"/>
        <v>2012</v>
      </c>
      <c r="H5638" s="2">
        <f t="shared" si="368"/>
        <v>1</v>
      </c>
      <c r="I5638" s="2" t="b">
        <f t="shared" si="369"/>
        <v>0</v>
      </c>
      <c r="J5638" t="s">
        <v>34</v>
      </c>
      <c r="K5638">
        <v>19</v>
      </c>
      <c r="L5638">
        <v>112.67</v>
      </c>
      <c r="M5638">
        <v>0.09</v>
      </c>
      <c r="N5638" t="s">
        <v>18</v>
      </c>
      <c r="O5638">
        <v>-37.85</v>
      </c>
      <c r="P5638">
        <v>5.98</v>
      </c>
      <c r="Q5638">
        <v>5.14</v>
      </c>
      <c r="R5638" t="s">
        <v>678</v>
      </c>
      <c r="S5638" t="s">
        <v>140</v>
      </c>
      <c r="T5638" t="s">
        <v>31</v>
      </c>
      <c r="U5638" t="s">
        <v>22</v>
      </c>
      <c r="V5638" t="s">
        <v>43</v>
      </c>
      <c r="W5638">
        <v>0.36</v>
      </c>
    </row>
    <row r="5639" spans="1:23" x14ac:dyDescent="0.3">
      <c r="A5639" t="s">
        <v>1011</v>
      </c>
      <c r="B5639" t="s">
        <v>1677</v>
      </c>
      <c r="D5639" s="1">
        <v>41120</v>
      </c>
      <c r="E5639" s="1">
        <v>41122</v>
      </c>
      <c r="F5639" s="1" t="str">
        <f t="shared" si="366"/>
        <v>August</v>
      </c>
      <c r="G5639" s="1" t="str">
        <f t="shared" si="367"/>
        <v>2012</v>
      </c>
      <c r="H5639" s="2">
        <f t="shared" si="368"/>
        <v>2</v>
      </c>
      <c r="I5639" s="2" t="b">
        <f t="shared" si="369"/>
        <v>0</v>
      </c>
      <c r="J5639" t="s">
        <v>17</v>
      </c>
      <c r="K5639">
        <v>3</v>
      </c>
      <c r="L5639">
        <v>614.14</v>
      </c>
      <c r="M5639">
        <v>0.09</v>
      </c>
      <c r="N5639" t="s">
        <v>18</v>
      </c>
      <c r="O5639">
        <v>-735.27</v>
      </c>
      <c r="P5639">
        <v>199.99</v>
      </c>
      <c r="Q5639">
        <v>24.49</v>
      </c>
      <c r="R5639" t="s">
        <v>678</v>
      </c>
      <c r="S5639" t="s">
        <v>140</v>
      </c>
      <c r="T5639" t="s">
        <v>42</v>
      </c>
      <c r="U5639" t="s">
        <v>32</v>
      </c>
      <c r="V5639" t="s">
        <v>62</v>
      </c>
      <c r="W5639">
        <v>0.46</v>
      </c>
    </row>
    <row r="5640" spans="1:23" x14ac:dyDescent="0.3">
      <c r="A5640" t="s">
        <v>1151</v>
      </c>
      <c r="B5640" t="s">
        <v>903</v>
      </c>
      <c r="D5640" s="1">
        <v>40656</v>
      </c>
      <c r="E5640" s="1">
        <v>40657</v>
      </c>
      <c r="F5640" s="1" t="str">
        <f t="shared" si="366"/>
        <v>April</v>
      </c>
      <c r="G5640" s="1" t="str">
        <f t="shared" si="367"/>
        <v>2011</v>
      </c>
      <c r="H5640" s="2">
        <f t="shared" si="368"/>
        <v>1</v>
      </c>
      <c r="I5640" s="2" t="b">
        <f t="shared" si="369"/>
        <v>0</v>
      </c>
      <c r="J5640" t="s">
        <v>24</v>
      </c>
      <c r="K5640">
        <v>24</v>
      </c>
      <c r="L5640">
        <v>223.2</v>
      </c>
      <c r="M5640">
        <v>0.1</v>
      </c>
      <c r="N5640" t="s">
        <v>18</v>
      </c>
      <c r="O5640">
        <v>78.739999999999995</v>
      </c>
      <c r="P5640">
        <v>9.7799999999999994</v>
      </c>
      <c r="Q5640">
        <v>1.39</v>
      </c>
      <c r="R5640" t="s">
        <v>678</v>
      </c>
      <c r="S5640" t="s">
        <v>140</v>
      </c>
      <c r="T5640" t="s">
        <v>31</v>
      </c>
      <c r="U5640" t="s">
        <v>22</v>
      </c>
      <c r="V5640" t="s">
        <v>51</v>
      </c>
      <c r="W5640">
        <v>0.39</v>
      </c>
    </row>
    <row r="5641" spans="1:23" x14ac:dyDescent="0.3">
      <c r="A5641" t="s">
        <v>1637</v>
      </c>
      <c r="B5641" t="s">
        <v>1678</v>
      </c>
      <c r="D5641" s="1">
        <v>40955</v>
      </c>
      <c r="E5641" s="1">
        <v>40955</v>
      </c>
      <c r="F5641" s="1" t="str">
        <f t="shared" si="366"/>
        <v>February</v>
      </c>
      <c r="G5641" s="1" t="str">
        <f t="shared" si="367"/>
        <v>2012</v>
      </c>
      <c r="H5641" s="2">
        <f t="shared" si="368"/>
        <v>0</v>
      </c>
      <c r="I5641" s="2" t="str">
        <f t="shared" si="369"/>
        <v>FREE DELIVERY</v>
      </c>
      <c r="J5641" t="s">
        <v>17</v>
      </c>
      <c r="K5641">
        <v>37</v>
      </c>
      <c r="L5641">
        <v>101.9</v>
      </c>
      <c r="M5641">
        <v>0</v>
      </c>
      <c r="N5641" t="s">
        <v>18</v>
      </c>
      <c r="O5641">
        <v>40.520000000000003</v>
      </c>
      <c r="P5641">
        <v>2.61</v>
      </c>
      <c r="Q5641">
        <v>0.5</v>
      </c>
      <c r="R5641" t="s">
        <v>678</v>
      </c>
      <c r="S5641" t="s">
        <v>140</v>
      </c>
      <c r="T5641" t="s">
        <v>31</v>
      </c>
      <c r="U5641" t="s">
        <v>22</v>
      </c>
      <c r="V5641" t="s">
        <v>57</v>
      </c>
      <c r="W5641">
        <v>0.39</v>
      </c>
    </row>
    <row r="5642" spans="1:23" x14ac:dyDescent="0.3">
      <c r="A5642" t="s">
        <v>1637</v>
      </c>
      <c r="B5642" t="s">
        <v>1678</v>
      </c>
      <c r="D5642" s="1">
        <v>40955</v>
      </c>
      <c r="E5642" s="1">
        <v>40960</v>
      </c>
      <c r="F5642" s="1" t="str">
        <f t="shared" si="366"/>
        <v>February</v>
      </c>
      <c r="G5642" s="1" t="str">
        <f t="shared" si="367"/>
        <v>2012</v>
      </c>
      <c r="H5642" s="2">
        <f t="shared" si="368"/>
        <v>5</v>
      </c>
      <c r="I5642" s="2" t="b">
        <f t="shared" si="369"/>
        <v>0</v>
      </c>
      <c r="J5642" t="s">
        <v>17</v>
      </c>
      <c r="K5642">
        <v>7</v>
      </c>
      <c r="L5642">
        <v>187.33</v>
      </c>
      <c r="M5642">
        <v>0.03</v>
      </c>
      <c r="N5642" t="s">
        <v>18</v>
      </c>
      <c r="O5642">
        <v>66.47</v>
      </c>
      <c r="P5642">
        <v>25.13</v>
      </c>
      <c r="Q5642">
        <v>9.8699999999999992</v>
      </c>
      <c r="R5642" t="s">
        <v>678</v>
      </c>
      <c r="S5642" t="s">
        <v>140</v>
      </c>
      <c r="T5642" t="s">
        <v>31</v>
      </c>
      <c r="U5642" t="s">
        <v>36</v>
      </c>
      <c r="V5642" t="s">
        <v>37</v>
      </c>
      <c r="W5642">
        <v>0.57999999999999996</v>
      </c>
    </row>
    <row r="5643" spans="1:23" x14ac:dyDescent="0.3">
      <c r="A5643" t="s">
        <v>1637</v>
      </c>
      <c r="B5643" t="s">
        <v>1678</v>
      </c>
      <c r="D5643" s="1">
        <v>40955</v>
      </c>
      <c r="E5643" s="1">
        <v>40957</v>
      </c>
      <c r="F5643" s="1" t="str">
        <f t="shared" si="366"/>
        <v>February</v>
      </c>
      <c r="G5643" s="1" t="str">
        <f t="shared" si="367"/>
        <v>2012</v>
      </c>
      <c r="H5643" s="2">
        <f t="shared" si="368"/>
        <v>2</v>
      </c>
      <c r="I5643" s="2" t="b">
        <f t="shared" si="369"/>
        <v>0</v>
      </c>
      <c r="J5643" t="s">
        <v>17</v>
      </c>
      <c r="K5643">
        <v>45</v>
      </c>
      <c r="L5643">
        <v>259.17</v>
      </c>
      <c r="M5643">
        <v>0.01</v>
      </c>
      <c r="N5643" t="s">
        <v>18</v>
      </c>
      <c r="O5643">
        <v>-57.33</v>
      </c>
      <c r="P5643">
        <v>5.68</v>
      </c>
      <c r="Q5643">
        <v>3.6</v>
      </c>
      <c r="R5643" t="s">
        <v>678</v>
      </c>
      <c r="S5643" t="s">
        <v>140</v>
      </c>
      <c r="T5643" t="s">
        <v>31</v>
      </c>
      <c r="U5643" t="s">
        <v>22</v>
      </c>
      <c r="V5643" t="s">
        <v>82</v>
      </c>
      <c r="W5643">
        <v>0.56000000000000005</v>
      </c>
    </row>
    <row r="5644" spans="1:23" x14ac:dyDescent="0.3">
      <c r="A5644" t="s">
        <v>1637</v>
      </c>
      <c r="B5644" t="s">
        <v>1678</v>
      </c>
      <c r="D5644" s="1">
        <v>40955</v>
      </c>
      <c r="E5644" s="1">
        <v>40962</v>
      </c>
      <c r="F5644" s="1" t="str">
        <f t="shared" si="366"/>
        <v>February</v>
      </c>
      <c r="G5644" s="1" t="str">
        <f t="shared" si="367"/>
        <v>2012</v>
      </c>
      <c r="H5644" s="2">
        <f t="shared" si="368"/>
        <v>7</v>
      </c>
      <c r="I5644" s="2" t="b">
        <f t="shared" si="369"/>
        <v>0</v>
      </c>
      <c r="J5644" t="s">
        <v>17</v>
      </c>
      <c r="K5644">
        <v>43</v>
      </c>
      <c r="L5644">
        <v>4697.0320000000002</v>
      </c>
      <c r="M5644">
        <v>0</v>
      </c>
      <c r="N5644" t="s">
        <v>18</v>
      </c>
      <c r="O5644">
        <v>1263.01</v>
      </c>
      <c r="P5644">
        <v>125.99</v>
      </c>
      <c r="Q5644">
        <v>5.63</v>
      </c>
      <c r="R5644" t="s">
        <v>678</v>
      </c>
      <c r="S5644" t="s">
        <v>140</v>
      </c>
      <c r="T5644" t="s">
        <v>31</v>
      </c>
      <c r="U5644" t="s">
        <v>32</v>
      </c>
      <c r="V5644" t="s">
        <v>33</v>
      </c>
      <c r="W5644">
        <v>0.6</v>
      </c>
    </row>
    <row r="5645" spans="1:23" x14ac:dyDescent="0.3">
      <c r="A5645" t="s">
        <v>1011</v>
      </c>
      <c r="B5645" t="s">
        <v>1677</v>
      </c>
      <c r="D5645" s="1">
        <v>40575</v>
      </c>
      <c r="E5645" s="1">
        <v>40576</v>
      </c>
      <c r="F5645" s="1" t="str">
        <f t="shared" si="366"/>
        <v>February</v>
      </c>
      <c r="G5645" s="1" t="str">
        <f t="shared" si="367"/>
        <v>2011</v>
      </c>
      <c r="H5645" s="2">
        <f t="shared" si="368"/>
        <v>1</v>
      </c>
      <c r="I5645" s="2" t="b">
        <f t="shared" si="369"/>
        <v>0</v>
      </c>
      <c r="J5645" t="s">
        <v>52</v>
      </c>
      <c r="K5645">
        <v>4</v>
      </c>
      <c r="L5645">
        <v>13.42</v>
      </c>
      <c r="M5645">
        <v>0.03</v>
      </c>
      <c r="N5645" t="s">
        <v>18</v>
      </c>
      <c r="O5645">
        <v>-1.26</v>
      </c>
      <c r="P5645">
        <v>3.08</v>
      </c>
      <c r="Q5645">
        <v>0.99</v>
      </c>
      <c r="R5645" t="s">
        <v>678</v>
      </c>
      <c r="S5645" t="s">
        <v>140</v>
      </c>
      <c r="T5645" t="s">
        <v>42</v>
      </c>
      <c r="U5645" t="s">
        <v>22</v>
      </c>
      <c r="V5645" t="s">
        <v>57</v>
      </c>
      <c r="W5645">
        <v>0.37</v>
      </c>
    </row>
    <row r="5646" spans="1:23" x14ac:dyDescent="0.3">
      <c r="A5646" t="s">
        <v>1675</v>
      </c>
      <c r="B5646" t="s">
        <v>1676</v>
      </c>
      <c r="D5646" s="1">
        <v>40935</v>
      </c>
      <c r="E5646" s="1">
        <v>40937</v>
      </c>
      <c r="F5646" s="1" t="str">
        <f t="shared" si="366"/>
        <v>January</v>
      </c>
      <c r="G5646" s="1" t="str">
        <f t="shared" si="367"/>
        <v>2012</v>
      </c>
      <c r="H5646" s="2">
        <f t="shared" si="368"/>
        <v>2</v>
      </c>
      <c r="I5646" s="2" t="b">
        <f t="shared" si="369"/>
        <v>0</v>
      </c>
      <c r="J5646" t="s">
        <v>44</v>
      </c>
      <c r="K5646">
        <v>32</v>
      </c>
      <c r="L5646">
        <v>320.57</v>
      </c>
      <c r="M5646">
        <v>0.09</v>
      </c>
      <c r="N5646" t="s">
        <v>18</v>
      </c>
      <c r="O5646">
        <v>27.95</v>
      </c>
      <c r="P5646">
        <v>10.130000000000001</v>
      </c>
      <c r="Q5646">
        <v>1.99</v>
      </c>
      <c r="R5646" t="s">
        <v>678</v>
      </c>
      <c r="S5646" t="s">
        <v>140</v>
      </c>
      <c r="T5646" t="s">
        <v>31</v>
      </c>
      <c r="U5646" t="s">
        <v>32</v>
      </c>
      <c r="V5646" t="s">
        <v>48</v>
      </c>
      <c r="W5646">
        <v>0.55000000000000004</v>
      </c>
    </row>
    <row r="5647" spans="1:23" x14ac:dyDescent="0.3">
      <c r="A5647" t="s">
        <v>1064</v>
      </c>
      <c r="B5647" t="s">
        <v>1235</v>
      </c>
      <c r="D5647" s="1">
        <v>40875</v>
      </c>
      <c r="E5647" s="1">
        <v>40876</v>
      </c>
      <c r="F5647" s="1" t="str">
        <f t="shared" si="366"/>
        <v>November</v>
      </c>
      <c r="G5647" s="1" t="str">
        <f t="shared" si="367"/>
        <v>2011</v>
      </c>
      <c r="H5647" s="2">
        <f t="shared" si="368"/>
        <v>1</v>
      </c>
      <c r="I5647" s="2" t="b">
        <f t="shared" si="369"/>
        <v>0</v>
      </c>
      <c r="J5647" t="s">
        <v>24</v>
      </c>
      <c r="K5647">
        <v>23</v>
      </c>
      <c r="L5647">
        <v>138.71</v>
      </c>
      <c r="M5647">
        <v>0.09</v>
      </c>
      <c r="N5647" t="s">
        <v>18</v>
      </c>
      <c r="O5647">
        <v>-33.159999999999997</v>
      </c>
      <c r="P5647">
        <v>5.89</v>
      </c>
      <c r="Q5647">
        <v>5.57</v>
      </c>
      <c r="R5647" t="s">
        <v>678</v>
      </c>
      <c r="S5647" t="s">
        <v>140</v>
      </c>
      <c r="T5647" t="s">
        <v>27</v>
      </c>
      <c r="U5647" t="s">
        <v>36</v>
      </c>
      <c r="V5647" t="s">
        <v>37</v>
      </c>
      <c r="W5647">
        <v>0.41</v>
      </c>
    </row>
    <row r="5648" spans="1:23" x14ac:dyDescent="0.3">
      <c r="A5648" t="s">
        <v>1637</v>
      </c>
      <c r="B5648" t="s">
        <v>1678</v>
      </c>
      <c r="D5648" s="1">
        <v>40730</v>
      </c>
      <c r="E5648" s="1">
        <v>40732</v>
      </c>
      <c r="F5648" s="1" t="str">
        <f t="shared" si="366"/>
        <v>July</v>
      </c>
      <c r="G5648" s="1" t="str">
        <f t="shared" si="367"/>
        <v>2011</v>
      </c>
      <c r="H5648" s="2">
        <f t="shared" si="368"/>
        <v>2</v>
      </c>
      <c r="I5648" s="2" t="b">
        <f t="shared" si="369"/>
        <v>0</v>
      </c>
      <c r="J5648" t="s">
        <v>34</v>
      </c>
      <c r="K5648">
        <v>38</v>
      </c>
      <c r="L5648">
        <v>29186.49</v>
      </c>
      <c r="M5648">
        <v>0.05</v>
      </c>
      <c r="N5648" t="s">
        <v>25</v>
      </c>
      <c r="O5648">
        <v>11562.08</v>
      </c>
      <c r="P5648">
        <v>808.49</v>
      </c>
      <c r="Q5648">
        <v>55.3</v>
      </c>
      <c r="R5648" t="s">
        <v>678</v>
      </c>
      <c r="S5648" t="s">
        <v>140</v>
      </c>
      <c r="T5648" t="s">
        <v>31</v>
      </c>
      <c r="U5648" t="s">
        <v>32</v>
      </c>
      <c r="V5648" t="s">
        <v>94</v>
      </c>
      <c r="W5648">
        <v>0.4</v>
      </c>
    </row>
    <row r="5649" spans="1:23" x14ac:dyDescent="0.3">
      <c r="A5649" t="s">
        <v>1011</v>
      </c>
      <c r="B5649" t="s">
        <v>1677</v>
      </c>
      <c r="D5649" s="1">
        <v>41053</v>
      </c>
      <c r="E5649" s="1">
        <v>41055</v>
      </c>
      <c r="F5649" s="1" t="str">
        <f t="shared" si="366"/>
        <v>May</v>
      </c>
      <c r="G5649" s="1" t="str">
        <f t="shared" si="367"/>
        <v>2012</v>
      </c>
      <c r="H5649" s="2">
        <f t="shared" si="368"/>
        <v>2</v>
      </c>
      <c r="I5649" s="2" t="b">
        <f t="shared" si="369"/>
        <v>0</v>
      </c>
      <c r="J5649" t="s">
        <v>24</v>
      </c>
      <c r="K5649">
        <v>18</v>
      </c>
      <c r="L5649">
        <v>53.79</v>
      </c>
      <c r="M5649">
        <v>0.03</v>
      </c>
      <c r="N5649" t="s">
        <v>18</v>
      </c>
      <c r="O5649">
        <v>11.55</v>
      </c>
      <c r="P5649">
        <v>2.88</v>
      </c>
      <c r="Q5649">
        <v>0.99</v>
      </c>
      <c r="R5649" t="s">
        <v>678</v>
      </c>
      <c r="S5649" t="s">
        <v>140</v>
      </c>
      <c r="T5649" t="s">
        <v>42</v>
      </c>
      <c r="U5649" t="s">
        <v>22</v>
      </c>
      <c r="V5649" t="s">
        <v>57</v>
      </c>
      <c r="W5649">
        <v>0.36</v>
      </c>
    </row>
    <row r="5650" spans="1:23" x14ac:dyDescent="0.3">
      <c r="A5650" t="s">
        <v>1679</v>
      </c>
      <c r="B5650" t="s">
        <v>1680</v>
      </c>
      <c r="D5650" s="1">
        <v>39950</v>
      </c>
      <c r="E5650" s="1">
        <v>39952</v>
      </c>
      <c r="F5650" s="1" t="str">
        <f t="shared" si="366"/>
        <v>May</v>
      </c>
      <c r="G5650" s="1" t="str">
        <f t="shared" si="367"/>
        <v>2009</v>
      </c>
      <c r="H5650" s="2">
        <f t="shared" si="368"/>
        <v>2</v>
      </c>
      <c r="I5650" s="2" t="b">
        <f t="shared" si="369"/>
        <v>0</v>
      </c>
      <c r="J5650" t="s">
        <v>24</v>
      </c>
      <c r="K5650">
        <v>43</v>
      </c>
      <c r="L5650">
        <v>354.96</v>
      </c>
      <c r="M5650">
        <v>7.0000000000000007E-2</v>
      </c>
      <c r="N5650" t="s">
        <v>18</v>
      </c>
      <c r="O5650">
        <v>151.27000000000001</v>
      </c>
      <c r="P5650">
        <v>8.34</v>
      </c>
      <c r="Q5650">
        <v>1.43</v>
      </c>
      <c r="R5650" t="s">
        <v>678</v>
      </c>
      <c r="S5650" t="s">
        <v>140</v>
      </c>
      <c r="T5650" t="s">
        <v>42</v>
      </c>
      <c r="U5650" t="s">
        <v>22</v>
      </c>
      <c r="V5650" t="s">
        <v>43</v>
      </c>
      <c r="W5650">
        <v>0.35</v>
      </c>
    </row>
    <row r="5651" spans="1:23" x14ac:dyDescent="0.3">
      <c r="A5651" t="s">
        <v>1679</v>
      </c>
      <c r="B5651" t="s">
        <v>1680</v>
      </c>
      <c r="D5651" s="1">
        <v>39950</v>
      </c>
      <c r="E5651" s="1">
        <v>39951</v>
      </c>
      <c r="F5651" s="1" t="str">
        <f t="shared" si="366"/>
        <v>May</v>
      </c>
      <c r="G5651" s="1" t="str">
        <f t="shared" si="367"/>
        <v>2009</v>
      </c>
      <c r="H5651" s="2">
        <f t="shared" si="368"/>
        <v>1</v>
      </c>
      <c r="I5651" s="2" t="b">
        <f t="shared" si="369"/>
        <v>0</v>
      </c>
      <c r="J5651" t="s">
        <v>24</v>
      </c>
      <c r="K5651">
        <v>26</v>
      </c>
      <c r="L5651">
        <v>130.97</v>
      </c>
      <c r="M5651">
        <v>0.09</v>
      </c>
      <c r="N5651" t="s">
        <v>18</v>
      </c>
      <c r="O5651">
        <v>-83.42</v>
      </c>
      <c r="P5651">
        <v>4.9800000000000004</v>
      </c>
      <c r="Q5651">
        <v>6.07</v>
      </c>
      <c r="R5651" t="s">
        <v>678</v>
      </c>
      <c r="S5651" t="s">
        <v>140</v>
      </c>
      <c r="T5651" t="s">
        <v>42</v>
      </c>
      <c r="U5651" t="s">
        <v>22</v>
      </c>
      <c r="V5651" t="s">
        <v>43</v>
      </c>
      <c r="W5651">
        <v>0.36</v>
      </c>
    </row>
    <row r="5652" spans="1:23" x14ac:dyDescent="0.3">
      <c r="A5652" t="s">
        <v>1679</v>
      </c>
      <c r="B5652" t="s">
        <v>1680</v>
      </c>
      <c r="D5652" s="1">
        <v>40154</v>
      </c>
      <c r="E5652" s="1">
        <v>40156</v>
      </c>
      <c r="F5652" s="1" t="str">
        <f t="shared" si="366"/>
        <v>December</v>
      </c>
      <c r="G5652" s="1" t="str">
        <f t="shared" si="367"/>
        <v>2009</v>
      </c>
      <c r="H5652" s="2">
        <f t="shared" si="368"/>
        <v>2</v>
      </c>
      <c r="I5652" s="2" t="b">
        <f t="shared" si="369"/>
        <v>0</v>
      </c>
      <c r="J5652" t="s">
        <v>44</v>
      </c>
      <c r="K5652">
        <v>34</v>
      </c>
      <c r="L5652">
        <v>459.08</v>
      </c>
      <c r="M5652">
        <v>0.04</v>
      </c>
      <c r="N5652" t="s">
        <v>39</v>
      </c>
      <c r="O5652">
        <v>61.57</v>
      </c>
      <c r="P5652">
        <v>12.98</v>
      </c>
      <c r="Q5652">
        <v>3.14</v>
      </c>
      <c r="R5652" t="s">
        <v>678</v>
      </c>
      <c r="S5652" t="s">
        <v>140</v>
      </c>
      <c r="T5652" t="s">
        <v>31</v>
      </c>
      <c r="U5652" t="s">
        <v>22</v>
      </c>
      <c r="V5652" t="s">
        <v>82</v>
      </c>
      <c r="W5652">
        <v>0.6</v>
      </c>
    </row>
    <row r="5653" spans="1:23" x14ac:dyDescent="0.3">
      <c r="A5653" t="s">
        <v>1679</v>
      </c>
      <c r="B5653" t="s">
        <v>1680</v>
      </c>
      <c r="D5653" s="1">
        <v>40270</v>
      </c>
      <c r="E5653" s="1">
        <v>40271</v>
      </c>
      <c r="F5653" s="1" t="str">
        <f t="shared" si="366"/>
        <v>April</v>
      </c>
      <c r="G5653" s="1" t="str">
        <f t="shared" si="367"/>
        <v>2010</v>
      </c>
      <c r="H5653" s="2">
        <f t="shared" si="368"/>
        <v>1</v>
      </c>
      <c r="I5653" s="2" t="b">
        <f t="shared" si="369"/>
        <v>0</v>
      </c>
      <c r="J5653" t="s">
        <v>44</v>
      </c>
      <c r="K5653">
        <v>20</v>
      </c>
      <c r="L5653">
        <v>193.7</v>
      </c>
      <c r="M5653">
        <v>0.06</v>
      </c>
      <c r="N5653" t="s">
        <v>18</v>
      </c>
      <c r="O5653">
        <v>-14.99</v>
      </c>
      <c r="P5653">
        <v>9.85</v>
      </c>
      <c r="Q5653">
        <v>4.82</v>
      </c>
      <c r="R5653" t="s">
        <v>678</v>
      </c>
      <c r="S5653" t="s">
        <v>140</v>
      </c>
      <c r="T5653" t="s">
        <v>31</v>
      </c>
      <c r="U5653" t="s">
        <v>22</v>
      </c>
      <c r="V5653" t="s">
        <v>60</v>
      </c>
      <c r="W5653">
        <v>0.47</v>
      </c>
    </row>
    <row r="5654" spans="1:23" x14ac:dyDescent="0.3">
      <c r="A5654" t="s">
        <v>1673</v>
      </c>
      <c r="B5654" t="s">
        <v>1674</v>
      </c>
      <c r="D5654" s="1">
        <v>41005</v>
      </c>
      <c r="E5654" s="1">
        <v>41005</v>
      </c>
      <c r="F5654" s="1" t="str">
        <f t="shared" si="366"/>
        <v>April</v>
      </c>
      <c r="G5654" s="1" t="str">
        <f t="shared" si="367"/>
        <v>2012</v>
      </c>
      <c r="H5654" s="2">
        <f t="shared" si="368"/>
        <v>0</v>
      </c>
      <c r="I5654" s="2" t="str">
        <f t="shared" si="369"/>
        <v>FREE DELIVERY</v>
      </c>
      <c r="J5654" t="s">
        <v>34</v>
      </c>
      <c r="K5654">
        <v>46</v>
      </c>
      <c r="L5654">
        <v>6730.07</v>
      </c>
      <c r="M5654">
        <v>0.05</v>
      </c>
      <c r="N5654" t="s">
        <v>25</v>
      </c>
      <c r="O5654">
        <v>-1134.6099999999999</v>
      </c>
      <c r="P5654">
        <v>150.97999999999999</v>
      </c>
      <c r="Q5654">
        <v>66.27</v>
      </c>
      <c r="R5654" t="s">
        <v>678</v>
      </c>
      <c r="S5654" t="s">
        <v>140</v>
      </c>
      <c r="T5654" t="s">
        <v>27</v>
      </c>
      <c r="U5654" t="s">
        <v>36</v>
      </c>
      <c r="V5654" t="s">
        <v>54</v>
      </c>
      <c r="W5654">
        <v>0.65</v>
      </c>
    </row>
    <row r="5655" spans="1:23" x14ac:dyDescent="0.3">
      <c r="A5655" t="s">
        <v>1679</v>
      </c>
      <c r="B5655" t="s">
        <v>1680</v>
      </c>
      <c r="D5655" s="1">
        <v>40504</v>
      </c>
      <c r="E5655" s="1">
        <v>40505</v>
      </c>
      <c r="F5655" s="1" t="str">
        <f t="shared" si="366"/>
        <v>November</v>
      </c>
      <c r="G5655" s="1" t="str">
        <f t="shared" si="367"/>
        <v>2010</v>
      </c>
      <c r="H5655" s="2">
        <f t="shared" si="368"/>
        <v>1</v>
      </c>
      <c r="I5655" s="2" t="b">
        <f t="shared" si="369"/>
        <v>0</v>
      </c>
      <c r="J5655" t="s">
        <v>24</v>
      </c>
      <c r="K5655">
        <v>33</v>
      </c>
      <c r="L5655">
        <v>553.3415</v>
      </c>
      <c r="M5655">
        <v>0.08</v>
      </c>
      <c r="N5655" t="s">
        <v>18</v>
      </c>
      <c r="O5655">
        <v>-67.709999999999994</v>
      </c>
      <c r="P5655">
        <v>20.99</v>
      </c>
      <c r="Q5655">
        <v>0.99</v>
      </c>
      <c r="R5655" t="s">
        <v>678</v>
      </c>
      <c r="S5655" t="s">
        <v>140</v>
      </c>
      <c r="T5655" t="s">
        <v>31</v>
      </c>
      <c r="U5655" t="s">
        <v>32</v>
      </c>
      <c r="V5655" t="s">
        <v>33</v>
      </c>
      <c r="W5655">
        <v>0.83</v>
      </c>
    </row>
    <row r="5656" spans="1:23" x14ac:dyDescent="0.3">
      <c r="A5656" t="s">
        <v>1637</v>
      </c>
      <c r="B5656" t="s">
        <v>1678</v>
      </c>
      <c r="D5656" s="1">
        <v>41039</v>
      </c>
      <c r="E5656" s="1">
        <v>41040</v>
      </c>
      <c r="F5656" s="1" t="str">
        <f t="shared" si="366"/>
        <v>May</v>
      </c>
      <c r="G5656" s="1" t="str">
        <f t="shared" si="367"/>
        <v>2012</v>
      </c>
      <c r="H5656" s="2">
        <f t="shared" si="368"/>
        <v>1</v>
      </c>
      <c r="I5656" s="2" t="b">
        <f t="shared" si="369"/>
        <v>0</v>
      </c>
      <c r="J5656" t="s">
        <v>24</v>
      </c>
      <c r="K5656">
        <v>22</v>
      </c>
      <c r="L5656">
        <v>152.52000000000001</v>
      </c>
      <c r="M5656">
        <v>0.03</v>
      </c>
      <c r="N5656" t="s">
        <v>18</v>
      </c>
      <c r="O5656">
        <v>-43.87</v>
      </c>
      <c r="P5656">
        <v>6.48</v>
      </c>
      <c r="Q5656">
        <v>5.94</v>
      </c>
      <c r="R5656" t="s">
        <v>678</v>
      </c>
      <c r="S5656" t="s">
        <v>140</v>
      </c>
      <c r="T5656" t="s">
        <v>31</v>
      </c>
      <c r="U5656" t="s">
        <v>22</v>
      </c>
      <c r="V5656" t="s">
        <v>43</v>
      </c>
      <c r="W5656">
        <v>0.37</v>
      </c>
    </row>
    <row r="5657" spans="1:23" x14ac:dyDescent="0.3">
      <c r="A5657" t="s">
        <v>1637</v>
      </c>
      <c r="B5657" t="s">
        <v>1678</v>
      </c>
      <c r="D5657" s="1">
        <v>41039</v>
      </c>
      <c r="E5657" s="1">
        <v>41041</v>
      </c>
      <c r="F5657" s="1" t="str">
        <f t="shared" si="366"/>
        <v>May</v>
      </c>
      <c r="G5657" s="1" t="str">
        <f t="shared" si="367"/>
        <v>2012</v>
      </c>
      <c r="H5657" s="2">
        <f t="shared" si="368"/>
        <v>2</v>
      </c>
      <c r="I5657" s="2" t="b">
        <f t="shared" si="369"/>
        <v>0</v>
      </c>
      <c r="J5657" t="s">
        <v>24</v>
      </c>
      <c r="K5657">
        <v>14</v>
      </c>
      <c r="L5657">
        <v>71.599999999999994</v>
      </c>
      <c r="M5657">
        <v>0.05</v>
      </c>
      <c r="N5657" t="s">
        <v>18</v>
      </c>
      <c r="O5657">
        <v>-30.65</v>
      </c>
      <c r="P5657">
        <v>4.9800000000000004</v>
      </c>
      <c r="Q5657">
        <v>4.7</v>
      </c>
      <c r="R5657" t="s">
        <v>678</v>
      </c>
      <c r="S5657" t="s">
        <v>140</v>
      </c>
      <c r="T5657" t="s">
        <v>31</v>
      </c>
      <c r="U5657" t="s">
        <v>22</v>
      </c>
      <c r="V5657" t="s">
        <v>43</v>
      </c>
      <c r="W5657">
        <v>0.38</v>
      </c>
    </row>
    <row r="5658" spans="1:23" x14ac:dyDescent="0.3">
      <c r="A5658" t="s">
        <v>1637</v>
      </c>
      <c r="B5658" t="s">
        <v>1678</v>
      </c>
      <c r="D5658" s="1">
        <v>41039</v>
      </c>
      <c r="E5658" s="1">
        <v>41042</v>
      </c>
      <c r="F5658" s="1" t="str">
        <f t="shared" si="366"/>
        <v>May</v>
      </c>
      <c r="G5658" s="1" t="str">
        <f t="shared" si="367"/>
        <v>2012</v>
      </c>
      <c r="H5658" s="2">
        <f t="shared" si="368"/>
        <v>3</v>
      </c>
      <c r="I5658" s="2" t="b">
        <f t="shared" si="369"/>
        <v>0</v>
      </c>
      <c r="J5658" t="s">
        <v>24</v>
      </c>
      <c r="K5658">
        <v>37</v>
      </c>
      <c r="L5658">
        <v>1699.9829999999999</v>
      </c>
      <c r="M5658">
        <v>0.1</v>
      </c>
      <c r="N5658" t="s">
        <v>18</v>
      </c>
      <c r="O5658">
        <v>-202.86</v>
      </c>
      <c r="P5658">
        <v>55.99</v>
      </c>
      <c r="Q5658">
        <v>5</v>
      </c>
      <c r="R5658" t="s">
        <v>678</v>
      </c>
      <c r="S5658" t="s">
        <v>140</v>
      </c>
      <c r="T5658" t="s">
        <v>31</v>
      </c>
      <c r="U5658" t="s">
        <v>32</v>
      </c>
      <c r="V5658" t="s">
        <v>33</v>
      </c>
      <c r="W5658">
        <v>0.83</v>
      </c>
    </row>
    <row r="5659" spans="1:23" x14ac:dyDescent="0.3">
      <c r="A5659" t="s">
        <v>1667</v>
      </c>
      <c r="B5659" t="s">
        <v>1118</v>
      </c>
      <c r="D5659" s="1">
        <v>41093</v>
      </c>
      <c r="E5659" s="1">
        <v>41095</v>
      </c>
      <c r="F5659" s="1" t="str">
        <f t="shared" si="366"/>
        <v>July</v>
      </c>
      <c r="G5659" s="1" t="str">
        <f t="shared" si="367"/>
        <v>2012</v>
      </c>
      <c r="H5659" s="2">
        <f t="shared" si="368"/>
        <v>2</v>
      </c>
      <c r="I5659" s="2" t="b">
        <f t="shared" si="369"/>
        <v>0</v>
      </c>
      <c r="J5659" t="s">
        <v>44</v>
      </c>
      <c r="K5659">
        <v>34</v>
      </c>
      <c r="L5659">
        <v>43.54</v>
      </c>
      <c r="M5659">
        <v>0</v>
      </c>
      <c r="N5659" t="s">
        <v>18</v>
      </c>
      <c r="O5659">
        <v>-17.48</v>
      </c>
      <c r="P5659">
        <v>1.26</v>
      </c>
      <c r="Q5659">
        <v>0.7</v>
      </c>
      <c r="R5659" t="s">
        <v>678</v>
      </c>
      <c r="S5659" t="s">
        <v>140</v>
      </c>
      <c r="T5659" t="s">
        <v>31</v>
      </c>
      <c r="U5659" t="s">
        <v>22</v>
      </c>
      <c r="V5659" t="s">
        <v>46</v>
      </c>
      <c r="W5659">
        <v>0.81</v>
      </c>
    </row>
    <row r="5660" spans="1:23" x14ac:dyDescent="0.3">
      <c r="A5660" t="s">
        <v>1011</v>
      </c>
      <c r="B5660" t="s">
        <v>1677</v>
      </c>
      <c r="D5660" s="1">
        <v>40886</v>
      </c>
      <c r="E5660" s="1">
        <v>40888</v>
      </c>
      <c r="F5660" s="1" t="str">
        <f t="shared" si="366"/>
        <v>December</v>
      </c>
      <c r="G5660" s="1" t="str">
        <f t="shared" si="367"/>
        <v>2011</v>
      </c>
      <c r="H5660" s="2">
        <f t="shared" si="368"/>
        <v>2</v>
      </c>
      <c r="I5660" s="2" t="b">
        <f t="shared" si="369"/>
        <v>0</v>
      </c>
      <c r="J5660" t="s">
        <v>34</v>
      </c>
      <c r="K5660">
        <v>50</v>
      </c>
      <c r="L5660">
        <v>330.27</v>
      </c>
      <c r="M5660">
        <v>7.0000000000000007E-2</v>
      </c>
      <c r="N5660" t="s">
        <v>18</v>
      </c>
      <c r="O5660">
        <v>-195.57</v>
      </c>
      <c r="P5660">
        <v>6.48</v>
      </c>
      <c r="Q5660">
        <v>7.86</v>
      </c>
      <c r="R5660" t="s">
        <v>678</v>
      </c>
      <c r="S5660" t="s">
        <v>140</v>
      </c>
      <c r="T5660" t="s">
        <v>42</v>
      </c>
      <c r="U5660" t="s">
        <v>22</v>
      </c>
      <c r="V5660" t="s">
        <v>43</v>
      </c>
      <c r="W5660">
        <v>0.37</v>
      </c>
    </row>
    <row r="5661" spans="1:23" x14ac:dyDescent="0.3">
      <c r="A5661" t="s">
        <v>1151</v>
      </c>
      <c r="B5661" t="s">
        <v>903</v>
      </c>
      <c r="D5661" s="1">
        <v>40903</v>
      </c>
      <c r="E5661" s="1">
        <v>40908</v>
      </c>
      <c r="F5661" s="1" t="str">
        <f t="shared" si="366"/>
        <v>December</v>
      </c>
      <c r="G5661" s="1" t="str">
        <f t="shared" si="367"/>
        <v>2011</v>
      </c>
      <c r="H5661" s="2">
        <f t="shared" si="368"/>
        <v>5</v>
      </c>
      <c r="I5661" s="2" t="b">
        <f t="shared" si="369"/>
        <v>0</v>
      </c>
      <c r="J5661" t="s">
        <v>17</v>
      </c>
      <c r="K5661">
        <v>3</v>
      </c>
      <c r="L5661">
        <v>448.36649999999997</v>
      </c>
      <c r="M5661">
        <v>0.03</v>
      </c>
      <c r="N5661" t="s">
        <v>18</v>
      </c>
      <c r="O5661">
        <v>-748.41</v>
      </c>
      <c r="P5661">
        <v>175.99</v>
      </c>
      <c r="Q5661">
        <v>8.99</v>
      </c>
      <c r="R5661" t="s">
        <v>678</v>
      </c>
      <c r="S5661" t="s">
        <v>140</v>
      </c>
      <c r="T5661" t="s">
        <v>27</v>
      </c>
      <c r="U5661" t="s">
        <v>32</v>
      </c>
      <c r="V5661" t="s">
        <v>33</v>
      </c>
      <c r="W5661">
        <v>0.56999999999999995</v>
      </c>
    </row>
    <row r="5662" spans="1:23" x14ac:dyDescent="0.3">
      <c r="A5662" t="s">
        <v>1637</v>
      </c>
      <c r="B5662" t="s">
        <v>1678</v>
      </c>
      <c r="D5662" s="1">
        <v>41100</v>
      </c>
      <c r="E5662" s="1">
        <v>41102</v>
      </c>
      <c r="F5662" s="1" t="str">
        <f t="shared" si="366"/>
        <v>July</v>
      </c>
      <c r="G5662" s="1" t="str">
        <f t="shared" si="367"/>
        <v>2012</v>
      </c>
      <c r="H5662" s="2">
        <f t="shared" si="368"/>
        <v>2</v>
      </c>
      <c r="I5662" s="2" t="b">
        <f t="shared" si="369"/>
        <v>0</v>
      </c>
      <c r="J5662" t="s">
        <v>24</v>
      </c>
      <c r="K5662">
        <v>49</v>
      </c>
      <c r="L5662">
        <v>841.51</v>
      </c>
      <c r="M5662">
        <v>0.05</v>
      </c>
      <c r="N5662" t="s">
        <v>39</v>
      </c>
      <c r="O5662">
        <v>20.86</v>
      </c>
      <c r="P5662">
        <v>16.91</v>
      </c>
      <c r="Q5662">
        <v>6.25</v>
      </c>
      <c r="R5662" t="s">
        <v>678</v>
      </c>
      <c r="S5662" t="s">
        <v>140</v>
      </c>
      <c r="T5662" t="s">
        <v>31</v>
      </c>
      <c r="U5662" t="s">
        <v>22</v>
      </c>
      <c r="V5662" t="s">
        <v>23</v>
      </c>
      <c r="W5662">
        <v>0.57999999999999996</v>
      </c>
    </row>
    <row r="5663" spans="1:23" x14ac:dyDescent="0.3">
      <c r="A5663" t="s">
        <v>1675</v>
      </c>
      <c r="B5663" t="s">
        <v>1676</v>
      </c>
      <c r="D5663" s="1">
        <v>40172</v>
      </c>
      <c r="E5663" s="1">
        <v>40177</v>
      </c>
      <c r="F5663" s="1" t="str">
        <f t="shared" si="366"/>
        <v>December</v>
      </c>
      <c r="G5663" s="1" t="str">
        <f t="shared" si="367"/>
        <v>2009</v>
      </c>
      <c r="H5663" s="2">
        <f t="shared" si="368"/>
        <v>5</v>
      </c>
      <c r="I5663" s="2" t="b">
        <f t="shared" si="369"/>
        <v>0</v>
      </c>
      <c r="J5663" t="s">
        <v>17</v>
      </c>
      <c r="K5663">
        <v>20</v>
      </c>
      <c r="L5663">
        <v>71.069999999999993</v>
      </c>
      <c r="M5663">
        <v>0.08</v>
      </c>
      <c r="N5663" t="s">
        <v>18</v>
      </c>
      <c r="O5663">
        <v>-15.09</v>
      </c>
      <c r="P5663">
        <v>3.69</v>
      </c>
      <c r="Q5663">
        <v>2.5</v>
      </c>
      <c r="R5663" t="s">
        <v>678</v>
      </c>
      <c r="S5663" t="s">
        <v>140</v>
      </c>
      <c r="T5663" t="s">
        <v>21</v>
      </c>
      <c r="U5663" t="s">
        <v>22</v>
      </c>
      <c r="V5663" t="s">
        <v>51</v>
      </c>
      <c r="W5663">
        <v>0.39</v>
      </c>
    </row>
    <row r="5664" spans="1:23" x14ac:dyDescent="0.3">
      <c r="A5664" t="s">
        <v>1637</v>
      </c>
      <c r="B5664" t="s">
        <v>1678</v>
      </c>
      <c r="D5664" s="1">
        <v>40092</v>
      </c>
      <c r="E5664" s="1">
        <v>40094</v>
      </c>
      <c r="F5664" s="1" t="str">
        <f t="shared" si="366"/>
        <v>October</v>
      </c>
      <c r="G5664" s="1" t="str">
        <f t="shared" si="367"/>
        <v>2009</v>
      </c>
      <c r="H5664" s="2">
        <f t="shared" si="368"/>
        <v>2</v>
      </c>
      <c r="I5664" s="2" t="b">
        <f t="shared" si="369"/>
        <v>0</v>
      </c>
      <c r="J5664" t="s">
        <v>52</v>
      </c>
      <c r="K5664">
        <v>31</v>
      </c>
      <c r="L5664">
        <v>176.28</v>
      </c>
      <c r="M5664">
        <v>7.0000000000000007E-2</v>
      </c>
      <c r="N5664" t="s">
        <v>39</v>
      </c>
      <c r="O5664">
        <v>-80.3</v>
      </c>
      <c r="P5664">
        <v>5.18</v>
      </c>
      <c r="Q5664">
        <v>5.74</v>
      </c>
      <c r="R5664" t="s">
        <v>678</v>
      </c>
      <c r="S5664" t="s">
        <v>140</v>
      </c>
      <c r="T5664" t="s">
        <v>31</v>
      </c>
      <c r="U5664" t="s">
        <v>22</v>
      </c>
      <c r="V5664" t="s">
        <v>29</v>
      </c>
      <c r="W5664">
        <v>0.36</v>
      </c>
    </row>
    <row r="5665" spans="1:23" x14ac:dyDescent="0.3">
      <c r="A5665" t="s">
        <v>1151</v>
      </c>
      <c r="B5665" t="s">
        <v>903</v>
      </c>
      <c r="D5665" s="1">
        <v>41106</v>
      </c>
      <c r="E5665" s="1">
        <v>41108</v>
      </c>
      <c r="F5665" s="1" t="str">
        <f t="shared" si="366"/>
        <v>July</v>
      </c>
      <c r="G5665" s="1" t="str">
        <f t="shared" si="367"/>
        <v>2012</v>
      </c>
      <c r="H5665" s="2">
        <f t="shared" si="368"/>
        <v>2</v>
      </c>
      <c r="I5665" s="2" t="b">
        <f t="shared" si="369"/>
        <v>0</v>
      </c>
      <c r="J5665" t="s">
        <v>17</v>
      </c>
      <c r="K5665">
        <v>30</v>
      </c>
      <c r="L5665">
        <v>8718.4599999999991</v>
      </c>
      <c r="M5665">
        <v>0.09</v>
      </c>
      <c r="N5665" t="s">
        <v>25</v>
      </c>
      <c r="O5665">
        <v>1554.85</v>
      </c>
      <c r="P5665">
        <v>306.14</v>
      </c>
      <c r="Q5665">
        <v>26.53</v>
      </c>
      <c r="R5665" t="s">
        <v>678</v>
      </c>
      <c r="S5665" t="s">
        <v>140</v>
      </c>
      <c r="T5665" t="s">
        <v>27</v>
      </c>
      <c r="U5665" t="s">
        <v>32</v>
      </c>
      <c r="V5665" t="s">
        <v>94</v>
      </c>
      <c r="W5665">
        <v>0.56000000000000005</v>
      </c>
    </row>
    <row r="5666" spans="1:23" x14ac:dyDescent="0.3">
      <c r="A5666" t="s">
        <v>1151</v>
      </c>
      <c r="B5666" t="s">
        <v>903</v>
      </c>
      <c r="D5666" s="1">
        <v>41106</v>
      </c>
      <c r="E5666" s="1">
        <v>41115</v>
      </c>
      <c r="F5666" s="1" t="str">
        <f t="shared" si="366"/>
        <v>July</v>
      </c>
      <c r="G5666" s="1" t="str">
        <f t="shared" si="367"/>
        <v>2012</v>
      </c>
      <c r="H5666" s="2">
        <f t="shared" si="368"/>
        <v>9</v>
      </c>
      <c r="I5666" s="2" t="b">
        <f t="shared" si="369"/>
        <v>0</v>
      </c>
      <c r="J5666" t="s">
        <v>17</v>
      </c>
      <c r="K5666">
        <v>26</v>
      </c>
      <c r="L5666">
        <v>135.88</v>
      </c>
      <c r="M5666">
        <v>0.05</v>
      </c>
      <c r="N5666" t="s">
        <v>18</v>
      </c>
      <c r="O5666">
        <v>-66.02</v>
      </c>
      <c r="P5666">
        <v>4.9800000000000004</v>
      </c>
      <c r="Q5666">
        <v>5.49</v>
      </c>
      <c r="R5666" t="s">
        <v>678</v>
      </c>
      <c r="S5666" t="s">
        <v>140</v>
      </c>
      <c r="T5666" t="s">
        <v>27</v>
      </c>
      <c r="U5666" t="s">
        <v>22</v>
      </c>
      <c r="V5666" t="s">
        <v>43</v>
      </c>
      <c r="W5666">
        <v>0.38</v>
      </c>
    </row>
    <row r="5667" spans="1:23" x14ac:dyDescent="0.3">
      <c r="A5667" t="s">
        <v>1064</v>
      </c>
      <c r="B5667" t="s">
        <v>1235</v>
      </c>
      <c r="D5667" s="1">
        <v>40406</v>
      </c>
      <c r="E5667" s="1">
        <v>40407</v>
      </c>
      <c r="F5667" s="1" t="str">
        <f t="shared" si="366"/>
        <v>August</v>
      </c>
      <c r="G5667" s="1" t="str">
        <f t="shared" si="367"/>
        <v>2010</v>
      </c>
      <c r="H5667" s="2">
        <f t="shared" si="368"/>
        <v>1</v>
      </c>
      <c r="I5667" s="2" t="b">
        <f t="shared" si="369"/>
        <v>0</v>
      </c>
      <c r="J5667" t="s">
        <v>24</v>
      </c>
      <c r="K5667">
        <v>38</v>
      </c>
      <c r="L5667">
        <v>487.98</v>
      </c>
      <c r="M5667">
        <v>0.01</v>
      </c>
      <c r="N5667" t="s">
        <v>18</v>
      </c>
      <c r="O5667">
        <v>8.1</v>
      </c>
      <c r="P5667">
        <v>12.53</v>
      </c>
      <c r="Q5667">
        <v>7.17</v>
      </c>
      <c r="R5667" t="s">
        <v>678</v>
      </c>
      <c r="S5667" t="s">
        <v>140</v>
      </c>
      <c r="T5667" t="s">
        <v>27</v>
      </c>
      <c r="U5667" t="s">
        <v>22</v>
      </c>
      <c r="V5667" t="s">
        <v>29</v>
      </c>
      <c r="W5667">
        <v>0.38</v>
      </c>
    </row>
    <row r="5668" spans="1:23" x14ac:dyDescent="0.3">
      <c r="A5668" t="s">
        <v>1637</v>
      </c>
      <c r="B5668" t="s">
        <v>1678</v>
      </c>
      <c r="D5668" s="1">
        <v>40480</v>
      </c>
      <c r="E5668" s="1">
        <v>40481</v>
      </c>
      <c r="F5668" s="1" t="str">
        <f t="shared" si="366"/>
        <v>October</v>
      </c>
      <c r="G5668" s="1" t="str">
        <f t="shared" si="367"/>
        <v>2010</v>
      </c>
      <c r="H5668" s="2">
        <f t="shared" si="368"/>
        <v>1</v>
      </c>
      <c r="I5668" s="2" t="b">
        <f t="shared" si="369"/>
        <v>0</v>
      </c>
      <c r="J5668" t="s">
        <v>34</v>
      </c>
      <c r="K5668">
        <v>45</v>
      </c>
      <c r="L5668">
        <v>254.92</v>
      </c>
      <c r="M5668">
        <v>0.1</v>
      </c>
      <c r="N5668" t="s">
        <v>18</v>
      </c>
      <c r="O5668">
        <v>-99.62</v>
      </c>
      <c r="P5668">
        <v>5.98</v>
      </c>
      <c r="Q5668">
        <v>5.46</v>
      </c>
      <c r="R5668" t="s">
        <v>678</v>
      </c>
      <c r="S5668" t="s">
        <v>140</v>
      </c>
      <c r="T5668" t="s">
        <v>31</v>
      </c>
      <c r="U5668" t="s">
        <v>22</v>
      </c>
      <c r="V5668" t="s">
        <v>43</v>
      </c>
      <c r="W5668">
        <v>0.36</v>
      </c>
    </row>
    <row r="5669" spans="1:23" x14ac:dyDescent="0.3">
      <c r="A5669" t="s">
        <v>1064</v>
      </c>
      <c r="B5669" t="s">
        <v>1235</v>
      </c>
      <c r="D5669" s="1">
        <v>40383</v>
      </c>
      <c r="E5669" s="1">
        <v>40385</v>
      </c>
      <c r="F5669" s="1" t="str">
        <f t="shared" si="366"/>
        <v>July</v>
      </c>
      <c r="G5669" s="1" t="str">
        <f t="shared" si="367"/>
        <v>2010</v>
      </c>
      <c r="H5669" s="2">
        <f t="shared" si="368"/>
        <v>2</v>
      </c>
      <c r="I5669" s="2" t="b">
        <f t="shared" si="369"/>
        <v>0</v>
      </c>
      <c r="J5669" t="s">
        <v>17</v>
      </c>
      <c r="K5669">
        <v>26</v>
      </c>
      <c r="L5669">
        <v>1846.2</v>
      </c>
      <c r="M5669">
        <v>0.04</v>
      </c>
      <c r="N5669" t="s">
        <v>25</v>
      </c>
      <c r="O5669">
        <v>-584.92999999999995</v>
      </c>
      <c r="P5669">
        <v>68.81</v>
      </c>
      <c r="Q5669">
        <v>60</v>
      </c>
      <c r="R5669" t="s">
        <v>678</v>
      </c>
      <c r="S5669" t="s">
        <v>140</v>
      </c>
      <c r="T5669" t="s">
        <v>27</v>
      </c>
      <c r="U5669" t="s">
        <v>22</v>
      </c>
      <c r="V5669" t="s">
        <v>28</v>
      </c>
      <c r="W5669">
        <v>0.41</v>
      </c>
    </row>
    <row r="5670" spans="1:23" x14ac:dyDescent="0.3">
      <c r="A5670" t="s">
        <v>1064</v>
      </c>
      <c r="B5670" t="s">
        <v>1235</v>
      </c>
      <c r="D5670" s="1">
        <v>40383</v>
      </c>
      <c r="E5670" s="1">
        <v>40390</v>
      </c>
      <c r="F5670" s="1" t="str">
        <f t="shared" si="366"/>
        <v>July</v>
      </c>
      <c r="G5670" s="1" t="str">
        <f t="shared" si="367"/>
        <v>2010</v>
      </c>
      <c r="H5670" s="2">
        <f t="shared" si="368"/>
        <v>7</v>
      </c>
      <c r="I5670" s="2" t="b">
        <f t="shared" si="369"/>
        <v>0</v>
      </c>
      <c r="J5670" t="s">
        <v>17</v>
      </c>
      <c r="K5670">
        <v>11</v>
      </c>
      <c r="L5670">
        <v>32.03</v>
      </c>
      <c r="M5670">
        <v>0.09</v>
      </c>
      <c r="N5670" t="s">
        <v>18</v>
      </c>
      <c r="O5670">
        <v>7.41</v>
      </c>
      <c r="P5670">
        <v>3.15</v>
      </c>
      <c r="Q5670">
        <v>0.5</v>
      </c>
      <c r="R5670" t="s">
        <v>678</v>
      </c>
      <c r="S5670" t="s">
        <v>140</v>
      </c>
      <c r="T5670" t="s">
        <v>27</v>
      </c>
      <c r="U5670" t="s">
        <v>22</v>
      </c>
      <c r="V5670" t="s">
        <v>57</v>
      </c>
      <c r="W5670">
        <v>0.37</v>
      </c>
    </row>
    <row r="5671" spans="1:23" x14ac:dyDescent="0.3">
      <c r="A5671" t="s">
        <v>1064</v>
      </c>
      <c r="B5671" t="s">
        <v>1235</v>
      </c>
      <c r="D5671" s="1">
        <v>40383</v>
      </c>
      <c r="E5671" s="1">
        <v>40383</v>
      </c>
      <c r="F5671" s="1" t="str">
        <f t="shared" si="366"/>
        <v>July</v>
      </c>
      <c r="G5671" s="1" t="str">
        <f t="shared" si="367"/>
        <v>2010</v>
      </c>
      <c r="H5671" s="2">
        <f t="shared" si="368"/>
        <v>0</v>
      </c>
      <c r="I5671" s="2" t="str">
        <f t="shared" si="369"/>
        <v>FREE DELIVERY</v>
      </c>
      <c r="J5671" t="s">
        <v>17</v>
      </c>
      <c r="K5671">
        <v>44</v>
      </c>
      <c r="L5671">
        <v>185.82</v>
      </c>
      <c r="M5671">
        <v>0.05</v>
      </c>
      <c r="N5671" t="s">
        <v>39</v>
      </c>
      <c r="O5671">
        <v>11.45</v>
      </c>
      <c r="P5671">
        <v>4.2</v>
      </c>
      <c r="Q5671">
        <v>2.2599999999999998</v>
      </c>
      <c r="R5671" t="s">
        <v>678</v>
      </c>
      <c r="S5671" t="s">
        <v>140</v>
      </c>
      <c r="T5671" t="s">
        <v>27</v>
      </c>
      <c r="U5671" t="s">
        <v>22</v>
      </c>
      <c r="V5671" t="s">
        <v>43</v>
      </c>
      <c r="W5671">
        <v>0.36</v>
      </c>
    </row>
    <row r="5672" spans="1:23" x14ac:dyDescent="0.3">
      <c r="A5672" t="s">
        <v>1011</v>
      </c>
      <c r="B5672" t="s">
        <v>1677</v>
      </c>
      <c r="D5672" s="1">
        <v>39978</v>
      </c>
      <c r="E5672" s="1">
        <v>39978</v>
      </c>
      <c r="F5672" s="1" t="str">
        <f t="shared" si="366"/>
        <v>June</v>
      </c>
      <c r="G5672" s="1" t="str">
        <f t="shared" si="367"/>
        <v>2009</v>
      </c>
      <c r="H5672" s="2">
        <f t="shared" si="368"/>
        <v>0</v>
      </c>
      <c r="I5672" s="2" t="str">
        <f t="shared" si="369"/>
        <v>FREE DELIVERY</v>
      </c>
      <c r="J5672" t="s">
        <v>34</v>
      </c>
      <c r="K5672">
        <v>24</v>
      </c>
      <c r="L5672">
        <v>7046.61</v>
      </c>
      <c r="M5672">
        <v>0.08</v>
      </c>
      <c r="N5672" t="s">
        <v>18</v>
      </c>
      <c r="O5672">
        <v>2595.1799999999998</v>
      </c>
      <c r="P5672">
        <v>315.98</v>
      </c>
      <c r="Q5672">
        <v>19.989999999999998</v>
      </c>
      <c r="R5672" t="s">
        <v>678</v>
      </c>
      <c r="S5672" t="s">
        <v>140</v>
      </c>
      <c r="T5672" t="s">
        <v>42</v>
      </c>
      <c r="U5672" t="s">
        <v>22</v>
      </c>
      <c r="V5672" t="s">
        <v>29</v>
      </c>
      <c r="W5672">
        <v>0.38</v>
      </c>
    </row>
    <row r="5673" spans="1:23" x14ac:dyDescent="0.3">
      <c r="A5673" t="s">
        <v>1667</v>
      </c>
      <c r="B5673" t="s">
        <v>1118</v>
      </c>
      <c r="D5673" s="1">
        <v>40065</v>
      </c>
      <c r="E5673" s="1">
        <v>40068</v>
      </c>
      <c r="F5673" s="1" t="str">
        <f t="shared" si="366"/>
        <v>September</v>
      </c>
      <c r="G5673" s="1" t="str">
        <f t="shared" si="367"/>
        <v>2009</v>
      </c>
      <c r="H5673" s="2">
        <f t="shared" si="368"/>
        <v>3</v>
      </c>
      <c r="I5673" s="2" t="b">
        <f t="shared" si="369"/>
        <v>0</v>
      </c>
      <c r="J5673" t="s">
        <v>52</v>
      </c>
      <c r="K5673">
        <v>5</v>
      </c>
      <c r="L5673">
        <v>14.74</v>
      </c>
      <c r="M5673">
        <v>0.08</v>
      </c>
      <c r="N5673" t="s">
        <v>18</v>
      </c>
      <c r="O5673">
        <v>-2.58</v>
      </c>
      <c r="P5673">
        <v>2.88</v>
      </c>
      <c r="Q5673">
        <v>0.7</v>
      </c>
      <c r="R5673" t="s">
        <v>678</v>
      </c>
      <c r="S5673" t="s">
        <v>140</v>
      </c>
      <c r="T5673" t="s">
        <v>31</v>
      </c>
      <c r="U5673" t="s">
        <v>22</v>
      </c>
      <c r="V5673" t="s">
        <v>60</v>
      </c>
      <c r="W5673">
        <v>0.56000000000000005</v>
      </c>
    </row>
    <row r="5674" spans="1:23" x14ac:dyDescent="0.3">
      <c r="A5674" t="s">
        <v>1675</v>
      </c>
      <c r="B5674" t="s">
        <v>1676</v>
      </c>
      <c r="D5674" s="1">
        <v>40627</v>
      </c>
      <c r="E5674" s="1">
        <v>40629</v>
      </c>
      <c r="F5674" s="1" t="str">
        <f t="shared" si="366"/>
        <v>March</v>
      </c>
      <c r="G5674" s="1" t="str">
        <f t="shared" si="367"/>
        <v>2011</v>
      </c>
      <c r="H5674" s="2">
        <f t="shared" si="368"/>
        <v>2</v>
      </c>
      <c r="I5674" s="2" t="b">
        <f t="shared" si="369"/>
        <v>0</v>
      </c>
      <c r="J5674" t="s">
        <v>52</v>
      </c>
      <c r="K5674">
        <v>26</v>
      </c>
      <c r="L5674">
        <v>423.14</v>
      </c>
      <c r="M5674">
        <v>0.03</v>
      </c>
      <c r="N5674" t="s">
        <v>18</v>
      </c>
      <c r="O5674">
        <v>85.51</v>
      </c>
      <c r="P5674">
        <v>15.98</v>
      </c>
      <c r="Q5674">
        <v>4</v>
      </c>
      <c r="R5674" t="s">
        <v>678</v>
      </c>
      <c r="S5674" t="s">
        <v>140</v>
      </c>
      <c r="T5674" t="s">
        <v>31</v>
      </c>
      <c r="U5674" t="s">
        <v>32</v>
      </c>
      <c r="V5674" t="s">
        <v>48</v>
      </c>
      <c r="W5674">
        <v>0.37</v>
      </c>
    </row>
    <row r="5675" spans="1:23" x14ac:dyDescent="0.3">
      <c r="A5675" t="s">
        <v>1675</v>
      </c>
      <c r="B5675" t="s">
        <v>1676</v>
      </c>
      <c r="D5675" s="1">
        <v>40627</v>
      </c>
      <c r="E5675" s="1">
        <v>40629</v>
      </c>
      <c r="F5675" s="1" t="str">
        <f t="shared" si="366"/>
        <v>March</v>
      </c>
      <c r="G5675" s="1" t="str">
        <f t="shared" si="367"/>
        <v>2011</v>
      </c>
      <c r="H5675" s="2">
        <f t="shared" si="368"/>
        <v>2</v>
      </c>
      <c r="I5675" s="2" t="b">
        <f t="shared" si="369"/>
        <v>0</v>
      </c>
      <c r="J5675" t="s">
        <v>52</v>
      </c>
      <c r="K5675">
        <v>22</v>
      </c>
      <c r="L5675">
        <v>628.39</v>
      </c>
      <c r="M5675">
        <v>0.1</v>
      </c>
      <c r="N5675" t="s">
        <v>39</v>
      </c>
      <c r="O5675">
        <v>181.83</v>
      </c>
      <c r="P5675">
        <v>30.98</v>
      </c>
      <c r="Q5675">
        <v>5.09</v>
      </c>
      <c r="R5675" t="s">
        <v>678</v>
      </c>
      <c r="S5675" t="s">
        <v>140</v>
      </c>
      <c r="T5675" t="s">
        <v>31</v>
      </c>
      <c r="U5675" t="s">
        <v>22</v>
      </c>
      <c r="V5675" t="s">
        <v>43</v>
      </c>
      <c r="W5675">
        <v>0.4</v>
      </c>
    </row>
    <row r="5676" spans="1:23" x14ac:dyDescent="0.3">
      <c r="A5676" t="s">
        <v>1675</v>
      </c>
      <c r="B5676" t="s">
        <v>1676</v>
      </c>
      <c r="D5676" s="1">
        <v>40627</v>
      </c>
      <c r="E5676" s="1">
        <v>40630</v>
      </c>
      <c r="F5676" s="1" t="str">
        <f t="shared" si="366"/>
        <v>March</v>
      </c>
      <c r="G5676" s="1" t="str">
        <f t="shared" si="367"/>
        <v>2011</v>
      </c>
      <c r="H5676" s="2">
        <f t="shared" si="368"/>
        <v>3</v>
      </c>
      <c r="I5676" s="2" t="b">
        <f t="shared" si="369"/>
        <v>0</v>
      </c>
      <c r="J5676" t="s">
        <v>52</v>
      </c>
      <c r="K5676">
        <v>2</v>
      </c>
      <c r="L5676">
        <v>162.49</v>
      </c>
      <c r="M5676">
        <v>0.03</v>
      </c>
      <c r="N5676" t="s">
        <v>18</v>
      </c>
      <c r="O5676">
        <v>-94.83</v>
      </c>
      <c r="P5676">
        <v>81.319999999999993</v>
      </c>
      <c r="Q5676">
        <v>0.99</v>
      </c>
      <c r="R5676" t="s">
        <v>678</v>
      </c>
      <c r="S5676" t="s">
        <v>140</v>
      </c>
      <c r="T5676" t="s">
        <v>31</v>
      </c>
      <c r="U5676" t="s">
        <v>22</v>
      </c>
      <c r="V5676" t="s">
        <v>28</v>
      </c>
      <c r="W5676">
        <v>0.56999999999999995</v>
      </c>
    </row>
    <row r="5677" spans="1:23" x14ac:dyDescent="0.3">
      <c r="A5677" t="s">
        <v>1151</v>
      </c>
      <c r="B5677" t="s">
        <v>903</v>
      </c>
      <c r="D5677" s="1">
        <v>40014</v>
      </c>
      <c r="E5677" s="1">
        <v>40017</v>
      </c>
      <c r="F5677" s="1" t="str">
        <f t="shared" si="366"/>
        <v>July</v>
      </c>
      <c r="G5677" s="1" t="str">
        <f t="shared" si="367"/>
        <v>2009</v>
      </c>
      <c r="H5677" s="2">
        <f t="shared" si="368"/>
        <v>3</v>
      </c>
      <c r="I5677" s="2" t="b">
        <f t="shared" si="369"/>
        <v>0</v>
      </c>
      <c r="J5677" t="s">
        <v>34</v>
      </c>
      <c r="K5677">
        <v>21</v>
      </c>
      <c r="L5677">
        <v>133.15</v>
      </c>
      <c r="M5677">
        <v>0.05</v>
      </c>
      <c r="N5677" t="s">
        <v>18</v>
      </c>
      <c r="O5677">
        <v>-51.43</v>
      </c>
      <c r="P5677">
        <v>6.28</v>
      </c>
      <c r="Q5677">
        <v>5.36</v>
      </c>
      <c r="R5677" t="s">
        <v>678</v>
      </c>
      <c r="S5677" t="s">
        <v>140</v>
      </c>
      <c r="T5677" t="s">
        <v>27</v>
      </c>
      <c r="U5677" t="s">
        <v>22</v>
      </c>
      <c r="V5677" t="s">
        <v>29</v>
      </c>
      <c r="W5677">
        <v>0.4</v>
      </c>
    </row>
    <row r="5678" spans="1:23" x14ac:dyDescent="0.3">
      <c r="A5678" t="s">
        <v>1151</v>
      </c>
      <c r="B5678" t="s">
        <v>903</v>
      </c>
      <c r="D5678" s="1">
        <v>40014</v>
      </c>
      <c r="E5678" s="1">
        <v>40015</v>
      </c>
      <c r="F5678" s="1" t="str">
        <f t="shared" si="366"/>
        <v>July</v>
      </c>
      <c r="G5678" s="1" t="str">
        <f t="shared" si="367"/>
        <v>2009</v>
      </c>
      <c r="H5678" s="2">
        <f t="shared" si="368"/>
        <v>1</v>
      </c>
      <c r="I5678" s="2" t="b">
        <f t="shared" si="369"/>
        <v>0</v>
      </c>
      <c r="J5678" t="s">
        <v>34</v>
      </c>
      <c r="K5678">
        <v>45</v>
      </c>
      <c r="L5678">
        <v>136.71</v>
      </c>
      <c r="M5678">
        <v>0.04</v>
      </c>
      <c r="N5678" t="s">
        <v>18</v>
      </c>
      <c r="O5678">
        <v>34.72</v>
      </c>
      <c r="P5678">
        <v>3.08</v>
      </c>
      <c r="Q5678">
        <v>0.99</v>
      </c>
      <c r="R5678" t="s">
        <v>678</v>
      </c>
      <c r="S5678" t="s">
        <v>140</v>
      </c>
      <c r="T5678" t="s">
        <v>27</v>
      </c>
      <c r="U5678" t="s">
        <v>22</v>
      </c>
      <c r="V5678" t="s">
        <v>57</v>
      </c>
      <c r="W5678">
        <v>0.37</v>
      </c>
    </row>
    <row r="5679" spans="1:23" x14ac:dyDescent="0.3">
      <c r="A5679" t="s">
        <v>953</v>
      </c>
      <c r="B5679" t="s">
        <v>1669</v>
      </c>
      <c r="D5679" s="1">
        <v>40456</v>
      </c>
      <c r="E5679" s="1">
        <v>40463</v>
      </c>
      <c r="F5679" s="1" t="str">
        <f t="shared" si="366"/>
        <v>October</v>
      </c>
      <c r="G5679" s="1" t="str">
        <f t="shared" si="367"/>
        <v>2010</v>
      </c>
      <c r="H5679" s="2">
        <f t="shared" si="368"/>
        <v>7</v>
      </c>
      <c r="I5679" s="2" t="b">
        <f t="shared" si="369"/>
        <v>0</v>
      </c>
      <c r="J5679" t="s">
        <v>17</v>
      </c>
      <c r="K5679">
        <v>6</v>
      </c>
      <c r="L5679">
        <v>96.03</v>
      </c>
      <c r="M5679">
        <v>0.1</v>
      </c>
      <c r="N5679" t="s">
        <v>18</v>
      </c>
      <c r="O5679">
        <v>-59.39</v>
      </c>
      <c r="P5679">
        <v>15.7</v>
      </c>
      <c r="Q5679">
        <v>11.25</v>
      </c>
      <c r="R5679" t="s">
        <v>678</v>
      </c>
      <c r="S5679" t="s">
        <v>140</v>
      </c>
      <c r="T5679" t="s">
        <v>31</v>
      </c>
      <c r="U5679" t="s">
        <v>22</v>
      </c>
      <c r="V5679" t="s">
        <v>23</v>
      </c>
      <c r="W5679">
        <v>0.6</v>
      </c>
    </row>
    <row r="5680" spans="1:23" x14ac:dyDescent="0.3">
      <c r="A5680" t="s">
        <v>1151</v>
      </c>
      <c r="B5680" t="s">
        <v>903</v>
      </c>
      <c r="D5680" s="1">
        <v>39944</v>
      </c>
      <c r="E5680" s="1">
        <v>39946</v>
      </c>
      <c r="F5680" s="1" t="str">
        <f t="shared" si="366"/>
        <v>May</v>
      </c>
      <c r="G5680" s="1" t="str">
        <f t="shared" si="367"/>
        <v>2009</v>
      </c>
      <c r="H5680" s="2">
        <f t="shared" si="368"/>
        <v>2</v>
      </c>
      <c r="I5680" s="2" t="b">
        <f t="shared" si="369"/>
        <v>0</v>
      </c>
      <c r="J5680" t="s">
        <v>24</v>
      </c>
      <c r="K5680">
        <v>11</v>
      </c>
      <c r="L5680">
        <v>28.63</v>
      </c>
      <c r="M5680">
        <v>0.09</v>
      </c>
      <c r="N5680" t="s">
        <v>39</v>
      </c>
      <c r="O5680">
        <v>-21.17</v>
      </c>
      <c r="P5680">
        <v>1.74</v>
      </c>
      <c r="Q5680">
        <v>4.08</v>
      </c>
      <c r="R5680" t="s">
        <v>678</v>
      </c>
      <c r="S5680" t="s">
        <v>140</v>
      </c>
      <c r="T5680" t="s">
        <v>27</v>
      </c>
      <c r="U5680" t="s">
        <v>36</v>
      </c>
      <c r="V5680" t="s">
        <v>37</v>
      </c>
      <c r="W5680">
        <v>0.53</v>
      </c>
    </row>
    <row r="5681" spans="1:23" x14ac:dyDescent="0.3">
      <c r="A5681" t="s">
        <v>1151</v>
      </c>
      <c r="B5681" t="s">
        <v>903</v>
      </c>
      <c r="D5681" s="1">
        <v>39944</v>
      </c>
      <c r="E5681" s="1">
        <v>39944</v>
      </c>
      <c r="F5681" s="1" t="str">
        <f t="shared" si="366"/>
        <v>May</v>
      </c>
      <c r="G5681" s="1" t="str">
        <f t="shared" si="367"/>
        <v>2009</v>
      </c>
      <c r="H5681" s="2">
        <f t="shared" si="368"/>
        <v>0</v>
      </c>
      <c r="I5681" s="2" t="str">
        <f t="shared" si="369"/>
        <v>FREE DELIVERY</v>
      </c>
      <c r="J5681" t="s">
        <v>24</v>
      </c>
      <c r="K5681">
        <v>45</v>
      </c>
      <c r="L5681">
        <v>8014.6239999999998</v>
      </c>
      <c r="M5681">
        <v>0.08</v>
      </c>
      <c r="N5681" t="s">
        <v>25</v>
      </c>
      <c r="O5681">
        <v>1366.1</v>
      </c>
      <c r="P5681">
        <v>227.55</v>
      </c>
      <c r="Q5681">
        <v>32.479999999999997</v>
      </c>
      <c r="R5681" t="s">
        <v>678</v>
      </c>
      <c r="S5681" t="s">
        <v>140</v>
      </c>
      <c r="T5681" t="s">
        <v>27</v>
      </c>
      <c r="U5681" t="s">
        <v>36</v>
      </c>
      <c r="V5681" t="s">
        <v>55</v>
      </c>
      <c r="W5681">
        <v>0.68</v>
      </c>
    </row>
    <row r="5682" spans="1:23" x14ac:dyDescent="0.3">
      <c r="A5682" t="s">
        <v>1675</v>
      </c>
      <c r="B5682" t="s">
        <v>1676</v>
      </c>
      <c r="D5682" s="1">
        <v>41157</v>
      </c>
      <c r="E5682" s="1">
        <v>41159</v>
      </c>
      <c r="F5682" s="1" t="str">
        <f t="shared" si="366"/>
        <v>September</v>
      </c>
      <c r="G5682" s="1" t="str">
        <f t="shared" si="367"/>
        <v>2012</v>
      </c>
      <c r="H5682" s="2">
        <f t="shared" si="368"/>
        <v>2</v>
      </c>
      <c r="I5682" s="2" t="b">
        <f t="shared" si="369"/>
        <v>0</v>
      </c>
      <c r="J5682" t="s">
        <v>44</v>
      </c>
      <c r="K5682">
        <v>7</v>
      </c>
      <c r="L5682">
        <v>1339.0239999999999</v>
      </c>
      <c r="M5682">
        <v>0.03</v>
      </c>
      <c r="N5682" t="s">
        <v>25</v>
      </c>
      <c r="O5682">
        <v>-211.51</v>
      </c>
      <c r="P5682">
        <v>218.75</v>
      </c>
      <c r="Q5682">
        <v>69.64</v>
      </c>
      <c r="R5682" t="s">
        <v>678</v>
      </c>
      <c r="S5682" t="s">
        <v>140</v>
      </c>
      <c r="T5682" t="s">
        <v>21</v>
      </c>
      <c r="U5682" t="s">
        <v>36</v>
      </c>
      <c r="V5682" t="s">
        <v>55</v>
      </c>
      <c r="W5682">
        <v>0.77</v>
      </c>
    </row>
    <row r="5683" spans="1:23" x14ac:dyDescent="0.3">
      <c r="A5683" t="s">
        <v>1210</v>
      </c>
      <c r="B5683" t="s">
        <v>1211</v>
      </c>
      <c r="D5683" s="1">
        <v>39818</v>
      </c>
      <c r="E5683" s="1">
        <v>39820</v>
      </c>
      <c r="F5683" s="1" t="str">
        <f t="shared" si="366"/>
        <v>January</v>
      </c>
      <c r="G5683" s="1" t="str">
        <f t="shared" si="367"/>
        <v>2009</v>
      </c>
      <c r="H5683" s="2">
        <f t="shared" si="368"/>
        <v>2</v>
      </c>
      <c r="I5683" s="2" t="b">
        <f t="shared" si="369"/>
        <v>0</v>
      </c>
      <c r="J5683" t="s">
        <v>24</v>
      </c>
      <c r="K5683">
        <v>23</v>
      </c>
      <c r="L5683">
        <v>725.43</v>
      </c>
      <c r="M5683">
        <v>0</v>
      </c>
      <c r="N5683" t="s">
        <v>18</v>
      </c>
      <c r="O5683">
        <v>245.97</v>
      </c>
      <c r="P5683">
        <v>30.98</v>
      </c>
      <c r="Q5683">
        <v>5.76</v>
      </c>
      <c r="R5683" t="s">
        <v>678</v>
      </c>
      <c r="S5683" t="s">
        <v>140</v>
      </c>
      <c r="T5683" t="s">
        <v>42</v>
      </c>
      <c r="U5683" t="s">
        <v>22</v>
      </c>
      <c r="V5683" t="s">
        <v>43</v>
      </c>
      <c r="W5683">
        <v>0.4</v>
      </c>
    </row>
    <row r="5684" spans="1:23" x14ac:dyDescent="0.3">
      <c r="A5684" t="s">
        <v>943</v>
      </c>
      <c r="B5684" t="s">
        <v>1655</v>
      </c>
      <c r="D5684" s="1">
        <v>40422</v>
      </c>
      <c r="E5684" s="1">
        <v>40422</v>
      </c>
      <c r="F5684" s="1" t="str">
        <f t="shared" si="366"/>
        <v>September</v>
      </c>
      <c r="G5684" s="1" t="str">
        <f t="shared" si="367"/>
        <v>2010</v>
      </c>
      <c r="H5684" s="2">
        <f t="shared" si="368"/>
        <v>0</v>
      </c>
      <c r="I5684" s="2" t="str">
        <f t="shared" si="369"/>
        <v>FREE DELIVERY</v>
      </c>
      <c r="J5684" t="s">
        <v>44</v>
      </c>
      <c r="K5684">
        <v>42</v>
      </c>
      <c r="L5684">
        <v>130.96</v>
      </c>
      <c r="M5684">
        <v>0.05</v>
      </c>
      <c r="N5684" t="s">
        <v>18</v>
      </c>
      <c r="O5684">
        <v>-66.739999999999995</v>
      </c>
      <c r="P5684">
        <v>3.14</v>
      </c>
      <c r="Q5684">
        <v>1.92</v>
      </c>
      <c r="R5684" t="s">
        <v>678</v>
      </c>
      <c r="S5684" t="s">
        <v>140</v>
      </c>
      <c r="T5684" t="s">
        <v>21</v>
      </c>
      <c r="U5684" t="s">
        <v>22</v>
      </c>
      <c r="V5684" t="s">
        <v>82</v>
      </c>
      <c r="W5684">
        <v>0.84</v>
      </c>
    </row>
    <row r="5685" spans="1:23" x14ac:dyDescent="0.3">
      <c r="A5685" t="s">
        <v>1675</v>
      </c>
      <c r="B5685" t="s">
        <v>1676</v>
      </c>
      <c r="D5685" s="1">
        <v>40862</v>
      </c>
      <c r="E5685" s="1">
        <v>40862</v>
      </c>
      <c r="F5685" s="1" t="str">
        <f t="shared" si="366"/>
        <v>November</v>
      </c>
      <c r="G5685" s="1" t="str">
        <f t="shared" si="367"/>
        <v>2011</v>
      </c>
      <c r="H5685" s="2">
        <f t="shared" si="368"/>
        <v>0</v>
      </c>
      <c r="I5685" s="2" t="str">
        <f t="shared" si="369"/>
        <v>FREE DELIVERY</v>
      </c>
      <c r="J5685" t="s">
        <v>17</v>
      </c>
      <c r="K5685">
        <v>29</v>
      </c>
      <c r="L5685">
        <v>11039.75</v>
      </c>
      <c r="M5685">
        <v>0.06</v>
      </c>
      <c r="N5685" t="s">
        <v>25</v>
      </c>
      <c r="O5685">
        <v>2148.9699999999998</v>
      </c>
      <c r="P5685">
        <v>400.97</v>
      </c>
      <c r="Q5685">
        <v>14.7</v>
      </c>
      <c r="R5685" t="s">
        <v>678</v>
      </c>
      <c r="S5685" t="s">
        <v>140</v>
      </c>
      <c r="T5685" t="s">
        <v>21</v>
      </c>
      <c r="U5685" t="s">
        <v>32</v>
      </c>
      <c r="V5685" t="s">
        <v>94</v>
      </c>
      <c r="W5685">
        <v>0.59</v>
      </c>
    </row>
    <row r="5686" spans="1:23" x14ac:dyDescent="0.3">
      <c r="A5686" t="s">
        <v>1675</v>
      </c>
      <c r="B5686" t="s">
        <v>1676</v>
      </c>
      <c r="D5686" s="1">
        <v>40862</v>
      </c>
      <c r="E5686" s="1">
        <v>40866</v>
      </c>
      <c r="F5686" s="1" t="str">
        <f t="shared" si="366"/>
        <v>November</v>
      </c>
      <c r="G5686" s="1" t="str">
        <f t="shared" si="367"/>
        <v>2011</v>
      </c>
      <c r="H5686" s="2">
        <f t="shared" si="368"/>
        <v>4</v>
      </c>
      <c r="I5686" s="2" t="b">
        <f t="shared" si="369"/>
        <v>0</v>
      </c>
      <c r="J5686" t="s">
        <v>17</v>
      </c>
      <c r="K5686">
        <v>30</v>
      </c>
      <c r="L5686">
        <v>4982.9440000000004</v>
      </c>
      <c r="M5686">
        <v>7.0000000000000007E-2</v>
      </c>
      <c r="N5686" t="s">
        <v>25</v>
      </c>
      <c r="O5686">
        <v>693.69</v>
      </c>
      <c r="P5686">
        <v>217.85</v>
      </c>
      <c r="Q5686">
        <v>29.1</v>
      </c>
      <c r="R5686" t="s">
        <v>678</v>
      </c>
      <c r="S5686" t="s">
        <v>140</v>
      </c>
      <c r="T5686" t="s">
        <v>21</v>
      </c>
      <c r="U5686" t="s">
        <v>36</v>
      </c>
      <c r="V5686" t="s">
        <v>55</v>
      </c>
      <c r="W5686">
        <v>0.68</v>
      </c>
    </row>
    <row r="5687" spans="1:23" x14ac:dyDescent="0.3">
      <c r="A5687" t="s">
        <v>1535</v>
      </c>
      <c r="B5687" t="s">
        <v>1536</v>
      </c>
      <c r="D5687" s="1">
        <v>40500</v>
      </c>
      <c r="E5687" s="1">
        <v>40501</v>
      </c>
      <c r="F5687" s="1" t="str">
        <f t="shared" si="366"/>
        <v>November</v>
      </c>
      <c r="G5687" s="1" t="str">
        <f t="shared" si="367"/>
        <v>2010</v>
      </c>
      <c r="H5687" s="2">
        <f t="shared" si="368"/>
        <v>1</v>
      </c>
      <c r="I5687" s="2" t="b">
        <f t="shared" si="369"/>
        <v>0</v>
      </c>
      <c r="J5687" t="s">
        <v>34</v>
      </c>
      <c r="K5687">
        <v>12</v>
      </c>
      <c r="L5687">
        <v>31.77</v>
      </c>
      <c r="M5687">
        <v>0.04</v>
      </c>
      <c r="N5687" t="s">
        <v>18</v>
      </c>
      <c r="O5687">
        <v>8.34</v>
      </c>
      <c r="P5687">
        <v>2.61</v>
      </c>
      <c r="Q5687">
        <v>0.5</v>
      </c>
      <c r="R5687" t="s">
        <v>678</v>
      </c>
      <c r="S5687" t="s">
        <v>140</v>
      </c>
      <c r="T5687" t="s">
        <v>21</v>
      </c>
      <c r="U5687" t="s">
        <v>22</v>
      </c>
      <c r="V5687" t="s">
        <v>57</v>
      </c>
      <c r="W5687">
        <v>0.39</v>
      </c>
    </row>
    <row r="5688" spans="1:23" x14ac:dyDescent="0.3">
      <c r="A5688" t="s">
        <v>1535</v>
      </c>
      <c r="B5688" t="s">
        <v>1536</v>
      </c>
      <c r="D5688" s="1">
        <v>40500</v>
      </c>
      <c r="E5688" s="1">
        <v>40501</v>
      </c>
      <c r="F5688" s="1" t="str">
        <f t="shared" si="366"/>
        <v>November</v>
      </c>
      <c r="G5688" s="1" t="str">
        <f t="shared" si="367"/>
        <v>2010</v>
      </c>
      <c r="H5688" s="2">
        <f t="shared" si="368"/>
        <v>1</v>
      </c>
      <c r="I5688" s="2" t="b">
        <f t="shared" si="369"/>
        <v>0</v>
      </c>
      <c r="J5688" t="s">
        <v>34</v>
      </c>
      <c r="K5688">
        <v>33</v>
      </c>
      <c r="L5688">
        <v>208.05</v>
      </c>
      <c r="M5688">
        <v>0.01</v>
      </c>
      <c r="N5688" t="s">
        <v>18</v>
      </c>
      <c r="O5688">
        <v>46.01</v>
      </c>
      <c r="P5688">
        <v>5.98</v>
      </c>
      <c r="Q5688">
        <v>0.96</v>
      </c>
      <c r="R5688" t="s">
        <v>678</v>
      </c>
      <c r="S5688" t="s">
        <v>140</v>
      </c>
      <c r="T5688" t="s">
        <v>21</v>
      </c>
      <c r="U5688" t="s">
        <v>22</v>
      </c>
      <c r="V5688" t="s">
        <v>60</v>
      </c>
      <c r="W5688">
        <v>0.6</v>
      </c>
    </row>
    <row r="5689" spans="1:23" x14ac:dyDescent="0.3">
      <c r="A5689" t="s">
        <v>1535</v>
      </c>
      <c r="B5689" t="s">
        <v>1536</v>
      </c>
      <c r="D5689" s="1">
        <v>40506</v>
      </c>
      <c r="E5689" s="1">
        <v>40508</v>
      </c>
      <c r="F5689" s="1" t="str">
        <f t="shared" si="366"/>
        <v>November</v>
      </c>
      <c r="G5689" s="1" t="str">
        <f t="shared" si="367"/>
        <v>2010</v>
      </c>
      <c r="H5689" s="2">
        <f t="shared" si="368"/>
        <v>2</v>
      </c>
      <c r="I5689" s="2" t="b">
        <f t="shared" si="369"/>
        <v>0</v>
      </c>
      <c r="J5689" t="s">
        <v>34</v>
      </c>
      <c r="K5689">
        <v>25</v>
      </c>
      <c r="L5689">
        <v>827.47</v>
      </c>
      <c r="M5689">
        <v>0</v>
      </c>
      <c r="N5689" t="s">
        <v>18</v>
      </c>
      <c r="O5689">
        <v>45.37</v>
      </c>
      <c r="P5689">
        <v>30.98</v>
      </c>
      <c r="Q5689">
        <v>6.5</v>
      </c>
      <c r="R5689" t="s">
        <v>678</v>
      </c>
      <c r="S5689" t="s">
        <v>140</v>
      </c>
      <c r="T5689" t="s">
        <v>21</v>
      </c>
      <c r="U5689" t="s">
        <v>32</v>
      </c>
      <c r="V5689" t="s">
        <v>48</v>
      </c>
      <c r="W5689">
        <v>0.64</v>
      </c>
    </row>
    <row r="5690" spans="1:23" x14ac:dyDescent="0.3">
      <c r="A5690" t="s">
        <v>908</v>
      </c>
      <c r="B5690" t="s">
        <v>1081</v>
      </c>
      <c r="D5690" s="1">
        <v>40460</v>
      </c>
      <c r="E5690" s="1">
        <v>40467</v>
      </c>
      <c r="F5690" s="1" t="str">
        <f t="shared" si="366"/>
        <v>October</v>
      </c>
      <c r="G5690" s="1" t="str">
        <f t="shared" si="367"/>
        <v>2010</v>
      </c>
      <c r="H5690" s="2">
        <f t="shared" si="368"/>
        <v>7</v>
      </c>
      <c r="I5690" s="2" t="b">
        <f t="shared" si="369"/>
        <v>0</v>
      </c>
      <c r="J5690" t="s">
        <v>17</v>
      </c>
      <c r="K5690">
        <v>50</v>
      </c>
      <c r="L5690">
        <v>7017.42</v>
      </c>
      <c r="M5690">
        <v>0.08</v>
      </c>
      <c r="N5690" t="s">
        <v>18</v>
      </c>
      <c r="O5690">
        <v>595.20000000000005</v>
      </c>
      <c r="P5690">
        <v>140.85</v>
      </c>
      <c r="Q5690">
        <v>19.989999999999998</v>
      </c>
      <c r="R5690" t="s">
        <v>678</v>
      </c>
      <c r="S5690" t="s">
        <v>140</v>
      </c>
      <c r="T5690" t="s">
        <v>27</v>
      </c>
      <c r="U5690" t="s">
        <v>22</v>
      </c>
      <c r="V5690" t="s">
        <v>23</v>
      </c>
      <c r="W5690">
        <v>0.73</v>
      </c>
    </row>
    <row r="5691" spans="1:23" x14ac:dyDescent="0.3">
      <c r="A5691" t="s">
        <v>934</v>
      </c>
      <c r="B5691" t="s">
        <v>1165</v>
      </c>
      <c r="D5691" s="1">
        <v>40636</v>
      </c>
      <c r="E5691" s="1">
        <v>40637</v>
      </c>
      <c r="F5691" s="1" t="str">
        <f t="shared" si="366"/>
        <v>April</v>
      </c>
      <c r="G5691" s="1" t="str">
        <f t="shared" si="367"/>
        <v>2011</v>
      </c>
      <c r="H5691" s="2">
        <f t="shared" si="368"/>
        <v>1</v>
      </c>
      <c r="I5691" s="2" t="b">
        <f t="shared" si="369"/>
        <v>0</v>
      </c>
      <c r="J5691" t="s">
        <v>34</v>
      </c>
      <c r="K5691">
        <v>26</v>
      </c>
      <c r="L5691">
        <v>1075.9100000000001</v>
      </c>
      <c r="M5691">
        <v>0.03</v>
      </c>
      <c r="N5691" t="s">
        <v>18</v>
      </c>
      <c r="O5691">
        <v>34.42</v>
      </c>
      <c r="P5691">
        <v>39.979999999999997</v>
      </c>
      <c r="Q5691">
        <v>7.12</v>
      </c>
      <c r="R5691" t="s">
        <v>678</v>
      </c>
      <c r="S5691" t="s">
        <v>140</v>
      </c>
      <c r="T5691" t="s">
        <v>27</v>
      </c>
      <c r="U5691" t="s">
        <v>32</v>
      </c>
      <c r="V5691" t="s">
        <v>48</v>
      </c>
      <c r="W5691">
        <v>0.67</v>
      </c>
    </row>
    <row r="5692" spans="1:23" x14ac:dyDescent="0.3">
      <c r="A5692" t="s">
        <v>934</v>
      </c>
      <c r="B5692" t="s">
        <v>1165</v>
      </c>
      <c r="D5692" s="1">
        <v>40636</v>
      </c>
      <c r="E5692" s="1">
        <v>40637</v>
      </c>
      <c r="F5692" s="1" t="str">
        <f t="shared" si="366"/>
        <v>April</v>
      </c>
      <c r="G5692" s="1" t="str">
        <f t="shared" si="367"/>
        <v>2011</v>
      </c>
      <c r="H5692" s="2">
        <f t="shared" si="368"/>
        <v>1</v>
      </c>
      <c r="I5692" s="2" t="b">
        <f t="shared" si="369"/>
        <v>0</v>
      </c>
      <c r="J5692" t="s">
        <v>34</v>
      </c>
      <c r="K5692">
        <v>21</v>
      </c>
      <c r="L5692">
        <v>1176.8589999999999</v>
      </c>
      <c r="M5692">
        <v>0.03</v>
      </c>
      <c r="N5692" t="s">
        <v>18</v>
      </c>
      <c r="O5692">
        <v>137.86000000000001</v>
      </c>
      <c r="P5692">
        <v>65.989999999999995</v>
      </c>
      <c r="Q5692">
        <v>3.99</v>
      </c>
      <c r="R5692" t="s">
        <v>678</v>
      </c>
      <c r="S5692" t="s">
        <v>140</v>
      </c>
      <c r="T5692" t="s">
        <v>27</v>
      </c>
      <c r="U5692" t="s">
        <v>32</v>
      </c>
      <c r="V5692" t="s">
        <v>33</v>
      </c>
      <c r="W5692">
        <v>0.59</v>
      </c>
    </row>
    <row r="5693" spans="1:23" x14ac:dyDescent="0.3">
      <c r="A5693" t="s">
        <v>934</v>
      </c>
      <c r="B5693" t="s">
        <v>1165</v>
      </c>
      <c r="D5693" s="1">
        <v>40172</v>
      </c>
      <c r="E5693" s="1">
        <v>40179</v>
      </c>
      <c r="F5693" s="1" t="str">
        <f t="shared" si="366"/>
        <v>January</v>
      </c>
      <c r="G5693" s="1" t="str">
        <f t="shared" si="367"/>
        <v>2010</v>
      </c>
      <c r="H5693" s="2">
        <f t="shared" si="368"/>
        <v>7</v>
      </c>
      <c r="I5693" s="2" t="b">
        <f t="shared" si="369"/>
        <v>0</v>
      </c>
      <c r="J5693" t="s">
        <v>17</v>
      </c>
      <c r="K5693">
        <v>39</v>
      </c>
      <c r="L5693">
        <v>651.45000000000005</v>
      </c>
      <c r="M5693">
        <v>7.0000000000000007E-2</v>
      </c>
      <c r="N5693" t="s">
        <v>18</v>
      </c>
      <c r="O5693">
        <v>-160.56</v>
      </c>
      <c r="P5693">
        <v>17.7</v>
      </c>
      <c r="Q5693">
        <v>9.4700000000000006</v>
      </c>
      <c r="R5693" t="s">
        <v>678</v>
      </c>
      <c r="S5693" t="s">
        <v>140</v>
      </c>
      <c r="T5693" t="s">
        <v>27</v>
      </c>
      <c r="U5693" t="s">
        <v>22</v>
      </c>
      <c r="V5693" t="s">
        <v>23</v>
      </c>
      <c r="W5693">
        <v>0.59</v>
      </c>
    </row>
    <row r="5694" spans="1:23" x14ac:dyDescent="0.3">
      <c r="A5694" t="s">
        <v>1204</v>
      </c>
      <c r="B5694" t="s">
        <v>1681</v>
      </c>
      <c r="D5694" s="1">
        <v>40538</v>
      </c>
      <c r="E5694" s="1">
        <v>40538</v>
      </c>
      <c r="F5694" s="1" t="str">
        <f t="shared" si="366"/>
        <v>December</v>
      </c>
      <c r="G5694" s="1" t="str">
        <f t="shared" si="367"/>
        <v>2010</v>
      </c>
      <c r="H5694" s="2">
        <f t="shared" si="368"/>
        <v>0</v>
      </c>
      <c r="I5694" s="2" t="str">
        <f t="shared" si="369"/>
        <v>FREE DELIVERY</v>
      </c>
      <c r="J5694" t="s">
        <v>44</v>
      </c>
      <c r="K5694">
        <v>34</v>
      </c>
      <c r="L5694">
        <v>536.25</v>
      </c>
      <c r="M5694">
        <v>0.06</v>
      </c>
      <c r="N5694" t="s">
        <v>39</v>
      </c>
      <c r="O5694">
        <v>-166.75</v>
      </c>
      <c r="P5694">
        <v>15.99</v>
      </c>
      <c r="Q5694">
        <v>13.18</v>
      </c>
      <c r="R5694" t="s">
        <v>678</v>
      </c>
      <c r="S5694" t="s">
        <v>140</v>
      </c>
      <c r="T5694" t="s">
        <v>42</v>
      </c>
      <c r="U5694" t="s">
        <v>22</v>
      </c>
      <c r="V5694" t="s">
        <v>29</v>
      </c>
      <c r="W5694">
        <v>0.37</v>
      </c>
    </row>
    <row r="5695" spans="1:23" x14ac:dyDescent="0.3">
      <c r="A5695" t="s">
        <v>1204</v>
      </c>
      <c r="B5695" t="s">
        <v>1681</v>
      </c>
      <c r="D5695" s="1">
        <v>40538</v>
      </c>
      <c r="E5695" s="1">
        <v>40539</v>
      </c>
      <c r="F5695" s="1" t="str">
        <f t="shared" si="366"/>
        <v>December</v>
      </c>
      <c r="G5695" s="1" t="str">
        <f t="shared" si="367"/>
        <v>2010</v>
      </c>
      <c r="H5695" s="2">
        <f t="shared" si="368"/>
        <v>1</v>
      </c>
      <c r="I5695" s="2" t="b">
        <f t="shared" si="369"/>
        <v>0</v>
      </c>
      <c r="J5695" t="s">
        <v>44</v>
      </c>
      <c r="K5695">
        <v>1</v>
      </c>
      <c r="L5695">
        <v>5.73</v>
      </c>
      <c r="M5695">
        <v>0.01</v>
      </c>
      <c r="N5695" t="s">
        <v>18</v>
      </c>
      <c r="O5695">
        <v>-1.84</v>
      </c>
      <c r="P5695">
        <v>4.9800000000000004</v>
      </c>
      <c r="Q5695">
        <v>0.8</v>
      </c>
      <c r="R5695" t="s">
        <v>678</v>
      </c>
      <c r="S5695" t="s">
        <v>140</v>
      </c>
      <c r="T5695" t="s">
        <v>42</v>
      </c>
      <c r="U5695" t="s">
        <v>22</v>
      </c>
      <c r="V5695" t="s">
        <v>43</v>
      </c>
      <c r="W5695">
        <v>0.36</v>
      </c>
    </row>
    <row r="5696" spans="1:23" x14ac:dyDescent="0.3">
      <c r="A5696" t="s">
        <v>1063</v>
      </c>
      <c r="B5696" t="s">
        <v>1288</v>
      </c>
      <c r="D5696" s="1">
        <v>40831</v>
      </c>
      <c r="E5696" s="1">
        <v>40833</v>
      </c>
      <c r="F5696" s="1" t="str">
        <f t="shared" si="366"/>
        <v>October</v>
      </c>
      <c r="G5696" s="1" t="str">
        <f t="shared" si="367"/>
        <v>2011</v>
      </c>
      <c r="H5696" s="2">
        <f t="shared" si="368"/>
        <v>2</v>
      </c>
      <c r="I5696" s="2" t="b">
        <f t="shared" si="369"/>
        <v>0</v>
      </c>
      <c r="J5696" t="s">
        <v>44</v>
      </c>
      <c r="K5696">
        <v>13</v>
      </c>
      <c r="L5696">
        <v>189.99</v>
      </c>
      <c r="M5696">
        <v>0.03</v>
      </c>
      <c r="N5696" t="s">
        <v>39</v>
      </c>
      <c r="O5696">
        <v>72.819999999999993</v>
      </c>
      <c r="P5696">
        <v>12.97</v>
      </c>
      <c r="Q5696">
        <v>1.49</v>
      </c>
      <c r="R5696" t="s">
        <v>678</v>
      </c>
      <c r="S5696" t="s">
        <v>140</v>
      </c>
      <c r="T5696" t="s">
        <v>42</v>
      </c>
      <c r="U5696" t="s">
        <v>22</v>
      </c>
      <c r="V5696" t="s">
        <v>29</v>
      </c>
      <c r="W5696">
        <v>0.35</v>
      </c>
    </row>
    <row r="5697" spans="1:23" x14ac:dyDescent="0.3">
      <c r="A5697" t="s">
        <v>1022</v>
      </c>
      <c r="B5697" t="s">
        <v>909</v>
      </c>
      <c r="D5697" s="1">
        <v>39828</v>
      </c>
      <c r="E5697" s="1">
        <v>39829</v>
      </c>
      <c r="F5697" s="1" t="str">
        <f t="shared" si="366"/>
        <v>January</v>
      </c>
      <c r="G5697" s="1" t="str">
        <f t="shared" si="367"/>
        <v>2009</v>
      </c>
      <c r="H5697" s="2">
        <f t="shared" si="368"/>
        <v>1</v>
      </c>
      <c r="I5697" s="2" t="b">
        <f t="shared" si="369"/>
        <v>0</v>
      </c>
      <c r="J5697" t="s">
        <v>24</v>
      </c>
      <c r="K5697">
        <v>25</v>
      </c>
      <c r="L5697">
        <v>201.06</v>
      </c>
      <c r="M5697">
        <v>0.08</v>
      </c>
      <c r="N5697" t="s">
        <v>39</v>
      </c>
      <c r="O5697">
        <v>-80.86</v>
      </c>
      <c r="P5697">
        <v>8.09</v>
      </c>
      <c r="Q5697">
        <v>7.96</v>
      </c>
      <c r="R5697" t="s">
        <v>678</v>
      </c>
      <c r="S5697" t="s">
        <v>140</v>
      </c>
      <c r="T5697" t="s">
        <v>42</v>
      </c>
      <c r="U5697" t="s">
        <v>36</v>
      </c>
      <c r="V5697" t="s">
        <v>37</v>
      </c>
      <c r="W5697">
        <v>0.49</v>
      </c>
    </row>
    <row r="5698" spans="1:23" x14ac:dyDescent="0.3">
      <c r="A5698" t="s">
        <v>1168</v>
      </c>
      <c r="B5698" t="s">
        <v>1464</v>
      </c>
      <c r="D5698" s="1">
        <v>40820</v>
      </c>
      <c r="E5698" s="1">
        <v>40822</v>
      </c>
      <c r="F5698" s="1" t="str">
        <f t="shared" si="366"/>
        <v>October</v>
      </c>
      <c r="G5698" s="1" t="str">
        <f t="shared" si="367"/>
        <v>2011</v>
      </c>
      <c r="H5698" s="2">
        <f t="shared" si="368"/>
        <v>2</v>
      </c>
      <c r="I5698" s="2" t="b">
        <f t="shared" si="369"/>
        <v>0</v>
      </c>
      <c r="J5698" t="s">
        <v>34</v>
      </c>
      <c r="K5698">
        <v>46</v>
      </c>
      <c r="L5698">
        <v>459.26</v>
      </c>
      <c r="M5698">
        <v>0.08</v>
      </c>
      <c r="N5698" t="s">
        <v>18</v>
      </c>
      <c r="O5698">
        <v>-54.12</v>
      </c>
      <c r="P5698">
        <v>10.23</v>
      </c>
      <c r="Q5698">
        <v>4.68</v>
      </c>
      <c r="R5698" t="s">
        <v>678</v>
      </c>
      <c r="S5698" t="s">
        <v>140</v>
      </c>
      <c r="T5698" t="s">
        <v>21</v>
      </c>
      <c r="U5698" t="s">
        <v>22</v>
      </c>
      <c r="V5698" t="s">
        <v>82</v>
      </c>
      <c r="W5698">
        <v>0.59</v>
      </c>
    </row>
    <row r="5699" spans="1:23" x14ac:dyDescent="0.3">
      <c r="A5699" t="s">
        <v>908</v>
      </c>
      <c r="B5699" t="s">
        <v>1081</v>
      </c>
      <c r="D5699" s="1">
        <v>40151</v>
      </c>
      <c r="E5699" s="1">
        <v>40155</v>
      </c>
      <c r="F5699" s="1" t="str">
        <f t="shared" ref="F5699:F5762" si="370">TEXT(E5699,"mmmm")</f>
        <v>December</v>
      </c>
      <c r="G5699" s="1" t="str">
        <f t="shared" ref="G5699:G5762" si="371">TEXT(E5699,"yyyy")</f>
        <v>2009</v>
      </c>
      <c r="H5699" s="2">
        <f t="shared" ref="H5699:H5762" si="372">E5699-D5699</f>
        <v>4</v>
      </c>
      <c r="I5699" s="2" t="b">
        <f t="shared" ref="I5699:I5762" si="373">IF(H5699&lt;1,IF(AND(H5699&gt;0,H5699&lt;2),"ONE DAY", "FREE DELIVERY"))</f>
        <v>0</v>
      </c>
      <c r="J5699" t="s">
        <v>17</v>
      </c>
      <c r="K5699">
        <v>48</v>
      </c>
      <c r="L5699">
        <v>410.35</v>
      </c>
      <c r="M5699">
        <v>0.1</v>
      </c>
      <c r="N5699" t="s">
        <v>39</v>
      </c>
      <c r="O5699">
        <v>114.02</v>
      </c>
      <c r="P5699">
        <v>9.11</v>
      </c>
      <c r="Q5699">
        <v>2.15</v>
      </c>
      <c r="R5699" t="s">
        <v>678</v>
      </c>
      <c r="S5699" t="s">
        <v>140</v>
      </c>
      <c r="T5699" t="s">
        <v>27</v>
      </c>
      <c r="U5699" t="s">
        <v>22</v>
      </c>
      <c r="V5699" t="s">
        <v>43</v>
      </c>
      <c r="W5699">
        <v>0.4</v>
      </c>
    </row>
    <row r="5700" spans="1:23" x14ac:dyDescent="0.3">
      <c r="A5700" t="s">
        <v>1168</v>
      </c>
      <c r="B5700" t="s">
        <v>1464</v>
      </c>
      <c r="D5700" s="1">
        <v>40926</v>
      </c>
      <c r="E5700" s="1">
        <v>40926</v>
      </c>
      <c r="F5700" s="1" t="str">
        <f t="shared" si="370"/>
        <v>January</v>
      </c>
      <c r="G5700" s="1" t="str">
        <f t="shared" si="371"/>
        <v>2012</v>
      </c>
      <c r="H5700" s="2">
        <f t="shared" si="372"/>
        <v>0</v>
      </c>
      <c r="I5700" s="2" t="str">
        <f t="shared" si="373"/>
        <v>FREE DELIVERY</v>
      </c>
      <c r="J5700" t="s">
        <v>44</v>
      </c>
      <c r="K5700">
        <v>5</v>
      </c>
      <c r="L5700">
        <v>901.37400000000002</v>
      </c>
      <c r="M5700">
        <v>0.01</v>
      </c>
      <c r="N5700" t="s">
        <v>18</v>
      </c>
      <c r="O5700">
        <v>-648.65</v>
      </c>
      <c r="P5700">
        <v>205.99</v>
      </c>
      <c r="Q5700">
        <v>2.5</v>
      </c>
      <c r="R5700" t="s">
        <v>678</v>
      </c>
      <c r="S5700" t="s">
        <v>140</v>
      </c>
      <c r="T5700" t="s">
        <v>21</v>
      </c>
      <c r="U5700" t="s">
        <v>32</v>
      </c>
      <c r="V5700" t="s">
        <v>33</v>
      </c>
      <c r="W5700">
        <v>0.59</v>
      </c>
    </row>
    <row r="5701" spans="1:23" x14ac:dyDescent="0.3">
      <c r="A5701" t="s">
        <v>1022</v>
      </c>
      <c r="B5701" t="s">
        <v>909</v>
      </c>
      <c r="D5701" s="1">
        <v>40101</v>
      </c>
      <c r="E5701" s="1">
        <v>40103</v>
      </c>
      <c r="F5701" s="1" t="str">
        <f t="shared" si="370"/>
        <v>October</v>
      </c>
      <c r="G5701" s="1" t="str">
        <f t="shared" si="371"/>
        <v>2009</v>
      </c>
      <c r="H5701" s="2">
        <f t="shared" si="372"/>
        <v>2</v>
      </c>
      <c r="I5701" s="2" t="b">
        <f t="shared" si="373"/>
        <v>0</v>
      </c>
      <c r="J5701" t="s">
        <v>24</v>
      </c>
      <c r="K5701">
        <v>19</v>
      </c>
      <c r="L5701">
        <v>513.5</v>
      </c>
      <c r="M5701">
        <v>0.02</v>
      </c>
      <c r="N5701" t="s">
        <v>18</v>
      </c>
      <c r="O5701">
        <v>82.96</v>
      </c>
      <c r="P5701">
        <v>25.99</v>
      </c>
      <c r="Q5701">
        <v>5.37</v>
      </c>
      <c r="R5701" t="s">
        <v>678</v>
      </c>
      <c r="S5701" t="s">
        <v>140</v>
      </c>
      <c r="T5701" t="s">
        <v>42</v>
      </c>
      <c r="U5701" t="s">
        <v>22</v>
      </c>
      <c r="V5701" t="s">
        <v>60</v>
      </c>
      <c r="W5701">
        <v>0.56000000000000005</v>
      </c>
    </row>
    <row r="5702" spans="1:23" x14ac:dyDescent="0.3">
      <c r="A5702" t="s">
        <v>934</v>
      </c>
      <c r="B5702" t="s">
        <v>1165</v>
      </c>
      <c r="D5702" s="1">
        <v>40324</v>
      </c>
      <c r="E5702" s="1">
        <v>40326</v>
      </c>
      <c r="F5702" s="1" t="str">
        <f t="shared" si="370"/>
        <v>May</v>
      </c>
      <c r="G5702" s="1" t="str">
        <f t="shared" si="371"/>
        <v>2010</v>
      </c>
      <c r="H5702" s="2">
        <f t="shared" si="372"/>
        <v>2</v>
      </c>
      <c r="I5702" s="2" t="b">
        <f t="shared" si="373"/>
        <v>0</v>
      </c>
      <c r="J5702" t="s">
        <v>52</v>
      </c>
      <c r="K5702">
        <v>7</v>
      </c>
      <c r="L5702">
        <v>182.89</v>
      </c>
      <c r="M5702">
        <v>7.0000000000000007E-2</v>
      </c>
      <c r="N5702" t="s">
        <v>18</v>
      </c>
      <c r="O5702">
        <v>-99.3</v>
      </c>
      <c r="P5702">
        <v>27.48</v>
      </c>
      <c r="Q5702">
        <v>4</v>
      </c>
      <c r="R5702" t="s">
        <v>678</v>
      </c>
      <c r="S5702" t="s">
        <v>140</v>
      </c>
      <c r="T5702" t="s">
        <v>27</v>
      </c>
      <c r="U5702" t="s">
        <v>32</v>
      </c>
      <c r="V5702" t="s">
        <v>48</v>
      </c>
      <c r="W5702">
        <v>0.75</v>
      </c>
    </row>
    <row r="5703" spans="1:23" x14ac:dyDescent="0.3">
      <c r="A5703" t="s">
        <v>934</v>
      </c>
      <c r="B5703" t="s">
        <v>1165</v>
      </c>
      <c r="D5703" s="1">
        <v>40711</v>
      </c>
      <c r="E5703" s="1">
        <v>40712</v>
      </c>
      <c r="F5703" s="1" t="str">
        <f t="shared" si="370"/>
        <v>June</v>
      </c>
      <c r="G5703" s="1" t="str">
        <f t="shared" si="371"/>
        <v>2011</v>
      </c>
      <c r="H5703" s="2">
        <f t="shared" si="372"/>
        <v>1</v>
      </c>
      <c r="I5703" s="2" t="b">
        <f t="shared" si="373"/>
        <v>0</v>
      </c>
      <c r="J5703" t="s">
        <v>44</v>
      </c>
      <c r="K5703">
        <v>20</v>
      </c>
      <c r="L5703">
        <v>148.65</v>
      </c>
      <c r="M5703">
        <v>0.1</v>
      </c>
      <c r="N5703" t="s">
        <v>39</v>
      </c>
      <c r="O5703">
        <v>-142.78</v>
      </c>
      <c r="P5703">
        <v>7.28</v>
      </c>
      <c r="Q5703">
        <v>11.15</v>
      </c>
      <c r="R5703" t="s">
        <v>678</v>
      </c>
      <c r="S5703" t="s">
        <v>140</v>
      </c>
      <c r="T5703" t="s">
        <v>27</v>
      </c>
      <c r="U5703" t="s">
        <v>22</v>
      </c>
      <c r="V5703" t="s">
        <v>43</v>
      </c>
      <c r="W5703">
        <v>0.37</v>
      </c>
    </row>
    <row r="5704" spans="1:23" x14ac:dyDescent="0.3">
      <c r="A5704" t="s">
        <v>934</v>
      </c>
      <c r="B5704" t="s">
        <v>1165</v>
      </c>
      <c r="D5704" s="1">
        <v>40711</v>
      </c>
      <c r="E5704" s="1">
        <v>40712</v>
      </c>
      <c r="F5704" s="1" t="str">
        <f t="shared" si="370"/>
        <v>June</v>
      </c>
      <c r="G5704" s="1" t="str">
        <f t="shared" si="371"/>
        <v>2011</v>
      </c>
      <c r="H5704" s="2">
        <f t="shared" si="372"/>
        <v>1</v>
      </c>
      <c r="I5704" s="2" t="b">
        <f t="shared" si="373"/>
        <v>0</v>
      </c>
      <c r="J5704" t="s">
        <v>44</v>
      </c>
      <c r="K5704">
        <v>28</v>
      </c>
      <c r="L5704">
        <v>198.21</v>
      </c>
      <c r="M5704">
        <v>0.01</v>
      </c>
      <c r="N5704" t="s">
        <v>39</v>
      </c>
      <c r="O5704">
        <v>-163.28</v>
      </c>
      <c r="P5704">
        <v>6.48</v>
      </c>
      <c r="Q5704">
        <v>10.050000000000001</v>
      </c>
      <c r="R5704" t="s">
        <v>678</v>
      </c>
      <c r="S5704" t="s">
        <v>140</v>
      </c>
      <c r="T5704" t="s">
        <v>27</v>
      </c>
      <c r="U5704" t="s">
        <v>22</v>
      </c>
      <c r="V5704" t="s">
        <v>43</v>
      </c>
      <c r="W5704">
        <v>0.37</v>
      </c>
    </row>
    <row r="5705" spans="1:23" x14ac:dyDescent="0.3">
      <c r="A5705" t="s">
        <v>1063</v>
      </c>
      <c r="B5705" t="s">
        <v>1288</v>
      </c>
      <c r="D5705" s="1">
        <v>40219</v>
      </c>
      <c r="E5705" s="1">
        <v>40219</v>
      </c>
      <c r="F5705" s="1" t="str">
        <f t="shared" si="370"/>
        <v>February</v>
      </c>
      <c r="G5705" s="1" t="str">
        <f t="shared" si="371"/>
        <v>2010</v>
      </c>
      <c r="H5705" s="2">
        <f t="shared" si="372"/>
        <v>0</v>
      </c>
      <c r="I5705" s="2" t="str">
        <f t="shared" si="373"/>
        <v>FREE DELIVERY</v>
      </c>
      <c r="J5705" t="s">
        <v>17</v>
      </c>
      <c r="K5705">
        <v>1</v>
      </c>
      <c r="L5705">
        <v>5.63</v>
      </c>
      <c r="M5705">
        <v>0.03</v>
      </c>
      <c r="N5705" t="s">
        <v>18</v>
      </c>
      <c r="O5705">
        <v>-3.55</v>
      </c>
      <c r="P5705">
        <v>4.71</v>
      </c>
      <c r="Q5705">
        <v>0.7</v>
      </c>
      <c r="R5705" t="s">
        <v>678</v>
      </c>
      <c r="S5705" t="s">
        <v>140</v>
      </c>
      <c r="T5705" t="s">
        <v>42</v>
      </c>
      <c r="U5705" t="s">
        <v>22</v>
      </c>
      <c r="V5705" t="s">
        <v>46</v>
      </c>
      <c r="W5705">
        <v>0.8</v>
      </c>
    </row>
    <row r="5706" spans="1:23" x14ac:dyDescent="0.3">
      <c r="A5706" t="s">
        <v>1063</v>
      </c>
      <c r="B5706" t="s">
        <v>1288</v>
      </c>
      <c r="D5706" s="1">
        <v>40219</v>
      </c>
      <c r="E5706" s="1">
        <v>40224</v>
      </c>
      <c r="F5706" s="1" t="str">
        <f t="shared" si="370"/>
        <v>February</v>
      </c>
      <c r="G5706" s="1" t="str">
        <f t="shared" si="371"/>
        <v>2010</v>
      </c>
      <c r="H5706" s="2">
        <f t="shared" si="372"/>
        <v>5</v>
      </c>
      <c r="I5706" s="2" t="b">
        <f t="shared" si="373"/>
        <v>0</v>
      </c>
      <c r="J5706" t="s">
        <v>17</v>
      </c>
      <c r="K5706">
        <v>5</v>
      </c>
      <c r="L5706">
        <v>16.48</v>
      </c>
      <c r="M5706">
        <v>0.06</v>
      </c>
      <c r="N5706" t="s">
        <v>18</v>
      </c>
      <c r="O5706">
        <v>-0.33</v>
      </c>
      <c r="P5706">
        <v>3.08</v>
      </c>
      <c r="Q5706">
        <v>0.99</v>
      </c>
      <c r="R5706" t="s">
        <v>678</v>
      </c>
      <c r="S5706" t="s">
        <v>140</v>
      </c>
      <c r="T5706" t="s">
        <v>42</v>
      </c>
      <c r="U5706" t="s">
        <v>22</v>
      </c>
      <c r="V5706" t="s">
        <v>57</v>
      </c>
      <c r="W5706">
        <v>0.37</v>
      </c>
    </row>
    <row r="5707" spans="1:23" x14ac:dyDescent="0.3">
      <c r="A5707" t="s">
        <v>1063</v>
      </c>
      <c r="B5707" t="s">
        <v>1288</v>
      </c>
      <c r="D5707" s="1">
        <v>40219</v>
      </c>
      <c r="E5707" s="1">
        <v>40224</v>
      </c>
      <c r="F5707" s="1" t="str">
        <f t="shared" si="370"/>
        <v>February</v>
      </c>
      <c r="G5707" s="1" t="str">
        <f t="shared" si="371"/>
        <v>2010</v>
      </c>
      <c r="H5707" s="2">
        <f t="shared" si="372"/>
        <v>5</v>
      </c>
      <c r="I5707" s="2" t="b">
        <f t="shared" si="373"/>
        <v>0</v>
      </c>
      <c r="J5707" t="s">
        <v>17</v>
      </c>
      <c r="K5707">
        <v>38</v>
      </c>
      <c r="L5707">
        <v>15655.24</v>
      </c>
      <c r="M5707">
        <v>0.09</v>
      </c>
      <c r="N5707" t="s">
        <v>18</v>
      </c>
      <c r="O5707">
        <v>4818.29</v>
      </c>
      <c r="P5707">
        <v>419.19</v>
      </c>
      <c r="Q5707">
        <v>19.989999999999998</v>
      </c>
      <c r="R5707" t="s">
        <v>678</v>
      </c>
      <c r="S5707" t="s">
        <v>140</v>
      </c>
      <c r="T5707" t="s">
        <v>42</v>
      </c>
      <c r="U5707" t="s">
        <v>22</v>
      </c>
      <c r="V5707" t="s">
        <v>23</v>
      </c>
      <c r="W5707">
        <v>0.57999999999999996</v>
      </c>
    </row>
    <row r="5708" spans="1:23" x14ac:dyDescent="0.3">
      <c r="A5708" t="s">
        <v>1022</v>
      </c>
      <c r="B5708" t="s">
        <v>909</v>
      </c>
      <c r="D5708" s="1">
        <v>40684</v>
      </c>
      <c r="E5708" s="1">
        <v>40684</v>
      </c>
      <c r="F5708" s="1" t="str">
        <f t="shared" si="370"/>
        <v>May</v>
      </c>
      <c r="G5708" s="1" t="str">
        <f t="shared" si="371"/>
        <v>2011</v>
      </c>
      <c r="H5708" s="2">
        <f t="shared" si="372"/>
        <v>0</v>
      </c>
      <c r="I5708" s="2" t="str">
        <f t="shared" si="373"/>
        <v>FREE DELIVERY</v>
      </c>
      <c r="J5708" t="s">
        <v>17</v>
      </c>
      <c r="K5708">
        <v>7</v>
      </c>
      <c r="L5708">
        <v>189.73</v>
      </c>
      <c r="M5708">
        <v>0.01</v>
      </c>
      <c r="N5708" t="s">
        <v>18</v>
      </c>
      <c r="O5708">
        <v>43.17</v>
      </c>
      <c r="P5708">
        <v>24.95</v>
      </c>
      <c r="Q5708">
        <v>2.99</v>
      </c>
      <c r="R5708" t="s">
        <v>678</v>
      </c>
      <c r="S5708" t="s">
        <v>140</v>
      </c>
      <c r="T5708" t="s">
        <v>42</v>
      </c>
      <c r="U5708" t="s">
        <v>22</v>
      </c>
      <c r="V5708" t="s">
        <v>29</v>
      </c>
      <c r="W5708">
        <v>0.39</v>
      </c>
    </row>
    <row r="5709" spans="1:23" x14ac:dyDescent="0.3">
      <c r="A5709" t="s">
        <v>1022</v>
      </c>
      <c r="B5709" t="s">
        <v>909</v>
      </c>
      <c r="D5709" s="1">
        <v>40684</v>
      </c>
      <c r="E5709" s="1">
        <v>40686</v>
      </c>
      <c r="F5709" s="1" t="str">
        <f t="shared" si="370"/>
        <v>May</v>
      </c>
      <c r="G5709" s="1" t="str">
        <f t="shared" si="371"/>
        <v>2011</v>
      </c>
      <c r="H5709" s="2">
        <f t="shared" si="372"/>
        <v>2</v>
      </c>
      <c r="I5709" s="2" t="b">
        <f t="shared" si="373"/>
        <v>0</v>
      </c>
      <c r="J5709" t="s">
        <v>17</v>
      </c>
      <c r="K5709">
        <v>40</v>
      </c>
      <c r="L5709">
        <v>278.8</v>
      </c>
      <c r="M5709">
        <v>0.06</v>
      </c>
      <c r="N5709" t="s">
        <v>18</v>
      </c>
      <c r="O5709">
        <v>77.709999999999994</v>
      </c>
      <c r="P5709">
        <v>6.88</v>
      </c>
      <c r="Q5709">
        <v>2</v>
      </c>
      <c r="R5709" t="s">
        <v>678</v>
      </c>
      <c r="S5709" t="s">
        <v>140</v>
      </c>
      <c r="T5709" t="s">
        <v>42</v>
      </c>
      <c r="U5709" t="s">
        <v>22</v>
      </c>
      <c r="V5709" t="s">
        <v>43</v>
      </c>
      <c r="W5709">
        <v>0.39</v>
      </c>
    </row>
    <row r="5710" spans="1:23" x14ac:dyDescent="0.3">
      <c r="A5710" t="s">
        <v>934</v>
      </c>
      <c r="B5710" t="s">
        <v>1165</v>
      </c>
      <c r="D5710" s="1">
        <v>39995</v>
      </c>
      <c r="E5710" s="1">
        <v>39998</v>
      </c>
      <c r="F5710" s="1" t="str">
        <f t="shared" si="370"/>
        <v>July</v>
      </c>
      <c r="G5710" s="1" t="str">
        <f t="shared" si="371"/>
        <v>2009</v>
      </c>
      <c r="H5710" s="2">
        <f t="shared" si="372"/>
        <v>3</v>
      </c>
      <c r="I5710" s="2" t="b">
        <f t="shared" si="373"/>
        <v>0</v>
      </c>
      <c r="J5710" t="s">
        <v>52</v>
      </c>
      <c r="K5710">
        <v>6</v>
      </c>
      <c r="L5710">
        <v>2170.61</v>
      </c>
      <c r="M5710">
        <v>0.01</v>
      </c>
      <c r="N5710" t="s">
        <v>25</v>
      </c>
      <c r="O5710">
        <v>-62.29</v>
      </c>
      <c r="P5710">
        <v>348.21</v>
      </c>
      <c r="Q5710">
        <v>40.19</v>
      </c>
      <c r="R5710" t="s">
        <v>678</v>
      </c>
      <c r="S5710" t="s">
        <v>140</v>
      </c>
      <c r="T5710" t="s">
        <v>21</v>
      </c>
      <c r="U5710" t="s">
        <v>36</v>
      </c>
      <c r="V5710" t="s">
        <v>55</v>
      </c>
      <c r="W5710">
        <v>0.62</v>
      </c>
    </row>
    <row r="5711" spans="1:23" x14ac:dyDescent="0.3">
      <c r="A5711" t="s">
        <v>1168</v>
      </c>
      <c r="B5711" t="s">
        <v>1464</v>
      </c>
      <c r="D5711" s="1">
        <v>40505</v>
      </c>
      <c r="E5711" s="1">
        <v>40506</v>
      </c>
      <c r="F5711" s="1" t="str">
        <f t="shared" si="370"/>
        <v>November</v>
      </c>
      <c r="G5711" s="1" t="str">
        <f t="shared" si="371"/>
        <v>2010</v>
      </c>
      <c r="H5711" s="2">
        <f t="shared" si="372"/>
        <v>1</v>
      </c>
      <c r="I5711" s="2" t="b">
        <f t="shared" si="373"/>
        <v>0</v>
      </c>
      <c r="J5711" t="s">
        <v>34</v>
      </c>
      <c r="K5711">
        <v>29</v>
      </c>
      <c r="L5711">
        <v>163.04</v>
      </c>
      <c r="M5711">
        <v>0.08</v>
      </c>
      <c r="N5711" t="s">
        <v>18</v>
      </c>
      <c r="O5711">
        <v>58</v>
      </c>
      <c r="P5711">
        <v>5.84</v>
      </c>
      <c r="Q5711">
        <v>1</v>
      </c>
      <c r="R5711" t="s">
        <v>678</v>
      </c>
      <c r="S5711" t="s">
        <v>140</v>
      </c>
      <c r="T5711" t="s">
        <v>21</v>
      </c>
      <c r="U5711" t="s">
        <v>22</v>
      </c>
      <c r="V5711" t="s">
        <v>60</v>
      </c>
      <c r="W5711">
        <v>0.38</v>
      </c>
    </row>
    <row r="5712" spans="1:23" x14ac:dyDescent="0.3">
      <c r="A5712" t="s">
        <v>1168</v>
      </c>
      <c r="B5712" t="s">
        <v>1464</v>
      </c>
      <c r="D5712" s="1">
        <v>40505</v>
      </c>
      <c r="E5712" s="1">
        <v>40505</v>
      </c>
      <c r="F5712" s="1" t="str">
        <f t="shared" si="370"/>
        <v>November</v>
      </c>
      <c r="G5712" s="1" t="str">
        <f t="shared" si="371"/>
        <v>2010</v>
      </c>
      <c r="H5712" s="2">
        <f t="shared" si="372"/>
        <v>0</v>
      </c>
      <c r="I5712" s="2" t="str">
        <f t="shared" si="373"/>
        <v>FREE DELIVERY</v>
      </c>
      <c r="J5712" t="s">
        <v>34</v>
      </c>
      <c r="K5712">
        <v>31</v>
      </c>
      <c r="L5712">
        <v>9041.26</v>
      </c>
      <c r="M5712">
        <v>0.01</v>
      </c>
      <c r="N5712" t="s">
        <v>25</v>
      </c>
      <c r="O5712">
        <v>-383.03</v>
      </c>
      <c r="P5712">
        <v>286.85000000000002</v>
      </c>
      <c r="Q5712">
        <v>61.76</v>
      </c>
      <c r="R5712" t="s">
        <v>678</v>
      </c>
      <c r="S5712" t="s">
        <v>140</v>
      </c>
      <c r="T5712" t="s">
        <v>21</v>
      </c>
      <c r="U5712" t="s">
        <v>36</v>
      </c>
      <c r="V5712" t="s">
        <v>55</v>
      </c>
      <c r="W5712">
        <v>0.78</v>
      </c>
    </row>
    <row r="5713" spans="1:23" x14ac:dyDescent="0.3">
      <c r="A5713" t="s">
        <v>1063</v>
      </c>
      <c r="B5713" t="s">
        <v>1288</v>
      </c>
      <c r="D5713" s="1">
        <v>39956</v>
      </c>
      <c r="E5713" s="1">
        <v>39958</v>
      </c>
      <c r="F5713" s="1" t="str">
        <f t="shared" si="370"/>
        <v>May</v>
      </c>
      <c r="G5713" s="1" t="str">
        <f t="shared" si="371"/>
        <v>2009</v>
      </c>
      <c r="H5713" s="2">
        <f t="shared" si="372"/>
        <v>2</v>
      </c>
      <c r="I5713" s="2" t="b">
        <f t="shared" si="373"/>
        <v>0</v>
      </c>
      <c r="J5713" t="s">
        <v>34</v>
      </c>
      <c r="K5713">
        <v>46</v>
      </c>
      <c r="L5713">
        <v>3519.12</v>
      </c>
      <c r="M5713">
        <v>0.09</v>
      </c>
      <c r="N5713" t="s">
        <v>39</v>
      </c>
      <c r="O5713">
        <v>315.33</v>
      </c>
      <c r="P5713">
        <v>77.510000000000005</v>
      </c>
      <c r="Q5713">
        <v>4</v>
      </c>
      <c r="R5713" t="s">
        <v>678</v>
      </c>
      <c r="S5713" t="s">
        <v>140</v>
      </c>
      <c r="T5713" t="s">
        <v>42</v>
      </c>
      <c r="U5713" t="s">
        <v>32</v>
      </c>
      <c r="V5713" t="s">
        <v>48</v>
      </c>
      <c r="W5713">
        <v>0.76</v>
      </c>
    </row>
    <row r="5714" spans="1:23" x14ac:dyDescent="0.3">
      <c r="A5714" t="s">
        <v>1063</v>
      </c>
      <c r="B5714" t="s">
        <v>1288</v>
      </c>
      <c r="D5714" s="1">
        <v>39956</v>
      </c>
      <c r="E5714" s="1">
        <v>39958</v>
      </c>
      <c r="F5714" s="1" t="str">
        <f t="shared" si="370"/>
        <v>May</v>
      </c>
      <c r="G5714" s="1" t="str">
        <f t="shared" si="371"/>
        <v>2009</v>
      </c>
      <c r="H5714" s="2">
        <f t="shared" si="372"/>
        <v>2</v>
      </c>
      <c r="I5714" s="2" t="b">
        <f t="shared" si="373"/>
        <v>0</v>
      </c>
      <c r="J5714" t="s">
        <v>34</v>
      </c>
      <c r="K5714">
        <v>37</v>
      </c>
      <c r="L5714">
        <v>108.33</v>
      </c>
      <c r="M5714">
        <v>0</v>
      </c>
      <c r="N5714" t="s">
        <v>18</v>
      </c>
      <c r="O5714">
        <v>17</v>
      </c>
      <c r="P5714">
        <v>2.88</v>
      </c>
      <c r="Q5714">
        <v>0.7</v>
      </c>
      <c r="R5714" t="s">
        <v>678</v>
      </c>
      <c r="S5714" t="s">
        <v>140</v>
      </c>
      <c r="T5714" t="s">
        <v>42</v>
      </c>
      <c r="U5714" t="s">
        <v>22</v>
      </c>
      <c r="V5714" t="s">
        <v>60</v>
      </c>
      <c r="W5714">
        <v>0.56000000000000005</v>
      </c>
    </row>
    <row r="5715" spans="1:23" x14ac:dyDescent="0.3">
      <c r="A5715" t="s">
        <v>908</v>
      </c>
      <c r="B5715" t="s">
        <v>1081</v>
      </c>
      <c r="D5715" s="1">
        <v>39876</v>
      </c>
      <c r="E5715" s="1">
        <v>39877</v>
      </c>
      <c r="F5715" s="1" t="str">
        <f t="shared" si="370"/>
        <v>March</v>
      </c>
      <c r="G5715" s="1" t="str">
        <f t="shared" si="371"/>
        <v>2009</v>
      </c>
      <c r="H5715" s="2">
        <f t="shared" si="372"/>
        <v>1</v>
      </c>
      <c r="I5715" s="2" t="b">
        <f t="shared" si="373"/>
        <v>0</v>
      </c>
      <c r="J5715" t="s">
        <v>52</v>
      </c>
      <c r="K5715">
        <v>14</v>
      </c>
      <c r="L5715">
        <v>3950.6</v>
      </c>
      <c r="M5715">
        <v>0.02</v>
      </c>
      <c r="N5715" t="s">
        <v>25</v>
      </c>
      <c r="O5715">
        <v>-477.66</v>
      </c>
      <c r="P5715">
        <v>280.98</v>
      </c>
      <c r="Q5715">
        <v>57</v>
      </c>
      <c r="R5715" t="s">
        <v>678</v>
      </c>
      <c r="S5715" t="s">
        <v>140</v>
      </c>
      <c r="T5715" t="s">
        <v>27</v>
      </c>
      <c r="U5715" t="s">
        <v>36</v>
      </c>
      <c r="V5715" t="s">
        <v>67</v>
      </c>
      <c r="W5715">
        <v>0.78</v>
      </c>
    </row>
    <row r="5716" spans="1:23" x14ac:dyDescent="0.3">
      <c r="A5716" t="s">
        <v>934</v>
      </c>
      <c r="B5716" t="s">
        <v>1165</v>
      </c>
      <c r="D5716" s="1">
        <v>40328</v>
      </c>
      <c r="E5716" s="1">
        <v>40330</v>
      </c>
      <c r="F5716" s="1" t="str">
        <f t="shared" si="370"/>
        <v>June</v>
      </c>
      <c r="G5716" s="1" t="str">
        <f t="shared" si="371"/>
        <v>2010</v>
      </c>
      <c r="H5716" s="2">
        <f t="shared" si="372"/>
        <v>2</v>
      </c>
      <c r="I5716" s="2" t="b">
        <f t="shared" si="373"/>
        <v>0</v>
      </c>
      <c r="J5716" t="s">
        <v>44</v>
      </c>
      <c r="K5716">
        <v>12</v>
      </c>
      <c r="L5716">
        <v>254.12</v>
      </c>
      <c r="M5716">
        <v>0.06</v>
      </c>
      <c r="N5716" t="s">
        <v>18</v>
      </c>
      <c r="O5716">
        <v>-64.97</v>
      </c>
      <c r="P5716">
        <v>20.95</v>
      </c>
      <c r="Q5716">
        <v>5.99</v>
      </c>
      <c r="R5716" t="s">
        <v>678</v>
      </c>
      <c r="S5716" t="s">
        <v>140</v>
      </c>
      <c r="T5716" t="s">
        <v>21</v>
      </c>
      <c r="U5716" t="s">
        <v>32</v>
      </c>
      <c r="V5716" t="s">
        <v>48</v>
      </c>
      <c r="W5716">
        <v>0.65</v>
      </c>
    </row>
    <row r="5717" spans="1:23" x14ac:dyDescent="0.3">
      <c r="A5717" t="s">
        <v>934</v>
      </c>
      <c r="B5717" t="s">
        <v>1165</v>
      </c>
      <c r="D5717" s="1">
        <v>40328</v>
      </c>
      <c r="E5717" s="1">
        <v>40329</v>
      </c>
      <c r="F5717" s="1" t="str">
        <f t="shared" si="370"/>
        <v>May</v>
      </c>
      <c r="G5717" s="1" t="str">
        <f t="shared" si="371"/>
        <v>2010</v>
      </c>
      <c r="H5717" s="2">
        <f t="shared" si="372"/>
        <v>1</v>
      </c>
      <c r="I5717" s="2" t="b">
        <f t="shared" si="373"/>
        <v>0</v>
      </c>
      <c r="J5717" t="s">
        <v>44</v>
      </c>
      <c r="K5717">
        <v>37</v>
      </c>
      <c r="L5717">
        <v>767.04</v>
      </c>
      <c r="M5717">
        <v>0.02</v>
      </c>
      <c r="N5717" t="s">
        <v>18</v>
      </c>
      <c r="O5717">
        <v>238.84</v>
      </c>
      <c r="P5717">
        <v>20.89</v>
      </c>
      <c r="Q5717">
        <v>1.99</v>
      </c>
      <c r="R5717" t="s">
        <v>678</v>
      </c>
      <c r="S5717" t="s">
        <v>140</v>
      </c>
      <c r="T5717" t="s">
        <v>21</v>
      </c>
      <c r="U5717" t="s">
        <v>32</v>
      </c>
      <c r="V5717" t="s">
        <v>48</v>
      </c>
      <c r="W5717">
        <v>0.48</v>
      </c>
    </row>
    <row r="5718" spans="1:23" x14ac:dyDescent="0.3">
      <c r="A5718" t="s">
        <v>1204</v>
      </c>
      <c r="B5718" t="s">
        <v>1681</v>
      </c>
      <c r="D5718" s="1">
        <v>40881</v>
      </c>
      <c r="E5718" s="1">
        <v>40883</v>
      </c>
      <c r="F5718" s="1" t="str">
        <f t="shared" si="370"/>
        <v>December</v>
      </c>
      <c r="G5718" s="1" t="str">
        <f t="shared" si="371"/>
        <v>2011</v>
      </c>
      <c r="H5718" s="2">
        <f t="shared" si="372"/>
        <v>2</v>
      </c>
      <c r="I5718" s="2" t="b">
        <f t="shared" si="373"/>
        <v>0</v>
      </c>
      <c r="J5718" t="s">
        <v>34</v>
      </c>
      <c r="K5718">
        <v>37</v>
      </c>
      <c r="L5718">
        <v>6072.1875</v>
      </c>
      <c r="M5718">
        <v>0.09</v>
      </c>
      <c r="N5718" t="s">
        <v>18</v>
      </c>
      <c r="O5718">
        <v>1372.09</v>
      </c>
      <c r="P5718">
        <v>205.99</v>
      </c>
      <c r="Q5718">
        <v>2.5</v>
      </c>
      <c r="R5718" t="s">
        <v>678</v>
      </c>
      <c r="S5718" t="s">
        <v>140</v>
      </c>
      <c r="T5718" t="s">
        <v>42</v>
      </c>
      <c r="U5718" t="s">
        <v>32</v>
      </c>
      <c r="V5718" t="s">
        <v>33</v>
      </c>
      <c r="W5718">
        <v>0.59</v>
      </c>
    </row>
    <row r="5719" spans="1:23" x14ac:dyDescent="0.3">
      <c r="A5719" t="s">
        <v>1022</v>
      </c>
      <c r="B5719" t="s">
        <v>909</v>
      </c>
      <c r="D5719" s="1">
        <v>41272</v>
      </c>
      <c r="E5719" s="1">
        <v>41273</v>
      </c>
      <c r="F5719" s="1" t="str">
        <f t="shared" si="370"/>
        <v>December</v>
      </c>
      <c r="G5719" s="1" t="str">
        <f t="shared" si="371"/>
        <v>2012</v>
      </c>
      <c r="H5719" s="2">
        <f t="shared" si="372"/>
        <v>1</v>
      </c>
      <c r="I5719" s="2" t="b">
        <f t="shared" si="373"/>
        <v>0</v>
      </c>
      <c r="J5719" t="s">
        <v>52</v>
      </c>
      <c r="K5719">
        <v>46</v>
      </c>
      <c r="L5719">
        <v>1936.45</v>
      </c>
      <c r="M5719">
        <v>0.1</v>
      </c>
      <c r="N5719" t="s">
        <v>18</v>
      </c>
      <c r="O5719">
        <v>307.17</v>
      </c>
      <c r="P5719">
        <v>43.22</v>
      </c>
      <c r="Q5719">
        <v>4</v>
      </c>
      <c r="R5719" t="s">
        <v>678</v>
      </c>
      <c r="S5719" t="s">
        <v>140</v>
      </c>
      <c r="T5719" t="s">
        <v>42</v>
      </c>
      <c r="U5719" t="s">
        <v>32</v>
      </c>
      <c r="V5719" t="s">
        <v>48</v>
      </c>
      <c r="W5719">
        <v>0.64</v>
      </c>
    </row>
    <row r="5720" spans="1:23" x14ac:dyDescent="0.3">
      <c r="A5720" t="s">
        <v>1022</v>
      </c>
      <c r="B5720" t="s">
        <v>909</v>
      </c>
      <c r="D5720" s="1">
        <v>41272</v>
      </c>
      <c r="E5720" s="1">
        <v>41273</v>
      </c>
      <c r="F5720" s="1" t="str">
        <f t="shared" si="370"/>
        <v>December</v>
      </c>
      <c r="G5720" s="1" t="str">
        <f t="shared" si="371"/>
        <v>2012</v>
      </c>
      <c r="H5720" s="2">
        <f t="shared" si="372"/>
        <v>1</v>
      </c>
      <c r="I5720" s="2" t="b">
        <f t="shared" si="373"/>
        <v>0</v>
      </c>
      <c r="J5720" t="s">
        <v>52</v>
      </c>
      <c r="K5720">
        <v>17</v>
      </c>
      <c r="L5720">
        <v>3711.04</v>
      </c>
      <c r="M5720">
        <v>0.04</v>
      </c>
      <c r="N5720" t="s">
        <v>25</v>
      </c>
      <c r="O5720">
        <v>-773.78</v>
      </c>
      <c r="P5720">
        <v>218.75</v>
      </c>
      <c r="Q5720">
        <v>69.64</v>
      </c>
      <c r="R5720" t="s">
        <v>678</v>
      </c>
      <c r="S5720" t="s">
        <v>140</v>
      </c>
      <c r="T5720" t="s">
        <v>42</v>
      </c>
      <c r="U5720" t="s">
        <v>36</v>
      </c>
      <c r="V5720" t="s">
        <v>55</v>
      </c>
      <c r="W5720">
        <v>0.77</v>
      </c>
    </row>
    <row r="5721" spans="1:23" x14ac:dyDescent="0.3">
      <c r="A5721" t="s">
        <v>1063</v>
      </c>
      <c r="B5721" t="s">
        <v>1288</v>
      </c>
      <c r="D5721" s="1">
        <v>41027</v>
      </c>
      <c r="E5721" s="1">
        <v>41032</v>
      </c>
      <c r="F5721" s="1" t="str">
        <f t="shared" si="370"/>
        <v>May</v>
      </c>
      <c r="G5721" s="1" t="str">
        <f t="shared" si="371"/>
        <v>2012</v>
      </c>
      <c r="H5721" s="2">
        <f t="shared" si="372"/>
        <v>5</v>
      </c>
      <c r="I5721" s="2" t="b">
        <f t="shared" si="373"/>
        <v>0</v>
      </c>
      <c r="J5721" t="s">
        <v>17</v>
      </c>
      <c r="K5721">
        <v>7</v>
      </c>
      <c r="L5721">
        <v>2789.03</v>
      </c>
      <c r="M5721">
        <v>0.05</v>
      </c>
      <c r="N5721" t="s">
        <v>25</v>
      </c>
      <c r="O5721">
        <v>-303.44</v>
      </c>
      <c r="P5721">
        <v>400.98</v>
      </c>
      <c r="Q5721">
        <v>42.52</v>
      </c>
      <c r="R5721" t="s">
        <v>678</v>
      </c>
      <c r="S5721" t="s">
        <v>140</v>
      </c>
      <c r="T5721" t="s">
        <v>42</v>
      </c>
      <c r="U5721" t="s">
        <v>36</v>
      </c>
      <c r="V5721" t="s">
        <v>55</v>
      </c>
      <c r="W5721">
        <v>0.71</v>
      </c>
    </row>
    <row r="5722" spans="1:23" x14ac:dyDescent="0.3">
      <c r="A5722" t="s">
        <v>934</v>
      </c>
      <c r="B5722" t="s">
        <v>1165</v>
      </c>
      <c r="D5722" s="1">
        <v>41206</v>
      </c>
      <c r="E5722" s="1">
        <v>41206</v>
      </c>
      <c r="F5722" s="1" t="str">
        <f t="shared" si="370"/>
        <v>October</v>
      </c>
      <c r="G5722" s="1" t="str">
        <f t="shared" si="371"/>
        <v>2012</v>
      </c>
      <c r="H5722" s="2">
        <f t="shared" si="372"/>
        <v>0</v>
      </c>
      <c r="I5722" s="2" t="str">
        <f t="shared" si="373"/>
        <v>FREE DELIVERY</v>
      </c>
      <c r="J5722" t="s">
        <v>24</v>
      </c>
      <c r="K5722">
        <v>10</v>
      </c>
      <c r="L5722">
        <v>403.88</v>
      </c>
      <c r="M5722">
        <v>7.0000000000000007E-2</v>
      </c>
      <c r="N5722" t="s">
        <v>18</v>
      </c>
      <c r="O5722">
        <v>48.03</v>
      </c>
      <c r="P5722">
        <v>40.97</v>
      </c>
      <c r="Q5722">
        <v>1.99</v>
      </c>
      <c r="R5722" t="s">
        <v>678</v>
      </c>
      <c r="S5722" t="s">
        <v>140</v>
      </c>
      <c r="T5722" t="s">
        <v>21</v>
      </c>
      <c r="U5722" t="s">
        <v>32</v>
      </c>
      <c r="V5722" t="s">
        <v>48</v>
      </c>
      <c r="W5722">
        <v>0.42</v>
      </c>
    </row>
    <row r="5723" spans="1:23" x14ac:dyDescent="0.3">
      <c r="A5723" t="s">
        <v>908</v>
      </c>
      <c r="B5723" t="s">
        <v>1081</v>
      </c>
      <c r="D5723" s="1">
        <v>39918</v>
      </c>
      <c r="E5723" s="1">
        <v>39918</v>
      </c>
      <c r="F5723" s="1" t="str">
        <f t="shared" si="370"/>
        <v>April</v>
      </c>
      <c r="G5723" s="1" t="str">
        <f t="shared" si="371"/>
        <v>2009</v>
      </c>
      <c r="H5723" s="2">
        <f t="shared" si="372"/>
        <v>0</v>
      </c>
      <c r="I5723" s="2" t="str">
        <f t="shared" si="373"/>
        <v>FREE DELIVERY</v>
      </c>
      <c r="J5723" t="s">
        <v>34</v>
      </c>
      <c r="K5723">
        <v>49</v>
      </c>
      <c r="L5723">
        <v>3291.13</v>
      </c>
      <c r="M5723">
        <v>0.09</v>
      </c>
      <c r="N5723" t="s">
        <v>18</v>
      </c>
      <c r="O5723">
        <v>925.95</v>
      </c>
      <c r="P5723">
        <v>70.97</v>
      </c>
      <c r="Q5723">
        <v>3.5</v>
      </c>
      <c r="R5723" t="s">
        <v>678</v>
      </c>
      <c r="S5723" t="s">
        <v>140</v>
      </c>
      <c r="T5723" t="s">
        <v>27</v>
      </c>
      <c r="U5723" t="s">
        <v>22</v>
      </c>
      <c r="V5723" t="s">
        <v>28</v>
      </c>
      <c r="W5723">
        <v>0.59</v>
      </c>
    </row>
    <row r="5724" spans="1:23" x14ac:dyDescent="0.3">
      <c r="A5724" t="s">
        <v>908</v>
      </c>
      <c r="B5724" t="s">
        <v>1081</v>
      </c>
      <c r="D5724" s="1">
        <v>39918</v>
      </c>
      <c r="E5724" s="1">
        <v>39921</v>
      </c>
      <c r="F5724" s="1" t="str">
        <f t="shared" si="370"/>
        <v>April</v>
      </c>
      <c r="G5724" s="1" t="str">
        <f t="shared" si="371"/>
        <v>2009</v>
      </c>
      <c r="H5724" s="2">
        <f t="shared" si="372"/>
        <v>3</v>
      </c>
      <c r="I5724" s="2" t="b">
        <f t="shared" si="373"/>
        <v>0</v>
      </c>
      <c r="J5724" t="s">
        <v>34</v>
      </c>
      <c r="K5724">
        <v>40</v>
      </c>
      <c r="L5724">
        <v>736.96</v>
      </c>
      <c r="M5724">
        <v>0.1</v>
      </c>
      <c r="N5724" t="s">
        <v>18</v>
      </c>
      <c r="O5724">
        <v>-34.29</v>
      </c>
      <c r="P5724">
        <v>19.98</v>
      </c>
      <c r="Q5724">
        <v>10.49</v>
      </c>
      <c r="R5724" t="s">
        <v>678</v>
      </c>
      <c r="S5724" t="s">
        <v>140</v>
      </c>
      <c r="T5724" t="s">
        <v>27</v>
      </c>
      <c r="U5724" t="s">
        <v>36</v>
      </c>
      <c r="V5724" t="s">
        <v>37</v>
      </c>
      <c r="W5724">
        <v>0.49</v>
      </c>
    </row>
    <row r="5725" spans="1:23" x14ac:dyDescent="0.3">
      <c r="A5725" t="s">
        <v>908</v>
      </c>
      <c r="B5725" t="s">
        <v>1081</v>
      </c>
      <c r="D5725" s="1">
        <v>40087</v>
      </c>
      <c r="E5725" s="1">
        <v>40089</v>
      </c>
      <c r="F5725" s="1" t="str">
        <f t="shared" si="370"/>
        <v>October</v>
      </c>
      <c r="G5725" s="1" t="str">
        <f t="shared" si="371"/>
        <v>2009</v>
      </c>
      <c r="H5725" s="2">
        <f t="shared" si="372"/>
        <v>2</v>
      </c>
      <c r="I5725" s="2" t="b">
        <f t="shared" si="373"/>
        <v>0</v>
      </c>
      <c r="J5725" t="s">
        <v>44</v>
      </c>
      <c r="K5725">
        <v>35</v>
      </c>
      <c r="L5725">
        <v>2333.06</v>
      </c>
      <c r="M5725">
        <v>0.08</v>
      </c>
      <c r="N5725" t="s">
        <v>39</v>
      </c>
      <c r="O5725">
        <v>473.39</v>
      </c>
      <c r="P5725">
        <v>67.28</v>
      </c>
      <c r="Q5725">
        <v>19.989999999999998</v>
      </c>
      <c r="R5725" t="s">
        <v>678</v>
      </c>
      <c r="S5725" t="s">
        <v>140</v>
      </c>
      <c r="T5725" t="s">
        <v>27</v>
      </c>
      <c r="U5725" t="s">
        <v>22</v>
      </c>
      <c r="V5725" t="s">
        <v>29</v>
      </c>
      <c r="W5725">
        <v>0.4</v>
      </c>
    </row>
    <row r="5726" spans="1:23" x14ac:dyDescent="0.3">
      <c r="A5726" t="s">
        <v>1204</v>
      </c>
      <c r="B5726" t="s">
        <v>1681</v>
      </c>
      <c r="D5726" s="1">
        <v>41087</v>
      </c>
      <c r="E5726" s="1">
        <v>41088</v>
      </c>
      <c r="F5726" s="1" t="str">
        <f t="shared" si="370"/>
        <v>June</v>
      </c>
      <c r="G5726" s="1" t="str">
        <f t="shared" si="371"/>
        <v>2012</v>
      </c>
      <c r="H5726" s="2">
        <f t="shared" si="372"/>
        <v>1</v>
      </c>
      <c r="I5726" s="2" t="b">
        <f t="shared" si="373"/>
        <v>0</v>
      </c>
      <c r="J5726" t="s">
        <v>52</v>
      </c>
      <c r="K5726">
        <v>17</v>
      </c>
      <c r="L5726">
        <v>267.58</v>
      </c>
      <c r="M5726">
        <v>0.03</v>
      </c>
      <c r="N5726" t="s">
        <v>18</v>
      </c>
      <c r="O5726">
        <v>-137.75</v>
      </c>
      <c r="P5726">
        <v>15.16</v>
      </c>
      <c r="Q5726">
        <v>15.09</v>
      </c>
      <c r="R5726" t="s">
        <v>678</v>
      </c>
      <c r="S5726" t="s">
        <v>140</v>
      </c>
      <c r="T5726" t="s">
        <v>42</v>
      </c>
      <c r="U5726" t="s">
        <v>22</v>
      </c>
      <c r="V5726" t="s">
        <v>29</v>
      </c>
      <c r="W5726">
        <v>0.39</v>
      </c>
    </row>
    <row r="5727" spans="1:23" x14ac:dyDescent="0.3">
      <c r="A5727" t="s">
        <v>1204</v>
      </c>
      <c r="B5727" t="s">
        <v>1681</v>
      </c>
      <c r="D5727" s="1">
        <v>40377</v>
      </c>
      <c r="E5727" s="1">
        <v>40378</v>
      </c>
      <c r="F5727" s="1" t="str">
        <f t="shared" si="370"/>
        <v>July</v>
      </c>
      <c r="G5727" s="1" t="str">
        <f t="shared" si="371"/>
        <v>2010</v>
      </c>
      <c r="H5727" s="2">
        <f t="shared" si="372"/>
        <v>1</v>
      </c>
      <c r="I5727" s="2" t="b">
        <f t="shared" si="373"/>
        <v>0</v>
      </c>
      <c r="J5727" t="s">
        <v>44</v>
      </c>
      <c r="K5727">
        <v>2</v>
      </c>
      <c r="L5727">
        <v>555.67999999999995</v>
      </c>
      <c r="M5727">
        <v>0.01</v>
      </c>
      <c r="N5727" t="s">
        <v>25</v>
      </c>
      <c r="O5727">
        <v>-336.3</v>
      </c>
      <c r="P5727">
        <v>243.98</v>
      </c>
      <c r="Q5727">
        <v>62.94</v>
      </c>
      <c r="R5727" t="s">
        <v>678</v>
      </c>
      <c r="S5727" t="s">
        <v>140</v>
      </c>
      <c r="T5727" t="s">
        <v>42</v>
      </c>
      <c r="U5727" t="s">
        <v>36</v>
      </c>
      <c r="V5727" t="s">
        <v>67</v>
      </c>
      <c r="W5727">
        <v>0.56999999999999995</v>
      </c>
    </row>
    <row r="5728" spans="1:23" x14ac:dyDescent="0.3">
      <c r="A5728" t="s">
        <v>934</v>
      </c>
      <c r="B5728" t="s">
        <v>1165</v>
      </c>
      <c r="D5728" s="1">
        <v>41017</v>
      </c>
      <c r="E5728" s="1">
        <v>41020</v>
      </c>
      <c r="F5728" s="1" t="str">
        <f t="shared" si="370"/>
        <v>April</v>
      </c>
      <c r="G5728" s="1" t="str">
        <f t="shared" si="371"/>
        <v>2012</v>
      </c>
      <c r="H5728" s="2">
        <f t="shared" si="372"/>
        <v>3</v>
      </c>
      <c r="I5728" s="2" t="b">
        <f t="shared" si="373"/>
        <v>0</v>
      </c>
      <c r="J5728" t="s">
        <v>34</v>
      </c>
      <c r="K5728">
        <v>44</v>
      </c>
      <c r="L5728">
        <v>486.63</v>
      </c>
      <c r="M5728">
        <v>0.03</v>
      </c>
      <c r="N5728" t="s">
        <v>18</v>
      </c>
      <c r="O5728">
        <v>-146.37</v>
      </c>
      <c r="P5728">
        <v>10.9</v>
      </c>
      <c r="Q5728">
        <v>7.46</v>
      </c>
      <c r="R5728" t="s">
        <v>678</v>
      </c>
      <c r="S5728" t="s">
        <v>140</v>
      </c>
      <c r="T5728" t="s">
        <v>42</v>
      </c>
      <c r="U5728" t="s">
        <v>22</v>
      </c>
      <c r="V5728" t="s">
        <v>23</v>
      </c>
      <c r="W5728">
        <v>0.59</v>
      </c>
    </row>
    <row r="5729" spans="1:23" x14ac:dyDescent="0.3">
      <c r="A5729" t="s">
        <v>934</v>
      </c>
      <c r="B5729" t="s">
        <v>1165</v>
      </c>
      <c r="D5729" s="1">
        <v>40661</v>
      </c>
      <c r="E5729" s="1">
        <v>40661</v>
      </c>
      <c r="F5729" s="1" t="str">
        <f t="shared" si="370"/>
        <v>April</v>
      </c>
      <c r="G5729" s="1" t="str">
        <f t="shared" si="371"/>
        <v>2011</v>
      </c>
      <c r="H5729" s="2">
        <f t="shared" si="372"/>
        <v>0</v>
      </c>
      <c r="I5729" s="2" t="str">
        <f t="shared" si="373"/>
        <v>FREE DELIVERY</v>
      </c>
      <c r="J5729" t="s">
        <v>17</v>
      </c>
      <c r="K5729">
        <v>27</v>
      </c>
      <c r="L5729">
        <v>1403.027</v>
      </c>
      <c r="M5729">
        <v>0.1</v>
      </c>
      <c r="N5729" t="s">
        <v>39</v>
      </c>
      <c r="O5729">
        <v>153.80000000000001</v>
      </c>
      <c r="P5729">
        <v>65.989999999999995</v>
      </c>
      <c r="Q5729">
        <v>5.63</v>
      </c>
      <c r="R5729" t="s">
        <v>678</v>
      </c>
      <c r="S5729" t="s">
        <v>140</v>
      </c>
      <c r="T5729" t="s">
        <v>21</v>
      </c>
      <c r="U5729" t="s">
        <v>32</v>
      </c>
      <c r="V5729" t="s">
        <v>33</v>
      </c>
      <c r="W5729">
        <v>0.56000000000000005</v>
      </c>
    </row>
    <row r="5730" spans="1:23" x14ac:dyDescent="0.3">
      <c r="A5730" t="s">
        <v>1441</v>
      </c>
      <c r="B5730" t="s">
        <v>1027</v>
      </c>
      <c r="D5730" s="1">
        <v>40564</v>
      </c>
      <c r="E5730" s="1">
        <v>40566</v>
      </c>
      <c r="F5730" s="1" t="str">
        <f t="shared" si="370"/>
        <v>January</v>
      </c>
      <c r="G5730" s="1" t="str">
        <f t="shared" si="371"/>
        <v>2011</v>
      </c>
      <c r="H5730" s="2">
        <f t="shared" si="372"/>
        <v>2</v>
      </c>
      <c r="I5730" s="2" t="b">
        <f t="shared" si="373"/>
        <v>0</v>
      </c>
      <c r="J5730" t="s">
        <v>17</v>
      </c>
      <c r="K5730">
        <v>38</v>
      </c>
      <c r="L5730">
        <v>188.38</v>
      </c>
      <c r="M5730">
        <v>0.04</v>
      </c>
      <c r="N5730" t="s">
        <v>18</v>
      </c>
      <c r="O5730">
        <v>-120.12</v>
      </c>
      <c r="P5730">
        <v>4.91</v>
      </c>
      <c r="Q5730">
        <v>5.68</v>
      </c>
      <c r="R5730" t="s">
        <v>678</v>
      </c>
      <c r="S5730" t="s">
        <v>140</v>
      </c>
      <c r="T5730" t="s">
        <v>31</v>
      </c>
      <c r="U5730" t="s">
        <v>22</v>
      </c>
      <c r="V5730" t="s">
        <v>29</v>
      </c>
      <c r="W5730">
        <v>0.36</v>
      </c>
    </row>
    <row r="5731" spans="1:23" x14ac:dyDescent="0.3">
      <c r="A5731" t="s">
        <v>1600</v>
      </c>
      <c r="B5731" t="s">
        <v>1601</v>
      </c>
      <c r="D5731" s="1">
        <v>40506</v>
      </c>
      <c r="E5731" s="1">
        <v>40507</v>
      </c>
      <c r="F5731" s="1" t="str">
        <f t="shared" si="370"/>
        <v>November</v>
      </c>
      <c r="G5731" s="1" t="str">
        <f t="shared" si="371"/>
        <v>2010</v>
      </c>
      <c r="H5731" s="2">
        <f t="shared" si="372"/>
        <v>1</v>
      </c>
      <c r="I5731" s="2" t="b">
        <f t="shared" si="373"/>
        <v>0</v>
      </c>
      <c r="J5731" t="s">
        <v>24</v>
      </c>
      <c r="K5731">
        <v>28</v>
      </c>
      <c r="L5731">
        <v>881.50099999999998</v>
      </c>
      <c r="M5731">
        <v>0.02</v>
      </c>
      <c r="N5731" t="s">
        <v>39</v>
      </c>
      <c r="O5731">
        <v>334.53</v>
      </c>
      <c r="P5731">
        <v>35.99</v>
      </c>
      <c r="Q5731">
        <v>3.3</v>
      </c>
      <c r="R5731" t="s">
        <v>678</v>
      </c>
      <c r="S5731" t="s">
        <v>140</v>
      </c>
      <c r="T5731" t="s">
        <v>31</v>
      </c>
      <c r="U5731" t="s">
        <v>32</v>
      </c>
      <c r="V5731" t="s">
        <v>33</v>
      </c>
      <c r="W5731">
        <v>0.39</v>
      </c>
    </row>
    <row r="5732" spans="1:23" x14ac:dyDescent="0.3">
      <c r="A5732" t="s">
        <v>1600</v>
      </c>
      <c r="B5732" t="s">
        <v>1601</v>
      </c>
      <c r="D5732" s="1">
        <v>40506</v>
      </c>
      <c r="E5732" s="1">
        <v>40508</v>
      </c>
      <c r="F5732" s="1" t="str">
        <f t="shared" si="370"/>
        <v>November</v>
      </c>
      <c r="G5732" s="1" t="str">
        <f t="shared" si="371"/>
        <v>2010</v>
      </c>
      <c r="H5732" s="2">
        <f t="shared" si="372"/>
        <v>2</v>
      </c>
      <c r="I5732" s="2" t="b">
        <f t="shared" si="373"/>
        <v>0</v>
      </c>
      <c r="J5732" t="s">
        <v>24</v>
      </c>
      <c r="K5732">
        <v>25</v>
      </c>
      <c r="L5732">
        <v>161.72</v>
      </c>
      <c r="M5732">
        <v>0.09</v>
      </c>
      <c r="N5732" t="s">
        <v>18</v>
      </c>
      <c r="O5732">
        <v>-121.18</v>
      </c>
      <c r="P5732">
        <v>6.48</v>
      </c>
      <c r="Q5732">
        <v>8.4</v>
      </c>
      <c r="R5732" t="s">
        <v>678</v>
      </c>
      <c r="S5732" t="s">
        <v>140</v>
      </c>
      <c r="T5732" t="s">
        <v>31</v>
      </c>
      <c r="U5732" t="s">
        <v>22</v>
      </c>
      <c r="V5732" t="s">
        <v>43</v>
      </c>
      <c r="W5732">
        <v>0.37</v>
      </c>
    </row>
    <row r="5733" spans="1:23" x14ac:dyDescent="0.3">
      <c r="A5733" t="s">
        <v>1600</v>
      </c>
      <c r="B5733" t="s">
        <v>1601</v>
      </c>
      <c r="D5733" s="1">
        <v>40506</v>
      </c>
      <c r="E5733" s="1">
        <v>40508</v>
      </c>
      <c r="F5733" s="1" t="str">
        <f t="shared" si="370"/>
        <v>November</v>
      </c>
      <c r="G5733" s="1" t="str">
        <f t="shared" si="371"/>
        <v>2010</v>
      </c>
      <c r="H5733" s="2">
        <f t="shared" si="372"/>
        <v>2</v>
      </c>
      <c r="I5733" s="2" t="b">
        <f t="shared" si="373"/>
        <v>0</v>
      </c>
      <c r="J5733" t="s">
        <v>24</v>
      </c>
      <c r="K5733">
        <v>36</v>
      </c>
      <c r="L5733">
        <v>660.05899999999997</v>
      </c>
      <c r="M5733">
        <v>0.05</v>
      </c>
      <c r="N5733" t="s">
        <v>18</v>
      </c>
      <c r="O5733">
        <v>-0.65</v>
      </c>
      <c r="P5733">
        <v>20.99</v>
      </c>
      <c r="Q5733">
        <v>1.25</v>
      </c>
      <c r="R5733" t="s">
        <v>678</v>
      </c>
      <c r="S5733" t="s">
        <v>140</v>
      </c>
      <c r="T5733" t="s">
        <v>31</v>
      </c>
      <c r="U5733" t="s">
        <v>32</v>
      </c>
      <c r="V5733" t="s">
        <v>33</v>
      </c>
      <c r="W5733">
        <v>0.83</v>
      </c>
    </row>
    <row r="5734" spans="1:23" x14ac:dyDescent="0.3">
      <c r="A5734" t="s">
        <v>934</v>
      </c>
      <c r="B5734" t="s">
        <v>1165</v>
      </c>
      <c r="D5734" s="1">
        <v>40651</v>
      </c>
      <c r="E5734" s="1">
        <v>40653</v>
      </c>
      <c r="F5734" s="1" t="str">
        <f t="shared" si="370"/>
        <v>April</v>
      </c>
      <c r="G5734" s="1" t="str">
        <f t="shared" si="371"/>
        <v>2011</v>
      </c>
      <c r="H5734" s="2">
        <f t="shared" si="372"/>
        <v>2</v>
      </c>
      <c r="I5734" s="2" t="b">
        <f t="shared" si="373"/>
        <v>0</v>
      </c>
      <c r="J5734" t="s">
        <v>34</v>
      </c>
      <c r="K5734">
        <v>7</v>
      </c>
      <c r="L5734">
        <v>138.91</v>
      </c>
      <c r="M5734">
        <v>0.09</v>
      </c>
      <c r="N5734" t="s">
        <v>18</v>
      </c>
      <c r="O5734">
        <v>-64.11</v>
      </c>
      <c r="P5734">
        <v>19.98</v>
      </c>
      <c r="Q5734">
        <v>4</v>
      </c>
      <c r="R5734" t="s">
        <v>678</v>
      </c>
      <c r="S5734" t="s">
        <v>140</v>
      </c>
      <c r="T5734" t="s">
        <v>21</v>
      </c>
      <c r="U5734" t="s">
        <v>32</v>
      </c>
      <c r="V5734" t="s">
        <v>48</v>
      </c>
      <c r="W5734">
        <v>0.68</v>
      </c>
    </row>
    <row r="5735" spans="1:23" x14ac:dyDescent="0.3">
      <c r="A5735" t="s">
        <v>1600</v>
      </c>
      <c r="B5735" t="s">
        <v>1601</v>
      </c>
      <c r="D5735" s="1">
        <v>40916</v>
      </c>
      <c r="E5735" s="1">
        <v>40918</v>
      </c>
      <c r="F5735" s="1" t="str">
        <f t="shared" si="370"/>
        <v>January</v>
      </c>
      <c r="G5735" s="1" t="str">
        <f t="shared" si="371"/>
        <v>2012</v>
      </c>
      <c r="H5735" s="2">
        <f t="shared" si="372"/>
        <v>2</v>
      </c>
      <c r="I5735" s="2" t="b">
        <f t="shared" si="373"/>
        <v>0</v>
      </c>
      <c r="J5735" t="s">
        <v>44</v>
      </c>
      <c r="K5735">
        <v>42</v>
      </c>
      <c r="L5735">
        <v>162.57</v>
      </c>
      <c r="M5735">
        <v>0.02</v>
      </c>
      <c r="N5735" t="s">
        <v>18</v>
      </c>
      <c r="O5735">
        <v>75.8</v>
      </c>
      <c r="P5735">
        <v>3.75</v>
      </c>
      <c r="Q5735">
        <v>0.5</v>
      </c>
      <c r="R5735" t="s">
        <v>678</v>
      </c>
      <c r="S5735" t="s">
        <v>140</v>
      </c>
      <c r="T5735" t="s">
        <v>31</v>
      </c>
      <c r="U5735" t="s">
        <v>22</v>
      </c>
      <c r="V5735" t="s">
        <v>57</v>
      </c>
      <c r="W5735">
        <v>0.37</v>
      </c>
    </row>
    <row r="5736" spans="1:23" x14ac:dyDescent="0.3">
      <c r="A5736" t="s">
        <v>1204</v>
      </c>
      <c r="B5736" t="s">
        <v>1681</v>
      </c>
      <c r="D5736" s="1">
        <v>39830</v>
      </c>
      <c r="E5736" s="1">
        <v>39833</v>
      </c>
      <c r="F5736" s="1" t="str">
        <f t="shared" si="370"/>
        <v>January</v>
      </c>
      <c r="G5736" s="1" t="str">
        <f t="shared" si="371"/>
        <v>2009</v>
      </c>
      <c r="H5736" s="2">
        <f t="shared" si="372"/>
        <v>3</v>
      </c>
      <c r="I5736" s="2" t="b">
        <f t="shared" si="373"/>
        <v>0</v>
      </c>
      <c r="J5736" t="s">
        <v>44</v>
      </c>
      <c r="K5736">
        <v>13</v>
      </c>
      <c r="L5736">
        <v>196.22</v>
      </c>
      <c r="M5736">
        <v>0.05</v>
      </c>
      <c r="N5736" t="s">
        <v>18</v>
      </c>
      <c r="O5736">
        <v>-89.35</v>
      </c>
      <c r="P5736">
        <v>14.81</v>
      </c>
      <c r="Q5736">
        <v>13.32</v>
      </c>
      <c r="R5736" t="s">
        <v>678</v>
      </c>
      <c r="S5736" t="s">
        <v>140</v>
      </c>
      <c r="T5736" t="s">
        <v>42</v>
      </c>
      <c r="U5736" t="s">
        <v>22</v>
      </c>
      <c r="V5736" t="s">
        <v>28</v>
      </c>
      <c r="W5736">
        <v>0.43</v>
      </c>
    </row>
    <row r="5737" spans="1:23" x14ac:dyDescent="0.3">
      <c r="A5737" t="s">
        <v>1204</v>
      </c>
      <c r="B5737" t="s">
        <v>1681</v>
      </c>
      <c r="D5737" s="1">
        <v>39830</v>
      </c>
      <c r="E5737" s="1">
        <v>39832</v>
      </c>
      <c r="F5737" s="1" t="str">
        <f t="shared" si="370"/>
        <v>January</v>
      </c>
      <c r="G5737" s="1" t="str">
        <f t="shared" si="371"/>
        <v>2009</v>
      </c>
      <c r="H5737" s="2">
        <f t="shared" si="372"/>
        <v>2</v>
      </c>
      <c r="I5737" s="2" t="b">
        <f t="shared" si="373"/>
        <v>0</v>
      </c>
      <c r="J5737" t="s">
        <v>44</v>
      </c>
      <c r="K5737">
        <v>11</v>
      </c>
      <c r="L5737">
        <v>49.76</v>
      </c>
      <c r="M5737">
        <v>0.05</v>
      </c>
      <c r="N5737" t="s">
        <v>39</v>
      </c>
      <c r="O5737">
        <v>-0.13</v>
      </c>
      <c r="P5737">
        <v>4.2</v>
      </c>
      <c r="Q5737">
        <v>2.2599999999999998</v>
      </c>
      <c r="R5737" t="s">
        <v>678</v>
      </c>
      <c r="S5737" t="s">
        <v>140</v>
      </c>
      <c r="T5737" t="s">
        <v>42</v>
      </c>
      <c r="U5737" t="s">
        <v>22</v>
      </c>
      <c r="V5737" t="s">
        <v>43</v>
      </c>
      <c r="W5737">
        <v>0.36</v>
      </c>
    </row>
    <row r="5738" spans="1:23" x14ac:dyDescent="0.3">
      <c r="A5738" t="s">
        <v>908</v>
      </c>
      <c r="B5738" t="s">
        <v>1081</v>
      </c>
      <c r="D5738" s="1">
        <v>40250</v>
      </c>
      <c r="E5738" s="1">
        <v>40251</v>
      </c>
      <c r="F5738" s="1" t="str">
        <f t="shared" si="370"/>
        <v>March</v>
      </c>
      <c r="G5738" s="1" t="str">
        <f t="shared" si="371"/>
        <v>2010</v>
      </c>
      <c r="H5738" s="2">
        <f t="shared" si="372"/>
        <v>1</v>
      </c>
      <c r="I5738" s="2" t="b">
        <f t="shared" si="373"/>
        <v>0</v>
      </c>
      <c r="J5738" t="s">
        <v>52</v>
      </c>
      <c r="K5738">
        <v>42</v>
      </c>
      <c r="L5738">
        <v>670.65</v>
      </c>
      <c r="M5738">
        <v>0.08</v>
      </c>
      <c r="N5738" t="s">
        <v>18</v>
      </c>
      <c r="O5738">
        <v>41.66</v>
      </c>
      <c r="P5738">
        <v>15.94</v>
      </c>
      <c r="Q5738">
        <v>5.45</v>
      </c>
      <c r="R5738" t="s">
        <v>678</v>
      </c>
      <c r="S5738" t="s">
        <v>140</v>
      </c>
      <c r="T5738" t="s">
        <v>27</v>
      </c>
      <c r="U5738" t="s">
        <v>22</v>
      </c>
      <c r="V5738" t="s">
        <v>60</v>
      </c>
      <c r="W5738">
        <v>0.55000000000000004</v>
      </c>
    </row>
    <row r="5739" spans="1:23" x14ac:dyDescent="0.3">
      <c r="A5739" t="s">
        <v>1063</v>
      </c>
      <c r="B5739" t="s">
        <v>1288</v>
      </c>
      <c r="D5739" s="1">
        <v>40036</v>
      </c>
      <c r="E5739" s="1">
        <v>40037</v>
      </c>
      <c r="F5739" s="1" t="str">
        <f t="shared" si="370"/>
        <v>August</v>
      </c>
      <c r="G5739" s="1" t="str">
        <f t="shared" si="371"/>
        <v>2009</v>
      </c>
      <c r="H5739" s="2">
        <f t="shared" si="372"/>
        <v>1</v>
      </c>
      <c r="I5739" s="2" t="b">
        <f t="shared" si="373"/>
        <v>0</v>
      </c>
      <c r="J5739" t="s">
        <v>44</v>
      </c>
      <c r="K5739">
        <v>31</v>
      </c>
      <c r="L5739">
        <v>2797.41</v>
      </c>
      <c r="M5739">
        <v>0.06</v>
      </c>
      <c r="N5739" t="s">
        <v>25</v>
      </c>
      <c r="O5739">
        <v>984.3</v>
      </c>
      <c r="P5739">
        <v>90.97</v>
      </c>
      <c r="Q5739">
        <v>14</v>
      </c>
      <c r="R5739" t="s">
        <v>678</v>
      </c>
      <c r="S5739" t="s">
        <v>140</v>
      </c>
      <c r="T5739" t="s">
        <v>42</v>
      </c>
      <c r="U5739" t="s">
        <v>32</v>
      </c>
      <c r="V5739" t="s">
        <v>94</v>
      </c>
      <c r="W5739">
        <v>0.36</v>
      </c>
    </row>
    <row r="5740" spans="1:23" x14ac:dyDescent="0.3">
      <c r="A5740" t="s">
        <v>1022</v>
      </c>
      <c r="B5740" t="s">
        <v>909</v>
      </c>
      <c r="D5740" s="1">
        <v>40035</v>
      </c>
      <c r="E5740" s="1">
        <v>40037</v>
      </c>
      <c r="F5740" s="1" t="str">
        <f t="shared" si="370"/>
        <v>August</v>
      </c>
      <c r="G5740" s="1" t="str">
        <f t="shared" si="371"/>
        <v>2009</v>
      </c>
      <c r="H5740" s="2">
        <f t="shared" si="372"/>
        <v>2</v>
      </c>
      <c r="I5740" s="2" t="b">
        <f t="shared" si="373"/>
        <v>0</v>
      </c>
      <c r="J5740" t="s">
        <v>34</v>
      </c>
      <c r="K5740">
        <v>14</v>
      </c>
      <c r="L5740">
        <v>89.93</v>
      </c>
      <c r="M5740">
        <v>0.03</v>
      </c>
      <c r="N5740" t="s">
        <v>18</v>
      </c>
      <c r="O5740">
        <v>-44.82</v>
      </c>
      <c r="P5740">
        <v>5.98</v>
      </c>
      <c r="Q5740">
        <v>3.85</v>
      </c>
      <c r="R5740" t="s">
        <v>678</v>
      </c>
      <c r="S5740" t="s">
        <v>140</v>
      </c>
      <c r="T5740" t="s">
        <v>42</v>
      </c>
      <c r="U5740" t="s">
        <v>32</v>
      </c>
      <c r="V5740" t="s">
        <v>48</v>
      </c>
      <c r="W5740">
        <v>0.68</v>
      </c>
    </row>
    <row r="5741" spans="1:23" x14ac:dyDescent="0.3">
      <c r="A5741" t="s">
        <v>1204</v>
      </c>
      <c r="B5741" t="s">
        <v>1681</v>
      </c>
      <c r="D5741" s="1">
        <v>41229</v>
      </c>
      <c r="E5741" s="1">
        <v>41229</v>
      </c>
      <c r="F5741" s="1" t="str">
        <f t="shared" si="370"/>
        <v>November</v>
      </c>
      <c r="G5741" s="1" t="str">
        <f t="shared" si="371"/>
        <v>2012</v>
      </c>
      <c r="H5741" s="2">
        <f t="shared" si="372"/>
        <v>0</v>
      </c>
      <c r="I5741" s="2" t="str">
        <f t="shared" si="373"/>
        <v>FREE DELIVERY</v>
      </c>
      <c r="J5741" t="s">
        <v>17</v>
      </c>
      <c r="K5741">
        <v>20</v>
      </c>
      <c r="L5741">
        <v>340.952</v>
      </c>
      <c r="M5741">
        <v>0.09</v>
      </c>
      <c r="N5741" t="s">
        <v>18</v>
      </c>
      <c r="O5741">
        <v>108.94</v>
      </c>
      <c r="P5741">
        <v>20.99</v>
      </c>
      <c r="Q5741">
        <v>0.99</v>
      </c>
      <c r="R5741" t="s">
        <v>678</v>
      </c>
      <c r="S5741" t="s">
        <v>140</v>
      </c>
      <c r="T5741" t="s">
        <v>42</v>
      </c>
      <c r="U5741" t="s">
        <v>32</v>
      </c>
      <c r="V5741" t="s">
        <v>33</v>
      </c>
      <c r="W5741">
        <v>0.37</v>
      </c>
    </row>
    <row r="5742" spans="1:23" x14ac:dyDescent="0.3">
      <c r="A5742" t="s">
        <v>934</v>
      </c>
      <c r="B5742" t="s">
        <v>1165</v>
      </c>
      <c r="D5742" s="1">
        <v>40679</v>
      </c>
      <c r="E5742" s="1">
        <v>40681</v>
      </c>
      <c r="F5742" s="1" t="str">
        <f t="shared" si="370"/>
        <v>May</v>
      </c>
      <c r="G5742" s="1" t="str">
        <f t="shared" si="371"/>
        <v>2011</v>
      </c>
      <c r="H5742" s="2">
        <f t="shared" si="372"/>
        <v>2</v>
      </c>
      <c r="I5742" s="2" t="b">
        <f t="shared" si="373"/>
        <v>0</v>
      </c>
      <c r="J5742" t="s">
        <v>24</v>
      </c>
      <c r="K5742">
        <v>44</v>
      </c>
      <c r="L5742">
        <v>831.58050000000003</v>
      </c>
      <c r="M5742">
        <v>0.01</v>
      </c>
      <c r="N5742" t="s">
        <v>18</v>
      </c>
      <c r="O5742">
        <v>273.05</v>
      </c>
      <c r="P5742">
        <v>20.99</v>
      </c>
      <c r="Q5742">
        <v>0.99</v>
      </c>
      <c r="R5742" t="s">
        <v>678</v>
      </c>
      <c r="S5742" t="s">
        <v>140</v>
      </c>
      <c r="T5742" t="s">
        <v>21</v>
      </c>
      <c r="U5742" t="s">
        <v>32</v>
      </c>
      <c r="V5742" t="s">
        <v>33</v>
      </c>
      <c r="W5742">
        <v>0.56999999999999995</v>
      </c>
    </row>
    <row r="5743" spans="1:23" x14ac:dyDescent="0.3">
      <c r="A5743" t="s">
        <v>934</v>
      </c>
      <c r="B5743" t="s">
        <v>1165</v>
      </c>
      <c r="D5743" s="1">
        <v>39894</v>
      </c>
      <c r="E5743" s="1">
        <v>39896</v>
      </c>
      <c r="F5743" s="1" t="str">
        <f t="shared" si="370"/>
        <v>March</v>
      </c>
      <c r="G5743" s="1" t="str">
        <f t="shared" si="371"/>
        <v>2009</v>
      </c>
      <c r="H5743" s="2">
        <f t="shared" si="372"/>
        <v>2</v>
      </c>
      <c r="I5743" s="2" t="b">
        <f t="shared" si="373"/>
        <v>0</v>
      </c>
      <c r="J5743" t="s">
        <v>34</v>
      </c>
      <c r="K5743">
        <v>27</v>
      </c>
      <c r="L5743">
        <v>337.61</v>
      </c>
      <c r="M5743">
        <v>0.03</v>
      </c>
      <c r="N5743" t="s">
        <v>18</v>
      </c>
      <c r="O5743">
        <v>15.61</v>
      </c>
      <c r="P5743">
        <v>12.28</v>
      </c>
      <c r="Q5743">
        <v>6.35</v>
      </c>
      <c r="R5743" t="s">
        <v>678</v>
      </c>
      <c r="S5743" t="s">
        <v>140</v>
      </c>
      <c r="T5743" t="s">
        <v>21</v>
      </c>
      <c r="U5743" t="s">
        <v>22</v>
      </c>
      <c r="V5743" t="s">
        <v>43</v>
      </c>
      <c r="W5743">
        <v>0.38</v>
      </c>
    </row>
    <row r="5744" spans="1:23" x14ac:dyDescent="0.3">
      <c r="A5744" t="s">
        <v>934</v>
      </c>
      <c r="B5744" t="s">
        <v>1165</v>
      </c>
      <c r="D5744" s="1">
        <v>39894</v>
      </c>
      <c r="E5744" s="1">
        <v>39895</v>
      </c>
      <c r="F5744" s="1" t="str">
        <f t="shared" si="370"/>
        <v>March</v>
      </c>
      <c r="G5744" s="1" t="str">
        <f t="shared" si="371"/>
        <v>2009</v>
      </c>
      <c r="H5744" s="2">
        <f t="shared" si="372"/>
        <v>1</v>
      </c>
      <c r="I5744" s="2" t="b">
        <f t="shared" si="373"/>
        <v>0</v>
      </c>
      <c r="J5744" t="s">
        <v>34</v>
      </c>
      <c r="K5744">
        <v>42</v>
      </c>
      <c r="L5744">
        <v>636.34</v>
      </c>
      <c r="M5744">
        <v>0.08</v>
      </c>
      <c r="N5744" t="s">
        <v>18</v>
      </c>
      <c r="O5744">
        <v>-99.26</v>
      </c>
      <c r="P5744">
        <v>15.14</v>
      </c>
      <c r="Q5744">
        <v>4.53</v>
      </c>
      <c r="R5744" t="s">
        <v>678</v>
      </c>
      <c r="S5744" t="s">
        <v>140</v>
      </c>
      <c r="T5744" t="s">
        <v>21</v>
      </c>
      <c r="U5744" t="s">
        <v>22</v>
      </c>
      <c r="V5744" t="s">
        <v>23</v>
      </c>
      <c r="W5744">
        <v>0.81</v>
      </c>
    </row>
    <row r="5745" spans="1:23" x14ac:dyDescent="0.3">
      <c r="A5745" t="s">
        <v>1441</v>
      </c>
      <c r="B5745" t="s">
        <v>1027</v>
      </c>
      <c r="D5745" s="1">
        <v>40780</v>
      </c>
      <c r="E5745" s="1">
        <v>40782</v>
      </c>
      <c r="F5745" s="1" t="str">
        <f t="shared" si="370"/>
        <v>August</v>
      </c>
      <c r="G5745" s="1" t="str">
        <f t="shared" si="371"/>
        <v>2011</v>
      </c>
      <c r="H5745" s="2">
        <f t="shared" si="372"/>
        <v>2</v>
      </c>
      <c r="I5745" s="2" t="b">
        <f t="shared" si="373"/>
        <v>0</v>
      </c>
      <c r="J5745" t="s">
        <v>17</v>
      </c>
      <c r="K5745">
        <v>13</v>
      </c>
      <c r="L5745">
        <v>98.82</v>
      </c>
      <c r="M5745">
        <v>0.09</v>
      </c>
      <c r="N5745" t="s">
        <v>18</v>
      </c>
      <c r="O5745">
        <v>-68.66</v>
      </c>
      <c r="P5745">
        <v>7.37</v>
      </c>
      <c r="Q5745">
        <v>5.53</v>
      </c>
      <c r="R5745" t="s">
        <v>678</v>
      </c>
      <c r="S5745" t="s">
        <v>140</v>
      </c>
      <c r="T5745" t="s">
        <v>31</v>
      </c>
      <c r="U5745" t="s">
        <v>32</v>
      </c>
      <c r="V5745" t="s">
        <v>48</v>
      </c>
      <c r="W5745">
        <v>0.69</v>
      </c>
    </row>
    <row r="5746" spans="1:23" x14ac:dyDescent="0.3">
      <c r="A5746" t="s">
        <v>1441</v>
      </c>
      <c r="B5746" t="s">
        <v>1027</v>
      </c>
      <c r="D5746" s="1">
        <v>40780</v>
      </c>
      <c r="E5746" s="1">
        <v>40782</v>
      </c>
      <c r="F5746" s="1" t="str">
        <f t="shared" si="370"/>
        <v>August</v>
      </c>
      <c r="G5746" s="1" t="str">
        <f t="shared" si="371"/>
        <v>2011</v>
      </c>
      <c r="H5746" s="2">
        <f t="shared" si="372"/>
        <v>2</v>
      </c>
      <c r="I5746" s="2" t="b">
        <f t="shared" si="373"/>
        <v>0</v>
      </c>
      <c r="J5746" t="s">
        <v>17</v>
      </c>
      <c r="K5746">
        <v>40</v>
      </c>
      <c r="L5746">
        <v>289.19</v>
      </c>
      <c r="M5746">
        <v>0.01</v>
      </c>
      <c r="N5746" t="s">
        <v>18</v>
      </c>
      <c r="O5746">
        <v>-69.03</v>
      </c>
      <c r="P5746">
        <v>6.68</v>
      </c>
      <c r="Q5746">
        <v>6.15</v>
      </c>
      <c r="R5746" t="s">
        <v>678</v>
      </c>
      <c r="S5746" t="s">
        <v>140</v>
      </c>
      <c r="T5746" t="s">
        <v>31</v>
      </c>
      <c r="U5746" t="s">
        <v>22</v>
      </c>
      <c r="V5746" t="s">
        <v>43</v>
      </c>
      <c r="W5746">
        <v>0.37</v>
      </c>
    </row>
    <row r="5747" spans="1:23" x14ac:dyDescent="0.3">
      <c r="A5747" t="s">
        <v>934</v>
      </c>
      <c r="B5747" t="s">
        <v>1165</v>
      </c>
      <c r="D5747" s="1">
        <v>40397</v>
      </c>
      <c r="E5747" s="1">
        <v>40398</v>
      </c>
      <c r="F5747" s="1" t="str">
        <f t="shared" si="370"/>
        <v>August</v>
      </c>
      <c r="G5747" s="1" t="str">
        <f t="shared" si="371"/>
        <v>2010</v>
      </c>
      <c r="H5747" s="2">
        <f t="shared" si="372"/>
        <v>1</v>
      </c>
      <c r="I5747" s="2" t="b">
        <f t="shared" si="373"/>
        <v>0</v>
      </c>
      <c r="J5747" t="s">
        <v>44</v>
      </c>
      <c r="K5747">
        <v>17</v>
      </c>
      <c r="L5747">
        <v>196.07</v>
      </c>
      <c r="M5747">
        <v>0.05</v>
      </c>
      <c r="N5747" t="s">
        <v>18</v>
      </c>
      <c r="O5747">
        <v>-77.66</v>
      </c>
      <c r="P5747">
        <v>10.97</v>
      </c>
      <c r="Q5747">
        <v>6.5</v>
      </c>
      <c r="R5747" t="s">
        <v>678</v>
      </c>
      <c r="S5747" t="s">
        <v>140</v>
      </c>
      <c r="T5747" t="s">
        <v>42</v>
      </c>
      <c r="U5747" t="s">
        <v>32</v>
      </c>
      <c r="V5747" t="s">
        <v>48</v>
      </c>
      <c r="W5747">
        <v>0.64</v>
      </c>
    </row>
    <row r="5748" spans="1:23" x14ac:dyDescent="0.3">
      <c r="A5748" t="s">
        <v>934</v>
      </c>
      <c r="B5748" t="s">
        <v>1165</v>
      </c>
      <c r="D5748" s="1">
        <v>41200</v>
      </c>
      <c r="E5748" s="1">
        <v>41202</v>
      </c>
      <c r="F5748" s="1" t="str">
        <f t="shared" si="370"/>
        <v>October</v>
      </c>
      <c r="G5748" s="1" t="str">
        <f t="shared" si="371"/>
        <v>2012</v>
      </c>
      <c r="H5748" s="2">
        <f t="shared" si="372"/>
        <v>2</v>
      </c>
      <c r="I5748" s="2" t="b">
        <f t="shared" si="373"/>
        <v>0</v>
      </c>
      <c r="J5748" t="s">
        <v>44</v>
      </c>
      <c r="K5748">
        <v>1</v>
      </c>
      <c r="L5748">
        <v>13.45</v>
      </c>
      <c r="M5748">
        <v>0</v>
      </c>
      <c r="N5748" t="s">
        <v>18</v>
      </c>
      <c r="O5748">
        <v>-8.1999999999999993</v>
      </c>
      <c r="P5748">
        <v>5.4</v>
      </c>
      <c r="Q5748">
        <v>7.78</v>
      </c>
      <c r="R5748" t="s">
        <v>678</v>
      </c>
      <c r="S5748" t="s">
        <v>140</v>
      </c>
      <c r="T5748" t="s">
        <v>21</v>
      </c>
      <c r="U5748" t="s">
        <v>22</v>
      </c>
      <c r="V5748" t="s">
        <v>29</v>
      </c>
      <c r="W5748">
        <v>0.37</v>
      </c>
    </row>
    <row r="5749" spans="1:23" x14ac:dyDescent="0.3">
      <c r="A5749" t="s">
        <v>934</v>
      </c>
      <c r="B5749" t="s">
        <v>1165</v>
      </c>
      <c r="D5749" s="1">
        <v>41200</v>
      </c>
      <c r="E5749" s="1">
        <v>41202</v>
      </c>
      <c r="F5749" s="1" t="str">
        <f t="shared" si="370"/>
        <v>October</v>
      </c>
      <c r="G5749" s="1" t="str">
        <f t="shared" si="371"/>
        <v>2012</v>
      </c>
      <c r="H5749" s="2">
        <f t="shared" si="372"/>
        <v>2</v>
      </c>
      <c r="I5749" s="2" t="b">
        <f t="shared" si="373"/>
        <v>0</v>
      </c>
      <c r="J5749" t="s">
        <v>44</v>
      </c>
      <c r="K5749">
        <v>11</v>
      </c>
      <c r="L5749">
        <v>75.790000000000006</v>
      </c>
      <c r="M5749">
        <v>0.09</v>
      </c>
      <c r="N5749" t="s">
        <v>18</v>
      </c>
      <c r="O5749">
        <v>-18.77</v>
      </c>
      <c r="P5749">
        <v>6.68</v>
      </c>
      <c r="Q5749">
        <v>4.91</v>
      </c>
      <c r="R5749" t="s">
        <v>678</v>
      </c>
      <c r="S5749" t="s">
        <v>140</v>
      </c>
      <c r="T5749" t="s">
        <v>21</v>
      </c>
      <c r="U5749" t="s">
        <v>22</v>
      </c>
      <c r="V5749" t="s">
        <v>43</v>
      </c>
      <c r="W5749">
        <v>0.37</v>
      </c>
    </row>
    <row r="5750" spans="1:23" x14ac:dyDescent="0.3">
      <c r="A5750" t="s">
        <v>934</v>
      </c>
      <c r="B5750" t="s">
        <v>1165</v>
      </c>
      <c r="D5750" s="1">
        <v>40714</v>
      </c>
      <c r="E5750" s="1">
        <v>40716</v>
      </c>
      <c r="F5750" s="1" t="str">
        <f t="shared" si="370"/>
        <v>June</v>
      </c>
      <c r="G5750" s="1" t="str">
        <f t="shared" si="371"/>
        <v>2011</v>
      </c>
      <c r="H5750" s="2">
        <f t="shared" si="372"/>
        <v>2</v>
      </c>
      <c r="I5750" s="2" t="b">
        <f t="shared" si="373"/>
        <v>0</v>
      </c>
      <c r="J5750" t="s">
        <v>44</v>
      </c>
      <c r="K5750">
        <v>12</v>
      </c>
      <c r="L5750">
        <v>46.55</v>
      </c>
      <c r="M5750">
        <v>0</v>
      </c>
      <c r="N5750" t="s">
        <v>18</v>
      </c>
      <c r="O5750">
        <v>16.34</v>
      </c>
      <c r="P5750">
        <v>3.69</v>
      </c>
      <c r="Q5750">
        <v>0.5</v>
      </c>
      <c r="R5750" t="s">
        <v>678</v>
      </c>
      <c r="S5750" t="s">
        <v>140</v>
      </c>
      <c r="T5750" t="s">
        <v>27</v>
      </c>
      <c r="U5750" t="s">
        <v>22</v>
      </c>
      <c r="V5750" t="s">
        <v>57</v>
      </c>
      <c r="W5750">
        <v>0.38</v>
      </c>
    </row>
    <row r="5751" spans="1:23" x14ac:dyDescent="0.3">
      <c r="A5751" t="s">
        <v>934</v>
      </c>
      <c r="B5751" t="s">
        <v>1165</v>
      </c>
      <c r="D5751" s="1">
        <v>40551</v>
      </c>
      <c r="E5751" s="1">
        <v>40556</v>
      </c>
      <c r="F5751" s="1" t="str">
        <f t="shared" si="370"/>
        <v>January</v>
      </c>
      <c r="G5751" s="1" t="str">
        <f t="shared" si="371"/>
        <v>2011</v>
      </c>
      <c r="H5751" s="2">
        <f t="shared" si="372"/>
        <v>5</v>
      </c>
      <c r="I5751" s="2" t="b">
        <f t="shared" si="373"/>
        <v>0</v>
      </c>
      <c r="J5751" t="s">
        <v>17</v>
      </c>
      <c r="K5751">
        <v>29</v>
      </c>
      <c r="L5751">
        <v>1499.5274999999999</v>
      </c>
      <c r="M5751">
        <v>0.09</v>
      </c>
      <c r="N5751" t="s">
        <v>18</v>
      </c>
      <c r="O5751">
        <v>188.98</v>
      </c>
      <c r="P5751">
        <v>65.989999999999995</v>
      </c>
      <c r="Q5751">
        <v>5.26</v>
      </c>
      <c r="R5751" t="s">
        <v>678</v>
      </c>
      <c r="S5751" t="s">
        <v>140</v>
      </c>
      <c r="T5751" t="s">
        <v>42</v>
      </c>
      <c r="U5751" t="s">
        <v>32</v>
      </c>
      <c r="V5751" t="s">
        <v>33</v>
      </c>
      <c r="W5751">
        <v>0.56000000000000005</v>
      </c>
    </row>
    <row r="5752" spans="1:23" x14ac:dyDescent="0.3">
      <c r="A5752" t="s">
        <v>934</v>
      </c>
      <c r="B5752" t="s">
        <v>1165</v>
      </c>
      <c r="D5752" s="1">
        <v>40038</v>
      </c>
      <c r="E5752" s="1">
        <v>40039</v>
      </c>
      <c r="F5752" s="1" t="str">
        <f t="shared" si="370"/>
        <v>August</v>
      </c>
      <c r="G5752" s="1" t="str">
        <f t="shared" si="371"/>
        <v>2009</v>
      </c>
      <c r="H5752" s="2">
        <f t="shared" si="372"/>
        <v>1</v>
      </c>
      <c r="I5752" s="2" t="b">
        <f t="shared" si="373"/>
        <v>0</v>
      </c>
      <c r="J5752" t="s">
        <v>24</v>
      </c>
      <c r="K5752">
        <v>15</v>
      </c>
      <c r="L5752">
        <v>1917.61</v>
      </c>
      <c r="M5752">
        <v>0.03</v>
      </c>
      <c r="N5752" t="s">
        <v>25</v>
      </c>
      <c r="O5752">
        <v>-286.89999999999998</v>
      </c>
      <c r="P5752">
        <v>124.49</v>
      </c>
      <c r="Q5752">
        <v>51.94</v>
      </c>
      <c r="R5752" t="s">
        <v>678</v>
      </c>
      <c r="S5752" t="s">
        <v>140</v>
      </c>
      <c r="T5752" t="s">
        <v>27</v>
      </c>
      <c r="U5752" t="s">
        <v>36</v>
      </c>
      <c r="V5752" t="s">
        <v>55</v>
      </c>
      <c r="W5752">
        <v>0.63</v>
      </c>
    </row>
    <row r="5753" spans="1:23" x14ac:dyDescent="0.3">
      <c r="A5753" t="s">
        <v>934</v>
      </c>
      <c r="B5753" t="s">
        <v>1165</v>
      </c>
      <c r="D5753" s="1">
        <v>40721</v>
      </c>
      <c r="E5753" s="1">
        <v>40722</v>
      </c>
      <c r="F5753" s="1" t="str">
        <f t="shared" si="370"/>
        <v>June</v>
      </c>
      <c r="G5753" s="1" t="str">
        <f t="shared" si="371"/>
        <v>2011</v>
      </c>
      <c r="H5753" s="2">
        <f t="shared" si="372"/>
        <v>1</v>
      </c>
      <c r="I5753" s="2" t="b">
        <f t="shared" si="373"/>
        <v>0</v>
      </c>
      <c r="J5753" t="s">
        <v>34</v>
      </c>
      <c r="K5753">
        <v>33</v>
      </c>
      <c r="L5753">
        <v>2492.9699999999998</v>
      </c>
      <c r="M5753">
        <v>0.06</v>
      </c>
      <c r="N5753" t="s">
        <v>18</v>
      </c>
      <c r="O5753">
        <v>131.02000000000001</v>
      </c>
      <c r="P5753">
        <v>73.98</v>
      </c>
      <c r="Q5753">
        <v>14.52</v>
      </c>
      <c r="R5753" t="s">
        <v>678</v>
      </c>
      <c r="S5753" t="s">
        <v>140</v>
      </c>
      <c r="T5753" t="s">
        <v>27</v>
      </c>
      <c r="U5753" t="s">
        <v>32</v>
      </c>
      <c r="V5753" t="s">
        <v>48</v>
      </c>
      <c r="W5753">
        <v>0.65</v>
      </c>
    </row>
    <row r="5754" spans="1:23" x14ac:dyDescent="0.3">
      <c r="A5754" t="s">
        <v>1022</v>
      </c>
      <c r="B5754" t="s">
        <v>909</v>
      </c>
      <c r="D5754" s="1">
        <v>41208</v>
      </c>
      <c r="E5754" s="1">
        <v>41209</v>
      </c>
      <c r="F5754" s="1" t="str">
        <f t="shared" si="370"/>
        <v>October</v>
      </c>
      <c r="G5754" s="1" t="str">
        <f t="shared" si="371"/>
        <v>2012</v>
      </c>
      <c r="H5754" s="2">
        <f t="shared" si="372"/>
        <v>1</v>
      </c>
      <c r="I5754" s="2" t="b">
        <f t="shared" si="373"/>
        <v>0</v>
      </c>
      <c r="J5754" t="s">
        <v>24</v>
      </c>
      <c r="K5754">
        <v>29</v>
      </c>
      <c r="L5754">
        <v>575.89</v>
      </c>
      <c r="M5754">
        <v>0.06</v>
      </c>
      <c r="N5754" t="s">
        <v>18</v>
      </c>
      <c r="O5754">
        <v>-14.04</v>
      </c>
      <c r="P5754">
        <v>19.98</v>
      </c>
      <c r="Q5754">
        <v>4</v>
      </c>
      <c r="R5754" t="s">
        <v>678</v>
      </c>
      <c r="S5754" t="s">
        <v>140</v>
      </c>
      <c r="T5754" t="s">
        <v>42</v>
      </c>
      <c r="U5754" t="s">
        <v>32</v>
      </c>
      <c r="V5754" t="s">
        <v>48</v>
      </c>
      <c r="W5754">
        <v>0.68</v>
      </c>
    </row>
    <row r="5755" spans="1:23" x14ac:dyDescent="0.3">
      <c r="A5755" t="s">
        <v>1022</v>
      </c>
      <c r="B5755" t="s">
        <v>909</v>
      </c>
      <c r="D5755" s="1">
        <v>41208</v>
      </c>
      <c r="E5755" s="1">
        <v>41208</v>
      </c>
      <c r="F5755" s="1" t="str">
        <f t="shared" si="370"/>
        <v>October</v>
      </c>
      <c r="G5755" s="1" t="str">
        <f t="shared" si="371"/>
        <v>2012</v>
      </c>
      <c r="H5755" s="2">
        <f t="shared" si="372"/>
        <v>0</v>
      </c>
      <c r="I5755" s="2" t="str">
        <f t="shared" si="373"/>
        <v>FREE DELIVERY</v>
      </c>
      <c r="J5755" t="s">
        <v>24</v>
      </c>
      <c r="K5755">
        <v>43</v>
      </c>
      <c r="L5755">
        <v>260.60000000000002</v>
      </c>
      <c r="M5755">
        <v>0.05</v>
      </c>
      <c r="N5755" t="s">
        <v>18</v>
      </c>
      <c r="O5755">
        <v>-182.71</v>
      </c>
      <c r="P5755">
        <v>5.78</v>
      </c>
      <c r="Q5755">
        <v>7.96</v>
      </c>
      <c r="R5755" t="s">
        <v>678</v>
      </c>
      <c r="S5755" t="s">
        <v>140</v>
      </c>
      <c r="T5755" t="s">
        <v>42</v>
      </c>
      <c r="U5755" t="s">
        <v>22</v>
      </c>
      <c r="V5755" t="s">
        <v>43</v>
      </c>
      <c r="W5755">
        <v>0.36</v>
      </c>
    </row>
    <row r="5756" spans="1:23" x14ac:dyDescent="0.3">
      <c r="A5756" t="s">
        <v>1206</v>
      </c>
      <c r="B5756" t="s">
        <v>1644</v>
      </c>
      <c r="D5756" s="1">
        <v>41105</v>
      </c>
      <c r="E5756" s="1">
        <v>41107</v>
      </c>
      <c r="F5756" s="1" t="str">
        <f t="shared" si="370"/>
        <v>July</v>
      </c>
      <c r="G5756" s="1" t="str">
        <f t="shared" si="371"/>
        <v>2012</v>
      </c>
      <c r="H5756" s="2">
        <f t="shared" si="372"/>
        <v>2</v>
      </c>
      <c r="I5756" s="2" t="b">
        <f t="shared" si="373"/>
        <v>0</v>
      </c>
      <c r="J5756" t="s">
        <v>24</v>
      </c>
      <c r="K5756">
        <v>50</v>
      </c>
      <c r="L5756">
        <v>172.23</v>
      </c>
      <c r="M5756">
        <v>0.02</v>
      </c>
      <c r="N5756" t="s">
        <v>18</v>
      </c>
      <c r="O5756">
        <v>32.35</v>
      </c>
      <c r="P5756">
        <v>3.29</v>
      </c>
      <c r="Q5756">
        <v>1.35</v>
      </c>
      <c r="R5756" t="s">
        <v>678</v>
      </c>
      <c r="S5756" t="s">
        <v>140</v>
      </c>
      <c r="T5756" t="s">
        <v>21</v>
      </c>
      <c r="U5756" t="s">
        <v>22</v>
      </c>
      <c r="V5756" t="s">
        <v>46</v>
      </c>
      <c r="W5756">
        <v>0.4</v>
      </c>
    </row>
    <row r="5757" spans="1:23" x14ac:dyDescent="0.3">
      <c r="A5757" t="s">
        <v>934</v>
      </c>
      <c r="B5757" t="s">
        <v>1165</v>
      </c>
      <c r="D5757" s="1">
        <v>39951</v>
      </c>
      <c r="E5757" s="1">
        <v>39951</v>
      </c>
      <c r="F5757" s="1" t="str">
        <f t="shared" si="370"/>
        <v>May</v>
      </c>
      <c r="G5757" s="1" t="str">
        <f t="shared" si="371"/>
        <v>2009</v>
      </c>
      <c r="H5757" s="2">
        <f t="shared" si="372"/>
        <v>0</v>
      </c>
      <c r="I5757" s="2" t="str">
        <f t="shared" si="373"/>
        <v>FREE DELIVERY</v>
      </c>
      <c r="J5757" t="s">
        <v>24</v>
      </c>
      <c r="K5757">
        <v>41</v>
      </c>
      <c r="L5757">
        <v>470.74</v>
      </c>
      <c r="M5757">
        <v>0.04</v>
      </c>
      <c r="N5757" t="s">
        <v>18</v>
      </c>
      <c r="O5757">
        <v>24.09</v>
      </c>
      <c r="P5757">
        <v>10.98</v>
      </c>
      <c r="Q5757">
        <v>3.99</v>
      </c>
      <c r="R5757" t="s">
        <v>678</v>
      </c>
      <c r="S5757" t="s">
        <v>140</v>
      </c>
      <c r="T5757" t="s">
        <v>21</v>
      </c>
      <c r="U5757" t="s">
        <v>22</v>
      </c>
      <c r="V5757" t="s">
        <v>28</v>
      </c>
      <c r="W5757">
        <v>0.57999999999999996</v>
      </c>
    </row>
    <row r="5758" spans="1:23" x14ac:dyDescent="0.3">
      <c r="A5758" t="s">
        <v>1600</v>
      </c>
      <c r="B5758" t="s">
        <v>1601</v>
      </c>
      <c r="D5758" s="1">
        <v>39831</v>
      </c>
      <c r="E5758" s="1">
        <v>39832</v>
      </c>
      <c r="F5758" s="1" t="str">
        <f t="shared" si="370"/>
        <v>January</v>
      </c>
      <c r="G5758" s="1" t="str">
        <f t="shared" si="371"/>
        <v>2009</v>
      </c>
      <c r="H5758" s="2">
        <f t="shared" si="372"/>
        <v>1</v>
      </c>
      <c r="I5758" s="2" t="b">
        <f t="shared" si="373"/>
        <v>0</v>
      </c>
      <c r="J5758" t="s">
        <v>44</v>
      </c>
      <c r="K5758">
        <v>12</v>
      </c>
      <c r="L5758">
        <v>141.9</v>
      </c>
      <c r="M5758">
        <v>0.02</v>
      </c>
      <c r="N5758" t="s">
        <v>18</v>
      </c>
      <c r="O5758">
        <v>1.46</v>
      </c>
      <c r="P5758">
        <v>11.58</v>
      </c>
      <c r="Q5758">
        <v>5.72</v>
      </c>
      <c r="R5758" t="s">
        <v>678</v>
      </c>
      <c r="S5758" t="s">
        <v>140</v>
      </c>
      <c r="T5758" t="s">
        <v>31</v>
      </c>
      <c r="U5758" t="s">
        <v>22</v>
      </c>
      <c r="V5758" t="s">
        <v>51</v>
      </c>
      <c r="W5758">
        <v>0.35</v>
      </c>
    </row>
    <row r="5759" spans="1:23" x14ac:dyDescent="0.3">
      <c r="A5759" t="s">
        <v>1600</v>
      </c>
      <c r="B5759" t="s">
        <v>1601</v>
      </c>
      <c r="D5759" s="1">
        <v>39831</v>
      </c>
      <c r="E5759" s="1">
        <v>39831</v>
      </c>
      <c r="F5759" s="1" t="str">
        <f t="shared" si="370"/>
        <v>January</v>
      </c>
      <c r="G5759" s="1" t="str">
        <f t="shared" si="371"/>
        <v>2009</v>
      </c>
      <c r="H5759" s="2">
        <f t="shared" si="372"/>
        <v>0</v>
      </c>
      <c r="I5759" s="2" t="str">
        <f t="shared" si="373"/>
        <v>FREE DELIVERY</v>
      </c>
      <c r="J5759" t="s">
        <v>44</v>
      </c>
      <c r="K5759">
        <v>29</v>
      </c>
      <c r="L5759">
        <v>1379.1</v>
      </c>
      <c r="M5759">
        <v>0.06</v>
      </c>
      <c r="N5759" t="s">
        <v>18</v>
      </c>
      <c r="O5759">
        <v>573.79999999999995</v>
      </c>
      <c r="P5759">
        <v>48.91</v>
      </c>
      <c r="Q5759">
        <v>5.81</v>
      </c>
      <c r="R5759" t="s">
        <v>678</v>
      </c>
      <c r="S5759" t="s">
        <v>140</v>
      </c>
      <c r="T5759" t="s">
        <v>31</v>
      </c>
      <c r="U5759" t="s">
        <v>22</v>
      </c>
      <c r="V5759" t="s">
        <v>43</v>
      </c>
      <c r="W5759">
        <v>0.38</v>
      </c>
    </row>
    <row r="5760" spans="1:23" x14ac:dyDescent="0.3">
      <c r="A5760" t="s">
        <v>1600</v>
      </c>
      <c r="B5760" t="s">
        <v>1601</v>
      </c>
      <c r="D5760" s="1">
        <v>39831</v>
      </c>
      <c r="E5760" s="1">
        <v>39832</v>
      </c>
      <c r="F5760" s="1" t="str">
        <f t="shared" si="370"/>
        <v>January</v>
      </c>
      <c r="G5760" s="1" t="str">
        <f t="shared" si="371"/>
        <v>2009</v>
      </c>
      <c r="H5760" s="2">
        <f t="shared" si="372"/>
        <v>1</v>
      </c>
      <c r="I5760" s="2" t="b">
        <f t="shared" si="373"/>
        <v>0</v>
      </c>
      <c r="J5760" t="s">
        <v>44</v>
      </c>
      <c r="K5760">
        <v>17</v>
      </c>
      <c r="L5760">
        <v>278.76</v>
      </c>
      <c r="M5760">
        <v>0.02</v>
      </c>
      <c r="N5760" t="s">
        <v>18</v>
      </c>
      <c r="O5760">
        <v>-210.09</v>
      </c>
      <c r="P5760">
        <v>15.51</v>
      </c>
      <c r="Q5760">
        <v>17.78</v>
      </c>
      <c r="R5760" t="s">
        <v>678</v>
      </c>
      <c r="S5760" t="s">
        <v>140</v>
      </c>
      <c r="T5760" t="s">
        <v>31</v>
      </c>
      <c r="U5760" t="s">
        <v>22</v>
      </c>
      <c r="V5760" t="s">
        <v>23</v>
      </c>
      <c r="W5760">
        <v>0.59</v>
      </c>
    </row>
    <row r="5761" spans="1:23" x14ac:dyDescent="0.3">
      <c r="A5761" t="s">
        <v>1063</v>
      </c>
      <c r="B5761" t="s">
        <v>1288</v>
      </c>
      <c r="D5761" s="1">
        <v>40916</v>
      </c>
      <c r="E5761" s="1">
        <v>40916</v>
      </c>
      <c r="F5761" s="1" t="str">
        <f t="shared" si="370"/>
        <v>January</v>
      </c>
      <c r="G5761" s="1" t="str">
        <f t="shared" si="371"/>
        <v>2012</v>
      </c>
      <c r="H5761" s="2">
        <f t="shared" si="372"/>
        <v>0</v>
      </c>
      <c r="I5761" s="2" t="str">
        <f t="shared" si="373"/>
        <v>FREE DELIVERY</v>
      </c>
      <c r="J5761" t="s">
        <v>17</v>
      </c>
      <c r="K5761">
        <v>30</v>
      </c>
      <c r="L5761">
        <v>182.92</v>
      </c>
      <c r="M5761">
        <v>0.06</v>
      </c>
      <c r="N5761" t="s">
        <v>18</v>
      </c>
      <c r="O5761">
        <v>-1367.72</v>
      </c>
      <c r="P5761">
        <v>4.4800000000000004</v>
      </c>
      <c r="Q5761">
        <v>49</v>
      </c>
      <c r="R5761" t="s">
        <v>678</v>
      </c>
      <c r="S5761" t="s">
        <v>140</v>
      </c>
      <c r="T5761" t="s">
        <v>42</v>
      </c>
      <c r="U5761" t="s">
        <v>22</v>
      </c>
      <c r="V5761" t="s">
        <v>28</v>
      </c>
      <c r="W5761">
        <v>0.6</v>
      </c>
    </row>
    <row r="5762" spans="1:23" x14ac:dyDescent="0.3">
      <c r="A5762" t="s">
        <v>1022</v>
      </c>
      <c r="B5762" t="s">
        <v>909</v>
      </c>
      <c r="D5762" s="1">
        <v>40095</v>
      </c>
      <c r="E5762" s="1">
        <v>40096</v>
      </c>
      <c r="F5762" s="1" t="str">
        <f t="shared" si="370"/>
        <v>October</v>
      </c>
      <c r="G5762" s="1" t="str">
        <f t="shared" si="371"/>
        <v>2009</v>
      </c>
      <c r="H5762" s="2">
        <f t="shared" si="372"/>
        <v>1</v>
      </c>
      <c r="I5762" s="2" t="b">
        <f t="shared" si="373"/>
        <v>0</v>
      </c>
      <c r="J5762" t="s">
        <v>34</v>
      </c>
      <c r="K5762">
        <v>34</v>
      </c>
      <c r="L5762">
        <v>3361.84</v>
      </c>
      <c r="M5762">
        <v>0.08</v>
      </c>
      <c r="N5762" t="s">
        <v>25</v>
      </c>
      <c r="O5762">
        <v>1211.76</v>
      </c>
      <c r="P5762">
        <v>100.97</v>
      </c>
      <c r="Q5762">
        <v>14</v>
      </c>
      <c r="R5762" t="s">
        <v>678</v>
      </c>
      <c r="S5762" t="s">
        <v>140</v>
      </c>
      <c r="T5762" t="s">
        <v>42</v>
      </c>
      <c r="U5762" t="s">
        <v>32</v>
      </c>
      <c r="V5762" t="s">
        <v>94</v>
      </c>
      <c r="W5762">
        <v>0.37</v>
      </c>
    </row>
    <row r="5763" spans="1:23" x14ac:dyDescent="0.3">
      <c r="A5763" t="s">
        <v>1022</v>
      </c>
      <c r="B5763" t="s">
        <v>909</v>
      </c>
      <c r="D5763" s="1">
        <v>40095</v>
      </c>
      <c r="E5763" s="1">
        <v>40097</v>
      </c>
      <c r="F5763" s="1" t="str">
        <f t="shared" ref="F5763:F5826" si="374">TEXT(E5763,"mmmm")</f>
        <v>October</v>
      </c>
      <c r="G5763" s="1" t="str">
        <f t="shared" ref="G5763:G5826" si="375">TEXT(E5763,"yyyy")</f>
        <v>2009</v>
      </c>
      <c r="H5763" s="2">
        <f t="shared" ref="H5763:H5826" si="376">E5763-D5763</f>
        <v>2</v>
      </c>
      <c r="I5763" s="2" t="b">
        <f t="shared" ref="I5763:I5826" si="377">IF(H5763&lt;1,IF(AND(H5763&gt;0,H5763&lt;2),"ONE DAY", "FREE DELIVERY"))</f>
        <v>0</v>
      </c>
      <c r="J5763" t="s">
        <v>34</v>
      </c>
      <c r="K5763">
        <v>29</v>
      </c>
      <c r="L5763">
        <v>195.82</v>
      </c>
      <c r="M5763">
        <v>7.0000000000000007E-2</v>
      </c>
      <c r="N5763" t="s">
        <v>18</v>
      </c>
      <c r="O5763">
        <v>-91.7</v>
      </c>
      <c r="P5763">
        <v>6.48</v>
      </c>
      <c r="Q5763">
        <v>7.07</v>
      </c>
      <c r="R5763" t="s">
        <v>678</v>
      </c>
      <c r="S5763" t="s">
        <v>140</v>
      </c>
      <c r="T5763" t="s">
        <v>42</v>
      </c>
      <c r="U5763" t="s">
        <v>22</v>
      </c>
      <c r="V5763" t="s">
        <v>43</v>
      </c>
      <c r="W5763">
        <v>0.37</v>
      </c>
    </row>
    <row r="5764" spans="1:23" x14ac:dyDescent="0.3">
      <c r="A5764" t="s">
        <v>1441</v>
      </c>
      <c r="B5764" t="s">
        <v>1027</v>
      </c>
      <c r="D5764" s="1">
        <v>39881</v>
      </c>
      <c r="E5764" s="1">
        <v>39883</v>
      </c>
      <c r="F5764" s="1" t="str">
        <f t="shared" si="374"/>
        <v>March</v>
      </c>
      <c r="G5764" s="1" t="str">
        <f t="shared" si="375"/>
        <v>2009</v>
      </c>
      <c r="H5764" s="2">
        <f t="shared" si="376"/>
        <v>2</v>
      </c>
      <c r="I5764" s="2" t="b">
        <f t="shared" si="377"/>
        <v>0</v>
      </c>
      <c r="J5764" t="s">
        <v>34</v>
      </c>
      <c r="K5764">
        <v>33</v>
      </c>
      <c r="L5764">
        <v>987.3175</v>
      </c>
      <c r="M5764">
        <v>0.04</v>
      </c>
      <c r="N5764" t="s">
        <v>39</v>
      </c>
      <c r="O5764">
        <v>368.56</v>
      </c>
      <c r="P5764">
        <v>35.99</v>
      </c>
      <c r="Q5764">
        <v>3.3</v>
      </c>
      <c r="R5764" t="s">
        <v>678</v>
      </c>
      <c r="S5764" t="s">
        <v>140</v>
      </c>
      <c r="T5764" t="s">
        <v>31</v>
      </c>
      <c r="U5764" t="s">
        <v>32</v>
      </c>
      <c r="V5764" t="s">
        <v>33</v>
      </c>
      <c r="W5764">
        <v>0.39</v>
      </c>
    </row>
    <row r="5765" spans="1:23" x14ac:dyDescent="0.3">
      <c r="A5765" t="s">
        <v>1124</v>
      </c>
      <c r="B5765" t="s">
        <v>1000</v>
      </c>
      <c r="D5765" s="1">
        <v>40739</v>
      </c>
      <c r="E5765" s="1">
        <v>40740</v>
      </c>
      <c r="F5765" s="1" t="str">
        <f t="shared" si="374"/>
        <v>July</v>
      </c>
      <c r="G5765" s="1" t="str">
        <f t="shared" si="375"/>
        <v>2011</v>
      </c>
      <c r="H5765" s="2">
        <f t="shared" si="376"/>
        <v>1</v>
      </c>
      <c r="I5765" s="2" t="b">
        <f t="shared" si="377"/>
        <v>0</v>
      </c>
      <c r="J5765" t="s">
        <v>24</v>
      </c>
      <c r="K5765">
        <v>15</v>
      </c>
      <c r="L5765">
        <v>140.56</v>
      </c>
      <c r="M5765">
        <v>0.04</v>
      </c>
      <c r="N5765" t="s">
        <v>18</v>
      </c>
      <c r="O5765">
        <v>-128.38</v>
      </c>
      <c r="P5765">
        <v>8.4600000000000009</v>
      </c>
      <c r="Q5765">
        <v>8.99</v>
      </c>
      <c r="R5765" t="s">
        <v>678</v>
      </c>
      <c r="S5765" t="s">
        <v>140</v>
      </c>
      <c r="T5765" t="s">
        <v>31</v>
      </c>
      <c r="U5765" t="s">
        <v>32</v>
      </c>
      <c r="V5765" t="s">
        <v>48</v>
      </c>
      <c r="W5765">
        <v>0.79</v>
      </c>
    </row>
    <row r="5766" spans="1:23" x14ac:dyDescent="0.3">
      <c r="A5766" t="s">
        <v>1333</v>
      </c>
      <c r="B5766" t="s">
        <v>1682</v>
      </c>
      <c r="D5766" s="1">
        <v>39967</v>
      </c>
      <c r="E5766" s="1">
        <v>39969</v>
      </c>
      <c r="F5766" s="1" t="str">
        <f t="shared" si="374"/>
        <v>June</v>
      </c>
      <c r="G5766" s="1" t="str">
        <f t="shared" si="375"/>
        <v>2009</v>
      </c>
      <c r="H5766" s="2">
        <f t="shared" si="376"/>
        <v>2</v>
      </c>
      <c r="I5766" s="2" t="b">
        <f t="shared" si="377"/>
        <v>0</v>
      </c>
      <c r="J5766" t="s">
        <v>34</v>
      </c>
      <c r="K5766">
        <v>42</v>
      </c>
      <c r="L5766">
        <v>1186.06</v>
      </c>
      <c r="M5766">
        <v>0.09</v>
      </c>
      <c r="N5766" t="s">
        <v>18</v>
      </c>
      <c r="O5766">
        <v>511.69</v>
      </c>
      <c r="P5766">
        <v>30.93</v>
      </c>
      <c r="Q5766">
        <v>3.92</v>
      </c>
      <c r="R5766" t="s">
        <v>678</v>
      </c>
      <c r="S5766" t="s">
        <v>140</v>
      </c>
      <c r="T5766" t="s">
        <v>31</v>
      </c>
      <c r="U5766" t="s">
        <v>36</v>
      </c>
      <c r="V5766" t="s">
        <v>37</v>
      </c>
      <c r="W5766">
        <v>0.44</v>
      </c>
    </row>
    <row r="5767" spans="1:23" x14ac:dyDescent="0.3">
      <c r="A5767" t="s">
        <v>1333</v>
      </c>
      <c r="B5767" t="s">
        <v>1682</v>
      </c>
      <c r="D5767" s="1">
        <v>39967</v>
      </c>
      <c r="E5767" s="1">
        <v>39969</v>
      </c>
      <c r="F5767" s="1" t="str">
        <f t="shared" si="374"/>
        <v>June</v>
      </c>
      <c r="G5767" s="1" t="str">
        <f t="shared" si="375"/>
        <v>2009</v>
      </c>
      <c r="H5767" s="2">
        <f t="shared" si="376"/>
        <v>2</v>
      </c>
      <c r="I5767" s="2" t="b">
        <f t="shared" si="377"/>
        <v>0</v>
      </c>
      <c r="J5767" t="s">
        <v>34</v>
      </c>
      <c r="K5767">
        <v>28</v>
      </c>
      <c r="L5767">
        <v>51.53</v>
      </c>
      <c r="M5767">
        <v>0.03</v>
      </c>
      <c r="N5767" t="s">
        <v>39</v>
      </c>
      <c r="O5767">
        <v>0.35</v>
      </c>
      <c r="P5767">
        <v>1.68</v>
      </c>
      <c r="Q5767">
        <v>0.7</v>
      </c>
      <c r="R5767" t="s">
        <v>678</v>
      </c>
      <c r="S5767" t="s">
        <v>140</v>
      </c>
      <c r="T5767" t="s">
        <v>31</v>
      </c>
      <c r="U5767" t="s">
        <v>22</v>
      </c>
      <c r="V5767" t="s">
        <v>60</v>
      </c>
      <c r="W5767">
        <v>0.6</v>
      </c>
    </row>
    <row r="5768" spans="1:23" x14ac:dyDescent="0.3">
      <c r="A5768" t="s">
        <v>951</v>
      </c>
      <c r="B5768" t="s">
        <v>1429</v>
      </c>
      <c r="D5768" s="1">
        <v>40987</v>
      </c>
      <c r="E5768" s="1">
        <v>40989</v>
      </c>
      <c r="F5768" s="1" t="str">
        <f t="shared" si="374"/>
        <v>March</v>
      </c>
      <c r="G5768" s="1" t="str">
        <f t="shared" si="375"/>
        <v>2012</v>
      </c>
      <c r="H5768" s="2">
        <f t="shared" si="376"/>
        <v>2</v>
      </c>
      <c r="I5768" s="2" t="b">
        <f t="shared" si="377"/>
        <v>0</v>
      </c>
      <c r="J5768" t="s">
        <v>52</v>
      </c>
      <c r="K5768">
        <v>25</v>
      </c>
      <c r="L5768">
        <v>3872.634</v>
      </c>
      <c r="M5768">
        <v>0.02</v>
      </c>
      <c r="N5768" t="s">
        <v>18</v>
      </c>
      <c r="O5768">
        <v>667.33</v>
      </c>
      <c r="P5768">
        <v>179.99</v>
      </c>
      <c r="Q5768">
        <v>13.99</v>
      </c>
      <c r="R5768" t="s">
        <v>678</v>
      </c>
      <c r="S5768" t="s">
        <v>140</v>
      </c>
      <c r="T5768" t="s">
        <v>21</v>
      </c>
      <c r="U5768" t="s">
        <v>32</v>
      </c>
      <c r="V5768" t="s">
        <v>33</v>
      </c>
      <c r="W5768">
        <v>0.56999999999999995</v>
      </c>
    </row>
    <row r="5769" spans="1:23" x14ac:dyDescent="0.3">
      <c r="A5769" t="s">
        <v>1231</v>
      </c>
      <c r="B5769" t="s">
        <v>1398</v>
      </c>
      <c r="D5769" s="1">
        <v>40681</v>
      </c>
      <c r="E5769" s="1">
        <v>40683</v>
      </c>
      <c r="F5769" s="1" t="str">
        <f t="shared" si="374"/>
        <v>May</v>
      </c>
      <c r="G5769" s="1" t="str">
        <f t="shared" si="375"/>
        <v>2011</v>
      </c>
      <c r="H5769" s="2">
        <f t="shared" si="376"/>
        <v>2</v>
      </c>
      <c r="I5769" s="2" t="b">
        <f t="shared" si="377"/>
        <v>0</v>
      </c>
      <c r="J5769" t="s">
        <v>24</v>
      </c>
      <c r="K5769">
        <v>44</v>
      </c>
      <c r="L5769">
        <v>523.41999999999996</v>
      </c>
      <c r="M5769">
        <v>0.06</v>
      </c>
      <c r="N5769" t="s">
        <v>18</v>
      </c>
      <c r="O5769">
        <v>39.42</v>
      </c>
      <c r="P5769">
        <v>11.7</v>
      </c>
      <c r="Q5769">
        <v>5.63</v>
      </c>
      <c r="R5769" t="s">
        <v>678</v>
      </c>
      <c r="S5769" t="s">
        <v>140</v>
      </c>
      <c r="T5769" t="s">
        <v>27</v>
      </c>
      <c r="U5769" t="s">
        <v>22</v>
      </c>
      <c r="V5769" t="s">
        <v>29</v>
      </c>
      <c r="W5769">
        <v>0.4</v>
      </c>
    </row>
    <row r="5770" spans="1:23" x14ac:dyDescent="0.3">
      <c r="A5770" t="s">
        <v>1231</v>
      </c>
      <c r="B5770" t="s">
        <v>1398</v>
      </c>
      <c r="D5770" s="1">
        <v>40681</v>
      </c>
      <c r="E5770" s="1">
        <v>40682</v>
      </c>
      <c r="F5770" s="1" t="str">
        <f t="shared" si="374"/>
        <v>May</v>
      </c>
      <c r="G5770" s="1" t="str">
        <f t="shared" si="375"/>
        <v>2011</v>
      </c>
      <c r="H5770" s="2">
        <f t="shared" si="376"/>
        <v>1</v>
      </c>
      <c r="I5770" s="2" t="b">
        <f t="shared" si="377"/>
        <v>0</v>
      </c>
      <c r="J5770" t="s">
        <v>24</v>
      </c>
      <c r="K5770">
        <v>40</v>
      </c>
      <c r="L5770">
        <v>192.54</v>
      </c>
      <c r="M5770">
        <v>0.08</v>
      </c>
      <c r="N5770" t="s">
        <v>18</v>
      </c>
      <c r="O5770">
        <v>-186.73</v>
      </c>
      <c r="P5770">
        <v>4.9800000000000004</v>
      </c>
      <c r="Q5770">
        <v>7.44</v>
      </c>
      <c r="R5770" t="s">
        <v>678</v>
      </c>
      <c r="S5770" t="s">
        <v>140</v>
      </c>
      <c r="T5770" t="s">
        <v>27</v>
      </c>
      <c r="U5770" t="s">
        <v>22</v>
      </c>
      <c r="V5770" t="s">
        <v>43</v>
      </c>
      <c r="W5770">
        <v>0.36</v>
      </c>
    </row>
    <row r="5771" spans="1:23" x14ac:dyDescent="0.3">
      <c r="A5771" t="s">
        <v>1231</v>
      </c>
      <c r="B5771" t="s">
        <v>1398</v>
      </c>
      <c r="D5771" s="1">
        <v>40681</v>
      </c>
      <c r="E5771" s="1">
        <v>40683</v>
      </c>
      <c r="F5771" s="1" t="str">
        <f t="shared" si="374"/>
        <v>May</v>
      </c>
      <c r="G5771" s="1" t="str">
        <f t="shared" si="375"/>
        <v>2011</v>
      </c>
      <c r="H5771" s="2">
        <f t="shared" si="376"/>
        <v>2</v>
      </c>
      <c r="I5771" s="2" t="b">
        <f t="shared" si="377"/>
        <v>0</v>
      </c>
      <c r="J5771" t="s">
        <v>24</v>
      </c>
      <c r="K5771">
        <v>29</v>
      </c>
      <c r="L5771">
        <v>156.69999999999999</v>
      </c>
      <c r="M5771">
        <v>0.06</v>
      </c>
      <c r="N5771" t="s">
        <v>18</v>
      </c>
      <c r="O5771">
        <v>-76.64</v>
      </c>
      <c r="P5771">
        <v>5.28</v>
      </c>
      <c r="Q5771">
        <v>5.57</v>
      </c>
      <c r="R5771" t="s">
        <v>678</v>
      </c>
      <c r="S5771" t="s">
        <v>140</v>
      </c>
      <c r="T5771" t="s">
        <v>27</v>
      </c>
      <c r="U5771" t="s">
        <v>22</v>
      </c>
      <c r="V5771" t="s">
        <v>43</v>
      </c>
      <c r="W5771">
        <v>0.4</v>
      </c>
    </row>
    <row r="5772" spans="1:23" x14ac:dyDescent="0.3">
      <c r="A5772" t="s">
        <v>992</v>
      </c>
      <c r="B5772" t="s">
        <v>1254</v>
      </c>
      <c r="D5772" s="1">
        <v>40375</v>
      </c>
      <c r="E5772" s="1">
        <v>40375</v>
      </c>
      <c r="F5772" s="1" t="str">
        <f t="shared" si="374"/>
        <v>July</v>
      </c>
      <c r="G5772" s="1" t="str">
        <f t="shared" si="375"/>
        <v>2010</v>
      </c>
      <c r="H5772" s="2">
        <f t="shared" si="376"/>
        <v>0</v>
      </c>
      <c r="I5772" s="2" t="str">
        <f t="shared" si="377"/>
        <v>FREE DELIVERY</v>
      </c>
      <c r="J5772" t="s">
        <v>17</v>
      </c>
      <c r="K5772">
        <v>47</v>
      </c>
      <c r="L5772">
        <v>622.82000000000005</v>
      </c>
      <c r="M5772">
        <v>0</v>
      </c>
      <c r="N5772" t="s">
        <v>18</v>
      </c>
      <c r="O5772">
        <v>128.88</v>
      </c>
      <c r="P5772">
        <v>12.64</v>
      </c>
      <c r="Q5772">
        <v>4.9800000000000004</v>
      </c>
      <c r="R5772" t="s">
        <v>678</v>
      </c>
      <c r="S5772" t="s">
        <v>140</v>
      </c>
      <c r="T5772" t="s">
        <v>27</v>
      </c>
      <c r="U5772" t="s">
        <v>36</v>
      </c>
      <c r="V5772" t="s">
        <v>37</v>
      </c>
      <c r="W5772">
        <v>0.48</v>
      </c>
    </row>
    <row r="5773" spans="1:23" x14ac:dyDescent="0.3">
      <c r="A5773" t="s">
        <v>1333</v>
      </c>
      <c r="B5773" t="s">
        <v>1682</v>
      </c>
      <c r="D5773" s="1">
        <v>39900</v>
      </c>
      <c r="E5773" s="1">
        <v>39900</v>
      </c>
      <c r="F5773" s="1" t="str">
        <f t="shared" si="374"/>
        <v>March</v>
      </c>
      <c r="G5773" s="1" t="str">
        <f t="shared" si="375"/>
        <v>2009</v>
      </c>
      <c r="H5773" s="2">
        <f t="shared" si="376"/>
        <v>0</v>
      </c>
      <c r="I5773" s="2" t="str">
        <f t="shared" si="377"/>
        <v>FREE DELIVERY</v>
      </c>
      <c r="J5773" t="s">
        <v>44</v>
      </c>
      <c r="K5773">
        <v>40</v>
      </c>
      <c r="L5773">
        <v>5945.3675000000003</v>
      </c>
      <c r="M5773">
        <v>0.08</v>
      </c>
      <c r="N5773" t="s">
        <v>18</v>
      </c>
      <c r="O5773">
        <v>1585.48</v>
      </c>
      <c r="P5773">
        <v>175.99</v>
      </c>
      <c r="Q5773">
        <v>4.99</v>
      </c>
      <c r="R5773" t="s">
        <v>678</v>
      </c>
      <c r="S5773" t="s">
        <v>140</v>
      </c>
      <c r="T5773" t="s">
        <v>31</v>
      </c>
      <c r="U5773" t="s">
        <v>32</v>
      </c>
      <c r="V5773" t="s">
        <v>33</v>
      </c>
      <c r="W5773">
        <v>0.59</v>
      </c>
    </row>
    <row r="5774" spans="1:23" x14ac:dyDescent="0.3">
      <c r="A5774" t="s">
        <v>1228</v>
      </c>
      <c r="B5774" t="s">
        <v>1229</v>
      </c>
      <c r="D5774" s="1">
        <v>40743</v>
      </c>
      <c r="E5774" s="1">
        <v>40744</v>
      </c>
      <c r="F5774" s="1" t="str">
        <f t="shared" si="374"/>
        <v>July</v>
      </c>
      <c r="G5774" s="1" t="str">
        <f t="shared" si="375"/>
        <v>2011</v>
      </c>
      <c r="H5774" s="2">
        <f t="shared" si="376"/>
        <v>1</v>
      </c>
      <c r="I5774" s="2" t="b">
        <f t="shared" si="377"/>
        <v>0</v>
      </c>
      <c r="J5774" t="s">
        <v>24</v>
      </c>
      <c r="K5774">
        <v>42</v>
      </c>
      <c r="L5774">
        <v>569.32000000000005</v>
      </c>
      <c r="M5774">
        <v>0.05</v>
      </c>
      <c r="N5774" t="s">
        <v>39</v>
      </c>
      <c r="O5774">
        <v>84.38</v>
      </c>
      <c r="P5774">
        <v>12.98</v>
      </c>
      <c r="Q5774">
        <v>3.14</v>
      </c>
      <c r="R5774" t="s">
        <v>678</v>
      </c>
      <c r="S5774" t="s">
        <v>140</v>
      </c>
      <c r="T5774" t="s">
        <v>31</v>
      </c>
      <c r="U5774" t="s">
        <v>22</v>
      </c>
      <c r="V5774" t="s">
        <v>82</v>
      </c>
      <c r="W5774">
        <v>0.6</v>
      </c>
    </row>
    <row r="5775" spans="1:23" x14ac:dyDescent="0.3">
      <c r="A5775" t="s">
        <v>1146</v>
      </c>
      <c r="B5775" t="s">
        <v>1683</v>
      </c>
      <c r="D5775" s="1">
        <v>40302</v>
      </c>
      <c r="E5775" s="1">
        <v>40304</v>
      </c>
      <c r="F5775" s="1" t="str">
        <f t="shared" si="374"/>
        <v>May</v>
      </c>
      <c r="G5775" s="1" t="str">
        <f t="shared" si="375"/>
        <v>2010</v>
      </c>
      <c r="H5775" s="2">
        <f t="shared" si="376"/>
        <v>2</v>
      </c>
      <c r="I5775" s="2" t="b">
        <f t="shared" si="377"/>
        <v>0</v>
      </c>
      <c r="J5775" t="s">
        <v>52</v>
      </c>
      <c r="K5775">
        <v>41</v>
      </c>
      <c r="L5775">
        <v>120.03</v>
      </c>
      <c r="M5775">
        <v>0</v>
      </c>
      <c r="N5775" t="s">
        <v>18</v>
      </c>
      <c r="O5775">
        <v>10.5</v>
      </c>
      <c r="P5775">
        <v>2.78</v>
      </c>
      <c r="Q5775">
        <v>1.49</v>
      </c>
      <c r="R5775" t="s">
        <v>678</v>
      </c>
      <c r="S5775" t="s">
        <v>140</v>
      </c>
      <c r="T5775" t="s">
        <v>31</v>
      </c>
      <c r="U5775" t="s">
        <v>22</v>
      </c>
      <c r="V5775" t="s">
        <v>29</v>
      </c>
      <c r="W5775">
        <v>0.36</v>
      </c>
    </row>
    <row r="5776" spans="1:23" x14ac:dyDescent="0.3">
      <c r="A5776" t="s">
        <v>1124</v>
      </c>
      <c r="B5776" t="s">
        <v>1299</v>
      </c>
      <c r="D5776" s="1">
        <v>40532</v>
      </c>
      <c r="E5776" s="1">
        <v>40533</v>
      </c>
      <c r="F5776" s="1" t="str">
        <f t="shared" si="374"/>
        <v>December</v>
      </c>
      <c r="G5776" s="1" t="str">
        <f t="shared" si="375"/>
        <v>2010</v>
      </c>
      <c r="H5776" s="2">
        <f t="shared" si="376"/>
        <v>1</v>
      </c>
      <c r="I5776" s="2" t="b">
        <f t="shared" si="377"/>
        <v>0</v>
      </c>
      <c r="J5776" t="s">
        <v>44</v>
      </c>
      <c r="K5776">
        <v>7</v>
      </c>
      <c r="L5776">
        <v>35.58</v>
      </c>
      <c r="M5776">
        <v>0.04</v>
      </c>
      <c r="N5776" t="s">
        <v>18</v>
      </c>
      <c r="O5776">
        <v>-19.95</v>
      </c>
      <c r="P5776">
        <v>4.42</v>
      </c>
      <c r="Q5776">
        <v>4.99</v>
      </c>
      <c r="R5776" t="s">
        <v>678</v>
      </c>
      <c r="S5776" t="s">
        <v>140</v>
      </c>
      <c r="T5776" t="s">
        <v>31</v>
      </c>
      <c r="U5776" t="s">
        <v>22</v>
      </c>
      <c r="V5776" t="s">
        <v>51</v>
      </c>
      <c r="W5776">
        <v>0.38</v>
      </c>
    </row>
    <row r="5777" spans="1:23" x14ac:dyDescent="0.3">
      <c r="A5777" t="s">
        <v>1151</v>
      </c>
      <c r="B5777" t="s">
        <v>1152</v>
      </c>
      <c r="D5777" s="1">
        <v>40318</v>
      </c>
      <c r="E5777" s="1">
        <v>40319</v>
      </c>
      <c r="F5777" s="1" t="str">
        <f t="shared" si="374"/>
        <v>May</v>
      </c>
      <c r="G5777" s="1" t="str">
        <f t="shared" si="375"/>
        <v>2010</v>
      </c>
      <c r="H5777" s="2">
        <f t="shared" si="376"/>
        <v>1</v>
      </c>
      <c r="I5777" s="2" t="b">
        <f t="shared" si="377"/>
        <v>0</v>
      </c>
      <c r="J5777" t="s">
        <v>24</v>
      </c>
      <c r="K5777">
        <v>31</v>
      </c>
      <c r="L5777">
        <v>153.28</v>
      </c>
      <c r="M5777">
        <v>0.05</v>
      </c>
      <c r="N5777" t="s">
        <v>18</v>
      </c>
      <c r="O5777">
        <v>73.16</v>
      </c>
      <c r="P5777">
        <v>4.91</v>
      </c>
      <c r="Q5777">
        <v>0.5</v>
      </c>
      <c r="R5777" t="s">
        <v>678</v>
      </c>
      <c r="S5777" t="s">
        <v>140</v>
      </c>
      <c r="T5777" t="s">
        <v>31</v>
      </c>
      <c r="U5777" t="s">
        <v>22</v>
      </c>
      <c r="V5777" t="s">
        <v>57</v>
      </c>
      <c r="W5777">
        <v>0.36</v>
      </c>
    </row>
    <row r="5778" spans="1:23" x14ac:dyDescent="0.3">
      <c r="A5778" t="s">
        <v>1474</v>
      </c>
      <c r="B5778" t="s">
        <v>1623</v>
      </c>
      <c r="D5778" s="1">
        <v>41056</v>
      </c>
      <c r="E5778" s="1">
        <v>41058</v>
      </c>
      <c r="F5778" s="1" t="str">
        <f t="shared" si="374"/>
        <v>May</v>
      </c>
      <c r="G5778" s="1" t="str">
        <f t="shared" si="375"/>
        <v>2012</v>
      </c>
      <c r="H5778" s="2">
        <f t="shared" si="376"/>
        <v>2</v>
      </c>
      <c r="I5778" s="2" t="b">
        <f t="shared" si="377"/>
        <v>0</v>
      </c>
      <c r="J5778" t="s">
        <v>34</v>
      </c>
      <c r="K5778">
        <v>36</v>
      </c>
      <c r="L5778">
        <v>139.94999999999999</v>
      </c>
      <c r="M5778">
        <v>0.04</v>
      </c>
      <c r="N5778" t="s">
        <v>39</v>
      </c>
      <c r="O5778">
        <v>-128.59</v>
      </c>
      <c r="P5778">
        <v>3.58</v>
      </c>
      <c r="Q5778">
        <v>5.47</v>
      </c>
      <c r="R5778" t="s">
        <v>678</v>
      </c>
      <c r="S5778" t="s">
        <v>140</v>
      </c>
      <c r="T5778" t="s">
        <v>42</v>
      </c>
      <c r="U5778" t="s">
        <v>22</v>
      </c>
      <c r="V5778" t="s">
        <v>29</v>
      </c>
      <c r="W5778">
        <v>0.37</v>
      </c>
    </row>
    <row r="5779" spans="1:23" x14ac:dyDescent="0.3">
      <c r="A5779" t="s">
        <v>1474</v>
      </c>
      <c r="B5779" t="s">
        <v>1623</v>
      </c>
      <c r="D5779" s="1">
        <v>41056</v>
      </c>
      <c r="E5779" s="1">
        <v>41058</v>
      </c>
      <c r="F5779" s="1" t="str">
        <f t="shared" si="374"/>
        <v>May</v>
      </c>
      <c r="G5779" s="1" t="str">
        <f t="shared" si="375"/>
        <v>2012</v>
      </c>
      <c r="H5779" s="2">
        <f t="shared" si="376"/>
        <v>2</v>
      </c>
      <c r="I5779" s="2" t="b">
        <f t="shared" si="377"/>
        <v>0</v>
      </c>
      <c r="J5779" t="s">
        <v>34</v>
      </c>
      <c r="K5779">
        <v>24</v>
      </c>
      <c r="L5779">
        <v>5207.5</v>
      </c>
      <c r="M5779">
        <v>0.03</v>
      </c>
      <c r="N5779" t="s">
        <v>25</v>
      </c>
      <c r="O5779">
        <v>166.44</v>
      </c>
      <c r="P5779">
        <v>216.6</v>
      </c>
      <c r="Q5779">
        <v>64.2</v>
      </c>
      <c r="R5779" t="s">
        <v>678</v>
      </c>
      <c r="S5779" t="s">
        <v>140</v>
      </c>
      <c r="T5779" t="s">
        <v>42</v>
      </c>
      <c r="U5779" t="s">
        <v>36</v>
      </c>
      <c r="V5779" t="s">
        <v>67</v>
      </c>
      <c r="W5779">
        <v>0.59</v>
      </c>
    </row>
    <row r="5780" spans="1:23" x14ac:dyDescent="0.3">
      <c r="A5780" t="s">
        <v>1333</v>
      </c>
      <c r="B5780" t="s">
        <v>1682</v>
      </c>
      <c r="D5780" s="1">
        <v>40517</v>
      </c>
      <c r="E5780" s="1">
        <v>40517</v>
      </c>
      <c r="F5780" s="1" t="str">
        <f t="shared" si="374"/>
        <v>December</v>
      </c>
      <c r="G5780" s="1" t="str">
        <f t="shared" si="375"/>
        <v>2010</v>
      </c>
      <c r="H5780" s="2">
        <f t="shared" si="376"/>
        <v>0</v>
      </c>
      <c r="I5780" s="2" t="str">
        <f t="shared" si="377"/>
        <v>FREE DELIVERY</v>
      </c>
      <c r="J5780" t="s">
        <v>34</v>
      </c>
      <c r="K5780">
        <v>11</v>
      </c>
      <c r="L5780">
        <v>92.14</v>
      </c>
      <c r="M5780">
        <v>0.01</v>
      </c>
      <c r="N5780" t="s">
        <v>18</v>
      </c>
      <c r="O5780">
        <v>-40.25</v>
      </c>
      <c r="P5780">
        <v>8.1199999999999992</v>
      </c>
      <c r="Q5780">
        <v>2.83</v>
      </c>
      <c r="R5780" t="s">
        <v>678</v>
      </c>
      <c r="S5780" t="s">
        <v>140</v>
      </c>
      <c r="T5780" t="s">
        <v>31</v>
      </c>
      <c r="U5780" t="s">
        <v>32</v>
      </c>
      <c r="V5780" t="s">
        <v>48</v>
      </c>
      <c r="W5780">
        <v>0.77</v>
      </c>
    </row>
    <row r="5781" spans="1:23" x14ac:dyDescent="0.3">
      <c r="A5781" t="s">
        <v>1333</v>
      </c>
      <c r="B5781" t="s">
        <v>1682</v>
      </c>
      <c r="D5781" s="1">
        <v>40517</v>
      </c>
      <c r="E5781" s="1">
        <v>40519</v>
      </c>
      <c r="F5781" s="1" t="str">
        <f t="shared" si="374"/>
        <v>December</v>
      </c>
      <c r="G5781" s="1" t="str">
        <f t="shared" si="375"/>
        <v>2010</v>
      </c>
      <c r="H5781" s="2">
        <f t="shared" si="376"/>
        <v>2</v>
      </c>
      <c r="I5781" s="2" t="b">
        <f t="shared" si="377"/>
        <v>0</v>
      </c>
      <c r="J5781" t="s">
        <v>34</v>
      </c>
      <c r="K5781">
        <v>40</v>
      </c>
      <c r="L5781">
        <v>257.43</v>
      </c>
      <c r="M5781">
        <v>0.05</v>
      </c>
      <c r="N5781" t="s">
        <v>18</v>
      </c>
      <c r="O5781">
        <v>-200.63</v>
      </c>
      <c r="P5781">
        <v>6.48</v>
      </c>
      <c r="Q5781">
        <v>8.73</v>
      </c>
      <c r="R5781" t="s">
        <v>678</v>
      </c>
      <c r="S5781" t="s">
        <v>140</v>
      </c>
      <c r="T5781" t="s">
        <v>31</v>
      </c>
      <c r="U5781" t="s">
        <v>22</v>
      </c>
      <c r="V5781" t="s">
        <v>43</v>
      </c>
      <c r="W5781">
        <v>0.37</v>
      </c>
    </row>
    <row r="5782" spans="1:23" x14ac:dyDescent="0.3">
      <c r="A5782" t="s">
        <v>1146</v>
      </c>
      <c r="B5782" t="s">
        <v>1683</v>
      </c>
      <c r="D5782" s="1">
        <v>40080</v>
      </c>
      <c r="E5782" s="1">
        <v>40082</v>
      </c>
      <c r="F5782" s="1" t="str">
        <f t="shared" si="374"/>
        <v>September</v>
      </c>
      <c r="G5782" s="1" t="str">
        <f t="shared" si="375"/>
        <v>2009</v>
      </c>
      <c r="H5782" s="2">
        <f t="shared" si="376"/>
        <v>2</v>
      </c>
      <c r="I5782" s="2" t="b">
        <f t="shared" si="377"/>
        <v>0</v>
      </c>
      <c r="J5782" t="s">
        <v>44</v>
      </c>
      <c r="K5782">
        <v>44</v>
      </c>
      <c r="L5782">
        <v>3021.64</v>
      </c>
      <c r="M5782">
        <v>7.0000000000000007E-2</v>
      </c>
      <c r="N5782" t="s">
        <v>25</v>
      </c>
      <c r="O5782">
        <v>-720.2</v>
      </c>
      <c r="P5782">
        <v>70.98</v>
      </c>
      <c r="Q5782">
        <v>30</v>
      </c>
      <c r="R5782" t="s">
        <v>678</v>
      </c>
      <c r="S5782" t="s">
        <v>140</v>
      </c>
      <c r="T5782" t="s">
        <v>31</v>
      </c>
      <c r="U5782" t="s">
        <v>36</v>
      </c>
      <c r="V5782" t="s">
        <v>67</v>
      </c>
      <c r="W5782">
        <v>0.73</v>
      </c>
    </row>
    <row r="5783" spans="1:23" x14ac:dyDescent="0.3">
      <c r="A5783" t="s">
        <v>992</v>
      </c>
      <c r="B5783" t="s">
        <v>1254</v>
      </c>
      <c r="D5783" s="1">
        <v>40506</v>
      </c>
      <c r="E5783" s="1">
        <v>40508</v>
      </c>
      <c r="F5783" s="1" t="str">
        <f t="shared" si="374"/>
        <v>November</v>
      </c>
      <c r="G5783" s="1" t="str">
        <f t="shared" si="375"/>
        <v>2010</v>
      </c>
      <c r="H5783" s="2">
        <f t="shared" si="376"/>
        <v>2</v>
      </c>
      <c r="I5783" s="2" t="b">
        <f t="shared" si="377"/>
        <v>0</v>
      </c>
      <c r="J5783" t="s">
        <v>34</v>
      </c>
      <c r="K5783">
        <v>4</v>
      </c>
      <c r="L5783">
        <v>17.89</v>
      </c>
      <c r="M5783">
        <v>0</v>
      </c>
      <c r="N5783" t="s">
        <v>18</v>
      </c>
      <c r="O5783">
        <v>-1.1499999999999999</v>
      </c>
      <c r="P5783">
        <v>3.98</v>
      </c>
      <c r="Q5783">
        <v>0.7</v>
      </c>
      <c r="R5783" t="s">
        <v>678</v>
      </c>
      <c r="S5783" t="s">
        <v>140</v>
      </c>
      <c r="T5783" t="s">
        <v>27</v>
      </c>
      <c r="U5783" t="s">
        <v>22</v>
      </c>
      <c r="V5783" t="s">
        <v>60</v>
      </c>
      <c r="W5783">
        <v>0.52</v>
      </c>
    </row>
    <row r="5784" spans="1:23" x14ac:dyDescent="0.3">
      <c r="A5784" t="s">
        <v>1151</v>
      </c>
      <c r="B5784" t="s">
        <v>1152</v>
      </c>
      <c r="D5784" s="1">
        <v>40069</v>
      </c>
      <c r="E5784" s="1">
        <v>40070</v>
      </c>
      <c r="F5784" s="1" t="str">
        <f t="shared" si="374"/>
        <v>September</v>
      </c>
      <c r="G5784" s="1" t="str">
        <f t="shared" si="375"/>
        <v>2009</v>
      </c>
      <c r="H5784" s="2">
        <f t="shared" si="376"/>
        <v>1</v>
      </c>
      <c r="I5784" s="2" t="b">
        <f t="shared" si="377"/>
        <v>0</v>
      </c>
      <c r="J5784" t="s">
        <v>52</v>
      </c>
      <c r="K5784">
        <v>28</v>
      </c>
      <c r="L5784">
        <v>1560.617</v>
      </c>
      <c r="M5784">
        <v>0.04</v>
      </c>
      <c r="N5784" t="s">
        <v>18</v>
      </c>
      <c r="O5784">
        <v>214.29</v>
      </c>
      <c r="P5784">
        <v>65.989999999999995</v>
      </c>
      <c r="Q5784">
        <v>8.99</v>
      </c>
      <c r="R5784" t="s">
        <v>678</v>
      </c>
      <c r="S5784" t="s">
        <v>140</v>
      </c>
      <c r="T5784" t="s">
        <v>31</v>
      </c>
      <c r="U5784" t="s">
        <v>32</v>
      </c>
      <c r="V5784" t="s">
        <v>33</v>
      </c>
      <c r="W5784">
        <v>0.55000000000000004</v>
      </c>
    </row>
    <row r="5785" spans="1:23" x14ac:dyDescent="0.3">
      <c r="A5785" t="s">
        <v>1228</v>
      </c>
      <c r="B5785" t="s">
        <v>1229</v>
      </c>
      <c r="D5785" s="1">
        <v>40828</v>
      </c>
      <c r="E5785" s="1">
        <v>40828</v>
      </c>
      <c r="F5785" s="1" t="str">
        <f t="shared" si="374"/>
        <v>October</v>
      </c>
      <c r="G5785" s="1" t="str">
        <f t="shared" si="375"/>
        <v>2011</v>
      </c>
      <c r="H5785" s="2">
        <f t="shared" si="376"/>
        <v>0</v>
      </c>
      <c r="I5785" s="2" t="str">
        <f t="shared" si="377"/>
        <v>FREE DELIVERY</v>
      </c>
      <c r="J5785" t="s">
        <v>24</v>
      </c>
      <c r="K5785">
        <v>8</v>
      </c>
      <c r="L5785">
        <v>339.35</v>
      </c>
      <c r="M5785">
        <v>0.03</v>
      </c>
      <c r="N5785" t="s">
        <v>39</v>
      </c>
      <c r="O5785">
        <v>27.88</v>
      </c>
      <c r="P5785">
        <v>40.98</v>
      </c>
      <c r="Q5785">
        <v>5.33</v>
      </c>
      <c r="R5785" t="s">
        <v>678</v>
      </c>
      <c r="S5785" t="s">
        <v>140</v>
      </c>
      <c r="T5785" t="s">
        <v>42</v>
      </c>
      <c r="U5785" t="s">
        <v>22</v>
      </c>
      <c r="V5785" t="s">
        <v>28</v>
      </c>
      <c r="W5785">
        <v>0.56999999999999995</v>
      </c>
    </row>
    <row r="5786" spans="1:23" x14ac:dyDescent="0.3">
      <c r="A5786" t="s">
        <v>1228</v>
      </c>
      <c r="B5786" t="s">
        <v>1229</v>
      </c>
      <c r="D5786" s="1">
        <v>40828</v>
      </c>
      <c r="E5786" s="1">
        <v>40830</v>
      </c>
      <c r="F5786" s="1" t="str">
        <f t="shared" si="374"/>
        <v>October</v>
      </c>
      <c r="G5786" s="1" t="str">
        <f t="shared" si="375"/>
        <v>2011</v>
      </c>
      <c r="H5786" s="2">
        <f t="shared" si="376"/>
        <v>2</v>
      </c>
      <c r="I5786" s="2" t="b">
        <f t="shared" si="377"/>
        <v>0</v>
      </c>
      <c r="J5786" t="s">
        <v>24</v>
      </c>
      <c r="K5786">
        <v>11</v>
      </c>
      <c r="L5786">
        <v>33.67</v>
      </c>
      <c r="M5786">
        <v>0.09</v>
      </c>
      <c r="N5786" t="s">
        <v>18</v>
      </c>
      <c r="O5786">
        <v>4.08</v>
      </c>
      <c r="P5786">
        <v>3.08</v>
      </c>
      <c r="Q5786">
        <v>0.99</v>
      </c>
      <c r="R5786" t="s">
        <v>678</v>
      </c>
      <c r="S5786" t="s">
        <v>140</v>
      </c>
      <c r="T5786" t="s">
        <v>42</v>
      </c>
      <c r="U5786" t="s">
        <v>22</v>
      </c>
      <c r="V5786" t="s">
        <v>57</v>
      </c>
      <c r="W5786">
        <v>0.37</v>
      </c>
    </row>
    <row r="5787" spans="1:23" x14ac:dyDescent="0.3">
      <c r="A5787" t="s">
        <v>1333</v>
      </c>
      <c r="B5787" t="s">
        <v>1682</v>
      </c>
      <c r="D5787" s="1">
        <v>40161</v>
      </c>
      <c r="E5787" s="1">
        <v>40168</v>
      </c>
      <c r="F5787" s="1" t="str">
        <f t="shared" si="374"/>
        <v>December</v>
      </c>
      <c r="G5787" s="1" t="str">
        <f t="shared" si="375"/>
        <v>2009</v>
      </c>
      <c r="H5787" s="2">
        <f t="shared" si="376"/>
        <v>7</v>
      </c>
      <c r="I5787" s="2" t="b">
        <f t="shared" si="377"/>
        <v>0</v>
      </c>
      <c r="J5787" t="s">
        <v>17</v>
      </c>
      <c r="K5787">
        <v>23</v>
      </c>
      <c r="L5787">
        <v>849.46</v>
      </c>
      <c r="M5787">
        <v>0.04</v>
      </c>
      <c r="N5787" t="s">
        <v>18</v>
      </c>
      <c r="O5787">
        <v>9.06</v>
      </c>
      <c r="P5787">
        <v>35.44</v>
      </c>
      <c r="Q5787">
        <v>19.989999999999998</v>
      </c>
      <c r="R5787" t="s">
        <v>678</v>
      </c>
      <c r="S5787" t="s">
        <v>140</v>
      </c>
      <c r="T5787" t="s">
        <v>31</v>
      </c>
      <c r="U5787" t="s">
        <v>22</v>
      </c>
      <c r="V5787" t="s">
        <v>43</v>
      </c>
      <c r="W5787">
        <v>0.38</v>
      </c>
    </row>
    <row r="5788" spans="1:23" x14ac:dyDescent="0.3">
      <c r="A5788" t="s">
        <v>1333</v>
      </c>
      <c r="B5788" t="s">
        <v>1682</v>
      </c>
      <c r="D5788" s="1">
        <v>41254</v>
      </c>
      <c r="E5788" s="1">
        <v>41255</v>
      </c>
      <c r="F5788" s="1" t="str">
        <f t="shared" si="374"/>
        <v>December</v>
      </c>
      <c r="G5788" s="1" t="str">
        <f t="shared" si="375"/>
        <v>2012</v>
      </c>
      <c r="H5788" s="2">
        <f t="shared" si="376"/>
        <v>1</v>
      </c>
      <c r="I5788" s="2" t="b">
        <f t="shared" si="377"/>
        <v>0</v>
      </c>
      <c r="J5788" t="s">
        <v>52</v>
      </c>
      <c r="K5788">
        <v>20</v>
      </c>
      <c r="L5788">
        <v>303.69</v>
      </c>
      <c r="M5788">
        <v>0.05</v>
      </c>
      <c r="N5788" t="s">
        <v>18</v>
      </c>
      <c r="O5788">
        <v>-50.84</v>
      </c>
      <c r="P5788">
        <v>14.98</v>
      </c>
      <c r="Q5788">
        <v>7.69</v>
      </c>
      <c r="R5788" t="s">
        <v>678</v>
      </c>
      <c r="S5788" t="s">
        <v>140</v>
      </c>
      <c r="T5788" t="s">
        <v>31</v>
      </c>
      <c r="U5788" t="s">
        <v>22</v>
      </c>
      <c r="V5788" t="s">
        <v>23</v>
      </c>
      <c r="W5788">
        <v>0.56999999999999995</v>
      </c>
    </row>
    <row r="5789" spans="1:23" x14ac:dyDescent="0.3">
      <c r="A5789" t="s">
        <v>1094</v>
      </c>
      <c r="B5789" t="s">
        <v>1358</v>
      </c>
      <c r="D5789" s="1">
        <v>40434</v>
      </c>
      <c r="E5789" s="1">
        <v>40435</v>
      </c>
      <c r="F5789" s="1" t="str">
        <f t="shared" si="374"/>
        <v>September</v>
      </c>
      <c r="G5789" s="1" t="str">
        <f t="shared" si="375"/>
        <v>2010</v>
      </c>
      <c r="H5789" s="2">
        <f t="shared" si="376"/>
        <v>1</v>
      </c>
      <c r="I5789" s="2" t="b">
        <f t="shared" si="377"/>
        <v>0</v>
      </c>
      <c r="J5789" t="s">
        <v>24</v>
      </c>
      <c r="K5789">
        <v>22</v>
      </c>
      <c r="L5789">
        <v>116.84</v>
      </c>
      <c r="M5789">
        <v>0.1</v>
      </c>
      <c r="N5789" t="s">
        <v>18</v>
      </c>
      <c r="O5789">
        <v>-125.44</v>
      </c>
      <c r="P5789">
        <v>5.4</v>
      </c>
      <c r="Q5789">
        <v>7.78</v>
      </c>
      <c r="R5789" t="s">
        <v>678</v>
      </c>
      <c r="S5789" t="s">
        <v>140</v>
      </c>
      <c r="T5789" t="s">
        <v>27</v>
      </c>
      <c r="U5789" t="s">
        <v>22</v>
      </c>
      <c r="V5789" t="s">
        <v>29</v>
      </c>
      <c r="W5789">
        <v>0.37</v>
      </c>
    </row>
    <row r="5790" spans="1:23" x14ac:dyDescent="0.3">
      <c r="A5790" t="s">
        <v>1146</v>
      </c>
      <c r="B5790" t="s">
        <v>1683</v>
      </c>
      <c r="D5790" s="1">
        <v>39996</v>
      </c>
      <c r="E5790" s="1">
        <v>39998</v>
      </c>
      <c r="F5790" s="1" t="str">
        <f t="shared" si="374"/>
        <v>July</v>
      </c>
      <c r="G5790" s="1" t="str">
        <f t="shared" si="375"/>
        <v>2009</v>
      </c>
      <c r="H5790" s="2">
        <f t="shared" si="376"/>
        <v>2</v>
      </c>
      <c r="I5790" s="2" t="b">
        <f t="shared" si="377"/>
        <v>0</v>
      </c>
      <c r="J5790" t="s">
        <v>52</v>
      </c>
      <c r="K5790">
        <v>20</v>
      </c>
      <c r="L5790">
        <v>1205.73</v>
      </c>
      <c r="M5790">
        <v>7.0000000000000007E-2</v>
      </c>
      <c r="N5790" t="s">
        <v>39</v>
      </c>
      <c r="O5790">
        <v>310.93</v>
      </c>
      <c r="P5790">
        <v>60.97</v>
      </c>
      <c r="Q5790">
        <v>4.5</v>
      </c>
      <c r="R5790" t="s">
        <v>678</v>
      </c>
      <c r="S5790" t="s">
        <v>140</v>
      </c>
      <c r="T5790" t="s">
        <v>31</v>
      </c>
      <c r="U5790" t="s">
        <v>22</v>
      </c>
      <c r="V5790" t="s">
        <v>28</v>
      </c>
      <c r="W5790">
        <v>0.56000000000000005</v>
      </c>
    </row>
    <row r="5791" spans="1:23" x14ac:dyDescent="0.3">
      <c r="A5791" t="s">
        <v>1151</v>
      </c>
      <c r="B5791" t="s">
        <v>1152</v>
      </c>
      <c r="D5791" s="1">
        <v>40991</v>
      </c>
      <c r="E5791" s="1">
        <v>40998</v>
      </c>
      <c r="F5791" s="1" t="str">
        <f t="shared" si="374"/>
        <v>March</v>
      </c>
      <c r="G5791" s="1" t="str">
        <f t="shared" si="375"/>
        <v>2012</v>
      </c>
      <c r="H5791" s="2">
        <f t="shared" si="376"/>
        <v>7</v>
      </c>
      <c r="I5791" s="2" t="b">
        <f t="shared" si="377"/>
        <v>0</v>
      </c>
      <c r="J5791" t="s">
        <v>17</v>
      </c>
      <c r="K5791">
        <v>50</v>
      </c>
      <c r="L5791">
        <v>2796.67</v>
      </c>
      <c r="M5791">
        <v>0.01</v>
      </c>
      <c r="N5791" t="s">
        <v>18</v>
      </c>
      <c r="O5791">
        <v>801.04</v>
      </c>
      <c r="P5791">
        <v>55.29</v>
      </c>
      <c r="Q5791">
        <v>5.08</v>
      </c>
      <c r="R5791" t="s">
        <v>678</v>
      </c>
      <c r="S5791" t="s">
        <v>140</v>
      </c>
      <c r="T5791" t="s">
        <v>31</v>
      </c>
      <c r="U5791" t="s">
        <v>22</v>
      </c>
      <c r="V5791" t="s">
        <v>23</v>
      </c>
      <c r="W5791">
        <v>0.59</v>
      </c>
    </row>
    <row r="5792" spans="1:23" x14ac:dyDescent="0.3">
      <c r="A5792" t="s">
        <v>1101</v>
      </c>
      <c r="B5792" t="s">
        <v>1684</v>
      </c>
      <c r="D5792" s="1">
        <v>40927</v>
      </c>
      <c r="E5792" s="1">
        <v>40927</v>
      </c>
      <c r="F5792" s="1" t="str">
        <f t="shared" si="374"/>
        <v>January</v>
      </c>
      <c r="G5792" s="1" t="str">
        <f t="shared" si="375"/>
        <v>2012</v>
      </c>
      <c r="H5792" s="2">
        <f t="shared" si="376"/>
        <v>0</v>
      </c>
      <c r="I5792" s="2" t="str">
        <f t="shared" si="377"/>
        <v>FREE DELIVERY</v>
      </c>
      <c r="J5792" t="s">
        <v>24</v>
      </c>
      <c r="K5792">
        <v>31</v>
      </c>
      <c r="L5792">
        <v>354.45</v>
      </c>
      <c r="M5792">
        <v>0.01</v>
      </c>
      <c r="N5792" t="s">
        <v>18</v>
      </c>
      <c r="O5792">
        <v>11.38</v>
      </c>
      <c r="P5792">
        <v>10.98</v>
      </c>
      <c r="Q5792">
        <v>3.99</v>
      </c>
      <c r="R5792" t="s">
        <v>678</v>
      </c>
      <c r="S5792" t="s">
        <v>140</v>
      </c>
      <c r="T5792" t="s">
        <v>31</v>
      </c>
      <c r="U5792" t="s">
        <v>22</v>
      </c>
      <c r="V5792" t="s">
        <v>28</v>
      </c>
      <c r="W5792">
        <v>0.57999999999999996</v>
      </c>
    </row>
    <row r="5793" spans="1:23" x14ac:dyDescent="0.3">
      <c r="A5793" t="s">
        <v>1101</v>
      </c>
      <c r="B5793" t="s">
        <v>1684</v>
      </c>
      <c r="D5793" s="1">
        <v>40927</v>
      </c>
      <c r="E5793" s="1">
        <v>40928</v>
      </c>
      <c r="F5793" s="1" t="str">
        <f t="shared" si="374"/>
        <v>January</v>
      </c>
      <c r="G5793" s="1" t="str">
        <f t="shared" si="375"/>
        <v>2012</v>
      </c>
      <c r="H5793" s="2">
        <f t="shared" si="376"/>
        <v>1</v>
      </c>
      <c r="I5793" s="2" t="b">
        <f t="shared" si="377"/>
        <v>0</v>
      </c>
      <c r="J5793" t="s">
        <v>24</v>
      </c>
      <c r="K5793">
        <v>13</v>
      </c>
      <c r="L5793">
        <v>238.43</v>
      </c>
      <c r="M5793">
        <v>0.02</v>
      </c>
      <c r="N5793" t="s">
        <v>18</v>
      </c>
      <c r="O5793">
        <v>-36.11</v>
      </c>
      <c r="P5793">
        <v>16.989999999999998</v>
      </c>
      <c r="Q5793">
        <v>8.99</v>
      </c>
      <c r="R5793" t="s">
        <v>678</v>
      </c>
      <c r="S5793" t="s">
        <v>140</v>
      </c>
      <c r="T5793" t="s">
        <v>31</v>
      </c>
      <c r="U5793" t="s">
        <v>22</v>
      </c>
      <c r="V5793" t="s">
        <v>60</v>
      </c>
      <c r="W5793">
        <v>0.56000000000000005</v>
      </c>
    </row>
    <row r="5794" spans="1:23" x14ac:dyDescent="0.3">
      <c r="A5794" t="s">
        <v>1101</v>
      </c>
      <c r="B5794" t="s">
        <v>1684</v>
      </c>
      <c r="D5794" s="1">
        <v>40927</v>
      </c>
      <c r="E5794" s="1">
        <v>40929</v>
      </c>
      <c r="F5794" s="1" t="str">
        <f t="shared" si="374"/>
        <v>January</v>
      </c>
      <c r="G5794" s="1" t="str">
        <f t="shared" si="375"/>
        <v>2012</v>
      </c>
      <c r="H5794" s="2">
        <f t="shared" si="376"/>
        <v>2</v>
      </c>
      <c r="I5794" s="2" t="b">
        <f t="shared" si="377"/>
        <v>0</v>
      </c>
      <c r="J5794" t="s">
        <v>24</v>
      </c>
      <c r="K5794">
        <v>36</v>
      </c>
      <c r="L5794">
        <v>1606.4</v>
      </c>
      <c r="M5794">
        <v>0.08</v>
      </c>
      <c r="N5794" t="s">
        <v>25</v>
      </c>
      <c r="O5794">
        <v>-1231.3499999999999</v>
      </c>
      <c r="P5794">
        <v>44.43</v>
      </c>
      <c r="Q5794">
        <v>46.59</v>
      </c>
      <c r="R5794" t="s">
        <v>678</v>
      </c>
      <c r="S5794" t="s">
        <v>140</v>
      </c>
      <c r="T5794" t="s">
        <v>31</v>
      </c>
      <c r="U5794" t="s">
        <v>36</v>
      </c>
      <c r="V5794" t="s">
        <v>55</v>
      </c>
      <c r="W5794">
        <v>0.67</v>
      </c>
    </row>
    <row r="5795" spans="1:23" x14ac:dyDescent="0.3">
      <c r="A5795" t="s">
        <v>992</v>
      </c>
      <c r="B5795" t="s">
        <v>1254</v>
      </c>
      <c r="D5795" s="1">
        <v>40720</v>
      </c>
      <c r="E5795" s="1">
        <v>40721</v>
      </c>
      <c r="F5795" s="1" t="str">
        <f t="shared" si="374"/>
        <v>June</v>
      </c>
      <c r="G5795" s="1" t="str">
        <f t="shared" si="375"/>
        <v>2011</v>
      </c>
      <c r="H5795" s="2">
        <f t="shared" si="376"/>
        <v>1</v>
      </c>
      <c r="I5795" s="2" t="b">
        <f t="shared" si="377"/>
        <v>0</v>
      </c>
      <c r="J5795" t="s">
        <v>34</v>
      </c>
      <c r="K5795">
        <v>16</v>
      </c>
      <c r="L5795">
        <v>772.41200000000003</v>
      </c>
      <c r="M5795">
        <v>0.03</v>
      </c>
      <c r="N5795" t="s">
        <v>18</v>
      </c>
      <c r="O5795">
        <v>-184.69</v>
      </c>
      <c r="P5795">
        <v>55.99</v>
      </c>
      <c r="Q5795">
        <v>5</v>
      </c>
      <c r="R5795" t="s">
        <v>678</v>
      </c>
      <c r="S5795" t="s">
        <v>140</v>
      </c>
      <c r="T5795" t="s">
        <v>27</v>
      </c>
      <c r="U5795" t="s">
        <v>32</v>
      </c>
      <c r="V5795" t="s">
        <v>33</v>
      </c>
      <c r="W5795">
        <v>0.8</v>
      </c>
    </row>
    <row r="5796" spans="1:23" x14ac:dyDescent="0.3">
      <c r="A5796" t="s">
        <v>1333</v>
      </c>
      <c r="B5796" t="s">
        <v>1682</v>
      </c>
      <c r="D5796" s="1">
        <v>41193</v>
      </c>
      <c r="E5796" s="1">
        <v>41195</v>
      </c>
      <c r="F5796" s="1" t="str">
        <f t="shared" si="374"/>
        <v>October</v>
      </c>
      <c r="G5796" s="1" t="str">
        <f t="shared" si="375"/>
        <v>2012</v>
      </c>
      <c r="H5796" s="2">
        <f t="shared" si="376"/>
        <v>2</v>
      </c>
      <c r="I5796" s="2" t="b">
        <f t="shared" si="377"/>
        <v>0</v>
      </c>
      <c r="J5796" t="s">
        <v>34</v>
      </c>
      <c r="K5796">
        <v>3</v>
      </c>
      <c r="L5796">
        <v>31.95</v>
      </c>
      <c r="M5796">
        <v>0.1</v>
      </c>
      <c r="N5796" t="s">
        <v>18</v>
      </c>
      <c r="O5796">
        <v>-23.69</v>
      </c>
      <c r="P5796">
        <v>8.0399999999999991</v>
      </c>
      <c r="Q5796">
        <v>8.94</v>
      </c>
      <c r="R5796" t="s">
        <v>678</v>
      </c>
      <c r="S5796" t="s">
        <v>140</v>
      </c>
      <c r="T5796" t="s">
        <v>31</v>
      </c>
      <c r="U5796" t="s">
        <v>22</v>
      </c>
      <c r="V5796" t="s">
        <v>29</v>
      </c>
      <c r="W5796">
        <v>0.4</v>
      </c>
    </row>
    <row r="5797" spans="1:23" x14ac:dyDescent="0.3">
      <c r="A5797" t="s">
        <v>1333</v>
      </c>
      <c r="B5797" t="s">
        <v>1682</v>
      </c>
      <c r="D5797" s="1">
        <v>41193</v>
      </c>
      <c r="E5797" s="1">
        <v>41194</v>
      </c>
      <c r="F5797" s="1" t="str">
        <f t="shared" si="374"/>
        <v>October</v>
      </c>
      <c r="G5797" s="1" t="str">
        <f t="shared" si="375"/>
        <v>2012</v>
      </c>
      <c r="H5797" s="2">
        <f t="shared" si="376"/>
        <v>1</v>
      </c>
      <c r="I5797" s="2" t="b">
        <f t="shared" si="377"/>
        <v>0</v>
      </c>
      <c r="J5797" t="s">
        <v>34</v>
      </c>
      <c r="K5797">
        <v>34</v>
      </c>
      <c r="L5797">
        <v>563.82000000000005</v>
      </c>
      <c r="M5797">
        <v>0.03</v>
      </c>
      <c r="N5797" t="s">
        <v>18</v>
      </c>
      <c r="O5797">
        <v>188.22</v>
      </c>
      <c r="P5797">
        <v>16.510000000000002</v>
      </c>
      <c r="Q5797">
        <v>2.99</v>
      </c>
      <c r="R5797" t="s">
        <v>678</v>
      </c>
      <c r="S5797" t="s">
        <v>140</v>
      </c>
      <c r="T5797" t="s">
        <v>31</v>
      </c>
      <c r="U5797" t="s">
        <v>22</v>
      </c>
      <c r="V5797" t="s">
        <v>29</v>
      </c>
      <c r="W5797">
        <v>0.37</v>
      </c>
    </row>
    <row r="5798" spans="1:23" x14ac:dyDescent="0.3">
      <c r="A5798" t="s">
        <v>1333</v>
      </c>
      <c r="B5798" t="s">
        <v>1682</v>
      </c>
      <c r="D5798" s="1">
        <v>41193</v>
      </c>
      <c r="E5798" s="1">
        <v>41195</v>
      </c>
      <c r="F5798" s="1" t="str">
        <f t="shared" si="374"/>
        <v>October</v>
      </c>
      <c r="G5798" s="1" t="str">
        <f t="shared" si="375"/>
        <v>2012</v>
      </c>
      <c r="H5798" s="2">
        <f t="shared" si="376"/>
        <v>2</v>
      </c>
      <c r="I5798" s="2" t="b">
        <f t="shared" si="377"/>
        <v>0</v>
      </c>
      <c r="J5798" t="s">
        <v>34</v>
      </c>
      <c r="K5798">
        <v>31</v>
      </c>
      <c r="L5798">
        <v>502.44</v>
      </c>
      <c r="M5798">
        <v>0.04</v>
      </c>
      <c r="N5798" t="s">
        <v>18</v>
      </c>
      <c r="O5798">
        <v>-363.44</v>
      </c>
      <c r="P5798">
        <v>15.51</v>
      </c>
      <c r="Q5798">
        <v>17.78</v>
      </c>
      <c r="R5798" t="s">
        <v>678</v>
      </c>
      <c r="S5798" t="s">
        <v>140</v>
      </c>
      <c r="T5798" t="s">
        <v>31</v>
      </c>
      <c r="U5798" t="s">
        <v>22</v>
      </c>
      <c r="V5798" t="s">
        <v>23</v>
      </c>
      <c r="W5798">
        <v>0.59</v>
      </c>
    </row>
    <row r="5799" spans="1:23" x14ac:dyDescent="0.3">
      <c r="A5799" t="s">
        <v>1124</v>
      </c>
      <c r="B5799" t="s">
        <v>1299</v>
      </c>
      <c r="D5799" s="1">
        <v>40717</v>
      </c>
      <c r="E5799" s="1">
        <v>40718</v>
      </c>
      <c r="F5799" s="1" t="str">
        <f t="shared" si="374"/>
        <v>June</v>
      </c>
      <c r="G5799" s="1" t="str">
        <f t="shared" si="375"/>
        <v>2011</v>
      </c>
      <c r="H5799" s="2">
        <f t="shared" si="376"/>
        <v>1</v>
      </c>
      <c r="I5799" s="2" t="b">
        <f t="shared" si="377"/>
        <v>0</v>
      </c>
      <c r="J5799" t="s">
        <v>34</v>
      </c>
      <c r="K5799">
        <v>10</v>
      </c>
      <c r="L5799">
        <v>767.34</v>
      </c>
      <c r="M5799">
        <v>0.04</v>
      </c>
      <c r="N5799" t="s">
        <v>18</v>
      </c>
      <c r="O5799">
        <v>-154.65</v>
      </c>
      <c r="P5799">
        <v>73.98</v>
      </c>
      <c r="Q5799">
        <v>14.52</v>
      </c>
      <c r="R5799" t="s">
        <v>678</v>
      </c>
      <c r="S5799" t="s">
        <v>140</v>
      </c>
      <c r="T5799" t="s">
        <v>31</v>
      </c>
      <c r="U5799" t="s">
        <v>32</v>
      </c>
      <c r="V5799" t="s">
        <v>48</v>
      </c>
      <c r="W5799">
        <v>0.65</v>
      </c>
    </row>
    <row r="5800" spans="1:23" x14ac:dyDescent="0.3">
      <c r="A5800" t="s">
        <v>1101</v>
      </c>
      <c r="B5800" t="s">
        <v>1684</v>
      </c>
      <c r="D5800" s="1">
        <v>40653</v>
      </c>
      <c r="E5800" s="1">
        <v>40655</v>
      </c>
      <c r="F5800" s="1" t="str">
        <f t="shared" si="374"/>
        <v>April</v>
      </c>
      <c r="G5800" s="1" t="str">
        <f t="shared" si="375"/>
        <v>2011</v>
      </c>
      <c r="H5800" s="2">
        <f t="shared" si="376"/>
        <v>2</v>
      </c>
      <c r="I5800" s="2" t="b">
        <f t="shared" si="377"/>
        <v>0</v>
      </c>
      <c r="J5800" t="s">
        <v>24</v>
      </c>
      <c r="K5800">
        <v>40</v>
      </c>
      <c r="L5800">
        <v>5554.0360000000001</v>
      </c>
      <c r="M5800">
        <v>0.09</v>
      </c>
      <c r="N5800" t="s">
        <v>18</v>
      </c>
      <c r="O5800">
        <v>1153.8399999999999</v>
      </c>
      <c r="P5800">
        <v>175.99</v>
      </c>
      <c r="Q5800">
        <v>8.99</v>
      </c>
      <c r="R5800" t="s">
        <v>678</v>
      </c>
      <c r="S5800" t="s">
        <v>140</v>
      </c>
      <c r="T5800" t="s">
        <v>21</v>
      </c>
      <c r="U5800" t="s">
        <v>32</v>
      </c>
      <c r="V5800" t="s">
        <v>33</v>
      </c>
      <c r="W5800">
        <v>0.56999999999999995</v>
      </c>
    </row>
    <row r="5801" spans="1:23" x14ac:dyDescent="0.3">
      <c r="A5801" t="s">
        <v>1151</v>
      </c>
      <c r="B5801" t="s">
        <v>1152</v>
      </c>
      <c r="D5801" s="1">
        <v>41219</v>
      </c>
      <c r="E5801" s="1">
        <v>41219</v>
      </c>
      <c r="F5801" s="1" t="str">
        <f t="shared" si="374"/>
        <v>November</v>
      </c>
      <c r="G5801" s="1" t="str">
        <f t="shared" si="375"/>
        <v>2012</v>
      </c>
      <c r="H5801" s="2">
        <f t="shared" si="376"/>
        <v>0</v>
      </c>
      <c r="I5801" s="2" t="str">
        <f t="shared" si="377"/>
        <v>FREE DELIVERY</v>
      </c>
      <c r="J5801" t="s">
        <v>34</v>
      </c>
      <c r="K5801">
        <v>14</v>
      </c>
      <c r="L5801">
        <v>677.43</v>
      </c>
      <c r="M5801">
        <v>0.1</v>
      </c>
      <c r="N5801" t="s">
        <v>18</v>
      </c>
      <c r="O5801">
        <v>75.48</v>
      </c>
      <c r="P5801">
        <v>50.98</v>
      </c>
      <c r="Q5801">
        <v>22.24</v>
      </c>
      <c r="R5801" t="s">
        <v>678</v>
      </c>
      <c r="S5801" t="s">
        <v>140</v>
      </c>
      <c r="T5801" t="s">
        <v>31</v>
      </c>
      <c r="U5801" t="s">
        <v>36</v>
      </c>
      <c r="V5801" t="s">
        <v>37</v>
      </c>
      <c r="W5801">
        <v>0.55000000000000004</v>
      </c>
    </row>
    <row r="5802" spans="1:23" x14ac:dyDescent="0.3">
      <c r="A5802" t="s">
        <v>1146</v>
      </c>
      <c r="B5802" t="s">
        <v>1683</v>
      </c>
      <c r="D5802" s="1">
        <v>40603</v>
      </c>
      <c r="E5802" s="1">
        <v>40604</v>
      </c>
      <c r="F5802" s="1" t="str">
        <f t="shared" si="374"/>
        <v>March</v>
      </c>
      <c r="G5802" s="1" t="str">
        <f t="shared" si="375"/>
        <v>2011</v>
      </c>
      <c r="H5802" s="2">
        <f t="shared" si="376"/>
        <v>1</v>
      </c>
      <c r="I5802" s="2" t="b">
        <f t="shared" si="377"/>
        <v>0</v>
      </c>
      <c r="J5802" t="s">
        <v>52</v>
      </c>
      <c r="K5802">
        <v>19</v>
      </c>
      <c r="L5802">
        <v>3355.154</v>
      </c>
      <c r="M5802">
        <v>0</v>
      </c>
      <c r="N5802" t="s">
        <v>18</v>
      </c>
      <c r="O5802">
        <v>658.5</v>
      </c>
      <c r="P5802">
        <v>195.99</v>
      </c>
      <c r="Q5802">
        <v>3.99</v>
      </c>
      <c r="R5802" t="s">
        <v>678</v>
      </c>
      <c r="S5802" t="s">
        <v>140</v>
      </c>
      <c r="T5802" t="s">
        <v>31</v>
      </c>
      <c r="U5802" t="s">
        <v>32</v>
      </c>
      <c r="V5802" t="s">
        <v>33</v>
      </c>
      <c r="W5802">
        <v>0.57999999999999996</v>
      </c>
    </row>
    <row r="5803" spans="1:23" x14ac:dyDescent="0.3">
      <c r="A5803" t="s">
        <v>1151</v>
      </c>
      <c r="B5803" t="s">
        <v>1152</v>
      </c>
      <c r="D5803" s="1">
        <v>39930</v>
      </c>
      <c r="E5803" s="1">
        <v>39932</v>
      </c>
      <c r="F5803" s="1" t="str">
        <f t="shared" si="374"/>
        <v>April</v>
      </c>
      <c r="G5803" s="1" t="str">
        <f t="shared" si="375"/>
        <v>2009</v>
      </c>
      <c r="H5803" s="2">
        <f t="shared" si="376"/>
        <v>2</v>
      </c>
      <c r="I5803" s="2" t="b">
        <f t="shared" si="377"/>
        <v>0</v>
      </c>
      <c r="J5803" t="s">
        <v>52</v>
      </c>
      <c r="K5803">
        <v>10</v>
      </c>
      <c r="L5803">
        <v>564.85</v>
      </c>
      <c r="M5803">
        <v>0.09</v>
      </c>
      <c r="N5803" t="s">
        <v>39</v>
      </c>
      <c r="O5803">
        <v>181.02</v>
      </c>
      <c r="P5803">
        <v>58.1</v>
      </c>
      <c r="Q5803">
        <v>1.49</v>
      </c>
      <c r="R5803" t="s">
        <v>678</v>
      </c>
      <c r="S5803" t="s">
        <v>140</v>
      </c>
      <c r="T5803" t="s">
        <v>42</v>
      </c>
      <c r="U5803" t="s">
        <v>22</v>
      </c>
      <c r="V5803" t="s">
        <v>29</v>
      </c>
      <c r="W5803">
        <v>0.38</v>
      </c>
    </row>
    <row r="5804" spans="1:23" x14ac:dyDescent="0.3">
      <c r="A5804" t="s">
        <v>1151</v>
      </c>
      <c r="B5804" t="s">
        <v>1152</v>
      </c>
      <c r="D5804" s="1">
        <v>39930</v>
      </c>
      <c r="E5804" s="1">
        <v>39932</v>
      </c>
      <c r="F5804" s="1" t="str">
        <f t="shared" si="374"/>
        <v>April</v>
      </c>
      <c r="G5804" s="1" t="str">
        <f t="shared" si="375"/>
        <v>2009</v>
      </c>
      <c r="H5804" s="2">
        <f t="shared" si="376"/>
        <v>2</v>
      </c>
      <c r="I5804" s="2" t="b">
        <f t="shared" si="377"/>
        <v>0</v>
      </c>
      <c r="J5804" t="s">
        <v>52</v>
      </c>
      <c r="K5804">
        <v>14</v>
      </c>
      <c r="L5804">
        <v>572.33000000000004</v>
      </c>
      <c r="M5804">
        <v>0.01</v>
      </c>
      <c r="N5804" t="s">
        <v>18</v>
      </c>
      <c r="O5804">
        <v>-62.28</v>
      </c>
      <c r="P5804">
        <v>39.979999999999997</v>
      </c>
      <c r="Q5804">
        <v>7.12</v>
      </c>
      <c r="R5804" t="s">
        <v>678</v>
      </c>
      <c r="S5804" t="s">
        <v>140</v>
      </c>
      <c r="T5804" t="s">
        <v>42</v>
      </c>
      <c r="U5804" t="s">
        <v>32</v>
      </c>
      <c r="V5804" t="s">
        <v>48</v>
      </c>
      <c r="W5804">
        <v>0.67</v>
      </c>
    </row>
    <row r="5805" spans="1:23" x14ac:dyDescent="0.3">
      <c r="A5805" t="s">
        <v>1143</v>
      </c>
      <c r="B5805" t="s">
        <v>1685</v>
      </c>
      <c r="D5805" s="1">
        <v>39880</v>
      </c>
      <c r="E5805" s="1">
        <v>39887</v>
      </c>
      <c r="F5805" s="1" t="str">
        <f t="shared" si="374"/>
        <v>March</v>
      </c>
      <c r="G5805" s="1" t="str">
        <f t="shared" si="375"/>
        <v>2009</v>
      </c>
      <c r="H5805" s="2">
        <f t="shared" si="376"/>
        <v>7</v>
      </c>
      <c r="I5805" s="2" t="b">
        <f t="shared" si="377"/>
        <v>0</v>
      </c>
      <c r="J5805" t="s">
        <v>17</v>
      </c>
      <c r="K5805">
        <v>11</v>
      </c>
      <c r="L5805">
        <v>3571.84</v>
      </c>
      <c r="M5805">
        <v>0.01</v>
      </c>
      <c r="N5805" t="s">
        <v>25</v>
      </c>
      <c r="O5805">
        <v>403.81</v>
      </c>
      <c r="P5805">
        <v>300.98</v>
      </c>
      <c r="Q5805">
        <v>64.73</v>
      </c>
      <c r="R5805" t="s">
        <v>678</v>
      </c>
      <c r="S5805" t="s">
        <v>140</v>
      </c>
      <c r="T5805" t="s">
        <v>27</v>
      </c>
      <c r="U5805" t="s">
        <v>36</v>
      </c>
      <c r="V5805" t="s">
        <v>67</v>
      </c>
      <c r="W5805">
        <v>0.56000000000000005</v>
      </c>
    </row>
    <row r="5806" spans="1:23" x14ac:dyDescent="0.3">
      <c r="A5806" t="s">
        <v>1143</v>
      </c>
      <c r="B5806" t="s">
        <v>1685</v>
      </c>
      <c r="D5806" s="1">
        <v>39880</v>
      </c>
      <c r="E5806" s="1">
        <v>39880</v>
      </c>
      <c r="F5806" s="1" t="str">
        <f t="shared" si="374"/>
        <v>March</v>
      </c>
      <c r="G5806" s="1" t="str">
        <f t="shared" si="375"/>
        <v>2009</v>
      </c>
      <c r="H5806" s="2">
        <f t="shared" si="376"/>
        <v>0</v>
      </c>
      <c r="I5806" s="2" t="str">
        <f t="shared" si="377"/>
        <v>FREE DELIVERY</v>
      </c>
      <c r="J5806" t="s">
        <v>17</v>
      </c>
      <c r="K5806">
        <v>33</v>
      </c>
      <c r="L5806">
        <v>310.44</v>
      </c>
      <c r="M5806">
        <v>0.03</v>
      </c>
      <c r="N5806" t="s">
        <v>18</v>
      </c>
      <c r="O5806">
        <v>-90.21</v>
      </c>
      <c r="P5806">
        <v>8.74</v>
      </c>
      <c r="Q5806">
        <v>8.2899999999999991</v>
      </c>
      <c r="R5806" t="s">
        <v>678</v>
      </c>
      <c r="S5806" t="s">
        <v>140</v>
      </c>
      <c r="T5806" t="s">
        <v>27</v>
      </c>
      <c r="U5806" t="s">
        <v>22</v>
      </c>
      <c r="V5806" t="s">
        <v>51</v>
      </c>
      <c r="W5806">
        <v>0.38</v>
      </c>
    </row>
    <row r="5807" spans="1:23" x14ac:dyDescent="0.3">
      <c r="A5807" t="s">
        <v>1686</v>
      </c>
      <c r="B5807" t="s">
        <v>1687</v>
      </c>
      <c r="D5807" s="1">
        <v>41122</v>
      </c>
      <c r="E5807" s="1">
        <v>41123</v>
      </c>
      <c r="F5807" s="1" t="str">
        <f t="shared" si="374"/>
        <v>August</v>
      </c>
      <c r="G5807" s="1" t="str">
        <f t="shared" si="375"/>
        <v>2012</v>
      </c>
      <c r="H5807" s="2">
        <f t="shared" si="376"/>
        <v>1</v>
      </c>
      <c r="I5807" s="2" t="b">
        <f t="shared" si="377"/>
        <v>0</v>
      </c>
      <c r="J5807" t="s">
        <v>34</v>
      </c>
      <c r="K5807">
        <v>34</v>
      </c>
      <c r="L5807">
        <v>180.27</v>
      </c>
      <c r="M5807">
        <v>0.01</v>
      </c>
      <c r="N5807" t="s">
        <v>18</v>
      </c>
      <c r="O5807">
        <v>-59.71</v>
      </c>
      <c r="P5807">
        <v>4.95</v>
      </c>
      <c r="Q5807">
        <v>5.32</v>
      </c>
      <c r="R5807" t="s">
        <v>678</v>
      </c>
      <c r="S5807" t="s">
        <v>140</v>
      </c>
      <c r="T5807" t="s">
        <v>42</v>
      </c>
      <c r="U5807" t="s">
        <v>36</v>
      </c>
      <c r="V5807" t="s">
        <v>37</v>
      </c>
      <c r="W5807">
        <v>0.41</v>
      </c>
    </row>
    <row r="5808" spans="1:23" x14ac:dyDescent="0.3">
      <c r="A5808" t="s">
        <v>1686</v>
      </c>
      <c r="B5808" t="s">
        <v>1687</v>
      </c>
      <c r="D5808" s="1">
        <v>41122</v>
      </c>
      <c r="E5808" s="1">
        <v>41123</v>
      </c>
      <c r="F5808" s="1" t="str">
        <f t="shared" si="374"/>
        <v>August</v>
      </c>
      <c r="G5808" s="1" t="str">
        <f t="shared" si="375"/>
        <v>2012</v>
      </c>
      <c r="H5808" s="2">
        <f t="shared" si="376"/>
        <v>1</v>
      </c>
      <c r="I5808" s="2" t="b">
        <f t="shared" si="377"/>
        <v>0</v>
      </c>
      <c r="J5808" t="s">
        <v>34</v>
      </c>
      <c r="K5808">
        <v>39</v>
      </c>
      <c r="L5808">
        <v>626.96</v>
      </c>
      <c r="M5808">
        <v>0</v>
      </c>
      <c r="N5808" t="s">
        <v>18</v>
      </c>
      <c r="O5808">
        <v>-35.92</v>
      </c>
      <c r="P5808">
        <v>14.98</v>
      </c>
      <c r="Q5808">
        <v>7.69</v>
      </c>
      <c r="R5808" t="s">
        <v>678</v>
      </c>
      <c r="S5808" t="s">
        <v>140</v>
      </c>
      <c r="T5808" t="s">
        <v>42</v>
      </c>
      <c r="U5808" t="s">
        <v>22</v>
      </c>
      <c r="V5808" t="s">
        <v>23</v>
      </c>
      <c r="W5808">
        <v>0.56999999999999995</v>
      </c>
    </row>
    <row r="5809" spans="1:23" x14ac:dyDescent="0.3">
      <c r="A5809" t="s">
        <v>1686</v>
      </c>
      <c r="B5809" t="s">
        <v>1687</v>
      </c>
      <c r="D5809" s="1">
        <v>41122</v>
      </c>
      <c r="E5809" s="1">
        <v>41123</v>
      </c>
      <c r="F5809" s="1" t="str">
        <f t="shared" si="374"/>
        <v>August</v>
      </c>
      <c r="G5809" s="1" t="str">
        <f t="shared" si="375"/>
        <v>2012</v>
      </c>
      <c r="H5809" s="2">
        <f t="shared" si="376"/>
        <v>1</v>
      </c>
      <c r="I5809" s="2" t="b">
        <f t="shared" si="377"/>
        <v>0</v>
      </c>
      <c r="J5809" t="s">
        <v>34</v>
      </c>
      <c r="K5809">
        <v>18</v>
      </c>
      <c r="L5809">
        <v>236.31</v>
      </c>
      <c r="M5809">
        <v>0.04</v>
      </c>
      <c r="N5809" t="s">
        <v>39</v>
      </c>
      <c r="O5809">
        <v>-2.2400000000000002</v>
      </c>
      <c r="P5809">
        <v>11.97</v>
      </c>
      <c r="Q5809">
        <v>4.9800000000000004</v>
      </c>
      <c r="R5809" t="s">
        <v>678</v>
      </c>
      <c r="S5809" t="s">
        <v>140</v>
      </c>
      <c r="T5809" t="s">
        <v>42</v>
      </c>
      <c r="U5809" t="s">
        <v>22</v>
      </c>
      <c r="V5809" t="s">
        <v>28</v>
      </c>
      <c r="W5809">
        <v>0.57999999999999996</v>
      </c>
    </row>
    <row r="5810" spans="1:23" x14ac:dyDescent="0.3">
      <c r="A5810" t="s">
        <v>1686</v>
      </c>
      <c r="B5810" t="s">
        <v>1687</v>
      </c>
      <c r="D5810" s="1">
        <v>41074</v>
      </c>
      <c r="E5810" s="1">
        <v>41075</v>
      </c>
      <c r="F5810" s="1" t="str">
        <f t="shared" si="374"/>
        <v>June</v>
      </c>
      <c r="G5810" s="1" t="str">
        <f t="shared" si="375"/>
        <v>2012</v>
      </c>
      <c r="H5810" s="2">
        <f t="shared" si="376"/>
        <v>1</v>
      </c>
      <c r="I5810" s="2" t="b">
        <f t="shared" si="377"/>
        <v>0</v>
      </c>
      <c r="J5810" t="s">
        <v>52</v>
      </c>
      <c r="K5810">
        <v>22</v>
      </c>
      <c r="L5810">
        <v>263.63</v>
      </c>
      <c r="M5810">
        <v>0.03</v>
      </c>
      <c r="N5810" t="s">
        <v>18</v>
      </c>
      <c r="O5810">
        <v>48.86</v>
      </c>
      <c r="P5810">
        <v>11.55</v>
      </c>
      <c r="Q5810">
        <v>2.36</v>
      </c>
      <c r="R5810" t="s">
        <v>678</v>
      </c>
      <c r="S5810" t="s">
        <v>140</v>
      </c>
      <c r="T5810" t="s">
        <v>42</v>
      </c>
      <c r="U5810" t="s">
        <v>22</v>
      </c>
      <c r="V5810" t="s">
        <v>60</v>
      </c>
      <c r="W5810">
        <v>0.55000000000000004</v>
      </c>
    </row>
    <row r="5811" spans="1:23" x14ac:dyDescent="0.3">
      <c r="A5811" t="s">
        <v>1101</v>
      </c>
      <c r="B5811" t="s">
        <v>1684</v>
      </c>
      <c r="D5811" s="1">
        <v>40671</v>
      </c>
      <c r="E5811" s="1">
        <v>40673</v>
      </c>
      <c r="F5811" s="1" t="str">
        <f t="shared" si="374"/>
        <v>May</v>
      </c>
      <c r="G5811" s="1" t="str">
        <f t="shared" si="375"/>
        <v>2011</v>
      </c>
      <c r="H5811" s="2">
        <f t="shared" si="376"/>
        <v>2</v>
      </c>
      <c r="I5811" s="2" t="b">
        <f t="shared" si="377"/>
        <v>0</v>
      </c>
      <c r="J5811" t="s">
        <v>24</v>
      </c>
      <c r="K5811">
        <v>35</v>
      </c>
      <c r="L5811">
        <v>1078.58</v>
      </c>
      <c r="M5811">
        <v>0.03</v>
      </c>
      <c r="N5811" t="s">
        <v>18</v>
      </c>
      <c r="O5811">
        <v>9</v>
      </c>
      <c r="P5811">
        <v>30.73</v>
      </c>
      <c r="Q5811">
        <v>4</v>
      </c>
      <c r="R5811" t="s">
        <v>678</v>
      </c>
      <c r="S5811" t="s">
        <v>140</v>
      </c>
      <c r="T5811" t="s">
        <v>31</v>
      </c>
      <c r="U5811" t="s">
        <v>32</v>
      </c>
      <c r="V5811" t="s">
        <v>48</v>
      </c>
      <c r="W5811">
        <v>0.75</v>
      </c>
    </row>
    <row r="5812" spans="1:23" x14ac:dyDescent="0.3">
      <c r="A5812" t="s">
        <v>1231</v>
      </c>
      <c r="B5812" t="s">
        <v>1398</v>
      </c>
      <c r="D5812" s="1">
        <v>39858</v>
      </c>
      <c r="E5812" s="1">
        <v>39859</v>
      </c>
      <c r="F5812" s="1" t="str">
        <f t="shared" si="374"/>
        <v>February</v>
      </c>
      <c r="G5812" s="1" t="str">
        <f t="shared" si="375"/>
        <v>2009</v>
      </c>
      <c r="H5812" s="2">
        <f t="shared" si="376"/>
        <v>1</v>
      </c>
      <c r="I5812" s="2" t="b">
        <f t="shared" si="377"/>
        <v>0</v>
      </c>
      <c r="J5812" t="s">
        <v>24</v>
      </c>
      <c r="K5812">
        <v>47</v>
      </c>
      <c r="L5812">
        <v>1003.43</v>
      </c>
      <c r="M5812">
        <v>0.01</v>
      </c>
      <c r="N5812" t="s">
        <v>18</v>
      </c>
      <c r="O5812">
        <v>208.06</v>
      </c>
      <c r="P5812">
        <v>19.98</v>
      </c>
      <c r="Q5812">
        <v>8.68</v>
      </c>
      <c r="R5812" t="s">
        <v>678</v>
      </c>
      <c r="S5812" t="s">
        <v>140</v>
      </c>
      <c r="T5812" t="s">
        <v>27</v>
      </c>
      <c r="U5812" t="s">
        <v>22</v>
      </c>
      <c r="V5812" t="s">
        <v>43</v>
      </c>
      <c r="W5812">
        <v>0.37</v>
      </c>
    </row>
    <row r="5813" spans="1:23" x14ac:dyDescent="0.3">
      <c r="A5813" t="s">
        <v>1474</v>
      </c>
      <c r="B5813" t="s">
        <v>1623</v>
      </c>
      <c r="D5813" s="1">
        <v>40680</v>
      </c>
      <c r="E5813" s="1">
        <v>40682</v>
      </c>
      <c r="F5813" s="1" t="str">
        <f t="shared" si="374"/>
        <v>May</v>
      </c>
      <c r="G5813" s="1" t="str">
        <f t="shared" si="375"/>
        <v>2011</v>
      </c>
      <c r="H5813" s="2">
        <f t="shared" si="376"/>
        <v>2</v>
      </c>
      <c r="I5813" s="2" t="b">
        <f t="shared" si="377"/>
        <v>0</v>
      </c>
      <c r="J5813" t="s">
        <v>44</v>
      </c>
      <c r="K5813">
        <v>34</v>
      </c>
      <c r="L5813">
        <v>2779.2</v>
      </c>
      <c r="M5813">
        <v>0.02</v>
      </c>
      <c r="N5813" t="s">
        <v>18</v>
      </c>
      <c r="O5813">
        <v>889.57</v>
      </c>
      <c r="P5813">
        <v>80.98</v>
      </c>
      <c r="Q5813">
        <v>7.18</v>
      </c>
      <c r="R5813" t="s">
        <v>678</v>
      </c>
      <c r="S5813" t="s">
        <v>140</v>
      </c>
      <c r="T5813" t="s">
        <v>42</v>
      </c>
      <c r="U5813" t="s">
        <v>32</v>
      </c>
      <c r="V5813" t="s">
        <v>48</v>
      </c>
      <c r="W5813">
        <v>0.48</v>
      </c>
    </row>
    <row r="5814" spans="1:23" x14ac:dyDescent="0.3">
      <c r="A5814" t="s">
        <v>1474</v>
      </c>
      <c r="B5814" t="s">
        <v>1623</v>
      </c>
      <c r="D5814" s="1">
        <v>40680</v>
      </c>
      <c r="E5814" s="1">
        <v>40680</v>
      </c>
      <c r="F5814" s="1" t="str">
        <f t="shared" si="374"/>
        <v>May</v>
      </c>
      <c r="G5814" s="1" t="str">
        <f t="shared" si="375"/>
        <v>2011</v>
      </c>
      <c r="H5814" s="2">
        <f t="shared" si="376"/>
        <v>0</v>
      </c>
      <c r="I5814" s="2" t="str">
        <f t="shared" si="377"/>
        <v>FREE DELIVERY</v>
      </c>
      <c r="J5814" t="s">
        <v>44</v>
      </c>
      <c r="K5814">
        <v>26</v>
      </c>
      <c r="L5814">
        <v>65.209999999999994</v>
      </c>
      <c r="M5814">
        <v>0.08</v>
      </c>
      <c r="N5814" t="s">
        <v>18</v>
      </c>
      <c r="O5814">
        <v>-41.6</v>
      </c>
      <c r="P5814">
        <v>2.6</v>
      </c>
      <c r="Q5814">
        <v>2.4</v>
      </c>
      <c r="R5814" t="s">
        <v>678</v>
      </c>
      <c r="S5814" t="s">
        <v>140</v>
      </c>
      <c r="T5814" t="s">
        <v>42</v>
      </c>
      <c r="U5814" t="s">
        <v>22</v>
      </c>
      <c r="V5814" t="s">
        <v>60</v>
      </c>
      <c r="W5814">
        <v>0.57999999999999996</v>
      </c>
    </row>
    <row r="5815" spans="1:23" x14ac:dyDescent="0.3">
      <c r="A5815" t="s">
        <v>992</v>
      </c>
      <c r="B5815" t="s">
        <v>1254</v>
      </c>
      <c r="D5815" s="1">
        <v>39855</v>
      </c>
      <c r="E5815" s="1">
        <v>39856</v>
      </c>
      <c r="F5815" s="1" t="str">
        <f t="shared" si="374"/>
        <v>February</v>
      </c>
      <c r="G5815" s="1" t="str">
        <f t="shared" si="375"/>
        <v>2009</v>
      </c>
      <c r="H5815" s="2">
        <f t="shared" si="376"/>
        <v>1</v>
      </c>
      <c r="I5815" s="2" t="b">
        <f t="shared" si="377"/>
        <v>0</v>
      </c>
      <c r="J5815" t="s">
        <v>24</v>
      </c>
      <c r="K5815">
        <v>48</v>
      </c>
      <c r="L5815">
        <v>8475.9619999999995</v>
      </c>
      <c r="M5815">
        <v>0.05</v>
      </c>
      <c r="N5815" t="s">
        <v>39</v>
      </c>
      <c r="O5815">
        <v>2497.94</v>
      </c>
      <c r="P5815">
        <v>205.99</v>
      </c>
      <c r="Q5815">
        <v>8.99</v>
      </c>
      <c r="R5815" t="s">
        <v>678</v>
      </c>
      <c r="S5815" t="s">
        <v>140</v>
      </c>
      <c r="T5815" t="s">
        <v>27</v>
      </c>
      <c r="U5815" t="s">
        <v>32</v>
      </c>
      <c r="V5815" t="s">
        <v>33</v>
      </c>
      <c r="W5815">
        <v>0.57999999999999996</v>
      </c>
    </row>
    <row r="5816" spans="1:23" x14ac:dyDescent="0.3">
      <c r="A5816" t="s">
        <v>992</v>
      </c>
      <c r="B5816" t="s">
        <v>1254</v>
      </c>
      <c r="D5816" s="1">
        <v>39855</v>
      </c>
      <c r="E5816" s="1">
        <v>39856</v>
      </c>
      <c r="F5816" s="1" t="str">
        <f t="shared" si="374"/>
        <v>February</v>
      </c>
      <c r="G5816" s="1" t="str">
        <f t="shared" si="375"/>
        <v>2009</v>
      </c>
      <c r="H5816" s="2">
        <f t="shared" si="376"/>
        <v>1</v>
      </c>
      <c r="I5816" s="2" t="b">
        <f t="shared" si="377"/>
        <v>0</v>
      </c>
      <c r="J5816" t="s">
        <v>24</v>
      </c>
      <c r="K5816">
        <v>18</v>
      </c>
      <c r="L5816">
        <v>3015.4940000000001</v>
      </c>
      <c r="M5816">
        <v>0.08</v>
      </c>
      <c r="N5816" t="s">
        <v>18</v>
      </c>
      <c r="O5816">
        <v>251.54</v>
      </c>
      <c r="P5816">
        <v>205.99</v>
      </c>
      <c r="Q5816">
        <v>8.99</v>
      </c>
      <c r="R5816" t="s">
        <v>678</v>
      </c>
      <c r="S5816" t="s">
        <v>140</v>
      </c>
      <c r="T5816" t="s">
        <v>27</v>
      </c>
      <c r="U5816" t="s">
        <v>32</v>
      </c>
      <c r="V5816" t="s">
        <v>33</v>
      </c>
      <c r="W5816">
        <v>0.56000000000000005</v>
      </c>
    </row>
    <row r="5817" spans="1:23" x14ac:dyDescent="0.3">
      <c r="A5817" t="s">
        <v>1143</v>
      </c>
      <c r="B5817" t="s">
        <v>1685</v>
      </c>
      <c r="D5817" s="1">
        <v>41040</v>
      </c>
      <c r="E5817" s="1">
        <v>41041</v>
      </c>
      <c r="F5817" s="1" t="str">
        <f t="shared" si="374"/>
        <v>May</v>
      </c>
      <c r="G5817" s="1" t="str">
        <f t="shared" si="375"/>
        <v>2012</v>
      </c>
      <c r="H5817" s="2">
        <f t="shared" si="376"/>
        <v>1</v>
      </c>
      <c r="I5817" s="2" t="b">
        <f t="shared" si="377"/>
        <v>0</v>
      </c>
      <c r="J5817" t="s">
        <v>44</v>
      </c>
      <c r="K5817">
        <v>27</v>
      </c>
      <c r="L5817">
        <v>156.82</v>
      </c>
      <c r="M5817">
        <v>0.03</v>
      </c>
      <c r="N5817" t="s">
        <v>18</v>
      </c>
      <c r="O5817">
        <v>-37.619999999999997</v>
      </c>
      <c r="P5817">
        <v>5.68</v>
      </c>
      <c r="Q5817">
        <v>3.6</v>
      </c>
      <c r="R5817" t="s">
        <v>678</v>
      </c>
      <c r="S5817" t="s">
        <v>140</v>
      </c>
      <c r="T5817" t="s">
        <v>27</v>
      </c>
      <c r="U5817" t="s">
        <v>22</v>
      </c>
      <c r="V5817" t="s">
        <v>82</v>
      </c>
      <c r="W5817">
        <v>0.56000000000000005</v>
      </c>
    </row>
    <row r="5818" spans="1:23" x14ac:dyDescent="0.3">
      <c r="A5818" t="s">
        <v>1686</v>
      </c>
      <c r="B5818" t="s">
        <v>1687</v>
      </c>
      <c r="D5818" s="1">
        <v>40729</v>
      </c>
      <c r="E5818" s="1">
        <v>40731</v>
      </c>
      <c r="F5818" s="1" t="str">
        <f t="shared" si="374"/>
        <v>July</v>
      </c>
      <c r="G5818" s="1" t="str">
        <f t="shared" si="375"/>
        <v>2011</v>
      </c>
      <c r="H5818" s="2">
        <f t="shared" si="376"/>
        <v>2</v>
      </c>
      <c r="I5818" s="2" t="b">
        <f t="shared" si="377"/>
        <v>0</v>
      </c>
      <c r="J5818" t="s">
        <v>24</v>
      </c>
      <c r="K5818">
        <v>50</v>
      </c>
      <c r="L5818">
        <v>2510.71</v>
      </c>
      <c r="M5818">
        <v>0.01</v>
      </c>
      <c r="N5818" t="s">
        <v>39</v>
      </c>
      <c r="O5818">
        <v>3.6</v>
      </c>
      <c r="P5818">
        <v>49.43</v>
      </c>
      <c r="Q5818">
        <v>19.989999999999998</v>
      </c>
      <c r="R5818" t="s">
        <v>678</v>
      </c>
      <c r="S5818" t="s">
        <v>140</v>
      </c>
      <c r="T5818" t="s">
        <v>42</v>
      </c>
      <c r="U5818" t="s">
        <v>22</v>
      </c>
      <c r="V5818" t="s">
        <v>28</v>
      </c>
      <c r="W5818">
        <v>0.56999999999999995</v>
      </c>
    </row>
    <row r="5819" spans="1:23" x14ac:dyDescent="0.3">
      <c r="A5819" t="s">
        <v>1474</v>
      </c>
      <c r="B5819" t="s">
        <v>1623</v>
      </c>
      <c r="D5819" s="1">
        <v>40135</v>
      </c>
      <c r="E5819" s="1">
        <v>40137</v>
      </c>
      <c r="F5819" s="1" t="str">
        <f t="shared" si="374"/>
        <v>November</v>
      </c>
      <c r="G5819" s="1" t="str">
        <f t="shared" si="375"/>
        <v>2009</v>
      </c>
      <c r="H5819" s="2">
        <f t="shared" si="376"/>
        <v>2</v>
      </c>
      <c r="I5819" s="2" t="b">
        <f t="shared" si="377"/>
        <v>0</v>
      </c>
      <c r="J5819" t="s">
        <v>17</v>
      </c>
      <c r="K5819">
        <v>37</v>
      </c>
      <c r="L5819">
        <v>988.42</v>
      </c>
      <c r="M5819">
        <v>0.09</v>
      </c>
      <c r="N5819" t="s">
        <v>18</v>
      </c>
      <c r="O5819">
        <v>253.94</v>
      </c>
      <c r="P5819">
        <v>29.17</v>
      </c>
      <c r="Q5819">
        <v>6.27</v>
      </c>
      <c r="R5819" t="s">
        <v>678</v>
      </c>
      <c r="S5819" t="s">
        <v>140</v>
      </c>
      <c r="T5819" t="s">
        <v>42</v>
      </c>
      <c r="U5819" t="s">
        <v>22</v>
      </c>
      <c r="V5819" t="s">
        <v>29</v>
      </c>
      <c r="W5819">
        <v>0.37</v>
      </c>
    </row>
    <row r="5820" spans="1:23" x14ac:dyDescent="0.3">
      <c r="A5820" t="s">
        <v>992</v>
      </c>
      <c r="B5820" t="s">
        <v>1254</v>
      </c>
      <c r="D5820" s="1">
        <v>40404</v>
      </c>
      <c r="E5820" s="1">
        <v>40405</v>
      </c>
      <c r="F5820" s="1" t="str">
        <f t="shared" si="374"/>
        <v>August</v>
      </c>
      <c r="G5820" s="1" t="str">
        <f t="shared" si="375"/>
        <v>2010</v>
      </c>
      <c r="H5820" s="2">
        <f t="shared" si="376"/>
        <v>1</v>
      </c>
      <c r="I5820" s="2" t="b">
        <f t="shared" si="377"/>
        <v>0</v>
      </c>
      <c r="J5820" t="s">
        <v>24</v>
      </c>
      <c r="K5820">
        <v>28</v>
      </c>
      <c r="L5820">
        <v>101.25</v>
      </c>
      <c r="M5820">
        <v>0.05</v>
      </c>
      <c r="N5820" t="s">
        <v>18</v>
      </c>
      <c r="O5820">
        <v>40.9</v>
      </c>
      <c r="P5820">
        <v>3.75</v>
      </c>
      <c r="Q5820">
        <v>0.5</v>
      </c>
      <c r="R5820" t="s">
        <v>678</v>
      </c>
      <c r="S5820" t="s">
        <v>140</v>
      </c>
      <c r="T5820" t="s">
        <v>31</v>
      </c>
      <c r="U5820" t="s">
        <v>22</v>
      </c>
      <c r="V5820" t="s">
        <v>57</v>
      </c>
      <c r="W5820">
        <v>0.37</v>
      </c>
    </row>
    <row r="5821" spans="1:23" x14ac:dyDescent="0.3">
      <c r="A5821" t="s">
        <v>1151</v>
      </c>
      <c r="B5821" t="s">
        <v>1152</v>
      </c>
      <c r="D5821" s="1">
        <v>41036</v>
      </c>
      <c r="E5821" s="1">
        <v>41037</v>
      </c>
      <c r="F5821" s="1" t="str">
        <f t="shared" si="374"/>
        <v>May</v>
      </c>
      <c r="G5821" s="1" t="str">
        <f t="shared" si="375"/>
        <v>2012</v>
      </c>
      <c r="H5821" s="2">
        <f t="shared" si="376"/>
        <v>1</v>
      </c>
      <c r="I5821" s="2" t="b">
        <f t="shared" si="377"/>
        <v>0</v>
      </c>
      <c r="J5821" t="s">
        <v>34</v>
      </c>
      <c r="K5821">
        <v>1</v>
      </c>
      <c r="L5821">
        <v>28.73</v>
      </c>
      <c r="M5821">
        <v>0</v>
      </c>
      <c r="N5821" t="s">
        <v>18</v>
      </c>
      <c r="O5821">
        <v>-57.04</v>
      </c>
      <c r="P5821">
        <v>20.97</v>
      </c>
      <c r="Q5821">
        <v>6.5</v>
      </c>
      <c r="R5821" t="s">
        <v>678</v>
      </c>
      <c r="S5821" t="s">
        <v>140</v>
      </c>
      <c r="T5821" t="s">
        <v>31</v>
      </c>
      <c r="U5821" t="s">
        <v>32</v>
      </c>
      <c r="V5821" t="s">
        <v>48</v>
      </c>
      <c r="W5821">
        <v>0.78</v>
      </c>
    </row>
    <row r="5822" spans="1:23" x14ac:dyDescent="0.3">
      <c r="A5822" t="s">
        <v>1151</v>
      </c>
      <c r="B5822" t="s">
        <v>1152</v>
      </c>
      <c r="D5822" s="1">
        <v>41036</v>
      </c>
      <c r="E5822" s="1">
        <v>41038</v>
      </c>
      <c r="F5822" s="1" t="str">
        <f t="shared" si="374"/>
        <v>May</v>
      </c>
      <c r="G5822" s="1" t="str">
        <f t="shared" si="375"/>
        <v>2012</v>
      </c>
      <c r="H5822" s="2">
        <f t="shared" si="376"/>
        <v>2</v>
      </c>
      <c r="I5822" s="2" t="b">
        <f t="shared" si="377"/>
        <v>0</v>
      </c>
      <c r="J5822" t="s">
        <v>34</v>
      </c>
      <c r="K5822">
        <v>31</v>
      </c>
      <c r="L5822">
        <v>67.88</v>
      </c>
      <c r="M5822">
        <v>0.08</v>
      </c>
      <c r="N5822" t="s">
        <v>39</v>
      </c>
      <c r="O5822">
        <v>4.87</v>
      </c>
      <c r="P5822">
        <v>2.1</v>
      </c>
      <c r="Q5822">
        <v>0.7</v>
      </c>
      <c r="R5822" t="s">
        <v>678</v>
      </c>
      <c r="S5822" t="s">
        <v>140</v>
      </c>
      <c r="T5822" t="s">
        <v>31</v>
      </c>
      <c r="U5822" t="s">
        <v>22</v>
      </c>
      <c r="V5822" t="s">
        <v>60</v>
      </c>
      <c r="W5822">
        <v>0.56999999999999995</v>
      </c>
    </row>
    <row r="5823" spans="1:23" x14ac:dyDescent="0.3">
      <c r="A5823" t="s">
        <v>1231</v>
      </c>
      <c r="B5823" t="s">
        <v>1398</v>
      </c>
      <c r="D5823" s="1">
        <v>40034</v>
      </c>
      <c r="E5823" s="1">
        <v>40035</v>
      </c>
      <c r="F5823" s="1" t="str">
        <f t="shared" si="374"/>
        <v>August</v>
      </c>
      <c r="G5823" s="1" t="str">
        <f t="shared" si="375"/>
        <v>2009</v>
      </c>
      <c r="H5823" s="2">
        <f t="shared" si="376"/>
        <v>1</v>
      </c>
      <c r="I5823" s="2" t="b">
        <f t="shared" si="377"/>
        <v>0</v>
      </c>
      <c r="J5823" t="s">
        <v>44</v>
      </c>
      <c r="K5823">
        <v>42</v>
      </c>
      <c r="L5823">
        <v>865.21</v>
      </c>
      <c r="M5823">
        <v>7.0000000000000007E-2</v>
      </c>
      <c r="N5823" t="s">
        <v>18</v>
      </c>
      <c r="O5823">
        <v>-42.1</v>
      </c>
      <c r="P5823">
        <v>20.95</v>
      </c>
      <c r="Q5823">
        <v>5.99</v>
      </c>
      <c r="R5823" t="s">
        <v>678</v>
      </c>
      <c r="S5823" t="s">
        <v>140</v>
      </c>
      <c r="T5823" t="s">
        <v>27</v>
      </c>
      <c r="U5823" t="s">
        <v>32</v>
      </c>
      <c r="V5823" t="s">
        <v>48</v>
      </c>
      <c r="W5823">
        <v>0.65</v>
      </c>
    </row>
    <row r="5824" spans="1:23" x14ac:dyDescent="0.3">
      <c r="A5824" t="s">
        <v>977</v>
      </c>
      <c r="B5824" t="s">
        <v>1457</v>
      </c>
      <c r="D5824" s="1">
        <v>40443</v>
      </c>
      <c r="E5824" s="1">
        <v>40445</v>
      </c>
      <c r="F5824" s="1" t="str">
        <f t="shared" si="374"/>
        <v>September</v>
      </c>
      <c r="G5824" s="1" t="str">
        <f t="shared" si="375"/>
        <v>2010</v>
      </c>
      <c r="H5824" s="2">
        <f t="shared" si="376"/>
        <v>2</v>
      </c>
      <c r="I5824" s="2" t="b">
        <f t="shared" si="377"/>
        <v>0</v>
      </c>
      <c r="J5824" t="s">
        <v>17</v>
      </c>
      <c r="K5824">
        <v>46</v>
      </c>
      <c r="L5824">
        <v>2660.6104999999998</v>
      </c>
      <c r="M5824">
        <v>0.03</v>
      </c>
      <c r="N5824" t="s">
        <v>18</v>
      </c>
      <c r="O5824">
        <v>618.07000000000005</v>
      </c>
      <c r="P5824">
        <v>65.989999999999995</v>
      </c>
      <c r="Q5824">
        <v>8.99</v>
      </c>
      <c r="R5824" t="s">
        <v>678</v>
      </c>
      <c r="S5824" t="s">
        <v>140</v>
      </c>
      <c r="T5824" t="s">
        <v>21</v>
      </c>
      <c r="U5824" t="s">
        <v>32</v>
      </c>
      <c r="V5824" t="s">
        <v>33</v>
      </c>
      <c r="W5824">
        <v>0.56000000000000005</v>
      </c>
    </row>
    <row r="5825" spans="1:23" x14ac:dyDescent="0.3">
      <c r="A5825" t="s">
        <v>1124</v>
      </c>
      <c r="B5825" t="s">
        <v>1299</v>
      </c>
      <c r="D5825" s="1">
        <v>40038</v>
      </c>
      <c r="E5825" s="1">
        <v>40040</v>
      </c>
      <c r="F5825" s="1" t="str">
        <f t="shared" si="374"/>
        <v>August</v>
      </c>
      <c r="G5825" s="1" t="str">
        <f t="shared" si="375"/>
        <v>2009</v>
      </c>
      <c r="H5825" s="2">
        <f t="shared" si="376"/>
        <v>2</v>
      </c>
      <c r="I5825" s="2" t="b">
        <f t="shared" si="377"/>
        <v>0</v>
      </c>
      <c r="J5825" t="s">
        <v>44</v>
      </c>
      <c r="K5825">
        <v>10</v>
      </c>
      <c r="L5825">
        <v>65.52</v>
      </c>
      <c r="M5825">
        <v>7.0000000000000007E-2</v>
      </c>
      <c r="N5825" t="s">
        <v>18</v>
      </c>
      <c r="O5825">
        <v>-22.57</v>
      </c>
      <c r="P5825">
        <v>5.98</v>
      </c>
      <c r="Q5825">
        <v>5.46</v>
      </c>
      <c r="R5825" t="s">
        <v>678</v>
      </c>
      <c r="S5825" t="s">
        <v>140</v>
      </c>
      <c r="T5825" t="s">
        <v>31</v>
      </c>
      <c r="U5825" t="s">
        <v>22</v>
      </c>
      <c r="V5825" t="s">
        <v>43</v>
      </c>
      <c r="W5825">
        <v>0.36</v>
      </c>
    </row>
    <row r="5826" spans="1:23" x14ac:dyDescent="0.3">
      <c r="A5826" t="s">
        <v>1101</v>
      </c>
      <c r="B5826" t="s">
        <v>1684</v>
      </c>
      <c r="D5826" s="1">
        <v>40211</v>
      </c>
      <c r="E5826" s="1">
        <v>40215</v>
      </c>
      <c r="F5826" s="1" t="str">
        <f t="shared" si="374"/>
        <v>February</v>
      </c>
      <c r="G5826" s="1" t="str">
        <f t="shared" si="375"/>
        <v>2010</v>
      </c>
      <c r="H5826" s="2">
        <f t="shared" si="376"/>
        <v>4</v>
      </c>
      <c r="I5826" s="2" t="b">
        <f t="shared" si="377"/>
        <v>0</v>
      </c>
      <c r="J5826" t="s">
        <v>17</v>
      </c>
      <c r="K5826">
        <v>23</v>
      </c>
      <c r="L5826">
        <v>441.99</v>
      </c>
      <c r="M5826">
        <v>0.08</v>
      </c>
      <c r="N5826" t="s">
        <v>39</v>
      </c>
      <c r="O5826">
        <v>32.36</v>
      </c>
      <c r="P5826">
        <v>19.98</v>
      </c>
      <c r="Q5826">
        <v>8.68</v>
      </c>
      <c r="R5826" t="s">
        <v>678</v>
      </c>
      <c r="S5826" t="s">
        <v>140</v>
      </c>
      <c r="T5826" t="s">
        <v>31</v>
      </c>
      <c r="U5826" t="s">
        <v>22</v>
      </c>
      <c r="V5826" t="s">
        <v>43</v>
      </c>
      <c r="W5826">
        <v>0.37</v>
      </c>
    </row>
    <row r="5827" spans="1:23" x14ac:dyDescent="0.3">
      <c r="A5827" t="s">
        <v>1101</v>
      </c>
      <c r="B5827" t="s">
        <v>1684</v>
      </c>
      <c r="D5827" s="1">
        <v>40211</v>
      </c>
      <c r="E5827" s="1">
        <v>40211</v>
      </c>
      <c r="F5827" s="1" t="str">
        <f t="shared" ref="F5827:F5890" si="378">TEXT(E5827,"mmmm")</f>
        <v>February</v>
      </c>
      <c r="G5827" s="1" t="str">
        <f t="shared" ref="G5827:G5890" si="379">TEXT(E5827,"yyyy")</f>
        <v>2010</v>
      </c>
      <c r="H5827" s="2">
        <f t="shared" ref="H5827:H5890" si="380">E5827-D5827</f>
        <v>0</v>
      </c>
      <c r="I5827" s="2" t="str">
        <f t="shared" ref="I5827:I5890" si="381">IF(H5827&lt;1,IF(AND(H5827&gt;0,H5827&lt;2),"ONE DAY", "FREE DELIVERY"))</f>
        <v>FREE DELIVERY</v>
      </c>
      <c r="J5827" t="s">
        <v>17</v>
      </c>
      <c r="K5827">
        <v>34</v>
      </c>
      <c r="L5827">
        <v>245.19</v>
      </c>
      <c r="M5827">
        <v>0.03</v>
      </c>
      <c r="N5827" t="s">
        <v>18</v>
      </c>
      <c r="O5827">
        <v>37.99</v>
      </c>
      <c r="P5827">
        <v>7.08</v>
      </c>
      <c r="Q5827">
        <v>2.35</v>
      </c>
      <c r="R5827" t="s">
        <v>678</v>
      </c>
      <c r="S5827" t="s">
        <v>140</v>
      </c>
      <c r="T5827" t="s">
        <v>31</v>
      </c>
      <c r="U5827" t="s">
        <v>22</v>
      </c>
      <c r="V5827" t="s">
        <v>60</v>
      </c>
      <c r="W5827">
        <v>0.47</v>
      </c>
    </row>
    <row r="5828" spans="1:23" x14ac:dyDescent="0.3">
      <c r="A5828" t="s">
        <v>992</v>
      </c>
      <c r="B5828" t="s">
        <v>1254</v>
      </c>
      <c r="D5828" s="1">
        <v>40556</v>
      </c>
      <c r="E5828" s="1">
        <v>40560</v>
      </c>
      <c r="F5828" s="1" t="str">
        <f t="shared" si="378"/>
        <v>January</v>
      </c>
      <c r="G5828" s="1" t="str">
        <f t="shared" si="379"/>
        <v>2011</v>
      </c>
      <c r="H5828" s="2">
        <f t="shared" si="380"/>
        <v>4</v>
      </c>
      <c r="I5828" s="2" t="b">
        <f t="shared" si="381"/>
        <v>0</v>
      </c>
      <c r="J5828" t="s">
        <v>17</v>
      </c>
      <c r="K5828">
        <v>41</v>
      </c>
      <c r="L5828">
        <v>1271.0474999999999</v>
      </c>
      <c r="M5828">
        <v>0</v>
      </c>
      <c r="N5828" t="s">
        <v>18</v>
      </c>
      <c r="O5828">
        <v>-158.24</v>
      </c>
      <c r="P5828">
        <v>35.99</v>
      </c>
      <c r="Q5828">
        <v>5</v>
      </c>
      <c r="R5828" t="s">
        <v>678</v>
      </c>
      <c r="S5828" t="s">
        <v>140</v>
      </c>
      <c r="T5828" t="s">
        <v>27</v>
      </c>
      <c r="U5828" t="s">
        <v>32</v>
      </c>
      <c r="V5828" t="s">
        <v>33</v>
      </c>
      <c r="W5828">
        <v>0.85</v>
      </c>
    </row>
    <row r="5829" spans="1:23" x14ac:dyDescent="0.3">
      <c r="A5829" t="s">
        <v>1474</v>
      </c>
      <c r="B5829" t="s">
        <v>1623</v>
      </c>
      <c r="D5829" s="1">
        <v>40074</v>
      </c>
      <c r="E5829" s="1">
        <v>40074</v>
      </c>
      <c r="F5829" s="1" t="str">
        <f t="shared" si="378"/>
        <v>September</v>
      </c>
      <c r="G5829" s="1" t="str">
        <f t="shared" si="379"/>
        <v>2009</v>
      </c>
      <c r="H5829" s="2">
        <f t="shared" si="380"/>
        <v>0</v>
      </c>
      <c r="I5829" s="2" t="str">
        <f t="shared" si="381"/>
        <v>FREE DELIVERY</v>
      </c>
      <c r="J5829" t="s">
        <v>44</v>
      </c>
      <c r="K5829">
        <v>30</v>
      </c>
      <c r="L5829">
        <v>1394.36</v>
      </c>
      <c r="M5829">
        <v>0</v>
      </c>
      <c r="N5829" t="s">
        <v>18</v>
      </c>
      <c r="O5829">
        <v>271.45</v>
      </c>
      <c r="P5829">
        <v>43.98</v>
      </c>
      <c r="Q5829">
        <v>8.99</v>
      </c>
      <c r="R5829" t="s">
        <v>678</v>
      </c>
      <c r="S5829" t="s">
        <v>140</v>
      </c>
      <c r="T5829" t="s">
        <v>42</v>
      </c>
      <c r="U5829" t="s">
        <v>22</v>
      </c>
      <c r="V5829" t="s">
        <v>60</v>
      </c>
      <c r="W5829">
        <v>0.57999999999999996</v>
      </c>
    </row>
    <row r="5830" spans="1:23" x14ac:dyDescent="0.3">
      <c r="A5830" t="s">
        <v>1231</v>
      </c>
      <c r="B5830" t="s">
        <v>1398</v>
      </c>
      <c r="D5830" s="1">
        <v>40667</v>
      </c>
      <c r="E5830" s="1">
        <v>40669</v>
      </c>
      <c r="F5830" s="1" t="str">
        <f t="shared" si="378"/>
        <v>May</v>
      </c>
      <c r="G5830" s="1" t="str">
        <f t="shared" si="379"/>
        <v>2011</v>
      </c>
      <c r="H5830" s="2">
        <f t="shared" si="380"/>
        <v>2</v>
      </c>
      <c r="I5830" s="2" t="b">
        <f t="shared" si="381"/>
        <v>0</v>
      </c>
      <c r="J5830" t="s">
        <v>24</v>
      </c>
      <c r="K5830">
        <v>25</v>
      </c>
      <c r="L5830">
        <v>375.74</v>
      </c>
      <c r="M5830">
        <v>0.05</v>
      </c>
      <c r="N5830" t="s">
        <v>39</v>
      </c>
      <c r="O5830">
        <v>-9.31</v>
      </c>
      <c r="P5830">
        <v>14.42</v>
      </c>
      <c r="Q5830">
        <v>6.75</v>
      </c>
      <c r="R5830" t="s">
        <v>678</v>
      </c>
      <c r="S5830" t="s">
        <v>140</v>
      </c>
      <c r="T5830" t="s">
        <v>27</v>
      </c>
      <c r="U5830" t="s">
        <v>22</v>
      </c>
      <c r="V5830" t="s">
        <v>28</v>
      </c>
      <c r="W5830">
        <v>0.52</v>
      </c>
    </row>
    <row r="5831" spans="1:23" x14ac:dyDescent="0.3">
      <c r="A5831" t="s">
        <v>1231</v>
      </c>
      <c r="B5831" t="s">
        <v>1398</v>
      </c>
      <c r="D5831" s="1">
        <v>40667</v>
      </c>
      <c r="E5831" s="1">
        <v>40668</v>
      </c>
      <c r="F5831" s="1" t="str">
        <f t="shared" si="378"/>
        <v>May</v>
      </c>
      <c r="G5831" s="1" t="str">
        <f t="shared" si="379"/>
        <v>2011</v>
      </c>
      <c r="H5831" s="2">
        <f t="shared" si="380"/>
        <v>1</v>
      </c>
      <c r="I5831" s="2" t="b">
        <f t="shared" si="381"/>
        <v>0</v>
      </c>
      <c r="J5831" t="s">
        <v>24</v>
      </c>
      <c r="K5831">
        <v>36</v>
      </c>
      <c r="L5831">
        <v>1095.1099999999999</v>
      </c>
      <c r="M5831">
        <v>0.1</v>
      </c>
      <c r="N5831" t="s">
        <v>25</v>
      </c>
      <c r="O5831">
        <v>-1286.43</v>
      </c>
      <c r="P5831">
        <v>31.76</v>
      </c>
      <c r="Q5831">
        <v>45.51</v>
      </c>
      <c r="R5831" t="s">
        <v>678</v>
      </c>
      <c r="S5831" t="s">
        <v>140</v>
      </c>
      <c r="T5831" t="s">
        <v>27</v>
      </c>
      <c r="U5831" t="s">
        <v>36</v>
      </c>
      <c r="V5831" t="s">
        <v>55</v>
      </c>
      <c r="W5831">
        <v>0.65</v>
      </c>
    </row>
    <row r="5832" spans="1:23" x14ac:dyDescent="0.3">
      <c r="A5832" t="s">
        <v>1146</v>
      </c>
      <c r="B5832" t="s">
        <v>1683</v>
      </c>
      <c r="D5832" s="1">
        <v>40394</v>
      </c>
      <c r="E5832" s="1">
        <v>40395</v>
      </c>
      <c r="F5832" s="1" t="str">
        <f t="shared" si="378"/>
        <v>August</v>
      </c>
      <c r="G5832" s="1" t="str">
        <f t="shared" si="379"/>
        <v>2010</v>
      </c>
      <c r="H5832" s="2">
        <f t="shared" si="380"/>
        <v>1</v>
      </c>
      <c r="I5832" s="2" t="b">
        <f t="shared" si="381"/>
        <v>0</v>
      </c>
      <c r="J5832" t="s">
        <v>34</v>
      </c>
      <c r="K5832">
        <v>6</v>
      </c>
      <c r="L5832">
        <v>124.65</v>
      </c>
      <c r="M5832">
        <v>0.01</v>
      </c>
      <c r="N5832" t="s">
        <v>18</v>
      </c>
      <c r="O5832">
        <v>13.34</v>
      </c>
      <c r="P5832">
        <v>18.97</v>
      </c>
      <c r="Q5832">
        <v>5.21</v>
      </c>
      <c r="R5832" t="s">
        <v>678</v>
      </c>
      <c r="S5832" t="s">
        <v>140</v>
      </c>
      <c r="T5832" t="s">
        <v>31</v>
      </c>
      <c r="U5832" t="s">
        <v>22</v>
      </c>
      <c r="V5832" t="s">
        <v>43</v>
      </c>
      <c r="W5832">
        <v>0.37</v>
      </c>
    </row>
    <row r="5833" spans="1:23" x14ac:dyDescent="0.3">
      <c r="A5833" t="s">
        <v>992</v>
      </c>
      <c r="B5833" t="s">
        <v>1254</v>
      </c>
      <c r="D5833" s="1">
        <v>40485</v>
      </c>
      <c r="E5833" s="1">
        <v>40487</v>
      </c>
      <c r="F5833" s="1" t="str">
        <f t="shared" si="378"/>
        <v>November</v>
      </c>
      <c r="G5833" s="1" t="str">
        <f t="shared" si="379"/>
        <v>2010</v>
      </c>
      <c r="H5833" s="2">
        <f t="shared" si="380"/>
        <v>2</v>
      </c>
      <c r="I5833" s="2" t="b">
        <f t="shared" si="381"/>
        <v>0</v>
      </c>
      <c r="J5833" t="s">
        <v>24</v>
      </c>
      <c r="K5833">
        <v>14</v>
      </c>
      <c r="L5833">
        <v>3830.84</v>
      </c>
      <c r="M5833">
        <v>0.1</v>
      </c>
      <c r="N5833" t="s">
        <v>25</v>
      </c>
      <c r="O5833">
        <v>635.33000000000004</v>
      </c>
      <c r="P5833">
        <v>279.81</v>
      </c>
      <c r="Q5833">
        <v>23.19</v>
      </c>
      <c r="R5833" t="s">
        <v>678</v>
      </c>
      <c r="S5833" t="s">
        <v>140</v>
      </c>
      <c r="T5833" t="s">
        <v>31</v>
      </c>
      <c r="U5833" t="s">
        <v>22</v>
      </c>
      <c r="V5833" t="s">
        <v>28</v>
      </c>
      <c r="W5833">
        <v>0.59</v>
      </c>
    </row>
    <row r="5834" spans="1:23" x14ac:dyDescent="0.3">
      <c r="A5834" t="s">
        <v>992</v>
      </c>
      <c r="B5834" t="s">
        <v>1254</v>
      </c>
      <c r="D5834" s="1">
        <v>40485</v>
      </c>
      <c r="E5834" s="1">
        <v>40487</v>
      </c>
      <c r="F5834" s="1" t="str">
        <f t="shared" si="378"/>
        <v>November</v>
      </c>
      <c r="G5834" s="1" t="str">
        <f t="shared" si="379"/>
        <v>2010</v>
      </c>
      <c r="H5834" s="2">
        <f t="shared" si="380"/>
        <v>2</v>
      </c>
      <c r="I5834" s="2" t="b">
        <f t="shared" si="381"/>
        <v>0</v>
      </c>
      <c r="J5834" t="s">
        <v>24</v>
      </c>
      <c r="K5834">
        <v>22</v>
      </c>
      <c r="L5834">
        <v>267.43</v>
      </c>
      <c r="M5834">
        <v>7.0000000000000007E-2</v>
      </c>
      <c r="N5834" t="s">
        <v>18</v>
      </c>
      <c r="O5834">
        <v>-45.98</v>
      </c>
      <c r="P5834">
        <v>12.28</v>
      </c>
      <c r="Q5834">
        <v>6.13</v>
      </c>
      <c r="R5834" t="s">
        <v>678</v>
      </c>
      <c r="S5834" t="s">
        <v>140</v>
      </c>
      <c r="T5834" t="s">
        <v>31</v>
      </c>
      <c r="U5834" t="s">
        <v>22</v>
      </c>
      <c r="V5834" t="s">
        <v>23</v>
      </c>
      <c r="W5834">
        <v>0.56999999999999995</v>
      </c>
    </row>
    <row r="5835" spans="1:23" x14ac:dyDescent="0.3">
      <c r="A5835" t="s">
        <v>1124</v>
      </c>
      <c r="B5835" t="s">
        <v>1299</v>
      </c>
      <c r="D5835" s="1">
        <v>41218</v>
      </c>
      <c r="E5835" s="1">
        <v>41220</v>
      </c>
      <c r="F5835" s="1" t="str">
        <f t="shared" si="378"/>
        <v>November</v>
      </c>
      <c r="G5835" s="1" t="str">
        <f t="shared" si="379"/>
        <v>2012</v>
      </c>
      <c r="H5835" s="2">
        <f t="shared" si="380"/>
        <v>2</v>
      </c>
      <c r="I5835" s="2" t="b">
        <f t="shared" si="381"/>
        <v>0</v>
      </c>
      <c r="J5835" t="s">
        <v>44</v>
      </c>
      <c r="K5835">
        <v>8</v>
      </c>
      <c r="L5835">
        <v>137.38</v>
      </c>
      <c r="M5835">
        <v>0.06</v>
      </c>
      <c r="N5835" t="s">
        <v>18</v>
      </c>
      <c r="O5835">
        <v>-11.39</v>
      </c>
      <c r="P5835">
        <v>17.48</v>
      </c>
      <c r="Q5835">
        <v>1.99</v>
      </c>
      <c r="R5835" t="s">
        <v>678</v>
      </c>
      <c r="S5835" t="s">
        <v>140</v>
      </c>
      <c r="T5835" t="s">
        <v>31</v>
      </c>
      <c r="U5835" t="s">
        <v>32</v>
      </c>
      <c r="V5835" t="s">
        <v>48</v>
      </c>
      <c r="W5835">
        <v>0.45</v>
      </c>
    </row>
    <row r="5836" spans="1:23" x14ac:dyDescent="0.3">
      <c r="A5836" t="s">
        <v>1228</v>
      </c>
      <c r="B5836" t="s">
        <v>1229</v>
      </c>
      <c r="D5836" s="1">
        <v>40727</v>
      </c>
      <c r="E5836" s="1">
        <v>40727</v>
      </c>
      <c r="F5836" s="1" t="str">
        <f t="shared" si="378"/>
        <v>July</v>
      </c>
      <c r="G5836" s="1" t="str">
        <f t="shared" si="379"/>
        <v>2011</v>
      </c>
      <c r="H5836" s="2">
        <f t="shared" si="380"/>
        <v>0</v>
      </c>
      <c r="I5836" s="2" t="str">
        <f t="shared" si="381"/>
        <v>FREE DELIVERY</v>
      </c>
      <c r="J5836" t="s">
        <v>34</v>
      </c>
      <c r="K5836">
        <v>45</v>
      </c>
      <c r="L5836">
        <v>296.82</v>
      </c>
      <c r="M5836">
        <v>7.0000000000000007E-2</v>
      </c>
      <c r="N5836" t="s">
        <v>18</v>
      </c>
      <c r="O5836">
        <v>-120.37</v>
      </c>
      <c r="P5836">
        <v>6.48</v>
      </c>
      <c r="Q5836">
        <v>6.65</v>
      </c>
      <c r="R5836" t="s">
        <v>678</v>
      </c>
      <c r="S5836" t="s">
        <v>140</v>
      </c>
      <c r="T5836" t="s">
        <v>31</v>
      </c>
      <c r="U5836" t="s">
        <v>22</v>
      </c>
      <c r="V5836" t="s">
        <v>43</v>
      </c>
      <c r="W5836">
        <v>0.36</v>
      </c>
    </row>
    <row r="5837" spans="1:23" x14ac:dyDescent="0.3">
      <c r="A5837" t="s">
        <v>977</v>
      </c>
      <c r="B5837" t="s">
        <v>1457</v>
      </c>
      <c r="D5837" s="1">
        <v>39905</v>
      </c>
      <c r="E5837" s="1">
        <v>39906</v>
      </c>
      <c r="F5837" s="1" t="str">
        <f t="shared" si="378"/>
        <v>April</v>
      </c>
      <c r="G5837" s="1" t="str">
        <f t="shared" si="379"/>
        <v>2009</v>
      </c>
      <c r="H5837" s="2">
        <f t="shared" si="380"/>
        <v>1</v>
      </c>
      <c r="I5837" s="2" t="b">
        <f t="shared" si="381"/>
        <v>0</v>
      </c>
      <c r="J5837" t="s">
        <v>44</v>
      </c>
      <c r="K5837">
        <v>28</v>
      </c>
      <c r="L5837">
        <v>1801.95</v>
      </c>
      <c r="M5837">
        <v>0.03</v>
      </c>
      <c r="N5837" t="s">
        <v>25</v>
      </c>
      <c r="O5837">
        <v>-182.07</v>
      </c>
      <c r="P5837">
        <v>60.89</v>
      </c>
      <c r="Q5837">
        <v>32.409999999999997</v>
      </c>
      <c r="R5837" t="s">
        <v>678</v>
      </c>
      <c r="S5837" t="s">
        <v>140</v>
      </c>
      <c r="T5837" t="s">
        <v>21</v>
      </c>
      <c r="U5837" t="s">
        <v>36</v>
      </c>
      <c r="V5837" t="s">
        <v>67</v>
      </c>
      <c r="W5837">
        <v>0.56000000000000005</v>
      </c>
    </row>
    <row r="5838" spans="1:23" x14ac:dyDescent="0.3">
      <c r="A5838" t="s">
        <v>1686</v>
      </c>
      <c r="B5838" t="s">
        <v>1687</v>
      </c>
      <c r="D5838" s="1">
        <v>40947</v>
      </c>
      <c r="E5838" s="1">
        <v>40949</v>
      </c>
      <c r="F5838" s="1" t="str">
        <f t="shared" si="378"/>
        <v>February</v>
      </c>
      <c r="G5838" s="1" t="str">
        <f t="shared" si="379"/>
        <v>2012</v>
      </c>
      <c r="H5838" s="2">
        <f t="shared" si="380"/>
        <v>2</v>
      </c>
      <c r="I5838" s="2" t="b">
        <f t="shared" si="381"/>
        <v>0</v>
      </c>
      <c r="J5838" t="s">
        <v>24</v>
      </c>
      <c r="K5838">
        <v>18</v>
      </c>
      <c r="L5838">
        <v>1713.8</v>
      </c>
      <c r="M5838">
        <v>0.05</v>
      </c>
      <c r="N5838" t="s">
        <v>18</v>
      </c>
      <c r="O5838">
        <v>1125.29</v>
      </c>
      <c r="P5838">
        <v>99.23</v>
      </c>
      <c r="Q5838">
        <v>8.99</v>
      </c>
      <c r="R5838" t="s">
        <v>678</v>
      </c>
      <c r="S5838" t="s">
        <v>140</v>
      </c>
      <c r="T5838" t="s">
        <v>42</v>
      </c>
      <c r="U5838" t="s">
        <v>36</v>
      </c>
      <c r="V5838" t="s">
        <v>37</v>
      </c>
      <c r="W5838">
        <v>0.35</v>
      </c>
    </row>
    <row r="5839" spans="1:23" x14ac:dyDescent="0.3">
      <c r="A5839" t="s">
        <v>1686</v>
      </c>
      <c r="B5839" t="s">
        <v>1687</v>
      </c>
      <c r="D5839" s="1">
        <v>40947</v>
      </c>
      <c r="E5839" s="1">
        <v>40947</v>
      </c>
      <c r="F5839" s="1" t="str">
        <f t="shared" si="378"/>
        <v>February</v>
      </c>
      <c r="G5839" s="1" t="str">
        <f t="shared" si="379"/>
        <v>2012</v>
      </c>
      <c r="H5839" s="2">
        <f t="shared" si="380"/>
        <v>0</v>
      </c>
      <c r="I5839" s="2" t="str">
        <f t="shared" si="381"/>
        <v>FREE DELIVERY</v>
      </c>
      <c r="J5839" t="s">
        <v>24</v>
      </c>
      <c r="K5839">
        <v>16</v>
      </c>
      <c r="L5839">
        <v>116.69</v>
      </c>
      <c r="M5839">
        <v>0.02</v>
      </c>
      <c r="N5839" t="s">
        <v>18</v>
      </c>
      <c r="O5839">
        <v>11.69</v>
      </c>
      <c r="P5839">
        <v>7.08</v>
      </c>
      <c r="Q5839">
        <v>2.35</v>
      </c>
      <c r="R5839" t="s">
        <v>678</v>
      </c>
      <c r="S5839" t="s">
        <v>140</v>
      </c>
      <c r="T5839" t="s">
        <v>42</v>
      </c>
      <c r="U5839" t="s">
        <v>22</v>
      </c>
      <c r="V5839" t="s">
        <v>60</v>
      </c>
      <c r="W5839">
        <v>0.47</v>
      </c>
    </row>
    <row r="5840" spans="1:23" x14ac:dyDescent="0.3">
      <c r="A5840" t="s">
        <v>977</v>
      </c>
      <c r="B5840" t="s">
        <v>1457</v>
      </c>
      <c r="D5840" s="1">
        <v>40192</v>
      </c>
      <c r="E5840" s="1">
        <v>40195</v>
      </c>
      <c r="F5840" s="1" t="str">
        <f t="shared" si="378"/>
        <v>January</v>
      </c>
      <c r="G5840" s="1" t="str">
        <f t="shared" si="379"/>
        <v>2010</v>
      </c>
      <c r="H5840" s="2">
        <f t="shared" si="380"/>
        <v>3</v>
      </c>
      <c r="I5840" s="2" t="b">
        <f t="shared" si="381"/>
        <v>0</v>
      </c>
      <c r="J5840" t="s">
        <v>44</v>
      </c>
      <c r="K5840">
        <v>32</v>
      </c>
      <c r="L5840">
        <v>210.9</v>
      </c>
      <c r="M5840">
        <v>0.03</v>
      </c>
      <c r="N5840" t="s">
        <v>18</v>
      </c>
      <c r="O5840">
        <v>-62.46</v>
      </c>
      <c r="P5840">
        <v>6.48</v>
      </c>
      <c r="Q5840">
        <v>5.74</v>
      </c>
      <c r="R5840" t="s">
        <v>678</v>
      </c>
      <c r="S5840" t="s">
        <v>140</v>
      </c>
      <c r="T5840" t="s">
        <v>21</v>
      </c>
      <c r="U5840" t="s">
        <v>22</v>
      </c>
      <c r="V5840" t="s">
        <v>43</v>
      </c>
      <c r="W5840">
        <v>0.37</v>
      </c>
    </row>
    <row r="5841" spans="1:23" x14ac:dyDescent="0.3">
      <c r="A5841" t="s">
        <v>1124</v>
      </c>
      <c r="B5841" t="s">
        <v>1299</v>
      </c>
      <c r="D5841" s="1">
        <v>41176</v>
      </c>
      <c r="E5841" s="1">
        <v>41177</v>
      </c>
      <c r="F5841" s="1" t="str">
        <f t="shared" si="378"/>
        <v>September</v>
      </c>
      <c r="G5841" s="1" t="str">
        <f t="shared" si="379"/>
        <v>2012</v>
      </c>
      <c r="H5841" s="2">
        <f t="shared" si="380"/>
        <v>1</v>
      </c>
      <c r="I5841" s="2" t="b">
        <f t="shared" si="381"/>
        <v>0</v>
      </c>
      <c r="J5841" t="s">
        <v>52</v>
      </c>
      <c r="K5841">
        <v>44</v>
      </c>
      <c r="L5841">
        <v>6768.16</v>
      </c>
      <c r="M5841">
        <v>0.03</v>
      </c>
      <c r="N5841" t="s">
        <v>18</v>
      </c>
      <c r="O5841">
        <v>907.49</v>
      </c>
      <c r="P5841">
        <v>152.47999999999999</v>
      </c>
      <c r="Q5841">
        <v>6.5</v>
      </c>
      <c r="R5841" t="s">
        <v>678</v>
      </c>
      <c r="S5841" t="s">
        <v>140</v>
      </c>
      <c r="T5841" t="s">
        <v>31</v>
      </c>
      <c r="U5841" t="s">
        <v>32</v>
      </c>
      <c r="V5841" t="s">
        <v>48</v>
      </c>
      <c r="W5841">
        <v>0.74</v>
      </c>
    </row>
    <row r="5842" spans="1:23" x14ac:dyDescent="0.3">
      <c r="A5842" t="s">
        <v>1124</v>
      </c>
      <c r="B5842" t="s">
        <v>1299</v>
      </c>
      <c r="D5842" s="1">
        <v>41176</v>
      </c>
      <c r="E5842" s="1">
        <v>41177</v>
      </c>
      <c r="F5842" s="1" t="str">
        <f t="shared" si="378"/>
        <v>September</v>
      </c>
      <c r="G5842" s="1" t="str">
        <f t="shared" si="379"/>
        <v>2012</v>
      </c>
      <c r="H5842" s="2">
        <f t="shared" si="380"/>
        <v>1</v>
      </c>
      <c r="I5842" s="2" t="b">
        <f t="shared" si="381"/>
        <v>0</v>
      </c>
      <c r="J5842" t="s">
        <v>52</v>
      </c>
      <c r="K5842">
        <v>4</v>
      </c>
      <c r="L5842">
        <v>10.65</v>
      </c>
      <c r="M5842">
        <v>0.1</v>
      </c>
      <c r="N5842" t="s">
        <v>18</v>
      </c>
      <c r="O5842">
        <v>-0.64</v>
      </c>
      <c r="P5842">
        <v>2.61</v>
      </c>
      <c r="Q5842">
        <v>0.5</v>
      </c>
      <c r="R5842" t="s">
        <v>678</v>
      </c>
      <c r="S5842" t="s">
        <v>140</v>
      </c>
      <c r="T5842" t="s">
        <v>31</v>
      </c>
      <c r="U5842" t="s">
        <v>22</v>
      </c>
      <c r="V5842" t="s">
        <v>57</v>
      </c>
      <c r="W5842">
        <v>0.39</v>
      </c>
    </row>
    <row r="5843" spans="1:23" x14ac:dyDescent="0.3">
      <c r="A5843" t="s">
        <v>1686</v>
      </c>
      <c r="B5843" t="s">
        <v>1687</v>
      </c>
      <c r="D5843" s="1">
        <v>40854</v>
      </c>
      <c r="E5843" s="1">
        <v>40858</v>
      </c>
      <c r="F5843" s="1" t="str">
        <f t="shared" si="378"/>
        <v>November</v>
      </c>
      <c r="G5843" s="1" t="str">
        <f t="shared" si="379"/>
        <v>2011</v>
      </c>
      <c r="H5843" s="2">
        <f t="shared" si="380"/>
        <v>4</v>
      </c>
      <c r="I5843" s="2" t="b">
        <f t="shared" si="381"/>
        <v>0</v>
      </c>
      <c r="J5843" t="s">
        <v>17</v>
      </c>
      <c r="K5843">
        <v>9</v>
      </c>
      <c r="L5843">
        <v>149.63999999999999</v>
      </c>
      <c r="M5843">
        <v>0.05</v>
      </c>
      <c r="N5843" t="s">
        <v>18</v>
      </c>
      <c r="O5843">
        <v>13.77</v>
      </c>
      <c r="P5843">
        <v>16.739999999999998</v>
      </c>
      <c r="Q5843">
        <v>5.08</v>
      </c>
      <c r="R5843" t="s">
        <v>678</v>
      </c>
      <c r="S5843" t="s">
        <v>140</v>
      </c>
      <c r="T5843" t="s">
        <v>42</v>
      </c>
      <c r="U5843" t="s">
        <v>22</v>
      </c>
      <c r="V5843" t="s">
        <v>29</v>
      </c>
      <c r="W5843">
        <v>0.36</v>
      </c>
    </row>
    <row r="5844" spans="1:23" x14ac:dyDescent="0.3">
      <c r="A5844" t="s">
        <v>992</v>
      </c>
      <c r="B5844" t="s">
        <v>1254</v>
      </c>
      <c r="D5844" s="1">
        <v>41174</v>
      </c>
      <c r="E5844" s="1">
        <v>41174</v>
      </c>
      <c r="F5844" s="1" t="str">
        <f t="shared" si="378"/>
        <v>September</v>
      </c>
      <c r="G5844" s="1" t="str">
        <f t="shared" si="379"/>
        <v>2012</v>
      </c>
      <c r="H5844" s="2">
        <f t="shared" si="380"/>
        <v>0</v>
      </c>
      <c r="I5844" s="2" t="str">
        <f t="shared" si="381"/>
        <v>FREE DELIVERY</v>
      </c>
      <c r="J5844" t="s">
        <v>44</v>
      </c>
      <c r="K5844">
        <v>33</v>
      </c>
      <c r="L5844">
        <v>570.24</v>
      </c>
      <c r="M5844">
        <v>0.01</v>
      </c>
      <c r="N5844" t="s">
        <v>18</v>
      </c>
      <c r="O5844">
        <v>-57.83</v>
      </c>
      <c r="P5844">
        <v>15.99</v>
      </c>
      <c r="Q5844">
        <v>11.28</v>
      </c>
      <c r="R5844" t="s">
        <v>678</v>
      </c>
      <c r="S5844" t="s">
        <v>140</v>
      </c>
      <c r="T5844" t="s">
        <v>31</v>
      </c>
      <c r="U5844" t="s">
        <v>32</v>
      </c>
      <c r="V5844" t="s">
        <v>94</v>
      </c>
      <c r="W5844">
        <v>0.38</v>
      </c>
    </row>
    <row r="5845" spans="1:23" x14ac:dyDescent="0.3">
      <c r="A5845" t="s">
        <v>1124</v>
      </c>
      <c r="B5845" t="s">
        <v>1299</v>
      </c>
      <c r="D5845" s="1">
        <v>40083</v>
      </c>
      <c r="E5845" s="1">
        <v>40084</v>
      </c>
      <c r="F5845" s="1" t="str">
        <f t="shared" si="378"/>
        <v>September</v>
      </c>
      <c r="G5845" s="1" t="str">
        <f t="shared" si="379"/>
        <v>2009</v>
      </c>
      <c r="H5845" s="2">
        <f t="shared" si="380"/>
        <v>1</v>
      </c>
      <c r="I5845" s="2" t="b">
        <f t="shared" si="381"/>
        <v>0</v>
      </c>
      <c r="J5845" t="s">
        <v>52</v>
      </c>
      <c r="K5845">
        <v>27</v>
      </c>
      <c r="L5845">
        <v>258.54000000000002</v>
      </c>
      <c r="M5845">
        <v>0.1</v>
      </c>
      <c r="N5845" t="s">
        <v>18</v>
      </c>
      <c r="O5845">
        <v>-16.3</v>
      </c>
      <c r="P5845">
        <v>9.85</v>
      </c>
      <c r="Q5845">
        <v>4.82</v>
      </c>
      <c r="R5845" t="s">
        <v>678</v>
      </c>
      <c r="S5845" t="s">
        <v>140</v>
      </c>
      <c r="T5845" t="s">
        <v>31</v>
      </c>
      <c r="U5845" t="s">
        <v>22</v>
      </c>
      <c r="V5845" t="s">
        <v>60</v>
      </c>
      <c r="W5845">
        <v>0.47</v>
      </c>
    </row>
    <row r="5846" spans="1:23" x14ac:dyDescent="0.3">
      <c r="A5846" t="s">
        <v>1124</v>
      </c>
      <c r="B5846" t="s">
        <v>1299</v>
      </c>
      <c r="D5846" s="1">
        <v>40083</v>
      </c>
      <c r="E5846" s="1">
        <v>40084</v>
      </c>
      <c r="F5846" s="1" t="str">
        <f t="shared" si="378"/>
        <v>September</v>
      </c>
      <c r="G5846" s="1" t="str">
        <f t="shared" si="379"/>
        <v>2009</v>
      </c>
      <c r="H5846" s="2">
        <f t="shared" si="380"/>
        <v>1</v>
      </c>
      <c r="I5846" s="2" t="b">
        <f t="shared" si="381"/>
        <v>0</v>
      </c>
      <c r="J5846" t="s">
        <v>52</v>
      </c>
      <c r="K5846">
        <v>19</v>
      </c>
      <c r="L5846">
        <v>1972.884</v>
      </c>
      <c r="M5846">
        <v>0.04</v>
      </c>
      <c r="N5846" t="s">
        <v>18</v>
      </c>
      <c r="O5846">
        <v>140.91</v>
      </c>
      <c r="P5846">
        <v>125.99</v>
      </c>
      <c r="Q5846">
        <v>7.69</v>
      </c>
      <c r="R5846" t="s">
        <v>678</v>
      </c>
      <c r="S5846" t="s">
        <v>140</v>
      </c>
      <c r="T5846" t="s">
        <v>31</v>
      </c>
      <c r="U5846" t="s">
        <v>32</v>
      </c>
      <c r="V5846" t="s">
        <v>33</v>
      </c>
      <c r="W5846">
        <v>0.57999999999999996</v>
      </c>
    </row>
    <row r="5847" spans="1:23" x14ac:dyDescent="0.3">
      <c r="A5847" t="s">
        <v>1548</v>
      </c>
      <c r="B5847" t="s">
        <v>986</v>
      </c>
      <c r="D5847" s="1">
        <v>40842</v>
      </c>
      <c r="E5847" s="1">
        <v>40843</v>
      </c>
      <c r="F5847" s="1" t="str">
        <f t="shared" si="378"/>
        <v>October</v>
      </c>
      <c r="G5847" s="1" t="str">
        <f t="shared" si="379"/>
        <v>2011</v>
      </c>
      <c r="H5847" s="2">
        <f t="shared" si="380"/>
        <v>1</v>
      </c>
      <c r="I5847" s="2" t="b">
        <f t="shared" si="381"/>
        <v>0</v>
      </c>
      <c r="J5847" t="s">
        <v>24</v>
      </c>
      <c r="K5847">
        <v>28</v>
      </c>
      <c r="L5847">
        <v>75.739999999999995</v>
      </c>
      <c r="M5847">
        <v>0.1</v>
      </c>
      <c r="N5847" t="s">
        <v>18</v>
      </c>
      <c r="O5847">
        <v>13.23</v>
      </c>
      <c r="P5847">
        <v>2.88</v>
      </c>
      <c r="Q5847">
        <v>0.99</v>
      </c>
      <c r="R5847" t="s">
        <v>678</v>
      </c>
      <c r="S5847" t="s">
        <v>140</v>
      </c>
      <c r="T5847" t="s">
        <v>21</v>
      </c>
      <c r="U5847" t="s">
        <v>22</v>
      </c>
      <c r="V5847" t="s">
        <v>57</v>
      </c>
      <c r="W5847">
        <v>0.36</v>
      </c>
    </row>
    <row r="5848" spans="1:23" x14ac:dyDescent="0.3">
      <c r="A5848" t="s">
        <v>1063</v>
      </c>
      <c r="B5848" t="s">
        <v>1616</v>
      </c>
      <c r="D5848" s="1">
        <v>40801</v>
      </c>
      <c r="E5848" s="1">
        <v>40802</v>
      </c>
      <c r="F5848" s="1" t="str">
        <f t="shared" si="378"/>
        <v>September</v>
      </c>
      <c r="G5848" s="1" t="str">
        <f t="shared" si="379"/>
        <v>2011</v>
      </c>
      <c r="H5848" s="2">
        <f t="shared" si="380"/>
        <v>1</v>
      </c>
      <c r="I5848" s="2" t="b">
        <f t="shared" si="381"/>
        <v>0</v>
      </c>
      <c r="J5848" t="s">
        <v>44</v>
      </c>
      <c r="K5848">
        <v>38</v>
      </c>
      <c r="L5848">
        <v>1230.83</v>
      </c>
      <c r="M5848">
        <v>0</v>
      </c>
      <c r="N5848" t="s">
        <v>18</v>
      </c>
      <c r="O5848">
        <v>75.5</v>
      </c>
      <c r="P5848">
        <v>30.98</v>
      </c>
      <c r="Q5848">
        <v>6.5</v>
      </c>
      <c r="R5848" t="s">
        <v>678</v>
      </c>
      <c r="S5848" t="s">
        <v>140</v>
      </c>
      <c r="T5848" t="s">
        <v>31</v>
      </c>
      <c r="U5848" t="s">
        <v>32</v>
      </c>
      <c r="V5848" t="s">
        <v>48</v>
      </c>
      <c r="W5848">
        <v>0.64</v>
      </c>
    </row>
    <row r="5849" spans="1:23" x14ac:dyDescent="0.3">
      <c r="A5849" t="s">
        <v>1063</v>
      </c>
      <c r="B5849" t="s">
        <v>1616</v>
      </c>
      <c r="D5849" s="1">
        <v>40801</v>
      </c>
      <c r="E5849" s="1">
        <v>40801</v>
      </c>
      <c r="F5849" s="1" t="str">
        <f t="shared" si="378"/>
        <v>September</v>
      </c>
      <c r="G5849" s="1" t="str">
        <f t="shared" si="379"/>
        <v>2011</v>
      </c>
      <c r="H5849" s="2">
        <f t="shared" si="380"/>
        <v>0</v>
      </c>
      <c r="I5849" s="2" t="str">
        <f t="shared" si="381"/>
        <v>FREE DELIVERY</v>
      </c>
      <c r="J5849" t="s">
        <v>44</v>
      </c>
      <c r="K5849">
        <v>37</v>
      </c>
      <c r="L5849">
        <v>169.93</v>
      </c>
      <c r="M5849">
        <v>0.04</v>
      </c>
      <c r="N5849" t="s">
        <v>18</v>
      </c>
      <c r="O5849">
        <v>-114.35</v>
      </c>
      <c r="P5849">
        <v>4.28</v>
      </c>
      <c r="Q5849">
        <v>5.74</v>
      </c>
      <c r="R5849" t="s">
        <v>678</v>
      </c>
      <c r="S5849" t="s">
        <v>140</v>
      </c>
      <c r="T5849" t="s">
        <v>31</v>
      </c>
      <c r="U5849" t="s">
        <v>22</v>
      </c>
      <c r="V5849" t="s">
        <v>43</v>
      </c>
      <c r="W5849">
        <v>0.4</v>
      </c>
    </row>
    <row r="5850" spans="1:23" x14ac:dyDescent="0.3">
      <c r="A5850" t="s">
        <v>1063</v>
      </c>
      <c r="B5850" t="s">
        <v>1616</v>
      </c>
      <c r="D5850" s="1">
        <v>40801</v>
      </c>
      <c r="E5850" s="1">
        <v>40803</v>
      </c>
      <c r="F5850" s="1" t="str">
        <f t="shared" si="378"/>
        <v>September</v>
      </c>
      <c r="G5850" s="1" t="str">
        <f t="shared" si="379"/>
        <v>2011</v>
      </c>
      <c r="H5850" s="2">
        <f t="shared" si="380"/>
        <v>2</v>
      </c>
      <c r="I5850" s="2" t="b">
        <f t="shared" si="381"/>
        <v>0</v>
      </c>
      <c r="J5850" t="s">
        <v>44</v>
      </c>
      <c r="K5850">
        <v>23</v>
      </c>
      <c r="L5850">
        <v>1176.944</v>
      </c>
      <c r="M5850">
        <v>0.1</v>
      </c>
      <c r="N5850" t="s">
        <v>18</v>
      </c>
      <c r="O5850">
        <v>53.65</v>
      </c>
      <c r="P5850">
        <v>65.989999999999995</v>
      </c>
      <c r="Q5850">
        <v>4.99</v>
      </c>
      <c r="R5850" t="s">
        <v>678</v>
      </c>
      <c r="S5850" t="s">
        <v>140</v>
      </c>
      <c r="T5850" t="s">
        <v>31</v>
      </c>
      <c r="U5850" t="s">
        <v>32</v>
      </c>
      <c r="V5850" t="s">
        <v>33</v>
      </c>
      <c r="W5850">
        <v>0.57999999999999996</v>
      </c>
    </row>
    <row r="5851" spans="1:23" x14ac:dyDescent="0.3">
      <c r="A5851" t="s">
        <v>992</v>
      </c>
      <c r="B5851" t="s">
        <v>1254</v>
      </c>
      <c r="D5851" s="1">
        <v>39975</v>
      </c>
      <c r="E5851" s="1">
        <v>39976</v>
      </c>
      <c r="F5851" s="1" t="str">
        <f t="shared" si="378"/>
        <v>June</v>
      </c>
      <c r="G5851" s="1" t="str">
        <f t="shared" si="379"/>
        <v>2009</v>
      </c>
      <c r="H5851" s="2">
        <f t="shared" si="380"/>
        <v>1</v>
      </c>
      <c r="I5851" s="2" t="b">
        <f t="shared" si="381"/>
        <v>0</v>
      </c>
      <c r="J5851" t="s">
        <v>52</v>
      </c>
      <c r="K5851">
        <v>29</v>
      </c>
      <c r="L5851">
        <v>909.721</v>
      </c>
      <c r="M5851">
        <v>0.01</v>
      </c>
      <c r="N5851" t="s">
        <v>18</v>
      </c>
      <c r="O5851">
        <v>287.99</v>
      </c>
      <c r="P5851">
        <v>35.99</v>
      </c>
      <c r="Q5851">
        <v>5.99</v>
      </c>
      <c r="R5851" t="s">
        <v>678</v>
      </c>
      <c r="S5851" t="s">
        <v>140</v>
      </c>
      <c r="T5851" t="s">
        <v>31</v>
      </c>
      <c r="U5851" t="s">
        <v>32</v>
      </c>
      <c r="V5851" t="s">
        <v>33</v>
      </c>
      <c r="W5851">
        <v>0.38</v>
      </c>
    </row>
    <row r="5852" spans="1:23" x14ac:dyDescent="0.3">
      <c r="A5852" t="s">
        <v>1146</v>
      </c>
      <c r="B5852" t="s">
        <v>1683</v>
      </c>
      <c r="D5852" s="1">
        <v>40159</v>
      </c>
      <c r="E5852" s="1">
        <v>40160</v>
      </c>
      <c r="F5852" s="1" t="str">
        <f t="shared" si="378"/>
        <v>December</v>
      </c>
      <c r="G5852" s="1" t="str">
        <f t="shared" si="379"/>
        <v>2009</v>
      </c>
      <c r="H5852" s="2">
        <f t="shared" si="380"/>
        <v>1</v>
      </c>
      <c r="I5852" s="2" t="b">
        <f t="shared" si="381"/>
        <v>0</v>
      </c>
      <c r="J5852" t="s">
        <v>24</v>
      </c>
      <c r="K5852">
        <v>31</v>
      </c>
      <c r="L5852">
        <v>203.53</v>
      </c>
      <c r="M5852">
        <v>0.06</v>
      </c>
      <c r="N5852" t="s">
        <v>18</v>
      </c>
      <c r="O5852">
        <v>-101.28</v>
      </c>
      <c r="P5852">
        <v>6.68</v>
      </c>
      <c r="Q5852">
        <v>6.93</v>
      </c>
      <c r="R5852" t="s">
        <v>678</v>
      </c>
      <c r="S5852" t="s">
        <v>140</v>
      </c>
      <c r="T5852" t="s">
        <v>31</v>
      </c>
      <c r="U5852" t="s">
        <v>22</v>
      </c>
      <c r="V5852" t="s">
        <v>43</v>
      </c>
      <c r="W5852">
        <v>0.37</v>
      </c>
    </row>
    <row r="5853" spans="1:23" x14ac:dyDescent="0.3">
      <c r="A5853" t="s">
        <v>1548</v>
      </c>
      <c r="B5853" t="s">
        <v>986</v>
      </c>
      <c r="D5853" s="1">
        <v>41051</v>
      </c>
      <c r="E5853" s="1">
        <v>41052</v>
      </c>
      <c r="F5853" s="1" t="str">
        <f t="shared" si="378"/>
        <v>May</v>
      </c>
      <c r="G5853" s="1" t="str">
        <f t="shared" si="379"/>
        <v>2012</v>
      </c>
      <c r="H5853" s="2">
        <f t="shared" si="380"/>
        <v>1</v>
      </c>
      <c r="I5853" s="2" t="b">
        <f t="shared" si="381"/>
        <v>0</v>
      </c>
      <c r="J5853" t="s">
        <v>24</v>
      </c>
      <c r="K5853">
        <v>47</v>
      </c>
      <c r="L5853">
        <v>63.47</v>
      </c>
      <c r="M5853">
        <v>0</v>
      </c>
      <c r="N5853" t="s">
        <v>18</v>
      </c>
      <c r="O5853">
        <v>-19.920000000000002</v>
      </c>
      <c r="P5853">
        <v>1.26</v>
      </c>
      <c r="Q5853">
        <v>0.7</v>
      </c>
      <c r="R5853" t="s">
        <v>678</v>
      </c>
      <c r="S5853" t="s">
        <v>140</v>
      </c>
      <c r="T5853" t="s">
        <v>31</v>
      </c>
      <c r="U5853" t="s">
        <v>22</v>
      </c>
      <c r="V5853" t="s">
        <v>46</v>
      </c>
      <c r="W5853">
        <v>0.81</v>
      </c>
    </row>
    <row r="5854" spans="1:23" x14ac:dyDescent="0.3">
      <c r="A5854" t="s">
        <v>1228</v>
      </c>
      <c r="B5854" t="s">
        <v>1229</v>
      </c>
      <c r="D5854" s="1">
        <v>41271</v>
      </c>
      <c r="E5854" s="1">
        <v>41271</v>
      </c>
      <c r="F5854" s="1" t="str">
        <f t="shared" si="378"/>
        <v>December</v>
      </c>
      <c r="G5854" s="1" t="str">
        <f t="shared" si="379"/>
        <v>2012</v>
      </c>
      <c r="H5854" s="2">
        <f t="shared" si="380"/>
        <v>0</v>
      </c>
      <c r="I5854" s="2" t="str">
        <f t="shared" si="381"/>
        <v>FREE DELIVERY</v>
      </c>
      <c r="J5854" t="s">
        <v>52</v>
      </c>
      <c r="K5854">
        <v>26</v>
      </c>
      <c r="L5854">
        <v>560.03</v>
      </c>
      <c r="M5854">
        <v>0.04</v>
      </c>
      <c r="N5854" t="s">
        <v>18</v>
      </c>
      <c r="O5854">
        <v>-139.87</v>
      </c>
      <c r="P5854">
        <v>21.66</v>
      </c>
      <c r="Q5854">
        <v>13.99</v>
      </c>
      <c r="R5854" t="s">
        <v>678</v>
      </c>
      <c r="S5854" t="s">
        <v>140</v>
      </c>
      <c r="T5854" t="s">
        <v>42</v>
      </c>
      <c r="U5854" t="s">
        <v>22</v>
      </c>
      <c r="V5854" t="s">
        <v>28</v>
      </c>
      <c r="W5854">
        <v>0.52</v>
      </c>
    </row>
    <row r="5855" spans="1:23" x14ac:dyDescent="0.3">
      <c r="A5855" t="s">
        <v>1548</v>
      </c>
      <c r="B5855" t="s">
        <v>986</v>
      </c>
      <c r="D5855" s="1">
        <v>40295</v>
      </c>
      <c r="E5855" s="1">
        <v>40296</v>
      </c>
      <c r="F5855" s="1" t="str">
        <f t="shared" si="378"/>
        <v>April</v>
      </c>
      <c r="G5855" s="1" t="str">
        <f t="shared" si="379"/>
        <v>2010</v>
      </c>
      <c r="H5855" s="2">
        <f t="shared" si="380"/>
        <v>1</v>
      </c>
      <c r="I5855" s="2" t="b">
        <f t="shared" si="381"/>
        <v>0</v>
      </c>
      <c r="J5855" t="s">
        <v>44</v>
      </c>
      <c r="K5855">
        <v>11</v>
      </c>
      <c r="L5855">
        <v>323.91000000000003</v>
      </c>
      <c r="M5855">
        <v>0.09</v>
      </c>
      <c r="N5855" t="s">
        <v>18</v>
      </c>
      <c r="O5855">
        <v>-96.53</v>
      </c>
      <c r="P5855">
        <v>30.73</v>
      </c>
      <c r="Q5855">
        <v>4</v>
      </c>
      <c r="R5855" t="s">
        <v>678</v>
      </c>
      <c r="S5855" t="s">
        <v>140</v>
      </c>
      <c r="T5855" t="s">
        <v>31</v>
      </c>
      <c r="U5855" t="s">
        <v>32</v>
      </c>
      <c r="V5855" t="s">
        <v>48</v>
      </c>
      <c r="W5855">
        <v>0.75</v>
      </c>
    </row>
    <row r="5856" spans="1:23" x14ac:dyDescent="0.3">
      <c r="A5856" t="s">
        <v>1548</v>
      </c>
      <c r="B5856" t="s">
        <v>986</v>
      </c>
      <c r="D5856" s="1">
        <v>40295</v>
      </c>
      <c r="E5856" s="1">
        <v>40297</v>
      </c>
      <c r="F5856" s="1" t="str">
        <f t="shared" si="378"/>
        <v>April</v>
      </c>
      <c r="G5856" s="1" t="str">
        <f t="shared" si="379"/>
        <v>2010</v>
      </c>
      <c r="H5856" s="2">
        <f t="shared" si="380"/>
        <v>2</v>
      </c>
      <c r="I5856" s="2" t="b">
        <f t="shared" si="381"/>
        <v>0</v>
      </c>
      <c r="J5856" t="s">
        <v>44</v>
      </c>
      <c r="K5856">
        <v>10</v>
      </c>
      <c r="L5856">
        <v>185.59</v>
      </c>
      <c r="M5856">
        <v>0.1</v>
      </c>
      <c r="N5856" t="s">
        <v>18</v>
      </c>
      <c r="O5856">
        <v>12.01</v>
      </c>
      <c r="P5856">
        <v>19.98</v>
      </c>
      <c r="Q5856">
        <v>5.77</v>
      </c>
      <c r="R5856" t="s">
        <v>678</v>
      </c>
      <c r="S5856" t="s">
        <v>140</v>
      </c>
      <c r="T5856" t="s">
        <v>31</v>
      </c>
      <c r="U5856" t="s">
        <v>22</v>
      </c>
      <c r="V5856" t="s">
        <v>43</v>
      </c>
      <c r="W5856">
        <v>0.38</v>
      </c>
    </row>
    <row r="5857" spans="1:23" x14ac:dyDescent="0.3">
      <c r="A5857" t="s">
        <v>1548</v>
      </c>
      <c r="B5857" t="s">
        <v>986</v>
      </c>
      <c r="D5857" s="1">
        <v>40295</v>
      </c>
      <c r="E5857" s="1">
        <v>40297</v>
      </c>
      <c r="F5857" s="1" t="str">
        <f t="shared" si="378"/>
        <v>April</v>
      </c>
      <c r="G5857" s="1" t="str">
        <f t="shared" si="379"/>
        <v>2010</v>
      </c>
      <c r="H5857" s="2">
        <f t="shared" si="380"/>
        <v>2</v>
      </c>
      <c r="I5857" s="2" t="b">
        <f t="shared" si="381"/>
        <v>0</v>
      </c>
      <c r="J5857" t="s">
        <v>44</v>
      </c>
      <c r="K5857">
        <v>18</v>
      </c>
      <c r="L5857">
        <v>7168.15</v>
      </c>
      <c r="M5857">
        <v>0.05</v>
      </c>
      <c r="N5857" t="s">
        <v>18</v>
      </c>
      <c r="O5857">
        <v>1593.61</v>
      </c>
      <c r="P5857">
        <v>419.19</v>
      </c>
      <c r="Q5857">
        <v>19.989999999999998</v>
      </c>
      <c r="R5857" t="s">
        <v>678</v>
      </c>
      <c r="S5857" t="s">
        <v>140</v>
      </c>
      <c r="T5857" t="s">
        <v>31</v>
      </c>
      <c r="U5857" t="s">
        <v>22</v>
      </c>
      <c r="V5857" t="s">
        <v>23</v>
      </c>
      <c r="W5857">
        <v>0.57999999999999996</v>
      </c>
    </row>
    <row r="5858" spans="1:23" x14ac:dyDescent="0.3">
      <c r="A5858" t="s">
        <v>1124</v>
      </c>
      <c r="B5858" t="s">
        <v>1000</v>
      </c>
      <c r="D5858" s="1">
        <v>40828</v>
      </c>
      <c r="E5858" s="1">
        <v>40829</v>
      </c>
      <c r="F5858" s="1" t="str">
        <f t="shared" si="378"/>
        <v>October</v>
      </c>
      <c r="G5858" s="1" t="str">
        <f t="shared" si="379"/>
        <v>2011</v>
      </c>
      <c r="H5858" s="2">
        <f t="shared" si="380"/>
        <v>1</v>
      </c>
      <c r="I5858" s="2" t="b">
        <f t="shared" si="381"/>
        <v>0</v>
      </c>
      <c r="J5858" t="s">
        <v>34</v>
      </c>
      <c r="K5858">
        <v>33</v>
      </c>
      <c r="L5858">
        <v>278.64999999999998</v>
      </c>
      <c r="M5858">
        <v>0.05</v>
      </c>
      <c r="N5858" t="s">
        <v>39</v>
      </c>
      <c r="O5858">
        <v>-36.340000000000003</v>
      </c>
      <c r="P5858">
        <v>8.32</v>
      </c>
      <c r="Q5858">
        <v>2.38</v>
      </c>
      <c r="R5858" t="s">
        <v>678</v>
      </c>
      <c r="S5858" t="s">
        <v>140</v>
      </c>
      <c r="T5858" t="s">
        <v>42</v>
      </c>
      <c r="U5858" t="s">
        <v>32</v>
      </c>
      <c r="V5858" t="s">
        <v>48</v>
      </c>
      <c r="W5858">
        <v>0.74</v>
      </c>
    </row>
    <row r="5859" spans="1:23" x14ac:dyDescent="0.3">
      <c r="A5859" t="s">
        <v>1146</v>
      </c>
      <c r="B5859" t="s">
        <v>1683</v>
      </c>
      <c r="D5859" s="1">
        <v>40746</v>
      </c>
      <c r="E5859" s="1">
        <v>40747</v>
      </c>
      <c r="F5859" s="1" t="str">
        <f t="shared" si="378"/>
        <v>July</v>
      </c>
      <c r="G5859" s="1" t="str">
        <f t="shared" si="379"/>
        <v>2011</v>
      </c>
      <c r="H5859" s="2">
        <f t="shared" si="380"/>
        <v>1</v>
      </c>
      <c r="I5859" s="2" t="b">
        <f t="shared" si="381"/>
        <v>0</v>
      </c>
      <c r="J5859" t="s">
        <v>44</v>
      </c>
      <c r="K5859">
        <v>43</v>
      </c>
      <c r="L5859">
        <v>866.73</v>
      </c>
      <c r="M5859">
        <v>0.1</v>
      </c>
      <c r="N5859" t="s">
        <v>18</v>
      </c>
      <c r="O5859">
        <v>-199.98</v>
      </c>
      <c r="P5859">
        <v>20.97</v>
      </c>
      <c r="Q5859">
        <v>6.5</v>
      </c>
      <c r="R5859" t="s">
        <v>678</v>
      </c>
      <c r="S5859" t="s">
        <v>140</v>
      </c>
      <c r="T5859" t="s">
        <v>31</v>
      </c>
      <c r="U5859" t="s">
        <v>32</v>
      </c>
      <c r="V5859" t="s">
        <v>48</v>
      </c>
      <c r="W5859">
        <v>0.78</v>
      </c>
    </row>
    <row r="5860" spans="1:23" x14ac:dyDescent="0.3">
      <c r="A5860" t="s">
        <v>1146</v>
      </c>
      <c r="B5860" t="s">
        <v>1683</v>
      </c>
      <c r="D5860" s="1">
        <v>40746</v>
      </c>
      <c r="E5860" s="1">
        <v>40747</v>
      </c>
      <c r="F5860" s="1" t="str">
        <f t="shared" si="378"/>
        <v>July</v>
      </c>
      <c r="G5860" s="1" t="str">
        <f t="shared" si="379"/>
        <v>2011</v>
      </c>
      <c r="H5860" s="2">
        <f t="shared" si="380"/>
        <v>1</v>
      </c>
      <c r="I5860" s="2" t="b">
        <f t="shared" si="381"/>
        <v>0</v>
      </c>
      <c r="J5860" t="s">
        <v>44</v>
      </c>
      <c r="K5860">
        <v>6</v>
      </c>
      <c r="L5860">
        <v>642.41999999999996</v>
      </c>
      <c r="M5860">
        <v>0.03</v>
      </c>
      <c r="N5860" t="s">
        <v>18</v>
      </c>
      <c r="O5860">
        <v>80.010000000000005</v>
      </c>
      <c r="P5860">
        <v>104.85</v>
      </c>
      <c r="Q5860">
        <v>19.989999999999998</v>
      </c>
      <c r="R5860" t="s">
        <v>678</v>
      </c>
      <c r="S5860" t="s">
        <v>140</v>
      </c>
      <c r="T5860" t="s">
        <v>31</v>
      </c>
      <c r="U5860" t="s">
        <v>22</v>
      </c>
      <c r="V5860" t="s">
        <v>43</v>
      </c>
      <c r="W5860">
        <v>0.37</v>
      </c>
    </row>
    <row r="5861" spans="1:23" x14ac:dyDescent="0.3">
      <c r="A5861" t="s">
        <v>1146</v>
      </c>
      <c r="B5861" t="s">
        <v>1683</v>
      </c>
      <c r="D5861" s="1">
        <v>40746</v>
      </c>
      <c r="E5861" s="1">
        <v>40748</v>
      </c>
      <c r="F5861" s="1" t="str">
        <f t="shared" si="378"/>
        <v>July</v>
      </c>
      <c r="G5861" s="1" t="str">
        <f t="shared" si="379"/>
        <v>2011</v>
      </c>
      <c r="H5861" s="2">
        <f t="shared" si="380"/>
        <v>2</v>
      </c>
      <c r="I5861" s="2" t="b">
        <f t="shared" si="381"/>
        <v>0</v>
      </c>
      <c r="J5861" t="s">
        <v>44</v>
      </c>
      <c r="K5861">
        <v>26</v>
      </c>
      <c r="L5861">
        <v>2169.7525000000001</v>
      </c>
      <c r="M5861">
        <v>0.02</v>
      </c>
      <c r="N5861" t="s">
        <v>18</v>
      </c>
      <c r="O5861">
        <v>374.75</v>
      </c>
      <c r="P5861">
        <v>95.99</v>
      </c>
      <c r="Q5861">
        <v>8.99</v>
      </c>
      <c r="R5861" t="s">
        <v>678</v>
      </c>
      <c r="S5861" t="s">
        <v>140</v>
      </c>
      <c r="T5861" t="s">
        <v>31</v>
      </c>
      <c r="U5861" t="s">
        <v>32</v>
      </c>
      <c r="V5861" t="s">
        <v>33</v>
      </c>
      <c r="W5861">
        <v>0.56999999999999995</v>
      </c>
    </row>
    <row r="5862" spans="1:23" x14ac:dyDescent="0.3">
      <c r="A5862" t="s">
        <v>1231</v>
      </c>
      <c r="B5862" t="s">
        <v>1398</v>
      </c>
      <c r="D5862" s="1">
        <v>41074</v>
      </c>
      <c r="E5862" s="1">
        <v>41076</v>
      </c>
      <c r="F5862" s="1" t="str">
        <f t="shared" si="378"/>
        <v>June</v>
      </c>
      <c r="G5862" s="1" t="str">
        <f t="shared" si="379"/>
        <v>2012</v>
      </c>
      <c r="H5862" s="2">
        <f t="shared" si="380"/>
        <v>2</v>
      </c>
      <c r="I5862" s="2" t="b">
        <f t="shared" si="381"/>
        <v>0</v>
      </c>
      <c r="J5862" t="s">
        <v>17</v>
      </c>
      <c r="K5862">
        <v>27</v>
      </c>
      <c r="L5862">
        <v>4488.2635</v>
      </c>
      <c r="M5862">
        <v>0.06</v>
      </c>
      <c r="N5862" t="s">
        <v>18</v>
      </c>
      <c r="O5862">
        <v>750.55</v>
      </c>
      <c r="P5862">
        <v>205.99</v>
      </c>
      <c r="Q5862">
        <v>5</v>
      </c>
      <c r="R5862" t="s">
        <v>678</v>
      </c>
      <c r="S5862" t="s">
        <v>140</v>
      </c>
      <c r="T5862" t="s">
        <v>27</v>
      </c>
      <c r="U5862" t="s">
        <v>32</v>
      </c>
      <c r="V5862" t="s">
        <v>33</v>
      </c>
      <c r="W5862">
        <v>0.59</v>
      </c>
    </row>
    <row r="5863" spans="1:23" x14ac:dyDescent="0.3">
      <c r="A5863" t="s">
        <v>1237</v>
      </c>
      <c r="B5863" t="s">
        <v>1688</v>
      </c>
      <c r="D5863" s="1">
        <v>41050</v>
      </c>
      <c r="E5863" s="1">
        <v>41052</v>
      </c>
      <c r="F5863" s="1" t="str">
        <f t="shared" si="378"/>
        <v>May</v>
      </c>
      <c r="G5863" s="1" t="str">
        <f t="shared" si="379"/>
        <v>2012</v>
      </c>
      <c r="H5863" s="2">
        <f t="shared" si="380"/>
        <v>2</v>
      </c>
      <c r="I5863" s="2" t="b">
        <f t="shared" si="381"/>
        <v>0</v>
      </c>
      <c r="J5863" t="s">
        <v>52</v>
      </c>
      <c r="K5863">
        <v>8</v>
      </c>
      <c r="L5863">
        <v>41343.21</v>
      </c>
      <c r="M5863">
        <v>0.09</v>
      </c>
      <c r="N5863" t="s">
        <v>18</v>
      </c>
      <c r="O5863">
        <v>3852.19</v>
      </c>
      <c r="P5863">
        <v>6783.02</v>
      </c>
      <c r="Q5863">
        <v>24.49</v>
      </c>
      <c r="R5863" t="s">
        <v>678</v>
      </c>
      <c r="S5863" t="s">
        <v>140</v>
      </c>
      <c r="T5863" t="s">
        <v>31</v>
      </c>
      <c r="U5863" t="s">
        <v>32</v>
      </c>
      <c r="V5863" t="s">
        <v>94</v>
      </c>
      <c r="W5863">
        <v>0.39</v>
      </c>
    </row>
    <row r="5864" spans="1:23" x14ac:dyDescent="0.3">
      <c r="A5864" t="s">
        <v>1041</v>
      </c>
      <c r="B5864" t="s">
        <v>1523</v>
      </c>
      <c r="D5864" s="1">
        <v>40673</v>
      </c>
      <c r="E5864" s="1">
        <v>40674</v>
      </c>
      <c r="F5864" s="1" t="str">
        <f t="shared" si="378"/>
        <v>May</v>
      </c>
      <c r="G5864" s="1" t="str">
        <f t="shared" si="379"/>
        <v>2011</v>
      </c>
      <c r="H5864" s="2">
        <f t="shared" si="380"/>
        <v>1</v>
      </c>
      <c r="I5864" s="2" t="b">
        <f t="shared" si="381"/>
        <v>0</v>
      </c>
      <c r="J5864" t="s">
        <v>24</v>
      </c>
      <c r="K5864">
        <v>6</v>
      </c>
      <c r="L5864">
        <v>273.38</v>
      </c>
      <c r="M5864">
        <v>0.06</v>
      </c>
      <c r="N5864" t="s">
        <v>39</v>
      </c>
      <c r="O5864">
        <v>-170.91</v>
      </c>
      <c r="P5864">
        <v>43.22</v>
      </c>
      <c r="Q5864">
        <v>16.71</v>
      </c>
      <c r="R5864" t="s">
        <v>678</v>
      </c>
      <c r="S5864" t="s">
        <v>140</v>
      </c>
      <c r="T5864" t="s">
        <v>31</v>
      </c>
      <c r="U5864" t="s">
        <v>32</v>
      </c>
      <c r="V5864" t="s">
        <v>48</v>
      </c>
      <c r="W5864">
        <v>0.66</v>
      </c>
    </row>
    <row r="5865" spans="1:23" x14ac:dyDescent="0.3">
      <c r="A5865" t="s">
        <v>1041</v>
      </c>
      <c r="B5865" t="s">
        <v>1523</v>
      </c>
      <c r="D5865" s="1">
        <v>40673</v>
      </c>
      <c r="E5865" s="1">
        <v>40675</v>
      </c>
      <c r="F5865" s="1" t="str">
        <f t="shared" si="378"/>
        <v>May</v>
      </c>
      <c r="G5865" s="1" t="str">
        <f t="shared" si="379"/>
        <v>2011</v>
      </c>
      <c r="H5865" s="2">
        <f t="shared" si="380"/>
        <v>2</v>
      </c>
      <c r="I5865" s="2" t="b">
        <f t="shared" si="381"/>
        <v>0</v>
      </c>
      <c r="J5865" t="s">
        <v>24</v>
      </c>
      <c r="K5865">
        <v>8</v>
      </c>
      <c r="L5865">
        <v>179.66</v>
      </c>
      <c r="M5865">
        <v>0.01</v>
      </c>
      <c r="N5865" t="s">
        <v>18</v>
      </c>
      <c r="O5865">
        <v>-1.73</v>
      </c>
      <c r="P5865">
        <v>22.24</v>
      </c>
      <c r="Q5865">
        <v>1.99</v>
      </c>
      <c r="R5865" t="s">
        <v>678</v>
      </c>
      <c r="S5865" t="s">
        <v>140</v>
      </c>
      <c r="T5865" t="s">
        <v>31</v>
      </c>
      <c r="U5865" t="s">
        <v>32</v>
      </c>
      <c r="V5865" t="s">
        <v>48</v>
      </c>
      <c r="W5865">
        <v>0.43</v>
      </c>
    </row>
    <row r="5866" spans="1:23" x14ac:dyDescent="0.3">
      <c r="A5866" t="s">
        <v>1041</v>
      </c>
      <c r="B5866" t="s">
        <v>1523</v>
      </c>
      <c r="D5866" s="1">
        <v>40330</v>
      </c>
      <c r="E5866" s="1">
        <v>40331</v>
      </c>
      <c r="F5866" s="1" t="str">
        <f t="shared" si="378"/>
        <v>June</v>
      </c>
      <c r="G5866" s="1" t="str">
        <f t="shared" si="379"/>
        <v>2010</v>
      </c>
      <c r="H5866" s="2">
        <f t="shared" si="380"/>
        <v>1</v>
      </c>
      <c r="I5866" s="2" t="b">
        <f t="shared" si="381"/>
        <v>0</v>
      </c>
      <c r="J5866" t="s">
        <v>24</v>
      </c>
      <c r="K5866">
        <v>2</v>
      </c>
      <c r="L5866">
        <v>13.5</v>
      </c>
      <c r="M5866">
        <v>0.04</v>
      </c>
      <c r="N5866" t="s">
        <v>18</v>
      </c>
      <c r="O5866">
        <v>-7.9</v>
      </c>
      <c r="P5866">
        <v>5.98</v>
      </c>
      <c r="Q5866">
        <v>1.67</v>
      </c>
      <c r="R5866" t="s">
        <v>678</v>
      </c>
      <c r="S5866" t="s">
        <v>140</v>
      </c>
      <c r="T5866" t="s">
        <v>31</v>
      </c>
      <c r="U5866" t="s">
        <v>22</v>
      </c>
      <c r="V5866" t="s">
        <v>60</v>
      </c>
      <c r="W5866">
        <v>0.51</v>
      </c>
    </row>
    <row r="5867" spans="1:23" x14ac:dyDescent="0.3">
      <c r="A5867" t="s">
        <v>1041</v>
      </c>
      <c r="B5867" t="s">
        <v>1523</v>
      </c>
      <c r="D5867" s="1">
        <v>40330</v>
      </c>
      <c r="E5867" s="1">
        <v>40331</v>
      </c>
      <c r="F5867" s="1" t="str">
        <f t="shared" si="378"/>
        <v>June</v>
      </c>
      <c r="G5867" s="1" t="str">
        <f t="shared" si="379"/>
        <v>2010</v>
      </c>
      <c r="H5867" s="2">
        <f t="shared" si="380"/>
        <v>1</v>
      </c>
      <c r="I5867" s="2" t="b">
        <f t="shared" si="381"/>
        <v>0</v>
      </c>
      <c r="J5867" t="s">
        <v>24</v>
      </c>
      <c r="K5867">
        <v>38</v>
      </c>
      <c r="L5867">
        <v>540.64</v>
      </c>
      <c r="M5867">
        <v>0.02</v>
      </c>
      <c r="N5867" t="s">
        <v>18</v>
      </c>
      <c r="O5867">
        <v>13.89</v>
      </c>
      <c r="P5867">
        <v>13.43</v>
      </c>
      <c r="Q5867">
        <v>5.5</v>
      </c>
      <c r="R5867" t="s">
        <v>678</v>
      </c>
      <c r="S5867" t="s">
        <v>140</v>
      </c>
      <c r="T5867" t="s">
        <v>31</v>
      </c>
      <c r="U5867" t="s">
        <v>22</v>
      </c>
      <c r="V5867" t="s">
        <v>23</v>
      </c>
      <c r="W5867">
        <v>0.56999999999999995</v>
      </c>
    </row>
    <row r="5868" spans="1:23" x14ac:dyDescent="0.3">
      <c r="A5868" t="s">
        <v>1094</v>
      </c>
      <c r="B5868" t="s">
        <v>1358</v>
      </c>
      <c r="D5868" s="1">
        <v>40751</v>
      </c>
      <c r="E5868" s="1">
        <v>40752</v>
      </c>
      <c r="F5868" s="1" t="str">
        <f t="shared" si="378"/>
        <v>July</v>
      </c>
      <c r="G5868" s="1" t="str">
        <f t="shared" si="379"/>
        <v>2011</v>
      </c>
      <c r="H5868" s="2">
        <f t="shared" si="380"/>
        <v>1</v>
      </c>
      <c r="I5868" s="2" t="b">
        <f t="shared" si="381"/>
        <v>0</v>
      </c>
      <c r="J5868" t="s">
        <v>52</v>
      </c>
      <c r="K5868">
        <v>35</v>
      </c>
      <c r="L5868">
        <v>269.35000000000002</v>
      </c>
      <c r="M5868">
        <v>7.0000000000000007E-2</v>
      </c>
      <c r="N5868" t="s">
        <v>18</v>
      </c>
      <c r="O5868">
        <v>-14.99</v>
      </c>
      <c r="P5868">
        <v>7.7</v>
      </c>
      <c r="Q5868">
        <v>3.68</v>
      </c>
      <c r="R5868" t="s">
        <v>678</v>
      </c>
      <c r="S5868" t="s">
        <v>140</v>
      </c>
      <c r="T5868" t="s">
        <v>27</v>
      </c>
      <c r="U5868" t="s">
        <v>36</v>
      </c>
      <c r="V5868" t="s">
        <v>37</v>
      </c>
      <c r="W5868">
        <v>0.52</v>
      </c>
    </row>
    <row r="5869" spans="1:23" x14ac:dyDescent="0.3">
      <c r="A5869" t="s">
        <v>1037</v>
      </c>
      <c r="B5869" t="s">
        <v>944</v>
      </c>
      <c r="D5869" s="1">
        <v>40775</v>
      </c>
      <c r="E5869" s="1">
        <v>40775</v>
      </c>
      <c r="F5869" s="1" t="str">
        <f t="shared" si="378"/>
        <v>August</v>
      </c>
      <c r="G5869" s="1" t="str">
        <f t="shared" si="379"/>
        <v>2011</v>
      </c>
      <c r="H5869" s="2">
        <f t="shared" si="380"/>
        <v>0</v>
      </c>
      <c r="I5869" s="2" t="str">
        <f t="shared" si="381"/>
        <v>FREE DELIVERY</v>
      </c>
      <c r="J5869" t="s">
        <v>24</v>
      </c>
      <c r="K5869">
        <v>8</v>
      </c>
      <c r="L5869">
        <v>68.94</v>
      </c>
      <c r="M5869">
        <v>0</v>
      </c>
      <c r="N5869" t="s">
        <v>18</v>
      </c>
      <c r="O5869">
        <v>-32.630000000000003</v>
      </c>
      <c r="P5869">
        <v>8.32</v>
      </c>
      <c r="Q5869">
        <v>2.38</v>
      </c>
      <c r="R5869" t="s">
        <v>678</v>
      </c>
      <c r="S5869" t="s">
        <v>140</v>
      </c>
      <c r="T5869" t="s">
        <v>42</v>
      </c>
      <c r="U5869" t="s">
        <v>32</v>
      </c>
      <c r="V5869" t="s">
        <v>48</v>
      </c>
      <c r="W5869">
        <v>0.74</v>
      </c>
    </row>
    <row r="5870" spans="1:23" x14ac:dyDescent="0.3">
      <c r="A5870" t="s">
        <v>1037</v>
      </c>
      <c r="B5870" t="s">
        <v>944</v>
      </c>
      <c r="D5870" s="1">
        <v>40775</v>
      </c>
      <c r="E5870" s="1">
        <v>40777</v>
      </c>
      <c r="F5870" s="1" t="str">
        <f t="shared" si="378"/>
        <v>August</v>
      </c>
      <c r="G5870" s="1" t="str">
        <f t="shared" si="379"/>
        <v>2011</v>
      </c>
      <c r="H5870" s="2">
        <f t="shared" si="380"/>
        <v>2</v>
      </c>
      <c r="I5870" s="2" t="b">
        <f t="shared" si="381"/>
        <v>0</v>
      </c>
      <c r="J5870" t="s">
        <v>24</v>
      </c>
      <c r="K5870">
        <v>10</v>
      </c>
      <c r="L5870">
        <v>74.040000000000006</v>
      </c>
      <c r="M5870">
        <v>0.03</v>
      </c>
      <c r="N5870" t="s">
        <v>18</v>
      </c>
      <c r="O5870">
        <v>-37.04</v>
      </c>
      <c r="P5870">
        <v>6.68</v>
      </c>
      <c r="Q5870">
        <v>7.3</v>
      </c>
      <c r="R5870" t="s">
        <v>678</v>
      </c>
      <c r="S5870" t="s">
        <v>140</v>
      </c>
      <c r="T5870" t="s">
        <v>42</v>
      </c>
      <c r="U5870" t="s">
        <v>22</v>
      </c>
      <c r="V5870" t="s">
        <v>43</v>
      </c>
      <c r="W5870">
        <v>0.37</v>
      </c>
    </row>
    <row r="5871" spans="1:23" x14ac:dyDescent="0.3">
      <c r="A5871" t="s">
        <v>1124</v>
      </c>
      <c r="B5871" t="s">
        <v>1299</v>
      </c>
      <c r="D5871" s="1">
        <v>41052</v>
      </c>
      <c r="E5871" s="1">
        <v>41054</v>
      </c>
      <c r="F5871" s="1" t="str">
        <f t="shared" si="378"/>
        <v>May</v>
      </c>
      <c r="G5871" s="1" t="str">
        <f t="shared" si="379"/>
        <v>2012</v>
      </c>
      <c r="H5871" s="2">
        <f t="shared" si="380"/>
        <v>2</v>
      </c>
      <c r="I5871" s="2" t="b">
        <f t="shared" si="381"/>
        <v>0</v>
      </c>
      <c r="J5871" t="s">
        <v>44</v>
      </c>
      <c r="K5871">
        <v>29</v>
      </c>
      <c r="L5871">
        <v>1104.28</v>
      </c>
      <c r="M5871">
        <v>0.08</v>
      </c>
      <c r="N5871" t="s">
        <v>18</v>
      </c>
      <c r="O5871">
        <v>359.75</v>
      </c>
      <c r="P5871">
        <v>40.98</v>
      </c>
      <c r="Q5871">
        <v>1.99</v>
      </c>
      <c r="R5871" t="s">
        <v>678</v>
      </c>
      <c r="S5871" t="s">
        <v>140</v>
      </c>
      <c r="T5871" t="s">
        <v>31</v>
      </c>
      <c r="U5871" t="s">
        <v>32</v>
      </c>
      <c r="V5871" t="s">
        <v>48</v>
      </c>
      <c r="W5871">
        <v>0.44</v>
      </c>
    </row>
    <row r="5872" spans="1:23" x14ac:dyDescent="0.3">
      <c r="A5872" t="s">
        <v>1333</v>
      </c>
      <c r="B5872" t="s">
        <v>1682</v>
      </c>
      <c r="D5872" s="1">
        <v>40120</v>
      </c>
      <c r="E5872" s="1">
        <v>40121</v>
      </c>
      <c r="F5872" s="1" t="str">
        <f t="shared" si="378"/>
        <v>November</v>
      </c>
      <c r="G5872" s="1" t="str">
        <f t="shared" si="379"/>
        <v>2009</v>
      </c>
      <c r="H5872" s="2">
        <f t="shared" si="380"/>
        <v>1</v>
      </c>
      <c r="I5872" s="2" t="b">
        <f t="shared" si="381"/>
        <v>0</v>
      </c>
      <c r="J5872" t="s">
        <v>24</v>
      </c>
      <c r="K5872">
        <v>20</v>
      </c>
      <c r="L5872">
        <v>6865.19</v>
      </c>
      <c r="M5872">
        <v>0.09</v>
      </c>
      <c r="N5872" t="s">
        <v>25</v>
      </c>
      <c r="O5872">
        <v>1541.68</v>
      </c>
      <c r="P5872">
        <v>349.45</v>
      </c>
      <c r="Q5872">
        <v>60</v>
      </c>
      <c r="R5872" t="s">
        <v>678</v>
      </c>
      <c r="S5872" t="s">
        <v>140</v>
      </c>
      <c r="T5872" t="s">
        <v>31</v>
      </c>
      <c r="U5872" t="s">
        <v>36</v>
      </c>
      <c r="V5872" t="s">
        <v>55</v>
      </c>
    </row>
    <row r="5873" spans="1:23" x14ac:dyDescent="0.3">
      <c r="A5873" t="s">
        <v>1228</v>
      </c>
      <c r="B5873" t="s">
        <v>1229</v>
      </c>
      <c r="D5873" s="1">
        <v>41161</v>
      </c>
      <c r="E5873" s="1">
        <v>41162</v>
      </c>
      <c r="F5873" s="1" t="str">
        <f t="shared" si="378"/>
        <v>September</v>
      </c>
      <c r="G5873" s="1" t="str">
        <f t="shared" si="379"/>
        <v>2012</v>
      </c>
      <c r="H5873" s="2">
        <f t="shared" si="380"/>
        <v>1</v>
      </c>
      <c r="I5873" s="2" t="b">
        <f t="shared" si="381"/>
        <v>0</v>
      </c>
      <c r="J5873" t="s">
        <v>44</v>
      </c>
      <c r="K5873">
        <v>49</v>
      </c>
      <c r="L5873">
        <v>174.81</v>
      </c>
      <c r="M5873">
        <v>7.0000000000000007E-2</v>
      </c>
      <c r="N5873" t="s">
        <v>18</v>
      </c>
      <c r="O5873">
        <v>74.819999999999993</v>
      </c>
      <c r="P5873">
        <v>3.75</v>
      </c>
      <c r="Q5873">
        <v>0.5</v>
      </c>
      <c r="R5873" t="s">
        <v>678</v>
      </c>
      <c r="S5873" t="s">
        <v>140</v>
      </c>
      <c r="T5873" t="s">
        <v>31</v>
      </c>
      <c r="U5873" t="s">
        <v>22</v>
      </c>
      <c r="V5873" t="s">
        <v>57</v>
      </c>
      <c r="W5873">
        <v>0.37</v>
      </c>
    </row>
    <row r="5874" spans="1:23" x14ac:dyDescent="0.3">
      <c r="A5874" t="s">
        <v>1228</v>
      </c>
      <c r="B5874" t="s">
        <v>1229</v>
      </c>
      <c r="D5874" s="1">
        <v>41161</v>
      </c>
      <c r="E5874" s="1">
        <v>41163</v>
      </c>
      <c r="F5874" s="1" t="str">
        <f t="shared" si="378"/>
        <v>September</v>
      </c>
      <c r="G5874" s="1" t="str">
        <f t="shared" si="379"/>
        <v>2012</v>
      </c>
      <c r="H5874" s="2">
        <f t="shared" si="380"/>
        <v>2</v>
      </c>
      <c r="I5874" s="2" t="b">
        <f t="shared" si="381"/>
        <v>0</v>
      </c>
      <c r="J5874" t="s">
        <v>44</v>
      </c>
      <c r="K5874">
        <v>20</v>
      </c>
      <c r="L5874">
        <v>89.51</v>
      </c>
      <c r="M5874">
        <v>0.02</v>
      </c>
      <c r="N5874" t="s">
        <v>18</v>
      </c>
      <c r="O5874">
        <v>-61.99</v>
      </c>
      <c r="P5874">
        <v>3.98</v>
      </c>
      <c r="Q5874">
        <v>5.26</v>
      </c>
      <c r="R5874" t="s">
        <v>678</v>
      </c>
      <c r="S5874" t="s">
        <v>140</v>
      </c>
      <c r="T5874" t="s">
        <v>31</v>
      </c>
      <c r="U5874" t="s">
        <v>22</v>
      </c>
      <c r="V5874" t="s">
        <v>29</v>
      </c>
      <c r="W5874">
        <v>0.38</v>
      </c>
    </row>
    <row r="5875" spans="1:23" x14ac:dyDescent="0.3">
      <c r="A5875" t="s">
        <v>1228</v>
      </c>
      <c r="B5875" t="s">
        <v>1229</v>
      </c>
      <c r="D5875" s="1">
        <v>40715</v>
      </c>
      <c r="E5875" s="1">
        <v>40716</v>
      </c>
      <c r="F5875" s="1" t="str">
        <f t="shared" si="378"/>
        <v>June</v>
      </c>
      <c r="G5875" s="1" t="str">
        <f t="shared" si="379"/>
        <v>2011</v>
      </c>
      <c r="H5875" s="2">
        <f t="shared" si="380"/>
        <v>1</v>
      </c>
      <c r="I5875" s="2" t="b">
        <f t="shared" si="381"/>
        <v>0</v>
      </c>
      <c r="J5875" t="s">
        <v>24</v>
      </c>
      <c r="K5875">
        <v>48</v>
      </c>
      <c r="L5875">
        <v>175.99</v>
      </c>
      <c r="M5875">
        <v>0.1</v>
      </c>
      <c r="N5875" t="s">
        <v>39</v>
      </c>
      <c r="O5875">
        <v>77.3</v>
      </c>
      <c r="P5875">
        <v>3.69</v>
      </c>
      <c r="Q5875">
        <v>0.5</v>
      </c>
      <c r="R5875" t="s">
        <v>678</v>
      </c>
      <c r="S5875" t="s">
        <v>140</v>
      </c>
      <c r="T5875" t="s">
        <v>42</v>
      </c>
      <c r="U5875" t="s">
        <v>22</v>
      </c>
      <c r="V5875" t="s">
        <v>57</v>
      </c>
      <c r="W5875">
        <v>0.38</v>
      </c>
    </row>
    <row r="5876" spans="1:23" x14ac:dyDescent="0.3">
      <c r="A5876" t="s">
        <v>1228</v>
      </c>
      <c r="B5876" t="s">
        <v>1229</v>
      </c>
      <c r="D5876" s="1">
        <v>40715</v>
      </c>
      <c r="E5876" s="1">
        <v>40717</v>
      </c>
      <c r="F5876" s="1" t="str">
        <f t="shared" si="378"/>
        <v>June</v>
      </c>
      <c r="G5876" s="1" t="str">
        <f t="shared" si="379"/>
        <v>2011</v>
      </c>
      <c r="H5876" s="2">
        <f t="shared" si="380"/>
        <v>2</v>
      </c>
      <c r="I5876" s="2" t="b">
        <f t="shared" si="381"/>
        <v>0</v>
      </c>
      <c r="J5876" t="s">
        <v>24</v>
      </c>
      <c r="K5876">
        <v>33</v>
      </c>
      <c r="L5876">
        <v>221.23</v>
      </c>
      <c r="M5876">
        <v>0.02</v>
      </c>
      <c r="N5876" t="s">
        <v>18</v>
      </c>
      <c r="O5876">
        <v>-45.29</v>
      </c>
      <c r="P5876">
        <v>6.68</v>
      </c>
      <c r="Q5876">
        <v>5.2</v>
      </c>
      <c r="R5876" t="s">
        <v>678</v>
      </c>
      <c r="S5876" t="s">
        <v>140</v>
      </c>
      <c r="T5876" t="s">
        <v>42</v>
      </c>
      <c r="U5876" t="s">
        <v>22</v>
      </c>
      <c r="V5876" t="s">
        <v>43</v>
      </c>
      <c r="W5876">
        <v>0.37</v>
      </c>
    </row>
    <row r="5877" spans="1:23" x14ac:dyDescent="0.3">
      <c r="A5877" t="s">
        <v>1231</v>
      </c>
      <c r="B5877" t="s">
        <v>1398</v>
      </c>
      <c r="D5877" s="1">
        <v>40529</v>
      </c>
      <c r="E5877" s="1">
        <v>40532</v>
      </c>
      <c r="F5877" s="1" t="str">
        <f t="shared" si="378"/>
        <v>December</v>
      </c>
      <c r="G5877" s="1" t="str">
        <f t="shared" si="379"/>
        <v>2010</v>
      </c>
      <c r="H5877" s="2">
        <f t="shared" si="380"/>
        <v>3</v>
      </c>
      <c r="I5877" s="2" t="b">
        <f t="shared" si="381"/>
        <v>0</v>
      </c>
      <c r="J5877" t="s">
        <v>52</v>
      </c>
      <c r="K5877">
        <v>15</v>
      </c>
      <c r="L5877">
        <v>262.29000000000002</v>
      </c>
      <c r="M5877">
        <v>0.09</v>
      </c>
      <c r="N5877" t="s">
        <v>18</v>
      </c>
      <c r="O5877">
        <v>7.26</v>
      </c>
      <c r="P5877">
        <v>17.78</v>
      </c>
      <c r="Q5877">
        <v>5.03</v>
      </c>
      <c r="R5877" t="s">
        <v>678</v>
      </c>
      <c r="S5877" t="s">
        <v>140</v>
      </c>
      <c r="T5877" t="s">
        <v>27</v>
      </c>
      <c r="U5877" t="s">
        <v>36</v>
      </c>
      <c r="V5877" t="s">
        <v>37</v>
      </c>
      <c r="W5877">
        <v>0.54</v>
      </c>
    </row>
    <row r="5878" spans="1:23" x14ac:dyDescent="0.3">
      <c r="A5878" t="s">
        <v>1231</v>
      </c>
      <c r="B5878" t="s">
        <v>1398</v>
      </c>
      <c r="D5878" s="1">
        <v>40529</v>
      </c>
      <c r="E5878" s="1">
        <v>40531</v>
      </c>
      <c r="F5878" s="1" t="str">
        <f t="shared" si="378"/>
        <v>December</v>
      </c>
      <c r="G5878" s="1" t="str">
        <f t="shared" si="379"/>
        <v>2010</v>
      </c>
      <c r="H5878" s="2">
        <f t="shared" si="380"/>
        <v>2</v>
      </c>
      <c r="I5878" s="2" t="b">
        <f t="shared" si="381"/>
        <v>0</v>
      </c>
      <c r="J5878" t="s">
        <v>52</v>
      </c>
      <c r="K5878">
        <v>2</v>
      </c>
      <c r="L5878">
        <v>116.31399999999999</v>
      </c>
      <c r="M5878">
        <v>0.04</v>
      </c>
      <c r="N5878" t="s">
        <v>18</v>
      </c>
      <c r="O5878">
        <v>-300.85000000000002</v>
      </c>
      <c r="P5878">
        <v>65.989999999999995</v>
      </c>
      <c r="Q5878">
        <v>3.9</v>
      </c>
      <c r="R5878" t="s">
        <v>678</v>
      </c>
      <c r="S5878" t="s">
        <v>140</v>
      </c>
      <c r="T5878" t="s">
        <v>27</v>
      </c>
      <c r="U5878" t="s">
        <v>32</v>
      </c>
      <c r="V5878" t="s">
        <v>33</v>
      </c>
      <c r="W5878">
        <v>0.55000000000000004</v>
      </c>
    </row>
    <row r="5879" spans="1:23" x14ac:dyDescent="0.3">
      <c r="A5879" t="s">
        <v>1101</v>
      </c>
      <c r="B5879" t="s">
        <v>1684</v>
      </c>
      <c r="D5879" s="1">
        <v>40952</v>
      </c>
      <c r="E5879" s="1">
        <v>40954</v>
      </c>
      <c r="F5879" s="1" t="str">
        <f t="shared" si="378"/>
        <v>February</v>
      </c>
      <c r="G5879" s="1" t="str">
        <f t="shared" si="379"/>
        <v>2012</v>
      </c>
      <c r="H5879" s="2">
        <f t="shared" si="380"/>
        <v>2</v>
      </c>
      <c r="I5879" s="2" t="b">
        <f t="shared" si="381"/>
        <v>0</v>
      </c>
      <c r="J5879" t="s">
        <v>34</v>
      </c>
      <c r="K5879">
        <v>32</v>
      </c>
      <c r="L5879">
        <v>402.49</v>
      </c>
      <c r="M5879">
        <v>0</v>
      </c>
      <c r="N5879" t="s">
        <v>18</v>
      </c>
      <c r="O5879">
        <v>41.79</v>
      </c>
      <c r="P5879">
        <v>11.7</v>
      </c>
      <c r="Q5879">
        <v>5.63</v>
      </c>
      <c r="R5879" t="s">
        <v>678</v>
      </c>
      <c r="S5879" t="s">
        <v>140</v>
      </c>
      <c r="T5879" t="s">
        <v>21</v>
      </c>
      <c r="U5879" t="s">
        <v>22</v>
      </c>
      <c r="V5879" t="s">
        <v>29</v>
      </c>
      <c r="W5879">
        <v>0.4</v>
      </c>
    </row>
    <row r="5880" spans="1:23" x14ac:dyDescent="0.3">
      <c r="A5880" t="s">
        <v>1101</v>
      </c>
      <c r="B5880" t="s">
        <v>1684</v>
      </c>
      <c r="D5880" s="1">
        <v>40952</v>
      </c>
      <c r="E5880" s="1">
        <v>40954</v>
      </c>
      <c r="F5880" s="1" t="str">
        <f t="shared" si="378"/>
        <v>February</v>
      </c>
      <c r="G5880" s="1" t="str">
        <f t="shared" si="379"/>
        <v>2012</v>
      </c>
      <c r="H5880" s="2">
        <f t="shared" si="380"/>
        <v>2</v>
      </c>
      <c r="I5880" s="2" t="b">
        <f t="shared" si="381"/>
        <v>0</v>
      </c>
      <c r="J5880" t="s">
        <v>34</v>
      </c>
      <c r="K5880">
        <v>1</v>
      </c>
      <c r="L5880">
        <v>1754.29</v>
      </c>
      <c r="M5880">
        <v>0.09</v>
      </c>
      <c r="N5880" t="s">
        <v>18</v>
      </c>
      <c r="O5880">
        <v>-961.5</v>
      </c>
      <c r="P5880">
        <v>1889.99</v>
      </c>
      <c r="Q5880">
        <v>19.989999999999998</v>
      </c>
      <c r="R5880" t="s">
        <v>678</v>
      </c>
      <c r="S5880" t="s">
        <v>140</v>
      </c>
      <c r="T5880" t="s">
        <v>21</v>
      </c>
      <c r="U5880" t="s">
        <v>22</v>
      </c>
      <c r="V5880" t="s">
        <v>29</v>
      </c>
      <c r="W5880">
        <v>0.36</v>
      </c>
    </row>
    <row r="5881" spans="1:23" x14ac:dyDescent="0.3">
      <c r="A5881" t="s">
        <v>1333</v>
      </c>
      <c r="B5881" t="s">
        <v>1682</v>
      </c>
      <c r="D5881" s="1">
        <v>41190</v>
      </c>
      <c r="E5881" s="1">
        <v>41191</v>
      </c>
      <c r="F5881" s="1" t="str">
        <f t="shared" si="378"/>
        <v>October</v>
      </c>
      <c r="G5881" s="1" t="str">
        <f t="shared" si="379"/>
        <v>2012</v>
      </c>
      <c r="H5881" s="2">
        <f t="shared" si="380"/>
        <v>1</v>
      </c>
      <c r="I5881" s="2" t="b">
        <f t="shared" si="381"/>
        <v>0</v>
      </c>
      <c r="J5881" t="s">
        <v>24</v>
      </c>
      <c r="K5881">
        <v>27</v>
      </c>
      <c r="L5881">
        <v>8213.3700000000008</v>
      </c>
      <c r="M5881">
        <v>0.02</v>
      </c>
      <c r="N5881" t="s">
        <v>25</v>
      </c>
      <c r="O5881">
        <v>1148.8800000000001</v>
      </c>
      <c r="P5881">
        <v>284.98</v>
      </c>
      <c r="Q5881">
        <v>69.55</v>
      </c>
      <c r="R5881" t="s">
        <v>678</v>
      </c>
      <c r="S5881" t="s">
        <v>140</v>
      </c>
      <c r="T5881" t="s">
        <v>31</v>
      </c>
      <c r="U5881" t="s">
        <v>36</v>
      </c>
      <c r="V5881" t="s">
        <v>67</v>
      </c>
      <c r="W5881">
        <v>0.6</v>
      </c>
    </row>
    <row r="5882" spans="1:23" x14ac:dyDescent="0.3">
      <c r="A5882" t="s">
        <v>1333</v>
      </c>
      <c r="B5882" t="s">
        <v>1682</v>
      </c>
      <c r="D5882" s="1">
        <v>41190</v>
      </c>
      <c r="E5882" s="1">
        <v>41190</v>
      </c>
      <c r="F5882" s="1" t="str">
        <f t="shared" si="378"/>
        <v>October</v>
      </c>
      <c r="G5882" s="1" t="str">
        <f t="shared" si="379"/>
        <v>2012</v>
      </c>
      <c r="H5882" s="2">
        <f t="shared" si="380"/>
        <v>0</v>
      </c>
      <c r="I5882" s="2" t="str">
        <f t="shared" si="381"/>
        <v>FREE DELIVERY</v>
      </c>
      <c r="J5882" t="s">
        <v>24</v>
      </c>
      <c r="K5882">
        <v>32</v>
      </c>
      <c r="L5882">
        <v>109.01</v>
      </c>
      <c r="M5882">
        <v>0.09</v>
      </c>
      <c r="N5882" t="s">
        <v>18</v>
      </c>
      <c r="O5882">
        <v>8.4499999999999993</v>
      </c>
      <c r="P5882">
        <v>3.58</v>
      </c>
      <c r="Q5882">
        <v>1.63</v>
      </c>
      <c r="R5882" t="s">
        <v>678</v>
      </c>
      <c r="S5882" t="s">
        <v>140</v>
      </c>
      <c r="T5882" t="s">
        <v>31</v>
      </c>
      <c r="U5882" t="s">
        <v>22</v>
      </c>
      <c r="V5882" t="s">
        <v>46</v>
      </c>
      <c r="W5882">
        <v>0.36</v>
      </c>
    </row>
    <row r="5883" spans="1:23" x14ac:dyDescent="0.3">
      <c r="A5883" t="s">
        <v>1333</v>
      </c>
      <c r="B5883" t="s">
        <v>1682</v>
      </c>
      <c r="D5883" s="1">
        <v>41190</v>
      </c>
      <c r="E5883" s="1">
        <v>41192</v>
      </c>
      <c r="F5883" s="1" t="str">
        <f t="shared" si="378"/>
        <v>October</v>
      </c>
      <c r="G5883" s="1" t="str">
        <f t="shared" si="379"/>
        <v>2012</v>
      </c>
      <c r="H5883" s="2">
        <f t="shared" si="380"/>
        <v>2</v>
      </c>
      <c r="I5883" s="2" t="b">
        <f t="shared" si="381"/>
        <v>0</v>
      </c>
      <c r="J5883" t="s">
        <v>24</v>
      </c>
      <c r="K5883">
        <v>12</v>
      </c>
      <c r="L5883">
        <v>138.88</v>
      </c>
      <c r="M5883">
        <v>0.05</v>
      </c>
      <c r="N5883" t="s">
        <v>18</v>
      </c>
      <c r="O5883">
        <v>-23.99</v>
      </c>
      <c r="P5883">
        <v>11.29</v>
      </c>
      <c r="Q5883">
        <v>5.03</v>
      </c>
      <c r="R5883" t="s">
        <v>678</v>
      </c>
      <c r="S5883" t="s">
        <v>140</v>
      </c>
      <c r="T5883" t="s">
        <v>31</v>
      </c>
      <c r="U5883" t="s">
        <v>22</v>
      </c>
      <c r="V5883" t="s">
        <v>23</v>
      </c>
      <c r="W5883">
        <v>0.59</v>
      </c>
    </row>
    <row r="5884" spans="1:23" x14ac:dyDescent="0.3">
      <c r="A5884" t="s">
        <v>1101</v>
      </c>
      <c r="B5884" t="s">
        <v>1684</v>
      </c>
      <c r="D5884" s="1">
        <v>40787</v>
      </c>
      <c r="E5884" s="1">
        <v>40789</v>
      </c>
      <c r="F5884" s="1" t="str">
        <f t="shared" si="378"/>
        <v>September</v>
      </c>
      <c r="G5884" s="1" t="str">
        <f t="shared" si="379"/>
        <v>2011</v>
      </c>
      <c r="H5884" s="2">
        <f t="shared" si="380"/>
        <v>2</v>
      </c>
      <c r="I5884" s="2" t="b">
        <f t="shared" si="381"/>
        <v>0</v>
      </c>
      <c r="J5884" t="s">
        <v>52</v>
      </c>
      <c r="K5884">
        <v>13</v>
      </c>
      <c r="L5884">
        <v>315.79199999999997</v>
      </c>
      <c r="M5884">
        <v>0.1</v>
      </c>
      <c r="N5884" t="s">
        <v>18</v>
      </c>
      <c r="O5884">
        <v>-105.77</v>
      </c>
      <c r="P5884">
        <v>28.99</v>
      </c>
      <c r="Q5884">
        <v>8.59</v>
      </c>
      <c r="R5884" t="s">
        <v>678</v>
      </c>
      <c r="S5884" t="s">
        <v>140</v>
      </c>
      <c r="T5884" t="s">
        <v>21</v>
      </c>
      <c r="U5884" t="s">
        <v>32</v>
      </c>
      <c r="V5884" t="s">
        <v>33</v>
      </c>
      <c r="W5884">
        <v>0.56000000000000005</v>
      </c>
    </row>
    <row r="5885" spans="1:23" x14ac:dyDescent="0.3">
      <c r="A5885" t="s">
        <v>1228</v>
      </c>
      <c r="B5885" t="s">
        <v>1229</v>
      </c>
      <c r="D5885" s="1">
        <v>40463</v>
      </c>
      <c r="E5885" s="1">
        <v>40465</v>
      </c>
      <c r="F5885" s="1" t="str">
        <f t="shared" si="378"/>
        <v>October</v>
      </c>
      <c r="G5885" s="1" t="str">
        <f t="shared" si="379"/>
        <v>2010</v>
      </c>
      <c r="H5885" s="2">
        <f t="shared" si="380"/>
        <v>2</v>
      </c>
      <c r="I5885" s="2" t="b">
        <f t="shared" si="381"/>
        <v>0</v>
      </c>
      <c r="J5885" t="s">
        <v>52</v>
      </c>
      <c r="K5885">
        <v>3</v>
      </c>
      <c r="L5885">
        <v>11.76</v>
      </c>
      <c r="M5885">
        <v>0.1</v>
      </c>
      <c r="N5885" t="s">
        <v>18</v>
      </c>
      <c r="O5885">
        <v>-2.83</v>
      </c>
      <c r="P5885">
        <v>4.13</v>
      </c>
      <c r="Q5885">
        <v>0.5</v>
      </c>
      <c r="R5885" t="s">
        <v>678</v>
      </c>
      <c r="S5885" t="s">
        <v>140</v>
      </c>
      <c r="T5885" t="s">
        <v>42</v>
      </c>
      <c r="U5885" t="s">
        <v>22</v>
      </c>
      <c r="V5885" t="s">
        <v>57</v>
      </c>
      <c r="W5885">
        <v>0.39</v>
      </c>
    </row>
    <row r="5886" spans="1:23" x14ac:dyDescent="0.3">
      <c r="A5886" t="s">
        <v>1228</v>
      </c>
      <c r="B5886" t="s">
        <v>1229</v>
      </c>
      <c r="D5886" s="1">
        <v>40463</v>
      </c>
      <c r="E5886" s="1">
        <v>40464</v>
      </c>
      <c r="F5886" s="1" t="str">
        <f t="shared" si="378"/>
        <v>October</v>
      </c>
      <c r="G5886" s="1" t="str">
        <f t="shared" si="379"/>
        <v>2010</v>
      </c>
      <c r="H5886" s="2">
        <f t="shared" si="380"/>
        <v>1</v>
      </c>
      <c r="I5886" s="2" t="b">
        <f t="shared" si="381"/>
        <v>0</v>
      </c>
      <c r="J5886" t="s">
        <v>52</v>
      </c>
      <c r="K5886">
        <v>22</v>
      </c>
      <c r="L5886">
        <v>100.13</v>
      </c>
      <c r="M5886">
        <v>0.08</v>
      </c>
      <c r="N5886" t="s">
        <v>18</v>
      </c>
      <c r="O5886">
        <v>19.77</v>
      </c>
      <c r="P5886">
        <v>4.7300000000000004</v>
      </c>
      <c r="Q5886">
        <v>1.52</v>
      </c>
      <c r="R5886" t="s">
        <v>678</v>
      </c>
      <c r="S5886" t="s">
        <v>140</v>
      </c>
      <c r="T5886" t="s">
        <v>42</v>
      </c>
      <c r="U5886" t="s">
        <v>22</v>
      </c>
      <c r="V5886" t="s">
        <v>43</v>
      </c>
      <c r="W5886">
        <v>0.36</v>
      </c>
    </row>
    <row r="5887" spans="1:23" x14ac:dyDescent="0.3">
      <c r="A5887" t="s">
        <v>1228</v>
      </c>
      <c r="B5887" t="s">
        <v>1229</v>
      </c>
      <c r="D5887" s="1">
        <v>40463</v>
      </c>
      <c r="E5887" s="1">
        <v>40464</v>
      </c>
      <c r="F5887" s="1" t="str">
        <f t="shared" si="378"/>
        <v>October</v>
      </c>
      <c r="G5887" s="1" t="str">
        <f t="shared" si="379"/>
        <v>2010</v>
      </c>
      <c r="H5887" s="2">
        <f t="shared" si="380"/>
        <v>1</v>
      </c>
      <c r="I5887" s="2" t="b">
        <f t="shared" si="381"/>
        <v>0</v>
      </c>
      <c r="J5887" t="s">
        <v>52</v>
      </c>
      <c r="K5887">
        <v>3</v>
      </c>
      <c r="L5887">
        <v>1192.93</v>
      </c>
      <c r="M5887">
        <v>7.0000000000000007E-2</v>
      </c>
      <c r="N5887" t="s">
        <v>18</v>
      </c>
      <c r="O5887">
        <v>-434.81</v>
      </c>
      <c r="P5887">
        <v>419.19</v>
      </c>
      <c r="Q5887">
        <v>19.989999999999998</v>
      </c>
      <c r="R5887" t="s">
        <v>678</v>
      </c>
      <c r="S5887" t="s">
        <v>140</v>
      </c>
      <c r="T5887" t="s">
        <v>42</v>
      </c>
      <c r="U5887" t="s">
        <v>22</v>
      </c>
      <c r="V5887" t="s">
        <v>23</v>
      </c>
      <c r="W5887">
        <v>0.57999999999999996</v>
      </c>
    </row>
    <row r="5888" spans="1:23" x14ac:dyDescent="0.3">
      <c r="A5888" t="s">
        <v>1041</v>
      </c>
      <c r="B5888" t="s">
        <v>1523</v>
      </c>
      <c r="D5888" s="1">
        <v>40264</v>
      </c>
      <c r="E5888" s="1">
        <v>40265</v>
      </c>
      <c r="F5888" s="1" t="str">
        <f t="shared" si="378"/>
        <v>March</v>
      </c>
      <c r="G5888" s="1" t="str">
        <f t="shared" si="379"/>
        <v>2010</v>
      </c>
      <c r="H5888" s="2">
        <f t="shared" si="380"/>
        <v>1</v>
      </c>
      <c r="I5888" s="2" t="b">
        <f t="shared" si="381"/>
        <v>0</v>
      </c>
      <c r="J5888" t="s">
        <v>34</v>
      </c>
      <c r="K5888">
        <v>29</v>
      </c>
      <c r="L5888">
        <v>198.43</v>
      </c>
      <c r="M5888">
        <v>0.01</v>
      </c>
      <c r="N5888" t="s">
        <v>18</v>
      </c>
      <c r="O5888">
        <v>-79.67</v>
      </c>
      <c r="P5888">
        <v>6.48</v>
      </c>
      <c r="Q5888">
        <v>6.81</v>
      </c>
      <c r="R5888" t="s">
        <v>678</v>
      </c>
      <c r="S5888" t="s">
        <v>140</v>
      </c>
      <c r="T5888" t="s">
        <v>31</v>
      </c>
      <c r="U5888" t="s">
        <v>22</v>
      </c>
      <c r="V5888" t="s">
        <v>43</v>
      </c>
      <c r="W5888">
        <v>0.36</v>
      </c>
    </row>
    <row r="5889" spans="1:23" x14ac:dyDescent="0.3">
      <c r="A5889" t="s">
        <v>1101</v>
      </c>
      <c r="B5889" t="s">
        <v>1684</v>
      </c>
      <c r="D5889" s="1">
        <v>40180</v>
      </c>
      <c r="E5889" s="1">
        <v>40181</v>
      </c>
      <c r="F5889" s="1" t="str">
        <f t="shared" si="378"/>
        <v>January</v>
      </c>
      <c r="G5889" s="1" t="str">
        <f t="shared" si="379"/>
        <v>2010</v>
      </c>
      <c r="H5889" s="2">
        <f t="shared" si="380"/>
        <v>1</v>
      </c>
      <c r="I5889" s="2" t="b">
        <f t="shared" si="381"/>
        <v>0</v>
      </c>
      <c r="J5889" t="s">
        <v>52</v>
      </c>
      <c r="K5889">
        <v>42</v>
      </c>
      <c r="L5889">
        <v>756.72950000000003</v>
      </c>
      <c r="M5889">
        <v>7.0000000000000007E-2</v>
      </c>
      <c r="N5889" t="s">
        <v>18</v>
      </c>
      <c r="O5889">
        <v>64.78</v>
      </c>
      <c r="P5889">
        <v>20.99</v>
      </c>
      <c r="Q5889">
        <v>4.8099999999999996</v>
      </c>
      <c r="R5889" t="s">
        <v>678</v>
      </c>
      <c r="S5889" t="s">
        <v>140</v>
      </c>
      <c r="T5889" t="s">
        <v>21</v>
      </c>
      <c r="U5889" t="s">
        <v>32</v>
      </c>
      <c r="V5889" t="s">
        <v>33</v>
      </c>
      <c r="W5889">
        <v>0.57999999999999996</v>
      </c>
    </row>
    <row r="5890" spans="1:23" x14ac:dyDescent="0.3">
      <c r="A5890" t="s">
        <v>1101</v>
      </c>
      <c r="B5890" t="s">
        <v>1684</v>
      </c>
      <c r="D5890" s="1">
        <v>40180</v>
      </c>
      <c r="E5890" s="1">
        <v>40182</v>
      </c>
      <c r="F5890" s="1" t="str">
        <f t="shared" si="378"/>
        <v>January</v>
      </c>
      <c r="G5890" s="1" t="str">
        <f t="shared" si="379"/>
        <v>2010</v>
      </c>
      <c r="H5890" s="2">
        <f t="shared" si="380"/>
        <v>2</v>
      </c>
      <c r="I5890" s="2" t="b">
        <f t="shared" si="381"/>
        <v>0</v>
      </c>
      <c r="J5890" t="s">
        <v>52</v>
      </c>
      <c r="K5890">
        <v>38</v>
      </c>
      <c r="L5890">
        <v>3676.96</v>
      </c>
      <c r="M5890">
        <v>0.09</v>
      </c>
      <c r="N5890" t="s">
        <v>39</v>
      </c>
      <c r="O5890">
        <v>1233.45</v>
      </c>
      <c r="P5890">
        <v>104.85</v>
      </c>
      <c r="Q5890">
        <v>19.989999999999998</v>
      </c>
      <c r="R5890" t="s">
        <v>678</v>
      </c>
      <c r="S5890" t="s">
        <v>140</v>
      </c>
      <c r="T5890" t="s">
        <v>21</v>
      </c>
      <c r="U5890" t="s">
        <v>22</v>
      </c>
      <c r="V5890" t="s">
        <v>43</v>
      </c>
      <c r="W5890">
        <v>0.37</v>
      </c>
    </row>
    <row r="5891" spans="1:23" x14ac:dyDescent="0.3">
      <c r="A5891" t="s">
        <v>1333</v>
      </c>
      <c r="B5891" t="s">
        <v>1682</v>
      </c>
      <c r="D5891" s="1">
        <v>40267</v>
      </c>
      <c r="E5891" s="1">
        <v>40271</v>
      </c>
      <c r="F5891" s="1" t="str">
        <f t="shared" ref="F5891:F5954" si="382">TEXT(E5891,"mmmm")</f>
        <v>April</v>
      </c>
      <c r="G5891" s="1" t="str">
        <f t="shared" ref="G5891:G5954" si="383">TEXT(E5891,"yyyy")</f>
        <v>2010</v>
      </c>
      <c r="H5891" s="2">
        <f t="shared" ref="H5891:H5954" si="384">E5891-D5891</f>
        <v>4</v>
      </c>
      <c r="I5891" s="2" t="b">
        <f t="shared" ref="I5891:I5954" si="385">IF(H5891&lt;1,IF(AND(H5891&gt;0,H5891&lt;2),"ONE DAY", "FREE DELIVERY"))</f>
        <v>0</v>
      </c>
      <c r="J5891" t="s">
        <v>17</v>
      </c>
      <c r="K5891">
        <v>48</v>
      </c>
      <c r="L5891">
        <v>3982.42</v>
      </c>
      <c r="M5891">
        <v>0.04</v>
      </c>
      <c r="N5891" t="s">
        <v>18</v>
      </c>
      <c r="O5891">
        <v>1560.82</v>
      </c>
      <c r="P5891">
        <v>83.1</v>
      </c>
      <c r="Q5891">
        <v>6.13</v>
      </c>
      <c r="R5891" t="s">
        <v>678</v>
      </c>
      <c r="S5891" t="s">
        <v>140</v>
      </c>
      <c r="T5891" t="s">
        <v>31</v>
      </c>
      <c r="U5891" t="s">
        <v>32</v>
      </c>
      <c r="V5891" t="s">
        <v>48</v>
      </c>
      <c r="W5891">
        <v>0.45</v>
      </c>
    </row>
    <row r="5892" spans="1:23" x14ac:dyDescent="0.3">
      <c r="A5892" t="s">
        <v>1333</v>
      </c>
      <c r="B5892" t="s">
        <v>1682</v>
      </c>
      <c r="D5892" s="1">
        <v>40267</v>
      </c>
      <c r="E5892" s="1">
        <v>40274</v>
      </c>
      <c r="F5892" s="1" t="str">
        <f t="shared" si="382"/>
        <v>April</v>
      </c>
      <c r="G5892" s="1" t="str">
        <f t="shared" si="383"/>
        <v>2010</v>
      </c>
      <c r="H5892" s="2">
        <f t="shared" si="384"/>
        <v>7</v>
      </c>
      <c r="I5892" s="2" t="b">
        <f t="shared" si="385"/>
        <v>0</v>
      </c>
      <c r="J5892" t="s">
        <v>17</v>
      </c>
      <c r="K5892">
        <v>32</v>
      </c>
      <c r="L5892">
        <v>4025.66</v>
      </c>
      <c r="M5892">
        <v>0.05</v>
      </c>
      <c r="N5892" t="s">
        <v>25</v>
      </c>
      <c r="O5892">
        <v>-395.12</v>
      </c>
      <c r="P5892">
        <v>124.49</v>
      </c>
      <c r="Q5892">
        <v>51.94</v>
      </c>
      <c r="R5892" t="s">
        <v>678</v>
      </c>
      <c r="S5892" t="s">
        <v>140</v>
      </c>
      <c r="T5892" t="s">
        <v>31</v>
      </c>
      <c r="U5892" t="s">
        <v>36</v>
      </c>
      <c r="V5892" t="s">
        <v>55</v>
      </c>
      <c r="W5892">
        <v>0.63</v>
      </c>
    </row>
    <row r="5893" spans="1:23" x14ac:dyDescent="0.3">
      <c r="A5893" t="s">
        <v>1124</v>
      </c>
      <c r="B5893" t="s">
        <v>1299</v>
      </c>
      <c r="D5893" s="1">
        <v>40011</v>
      </c>
      <c r="E5893" s="1">
        <v>40012</v>
      </c>
      <c r="F5893" s="1" t="str">
        <f t="shared" si="382"/>
        <v>July</v>
      </c>
      <c r="G5893" s="1" t="str">
        <f t="shared" si="383"/>
        <v>2009</v>
      </c>
      <c r="H5893" s="2">
        <f t="shared" si="384"/>
        <v>1</v>
      </c>
      <c r="I5893" s="2" t="b">
        <f t="shared" si="385"/>
        <v>0</v>
      </c>
      <c r="J5893" t="s">
        <v>34</v>
      </c>
      <c r="K5893">
        <v>43</v>
      </c>
      <c r="L5893">
        <v>1114.42</v>
      </c>
      <c r="M5893">
        <v>0.09</v>
      </c>
      <c r="N5893" t="s">
        <v>18</v>
      </c>
      <c r="O5893">
        <v>425.07</v>
      </c>
      <c r="P5893">
        <v>28.48</v>
      </c>
      <c r="Q5893">
        <v>1.99</v>
      </c>
      <c r="R5893" t="s">
        <v>678</v>
      </c>
      <c r="S5893" t="s">
        <v>140</v>
      </c>
      <c r="T5893" t="s">
        <v>31</v>
      </c>
      <c r="U5893" t="s">
        <v>32</v>
      </c>
      <c r="V5893" t="s">
        <v>48</v>
      </c>
      <c r="W5893">
        <v>0.4</v>
      </c>
    </row>
    <row r="5894" spans="1:23" x14ac:dyDescent="0.3">
      <c r="A5894" t="s">
        <v>1151</v>
      </c>
      <c r="B5894" t="s">
        <v>1152</v>
      </c>
      <c r="D5894" s="1">
        <v>39943</v>
      </c>
      <c r="E5894" s="1">
        <v>39945</v>
      </c>
      <c r="F5894" s="1" t="str">
        <f t="shared" si="382"/>
        <v>May</v>
      </c>
      <c r="G5894" s="1" t="str">
        <f t="shared" si="383"/>
        <v>2009</v>
      </c>
      <c r="H5894" s="2">
        <f t="shared" si="384"/>
        <v>2</v>
      </c>
      <c r="I5894" s="2" t="b">
        <f t="shared" si="385"/>
        <v>0</v>
      </c>
      <c r="J5894" t="s">
        <v>17</v>
      </c>
      <c r="K5894">
        <v>23</v>
      </c>
      <c r="L5894">
        <v>753.75</v>
      </c>
      <c r="M5894">
        <v>0.1</v>
      </c>
      <c r="N5894" t="s">
        <v>18</v>
      </c>
      <c r="O5894">
        <v>31.17</v>
      </c>
      <c r="P5894">
        <v>34.99</v>
      </c>
      <c r="Q5894">
        <v>7.73</v>
      </c>
      <c r="R5894" t="s">
        <v>678</v>
      </c>
      <c r="S5894" t="s">
        <v>140</v>
      </c>
      <c r="T5894" t="s">
        <v>42</v>
      </c>
      <c r="U5894" t="s">
        <v>22</v>
      </c>
      <c r="V5894" t="s">
        <v>60</v>
      </c>
      <c r="W5894">
        <v>0.59</v>
      </c>
    </row>
    <row r="5895" spans="1:23" x14ac:dyDescent="0.3">
      <c r="A5895" t="s">
        <v>951</v>
      </c>
      <c r="B5895" t="s">
        <v>1429</v>
      </c>
      <c r="D5895" s="1">
        <v>40552</v>
      </c>
      <c r="E5895" s="1">
        <v>40559</v>
      </c>
      <c r="F5895" s="1" t="str">
        <f t="shared" si="382"/>
        <v>January</v>
      </c>
      <c r="G5895" s="1" t="str">
        <f t="shared" si="383"/>
        <v>2011</v>
      </c>
      <c r="H5895" s="2">
        <f t="shared" si="384"/>
        <v>7</v>
      </c>
      <c r="I5895" s="2" t="b">
        <f t="shared" si="385"/>
        <v>0</v>
      </c>
      <c r="J5895" t="s">
        <v>17</v>
      </c>
      <c r="K5895">
        <v>50</v>
      </c>
      <c r="L5895">
        <v>839.07</v>
      </c>
      <c r="M5895">
        <v>0.06</v>
      </c>
      <c r="N5895" t="s">
        <v>18</v>
      </c>
      <c r="O5895">
        <v>212.73</v>
      </c>
      <c r="P5895">
        <v>16.739999999999998</v>
      </c>
      <c r="Q5895">
        <v>5.08</v>
      </c>
      <c r="R5895" t="s">
        <v>678</v>
      </c>
      <c r="S5895" t="s">
        <v>140</v>
      </c>
      <c r="T5895" t="s">
        <v>21</v>
      </c>
      <c r="U5895" t="s">
        <v>22</v>
      </c>
      <c r="V5895" t="s">
        <v>29</v>
      </c>
      <c r="W5895">
        <v>0.36</v>
      </c>
    </row>
    <row r="5896" spans="1:23" x14ac:dyDescent="0.3">
      <c r="A5896" t="s">
        <v>951</v>
      </c>
      <c r="B5896" t="s">
        <v>1429</v>
      </c>
      <c r="D5896" s="1">
        <v>40552</v>
      </c>
      <c r="E5896" s="1">
        <v>40554</v>
      </c>
      <c r="F5896" s="1" t="str">
        <f t="shared" si="382"/>
        <v>January</v>
      </c>
      <c r="G5896" s="1" t="str">
        <f t="shared" si="383"/>
        <v>2011</v>
      </c>
      <c r="H5896" s="2">
        <f t="shared" si="384"/>
        <v>2</v>
      </c>
      <c r="I5896" s="2" t="b">
        <f t="shared" si="385"/>
        <v>0</v>
      </c>
      <c r="J5896" t="s">
        <v>17</v>
      </c>
      <c r="K5896">
        <v>45</v>
      </c>
      <c r="L5896">
        <v>5643.49</v>
      </c>
      <c r="M5896">
        <v>0.05</v>
      </c>
      <c r="N5896" t="s">
        <v>25</v>
      </c>
      <c r="O5896">
        <v>-1857.06</v>
      </c>
      <c r="P5896">
        <v>122.99</v>
      </c>
      <c r="Q5896">
        <v>70.2</v>
      </c>
      <c r="R5896" t="s">
        <v>678</v>
      </c>
      <c r="S5896" t="s">
        <v>140</v>
      </c>
      <c r="T5896" t="s">
        <v>21</v>
      </c>
      <c r="U5896" t="s">
        <v>36</v>
      </c>
      <c r="V5896" t="s">
        <v>67</v>
      </c>
      <c r="W5896">
        <v>0.74</v>
      </c>
    </row>
    <row r="5897" spans="1:23" x14ac:dyDescent="0.3">
      <c r="A5897" t="s">
        <v>1037</v>
      </c>
      <c r="B5897" t="s">
        <v>944</v>
      </c>
      <c r="D5897" s="1">
        <v>40438</v>
      </c>
      <c r="E5897" s="1">
        <v>40439</v>
      </c>
      <c r="F5897" s="1" t="str">
        <f t="shared" si="382"/>
        <v>September</v>
      </c>
      <c r="G5897" s="1" t="str">
        <f t="shared" si="383"/>
        <v>2010</v>
      </c>
      <c r="H5897" s="2">
        <f t="shared" si="384"/>
        <v>1</v>
      </c>
      <c r="I5897" s="2" t="b">
        <f t="shared" si="385"/>
        <v>0</v>
      </c>
      <c r="J5897" t="s">
        <v>44</v>
      </c>
      <c r="K5897">
        <v>41</v>
      </c>
      <c r="L5897">
        <v>405.83</v>
      </c>
      <c r="M5897">
        <v>0.06</v>
      </c>
      <c r="N5897" t="s">
        <v>18</v>
      </c>
      <c r="O5897">
        <v>178.86</v>
      </c>
      <c r="P5897">
        <v>9.9</v>
      </c>
      <c r="Q5897">
        <v>1.39</v>
      </c>
      <c r="R5897" t="s">
        <v>678</v>
      </c>
      <c r="S5897" t="s">
        <v>140</v>
      </c>
      <c r="T5897" t="s">
        <v>42</v>
      </c>
      <c r="U5897" t="s">
        <v>22</v>
      </c>
      <c r="V5897" t="s">
        <v>51</v>
      </c>
      <c r="W5897">
        <v>0.37</v>
      </c>
    </row>
    <row r="5898" spans="1:23" x14ac:dyDescent="0.3">
      <c r="A5898" t="s">
        <v>1686</v>
      </c>
      <c r="B5898" t="s">
        <v>1687</v>
      </c>
      <c r="D5898" s="1">
        <v>40039</v>
      </c>
      <c r="E5898" s="1">
        <v>40040</v>
      </c>
      <c r="F5898" s="1" t="str">
        <f t="shared" si="382"/>
        <v>August</v>
      </c>
      <c r="G5898" s="1" t="str">
        <f t="shared" si="383"/>
        <v>2009</v>
      </c>
      <c r="H5898" s="2">
        <f t="shared" si="384"/>
        <v>1</v>
      </c>
      <c r="I5898" s="2" t="b">
        <f t="shared" si="385"/>
        <v>0</v>
      </c>
      <c r="J5898" t="s">
        <v>52</v>
      </c>
      <c r="K5898">
        <v>47</v>
      </c>
      <c r="L5898">
        <v>5294.48</v>
      </c>
      <c r="M5898">
        <v>0.03</v>
      </c>
      <c r="N5898" t="s">
        <v>18</v>
      </c>
      <c r="O5898">
        <v>1521.31</v>
      </c>
      <c r="P5898">
        <v>107.53</v>
      </c>
      <c r="Q5898">
        <v>5.81</v>
      </c>
      <c r="R5898" t="s">
        <v>678</v>
      </c>
      <c r="S5898" t="s">
        <v>140</v>
      </c>
      <c r="T5898" t="s">
        <v>42</v>
      </c>
      <c r="U5898" t="s">
        <v>36</v>
      </c>
      <c r="V5898" t="s">
        <v>37</v>
      </c>
      <c r="W5898">
        <v>0.65</v>
      </c>
    </row>
    <row r="5899" spans="1:23" x14ac:dyDescent="0.3">
      <c r="A5899" t="s">
        <v>1686</v>
      </c>
      <c r="B5899" t="s">
        <v>1687</v>
      </c>
      <c r="D5899" s="1">
        <v>40039</v>
      </c>
      <c r="E5899" s="1">
        <v>40041</v>
      </c>
      <c r="F5899" s="1" t="str">
        <f t="shared" si="382"/>
        <v>August</v>
      </c>
      <c r="G5899" s="1" t="str">
        <f t="shared" si="383"/>
        <v>2009</v>
      </c>
      <c r="H5899" s="2">
        <f t="shared" si="384"/>
        <v>2</v>
      </c>
      <c r="I5899" s="2" t="b">
        <f t="shared" si="385"/>
        <v>0</v>
      </c>
      <c r="J5899" t="s">
        <v>52</v>
      </c>
      <c r="K5899">
        <v>25</v>
      </c>
      <c r="L5899">
        <v>423.15</v>
      </c>
      <c r="M5899">
        <v>0.05</v>
      </c>
      <c r="N5899" t="s">
        <v>18</v>
      </c>
      <c r="O5899">
        <v>-47.28</v>
      </c>
      <c r="P5899">
        <v>16.98</v>
      </c>
      <c r="Q5899">
        <v>7.78</v>
      </c>
      <c r="R5899" t="s">
        <v>678</v>
      </c>
      <c r="S5899" t="s">
        <v>140</v>
      </c>
      <c r="T5899" t="s">
        <v>42</v>
      </c>
      <c r="U5899" t="s">
        <v>22</v>
      </c>
      <c r="V5899" t="s">
        <v>60</v>
      </c>
      <c r="W5899">
        <v>0.56999999999999995</v>
      </c>
    </row>
    <row r="5900" spans="1:23" x14ac:dyDescent="0.3">
      <c r="A5900" t="s">
        <v>1686</v>
      </c>
      <c r="B5900" t="s">
        <v>1687</v>
      </c>
      <c r="D5900" s="1">
        <v>40039</v>
      </c>
      <c r="E5900" s="1">
        <v>40041</v>
      </c>
      <c r="F5900" s="1" t="str">
        <f t="shared" si="382"/>
        <v>August</v>
      </c>
      <c r="G5900" s="1" t="str">
        <f t="shared" si="383"/>
        <v>2009</v>
      </c>
      <c r="H5900" s="2">
        <f t="shared" si="384"/>
        <v>2</v>
      </c>
      <c r="I5900" s="2" t="b">
        <f t="shared" si="385"/>
        <v>0</v>
      </c>
      <c r="J5900" t="s">
        <v>52</v>
      </c>
      <c r="K5900">
        <v>27</v>
      </c>
      <c r="L5900">
        <v>2762.857</v>
      </c>
      <c r="M5900">
        <v>0.03</v>
      </c>
      <c r="N5900" t="s">
        <v>18</v>
      </c>
      <c r="O5900">
        <v>722.24</v>
      </c>
      <c r="P5900">
        <v>115.99</v>
      </c>
      <c r="Q5900">
        <v>4.2300000000000004</v>
      </c>
      <c r="R5900" t="s">
        <v>678</v>
      </c>
      <c r="S5900" t="s">
        <v>140</v>
      </c>
      <c r="T5900" t="s">
        <v>42</v>
      </c>
      <c r="U5900" t="s">
        <v>32</v>
      </c>
      <c r="V5900" t="s">
        <v>33</v>
      </c>
      <c r="W5900">
        <v>0.56000000000000005</v>
      </c>
    </row>
    <row r="5901" spans="1:23" x14ac:dyDescent="0.3">
      <c r="A5901" t="s">
        <v>1333</v>
      </c>
      <c r="B5901" t="s">
        <v>1682</v>
      </c>
      <c r="D5901" s="1">
        <v>39987</v>
      </c>
      <c r="E5901" s="1">
        <v>39988</v>
      </c>
      <c r="F5901" s="1" t="str">
        <f t="shared" si="382"/>
        <v>June</v>
      </c>
      <c r="G5901" s="1" t="str">
        <f t="shared" si="383"/>
        <v>2009</v>
      </c>
      <c r="H5901" s="2">
        <f t="shared" si="384"/>
        <v>1</v>
      </c>
      <c r="I5901" s="2" t="b">
        <f t="shared" si="385"/>
        <v>0</v>
      </c>
      <c r="J5901" t="s">
        <v>24</v>
      </c>
      <c r="K5901">
        <v>21</v>
      </c>
      <c r="L5901">
        <v>1130.806</v>
      </c>
      <c r="M5901">
        <v>0.04</v>
      </c>
      <c r="N5901" t="s">
        <v>18</v>
      </c>
      <c r="O5901">
        <v>95.15</v>
      </c>
      <c r="P5901">
        <v>65.989999999999995</v>
      </c>
      <c r="Q5901">
        <v>4.99</v>
      </c>
      <c r="R5901" t="s">
        <v>678</v>
      </c>
      <c r="S5901" t="s">
        <v>140</v>
      </c>
      <c r="T5901" t="s">
        <v>31</v>
      </c>
      <c r="U5901" t="s">
        <v>32</v>
      </c>
      <c r="V5901" t="s">
        <v>33</v>
      </c>
      <c r="W5901">
        <v>0.56999999999999995</v>
      </c>
    </row>
    <row r="5902" spans="1:23" x14ac:dyDescent="0.3">
      <c r="A5902" t="s">
        <v>1228</v>
      </c>
      <c r="B5902" t="s">
        <v>1229</v>
      </c>
      <c r="D5902" s="1">
        <v>40669</v>
      </c>
      <c r="E5902" s="1">
        <v>40674</v>
      </c>
      <c r="F5902" s="1" t="str">
        <f t="shared" si="382"/>
        <v>May</v>
      </c>
      <c r="G5902" s="1" t="str">
        <f t="shared" si="383"/>
        <v>2011</v>
      </c>
      <c r="H5902" s="2">
        <f t="shared" si="384"/>
        <v>5</v>
      </c>
      <c r="I5902" s="2" t="b">
        <f t="shared" si="385"/>
        <v>0</v>
      </c>
      <c r="J5902" t="s">
        <v>17</v>
      </c>
      <c r="K5902">
        <v>45</v>
      </c>
      <c r="L5902">
        <v>461.05</v>
      </c>
      <c r="M5902">
        <v>0.04</v>
      </c>
      <c r="N5902" t="s">
        <v>39</v>
      </c>
      <c r="O5902">
        <v>-38.39</v>
      </c>
      <c r="P5902">
        <v>9.65</v>
      </c>
      <c r="Q5902">
        <v>6.22</v>
      </c>
      <c r="R5902" t="s">
        <v>678</v>
      </c>
      <c r="S5902" t="s">
        <v>140</v>
      </c>
      <c r="T5902" t="s">
        <v>42</v>
      </c>
      <c r="U5902" t="s">
        <v>36</v>
      </c>
      <c r="V5902" t="s">
        <v>37</v>
      </c>
      <c r="W5902">
        <v>0.55000000000000004</v>
      </c>
    </row>
    <row r="5903" spans="1:23" x14ac:dyDescent="0.3">
      <c r="A5903" t="s">
        <v>1155</v>
      </c>
      <c r="B5903" t="s">
        <v>1156</v>
      </c>
      <c r="D5903" s="1">
        <v>40060</v>
      </c>
      <c r="E5903" s="1">
        <v>40062</v>
      </c>
      <c r="F5903" s="1" t="str">
        <f t="shared" si="382"/>
        <v>September</v>
      </c>
      <c r="G5903" s="1" t="str">
        <f t="shared" si="383"/>
        <v>2009</v>
      </c>
      <c r="H5903" s="2">
        <f t="shared" si="384"/>
        <v>2</v>
      </c>
      <c r="I5903" s="2" t="b">
        <f t="shared" si="385"/>
        <v>0</v>
      </c>
      <c r="J5903" t="s">
        <v>34</v>
      </c>
      <c r="K5903">
        <v>43</v>
      </c>
      <c r="L5903">
        <v>9501.6239999999998</v>
      </c>
      <c r="M5903">
        <v>7.0000000000000007E-2</v>
      </c>
      <c r="N5903" t="s">
        <v>25</v>
      </c>
      <c r="O5903">
        <v>-686.45</v>
      </c>
      <c r="P5903">
        <v>286.85000000000002</v>
      </c>
      <c r="Q5903">
        <v>61.76</v>
      </c>
      <c r="R5903" t="s">
        <v>678</v>
      </c>
      <c r="S5903" t="s">
        <v>140</v>
      </c>
      <c r="T5903" t="s">
        <v>31</v>
      </c>
      <c r="U5903" t="s">
        <v>36</v>
      </c>
      <c r="V5903" t="s">
        <v>55</v>
      </c>
      <c r="W5903">
        <v>0.78</v>
      </c>
    </row>
    <row r="5904" spans="1:23" x14ac:dyDescent="0.3">
      <c r="A5904" t="s">
        <v>1101</v>
      </c>
      <c r="B5904" t="s">
        <v>1684</v>
      </c>
      <c r="D5904" s="1">
        <v>41107</v>
      </c>
      <c r="E5904" s="1">
        <v>41107</v>
      </c>
      <c r="F5904" s="1" t="str">
        <f t="shared" si="382"/>
        <v>July</v>
      </c>
      <c r="G5904" s="1" t="str">
        <f t="shared" si="383"/>
        <v>2012</v>
      </c>
      <c r="H5904" s="2">
        <f t="shared" si="384"/>
        <v>0</v>
      </c>
      <c r="I5904" s="2" t="str">
        <f t="shared" si="385"/>
        <v>FREE DELIVERY</v>
      </c>
      <c r="J5904" t="s">
        <v>52</v>
      </c>
      <c r="K5904">
        <v>21</v>
      </c>
      <c r="L5904">
        <v>205.32</v>
      </c>
      <c r="M5904">
        <v>0.08</v>
      </c>
      <c r="N5904" t="s">
        <v>39</v>
      </c>
      <c r="O5904">
        <v>37.299999999999997</v>
      </c>
      <c r="P5904">
        <v>10.01</v>
      </c>
      <c r="Q5904">
        <v>1.99</v>
      </c>
      <c r="R5904" t="s">
        <v>678</v>
      </c>
      <c r="S5904" t="s">
        <v>140</v>
      </c>
      <c r="T5904" t="s">
        <v>31</v>
      </c>
      <c r="U5904" t="s">
        <v>32</v>
      </c>
      <c r="V5904" t="s">
        <v>48</v>
      </c>
      <c r="W5904">
        <v>0.41</v>
      </c>
    </row>
    <row r="5905" spans="1:23" x14ac:dyDescent="0.3">
      <c r="A5905" t="s">
        <v>1101</v>
      </c>
      <c r="B5905" t="s">
        <v>1684</v>
      </c>
      <c r="D5905" s="1">
        <v>41107</v>
      </c>
      <c r="E5905" s="1">
        <v>41108</v>
      </c>
      <c r="F5905" s="1" t="str">
        <f t="shared" si="382"/>
        <v>July</v>
      </c>
      <c r="G5905" s="1" t="str">
        <f t="shared" si="383"/>
        <v>2012</v>
      </c>
      <c r="H5905" s="2">
        <f t="shared" si="384"/>
        <v>1</v>
      </c>
      <c r="I5905" s="2" t="b">
        <f t="shared" si="385"/>
        <v>0</v>
      </c>
      <c r="J5905" t="s">
        <v>52</v>
      </c>
      <c r="K5905">
        <v>47</v>
      </c>
      <c r="L5905">
        <v>807.6</v>
      </c>
      <c r="M5905">
        <v>0</v>
      </c>
      <c r="N5905" t="s">
        <v>18</v>
      </c>
      <c r="O5905">
        <v>214.3</v>
      </c>
      <c r="P5905">
        <v>16.739999999999998</v>
      </c>
      <c r="Q5905">
        <v>5.08</v>
      </c>
      <c r="R5905" t="s">
        <v>678</v>
      </c>
      <c r="S5905" t="s">
        <v>140</v>
      </c>
      <c r="T5905" t="s">
        <v>31</v>
      </c>
      <c r="U5905" t="s">
        <v>22</v>
      </c>
      <c r="V5905" t="s">
        <v>29</v>
      </c>
      <c r="W5905">
        <v>0.36</v>
      </c>
    </row>
    <row r="5906" spans="1:23" x14ac:dyDescent="0.3">
      <c r="A5906" t="s">
        <v>1101</v>
      </c>
      <c r="B5906" t="s">
        <v>1684</v>
      </c>
      <c r="D5906" s="1">
        <v>41107</v>
      </c>
      <c r="E5906" s="1">
        <v>41109</v>
      </c>
      <c r="F5906" s="1" t="str">
        <f t="shared" si="382"/>
        <v>July</v>
      </c>
      <c r="G5906" s="1" t="str">
        <f t="shared" si="383"/>
        <v>2012</v>
      </c>
      <c r="H5906" s="2">
        <f t="shared" si="384"/>
        <v>2</v>
      </c>
      <c r="I5906" s="2" t="b">
        <f t="shared" si="385"/>
        <v>0</v>
      </c>
      <c r="J5906" t="s">
        <v>52</v>
      </c>
      <c r="K5906">
        <v>11</v>
      </c>
      <c r="L5906">
        <v>694.17</v>
      </c>
      <c r="M5906">
        <v>0</v>
      </c>
      <c r="N5906" t="s">
        <v>18</v>
      </c>
      <c r="O5906">
        <v>174.22</v>
      </c>
      <c r="P5906">
        <v>59.78</v>
      </c>
      <c r="Q5906">
        <v>10.29</v>
      </c>
      <c r="R5906" t="s">
        <v>678</v>
      </c>
      <c r="S5906" t="s">
        <v>140</v>
      </c>
      <c r="T5906" t="s">
        <v>31</v>
      </c>
      <c r="U5906" t="s">
        <v>22</v>
      </c>
      <c r="V5906" t="s">
        <v>29</v>
      </c>
      <c r="W5906">
        <v>0.39</v>
      </c>
    </row>
    <row r="5907" spans="1:23" x14ac:dyDescent="0.3">
      <c r="A5907" t="s">
        <v>1009</v>
      </c>
      <c r="B5907" t="s">
        <v>954</v>
      </c>
      <c r="D5907" s="1">
        <v>39942</v>
      </c>
      <c r="E5907" s="1">
        <v>39942</v>
      </c>
      <c r="F5907" s="1" t="str">
        <f t="shared" si="382"/>
        <v>May</v>
      </c>
      <c r="G5907" s="1" t="str">
        <f t="shared" si="383"/>
        <v>2009</v>
      </c>
      <c r="H5907" s="2">
        <f t="shared" si="384"/>
        <v>0</v>
      </c>
      <c r="I5907" s="2" t="str">
        <f t="shared" si="385"/>
        <v>FREE DELIVERY</v>
      </c>
      <c r="J5907" t="s">
        <v>24</v>
      </c>
      <c r="K5907">
        <v>41</v>
      </c>
      <c r="L5907">
        <v>257.66000000000003</v>
      </c>
      <c r="M5907">
        <v>0.05</v>
      </c>
      <c r="N5907" t="s">
        <v>18</v>
      </c>
      <c r="O5907">
        <v>-69.23</v>
      </c>
      <c r="P5907">
        <v>6.48</v>
      </c>
      <c r="Q5907">
        <v>2.74</v>
      </c>
      <c r="R5907" t="s">
        <v>678</v>
      </c>
      <c r="S5907" t="s">
        <v>140</v>
      </c>
      <c r="T5907" t="s">
        <v>31</v>
      </c>
      <c r="U5907" t="s">
        <v>32</v>
      </c>
      <c r="V5907" t="s">
        <v>48</v>
      </c>
      <c r="W5907">
        <v>0.71</v>
      </c>
    </row>
    <row r="5908" spans="1:23" x14ac:dyDescent="0.3">
      <c r="A5908" t="s">
        <v>1009</v>
      </c>
      <c r="B5908" t="s">
        <v>954</v>
      </c>
      <c r="D5908" s="1">
        <v>39942</v>
      </c>
      <c r="E5908" s="1">
        <v>39943</v>
      </c>
      <c r="F5908" s="1" t="str">
        <f t="shared" si="382"/>
        <v>May</v>
      </c>
      <c r="G5908" s="1" t="str">
        <f t="shared" si="383"/>
        <v>2009</v>
      </c>
      <c r="H5908" s="2">
        <f t="shared" si="384"/>
        <v>1</v>
      </c>
      <c r="I5908" s="2" t="b">
        <f t="shared" si="385"/>
        <v>0</v>
      </c>
      <c r="J5908" t="s">
        <v>24</v>
      </c>
      <c r="K5908">
        <v>18</v>
      </c>
      <c r="L5908">
        <v>211.4</v>
      </c>
      <c r="M5908">
        <v>0.09</v>
      </c>
      <c r="N5908" t="s">
        <v>18</v>
      </c>
      <c r="O5908">
        <v>91.63</v>
      </c>
      <c r="P5908">
        <v>12.53</v>
      </c>
      <c r="Q5908">
        <v>0.5</v>
      </c>
      <c r="R5908" t="s">
        <v>678</v>
      </c>
      <c r="S5908" t="s">
        <v>140</v>
      </c>
      <c r="T5908" t="s">
        <v>31</v>
      </c>
      <c r="U5908" t="s">
        <v>22</v>
      </c>
      <c r="V5908" t="s">
        <v>57</v>
      </c>
      <c r="W5908">
        <v>0.38</v>
      </c>
    </row>
    <row r="5909" spans="1:23" x14ac:dyDescent="0.3">
      <c r="A5909" t="s">
        <v>1009</v>
      </c>
      <c r="B5909" t="s">
        <v>954</v>
      </c>
      <c r="D5909" s="1">
        <v>39942</v>
      </c>
      <c r="E5909" s="1">
        <v>39943</v>
      </c>
      <c r="F5909" s="1" t="str">
        <f t="shared" si="382"/>
        <v>May</v>
      </c>
      <c r="G5909" s="1" t="str">
        <f t="shared" si="383"/>
        <v>2009</v>
      </c>
      <c r="H5909" s="2">
        <f t="shared" si="384"/>
        <v>1</v>
      </c>
      <c r="I5909" s="2" t="b">
        <f t="shared" si="385"/>
        <v>0</v>
      </c>
      <c r="J5909" t="s">
        <v>24</v>
      </c>
      <c r="K5909">
        <v>44</v>
      </c>
      <c r="L5909">
        <v>287.22000000000003</v>
      </c>
      <c r="M5909">
        <v>0.06</v>
      </c>
      <c r="N5909" t="s">
        <v>18</v>
      </c>
      <c r="O5909">
        <v>-72.930000000000007</v>
      </c>
      <c r="P5909">
        <v>6.68</v>
      </c>
      <c r="Q5909">
        <v>5.41</v>
      </c>
      <c r="R5909" t="s">
        <v>678</v>
      </c>
      <c r="S5909" t="s">
        <v>140</v>
      </c>
      <c r="T5909" t="s">
        <v>31</v>
      </c>
      <c r="U5909" t="s">
        <v>22</v>
      </c>
      <c r="V5909" t="s">
        <v>43</v>
      </c>
      <c r="W5909">
        <v>0.37</v>
      </c>
    </row>
    <row r="5910" spans="1:23" x14ac:dyDescent="0.3">
      <c r="A5910" t="s">
        <v>1009</v>
      </c>
      <c r="B5910" t="s">
        <v>954</v>
      </c>
      <c r="D5910" s="1">
        <v>39942</v>
      </c>
      <c r="E5910" s="1">
        <v>39944</v>
      </c>
      <c r="F5910" s="1" t="str">
        <f t="shared" si="382"/>
        <v>May</v>
      </c>
      <c r="G5910" s="1" t="str">
        <f t="shared" si="383"/>
        <v>2009</v>
      </c>
      <c r="H5910" s="2">
        <f t="shared" si="384"/>
        <v>2</v>
      </c>
      <c r="I5910" s="2" t="b">
        <f t="shared" si="385"/>
        <v>0</v>
      </c>
      <c r="J5910" t="s">
        <v>24</v>
      </c>
      <c r="K5910">
        <v>22</v>
      </c>
      <c r="L5910">
        <v>1148.0355</v>
      </c>
      <c r="M5910">
        <v>0.08</v>
      </c>
      <c r="N5910" t="s">
        <v>39</v>
      </c>
      <c r="O5910">
        <v>21.98</v>
      </c>
      <c r="P5910">
        <v>65.989999999999995</v>
      </c>
      <c r="Q5910">
        <v>8.99</v>
      </c>
      <c r="R5910" t="s">
        <v>678</v>
      </c>
      <c r="S5910" t="s">
        <v>140</v>
      </c>
      <c r="T5910" t="s">
        <v>31</v>
      </c>
      <c r="U5910" t="s">
        <v>32</v>
      </c>
      <c r="V5910" t="s">
        <v>33</v>
      </c>
      <c r="W5910">
        <v>0.55000000000000004</v>
      </c>
    </row>
    <row r="5911" spans="1:23" x14ac:dyDescent="0.3">
      <c r="A5911" t="s">
        <v>1146</v>
      </c>
      <c r="B5911" t="s">
        <v>1683</v>
      </c>
      <c r="D5911" s="1">
        <v>40664</v>
      </c>
      <c r="E5911" s="1">
        <v>40666</v>
      </c>
      <c r="F5911" s="1" t="str">
        <f t="shared" si="382"/>
        <v>May</v>
      </c>
      <c r="G5911" s="1" t="str">
        <f t="shared" si="383"/>
        <v>2011</v>
      </c>
      <c r="H5911" s="2">
        <f t="shared" si="384"/>
        <v>2</v>
      </c>
      <c r="I5911" s="2" t="b">
        <f t="shared" si="385"/>
        <v>0</v>
      </c>
      <c r="J5911" t="s">
        <v>34</v>
      </c>
      <c r="K5911">
        <v>29</v>
      </c>
      <c r="L5911">
        <v>2770.79</v>
      </c>
      <c r="M5911">
        <v>0.02</v>
      </c>
      <c r="N5911" t="s">
        <v>25</v>
      </c>
      <c r="O5911">
        <v>109.39</v>
      </c>
      <c r="P5911">
        <v>90.98</v>
      </c>
      <c r="Q5911">
        <v>30</v>
      </c>
      <c r="R5911" t="s">
        <v>678</v>
      </c>
      <c r="S5911" t="s">
        <v>140</v>
      </c>
      <c r="T5911" t="s">
        <v>31</v>
      </c>
      <c r="U5911" t="s">
        <v>36</v>
      </c>
      <c r="V5911" t="s">
        <v>67</v>
      </c>
      <c r="W5911">
        <v>0.61</v>
      </c>
    </row>
    <row r="5912" spans="1:23" x14ac:dyDescent="0.3">
      <c r="A5912" t="s">
        <v>1151</v>
      </c>
      <c r="B5912" t="s">
        <v>1152</v>
      </c>
      <c r="D5912" s="1">
        <v>41074</v>
      </c>
      <c r="E5912" s="1">
        <v>41076</v>
      </c>
      <c r="F5912" s="1" t="str">
        <f t="shared" si="382"/>
        <v>June</v>
      </c>
      <c r="G5912" s="1" t="str">
        <f t="shared" si="383"/>
        <v>2012</v>
      </c>
      <c r="H5912" s="2">
        <f t="shared" si="384"/>
        <v>2</v>
      </c>
      <c r="I5912" s="2" t="b">
        <f t="shared" si="385"/>
        <v>0</v>
      </c>
      <c r="J5912" t="s">
        <v>44</v>
      </c>
      <c r="K5912">
        <v>47</v>
      </c>
      <c r="L5912">
        <v>5301.2</v>
      </c>
      <c r="M5912">
        <v>0.01</v>
      </c>
      <c r="N5912" t="s">
        <v>18</v>
      </c>
      <c r="O5912">
        <v>1126.72</v>
      </c>
      <c r="P5912">
        <v>105.29</v>
      </c>
      <c r="Q5912">
        <v>10.119999999999999</v>
      </c>
      <c r="R5912" t="s">
        <v>678</v>
      </c>
      <c r="S5912" t="s">
        <v>140</v>
      </c>
      <c r="T5912" t="s">
        <v>31</v>
      </c>
      <c r="U5912" t="s">
        <v>36</v>
      </c>
      <c r="V5912" t="s">
        <v>37</v>
      </c>
      <c r="W5912">
        <v>0.79</v>
      </c>
    </row>
    <row r="5913" spans="1:23" x14ac:dyDescent="0.3">
      <c r="A5913" t="s">
        <v>1151</v>
      </c>
      <c r="B5913" t="s">
        <v>1152</v>
      </c>
      <c r="D5913" s="1">
        <v>41074</v>
      </c>
      <c r="E5913" s="1">
        <v>41074</v>
      </c>
      <c r="F5913" s="1" t="str">
        <f t="shared" si="382"/>
        <v>June</v>
      </c>
      <c r="G5913" s="1" t="str">
        <f t="shared" si="383"/>
        <v>2012</v>
      </c>
      <c r="H5913" s="2">
        <f t="shared" si="384"/>
        <v>0</v>
      </c>
      <c r="I5913" s="2" t="str">
        <f t="shared" si="385"/>
        <v>FREE DELIVERY</v>
      </c>
      <c r="J5913" t="s">
        <v>44</v>
      </c>
      <c r="K5913">
        <v>12</v>
      </c>
      <c r="L5913">
        <v>418.44</v>
      </c>
      <c r="M5913">
        <v>0.05</v>
      </c>
      <c r="N5913" t="s">
        <v>25</v>
      </c>
      <c r="O5913">
        <v>-407.17</v>
      </c>
      <c r="P5913">
        <v>31.76</v>
      </c>
      <c r="Q5913">
        <v>45.51</v>
      </c>
      <c r="R5913" t="s">
        <v>678</v>
      </c>
      <c r="S5913" t="s">
        <v>140</v>
      </c>
      <c r="T5913" t="s">
        <v>31</v>
      </c>
      <c r="U5913" t="s">
        <v>36</v>
      </c>
      <c r="V5913" t="s">
        <v>55</v>
      </c>
      <c r="W5913">
        <v>0.65</v>
      </c>
    </row>
    <row r="5914" spans="1:23" x14ac:dyDescent="0.3">
      <c r="A5914" t="s">
        <v>1146</v>
      </c>
      <c r="B5914" t="s">
        <v>1683</v>
      </c>
      <c r="D5914" s="1">
        <v>40580</v>
      </c>
      <c r="E5914" s="1">
        <v>40580</v>
      </c>
      <c r="F5914" s="1" t="str">
        <f t="shared" si="382"/>
        <v>February</v>
      </c>
      <c r="G5914" s="1" t="str">
        <f t="shared" si="383"/>
        <v>2011</v>
      </c>
      <c r="H5914" s="2">
        <f t="shared" si="384"/>
        <v>0</v>
      </c>
      <c r="I5914" s="2" t="str">
        <f t="shared" si="385"/>
        <v>FREE DELIVERY</v>
      </c>
      <c r="J5914" t="s">
        <v>24</v>
      </c>
      <c r="K5914">
        <v>3</v>
      </c>
      <c r="L5914">
        <v>21.01</v>
      </c>
      <c r="M5914">
        <v>0</v>
      </c>
      <c r="N5914" t="s">
        <v>18</v>
      </c>
      <c r="O5914">
        <v>-9.69</v>
      </c>
      <c r="P5914">
        <v>4.9800000000000004</v>
      </c>
      <c r="Q5914">
        <v>5.0199999999999996</v>
      </c>
      <c r="R5914" t="s">
        <v>678</v>
      </c>
      <c r="S5914" t="s">
        <v>140</v>
      </c>
      <c r="T5914" t="s">
        <v>31</v>
      </c>
      <c r="U5914" t="s">
        <v>22</v>
      </c>
      <c r="V5914" t="s">
        <v>43</v>
      </c>
      <c r="W5914">
        <v>0.38</v>
      </c>
    </row>
    <row r="5915" spans="1:23" x14ac:dyDescent="0.3">
      <c r="A5915" t="s">
        <v>1146</v>
      </c>
      <c r="B5915" t="s">
        <v>1683</v>
      </c>
      <c r="D5915" s="1">
        <v>40580</v>
      </c>
      <c r="E5915" s="1">
        <v>40582</v>
      </c>
      <c r="F5915" s="1" t="str">
        <f t="shared" si="382"/>
        <v>February</v>
      </c>
      <c r="G5915" s="1" t="str">
        <f t="shared" si="383"/>
        <v>2011</v>
      </c>
      <c r="H5915" s="2">
        <f t="shared" si="384"/>
        <v>2</v>
      </c>
      <c r="I5915" s="2" t="b">
        <f t="shared" si="385"/>
        <v>0</v>
      </c>
      <c r="J5915" t="s">
        <v>24</v>
      </c>
      <c r="K5915">
        <v>1</v>
      </c>
      <c r="L5915">
        <v>3457.99</v>
      </c>
      <c r="M5915">
        <v>0.05</v>
      </c>
      <c r="N5915" t="s">
        <v>18</v>
      </c>
      <c r="O5915">
        <v>-11861.46</v>
      </c>
      <c r="P5915">
        <v>3499.99</v>
      </c>
      <c r="Q5915">
        <v>24.49</v>
      </c>
      <c r="R5915" t="s">
        <v>678</v>
      </c>
      <c r="S5915" t="s">
        <v>140</v>
      </c>
      <c r="T5915" t="s">
        <v>31</v>
      </c>
      <c r="U5915" t="s">
        <v>32</v>
      </c>
      <c r="V5915" t="s">
        <v>62</v>
      </c>
      <c r="W5915">
        <v>0.37</v>
      </c>
    </row>
    <row r="5916" spans="1:23" x14ac:dyDescent="0.3">
      <c r="A5916" t="s">
        <v>1228</v>
      </c>
      <c r="B5916" t="s">
        <v>1229</v>
      </c>
      <c r="D5916" s="1">
        <v>40618</v>
      </c>
      <c r="E5916" s="1">
        <v>40620</v>
      </c>
      <c r="F5916" s="1" t="str">
        <f t="shared" si="382"/>
        <v>March</v>
      </c>
      <c r="G5916" s="1" t="str">
        <f t="shared" si="383"/>
        <v>2011</v>
      </c>
      <c r="H5916" s="2">
        <f t="shared" si="384"/>
        <v>2</v>
      </c>
      <c r="I5916" s="2" t="b">
        <f t="shared" si="385"/>
        <v>0</v>
      </c>
      <c r="J5916" t="s">
        <v>34</v>
      </c>
      <c r="K5916">
        <v>14</v>
      </c>
      <c r="L5916">
        <v>270.25</v>
      </c>
      <c r="M5916">
        <v>0.02</v>
      </c>
      <c r="N5916" t="s">
        <v>18</v>
      </c>
      <c r="O5916">
        <v>100.9</v>
      </c>
      <c r="P5916">
        <v>18.940000000000001</v>
      </c>
      <c r="Q5916">
        <v>1.49</v>
      </c>
      <c r="R5916" t="s">
        <v>678</v>
      </c>
      <c r="S5916" t="s">
        <v>140</v>
      </c>
      <c r="T5916" t="s">
        <v>42</v>
      </c>
      <c r="U5916" t="s">
        <v>22</v>
      </c>
      <c r="V5916" t="s">
        <v>29</v>
      </c>
      <c r="W5916">
        <v>0.35</v>
      </c>
    </row>
    <row r="5917" spans="1:23" x14ac:dyDescent="0.3">
      <c r="A5917" t="s">
        <v>1101</v>
      </c>
      <c r="B5917" t="s">
        <v>1684</v>
      </c>
      <c r="D5917" s="1">
        <v>41195</v>
      </c>
      <c r="E5917" s="1">
        <v>41195</v>
      </c>
      <c r="F5917" s="1" t="str">
        <f t="shared" si="382"/>
        <v>October</v>
      </c>
      <c r="G5917" s="1" t="str">
        <f t="shared" si="383"/>
        <v>2012</v>
      </c>
      <c r="H5917" s="2">
        <f t="shared" si="384"/>
        <v>0</v>
      </c>
      <c r="I5917" s="2" t="str">
        <f t="shared" si="385"/>
        <v>FREE DELIVERY</v>
      </c>
      <c r="J5917" t="s">
        <v>17</v>
      </c>
      <c r="K5917">
        <v>36</v>
      </c>
      <c r="L5917">
        <v>1152.6300000000001</v>
      </c>
      <c r="M5917">
        <v>0.03</v>
      </c>
      <c r="N5917" t="s">
        <v>18</v>
      </c>
      <c r="O5917">
        <v>389.4</v>
      </c>
      <c r="P5917">
        <v>32.479999999999997</v>
      </c>
      <c r="Q5917">
        <v>7.09</v>
      </c>
      <c r="R5917" t="s">
        <v>678</v>
      </c>
      <c r="S5917" t="s">
        <v>140</v>
      </c>
      <c r="T5917" t="s">
        <v>21</v>
      </c>
      <c r="U5917" t="s">
        <v>36</v>
      </c>
      <c r="V5917" t="s">
        <v>37</v>
      </c>
      <c r="W5917">
        <v>0.49</v>
      </c>
    </row>
    <row r="5918" spans="1:23" x14ac:dyDescent="0.3">
      <c r="A5918" t="s">
        <v>1101</v>
      </c>
      <c r="B5918" t="s">
        <v>1684</v>
      </c>
      <c r="D5918" s="1">
        <v>41195</v>
      </c>
      <c r="E5918" s="1">
        <v>41197</v>
      </c>
      <c r="F5918" s="1" t="str">
        <f t="shared" si="382"/>
        <v>October</v>
      </c>
      <c r="G5918" s="1" t="str">
        <f t="shared" si="383"/>
        <v>2012</v>
      </c>
      <c r="H5918" s="2">
        <f t="shared" si="384"/>
        <v>2</v>
      </c>
      <c r="I5918" s="2" t="b">
        <f t="shared" si="385"/>
        <v>0</v>
      </c>
      <c r="J5918" t="s">
        <v>17</v>
      </c>
      <c r="K5918">
        <v>4</v>
      </c>
      <c r="L5918">
        <v>7.56</v>
      </c>
      <c r="M5918">
        <v>0.1</v>
      </c>
      <c r="N5918" t="s">
        <v>18</v>
      </c>
      <c r="O5918">
        <v>-5.53</v>
      </c>
      <c r="P5918">
        <v>1.89</v>
      </c>
      <c r="Q5918">
        <v>0.76</v>
      </c>
      <c r="R5918" t="s">
        <v>678</v>
      </c>
      <c r="S5918" t="s">
        <v>140</v>
      </c>
      <c r="T5918" t="s">
        <v>21</v>
      </c>
      <c r="U5918" t="s">
        <v>22</v>
      </c>
      <c r="V5918" t="s">
        <v>46</v>
      </c>
      <c r="W5918">
        <v>0.83</v>
      </c>
    </row>
    <row r="5919" spans="1:23" x14ac:dyDescent="0.3">
      <c r="A5919" t="s">
        <v>1333</v>
      </c>
      <c r="B5919" t="s">
        <v>1682</v>
      </c>
      <c r="D5919" s="1">
        <v>41166</v>
      </c>
      <c r="E5919" s="1">
        <v>41167</v>
      </c>
      <c r="F5919" s="1" t="str">
        <f t="shared" si="382"/>
        <v>September</v>
      </c>
      <c r="G5919" s="1" t="str">
        <f t="shared" si="383"/>
        <v>2012</v>
      </c>
      <c r="H5919" s="2">
        <f t="shared" si="384"/>
        <v>1</v>
      </c>
      <c r="I5919" s="2" t="b">
        <f t="shared" si="385"/>
        <v>0</v>
      </c>
      <c r="J5919" t="s">
        <v>24</v>
      </c>
      <c r="K5919">
        <v>40</v>
      </c>
      <c r="L5919">
        <v>1710.65</v>
      </c>
      <c r="M5919">
        <v>0.01</v>
      </c>
      <c r="N5919" t="s">
        <v>18</v>
      </c>
      <c r="O5919">
        <v>782.01</v>
      </c>
      <c r="P5919">
        <v>41.94</v>
      </c>
      <c r="Q5919">
        <v>2.99</v>
      </c>
      <c r="R5919" t="s">
        <v>678</v>
      </c>
      <c r="S5919" t="s">
        <v>140</v>
      </c>
      <c r="T5919" t="s">
        <v>31</v>
      </c>
      <c r="U5919" t="s">
        <v>22</v>
      </c>
      <c r="V5919" t="s">
        <v>29</v>
      </c>
      <c r="W5919">
        <v>0.35</v>
      </c>
    </row>
    <row r="5920" spans="1:23" x14ac:dyDescent="0.3">
      <c r="A5920" t="s">
        <v>1094</v>
      </c>
      <c r="B5920" t="s">
        <v>1358</v>
      </c>
      <c r="D5920" s="1">
        <v>40246</v>
      </c>
      <c r="E5920" s="1">
        <v>40248</v>
      </c>
      <c r="F5920" s="1" t="str">
        <f t="shared" si="382"/>
        <v>March</v>
      </c>
      <c r="G5920" s="1" t="str">
        <f t="shared" si="383"/>
        <v>2010</v>
      </c>
      <c r="H5920" s="2">
        <f t="shared" si="384"/>
        <v>2</v>
      </c>
      <c r="I5920" s="2" t="b">
        <f t="shared" si="385"/>
        <v>0</v>
      </c>
      <c r="J5920" t="s">
        <v>24</v>
      </c>
      <c r="K5920">
        <v>11</v>
      </c>
      <c r="L5920">
        <v>85.62</v>
      </c>
      <c r="M5920">
        <v>7.0000000000000007E-2</v>
      </c>
      <c r="N5920" t="s">
        <v>18</v>
      </c>
      <c r="O5920">
        <v>-81.22</v>
      </c>
      <c r="P5920">
        <v>7.28</v>
      </c>
      <c r="Q5920">
        <v>11.15</v>
      </c>
      <c r="R5920" t="s">
        <v>678</v>
      </c>
      <c r="S5920" t="s">
        <v>140</v>
      </c>
      <c r="T5920" t="s">
        <v>27</v>
      </c>
      <c r="U5920" t="s">
        <v>22</v>
      </c>
      <c r="V5920" t="s">
        <v>43</v>
      </c>
      <c r="W5920">
        <v>0.37</v>
      </c>
    </row>
    <row r="5921" spans="1:23" x14ac:dyDescent="0.3">
      <c r="A5921" t="s">
        <v>1009</v>
      </c>
      <c r="B5921" t="s">
        <v>954</v>
      </c>
      <c r="D5921" s="1">
        <v>40587</v>
      </c>
      <c r="E5921" s="1">
        <v>40588</v>
      </c>
      <c r="F5921" s="1" t="str">
        <f t="shared" si="382"/>
        <v>February</v>
      </c>
      <c r="G5921" s="1" t="str">
        <f t="shared" si="383"/>
        <v>2011</v>
      </c>
      <c r="H5921" s="2">
        <f t="shared" si="384"/>
        <v>1</v>
      </c>
      <c r="I5921" s="2" t="b">
        <f t="shared" si="385"/>
        <v>0</v>
      </c>
      <c r="J5921" t="s">
        <v>34</v>
      </c>
      <c r="K5921">
        <v>19</v>
      </c>
      <c r="L5921">
        <v>5441.06</v>
      </c>
      <c r="M5921">
        <v>0.06</v>
      </c>
      <c r="N5921" t="s">
        <v>25</v>
      </c>
      <c r="O5921">
        <v>-557.20000000000005</v>
      </c>
      <c r="P5921">
        <v>286.85000000000002</v>
      </c>
      <c r="Q5921">
        <v>61.76</v>
      </c>
      <c r="R5921" t="s">
        <v>678</v>
      </c>
      <c r="S5921" t="s">
        <v>140</v>
      </c>
      <c r="T5921" t="s">
        <v>31</v>
      </c>
      <c r="U5921" t="s">
        <v>36</v>
      </c>
      <c r="V5921" t="s">
        <v>55</v>
      </c>
      <c r="W5921">
        <v>0.78</v>
      </c>
    </row>
    <row r="5922" spans="1:23" x14ac:dyDescent="0.3">
      <c r="A5922" t="s">
        <v>1009</v>
      </c>
      <c r="B5922" t="s">
        <v>954</v>
      </c>
      <c r="D5922" s="1">
        <v>40293</v>
      </c>
      <c r="E5922" s="1">
        <v>40294</v>
      </c>
      <c r="F5922" s="1" t="str">
        <f t="shared" si="382"/>
        <v>April</v>
      </c>
      <c r="G5922" s="1" t="str">
        <f t="shared" si="383"/>
        <v>2010</v>
      </c>
      <c r="H5922" s="2">
        <f t="shared" si="384"/>
        <v>1</v>
      </c>
      <c r="I5922" s="2" t="b">
        <f t="shared" si="385"/>
        <v>0</v>
      </c>
      <c r="J5922" t="s">
        <v>34</v>
      </c>
      <c r="K5922">
        <v>40</v>
      </c>
      <c r="L5922">
        <v>70.45</v>
      </c>
      <c r="M5922">
        <v>0.1</v>
      </c>
      <c r="N5922" t="s">
        <v>18</v>
      </c>
      <c r="O5922">
        <v>-2.31</v>
      </c>
      <c r="P5922">
        <v>1.82</v>
      </c>
      <c r="Q5922">
        <v>1</v>
      </c>
      <c r="R5922" t="s">
        <v>678</v>
      </c>
      <c r="S5922" t="s">
        <v>140</v>
      </c>
      <c r="T5922" t="s">
        <v>31</v>
      </c>
      <c r="U5922" t="s">
        <v>22</v>
      </c>
      <c r="V5922" t="s">
        <v>60</v>
      </c>
      <c r="W5922">
        <v>0.4</v>
      </c>
    </row>
    <row r="5923" spans="1:23" x14ac:dyDescent="0.3">
      <c r="A5923" t="s">
        <v>1155</v>
      </c>
      <c r="B5923" t="s">
        <v>1156</v>
      </c>
      <c r="D5923" s="1">
        <v>40165</v>
      </c>
      <c r="E5923" s="1">
        <v>40166</v>
      </c>
      <c r="F5923" s="1" t="str">
        <f t="shared" si="382"/>
        <v>December</v>
      </c>
      <c r="G5923" s="1" t="str">
        <f t="shared" si="383"/>
        <v>2009</v>
      </c>
      <c r="H5923" s="2">
        <f t="shared" si="384"/>
        <v>1</v>
      </c>
      <c r="I5923" s="2" t="b">
        <f t="shared" si="385"/>
        <v>0</v>
      </c>
      <c r="J5923" t="s">
        <v>52</v>
      </c>
      <c r="K5923">
        <v>8</v>
      </c>
      <c r="L5923">
        <v>129.18</v>
      </c>
      <c r="M5923">
        <v>0.04</v>
      </c>
      <c r="N5923" t="s">
        <v>18</v>
      </c>
      <c r="O5923">
        <v>-30.02</v>
      </c>
      <c r="P5923">
        <v>15.98</v>
      </c>
      <c r="Q5923">
        <v>4</v>
      </c>
      <c r="R5923" t="s">
        <v>678</v>
      </c>
      <c r="S5923" t="s">
        <v>140</v>
      </c>
      <c r="T5923" t="s">
        <v>31</v>
      </c>
      <c r="U5923" t="s">
        <v>32</v>
      </c>
      <c r="V5923" t="s">
        <v>48</v>
      </c>
      <c r="W5923">
        <v>0.37</v>
      </c>
    </row>
    <row r="5924" spans="1:23" x14ac:dyDescent="0.3">
      <c r="A5924" t="s">
        <v>1155</v>
      </c>
      <c r="B5924" t="s">
        <v>1156</v>
      </c>
      <c r="D5924" s="1">
        <v>40165</v>
      </c>
      <c r="E5924" s="1">
        <v>40167</v>
      </c>
      <c r="F5924" s="1" t="str">
        <f t="shared" si="382"/>
        <v>December</v>
      </c>
      <c r="G5924" s="1" t="str">
        <f t="shared" si="383"/>
        <v>2009</v>
      </c>
      <c r="H5924" s="2">
        <f t="shared" si="384"/>
        <v>2</v>
      </c>
      <c r="I5924" s="2" t="b">
        <f t="shared" si="385"/>
        <v>0</v>
      </c>
      <c r="J5924" t="s">
        <v>52</v>
      </c>
      <c r="K5924">
        <v>44</v>
      </c>
      <c r="L5924">
        <v>1016.26</v>
      </c>
      <c r="M5924">
        <v>0.06</v>
      </c>
      <c r="N5924" t="s">
        <v>18</v>
      </c>
      <c r="O5924">
        <v>337.97</v>
      </c>
      <c r="P5924">
        <v>22.84</v>
      </c>
      <c r="Q5924">
        <v>5.47</v>
      </c>
      <c r="R5924" t="s">
        <v>678</v>
      </c>
      <c r="S5924" t="s">
        <v>140</v>
      </c>
      <c r="T5924" t="s">
        <v>31</v>
      </c>
      <c r="U5924" t="s">
        <v>22</v>
      </c>
      <c r="V5924" t="s">
        <v>43</v>
      </c>
      <c r="W5924">
        <v>0.39</v>
      </c>
    </row>
    <row r="5925" spans="1:23" x14ac:dyDescent="0.3">
      <c r="A5925" t="s">
        <v>1474</v>
      </c>
      <c r="B5925" t="s">
        <v>1623</v>
      </c>
      <c r="D5925" s="1">
        <v>40392</v>
      </c>
      <c r="E5925" s="1">
        <v>40395</v>
      </c>
      <c r="F5925" s="1" t="str">
        <f t="shared" si="382"/>
        <v>August</v>
      </c>
      <c r="G5925" s="1" t="str">
        <f t="shared" si="383"/>
        <v>2010</v>
      </c>
      <c r="H5925" s="2">
        <f t="shared" si="384"/>
        <v>3</v>
      </c>
      <c r="I5925" s="2" t="b">
        <f t="shared" si="385"/>
        <v>0</v>
      </c>
      <c r="J5925" t="s">
        <v>52</v>
      </c>
      <c r="K5925">
        <v>40</v>
      </c>
      <c r="L5925">
        <v>382.65</v>
      </c>
      <c r="M5925">
        <v>0.03</v>
      </c>
      <c r="N5925" t="s">
        <v>39</v>
      </c>
      <c r="O5925">
        <v>47.61</v>
      </c>
      <c r="P5925">
        <v>9.27</v>
      </c>
      <c r="Q5925">
        <v>4.3899999999999997</v>
      </c>
      <c r="R5925" t="s">
        <v>678</v>
      </c>
      <c r="S5925" t="s">
        <v>140</v>
      </c>
      <c r="T5925" t="s">
        <v>42</v>
      </c>
      <c r="U5925" t="s">
        <v>22</v>
      </c>
      <c r="V5925" t="s">
        <v>43</v>
      </c>
      <c r="W5925">
        <v>0.38</v>
      </c>
    </row>
    <row r="5926" spans="1:23" x14ac:dyDescent="0.3">
      <c r="A5926" t="s">
        <v>1474</v>
      </c>
      <c r="B5926" t="s">
        <v>1623</v>
      </c>
      <c r="D5926" s="1">
        <v>40392</v>
      </c>
      <c r="E5926" s="1">
        <v>40394</v>
      </c>
      <c r="F5926" s="1" t="str">
        <f t="shared" si="382"/>
        <v>August</v>
      </c>
      <c r="G5926" s="1" t="str">
        <f t="shared" si="383"/>
        <v>2010</v>
      </c>
      <c r="H5926" s="2">
        <f t="shared" si="384"/>
        <v>2</v>
      </c>
      <c r="I5926" s="2" t="b">
        <f t="shared" si="385"/>
        <v>0</v>
      </c>
      <c r="J5926" t="s">
        <v>52</v>
      </c>
      <c r="K5926">
        <v>9</v>
      </c>
      <c r="L5926">
        <v>61</v>
      </c>
      <c r="M5926">
        <v>0.08</v>
      </c>
      <c r="N5926" t="s">
        <v>18</v>
      </c>
      <c r="O5926">
        <v>-34.25</v>
      </c>
      <c r="P5926">
        <v>6.48</v>
      </c>
      <c r="Q5926">
        <v>6.81</v>
      </c>
      <c r="R5926" t="s">
        <v>678</v>
      </c>
      <c r="S5926" t="s">
        <v>140</v>
      </c>
      <c r="T5926" t="s">
        <v>42</v>
      </c>
      <c r="U5926" t="s">
        <v>22</v>
      </c>
      <c r="V5926" t="s">
        <v>43</v>
      </c>
      <c r="W5926">
        <v>0.36</v>
      </c>
    </row>
    <row r="5927" spans="1:23" x14ac:dyDescent="0.3">
      <c r="A5927" t="s">
        <v>1474</v>
      </c>
      <c r="B5927" t="s">
        <v>1623</v>
      </c>
      <c r="D5927" s="1">
        <v>40392</v>
      </c>
      <c r="E5927" s="1">
        <v>40394</v>
      </c>
      <c r="F5927" s="1" t="str">
        <f t="shared" si="382"/>
        <v>August</v>
      </c>
      <c r="G5927" s="1" t="str">
        <f t="shared" si="383"/>
        <v>2010</v>
      </c>
      <c r="H5927" s="2">
        <f t="shared" si="384"/>
        <v>2</v>
      </c>
      <c r="I5927" s="2" t="b">
        <f t="shared" si="385"/>
        <v>0</v>
      </c>
      <c r="J5927" t="s">
        <v>52</v>
      </c>
      <c r="K5927">
        <v>19</v>
      </c>
      <c r="L5927">
        <v>3559.6129999999998</v>
      </c>
      <c r="M5927">
        <v>0</v>
      </c>
      <c r="N5927" t="s">
        <v>18</v>
      </c>
      <c r="O5927">
        <v>747.74</v>
      </c>
      <c r="P5927">
        <v>205.99</v>
      </c>
      <c r="Q5927">
        <v>3</v>
      </c>
      <c r="R5927" t="s">
        <v>678</v>
      </c>
      <c r="S5927" t="s">
        <v>140</v>
      </c>
      <c r="T5927" t="s">
        <v>42</v>
      </c>
      <c r="U5927" t="s">
        <v>32</v>
      </c>
      <c r="V5927" t="s">
        <v>33</v>
      </c>
      <c r="W5927">
        <v>0.57999999999999996</v>
      </c>
    </row>
    <row r="5928" spans="1:23" x14ac:dyDescent="0.3">
      <c r="A5928" t="s">
        <v>1009</v>
      </c>
      <c r="B5928" t="s">
        <v>954</v>
      </c>
      <c r="D5928" s="1">
        <v>40283</v>
      </c>
      <c r="E5928" s="1">
        <v>40283</v>
      </c>
      <c r="F5928" s="1" t="str">
        <f t="shared" si="382"/>
        <v>April</v>
      </c>
      <c r="G5928" s="1" t="str">
        <f t="shared" si="383"/>
        <v>2010</v>
      </c>
      <c r="H5928" s="2">
        <f t="shared" si="384"/>
        <v>0</v>
      </c>
      <c r="I5928" s="2" t="str">
        <f t="shared" si="385"/>
        <v>FREE DELIVERY</v>
      </c>
      <c r="J5928" t="s">
        <v>44</v>
      </c>
      <c r="K5928">
        <v>40</v>
      </c>
      <c r="L5928">
        <v>245.82</v>
      </c>
      <c r="M5928">
        <v>0.08</v>
      </c>
      <c r="N5928" t="s">
        <v>18</v>
      </c>
      <c r="O5928">
        <v>86.44</v>
      </c>
      <c r="P5928">
        <v>6.45</v>
      </c>
      <c r="Q5928">
        <v>1.34</v>
      </c>
      <c r="R5928" t="s">
        <v>678</v>
      </c>
      <c r="S5928" t="s">
        <v>140</v>
      </c>
      <c r="T5928" t="s">
        <v>31</v>
      </c>
      <c r="U5928" t="s">
        <v>22</v>
      </c>
      <c r="V5928" t="s">
        <v>43</v>
      </c>
      <c r="W5928">
        <v>0.36</v>
      </c>
    </row>
    <row r="5929" spans="1:23" x14ac:dyDescent="0.3">
      <c r="A5929" t="s">
        <v>1124</v>
      </c>
      <c r="B5929" t="s">
        <v>1000</v>
      </c>
      <c r="D5929" s="1">
        <v>39903</v>
      </c>
      <c r="E5929" s="1">
        <v>39904</v>
      </c>
      <c r="F5929" s="1" t="str">
        <f t="shared" si="382"/>
        <v>April</v>
      </c>
      <c r="G5929" s="1" t="str">
        <f t="shared" si="383"/>
        <v>2009</v>
      </c>
      <c r="H5929" s="2">
        <f t="shared" si="384"/>
        <v>1</v>
      </c>
      <c r="I5929" s="2" t="b">
        <f t="shared" si="385"/>
        <v>0</v>
      </c>
      <c r="J5929" t="s">
        <v>52</v>
      </c>
      <c r="K5929">
        <v>8</v>
      </c>
      <c r="L5929">
        <v>155.92400000000001</v>
      </c>
      <c r="M5929">
        <v>0.09</v>
      </c>
      <c r="N5929" t="s">
        <v>39</v>
      </c>
      <c r="O5929">
        <v>-63.12</v>
      </c>
      <c r="P5929">
        <v>20.99</v>
      </c>
      <c r="Q5929">
        <v>4.8099999999999996</v>
      </c>
      <c r="R5929" t="s">
        <v>678</v>
      </c>
      <c r="S5929" t="s">
        <v>140</v>
      </c>
      <c r="T5929" t="s">
        <v>42</v>
      </c>
      <c r="U5929" t="s">
        <v>32</v>
      </c>
      <c r="V5929" t="s">
        <v>33</v>
      </c>
      <c r="W5929">
        <v>0.57999999999999996</v>
      </c>
    </row>
    <row r="5930" spans="1:23" x14ac:dyDescent="0.3">
      <c r="A5930" t="s">
        <v>1474</v>
      </c>
      <c r="B5930" t="s">
        <v>1623</v>
      </c>
      <c r="D5930" s="1">
        <v>39976</v>
      </c>
      <c r="E5930" s="1">
        <v>39977</v>
      </c>
      <c r="F5930" s="1" t="str">
        <f t="shared" si="382"/>
        <v>June</v>
      </c>
      <c r="G5930" s="1" t="str">
        <f t="shared" si="383"/>
        <v>2009</v>
      </c>
      <c r="H5930" s="2">
        <f t="shared" si="384"/>
        <v>1</v>
      </c>
      <c r="I5930" s="2" t="b">
        <f t="shared" si="385"/>
        <v>0</v>
      </c>
      <c r="J5930" t="s">
        <v>24</v>
      </c>
      <c r="K5930">
        <v>3</v>
      </c>
      <c r="L5930">
        <v>34.229999999999997</v>
      </c>
      <c r="M5930">
        <v>0.02</v>
      </c>
      <c r="N5930" t="s">
        <v>39</v>
      </c>
      <c r="O5930">
        <v>-9.5</v>
      </c>
      <c r="P5930">
        <v>6.48</v>
      </c>
      <c r="Q5930">
        <v>7.86</v>
      </c>
      <c r="R5930" t="s">
        <v>678</v>
      </c>
      <c r="S5930" t="s">
        <v>140</v>
      </c>
      <c r="T5930" t="s">
        <v>42</v>
      </c>
      <c r="U5930" t="s">
        <v>22</v>
      </c>
      <c r="V5930" t="s">
        <v>43</v>
      </c>
      <c r="W5930">
        <v>0.37</v>
      </c>
    </row>
    <row r="5931" spans="1:23" x14ac:dyDescent="0.3">
      <c r="A5931" t="s">
        <v>1474</v>
      </c>
      <c r="B5931" t="s">
        <v>1623</v>
      </c>
      <c r="D5931" s="1">
        <v>39976</v>
      </c>
      <c r="E5931" s="1">
        <v>39978</v>
      </c>
      <c r="F5931" s="1" t="str">
        <f t="shared" si="382"/>
        <v>June</v>
      </c>
      <c r="G5931" s="1" t="str">
        <f t="shared" si="383"/>
        <v>2009</v>
      </c>
      <c r="H5931" s="2">
        <f t="shared" si="384"/>
        <v>2</v>
      </c>
      <c r="I5931" s="2" t="b">
        <f t="shared" si="385"/>
        <v>0</v>
      </c>
      <c r="J5931" t="s">
        <v>24</v>
      </c>
      <c r="K5931">
        <v>22</v>
      </c>
      <c r="L5931">
        <v>383.33</v>
      </c>
      <c r="M5931">
        <v>0.03</v>
      </c>
      <c r="N5931" t="s">
        <v>18</v>
      </c>
      <c r="O5931">
        <v>27.62</v>
      </c>
      <c r="P5931">
        <v>17.07</v>
      </c>
      <c r="Q5931">
        <v>8.1300000000000008</v>
      </c>
      <c r="R5931" t="s">
        <v>678</v>
      </c>
      <c r="S5931" t="s">
        <v>140</v>
      </c>
      <c r="T5931" t="s">
        <v>42</v>
      </c>
      <c r="U5931" t="s">
        <v>22</v>
      </c>
      <c r="V5931" t="s">
        <v>51</v>
      </c>
      <c r="W5931">
        <v>0.38</v>
      </c>
    </row>
    <row r="5932" spans="1:23" x14ac:dyDescent="0.3">
      <c r="A5932" t="s">
        <v>1041</v>
      </c>
      <c r="B5932" t="s">
        <v>1523</v>
      </c>
      <c r="D5932" s="1">
        <v>41073</v>
      </c>
      <c r="E5932" s="1">
        <v>41075</v>
      </c>
      <c r="F5932" s="1" t="str">
        <f t="shared" si="382"/>
        <v>June</v>
      </c>
      <c r="G5932" s="1" t="str">
        <f t="shared" si="383"/>
        <v>2012</v>
      </c>
      <c r="H5932" s="2">
        <f t="shared" si="384"/>
        <v>2</v>
      </c>
      <c r="I5932" s="2" t="b">
        <f t="shared" si="385"/>
        <v>0</v>
      </c>
      <c r="J5932" t="s">
        <v>34</v>
      </c>
      <c r="K5932">
        <v>47</v>
      </c>
      <c r="L5932">
        <v>7647.97</v>
      </c>
      <c r="M5932">
        <v>0.05</v>
      </c>
      <c r="N5932" t="s">
        <v>39</v>
      </c>
      <c r="O5932">
        <v>-1014.01</v>
      </c>
      <c r="P5932">
        <v>167.27</v>
      </c>
      <c r="Q5932">
        <v>35</v>
      </c>
      <c r="R5932" t="s">
        <v>678</v>
      </c>
      <c r="S5932" t="s">
        <v>140</v>
      </c>
      <c r="T5932" t="s">
        <v>31</v>
      </c>
      <c r="U5932" t="s">
        <v>22</v>
      </c>
      <c r="V5932" t="s">
        <v>23</v>
      </c>
      <c r="W5932">
        <v>0.85</v>
      </c>
    </row>
    <row r="5933" spans="1:23" x14ac:dyDescent="0.3">
      <c r="A5933" t="s">
        <v>1041</v>
      </c>
      <c r="B5933" t="s">
        <v>1523</v>
      </c>
      <c r="D5933" s="1">
        <v>41073</v>
      </c>
      <c r="E5933" s="1">
        <v>41074</v>
      </c>
      <c r="F5933" s="1" t="str">
        <f t="shared" si="382"/>
        <v>June</v>
      </c>
      <c r="G5933" s="1" t="str">
        <f t="shared" si="383"/>
        <v>2012</v>
      </c>
      <c r="H5933" s="2">
        <f t="shared" si="384"/>
        <v>1</v>
      </c>
      <c r="I5933" s="2" t="b">
        <f t="shared" si="385"/>
        <v>0</v>
      </c>
      <c r="J5933" t="s">
        <v>34</v>
      </c>
      <c r="K5933">
        <v>43</v>
      </c>
      <c r="L5933">
        <v>6861.8545000000004</v>
      </c>
      <c r="M5933">
        <v>7.0000000000000007E-2</v>
      </c>
      <c r="N5933" t="s">
        <v>18</v>
      </c>
      <c r="O5933">
        <v>1754.08</v>
      </c>
      <c r="P5933">
        <v>195.99</v>
      </c>
      <c r="Q5933">
        <v>3.99</v>
      </c>
      <c r="R5933" t="s">
        <v>678</v>
      </c>
      <c r="S5933" t="s">
        <v>140</v>
      </c>
      <c r="T5933" t="s">
        <v>31</v>
      </c>
      <c r="U5933" t="s">
        <v>32</v>
      </c>
      <c r="V5933" t="s">
        <v>33</v>
      </c>
      <c r="W5933">
        <v>0.59</v>
      </c>
    </row>
    <row r="5934" spans="1:23" x14ac:dyDescent="0.3">
      <c r="A5934" t="s">
        <v>1474</v>
      </c>
      <c r="B5934" t="s">
        <v>1623</v>
      </c>
      <c r="D5934" s="1">
        <v>40817</v>
      </c>
      <c r="E5934" s="1">
        <v>40818</v>
      </c>
      <c r="F5934" s="1" t="str">
        <f t="shared" si="382"/>
        <v>October</v>
      </c>
      <c r="G5934" s="1" t="str">
        <f t="shared" si="383"/>
        <v>2011</v>
      </c>
      <c r="H5934" s="2">
        <f t="shared" si="384"/>
        <v>1</v>
      </c>
      <c r="I5934" s="2" t="b">
        <f t="shared" si="385"/>
        <v>0</v>
      </c>
      <c r="J5934" t="s">
        <v>44</v>
      </c>
      <c r="K5934">
        <v>3</v>
      </c>
      <c r="L5934">
        <v>44.84</v>
      </c>
      <c r="M5934">
        <v>0.09</v>
      </c>
      <c r="N5934" t="s">
        <v>18</v>
      </c>
      <c r="O5934">
        <v>37.74</v>
      </c>
      <c r="P5934">
        <v>14.2</v>
      </c>
      <c r="Q5934">
        <v>5.3</v>
      </c>
      <c r="R5934" t="s">
        <v>678</v>
      </c>
      <c r="S5934" t="s">
        <v>140</v>
      </c>
      <c r="T5934" t="s">
        <v>42</v>
      </c>
      <c r="U5934" t="s">
        <v>36</v>
      </c>
      <c r="V5934" t="s">
        <v>37</v>
      </c>
      <c r="W5934">
        <v>0.46</v>
      </c>
    </row>
    <row r="5935" spans="1:23" x14ac:dyDescent="0.3">
      <c r="A5935" t="s">
        <v>1474</v>
      </c>
      <c r="B5935" t="s">
        <v>1623</v>
      </c>
      <c r="D5935" s="1">
        <v>40817</v>
      </c>
      <c r="E5935" s="1">
        <v>40819</v>
      </c>
      <c r="F5935" s="1" t="str">
        <f t="shared" si="382"/>
        <v>October</v>
      </c>
      <c r="G5935" s="1" t="str">
        <f t="shared" si="383"/>
        <v>2011</v>
      </c>
      <c r="H5935" s="2">
        <f t="shared" si="384"/>
        <v>2</v>
      </c>
      <c r="I5935" s="2" t="b">
        <f t="shared" si="385"/>
        <v>0</v>
      </c>
      <c r="J5935" t="s">
        <v>44</v>
      </c>
      <c r="K5935">
        <v>13</v>
      </c>
      <c r="L5935">
        <v>1281.1795</v>
      </c>
      <c r="M5935">
        <v>0.02</v>
      </c>
      <c r="N5935" t="s">
        <v>18</v>
      </c>
      <c r="O5935">
        <v>-26.62</v>
      </c>
      <c r="P5935">
        <v>115.99</v>
      </c>
      <c r="Q5935">
        <v>5.92</v>
      </c>
      <c r="R5935" t="s">
        <v>678</v>
      </c>
      <c r="S5935" t="s">
        <v>140</v>
      </c>
      <c r="T5935" t="s">
        <v>42</v>
      </c>
      <c r="U5935" t="s">
        <v>32</v>
      </c>
      <c r="V5935" t="s">
        <v>33</v>
      </c>
      <c r="W5935">
        <v>0.57999999999999996</v>
      </c>
    </row>
    <row r="5936" spans="1:23" x14ac:dyDescent="0.3">
      <c r="A5936" t="s">
        <v>1474</v>
      </c>
      <c r="B5936" t="s">
        <v>1623</v>
      </c>
      <c r="D5936" s="1">
        <v>40817</v>
      </c>
      <c r="E5936" s="1">
        <v>40819</v>
      </c>
      <c r="F5936" s="1" t="str">
        <f t="shared" si="382"/>
        <v>October</v>
      </c>
      <c r="G5936" s="1" t="str">
        <f t="shared" si="383"/>
        <v>2011</v>
      </c>
      <c r="H5936" s="2">
        <f t="shared" si="384"/>
        <v>2</v>
      </c>
      <c r="I5936" s="2" t="b">
        <f t="shared" si="385"/>
        <v>0</v>
      </c>
      <c r="J5936" t="s">
        <v>44</v>
      </c>
      <c r="K5936">
        <v>38</v>
      </c>
      <c r="L5936">
        <v>710.33</v>
      </c>
      <c r="M5936">
        <v>0.09</v>
      </c>
      <c r="N5936" t="s">
        <v>39</v>
      </c>
      <c r="O5936">
        <v>62.53</v>
      </c>
      <c r="P5936">
        <v>18.97</v>
      </c>
      <c r="Q5936">
        <v>9.0299999999999994</v>
      </c>
      <c r="R5936" t="s">
        <v>678</v>
      </c>
      <c r="S5936" t="s">
        <v>140</v>
      </c>
      <c r="T5936" t="s">
        <v>42</v>
      </c>
      <c r="U5936" t="s">
        <v>22</v>
      </c>
      <c r="V5936" t="s">
        <v>43</v>
      </c>
      <c r="W5936">
        <v>0.37</v>
      </c>
    </row>
    <row r="5937" spans="1:23" x14ac:dyDescent="0.3">
      <c r="A5937" t="s">
        <v>1607</v>
      </c>
      <c r="B5937" t="s">
        <v>1608</v>
      </c>
      <c r="D5937" s="1">
        <v>40003</v>
      </c>
      <c r="E5937" s="1">
        <v>40005</v>
      </c>
      <c r="F5937" s="1" t="str">
        <f t="shared" si="382"/>
        <v>July</v>
      </c>
      <c r="G5937" s="1" t="str">
        <f t="shared" si="383"/>
        <v>2009</v>
      </c>
      <c r="H5937" s="2">
        <f t="shared" si="384"/>
        <v>2</v>
      </c>
      <c r="I5937" s="2" t="b">
        <f t="shared" si="385"/>
        <v>0</v>
      </c>
      <c r="J5937" t="s">
        <v>52</v>
      </c>
      <c r="K5937">
        <v>31</v>
      </c>
      <c r="L5937">
        <v>16949.439999999999</v>
      </c>
      <c r="M5937">
        <v>0.01</v>
      </c>
      <c r="N5937" t="s">
        <v>18</v>
      </c>
      <c r="O5937">
        <v>7858.08</v>
      </c>
      <c r="P5937">
        <v>525.98</v>
      </c>
      <c r="Q5937">
        <v>19.989999999999998</v>
      </c>
      <c r="R5937" t="s">
        <v>678</v>
      </c>
      <c r="S5937" t="s">
        <v>140</v>
      </c>
      <c r="T5937" t="s">
        <v>21</v>
      </c>
      <c r="U5937" t="s">
        <v>22</v>
      </c>
      <c r="V5937" t="s">
        <v>29</v>
      </c>
      <c r="W5937">
        <v>0.37</v>
      </c>
    </row>
    <row r="5938" spans="1:23" x14ac:dyDescent="0.3">
      <c r="A5938" t="s">
        <v>1474</v>
      </c>
      <c r="B5938" t="s">
        <v>1623</v>
      </c>
      <c r="D5938" s="1">
        <v>40094</v>
      </c>
      <c r="E5938" s="1">
        <v>40095</v>
      </c>
      <c r="F5938" s="1" t="str">
        <f t="shared" si="382"/>
        <v>October</v>
      </c>
      <c r="G5938" s="1" t="str">
        <f t="shared" si="383"/>
        <v>2009</v>
      </c>
      <c r="H5938" s="2">
        <f t="shared" si="384"/>
        <v>1</v>
      </c>
      <c r="I5938" s="2" t="b">
        <f t="shared" si="385"/>
        <v>0</v>
      </c>
      <c r="J5938" t="s">
        <v>44</v>
      </c>
      <c r="K5938">
        <v>42</v>
      </c>
      <c r="L5938">
        <v>1504.01</v>
      </c>
      <c r="M5938">
        <v>0.05</v>
      </c>
      <c r="N5938" t="s">
        <v>18</v>
      </c>
      <c r="O5938">
        <v>211.04</v>
      </c>
      <c r="P5938">
        <v>35.89</v>
      </c>
      <c r="Q5938">
        <v>14.72</v>
      </c>
      <c r="R5938" t="s">
        <v>678</v>
      </c>
      <c r="S5938" t="s">
        <v>140</v>
      </c>
      <c r="T5938" t="s">
        <v>42</v>
      </c>
      <c r="U5938" t="s">
        <v>22</v>
      </c>
      <c r="V5938" t="s">
        <v>51</v>
      </c>
      <c r="W5938">
        <v>0.4</v>
      </c>
    </row>
    <row r="5939" spans="1:23" x14ac:dyDescent="0.3">
      <c r="A5939" t="s">
        <v>1474</v>
      </c>
      <c r="B5939" t="s">
        <v>1623</v>
      </c>
      <c r="D5939" s="1">
        <v>40094</v>
      </c>
      <c r="E5939" s="1">
        <v>40094</v>
      </c>
      <c r="F5939" s="1" t="str">
        <f t="shared" si="382"/>
        <v>October</v>
      </c>
      <c r="G5939" s="1" t="str">
        <f t="shared" si="383"/>
        <v>2009</v>
      </c>
      <c r="H5939" s="2">
        <f t="shared" si="384"/>
        <v>0</v>
      </c>
      <c r="I5939" s="2" t="str">
        <f t="shared" si="385"/>
        <v>FREE DELIVERY</v>
      </c>
      <c r="J5939" t="s">
        <v>44</v>
      </c>
      <c r="K5939">
        <v>13</v>
      </c>
      <c r="L5939">
        <v>163.62</v>
      </c>
      <c r="M5939">
        <v>0</v>
      </c>
      <c r="N5939" t="s">
        <v>18</v>
      </c>
      <c r="O5939">
        <v>16.34</v>
      </c>
      <c r="P5939">
        <v>11.48</v>
      </c>
      <c r="Q5939">
        <v>5.43</v>
      </c>
      <c r="R5939" t="s">
        <v>678</v>
      </c>
      <c r="S5939" t="s">
        <v>140</v>
      </c>
      <c r="T5939" t="s">
        <v>42</v>
      </c>
      <c r="U5939" t="s">
        <v>22</v>
      </c>
      <c r="V5939" t="s">
        <v>43</v>
      </c>
      <c r="W5939">
        <v>0.36</v>
      </c>
    </row>
    <row r="5940" spans="1:23" x14ac:dyDescent="0.3">
      <c r="A5940" t="s">
        <v>1333</v>
      </c>
      <c r="B5940" t="s">
        <v>1682</v>
      </c>
      <c r="D5940" s="1">
        <v>40209</v>
      </c>
      <c r="E5940" s="1">
        <v>40211</v>
      </c>
      <c r="F5940" s="1" t="str">
        <f t="shared" si="382"/>
        <v>February</v>
      </c>
      <c r="G5940" s="1" t="str">
        <f t="shared" si="383"/>
        <v>2010</v>
      </c>
      <c r="H5940" s="2">
        <f t="shared" si="384"/>
        <v>2</v>
      </c>
      <c r="I5940" s="2" t="b">
        <f t="shared" si="385"/>
        <v>0</v>
      </c>
      <c r="J5940" t="s">
        <v>52</v>
      </c>
      <c r="K5940">
        <v>22</v>
      </c>
      <c r="L5940">
        <v>887.98</v>
      </c>
      <c r="M5940">
        <v>0.04</v>
      </c>
      <c r="N5940" t="s">
        <v>18</v>
      </c>
      <c r="O5940">
        <v>239.94</v>
      </c>
      <c r="P5940">
        <v>39.979999999999997</v>
      </c>
      <c r="Q5940">
        <v>9.83</v>
      </c>
      <c r="R5940" t="s">
        <v>678</v>
      </c>
      <c r="S5940" t="s">
        <v>140</v>
      </c>
      <c r="T5940" t="s">
        <v>31</v>
      </c>
      <c r="U5940" t="s">
        <v>22</v>
      </c>
      <c r="V5940" t="s">
        <v>51</v>
      </c>
      <c r="W5940">
        <v>0.4</v>
      </c>
    </row>
    <row r="5941" spans="1:23" x14ac:dyDescent="0.3">
      <c r="A5941" t="s">
        <v>1333</v>
      </c>
      <c r="B5941" t="s">
        <v>1682</v>
      </c>
      <c r="D5941" s="1">
        <v>40209</v>
      </c>
      <c r="E5941" s="1">
        <v>40211</v>
      </c>
      <c r="F5941" s="1" t="str">
        <f t="shared" si="382"/>
        <v>February</v>
      </c>
      <c r="G5941" s="1" t="str">
        <f t="shared" si="383"/>
        <v>2010</v>
      </c>
      <c r="H5941" s="2">
        <f t="shared" si="384"/>
        <v>2</v>
      </c>
      <c r="I5941" s="2" t="b">
        <f t="shared" si="385"/>
        <v>0</v>
      </c>
      <c r="J5941" t="s">
        <v>52</v>
      </c>
      <c r="K5941">
        <v>3</v>
      </c>
      <c r="L5941">
        <v>72.459999999999994</v>
      </c>
      <c r="M5941">
        <v>0.05</v>
      </c>
      <c r="N5941" t="s">
        <v>25</v>
      </c>
      <c r="O5941">
        <v>-60.74</v>
      </c>
      <c r="P5941">
        <v>15.23</v>
      </c>
      <c r="Q5941">
        <v>27.75</v>
      </c>
      <c r="R5941" t="s">
        <v>678</v>
      </c>
      <c r="S5941" t="s">
        <v>140</v>
      </c>
      <c r="T5941" t="s">
        <v>31</v>
      </c>
      <c r="U5941" t="s">
        <v>36</v>
      </c>
      <c r="V5941" t="s">
        <v>55</v>
      </c>
      <c r="W5941">
        <v>0.76</v>
      </c>
    </row>
    <row r="5942" spans="1:23" x14ac:dyDescent="0.3">
      <c r="A5942" t="s">
        <v>1607</v>
      </c>
      <c r="B5942" t="s">
        <v>1608</v>
      </c>
      <c r="D5942" s="1">
        <v>40430</v>
      </c>
      <c r="E5942" s="1">
        <v>40431</v>
      </c>
      <c r="F5942" s="1" t="str">
        <f t="shared" si="382"/>
        <v>September</v>
      </c>
      <c r="G5942" s="1" t="str">
        <f t="shared" si="383"/>
        <v>2010</v>
      </c>
      <c r="H5942" s="2">
        <f t="shared" si="384"/>
        <v>1</v>
      </c>
      <c r="I5942" s="2" t="b">
        <f t="shared" si="385"/>
        <v>0</v>
      </c>
      <c r="J5942" t="s">
        <v>34</v>
      </c>
      <c r="K5942">
        <v>19</v>
      </c>
      <c r="L5942">
        <v>470.39</v>
      </c>
      <c r="M5942">
        <v>0.08</v>
      </c>
      <c r="N5942" t="s">
        <v>18</v>
      </c>
      <c r="O5942">
        <v>-147.99</v>
      </c>
      <c r="P5942">
        <v>26.31</v>
      </c>
      <c r="Q5942">
        <v>5.89</v>
      </c>
      <c r="R5942" t="s">
        <v>678</v>
      </c>
      <c r="S5942" t="s">
        <v>140</v>
      </c>
      <c r="T5942" t="s">
        <v>42</v>
      </c>
      <c r="U5942" t="s">
        <v>32</v>
      </c>
      <c r="V5942" t="s">
        <v>48</v>
      </c>
      <c r="W5942">
        <v>0.75</v>
      </c>
    </row>
    <row r="5943" spans="1:23" x14ac:dyDescent="0.3">
      <c r="A5943" t="s">
        <v>1607</v>
      </c>
      <c r="B5943" t="s">
        <v>1608</v>
      </c>
      <c r="D5943" s="1">
        <v>40430</v>
      </c>
      <c r="E5943" s="1">
        <v>40430</v>
      </c>
      <c r="F5943" s="1" t="str">
        <f t="shared" si="382"/>
        <v>September</v>
      </c>
      <c r="G5943" s="1" t="str">
        <f t="shared" si="383"/>
        <v>2010</v>
      </c>
      <c r="H5943" s="2">
        <f t="shared" si="384"/>
        <v>0</v>
      </c>
      <c r="I5943" s="2" t="str">
        <f t="shared" si="385"/>
        <v>FREE DELIVERY</v>
      </c>
      <c r="J5943" t="s">
        <v>34</v>
      </c>
      <c r="K5943">
        <v>2</v>
      </c>
      <c r="L5943">
        <v>15.04</v>
      </c>
      <c r="M5943">
        <v>0.02</v>
      </c>
      <c r="N5943" t="s">
        <v>18</v>
      </c>
      <c r="O5943">
        <v>-6.12</v>
      </c>
      <c r="P5943">
        <v>7.31</v>
      </c>
      <c r="Q5943">
        <v>0.49</v>
      </c>
      <c r="R5943" t="s">
        <v>678</v>
      </c>
      <c r="S5943" t="s">
        <v>140</v>
      </c>
      <c r="T5943" t="s">
        <v>42</v>
      </c>
      <c r="U5943" t="s">
        <v>22</v>
      </c>
      <c r="V5943" t="s">
        <v>57</v>
      </c>
      <c r="W5943">
        <v>0.38</v>
      </c>
    </row>
    <row r="5944" spans="1:23" x14ac:dyDescent="0.3">
      <c r="A5944" t="s">
        <v>1333</v>
      </c>
      <c r="B5944" t="s">
        <v>1682</v>
      </c>
      <c r="D5944" s="1">
        <v>40893</v>
      </c>
      <c r="E5944" s="1">
        <v>40893</v>
      </c>
      <c r="F5944" s="1" t="str">
        <f t="shared" si="382"/>
        <v>December</v>
      </c>
      <c r="G5944" s="1" t="str">
        <f t="shared" si="383"/>
        <v>2011</v>
      </c>
      <c r="H5944" s="2">
        <f t="shared" si="384"/>
        <v>0</v>
      </c>
      <c r="I5944" s="2" t="str">
        <f t="shared" si="385"/>
        <v>FREE DELIVERY</v>
      </c>
      <c r="J5944" t="s">
        <v>24</v>
      </c>
      <c r="K5944">
        <v>42</v>
      </c>
      <c r="L5944">
        <v>312.05</v>
      </c>
      <c r="M5944">
        <v>0.04</v>
      </c>
      <c r="N5944" t="s">
        <v>18</v>
      </c>
      <c r="O5944">
        <v>-342.38</v>
      </c>
      <c r="P5944">
        <v>7.38</v>
      </c>
      <c r="Q5944">
        <v>11.51</v>
      </c>
      <c r="R5944" t="s">
        <v>678</v>
      </c>
      <c r="S5944" t="s">
        <v>140</v>
      </c>
      <c r="T5944" t="s">
        <v>31</v>
      </c>
      <c r="U5944" t="s">
        <v>22</v>
      </c>
      <c r="V5944" t="s">
        <v>29</v>
      </c>
      <c r="W5944">
        <v>0.36</v>
      </c>
    </row>
    <row r="5945" spans="1:23" x14ac:dyDescent="0.3">
      <c r="A5945" t="s">
        <v>1124</v>
      </c>
      <c r="B5945" t="s">
        <v>1000</v>
      </c>
      <c r="D5945" s="1">
        <v>39898</v>
      </c>
      <c r="E5945" s="1">
        <v>39900</v>
      </c>
      <c r="F5945" s="1" t="str">
        <f t="shared" si="382"/>
        <v>March</v>
      </c>
      <c r="G5945" s="1" t="str">
        <f t="shared" si="383"/>
        <v>2009</v>
      </c>
      <c r="H5945" s="2">
        <f t="shared" si="384"/>
        <v>2</v>
      </c>
      <c r="I5945" s="2" t="b">
        <f t="shared" si="385"/>
        <v>0</v>
      </c>
      <c r="J5945" t="s">
        <v>44</v>
      </c>
      <c r="K5945">
        <v>7</v>
      </c>
      <c r="L5945">
        <v>545.04</v>
      </c>
      <c r="M5945">
        <v>0.05</v>
      </c>
      <c r="N5945" t="s">
        <v>25</v>
      </c>
      <c r="O5945">
        <v>-210.06</v>
      </c>
      <c r="P5945">
        <v>68.81</v>
      </c>
      <c r="Q5945">
        <v>60</v>
      </c>
      <c r="R5945" t="s">
        <v>678</v>
      </c>
      <c r="S5945" t="s">
        <v>140</v>
      </c>
      <c r="T5945" t="s">
        <v>42</v>
      </c>
      <c r="U5945" t="s">
        <v>22</v>
      </c>
      <c r="V5945" t="s">
        <v>28</v>
      </c>
      <c r="W5945">
        <v>0.41</v>
      </c>
    </row>
    <row r="5946" spans="1:23" x14ac:dyDescent="0.3">
      <c r="A5946" t="s">
        <v>1124</v>
      </c>
      <c r="B5946" t="s">
        <v>1000</v>
      </c>
      <c r="D5946" s="1">
        <v>39898</v>
      </c>
      <c r="E5946" s="1">
        <v>39899</v>
      </c>
      <c r="F5946" s="1" t="str">
        <f t="shared" si="382"/>
        <v>March</v>
      </c>
      <c r="G5946" s="1" t="str">
        <f t="shared" si="383"/>
        <v>2009</v>
      </c>
      <c r="H5946" s="2">
        <f t="shared" si="384"/>
        <v>1</v>
      </c>
      <c r="I5946" s="2" t="b">
        <f t="shared" si="385"/>
        <v>0</v>
      </c>
      <c r="J5946" t="s">
        <v>44</v>
      </c>
      <c r="K5946">
        <v>29</v>
      </c>
      <c r="L5946">
        <v>606.91</v>
      </c>
      <c r="M5946">
        <v>0.09</v>
      </c>
      <c r="N5946" t="s">
        <v>18</v>
      </c>
      <c r="O5946">
        <v>-271.77</v>
      </c>
      <c r="P5946">
        <v>20.89</v>
      </c>
      <c r="Q5946">
        <v>11.52</v>
      </c>
      <c r="R5946" t="s">
        <v>678</v>
      </c>
      <c r="S5946" t="s">
        <v>140</v>
      </c>
      <c r="T5946" t="s">
        <v>42</v>
      </c>
      <c r="U5946" t="s">
        <v>22</v>
      </c>
      <c r="V5946" t="s">
        <v>23</v>
      </c>
      <c r="W5946">
        <v>0.83</v>
      </c>
    </row>
    <row r="5947" spans="1:23" x14ac:dyDescent="0.3">
      <c r="A5947" t="s">
        <v>1146</v>
      </c>
      <c r="B5947" t="s">
        <v>1683</v>
      </c>
      <c r="D5947" s="1">
        <v>41125</v>
      </c>
      <c r="E5947" s="1">
        <v>41126</v>
      </c>
      <c r="F5947" s="1" t="str">
        <f t="shared" si="382"/>
        <v>August</v>
      </c>
      <c r="G5947" s="1" t="str">
        <f t="shared" si="383"/>
        <v>2012</v>
      </c>
      <c r="H5947" s="2">
        <f t="shared" si="384"/>
        <v>1</v>
      </c>
      <c r="I5947" s="2" t="b">
        <f t="shared" si="385"/>
        <v>0</v>
      </c>
      <c r="J5947" t="s">
        <v>52</v>
      </c>
      <c r="K5947">
        <v>23</v>
      </c>
      <c r="L5947">
        <v>91.94</v>
      </c>
      <c r="M5947">
        <v>0.01</v>
      </c>
      <c r="N5947" t="s">
        <v>18</v>
      </c>
      <c r="O5947">
        <v>-10.11</v>
      </c>
      <c r="P5947">
        <v>3.95</v>
      </c>
      <c r="Q5947">
        <v>2</v>
      </c>
      <c r="R5947" t="s">
        <v>678</v>
      </c>
      <c r="S5947" t="s">
        <v>140</v>
      </c>
      <c r="T5947" t="s">
        <v>31</v>
      </c>
      <c r="U5947" t="s">
        <v>22</v>
      </c>
      <c r="V5947" t="s">
        <v>46</v>
      </c>
      <c r="W5947">
        <v>0.53</v>
      </c>
    </row>
    <row r="5948" spans="1:23" x14ac:dyDescent="0.3">
      <c r="A5948" t="s">
        <v>1146</v>
      </c>
      <c r="B5948" t="s">
        <v>1683</v>
      </c>
      <c r="D5948" s="1">
        <v>41125</v>
      </c>
      <c r="E5948" s="1">
        <v>41127</v>
      </c>
      <c r="F5948" s="1" t="str">
        <f t="shared" si="382"/>
        <v>August</v>
      </c>
      <c r="G5948" s="1" t="str">
        <f t="shared" si="383"/>
        <v>2012</v>
      </c>
      <c r="H5948" s="2">
        <f t="shared" si="384"/>
        <v>2</v>
      </c>
      <c r="I5948" s="2" t="b">
        <f t="shared" si="385"/>
        <v>0</v>
      </c>
      <c r="J5948" t="s">
        <v>52</v>
      </c>
      <c r="K5948">
        <v>6</v>
      </c>
      <c r="L5948">
        <v>377.03</v>
      </c>
      <c r="M5948">
        <v>0.06</v>
      </c>
      <c r="N5948" t="s">
        <v>18</v>
      </c>
      <c r="O5948">
        <v>-78.819999999999993</v>
      </c>
      <c r="P5948">
        <v>64.98</v>
      </c>
      <c r="Q5948">
        <v>6.88</v>
      </c>
      <c r="R5948" t="s">
        <v>678</v>
      </c>
      <c r="S5948" t="s">
        <v>140</v>
      </c>
      <c r="T5948" t="s">
        <v>31</v>
      </c>
      <c r="U5948" t="s">
        <v>22</v>
      </c>
      <c r="V5948" t="s">
        <v>23</v>
      </c>
      <c r="W5948">
        <v>0.73</v>
      </c>
    </row>
    <row r="5949" spans="1:23" x14ac:dyDescent="0.3">
      <c r="A5949" t="s">
        <v>1124</v>
      </c>
      <c r="B5949" t="s">
        <v>1000</v>
      </c>
      <c r="D5949" s="1">
        <v>40105</v>
      </c>
      <c r="E5949" s="1">
        <v>40109</v>
      </c>
      <c r="F5949" s="1" t="str">
        <f t="shared" si="382"/>
        <v>October</v>
      </c>
      <c r="G5949" s="1" t="str">
        <f t="shared" si="383"/>
        <v>2009</v>
      </c>
      <c r="H5949" s="2">
        <f t="shared" si="384"/>
        <v>4</v>
      </c>
      <c r="I5949" s="2" t="b">
        <f t="shared" si="385"/>
        <v>0</v>
      </c>
      <c r="J5949" t="s">
        <v>17</v>
      </c>
      <c r="K5949">
        <v>4</v>
      </c>
      <c r="L5949">
        <v>67.22</v>
      </c>
      <c r="M5949">
        <v>0.05</v>
      </c>
      <c r="N5949" t="s">
        <v>18</v>
      </c>
      <c r="O5949">
        <v>-139.53</v>
      </c>
      <c r="P5949">
        <v>4.4800000000000004</v>
      </c>
      <c r="Q5949">
        <v>49</v>
      </c>
      <c r="R5949" t="s">
        <v>678</v>
      </c>
      <c r="S5949" t="s">
        <v>140</v>
      </c>
      <c r="T5949" t="s">
        <v>31</v>
      </c>
      <c r="U5949" t="s">
        <v>22</v>
      </c>
      <c r="V5949" t="s">
        <v>28</v>
      </c>
      <c r="W5949">
        <v>0.6</v>
      </c>
    </row>
    <row r="5950" spans="1:23" x14ac:dyDescent="0.3">
      <c r="A5950" t="s">
        <v>1124</v>
      </c>
      <c r="B5950" t="s">
        <v>1000</v>
      </c>
      <c r="D5950" s="1">
        <v>40105</v>
      </c>
      <c r="E5950" s="1">
        <v>40109</v>
      </c>
      <c r="F5950" s="1" t="str">
        <f t="shared" si="382"/>
        <v>October</v>
      </c>
      <c r="G5950" s="1" t="str">
        <f t="shared" si="383"/>
        <v>2009</v>
      </c>
      <c r="H5950" s="2">
        <f t="shared" si="384"/>
        <v>4</v>
      </c>
      <c r="I5950" s="2" t="b">
        <f t="shared" si="385"/>
        <v>0</v>
      </c>
      <c r="J5950" t="s">
        <v>17</v>
      </c>
      <c r="K5950">
        <v>18</v>
      </c>
      <c r="L5950">
        <v>76.849999999999994</v>
      </c>
      <c r="M5950">
        <v>0.1</v>
      </c>
      <c r="N5950" t="s">
        <v>18</v>
      </c>
      <c r="O5950">
        <v>-64.08</v>
      </c>
      <c r="P5950">
        <v>4.24</v>
      </c>
      <c r="Q5950">
        <v>5.41</v>
      </c>
      <c r="R5950" t="s">
        <v>678</v>
      </c>
      <c r="S5950" t="s">
        <v>140</v>
      </c>
      <c r="T5950" t="s">
        <v>31</v>
      </c>
      <c r="U5950" t="s">
        <v>22</v>
      </c>
      <c r="V5950" t="s">
        <v>29</v>
      </c>
      <c r="W5950">
        <v>0.35</v>
      </c>
    </row>
    <row r="5951" spans="1:23" x14ac:dyDescent="0.3">
      <c r="A5951" t="s">
        <v>1333</v>
      </c>
      <c r="B5951" t="s">
        <v>1682</v>
      </c>
      <c r="D5951" s="1">
        <v>41119</v>
      </c>
      <c r="E5951" s="1">
        <v>41121</v>
      </c>
      <c r="F5951" s="1" t="str">
        <f t="shared" si="382"/>
        <v>July</v>
      </c>
      <c r="G5951" s="1" t="str">
        <f t="shared" si="383"/>
        <v>2012</v>
      </c>
      <c r="H5951" s="2">
        <f t="shared" si="384"/>
        <v>2</v>
      </c>
      <c r="I5951" s="2" t="b">
        <f t="shared" si="385"/>
        <v>0</v>
      </c>
      <c r="J5951" t="s">
        <v>24</v>
      </c>
      <c r="K5951">
        <v>3</v>
      </c>
      <c r="L5951">
        <v>112.79</v>
      </c>
      <c r="M5951">
        <v>0.06</v>
      </c>
      <c r="N5951" t="s">
        <v>25</v>
      </c>
      <c r="O5951">
        <v>-95.39</v>
      </c>
      <c r="P5951">
        <v>20.98</v>
      </c>
      <c r="Q5951">
        <v>53.03</v>
      </c>
      <c r="R5951" t="s">
        <v>678</v>
      </c>
      <c r="S5951" t="s">
        <v>140</v>
      </c>
      <c r="T5951" t="s">
        <v>31</v>
      </c>
      <c r="U5951" t="s">
        <v>22</v>
      </c>
      <c r="V5951" t="s">
        <v>23</v>
      </c>
      <c r="W5951">
        <v>0.78</v>
      </c>
    </row>
    <row r="5952" spans="1:23" x14ac:dyDescent="0.3">
      <c r="A5952" t="s">
        <v>1151</v>
      </c>
      <c r="B5952" t="s">
        <v>1152</v>
      </c>
      <c r="D5952" s="1">
        <v>40617</v>
      </c>
      <c r="E5952" s="1">
        <v>40619</v>
      </c>
      <c r="F5952" s="1" t="str">
        <f t="shared" si="382"/>
        <v>March</v>
      </c>
      <c r="G5952" s="1" t="str">
        <f t="shared" si="383"/>
        <v>2011</v>
      </c>
      <c r="H5952" s="2">
        <f t="shared" si="384"/>
        <v>2</v>
      </c>
      <c r="I5952" s="2" t="b">
        <f t="shared" si="385"/>
        <v>0</v>
      </c>
      <c r="J5952" t="s">
        <v>17</v>
      </c>
      <c r="K5952">
        <v>50</v>
      </c>
      <c r="L5952">
        <v>6356.68</v>
      </c>
      <c r="M5952">
        <v>0.03</v>
      </c>
      <c r="N5952" t="s">
        <v>18</v>
      </c>
      <c r="O5952">
        <v>1812.86</v>
      </c>
      <c r="P5952">
        <v>128.24</v>
      </c>
      <c r="Q5952">
        <v>12.65</v>
      </c>
      <c r="R5952" t="s">
        <v>678</v>
      </c>
      <c r="S5952" t="s">
        <v>140</v>
      </c>
      <c r="T5952" t="s">
        <v>42</v>
      </c>
      <c r="U5952" t="s">
        <v>36</v>
      </c>
      <c r="V5952" t="s">
        <v>67</v>
      </c>
    </row>
    <row r="5953" spans="1:23" x14ac:dyDescent="0.3">
      <c r="A5953" t="s">
        <v>1151</v>
      </c>
      <c r="B5953" t="s">
        <v>1152</v>
      </c>
      <c r="D5953" s="1">
        <v>40617</v>
      </c>
      <c r="E5953" s="1">
        <v>40624</v>
      </c>
      <c r="F5953" s="1" t="str">
        <f t="shared" si="382"/>
        <v>March</v>
      </c>
      <c r="G5953" s="1" t="str">
        <f t="shared" si="383"/>
        <v>2011</v>
      </c>
      <c r="H5953" s="2">
        <f t="shared" si="384"/>
        <v>7</v>
      </c>
      <c r="I5953" s="2" t="b">
        <f t="shared" si="385"/>
        <v>0</v>
      </c>
      <c r="J5953" t="s">
        <v>17</v>
      </c>
      <c r="K5953">
        <v>47</v>
      </c>
      <c r="L5953">
        <v>193.15</v>
      </c>
      <c r="M5953">
        <v>0.09</v>
      </c>
      <c r="N5953" t="s">
        <v>18</v>
      </c>
      <c r="O5953">
        <v>27.76</v>
      </c>
      <c r="P5953">
        <v>4.28</v>
      </c>
      <c r="Q5953">
        <v>0.94</v>
      </c>
      <c r="R5953" t="s">
        <v>678</v>
      </c>
      <c r="S5953" t="s">
        <v>140</v>
      </c>
      <c r="T5953" t="s">
        <v>42</v>
      </c>
      <c r="U5953" t="s">
        <v>22</v>
      </c>
      <c r="V5953" t="s">
        <v>60</v>
      </c>
      <c r="W5953">
        <v>0.56000000000000005</v>
      </c>
    </row>
    <row r="5954" spans="1:23" x14ac:dyDescent="0.3">
      <c r="A5954" t="s">
        <v>1101</v>
      </c>
      <c r="B5954" t="s">
        <v>1684</v>
      </c>
      <c r="D5954" s="1">
        <v>40902</v>
      </c>
      <c r="E5954" s="1">
        <v>40903</v>
      </c>
      <c r="F5954" s="1" t="str">
        <f t="shared" si="382"/>
        <v>December</v>
      </c>
      <c r="G5954" s="1" t="str">
        <f t="shared" si="383"/>
        <v>2011</v>
      </c>
      <c r="H5954" s="2">
        <f t="shared" si="384"/>
        <v>1</v>
      </c>
      <c r="I5954" s="2" t="b">
        <f t="shared" si="385"/>
        <v>0</v>
      </c>
      <c r="J5954" t="s">
        <v>34</v>
      </c>
      <c r="K5954">
        <v>41</v>
      </c>
      <c r="L5954">
        <v>170.82</v>
      </c>
      <c r="M5954">
        <v>0</v>
      </c>
      <c r="N5954" t="s">
        <v>39</v>
      </c>
      <c r="O5954">
        <v>85.45</v>
      </c>
      <c r="P5954">
        <v>3.69</v>
      </c>
      <c r="Q5954">
        <v>0.5</v>
      </c>
      <c r="R5954" t="s">
        <v>678</v>
      </c>
      <c r="S5954" t="s">
        <v>140</v>
      </c>
      <c r="T5954" t="s">
        <v>31</v>
      </c>
      <c r="U5954" t="s">
        <v>22</v>
      </c>
      <c r="V5954" t="s">
        <v>57</v>
      </c>
      <c r="W5954">
        <v>0.38</v>
      </c>
    </row>
    <row r="5955" spans="1:23" x14ac:dyDescent="0.3">
      <c r="A5955" t="s">
        <v>1101</v>
      </c>
      <c r="B5955" t="s">
        <v>1684</v>
      </c>
      <c r="D5955" s="1">
        <v>40902</v>
      </c>
      <c r="E5955" s="1">
        <v>40903</v>
      </c>
      <c r="F5955" s="1" t="str">
        <f t="shared" ref="F5955:F6018" si="386">TEXT(E5955,"mmmm")</f>
        <v>December</v>
      </c>
      <c r="G5955" s="1" t="str">
        <f t="shared" ref="G5955:G6018" si="387">TEXT(E5955,"yyyy")</f>
        <v>2011</v>
      </c>
      <c r="H5955" s="2">
        <f t="shared" ref="H5955:H6018" si="388">E5955-D5955</f>
        <v>1</v>
      </c>
      <c r="I5955" s="2" t="b">
        <f t="shared" ref="I5955:I6018" si="389">IF(H5955&lt;1,IF(AND(H5955&gt;0,H5955&lt;2),"ONE DAY", "FREE DELIVERY"))</f>
        <v>0</v>
      </c>
      <c r="J5955" t="s">
        <v>34</v>
      </c>
      <c r="K5955">
        <v>4</v>
      </c>
      <c r="L5955">
        <v>1609.69</v>
      </c>
      <c r="M5955">
        <v>0.04</v>
      </c>
      <c r="N5955" t="s">
        <v>18</v>
      </c>
      <c r="O5955">
        <v>-281.17</v>
      </c>
      <c r="P5955">
        <v>419.19</v>
      </c>
      <c r="Q5955">
        <v>19.989999999999998</v>
      </c>
      <c r="R5955" t="s">
        <v>678</v>
      </c>
      <c r="S5955" t="s">
        <v>140</v>
      </c>
      <c r="T5955" t="s">
        <v>31</v>
      </c>
      <c r="U5955" t="s">
        <v>22</v>
      </c>
      <c r="V5955" t="s">
        <v>23</v>
      </c>
      <c r="W5955">
        <v>0.57999999999999996</v>
      </c>
    </row>
    <row r="5956" spans="1:23" x14ac:dyDescent="0.3">
      <c r="A5956" t="s">
        <v>1086</v>
      </c>
      <c r="B5956" t="s">
        <v>1087</v>
      </c>
      <c r="D5956" s="1">
        <v>41241</v>
      </c>
      <c r="E5956" s="1">
        <v>41243</v>
      </c>
      <c r="F5956" s="1" t="str">
        <f t="shared" si="386"/>
        <v>November</v>
      </c>
      <c r="G5956" s="1" t="str">
        <f t="shared" si="387"/>
        <v>2012</v>
      </c>
      <c r="H5956" s="2">
        <f t="shared" si="388"/>
        <v>2</v>
      </c>
      <c r="I5956" s="2" t="b">
        <f t="shared" si="389"/>
        <v>0</v>
      </c>
      <c r="J5956" t="s">
        <v>34</v>
      </c>
      <c r="K5956">
        <v>36</v>
      </c>
      <c r="L5956">
        <v>82.09</v>
      </c>
      <c r="M5956">
        <v>0.02</v>
      </c>
      <c r="N5956" t="s">
        <v>18</v>
      </c>
      <c r="O5956">
        <v>11.44</v>
      </c>
      <c r="P5956">
        <v>2.21</v>
      </c>
      <c r="Q5956">
        <v>1</v>
      </c>
      <c r="R5956" t="s">
        <v>678</v>
      </c>
      <c r="S5956" t="s">
        <v>140</v>
      </c>
      <c r="T5956" t="s">
        <v>42</v>
      </c>
      <c r="U5956" t="s">
        <v>22</v>
      </c>
      <c r="V5956" t="s">
        <v>60</v>
      </c>
      <c r="W5956">
        <v>0.38</v>
      </c>
    </row>
    <row r="5957" spans="1:23" x14ac:dyDescent="0.3">
      <c r="A5957" t="s">
        <v>1101</v>
      </c>
      <c r="B5957" t="s">
        <v>1684</v>
      </c>
      <c r="D5957" s="1">
        <v>40939</v>
      </c>
      <c r="E5957" s="1">
        <v>40940</v>
      </c>
      <c r="F5957" s="1" t="str">
        <f t="shared" si="386"/>
        <v>February</v>
      </c>
      <c r="G5957" s="1" t="str">
        <f t="shared" si="387"/>
        <v>2012</v>
      </c>
      <c r="H5957" s="2">
        <f t="shared" si="388"/>
        <v>1</v>
      </c>
      <c r="I5957" s="2" t="b">
        <f t="shared" si="389"/>
        <v>0</v>
      </c>
      <c r="J5957" t="s">
        <v>44</v>
      </c>
      <c r="K5957">
        <v>44</v>
      </c>
      <c r="L5957">
        <v>299.85000000000002</v>
      </c>
      <c r="M5957">
        <v>0.03</v>
      </c>
      <c r="N5957" t="s">
        <v>39</v>
      </c>
      <c r="O5957">
        <v>-260.8</v>
      </c>
      <c r="P5957">
        <v>6.48</v>
      </c>
      <c r="Q5957">
        <v>10.050000000000001</v>
      </c>
      <c r="R5957" t="s">
        <v>678</v>
      </c>
      <c r="S5957" t="s">
        <v>140</v>
      </c>
      <c r="T5957" t="s">
        <v>31</v>
      </c>
      <c r="U5957" t="s">
        <v>22</v>
      </c>
      <c r="V5957" t="s">
        <v>43</v>
      </c>
      <c r="W5957">
        <v>0.37</v>
      </c>
    </row>
    <row r="5958" spans="1:23" x14ac:dyDescent="0.3">
      <c r="A5958" t="s">
        <v>1037</v>
      </c>
      <c r="B5958" t="s">
        <v>944</v>
      </c>
      <c r="D5958" s="1">
        <v>40454</v>
      </c>
      <c r="E5958" s="1">
        <v>40455</v>
      </c>
      <c r="F5958" s="1" t="str">
        <f t="shared" si="386"/>
        <v>October</v>
      </c>
      <c r="G5958" s="1" t="str">
        <f t="shared" si="387"/>
        <v>2010</v>
      </c>
      <c r="H5958" s="2">
        <f t="shared" si="388"/>
        <v>1</v>
      </c>
      <c r="I5958" s="2" t="b">
        <f t="shared" si="389"/>
        <v>0</v>
      </c>
      <c r="J5958" t="s">
        <v>52</v>
      </c>
      <c r="K5958">
        <v>36</v>
      </c>
      <c r="L5958">
        <v>63.53</v>
      </c>
      <c r="M5958">
        <v>0.1</v>
      </c>
      <c r="N5958" t="s">
        <v>18</v>
      </c>
      <c r="O5958">
        <v>-2.5099999999999998</v>
      </c>
      <c r="P5958">
        <v>1.88</v>
      </c>
      <c r="Q5958">
        <v>0.79</v>
      </c>
      <c r="R5958" t="s">
        <v>678</v>
      </c>
      <c r="S5958" t="s">
        <v>140</v>
      </c>
      <c r="T5958" t="s">
        <v>42</v>
      </c>
      <c r="U5958" t="s">
        <v>22</v>
      </c>
      <c r="V5958" t="s">
        <v>46</v>
      </c>
      <c r="W5958">
        <v>0.5</v>
      </c>
    </row>
    <row r="5959" spans="1:23" x14ac:dyDescent="0.3">
      <c r="A5959" t="s">
        <v>1124</v>
      </c>
      <c r="B5959" t="s">
        <v>1299</v>
      </c>
      <c r="D5959" s="1">
        <v>40887</v>
      </c>
      <c r="E5959" s="1">
        <v>40887</v>
      </c>
      <c r="F5959" s="1" t="str">
        <f t="shared" si="386"/>
        <v>December</v>
      </c>
      <c r="G5959" s="1" t="str">
        <f t="shared" si="387"/>
        <v>2011</v>
      </c>
      <c r="H5959" s="2">
        <f t="shared" si="388"/>
        <v>0</v>
      </c>
      <c r="I5959" s="2" t="str">
        <f t="shared" si="389"/>
        <v>FREE DELIVERY</v>
      </c>
      <c r="J5959" t="s">
        <v>34</v>
      </c>
      <c r="K5959">
        <v>6</v>
      </c>
      <c r="L5959">
        <v>48.05</v>
      </c>
      <c r="M5959">
        <v>0.01</v>
      </c>
      <c r="N5959" t="s">
        <v>18</v>
      </c>
      <c r="O5959">
        <v>-11.34</v>
      </c>
      <c r="P5959">
        <v>6.68</v>
      </c>
      <c r="Q5959">
        <v>5.2</v>
      </c>
      <c r="R5959" t="s">
        <v>678</v>
      </c>
      <c r="S5959" t="s">
        <v>140</v>
      </c>
      <c r="T5959" t="s">
        <v>31</v>
      </c>
      <c r="U5959" t="s">
        <v>22</v>
      </c>
      <c r="V5959" t="s">
        <v>43</v>
      </c>
      <c r="W5959">
        <v>0.37</v>
      </c>
    </row>
    <row r="5960" spans="1:23" x14ac:dyDescent="0.3">
      <c r="A5960" t="s">
        <v>1124</v>
      </c>
      <c r="B5960" t="s">
        <v>1000</v>
      </c>
      <c r="D5960" s="1">
        <v>41010</v>
      </c>
      <c r="E5960" s="1">
        <v>41012</v>
      </c>
      <c r="F5960" s="1" t="str">
        <f t="shared" si="386"/>
        <v>April</v>
      </c>
      <c r="G5960" s="1" t="str">
        <f t="shared" si="387"/>
        <v>2012</v>
      </c>
      <c r="H5960" s="2">
        <f t="shared" si="388"/>
        <v>2</v>
      </c>
      <c r="I5960" s="2" t="b">
        <f t="shared" si="389"/>
        <v>0</v>
      </c>
      <c r="J5960" t="s">
        <v>52</v>
      </c>
      <c r="K5960">
        <v>34</v>
      </c>
      <c r="L5960">
        <v>3373.7094999999999</v>
      </c>
      <c r="M5960">
        <v>0.01</v>
      </c>
      <c r="N5960" t="s">
        <v>18</v>
      </c>
      <c r="O5960">
        <v>861.72</v>
      </c>
      <c r="P5960">
        <v>110.99</v>
      </c>
      <c r="Q5960">
        <v>8.99</v>
      </c>
      <c r="R5960" t="s">
        <v>678</v>
      </c>
      <c r="S5960" t="s">
        <v>140</v>
      </c>
      <c r="T5960" t="s">
        <v>31</v>
      </c>
      <c r="U5960" t="s">
        <v>32</v>
      </c>
      <c r="V5960" t="s">
        <v>33</v>
      </c>
      <c r="W5960">
        <v>0.56999999999999995</v>
      </c>
    </row>
    <row r="5961" spans="1:23" x14ac:dyDescent="0.3">
      <c r="A5961" t="s">
        <v>1231</v>
      </c>
      <c r="B5961" t="s">
        <v>1398</v>
      </c>
      <c r="D5961" s="1">
        <v>40786</v>
      </c>
      <c r="E5961" s="1">
        <v>40788</v>
      </c>
      <c r="F5961" s="1" t="str">
        <f t="shared" si="386"/>
        <v>September</v>
      </c>
      <c r="G5961" s="1" t="str">
        <f t="shared" si="387"/>
        <v>2011</v>
      </c>
      <c r="H5961" s="2">
        <f t="shared" si="388"/>
        <v>2</v>
      </c>
      <c r="I5961" s="2" t="b">
        <f t="shared" si="389"/>
        <v>0</v>
      </c>
      <c r="J5961" t="s">
        <v>24</v>
      </c>
      <c r="K5961">
        <v>25</v>
      </c>
      <c r="L5961">
        <v>12343.07</v>
      </c>
      <c r="M5961">
        <v>0.02</v>
      </c>
      <c r="N5961" t="s">
        <v>25</v>
      </c>
      <c r="O5961">
        <v>3972.72</v>
      </c>
      <c r="P5961">
        <v>500.97</v>
      </c>
      <c r="Q5961">
        <v>69.3</v>
      </c>
      <c r="R5961" t="s">
        <v>678</v>
      </c>
      <c r="S5961" t="s">
        <v>140</v>
      </c>
      <c r="T5961" t="s">
        <v>27</v>
      </c>
      <c r="U5961" t="s">
        <v>32</v>
      </c>
      <c r="V5961" t="s">
        <v>94</v>
      </c>
      <c r="W5961">
        <v>0.37</v>
      </c>
    </row>
    <row r="5962" spans="1:23" x14ac:dyDescent="0.3">
      <c r="A5962" t="s">
        <v>1151</v>
      </c>
      <c r="B5962" t="s">
        <v>1152</v>
      </c>
      <c r="D5962" s="1">
        <v>40419</v>
      </c>
      <c r="E5962" s="1">
        <v>40420</v>
      </c>
      <c r="F5962" s="1" t="str">
        <f t="shared" si="386"/>
        <v>August</v>
      </c>
      <c r="G5962" s="1" t="str">
        <f t="shared" si="387"/>
        <v>2010</v>
      </c>
      <c r="H5962" s="2">
        <f t="shared" si="388"/>
        <v>1</v>
      </c>
      <c r="I5962" s="2" t="b">
        <f t="shared" si="389"/>
        <v>0</v>
      </c>
      <c r="J5962" t="s">
        <v>24</v>
      </c>
      <c r="K5962">
        <v>41</v>
      </c>
      <c r="L5962">
        <v>812.21</v>
      </c>
      <c r="M5962">
        <v>0.06</v>
      </c>
      <c r="N5962" t="s">
        <v>39</v>
      </c>
      <c r="O5962">
        <v>-128.02000000000001</v>
      </c>
      <c r="P5962">
        <v>20.28</v>
      </c>
      <c r="Q5962">
        <v>14.39</v>
      </c>
      <c r="R5962" t="s">
        <v>678</v>
      </c>
      <c r="S5962" t="s">
        <v>140</v>
      </c>
      <c r="T5962" t="s">
        <v>42</v>
      </c>
      <c r="U5962" t="s">
        <v>36</v>
      </c>
      <c r="V5962" t="s">
        <v>37</v>
      </c>
      <c r="W5962">
        <v>0.47</v>
      </c>
    </row>
    <row r="5963" spans="1:23" x14ac:dyDescent="0.3">
      <c r="A5963" t="s">
        <v>1474</v>
      </c>
      <c r="B5963" t="s">
        <v>1623</v>
      </c>
      <c r="D5963" s="1">
        <v>40880</v>
      </c>
      <c r="E5963" s="1">
        <v>40882</v>
      </c>
      <c r="F5963" s="1" t="str">
        <f t="shared" si="386"/>
        <v>December</v>
      </c>
      <c r="G5963" s="1" t="str">
        <f t="shared" si="387"/>
        <v>2011</v>
      </c>
      <c r="H5963" s="2">
        <f t="shared" si="388"/>
        <v>2</v>
      </c>
      <c r="I5963" s="2" t="b">
        <f t="shared" si="389"/>
        <v>0</v>
      </c>
      <c r="J5963" t="s">
        <v>17</v>
      </c>
      <c r="K5963">
        <v>7</v>
      </c>
      <c r="L5963">
        <v>15.61</v>
      </c>
      <c r="M5963">
        <v>0.03</v>
      </c>
      <c r="N5963" t="s">
        <v>18</v>
      </c>
      <c r="O5963">
        <v>-5.19</v>
      </c>
      <c r="P5963">
        <v>2.08</v>
      </c>
      <c r="Q5963">
        <v>1.49</v>
      </c>
      <c r="R5963" t="s">
        <v>678</v>
      </c>
      <c r="S5963" t="s">
        <v>140</v>
      </c>
      <c r="T5963" t="s">
        <v>42</v>
      </c>
      <c r="U5963" t="s">
        <v>22</v>
      </c>
      <c r="V5963" t="s">
        <v>29</v>
      </c>
      <c r="W5963">
        <v>0.38</v>
      </c>
    </row>
    <row r="5964" spans="1:23" x14ac:dyDescent="0.3">
      <c r="A5964" t="s">
        <v>1474</v>
      </c>
      <c r="B5964" t="s">
        <v>1623</v>
      </c>
      <c r="D5964" s="1">
        <v>40880</v>
      </c>
      <c r="E5964" s="1">
        <v>40889</v>
      </c>
      <c r="F5964" s="1" t="str">
        <f t="shared" si="386"/>
        <v>December</v>
      </c>
      <c r="G5964" s="1" t="str">
        <f t="shared" si="387"/>
        <v>2011</v>
      </c>
      <c r="H5964" s="2">
        <f t="shared" si="388"/>
        <v>9</v>
      </c>
      <c r="I5964" s="2" t="b">
        <f t="shared" si="389"/>
        <v>0</v>
      </c>
      <c r="J5964" t="s">
        <v>17</v>
      </c>
      <c r="K5964">
        <v>18</v>
      </c>
      <c r="L5964">
        <v>47.11</v>
      </c>
      <c r="M5964">
        <v>0</v>
      </c>
      <c r="N5964" t="s">
        <v>18</v>
      </c>
      <c r="O5964">
        <v>-95.42</v>
      </c>
      <c r="P5964">
        <v>2.1800000000000002</v>
      </c>
      <c r="Q5964">
        <v>7.09</v>
      </c>
      <c r="R5964" t="s">
        <v>678</v>
      </c>
      <c r="S5964" t="s">
        <v>140</v>
      </c>
      <c r="T5964" t="s">
        <v>42</v>
      </c>
      <c r="U5964" t="s">
        <v>22</v>
      </c>
      <c r="V5964" t="s">
        <v>43</v>
      </c>
      <c r="W5964">
        <v>0.38</v>
      </c>
    </row>
    <row r="5965" spans="1:23" x14ac:dyDescent="0.3">
      <c r="A5965" t="s">
        <v>1228</v>
      </c>
      <c r="B5965" t="s">
        <v>1229</v>
      </c>
      <c r="D5965" s="1">
        <v>40450</v>
      </c>
      <c r="E5965" s="1">
        <v>40450</v>
      </c>
      <c r="F5965" s="1" t="str">
        <f t="shared" si="386"/>
        <v>September</v>
      </c>
      <c r="G5965" s="1" t="str">
        <f t="shared" si="387"/>
        <v>2010</v>
      </c>
      <c r="H5965" s="2">
        <f t="shared" si="388"/>
        <v>0</v>
      </c>
      <c r="I5965" s="2" t="str">
        <f t="shared" si="389"/>
        <v>FREE DELIVERY</v>
      </c>
      <c r="J5965" t="s">
        <v>52</v>
      </c>
      <c r="K5965">
        <v>39</v>
      </c>
      <c r="L5965">
        <v>3451.85</v>
      </c>
      <c r="M5965">
        <v>0.05</v>
      </c>
      <c r="N5965" t="s">
        <v>25</v>
      </c>
      <c r="O5965">
        <v>1264.75</v>
      </c>
      <c r="P5965">
        <v>90.97</v>
      </c>
      <c r="Q5965">
        <v>14</v>
      </c>
      <c r="R5965" t="s">
        <v>678</v>
      </c>
      <c r="S5965" t="s">
        <v>140</v>
      </c>
      <c r="T5965" t="s">
        <v>31</v>
      </c>
      <c r="U5965" t="s">
        <v>32</v>
      </c>
      <c r="V5965" t="s">
        <v>94</v>
      </c>
      <c r="W5965">
        <v>0.36</v>
      </c>
    </row>
    <row r="5966" spans="1:23" x14ac:dyDescent="0.3">
      <c r="A5966" t="s">
        <v>1151</v>
      </c>
      <c r="B5966" t="s">
        <v>1152</v>
      </c>
      <c r="D5966" s="1">
        <v>40847</v>
      </c>
      <c r="E5966" s="1">
        <v>40849</v>
      </c>
      <c r="F5966" s="1" t="str">
        <f t="shared" si="386"/>
        <v>November</v>
      </c>
      <c r="G5966" s="1" t="str">
        <f t="shared" si="387"/>
        <v>2011</v>
      </c>
      <c r="H5966" s="2">
        <f t="shared" si="388"/>
        <v>2</v>
      </c>
      <c r="I5966" s="2" t="b">
        <f t="shared" si="389"/>
        <v>0</v>
      </c>
      <c r="J5966" t="s">
        <v>52</v>
      </c>
      <c r="K5966">
        <v>11</v>
      </c>
      <c r="L5966">
        <v>54.59</v>
      </c>
      <c r="M5966">
        <v>0</v>
      </c>
      <c r="N5966" t="s">
        <v>18</v>
      </c>
      <c r="O5966">
        <v>-47.18</v>
      </c>
      <c r="P5966">
        <v>4.13</v>
      </c>
      <c r="Q5966">
        <v>6.89</v>
      </c>
      <c r="R5966" t="s">
        <v>678</v>
      </c>
      <c r="S5966" t="s">
        <v>140</v>
      </c>
      <c r="T5966" t="s">
        <v>42</v>
      </c>
      <c r="U5966" t="s">
        <v>22</v>
      </c>
      <c r="V5966" t="s">
        <v>57</v>
      </c>
      <c r="W5966">
        <v>0.39</v>
      </c>
    </row>
    <row r="5967" spans="1:23" x14ac:dyDescent="0.3">
      <c r="A5967" t="s">
        <v>1151</v>
      </c>
      <c r="B5967" t="s">
        <v>1152</v>
      </c>
      <c r="D5967" s="1">
        <v>40847</v>
      </c>
      <c r="E5967" s="1">
        <v>40849</v>
      </c>
      <c r="F5967" s="1" t="str">
        <f t="shared" si="386"/>
        <v>November</v>
      </c>
      <c r="G5967" s="1" t="str">
        <f t="shared" si="387"/>
        <v>2011</v>
      </c>
      <c r="H5967" s="2">
        <f t="shared" si="388"/>
        <v>2</v>
      </c>
      <c r="I5967" s="2" t="b">
        <f t="shared" si="389"/>
        <v>0</v>
      </c>
      <c r="J5967" t="s">
        <v>52</v>
      </c>
      <c r="K5967">
        <v>35</v>
      </c>
      <c r="L5967">
        <v>597.04</v>
      </c>
      <c r="M5967">
        <v>0.05</v>
      </c>
      <c r="N5967" t="s">
        <v>18</v>
      </c>
      <c r="O5967">
        <v>-157.41999999999999</v>
      </c>
      <c r="P5967">
        <v>16.739999999999998</v>
      </c>
      <c r="Q5967">
        <v>7.04</v>
      </c>
      <c r="R5967" t="s">
        <v>678</v>
      </c>
      <c r="S5967" t="s">
        <v>140</v>
      </c>
      <c r="T5967" t="s">
        <v>42</v>
      </c>
      <c r="U5967" t="s">
        <v>22</v>
      </c>
      <c r="V5967" t="s">
        <v>23</v>
      </c>
      <c r="W5967">
        <v>0.81</v>
      </c>
    </row>
    <row r="5968" spans="1:23" x14ac:dyDescent="0.3">
      <c r="A5968" t="s">
        <v>1037</v>
      </c>
      <c r="B5968" t="s">
        <v>944</v>
      </c>
      <c r="D5968" s="1">
        <v>40992</v>
      </c>
      <c r="E5968" s="1">
        <v>40993</v>
      </c>
      <c r="F5968" s="1" t="str">
        <f t="shared" si="386"/>
        <v>March</v>
      </c>
      <c r="G5968" s="1" t="str">
        <f t="shared" si="387"/>
        <v>2012</v>
      </c>
      <c r="H5968" s="2">
        <f t="shared" si="388"/>
        <v>1</v>
      </c>
      <c r="I5968" s="2" t="b">
        <f t="shared" si="389"/>
        <v>0</v>
      </c>
      <c r="J5968" t="s">
        <v>24</v>
      </c>
      <c r="K5968">
        <v>8</v>
      </c>
      <c r="L5968">
        <v>32.31</v>
      </c>
      <c r="M5968">
        <v>0.09</v>
      </c>
      <c r="N5968" t="s">
        <v>18</v>
      </c>
      <c r="O5968">
        <v>-33.590000000000003</v>
      </c>
      <c r="P5968">
        <v>3.58</v>
      </c>
      <c r="Q5968">
        <v>5.47</v>
      </c>
      <c r="R5968" t="s">
        <v>678</v>
      </c>
      <c r="S5968" t="s">
        <v>140</v>
      </c>
      <c r="T5968" t="s">
        <v>42</v>
      </c>
      <c r="U5968" t="s">
        <v>22</v>
      </c>
      <c r="V5968" t="s">
        <v>29</v>
      </c>
      <c r="W5968">
        <v>0.37</v>
      </c>
    </row>
    <row r="5969" spans="1:23" x14ac:dyDescent="0.3">
      <c r="A5969" t="s">
        <v>1037</v>
      </c>
      <c r="B5969" t="s">
        <v>944</v>
      </c>
      <c r="D5969" s="1">
        <v>40992</v>
      </c>
      <c r="E5969" s="1">
        <v>40992</v>
      </c>
      <c r="F5969" s="1" t="str">
        <f t="shared" si="386"/>
        <v>March</v>
      </c>
      <c r="G5969" s="1" t="str">
        <f t="shared" si="387"/>
        <v>2012</v>
      </c>
      <c r="H5969" s="2">
        <f t="shared" si="388"/>
        <v>0</v>
      </c>
      <c r="I5969" s="2" t="str">
        <f t="shared" si="389"/>
        <v>FREE DELIVERY</v>
      </c>
      <c r="J5969" t="s">
        <v>24</v>
      </c>
      <c r="K5969">
        <v>6</v>
      </c>
      <c r="L5969">
        <v>57.9</v>
      </c>
      <c r="M5969">
        <v>0.03</v>
      </c>
      <c r="N5969" t="s">
        <v>18</v>
      </c>
      <c r="O5969">
        <v>-48.14</v>
      </c>
      <c r="P5969">
        <v>7.38</v>
      </c>
      <c r="Q5969">
        <v>11.51</v>
      </c>
      <c r="R5969" t="s">
        <v>678</v>
      </c>
      <c r="S5969" t="s">
        <v>140</v>
      </c>
      <c r="T5969" t="s">
        <v>42</v>
      </c>
      <c r="U5969" t="s">
        <v>22</v>
      </c>
      <c r="V5969" t="s">
        <v>29</v>
      </c>
      <c r="W5969">
        <v>0.36</v>
      </c>
    </row>
    <row r="5970" spans="1:23" x14ac:dyDescent="0.3">
      <c r="A5970" t="s">
        <v>1037</v>
      </c>
      <c r="B5970" t="s">
        <v>944</v>
      </c>
      <c r="D5970" s="1">
        <v>40992</v>
      </c>
      <c r="E5970" s="1">
        <v>40994</v>
      </c>
      <c r="F5970" s="1" t="str">
        <f t="shared" si="386"/>
        <v>March</v>
      </c>
      <c r="G5970" s="1" t="str">
        <f t="shared" si="387"/>
        <v>2012</v>
      </c>
      <c r="H5970" s="2">
        <f t="shared" si="388"/>
        <v>2</v>
      </c>
      <c r="I5970" s="2" t="b">
        <f t="shared" si="389"/>
        <v>0</v>
      </c>
      <c r="J5970" t="s">
        <v>24</v>
      </c>
      <c r="K5970">
        <v>46</v>
      </c>
      <c r="L5970">
        <v>562.95000000000005</v>
      </c>
      <c r="M5970">
        <v>0.06</v>
      </c>
      <c r="N5970" t="s">
        <v>18</v>
      </c>
      <c r="O5970">
        <v>147.12</v>
      </c>
      <c r="P5970">
        <v>12.22</v>
      </c>
      <c r="Q5970">
        <v>2.85</v>
      </c>
      <c r="R5970" t="s">
        <v>678</v>
      </c>
      <c r="S5970" t="s">
        <v>140</v>
      </c>
      <c r="T5970" t="s">
        <v>42</v>
      </c>
      <c r="U5970" t="s">
        <v>36</v>
      </c>
      <c r="V5970" t="s">
        <v>37</v>
      </c>
      <c r="W5970">
        <v>0.55000000000000004</v>
      </c>
    </row>
    <row r="5971" spans="1:23" x14ac:dyDescent="0.3">
      <c r="A5971" t="s">
        <v>1146</v>
      </c>
      <c r="B5971" t="s">
        <v>1683</v>
      </c>
      <c r="D5971" s="1">
        <v>39881</v>
      </c>
      <c r="E5971" s="1">
        <v>39885</v>
      </c>
      <c r="F5971" s="1" t="str">
        <f t="shared" si="386"/>
        <v>March</v>
      </c>
      <c r="G5971" s="1" t="str">
        <f t="shared" si="387"/>
        <v>2009</v>
      </c>
      <c r="H5971" s="2">
        <f t="shared" si="388"/>
        <v>4</v>
      </c>
      <c r="I5971" s="2" t="b">
        <f t="shared" si="389"/>
        <v>0</v>
      </c>
      <c r="J5971" t="s">
        <v>17</v>
      </c>
      <c r="K5971">
        <v>35</v>
      </c>
      <c r="L5971">
        <v>285.01</v>
      </c>
      <c r="M5971">
        <v>0.01</v>
      </c>
      <c r="N5971" t="s">
        <v>39</v>
      </c>
      <c r="O5971">
        <v>124.82</v>
      </c>
      <c r="P5971">
        <v>7.64</v>
      </c>
      <c r="Q5971">
        <v>1.39</v>
      </c>
      <c r="R5971" t="s">
        <v>678</v>
      </c>
      <c r="S5971" t="s">
        <v>140</v>
      </c>
      <c r="T5971" t="s">
        <v>31</v>
      </c>
      <c r="U5971" t="s">
        <v>22</v>
      </c>
      <c r="V5971" t="s">
        <v>51</v>
      </c>
      <c r="W5971">
        <v>0.36</v>
      </c>
    </row>
    <row r="5972" spans="1:23" x14ac:dyDescent="0.3">
      <c r="A5972" t="s">
        <v>1146</v>
      </c>
      <c r="B5972" t="s">
        <v>1683</v>
      </c>
      <c r="D5972" s="1">
        <v>39881</v>
      </c>
      <c r="E5972" s="1">
        <v>39885</v>
      </c>
      <c r="F5972" s="1" t="str">
        <f t="shared" si="386"/>
        <v>March</v>
      </c>
      <c r="G5972" s="1" t="str">
        <f t="shared" si="387"/>
        <v>2009</v>
      </c>
      <c r="H5972" s="2">
        <f t="shared" si="388"/>
        <v>4</v>
      </c>
      <c r="I5972" s="2" t="b">
        <f t="shared" si="389"/>
        <v>0</v>
      </c>
      <c r="J5972" t="s">
        <v>17</v>
      </c>
      <c r="K5972">
        <v>33</v>
      </c>
      <c r="L5972">
        <v>12215.43</v>
      </c>
      <c r="M5972">
        <v>7.0000000000000007E-2</v>
      </c>
      <c r="N5972" t="s">
        <v>25</v>
      </c>
      <c r="O5972">
        <v>5255.45</v>
      </c>
      <c r="P5972">
        <v>400.97</v>
      </c>
      <c r="Q5972">
        <v>48.26</v>
      </c>
      <c r="R5972" t="s">
        <v>678</v>
      </c>
      <c r="S5972" t="s">
        <v>140</v>
      </c>
      <c r="T5972" t="s">
        <v>31</v>
      </c>
      <c r="U5972" t="s">
        <v>32</v>
      </c>
      <c r="V5972" t="s">
        <v>94</v>
      </c>
      <c r="W5972">
        <v>0.36</v>
      </c>
    </row>
    <row r="5973" spans="1:23" x14ac:dyDescent="0.3">
      <c r="A5973" t="s">
        <v>1474</v>
      </c>
      <c r="B5973" t="s">
        <v>1623</v>
      </c>
      <c r="D5973" s="1">
        <v>40610</v>
      </c>
      <c r="E5973" s="1">
        <v>40612</v>
      </c>
      <c r="F5973" s="1" t="str">
        <f t="shared" si="386"/>
        <v>March</v>
      </c>
      <c r="G5973" s="1" t="str">
        <f t="shared" si="387"/>
        <v>2011</v>
      </c>
      <c r="H5973" s="2">
        <f t="shared" si="388"/>
        <v>2</v>
      </c>
      <c r="I5973" s="2" t="b">
        <f t="shared" si="389"/>
        <v>0</v>
      </c>
      <c r="J5973" t="s">
        <v>34</v>
      </c>
      <c r="K5973">
        <v>12</v>
      </c>
      <c r="L5973">
        <v>138.66999999999999</v>
      </c>
      <c r="M5973">
        <v>0.08</v>
      </c>
      <c r="N5973" t="s">
        <v>18</v>
      </c>
      <c r="O5973">
        <v>-9.7200000000000006</v>
      </c>
      <c r="P5973">
        <v>11.7</v>
      </c>
      <c r="Q5973">
        <v>5.63</v>
      </c>
      <c r="R5973" t="s">
        <v>678</v>
      </c>
      <c r="S5973" t="s">
        <v>140</v>
      </c>
      <c r="T5973" t="s">
        <v>42</v>
      </c>
      <c r="U5973" t="s">
        <v>22</v>
      </c>
      <c r="V5973" t="s">
        <v>29</v>
      </c>
      <c r="W5973">
        <v>0.4</v>
      </c>
    </row>
    <row r="5974" spans="1:23" x14ac:dyDescent="0.3">
      <c r="A5974" t="s">
        <v>1474</v>
      </c>
      <c r="B5974" t="s">
        <v>1623</v>
      </c>
      <c r="D5974" s="1">
        <v>40610</v>
      </c>
      <c r="E5974" s="1">
        <v>40611</v>
      </c>
      <c r="F5974" s="1" t="str">
        <f t="shared" si="386"/>
        <v>March</v>
      </c>
      <c r="G5974" s="1" t="str">
        <f t="shared" si="387"/>
        <v>2011</v>
      </c>
      <c r="H5974" s="2">
        <f t="shared" si="388"/>
        <v>1</v>
      </c>
      <c r="I5974" s="2" t="b">
        <f t="shared" si="389"/>
        <v>0</v>
      </c>
      <c r="J5974" t="s">
        <v>34</v>
      </c>
      <c r="K5974">
        <v>16</v>
      </c>
      <c r="L5974">
        <v>506.84</v>
      </c>
      <c r="M5974">
        <v>0.02</v>
      </c>
      <c r="N5974" t="s">
        <v>18</v>
      </c>
      <c r="O5974">
        <v>-38.32</v>
      </c>
      <c r="P5974">
        <v>30.98</v>
      </c>
      <c r="Q5974">
        <v>6.5</v>
      </c>
      <c r="R5974" t="s">
        <v>678</v>
      </c>
      <c r="S5974" t="s">
        <v>140</v>
      </c>
      <c r="T5974" t="s">
        <v>42</v>
      </c>
      <c r="U5974" t="s">
        <v>32</v>
      </c>
      <c r="V5974" t="s">
        <v>48</v>
      </c>
      <c r="W5974">
        <v>0.64</v>
      </c>
    </row>
    <row r="5975" spans="1:23" x14ac:dyDescent="0.3">
      <c r="A5975" t="s">
        <v>1607</v>
      </c>
      <c r="B5975" t="s">
        <v>1608</v>
      </c>
      <c r="D5975" s="1">
        <v>40338</v>
      </c>
      <c r="E5975" s="1">
        <v>40339</v>
      </c>
      <c r="F5975" s="1" t="str">
        <f t="shared" si="386"/>
        <v>June</v>
      </c>
      <c r="G5975" s="1" t="str">
        <f t="shared" si="387"/>
        <v>2010</v>
      </c>
      <c r="H5975" s="2">
        <f t="shared" si="388"/>
        <v>1</v>
      </c>
      <c r="I5975" s="2" t="b">
        <f t="shared" si="389"/>
        <v>0</v>
      </c>
      <c r="J5975" t="s">
        <v>52</v>
      </c>
      <c r="K5975">
        <v>43</v>
      </c>
      <c r="L5975">
        <v>679.65</v>
      </c>
      <c r="M5975">
        <v>0</v>
      </c>
      <c r="N5975" t="s">
        <v>18</v>
      </c>
      <c r="O5975">
        <v>31.2</v>
      </c>
      <c r="P5975">
        <v>15.01</v>
      </c>
      <c r="Q5975">
        <v>8.4</v>
      </c>
      <c r="R5975" t="s">
        <v>678</v>
      </c>
      <c r="S5975" t="s">
        <v>140</v>
      </c>
      <c r="T5975" t="s">
        <v>42</v>
      </c>
      <c r="U5975" t="s">
        <v>22</v>
      </c>
      <c r="V5975" t="s">
        <v>29</v>
      </c>
      <c r="W5975">
        <v>0.39</v>
      </c>
    </row>
    <row r="5976" spans="1:23" x14ac:dyDescent="0.3">
      <c r="A5976" t="s">
        <v>1496</v>
      </c>
      <c r="B5976" t="s">
        <v>1491</v>
      </c>
      <c r="D5976" s="1">
        <v>40920</v>
      </c>
      <c r="E5976" s="1">
        <v>40921</v>
      </c>
      <c r="F5976" s="1" t="str">
        <f t="shared" si="386"/>
        <v>January</v>
      </c>
      <c r="G5976" s="1" t="str">
        <f t="shared" si="387"/>
        <v>2012</v>
      </c>
      <c r="H5976" s="2">
        <f t="shared" si="388"/>
        <v>1</v>
      </c>
      <c r="I5976" s="2" t="b">
        <f t="shared" si="389"/>
        <v>0</v>
      </c>
      <c r="J5976" t="s">
        <v>24</v>
      </c>
      <c r="K5976">
        <v>43</v>
      </c>
      <c r="L5976">
        <v>412.62</v>
      </c>
      <c r="M5976">
        <v>0.08</v>
      </c>
      <c r="N5976" t="s">
        <v>18</v>
      </c>
      <c r="O5976">
        <v>175.54</v>
      </c>
      <c r="P5976">
        <v>9.9</v>
      </c>
      <c r="Q5976">
        <v>1.39</v>
      </c>
      <c r="R5976" t="s">
        <v>678</v>
      </c>
      <c r="S5976" t="s">
        <v>140</v>
      </c>
      <c r="T5976" t="s">
        <v>27</v>
      </c>
      <c r="U5976" t="s">
        <v>22</v>
      </c>
      <c r="V5976" t="s">
        <v>51</v>
      </c>
      <c r="W5976">
        <v>0.37</v>
      </c>
    </row>
    <row r="5977" spans="1:23" x14ac:dyDescent="0.3">
      <c r="A5977" t="s">
        <v>1080</v>
      </c>
      <c r="B5977" t="s">
        <v>1120</v>
      </c>
      <c r="D5977" s="1">
        <v>39921</v>
      </c>
      <c r="E5977" s="1">
        <v>39922</v>
      </c>
      <c r="F5977" s="1" t="str">
        <f t="shared" si="386"/>
        <v>April</v>
      </c>
      <c r="G5977" s="1" t="str">
        <f t="shared" si="387"/>
        <v>2009</v>
      </c>
      <c r="H5977" s="2">
        <f t="shared" si="388"/>
        <v>1</v>
      </c>
      <c r="I5977" s="2" t="b">
        <f t="shared" si="389"/>
        <v>0</v>
      </c>
      <c r="J5977" t="s">
        <v>44</v>
      </c>
      <c r="K5977">
        <v>14</v>
      </c>
      <c r="L5977">
        <v>3830.14</v>
      </c>
      <c r="M5977">
        <v>0.1</v>
      </c>
      <c r="N5977" t="s">
        <v>18</v>
      </c>
      <c r="O5977">
        <v>202.25</v>
      </c>
      <c r="P5977">
        <v>300.97000000000003</v>
      </c>
      <c r="Q5977">
        <v>7.18</v>
      </c>
      <c r="R5977" t="s">
        <v>678</v>
      </c>
      <c r="S5977" t="s">
        <v>140</v>
      </c>
      <c r="T5977" t="s">
        <v>42</v>
      </c>
      <c r="U5977" t="s">
        <v>32</v>
      </c>
      <c r="V5977" t="s">
        <v>48</v>
      </c>
      <c r="W5977">
        <v>0.48</v>
      </c>
    </row>
    <row r="5978" spans="1:23" x14ac:dyDescent="0.3">
      <c r="A5978" t="s">
        <v>1080</v>
      </c>
      <c r="B5978" t="s">
        <v>1120</v>
      </c>
      <c r="D5978" s="1">
        <v>39921</v>
      </c>
      <c r="E5978" s="1">
        <v>39923</v>
      </c>
      <c r="F5978" s="1" t="str">
        <f t="shared" si="386"/>
        <v>April</v>
      </c>
      <c r="G5978" s="1" t="str">
        <f t="shared" si="387"/>
        <v>2009</v>
      </c>
      <c r="H5978" s="2">
        <f t="shared" si="388"/>
        <v>2</v>
      </c>
      <c r="I5978" s="2" t="b">
        <f t="shared" si="389"/>
        <v>0</v>
      </c>
      <c r="J5978" t="s">
        <v>44</v>
      </c>
      <c r="K5978">
        <v>40</v>
      </c>
      <c r="L5978">
        <v>1559.86</v>
      </c>
      <c r="M5978">
        <v>0.06</v>
      </c>
      <c r="N5978" t="s">
        <v>18</v>
      </c>
      <c r="O5978">
        <v>672.37</v>
      </c>
      <c r="P5978">
        <v>39.89</v>
      </c>
      <c r="Q5978">
        <v>3.04</v>
      </c>
      <c r="R5978" t="s">
        <v>678</v>
      </c>
      <c r="S5978" t="s">
        <v>140</v>
      </c>
      <c r="T5978" t="s">
        <v>42</v>
      </c>
      <c r="U5978" t="s">
        <v>36</v>
      </c>
      <c r="V5978" t="s">
        <v>37</v>
      </c>
      <c r="W5978">
        <v>0.53</v>
      </c>
    </row>
    <row r="5979" spans="1:23" x14ac:dyDescent="0.3">
      <c r="A5979" t="s">
        <v>1080</v>
      </c>
      <c r="B5979" t="s">
        <v>1120</v>
      </c>
      <c r="D5979" s="1">
        <v>40193</v>
      </c>
      <c r="E5979" s="1">
        <v>40193</v>
      </c>
      <c r="F5979" s="1" t="str">
        <f t="shared" si="386"/>
        <v>January</v>
      </c>
      <c r="G5979" s="1" t="str">
        <f t="shared" si="387"/>
        <v>2010</v>
      </c>
      <c r="H5979" s="2">
        <f t="shared" si="388"/>
        <v>0</v>
      </c>
      <c r="I5979" s="2" t="str">
        <f t="shared" si="389"/>
        <v>FREE DELIVERY</v>
      </c>
      <c r="J5979" t="s">
        <v>52</v>
      </c>
      <c r="K5979">
        <v>10</v>
      </c>
      <c r="L5979">
        <v>74.87</v>
      </c>
      <c r="M5979">
        <v>0.02</v>
      </c>
      <c r="N5979" t="s">
        <v>18</v>
      </c>
      <c r="O5979">
        <v>-43.97</v>
      </c>
      <c r="P5979">
        <v>6.48</v>
      </c>
      <c r="Q5979">
        <v>8.19</v>
      </c>
      <c r="R5979" t="s">
        <v>678</v>
      </c>
      <c r="S5979" t="s">
        <v>140</v>
      </c>
      <c r="T5979" t="s">
        <v>42</v>
      </c>
      <c r="U5979" t="s">
        <v>22</v>
      </c>
      <c r="V5979" t="s">
        <v>43</v>
      </c>
      <c r="W5979">
        <v>0.37</v>
      </c>
    </row>
    <row r="5980" spans="1:23" x14ac:dyDescent="0.3">
      <c r="A5980" t="s">
        <v>1080</v>
      </c>
      <c r="B5980" t="s">
        <v>1120</v>
      </c>
      <c r="D5980" s="1">
        <v>40193</v>
      </c>
      <c r="E5980" s="1">
        <v>40194</v>
      </c>
      <c r="F5980" s="1" t="str">
        <f t="shared" si="386"/>
        <v>January</v>
      </c>
      <c r="G5980" s="1" t="str">
        <f t="shared" si="387"/>
        <v>2010</v>
      </c>
      <c r="H5980" s="2">
        <f t="shared" si="388"/>
        <v>1</v>
      </c>
      <c r="I5980" s="2" t="b">
        <f t="shared" si="389"/>
        <v>0</v>
      </c>
      <c r="J5980" t="s">
        <v>52</v>
      </c>
      <c r="K5980">
        <v>42</v>
      </c>
      <c r="L5980">
        <v>3931.3180000000002</v>
      </c>
      <c r="M5980">
        <v>0.06</v>
      </c>
      <c r="N5980" t="s">
        <v>18</v>
      </c>
      <c r="O5980">
        <v>1025.45</v>
      </c>
      <c r="P5980">
        <v>115.99</v>
      </c>
      <c r="Q5980">
        <v>4.2300000000000004</v>
      </c>
      <c r="R5980" t="s">
        <v>678</v>
      </c>
      <c r="S5980" t="s">
        <v>140</v>
      </c>
      <c r="T5980" t="s">
        <v>42</v>
      </c>
      <c r="U5980" t="s">
        <v>32</v>
      </c>
      <c r="V5980" t="s">
        <v>33</v>
      </c>
      <c r="W5980">
        <v>0.56000000000000005</v>
      </c>
    </row>
    <row r="5981" spans="1:23" x14ac:dyDescent="0.3">
      <c r="A5981" t="s">
        <v>1094</v>
      </c>
      <c r="B5981" t="s">
        <v>1212</v>
      </c>
      <c r="D5981" s="1">
        <v>40239</v>
      </c>
      <c r="E5981" s="1">
        <v>40241</v>
      </c>
      <c r="F5981" s="1" t="str">
        <f t="shared" si="386"/>
        <v>March</v>
      </c>
      <c r="G5981" s="1" t="str">
        <f t="shared" si="387"/>
        <v>2010</v>
      </c>
      <c r="H5981" s="2">
        <f t="shared" si="388"/>
        <v>2</v>
      </c>
      <c r="I5981" s="2" t="b">
        <f t="shared" si="389"/>
        <v>0</v>
      </c>
      <c r="J5981" t="s">
        <v>52</v>
      </c>
      <c r="K5981">
        <v>21</v>
      </c>
      <c r="L5981">
        <v>215.76</v>
      </c>
      <c r="M5981">
        <v>0.09</v>
      </c>
      <c r="N5981" t="s">
        <v>18</v>
      </c>
      <c r="O5981">
        <v>-97.75</v>
      </c>
      <c r="P5981">
        <v>10.9</v>
      </c>
      <c r="Q5981">
        <v>7.46</v>
      </c>
      <c r="R5981" t="s">
        <v>678</v>
      </c>
      <c r="S5981" t="s">
        <v>140</v>
      </c>
      <c r="T5981" t="s">
        <v>42</v>
      </c>
      <c r="U5981" t="s">
        <v>22</v>
      </c>
      <c r="V5981" t="s">
        <v>23</v>
      </c>
      <c r="W5981">
        <v>0.59</v>
      </c>
    </row>
    <row r="5982" spans="1:23" x14ac:dyDescent="0.3">
      <c r="A5982" t="s">
        <v>1221</v>
      </c>
      <c r="B5982" t="s">
        <v>1492</v>
      </c>
      <c r="D5982" s="1">
        <v>41131</v>
      </c>
      <c r="E5982" s="1">
        <v>41135</v>
      </c>
      <c r="F5982" s="1" t="str">
        <f t="shared" si="386"/>
        <v>August</v>
      </c>
      <c r="G5982" s="1" t="str">
        <f t="shared" si="387"/>
        <v>2012</v>
      </c>
      <c r="H5982" s="2">
        <f t="shared" si="388"/>
        <v>4</v>
      </c>
      <c r="I5982" s="2" t="b">
        <f t="shared" si="389"/>
        <v>0</v>
      </c>
      <c r="J5982" t="s">
        <v>17</v>
      </c>
      <c r="K5982">
        <v>22</v>
      </c>
      <c r="L5982">
        <v>75.03</v>
      </c>
      <c r="M5982">
        <v>0.02</v>
      </c>
      <c r="N5982" t="s">
        <v>18</v>
      </c>
      <c r="O5982">
        <v>-31.52</v>
      </c>
      <c r="P5982">
        <v>3.14</v>
      </c>
      <c r="Q5982">
        <v>1.92</v>
      </c>
      <c r="R5982" t="s">
        <v>678</v>
      </c>
      <c r="S5982" t="s">
        <v>140</v>
      </c>
      <c r="T5982" t="s">
        <v>21</v>
      </c>
      <c r="U5982" t="s">
        <v>22</v>
      </c>
      <c r="V5982" t="s">
        <v>82</v>
      </c>
      <c r="W5982">
        <v>0.84</v>
      </c>
    </row>
    <row r="5983" spans="1:23" x14ac:dyDescent="0.3">
      <c r="A5983" t="s">
        <v>1425</v>
      </c>
      <c r="B5983" t="s">
        <v>1128</v>
      </c>
      <c r="D5983" s="1">
        <v>40704</v>
      </c>
      <c r="E5983" s="1">
        <v>40706</v>
      </c>
      <c r="F5983" s="1" t="str">
        <f t="shared" si="386"/>
        <v>June</v>
      </c>
      <c r="G5983" s="1" t="str">
        <f t="shared" si="387"/>
        <v>2011</v>
      </c>
      <c r="H5983" s="2">
        <f t="shared" si="388"/>
        <v>2</v>
      </c>
      <c r="I5983" s="2" t="b">
        <f t="shared" si="389"/>
        <v>0</v>
      </c>
      <c r="J5983" t="s">
        <v>24</v>
      </c>
      <c r="K5983">
        <v>23</v>
      </c>
      <c r="L5983">
        <v>294.91000000000003</v>
      </c>
      <c r="M5983">
        <v>0.03</v>
      </c>
      <c r="N5983" t="s">
        <v>18</v>
      </c>
      <c r="O5983">
        <v>-37.270000000000003</v>
      </c>
      <c r="P5983">
        <v>12.44</v>
      </c>
      <c r="Q5983">
        <v>6.27</v>
      </c>
      <c r="R5983" t="s">
        <v>678</v>
      </c>
      <c r="S5983" t="s">
        <v>140</v>
      </c>
      <c r="T5983" t="s">
        <v>21</v>
      </c>
      <c r="U5983" t="s">
        <v>22</v>
      </c>
      <c r="V5983" t="s">
        <v>23</v>
      </c>
      <c r="W5983">
        <v>0.56999999999999995</v>
      </c>
    </row>
    <row r="5984" spans="1:23" x14ac:dyDescent="0.3">
      <c r="A5984" t="s">
        <v>1237</v>
      </c>
      <c r="B5984" t="s">
        <v>1689</v>
      </c>
      <c r="D5984" s="1">
        <v>40312</v>
      </c>
      <c r="E5984" s="1">
        <v>40314</v>
      </c>
      <c r="F5984" s="1" t="str">
        <f t="shared" si="386"/>
        <v>May</v>
      </c>
      <c r="G5984" s="1" t="str">
        <f t="shared" si="387"/>
        <v>2010</v>
      </c>
      <c r="H5984" s="2">
        <f t="shared" si="388"/>
        <v>2</v>
      </c>
      <c r="I5984" s="2" t="b">
        <f t="shared" si="389"/>
        <v>0</v>
      </c>
      <c r="J5984" t="s">
        <v>44</v>
      </c>
      <c r="K5984">
        <v>24</v>
      </c>
      <c r="L5984">
        <v>131.65</v>
      </c>
      <c r="M5984">
        <v>0.01</v>
      </c>
      <c r="N5984" t="s">
        <v>39</v>
      </c>
      <c r="O5984">
        <v>67.41</v>
      </c>
      <c r="P5984">
        <v>4.91</v>
      </c>
      <c r="Q5984">
        <v>0.5</v>
      </c>
      <c r="R5984" t="s">
        <v>678</v>
      </c>
      <c r="S5984" t="s">
        <v>140</v>
      </c>
      <c r="T5984" t="s">
        <v>27</v>
      </c>
      <c r="U5984" t="s">
        <v>22</v>
      </c>
      <c r="V5984" t="s">
        <v>57</v>
      </c>
      <c r="W5984">
        <v>0.36</v>
      </c>
    </row>
    <row r="5985" spans="1:23" x14ac:dyDescent="0.3">
      <c r="A5985" t="s">
        <v>1496</v>
      </c>
      <c r="B5985" t="s">
        <v>1491</v>
      </c>
      <c r="D5985" s="1">
        <v>40885</v>
      </c>
      <c r="E5985" s="1">
        <v>40886</v>
      </c>
      <c r="F5985" s="1" t="str">
        <f t="shared" si="386"/>
        <v>December</v>
      </c>
      <c r="G5985" s="1" t="str">
        <f t="shared" si="387"/>
        <v>2011</v>
      </c>
      <c r="H5985" s="2">
        <f t="shared" si="388"/>
        <v>1</v>
      </c>
      <c r="I5985" s="2" t="b">
        <f t="shared" si="389"/>
        <v>0</v>
      </c>
      <c r="J5985" t="s">
        <v>52</v>
      </c>
      <c r="K5985">
        <v>23</v>
      </c>
      <c r="L5985">
        <v>750.39</v>
      </c>
      <c r="M5985">
        <v>0.04</v>
      </c>
      <c r="N5985" t="s">
        <v>18</v>
      </c>
      <c r="O5985">
        <v>133.71</v>
      </c>
      <c r="P5985">
        <v>30.98</v>
      </c>
      <c r="Q5985">
        <v>11.63</v>
      </c>
      <c r="R5985" t="s">
        <v>678</v>
      </c>
      <c r="S5985" t="s">
        <v>140</v>
      </c>
      <c r="T5985" t="s">
        <v>27</v>
      </c>
      <c r="U5985" t="s">
        <v>22</v>
      </c>
      <c r="V5985" t="s">
        <v>29</v>
      </c>
      <c r="W5985">
        <v>0.37</v>
      </c>
    </row>
    <row r="5986" spans="1:23" x14ac:dyDescent="0.3">
      <c r="A5986" t="s">
        <v>1496</v>
      </c>
      <c r="B5986" t="s">
        <v>1491</v>
      </c>
      <c r="D5986" s="1">
        <v>40885</v>
      </c>
      <c r="E5986" s="1">
        <v>40887</v>
      </c>
      <c r="F5986" s="1" t="str">
        <f t="shared" si="386"/>
        <v>December</v>
      </c>
      <c r="G5986" s="1" t="str">
        <f t="shared" si="387"/>
        <v>2011</v>
      </c>
      <c r="H5986" s="2">
        <f t="shared" si="388"/>
        <v>2</v>
      </c>
      <c r="I5986" s="2" t="b">
        <f t="shared" si="389"/>
        <v>0</v>
      </c>
      <c r="J5986" t="s">
        <v>52</v>
      </c>
      <c r="K5986">
        <v>4</v>
      </c>
      <c r="L5986">
        <v>18.46</v>
      </c>
      <c r="M5986">
        <v>0.06</v>
      </c>
      <c r="N5986" t="s">
        <v>18</v>
      </c>
      <c r="O5986">
        <v>-0.43</v>
      </c>
      <c r="P5986">
        <v>4.91</v>
      </c>
      <c r="Q5986">
        <v>0.5</v>
      </c>
      <c r="R5986" t="s">
        <v>678</v>
      </c>
      <c r="S5986" t="s">
        <v>140</v>
      </c>
      <c r="T5986" t="s">
        <v>27</v>
      </c>
      <c r="U5986" t="s">
        <v>22</v>
      </c>
      <c r="V5986" t="s">
        <v>57</v>
      </c>
      <c r="W5986">
        <v>0.36</v>
      </c>
    </row>
    <row r="5987" spans="1:23" x14ac:dyDescent="0.3">
      <c r="A5987" t="s">
        <v>1168</v>
      </c>
      <c r="B5987" t="s">
        <v>1312</v>
      </c>
      <c r="D5987" s="1">
        <v>40069</v>
      </c>
      <c r="E5987" s="1">
        <v>40071</v>
      </c>
      <c r="F5987" s="1" t="str">
        <f t="shared" si="386"/>
        <v>September</v>
      </c>
      <c r="G5987" s="1" t="str">
        <f t="shared" si="387"/>
        <v>2009</v>
      </c>
      <c r="H5987" s="2">
        <f t="shared" si="388"/>
        <v>2</v>
      </c>
      <c r="I5987" s="2" t="b">
        <f t="shared" si="389"/>
        <v>0</v>
      </c>
      <c r="J5987" t="s">
        <v>44</v>
      </c>
      <c r="K5987">
        <v>47</v>
      </c>
      <c r="L5987">
        <v>838.4</v>
      </c>
      <c r="M5987">
        <v>0.02</v>
      </c>
      <c r="N5987" t="s">
        <v>39</v>
      </c>
      <c r="O5987">
        <v>-132.91</v>
      </c>
      <c r="P5987">
        <v>17.7</v>
      </c>
      <c r="Q5987">
        <v>9.4700000000000006</v>
      </c>
      <c r="R5987" t="s">
        <v>678</v>
      </c>
      <c r="S5987" t="s">
        <v>140</v>
      </c>
      <c r="T5987" t="s">
        <v>31</v>
      </c>
      <c r="U5987" t="s">
        <v>22</v>
      </c>
      <c r="V5987" t="s">
        <v>23</v>
      </c>
      <c r="W5987">
        <v>0.59</v>
      </c>
    </row>
    <row r="5988" spans="1:23" x14ac:dyDescent="0.3">
      <c r="A5988" t="s">
        <v>1690</v>
      </c>
      <c r="B5988" t="s">
        <v>1691</v>
      </c>
      <c r="D5988" s="1">
        <v>40254</v>
      </c>
      <c r="E5988" s="1">
        <v>40256</v>
      </c>
      <c r="F5988" s="1" t="str">
        <f t="shared" si="386"/>
        <v>March</v>
      </c>
      <c r="G5988" s="1" t="str">
        <f t="shared" si="387"/>
        <v>2010</v>
      </c>
      <c r="H5988" s="2">
        <f t="shared" si="388"/>
        <v>2</v>
      </c>
      <c r="I5988" s="2" t="b">
        <f t="shared" si="389"/>
        <v>0</v>
      </c>
      <c r="J5988" t="s">
        <v>17</v>
      </c>
      <c r="K5988">
        <v>7</v>
      </c>
      <c r="L5988">
        <v>48.04</v>
      </c>
      <c r="M5988">
        <v>0.09</v>
      </c>
      <c r="N5988" t="s">
        <v>18</v>
      </c>
      <c r="O5988">
        <v>-23.28</v>
      </c>
      <c r="P5988">
        <v>6.48</v>
      </c>
      <c r="Q5988">
        <v>5.94</v>
      </c>
      <c r="R5988" t="s">
        <v>678</v>
      </c>
      <c r="S5988" t="s">
        <v>140</v>
      </c>
      <c r="T5988" t="s">
        <v>31</v>
      </c>
      <c r="U5988" t="s">
        <v>22</v>
      </c>
      <c r="V5988" t="s">
        <v>43</v>
      </c>
      <c r="W5988">
        <v>0.37</v>
      </c>
    </row>
    <row r="5989" spans="1:23" x14ac:dyDescent="0.3">
      <c r="A5989" t="s">
        <v>1690</v>
      </c>
      <c r="B5989" t="s">
        <v>1691</v>
      </c>
      <c r="D5989" s="1">
        <v>40617</v>
      </c>
      <c r="E5989" s="1">
        <v>40618</v>
      </c>
      <c r="F5989" s="1" t="str">
        <f t="shared" si="386"/>
        <v>March</v>
      </c>
      <c r="G5989" s="1" t="str">
        <f t="shared" si="387"/>
        <v>2011</v>
      </c>
      <c r="H5989" s="2">
        <f t="shared" si="388"/>
        <v>1</v>
      </c>
      <c r="I5989" s="2" t="b">
        <f t="shared" si="389"/>
        <v>0</v>
      </c>
      <c r="J5989" t="s">
        <v>44</v>
      </c>
      <c r="K5989">
        <v>18</v>
      </c>
      <c r="L5989">
        <v>130.38</v>
      </c>
      <c r="M5989">
        <v>0.08</v>
      </c>
      <c r="N5989" t="s">
        <v>18</v>
      </c>
      <c r="O5989">
        <v>31.52</v>
      </c>
      <c r="P5989">
        <v>7.4</v>
      </c>
      <c r="Q5989">
        <v>1.71</v>
      </c>
      <c r="R5989" t="s">
        <v>678</v>
      </c>
      <c r="S5989" t="s">
        <v>140</v>
      </c>
      <c r="T5989" t="s">
        <v>27</v>
      </c>
      <c r="U5989" t="s">
        <v>22</v>
      </c>
      <c r="V5989" t="s">
        <v>43</v>
      </c>
      <c r="W5989">
        <v>0.4</v>
      </c>
    </row>
    <row r="5990" spans="1:23" x14ac:dyDescent="0.3">
      <c r="A5990" t="s">
        <v>1542</v>
      </c>
      <c r="B5990" t="s">
        <v>1692</v>
      </c>
      <c r="D5990" s="1">
        <v>39940</v>
      </c>
      <c r="E5990" s="1">
        <v>39941</v>
      </c>
      <c r="F5990" s="1" t="str">
        <f t="shared" si="386"/>
        <v>May</v>
      </c>
      <c r="G5990" s="1" t="str">
        <f t="shared" si="387"/>
        <v>2009</v>
      </c>
      <c r="H5990" s="2">
        <f t="shared" si="388"/>
        <v>1</v>
      </c>
      <c r="I5990" s="2" t="b">
        <f t="shared" si="389"/>
        <v>0</v>
      </c>
      <c r="J5990" t="s">
        <v>44</v>
      </c>
      <c r="K5990">
        <v>19</v>
      </c>
      <c r="L5990">
        <v>333.68</v>
      </c>
      <c r="M5990">
        <v>0.01</v>
      </c>
      <c r="N5990" t="s">
        <v>18</v>
      </c>
      <c r="O5990">
        <v>81.96</v>
      </c>
      <c r="P5990">
        <v>16.48</v>
      </c>
      <c r="Q5990">
        <v>1.99</v>
      </c>
      <c r="R5990" t="s">
        <v>678</v>
      </c>
      <c r="S5990" t="s">
        <v>140</v>
      </c>
      <c r="T5990" t="s">
        <v>27</v>
      </c>
      <c r="U5990" t="s">
        <v>32</v>
      </c>
      <c r="V5990" t="s">
        <v>48</v>
      </c>
      <c r="W5990">
        <v>0.42</v>
      </c>
    </row>
    <row r="5991" spans="1:23" x14ac:dyDescent="0.3">
      <c r="A5991" t="s">
        <v>1542</v>
      </c>
      <c r="B5991" t="s">
        <v>1692</v>
      </c>
      <c r="D5991" s="1">
        <v>39838</v>
      </c>
      <c r="E5991" s="1">
        <v>39841</v>
      </c>
      <c r="F5991" s="1" t="str">
        <f t="shared" si="386"/>
        <v>January</v>
      </c>
      <c r="G5991" s="1" t="str">
        <f t="shared" si="387"/>
        <v>2009</v>
      </c>
      <c r="H5991" s="2">
        <f t="shared" si="388"/>
        <v>3</v>
      </c>
      <c r="I5991" s="2" t="b">
        <f t="shared" si="389"/>
        <v>0</v>
      </c>
      <c r="J5991" t="s">
        <v>34</v>
      </c>
      <c r="K5991">
        <v>15</v>
      </c>
      <c r="L5991">
        <v>1532.482</v>
      </c>
      <c r="M5991">
        <v>0.1</v>
      </c>
      <c r="N5991" t="s">
        <v>18</v>
      </c>
      <c r="O5991">
        <v>-43</v>
      </c>
      <c r="P5991">
        <v>125.99</v>
      </c>
      <c r="Q5991">
        <v>8.99</v>
      </c>
      <c r="R5991" t="s">
        <v>678</v>
      </c>
      <c r="S5991" t="s">
        <v>140</v>
      </c>
      <c r="T5991" t="s">
        <v>27</v>
      </c>
      <c r="U5991" t="s">
        <v>32</v>
      </c>
      <c r="V5991" t="s">
        <v>33</v>
      </c>
      <c r="W5991">
        <v>0.56999999999999995</v>
      </c>
    </row>
    <row r="5992" spans="1:23" x14ac:dyDescent="0.3">
      <c r="A5992" t="s">
        <v>1237</v>
      </c>
      <c r="B5992" t="s">
        <v>1689</v>
      </c>
      <c r="D5992" s="1">
        <v>40408</v>
      </c>
      <c r="E5992" s="1">
        <v>40409</v>
      </c>
      <c r="F5992" s="1" t="str">
        <f t="shared" si="386"/>
        <v>August</v>
      </c>
      <c r="G5992" s="1" t="str">
        <f t="shared" si="387"/>
        <v>2010</v>
      </c>
      <c r="H5992" s="2">
        <f t="shared" si="388"/>
        <v>1</v>
      </c>
      <c r="I5992" s="2" t="b">
        <f t="shared" si="389"/>
        <v>0</v>
      </c>
      <c r="J5992" t="s">
        <v>34</v>
      </c>
      <c r="K5992">
        <v>7</v>
      </c>
      <c r="L5992">
        <v>283.57</v>
      </c>
      <c r="M5992">
        <v>0.02</v>
      </c>
      <c r="N5992" t="s">
        <v>18</v>
      </c>
      <c r="O5992">
        <v>71.209999999999994</v>
      </c>
      <c r="P5992">
        <v>37.94</v>
      </c>
      <c r="Q5992">
        <v>5.08</v>
      </c>
      <c r="R5992" t="s">
        <v>678</v>
      </c>
      <c r="S5992" t="s">
        <v>140</v>
      </c>
      <c r="T5992" t="s">
        <v>27</v>
      </c>
      <c r="U5992" t="s">
        <v>22</v>
      </c>
      <c r="V5992" t="s">
        <v>43</v>
      </c>
      <c r="W5992">
        <v>0.38</v>
      </c>
    </row>
    <row r="5993" spans="1:23" x14ac:dyDescent="0.3">
      <c r="A5993" t="s">
        <v>1237</v>
      </c>
      <c r="B5993" t="s">
        <v>1689</v>
      </c>
      <c r="D5993" s="1">
        <v>39819</v>
      </c>
      <c r="E5993" s="1">
        <v>39821</v>
      </c>
      <c r="F5993" s="1" t="str">
        <f t="shared" si="386"/>
        <v>January</v>
      </c>
      <c r="G5993" s="1" t="str">
        <f t="shared" si="387"/>
        <v>2009</v>
      </c>
      <c r="H5993" s="2">
        <f t="shared" si="388"/>
        <v>2</v>
      </c>
      <c r="I5993" s="2" t="b">
        <f t="shared" si="389"/>
        <v>0</v>
      </c>
      <c r="J5993" t="s">
        <v>34</v>
      </c>
      <c r="K5993">
        <v>23</v>
      </c>
      <c r="L5993">
        <v>3674.08</v>
      </c>
      <c r="M5993">
        <v>0.01</v>
      </c>
      <c r="N5993" t="s">
        <v>25</v>
      </c>
      <c r="O5993">
        <v>112.44</v>
      </c>
      <c r="P5993">
        <v>150.97999999999999</v>
      </c>
      <c r="Q5993">
        <v>30</v>
      </c>
      <c r="R5993" t="s">
        <v>678</v>
      </c>
      <c r="S5993" t="s">
        <v>140</v>
      </c>
      <c r="T5993" t="s">
        <v>27</v>
      </c>
      <c r="U5993" t="s">
        <v>36</v>
      </c>
      <c r="V5993" t="s">
        <v>67</v>
      </c>
      <c r="W5993">
        <v>0.74</v>
      </c>
    </row>
    <row r="5994" spans="1:23" x14ac:dyDescent="0.3">
      <c r="A5994" t="s">
        <v>1237</v>
      </c>
      <c r="B5994" t="s">
        <v>1689</v>
      </c>
      <c r="D5994" s="1">
        <v>39819</v>
      </c>
      <c r="E5994" s="1">
        <v>39821</v>
      </c>
      <c r="F5994" s="1" t="str">
        <f t="shared" si="386"/>
        <v>January</v>
      </c>
      <c r="G5994" s="1" t="str">
        <f t="shared" si="387"/>
        <v>2009</v>
      </c>
      <c r="H5994" s="2">
        <f t="shared" si="388"/>
        <v>2</v>
      </c>
      <c r="I5994" s="2" t="b">
        <f t="shared" si="389"/>
        <v>0</v>
      </c>
      <c r="J5994" t="s">
        <v>34</v>
      </c>
      <c r="K5994">
        <v>46</v>
      </c>
      <c r="L5994">
        <v>1413.89</v>
      </c>
      <c r="M5994">
        <v>0.01</v>
      </c>
      <c r="N5994" t="s">
        <v>39</v>
      </c>
      <c r="O5994">
        <v>-40.72</v>
      </c>
      <c r="P5994">
        <v>28.28</v>
      </c>
      <c r="Q5994">
        <v>13.99</v>
      </c>
      <c r="R5994" t="s">
        <v>678</v>
      </c>
      <c r="S5994" t="s">
        <v>140</v>
      </c>
      <c r="T5994" t="s">
        <v>27</v>
      </c>
      <c r="U5994" t="s">
        <v>22</v>
      </c>
      <c r="V5994" t="s">
        <v>23</v>
      </c>
      <c r="W5994">
        <v>0.57999999999999996</v>
      </c>
    </row>
    <row r="5995" spans="1:23" x14ac:dyDescent="0.3">
      <c r="A5995" t="s">
        <v>1237</v>
      </c>
      <c r="B5995" t="s">
        <v>1689</v>
      </c>
      <c r="D5995" s="1">
        <v>39819</v>
      </c>
      <c r="E5995" s="1">
        <v>39820</v>
      </c>
      <c r="F5995" s="1" t="str">
        <f t="shared" si="386"/>
        <v>January</v>
      </c>
      <c r="G5995" s="1" t="str">
        <f t="shared" si="387"/>
        <v>2009</v>
      </c>
      <c r="H5995" s="2">
        <f t="shared" si="388"/>
        <v>1</v>
      </c>
      <c r="I5995" s="2" t="b">
        <f t="shared" si="389"/>
        <v>0</v>
      </c>
      <c r="J5995" t="s">
        <v>34</v>
      </c>
      <c r="K5995">
        <v>2</v>
      </c>
      <c r="L5995">
        <v>61.718499999999999</v>
      </c>
      <c r="M5995">
        <v>0.03</v>
      </c>
      <c r="N5995" t="s">
        <v>18</v>
      </c>
      <c r="O5995">
        <v>-164.04</v>
      </c>
      <c r="P5995">
        <v>35.99</v>
      </c>
      <c r="Q5995">
        <v>1.1000000000000001</v>
      </c>
      <c r="R5995" t="s">
        <v>678</v>
      </c>
      <c r="S5995" t="s">
        <v>140</v>
      </c>
      <c r="T5995" t="s">
        <v>27</v>
      </c>
      <c r="U5995" t="s">
        <v>32</v>
      </c>
      <c r="V5995" t="s">
        <v>33</v>
      </c>
      <c r="W5995">
        <v>0.55000000000000004</v>
      </c>
    </row>
    <row r="5996" spans="1:23" x14ac:dyDescent="0.3">
      <c r="A5996" t="s">
        <v>1425</v>
      </c>
      <c r="B5996" t="s">
        <v>1260</v>
      </c>
      <c r="D5996" s="1">
        <v>39909</v>
      </c>
      <c r="E5996" s="1">
        <v>39911</v>
      </c>
      <c r="F5996" s="1" t="str">
        <f t="shared" si="386"/>
        <v>April</v>
      </c>
      <c r="G5996" s="1" t="str">
        <f t="shared" si="387"/>
        <v>2009</v>
      </c>
      <c r="H5996" s="2">
        <f t="shared" si="388"/>
        <v>2</v>
      </c>
      <c r="I5996" s="2" t="b">
        <f t="shared" si="389"/>
        <v>0</v>
      </c>
      <c r="J5996" t="s">
        <v>24</v>
      </c>
      <c r="K5996">
        <v>17</v>
      </c>
      <c r="L5996">
        <v>1556.61</v>
      </c>
      <c r="M5996">
        <v>0.06</v>
      </c>
      <c r="N5996" t="s">
        <v>18</v>
      </c>
      <c r="O5996">
        <v>-485.55</v>
      </c>
      <c r="P5996">
        <v>89.83</v>
      </c>
      <c r="Q5996">
        <v>35</v>
      </c>
      <c r="R5996" t="s">
        <v>678</v>
      </c>
      <c r="S5996" t="s">
        <v>140</v>
      </c>
      <c r="T5996" t="s">
        <v>42</v>
      </c>
      <c r="U5996" t="s">
        <v>22</v>
      </c>
      <c r="V5996" t="s">
        <v>23</v>
      </c>
      <c r="W5996">
        <v>0.83</v>
      </c>
    </row>
    <row r="5997" spans="1:23" x14ac:dyDescent="0.3">
      <c r="A5997" t="s">
        <v>1425</v>
      </c>
      <c r="B5997" t="s">
        <v>1260</v>
      </c>
      <c r="D5997" s="1">
        <v>39909</v>
      </c>
      <c r="E5997" s="1">
        <v>39911</v>
      </c>
      <c r="F5997" s="1" t="str">
        <f t="shared" si="386"/>
        <v>April</v>
      </c>
      <c r="G5997" s="1" t="str">
        <f t="shared" si="387"/>
        <v>2009</v>
      </c>
      <c r="H5997" s="2">
        <f t="shared" si="388"/>
        <v>2</v>
      </c>
      <c r="I5997" s="2" t="b">
        <f t="shared" si="389"/>
        <v>0</v>
      </c>
      <c r="J5997" t="s">
        <v>24</v>
      </c>
      <c r="K5997">
        <v>49</v>
      </c>
      <c r="L5997">
        <v>645.14</v>
      </c>
      <c r="M5997">
        <v>0.1</v>
      </c>
      <c r="N5997" t="s">
        <v>18</v>
      </c>
      <c r="O5997">
        <v>-26.32</v>
      </c>
      <c r="P5997">
        <v>13.43</v>
      </c>
      <c r="Q5997">
        <v>5.5</v>
      </c>
      <c r="R5997" t="s">
        <v>678</v>
      </c>
      <c r="S5997" t="s">
        <v>140</v>
      </c>
      <c r="T5997" t="s">
        <v>42</v>
      </c>
      <c r="U5997" t="s">
        <v>22</v>
      </c>
      <c r="V5997" t="s">
        <v>23</v>
      </c>
      <c r="W5997">
        <v>0.56999999999999995</v>
      </c>
    </row>
    <row r="5998" spans="1:23" x14ac:dyDescent="0.3">
      <c r="A5998" t="s">
        <v>1425</v>
      </c>
      <c r="B5998" t="s">
        <v>1260</v>
      </c>
      <c r="D5998" s="1">
        <v>39909</v>
      </c>
      <c r="E5998" s="1">
        <v>39909</v>
      </c>
      <c r="F5998" s="1" t="str">
        <f t="shared" si="386"/>
        <v>April</v>
      </c>
      <c r="G5998" s="1" t="str">
        <f t="shared" si="387"/>
        <v>2009</v>
      </c>
      <c r="H5998" s="2">
        <f t="shared" si="388"/>
        <v>0</v>
      </c>
      <c r="I5998" s="2" t="str">
        <f t="shared" si="389"/>
        <v>FREE DELIVERY</v>
      </c>
      <c r="J5998" t="s">
        <v>24</v>
      </c>
      <c r="K5998">
        <v>44</v>
      </c>
      <c r="L5998">
        <v>4851.5024999999996</v>
      </c>
      <c r="M5998">
        <v>0.01</v>
      </c>
      <c r="N5998" t="s">
        <v>18</v>
      </c>
      <c r="O5998">
        <v>1371.67</v>
      </c>
      <c r="P5998">
        <v>125.99</v>
      </c>
      <c r="Q5998">
        <v>7.69</v>
      </c>
      <c r="R5998" t="s">
        <v>678</v>
      </c>
      <c r="S5998" t="s">
        <v>140</v>
      </c>
      <c r="T5998" t="s">
        <v>42</v>
      </c>
      <c r="U5998" t="s">
        <v>32</v>
      </c>
      <c r="V5998" t="s">
        <v>33</v>
      </c>
      <c r="W5998">
        <v>0.57999999999999996</v>
      </c>
    </row>
    <row r="5999" spans="1:23" x14ac:dyDescent="0.3">
      <c r="A5999" t="s">
        <v>1080</v>
      </c>
      <c r="B5999" t="s">
        <v>1120</v>
      </c>
      <c r="D5999" s="1">
        <v>40600</v>
      </c>
      <c r="E5999" s="1">
        <v>40601</v>
      </c>
      <c r="F5999" s="1" t="str">
        <f t="shared" si="386"/>
        <v>February</v>
      </c>
      <c r="G5999" s="1" t="str">
        <f t="shared" si="387"/>
        <v>2011</v>
      </c>
      <c r="H5999" s="2">
        <f t="shared" si="388"/>
        <v>1</v>
      </c>
      <c r="I5999" s="2" t="b">
        <f t="shared" si="389"/>
        <v>0</v>
      </c>
      <c r="J5999" t="s">
        <v>52</v>
      </c>
      <c r="K5999">
        <v>20</v>
      </c>
      <c r="L5999">
        <v>862.64</v>
      </c>
      <c r="M5999">
        <v>0.08</v>
      </c>
      <c r="N5999" t="s">
        <v>18</v>
      </c>
      <c r="O5999">
        <v>320.81</v>
      </c>
      <c r="P5999">
        <v>43.41</v>
      </c>
      <c r="Q5999">
        <v>2.99</v>
      </c>
      <c r="R5999" t="s">
        <v>678</v>
      </c>
      <c r="S5999" t="s">
        <v>140</v>
      </c>
      <c r="T5999" t="s">
        <v>42</v>
      </c>
      <c r="U5999" t="s">
        <v>22</v>
      </c>
      <c r="V5999" t="s">
        <v>29</v>
      </c>
      <c r="W5999">
        <v>0.39</v>
      </c>
    </row>
    <row r="6000" spans="1:23" x14ac:dyDescent="0.3">
      <c r="A6000" t="s">
        <v>1094</v>
      </c>
      <c r="B6000" t="s">
        <v>1212</v>
      </c>
      <c r="D6000" s="1">
        <v>41197</v>
      </c>
      <c r="E6000" s="1">
        <v>41200</v>
      </c>
      <c r="F6000" s="1" t="str">
        <f t="shared" si="386"/>
        <v>October</v>
      </c>
      <c r="G6000" s="1" t="str">
        <f t="shared" si="387"/>
        <v>2012</v>
      </c>
      <c r="H6000" s="2">
        <f t="shared" si="388"/>
        <v>3</v>
      </c>
      <c r="I6000" s="2" t="b">
        <f t="shared" si="389"/>
        <v>0</v>
      </c>
      <c r="J6000" t="s">
        <v>52</v>
      </c>
      <c r="K6000">
        <v>43</v>
      </c>
      <c r="L6000">
        <v>2123.64</v>
      </c>
      <c r="M6000">
        <v>0.03</v>
      </c>
      <c r="N6000" t="s">
        <v>18</v>
      </c>
      <c r="O6000">
        <v>1013.77</v>
      </c>
      <c r="P6000">
        <v>47.9</v>
      </c>
      <c r="Q6000">
        <v>5.86</v>
      </c>
      <c r="R6000" t="s">
        <v>678</v>
      </c>
      <c r="S6000" t="s">
        <v>140</v>
      </c>
      <c r="T6000" t="s">
        <v>42</v>
      </c>
      <c r="U6000" t="s">
        <v>22</v>
      </c>
      <c r="V6000" t="s">
        <v>43</v>
      </c>
      <c r="W6000">
        <v>0.37</v>
      </c>
    </row>
    <row r="6001" spans="1:23" x14ac:dyDescent="0.3">
      <c r="A6001" t="s">
        <v>1168</v>
      </c>
      <c r="B6001" t="s">
        <v>1312</v>
      </c>
      <c r="D6001" s="1">
        <v>40671</v>
      </c>
      <c r="E6001" s="1">
        <v>40671</v>
      </c>
      <c r="F6001" s="1" t="str">
        <f t="shared" si="386"/>
        <v>May</v>
      </c>
      <c r="G6001" s="1" t="str">
        <f t="shared" si="387"/>
        <v>2011</v>
      </c>
      <c r="H6001" s="2">
        <f t="shared" si="388"/>
        <v>0</v>
      </c>
      <c r="I6001" s="2" t="str">
        <f t="shared" si="389"/>
        <v>FREE DELIVERY</v>
      </c>
      <c r="J6001" t="s">
        <v>24</v>
      </c>
      <c r="K6001">
        <v>46</v>
      </c>
      <c r="L6001">
        <v>2968.66</v>
      </c>
      <c r="M6001">
        <v>7.0000000000000007E-2</v>
      </c>
      <c r="N6001" t="s">
        <v>18</v>
      </c>
      <c r="O6001">
        <v>1077.49</v>
      </c>
      <c r="P6001">
        <v>63.94</v>
      </c>
      <c r="Q6001">
        <v>14.48</v>
      </c>
      <c r="R6001" t="s">
        <v>678</v>
      </c>
      <c r="S6001" t="s">
        <v>140</v>
      </c>
      <c r="T6001" t="s">
        <v>31</v>
      </c>
      <c r="U6001" t="s">
        <v>36</v>
      </c>
      <c r="V6001" t="s">
        <v>37</v>
      </c>
      <c r="W6001">
        <v>0.46</v>
      </c>
    </row>
    <row r="6002" spans="1:23" x14ac:dyDescent="0.3">
      <c r="A6002" t="s">
        <v>1690</v>
      </c>
      <c r="B6002" t="s">
        <v>1691</v>
      </c>
      <c r="D6002" s="1">
        <v>40524</v>
      </c>
      <c r="E6002" s="1">
        <v>40525</v>
      </c>
      <c r="F6002" s="1" t="str">
        <f t="shared" si="386"/>
        <v>December</v>
      </c>
      <c r="G6002" s="1" t="str">
        <f t="shared" si="387"/>
        <v>2010</v>
      </c>
      <c r="H6002" s="2">
        <f t="shared" si="388"/>
        <v>1</v>
      </c>
      <c r="I6002" s="2" t="b">
        <f t="shared" si="389"/>
        <v>0</v>
      </c>
      <c r="J6002" t="s">
        <v>34</v>
      </c>
      <c r="K6002">
        <v>33</v>
      </c>
      <c r="L6002">
        <v>63.96</v>
      </c>
      <c r="M6002">
        <v>0.05</v>
      </c>
      <c r="N6002" t="s">
        <v>18</v>
      </c>
      <c r="O6002">
        <v>-13.71</v>
      </c>
      <c r="P6002">
        <v>1.88</v>
      </c>
      <c r="Q6002">
        <v>1.49</v>
      </c>
      <c r="R6002" t="s">
        <v>678</v>
      </c>
      <c r="S6002" t="s">
        <v>140</v>
      </c>
      <c r="T6002" t="s">
        <v>27</v>
      </c>
      <c r="U6002" t="s">
        <v>22</v>
      </c>
      <c r="V6002" t="s">
        <v>29</v>
      </c>
      <c r="W6002">
        <v>0.37</v>
      </c>
    </row>
    <row r="6003" spans="1:23" x14ac:dyDescent="0.3">
      <c r="A6003" t="s">
        <v>1690</v>
      </c>
      <c r="B6003" t="s">
        <v>1691</v>
      </c>
      <c r="D6003" s="1">
        <v>40524</v>
      </c>
      <c r="E6003" s="1">
        <v>40525</v>
      </c>
      <c r="F6003" s="1" t="str">
        <f t="shared" si="386"/>
        <v>December</v>
      </c>
      <c r="G6003" s="1" t="str">
        <f t="shared" si="387"/>
        <v>2010</v>
      </c>
      <c r="H6003" s="2">
        <f t="shared" si="388"/>
        <v>1</v>
      </c>
      <c r="I6003" s="2" t="b">
        <f t="shared" si="389"/>
        <v>0</v>
      </c>
      <c r="J6003" t="s">
        <v>34</v>
      </c>
      <c r="K6003">
        <v>23</v>
      </c>
      <c r="L6003">
        <v>177.23</v>
      </c>
      <c r="M6003">
        <v>7.0000000000000007E-2</v>
      </c>
      <c r="N6003" t="s">
        <v>18</v>
      </c>
      <c r="O6003">
        <v>4.9400000000000004</v>
      </c>
      <c r="P6003">
        <v>8.14</v>
      </c>
      <c r="Q6003">
        <v>3.12</v>
      </c>
      <c r="R6003" t="s">
        <v>678</v>
      </c>
      <c r="S6003" t="s">
        <v>140</v>
      </c>
      <c r="T6003" t="s">
        <v>27</v>
      </c>
      <c r="U6003" t="s">
        <v>22</v>
      </c>
      <c r="V6003" t="s">
        <v>60</v>
      </c>
      <c r="W6003">
        <v>0.45</v>
      </c>
    </row>
    <row r="6004" spans="1:23" x14ac:dyDescent="0.3">
      <c r="A6004" t="s">
        <v>1168</v>
      </c>
      <c r="B6004" t="s">
        <v>1312</v>
      </c>
      <c r="D6004" s="1">
        <v>41258</v>
      </c>
      <c r="E6004" s="1">
        <v>41259</v>
      </c>
      <c r="F6004" s="1" t="str">
        <f t="shared" si="386"/>
        <v>December</v>
      </c>
      <c r="G6004" s="1" t="str">
        <f t="shared" si="387"/>
        <v>2012</v>
      </c>
      <c r="H6004" s="2">
        <f t="shared" si="388"/>
        <v>1</v>
      </c>
      <c r="I6004" s="2" t="b">
        <f t="shared" si="389"/>
        <v>0</v>
      </c>
      <c r="J6004" t="s">
        <v>34</v>
      </c>
      <c r="K6004">
        <v>3</v>
      </c>
      <c r="L6004">
        <v>14.74</v>
      </c>
      <c r="M6004">
        <v>0.06</v>
      </c>
      <c r="N6004" t="s">
        <v>18</v>
      </c>
      <c r="O6004">
        <v>-2.72</v>
      </c>
      <c r="P6004">
        <v>4.4800000000000004</v>
      </c>
      <c r="Q6004">
        <v>1.22</v>
      </c>
      <c r="R6004" t="s">
        <v>678</v>
      </c>
      <c r="S6004" t="s">
        <v>140</v>
      </c>
      <c r="T6004" t="s">
        <v>31</v>
      </c>
      <c r="U6004" t="s">
        <v>22</v>
      </c>
      <c r="V6004" t="s">
        <v>43</v>
      </c>
      <c r="W6004">
        <v>0.36</v>
      </c>
    </row>
    <row r="6005" spans="1:23" x14ac:dyDescent="0.3">
      <c r="A6005" t="s">
        <v>1168</v>
      </c>
      <c r="B6005" t="s">
        <v>1312</v>
      </c>
      <c r="D6005" s="1">
        <v>41258</v>
      </c>
      <c r="E6005" s="1">
        <v>41260</v>
      </c>
      <c r="F6005" s="1" t="str">
        <f t="shared" si="386"/>
        <v>December</v>
      </c>
      <c r="G6005" s="1" t="str">
        <f t="shared" si="387"/>
        <v>2012</v>
      </c>
      <c r="H6005" s="2">
        <f t="shared" si="388"/>
        <v>2</v>
      </c>
      <c r="I6005" s="2" t="b">
        <f t="shared" si="389"/>
        <v>0</v>
      </c>
      <c r="J6005" t="s">
        <v>34</v>
      </c>
      <c r="K6005">
        <v>43</v>
      </c>
      <c r="L6005">
        <v>117.68</v>
      </c>
      <c r="M6005">
        <v>0.09</v>
      </c>
      <c r="N6005" t="s">
        <v>39</v>
      </c>
      <c r="O6005">
        <v>12.47</v>
      </c>
      <c r="P6005">
        <v>2.88</v>
      </c>
      <c r="Q6005">
        <v>0.7</v>
      </c>
      <c r="R6005" t="s">
        <v>678</v>
      </c>
      <c r="S6005" t="s">
        <v>140</v>
      </c>
      <c r="T6005" t="s">
        <v>31</v>
      </c>
      <c r="U6005" t="s">
        <v>22</v>
      </c>
      <c r="V6005" t="s">
        <v>60</v>
      </c>
      <c r="W6005">
        <v>0.56000000000000005</v>
      </c>
    </row>
    <row r="6006" spans="1:23" x14ac:dyDescent="0.3">
      <c r="A6006" t="s">
        <v>1094</v>
      </c>
      <c r="B6006" t="s">
        <v>1212</v>
      </c>
      <c r="D6006" s="1">
        <v>40302</v>
      </c>
      <c r="E6006" s="1">
        <v>40302</v>
      </c>
      <c r="F6006" s="1" t="str">
        <f t="shared" si="386"/>
        <v>May</v>
      </c>
      <c r="G6006" s="1" t="str">
        <f t="shared" si="387"/>
        <v>2010</v>
      </c>
      <c r="H6006" s="2">
        <f t="shared" si="388"/>
        <v>0</v>
      </c>
      <c r="I6006" s="2" t="str">
        <f t="shared" si="389"/>
        <v>FREE DELIVERY</v>
      </c>
      <c r="J6006" t="s">
        <v>52</v>
      </c>
      <c r="K6006">
        <v>32</v>
      </c>
      <c r="L6006">
        <v>202.89</v>
      </c>
      <c r="M6006">
        <v>7.0000000000000007E-2</v>
      </c>
      <c r="N6006" t="s">
        <v>18</v>
      </c>
      <c r="O6006">
        <v>-201.91</v>
      </c>
      <c r="P6006">
        <v>6.48</v>
      </c>
      <c r="Q6006">
        <v>10.050000000000001</v>
      </c>
      <c r="R6006" t="s">
        <v>678</v>
      </c>
      <c r="S6006" t="s">
        <v>140</v>
      </c>
      <c r="T6006" t="s">
        <v>42</v>
      </c>
      <c r="U6006" t="s">
        <v>22</v>
      </c>
      <c r="V6006" t="s">
        <v>43</v>
      </c>
      <c r="W6006">
        <v>0.37</v>
      </c>
    </row>
    <row r="6007" spans="1:23" x14ac:dyDescent="0.3">
      <c r="A6007" t="s">
        <v>1496</v>
      </c>
      <c r="B6007" t="s">
        <v>1491</v>
      </c>
      <c r="D6007" s="1">
        <v>41175</v>
      </c>
      <c r="E6007" s="1">
        <v>41177</v>
      </c>
      <c r="F6007" s="1" t="str">
        <f t="shared" si="386"/>
        <v>September</v>
      </c>
      <c r="G6007" s="1" t="str">
        <f t="shared" si="387"/>
        <v>2012</v>
      </c>
      <c r="H6007" s="2">
        <f t="shared" si="388"/>
        <v>2</v>
      </c>
      <c r="I6007" s="2" t="b">
        <f t="shared" si="389"/>
        <v>0</v>
      </c>
      <c r="J6007" t="s">
        <v>17</v>
      </c>
      <c r="K6007">
        <v>21</v>
      </c>
      <c r="L6007">
        <v>535.57000000000005</v>
      </c>
      <c r="M6007">
        <v>0.05</v>
      </c>
      <c r="N6007" t="s">
        <v>18</v>
      </c>
      <c r="O6007">
        <v>131.05000000000001</v>
      </c>
      <c r="P6007">
        <v>25.38</v>
      </c>
      <c r="Q6007">
        <v>8.99</v>
      </c>
      <c r="R6007" t="s">
        <v>678</v>
      </c>
      <c r="S6007" t="s">
        <v>140</v>
      </c>
      <c r="T6007" t="s">
        <v>27</v>
      </c>
      <c r="U6007" t="s">
        <v>36</v>
      </c>
      <c r="V6007" t="s">
        <v>37</v>
      </c>
      <c r="W6007">
        <v>0.5</v>
      </c>
    </row>
    <row r="6008" spans="1:23" x14ac:dyDescent="0.3">
      <c r="A6008" t="s">
        <v>1168</v>
      </c>
      <c r="B6008" t="s">
        <v>1312</v>
      </c>
      <c r="D6008" s="1">
        <v>41221</v>
      </c>
      <c r="E6008" s="1">
        <v>41221</v>
      </c>
      <c r="F6008" s="1" t="str">
        <f t="shared" si="386"/>
        <v>November</v>
      </c>
      <c r="G6008" s="1" t="str">
        <f t="shared" si="387"/>
        <v>2012</v>
      </c>
      <c r="H6008" s="2">
        <f t="shared" si="388"/>
        <v>0</v>
      </c>
      <c r="I6008" s="2" t="str">
        <f t="shared" si="389"/>
        <v>FREE DELIVERY</v>
      </c>
      <c r="J6008" t="s">
        <v>44</v>
      </c>
      <c r="K6008">
        <v>26</v>
      </c>
      <c r="L6008">
        <v>452.39</v>
      </c>
      <c r="M6008">
        <v>0.08</v>
      </c>
      <c r="N6008" t="s">
        <v>18</v>
      </c>
      <c r="O6008">
        <v>-22.83</v>
      </c>
      <c r="P6008">
        <v>17.52</v>
      </c>
      <c r="Q6008">
        <v>8.17</v>
      </c>
      <c r="R6008" t="s">
        <v>678</v>
      </c>
      <c r="S6008" t="s">
        <v>140</v>
      </c>
      <c r="T6008" t="s">
        <v>31</v>
      </c>
      <c r="U6008" t="s">
        <v>22</v>
      </c>
      <c r="V6008" t="s">
        <v>28</v>
      </c>
      <c r="W6008">
        <v>0.5</v>
      </c>
    </row>
    <row r="6009" spans="1:23" x14ac:dyDescent="0.3">
      <c r="A6009" t="s">
        <v>1168</v>
      </c>
      <c r="B6009" t="s">
        <v>1312</v>
      </c>
      <c r="D6009" s="1">
        <v>41221</v>
      </c>
      <c r="E6009" s="1">
        <v>41222</v>
      </c>
      <c r="F6009" s="1" t="str">
        <f t="shared" si="386"/>
        <v>November</v>
      </c>
      <c r="G6009" s="1" t="str">
        <f t="shared" si="387"/>
        <v>2012</v>
      </c>
      <c r="H6009" s="2">
        <f t="shared" si="388"/>
        <v>1</v>
      </c>
      <c r="I6009" s="2" t="b">
        <f t="shared" si="389"/>
        <v>0</v>
      </c>
      <c r="J6009" t="s">
        <v>44</v>
      </c>
      <c r="K6009">
        <v>5</v>
      </c>
      <c r="L6009">
        <v>117.13</v>
      </c>
      <c r="M6009">
        <v>0</v>
      </c>
      <c r="N6009" t="s">
        <v>18</v>
      </c>
      <c r="O6009">
        <v>-70.47</v>
      </c>
      <c r="P6009">
        <v>20.95</v>
      </c>
      <c r="Q6009">
        <v>4</v>
      </c>
      <c r="R6009" t="s">
        <v>678</v>
      </c>
      <c r="S6009" t="s">
        <v>140</v>
      </c>
      <c r="T6009" t="s">
        <v>31</v>
      </c>
      <c r="U6009" t="s">
        <v>32</v>
      </c>
      <c r="V6009" t="s">
        <v>48</v>
      </c>
      <c r="W6009">
        <v>0.6</v>
      </c>
    </row>
    <row r="6010" spans="1:23" x14ac:dyDescent="0.3">
      <c r="A6010" t="s">
        <v>1542</v>
      </c>
      <c r="B6010" t="s">
        <v>1692</v>
      </c>
      <c r="D6010" s="1">
        <v>40149</v>
      </c>
      <c r="E6010" s="1">
        <v>40149</v>
      </c>
      <c r="F6010" s="1" t="str">
        <f t="shared" si="386"/>
        <v>December</v>
      </c>
      <c r="G6010" s="1" t="str">
        <f t="shared" si="387"/>
        <v>2009</v>
      </c>
      <c r="H6010" s="2">
        <f t="shared" si="388"/>
        <v>0</v>
      </c>
      <c r="I6010" s="2" t="str">
        <f t="shared" si="389"/>
        <v>FREE DELIVERY</v>
      </c>
      <c r="J6010" t="s">
        <v>17</v>
      </c>
      <c r="K6010">
        <v>2</v>
      </c>
      <c r="L6010">
        <v>65.31</v>
      </c>
      <c r="M6010">
        <v>0</v>
      </c>
      <c r="N6010" t="s">
        <v>18</v>
      </c>
      <c r="O6010">
        <v>-34.42</v>
      </c>
      <c r="P6010">
        <v>24.92</v>
      </c>
      <c r="Q6010">
        <v>12.98</v>
      </c>
      <c r="R6010" t="s">
        <v>678</v>
      </c>
      <c r="S6010" t="s">
        <v>140</v>
      </c>
      <c r="T6010" t="s">
        <v>27</v>
      </c>
      <c r="U6010" t="s">
        <v>22</v>
      </c>
      <c r="V6010" t="s">
        <v>29</v>
      </c>
      <c r="W6010">
        <v>0.39</v>
      </c>
    </row>
    <row r="6011" spans="1:23" x14ac:dyDescent="0.3">
      <c r="A6011" t="s">
        <v>1329</v>
      </c>
      <c r="B6011" t="s">
        <v>1693</v>
      </c>
      <c r="D6011" s="1">
        <v>41027</v>
      </c>
      <c r="E6011" s="1">
        <v>41028</v>
      </c>
      <c r="F6011" s="1" t="str">
        <f t="shared" si="386"/>
        <v>April</v>
      </c>
      <c r="G6011" s="1" t="str">
        <f t="shared" si="387"/>
        <v>2012</v>
      </c>
      <c r="H6011" s="2">
        <f t="shared" si="388"/>
        <v>1</v>
      </c>
      <c r="I6011" s="2" t="b">
        <f t="shared" si="389"/>
        <v>0</v>
      </c>
      <c r="J6011" t="s">
        <v>52</v>
      </c>
      <c r="K6011">
        <v>9</v>
      </c>
      <c r="L6011">
        <v>73.7</v>
      </c>
      <c r="M6011">
        <v>0.06</v>
      </c>
      <c r="N6011" t="s">
        <v>39</v>
      </c>
      <c r="O6011">
        <v>1.42</v>
      </c>
      <c r="P6011">
        <v>7.59</v>
      </c>
      <c r="Q6011">
        <v>4</v>
      </c>
      <c r="R6011" t="s">
        <v>678</v>
      </c>
      <c r="S6011" t="s">
        <v>140</v>
      </c>
      <c r="T6011" t="s">
        <v>27</v>
      </c>
      <c r="U6011" t="s">
        <v>36</v>
      </c>
      <c r="V6011" t="s">
        <v>37</v>
      </c>
      <c r="W6011">
        <v>0.42</v>
      </c>
    </row>
    <row r="6012" spans="1:23" x14ac:dyDescent="0.3">
      <c r="A6012" t="s">
        <v>1080</v>
      </c>
      <c r="B6012" t="s">
        <v>1120</v>
      </c>
      <c r="D6012" s="1">
        <v>40434</v>
      </c>
      <c r="E6012" s="1">
        <v>40436</v>
      </c>
      <c r="F6012" s="1" t="str">
        <f t="shared" si="386"/>
        <v>September</v>
      </c>
      <c r="G6012" s="1" t="str">
        <f t="shared" si="387"/>
        <v>2010</v>
      </c>
      <c r="H6012" s="2">
        <f t="shared" si="388"/>
        <v>2</v>
      </c>
      <c r="I6012" s="2" t="b">
        <f t="shared" si="389"/>
        <v>0</v>
      </c>
      <c r="J6012" t="s">
        <v>52</v>
      </c>
      <c r="K6012">
        <v>10</v>
      </c>
      <c r="L6012">
        <v>71.239999999999995</v>
      </c>
      <c r="M6012">
        <v>0.03</v>
      </c>
      <c r="N6012" t="s">
        <v>18</v>
      </c>
      <c r="O6012">
        <v>2.78</v>
      </c>
      <c r="P6012">
        <v>6.69</v>
      </c>
      <c r="Q6012">
        <v>3.1</v>
      </c>
      <c r="R6012" t="s">
        <v>678</v>
      </c>
      <c r="S6012" t="s">
        <v>140</v>
      </c>
      <c r="T6012" t="s">
        <v>42</v>
      </c>
      <c r="U6012" t="s">
        <v>22</v>
      </c>
      <c r="V6012" t="s">
        <v>43</v>
      </c>
      <c r="W6012">
        <v>0.36</v>
      </c>
    </row>
    <row r="6013" spans="1:23" x14ac:dyDescent="0.3">
      <c r="A6013" t="s">
        <v>1425</v>
      </c>
      <c r="B6013" t="s">
        <v>1260</v>
      </c>
      <c r="D6013" s="1">
        <v>40956</v>
      </c>
      <c r="E6013" s="1">
        <v>40958</v>
      </c>
      <c r="F6013" s="1" t="str">
        <f t="shared" si="386"/>
        <v>February</v>
      </c>
      <c r="G6013" s="1" t="str">
        <f t="shared" si="387"/>
        <v>2012</v>
      </c>
      <c r="H6013" s="2">
        <f t="shared" si="388"/>
        <v>2</v>
      </c>
      <c r="I6013" s="2" t="b">
        <f t="shared" si="389"/>
        <v>0</v>
      </c>
      <c r="J6013" t="s">
        <v>52</v>
      </c>
      <c r="K6013">
        <v>15</v>
      </c>
      <c r="L6013">
        <v>1616.66</v>
      </c>
      <c r="M6013">
        <v>0</v>
      </c>
      <c r="N6013" t="s">
        <v>25</v>
      </c>
      <c r="O6013">
        <v>112.58</v>
      </c>
      <c r="P6013">
        <v>100.98</v>
      </c>
      <c r="Q6013">
        <v>56.22</v>
      </c>
      <c r="R6013" t="s">
        <v>678</v>
      </c>
      <c r="S6013" t="s">
        <v>140</v>
      </c>
      <c r="T6013" t="s">
        <v>42</v>
      </c>
      <c r="U6013" t="s">
        <v>36</v>
      </c>
      <c r="V6013" t="s">
        <v>54</v>
      </c>
      <c r="W6013">
        <v>0.6</v>
      </c>
    </row>
    <row r="6014" spans="1:23" x14ac:dyDescent="0.3">
      <c r="A6014" t="s">
        <v>1425</v>
      </c>
      <c r="B6014" t="s">
        <v>1260</v>
      </c>
      <c r="D6014" s="1">
        <v>40956</v>
      </c>
      <c r="E6014" s="1">
        <v>40957</v>
      </c>
      <c r="F6014" s="1" t="str">
        <f t="shared" si="386"/>
        <v>February</v>
      </c>
      <c r="G6014" s="1" t="str">
        <f t="shared" si="387"/>
        <v>2012</v>
      </c>
      <c r="H6014" s="2">
        <f t="shared" si="388"/>
        <v>1</v>
      </c>
      <c r="I6014" s="2" t="b">
        <f t="shared" si="389"/>
        <v>0</v>
      </c>
      <c r="J6014" t="s">
        <v>52</v>
      </c>
      <c r="K6014">
        <v>6</v>
      </c>
      <c r="L6014">
        <v>96.21</v>
      </c>
      <c r="M6014">
        <v>0.06</v>
      </c>
      <c r="N6014" t="s">
        <v>18</v>
      </c>
      <c r="O6014">
        <v>-19.34</v>
      </c>
      <c r="P6014">
        <v>14.58</v>
      </c>
      <c r="Q6014">
        <v>57.4</v>
      </c>
      <c r="R6014" t="s">
        <v>678</v>
      </c>
      <c r="S6014" t="s">
        <v>140</v>
      </c>
      <c r="T6014" t="s">
        <v>42</v>
      </c>
      <c r="U6014" t="s">
        <v>36</v>
      </c>
      <c r="V6014" t="s">
        <v>37</v>
      </c>
      <c r="W6014">
        <v>0.48</v>
      </c>
    </row>
    <row r="6015" spans="1:23" x14ac:dyDescent="0.3">
      <c r="A6015" t="s">
        <v>1168</v>
      </c>
      <c r="B6015" t="s">
        <v>1312</v>
      </c>
      <c r="D6015" s="1">
        <v>39848</v>
      </c>
      <c r="E6015" s="1">
        <v>39850</v>
      </c>
      <c r="F6015" s="1" t="str">
        <f t="shared" si="386"/>
        <v>February</v>
      </c>
      <c r="G6015" s="1" t="str">
        <f t="shared" si="387"/>
        <v>2009</v>
      </c>
      <c r="H6015" s="2">
        <f t="shared" si="388"/>
        <v>2</v>
      </c>
      <c r="I6015" s="2" t="b">
        <f t="shared" si="389"/>
        <v>0</v>
      </c>
      <c r="J6015" t="s">
        <v>44</v>
      </c>
      <c r="K6015">
        <v>46</v>
      </c>
      <c r="L6015">
        <v>237.15</v>
      </c>
      <c r="M6015">
        <v>0</v>
      </c>
      <c r="N6015" t="s">
        <v>18</v>
      </c>
      <c r="O6015">
        <v>123.02</v>
      </c>
      <c r="P6015">
        <v>4.91</v>
      </c>
      <c r="Q6015">
        <v>0.5</v>
      </c>
      <c r="R6015" t="s">
        <v>678</v>
      </c>
      <c r="S6015" t="s">
        <v>140</v>
      </c>
      <c r="T6015" t="s">
        <v>31</v>
      </c>
      <c r="U6015" t="s">
        <v>22</v>
      </c>
      <c r="V6015" t="s">
        <v>57</v>
      </c>
      <c r="W6015">
        <v>0.36</v>
      </c>
    </row>
    <row r="6016" spans="1:23" x14ac:dyDescent="0.3">
      <c r="A6016" t="s">
        <v>1168</v>
      </c>
      <c r="B6016" t="s">
        <v>1312</v>
      </c>
      <c r="D6016" s="1">
        <v>39848</v>
      </c>
      <c r="E6016" s="1">
        <v>39849</v>
      </c>
      <c r="F6016" s="1" t="str">
        <f t="shared" si="386"/>
        <v>February</v>
      </c>
      <c r="G6016" s="1" t="str">
        <f t="shared" si="387"/>
        <v>2009</v>
      </c>
      <c r="H6016" s="2">
        <f t="shared" si="388"/>
        <v>1</v>
      </c>
      <c r="I6016" s="2" t="b">
        <f t="shared" si="389"/>
        <v>0</v>
      </c>
      <c r="J6016" t="s">
        <v>44</v>
      </c>
      <c r="K6016">
        <v>22</v>
      </c>
      <c r="L6016">
        <v>179.22</v>
      </c>
      <c r="M6016">
        <v>0.01</v>
      </c>
      <c r="N6016" t="s">
        <v>18</v>
      </c>
      <c r="O6016">
        <v>-139.9</v>
      </c>
      <c r="P6016">
        <v>7.28</v>
      </c>
      <c r="Q6016">
        <v>11.15</v>
      </c>
      <c r="R6016" t="s">
        <v>678</v>
      </c>
      <c r="S6016" t="s">
        <v>140</v>
      </c>
      <c r="T6016" t="s">
        <v>31</v>
      </c>
      <c r="U6016" t="s">
        <v>22</v>
      </c>
      <c r="V6016" t="s">
        <v>43</v>
      </c>
      <c r="W6016">
        <v>0.37</v>
      </c>
    </row>
    <row r="6017" spans="1:23" x14ac:dyDescent="0.3">
      <c r="A6017" t="s">
        <v>1168</v>
      </c>
      <c r="B6017" t="s">
        <v>1312</v>
      </c>
      <c r="D6017" s="1">
        <v>39848</v>
      </c>
      <c r="E6017" s="1">
        <v>39851</v>
      </c>
      <c r="F6017" s="1" t="str">
        <f t="shared" si="386"/>
        <v>February</v>
      </c>
      <c r="G6017" s="1" t="str">
        <f t="shared" si="387"/>
        <v>2009</v>
      </c>
      <c r="H6017" s="2">
        <f t="shared" si="388"/>
        <v>3</v>
      </c>
      <c r="I6017" s="2" t="b">
        <f t="shared" si="389"/>
        <v>0</v>
      </c>
      <c r="J6017" t="s">
        <v>44</v>
      </c>
      <c r="K6017">
        <v>10</v>
      </c>
      <c r="L6017">
        <v>71.86</v>
      </c>
      <c r="M6017">
        <v>0.1</v>
      </c>
      <c r="N6017" t="s">
        <v>18</v>
      </c>
      <c r="O6017">
        <v>-35.520000000000003</v>
      </c>
      <c r="P6017">
        <v>6.68</v>
      </c>
      <c r="Q6017">
        <v>6.93</v>
      </c>
      <c r="R6017" t="s">
        <v>678</v>
      </c>
      <c r="S6017" t="s">
        <v>140</v>
      </c>
      <c r="T6017" t="s">
        <v>31</v>
      </c>
      <c r="U6017" t="s">
        <v>22</v>
      </c>
      <c r="V6017" t="s">
        <v>43</v>
      </c>
      <c r="W6017">
        <v>0.37</v>
      </c>
    </row>
    <row r="6018" spans="1:23" x14ac:dyDescent="0.3">
      <c r="A6018" t="s">
        <v>1094</v>
      </c>
      <c r="B6018" t="s">
        <v>1212</v>
      </c>
      <c r="D6018" s="1">
        <v>39850</v>
      </c>
      <c r="E6018" s="1">
        <v>39850</v>
      </c>
      <c r="F6018" s="1" t="str">
        <f t="shared" si="386"/>
        <v>February</v>
      </c>
      <c r="G6018" s="1" t="str">
        <f t="shared" si="387"/>
        <v>2009</v>
      </c>
      <c r="H6018" s="2">
        <f t="shared" si="388"/>
        <v>0</v>
      </c>
      <c r="I6018" s="2" t="str">
        <f t="shared" si="389"/>
        <v>FREE DELIVERY</v>
      </c>
      <c r="J6018" t="s">
        <v>24</v>
      </c>
      <c r="K6018">
        <v>30</v>
      </c>
      <c r="L6018">
        <v>6589.3040000000001</v>
      </c>
      <c r="M6018">
        <v>0.02</v>
      </c>
      <c r="N6018" t="s">
        <v>25</v>
      </c>
      <c r="O6018">
        <v>912.48</v>
      </c>
      <c r="P6018">
        <v>259.70999999999998</v>
      </c>
      <c r="Q6018">
        <v>66.67</v>
      </c>
      <c r="R6018" t="s">
        <v>678</v>
      </c>
      <c r="S6018" t="s">
        <v>140</v>
      </c>
      <c r="T6018" t="s">
        <v>42</v>
      </c>
      <c r="U6018" t="s">
        <v>36</v>
      </c>
      <c r="V6018" t="s">
        <v>55</v>
      </c>
      <c r="W6018">
        <v>0.65</v>
      </c>
    </row>
    <row r="6019" spans="1:23" x14ac:dyDescent="0.3">
      <c r="A6019" t="s">
        <v>1690</v>
      </c>
      <c r="B6019" t="s">
        <v>1691</v>
      </c>
      <c r="D6019" s="1">
        <v>40598</v>
      </c>
      <c r="E6019" s="1">
        <v>40601</v>
      </c>
      <c r="F6019" s="1" t="str">
        <f t="shared" ref="F6019:F6082" si="390">TEXT(E6019,"mmmm")</f>
        <v>February</v>
      </c>
      <c r="G6019" s="1" t="str">
        <f t="shared" ref="G6019:G6082" si="391">TEXT(E6019,"yyyy")</f>
        <v>2011</v>
      </c>
      <c r="H6019" s="2">
        <f t="shared" ref="H6019:H6082" si="392">E6019-D6019</f>
        <v>3</v>
      </c>
      <c r="I6019" s="2" t="b">
        <f t="shared" ref="I6019:I6082" si="393">IF(H6019&lt;1,IF(AND(H6019&gt;0,H6019&lt;2),"ONE DAY", "FREE DELIVERY"))</f>
        <v>0</v>
      </c>
      <c r="J6019" t="s">
        <v>17</v>
      </c>
      <c r="K6019">
        <v>38</v>
      </c>
      <c r="L6019">
        <v>136.5</v>
      </c>
      <c r="M6019">
        <v>0.05</v>
      </c>
      <c r="N6019" t="s">
        <v>18</v>
      </c>
      <c r="O6019">
        <v>-216.66</v>
      </c>
      <c r="P6019">
        <v>3.34</v>
      </c>
      <c r="Q6019">
        <v>7.49</v>
      </c>
      <c r="R6019" t="s">
        <v>678</v>
      </c>
      <c r="S6019" t="s">
        <v>140</v>
      </c>
      <c r="T6019" t="s">
        <v>31</v>
      </c>
      <c r="U6019" t="s">
        <v>22</v>
      </c>
      <c r="V6019" t="s">
        <v>60</v>
      </c>
      <c r="W6019">
        <v>0.54</v>
      </c>
    </row>
    <row r="6020" spans="1:23" x14ac:dyDescent="0.3">
      <c r="A6020" t="s">
        <v>1425</v>
      </c>
      <c r="B6020" t="s">
        <v>1260</v>
      </c>
      <c r="D6020" s="1">
        <v>40070</v>
      </c>
      <c r="E6020" s="1">
        <v>40072</v>
      </c>
      <c r="F6020" s="1" t="str">
        <f t="shared" si="390"/>
        <v>September</v>
      </c>
      <c r="G6020" s="1" t="str">
        <f t="shared" si="391"/>
        <v>2009</v>
      </c>
      <c r="H6020" s="2">
        <f t="shared" si="392"/>
        <v>2</v>
      </c>
      <c r="I6020" s="2" t="b">
        <f t="shared" si="393"/>
        <v>0</v>
      </c>
      <c r="J6020" t="s">
        <v>44</v>
      </c>
      <c r="K6020">
        <v>6</v>
      </c>
      <c r="L6020">
        <v>250.376</v>
      </c>
      <c r="M6020">
        <v>0.01</v>
      </c>
      <c r="N6020" t="s">
        <v>18</v>
      </c>
      <c r="O6020">
        <v>-131.85</v>
      </c>
      <c r="P6020">
        <v>45.99</v>
      </c>
      <c r="Q6020">
        <v>4.99</v>
      </c>
      <c r="R6020" t="s">
        <v>678</v>
      </c>
      <c r="S6020" t="s">
        <v>140</v>
      </c>
      <c r="T6020" t="s">
        <v>42</v>
      </c>
      <c r="U6020" t="s">
        <v>32</v>
      </c>
      <c r="V6020" t="s">
        <v>33</v>
      </c>
      <c r="W6020">
        <v>0.56000000000000005</v>
      </c>
    </row>
    <row r="6021" spans="1:23" x14ac:dyDescent="0.3">
      <c r="A6021" t="s">
        <v>1094</v>
      </c>
      <c r="B6021" t="s">
        <v>1212</v>
      </c>
      <c r="D6021" s="1">
        <v>40778</v>
      </c>
      <c r="E6021" s="1">
        <v>40779</v>
      </c>
      <c r="F6021" s="1" t="str">
        <f t="shared" si="390"/>
        <v>August</v>
      </c>
      <c r="G6021" s="1" t="str">
        <f t="shared" si="391"/>
        <v>2011</v>
      </c>
      <c r="H6021" s="2">
        <f t="shared" si="392"/>
        <v>1</v>
      </c>
      <c r="I6021" s="2" t="b">
        <f t="shared" si="393"/>
        <v>0</v>
      </c>
      <c r="J6021" t="s">
        <v>24</v>
      </c>
      <c r="K6021">
        <v>15</v>
      </c>
      <c r="L6021">
        <v>5296.19</v>
      </c>
      <c r="M6021">
        <v>0.1</v>
      </c>
      <c r="N6021" t="s">
        <v>18</v>
      </c>
      <c r="O6021">
        <v>1164.05</v>
      </c>
      <c r="P6021">
        <v>363.25</v>
      </c>
      <c r="Q6021">
        <v>19.989999999999998</v>
      </c>
      <c r="R6021" t="s">
        <v>678</v>
      </c>
      <c r="S6021" t="s">
        <v>140</v>
      </c>
      <c r="T6021" t="s">
        <v>42</v>
      </c>
      <c r="U6021" t="s">
        <v>22</v>
      </c>
      <c r="V6021" t="s">
        <v>28</v>
      </c>
      <c r="W6021">
        <v>0.56999999999999995</v>
      </c>
    </row>
    <row r="6022" spans="1:23" x14ac:dyDescent="0.3">
      <c r="A6022" t="s">
        <v>1690</v>
      </c>
      <c r="B6022" t="s">
        <v>1691</v>
      </c>
      <c r="D6022" s="1">
        <v>41191</v>
      </c>
      <c r="E6022" s="1">
        <v>41192</v>
      </c>
      <c r="F6022" s="1" t="str">
        <f t="shared" si="390"/>
        <v>October</v>
      </c>
      <c r="G6022" s="1" t="str">
        <f t="shared" si="391"/>
        <v>2012</v>
      </c>
      <c r="H6022" s="2">
        <f t="shared" si="392"/>
        <v>1</v>
      </c>
      <c r="I6022" s="2" t="b">
        <f t="shared" si="393"/>
        <v>0</v>
      </c>
      <c r="J6022" t="s">
        <v>44</v>
      </c>
      <c r="K6022">
        <v>37</v>
      </c>
      <c r="L6022">
        <v>230.97</v>
      </c>
      <c r="M6022">
        <v>0.08</v>
      </c>
      <c r="N6022" t="s">
        <v>18</v>
      </c>
      <c r="O6022">
        <v>-173.73</v>
      </c>
      <c r="P6022">
        <v>6.48</v>
      </c>
      <c r="Q6022">
        <v>8.19</v>
      </c>
      <c r="R6022" t="s">
        <v>678</v>
      </c>
      <c r="S6022" t="s">
        <v>140</v>
      </c>
      <c r="T6022" t="s">
        <v>31</v>
      </c>
      <c r="U6022" t="s">
        <v>22</v>
      </c>
      <c r="V6022" t="s">
        <v>43</v>
      </c>
      <c r="W6022">
        <v>0.37</v>
      </c>
    </row>
    <row r="6023" spans="1:23" x14ac:dyDescent="0.3">
      <c r="A6023" t="s">
        <v>1690</v>
      </c>
      <c r="B6023" t="s">
        <v>1691</v>
      </c>
      <c r="D6023" s="1">
        <v>41191</v>
      </c>
      <c r="E6023" s="1">
        <v>41193</v>
      </c>
      <c r="F6023" s="1" t="str">
        <f t="shared" si="390"/>
        <v>October</v>
      </c>
      <c r="G6023" s="1" t="str">
        <f t="shared" si="391"/>
        <v>2012</v>
      </c>
      <c r="H6023" s="2">
        <f t="shared" si="392"/>
        <v>2</v>
      </c>
      <c r="I6023" s="2" t="b">
        <f t="shared" si="393"/>
        <v>0</v>
      </c>
      <c r="J6023" t="s">
        <v>44</v>
      </c>
      <c r="K6023">
        <v>46</v>
      </c>
      <c r="L6023">
        <v>723.17</v>
      </c>
      <c r="M6023">
        <v>0.09</v>
      </c>
      <c r="N6023" t="s">
        <v>18</v>
      </c>
      <c r="O6023">
        <v>-154.11000000000001</v>
      </c>
      <c r="P6023">
        <v>16.98</v>
      </c>
      <c r="Q6023">
        <v>12.39</v>
      </c>
      <c r="R6023" t="s">
        <v>678</v>
      </c>
      <c r="S6023" t="s">
        <v>140</v>
      </c>
      <c r="T6023" t="s">
        <v>31</v>
      </c>
      <c r="U6023" t="s">
        <v>22</v>
      </c>
      <c r="V6023" t="s">
        <v>51</v>
      </c>
      <c r="W6023">
        <v>0.35</v>
      </c>
    </row>
    <row r="6024" spans="1:23" x14ac:dyDescent="0.3">
      <c r="A6024" t="s">
        <v>1080</v>
      </c>
      <c r="B6024" t="s">
        <v>1120</v>
      </c>
      <c r="D6024" s="1">
        <v>39821</v>
      </c>
      <c r="E6024" s="1">
        <v>39822</v>
      </c>
      <c r="F6024" s="1" t="str">
        <f t="shared" si="390"/>
        <v>January</v>
      </c>
      <c r="G6024" s="1" t="str">
        <f t="shared" si="391"/>
        <v>2009</v>
      </c>
      <c r="H6024" s="2">
        <f t="shared" si="392"/>
        <v>1</v>
      </c>
      <c r="I6024" s="2" t="b">
        <f t="shared" si="393"/>
        <v>0</v>
      </c>
      <c r="J6024" t="s">
        <v>34</v>
      </c>
      <c r="K6024">
        <v>23</v>
      </c>
      <c r="L6024">
        <v>324.27999999999997</v>
      </c>
      <c r="M6024">
        <v>7.0000000000000007E-2</v>
      </c>
      <c r="N6024" t="s">
        <v>18</v>
      </c>
      <c r="O6024">
        <v>20.43</v>
      </c>
      <c r="P6024">
        <v>14.56</v>
      </c>
      <c r="Q6024">
        <v>3.5</v>
      </c>
      <c r="R6024" t="s">
        <v>678</v>
      </c>
      <c r="S6024" t="s">
        <v>140</v>
      </c>
      <c r="T6024" t="s">
        <v>42</v>
      </c>
      <c r="U6024" t="s">
        <v>22</v>
      </c>
      <c r="V6024" t="s">
        <v>28</v>
      </c>
      <c r="W6024">
        <v>0.57999999999999996</v>
      </c>
    </row>
    <row r="6025" spans="1:23" x14ac:dyDescent="0.3">
      <c r="A6025" t="s">
        <v>1206</v>
      </c>
      <c r="B6025" t="s">
        <v>1644</v>
      </c>
      <c r="D6025" s="1">
        <v>40751</v>
      </c>
      <c r="E6025" s="1">
        <v>40754</v>
      </c>
      <c r="F6025" s="1" t="str">
        <f t="shared" si="390"/>
        <v>July</v>
      </c>
      <c r="G6025" s="1" t="str">
        <f t="shared" si="391"/>
        <v>2011</v>
      </c>
      <c r="H6025" s="2">
        <f t="shared" si="392"/>
        <v>3</v>
      </c>
      <c r="I6025" s="2" t="b">
        <f t="shared" si="393"/>
        <v>0</v>
      </c>
      <c r="J6025" t="s">
        <v>44</v>
      </c>
      <c r="K6025">
        <v>40</v>
      </c>
      <c r="L6025">
        <v>254.02</v>
      </c>
      <c r="M6025">
        <v>0.04</v>
      </c>
      <c r="N6025" t="s">
        <v>18</v>
      </c>
      <c r="O6025">
        <v>123.14</v>
      </c>
      <c r="P6025">
        <v>6.3</v>
      </c>
      <c r="Q6025">
        <v>0.5</v>
      </c>
      <c r="R6025" t="s">
        <v>678</v>
      </c>
      <c r="S6025" t="s">
        <v>140</v>
      </c>
      <c r="T6025" t="s">
        <v>21</v>
      </c>
      <c r="U6025" t="s">
        <v>22</v>
      </c>
      <c r="V6025" t="s">
        <v>57</v>
      </c>
      <c r="W6025">
        <v>0.39</v>
      </c>
    </row>
    <row r="6026" spans="1:23" x14ac:dyDescent="0.3">
      <c r="A6026" t="s">
        <v>1690</v>
      </c>
      <c r="B6026" t="s">
        <v>1691</v>
      </c>
      <c r="D6026" s="1">
        <v>40716</v>
      </c>
      <c r="E6026" s="1">
        <v>40717</v>
      </c>
      <c r="F6026" s="1" t="str">
        <f t="shared" si="390"/>
        <v>June</v>
      </c>
      <c r="G6026" s="1" t="str">
        <f t="shared" si="391"/>
        <v>2011</v>
      </c>
      <c r="H6026" s="2">
        <f t="shared" si="392"/>
        <v>1</v>
      </c>
      <c r="I6026" s="2" t="b">
        <f t="shared" si="393"/>
        <v>0</v>
      </c>
      <c r="J6026" t="s">
        <v>52</v>
      </c>
      <c r="K6026">
        <v>32</v>
      </c>
      <c r="L6026">
        <v>546.01</v>
      </c>
      <c r="M6026">
        <v>0.01</v>
      </c>
      <c r="N6026" t="s">
        <v>18</v>
      </c>
      <c r="O6026">
        <v>133.56</v>
      </c>
      <c r="P6026">
        <v>16.739999999999998</v>
      </c>
      <c r="Q6026">
        <v>5.08</v>
      </c>
      <c r="R6026" t="s">
        <v>678</v>
      </c>
      <c r="S6026" t="s">
        <v>140</v>
      </c>
      <c r="T6026" t="s">
        <v>27</v>
      </c>
      <c r="U6026" t="s">
        <v>22</v>
      </c>
      <c r="V6026" t="s">
        <v>29</v>
      </c>
      <c r="W6026">
        <v>0.36</v>
      </c>
    </row>
    <row r="6027" spans="1:23" x14ac:dyDescent="0.3">
      <c r="A6027" t="s">
        <v>1094</v>
      </c>
      <c r="B6027" t="s">
        <v>1212</v>
      </c>
      <c r="D6027" s="1">
        <v>40015</v>
      </c>
      <c r="E6027" s="1">
        <v>40015</v>
      </c>
      <c r="F6027" s="1" t="str">
        <f t="shared" si="390"/>
        <v>July</v>
      </c>
      <c r="G6027" s="1" t="str">
        <f t="shared" si="391"/>
        <v>2009</v>
      </c>
      <c r="H6027" s="2">
        <f t="shared" si="392"/>
        <v>0</v>
      </c>
      <c r="I6027" s="2" t="str">
        <f t="shared" si="393"/>
        <v>FREE DELIVERY</v>
      </c>
      <c r="J6027" t="s">
        <v>34</v>
      </c>
      <c r="K6027">
        <v>1</v>
      </c>
      <c r="L6027">
        <v>1786.04</v>
      </c>
      <c r="M6027">
        <v>0.1</v>
      </c>
      <c r="N6027" t="s">
        <v>18</v>
      </c>
      <c r="O6027">
        <v>-924.99</v>
      </c>
      <c r="P6027">
        <v>1889.99</v>
      </c>
      <c r="Q6027">
        <v>19.989999999999998</v>
      </c>
      <c r="R6027" t="s">
        <v>678</v>
      </c>
      <c r="S6027" t="s">
        <v>140</v>
      </c>
      <c r="T6027" t="s">
        <v>42</v>
      </c>
      <c r="U6027" t="s">
        <v>22</v>
      </c>
      <c r="V6027" t="s">
        <v>29</v>
      </c>
      <c r="W6027">
        <v>0.36</v>
      </c>
    </row>
    <row r="6028" spans="1:23" x14ac:dyDescent="0.3">
      <c r="A6028" t="s">
        <v>1425</v>
      </c>
      <c r="B6028" t="s">
        <v>1260</v>
      </c>
      <c r="D6028" s="1">
        <v>40789</v>
      </c>
      <c r="E6028" s="1">
        <v>40790</v>
      </c>
      <c r="F6028" s="1" t="str">
        <f t="shared" si="390"/>
        <v>September</v>
      </c>
      <c r="G6028" s="1" t="str">
        <f t="shared" si="391"/>
        <v>2011</v>
      </c>
      <c r="H6028" s="2">
        <f t="shared" si="392"/>
        <v>1</v>
      </c>
      <c r="I6028" s="2" t="b">
        <f t="shared" si="393"/>
        <v>0</v>
      </c>
      <c r="J6028" t="s">
        <v>34</v>
      </c>
      <c r="K6028">
        <v>4</v>
      </c>
      <c r="L6028">
        <v>24.77</v>
      </c>
      <c r="M6028">
        <v>0.1</v>
      </c>
      <c r="N6028" t="s">
        <v>18</v>
      </c>
      <c r="O6028">
        <v>-17.07</v>
      </c>
      <c r="P6028">
        <v>4.91</v>
      </c>
      <c r="Q6028">
        <v>5.68</v>
      </c>
      <c r="R6028" t="s">
        <v>678</v>
      </c>
      <c r="S6028" t="s">
        <v>140</v>
      </c>
      <c r="T6028" t="s">
        <v>42</v>
      </c>
      <c r="U6028" t="s">
        <v>22</v>
      </c>
      <c r="V6028" t="s">
        <v>29</v>
      </c>
      <c r="W6028">
        <v>0.36</v>
      </c>
    </row>
    <row r="6029" spans="1:23" x14ac:dyDescent="0.3">
      <c r="A6029" t="s">
        <v>1425</v>
      </c>
      <c r="B6029" t="s">
        <v>1260</v>
      </c>
      <c r="D6029" s="1">
        <v>40789</v>
      </c>
      <c r="E6029" s="1">
        <v>40791</v>
      </c>
      <c r="F6029" s="1" t="str">
        <f t="shared" si="390"/>
        <v>September</v>
      </c>
      <c r="G6029" s="1" t="str">
        <f t="shared" si="391"/>
        <v>2011</v>
      </c>
      <c r="H6029" s="2">
        <f t="shared" si="392"/>
        <v>2</v>
      </c>
      <c r="I6029" s="2" t="b">
        <f t="shared" si="393"/>
        <v>0</v>
      </c>
      <c r="J6029" t="s">
        <v>34</v>
      </c>
      <c r="K6029">
        <v>36</v>
      </c>
      <c r="L6029">
        <v>3832.37</v>
      </c>
      <c r="M6029">
        <v>0.01</v>
      </c>
      <c r="N6029" t="s">
        <v>18</v>
      </c>
      <c r="O6029">
        <v>1322.07</v>
      </c>
      <c r="P6029">
        <v>107.53</v>
      </c>
      <c r="Q6029">
        <v>5.81</v>
      </c>
      <c r="R6029" t="s">
        <v>678</v>
      </c>
      <c r="S6029" t="s">
        <v>140</v>
      </c>
      <c r="T6029" t="s">
        <v>42</v>
      </c>
      <c r="U6029" t="s">
        <v>36</v>
      </c>
      <c r="V6029" t="s">
        <v>37</v>
      </c>
      <c r="W6029">
        <v>0.65</v>
      </c>
    </row>
    <row r="6030" spans="1:23" x14ac:dyDescent="0.3">
      <c r="A6030" t="s">
        <v>1425</v>
      </c>
      <c r="B6030" t="s">
        <v>1260</v>
      </c>
      <c r="D6030" s="1">
        <v>40265</v>
      </c>
      <c r="E6030" s="1">
        <v>40267</v>
      </c>
      <c r="F6030" s="1" t="str">
        <f t="shared" si="390"/>
        <v>March</v>
      </c>
      <c r="G6030" s="1" t="str">
        <f t="shared" si="391"/>
        <v>2010</v>
      </c>
      <c r="H6030" s="2">
        <f t="shared" si="392"/>
        <v>2</v>
      </c>
      <c r="I6030" s="2" t="b">
        <f t="shared" si="393"/>
        <v>0</v>
      </c>
      <c r="J6030" t="s">
        <v>34</v>
      </c>
      <c r="K6030">
        <v>25</v>
      </c>
      <c r="L6030">
        <v>100.34</v>
      </c>
      <c r="M6030">
        <v>0</v>
      </c>
      <c r="N6030" t="s">
        <v>18</v>
      </c>
      <c r="O6030">
        <v>-88.19</v>
      </c>
      <c r="P6030">
        <v>3.58</v>
      </c>
      <c r="Q6030">
        <v>5.47</v>
      </c>
      <c r="R6030" t="s">
        <v>678</v>
      </c>
      <c r="S6030" t="s">
        <v>140</v>
      </c>
      <c r="T6030" t="s">
        <v>42</v>
      </c>
      <c r="U6030" t="s">
        <v>22</v>
      </c>
      <c r="V6030" t="s">
        <v>29</v>
      </c>
      <c r="W6030">
        <v>0.37</v>
      </c>
    </row>
    <row r="6031" spans="1:23" x14ac:dyDescent="0.3">
      <c r="A6031" t="s">
        <v>1425</v>
      </c>
      <c r="B6031" t="s">
        <v>1260</v>
      </c>
      <c r="D6031" s="1">
        <v>40265</v>
      </c>
      <c r="E6031" s="1">
        <v>40267</v>
      </c>
      <c r="F6031" s="1" t="str">
        <f t="shared" si="390"/>
        <v>March</v>
      </c>
      <c r="G6031" s="1" t="str">
        <f t="shared" si="391"/>
        <v>2010</v>
      </c>
      <c r="H6031" s="2">
        <f t="shared" si="392"/>
        <v>2</v>
      </c>
      <c r="I6031" s="2" t="b">
        <f t="shared" si="393"/>
        <v>0</v>
      </c>
      <c r="J6031" t="s">
        <v>34</v>
      </c>
      <c r="K6031">
        <v>45</v>
      </c>
      <c r="L6031">
        <v>75.680000000000007</v>
      </c>
      <c r="M6031">
        <v>0.08</v>
      </c>
      <c r="N6031" t="s">
        <v>18</v>
      </c>
      <c r="O6031">
        <v>-4.04</v>
      </c>
      <c r="P6031">
        <v>1.81</v>
      </c>
      <c r="Q6031">
        <v>0.75</v>
      </c>
      <c r="R6031" t="s">
        <v>678</v>
      </c>
      <c r="S6031" t="s">
        <v>140</v>
      </c>
      <c r="T6031" t="s">
        <v>42</v>
      </c>
      <c r="U6031" t="s">
        <v>22</v>
      </c>
      <c r="V6031" t="s">
        <v>46</v>
      </c>
      <c r="W6031">
        <v>0.52</v>
      </c>
    </row>
    <row r="6032" spans="1:23" x14ac:dyDescent="0.3">
      <c r="A6032" t="s">
        <v>1094</v>
      </c>
      <c r="B6032" t="s">
        <v>1212</v>
      </c>
      <c r="D6032" s="1">
        <v>41049</v>
      </c>
      <c r="E6032" s="1">
        <v>41050</v>
      </c>
      <c r="F6032" s="1" t="str">
        <f t="shared" si="390"/>
        <v>May</v>
      </c>
      <c r="G6032" s="1" t="str">
        <f t="shared" si="391"/>
        <v>2012</v>
      </c>
      <c r="H6032" s="2">
        <f t="shared" si="392"/>
        <v>1</v>
      </c>
      <c r="I6032" s="2" t="b">
        <f t="shared" si="393"/>
        <v>0</v>
      </c>
      <c r="J6032" t="s">
        <v>52</v>
      </c>
      <c r="K6032">
        <v>7</v>
      </c>
      <c r="L6032">
        <v>163.13999999999999</v>
      </c>
      <c r="M6032">
        <v>7.0000000000000007E-2</v>
      </c>
      <c r="N6032" t="s">
        <v>18</v>
      </c>
      <c r="O6032">
        <v>-37.5</v>
      </c>
      <c r="P6032">
        <v>22.99</v>
      </c>
      <c r="Q6032">
        <v>8.99</v>
      </c>
      <c r="R6032" t="s">
        <v>678</v>
      </c>
      <c r="S6032" t="s">
        <v>140</v>
      </c>
      <c r="T6032" t="s">
        <v>42</v>
      </c>
      <c r="U6032" t="s">
        <v>22</v>
      </c>
      <c r="V6032" t="s">
        <v>60</v>
      </c>
      <c r="W6032">
        <v>0.56999999999999995</v>
      </c>
    </row>
    <row r="6033" spans="1:23" x14ac:dyDescent="0.3">
      <c r="A6033" t="s">
        <v>1329</v>
      </c>
      <c r="B6033" t="s">
        <v>1693</v>
      </c>
      <c r="D6033" s="1">
        <v>41237</v>
      </c>
      <c r="E6033" s="1">
        <v>41242</v>
      </c>
      <c r="F6033" s="1" t="str">
        <f t="shared" si="390"/>
        <v>November</v>
      </c>
      <c r="G6033" s="1" t="str">
        <f t="shared" si="391"/>
        <v>2012</v>
      </c>
      <c r="H6033" s="2">
        <f t="shared" si="392"/>
        <v>5</v>
      </c>
      <c r="I6033" s="2" t="b">
        <f t="shared" si="393"/>
        <v>0</v>
      </c>
      <c r="J6033" t="s">
        <v>17</v>
      </c>
      <c r="K6033">
        <v>7</v>
      </c>
      <c r="L6033">
        <v>42.66</v>
      </c>
      <c r="M6033">
        <v>0.09</v>
      </c>
      <c r="N6033" t="s">
        <v>39</v>
      </c>
      <c r="O6033">
        <v>-30.74</v>
      </c>
      <c r="P6033">
        <v>4.0599999999999996</v>
      </c>
      <c r="Q6033">
        <v>6.89</v>
      </c>
      <c r="R6033" t="s">
        <v>678</v>
      </c>
      <c r="S6033" t="s">
        <v>140</v>
      </c>
      <c r="T6033" t="s">
        <v>27</v>
      </c>
      <c r="U6033" t="s">
        <v>22</v>
      </c>
      <c r="V6033" t="s">
        <v>28</v>
      </c>
      <c r="W6033">
        <v>0.6</v>
      </c>
    </row>
    <row r="6034" spans="1:23" x14ac:dyDescent="0.3">
      <c r="A6034" t="s">
        <v>1329</v>
      </c>
      <c r="B6034" t="s">
        <v>1693</v>
      </c>
      <c r="D6034" s="1">
        <v>41237</v>
      </c>
      <c r="E6034" s="1">
        <v>41241</v>
      </c>
      <c r="F6034" s="1" t="str">
        <f t="shared" si="390"/>
        <v>November</v>
      </c>
      <c r="G6034" s="1" t="str">
        <f t="shared" si="391"/>
        <v>2012</v>
      </c>
      <c r="H6034" s="2">
        <f t="shared" si="392"/>
        <v>4</v>
      </c>
      <c r="I6034" s="2" t="b">
        <f t="shared" si="393"/>
        <v>0</v>
      </c>
      <c r="J6034" t="s">
        <v>17</v>
      </c>
      <c r="K6034">
        <v>18</v>
      </c>
      <c r="L6034">
        <v>655.58</v>
      </c>
      <c r="M6034">
        <v>0.01</v>
      </c>
      <c r="N6034" t="s">
        <v>18</v>
      </c>
      <c r="O6034">
        <v>250.67</v>
      </c>
      <c r="P6034">
        <v>35.44</v>
      </c>
      <c r="Q6034">
        <v>5.09</v>
      </c>
      <c r="R6034" t="s">
        <v>678</v>
      </c>
      <c r="S6034" t="s">
        <v>140</v>
      </c>
      <c r="T6034" t="s">
        <v>27</v>
      </c>
      <c r="U6034" t="s">
        <v>22</v>
      </c>
      <c r="V6034" t="s">
        <v>43</v>
      </c>
      <c r="W6034">
        <v>0.38</v>
      </c>
    </row>
    <row r="6035" spans="1:23" x14ac:dyDescent="0.3">
      <c r="A6035" t="s">
        <v>1329</v>
      </c>
      <c r="B6035" t="s">
        <v>1693</v>
      </c>
      <c r="D6035" s="1">
        <v>41237</v>
      </c>
      <c r="E6035" s="1">
        <v>41242</v>
      </c>
      <c r="F6035" s="1" t="str">
        <f t="shared" si="390"/>
        <v>November</v>
      </c>
      <c r="G6035" s="1" t="str">
        <f t="shared" si="391"/>
        <v>2012</v>
      </c>
      <c r="H6035" s="2">
        <f t="shared" si="392"/>
        <v>5</v>
      </c>
      <c r="I6035" s="2" t="b">
        <f t="shared" si="393"/>
        <v>0</v>
      </c>
      <c r="J6035" t="s">
        <v>17</v>
      </c>
      <c r="K6035">
        <v>12</v>
      </c>
      <c r="L6035">
        <v>1465.33</v>
      </c>
      <c r="M6035">
        <v>0.01</v>
      </c>
      <c r="N6035" t="s">
        <v>25</v>
      </c>
      <c r="O6035">
        <v>-66.38</v>
      </c>
      <c r="P6035">
        <v>113.98</v>
      </c>
      <c r="Q6035">
        <v>30</v>
      </c>
      <c r="R6035" t="s">
        <v>678</v>
      </c>
      <c r="S6035" t="s">
        <v>140</v>
      </c>
      <c r="T6035" t="s">
        <v>27</v>
      </c>
      <c r="U6035" t="s">
        <v>36</v>
      </c>
      <c r="V6035" t="s">
        <v>67</v>
      </c>
      <c r="W6035">
        <v>0.69</v>
      </c>
    </row>
    <row r="6036" spans="1:23" x14ac:dyDescent="0.3">
      <c r="A6036" t="s">
        <v>1080</v>
      </c>
      <c r="B6036" t="s">
        <v>1120</v>
      </c>
      <c r="D6036" s="1">
        <v>40477</v>
      </c>
      <c r="E6036" s="1">
        <v>40478</v>
      </c>
      <c r="F6036" s="1" t="str">
        <f t="shared" si="390"/>
        <v>October</v>
      </c>
      <c r="G6036" s="1" t="str">
        <f t="shared" si="391"/>
        <v>2010</v>
      </c>
      <c r="H6036" s="2">
        <f t="shared" si="392"/>
        <v>1</v>
      </c>
      <c r="I6036" s="2" t="b">
        <f t="shared" si="393"/>
        <v>0</v>
      </c>
      <c r="J6036" t="s">
        <v>34</v>
      </c>
      <c r="K6036">
        <v>31</v>
      </c>
      <c r="L6036">
        <v>187.18</v>
      </c>
      <c r="M6036">
        <v>0.09</v>
      </c>
      <c r="N6036" t="s">
        <v>39</v>
      </c>
      <c r="O6036">
        <v>28.91</v>
      </c>
      <c r="P6036">
        <v>5.98</v>
      </c>
      <c r="Q6036">
        <v>1.67</v>
      </c>
      <c r="R6036" t="s">
        <v>678</v>
      </c>
      <c r="S6036" t="s">
        <v>140</v>
      </c>
      <c r="T6036" t="s">
        <v>42</v>
      </c>
      <c r="U6036" t="s">
        <v>22</v>
      </c>
      <c r="V6036" t="s">
        <v>60</v>
      </c>
      <c r="W6036">
        <v>0.51</v>
      </c>
    </row>
    <row r="6037" spans="1:23" x14ac:dyDescent="0.3">
      <c r="A6037" t="s">
        <v>1080</v>
      </c>
      <c r="B6037" t="s">
        <v>1120</v>
      </c>
      <c r="D6037" s="1">
        <v>40477</v>
      </c>
      <c r="E6037" s="1">
        <v>40479</v>
      </c>
      <c r="F6037" s="1" t="str">
        <f t="shared" si="390"/>
        <v>October</v>
      </c>
      <c r="G6037" s="1" t="str">
        <f t="shared" si="391"/>
        <v>2010</v>
      </c>
      <c r="H6037" s="2">
        <f t="shared" si="392"/>
        <v>2</v>
      </c>
      <c r="I6037" s="2" t="b">
        <f t="shared" si="393"/>
        <v>0</v>
      </c>
      <c r="J6037" t="s">
        <v>34</v>
      </c>
      <c r="K6037">
        <v>36</v>
      </c>
      <c r="L6037">
        <v>104.21</v>
      </c>
      <c r="M6037">
        <v>0.04</v>
      </c>
      <c r="N6037" t="s">
        <v>18</v>
      </c>
      <c r="O6037">
        <v>15.19</v>
      </c>
      <c r="P6037">
        <v>2.88</v>
      </c>
      <c r="Q6037">
        <v>0.7</v>
      </c>
      <c r="R6037" t="s">
        <v>678</v>
      </c>
      <c r="S6037" t="s">
        <v>140</v>
      </c>
      <c r="T6037" t="s">
        <v>42</v>
      </c>
      <c r="U6037" t="s">
        <v>22</v>
      </c>
      <c r="V6037" t="s">
        <v>60</v>
      </c>
      <c r="W6037">
        <v>0.56000000000000005</v>
      </c>
    </row>
    <row r="6038" spans="1:23" x14ac:dyDescent="0.3">
      <c r="A6038" t="s">
        <v>1080</v>
      </c>
      <c r="B6038" t="s">
        <v>1120</v>
      </c>
      <c r="D6038" s="1">
        <v>40477</v>
      </c>
      <c r="E6038" s="1">
        <v>40479</v>
      </c>
      <c r="F6038" s="1" t="str">
        <f t="shared" si="390"/>
        <v>October</v>
      </c>
      <c r="G6038" s="1" t="str">
        <f t="shared" si="391"/>
        <v>2010</v>
      </c>
      <c r="H6038" s="2">
        <f t="shared" si="392"/>
        <v>2</v>
      </c>
      <c r="I6038" s="2" t="b">
        <f t="shared" si="393"/>
        <v>0</v>
      </c>
      <c r="J6038" t="s">
        <v>34</v>
      </c>
      <c r="K6038">
        <v>14</v>
      </c>
      <c r="L6038">
        <v>1331.2239999999999</v>
      </c>
      <c r="M6038">
        <v>0.04</v>
      </c>
      <c r="N6038" t="s">
        <v>18</v>
      </c>
      <c r="O6038">
        <v>-401.42</v>
      </c>
      <c r="P6038">
        <v>111.96</v>
      </c>
      <c r="Q6038">
        <v>69</v>
      </c>
      <c r="R6038" t="s">
        <v>678</v>
      </c>
      <c r="S6038" t="s">
        <v>140</v>
      </c>
      <c r="T6038" t="s">
        <v>42</v>
      </c>
      <c r="U6038" t="s">
        <v>36</v>
      </c>
      <c r="V6038" t="s">
        <v>55</v>
      </c>
      <c r="W6038">
        <v>0.63</v>
      </c>
    </row>
    <row r="6039" spans="1:23" x14ac:dyDescent="0.3">
      <c r="A6039" t="s">
        <v>1080</v>
      </c>
      <c r="B6039" t="s">
        <v>1120</v>
      </c>
      <c r="D6039" s="1">
        <v>40534</v>
      </c>
      <c r="E6039" s="1">
        <v>40535</v>
      </c>
      <c r="F6039" s="1" t="str">
        <f t="shared" si="390"/>
        <v>December</v>
      </c>
      <c r="G6039" s="1" t="str">
        <f t="shared" si="391"/>
        <v>2010</v>
      </c>
      <c r="H6039" s="2">
        <f t="shared" si="392"/>
        <v>1</v>
      </c>
      <c r="I6039" s="2" t="b">
        <f t="shared" si="393"/>
        <v>0</v>
      </c>
      <c r="J6039" t="s">
        <v>34</v>
      </c>
      <c r="K6039">
        <v>14</v>
      </c>
      <c r="L6039">
        <v>50.8</v>
      </c>
      <c r="M6039">
        <v>0.09</v>
      </c>
      <c r="N6039" t="s">
        <v>18</v>
      </c>
      <c r="O6039">
        <v>16.79</v>
      </c>
      <c r="P6039">
        <v>3.69</v>
      </c>
      <c r="Q6039">
        <v>0.5</v>
      </c>
      <c r="R6039" t="s">
        <v>678</v>
      </c>
      <c r="S6039" t="s">
        <v>140</v>
      </c>
      <c r="T6039" t="s">
        <v>42</v>
      </c>
      <c r="U6039" t="s">
        <v>22</v>
      </c>
      <c r="V6039" t="s">
        <v>57</v>
      </c>
      <c r="W6039">
        <v>0.38</v>
      </c>
    </row>
    <row r="6040" spans="1:23" x14ac:dyDescent="0.3">
      <c r="A6040" t="s">
        <v>1080</v>
      </c>
      <c r="B6040" t="s">
        <v>1120</v>
      </c>
      <c r="D6040" s="1">
        <v>40534</v>
      </c>
      <c r="E6040" s="1">
        <v>40535</v>
      </c>
      <c r="F6040" s="1" t="str">
        <f t="shared" si="390"/>
        <v>December</v>
      </c>
      <c r="G6040" s="1" t="str">
        <f t="shared" si="391"/>
        <v>2010</v>
      </c>
      <c r="H6040" s="2">
        <f t="shared" si="392"/>
        <v>1</v>
      </c>
      <c r="I6040" s="2" t="b">
        <f t="shared" si="393"/>
        <v>0</v>
      </c>
      <c r="J6040" t="s">
        <v>34</v>
      </c>
      <c r="K6040">
        <v>37</v>
      </c>
      <c r="L6040">
        <v>750.89</v>
      </c>
      <c r="M6040">
        <v>7.0000000000000007E-2</v>
      </c>
      <c r="N6040" t="s">
        <v>39</v>
      </c>
      <c r="O6040">
        <v>-1176.28</v>
      </c>
      <c r="P6040">
        <v>20.34</v>
      </c>
      <c r="Q6040">
        <v>35</v>
      </c>
      <c r="R6040" t="s">
        <v>678</v>
      </c>
      <c r="S6040" t="s">
        <v>140</v>
      </c>
      <c r="T6040" t="s">
        <v>42</v>
      </c>
      <c r="U6040" t="s">
        <v>22</v>
      </c>
      <c r="V6040" t="s">
        <v>23</v>
      </c>
      <c r="W6040">
        <v>0.84</v>
      </c>
    </row>
    <row r="6041" spans="1:23" x14ac:dyDescent="0.3">
      <c r="A6041" t="s">
        <v>1080</v>
      </c>
      <c r="B6041" t="s">
        <v>1120</v>
      </c>
      <c r="D6041" s="1">
        <v>41114</v>
      </c>
      <c r="E6041" s="1">
        <v>41116</v>
      </c>
      <c r="F6041" s="1" t="str">
        <f t="shared" si="390"/>
        <v>July</v>
      </c>
      <c r="G6041" s="1" t="str">
        <f t="shared" si="391"/>
        <v>2012</v>
      </c>
      <c r="H6041" s="2">
        <f t="shared" si="392"/>
        <v>2</v>
      </c>
      <c r="I6041" s="2" t="b">
        <f t="shared" si="393"/>
        <v>0</v>
      </c>
      <c r="J6041" t="s">
        <v>52</v>
      </c>
      <c r="K6041">
        <v>17</v>
      </c>
      <c r="L6041">
        <v>67.73</v>
      </c>
      <c r="M6041">
        <v>0.1</v>
      </c>
      <c r="N6041" t="s">
        <v>18</v>
      </c>
      <c r="O6041">
        <v>2.44</v>
      </c>
      <c r="P6041">
        <v>4.28</v>
      </c>
      <c r="Q6041">
        <v>0.94</v>
      </c>
      <c r="R6041" t="s">
        <v>678</v>
      </c>
      <c r="S6041" t="s">
        <v>140</v>
      </c>
      <c r="T6041" t="s">
        <v>42</v>
      </c>
      <c r="U6041" t="s">
        <v>22</v>
      </c>
      <c r="V6041" t="s">
        <v>60</v>
      </c>
      <c r="W6041">
        <v>0.56000000000000005</v>
      </c>
    </row>
    <row r="6042" spans="1:23" x14ac:dyDescent="0.3">
      <c r="A6042" t="s">
        <v>1206</v>
      </c>
      <c r="B6042" t="s">
        <v>1644</v>
      </c>
      <c r="D6042" s="1">
        <v>40031</v>
      </c>
      <c r="E6042" s="1">
        <v>40033</v>
      </c>
      <c r="F6042" s="1" t="str">
        <f t="shared" si="390"/>
        <v>August</v>
      </c>
      <c r="G6042" s="1" t="str">
        <f t="shared" si="391"/>
        <v>2009</v>
      </c>
      <c r="H6042" s="2">
        <f t="shared" si="392"/>
        <v>2</v>
      </c>
      <c r="I6042" s="2" t="b">
        <f t="shared" si="393"/>
        <v>0</v>
      </c>
      <c r="J6042" t="s">
        <v>17</v>
      </c>
      <c r="K6042">
        <v>41</v>
      </c>
      <c r="L6042">
        <v>854.23</v>
      </c>
      <c r="M6042">
        <v>0.01</v>
      </c>
      <c r="N6042" t="s">
        <v>18</v>
      </c>
      <c r="O6042">
        <v>67.14</v>
      </c>
      <c r="P6042">
        <v>20.48</v>
      </c>
      <c r="Q6042">
        <v>6.32</v>
      </c>
      <c r="R6042" t="s">
        <v>678</v>
      </c>
      <c r="S6042" t="s">
        <v>140</v>
      </c>
      <c r="T6042" t="s">
        <v>21</v>
      </c>
      <c r="U6042" t="s">
        <v>22</v>
      </c>
      <c r="V6042" t="s">
        <v>28</v>
      </c>
      <c r="W6042">
        <v>0.57999999999999996</v>
      </c>
    </row>
    <row r="6043" spans="1:23" x14ac:dyDescent="0.3">
      <c r="A6043" t="s">
        <v>1206</v>
      </c>
      <c r="B6043" t="s">
        <v>1644</v>
      </c>
      <c r="D6043" s="1">
        <v>40031</v>
      </c>
      <c r="E6043" s="1">
        <v>40036</v>
      </c>
      <c r="F6043" s="1" t="str">
        <f t="shared" si="390"/>
        <v>August</v>
      </c>
      <c r="G6043" s="1" t="str">
        <f t="shared" si="391"/>
        <v>2009</v>
      </c>
      <c r="H6043" s="2">
        <f t="shared" si="392"/>
        <v>5</v>
      </c>
      <c r="I6043" s="2" t="b">
        <f t="shared" si="393"/>
        <v>0</v>
      </c>
      <c r="J6043" t="s">
        <v>17</v>
      </c>
      <c r="K6043">
        <v>26</v>
      </c>
      <c r="L6043">
        <v>47.91</v>
      </c>
      <c r="M6043">
        <v>0.09</v>
      </c>
      <c r="N6043" t="s">
        <v>18</v>
      </c>
      <c r="O6043">
        <v>-58.83</v>
      </c>
      <c r="P6043">
        <v>1.86</v>
      </c>
      <c r="Q6043">
        <v>2.58</v>
      </c>
      <c r="R6043" t="s">
        <v>678</v>
      </c>
      <c r="S6043" t="s">
        <v>140</v>
      </c>
      <c r="T6043" t="s">
        <v>21</v>
      </c>
      <c r="U6043" t="s">
        <v>22</v>
      </c>
      <c r="V6043" t="s">
        <v>46</v>
      </c>
      <c r="W6043">
        <v>0.82</v>
      </c>
    </row>
    <row r="6044" spans="1:23" x14ac:dyDescent="0.3">
      <c r="A6044" t="s">
        <v>1206</v>
      </c>
      <c r="B6044" t="s">
        <v>1644</v>
      </c>
      <c r="D6044" s="1">
        <v>40031</v>
      </c>
      <c r="E6044" s="1">
        <v>40036</v>
      </c>
      <c r="F6044" s="1" t="str">
        <f t="shared" si="390"/>
        <v>August</v>
      </c>
      <c r="G6044" s="1" t="str">
        <f t="shared" si="391"/>
        <v>2009</v>
      </c>
      <c r="H6044" s="2">
        <f t="shared" si="392"/>
        <v>5</v>
      </c>
      <c r="I6044" s="2" t="b">
        <f t="shared" si="393"/>
        <v>0</v>
      </c>
      <c r="J6044" t="s">
        <v>17</v>
      </c>
      <c r="K6044">
        <v>38</v>
      </c>
      <c r="L6044">
        <v>6427.2579999999998</v>
      </c>
      <c r="M6044">
        <v>0.08</v>
      </c>
      <c r="N6044" t="s">
        <v>18</v>
      </c>
      <c r="O6044">
        <v>1636.41</v>
      </c>
      <c r="P6044">
        <v>205.99</v>
      </c>
      <c r="Q6044">
        <v>2.5</v>
      </c>
      <c r="R6044" t="s">
        <v>678</v>
      </c>
      <c r="S6044" t="s">
        <v>140</v>
      </c>
      <c r="T6044" t="s">
        <v>21</v>
      </c>
      <c r="U6044" t="s">
        <v>32</v>
      </c>
      <c r="V6044" t="s">
        <v>33</v>
      </c>
      <c r="W6044">
        <v>0.59</v>
      </c>
    </row>
    <row r="6045" spans="1:23" x14ac:dyDescent="0.3">
      <c r="A6045" t="s">
        <v>1690</v>
      </c>
      <c r="B6045" t="s">
        <v>1691</v>
      </c>
      <c r="D6045" s="1">
        <v>40662</v>
      </c>
      <c r="E6045" s="1">
        <v>40663</v>
      </c>
      <c r="F6045" s="1" t="str">
        <f t="shared" si="390"/>
        <v>April</v>
      </c>
      <c r="G6045" s="1" t="str">
        <f t="shared" si="391"/>
        <v>2011</v>
      </c>
      <c r="H6045" s="2">
        <f t="shared" si="392"/>
        <v>1</v>
      </c>
      <c r="I6045" s="2" t="b">
        <f t="shared" si="393"/>
        <v>0</v>
      </c>
      <c r="J6045" t="s">
        <v>34</v>
      </c>
      <c r="K6045">
        <v>11</v>
      </c>
      <c r="L6045">
        <v>5510.23</v>
      </c>
      <c r="M6045">
        <v>0.01</v>
      </c>
      <c r="N6045" t="s">
        <v>25</v>
      </c>
      <c r="O6045">
        <v>915.8</v>
      </c>
      <c r="P6045">
        <v>500.98</v>
      </c>
      <c r="Q6045">
        <v>26</v>
      </c>
      <c r="R6045" t="s">
        <v>678</v>
      </c>
      <c r="S6045" t="s">
        <v>140</v>
      </c>
      <c r="T6045" t="s">
        <v>27</v>
      </c>
      <c r="U6045" t="s">
        <v>36</v>
      </c>
      <c r="V6045" t="s">
        <v>67</v>
      </c>
      <c r="W6045">
        <v>0.6</v>
      </c>
    </row>
    <row r="6046" spans="1:23" x14ac:dyDescent="0.3">
      <c r="A6046" t="s">
        <v>1690</v>
      </c>
      <c r="B6046" t="s">
        <v>1691</v>
      </c>
      <c r="D6046" s="1">
        <v>40662</v>
      </c>
      <c r="E6046" s="1">
        <v>40663</v>
      </c>
      <c r="F6046" s="1" t="str">
        <f t="shared" si="390"/>
        <v>April</v>
      </c>
      <c r="G6046" s="1" t="str">
        <f t="shared" si="391"/>
        <v>2011</v>
      </c>
      <c r="H6046" s="2">
        <f t="shared" si="392"/>
        <v>1</v>
      </c>
      <c r="I6046" s="2" t="b">
        <f t="shared" si="393"/>
        <v>0</v>
      </c>
      <c r="J6046" t="s">
        <v>34</v>
      </c>
      <c r="K6046">
        <v>21</v>
      </c>
      <c r="L6046">
        <v>177.06</v>
      </c>
      <c r="M6046">
        <v>0.1</v>
      </c>
      <c r="N6046" t="s">
        <v>18</v>
      </c>
      <c r="O6046">
        <v>-100.61</v>
      </c>
      <c r="P6046">
        <v>8.4499999999999993</v>
      </c>
      <c r="Q6046">
        <v>7.77</v>
      </c>
      <c r="R6046" t="s">
        <v>678</v>
      </c>
      <c r="S6046" t="s">
        <v>140</v>
      </c>
      <c r="T6046" t="s">
        <v>27</v>
      </c>
      <c r="U6046" t="s">
        <v>22</v>
      </c>
      <c r="V6046" t="s">
        <v>82</v>
      </c>
      <c r="W6046">
        <v>0.55000000000000004</v>
      </c>
    </row>
    <row r="6047" spans="1:23" x14ac:dyDescent="0.3">
      <c r="A6047" t="s">
        <v>1080</v>
      </c>
      <c r="B6047" t="s">
        <v>1120</v>
      </c>
      <c r="D6047" s="1">
        <v>40791</v>
      </c>
      <c r="E6047" s="1">
        <v>40793</v>
      </c>
      <c r="F6047" s="1" t="str">
        <f t="shared" si="390"/>
        <v>September</v>
      </c>
      <c r="G6047" s="1" t="str">
        <f t="shared" si="391"/>
        <v>2011</v>
      </c>
      <c r="H6047" s="2">
        <f t="shared" si="392"/>
        <v>2</v>
      </c>
      <c r="I6047" s="2" t="b">
        <f t="shared" si="393"/>
        <v>0</v>
      </c>
      <c r="J6047" t="s">
        <v>52</v>
      </c>
      <c r="K6047">
        <v>35</v>
      </c>
      <c r="L6047">
        <v>12908.4</v>
      </c>
      <c r="M6047">
        <v>0.03</v>
      </c>
      <c r="N6047" t="s">
        <v>25</v>
      </c>
      <c r="O6047">
        <v>4084.86</v>
      </c>
      <c r="P6047">
        <v>350.99</v>
      </c>
      <c r="Q6047">
        <v>59</v>
      </c>
      <c r="R6047" t="s">
        <v>678</v>
      </c>
      <c r="S6047" t="s">
        <v>140</v>
      </c>
      <c r="T6047" t="s">
        <v>42</v>
      </c>
      <c r="U6047" t="s">
        <v>36</v>
      </c>
      <c r="V6047" t="s">
        <v>67</v>
      </c>
      <c r="W6047">
        <v>0.55000000000000004</v>
      </c>
    </row>
    <row r="6048" spans="1:23" x14ac:dyDescent="0.3">
      <c r="A6048" t="s">
        <v>1690</v>
      </c>
      <c r="B6048" t="s">
        <v>1691</v>
      </c>
      <c r="D6048" s="1">
        <v>41112</v>
      </c>
      <c r="E6048" s="1">
        <v>41117</v>
      </c>
      <c r="F6048" s="1" t="str">
        <f t="shared" si="390"/>
        <v>July</v>
      </c>
      <c r="G6048" s="1" t="str">
        <f t="shared" si="391"/>
        <v>2012</v>
      </c>
      <c r="H6048" s="2">
        <f t="shared" si="392"/>
        <v>5</v>
      </c>
      <c r="I6048" s="2" t="b">
        <f t="shared" si="393"/>
        <v>0</v>
      </c>
      <c r="J6048" t="s">
        <v>17</v>
      </c>
      <c r="K6048">
        <v>31</v>
      </c>
      <c r="L6048">
        <v>477.16</v>
      </c>
      <c r="M6048">
        <v>0.02</v>
      </c>
      <c r="N6048" t="s">
        <v>18</v>
      </c>
      <c r="O6048">
        <v>204.18</v>
      </c>
      <c r="P6048">
        <v>15.04</v>
      </c>
      <c r="Q6048">
        <v>1.97</v>
      </c>
      <c r="R6048" t="s">
        <v>678</v>
      </c>
      <c r="S6048" t="s">
        <v>140</v>
      </c>
      <c r="T6048" t="s">
        <v>27</v>
      </c>
      <c r="U6048" t="s">
        <v>22</v>
      </c>
      <c r="V6048" t="s">
        <v>43</v>
      </c>
      <c r="W6048">
        <v>0.39</v>
      </c>
    </row>
    <row r="6049" spans="1:23" x14ac:dyDescent="0.3">
      <c r="A6049" t="s">
        <v>1080</v>
      </c>
      <c r="B6049" t="s">
        <v>1120</v>
      </c>
      <c r="D6049" s="1">
        <v>40586</v>
      </c>
      <c r="E6049" s="1">
        <v>40586</v>
      </c>
      <c r="F6049" s="1" t="str">
        <f t="shared" si="390"/>
        <v>February</v>
      </c>
      <c r="G6049" s="1" t="str">
        <f t="shared" si="391"/>
        <v>2011</v>
      </c>
      <c r="H6049" s="2">
        <f t="shared" si="392"/>
        <v>0</v>
      </c>
      <c r="I6049" s="2" t="str">
        <f t="shared" si="393"/>
        <v>FREE DELIVERY</v>
      </c>
      <c r="J6049" t="s">
        <v>17</v>
      </c>
      <c r="K6049">
        <v>30</v>
      </c>
      <c r="L6049">
        <v>663.24</v>
      </c>
      <c r="M6049">
        <v>0.01</v>
      </c>
      <c r="N6049" t="s">
        <v>18</v>
      </c>
      <c r="O6049">
        <v>76.33</v>
      </c>
      <c r="P6049">
        <v>20.48</v>
      </c>
      <c r="Q6049">
        <v>6.32</v>
      </c>
      <c r="R6049" t="s">
        <v>678</v>
      </c>
      <c r="S6049" t="s">
        <v>140</v>
      </c>
      <c r="T6049" t="s">
        <v>42</v>
      </c>
      <c r="U6049" t="s">
        <v>22</v>
      </c>
      <c r="V6049" t="s">
        <v>28</v>
      </c>
      <c r="W6049">
        <v>0.57999999999999996</v>
      </c>
    </row>
    <row r="6050" spans="1:23" x14ac:dyDescent="0.3">
      <c r="A6050" t="s">
        <v>1080</v>
      </c>
      <c r="B6050" t="s">
        <v>1120</v>
      </c>
      <c r="D6050" s="1">
        <v>40586</v>
      </c>
      <c r="E6050" s="1">
        <v>40593</v>
      </c>
      <c r="F6050" s="1" t="str">
        <f t="shared" si="390"/>
        <v>February</v>
      </c>
      <c r="G6050" s="1" t="str">
        <f t="shared" si="391"/>
        <v>2011</v>
      </c>
      <c r="H6050" s="2">
        <f t="shared" si="392"/>
        <v>7</v>
      </c>
      <c r="I6050" s="2" t="b">
        <f t="shared" si="393"/>
        <v>0</v>
      </c>
      <c r="J6050" t="s">
        <v>17</v>
      </c>
      <c r="K6050">
        <v>35</v>
      </c>
      <c r="L6050">
        <v>238.08</v>
      </c>
      <c r="M6050">
        <v>7.0000000000000007E-2</v>
      </c>
      <c r="N6050" t="s">
        <v>18</v>
      </c>
      <c r="O6050">
        <v>31.65</v>
      </c>
      <c r="P6050">
        <v>6.75</v>
      </c>
      <c r="Q6050">
        <v>2.99</v>
      </c>
      <c r="R6050" t="s">
        <v>678</v>
      </c>
      <c r="S6050" t="s">
        <v>140</v>
      </c>
      <c r="T6050" t="s">
        <v>42</v>
      </c>
      <c r="U6050" t="s">
        <v>22</v>
      </c>
      <c r="V6050" t="s">
        <v>29</v>
      </c>
      <c r="W6050">
        <v>0.35</v>
      </c>
    </row>
    <row r="6051" spans="1:23" x14ac:dyDescent="0.3">
      <c r="A6051" t="s">
        <v>1080</v>
      </c>
      <c r="B6051" t="s">
        <v>1120</v>
      </c>
      <c r="D6051" s="1">
        <v>40586</v>
      </c>
      <c r="E6051" s="1">
        <v>40591</v>
      </c>
      <c r="F6051" s="1" t="str">
        <f t="shared" si="390"/>
        <v>February</v>
      </c>
      <c r="G6051" s="1" t="str">
        <f t="shared" si="391"/>
        <v>2011</v>
      </c>
      <c r="H6051" s="2">
        <f t="shared" si="392"/>
        <v>5</v>
      </c>
      <c r="I6051" s="2" t="b">
        <f t="shared" si="393"/>
        <v>0</v>
      </c>
      <c r="J6051" t="s">
        <v>17</v>
      </c>
      <c r="K6051">
        <v>14</v>
      </c>
      <c r="L6051">
        <v>174.3</v>
      </c>
      <c r="M6051">
        <v>0.08</v>
      </c>
      <c r="N6051" t="s">
        <v>18</v>
      </c>
      <c r="O6051">
        <v>75.58</v>
      </c>
      <c r="P6051">
        <v>12.53</v>
      </c>
      <c r="Q6051">
        <v>0.5</v>
      </c>
      <c r="R6051" t="s">
        <v>678</v>
      </c>
      <c r="S6051" t="s">
        <v>140</v>
      </c>
      <c r="T6051" t="s">
        <v>42</v>
      </c>
      <c r="U6051" t="s">
        <v>22</v>
      </c>
      <c r="V6051" t="s">
        <v>57</v>
      </c>
      <c r="W6051">
        <v>0.38</v>
      </c>
    </row>
    <row r="6052" spans="1:23" x14ac:dyDescent="0.3">
      <c r="A6052" t="s">
        <v>1168</v>
      </c>
      <c r="B6052" t="s">
        <v>1312</v>
      </c>
      <c r="D6052" s="1">
        <v>40044</v>
      </c>
      <c r="E6052" s="1">
        <v>40049</v>
      </c>
      <c r="F6052" s="1" t="str">
        <f t="shared" si="390"/>
        <v>August</v>
      </c>
      <c r="G6052" s="1" t="str">
        <f t="shared" si="391"/>
        <v>2009</v>
      </c>
      <c r="H6052" s="2">
        <f t="shared" si="392"/>
        <v>5</v>
      </c>
      <c r="I6052" s="2" t="b">
        <f t="shared" si="393"/>
        <v>0</v>
      </c>
      <c r="J6052" t="s">
        <v>17</v>
      </c>
      <c r="K6052">
        <v>19</v>
      </c>
      <c r="L6052">
        <v>991.36</v>
      </c>
      <c r="M6052">
        <v>0.1</v>
      </c>
      <c r="N6052" t="s">
        <v>18</v>
      </c>
      <c r="O6052">
        <v>-103.11</v>
      </c>
      <c r="P6052">
        <v>54.1</v>
      </c>
      <c r="Q6052">
        <v>19.989999999999998</v>
      </c>
      <c r="R6052" t="s">
        <v>678</v>
      </c>
      <c r="S6052" t="s">
        <v>140</v>
      </c>
      <c r="T6052" t="s">
        <v>31</v>
      </c>
      <c r="U6052" t="s">
        <v>22</v>
      </c>
      <c r="V6052" t="s">
        <v>23</v>
      </c>
      <c r="W6052">
        <v>0.59</v>
      </c>
    </row>
    <row r="6053" spans="1:23" x14ac:dyDescent="0.3">
      <c r="A6053" t="s">
        <v>1206</v>
      </c>
      <c r="B6053" t="s">
        <v>1644</v>
      </c>
      <c r="D6053" s="1">
        <v>41042</v>
      </c>
      <c r="E6053" s="1">
        <v>41044</v>
      </c>
      <c r="F6053" s="1" t="str">
        <f t="shared" si="390"/>
        <v>May</v>
      </c>
      <c r="G6053" s="1" t="str">
        <f t="shared" si="391"/>
        <v>2012</v>
      </c>
      <c r="H6053" s="2">
        <f t="shared" si="392"/>
        <v>2</v>
      </c>
      <c r="I6053" s="2" t="b">
        <f t="shared" si="393"/>
        <v>0</v>
      </c>
      <c r="J6053" t="s">
        <v>52</v>
      </c>
      <c r="K6053">
        <v>33</v>
      </c>
      <c r="L6053">
        <v>803.11</v>
      </c>
      <c r="M6053">
        <v>0.08</v>
      </c>
      <c r="N6053" t="s">
        <v>25</v>
      </c>
      <c r="O6053">
        <v>-237.13</v>
      </c>
      <c r="P6053">
        <v>25.98</v>
      </c>
      <c r="Q6053">
        <v>14.36</v>
      </c>
      <c r="R6053" t="s">
        <v>678</v>
      </c>
      <c r="S6053" t="s">
        <v>140</v>
      </c>
      <c r="T6053" t="s">
        <v>21</v>
      </c>
      <c r="U6053" t="s">
        <v>36</v>
      </c>
      <c r="V6053" t="s">
        <v>67</v>
      </c>
      <c r="W6053">
        <v>0.6</v>
      </c>
    </row>
    <row r="6054" spans="1:23" x14ac:dyDescent="0.3">
      <c r="A6054" t="s">
        <v>1016</v>
      </c>
      <c r="B6054" t="s">
        <v>1276</v>
      </c>
      <c r="D6054" s="1">
        <v>40236</v>
      </c>
      <c r="E6054" s="1">
        <v>40238</v>
      </c>
      <c r="F6054" s="1" t="str">
        <f t="shared" si="390"/>
        <v>March</v>
      </c>
      <c r="G6054" s="1" t="str">
        <f t="shared" si="391"/>
        <v>2010</v>
      </c>
      <c r="H6054" s="2">
        <f t="shared" si="392"/>
        <v>2</v>
      </c>
      <c r="I6054" s="2" t="b">
        <f t="shared" si="393"/>
        <v>0</v>
      </c>
      <c r="J6054" t="s">
        <v>44</v>
      </c>
      <c r="K6054">
        <v>30</v>
      </c>
      <c r="L6054">
        <v>17034.919999999998</v>
      </c>
      <c r="M6054">
        <v>0.09</v>
      </c>
      <c r="N6054" t="s">
        <v>18</v>
      </c>
      <c r="O6054">
        <v>5916.34</v>
      </c>
      <c r="P6054">
        <v>599.99</v>
      </c>
      <c r="Q6054">
        <v>24.49</v>
      </c>
      <c r="R6054" t="s">
        <v>678</v>
      </c>
      <c r="S6054" t="s">
        <v>140</v>
      </c>
      <c r="T6054" t="s">
        <v>31</v>
      </c>
      <c r="U6054" t="s">
        <v>32</v>
      </c>
      <c r="V6054" t="s">
        <v>62</v>
      </c>
      <c r="W6054">
        <v>0.37</v>
      </c>
    </row>
    <row r="6055" spans="1:23" x14ac:dyDescent="0.3">
      <c r="A6055" t="s">
        <v>1016</v>
      </c>
      <c r="B6055" t="s">
        <v>1276</v>
      </c>
      <c r="D6055" s="1">
        <v>40236</v>
      </c>
      <c r="E6055" s="1">
        <v>40238</v>
      </c>
      <c r="F6055" s="1" t="str">
        <f t="shared" si="390"/>
        <v>March</v>
      </c>
      <c r="G6055" s="1" t="str">
        <f t="shared" si="391"/>
        <v>2010</v>
      </c>
      <c r="H6055" s="2">
        <f t="shared" si="392"/>
        <v>2</v>
      </c>
      <c r="I6055" s="2" t="b">
        <f t="shared" si="393"/>
        <v>0</v>
      </c>
      <c r="J6055" t="s">
        <v>44</v>
      </c>
      <c r="K6055">
        <v>3</v>
      </c>
      <c r="L6055">
        <v>22.6</v>
      </c>
      <c r="M6055">
        <v>0.04</v>
      </c>
      <c r="N6055" t="s">
        <v>39</v>
      </c>
      <c r="O6055">
        <v>-4.63</v>
      </c>
      <c r="P6055">
        <v>5.88</v>
      </c>
      <c r="Q6055">
        <v>3.04</v>
      </c>
      <c r="R6055" t="s">
        <v>678</v>
      </c>
      <c r="S6055" t="s">
        <v>140</v>
      </c>
      <c r="T6055" t="s">
        <v>31</v>
      </c>
      <c r="U6055" t="s">
        <v>22</v>
      </c>
      <c r="V6055" t="s">
        <v>43</v>
      </c>
      <c r="W6055">
        <v>0.36</v>
      </c>
    </row>
    <row r="6056" spans="1:23" x14ac:dyDescent="0.3">
      <c r="A6056" t="s">
        <v>1016</v>
      </c>
      <c r="B6056" t="s">
        <v>1276</v>
      </c>
      <c r="D6056" s="1">
        <v>40236</v>
      </c>
      <c r="E6056" s="1">
        <v>40237</v>
      </c>
      <c r="F6056" s="1" t="str">
        <f t="shared" si="390"/>
        <v>February</v>
      </c>
      <c r="G6056" s="1" t="str">
        <f t="shared" si="391"/>
        <v>2010</v>
      </c>
      <c r="H6056" s="2">
        <f t="shared" si="392"/>
        <v>1</v>
      </c>
      <c r="I6056" s="2" t="b">
        <f t="shared" si="393"/>
        <v>0</v>
      </c>
      <c r="J6056" t="s">
        <v>44</v>
      </c>
      <c r="K6056">
        <v>9</v>
      </c>
      <c r="L6056">
        <v>918.73950000000002</v>
      </c>
      <c r="M6056">
        <v>0.06</v>
      </c>
      <c r="N6056" t="s">
        <v>39</v>
      </c>
      <c r="O6056">
        <v>-303.56</v>
      </c>
      <c r="P6056">
        <v>125.99</v>
      </c>
      <c r="Q6056">
        <v>7.69</v>
      </c>
      <c r="R6056" t="s">
        <v>678</v>
      </c>
      <c r="S6056" t="s">
        <v>140</v>
      </c>
      <c r="T6056" t="s">
        <v>31</v>
      </c>
      <c r="U6056" t="s">
        <v>32</v>
      </c>
      <c r="V6056" t="s">
        <v>33</v>
      </c>
      <c r="W6056">
        <v>0.57999999999999996</v>
      </c>
    </row>
    <row r="6057" spans="1:23" x14ac:dyDescent="0.3">
      <c r="A6057" t="s">
        <v>1542</v>
      </c>
      <c r="B6057" t="s">
        <v>1692</v>
      </c>
      <c r="D6057" s="1">
        <v>41010</v>
      </c>
      <c r="E6057" s="1">
        <v>41011</v>
      </c>
      <c r="F6057" s="1" t="str">
        <f t="shared" si="390"/>
        <v>April</v>
      </c>
      <c r="G6057" s="1" t="str">
        <f t="shared" si="391"/>
        <v>2012</v>
      </c>
      <c r="H6057" s="2">
        <f t="shared" si="392"/>
        <v>1</v>
      </c>
      <c r="I6057" s="2" t="b">
        <f t="shared" si="393"/>
        <v>0</v>
      </c>
      <c r="J6057" t="s">
        <v>44</v>
      </c>
      <c r="K6057">
        <v>5</v>
      </c>
      <c r="L6057">
        <v>2600.44</v>
      </c>
      <c r="M6057">
        <v>0.03</v>
      </c>
      <c r="N6057" t="s">
        <v>39</v>
      </c>
      <c r="O6057">
        <v>-921.94</v>
      </c>
      <c r="P6057">
        <v>499.99</v>
      </c>
      <c r="Q6057">
        <v>24.49</v>
      </c>
      <c r="R6057" t="s">
        <v>678</v>
      </c>
      <c r="S6057" t="s">
        <v>140</v>
      </c>
      <c r="T6057" t="s">
        <v>27</v>
      </c>
      <c r="U6057" t="s">
        <v>32</v>
      </c>
      <c r="V6057" t="s">
        <v>62</v>
      </c>
      <c r="W6057">
        <v>0.36</v>
      </c>
    </row>
    <row r="6058" spans="1:23" x14ac:dyDescent="0.3">
      <c r="A6058" t="s">
        <v>1094</v>
      </c>
      <c r="B6058" t="s">
        <v>1212</v>
      </c>
      <c r="D6058" s="1">
        <v>40917</v>
      </c>
      <c r="E6058" s="1">
        <v>40918</v>
      </c>
      <c r="F6058" s="1" t="str">
        <f t="shared" si="390"/>
        <v>January</v>
      </c>
      <c r="G6058" s="1" t="str">
        <f t="shared" si="391"/>
        <v>2012</v>
      </c>
      <c r="H6058" s="2">
        <f t="shared" si="392"/>
        <v>1</v>
      </c>
      <c r="I6058" s="2" t="b">
        <f t="shared" si="393"/>
        <v>0</v>
      </c>
      <c r="J6058" t="s">
        <v>24</v>
      </c>
      <c r="K6058">
        <v>11</v>
      </c>
      <c r="L6058">
        <v>1247.8595</v>
      </c>
      <c r="M6058">
        <v>0.01</v>
      </c>
      <c r="N6058" t="s">
        <v>18</v>
      </c>
      <c r="O6058">
        <v>-55.8</v>
      </c>
      <c r="P6058">
        <v>125.99</v>
      </c>
      <c r="Q6058">
        <v>8.99</v>
      </c>
      <c r="R6058" t="s">
        <v>678</v>
      </c>
      <c r="S6058" t="s">
        <v>140</v>
      </c>
      <c r="T6058" t="s">
        <v>42</v>
      </c>
      <c r="U6058" t="s">
        <v>32</v>
      </c>
      <c r="V6058" t="s">
        <v>33</v>
      </c>
      <c r="W6058">
        <v>0.56999999999999995</v>
      </c>
    </row>
    <row r="6059" spans="1:23" x14ac:dyDescent="0.3">
      <c r="A6059" t="s">
        <v>1206</v>
      </c>
      <c r="B6059" t="s">
        <v>1644</v>
      </c>
      <c r="D6059" s="1">
        <v>40439</v>
      </c>
      <c r="E6059" s="1">
        <v>40444</v>
      </c>
      <c r="F6059" s="1" t="str">
        <f t="shared" si="390"/>
        <v>September</v>
      </c>
      <c r="G6059" s="1" t="str">
        <f t="shared" si="391"/>
        <v>2010</v>
      </c>
      <c r="H6059" s="2">
        <f t="shared" si="392"/>
        <v>5</v>
      </c>
      <c r="I6059" s="2" t="b">
        <f t="shared" si="393"/>
        <v>0</v>
      </c>
      <c r="J6059" t="s">
        <v>17</v>
      </c>
      <c r="K6059">
        <v>22</v>
      </c>
      <c r="L6059">
        <v>3760.3065000000001</v>
      </c>
      <c r="M6059">
        <v>0.05</v>
      </c>
      <c r="N6059" t="s">
        <v>18</v>
      </c>
      <c r="O6059">
        <v>593.17999999999995</v>
      </c>
      <c r="P6059">
        <v>195.99</v>
      </c>
      <c r="Q6059">
        <v>8.99</v>
      </c>
      <c r="R6059" t="s">
        <v>678</v>
      </c>
      <c r="S6059" t="s">
        <v>140</v>
      </c>
      <c r="T6059" t="s">
        <v>21</v>
      </c>
      <c r="U6059" t="s">
        <v>32</v>
      </c>
      <c r="V6059" t="s">
        <v>33</v>
      </c>
      <c r="W6059">
        <v>0.6</v>
      </c>
    </row>
    <row r="6060" spans="1:23" x14ac:dyDescent="0.3">
      <c r="A6060" t="s">
        <v>1329</v>
      </c>
      <c r="B6060" t="s">
        <v>1693</v>
      </c>
      <c r="D6060" s="1">
        <v>40133</v>
      </c>
      <c r="E6060" s="1">
        <v>40133</v>
      </c>
      <c r="F6060" s="1" t="str">
        <f t="shared" si="390"/>
        <v>November</v>
      </c>
      <c r="G6060" s="1" t="str">
        <f t="shared" si="391"/>
        <v>2009</v>
      </c>
      <c r="H6060" s="2">
        <f t="shared" si="392"/>
        <v>0</v>
      </c>
      <c r="I6060" s="2" t="str">
        <f t="shared" si="393"/>
        <v>FREE DELIVERY</v>
      </c>
      <c r="J6060" t="s">
        <v>34</v>
      </c>
      <c r="K6060">
        <v>45</v>
      </c>
      <c r="L6060">
        <v>318.94</v>
      </c>
      <c r="M6060">
        <v>0.1</v>
      </c>
      <c r="N6060" t="s">
        <v>18</v>
      </c>
      <c r="O6060">
        <v>-195.6</v>
      </c>
      <c r="P6060">
        <v>7.37</v>
      </c>
      <c r="Q6060">
        <v>5.53</v>
      </c>
      <c r="R6060" t="s">
        <v>678</v>
      </c>
      <c r="S6060" t="s">
        <v>140</v>
      </c>
      <c r="T6060" t="s">
        <v>27</v>
      </c>
      <c r="U6060" t="s">
        <v>32</v>
      </c>
      <c r="V6060" t="s">
        <v>48</v>
      </c>
      <c r="W6060">
        <v>0.69</v>
      </c>
    </row>
    <row r="6061" spans="1:23" x14ac:dyDescent="0.3">
      <c r="A6061" t="s">
        <v>1016</v>
      </c>
      <c r="B6061" t="s">
        <v>1276</v>
      </c>
      <c r="D6061" s="1">
        <v>39908</v>
      </c>
      <c r="E6061" s="1">
        <v>39910</v>
      </c>
      <c r="F6061" s="1" t="str">
        <f t="shared" si="390"/>
        <v>April</v>
      </c>
      <c r="G6061" s="1" t="str">
        <f t="shared" si="391"/>
        <v>2009</v>
      </c>
      <c r="H6061" s="2">
        <f t="shared" si="392"/>
        <v>2</v>
      </c>
      <c r="I6061" s="2" t="b">
        <f t="shared" si="393"/>
        <v>0</v>
      </c>
      <c r="J6061" t="s">
        <v>24</v>
      </c>
      <c r="K6061">
        <v>15</v>
      </c>
      <c r="L6061">
        <v>1093.6355000000001</v>
      </c>
      <c r="M6061">
        <v>0.05</v>
      </c>
      <c r="N6061" t="s">
        <v>18</v>
      </c>
      <c r="O6061">
        <v>119.17</v>
      </c>
      <c r="P6061">
        <v>85.99</v>
      </c>
      <c r="Q6061">
        <v>0.99</v>
      </c>
      <c r="R6061" t="s">
        <v>678</v>
      </c>
      <c r="S6061" t="s">
        <v>140</v>
      </c>
      <c r="T6061" t="s">
        <v>27</v>
      </c>
      <c r="U6061" t="s">
        <v>32</v>
      </c>
      <c r="V6061" t="s">
        <v>33</v>
      </c>
      <c r="W6061">
        <v>0.55000000000000004</v>
      </c>
    </row>
    <row r="6062" spans="1:23" x14ac:dyDescent="0.3">
      <c r="A6062" t="s">
        <v>1168</v>
      </c>
      <c r="B6062" t="s">
        <v>1312</v>
      </c>
      <c r="D6062" s="1">
        <v>40600</v>
      </c>
      <c r="E6062" s="1">
        <v>40601</v>
      </c>
      <c r="F6062" s="1" t="str">
        <f t="shared" si="390"/>
        <v>February</v>
      </c>
      <c r="G6062" s="1" t="str">
        <f t="shared" si="391"/>
        <v>2011</v>
      </c>
      <c r="H6062" s="2">
        <f t="shared" si="392"/>
        <v>1</v>
      </c>
      <c r="I6062" s="2" t="b">
        <f t="shared" si="393"/>
        <v>0</v>
      </c>
      <c r="J6062" t="s">
        <v>24</v>
      </c>
      <c r="K6062">
        <v>18</v>
      </c>
      <c r="L6062">
        <v>325.58</v>
      </c>
      <c r="M6062">
        <v>0.06</v>
      </c>
      <c r="N6062" t="s">
        <v>18</v>
      </c>
      <c r="O6062">
        <v>152.28</v>
      </c>
      <c r="P6062">
        <v>18.84</v>
      </c>
      <c r="Q6062">
        <v>3.62</v>
      </c>
      <c r="R6062" t="s">
        <v>678</v>
      </c>
      <c r="S6062" t="s">
        <v>140</v>
      </c>
      <c r="T6062" t="s">
        <v>31</v>
      </c>
      <c r="U6062" t="s">
        <v>36</v>
      </c>
      <c r="V6062" t="s">
        <v>37</v>
      </c>
      <c r="W6062">
        <v>0.43</v>
      </c>
    </row>
    <row r="6063" spans="1:23" x14ac:dyDescent="0.3">
      <c r="A6063" t="s">
        <v>1168</v>
      </c>
      <c r="B6063" t="s">
        <v>1312</v>
      </c>
      <c r="D6063" s="1">
        <v>40600</v>
      </c>
      <c r="E6063" s="1">
        <v>40600</v>
      </c>
      <c r="F6063" s="1" t="str">
        <f t="shared" si="390"/>
        <v>February</v>
      </c>
      <c r="G6063" s="1" t="str">
        <f t="shared" si="391"/>
        <v>2011</v>
      </c>
      <c r="H6063" s="2">
        <f t="shared" si="392"/>
        <v>0</v>
      </c>
      <c r="I6063" s="2" t="str">
        <f t="shared" si="393"/>
        <v>FREE DELIVERY</v>
      </c>
      <c r="J6063" t="s">
        <v>24</v>
      </c>
      <c r="K6063">
        <v>9</v>
      </c>
      <c r="L6063">
        <v>458.8</v>
      </c>
      <c r="M6063">
        <v>0</v>
      </c>
      <c r="N6063" t="s">
        <v>18</v>
      </c>
      <c r="O6063">
        <v>305.87</v>
      </c>
      <c r="P6063">
        <v>46.94</v>
      </c>
      <c r="Q6063">
        <v>6.77</v>
      </c>
      <c r="R6063" t="s">
        <v>678</v>
      </c>
      <c r="S6063" t="s">
        <v>140</v>
      </c>
      <c r="T6063" t="s">
        <v>31</v>
      </c>
      <c r="U6063" t="s">
        <v>36</v>
      </c>
      <c r="V6063" t="s">
        <v>37</v>
      </c>
      <c r="W6063">
        <v>0.44</v>
      </c>
    </row>
    <row r="6064" spans="1:23" x14ac:dyDescent="0.3">
      <c r="A6064" t="s">
        <v>1673</v>
      </c>
      <c r="B6064" t="s">
        <v>1694</v>
      </c>
      <c r="D6064" s="1">
        <v>41135</v>
      </c>
      <c r="E6064" s="1">
        <v>41137</v>
      </c>
      <c r="F6064" s="1" t="str">
        <f t="shared" si="390"/>
        <v>August</v>
      </c>
      <c r="G6064" s="1" t="str">
        <f t="shared" si="391"/>
        <v>2012</v>
      </c>
      <c r="H6064" s="2">
        <f t="shared" si="392"/>
        <v>2</v>
      </c>
      <c r="I6064" s="2" t="b">
        <f t="shared" si="393"/>
        <v>0</v>
      </c>
      <c r="J6064" t="s">
        <v>44</v>
      </c>
      <c r="K6064">
        <v>10</v>
      </c>
      <c r="L6064">
        <v>267.06</v>
      </c>
      <c r="M6064">
        <v>0.02</v>
      </c>
      <c r="N6064" t="s">
        <v>18</v>
      </c>
      <c r="O6064">
        <v>76.47</v>
      </c>
      <c r="P6064">
        <v>24.95</v>
      </c>
      <c r="Q6064">
        <v>2.99</v>
      </c>
      <c r="R6064" t="s">
        <v>678</v>
      </c>
      <c r="S6064" t="s">
        <v>140</v>
      </c>
      <c r="T6064" t="s">
        <v>21</v>
      </c>
      <c r="U6064" t="s">
        <v>22</v>
      </c>
      <c r="V6064" t="s">
        <v>29</v>
      </c>
      <c r="W6064">
        <v>0.39</v>
      </c>
    </row>
    <row r="6065" spans="1:23" x14ac:dyDescent="0.3">
      <c r="A6065" t="s">
        <v>1673</v>
      </c>
      <c r="B6065" t="s">
        <v>1694</v>
      </c>
      <c r="D6065" s="1">
        <v>41135</v>
      </c>
      <c r="E6065" s="1">
        <v>41136</v>
      </c>
      <c r="F6065" s="1" t="str">
        <f t="shared" si="390"/>
        <v>August</v>
      </c>
      <c r="G6065" s="1" t="str">
        <f t="shared" si="391"/>
        <v>2012</v>
      </c>
      <c r="H6065" s="2">
        <f t="shared" si="392"/>
        <v>1</v>
      </c>
      <c r="I6065" s="2" t="b">
        <f t="shared" si="393"/>
        <v>0</v>
      </c>
      <c r="J6065" t="s">
        <v>44</v>
      </c>
      <c r="K6065">
        <v>22</v>
      </c>
      <c r="L6065">
        <v>82.98</v>
      </c>
      <c r="M6065">
        <v>0.09</v>
      </c>
      <c r="N6065" t="s">
        <v>18</v>
      </c>
      <c r="O6065">
        <v>13.82</v>
      </c>
      <c r="P6065">
        <v>4</v>
      </c>
      <c r="Q6065">
        <v>1.3</v>
      </c>
      <c r="R6065" t="s">
        <v>678</v>
      </c>
      <c r="S6065" t="s">
        <v>140</v>
      </c>
      <c r="T6065" t="s">
        <v>21</v>
      </c>
      <c r="U6065" t="s">
        <v>22</v>
      </c>
      <c r="V6065" t="s">
        <v>43</v>
      </c>
      <c r="W6065">
        <v>0.37</v>
      </c>
    </row>
    <row r="6066" spans="1:23" x14ac:dyDescent="0.3">
      <c r="A6066" t="s">
        <v>1168</v>
      </c>
      <c r="B6066" t="s">
        <v>1312</v>
      </c>
      <c r="D6066" s="1">
        <v>39897</v>
      </c>
      <c r="E6066" s="1">
        <v>39899</v>
      </c>
      <c r="F6066" s="1" t="str">
        <f t="shared" si="390"/>
        <v>March</v>
      </c>
      <c r="G6066" s="1" t="str">
        <f t="shared" si="391"/>
        <v>2009</v>
      </c>
      <c r="H6066" s="2">
        <f t="shared" si="392"/>
        <v>2</v>
      </c>
      <c r="I6066" s="2" t="b">
        <f t="shared" si="393"/>
        <v>0</v>
      </c>
      <c r="J6066" t="s">
        <v>34</v>
      </c>
      <c r="K6066">
        <v>11</v>
      </c>
      <c r="L6066">
        <v>1610.29</v>
      </c>
      <c r="M6066">
        <v>0.04</v>
      </c>
      <c r="N6066" t="s">
        <v>18</v>
      </c>
      <c r="O6066">
        <v>221.38</v>
      </c>
      <c r="P6066">
        <v>150.97999999999999</v>
      </c>
      <c r="Q6066">
        <v>13.99</v>
      </c>
      <c r="R6066" t="s">
        <v>678</v>
      </c>
      <c r="S6066" t="s">
        <v>140</v>
      </c>
      <c r="T6066" t="s">
        <v>31</v>
      </c>
      <c r="U6066" t="s">
        <v>32</v>
      </c>
      <c r="V6066" t="s">
        <v>94</v>
      </c>
      <c r="W6066">
        <v>0.38</v>
      </c>
    </row>
    <row r="6067" spans="1:23" x14ac:dyDescent="0.3">
      <c r="A6067" t="s">
        <v>1168</v>
      </c>
      <c r="B6067" t="s">
        <v>1312</v>
      </c>
      <c r="D6067" s="1">
        <v>39897</v>
      </c>
      <c r="E6067" s="1">
        <v>39897</v>
      </c>
      <c r="F6067" s="1" t="str">
        <f t="shared" si="390"/>
        <v>March</v>
      </c>
      <c r="G6067" s="1" t="str">
        <f t="shared" si="391"/>
        <v>2009</v>
      </c>
      <c r="H6067" s="2">
        <f t="shared" si="392"/>
        <v>0</v>
      </c>
      <c r="I6067" s="2" t="str">
        <f t="shared" si="393"/>
        <v>FREE DELIVERY</v>
      </c>
      <c r="J6067" t="s">
        <v>34</v>
      </c>
      <c r="K6067">
        <v>30</v>
      </c>
      <c r="L6067">
        <v>617.51</v>
      </c>
      <c r="M6067">
        <v>0.01</v>
      </c>
      <c r="N6067" t="s">
        <v>18</v>
      </c>
      <c r="O6067">
        <v>98.1</v>
      </c>
      <c r="P6067">
        <v>18.97</v>
      </c>
      <c r="Q6067">
        <v>9.0299999999999994</v>
      </c>
      <c r="R6067" t="s">
        <v>678</v>
      </c>
      <c r="S6067" t="s">
        <v>140</v>
      </c>
      <c r="T6067" t="s">
        <v>31</v>
      </c>
      <c r="U6067" t="s">
        <v>22</v>
      </c>
      <c r="V6067" t="s">
        <v>43</v>
      </c>
      <c r="W6067">
        <v>0.37</v>
      </c>
    </row>
    <row r="6068" spans="1:23" x14ac:dyDescent="0.3">
      <c r="A6068" t="s">
        <v>1168</v>
      </c>
      <c r="B6068" t="s">
        <v>1312</v>
      </c>
      <c r="D6068" s="1">
        <v>39897</v>
      </c>
      <c r="E6068" s="1">
        <v>39898</v>
      </c>
      <c r="F6068" s="1" t="str">
        <f t="shared" si="390"/>
        <v>March</v>
      </c>
      <c r="G6068" s="1" t="str">
        <f t="shared" si="391"/>
        <v>2009</v>
      </c>
      <c r="H6068" s="2">
        <f t="shared" si="392"/>
        <v>1</v>
      </c>
      <c r="I6068" s="2" t="b">
        <f t="shared" si="393"/>
        <v>0</v>
      </c>
      <c r="J6068" t="s">
        <v>34</v>
      </c>
      <c r="K6068">
        <v>23</v>
      </c>
      <c r="L6068">
        <v>278.83</v>
      </c>
      <c r="M6068">
        <v>0.03</v>
      </c>
      <c r="N6068" t="s">
        <v>18</v>
      </c>
      <c r="O6068">
        <v>35.159999999999997</v>
      </c>
      <c r="P6068">
        <v>12.28</v>
      </c>
      <c r="Q6068">
        <v>4.8600000000000003</v>
      </c>
      <c r="R6068" t="s">
        <v>678</v>
      </c>
      <c r="S6068" t="s">
        <v>140</v>
      </c>
      <c r="T6068" t="s">
        <v>31</v>
      </c>
      <c r="U6068" t="s">
        <v>22</v>
      </c>
      <c r="V6068" t="s">
        <v>43</v>
      </c>
      <c r="W6068">
        <v>0.38</v>
      </c>
    </row>
    <row r="6069" spans="1:23" x14ac:dyDescent="0.3">
      <c r="A6069" t="s">
        <v>1168</v>
      </c>
      <c r="B6069" t="s">
        <v>1312</v>
      </c>
      <c r="D6069" s="1">
        <v>39897</v>
      </c>
      <c r="E6069" s="1">
        <v>39899</v>
      </c>
      <c r="F6069" s="1" t="str">
        <f t="shared" si="390"/>
        <v>March</v>
      </c>
      <c r="G6069" s="1" t="str">
        <f t="shared" si="391"/>
        <v>2009</v>
      </c>
      <c r="H6069" s="2">
        <f t="shared" si="392"/>
        <v>2</v>
      </c>
      <c r="I6069" s="2" t="b">
        <f t="shared" si="393"/>
        <v>0</v>
      </c>
      <c r="J6069" t="s">
        <v>34</v>
      </c>
      <c r="K6069">
        <v>46</v>
      </c>
      <c r="L6069">
        <v>1605.22</v>
      </c>
      <c r="M6069">
        <v>0.05</v>
      </c>
      <c r="N6069" t="s">
        <v>39</v>
      </c>
      <c r="O6069">
        <v>230.03</v>
      </c>
      <c r="P6069">
        <v>34.99</v>
      </c>
      <c r="Q6069">
        <v>7.73</v>
      </c>
      <c r="R6069" t="s">
        <v>678</v>
      </c>
      <c r="S6069" t="s">
        <v>140</v>
      </c>
      <c r="T6069" t="s">
        <v>31</v>
      </c>
      <c r="U6069" t="s">
        <v>22</v>
      </c>
      <c r="V6069" t="s">
        <v>60</v>
      </c>
      <c r="W6069">
        <v>0.59</v>
      </c>
    </row>
    <row r="6070" spans="1:23" x14ac:dyDescent="0.3">
      <c r="A6070" t="s">
        <v>1690</v>
      </c>
      <c r="B6070" t="s">
        <v>1691</v>
      </c>
      <c r="D6070" s="1">
        <v>40513</v>
      </c>
      <c r="E6070" s="1">
        <v>40514</v>
      </c>
      <c r="F6070" s="1" t="str">
        <f t="shared" si="390"/>
        <v>December</v>
      </c>
      <c r="G6070" s="1" t="str">
        <f t="shared" si="391"/>
        <v>2010</v>
      </c>
      <c r="H6070" s="2">
        <f t="shared" si="392"/>
        <v>1</v>
      </c>
      <c r="I6070" s="2" t="b">
        <f t="shared" si="393"/>
        <v>0</v>
      </c>
      <c r="J6070" t="s">
        <v>44</v>
      </c>
      <c r="K6070">
        <v>41</v>
      </c>
      <c r="L6070">
        <v>357.01</v>
      </c>
      <c r="M6070">
        <v>0.01</v>
      </c>
      <c r="N6070" t="s">
        <v>18</v>
      </c>
      <c r="O6070">
        <v>64.5</v>
      </c>
      <c r="P6070">
        <v>8.33</v>
      </c>
      <c r="Q6070">
        <v>1.99</v>
      </c>
      <c r="R6070" t="s">
        <v>678</v>
      </c>
      <c r="S6070" t="s">
        <v>140</v>
      </c>
      <c r="T6070" t="s">
        <v>27</v>
      </c>
      <c r="U6070" t="s">
        <v>32</v>
      </c>
      <c r="V6070" t="s">
        <v>48</v>
      </c>
      <c r="W6070">
        <v>0.52</v>
      </c>
    </row>
    <row r="6071" spans="1:23" x14ac:dyDescent="0.3">
      <c r="A6071" t="s">
        <v>1080</v>
      </c>
      <c r="B6071" t="s">
        <v>1120</v>
      </c>
      <c r="D6071" s="1">
        <v>40139</v>
      </c>
      <c r="E6071" s="1">
        <v>40139</v>
      </c>
      <c r="F6071" s="1" t="str">
        <f t="shared" si="390"/>
        <v>November</v>
      </c>
      <c r="G6071" s="1" t="str">
        <f t="shared" si="391"/>
        <v>2009</v>
      </c>
      <c r="H6071" s="2">
        <f t="shared" si="392"/>
        <v>0</v>
      </c>
      <c r="I6071" s="2" t="str">
        <f t="shared" si="393"/>
        <v>FREE DELIVERY</v>
      </c>
      <c r="J6071" t="s">
        <v>24</v>
      </c>
      <c r="K6071">
        <v>20</v>
      </c>
      <c r="L6071">
        <v>632.04999999999995</v>
      </c>
      <c r="M6071">
        <v>0.09</v>
      </c>
      <c r="N6071" t="s">
        <v>18</v>
      </c>
      <c r="O6071">
        <v>-626.61</v>
      </c>
      <c r="P6071">
        <v>32.479999999999997</v>
      </c>
      <c r="Q6071">
        <v>35</v>
      </c>
      <c r="R6071" t="s">
        <v>678</v>
      </c>
      <c r="S6071" t="s">
        <v>140</v>
      </c>
      <c r="T6071" t="s">
        <v>42</v>
      </c>
      <c r="U6071" t="s">
        <v>22</v>
      </c>
      <c r="V6071" t="s">
        <v>23</v>
      </c>
      <c r="W6071">
        <v>0.81</v>
      </c>
    </row>
    <row r="6072" spans="1:23" x14ac:dyDescent="0.3">
      <c r="A6072" t="s">
        <v>1695</v>
      </c>
      <c r="B6072" t="s">
        <v>1696</v>
      </c>
      <c r="D6072" s="1">
        <v>40387</v>
      </c>
      <c r="E6072" s="1">
        <v>40391</v>
      </c>
      <c r="F6072" s="1" t="str">
        <f t="shared" si="390"/>
        <v>August</v>
      </c>
      <c r="G6072" s="1" t="str">
        <f t="shared" si="391"/>
        <v>2010</v>
      </c>
      <c r="H6072" s="2">
        <f t="shared" si="392"/>
        <v>4</v>
      </c>
      <c r="I6072" s="2" t="b">
        <f t="shared" si="393"/>
        <v>0</v>
      </c>
      <c r="J6072" t="s">
        <v>17</v>
      </c>
      <c r="K6072">
        <v>12</v>
      </c>
      <c r="L6072">
        <v>600.86</v>
      </c>
      <c r="M6072">
        <v>0.09</v>
      </c>
      <c r="N6072" t="s">
        <v>18</v>
      </c>
      <c r="O6072">
        <v>-82.67</v>
      </c>
      <c r="P6072">
        <v>53.98</v>
      </c>
      <c r="Q6072">
        <v>5.5</v>
      </c>
      <c r="R6072" t="s">
        <v>678</v>
      </c>
      <c r="S6072" t="s">
        <v>140</v>
      </c>
      <c r="T6072" t="s">
        <v>31</v>
      </c>
      <c r="U6072" t="s">
        <v>32</v>
      </c>
      <c r="V6072" t="s">
        <v>48</v>
      </c>
      <c r="W6072">
        <v>0.62</v>
      </c>
    </row>
    <row r="6073" spans="1:23" x14ac:dyDescent="0.3">
      <c r="A6073" t="s">
        <v>1695</v>
      </c>
      <c r="B6073" t="s">
        <v>1696</v>
      </c>
      <c r="D6073" s="1">
        <v>40387</v>
      </c>
      <c r="E6073" s="1">
        <v>40389</v>
      </c>
      <c r="F6073" s="1" t="str">
        <f t="shared" si="390"/>
        <v>July</v>
      </c>
      <c r="G6073" s="1" t="str">
        <f t="shared" si="391"/>
        <v>2010</v>
      </c>
      <c r="H6073" s="2">
        <f t="shared" si="392"/>
        <v>2</v>
      </c>
      <c r="I6073" s="2" t="b">
        <f t="shared" si="393"/>
        <v>0</v>
      </c>
      <c r="J6073" t="s">
        <v>17</v>
      </c>
      <c r="K6073">
        <v>5</v>
      </c>
      <c r="L6073">
        <v>17.059999999999999</v>
      </c>
      <c r="M6073">
        <v>0.03</v>
      </c>
      <c r="N6073" t="s">
        <v>18</v>
      </c>
      <c r="O6073">
        <v>-7.54</v>
      </c>
      <c r="P6073">
        <v>2.98</v>
      </c>
      <c r="Q6073">
        <v>2.0299999999999998</v>
      </c>
      <c r="R6073" t="s">
        <v>678</v>
      </c>
      <c r="S6073" t="s">
        <v>140</v>
      </c>
      <c r="T6073" t="s">
        <v>31</v>
      </c>
      <c r="U6073" t="s">
        <v>22</v>
      </c>
      <c r="V6073" t="s">
        <v>60</v>
      </c>
      <c r="W6073">
        <v>0.56999999999999995</v>
      </c>
    </row>
    <row r="6074" spans="1:23" x14ac:dyDescent="0.3">
      <c r="A6074" t="s">
        <v>1206</v>
      </c>
      <c r="B6074" t="s">
        <v>1644</v>
      </c>
      <c r="D6074" s="1">
        <v>41105</v>
      </c>
      <c r="E6074" s="1">
        <v>41106</v>
      </c>
      <c r="F6074" s="1" t="str">
        <f t="shared" si="390"/>
        <v>July</v>
      </c>
      <c r="G6074" s="1" t="str">
        <f t="shared" si="391"/>
        <v>2012</v>
      </c>
      <c r="H6074" s="2">
        <f t="shared" si="392"/>
        <v>1</v>
      </c>
      <c r="I6074" s="2" t="b">
        <f t="shared" si="393"/>
        <v>0</v>
      </c>
      <c r="J6074" t="s">
        <v>24</v>
      </c>
      <c r="K6074">
        <v>23</v>
      </c>
      <c r="L6074">
        <v>1198.0999999999999</v>
      </c>
      <c r="M6074">
        <v>0.02</v>
      </c>
      <c r="N6074" t="s">
        <v>18</v>
      </c>
      <c r="O6074">
        <v>187.19</v>
      </c>
      <c r="P6074">
        <v>51.75</v>
      </c>
      <c r="Q6074">
        <v>19.989999999999998</v>
      </c>
      <c r="R6074" t="s">
        <v>678</v>
      </c>
      <c r="S6074" t="s">
        <v>140</v>
      </c>
      <c r="T6074" t="s">
        <v>21</v>
      </c>
      <c r="U6074" t="s">
        <v>36</v>
      </c>
      <c r="V6074" t="s">
        <v>37</v>
      </c>
      <c r="W6074">
        <v>0.55000000000000004</v>
      </c>
    </row>
    <row r="6075" spans="1:23" x14ac:dyDescent="0.3">
      <c r="A6075" t="s">
        <v>1690</v>
      </c>
      <c r="B6075" t="s">
        <v>1691</v>
      </c>
      <c r="D6075" s="1">
        <v>40143</v>
      </c>
      <c r="E6075" s="1">
        <v>40145</v>
      </c>
      <c r="F6075" s="1" t="str">
        <f t="shared" si="390"/>
        <v>November</v>
      </c>
      <c r="G6075" s="1" t="str">
        <f t="shared" si="391"/>
        <v>2009</v>
      </c>
      <c r="H6075" s="2">
        <f t="shared" si="392"/>
        <v>2</v>
      </c>
      <c r="I6075" s="2" t="b">
        <f t="shared" si="393"/>
        <v>0</v>
      </c>
      <c r="J6075" t="s">
        <v>52</v>
      </c>
      <c r="K6075">
        <v>49</v>
      </c>
      <c r="L6075">
        <v>276.3</v>
      </c>
      <c r="M6075">
        <v>0.02</v>
      </c>
      <c r="N6075" t="s">
        <v>18</v>
      </c>
      <c r="O6075">
        <v>14.84</v>
      </c>
      <c r="P6075">
        <v>5.58</v>
      </c>
      <c r="Q6075">
        <v>2.99</v>
      </c>
      <c r="R6075" t="s">
        <v>678</v>
      </c>
      <c r="S6075" t="s">
        <v>140</v>
      </c>
      <c r="T6075" t="s">
        <v>27</v>
      </c>
      <c r="U6075" t="s">
        <v>22</v>
      </c>
      <c r="V6075" t="s">
        <v>29</v>
      </c>
      <c r="W6075">
        <v>0.37</v>
      </c>
    </row>
    <row r="6076" spans="1:23" x14ac:dyDescent="0.3">
      <c r="A6076" t="s">
        <v>1690</v>
      </c>
      <c r="B6076" t="s">
        <v>1691</v>
      </c>
      <c r="D6076" s="1">
        <v>40143</v>
      </c>
      <c r="E6076" s="1">
        <v>40144</v>
      </c>
      <c r="F6076" s="1" t="str">
        <f t="shared" si="390"/>
        <v>November</v>
      </c>
      <c r="G6076" s="1" t="str">
        <f t="shared" si="391"/>
        <v>2009</v>
      </c>
      <c r="H6076" s="2">
        <f t="shared" si="392"/>
        <v>1</v>
      </c>
      <c r="I6076" s="2" t="b">
        <f t="shared" si="393"/>
        <v>0</v>
      </c>
      <c r="J6076" t="s">
        <v>52</v>
      </c>
      <c r="K6076">
        <v>15</v>
      </c>
      <c r="L6076">
        <v>120.52</v>
      </c>
      <c r="M6076">
        <v>0.06</v>
      </c>
      <c r="N6076" t="s">
        <v>18</v>
      </c>
      <c r="O6076">
        <v>43.92</v>
      </c>
      <c r="P6076">
        <v>7.98</v>
      </c>
      <c r="Q6076">
        <v>1.25</v>
      </c>
      <c r="R6076" t="s">
        <v>678</v>
      </c>
      <c r="S6076" t="s">
        <v>140</v>
      </c>
      <c r="T6076" t="s">
        <v>27</v>
      </c>
      <c r="U6076" t="s">
        <v>22</v>
      </c>
      <c r="V6076" t="s">
        <v>43</v>
      </c>
      <c r="W6076">
        <v>0.35</v>
      </c>
    </row>
    <row r="6077" spans="1:23" x14ac:dyDescent="0.3">
      <c r="A6077" t="s">
        <v>1690</v>
      </c>
      <c r="B6077" t="s">
        <v>1691</v>
      </c>
      <c r="D6077" s="1">
        <v>40143</v>
      </c>
      <c r="E6077" s="1">
        <v>40144</v>
      </c>
      <c r="F6077" s="1" t="str">
        <f t="shared" si="390"/>
        <v>November</v>
      </c>
      <c r="G6077" s="1" t="str">
        <f t="shared" si="391"/>
        <v>2009</v>
      </c>
      <c r="H6077" s="2">
        <f t="shared" si="392"/>
        <v>1</v>
      </c>
      <c r="I6077" s="2" t="b">
        <f t="shared" si="393"/>
        <v>0</v>
      </c>
      <c r="J6077" t="s">
        <v>52</v>
      </c>
      <c r="K6077">
        <v>42</v>
      </c>
      <c r="L6077">
        <v>2269.0100000000002</v>
      </c>
      <c r="M6077">
        <v>0.02</v>
      </c>
      <c r="N6077" t="s">
        <v>18</v>
      </c>
      <c r="O6077">
        <v>-19.37</v>
      </c>
      <c r="P6077">
        <v>54.1</v>
      </c>
      <c r="Q6077">
        <v>19.989999999999998</v>
      </c>
      <c r="R6077" t="s">
        <v>678</v>
      </c>
      <c r="S6077" t="s">
        <v>140</v>
      </c>
      <c r="T6077" t="s">
        <v>27</v>
      </c>
      <c r="U6077" t="s">
        <v>22</v>
      </c>
      <c r="V6077" t="s">
        <v>23</v>
      </c>
      <c r="W6077">
        <v>0.59</v>
      </c>
    </row>
    <row r="6078" spans="1:23" x14ac:dyDescent="0.3">
      <c r="A6078" t="s">
        <v>1016</v>
      </c>
      <c r="B6078" t="s">
        <v>1276</v>
      </c>
      <c r="D6078" s="1">
        <v>40896</v>
      </c>
      <c r="E6078" s="1">
        <v>40896</v>
      </c>
      <c r="F6078" s="1" t="str">
        <f t="shared" si="390"/>
        <v>December</v>
      </c>
      <c r="G6078" s="1" t="str">
        <f t="shared" si="391"/>
        <v>2011</v>
      </c>
      <c r="H6078" s="2">
        <f t="shared" si="392"/>
        <v>0</v>
      </c>
      <c r="I6078" s="2" t="str">
        <f t="shared" si="393"/>
        <v>FREE DELIVERY</v>
      </c>
      <c r="J6078" t="s">
        <v>34</v>
      </c>
      <c r="K6078">
        <v>31</v>
      </c>
      <c r="L6078">
        <v>2893.31</v>
      </c>
      <c r="M6078">
        <v>0.1</v>
      </c>
      <c r="N6078" t="s">
        <v>18</v>
      </c>
      <c r="O6078">
        <v>937.64</v>
      </c>
      <c r="P6078">
        <v>96.45</v>
      </c>
      <c r="Q6078">
        <v>13.99</v>
      </c>
      <c r="R6078" t="s">
        <v>678</v>
      </c>
      <c r="S6078" t="s">
        <v>140</v>
      </c>
      <c r="T6078" t="s">
        <v>31</v>
      </c>
      <c r="U6078" t="s">
        <v>32</v>
      </c>
      <c r="V6078" t="s">
        <v>94</v>
      </c>
      <c r="W6078">
        <v>0.38</v>
      </c>
    </row>
    <row r="6079" spans="1:23" x14ac:dyDescent="0.3">
      <c r="A6079" t="s">
        <v>1016</v>
      </c>
      <c r="B6079" t="s">
        <v>1276</v>
      </c>
      <c r="D6079" s="1">
        <v>40896</v>
      </c>
      <c r="E6079" s="1">
        <v>40898</v>
      </c>
      <c r="F6079" s="1" t="str">
        <f t="shared" si="390"/>
        <v>December</v>
      </c>
      <c r="G6079" s="1" t="str">
        <f t="shared" si="391"/>
        <v>2011</v>
      </c>
      <c r="H6079" s="2">
        <f t="shared" si="392"/>
        <v>2</v>
      </c>
      <c r="I6079" s="2" t="b">
        <f t="shared" si="393"/>
        <v>0</v>
      </c>
      <c r="J6079" t="s">
        <v>34</v>
      </c>
      <c r="K6079">
        <v>25</v>
      </c>
      <c r="L6079">
        <v>3923.27</v>
      </c>
      <c r="M6079">
        <v>0.03</v>
      </c>
      <c r="N6079" t="s">
        <v>25</v>
      </c>
      <c r="O6079">
        <v>-85.86</v>
      </c>
      <c r="P6079">
        <v>159.31</v>
      </c>
      <c r="Q6079">
        <v>60</v>
      </c>
      <c r="R6079" t="s">
        <v>678</v>
      </c>
      <c r="S6079" t="s">
        <v>140</v>
      </c>
      <c r="T6079" t="s">
        <v>31</v>
      </c>
      <c r="U6079" t="s">
        <v>36</v>
      </c>
      <c r="V6079" t="s">
        <v>55</v>
      </c>
      <c r="W6079">
        <v>0.55000000000000004</v>
      </c>
    </row>
    <row r="6080" spans="1:23" x14ac:dyDescent="0.3">
      <c r="A6080" t="s">
        <v>1690</v>
      </c>
      <c r="B6080" t="s">
        <v>1691</v>
      </c>
      <c r="D6080" s="1">
        <v>40538</v>
      </c>
      <c r="E6080" s="1">
        <v>40540</v>
      </c>
      <c r="F6080" s="1" t="str">
        <f t="shared" si="390"/>
        <v>December</v>
      </c>
      <c r="G6080" s="1" t="str">
        <f t="shared" si="391"/>
        <v>2010</v>
      </c>
      <c r="H6080" s="2">
        <f t="shared" si="392"/>
        <v>2</v>
      </c>
      <c r="I6080" s="2" t="b">
        <f t="shared" si="393"/>
        <v>0</v>
      </c>
      <c r="J6080" t="s">
        <v>24</v>
      </c>
      <c r="K6080">
        <v>24</v>
      </c>
      <c r="L6080">
        <v>2332.5954999999999</v>
      </c>
      <c r="M6080">
        <v>7.0000000000000007E-2</v>
      </c>
      <c r="N6080" t="s">
        <v>18</v>
      </c>
      <c r="O6080">
        <v>366.86</v>
      </c>
      <c r="P6080">
        <v>115.99</v>
      </c>
      <c r="Q6080">
        <v>5.92</v>
      </c>
      <c r="R6080" t="s">
        <v>678</v>
      </c>
      <c r="S6080" t="s">
        <v>140</v>
      </c>
      <c r="T6080" t="s">
        <v>31</v>
      </c>
      <c r="U6080" t="s">
        <v>32</v>
      </c>
      <c r="V6080" t="s">
        <v>33</v>
      </c>
      <c r="W6080">
        <v>0.57999999999999996</v>
      </c>
    </row>
    <row r="6081" spans="1:23" x14ac:dyDescent="0.3">
      <c r="A6081" t="s">
        <v>1007</v>
      </c>
      <c r="B6081" t="s">
        <v>1062</v>
      </c>
      <c r="D6081" s="1">
        <v>41036</v>
      </c>
      <c r="E6081" s="1">
        <v>41038</v>
      </c>
      <c r="F6081" s="1" t="str">
        <f t="shared" si="390"/>
        <v>May</v>
      </c>
      <c r="G6081" s="1" t="str">
        <f t="shared" si="391"/>
        <v>2012</v>
      </c>
      <c r="H6081" s="2">
        <f t="shared" si="392"/>
        <v>2</v>
      </c>
      <c r="I6081" s="2" t="b">
        <f t="shared" si="393"/>
        <v>0</v>
      </c>
      <c r="J6081" t="s">
        <v>24</v>
      </c>
      <c r="K6081">
        <v>3</v>
      </c>
      <c r="L6081">
        <v>461.89</v>
      </c>
      <c r="M6081">
        <v>0.05</v>
      </c>
      <c r="N6081" t="s">
        <v>39</v>
      </c>
      <c r="O6081">
        <v>-309.82</v>
      </c>
      <c r="P6081">
        <v>150.97999999999999</v>
      </c>
      <c r="Q6081">
        <v>13.99</v>
      </c>
      <c r="R6081" t="s">
        <v>678</v>
      </c>
      <c r="S6081" t="s">
        <v>140</v>
      </c>
      <c r="T6081" t="s">
        <v>31</v>
      </c>
      <c r="U6081" t="s">
        <v>32</v>
      </c>
      <c r="V6081" t="s">
        <v>94</v>
      </c>
      <c r="W6081">
        <v>0.38</v>
      </c>
    </row>
    <row r="6082" spans="1:23" x14ac:dyDescent="0.3">
      <c r="A6082" t="s">
        <v>1007</v>
      </c>
      <c r="B6082" t="s">
        <v>1062</v>
      </c>
      <c r="D6082" s="1">
        <v>41036</v>
      </c>
      <c r="E6082" s="1">
        <v>41037</v>
      </c>
      <c r="F6082" s="1" t="str">
        <f t="shared" si="390"/>
        <v>May</v>
      </c>
      <c r="G6082" s="1" t="str">
        <f t="shared" si="391"/>
        <v>2012</v>
      </c>
      <c r="H6082" s="2">
        <f t="shared" si="392"/>
        <v>1</v>
      </c>
      <c r="I6082" s="2" t="b">
        <f t="shared" si="393"/>
        <v>0</v>
      </c>
      <c r="J6082" t="s">
        <v>24</v>
      </c>
      <c r="K6082">
        <v>29</v>
      </c>
      <c r="L6082">
        <v>575.11</v>
      </c>
      <c r="M6082">
        <v>0.02</v>
      </c>
      <c r="N6082" t="s">
        <v>18</v>
      </c>
      <c r="O6082">
        <v>71.75</v>
      </c>
      <c r="P6082">
        <v>18.97</v>
      </c>
      <c r="Q6082">
        <v>9.0299999999999994</v>
      </c>
      <c r="R6082" t="s">
        <v>678</v>
      </c>
      <c r="S6082" t="s">
        <v>140</v>
      </c>
      <c r="T6082" t="s">
        <v>31</v>
      </c>
      <c r="U6082" t="s">
        <v>22</v>
      </c>
      <c r="V6082" t="s">
        <v>43</v>
      </c>
      <c r="W6082">
        <v>0.37</v>
      </c>
    </row>
    <row r="6083" spans="1:23" x14ac:dyDescent="0.3">
      <c r="A6083" t="s">
        <v>1007</v>
      </c>
      <c r="B6083" t="s">
        <v>1062</v>
      </c>
      <c r="D6083" s="1">
        <v>41036</v>
      </c>
      <c r="E6083" s="1">
        <v>41039</v>
      </c>
      <c r="F6083" s="1" t="str">
        <f t="shared" ref="F6083:F6146" si="394">TEXT(E6083,"mmmm")</f>
        <v>May</v>
      </c>
      <c r="G6083" s="1" t="str">
        <f t="shared" ref="G6083:G6146" si="395">TEXT(E6083,"yyyy")</f>
        <v>2012</v>
      </c>
      <c r="H6083" s="2">
        <f t="shared" ref="H6083:H6146" si="396">E6083-D6083</f>
        <v>3</v>
      </c>
      <c r="I6083" s="2" t="b">
        <f t="shared" ref="I6083:I6146" si="397">IF(H6083&lt;1,IF(AND(H6083&gt;0,H6083&lt;2),"ONE DAY", "FREE DELIVERY"))</f>
        <v>0</v>
      </c>
      <c r="J6083" t="s">
        <v>24</v>
      </c>
      <c r="K6083">
        <v>23</v>
      </c>
      <c r="L6083">
        <v>236.46</v>
      </c>
      <c r="M6083">
        <v>0.05</v>
      </c>
      <c r="N6083" t="s">
        <v>18</v>
      </c>
      <c r="O6083">
        <v>-134.31</v>
      </c>
      <c r="P6083">
        <v>9.7100000000000009</v>
      </c>
      <c r="Q6083">
        <v>9.4499999999999993</v>
      </c>
      <c r="R6083" t="s">
        <v>678</v>
      </c>
      <c r="S6083" t="s">
        <v>140</v>
      </c>
      <c r="T6083" t="s">
        <v>31</v>
      </c>
      <c r="U6083" t="s">
        <v>22</v>
      </c>
      <c r="V6083" t="s">
        <v>23</v>
      </c>
      <c r="W6083">
        <v>0.6</v>
      </c>
    </row>
    <row r="6084" spans="1:23" x14ac:dyDescent="0.3">
      <c r="A6084" t="s">
        <v>1013</v>
      </c>
      <c r="B6084" t="s">
        <v>1697</v>
      </c>
      <c r="D6084" s="1">
        <v>40728</v>
      </c>
      <c r="E6084" s="1">
        <v>40730</v>
      </c>
      <c r="F6084" s="1" t="str">
        <f t="shared" si="394"/>
        <v>July</v>
      </c>
      <c r="G6084" s="1" t="str">
        <f t="shared" si="395"/>
        <v>2011</v>
      </c>
      <c r="H6084" s="2">
        <f t="shared" si="396"/>
        <v>2</v>
      </c>
      <c r="I6084" s="2" t="b">
        <f t="shared" si="397"/>
        <v>0</v>
      </c>
      <c r="J6084" t="s">
        <v>34</v>
      </c>
      <c r="K6084">
        <v>39</v>
      </c>
      <c r="L6084">
        <v>197.56</v>
      </c>
      <c r="M6084">
        <v>0.02</v>
      </c>
      <c r="N6084" t="s">
        <v>18</v>
      </c>
      <c r="O6084">
        <v>-119.86</v>
      </c>
      <c r="P6084">
        <v>4.97</v>
      </c>
      <c r="Q6084">
        <v>5.71</v>
      </c>
      <c r="R6084" t="s">
        <v>678</v>
      </c>
      <c r="S6084" t="s">
        <v>140</v>
      </c>
      <c r="T6084" t="s">
        <v>21</v>
      </c>
      <c r="U6084" t="s">
        <v>36</v>
      </c>
      <c r="V6084" t="s">
        <v>37</v>
      </c>
      <c r="W6084">
        <v>0.54</v>
      </c>
    </row>
    <row r="6085" spans="1:23" x14ac:dyDescent="0.3">
      <c r="A6085" t="s">
        <v>1105</v>
      </c>
      <c r="B6085" t="s">
        <v>1049</v>
      </c>
      <c r="D6085" s="1">
        <v>40973</v>
      </c>
      <c r="E6085" s="1">
        <v>40974</v>
      </c>
      <c r="F6085" s="1" t="str">
        <f t="shared" si="394"/>
        <v>March</v>
      </c>
      <c r="G6085" s="1" t="str">
        <f t="shared" si="395"/>
        <v>2012</v>
      </c>
      <c r="H6085" s="2">
        <f t="shared" si="396"/>
        <v>1</v>
      </c>
      <c r="I6085" s="2" t="b">
        <f t="shared" si="397"/>
        <v>0</v>
      </c>
      <c r="J6085" t="s">
        <v>34</v>
      </c>
      <c r="K6085">
        <v>17</v>
      </c>
      <c r="L6085">
        <v>186.02</v>
      </c>
      <c r="M6085">
        <v>0.01</v>
      </c>
      <c r="N6085" t="s">
        <v>18</v>
      </c>
      <c r="O6085">
        <v>16.48</v>
      </c>
      <c r="P6085">
        <v>10.64</v>
      </c>
      <c r="Q6085">
        <v>5.16</v>
      </c>
      <c r="R6085" t="s">
        <v>678</v>
      </c>
      <c r="S6085" t="s">
        <v>140</v>
      </c>
      <c r="T6085" t="s">
        <v>27</v>
      </c>
      <c r="U6085" t="s">
        <v>36</v>
      </c>
      <c r="V6085" t="s">
        <v>37</v>
      </c>
      <c r="W6085">
        <v>0.56999999999999995</v>
      </c>
    </row>
    <row r="6086" spans="1:23" x14ac:dyDescent="0.3">
      <c r="A6086" t="s">
        <v>1105</v>
      </c>
      <c r="B6086" t="s">
        <v>1049</v>
      </c>
      <c r="D6086" s="1">
        <v>40973</v>
      </c>
      <c r="E6086" s="1">
        <v>40974</v>
      </c>
      <c r="F6086" s="1" t="str">
        <f t="shared" si="394"/>
        <v>March</v>
      </c>
      <c r="G6086" s="1" t="str">
        <f t="shared" si="395"/>
        <v>2012</v>
      </c>
      <c r="H6086" s="2">
        <f t="shared" si="396"/>
        <v>1</v>
      </c>
      <c r="I6086" s="2" t="b">
        <f t="shared" si="397"/>
        <v>0</v>
      </c>
      <c r="J6086" t="s">
        <v>34</v>
      </c>
      <c r="K6086">
        <v>5</v>
      </c>
      <c r="L6086">
        <v>142.44</v>
      </c>
      <c r="M6086">
        <v>0.06</v>
      </c>
      <c r="N6086" t="s">
        <v>18</v>
      </c>
      <c r="O6086">
        <v>-22.12</v>
      </c>
      <c r="P6086">
        <v>28.15</v>
      </c>
      <c r="Q6086">
        <v>6.17</v>
      </c>
      <c r="R6086" t="s">
        <v>678</v>
      </c>
      <c r="S6086" t="s">
        <v>140</v>
      </c>
      <c r="T6086" t="s">
        <v>27</v>
      </c>
      <c r="U6086" t="s">
        <v>22</v>
      </c>
      <c r="V6086" t="s">
        <v>60</v>
      </c>
      <c r="W6086">
        <v>0.55000000000000004</v>
      </c>
    </row>
    <row r="6087" spans="1:23" x14ac:dyDescent="0.3">
      <c r="A6087" t="s">
        <v>1105</v>
      </c>
      <c r="B6087" t="s">
        <v>1049</v>
      </c>
      <c r="D6087" s="1">
        <v>40308</v>
      </c>
      <c r="E6087" s="1">
        <v>40310</v>
      </c>
      <c r="F6087" s="1" t="str">
        <f t="shared" si="394"/>
        <v>May</v>
      </c>
      <c r="G6087" s="1" t="str">
        <f t="shared" si="395"/>
        <v>2010</v>
      </c>
      <c r="H6087" s="2">
        <f t="shared" si="396"/>
        <v>2</v>
      </c>
      <c r="I6087" s="2" t="b">
        <f t="shared" si="397"/>
        <v>0</v>
      </c>
      <c r="J6087" t="s">
        <v>52</v>
      </c>
      <c r="K6087">
        <v>38</v>
      </c>
      <c r="L6087">
        <v>967.78</v>
      </c>
      <c r="M6087">
        <v>0.04</v>
      </c>
      <c r="N6087" t="s">
        <v>18</v>
      </c>
      <c r="O6087">
        <v>369.33</v>
      </c>
      <c r="P6087">
        <v>24.95</v>
      </c>
      <c r="Q6087">
        <v>2.99</v>
      </c>
      <c r="R6087" t="s">
        <v>678</v>
      </c>
      <c r="S6087" t="s">
        <v>140</v>
      </c>
      <c r="T6087" t="s">
        <v>27</v>
      </c>
      <c r="U6087" t="s">
        <v>22</v>
      </c>
      <c r="V6087" t="s">
        <v>29</v>
      </c>
      <c r="W6087">
        <v>0.39</v>
      </c>
    </row>
    <row r="6088" spans="1:23" x14ac:dyDescent="0.3">
      <c r="A6088" t="s">
        <v>1066</v>
      </c>
      <c r="B6088" t="s">
        <v>1698</v>
      </c>
      <c r="D6088" s="1">
        <v>39921</v>
      </c>
      <c r="E6088" s="1">
        <v>39922</v>
      </c>
      <c r="F6088" s="1" t="str">
        <f t="shared" si="394"/>
        <v>April</v>
      </c>
      <c r="G6088" s="1" t="str">
        <f t="shared" si="395"/>
        <v>2009</v>
      </c>
      <c r="H6088" s="2">
        <f t="shared" si="396"/>
        <v>1</v>
      </c>
      <c r="I6088" s="2" t="b">
        <f t="shared" si="397"/>
        <v>0</v>
      </c>
      <c r="J6088" t="s">
        <v>52</v>
      </c>
      <c r="K6088">
        <v>23</v>
      </c>
      <c r="L6088">
        <v>3041.33</v>
      </c>
      <c r="M6088">
        <v>0.02</v>
      </c>
      <c r="N6088" t="s">
        <v>25</v>
      </c>
      <c r="O6088">
        <v>-260.41000000000003</v>
      </c>
      <c r="P6088">
        <v>130.97999999999999</v>
      </c>
      <c r="Q6088">
        <v>30</v>
      </c>
      <c r="R6088" t="s">
        <v>678</v>
      </c>
      <c r="S6088" t="s">
        <v>140</v>
      </c>
      <c r="T6088" t="s">
        <v>31</v>
      </c>
      <c r="U6088" t="s">
        <v>36</v>
      </c>
      <c r="V6088" t="s">
        <v>67</v>
      </c>
      <c r="W6088">
        <v>0.78</v>
      </c>
    </row>
    <row r="6089" spans="1:23" x14ac:dyDescent="0.3">
      <c r="A6089" t="s">
        <v>1007</v>
      </c>
      <c r="B6089" t="s">
        <v>1062</v>
      </c>
      <c r="D6089" s="1">
        <v>40247</v>
      </c>
      <c r="E6089" s="1">
        <v>40248</v>
      </c>
      <c r="F6089" s="1" t="str">
        <f t="shared" si="394"/>
        <v>March</v>
      </c>
      <c r="G6089" s="1" t="str">
        <f t="shared" si="395"/>
        <v>2010</v>
      </c>
      <c r="H6089" s="2">
        <f t="shared" si="396"/>
        <v>1</v>
      </c>
      <c r="I6089" s="2" t="b">
        <f t="shared" si="397"/>
        <v>0</v>
      </c>
      <c r="J6089" t="s">
        <v>34</v>
      </c>
      <c r="K6089">
        <v>49</v>
      </c>
      <c r="L6089">
        <v>314.20999999999998</v>
      </c>
      <c r="M6089">
        <v>0</v>
      </c>
      <c r="N6089" t="s">
        <v>18</v>
      </c>
      <c r="O6089">
        <v>49.77</v>
      </c>
      <c r="P6089">
        <v>5.88</v>
      </c>
      <c r="Q6089">
        <v>3.04</v>
      </c>
      <c r="R6089" t="s">
        <v>678</v>
      </c>
      <c r="S6089" t="s">
        <v>140</v>
      </c>
      <c r="T6089" t="s">
        <v>31</v>
      </c>
      <c r="U6089" t="s">
        <v>22</v>
      </c>
      <c r="V6089" t="s">
        <v>43</v>
      </c>
      <c r="W6089">
        <v>0.36</v>
      </c>
    </row>
    <row r="6090" spans="1:23" x14ac:dyDescent="0.3">
      <c r="A6090" t="s">
        <v>1210</v>
      </c>
      <c r="B6090" t="s">
        <v>1699</v>
      </c>
      <c r="D6090" s="1">
        <v>40702</v>
      </c>
      <c r="E6090" s="1">
        <v>40704</v>
      </c>
      <c r="F6090" s="1" t="str">
        <f t="shared" si="394"/>
        <v>June</v>
      </c>
      <c r="G6090" s="1" t="str">
        <f t="shared" si="395"/>
        <v>2011</v>
      </c>
      <c r="H6090" s="2">
        <f t="shared" si="396"/>
        <v>2</v>
      </c>
      <c r="I6090" s="2" t="b">
        <f t="shared" si="397"/>
        <v>0</v>
      </c>
      <c r="J6090" t="s">
        <v>34</v>
      </c>
      <c r="K6090">
        <v>48</v>
      </c>
      <c r="L6090">
        <v>1347.63</v>
      </c>
      <c r="M6090">
        <v>7.0000000000000007E-2</v>
      </c>
      <c r="N6090" t="s">
        <v>18</v>
      </c>
      <c r="O6090">
        <v>562.89</v>
      </c>
      <c r="P6090">
        <v>28.48</v>
      </c>
      <c r="Q6090">
        <v>1.99</v>
      </c>
      <c r="R6090" t="s">
        <v>678</v>
      </c>
      <c r="S6090" t="s">
        <v>140</v>
      </c>
      <c r="T6090" t="s">
        <v>31</v>
      </c>
      <c r="U6090" t="s">
        <v>32</v>
      </c>
      <c r="V6090" t="s">
        <v>48</v>
      </c>
      <c r="W6090">
        <v>0.4</v>
      </c>
    </row>
    <row r="6091" spans="1:23" x14ac:dyDescent="0.3">
      <c r="A6091" t="s">
        <v>1661</v>
      </c>
      <c r="B6091" t="s">
        <v>1164</v>
      </c>
      <c r="D6091" s="1">
        <v>40700</v>
      </c>
      <c r="E6091" s="1">
        <v>40701</v>
      </c>
      <c r="F6091" s="1" t="str">
        <f t="shared" si="394"/>
        <v>June</v>
      </c>
      <c r="G6091" s="1" t="str">
        <f t="shared" si="395"/>
        <v>2011</v>
      </c>
      <c r="H6091" s="2">
        <f t="shared" si="396"/>
        <v>1</v>
      </c>
      <c r="I6091" s="2" t="b">
        <f t="shared" si="397"/>
        <v>0</v>
      </c>
      <c r="J6091" t="s">
        <v>44</v>
      </c>
      <c r="K6091">
        <v>8</v>
      </c>
      <c r="L6091">
        <v>120.22</v>
      </c>
      <c r="M6091">
        <v>7.0000000000000007E-2</v>
      </c>
      <c r="N6091" t="s">
        <v>18</v>
      </c>
      <c r="O6091">
        <v>52.69</v>
      </c>
      <c r="P6091">
        <v>14.34</v>
      </c>
      <c r="Q6091">
        <v>5</v>
      </c>
      <c r="R6091" t="s">
        <v>678</v>
      </c>
      <c r="S6091" t="s">
        <v>140</v>
      </c>
      <c r="T6091" t="s">
        <v>42</v>
      </c>
      <c r="U6091" t="s">
        <v>36</v>
      </c>
      <c r="V6091" t="s">
        <v>37</v>
      </c>
      <c r="W6091">
        <v>0.49</v>
      </c>
    </row>
    <row r="6092" spans="1:23" x14ac:dyDescent="0.3">
      <c r="A6092" t="s">
        <v>1700</v>
      </c>
      <c r="B6092" t="s">
        <v>1701</v>
      </c>
      <c r="D6092" s="1">
        <v>40077</v>
      </c>
      <c r="E6092" s="1">
        <v>40079</v>
      </c>
      <c r="F6092" s="1" t="str">
        <f t="shared" si="394"/>
        <v>September</v>
      </c>
      <c r="G6092" s="1" t="str">
        <f t="shared" si="395"/>
        <v>2009</v>
      </c>
      <c r="H6092" s="2">
        <f t="shared" si="396"/>
        <v>2</v>
      </c>
      <c r="I6092" s="2" t="b">
        <f t="shared" si="397"/>
        <v>0</v>
      </c>
      <c r="J6092" t="s">
        <v>44</v>
      </c>
      <c r="K6092">
        <v>23</v>
      </c>
      <c r="L6092">
        <v>66.09</v>
      </c>
      <c r="M6092">
        <v>0.09</v>
      </c>
      <c r="N6092" t="s">
        <v>18</v>
      </c>
      <c r="O6092">
        <v>13.71</v>
      </c>
      <c r="P6092">
        <v>2.88</v>
      </c>
      <c r="Q6092">
        <v>0.99</v>
      </c>
      <c r="R6092" t="s">
        <v>678</v>
      </c>
      <c r="S6092" t="s">
        <v>140</v>
      </c>
      <c r="T6092" t="s">
        <v>31</v>
      </c>
      <c r="U6092" t="s">
        <v>22</v>
      </c>
      <c r="V6092" t="s">
        <v>57</v>
      </c>
      <c r="W6092">
        <v>0.36</v>
      </c>
    </row>
    <row r="6093" spans="1:23" x14ac:dyDescent="0.3">
      <c r="A6093" t="s">
        <v>1700</v>
      </c>
      <c r="B6093" t="s">
        <v>1701</v>
      </c>
      <c r="D6093" s="1">
        <v>40048</v>
      </c>
      <c r="E6093" s="1">
        <v>40048</v>
      </c>
      <c r="F6093" s="1" t="str">
        <f t="shared" si="394"/>
        <v>August</v>
      </c>
      <c r="G6093" s="1" t="str">
        <f t="shared" si="395"/>
        <v>2009</v>
      </c>
      <c r="H6093" s="2">
        <f t="shared" si="396"/>
        <v>0</v>
      </c>
      <c r="I6093" s="2" t="str">
        <f t="shared" si="397"/>
        <v>FREE DELIVERY</v>
      </c>
      <c r="J6093" t="s">
        <v>44</v>
      </c>
      <c r="K6093">
        <v>10</v>
      </c>
      <c r="L6093">
        <v>1597.37</v>
      </c>
      <c r="M6093">
        <v>0.02</v>
      </c>
      <c r="N6093" t="s">
        <v>25</v>
      </c>
      <c r="O6093">
        <v>-533.69000000000005</v>
      </c>
      <c r="P6093">
        <v>146.05000000000001</v>
      </c>
      <c r="Q6093">
        <v>80.2</v>
      </c>
      <c r="R6093" t="s">
        <v>678</v>
      </c>
      <c r="S6093" t="s">
        <v>140</v>
      </c>
      <c r="T6093" t="s">
        <v>31</v>
      </c>
      <c r="U6093" t="s">
        <v>36</v>
      </c>
      <c r="V6093" t="s">
        <v>55</v>
      </c>
      <c r="W6093">
        <v>0.71</v>
      </c>
    </row>
    <row r="6094" spans="1:23" x14ac:dyDescent="0.3">
      <c r="A6094" t="s">
        <v>1700</v>
      </c>
      <c r="B6094" t="s">
        <v>1701</v>
      </c>
      <c r="D6094" s="1">
        <v>40048</v>
      </c>
      <c r="E6094" s="1">
        <v>40049</v>
      </c>
      <c r="F6094" s="1" t="str">
        <f t="shared" si="394"/>
        <v>August</v>
      </c>
      <c r="G6094" s="1" t="str">
        <f t="shared" si="395"/>
        <v>2009</v>
      </c>
      <c r="H6094" s="2">
        <f t="shared" si="396"/>
        <v>1</v>
      </c>
      <c r="I6094" s="2" t="b">
        <f t="shared" si="397"/>
        <v>0</v>
      </c>
      <c r="J6094" t="s">
        <v>44</v>
      </c>
      <c r="K6094">
        <v>31</v>
      </c>
      <c r="L6094">
        <v>1753.9580000000001</v>
      </c>
      <c r="M6094">
        <v>0.06</v>
      </c>
      <c r="N6094" t="s">
        <v>18</v>
      </c>
      <c r="O6094">
        <v>382.39</v>
      </c>
      <c r="P6094">
        <v>65.989999999999995</v>
      </c>
      <c r="Q6094">
        <v>5.92</v>
      </c>
      <c r="R6094" t="s">
        <v>678</v>
      </c>
      <c r="S6094" t="s">
        <v>140</v>
      </c>
      <c r="T6094" t="s">
        <v>31</v>
      </c>
      <c r="U6094" t="s">
        <v>32</v>
      </c>
      <c r="V6094" t="s">
        <v>33</v>
      </c>
      <c r="W6094">
        <v>0.55000000000000004</v>
      </c>
    </row>
    <row r="6095" spans="1:23" x14ac:dyDescent="0.3">
      <c r="A6095" t="s">
        <v>1661</v>
      </c>
      <c r="B6095" t="s">
        <v>1164</v>
      </c>
      <c r="D6095" s="1">
        <v>40236</v>
      </c>
      <c r="E6095" s="1">
        <v>40238</v>
      </c>
      <c r="F6095" s="1" t="str">
        <f t="shared" si="394"/>
        <v>March</v>
      </c>
      <c r="G6095" s="1" t="str">
        <f t="shared" si="395"/>
        <v>2010</v>
      </c>
      <c r="H6095" s="2">
        <f t="shared" si="396"/>
        <v>2</v>
      </c>
      <c r="I6095" s="2" t="b">
        <f t="shared" si="397"/>
        <v>0</v>
      </c>
      <c r="J6095" t="s">
        <v>24</v>
      </c>
      <c r="K6095">
        <v>33</v>
      </c>
      <c r="L6095">
        <v>497.4</v>
      </c>
      <c r="M6095">
        <v>0.05</v>
      </c>
      <c r="N6095" t="s">
        <v>18</v>
      </c>
      <c r="O6095">
        <v>37.9</v>
      </c>
      <c r="P6095">
        <v>14.98</v>
      </c>
      <c r="Q6095">
        <v>8.99</v>
      </c>
      <c r="R6095" t="s">
        <v>678</v>
      </c>
      <c r="S6095" t="s">
        <v>140</v>
      </c>
      <c r="T6095" t="s">
        <v>31</v>
      </c>
      <c r="U6095" t="s">
        <v>36</v>
      </c>
      <c r="V6095" t="s">
        <v>37</v>
      </c>
      <c r="W6095">
        <v>0.39</v>
      </c>
    </row>
    <row r="6096" spans="1:23" x14ac:dyDescent="0.3">
      <c r="A6096" t="s">
        <v>1661</v>
      </c>
      <c r="B6096" t="s">
        <v>1164</v>
      </c>
      <c r="D6096" s="1">
        <v>40236</v>
      </c>
      <c r="E6096" s="1">
        <v>40238</v>
      </c>
      <c r="F6096" s="1" t="str">
        <f t="shared" si="394"/>
        <v>March</v>
      </c>
      <c r="G6096" s="1" t="str">
        <f t="shared" si="395"/>
        <v>2010</v>
      </c>
      <c r="H6096" s="2">
        <f t="shared" si="396"/>
        <v>2</v>
      </c>
      <c r="I6096" s="2" t="b">
        <f t="shared" si="397"/>
        <v>0</v>
      </c>
      <c r="J6096" t="s">
        <v>24</v>
      </c>
      <c r="K6096">
        <v>48</v>
      </c>
      <c r="L6096">
        <v>4965.384</v>
      </c>
      <c r="M6096">
        <v>0</v>
      </c>
      <c r="N6096" t="s">
        <v>25</v>
      </c>
      <c r="O6096">
        <v>-175.46</v>
      </c>
      <c r="P6096">
        <v>124.49</v>
      </c>
      <c r="Q6096">
        <v>51.94</v>
      </c>
      <c r="R6096" t="s">
        <v>678</v>
      </c>
      <c r="S6096" t="s">
        <v>140</v>
      </c>
      <c r="T6096" t="s">
        <v>31</v>
      </c>
      <c r="U6096" t="s">
        <v>36</v>
      </c>
      <c r="V6096" t="s">
        <v>55</v>
      </c>
      <c r="W6096">
        <v>0.63</v>
      </c>
    </row>
    <row r="6097" spans="1:23" x14ac:dyDescent="0.3">
      <c r="A6097" t="s">
        <v>1661</v>
      </c>
      <c r="B6097" t="s">
        <v>1164</v>
      </c>
      <c r="D6097" s="1">
        <v>40236</v>
      </c>
      <c r="E6097" s="1">
        <v>40238</v>
      </c>
      <c r="F6097" s="1" t="str">
        <f t="shared" si="394"/>
        <v>March</v>
      </c>
      <c r="G6097" s="1" t="str">
        <f t="shared" si="395"/>
        <v>2010</v>
      </c>
      <c r="H6097" s="2">
        <f t="shared" si="396"/>
        <v>2</v>
      </c>
      <c r="I6097" s="2" t="b">
        <f t="shared" si="397"/>
        <v>0</v>
      </c>
      <c r="J6097" t="s">
        <v>24</v>
      </c>
      <c r="K6097">
        <v>8</v>
      </c>
      <c r="L6097">
        <v>358.41950000000003</v>
      </c>
      <c r="M6097">
        <v>0.09</v>
      </c>
      <c r="N6097" t="s">
        <v>39</v>
      </c>
      <c r="O6097">
        <v>-275.06</v>
      </c>
      <c r="P6097">
        <v>55.99</v>
      </c>
      <c r="Q6097">
        <v>2.5</v>
      </c>
      <c r="R6097" t="s">
        <v>678</v>
      </c>
      <c r="S6097" t="s">
        <v>140</v>
      </c>
      <c r="T6097" t="s">
        <v>31</v>
      </c>
      <c r="U6097" t="s">
        <v>32</v>
      </c>
      <c r="V6097" t="s">
        <v>33</v>
      </c>
      <c r="W6097">
        <v>0.83</v>
      </c>
    </row>
    <row r="6098" spans="1:23" x14ac:dyDescent="0.3">
      <c r="A6098" t="s">
        <v>1661</v>
      </c>
      <c r="B6098" t="s">
        <v>1164</v>
      </c>
      <c r="D6098" s="1">
        <v>40236</v>
      </c>
      <c r="E6098" s="1">
        <v>40238</v>
      </c>
      <c r="F6098" s="1" t="str">
        <f t="shared" si="394"/>
        <v>March</v>
      </c>
      <c r="G6098" s="1" t="str">
        <f t="shared" si="395"/>
        <v>2010</v>
      </c>
      <c r="H6098" s="2">
        <f t="shared" si="396"/>
        <v>2</v>
      </c>
      <c r="I6098" s="2" t="b">
        <f t="shared" si="397"/>
        <v>0</v>
      </c>
      <c r="J6098" t="s">
        <v>24</v>
      </c>
      <c r="K6098">
        <v>31</v>
      </c>
      <c r="L6098">
        <v>3232.68</v>
      </c>
      <c r="M6098">
        <v>0.03</v>
      </c>
      <c r="N6098" t="s">
        <v>18</v>
      </c>
      <c r="O6098">
        <v>875.45</v>
      </c>
      <c r="P6098">
        <v>105.98</v>
      </c>
      <c r="Q6098">
        <v>13.99</v>
      </c>
      <c r="R6098" t="s">
        <v>678</v>
      </c>
      <c r="S6098" t="s">
        <v>140</v>
      </c>
      <c r="T6098" t="s">
        <v>31</v>
      </c>
      <c r="U6098" t="s">
        <v>36</v>
      </c>
      <c r="V6098" t="s">
        <v>37</v>
      </c>
      <c r="W6098">
        <v>0.65</v>
      </c>
    </row>
    <row r="6099" spans="1:23" x14ac:dyDescent="0.3">
      <c r="A6099" t="s">
        <v>1700</v>
      </c>
      <c r="B6099" t="s">
        <v>1701</v>
      </c>
      <c r="D6099" s="1">
        <v>40921</v>
      </c>
      <c r="E6099" s="1">
        <v>40923</v>
      </c>
      <c r="F6099" s="1" t="str">
        <f t="shared" si="394"/>
        <v>January</v>
      </c>
      <c r="G6099" s="1" t="str">
        <f t="shared" si="395"/>
        <v>2012</v>
      </c>
      <c r="H6099" s="2">
        <f t="shared" si="396"/>
        <v>2</v>
      </c>
      <c r="I6099" s="2" t="b">
        <f t="shared" si="397"/>
        <v>0</v>
      </c>
      <c r="J6099" t="s">
        <v>24</v>
      </c>
      <c r="K6099">
        <v>35</v>
      </c>
      <c r="L6099">
        <v>236.99</v>
      </c>
      <c r="M6099">
        <v>0.06</v>
      </c>
      <c r="N6099" t="s">
        <v>18</v>
      </c>
      <c r="O6099">
        <v>-95.79</v>
      </c>
      <c r="P6099">
        <v>6.48</v>
      </c>
      <c r="Q6099">
        <v>6.74</v>
      </c>
      <c r="R6099" t="s">
        <v>678</v>
      </c>
      <c r="S6099" t="s">
        <v>140</v>
      </c>
      <c r="T6099" t="s">
        <v>31</v>
      </c>
      <c r="U6099" t="s">
        <v>22</v>
      </c>
      <c r="V6099" t="s">
        <v>43</v>
      </c>
      <c r="W6099">
        <v>0.37</v>
      </c>
    </row>
    <row r="6100" spans="1:23" x14ac:dyDescent="0.3">
      <c r="A6100" t="s">
        <v>1700</v>
      </c>
      <c r="B6100" t="s">
        <v>1701</v>
      </c>
      <c r="D6100" s="1">
        <v>40921</v>
      </c>
      <c r="E6100" s="1">
        <v>40923</v>
      </c>
      <c r="F6100" s="1" t="str">
        <f t="shared" si="394"/>
        <v>January</v>
      </c>
      <c r="G6100" s="1" t="str">
        <f t="shared" si="395"/>
        <v>2012</v>
      </c>
      <c r="H6100" s="2">
        <f t="shared" si="396"/>
        <v>2</v>
      </c>
      <c r="I6100" s="2" t="b">
        <f t="shared" si="397"/>
        <v>0</v>
      </c>
      <c r="J6100" t="s">
        <v>24</v>
      </c>
      <c r="K6100">
        <v>46</v>
      </c>
      <c r="L6100">
        <v>4617.3360000000002</v>
      </c>
      <c r="M6100">
        <v>0.09</v>
      </c>
      <c r="N6100" t="s">
        <v>18</v>
      </c>
      <c r="O6100">
        <v>978.35</v>
      </c>
      <c r="P6100">
        <v>125.99</v>
      </c>
      <c r="Q6100">
        <v>7.69</v>
      </c>
      <c r="R6100" t="s">
        <v>678</v>
      </c>
      <c r="S6100" t="s">
        <v>140</v>
      </c>
      <c r="T6100" t="s">
        <v>31</v>
      </c>
      <c r="U6100" t="s">
        <v>32</v>
      </c>
      <c r="V6100" t="s">
        <v>33</v>
      </c>
      <c r="W6100">
        <v>0.57999999999999996</v>
      </c>
    </row>
    <row r="6101" spans="1:23" x14ac:dyDescent="0.3">
      <c r="A6101" t="s">
        <v>1340</v>
      </c>
      <c r="B6101" t="s">
        <v>1341</v>
      </c>
      <c r="D6101" s="1">
        <v>41239</v>
      </c>
      <c r="E6101" s="1">
        <v>41241</v>
      </c>
      <c r="F6101" s="1" t="str">
        <f t="shared" si="394"/>
        <v>November</v>
      </c>
      <c r="G6101" s="1" t="str">
        <f t="shared" si="395"/>
        <v>2012</v>
      </c>
      <c r="H6101" s="2">
        <f t="shared" si="396"/>
        <v>2</v>
      </c>
      <c r="I6101" s="2" t="b">
        <f t="shared" si="397"/>
        <v>0</v>
      </c>
      <c r="J6101" t="s">
        <v>44</v>
      </c>
      <c r="K6101">
        <v>35</v>
      </c>
      <c r="L6101">
        <v>89.71</v>
      </c>
      <c r="M6101">
        <v>0.04</v>
      </c>
      <c r="N6101" t="s">
        <v>18</v>
      </c>
      <c r="O6101">
        <v>20.71</v>
      </c>
      <c r="P6101">
        <v>2.62</v>
      </c>
      <c r="Q6101">
        <v>0.8</v>
      </c>
      <c r="R6101" t="s">
        <v>678</v>
      </c>
      <c r="S6101" t="s">
        <v>140</v>
      </c>
      <c r="T6101" t="s">
        <v>21</v>
      </c>
      <c r="U6101" t="s">
        <v>22</v>
      </c>
      <c r="V6101" t="s">
        <v>46</v>
      </c>
      <c r="W6101">
        <v>0.39</v>
      </c>
    </row>
    <row r="6102" spans="1:23" x14ac:dyDescent="0.3">
      <c r="A6102" t="s">
        <v>1320</v>
      </c>
      <c r="B6102" t="s">
        <v>1702</v>
      </c>
      <c r="D6102" s="1">
        <v>40587</v>
      </c>
      <c r="E6102" s="1">
        <v>40589</v>
      </c>
      <c r="F6102" s="1" t="str">
        <f t="shared" si="394"/>
        <v>February</v>
      </c>
      <c r="G6102" s="1" t="str">
        <f t="shared" si="395"/>
        <v>2011</v>
      </c>
      <c r="H6102" s="2">
        <f t="shared" si="396"/>
        <v>2</v>
      </c>
      <c r="I6102" s="2" t="b">
        <f t="shared" si="397"/>
        <v>0</v>
      </c>
      <c r="J6102" t="s">
        <v>44</v>
      </c>
      <c r="K6102">
        <v>28</v>
      </c>
      <c r="L6102">
        <v>1703.8505</v>
      </c>
      <c r="M6102">
        <v>0</v>
      </c>
      <c r="N6102" t="s">
        <v>18</v>
      </c>
      <c r="O6102">
        <v>316.06</v>
      </c>
      <c r="P6102">
        <v>65.989999999999995</v>
      </c>
      <c r="Q6102">
        <v>8.99</v>
      </c>
      <c r="R6102" t="s">
        <v>678</v>
      </c>
      <c r="S6102" t="s">
        <v>140</v>
      </c>
      <c r="T6102" t="s">
        <v>27</v>
      </c>
      <c r="U6102" t="s">
        <v>32</v>
      </c>
      <c r="V6102" t="s">
        <v>33</v>
      </c>
      <c r="W6102">
        <v>0.57999999999999996</v>
      </c>
    </row>
    <row r="6103" spans="1:23" x14ac:dyDescent="0.3">
      <c r="A6103" t="s">
        <v>1320</v>
      </c>
      <c r="B6103" t="s">
        <v>1702</v>
      </c>
      <c r="D6103" s="1">
        <v>40587</v>
      </c>
      <c r="E6103" s="1">
        <v>40589</v>
      </c>
      <c r="F6103" s="1" t="str">
        <f t="shared" si="394"/>
        <v>February</v>
      </c>
      <c r="G6103" s="1" t="str">
        <f t="shared" si="395"/>
        <v>2011</v>
      </c>
      <c r="H6103" s="2">
        <f t="shared" si="396"/>
        <v>2</v>
      </c>
      <c r="I6103" s="2" t="b">
        <f t="shared" si="397"/>
        <v>0</v>
      </c>
      <c r="J6103" t="s">
        <v>44</v>
      </c>
      <c r="K6103">
        <v>17</v>
      </c>
      <c r="L6103">
        <v>303.18650000000002</v>
      </c>
      <c r="M6103">
        <v>0.02</v>
      </c>
      <c r="N6103" t="s">
        <v>18</v>
      </c>
      <c r="O6103">
        <v>92.59</v>
      </c>
      <c r="P6103">
        <v>20.99</v>
      </c>
      <c r="Q6103">
        <v>0.99</v>
      </c>
      <c r="R6103" t="s">
        <v>678</v>
      </c>
      <c r="S6103" t="s">
        <v>140</v>
      </c>
      <c r="T6103" t="s">
        <v>27</v>
      </c>
      <c r="U6103" t="s">
        <v>32</v>
      </c>
      <c r="V6103" t="s">
        <v>33</v>
      </c>
      <c r="W6103">
        <v>0.37</v>
      </c>
    </row>
    <row r="6104" spans="1:23" x14ac:dyDescent="0.3">
      <c r="A6104" t="s">
        <v>1344</v>
      </c>
      <c r="B6104" t="s">
        <v>1703</v>
      </c>
      <c r="D6104" s="1">
        <v>39835</v>
      </c>
      <c r="E6104" s="1">
        <v>39836</v>
      </c>
      <c r="F6104" s="1" t="str">
        <f t="shared" si="394"/>
        <v>January</v>
      </c>
      <c r="G6104" s="1" t="str">
        <f t="shared" si="395"/>
        <v>2009</v>
      </c>
      <c r="H6104" s="2">
        <f t="shared" si="396"/>
        <v>1</v>
      </c>
      <c r="I6104" s="2" t="b">
        <f t="shared" si="397"/>
        <v>0</v>
      </c>
      <c r="J6104" t="s">
        <v>52</v>
      </c>
      <c r="K6104">
        <v>6</v>
      </c>
      <c r="L6104">
        <v>187.37</v>
      </c>
      <c r="M6104">
        <v>0.09</v>
      </c>
      <c r="N6104" t="s">
        <v>18</v>
      </c>
      <c r="O6104">
        <v>-125.96</v>
      </c>
      <c r="P6104">
        <v>32.979999999999997</v>
      </c>
      <c r="Q6104">
        <v>5.5</v>
      </c>
      <c r="R6104" t="s">
        <v>678</v>
      </c>
      <c r="S6104" t="s">
        <v>140</v>
      </c>
      <c r="T6104" t="s">
        <v>42</v>
      </c>
      <c r="U6104" t="s">
        <v>32</v>
      </c>
      <c r="V6104" t="s">
        <v>48</v>
      </c>
      <c r="W6104">
        <v>0.75</v>
      </c>
    </row>
    <row r="6105" spans="1:23" x14ac:dyDescent="0.3">
      <c r="A6105" t="s">
        <v>1344</v>
      </c>
      <c r="B6105" t="s">
        <v>1703</v>
      </c>
      <c r="D6105" s="1">
        <v>40677</v>
      </c>
      <c r="E6105" s="1">
        <v>40677</v>
      </c>
      <c r="F6105" s="1" t="str">
        <f t="shared" si="394"/>
        <v>May</v>
      </c>
      <c r="G6105" s="1" t="str">
        <f t="shared" si="395"/>
        <v>2011</v>
      </c>
      <c r="H6105" s="2">
        <f t="shared" si="396"/>
        <v>0</v>
      </c>
      <c r="I6105" s="2" t="str">
        <f t="shared" si="397"/>
        <v>FREE DELIVERY</v>
      </c>
      <c r="J6105" t="s">
        <v>17</v>
      </c>
      <c r="K6105">
        <v>23</v>
      </c>
      <c r="L6105">
        <v>356.09</v>
      </c>
      <c r="M6105">
        <v>0.05</v>
      </c>
      <c r="N6105" t="s">
        <v>18</v>
      </c>
      <c r="O6105">
        <v>155.82</v>
      </c>
      <c r="P6105">
        <v>15.67</v>
      </c>
      <c r="Q6105">
        <v>1.39</v>
      </c>
      <c r="R6105" t="s">
        <v>678</v>
      </c>
      <c r="S6105" t="s">
        <v>140</v>
      </c>
      <c r="T6105" t="s">
        <v>42</v>
      </c>
      <c r="U6105" t="s">
        <v>22</v>
      </c>
      <c r="V6105" t="s">
        <v>51</v>
      </c>
      <c r="W6105">
        <v>0.38</v>
      </c>
    </row>
    <row r="6106" spans="1:23" x14ac:dyDescent="0.3">
      <c r="A6106" t="s">
        <v>1237</v>
      </c>
      <c r="B6106" t="s">
        <v>1232</v>
      </c>
      <c r="D6106" s="1">
        <v>40918</v>
      </c>
      <c r="E6106" s="1">
        <v>40921</v>
      </c>
      <c r="F6106" s="1" t="str">
        <f t="shared" si="394"/>
        <v>January</v>
      </c>
      <c r="G6106" s="1" t="str">
        <f t="shared" si="395"/>
        <v>2012</v>
      </c>
      <c r="H6106" s="2">
        <f t="shared" si="396"/>
        <v>3</v>
      </c>
      <c r="I6106" s="2" t="b">
        <f t="shared" si="397"/>
        <v>0</v>
      </c>
      <c r="J6106" t="s">
        <v>24</v>
      </c>
      <c r="K6106">
        <v>31</v>
      </c>
      <c r="L6106">
        <v>162.58000000000001</v>
      </c>
      <c r="M6106">
        <v>0</v>
      </c>
      <c r="N6106" t="s">
        <v>18</v>
      </c>
      <c r="O6106">
        <v>-109.86</v>
      </c>
      <c r="P6106">
        <v>4.8899999999999997</v>
      </c>
      <c r="Q6106">
        <v>4.93</v>
      </c>
      <c r="R6106" t="s">
        <v>678</v>
      </c>
      <c r="S6106" t="s">
        <v>140</v>
      </c>
      <c r="T6106" t="s">
        <v>21</v>
      </c>
      <c r="U6106" t="s">
        <v>32</v>
      </c>
      <c r="V6106" t="s">
        <v>48</v>
      </c>
      <c r="W6106">
        <v>0.66</v>
      </c>
    </row>
    <row r="6107" spans="1:23" x14ac:dyDescent="0.3">
      <c r="A6107" t="s">
        <v>1237</v>
      </c>
      <c r="B6107" t="s">
        <v>1232</v>
      </c>
      <c r="D6107" s="1">
        <v>40918</v>
      </c>
      <c r="E6107" s="1">
        <v>40920</v>
      </c>
      <c r="F6107" s="1" t="str">
        <f t="shared" si="394"/>
        <v>January</v>
      </c>
      <c r="G6107" s="1" t="str">
        <f t="shared" si="395"/>
        <v>2012</v>
      </c>
      <c r="H6107" s="2">
        <f t="shared" si="396"/>
        <v>2</v>
      </c>
      <c r="I6107" s="2" t="b">
        <f t="shared" si="397"/>
        <v>0</v>
      </c>
      <c r="J6107" t="s">
        <v>24</v>
      </c>
      <c r="K6107">
        <v>44</v>
      </c>
      <c r="L6107">
        <v>6815.23</v>
      </c>
      <c r="M6107">
        <v>0</v>
      </c>
      <c r="N6107" t="s">
        <v>25</v>
      </c>
      <c r="O6107">
        <v>-196.07</v>
      </c>
      <c r="P6107">
        <v>150.97999999999999</v>
      </c>
      <c r="Q6107">
        <v>39.25</v>
      </c>
      <c r="R6107" t="s">
        <v>678</v>
      </c>
      <c r="S6107" t="s">
        <v>140</v>
      </c>
      <c r="T6107" t="s">
        <v>21</v>
      </c>
      <c r="U6107" t="s">
        <v>36</v>
      </c>
      <c r="V6107" t="s">
        <v>55</v>
      </c>
      <c r="W6107">
        <v>0.75</v>
      </c>
    </row>
    <row r="6108" spans="1:23" x14ac:dyDescent="0.3">
      <c r="A6108" t="s">
        <v>1119</v>
      </c>
      <c r="B6108" t="s">
        <v>1049</v>
      </c>
      <c r="D6108" s="1">
        <v>40138</v>
      </c>
      <c r="E6108" s="1">
        <v>40138</v>
      </c>
      <c r="F6108" s="1" t="str">
        <f t="shared" si="394"/>
        <v>November</v>
      </c>
      <c r="G6108" s="1" t="str">
        <f t="shared" si="395"/>
        <v>2009</v>
      </c>
      <c r="H6108" s="2">
        <f t="shared" si="396"/>
        <v>0</v>
      </c>
      <c r="I6108" s="2" t="str">
        <f t="shared" si="397"/>
        <v>FREE DELIVERY</v>
      </c>
      <c r="J6108" t="s">
        <v>17</v>
      </c>
      <c r="K6108">
        <v>23</v>
      </c>
      <c r="L6108">
        <v>496.15</v>
      </c>
      <c r="M6108">
        <v>0.03</v>
      </c>
      <c r="N6108" t="s">
        <v>18</v>
      </c>
      <c r="O6108">
        <v>213.38</v>
      </c>
      <c r="P6108">
        <v>20.98</v>
      </c>
      <c r="Q6108">
        <v>1.49</v>
      </c>
      <c r="R6108" t="s">
        <v>678</v>
      </c>
      <c r="S6108" t="s">
        <v>140</v>
      </c>
      <c r="T6108" t="s">
        <v>21</v>
      </c>
      <c r="U6108" t="s">
        <v>22</v>
      </c>
      <c r="V6108" t="s">
        <v>29</v>
      </c>
      <c r="W6108">
        <v>0.35</v>
      </c>
    </row>
    <row r="6109" spans="1:23" x14ac:dyDescent="0.3">
      <c r="A6109" t="s">
        <v>1013</v>
      </c>
      <c r="B6109" t="s">
        <v>1697</v>
      </c>
      <c r="D6109" s="1">
        <v>39904</v>
      </c>
      <c r="E6109" s="1">
        <v>39905</v>
      </c>
      <c r="F6109" s="1" t="str">
        <f t="shared" si="394"/>
        <v>April</v>
      </c>
      <c r="G6109" s="1" t="str">
        <f t="shared" si="395"/>
        <v>2009</v>
      </c>
      <c r="H6109" s="2">
        <f t="shared" si="396"/>
        <v>1</v>
      </c>
      <c r="I6109" s="2" t="b">
        <f t="shared" si="397"/>
        <v>0</v>
      </c>
      <c r="J6109" t="s">
        <v>52</v>
      </c>
      <c r="K6109">
        <v>9</v>
      </c>
      <c r="L6109">
        <v>566.53</v>
      </c>
      <c r="M6109">
        <v>0.06</v>
      </c>
      <c r="N6109" t="s">
        <v>25</v>
      </c>
      <c r="O6109">
        <v>-209.6</v>
      </c>
      <c r="P6109">
        <v>60.98</v>
      </c>
      <c r="Q6109">
        <v>30</v>
      </c>
      <c r="R6109" t="s">
        <v>678</v>
      </c>
      <c r="S6109" t="s">
        <v>140</v>
      </c>
      <c r="T6109" t="s">
        <v>21</v>
      </c>
      <c r="U6109" t="s">
        <v>36</v>
      </c>
      <c r="V6109" t="s">
        <v>67</v>
      </c>
      <c r="W6109">
        <v>0.7</v>
      </c>
    </row>
    <row r="6110" spans="1:23" x14ac:dyDescent="0.3">
      <c r="A6110" t="s">
        <v>1344</v>
      </c>
      <c r="B6110" t="s">
        <v>1703</v>
      </c>
      <c r="D6110" s="1">
        <v>40820</v>
      </c>
      <c r="E6110" s="1">
        <v>40822</v>
      </c>
      <c r="F6110" s="1" t="str">
        <f t="shared" si="394"/>
        <v>October</v>
      </c>
      <c r="G6110" s="1" t="str">
        <f t="shared" si="395"/>
        <v>2011</v>
      </c>
      <c r="H6110" s="2">
        <f t="shared" si="396"/>
        <v>2</v>
      </c>
      <c r="I6110" s="2" t="b">
        <f t="shared" si="397"/>
        <v>0</v>
      </c>
      <c r="J6110" t="s">
        <v>44</v>
      </c>
      <c r="K6110">
        <v>15</v>
      </c>
      <c r="L6110">
        <v>486.43</v>
      </c>
      <c r="M6110">
        <v>0</v>
      </c>
      <c r="N6110" t="s">
        <v>18</v>
      </c>
      <c r="O6110">
        <v>285.35000000000002</v>
      </c>
      <c r="P6110">
        <v>30.93</v>
      </c>
      <c r="Q6110">
        <v>3.92</v>
      </c>
      <c r="R6110" t="s">
        <v>678</v>
      </c>
      <c r="S6110" t="s">
        <v>140</v>
      </c>
      <c r="T6110" t="s">
        <v>21</v>
      </c>
      <c r="U6110" t="s">
        <v>36</v>
      </c>
      <c r="V6110" t="s">
        <v>37</v>
      </c>
      <c r="W6110">
        <v>0.44</v>
      </c>
    </row>
    <row r="6111" spans="1:23" x14ac:dyDescent="0.3">
      <c r="A6111" t="s">
        <v>1344</v>
      </c>
      <c r="B6111" t="s">
        <v>1703</v>
      </c>
      <c r="D6111" s="1">
        <v>40820</v>
      </c>
      <c r="E6111" s="1">
        <v>40822</v>
      </c>
      <c r="F6111" s="1" t="str">
        <f t="shared" si="394"/>
        <v>October</v>
      </c>
      <c r="G6111" s="1" t="str">
        <f t="shared" si="395"/>
        <v>2011</v>
      </c>
      <c r="H6111" s="2">
        <f t="shared" si="396"/>
        <v>2</v>
      </c>
      <c r="I6111" s="2" t="b">
        <f t="shared" si="397"/>
        <v>0</v>
      </c>
      <c r="J6111" t="s">
        <v>44</v>
      </c>
      <c r="K6111">
        <v>7</v>
      </c>
      <c r="L6111">
        <v>144.94999999999999</v>
      </c>
      <c r="M6111">
        <v>0.08</v>
      </c>
      <c r="N6111" t="s">
        <v>39</v>
      </c>
      <c r="O6111">
        <v>10.82</v>
      </c>
      <c r="P6111">
        <v>19.98</v>
      </c>
      <c r="Q6111">
        <v>5.86</v>
      </c>
      <c r="R6111" t="s">
        <v>678</v>
      </c>
      <c r="S6111" t="s">
        <v>140</v>
      </c>
      <c r="T6111" t="s">
        <v>21</v>
      </c>
      <c r="U6111" t="s">
        <v>22</v>
      </c>
      <c r="V6111" t="s">
        <v>43</v>
      </c>
      <c r="W6111">
        <v>0.38</v>
      </c>
    </row>
    <row r="6112" spans="1:23" x14ac:dyDescent="0.3">
      <c r="A6112" t="s">
        <v>1340</v>
      </c>
      <c r="B6112" t="s">
        <v>1341</v>
      </c>
      <c r="D6112" s="1">
        <v>41137</v>
      </c>
      <c r="E6112" s="1">
        <v>41139</v>
      </c>
      <c r="F6112" s="1" t="str">
        <f t="shared" si="394"/>
        <v>August</v>
      </c>
      <c r="G6112" s="1" t="str">
        <f t="shared" si="395"/>
        <v>2012</v>
      </c>
      <c r="H6112" s="2">
        <f t="shared" si="396"/>
        <v>2</v>
      </c>
      <c r="I6112" s="2" t="b">
        <f t="shared" si="397"/>
        <v>0</v>
      </c>
      <c r="J6112" t="s">
        <v>34</v>
      </c>
      <c r="K6112">
        <v>20</v>
      </c>
      <c r="L6112">
        <v>131.71</v>
      </c>
      <c r="M6112">
        <v>0.1</v>
      </c>
      <c r="N6112" t="s">
        <v>18</v>
      </c>
      <c r="O6112">
        <v>-44</v>
      </c>
      <c r="P6112">
        <v>6.48</v>
      </c>
      <c r="Q6112">
        <v>5.74</v>
      </c>
      <c r="R6112" t="s">
        <v>678</v>
      </c>
      <c r="S6112" t="s">
        <v>140</v>
      </c>
      <c r="T6112" t="s">
        <v>21</v>
      </c>
      <c r="U6112" t="s">
        <v>22</v>
      </c>
      <c r="V6112" t="s">
        <v>43</v>
      </c>
      <c r="W6112">
        <v>0.37</v>
      </c>
    </row>
    <row r="6113" spans="1:23" x14ac:dyDescent="0.3">
      <c r="A6113" t="s">
        <v>1013</v>
      </c>
      <c r="B6113" t="s">
        <v>1697</v>
      </c>
      <c r="D6113" s="1">
        <v>40213</v>
      </c>
      <c r="E6113" s="1">
        <v>40213</v>
      </c>
      <c r="F6113" s="1" t="str">
        <f t="shared" si="394"/>
        <v>February</v>
      </c>
      <c r="G6113" s="1" t="str">
        <f t="shared" si="395"/>
        <v>2010</v>
      </c>
      <c r="H6113" s="2">
        <f t="shared" si="396"/>
        <v>0</v>
      </c>
      <c r="I6113" s="2" t="str">
        <f t="shared" si="397"/>
        <v>FREE DELIVERY</v>
      </c>
      <c r="J6113" t="s">
        <v>52</v>
      </c>
      <c r="K6113">
        <v>45</v>
      </c>
      <c r="L6113">
        <v>271.06</v>
      </c>
      <c r="M6113">
        <v>0</v>
      </c>
      <c r="N6113" t="s">
        <v>18</v>
      </c>
      <c r="O6113">
        <v>-76.599999999999994</v>
      </c>
      <c r="P6113">
        <v>5.74</v>
      </c>
      <c r="Q6113">
        <v>5.01</v>
      </c>
      <c r="R6113" t="s">
        <v>678</v>
      </c>
      <c r="S6113" t="s">
        <v>140</v>
      </c>
      <c r="T6113" t="s">
        <v>21</v>
      </c>
      <c r="U6113" t="s">
        <v>22</v>
      </c>
      <c r="V6113" t="s">
        <v>29</v>
      </c>
      <c r="W6113">
        <v>0.39</v>
      </c>
    </row>
    <row r="6114" spans="1:23" x14ac:dyDescent="0.3">
      <c r="A6114" t="s">
        <v>1013</v>
      </c>
      <c r="B6114" t="s">
        <v>1697</v>
      </c>
      <c r="D6114" s="1">
        <v>40213</v>
      </c>
      <c r="E6114" s="1">
        <v>40214</v>
      </c>
      <c r="F6114" s="1" t="str">
        <f t="shared" si="394"/>
        <v>February</v>
      </c>
      <c r="G6114" s="1" t="str">
        <f t="shared" si="395"/>
        <v>2010</v>
      </c>
      <c r="H6114" s="2">
        <f t="shared" si="396"/>
        <v>1</v>
      </c>
      <c r="I6114" s="2" t="b">
        <f t="shared" si="397"/>
        <v>0</v>
      </c>
      <c r="J6114" t="s">
        <v>52</v>
      </c>
      <c r="K6114">
        <v>6</v>
      </c>
      <c r="L6114">
        <v>58.84</v>
      </c>
      <c r="M6114">
        <v>0.05</v>
      </c>
      <c r="N6114" t="s">
        <v>18</v>
      </c>
      <c r="O6114">
        <v>4.29</v>
      </c>
      <c r="P6114">
        <v>9.48</v>
      </c>
      <c r="Q6114">
        <v>3.72</v>
      </c>
      <c r="R6114" t="s">
        <v>678</v>
      </c>
      <c r="S6114" t="s">
        <v>140</v>
      </c>
      <c r="T6114" t="s">
        <v>21</v>
      </c>
      <c r="U6114" t="s">
        <v>36</v>
      </c>
      <c r="V6114" t="s">
        <v>37</v>
      </c>
      <c r="W6114">
        <v>0.4</v>
      </c>
    </row>
    <row r="6115" spans="1:23" x14ac:dyDescent="0.3">
      <c r="A6115" t="s">
        <v>1013</v>
      </c>
      <c r="B6115" t="s">
        <v>1697</v>
      </c>
      <c r="D6115" s="1">
        <v>40213</v>
      </c>
      <c r="E6115" s="1">
        <v>40214</v>
      </c>
      <c r="F6115" s="1" t="str">
        <f t="shared" si="394"/>
        <v>February</v>
      </c>
      <c r="G6115" s="1" t="str">
        <f t="shared" si="395"/>
        <v>2010</v>
      </c>
      <c r="H6115" s="2">
        <f t="shared" si="396"/>
        <v>1</v>
      </c>
      <c r="I6115" s="2" t="b">
        <f t="shared" si="397"/>
        <v>0</v>
      </c>
      <c r="J6115" t="s">
        <v>52</v>
      </c>
      <c r="K6115">
        <v>12</v>
      </c>
      <c r="L6115">
        <v>1211.72</v>
      </c>
      <c r="M6115">
        <v>0.04</v>
      </c>
      <c r="N6115" t="s">
        <v>18</v>
      </c>
      <c r="O6115">
        <v>587.84</v>
      </c>
      <c r="P6115">
        <v>99.23</v>
      </c>
      <c r="Q6115">
        <v>8.99</v>
      </c>
      <c r="R6115" t="s">
        <v>678</v>
      </c>
      <c r="S6115" t="s">
        <v>140</v>
      </c>
      <c r="T6115" t="s">
        <v>21</v>
      </c>
      <c r="U6115" t="s">
        <v>36</v>
      </c>
      <c r="V6115" t="s">
        <v>37</v>
      </c>
      <c r="W6115">
        <v>0.35</v>
      </c>
    </row>
    <row r="6116" spans="1:23" x14ac:dyDescent="0.3">
      <c r="A6116" t="s">
        <v>1013</v>
      </c>
      <c r="B6116" t="s">
        <v>1697</v>
      </c>
      <c r="D6116" s="1">
        <v>40213</v>
      </c>
      <c r="E6116" s="1">
        <v>40214</v>
      </c>
      <c r="F6116" s="1" t="str">
        <f t="shared" si="394"/>
        <v>February</v>
      </c>
      <c r="G6116" s="1" t="str">
        <f t="shared" si="395"/>
        <v>2010</v>
      </c>
      <c r="H6116" s="2">
        <f t="shared" si="396"/>
        <v>1</v>
      </c>
      <c r="I6116" s="2" t="b">
        <f t="shared" si="397"/>
        <v>0</v>
      </c>
      <c r="J6116" t="s">
        <v>52</v>
      </c>
      <c r="K6116">
        <v>9</v>
      </c>
      <c r="L6116">
        <v>75.260000000000005</v>
      </c>
      <c r="M6116">
        <v>0.01</v>
      </c>
      <c r="N6116" t="s">
        <v>18</v>
      </c>
      <c r="O6116">
        <v>-17.239999999999998</v>
      </c>
      <c r="P6116">
        <v>7.64</v>
      </c>
      <c r="Q6116">
        <v>5.83</v>
      </c>
      <c r="R6116" t="s">
        <v>678</v>
      </c>
      <c r="S6116" t="s">
        <v>140</v>
      </c>
      <c r="T6116" t="s">
        <v>21</v>
      </c>
      <c r="U6116" t="s">
        <v>22</v>
      </c>
      <c r="V6116" t="s">
        <v>43</v>
      </c>
      <c r="W6116">
        <v>0.36</v>
      </c>
    </row>
    <row r="6117" spans="1:23" x14ac:dyDescent="0.3">
      <c r="A6117" t="s">
        <v>1013</v>
      </c>
      <c r="B6117" t="s">
        <v>1697</v>
      </c>
      <c r="D6117" s="1">
        <v>40213</v>
      </c>
      <c r="E6117" s="1">
        <v>40214</v>
      </c>
      <c r="F6117" s="1" t="str">
        <f t="shared" si="394"/>
        <v>February</v>
      </c>
      <c r="G6117" s="1" t="str">
        <f t="shared" si="395"/>
        <v>2010</v>
      </c>
      <c r="H6117" s="2">
        <f t="shared" si="396"/>
        <v>1</v>
      </c>
      <c r="I6117" s="2" t="b">
        <f t="shared" si="397"/>
        <v>0</v>
      </c>
      <c r="J6117" t="s">
        <v>52</v>
      </c>
      <c r="K6117">
        <v>7</v>
      </c>
      <c r="L6117">
        <v>407.11599999999999</v>
      </c>
      <c r="M6117">
        <v>0.08</v>
      </c>
      <c r="N6117" t="s">
        <v>18</v>
      </c>
      <c r="O6117">
        <v>-289.81</v>
      </c>
      <c r="P6117">
        <v>65.989999999999995</v>
      </c>
      <c r="Q6117">
        <v>19.989999999999998</v>
      </c>
      <c r="R6117" t="s">
        <v>678</v>
      </c>
      <c r="S6117" t="s">
        <v>140</v>
      </c>
      <c r="T6117" t="s">
        <v>21</v>
      </c>
      <c r="U6117" t="s">
        <v>32</v>
      </c>
      <c r="V6117" t="s">
        <v>33</v>
      </c>
      <c r="W6117">
        <v>0.59</v>
      </c>
    </row>
    <row r="6118" spans="1:23" x14ac:dyDescent="0.3">
      <c r="A6118" t="s">
        <v>1048</v>
      </c>
      <c r="B6118" t="s">
        <v>1606</v>
      </c>
      <c r="D6118" s="1">
        <v>41054</v>
      </c>
      <c r="E6118" s="1">
        <v>41057</v>
      </c>
      <c r="F6118" s="1" t="str">
        <f t="shared" si="394"/>
        <v>May</v>
      </c>
      <c r="G6118" s="1" t="str">
        <f t="shared" si="395"/>
        <v>2012</v>
      </c>
      <c r="H6118" s="2">
        <f t="shared" si="396"/>
        <v>3</v>
      </c>
      <c r="I6118" s="2" t="b">
        <f t="shared" si="397"/>
        <v>0</v>
      </c>
      <c r="J6118" t="s">
        <v>44</v>
      </c>
      <c r="K6118">
        <v>21</v>
      </c>
      <c r="L6118">
        <v>69.06</v>
      </c>
      <c r="M6118">
        <v>0</v>
      </c>
      <c r="N6118" t="s">
        <v>18</v>
      </c>
      <c r="O6118">
        <v>28.47</v>
      </c>
      <c r="P6118">
        <v>3.08</v>
      </c>
      <c r="Q6118">
        <v>0.5</v>
      </c>
      <c r="R6118" t="s">
        <v>678</v>
      </c>
      <c r="S6118" t="s">
        <v>140</v>
      </c>
      <c r="T6118" t="s">
        <v>42</v>
      </c>
      <c r="U6118" t="s">
        <v>22</v>
      </c>
      <c r="V6118" t="s">
        <v>57</v>
      </c>
      <c r="W6118">
        <v>0.37</v>
      </c>
    </row>
    <row r="6119" spans="1:23" x14ac:dyDescent="0.3">
      <c r="A6119" t="s">
        <v>1048</v>
      </c>
      <c r="B6119" t="s">
        <v>1606</v>
      </c>
      <c r="D6119" s="1">
        <v>41054</v>
      </c>
      <c r="E6119" s="1">
        <v>41056</v>
      </c>
      <c r="F6119" s="1" t="str">
        <f t="shared" si="394"/>
        <v>May</v>
      </c>
      <c r="G6119" s="1" t="str">
        <f t="shared" si="395"/>
        <v>2012</v>
      </c>
      <c r="H6119" s="2">
        <f t="shared" si="396"/>
        <v>2</v>
      </c>
      <c r="I6119" s="2" t="b">
        <f t="shared" si="397"/>
        <v>0</v>
      </c>
      <c r="J6119" t="s">
        <v>44</v>
      </c>
      <c r="K6119">
        <v>50</v>
      </c>
      <c r="L6119">
        <v>84.01</v>
      </c>
      <c r="M6119">
        <v>0.08</v>
      </c>
      <c r="N6119" t="s">
        <v>18</v>
      </c>
      <c r="O6119">
        <v>-4.17</v>
      </c>
      <c r="P6119">
        <v>1.81</v>
      </c>
      <c r="Q6119">
        <v>0.75</v>
      </c>
      <c r="R6119" t="s">
        <v>678</v>
      </c>
      <c r="S6119" t="s">
        <v>140</v>
      </c>
      <c r="T6119" t="s">
        <v>42</v>
      </c>
      <c r="U6119" t="s">
        <v>22</v>
      </c>
      <c r="V6119" t="s">
        <v>46</v>
      </c>
      <c r="W6119">
        <v>0.52</v>
      </c>
    </row>
    <row r="6120" spans="1:23" x14ac:dyDescent="0.3">
      <c r="A6120" t="s">
        <v>1048</v>
      </c>
      <c r="B6120" t="s">
        <v>1606</v>
      </c>
      <c r="D6120" s="1">
        <v>41054</v>
      </c>
      <c r="E6120" s="1">
        <v>41056</v>
      </c>
      <c r="F6120" s="1" t="str">
        <f t="shared" si="394"/>
        <v>May</v>
      </c>
      <c r="G6120" s="1" t="str">
        <f t="shared" si="395"/>
        <v>2012</v>
      </c>
      <c r="H6120" s="2">
        <f t="shared" si="396"/>
        <v>2</v>
      </c>
      <c r="I6120" s="2" t="b">
        <f t="shared" si="397"/>
        <v>0</v>
      </c>
      <c r="J6120" t="s">
        <v>44</v>
      </c>
      <c r="K6120">
        <v>34</v>
      </c>
      <c r="L6120">
        <v>592.91999999999996</v>
      </c>
      <c r="M6120">
        <v>0.02</v>
      </c>
      <c r="N6120" t="s">
        <v>39</v>
      </c>
      <c r="O6120">
        <v>-44.92</v>
      </c>
      <c r="P6120">
        <v>16.059999999999999</v>
      </c>
      <c r="Q6120">
        <v>8.34</v>
      </c>
      <c r="R6120" t="s">
        <v>678</v>
      </c>
      <c r="S6120" t="s">
        <v>140</v>
      </c>
      <c r="T6120" t="s">
        <v>42</v>
      </c>
      <c r="U6120" t="s">
        <v>22</v>
      </c>
      <c r="V6120" t="s">
        <v>23</v>
      </c>
      <c r="W6120">
        <v>0.59</v>
      </c>
    </row>
    <row r="6121" spans="1:23" x14ac:dyDescent="0.3">
      <c r="A6121" t="s">
        <v>1340</v>
      </c>
      <c r="B6121" t="s">
        <v>1341</v>
      </c>
      <c r="D6121" s="1">
        <v>41150</v>
      </c>
      <c r="E6121" s="1">
        <v>41153</v>
      </c>
      <c r="F6121" s="1" t="str">
        <f t="shared" si="394"/>
        <v>September</v>
      </c>
      <c r="G6121" s="1" t="str">
        <f t="shared" si="395"/>
        <v>2012</v>
      </c>
      <c r="H6121" s="2">
        <f t="shared" si="396"/>
        <v>3</v>
      </c>
      <c r="I6121" s="2" t="b">
        <f t="shared" si="397"/>
        <v>0</v>
      </c>
      <c r="J6121" t="s">
        <v>52</v>
      </c>
      <c r="K6121">
        <v>15</v>
      </c>
      <c r="L6121">
        <v>106.1</v>
      </c>
      <c r="M6121">
        <v>0.09</v>
      </c>
      <c r="N6121" t="s">
        <v>39</v>
      </c>
      <c r="O6121">
        <v>-65.67</v>
      </c>
      <c r="P6121">
        <v>6.48</v>
      </c>
      <c r="Q6121">
        <v>8.19</v>
      </c>
      <c r="R6121" t="s">
        <v>678</v>
      </c>
      <c r="S6121" t="s">
        <v>140</v>
      </c>
      <c r="T6121" t="s">
        <v>21</v>
      </c>
      <c r="U6121" t="s">
        <v>22</v>
      </c>
      <c r="V6121" t="s">
        <v>43</v>
      </c>
      <c r="W6121">
        <v>0.37</v>
      </c>
    </row>
    <row r="6122" spans="1:23" x14ac:dyDescent="0.3">
      <c r="A6122" t="s">
        <v>1661</v>
      </c>
      <c r="B6122" t="s">
        <v>1164</v>
      </c>
      <c r="D6122" s="1">
        <v>39934</v>
      </c>
      <c r="E6122" s="1">
        <v>39935</v>
      </c>
      <c r="F6122" s="1" t="str">
        <f t="shared" si="394"/>
        <v>May</v>
      </c>
      <c r="G6122" s="1" t="str">
        <f t="shared" si="395"/>
        <v>2009</v>
      </c>
      <c r="H6122" s="2">
        <f t="shared" si="396"/>
        <v>1</v>
      </c>
      <c r="I6122" s="2" t="b">
        <f t="shared" si="397"/>
        <v>0</v>
      </c>
      <c r="J6122" t="s">
        <v>52</v>
      </c>
      <c r="K6122">
        <v>28</v>
      </c>
      <c r="L6122">
        <v>149</v>
      </c>
      <c r="M6122">
        <v>0.06</v>
      </c>
      <c r="N6122" t="s">
        <v>18</v>
      </c>
      <c r="O6122">
        <v>-119.48</v>
      </c>
      <c r="P6122">
        <v>4.9800000000000004</v>
      </c>
      <c r="Q6122">
        <v>7.44</v>
      </c>
      <c r="R6122" t="s">
        <v>678</v>
      </c>
      <c r="S6122" t="s">
        <v>140</v>
      </c>
      <c r="T6122" t="s">
        <v>42</v>
      </c>
      <c r="U6122" t="s">
        <v>22</v>
      </c>
      <c r="V6122" t="s">
        <v>43</v>
      </c>
      <c r="W6122">
        <v>0.36</v>
      </c>
    </row>
    <row r="6123" spans="1:23" x14ac:dyDescent="0.3">
      <c r="A6123" t="s">
        <v>1661</v>
      </c>
      <c r="B6123" t="s">
        <v>1164</v>
      </c>
      <c r="D6123" s="1">
        <v>39934</v>
      </c>
      <c r="E6123" s="1">
        <v>39936</v>
      </c>
      <c r="F6123" s="1" t="str">
        <f t="shared" si="394"/>
        <v>May</v>
      </c>
      <c r="G6123" s="1" t="str">
        <f t="shared" si="395"/>
        <v>2009</v>
      </c>
      <c r="H6123" s="2">
        <f t="shared" si="396"/>
        <v>2</v>
      </c>
      <c r="I6123" s="2" t="b">
        <f t="shared" si="397"/>
        <v>0</v>
      </c>
      <c r="J6123" t="s">
        <v>52</v>
      </c>
      <c r="K6123">
        <v>49</v>
      </c>
      <c r="L6123">
        <v>334.29</v>
      </c>
      <c r="M6123">
        <v>0.01</v>
      </c>
      <c r="N6123" t="s">
        <v>18</v>
      </c>
      <c r="O6123">
        <v>-157.28</v>
      </c>
      <c r="P6123">
        <v>6.48</v>
      </c>
      <c r="Q6123">
        <v>7.37</v>
      </c>
      <c r="R6123" t="s">
        <v>678</v>
      </c>
      <c r="S6123" t="s">
        <v>140</v>
      </c>
      <c r="T6123" t="s">
        <v>42</v>
      </c>
      <c r="U6123" t="s">
        <v>22</v>
      </c>
      <c r="V6123" t="s">
        <v>43</v>
      </c>
      <c r="W6123">
        <v>0.37</v>
      </c>
    </row>
    <row r="6124" spans="1:23" x14ac:dyDescent="0.3">
      <c r="A6124" t="s">
        <v>1055</v>
      </c>
      <c r="B6124" t="s">
        <v>1276</v>
      </c>
      <c r="D6124" s="1">
        <v>40220</v>
      </c>
      <c r="E6124" s="1">
        <v>40221</v>
      </c>
      <c r="F6124" s="1" t="str">
        <f t="shared" si="394"/>
        <v>February</v>
      </c>
      <c r="G6124" s="1" t="str">
        <f t="shared" si="395"/>
        <v>2010</v>
      </c>
      <c r="H6124" s="2">
        <f t="shared" si="396"/>
        <v>1</v>
      </c>
      <c r="I6124" s="2" t="b">
        <f t="shared" si="397"/>
        <v>0</v>
      </c>
      <c r="J6124" t="s">
        <v>52</v>
      </c>
      <c r="K6124">
        <v>17</v>
      </c>
      <c r="L6124">
        <v>454.09</v>
      </c>
      <c r="M6124">
        <v>0.1</v>
      </c>
      <c r="N6124" t="s">
        <v>18</v>
      </c>
      <c r="O6124">
        <v>29.7</v>
      </c>
      <c r="P6124">
        <v>28.15</v>
      </c>
      <c r="Q6124">
        <v>6.17</v>
      </c>
      <c r="R6124" t="s">
        <v>678</v>
      </c>
      <c r="S6124" t="s">
        <v>140</v>
      </c>
      <c r="T6124" t="s">
        <v>21</v>
      </c>
      <c r="U6124" t="s">
        <v>22</v>
      </c>
      <c r="V6124" t="s">
        <v>60</v>
      </c>
      <c r="W6124">
        <v>0.55000000000000004</v>
      </c>
    </row>
    <row r="6125" spans="1:23" x14ac:dyDescent="0.3">
      <c r="A6125" t="s">
        <v>1119</v>
      </c>
      <c r="B6125" t="s">
        <v>1049</v>
      </c>
      <c r="D6125" s="1">
        <v>40113</v>
      </c>
      <c r="E6125" s="1">
        <v>40114</v>
      </c>
      <c r="F6125" s="1" t="str">
        <f t="shared" si="394"/>
        <v>October</v>
      </c>
      <c r="G6125" s="1" t="str">
        <f t="shared" si="395"/>
        <v>2009</v>
      </c>
      <c r="H6125" s="2">
        <f t="shared" si="396"/>
        <v>1</v>
      </c>
      <c r="I6125" s="2" t="b">
        <f t="shared" si="397"/>
        <v>0</v>
      </c>
      <c r="J6125" t="s">
        <v>34</v>
      </c>
      <c r="K6125">
        <v>39</v>
      </c>
      <c r="L6125">
        <v>124.01</v>
      </c>
      <c r="M6125">
        <v>0.08</v>
      </c>
      <c r="N6125" t="s">
        <v>18</v>
      </c>
      <c r="O6125">
        <v>-109.02</v>
      </c>
      <c r="P6125">
        <v>3.28</v>
      </c>
      <c r="Q6125">
        <v>3.97</v>
      </c>
      <c r="R6125" t="s">
        <v>678</v>
      </c>
      <c r="S6125" t="s">
        <v>140</v>
      </c>
      <c r="T6125" t="s">
        <v>21</v>
      </c>
      <c r="U6125" t="s">
        <v>22</v>
      </c>
      <c r="V6125" t="s">
        <v>60</v>
      </c>
      <c r="W6125">
        <v>0.56000000000000005</v>
      </c>
    </row>
    <row r="6126" spans="1:23" x14ac:dyDescent="0.3">
      <c r="A6126" t="s">
        <v>1119</v>
      </c>
      <c r="B6126" t="s">
        <v>1049</v>
      </c>
      <c r="D6126" s="1">
        <v>40113</v>
      </c>
      <c r="E6126" s="1">
        <v>40115</v>
      </c>
      <c r="F6126" s="1" t="str">
        <f t="shared" si="394"/>
        <v>October</v>
      </c>
      <c r="G6126" s="1" t="str">
        <f t="shared" si="395"/>
        <v>2009</v>
      </c>
      <c r="H6126" s="2">
        <f t="shared" si="396"/>
        <v>2</v>
      </c>
      <c r="I6126" s="2" t="b">
        <f t="shared" si="397"/>
        <v>0</v>
      </c>
      <c r="J6126" t="s">
        <v>34</v>
      </c>
      <c r="K6126">
        <v>49</v>
      </c>
      <c r="L6126">
        <v>1836.84</v>
      </c>
      <c r="M6126">
        <v>0.09</v>
      </c>
      <c r="N6126" t="s">
        <v>39</v>
      </c>
      <c r="O6126">
        <v>129.94999999999999</v>
      </c>
      <c r="P6126">
        <v>40.97</v>
      </c>
      <c r="Q6126">
        <v>8.99</v>
      </c>
      <c r="R6126" t="s">
        <v>678</v>
      </c>
      <c r="S6126" t="s">
        <v>140</v>
      </c>
      <c r="T6126" t="s">
        <v>21</v>
      </c>
      <c r="U6126" t="s">
        <v>22</v>
      </c>
      <c r="V6126" t="s">
        <v>60</v>
      </c>
      <c r="W6126">
        <v>0.59</v>
      </c>
    </row>
    <row r="6127" spans="1:23" x14ac:dyDescent="0.3">
      <c r="A6127" t="s">
        <v>949</v>
      </c>
      <c r="B6127" t="s">
        <v>1372</v>
      </c>
      <c r="D6127" s="1">
        <v>40825</v>
      </c>
      <c r="E6127" s="1">
        <v>40826</v>
      </c>
      <c r="F6127" s="1" t="str">
        <f t="shared" si="394"/>
        <v>October</v>
      </c>
      <c r="G6127" s="1" t="str">
        <f t="shared" si="395"/>
        <v>2011</v>
      </c>
      <c r="H6127" s="2">
        <f t="shared" si="396"/>
        <v>1</v>
      </c>
      <c r="I6127" s="2" t="b">
        <f t="shared" si="397"/>
        <v>0</v>
      </c>
      <c r="J6127" t="s">
        <v>52</v>
      </c>
      <c r="K6127">
        <v>40</v>
      </c>
      <c r="L6127">
        <v>272.01</v>
      </c>
      <c r="M6127">
        <v>0.01</v>
      </c>
      <c r="N6127" t="s">
        <v>18</v>
      </c>
      <c r="O6127">
        <v>-42.45</v>
      </c>
      <c r="P6127">
        <v>6.48</v>
      </c>
      <c r="Q6127">
        <v>5.14</v>
      </c>
      <c r="R6127" t="s">
        <v>678</v>
      </c>
      <c r="S6127" t="s">
        <v>140</v>
      </c>
      <c r="T6127" t="s">
        <v>21</v>
      </c>
      <c r="U6127" t="s">
        <v>22</v>
      </c>
      <c r="V6127" t="s">
        <v>43</v>
      </c>
      <c r="W6127">
        <v>0.37</v>
      </c>
    </row>
    <row r="6128" spans="1:23" x14ac:dyDescent="0.3">
      <c r="A6128" t="s">
        <v>949</v>
      </c>
      <c r="B6128" t="s">
        <v>1372</v>
      </c>
      <c r="D6128" s="1">
        <v>40825</v>
      </c>
      <c r="E6128" s="1">
        <v>40827</v>
      </c>
      <c r="F6128" s="1" t="str">
        <f t="shared" si="394"/>
        <v>October</v>
      </c>
      <c r="G6128" s="1" t="str">
        <f t="shared" si="395"/>
        <v>2011</v>
      </c>
      <c r="H6128" s="2">
        <f t="shared" si="396"/>
        <v>2</v>
      </c>
      <c r="I6128" s="2" t="b">
        <f t="shared" si="397"/>
        <v>0</v>
      </c>
      <c r="J6128" t="s">
        <v>52</v>
      </c>
      <c r="K6128">
        <v>16</v>
      </c>
      <c r="L6128">
        <v>171.5</v>
      </c>
      <c r="M6128">
        <v>0.02</v>
      </c>
      <c r="N6128" t="s">
        <v>18</v>
      </c>
      <c r="O6128">
        <v>-20.41</v>
      </c>
      <c r="P6128">
        <v>10.23</v>
      </c>
      <c r="Q6128">
        <v>4.68</v>
      </c>
      <c r="R6128" t="s">
        <v>678</v>
      </c>
      <c r="S6128" t="s">
        <v>140</v>
      </c>
      <c r="T6128" t="s">
        <v>21</v>
      </c>
      <c r="U6128" t="s">
        <v>22</v>
      </c>
      <c r="V6128" t="s">
        <v>82</v>
      </c>
      <c r="W6128">
        <v>0.59</v>
      </c>
    </row>
    <row r="6129" spans="1:23" x14ac:dyDescent="0.3">
      <c r="A6129" t="s">
        <v>1340</v>
      </c>
      <c r="B6129" t="s">
        <v>1341</v>
      </c>
      <c r="D6129" s="1">
        <v>40757</v>
      </c>
      <c r="E6129" s="1">
        <v>40759</v>
      </c>
      <c r="F6129" s="1" t="str">
        <f t="shared" si="394"/>
        <v>August</v>
      </c>
      <c r="G6129" s="1" t="str">
        <f t="shared" si="395"/>
        <v>2011</v>
      </c>
      <c r="H6129" s="2">
        <f t="shared" si="396"/>
        <v>2</v>
      </c>
      <c r="I6129" s="2" t="b">
        <f t="shared" si="397"/>
        <v>0</v>
      </c>
      <c r="J6129" t="s">
        <v>52</v>
      </c>
      <c r="K6129">
        <v>23</v>
      </c>
      <c r="L6129">
        <v>195.61</v>
      </c>
      <c r="M6129">
        <v>0</v>
      </c>
      <c r="N6129" t="s">
        <v>18</v>
      </c>
      <c r="O6129">
        <v>-17.02</v>
      </c>
      <c r="P6129">
        <v>7.64</v>
      </c>
      <c r="Q6129">
        <v>5.83</v>
      </c>
      <c r="R6129" t="s">
        <v>678</v>
      </c>
      <c r="S6129" t="s">
        <v>140</v>
      </c>
      <c r="T6129" t="s">
        <v>21</v>
      </c>
      <c r="U6129" t="s">
        <v>22</v>
      </c>
      <c r="V6129" t="s">
        <v>43</v>
      </c>
      <c r="W6129">
        <v>0.36</v>
      </c>
    </row>
    <row r="6130" spans="1:23" x14ac:dyDescent="0.3">
      <c r="A6130" t="s">
        <v>1007</v>
      </c>
      <c r="B6130" t="s">
        <v>1062</v>
      </c>
      <c r="D6130" s="1">
        <v>41000</v>
      </c>
      <c r="E6130" s="1">
        <v>41002</v>
      </c>
      <c r="F6130" s="1" t="str">
        <f t="shared" si="394"/>
        <v>April</v>
      </c>
      <c r="G6130" s="1" t="str">
        <f t="shared" si="395"/>
        <v>2012</v>
      </c>
      <c r="H6130" s="2">
        <f t="shared" si="396"/>
        <v>2</v>
      </c>
      <c r="I6130" s="2" t="b">
        <f t="shared" si="397"/>
        <v>0</v>
      </c>
      <c r="J6130" t="s">
        <v>34</v>
      </c>
      <c r="K6130">
        <v>34</v>
      </c>
      <c r="L6130">
        <v>197.45</v>
      </c>
      <c r="M6130">
        <v>0.06</v>
      </c>
      <c r="N6130" t="s">
        <v>18</v>
      </c>
      <c r="O6130">
        <v>65.44</v>
      </c>
      <c r="P6130">
        <v>5.68</v>
      </c>
      <c r="Q6130">
        <v>1.39</v>
      </c>
      <c r="R6130" t="s">
        <v>678</v>
      </c>
      <c r="S6130" t="s">
        <v>140</v>
      </c>
      <c r="T6130" t="s">
        <v>31</v>
      </c>
      <c r="U6130" t="s">
        <v>22</v>
      </c>
      <c r="V6130" t="s">
        <v>51</v>
      </c>
      <c r="W6130">
        <v>0.38</v>
      </c>
    </row>
    <row r="6131" spans="1:23" x14ac:dyDescent="0.3">
      <c r="A6131" t="s">
        <v>1007</v>
      </c>
      <c r="B6131" t="s">
        <v>1062</v>
      </c>
      <c r="D6131" s="1">
        <v>41000</v>
      </c>
      <c r="E6131" s="1">
        <v>41002</v>
      </c>
      <c r="F6131" s="1" t="str">
        <f t="shared" si="394"/>
        <v>April</v>
      </c>
      <c r="G6131" s="1" t="str">
        <f t="shared" si="395"/>
        <v>2012</v>
      </c>
      <c r="H6131" s="2">
        <f t="shared" si="396"/>
        <v>2</v>
      </c>
      <c r="I6131" s="2" t="b">
        <f t="shared" si="397"/>
        <v>0</v>
      </c>
      <c r="J6131" t="s">
        <v>34</v>
      </c>
      <c r="K6131">
        <v>36</v>
      </c>
      <c r="L6131">
        <v>82.98</v>
      </c>
      <c r="M6131">
        <v>0.08</v>
      </c>
      <c r="N6131" t="s">
        <v>18</v>
      </c>
      <c r="O6131">
        <v>-137.87</v>
      </c>
      <c r="P6131">
        <v>2.2799999999999998</v>
      </c>
      <c r="Q6131">
        <v>5.2</v>
      </c>
      <c r="R6131" t="s">
        <v>678</v>
      </c>
      <c r="S6131" t="s">
        <v>140</v>
      </c>
      <c r="T6131" t="s">
        <v>31</v>
      </c>
      <c r="U6131" t="s">
        <v>22</v>
      </c>
      <c r="V6131" t="s">
        <v>60</v>
      </c>
      <c r="W6131">
        <v>0.41</v>
      </c>
    </row>
    <row r="6132" spans="1:23" x14ac:dyDescent="0.3">
      <c r="A6132" t="s">
        <v>1013</v>
      </c>
      <c r="B6132" t="s">
        <v>1697</v>
      </c>
      <c r="D6132" s="1">
        <v>40950</v>
      </c>
      <c r="E6132" s="1">
        <v>40951</v>
      </c>
      <c r="F6132" s="1" t="str">
        <f t="shared" si="394"/>
        <v>February</v>
      </c>
      <c r="G6132" s="1" t="str">
        <f t="shared" si="395"/>
        <v>2012</v>
      </c>
      <c r="H6132" s="2">
        <f t="shared" si="396"/>
        <v>1</v>
      </c>
      <c r="I6132" s="2" t="b">
        <f t="shared" si="397"/>
        <v>0</v>
      </c>
      <c r="J6132" t="s">
        <v>44</v>
      </c>
      <c r="K6132">
        <v>44</v>
      </c>
      <c r="L6132">
        <v>2507.79</v>
      </c>
      <c r="M6132">
        <v>0.08</v>
      </c>
      <c r="N6132" t="s">
        <v>25</v>
      </c>
      <c r="O6132">
        <v>-779.81</v>
      </c>
      <c r="P6132">
        <v>58.14</v>
      </c>
      <c r="Q6132">
        <v>36.61</v>
      </c>
      <c r="R6132" t="s">
        <v>678</v>
      </c>
      <c r="S6132" t="s">
        <v>140</v>
      </c>
      <c r="T6132" t="s">
        <v>21</v>
      </c>
      <c r="U6132" t="s">
        <v>36</v>
      </c>
      <c r="V6132" t="s">
        <v>54</v>
      </c>
      <c r="W6132">
        <v>0.61</v>
      </c>
    </row>
    <row r="6133" spans="1:23" x14ac:dyDescent="0.3">
      <c r="A6133" t="s">
        <v>1013</v>
      </c>
      <c r="B6133" t="s">
        <v>1697</v>
      </c>
      <c r="D6133" s="1">
        <v>40950</v>
      </c>
      <c r="E6133" s="1">
        <v>40951</v>
      </c>
      <c r="F6133" s="1" t="str">
        <f t="shared" si="394"/>
        <v>February</v>
      </c>
      <c r="G6133" s="1" t="str">
        <f t="shared" si="395"/>
        <v>2012</v>
      </c>
      <c r="H6133" s="2">
        <f t="shared" si="396"/>
        <v>1</v>
      </c>
      <c r="I6133" s="2" t="b">
        <f t="shared" si="397"/>
        <v>0</v>
      </c>
      <c r="J6133" t="s">
        <v>44</v>
      </c>
      <c r="K6133">
        <v>30</v>
      </c>
      <c r="L6133">
        <v>1052.68</v>
      </c>
      <c r="M6133">
        <v>0.02</v>
      </c>
      <c r="N6133" t="s">
        <v>18</v>
      </c>
      <c r="O6133">
        <v>-19.27</v>
      </c>
      <c r="P6133">
        <v>32.979999999999997</v>
      </c>
      <c r="Q6133">
        <v>5.5</v>
      </c>
      <c r="R6133" t="s">
        <v>678</v>
      </c>
      <c r="S6133" t="s">
        <v>140</v>
      </c>
      <c r="T6133" t="s">
        <v>21</v>
      </c>
      <c r="U6133" t="s">
        <v>32</v>
      </c>
      <c r="V6133" t="s">
        <v>48</v>
      </c>
      <c r="W6133">
        <v>0.75</v>
      </c>
    </row>
    <row r="6134" spans="1:23" x14ac:dyDescent="0.3">
      <c r="A6134" t="s">
        <v>1013</v>
      </c>
      <c r="B6134" t="s">
        <v>1697</v>
      </c>
      <c r="D6134" s="1">
        <v>40950</v>
      </c>
      <c r="E6134" s="1">
        <v>40952</v>
      </c>
      <c r="F6134" s="1" t="str">
        <f t="shared" si="394"/>
        <v>February</v>
      </c>
      <c r="G6134" s="1" t="str">
        <f t="shared" si="395"/>
        <v>2012</v>
      </c>
      <c r="H6134" s="2">
        <f t="shared" si="396"/>
        <v>2</v>
      </c>
      <c r="I6134" s="2" t="b">
        <f t="shared" si="397"/>
        <v>0</v>
      </c>
      <c r="J6134" t="s">
        <v>44</v>
      </c>
      <c r="K6134">
        <v>30</v>
      </c>
      <c r="L6134">
        <v>2536.31</v>
      </c>
      <c r="M6134">
        <v>0.01</v>
      </c>
      <c r="N6134" t="s">
        <v>18</v>
      </c>
      <c r="O6134">
        <v>-643.46</v>
      </c>
      <c r="P6134">
        <v>80.98</v>
      </c>
      <c r="Q6134">
        <v>35</v>
      </c>
      <c r="R6134" t="s">
        <v>678</v>
      </c>
      <c r="S6134" t="s">
        <v>140</v>
      </c>
      <c r="T6134" t="s">
        <v>21</v>
      </c>
      <c r="U6134" t="s">
        <v>22</v>
      </c>
      <c r="V6134" t="s">
        <v>23</v>
      </c>
      <c r="W6134">
        <v>0.81</v>
      </c>
    </row>
    <row r="6135" spans="1:23" x14ac:dyDescent="0.3">
      <c r="A6135" t="s">
        <v>1320</v>
      </c>
      <c r="B6135" t="s">
        <v>1702</v>
      </c>
      <c r="D6135" s="1">
        <v>40447</v>
      </c>
      <c r="E6135" s="1">
        <v>40448</v>
      </c>
      <c r="F6135" s="1" t="str">
        <f t="shared" si="394"/>
        <v>September</v>
      </c>
      <c r="G6135" s="1" t="str">
        <f t="shared" si="395"/>
        <v>2010</v>
      </c>
      <c r="H6135" s="2">
        <f t="shared" si="396"/>
        <v>1</v>
      </c>
      <c r="I6135" s="2" t="b">
        <f t="shared" si="397"/>
        <v>0</v>
      </c>
      <c r="J6135" t="s">
        <v>44</v>
      </c>
      <c r="K6135">
        <v>37</v>
      </c>
      <c r="L6135">
        <v>101.2</v>
      </c>
      <c r="M6135">
        <v>0.1</v>
      </c>
      <c r="N6135" t="s">
        <v>18</v>
      </c>
      <c r="O6135">
        <v>38.58</v>
      </c>
      <c r="P6135">
        <v>2.88</v>
      </c>
      <c r="Q6135">
        <v>0.5</v>
      </c>
      <c r="R6135" t="s">
        <v>678</v>
      </c>
      <c r="S6135" t="s">
        <v>140</v>
      </c>
      <c r="T6135" t="s">
        <v>27</v>
      </c>
      <c r="U6135" t="s">
        <v>22</v>
      </c>
      <c r="V6135" t="s">
        <v>57</v>
      </c>
      <c r="W6135">
        <v>0.36</v>
      </c>
    </row>
    <row r="6136" spans="1:23" x14ac:dyDescent="0.3">
      <c r="A6136" t="s">
        <v>1340</v>
      </c>
      <c r="B6136" t="s">
        <v>1341</v>
      </c>
      <c r="D6136" s="1">
        <v>40533</v>
      </c>
      <c r="E6136" s="1">
        <v>40542</v>
      </c>
      <c r="F6136" s="1" t="str">
        <f t="shared" si="394"/>
        <v>December</v>
      </c>
      <c r="G6136" s="1" t="str">
        <f t="shared" si="395"/>
        <v>2010</v>
      </c>
      <c r="H6136" s="2">
        <f t="shared" si="396"/>
        <v>9</v>
      </c>
      <c r="I6136" s="2" t="b">
        <f t="shared" si="397"/>
        <v>0</v>
      </c>
      <c r="J6136" t="s">
        <v>17</v>
      </c>
      <c r="K6136">
        <v>34</v>
      </c>
      <c r="L6136">
        <v>1950.0360000000001</v>
      </c>
      <c r="M6136">
        <v>0.03</v>
      </c>
      <c r="N6136" t="s">
        <v>18</v>
      </c>
      <c r="O6136">
        <v>361.89</v>
      </c>
      <c r="P6136">
        <v>65.989999999999995</v>
      </c>
      <c r="Q6136">
        <v>8.99</v>
      </c>
      <c r="R6136" t="s">
        <v>678</v>
      </c>
      <c r="S6136" t="s">
        <v>140</v>
      </c>
      <c r="T6136" t="s">
        <v>21</v>
      </c>
      <c r="U6136" t="s">
        <v>32</v>
      </c>
      <c r="V6136" t="s">
        <v>33</v>
      </c>
      <c r="W6136">
        <v>0.56000000000000005</v>
      </c>
    </row>
    <row r="6137" spans="1:23" x14ac:dyDescent="0.3">
      <c r="A6137" t="s">
        <v>1340</v>
      </c>
      <c r="B6137" t="s">
        <v>1341</v>
      </c>
      <c r="D6137" s="1">
        <v>40006</v>
      </c>
      <c r="E6137" s="1">
        <v>40011</v>
      </c>
      <c r="F6137" s="1" t="str">
        <f t="shared" si="394"/>
        <v>July</v>
      </c>
      <c r="G6137" s="1" t="str">
        <f t="shared" si="395"/>
        <v>2009</v>
      </c>
      <c r="H6137" s="2">
        <f t="shared" si="396"/>
        <v>5</v>
      </c>
      <c r="I6137" s="2" t="b">
        <f t="shared" si="397"/>
        <v>0</v>
      </c>
      <c r="J6137" t="s">
        <v>17</v>
      </c>
      <c r="K6137">
        <v>43</v>
      </c>
      <c r="L6137">
        <v>265.38</v>
      </c>
      <c r="M6137">
        <v>0.04</v>
      </c>
      <c r="N6137" t="s">
        <v>18</v>
      </c>
      <c r="O6137">
        <v>-107.59</v>
      </c>
      <c r="P6137">
        <v>6.24</v>
      </c>
      <c r="Q6137">
        <v>5.22</v>
      </c>
      <c r="R6137" t="s">
        <v>678</v>
      </c>
      <c r="S6137" t="s">
        <v>140</v>
      </c>
      <c r="T6137" t="s">
        <v>21</v>
      </c>
      <c r="U6137" t="s">
        <v>36</v>
      </c>
      <c r="V6137" t="s">
        <v>37</v>
      </c>
      <c r="W6137">
        <v>0.6</v>
      </c>
    </row>
    <row r="6138" spans="1:23" x14ac:dyDescent="0.3">
      <c r="A6138" t="s">
        <v>1340</v>
      </c>
      <c r="B6138" t="s">
        <v>1341</v>
      </c>
      <c r="D6138" s="1">
        <v>40006</v>
      </c>
      <c r="E6138" s="1">
        <v>40008</v>
      </c>
      <c r="F6138" s="1" t="str">
        <f t="shared" si="394"/>
        <v>July</v>
      </c>
      <c r="G6138" s="1" t="str">
        <f t="shared" si="395"/>
        <v>2009</v>
      </c>
      <c r="H6138" s="2">
        <f t="shared" si="396"/>
        <v>2</v>
      </c>
      <c r="I6138" s="2" t="b">
        <f t="shared" si="397"/>
        <v>0</v>
      </c>
      <c r="J6138" t="s">
        <v>17</v>
      </c>
      <c r="K6138">
        <v>5</v>
      </c>
      <c r="L6138">
        <v>33.409999999999997</v>
      </c>
      <c r="M6138">
        <v>0.09</v>
      </c>
      <c r="N6138" t="s">
        <v>18</v>
      </c>
      <c r="O6138">
        <v>-3.48</v>
      </c>
      <c r="P6138">
        <v>6.68</v>
      </c>
      <c r="Q6138">
        <v>1.5</v>
      </c>
      <c r="R6138" t="s">
        <v>678</v>
      </c>
      <c r="S6138" t="s">
        <v>140</v>
      </c>
      <c r="T6138" t="s">
        <v>21</v>
      </c>
      <c r="U6138" t="s">
        <v>22</v>
      </c>
      <c r="V6138" t="s">
        <v>60</v>
      </c>
      <c r="W6138">
        <v>0.48</v>
      </c>
    </row>
    <row r="6139" spans="1:23" x14ac:dyDescent="0.3">
      <c r="A6139" t="s">
        <v>1340</v>
      </c>
      <c r="B6139" t="s">
        <v>1341</v>
      </c>
      <c r="D6139" s="1">
        <v>40006</v>
      </c>
      <c r="E6139" s="1">
        <v>40013</v>
      </c>
      <c r="F6139" s="1" t="str">
        <f t="shared" si="394"/>
        <v>July</v>
      </c>
      <c r="G6139" s="1" t="str">
        <f t="shared" si="395"/>
        <v>2009</v>
      </c>
      <c r="H6139" s="2">
        <f t="shared" si="396"/>
        <v>7</v>
      </c>
      <c r="I6139" s="2" t="b">
        <f t="shared" si="397"/>
        <v>0</v>
      </c>
      <c r="J6139" t="s">
        <v>17</v>
      </c>
      <c r="K6139">
        <v>28</v>
      </c>
      <c r="L6139">
        <v>7157.16</v>
      </c>
      <c r="M6139">
        <v>0.09</v>
      </c>
      <c r="N6139" t="s">
        <v>25</v>
      </c>
      <c r="O6139">
        <v>1150.33</v>
      </c>
      <c r="P6139">
        <v>260.98</v>
      </c>
      <c r="Q6139">
        <v>41.91</v>
      </c>
      <c r="R6139" t="s">
        <v>678</v>
      </c>
      <c r="S6139" t="s">
        <v>140</v>
      </c>
      <c r="T6139" t="s">
        <v>21</v>
      </c>
      <c r="U6139" t="s">
        <v>36</v>
      </c>
      <c r="V6139" t="s">
        <v>54</v>
      </c>
      <c r="W6139">
        <v>0.59</v>
      </c>
    </row>
    <row r="6140" spans="1:23" x14ac:dyDescent="0.3">
      <c r="A6140" t="s">
        <v>1661</v>
      </c>
      <c r="B6140" t="s">
        <v>1164</v>
      </c>
      <c r="D6140" s="1">
        <v>40729</v>
      </c>
      <c r="E6140" s="1">
        <v>40730</v>
      </c>
      <c r="F6140" s="1" t="str">
        <f t="shared" si="394"/>
        <v>July</v>
      </c>
      <c r="G6140" s="1" t="str">
        <f t="shared" si="395"/>
        <v>2011</v>
      </c>
      <c r="H6140" s="2">
        <f t="shared" si="396"/>
        <v>1</v>
      </c>
      <c r="I6140" s="2" t="b">
        <f t="shared" si="397"/>
        <v>0</v>
      </c>
      <c r="J6140" t="s">
        <v>24</v>
      </c>
      <c r="K6140">
        <v>44</v>
      </c>
      <c r="L6140">
        <v>286.06</v>
      </c>
      <c r="M6140">
        <v>0.1</v>
      </c>
      <c r="N6140" t="s">
        <v>18</v>
      </c>
      <c r="O6140">
        <v>-85.09</v>
      </c>
      <c r="P6140">
        <v>6.68</v>
      </c>
      <c r="Q6140">
        <v>5.66</v>
      </c>
      <c r="R6140" t="s">
        <v>678</v>
      </c>
      <c r="S6140" t="s">
        <v>140</v>
      </c>
      <c r="T6140" t="s">
        <v>42</v>
      </c>
      <c r="U6140" t="s">
        <v>22</v>
      </c>
      <c r="V6140" t="s">
        <v>43</v>
      </c>
      <c r="W6140">
        <v>0.37</v>
      </c>
    </row>
    <row r="6141" spans="1:23" x14ac:dyDescent="0.3">
      <c r="A6141" t="s">
        <v>1661</v>
      </c>
      <c r="B6141" t="s">
        <v>1164</v>
      </c>
      <c r="D6141" s="1">
        <v>40729</v>
      </c>
      <c r="E6141" s="1">
        <v>40731</v>
      </c>
      <c r="F6141" s="1" t="str">
        <f t="shared" si="394"/>
        <v>July</v>
      </c>
      <c r="G6141" s="1" t="str">
        <f t="shared" si="395"/>
        <v>2011</v>
      </c>
      <c r="H6141" s="2">
        <f t="shared" si="396"/>
        <v>2</v>
      </c>
      <c r="I6141" s="2" t="b">
        <f t="shared" si="397"/>
        <v>0</v>
      </c>
      <c r="J6141" t="s">
        <v>24</v>
      </c>
      <c r="K6141">
        <v>41</v>
      </c>
      <c r="L6141">
        <v>248.1</v>
      </c>
      <c r="M6141">
        <v>0.04</v>
      </c>
      <c r="N6141" t="s">
        <v>18</v>
      </c>
      <c r="O6141">
        <v>49.67</v>
      </c>
      <c r="P6141">
        <v>5.98</v>
      </c>
      <c r="Q6141">
        <v>0.96</v>
      </c>
      <c r="R6141" t="s">
        <v>678</v>
      </c>
      <c r="S6141" t="s">
        <v>140</v>
      </c>
      <c r="T6141" t="s">
        <v>42</v>
      </c>
      <c r="U6141" t="s">
        <v>22</v>
      </c>
      <c r="V6141" t="s">
        <v>60</v>
      </c>
      <c r="W6141">
        <v>0.6</v>
      </c>
    </row>
    <row r="6142" spans="1:23" x14ac:dyDescent="0.3">
      <c r="A6142" t="s">
        <v>1344</v>
      </c>
      <c r="B6142" t="s">
        <v>1703</v>
      </c>
      <c r="D6142" s="1">
        <v>39923</v>
      </c>
      <c r="E6142" s="1">
        <v>39925</v>
      </c>
      <c r="F6142" s="1" t="str">
        <f t="shared" si="394"/>
        <v>April</v>
      </c>
      <c r="G6142" s="1" t="str">
        <f t="shared" si="395"/>
        <v>2009</v>
      </c>
      <c r="H6142" s="2">
        <f t="shared" si="396"/>
        <v>2</v>
      </c>
      <c r="I6142" s="2" t="b">
        <f t="shared" si="397"/>
        <v>0</v>
      </c>
      <c r="J6142" t="s">
        <v>24</v>
      </c>
      <c r="K6142">
        <v>20</v>
      </c>
      <c r="L6142">
        <v>112.42</v>
      </c>
      <c r="M6142">
        <v>0.09</v>
      </c>
      <c r="N6142" t="s">
        <v>18</v>
      </c>
      <c r="O6142">
        <v>7.4</v>
      </c>
      <c r="P6142">
        <v>5.98</v>
      </c>
      <c r="Q6142">
        <v>2.5</v>
      </c>
      <c r="R6142" t="s">
        <v>678</v>
      </c>
      <c r="S6142" t="s">
        <v>140</v>
      </c>
      <c r="T6142" t="s">
        <v>42</v>
      </c>
      <c r="U6142" t="s">
        <v>22</v>
      </c>
      <c r="V6142" t="s">
        <v>51</v>
      </c>
      <c r="W6142">
        <v>0.36</v>
      </c>
    </row>
    <row r="6143" spans="1:23" x14ac:dyDescent="0.3">
      <c r="A6143" t="s">
        <v>1704</v>
      </c>
      <c r="B6143" t="s">
        <v>1705</v>
      </c>
      <c r="D6143" s="1">
        <v>40822</v>
      </c>
      <c r="E6143" s="1">
        <v>40823</v>
      </c>
      <c r="F6143" s="1" t="str">
        <f t="shared" si="394"/>
        <v>October</v>
      </c>
      <c r="G6143" s="1" t="str">
        <f t="shared" si="395"/>
        <v>2011</v>
      </c>
      <c r="H6143" s="2">
        <f t="shared" si="396"/>
        <v>1</v>
      </c>
      <c r="I6143" s="2" t="b">
        <f t="shared" si="397"/>
        <v>0</v>
      </c>
      <c r="J6143" t="s">
        <v>24</v>
      </c>
      <c r="K6143">
        <v>43</v>
      </c>
      <c r="L6143">
        <v>1054.7</v>
      </c>
      <c r="M6143">
        <v>7.0000000000000007E-2</v>
      </c>
      <c r="N6143" t="s">
        <v>18</v>
      </c>
      <c r="O6143">
        <v>213.26</v>
      </c>
      <c r="P6143">
        <v>25.98</v>
      </c>
      <c r="Q6143">
        <v>5.37</v>
      </c>
      <c r="R6143" t="s">
        <v>678</v>
      </c>
      <c r="S6143" t="s">
        <v>140</v>
      </c>
      <c r="T6143" t="s">
        <v>27</v>
      </c>
      <c r="U6143" t="s">
        <v>22</v>
      </c>
      <c r="V6143" t="s">
        <v>28</v>
      </c>
      <c r="W6143">
        <v>0.5</v>
      </c>
    </row>
    <row r="6144" spans="1:23" x14ac:dyDescent="0.3">
      <c r="A6144" t="s">
        <v>1704</v>
      </c>
      <c r="B6144" t="s">
        <v>1705</v>
      </c>
      <c r="D6144" s="1">
        <v>40822</v>
      </c>
      <c r="E6144" s="1">
        <v>40824</v>
      </c>
      <c r="F6144" s="1" t="str">
        <f t="shared" si="394"/>
        <v>October</v>
      </c>
      <c r="G6144" s="1" t="str">
        <f t="shared" si="395"/>
        <v>2011</v>
      </c>
      <c r="H6144" s="2">
        <f t="shared" si="396"/>
        <v>2</v>
      </c>
      <c r="I6144" s="2" t="b">
        <f t="shared" si="397"/>
        <v>0</v>
      </c>
      <c r="J6144" t="s">
        <v>24</v>
      </c>
      <c r="K6144">
        <v>38</v>
      </c>
      <c r="L6144">
        <v>5349.21</v>
      </c>
      <c r="M6144">
        <v>0.01</v>
      </c>
      <c r="N6144" t="s">
        <v>25</v>
      </c>
      <c r="O6144">
        <v>61.9</v>
      </c>
      <c r="P6144">
        <v>135.99</v>
      </c>
      <c r="Q6144">
        <v>28.63</v>
      </c>
      <c r="R6144" t="s">
        <v>678</v>
      </c>
      <c r="S6144" t="s">
        <v>140</v>
      </c>
      <c r="T6144" t="s">
        <v>27</v>
      </c>
      <c r="U6144" t="s">
        <v>36</v>
      </c>
      <c r="V6144" t="s">
        <v>67</v>
      </c>
      <c r="W6144">
        <v>0.76</v>
      </c>
    </row>
    <row r="6145" spans="1:23" x14ac:dyDescent="0.3">
      <c r="A6145" t="s">
        <v>1704</v>
      </c>
      <c r="B6145" t="s">
        <v>1705</v>
      </c>
      <c r="D6145" s="1">
        <v>40822</v>
      </c>
      <c r="E6145" s="1">
        <v>40822</v>
      </c>
      <c r="F6145" s="1" t="str">
        <f t="shared" si="394"/>
        <v>October</v>
      </c>
      <c r="G6145" s="1" t="str">
        <f t="shared" si="395"/>
        <v>2011</v>
      </c>
      <c r="H6145" s="2">
        <f t="shared" si="396"/>
        <v>0</v>
      </c>
      <c r="I6145" s="2" t="str">
        <f t="shared" si="397"/>
        <v>FREE DELIVERY</v>
      </c>
      <c r="J6145" t="s">
        <v>24</v>
      </c>
      <c r="K6145">
        <v>39</v>
      </c>
      <c r="L6145">
        <v>4859.37</v>
      </c>
      <c r="M6145">
        <v>7.0000000000000007E-2</v>
      </c>
      <c r="N6145" t="s">
        <v>18</v>
      </c>
      <c r="O6145">
        <v>2472.3200000000002</v>
      </c>
      <c r="P6145">
        <v>150.97999999999999</v>
      </c>
      <c r="Q6145">
        <v>13.99</v>
      </c>
      <c r="R6145" t="s">
        <v>678</v>
      </c>
      <c r="S6145" t="s">
        <v>140</v>
      </c>
      <c r="T6145" t="s">
        <v>27</v>
      </c>
      <c r="U6145" t="s">
        <v>32</v>
      </c>
      <c r="V6145" t="s">
        <v>94</v>
      </c>
      <c r="W6145">
        <v>0.38</v>
      </c>
    </row>
    <row r="6146" spans="1:23" x14ac:dyDescent="0.3">
      <c r="A6146" t="s">
        <v>1119</v>
      </c>
      <c r="B6146" t="s">
        <v>1049</v>
      </c>
      <c r="D6146" s="1">
        <v>40436</v>
      </c>
      <c r="E6146" s="1">
        <v>40438</v>
      </c>
      <c r="F6146" s="1" t="str">
        <f t="shared" si="394"/>
        <v>September</v>
      </c>
      <c r="G6146" s="1" t="str">
        <f t="shared" si="395"/>
        <v>2010</v>
      </c>
      <c r="H6146" s="2">
        <f t="shared" si="396"/>
        <v>2</v>
      </c>
      <c r="I6146" s="2" t="b">
        <f t="shared" si="397"/>
        <v>0</v>
      </c>
      <c r="J6146" t="s">
        <v>17</v>
      </c>
      <c r="K6146">
        <v>39</v>
      </c>
      <c r="L6146">
        <v>116.63</v>
      </c>
      <c r="M6146">
        <v>0.03</v>
      </c>
      <c r="N6146" t="s">
        <v>18</v>
      </c>
      <c r="O6146">
        <v>6.81</v>
      </c>
      <c r="P6146">
        <v>2.94</v>
      </c>
      <c r="Q6146">
        <v>0.96</v>
      </c>
      <c r="R6146" t="s">
        <v>678</v>
      </c>
      <c r="S6146" t="s">
        <v>140</v>
      </c>
      <c r="T6146" t="s">
        <v>21</v>
      </c>
      <c r="U6146" t="s">
        <v>22</v>
      </c>
      <c r="V6146" t="s">
        <v>60</v>
      </c>
      <c r="W6146">
        <v>0.57999999999999996</v>
      </c>
    </row>
    <row r="6147" spans="1:23" x14ac:dyDescent="0.3">
      <c r="A6147" t="s">
        <v>1055</v>
      </c>
      <c r="B6147" t="s">
        <v>1276</v>
      </c>
      <c r="D6147" s="1">
        <v>41007</v>
      </c>
      <c r="E6147" s="1">
        <v>41009</v>
      </c>
      <c r="F6147" s="1" t="str">
        <f t="shared" ref="F6147:F6210" si="398">TEXT(E6147,"mmmm")</f>
        <v>April</v>
      </c>
      <c r="G6147" s="1" t="str">
        <f t="shared" ref="G6147:G6210" si="399">TEXT(E6147,"yyyy")</f>
        <v>2012</v>
      </c>
      <c r="H6147" s="2">
        <f t="shared" ref="H6147:H6210" si="400">E6147-D6147</f>
        <v>2</v>
      </c>
      <c r="I6147" s="2" t="b">
        <f t="shared" ref="I6147:I6210" si="401">IF(H6147&lt;1,IF(AND(H6147&gt;0,H6147&lt;2),"ONE DAY", "FREE DELIVERY"))</f>
        <v>0</v>
      </c>
      <c r="J6147" t="s">
        <v>24</v>
      </c>
      <c r="K6147">
        <v>32</v>
      </c>
      <c r="L6147">
        <v>1932.97</v>
      </c>
      <c r="M6147">
        <v>0.08</v>
      </c>
      <c r="N6147" t="s">
        <v>25</v>
      </c>
      <c r="O6147">
        <v>-514.94000000000005</v>
      </c>
      <c r="P6147">
        <v>60.98</v>
      </c>
      <c r="Q6147">
        <v>30</v>
      </c>
      <c r="R6147" t="s">
        <v>678</v>
      </c>
      <c r="S6147" t="s">
        <v>140</v>
      </c>
      <c r="T6147" t="s">
        <v>21</v>
      </c>
      <c r="U6147" t="s">
        <v>36</v>
      </c>
      <c r="V6147" t="s">
        <v>67</v>
      </c>
      <c r="W6147">
        <v>0.7</v>
      </c>
    </row>
    <row r="6148" spans="1:23" x14ac:dyDescent="0.3">
      <c r="A6148" t="s">
        <v>1055</v>
      </c>
      <c r="B6148" t="s">
        <v>1276</v>
      </c>
      <c r="D6148" s="1">
        <v>41007</v>
      </c>
      <c r="E6148" s="1">
        <v>41009</v>
      </c>
      <c r="F6148" s="1" t="str">
        <f t="shared" si="398"/>
        <v>April</v>
      </c>
      <c r="G6148" s="1" t="str">
        <f t="shared" si="399"/>
        <v>2012</v>
      </c>
      <c r="H6148" s="2">
        <f t="shared" si="400"/>
        <v>2</v>
      </c>
      <c r="I6148" s="2" t="b">
        <f t="shared" si="401"/>
        <v>0</v>
      </c>
      <c r="J6148" t="s">
        <v>24</v>
      </c>
      <c r="K6148">
        <v>46</v>
      </c>
      <c r="L6148">
        <v>476.49</v>
      </c>
      <c r="M6148">
        <v>0.1</v>
      </c>
      <c r="N6148" t="s">
        <v>18</v>
      </c>
      <c r="O6148">
        <v>-18.57</v>
      </c>
      <c r="P6148">
        <v>10.64</v>
      </c>
      <c r="Q6148">
        <v>5.16</v>
      </c>
      <c r="R6148" t="s">
        <v>678</v>
      </c>
      <c r="S6148" t="s">
        <v>140</v>
      </c>
      <c r="T6148" t="s">
        <v>21</v>
      </c>
      <c r="U6148" t="s">
        <v>36</v>
      </c>
      <c r="V6148" t="s">
        <v>37</v>
      </c>
      <c r="W6148">
        <v>0.56999999999999995</v>
      </c>
    </row>
    <row r="6149" spans="1:23" x14ac:dyDescent="0.3">
      <c r="A6149" t="s">
        <v>1320</v>
      </c>
      <c r="B6149" t="s">
        <v>1702</v>
      </c>
      <c r="D6149" s="1">
        <v>39824</v>
      </c>
      <c r="E6149" s="1">
        <v>39831</v>
      </c>
      <c r="F6149" s="1" t="str">
        <f t="shared" si="398"/>
        <v>January</v>
      </c>
      <c r="G6149" s="1" t="str">
        <f t="shared" si="399"/>
        <v>2009</v>
      </c>
      <c r="H6149" s="2">
        <f t="shared" si="400"/>
        <v>7</v>
      </c>
      <c r="I6149" s="2" t="b">
        <f t="shared" si="401"/>
        <v>0</v>
      </c>
      <c r="J6149" t="s">
        <v>17</v>
      </c>
      <c r="K6149">
        <v>19</v>
      </c>
      <c r="L6149">
        <v>6991.65</v>
      </c>
      <c r="M6149">
        <v>0.08</v>
      </c>
      <c r="N6149" t="s">
        <v>25</v>
      </c>
      <c r="O6149">
        <v>906.8</v>
      </c>
      <c r="P6149">
        <v>399.98</v>
      </c>
      <c r="Q6149">
        <v>12.06</v>
      </c>
      <c r="R6149" t="s">
        <v>678</v>
      </c>
      <c r="S6149" t="s">
        <v>140</v>
      </c>
      <c r="T6149" t="s">
        <v>27</v>
      </c>
      <c r="U6149" t="s">
        <v>32</v>
      </c>
      <c r="V6149" t="s">
        <v>94</v>
      </c>
      <c r="W6149">
        <v>0.56000000000000005</v>
      </c>
    </row>
    <row r="6150" spans="1:23" x14ac:dyDescent="0.3">
      <c r="A6150" t="s">
        <v>1066</v>
      </c>
      <c r="B6150" t="s">
        <v>1698</v>
      </c>
      <c r="D6150" s="1">
        <v>39829</v>
      </c>
      <c r="E6150" s="1">
        <v>39833</v>
      </c>
      <c r="F6150" s="1" t="str">
        <f t="shared" si="398"/>
        <v>January</v>
      </c>
      <c r="G6150" s="1" t="str">
        <f t="shared" si="399"/>
        <v>2009</v>
      </c>
      <c r="H6150" s="2">
        <f t="shared" si="400"/>
        <v>4</v>
      </c>
      <c r="I6150" s="2" t="b">
        <f t="shared" si="401"/>
        <v>0</v>
      </c>
      <c r="J6150" t="s">
        <v>17</v>
      </c>
      <c r="K6150">
        <v>37</v>
      </c>
      <c r="L6150">
        <v>832.14</v>
      </c>
      <c r="M6150">
        <v>0.04</v>
      </c>
      <c r="N6150" t="s">
        <v>18</v>
      </c>
      <c r="O6150">
        <v>175.07</v>
      </c>
      <c r="P6150">
        <v>22.72</v>
      </c>
      <c r="Q6150">
        <v>8.99</v>
      </c>
      <c r="R6150" t="s">
        <v>678</v>
      </c>
      <c r="S6150" t="s">
        <v>140</v>
      </c>
      <c r="T6150" t="s">
        <v>31</v>
      </c>
      <c r="U6150" t="s">
        <v>36</v>
      </c>
      <c r="V6150" t="s">
        <v>37</v>
      </c>
      <c r="W6150">
        <v>0.44</v>
      </c>
    </row>
    <row r="6151" spans="1:23" x14ac:dyDescent="0.3">
      <c r="A6151" t="s">
        <v>1340</v>
      </c>
      <c r="B6151" t="s">
        <v>1341</v>
      </c>
      <c r="D6151" s="1">
        <v>41157</v>
      </c>
      <c r="E6151" s="1">
        <v>41158</v>
      </c>
      <c r="F6151" s="1" t="str">
        <f t="shared" si="398"/>
        <v>September</v>
      </c>
      <c r="G6151" s="1" t="str">
        <f t="shared" si="399"/>
        <v>2012</v>
      </c>
      <c r="H6151" s="2">
        <f t="shared" si="400"/>
        <v>1</v>
      </c>
      <c r="I6151" s="2" t="b">
        <f t="shared" si="401"/>
        <v>0</v>
      </c>
      <c r="J6151" t="s">
        <v>44</v>
      </c>
      <c r="K6151">
        <v>4</v>
      </c>
      <c r="L6151">
        <v>55.97</v>
      </c>
      <c r="M6151">
        <v>0.09</v>
      </c>
      <c r="N6151" t="s">
        <v>18</v>
      </c>
      <c r="O6151">
        <v>-19.34</v>
      </c>
      <c r="P6151">
        <v>12.53</v>
      </c>
      <c r="Q6151">
        <v>7.17</v>
      </c>
      <c r="R6151" t="s">
        <v>678</v>
      </c>
      <c r="S6151" t="s">
        <v>140</v>
      </c>
      <c r="T6151" t="s">
        <v>21</v>
      </c>
      <c r="U6151" t="s">
        <v>22</v>
      </c>
      <c r="V6151" t="s">
        <v>29</v>
      </c>
      <c r="W6151">
        <v>0.38</v>
      </c>
    </row>
    <row r="6152" spans="1:23" x14ac:dyDescent="0.3">
      <c r="A6152" t="s">
        <v>1340</v>
      </c>
      <c r="B6152" t="s">
        <v>1341</v>
      </c>
      <c r="D6152" s="1">
        <v>41157</v>
      </c>
      <c r="E6152" s="1">
        <v>41160</v>
      </c>
      <c r="F6152" s="1" t="str">
        <f t="shared" si="398"/>
        <v>September</v>
      </c>
      <c r="G6152" s="1" t="str">
        <f t="shared" si="399"/>
        <v>2012</v>
      </c>
      <c r="H6152" s="2">
        <f t="shared" si="400"/>
        <v>3</v>
      </c>
      <c r="I6152" s="2" t="b">
        <f t="shared" si="401"/>
        <v>0</v>
      </c>
      <c r="J6152" t="s">
        <v>44</v>
      </c>
      <c r="K6152">
        <v>9</v>
      </c>
      <c r="L6152">
        <v>174.72</v>
      </c>
      <c r="M6152">
        <v>0.06</v>
      </c>
      <c r="N6152" t="s">
        <v>18</v>
      </c>
      <c r="O6152">
        <v>-63.48</v>
      </c>
      <c r="P6152">
        <v>19.98</v>
      </c>
      <c r="Q6152">
        <v>4</v>
      </c>
      <c r="R6152" t="s">
        <v>678</v>
      </c>
      <c r="S6152" t="s">
        <v>140</v>
      </c>
      <c r="T6152" t="s">
        <v>21</v>
      </c>
      <c r="U6152" t="s">
        <v>32</v>
      </c>
      <c r="V6152" t="s">
        <v>48</v>
      </c>
      <c r="W6152">
        <v>0.68</v>
      </c>
    </row>
    <row r="6153" spans="1:23" x14ac:dyDescent="0.3">
      <c r="A6153" t="s">
        <v>1340</v>
      </c>
      <c r="B6153" t="s">
        <v>1341</v>
      </c>
      <c r="D6153" s="1">
        <v>41157</v>
      </c>
      <c r="E6153" s="1">
        <v>41159</v>
      </c>
      <c r="F6153" s="1" t="str">
        <f t="shared" si="398"/>
        <v>September</v>
      </c>
      <c r="G6153" s="1" t="str">
        <f t="shared" si="399"/>
        <v>2012</v>
      </c>
      <c r="H6153" s="2">
        <f t="shared" si="400"/>
        <v>2</v>
      </c>
      <c r="I6153" s="2" t="b">
        <f t="shared" si="401"/>
        <v>0</v>
      </c>
      <c r="J6153" t="s">
        <v>44</v>
      </c>
      <c r="K6153">
        <v>48</v>
      </c>
      <c r="L6153">
        <v>2271.37</v>
      </c>
      <c r="M6153">
        <v>0.09</v>
      </c>
      <c r="N6153" t="s">
        <v>39</v>
      </c>
      <c r="O6153">
        <v>528.11</v>
      </c>
      <c r="P6153">
        <v>49.34</v>
      </c>
      <c r="Q6153">
        <v>10.25</v>
      </c>
      <c r="R6153" t="s">
        <v>678</v>
      </c>
      <c r="S6153" t="s">
        <v>140</v>
      </c>
      <c r="T6153" t="s">
        <v>21</v>
      </c>
      <c r="U6153" t="s">
        <v>36</v>
      </c>
      <c r="V6153" t="s">
        <v>37</v>
      </c>
      <c r="W6153">
        <v>0.56999999999999995</v>
      </c>
    </row>
    <row r="6154" spans="1:23" x14ac:dyDescent="0.3">
      <c r="A6154" t="s">
        <v>1344</v>
      </c>
      <c r="B6154" t="s">
        <v>1703</v>
      </c>
      <c r="D6154" s="1">
        <v>39828</v>
      </c>
      <c r="E6154" s="1">
        <v>39829</v>
      </c>
      <c r="F6154" s="1" t="str">
        <f t="shared" si="398"/>
        <v>January</v>
      </c>
      <c r="G6154" s="1" t="str">
        <f t="shared" si="399"/>
        <v>2009</v>
      </c>
      <c r="H6154" s="2">
        <f t="shared" si="400"/>
        <v>1</v>
      </c>
      <c r="I6154" s="2" t="b">
        <f t="shared" si="401"/>
        <v>0</v>
      </c>
      <c r="J6154" t="s">
        <v>52</v>
      </c>
      <c r="K6154">
        <v>9</v>
      </c>
      <c r="L6154">
        <v>24.76</v>
      </c>
      <c r="M6154">
        <v>0.09</v>
      </c>
      <c r="N6154" t="s">
        <v>18</v>
      </c>
      <c r="O6154">
        <v>-1.82</v>
      </c>
      <c r="P6154">
        <v>2.88</v>
      </c>
      <c r="Q6154">
        <v>0.7</v>
      </c>
      <c r="R6154" t="s">
        <v>678</v>
      </c>
      <c r="S6154" t="s">
        <v>140</v>
      </c>
      <c r="T6154" t="s">
        <v>27</v>
      </c>
      <c r="U6154" t="s">
        <v>22</v>
      </c>
      <c r="V6154" t="s">
        <v>60</v>
      </c>
      <c r="W6154">
        <v>0.56000000000000005</v>
      </c>
    </row>
    <row r="6155" spans="1:23" x14ac:dyDescent="0.3">
      <c r="A6155" t="s">
        <v>1119</v>
      </c>
      <c r="B6155" t="s">
        <v>1049</v>
      </c>
      <c r="D6155" s="1">
        <v>40642</v>
      </c>
      <c r="E6155" s="1">
        <v>40643</v>
      </c>
      <c r="F6155" s="1" t="str">
        <f t="shared" si="398"/>
        <v>April</v>
      </c>
      <c r="G6155" s="1" t="str">
        <f t="shared" si="399"/>
        <v>2011</v>
      </c>
      <c r="H6155" s="2">
        <f t="shared" si="400"/>
        <v>1</v>
      </c>
      <c r="I6155" s="2" t="b">
        <f t="shared" si="401"/>
        <v>0</v>
      </c>
      <c r="J6155" t="s">
        <v>44</v>
      </c>
      <c r="K6155">
        <v>3</v>
      </c>
      <c r="L6155">
        <v>30.92</v>
      </c>
      <c r="M6155">
        <v>0.02</v>
      </c>
      <c r="N6155" t="s">
        <v>39</v>
      </c>
      <c r="O6155">
        <v>28.64</v>
      </c>
      <c r="P6155">
        <v>6.98</v>
      </c>
      <c r="Q6155">
        <v>2.83</v>
      </c>
      <c r="R6155" t="s">
        <v>678</v>
      </c>
      <c r="S6155" t="s">
        <v>140</v>
      </c>
      <c r="T6155" t="s">
        <v>21</v>
      </c>
      <c r="U6155" t="s">
        <v>36</v>
      </c>
      <c r="V6155" t="s">
        <v>37</v>
      </c>
      <c r="W6155">
        <v>0.37</v>
      </c>
    </row>
    <row r="6156" spans="1:23" x14ac:dyDescent="0.3">
      <c r="A6156" t="s">
        <v>1119</v>
      </c>
      <c r="B6156" t="s">
        <v>1049</v>
      </c>
      <c r="D6156" s="1">
        <v>40642</v>
      </c>
      <c r="E6156" s="1">
        <v>40645</v>
      </c>
      <c r="F6156" s="1" t="str">
        <f t="shared" si="398"/>
        <v>April</v>
      </c>
      <c r="G6156" s="1" t="str">
        <f t="shared" si="399"/>
        <v>2011</v>
      </c>
      <c r="H6156" s="2">
        <f t="shared" si="400"/>
        <v>3</v>
      </c>
      <c r="I6156" s="2" t="b">
        <f t="shared" si="401"/>
        <v>0</v>
      </c>
      <c r="J6156" t="s">
        <v>44</v>
      </c>
      <c r="K6156">
        <v>24</v>
      </c>
      <c r="L6156">
        <v>142.80000000000001</v>
      </c>
      <c r="M6156">
        <v>0.01</v>
      </c>
      <c r="N6156" t="s">
        <v>18</v>
      </c>
      <c r="O6156">
        <v>-25</v>
      </c>
      <c r="P6156">
        <v>5.81</v>
      </c>
      <c r="Q6156">
        <v>3.37</v>
      </c>
      <c r="R6156" t="s">
        <v>678</v>
      </c>
      <c r="S6156" t="s">
        <v>140</v>
      </c>
      <c r="T6156" t="s">
        <v>21</v>
      </c>
      <c r="U6156" t="s">
        <v>22</v>
      </c>
      <c r="V6156" t="s">
        <v>46</v>
      </c>
      <c r="W6156">
        <v>0.54</v>
      </c>
    </row>
    <row r="6157" spans="1:23" x14ac:dyDescent="0.3">
      <c r="A6157" t="s">
        <v>1210</v>
      </c>
      <c r="B6157" t="s">
        <v>1699</v>
      </c>
      <c r="D6157" s="1">
        <v>41058</v>
      </c>
      <c r="E6157" s="1">
        <v>41065</v>
      </c>
      <c r="F6157" s="1" t="str">
        <f t="shared" si="398"/>
        <v>June</v>
      </c>
      <c r="G6157" s="1" t="str">
        <f t="shared" si="399"/>
        <v>2012</v>
      </c>
      <c r="H6157" s="2">
        <f t="shared" si="400"/>
        <v>7</v>
      </c>
      <c r="I6157" s="2" t="b">
        <f t="shared" si="401"/>
        <v>0</v>
      </c>
      <c r="J6157" t="s">
        <v>17</v>
      </c>
      <c r="K6157">
        <v>46</v>
      </c>
      <c r="L6157">
        <v>241.81</v>
      </c>
      <c r="M6157">
        <v>0.02</v>
      </c>
      <c r="N6157" t="s">
        <v>18</v>
      </c>
      <c r="O6157">
        <v>-94.83</v>
      </c>
      <c r="P6157">
        <v>4.91</v>
      </c>
      <c r="Q6157">
        <v>4.97</v>
      </c>
      <c r="R6157" t="s">
        <v>678</v>
      </c>
      <c r="S6157" t="s">
        <v>140</v>
      </c>
      <c r="T6157" t="s">
        <v>31</v>
      </c>
      <c r="U6157" t="s">
        <v>22</v>
      </c>
      <c r="V6157" t="s">
        <v>29</v>
      </c>
      <c r="W6157">
        <v>0.38</v>
      </c>
    </row>
    <row r="6158" spans="1:23" x14ac:dyDescent="0.3">
      <c r="A6158" t="s">
        <v>1340</v>
      </c>
      <c r="B6158" t="s">
        <v>1341</v>
      </c>
      <c r="D6158" s="1">
        <v>40377</v>
      </c>
      <c r="E6158" s="1">
        <v>40384</v>
      </c>
      <c r="F6158" s="1" t="str">
        <f t="shared" si="398"/>
        <v>July</v>
      </c>
      <c r="G6158" s="1" t="str">
        <f t="shared" si="399"/>
        <v>2010</v>
      </c>
      <c r="H6158" s="2">
        <f t="shared" si="400"/>
        <v>7</v>
      </c>
      <c r="I6158" s="2" t="b">
        <f t="shared" si="401"/>
        <v>0</v>
      </c>
      <c r="J6158" t="s">
        <v>17</v>
      </c>
      <c r="K6158">
        <v>14</v>
      </c>
      <c r="L6158">
        <v>425.67</v>
      </c>
      <c r="M6158">
        <v>0.03</v>
      </c>
      <c r="N6158" t="s">
        <v>39</v>
      </c>
      <c r="O6158">
        <v>166.57</v>
      </c>
      <c r="P6158">
        <v>28.53</v>
      </c>
      <c r="Q6158">
        <v>1.49</v>
      </c>
      <c r="R6158" t="s">
        <v>678</v>
      </c>
      <c r="S6158" t="s">
        <v>140</v>
      </c>
      <c r="T6158" t="s">
        <v>42</v>
      </c>
      <c r="U6158" t="s">
        <v>22</v>
      </c>
      <c r="V6158" t="s">
        <v>29</v>
      </c>
      <c r="W6158">
        <v>0.38</v>
      </c>
    </row>
    <row r="6159" spans="1:23" x14ac:dyDescent="0.3">
      <c r="A6159" t="s">
        <v>1340</v>
      </c>
      <c r="B6159" t="s">
        <v>1341</v>
      </c>
      <c r="D6159" s="1">
        <v>40377</v>
      </c>
      <c r="E6159" s="1">
        <v>40382</v>
      </c>
      <c r="F6159" s="1" t="str">
        <f t="shared" si="398"/>
        <v>July</v>
      </c>
      <c r="G6159" s="1" t="str">
        <f t="shared" si="399"/>
        <v>2010</v>
      </c>
      <c r="H6159" s="2">
        <f t="shared" si="400"/>
        <v>5</v>
      </c>
      <c r="I6159" s="2" t="b">
        <f t="shared" si="401"/>
        <v>0</v>
      </c>
      <c r="J6159" t="s">
        <v>17</v>
      </c>
      <c r="K6159">
        <v>9</v>
      </c>
      <c r="L6159">
        <v>173.44</v>
      </c>
      <c r="M6159">
        <v>0.02</v>
      </c>
      <c r="N6159" t="s">
        <v>18</v>
      </c>
      <c r="O6159">
        <v>-34.630000000000003</v>
      </c>
      <c r="P6159">
        <v>17.98</v>
      </c>
      <c r="Q6159">
        <v>8.51</v>
      </c>
      <c r="R6159" t="s">
        <v>678</v>
      </c>
      <c r="S6159" t="s">
        <v>140</v>
      </c>
      <c r="T6159" t="s">
        <v>42</v>
      </c>
      <c r="U6159" t="s">
        <v>32</v>
      </c>
      <c r="V6159" t="s">
        <v>94</v>
      </c>
      <c r="W6159">
        <v>0.4</v>
      </c>
    </row>
    <row r="6160" spans="1:23" x14ac:dyDescent="0.3">
      <c r="A6160" t="s">
        <v>1344</v>
      </c>
      <c r="B6160" t="s">
        <v>1703</v>
      </c>
      <c r="D6160" s="1">
        <v>40575</v>
      </c>
      <c r="E6160" s="1">
        <v>40576</v>
      </c>
      <c r="F6160" s="1" t="str">
        <f t="shared" si="398"/>
        <v>February</v>
      </c>
      <c r="G6160" s="1" t="str">
        <f t="shared" si="399"/>
        <v>2011</v>
      </c>
      <c r="H6160" s="2">
        <f t="shared" si="400"/>
        <v>1</v>
      </c>
      <c r="I6160" s="2" t="b">
        <f t="shared" si="401"/>
        <v>0</v>
      </c>
      <c r="J6160" t="s">
        <v>44</v>
      </c>
      <c r="K6160">
        <v>44</v>
      </c>
      <c r="L6160">
        <v>3644.596</v>
      </c>
      <c r="M6160">
        <v>0.06</v>
      </c>
      <c r="N6160" t="s">
        <v>18</v>
      </c>
      <c r="O6160">
        <v>1104.32</v>
      </c>
      <c r="P6160">
        <v>95.99</v>
      </c>
      <c r="Q6160">
        <v>4.9000000000000004</v>
      </c>
      <c r="R6160" t="s">
        <v>678</v>
      </c>
      <c r="S6160" t="s">
        <v>140</v>
      </c>
      <c r="T6160" t="s">
        <v>42</v>
      </c>
      <c r="U6160" t="s">
        <v>32</v>
      </c>
      <c r="V6160" t="s">
        <v>33</v>
      </c>
      <c r="W6160">
        <v>0.56000000000000005</v>
      </c>
    </row>
    <row r="6161" spans="1:23" x14ac:dyDescent="0.3">
      <c r="A6161" t="s">
        <v>949</v>
      </c>
      <c r="B6161" t="s">
        <v>1372</v>
      </c>
      <c r="D6161" s="1">
        <v>39886</v>
      </c>
      <c r="E6161" s="1">
        <v>39888</v>
      </c>
      <c r="F6161" s="1" t="str">
        <f t="shared" si="398"/>
        <v>March</v>
      </c>
      <c r="G6161" s="1" t="str">
        <f t="shared" si="399"/>
        <v>2009</v>
      </c>
      <c r="H6161" s="2">
        <f t="shared" si="400"/>
        <v>2</v>
      </c>
      <c r="I6161" s="2" t="b">
        <f t="shared" si="401"/>
        <v>0</v>
      </c>
      <c r="J6161" t="s">
        <v>34</v>
      </c>
      <c r="K6161">
        <v>45</v>
      </c>
      <c r="L6161">
        <v>9539.6</v>
      </c>
      <c r="M6161">
        <v>0.02</v>
      </c>
      <c r="N6161" t="s">
        <v>25</v>
      </c>
      <c r="O6161">
        <v>-163.63</v>
      </c>
      <c r="P6161">
        <v>200.98</v>
      </c>
      <c r="Q6161">
        <v>55.96</v>
      </c>
      <c r="R6161" t="s">
        <v>678</v>
      </c>
      <c r="S6161" t="s">
        <v>140</v>
      </c>
      <c r="T6161" t="s">
        <v>21</v>
      </c>
      <c r="U6161" t="s">
        <v>36</v>
      </c>
      <c r="V6161" t="s">
        <v>54</v>
      </c>
      <c r="W6161">
        <v>0.75</v>
      </c>
    </row>
    <row r="6162" spans="1:23" x14ac:dyDescent="0.3">
      <c r="A6162" t="s">
        <v>949</v>
      </c>
      <c r="B6162" t="s">
        <v>1372</v>
      </c>
      <c r="D6162" s="1">
        <v>39886</v>
      </c>
      <c r="E6162" s="1">
        <v>39887</v>
      </c>
      <c r="F6162" s="1" t="str">
        <f t="shared" si="398"/>
        <v>March</v>
      </c>
      <c r="G6162" s="1" t="str">
        <f t="shared" si="399"/>
        <v>2009</v>
      </c>
      <c r="H6162" s="2">
        <f t="shared" si="400"/>
        <v>1</v>
      </c>
      <c r="I6162" s="2" t="b">
        <f t="shared" si="401"/>
        <v>0</v>
      </c>
      <c r="J6162" t="s">
        <v>34</v>
      </c>
      <c r="K6162">
        <v>24</v>
      </c>
      <c r="L6162">
        <v>109.86</v>
      </c>
      <c r="M6162">
        <v>0.02</v>
      </c>
      <c r="N6162" t="s">
        <v>18</v>
      </c>
      <c r="O6162">
        <v>-63.87</v>
      </c>
      <c r="P6162">
        <v>4.28</v>
      </c>
      <c r="Q6162">
        <v>5.17</v>
      </c>
      <c r="R6162" t="s">
        <v>678</v>
      </c>
      <c r="S6162" t="s">
        <v>140</v>
      </c>
      <c r="T6162" t="s">
        <v>21</v>
      </c>
      <c r="U6162" t="s">
        <v>22</v>
      </c>
      <c r="V6162" t="s">
        <v>43</v>
      </c>
      <c r="W6162">
        <v>0.4</v>
      </c>
    </row>
    <row r="6163" spans="1:23" x14ac:dyDescent="0.3">
      <c r="A6163" t="s">
        <v>949</v>
      </c>
      <c r="B6163" t="s">
        <v>1372</v>
      </c>
      <c r="D6163" s="1">
        <v>39886</v>
      </c>
      <c r="E6163" s="1">
        <v>39888</v>
      </c>
      <c r="F6163" s="1" t="str">
        <f t="shared" si="398"/>
        <v>March</v>
      </c>
      <c r="G6163" s="1" t="str">
        <f t="shared" si="399"/>
        <v>2009</v>
      </c>
      <c r="H6163" s="2">
        <f t="shared" si="400"/>
        <v>2</v>
      </c>
      <c r="I6163" s="2" t="b">
        <f t="shared" si="401"/>
        <v>0</v>
      </c>
      <c r="J6163" t="s">
        <v>34</v>
      </c>
      <c r="K6163">
        <v>19</v>
      </c>
      <c r="L6163">
        <v>1426.5125</v>
      </c>
      <c r="M6163">
        <v>0.04</v>
      </c>
      <c r="N6163" t="s">
        <v>18</v>
      </c>
      <c r="O6163">
        <v>-175.18</v>
      </c>
      <c r="P6163">
        <v>85.99</v>
      </c>
      <c r="Q6163">
        <v>0.99</v>
      </c>
      <c r="R6163" t="s">
        <v>678</v>
      </c>
      <c r="S6163" t="s">
        <v>140</v>
      </c>
      <c r="T6163" t="s">
        <v>21</v>
      </c>
      <c r="U6163" t="s">
        <v>32</v>
      </c>
      <c r="V6163" t="s">
        <v>33</v>
      </c>
      <c r="W6163">
        <v>0.85</v>
      </c>
    </row>
    <row r="6164" spans="1:23" x14ac:dyDescent="0.3">
      <c r="A6164" t="s">
        <v>1013</v>
      </c>
      <c r="B6164" t="s">
        <v>1697</v>
      </c>
      <c r="D6164" s="1">
        <v>40308</v>
      </c>
      <c r="E6164" s="1">
        <v>40308</v>
      </c>
      <c r="F6164" s="1" t="str">
        <f t="shared" si="398"/>
        <v>May</v>
      </c>
      <c r="G6164" s="1" t="str">
        <f t="shared" si="399"/>
        <v>2010</v>
      </c>
      <c r="H6164" s="2">
        <f t="shared" si="400"/>
        <v>0</v>
      </c>
      <c r="I6164" s="2" t="str">
        <f t="shared" si="401"/>
        <v>FREE DELIVERY</v>
      </c>
      <c r="J6164" t="s">
        <v>52</v>
      </c>
      <c r="K6164">
        <v>32</v>
      </c>
      <c r="L6164">
        <v>103.48</v>
      </c>
      <c r="M6164">
        <v>0.03</v>
      </c>
      <c r="N6164" t="s">
        <v>18</v>
      </c>
      <c r="O6164">
        <v>20.53</v>
      </c>
      <c r="P6164">
        <v>3.14</v>
      </c>
      <c r="Q6164">
        <v>1.1399999999999999</v>
      </c>
      <c r="R6164" t="s">
        <v>678</v>
      </c>
      <c r="S6164" t="s">
        <v>140</v>
      </c>
      <c r="T6164" t="s">
        <v>21</v>
      </c>
      <c r="U6164" t="s">
        <v>22</v>
      </c>
      <c r="V6164" t="s">
        <v>43</v>
      </c>
      <c r="W6164">
        <v>0.4</v>
      </c>
    </row>
    <row r="6165" spans="1:23" x14ac:dyDescent="0.3">
      <c r="A6165" t="s">
        <v>1119</v>
      </c>
      <c r="B6165" t="s">
        <v>1049</v>
      </c>
      <c r="D6165" s="1">
        <v>40648</v>
      </c>
      <c r="E6165" s="1">
        <v>40649</v>
      </c>
      <c r="F6165" s="1" t="str">
        <f t="shared" si="398"/>
        <v>April</v>
      </c>
      <c r="G6165" s="1" t="str">
        <f t="shared" si="399"/>
        <v>2011</v>
      </c>
      <c r="H6165" s="2">
        <f t="shared" si="400"/>
        <v>1</v>
      </c>
      <c r="I6165" s="2" t="b">
        <f t="shared" si="401"/>
        <v>0</v>
      </c>
      <c r="J6165" t="s">
        <v>34</v>
      </c>
      <c r="K6165">
        <v>46</v>
      </c>
      <c r="L6165">
        <v>662.51</v>
      </c>
      <c r="M6165">
        <v>0.09</v>
      </c>
      <c r="N6165" t="s">
        <v>18</v>
      </c>
      <c r="O6165">
        <v>293.32</v>
      </c>
      <c r="P6165">
        <v>15.67</v>
      </c>
      <c r="Q6165">
        <v>1.39</v>
      </c>
      <c r="R6165" t="s">
        <v>678</v>
      </c>
      <c r="S6165" t="s">
        <v>140</v>
      </c>
      <c r="T6165" t="s">
        <v>21</v>
      </c>
      <c r="U6165" t="s">
        <v>22</v>
      </c>
      <c r="V6165" t="s">
        <v>51</v>
      </c>
      <c r="W6165">
        <v>0.38</v>
      </c>
    </row>
    <row r="6166" spans="1:23" x14ac:dyDescent="0.3">
      <c r="A6166" t="s">
        <v>1119</v>
      </c>
      <c r="B6166" t="s">
        <v>1049</v>
      </c>
      <c r="D6166" s="1">
        <v>40648</v>
      </c>
      <c r="E6166" s="1">
        <v>40650</v>
      </c>
      <c r="F6166" s="1" t="str">
        <f t="shared" si="398"/>
        <v>April</v>
      </c>
      <c r="G6166" s="1" t="str">
        <f t="shared" si="399"/>
        <v>2011</v>
      </c>
      <c r="H6166" s="2">
        <f t="shared" si="400"/>
        <v>2</v>
      </c>
      <c r="I6166" s="2" t="b">
        <f t="shared" si="401"/>
        <v>0</v>
      </c>
      <c r="J6166" t="s">
        <v>34</v>
      </c>
      <c r="K6166">
        <v>21</v>
      </c>
      <c r="L6166">
        <v>61.18</v>
      </c>
      <c r="M6166">
        <v>0</v>
      </c>
      <c r="N6166" t="s">
        <v>18</v>
      </c>
      <c r="O6166">
        <v>6.85</v>
      </c>
      <c r="P6166">
        <v>2.88</v>
      </c>
      <c r="Q6166">
        <v>0.7</v>
      </c>
      <c r="R6166" t="s">
        <v>678</v>
      </c>
      <c r="S6166" t="s">
        <v>140</v>
      </c>
      <c r="T6166" t="s">
        <v>21</v>
      </c>
      <c r="U6166" t="s">
        <v>22</v>
      </c>
      <c r="V6166" t="s">
        <v>60</v>
      </c>
      <c r="W6166">
        <v>0.56000000000000005</v>
      </c>
    </row>
    <row r="6167" spans="1:23" x14ac:dyDescent="0.3">
      <c r="A6167" t="s">
        <v>949</v>
      </c>
      <c r="B6167" t="s">
        <v>1372</v>
      </c>
      <c r="D6167" s="1">
        <v>40248</v>
      </c>
      <c r="E6167" s="1">
        <v>40250</v>
      </c>
      <c r="F6167" s="1" t="str">
        <f t="shared" si="398"/>
        <v>March</v>
      </c>
      <c r="G6167" s="1" t="str">
        <f t="shared" si="399"/>
        <v>2010</v>
      </c>
      <c r="H6167" s="2">
        <f t="shared" si="400"/>
        <v>2</v>
      </c>
      <c r="I6167" s="2" t="b">
        <f t="shared" si="401"/>
        <v>0</v>
      </c>
      <c r="J6167" t="s">
        <v>24</v>
      </c>
      <c r="K6167">
        <v>36</v>
      </c>
      <c r="L6167">
        <v>1561.2204999999999</v>
      </c>
      <c r="M6167">
        <v>0.09</v>
      </c>
      <c r="N6167" t="s">
        <v>18</v>
      </c>
      <c r="O6167">
        <v>-226.82</v>
      </c>
      <c r="P6167">
        <v>55.99</v>
      </c>
      <c r="Q6167">
        <v>2.5</v>
      </c>
      <c r="R6167" t="s">
        <v>678</v>
      </c>
      <c r="S6167" t="s">
        <v>140</v>
      </c>
      <c r="T6167" t="s">
        <v>21</v>
      </c>
      <c r="U6167" t="s">
        <v>32</v>
      </c>
      <c r="V6167" t="s">
        <v>33</v>
      </c>
      <c r="W6167">
        <v>0.83</v>
      </c>
    </row>
    <row r="6168" spans="1:23" x14ac:dyDescent="0.3">
      <c r="A6168" t="s">
        <v>1704</v>
      </c>
      <c r="B6168" t="s">
        <v>1705</v>
      </c>
      <c r="D6168" s="1">
        <v>40014</v>
      </c>
      <c r="E6168" s="1">
        <v>40016</v>
      </c>
      <c r="F6168" s="1" t="str">
        <f t="shared" si="398"/>
        <v>July</v>
      </c>
      <c r="G6168" s="1" t="str">
        <f t="shared" si="399"/>
        <v>2009</v>
      </c>
      <c r="H6168" s="2">
        <f t="shared" si="400"/>
        <v>2</v>
      </c>
      <c r="I6168" s="2" t="b">
        <f t="shared" si="401"/>
        <v>0</v>
      </c>
      <c r="J6168" t="s">
        <v>34</v>
      </c>
      <c r="K6168">
        <v>6</v>
      </c>
      <c r="L6168">
        <v>7767.02</v>
      </c>
      <c r="M6168">
        <v>0.03</v>
      </c>
      <c r="N6168" t="s">
        <v>18</v>
      </c>
      <c r="O6168">
        <v>2070.62</v>
      </c>
      <c r="P6168">
        <v>1270.99</v>
      </c>
      <c r="Q6168">
        <v>19.989999999999998</v>
      </c>
      <c r="R6168" t="s">
        <v>678</v>
      </c>
      <c r="S6168" t="s">
        <v>140</v>
      </c>
      <c r="T6168" t="s">
        <v>27</v>
      </c>
      <c r="U6168" t="s">
        <v>22</v>
      </c>
      <c r="V6168" t="s">
        <v>29</v>
      </c>
      <c r="W6168">
        <v>0.35</v>
      </c>
    </row>
    <row r="6169" spans="1:23" x14ac:dyDescent="0.3">
      <c r="A6169" t="s">
        <v>1704</v>
      </c>
      <c r="B6169" t="s">
        <v>1705</v>
      </c>
      <c r="D6169" s="1">
        <v>40014</v>
      </c>
      <c r="E6169" s="1">
        <v>40016</v>
      </c>
      <c r="F6169" s="1" t="str">
        <f t="shared" si="398"/>
        <v>July</v>
      </c>
      <c r="G6169" s="1" t="str">
        <f t="shared" si="399"/>
        <v>2009</v>
      </c>
      <c r="H6169" s="2">
        <f t="shared" si="400"/>
        <v>2</v>
      </c>
      <c r="I6169" s="2" t="b">
        <f t="shared" si="401"/>
        <v>0</v>
      </c>
      <c r="J6169" t="s">
        <v>34</v>
      </c>
      <c r="K6169">
        <v>1</v>
      </c>
      <c r="L6169">
        <v>1893.93</v>
      </c>
      <c r="M6169">
        <v>7.0000000000000007E-2</v>
      </c>
      <c r="N6169" t="s">
        <v>25</v>
      </c>
      <c r="O6169">
        <v>-4654.7299999999996</v>
      </c>
      <c r="P6169">
        <v>2036.48</v>
      </c>
      <c r="Q6169">
        <v>14.7</v>
      </c>
      <c r="R6169" t="s">
        <v>678</v>
      </c>
      <c r="S6169" t="s">
        <v>140</v>
      </c>
      <c r="T6169" t="s">
        <v>27</v>
      </c>
      <c r="U6169" t="s">
        <v>32</v>
      </c>
      <c r="V6169" t="s">
        <v>94</v>
      </c>
      <c r="W6169">
        <v>0.55000000000000004</v>
      </c>
    </row>
    <row r="6170" spans="1:23" x14ac:dyDescent="0.3">
      <c r="A6170" t="s">
        <v>1661</v>
      </c>
      <c r="B6170" t="s">
        <v>1164</v>
      </c>
      <c r="D6170" s="1">
        <v>41052</v>
      </c>
      <c r="E6170" s="1">
        <v>41053</v>
      </c>
      <c r="F6170" s="1" t="str">
        <f t="shared" si="398"/>
        <v>May</v>
      </c>
      <c r="G6170" s="1" t="str">
        <f t="shared" si="399"/>
        <v>2012</v>
      </c>
      <c r="H6170" s="2">
        <f t="shared" si="400"/>
        <v>1</v>
      </c>
      <c r="I6170" s="2" t="b">
        <f t="shared" si="401"/>
        <v>0</v>
      </c>
      <c r="J6170" t="s">
        <v>34</v>
      </c>
      <c r="K6170">
        <v>25</v>
      </c>
      <c r="L6170">
        <v>536.21</v>
      </c>
      <c r="M6170">
        <v>0.09</v>
      </c>
      <c r="N6170" t="s">
        <v>18</v>
      </c>
      <c r="O6170">
        <v>106.98</v>
      </c>
      <c r="P6170">
        <v>22.72</v>
      </c>
      <c r="Q6170">
        <v>8.99</v>
      </c>
      <c r="R6170" t="s">
        <v>678</v>
      </c>
      <c r="S6170" t="s">
        <v>140</v>
      </c>
      <c r="T6170" t="s">
        <v>31</v>
      </c>
      <c r="U6170" t="s">
        <v>36</v>
      </c>
      <c r="V6170" t="s">
        <v>37</v>
      </c>
      <c r="W6170">
        <v>0.44</v>
      </c>
    </row>
    <row r="6171" spans="1:23" x14ac:dyDescent="0.3">
      <c r="A6171" t="s">
        <v>1661</v>
      </c>
      <c r="B6171" t="s">
        <v>1164</v>
      </c>
      <c r="D6171" s="1">
        <v>41052</v>
      </c>
      <c r="E6171" s="1">
        <v>41055</v>
      </c>
      <c r="F6171" s="1" t="str">
        <f t="shared" si="398"/>
        <v>May</v>
      </c>
      <c r="G6171" s="1" t="str">
        <f t="shared" si="399"/>
        <v>2012</v>
      </c>
      <c r="H6171" s="2">
        <f t="shared" si="400"/>
        <v>3</v>
      </c>
      <c r="I6171" s="2" t="b">
        <f t="shared" si="401"/>
        <v>0</v>
      </c>
      <c r="J6171" t="s">
        <v>34</v>
      </c>
      <c r="K6171">
        <v>18</v>
      </c>
      <c r="L6171">
        <v>4428.5600000000004</v>
      </c>
      <c r="M6171">
        <v>0.03</v>
      </c>
      <c r="N6171" t="s">
        <v>25</v>
      </c>
      <c r="O6171">
        <v>213.62</v>
      </c>
      <c r="P6171">
        <v>296.18</v>
      </c>
      <c r="Q6171">
        <v>54.12</v>
      </c>
      <c r="R6171" t="s">
        <v>678</v>
      </c>
      <c r="S6171" t="s">
        <v>140</v>
      </c>
      <c r="T6171" t="s">
        <v>31</v>
      </c>
      <c r="U6171" t="s">
        <v>36</v>
      </c>
      <c r="V6171" t="s">
        <v>55</v>
      </c>
      <c r="W6171">
        <v>0.76</v>
      </c>
    </row>
    <row r="6172" spans="1:23" x14ac:dyDescent="0.3">
      <c r="A6172" t="s">
        <v>949</v>
      </c>
      <c r="B6172" t="s">
        <v>1372</v>
      </c>
      <c r="D6172" s="1">
        <v>40867</v>
      </c>
      <c r="E6172" s="1">
        <v>40868</v>
      </c>
      <c r="F6172" s="1" t="str">
        <f t="shared" si="398"/>
        <v>November</v>
      </c>
      <c r="G6172" s="1" t="str">
        <f t="shared" si="399"/>
        <v>2011</v>
      </c>
      <c r="H6172" s="2">
        <f t="shared" si="400"/>
        <v>1</v>
      </c>
      <c r="I6172" s="2" t="b">
        <f t="shared" si="401"/>
        <v>0</v>
      </c>
      <c r="J6172" t="s">
        <v>44</v>
      </c>
      <c r="K6172">
        <v>19</v>
      </c>
      <c r="L6172">
        <v>305.68</v>
      </c>
      <c r="M6172">
        <v>0.1</v>
      </c>
      <c r="N6172" t="s">
        <v>39</v>
      </c>
      <c r="O6172">
        <v>128.16999999999999</v>
      </c>
      <c r="P6172">
        <v>15.74</v>
      </c>
      <c r="Q6172">
        <v>1.39</v>
      </c>
      <c r="R6172" t="s">
        <v>678</v>
      </c>
      <c r="S6172" t="s">
        <v>140</v>
      </c>
      <c r="T6172" t="s">
        <v>21</v>
      </c>
      <c r="U6172" t="s">
        <v>22</v>
      </c>
      <c r="V6172" t="s">
        <v>51</v>
      </c>
      <c r="W6172">
        <v>0.4</v>
      </c>
    </row>
    <row r="6173" spans="1:23" x14ac:dyDescent="0.3">
      <c r="A6173" t="s">
        <v>949</v>
      </c>
      <c r="B6173" t="s">
        <v>1372</v>
      </c>
      <c r="D6173" s="1">
        <v>40867</v>
      </c>
      <c r="E6173" s="1">
        <v>40868</v>
      </c>
      <c r="F6173" s="1" t="str">
        <f t="shared" si="398"/>
        <v>November</v>
      </c>
      <c r="G6173" s="1" t="str">
        <f t="shared" si="399"/>
        <v>2011</v>
      </c>
      <c r="H6173" s="2">
        <f t="shared" si="400"/>
        <v>1</v>
      </c>
      <c r="I6173" s="2" t="b">
        <f t="shared" si="401"/>
        <v>0</v>
      </c>
      <c r="J6173" t="s">
        <v>44</v>
      </c>
      <c r="K6173">
        <v>41</v>
      </c>
      <c r="L6173">
        <v>1901.29</v>
      </c>
      <c r="M6173">
        <v>0.08</v>
      </c>
      <c r="N6173" t="s">
        <v>18</v>
      </c>
      <c r="O6173">
        <v>870.8</v>
      </c>
      <c r="P6173">
        <v>46.94</v>
      </c>
      <c r="Q6173">
        <v>6.77</v>
      </c>
      <c r="R6173" t="s">
        <v>678</v>
      </c>
      <c r="S6173" t="s">
        <v>140</v>
      </c>
      <c r="T6173" t="s">
        <v>21</v>
      </c>
      <c r="U6173" t="s">
        <v>36</v>
      </c>
      <c r="V6173" t="s">
        <v>37</v>
      </c>
      <c r="W6173">
        <v>0.44</v>
      </c>
    </row>
    <row r="6174" spans="1:23" x14ac:dyDescent="0.3">
      <c r="A6174" t="s">
        <v>1344</v>
      </c>
      <c r="B6174" t="s">
        <v>1703</v>
      </c>
      <c r="D6174" s="1">
        <v>40085</v>
      </c>
      <c r="E6174" s="1">
        <v>40087</v>
      </c>
      <c r="F6174" s="1" t="str">
        <f t="shared" si="398"/>
        <v>October</v>
      </c>
      <c r="G6174" s="1" t="str">
        <f t="shared" si="399"/>
        <v>2009</v>
      </c>
      <c r="H6174" s="2">
        <f t="shared" si="400"/>
        <v>2</v>
      </c>
      <c r="I6174" s="2" t="b">
        <f t="shared" si="401"/>
        <v>0</v>
      </c>
      <c r="J6174" t="s">
        <v>24</v>
      </c>
      <c r="K6174">
        <v>11</v>
      </c>
      <c r="L6174">
        <v>642.91449999999998</v>
      </c>
      <c r="M6174">
        <v>0.01</v>
      </c>
      <c r="N6174" t="s">
        <v>18</v>
      </c>
      <c r="O6174">
        <v>-118.8</v>
      </c>
      <c r="P6174">
        <v>65.989999999999995</v>
      </c>
      <c r="Q6174">
        <v>8.99</v>
      </c>
      <c r="R6174" t="s">
        <v>678</v>
      </c>
      <c r="S6174" t="s">
        <v>140</v>
      </c>
      <c r="T6174" t="s">
        <v>27</v>
      </c>
      <c r="U6174" t="s">
        <v>32</v>
      </c>
      <c r="V6174" t="s">
        <v>33</v>
      </c>
      <c r="W6174">
        <v>0.6</v>
      </c>
    </row>
    <row r="6175" spans="1:23" x14ac:dyDescent="0.3">
      <c r="A6175" t="s">
        <v>1066</v>
      </c>
      <c r="B6175" t="s">
        <v>1698</v>
      </c>
      <c r="D6175" s="1">
        <v>41035</v>
      </c>
      <c r="E6175" s="1">
        <v>41035</v>
      </c>
      <c r="F6175" s="1" t="str">
        <f t="shared" si="398"/>
        <v>May</v>
      </c>
      <c r="G6175" s="1" t="str">
        <f t="shared" si="399"/>
        <v>2012</v>
      </c>
      <c r="H6175" s="2">
        <f t="shared" si="400"/>
        <v>0</v>
      </c>
      <c r="I6175" s="2" t="str">
        <f t="shared" si="401"/>
        <v>FREE DELIVERY</v>
      </c>
      <c r="J6175" t="s">
        <v>52</v>
      </c>
      <c r="K6175">
        <v>49</v>
      </c>
      <c r="L6175">
        <v>14981.74</v>
      </c>
      <c r="M6175">
        <v>0.02</v>
      </c>
      <c r="N6175" t="s">
        <v>18</v>
      </c>
      <c r="O6175">
        <v>-1791.5</v>
      </c>
      <c r="P6175">
        <v>299.99</v>
      </c>
      <c r="Q6175">
        <v>11.64</v>
      </c>
      <c r="R6175" t="s">
        <v>678</v>
      </c>
      <c r="S6175" t="s">
        <v>140</v>
      </c>
      <c r="T6175" t="s">
        <v>31</v>
      </c>
      <c r="U6175" t="s">
        <v>32</v>
      </c>
      <c r="V6175" t="s">
        <v>62</v>
      </c>
      <c r="W6175">
        <v>0.5</v>
      </c>
    </row>
    <row r="6176" spans="1:23" x14ac:dyDescent="0.3">
      <c r="A6176" t="s">
        <v>1066</v>
      </c>
      <c r="B6176" t="s">
        <v>1698</v>
      </c>
      <c r="D6176" s="1">
        <v>41035</v>
      </c>
      <c r="E6176" s="1">
        <v>41036</v>
      </c>
      <c r="F6176" s="1" t="str">
        <f t="shared" si="398"/>
        <v>May</v>
      </c>
      <c r="G6176" s="1" t="str">
        <f t="shared" si="399"/>
        <v>2012</v>
      </c>
      <c r="H6176" s="2">
        <f t="shared" si="400"/>
        <v>1</v>
      </c>
      <c r="I6176" s="2" t="b">
        <f t="shared" si="401"/>
        <v>0</v>
      </c>
      <c r="J6176" t="s">
        <v>52</v>
      </c>
      <c r="K6176">
        <v>36</v>
      </c>
      <c r="L6176">
        <v>5587.2</v>
      </c>
      <c r="M6176">
        <v>0.05</v>
      </c>
      <c r="N6176" t="s">
        <v>39</v>
      </c>
      <c r="O6176">
        <v>2254.16</v>
      </c>
      <c r="P6176">
        <v>162.93</v>
      </c>
      <c r="Q6176">
        <v>19.989999999999998</v>
      </c>
      <c r="R6176" t="s">
        <v>678</v>
      </c>
      <c r="S6176" t="s">
        <v>140</v>
      </c>
      <c r="T6176" t="s">
        <v>31</v>
      </c>
      <c r="U6176" t="s">
        <v>22</v>
      </c>
      <c r="V6176" t="s">
        <v>51</v>
      </c>
      <c r="W6176">
        <v>0.39</v>
      </c>
    </row>
    <row r="6177" spans="1:23" x14ac:dyDescent="0.3">
      <c r="A6177" t="s">
        <v>1066</v>
      </c>
      <c r="B6177" t="s">
        <v>1698</v>
      </c>
      <c r="D6177" s="1">
        <v>41035</v>
      </c>
      <c r="E6177" s="1">
        <v>41037</v>
      </c>
      <c r="F6177" s="1" t="str">
        <f t="shared" si="398"/>
        <v>May</v>
      </c>
      <c r="G6177" s="1" t="str">
        <f t="shared" si="399"/>
        <v>2012</v>
      </c>
      <c r="H6177" s="2">
        <f t="shared" si="400"/>
        <v>2</v>
      </c>
      <c r="I6177" s="2" t="b">
        <f t="shared" si="401"/>
        <v>0</v>
      </c>
      <c r="J6177" t="s">
        <v>52</v>
      </c>
      <c r="K6177">
        <v>49</v>
      </c>
      <c r="L6177">
        <v>401.39</v>
      </c>
      <c r="M6177">
        <v>0.03</v>
      </c>
      <c r="N6177" t="s">
        <v>39</v>
      </c>
      <c r="O6177">
        <v>161.94999999999999</v>
      </c>
      <c r="P6177">
        <v>8.34</v>
      </c>
      <c r="Q6177">
        <v>0.96</v>
      </c>
      <c r="R6177" t="s">
        <v>678</v>
      </c>
      <c r="S6177" t="s">
        <v>140</v>
      </c>
      <c r="T6177" t="s">
        <v>31</v>
      </c>
      <c r="U6177" t="s">
        <v>36</v>
      </c>
      <c r="V6177" t="s">
        <v>37</v>
      </c>
      <c r="W6177">
        <v>0.43</v>
      </c>
    </row>
    <row r="6178" spans="1:23" x14ac:dyDescent="0.3">
      <c r="A6178" t="s">
        <v>1007</v>
      </c>
      <c r="B6178" t="s">
        <v>1062</v>
      </c>
      <c r="D6178" s="1">
        <v>39912</v>
      </c>
      <c r="E6178" s="1">
        <v>39914</v>
      </c>
      <c r="F6178" s="1" t="str">
        <f t="shared" si="398"/>
        <v>April</v>
      </c>
      <c r="G6178" s="1" t="str">
        <f t="shared" si="399"/>
        <v>2009</v>
      </c>
      <c r="H6178" s="2">
        <f t="shared" si="400"/>
        <v>2</v>
      </c>
      <c r="I6178" s="2" t="b">
        <f t="shared" si="401"/>
        <v>0</v>
      </c>
      <c r="J6178" t="s">
        <v>34</v>
      </c>
      <c r="K6178">
        <v>11</v>
      </c>
      <c r="L6178">
        <v>985.01</v>
      </c>
      <c r="M6178">
        <v>0.04</v>
      </c>
      <c r="N6178" t="s">
        <v>18</v>
      </c>
      <c r="O6178">
        <v>186.05</v>
      </c>
      <c r="P6178">
        <v>90.48</v>
      </c>
      <c r="Q6178">
        <v>19.989999999999998</v>
      </c>
      <c r="R6178" t="s">
        <v>678</v>
      </c>
      <c r="S6178" t="s">
        <v>140</v>
      </c>
      <c r="T6178" t="s">
        <v>31</v>
      </c>
      <c r="U6178" t="s">
        <v>22</v>
      </c>
      <c r="V6178" t="s">
        <v>51</v>
      </c>
      <c r="W6178">
        <v>0.4</v>
      </c>
    </row>
    <row r="6179" spans="1:23" x14ac:dyDescent="0.3">
      <c r="A6179" t="s">
        <v>1007</v>
      </c>
      <c r="B6179" t="s">
        <v>1062</v>
      </c>
      <c r="D6179" s="1">
        <v>39912</v>
      </c>
      <c r="E6179" s="1">
        <v>39913</v>
      </c>
      <c r="F6179" s="1" t="str">
        <f t="shared" si="398"/>
        <v>April</v>
      </c>
      <c r="G6179" s="1" t="str">
        <f t="shared" si="399"/>
        <v>2009</v>
      </c>
      <c r="H6179" s="2">
        <f t="shared" si="400"/>
        <v>1</v>
      </c>
      <c r="I6179" s="2" t="b">
        <f t="shared" si="401"/>
        <v>0</v>
      </c>
      <c r="J6179" t="s">
        <v>34</v>
      </c>
      <c r="K6179">
        <v>36</v>
      </c>
      <c r="L6179">
        <v>350.71</v>
      </c>
      <c r="M6179">
        <v>0.02</v>
      </c>
      <c r="N6179" t="s">
        <v>18</v>
      </c>
      <c r="O6179">
        <v>-15.3</v>
      </c>
      <c r="P6179">
        <v>9.77</v>
      </c>
      <c r="Q6179">
        <v>6.02</v>
      </c>
      <c r="R6179" t="s">
        <v>678</v>
      </c>
      <c r="S6179" t="s">
        <v>140</v>
      </c>
      <c r="T6179" t="s">
        <v>31</v>
      </c>
      <c r="U6179" t="s">
        <v>36</v>
      </c>
      <c r="V6179" t="s">
        <v>37</v>
      </c>
      <c r="W6179">
        <v>0.48</v>
      </c>
    </row>
    <row r="6180" spans="1:23" x14ac:dyDescent="0.3">
      <c r="A6180" t="s">
        <v>1007</v>
      </c>
      <c r="B6180" t="s">
        <v>1062</v>
      </c>
      <c r="D6180" s="1">
        <v>39912</v>
      </c>
      <c r="E6180" s="1">
        <v>39914</v>
      </c>
      <c r="F6180" s="1" t="str">
        <f t="shared" si="398"/>
        <v>April</v>
      </c>
      <c r="G6180" s="1" t="str">
        <f t="shared" si="399"/>
        <v>2009</v>
      </c>
      <c r="H6180" s="2">
        <f t="shared" si="400"/>
        <v>2</v>
      </c>
      <c r="I6180" s="2" t="b">
        <f t="shared" si="401"/>
        <v>0</v>
      </c>
      <c r="J6180" t="s">
        <v>34</v>
      </c>
      <c r="K6180">
        <v>2</v>
      </c>
      <c r="L6180">
        <v>75.23</v>
      </c>
      <c r="M6180">
        <v>0.09</v>
      </c>
      <c r="N6180" t="s">
        <v>18</v>
      </c>
      <c r="O6180">
        <v>-51.5</v>
      </c>
      <c r="P6180">
        <v>34.99</v>
      </c>
      <c r="Q6180">
        <v>7.73</v>
      </c>
      <c r="R6180" t="s">
        <v>678</v>
      </c>
      <c r="S6180" t="s">
        <v>140</v>
      </c>
      <c r="T6180" t="s">
        <v>31</v>
      </c>
      <c r="U6180" t="s">
        <v>22</v>
      </c>
      <c r="V6180" t="s">
        <v>60</v>
      </c>
      <c r="W6180">
        <v>0.59</v>
      </c>
    </row>
    <row r="6181" spans="1:23" x14ac:dyDescent="0.3">
      <c r="A6181" t="s">
        <v>1237</v>
      </c>
      <c r="B6181" t="s">
        <v>1232</v>
      </c>
      <c r="D6181" s="1">
        <v>40737</v>
      </c>
      <c r="E6181" s="1">
        <v>40738</v>
      </c>
      <c r="F6181" s="1" t="str">
        <f t="shared" si="398"/>
        <v>July</v>
      </c>
      <c r="G6181" s="1" t="str">
        <f t="shared" si="399"/>
        <v>2011</v>
      </c>
      <c r="H6181" s="2">
        <f t="shared" si="400"/>
        <v>1</v>
      </c>
      <c r="I6181" s="2" t="b">
        <f t="shared" si="401"/>
        <v>0</v>
      </c>
      <c r="J6181" t="s">
        <v>34</v>
      </c>
      <c r="K6181">
        <v>36</v>
      </c>
      <c r="L6181">
        <v>220.45</v>
      </c>
      <c r="M6181">
        <v>0.1</v>
      </c>
      <c r="N6181" t="s">
        <v>18</v>
      </c>
      <c r="O6181">
        <v>101.4</v>
      </c>
      <c r="P6181">
        <v>6.3</v>
      </c>
      <c r="Q6181">
        <v>0.5</v>
      </c>
      <c r="R6181" t="s">
        <v>678</v>
      </c>
      <c r="S6181" t="s">
        <v>140</v>
      </c>
      <c r="T6181" t="s">
        <v>21</v>
      </c>
      <c r="U6181" t="s">
        <v>22</v>
      </c>
      <c r="V6181" t="s">
        <v>57</v>
      </c>
      <c r="W6181">
        <v>0.39</v>
      </c>
    </row>
    <row r="6182" spans="1:23" x14ac:dyDescent="0.3">
      <c r="A6182" t="s">
        <v>1344</v>
      </c>
      <c r="B6182" t="s">
        <v>1703</v>
      </c>
      <c r="D6182" s="1">
        <v>39922</v>
      </c>
      <c r="E6182" s="1">
        <v>39929</v>
      </c>
      <c r="F6182" s="1" t="str">
        <f t="shared" si="398"/>
        <v>April</v>
      </c>
      <c r="G6182" s="1" t="str">
        <f t="shared" si="399"/>
        <v>2009</v>
      </c>
      <c r="H6182" s="2">
        <f t="shared" si="400"/>
        <v>7</v>
      </c>
      <c r="I6182" s="2" t="b">
        <f t="shared" si="401"/>
        <v>0</v>
      </c>
      <c r="J6182" t="s">
        <v>17</v>
      </c>
      <c r="K6182">
        <v>30</v>
      </c>
      <c r="L6182">
        <v>2504.41</v>
      </c>
      <c r="M6182">
        <v>0.01</v>
      </c>
      <c r="N6182" t="s">
        <v>18</v>
      </c>
      <c r="O6182">
        <v>-547.89</v>
      </c>
      <c r="P6182">
        <v>79.52</v>
      </c>
      <c r="Q6182">
        <v>48.2</v>
      </c>
      <c r="R6182" t="s">
        <v>678</v>
      </c>
      <c r="S6182" t="s">
        <v>140</v>
      </c>
      <c r="T6182" t="s">
        <v>42</v>
      </c>
      <c r="U6182" t="s">
        <v>36</v>
      </c>
      <c r="V6182" t="s">
        <v>37</v>
      </c>
      <c r="W6182">
        <v>0.74</v>
      </c>
    </row>
    <row r="6183" spans="1:23" x14ac:dyDescent="0.3">
      <c r="A6183" t="s">
        <v>1066</v>
      </c>
      <c r="B6183" t="s">
        <v>1698</v>
      </c>
      <c r="D6183" s="1">
        <v>41032</v>
      </c>
      <c r="E6183" s="1">
        <v>41036</v>
      </c>
      <c r="F6183" s="1" t="str">
        <f t="shared" si="398"/>
        <v>May</v>
      </c>
      <c r="G6183" s="1" t="str">
        <f t="shared" si="399"/>
        <v>2012</v>
      </c>
      <c r="H6183" s="2">
        <f t="shared" si="400"/>
        <v>4</v>
      </c>
      <c r="I6183" s="2" t="b">
        <f t="shared" si="401"/>
        <v>0</v>
      </c>
      <c r="J6183" t="s">
        <v>17</v>
      </c>
      <c r="K6183">
        <v>20</v>
      </c>
      <c r="L6183">
        <v>71.45</v>
      </c>
      <c r="M6183">
        <v>0.03</v>
      </c>
      <c r="N6183" t="s">
        <v>18</v>
      </c>
      <c r="O6183">
        <v>-92.95</v>
      </c>
      <c r="P6183">
        <v>3.36</v>
      </c>
      <c r="Q6183">
        <v>6.27</v>
      </c>
      <c r="R6183" t="s">
        <v>678</v>
      </c>
      <c r="S6183" t="s">
        <v>140</v>
      </c>
      <c r="T6183" t="s">
        <v>31</v>
      </c>
      <c r="U6183" t="s">
        <v>22</v>
      </c>
      <c r="V6183" t="s">
        <v>29</v>
      </c>
      <c r="W6183">
        <v>0.4</v>
      </c>
    </row>
    <row r="6184" spans="1:23" x14ac:dyDescent="0.3">
      <c r="A6184" t="s">
        <v>1007</v>
      </c>
      <c r="B6184" t="s">
        <v>1062</v>
      </c>
      <c r="D6184" s="1">
        <v>40750</v>
      </c>
      <c r="E6184" s="1">
        <v>40752</v>
      </c>
      <c r="F6184" s="1" t="str">
        <f t="shared" si="398"/>
        <v>July</v>
      </c>
      <c r="G6184" s="1" t="str">
        <f t="shared" si="399"/>
        <v>2011</v>
      </c>
      <c r="H6184" s="2">
        <f t="shared" si="400"/>
        <v>2</v>
      </c>
      <c r="I6184" s="2" t="b">
        <f t="shared" si="401"/>
        <v>0</v>
      </c>
      <c r="J6184" t="s">
        <v>44</v>
      </c>
      <c r="K6184">
        <v>32</v>
      </c>
      <c r="L6184">
        <v>1785.02</v>
      </c>
      <c r="M6184">
        <v>0.04</v>
      </c>
      <c r="N6184" t="s">
        <v>39</v>
      </c>
      <c r="O6184">
        <v>52.66</v>
      </c>
      <c r="P6184">
        <v>55.94</v>
      </c>
      <c r="Q6184">
        <v>4</v>
      </c>
      <c r="R6184" t="s">
        <v>678</v>
      </c>
      <c r="S6184" t="s">
        <v>140</v>
      </c>
      <c r="T6184" t="s">
        <v>31</v>
      </c>
      <c r="U6184" t="s">
        <v>32</v>
      </c>
      <c r="V6184" t="s">
        <v>48</v>
      </c>
      <c r="W6184">
        <v>0.74</v>
      </c>
    </row>
    <row r="6185" spans="1:23" x14ac:dyDescent="0.3">
      <c r="A6185" t="s">
        <v>1013</v>
      </c>
      <c r="B6185" t="s">
        <v>1697</v>
      </c>
      <c r="D6185" s="1">
        <v>39827</v>
      </c>
      <c r="E6185" s="1">
        <v>39827</v>
      </c>
      <c r="F6185" s="1" t="str">
        <f t="shared" si="398"/>
        <v>January</v>
      </c>
      <c r="G6185" s="1" t="str">
        <f t="shared" si="399"/>
        <v>2009</v>
      </c>
      <c r="H6185" s="2">
        <f t="shared" si="400"/>
        <v>0</v>
      </c>
      <c r="I6185" s="2" t="str">
        <f t="shared" si="401"/>
        <v>FREE DELIVERY</v>
      </c>
      <c r="J6185" t="s">
        <v>34</v>
      </c>
      <c r="K6185">
        <v>14</v>
      </c>
      <c r="L6185">
        <v>2690.84</v>
      </c>
      <c r="M6185">
        <v>0.1</v>
      </c>
      <c r="N6185" t="s">
        <v>25</v>
      </c>
      <c r="O6185">
        <v>-368.02</v>
      </c>
      <c r="P6185">
        <v>208.16</v>
      </c>
      <c r="Q6185">
        <v>68.02</v>
      </c>
      <c r="R6185" t="s">
        <v>678</v>
      </c>
      <c r="S6185" t="s">
        <v>140</v>
      </c>
      <c r="T6185" t="s">
        <v>21</v>
      </c>
      <c r="U6185" t="s">
        <v>22</v>
      </c>
      <c r="V6185" t="s">
        <v>28</v>
      </c>
      <c r="W6185">
        <v>0.57999999999999996</v>
      </c>
    </row>
    <row r="6186" spans="1:23" x14ac:dyDescent="0.3">
      <c r="A6186" t="s">
        <v>1013</v>
      </c>
      <c r="B6186" t="s">
        <v>1697</v>
      </c>
      <c r="D6186" s="1">
        <v>39827</v>
      </c>
      <c r="E6186" s="1">
        <v>39828</v>
      </c>
      <c r="F6186" s="1" t="str">
        <f t="shared" si="398"/>
        <v>January</v>
      </c>
      <c r="G6186" s="1" t="str">
        <f t="shared" si="399"/>
        <v>2009</v>
      </c>
      <c r="H6186" s="2">
        <f t="shared" si="400"/>
        <v>1</v>
      </c>
      <c r="I6186" s="2" t="b">
        <f t="shared" si="401"/>
        <v>0</v>
      </c>
      <c r="J6186" t="s">
        <v>34</v>
      </c>
      <c r="K6186">
        <v>8</v>
      </c>
      <c r="L6186">
        <v>733.55</v>
      </c>
      <c r="M6186">
        <v>7.0000000000000007E-2</v>
      </c>
      <c r="N6186" t="s">
        <v>18</v>
      </c>
      <c r="O6186">
        <v>103.13</v>
      </c>
      <c r="P6186">
        <v>90.48</v>
      </c>
      <c r="Q6186">
        <v>19.989999999999998</v>
      </c>
      <c r="R6186" t="s">
        <v>678</v>
      </c>
      <c r="S6186" t="s">
        <v>140</v>
      </c>
      <c r="T6186" t="s">
        <v>21</v>
      </c>
      <c r="U6186" t="s">
        <v>22</v>
      </c>
      <c r="V6186" t="s">
        <v>51</v>
      </c>
      <c r="W6186">
        <v>0.4</v>
      </c>
    </row>
    <row r="6187" spans="1:23" x14ac:dyDescent="0.3">
      <c r="A6187" t="s">
        <v>1013</v>
      </c>
      <c r="B6187" t="s">
        <v>1697</v>
      </c>
      <c r="D6187" s="1">
        <v>39827</v>
      </c>
      <c r="E6187" s="1">
        <v>39829</v>
      </c>
      <c r="F6187" s="1" t="str">
        <f t="shared" si="398"/>
        <v>January</v>
      </c>
      <c r="G6187" s="1" t="str">
        <f t="shared" si="399"/>
        <v>2009</v>
      </c>
      <c r="H6187" s="2">
        <f t="shared" si="400"/>
        <v>2</v>
      </c>
      <c r="I6187" s="2" t="b">
        <f t="shared" si="401"/>
        <v>0</v>
      </c>
      <c r="J6187" t="s">
        <v>34</v>
      </c>
      <c r="K6187">
        <v>3</v>
      </c>
      <c r="L6187">
        <v>38.71</v>
      </c>
      <c r="M6187">
        <v>0.01</v>
      </c>
      <c r="N6187" t="s">
        <v>39</v>
      </c>
      <c r="O6187">
        <v>23</v>
      </c>
      <c r="P6187">
        <v>9.48</v>
      </c>
      <c r="Q6187">
        <v>7.29</v>
      </c>
      <c r="R6187" t="s">
        <v>678</v>
      </c>
      <c r="S6187" t="s">
        <v>140</v>
      </c>
      <c r="T6187" t="s">
        <v>21</v>
      </c>
      <c r="U6187" t="s">
        <v>36</v>
      </c>
      <c r="V6187" t="s">
        <v>37</v>
      </c>
      <c r="W6187">
        <v>0.45</v>
      </c>
    </row>
    <row r="6188" spans="1:23" x14ac:dyDescent="0.3">
      <c r="A6188" t="s">
        <v>1013</v>
      </c>
      <c r="B6188" t="s">
        <v>1697</v>
      </c>
      <c r="D6188" s="1">
        <v>39827</v>
      </c>
      <c r="E6188" s="1">
        <v>39828</v>
      </c>
      <c r="F6188" s="1" t="str">
        <f t="shared" si="398"/>
        <v>January</v>
      </c>
      <c r="G6188" s="1" t="str">
        <f t="shared" si="399"/>
        <v>2009</v>
      </c>
      <c r="H6188" s="2">
        <f t="shared" si="400"/>
        <v>1</v>
      </c>
      <c r="I6188" s="2" t="b">
        <f t="shared" si="401"/>
        <v>0</v>
      </c>
      <c r="J6188" t="s">
        <v>34</v>
      </c>
      <c r="K6188">
        <v>14</v>
      </c>
      <c r="L6188">
        <v>62.6</v>
      </c>
      <c r="M6188">
        <v>0.02</v>
      </c>
      <c r="N6188" t="s">
        <v>18</v>
      </c>
      <c r="O6188">
        <v>7.32</v>
      </c>
      <c r="P6188">
        <v>4.28</v>
      </c>
      <c r="Q6188">
        <v>0.94</v>
      </c>
      <c r="R6188" t="s">
        <v>678</v>
      </c>
      <c r="S6188" t="s">
        <v>140</v>
      </c>
      <c r="T6188" t="s">
        <v>21</v>
      </c>
      <c r="U6188" t="s">
        <v>22</v>
      </c>
      <c r="V6188" t="s">
        <v>60</v>
      </c>
      <c r="W6188">
        <v>0.56000000000000005</v>
      </c>
    </row>
    <row r="6189" spans="1:23" x14ac:dyDescent="0.3">
      <c r="A6189" t="s">
        <v>1344</v>
      </c>
      <c r="B6189" t="s">
        <v>1703</v>
      </c>
      <c r="D6189" s="1">
        <v>40989</v>
      </c>
      <c r="E6189" s="1">
        <v>40993</v>
      </c>
      <c r="F6189" s="1" t="str">
        <f t="shared" si="398"/>
        <v>March</v>
      </c>
      <c r="G6189" s="1" t="str">
        <f t="shared" si="399"/>
        <v>2012</v>
      </c>
      <c r="H6189" s="2">
        <f t="shared" si="400"/>
        <v>4</v>
      </c>
      <c r="I6189" s="2" t="b">
        <f t="shared" si="401"/>
        <v>0</v>
      </c>
      <c r="J6189" t="s">
        <v>17</v>
      </c>
      <c r="K6189">
        <v>22</v>
      </c>
      <c r="L6189">
        <v>963.45</v>
      </c>
      <c r="M6189">
        <v>0.05</v>
      </c>
      <c r="N6189" t="s">
        <v>39</v>
      </c>
      <c r="O6189">
        <v>94.03</v>
      </c>
      <c r="P6189">
        <v>43.22</v>
      </c>
      <c r="Q6189">
        <v>4</v>
      </c>
      <c r="R6189" t="s">
        <v>678</v>
      </c>
      <c r="S6189" t="s">
        <v>140</v>
      </c>
      <c r="T6189" t="s">
        <v>42</v>
      </c>
      <c r="U6189" t="s">
        <v>32</v>
      </c>
      <c r="V6189" t="s">
        <v>48</v>
      </c>
      <c r="W6189">
        <v>0.64</v>
      </c>
    </row>
    <row r="6190" spans="1:23" x14ac:dyDescent="0.3">
      <c r="A6190" t="s">
        <v>1344</v>
      </c>
      <c r="B6190" t="s">
        <v>1703</v>
      </c>
      <c r="D6190" s="1">
        <v>40989</v>
      </c>
      <c r="E6190" s="1">
        <v>40998</v>
      </c>
      <c r="F6190" s="1" t="str">
        <f t="shared" si="398"/>
        <v>March</v>
      </c>
      <c r="G6190" s="1" t="str">
        <f t="shared" si="399"/>
        <v>2012</v>
      </c>
      <c r="H6190" s="2">
        <f t="shared" si="400"/>
        <v>9</v>
      </c>
      <c r="I6190" s="2" t="b">
        <f t="shared" si="401"/>
        <v>0</v>
      </c>
      <c r="J6190" t="s">
        <v>17</v>
      </c>
      <c r="K6190">
        <v>25</v>
      </c>
      <c r="L6190">
        <v>4390.0290000000005</v>
      </c>
      <c r="M6190">
        <v>0</v>
      </c>
      <c r="N6190" t="s">
        <v>39</v>
      </c>
      <c r="O6190">
        <v>1007.49</v>
      </c>
      <c r="P6190">
        <v>205.99</v>
      </c>
      <c r="Q6190">
        <v>5.26</v>
      </c>
      <c r="R6190" t="s">
        <v>678</v>
      </c>
      <c r="S6190" t="s">
        <v>140</v>
      </c>
      <c r="T6190" t="s">
        <v>42</v>
      </c>
      <c r="U6190" t="s">
        <v>32</v>
      </c>
      <c r="V6190" t="s">
        <v>33</v>
      </c>
      <c r="W6190">
        <v>0.56000000000000005</v>
      </c>
    </row>
    <row r="6191" spans="1:23" x14ac:dyDescent="0.3">
      <c r="A6191" t="s">
        <v>1700</v>
      </c>
      <c r="B6191" t="s">
        <v>1701</v>
      </c>
      <c r="D6191" s="1">
        <v>40682</v>
      </c>
      <c r="E6191" s="1">
        <v>40682</v>
      </c>
      <c r="F6191" s="1" t="str">
        <f t="shared" si="398"/>
        <v>May</v>
      </c>
      <c r="G6191" s="1" t="str">
        <f t="shared" si="399"/>
        <v>2011</v>
      </c>
      <c r="H6191" s="2">
        <f t="shared" si="400"/>
        <v>0</v>
      </c>
      <c r="I6191" s="2" t="str">
        <f t="shared" si="401"/>
        <v>FREE DELIVERY</v>
      </c>
      <c r="J6191" t="s">
        <v>24</v>
      </c>
      <c r="K6191">
        <v>44</v>
      </c>
      <c r="L6191">
        <v>123.06</v>
      </c>
      <c r="M6191">
        <v>7.0000000000000007E-2</v>
      </c>
      <c r="N6191" t="s">
        <v>18</v>
      </c>
      <c r="O6191">
        <v>3.5</v>
      </c>
      <c r="P6191">
        <v>2.78</v>
      </c>
      <c r="Q6191">
        <v>1.34</v>
      </c>
      <c r="R6191" t="s">
        <v>678</v>
      </c>
      <c r="S6191" t="s">
        <v>140</v>
      </c>
      <c r="T6191" t="s">
        <v>31</v>
      </c>
      <c r="U6191" t="s">
        <v>22</v>
      </c>
      <c r="V6191" t="s">
        <v>60</v>
      </c>
      <c r="W6191">
        <v>0.45</v>
      </c>
    </row>
    <row r="6192" spans="1:23" x14ac:dyDescent="0.3">
      <c r="A6192" t="s">
        <v>1344</v>
      </c>
      <c r="B6192" t="s">
        <v>1703</v>
      </c>
      <c r="D6192" s="1">
        <v>40165</v>
      </c>
      <c r="E6192" s="1">
        <v>40169</v>
      </c>
      <c r="F6192" s="1" t="str">
        <f t="shared" si="398"/>
        <v>December</v>
      </c>
      <c r="G6192" s="1" t="str">
        <f t="shared" si="399"/>
        <v>2009</v>
      </c>
      <c r="H6192" s="2">
        <f t="shared" si="400"/>
        <v>4</v>
      </c>
      <c r="I6192" s="2" t="b">
        <f t="shared" si="401"/>
        <v>0</v>
      </c>
      <c r="J6192" t="s">
        <v>17</v>
      </c>
      <c r="K6192">
        <v>46</v>
      </c>
      <c r="L6192">
        <v>1692.28</v>
      </c>
      <c r="M6192">
        <v>0.1</v>
      </c>
      <c r="N6192" t="s">
        <v>18</v>
      </c>
      <c r="O6192">
        <v>61</v>
      </c>
      <c r="P6192">
        <v>39.979999999999997</v>
      </c>
      <c r="Q6192">
        <v>4</v>
      </c>
      <c r="R6192" t="s">
        <v>678</v>
      </c>
      <c r="S6192" t="s">
        <v>140</v>
      </c>
      <c r="T6192" t="s">
        <v>21</v>
      </c>
      <c r="U6192" t="s">
        <v>32</v>
      </c>
      <c r="V6192" t="s">
        <v>48</v>
      </c>
      <c r="W6192">
        <v>0.7</v>
      </c>
    </row>
    <row r="6193" spans="1:23" x14ac:dyDescent="0.3">
      <c r="A6193" t="s">
        <v>1661</v>
      </c>
      <c r="B6193" t="s">
        <v>1164</v>
      </c>
      <c r="D6193" s="1">
        <v>39830</v>
      </c>
      <c r="E6193" s="1">
        <v>39831</v>
      </c>
      <c r="F6193" s="1" t="str">
        <f t="shared" si="398"/>
        <v>January</v>
      </c>
      <c r="G6193" s="1" t="str">
        <f t="shared" si="399"/>
        <v>2009</v>
      </c>
      <c r="H6193" s="2">
        <f t="shared" si="400"/>
        <v>1</v>
      </c>
      <c r="I6193" s="2" t="b">
        <f t="shared" si="401"/>
        <v>0</v>
      </c>
      <c r="J6193" t="s">
        <v>34</v>
      </c>
      <c r="K6193">
        <v>39</v>
      </c>
      <c r="L6193">
        <v>1101.28</v>
      </c>
      <c r="M6193">
        <v>0.05</v>
      </c>
      <c r="N6193" t="s">
        <v>18</v>
      </c>
      <c r="O6193">
        <v>200.53</v>
      </c>
      <c r="P6193">
        <v>28.15</v>
      </c>
      <c r="Q6193">
        <v>6.17</v>
      </c>
      <c r="R6193" t="s">
        <v>678</v>
      </c>
      <c r="S6193" t="s">
        <v>140</v>
      </c>
      <c r="T6193" t="s">
        <v>42</v>
      </c>
      <c r="U6193" t="s">
        <v>22</v>
      </c>
      <c r="V6193" t="s">
        <v>60</v>
      </c>
      <c r="W6193">
        <v>0.55000000000000004</v>
      </c>
    </row>
    <row r="6194" spans="1:23" x14ac:dyDescent="0.3">
      <c r="A6194" t="s">
        <v>1210</v>
      </c>
      <c r="B6194" t="s">
        <v>1699</v>
      </c>
      <c r="D6194" s="1">
        <v>39936</v>
      </c>
      <c r="E6194" s="1">
        <v>39938</v>
      </c>
      <c r="F6194" s="1" t="str">
        <f t="shared" si="398"/>
        <v>May</v>
      </c>
      <c r="G6194" s="1" t="str">
        <f t="shared" si="399"/>
        <v>2009</v>
      </c>
      <c r="H6194" s="2">
        <f t="shared" si="400"/>
        <v>2</v>
      </c>
      <c r="I6194" s="2" t="b">
        <f t="shared" si="401"/>
        <v>0</v>
      </c>
      <c r="J6194" t="s">
        <v>44</v>
      </c>
      <c r="K6194">
        <v>15</v>
      </c>
      <c r="L6194">
        <v>1765.45</v>
      </c>
      <c r="M6194">
        <v>0.09</v>
      </c>
      <c r="N6194" t="s">
        <v>39</v>
      </c>
      <c r="O6194">
        <v>374.82</v>
      </c>
      <c r="P6194">
        <v>120.98</v>
      </c>
      <c r="Q6194">
        <v>3.99</v>
      </c>
      <c r="R6194" t="s">
        <v>678</v>
      </c>
      <c r="S6194" t="s">
        <v>140</v>
      </c>
      <c r="T6194" t="s">
        <v>31</v>
      </c>
      <c r="U6194" t="s">
        <v>22</v>
      </c>
      <c r="V6194" t="s">
        <v>28</v>
      </c>
      <c r="W6194">
        <v>0.6</v>
      </c>
    </row>
    <row r="6195" spans="1:23" x14ac:dyDescent="0.3">
      <c r="A6195" t="s">
        <v>1022</v>
      </c>
      <c r="B6195" t="s">
        <v>1164</v>
      </c>
      <c r="D6195" s="1">
        <v>41144</v>
      </c>
      <c r="E6195" s="1">
        <v>41146</v>
      </c>
      <c r="F6195" s="1" t="str">
        <f t="shared" si="398"/>
        <v>August</v>
      </c>
      <c r="G6195" s="1" t="str">
        <f t="shared" si="399"/>
        <v>2012</v>
      </c>
      <c r="H6195" s="2">
        <f t="shared" si="400"/>
        <v>2</v>
      </c>
      <c r="I6195" s="2" t="b">
        <f t="shared" si="401"/>
        <v>0</v>
      </c>
      <c r="J6195" t="s">
        <v>52</v>
      </c>
      <c r="K6195">
        <v>42</v>
      </c>
      <c r="L6195">
        <v>2245.6914999999999</v>
      </c>
      <c r="M6195">
        <v>0.05</v>
      </c>
      <c r="N6195" t="s">
        <v>18</v>
      </c>
      <c r="O6195">
        <v>369.08</v>
      </c>
      <c r="P6195">
        <v>65.989999999999995</v>
      </c>
      <c r="Q6195">
        <v>8.99</v>
      </c>
      <c r="R6195" t="s">
        <v>678</v>
      </c>
      <c r="S6195" t="s">
        <v>140</v>
      </c>
      <c r="T6195" t="s">
        <v>31</v>
      </c>
      <c r="U6195" t="s">
        <v>32</v>
      </c>
      <c r="V6195" t="s">
        <v>33</v>
      </c>
      <c r="W6195">
        <v>0.55000000000000004</v>
      </c>
    </row>
    <row r="6196" spans="1:23" x14ac:dyDescent="0.3">
      <c r="A6196" t="s">
        <v>1344</v>
      </c>
      <c r="B6196" t="s">
        <v>1703</v>
      </c>
      <c r="D6196" s="1">
        <v>40656</v>
      </c>
      <c r="E6196" s="1">
        <v>40658</v>
      </c>
      <c r="F6196" s="1" t="str">
        <f t="shared" si="398"/>
        <v>April</v>
      </c>
      <c r="G6196" s="1" t="str">
        <f t="shared" si="399"/>
        <v>2011</v>
      </c>
      <c r="H6196" s="2">
        <f t="shared" si="400"/>
        <v>2</v>
      </c>
      <c r="I6196" s="2" t="b">
        <f t="shared" si="401"/>
        <v>0</v>
      </c>
      <c r="J6196" t="s">
        <v>44</v>
      </c>
      <c r="K6196">
        <v>45</v>
      </c>
      <c r="L6196">
        <v>325.8</v>
      </c>
      <c r="M6196">
        <v>0.03</v>
      </c>
      <c r="N6196" t="s">
        <v>18</v>
      </c>
      <c r="O6196">
        <v>-84.85</v>
      </c>
      <c r="P6196">
        <v>6.78</v>
      </c>
      <c r="Q6196">
        <v>6.18</v>
      </c>
      <c r="R6196" t="s">
        <v>678</v>
      </c>
      <c r="S6196" t="s">
        <v>140</v>
      </c>
      <c r="T6196" t="s">
        <v>27</v>
      </c>
      <c r="U6196" t="s">
        <v>22</v>
      </c>
      <c r="V6196" t="s">
        <v>43</v>
      </c>
      <c r="W6196">
        <v>0.39</v>
      </c>
    </row>
    <row r="6197" spans="1:23" x14ac:dyDescent="0.3">
      <c r="A6197" t="s">
        <v>1048</v>
      </c>
      <c r="B6197" t="s">
        <v>1606</v>
      </c>
      <c r="D6197" s="1">
        <v>40146</v>
      </c>
      <c r="E6197" s="1">
        <v>40146</v>
      </c>
      <c r="F6197" s="1" t="str">
        <f t="shared" si="398"/>
        <v>November</v>
      </c>
      <c r="G6197" s="1" t="str">
        <f t="shared" si="399"/>
        <v>2009</v>
      </c>
      <c r="H6197" s="2">
        <f t="shared" si="400"/>
        <v>0</v>
      </c>
      <c r="I6197" s="2" t="str">
        <f t="shared" si="401"/>
        <v>FREE DELIVERY</v>
      </c>
      <c r="J6197" t="s">
        <v>24</v>
      </c>
      <c r="K6197">
        <v>49</v>
      </c>
      <c r="L6197">
        <v>8094.55</v>
      </c>
      <c r="M6197">
        <v>0.05</v>
      </c>
      <c r="N6197" t="s">
        <v>18</v>
      </c>
      <c r="O6197">
        <v>2008.71</v>
      </c>
      <c r="P6197">
        <v>165.2</v>
      </c>
      <c r="Q6197">
        <v>19.989999999999998</v>
      </c>
      <c r="R6197" t="s">
        <v>678</v>
      </c>
      <c r="S6197" t="s">
        <v>140</v>
      </c>
      <c r="T6197" t="s">
        <v>42</v>
      </c>
      <c r="U6197" t="s">
        <v>22</v>
      </c>
      <c r="V6197" t="s">
        <v>23</v>
      </c>
      <c r="W6197">
        <v>0.59</v>
      </c>
    </row>
    <row r="6198" spans="1:23" x14ac:dyDescent="0.3">
      <c r="A6198" t="s">
        <v>1661</v>
      </c>
      <c r="B6198" t="s">
        <v>1164</v>
      </c>
      <c r="D6198" s="1">
        <v>41051</v>
      </c>
      <c r="E6198" s="1">
        <v>41051</v>
      </c>
      <c r="F6198" s="1" t="str">
        <f t="shared" si="398"/>
        <v>May</v>
      </c>
      <c r="G6198" s="1" t="str">
        <f t="shared" si="399"/>
        <v>2012</v>
      </c>
      <c r="H6198" s="2">
        <f t="shared" si="400"/>
        <v>0</v>
      </c>
      <c r="I6198" s="2" t="str">
        <f t="shared" si="401"/>
        <v>FREE DELIVERY</v>
      </c>
      <c r="J6198" t="s">
        <v>24</v>
      </c>
      <c r="K6198">
        <v>45</v>
      </c>
      <c r="L6198">
        <v>2848.83</v>
      </c>
      <c r="M6198">
        <v>7.0000000000000007E-2</v>
      </c>
      <c r="N6198" t="s">
        <v>18</v>
      </c>
      <c r="O6198">
        <v>-1182.8699999999999</v>
      </c>
      <c r="P6198">
        <v>64.650000000000006</v>
      </c>
      <c r="Q6198">
        <v>35</v>
      </c>
      <c r="R6198" t="s">
        <v>678</v>
      </c>
      <c r="S6198" t="s">
        <v>140</v>
      </c>
      <c r="T6198" t="s">
        <v>42</v>
      </c>
      <c r="U6198" t="s">
        <v>22</v>
      </c>
      <c r="V6198" t="s">
        <v>23</v>
      </c>
      <c r="W6198">
        <v>0.8</v>
      </c>
    </row>
    <row r="6199" spans="1:23" x14ac:dyDescent="0.3">
      <c r="A6199" t="s">
        <v>1022</v>
      </c>
      <c r="B6199" t="s">
        <v>1164</v>
      </c>
      <c r="D6199" s="1">
        <v>40145</v>
      </c>
      <c r="E6199" s="1">
        <v>40147</v>
      </c>
      <c r="F6199" s="1" t="str">
        <f t="shared" si="398"/>
        <v>November</v>
      </c>
      <c r="G6199" s="1" t="str">
        <f t="shared" si="399"/>
        <v>2009</v>
      </c>
      <c r="H6199" s="2">
        <f t="shared" si="400"/>
        <v>2</v>
      </c>
      <c r="I6199" s="2" t="b">
        <f t="shared" si="401"/>
        <v>0</v>
      </c>
      <c r="J6199" t="s">
        <v>24</v>
      </c>
      <c r="K6199">
        <v>20</v>
      </c>
      <c r="L6199">
        <v>835.48</v>
      </c>
      <c r="M6199">
        <v>0.06</v>
      </c>
      <c r="N6199" t="s">
        <v>18</v>
      </c>
      <c r="O6199">
        <v>-58.13</v>
      </c>
      <c r="P6199">
        <v>43.57</v>
      </c>
      <c r="Q6199">
        <v>16.36</v>
      </c>
      <c r="R6199" t="s">
        <v>678</v>
      </c>
      <c r="S6199" t="s">
        <v>140</v>
      </c>
      <c r="T6199" t="s">
        <v>31</v>
      </c>
      <c r="U6199" t="s">
        <v>22</v>
      </c>
      <c r="V6199" t="s">
        <v>23</v>
      </c>
      <c r="W6199">
        <v>0.55000000000000004</v>
      </c>
    </row>
    <row r="6200" spans="1:23" x14ac:dyDescent="0.3">
      <c r="A6200" t="s">
        <v>1704</v>
      </c>
      <c r="B6200" t="s">
        <v>1705</v>
      </c>
      <c r="D6200" s="1">
        <v>40411</v>
      </c>
      <c r="E6200" s="1">
        <v>40412</v>
      </c>
      <c r="F6200" s="1" t="str">
        <f t="shared" si="398"/>
        <v>August</v>
      </c>
      <c r="G6200" s="1" t="str">
        <f t="shared" si="399"/>
        <v>2010</v>
      </c>
      <c r="H6200" s="2">
        <f t="shared" si="400"/>
        <v>1</v>
      </c>
      <c r="I6200" s="2" t="b">
        <f t="shared" si="401"/>
        <v>0</v>
      </c>
      <c r="J6200" t="s">
        <v>34</v>
      </c>
      <c r="K6200">
        <v>24</v>
      </c>
      <c r="L6200">
        <v>3201.16</v>
      </c>
      <c r="M6200">
        <v>0.06</v>
      </c>
      <c r="N6200" t="s">
        <v>18</v>
      </c>
      <c r="O6200">
        <v>405.5</v>
      </c>
      <c r="P6200">
        <v>140.81</v>
      </c>
      <c r="Q6200">
        <v>24.49</v>
      </c>
      <c r="R6200" t="s">
        <v>678</v>
      </c>
      <c r="S6200" t="s">
        <v>140</v>
      </c>
      <c r="T6200" t="s">
        <v>27</v>
      </c>
      <c r="U6200" t="s">
        <v>36</v>
      </c>
      <c r="V6200" t="s">
        <v>67</v>
      </c>
      <c r="W6200">
        <v>0.56999999999999995</v>
      </c>
    </row>
    <row r="6201" spans="1:23" x14ac:dyDescent="0.3">
      <c r="A6201" t="s">
        <v>1320</v>
      </c>
      <c r="B6201" t="s">
        <v>1702</v>
      </c>
      <c r="D6201" s="1">
        <v>40352</v>
      </c>
      <c r="E6201" s="1">
        <v>40354</v>
      </c>
      <c r="F6201" s="1" t="str">
        <f t="shared" si="398"/>
        <v>June</v>
      </c>
      <c r="G6201" s="1" t="str">
        <f t="shared" si="399"/>
        <v>2010</v>
      </c>
      <c r="H6201" s="2">
        <f t="shared" si="400"/>
        <v>2</v>
      </c>
      <c r="I6201" s="2" t="b">
        <f t="shared" si="401"/>
        <v>0</v>
      </c>
      <c r="J6201" t="s">
        <v>24</v>
      </c>
      <c r="K6201">
        <v>23</v>
      </c>
      <c r="L6201">
        <v>1484.49</v>
      </c>
      <c r="M6201">
        <v>0.09</v>
      </c>
      <c r="N6201" t="s">
        <v>18</v>
      </c>
      <c r="O6201">
        <v>230.5</v>
      </c>
      <c r="P6201">
        <v>67.28</v>
      </c>
      <c r="Q6201">
        <v>19.989999999999998</v>
      </c>
      <c r="R6201" t="s">
        <v>678</v>
      </c>
      <c r="S6201" t="s">
        <v>140</v>
      </c>
      <c r="T6201" t="s">
        <v>27</v>
      </c>
      <c r="U6201" t="s">
        <v>22</v>
      </c>
      <c r="V6201" t="s">
        <v>29</v>
      </c>
      <c r="W6201">
        <v>0.4</v>
      </c>
    </row>
    <row r="6202" spans="1:23" x14ac:dyDescent="0.3">
      <c r="A6202" t="s">
        <v>1320</v>
      </c>
      <c r="B6202" t="s">
        <v>1702</v>
      </c>
      <c r="D6202" s="1">
        <v>40352</v>
      </c>
      <c r="E6202" s="1">
        <v>40353</v>
      </c>
      <c r="F6202" s="1" t="str">
        <f t="shared" si="398"/>
        <v>June</v>
      </c>
      <c r="G6202" s="1" t="str">
        <f t="shared" si="399"/>
        <v>2010</v>
      </c>
      <c r="H6202" s="2">
        <f t="shared" si="400"/>
        <v>1</v>
      </c>
      <c r="I6202" s="2" t="b">
        <f t="shared" si="401"/>
        <v>0</v>
      </c>
      <c r="J6202" t="s">
        <v>24</v>
      </c>
      <c r="K6202">
        <v>18</v>
      </c>
      <c r="L6202">
        <v>740.49</v>
      </c>
      <c r="M6202">
        <v>0.1</v>
      </c>
      <c r="N6202" t="s">
        <v>18</v>
      </c>
      <c r="O6202">
        <v>88.9</v>
      </c>
      <c r="P6202">
        <v>42.76</v>
      </c>
      <c r="Q6202">
        <v>6.22</v>
      </c>
      <c r="R6202" t="s">
        <v>678</v>
      </c>
      <c r="S6202" t="s">
        <v>140</v>
      </c>
      <c r="T6202" t="s">
        <v>27</v>
      </c>
      <c r="U6202" t="s">
        <v>22</v>
      </c>
      <c r="V6202" t="s">
        <v>23</v>
      </c>
    </row>
    <row r="6203" spans="1:23" x14ac:dyDescent="0.3">
      <c r="A6203" t="s">
        <v>1661</v>
      </c>
      <c r="B6203" t="s">
        <v>1164</v>
      </c>
      <c r="D6203" s="1">
        <v>40687</v>
      </c>
      <c r="E6203" s="1">
        <v>40694</v>
      </c>
      <c r="F6203" s="1" t="str">
        <f t="shared" si="398"/>
        <v>May</v>
      </c>
      <c r="G6203" s="1" t="str">
        <f t="shared" si="399"/>
        <v>2011</v>
      </c>
      <c r="H6203" s="2">
        <f t="shared" si="400"/>
        <v>7</v>
      </c>
      <c r="I6203" s="2" t="b">
        <f t="shared" si="401"/>
        <v>0</v>
      </c>
      <c r="J6203" t="s">
        <v>17</v>
      </c>
      <c r="K6203">
        <v>46</v>
      </c>
      <c r="L6203">
        <v>569.91999999999996</v>
      </c>
      <c r="M6203">
        <v>0.03</v>
      </c>
      <c r="N6203" t="s">
        <v>18</v>
      </c>
      <c r="O6203">
        <v>154.09</v>
      </c>
      <c r="P6203">
        <v>12.22</v>
      </c>
      <c r="Q6203">
        <v>2.85</v>
      </c>
      <c r="R6203" t="s">
        <v>678</v>
      </c>
      <c r="S6203" t="s">
        <v>140</v>
      </c>
      <c r="T6203" t="s">
        <v>42</v>
      </c>
      <c r="U6203" t="s">
        <v>36</v>
      </c>
      <c r="V6203" t="s">
        <v>37</v>
      </c>
      <c r="W6203">
        <v>0.55000000000000004</v>
      </c>
    </row>
    <row r="6204" spans="1:23" x14ac:dyDescent="0.3">
      <c r="A6204" t="s">
        <v>1661</v>
      </c>
      <c r="B6204" t="s">
        <v>1164</v>
      </c>
      <c r="D6204" s="1">
        <v>40687</v>
      </c>
      <c r="E6204" s="1">
        <v>40694</v>
      </c>
      <c r="F6204" s="1" t="str">
        <f t="shared" si="398"/>
        <v>May</v>
      </c>
      <c r="G6204" s="1" t="str">
        <f t="shared" si="399"/>
        <v>2011</v>
      </c>
      <c r="H6204" s="2">
        <f t="shared" si="400"/>
        <v>7</v>
      </c>
      <c r="I6204" s="2" t="b">
        <f t="shared" si="401"/>
        <v>0</v>
      </c>
      <c r="J6204" t="s">
        <v>17</v>
      </c>
      <c r="K6204">
        <v>28</v>
      </c>
      <c r="L6204">
        <v>183.65</v>
      </c>
      <c r="M6204">
        <v>0.02</v>
      </c>
      <c r="N6204" t="s">
        <v>18</v>
      </c>
      <c r="O6204">
        <v>-59.96</v>
      </c>
      <c r="P6204">
        <v>6.48</v>
      </c>
      <c r="Q6204">
        <v>5.84</v>
      </c>
      <c r="R6204" t="s">
        <v>678</v>
      </c>
      <c r="S6204" t="s">
        <v>140</v>
      </c>
      <c r="T6204" t="s">
        <v>42</v>
      </c>
      <c r="U6204" t="s">
        <v>22</v>
      </c>
      <c r="V6204" t="s">
        <v>43</v>
      </c>
      <c r="W6204">
        <v>0.37</v>
      </c>
    </row>
    <row r="6205" spans="1:23" x14ac:dyDescent="0.3">
      <c r="A6205" t="s">
        <v>1344</v>
      </c>
      <c r="B6205" t="s">
        <v>1703</v>
      </c>
      <c r="D6205" s="1">
        <v>40829</v>
      </c>
      <c r="E6205" s="1">
        <v>40831</v>
      </c>
      <c r="F6205" s="1" t="str">
        <f t="shared" si="398"/>
        <v>October</v>
      </c>
      <c r="G6205" s="1" t="str">
        <f t="shared" si="399"/>
        <v>2011</v>
      </c>
      <c r="H6205" s="2">
        <f t="shared" si="400"/>
        <v>2</v>
      </c>
      <c r="I6205" s="2" t="b">
        <f t="shared" si="401"/>
        <v>0</v>
      </c>
      <c r="J6205" t="s">
        <v>52</v>
      </c>
      <c r="K6205">
        <v>26</v>
      </c>
      <c r="L6205">
        <v>241.92</v>
      </c>
      <c r="M6205">
        <v>0.1</v>
      </c>
      <c r="N6205" t="s">
        <v>18</v>
      </c>
      <c r="O6205">
        <v>67.709999999999994</v>
      </c>
      <c r="P6205">
        <v>10.14</v>
      </c>
      <c r="Q6205">
        <v>2.27</v>
      </c>
      <c r="R6205" t="s">
        <v>678</v>
      </c>
      <c r="S6205" t="s">
        <v>140</v>
      </c>
      <c r="T6205" t="s">
        <v>21</v>
      </c>
      <c r="U6205" t="s">
        <v>22</v>
      </c>
      <c r="V6205" t="s">
        <v>43</v>
      </c>
      <c r="W6205">
        <v>0.36</v>
      </c>
    </row>
    <row r="6206" spans="1:23" x14ac:dyDescent="0.3">
      <c r="A6206" t="s">
        <v>1237</v>
      </c>
      <c r="B6206" t="s">
        <v>1232</v>
      </c>
      <c r="D6206" s="1">
        <v>40302</v>
      </c>
      <c r="E6206" s="1">
        <v>40304</v>
      </c>
      <c r="F6206" s="1" t="str">
        <f t="shared" si="398"/>
        <v>May</v>
      </c>
      <c r="G6206" s="1" t="str">
        <f t="shared" si="399"/>
        <v>2010</v>
      </c>
      <c r="H6206" s="2">
        <f t="shared" si="400"/>
        <v>2</v>
      </c>
      <c r="I6206" s="2" t="b">
        <f t="shared" si="401"/>
        <v>0</v>
      </c>
      <c r="J6206" t="s">
        <v>34</v>
      </c>
      <c r="K6206">
        <v>4</v>
      </c>
      <c r="L6206">
        <v>52.59</v>
      </c>
      <c r="M6206">
        <v>0.05</v>
      </c>
      <c r="N6206" t="s">
        <v>18</v>
      </c>
      <c r="O6206">
        <v>-30.39</v>
      </c>
      <c r="P6206">
        <v>11.35</v>
      </c>
      <c r="Q6206">
        <v>8.6</v>
      </c>
      <c r="R6206" t="s">
        <v>678</v>
      </c>
      <c r="S6206" t="s">
        <v>140</v>
      </c>
      <c r="T6206" t="s">
        <v>21</v>
      </c>
      <c r="U6206" t="s">
        <v>22</v>
      </c>
      <c r="V6206" t="s">
        <v>23</v>
      </c>
      <c r="W6206">
        <v>0.56999999999999995</v>
      </c>
    </row>
    <row r="6207" spans="1:23" x14ac:dyDescent="0.3">
      <c r="A6207" t="s">
        <v>1344</v>
      </c>
      <c r="B6207" t="s">
        <v>1703</v>
      </c>
      <c r="D6207" s="1">
        <v>41212</v>
      </c>
      <c r="E6207" s="1">
        <v>41212</v>
      </c>
      <c r="F6207" s="1" t="str">
        <f t="shared" si="398"/>
        <v>October</v>
      </c>
      <c r="G6207" s="1" t="str">
        <f t="shared" si="399"/>
        <v>2012</v>
      </c>
      <c r="H6207" s="2">
        <f t="shared" si="400"/>
        <v>0</v>
      </c>
      <c r="I6207" s="2" t="str">
        <f t="shared" si="401"/>
        <v>FREE DELIVERY</v>
      </c>
      <c r="J6207" t="s">
        <v>24</v>
      </c>
      <c r="K6207">
        <v>3</v>
      </c>
      <c r="L6207">
        <v>10.62</v>
      </c>
      <c r="M6207">
        <v>7.0000000000000007E-2</v>
      </c>
      <c r="N6207" t="s">
        <v>18</v>
      </c>
      <c r="O6207">
        <v>-3.96</v>
      </c>
      <c r="P6207">
        <v>3.29</v>
      </c>
      <c r="Q6207">
        <v>1.35</v>
      </c>
      <c r="R6207" t="s">
        <v>678</v>
      </c>
      <c r="S6207" t="s">
        <v>140</v>
      </c>
      <c r="T6207" t="s">
        <v>21</v>
      </c>
      <c r="U6207" t="s">
        <v>22</v>
      </c>
      <c r="V6207" t="s">
        <v>46</v>
      </c>
      <c r="W6207">
        <v>0.4</v>
      </c>
    </row>
    <row r="6208" spans="1:23" x14ac:dyDescent="0.3">
      <c r="A6208" t="s">
        <v>1344</v>
      </c>
      <c r="B6208" t="s">
        <v>1703</v>
      </c>
      <c r="D6208" s="1">
        <v>41212</v>
      </c>
      <c r="E6208" s="1">
        <v>41213</v>
      </c>
      <c r="F6208" s="1" t="str">
        <f t="shared" si="398"/>
        <v>October</v>
      </c>
      <c r="G6208" s="1" t="str">
        <f t="shared" si="399"/>
        <v>2012</v>
      </c>
      <c r="H6208" s="2">
        <f t="shared" si="400"/>
        <v>1</v>
      </c>
      <c r="I6208" s="2" t="b">
        <f t="shared" si="401"/>
        <v>0</v>
      </c>
      <c r="J6208" t="s">
        <v>24</v>
      </c>
      <c r="K6208">
        <v>39</v>
      </c>
      <c r="L6208">
        <v>666.4</v>
      </c>
      <c r="M6208">
        <v>0</v>
      </c>
      <c r="N6208" t="s">
        <v>39</v>
      </c>
      <c r="O6208">
        <v>2.02</v>
      </c>
      <c r="P6208">
        <v>15.73</v>
      </c>
      <c r="Q6208">
        <v>7.42</v>
      </c>
      <c r="R6208" t="s">
        <v>678</v>
      </c>
      <c r="S6208" t="s">
        <v>140</v>
      </c>
      <c r="T6208" t="s">
        <v>21</v>
      </c>
      <c r="U6208" t="s">
        <v>22</v>
      </c>
      <c r="V6208" t="s">
        <v>82</v>
      </c>
      <c r="W6208">
        <v>0.56000000000000005</v>
      </c>
    </row>
    <row r="6209" spans="1:23" x14ac:dyDescent="0.3">
      <c r="A6209" t="s">
        <v>1344</v>
      </c>
      <c r="B6209" t="s">
        <v>1703</v>
      </c>
      <c r="D6209" s="1">
        <v>41212</v>
      </c>
      <c r="E6209" s="1">
        <v>41214</v>
      </c>
      <c r="F6209" s="1" t="str">
        <f t="shared" si="398"/>
        <v>November</v>
      </c>
      <c r="G6209" s="1" t="str">
        <f t="shared" si="399"/>
        <v>2012</v>
      </c>
      <c r="H6209" s="2">
        <f t="shared" si="400"/>
        <v>2</v>
      </c>
      <c r="I6209" s="2" t="b">
        <f t="shared" si="401"/>
        <v>0</v>
      </c>
      <c r="J6209" t="s">
        <v>24</v>
      </c>
      <c r="K6209">
        <v>10</v>
      </c>
      <c r="L6209">
        <v>351.3</v>
      </c>
      <c r="M6209">
        <v>0.06</v>
      </c>
      <c r="N6209" t="s">
        <v>18</v>
      </c>
      <c r="O6209">
        <v>1.45</v>
      </c>
      <c r="P6209">
        <v>34.76</v>
      </c>
      <c r="Q6209">
        <v>8.2200000000000006</v>
      </c>
      <c r="R6209" t="s">
        <v>678</v>
      </c>
      <c r="S6209" t="s">
        <v>140</v>
      </c>
      <c r="T6209" t="s">
        <v>21</v>
      </c>
      <c r="U6209" t="s">
        <v>22</v>
      </c>
      <c r="V6209" t="s">
        <v>23</v>
      </c>
      <c r="W6209">
        <v>0.56999999999999995</v>
      </c>
    </row>
    <row r="6210" spans="1:23" x14ac:dyDescent="0.3">
      <c r="A6210" t="s">
        <v>1013</v>
      </c>
      <c r="B6210" t="s">
        <v>1697</v>
      </c>
      <c r="D6210" s="1">
        <v>40175</v>
      </c>
      <c r="E6210" s="1">
        <v>40177</v>
      </c>
      <c r="F6210" s="1" t="str">
        <f t="shared" si="398"/>
        <v>December</v>
      </c>
      <c r="G6210" s="1" t="str">
        <f t="shared" si="399"/>
        <v>2009</v>
      </c>
      <c r="H6210" s="2">
        <f t="shared" si="400"/>
        <v>2</v>
      </c>
      <c r="I6210" s="2" t="b">
        <f t="shared" si="401"/>
        <v>0</v>
      </c>
      <c r="J6210" t="s">
        <v>44</v>
      </c>
      <c r="K6210">
        <v>27</v>
      </c>
      <c r="L6210">
        <v>575.74</v>
      </c>
      <c r="M6210">
        <v>0.06</v>
      </c>
      <c r="N6210" t="s">
        <v>18</v>
      </c>
      <c r="O6210">
        <v>152.6</v>
      </c>
      <c r="P6210">
        <v>22.24</v>
      </c>
      <c r="Q6210">
        <v>1.99</v>
      </c>
      <c r="R6210" t="s">
        <v>678</v>
      </c>
      <c r="S6210" t="s">
        <v>140</v>
      </c>
      <c r="T6210" t="s">
        <v>21</v>
      </c>
      <c r="U6210" t="s">
        <v>32</v>
      </c>
      <c r="V6210" t="s">
        <v>48</v>
      </c>
      <c r="W6210">
        <v>0.43</v>
      </c>
    </row>
    <row r="6211" spans="1:23" x14ac:dyDescent="0.3">
      <c r="A6211" t="s">
        <v>1700</v>
      </c>
      <c r="B6211" t="s">
        <v>1701</v>
      </c>
      <c r="D6211" s="1">
        <v>40290</v>
      </c>
      <c r="E6211" s="1">
        <v>40291</v>
      </c>
      <c r="F6211" s="1" t="str">
        <f t="shared" ref="F6211:F6274" si="402">TEXT(E6211,"mmmm")</f>
        <v>April</v>
      </c>
      <c r="G6211" s="1" t="str">
        <f t="shared" ref="G6211:G6274" si="403">TEXT(E6211,"yyyy")</f>
        <v>2010</v>
      </c>
      <c r="H6211" s="2">
        <f t="shared" ref="H6211:H6274" si="404">E6211-D6211</f>
        <v>1</v>
      </c>
      <c r="I6211" s="2" t="b">
        <f t="shared" ref="I6211:I6274" si="405">IF(H6211&lt;1,IF(AND(H6211&gt;0,H6211&lt;2),"ONE DAY", "FREE DELIVERY"))</f>
        <v>0</v>
      </c>
      <c r="J6211" t="s">
        <v>44</v>
      </c>
      <c r="K6211">
        <v>20</v>
      </c>
      <c r="L6211">
        <v>586.61900000000003</v>
      </c>
      <c r="M6211">
        <v>0.06</v>
      </c>
      <c r="N6211" t="s">
        <v>18</v>
      </c>
      <c r="O6211">
        <v>83.07</v>
      </c>
      <c r="P6211">
        <v>35.99</v>
      </c>
      <c r="Q6211">
        <v>1.1000000000000001</v>
      </c>
      <c r="R6211" t="s">
        <v>678</v>
      </c>
      <c r="S6211" t="s">
        <v>140</v>
      </c>
      <c r="T6211" t="s">
        <v>31</v>
      </c>
      <c r="U6211" t="s">
        <v>32</v>
      </c>
      <c r="V6211" t="s">
        <v>33</v>
      </c>
      <c r="W6211">
        <v>0.55000000000000004</v>
      </c>
    </row>
    <row r="6212" spans="1:23" x14ac:dyDescent="0.3">
      <c r="A6212" t="s">
        <v>1344</v>
      </c>
      <c r="B6212" t="s">
        <v>1703</v>
      </c>
      <c r="D6212" s="1">
        <v>41107</v>
      </c>
      <c r="E6212" s="1">
        <v>41109</v>
      </c>
      <c r="F6212" s="1" t="str">
        <f t="shared" si="402"/>
        <v>July</v>
      </c>
      <c r="G6212" s="1" t="str">
        <f t="shared" si="403"/>
        <v>2012</v>
      </c>
      <c r="H6212" s="2">
        <f t="shared" si="404"/>
        <v>2</v>
      </c>
      <c r="I6212" s="2" t="b">
        <f t="shared" si="405"/>
        <v>0</v>
      </c>
      <c r="J6212" t="s">
        <v>52</v>
      </c>
      <c r="K6212">
        <v>47</v>
      </c>
      <c r="L6212">
        <v>557.52</v>
      </c>
      <c r="M6212">
        <v>0.03</v>
      </c>
      <c r="N6212" t="s">
        <v>39</v>
      </c>
      <c r="O6212">
        <v>-157.30000000000001</v>
      </c>
      <c r="P6212">
        <v>11.66</v>
      </c>
      <c r="Q6212">
        <v>7.95</v>
      </c>
      <c r="R6212" t="s">
        <v>678</v>
      </c>
      <c r="S6212" t="s">
        <v>140</v>
      </c>
      <c r="T6212" t="s">
        <v>27</v>
      </c>
      <c r="U6212" t="s">
        <v>22</v>
      </c>
      <c r="V6212" t="s">
        <v>60</v>
      </c>
      <c r="W6212">
        <v>0.57999999999999996</v>
      </c>
    </row>
    <row r="6213" spans="1:23" x14ac:dyDescent="0.3">
      <c r="A6213" t="s">
        <v>1007</v>
      </c>
      <c r="B6213" t="s">
        <v>1062</v>
      </c>
      <c r="D6213" s="1">
        <v>40153</v>
      </c>
      <c r="E6213" s="1">
        <v>40155</v>
      </c>
      <c r="F6213" s="1" t="str">
        <f t="shared" si="402"/>
        <v>December</v>
      </c>
      <c r="G6213" s="1" t="str">
        <f t="shared" si="403"/>
        <v>2009</v>
      </c>
      <c r="H6213" s="2">
        <f t="shared" si="404"/>
        <v>2</v>
      </c>
      <c r="I6213" s="2" t="b">
        <f t="shared" si="405"/>
        <v>0</v>
      </c>
      <c r="J6213" t="s">
        <v>44</v>
      </c>
      <c r="K6213">
        <v>15</v>
      </c>
      <c r="L6213">
        <v>201.74</v>
      </c>
      <c r="M6213">
        <v>0.08</v>
      </c>
      <c r="N6213" t="s">
        <v>39</v>
      </c>
      <c r="O6213">
        <v>-2.63</v>
      </c>
      <c r="P6213">
        <v>12.53</v>
      </c>
      <c r="Q6213">
        <v>7.17</v>
      </c>
      <c r="R6213" t="s">
        <v>678</v>
      </c>
      <c r="S6213" t="s">
        <v>140</v>
      </c>
      <c r="T6213" t="s">
        <v>31</v>
      </c>
      <c r="U6213" t="s">
        <v>22</v>
      </c>
      <c r="V6213" t="s">
        <v>29</v>
      </c>
      <c r="W6213">
        <v>0.38</v>
      </c>
    </row>
    <row r="6214" spans="1:23" x14ac:dyDescent="0.3">
      <c r="A6214" t="s">
        <v>1007</v>
      </c>
      <c r="B6214" t="s">
        <v>1062</v>
      </c>
      <c r="D6214" s="1">
        <v>40153</v>
      </c>
      <c r="E6214" s="1">
        <v>40155</v>
      </c>
      <c r="F6214" s="1" t="str">
        <f t="shared" si="402"/>
        <v>December</v>
      </c>
      <c r="G6214" s="1" t="str">
        <f t="shared" si="403"/>
        <v>2009</v>
      </c>
      <c r="H6214" s="2">
        <f t="shared" si="404"/>
        <v>2</v>
      </c>
      <c r="I6214" s="2" t="b">
        <f t="shared" si="405"/>
        <v>0</v>
      </c>
      <c r="J6214" t="s">
        <v>44</v>
      </c>
      <c r="K6214">
        <v>35</v>
      </c>
      <c r="L6214">
        <v>1822.13</v>
      </c>
      <c r="M6214">
        <v>0</v>
      </c>
      <c r="N6214" t="s">
        <v>18</v>
      </c>
      <c r="O6214">
        <v>155.16999999999999</v>
      </c>
      <c r="P6214">
        <v>49.99</v>
      </c>
      <c r="Q6214">
        <v>19.989999999999998</v>
      </c>
      <c r="R6214" t="s">
        <v>678</v>
      </c>
      <c r="S6214" t="s">
        <v>140</v>
      </c>
      <c r="T6214" t="s">
        <v>31</v>
      </c>
      <c r="U6214" t="s">
        <v>32</v>
      </c>
      <c r="V6214" t="s">
        <v>48</v>
      </c>
      <c r="W6214">
        <v>0.41</v>
      </c>
    </row>
    <row r="6215" spans="1:23" x14ac:dyDescent="0.3">
      <c r="A6215" t="s">
        <v>1041</v>
      </c>
      <c r="B6215" t="s">
        <v>1273</v>
      </c>
      <c r="D6215" s="1">
        <v>39830</v>
      </c>
      <c r="E6215" s="1">
        <v>39832</v>
      </c>
      <c r="F6215" s="1" t="str">
        <f t="shared" si="402"/>
        <v>January</v>
      </c>
      <c r="G6215" s="1" t="str">
        <f t="shared" si="403"/>
        <v>2009</v>
      </c>
      <c r="H6215" s="2">
        <f t="shared" si="404"/>
        <v>2</v>
      </c>
      <c r="I6215" s="2" t="b">
        <f t="shared" si="405"/>
        <v>0</v>
      </c>
      <c r="J6215" t="s">
        <v>44</v>
      </c>
      <c r="K6215">
        <v>18</v>
      </c>
      <c r="L6215">
        <v>130.11000000000001</v>
      </c>
      <c r="M6215">
        <v>0.1</v>
      </c>
      <c r="N6215" t="s">
        <v>18</v>
      </c>
      <c r="O6215">
        <v>40.299999999999997</v>
      </c>
      <c r="P6215">
        <v>7.64</v>
      </c>
      <c r="Q6215">
        <v>1.39</v>
      </c>
      <c r="R6215" t="s">
        <v>678</v>
      </c>
      <c r="S6215" t="s">
        <v>140</v>
      </c>
      <c r="T6215" t="s">
        <v>31</v>
      </c>
      <c r="U6215" t="s">
        <v>22</v>
      </c>
      <c r="V6215" t="s">
        <v>51</v>
      </c>
      <c r="W6215">
        <v>0.36</v>
      </c>
    </row>
    <row r="6216" spans="1:23" x14ac:dyDescent="0.3">
      <c r="A6216" t="s">
        <v>1041</v>
      </c>
      <c r="B6216" t="s">
        <v>1273</v>
      </c>
      <c r="D6216" s="1">
        <v>39830</v>
      </c>
      <c r="E6216" s="1">
        <v>39832</v>
      </c>
      <c r="F6216" s="1" t="str">
        <f t="shared" si="402"/>
        <v>January</v>
      </c>
      <c r="G6216" s="1" t="str">
        <f t="shared" si="403"/>
        <v>2009</v>
      </c>
      <c r="H6216" s="2">
        <f t="shared" si="404"/>
        <v>2</v>
      </c>
      <c r="I6216" s="2" t="b">
        <f t="shared" si="405"/>
        <v>0</v>
      </c>
      <c r="J6216" t="s">
        <v>44</v>
      </c>
      <c r="K6216">
        <v>3</v>
      </c>
      <c r="L6216">
        <v>337.33949999999999</v>
      </c>
      <c r="M6216">
        <v>0</v>
      </c>
      <c r="N6216" t="s">
        <v>18</v>
      </c>
      <c r="O6216">
        <v>-509.94</v>
      </c>
      <c r="P6216">
        <v>125.99</v>
      </c>
      <c r="Q6216">
        <v>2.5</v>
      </c>
      <c r="R6216" t="s">
        <v>678</v>
      </c>
      <c r="S6216" t="s">
        <v>140</v>
      </c>
      <c r="T6216" t="s">
        <v>31</v>
      </c>
      <c r="U6216" t="s">
        <v>32</v>
      </c>
      <c r="V6216" t="s">
        <v>33</v>
      </c>
      <c r="W6216">
        <v>0.59</v>
      </c>
    </row>
    <row r="6217" spans="1:23" x14ac:dyDescent="0.3">
      <c r="A6217" t="s">
        <v>1210</v>
      </c>
      <c r="B6217" t="s">
        <v>1699</v>
      </c>
      <c r="D6217" s="1">
        <v>39851</v>
      </c>
      <c r="E6217" s="1">
        <v>39851</v>
      </c>
      <c r="F6217" s="1" t="str">
        <f t="shared" si="402"/>
        <v>February</v>
      </c>
      <c r="G6217" s="1" t="str">
        <f t="shared" si="403"/>
        <v>2009</v>
      </c>
      <c r="H6217" s="2">
        <f t="shared" si="404"/>
        <v>0</v>
      </c>
      <c r="I6217" s="2" t="str">
        <f t="shared" si="405"/>
        <v>FREE DELIVERY</v>
      </c>
      <c r="J6217" t="s">
        <v>44</v>
      </c>
      <c r="K6217">
        <v>46</v>
      </c>
      <c r="L6217">
        <v>1398.87</v>
      </c>
      <c r="M6217">
        <v>7.0000000000000007E-2</v>
      </c>
      <c r="N6217" t="s">
        <v>18</v>
      </c>
      <c r="O6217">
        <v>601.96</v>
      </c>
      <c r="P6217">
        <v>30.56</v>
      </c>
      <c r="Q6217">
        <v>2.99</v>
      </c>
      <c r="R6217" t="s">
        <v>678</v>
      </c>
      <c r="S6217" t="s">
        <v>140</v>
      </c>
      <c r="T6217" t="s">
        <v>31</v>
      </c>
      <c r="U6217" t="s">
        <v>22</v>
      </c>
      <c r="V6217" t="s">
        <v>29</v>
      </c>
      <c r="W6217">
        <v>0.35</v>
      </c>
    </row>
    <row r="6218" spans="1:23" x14ac:dyDescent="0.3">
      <c r="A6218" t="s">
        <v>1210</v>
      </c>
      <c r="B6218" t="s">
        <v>1699</v>
      </c>
      <c r="D6218" s="1">
        <v>40819</v>
      </c>
      <c r="E6218" s="1">
        <v>40819</v>
      </c>
      <c r="F6218" s="1" t="str">
        <f t="shared" si="402"/>
        <v>October</v>
      </c>
      <c r="G6218" s="1" t="str">
        <f t="shared" si="403"/>
        <v>2011</v>
      </c>
      <c r="H6218" s="2">
        <f t="shared" si="404"/>
        <v>0</v>
      </c>
      <c r="I6218" s="2" t="str">
        <f t="shared" si="405"/>
        <v>FREE DELIVERY</v>
      </c>
      <c r="J6218" t="s">
        <v>52</v>
      </c>
      <c r="K6218">
        <v>11</v>
      </c>
      <c r="L6218">
        <v>1479.14</v>
      </c>
      <c r="M6218">
        <v>0.06</v>
      </c>
      <c r="N6218" t="s">
        <v>25</v>
      </c>
      <c r="O6218">
        <v>-236.63</v>
      </c>
      <c r="P6218">
        <v>130.97999999999999</v>
      </c>
      <c r="Q6218">
        <v>30</v>
      </c>
      <c r="R6218" t="s">
        <v>678</v>
      </c>
      <c r="S6218" t="s">
        <v>140</v>
      </c>
      <c r="T6218" t="s">
        <v>31</v>
      </c>
      <c r="U6218" t="s">
        <v>36</v>
      </c>
      <c r="V6218" t="s">
        <v>67</v>
      </c>
      <c r="W6218">
        <v>0.78</v>
      </c>
    </row>
    <row r="6219" spans="1:23" x14ac:dyDescent="0.3">
      <c r="A6219" t="s">
        <v>1320</v>
      </c>
      <c r="B6219" t="s">
        <v>1702</v>
      </c>
      <c r="D6219" s="1">
        <v>40894</v>
      </c>
      <c r="E6219" s="1">
        <v>40895</v>
      </c>
      <c r="F6219" s="1" t="str">
        <f t="shared" si="402"/>
        <v>December</v>
      </c>
      <c r="G6219" s="1" t="str">
        <f t="shared" si="403"/>
        <v>2011</v>
      </c>
      <c r="H6219" s="2">
        <f t="shared" si="404"/>
        <v>1</v>
      </c>
      <c r="I6219" s="2" t="b">
        <f t="shared" si="405"/>
        <v>0</v>
      </c>
      <c r="J6219" t="s">
        <v>34</v>
      </c>
      <c r="K6219">
        <v>35</v>
      </c>
      <c r="L6219">
        <v>173.22</v>
      </c>
      <c r="M6219">
        <v>0.04</v>
      </c>
      <c r="N6219" t="s">
        <v>18</v>
      </c>
      <c r="O6219">
        <v>84.03</v>
      </c>
      <c r="P6219">
        <v>4.91</v>
      </c>
      <c r="Q6219">
        <v>0.5</v>
      </c>
      <c r="R6219" t="s">
        <v>678</v>
      </c>
      <c r="S6219" t="s">
        <v>140</v>
      </c>
      <c r="T6219" t="s">
        <v>27</v>
      </c>
      <c r="U6219" t="s">
        <v>22</v>
      </c>
      <c r="V6219" t="s">
        <v>57</v>
      </c>
      <c r="W6219">
        <v>0.36</v>
      </c>
    </row>
    <row r="6220" spans="1:23" x14ac:dyDescent="0.3">
      <c r="A6220" t="s">
        <v>1066</v>
      </c>
      <c r="B6220" t="s">
        <v>1698</v>
      </c>
      <c r="D6220" s="1">
        <v>39925</v>
      </c>
      <c r="E6220" s="1">
        <v>39929</v>
      </c>
      <c r="F6220" s="1" t="str">
        <f t="shared" si="402"/>
        <v>April</v>
      </c>
      <c r="G6220" s="1" t="str">
        <f t="shared" si="403"/>
        <v>2009</v>
      </c>
      <c r="H6220" s="2">
        <f t="shared" si="404"/>
        <v>4</v>
      </c>
      <c r="I6220" s="2" t="b">
        <f t="shared" si="405"/>
        <v>0</v>
      </c>
      <c r="J6220" t="s">
        <v>17</v>
      </c>
      <c r="K6220">
        <v>45</v>
      </c>
      <c r="L6220">
        <v>221.06</v>
      </c>
      <c r="M6220">
        <v>0.02</v>
      </c>
      <c r="N6220" t="s">
        <v>18</v>
      </c>
      <c r="O6220">
        <v>-124.28</v>
      </c>
      <c r="P6220">
        <v>4.57</v>
      </c>
      <c r="Q6220">
        <v>5.42</v>
      </c>
      <c r="R6220" t="s">
        <v>678</v>
      </c>
      <c r="S6220" t="s">
        <v>140</v>
      </c>
      <c r="T6220" t="s">
        <v>31</v>
      </c>
      <c r="U6220" t="s">
        <v>22</v>
      </c>
      <c r="V6220" t="s">
        <v>29</v>
      </c>
      <c r="W6220">
        <v>0.37</v>
      </c>
    </row>
    <row r="6221" spans="1:23" x14ac:dyDescent="0.3">
      <c r="A6221" t="s">
        <v>1007</v>
      </c>
      <c r="B6221" t="s">
        <v>1062</v>
      </c>
      <c r="D6221" s="1">
        <v>41098</v>
      </c>
      <c r="E6221" s="1">
        <v>41100</v>
      </c>
      <c r="F6221" s="1" t="str">
        <f t="shared" si="402"/>
        <v>July</v>
      </c>
      <c r="G6221" s="1" t="str">
        <f t="shared" si="403"/>
        <v>2012</v>
      </c>
      <c r="H6221" s="2">
        <f t="shared" si="404"/>
        <v>2</v>
      </c>
      <c r="I6221" s="2" t="b">
        <f t="shared" si="405"/>
        <v>0</v>
      </c>
      <c r="J6221" t="s">
        <v>44</v>
      </c>
      <c r="K6221">
        <v>6</v>
      </c>
      <c r="L6221">
        <v>201.83</v>
      </c>
      <c r="M6221">
        <v>0.02</v>
      </c>
      <c r="N6221" t="s">
        <v>18</v>
      </c>
      <c r="O6221">
        <v>34.979999999999997</v>
      </c>
      <c r="P6221">
        <v>30.98</v>
      </c>
      <c r="Q6221">
        <v>5.09</v>
      </c>
      <c r="R6221" t="s">
        <v>678</v>
      </c>
      <c r="S6221" t="s">
        <v>140</v>
      </c>
      <c r="T6221" t="s">
        <v>31</v>
      </c>
      <c r="U6221" t="s">
        <v>22</v>
      </c>
      <c r="V6221" t="s">
        <v>43</v>
      </c>
      <c r="W6221">
        <v>0.4</v>
      </c>
    </row>
    <row r="6222" spans="1:23" x14ac:dyDescent="0.3">
      <c r="A6222" t="s">
        <v>1013</v>
      </c>
      <c r="B6222" t="s">
        <v>1299</v>
      </c>
      <c r="D6222" s="1">
        <v>40985</v>
      </c>
      <c r="E6222" s="1">
        <v>40986</v>
      </c>
      <c r="F6222" s="1" t="str">
        <f t="shared" si="402"/>
        <v>March</v>
      </c>
      <c r="G6222" s="1" t="str">
        <f t="shared" si="403"/>
        <v>2012</v>
      </c>
      <c r="H6222" s="2">
        <f t="shared" si="404"/>
        <v>1</v>
      </c>
      <c r="I6222" s="2" t="b">
        <f t="shared" si="405"/>
        <v>0</v>
      </c>
      <c r="J6222" t="s">
        <v>34</v>
      </c>
      <c r="K6222">
        <v>18</v>
      </c>
      <c r="L6222">
        <v>283.5</v>
      </c>
      <c r="M6222">
        <v>0.1</v>
      </c>
      <c r="N6222" t="s">
        <v>18</v>
      </c>
      <c r="O6222">
        <v>-51.47</v>
      </c>
      <c r="P6222">
        <v>15.98</v>
      </c>
      <c r="Q6222">
        <v>6.5</v>
      </c>
      <c r="R6222" t="s">
        <v>678</v>
      </c>
      <c r="S6222" t="s">
        <v>140</v>
      </c>
      <c r="T6222" t="s">
        <v>42</v>
      </c>
      <c r="U6222" t="s">
        <v>32</v>
      </c>
      <c r="V6222" t="s">
        <v>48</v>
      </c>
      <c r="W6222">
        <v>0.48</v>
      </c>
    </row>
    <row r="6223" spans="1:23" x14ac:dyDescent="0.3">
      <c r="A6223" t="s">
        <v>1013</v>
      </c>
      <c r="B6223" t="s">
        <v>1299</v>
      </c>
      <c r="D6223" s="1">
        <v>40985</v>
      </c>
      <c r="E6223" s="1">
        <v>40985</v>
      </c>
      <c r="F6223" s="1" t="str">
        <f t="shared" si="402"/>
        <v>March</v>
      </c>
      <c r="G6223" s="1" t="str">
        <f t="shared" si="403"/>
        <v>2012</v>
      </c>
      <c r="H6223" s="2">
        <f t="shared" si="404"/>
        <v>0</v>
      </c>
      <c r="I6223" s="2" t="str">
        <f t="shared" si="405"/>
        <v>FREE DELIVERY</v>
      </c>
      <c r="J6223" t="s">
        <v>34</v>
      </c>
      <c r="K6223">
        <v>36</v>
      </c>
      <c r="L6223">
        <v>242.13</v>
      </c>
      <c r="M6223">
        <v>0.09</v>
      </c>
      <c r="N6223" t="s">
        <v>39</v>
      </c>
      <c r="O6223">
        <v>-94.74</v>
      </c>
      <c r="P6223">
        <v>6.48</v>
      </c>
      <c r="Q6223">
        <v>6.6</v>
      </c>
      <c r="R6223" t="s">
        <v>678</v>
      </c>
      <c r="S6223" t="s">
        <v>140</v>
      </c>
      <c r="T6223" t="s">
        <v>42</v>
      </c>
      <c r="U6223" t="s">
        <v>22</v>
      </c>
      <c r="V6223" t="s">
        <v>43</v>
      </c>
      <c r="W6223">
        <v>0.37</v>
      </c>
    </row>
    <row r="6224" spans="1:23" x14ac:dyDescent="0.3">
      <c r="A6224" t="s">
        <v>1013</v>
      </c>
      <c r="B6224" t="s">
        <v>1299</v>
      </c>
      <c r="D6224" s="1">
        <v>40831</v>
      </c>
      <c r="E6224" s="1">
        <v>40833</v>
      </c>
      <c r="F6224" s="1" t="str">
        <f t="shared" si="402"/>
        <v>October</v>
      </c>
      <c r="G6224" s="1" t="str">
        <f t="shared" si="403"/>
        <v>2011</v>
      </c>
      <c r="H6224" s="2">
        <f t="shared" si="404"/>
        <v>2</v>
      </c>
      <c r="I6224" s="2" t="b">
        <f t="shared" si="405"/>
        <v>0</v>
      </c>
      <c r="J6224" t="s">
        <v>44</v>
      </c>
      <c r="K6224">
        <v>43</v>
      </c>
      <c r="L6224">
        <v>344.24</v>
      </c>
      <c r="M6224">
        <v>0.09</v>
      </c>
      <c r="N6224" t="s">
        <v>18</v>
      </c>
      <c r="O6224">
        <v>30.76</v>
      </c>
      <c r="P6224">
        <v>8.33</v>
      </c>
      <c r="Q6224">
        <v>1.99</v>
      </c>
      <c r="R6224" t="s">
        <v>678</v>
      </c>
      <c r="S6224" t="s">
        <v>140</v>
      </c>
      <c r="T6224" t="s">
        <v>42</v>
      </c>
      <c r="U6224" t="s">
        <v>32</v>
      </c>
      <c r="V6224" t="s">
        <v>48</v>
      </c>
      <c r="W6224">
        <v>0.52</v>
      </c>
    </row>
    <row r="6225" spans="1:23" x14ac:dyDescent="0.3">
      <c r="A6225" t="s">
        <v>1237</v>
      </c>
      <c r="B6225" t="s">
        <v>1232</v>
      </c>
      <c r="D6225" s="1">
        <v>40797</v>
      </c>
      <c r="E6225" s="1">
        <v>40799</v>
      </c>
      <c r="F6225" s="1" t="str">
        <f t="shared" si="402"/>
        <v>September</v>
      </c>
      <c r="G6225" s="1" t="str">
        <f t="shared" si="403"/>
        <v>2011</v>
      </c>
      <c r="H6225" s="2">
        <f t="shared" si="404"/>
        <v>2</v>
      </c>
      <c r="I6225" s="2" t="b">
        <f t="shared" si="405"/>
        <v>0</v>
      </c>
      <c r="J6225" t="s">
        <v>17</v>
      </c>
      <c r="K6225">
        <v>42</v>
      </c>
      <c r="L6225">
        <v>248.92</v>
      </c>
      <c r="M6225">
        <v>0.01</v>
      </c>
      <c r="N6225" t="s">
        <v>18</v>
      </c>
      <c r="O6225">
        <v>-66.87</v>
      </c>
      <c r="P6225">
        <v>5.58</v>
      </c>
      <c r="Q6225">
        <v>5.3</v>
      </c>
      <c r="R6225" t="s">
        <v>678</v>
      </c>
      <c r="S6225" t="s">
        <v>140</v>
      </c>
      <c r="T6225" t="s">
        <v>21</v>
      </c>
      <c r="U6225" t="s">
        <v>22</v>
      </c>
      <c r="V6225" t="s">
        <v>51</v>
      </c>
      <c r="W6225">
        <v>0.35</v>
      </c>
    </row>
    <row r="6226" spans="1:23" x14ac:dyDescent="0.3">
      <c r="A6226" t="s">
        <v>1119</v>
      </c>
      <c r="B6226" t="s">
        <v>1049</v>
      </c>
      <c r="D6226" s="1">
        <v>40569</v>
      </c>
      <c r="E6226" s="1">
        <v>40570</v>
      </c>
      <c r="F6226" s="1" t="str">
        <f t="shared" si="402"/>
        <v>January</v>
      </c>
      <c r="G6226" s="1" t="str">
        <f t="shared" si="403"/>
        <v>2011</v>
      </c>
      <c r="H6226" s="2">
        <f t="shared" si="404"/>
        <v>1</v>
      </c>
      <c r="I6226" s="2" t="b">
        <f t="shared" si="405"/>
        <v>0</v>
      </c>
      <c r="J6226" t="s">
        <v>24</v>
      </c>
      <c r="K6226">
        <v>10</v>
      </c>
      <c r="L6226">
        <v>1290.3699999999999</v>
      </c>
      <c r="M6226">
        <v>0.05</v>
      </c>
      <c r="N6226" t="s">
        <v>18</v>
      </c>
      <c r="O6226">
        <v>231.16</v>
      </c>
      <c r="P6226">
        <v>123.38</v>
      </c>
      <c r="Q6226">
        <v>24.49</v>
      </c>
      <c r="R6226" t="s">
        <v>678</v>
      </c>
      <c r="S6226" t="s">
        <v>140</v>
      </c>
      <c r="T6226" t="s">
        <v>21</v>
      </c>
      <c r="U6226" t="s">
        <v>22</v>
      </c>
      <c r="V6226" t="s">
        <v>28</v>
      </c>
      <c r="W6226">
        <v>0.46</v>
      </c>
    </row>
    <row r="6227" spans="1:23" x14ac:dyDescent="0.3">
      <c r="A6227" t="s">
        <v>1119</v>
      </c>
      <c r="B6227" t="s">
        <v>1049</v>
      </c>
      <c r="D6227" s="1">
        <v>40569</v>
      </c>
      <c r="E6227" s="1">
        <v>40570</v>
      </c>
      <c r="F6227" s="1" t="str">
        <f t="shared" si="402"/>
        <v>January</v>
      </c>
      <c r="G6227" s="1" t="str">
        <f t="shared" si="403"/>
        <v>2011</v>
      </c>
      <c r="H6227" s="2">
        <f t="shared" si="404"/>
        <v>1</v>
      </c>
      <c r="I6227" s="2" t="b">
        <f t="shared" si="405"/>
        <v>0</v>
      </c>
      <c r="J6227" t="s">
        <v>24</v>
      </c>
      <c r="K6227">
        <v>2</v>
      </c>
      <c r="L6227">
        <v>23.18</v>
      </c>
      <c r="M6227">
        <v>0.05</v>
      </c>
      <c r="N6227" t="s">
        <v>18</v>
      </c>
      <c r="O6227">
        <v>-14.88</v>
      </c>
      <c r="P6227">
        <v>8.6</v>
      </c>
      <c r="Q6227">
        <v>6.19</v>
      </c>
      <c r="R6227" t="s">
        <v>678</v>
      </c>
      <c r="S6227" t="s">
        <v>140</v>
      </c>
      <c r="T6227" t="s">
        <v>21</v>
      </c>
      <c r="U6227" t="s">
        <v>22</v>
      </c>
      <c r="V6227" t="s">
        <v>29</v>
      </c>
      <c r="W6227">
        <v>0.38</v>
      </c>
    </row>
    <row r="6228" spans="1:23" x14ac:dyDescent="0.3">
      <c r="A6228" t="s">
        <v>1344</v>
      </c>
      <c r="B6228" t="s">
        <v>1703</v>
      </c>
      <c r="D6228" s="1">
        <v>41149</v>
      </c>
      <c r="E6228" s="1">
        <v>41151</v>
      </c>
      <c r="F6228" s="1" t="str">
        <f t="shared" si="402"/>
        <v>August</v>
      </c>
      <c r="G6228" s="1" t="str">
        <f t="shared" si="403"/>
        <v>2012</v>
      </c>
      <c r="H6228" s="2">
        <f t="shared" si="404"/>
        <v>2</v>
      </c>
      <c r="I6228" s="2" t="b">
        <f t="shared" si="405"/>
        <v>0</v>
      </c>
      <c r="J6228" t="s">
        <v>24</v>
      </c>
      <c r="K6228">
        <v>46</v>
      </c>
      <c r="L6228">
        <v>979.44</v>
      </c>
      <c r="M6228">
        <v>0.01</v>
      </c>
      <c r="N6228" t="s">
        <v>18</v>
      </c>
      <c r="O6228">
        <v>320.67</v>
      </c>
      <c r="P6228">
        <v>19.98</v>
      </c>
      <c r="Q6228">
        <v>5.86</v>
      </c>
      <c r="R6228" t="s">
        <v>678</v>
      </c>
      <c r="S6228" t="s">
        <v>140</v>
      </c>
      <c r="T6228" t="s">
        <v>42</v>
      </c>
      <c r="U6228" t="s">
        <v>22</v>
      </c>
      <c r="V6228" t="s">
        <v>43</v>
      </c>
      <c r="W6228">
        <v>0.38</v>
      </c>
    </row>
    <row r="6229" spans="1:23" x14ac:dyDescent="0.3">
      <c r="A6229" t="s">
        <v>1041</v>
      </c>
      <c r="B6229" t="s">
        <v>1273</v>
      </c>
      <c r="D6229" s="1">
        <v>40079</v>
      </c>
      <c r="E6229" s="1">
        <v>40080</v>
      </c>
      <c r="F6229" s="1" t="str">
        <f t="shared" si="402"/>
        <v>September</v>
      </c>
      <c r="G6229" s="1" t="str">
        <f t="shared" si="403"/>
        <v>2009</v>
      </c>
      <c r="H6229" s="2">
        <f t="shared" si="404"/>
        <v>1</v>
      </c>
      <c r="I6229" s="2" t="b">
        <f t="shared" si="405"/>
        <v>0</v>
      </c>
      <c r="J6229" t="s">
        <v>52</v>
      </c>
      <c r="K6229">
        <v>29</v>
      </c>
      <c r="L6229">
        <v>575.36</v>
      </c>
      <c r="M6229">
        <v>0.1</v>
      </c>
      <c r="N6229" t="s">
        <v>18</v>
      </c>
      <c r="O6229">
        <v>84.05</v>
      </c>
      <c r="P6229">
        <v>20.27</v>
      </c>
      <c r="Q6229">
        <v>3.99</v>
      </c>
      <c r="R6229" t="s">
        <v>678</v>
      </c>
      <c r="S6229" t="s">
        <v>140</v>
      </c>
      <c r="T6229" t="s">
        <v>31</v>
      </c>
      <c r="U6229" t="s">
        <v>22</v>
      </c>
      <c r="V6229" t="s">
        <v>28</v>
      </c>
      <c r="W6229">
        <v>0.56999999999999995</v>
      </c>
    </row>
    <row r="6230" spans="1:23" x14ac:dyDescent="0.3">
      <c r="A6230" t="s">
        <v>1344</v>
      </c>
      <c r="B6230" t="s">
        <v>1703</v>
      </c>
      <c r="D6230" s="1">
        <v>40790</v>
      </c>
      <c r="E6230" s="1">
        <v>40792</v>
      </c>
      <c r="F6230" s="1" t="str">
        <f t="shared" si="402"/>
        <v>September</v>
      </c>
      <c r="G6230" s="1" t="str">
        <f t="shared" si="403"/>
        <v>2011</v>
      </c>
      <c r="H6230" s="2">
        <f t="shared" si="404"/>
        <v>2</v>
      </c>
      <c r="I6230" s="2" t="b">
        <f t="shared" si="405"/>
        <v>0</v>
      </c>
      <c r="J6230" t="s">
        <v>34</v>
      </c>
      <c r="K6230">
        <v>21</v>
      </c>
      <c r="L6230">
        <v>7922.69</v>
      </c>
      <c r="M6230">
        <v>0.1</v>
      </c>
      <c r="N6230" t="s">
        <v>18</v>
      </c>
      <c r="O6230">
        <v>1558.79</v>
      </c>
      <c r="P6230">
        <v>419.19</v>
      </c>
      <c r="Q6230">
        <v>19.989999999999998</v>
      </c>
      <c r="R6230" t="s">
        <v>678</v>
      </c>
      <c r="S6230" t="s">
        <v>140</v>
      </c>
      <c r="T6230" t="s">
        <v>21</v>
      </c>
      <c r="U6230" t="s">
        <v>22</v>
      </c>
      <c r="V6230" t="s">
        <v>23</v>
      </c>
      <c r="W6230">
        <v>0.57999999999999996</v>
      </c>
    </row>
    <row r="6231" spans="1:23" x14ac:dyDescent="0.3">
      <c r="A6231" t="s">
        <v>1048</v>
      </c>
      <c r="B6231" t="s">
        <v>1606</v>
      </c>
      <c r="D6231" s="1">
        <v>40197</v>
      </c>
      <c r="E6231" s="1">
        <v>40200</v>
      </c>
      <c r="F6231" s="1" t="str">
        <f t="shared" si="402"/>
        <v>January</v>
      </c>
      <c r="G6231" s="1" t="str">
        <f t="shared" si="403"/>
        <v>2010</v>
      </c>
      <c r="H6231" s="2">
        <f t="shared" si="404"/>
        <v>3</v>
      </c>
      <c r="I6231" s="2" t="b">
        <f t="shared" si="405"/>
        <v>0</v>
      </c>
      <c r="J6231" t="s">
        <v>34</v>
      </c>
      <c r="K6231">
        <v>1</v>
      </c>
      <c r="L6231">
        <v>155.51</v>
      </c>
      <c r="M6231">
        <v>7.0000000000000007E-2</v>
      </c>
      <c r="N6231" t="s">
        <v>18</v>
      </c>
      <c r="O6231">
        <v>-87.34</v>
      </c>
      <c r="P6231">
        <v>142.86000000000001</v>
      </c>
      <c r="Q6231">
        <v>19.989999999999998</v>
      </c>
      <c r="R6231" t="s">
        <v>678</v>
      </c>
      <c r="S6231" t="s">
        <v>140</v>
      </c>
      <c r="T6231" t="s">
        <v>42</v>
      </c>
      <c r="U6231" t="s">
        <v>22</v>
      </c>
      <c r="V6231" t="s">
        <v>23</v>
      </c>
      <c r="W6231">
        <v>0.56000000000000005</v>
      </c>
    </row>
    <row r="6232" spans="1:23" x14ac:dyDescent="0.3">
      <c r="A6232" t="s">
        <v>977</v>
      </c>
      <c r="B6232" t="s">
        <v>1284</v>
      </c>
      <c r="D6232" s="1">
        <v>41200</v>
      </c>
      <c r="E6232" s="1">
        <v>41204</v>
      </c>
      <c r="F6232" s="1" t="str">
        <f t="shared" si="402"/>
        <v>October</v>
      </c>
      <c r="G6232" s="1" t="str">
        <f t="shared" si="403"/>
        <v>2012</v>
      </c>
      <c r="H6232" s="2">
        <f t="shared" si="404"/>
        <v>4</v>
      </c>
      <c r="I6232" s="2" t="b">
        <f t="shared" si="405"/>
        <v>0</v>
      </c>
      <c r="J6232" t="s">
        <v>17</v>
      </c>
      <c r="K6232">
        <v>32</v>
      </c>
      <c r="L6232">
        <v>317.06</v>
      </c>
      <c r="M6232">
        <v>0.05</v>
      </c>
      <c r="N6232" t="s">
        <v>18</v>
      </c>
      <c r="O6232">
        <v>105.47</v>
      </c>
      <c r="P6232">
        <v>10.06</v>
      </c>
      <c r="Q6232">
        <v>2.06</v>
      </c>
      <c r="R6232" t="s">
        <v>678</v>
      </c>
      <c r="S6232" t="s">
        <v>140</v>
      </c>
      <c r="T6232" t="s">
        <v>31</v>
      </c>
      <c r="U6232" t="s">
        <v>22</v>
      </c>
      <c r="V6232" t="s">
        <v>43</v>
      </c>
      <c r="W6232">
        <v>0.39</v>
      </c>
    </row>
    <row r="6233" spans="1:23" x14ac:dyDescent="0.3">
      <c r="A6233" t="s">
        <v>1013</v>
      </c>
      <c r="B6233" t="s">
        <v>1299</v>
      </c>
      <c r="D6233" s="1">
        <v>40440</v>
      </c>
      <c r="E6233" s="1">
        <v>40442</v>
      </c>
      <c r="F6233" s="1" t="str">
        <f t="shared" si="402"/>
        <v>September</v>
      </c>
      <c r="G6233" s="1" t="str">
        <f t="shared" si="403"/>
        <v>2010</v>
      </c>
      <c r="H6233" s="2">
        <f t="shared" si="404"/>
        <v>2</v>
      </c>
      <c r="I6233" s="2" t="b">
        <f t="shared" si="405"/>
        <v>0</v>
      </c>
      <c r="J6233" t="s">
        <v>24</v>
      </c>
      <c r="K6233">
        <v>2</v>
      </c>
      <c r="L6233">
        <v>17.3</v>
      </c>
      <c r="M6233">
        <v>0.04</v>
      </c>
      <c r="N6233" t="s">
        <v>18</v>
      </c>
      <c r="O6233">
        <v>-7.49</v>
      </c>
      <c r="P6233">
        <v>6.98</v>
      </c>
      <c r="Q6233">
        <v>2.83</v>
      </c>
      <c r="R6233" t="s">
        <v>678</v>
      </c>
      <c r="S6233" t="s">
        <v>140</v>
      </c>
      <c r="T6233" t="s">
        <v>42</v>
      </c>
      <c r="U6233" t="s">
        <v>36</v>
      </c>
      <c r="V6233" t="s">
        <v>37</v>
      </c>
      <c r="W6233">
        <v>0.37</v>
      </c>
    </row>
    <row r="6234" spans="1:23" x14ac:dyDescent="0.3">
      <c r="A6234" t="s">
        <v>1055</v>
      </c>
      <c r="B6234" t="s">
        <v>1276</v>
      </c>
      <c r="D6234" s="1">
        <v>40683</v>
      </c>
      <c r="E6234" s="1">
        <v>40685</v>
      </c>
      <c r="F6234" s="1" t="str">
        <f t="shared" si="402"/>
        <v>May</v>
      </c>
      <c r="G6234" s="1" t="str">
        <f t="shared" si="403"/>
        <v>2011</v>
      </c>
      <c r="H6234" s="2">
        <f t="shared" si="404"/>
        <v>2</v>
      </c>
      <c r="I6234" s="2" t="b">
        <f t="shared" si="405"/>
        <v>0</v>
      </c>
      <c r="J6234" t="s">
        <v>44</v>
      </c>
      <c r="K6234">
        <v>32</v>
      </c>
      <c r="L6234">
        <v>128.13999999999999</v>
      </c>
      <c r="M6234">
        <v>0.1</v>
      </c>
      <c r="N6234" t="s">
        <v>39</v>
      </c>
      <c r="O6234">
        <v>-163.58000000000001</v>
      </c>
      <c r="P6234">
        <v>3.89</v>
      </c>
      <c r="Q6234">
        <v>7.01</v>
      </c>
      <c r="R6234" t="s">
        <v>678</v>
      </c>
      <c r="S6234" t="s">
        <v>140</v>
      </c>
      <c r="T6234" t="s">
        <v>21</v>
      </c>
      <c r="U6234" t="s">
        <v>22</v>
      </c>
      <c r="V6234" t="s">
        <v>29</v>
      </c>
      <c r="W6234">
        <v>0.37</v>
      </c>
    </row>
    <row r="6235" spans="1:23" x14ac:dyDescent="0.3">
      <c r="A6235" t="s">
        <v>1055</v>
      </c>
      <c r="B6235" t="s">
        <v>1276</v>
      </c>
      <c r="D6235" s="1">
        <v>40683</v>
      </c>
      <c r="E6235" s="1">
        <v>40685</v>
      </c>
      <c r="F6235" s="1" t="str">
        <f t="shared" si="402"/>
        <v>May</v>
      </c>
      <c r="G6235" s="1" t="str">
        <f t="shared" si="403"/>
        <v>2011</v>
      </c>
      <c r="H6235" s="2">
        <f t="shared" si="404"/>
        <v>2</v>
      </c>
      <c r="I6235" s="2" t="b">
        <f t="shared" si="405"/>
        <v>0</v>
      </c>
      <c r="J6235" t="s">
        <v>44</v>
      </c>
      <c r="K6235">
        <v>9</v>
      </c>
      <c r="L6235">
        <v>67.459999999999994</v>
      </c>
      <c r="M6235">
        <v>0.08</v>
      </c>
      <c r="N6235" t="s">
        <v>18</v>
      </c>
      <c r="O6235">
        <v>-57.53</v>
      </c>
      <c r="P6235">
        <v>6.48</v>
      </c>
      <c r="Q6235">
        <v>10.050000000000001</v>
      </c>
      <c r="R6235" t="s">
        <v>678</v>
      </c>
      <c r="S6235" t="s">
        <v>140</v>
      </c>
      <c r="T6235" t="s">
        <v>21</v>
      </c>
      <c r="U6235" t="s">
        <v>22</v>
      </c>
      <c r="V6235" t="s">
        <v>43</v>
      </c>
      <c r="W6235">
        <v>0.37</v>
      </c>
    </row>
    <row r="6236" spans="1:23" x14ac:dyDescent="0.3">
      <c r="A6236" t="s">
        <v>1700</v>
      </c>
      <c r="B6236" t="s">
        <v>1701</v>
      </c>
      <c r="D6236" s="1">
        <v>40716</v>
      </c>
      <c r="E6236" s="1">
        <v>40719</v>
      </c>
      <c r="F6236" s="1" t="str">
        <f t="shared" si="402"/>
        <v>June</v>
      </c>
      <c r="G6236" s="1" t="str">
        <f t="shared" si="403"/>
        <v>2011</v>
      </c>
      <c r="H6236" s="2">
        <f t="shared" si="404"/>
        <v>3</v>
      </c>
      <c r="I6236" s="2" t="b">
        <f t="shared" si="405"/>
        <v>0</v>
      </c>
      <c r="J6236" t="s">
        <v>44</v>
      </c>
      <c r="K6236">
        <v>23</v>
      </c>
      <c r="L6236">
        <v>524.25</v>
      </c>
      <c r="M6236">
        <v>0.06</v>
      </c>
      <c r="N6236" t="s">
        <v>39</v>
      </c>
      <c r="O6236">
        <v>152.31</v>
      </c>
      <c r="P6236">
        <v>22.23</v>
      </c>
      <c r="Q6236">
        <v>8.99</v>
      </c>
      <c r="R6236" t="s">
        <v>678</v>
      </c>
      <c r="S6236" t="s">
        <v>140</v>
      </c>
      <c r="T6236" t="s">
        <v>31</v>
      </c>
      <c r="U6236" t="s">
        <v>36</v>
      </c>
      <c r="V6236" t="s">
        <v>37</v>
      </c>
      <c r="W6236">
        <v>0.41</v>
      </c>
    </row>
    <row r="6237" spans="1:23" x14ac:dyDescent="0.3">
      <c r="A6237" t="s">
        <v>1237</v>
      </c>
      <c r="B6237" t="s">
        <v>1232</v>
      </c>
      <c r="D6237" s="1">
        <v>41065</v>
      </c>
      <c r="E6237" s="1">
        <v>41066</v>
      </c>
      <c r="F6237" s="1" t="str">
        <f t="shared" si="402"/>
        <v>June</v>
      </c>
      <c r="G6237" s="1" t="str">
        <f t="shared" si="403"/>
        <v>2012</v>
      </c>
      <c r="H6237" s="2">
        <f t="shared" si="404"/>
        <v>1</v>
      </c>
      <c r="I6237" s="2" t="b">
        <f t="shared" si="405"/>
        <v>0</v>
      </c>
      <c r="J6237" t="s">
        <v>24</v>
      </c>
      <c r="K6237">
        <v>38</v>
      </c>
      <c r="L6237">
        <v>14753.08</v>
      </c>
      <c r="M6237">
        <v>0.01</v>
      </c>
      <c r="N6237" t="s">
        <v>25</v>
      </c>
      <c r="O6237">
        <v>1085.9100000000001</v>
      </c>
      <c r="P6237">
        <v>370.98</v>
      </c>
      <c r="Q6237">
        <v>99</v>
      </c>
      <c r="R6237" t="s">
        <v>678</v>
      </c>
      <c r="S6237" t="s">
        <v>140</v>
      </c>
      <c r="T6237" t="s">
        <v>21</v>
      </c>
      <c r="U6237" t="s">
        <v>22</v>
      </c>
      <c r="V6237" t="s">
        <v>23</v>
      </c>
      <c r="W6237">
        <v>0.65</v>
      </c>
    </row>
    <row r="6238" spans="1:23" x14ac:dyDescent="0.3">
      <c r="A6238" t="s">
        <v>1007</v>
      </c>
      <c r="B6238" t="s">
        <v>1062</v>
      </c>
      <c r="D6238" s="1">
        <v>40753</v>
      </c>
      <c r="E6238" s="1">
        <v>40754</v>
      </c>
      <c r="F6238" s="1" t="str">
        <f t="shared" si="402"/>
        <v>July</v>
      </c>
      <c r="G6238" s="1" t="str">
        <f t="shared" si="403"/>
        <v>2011</v>
      </c>
      <c r="H6238" s="2">
        <f t="shared" si="404"/>
        <v>1</v>
      </c>
      <c r="I6238" s="2" t="b">
        <f t="shared" si="405"/>
        <v>0</v>
      </c>
      <c r="J6238" t="s">
        <v>52</v>
      </c>
      <c r="K6238">
        <v>44</v>
      </c>
      <c r="L6238">
        <v>4326.2700000000004</v>
      </c>
      <c r="M6238">
        <v>0.09</v>
      </c>
      <c r="N6238" t="s">
        <v>18</v>
      </c>
      <c r="O6238">
        <v>1728.2</v>
      </c>
      <c r="P6238">
        <v>100.98</v>
      </c>
      <c r="Q6238">
        <v>7.18</v>
      </c>
      <c r="R6238" t="s">
        <v>678</v>
      </c>
      <c r="S6238" t="s">
        <v>140</v>
      </c>
      <c r="T6238" t="s">
        <v>31</v>
      </c>
      <c r="U6238" t="s">
        <v>32</v>
      </c>
      <c r="V6238" t="s">
        <v>48</v>
      </c>
      <c r="W6238">
        <v>0.4</v>
      </c>
    </row>
    <row r="6239" spans="1:23" x14ac:dyDescent="0.3">
      <c r="A6239" t="s">
        <v>1041</v>
      </c>
      <c r="B6239" t="s">
        <v>1273</v>
      </c>
      <c r="D6239" s="1">
        <v>40625</v>
      </c>
      <c r="E6239" s="1">
        <v>40628</v>
      </c>
      <c r="F6239" s="1" t="str">
        <f t="shared" si="402"/>
        <v>March</v>
      </c>
      <c r="G6239" s="1" t="str">
        <f t="shared" si="403"/>
        <v>2011</v>
      </c>
      <c r="H6239" s="2">
        <f t="shared" si="404"/>
        <v>3</v>
      </c>
      <c r="I6239" s="2" t="b">
        <f t="shared" si="405"/>
        <v>0</v>
      </c>
      <c r="J6239" t="s">
        <v>44</v>
      </c>
      <c r="K6239">
        <v>37</v>
      </c>
      <c r="L6239">
        <v>254.93</v>
      </c>
      <c r="M6239">
        <v>0.01</v>
      </c>
      <c r="N6239" t="s">
        <v>18</v>
      </c>
      <c r="O6239">
        <v>-62.88</v>
      </c>
      <c r="P6239">
        <v>6.81</v>
      </c>
      <c r="Q6239">
        <v>5.48</v>
      </c>
      <c r="R6239" t="s">
        <v>678</v>
      </c>
      <c r="S6239" t="s">
        <v>140</v>
      </c>
      <c r="T6239" t="s">
        <v>31</v>
      </c>
      <c r="U6239" t="s">
        <v>22</v>
      </c>
      <c r="V6239" t="s">
        <v>29</v>
      </c>
      <c r="W6239">
        <v>0.37</v>
      </c>
    </row>
    <row r="6240" spans="1:23" x14ac:dyDescent="0.3">
      <c r="A6240" t="s">
        <v>1661</v>
      </c>
      <c r="B6240" t="s">
        <v>1164</v>
      </c>
      <c r="D6240" s="1">
        <v>40844</v>
      </c>
      <c r="E6240" s="1">
        <v>40845</v>
      </c>
      <c r="F6240" s="1" t="str">
        <f t="shared" si="402"/>
        <v>October</v>
      </c>
      <c r="G6240" s="1" t="str">
        <f t="shared" si="403"/>
        <v>2011</v>
      </c>
      <c r="H6240" s="2">
        <f t="shared" si="404"/>
        <v>1</v>
      </c>
      <c r="I6240" s="2" t="b">
        <f t="shared" si="405"/>
        <v>0</v>
      </c>
      <c r="J6240" t="s">
        <v>34</v>
      </c>
      <c r="K6240">
        <v>11</v>
      </c>
      <c r="L6240">
        <v>472.12</v>
      </c>
      <c r="M6240">
        <v>0.03</v>
      </c>
      <c r="N6240" t="s">
        <v>18</v>
      </c>
      <c r="O6240">
        <v>56.1</v>
      </c>
      <c r="P6240">
        <v>40.97</v>
      </c>
      <c r="Q6240">
        <v>1.99</v>
      </c>
      <c r="R6240" t="s">
        <v>678</v>
      </c>
      <c r="S6240" t="s">
        <v>140</v>
      </c>
      <c r="T6240" t="s">
        <v>31</v>
      </c>
      <c r="U6240" t="s">
        <v>32</v>
      </c>
      <c r="V6240" t="s">
        <v>48</v>
      </c>
      <c r="W6240">
        <v>0.42</v>
      </c>
    </row>
    <row r="6241" spans="1:23" x14ac:dyDescent="0.3">
      <c r="A6241" t="s">
        <v>1013</v>
      </c>
      <c r="B6241" t="s">
        <v>1299</v>
      </c>
      <c r="D6241" s="1">
        <v>40453</v>
      </c>
      <c r="E6241" s="1">
        <v>40454</v>
      </c>
      <c r="F6241" s="1" t="str">
        <f t="shared" si="402"/>
        <v>October</v>
      </c>
      <c r="G6241" s="1" t="str">
        <f t="shared" si="403"/>
        <v>2010</v>
      </c>
      <c r="H6241" s="2">
        <f t="shared" si="404"/>
        <v>1</v>
      </c>
      <c r="I6241" s="2" t="b">
        <f t="shared" si="405"/>
        <v>0</v>
      </c>
      <c r="J6241" t="s">
        <v>24</v>
      </c>
      <c r="K6241">
        <v>6</v>
      </c>
      <c r="L6241">
        <v>192.99</v>
      </c>
      <c r="M6241">
        <v>7.0000000000000007E-2</v>
      </c>
      <c r="N6241" t="s">
        <v>39</v>
      </c>
      <c r="O6241">
        <v>-123.37</v>
      </c>
      <c r="P6241">
        <v>30.97</v>
      </c>
      <c r="Q6241">
        <v>4</v>
      </c>
      <c r="R6241" t="s">
        <v>678</v>
      </c>
      <c r="S6241" t="s">
        <v>140</v>
      </c>
      <c r="T6241" t="s">
        <v>42</v>
      </c>
      <c r="U6241" t="s">
        <v>32</v>
      </c>
      <c r="V6241" t="s">
        <v>48</v>
      </c>
      <c r="W6241">
        <v>0.74</v>
      </c>
    </row>
    <row r="6242" spans="1:23" x14ac:dyDescent="0.3">
      <c r="A6242" t="s">
        <v>1013</v>
      </c>
      <c r="B6242" t="s">
        <v>1299</v>
      </c>
      <c r="D6242" s="1">
        <v>40453</v>
      </c>
      <c r="E6242" s="1">
        <v>40455</v>
      </c>
      <c r="F6242" s="1" t="str">
        <f t="shared" si="402"/>
        <v>October</v>
      </c>
      <c r="G6242" s="1" t="str">
        <f t="shared" si="403"/>
        <v>2010</v>
      </c>
      <c r="H6242" s="2">
        <f t="shared" si="404"/>
        <v>2</v>
      </c>
      <c r="I6242" s="2" t="b">
        <f t="shared" si="405"/>
        <v>0</v>
      </c>
      <c r="J6242" t="s">
        <v>24</v>
      </c>
      <c r="K6242">
        <v>20</v>
      </c>
      <c r="L6242">
        <v>11829.4</v>
      </c>
      <c r="M6242">
        <v>7.0000000000000007E-2</v>
      </c>
      <c r="N6242" t="s">
        <v>18</v>
      </c>
      <c r="O6242">
        <v>3899.72</v>
      </c>
      <c r="P6242">
        <v>599.99</v>
      </c>
      <c r="Q6242">
        <v>24.49</v>
      </c>
      <c r="R6242" t="s">
        <v>678</v>
      </c>
      <c r="S6242" t="s">
        <v>140</v>
      </c>
      <c r="T6242" t="s">
        <v>42</v>
      </c>
      <c r="U6242" t="s">
        <v>32</v>
      </c>
      <c r="V6242" t="s">
        <v>62</v>
      </c>
      <c r="W6242">
        <v>0.37</v>
      </c>
    </row>
    <row r="6243" spans="1:23" x14ac:dyDescent="0.3">
      <c r="A6243" t="s">
        <v>1007</v>
      </c>
      <c r="B6243" t="s">
        <v>1062</v>
      </c>
      <c r="D6243" s="1">
        <v>39951</v>
      </c>
      <c r="E6243" s="1">
        <v>39952</v>
      </c>
      <c r="F6243" s="1" t="str">
        <f t="shared" si="402"/>
        <v>May</v>
      </c>
      <c r="G6243" s="1" t="str">
        <f t="shared" si="403"/>
        <v>2009</v>
      </c>
      <c r="H6243" s="2">
        <f t="shared" si="404"/>
        <v>1</v>
      </c>
      <c r="I6243" s="2" t="b">
        <f t="shared" si="405"/>
        <v>0</v>
      </c>
      <c r="J6243" t="s">
        <v>52</v>
      </c>
      <c r="K6243">
        <v>3</v>
      </c>
      <c r="L6243">
        <v>10.119999999999999</v>
      </c>
      <c r="M6243">
        <v>0.09</v>
      </c>
      <c r="N6243" t="s">
        <v>18</v>
      </c>
      <c r="O6243">
        <v>-4.07</v>
      </c>
      <c r="P6243">
        <v>2.98</v>
      </c>
      <c r="Q6243">
        <v>1.58</v>
      </c>
      <c r="R6243" t="s">
        <v>678</v>
      </c>
      <c r="S6243" t="s">
        <v>140</v>
      </c>
      <c r="T6243" t="s">
        <v>31</v>
      </c>
      <c r="U6243" t="s">
        <v>22</v>
      </c>
      <c r="V6243" t="s">
        <v>46</v>
      </c>
      <c r="W6243">
        <v>0.39</v>
      </c>
    </row>
    <row r="6244" spans="1:23" x14ac:dyDescent="0.3">
      <c r="A6244" t="s">
        <v>1041</v>
      </c>
      <c r="B6244" t="s">
        <v>1273</v>
      </c>
      <c r="D6244" s="1">
        <v>40075</v>
      </c>
      <c r="E6244" s="1">
        <v>40076</v>
      </c>
      <c r="F6244" s="1" t="str">
        <f t="shared" si="402"/>
        <v>September</v>
      </c>
      <c r="G6244" s="1" t="str">
        <f t="shared" si="403"/>
        <v>2009</v>
      </c>
      <c r="H6244" s="2">
        <f t="shared" si="404"/>
        <v>1</v>
      </c>
      <c r="I6244" s="2" t="b">
        <f t="shared" si="405"/>
        <v>0</v>
      </c>
      <c r="J6244" t="s">
        <v>24</v>
      </c>
      <c r="K6244">
        <v>11</v>
      </c>
      <c r="L6244">
        <v>455.88</v>
      </c>
      <c r="M6244">
        <v>0.03</v>
      </c>
      <c r="N6244" t="s">
        <v>39</v>
      </c>
      <c r="O6244">
        <v>9.15</v>
      </c>
      <c r="P6244">
        <v>40.97</v>
      </c>
      <c r="Q6244">
        <v>8.99</v>
      </c>
      <c r="R6244" t="s">
        <v>678</v>
      </c>
      <c r="S6244" t="s">
        <v>140</v>
      </c>
      <c r="T6244" t="s">
        <v>31</v>
      </c>
      <c r="U6244" t="s">
        <v>22</v>
      </c>
      <c r="V6244" t="s">
        <v>60</v>
      </c>
      <c r="W6244">
        <v>0.59</v>
      </c>
    </row>
    <row r="6245" spans="1:23" x14ac:dyDescent="0.3">
      <c r="A6245" t="s">
        <v>1055</v>
      </c>
      <c r="B6245" t="s">
        <v>1276</v>
      </c>
      <c r="D6245" s="1">
        <v>40131</v>
      </c>
      <c r="E6245" s="1">
        <v>40133</v>
      </c>
      <c r="F6245" s="1" t="str">
        <f t="shared" si="402"/>
        <v>November</v>
      </c>
      <c r="G6245" s="1" t="str">
        <f t="shared" si="403"/>
        <v>2009</v>
      </c>
      <c r="H6245" s="2">
        <f t="shared" si="404"/>
        <v>2</v>
      </c>
      <c r="I6245" s="2" t="b">
        <f t="shared" si="405"/>
        <v>0</v>
      </c>
      <c r="J6245" t="s">
        <v>52</v>
      </c>
      <c r="K6245">
        <v>41</v>
      </c>
      <c r="L6245">
        <v>5930.34</v>
      </c>
      <c r="M6245">
        <v>7.0000000000000007E-2</v>
      </c>
      <c r="N6245" t="s">
        <v>18</v>
      </c>
      <c r="O6245">
        <v>427.68</v>
      </c>
      <c r="P6245">
        <v>152.47999999999999</v>
      </c>
      <c r="Q6245">
        <v>6.5</v>
      </c>
      <c r="R6245" t="s">
        <v>678</v>
      </c>
      <c r="S6245" t="s">
        <v>140</v>
      </c>
      <c r="T6245" t="s">
        <v>21</v>
      </c>
      <c r="U6245" t="s">
        <v>32</v>
      </c>
      <c r="V6245" t="s">
        <v>48</v>
      </c>
      <c r="W6245">
        <v>0.74</v>
      </c>
    </row>
    <row r="6246" spans="1:23" x14ac:dyDescent="0.3">
      <c r="A6246" t="s">
        <v>1700</v>
      </c>
      <c r="B6246" t="s">
        <v>1701</v>
      </c>
      <c r="D6246" s="1">
        <v>40895</v>
      </c>
      <c r="E6246" s="1">
        <v>40896</v>
      </c>
      <c r="F6246" s="1" t="str">
        <f t="shared" si="402"/>
        <v>December</v>
      </c>
      <c r="G6246" s="1" t="str">
        <f t="shared" si="403"/>
        <v>2011</v>
      </c>
      <c r="H6246" s="2">
        <f t="shared" si="404"/>
        <v>1</v>
      </c>
      <c r="I6246" s="2" t="b">
        <f t="shared" si="405"/>
        <v>0</v>
      </c>
      <c r="J6246" t="s">
        <v>34</v>
      </c>
      <c r="K6246">
        <v>1</v>
      </c>
      <c r="L6246">
        <v>10.59</v>
      </c>
      <c r="M6246">
        <v>0.1</v>
      </c>
      <c r="N6246" t="s">
        <v>18</v>
      </c>
      <c r="O6246">
        <v>-4.3099999999999996</v>
      </c>
      <c r="P6246">
        <v>9.11</v>
      </c>
      <c r="Q6246">
        <v>2.15</v>
      </c>
      <c r="R6246" t="s">
        <v>678</v>
      </c>
      <c r="S6246" t="s">
        <v>140</v>
      </c>
      <c r="T6246" t="s">
        <v>31</v>
      </c>
      <c r="U6246" t="s">
        <v>22</v>
      </c>
      <c r="V6246" t="s">
        <v>43</v>
      </c>
      <c r="W6246">
        <v>0.4</v>
      </c>
    </row>
    <row r="6247" spans="1:23" x14ac:dyDescent="0.3">
      <c r="A6247" t="s">
        <v>1706</v>
      </c>
      <c r="B6247" t="s">
        <v>1707</v>
      </c>
      <c r="D6247" s="1">
        <v>40163</v>
      </c>
      <c r="E6247" s="1">
        <v>40164</v>
      </c>
      <c r="F6247" s="1" t="str">
        <f t="shared" si="402"/>
        <v>December</v>
      </c>
      <c r="G6247" s="1" t="str">
        <f t="shared" si="403"/>
        <v>2009</v>
      </c>
      <c r="H6247" s="2">
        <f t="shared" si="404"/>
        <v>1</v>
      </c>
      <c r="I6247" s="2" t="b">
        <f t="shared" si="405"/>
        <v>0</v>
      </c>
      <c r="J6247" t="s">
        <v>52</v>
      </c>
      <c r="K6247">
        <v>22</v>
      </c>
      <c r="L6247">
        <v>922.39</v>
      </c>
      <c r="M6247">
        <v>0.03</v>
      </c>
      <c r="N6247" t="s">
        <v>39</v>
      </c>
      <c r="O6247">
        <v>-41.64</v>
      </c>
      <c r="P6247">
        <v>41.32</v>
      </c>
      <c r="Q6247">
        <v>58.66</v>
      </c>
      <c r="R6247" t="s">
        <v>612</v>
      </c>
      <c r="S6247" t="s">
        <v>116</v>
      </c>
      <c r="T6247" t="s">
        <v>21</v>
      </c>
      <c r="U6247" t="s">
        <v>36</v>
      </c>
      <c r="V6247" t="s">
        <v>37</v>
      </c>
      <c r="W6247">
        <v>0.76</v>
      </c>
    </row>
    <row r="6248" spans="1:23" x14ac:dyDescent="0.3">
      <c r="A6248" t="s">
        <v>1706</v>
      </c>
      <c r="B6248" t="s">
        <v>1707</v>
      </c>
      <c r="D6248" s="1">
        <v>40163</v>
      </c>
      <c r="E6248" s="1">
        <v>40163</v>
      </c>
      <c r="F6248" s="1" t="str">
        <f t="shared" si="402"/>
        <v>December</v>
      </c>
      <c r="G6248" s="1" t="str">
        <f t="shared" si="403"/>
        <v>2009</v>
      </c>
      <c r="H6248" s="2">
        <f t="shared" si="404"/>
        <v>0</v>
      </c>
      <c r="I6248" s="2" t="str">
        <f t="shared" si="405"/>
        <v>FREE DELIVERY</v>
      </c>
      <c r="J6248" t="s">
        <v>52</v>
      </c>
      <c r="K6248">
        <v>11</v>
      </c>
      <c r="L6248">
        <v>79.19</v>
      </c>
      <c r="M6248">
        <v>0</v>
      </c>
      <c r="N6248" t="s">
        <v>18</v>
      </c>
      <c r="O6248">
        <v>13.91</v>
      </c>
      <c r="P6248">
        <v>6.88</v>
      </c>
      <c r="Q6248">
        <v>2</v>
      </c>
      <c r="R6248" t="s">
        <v>612</v>
      </c>
      <c r="S6248" t="s">
        <v>116</v>
      </c>
      <c r="T6248" t="s">
        <v>21</v>
      </c>
      <c r="U6248" t="s">
        <v>22</v>
      </c>
      <c r="V6248" t="s">
        <v>43</v>
      </c>
      <c r="W6248">
        <v>0.39</v>
      </c>
    </row>
    <row r="6249" spans="1:23" x14ac:dyDescent="0.3">
      <c r="A6249" t="s">
        <v>923</v>
      </c>
      <c r="B6249" t="s">
        <v>1708</v>
      </c>
      <c r="D6249" s="1">
        <v>40293</v>
      </c>
      <c r="E6249" s="1">
        <v>40294</v>
      </c>
      <c r="F6249" s="1" t="str">
        <f t="shared" si="402"/>
        <v>April</v>
      </c>
      <c r="G6249" s="1" t="str">
        <f t="shared" si="403"/>
        <v>2010</v>
      </c>
      <c r="H6249" s="2">
        <f t="shared" si="404"/>
        <v>1</v>
      </c>
      <c r="I6249" s="2" t="b">
        <f t="shared" si="405"/>
        <v>0</v>
      </c>
      <c r="J6249" t="s">
        <v>44</v>
      </c>
      <c r="K6249">
        <v>3</v>
      </c>
      <c r="L6249">
        <v>469.43799999999999</v>
      </c>
      <c r="M6249">
        <v>7.0000000000000007E-2</v>
      </c>
      <c r="N6249" t="s">
        <v>18</v>
      </c>
      <c r="O6249">
        <v>-888.16</v>
      </c>
      <c r="P6249">
        <v>195.99</v>
      </c>
      <c r="Q6249">
        <v>8.99</v>
      </c>
      <c r="R6249" t="s">
        <v>612</v>
      </c>
      <c r="S6249" t="s">
        <v>116</v>
      </c>
      <c r="T6249" t="s">
        <v>21</v>
      </c>
      <c r="U6249" t="s">
        <v>32</v>
      </c>
      <c r="V6249" t="s">
        <v>33</v>
      </c>
      <c r="W6249">
        <v>0.6</v>
      </c>
    </row>
    <row r="6250" spans="1:23" x14ac:dyDescent="0.3">
      <c r="A6250" t="s">
        <v>900</v>
      </c>
      <c r="B6250" t="s">
        <v>1396</v>
      </c>
      <c r="D6250" s="1">
        <v>41049</v>
      </c>
      <c r="E6250" s="1">
        <v>41056</v>
      </c>
      <c r="F6250" s="1" t="str">
        <f t="shared" si="402"/>
        <v>May</v>
      </c>
      <c r="G6250" s="1" t="str">
        <f t="shared" si="403"/>
        <v>2012</v>
      </c>
      <c r="H6250" s="2">
        <f t="shared" si="404"/>
        <v>7</v>
      </c>
      <c r="I6250" s="2" t="b">
        <f t="shared" si="405"/>
        <v>0</v>
      </c>
      <c r="J6250" t="s">
        <v>17</v>
      </c>
      <c r="K6250">
        <v>13</v>
      </c>
      <c r="L6250">
        <v>269.02</v>
      </c>
      <c r="M6250">
        <v>0.1</v>
      </c>
      <c r="N6250" t="s">
        <v>18</v>
      </c>
      <c r="O6250">
        <v>-112</v>
      </c>
      <c r="P6250">
        <v>20.97</v>
      </c>
      <c r="Q6250">
        <v>6.5</v>
      </c>
      <c r="R6250" t="s">
        <v>612</v>
      </c>
      <c r="S6250" t="s">
        <v>116</v>
      </c>
      <c r="T6250" t="s">
        <v>27</v>
      </c>
      <c r="U6250" t="s">
        <v>32</v>
      </c>
      <c r="V6250" t="s">
        <v>48</v>
      </c>
      <c r="W6250">
        <v>0.78</v>
      </c>
    </row>
    <row r="6251" spans="1:23" x14ac:dyDescent="0.3">
      <c r="A6251" t="s">
        <v>1507</v>
      </c>
      <c r="B6251" t="s">
        <v>988</v>
      </c>
      <c r="D6251" s="1">
        <v>41148</v>
      </c>
      <c r="E6251" s="1">
        <v>41149</v>
      </c>
      <c r="F6251" s="1" t="str">
        <f t="shared" si="402"/>
        <v>August</v>
      </c>
      <c r="G6251" s="1" t="str">
        <f t="shared" si="403"/>
        <v>2012</v>
      </c>
      <c r="H6251" s="2">
        <f t="shared" si="404"/>
        <v>1</v>
      </c>
      <c r="I6251" s="2" t="b">
        <f t="shared" si="405"/>
        <v>0</v>
      </c>
      <c r="J6251" t="s">
        <v>44</v>
      </c>
      <c r="K6251">
        <v>31</v>
      </c>
      <c r="L6251">
        <v>293.18</v>
      </c>
      <c r="M6251">
        <v>0.08</v>
      </c>
      <c r="N6251" t="s">
        <v>18</v>
      </c>
      <c r="O6251">
        <v>64.22</v>
      </c>
      <c r="P6251">
        <v>10.01</v>
      </c>
      <c r="Q6251">
        <v>1.99</v>
      </c>
      <c r="R6251" t="s">
        <v>612</v>
      </c>
      <c r="S6251" t="s">
        <v>116</v>
      </c>
      <c r="T6251" t="s">
        <v>31</v>
      </c>
      <c r="U6251" t="s">
        <v>32</v>
      </c>
      <c r="V6251" t="s">
        <v>48</v>
      </c>
      <c r="W6251">
        <v>0.41</v>
      </c>
    </row>
    <row r="6252" spans="1:23" x14ac:dyDescent="0.3">
      <c r="A6252" t="s">
        <v>1452</v>
      </c>
      <c r="B6252" t="s">
        <v>1453</v>
      </c>
      <c r="D6252" s="1">
        <v>41233</v>
      </c>
      <c r="E6252" s="1">
        <v>41233</v>
      </c>
      <c r="F6252" s="1" t="str">
        <f t="shared" si="402"/>
        <v>November</v>
      </c>
      <c r="G6252" s="1" t="str">
        <f t="shared" si="403"/>
        <v>2012</v>
      </c>
      <c r="H6252" s="2">
        <f t="shared" si="404"/>
        <v>0</v>
      </c>
      <c r="I6252" s="2" t="str">
        <f t="shared" si="405"/>
        <v>FREE DELIVERY</v>
      </c>
      <c r="J6252" t="s">
        <v>24</v>
      </c>
      <c r="K6252">
        <v>43</v>
      </c>
      <c r="L6252">
        <v>183.41</v>
      </c>
      <c r="M6252">
        <v>7.0000000000000007E-2</v>
      </c>
      <c r="N6252" t="s">
        <v>18</v>
      </c>
      <c r="O6252">
        <v>-125.41</v>
      </c>
      <c r="P6252">
        <v>4.13</v>
      </c>
      <c r="Q6252">
        <v>5.04</v>
      </c>
      <c r="R6252" t="s">
        <v>612</v>
      </c>
      <c r="S6252" t="s">
        <v>116</v>
      </c>
      <c r="T6252" t="s">
        <v>31</v>
      </c>
      <c r="U6252" t="s">
        <v>22</v>
      </c>
      <c r="V6252" t="s">
        <v>29</v>
      </c>
      <c r="W6252">
        <v>0.38</v>
      </c>
    </row>
    <row r="6253" spans="1:23" x14ac:dyDescent="0.3">
      <c r="A6253" t="s">
        <v>1452</v>
      </c>
      <c r="B6253" t="s">
        <v>1453</v>
      </c>
      <c r="D6253" s="1">
        <v>40496</v>
      </c>
      <c r="E6253" s="1">
        <v>40497</v>
      </c>
      <c r="F6253" s="1" t="str">
        <f t="shared" si="402"/>
        <v>November</v>
      </c>
      <c r="G6253" s="1" t="str">
        <f t="shared" si="403"/>
        <v>2010</v>
      </c>
      <c r="H6253" s="2">
        <f t="shared" si="404"/>
        <v>1</v>
      </c>
      <c r="I6253" s="2" t="b">
        <f t="shared" si="405"/>
        <v>0</v>
      </c>
      <c r="J6253" t="s">
        <v>52</v>
      </c>
      <c r="K6253">
        <v>12</v>
      </c>
      <c r="L6253">
        <v>3752.61</v>
      </c>
      <c r="M6253">
        <v>0.01</v>
      </c>
      <c r="N6253" t="s">
        <v>25</v>
      </c>
      <c r="O6253">
        <v>637.92999999999995</v>
      </c>
      <c r="P6253">
        <v>294.62</v>
      </c>
      <c r="Q6253">
        <v>42.52</v>
      </c>
      <c r="R6253" t="s">
        <v>612</v>
      </c>
      <c r="S6253" t="s">
        <v>116</v>
      </c>
      <c r="T6253" t="s">
        <v>31</v>
      </c>
      <c r="U6253" t="s">
        <v>22</v>
      </c>
      <c r="V6253" t="s">
        <v>28</v>
      </c>
      <c r="W6253">
        <v>0.56999999999999995</v>
      </c>
    </row>
    <row r="6254" spans="1:23" x14ac:dyDescent="0.3">
      <c r="A6254" t="s">
        <v>1452</v>
      </c>
      <c r="B6254" t="s">
        <v>1453</v>
      </c>
      <c r="D6254" s="1">
        <v>40496</v>
      </c>
      <c r="E6254" s="1">
        <v>40497</v>
      </c>
      <c r="F6254" s="1" t="str">
        <f t="shared" si="402"/>
        <v>November</v>
      </c>
      <c r="G6254" s="1" t="str">
        <f t="shared" si="403"/>
        <v>2010</v>
      </c>
      <c r="H6254" s="2">
        <f t="shared" si="404"/>
        <v>1</v>
      </c>
      <c r="I6254" s="2" t="b">
        <f t="shared" si="405"/>
        <v>0</v>
      </c>
      <c r="J6254" t="s">
        <v>52</v>
      </c>
      <c r="K6254">
        <v>9</v>
      </c>
      <c r="L6254">
        <v>548.36</v>
      </c>
      <c r="M6254">
        <v>0.1</v>
      </c>
      <c r="N6254" t="s">
        <v>39</v>
      </c>
      <c r="O6254">
        <v>78.63</v>
      </c>
      <c r="P6254">
        <v>60.97</v>
      </c>
      <c r="Q6254">
        <v>4.5</v>
      </c>
      <c r="R6254" t="s">
        <v>612</v>
      </c>
      <c r="S6254" t="s">
        <v>116</v>
      </c>
      <c r="T6254" t="s">
        <v>31</v>
      </c>
      <c r="U6254" t="s">
        <v>22</v>
      </c>
      <c r="V6254" t="s">
        <v>28</v>
      </c>
      <c r="W6254">
        <v>0.56000000000000005</v>
      </c>
    </row>
    <row r="6255" spans="1:23" x14ac:dyDescent="0.3">
      <c r="A6255" t="s">
        <v>1292</v>
      </c>
      <c r="B6255" t="s">
        <v>1709</v>
      </c>
      <c r="D6255" s="1">
        <v>39965</v>
      </c>
      <c r="E6255" s="1">
        <v>39967</v>
      </c>
      <c r="F6255" s="1" t="str">
        <f t="shared" si="402"/>
        <v>June</v>
      </c>
      <c r="G6255" s="1" t="str">
        <f t="shared" si="403"/>
        <v>2009</v>
      </c>
      <c r="H6255" s="2">
        <f t="shared" si="404"/>
        <v>2</v>
      </c>
      <c r="I6255" s="2" t="b">
        <f t="shared" si="405"/>
        <v>0</v>
      </c>
      <c r="J6255" t="s">
        <v>34</v>
      </c>
      <c r="K6255">
        <v>16</v>
      </c>
      <c r="L6255">
        <v>44.46</v>
      </c>
      <c r="M6255">
        <v>0.06</v>
      </c>
      <c r="N6255" t="s">
        <v>18</v>
      </c>
      <c r="O6255">
        <v>5.27</v>
      </c>
      <c r="P6255">
        <v>2.89</v>
      </c>
      <c r="Q6255">
        <v>0.99</v>
      </c>
      <c r="R6255" t="s">
        <v>612</v>
      </c>
      <c r="S6255" t="s">
        <v>116</v>
      </c>
      <c r="T6255" t="s">
        <v>27</v>
      </c>
      <c r="U6255" t="s">
        <v>22</v>
      </c>
      <c r="V6255" t="s">
        <v>57</v>
      </c>
      <c r="W6255">
        <v>0.38</v>
      </c>
    </row>
    <row r="6256" spans="1:23" x14ac:dyDescent="0.3">
      <c r="A6256" t="s">
        <v>1292</v>
      </c>
      <c r="B6256" t="s">
        <v>1709</v>
      </c>
      <c r="D6256" s="1">
        <v>39965</v>
      </c>
      <c r="E6256" s="1">
        <v>39967</v>
      </c>
      <c r="F6256" s="1" t="str">
        <f t="shared" si="402"/>
        <v>June</v>
      </c>
      <c r="G6256" s="1" t="str">
        <f t="shared" si="403"/>
        <v>2009</v>
      </c>
      <c r="H6256" s="2">
        <f t="shared" si="404"/>
        <v>2</v>
      </c>
      <c r="I6256" s="2" t="b">
        <f t="shared" si="405"/>
        <v>0</v>
      </c>
      <c r="J6256" t="s">
        <v>34</v>
      </c>
      <c r="K6256">
        <v>25</v>
      </c>
      <c r="L6256">
        <v>542.11</v>
      </c>
      <c r="M6256">
        <v>0.08</v>
      </c>
      <c r="N6256" t="s">
        <v>18</v>
      </c>
      <c r="O6256">
        <v>-14.76</v>
      </c>
      <c r="P6256">
        <v>22.84</v>
      </c>
      <c r="Q6256">
        <v>11.54</v>
      </c>
      <c r="R6256" t="s">
        <v>612</v>
      </c>
      <c r="S6256" t="s">
        <v>116</v>
      </c>
      <c r="T6256" t="s">
        <v>27</v>
      </c>
      <c r="U6256" t="s">
        <v>22</v>
      </c>
      <c r="V6256" t="s">
        <v>43</v>
      </c>
      <c r="W6256">
        <v>0.39</v>
      </c>
    </row>
    <row r="6257" spans="1:23" x14ac:dyDescent="0.3">
      <c r="A6257" t="s">
        <v>1223</v>
      </c>
      <c r="B6257" t="s">
        <v>1456</v>
      </c>
      <c r="D6257" s="1">
        <v>41067</v>
      </c>
      <c r="E6257" s="1">
        <v>41070</v>
      </c>
      <c r="F6257" s="1" t="str">
        <f t="shared" si="402"/>
        <v>June</v>
      </c>
      <c r="G6257" s="1" t="str">
        <f t="shared" si="403"/>
        <v>2012</v>
      </c>
      <c r="H6257" s="2">
        <f t="shared" si="404"/>
        <v>3</v>
      </c>
      <c r="I6257" s="2" t="b">
        <f t="shared" si="405"/>
        <v>0</v>
      </c>
      <c r="J6257" t="s">
        <v>34</v>
      </c>
      <c r="K6257">
        <v>1</v>
      </c>
      <c r="L6257">
        <v>343.78</v>
      </c>
      <c r="M6257">
        <v>0.09</v>
      </c>
      <c r="N6257" t="s">
        <v>18</v>
      </c>
      <c r="O6257">
        <v>-246.51</v>
      </c>
      <c r="P6257">
        <v>363.25</v>
      </c>
      <c r="Q6257">
        <v>19.989999999999998</v>
      </c>
      <c r="R6257" t="s">
        <v>612</v>
      </c>
      <c r="S6257" t="s">
        <v>116</v>
      </c>
      <c r="T6257" t="s">
        <v>27</v>
      </c>
      <c r="U6257" t="s">
        <v>22</v>
      </c>
      <c r="V6257" t="s">
        <v>28</v>
      </c>
      <c r="W6257">
        <v>0.56999999999999995</v>
      </c>
    </row>
    <row r="6258" spans="1:23" x14ac:dyDescent="0.3">
      <c r="A6258" t="s">
        <v>1223</v>
      </c>
      <c r="B6258" t="s">
        <v>1456</v>
      </c>
      <c r="D6258" s="1">
        <v>41067</v>
      </c>
      <c r="E6258" s="1">
        <v>41069</v>
      </c>
      <c r="F6258" s="1" t="str">
        <f t="shared" si="402"/>
        <v>June</v>
      </c>
      <c r="G6258" s="1" t="str">
        <f t="shared" si="403"/>
        <v>2012</v>
      </c>
      <c r="H6258" s="2">
        <f t="shared" si="404"/>
        <v>2</v>
      </c>
      <c r="I6258" s="2" t="b">
        <f t="shared" si="405"/>
        <v>0</v>
      </c>
      <c r="J6258" t="s">
        <v>34</v>
      </c>
      <c r="K6258">
        <v>34</v>
      </c>
      <c r="L6258">
        <v>826.09</v>
      </c>
      <c r="M6258">
        <v>0.03</v>
      </c>
      <c r="N6258" t="s">
        <v>18</v>
      </c>
      <c r="O6258">
        <v>215.86</v>
      </c>
      <c r="P6258">
        <v>22.98</v>
      </c>
      <c r="Q6258">
        <v>7.58</v>
      </c>
      <c r="R6258" t="s">
        <v>612</v>
      </c>
      <c r="S6258" t="s">
        <v>116</v>
      </c>
      <c r="T6258" t="s">
        <v>27</v>
      </c>
      <c r="U6258" t="s">
        <v>36</v>
      </c>
      <c r="V6258" t="s">
        <v>37</v>
      </c>
      <c r="W6258">
        <v>0.51</v>
      </c>
    </row>
    <row r="6259" spans="1:23" x14ac:dyDescent="0.3">
      <c r="A6259" t="s">
        <v>1403</v>
      </c>
      <c r="B6259" t="s">
        <v>952</v>
      </c>
      <c r="D6259" s="1">
        <v>41170</v>
      </c>
      <c r="E6259" s="1">
        <v>41170</v>
      </c>
      <c r="F6259" s="1" t="str">
        <f t="shared" si="402"/>
        <v>September</v>
      </c>
      <c r="G6259" s="1" t="str">
        <f t="shared" si="403"/>
        <v>2012</v>
      </c>
      <c r="H6259" s="2">
        <f t="shared" si="404"/>
        <v>0</v>
      </c>
      <c r="I6259" s="2" t="str">
        <f t="shared" si="405"/>
        <v>FREE DELIVERY</v>
      </c>
      <c r="J6259" t="s">
        <v>34</v>
      </c>
      <c r="K6259">
        <v>29</v>
      </c>
      <c r="L6259">
        <v>197.41</v>
      </c>
      <c r="M6259">
        <v>0.06</v>
      </c>
      <c r="N6259" t="s">
        <v>18</v>
      </c>
      <c r="O6259">
        <v>-128.68</v>
      </c>
      <c r="P6259">
        <v>6.48</v>
      </c>
      <c r="Q6259">
        <v>8.4</v>
      </c>
      <c r="R6259" t="s">
        <v>612</v>
      </c>
      <c r="S6259" t="s">
        <v>116</v>
      </c>
      <c r="T6259" t="s">
        <v>42</v>
      </c>
      <c r="U6259" t="s">
        <v>22</v>
      </c>
      <c r="V6259" t="s">
        <v>43</v>
      </c>
      <c r="W6259">
        <v>0.37</v>
      </c>
    </row>
    <row r="6260" spans="1:23" x14ac:dyDescent="0.3">
      <c r="A6260" t="s">
        <v>1403</v>
      </c>
      <c r="B6260" t="s">
        <v>952</v>
      </c>
      <c r="D6260" s="1">
        <v>41170</v>
      </c>
      <c r="E6260" s="1">
        <v>41172</v>
      </c>
      <c r="F6260" s="1" t="str">
        <f t="shared" si="402"/>
        <v>September</v>
      </c>
      <c r="G6260" s="1" t="str">
        <f t="shared" si="403"/>
        <v>2012</v>
      </c>
      <c r="H6260" s="2">
        <f t="shared" si="404"/>
        <v>2</v>
      </c>
      <c r="I6260" s="2" t="b">
        <f t="shared" si="405"/>
        <v>0</v>
      </c>
      <c r="J6260" t="s">
        <v>34</v>
      </c>
      <c r="K6260">
        <v>46</v>
      </c>
      <c r="L6260">
        <v>712.18</v>
      </c>
      <c r="M6260">
        <v>0.06</v>
      </c>
      <c r="N6260" t="s">
        <v>18</v>
      </c>
      <c r="O6260">
        <v>13.98</v>
      </c>
      <c r="P6260">
        <v>15.42</v>
      </c>
      <c r="Q6260">
        <v>5.41</v>
      </c>
      <c r="R6260" t="s">
        <v>612</v>
      </c>
      <c r="S6260" t="s">
        <v>116</v>
      </c>
      <c r="T6260" t="s">
        <v>42</v>
      </c>
      <c r="U6260" t="s">
        <v>22</v>
      </c>
      <c r="V6260" t="s">
        <v>23</v>
      </c>
      <c r="W6260">
        <v>0.59</v>
      </c>
    </row>
    <row r="6261" spans="1:23" x14ac:dyDescent="0.3">
      <c r="A6261" t="s">
        <v>1108</v>
      </c>
      <c r="B6261" t="s">
        <v>1109</v>
      </c>
      <c r="D6261" s="1">
        <v>40168</v>
      </c>
      <c r="E6261" s="1">
        <v>40170</v>
      </c>
      <c r="F6261" s="1" t="str">
        <f t="shared" si="402"/>
        <v>December</v>
      </c>
      <c r="G6261" s="1" t="str">
        <f t="shared" si="403"/>
        <v>2009</v>
      </c>
      <c r="H6261" s="2">
        <f t="shared" si="404"/>
        <v>2</v>
      </c>
      <c r="I6261" s="2" t="b">
        <f t="shared" si="405"/>
        <v>0</v>
      </c>
      <c r="J6261" t="s">
        <v>24</v>
      </c>
      <c r="K6261">
        <v>41</v>
      </c>
      <c r="L6261">
        <v>627.91</v>
      </c>
      <c r="M6261">
        <v>0.03</v>
      </c>
      <c r="N6261" t="s">
        <v>18</v>
      </c>
      <c r="O6261">
        <v>222.08</v>
      </c>
      <c r="P6261">
        <v>15.28</v>
      </c>
      <c r="Q6261">
        <v>1.99</v>
      </c>
      <c r="R6261" t="s">
        <v>612</v>
      </c>
      <c r="S6261" t="s">
        <v>116</v>
      </c>
      <c r="T6261" t="s">
        <v>31</v>
      </c>
      <c r="U6261" t="s">
        <v>32</v>
      </c>
      <c r="V6261" t="s">
        <v>48</v>
      </c>
      <c r="W6261">
        <v>0.42</v>
      </c>
    </row>
    <row r="6262" spans="1:23" x14ac:dyDescent="0.3">
      <c r="A6262" t="s">
        <v>1108</v>
      </c>
      <c r="B6262" t="s">
        <v>1109</v>
      </c>
      <c r="D6262" s="1">
        <v>40168</v>
      </c>
      <c r="E6262" s="1">
        <v>40171</v>
      </c>
      <c r="F6262" s="1" t="str">
        <f t="shared" si="402"/>
        <v>December</v>
      </c>
      <c r="G6262" s="1" t="str">
        <f t="shared" si="403"/>
        <v>2009</v>
      </c>
      <c r="H6262" s="2">
        <f t="shared" si="404"/>
        <v>3</v>
      </c>
      <c r="I6262" s="2" t="b">
        <f t="shared" si="405"/>
        <v>0</v>
      </c>
      <c r="J6262" t="s">
        <v>24</v>
      </c>
      <c r="K6262">
        <v>28</v>
      </c>
      <c r="L6262">
        <v>46.89</v>
      </c>
      <c r="M6262">
        <v>0.09</v>
      </c>
      <c r="N6262" t="s">
        <v>18</v>
      </c>
      <c r="O6262">
        <v>-3.83</v>
      </c>
      <c r="P6262">
        <v>1.76</v>
      </c>
      <c r="Q6262">
        <v>0.7</v>
      </c>
      <c r="R6262" t="s">
        <v>612</v>
      </c>
      <c r="S6262" t="s">
        <v>116</v>
      </c>
      <c r="T6262" t="s">
        <v>31</v>
      </c>
      <c r="U6262" t="s">
        <v>22</v>
      </c>
      <c r="V6262" t="s">
        <v>60</v>
      </c>
      <c r="W6262">
        <v>0.56000000000000005</v>
      </c>
    </row>
    <row r="6263" spans="1:23" x14ac:dyDescent="0.3">
      <c r="A6263" t="s">
        <v>1292</v>
      </c>
      <c r="B6263" t="s">
        <v>1709</v>
      </c>
      <c r="D6263" s="1">
        <v>40081</v>
      </c>
      <c r="E6263" s="1">
        <v>40088</v>
      </c>
      <c r="F6263" s="1" t="str">
        <f t="shared" si="402"/>
        <v>October</v>
      </c>
      <c r="G6263" s="1" t="str">
        <f t="shared" si="403"/>
        <v>2009</v>
      </c>
      <c r="H6263" s="2">
        <f t="shared" si="404"/>
        <v>7</v>
      </c>
      <c r="I6263" s="2" t="b">
        <f t="shared" si="405"/>
        <v>0</v>
      </c>
      <c r="J6263" t="s">
        <v>17</v>
      </c>
      <c r="K6263">
        <v>33</v>
      </c>
      <c r="L6263">
        <v>1935.17</v>
      </c>
      <c r="M6263">
        <v>0.09</v>
      </c>
      <c r="N6263" t="s">
        <v>18</v>
      </c>
      <c r="O6263">
        <v>-991.07</v>
      </c>
      <c r="P6263">
        <v>60.98</v>
      </c>
      <c r="Q6263">
        <v>49</v>
      </c>
      <c r="R6263" t="s">
        <v>612</v>
      </c>
      <c r="S6263" t="s">
        <v>116</v>
      </c>
      <c r="T6263" t="s">
        <v>27</v>
      </c>
      <c r="U6263" t="s">
        <v>22</v>
      </c>
      <c r="V6263" t="s">
        <v>28</v>
      </c>
      <c r="W6263">
        <v>0.59</v>
      </c>
    </row>
    <row r="6264" spans="1:23" x14ac:dyDescent="0.3">
      <c r="A6264" t="s">
        <v>1292</v>
      </c>
      <c r="B6264" t="s">
        <v>1709</v>
      </c>
      <c r="D6264" s="1">
        <v>40081</v>
      </c>
      <c r="E6264" s="1">
        <v>40083</v>
      </c>
      <c r="F6264" s="1" t="str">
        <f t="shared" si="402"/>
        <v>September</v>
      </c>
      <c r="G6264" s="1" t="str">
        <f t="shared" si="403"/>
        <v>2009</v>
      </c>
      <c r="H6264" s="2">
        <f t="shared" si="404"/>
        <v>2</v>
      </c>
      <c r="I6264" s="2" t="b">
        <f t="shared" si="405"/>
        <v>0</v>
      </c>
      <c r="J6264" t="s">
        <v>17</v>
      </c>
      <c r="K6264">
        <v>27</v>
      </c>
      <c r="L6264">
        <v>812.68</v>
      </c>
      <c r="M6264">
        <v>0.05</v>
      </c>
      <c r="N6264" t="s">
        <v>18</v>
      </c>
      <c r="O6264">
        <v>235.88</v>
      </c>
      <c r="P6264">
        <v>29.89</v>
      </c>
      <c r="Q6264">
        <v>1.99</v>
      </c>
      <c r="R6264" t="s">
        <v>612</v>
      </c>
      <c r="S6264" t="s">
        <v>116</v>
      </c>
      <c r="T6264" t="s">
        <v>27</v>
      </c>
      <c r="U6264" t="s">
        <v>32</v>
      </c>
      <c r="V6264" t="s">
        <v>48</v>
      </c>
      <c r="W6264">
        <v>0.5</v>
      </c>
    </row>
    <row r="6265" spans="1:23" x14ac:dyDescent="0.3">
      <c r="A6265" t="s">
        <v>1710</v>
      </c>
      <c r="B6265" t="s">
        <v>1030</v>
      </c>
      <c r="D6265" s="1">
        <v>39898</v>
      </c>
      <c r="E6265" s="1">
        <v>39900</v>
      </c>
      <c r="F6265" s="1" t="str">
        <f t="shared" si="402"/>
        <v>March</v>
      </c>
      <c r="G6265" s="1" t="str">
        <f t="shared" si="403"/>
        <v>2009</v>
      </c>
      <c r="H6265" s="2">
        <f t="shared" si="404"/>
        <v>2</v>
      </c>
      <c r="I6265" s="2" t="b">
        <f t="shared" si="405"/>
        <v>0</v>
      </c>
      <c r="J6265" t="s">
        <v>52</v>
      </c>
      <c r="K6265">
        <v>41</v>
      </c>
      <c r="L6265">
        <v>271.11</v>
      </c>
      <c r="M6265">
        <v>0.08</v>
      </c>
      <c r="N6265" t="s">
        <v>18</v>
      </c>
      <c r="O6265">
        <v>64.790000000000006</v>
      </c>
      <c r="P6265">
        <v>6.68</v>
      </c>
      <c r="Q6265">
        <v>1.5</v>
      </c>
      <c r="R6265" t="s">
        <v>612</v>
      </c>
      <c r="S6265" t="s">
        <v>116</v>
      </c>
      <c r="T6265" t="s">
        <v>31</v>
      </c>
      <c r="U6265" t="s">
        <v>22</v>
      </c>
      <c r="V6265" t="s">
        <v>60</v>
      </c>
      <c r="W6265">
        <v>0.48</v>
      </c>
    </row>
    <row r="6266" spans="1:23" x14ac:dyDescent="0.3">
      <c r="A6266" t="s">
        <v>1710</v>
      </c>
      <c r="B6266" t="s">
        <v>1030</v>
      </c>
      <c r="D6266" s="1">
        <v>39926</v>
      </c>
      <c r="E6266" s="1">
        <v>39926</v>
      </c>
      <c r="F6266" s="1" t="str">
        <f t="shared" si="402"/>
        <v>April</v>
      </c>
      <c r="G6266" s="1" t="str">
        <f t="shared" si="403"/>
        <v>2009</v>
      </c>
      <c r="H6266" s="2">
        <f t="shared" si="404"/>
        <v>0</v>
      </c>
      <c r="I6266" s="2" t="str">
        <f t="shared" si="405"/>
        <v>FREE DELIVERY</v>
      </c>
      <c r="J6266" t="s">
        <v>52</v>
      </c>
      <c r="K6266">
        <v>2</v>
      </c>
      <c r="L6266">
        <v>6.13</v>
      </c>
      <c r="M6266">
        <v>0.08</v>
      </c>
      <c r="N6266" t="s">
        <v>18</v>
      </c>
      <c r="O6266">
        <v>-2.83</v>
      </c>
      <c r="P6266">
        <v>2.89</v>
      </c>
      <c r="Q6266">
        <v>0.49</v>
      </c>
      <c r="R6266" t="s">
        <v>612</v>
      </c>
      <c r="S6266" t="s">
        <v>116</v>
      </c>
      <c r="T6266" t="s">
        <v>31</v>
      </c>
      <c r="U6266" t="s">
        <v>22</v>
      </c>
      <c r="V6266" t="s">
        <v>57</v>
      </c>
      <c r="W6266">
        <v>0.38</v>
      </c>
    </row>
    <row r="6267" spans="1:23" x14ac:dyDescent="0.3">
      <c r="A6267" t="s">
        <v>1066</v>
      </c>
      <c r="B6267" t="s">
        <v>1082</v>
      </c>
      <c r="D6267" s="1">
        <v>40994</v>
      </c>
      <c r="E6267" s="1">
        <v>40996</v>
      </c>
      <c r="F6267" s="1" t="str">
        <f t="shared" si="402"/>
        <v>March</v>
      </c>
      <c r="G6267" s="1" t="str">
        <f t="shared" si="403"/>
        <v>2012</v>
      </c>
      <c r="H6267" s="2">
        <f t="shared" si="404"/>
        <v>2</v>
      </c>
      <c r="I6267" s="2" t="b">
        <f t="shared" si="405"/>
        <v>0</v>
      </c>
      <c r="J6267" t="s">
        <v>44</v>
      </c>
      <c r="K6267">
        <v>39</v>
      </c>
      <c r="L6267">
        <v>1032.97</v>
      </c>
      <c r="M6267">
        <v>7.0000000000000007E-2</v>
      </c>
      <c r="N6267" t="s">
        <v>18</v>
      </c>
      <c r="O6267">
        <v>397.15</v>
      </c>
      <c r="P6267">
        <v>28.48</v>
      </c>
      <c r="Q6267">
        <v>1.99</v>
      </c>
      <c r="R6267" t="s">
        <v>612</v>
      </c>
      <c r="S6267" t="s">
        <v>116</v>
      </c>
      <c r="T6267" t="s">
        <v>42</v>
      </c>
      <c r="U6267" t="s">
        <v>32</v>
      </c>
      <c r="V6267" t="s">
        <v>48</v>
      </c>
      <c r="W6267">
        <v>0.4</v>
      </c>
    </row>
    <row r="6268" spans="1:23" x14ac:dyDescent="0.3">
      <c r="A6268" t="s">
        <v>1066</v>
      </c>
      <c r="B6268" t="s">
        <v>1082</v>
      </c>
      <c r="D6268" s="1">
        <v>40994</v>
      </c>
      <c r="E6268" s="1">
        <v>40995</v>
      </c>
      <c r="F6268" s="1" t="str">
        <f t="shared" si="402"/>
        <v>March</v>
      </c>
      <c r="G6268" s="1" t="str">
        <f t="shared" si="403"/>
        <v>2012</v>
      </c>
      <c r="H6268" s="2">
        <f t="shared" si="404"/>
        <v>1</v>
      </c>
      <c r="I6268" s="2" t="b">
        <f t="shared" si="405"/>
        <v>0</v>
      </c>
      <c r="J6268" t="s">
        <v>44</v>
      </c>
      <c r="K6268">
        <v>13</v>
      </c>
      <c r="L6268">
        <v>324.83</v>
      </c>
      <c r="M6268">
        <v>0.05</v>
      </c>
      <c r="N6268" t="s">
        <v>25</v>
      </c>
      <c r="O6268">
        <v>-426.54</v>
      </c>
      <c r="P6268">
        <v>20.98</v>
      </c>
      <c r="Q6268">
        <v>45</v>
      </c>
      <c r="R6268" t="s">
        <v>612</v>
      </c>
      <c r="S6268" t="s">
        <v>116</v>
      </c>
      <c r="T6268" t="s">
        <v>42</v>
      </c>
      <c r="U6268" t="s">
        <v>22</v>
      </c>
      <c r="V6268" t="s">
        <v>23</v>
      </c>
      <c r="W6268">
        <v>0.61</v>
      </c>
    </row>
    <row r="6269" spans="1:23" x14ac:dyDescent="0.3">
      <c r="A6269" t="s">
        <v>1710</v>
      </c>
      <c r="B6269" t="s">
        <v>1030</v>
      </c>
      <c r="D6269" s="1">
        <v>40229</v>
      </c>
      <c r="E6269" s="1">
        <v>40233</v>
      </c>
      <c r="F6269" s="1" t="str">
        <f t="shared" si="402"/>
        <v>February</v>
      </c>
      <c r="G6269" s="1" t="str">
        <f t="shared" si="403"/>
        <v>2010</v>
      </c>
      <c r="H6269" s="2">
        <f t="shared" si="404"/>
        <v>4</v>
      </c>
      <c r="I6269" s="2" t="b">
        <f t="shared" si="405"/>
        <v>0</v>
      </c>
      <c r="J6269" t="s">
        <v>17</v>
      </c>
      <c r="K6269">
        <v>16</v>
      </c>
      <c r="L6269">
        <v>48.57</v>
      </c>
      <c r="M6269">
        <v>0.04</v>
      </c>
      <c r="N6269" t="s">
        <v>18</v>
      </c>
      <c r="O6269">
        <v>4.21</v>
      </c>
      <c r="P6269">
        <v>2.94</v>
      </c>
      <c r="Q6269">
        <v>0.7</v>
      </c>
      <c r="R6269" t="s">
        <v>612</v>
      </c>
      <c r="S6269" t="s">
        <v>116</v>
      </c>
      <c r="T6269" t="s">
        <v>31</v>
      </c>
      <c r="U6269" t="s">
        <v>22</v>
      </c>
      <c r="V6269" t="s">
        <v>60</v>
      </c>
      <c r="W6269">
        <v>0.57999999999999996</v>
      </c>
    </row>
    <row r="6270" spans="1:23" x14ac:dyDescent="0.3">
      <c r="A6270" t="s">
        <v>1214</v>
      </c>
      <c r="B6270" t="s">
        <v>1019</v>
      </c>
      <c r="D6270" s="1">
        <v>41206</v>
      </c>
      <c r="E6270" s="1">
        <v>41208</v>
      </c>
      <c r="F6270" s="1" t="str">
        <f t="shared" si="402"/>
        <v>October</v>
      </c>
      <c r="G6270" s="1" t="str">
        <f t="shared" si="403"/>
        <v>2012</v>
      </c>
      <c r="H6270" s="2">
        <f t="shared" si="404"/>
        <v>2</v>
      </c>
      <c r="I6270" s="2" t="b">
        <f t="shared" si="405"/>
        <v>0</v>
      </c>
      <c r="J6270" t="s">
        <v>52</v>
      </c>
      <c r="K6270">
        <v>6</v>
      </c>
      <c r="L6270">
        <v>54.28</v>
      </c>
      <c r="M6270">
        <v>0.01</v>
      </c>
      <c r="N6270" t="s">
        <v>39</v>
      </c>
      <c r="O6270">
        <v>-11.98</v>
      </c>
      <c r="P6270">
        <v>6.24</v>
      </c>
      <c r="Q6270">
        <v>5.22</v>
      </c>
      <c r="R6270" t="s">
        <v>612</v>
      </c>
      <c r="S6270" t="s">
        <v>116</v>
      </c>
      <c r="T6270" t="s">
        <v>31</v>
      </c>
      <c r="U6270" t="s">
        <v>36</v>
      </c>
      <c r="V6270" t="s">
        <v>37</v>
      </c>
      <c r="W6270">
        <v>0.6</v>
      </c>
    </row>
    <row r="6271" spans="1:23" x14ac:dyDescent="0.3">
      <c r="A6271" t="s">
        <v>1066</v>
      </c>
      <c r="B6271" t="s">
        <v>1082</v>
      </c>
      <c r="D6271" s="1">
        <v>39877</v>
      </c>
      <c r="E6271" s="1">
        <v>39884</v>
      </c>
      <c r="F6271" s="1" t="str">
        <f t="shared" si="402"/>
        <v>March</v>
      </c>
      <c r="G6271" s="1" t="str">
        <f t="shared" si="403"/>
        <v>2009</v>
      </c>
      <c r="H6271" s="2">
        <f t="shared" si="404"/>
        <v>7</v>
      </c>
      <c r="I6271" s="2" t="b">
        <f t="shared" si="405"/>
        <v>0</v>
      </c>
      <c r="J6271" t="s">
        <v>17</v>
      </c>
      <c r="K6271">
        <v>21</v>
      </c>
      <c r="L6271">
        <v>6005.21</v>
      </c>
      <c r="M6271">
        <v>0.08</v>
      </c>
      <c r="N6271" t="s">
        <v>25</v>
      </c>
      <c r="O6271">
        <v>-450.7</v>
      </c>
      <c r="P6271">
        <v>296.18</v>
      </c>
      <c r="Q6271">
        <v>54.12</v>
      </c>
      <c r="R6271" t="s">
        <v>612</v>
      </c>
      <c r="S6271" t="s">
        <v>116</v>
      </c>
      <c r="T6271" t="s">
        <v>42</v>
      </c>
      <c r="U6271" t="s">
        <v>36</v>
      </c>
      <c r="V6271" t="s">
        <v>55</v>
      </c>
      <c r="W6271">
        <v>0.76</v>
      </c>
    </row>
    <row r="6272" spans="1:23" x14ac:dyDescent="0.3">
      <c r="A6272" t="s">
        <v>1223</v>
      </c>
      <c r="B6272" t="s">
        <v>1456</v>
      </c>
      <c r="D6272" s="1">
        <v>40207</v>
      </c>
      <c r="E6272" s="1">
        <v>40209</v>
      </c>
      <c r="F6272" s="1" t="str">
        <f t="shared" si="402"/>
        <v>January</v>
      </c>
      <c r="G6272" s="1" t="str">
        <f t="shared" si="403"/>
        <v>2010</v>
      </c>
      <c r="H6272" s="2">
        <f t="shared" si="404"/>
        <v>2</v>
      </c>
      <c r="I6272" s="2" t="b">
        <f t="shared" si="405"/>
        <v>0</v>
      </c>
      <c r="J6272" t="s">
        <v>52</v>
      </c>
      <c r="K6272">
        <v>49</v>
      </c>
      <c r="L6272">
        <v>3283.74</v>
      </c>
      <c r="M6272">
        <v>0.01</v>
      </c>
      <c r="N6272" t="s">
        <v>18</v>
      </c>
      <c r="O6272">
        <v>723.33</v>
      </c>
      <c r="P6272">
        <v>67.28</v>
      </c>
      <c r="Q6272">
        <v>19.989999999999998</v>
      </c>
      <c r="R6272" t="s">
        <v>612</v>
      </c>
      <c r="S6272" t="s">
        <v>116</v>
      </c>
      <c r="T6272" t="s">
        <v>27</v>
      </c>
      <c r="U6272" t="s">
        <v>22</v>
      </c>
      <c r="V6272" t="s">
        <v>29</v>
      </c>
      <c r="W6272">
        <v>0.4</v>
      </c>
    </row>
    <row r="6273" spans="1:23" x14ac:dyDescent="0.3">
      <c r="A6273" t="s">
        <v>900</v>
      </c>
      <c r="B6273" t="s">
        <v>1396</v>
      </c>
      <c r="D6273" s="1">
        <v>41149</v>
      </c>
      <c r="E6273" s="1">
        <v>41149</v>
      </c>
      <c r="F6273" s="1" t="str">
        <f t="shared" si="402"/>
        <v>August</v>
      </c>
      <c r="G6273" s="1" t="str">
        <f t="shared" si="403"/>
        <v>2012</v>
      </c>
      <c r="H6273" s="2">
        <f t="shared" si="404"/>
        <v>0</v>
      </c>
      <c r="I6273" s="2" t="str">
        <f t="shared" si="405"/>
        <v>FREE DELIVERY</v>
      </c>
      <c r="J6273" t="s">
        <v>24</v>
      </c>
      <c r="K6273">
        <v>19</v>
      </c>
      <c r="L6273">
        <v>262.32</v>
      </c>
      <c r="M6273">
        <v>7.0000000000000007E-2</v>
      </c>
      <c r="N6273" t="s">
        <v>18</v>
      </c>
      <c r="O6273">
        <v>5.16</v>
      </c>
      <c r="P6273">
        <v>14.48</v>
      </c>
      <c r="Q6273">
        <v>6.46</v>
      </c>
      <c r="R6273" t="s">
        <v>612</v>
      </c>
      <c r="S6273" t="s">
        <v>116</v>
      </c>
      <c r="T6273" t="s">
        <v>27</v>
      </c>
      <c r="U6273" t="s">
        <v>22</v>
      </c>
      <c r="V6273" t="s">
        <v>29</v>
      </c>
      <c r="W6273">
        <v>0.38</v>
      </c>
    </row>
    <row r="6274" spans="1:23" x14ac:dyDescent="0.3">
      <c r="A6274" t="s">
        <v>900</v>
      </c>
      <c r="B6274" t="s">
        <v>1396</v>
      </c>
      <c r="D6274" s="1">
        <v>40070</v>
      </c>
      <c r="E6274" s="1">
        <v>40071</v>
      </c>
      <c r="F6274" s="1" t="str">
        <f t="shared" si="402"/>
        <v>September</v>
      </c>
      <c r="G6274" s="1" t="str">
        <f t="shared" si="403"/>
        <v>2009</v>
      </c>
      <c r="H6274" s="2">
        <f t="shared" si="404"/>
        <v>1</v>
      </c>
      <c r="I6274" s="2" t="b">
        <f t="shared" si="405"/>
        <v>0</v>
      </c>
      <c r="J6274" t="s">
        <v>44</v>
      </c>
      <c r="K6274">
        <v>29</v>
      </c>
      <c r="L6274">
        <v>1707.99</v>
      </c>
      <c r="M6274">
        <v>0</v>
      </c>
      <c r="N6274" t="s">
        <v>18</v>
      </c>
      <c r="O6274">
        <v>391.19</v>
      </c>
      <c r="P6274">
        <v>65.989999999999995</v>
      </c>
      <c r="Q6274">
        <v>3.99</v>
      </c>
      <c r="R6274" t="s">
        <v>612</v>
      </c>
      <c r="S6274" t="s">
        <v>116</v>
      </c>
      <c r="T6274" t="s">
        <v>27</v>
      </c>
      <c r="U6274" t="s">
        <v>32</v>
      </c>
      <c r="V6274" t="s">
        <v>33</v>
      </c>
      <c r="W6274">
        <v>0.59</v>
      </c>
    </row>
    <row r="6275" spans="1:23" x14ac:dyDescent="0.3">
      <c r="A6275" t="s">
        <v>1403</v>
      </c>
      <c r="B6275" t="s">
        <v>952</v>
      </c>
      <c r="D6275" s="1">
        <v>40158</v>
      </c>
      <c r="E6275" s="1">
        <v>40159</v>
      </c>
      <c r="F6275" s="1" t="str">
        <f t="shared" ref="F6275:F6338" si="406">TEXT(E6275,"mmmm")</f>
        <v>December</v>
      </c>
      <c r="G6275" s="1" t="str">
        <f t="shared" ref="G6275:G6338" si="407">TEXT(E6275,"yyyy")</f>
        <v>2009</v>
      </c>
      <c r="H6275" s="2">
        <f t="shared" ref="H6275:H6338" si="408">E6275-D6275</f>
        <v>1</v>
      </c>
      <c r="I6275" s="2" t="b">
        <f t="shared" ref="I6275:I6338" si="409">IF(H6275&lt;1,IF(AND(H6275&gt;0,H6275&lt;2),"ONE DAY", "FREE DELIVERY"))</f>
        <v>0</v>
      </c>
      <c r="J6275" t="s">
        <v>44</v>
      </c>
      <c r="K6275">
        <v>37</v>
      </c>
      <c r="L6275">
        <v>560.39</v>
      </c>
      <c r="M6275">
        <v>0.05</v>
      </c>
      <c r="N6275" t="s">
        <v>18</v>
      </c>
      <c r="O6275">
        <v>186.87</v>
      </c>
      <c r="P6275">
        <v>15.68</v>
      </c>
      <c r="Q6275">
        <v>3.73</v>
      </c>
      <c r="R6275" t="s">
        <v>612</v>
      </c>
      <c r="S6275" t="s">
        <v>116</v>
      </c>
      <c r="T6275" t="s">
        <v>21</v>
      </c>
      <c r="U6275" t="s">
        <v>36</v>
      </c>
      <c r="V6275" t="s">
        <v>37</v>
      </c>
      <c r="W6275">
        <v>0.46</v>
      </c>
    </row>
    <row r="6276" spans="1:23" x14ac:dyDescent="0.3">
      <c r="A6276" t="s">
        <v>1403</v>
      </c>
      <c r="B6276" t="s">
        <v>952</v>
      </c>
      <c r="D6276" s="1">
        <v>40158</v>
      </c>
      <c r="E6276" s="1">
        <v>40159</v>
      </c>
      <c r="F6276" s="1" t="str">
        <f t="shared" si="406"/>
        <v>December</v>
      </c>
      <c r="G6276" s="1" t="str">
        <f t="shared" si="407"/>
        <v>2009</v>
      </c>
      <c r="H6276" s="2">
        <f t="shared" si="408"/>
        <v>1</v>
      </c>
      <c r="I6276" s="2" t="b">
        <f t="shared" si="409"/>
        <v>0</v>
      </c>
      <c r="J6276" t="s">
        <v>44</v>
      </c>
      <c r="K6276">
        <v>42</v>
      </c>
      <c r="L6276">
        <v>7062.616</v>
      </c>
      <c r="M6276">
        <v>0.02</v>
      </c>
      <c r="N6276" t="s">
        <v>18</v>
      </c>
      <c r="O6276">
        <v>2288.64</v>
      </c>
      <c r="P6276">
        <v>195.99</v>
      </c>
      <c r="Q6276">
        <v>4.2</v>
      </c>
      <c r="R6276" t="s">
        <v>612</v>
      </c>
      <c r="S6276" t="s">
        <v>116</v>
      </c>
      <c r="T6276" t="s">
        <v>21</v>
      </c>
      <c r="U6276" t="s">
        <v>32</v>
      </c>
      <c r="V6276" t="s">
        <v>33</v>
      </c>
      <c r="W6276">
        <v>0.56000000000000005</v>
      </c>
    </row>
    <row r="6277" spans="1:23" x14ac:dyDescent="0.3">
      <c r="A6277" t="s">
        <v>1403</v>
      </c>
      <c r="B6277" t="s">
        <v>952</v>
      </c>
      <c r="D6277" s="1">
        <v>41000</v>
      </c>
      <c r="E6277" s="1">
        <v>41002</v>
      </c>
      <c r="F6277" s="1" t="str">
        <f t="shared" si="406"/>
        <v>April</v>
      </c>
      <c r="G6277" s="1" t="str">
        <f t="shared" si="407"/>
        <v>2012</v>
      </c>
      <c r="H6277" s="2">
        <f t="shared" si="408"/>
        <v>2</v>
      </c>
      <c r="I6277" s="2" t="b">
        <f t="shared" si="409"/>
        <v>0</v>
      </c>
      <c r="J6277" t="s">
        <v>24</v>
      </c>
      <c r="K6277">
        <v>4</v>
      </c>
      <c r="L6277">
        <v>51.94</v>
      </c>
      <c r="M6277">
        <v>0.03</v>
      </c>
      <c r="N6277" t="s">
        <v>39</v>
      </c>
      <c r="O6277">
        <v>-12.48</v>
      </c>
      <c r="P6277">
        <v>10.01</v>
      </c>
      <c r="Q6277">
        <v>1.99</v>
      </c>
      <c r="R6277" t="s">
        <v>612</v>
      </c>
      <c r="S6277" t="s">
        <v>116</v>
      </c>
      <c r="T6277" t="s">
        <v>21</v>
      </c>
      <c r="U6277" t="s">
        <v>32</v>
      </c>
      <c r="V6277" t="s">
        <v>48</v>
      </c>
      <c r="W6277">
        <v>0.41</v>
      </c>
    </row>
    <row r="6278" spans="1:23" x14ac:dyDescent="0.3">
      <c r="A6278" t="s">
        <v>1108</v>
      </c>
      <c r="B6278" t="s">
        <v>1109</v>
      </c>
      <c r="D6278" s="1">
        <v>40788</v>
      </c>
      <c r="E6278" s="1">
        <v>40789</v>
      </c>
      <c r="F6278" s="1" t="str">
        <f t="shared" si="406"/>
        <v>September</v>
      </c>
      <c r="G6278" s="1" t="str">
        <f t="shared" si="407"/>
        <v>2011</v>
      </c>
      <c r="H6278" s="2">
        <f t="shared" si="408"/>
        <v>1</v>
      </c>
      <c r="I6278" s="2" t="b">
        <f t="shared" si="409"/>
        <v>0</v>
      </c>
      <c r="J6278" t="s">
        <v>24</v>
      </c>
      <c r="K6278">
        <v>40</v>
      </c>
      <c r="L6278">
        <v>366.87</v>
      </c>
      <c r="M6278">
        <v>0.1</v>
      </c>
      <c r="N6278" t="s">
        <v>18</v>
      </c>
      <c r="O6278">
        <v>-1.79</v>
      </c>
      <c r="P6278">
        <v>9.74</v>
      </c>
      <c r="Q6278">
        <v>5.71</v>
      </c>
      <c r="R6278" t="s">
        <v>612</v>
      </c>
      <c r="S6278" t="s">
        <v>116</v>
      </c>
      <c r="T6278" t="s">
        <v>31</v>
      </c>
      <c r="U6278" t="s">
        <v>36</v>
      </c>
      <c r="V6278" t="s">
        <v>37</v>
      </c>
      <c r="W6278">
        <v>0.41</v>
      </c>
    </row>
    <row r="6279" spans="1:23" x14ac:dyDescent="0.3">
      <c r="A6279" t="s">
        <v>1214</v>
      </c>
      <c r="B6279" t="s">
        <v>1019</v>
      </c>
      <c r="D6279" s="1">
        <v>39925</v>
      </c>
      <c r="E6279" s="1">
        <v>39926</v>
      </c>
      <c r="F6279" s="1" t="str">
        <f t="shared" si="406"/>
        <v>April</v>
      </c>
      <c r="G6279" s="1" t="str">
        <f t="shared" si="407"/>
        <v>2009</v>
      </c>
      <c r="H6279" s="2">
        <f t="shared" si="408"/>
        <v>1</v>
      </c>
      <c r="I6279" s="2" t="b">
        <f t="shared" si="409"/>
        <v>0</v>
      </c>
      <c r="J6279" t="s">
        <v>44</v>
      </c>
      <c r="K6279">
        <v>18</v>
      </c>
      <c r="L6279">
        <v>292.11</v>
      </c>
      <c r="M6279">
        <v>0.04</v>
      </c>
      <c r="N6279" t="s">
        <v>39</v>
      </c>
      <c r="O6279">
        <v>-91.95</v>
      </c>
      <c r="P6279">
        <v>15.42</v>
      </c>
      <c r="Q6279">
        <v>10.68</v>
      </c>
      <c r="R6279" t="s">
        <v>612</v>
      </c>
      <c r="S6279" t="s">
        <v>116</v>
      </c>
      <c r="T6279" t="s">
        <v>31</v>
      </c>
      <c r="U6279" t="s">
        <v>22</v>
      </c>
      <c r="V6279" t="s">
        <v>23</v>
      </c>
      <c r="W6279">
        <v>0.57999999999999996</v>
      </c>
    </row>
    <row r="6280" spans="1:23" x14ac:dyDescent="0.3">
      <c r="A6280" t="s">
        <v>1507</v>
      </c>
      <c r="B6280" t="s">
        <v>1508</v>
      </c>
      <c r="D6280" s="1">
        <v>41030</v>
      </c>
      <c r="E6280" s="1">
        <v>41032</v>
      </c>
      <c r="F6280" s="1" t="str">
        <f t="shared" si="406"/>
        <v>May</v>
      </c>
      <c r="G6280" s="1" t="str">
        <f t="shared" si="407"/>
        <v>2012</v>
      </c>
      <c r="H6280" s="2">
        <f t="shared" si="408"/>
        <v>2</v>
      </c>
      <c r="I6280" s="2" t="b">
        <f t="shared" si="409"/>
        <v>0</v>
      </c>
      <c r="J6280" t="s">
        <v>24</v>
      </c>
      <c r="K6280">
        <v>47</v>
      </c>
      <c r="L6280">
        <v>7890.89</v>
      </c>
      <c r="M6280">
        <v>0.01</v>
      </c>
      <c r="N6280" t="s">
        <v>39</v>
      </c>
      <c r="O6280">
        <v>-771.09</v>
      </c>
      <c r="P6280">
        <v>167.27</v>
      </c>
      <c r="Q6280">
        <v>35</v>
      </c>
      <c r="R6280" t="s">
        <v>612</v>
      </c>
      <c r="S6280" t="s">
        <v>116</v>
      </c>
      <c r="T6280" t="s">
        <v>42</v>
      </c>
      <c r="U6280" t="s">
        <v>22</v>
      </c>
      <c r="V6280" t="s">
        <v>23</v>
      </c>
      <c r="W6280">
        <v>0.85</v>
      </c>
    </row>
    <row r="6281" spans="1:23" x14ac:dyDescent="0.3">
      <c r="A6281" t="s">
        <v>1255</v>
      </c>
      <c r="B6281" t="s">
        <v>978</v>
      </c>
      <c r="D6281" s="1">
        <v>40213</v>
      </c>
      <c r="E6281" s="1">
        <v>40215</v>
      </c>
      <c r="F6281" s="1" t="str">
        <f t="shared" si="406"/>
        <v>February</v>
      </c>
      <c r="G6281" s="1" t="str">
        <f t="shared" si="407"/>
        <v>2010</v>
      </c>
      <c r="H6281" s="2">
        <f t="shared" si="408"/>
        <v>2</v>
      </c>
      <c r="I6281" s="2" t="b">
        <f t="shared" si="409"/>
        <v>0</v>
      </c>
      <c r="J6281" t="s">
        <v>44</v>
      </c>
      <c r="K6281">
        <v>44</v>
      </c>
      <c r="L6281">
        <v>2773.84</v>
      </c>
      <c r="M6281">
        <v>0</v>
      </c>
      <c r="N6281" t="s">
        <v>25</v>
      </c>
      <c r="O6281">
        <v>-513.76</v>
      </c>
      <c r="P6281">
        <v>58.14</v>
      </c>
      <c r="Q6281">
        <v>36.61</v>
      </c>
      <c r="R6281" t="s">
        <v>612</v>
      </c>
      <c r="S6281" t="s">
        <v>116</v>
      </c>
      <c r="T6281" t="s">
        <v>31</v>
      </c>
      <c r="U6281" t="s">
        <v>36</v>
      </c>
      <c r="V6281" t="s">
        <v>54</v>
      </c>
      <c r="W6281">
        <v>0.61</v>
      </c>
    </row>
    <row r="6282" spans="1:23" x14ac:dyDescent="0.3">
      <c r="A6282" t="s">
        <v>1292</v>
      </c>
      <c r="B6282" t="s">
        <v>1709</v>
      </c>
      <c r="D6282" s="1">
        <v>40446</v>
      </c>
      <c r="E6282" s="1">
        <v>40448</v>
      </c>
      <c r="F6282" s="1" t="str">
        <f t="shared" si="406"/>
        <v>September</v>
      </c>
      <c r="G6282" s="1" t="str">
        <f t="shared" si="407"/>
        <v>2010</v>
      </c>
      <c r="H6282" s="2">
        <f t="shared" si="408"/>
        <v>2</v>
      </c>
      <c r="I6282" s="2" t="b">
        <f t="shared" si="409"/>
        <v>0</v>
      </c>
      <c r="J6282" t="s">
        <v>44</v>
      </c>
      <c r="K6282">
        <v>44</v>
      </c>
      <c r="L6282">
        <v>289.94</v>
      </c>
      <c r="M6282">
        <v>7.0000000000000007E-2</v>
      </c>
      <c r="N6282" t="s">
        <v>18</v>
      </c>
      <c r="O6282">
        <v>-102.19</v>
      </c>
      <c r="P6282">
        <v>6.48</v>
      </c>
      <c r="Q6282">
        <v>6.22</v>
      </c>
      <c r="R6282" t="s">
        <v>612</v>
      </c>
      <c r="S6282" t="s">
        <v>116</v>
      </c>
      <c r="T6282" t="s">
        <v>27</v>
      </c>
      <c r="U6282" t="s">
        <v>22</v>
      </c>
      <c r="V6282" t="s">
        <v>43</v>
      </c>
      <c r="W6282">
        <v>0.37</v>
      </c>
    </row>
    <row r="6283" spans="1:23" x14ac:dyDescent="0.3">
      <c r="A6283" t="s">
        <v>1292</v>
      </c>
      <c r="B6283" t="s">
        <v>1709</v>
      </c>
      <c r="D6283" s="1">
        <v>40446</v>
      </c>
      <c r="E6283" s="1">
        <v>40447</v>
      </c>
      <c r="F6283" s="1" t="str">
        <f t="shared" si="406"/>
        <v>September</v>
      </c>
      <c r="G6283" s="1" t="str">
        <f t="shared" si="407"/>
        <v>2010</v>
      </c>
      <c r="H6283" s="2">
        <f t="shared" si="408"/>
        <v>1</v>
      </c>
      <c r="I6283" s="2" t="b">
        <f t="shared" si="409"/>
        <v>0</v>
      </c>
      <c r="J6283" t="s">
        <v>44</v>
      </c>
      <c r="K6283">
        <v>8</v>
      </c>
      <c r="L6283">
        <v>1848.52</v>
      </c>
      <c r="M6283">
        <v>0.05</v>
      </c>
      <c r="N6283" t="s">
        <v>25</v>
      </c>
      <c r="O6283">
        <v>-493.6</v>
      </c>
      <c r="P6283">
        <v>218.75</v>
      </c>
      <c r="Q6283">
        <v>69.64</v>
      </c>
      <c r="R6283" t="s">
        <v>612</v>
      </c>
      <c r="S6283" t="s">
        <v>116</v>
      </c>
      <c r="T6283" t="s">
        <v>27</v>
      </c>
      <c r="U6283" t="s">
        <v>36</v>
      </c>
      <c r="V6283" t="s">
        <v>55</v>
      </c>
      <c r="W6283">
        <v>0.77</v>
      </c>
    </row>
    <row r="6284" spans="1:23" x14ac:dyDescent="0.3">
      <c r="A6284" t="s">
        <v>1096</v>
      </c>
      <c r="B6284" t="s">
        <v>1097</v>
      </c>
      <c r="D6284" s="1">
        <v>39836</v>
      </c>
      <c r="E6284" s="1">
        <v>39838</v>
      </c>
      <c r="F6284" s="1" t="str">
        <f t="shared" si="406"/>
        <v>January</v>
      </c>
      <c r="G6284" s="1" t="str">
        <f t="shared" si="407"/>
        <v>2009</v>
      </c>
      <c r="H6284" s="2">
        <f t="shared" si="408"/>
        <v>2</v>
      </c>
      <c r="I6284" s="2" t="b">
        <f t="shared" si="409"/>
        <v>0</v>
      </c>
      <c r="J6284" t="s">
        <v>34</v>
      </c>
      <c r="K6284">
        <v>42</v>
      </c>
      <c r="L6284">
        <v>1312.65</v>
      </c>
      <c r="M6284">
        <v>7.0000000000000007E-2</v>
      </c>
      <c r="N6284" t="s">
        <v>18</v>
      </c>
      <c r="O6284">
        <v>488.31</v>
      </c>
      <c r="P6284">
        <v>30.98</v>
      </c>
      <c r="Q6284">
        <v>5.76</v>
      </c>
      <c r="R6284" t="s">
        <v>612</v>
      </c>
      <c r="S6284" t="s">
        <v>116</v>
      </c>
      <c r="T6284" t="s">
        <v>27</v>
      </c>
      <c r="U6284" t="s">
        <v>22</v>
      </c>
      <c r="V6284" t="s">
        <v>43</v>
      </c>
      <c r="W6284">
        <v>0.4</v>
      </c>
    </row>
    <row r="6285" spans="1:23" x14ac:dyDescent="0.3">
      <c r="A6285" t="s">
        <v>1403</v>
      </c>
      <c r="B6285" t="s">
        <v>952</v>
      </c>
      <c r="D6285" s="1">
        <v>40506</v>
      </c>
      <c r="E6285" s="1">
        <v>40507</v>
      </c>
      <c r="F6285" s="1" t="str">
        <f t="shared" si="406"/>
        <v>November</v>
      </c>
      <c r="G6285" s="1" t="str">
        <f t="shared" si="407"/>
        <v>2010</v>
      </c>
      <c r="H6285" s="2">
        <f t="shared" si="408"/>
        <v>1</v>
      </c>
      <c r="I6285" s="2" t="b">
        <f t="shared" si="409"/>
        <v>0</v>
      </c>
      <c r="J6285" t="s">
        <v>44</v>
      </c>
      <c r="K6285">
        <v>27</v>
      </c>
      <c r="L6285">
        <v>58.64</v>
      </c>
      <c r="M6285">
        <v>0.08</v>
      </c>
      <c r="N6285" t="s">
        <v>18</v>
      </c>
      <c r="O6285">
        <v>4.55</v>
      </c>
      <c r="P6285">
        <v>2.21</v>
      </c>
      <c r="Q6285">
        <v>1</v>
      </c>
      <c r="R6285" t="s">
        <v>612</v>
      </c>
      <c r="S6285" t="s">
        <v>116</v>
      </c>
      <c r="T6285" t="s">
        <v>21</v>
      </c>
      <c r="U6285" t="s">
        <v>22</v>
      </c>
      <c r="V6285" t="s">
        <v>60</v>
      </c>
      <c r="W6285">
        <v>0.38</v>
      </c>
    </row>
    <row r="6286" spans="1:23" x14ac:dyDescent="0.3">
      <c r="A6286" t="s">
        <v>1403</v>
      </c>
      <c r="B6286" t="s">
        <v>952</v>
      </c>
      <c r="D6286" s="1">
        <v>40506</v>
      </c>
      <c r="E6286" s="1">
        <v>40508</v>
      </c>
      <c r="F6286" s="1" t="str">
        <f t="shared" si="406"/>
        <v>November</v>
      </c>
      <c r="G6286" s="1" t="str">
        <f t="shared" si="407"/>
        <v>2010</v>
      </c>
      <c r="H6286" s="2">
        <f t="shared" si="408"/>
        <v>2</v>
      </c>
      <c r="I6286" s="2" t="b">
        <f t="shared" si="409"/>
        <v>0</v>
      </c>
      <c r="J6286" t="s">
        <v>44</v>
      </c>
      <c r="K6286">
        <v>20</v>
      </c>
      <c r="L6286">
        <v>136.06</v>
      </c>
      <c r="M6286">
        <v>0.04</v>
      </c>
      <c r="N6286" t="s">
        <v>18</v>
      </c>
      <c r="O6286">
        <v>-33.22</v>
      </c>
      <c r="P6286">
        <v>6.37</v>
      </c>
      <c r="Q6286">
        <v>5.19</v>
      </c>
      <c r="R6286" t="s">
        <v>612</v>
      </c>
      <c r="S6286" t="s">
        <v>116</v>
      </c>
      <c r="T6286" t="s">
        <v>21</v>
      </c>
      <c r="U6286" t="s">
        <v>22</v>
      </c>
      <c r="V6286" t="s">
        <v>29</v>
      </c>
      <c r="W6286">
        <v>0.38</v>
      </c>
    </row>
    <row r="6287" spans="1:23" x14ac:dyDescent="0.3">
      <c r="A6287" t="s">
        <v>900</v>
      </c>
      <c r="B6287" t="s">
        <v>1396</v>
      </c>
      <c r="D6287" s="1">
        <v>40724</v>
      </c>
      <c r="E6287" s="1">
        <v>40729</v>
      </c>
      <c r="F6287" s="1" t="str">
        <f t="shared" si="406"/>
        <v>July</v>
      </c>
      <c r="G6287" s="1" t="str">
        <f t="shared" si="407"/>
        <v>2011</v>
      </c>
      <c r="H6287" s="2">
        <f t="shared" si="408"/>
        <v>5</v>
      </c>
      <c r="I6287" s="2" t="b">
        <f t="shared" si="409"/>
        <v>0</v>
      </c>
      <c r="J6287" t="s">
        <v>17</v>
      </c>
      <c r="K6287">
        <v>14</v>
      </c>
      <c r="L6287">
        <v>135.21</v>
      </c>
      <c r="M6287">
        <v>0.04</v>
      </c>
      <c r="N6287" t="s">
        <v>18</v>
      </c>
      <c r="O6287">
        <v>5.89</v>
      </c>
      <c r="P6287">
        <v>9.27</v>
      </c>
      <c r="Q6287">
        <v>4.3899999999999997</v>
      </c>
      <c r="R6287" t="s">
        <v>612</v>
      </c>
      <c r="S6287" t="s">
        <v>116</v>
      </c>
      <c r="T6287" t="s">
        <v>27</v>
      </c>
      <c r="U6287" t="s">
        <v>22</v>
      </c>
      <c r="V6287" t="s">
        <v>43</v>
      </c>
      <c r="W6287">
        <v>0.38</v>
      </c>
    </row>
    <row r="6288" spans="1:23" x14ac:dyDescent="0.3">
      <c r="A6288" t="s">
        <v>900</v>
      </c>
      <c r="B6288" t="s">
        <v>1396</v>
      </c>
      <c r="D6288" s="1">
        <v>40223</v>
      </c>
      <c r="E6288" s="1">
        <v>40225</v>
      </c>
      <c r="F6288" s="1" t="str">
        <f t="shared" si="406"/>
        <v>February</v>
      </c>
      <c r="G6288" s="1" t="str">
        <f t="shared" si="407"/>
        <v>2010</v>
      </c>
      <c r="H6288" s="2">
        <f t="shared" si="408"/>
        <v>2</v>
      </c>
      <c r="I6288" s="2" t="b">
        <f t="shared" si="409"/>
        <v>0</v>
      </c>
      <c r="J6288" t="s">
        <v>24</v>
      </c>
      <c r="K6288">
        <v>45</v>
      </c>
      <c r="L6288">
        <v>5007.6899999999996</v>
      </c>
      <c r="M6288">
        <v>7.0000000000000007E-2</v>
      </c>
      <c r="N6288" t="s">
        <v>25</v>
      </c>
      <c r="O6288">
        <v>-899.34</v>
      </c>
      <c r="P6288">
        <v>114.98</v>
      </c>
      <c r="Q6288">
        <v>51.42</v>
      </c>
      <c r="R6288" t="s">
        <v>612</v>
      </c>
      <c r="S6288" t="s">
        <v>116</v>
      </c>
      <c r="T6288" t="s">
        <v>27</v>
      </c>
      <c r="U6288" t="s">
        <v>36</v>
      </c>
      <c r="V6288" t="s">
        <v>54</v>
      </c>
      <c r="W6288">
        <v>0.65</v>
      </c>
    </row>
    <row r="6289" spans="1:23" x14ac:dyDescent="0.3">
      <c r="A6289" t="s">
        <v>900</v>
      </c>
      <c r="B6289" t="s">
        <v>1396</v>
      </c>
      <c r="D6289" s="1">
        <v>40223</v>
      </c>
      <c r="E6289" s="1">
        <v>40224</v>
      </c>
      <c r="F6289" s="1" t="str">
        <f t="shared" si="406"/>
        <v>February</v>
      </c>
      <c r="G6289" s="1" t="str">
        <f t="shared" si="407"/>
        <v>2010</v>
      </c>
      <c r="H6289" s="2">
        <f t="shared" si="408"/>
        <v>1</v>
      </c>
      <c r="I6289" s="2" t="b">
        <f t="shared" si="409"/>
        <v>0</v>
      </c>
      <c r="J6289" t="s">
        <v>24</v>
      </c>
      <c r="K6289">
        <v>45</v>
      </c>
      <c r="L6289">
        <v>1379.62</v>
      </c>
      <c r="M6289">
        <v>0.1</v>
      </c>
      <c r="N6289" t="s">
        <v>18</v>
      </c>
      <c r="O6289">
        <v>-66.069999999999993</v>
      </c>
      <c r="P6289">
        <v>31.98</v>
      </c>
      <c r="Q6289">
        <v>6.72</v>
      </c>
      <c r="R6289" t="s">
        <v>612</v>
      </c>
      <c r="S6289" t="s">
        <v>116</v>
      </c>
      <c r="T6289" t="s">
        <v>27</v>
      </c>
      <c r="U6289" t="s">
        <v>22</v>
      </c>
      <c r="V6289" t="s">
        <v>23</v>
      </c>
      <c r="W6289">
        <v>0.75</v>
      </c>
    </row>
    <row r="6290" spans="1:23" x14ac:dyDescent="0.3">
      <c r="A6290" t="s">
        <v>1542</v>
      </c>
      <c r="B6290" t="s">
        <v>1543</v>
      </c>
      <c r="D6290" s="1">
        <v>40301</v>
      </c>
      <c r="E6290" s="1">
        <v>40302</v>
      </c>
      <c r="F6290" s="1" t="str">
        <f t="shared" si="406"/>
        <v>May</v>
      </c>
      <c r="G6290" s="1" t="str">
        <f t="shared" si="407"/>
        <v>2010</v>
      </c>
      <c r="H6290" s="2">
        <f t="shared" si="408"/>
        <v>1</v>
      </c>
      <c r="I6290" s="2" t="b">
        <f t="shared" si="409"/>
        <v>0</v>
      </c>
      <c r="J6290" t="s">
        <v>24</v>
      </c>
      <c r="K6290">
        <v>50</v>
      </c>
      <c r="L6290">
        <v>627.12</v>
      </c>
      <c r="M6290">
        <v>0.08</v>
      </c>
      <c r="N6290" t="s">
        <v>18</v>
      </c>
      <c r="O6290">
        <v>100.04</v>
      </c>
      <c r="P6290">
        <v>12.64</v>
      </c>
      <c r="Q6290">
        <v>4.9800000000000004</v>
      </c>
      <c r="R6290" t="s">
        <v>612</v>
      </c>
      <c r="S6290" t="s">
        <v>116</v>
      </c>
      <c r="T6290" t="s">
        <v>31</v>
      </c>
      <c r="U6290" t="s">
        <v>36</v>
      </c>
      <c r="V6290" t="s">
        <v>37</v>
      </c>
      <c r="W6290">
        <v>0.48</v>
      </c>
    </row>
    <row r="6291" spans="1:23" x14ac:dyDescent="0.3">
      <c r="A6291" t="s">
        <v>1542</v>
      </c>
      <c r="B6291" t="s">
        <v>1543</v>
      </c>
      <c r="D6291" s="1">
        <v>40301</v>
      </c>
      <c r="E6291" s="1">
        <v>40303</v>
      </c>
      <c r="F6291" s="1" t="str">
        <f t="shared" si="406"/>
        <v>May</v>
      </c>
      <c r="G6291" s="1" t="str">
        <f t="shared" si="407"/>
        <v>2010</v>
      </c>
      <c r="H6291" s="2">
        <f t="shared" si="408"/>
        <v>2</v>
      </c>
      <c r="I6291" s="2" t="b">
        <f t="shared" si="409"/>
        <v>0</v>
      </c>
      <c r="J6291" t="s">
        <v>24</v>
      </c>
      <c r="K6291">
        <v>18</v>
      </c>
      <c r="L6291">
        <v>4096.21</v>
      </c>
      <c r="M6291">
        <v>0.08</v>
      </c>
      <c r="N6291" t="s">
        <v>25</v>
      </c>
      <c r="O6291">
        <v>308.22000000000003</v>
      </c>
      <c r="P6291">
        <v>306.14</v>
      </c>
      <c r="Q6291">
        <v>26.53</v>
      </c>
      <c r="R6291" t="s">
        <v>612</v>
      </c>
      <c r="S6291" t="s">
        <v>116</v>
      </c>
      <c r="T6291" t="s">
        <v>31</v>
      </c>
      <c r="U6291" t="s">
        <v>32</v>
      </c>
      <c r="V6291" t="s">
        <v>94</v>
      </c>
      <c r="W6291">
        <v>0.56000000000000005</v>
      </c>
    </row>
    <row r="6292" spans="1:23" x14ac:dyDescent="0.3">
      <c r="A6292" t="s">
        <v>1711</v>
      </c>
      <c r="B6292" t="s">
        <v>1712</v>
      </c>
      <c r="D6292" s="1">
        <v>40271</v>
      </c>
      <c r="E6292" s="1">
        <v>40272</v>
      </c>
      <c r="F6292" s="1" t="str">
        <f t="shared" si="406"/>
        <v>April</v>
      </c>
      <c r="G6292" s="1" t="str">
        <f t="shared" si="407"/>
        <v>2010</v>
      </c>
      <c r="H6292" s="2">
        <f t="shared" si="408"/>
        <v>1</v>
      </c>
      <c r="I6292" s="2" t="b">
        <f t="shared" si="409"/>
        <v>0</v>
      </c>
      <c r="J6292" t="s">
        <v>24</v>
      </c>
      <c r="K6292">
        <v>31</v>
      </c>
      <c r="L6292">
        <v>2712.07</v>
      </c>
      <c r="M6292">
        <v>0.09</v>
      </c>
      <c r="N6292" t="s">
        <v>18</v>
      </c>
      <c r="O6292">
        <v>-435.56</v>
      </c>
      <c r="P6292">
        <v>95.43</v>
      </c>
      <c r="Q6292">
        <v>19.989999999999998</v>
      </c>
      <c r="R6292" t="s">
        <v>612</v>
      </c>
      <c r="S6292" t="s">
        <v>116</v>
      </c>
      <c r="T6292" t="s">
        <v>27</v>
      </c>
      <c r="U6292" t="s">
        <v>22</v>
      </c>
      <c r="V6292" t="s">
        <v>23</v>
      </c>
      <c r="W6292">
        <v>0.79</v>
      </c>
    </row>
    <row r="6293" spans="1:23" x14ac:dyDescent="0.3">
      <c r="A6293" t="s">
        <v>1403</v>
      </c>
      <c r="B6293" t="s">
        <v>952</v>
      </c>
      <c r="D6293" s="1">
        <v>39882</v>
      </c>
      <c r="E6293" s="1">
        <v>39884</v>
      </c>
      <c r="F6293" s="1" t="str">
        <f t="shared" si="406"/>
        <v>March</v>
      </c>
      <c r="G6293" s="1" t="str">
        <f t="shared" si="407"/>
        <v>2009</v>
      </c>
      <c r="H6293" s="2">
        <f t="shared" si="408"/>
        <v>2</v>
      </c>
      <c r="I6293" s="2" t="b">
        <f t="shared" si="409"/>
        <v>0</v>
      </c>
      <c r="J6293" t="s">
        <v>44</v>
      </c>
      <c r="K6293">
        <v>6</v>
      </c>
      <c r="L6293">
        <v>608.92999999999995</v>
      </c>
      <c r="M6293">
        <v>0.01</v>
      </c>
      <c r="N6293" t="s">
        <v>39</v>
      </c>
      <c r="O6293">
        <v>-193.96</v>
      </c>
      <c r="P6293">
        <v>99.99</v>
      </c>
      <c r="Q6293">
        <v>19.989999999999998</v>
      </c>
      <c r="R6293" t="s">
        <v>612</v>
      </c>
      <c r="S6293" t="s">
        <v>116</v>
      </c>
      <c r="T6293" t="s">
        <v>42</v>
      </c>
      <c r="U6293" t="s">
        <v>32</v>
      </c>
      <c r="V6293" t="s">
        <v>94</v>
      </c>
      <c r="W6293">
        <v>0.52</v>
      </c>
    </row>
    <row r="6294" spans="1:23" x14ac:dyDescent="0.3">
      <c r="A6294" t="s">
        <v>919</v>
      </c>
      <c r="B6294" t="s">
        <v>1713</v>
      </c>
      <c r="D6294" s="1">
        <v>40095</v>
      </c>
      <c r="E6294" s="1">
        <v>40097</v>
      </c>
      <c r="F6294" s="1" t="str">
        <f t="shared" si="406"/>
        <v>October</v>
      </c>
      <c r="G6294" s="1" t="str">
        <f t="shared" si="407"/>
        <v>2009</v>
      </c>
      <c r="H6294" s="2">
        <f t="shared" si="408"/>
        <v>2</v>
      </c>
      <c r="I6294" s="2" t="b">
        <f t="shared" si="409"/>
        <v>0</v>
      </c>
      <c r="J6294" t="s">
        <v>52</v>
      </c>
      <c r="K6294">
        <v>25</v>
      </c>
      <c r="L6294">
        <v>901.32</v>
      </c>
      <c r="M6294">
        <v>0.1</v>
      </c>
      <c r="N6294" t="s">
        <v>39</v>
      </c>
      <c r="O6294">
        <v>338.01</v>
      </c>
      <c r="P6294">
        <v>37.94</v>
      </c>
      <c r="Q6294">
        <v>5.08</v>
      </c>
      <c r="R6294" t="s">
        <v>612</v>
      </c>
      <c r="S6294" t="s">
        <v>116</v>
      </c>
      <c r="T6294" t="s">
        <v>42</v>
      </c>
      <c r="U6294" t="s">
        <v>22</v>
      </c>
      <c r="V6294" t="s">
        <v>43</v>
      </c>
      <c r="W6294">
        <v>0.38</v>
      </c>
    </row>
    <row r="6295" spans="1:23" x14ac:dyDescent="0.3">
      <c r="A6295" t="s">
        <v>919</v>
      </c>
      <c r="B6295" t="s">
        <v>1713</v>
      </c>
      <c r="D6295" s="1">
        <v>40095</v>
      </c>
      <c r="E6295" s="1">
        <v>40096</v>
      </c>
      <c r="F6295" s="1" t="str">
        <f t="shared" si="406"/>
        <v>October</v>
      </c>
      <c r="G6295" s="1" t="str">
        <f t="shared" si="407"/>
        <v>2009</v>
      </c>
      <c r="H6295" s="2">
        <f t="shared" si="408"/>
        <v>1</v>
      </c>
      <c r="I6295" s="2" t="b">
        <f t="shared" si="409"/>
        <v>0</v>
      </c>
      <c r="J6295" t="s">
        <v>52</v>
      </c>
      <c r="K6295">
        <v>24</v>
      </c>
      <c r="L6295">
        <v>207.21</v>
      </c>
      <c r="M6295">
        <v>0.06</v>
      </c>
      <c r="N6295" t="s">
        <v>18</v>
      </c>
      <c r="O6295">
        <v>-78.64</v>
      </c>
      <c r="P6295">
        <v>8.57</v>
      </c>
      <c r="Q6295">
        <v>6.14</v>
      </c>
      <c r="R6295" t="s">
        <v>612</v>
      </c>
      <c r="S6295" t="s">
        <v>116</v>
      </c>
      <c r="T6295" t="s">
        <v>42</v>
      </c>
      <c r="U6295" t="s">
        <v>22</v>
      </c>
      <c r="V6295" t="s">
        <v>82</v>
      </c>
      <c r="W6295">
        <v>0.59</v>
      </c>
    </row>
    <row r="6296" spans="1:23" x14ac:dyDescent="0.3">
      <c r="A6296" t="s">
        <v>1350</v>
      </c>
      <c r="B6296" t="s">
        <v>1351</v>
      </c>
      <c r="D6296" s="1">
        <v>41186</v>
      </c>
      <c r="E6296" s="1">
        <v>41189</v>
      </c>
      <c r="F6296" s="1" t="str">
        <f t="shared" si="406"/>
        <v>October</v>
      </c>
      <c r="G6296" s="1" t="str">
        <f t="shared" si="407"/>
        <v>2012</v>
      </c>
      <c r="H6296" s="2">
        <f t="shared" si="408"/>
        <v>3</v>
      </c>
      <c r="I6296" s="2" t="b">
        <f t="shared" si="409"/>
        <v>0</v>
      </c>
      <c r="J6296" t="s">
        <v>52</v>
      </c>
      <c r="K6296">
        <v>40</v>
      </c>
      <c r="L6296">
        <v>2182.91</v>
      </c>
      <c r="M6296">
        <v>0.1</v>
      </c>
      <c r="N6296" t="s">
        <v>39</v>
      </c>
      <c r="O6296">
        <v>549.45000000000005</v>
      </c>
      <c r="P6296">
        <v>60.22</v>
      </c>
      <c r="Q6296">
        <v>3.5</v>
      </c>
      <c r="R6296" t="s">
        <v>612</v>
      </c>
      <c r="S6296" t="s">
        <v>116</v>
      </c>
      <c r="T6296" t="s">
        <v>21</v>
      </c>
      <c r="U6296" t="s">
        <v>22</v>
      </c>
      <c r="V6296" t="s">
        <v>28</v>
      </c>
      <c r="W6296">
        <v>0.56999999999999995</v>
      </c>
    </row>
    <row r="6297" spans="1:23" x14ac:dyDescent="0.3">
      <c r="A6297" t="s">
        <v>1350</v>
      </c>
      <c r="B6297" t="s">
        <v>1351</v>
      </c>
      <c r="D6297" s="1">
        <v>41186</v>
      </c>
      <c r="E6297" s="1">
        <v>41188</v>
      </c>
      <c r="F6297" s="1" t="str">
        <f t="shared" si="406"/>
        <v>October</v>
      </c>
      <c r="G6297" s="1" t="str">
        <f t="shared" si="407"/>
        <v>2012</v>
      </c>
      <c r="H6297" s="2">
        <f t="shared" si="408"/>
        <v>2</v>
      </c>
      <c r="I6297" s="2" t="b">
        <f t="shared" si="409"/>
        <v>0</v>
      </c>
      <c r="J6297" t="s">
        <v>52</v>
      </c>
      <c r="K6297">
        <v>14</v>
      </c>
      <c r="L6297">
        <v>1144.3499999999999</v>
      </c>
      <c r="M6297">
        <v>0.05</v>
      </c>
      <c r="N6297" t="s">
        <v>18</v>
      </c>
      <c r="O6297">
        <v>-448.6</v>
      </c>
      <c r="P6297">
        <v>80.98</v>
      </c>
      <c r="Q6297">
        <v>35</v>
      </c>
      <c r="R6297" t="s">
        <v>612</v>
      </c>
      <c r="S6297" t="s">
        <v>116</v>
      </c>
      <c r="T6297" t="s">
        <v>21</v>
      </c>
      <c r="U6297" t="s">
        <v>22</v>
      </c>
      <c r="V6297" t="s">
        <v>23</v>
      </c>
      <c r="W6297">
        <v>0.83</v>
      </c>
    </row>
    <row r="6298" spans="1:23" x14ac:dyDescent="0.3">
      <c r="A6298" t="s">
        <v>1350</v>
      </c>
      <c r="B6298" t="s">
        <v>1351</v>
      </c>
      <c r="D6298" s="1">
        <v>41186</v>
      </c>
      <c r="E6298" s="1">
        <v>41188</v>
      </c>
      <c r="F6298" s="1" t="str">
        <f t="shared" si="406"/>
        <v>October</v>
      </c>
      <c r="G6298" s="1" t="str">
        <f t="shared" si="407"/>
        <v>2012</v>
      </c>
      <c r="H6298" s="2">
        <f t="shared" si="408"/>
        <v>2</v>
      </c>
      <c r="I6298" s="2" t="b">
        <f t="shared" si="409"/>
        <v>0</v>
      </c>
      <c r="J6298" t="s">
        <v>52</v>
      </c>
      <c r="K6298">
        <v>8</v>
      </c>
      <c r="L6298">
        <v>1496.83</v>
      </c>
      <c r="M6298">
        <v>7.0000000000000007E-2</v>
      </c>
      <c r="N6298" t="s">
        <v>25</v>
      </c>
      <c r="O6298">
        <v>-329.72</v>
      </c>
      <c r="P6298">
        <v>179.29</v>
      </c>
      <c r="Q6298">
        <v>56.2</v>
      </c>
      <c r="R6298" t="s">
        <v>612</v>
      </c>
      <c r="S6298" t="s">
        <v>116</v>
      </c>
      <c r="T6298" t="s">
        <v>21</v>
      </c>
      <c r="U6298" t="s">
        <v>36</v>
      </c>
      <c r="V6298" t="s">
        <v>55</v>
      </c>
      <c r="W6298">
        <v>0.71</v>
      </c>
    </row>
    <row r="6299" spans="1:23" x14ac:dyDescent="0.3">
      <c r="A6299" t="s">
        <v>1447</v>
      </c>
      <c r="B6299" t="s">
        <v>1330</v>
      </c>
      <c r="D6299" s="1">
        <v>41208</v>
      </c>
      <c r="E6299" s="1">
        <v>41208</v>
      </c>
      <c r="F6299" s="1" t="str">
        <f t="shared" si="406"/>
        <v>October</v>
      </c>
      <c r="G6299" s="1" t="str">
        <f t="shared" si="407"/>
        <v>2012</v>
      </c>
      <c r="H6299" s="2">
        <f t="shared" si="408"/>
        <v>0</v>
      </c>
      <c r="I6299" s="2" t="str">
        <f t="shared" si="409"/>
        <v>FREE DELIVERY</v>
      </c>
      <c r="J6299" t="s">
        <v>52</v>
      </c>
      <c r="K6299">
        <v>23</v>
      </c>
      <c r="L6299">
        <v>218.71</v>
      </c>
      <c r="M6299">
        <v>0</v>
      </c>
      <c r="N6299" t="s">
        <v>39</v>
      </c>
      <c r="O6299">
        <v>67.23</v>
      </c>
      <c r="P6299">
        <v>9.11</v>
      </c>
      <c r="Q6299">
        <v>2.15</v>
      </c>
      <c r="R6299" t="s">
        <v>612</v>
      </c>
      <c r="S6299" t="s">
        <v>116</v>
      </c>
      <c r="T6299" t="s">
        <v>27</v>
      </c>
      <c r="U6299" t="s">
        <v>22</v>
      </c>
      <c r="V6299" t="s">
        <v>43</v>
      </c>
      <c r="W6299">
        <v>0.4</v>
      </c>
    </row>
    <row r="6300" spans="1:23" x14ac:dyDescent="0.3">
      <c r="A6300" t="s">
        <v>1447</v>
      </c>
      <c r="B6300" t="s">
        <v>1330</v>
      </c>
      <c r="D6300" s="1">
        <v>41208</v>
      </c>
      <c r="E6300" s="1">
        <v>41209</v>
      </c>
      <c r="F6300" s="1" t="str">
        <f t="shared" si="406"/>
        <v>October</v>
      </c>
      <c r="G6300" s="1" t="str">
        <f t="shared" si="407"/>
        <v>2012</v>
      </c>
      <c r="H6300" s="2">
        <f t="shared" si="408"/>
        <v>1</v>
      </c>
      <c r="I6300" s="2" t="b">
        <f t="shared" si="409"/>
        <v>0</v>
      </c>
      <c r="J6300" t="s">
        <v>52</v>
      </c>
      <c r="K6300">
        <v>19</v>
      </c>
      <c r="L6300">
        <v>103.68</v>
      </c>
      <c r="M6300">
        <v>0.08</v>
      </c>
      <c r="N6300" t="s">
        <v>18</v>
      </c>
      <c r="O6300">
        <v>-58.16</v>
      </c>
      <c r="P6300">
        <v>5.28</v>
      </c>
      <c r="Q6300">
        <v>5.85</v>
      </c>
      <c r="R6300" t="s">
        <v>612</v>
      </c>
      <c r="S6300" t="s">
        <v>116</v>
      </c>
      <c r="T6300" t="s">
        <v>27</v>
      </c>
      <c r="U6300" t="s">
        <v>22</v>
      </c>
      <c r="V6300" t="s">
        <v>43</v>
      </c>
      <c r="W6300">
        <v>0.4</v>
      </c>
    </row>
    <row r="6301" spans="1:23" x14ac:dyDescent="0.3">
      <c r="A6301" t="s">
        <v>900</v>
      </c>
      <c r="B6301" t="s">
        <v>1396</v>
      </c>
      <c r="D6301" s="1">
        <v>39819</v>
      </c>
      <c r="E6301" s="1">
        <v>39820</v>
      </c>
      <c r="F6301" s="1" t="str">
        <f t="shared" si="406"/>
        <v>January</v>
      </c>
      <c r="G6301" s="1" t="str">
        <f t="shared" si="407"/>
        <v>2009</v>
      </c>
      <c r="H6301" s="2">
        <f t="shared" si="408"/>
        <v>1</v>
      </c>
      <c r="I6301" s="2" t="b">
        <f t="shared" si="409"/>
        <v>0</v>
      </c>
      <c r="J6301" t="s">
        <v>52</v>
      </c>
      <c r="K6301">
        <v>17</v>
      </c>
      <c r="L6301">
        <v>37.06</v>
      </c>
      <c r="M6301">
        <v>0.03</v>
      </c>
      <c r="N6301" t="s">
        <v>18</v>
      </c>
      <c r="O6301">
        <v>0.61</v>
      </c>
      <c r="P6301">
        <v>2.1</v>
      </c>
      <c r="Q6301">
        <v>0.7</v>
      </c>
      <c r="R6301" t="s">
        <v>612</v>
      </c>
      <c r="S6301" t="s">
        <v>116</v>
      </c>
      <c r="T6301" t="s">
        <v>27</v>
      </c>
      <c r="U6301" t="s">
        <v>22</v>
      </c>
      <c r="V6301" t="s">
        <v>60</v>
      </c>
      <c r="W6301">
        <v>0.56999999999999995</v>
      </c>
    </row>
    <row r="6302" spans="1:23" x14ac:dyDescent="0.3">
      <c r="A6302" t="s">
        <v>1403</v>
      </c>
      <c r="B6302" t="s">
        <v>952</v>
      </c>
      <c r="D6302" s="1">
        <v>40653</v>
      </c>
      <c r="E6302" s="1">
        <v>40654</v>
      </c>
      <c r="F6302" s="1" t="str">
        <f t="shared" si="406"/>
        <v>April</v>
      </c>
      <c r="G6302" s="1" t="str">
        <f t="shared" si="407"/>
        <v>2011</v>
      </c>
      <c r="H6302" s="2">
        <f t="shared" si="408"/>
        <v>1</v>
      </c>
      <c r="I6302" s="2" t="b">
        <f t="shared" si="409"/>
        <v>0</v>
      </c>
      <c r="J6302" t="s">
        <v>44</v>
      </c>
      <c r="K6302">
        <v>44</v>
      </c>
      <c r="L6302">
        <v>302.58999999999997</v>
      </c>
      <c r="M6302">
        <v>0.05</v>
      </c>
      <c r="N6302" t="s">
        <v>39</v>
      </c>
      <c r="O6302">
        <v>-124.44</v>
      </c>
      <c r="P6302">
        <v>6.68</v>
      </c>
      <c r="Q6302">
        <v>6.93</v>
      </c>
      <c r="R6302" t="s">
        <v>612</v>
      </c>
      <c r="S6302" t="s">
        <v>116</v>
      </c>
      <c r="T6302" t="s">
        <v>42</v>
      </c>
      <c r="U6302" t="s">
        <v>22</v>
      </c>
      <c r="V6302" t="s">
        <v>43</v>
      </c>
      <c r="W6302">
        <v>0.37</v>
      </c>
    </row>
    <row r="6303" spans="1:23" x14ac:dyDescent="0.3">
      <c r="A6303" t="s">
        <v>1403</v>
      </c>
      <c r="B6303" t="s">
        <v>952</v>
      </c>
      <c r="D6303" s="1">
        <v>40653</v>
      </c>
      <c r="E6303" s="1">
        <v>40655</v>
      </c>
      <c r="F6303" s="1" t="str">
        <f t="shared" si="406"/>
        <v>April</v>
      </c>
      <c r="G6303" s="1" t="str">
        <f t="shared" si="407"/>
        <v>2011</v>
      </c>
      <c r="H6303" s="2">
        <f t="shared" si="408"/>
        <v>2</v>
      </c>
      <c r="I6303" s="2" t="b">
        <f t="shared" si="409"/>
        <v>0</v>
      </c>
      <c r="J6303" t="s">
        <v>44</v>
      </c>
      <c r="K6303">
        <v>26</v>
      </c>
      <c r="L6303">
        <v>2703.45</v>
      </c>
      <c r="M6303">
        <v>0.01</v>
      </c>
      <c r="N6303" t="s">
        <v>18</v>
      </c>
      <c r="O6303">
        <v>-445.04</v>
      </c>
      <c r="P6303">
        <v>95.99</v>
      </c>
      <c r="Q6303">
        <v>35</v>
      </c>
      <c r="R6303" t="s">
        <v>612</v>
      </c>
      <c r="S6303" t="s">
        <v>116</v>
      </c>
      <c r="T6303" t="s">
        <v>42</v>
      </c>
      <c r="U6303" t="s">
        <v>22</v>
      </c>
      <c r="V6303" t="s">
        <v>23</v>
      </c>
    </row>
    <row r="6304" spans="1:23" x14ac:dyDescent="0.3">
      <c r="A6304" t="s">
        <v>1425</v>
      </c>
      <c r="B6304" t="s">
        <v>1062</v>
      </c>
      <c r="D6304" s="1">
        <v>39819</v>
      </c>
      <c r="E6304" s="1">
        <v>39820</v>
      </c>
      <c r="F6304" s="1" t="str">
        <f t="shared" si="406"/>
        <v>January</v>
      </c>
      <c r="G6304" s="1" t="str">
        <f t="shared" si="407"/>
        <v>2009</v>
      </c>
      <c r="H6304" s="2">
        <f t="shared" si="408"/>
        <v>1</v>
      </c>
      <c r="I6304" s="2" t="b">
        <f t="shared" si="409"/>
        <v>0</v>
      </c>
      <c r="J6304" t="s">
        <v>34</v>
      </c>
      <c r="K6304">
        <v>27</v>
      </c>
      <c r="L6304">
        <v>46.86</v>
      </c>
      <c r="M6304">
        <v>0.06</v>
      </c>
      <c r="N6304" t="s">
        <v>18</v>
      </c>
      <c r="O6304">
        <v>-37.08</v>
      </c>
      <c r="P6304">
        <v>1.7</v>
      </c>
      <c r="Q6304">
        <v>1.99</v>
      </c>
      <c r="R6304" t="s">
        <v>612</v>
      </c>
      <c r="S6304" t="s">
        <v>116</v>
      </c>
      <c r="T6304" t="s">
        <v>27</v>
      </c>
      <c r="U6304" t="s">
        <v>32</v>
      </c>
      <c r="V6304" t="s">
        <v>48</v>
      </c>
      <c r="W6304">
        <v>0.51</v>
      </c>
    </row>
    <row r="6305" spans="1:23" x14ac:dyDescent="0.3">
      <c r="A6305" t="s">
        <v>1425</v>
      </c>
      <c r="B6305" t="s">
        <v>1062</v>
      </c>
      <c r="D6305" s="1">
        <v>39819</v>
      </c>
      <c r="E6305" s="1">
        <v>39821</v>
      </c>
      <c r="F6305" s="1" t="str">
        <f t="shared" si="406"/>
        <v>January</v>
      </c>
      <c r="G6305" s="1" t="str">
        <f t="shared" si="407"/>
        <v>2009</v>
      </c>
      <c r="H6305" s="2">
        <f t="shared" si="408"/>
        <v>2</v>
      </c>
      <c r="I6305" s="2" t="b">
        <f t="shared" si="409"/>
        <v>0</v>
      </c>
      <c r="J6305" t="s">
        <v>34</v>
      </c>
      <c r="K6305">
        <v>34</v>
      </c>
      <c r="L6305">
        <v>1089.5899999999999</v>
      </c>
      <c r="M6305">
        <v>0.01</v>
      </c>
      <c r="N6305" t="s">
        <v>18</v>
      </c>
      <c r="O6305">
        <v>433.24</v>
      </c>
      <c r="P6305">
        <v>30.98</v>
      </c>
      <c r="Q6305">
        <v>5.09</v>
      </c>
      <c r="R6305" t="s">
        <v>612</v>
      </c>
      <c r="S6305" t="s">
        <v>116</v>
      </c>
      <c r="T6305" t="s">
        <v>27</v>
      </c>
      <c r="U6305" t="s">
        <v>22</v>
      </c>
      <c r="V6305" t="s">
        <v>43</v>
      </c>
      <c r="W6305">
        <v>0.4</v>
      </c>
    </row>
    <row r="6306" spans="1:23" x14ac:dyDescent="0.3">
      <c r="A6306" t="s">
        <v>1425</v>
      </c>
      <c r="B6306" t="s">
        <v>1062</v>
      </c>
      <c r="D6306" s="1">
        <v>41054</v>
      </c>
      <c r="E6306" s="1">
        <v>41054</v>
      </c>
      <c r="F6306" s="1" t="str">
        <f t="shared" si="406"/>
        <v>May</v>
      </c>
      <c r="G6306" s="1" t="str">
        <f t="shared" si="407"/>
        <v>2012</v>
      </c>
      <c r="H6306" s="2">
        <f t="shared" si="408"/>
        <v>0</v>
      </c>
      <c r="I6306" s="2" t="str">
        <f t="shared" si="409"/>
        <v>FREE DELIVERY</v>
      </c>
      <c r="J6306" t="s">
        <v>52</v>
      </c>
      <c r="K6306">
        <v>1</v>
      </c>
      <c r="L6306">
        <v>15.73</v>
      </c>
      <c r="M6306">
        <v>0.09</v>
      </c>
      <c r="N6306" t="s">
        <v>18</v>
      </c>
      <c r="O6306">
        <v>-9.17</v>
      </c>
      <c r="P6306">
        <v>6.48</v>
      </c>
      <c r="Q6306">
        <v>9.5399999999999991</v>
      </c>
      <c r="R6306" t="s">
        <v>612</v>
      </c>
      <c r="S6306" t="s">
        <v>116</v>
      </c>
      <c r="T6306" t="s">
        <v>27</v>
      </c>
      <c r="U6306" t="s">
        <v>22</v>
      </c>
      <c r="V6306" t="s">
        <v>43</v>
      </c>
      <c r="W6306">
        <v>0.37</v>
      </c>
    </row>
    <row r="6307" spans="1:23" x14ac:dyDescent="0.3">
      <c r="A6307" t="s">
        <v>1425</v>
      </c>
      <c r="B6307" t="s">
        <v>1062</v>
      </c>
      <c r="D6307" s="1">
        <v>41054</v>
      </c>
      <c r="E6307" s="1">
        <v>41056</v>
      </c>
      <c r="F6307" s="1" t="str">
        <f t="shared" si="406"/>
        <v>May</v>
      </c>
      <c r="G6307" s="1" t="str">
        <f t="shared" si="407"/>
        <v>2012</v>
      </c>
      <c r="H6307" s="2">
        <f t="shared" si="408"/>
        <v>2</v>
      </c>
      <c r="I6307" s="2" t="b">
        <f t="shared" si="409"/>
        <v>0</v>
      </c>
      <c r="J6307" t="s">
        <v>52</v>
      </c>
      <c r="K6307">
        <v>35</v>
      </c>
      <c r="L6307">
        <v>1041.74</v>
      </c>
      <c r="M6307">
        <v>0.1</v>
      </c>
      <c r="N6307" t="s">
        <v>18</v>
      </c>
      <c r="O6307">
        <v>-51.74</v>
      </c>
      <c r="P6307">
        <v>30.98</v>
      </c>
      <c r="Q6307">
        <v>17.079999999999998</v>
      </c>
      <c r="R6307" t="s">
        <v>612</v>
      </c>
      <c r="S6307" t="s">
        <v>116</v>
      </c>
      <c r="T6307" t="s">
        <v>27</v>
      </c>
      <c r="U6307" t="s">
        <v>22</v>
      </c>
      <c r="V6307" t="s">
        <v>43</v>
      </c>
      <c r="W6307">
        <v>0.4</v>
      </c>
    </row>
    <row r="6308" spans="1:23" x14ac:dyDescent="0.3">
      <c r="A6308" t="s">
        <v>1425</v>
      </c>
      <c r="B6308" t="s">
        <v>1062</v>
      </c>
      <c r="D6308" s="1">
        <v>41054</v>
      </c>
      <c r="E6308" s="1">
        <v>41056</v>
      </c>
      <c r="F6308" s="1" t="str">
        <f t="shared" si="406"/>
        <v>May</v>
      </c>
      <c r="G6308" s="1" t="str">
        <f t="shared" si="407"/>
        <v>2012</v>
      </c>
      <c r="H6308" s="2">
        <f t="shared" si="408"/>
        <v>2</v>
      </c>
      <c r="I6308" s="2" t="b">
        <f t="shared" si="409"/>
        <v>0</v>
      </c>
      <c r="J6308" t="s">
        <v>52</v>
      </c>
      <c r="K6308">
        <v>26</v>
      </c>
      <c r="L6308">
        <v>4300.6260000000002</v>
      </c>
      <c r="M6308">
        <v>0.06</v>
      </c>
      <c r="N6308" t="s">
        <v>18</v>
      </c>
      <c r="O6308">
        <v>685.21</v>
      </c>
      <c r="P6308">
        <v>200.99</v>
      </c>
      <c r="Q6308">
        <v>8.08</v>
      </c>
      <c r="R6308" t="s">
        <v>612</v>
      </c>
      <c r="S6308" t="s">
        <v>116</v>
      </c>
      <c r="T6308" t="s">
        <v>27</v>
      </c>
      <c r="U6308" t="s">
        <v>32</v>
      </c>
      <c r="V6308" t="s">
        <v>33</v>
      </c>
      <c r="W6308">
        <v>0.59</v>
      </c>
    </row>
    <row r="6309" spans="1:23" x14ac:dyDescent="0.3">
      <c r="A6309" t="s">
        <v>1507</v>
      </c>
      <c r="B6309" t="s">
        <v>988</v>
      </c>
      <c r="D6309" s="1">
        <v>40213</v>
      </c>
      <c r="E6309" s="1">
        <v>40215</v>
      </c>
      <c r="F6309" s="1" t="str">
        <f t="shared" si="406"/>
        <v>February</v>
      </c>
      <c r="G6309" s="1" t="str">
        <f t="shared" si="407"/>
        <v>2010</v>
      </c>
      <c r="H6309" s="2">
        <f t="shared" si="408"/>
        <v>2</v>
      </c>
      <c r="I6309" s="2" t="b">
        <f t="shared" si="409"/>
        <v>0</v>
      </c>
      <c r="J6309" t="s">
        <v>52</v>
      </c>
      <c r="K6309">
        <v>3</v>
      </c>
      <c r="L6309">
        <v>19.98</v>
      </c>
      <c r="M6309">
        <v>0.02</v>
      </c>
      <c r="N6309" t="s">
        <v>18</v>
      </c>
      <c r="O6309">
        <v>-9.61</v>
      </c>
      <c r="P6309">
        <v>4.9800000000000004</v>
      </c>
      <c r="Q6309">
        <v>4.75</v>
      </c>
      <c r="R6309" t="s">
        <v>612</v>
      </c>
      <c r="S6309" t="s">
        <v>116</v>
      </c>
      <c r="T6309" t="s">
        <v>31</v>
      </c>
      <c r="U6309" t="s">
        <v>22</v>
      </c>
      <c r="V6309" t="s">
        <v>43</v>
      </c>
      <c r="W6309">
        <v>0.36</v>
      </c>
    </row>
    <row r="6310" spans="1:23" x14ac:dyDescent="0.3">
      <c r="A6310" t="s">
        <v>1124</v>
      </c>
      <c r="B6310" t="s">
        <v>1238</v>
      </c>
      <c r="D6310" s="1">
        <v>39842</v>
      </c>
      <c r="E6310" s="1">
        <v>39845</v>
      </c>
      <c r="F6310" s="1" t="str">
        <f t="shared" si="406"/>
        <v>February</v>
      </c>
      <c r="G6310" s="1" t="str">
        <f t="shared" si="407"/>
        <v>2009</v>
      </c>
      <c r="H6310" s="2">
        <f t="shared" si="408"/>
        <v>3</v>
      </c>
      <c r="I6310" s="2" t="b">
        <f t="shared" si="409"/>
        <v>0</v>
      </c>
      <c r="J6310" t="s">
        <v>44</v>
      </c>
      <c r="K6310">
        <v>38</v>
      </c>
      <c r="L6310">
        <v>16147.61</v>
      </c>
      <c r="M6310">
        <v>0.02</v>
      </c>
      <c r="N6310" t="s">
        <v>18</v>
      </c>
      <c r="O6310">
        <v>7604.95</v>
      </c>
      <c r="P6310">
        <v>420.98</v>
      </c>
      <c r="Q6310">
        <v>19.989999999999998</v>
      </c>
      <c r="R6310" t="s">
        <v>612</v>
      </c>
      <c r="S6310" t="s">
        <v>116</v>
      </c>
      <c r="T6310" t="s">
        <v>31</v>
      </c>
      <c r="U6310" t="s">
        <v>22</v>
      </c>
      <c r="V6310" t="s">
        <v>29</v>
      </c>
      <c r="W6310">
        <v>0.35</v>
      </c>
    </row>
    <row r="6311" spans="1:23" x14ac:dyDescent="0.3">
      <c r="A6311" t="s">
        <v>1447</v>
      </c>
      <c r="B6311" t="s">
        <v>1330</v>
      </c>
      <c r="D6311" s="1">
        <v>39842</v>
      </c>
      <c r="E6311" s="1">
        <v>39844</v>
      </c>
      <c r="F6311" s="1" t="str">
        <f t="shared" si="406"/>
        <v>January</v>
      </c>
      <c r="G6311" s="1" t="str">
        <f t="shared" si="407"/>
        <v>2009</v>
      </c>
      <c r="H6311" s="2">
        <f t="shared" si="408"/>
        <v>2</v>
      </c>
      <c r="I6311" s="2" t="b">
        <f t="shared" si="409"/>
        <v>0</v>
      </c>
      <c r="J6311" t="s">
        <v>52</v>
      </c>
      <c r="K6311">
        <v>14</v>
      </c>
      <c r="L6311">
        <v>1122.6375</v>
      </c>
      <c r="M6311">
        <v>0.09</v>
      </c>
      <c r="N6311" t="s">
        <v>18</v>
      </c>
      <c r="O6311">
        <v>17.68</v>
      </c>
      <c r="P6311">
        <v>95.99</v>
      </c>
      <c r="Q6311">
        <v>4.9000000000000004</v>
      </c>
      <c r="R6311" t="s">
        <v>612</v>
      </c>
      <c r="S6311" t="s">
        <v>116</v>
      </c>
      <c r="T6311" t="s">
        <v>27</v>
      </c>
      <c r="U6311" t="s">
        <v>32</v>
      </c>
      <c r="V6311" t="s">
        <v>33</v>
      </c>
      <c r="W6311">
        <v>0.56000000000000005</v>
      </c>
    </row>
    <row r="6312" spans="1:23" x14ac:dyDescent="0.3">
      <c r="A6312" t="s">
        <v>923</v>
      </c>
      <c r="B6312" t="s">
        <v>1708</v>
      </c>
      <c r="D6312" s="1">
        <v>41183</v>
      </c>
      <c r="E6312" s="1">
        <v>41186</v>
      </c>
      <c r="F6312" s="1" t="str">
        <f t="shared" si="406"/>
        <v>October</v>
      </c>
      <c r="G6312" s="1" t="str">
        <f t="shared" si="407"/>
        <v>2012</v>
      </c>
      <c r="H6312" s="2">
        <f t="shared" si="408"/>
        <v>3</v>
      </c>
      <c r="I6312" s="2" t="b">
        <f t="shared" si="409"/>
        <v>0</v>
      </c>
      <c r="J6312" t="s">
        <v>44</v>
      </c>
      <c r="K6312">
        <v>16</v>
      </c>
      <c r="L6312">
        <v>1434.086</v>
      </c>
      <c r="M6312">
        <v>0.1</v>
      </c>
      <c r="N6312" t="s">
        <v>18</v>
      </c>
      <c r="O6312">
        <v>-26.25</v>
      </c>
      <c r="P6312">
        <v>110.99</v>
      </c>
      <c r="Q6312">
        <v>8.99</v>
      </c>
      <c r="R6312" t="s">
        <v>612</v>
      </c>
      <c r="S6312" t="s">
        <v>116</v>
      </c>
      <c r="T6312" t="s">
        <v>21</v>
      </c>
      <c r="U6312" t="s">
        <v>32</v>
      </c>
      <c r="V6312" t="s">
        <v>33</v>
      </c>
      <c r="W6312">
        <v>0.56999999999999995</v>
      </c>
    </row>
    <row r="6313" spans="1:23" x14ac:dyDescent="0.3">
      <c r="A6313" t="s">
        <v>932</v>
      </c>
      <c r="B6313" t="s">
        <v>1289</v>
      </c>
      <c r="D6313" s="1">
        <v>41147</v>
      </c>
      <c r="E6313" s="1">
        <v>41149</v>
      </c>
      <c r="F6313" s="1" t="str">
        <f t="shared" si="406"/>
        <v>August</v>
      </c>
      <c r="G6313" s="1" t="str">
        <f t="shared" si="407"/>
        <v>2012</v>
      </c>
      <c r="H6313" s="2">
        <f t="shared" si="408"/>
        <v>2</v>
      </c>
      <c r="I6313" s="2" t="b">
        <f t="shared" si="409"/>
        <v>0</v>
      </c>
      <c r="J6313" t="s">
        <v>24</v>
      </c>
      <c r="K6313">
        <v>45</v>
      </c>
      <c r="L6313">
        <v>2079.4740000000002</v>
      </c>
      <c r="M6313">
        <v>0.05</v>
      </c>
      <c r="N6313" t="s">
        <v>18</v>
      </c>
      <c r="O6313">
        <v>-81.569999999999993</v>
      </c>
      <c r="P6313">
        <v>55.99</v>
      </c>
      <c r="Q6313">
        <v>5</v>
      </c>
      <c r="R6313" t="s">
        <v>612</v>
      </c>
      <c r="S6313" t="s">
        <v>116</v>
      </c>
      <c r="T6313" t="s">
        <v>31</v>
      </c>
      <c r="U6313" t="s">
        <v>32</v>
      </c>
      <c r="V6313" t="s">
        <v>33</v>
      </c>
      <c r="W6313">
        <v>0.8</v>
      </c>
    </row>
    <row r="6314" spans="1:23" x14ac:dyDescent="0.3">
      <c r="A6314" t="s">
        <v>900</v>
      </c>
      <c r="B6314" t="s">
        <v>1396</v>
      </c>
      <c r="D6314" s="1">
        <v>40579</v>
      </c>
      <c r="E6314" s="1">
        <v>40580</v>
      </c>
      <c r="F6314" s="1" t="str">
        <f t="shared" si="406"/>
        <v>February</v>
      </c>
      <c r="G6314" s="1" t="str">
        <f t="shared" si="407"/>
        <v>2011</v>
      </c>
      <c r="H6314" s="2">
        <f t="shared" si="408"/>
        <v>1</v>
      </c>
      <c r="I6314" s="2" t="b">
        <f t="shared" si="409"/>
        <v>0</v>
      </c>
      <c r="J6314" t="s">
        <v>24</v>
      </c>
      <c r="K6314">
        <v>4</v>
      </c>
      <c r="L6314">
        <v>81.78</v>
      </c>
      <c r="M6314">
        <v>7.0000000000000007E-2</v>
      </c>
      <c r="N6314" t="s">
        <v>18</v>
      </c>
      <c r="O6314">
        <v>-12.43</v>
      </c>
      <c r="P6314">
        <v>19.98</v>
      </c>
      <c r="Q6314">
        <v>5.97</v>
      </c>
      <c r="R6314" t="s">
        <v>612</v>
      </c>
      <c r="S6314" t="s">
        <v>116</v>
      </c>
      <c r="T6314" t="s">
        <v>27</v>
      </c>
      <c r="U6314" t="s">
        <v>22</v>
      </c>
      <c r="V6314" t="s">
        <v>43</v>
      </c>
      <c r="W6314">
        <v>0.38</v>
      </c>
    </row>
    <row r="6315" spans="1:23" x14ac:dyDescent="0.3">
      <c r="A6315" t="s">
        <v>932</v>
      </c>
      <c r="B6315" t="s">
        <v>1289</v>
      </c>
      <c r="D6315" s="1">
        <v>39874</v>
      </c>
      <c r="E6315" s="1">
        <v>39876</v>
      </c>
      <c r="F6315" s="1" t="str">
        <f t="shared" si="406"/>
        <v>March</v>
      </c>
      <c r="G6315" s="1" t="str">
        <f t="shared" si="407"/>
        <v>2009</v>
      </c>
      <c r="H6315" s="2">
        <f t="shared" si="408"/>
        <v>2</v>
      </c>
      <c r="I6315" s="2" t="b">
        <f t="shared" si="409"/>
        <v>0</v>
      </c>
      <c r="J6315" t="s">
        <v>34</v>
      </c>
      <c r="K6315">
        <v>3</v>
      </c>
      <c r="L6315">
        <v>12.01</v>
      </c>
      <c r="M6315">
        <v>0</v>
      </c>
      <c r="N6315" t="s">
        <v>18</v>
      </c>
      <c r="O6315">
        <v>-1.08</v>
      </c>
      <c r="P6315">
        <v>3.69</v>
      </c>
      <c r="Q6315">
        <v>0.5</v>
      </c>
      <c r="R6315" t="s">
        <v>612</v>
      </c>
      <c r="S6315" t="s">
        <v>116</v>
      </c>
      <c r="T6315" t="s">
        <v>21</v>
      </c>
      <c r="U6315" t="s">
        <v>22</v>
      </c>
      <c r="V6315" t="s">
        <v>57</v>
      </c>
      <c r="W6315">
        <v>0.38</v>
      </c>
    </row>
    <row r="6316" spans="1:23" x14ac:dyDescent="0.3">
      <c r="A6316" t="s">
        <v>932</v>
      </c>
      <c r="B6316" t="s">
        <v>1289</v>
      </c>
      <c r="D6316" s="1">
        <v>39874</v>
      </c>
      <c r="E6316" s="1">
        <v>39876</v>
      </c>
      <c r="F6316" s="1" t="str">
        <f t="shared" si="406"/>
        <v>March</v>
      </c>
      <c r="G6316" s="1" t="str">
        <f t="shared" si="407"/>
        <v>2009</v>
      </c>
      <c r="H6316" s="2">
        <f t="shared" si="408"/>
        <v>2</v>
      </c>
      <c r="I6316" s="2" t="b">
        <f t="shared" si="409"/>
        <v>0</v>
      </c>
      <c r="J6316" t="s">
        <v>34</v>
      </c>
      <c r="K6316">
        <v>20</v>
      </c>
      <c r="L6316">
        <v>1846.76</v>
      </c>
      <c r="M6316">
        <v>0.03</v>
      </c>
      <c r="N6316" t="s">
        <v>18</v>
      </c>
      <c r="O6316">
        <v>3.14</v>
      </c>
      <c r="P6316">
        <v>92.23</v>
      </c>
      <c r="Q6316">
        <v>39.61</v>
      </c>
      <c r="R6316" t="s">
        <v>612</v>
      </c>
      <c r="S6316" t="s">
        <v>116</v>
      </c>
      <c r="T6316" t="s">
        <v>21</v>
      </c>
      <c r="U6316" t="s">
        <v>36</v>
      </c>
      <c r="V6316" t="s">
        <v>37</v>
      </c>
      <c r="W6316">
        <v>0.67</v>
      </c>
    </row>
    <row r="6317" spans="1:23" x14ac:dyDescent="0.3">
      <c r="A6317" t="s">
        <v>932</v>
      </c>
      <c r="B6317" t="s">
        <v>1289</v>
      </c>
      <c r="D6317" s="1">
        <v>39874</v>
      </c>
      <c r="E6317" s="1">
        <v>39874</v>
      </c>
      <c r="F6317" s="1" t="str">
        <f t="shared" si="406"/>
        <v>March</v>
      </c>
      <c r="G6317" s="1" t="str">
        <f t="shared" si="407"/>
        <v>2009</v>
      </c>
      <c r="H6317" s="2">
        <f t="shared" si="408"/>
        <v>0</v>
      </c>
      <c r="I6317" s="2" t="str">
        <f t="shared" si="409"/>
        <v>FREE DELIVERY</v>
      </c>
      <c r="J6317" t="s">
        <v>34</v>
      </c>
      <c r="K6317">
        <v>15</v>
      </c>
      <c r="L6317">
        <v>2211.7339999999999</v>
      </c>
      <c r="M6317">
        <v>0.02</v>
      </c>
      <c r="N6317" t="s">
        <v>39</v>
      </c>
      <c r="O6317">
        <v>80.760000000000005</v>
      </c>
      <c r="P6317">
        <v>175.99</v>
      </c>
      <c r="Q6317">
        <v>4.99</v>
      </c>
      <c r="R6317" t="s">
        <v>612</v>
      </c>
      <c r="S6317" t="s">
        <v>116</v>
      </c>
      <c r="T6317" t="s">
        <v>21</v>
      </c>
      <c r="U6317" t="s">
        <v>32</v>
      </c>
      <c r="V6317" t="s">
        <v>33</v>
      </c>
      <c r="W6317">
        <v>0.59</v>
      </c>
    </row>
    <row r="6318" spans="1:23" x14ac:dyDescent="0.3">
      <c r="A6318" t="s">
        <v>1124</v>
      </c>
      <c r="B6318" t="s">
        <v>1238</v>
      </c>
      <c r="D6318" s="1">
        <v>40873</v>
      </c>
      <c r="E6318" s="1">
        <v>40873</v>
      </c>
      <c r="F6318" s="1" t="str">
        <f t="shared" si="406"/>
        <v>November</v>
      </c>
      <c r="G6318" s="1" t="str">
        <f t="shared" si="407"/>
        <v>2011</v>
      </c>
      <c r="H6318" s="2">
        <f t="shared" si="408"/>
        <v>0</v>
      </c>
      <c r="I6318" s="2" t="str">
        <f t="shared" si="409"/>
        <v>FREE DELIVERY</v>
      </c>
      <c r="J6318" t="s">
        <v>17</v>
      </c>
      <c r="K6318">
        <v>26</v>
      </c>
      <c r="L6318">
        <v>1580.57</v>
      </c>
      <c r="M6318">
        <v>0.08</v>
      </c>
      <c r="N6318" t="s">
        <v>18</v>
      </c>
      <c r="O6318">
        <v>-750.82</v>
      </c>
      <c r="P6318">
        <v>60.98</v>
      </c>
      <c r="Q6318">
        <v>49</v>
      </c>
      <c r="R6318" t="s">
        <v>612</v>
      </c>
      <c r="S6318" t="s">
        <v>116</v>
      </c>
      <c r="T6318" t="s">
        <v>31</v>
      </c>
      <c r="U6318" t="s">
        <v>22</v>
      </c>
      <c r="V6318" t="s">
        <v>28</v>
      </c>
      <c r="W6318">
        <v>0.59</v>
      </c>
    </row>
    <row r="6319" spans="1:23" x14ac:dyDescent="0.3">
      <c r="A6319" t="s">
        <v>1710</v>
      </c>
      <c r="B6319" t="s">
        <v>1030</v>
      </c>
      <c r="D6319" s="1">
        <v>40652</v>
      </c>
      <c r="E6319" s="1">
        <v>40653</v>
      </c>
      <c r="F6319" s="1" t="str">
        <f t="shared" si="406"/>
        <v>April</v>
      </c>
      <c r="G6319" s="1" t="str">
        <f t="shared" si="407"/>
        <v>2011</v>
      </c>
      <c r="H6319" s="2">
        <f t="shared" si="408"/>
        <v>1</v>
      </c>
      <c r="I6319" s="2" t="b">
        <f t="shared" si="409"/>
        <v>0</v>
      </c>
      <c r="J6319" t="s">
        <v>34</v>
      </c>
      <c r="K6319">
        <v>42</v>
      </c>
      <c r="L6319">
        <v>115.99</v>
      </c>
      <c r="M6319">
        <v>0.05</v>
      </c>
      <c r="N6319" t="s">
        <v>39</v>
      </c>
      <c r="O6319">
        <v>-53.35</v>
      </c>
      <c r="P6319">
        <v>2.6</v>
      </c>
      <c r="Q6319">
        <v>2.4</v>
      </c>
      <c r="R6319" t="s">
        <v>612</v>
      </c>
      <c r="S6319" t="s">
        <v>116</v>
      </c>
      <c r="T6319" t="s">
        <v>31</v>
      </c>
      <c r="U6319" t="s">
        <v>22</v>
      </c>
      <c r="V6319" t="s">
        <v>60</v>
      </c>
      <c r="W6319">
        <v>0.57999999999999996</v>
      </c>
    </row>
    <row r="6320" spans="1:23" x14ac:dyDescent="0.3">
      <c r="A6320" t="s">
        <v>1710</v>
      </c>
      <c r="B6320" t="s">
        <v>1030</v>
      </c>
      <c r="D6320" s="1">
        <v>40051</v>
      </c>
      <c r="E6320" s="1">
        <v>40052</v>
      </c>
      <c r="F6320" s="1" t="str">
        <f t="shared" si="406"/>
        <v>August</v>
      </c>
      <c r="G6320" s="1" t="str">
        <f t="shared" si="407"/>
        <v>2009</v>
      </c>
      <c r="H6320" s="2">
        <f t="shared" si="408"/>
        <v>1</v>
      </c>
      <c r="I6320" s="2" t="b">
        <f t="shared" si="409"/>
        <v>0</v>
      </c>
      <c r="J6320" t="s">
        <v>52</v>
      </c>
      <c r="K6320">
        <v>1</v>
      </c>
      <c r="L6320">
        <v>255.83</v>
      </c>
      <c r="M6320">
        <v>7.0000000000000007E-2</v>
      </c>
      <c r="N6320" t="s">
        <v>25</v>
      </c>
      <c r="O6320">
        <v>-132.74</v>
      </c>
      <c r="P6320">
        <v>226.67</v>
      </c>
      <c r="Q6320">
        <v>28.16</v>
      </c>
      <c r="R6320" t="s">
        <v>612</v>
      </c>
      <c r="S6320" t="s">
        <v>116</v>
      </c>
      <c r="T6320" t="s">
        <v>31</v>
      </c>
      <c r="U6320" t="s">
        <v>36</v>
      </c>
      <c r="V6320" t="s">
        <v>67</v>
      </c>
      <c r="W6320">
        <v>0.59</v>
      </c>
    </row>
    <row r="6321" spans="1:23" x14ac:dyDescent="0.3">
      <c r="A6321" t="s">
        <v>1710</v>
      </c>
      <c r="B6321" t="s">
        <v>1030</v>
      </c>
      <c r="D6321" s="1">
        <v>40051</v>
      </c>
      <c r="E6321" s="1">
        <v>40053</v>
      </c>
      <c r="F6321" s="1" t="str">
        <f t="shared" si="406"/>
        <v>August</v>
      </c>
      <c r="G6321" s="1" t="str">
        <f t="shared" si="407"/>
        <v>2009</v>
      </c>
      <c r="H6321" s="2">
        <f t="shared" si="408"/>
        <v>2</v>
      </c>
      <c r="I6321" s="2" t="b">
        <f t="shared" si="409"/>
        <v>0</v>
      </c>
      <c r="J6321" t="s">
        <v>52</v>
      </c>
      <c r="K6321">
        <v>45</v>
      </c>
      <c r="L6321">
        <v>947.66</v>
      </c>
      <c r="M6321">
        <v>0.08</v>
      </c>
      <c r="N6321" t="s">
        <v>25</v>
      </c>
      <c r="O6321">
        <v>-2175.09</v>
      </c>
      <c r="P6321">
        <v>20.98</v>
      </c>
      <c r="Q6321">
        <v>53.03</v>
      </c>
      <c r="R6321" t="s">
        <v>612</v>
      </c>
      <c r="S6321" t="s">
        <v>116</v>
      </c>
      <c r="T6321" t="s">
        <v>31</v>
      </c>
      <c r="U6321" t="s">
        <v>22</v>
      </c>
      <c r="V6321" t="s">
        <v>23</v>
      </c>
      <c r="W6321">
        <v>0.78</v>
      </c>
    </row>
    <row r="6322" spans="1:23" x14ac:dyDescent="0.3">
      <c r="A6322" t="s">
        <v>1425</v>
      </c>
      <c r="B6322" t="s">
        <v>1062</v>
      </c>
      <c r="D6322" s="1">
        <v>40805</v>
      </c>
      <c r="E6322" s="1">
        <v>40807</v>
      </c>
      <c r="F6322" s="1" t="str">
        <f t="shared" si="406"/>
        <v>September</v>
      </c>
      <c r="G6322" s="1" t="str">
        <f t="shared" si="407"/>
        <v>2011</v>
      </c>
      <c r="H6322" s="2">
        <f t="shared" si="408"/>
        <v>2</v>
      </c>
      <c r="I6322" s="2" t="b">
        <f t="shared" si="409"/>
        <v>0</v>
      </c>
      <c r="J6322" t="s">
        <v>52</v>
      </c>
      <c r="K6322">
        <v>37</v>
      </c>
      <c r="L6322">
        <v>1033.44</v>
      </c>
      <c r="M6322">
        <v>0.1</v>
      </c>
      <c r="N6322" t="s">
        <v>18</v>
      </c>
      <c r="O6322">
        <v>385.63</v>
      </c>
      <c r="P6322">
        <v>29.14</v>
      </c>
      <c r="Q6322">
        <v>4.8600000000000003</v>
      </c>
      <c r="R6322" t="s">
        <v>612</v>
      </c>
      <c r="S6322" t="s">
        <v>116</v>
      </c>
      <c r="T6322" t="s">
        <v>31</v>
      </c>
      <c r="U6322" t="s">
        <v>22</v>
      </c>
      <c r="V6322" t="s">
        <v>43</v>
      </c>
      <c r="W6322">
        <v>0.38</v>
      </c>
    </row>
    <row r="6323" spans="1:23" x14ac:dyDescent="0.3">
      <c r="A6323" t="s">
        <v>1710</v>
      </c>
      <c r="B6323" t="s">
        <v>1030</v>
      </c>
      <c r="D6323" s="1">
        <v>40115</v>
      </c>
      <c r="E6323" s="1">
        <v>40118</v>
      </c>
      <c r="F6323" s="1" t="str">
        <f t="shared" si="406"/>
        <v>November</v>
      </c>
      <c r="G6323" s="1" t="str">
        <f t="shared" si="407"/>
        <v>2009</v>
      </c>
      <c r="H6323" s="2">
        <f t="shared" si="408"/>
        <v>3</v>
      </c>
      <c r="I6323" s="2" t="b">
        <f t="shared" si="409"/>
        <v>0</v>
      </c>
      <c r="J6323" t="s">
        <v>44</v>
      </c>
      <c r="K6323">
        <v>30</v>
      </c>
      <c r="L6323">
        <v>2951.7</v>
      </c>
      <c r="M6323">
        <v>0.02</v>
      </c>
      <c r="N6323" t="s">
        <v>25</v>
      </c>
      <c r="O6323">
        <v>-1111.45</v>
      </c>
      <c r="P6323">
        <v>95.95</v>
      </c>
      <c r="Q6323">
        <v>74.349999999999994</v>
      </c>
      <c r="R6323" t="s">
        <v>612</v>
      </c>
      <c r="S6323" t="s">
        <v>116</v>
      </c>
      <c r="T6323" t="s">
        <v>31</v>
      </c>
      <c r="U6323" t="s">
        <v>36</v>
      </c>
      <c r="V6323" t="s">
        <v>67</v>
      </c>
      <c r="W6323">
        <v>0.56999999999999995</v>
      </c>
    </row>
    <row r="6324" spans="1:23" x14ac:dyDescent="0.3">
      <c r="A6324" t="s">
        <v>1124</v>
      </c>
      <c r="B6324" t="s">
        <v>1238</v>
      </c>
      <c r="D6324" s="1">
        <v>40471</v>
      </c>
      <c r="E6324" s="1">
        <v>40473</v>
      </c>
      <c r="F6324" s="1" t="str">
        <f t="shared" si="406"/>
        <v>October</v>
      </c>
      <c r="G6324" s="1" t="str">
        <f t="shared" si="407"/>
        <v>2010</v>
      </c>
      <c r="H6324" s="2">
        <f t="shared" si="408"/>
        <v>2</v>
      </c>
      <c r="I6324" s="2" t="b">
        <f t="shared" si="409"/>
        <v>0</v>
      </c>
      <c r="J6324" t="s">
        <v>44</v>
      </c>
      <c r="K6324">
        <v>35</v>
      </c>
      <c r="L6324">
        <v>25313.34</v>
      </c>
      <c r="M6324">
        <v>0.05</v>
      </c>
      <c r="N6324" t="s">
        <v>25</v>
      </c>
      <c r="O6324">
        <v>8612.11</v>
      </c>
      <c r="P6324">
        <v>810.98</v>
      </c>
      <c r="Q6324">
        <v>16.059999999999999</v>
      </c>
      <c r="R6324" t="s">
        <v>612</v>
      </c>
      <c r="S6324" t="s">
        <v>116</v>
      </c>
      <c r="T6324" t="s">
        <v>31</v>
      </c>
      <c r="U6324" t="s">
        <v>32</v>
      </c>
      <c r="V6324" t="s">
        <v>94</v>
      </c>
      <c r="W6324">
        <v>0.56000000000000005</v>
      </c>
    </row>
    <row r="6325" spans="1:23" x14ac:dyDescent="0.3">
      <c r="A6325" t="s">
        <v>1096</v>
      </c>
      <c r="B6325" t="s">
        <v>1097</v>
      </c>
      <c r="D6325" s="1">
        <v>39944</v>
      </c>
      <c r="E6325" s="1">
        <v>39944</v>
      </c>
      <c r="F6325" s="1" t="str">
        <f t="shared" si="406"/>
        <v>May</v>
      </c>
      <c r="G6325" s="1" t="str">
        <f t="shared" si="407"/>
        <v>2009</v>
      </c>
      <c r="H6325" s="2">
        <f t="shared" si="408"/>
        <v>0</v>
      </c>
      <c r="I6325" s="2" t="str">
        <f t="shared" si="409"/>
        <v>FREE DELIVERY</v>
      </c>
      <c r="J6325" t="s">
        <v>17</v>
      </c>
      <c r="K6325">
        <v>30</v>
      </c>
      <c r="L6325">
        <v>512.97</v>
      </c>
      <c r="M6325">
        <v>0.01</v>
      </c>
      <c r="N6325" t="s">
        <v>39</v>
      </c>
      <c r="O6325">
        <v>261.29000000000002</v>
      </c>
      <c r="P6325">
        <v>15.67</v>
      </c>
      <c r="Q6325">
        <v>1.39</v>
      </c>
      <c r="R6325" t="s">
        <v>612</v>
      </c>
      <c r="S6325" t="s">
        <v>116</v>
      </c>
      <c r="T6325" t="s">
        <v>27</v>
      </c>
      <c r="U6325" t="s">
        <v>22</v>
      </c>
      <c r="V6325" t="s">
        <v>51</v>
      </c>
      <c r="W6325">
        <v>0.38</v>
      </c>
    </row>
    <row r="6326" spans="1:23" x14ac:dyDescent="0.3">
      <c r="A6326" t="s">
        <v>1403</v>
      </c>
      <c r="B6326" t="s">
        <v>952</v>
      </c>
      <c r="D6326" s="1">
        <v>41064</v>
      </c>
      <c r="E6326" s="1">
        <v>41066</v>
      </c>
      <c r="F6326" s="1" t="str">
        <f t="shared" si="406"/>
        <v>June</v>
      </c>
      <c r="G6326" s="1" t="str">
        <f t="shared" si="407"/>
        <v>2012</v>
      </c>
      <c r="H6326" s="2">
        <f t="shared" si="408"/>
        <v>2</v>
      </c>
      <c r="I6326" s="2" t="b">
        <f t="shared" si="409"/>
        <v>0</v>
      </c>
      <c r="J6326" t="s">
        <v>34</v>
      </c>
      <c r="K6326">
        <v>7</v>
      </c>
      <c r="L6326">
        <v>86.61</v>
      </c>
      <c r="M6326">
        <v>0.1</v>
      </c>
      <c r="N6326" t="s">
        <v>18</v>
      </c>
      <c r="O6326">
        <v>15.69</v>
      </c>
      <c r="P6326">
        <v>12.97</v>
      </c>
      <c r="Q6326">
        <v>1.49</v>
      </c>
      <c r="R6326" t="s">
        <v>612</v>
      </c>
      <c r="S6326" t="s">
        <v>116</v>
      </c>
      <c r="T6326" t="s">
        <v>42</v>
      </c>
      <c r="U6326" t="s">
        <v>22</v>
      </c>
      <c r="V6326" t="s">
        <v>29</v>
      </c>
      <c r="W6326">
        <v>0.35</v>
      </c>
    </row>
    <row r="6327" spans="1:23" x14ac:dyDescent="0.3">
      <c r="A6327" t="s">
        <v>923</v>
      </c>
      <c r="B6327" t="s">
        <v>1708</v>
      </c>
      <c r="D6327" s="1">
        <v>39927</v>
      </c>
      <c r="E6327" s="1">
        <v>39929</v>
      </c>
      <c r="F6327" s="1" t="str">
        <f t="shared" si="406"/>
        <v>April</v>
      </c>
      <c r="G6327" s="1" t="str">
        <f t="shared" si="407"/>
        <v>2009</v>
      </c>
      <c r="H6327" s="2">
        <f t="shared" si="408"/>
        <v>2</v>
      </c>
      <c r="I6327" s="2" t="b">
        <f t="shared" si="409"/>
        <v>0</v>
      </c>
      <c r="J6327" t="s">
        <v>17</v>
      </c>
      <c r="K6327">
        <v>38</v>
      </c>
      <c r="L6327">
        <v>1396.58</v>
      </c>
      <c r="M6327">
        <v>0.03</v>
      </c>
      <c r="N6327" t="s">
        <v>18</v>
      </c>
      <c r="O6327">
        <v>600.72</v>
      </c>
      <c r="P6327">
        <v>35.409999999999997</v>
      </c>
      <c r="Q6327">
        <v>1.99</v>
      </c>
      <c r="R6327" t="s">
        <v>612</v>
      </c>
      <c r="S6327" t="s">
        <v>116</v>
      </c>
      <c r="T6327" t="s">
        <v>21</v>
      </c>
      <c r="U6327" t="s">
        <v>32</v>
      </c>
      <c r="V6327" t="s">
        <v>48</v>
      </c>
      <c r="W6327">
        <v>0.43</v>
      </c>
    </row>
    <row r="6328" spans="1:23" x14ac:dyDescent="0.3">
      <c r="A6328" t="s">
        <v>923</v>
      </c>
      <c r="B6328" t="s">
        <v>1708</v>
      </c>
      <c r="D6328" s="1">
        <v>39927</v>
      </c>
      <c r="E6328" s="1">
        <v>39936</v>
      </c>
      <c r="F6328" s="1" t="str">
        <f t="shared" si="406"/>
        <v>May</v>
      </c>
      <c r="G6328" s="1" t="str">
        <f t="shared" si="407"/>
        <v>2009</v>
      </c>
      <c r="H6328" s="2">
        <f t="shared" si="408"/>
        <v>9</v>
      </c>
      <c r="I6328" s="2" t="b">
        <f t="shared" si="409"/>
        <v>0</v>
      </c>
      <c r="J6328" t="s">
        <v>17</v>
      </c>
      <c r="K6328">
        <v>45</v>
      </c>
      <c r="L6328">
        <v>6448.69</v>
      </c>
      <c r="M6328">
        <v>0</v>
      </c>
      <c r="N6328" t="s">
        <v>18</v>
      </c>
      <c r="O6328">
        <v>1663.35</v>
      </c>
      <c r="P6328">
        <v>142.86000000000001</v>
      </c>
      <c r="Q6328">
        <v>19.989999999999998</v>
      </c>
      <c r="R6328" t="s">
        <v>612</v>
      </c>
      <c r="S6328" t="s">
        <v>116</v>
      </c>
      <c r="T6328" t="s">
        <v>21</v>
      </c>
      <c r="U6328" t="s">
        <v>22</v>
      </c>
      <c r="V6328" t="s">
        <v>23</v>
      </c>
      <c r="W6328">
        <v>0.56000000000000005</v>
      </c>
    </row>
    <row r="6329" spans="1:23" x14ac:dyDescent="0.3">
      <c r="A6329" t="s">
        <v>1292</v>
      </c>
      <c r="B6329" t="s">
        <v>1709</v>
      </c>
      <c r="D6329" s="1">
        <v>41006</v>
      </c>
      <c r="E6329" s="1">
        <v>41008</v>
      </c>
      <c r="F6329" s="1" t="str">
        <f t="shared" si="406"/>
        <v>April</v>
      </c>
      <c r="G6329" s="1" t="str">
        <f t="shared" si="407"/>
        <v>2012</v>
      </c>
      <c r="H6329" s="2">
        <f t="shared" si="408"/>
        <v>2</v>
      </c>
      <c r="I6329" s="2" t="b">
        <f t="shared" si="409"/>
        <v>0</v>
      </c>
      <c r="J6329" t="s">
        <v>17</v>
      </c>
      <c r="K6329">
        <v>27</v>
      </c>
      <c r="L6329">
        <v>3436.7710000000002</v>
      </c>
      <c r="M6329">
        <v>0.04</v>
      </c>
      <c r="N6329" t="s">
        <v>18</v>
      </c>
      <c r="O6329">
        <v>520</v>
      </c>
      <c r="P6329">
        <v>155.99</v>
      </c>
      <c r="Q6329">
        <v>8.99</v>
      </c>
      <c r="R6329" t="s">
        <v>612</v>
      </c>
      <c r="S6329" t="s">
        <v>116</v>
      </c>
      <c r="T6329" t="s">
        <v>27</v>
      </c>
      <c r="U6329" t="s">
        <v>32</v>
      </c>
      <c r="V6329" t="s">
        <v>33</v>
      </c>
      <c r="W6329">
        <v>0.57999999999999996</v>
      </c>
    </row>
    <row r="6330" spans="1:23" x14ac:dyDescent="0.3">
      <c r="A6330" t="s">
        <v>900</v>
      </c>
      <c r="B6330" t="s">
        <v>1396</v>
      </c>
      <c r="D6330" s="1">
        <v>40004</v>
      </c>
      <c r="E6330" s="1">
        <v>40005</v>
      </c>
      <c r="F6330" s="1" t="str">
        <f t="shared" si="406"/>
        <v>July</v>
      </c>
      <c r="G6330" s="1" t="str">
        <f t="shared" si="407"/>
        <v>2009</v>
      </c>
      <c r="H6330" s="2">
        <f t="shared" si="408"/>
        <v>1</v>
      </c>
      <c r="I6330" s="2" t="b">
        <f t="shared" si="409"/>
        <v>0</v>
      </c>
      <c r="J6330" t="s">
        <v>24</v>
      </c>
      <c r="K6330">
        <v>38</v>
      </c>
      <c r="L6330">
        <v>21956.03</v>
      </c>
      <c r="M6330">
        <v>0.1</v>
      </c>
      <c r="N6330" t="s">
        <v>18</v>
      </c>
      <c r="O6330">
        <v>5903.09</v>
      </c>
      <c r="P6330">
        <v>599.99</v>
      </c>
      <c r="Q6330">
        <v>24.49</v>
      </c>
      <c r="R6330" t="s">
        <v>612</v>
      </c>
      <c r="S6330" t="s">
        <v>116</v>
      </c>
      <c r="T6330" t="s">
        <v>27</v>
      </c>
      <c r="U6330" t="s">
        <v>32</v>
      </c>
      <c r="V6330" t="s">
        <v>62</v>
      </c>
      <c r="W6330">
        <v>0.5</v>
      </c>
    </row>
    <row r="6331" spans="1:23" x14ac:dyDescent="0.3">
      <c r="A6331" t="s">
        <v>900</v>
      </c>
      <c r="B6331" t="s">
        <v>1396</v>
      </c>
      <c r="D6331" s="1">
        <v>40004</v>
      </c>
      <c r="E6331" s="1">
        <v>40006</v>
      </c>
      <c r="F6331" s="1" t="str">
        <f t="shared" si="406"/>
        <v>July</v>
      </c>
      <c r="G6331" s="1" t="str">
        <f t="shared" si="407"/>
        <v>2009</v>
      </c>
      <c r="H6331" s="2">
        <f t="shared" si="408"/>
        <v>2</v>
      </c>
      <c r="I6331" s="2" t="b">
        <f t="shared" si="409"/>
        <v>0</v>
      </c>
      <c r="J6331" t="s">
        <v>24</v>
      </c>
      <c r="K6331">
        <v>32</v>
      </c>
      <c r="L6331">
        <v>89.89</v>
      </c>
      <c r="M6331">
        <v>0.06</v>
      </c>
      <c r="N6331" t="s">
        <v>18</v>
      </c>
      <c r="O6331">
        <v>-8.16</v>
      </c>
      <c r="P6331">
        <v>2.78</v>
      </c>
      <c r="Q6331">
        <v>1.25</v>
      </c>
      <c r="R6331" t="s">
        <v>612</v>
      </c>
      <c r="S6331" t="s">
        <v>116</v>
      </c>
      <c r="T6331" t="s">
        <v>27</v>
      </c>
      <c r="U6331" t="s">
        <v>22</v>
      </c>
      <c r="V6331" t="s">
        <v>60</v>
      </c>
      <c r="W6331">
        <v>0.59</v>
      </c>
    </row>
    <row r="6332" spans="1:23" x14ac:dyDescent="0.3">
      <c r="A6332" t="s">
        <v>900</v>
      </c>
      <c r="B6332" t="s">
        <v>1396</v>
      </c>
      <c r="D6332" s="1">
        <v>40263</v>
      </c>
      <c r="E6332" s="1">
        <v>40268</v>
      </c>
      <c r="F6332" s="1" t="str">
        <f t="shared" si="406"/>
        <v>March</v>
      </c>
      <c r="G6332" s="1" t="str">
        <f t="shared" si="407"/>
        <v>2010</v>
      </c>
      <c r="H6332" s="2">
        <f t="shared" si="408"/>
        <v>5</v>
      </c>
      <c r="I6332" s="2" t="b">
        <f t="shared" si="409"/>
        <v>0</v>
      </c>
      <c r="J6332" t="s">
        <v>17</v>
      </c>
      <c r="K6332">
        <v>5</v>
      </c>
      <c r="L6332">
        <v>64.97</v>
      </c>
      <c r="M6332">
        <v>0.1</v>
      </c>
      <c r="N6332" t="s">
        <v>18</v>
      </c>
      <c r="O6332">
        <v>-190.3</v>
      </c>
      <c r="P6332">
        <v>3.48</v>
      </c>
      <c r="Q6332">
        <v>49</v>
      </c>
      <c r="R6332" t="s">
        <v>612</v>
      </c>
      <c r="S6332" t="s">
        <v>116</v>
      </c>
      <c r="T6332" t="s">
        <v>27</v>
      </c>
      <c r="U6332" t="s">
        <v>22</v>
      </c>
      <c r="V6332" t="s">
        <v>28</v>
      </c>
      <c r="W6332">
        <v>0.59</v>
      </c>
    </row>
    <row r="6333" spans="1:23" x14ac:dyDescent="0.3">
      <c r="A6333" t="s">
        <v>1350</v>
      </c>
      <c r="B6333" t="s">
        <v>1351</v>
      </c>
      <c r="D6333" s="1">
        <v>40235</v>
      </c>
      <c r="E6333" s="1">
        <v>40236</v>
      </c>
      <c r="F6333" s="1" t="str">
        <f t="shared" si="406"/>
        <v>February</v>
      </c>
      <c r="G6333" s="1" t="str">
        <f t="shared" si="407"/>
        <v>2010</v>
      </c>
      <c r="H6333" s="2">
        <f t="shared" si="408"/>
        <v>1</v>
      </c>
      <c r="I6333" s="2" t="b">
        <f t="shared" si="409"/>
        <v>0</v>
      </c>
      <c r="J6333" t="s">
        <v>44</v>
      </c>
      <c r="K6333">
        <v>44</v>
      </c>
      <c r="L6333">
        <v>669.01</v>
      </c>
      <c r="M6333">
        <v>0.08</v>
      </c>
      <c r="N6333" t="s">
        <v>18</v>
      </c>
      <c r="O6333">
        <v>299.35000000000002</v>
      </c>
      <c r="P6333">
        <v>15.74</v>
      </c>
      <c r="Q6333">
        <v>1.39</v>
      </c>
      <c r="R6333" t="s">
        <v>612</v>
      </c>
      <c r="S6333" t="s">
        <v>116</v>
      </c>
      <c r="T6333" t="s">
        <v>21</v>
      </c>
      <c r="U6333" t="s">
        <v>22</v>
      </c>
      <c r="V6333" t="s">
        <v>51</v>
      </c>
      <c r="W6333">
        <v>0.4</v>
      </c>
    </row>
    <row r="6334" spans="1:23" x14ac:dyDescent="0.3">
      <c r="A6334" t="s">
        <v>1350</v>
      </c>
      <c r="B6334" t="s">
        <v>1351</v>
      </c>
      <c r="D6334" s="1">
        <v>40235</v>
      </c>
      <c r="E6334" s="1">
        <v>40237</v>
      </c>
      <c r="F6334" s="1" t="str">
        <f t="shared" si="406"/>
        <v>February</v>
      </c>
      <c r="G6334" s="1" t="str">
        <f t="shared" si="407"/>
        <v>2010</v>
      </c>
      <c r="H6334" s="2">
        <f t="shared" si="408"/>
        <v>2</v>
      </c>
      <c r="I6334" s="2" t="b">
        <f t="shared" si="409"/>
        <v>0</v>
      </c>
      <c r="J6334" t="s">
        <v>44</v>
      </c>
      <c r="K6334">
        <v>30</v>
      </c>
      <c r="L6334">
        <v>301.60000000000002</v>
      </c>
      <c r="M6334">
        <v>0.01</v>
      </c>
      <c r="N6334" t="s">
        <v>39</v>
      </c>
      <c r="O6334">
        <v>-24.93</v>
      </c>
      <c r="P6334">
        <v>9.65</v>
      </c>
      <c r="Q6334">
        <v>6.22</v>
      </c>
      <c r="R6334" t="s">
        <v>612</v>
      </c>
      <c r="S6334" t="s">
        <v>116</v>
      </c>
      <c r="T6334" t="s">
        <v>21</v>
      </c>
      <c r="U6334" t="s">
        <v>36</v>
      </c>
      <c r="V6334" t="s">
        <v>37</v>
      </c>
      <c r="W6334">
        <v>0.55000000000000004</v>
      </c>
    </row>
    <row r="6335" spans="1:23" x14ac:dyDescent="0.3">
      <c r="A6335" t="s">
        <v>1711</v>
      </c>
      <c r="B6335" t="s">
        <v>1712</v>
      </c>
      <c r="D6335" s="1">
        <v>40947</v>
      </c>
      <c r="E6335" s="1">
        <v>40948</v>
      </c>
      <c r="F6335" s="1" t="str">
        <f t="shared" si="406"/>
        <v>February</v>
      </c>
      <c r="G6335" s="1" t="str">
        <f t="shared" si="407"/>
        <v>2012</v>
      </c>
      <c r="H6335" s="2">
        <f t="shared" si="408"/>
        <v>1</v>
      </c>
      <c r="I6335" s="2" t="b">
        <f t="shared" si="409"/>
        <v>0</v>
      </c>
      <c r="J6335" t="s">
        <v>44</v>
      </c>
      <c r="K6335">
        <v>50</v>
      </c>
      <c r="L6335">
        <v>7703.9665000000005</v>
      </c>
      <c r="M6335">
        <v>0</v>
      </c>
      <c r="N6335" t="s">
        <v>18</v>
      </c>
      <c r="O6335">
        <v>2446.5</v>
      </c>
      <c r="P6335">
        <v>175.99</v>
      </c>
      <c r="Q6335">
        <v>8.99</v>
      </c>
      <c r="R6335" t="s">
        <v>612</v>
      </c>
      <c r="S6335" t="s">
        <v>116</v>
      </c>
      <c r="T6335" t="s">
        <v>27</v>
      </c>
      <c r="U6335" t="s">
        <v>32</v>
      </c>
      <c r="V6335" t="s">
        <v>33</v>
      </c>
      <c r="W6335">
        <v>0.56999999999999995</v>
      </c>
    </row>
    <row r="6336" spans="1:23" x14ac:dyDescent="0.3">
      <c r="A6336" t="s">
        <v>923</v>
      </c>
      <c r="B6336" t="s">
        <v>1708</v>
      </c>
      <c r="D6336" s="1">
        <v>40129</v>
      </c>
      <c r="E6336" s="1">
        <v>40130</v>
      </c>
      <c r="F6336" s="1" t="str">
        <f t="shared" si="406"/>
        <v>November</v>
      </c>
      <c r="G6336" s="1" t="str">
        <f t="shared" si="407"/>
        <v>2009</v>
      </c>
      <c r="H6336" s="2">
        <f t="shared" si="408"/>
        <v>1</v>
      </c>
      <c r="I6336" s="2" t="b">
        <f t="shared" si="409"/>
        <v>0</v>
      </c>
      <c r="J6336" t="s">
        <v>52</v>
      </c>
      <c r="K6336">
        <v>25</v>
      </c>
      <c r="L6336">
        <v>5811.72</v>
      </c>
      <c r="M6336">
        <v>0.03</v>
      </c>
      <c r="N6336" t="s">
        <v>18</v>
      </c>
      <c r="O6336">
        <v>2431.6</v>
      </c>
      <c r="P6336">
        <v>223.98</v>
      </c>
      <c r="Q6336">
        <v>15.01</v>
      </c>
      <c r="R6336" t="s">
        <v>612</v>
      </c>
      <c r="S6336" t="s">
        <v>116</v>
      </c>
      <c r="T6336" t="s">
        <v>21</v>
      </c>
      <c r="U6336" t="s">
        <v>22</v>
      </c>
      <c r="V6336" t="s">
        <v>29</v>
      </c>
      <c r="W6336">
        <v>0.38</v>
      </c>
    </row>
    <row r="6337" spans="1:23" x14ac:dyDescent="0.3">
      <c r="A6337" t="s">
        <v>1403</v>
      </c>
      <c r="B6337" t="s">
        <v>952</v>
      </c>
      <c r="D6337" s="1">
        <v>41131</v>
      </c>
      <c r="E6337" s="1">
        <v>41133</v>
      </c>
      <c r="F6337" s="1" t="str">
        <f t="shared" si="406"/>
        <v>August</v>
      </c>
      <c r="G6337" s="1" t="str">
        <f t="shared" si="407"/>
        <v>2012</v>
      </c>
      <c r="H6337" s="2">
        <f t="shared" si="408"/>
        <v>2</v>
      </c>
      <c r="I6337" s="2" t="b">
        <f t="shared" si="409"/>
        <v>0</v>
      </c>
      <c r="J6337" t="s">
        <v>44</v>
      </c>
      <c r="K6337">
        <v>2</v>
      </c>
      <c r="L6337">
        <v>23.54</v>
      </c>
      <c r="M6337">
        <v>0.03</v>
      </c>
      <c r="N6337" t="s">
        <v>18</v>
      </c>
      <c r="O6337">
        <v>-14.47</v>
      </c>
      <c r="P6337">
        <v>8.6</v>
      </c>
      <c r="Q6337">
        <v>6.19</v>
      </c>
      <c r="R6337" t="s">
        <v>612</v>
      </c>
      <c r="S6337" t="s">
        <v>116</v>
      </c>
      <c r="T6337" t="s">
        <v>21</v>
      </c>
      <c r="U6337" t="s">
        <v>22</v>
      </c>
      <c r="V6337" t="s">
        <v>29</v>
      </c>
      <c r="W6337">
        <v>0.38</v>
      </c>
    </row>
    <row r="6338" spans="1:23" x14ac:dyDescent="0.3">
      <c r="A6338" t="s">
        <v>1403</v>
      </c>
      <c r="B6338" t="s">
        <v>952</v>
      </c>
      <c r="D6338" s="1">
        <v>41131</v>
      </c>
      <c r="E6338" s="1">
        <v>41132</v>
      </c>
      <c r="F6338" s="1" t="str">
        <f t="shared" si="406"/>
        <v>August</v>
      </c>
      <c r="G6338" s="1" t="str">
        <f t="shared" si="407"/>
        <v>2012</v>
      </c>
      <c r="H6338" s="2">
        <f t="shared" si="408"/>
        <v>1</v>
      </c>
      <c r="I6338" s="2" t="b">
        <f t="shared" si="409"/>
        <v>0</v>
      </c>
      <c r="J6338" t="s">
        <v>44</v>
      </c>
      <c r="K6338">
        <v>10</v>
      </c>
      <c r="L6338">
        <v>1539.83</v>
      </c>
      <c r="M6338">
        <v>0.08</v>
      </c>
      <c r="N6338" t="s">
        <v>18</v>
      </c>
      <c r="O6338">
        <v>34.85</v>
      </c>
      <c r="P6338">
        <v>165.2</v>
      </c>
      <c r="Q6338">
        <v>19.989999999999998</v>
      </c>
      <c r="R6338" t="s">
        <v>612</v>
      </c>
      <c r="S6338" t="s">
        <v>116</v>
      </c>
      <c r="T6338" t="s">
        <v>21</v>
      </c>
      <c r="U6338" t="s">
        <v>22</v>
      </c>
      <c r="V6338" t="s">
        <v>23</v>
      </c>
      <c r="W6338">
        <v>0.59</v>
      </c>
    </row>
    <row r="6339" spans="1:23" x14ac:dyDescent="0.3">
      <c r="A6339" t="s">
        <v>1292</v>
      </c>
      <c r="B6339" t="s">
        <v>1709</v>
      </c>
      <c r="D6339" s="1">
        <v>40310</v>
      </c>
      <c r="E6339" s="1">
        <v>40312</v>
      </c>
      <c r="F6339" s="1" t="str">
        <f t="shared" ref="F6339:F6402" si="410">TEXT(E6339,"mmmm")</f>
        <v>May</v>
      </c>
      <c r="G6339" s="1" t="str">
        <f t="shared" ref="G6339:G6402" si="411">TEXT(E6339,"yyyy")</f>
        <v>2010</v>
      </c>
      <c r="H6339" s="2">
        <f t="shared" ref="H6339:H6402" si="412">E6339-D6339</f>
        <v>2</v>
      </c>
      <c r="I6339" s="2" t="b">
        <f t="shared" ref="I6339:I6402" si="413">IF(H6339&lt;1,IF(AND(H6339&gt;0,H6339&lt;2),"ONE DAY", "FREE DELIVERY"))</f>
        <v>0</v>
      </c>
      <c r="J6339" t="s">
        <v>17</v>
      </c>
      <c r="K6339">
        <v>43</v>
      </c>
      <c r="L6339">
        <v>1677.27</v>
      </c>
      <c r="M6339">
        <v>0.08</v>
      </c>
      <c r="N6339" t="s">
        <v>18</v>
      </c>
      <c r="O6339">
        <v>528.79</v>
      </c>
      <c r="P6339">
        <v>40.98</v>
      </c>
      <c r="Q6339">
        <v>7.47</v>
      </c>
      <c r="R6339" t="s">
        <v>612</v>
      </c>
      <c r="S6339" t="s">
        <v>116</v>
      </c>
      <c r="T6339" t="s">
        <v>27</v>
      </c>
      <c r="U6339" t="s">
        <v>22</v>
      </c>
      <c r="V6339" t="s">
        <v>29</v>
      </c>
      <c r="W6339">
        <v>0.37</v>
      </c>
    </row>
    <row r="6340" spans="1:23" x14ac:dyDescent="0.3">
      <c r="A6340" t="s">
        <v>1292</v>
      </c>
      <c r="B6340" t="s">
        <v>1709</v>
      </c>
      <c r="D6340" s="1">
        <v>40310</v>
      </c>
      <c r="E6340" s="1">
        <v>40315</v>
      </c>
      <c r="F6340" s="1" t="str">
        <f t="shared" si="410"/>
        <v>May</v>
      </c>
      <c r="G6340" s="1" t="str">
        <f t="shared" si="411"/>
        <v>2010</v>
      </c>
      <c r="H6340" s="2">
        <f t="shared" si="412"/>
        <v>5</v>
      </c>
      <c r="I6340" s="2" t="b">
        <f t="shared" si="413"/>
        <v>0</v>
      </c>
      <c r="J6340" t="s">
        <v>17</v>
      </c>
      <c r="K6340">
        <v>21</v>
      </c>
      <c r="L6340">
        <v>1556.08</v>
      </c>
      <c r="M6340">
        <v>0.05</v>
      </c>
      <c r="N6340" t="s">
        <v>25</v>
      </c>
      <c r="O6340">
        <v>-41.77</v>
      </c>
      <c r="P6340">
        <v>70.98</v>
      </c>
      <c r="Q6340">
        <v>26.74</v>
      </c>
      <c r="R6340" t="s">
        <v>612</v>
      </c>
      <c r="S6340" t="s">
        <v>116</v>
      </c>
      <c r="T6340" t="s">
        <v>27</v>
      </c>
      <c r="U6340" t="s">
        <v>36</v>
      </c>
      <c r="V6340" t="s">
        <v>54</v>
      </c>
      <c r="W6340">
        <v>0.6</v>
      </c>
    </row>
    <row r="6341" spans="1:23" x14ac:dyDescent="0.3">
      <c r="A6341" t="s">
        <v>1673</v>
      </c>
      <c r="B6341" t="s">
        <v>1694</v>
      </c>
      <c r="D6341" s="1">
        <v>40444</v>
      </c>
      <c r="E6341" s="1">
        <v>40446</v>
      </c>
      <c r="F6341" s="1" t="str">
        <f t="shared" si="410"/>
        <v>September</v>
      </c>
      <c r="G6341" s="1" t="str">
        <f t="shared" si="411"/>
        <v>2010</v>
      </c>
      <c r="H6341" s="2">
        <f t="shared" si="412"/>
        <v>2</v>
      </c>
      <c r="I6341" s="2" t="b">
        <f t="shared" si="413"/>
        <v>0</v>
      </c>
      <c r="J6341" t="s">
        <v>34</v>
      </c>
      <c r="K6341">
        <v>20</v>
      </c>
      <c r="L6341">
        <v>1485.06</v>
      </c>
      <c r="M6341">
        <v>0.04</v>
      </c>
      <c r="N6341" t="s">
        <v>25</v>
      </c>
      <c r="O6341">
        <v>25.32</v>
      </c>
      <c r="P6341">
        <v>70.98</v>
      </c>
      <c r="Q6341">
        <v>26.85</v>
      </c>
      <c r="R6341" t="s">
        <v>612</v>
      </c>
      <c r="S6341" t="s">
        <v>116</v>
      </c>
      <c r="T6341" t="s">
        <v>21</v>
      </c>
      <c r="U6341" t="s">
        <v>36</v>
      </c>
      <c r="V6341" t="s">
        <v>54</v>
      </c>
    </row>
    <row r="6342" spans="1:23" x14ac:dyDescent="0.3">
      <c r="A6342" t="s">
        <v>1673</v>
      </c>
      <c r="B6342" t="s">
        <v>1694</v>
      </c>
      <c r="D6342" s="1">
        <v>40444</v>
      </c>
      <c r="E6342" s="1">
        <v>40444</v>
      </c>
      <c r="F6342" s="1" t="str">
        <f t="shared" si="410"/>
        <v>September</v>
      </c>
      <c r="G6342" s="1" t="str">
        <f t="shared" si="411"/>
        <v>2010</v>
      </c>
      <c r="H6342" s="2">
        <f t="shared" si="412"/>
        <v>0</v>
      </c>
      <c r="I6342" s="2" t="str">
        <f t="shared" si="413"/>
        <v>FREE DELIVERY</v>
      </c>
      <c r="J6342" t="s">
        <v>34</v>
      </c>
      <c r="K6342">
        <v>34</v>
      </c>
      <c r="L6342">
        <v>1211.18</v>
      </c>
      <c r="M6342">
        <v>0.1</v>
      </c>
      <c r="N6342" t="s">
        <v>18</v>
      </c>
      <c r="O6342">
        <v>208.4</v>
      </c>
      <c r="P6342">
        <v>38.76</v>
      </c>
      <c r="Q6342">
        <v>13.26</v>
      </c>
      <c r="R6342" t="s">
        <v>612</v>
      </c>
      <c r="S6342" t="s">
        <v>116</v>
      </c>
      <c r="T6342" t="s">
        <v>21</v>
      </c>
      <c r="U6342" t="s">
        <v>22</v>
      </c>
      <c r="V6342" t="s">
        <v>43</v>
      </c>
      <c r="W6342">
        <v>0.36</v>
      </c>
    </row>
    <row r="6343" spans="1:23" x14ac:dyDescent="0.3">
      <c r="A6343" t="s">
        <v>1255</v>
      </c>
      <c r="B6343" t="s">
        <v>978</v>
      </c>
      <c r="D6343" s="1">
        <v>40217</v>
      </c>
      <c r="E6343" s="1">
        <v>40217</v>
      </c>
      <c r="F6343" s="1" t="str">
        <f t="shared" si="410"/>
        <v>February</v>
      </c>
      <c r="G6343" s="1" t="str">
        <f t="shared" si="411"/>
        <v>2010</v>
      </c>
      <c r="H6343" s="2">
        <f t="shared" si="412"/>
        <v>0</v>
      </c>
      <c r="I6343" s="2" t="str">
        <f t="shared" si="413"/>
        <v>FREE DELIVERY</v>
      </c>
      <c r="J6343" t="s">
        <v>52</v>
      </c>
      <c r="K6343">
        <v>37</v>
      </c>
      <c r="L6343">
        <v>478.94</v>
      </c>
      <c r="M6343">
        <v>0.04</v>
      </c>
      <c r="N6343" t="s">
        <v>18</v>
      </c>
      <c r="O6343">
        <v>10.56</v>
      </c>
      <c r="P6343">
        <v>12.53</v>
      </c>
      <c r="Q6343">
        <v>7.17</v>
      </c>
      <c r="R6343" t="s">
        <v>612</v>
      </c>
      <c r="S6343" t="s">
        <v>116</v>
      </c>
      <c r="T6343" t="s">
        <v>31</v>
      </c>
      <c r="U6343" t="s">
        <v>22</v>
      </c>
      <c r="V6343" t="s">
        <v>29</v>
      </c>
      <c r="W6343">
        <v>0.38</v>
      </c>
    </row>
    <row r="6344" spans="1:23" x14ac:dyDescent="0.3">
      <c r="A6344" t="s">
        <v>1255</v>
      </c>
      <c r="B6344" t="s">
        <v>978</v>
      </c>
      <c r="D6344" s="1">
        <v>40217</v>
      </c>
      <c r="E6344" s="1">
        <v>40219</v>
      </c>
      <c r="F6344" s="1" t="str">
        <f t="shared" si="410"/>
        <v>February</v>
      </c>
      <c r="G6344" s="1" t="str">
        <f t="shared" si="411"/>
        <v>2010</v>
      </c>
      <c r="H6344" s="2">
        <f t="shared" si="412"/>
        <v>2</v>
      </c>
      <c r="I6344" s="2" t="b">
        <f t="shared" si="413"/>
        <v>0</v>
      </c>
      <c r="J6344" t="s">
        <v>52</v>
      </c>
      <c r="K6344">
        <v>24</v>
      </c>
      <c r="L6344">
        <v>2429.09</v>
      </c>
      <c r="M6344">
        <v>0.06</v>
      </c>
      <c r="N6344" t="s">
        <v>39</v>
      </c>
      <c r="O6344">
        <v>-20.67</v>
      </c>
      <c r="P6344">
        <v>105.29</v>
      </c>
      <c r="Q6344">
        <v>10.119999999999999</v>
      </c>
      <c r="R6344" t="s">
        <v>612</v>
      </c>
      <c r="S6344" t="s">
        <v>116</v>
      </c>
      <c r="T6344" t="s">
        <v>31</v>
      </c>
      <c r="U6344" t="s">
        <v>36</v>
      </c>
      <c r="V6344" t="s">
        <v>37</v>
      </c>
      <c r="W6344">
        <v>0.79</v>
      </c>
    </row>
    <row r="6345" spans="1:23" x14ac:dyDescent="0.3">
      <c r="A6345" t="s">
        <v>900</v>
      </c>
      <c r="B6345" t="s">
        <v>1396</v>
      </c>
      <c r="D6345" s="1">
        <v>39898</v>
      </c>
      <c r="E6345" s="1">
        <v>39898</v>
      </c>
      <c r="F6345" s="1" t="str">
        <f t="shared" si="410"/>
        <v>March</v>
      </c>
      <c r="G6345" s="1" t="str">
        <f t="shared" si="411"/>
        <v>2009</v>
      </c>
      <c r="H6345" s="2">
        <f t="shared" si="412"/>
        <v>0</v>
      </c>
      <c r="I6345" s="2" t="str">
        <f t="shared" si="413"/>
        <v>FREE DELIVERY</v>
      </c>
      <c r="J6345" t="s">
        <v>34</v>
      </c>
      <c r="K6345">
        <v>20</v>
      </c>
      <c r="L6345">
        <v>4520.6000000000004</v>
      </c>
      <c r="M6345">
        <v>7.0000000000000007E-2</v>
      </c>
      <c r="N6345" t="s">
        <v>18</v>
      </c>
      <c r="O6345">
        <v>1944.38</v>
      </c>
      <c r="P6345">
        <v>225.04</v>
      </c>
      <c r="Q6345">
        <v>11.79</v>
      </c>
      <c r="R6345" t="s">
        <v>612</v>
      </c>
      <c r="S6345" t="s">
        <v>116</v>
      </c>
      <c r="T6345" t="s">
        <v>27</v>
      </c>
      <c r="U6345" t="s">
        <v>22</v>
      </c>
      <c r="V6345" t="s">
        <v>28</v>
      </c>
      <c r="W6345">
        <v>0.42</v>
      </c>
    </row>
    <row r="6346" spans="1:23" x14ac:dyDescent="0.3">
      <c r="A6346" t="s">
        <v>900</v>
      </c>
      <c r="B6346" t="s">
        <v>1396</v>
      </c>
      <c r="D6346" s="1">
        <v>39898</v>
      </c>
      <c r="E6346" s="1">
        <v>39901</v>
      </c>
      <c r="F6346" s="1" t="str">
        <f t="shared" si="410"/>
        <v>March</v>
      </c>
      <c r="G6346" s="1" t="str">
        <f t="shared" si="411"/>
        <v>2009</v>
      </c>
      <c r="H6346" s="2">
        <f t="shared" si="412"/>
        <v>3</v>
      </c>
      <c r="I6346" s="2" t="b">
        <f t="shared" si="413"/>
        <v>0</v>
      </c>
      <c r="J6346" t="s">
        <v>34</v>
      </c>
      <c r="K6346">
        <v>29</v>
      </c>
      <c r="L6346">
        <v>225.25</v>
      </c>
      <c r="M6346">
        <v>0.03</v>
      </c>
      <c r="N6346" t="s">
        <v>18</v>
      </c>
      <c r="O6346">
        <v>-7.59</v>
      </c>
      <c r="P6346">
        <v>7.84</v>
      </c>
      <c r="Q6346">
        <v>4.71</v>
      </c>
      <c r="R6346" t="s">
        <v>612</v>
      </c>
      <c r="S6346" t="s">
        <v>116</v>
      </c>
      <c r="T6346" t="s">
        <v>27</v>
      </c>
      <c r="U6346" t="s">
        <v>22</v>
      </c>
      <c r="V6346" t="s">
        <v>29</v>
      </c>
      <c r="W6346">
        <v>0.35</v>
      </c>
    </row>
    <row r="6347" spans="1:23" x14ac:dyDescent="0.3">
      <c r="A6347" t="s">
        <v>923</v>
      </c>
      <c r="B6347" t="s">
        <v>1708</v>
      </c>
      <c r="D6347" s="1">
        <v>41122</v>
      </c>
      <c r="E6347" s="1">
        <v>41124</v>
      </c>
      <c r="F6347" s="1" t="str">
        <f t="shared" si="410"/>
        <v>August</v>
      </c>
      <c r="G6347" s="1" t="str">
        <f t="shared" si="411"/>
        <v>2012</v>
      </c>
      <c r="H6347" s="2">
        <f t="shared" si="412"/>
        <v>2</v>
      </c>
      <c r="I6347" s="2" t="b">
        <f t="shared" si="413"/>
        <v>0</v>
      </c>
      <c r="J6347" t="s">
        <v>24</v>
      </c>
      <c r="K6347">
        <v>41</v>
      </c>
      <c r="L6347">
        <v>4648.6400000000003</v>
      </c>
      <c r="M6347">
        <v>0.04</v>
      </c>
      <c r="N6347" t="s">
        <v>18</v>
      </c>
      <c r="O6347">
        <v>1777.67</v>
      </c>
      <c r="P6347">
        <v>115.79</v>
      </c>
      <c r="Q6347">
        <v>1.99</v>
      </c>
      <c r="R6347" t="s">
        <v>612</v>
      </c>
      <c r="S6347" t="s">
        <v>116</v>
      </c>
      <c r="T6347" t="s">
        <v>21</v>
      </c>
      <c r="U6347" t="s">
        <v>32</v>
      </c>
      <c r="V6347" t="s">
        <v>48</v>
      </c>
      <c r="W6347">
        <v>0.49</v>
      </c>
    </row>
    <row r="6348" spans="1:23" x14ac:dyDescent="0.3">
      <c r="A6348" t="s">
        <v>1673</v>
      </c>
      <c r="B6348" t="s">
        <v>1694</v>
      </c>
      <c r="D6348" s="1">
        <v>40675</v>
      </c>
      <c r="E6348" s="1">
        <v>40676</v>
      </c>
      <c r="F6348" s="1" t="str">
        <f t="shared" si="410"/>
        <v>May</v>
      </c>
      <c r="G6348" s="1" t="str">
        <f t="shared" si="411"/>
        <v>2011</v>
      </c>
      <c r="H6348" s="2">
        <f t="shared" si="412"/>
        <v>1</v>
      </c>
      <c r="I6348" s="2" t="b">
        <f t="shared" si="413"/>
        <v>0</v>
      </c>
      <c r="J6348" t="s">
        <v>34</v>
      </c>
      <c r="K6348">
        <v>15</v>
      </c>
      <c r="L6348">
        <v>404.54</v>
      </c>
      <c r="M6348">
        <v>0.03</v>
      </c>
      <c r="N6348" t="s">
        <v>18</v>
      </c>
      <c r="O6348">
        <v>43.99</v>
      </c>
      <c r="P6348">
        <v>26.64</v>
      </c>
      <c r="Q6348">
        <v>5.3</v>
      </c>
      <c r="R6348" t="s">
        <v>612</v>
      </c>
      <c r="S6348" t="s">
        <v>116</v>
      </c>
      <c r="T6348" t="s">
        <v>21</v>
      </c>
      <c r="U6348" t="s">
        <v>36</v>
      </c>
      <c r="V6348" t="s">
        <v>67</v>
      </c>
    </row>
    <row r="6349" spans="1:23" x14ac:dyDescent="0.3">
      <c r="A6349" t="s">
        <v>1673</v>
      </c>
      <c r="B6349" t="s">
        <v>1694</v>
      </c>
      <c r="D6349" s="1">
        <v>40675</v>
      </c>
      <c r="E6349" s="1">
        <v>40677</v>
      </c>
      <c r="F6349" s="1" t="str">
        <f t="shared" si="410"/>
        <v>May</v>
      </c>
      <c r="G6349" s="1" t="str">
        <f t="shared" si="411"/>
        <v>2011</v>
      </c>
      <c r="H6349" s="2">
        <f t="shared" si="412"/>
        <v>2</v>
      </c>
      <c r="I6349" s="2" t="b">
        <f t="shared" si="413"/>
        <v>0</v>
      </c>
      <c r="J6349" t="s">
        <v>34</v>
      </c>
      <c r="K6349">
        <v>16</v>
      </c>
      <c r="L6349">
        <v>124.89</v>
      </c>
      <c r="M6349">
        <v>7.0000000000000007E-2</v>
      </c>
      <c r="N6349" t="s">
        <v>18</v>
      </c>
      <c r="O6349">
        <v>-111.17</v>
      </c>
      <c r="P6349">
        <v>7.28</v>
      </c>
      <c r="Q6349">
        <v>11.15</v>
      </c>
      <c r="R6349" t="s">
        <v>612</v>
      </c>
      <c r="S6349" t="s">
        <v>116</v>
      </c>
      <c r="T6349" t="s">
        <v>21</v>
      </c>
      <c r="U6349" t="s">
        <v>22</v>
      </c>
      <c r="V6349" t="s">
        <v>43</v>
      </c>
      <c r="W6349">
        <v>0.37</v>
      </c>
    </row>
    <row r="6350" spans="1:23" x14ac:dyDescent="0.3">
      <c r="A6350" t="s">
        <v>1124</v>
      </c>
      <c r="B6350" t="s">
        <v>1238</v>
      </c>
      <c r="D6350" s="1">
        <v>40173</v>
      </c>
      <c r="E6350" s="1">
        <v>40177</v>
      </c>
      <c r="F6350" s="1" t="str">
        <f t="shared" si="410"/>
        <v>December</v>
      </c>
      <c r="G6350" s="1" t="str">
        <f t="shared" si="411"/>
        <v>2009</v>
      </c>
      <c r="H6350" s="2">
        <f t="shared" si="412"/>
        <v>4</v>
      </c>
      <c r="I6350" s="2" t="b">
        <f t="shared" si="413"/>
        <v>0</v>
      </c>
      <c r="J6350" t="s">
        <v>17</v>
      </c>
      <c r="K6350">
        <v>48</v>
      </c>
      <c r="L6350">
        <v>14567.15</v>
      </c>
      <c r="M6350">
        <v>0.04</v>
      </c>
      <c r="N6350" t="s">
        <v>25</v>
      </c>
      <c r="O6350">
        <v>3799.59</v>
      </c>
      <c r="P6350">
        <v>291.73</v>
      </c>
      <c r="Q6350">
        <v>48.8</v>
      </c>
      <c r="R6350" t="s">
        <v>612</v>
      </c>
      <c r="S6350" t="s">
        <v>116</v>
      </c>
      <c r="T6350" t="s">
        <v>31</v>
      </c>
      <c r="U6350" t="s">
        <v>36</v>
      </c>
      <c r="V6350" t="s">
        <v>67</v>
      </c>
      <c r="W6350">
        <v>0.56000000000000005</v>
      </c>
    </row>
    <row r="6351" spans="1:23" x14ac:dyDescent="0.3">
      <c r="A6351" t="s">
        <v>1124</v>
      </c>
      <c r="B6351" t="s">
        <v>1238</v>
      </c>
      <c r="D6351" s="1">
        <v>40665</v>
      </c>
      <c r="E6351" s="1">
        <v>40669</v>
      </c>
      <c r="F6351" s="1" t="str">
        <f t="shared" si="410"/>
        <v>May</v>
      </c>
      <c r="G6351" s="1" t="str">
        <f t="shared" si="411"/>
        <v>2011</v>
      </c>
      <c r="H6351" s="2">
        <f t="shared" si="412"/>
        <v>4</v>
      </c>
      <c r="I6351" s="2" t="b">
        <f t="shared" si="413"/>
        <v>0</v>
      </c>
      <c r="J6351" t="s">
        <v>17</v>
      </c>
      <c r="K6351">
        <v>8</v>
      </c>
      <c r="L6351">
        <v>44.56</v>
      </c>
      <c r="M6351">
        <v>0.05</v>
      </c>
      <c r="N6351" t="s">
        <v>18</v>
      </c>
      <c r="O6351">
        <v>4.8099999999999996</v>
      </c>
      <c r="P6351">
        <v>5.68</v>
      </c>
      <c r="Q6351">
        <v>1.39</v>
      </c>
      <c r="R6351" t="s">
        <v>612</v>
      </c>
      <c r="S6351" t="s">
        <v>116</v>
      </c>
      <c r="T6351" t="s">
        <v>31</v>
      </c>
      <c r="U6351" t="s">
        <v>22</v>
      </c>
      <c r="V6351" t="s">
        <v>51</v>
      </c>
      <c r="W6351">
        <v>0.38</v>
      </c>
    </row>
    <row r="6352" spans="1:23" x14ac:dyDescent="0.3">
      <c r="A6352" t="s">
        <v>1124</v>
      </c>
      <c r="B6352" t="s">
        <v>1238</v>
      </c>
      <c r="D6352" s="1">
        <v>40665</v>
      </c>
      <c r="E6352" s="1">
        <v>40670</v>
      </c>
      <c r="F6352" s="1" t="str">
        <f t="shared" si="410"/>
        <v>May</v>
      </c>
      <c r="G6352" s="1" t="str">
        <f t="shared" si="411"/>
        <v>2011</v>
      </c>
      <c r="H6352" s="2">
        <f t="shared" si="412"/>
        <v>5</v>
      </c>
      <c r="I6352" s="2" t="b">
        <f t="shared" si="413"/>
        <v>0</v>
      </c>
      <c r="J6352" t="s">
        <v>17</v>
      </c>
      <c r="K6352">
        <v>13</v>
      </c>
      <c r="L6352">
        <v>152.13999999999999</v>
      </c>
      <c r="M6352">
        <v>0.09</v>
      </c>
      <c r="N6352" t="s">
        <v>18</v>
      </c>
      <c r="O6352">
        <v>-26.87</v>
      </c>
      <c r="P6352">
        <v>12.21</v>
      </c>
      <c r="Q6352">
        <v>4.8099999999999996</v>
      </c>
      <c r="R6352" t="s">
        <v>612</v>
      </c>
      <c r="S6352" t="s">
        <v>116</v>
      </c>
      <c r="T6352" t="s">
        <v>31</v>
      </c>
      <c r="U6352" t="s">
        <v>22</v>
      </c>
      <c r="V6352" t="s">
        <v>23</v>
      </c>
      <c r="W6352">
        <v>0.57999999999999996</v>
      </c>
    </row>
    <row r="6353" spans="1:23" x14ac:dyDescent="0.3">
      <c r="A6353" t="s">
        <v>1706</v>
      </c>
      <c r="B6353" t="s">
        <v>1707</v>
      </c>
      <c r="D6353" s="1">
        <v>40949</v>
      </c>
      <c r="E6353" s="1">
        <v>40949</v>
      </c>
      <c r="F6353" s="1" t="str">
        <f t="shared" si="410"/>
        <v>February</v>
      </c>
      <c r="G6353" s="1" t="str">
        <f t="shared" si="411"/>
        <v>2012</v>
      </c>
      <c r="H6353" s="2">
        <f t="shared" si="412"/>
        <v>0</v>
      </c>
      <c r="I6353" s="2" t="str">
        <f t="shared" si="413"/>
        <v>FREE DELIVERY</v>
      </c>
      <c r="J6353" t="s">
        <v>34</v>
      </c>
      <c r="K6353">
        <v>9</v>
      </c>
      <c r="L6353">
        <v>37.22</v>
      </c>
      <c r="M6353">
        <v>0.03</v>
      </c>
      <c r="N6353" t="s">
        <v>18</v>
      </c>
      <c r="O6353">
        <v>-2.76</v>
      </c>
      <c r="P6353">
        <v>4.13</v>
      </c>
      <c r="Q6353">
        <v>1.17</v>
      </c>
      <c r="R6353" t="s">
        <v>612</v>
      </c>
      <c r="S6353" t="s">
        <v>116</v>
      </c>
      <c r="T6353" t="s">
        <v>21</v>
      </c>
      <c r="U6353" t="s">
        <v>22</v>
      </c>
      <c r="V6353" t="s">
        <v>60</v>
      </c>
      <c r="W6353">
        <v>0.56999999999999995</v>
      </c>
    </row>
    <row r="6354" spans="1:23" x14ac:dyDescent="0.3">
      <c r="A6354" t="s">
        <v>1292</v>
      </c>
      <c r="B6354" t="s">
        <v>1709</v>
      </c>
      <c r="D6354" s="1">
        <v>40786</v>
      </c>
      <c r="E6354" s="1">
        <v>40787</v>
      </c>
      <c r="F6354" s="1" t="str">
        <f t="shared" si="410"/>
        <v>September</v>
      </c>
      <c r="G6354" s="1" t="str">
        <f t="shared" si="411"/>
        <v>2011</v>
      </c>
      <c r="H6354" s="2">
        <f t="shared" si="412"/>
        <v>1</v>
      </c>
      <c r="I6354" s="2" t="b">
        <f t="shared" si="413"/>
        <v>0</v>
      </c>
      <c r="J6354" t="s">
        <v>52</v>
      </c>
      <c r="K6354">
        <v>39</v>
      </c>
      <c r="L6354">
        <v>302.08999999999997</v>
      </c>
      <c r="M6354">
        <v>0.05</v>
      </c>
      <c r="N6354" t="s">
        <v>18</v>
      </c>
      <c r="O6354">
        <v>-67.09</v>
      </c>
      <c r="P6354">
        <v>7.68</v>
      </c>
      <c r="Q6354">
        <v>6.16</v>
      </c>
      <c r="R6354" t="s">
        <v>612</v>
      </c>
      <c r="S6354" t="s">
        <v>116</v>
      </c>
      <c r="T6354" t="s">
        <v>27</v>
      </c>
      <c r="U6354" t="s">
        <v>22</v>
      </c>
      <c r="V6354" t="s">
        <v>29</v>
      </c>
      <c r="W6354">
        <v>0.35</v>
      </c>
    </row>
    <row r="6355" spans="1:23" x14ac:dyDescent="0.3">
      <c r="A6355" t="s">
        <v>1711</v>
      </c>
      <c r="B6355" t="s">
        <v>1712</v>
      </c>
      <c r="D6355" s="1">
        <v>40154</v>
      </c>
      <c r="E6355" s="1">
        <v>40161</v>
      </c>
      <c r="F6355" s="1" t="str">
        <f t="shared" si="410"/>
        <v>December</v>
      </c>
      <c r="G6355" s="1" t="str">
        <f t="shared" si="411"/>
        <v>2009</v>
      </c>
      <c r="H6355" s="2">
        <f t="shared" si="412"/>
        <v>7</v>
      </c>
      <c r="I6355" s="2" t="b">
        <f t="shared" si="413"/>
        <v>0</v>
      </c>
      <c r="J6355" t="s">
        <v>17</v>
      </c>
      <c r="K6355">
        <v>45</v>
      </c>
      <c r="L6355">
        <v>3286.27</v>
      </c>
      <c r="M6355">
        <v>0.02</v>
      </c>
      <c r="N6355" t="s">
        <v>18</v>
      </c>
      <c r="O6355">
        <v>1102.58</v>
      </c>
      <c r="P6355">
        <v>70.97</v>
      </c>
      <c r="Q6355">
        <v>3.5</v>
      </c>
      <c r="R6355" t="s">
        <v>612</v>
      </c>
      <c r="S6355" t="s">
        <v>116</v>
      </c>
      <c r="T6355" t="s">
        <v>27</v>
      </c>
      <c r="U6355" t="s">
        <v>22</v>
      </c>
      <c r="V6355" t="s">
        <v>28</v>
      </c>
      <c r="W6355">
        <v>0.59</v>
      </c>
    </row>
    <row r="6356" spans="1:23" x14ac:dyDescent="0.3">
      <c r="A6356" t="s">
        <v>1292</v>
      </c>
      <c r="B6356" t="s">
        <v>1709</v>
      </c>
      <c r="D6356" s="1">
        <v>40325</v>
      </c>
      <c r="E6356" s="1">
        <v>40328</v>
      </c>
      <c r="F6356" s="1" t="str">
        <f t="shared" si="410"/>
        <v>May</v>
      </c>
      <c r="G6356" s="1" t="str">
        <f t="shared" si="411"/>
        <v>2010</v>
      </c>
      <c r="H6356" s="2">
        <f t="shared" si="412"/>
        <v>3</v>
      </c>
      <c r="I6356" s="2" t="b">
        <f t="shared" si="413"/>
        <v>0</v>
      </c>
      <c r="J6356" t="s">
        <v>52</v>
      </c>
      <c r="K6356">
        <v>47</v>
      </c>
      <c r="L6356">
        <v>136.63</v>
      </c>
      <c r="M6356">
        <v>0.03</v>
      </c>
      <c r="N6356" t="s">
        <v>18</v>
      </c>
      <c r="O6356">
        <v>-162.61000000000001</v>
      </c>
      <c r="P6356">
        <v>2.88</v>
      </c>
      <c r="Q6356">
        <v>5.33</v>
      </c>
      <c r="R6356" t="s">
        <v>612</v>
      </c>
      <c r="S6356" t="s">
        <v>116</v>
      </c>
      <c r="T6356" t="s">
        <v>27</v>
      </c>
      <c r="U6356" t="s">
        <v>22</v>
      </c>
      <c r="V6356" t="s">
        <v>57</v>
      </c>
      <c r="W6356">
        <v>0.36</v>
      </c>
    </row>
    <row r="6357" spans="1:23" x14ac:dyDescent="0.3">
      <c r="A6357" t="s">
        <v>1216</v>
      </c>
      <c r="B6357" t="s">
        <v>1103</v>
      </c>
      <c r="D6357" s="1">
        <v>40426</v>
      </c>
      <c r="E6357" s="1">
        <v>40428</v>
      </c>
      <c r="F6357" s="1" t="str">
        <f t="shared" si="410"/>
        <v>September</v>
      </c>
      <c r="G6357" s="1" t="str">
        <f t="shared" si="411"/>
        <v>2010</v>
      </c>
      <c r="H6357" s="2">
        <f t="shared" si="412"/>
        <v>2</v>
      </c>
      <c r="I6357" s="2" t="b">
        <f t="shared" si="413"/>
        <v>0</v>
      </c>
      <c r="J6357" t="s">
        <v>34</v>
      </c>
      <c r="K6357">
        <v>43</v>
      </c>
      <c r="L6357">
        <v>927.82</v>
      </c>
      <c r="M6357">
        <v>0.02</v>
      </c>
      <c r="N6357" t="s">
        <v>18</v>
      </c>
      <c r="O6357">
        <v>255.03</v>
      </c>
      <c r="P6357">
        <v>20.239999999999998</v>
      </c>
      <c r="Q6357">
        <v>6.67</v>
      </c>
      <c r="R6357" t="s">
        <v>612</v>
      </c>
      <c r="S6357" t="s">
        <v>116</v>
      </c>
      <c r="T6357" t="s">
        <v>31</v>
      </c>
      <c r="U6357" t="s">
        <v>36</v>
      </c>
      <c r="V6357" t="s">
        <v>37</v>
      </c>
      <c r="W6357">
        <v>0.49</v>
      </c>
    </row>
    <row r="6358" spans="1:23" x14ac:dyDescent="0.3">
      <c r="A6358" t="s">
        <v>1216</v>
      </c>
      <c r="B6358" t="s">
        <v>1103</v>
      </c>
      <c r="D6358" s="1">
        <v>40426</v>
      </c>
      <c r="E6358" s="1">
        <v>40429</v>
      </c>
      <c r="F6358" s="1" t="str">
        <f t="shared" si="410"/>
        <v>September</v>
      </c>
      <c r="G6358" s="1" t="str">
        <f t="shared" si="411"/>
        <v>2010</v>
      </c>
      <c r="H6358" s="2">
        <f t="shared" si="412"/>
        <v>3</v>
      </c>
      <c r="I6358" s="2" t="b">
        <f t="shared" si="413"/>
        <v>0</v>
      </c>
      <c r="J6358" t="s">
        <v>34</v>
      </c>
      <c r="K6358">
        <v>27</v>
      </c>
      <c r="L6358">
        <v>123.37</v>
      </c>
      <c r="M6358">
        <v>0.09</v>
      </c>
      <c r="N6358" t="s">
        <v>18</v>
      </c>
      <c r="O6358">
        <v>-6.69</v>
      </c>
      <c r="P6358">
        <v>4.71</v>
      </c>
      <c r="Q6358">
        <v>0.7</v>
      </c>
      <c r="R6358" t="s">
        <v>612</v>
      </c>
      <c r="S6358" t="s">
        <v>116</v>
      </c>
      <c r="T6358" t="s">
        <v>31</v>
      </c>
      <c r="U6358" t="s">
        <v>22</v>
      </c>
      <c r="V6358" t="s">
        <v>46</v>
      </c>
      <c r="W6358">
        <v>0.8</v>
      </c>
    </row>
    <row r="6359" spans="1:23" x14ac:dyDescent="0.3">
      <c r="A6359" t="s">
        <v>1124</v>
      </c>
      <c r="B6359" t="s">
        <v>1238</v>
      </c>
      <c r="D6359" s="1">
        <v>41092</v>
      </c>
      <c r="E6359" s="1">
        <v>41093</v>
      </c>
      <c r="F6359" s="1" t="str">
        <f t="shared" si="410"/>
        <v>July</v>
      </c>
      <c r="G6359" s="1" t="str">
        <f t="shared" si="411"/>
        <v>2012</v>
      </c>
      <c r="H6359" s="2">
        <f t="shared" si="412"/>
        <v>1</v>
      </c>
      <c r="I6359" s="2" t="b">
        <f t="shared" si="413"/>
        <v>0</v>
      </c>
      <c r="J6359" t="s">
        <v>34</v>
      </c>
      <c r="K6359">
        <v>44</v>
      </c>
      <c r="L6359">
        <v>3304.38</v>
      </c>
      <c r="M6359">
        <v>0</v>
      </c>
      <c r="N6359" t="s">
        <v>18</v>
      </c>
      <c r="O6359">
        <v>-634.49</v>
      </c>
      <c r="P6359">
        <v>70.709999999999994</v>
      </c>
      <c r="Q6359">
        <v>37.58</v>
      </c>
      <c r="R6359" t="s">
        <v>612</v>
      </c>
      <c r="S6359" t="s">
        <v>116</v>
      </c>
      <c r="T6359" t="s">
        <v>31</v>
      </c>
      <c r="U6359" t="s">
        <v>36</v>
      </c>
      <c r="V6359" t="s">
        <v>37</v>
      </c>
      <c r="W6359">
        <v>0.78</v>
      </c>
    </row>
    <row r="6360" spans="1:23" x14ac:dyDescent="0.3">
      <c r="A6360" t="s">
        <v>1124</v>
      </c>
      <c r="B6360" t="s">
        <v>1238</v>
      </c>
      <c r="D6360" s="1">
        <v>41092</v>
      </c>
      <c r="E6360" s="1">
        <v>41094</v>
      </c>
      <c r="F6360" s="1" t="str">
        <f t="shared" si="410"/>
        <v>July</v>
      </c>
      <c r="G6360" s="1" t="str">
        <f t="shared" si="411"/>
        <v>2012</v>
      </c>
      <c r="H6360" s="2">
        <f t="shared" si="412"/>
        <v>2</v>
      </c>
      <c r="I6360" s="2" t="b">
        <f t="shared" si="413"/>
        <v>0</v>
      </c>
      <c r="J6360" t="s">
        <v>34</v>
      </c>
      <c r="K6360">
        <v>17</v>
      </c>
      <c r="L6360">
        <v>908.41200000000003</v>
      </c>
      <c r="M6360">
        <v>7.0000000000000007E-2</v>
      </c>
      <c r="N6360" t="s">
        <v>39</v>
      </c>
      <c r="O6360">
        <v>-71.19</v>
      </c>
      <c r="P6360">
        <v>65.989999999999995</v>
      </c>
      <c r="Q6360">
        <v>8.99</v>
      </c>
      <c r="R6360" t="s">
        <v>612</v>
      </c>
      <c r="S6360" t="s">
        <v>116</v>
      </c>
      <c r="T6360" t="s">
        <v>31</v>
      </c>
      <c r="U6360" t="s">
        <v>32</v>
      </c>
      <c r="V6360" t="s">
        <v>33</v>
      </c>
      <c r="W6360">
        <v>0.57999999999999996</v>
      </c>
    </row>
    <row r="6361" spans="1:23" x14ac:dyDescent="0.3">
      <c r="A6361" t="s">
        <v>1507</v>
      </c>
      <c r="B6361" t="s">
        <v>1508</v>
      </c>
      <c r="D6361" s="1">
        <v>39977</v>
      </c>
      <c r="E6361" s="1">
        <v>39980</v>
      </c>
      <c r="F6361" s="1" t="str">
        <f t="shared" si="410"/>
        <v>June</v>
      </c>
      <c r="G6361" s="1" t="str">
        <f t="shared" si="411"/>
        <v>2009</v>
      </c>
      <c r="H6361" s="2">
        <f t="shared" si="412"/>
        <v>3</v>
      </c>
      <c r="I6361" s="2" t="b">
        <f t="shared" si="413"/>
        <v>0</v>
      </c>
      <c r="J6361" t="s">
        <v>24</v>
      </c>
      <c r="K6361">
        <v>33</v>
      </c>
      <c r="L6361">
        <v>551.66999999999996</v>
      </c>
      <c r="M6361">
        <v>0.08</v>
      </c>
      <c r="N6361" t="s">
        <v>18</v>
      </c>
      <c r="O6361">
        <v>25.44</v>
      </c>
      <c r="P6361">
        <v>17.149999999999999</v>
      </c>
      <c r="Q6361">
        <v>4.96</v>
      </c>
      <c r="R6361" t="s">
        <v>612</v>
      </c>
      <c r="S6361" t="s">
        <v>116</v>
      </c>
      <c r="T6361" t="s">
        <v>42</v>
      </c>
      <c r="U6361" t="s">
        <v>22</v>
      </c>
      <c r="V6361" t="s">
        <v>23</v>
      </c>
      <c r="W6361">
        <v>0.57999999999999996</v>
      </c>
    </row>
    <row r="6362" spans="1:23" x14ac:dyDescent="0.3">
      <c r="A6362" t="s">
        <v>1673</v>
      </c>
      <c r="B6362" t="s">
        <v>1694</v>
      </c>
      <c r="D6362" s="1">
        <v>39880</v>
      </c>
      <c r="E6362" s="1">
        <v>39880</v>
      </c>
      <c r="F6362" s="1" t="str">
        <f t="shared" si="410"/>
        <v>March</v>
      </c>
      <c r="G6362" s="1" t="str">
        <f t="shared" si="411"/>
        <v>2009</v>
      </c>
      <c r="H6362" s="2">
        <f t="shared" si="412"/>
        <v>0</v>
      </c>
      <c r="I6362" s="2" t="str">
        <f t="shared" si="413"/>
        <v>FREE DELIVERY</v>
      </c>
      <c r="J6362" t="s">
        <v>52</v>
      </c>
      <c r="K6362">
        <v>15</v>
      </c>
      <c r="L6362">
        <v>2466.02</v>
      </c>
      <c r="M6362">
        <v>0.02</v>
      </c>
      <c r="N6362" t="s">
        <v>18</v>
      </c>
      <c r="O6362">
        <v>243.73</v>
      </c>
      <c r="P6362">
        <v>161.55000000000001</v>
      </c>
      <c r="Q6362">
        <v>19.989999999999998</v>
      </c>
      <c r="R6362" t="s">
        <v>612</v>
      </c>
      <c r="S6362" t="s">
        <v>116</v>
      </c>
      <c r="T6362" t="s">
        <v>21</v>
      </c>
      <c r="U6362" t="s">
        <v>22</v>
      </c>
      <c r="V6362" t="s">
        <v>23</v>
      </c>
      <c r="W6362">
        <v>0.66</v>
      </c>
    </row>
    <row r="6363" spans="1:23" x14ac:dyDescent="0.3">
      <c r="A6363" t="s">
        <v>1350</v>
      </c>
      <c r="B6363" t="s">
        <v>1351</v>
      </c>
      <c r="D6363" s="1">
        <v>41066</v>
      </c>
      <c r="E6363" s="1">
        <v>41067</v>
      </c>
      <c r="F6363" s="1" t="str">
        <f t="shared" si="410"/>
        <v>June</v>
      </c>
      <c r="G6363" s="1" t="str">
        <f t="shared" si="411"/>
        <v>2012</v>
      </c>
      <c r="H6363" s="2">
        <f t="shared" si="412"/>
        <v>1</v>
      </c>
      <c r="I6363" s="2" t="b">
        <f t="shared" si="413"/>
        <v>0</v>
      </c>
      <c r="J6363" t="s">
        <v>44</v>
      </c>
      <c r="K6363">
        <v>20</v>
      </c>
      <c r="L6363">
        <v>135.02000000000001</v>
      </c>
      <c r="M6363">
        <v>0.02</v>
      </c>
      <c r="N6363" t="s">
        <v>18</v>
      </c>
      <c r="O6363">
        <v>-60.69</v>
      </c>
      <c r="P6363">
        <v>6.48</v>
      </c>
      <c r="Q6363">
        <v>6.74</v>
      </c>
      <c r="R6363" t="s">
        <v>612</v>
      </c>
      <c r="S6363" t="s">
        <v>116</v>
      </c>
      <c r="T6363" t="s">
        <v>21</v>
      </c>
      <c r="U6363" t="s">
        <v>22</v>
      </c>
      <c r="V6363" t="s">
        <v>43</v>
      </c>
      <c r="W6363">
        <v>0.37</v>
      </c>
    </row>
    <row r="6364" spans="1:23" x14ac:dyDescent="0.3">
      <c r="A6364" t="s">
        <v>1403</v>
      </c>
      <c r="B6364" t="s">
        <v>952</v>
      </c>
      <c r="D6364" s="1">
        <v>40845</v>
      </c>
      <c r="E6364" s="1">
        <v>40850</v>
      </c>
      <c r="F6364" s="1" t="str">
        <f t="shared" si="410"/>
        <v>November</v>
      </c>
      <c r="G6364" s="1" t="str">
        <f t="shared" si="411"/>
        <v>2011</v>
      </c>
      <c r="H6364" s="2">
        <f t="shared" si="412"/>
        <v>5</v>
      </c>
      <c r="I6364" s="2" t="b">
        <f t="shared" si="413"/>
        <v>0</v>
      </c>
      <c r="J6364" t="s">
        <v>17</v>
      </c>
      <c r="K6364">
        <v>23</v>
      </c>
      <c r="L6364">
        <v>667.99800000000005</v>
      </c>
      <c r="M6364">
        <v>0.06</v>
      </c>
      <c r="N6364" t="s">
        <v>18</v>
      </c>
      <c r="O6364">
        <v>251.26</v>
      </c>
      <c r="P6364">
        <v>35.99</v>
      </c>
      <c r="Q6364">
        <v>1.25</v>
      </c>
      <c r="R6364" t="s">
        <v>612</v>
      </c>
      <c r="S6364" t="s">
        <v>116</v>
      </c>
      <c r="T6364" t="s">
        <v>21</v>
      </c>
      <c r="U6364" t="s">
        <v>32</v>
      </c>
      <c r="V6364" t="s">
        <v>33</v>
      </c>
      <c r="W6364">
        <v>0.36</v>
      </c>
    </row>
    <row r="6365" spans="1:23" x14ac:dyDescent="0.3">
      <c r="A6365" t="s">
        <v>1403</v>
      </c>
      <c r="B6365" t="s">
        <v>952</v>
      </c>
      <c r="D6365" s="1">
        <v>41259</v>
      </c>
      <c r="E6365" s="1">
        <v>41260</v>
      </c>
      <c r="F6365" s="1" t="str">
        <f t="shared" si="410"/>
        <v>December</v>
      </c>
      <c r="G6365" s="1" t="str">
        <f t="shared" si="411"/>
        <v>2012</v>
      </c>
      <c r="H6365" s="2">
        <f t="shared" si="412"/>
        <v>1</v>
      </c>
      <c r="I6365" s="2" t="b">
        <f t="shared" si="413"/>
        <v>0</v>
      </c>
      <c r="J6365" t="s">
        <v>24</v>
      </c>
      <c r="K6365">
        <v>6</v>
      </c>
      <c r="L6365">
        <v>259.52</v>
      </c>
      <c r="M6365">
        <v>0.06</v>
      </c>
      <c r="N6365" t="s">
        <v>18</v>
      </c>
      <c r="O6365">
        <v>45.2</v>
      </c>
      <c r="P6365">
        <v>43.41</v>
      </c>
      <c r="Q6365">
        <v>2.99</v>
      </c>
      <c r="R6365" t="s">
        <v>612</v>
      </c>
      <c r="S6365" t="s">
        <v>116</v>
      </c>
      <c r="T6365" t="s">
        <v>42</v>
      </c>
      <c r="U6365" t="s">
        <v>22</v>
      </c>
      <c r="V6365" t="s">
        <v>29</v>
      </c>
      <c r="W6365">
        <v>0.39</v>
      </c>
    </row>
    <row r="6366" spans="1:23" x14ac:dyDescent="0.3">
      <c r="A6366" t="s">
        <v>1403</v>
      </c>
      <c r="B6366" t="s">
        <v>952</v>
      </c>
      <c r="D6366" s="1">
        <v>40726</v>
      </c>
      <c r="E6366" s="1">
        <v>40727</v>
      </c>
      <c r="F6366" s="1" t="str">
        <f t="shared" si="410"/>
        <v>July</v>
      </c>
      <c r="G6366" s="1" t="str">
        <f t="shared" si="411"/>
        <v>2011</v>
      </c>
      <c r="H6366" s="2">
        <f t="shared" si="412"/>
        <v>1</v>
      </c>
      <c r="I6366" s="2" t="b">
        <f t="shared" si="413"/>
        <v>0</v>
      </c>
      <c r="J6366" t="s">
        <v>34</v>
      </c>
      <c r="K6366">
        <v>24</v>
      </c>
      <c r="L6366">
        <v>109.23</v>
      </c>
      <c r="M6366">
        <v>0.02</v>
      </c>
      <c r="N6366" t="s">
        <v>18</v>
      </c>
      <c r="O6366">
        <v>-100.58</v>
      </c>
      <c r="P6366">
        <v>4.38</v>
      </c>
      <c r="Q6366">
        <v>6.21</v>
      </c>
      <c r="R6366" t="s">
        <v>612</v>
      </c>
      <c r="S6366" t="s">
        <v>116</v>
      </c>
      <c r="T6366" t="s">
        <v>21</v>
      </c>
      <c r="U6366" t="s">
        <v>22</v>
      </c>
      <c r="V6366" t="s">
        <v>29</v>
      </c>
      <c r="W6366">
        <v>0.37</v>
      </c>
    </row>
    <row r="6367" spans="1:23" x14ac:dyDescent="0.3">
      <c r="A6367" t="s">
        <v>1403</v>
      </c>
      <c r="B6367" t="s">
        <v>952</v>
      </c>
      <c r="D6367" s="1">
        <v>40726</v>
      </c>
      <c r="E6367" s="1">
        <v>40727</v>
      </c>
      <c r="F6367" s="1" t="str">
        <f t="shared" si="410"/>
        <v>July</v>
      </c>
      <c r="G6367" s="1" t="str">
        <f t="shared" si="411"/>
        <v>2011</v>
      </c>
      <c r="H6367" s="2">
        <f t="shared" si="412"/>
        <v>1</v>
      </c>
      <c r="I6367" s="2" t="b">
        <f t="shared" si="413"/>
        <v>0</v>
      </c>
      <c r="J6367" t="s">
        <v>34</v>
      </c>
      <c r="K6367">
        <v>39</v>
      </c>
      <c r="L6367">
        <v>74</v>
      </c>
      <c r="M6367">
        <v>0.08</v>
      </c>
      <c r="N6367" t="s">
        <v>18</v>
      </c>
      <c r="O6367">
        <v>-20.6</v>
      </c>
      <c r="P6367">
        <v>1.89</v>
      </c>
      <c r="Q6367">
        <v>0.76</v>
      </c>
      <c r="R6367" t="s">
        <v>612</v>
      </c>
      <c r="S6367" t="s">
        <v>116</v>
      </c>
      <c r="T6367" t="s">
        <v>21</v>
      </c>
      <c r="U6367" t="s">
        <v>22</v>
      </c>
      <c r="V6367" t="s">
        <v>46</v>
      </c>
      <c r="W6367">
        <v>0.83</v>
      </c>
    </row>
    <row r="6368" spans="1:23" x14ac:dyDescent="0.3">
      <c r="A6368" t="s">
        <v>1403</v>
      </c>
      <c r="B6368" t="s">
        <v>952</v>
      </c>
      <c r="D6368" s="1">
        <v>40726</v>
      </c>
      <c r="E6368" s="1">
        <v>40729</v>
      </c>
      <c r="F6368" s="1" t="str">
        <f t="shared" si="410"/>
        <v>July</v>
      </c>
      <c r="G6368" s="1" t="str">
        <f t="shared" si="411"/>
        <v>2011</v>
      </c>
      <c r="H6368" s="2">
        <f t="shared" si="412"/>
        <v>3</v>
      </c>
      <c r="I6368" s="2" t="b">
        <f t="shared" si="413"/>
        <v>0</v>
      </c>
      <c r="J6368" t="s">
        <v>34</v>
      </c>
      <c r="K6368">
        <v>30</v>
      </c>
      <c r="L6368">
        <v>288.45</v>
      </c>
      <c r="M6368">
        <v>0.03</v>
      </c>
      <c r="N6368" t="s">
        <v>18</v>
      </c>
      <c r="O6368">
        <v>-5.98</v>
      </c>
      <c r="P6368">
        <v>9.31</v>
      </c>
      <c r="Q6368">
        <v>3.98</v>
      </c>
      <c r="R6368" t="s">
        <v>612</v>
      </c>
      <c r="S6368" t="s">
        <v>116</v>
      </c>
      <c r="T6368" t="s">
        <v>21</v>
      </c>
      <c r="U6368" t="s">
        <v>22</v>
      </c>
      <c r="V6368" t="s">
        <v>82</v>
      </c>
      <c r="W6368">
        <v>0.56000000000000005</v>
      </c>
    </row>
    <row r="6369" spans="1:23" x14ac:dyDescent="0.3">
      <c r="A6369" t="s">
        <v>923</v>
      </c>
      <c r="B6369" t="s">
        <v>1708</v>
      </c>
      <c r="D6369" s="1">
        <v>40034</v>
      </c>
      <c r="E6369" s="1">
        <v>40038</v>
      </c>
      <c r="F6369" s="1" t="str">
        <f t="shared" si="410"/>
        <v>August</v>
      </c>
      <c r="G6369" s="1" t="str">
        <f t="shared" si="411"/>
        <v>2009</v>
      </c>
      <c r="H6369" s="2">
        <f t="shared" si="412"/>
        <v>4</v>
      </c>
      <c r="I6369" s="2" t="b">
        <f t="shared" si="413"/>
        <v>0</v>
      </c>
      <c r="J6369" t="s">
        <v>17</v>
      </c>
      <c r="K6369">
        <v>28</v>
      </c>
      <c r="L6369">
        <v>112.35</v>
      </c>
      <c r="M6369">
        <v>0.1</v>
      </c>
      <c r="N6369" t="s">
        <v>18</v>
      </c>
      <c r="O6369">
        <v>31.27</v>
      </c>
      <c r="P6369">
        <v>4.13</v>
      </c>
      <c r="Q6369">
        <v>0.99</v>
      </c>
      <c r="R6369" t="s">
        <v>612</v>
      </c>
      <c r="S6369" t="s">
        <v>116</v>
      </c>
      <c r="T6369" t="s">
        <v>21</v>
      </c>
      <c r="U6369" t="s">
        <v>22</v>
      </c>
      <c r="V6369" t="s">
        <v>57</v>
      </c>
      <c r="W6369">
        <v>0.39</v>
      </c>
    </row>
    <row r="6370" spans="1:23" x14ac:dyDescent="0.3">
      <c r="A6370" t="s">
        <v>900</v>
      </c>
      <c r="B6370" t="s">
        <v>1396</v>
      </c>
      <c r="D6370" s="1">
        <v>41239</v>
      </c>
      <c r="E6370" s="1">
        <v>41240</v>
      </c>
      <c r="F6370" s="1" t="str">
        <f t="shared" si="410"/>
        <v>November</v>
      </c>
      <c r="G6370" s="1" t="str">
        <f t="shared" si="411"/>
        <v>2012</v>
      </c>
      <c r="H6370" s="2">
        <f t="shared" si="412"/>
        <v>1</v>
      </c>
      <c r="I6370" s="2" t="b">
        <f t="shared" si="413"/>
        <v>0</v>
      </c>
      <c r="J6370" t="s">
        <v>34</v>
      </c>
      <c r="K6370">
        <v>26</v>
      </c>
      <c r="L6370">
        <v>78.09</v>
      </c>
      <c r="M6370">
        <v>0.01</v>
      </c>
      <c r="N6370" t="s">
        <v>18</v>
      </c>
      <c r="O6370">
        <v>19.63</v>
      </c>
      <c r="P6370">
        <v>2.88</v>
      </c>
      <c r="Q6370">
        <v>0.99</v>
      </c>
      <c r="R6370" t="s">
        <v>612</v>
      </c>
      <c r="S6370" t="s">
        <v>116</v>
      </c>
      <c r="T6370" t="s">
        <v>27</v>
      </c>
      <c r="U6370" t="s">
        <v>22</v>
      </c>
      <c r="V6370" t="s">
        <v>57</v>
      </c>
      <c r="W6370">
        <v>0.36</v>
      </c>
    </row>
    <row r="6371" spans="1:23" x14ac:dyDescent="0.3">
      <c r="A6371" t="s">
        <v>900</v>
      </c>
      <c r="B6371" t="s">
        <v>1396</v>
      </c>
      <c r="D6371" s="1">
        <v>41239</v>
      </c>
      <c r="E6371" s="1">
        <v>41240</v>
      </c>
      <c r="F6371" s="1" t="str">
        <f t="shared" si="410"/>
        <v>November</v>
      </c>
      <c r="G6371" s="1" t="str">
        <f t="shared" si="411"/>
        <v>2012</v>
      </c>
      <c r="H6371" s="2">
        <f t="shared" si="412"/>
        <v>1</v>
      </c>
      <c r="I6371" s="2" t="b">
        <f t="shared" si="413"/>
        <v>0</v>
      </c>
      <c r="J6371" t="s">
        <v>34</v>
      </c>
      <c r="K6371">
        <v>4</v>
      </c>
      <c r="L6371">
        <v>42.77</v>
      </c>
      <c r="M6371">
        <v>0.04</v>
      </c>
      <c r="N6371" t="s">
        <v>18</v>
      </c>
      <c r="O6371">
        <v>-1.19</v>
      </c>
      <c r="P6371">
        <v>10.14</v>
      </c>
      <c r="Q6371">
        <v>2.27</v>
      </c>
      <c r="R6371" t="s">
        <v>612</v>
      </c>
      <c r="S6371" t="s">
        <v>116</v>
      </c>
      <c r="T6371" t="s">
        <v>27</v>
      </c>
      <c r="U6371" t="s">
        <v>22</v>
      </c>
      <c r="V6371" t="s">
        <v>43</v>
      </c>
      <c r="W6371">
        <v>0.36</v>
      </c>
    </row>
    <row r="6372" spans="1:23" x14ac:dyDescent="0.3">
      <c r="A6372" t="s">
        <v>1124</v>
      </c>
      <c r="B6372" t="s">
        <v>1238</v>
      </c>
      <c r="D6372" s="1">
        <v>40499</v>
      </c>
      <c r="E6372" s="1">
        <v>40504</v>
      </c>
      <c r="F6372" s="1" t="str">
        <f t="shared" si="410"/>
        <v>November</v>
      </c>
      <c r="G6372" s="1" t="str">
        <f t="shared" si="411"/>
        <v>2010</v>
      </c>
      <c r="H6372" s="2">
        <f t="shared" si="412"/>
        <v>5</v>
      </c>
      <c r="I6372" s="2" t="b">
        <f t="shared" si="413"/>
        <v>0</v>
      </c>
      <c r="J6372" t="s">
        <v>17</v>
      </c>
      <c r="K6372">
        <v>23</v>
      </c>
      <c r="L6372">
        <v>279.63</v>
      </c>
      <c r="M6372">
        <v>7.0000000000000007E-2</v>
      </c>
      <c r="N6372" t="s">
        <v>18</v>
      </c>
      <c r="O6372">
        <v>61.69</v>
      </c>
      <c r="P6372">
        <v>12.58</v>
      </c>
      <c r="Q6372">
        <v>5.16</v>
      </c>
      <c r="R6372" t="s">
        <v>612</v>
      </c>
      <c r="S6372" t="s">
        <v>116</v>
      </c>
      <c r="T6372" t="s">
        <v>31</v>
      </c>
      <c r="U6372" t="s">
        <v>36</v>
      </c>
      <c r="V6372" t="s">
        <v>37</v>
      </c>
      <c r="W6372">
        <v>0.43</v>
      </c>
    </row>
    <row r="6373" spans="1:23" x14ac:dyDescent="0.3">
      <c r="A6373" t="s">
        <v>1507</v>
      </c>
      <c r="B6373" t="s">
        <v>988</v>
      </c>
      <c r="D6373" s="1">
        <v>39819</v>
      </c>
      <c r="E6373" s="1">
        <v>39821</v>
      </c>
      <c r="F6373" s="1" t="str">
        <f t="shared" si="410"/>
        <v>January</v>
      </c>
      <c r="G6373" s="1" t="str">
        <f t="shared" si="411"/>
        <v>2009</v>
      </c>
      <c r="H6373" s="2">
        <f t="shared" si="412"/>
        <v>2</v>
      </c>
      <c r="I6373" s="2" t="b">
        <f t="shared" si="413"/>
        <v>0</v>
      </c>
      <c r="J6373" t="s">
        <v>17</v>
      </c>
      <c r="K6373">
        <v>46</v>
      </c>
      <c r="L6373">
        <v>298.97000000000003</v>
      </c>
      <c r="M6373">
        <v>0.09</v>
      </c>
      <c r="N6373" t="s">
        <v>18</v>
      </c>
      <c r="O6373">
        <v>-225.86</v>
      </c>
      <c r="P6373">
        <v>6.48</v>
      </c>
      <c r="Q6373">
        <v>8.73</v>
      </c>
      <c r="R6373" t="s">
        <v>612</v>
      </c>
      <c r="S6373" t="s">
        <v>116</v>
      </c>
      <c r="T6373" t="s">
        <v>31</v>
      </c>
      <c r="U6373" t="s">
        <v>22</v>
      </c>
      <c r="V6373" t="s">
        <v>43</v>
      </c>
      <c r="W6373">
        <v>0.37</v>
      </c>
    </row>
    <row r="6374" spans="1:23" x14ac:dyDescent="0.3">
      <c r="A6374" t="s">
        <v>1507</v>
      </c>
      <c r="B6374" t="s">
        <v>988</v>
      </c>
      <c r="D6374" s="1">
        <v>39819</v>
      </c>
      <c r="E6374" s="1">
        <v>39823</v>
      </c>
      <c r="F6374" s="1" t="str">
        <f t="shared" si="410"/>
        <v>January</v>
      </c>
      <c r="G6374" s="1" t="str">
        <f t="shared" si="411"/>
        <v>2009</v>
      </c>
      <c r="H6374" s="2">
        <f t="shared" si="412"/>
        <v>4</v>
      </c>
      <c r="I6374" s="2" t="b">
        <f t="shared" si="413"/>
        <v>0</v>
      </c>
      <c r="J6374" t="s">
        <v>17</v>
      </c>
      <c r="K6374">
        <v>6</v>
      </c>
      <c r="L6374">
        <v>159.05000000000001</v>
      </c>
      <c r="M6374">
        <v>0.05</v>
      </c>
      <c r="N6374" t="s">
        <v>18</v>
      </c>
      <c r="O6374">
        <v>-153.46</v>
      </c>
      <c r="P6374">
        <v>20.34</v>
      </c>
      <c r="Q6374">
        <v>35</v>
      </c>
      <c r="R6374" t="s">
        <v>612</v>
      </c>
      <c r="S6374" t="s">
        <v>116</v>
      </c>
      <c r="T6374" t="s">
        <v>31</v>
      </c>
      <c r="U6374" t="s">
        <v>22</v>
      </c>
      <c r="V6374" t="s">
        <v>23</v>
      </c>
      <c r="W6374">
        <v>0.84</v>
      </c>
    </row>
    <row r="6375" spans="1:23" x14ac:dyDescent="0.3">
      <c r="A6375" t="s">
        <v>1679</v>
      </c>
      <c r="B6375" t="s">
        <v>1680</v>
      </c>
      <c r="D6375" s="1">
        <v>40504</v>
      </c>
      <c r="E6375" s="1">
        <v>40506</v>
      </c>
      <c r="F6375" s="1" t="str">
        <f t="shared" si="410"/>
        <v>November</v>
      </c>
      <c r="G6375" s="1" t="str">
        <f t="shared" si="411"/>
        <v>2010</v>
      </c>
      <c r="H6375" s="2">
        <f t="shared" si="412"/>
        <v>2</v>
      </c>
      <c r="I6375" s="2" t="b">
        <f t="shared" si="413"/>
        <v>0</v>
      </c>
      <c r="J6375" t="s">
        <v>24</v>
      </c>
      <c r="K6375">
        <v>13</v>
      </c>
      <c r="L6375">
        <v>142.12</v>
      </c>
      <c r="M6375">
        <v>0.01</v>
      </c>
      <c r="N6375" t="s">
        <v>39</v>
      </c>
      <c r="O6375">
        <v>54.91</v>
      </c>
      <c r="P6375">
        <v>9.7799999999999994</v>
      </c>
      <c r="Q6375">
        <v>1.39</v>
      </c>
      <c r="R6375" t="s">
        <v>612</v>
      </c>
      <c r="S6375" t="s">
        <v>116</v>
      </c>
      <c r="T6375" t="s">
        <v>31</v>
      </c>
      <c r="U6375" t="s">
        <v>22</v>
      </c>
      <c r="V6375" t="s">
        <v>51</v>
      </c>
      <c r="W6375">
        <v>0.39</v>
      </c>
    </row>
    <row r="6376" spans="1:23" x14ac:dyDescent="0.3">
      <c r="A6376" t="s">
        <v>1447</v>
      </c>
      <c r="B6376" t="s">
        <v>1330</v>
      </c>
      <c r="D6376" s="1">
        <v>40444</v>
      </c>
      <c r="E6376" s="1">
        <v>40445</v>
      </c>
      <c r="F6376" s="1" t="str">
        <f t="shared" si="410"/>
        <v>September</v>
      </c>
      <c r="G6376" s="1" t="str">
        <f t="shared" si="411"/>
        <v>2010</v>
      </c>
      <c r="H6376" s="2">
        <f t="shared" si="412"/>
        <v>1</v>
      </c>
      <c r="I6376" s="2" t="b">
        <f t="shared" si="413"/>
        <v>0</v>
      </c>
      <c r="J6376" t="s">
        <v>34</v>
      </c>
      <c r="K6376">
        <v>48</v>
      </c>
      <c r="L6376">
        <v>8273.2795000000006</v>
      </c>
      <c r="M6376">
        <v>0.08</v>
      </c>
      <c r="N6376" t="s">
        <v>18</v>
      </c>
      <c r="O6376">
        <v>2461.31</v>
      </c>
      <c r="P6376">
        <v>205.99</v>
      </c>
      <c r="Q6376">
        <v>8.99</v>
      </c>
      <c r="R6376" t="s">
        <v>612</v>
      </c>
      <c r="S6376" t="s">
        <v>116</v>
      </c>
      <c r="T6376" t="s">
        <v>27</v>
      </c>
      <c r="U6376" t="s">
        <v>32</v>
      </c>
      <c r="V6376" t="s">
        <v>33</v>
      </c>
      <c r="W6376">
        <v>0.56000000000000005</v>
      </c>
    </row>
    <row r="6377" spans="1:23" x14ac:dyDescent="0.3">
      <c r="A6377" t="s">
        <v>1403</v>
      </c>
      <c r="B6377" t="s">
        <v>952</v>
      </c>
      <c r="D6377" s="1">
        <v>40537</v>
      </c>
      <c r="E6377" s="1">
        <v>40538</v>
      </c>
      <c r="F6377" s="1" t="str">
        <f t="shared" si="410"/>
        <v>December</v>
      </c>
      <c r="G6377" s="1" t="str">
        <f t="shared" si="411"/>
        <v>2010</v>
      </c>
      <c r="H6377" s="2">
        <f t="shared" si="412"/>
        <v>1</v>
      </c>
      <c r="I6377" s="2" t="b">
        <f t="shared" si="413"/>
        <v>0</v>
      </c>
      <c r="J6377" t="s">
        <v>44</v>
      </c>
      <c r="K6377">
        <v>4</v>
      </c>
      <c r="L6377">
        <v>114.57</v>
      </c>
      <c r="M6377">
        <v>0.02</v>
      </c>
      <c r="N6377" t="s">
        <v>18</v>
      </c>
      <c r="O6377">
        <v>-29.98</v>
      </c>
      <c r="P6377">
        <v>24.92</v>
      </c>
      <c r="Q6377">
        <v>12.98</v>
      </c>
      <c r="R6377" t="s">
        <v>612</v>
      </c>
      <c r="S6377" t="s">
        <v>116</v>
      </c>
      <c r="T6377" t="s">
        <v>21</v>
      </c>
      <c r="U6377" t="s">
        <v>22</v>
      </c>
      <c r="V6377" t="s">
        <v>29</v>
      </c>
      <c r="W6377">
        <v>0.39</v>
      </c>
    </row>
    <row r="6378" spans="1:23" x14ac:dyDescent="0.3">
      <c r="A6378" t="s">
        <v>1673</v>
      </c>
      <c r="B6378" t="s">
        <v>1694</v>
      </c>
      <c r="D6378" s="1">
        <v>41080</v>
      </c>
      <c r="E6378" s="1">
        <v>41083</v>
      </c>
      <c r="F6378" s="1" t="str">
        <f t="shared" si="410"/>
        <v>June</v>
      </c>
      <c r="G6378" s="1" t="str">
        <f t="shared" si="411"/>
        <v>2012</v>
      </c>
      <c r="H6378" s="2">
        <f t="shared" si="412"/>
        <v>3</v>
      </c>
      <c r="I6378" s="2" t="b">
        <f t="shared" si="413"/>
        <v>0</v>
      </c>
      <c r="J6378" t="s">
        <v>24</v>
      </c>
      <c r="K6378">
        <v>18</v>
      </c>
      <c r="L6378">
        <v>1062.2194999999999</v>
      </c>
      <c r="M6378">
        <v>0.03</v>
      </c>
      <c r="N6378" t="s">
        <v>18</v>
      </c>
      <c r="O6378">
        <v>132.37</v>
      </c>
      <c r="P6378">
        <v>65.989999999999995</v>
      </c>
      <c r="Q6378">
        <v>5.31</v>
      </c>
      <c r="R6378" t="s">
        <v>612</v>
      </c>
      <c r="S6378" t="s">
        <v>116</v>
      </c>
      <c r="T6378" t="s">
        <v>21</v>
      </c>
      <c r="U6378" t="s">
        <v>32</v>
      </c>
      <c r="V6378" t="s">
        <v>33</v>
      </c>
      <c r="W6378">
        <v>0.56999999999999995</v>
      </c>
    </row>
    <row r="6379" spans="1:23" x14ac:dyDescent="0.3">
      <c r="A6379" t="s">
        <v>979</v>
      </c>
      <c r="B6379" t="s">
        <v>1714</v>
      </c>
      <c r="D6379" s="1">
        <v>41117</v>
      </c>
      <c r="E6379" s="1">
        <v>41126</v>
      </c>
      <c r="F6379" s="1" t="str">
        <f t="shared" si="410"/>
        <v>August</v>
      </c>
      <c r="G6379" s="1" t="str">
        <f t="shared" si="411"/>
        <v>2012</v>
      </c>
      <c r="H6379" s="2">
        <f t="shared" si="412"/>
        <v>9</v>
      </c>
      <c r="I6379" s="2" t="b">
        <f t="shared" si="413"/>
        <v>0</v>
      </c>
      <c r="J6379" t="s">
        <v>17</v>
      </c>
      <c r="K6379">
        <v>12</v>
      </c>
      <c r="L6379">
        <v>1318.34</v>
      </c>
      <c r="M6379">
        <v>0.02</v>
      </c>
      <c r="N6379" t="s">
        <v>39</v>
      </c>
      <c r="O6379">
        <v>464.05</v>
      </c>
      <c r="P6379">
        <v>105.34</v>
      </c>
      <c r="Q6379">
        <v>24.49</v>
      </c>
      <c r="R6379" t="s">
        <v>612</v>
      </c>
      <c r="S6379" t="s">
        <v>116</v>
      </c>
      <c r="T6379" t="s">
        <v>27</v>
      </c>
      <c r="U6379" t="s">
        <v>36</v>
      </c>
      <c r="V6379" t="s">
        <v>37</v>
      </c>
      <c r="W6379">
        <v>0.61</v>
      </c>
    </row>
    <row r="6380" spans="1:23" x14ac:dyDescent="0.3">
      <c r="A6380" t="s">
        <v>1542</v>
      </c>
      <c r="B6380" t="s">
        <v>1543</v>
      </c>
      <c r="D6380" s="1">
        <v>40483</v>
      </c>
      <c r="E6380" s="1">
        <v>40490</v>
      </c>
      <c r="F6380" s="1" t="str">
        <f t="shared" si="410"/>
        <v>November</v>
      </c>
      <c r="G6380" s="1" t="str">
        <f t="shared" si="411"/>
        <v>2010</v>
      </c>
      <c r="H6380" s="2">
        <f t="shared" si="412"/>
        <v>7</v>
      </c>
      <c r="I6380" s="2" t="b">
        <f t="shared" si="413"/>
        <v>0</v>
      </c>
      <c r="J6380" t="s">
        <v>17</v>
      </c>
      <c r="K6380">
        <v>5</v>
      </c>
      <c r="L6380">
        <v>128.59</v>
      </c>
      <c r="M6380">
        <v>7.0000000000000007E-2</v>
      </c>
      <c r="N6380" t="s">
        <v>18</v>
      </c>
      <c r="O6380">
        <v>-15.17</v>
      </c>
      <c r="P6380">
        <v>25.98</v>
      </c>
      <c r="Q6380">
        <v>5.37</v>
      </c>
      <c r="R6380" t="s">
        <v>612</v>
      </c>
      <c r="S6380" t="s">
        <v>116</v>
      </c>
      <c r="T6380" t="s">
        <v>31</v>
      </c>
      <c r="U6380" t="s">
        <v>22</v>
      </c>
      <c r="V6380" t="s">
        <v>28</v>
      </c>
      <c r="W6380">
        <v>0.5</v>
      </c>
    </row>
    <row r="6381" spans="1:23" x14ac:dyDescent="0.3">
      <c r="A6381" t="s">
        <v>1542</v>
      </c>
      <c r="B6381" t="s">
        <v>1543</v>
      </c>
      <c r="D6381" s="1">
        <v>40483</v>
      </c>
      <c r="E6381" s="1">
        <v>40487</v>
      </c>
      <c r="F6381" s="1" t="str">
        <f t="shared" si="410"/>
        <v>November</v>
      </c>
      <c r="G6381" s="1" t="str">
        <f t="shared" si="411"/>
        <v>2010</v>
      </c>
      <c r="H6381" s="2">
        <f t="shared" si="412"/>
        <v>4</v>
      </c>
      <c r="I6381" s="2" t="b">
        <f t="shared" si="413"/>
        <v>0</v>
      </c>
      <c r="J6381" t="s">
        <v>17</v>
      </c>
      <c r="K6381">
        <v>1</v>
      </c>
      <c r="L6381">
        <v>4.97</v>
      </c>
      <c r="M6381">
        <v>0.04</v>
      </c>
      <c r="N6381" t="s">
        <v>18</v>
      </c>
      <c r="O6381">
        <v>-4.91</v>
      </c>
      <c r="P6381">
        <v>3.55</v>
      </c>
      <c r="Q6381">
        <v>1.43</v>
      </c>
      <c r="R6381" t="s">
        <v>612</v>
      </c>
      <c r="S6381" t="s">
        <v>116</v>
      </c>
      <c r="T6381" t="s">
        <v>31</v>
      </c>
      <c r="U6381" t="s">
        <v>22</v>
      </c>
      <c r="V6381" t="s">
        <v>46</v>
      </c>
      <c r="W6381">
        <v>0.38</v>
      </c>
    </row>
    <row r="6382" spans="1:23" x14ac:dyDescent="0.3">
      <c r="A6382" t="s">
        <v>923</v>
      </c>
      <c r="B6382" t="s">
        <v>1708</v>
      </c>
      <c r="D6382" s="1">
        <v>40938</v>
      </c>
      <c r="E6382" s="1">
        <v>40939</v>
      </c>
      <c r="F6382" s="1" t="str">
        <f t="shared" si="410"/>
        <v>January</v>
      </c>
      <c r="G6382" s="1" t="str">
        <f t="shared" si="411"/>
        <v>2012</v>
      </c>
      <c r="H6382" s="2">
        <f t="shared" si="412"/>
        <v>1</v>
      </c>
      <c r="I6382" s="2" t="b">
        <f t="shared" si="413"/>
        <v>0</v>
      </c>
      <c r="J6382" t="s">
        <v>52</v>
      </c>
      <c r="K6382">
        <v>23</v>
      </c>
      <c r="L6382">
        <v>3194.05</v>
      </c>
      <c r="M6382">
        <v>0.08</v>
      </c>
      <c r="N6382" t="s">
        <v>18</v>
      </c>
      <c r="O6382">
        <v>608.52</v>
      </c>
      <c r="P6382">
        <v>142.86000000000001</v>
      </c>
      <c r="Q6382">
        <v>19.989999999999998</v>
      </c>
      <c r="R6382" t="s">
        <v>612</v>
      </c>
      <c r="S6382" t="s">
        <v>116</v>
      </c>
      <c r="T6382" t="s">
        <v>21</v>
      </c>
      <c r="U6382" t="s">
        <v>22</v>
      </c>
      <c r="V6382" t="s">
        <v>23</v>
      </c>
      <c r="W6382">
        <v>0.56000000000000005</v>
      </c>
    </row>
    <row r="6383" spans="1:23" x14ac:dyDescent="0.3">
      <c r="A6383" t="s">
        <v>1447</v>
      </c>
      <c r="B6383" t="s">
        <v>1330</v>
      </c>
      <c r="D6383" s="1">
        <v>40814</v>
      </c>
      <c r="E6383" s="1">
        <v>40818</v>
      </c>
      <c r="F6383" s="1" t="str">
        <f t="shared" si="410"/>
        <v>October</v>
      </c>
      <c r="G6383" s="1" t="str">
        <f t="shared" si="411"/>
        <v>2011</v>
      </c>
      <c r="H6383" s="2">
        <f t="shared" si="412"/>
        <v>4</v>
      </c>
      <c r="I6383" s="2" t="b">
        <f t="shared" si="413"/>
        <v>0</v>
      </c>
      <c r="J6383" t="s">
        <v>17</v>
      </c>
      <c r="K6383">
        <v>46</v>
      </c>
      <c r="L6383">
        <v>88.1</v>
      </c>
      <c r="M6383">
        <v>0.03</v>
      </c>
      <c r="N6383" t="s">
        <v>18</v>
      </c>
      <c r="O6383">
        <v>-161.61000000000001</v>
      </c>
      <c r="P6383">
        <v>1.76</v>
      </c>
      <c r="Q6383">
        <v>4.8600000000000003</v>
      </c>
      <c r="R6383" t="s">
        <v>612</v>
      </c>
      <c r="S6383" t="s">
        <v>116</v>
      </c>
      <c r="T6383" t="s">
        <v>27</v>
      </c>
      <c r="U6383" t="s">
        <v>36</v>
      </c>
      <c r="V6383" t="s">
        <v>37</v>
      </c>
      <c r="W6383">
        <v>0.41</v>
      </c>
    </row>
    <row r="6384" spans="1:23" x14ac:dyDescent="0.3">
      <c r="A6384" t="s">
        <v>1507</v>
      </c>
      <c r="B6384" t="s">
        <v>1508</v>
      </c>
      <c r="D6384" s="1">
        <v>40538</v>
      </c>
      <c r="E6384" s="1">
        <v>40560</v>
      </c>
      <c r="F6384" s="1" t="str">
        <f t="shared" si="410"/>
        <v>January</v>
      </c>
      <c r="G6384" s="1" t="str">
        <f t="shared" si="411"/>
        <v>2011</v>
      </c>
      <c r="H6384" s="2">
        <f t="shared" si="412"/>
        <v>22</v>
      </c>
      <c r="I6384" s="2" t="b">
        <f t="shared" si="413"/>
        <v>0</v>
      </c>
      <c r="J6384" t="s">
        <v>17</v>
      </c>
      <c r="K6384">
        <v>25</v>
      </c>
      <c r="L6384">
        <v>716.99</v>
      </c>
      <c r="M6384">
        <v>0.05</v>
      </c>
      <c r="N6384" t="s">
        <v>18</v>
      </c>
      <c r="O6384">
        <v>174.06</v>
      </c>
      <c r="P6384">
        <v>29.89</v>
      </c>
      <c r="Q6384">
        <v>1.99</v>
      </c>
      <c r="R6384" t="s">
        <v>612</v>
      </c>
      <c r="S6384" t="s">
        <v>116</v>
      </c>
      <c r="T6384" t="s">
        <v>42</v>
      </c>
      <c r="U6384" t="s">
        <v>32</v>
      </c>
      <c r="V6384" t="s">
        <v>48</v>
      </c>
      <c r="W6384">
        <v>0.5</v>
      </c>
    </row>
    <row r="6385" spans="1:23" x14ac:dyDescent="0.3">
      <c r="A6385" t="s">
        <v>1542</v>
      </c>
      <c r="B6385" t="s">
        <v>1543</v>
      </c>
      <c r="D6385" s="1">
        <v>40533</v>
      </c>
      <c r="E6385" s="1">
        <v>40538</v>
      </c>
      <c r="F6385" s="1" t="str">
        <f t="shared" si="410"/>
        <v>December</v>
      </c>
      <c r="G6385" s="1" t="str">
        <f t="shared" si="411"/>
        <v>2010</v>
      </c>
      <c r="H6385" s="2">
        <f t="shared" si="412"/>
        <v>5</v>
      </c>
      <c r="I6385" s="2" t="b">
        <f t="shared" si="413"/>
        <v>0</v>
      </c>
      <c r="J6385" t="s">
        <v>17</v>
      </c>
      <c r="K6385">
        <v>1</v>
      </c>
      <c r="L6385">
        <v>27.44</v>
      </c>
      <c r="M6385">
        <v>0.02</v>
      </c>
      <c r="N6385" t="s">
        <v>18</v>
      </c>
      <c r="O6385">
        <v>-11.76</v>
      </c>
      <c r="P6385">
        <v>24.95</v>
      </c>
      <c r="Q6385">
        <v>2.99</v>
      </c>
      <c r="R6385" t="s">
        <v>612</v>
      </c>
      <c r="S6385" t="s">
        <v>116</v>
      </c>
      <c r="T6385" t="s">
        <v>31</v>
      </c>
      <c r="U6385" t="s">
        <v>22</v>
      </c>
      <c r="V6385" t="s">
        <v>29</v>
      </c>
      <c r="W6385">
        <v>0.39</v>
      </c>
    </row>
    <row r="6386" spans="1:23" x14ac:dyDescent="0.3">
      <c r="A6386" t="s">
        <v>1542</v>
      </c>
      <c r="B6386" t="s">
        <v>1543</v>
      </c>
      <c r="D6386" s="1">
        <v>40716</v>
      </c>
      <c r="E6386" s="1">
        <v>40716</v>
      </c>
      <c r="F6386" s="1" t="str">
        <f t="shared" si="410"/>
        <v>June</v>
      </c>
      <c r="G6386" s="1" t="str">
        <f t="shared" si="411"/>
        <v>2011</v>
      </c>
      <c r="H6386" s="2">
        <f t="shared" si="412"/>
        <v>0</v>
      </c>
      <c r="I6386" s="2" t="str">
        <f t="shared" si="413"/>
        <v>FREE DELIVERY</v>
      </c>
      <c r="J6386" t="s">
        <v>34</v>
      </c>
      <c r="K6386">
        <v>16</v>
      </c>
      <c r="L6386">
        <v>4691.2700000000004</v>
      </c>
      <c r="M6386">
        <v>0.05</v>
      </c>
      <c r="N6386" t="s">
        <v>39</v>
      </c>
      <c r="O6386">
        <v>1196.72</v>
      </c>
      <c r="P6386">
        <v>300.64999999999998</v>
      </c>
      <c r="Q6386">
        <v>24.49</v>
      </c>
      <c r="R6386" t="s">
        <v>612</v>
      </c>
      <c r="S6386" t="s">
        <v>116</v>
      </c>
      <c r="T6386" t="s">
        <v>42</v>
      </c>
      <c r="U6386" t="s">
        <v>22</v>
      </c>
      <c r="V6386" t="s">
        <v>28</v>
      </c>
      <c r="W6386">
        <v>0.52</v>
      </c>
    </row>
    <row r="6387" spans="1:23" x14ac:dyDescent="0.3">
      <c r="A6387" t="s">
        <v>1542</v>
      </c>
      <c r="B6387" t="s">
        <v>1543</v>
      </c>
      <c r="D6387" s="1">
        <v>40716</v>
      </c>
      <c r="E6387" s="1">
        <v>40717</v>
      </c>
      <c r="F6387" s="1" t="str">
        <f t="shared" si="410"/>
        <v>June</v>
      </c>
      <c r="G6387" s="1" t="str">
        <f t="shared" si="411"/>
        <v>2011</v>
      </c>
      <c r="H6387" s="2">
        <f t="shared" si="412"/>
        <v>1</v>
      </c>
      <c r="I6387" s="2" t="b">
        <f t="shared" si="413"/>
        <v>0</v>
      </c>
      <c r="J6387" t="s">
        <v>34</v>
      </c>
      <c r="K6387">
        <v>50</v>
      </c>
      <c r="L6387">
        <v>804.14</v>
      </c>
      <c r="M6387">
        <v>0.1</v>
      </c>
      <c r="N6387" t="s">
        <v>18</v>
      </c>
      <c r="O6387">
        <v>-25.27</v>
      </c>
      <c r="P6387">
        <v>17.670000000000002</v>
      </c>
      <c r="Q6387">
        <v>8.99</v>
      </c>
      <c r="R6387" t="s">
        <v>612</v>
      </c>
      <c r="S6387" t="s">
        <v>116</v>
      </c>
      <c r="T6387" t="s">
        <v>42</v>
      </c>
      <c r="U6387" t="s">
        <v>36</v>
      </c>
      <c r="V6387" t="s">
        <v>37</v>
      </c>
      <c r="W6387">
        <v>0.47</v>
      </c>
    </row>
    <row r="6388" spans="1:23" x14ac:dyDescent="0.3">
      <c r="A6388" t="s">
        <v>1542</v>
      </c>
      <c r="B6388" t="s">
        <v>1543</v>
      </c>
      <c r="D6388" s="1">
        <v>40716</v>
      </c>
      <c r="E6388" s="1">
        <v>40718</v>
      </c>
      <c r="F6388" s="1" t="str">
        <f t="shared" si="410"/>
        <v>June</v>
      </c>
      <c r="G6388" s="1" t="str">
        <f t="shared" si="411"/>
        <v>2011</v>
      </c>
      <c r="H6388" s="2">
        <f t="shared" si="412"/>
        <v>2</v>
      </c>
      <c r="I6388" s="2" t="b">
        <f t="shared" si="413"/>
        <v>0</v>
      </c>
      <c r="J6388" t="s">
        <v>34</v>
      </c>
      <c r="K6388">
        <v>8</v>
      </c>
      <c r="L6388">
        <v>567.51</v>
      </c>
      <c r="M6388">
        <v>0.01</v>
      </c>
      <c r="N6388" t="s">
        <v>18</v>
      </c>
      <c r="O6388">
        <v>-255.55</v>
      </c>
      <c r="P6388">
        <v>64.650000000000006</v>
      </c>
      <c r="Q6388">
        <v>35</v>
      </c>
      <c r="R6388" t="s">
        <v>612</v>
      </c>
      <c r="S6388" t="s">
        <v>116</v>
      </c>
      <c r="T6388" t="s">
        <v>42</v>
      </c>
      <c r="U6388" t="s">
        <v>22</v>
      </c>
      <c r="V6388" t="s">
        <v>23</v>
      </c>
      <c r="W6388">
        <v>0.8</v>
      </c>
    </row>
    <row r="6389" spans="1:23" x14ac:dyDescent="0.3">
      <c r="A6389" t="s">
        <v>1403</v>
      </c>
      <c r="B6389" t="s">
        <v>952</v>
      </c>
      <c r="D6389" s="1">
        <v>40819</v>
      </c>
      <c r="E6389" s="1">
        <v>40821</v>
      </c>
      <c r="F6389" s="1" t="str">
        <f t="shared" si="410"/>
        <v>October</v>
      </c>
      <c r="G6389" s="1" t="str">
        <f t="shared" si="411"/>
        <v>2011</v>
      </c>
      <c r="H6389" s="2">
        <f t="shared" si="412"/>
        <v>2</v>
      </c>
      <c r="I6389" s="2" t="b">
        <f t="shared" si="413"/>
        <v>0</v>
      </c>
      <c r="J6389" t="s">
        <v>24</v>
      </c>
      <c r="K6389">
        <v>40</v>
      </c>
      <c r="L6389">
        <v>103.79</v>
      </c>
      <c r="M6389">
        <v>0.03</v>
      </c>
      <c r="N6389" t="s">
        <v>18</v>
      </c>
      <c r="O6389">
        <v>37.85</v>
      </c>
      <c r="P6389">
        <v>2.61</v>
      </c>
      <c r="Q6389">
        <v>0.5</v>
      </c>
      <c r="R6389" t="s">
        <v>612</v>
      </c>
      <c r="S6389" t="s">
        <v>116</v>
      </c>
      <c r="T6389" t="s">
        <v>42</v>
      </c>
      <c r="U6389" t="s">
        <v>22</v>
      </c>
      <c r="V6389" t="s">
        <v>57</v>
      </c>
      <c r="W6389">
        <v>0.39</v>
      </c>
    </row>
    <row r="6390" spans="1:23" x14ac:dyDescent="0.3">
      <c r="A6390" t="s">
        <v>1403</v>
      </c>
      <c r="B6390" t="s">
        <v>952</v>
      </c>
      <c r="D6390" s="1">
        <v>40819</v>
      </c>
      <c r="E6390" s="1">
        <v>40821</v>
      </c>
      <c r="F6390" s="1" t="str">
        <f t="shared" si="410"/>
        <v>October</v>
      </c>
      <c r="G6390" s="1" t="str">
        <f t="shared" si="411"/>
        <v>2011</v>
      </c>
      <c r="H6390" s="2">
        <f t="shared" si="412"/>
        <v>2</v>
      </c>
      <c r="I6390" s="2" t="b">
        <f t="shared" si="413"/>
        <v>0</v>
      </c>
      <c r="J6390" t="s">
        <v>24</v>
      </c>
      <c r="K6390">
        <v>40</v>
      </c>
      <c r="L6390">
        <v>2108.21</v>
      </c>
      <c r="M6390">
        <v>0.03</v>
      </c>
      <c r="N6390" t="s">
        <v>18</v>
      </c>
      <c r="O6390">
        <v>273.61</v>
      </c>
      <c r="P6390">
        <v>51.75</v>
      </c>
      <c r="Q6390">
        <v>19.989999999999998</v>
      </c>
      <c r="R6390" t="s">
        <v>612</v>
      </c>
      <c r="S6390" t="s">
        <v>116</v>
      </c>
      <c r="T6390" t="s">
        <v>42</v>
      </c>
      <c r="U6390" t="s">
        <v>36</v>
      </c>
      <c r="V6390" t="s">
        <v>37</v>
      </c>
      <c r="W6390">
        <v>0.55000000000000004</v>
      </c>
    </row>
    <row r="6391" spans="1:23" x14ac:dyDescent="0.3">
      <c r="A6391" t="s">
        <v>1679</v>
      </c>
      <c r="B6391" t="s">
        <v>1680</v>
      </c>
      <c r="D6391" s="1">
        <v>40057</v>
      </c>
      <c r="E6391" s="1">
        <v>40059</v>
      </c>
      <c r="F6391" s="1" t="str">
        <f t="shared" si="410"/>
        <v>September</v>
      </c>
      <c r="G6391" s="1" t="str">
        <f t="shared" si="411"/>
        <v>2009</v>
      </c>
      <c r="H6391" s="2">
        <f t="shared" si="412"/>
        <v>2</v>
      </c>
      <c r="I6391" s="2" t="b">
        <f t="shared" si="413"/>
        <v>0</v>
      </c>
      <c r="J6391" t="s">
        <v>34</v>
      </c>
      <c r="K6391">
        <v>41</v>
      </c>
      <c r="L6391">
        <v>277.0745</v>
      </c>
      <c r="M6391">
        <v>0.03</v>
      </c>
      <c r="N6391" t="s">
        <v>18</v>
      </c>
      <c r="O6391">
        <v>-128.44</v>
      </c>
      <c r="P6391">
        <v>7.99</v>
      </c>
      <c r="Q6391">
        <v>5.03</v>
      </c>
      <c r="R6391" t="s">
        <v>612</v>
      </c>
      <c r="S6391" t="s">
        <v>116</v>
      </c>
      <c r="T6391" t="s">
        <v>31</v>
      </c>
      <c r="U6391" t="s">
        <v>32</v>
      </c>
      <c r="V6391" t="s">
        <v>33</v>
      </c>
      <c r="W6391">
        <v>0.6</v>
      </c>
    </row>
    <row r="6392" spans="1:23" x14ac:dyDescent="0.3">
      <c r="A6392" t="s">
        <v>1124</v>
      </c>
      <c r="B6392" t="s">
        <v>1238</v>
      </c>
      <c r="D6392" s="1">
        <v>40752</v>
      </c>
      <c r="E6392" s="1">
        <v>40753</v>
      </c>
      <c r="F6392" s="1" t="str">
        <f t="shared" si="410"/>
        <v>July</v>
      </c>
      <c r="G6392" s="1" t="str">
        <f t="shared" si="411"/>
        <v>2011</v>
      </c>
      <c r="H6392" s="2">
        <f t="shared" si="412"/>
        <v>1</v>
      </c>
      <c r="I6392" s="2" t="b">
        <f t="shared" si="413"/>
        <v>0</v>
      </c>
      <c r="J6392" t="s">
        <v>44</v>
      </c>
      <c r="K6392">
        <v>44</v>
      </c>
      <c r="L6392">
        <v>221.42</v>
      </c>
      <c r="M6392">
        <v>0.03</v>
      </c>
      <c r="N6392" t="s">
        <v>18</v>
      </c>
      <c r="O6392">
        <v>-142.02000000000001</v>
      </c>
      <c r="P6392">
        <v>4.9800000000000004</v>
      </c>
      <c r="Q6392">
        <v>4.62</v>
      </c>
      <c r="R6392" t="s">
        <v>612</v>
      </c>
      <c r="S6392" t="s">
        <v>116</v>
      </c>
      <c r="T6392" t="s">
        <v>31</v>
      </c>
      <c r="U6392" t="s">
        <v>32</v>
      </c>
      <c r="V6392" t="s">
        <v>48</v>
      </c>
      <c r="W6392">
        <v>0.64</v>
      </c>
    </row>
    <row r="6393" spans="1:23" x14ac:dyDescent="0.3">
      <c r="A6393" t="s">
        <v>923</v>
      </c>
      <c r="B6393" t="s">
        <v>1708</v>
      </c>
      <c r="D6393" s="1">
        <v>41273</v>
      </c>
      <c r="E6393" s="1">
        <v>41273</v>
      </c>
      <c r="F6393" s="1" t="str">
        <f t="shared" si="410"/>
        <v>December</v>
      </c>
      <c r="G6393" s="1" t="str">
        <f t="shared" si="411"/>
        <v>2012</v>
      </c>
      <c r="H6393" s="2">
        <f t="shared" si="412"/>
        <v>0</v>
      </c>
      <c r="I6393" s="2" t="str">
        <f t="shared" si="413"/>
        <v>FREE DELIVERY</v>
      </c>
      <c r="J6393" t="s">
        <v>34</v>
      </c>
      <c r="K6393">
        <v>45</v>
      </c>
      <c r="L6393">
        <v>580.96</v>
      </c>
      <c r="M6393">
        <v>0.08</v>
      </c>
      <c r="N6393" t="s">
        <v>18</v>
      </c>
      <c r="O6393">
        <v>-33.47</v>
      </c>
      <c r="P6393">
        <v>13.73</v>
      </c>
      <c r="Q6393">
        <v>6.85</v>
      </c>
      <c r="R6393" t="s">
        <v>612</v>
      </c>
      <c r="S6393" t="s">
        <v>116</v>
      </c>
      <c r="T6393" t="s">
        <v>21</v>
      </c>
      <c r="U6393" t="s">
        <v>36</v>
      </c>
      <c r="V6393" t="s">
        <v>37</v>
      </c>
      <c r="W6393">
        <v>0.54</v>
      </c>
    </row>
    <row r="6394" spans="1:23" x14ac:dyDescent="0.3">
      <c r="A6394" t="s">
        <v>1356</v>
      </c>
      <c r="B6394" t="s">
        <v>1422</v>
      </c>
      <c r="D6394" s="1">
        <v>40246</v>
      </c>
      <c r="E6394" s="1">
        <v>40246</v>
      </c>
      <c r="F6394" s="1" t="str">
        <f t="shared" si="410"/>
        <v>March</v>
      </c>
      <c r="G6394" s="1" t="str">
        <f t="shared" si="411"/>
        <v>2010</v>
      </c>
      <c r="H6394" s="2">
        <f t="shared" si="412"/>
        <v>0</v>
      </c>
      <c r="I6394" s="2" t="str">
        <f t="shared" si="413"/>
        <v>FREE DELIVERY</v>
      </c>
      <c r="J6394" t="s">
        <v>44</v>
      </c>
      <c r="K6394">
        <v>38</v>
      </c>
      <c r="L6394">
        <v>185.19</v>
      </c>
      <c r="M6394">
        <v>7.0000000000000007E-2</v>
      </c>
      <c r="N6394" t="s">
        <v>18</v>
      </c>
      <c r="O6394">
        <v>-175.62</v>
      </c>
      <c r="P6394">
        <v>4.9800000000000004</v>
      </c>
      <c r="Q6394">
        <v>7.44</v>
      </c>
      <c r="R6394" t="s">
        <v>612</v>
      </c>
      <c r="S6394" t="s">
        <v>116</v>
      </c>
      <c r="T6394" t="s">
        <v>42</v>
      </c>
      <c r="U6394" t="s">
        <v>22</v>
      </c>
      <c r="V6394" t="s">
        <v>43</v>
      </c>
      <c r="W6394">
        <v>0.36</v>
      </c>
    </row>
    <row r="6395" spans="1:23" x14ac:dyDescent="0.3">
      <c r="A6395" t="s">
        <v>1356</v>
      </c>
      <c r="B6395" t="s">
        <v>1422</v>
      </c>
      <c r="D6395" s="1">
        <v>40246</v>
      </c>
      <c r="E6395" s="1">
        <v>40247</v>
      </c>
      <c r="F6395" s="1" t="str">
        <f t="shared" si="410"/>
        <v>March</v>
      </c>
      <c r="G6395" s="1" t="str">
        <f t="shared" si="411"/>
        <v>2010</v>
      </c>
      <c r="H6395" s="2">
        <f t="shared" si="412"/>
        <v>1</v>
      </c>
      <c r="I6395" s="2" t="b">
        <f t="shared" si="413"/>
        <v>0</v>
      </c>
      <c r="J6395" t="s">
        <v>44</v>
      </c>
      <c r="K6395">
        <v>22</v>
      </c>
      <c r="L6395">
        <v>220.26</v>
      </c>
      <c r="M6395">
        <v>7.0000000000000007E-2</v>
      </c>
      <c r="N6395" t="s">
        <v>18</v>
      </c>
      <c r="O6395">
        <v>-35.950000000000003</v>
      </c>
      <c r="P6395">
        <v>10.23</v>
      </c>
      <c r="Q6395">
        <v>4.68</v>
      </c>
      <c r="R6395" t="s">
        <v>612</v>
      </c>
      <c r="S6395" t="s">
        <v>116</v>
      </c>
      <c r="T6395" t="s">
        <v>42</v>
      </c>
      <c r="U6395" t="s">
        <v>22</v>
      </c>
      <c r="V6395" t="s">
        <v>82</v>
      </c>
      <c r="W6395">
        <v>0.59</v>
      </c>
    </row>
    <row r="6396" spans="1:23" x14ac:dyDescent="0.3">
      <c r="A6396" t="s">
        <v>1356</v>
      </c>
      <c r="B6396" t="s">
        <v>1422</v>
      </c>
      <c r="D6396" s="1">
        <v>40246</v>
      </c>
      <c r="E6396" s="1">
        <v>40248</v>
      </c>
      <c r="F6396" s="1" t="str">
        <f t="shared" si="410"/>
        <v>March</v>
      </c>
      <c r="G6396" s="1" t="str">
        <f t="shared" si="411"/>
        <v>2010</v>
      </c>
      <c r="H6396" s="2">
        <f t="shared" si="412"/>
        <v>2</v>
      </c>
      <c r="I6396" s="2" t="b">
        <f t="shared" si="413"/>
        <v>0</v>
      </c>
      <c r="J6396" t="s">
        <v>44</v>
      </c>
      <c r="K6396">
        <v>48</v>
      </c>
      <c r="L6396">
        <v>843.03</v>
      </c>
      <c r="M6396">
        <v>0.08</v>
      </c>
      <c r="N6396" t="s">
        <v>18</v>
      </c>
      <c r="O6396">
        <v>419.9</v>
      </c>
      <c r="P6396">
        <v>20.99</v>
      </c>
      <c r="Q6396">
        <v>0.99</v>
      </c>
      <c r="R6396" t="s">
        <v>612</v>
      </c>
      <c r="S6396" t="s">
        <v>116</v>
      </c>
      <c r="T6396" t="s">
        <v>42</v>
      </c>
      <c r="U6396" t="s">
        <v>32</v>
      </c>
      <c r="V6396" t="s">
        <v>33</v>
      </c>
      <c r="W6396">
        <v>0.37</v>
      </c>
    </row>
    <row r="6397" spans="1:23" x14ac:dyDescent="0.3">
      <c r="A6397" t="s">
        <v>1255</v>
      </c>
      <c r="B6397" t="s">
        <v>978</v>
      </c>
      <c r="D6397" s="1">
        <v>40233</v>
      </c>
      <c r="E6397" s="1">
        <v>40234</v>
      </c>
      <c r="F6397" s="1" t="str">
        <f t="shared" si="410"/>
        <v>February</v>
      </c>
      <c r="G6397" s="1" t="str">
        <f t="shared" si="411"/>
        <v>2010</v>
      </c>
      <c r="H6397" s="2">
        <f t="shared" si="412"/>
        <v>1</v>
      </c>
      <c r="I6397" s="2" t="b">
        <f t="shared" si="413"/>
        <v>0</v>
      </c>
      <c r="J6397" t="s">
        <v>24</v>
      </c>
      <c r="K6397">
        <v>26</v>
      </c>
      <c r="L6397">
        <v>176.34</v>
      </c>
      <c r="M6397">
        <v>0</v>
      </c>
      <c r="N6397" t="s">
        <v>18</v>
      </c>
      <c r="O6397">
        <v>-103.32</v>
      </c>
      <c r="P6397">
        <v>6.48</v>
      </c>
      <c r="Q6397">
        <v>7.86</v>
      </c>
      <c r="R6397" t="s">
        <v>612</v>
      </c>
      <c r="S6397" t="s">
        <v>116</v>
      </c>
      <c r="T6397" t="s">
        <v>31</v>
      </c>
      <c r="U6397" t="s">
        <v>22</v>
      </c>
      <c r="V6397" t="s">
        <v>43</v>
      </c>
      <c r="W6397">
        <v>0.37</v>
      </c>
    </row>
    <row r="6398" spans="1:23" x14ac:dyDescent="0.3">
      <c r="A6398" t="s">
        <v>1255</v>
      </c>
      <c r="B6398" t="s">
        <v>978</v>
      </c>
      <c r="D6398" s="1">
        <v>40233</v>
      </c>
      <c r="E6398" s="1">
        <v>40234</v>
      </c>
      <c r="F6398" s="1" t="str">
        <f t="shared" si="410"/>
        <v>February</v>
      </c>
      <c r="G6398" s="1" t="str">
        <f t="shared" si="411"/>
        <v>2010</v>
      </c>
      <c r="H6398" s="2">
        <f t="shared" si="412"/>
        <v>1</v>
      </c>
      <c r="I6398" s="2" t="b">
        <f t="shared" si="413"/>
        <v>0</v>
      </c>
      <c r="J6398" t="s">
        <v>24</v>
      </c>
      <c r="K6398">
        <v>5</v>
      </c>
      <c r="L6398">
        <v>186.5</v>
      </c>
      <c r="M6398">
        <v>0.04</v>
      </c>
      <c r="N6398" t="s">
        <v>39</v>
      </c>
      <c r="O6398">
        <v>4.16</v>
      </c>
      <c r="P6398">
        <v>37.44</v>
      </c>
      <c r="Q6398">
        <v>4.2699999999999996</v>
      </c>
      <c r="R6398" t="s">
        <v>612</v>
      </c>
      <c r="S6398" t="s">
        <v>116</v>
      </c>
      <c r="T6398" t="s">
        <v>31</v>
      </c>
      <c r="U6398" t="s">
        <v>22</v>
      </c>
      <c r="V6398" t="s">
        <v>60</v>
      </c>
      <c r="W6398">
        <v>0.46</v>
      </c>
    </row>
    <row r="6399" spans="1:23" x14ac:dyDescent="0.3">
      <c r="A6399" t="s">
        <v>1542</v>
      </c>
      <c r="B6399" t="s">
        <v>1543</v>
      </c>
      <c r="D6399" s="1">
        <v>41200</v>
      </c>
      <c r="E6399" s="1">
        <v>41202</v>
      </c>
      <c r="F6399" s="1" t="str">
        <f t="shared" si="410"/>
        <v>October</v>
      </c>
      <c r="G6399" s="1" t="str">
        <f t="shared" si="411"/>
        <v>2012</v>
      </c>
      <c r="H6399" s="2">
        <f t="shared" si="412"/>
        <v>2</v>
      </c>
      <c r="I6399" s="2" t="b">
        <f t="shared" si="413"/>
        <v>0</v>
      </c>
      <c r="J6399" t="s">
        <v>44</v>
      </c>
      <c r="K6399">
        <v>14</v>
      </c>
      <c r="L6399">
        <v>9171.7099999999991</v>
      </c>
      <c r="M6399">
        <v>0.06</v>
      </c>
      <c r="N6399" t="s">
        <v>25</v>
      </c>
      <c r="O6399">
        <v>2636.01</v>
      </c>
      <c r="P6399">
        <v>808.49</v>
      </c>
      <c r="Q6399">
        <v>55.3</v>
      </c>
      <c r="R6399" t="s">
        <v>612</v>
      </c>
      <c r="S6399" t="s">
        <v>116</v>
      </c>
      <c r="T6399" t="s">
        <v>42</v>
      </c>
      <c r="U6399" t="s">
        <v>32</v>
      </c>
      <c r="V6399" t="s">
        <v>94</v>
      </c>
      <c r="W6399">
        <v>0.4</v>
      </c>
    </row>
    <row r="6400" spans="1:23" x14ac:dyDescent="0.3">
      <c r="A6400" t="s">
        <v>1542</v>
      </c>
      <c r="B6400" t="s">
        <v>1543</v>
      </c>
      <c r="D6400" s="1">
        <v>41200</v>
      </c>
      <c r="E6400" s="1">
        <v>41202</v>
      </c>
      <c r="F6400" s="1" t="str">
        <f t="shared" si="410"/>
        <v>October</v>
      </c>
      <c r="G6400" s="1" t="str">
        <f t="shared" si="411"/>
        <v>2012</v>
      </c>
      <c r="H6400" s="2">
        <f t="shared" si="412"/>
        <v>2</v>
      </c>
      <c r="I6400" s="2" t="b">
        <f t="shared" si="413"/>
        <v>0</v>
      </c>
      <c r="J6400" t="s">
        <v>44</v>
      </c>
      <c r="K6400">
        <v>6</v>
      </c>
      <c r="L6400">
        <v>18.05</v>
      </c>
      <c r="M6400">
        <v>0.06</v>
      </c>
      <c r="N6400" t="s">
        <v>18</v>
      </c>
      <c r="O6400">
        <v>0.13</v>
      </c>
      <c r="P6400">
        <v>2.88</v>
      </c>
      <c r="Q6400">
        <v>0.99</v>
      </c>
      <c r="R6400" t="s">
        <v>612</v>
      </c>
      <c r="S6400" t="s">
        <v>116</v>
      </c>
      <c r="T6400" t="s">
        <v>42</v>
      </c>
      <c r="U6400" t="s">
        <v>22</v>
      </c>
      <c r="V6400" t="s">
        <v>57</v>
      </c>
      <c r="W6400">
        <v>0.36</v>
      </c>
    </row>
    <row r="6401" spans="1:23" x14ac:dyDescent="0.3">
      <c r="A6401" t="s">
        <v>1542</v>
      </c>
      <c r="B6401" t="s">
        <v>1543</v>
      </c>
      <c r="D6401" s="1">
        <v>41200</v>
      </c>
      <c r="E6401" s="1">
        <v>41202</v>
      </c>
      <c r="F6401" s="1" t="str">
        <f t="shared" si="410"/>
        <v>October</v>
      </c>
      <c r="G6401" s="1" t="str">
        <f t="shared" si="411"/>
        <v>2012</v>
      </c>
      <c r="H6401" s="2">
        <f t="shared" si="412"/>
        <v>2</v>
      </c>
      <c r="I6401" s="2" t="b">
        <f t="shared" si="413"/>
        <v>0</v>
      </c>
      <c r="J6401" t="s">
        <v>44</v>
      </c>
      <c r="K6401">
        <v>50</v>
      </c>
      <c r="L6401">
        <v>2896.3580000000002</v>
      </c>
      <c r="M6401">
        <v>0</v>
      </c>
      <c r="N6401" t="s">
        <v>18</v>
      </c>
      <c r="O6401">
        <v>583.5</v>
      </c>
      <c r="P6401">
        <v>65.989999999999995</v>
      </c>
      <c r="Q6401">
        <v>8.99</v>
      </c>
      <c r="R6401" t="s">
        <v>612</v>
      </c>
      <c r="S6401" t="s">
        <v>116</v>
      </c>
      <c r="T6401" t="s">
        <v>42</v>
      </c>
      <c r="U6401" t="s">
        <v>32</v>
      </c>
      <c r="V6401" t="s">
        <v>33</v>
      </c>
      <c r="W6401">
        <v>0.6</v>
      </c>
    </row>
    <row r="6402" spans="1:23" x14ac:dyDescent="0.3">
      <c r="A6402" t="s">
        <v>1096</v>
      </c>
      <c r="B6402" t="s">
        <v>1097</v>
      </c>
      <c r="D6402" s="1">
        <v>41033</v>
      </c>
      <c r="E6402" s="1">
        <v>41035</v>
      </c>
      <c r="F6402" s="1" t="str">
        <f t="shared" si="410"/>
        <v>May</v>
      </c>
      <c r="G6402" s="1" t="str">
        <f t="shared" si="411"/>
        <v>2012</v>
      </c>
      <c r="H6402" s="2">
        <f t="shared" si="412"/>
        <v>2</v>
      </c>
      <c r="I6402" s="2" t="b">
        <f t="shared" si="413"/>
        <v>0</v>
      </c>
      <c r="J6402" t="s">
        <v>44</v>
      </c>
      <c r="K6402">
        <v>11</v>
      </c>
      <c r="L6402">
        <v>22145.37</v>
      </c>
      <c r="M6402">
        <v>0.02</v>
      </c>
      <c r="N6402" t="s">
        <v>18</v>
      </c>
      <c r="O6402">
        <v>6138.48</v>
      </c>
      <c r="P6402">
        <v>1938.02</v>
      </c>
      <c r="Q6402">
        <v>13.99</v>
      </c>
      <c r="R6402" t="s">
        <v>612</v>
      </c>
      <c r="S6402" t="s">
        <v>116</v>
      </c>
      <c r="T6402" t="s">
        <v>27</v>
      </c>
      <c r="U6402" t="s">
        <v>32</v>
      </c>
      <c r="V6402" t="s">
        <v>94</v>
      </c>
      <c r="W6402">
        <v>0.38</v>
      </c>
    </row>
    <row r="6403" spans="1:23" x14ac:dyDescent="0.3">
      <c r="A6403" t="s">
        <v>1711</v>
      </c>
      <c r="B6403" t="s">
        <v>1712</v>
      </c>
      <c r="D6403" s="1">
        <v>39937</v>
      </c>
      <c r="E6403" s="1">
        <v>39938</v>
      </c>
      <c r="F6403" s="1" t="str">
        <f t="shared" ref="F6403:F6466" si="414">TEXT(E6403,"mmmm")</f>
        <v>May</v>
      </c>
      <c r="G6403" s="1" t="str">
        <f t="shared" ref="G6403:G6466" si="415">TEXT(E6403,"yyyy")</f>
        <v>2009</v>
      </c>
      <c r="H6403" s="2">
        <f t="shared" ref="H6403:H6466" si="416">E6403-D6403</f>
        <v>1</v>
      </c>
      <c r="I6403" s="2" t="b">
        <f t="shared" ref="I6403:I6466" si="417">IF(H6403&lt;1,IF(AND(H6403&gt;0,H6403&lt;2),"ONE DAY", "FREE DELIVERY"))</f>
        <v>0</v>
      </c>
      <c r="J6403" t="s">
        <v>44</v>
      </c>
      <c r="K6403">
        <v>6</v>
      </c>
      <c r="L6403">
        <v>1056.6434999999999</v>
      </c>
      <c r="M6403">
        <v>0.06</v>
      </c>
      <c r="N6403" t="s">
        <v>18</v>
      </c>
      <c r="O6403">
        <v>-586.20000000000005</v>
      </c>
      <c r="P6403">
        <v>205.99</v>
      </c>
      <c r="Q6403">
        <v>8.99</v>
      </c>
      <c r="R6403" t="s">
        <v>612</v>
      </c>
      <c r="S6403" t="s">
        <v>116</v>
      </c>
      <c r="T6403" t="s">
        <v>27</v>
      </c>
      <c r="U6403" t="s">
        <v>32</v>
      </c>
      <c r="V6403" t="s">
        <v>33</v>
      </c>
      <c r="W6403">
        <v>0.56000000000000005</v>
      </c>
    </row>
    <row r="6404" spans="1:23" x14ac:dyDescent="0.3">
      <c r="A6404" t="s">
        <v>1403</v>
      </c>
      <c r="B6404" t="s">
        <v>952</v>
      </c>
      <c r="D6404" s="1">
        <v>41164</v>
      </c>
      <c r="E6404" s="1">
        <v>41166</v>
      </c>
      <c r="F6404" s="1" t="str">
        <f t="shared" si="414"/>
        <v>September</v>
      </c>
      <c r="G6404" s="1" t="str">
        <f t="shared" si="415"/>
        <v>2012</v>
      </c>
      <c r="H6404" s="2">
        <f t="shared" si="416"/>
        <v>2</v>
      </c>
      <c r="I6404" s="2" t="b">
        <f t="shared" si="417"/>
        <v>0</v>
      </c>
      <c r="J6404" t="s">
        <v>34</v>
      </c>
      <c r="K6404">
        <v>24</v>
      </c>
      <c r="L6404">
        <v>75.73</v>
      </c>
      <c r="M6404">
        <v>7.0000000000000007E-2</v>
      </c>
      <c r="N6404" t="s">
        <v>18</v>
      </c>
      <c r="O6404">
        <v>29.46</v>
      </c>
      <c r="P6404">
        <v>3.15</v>
      </c>
      <c r="Q6404">
        <v>0.5</v>
      </c>
      <c r="R6404" t="s">
        <v>612</v>
      </c>
      <c r="S6404" t="s">
        <v>116</v>
      </c>
      <c r="T6404" t="s">
        <v>21</v>
      </c>
      <c r="U6404" t="s">
        <v>22</v>
      </c>
      <c r="V6404" t="s">
        <v>57</v>
      </c>
      <c r="W6404">
        <v>0.37</v>
      </c>
    </row>
    <row r="6405" spans="1:23" x14ac:dyDescent="0.3">
      <c r="A6405" t="s">
        <v>979</v>
      </c>
      <c r="B6405" t="s">
        <v>1714</v>
      </c>
      <c r="D6405" s="1">
        <v>40431</v>
      </c>
      <c r="E6405" s="1">
        <v>40433</v>
      </c>
      <c r="F6405" s="1" t="str">
        <f t="shared" si="414"/>
        <v>September</v>
      </c>
      <c r="G6405" s="1" t="str">
        <f t="shared" si="415"/>
        <v>2010</v>
      </c>
      <c r="H6405" s="2">
        <f t="shared" si="416"/>
        <v>2</v>
      </c>
      <c r="I6405" s="2" t="b">
        <f t="shared" si="417"/>
        <v>0</v>
      </c>
      <c r="J6405" t="s">
        <v>24</v>
      </c>
      <c r="K6405">
        <v>34</v>
      </c>
      <c r="L6405">
        <v>1863.02</v>
      </c>
      <c r="M6405">
        <v>0.03</v>
      </c>
      <c r="N6405" t="s">
        <v>39</v>
      </c>
      <c r="O6405">
        <v>823.26</v>
      </c>
      <c r="P6405">
        <v>55.48</v>
      </c>
      <c r="Q6405">
        <v>6.79</v>
      </c>
      <c r="R6405" t="s">
        <v>612</v>
      </c>
      <c r="S6405" t="s">
        <v>116</v>
      </c>
      <c r="T6405" t="s">
        <v>27</v>
      </c>
      <c r="U6405" t="s">
        <v>22</v>
      </c>
      <c r="V6405" t="s">
        <v>43</v>
      </c>
      <c r="W6405">
        <v>0.37</v>
      </c>
    </row>
    <row r="6406" spans="1:23" x14ac:dyDescent="0.3">
      <c r="A6406" t="s">
        <v>979</v>
      </c>
      <c r="B6406" t="s">
        <v>1714</v>
      </c>
      <c r="D6406" s="1">
        <v>40431</v>
      </c>
      <c r="E6406" s="1">
        <v>40432</v>
      </c>
      <c r="F6406" s="1" t="str">
        <f t="shared" si="414"/>
        <v>September</v>
      </c>
      <c r="G6406" s="1" t="str">
        <f t="shared" si="415"/>
        <v>2010</v>
      </c>
      <c r="H6406" s="2">
        <f t="shared" si="416"/>
        <v>1</v>
      </c>
      <c r="I6406" s="2" t="b">
        <f t="shared" si="417"/>
        <v>0</v>
      </c>
      <c r="J6406" t="s">
        <v>24</v>
      </c>
      <c r="K6406">
        <v>2</v>
      </c>
      <c r="L6406">
        <v>53.3</v>
      </c>
      <c r="M6406">
        <v>0</v>
      </c>
      <c r="N6406" t="s">
        <v>18</v>
      </c>
      <c r="O6406">
        <v>-46.2</v>
      </c>
      <c r="P6406">
        <v>20.89</v>
      </c>
      <c r="Q6406">
        <v>11.52</v>
      </c>
      <c r="R6406" t="s">
        <v>612</v>
      </c>
      <c r="S6406" t="s">
        <v>116</v>
      </c>
      <c r="T6406" t="s">
        <v>27</v>
      </c>
      <c r="U6406" t="s">
        <v>22</v>
      </c>
      <c r="V6406" t="s">
        <v>23</v>
      </c>
      <c r="W6406">
        <v>0.83</v>
      </c>
    </row>
    <row r="6407" spans="1:23" x14ac:dyDescent="0.3">
      <c r="A6407" t="s">
        <v>923</v>
      </c>
      <c r="B6407" t="s">
        <v>1708</v>
      </c>
      <c r="D6407" s="1">
        <v>39971</v>
      </c>
      <c r="E6407" s="1">
        <v>39976</v>
      </c>
      <c r="F6407" s="1" t="str">
        <f t="shared" si="414"/>
        <v>June</v>
      </c>
      <c r="G6407" s="1" t="str">
        <f t="shared" si="415"/>
        <v>2009</v>
      </c>
      <c r="H6407" s="2">
        <f t="shared" si="416"/>
        <v>5</v>
      </c>
      <c r="I6407" s="2" t="b">
        <f t="shared" si="417"/>
        <v>0</v>
      </c>
      <c r="J6407" t="s">
        <v>17</v>
      </c>
      <c r="K6407">
        <v>7</v>
      </c>
      <c r="L6407">
        <v>2161.36</v>
      </c>
      <c r="M6407">
        <v>0.02</v>
      </c>
      <c r="N6407" t="s">
        <v>25</v>
      </c>
      <c r="O6407">
        <v>-92.37</v>
      </c>
      <c r="P6407">
        <v>284.98</v>
      </c>
      <c r="Q6407">
        <v>69.55</v>
      </c>
      <c r="R6407" t="s">
        <v>612</v>
      </c>
      <c r="S6407" t="s">
        <v>116</v>
      </c>
      <c r="T6407" t="s">
        <v>21</v>
      </c>
      <c r="U6407" t="s">
        <v>36</v>
      </c>
      <c r="V6407" t="s">
        <v>67</v>
      </c>
      <c r="W6407">
        <v>0.6</v>
      </c>
    </row>
    <row r="6408" spans="1:23" x14ac:dyDescent="0.3">
      <c r="A6408" t="s">
        <v>923</v>
      </c>
      <c r="B6408" t="s">
        <v>1708</v>
      </c>
      <c r="D6408" s="1">
        <v>39971</v>
      </c>
      <c r="E6408" s="1">
        <v>39973</v>
      </c>
      <c r="F6408" s="1" t="str">
        <f t="shared" si="414"/>
        <v>June</v>
      </c>
      <c r="G6408" s="1" t="str">
        <f t="shared" si="415"/>
        <v>2009</v>
      </c>
      <c r="H6408" s="2">
        <f t="shared" si="416"/>
        <v>2</v>
      </c>
      <c r="I6408" s="2" t="b">
        <f t="shared" si="417"/>
        <v>0</v>
      </c>
      <c r="J6408" t="s">
        <v>17</v>
      </c>
      <c r="K6408">
        <v>45</v>
      </c>
      <c r="L6408">
        <v>2494.92</v>
      </c>
      <c r="M6408">
        <v>0.08</v>
      </c>
      <c r="N6408" t="s">
        <v>18</v>
      </c>
      <c r="O6408">
        <v>816.72</v>
      </c>
      <c r="P6408">
        <v>55.48</v>
      </c>
      <c r="Q6408">
        <v>14.3</v>
      </c>
      <c r="R6408" t="s">
        <v>612</v>
      </c>
      <c r="S6408" t="s">
        <v>116</v>
      </c>
      <c r="T6408" t="s">
        <v>21</v>
      </c>
      <c r="U6408" t="s">
        <v>22</v>
      </c>
      <c r="V6408" t="s">
        <v>43</v>
      </c>
      <c r="W6408">
        <v>0.37</v>
      </c>
    </row>
    <row r="6409" spans="1:23" x14ac:dyDescent="0.3">
      <c r="A6409" t="s">
        <v>1108</v>
      </c>
      <c r="B6409" t="s">
        <v>1109</v>
      </c>
      <c r="D6409" s="1">
        <v>40792</v>
      </c>
      <c r="E6409" s="1">
        <v>40796</v>
      </c>
      <c r="F6409" s="1" t="str">
        <f t="shared" si="414"/>
        <v>September</v>
      </c>
      <c r="G6409" s="1" t="str">
        <f t="shared" si="415"/>
        <v>2011</v>
      </c>
      <c r="H6409" s="2">
        <f t="shared" si="416"/>
        <v>4</v>
      </c>
      <c r="I6409" s="2" t="b">
        <f t="shared" si="417"/>
        <v>0</v>
      </c>
      <c r="J6409" t="s">
        <v>17</v>
      </c>
      <c r="K6409">
        <v>11</v>
      </c>
      <c r="L6409">
        <v>64.86</v>
      </c>
      <c r="M6409">
        <v>0</v>
      </c>
      <c r="N6409" t="s">
        <v>18</v>
      </c>
      <c r="O6409">
        <v>22.05</v>
      </c>
      <c r="P6409">
        <v>5.43</v>
      </c>
      <c r="Q6409">
        <v>0.95</v>
      </c>
      <c r="R6409" t="s">
        <v>612</v>
      </c>
      <c r="S6409" t="s">
        <v>116</v>
      </c>
      <c r="T6409" t="s">
        <v>27</v>
      </c>
      <c r="U6409" t="s">
        <v>22</v>
      </c>
      <c r="V6409" t="s">
        <v>43</v>
      </c>
      <c r="W6409">
        <v>0.36</v>
      </c>
    </row>
    <row r="6410" spans="1:23" x14ac:dyDescent="0.3">
      <c r="A6410" t="s">
        <v>1108</v>
      </c>
      <c r="B6410" t="s">
        <v>1109</v>
      </c>
      <c r="D6410" s="1">
        <v>40792</v>
      </c>
      <c r="E6410" s="1">
        <v>40792</v>
      </c>
      <c r="F6410" s="1" t="str">
        <f t="shared" si="414"/>
        <v>September</v>
      </c>
      <c r="G6410" s="1" t="str">
        <f t="shared" si="415"/>
        <v>2011</v>
      </c>
      <c r="H6410" s="2">
        <f t="shared" si="416"/>
        <v>0</v>
      </c>
      <c r="I6410" s="2" t="str">
        <f t="shared" si="417"/>
        <v>FREE DELIVERY</v>
      </c>
      <c r="J6410" t="s">
        <v>17</v>
      </c>
      <c r="K6410">
        <v>45</v>
      </c>
      <c r="L6410">
        <v>109.39</v>
      </c>
      <c r="M6410">
        <v>7.0000000000000007E-2</v>
      </c>
      <c r="N6410" t="s">
        <v>39</v>
      </c>
      <c r="O6410">
        <v>16.309999999999999</v>
      </c>
      <c r="P6410">
        <v>2.4700000000000002</v>
      </c>
      <c r="Q6410">
        <v>1.02</v>
      </c>
      <c r="R6410" t="s">
        <v>612</v>
      </c>
      <c r="S6410" t="s">
        <v>116</v>
      </c>
      <c r="T6410" t="s">
        <v>27</v>
      </c>
      <c r="U6410" t="s">
        <v>22</v>
      </c>
      <c r="V6410" t="s">
        <v>46</v>
      </c>
      <c r="W6410">
        <v>0.38</v>
      </c>
    </row>
    <row r="6411" spans="1:23" x14ac:dyDescent="0.3">
      <c r="A6411" t="s">
        <v>1356</v>
      </c>
      <c r="B6411" t="s">
        <v>1422</v>
      </c>
      <c r="D6411" s="1">
        <v>40106</v>
      </c>
      <c r="E6411" s="1">
        <v>40107</v>
      </c>
      <c r="F6411" s="1" t="str">
        <f t="shared" si="414"/>
        <v>October</v>
      </c>
      <c r="G6411" s="1" t="str">
        <f t="shared" si="415"/>
        <v>2009</v>
      </c>
      <c r="H6411" s="2">
        <f t="shared" si="416"/>
        <v>1</v>
      </c>
      <c r="I6411" s="2" t="b">
        <f t="shared" si="417"/>
        <v>0</v>
      </c>
      <c r="J6411" t="s">
        <v>44</v>
      </c>
      <c r="K6411">
        <v>18</v>
      </c>
      <c r="L6411">
        <v>3267.41</v>
      </c>
      <c r="M6411">
        <v>0</v>
      </c>
      <c r="N6411" t="s">
        <v>25</v>
      </c>
      <c r="O6411">
        <v>248.19</v>
      </c>
      <c r="P6411">
        <v>170.98</v>
      </c>
      <c r="Q6411">
        <v>35.89</v>
      </c>
      <c r="R6411" t="s">
        <v>612</v>
      </c>
      <c r="S6411" t="s">
        <v>116</v>
      </c>
      <c r="T6411" t="s">
        <v>27</v>
      </c>
      <c r="U6411" t="s">
        <v>36</v>
      </c>
      <c r="V6411" t="s">
        <v>54</v>
      </c>
      <c r="W6411">
        <v>0.66</v>
      </c>
    </row>
    <row r="6412" spans="1:23" x14ac:dyDescent="0.3">
      <c r="A6412" t="s">
        <v>1356</v>
      </c>
      <c r="B6412" t="s">
        <v>1422</v>
      </c>
      <c r="D6412" s="1">
        <v>40106</v>
      </c>
      <c r="E6412" s="1">
        <v>40108</v>
      </c>
      <c r="F6412" s="1" t="str">
        <f t="shared" si="414"/>
        <v>October</v>
      </c>
      <c r="G6412" s="1" t="str">
        <f t="shared" si="415"/>
        <v>2009</v>
      </c>
      <c r="H6412" s="2">
        <f t="shared" si="416"/>
        <v>2</v>
      </c>
      <c r="I6412" s="2" t="b">
        <f t="shared" si="417"/>
        <v>0</v>
      </c>
      <c r="J6412" t="s">
        <v>44</v>
      </c>
      <c r="K6412">
        <v>42</v>
      </c>
      <c r="L6412">
        <v>26126.92</v>
      </c>
      <c r="M6412">
        <v>0.04</v>
      </c>
      <c r="N6412" t="s">
        <v>18</v>
      </c>
      <c r="O6412">
        <v>9498.6</v>
      </c>
      <c r="P6412">
        <v>599.99</v>
      </c>
      <c r="Q6412">
        <v>24.49</v>
      </c>
      <c r="R6412" t="s">
        <v>612</v>
      </c>
      <c r="S6412" t="s">
        <v>116</v>
      </c>
      <c r="T6412" t="s">
        <v>27</v>
      </c>
      <c r="U6412" t="s">
        <v>32</v>
      </c>
      <c r="V6412" t="s">
        <v>62</v>
      </c>
      <c r="W6412">
        <v>0.5</v>
      </c>
    </row>
    <row r="6413" spans="1:23" x14ac:dyDescent="0.3">
      <c r="A6413" t="s">
        <v>1679</v>
      </c>
      <c r="B6413" t="s">
        <v>1680</v>
      </c>
      <c r="D6413" s="1">
        <v>40895</v>
      </c>
      <c r="E6413" s="1">
        <v>40896</v>
      </c>
      <c r="F6413" s="1" t="str">
        <f t="shared" si="414"/>
        <v>December</v>
      </c>
      <c r="G6413" s="1" t="str">
        <f t="shared" si="415"/>
        <v>2011</v>
      </c>
      <c r="H6413" s="2">
        <f t="shared" si="416"/>
        <v>1</v>
      </c>
      <c r="I6413" s="2" t="b">
        <f t="shared" si="417"/>
        <v>0</v>
      </c>
      <c r="J6413" t="s">
        <v>24</v>
      </c>
      <c r="K6413">
        <v>40</v>
      </c>
      <c r="L6413">
        <v>315.45</v>
      </c>
      <c r="M6413">
        <v>0.01</v>
      </c>
      <c r="N6413" t="s">
        <v>18</v>
      </c>
      <c r="O6413">
        <v>-305.88</v>
      </c>
      <c r="P6413">
        <v>7.38</v>
      </c>
      <c r="Q6413">
        <v>11.51</v>
      </c>
      <c r="R6413" t="s">
        <v>612</v>
      </c>
      <c r="S6413" t="s">
        <v>116</v>
      </c>
      <c r="T6413" t="s">
        <v>31</v>
      </c>
      <c r="U6413" t="s">
        <v>22</v>
      </c>
      <c r="V6413" t="s">
        <v>29</v>
      </c>
      <c r="W6413">
        <v>0.36</v>
      </c>
    </row>
    <row r="6414" spans="1:23" x14ac:dyDescent="0.3">
      <c r="A6414" t="s">
        <v>1679</v>
      </c>
      <c r="B6414" t="s">
        <v>1680</v>
      </c>
      <c r="D6414" s="1">
        <v>40895</v>
      </c>
      <c r="E6414" s="1">
        <v>40897</v>
      </c>
      <c r="F6414" s="1" t="str">
        <f t="shared" si="414"/>
        <v>December</v>
      </c>
      <c r="G6414" s="1" t="str">
        <f t="shared" si="415"/>
        <v>2011</v>
      </c>
      <c r="H6414" s="2">
        <f t="shared" si="416"/>
        <v>2</v>
      </c>
      <c r="I6414" s="2" t="b">
        <f t="shared" si="417"/>
        <v>0</v>
      </c>
      <c r="J6414" t="s">
        <v>24</v>
      </c>
      <c r="K6414">
        <v>16</v>
      </c>
      <c r="L6414">
        <v>60.02</v>
      </c>
      <c r="M6414">
        <v>0.1</v>
      </c>
      <c r="N6414" t="s">
        <v>39</v>
      </c>
      <c r="O6414">
        <v>0.94</v>
      </c>
      <c r="P6414">
        <v>3.71</v>
      </c>
      <c r="Q6414">
        <v>1.93</v>
      </c>
      <c r="R6414" t="s">
        <v>612</v>
      </c>
      <c r="S6414" t="s">
        <v>116</v>
      </c>
      <c r="T6414" t="s">
        <v>31</v>
      </c>
      <c r="U6414" t="s">
        <v>22</v>
      </c>
      <c r="V6414" t="s">
        <v>43</v>
      </c>
      <c r="W6414">
        <v>0.35</v>
      </c>
    </row>
    <row r="6415" spans="1:23" x14ac:dyDescent="0.3">
      <c r="A6415" t="s">
        <v>1679</v>
      </c>
      <c r="B6415" t="s">
        <v>1680</v>
      </c>
      <c r="D6415" s="1">
        <v>40895</v>
      </c>
      <c r="E6415" s="1">
        <v>40897</v>
      </c>
      <c r="F6415" s="1" t="str">
        <f t="shared" si="414"/>
        <v>December</v>
      </c>
      <c r="G6415" s="1" t="str">
        <f t="shared" si="415"/>
        <v>2011</v>
      </c>
      <c r="H6415" s="2">
        <f t="shared" si="416"/>
        <v>2</v>
      </c>
      <c r="I6415" s="2" t="b">
        <f t="shared" si="417"/>
        <v>0</v>
      </c>
      <c r="J6415" t="s">
        <v>24</v>
      </c>
      <c r="K6415">
        <v>49</v>
      </c>
      <c r="L6415">
        <v>7413.29</v>
      </c>
      <c r="M6415">
        <v>0.01</v>
      </c>
      <c r="N6415" t="s">
        <v>25</v>
      </c>
      <c r="O6415">
        <v>1148.23</v>
      </c>
      <c r="P6415">
        <v>150.97999999999999</v>
      </c>
      <c r="Q6415">
        <v>16.010000000000002</v>
      </c>
      <c r="R6415" t="s">
        <v>612</v>
      </c>
      <c r="S6415" t="s">
        <v>116</v>
      </c>
      <c r="T6415" t="s">
        <v>31</v>
      </c>
      <c r="U6415" t="s">
        <v>36</v>
      </c>
      <c r="V6415" t="s">
        <v>55</v>
      </c>
      <c r="W6415">
        <v>0.7</v>
      </c>
    </row>
    <row r="6416" spans="1:23" x14ac:dyDescent="0.3">
      <c r="A6416" t="s">
        <v>900</v>
      </c>
      <c r="B6416" t="s">
        <v>1396</v>
      </c>
      <c r="D6416" s="1">
        <v>40505</v>
      </c>
      <c r="E6416" s="1">
        <v>40507</v>
      </c>
      <c r="F6416" s="1" t="str">
        <f t="shared" si="414"/>
        <v>November</v>
      </c>
      <c r="G6416" s="1" t="str">
        <f t="shared" si="415"/>
        <v>2010</v>
      </c>
      <c r="H6416" s="2">
        <f t="shared" si="416"/>
        <v>2</v>
      </c>
      <c r="I6416" s="2" t="b">
        <f t="shared" si="417"/>
        <v>0</v>
      </c>
      <c r="J6416" t="s">
        <v>44</v>
      </c>
      <c r="K6416">
        <v>19</v>
      </c>
      <c r="L6416">
        <v>2441.1405</v>
      </c>
      <c r="M6416">
        <v>0.05</v>
      </c>
      <c r="N6416" t="s">
        <v>18</v>
      </c>
      <c r="O6416">
        <v>261.95999999999998</v>
      </c>
      <c r="P6416">
        <v>155.99</v>
      </c>
      <c r="Q6416">
        <v>8.99</v>
      </c>
      <c r="R6416" t="s">
        <v>612</v>
      </c>
      <c r="S6416" t="s">
        <v>116</v>
      </c>
      <c r="T6416" t="s">
        <v>27</v>
      </c>
      <c r="U6416" t="s">
        <v>32</v>
      </c>
      <c r="V6416" t="s">
        <v>33</v>
      </c>
      <c r="W6416">
        <v>0.55000000000000004</v>
      </c>
    </row>
    <row r="6417" spans="1:23" x14ac:dyDescent="0.3">
      <c r="A6417" t="s">
        <v>1447</v>
      </c>
      <c r="B6417" t="s">
        <v>1330</v>
      </c>
      <c r="D6417" s="1">
        <v>41135</v>
      </c>
      <c r="E6417" s="1">
        <v>41135</v>
      </c>
      <c r="F6417" s="1" t="str">
        <f t="shared" si="414"/>
        <v>August</v>
      </c>
      <c r="G6417" s="1" t="str">
        <f t="shared" si="415"/>
        <v>2012</v>
      </c>
      <c r="H6417" s="2">
        <f t="shared" si="416"/>
        <v>0</v>
      </c>
      <c r="I6417" s="2" t="str">
        <f t="shared" si="417"/>
        <v>FREE DELIVERY</v>
      </c>
      <c r="J6417" t="s">
        <v>24</v>
      </c>
      <c r="K6417">
        <v>28</v>
      </c>
      <c r="L6417">
        <v>1135.24</v>
      </c>
      <c r="M6417">
        <v>0.06</v>
      </c>
      <c r="N6417" t="s">
        <v>18</v>
      </c>
      <c r="O6417">
        <v>271.81</v>
      </c>
      <c r="P6417">
        <v>41.71</v>
      </c>
      <c r="Q6417">
        <v>4.5</v>
      </c>
      <c r="R6417" t="s">
        <v>612</v>
      </c>
      <c r="S6417" t="s">
        <v>116</v>
      </c>
      <c r="T6417" t="s">
        <v>27</v>
      </c>
      <c r="U6417" t="s">
        <v>22</v>
      </c>
      <c r="V6417" t="s">
        <v>28</v>
      </c>
      <c r="W6417">
        <v>0.56000000000000005</v>
      </c>
    </row>
    <row r="6418" spans="1:23" x14ac:dyDescent="0.3">
      <c r="A6418" t="s">
        <v>1447</v>
      </c>
      <c r="B6418" t="s">
        <v>1330</v>
      </c>
      <c r="D6418" s="1">
        <v>41135</v>
      </c>
      <c r="E6418" s="1">
        <v>41136</v>
      </c>
      <c r="F6418" s="1" t="str">
        <f t="shared" si="414"/>
        <v>August</v>
      </c>
      <c r="G6418" s="1" t="str">
        <f t="shared" si="415"/>
        <v>2012</v>
      </c>
      <c r="H6418" s="2">
        <f t="shared" si="416"/>
        <v>1</v>
      </c>
      <c r="I6418" s="2" t="b">
        <f t="shared" si="417"/>
        <v>0</v>
      </c>
      <c r="J6418" t="s">
        <v>24</v>
      </c>
      <c r="K6418">
        <v>3</v>
      </c>
      <c r="L6418">
        <v>2136.9299999999998</v>
      </c>
      <c r="M6418">
        <v>0.04</v>
      </c>
      <c r="N6418" t="s">
        <v>18</v>
      </c>
      <c r="O6418">
        <v>-2297.48</v>
      </c>
      <c r="P6418">
        <v>699.99</v>
      </c>
      <c r="Q6418">
        <v>24.49</v>
      </c>
      <c r="R6418" t="s">
        <v>612</v>
      </c>
      <c r="S6418" t="s">
        <v>116</v>
      </c>
      <c r="T6418" t="s">
        <v>27</v>
      </c>
      <c r="U6418" t="s">
        <v>32</v>
      </c>
      <c r="V6418" t="s">
        <v>62</v>
      </c>
      <c r="W6418">
        <v>0.41</v>
      </c>
    </row>
    <row r="6419" spans="1:23" x14ac:dyDescent="0.3">
      <c r="A6419" t="s">
        <v>923</v>
      </c>
      <c r="B6419" t="s">
        <v>1708</v>
      </c>
      <c r="D6419" s="1">
        <v>41012</v>
      </c>
      <c r="E6419" s="1">
        <v>41014</v>
      </c>
      <c r="F6419" s="1" t="str">
        <f t="shared" si="414"/>
        <v>April</v>
      </c>
      <c r="G6419" s="1" t="str">
        <f t="shared" si="415"/>
        <v>2012</v>
      </c>
      <c r="H6419" s="2">
        <f t="shared" si="416"/>
        <v>2</v>
      </c>
      <c r="I6419" s="2" t="b">
        <f t="shared" si="417"/>
        <v>0</v>
      </c>
      <c r="J6419" t="s">
        <v>24</v>
      </c>
      <c r="K6419">
        <v>4</v>
      </c>
      <c r="L6419">
        <v>30.89</v>
      </c>
      <c r="M6419">
        <v>0.06</v>
      </c>
      <c r="N6419" t="s">
        <v>18</v>
      </c>
      <c r="O6419">
        <v>-19.55</v>
      </c>
      <c r="P6419">
        <v>5.78</v>
      </c>
      <c r="Q6419">
        <v>7.64</v>
      </c>
      <c r="R6419" t="s">
        <v>612</v>
      </c>
      <c r="S6419" t="s">
        <v>116</v>
      </c>
      <c r="T6419" t="s">
        <v>21</v>
      </c>
      <c r="U6419" t="s">
        <v>22</v>
      </c>
      <c r="V6419" t="s">
        <v>43</v>
      </c>
      <c r="W6419">
        <v>0.36</v>
      </c>
    </row>
    <row r="6420" spans="1:23" x14ac:dyDescent="0.3">
      <c r="A6420" t="s">
        <v>923</v>
      </c>
      <c r="B6420" t="s">
        <v>1708</v>
      </c>
      <c r="D6420" s="1">
        <v>41012</v>
      </c>
      <c r="E6420" s="1">
        <v>41013</v>
      </c>
      <c r="F6420" s="1" t="str">
        <f t="shared" si="414"/>
        <v>April</v>
      </c>
      <c r="G6420" s="1" t="str">
        <f t="shared" si="415"/>
        <v>2012</v>
      </c>
      <c r="H6420" s="2">
        <f t="shared" si="416"/>
        <v>1</v>
      </c>
      <c r="I6420" s="2" t="b">
        <f t="shared" si="417"/>
        <v>0</v>
      </c>
      <c r="J6420" t="s">
        <v>24</v>
      </c>
      <c r="K6420">
        <v>34</v>
      </c>
      <c r="L6420">
        <v>170.46</v>
      </c>
      <c r="M6420">
        <v>0.1</v>
      </c>
      <c r="N6420" t="s">
        <v>18</v>
      </c>
      <c r="O6420">
        <v>-104.35</v>
      </c>
      <c r="P6420">
        <v>5.28</v>
      </c>
      <c r="Q6420">
        <v>5.66</v>
      </c>
      <c r="R6420" t="s">
        <v>612</v>
      </c>
      <c r="S6420" t="s">
        <v>116</v>
      </c>
      <c r="T6420" t="s">
        <v>21</v>
      </c>
      <c r="U6420" t="s">
        <v>22</v>
      </c>
      <c r="V6420" t="s">
        <v>43</v>
      </c>
      <c r="W6420">
        <v>0.4</v>
      </c>
    </row>
    <row r="6421" spans="1:23" x14ac:dyDescent="0.3">
      <c r="A6421" t="s">
        <v>1124</v>
      </c>
      <c r="B6421" t="s">
        <v>1238</v>
      </c>
      <c r="D6421" s="1">
        <v>40300</v>
      </c>
      <c r="E6421" s="1">
        <v>40301</v>
      </c>
      <c r="F6421" s="1" t="str">
        <f t="shared" si="414"/>
        <v>May</v>
      </c>
      <c r="G6421" s="1" t="str">
        <f t="shared" si="415"/>
        <v>2010</v>
      </c>
      <c r="H6421" s="2">
        <f t="shared" si="416"/>
        <v>1</v>
      </c>
      <c r="I6421" s="2" t="b">
        <f t="shared" si="417"/>
        <v>0</v>
      </c>
      <c r="J6421" t="s">
        <v>24</v>
      </c>
      <c r="K6421">
        <v>31</v>
      </c>
      <c r="L6421">
        <v>1561.96</v>
      </c>
      <c r="M6421">
        <v>0.03</v>
      </c>
      <c r="N6421" t="s">
        <v>18</v>
      </c>
      <c r="O6421">
        <v>119.92</v>
      </c>
      <c r="P6421">
        <v>50.98</v>
      </c>
      <c r="Q6421">
        <v>13.66</v>
      </c>
      <c r="R6421" t="s">
        <v>612</v>
      </c>
      <c r="S6421" t="s">
        <v>116</v>
      </c>
      <c r="T6421" t="s">
        <v>31</v>
      </c>
      <c r="U6421" t="s">
        <v>22</v>
      </c>
      <c r="V6421" t="s">
        <v>28</v>
      </c>
      <c r="W6421">
        <v>0.57999999999999996</v>
      </c>
    </row>
    <row r="6422" spans="1:23" x14ac:dyDescent="0.3">
      <c r="A6422" t="s">
        <v>900</v>
      </c>
      <c r="B6422" t="s">
        <v>1396</v>
      </c>
      <c r="D6422" s="1">
        <v>39939</v>
      </c>
      <c r="E6422" s="1">
        <v>39939</v>
      </c>
      <c r="F6422" s="1" t="str">
        <f t="shared" si="414"/>
        <v>May</v>
      </c>
      <c r="G6422" s="1" t="str">
        <f t="shared" si="415"/>
        <v>2009</v>
      </c>
      <c r="H6422" s="2">
        <f t="shared" si="416"/>
        <v>0</v>
      </c>
      <c r="I6422" s="2" t="str">
        <f t="shared" si="417"/>
        <v>FREE DELIVERY</v>
      </c>
      <c r="J6422" t="s">
        <v>24</v>
      </c>
      <c r="K6422">
        <v>29</v>
      </c>
      <c r="L6422">
        <v>265.92</v>
      </c>
      <c r="M6422">
        <v>0.04</v>
      </c>
      <c r="N6422" t="s">
        <v>18</v>
      </c>
      <c r="O6422">
        <v>79.67</v>
      </c>
      <c r="P6422">
        <v>9.11</v>
      </c>
      <c r="Q6422">
        <v>2.15</v>
      </c>
      <c r="R6422" t="s">
        <v>612</v>
      </c>
      <c r="S6422" t="s">
        <v>116</v>
      </c>
      <c r="T6422" t="s">
        <v>27</v>
      </c>
      <c r="U6422" t="s">
        <v>22</v>
      </c>
      <c r="V6422" t="s">
        <v>43</v>
      </c>
      <c r="W6422">
        <v>0.4</v>
      </c>
    </row>
    <row r="6423" spans="1:23" x14ac:dyDescent="0.3">
      <c r="A6423" t="s">
        <v>1348</v>
      </c>
      <c r="B6423" t="s">
        <v>1349</v>
      </c>
      <c r="D6423" s="1">
        <v>40809</v>
      </c>
      <c r="E6423" s="1">
        <v>40811</v>
      </c>
      <c r="F6423" s="1" t="str">
        <f t="shared" si="414"/>
        <v>September</v>
      </c>
      <c r="G6423" s="1" t="str">
        <f t="shared" si="415"/>
        <v>2011</v>
      </c>
      <c r="H6423" s="2">
        <f t="shared" si="416"/>
        <v>2</v>
      </c>
      <c r="I6423" s="2" t="b">
        <f t="shared" si="417"/>
        <v>0</v>
      </c>
      <c r="J6423" t="s">
        <v>34</v>
      </c>
      <c r="K6423">
        <v>7</v>
      </c>
      <c r="L6423">
        <v>220.79</v>
      </c>
      <c r="M6423">
        <v>0</v>
      </c>
      <c r="N6423" t="s">
        <v>18</v>
      </c>
      <c r="O6423">
        <v>-91.51</v>
      </c>
      <c r="P6423">
        <v>30.97</v>
      </c>
      <c r="Q6423">
        <v>4</v>
      </c>
      <c r="R6423" t="s">
        <v>612</v>
      </c>
      <c r="S6423" t="s">
        <v>116</v>
      </c>
      <c r="T6423" t="s">
        <v>42</v>
      </c>
      <c r="U6423" t="s">
        <v>32</v>
      </c>
      <c r="V6423" t="s">
        <v>48</v>
      </c>
      <c r="W6423">
        <v>0.74</v>
      </c>
    </row>
    <row r="6424" spans="1:23" x14ac:dyDescent="0.3">
      <c r="A6424" t="s">
        <v>1348</v>
      </c>
      <c r="B6424" t="s">
        <v>1349</v>
      </c>
      <c r="D6424" s="1">
        <v>40809</v>
      </c>
      <c r="E6424" s="1">
        <v>40811</v>
      </c>
      <c r="F6424" s="1" t="str">
        <f t="shared" si="414"/>
        <v>September</v>
      </c>
      <c r="G6424" s="1" t="str">
        <f t="shared" si="415"/>
        <v>2011</v>
      </c>
      <c r="H6424" s="2">
        <f t="shared" si="416"/>
        <v>2</v>
      </c>
      <c r="I6424" s="2" t="b">
        <f t="shared" si="417"/>
        <v>0</v>
      </c>
      <c r="J6424" t="s">
        <v>34</v>
      </c>
      <c r="K6424">
        <v>41</v>
      </c>
      <c r="L6424">
        <v>755.19</v>
      </c>
      <c r="M6424">
        <v>0</v>
      </c>
      <c r="N6424" t="s">
        <v>18</v>
      </c>
      <c r="O6424">
        <v>81.44</v>
      </c>
      <c r="P6424">
        <v>17.670000000000002</v>
      </c>
      <c r="Q6424">
        <v>8.99</v>
      </c>
      <c r="R6424" t="s">
        <v>612</v>
      </c>
      <c r="S6424" t="s">
        <v>116</v>
      </c>
      <c r="T6424" t="s">
        <v>42</v>
      </c>
      <c r="U6424" t="s">
        <v>36</v>
      </c>
      <c r="V6424" t="s">
        <v>37</v>
      </c>
      <c r="W6424">
        <v>0.47</v>
      </c>
    </row>
    <row r="6425" spans="1:23" x14ac:dyDescent="0.3">
      <c r="A6425" t="s">
        <v>1403</v>
      </c>
      <c r="B6425" t="s">
        <v>952</v>
      </c>
      <c r="D6425" s="1">
        <v>40105</v>
      </c>
      <c r="E6425" s="1">
        <v>40105</v>
      </c>
      <c r="F6425" s="1" t="str">
        <f t="shared" si="414"/>
        <v>October</v>
      </c>
      <c r="G6425" s="1" t="str">
        <f t="shared" si="415"/>
        <v>2009</v>
      </c>
      <c r="H6425" s="2">
        <f t="shared" si="416"/>
        <v>0</v>
      </c>
      <c r="I6425" s="2" t="str">
        <f t="shared" si="417"/>
        <v>FREE DELIVERY</v>
      </c>
      <c r="J6425" t="s">
        <v>17</v>
      </c>
      <c r="K6425">
        <v>2</v>
      </c>
      <c r="L6425">
        <v>21.71</v>
      </c>
      <c r="M6425">
        <v>7.0000000000000007E-2</v>
      </c>
      <c r="N6425" t="s">
        <v>18</v>
      </c>
      <c r="O6425">
        <v>-15.13</v>
      </c>
      <c r="P6425">
        <v>6.48</v>
      </c>
      <c r="Q6425">
        <v>9.5399999999999991</v>
      </c>
      <c r="R6425" t="s">
        <v>612</v>
      </c>
      <c r="S6425" t="s">
        <v>116</v>
      </c>
      <c r="T6425" t="s">
        <v>21</v>
      </c>
      <c r="U6425" t="s">
        <v>22</v>
      </c>
      <c r="V6425" t="s">
        <v>43</v>
      </c>
      <c r="W6425">
        <v>0.37</v>
      </c>
    </row>
    <row r="6426" spans="1:23" x14ac:dyDescent="0.3">
      <c r="A6426" t="s">
        <v>1542</v>
      </c>
      <c r="B6426" t="s">
        <v>1543</v>
      </c>
      <c r="D6426" s="1">
        <v>40469</v>
      </c>
      <c r="E6426" s="1">
        <v>40474</v>
      </c>
      <c r="F6426" s="1" t="str">
        <f t="shared" si="414"/>
        <v>October</v>
      </c>
      <c r="G6426" s="1" t="str">
        <f t="shared" si="415"/>
        <v>2010</v>
      </c>
      <c r="H6426" s="2">
        <f t="shared" si="416"/>
        <v>5</v>
      </c>
      <c r="I6426" s="2" t="b">
        <f t="shared" si="417"/>
        <v>0</v>
      </c>
      <c r="J6426" t="s">
        <v>17</v>
      </c>
      <c r="K6426">
        <v>3</v>
      </c>
      <c r="L6426">
        <v>124.75</v>
      </c>
      <c r="M6426">
        <v>0.06</v>
      </c>
      <c r="N6426" t="s">
        <v>18</v>
      </c>
      <c r="O6426">
        <v>-112.64</v>
      </c>
      <c r="P6426">
        <v>40.96</v>
      </c>
      <c r="Q6426">
        <v>1.99</v>
      </c>
      <c r="R6426" t="s">
        <v>612</v>
      </c>
      <c r="S6426" t="s">
        <v>116</v>
      </c>
      <c r="T6426" t="s">
        <v>31</v>
      </c>
      <c r="U6426" t="s">
        <v>32</v>
      </c>
      <c r="V6426" t="s">
        <v>48</v>
      </c>
      <c r="W6426">
        <v>0.55000000000000004</v>
      </c>
    </row>
    <row r="6427" spans="1:23" x14ac:dyDescent="0.3">
      <c r="A6427" t="s">
        <v>1108</v>
      </c>
      <c r="B6427" t="s">
        <v>1109</v>
      </c>
      <c r="D6427" s="1">
        <v>41263</v>
      </c>
      <c r="E6427" s="1">
        <v>41264</v>
      </c>
      <c r="F6427" s="1" t="str">
        <f t="shared" si="414"/>
        <v>December</v>
      </c>
      <c r="G6427" s="1" t="str">
        <f t="shared" si="415"/>
        <v>2012</v>
      </c>
      <c r="H6427" s="2">
        <f t="shared" si="416"/>
        <v>1</v>
      </c>
      <c r="I6427" s="2" t="b">
        <f t="shared" si="417"/>
        <v>0</v>
      </c>
      <c r="J6427" t="s">
        <v>24</v>
      </c>
      <c r="K6427">
        <v>27</v>
      </c>
      <c r="L6427">
        <v>1087.58</v>
      </c>
      <c r="M6427">
        <v>0.01</v>
      </c>
      <c r="N6427" t="s">
        <v>18</v>
      </c>
      <c r="O6427">
        <v>514.45000000000005</v>
      </c>
      <c r="P6427">
        <v>39.89</v>
      </c>
      <c r="Q6427">
        <v>3.04</v>
      </c>
      <c r="R6427" t="s">
        <v>612</v>
      </c>
      <c r="S6427" t="s">
        <v>116</v>
      </c>
      <c r="T6427" t="s">
        <v>31</v>
      </c>
      <c r="U6427" t="s">
        <v>36</v>
      </c>
      <c r="V6427" t="s">
        <v>37</v>
      </c>
      <c r="W6427">
        <v>0.53</v>
      </c>
    </row>
    <row r="6428" spans="1:23" x14ac:dyDescent="0.3">
      <c r="A6428" t="s">
        <v>1108</v>
      </c>
      <c r="B6428" t="s">
        <v>1109</v>
      </c>
      <c r="D6428" s="1">
        <v>41263</v>
      </c>
      <c r="E6428" s="1">
        <v>41265</v>
      </c>
      <c r="F6428" s="1" t="str">
        <f t="shared" si="414"/>
        <v>December</v>
      </c>
      <c r="G6428" s="1" t="str">
        <f t="shared" si="415"/>
        <v>2012</v>
      </c>
      <c r="H6428" s="2">
        <f t="shared" si="416"/>
        <v>2</v>
      </c>
      <c r="I6428" s="2" t="b">
        <f t="shared" si="417"/>
        <v>0</v>
      </c>
      <c r="J6428" t="s">
        <v>24</v>
      </c>
      <c r="K6428">
        <v>42</v>
      </c>
      <c r="L6428">
        <v>4273.3500000000004</v>
      </c>
      <c r="M6428">
        <v>7.0000000000000007E-2</v>
      </c>
      <c r="N6428" t="s">
        <v>18</v>
      </c>
      <c r="O6428">
        <v>-892.03</v>
      </c>
      <c r="P6428">
        <v>101.41</v>
      </c>
      <c r="Q6428">
        <v>35</v>
      </c>
      <c r="R6428" t="s">
        <v>612</v>
      </c>
      <c r="S6428" t="s">
        <v>116</v>
      </c>
      <c r="T6428" t="s">
        <v>31</v>
      </c>
      <c r="U6428" t="s">
        <v>22</v>
      </c>
      <c r="V6428" t="s">
        <v>23</v>
      </c>
      <c r="W6428">
        <v>0.82</v>
      </c>
    </row>
    <row r="6429" spans="1:23" x14ac:dyDescent="0.3">
      <c r="A6429" t="s">
        <v>900</v>
      </c>
      <c r="B6429" t="s">
        <v>1396</v>
      </c>
      <c r="D6429" s="1">
        <v>41167</v>
      </c>
      <c r="E6429" s="1">
        <v>41169</v>
      </c>
      <c r="F6429" s="1" t="str">
        <f t="shared" si="414"/>
        <v>September</v>
      </c>
      <c r="G6429" s="1" t="str">
        <f t="shared" si="415"/>
        <v>2012</v>
      </c>
      <c r="H6429" s="2">
        <f t="shared" si="416"/>
        <v>2</v>
      </c>
      <c r="I6429" s="2" t="b">
        <f t="shared" si="417"/>
        <v>0</v>
      </c>
      <c r="J6429" t="s">
        <v>34</v>
      </c>
      <c r="K6429">
        <v>30</v>
      </c>
      <c r="L6429">
        <v>8684.23</v>
      </c>
      <c r="M6429">
        <v>0.05</v>
      </c>
      <c r="N6429" t="s">
        <v>25</v>
      </c>
      <c r="O6429">
        <v>1488.77</v>
      </c>
      <c r="P6429">
        <v>280.98</v>
      </c>
      <c r="Q6429">
        <v>35.67</v>
      </c>
      <c r="R6429" t="s">
        <v>612</v>
      </c>
      <c r="S6429" t="s">
        <v>116</v>
      </c>
      <c r="T6429" t="s">
        <v>27</v>
      </c>
      <c r="U6429" t="s">
        <v>36</v>
      </c>
      <c r="V6429" t="s">
        <v>55</v>
      </c>
      <c r="W6429">
        <v>0.66</v>
      </c>
    </row>
    <row r="6430" spans="1:23" x14ac:dyDescent="0.3">
      <c r="A6430" t="s">
        <v>1124</v>
      </c>
      <c r="B6430" t="s">
        <v>1238</v>
      </c>
      <c r="D6430" s="1">
        <v>39941</v>
      </c>
      <c r="E6430" s="1">
        <v>39941</v>
      </c>
      <c r="F6430" s="1" t="str">
        <f t="shared" si="414"/>
        <v>May</v>
      </c>
      <c r="G6430" s="1" t="str">
        <f t="shared" si="415"/>
        <v>2009</v>
      </c>
      <c r="H6430" s="2">
        <f t="shared" si="416"/>
        <v>0</v>
      </c>
      <c r="I6430" s="2" t="str">
        <f t="shared" si="417"/>
        <v>FREE DELIVERY</v>
      </c>
      <c r="J6430" t="s">
        <v>17</v>
      </c>
      <c r="K6430">
        <v>1</v>
      </c>
      <c r="L6430">
        <v>291.39999999999998</v>
      </c>
      <c r="M6430">
        <v>0.06</v>
      </c>
      <c r="N6430" t="s">
        <v>18</v>
      </c>
      <c r="O6430">
        <v>-763.16</v>
      </c>
      <c r="P6430">
        <v>300.97000000000003</v>
      </c>
      <c r="Q6430">
        <v>7.18</v>
      </c>
      <c r="R6430" t="s">
        <v>612</v>
      </c>
      <c r="S6430" t="s">
        <v>116</v>
      </c>
      <c r="T6430" t="s">
        <v>31</v>
      </c>
      <c r="U6430" t="s">
        <v>32</v>
      </c>
      <c r="V6430" t="s">
        <v>48</v>
      </c>
      <c r="W6430">
        <v>0.48</v>
      </c>
    </row>
    <row r="6431" spans="1:23" x14ac:dyDescent="0.3">
      <c r="A6431" t="s">
        <v>1711</v>
      </c>
      <c r="B6431" t="s">
        <v>1712</v>
      </c>
      <c r="D6431" s="1">
        <v>39994</v>
      </c>
      <c r="E6431" s="1">
        <v>39996</v>
      </c>
      <c r="F6431" s="1" t="str">
        <f t="shared" si="414"/>
        <v>July</v>
      </c>
      <c r="G6431" s="1" t="str">
        <f t="shared" si="415"/>
        <v>2009</v>
      </c>
      <c r="H6431" s="2">
        <f t="shared" si="416"/>
        <v>2</v>
      </c>
      <c r="I6431" s="2" t="b">
        <f t="shared" si="417"/>
        <v>0</v>
      </c>
      <c r="J6431" t="s">
        <v>34</v>
      </c>
      <c r="K6431">
        <v>29</v>
      </c>
      <c r="L6431">
        <v>324.75</v>
      </c>
      <c r="M6431">
        <v>7.0000000000000007E-2</v>
      </c>
      <c r="N6431" t="s">
        <v>18</v>
      </c>
      <c r="O6431">
        <v>-36.869999999999997</v>
      </c>
      <c r="P6431">
        <v>11.29</v>
      </c>
      <c r="Q6431">
        <v>5.03</v>
      </c>
      <c r="R6431" t="s">
        <v>612</v>
      </c>
      <c r="S6431" t="s">
        <v>116</v>
      </c>
      <c r="T6431" t="s">
        <v>27</v>
      </c>
      <c r="U6431" t="s">
        <v>22</v>
      </c>
      <c r="V6431" t="s">
        <v>23</v>
      </c>
      <c r="W6431">
        <v>0.59</v>
      </c>
    </row>
    <row r="6432" spans="1:23" x14ac:dyDescent="0.3">
      <c r="A6432" t="s">
        <v>923</v>
      </c>
      <c r="B6432" t="s">
        <v>1708</v>
      </c>
      <c r="D6432" s="1">
        <v>40031</v>
      </c>
      <c r="E6432" s="1">
        <v>40033</v>
      </c>
      <c r="F6432" s="1" t="str">
        <f t="shared" si="414"/>
        <v>August</v>
      </c>
      <c r="G6432" s="1" t="str">
        <f t="shared" si="415"/>
        <v>2009</v>
      </c>
      <c r="H6432" s="2">
        <f t="shared" si="416"/>
        <v>2</v>
      </c>
      <c r="I6432" s="2" t="b">
        <f t="shared" si="417"/>
        <v>0</v>
      </c>
      <c r="J6432" t="s">
        <v>24</v>
      </c>
      <c r="K6432">
        <v>48</v>
      </c>
      <c r="L6432">
        <v>2784.8294999999998</v>
      </c>
      <c r="M6432">
        <v>0.01</v>
      </c>
      <c r="N6432" t="s">
        <v>39</v>
      </c>
      <c r="O6432">
        <v>788.29</v>
      </c>
      <c r="P6432">
        <v>65.989999999999995</v>
      </c>
      <c r="Q6432">
        <v>4.2</v>
      </c>
      <c r="R6432" t="s">
        <v>612</v>
      </c>
      <c r="S6432" t="s">
        <v>116</v>
      </c>
      <c r="T6432" t="s">
        <v>21</v>
      </c>
      <c r="U6432" t="s">
        <v>32</v>
      </c>
      <c r="V6432" t="s">
        <v>33</v>
      </c>
      <c r="W6432">
        <v>0.59</v>
      </c>
    </row>
    <row r="6433" spans="1:23" x14ac:dyDescent="0.3">
      <c r="A6433" t="s">
        <v>1124</v>
      </c>
      <c r="B6433" t="s">
        <v>1238</v>
      </c>
      <c r="D6433" s="1">
        <v>40695</v>
      </c>
      <c r="E6433" s="1">
        <v>40697</v>
      </c>
      <c r="F6433" s="1" t="str">
        <f t="shared" si="414"/>
        <v>June</v>
      </c>
      <c r="G6433" s="1" t="str">
        <f t="shared" si="415"/>
        <v>2011</v>
      </c>
      <c r="H6433" s="2">
        <f t="shared" si="416"/>
        <v>2</v>
      </c>
      <c r="I6433" s="2" t="b">
        <f t="shared" si="417"/>
        <v>0</v>
      </c>
      <c r="J6433" t="s">
        <v>44</v>
      </c>
      <c r="K6433">
        <v>50</v>
      </c>
      <c r="L6433">
        <v>212.12</v>
      </c>
      <c r="M6433">
        <v>0.01</v>
      </c>
      <c r="N6433" t="s">
        <v>18</v>
      </c>
      <c r="O6433">
        <v>-154.63</v>
      </c>
      <c r="P6433">
        <v>3.98</v>
      </c>
      <c r="Q6433">
        <v>5.26</v>
      </c>
      <c r="R6433" t="s">
        <v>612</v>
      </c>
      <c r="S6433" t="s">
        <v>116</v>
      </c>
      <c r="T6433" t="s">
        <v>31</v>
      </c>
      <c r="U6433" t="s">
        <v>22</v>
      </c>
      <c r="V6433" t="s">
        <v>29</v>
      </c>
      <c r="W6433">
        <v>0.38</v>
      </c>
    </row>
    <row r="6434" spans="1:23" x14ac:dyDescent="0.3">
      <c r="A6434" t="s">
        <v>1124</v>
      </c>
      <c r="B6434" t="s">
        <v>1238</v>
      </c>
      <c r="D6434" s="1">
        <v>40695</v>
      </c>
      <c r="E6434" s="1">
        <v>40697</v>
      </c>
      <c r="F6434" s="1" t="str">
        <f t="shared" si="414"/>
        <v>June</v>
      </c>
      <c r="G6434" s="1" t="str">
        <f t="shared" si="415"/>
        <v>2011</v>
      </c>
      <c r="H6434" s="2">
        <f t="shared" si="416"/>
        <v>2</v>
      </c>
      <c r="I6434" s="2" t="b">
        <f t="shared" si="417"/>
        <v>0</v>
      </c>
      <c r="J6434" t="s">
        <v>44</v>
      </c>
      <c r="K6434">
        <v>25</v>
      </c>
      <c r="L6434">
        <v>2455.54</v>
      </c>
      <c r="M6434">
        <v>0.03</v>
      </c>
      <c r="N6434" t="s">
        <v>18</v>
      </c>
      <c r="O6434">
        <v>1361.88</v>
      </c>
      <c r="P6434">
        <v>98.31</v>
      </c>
      <c r="Q6434">
        <v>0.49</v>
      </c>
      <c r="R6434" t="s">
        <v>612</v>
      </c>
      <c r="S6434" t="s">
        <v>116</v>
      </c>
      <c r="T6434" t="s">
        <v>31</v>
      </c>
      <c r="U6434" t="s">
        <v>22</v>
      </c>
      <c r="V6434" t="s">
        <v>57</v>
      </c>
      <c r="W6434">
        <v>0.36</v>
      </c>
    </row>
    <row r="6435" spans="1:23" x14ac:dyDescent="0.3">
      <c r="A6435" t="s">
        <v>923</v>
      </c>
      <c r="B6435" t="s">
        <v>1708</v>
      </c>
      <c r="D6435" s="1">
        <v>40346</v>
      </c>
      <c r="E6435" s="1">
        <v>40348</v>
      </c>
      <c r="F6435" s="1" t="str">
        <f t="shared" si="414"/>
        <v>June</v>
      </c>
      <c r="G6435" s="1" t="str">
        <f t="shared" si="415"/>
        <v>2010</v>
      </c>
      <c r="H6435" s="2">
        <f t="shared" si="416"/>
        <v>2</v>
      </c>
      <c r="I6435" s="2" t="b">
        <f t="shared" si="417"/>
        <v>0</v>
      </c>
      <c r="J6435" t="s">
        <v>34</v>
      </c>
      <c r="K6435">
        <v>38</v>
      </c>
      <c r="L6435">
        <v>592.54</v>
      </c>
      <c r="M6435">
        <v>7.0000000000000007E-2</v>
      </c>
      <c r="N6435" t="s">
        <v>18</v>
      </c>
      <c r="O6435">
        <v>282.11</v>
      </c>
      <c r="P6435">
        <v>15.67</v>
      </c>
      <c r="Q6435">
        <v>1.39</v>
      </c>
      <c r="R6435" t="s">
        <v>612</v>
      </c>
      <c r="S6435" t="s">
        <v>116</v>
      </c>
      <c r="T6435" t="s">
        <v>21</v>
      </c>
      <c r="U6435" t="s">
        <v>22</v>
      </c>
      <c r="V6435" t="s">
        <v>51</v>
      </c>
      <c r="W6435">
        <v>0.38</v>
      </c>
    </row>
    <row r="6436" spans="1:23" x14ac:dyDescent="0.3">
      <c r="A6436" t="s">
        <v>1403</v>
      </c>
      <c r="B6436" t="s">
        <v>952</v>
      </c>
      <c r="D6436" s="1">
        <v>41167</v>
      </c>
      <c r="E6436" s="1">
        <v>41168</v>
      </c>
      <c r="F6436" s="1" t="str">
        <f t="shared" si="414"/>
        <v>September</v>
      </c>
      <c r="G6436" s="1" t="str">
        <f t="shared" si="415"/>
        <v>2012</v>
      </c>
      <c r="H6436" s="2">
        <f t="shared" si="416"/>
        <v>1</v>
      </c>
      <c r="I6436" s="2" t="b">
        <f t="shared" si="417"/>
        <v>0</v>
      </c>
      <c r="J6436" t="s">
        <v>24</v>
      </c>
      <c r="K6436">
        <v>20</v>
      </c>
      <c r="L6436">
        <v>3050.81</v>
      </c>
      <c r="M6436">
        <v>0.01</v>
      </c>
      <c r="N6436" t="s">
        <v>25</v>
      </c>
      <c r="O6436">
        <v>-124.04</v>
      </c>
      <c r="P6436">
        <v>140.97999999999999</v>
      </c>
      <c r="Q6436">
        <v>36.090000000000003</v>
      </c>
      <c r="R6436" t="s">
        <v>612</v>
      </c>
      <c r="S6436" t="s">
        <v>116</v>
      </c>
      <c r="T6436" t="s">
        <v>21</v>
      </c>
      <c r="U6436" t="s">
        <v>36</v>
      </c>
      <c r="V6436" t="s">
        <v>54</v>
      </c>
      <c r="W6436">
        <v>0.77</v>
      </c>
    </row>
    <row r="6437" spans="1:23" x14ac:dyDescent="0.3">
      <c r="A6437" t="s">
        <v>1124</v>
      </c>
      <c r="B6437" t="s">
        <v>1238</v>
      </c>
      <c r="D6437" s="1">
        <v>40349</v>
      </c>
      <c r="E6437" s="1">
        <v>40349</v>
      </c>
      <c r="F6437" s="1" t="str">
        <f t="shared" si="414"/>
        <v>June</v>
      </c>
      <c r="G6437" s="1" t="str">
        <f t="shared" si="415"/>
        <v>2010</v>
      </c>
      <c r="H6437" s="2">
        <f t="shared" si="416"/>
        <v>0</v>
      </c>
      <c r="I6437" s="2" t="str">
        <f t="shared" si="417"/>
        <v>FREE DELIVERY</v>
      </c>
      <c r="J6437" t="s">
        <v>24</v>
      </c>
      <c r="K6437">
        <v>31</v>
      </c>
      <c r="L6437">
        <v>244.9</v>
      </c>
      <c r="M6437">
        <v>0.08</v>
      </c>
      <c r="N6437" t="s">
        <v>18</v>
      </c>
      <c r="O6437">
        <v>-61.14</v>
      </c>
      <c r="P6437">
        <v>8.4600000000000009</v>
      </c>
      <c r="Q6437">
        <v>3.62</v>
      </c>
      <c r="R6437" t="s">
        <v>612</v>
      </c>
      <c r="S6437" t="s">
        <v>116</v>
      </c>
      <c r="T6437" t="s">
        <v>31</v>
      </c>
      <c r="U6437" t="s">
        <v>32</v>
      </c>
      <c r="V6437" t="s">
        <v>48</v>
      </c>
      <c r="W6437">
        <v>0.61</v>
      </c>
    </row>
    <row r="6438" spans="1:23" x14ac:dyDescent="0.3">
      <c r="A6438" t="s">
        <v>1216</v>
      </c>
      <c r="B6438" t="s">
        <v>1103</v>
      </c>
      <c r="D6438" s="1">
        <v>40107</v>
      </c>
      <c r="E6438" s="1">
        <v>40111</v>
      </c>
      <c r="F6438" s="1" t="str">
        <f t="shared" si="414"/>
        <v>October</v>
      </c>
      <c r="G6438" s="1" t="str">
        <f t="shared" si="415"/>
        <v>2009</v>
      </c>
      <c r="H6438" s="2">
        <f t="shared" si="416"/>
        <v>4</v>
      </c>
      <c r="I6438" s="2" t="b">
        <f t="shared" si="417"/>
        <v>0</v>
      </c>
      <c r="J6438" t="s">
        <v>17</v>
      </c>
      <c r="K6438">
        <v>50</v>
      </c>
      <c r="L6438">
        <v>876.64</v>
      </c>
      <c r="M6438">
        <v>0</v>
      </c>
      <c r="N6438" t="s">
        <v>18</v>
      </c>
      <c r="O6438">
        <v>-126.68</v>
      </c>
      <c r="P6438">
        <v>15.99</v>
      </c>
      <c r="Q6438">
        <v>13.18</v>
      </c>
      <c r="R6438" t="s">
        <v>612</v>
      </c>
      <c r="S6438" t="s">
        <v>116</v>
      </c>
      <c r="T6438" t="s">
        <v>31</v>
      </c>
      <c r="U6438" t="s">
        <v>22</v>
      </c>
      <c r="V6438" t="s">
        <v>29</v>
      </c>
      <c r="W6438">
        <v>0.37</v>
      </c>
    </row>
    <row r="6439" spans="1:23" x14ac:dyDescent="0.3">
      <c r="A6439" t="s">
        <v>1292</v>
      </c>
      <c r="B6439" t="s">
        <v>1709</v>
      </c>
      <c r="D6439" s="1">
        <v>39918</v>
      </c>
      <c r="E6439" s="1">
        <v>39919</v>
      </c>
      <c r="F6439" s="1" t="str">
        <f t="shared" si="414"/>
        <v>April</v>
      </c>
      <c r="G6439" s="1" t="str">
        <f t="shared" si="415"/>
        <v>2009</v>
      </c>
      <c r="H6439" s="2">
        <f t="shared" si="416"/>
        <v>1</v>
      </c>
      <c r="I6439" s="2" t="b">
        <f t="shared" si="417"/>
        <v>0</v>
      </c>
      <c r="J6439" t="s">
        <v>52</v>
      </c>
      <c r="K6439">
        <v>41</v>
      </c>
      <c r="L6439">
        <v>998.05</v>
      </c>
      <c r="M6439">
        <v>0.01</v>
      </c>
      <c r="N6439" t="s">
        <v>18</v>
      </c>
      <c r="O6439">
        <v>391.14</v>
      </c>
      <c r="P6439">
        <v>22.98</v>
      </c>
      <c r="Q6439">
        <v>1.99</v>
      </c>
      <c r="R6439" t="s">
        <v>612</v>
      </c>
      <c r="S6439" t="s">
        <v>116</v>
      </c>
      <c r="T6439" t="s">
        <v>27</v>
      </c>
      <c r="U6439" t="s">
        <v>32</v>
      </c>
      <c r="V6439" t="s">
        <v>48</v>
      </c>
      <c r="W6439">
        <v>0.46</v>
      </c>
    </row>
    <row r="6440" spans="1:23" x14ac:dyDescent="0.3">
      <c r="A6440" t="s">
        <v>1292</v>
      </c>
      <c r="B6440" t="s">
        <v>1709</v>
      </c>
      <c r="D6440" s="1">
        <v>39918</v>
      </c>
      <c r="E6440" s="1">
        <v>39920</v>
      </c>
      <c r="F6440" s="1" t="str">
        <f t="shared" si="414"/>
        <v>April</v>
      </c>
      <c r="G6440" s="1" t="str">
        <f t="shared" si="415"/>
        <v>2009</v>
      </c>
      <c r="H6440" s="2">
        <f t="shared" si="416"/>
        <v>2</v>
      </c>
      <c r="I6440" s="2" t="b">
        <f t="shared" si="417"/>
        <v>0</v>
      </c>
      <c r="J6440" t="s">
        <v>52</v>
      </c>
      <c r="K6440">
        <v>20</v>
      </c>
      <c r="L6440">
        <v>4353.0200000000004</v>
      </c>
      <c r="M6440">
        <v>0.1</v>
      </c>
      <c r="N6440" t="s">
        <v>25</v>
      </c>
      <c r="O6440">
        <v>661.77</v>
      </c>
      <c r="P6440">
        <v>226.67</v>
      </c>
      <c r="Q6440">
        <v>28.16</v>
      </c>
      <c r="R6440" t="s">
        <v>612</v>
      </c>
      <c r="S6440" t="s">
        <v>116</v>
      </c>
      <c r="T6440" t="s">
        <v>27</v>
      </c>
      <c r="U6440" t="s">
        <v>36</v>
      </c>
      <c r="V6440" t="s">
        <v>67</v>
      </c>
      <c r="W6440">
        <v>0.59</v>
      </c>
    </row>
    <row r="6441" spans="1:23" x14ac:dyDescent="0.3">
      <c r="A6441" t="s">
        <v>1367</v>
      </c>
      <c r="B6441" t="s">
        <v>1368</v>
      </c>
      <c r="D6441" s="1">
        <v>40798</v>
      </c>
      <c r="E6441" s="1">
        <v>40799</v>
      </c>
      <c r="F6441" s="1" t="str">
        <f t="shared" si="414"/>
        <v>September</v>
      </c>
      <c r="G6441" s="1" t="str">
        <f t="shared" si="415"/>
        <v>2011</v>
      </c>
      <c r="H6441" s="2">
        <f t="shared" si="416"/>
        <v>1</v>
      </c>
      <c r="I6441" s="2" t="b">
        <f t="shared" si="417"/>
        <v>0</v>
      </c>
      <c r="J6441" t="s">
        <v>44</v>
      </c>
      <c r="K6441">
        <v>39</v>
      </c>
      <c r="L6441">
        <v>105.07</v>
      </c>
      <c r="M6441">
        <v>0.08</v>
      </c>
      <c r="N6441" t="s">
        <v>18</v>
      </c>
      <c r="O6441">
        <v>9.11</v>
      </c>
      <c r="P6441">
        <v>2.88</v>
      </c>
      <c r="Q6441">
        <v>0.7</v>
      </c>
      <c r="R6441" t="s">
        <v>612</v>
      </c>
      <c r="S6441" t="s">
        <v>116</v>
      </c>
      <c r="T6441" t="s">
        <v>31</v>
      </c>
      <c r="U6441" t="s">
        <v>22</v>
      </c>
      <c r="V6441" t="s">
        <v>60</v>
      </c>
      <c r="W6441">
        <v>0.56000000000000005</v>
      </c>
    </row>
    <row r="6442" spans="1:23" x14ac:dyDescent="0.3">
      <c r="A6442" t="s">
        <v>1710</v>
      </c>
      <c r="B6442" t="s">
        <v>1030</v>
      </c>
      <c r="D6442" s="1">
        <v>40658</v>
      </c>
      <c r="E6442" s="1">
        <v>40659</v>
      </c>
      <c r="F6442" s="1" t="str">
        <f t="shared" si="414"/>
        <v>April</v>
      </c>
      <c r="G6442" s="1" t="str">
        <f t="shared" si="415"/>
        <v>2011</v>
      </c>
      <c r="H6442" s="2">
        <f t="shared" si="416"/>
        <v>1</v>
      </c>
      <c r="I6442" s="2" t="b">
        <f t="shared" si="417"/>
        <v>0</v>
      </c>
      <c r="J6442" t="s">
        <v>34</v>
      </c>
      <c r="K6442">
        <v>40</v>
      </c>
      <c r="L6442">
        <v>630.38</v>
      </c>
      <c r="M6442">
        <v>0.02</v>
      </c>
      <c r="N6442" t="s">
        <v>39</v>
      </c>
      <c r="O6442">
        <v>-186.77</v>
      </c>
      <c r="P6442">
        <v>14.81</v>
      </c>
      <c r="Q6442">
        <v>13.32</v>
      </c>
      <c r="R6442" t="s">
        <v>612</v>
      </c>
      <c r="S6442" t="s">
        <v>116</v>
      </c>
      <c r="T6442" t="s">
        <v>31</v>
      </c>
      <c r="U6442" t="s">
        <v>22</v>
      </c>
      <c r="V6442" t="s">
        <v>28</v>
      </c>
      <c r="W6442">
        <v>0.43</v>
      </c>
    </row>
    <row r="6443" spans="1:23" x14ac:dyDescent="0.3">
      <c r="A6443" t="s">
        <v>1710</v>
      </c>
      <c r="B6443" t="s">
        <v>1030</v>
      </c>
      <c r="D6443" s="1">
        <v>40658</v>
      </c>
      <c r="E6443" s="1">
        <v>40660</v>
      </c>
      <c r="F6443" s="1" t="str">
        <f t="shared" si="414"/>
        <v>April</v>
      </c>
      <c r="G6443" s="1" t="str">
        <f t="shared" si="415"/>
        <v>2011</v>
      </c>
      <c r="H6443" s="2">
        <f t="shared" si="416"/>
        <v>2</v>
      </c>
      <c r="I6443" s="2" t="b">
        <f t="shared" si="417"/>
        <v>0</v>
      </c>
      <c r="J6443" t="s">
        <v>34</v>
      </c>
      <c r="K6443">
        <v>23</v>
      </c>
      <c r="L6443">
        <v>144.03</v>
      </c>
      <c r="M6443">
        <v>0.02</v>
      </c>
      <c r="N6443" t="s">
        <v>18</v>
      </c>
      <c r="O6443">
        <v>-37.04</v>
      </c>
      <c r="P6443">
        <v>5.98</v>
      </c>
      <c r="Q6443">
        <v>5.2</v>
      </c>
      <c r="R6443" t="s">
        <v>612</v>
      </c>
      <c r="S6443" t="s">
        <v>116</v>
      </c>
      <c r="T6443" t="s">
        <v>31</v>
      </c>
      <c r="U6443" t="s">
        <v>22</v>
      </c>
      <c r="V6443" t="s">
        <v>43</v>
      </c>
      <c r="W6443">
        <v>0.36</v>
      </c>
    </row>
    <row r="6444" spans="1:23" x14ac:dyDescent="0.3">
      <c r="A6444" t="s">
        <v>1447</v>
      </c>
      <c r="B6444" t="s">
        <v>1330</v>
      </c>
      <c r="D6444" s="1">
        <v>41078</v>
      </c>
      <c r="E6444" s="1">
        <v>41079</v>
      </c>
      <c r="F6444" s="1" t="str">
        <f t="shared" si="414"/>
        <v>June</v>
      </c>
      <c r="G6444" s="1" t="str">
        <f t="shared" si="415"/>
        <v>2012</v>
      </c>
      <c r="H6444" s="2">
        <f t="shared" si="416"/>
        <v>1</v>
      </c>
      <c r="I6444" s="2" t="b">
        <f t="shared" si="417"/>
        <v>0</v>
      </c>
      <c r="J6444" t="s">
        <v>52</v>
      </c>
      <c r="K6444">
        <v>15</v>
      </c>
      <c r="L6444">
        <v>17.77</v>
      </c>
      <c r="M6444">
        <v>0.05</v>
      </c>
      <c r="N6444" t="s">
        <v>18</v>
      </c>
      <c r="O6444">
        <v>-37.67</v>
      </c>
      <c r="P6444">
        <v>0.99</v>
      </c>
      <c r="Q6444">
        <v>2.96</v>
      </c>
      <c r="R6444" t="s">
        <v>612</v>
      </c>
      <c r="S6444" t="s">
        <v>116</v>
      </c>
      <c r="T6444" t="s">
        <v>27</v>
      </c>
      <c r="U6444" t="s">
        <v>32</v>
      </c>
      <c r="V6444" t="s">
        <v>48</v>
      </c>
      <c r="W6444">
        <v>0.61</v>
      </c>
    </row>
    <row r="6445" spans="1:23" x14ac:dyDescent="0.3">
      <c r="A6445" t="s">
        <v>1237</v>
      </c>
      <c r="B6445" t="s">
        <v>1396</v>
      </c>
      <c r="D6445" s="1">
        <v>40206</v>
      </c>
      <c r="E6445" s="1">
        <v>40207</v>
      </c>
      <c r="F6445" s="1" t="str">
        <f t="shared" si="414"/>
        <v>January</v>
      </c>
      <c r="G6445" s="1" t="str">
        <f t="shared" si="415"/>
        <v>2010</v>
      </c>
      <c r="H6445" s="2">
        <f t="shared" si="416"/>
        <v>1</v>
      </c>
      <c r="I6445" s="2" t="b">
        <f t="shared" si="417"/>
        <v>0</v>
      </c>
      <c r="J6445" t="s">
        <v>44</v>
      </c>
      <c r="K6445">
        <v>26</v>
      </c>
      <c r="L6445">
        <v>75.569999999999993</v>
      </c>
      <c r="M6445">
        <v>0.03</v>
      </c>
      <c r="N6445" t="s">
        <v>18</v>
      </c>
      <c r="O6445">
        <v>28.24</v>
      </c>
      <c r="P6445">
        <v>2.89</v>
      </c>
      <c r="Q6445">
        <v>0.5</v>
      </c>
      <c r="R6445" t="s">
        <v>760</v>
      </c>
      <c r="S6445" t="s">
        <v>760</v>
      </c>
      <c r="T6445" t="s">
        <v>27</v>
      </c>
      <c r="U6445" t="s">
        <v>22</v>
      </c>
      <c r="V6445" t="s">
        <v>57</v>
      </c>
      <c r="W6445">
        <v>0.38</v>
      </c>
    </row>
    <row r="6446" spans="1:23" x14ac:dyDescent="0.3">
      <c r="A6446" t="s">
        <v>1715</v>
      </c>
      <c r="B6446" t="s">
        <v>1716</v>
      </c>
      <c r="D6446" s="1">
        <v>39897</v>
      </c>
      <c r="E6446" s="1">
        <v>39899</v>
      </c>
      <c r="F6446" s="1" t="str">
        <f t="shared" si="414"/>
        <v>March</v>
      </c>
      <c r="G6446" s="1" t="str">
        <f t="shared" si="415"/>
        <v>2009</v>
      </c>
      <c r="H6446" s="2">
        <f t="shared" si="416"/>
        <v>2</v>
      </c>
      <c r="I6446" s="2" t="b">
        <f t="shared" si="417"/>
        <v>0</v>
      </c>
      <c r="J6446" t="s">
        <v>52</v>
      </c>
      <c r="K6446">
        <v>20</v>
      </c>
      <c r="L6446">
        <v>108.09</v>
      </c>
      <c r="M6446">
        <v>7.0000000000000007E-2</v>
      </c>
      <c r="N6446" t="s">
        <v>18</v>
      </c>
      <c r="O6446">
        <v>25.76</v>
      </c>
      <c r="P6446">
        <v>5.68</v>
      </c>
      <c r="Q6446">
        <v>1.39</v>
      </c>
      <c r="R6446" t="s">
        <v>760</v>
      </c>
      <c r="S6446" t="s">
        <v>760</v>
      </c>
      <c r="T6446" t="s">
        <v>21</v>
      </c>
      <c r="U6446" t="s">
        <v>22</v>
      </c>
      <c r="V6446" t="s">
        <v>51</v>
      </c>
      <c r="W6446">
        <v>0.38</v>
      </c>
    </row>
    <row r="6447" spans="1:23" x14ac:dyDescent="0.3">
      <c r="A6447" t="s">
        <v>1715</v>
      </c>
      <c r="B6447" t="s">
        <v>1716</v>
      </c>
      <c r="D6447" s="1">
        <v>39897</v>
      </c>
      <c r="E6447" s="1">
        <v>39899</v>
      </c>
      <c r="F6447" s="1" t="str">
        <f t="shared" si="414"/>
        <v>March</v>
      </c>
      <c r="G6447" s="1" t="str">
        <f t="shared" si="415"/>
        <v>2009</v>
      </c>
      <c r="H6447" s="2">
        <f t="shared" si="416"/>
        <v>2</v>
      </c>
      <c r="I6447" s="2" t="b">
        <f t="shared" si="417"/>
        <v>0</v>
      </c>
      <c r="J6447" t="s">
        <v>52</v>
      </c>
      <c r="K6447">
        <v>2</v>
      </c>
      <c r="L6447">
        <v>55.34</v>
      </c>
      <c r="M6447">
        <v>0.06</v>
      </c>
      <c r="N6447" t="s">
        <v>18</v>
      </c>
      <c r="O6447">
        <v>-31.24</v>
      </c>
      <c r="P6447">
        <v>22.84</v>
      </c>
      <c r="Q6447">
        <v>11.54</v>
      </c>
      <c r="R6447" t="s">
        <v>760</v>
      </c>
      <c r="S6447" t="s">
        <v>760</v>
      </c>
      <c r="T6447" t="s">
        <v>21</v>
      </c>
      <c r="U6447" t="s">
        <v>22</v>
      </c>
      <c r="V6447" t="s">
        <v>43</v>
      </c>
      <c r="W6447">
        <v>0.39</v>
      </c>
    </row>
    <row r="6448" spans="1:23" x14ac:dyDescent="0.3">
      <c r="A6448" t="s">
        <v>1287</v>
      </c>
      <c r="B6448" t="s">
        <v>1023</v>
      </c>
      <c r="D6448" s="1">
        <v>40776</v>
      </c>
      <c r="E6448" s="1">
        <v>40778</v>
      </c>
      <c r="F6448" s="1" t="str">
        <f t="shared" si="414"/>
        <v>August</v>
      </c>
      <c r="G6448" s="1" t="str">
        <f t="shared" si="415"/>
        <v>2011</v>
      </c>
      <c r="H6448" s="2">
        <f t="shared" si="416"/>
        <v>2</v>
      </c>
      <c r="I6448" s="2" t="b">
        <f t="shared" si="417"/>
        <v>0</v>
      </c>
      <c r="J6448" t="s">
        <v>44</v>
      </c>
      <c r="K6448">
        <v>28</v>
      </c>
      <c r="L6448">
        <v>142.18</v>
      </c>
      <c r="M6448">
        <v>7.0000000000000007E-2</v>
      </c>
      <c r="N6448" t="s">
        <v>18</v>
      </c>
      <c r="O6448">
        <v>-50.14</v>
      </c>
      <c r="P6448">
        <v>4.9800000000000004</v>
      </c>
      <c r="Q6448">
        <v>4.72</v>
      </c>
      <c r="R6448" t="s">
        <v>760</v>
      </c>
      <c r="S6448" t="s">
        <v>760</v>
      </c>
      <c r="T6448" t="s">
        <v>27</v>
      </c>
      <c r="U6448" t="s">
        <v>22</v>
      </c>
      <c r="V6448" t="s">
        <v>43</v>
      </c>
      <c r="W6448">
        <v>0.36</v>
      </c>
    </row>
    <row r="6449" spans="1:23" x14ac:dyDescent="0.3">
      <c r="A6449" t="s">
        <v>1010</v>
      </c>
      <c r="B6449" t="s">
        <v>1139</v>
      </c>
      <c r="D6449" s="1">
        <v>41121</v>
      </c>
      <c r="E6449" s="1">
        <v>41124</v>
      </c>
      <c r="F6449" s="1" t="str">
        <f t="shared" si="414"/>
        <v>August</v>
      </c>
      <c r="G6449" s="1" t="str">
        <f t="shared" si="415"/>
        <v>2012</v>
      </c>
      <c r="H6449" s="2">
        <f t="shared" si="416"/>
        <v>3</v>
      </c>
      <c r="I6449" s="2" t="b">
        <f t="shared" si="417"/>
        <v>0</v>
      </c>
      <c r="J6449" t="s">
        <v>52</v>
      </c>
      <c r="K6449">
        <v>28</v>
      </c>
      <c r="L6449">
        <v>64.819999999999993</v>
      </c>
      <c r="M6449">
        <v>0.02</v>
      </c>
      <c r="N6449" t="s">
        <v>18</v>
      </c>
      <c r="O6449">
        <v>-32.03</v>
      </c>
      <c r="P6449">
        <v>2.12</v>
      </c>
      <c r="Q6449">
        <v>1.99</v>
      </c>
      <c r="R6449" t="s">
        <v>760</v>
      </c>
      <c r="S6449" t="s">
        <v>760</v>
      </c>
      <c r="T6449" t="s">
        <v>27</v>
      </c>
      <c r="U6449" t="s">
        <v>32</v>
      </c>
      <c r="V6449" t="s">
        <v>48</v>
      </c>
      <c r="W6449">
        <v>0.55000000000000004</v>
      </c>
    </row>
    <row r="6450" spans="1:23" x14ac:dyDescent="0.3">
      <c r="A6450" t="s">
        <v>1010</v>
      </c>
      <c r="B6450" t="s">
        <v>1139</v>
      </c>
      <c r="D6450" s="1">
        <v>41121</v>
      </c>
      <c r="E6450" s="1">
        <v>41123</v>
      </c>
      <c r="F6450" s="1" t="str">
        <f t="shared" si="414"/>
        <v>August</v>
      </c>
      <c r="G6450" s="1" t="str">
        <f t="shared" si="415"/>
        <v>2012</v>
      </c>
      <c r="H6450" s="2">
        <f t="shared" si="416"/>
        <v>2</v>
      </c>
      <c r="I6450" s="2" t="b">
        <f t="shared" si="417"/>
        <v>0</v>
      </c>
      <c r="J6450" t="s">
        <v>52</v>
      </c>
      <c r="K6450">
        <v>6</v>
      </c>
      <c r="L6450">
        <v>77.599999999999994</v>
      </c>
      <c r="M6450">
        <v>0.08</v>
      </c>
      <c r="N6450" t="s">
        <v>18</v>
      </c>
      <c r="O6450">
        <v>-37.07</v>
      </c>
      <c r="P6450">
        <v>11.34</v>
      </c>
      <c r="Q6450">
        <v>11.25</v>
      </c>
      <c r="R6450" t="s">
        <v>760</v>
      </c>
      <c r="S6450" t="s">
        <v>760</v>
      </c>
      <c r="T6450" t="s">
        <v>27</v>
      </c>
      <c r="U6450" t="s">
        <v>22</v>
      </c>
      <c r="V6450" t="s">
        <v>43</v>
      </c>
      <c r="W6450">
        <v>0.36</v>
      </c>
    </row>
    <row r="6451" spans="1:23" x14ac:dyDescent="0.3">
      <c r="A6451" t="s">
        <v>1010</v>
      </c>
      <c r="B6451" t="s">
        <v>1139</v>
      </c>
      <c r="D6451" s="1">
        <v>41121</v>
      </c>
      <c r="E6451" s="1">
        <v>41122</v>
      </c>
      <c r="F6451" s="1" t="str">
        <f t="shared" si="414"/>
        <v>August</v>
      </c>
      <c r="G6451" s="1" t="str">
        <f t="shared" si="415"/>
        <v>2012</v>
      </c>
      <c r="H6451" s="2">
        <f t="shared" si="416"/>
        <v>1</v>
      </c>
      <c r="I6451" s="2" t="b">
        <f t="shared" si="417"/>
        <v>0</v>
      </c>
      <c r="J6451" t="s">
        <v>52</v>
      </c>
      <c r="K6451">
        <v>17</v>
      </c>
      <c r="L6451">
        <v>821.18</v>
      </c>
      <c r="M6451">
        <v>0.04</v>
      </c>
      <c r="N6451" t="s">
        <v>39</v>
      </c>
      <c r="O6451">
        <v>308.63</v>
      </c>
      <c r="P6451">
        <v>48.91</v>
      </c>
      <c r="Q6451">
        <v>5.81</v>
      </c>
      <c r="R6451" t="s">
        <v>760</v>
      </c>
      <c r="S6451" t="s">
        <v>760</v>
      </c>
      <c r="T6451" t="s">
        <v>27</v>
      </c>
      <c r="U6451" t="s">
        <v>22</v>
      </c>
      <c r="V6451" t="s">
        <v>43</v>
      </c>
      <c r="W6451">
        <v>0.38</v>
      </c>
    </row>
    <row r="6452" spans="1:23" x14ac:dyDescent="0.3">
      <c r="A6452" t="s">
        <v>1287</v>
      </c>
      <c r="B6452" t="s">
        <v>1023</v>
      </c>
      <c r="D6452" s="1">
        <v>41141</v>
      </c>
      <c r="E6452" s="1">
        <v>41142</v>
      </c>
      <c r="F6452" s="1" t="str">
        <f t="shared" si="414"/>
        <v>August</v>
      </c>
      <c r="G6452" s="1" t="str">
        <f t="shared" si="415"/>
        <v>2012</v>
      </c>
      <c r="H6452" s="2">
        <f t="shared" si="416"/>
        <v>1</v>
      </c>
      <c r="I6452" s="2" t="b">
        <f t="shared" si="417"/>
        <v>0</v>
      </c>
      <c r="J6452" t="s">
        <v>52</v>
      </c>
      <c r="K6452">
        <v>42</v>
      </c>
      <c r="L6452">
        <v>1691.51</v>
      </c>
      <c r="M6452">
        <v>0.08</v>
      </c>
      <c r="N6452" t="s">
        <v>18</v>
      </c>
      <c r="O6452">
        <v>285.16000000000003</v>
      </c>
      <c r="P6452">
        <v>42.76</v>
      </c>
      <c r="Q6452">
        <v>6.22</v>
      </c>
      <c r="R6452" t="s">
        <v>760</v>
      </c>
      <c r="S6452" t="s">
        <v>760</v>
      </c>
      <c r="T6452" t="s">
        <v>27</v>
      </c>
      <c r="U6452" t="s">
        <v>22</v>
      </c>
      <c r="V6452" t="s">
        <v>23</v>
      </c>
    </row>
    <row r="6453" spans="1:23" x14ac:dyDescent="0.3">
      <c r="A6453" t="s">
        <v>1287</v>
      </c>
      <c r="B6453" t="s">
        <v>1023</v>
      </c>
      <c r="D6453" s="1">
        <v>41141</v>
      </c>
      <c r="E6453" s="1">
        <v>41144</v>
      </c>
      <c r="F6453" s="1" t="str">
        <f t="shared" si="414"/>
        <v>August</v>
      </c>
      <c r="G6453" s="1" t="str">
        <f t="shared" si="415"/>
        <v>2012</v>
      </c>
      <c r="H6453" s="2">
        <f t="shared" si="416"/>
        <v>3</v>
      </c>
      <c r="I6453" s="2" t="b">
        <f t="shared" si="417"/>
        <v>0</v>
      </c>
      <c r="J6453" t="s">
        <v>52</v>
      </c>
      <c r="K6453">
        <v>12</v>
      </c>
      <c r="L6453">
        <v>122.93</v>
      </c>
      <c r="M6453">
        <v>0.04</v>
      </c>
      <c r="N6453" t="s">
        <v>18</v>
      </c>
      <c r="O6453">
        <v>-6.83</v>
      </c>
      <c r="P6453">
        <v>9.7799999999999994</v>
      </c>
      <c r="Q6453">
        <v>5.76</v>
      </c>
      <c r="R6453" t="s">
        <v>760</v>
      </c>
      <c r="S6453" t="s">
        <v>760</v>
      </c>
      <c r="T6453" t="s">
        <v>27</v>
      </c>
      <c r="U6453" t="s">
        <v>22</v>
      </c>
      <c r="V6453" t="s">
        <v>51</v>
      </c>
      <c r="W6453">
        <v>0.35</v>
      </c>
    </row>
    <row r="6454" spans="1:23" x14ac:dyDescent="0.3">
      <c r="A6454" t="s">
        <v>1287</v>
      </c>
      <c r="B6454" t="s">
        <v>1023</v>
      </c>
      <c r="D6454" s="1">
        <v>41141</v>
      </c>
      <c r="E6454" s="1">
        <v>41142</v>
      </c>
      <c r="F6454" s="1" t="str">
        <f t="shared" si="414"/>
        <v>August</v>
      </c>
      <c r="G6454" s="1" t="str">
        <f t="shared" si="415"/>
        <v>2012</v>
      </c>
      <c r="H6454" s="2">
        <f t="shared" si="416"/>
        <v>1</v>
      </c>
      <c r="I6454" s="2" t="b">
        <f t="shared" si="417"/>
        <v>0</v>
      </c>
      <c r="J6454" t="s">
        <v>52</v>
      </c>
      <c r="K6454">
        <v>4</v>
      </c>
      <c r="L6454">
        <v>47.86</v>
      </c>
      <c r="M6454">
        <v>0</v>
      </c>
      <c r="N6454" t="s">
        <v>18</v>
      </c>
      <c r="O6454">
        <v>-17.32</v>
      </c>
      <c r="P6454">
        <v>9.48</v>
      </c>
      <c r="Q6454">
        <v>7.29</v>
      </c>
      <c r="R6454" t="s">
        <v>760</v>
      </c>
      <c r="S6454" t="s">
        <v>760</v>
      </c>
      <c r="T6454" t="s">
        <v>27</v>
      </c>
      <c r="U6454" t="s">
        <v>36</v>
      </c>
      <c r="V6454" t="s">
        <v>37</v>
      </c>
      <c r="W6454">
        <v>0.45</v>
      </c>
    </row>
    <row r="6455" spans="1:23" x14ac:dyDescent="0.3">
      <c r="A6455" t="s">
        <v>1287</v>
      </c>
      <c r="B6455" t="s">
        <v>1023</v>
      </c>
      <c r="D6455" s="1">
        <v>41141</v>
      </c>
      <c r="E6455" s="1">
        <v>41143</v>
      </c>
      <c r="F6455" s="1" t="str">
        <f t="shared" si="414"/>
        <v>August</v>
      </c>
      <c r="G6455" s="1" t="str">
        <f t="shared" si="415"/>
        <v>2012</v>
      </c>
      <c r="H6455" s="2">
        <f t="shared" si="416"/>
        <v>2</v>
      </c>
      <c r="I6455" s="2" t="b">
        <f t="shared" si="417"/>
        <v>0</v>
      </c>
      <c r="J6455" t="s">
        <v>52</v>
      </c>
      <c r="K6455">
        <v>39</v>
      </c>
      <c r="L6455">
        <v>3607.8505</v>
      </c>
      <c r="M6455">
        <v>0.05</v>
      </c>
      <c r="N6455" t="s">
        <v>18</v>
      </c>
      <c r="O6455">
        <v>784.49</v>
      </c>
      <c r="P6455">
        <v>110.99</v>
      </c>
      <c r="Q6455">
        <v>8.99</v>
      </c>
      <c r="R6455" t="s">
        <v>760</v>
      </c>
      <c r="S6455" t="s">
        <v>760</v>
      </c>
      <c r="T6455" t="s">
        <v>27</v>
      </c>
      <c r="U6455" t="s">
        <v>32</v>
      </c>
      <c r="V6455" t="s">
        <v>33</v>
      </c>
      <c r="W6455">
        <v>0.56999999999999995</v>
      </c>
    </row>
    <row r="6456" spans="1:23" x14ac:dyDescent="0.3">
      <c r="A6456" t="s">
        <v>1664</v>
      </c>
      <c r="B6456" t="s">
        <v>1665</v>
      </c>
      <c r="D6456" s="1">
        <v>39910</v>
      </c>
      <c r="E6456" s="1">
        <v>39915</v>
      </c>
      <c r="F6456" s="1" t="str">
        <f t="shared" si="414"/>
        <v>April</v>
      </c>
      <c r="G6456" s="1" t="str">
        <f t="shared" si="415"/>
        <v>2009</v>
      </c>
      <c r="H6456" s="2">
        <f t="shared" si="416"/>
        <v>5</v>
      </c>
      <c r="I6456" s="2" t="b">
        <f t="shared" si="417"/>
        <v>0</v>
      </c>
      <c r="J6456" t="s">
        <v>17</v>
      </c>
      <c r="K6456">
        <v>11</v>
      </c>
      <c r="L6456">
        <v>68.459999999999994</v>
      </c>
      <c r="M6456">
        <v>0.02</v>
      </c>
      <c r="N6456" t="s">
        <v>18</v>
      </c>
      <c r="O6456">
        <v>-22.48</v>
      </c>
      <c r="P6456">
        <v>5.58</v>
      </c>
      <c r="Q6456">
        <v>5.3</v>
      </c>
      <c r="R6456" t="s">
        <v>760</v>
      </c>
      <c r="S6456" t="s">
        <v>760</v>
      </c>
      <c r="T6456" t="s">
        <v>42</v>
      </c>
      <c r="U6456" t="s">
        <v>22</v>
      </c>
      <c r="V6456" t="s">
        <v>51</v>
      </c>
      <c r="W6456">
        <v>0.35</v>
      </c>
    </row>
    <row r="6457" spans="1:23" x14ac:dyDescent="0.3">
      <c r="A6457" t="s">
        <v>1664</v>
      </c>
      <c r="B6457" t="s">
        <v>1665</v>
      </c>
      <c r="D6457" s="1">
        <v>39910</v>
      </c>
      <c r="E6457" s="1">
        <v>39917</v>
      </c>
      <c r="F6457" s="1" t="str">
        <f t="shared" si="414"/>
        <v>April</v>
      </c>
      <c r="G6457" s="1" t="str">
        <f t="shared" si="415"/>
        <v>2009</v>
      </c>
      <c r="H6457" s="2">
        <f t="shared" si="416"/>
        <v>7</v>
      </c>
      <c r="I6457" s="2" t="b">
        <f t="shared" si="417"/>
        <v>0</v>
      </c>
      <c r="J6457" t="s">
        <v>17</v>
      </c>
      <c r="K6457">
        <v>21</v>
      </c>
      <c r="L6457">
        <v>885.23</v>
      </c>
      <c r="M6457">
        <v>0.03</v>
      </c>
      <c r="N6457" t="s">
        <v>18</v>
      </c>
      <c r="O6457">
        <v>78.98</v>
      </c>
      <c r="P6457">
        <v>40.89</v>
      </c>
      <c r="Q6457">
        <v>18.98</v>
      </c>
      <c r="R6457" t="s">
        <v>760</v>
      </c>
      <c r="S6457" t="s">
        <v>760</v>
      </c>
      <c r="T6457" t="s">
        <v>42</v>
      </c>
      <c r="U6457" t="s">
        <v>36</v>
      </c>
      <c r="V6457" t="s">
        <v>37</v>
      </c>
      <c r="W6457">
        <v>0.56999999999999995</v>
      </c>
    </row>
    <row r="6458" spans="1:23" x14ac:dyDescent="0.3">
      <c r="A6458" t="s">
        <v>1479</v>
      </c>
      <c r="B6458" t="s">
        <v>1717</v>
      </c>
      <c r="D6458" s="1">
        <v>39947</v>
      </c>
      <c r="E6458" s="1">
        <v>39947</v>
      </c>
      <c r="F6458" s="1" t="str">
        <f t="shared" si="414"/>
        <v>May</v>
      </c>
      <c r="G6458" s="1" t="str">
        <f t="shared" si="415"/>
        <v>2009</v>
      </c>
      <c r="H6458" s="2">
        <f t="shared" si="416"/>
        <v>0</v>
      </c>
      <c r="I6458" s="2" t="str">
        <f t="shared" si="417"/>
        <v>FREE DELIVERY</v>
      </c>
      <c r="J6458" t="s">
        <v>17</v>
      </c>
      <c r="K6458">
        <v>46</v>
      </c>
      <c r="L6458">
        <v>229.35</v>
      </c>
      <c r="M6458">
        <v>0.08</v>
      </c>
      <c r="N6458" t="s">
        <v>39</v>
      </c>
      <c r="O6458">
        <v>-165.45</v>
      </c>
      <c r="P6458">
        <v>4.8899999999999997</v>
      </c>
      <c r="Q6458">
        <v>4.93</v>
      </c>
      <c r="R6458" t="s">
        <v>760</v>
      </c>
      <c r="S6458" t="s">
        <v>760</v>
      </c>
      <c r="T6458" t="s">
        <v>42</v>
      </c>
      <c r="U6458" t="s">
        <v>32</v>
      </c>
      <c r="V6458" t="s">
        <v>48</v>
      </c>
      <c r="W6458">
        <v>0.66</v>
      </c>
    </row>
    <row r="6459" spans="1:23" x14ac:dyDescent="0.3">
      <c r="A6459" t="s">
        <v>1479</v>
      </c>
      <c r="B6459" t="s">
        <v>1717</v>
      </c>
      <c r="D6459" s="1">
        <v>39947</v>
      </c>
      <c r="E6459" s="1">
        <v>39954</v>
      </c>
      <c r="F6459" s="1" t="str">
        <f t="shared" si="414"/>
        <v>May</v>
      </c>
      <c r="G6459" s="1" t="str">
        <f t="shared" si="415"/>
        <v>2009</v>
      </c>
      <c r="H6459" s="2">
        <f t="shared" si="416"/>
        <v>7</v>
      </c>
      <c r="I6459" s="2" t="b">
        <f t="shared" si="417"/>
        <v>0</v>
      </c>
      <c r="J6459" t="s">
        <v>17</v>
      </c>
      <c r="K6459">
        <v>45</v>
      </c>
      <c r="L6459">
        <v>294.86</v>
      </c>
      <c r="M6459">
        <v>7.0000000000000007E-2</v>
      </c>
      <c r="N6459" t="s">
        <v>18</v>
      </c>
      <c r="O6459">
        <v>-141.12</v>
      </c>
      <c r="P6459">
        <v>6.68</v>
      </c>
      <c r="Q6459">
        <v>6.92</v>
      </c>
      <c r="R6459" t="s">
        <v>760</v>
      </c>
      <c r="S6459" t="s">
        <v>760</v>
      </c>
      <c r="T6459" t="s">
        <v>42</v>
      </c>
      <c r="U6459" t="s">
        <v>22</v>
      </c>
      <c r="V6459" t="s">
        <v>43</v>
      </c>
      <c r="W6459">
        <v>0.37</v>
      </c>
    </row>
    <row r="6460" spans="1:23" x14ac:dyDescent="0.3">
      <c r="A6460" t="s">
        <v>1010</v>
      </c>
      <c r="B6460" t="s">
        <v>1139</v>
      </c>
      <c r="D6460" s="1">
        <v>39841</v>
      </c>
      <c r="E6460" s="1">
        <v>39850</v>
      </c>
      <c r="F6460" s="1" t="str">
        <f t="shared" si="414"/>
        <v>February</v>
      </c>
      <c r="G6460" s="1" t="str">
        <f t="shared" si="415"/>
        <v>2009</v>
      </c>
      <c r="H6460" s="2">
        <f t="shared" si="416"/>
        <v>9</v>
      </c>
      <c r="I6460" s="2" t="b">
        <f t="shared" si="417"/>
        <v>0</v>
      </c>
      <c r="J6460" t="s">
        <v>17</v>
      </c>
      <c r="K6460">
        <v>3</v>
      </c>
      <c r="L6460">
        <v>190.45</v>
      </c>
      <c r="M6460">
        <v>0.02</v>
      </c>
      <c r="N6460" t="s">
        <v>18</v>
      </c>
      <c r="O6460">
        <v>-44.05</v>
      </c>
      <c r="P6460">
        <v>59.98</v>
      </c>
      <c r="Q6460">
        <v>3.99</v>
      </c>
      <c r="R6460" t="s">
        <v>760</v>
      </c>
      <c r="S6460" t="s">
        <v>760</v>
      </c>
      <c r="T6460" t="s">
        <v>31</v>
      </c>
      <c r="U6460" t="s">
        <v>22</v>
      </c>
      <c r="V6460" t="s">
        <v>28</v>
      </c>
      <c r="W6460">
        <v>0.56999999999999995</v>
      </c>
    </row>
    <row r="6461" spans="1:23" x14ac:dyDescent="0.3">
      <c r="A6461" t="s">
        <v>1010</v>
      </c>
      <c r="B6461" t="s">
        <v>1139</v>
      </c>
      <c r="D6461" s="1">
        <v>39841</v>
      </c>
      <c r="E6461" s="1">
        <v>39845</v>
      </c>
      <c r="F6461" s="1" t="str">
        <f t="shared" si="414"/>
        <v>February</v>
      </c>
      <c r="G6461" s="1" t="str">
        <f t="shared" si="415"/>
        <v>2009</v>
      </c>
      <c r="H6461" s="2">
        <f t="shared" si="416"/>
        <v>4</v>
      </c>
      <c r="I6461" s="2" t="b">
        <f t="shared" si="417"/>
        <v>0</v>
      </c>
      <c r="J6461" t="s">
        <v>17</v>
      </c>
      <c r="K6461">
        <v>34</v>
      </c>
      <c r="L6461">
        <v>179.99</v>
      </c>
      <c r="M6461">
        <v>0.03</v>
      </c>
      <c r="N6461" t="s">
        <v>18</v>
      </c>
      <c r="O6461">
        <v>-102.27</v>
      </c>
      <c r="P6461">
        <v>5.18</v>
      </c>
      <c r="Q6461">
        <v>5.74</v>
      </c>
      <c r="R6461" t="s">
        <v>760</v>
      </c>
      <c r="S6461" t="s">
        <v>760</v>
      </c>
      <c r="T6461" t="s">
        <v>31</v>
      </c>
      <c r="U6461" t="s">
        <v>22</v>
      </c>
      <c r="V6461" t="s">
        <v>29</v>
      </c>
      <c r="W6461">
        <v>0.36</v>
      </c>
    </row>
    <row r="6462" spans="1:23" x14ac:dyDescent="0.3">
      <c r="A6462" t="s">
        <v>1216</v>
      </c>
      <c r="B6462" t="s">
        <v>1591</v>
      </c>
      <c r="D6462" s="1">
        <v>40309</v>
      </c>
      <c r="E6462" s="1">
        <v>40311</v>
      </c>
      <c r="F6462" s="1" t="str">
        <f t="shared" si="414"/>
        <v>May</v>
      </c>
      <c r="G6462" s="1" t="str">
        <f t="shared" si="415"/>
        <v>2010</v>
      </c>
      <c r="H6462" s="2">
        <f t="shared" si="416"/>
        <v>2</v>
      </c>
      <c r="I6462" s="2" t="b">
        <f t="shared" si="417"/>
        <v>0</v>
      </c>
      <c r="J6462" t="s">
        <v>24</v>
      </c>
      <c r="K6462">
        <v>50</v>
      </c>
      <c r="L6462">
        <v>3615.8404999999998</v>
      </c>
      <c r="M6462">
        <v>0.03</v>
      </c>
      <c r="N6462" t="s">
        <v>18</v>
      </c>
      <c r="O6462">
        <v>1861.35</v>
      </c>
      <c r="P6462">
        <v>85.99</v>
      </c>
      <c r="Q6462">
        <v>3.3</v>
      </c>
      <c r="R6462" t="s">
        <v>760</v>
      </c>
      <c r="S6462" t="s">
        <v>760</v>
      </c>
      <c r="T6462" t="s">
        <v>42</v>
      </c>
      <c r="U6462" t="s">
        <v>32</v>
      </c>
      <c r="V6462" t="s">
        <v>33</v>
      </c>
      <c r="W6462">
        <v>0.37</v>
      </c>
    </row>
    <row r="6463" spans="1:23" x14ac:dyDescent="0.3">
      <c r="A6463" t="s">
        <v>1414</v>
      </c>
      <c r="B6463" t="s">
        <v>1012</v>
      </c>
      <c r="D6463" s="1">
        <v>40591</v>
      </c>
      <c r="E6463" s="1">
        <v>40593</v>
      </c>
      <c r="F6463" s="1" t="str">
        <f t="shared" si="414"/>
        <v>February</v>
      </c>
      <c r="G6463" s="1" t="str">
        <f t="shared" si="415"/>
        <v>2011</v>
      </c>
      <c r="H6463" s="2">
        <f t="shared" si="416"/>
        <v>2</v>
      </c>
      <c r="I6463" s="2" t="b">
        <f t="shared" si="417"/>
        <v>0</v>
      </c>
      <c r="J6463" t="s">
        <v>24</v>
      </c>
      <c r="K6463">
        <v>12</v>
      </c>
      <c r="L6463">
        <v>464.57</v>
      </c>
      <c r="M6463">
        <v>0.04</v>
      </c>
      <c r="N6463" t="s">
        <v>18</v>
      </c>
      <c r="O6463">
        <v>-79.180000000000007</v>
      </c>
      <c r="P6463">
        <v>39.979999999999997</v>
      </c>
      <c r="Q6463">
        <v>4</v>
      </c>
      <c r="R6463" t="s">
        <v>760</v>
      </c>
      <c r="S6463" t="s">
        <v>760</v>
      </c>
      <c r="T6463" t="s">
        <v>31</v>
      </c>
      <c r="U6463" t="s">
        <v>32</v>
      </c>
      <c r="V6463" t="s">
        <v>48</v>
      </c>
      <c r="W6463">
        <v>0.7</v>
      </c>
    </row>
    <row r="6464" spans="1:23" x14ac:dyDescent="0.3">
      <c r="A6464" t="s">
        <v>1010</v>
      </c>
      <c r="B6464" t="s">
        <v>1139</v>
      </c>
      <c r="D6464" s="1">
        <v>40142</v>
      </c>
      <c r="E6464" s="1">
        <v>40149</v>
      </c>
      <c r="F6464" s="1" t="str">
        <f t="shared" si="414"/>
        <v>December</v>
      </c>
      <c r="G6464" s="1" t="str">
        <f t="shared" si="415"/>
        <v>2009</v>
      </c>
      <c r="H6464" s="2">
        <f t="shared" si="416"/>
        <v>7</v>
      </c>
      <c r="I6464" s="2" t="b">
        <f t="shared" si="417"/>
        <v>0</v>
      </c>
      <c r="J6464" t="s">
        <v>17</v>
      </c>
      <c r="K6464">
        <v>24</v>
      </c>
      <c r="L6464">
        <v>2525.9875000000002</v>
      </c>
      <c r="M6464">
        <v>0.09</v>
      </c>
      <c r="N6464" t="s">
        <v>18</v>
      </c>
      <c r="O6464">
        <v>416.67</v>
      </c>
      <c r="P6464">
        <v>125.99</v>
      </c>
      <c r="Q6464">
        <v>8.99</v>
      </c>
      <c r="R6464" t="s">
        <v>760</v>
      </c>
      <c r="S6464" t="s">
        <v>760</v>
      </c>
      <c r="T6464" t="s">
        <v>27</v>
      </c>
      <c r="U6464" t="s">
        <v>32</v>
      </c>
      <c r="V6464" t="s">
        <v>33</v>
      </c>
      <c r="W6464">
        <v>0.55000000000000004</v>
      </c>
    </row>
    <row r="6465" spans="1:23" x14ac:dyDescent="0.3">
      <c r="A6465" t="s">
        <v>1010</v>
      </c>
      <c r="B6465" t="s">
        <v>1139</v>
      </c>
      <c r="D6465" s="1">
        <v>40011</v>
      </c>
      <c r="E6465" s="1">
        <v>40013</v>
      </c>
      <c r="F6465" s="1" t="str">
        <f t="shared" si="414"/>
        <v>July</v>
      </c>
      <c r="G6465" s="1" t="str">
        <f t="shared" si="415"/>
        <v>2009</v>
      </c>
      <c r="H6465" s="2">
        <f t="shared" si="416"/>
        <v>2</v>
      </c>
      <c r="I6465" s="2" t="b">
        <f t="shared" si="417"/>
        <v>0</v>
      </c>
      <c r="J6465" t="s">
        <v>44</v>
      </c>
      <c r="K6465">
        <v>42</v>
      </c>
      <c r="L6465">
        <v>4993.42</v>
      </c>
      <c r="M6465">
        <v>0.03</v>
      </c>
      <c r="N6465" t="s">
        <v>25</v>
      </c>
      <c r="O6465">
        <v>190.14</v>
      </c>
      <c r="P6465">
        <v>119.99</v>
      </c>
      <c r="Q6465">
        <v>56.14</v>
      </c>
      <c r="R6465" t="s">
        <v>760</v>
      </c>
      <c r="S6465" t="s">
        <v>760</v>
      </c>
      <c r="T6465" t="s">
        <v>27</v>
      </c>
      <c r="U6465" t="s">
        <v>32</v>
      </c>
      <c r="V6465" t="s">
        <v>94</v>
      </c>
      <c r="W6465">
        <v>0.39</v>
      </c>
    </row>
    <row r="6466" spans="1:23" x14ac:dyDescent="0.3">
      <c r="A6466" t="s">
        <v>1010</v>
      </c>
      <c r="B6466" t="s">
        <v>1139</v>
      </c>
      <c r="D6466" s="1">
        <v>40011</v>
      </c>
      <c r="E6466" s="1">
        <v>40013</v>
      </c>
      <c r="F6466" s="1" t="str">
        <f t="shared" si="414"/>
        <v>July</v>
      </c>
      <c r="G6466" s="1" t="str">
        <f t="shared" si="415"/>
        <v>2009</v>
      </c>
      <c r="H6466" s="2">
        <f t="shared" si="416"/>
        <v>2</v>
      </c>
      <c r="I6466" s="2" t="b">
        <f t="shared" si="417"/>
        <v>0</v>
      </c>
      <c r="J6466" t="s">
        <v>44</v>
      </c>
      <c r="K6466">
        <v>9</v>
      </c>
      <c r="L6466">
        <v>1059.3</v>
      </c>
      <c r="M6466">
        <v>0.05</v>
      </c>
      <c r="N6466" t="s">
        <v>18</v>
      </c>
      <c r="O6466">
        <v>67.599999999999994</v>
      </c>
      <c r="P6466">
        <v>115.79</v>
      </c>
      <c r="Q6466">
        <v>1.99</v>
      </c>
      <c r="R6466" t="s">
        <v>760</v>
      </c>
      <c r="S6466" t="s">
        <v>760</v>
      </c>
      <c r="T6466" t="s">
        <v>27</v>
      </c>
      <c r="U6466" t="s">
        <v>32</v>
      </c>
      <c r="V6466" t="s">
        <v>48</v>
      </c>
      <c r="W6466">
        <v>0.49</v>
      </c>
    </row>
    <row r="6467" spans="1:23" x14ac:dyDescent="0.3">
      <c r="A6467" t="s">
        <v>1010</v>
      </c>
      <c r="B6467" t="s">
        <v>1103</v>
      </c>
      <c r="D6467" s="1">
        <v>40067</v>
      </c>
      <c r="E6467" s="1">
        <v>40067</v>
      </c>
      <c r="F6467" s="1" t="str">
        <f t="shared" ref="F6467:F6530" si="418">TEXT(E6467,"mmmm")</f>
        <v>September</v>
      </c>
      <c r="G6467" s="1" t="str">
        <f t="shared" ref="G6467:G6530" si="419">TEXT(E6467,"yyyy")</f>
        <v>2009</v>
      </c>
      <c r="H6467" s="2">
        <f t="shared" ref="H6467:H6530" si="420">E6467-D6467</f>
        <v>0</v>
      </c>
      <c r="I6467" s="2" t="str">
        <f t="shared" ref="I6467:I6530" si="421">IF(H6467&lt;1,IF(AND(H6467&gt;0,H6467&lt;2),"ONE DAY", "FREE DELIVERY"))</f>
        <v>FREE DELIVERY</v>
      </c>
      <c r="J6467" t="s">
        <v>52</v>
      </c>
      <c r="K6467">
        <v>1</v>
      </c>
      <c r="L6467">
        <v>17.59</v>
      </c>
      <c r="M6467">
        <v>0.06</v>
      </c>
      <c r="N6467" t="s">
        <v>39</v>
      </c>
      <c r="O6467">
        <v>10.85</v>
      </c>
      <c r="P6467">
        <v>2.61</v>
      </c>
      <c r="Q6467">
        <v>0.5</v>
      </c>
      <c r="R6467" t="s">
        <v>760</v>
      </c>
      <c r="S6467" t="s">
        <v>760</v>
      </c>
      <c r="T6467" t="s">
        <v>31</v>
      </c>
      <c r="U6467" t="s">
        <v>22</v>
      </c>
      <c r="V6467" t="s">
        <v>57</v>
      </c>
      <c r="W6467">
        <v>0.39</v>
      </c>
    </row>
    <row r="6468" spans="1:23" x14ac:dyDescent="0.3">
      <c r="A6468" t="s">
        <v>1010</v>
      </c>
      <c r="B6468" t="s">
        <v>1103</v>
      </c>
      <c r="D6468" s="1">
        <v>40067</v>
      </c>
      <c r="E6468" s="1">
        <v>40069</v>
      </c>
      <c r="F6468" s="1" t="str">
        <f t="shared" si="418"/>
        <v>September</v>
      </c>
      <c r="G6468" s="1" t="str">
        <f t="shared" si="419"/>
        <v>2009</v>
      </c>
      <c r="H6468" s="2">
        <f t="shared" si="420"/>
        <v>2</v>
      </c>
      <c r="I6468" s="2" t="b">
        <f t="shared" si="421"/>
        <v>0</v>
      </c>
      <c r="J6468" t="s">
        <v>52</v>
      </c>
      <c r="K6468">
        <v>48</v>
      </c>
      <c r="L6468">
        <v>308.81</v>
      </c>
      <c r="M6468">
        <v>0.01</v>
      </c>
      <c r="N6468" t="s">
        <v>18</v>
      </c>
      <c r="O6468">
        <v>128.28</v>
      </c>
      <c r="P6468">
        <v>6.35</v>
      </c>
      <c r="Q6468">
        <v>1.02</v>
      </c>
      <c r="R6468" t="s">
        <v>760</v>
      </c>
      <c r="S6468" t="s">
        <v>760</v>
      </c>
      <c r="T6468" t="s">
        <v>31</v>
      </c>
      <c r="U6468" t="s">
        <v>22</v>
      </c>
      <c r="V6468" t="s">
        <v>43</v>
      </c>
      <c r="W6468">
        <v>0.39</v>
      </c>
    </row>
    <row r="6469" spans="1:23" x14ac:dyDescent="0.3">
      <c r="A6469" t="s">
        <v>1287</v>
      </c>
      <c r="B6469" t="s">
        <v>1023</v>
      </c>
      <c r="D6469" s="1">
        <v>40957</v>
      </c>
      <c r="E6469" s="1">
        <v>40959</v>
      </c>
      <c r="F6469" s="1" t="str">
        <f t="shared" si="418"/>
        <v>February</v>
      </c>
      <c r="G6469" s="1" t="str">
        <f t="shared" si="419"/>
        <v>2012</v>
      </c>
      <c r="H6469" s="2">
        <f t="shared" si="420"/>
        <v>2</v>
      </c>
      <c r="I6469" s="2" t="b">
        <f t="shared" si="421"/>
        <v>0</v>
      </c>
      <c r="J6469" t="s">
        <v>34</v>
      </c>
      <c r="K6469">
        <v>38</v>
      </c>
      <c r="L6469">
        <v>299.01</v>
      </c>
      <c r="M6469">
        <v>0.09</v>
      </c>
      <c r="N6469" t="s">
        <v>18</v>
      </c>
      <c r="O6469">
        <v>-142.86000000000001</v>
      </c>
      <c r="P6469">
        <v>7.98</v>
      </c>
      <c r="Q6469">
        <v>6.5</v>
      </c>
      <c r="R6469" t="s">
        <v>760</v>
      </c>
      <c r="S6469" t="s">
        <v>760</v>
      </c>
      <c r="T6469" t="s">
        <v>42</v>
      </c>
      <c r="U6469" t="s">
        <v>22</v>
      </c>
      <c r="V6469" t="s">
        <v>23</v>
      </c>
      <c r="W6469">
        <v>0.59</v>
      </c>
    </row>
    <row r="6470" spans="1:23" x14ac:dyDescent="0.3">
      <c r="A6470" t="s">
        <v>1287</v>
      </c>
      <c r="B6470" t="s">
        <v>1023</v>
      </c>
      <c r="D6470" s="1">
        <v>41098</v>
      </c>
      <c r="E6470" s="1">
        <v>41100</v>
      </c>
      <c r="F6470" s="1" t="str">
        <f t="shared" si="418"/>
        <v>July</v>
      </c>
      <c r="G6470" s="1" t="str">
        <f t="shared" si="419"/>
        <v>2012</v>
      </c>
      <c r="H6470" s="2">
        <f t="shared" si="420"/>
        <v>2</v>
      </c>
      <c r="I6470" s="2" t="b">
        <f t="shared" si="421"/>
        <v>0</v>
      </c>
      <c r="J6470" t="s">
        <v>24</v>
      </c>
      <c r="K6470">
        <v>39</v>
      </c>
      <c r="L6470">
        <v>220.09</v>
      </c>
      <c r="M6470">
        <v>0.04</v>
      </c>
      <c r="N6470" t="s">
        <v>18</v>
      </c>
      <c r="O6470">
        <v>-1795.74</v>
      </c>
      <c r="P6470">
        <v>4.4800000000000004</v>
      </c>
      <c r="Q6470">
        <v>49</v>
      </c>
      <c r="R6470" t="s">
        <v>760</v>
      </c>
      <c r="S6470" t="s">
        <v>760</v>
      </c>
      <c r="T6470" t="s">
        <v>42</v>
      </c>
      <c r="U6470" t="s">
        <v>22</v>
      </c>
      <c r="V6470" t="s">
        <v>28</v>
      </c>
      <c r="W6470">
        <v>0.6</v>
      </c>
    </row>
    <row r="6471" spans="1:23" x14ac:dyDescent="0.3">
      <c r="A6471" t="s">
        <v>1287</v>
      </c>
      <c r="B6471" t="s">
        <v>1023</v>
      </c>
      <c r="D6471" s="1">
        <v>41098</v>
      </c>
      <c r="E6471" s="1">
        <v>41099</v>
      </c>
      <c r="F6471" s="1" t="str">
        <f t="shared" si="418"/>
        <v>July</v>
      </c>
      <c r="G6471" s="1" t="str">
        <f t="shared" si="419"/>
        <v>2012</v>
      </c>
      <c r="H6471" s="2">
        <f t="shared" si="420"/>
        <v>1</v>
      </c>
      <c r="I6471" s="2" t="b">
        <f t="shared" si="421"/>
        <v>0</v>
      </c>
      <c r="J6471" t="s">
        <v>24</v>
      </c>
      <c r="K6471">
        <v>49</v>
      </c>
      <c r="L6471">
        <v>1220.23</v>
      </c>
      <c r="M6471">
        <v>0</v>
      </c>
      <c r="N6471" t="s">
        <v>18</v>
      </c>
      <c r="O6471">
        <v>172.62</v>
      </c>
      <c r="P6471">
        <v>22.84</v>
      </c>
      <c r="Q6471">
        <v>11.54</v>
      </c>
      <c r="R6471" t="s">
        <v>760</v>
      </c>
      <c r="S6471" t="s">
        <v>760</v>
      </c>
      <c r="T6471" t="s">
        <v>42</v>
      </c>
      <c r="U6471" t="s">
        <v>22</v>
      </c>
      <c r="V6471" t="s">
        <v>43</v>
      </c>
      <c r="W6471">
        <v>0.39</v>
      </c>
    </row>
    <row r="6472" spans="1:23" x14ac:dyDescent="0.3">
      <c r="A6472" t="s">
        <v>1287</v>
      </c>
      <c r="B6472" t="s">
        <v>1023</v>
      </c>
      <c r="D6472" s="1">
        <v>41098</v>
      </c>
      <c r="E6472" s="1">
        <v>41100</v>
      </c>
      <c r="F6472" s="1" t="str">
        <f t="shared" si="418"/>
        <v>July</v>
      </c>
      <c r="G6472" s="1" t="str">
        <f t="shared" si="419"/>
        <v>2012</v>
      </c>
      <c r="H6472" s="2">
        <f t="shared" si="420"/>
        <v>2</v>
      </c>
      <c r="I6472" s="2" t="b">
        <f t="shared" si="421"/>
        <v>0</v>
      </c>
      <c r="J6472" t="s">
        <v>24</v>
      </c>
      <c r="K6472">
        <v>27</v>
      </c>
      <c r="L6472">
        <v>6152.8</v>
      </c>
      <c r="M6472">
        <v>0.04</v>
      </c>
      <c r="N6472" t="s">
        <v>25</v>
      </c>
      <c r="O6472">
        <v>554.54999999999995</v>
      </c>
      <c r="P6472">
        <v>225.02</v>
      </c>
      <c r="Q6472">
        <v>28.66</v>
      </c>
      <c r="R6472" t="s">
        <v>760</v>
      </c>
      <c r="S6472" t="s">
        <v>760</v>
      </c>
      <c r="T6472" t="s">
        <v>42</v>
      </c>
      <c r="U6472" t="s">
        <v>22</v>
      </c>
      <c r="V6472" t="s">
        <v>23</v>
      </c>
      <c r="W6472">
        <v>0.72</v>
      </c>
    </row>
    <row r="6473" spans="1:23" x14ac:dyDescent="0.3">
      <c r="A6473" t="s">
        <v>1010</v>
      </c>
      <c r="B6473" t="s">
        <v>1103</v>
      </c>
      <c r="D6473" s="1">
        <v>41151</v>
      </c>
      <c r="E6473" s="1">
        <v>41152</v>
      </c>
      <c r="F6473" s="1" t="str">
        <f t="shared" si="418"/>
        <v>August</v>
      </c>
      <c r="G6473" s="1" t="str">
        <f t="shared" si="419"/>
        <v>2012</v>
      </c>
      <c r="H6473" s="2">
        <f t="shared" si="420"/>
        <v>1</v>
      </c>
      <c r="I6473" s="2" t="b">
        <f t="shared" si="421"/>
        <v>0</v>
      </c>
      <c r="J6473" t="s">
        <v>24</v>
      </c>
      <c r="K6473">
        <v>27</v>
      </c>
      <c r="L6473">
        <v>1428.64</v>
      </c>
      <c r="M6473">
        <v>0.09</v>
      </c>
      <c r="N6473" t="s">
        <v>18</v>
      </c>
      <c r="O6473">
        <v>494.26</v>
      </c>
      <c r="P6473">
        <v>54.96</v>
      </c>
      <c r="Q6473">
        <v>10.75</v>
      </c>
      <c r="R6473" t="s">
        <v>760</v>
      </c>
      <c r="S6473" t="s">
        <v>760</v>
      </c>
      <c r="T6473" t="s">
        <v>31</v>
      </c>
      <c r="U6473" t="s">
        <v>22</v>
      </c>
      <c r="V6473" t="s">
        <v>43</v>
      </c>
      <c r="W6473">
        <v>0.36</v>
      </c>
    </row>
    <row r="6474" spans="1:23" x14ac:dyDescent="0.3">
      <c r="A6474" t="s">
        <v>1611</v>
      </c>
      <c r="B6474" t="s">
        <v>948</v>
      </c>
      <c r="D6474" s="1">
        <v>40279</v>
      </c>
      <c r="E6474" s="1">
        <v>40283</v>
      </c>
      <c r="F6474" s="1" t="str">
        <f t="shared" si="418"/>
        <v>April</v>
      </c>
      <c r="G6474" s="1" t="str">
        <f t="shared" si="419"/>
        <v>2010</v>
      </c>
      <c r="H6474" s="2">
        <f t="shared" si="420"/>
        <v>4</v>
      </c>
      <c r="I6474" s="2" t="b">
        <f t="shared" si="421"/>
        <v>0</v>
      </c>
      <c r="J6474" t="s">
        <v>17</v>
      </c>
      <c r="K6474">
        <v>40</v>
      </c>
      <c r="L6474">
        <v>312.63</v>
      </c>
      <c r="M6474">
        <v>0.01</v>
      </c>
      <c r="N6474" t="s">
        <v>18</v>
      </c>
      <c r="O6474">
        <v>167.3</v>
      </c>
      <c r="P6474">
        <v>7.31</v>
      </c>
      <c r="Q6474">
        <v>0.49</v>
      </c>
      <c r="R6474" t="s">
        <v>760</v>
      </c>
      <c r="S6474" t="s">
        <v>760</v>
      </c>
      <c r="T6474" t="s">
        <v>42</v>
      </c>
      <c r="U6474" t="s">
        <v>22</v>
      </c>
      <c r="V6474" t="s">
        <v>57</v>
      </c>
      <c r="W6474">
        <v>0.38</v>
      </c>
    </row>
    <row r="6475" spans="1:23" x14ac:dyDescent="0.3">
      <c r="A6475" t="s">
        <v>1611</v>
      </c>
      <c r="B6475" t="s">
        <v>948</v>
      </c>
      <c r="D6475" s="1">
        <v>40279</v>
      </c>
      <c r="E6475" s="1">
        <v>40283</v>
      </c>
      <c r="F6475" s="1" t="str">
        <f t="shared" si="418"/>
        <v>April</v>
      </c>
      <c r="G6475" s="1" t="str">
        <f t="shared" si="419"/>
        <v>2010</v>
      </c>
      <c r="H6475" s="2">
        <f t="shared" si="420"/>
        <v>4</v>
      </c>
      <c r="I6475" s="2" t="b">
        <f t="shared" si="421"/>
        <v>0</v>
      </c>
      <c r="J6475" t="s">
        <v>17</v>
      </c>
      <c r="K6475">
        <v>46</v>
      </c>
      <c r="L6475">
        <v>441.4</v>
      </c>
      <c r="M6475">
        <v>0.06</v>
      </c>
      <c r="N6475" t="s">
        <v>18</v>
      </c>
      <c r="O6475">
        <v>146.04</v>
      </c>
      <c r="P6475">
        <v>10.06</v>
      </c>
      <c r="Q6475">
        <v>2.06</v>
      </c>
      <c r="R6475" t="s">
        <v>760</v>
      </c>
      <c r="S6475" t="s">
        <v>760</v>
      </c>
      <c r="T6475" t="s">
        <v>42</v>
      </c>
      <c r="U6475" t="s">
        <v>22</v>
      </c>
      <c r="V6475" t="s">
        <v>43</v>
      </c>
      <c r="W6475">
        <v>0.39</v>
      </c>
    </row>
    <row r="6476" spans="1:23" x14ac:dyDescent="0.3">
      <c r="A6476" t="s">
        <v>1611</v>
      </c>
      <c r="B6476" t="s">
        <v>948</v>
      </c>
      <c r="D6476" s="1">
        <v>40923</v>
      </c>
      <c r="E6476" s="1">
        <v>40924</v>
      </c>
      <c r="F6476" s="1" t="str">
        <f t="shared" si="418"/>
        <v>January</v>
      </c>
      <c r="G6476" s="1" t="str">
        <f t="shared" si="419"/>
        <v>2012</v>
      </c>
      <c r="H6476" s="2">
        <f t="shared" si="420"/>
        <v>1</v>
      </c>
      <c r="I6476" s="2" t="b">
        <f t="shared" si="421"/>
        <v>0</v>
      </c>
      <c r="J6476" t="s">
        <v>44</v>
      </c>
      <c r="K6476">
        <v>48</v>
      </c>
      <c r="L6476">
        <v>1585.6</v>
      </c>
      <c r="M6476">
        <v>0.08</v>
      </c>
      <c r="N6476" t="s">
        <v>18</v>
      </c>
      <c r="O6476">
        <v>632.13</v>
      </c>
      <c r="P6476">
        <v>35.44</v>
      </c>
      <c r="Q6476">
        <v>4.92</v>
      </c>
      <c r="R6476" t="s">
        <v>760</v>
      </c>
      <c r="S6476" t="s">
        <v>760</v>
      </c>
      <c r="T6476" t="s">
        <v>21</v>
      </c>
      <c r="U6476" t="s">
        <v>22</v>
      </c>
      <c r="V6476" t="s">
        <v>43</v>
      </c>
      <c r="W6476">
        <v>0.38</v>
      </c>
    </row>
    <row r="6477" spans="1:23" x14ac:dyDescent="0.3">
      <c r="A6477" t="s">
        <v>1611</v>
      </c>
      <c r="B6477" t="s">
        <v>948</v>
      </c>
      <c r="D6477" s="1">
        <v>40923</v>
      </c>
      <c r="E6477" s="1">
        <v>40925</v>
      </c>
      <c r="F6477" s="1" t="str">
        <f t="shared" si="418"/>
        <v>January</v>
      </c>
      <c r="G6477" s="1" t="str">
        <f t="shared" si="419"/>
        <v>2012</v>
      </c>
      <c r="H6477" s="2">
        <f t="shared" si="420"/>
        <v>2</v>
      </c>
      <c r="I6477" s="2" t="b">
        <f t="shared" si="421"/>
        <v>0</v>
      </c>
      <c r="J6477" t="s">
        <v>44</v>
      </c>
      <c r="K6477">
        <v>30</v>
      </c>
      <c r="L6477">
        <v>215.85</v>
      </c>
      <c r="M6477">
        <v>0.09</v>
      </c>
      <c r="N6477" t="s">
        <v>18</v>
      </c>
      <c r="O6477">
        <v>60.95</v>
      </c>
      <c r="P6477">
        <v>7.4</v>
      </c>
      <c r="Q6477">
        <v>1.71</v>
      </c>
      <c r="R6477" t="s">
        <v>760</v>
      </c>
      <c r="S6477" t="s">
        <v>760</v>
      </c>
      <c r="T6477" t="s">
        <v>21</v>
      </c>
      <c r="U6477" t="s">
        <v>22</v>
      </c>
      <c r="V6477" t="s">
        <v>43</v>
      </c>
      <c r="W6477">
        <v>0.4</v>
      </c>
    </row>
    <row r="6478" spans="1:23" x14ac:dyDescent="0.3">
      <c r="A6478" t="s">
        <v>1010</v>
      </c>
      <c r="B6478" t="s">
        <v>1139</v>
      </c>
      <c r="D6478" s="1">
        <v>41211</v>
      </c>
      <c r="E6478" s="1">
        <v>41211</v>
      </c>
      <c r="F6478" s="1" t="str">
        <f t="shared" si="418"/>
        <v>October</v>
      </c>
      <c r="G6478" s="1" t="str">
        <f t="shared" si="419"/>
        <v>2012</v>
      </c>
      <c r="H6478" s="2">
        <f t="shared" si="420"/>
        <v>0</v>
      </c>
      <c r="I6478" s="2" t="str">
        <f t="shared" si="421"/>
        <v>FREE DELIVERY</v>
      </c>
      <c r="J6478" t="s">
        <v>34</v>
      </c>
      <c r="K6478">
        <v>42</v>
      </c>
      <c r="L6478">
        <v>12837.11</v>
      </c>
      <c r="M6478">
        <v>0.05</v>
      </c>
      <c r="N6478" t="s">
        <v>25</v>
      </c>
      <c r="O6478">
        <v>1881.76</v>
      </c>
      <c r="P6478">
        <v>320.64</v>
      </c>
      <c r="Q6478">
        <v>43.57</v>
      </c>
      <c r="R6478" t="s">
        <v>760</v>
      </c>
      <c r="S6478" t="s">
        <v>760</v>
      </c>
      <c r="T6478" t="s">
        <v>27</v>
      </c>
      <c r="U6478" t="s">
        <v>36</v>
      </c>
      <c r="V6478" t="s">
        <v>55</v>
      </c>
      <c r="W6478">
        <v>0.63</v>
      </c>
    </row>
    <row r="6479" spans="1:23" x14ac:dyDescent="0.3">
      <c r="A6479" t="s">
        <v>1216</v>
      </c>
      <c r="B6479" t="s">
        <v>1591</v>
      </c>
      <c r="D6479" s="1">
        <v>40011</v>
      </c>
      <c r="E6479" s="1">
        <v>40012</v>
      </c>
      <c r="F6479" s="1" t="str">
        <f t="shared" si="418"/>
        <v>July</v>
      </c>
      <c r="G6479" s="1" t="str">
        <f t="shared" si="419"/>
        <v>2009</v>
      </c>
      <c r="H6479" s="2">
        <f t="shared" si="420"/>
        <v>1</v>
      </c>
      <c r="I6479" s="2" t="b">
        <f t="shared" si="421"/>
        <v>0</v>
      </c>
      <c r="J6479" t="s">
        <v>34</v>
      </c>
      <c r="K6479">
        <v>42</v>
      </c>
      <c r="L6479">
        <v>82.03</v>
      </c>
      <c r="M6479">
        <v>0</v>
      </c>
      <c r="N6479" t="s">
        <v>18</v>
      </c>
      <c r="O6479">
        <v>-15.56</v>
      </c>
      <c r="P6479">
        <v>1.88</v>
      </c>
      <c r="Q6479">
        <v>1.49</v>
      </c>
      <c r="R6479" t="s">
        <v>760</v>
      </c>
      <c r="S6479" t="s">
        <v>760</v>
      </c>
      <c r="T6479" t="s">
        <v>42</v>
      </c>
      <c r="U6479" t="s">
        <v>22</v>
      </c>
      <c r="V6479" t="s">
        <v>29</v>
      </c>
      <c r="W6479">
        <v>0.37</v>
      </c>
    </row>
    <row r="6480" spans="1:23" x14ac:dyDescent="0.3">
      <c r="A6480" t="s">
        <v>1216</v>
      </c>
      <c r="B6480" t="s">
        <v>1591</v>
      </c>
      <c r="D6480" s="1">
        <v>40011</v>
      </c>
      <c r="E6480" s="1">
        <v>40012</v>
      </c>
      <c r="F6480" s="1" t="str">
        <f t="shared" si="418"/>
        <v>July</v>
      </c>
      <c r="G6480" s="1" t="str">
        <f t="shared" si="419"/>
        <v>2009</v>
      </c>
      <c r="H6480" s="2">
        <f t="shared" si="420"/>
        <v>1</v>
      </c>
      <c r="I6480" s="2" t="b">
        <f t="shared" si="421"/>
        <v>0</v>
      </c>
      <c r="J6480" t="s">
        <v>34</v>
      </c>
      <c r="K6480">
        <v>50</v>
      </c>
      <c r="L6480">
        <v>290.91000000000003</v>
      </c>
      <c r="M6480">
        <v>0.06</v>
      </c>
      <c r="N6480" t="s">
        <v>18</v>
      </c>
      <c r="O6480">
        <v>-108.19</v>
      </c>
      <c r="P6480">
        <v>5.78</v>
      </c>
      <c r="Q6480">
        <v>5.67</v>
      </c>
      <c r="R6480" t="s">
        <v>760</v>
      </c>
      <c r="S6480" t="s">
        <v>760</v>
      </c>
      <c r="T6480" t="s">
        <v>42</v>
      </c>
      <c r="U6480" t="s">
        <v>22</v>
      </c>
      <c r="V6480" t="s">
        <v>43</v>
      </c>
      <c r="W6480">
        <v>0.36</v>
      </c>
    </row>
    <row r="6481" spans="1:23" x14ac:dyDescent="0.3">
      <c r="A6481" t="s">
        <v>1611</v>
      </c>
      <c r="B6481" t="s">
        <v>948</v>
      </c>
      <c r="D6481" s="1">
        <v>41209</v>
      </c>
      <c r="E6481" s="1">
        <v>41210</v>
      </c>
      <c r="F6481" s="1" t="str">
        <f t="shared" si="418"/>
        <v>October</v>
      </c>
      <c r="G6481" s="1" t="str">
        <f t="shared" si="419"/>
        <v>2012</v>
      </c>
      <c r="H6481" s="2">
        <f t="shared" si="420"/>
        <v>1</v>
      </c>
      <c r="I6481" s="2" t="b">
        <f t="shared" si="421"/>
        <v>0</v>
      </c>
      <c r="J6481" t="s">
        <v>34</v>
      </c>
      <c r="K6481">
        <v>7</v>
      </c>
      <c r="L6481">
        <v>6362.94</v>
      </c>
      <c r="M6481">
        <v>0.1</v>
      </c>
      <c r="N6481" t="s">
        <v>18</v>
      </c>
      <c r="O6481">
        <v>-221.78</v>
      </c>
      <c r="P6481">
        <v>999.99</v>
      </c>
      <c r="Q6481">
        <v>13.99</v>
      </c>
      <c r="R6481" t="s">
        <v>760</v>
      </c>
      <c r="S6481" t="s">
        <v>760</v>
      </c>
      <c r="T6481" t="s">
        <v>31</v>
      </c>
      <c r="U6481" t="s">
        <v>32</v>
      </c>
      <c r="V6481" t="s">
        <v>94</v>
      </c>
      <c r="W6481">
        <v>0.36</v>
      </c>
    </row>
    <row r="6482" spans="1:23" x14ac:dyDescent="0.3">
      <c r="A6482" t="s">
        <v>1064</v>
      </c>
      <c r="B6482" t="s">
        <v>1095</v>
      </c>
      <c r="D6482" s="1">
        <v>39992</v>
      </c>
      <c r="E6482" s="1">
        <v>39997</v>
      </c>
      <c r="F6482" s="1" t="str">
        <f t="shared" si="418"/>
        <v>July</v>
      </c>
      <c r="G6482" s="1" t="str">
        <f t="shared" si="419"/>
        <v>2009</v>
      </c>
      <c r="H6482" s="2">
        <f t="shared" si="420"/>
        <v>5</v>
      </c>
      <c r="I6482" s="2" t="b">
        <f t="shared" si="421"/>
        <v>0</v>
      </c>
      <c r="J6482" t="s">
        <v>17</v>
      </c>
      <c r="K6482">
        <v>39</v>
      </c>
      <c r="L6482">
        <v>739.28</v>
      </c>
      <c r="M6482">
        <v>0</v>
      </c>
      <c r="N6482" t="s">
        <v>18</v>
      </c>
      <c r="O6482">
        <v>43.97</v>
      </c>
      <c r="P6482">
        <v>17.52</v>
      </c>
      <c r="Q6482">
        <v>8.17</v>
      </c>
      <c r="R6482" t="s">
        <v>760</v>
      </c>
      <c r="S6482" t="s">
        <v>760</v>
      </c>
      <c r="T6482" t="s">
        <v>42</v>
      </c>
      <c r="U6482" t="s">
        <v>22</v>
      </c>
      <c r="V6482" t="s">
        <v>28</v>
      </c>
      <c r="W6482">
        <v>0.5</v>
      </c>
    </row>
    <row r="6483" spans="1:23" x14ac:dyDescent="0.3">
      <c r="A6483" t="s">
        <v>1611</v>
      </c>
      <c r="B6483" t="s">
        <v>948</v>
      </c>
      <c r="D6483" s="1">
        <v>40400</v>
      </c>
      <c r="E6483" s="1">
        <v>40402</v>
      </c>
      <c r="F6483" s="1" t="str">
        <f t="shared" si="418"/>
        <v>August</v>
      </c>
      <c r="G6483" s="1" t="str">
        <f t="shared" si="419"/>
        <v>2010</v>
      </c>
      <c r="H6483" s="2">
        <f t="shared" si="420"/>
        <v>2</v>
      </c>
      <c r="I6483" s="2" t="b">
        <f t="shared" si="421"/>
        <v>0</v>
      </c>
      <c r="J6483" t="s">
        <v>24</v>
      </c>
      <c r="K6483">
        <v>48</v>
      </c>
      <c r="L6483">
        <v>5085.9070000000002</v>
      </c>
      <c r="M6483">
        <v>0.03</v>
      </c>
      <c r="N6483" t="s">
        <v>18</v>
      </c>
      <c r="O6483">
        <v>1366.69</v>
      </c>
      <c r="P6483">
        <v>125.99</v>
      </c>
      <c r="Q6483">
        <v>8.08</v>
      </c>
      <c r="R6483" t="s">
        <v>760</v>
      </c>
      <c r="S6483" t="s">
        <v>760</v>
      </c>
      <c r="T6483" t="s">
        <v>21</v>
      </c>
      <c r="U6483" t="s">
        <v>32</v>
      </c>
      <c r="V6483" t="s">
        <v>33</v>
      </c>
      <c r="W6483">
        <v>0.56999999999999995</v>
      </c>
    </row>
    <row r="6484" spans="1:23" x14ac:dyDescent="0.3">
      <c r="A6484" t="s">
        <v>1010</v>
      </c>
      <c r="B6484" t="s">
        <v>1139</v>
      </c>
      <c r="D6484" s="1">
        <v>40983</v>
      </c>
      <c r="E6484" s="1">
        <v>40985</v>
      </c>
      <c r="F6484" s="1" t="str">
        <f t="shared" si="418"/>
        <v>March</v>
      </c>
      <c r="G6484" s="1" t="str">
        <f t="shared" si="419"/>
        <v>2012</v>
      </c>
      <c r="H6484" s="2">
        <f t="shared" si="420"/>
        <v>2</v>
      </c>
      <c r="I6484" s="2" t="b">
        <f t="shared" si="421"/>
        <v>0</v>
      </c>
      <c r="J6484" t="s">
        <v>34</v>
      </c>
      <c r="K6484">
        <v>23</v>
      </c>
      <c r="L6484">
        <v>66.02</v>
      </c>
      <c r="M6484">
        <v>0.1</v>
      </c>
      <c r="N6484" t="s">
        <v>18</v>
      </c>
      <c r="O6484">
        <v>10.88</v>
      </c>
      <c r="P6484">
        <v>3.08</v>
      </c>
      <c r="Q6484">
        <v>0.99</v>
      </c>
      <c r="R6484" t="s">
        <v>760</v>
      </c>
      <c r="S6484" t="s">
        <v>760</v>
      </c>
      <c r="T6484" t="s">
        <v>31</v>
      </c>
      <c r="U6484" t="s">
        <v>22</v>
      </c>
      <c r="V6484" t="s">
        <v>57</v>
      </c>
      <c r="W6484">
        <v>0.37</v>
      </c>
    </row>
    <row r="6485" spans="1:23" x14ac:dyDescent="0.3">
      <c r="A6485" t="s">
        <v>1010</v>
      </c>
      <c r="B6485" t="s">
        <v>1139</v>
      </c>
      <c r="D6485" s="1">
        <v>40983</v>
      </c>
      <c r="E6485" s="1">
        <v>40984</v>
      </c>
      <c r="F6485" s="1" t="str">
        <f t="shared" si="418"/>
        <v>March</v>
      </c>
      <c r="G6485" s="1" t="str">
        <f t="shared" si="419"/>
        <v>2012</v>
      </c>
      <c r="H6485" s="2">
        <f t="shared" si="420"/>
        <v>1</v>
      </c>
      <c r="I6485" s="2" t="b">
        <f t="shared" si="421"/>
        <v>0</v>
      </c>
      <c r="J6485" t="s">
        <v>34</v>
      </c>
      <c r="K6485">
        <v>11</v>
      </c>
      <c r="L6485">
        <v>15.53</v>
      </c>
      <c r="M6485">
        <v>0</v>
      </c>
      <c r="N6485" t="s">
        <v>18</v>
      </c>
      <c r="O6485">
        <v>-5.92</v>
      </c>
      <c r="P6485">
        <v>1.26</v>
      </c>
      <c r="Q6485">
        <v>0.7</v>
      </c>
      <c r="R6485" t="s">
        <v>760</v>
      </c>
      <c r="S6485" t="s">
        <v>760</v>
      </c>
      <c r="T6485" t="s">
        <v>31</v>
      </c>
      <c r="U6485" t="s">
        <v>22</v>
      </c>
      <c r="V6485" t="s">
        <v>46</v>
      </c>
      <c r="W6485">
        <v>0.81</v>
      </c>
    </row>
    <row r="6486" spans="1:23" x14ac:dyDescent="0.3">
      <c r="A6486" t="s">
        <v>1414</v>
      </c>
      <c r="B6486" t="s">
        <v>1012</v>
      </c>
      <c r="D6486" s="1">
        <v>40322</v>
      </c>
      <c r="E6486" s="1">
        <v>40325</v>
      </c>
      <c r="F6486" s="1" t="str">
        <f t="shared" si="418"/>
        <v>May</v>
      </c>
      <c r="G6486" s="1" t="str">
        <f t="shared" si="419"/>
        <v>2010</v>
      </c>
      <c r="H6486" s="2">
        <f t="shared" si="420"/>
        <v>3</v>
      </c>
      <c r="I6486" s="2" t="b">
        <f t="shared" si="421"/>
        <v>0</v>
      </c>
      <c r="J6486" t="s">
        <v>52</v>
      </c>
      <c r="K6486">
        <v>25</v>
      </c>
      <c r="L6486">
        <v>8270.57</v>
      </c>
      <c r="M6486">
        <v>0.08</v>
      </c>
      <c r="N6486" t="s">
        <v>25</v>
      </c>
      <c r="O6486">
        <v>2851.46</v>
      </c>
      <c r="P6486">
        <v>400.97</v>
      </c>
      <c r="Q6486">
        <v>48.26</v>
      </c>
      <c r="R6486" t="s">
        <v>760</v>
      </c>
      <c r="S6486" t="s">
        <v>760</v>
      </c>
      <c r="T6486" t="s">
        <v>31</v>
      </c>
      <c r="U6486" t="s">
        <v>32</v>
      </c>
      <c r="V6486" t="s">
        <v>94</v>
      </c>
      <c r="W6486">
        <v>0.36</v>
      </c>
    </row>
    <row r="6487" spans="1:23" x14ac:dyDescent="0.3">
      <c r="A6487" t="s">
        <v>1479</v>
      </c>
      <c r="B6487" t="s">
        <v>1599</v>
      </c>
      <c r="D6487" s="1">
        <v>40141</v>
      </c>
      <c r="E6487" s="1">
        <v>40142</v>
      </c>
      <c r="F6487" s="1" t="str">
        <f t="shared" si="418"/>
        <v>November</v>
      </c>
      <c r="G6487" s="1" t="str">
        <f t="shared" si="419"/>
        <v>2009</v>
      </c>
      <c r="H6487" s="2">
        <f t="shared" si="420"/>
        <v>1</v>
      </c>
      <c r="I6487" s="2" t="b">
        <f t="shared" si="421"/>
        <v>0</v>
      </c>
      <c r="J6487" t="s">
        <v>52</v>
      </c>
      <c r="K6487">
        <v>16</v>
      </c>
      <c r="L6487">
        <v>1959.92</v>
      </c>
      <c r="M6487">
        <v>7.0000000000000007E-2</v>
      </c>
      <c r="N6487" t="s">
        <v>25</v>
      </c>
      <c r="O6487">
        <v>-374.96</v>
      </c>
      <c r="P6487">
        <v>124.49</v>
      </c>
      <c r="Q6487">
        <v>51.94</v>
      </c>
      <c r="R6487" t="s">
        <v>760</v>
      </c>
      <c r="S6487" t="s">
        <v>760</v>
      </c>
      <c r="T6487" t="s">
        <v>31</v>
      </c>
      <c r="U6487" t="s">
        <v>36</v>
      </c>
      <c r="V6487" t="s">
        <v>55</v>
      </c>
      <c r="W6487">
        <v>0.63</v>
      </c>
    </row>
    <row r="6488" spans="1:23" x14ac:dyDescent="0.3">
      <c r="A6488" t="s">
        <v>1414</v>
      </c>
      <c r="B6488" t="s">
        <v>1012</v>
      </c>
      <c r="D6488" s="1">
        <v>41133</v>
      </c>
      <c r="E6488" s="1">
        <v>41134</v>
      </c>
      <c r="F6488" s="1" t="str">
        <f t="shared" si="418"/>
        <v>August</v>
      </c>
      <c r="G6488" s="1" t="str">
        <f t="shared" si="419"/>
        <v>2012</v>
      </c>
      <c r="H6488" s="2">
        <f t="shared" si="420"/>
        <v>1</v>
      </c>
      <c r="I6488" s="2" t="b">
        <f t="shared" si="421"/>
        <v>0</v>
      </c>
      <c r="J6488" t="s">
        <v>44</v>
      </c>
      <c r="K6488">
        <v>9</v>
      </c>
      <c r="L6488">
        <v>41.03</v>
      </c>
      <c r="M6488">
        <v>0.1</v>
      </c>
      <c r="N6488" t="s">
        <v>18</v>
      </c>
      <c r="O6488">
        <v>-30.47</v>
      </c>
      <c r="P6488">
        <v>4.7699999999999996</v>
      </c>
      <c r="Q6488">
        <v>2.39</v>
      </c>
      <c r="R6488" t="s">
        <v>760</v>
      </c>
      <c r="S6488" t="s">
        <v>760</v>
      </c>
      <c r="T6488" t="s">
        <v>31</v>
      </c>
      <c r="U6488" t="s">
        <v>32</v>
      </c>
      <c r="V6488" t="s">
        <v>48</v>
      </c>
      <c r="W6488">
        <v>0.72</v>
      </c>
    </row>
    <row r="6489" spans="1:23" x14ac:dyDescent="0.3">
      <c r="A6489" t="s">
        <v>1090</v>
      </c>
      <c r="B6489" t="s">
        <v>1528</v>
      </c>
      <c r="D6489" s="1">
        <v>41154</v>
      </c>
      <c r="E6489" s="1">
        <v>41155</v>
      </c>
      <c r="F6489" s="1" t="str">
        <f t="shared" si="418"/>
        <v>September</v>
      </c>
      <c r="G6489" s="1" t="str">
        <f t="shared" si="419"/>
        <v>2012</v>
      </c>
      <c r="H6489" s="2">
        <f t="shared" si="420"/>
        <v>1</v>
      </c>
      <c r="I6489" s="2" t="b">
        <f t="shared" si="421"/>
        <v>0</v>
      </c>
      <c r="J6489" t="s">
        <v>52</v>
      </c>
      <c r="K6489">
        <v>3</v>
      </c>
      <c r="L6489">
        <v>40.79</v>
      </c>
      <c r="M6489">
        <v>0.02</v>
      </c>
      <c r="N6489" t="s">
        <v>18</v>
      </c>
      <c r="O6489">
        <v>-11.69</v>
      </c>
      <c r="P6489">
        <v>11.58</v>
      </c>
      <c r="Q6489">
        <v>5.72</v>
      </c>
      <c r="R6489" t="s">
        <v>760</v>
      </c>
      <c r="S6489" t="s">
        <v>760</v>
      </c>
      <c r="T6489" t="s">
        <v>42</v>
      </c>
      <c r="U6489" t="s">
        <v>22</v>
      </c>
      <c r="V6489" t="s">
        <v>51</v>
      </c>
      <c r="W6489">
        <v>0.35</v>
      </c>
    </row>
    <row r="6490" spans="1:23" x14ac:dyDescent="0.3">
      <c r="A6490" t="s">
        <v>1090</v>
      </c>
      <c r="B6490" t="s">
        <v>1528</v>
      </c>
      <c r="D6490" s="1">
        <v>41154</v>
      </c>
      <c r="E6490" s="1">
        <v>41156</v>
      </c>
      <c r="F6490" s="1" t="str">
        <f t="shared" si="418"/>
        <v>September</v>
      </c>
      <c r="G6490" s="1" t="str">
        <f t="shared" si="419"/>
        <v>2012</v>
      </c>
      <c r="H6490" s="2">
        <f t="shared" si="420"/>
        <v>2</v>
      </c>
      <c r="I6490" s="2" t="b">
        <f t="shared" si="421"/>
        <v>0</v>
      </c>
      <c r="J6490" t="s">
        <v>52</v>
      </c>
      <c r="K6490">
        <v>16</v>
      </c>
      <c r="L6490">
        <v>524.25</v>
      </c>
      <c r="M6490">
        <v>0</v>
      </c>
      <c r="N6490" t="s">
        <v>18</v>
      </c>
      <c r="O6490">
        <v>124.18</v>
      </c>
      <c r="P6490">
        <v>30.98</v>
      </c>
      <c r="Q6490">
        <v>8.74</v>
      </c>
      <c r="R6490" t="s">
        <v>760</v>
      </c>
      <c r="S6490" t="s">
        <v>760</v>
      </c>
      <c r="T6490" t="s">
        <v>42</v>
      </c>
      <c r="U6490" t="s">
        <v>22</v>
      </c>
      <c r="V6490" t="s">
        <v>43</v>
      </c>
      <c r="W6490">
        <v>0.4</v>
      </c>
    </row>
    <row r="6491" spans="1:23" x14ac:dyDescent="0.3">
      <c r="A6491" t="s">
        <v>1479</v>
      </c>
      <c r="B6491" t="s">
        <v>1717</v>
      </c>
      <c r="D6491" s="1">
        <v>41014</v>
      </c>
      <c r="E6491" s="1">
        <v>41015</v>
      </c>
      <c r="F6491" s="1" t="str">
        <f t="shared" si="418"/>
        <v>April</v>
      </c>
      <c r="G6491" s="1" t="str">
        <f t="shared" si="419"/>
        <v>2012</v>
      </c>
      <c r="H6491" s="2">
        <f t="shared" si="420"/>
        <v>1</v>
      </c>
      <c r="I6491" s="2" t="b">
        <f t="shared" si="421"/>
        <v>0</v>
      </c>
      <c r="J6491" t="s">
        <v>44</v>
      </c>
      <c r="K6491">
        <v>29</v>
      </c>
      <c r="L6491">
        <v>151.09</v>
      </c>
      <c r="M6491">
        <v>0.02</v>
      </c>
      <c r="N6491" t="s">
        <v>39</v>
      </c>
      <c r="O6491">
        <v>4.59</v>
      </c>
      <c r="P6491">
        <v>4.76</v>
      </c>
      <c r="Q6491">
        <v>3.01</v>
      </c>
      <c r="R6491" t="s">
        <v>760</v>
      </c>
      <c r="S6491" t="s">
        <v>760</v>
      </c>
      <c r="T6491" t="s">
        <v>42</v>
      </c>
      <c r="U6491" t="s">
        <v>22</v>
      </c>
      <c r="V6491" t="s">
        <v>43</v>
      </c>
      <c r="W6491">
        <v>0.36</v>
      </c>
    </row>
    <row r="6492" spans="1:23" x14ac:dyDescent="0.3">
      <c r="A6492" t="s">
        <v>1414</v>
      </c>
      <c r="B6492" t="s">
        <v>1012</v>
      </c>
      <c r="D6492" s="1">
        <v>40883</v>
      </c>
      <c r="E6492" s="1">
        <v>40885</v>
      </c>
      <c r="F6492" s="1" t="str">
        <f t="shared" si="418"/>
        <v>December</v>
      </c>
      <c r="G6492" s="1" t="str">
        <f t="shared" si="419"/>
        <v>2011</v>
      </c>
      <c r="H6492" s="2">
        <f t="shared" si="420"/>
        <v>2</v>
      </c>
      <c r="I6492" s="2" t="b">
        <f t="shared" si="421"/>
        <v>0</v>
      </c>
      <c r="J6492" t="s">
        <v>24</v>
      </c>
      <c r="K6492">
        <v>19</v>
      </c>
      <c r="L6492">
        <v>251.45</v>
      </c>
      <c r="M6492">
        <v>0.06</v>
      </c>
      <c r="N6492" t="s">
        <v>18</v>
      </c>
      <c r="O6492">
        <v>90</v>
      </c>
      <c r="P6492">
        <v>13.4</v>
      </c>
      <c r="Q6492">
        <v>4.95</v>
      </c>
      <c r="R6492" t="s">
        <v>760</v>
      </c>
      <c r="S6492" t="s">
        <v>760</v>
      </c>
      <c r="T6492" t="s">
        <v>31</v>
      </c>
      <c r="U6492" t="s">
        <v>36</v>
      </c>
      <c r="V6492" t="s">
        <v>37</v>
      </c>
      <c r="W6492">
        <v>0.37</v>
      </c>
    </row>
    <row r="6493" spans="1:23" x14ac:dyDescent="0.3">
      <c r="A6493" t="s">
        <v>1064</v>
      </c>
      <c r="B6493" t="s">
        <v>1095</v>
      </c>
      <c r="D6493" s="1">
        <v>40460</v>
      </c>
      <c r="E6493" s="1">
        <v>40467</v>
      </c>
      <c r="F6493" s="1" t="str">
        <f t="shared" si="418"/>
        <v>October</v>
      </c>
      <c r="G6493" s="1" t="str">
        <f t="shared" si="419"/>
        <v>2010</v>
      </c>
      <c r="H6493" s="2">
        <f t="shared" si="420"/>
        <v>7</v>
      </c>
      <c r="I6493" s="2" t="b">
        <f t="shared" si="421"/>
        <v>0</v>
      </c>
      <c r="J6493" t="s">
        <v>17</v>
      </c>
      <c r="K6493">
        <v>9</v>
      </c>
      <c r="L6493">
        <v>1609.19</v>
      </c>
      <c r="M6493">
        <v>0.03</v>
      </c>
      <c r="N6493" t="s">
        <v>18</v>
      </c>
      <c r="O6493">
        <v>188.91</v>
      </c>
      <c r="P6493">
        <v>178.47</v>
      </c>
      <c r="Q6493">
        <v>19.989999999999998</v>
      </c>
      <c r="R6493" t="s">
        <v>760</v>
      </c>
      <c r="S6493" t="s">
        <v>760</v>
      </c>
      <c r="T6493" t="s">
        <v>42</v>
      </c>
      <c r="U6493" t="s">
        <v>22</v>
      </c>
      <c r="V6493" t="s">
        <v>23</v>
      </c>
      <c r="W6493">
        <v>0.55000000000000004</v>
      </c>
    </row>
    <row r="6494" spans="1:23" x14ac:dyDescent="0.3">
      <c r="A6494" t="s">
        <v>1611</v>
      </c>
      <c r="B6494" t="s">
        <v>948</v>
      </c>
      <c r="D6494" s="1">
        <v>40094</v>
      </c>
      <c r="E6494" s="1">
        <v>40096</v>
      </c>
      <c r="F6494" s="1" t="str">
        <f t="shared" si="418"/>
        <v>October</v>
      </c>
      <c r="G6494" s="1" t="str">
        <f t="shared" si="419"/>
        <v>2009</v>
      </c>
      <c r="H6494" s="2">
        <f t="shared" si="420"/>
        <v>2</v>
      </c>
      <c r="I6494" s="2" t="b">
        <f t="shared" si="421"/>
        <v>0</v>
      </c>
      <c r="J6494" t="s">
        <v>34</v>
      </c>
      <c r="K6494">
        <v>43</v>
      </c>
      <c r="L6494">
        <v>3044.7</v>
      </c>
      <c r="M6494">
        <v>0.04</v>
      </c>
      <c r="N6494" t="s">
        <v>25</v>
      </c>
      <c r="O6494">
        <v>-78.36</v>
      </c>
      <c r="P6494">
        <v>70.98</v>
      </c>
      <c r="Q6494">
        <v>26.74</v>
      </c>
      <c r="R6494" t="s">
        <v>760</v>
      </c>
      <c r="S6494" t="s">
        <v>760</v>
      </c>
      <c r="T6494" t="s">
        <v>31</v>
      </c>
      <c r="U6494" t="s">
        <v>36</v>
      </c>
      <c r="V6494" t="s">
        <v>54</v>
      </c>
      <c r="W6494">
        <v>0.6</v>
      </c>
    </row>
    <row r="6495" spans="1:23" x14ac:dyDescent="0.3">
      <c r="A6495" t="s">
        <v>1414</v>
      </c>
      <c r="B6495" t="s">
        <v>1012</v>
      </c>
      <c r="D6495" s="1">
        <v>40447</v>
      </c>
      <c r="E6495" s="1">
        <v>40450</v>
      </c>
      <c r="F6495" s="1" t="str">
        <f t="shared" si="418"/>
        <v>September</v>
      </c>
      <c r="G6495" s="1" t="str">
        <f t="shared" si="419"/>
        <v>2010</v>
      </c>
      <c r="H6495" s="2">
        <f t="shared" si="420"/>
        <v>3</v>
      </c>
      <c r="I6495" s="2" t="b">
        <f t="shared" si="421"/>
        <v>0</v>
      </c>
      <c r="J6495" t="s">
        <v>34</v>
      </c>
      <c r="K6495">
        <v>11</v>
      </c>
      <c r="L6495">
        <v>18.260000000000002</v>
      </c>
      <c r="M6495">
        <v>0.05</v>
      </c>
      <c r="N6495" t="s">
        <v>18</v>
      </c>
      <c r="O6495">
        <v>-3.89</v>
      </c>
      <c r="P6495">
        <v>1.68</v>
      </c>
      <c r="Q6495">
        <v>0.7</v>
      </c>
      <c r="R6495" t="s">
        <v>760</v>
      </c>
      <c r="S6495" t="s">
        <v>760</v>
      </c>
      <c r="T6495" t="s">
        <v>31</v>
      </c>
      <c r="U6495" t="s">
        <v>22</v>
      </c>
      <c r="V6495" t="s">
        <v>60</v>
      </c>
      <c r="W6495">
        <v>0.6</v>
      </c>
    </row>
    <row r="6496" spans="1:23" x14ac:dyDescent="0.3">
      <c r="A6496" t="s">
        <v>1479</v>
      </c>
      <c r="B6496" t="s">
        <v>1717</v>
      </c>
      <c r="D6496" s="1">
        <v>40825</v>
      </c>
      <c r="E6496" s="1">
        <v>40827</v>
      </c>
      <c r="F6496" s="1" t="str">
        <f t="shared" si="418"/>
        <v>October</v>
      </c>
      <c r="G6496" s="1" t="str">
        <f t="shared" si="419"/>
        <v>2011</v>
      </c>
      <c r="H6496" s="2">
        <f t="shared" si="420"/>
        <v>2</v>
      </c>
      <c r="I6496" s="2" t="b">
        <f t="shared" si="421"/>
        <v>0</v>
      </c>
      <c r="J6496" t="s">
        <v>17</v>
      </c>
      <c r="K6496">
        <v>39</v>
      </c>
      <c r="L6496">
        <v>2405</v>
      </c>
      <c r="M6496">
        <v>0.1</v>
      </c>
      <c r="N6496" t="s">
        <v>18</v>
      </c>
      <c r="O6496">
        <v>696.17</v>
      </c>
      <c r="P6496">
        <v>67.84</v>
      </c>
      <c r="Q6496">
        <v>0.99</v>
      </c>
      <c r="R6496" t="s">
        <v>760</v>
      </c>
      <c r="S6496" t="s">
        <v>760</v>
      </c>
      <c r="T6496" t="s">
        <v>42</v>
      </c>
      <c r="U6496" t="s">
        <v>22</v>
      </c>
      <c r="V6496" t="s">
        <v>28</v>
      </c>
      <c r="W6496">
        <v>0.57999999999999996</v>
      </c>
    </row>
    <row r="6497" spans="1:23" x14ac:dyDescent="0.3">
      <c r="A6497" t="s">
        <v>1479</v>
      </c>
      <c r="B6497" t="s">
        <v>1599</v>
      </c>
      <c r="D6497" s="1">
        <v>40362</v>
      </c>
      <c r="E6497" s="1">
        <v>40363</v>
      </c>
      <c r="F6497" s="1" t="str">
        <f t="shared" si="418"/>
        <v>July</v>
      </c>
      <c r="G6497" s="1" t="str">
        <f t="shared" si="419"/>
        <v>2010</v>
      </c>
      <c r="H6497" s="2">
        <f t="shared" si="420"/>
        <v>1</v>
      </c>
      <c r="I6497" s="2" t="b">
        <f t="shared" si="421"/>
        <v>0</v>
      </c>
      <c r="J6497" t="s">
        <v>52</v>
      </c>
      <c r="K6497">
        <v>2</v>
      </c>
      <c r="L6497">
        <v>3.23</v>
      </c>
      <c r="M6497">
        <v>0.06</v>
      </c>
      <c r="N6497" t="s">
        <v>18</v>
      </c>
      <c r="O6497">
        <v>-2.73</v>
      </c>
      <c r="P6497">
        <v>1.26</v>
      </c>
      <c r="Q6497">
        <v>0.7</v>
      </c>
      <c r="R6497" t="s">
        <v>760</v>
      </c>
      <c r="S6497" t="s">
        <v>760</v>
      </c>
      <c r="T6497" t="s">
        <v>31</v>
      </c>
      <c r="U6497" t="s">
        <v>22</v>
      </c>
      <c r="V6497" t="s">
        <v>46</v>
      </c>
      <c r="W6497">
        <v>0.81</v>
      </c>
    </row>
    <row r="6498" spans="1:23" x14ac:dyDescent="0.3">
      <c r="A6498" t="s">
        <v>1479</v>
      </c>
      <c r="B6498" t="s">
        <v>1599</v>
      </c>
      <c r="D6498" s="1">
        <v>40362</v>
      </c>
      <c r="E6498" s="1">
        <v>40363</v>
      </c>
      <c r="F6498" s="1" t="str">
        <f t="shared" si="418"/>
        <v>July</v>
      </c>
      <c r="G6498" s="1" t="str">
        <f t="shared" si="419"/>
        <v>2010</v>
      </c>
      <c r="H6498" s="2">
        <f t="shared" si="420"/>
        <v>1</v>
      </c>
      <c r="I6498" s="2" t="b">
        <f t="shared" si="421"/>
        <v>0</v>
      </c>
      <c r="J6498" t="s">
        <v>52</v>
      </c>
      <c r="K6498">
        <v>36</v>
      </c>
      <c r="L6498">
        <v>2861.66</v>
      </c>
      <c r="M6498">
        <v>0.04</v>
      </c>
      <c r="N6498" t="s">
        <v>18</v>
      </c>
      <c r="O6498">
        <v>-921.68</v>
      </c>
      <c r="P6498">
        <v>80.98</v>
      </c>
      <c r="Q6498">
        <v>35</v>
      </c>
      <c r="R6498" t="s">
        <v>760</v>
      </c>
      <c r="S6498" t="s">
        <v>760</v>
      </c>
      <c r="T6498" t="s">
        <v>31</v>
      </c>
      <c r="U6498" t="s">
        <v>22</v>
      </c>
      <c r="V6498" t="s">
        <v>23</v>
      </c>
      <c r="W6498">
        <v>0.81</v>
      </c>
    </row>
    <row r="6499" spans="1:23" x14ac:dyDescent="0.3">
      <c r="A6499" t="s">
        <v>1479</v>
      </c>
      <c r="B6499" t="s">
        <v>1599</v>
      </c>
      <c r="D6499" s="1">
        <v>40362</v>
      </c>
      <c r="E6499" s="1">
        <v>40362</v>
      </c>
      <c r="F6499" s="1" t="str">
        <f t="shared" si="418"/>
        <v>July</v>
      </c>
      <c r="G6499" s="1" t="str">
        <f t="shared" si="419"/>
        <v>2010</v>
      </c>
      <c r="H6499" s="2">
        <f t="shared" si="420"/>
        <v>0</v>
      </c>
      <c r="I6499" s="2" t="str">
        <f t="shared" si="421"/>
        <v>FREE DELIVERY</v>
      </c>
      <c r="J6499" t="s">
        <v>52</v>
      </c>
      <c r="K6499">
        <v>7</v>
      </c>
      <c r="L6499">
        <v>373.27749999999997</v>
      </c>
      <c r="M6499">
        <v>7.0000000000000007E-2</v>
      </c>
      <c r="N6499" t="s">
        <v>18</v>
      </c>
      <c r="O6499">
        <v>-204.93</v>
      </c>
      <c r="P6499">
        <v>65.989999999999995</v>
      </c>
      <c r="Q6499">
        <v>5.26</v>
      </c>
      <c r="R6499" t="s">
        <v>760</v>
      </c>
      <c r="S6499" t="s">
        <v>760</v>
      </c>
      <c r="T6499" t="s">
        <v>31</v>
      </c>
      <c r="U6499" t="s">
        <v>32</v>
      </c>
      <c r="V6499" t="s">
        <v>33</v>
      </c>
      <c r="W6499">
        <v>0.56000000000000005</v>
      </c>
    </row>
    <row r="6500" spans="1:23" x14ac:dyDescent="0.3">
      <c r="A6500" t="s">
        <v>1611</v>
      </c>
      <c r="B6500" t="s">
        <v>948</v>
      </c>
      <c r="D6500" s="1">
        <v>40347</v>
      </c>
      <c r="E6500" s="1">
        <v>40349</v>
      </c>
      <c r="F6500" s="1" t="str">
        <f t="shared" si="418"/>
        <v>June</v>
      </c>
      <c r="G6500" s="1" t="str">
        <f t="shared" si="419"/>
        <v>2010</v>
      </c>
      <c r="H6500" s="2">
        <f t="shared" si="420"/>
        <v>2</v>
      </c>
      <c r="I6500" s="2" t="b">
        <f t="shared" si="421"/>
        <v>0</v>
      </c>
      <c r="J6500" t="s">
        <v>17</v>
      </c>
      <c r="K6500">
        <v>30</v>
      </c>
      <c r="L6500">
        <v>11481.03</v>
      </c>
      <c r="M6500">
        <v>0.08</v>
      </c>
      <c r="N6500" t="s">
        <v>25</v>
      </c>
      <c r="O6500">
        <v>2799.65</v>
      </c>
      <c r="P6500">
        <v>399.98</v>
      </c>
      <c r="Q6500">
        <v>12.06</v>
      </c>
      <c r="R6500" t="s">
        <v>760</v>
      </c>
      <c r="S6500" t="s">
        <v>760</v>
      </c>
      <c r="T6500" t="s">
        <v>42</v>
      </c>
      <c r="U6500" t="s">
        <v>32</v>
      </c>
      <c r="V6500" t="s">
        <v>94</v>
      </c>
      <c r="W6500">
        <v>0.56000000000000005</v>
      </c>
    </row>
    <row r="6501" spans="1:23" x14ac:dyDescent="0.3">
      <c r="A6501" t="s">
        <v>1010</v>
      </c>
      <c r="B6501" t="s">
        <v>1139</v>
      </c>
      <c r="D6501" s="1">
        <v>40763</v>
      </c>
      <c r="E6501" s="1">
        <v>40770</v>
      </c>
      <c r="F6501" s="1" t="str">
        <f t="shared" si="418"/>
        <v>August</v>
      </c>
      <c r="G6501" s="1" t="str">
        <f t="shared" si="419"/>
        <v>2011</v>
      </c>
      <c r="H6501" s="2">
        <f t="shared" si="420"/>
        <v>7</v>
      </c>
      <c r="I6501" s="2" t="b">
        <f t="shared" si="421"/>
        <v>0</v>
      </c>
      <c r="J6501" t="s">
        <v>17</v>
      </c>
      <c r="K6501">
        <v>30</v>
      </c>
      <c r="L6501">
        <v>442.76</v>
      </c>
      <c r="M6501">
        <v>0.09</v>
      </c>
      <c r="N6501" t="s">
        <v>18</v>
      </c>
      <c r="O6501">
        <v>-17.11</v>
      </c>
      <c r="P6501">
        <v>15.01</v>
      </c>
      <c r="Q6501">
        <v>8.4</v>
      </c>
      <c r="R6501" t="s">
        <v>760</v>
      </c>
      <c r="S6501" t="s">
        <v>760</v>
      </c>
      <c r="T6501" t="s">
        <v>31</v>
      </c>
      <c r="U6501" t="s">
        <v>22</v>
      </c>
      <c r="V6501" t="s">
        <v>29</v>
      </c>
      <c r="W6501">
        <v>0.39</v>
      </c>
    </row>
    <row r="6502" spans="1:23" x14ac:dyDescent="0.3">
      <c r="A6502" t="s">
        <v>1010</v>
      </c>
      <c r="B6502" t="s">
        <v>1139</v>
      </c>
      <c r="D6502" s="1">
        <v>40763</v>
      </c>
      <c r="E6502" s="1">
        <v>40772</v>
      </c>
      <c r="F6502" s="1" t="str">
        <f t="shared" si="418"/>
        <v>August</v>
      </c>
      <c r="G6502" s="1" t="str">
        <f t="shared" si="419"/>
        <v>2011</v>
      </c>
      <c r="H6502" s="2">
        <f t="shared" si="420"/>
        <v>9</v>
      </c>
      <c r="I6502" s="2" t="b">
        <f t="shared" si="421"/>
        <v>0</v>
      </c>
      <c r="J6502" t="s">
        <v>17</v>
      </c>
      <c r="K6502">
        <v>22</v>
      </c>
      <c r="L6502">
        <v>2684.98</v>
      </c>
      <c r="M6502">
        <v>0.03</v>
      </c>
      <c r="N6502" t="s">
        <v>18</v>
      </c>
      <c r="O6502">
        <v>1115.1400000000001</v>
      </c>
      <c r="P6502">
        <v>120.98</v>
      </c>
      <c r="Q6502">
        <v>9.07</v>
      </c>
      <c r="R6502" t="s">
        <v>760</v>
      </c>
      <c r="S6502" t="s">
        <v>760</v>
      </c>
      <c r="T6502" t="s">
        <v>31</v>
      </c>
      <c r="U6502" t="s">
        <v>22</v>
      </c>
      <c r="V6502" t="s">
        <v>29</v>
      </c>
      <c r="W6502">
        <v>0.35</v>
      </c>
    </row>
    <row r="6503" spans="1:23" x14ac:dyDescent="0.3">
      <c r="A6503" t="s">
        <v>1131</v>
      </c>
      <c r="B6503" t="s">
        <v>1718</v>
      </c>
      <c r="D6503" s="1">
        <v>39890</v>
      </c>
      <c r="E6503" s="1">
        <v>39891</v>
      </c>
      <c r="F6503" s="1" t="str">
        <f t="shared" si="418"/>
        <v>March</v>
      </c>
      <c r="G6503" s="1" t="str">
        <f t="shared" si="419"/>
        <v>2009</v>
      </c>
      <c r="H6503" s="2">
        <f t="shared" si="420"/>
        <v>1</v>
      </c>
      <c r="I6503" s="2" t="b">
        <f t="shared" si="421"/>
        <v>0</v>
      </c>
      <c r="J6503" t="s">
        <v>44</v>
      </c>
      <c r="K6503">
        <v>44</v>
      </c>
      <c r="L6503">
        <v>10364.36</v>
      </c>
      <c r="M6503">
        <v>0.01</v>
      </c>
      <c r="N6503" t="s">
        <v>25</v>
      </c>
      <c r="O6503">
        <v>1049.03</v>
      </c>
      <c r="P6503">
        <v>220.98</v>
      </c>
      <c r="Q6503">
        <v>64.66</v>
      </c>
      <c r="R6503" t="s">
        <v>760</v>
      </c>
      <c r="S6503" t="s">
        <v>760</v>
      </c>
      <c r="T6503" t="s">
        <v>31</v>
      </c>
      <c r="U6503" t="s">
        <v>36</v>
      </c>
      <c r="V6503" t="s">
        <v>54</v>
      </c>
      <c r="W6503">
        <v>0.62</v>
      </c>
    </row>
    <row r="6504" spans="1:23" x14ac:dyDescent="0.3">
      <c r="A6504" t="s">
        <v>1010</v>
      </c>
      <c r="B6504" t="s">
        <v>1103</v>
      </c>
      <c r="D6504" s="1">
        <v>40717</v>
      </c>
      <c r="E6504" s="1">
        <v>40719</v>
      </c>
      <c r="F6504" s="1" t="str">
        <f t="shared" si="418"/>
        <v>June</v>
      </c>
      <c r="G6504" s="1" t="str">
        <f t="shared" si="419"/>
        <v>2011</v>
      </c>
      <c r="H6504" s="2">
        <f t="shared" si="420"/>
        <v>2</v>
      </c>
      <c r="I6504" s="2" t="b">
        <f t="shared" si="421"/>
        <v>0</v>
      </c>
      <c r="J6504" t="s">
        <v>52</v>
      </c>
      <c r="K6504">
        <v>24</v>
      </c>
      <c r="L6504">
        <v>376.53</v>
      </c>
      <c r="M6504">
        <v>0.03</v>
      </c>
      <c r="N6504" t="s">
        <v>18</v>
      </c>
      <c r="O6504">
        <v>3.44</v>
      </c>
      <c r="P6504">
        <v>15.94</v>
      </c>
      <c r="Q6504">
        <v>5.45</v>
      </c>
      <c r="R6504" t="s">
        <v>760</v>
      </c>
      <c r="S6504" t="s">
        <v>760</v>
      </c>
      <c r="T6504" t="s">
        <v>31</v>
      </c>
      <c r="U6504" t="s">
        <v>22</v>
      </c>
      <c r="V6504" t="s">
        <v>60</v>
      </c>
      <c r="W6504">
        <v>0.55000000000000004</v>
      </c>
    </row>
    <row r="6505" spans="1:23" x14ac:dyDescent="0.3">
      <c r="A6505" t="s">
        <v>1611</v>
      </c>
      <c r="B6505" t="s">
        <v>948</v>
      </c>
      <c r="D6505" s="1">
        <v>41135</v>
      </c>
      <c r="E6505" s="1">
        <v>41136</v>
      </c>
      <c r="F6505" s="1" t="str">
        <f t="shared" si="418"/>
        <v>August</v>
      </c>
      <c r="G6505" s="1" t="str">
        <f t="shared" si="419"/>
        <v>2012</v>
      </c>
      <c r="H6505" s="2">
        <f t="shared" si="420"/>
        <v>1</v>
      </c>
      <c r="I6505" s="2" t="b">
        <f t="shared" si="421"/>
        <v>0</v>
      </c>
      <c r="J6505" t="s">
        <v>44</v>
      </c>
      <c r="K6505">
        <v>50</v>
      </c>
      <c r="L6505">
        <v>197.36</v>
      </c>
      <c r="M6505">
        <v>7.0000000000000007E-2</v>
      </c>
      <c r="N6505" t="s">
        <v>18</v>
      </c>
      <c r="O6505">
        <v>-43.5</v>
      </c>
      <c r="P6505">
        <v>4.18</v>
      </c>
      <c r="Q6505">
        <v>2.99</v>
      </c>
      <c r="R6505" t="s">
        <v>760</v>
      </c>
      <c r="S6505" t="s">
        <v>760</v>
      </c>
      <c r="T6505" t="s">
        <v>42</v>
      </c>
      <c r="U6505" t="s">
        <v>22</v>
      </c>
      <c r="V6505" t="s">
        <v>29</v>
      </c>
      <c r="W6505">
        <v>0.37</v>
      </c>
    </row>
    <row r="6506" spans="1:23" x14ac:dyDescent="0.3">
      <c r="A6506" t="s">
        <v>1287</v>
      </c>
      <c r="B6506" t="s">
        <v>1023</v>
      </c>
      <c r="D6506" s="1">
        <v>40030</v>
      </c>
      <c r="E6506" s="1">
        <v>40031</v>
      </c>
      <c r="F6506" s="1" t="str">
        <f t="shared" si="418"/>
        <v>August</v>
      </c>
      <c r="G6506" s="1" t="str">
        <f t="shared" si="419"/>
        <v>2009</v>
      </c>
      <c r="H6506" s="2">
        <f t="shared" si="420"/>
        <v>1</v>
      </c>
      <c r="I6506" s="2" t="b">
        <f t="shared" si="421"/>
        <v>0</v>
      </c>
      <c r="J6506" t="s">
        <v>34</v>
      </c>
      <c r="K6506">
        <v>8</v>
      </c>
      <c r="L6506">
        <v>555.20000000000005</v>
      </c>
      <c r="M6506">
        <v>0.06</v>
      </c>
      <c r="N6506" t="s">
        <v>18</v>
      </c>
      <c r="O6506">
        <v>-267.86</v>
      </c>
      <c r="P6506">
        <v>64.650000000000006</v>
      </c>
      <c r="Q6506">
        <v>35</v>
      </c>
      <c r="R6506" t="s">
        <v>760</v>
      </c>
      <c r="S6506" t="s">
        <v>760</v>
      </c>
      <c r="T6506" t="s">
        <v>42</v>
      </c>
      <c r="U6506" t="s">
        <v>22</v>
      </c>
      <c r="V6506" t="s">
        <v>23</v>
      </c>
      <c r="W6506">
        <v>0.8</v>
      </c>
    </row>
    <row r="6507" spans="1:23" x14ac:dyDescent="0.3">
      <c r="A6507" t="s">
        <v>1611</v>
      </c>
      <c r="B6507" t="s">
        <v>948</v>
      </c>
      <c r="D6507" s="1">
        <v>39955</v>
      </c>
      <c r="E6507" s="1">
        <v>39957</v>
      </c>
      <c r="F6507" s="1" t="str">
        <f t="shared" si="418"/>
        <v>May</v>
      </c>
      <c r="G6507" s="1" t="str">
        <f t="shared" si="419"/>
        <v>2009</v>
      </c>
      <c r="H6507" s="2">
        <f t="shared" si="420"/>
        <v>2</v>
      </c>
      <c r="I6507" s="2" t="b">
        <f t="shared" si="421"/>
        <v>0</v>
      </c>
      <c r="J6507" t="s">
        <v>52</v>
      </c>
      <c r="K6507">
        <v>43</v>
      </c>
      <c r="L6507">
        <v>212.28</v>
      </c>
      <c r="M6507">
        <v>0.06</v>
      </c>
      <c r="N6507" t="s">
        <v>18</v>
      </c>
      <c r="O6507">
        <v>-103.22</v>
      </c>
      <c r="P6507">
        <v>4.9800000000000004</v>
      </c>
      <c r="Q6507">
        <v>4.95</v>
      </c>
      <c r="R6507" t="s">
        <v>760</v>
      </c>
      <c r="S6507" t="s">
        <v>760</v>
      </c>
      <c r="T6507" t="s">
        <v>31</v>
      </c>
      <c r="U6507" t="s">
        <v>22</v>
      </c>
      <c r="V6507" t="s">
        <v>29</v>
      </c>
      <c r="W6507">
        <v>0.37</v>
      </c>
    </row>
    <row r="6508" spans="1:23" x14ac:dyDescent="0.3">
      <c r="A6508" t="s">
        <v>1287</v>
      </c>
      <c r="B6508" t="s">
        <v>1023</v>
      </c>
      <c r="D6508" s="1">
        <v>40425</v>
      </c>
      <c r="E6508" s="1">
        <v>40426</v>
      </c>
      <c r="F6508" s="1" t="str">
        <f t="shared" si="418"/>
        <v>September</v>
      </c>
      <c r="G6508" s="1" t="str">
        <f t="shared" si="419"/>
        <v>2010</v>
      </c>
      <c r="H6508" s="2">
        <f t="shared" si="420"/>
        <v>1</v>
      </c>
      <c r="I6508" s="2" t="b">
        <f t="shared" si="421"/>
        <v>0</v>
      </c>
      <c r="J6508" t="s">
        <v>24</v>
      </c>
      <c r="K6508">
        <v>50</v>
      </c>
      <c r="L6508">
        <v>2864.1005</v>
      </c>
      <c r="M6508">
        <v>0.03</v>
      </c>
      <c r="N6508" t="s">
        <v>18</v>
      </c>
      <c r="O6508">
        <v>697.82</v>
      </c>
      <c r="P6508">
        <v>65.989999999999995</v>
      </c>
      <c r="Q6508">
        <v>8.99</v>
      </c>
      <c r="R6508" t="s">
        <v>760</v>
      </c>
      <c r="S6508" t="s">
        <v>760</v>
      </c>
      <c r="T6508" t="s">
        <v>42</v>
      </c>
      <c r="U6508" t="s">
        <v>32</v>
      </c>
      <c r="V6508" t="s">
        <v>33</v>
      </c>
      <c r="W6508">
        <v>0.55000000000000004</v>
      </c>
    </row>
    <row r="6509" spans="1:23" x14ac:dyDescent="0.3">
      <c r="A6509" t="s">
        <v>1479</v>
      </c>
      <c r="B6509" t="s">
        <v>1717</v>
      </c>
      <c r="D6509" s="1">
        <v>41055</v>
      </c>
      <c r="E6509" s="1">
        <v>41057</v>
      </c>
      <c r="F6509" s="1" t="str">
        <f t="shared" si="418"/>
        <v>May</v>
      </c>
      <c r="G6509" s="1" t="str">
        <f t="shared" si="419"/>
        <v>2012</v>
      </c>
      <c r="H6509" s="2">
        <f t="shared" si="420"/>
        <v>2</v>
      </c>
      <c r="I6509" s="2" t="b">
        <f t="shared" si="421"/>
        <v>0</v>
      </c>
      <c r="J6509" t="s">
        <v>24</v>
      </c>
      <c r="K6509">
        <v>39</v>
      </c>
      <c r="L6509">
        <v>1516.82</v>
      </c>
      <c r="M6509">
        <v>0.1</v>
      </c>
      <c r="N6509" t="s">
        <v>18</v>
      </c>
      <c r="O6509">
        <v>-83.28</v>
      </c>
      <c r="P6509">
        <v>40.98</v>
      </c>
      <c r="Q6509">
        <v>6.5</v>
      </c>
      <c r="R6509" t="s">
        <v>760</v>
      </c>
      <c r="S6509" t="s">
        <v>760</v>
      </c>
      <c r="T6509" t="s">
        <v>42</v>
      </c>
      <c r="U6509" t="s">
        <v>32</v>
      </c>
      <c r="V6509" t="s">
        <v>48</v>
      </c>
      <c r="W6509">
        <v>0.74</v>
      </c>
    </row>
    <row r="6510" spans="1:23" x14ac:dyDescent="0.3">
      <c r="A6510" t="s">
        <v>1479</v>
      </c>
      <c r="B6510" t="s">
        <v>1717</v>
      </c>
      <c r="D6510" s="1">
        <v>41055</v>
      </c>
      <c r="E6510" s="1">
        <v>41056</v>
      </c>
      <c r="F6510" s="1" t="str">
        <f t="shared" si="418"/>
        <v>May</v>
      </c>
      <c r="G6510" s="1" t="str">
        <f t="shared" si="419"/>
        <v>2012</v>
      </c>
      <c r="H6510" s="2">
        <f t="shared" si="420"/>
        <v>1</v>
      </c>
      <c r="I6510" s="2" t="b">
        <f t="shared" si="421"/>
        <v>0</v>
      </c>
      <c r="J6510" t="s">
        <v>24</v>
      </c>
      <c r="K6510">
        <v>45</v>
      </c>
      <c r="L6510">
        <v>2752.68</v>
      </c>
      <c r="M6510">
        <v>0.04</v>
      </c>
      <c r="N6510" t="s">
        <v>18</v>
      </c>
      <c r="O6510">
        <v>430.32</v>
      </c>
      <c r="P6510">
        <v>62.18</v>
      </c>
      <c r="Q6510">
        <v>12.78</v>
      </c>
      <c r="R6510" t="s">
        <v>760</v>
      </c>
      <c r="S6510" t="s">
        <v>760</v>
      </c>
      <c r="T6510" t="s">
        <v>42</v>
      </c>
      <c r="U6510" t="s">
        <v>22</v>
      </c>
      <c r="V6510" t="s">
        <v>23</v>
      </c>
      <c r="W6510">
        <v>0.57999999999999996</v>
      </c>
    </row>
    <row r="6511" spans="1:23" x14ac:dyDescent="0.3">
      <c r="A6511" t="s">
        <v>1010</v>
      </c>
      <c r="B6511" t="s">
        <v>1139</v>
      </c>
      <c r="D6511" s="1">
        <v>40731</v>
      </c>
      <c r="E6511" s="1">
        <v>40732</v>
      </c>
      <c r="F6511" s="1" t="str">
        <f t="shared" si="418"/>
        <v>July</v>
      </c>
      <c r="G6511" s="1" t="str">
        <f t="shared" si="419"/>
        <v>2011</v>
      </c>
      <c r="H6511" s="2">
        <f t="shared" si="420"/>
        <v>1</v>
      </c>
      <c r="I6511" s="2" t="b">
        <f t="shared" si="421"/>
        <v>0</v>
      </c>
      <c r="J6511" t="s">
        <v>34</v>
      </c>
      <c r="K6511">
        <v>21</v>
      </c>
      <c r="L6511">
        <v>423.24</v>
      </c>
      <c r="M6511">
        <v>0.1</v>
      </c>
      <c r="N6511" t="s">
        <v>18</v>
      </c>
      <c r="O6511">
        <v>128.83000000000001</v>
      </c>
      <c r="P6511">
        <v>21.38</v>
      </c>
      <c r="Q6511">
        <v>2.99</v>
      </c>
      <c r="R6511" t="s">
        <v>760</v>
      </c>
      <c r="S6511" t="s">
        <v>760</v>
      </c>
      <c r="T6511" t="s">
        <v>27</v>
      </c>
      <c r="U6511" t="s">
        <v>22</v>
      </c>
      <c r="V6511" t="s">
        <v>29</v>
      </c>
      <c r="W6511">
        <v>0.37</v>
      </c>
    </row>
    <row r="6512" spans="1:23" x14ac:dyDescent="0.3">
      <c r="A6512" t="s">
        <v>1287</v>
      </c>
      <c r="B6512" t="s">
        <v>1023</v>
      </c>
      <c r="D6512" s="1">
        <v>40337</v>
      </c>
      <c r="E6512" s="1">
        <v>40344</v>
      </c>
      <c r="F6512" s="1" t="str">
        <f t="shared" si="418"/>
        <v>June</v>
      </c>
      <c r="G6512" s="1" t="str">
        <f t="shared" si="419"/>
        <v>2010</v>
      </c>
      <c r="H6512" s="2">
        <f t="shared" si="420"/>
        <v>7</v>
      </c>
      <c r="I6512" s="2" t="b">
        <f t="shared" si="421"/>
        <v>0</v>
      </c>
      <c r="J6512" t="s">
        <v>17</v>
      </c>
      <c r="K6512">
        <v>43</v>
      </c>
      <c r="L6512">
        <v>5677.87</v>
      </c>
      <c r="M6512">
        <v>0.04</v>
      </c>
      <c r="N6512" t="s">
        <v>25</v>
      </c>
      <c r="O6512">
        <v>-824.09</v>
      </c>
      <c r="P6512">
        <v>130.97999999999999</v>
      </c>
      <c r="Q6512">
        <v>54.74</v>
      </c>
      <c r="R6512" t="s">
        <v>760</v>
      </c>
      <c r="S6512" t="s">
        <v>760</v>
      </c>
      <c r="T6512" t="s">
        <v>42</v>
      </c>
      <c r="U6512" t="s">
        <v>36</v>
      </c>
      <c r="V6512" t="s">
        <v>54</v>
      </c>
      <c r="W6512">
        <v>0.69</v>
      </c>
    </row>
    <row r="6513" spans="1:23" x14ac:dyDescent="0.3">
      <c r="A6513" t="s">
        <v>1287</v>
      </c>
      <c r="B6513" t="s">
        <v>1023</v>
      </c>
      <c r="D6513" s="1">
        <v>40337</v>
      </c>
      <c r="E6513" s="1">
        <v>40341</v>
      </c>
      <c r="F6513" s="1" t="str">
        <f t="shared" si="418"/>
        <v>June</v>
      </c>
      <c r="G6513" s="1" t="str">
        <f t="shared" si="419"/>
        <v>2010</v>
      </c>
      <c r="H6513" s="2">
        <f t="shared" si="420"/>
        <v>4</v>
      </c>
      <c r="I6513" s="2" t="b">
        <f t="shared" si="421"/>
        <v>0</v>
      </c>
      <c r="J6513" t="s">
        <v>17</v>
      </c>
      <c r="K6513">
        <v>9</v>
      </c>
      <c r="L6513">
        <v>732.72</v>
      </c>
      <c r="M6513">
        <v>0.03</v>
      </c>
      <c r="N6513" t="s">
        <v>18</v>
      </c>
      <c r="O6513">
        <v>8.6</v>
      </c>
      <c r="P6513">
        <v>83.1</v>
      </c>
      <c r="Q6513">
        <v>6.13</v>
      </c>
      <c r="R6513" t="s">
        <v>760</v>
      </c>
      <c r="S6513" t="s">
        <v>760</v>
      </c>
      <c r="T6513" t="s">
        <v>42</v>
      </c>
      <c r="U6513" t="s">
        <v>32</v>
      </c>
      <c r="V6513" t="s">
        <v>48</v>
      </c>
      <c r="W6513">
        <v>0.45</v>
      </c>
    </row>
    <row r="6514" spans="1:23" x14ac:dyDescent="0.3">
      <c r="A6514" t="s">
        <v>1287</v>
      </c>
      <c r="B6514" t="s">
        <v>1023</v>
      </c>
      <c r="D6514" s="1">
        <v>40337</v>
      </c>
      <c r="E6514" s="1">
        <v>40342</v>
      </c>
      <c r="F6514" s="1" t="str">
        <f t="shared" si="418"/>
        <v>June</v>
      </c>
      <c r="G6514" s="1" t="str">
        <f t="shared" si="419"/>
        <v>2010</v>
      </c>
      <c r="H6514" s="2">
        <f t="shared" si="420"/>
        <v>5</v>
      </c>
      <c r="I6514" s="2" t="b">
        <f t="shared" si="421"/>
        <v>0</v>
      </c>
      <c r="J6514" t="s">
        <v>17</v>
      </c>
      <c r="K6514">
        <v>32</v>
      </c>
      <c r="L6514">
        <v>687.47</v>
      </c>
      <c r="M6514">
        <v>0.1</v>
      </c>
      <c r="N6514" t="s">
        <v>25</v>
      </c>
      <c r="O6514">
        <v>-1533.15</v>
      </c>
      <c r="P6514">
        <v>20.98</v>
      </c>
      <c r="Q6514">
        <v>53.03</v>
      </c>
      <c r="R6514" t="s">
        <v>760</v>
      </c>
      <c r="S6514" t="s">
        <v>760</v>
      </c>
      <c r="T6514" t="s">
        <v>42</v>
      </c>
      <c r="U6514" t="s">
        <v>22</v>
      </c>
      <c r="V6514" t="s">
        <v>23</v>
      </c>
      <c r="W6514">
        <v>0.78</v>
      </c>
    </row>
    <row r="6515" spans="1:23" x14ac:dyDescent="0.3">
      <c r="A6515" t="s">
        <v>1216</v>
      </c>
      <c r="B6515" t="s">
        <v>1591</v>
      </c>
      <c r="D6515" s="1">
        <v>39958</v>
      </c>
      <c r="E6515" s="1">
        <v>39960</v>
      </c>
      <c r="F6515" s="1" t="str">
        <f t="shared" si="418"/>
        <v>May</v>
      </c>
      <c r="G6515" s="1" t="str">
        <f t="shared" si="419"/>
        <v>2009</v>
      </c>
      <c r="H6515" s="2">
        <f t="shared" si="420"/>
        <v>2</v>
      </c>
      <c r="I6515" s="2" t="b">
        <f t="shared" si="421"/>
        <v>0</v>
      </c>
      <c r="J6515" t="s">
        <v>24</v>
      </c>
      <c r="K6515">
        <v>34</v>
      </c>
      <c r="L6515">
        <v>598.19000000000005</v>
      </c>
      <c r="M6515">
        <v>0.09</v>
      </c>
      <c r="N6515" t="s">
        <v>18</v>
      </c>
      <c r="O6515">
        <v>-6.61</v>
      </c>
      <c r="P6515">
        <v>17.98</v>
      </c>
      <c r="Q6515">
        <v>8.51</v>
      </c>
      <c r="R6515" t="s">
        <v>760</v>
      </c>
      <c r="S6515" t="s">
        <v>760</v>
      </c>
      <c r="T6515" t="s">
        <v>42</v>
      </c>
      <c r="U6515" t="s">
        <v>32</v>
      </c>
      <c r="V6515" t="s">
        <v>94</v>
      </c>
      <c r="W6515">
        <v>0.4</v>
      </c>
    </row>
    <row r="6516" spans="1:23" x14ac:dyDescent="0.3">
      <c r="A6516" t="s">
        <v>1010</v>
      </c>
      <c r="B6516" t="s">
        <v>1139</v>
      </c>
      <c r="D6516" s="1">
        <v>41268</v>
      </c>
      <c r="E6516" s="1">
        <v>41270</v>
      </c>
      <c r="F6516" s="1" t="str">
        <f t="shared" si="418"/>
        <v>December</v>
      </c>
      <c r="G6516" s="1" t="str">
        <f t="shared" si="419"/>
        <v>2012</v>
      </c>
      <c r="H6516" s="2">
        <f t="shared" si="420"/>
        <v>2</v>
      </c>
      <c r="I6516" s="2" t="b">
        <f t="shared" si="421"/>
        <v>0</v>
      </c>
      <c r="J6516" t="s">
        <v>34</v>
      </c>
      <c r="K6516">
        <v>46</v>
      </c>
      <c r="L6516">
        <v>304.26</v>
      </c>
      <c r="M6516">
        <v>0.1</v>
      </c>
      <c r="N6516" t="s">
        <v>18</v>
      </c>
      <c r="O6516">
        <v>28.93</v>
      </c>
      <c r="P6516">
        <v>7.08</v>
      </c>
      <c r="Q6516">
        <v>2.35</v>
      </c>
      <c r="R6516" t="s">
        <v>760</v>
      </c>
      <c r="S6516" t="s">
        <v>760</v>
      </c>
      <c r="T6516" t="s">
        <v>31</v>
      </c>
      <c r="U6516" t="s">
        <v>22</v>
      </c>
      <c r="V6516" t="s">
        <v>60</v>
      </c>
      <c r="W6516">
        <v>0.47</v>
      </c>
    </row>
    <row r="6517" spans="1:23" x14ac:dyDescent="0.3">
      <c r="A6517" t="s">
        <v>1479</v>
      </c>
      <c r="B6517" t="s">
        <v>1599</v>
      </c>
      <c r="D6517" s="1">
        <v>41147</v>
      </c>
      <c r="E6517" s="1">
        <v>41149</v>
      </c>
      <c r="F6517" s="1" t="str">
        <f t="shared" si="418"/>
        <v>August</v>
      </c>
      <c r="G6517" s="1" t="str">
        <f t="shared" si="419"/>
        <v>2012</v>
      </c>
      <c r="H6517" s="2">
        <f t="shared" si="420"/>
        <v>2</v>
      </c>
      <c r="I6517" s="2" t="b">
        <f t="shared" si="421"/>
        <v>0</v>
      </c>
      <c r="J6517" t="s">
        <v>24</v>
      </c>
      <c r="K6517">
        <v>9</v>
      </c>
      <c r="L6517">
        <v>990.67</v>
      </c>
      <c r="M6517">
        <v>0.08</v>
      </c>
      <c r="N6517" t="s">
        <v>18</v>
      </c>
      <c r="O6517">
        <v>-365.32</v>
      </c>
      <c r="P6517">
        <v>110.98</v>
      </c>
      <c r="Q6517">
        <v>35</v>
      </c>
      <c r="R6517" t="s">
        <v>760</v>
      </c>
      <c r="S6517" t="s">
        <v>760</v>
      </c>
      <c r="T6517" t="s">
        <v>31</v>
      </c>
      <c r="U6517" t="s">
        <v>22</v>
      </c>
      <c r="V6517" t="s">
        <v>23</v>
      </c>
      <c r="W6517">
        <v>0.82</v>
      </c>
    </row>
    <row r="6518" spans="1:23" x14ac:dyDescent="0.3">
      <c r="A6518" t="s">
        <v>1664</v>
      </c>
      <c r="B6518" t="s">
        <v>1665</v>
      </c>
      <c r="D6518" s="1">
        <v>40719</v>
      </c>
      <c r="E6518" s="1">
        <v>40721</v>
      </c>
      <c r="F6518" s="1" t="str">
        <f t="shared" si="418"/>
        <v>June</v>
      </c>
      <c r="G6518" s="1" t="str">
        <f t="shared" si="419"/>
        <v>2011</v>
      </c>
      <c r="H6518" s="2">
        <f t="shared" si="420"/>
        <v>2</v>
      </c>
      <c r="I6518" s="2" t="b">
        <f t="shared" si="421"/>
        <v>0</v>
      </c>
      <c r="J6518" t="s">
        <v>24</v>
      </c>
      <c r="K6518">
        <v>13</v>
      </c>
      <c r="L6518">
        <v>1506.8375000000001</v>
      </c>
      <c r="M6518">
        <v>7.0000000000000007E-2</v>
      </c>
      <c r="N6518" t="s">
        <v>18</v>
      </c>
      <c r="O6518">
        <v>-75.010000000000005</v>
      </c>
      <c r="P6518">
        <v>140.99</v>
      </c>
      <c r="Q6518">
        <v>4.2</v>
      </c>
      <c r="R6518" t="s">
        <v>760</v>
      </c>
      <c r="S6518" t="s">
        <v>760</v>
      </c>
      <c r="T6518" t="s">
        <v>21</v>
      </c>
      <c r="U6518" t="s">
        <v>32</v>
      </c>
      <c r="V6518" t="s">
        <v>33</v>
      </c>
      <c r="W6518">
        <v>0.59</v>
      </c>
    </row>
    <row r="6519" spans="1:23" x14ac:dyDescent="0.3">
      <c r="A6519" t="s">
        <v>1664</v>
      </c>
      <c r="B6519" t="s">
        <v>1665</v>
      </c>
      <c r="D6519" s="1">
        <v>40531</v>
      </c>
      <c r="E6519" s="1">
        <v>40535</v>
      </c>
      <c r="F6519" s="1" t="str">
        <f t="shared" si="418"/>
        <v>December</v>
      </c>
      <c r="G6519" s="1" t="str">
        <f t="shared" si="419"/>
        <v>2010</v>
      </c>
      <c r="H6519" s="2">
        <f t="shared" si="420"/>
        <v>4</v>
      </c>
      <c r="I6519" s="2" t="b">
        <f t="shared" si="421"/>
        <v>0</v>
      </c>
      <c r="J6519" t="s">
        <v>17</v>
      </c>
      <c r="K6519">
        <v>13</v>
      </c>
      <c r="L6519">
        <v>185.83</v>
      </c>
      <c r="M6519">
        <v>0.03</v>
      </c>
      <c r="N6519" t="s">
        <v>18</v>
      </c>
      <c r="O6519">
        <v>58.16</v>
      </c>
      <c r="P6519">
        <v>14.34</v>
      </c>
      <c r="Q6519">
        <v>5</v>
      </c>
      <c r="R6519" t="s">
        <v>760</v>
      </c>
      <c r="S6519" t="s">
        <v>760</v>
      </c>
      <c r="T6519" t="s">
        <v>21</v>
      </c>
      <c r="U6519" t="s">
        <v>36</v>
      </c>
      <c r="V6519" t="s">
        <v>37</v>
      </c>
      <c r="W6519">
        <v>0.49</v>
      </c>
    </row>
    <row r="6520" spans="1:23" x14ac:dyDescent="0.3">
      <c r="A6520" t="s">
        <v>1237</v>
      </c>
      <c r="B6520" t="s">
        <v>1396</v>
      </c>
      <c r="D6520" s="1">
        <v>40795</v>
      </c>
      <c r="E6520" s="1">
        <v>40796</v>
      </c>
      <c r="F6520" s="1" t="str">
        <f t="shared" si="418"/>
        <v>September</v>
      </c>
      <c r="G6520" s="1" t="str">
        <f t="shared" si="419"/>
        <v>2011</v>
      </c>
      <c r="H6520" s="2">
        <f t="shared" si="420"/>
        <v>1</v>
      </c>
      <c r="I6520" s="2" t="b">
        <f t="shared" si="421"/>
        <v>0</v>
      </c>
      <c r="J6520" t="s">
        <v>34</v>
      </c>
      <c r="K6520">
        <v>26</v>
      </c>
      <c r="L6520">
        <v>4097.1445000000003</v>
      </c>
      <c r="M6520">
        <v>0.1</v>
      </c>
      <c r="N6520" t="s">
        <v>18</v>
      </c>
      <c r="O6520">
        <v>501.54</v>
      </c>
      <c r="P6520">
        <v>205.99</v>
      </c>
      <c r="Q6520">
        <v>8.99</v>
      </c>
      <c r="R6520" t="s">
        <v>760</v>
      </c>
      <c r="S6520" t="s">
        <v>760</v>
      </c>
      <c r="T6520" t="s">
        <v>31</v>
      </c>
      <c r="U6520" t="s">
        <v>32</v>
      </c>
      <c r="V6520" t="s">
        <v>33</v>
      </c>
      <c r="W6520">
        <v>0.56000000000000005</v>
      </c>
    </row>
    <row r="6521" spans="1:23" x14ac:dyDescent="0.3">
      <c r="A6521" t="s">
        <v>1010</v>
      </c>
      <c r="B6521" t="s">
        <v>1139</v>
      </c>
      <c r="D6521" s="1">
        <v>41232</v>
      </c>
      <c r="E6521" s="1">
        <v>41234</v>
      </c>
      <c r="F6521" s="1" t="str">
        <f t="shared" si="418"/>
        <v>November</v>
      </c>
      <c r="G6521" s="1" t="str">
        <f t="shared" si="419"/>
        <v>2012</v>
      </c>
      <c r="H6521" s="2">
        <f t="shared" si="420"/>
        <v>2</v>
      </c>
      <c r="I6521" s="2" t="b">
        <f t="shared" si="421"/>
        <v>0</v>
      </c>
      <c r="J6521" t="s">
        <v>24</v>
      </c>
      <c r="K6521">
        <v>42</v>
      </c>
      <c r="L6521">
        <v>259.43</v>
      </c>
      <c r="M6521">
        <v>0</v>
      </c>
      <c r="N6521" t="s">
        <v>18</v>
      </c>
      <c r="O6521">
        <v>-52.52</v>
      </c>
      <c r="P6521">
        <v>5.77</v>
      </c>
      <c r="Q6521">
        <v>4.97</v>
      </c>
      <c r="R6521" t="s">
        <v>760</v>
      </c>
      <c r="S6521" t="s">
        <v>760</v>
      </c>
      <c r="T6521" t="s">
        <v>27</v>
      </c>
      <c r="U6521" t="s">
        <v>22</v>
      </c>
      <c r="V6521" t="s">
        <v>29</v>
      </c>
      <c r="W6521">
        <v>0.35</v>
      </c>
    </row>
    <row r="6522" spans="1:23" x14ac:dyDescent="0.3">
      <c r="A6522" t="s">
        <v>1131</v>
      </c>
      <c r="B6522" t="s">
        <v>1718</v>
      </c>
      <c r="D6522" s="1">
        <v>39849</v>
      </c>
      <c r="E6522" s="1">
        <v>39851</v>
      </c>
      <c r="F6522" s="1" t="str">
        <f t="shared" si="418"/>
        <v>February</v>
      </c>
      <c r="G6522" s="1" t="str">
        <f t="shared" si="419"/>
        <v>2009</v>
      </c>
      <c r="H6522" s="2">
        <f t="shared" si="420"/>
        <v>2</v>
      </c>
      <c r="I6522" s="2" t="b">
        <f t="shared" si="421"/>
        <v>0</v>
      </c>
      <c r="J6522" t="s">
        <v>44</v>
      </c>
      <c r="K6522">
        <v>15</v>
      </c>
      <c r="L6522">
        <v>150.24</v>
      </c>
      <c r="M6522">
        <v>0.08</v>
      </c>
      <c r="N6522" t="s">
        <v>18</v>
      </c>
      <c r="O6522">
        <v>-102.93</v>
      </c>
      <c r="P6522">
        <v>9.98</v>
      </c>
      <c r="Q6522">
        <v>12.52</v>
      </c>
      <c r="R6522" t="s">
        <v>760</v>
      </c>
      <c r="S6522" t="s">
        <v>760</v>
      </c>
      <c r="T6522" t="s">
        <v>31</v>
      </c>
      <c r="U6522" t="s">
        <v>36</v>
      </c>
      <c r="V6522" t="s">
        <v>37</v>
      </c>
      <c r="W6522">
        <v>0.56999999999999995</v>
      </c>
    </row>
    <row r="6523" spans="1:23" x14ac:dyDescent="0.3">
      <c r="A6523" t="s">
        <v>1010</v>
      </c>
      <c r="B6523" t="s">
        <v>1139</v>
      </c>
      <c r="D6523" s="1">
        <v>41214</v>
      </c>
      <c r="E6523" s="1">
        <v>41216</v>
      </c>
      <c r="F6523" s="1" t="str">
        <f t="shared" si="418"/>
        <v>November</v>
      </c>
      <c r="G6523" s="1" t="str">
        <f t="shared" si="419"/>
        <v>2012</v>
      </c>
      <c r="H6523" s="2">
        <f t="shared" si="420"/>
        <v>2</v>
      </c>
      <c r="I6523" s="2" t="b">
        <f t="shared" si="421"/>
        <v>0</v>
      </c>
      <c r="J6523" t="s">
        <v>52</v>
      </c>
      <c r="K6523">
        <v>37</v>
      </c>
      <c r="L6523">
        <v>46.37</v>
      </c>
      <c r="M6523">
        <v>0.03</v>
      </c>
      <c r="N6523" t="s">
        <v>18</v>
      </c>
      <c r="O6523">
        <v>-19.809999999999999</v>
      </c>
      <c r="P6523">
        <v>1.26</v>
      </c>
      <c r="Q6523">
        <v>0.7</v>
      </c>
      <c r="R6523" t="s">
        <v>760</v>
      </c>
      <c r="S6523" t="s">
        <v>760</v>
      </c>
      <c r="T6523" t="s">
        <v>31</v>
      </c>
      <c r="U6523" t="s">
        <v>22</v>
      </c>
      <c r="V6523" t="s">
        <v>46</v>
      </c>
      <c r="W6523">
        <v>0.81</v>
      </c>
    </row>
    <row r="6524" spans="1:23" x14ac:dyDescent="0.3">
      <c r="A6524" t="s">
        <v>1664</v>
      </c>
      <c r="B6524" t="s">
        <v>1665</v>
      </c>
      <c r="D6524" s="1">
        <v>40327</v>
      </c>
      <c r="E6524" s="1">
        <v>40328</v>
      </c>
      <c r="F6524" s="1" t="str">
        <f t="shared" si="418"/>
        <v>May</v>
      </c>
      <c r="G6524" s="1" t="str">
        <f t="shared" si="419"/>
        <v>2010</v>
      </c>
      <c r="H6524" s="2">
        <f t="shared" si="420"/>
        <v>1</v>
      </c>
      <c r="I6524" s="2" t="b">
        <f t="shared" si="421"/>
        <v>0</v>
      </c>
      <c r="J6524" t="s">
        <v>24</v>
      </c>
      <c r="K6524">
        <v>36</v>
      </c>
      <c r="L6524">
        <v>173.08</v>
      </c>
      <c r="M6524">
        <v>0.04</v>
      </c>
      <c r="N6524" t="s">
        <v>18</v>
      </c>
      <c r="O6524">
        <v>81.63</v>
      </c>
      <c r="P6524">
        <v>4.91</v>
      </c>
      <c r="Q6524">
        <v>0.5</v>
      </c>
      <c r="R6524" t="s">
        <v>760</v>
      </c>
      <c r="S6524" t="s">
        <v>760</v>
      </c>
      <c r="T6524" t="s">
        <v>42</v>
      </c>
      <c r="U6524" t="s">
        <v>22</v>
      </c>
      <c r="V6524" t="s">
        <v>57</v>
      </c>
      <c r="W6524">
        <v>0.36</v>
      </c>
    </row>
    <row r="6525" spans="1:23" x14ac:dyDescent="0.3">
      <c r="A6525" t="s">
        <v>1664</v>
      </c>
      <c r="B6525" t="s">
        <v>1665</v>
      </c>
      <c r="D6525" s="1">
        <v>40327</v>
      </c>
      <c r="E6525" s="1">
        <v>40329</v>
      </c>
      <c r="F6525" s="1" t="str">
        <f t="shared" si="418"/>
        <v>May</v>
      </c>
      <c r="G6525" s="1" t="str">
        <f t="shared" si="419"/>
        <v>2010</v>
      </c>
      <c r="H6525" s="2">
        <f t="shared" si="420"/>
        <v>2</v>
      </c>
      <c r="I6525" s="2" t="b">
        <f t="shared" si="421"/>
        <v>0</v>
      </c>
      <c r="J6525" t="s">
        <v>24</v>
      </c>
      <c r="K6525">
        <v>49</v>
      </c>
      <c r="L6525">
        <v>3492.6585</v>
      </c>
      <c r="M6525">
        <v>0.08</v>
      </c>
      <c r="N6525" t="s">
        <v>18</v>
      </c>
      <c r="O6525">
        <v>1181.81</v>
      </c>
      <c r="P6525">
        <v>85.99</v>
      </c>
      <c r="Q6525">
        <v>0.99</v>
      </c>
      <c r="R6525" t="s">
        <v>760</v>
      </c>
      <c r="S6525" t="s">
        <v>760</v>
      </c>
      <c r="T6525" t="s">
        <v>42</v>
      </c>
      <c r="U6525" t="s">
        <v>32</v>
      </c>
      <c r="V6525" t="s">
        <v>33</v>
      </c>
      <c r="W6525">
        <v>0.55000000000000004</v>
      </c>
    </row>
    <row r="6526" spans="1:23" x14ac:dyDescent="0.3">
      <c r="A6526" t="s">
        <v>1664</v>
      </c>
      <c r="B6526" t="s">
        <v>1665</v>
      </c>
      <c r="D6526" s="1">
        <v>40152</v>
      </c>
      <c r="E6526" s="1">
        <v>40157</v>
      </c>
      <c r="F6526" s="1" t="str">
        <f t="shared" si="418"/>
        <v>December</v>
      </c>
      <c r="G6526" s="1" t="str">
        <f t="shared" si="419"/>
        <v>2009</v>
      </c>
      <c r="H6526" s="2">
        <f t="shared" si="420"/>
        <v>5</v>
      </c>
      <c r="I6526" s="2" t="b">
        <f t="shared" si="421"/>
        <v>0</v>
      </c>
      <c r="J6526" t="s">
        <v>17</v>
      </c>
      <c r="K6526">
        <v>13</v>
      </c>
      <c r="L6526">
        <v>453.09</v>
      </c>
      <c r="M6526">
        <v>0.09</v>
      </c>
      <c r="N6526" t="s">
        <v>18</v>
      </c>
      <c r="O6526">
        <v>107.74</v>
      </c>
      <c r="P6526">
        <v>35.94</v>
      </c>
      <c r="Q6526">
        <v>6.66</v>
      </c>
      <c r="R6526" t="s">
        <v>760</v>
      </c>
      <c r="S6526" t="s">
        <v>760</v>
      </c>
      <c r="T6526" t="s">
        <v>42</v>
      </c>
      <c r="U6526" t="s">
        <v>22</v>
      </c>
      <c r="V6526" t="s">
        <v>51</v>
      </c>
      <c r="W6526">
        <v>0.4</v>
      </c>
    </row>
    <row r="6527" spans="1:23" x14ac:dyDescent="0.3">
      <c r="A6527" t="s">
        <v>1664</v>
      </c>
      <c r="B6527" t="s">
        <v>1665</v>
      </c>
      <c r="D6527" s="1">
        <v>40152</v>
      </c>
      <c r="E6527" s="1">
        <v>40159</v>
      </c>
      <c r="F6527" s="1" t="str">
        <f t="shared" si="418"/>
        <v>December</v>
      </c>
      <c r="G6527" s="1" t="str">
        <f t="shared" si="419"/>
        <v>2009</v>
      </c>
      <c r="H6527" s="2">
        <f t="shared" si="420"/>
        <v>7</v>
      </c>
      <c r="I6527" s="2" t="b">
        <f t="shared" si="421"/>
        <v>0</v>
      </c>
      <c r="J6527" t="s">
        <v>17</v>
      </c>
      <c r="K6527">
        <v>15</v>
      </c>
      <c r="L6527">
        <v>2758.22</v>
      </c>
      <c r="M6527">
        <v>0</v>
      </c>
      <c r="N6527" t="s">
        <v>18</v>
      </c>
      <c r="O6527">
        <v>966.81</v>
      </c>
      <c r="P6527">
        <v>170.98</v>
      </c>
      <c r="Q6527">
        <v>13.99</v>
      </c>
      <c r="R6527" t="s">
        <v>760</v>
      </c>
      <c r="S6527" t="s">
        <v>760</v>
      </c>
      <c r="T6527" t="s">
        <v>42</v>
      </c>
      <c r="U6527" t="s">
        <v>36</v>
      </c>
      <c r="V6527" t="s">
        <v>37</v>
      </c>
      <c r="W6527">
        <v>0.75</v>
      </c>
    </row>
    <row r="6528" spans="1:23" x14ac:dyDescent="0.3">
      <c r="A6528" t="s">
        <v>1664</v>
      </c>
      <c r="B6528" t="s">
        <v>1665</v>
      </c>
      <c r="D6528" s="1">
        <v>40152</v>
      </c>
      <c r="E6528" s="1">
        <v>40154</v>
      </c>
      <c r="F6528" s="1" t="str">
        <f t="shared" si="418"/>
        <v>December</v>
      </c>
      <c r="G6528" s="1" t="str">
        <f t="shared" si="419"/>
        <v>2009</v>
      </c>
      <c r="H6528" s="2">
        <f t="shared" si="420"/>
        <v>2</v>
      </c>
      <c r="I6528" s="2" t="b">
        <f t="shared" si="421"/>
        <v>0</v>
      </c>
      <c r="J6528" t="s">
        <v>17</v>
      </c>
      <c r="K6528">
        <v>20</v>
      </c>
      <c r="L6528">
        <v>102.61</v>
      </c>
      <c r="M6528">
        <v>0.09</v>
      </c>
      <c r="N6528" t="s">
        <v>18</v>
      </c>
      <c r="O6528">
        <v>-92.01</v>
      </c>
      <c r="P6528">
        <v>4.9800000000000004</v>
      </c>
      <c r="Q6528">
        <v>7.44</v>
      </c>
      <c r="R6528" t="s">
        <v>760</v>
      </c>
      <c r="S6528" t="s">
        <v>760</v>
      </c>
      <c r="T6528" t="s">
        <v>42</v>
      </c>
      <c r="U6528" t="s">
        <v>22</v>
      </c>
      <c r="V6528" t="s">
        <v>43</v>
      </c>
      <c r="W6528">
        <v>0.36</v>
      </c>
    </row>
    <row r="6529" spans="1:23" x14ac:dyDescent="0.3">
      <c r="A6529" t="s">
        <v>1479</v>
      </c>
      <c r="B6529" t="s">
        <v>1599</v>
      </c>
      <c r="D6529" s="1">
        <v>40865</v>
      </c>
      <c r="E6529" s="1">
        <v>40867</v>
      </c>
      <c r="F6529" s="1" t="str">
        <f t="shared" si="418"/>
        <v>November</v>
      </c>
      <c r="G6529" s="1" t="str">
        <f t="shared" si="419"/>
        <v>2011</v>
      </c>
      <c r="H6529" s="2">
        <f t="shared" si="420"/>
        <v>2</v>
      </c>
      <c r="I6529" s="2" t="b">
        <f t="shared" si="421"/>
        <v>0</v>
      </c>
      <c r="J6529" t="s">
        <v>34</v>
      </c>
      <c r="K6529">
        <v>18</v>
      </c>
      <c r="L6529">
        <v>416.39</v>
      </c>
      <c r="M6529">
        <v>0.06</v>
      </c>
      <c r="N6529" t="s">
        <v>39</v>
      </c>
      <c r="O6529">
        <v>119.47</v>
      </c>
      <c r="P6529">
        <v>22.24</v>
      </c>
      <c r="Q6529">
        <v>1.99</v>
      </c>
      <c r="R6529" t="s">
        <v>760</v>
      </c>
      <c r="S6529" t="s">
        <v>760</v>
      </c>
      <c r="T6529" t="s">
        <v>31</v>
      </c>
      <c r="U6529" t="s">
        <v>32</v>
      </c>
      <c r="V6529" t="s">
        <v>48</v>
      </c>
      <c r="W6529">
        <v>0.43</v>
      </c>
    </row>
    <row r="6530" spans="1:23" x14ac:dyDescent="0.3">
      <c r="A6530" t="s">
        <v>1664</v>
      </c>
      <c r="B6530" t="s">
        <v>1665</v>
      </c>
      <c r="D6530" s="1">
        <v>40562</v>
      </c>
      <c r="E6530" s="1">
        <v>40562</v>
      </c>
      <c r="F6530" s="1" t="str">
        <f t="shared" si="418"/>
        <v>January</v>
      </c>
      <c r="G6530" s="1" t="str">
        <f t="shared" si="419"/>
        <v>2011</v>
      </c>
      <c r="H6530" s="2">
        <f t="shared" si="420"/>
        <v>0</v>
      </c>
      <c r="I6530" s="2" t="str">
        <f t="shared" si="421"/>
        <v>FREE DELIVERY</v>
      </c>
      <c r="J6530" t="s">
        <v>34</v>
      </c>
      <c r="K6530">
        <v>46</v>
      </c>
      <c r="L6530">
        <v>180.56</v>
      </c>
      <c r="M6530">
        <v>0.1</v>
      </c>
      <c r="N6530" t="s">
        <v>18</v>
      </c>
      <c r="O6530">
        <v>-15.79</v>
      </c>
      <c r="P6530">
        <v>4.28</v>
      </c>
      <c r="Q6530">
        <v>1.6</v>
      </c>
      <c r="R6530" t="s">
        <v>760</v>
      </c>
      <c r="S6530" t="s">
        <v>760</v>
      </c>
      <c r="T6530" t="s">
        <v>42</v>
      </c>
      <c r="U6530" t="s">
        <v>22</v>
      </c>
      <c r="V6530" t="s">
        <v>60</v>
      </c>
      <c r="W6530">
        <v>0.57999999999999996</v>
      </c>
    </row>
    <row r="6531" spans="1:23" x14ac:dyDescent="0.3">
      <c r="A6531" t="s">
        <v>1287</v>
      </c>
      <c r="B6531" t="s">
        <v>1023</v>
      </c>
      <c r="D6531" s="1">
        <v>40908</v>
      </c>
      <c r="E6531" s="1">
        <v>40909</v>
      </c>
      <c r="F6531" s="1" t="str">
        <f t="shared" ref="F6531:F6594" si="422">TEXT(E6531,"mmmm")</f>
        <v>January</v>
      </c>
      <c r="G6531" s="1" t="str">
        <f t="shared" ref="G6531:G6594" si="423">TEXT(E6531,"yyyy")</f>
        <v>2012</v>
      </c>
      <c r="H6531" s="2">
        <f t="shared" ref="H6531:H6594" si="424">E6531-D6531</f>
        <v>1</v>
      </c>
      <c r="I6531" s="2" t="b">
        <f t="shared" ref="I6531:I6594" si="425">IF(H6531&lt;1,IF(AND(H6531&gt;0,H6531&lt;2),"ONE DAY", "FREE DELIVERY"))</f>
        <v>0</v>
      </c>
      <c r="J6531" t="s">
        <v>44</v>
      </c>
      <c r="K6531">
        <v>6</v>
      </c>
      <c r="L6531">
        <v>241.85</v>
      </c>
      <c r="M6531">
        <v>0.01</v>
      </c>
      <c r="N6531" t="s">
        <v>18</v>
      </c>
      <c r="O6531">
        <v>-4.5</v>
      </c>
      <c r="P6531">
        <v>36.549999999999997</v>
      </c>
      <c r="Q6531">
        <v>13.89</v>
      </c>
      <c r="R6531" t="s">
        <v>760</v>
      </c>
      <c r="S6531" t="s">
        <v>760</v>
      </c>
      <c r="T6531" t="s">
        <v>42</v>
      </c>
      <c r="U6531" t="s">
        <v>22</v>
      </c>
      <c r="V6531" t="s">
        <v>60</v>
      </c>
      <c r="W6531">
        <v>0.41</v>
      </c>
    </row>
    <row r="6532" spans="1:23" x14ac:dyDescent="0.3">
      <c r="A6532" t="s">
        <v>1010</v>
      </c>
      <c r="B6532" t="s">
        <v>1103</v>
      </c>
      <c r="D6532" s="1">
        <v>40749</v>
      </c>
      <c r="E6532" s="1">
        <v>40752</v>
      </c>
      <c r="F6532" s="1" t="str">
        <f t="shared" si="422"/>
        <v>July</v>
      </c>
      <c r="G6532" s="1" t="str">
        <f t="shared" si="423"/>
        <v>2011</v>
      </c>
      <c r="H6532" s="2">
        <f t="shared" si="424"/>
        <v>3</v>
      </c>
      <c r="I6532" s="2" t="b">
        <f t="shared" si="425"/>
        <v>0</v>
      </c>
      <c r="J6532" t="s">
        <v>44</v>
      </c>
      <c r="K6532">
        <v>1</v>
      </c>
      <c r="L6532">
        <v>182.4</v>
      </c>
      <c r="M6532">
        <v>0.09</v>
      </c>
      <c r="N6532" t="s">
        <v>18</v>
      </c>
      <c r="O6532">
        <v>-114.22</v>
      </c>
      <c r="P6532">
        <v>178.47</v>
      </c>
      <c r="Q6532">
        <v>19.989999999999998</v>
      </c>
      <c r="R6532" t="s">
        <v>760</v>
      </c>
      <c r="S6532" t="s">
        <v>760</v>
      </c>
      <c r="T6532" t="s">
        <v>31</v>
      </c>
      <c r="U6532" t="s">
        <v>22</v>
      </c>
      <c r="V6532" t="s">
        <v>23</v>
      </c>
      <c r="W6532">
        <v>0.55000000000000004</v>
      </c>
    </row>
    <row r="6533" spans="1:23" x14ac:dyDescent="0.3">
      <c r="A6533" t="s">
        <v>1010</v>
      </c>
      <c r="B6533" t="s">
        <v>1103</v>
      </c>
      <c r="D6533" s="1">
        <v>40749</v>
      </c>
      <c r="E6533" s="1">
        <v>40751</v>
      </c>
      <c r="F6533" s="1" t="str">
        <f t="shared" si="422"/>
        <v>July</v>
      </c>
      <c r="G6533" s="1" t="str">
        <f t="shared" si="423"/>
        <v>2011</v>
      </c>
      <c r="H6533" s="2">
        <f t="shared" si="424"/>
        <v>2</v>
      </c>
      <c r="I6533" s="2" t="b">
        <f t="shared" si="425"/>
        <v>0</v>
      </c>
      <c r="J6533" t="s">
        <v>44</v>
      </c>
      <c r="K6533">
        <v>20</v>
      </c>
      <c r="L6533">
        <v>6004.35</v>
      </c>
      <c r="M6533">
        <v>0.05</v>
      </c>
      <c r="N6533" t="s">
        <v>18</v>
      </c>
      <c r="O6533">
        <v>1767.56</v>
      </c>
      <c r="P6533">
        <v>300.97000000000003</v>
      </c>
      <c r="Q6533">
        <v>7.18</v>
      </c>
      <c r="R6533" t="s">
        <v>760</v>
      </c>
      <c r="S6533" t="s">
        <v>760</v>
      </c>
      <c r="T6533" t="s">
        <v>31</v>
      </c>
      <c r="U6533" t="s">
        <v>32</v>
      </c>
      <c r="V6533" t="s">
        <v>48</v>
      </c>
      <c r="W6533">
        <v>0.48</v>
      </c>
    </row>
    <row r="6534" spans="1:23" x14ac:dyDescent="0.3">
      <c r="A6534" t="s">
        <v>1287</v>
      </c>
      <c r="B6534" t="s">
        <v>1023</v>
      </c>
      <c r="D6534" s="1">
        <v>40495</v>
      </c>
      <c r="E6534" s="1">
        <v>40495</v>
      </c>
      <c r="F6534" s="1" t="str">
        <f t="shared" si="422"/>
        <v>November</v>
      </c>
      <c r="G6534" s="1" t="str">
        <f t="shared" si="423"/>
        <v>2010</v>
      </c>
      <c r="H6534" s="2">
        <f t="shared" si="424"/>
        <v>0</v>
      </c>
      <c r="I6534" s="2" t="str">
        <f t="shared" si="425"/>
        <v>FREE DELIVERY</v>
      </c>
      <c r="J6534" t="s">
        <v>34</v>
      </c>
      <c r="K6534">
        <v>6</v>
      </c>
      <c r="L6534">
        <v>627.45299999999997</v>
      </c>
      <c r="M6534">
        <v>7.0000000000000007E-2</v>
      </c>
      <c r="N6534" t="s">
        <v>18</v>
      </c>
      <c r="O6534">
        <v>-408.25</v>
      </c>
      <c r="P6534">
        <v>125.99</v>
      </c>
      <c r="Q6534">
        <v>8.08</v>
      </c>
      <c r="R6534" t="s">
        <v>760</v>
      </c>
      <c r="S6534" t="s">
        <v>760</v>
      </c>
      <c r="T6534" t="s">
        <v>42</v>
      </c>
      <c r="U6534" t="s">
        <v>32</v>
      </c>
      <c r="V6534" t="s">
        <v>33</v>
      </c>
      <c r="W6534">
        <v>0.56999999999999995</v>
      </c>
    </row>
    <row r="6535" spans="1:23" x14ac:dyDescent="0.3">
      <c r="A6535" t="s">
        <v>1287</v>
      </c>
      <c r="B6535" t="s">
        <v>1023</v>
      </c>
      <c r="D6535" s="1">
        <v>40495</v>
      </c>
      <c r="E6535" s="1">
        <v>40497</v>
      </c>
      <c r="F6535" s="1" t="str">
        <f t="shared" si="422"/>
        <v>November</v>
      </c>
      <c r="G6535" s="1" t="str">
        <f t="shared" si="423"/>
        <v>2010</v>
      </c>
      <c r="H6535" s="2">
        <f t="shared" si="424"/>
        <v>2</v>
      </c>
      <c r="I6535" s="2" t="b">
        <f t="shared" si="425"/>
        <v>0</v>
      </c>
      <c r="J6535" t="s">
        <v>34</v>
      </c>
      <c r="K6535">
        <v>50</v>
      </c>
      <c r="L6535">
        <v>3000.88</v>
      </c>
      <c r="M6535">
        <v>0.01</v>
      </c>
      <c r="N6535" t="s">
        <v>25</v>
      </c>
      <c r="O6535">
        <v>-719.17</v>
      </c>
      <c r="P6535">
        <v>58.14</v>
      </c>
      <c r="Q6535">
        <v>36.61</v>
      </c>
      <c r="R6535" t="s">
        <v>760</v>
      </c>
      <c r="S6535" t="s">
        <v>760</v>
      </c>
      <c r="T6535" t="s">
        <v>42</v>
      </c>
      <c r="U6535" t="s">
        <v>36</v>
      </c>
      <c r="V6535" t="s">
        <v>54</v>
      </c>
      <c r="W6535">
        <v>0.61</v>
      </c>
    </row>
    <row r="6536" spans="1:23" x14ac:dyDescent="0.3">
      <c r="A6536" t="s">
        <v>1287</v>
      </c>
      <c r="B6536" t="s">
        <v>1023</v>
      </c>
      <c r="D6536" s="1">
        <v>40495</v>
      </c>
      <c r="E6536" s="1">
        <v>40497</v>
      </c>
      <c r="F6536" s="1" t="str">
        <f t="shared" si="422"/>
        <v>November</v>
      </c>
      <c r="G6536" s="1" t="str">
        <f t="shared" si="423"/>
        <v>2010</v>
      </c>
      <c r="H6536" s="2">
        <f t="shared" si="424"/>
        <v>2</v>
      </c>
      <c r="I6536" s="2" t="b">
        <f t="shared" si="425"/>
        <v>0</v>
      </c>
      <c r="J6536" t="s">
        <v>34</v>
      </c>
      <c r="K6536">
        <v>31</v>
      </c>
      <c r="L6536">
        <v>6118.38</v>
      </c>
      <c r="M6536">
        <v>0.09</v>
      </c>
      <c r="N6536" t="s">
        <v>18</v>
      </c>
      <c r="O6536">
        <v>2042.58</v>
      </c>
      <c r="P6536">
        <v>209.84</v>
      </c>
      <c r="Q6536">
        <v>21.21</v>
      </c>
      <c r="R6536" t="s">
        <v>760</v>
      </c>
      <c r="S6536" t="s">
        <v>760</v>
      </c>
      <c r="T6536" t="s">
        <v>42</v>
      </c>
      <c r="U6536" t="s">
        <v>36</v>
      </c>
      <c r="V6536" t="s">
        <v>37</v>
      </c>
      <c r="W6536">
        <v>0.59</v>
      </c>
    </row>
    <row r="6537" spans="1:23" x14ac:dyDescent="0.3">
      <c r="A6537" t="s">
        <v>1664</v>
      </c>
      <c r="B6537" t="s">
        <v>1665</v>
      </c>
      <c r="D6537" s="1">
        <v>41133</v>
      </c>
      <c r="E6537" s="1">
        <v>41133</v>
      </c>
      <c r="F6537" s="1" t="str">
        <f t="shared" si="422"/>
        <v>August</v>
      </c>
      <c r="G6537" s="1" t="str">
        <f t="shared" si="423"/>
        <v>2012</v>
      </c>
      <c r="H6537" s="2">
        <f t="shared" si="424"/>
        <v>0</v>
      </c>
      <c r="I6537" s="2" t="str">
        <f t="shared" si="425"/>
        <v>FREE DELIVERY</v>
      </c>
      <c r="J6537" t="s">
        <v>17</v>
      </c>
      <c r="K6537">
        <v>38</v>
      </c>
      <c r="L6537">
        <v>456.03</v>
      </c>
      <c r="M6537">
        <v>0.02</v>
      </c>
      <c r="N6537" t="s">
        <v>18</v>
      </c>
      <c r="O6537">
        <v>-61.61</v>
      </c>
      <c r="P6537">
        <v>11.97</v>
      </c>
      <c r="Q6537">
        <v>5.81</v>
      </c>
      <c r="R6537" t="s">
        <v>760</v>
      </c>
      <c r="S6537" t="s">
        <v>760</v>
      </c>
      <c r="T6537" t="s">
        <v>21</v>
      </c>
      <c r="U6537" t="s">
        <v>22</v>
      </c>
      <c r="V6537" t="s">
        <v>60</v>
      </c>
      <c r="W6537">
        <v>0.6</v>
      </c>
    </row>
    <row r="6538" spans="1:23" x14ac:dyDescent="0.3">
      <c r="A6538" t="s">
        <v>1664</v>
      </c>
      <c r="B6538" t="s">
        <v>1665</v>
      </c>
      <c r="D6538" s="1">
        <v>41133</v>
      </c>
      <c r="E6538" s="1">
        <v>41137</v>
      </c>
      <c r="F6538" s="1" t="str">
        <f t="shared" si="422"/>
        <v>August</v>
      </c>
      <c r="G6538" s="1" t="str">
        <f t="shared" si="423"/>
        <v>2012</v>
      </c>
      <c r="H6538" s="2">
        <f t="shared" si="424"/>
        <v>4</v>
      </c>
      <c r="I6538" s="2" t="b">
        <f t="shared" si="425"/>
        <v>0</v>
      </c>
      <c r="J6538" t="s">
        <v>17</v>
      </c>
      <c r="K6538">
        <v>17</v>
      </c>
      <c r="L6538">
        <v>2844.64</v>
      </c>
      <c r="M6538">
        <v>0.03</v>
      </c>
      <c r="N6538" t="s">
        <v>25</v>
      </c>
      <c r="O6538">
        <v>16.47</v>
      </c>
      <c r="P6538">
        <v>159.31</v>
      </c>
      <c r="Q6538">
        <v>60</v>
      </c>
      <c r="R6538" t="s">
        <v>760</v>
      </c>
      <c r="S6538" t="s">
        <v>760</v>
      </c>
      <c r="T6538" t="s">
        <v>21</v>
      </c>
      <c r="U6538" t="s">
        <v>36</v>
      </c>
      <c r="V6538" t="s">
        <v>55</v>
      </c>
      <c r="W6538">
        <v>0.55000000000000004</v>
      </c>
    </row>
    <row r="6539" spans="1:23" x14ac:dyDescent="0.3">
      <c r="A6539" t="s">
        <v>1010</v>
      </c>
      <c r="B6539" t="s">
        <v>1139</v>
      </c>
      <c r="D6539" s="1">
        <v>41070</v>
      </c>
      <c r="E6539" s="1">
        <v>41071</v>
      </c>
      <c r="F6539" s="1" t="str">
        <f t="shared" si="422"/>
        <v>June</v>
      </c>
      <c r="G6539" s="1" t="str">
        <f t="shared" si="423"/>
        <v>2012</v>
      </c>
      <c r="H6539" s="2">
        <f t="shared" si="424"/>
        <v>1</v>
      </c>
      <c r="I6539" s="2" t="b">
        <f t="shared" si="425"/>
        <v>0</v>
      </c>
      <c r="J6539" t="s">
        <v>24</v>
      </c>
      <c r="K6539">
        <v>5</v>
      </c>
      <c r="L6539">
        <v>169.27</v>
      </c>
      <c r="M6539">
        <v>0.1</v>
      </c>
      <c r="N6539" t="s">
        <v>18</v>
      </c>
      <c r="O6539">
        <v>-41.66</v>
      </c>
      <c r="P6539">
        <v>34.58</v>
      </c>
      <c r="Q6539">
        <v>8.99</v>
      </c>
      <c r="R6539" t="s">
        <v>760</v>
      </c>
      <c r="S6539" t="s">
        <v>760</v>
      </c>
      <c r="T6539" t="s">
        <v>31</v>
      </c>
      <c r="U6539" t="s">
        <v>22</v>
      </c>
      <c r="V6539" t="s">
        <v>60</v>
      </c>
      <c r="W6539">
        <v>0.56000000000000005</v>
      </c>
    </row>
    <row r="6540" spans="1:23" x14ac:dyDescent="0.3">
      <c r="A6540" t="s">
        <v>1414</v>
      </c>
      <c r="B6540" t="s">
        <v>1012</v>
      </c>
      <c r="D6540" s="1">
        <v>40944</v>
      </c>
      <c r="E6540" s="1">
        <v>40946</v>
      </c>
      <c r="F6540" s="1" t="str">
        <f t="shared" si="422"/>
        <v>February</v>
      </c>
      <c r="G6540" s="1" t="str">
        <f t="shared" si="423"/>
        <v>2012</v>
      </c>
      <c r="H6540" s="2">
        <f t="shared" si="424"/>
        <v>2</v>
      </c>
      <c r="I6540" s="2" t="b">
        <f t="shared" si="425"/>
        <v>0</v>
      </c>
      <c r="J6540" t="s">
        <v>17</v>
      </c>
      <c r="K6540">
        <v>46</v>
      </c>
      <c r="L6540">
        <v>557.35</v>
      </c>
      <c r="M6540">
        <v>0</v>
      </c>
      <c r="N6540" t="s">
        <v>18</v>
      </c>
      <c r="O6540">
        <v>-9.19</v>
      </c>
      <c r="P6540">
        <v>11.5</v>
      </c>
      <c r="Q6540">
        <v>7.19</v>
      </c>
      <c r="R6540" t="s">
        <v>760</v>
      </c>
      <c r="S6540" t="s">
        <v>760</v>
      </c>
      <c r="T6540" t="s">
        <v>31</v>
      </c>
      <c r="U6540" t="s">
        <v>22</v>
      </c>
      <c r="V6540" t="s">
        <v>29</v>
      </c>
      <c r="W6540">
        <v>0.4</v>
      </c>
    </row>
    <row r="6541" spans="1:23" x14ac:dyDescent="0.3">
      <c r="A6541" t="s">
        <v>1414</v>
      </c>
      <c r="B6541" t="s">
        <v>1012</v>
      </c>
      <c r="D6541" s="1">
        <v>40944</v>
      </c>
      <c r="E6541" s="1">
        <v>40948</v>
      </c>
      <c r="F6541" s="1" t="str">
        <f t="shared" si="422"/>
        <v>February</v>
      </c>
      <c r="G6541" s="1" t="str">
        <f t="shared" si="423"/>
        <v>2012</v>
      </c>
      <c r="H6541" s="2">
        <f t="shared" si="424"/>
        <v>4</v>
      </c>
      <c r="I6541" s="2" t="b">
        <f t="shared" si="425"/>
        <v>0</v>
      </c>
      <c r="J6541" t="s">
        <v>17</v>
      </c>
      <c r="K6541">
        <v>50</v>
      </c>
      <c r="L6541">
        <v>490.87</v>
      </c>
      <c r="M6541">
        <v>0</v>
      </c>
      <c r="N6541" t="s">
        <v>18</v>
      </c>
      <c r="O6541">
        <v>190.93</v>
      </c>
      <c r="P6541">
        <v>9.68</v>
      </c>
      <c r="Q6541">
        <v>2.0299999999999998</v>
      </c>
      <c r="R6541" t="s">
        <v>760</v>
      </c>
      <c r="S6541" t="s">
        <v>760</v>
      </c>
      <c r="T6541" t="s">
        <v>31</v>
      </c>
      <c r="U6541" t="s">
        <v>22</v>
      </c>
      <c r="V6541" t="s">
        <v>43</v>
      </c>
      <c r="W6541">
        <v>0.37</v>
      </c>
    </row>
    <row r="6542" spans="1:23" x14ac:dyDescent="0.3">
      <c r="A6542" t="s">
        <v>1715</v>
      </c>
      <c r="B6542" t="s">
        <v>1716</v>
      </c>
      <c r="D6542" s="1">
        <v>40994</v>
      </c>
      <c r="E6542" s="1">
        <v>40997</v>
      </c>
      <c r="F6542" s="1" t="str">
        <f t="shared" si="422"/>
        <v>March</v>
      </c>
      <c r="G6542" s="1" t="str">
        <f t="shared" si="423"/>
        <v>2012</v>
      </c>
      <c r="H6542" s="2">
        <f t="shared" si="424"/>
        <v>3</v>
      </c>
      <c r="I6542" s="2" t="b">
        <f t="shared" si="425"/>
        <v>0</v>
      </c>
      <c r="J6542" t="s">
        <v>52</v>
      </c>
      <c r="K6542">
        <v>4</v>
      </c>
      <c r="L6542">
        <v>137.54</v>
      </c>
      <c r="M6542">
        <v>0.08</v>
      </c>
      <c r="N6542" t="s">
        <v>18</v>
      </c>
      <c r="O6542">
        <v>-138.84</v>
      </c>
      <c r="P6542">
        <v>34.979999999999997</v>
      </c>
      <c r="Q6542">
        <v>7.53</v>
      </c>
      <c r="R6542" t="s">
        <v>760</v>
      </c>
      <c r="S6542" t="s">
        <v>760</v>
      </c>
      <c r="T6542" t="s">
        <v>21</v>
      </c>
      <c r="U6542" t="s">
        <v>32</v>
      </c>
      <c r="V6542" t="s">
        <v>48</v>
      </c>
      <c r="W6542">
        <v>0.76</v>
      </c>
    </row>
    <row r="6543" spans="1:23" x14ac:dyDescent="0.3">
      <c r="A6543" t="s">
        <v>1287</v>
      </c>
      <c r="B6543" t="s">
        <v>1023</v>
      </c>
      <c r="D6543" s="1">
        <v>40957</v>
      </c>
      <c r="E6543" s="1">
        <v>40957</v>
      </c>
      <c r="F6543" s="1" t="str">
        <f t="shared" si="422"/>
        <v>February</v>
      </c>
      <c r="G6543" s="1" t="str">
        <f t="shared" si="423"/>
        <v>2012</v>
      </c>
      <c r="H6543" s="2">
        <f t="shared" si="424"/>
        <v>0</v>
      </c>
      <c r="I6543" s="2" t="str">
        <f t="shared" si="425"/>
        <v>FREE DELIVERY</v>
      </c>
      <c r="J6543" t="s">
        <v>52</v>
      </c>
      <c r="K6543">
        <v>21</v>
      </c>
      <c r="L6543">
        <v>673.92</v>
      </c>
      <c r="M6543">
        <v>0.01</v>
      </c>
      <c r="N6543" t="s">
        <v>18</v>
      </c>
      <c r="O6543">
        <v>224.71</v>
      </c>
      <c r="P6543">
        <v>31.78</v>
      </c>
      <c r="Q6543">
        <v>1.99</v>
      </c>
      <c r="R6543" t="s">
        <v>760</v>
      </c>
      <c r="S6543" t="s">
        <v>760</v>
      </c>
      <c r="T6543" t="s">
        <v>42</v>
      </c>
      <c r="U6543" t="s">
        <v>32</v>
      </c>
      <c r="V6543" t="s">
        <v>48</v>
      </c>
      <c r="W6543">
        <v>0.42</v>
      </c>
    </row>
    <row r="6544" spans="1:23" x14ac:dyDescent="0.3">
      <c r="A6544" t="s">
        <v>1287</v>
      </c>
      <c r="B6544" t="s">
        <v>1023</v>
      </c>
      <c r="D6544" s="1">
        <v>40957</v>
      </c>
      <c r="E6544" s="1">
        <v>40958</v>
      </c>
      <c r="F6544" s="1" t="str">
        <f t="shared" si="422"/>
        <v>February</v>
      </c>
      <c r="G6544" s="1" t="str">
        <f t="shared" si="423"/>
        <v>2012</v>
      </c>
      <c r="H6544" s="2">
        <f t="shared" si="424"/>
        <v>1</v>
      </c>
      <c r="I6544" s="2" t="b">
        <f t="shared" si="425"/>
        <v>0</v>
      </c>
      <c r="J6544" t="s">
        <v>52</v>
      </c>
      <c r="K6544">
        <v>19</v>
      </c>
      <c r="L6544">
        <v>540.55999999999995</v>
      </c>
      <c r="M6544">
        <v>0.02</v>
      </c>
      <c r="N6544" t="s">
        <v>18</v>
      </c>
      <c r="O6544">
        <v>-93.46</v>
      </c>
      <c r="P6544">
        <v>28.28</v>
      </c>
      <c r="Q6544">
        <v>13.99</v>
      </c>
      <c r="R6544" t="s">
        <v>760</v>
      </c>
      <c r="S6544" t="s">
        <v>760</v>
      </c>
      <c r="T6544" t="s">
        <v>42</v>
      </c>
      <c r="U6544" t="s">
        <v>22</v>
      </c>
      <c r="V6544" t="s">
        <v>23</v>
      </c>
      <c r="W6544">
        <v>0.57999999999999996</v>
      </c>
    </row>
    <row r="6545" spans="1:23" x14ac:dyDescent="0.3">
      <c r="A6545" t="s">
        <v>1287</v>
      </c>
      <c r="B6545" t="s">
        <v>1023</v>
      </c>
      <c r="D6545" s="1">
        <v>40854</v>
      </c>
      <c r="E6545" s="1">
        <v>40855</v>
      </c>
      <c r="F6545" s="1" t="str">
        <f t="shared" si="422"/>
        <v>November</v>
      </c>
      <c r="G6545" s="1" t="str">
        <f t="shared" si="423"/>
        <v>2011</v>
      </c>
      <c r="H6545" s="2">
        <f t="shared" si="424"/>
        <v>1</v>
      </c>
      <c r="I6545" s="2" t="b">
        <f t="shared" si="425"/>
        <v>0</v>
      </c>
      <c r="J6545" t="s">
        <v>52</v>
      </c>
      <c r="K6545">
        <v>26</v>
      </c>
      <c r="L6545">
        <v>13905.88</v>
      </c>
      <c r="M6545">
        <v>0.05</v>
      </c>
      <c r="N6545" t="s">
        <v>18</v>
      </c>
      <c r="O6545">
        <v>6441.18</v>
      </c>
      <c r="P6545">
        <v>574.74</v>
      </c>
      <c r="Q6545">
        <v>24.49</v>
      </c>
      <c r="R6545" t="s">
        <v>760</v>
      </c>
      <c r="S6545" t="s">
        <v>760</v>
      </c>
      <c r="T6545" t="s">
        <v>27</v>
      </c>
      <c r="U6545" t="s">
        <v>32</v>
      </c>
      <c r="V6545" t="s">
        <v>94</v>
      </c>
      <c r="W6545">
        <v>0.37</v>
      </c>
    </row>
    <row r="6546" spans="1:23" x14ac:dyDescent="0.3">
      <c r="A6546" t="s">
        <v>1664</v>
      </c>
      <c r="B6546" t="s">
        <v>1665</v>
      </c>
      <c r="D6546" s="1">
        <v>41017</v>
      </c>
      <c r="E6546" s="1">
        <v>41017</v>
      </c>
      <c r="F6546" s="1" t="str">
        <f t="shared" si="422"/>
        <v>April</v>
      </c>
      <c r="G6546" s="1" t="str">
        <f t="shared" si="423"/>
        <v>2012</v>
      </c>
      <c r="H6546" s="2">
        <f t="shared" si="424"/>
        <v>0</v>
      </c>
      <c r="I6546" s="2" t="str">
        <f t="shared" si="425"/>
        <v>FREE DELIVERY</v>
      </c>
      <c r="J6546" t="s">
        <v>52</v>
      </c>
      <c r="K6546">
        <v>48</v>
      </c>
      <c r="L6546">
        <v>1055.98</v>
      </c>
      <c r="M6546">
        <v>7.0000000000000007E-2</v>
      </c>
      <c r="N6546" t="s">
        <v>18</v>
      </c>
      <c r="O6546">
        <v>204.58</v>
      </c>
      <c r="P6546">
        <v>21.78</v>
      </c>
      <c r="Q6546">
        <v>5.94</v>
      </c>
      <c r="R6546" t="s">
        <v>760</v>
      </c>
      <c r="S6546" t="s">
        <v>760</v>
      </c>
      <c r="T6546" t="s">
        <v>42</v>
      </c>
      <c r="U6546" t="s">
        <v>22</v>
      </c>
      <c r="V6546" t="s">
        <v>28</v>
      </c>
      <c r="W6546">
        <v>0.5</v>
      </c>
    </row>
    <row r="6547" spans="1:23" x14ac:dyDescent="0.3">
      <c r="A6547" t="s">
        <v>1715</v>
      </c>
      <c r="B6547" t="s">
        <v>1716</v>
      </c>
      <c r="D6547" s="1">
        <v>40688</v>
      </c>
      <c r="E6547" s="1">
        <v>40689</v>
      </c>
      <c r="F6547" s="1" t="str">
        <f t="shared" si="422"/>
        <v>May</v>
      </c>
      <c r="G6547" s="1" t="str">
        <f t="shared" si="423"/>
        <v>2011</v>
      </c>
      <c r="H6547" s="2">
        <f t="shared" si="424"/>
        <v>1</v>
      </c>
      <c r="I6547" s="2" t="b">
        <f t="shared" si="425"/>
        <v>0</v>
      </c>
      <c r="J6547" t="s">
        <v>44</v>
      </c>
      <c r="K6547">
        <v>28</v>
      </c>
      <c r="L6547">
        <v>17599.39</v>
      </c>
      <c r="M6547">
        <v>0.03</v>
      </c>
      <c r="N6547" t="s">
        <v>18</v>
      </c>
      <c r="O6547">
        <v>5513.86</v>
      </c>
      <c r="P6547">
        <v>599.99</v>
      </c>
      <c r="Q6547">
        <v>24.49</v>
      </c>
      <c r="R6547" t="s">
        <v>760</v>
      </c>
      <c r="S6547" t="s">
        <v>760</v>
      </c>
      <c r="T6547" t="s">
        <v>21</v>
      </c>
      <c r="U6547" t="s">
        <v>32</v>
      </c>
      <c r="V6547" t="s">
        <v>62</v>
      </c>
      <c r="W6547">
        <v>0.5</v>
      </c>
    </row>
    <row r="6548" spans="1:23" x14ac:dyDescent="0.3">
      <c r="A6548" t="s">
        <v>1715</v>
      </c>
      <c r="B6548" t="s">
        <v>1716</v>
      </c>
      <c r="D6548" s="1">
        <v>40688</v>
      </c>
      <c r="E6548" s="1">
        <v>40690</v>
      </c>
      <c r="F6548" s="1" t="str">
        <f t="shared" si="422"/>
        <v>May</v>
      </c>
      <c r="G6548" s="1" t="str">
        <f t="shared" si="423"/>
        <v>2011</v>
      </c>
      <c r="H6548" s="2">
        <f t="shared" si="424"/>
        <v>2</v>
      </c>
      <c r="I6548" s="2" t="b">
        <f t="shared" si="425"/>
        <v>0</v>
      </c>
      <c r="J6548" t="s">
        <v>44</v>
      </c>
      <c r="K6548">
        <v>16</v>
      </c>
      <c r="L6548">
        <v>115.34</v>
      </c>
      <c r="M6548">
        <v>0.02</v>
      </c>
      <c r="N6548" t="s">
        <v>18</v>
      </c>
      <c r="O6548">
        <v>13.83</v>
      </c>
      <c r="P6548">
        <v>6.69</v>
      </c>
      <c r="Q6548">
        <v>3.1</v>
      </c>
      <c r="R6548" t="s">
        <v>760</v>
      </c>
      <c r="S6548" t="s">
        <v>760</v>
      </c>
      <c r="T6548" t="s">
        <v>21</v>
      </c>
      <c r="U6548" t="s">
        <v>22</v>
      </c>
      <c r="V6548" t="s">
        <v>43</v>
      </c>
      <c r="W6548">
        <v>0.36</v>
      </c>
    </row>
    <row r="6549" spans="1:23" x14ac:dyDescent="0.3">
      <c r="A6549" t="s">
        <v>1715</v>
      </c>
      <c r="B6549" t="s">
        <v>1716</v>
      </c>
      <c r="D6549" s="1">
        <v>40910</v>
      </c>
      <c r="E6549" s="1">
        <v>40911</v>
      </c>
      <c r="F6549" s="1" t="str">
        <f t="shared" si="422"/>
        <v>January</v>
      </c>
      <c r="G6549" s="1" t="str">
        <f t="shared" si="423"/>
        <v>2012</v>
      </c>
      <c r="H6549" s="2">
        <f t="shared" si="424"/>
        <v>1</v>
      </c>
      <c r="I6549" s="2" t="b">
        <f t="shared" si="425"/>
        <v>0</v>
      </c>
      <c r="J6549" t="s">
        <v>52</v>
      </c>
      <c r="K6549">
        <v>27</v>
      </c>
      <c r="L6549">
        <v>279.39999999999998</v>
      </c>
      <c r="M6549">
        <v>0.1</v>
      </c>
      <c r="N6549" t="s">
        <v>18</v>
      </c>
      <c r="O6549">
        <v>-92.25</v>
      </c>
      <c r="P6549">
        <v>10.48</v>
      </c>
      <c r="Q6549">
        <v>6.91</v>
      </c>
      <c r="R6549" t="s">
        <v>760</v>
      </c>
      <c r="S6549" t="s">
        <v>760</v>
      </c>
      <c r="T6549" t="s">
        <v>21</v>
      </c>
      <c r="U6549" t="s">
        <v>22</v>
      </c>
      <c r="V6549" t="s">
        <v>23</v>
      </c>
      <c r="W6549">
        <v>0.57999999999999996</v>
      </c>
    </row>
    <row r="6550" spans="1:23" x14ac:dyDescent="0.3">
      <c r="A6550" t="s">
        <v>1479</v>
      </c>
      <c r="B6550" t="s">
        <v>1717</v>
      </c>
      <c r="D6550" s="1">
        <v>40454</v>
      </c>
      <c r="E6550" s="1">
        <v>40458</v>
      </c>
      <c r="F6550" s="1" t="str">
        <f t="shared" si="422"/>
        <v>October</v>
      </c>
      <c r="G6550" s="1" t="str">
        <f t="shared" si="423"/>
        <v>2010</v>
      </c>
      <c r="H6550" s="2">
        <f t="shared" si="424"/>
        <v>4</v>
      </c>
      <c r="I6550" s="2" t="b">
        <f t="shared" si="425"/>
        <v>0</v>
      </c>
      <c r="J6550" t="s">
        <v>17</v>
      </c>
      <c r="K6550">
        <v>37</v>
      </c>
      <c r="L6550">
        <v>395.37</v>
      </c>
      <c r="M6550">
        <v>7.0000000000000007E-2</v>
      </c>
      <c r="N6550" t="s">
        <v>39</v>
      </c>
      <c r="O6550">
        <v>17.149999999999999</v>
      </c>
      <c r="P6550">
        <v>10.98</v>
      </c>
      <c r="Q6550">
        <v>3.37</v>
      </c>
      <c r="R6550" t="s">
        <v>760</v>
      </c>
      <c r="S6550" t="s">
        <v>760</v>
      </c>
      <c r="T6550" t="s">
        <v>42</v>
      </c>
      <c r="U6550" t="s">
        <v>22</v>
      </c>
      <c r="V6550" t="s">
        <v>82</v>
      </c>
      <c r="W6550">
        <v>0.56999999999999995</v>
      </c>
    </row>
    <row r="6551" spans="1:23" x14ac:dyDescent="0.3">
      <c r="A6551" t="s">
        <v>1414</v>
      </c>
      <c r="B6551" t="s">
        <v>1012</v>
      </c>
      <c r="D6551" s="1">
        <v>40255</v>
      </c>
      <c r="E6551" s="1">
        <v>40256</v>
      </c>
      <c r="F6551" s="1" t="str">
        <f t="shared" si="422"/>
        <v>March</v>
      </c>
      <c r="G6551" s="1" t="str">
        <f t="shared" si="423"/>
        <v>2010</v>
      </c>
      <c r="H6551" s="2">
        <f t="shared" si="424"/>
        <v>1</v>
      </c>
      <c r="I6551" s="2" t="b">
        <f t="shared" si="425"/>
        <v>0</v>
      </c>
      <c r="J6551" t="s">
        <v>34</v>
      </c>
      <c r="K6551">
        <v>19</v>
      </c>
      <c r="L6551">
        <v>337.38</v>
      </c>
      <c r="M6551">
        <v>0</v>
      </c>
      <c r="N6551" t="s">
        <v>25</v>
      </c>
      <c r="O6551">
        <v>-409.79</v>
      </c>
      <c r="P6551">
        <v>15.23</v>
      </c>
      <c r="Q6551">
        <v>27.75</v>
      </c>
      <c r="R6551" t="s">
        <v>760</v>
      </c>
      <c r="S6551" t="s">
        <v>760</v>
      </c>
      <c r="T6551" t="s">
        <v>31</v>
      </c>
      <c r="U6551" t="s">
        <v>36</v>
      </c>
      <c r="V6551" t="s">
        <v>55</v>
      </c>
      <c r="W6551">
        <v>0.76</v>
      </c>
    </row>
    <row r="6552" spans="1:23" x14ac:dyDescent="0.3">
      <c r="A6552" t="s">
        <v>1715</v>
      </c>
      <c r="B6552" t="s">
        <v>1716</v>
      </c>
      <c r="D6552" s="1">
        <v>40322</v>
      </c>
      <c r="E6552" s="1">
        <v>40323</v>
      </c>
      <c r="F6552" s="1" t="str">
        <f t="shared" si="422"/>
        <v>May</v>
      </c>
      <c r="G6552" s="1" t="str">
        <f t="shared" si="423"/>
        <v>2010</v>
      </c>
      <c r="H6552" s="2">
        <f t="shared" si="424"/>
        <v>1</v>
      </c>
      <c r="I6552" s="2" t="b">
        <f t="shared" si="425"/>
        <v>0</v>
      </c>
      <c r="J6552" t="s">
        <v>24</v>
      </c>
      <c r="K6552">
        <v>20</v>
      </c>
      <c r="L6552">
        <v>116.55</v>
      </c>
      <c r="M6552">
        <v>0.09</v>
      </c>
      <c r="N6552" t="s">
        <v>39</v>
      </c>
      <c r="O6552">
        <v>-39.67</v>
      </c>
      <c r="P6552">
        <v>5.58</v>
      </c>
      <c r="Q6552">
        <v>5.3</v>
      </c>
      <c r="R6552" t="s">
        <v>760</v>
      </c>
      <c r="S6552" t="s">
        <v>760</v>
      </c>
      <c r="T6552" t="s">
        <v>21</v>
      </c>
      <c r="U6552" t="s">
        <v>22</v>
      </c>
      <c r="V6552" t="s">
        <v>51</v>
      </c>
      <c r="W6552">
        <v>0.35</v>
      </c>
    </row>
    <row r="6553" spans="1:23" x14ac:dyDescent="0.3">
      <c r="A6553" t="s">
        <v>1010</v>
      </c>
      <c r="B6553" t="s">
        <v>1103</v>
      </c>
      <c r="D6553" s="1">
        <v>40098</v>
      </c>
      <c r="E6553" s="1">
        <v>40105</v>
      </c>
      <c r="F6553" s="1" t="str">
        <f t="shared" si="422"/>
        <v>October</v>
      </c>
      <c r="G6553" s="1" t="str">
        <f t="shared" si="423"/>
        <v>2009</v>
      </c>
      <c r="H6553" s="2">
        <f t="shared" si="424"/>
        <v>7</v>
      </c>
      <c r="I6553" s="2" t="b">
        <f t="shared" si="425"/>
        <v>0</v>
      </c>
      <c r="J6553" t="s">
        <v>17</v>
      </c>
      <c r="K6553">
        <v>4</v>
      </c>
      <c r="L6553">
        <v>487.72</v>
      </c>
      <c r="M6553">
        <v>0.06</v>
      </c>
      <c r="N6553" t="s">
        <v>25</v>
      </c>
      <c r="O6553">
        <v>-192.3</v>
      </c>
      <c r="P6553">
        <v>119.99</v>
      </c>
      <c r="Q6553">
        <v>14</v>
      </c>
      <c r="R6553" t="s">
        <v>760</v>
      </c>
      <c r="S6553" t="s">
        <v>760</v>
      </c>
      <c r="T6553" t="s">
        <v>27</v>
      </c>
      <c r="U6553" t="s">
        <v>32</v>
      </c>
      <c r="V6553" t="s">
        <v>94</v>
      </c>
      <c r="W6553">
        <v>0.36</v>
      </c>
    </row>
    <row r="6554" spans="1:23" x14ac:dyDescent="0.3">
      <c r="A6554" t="s">
        <v>1010</v>
      </c>
      <c r="B6554" t="s">
        <v>1103</v>
      </c>
      <c r="D6554" s="1">
        <v>40999</v>
      </c>
      <c r="E6554" s="1">
        <v>41001</v>
      </c>
      <c r="F6554" s="1" t="str">
        <f t="shared" si="422"/>
        <v>April</v>
      </c>
      <c r="G6554" s="1" t="str">
        <f t="shared" si="423"/>
        <v>2012</v>
      </c>
      <c r="H6554" s="2">
        <f t="shared" si="424"/>
        <v>2</v>
      </c>
      <c r="I6554" s="2" t="b">
        <f t="shared" si="425"/>
        <v>0</v>
      </c>
      <c r="J6554" t="s">
        <v>24</v>
      </c>
      <c r="K6554">
        <v>4</v>
      </c>
      <c r="L6554">
        <v>816.09</v>
      </c>
      <c r="M6554">
        <v>0.05</v>
      </c>
      <c r="N6554" t="s">
        <v>18</v>
      </c>
      <c r="O6554">
        <v>-150.29</v>
      </c>
      <c r="P6554">
        <v>210.55</v>
      </c>
      <c r="Q6554">
        <v>9.99</v>
      </c>
      <c r="R6554" t="s">
        <v>760</v>
      </c>
      <c r="S6554" t="s">
        <v>760</v>
      </c>
      <c r="T6554" t="s">
        <v>31</v>
      </c>
      <c r="U6554" t="s">
        <v>22</v>
      </c>
      <c r="V6554" t="s">
        <v>23</v>
      </c>
      <c r="W6554">
        <v>0.6</v>
      </c>
    </row>
    <row r="6555" spans="1:23" x14ac:dyDescent="0.3">
      <c r="A6555" t="s">
        <v>1216</v>
      </c>
      <c r="B6555" t="s">
        <v>1591</v>
      </c>
      <c r="D6555" s="1">
        <v>40722</v>
      </c>
      <c r="E6555" s="1">
        <v>40723</v>
      </c>
      <c r="F6555" s="1" t="str">
        <f t="shared" si="422"/>
        <v>June</v>
      </c>
      <c r="G6555" s="1" t="str">
        <f t="shared" si="423"/>
        <v>2011</v>
      </c>
      <c r="H6555" s="2">
        <f t="shared" si="424"/>
        <v>1</v>
      </c>
      <c r="I6555" s="2" t="b">
        <f t="shared" si="425"/>
        <v>0</v>
      </c>
      <c r="J6555" t="s">
        <v>52</v>
      </c>
      <c r="K6555">
        <v>39</v>
      </c>
      <c r="L6555">
        <v>3063.1</v>
      </c>
      <c r="M6555">
        <v>0.06</v>
      </c>
      <c r="N6555" t="s">
        <v>18</v>
      </c>
      <c r="O6555">
        <v>-1022.02</v>
      </c>
      <c r="P6555">
        <v>80.98</v>
      </c>
      <c r="Q6555">
        <v>35</v>
      </c>
      <c r="R6555" t="s">
        <v>760</v>
      </c>
      <c r="S6555" t="s">
        <v>760</v>
      </c>
      <c r="T6555" t="s">
        <v>42</v>
      </c>
      <c r="U6555" t="s">
        <v>22</v>
      </c>
      <c r="V6555" t="s">
        <v>23</v>
      </c>
      <c r="W6555">
        <v>0.81</v>
      </c>
    </row>
    <row r="6556" spans="1:23" x14ac:dyDescent="0.3">
      <c r="A6556" t="s">
        <v>1216</v>
      </c>
      <c r="B6556" t="s">
        <v>1591</v>
      </c>
      <c r="D6556" s="1">
        <v>40722</v>
      </c>
      <c r="E6556" s="1">
        <v>40724</v>
      </c>
      <c r="F6556" s="1" t="str">
        <f t="shared" si="422"/>
        <v>June</v>
      </c>
      <c r="G6556" s="1" t="str">
        <f t="shared" si="423"/>
        <v>2011</v>
      </c>
      <c r="H6556" s="2">
        <f t="shared" si="424"/>
        <v>2</v>
      </c>
      <c r="I6556" s="2" t="b">
        <f t="shared" si="425"/>
        <v>0</v>
      </c>
      <c r="J6556" t="s">
        <v>52</v>
      </c>
      <c r="K6556">
        <v>15</v>
      </c>
      <c r="L6556">
        <v>229.03</v>
      </c>
      <c r="M6556">
        <v>0.05</v>
      </c>
      <c r="N6556" t="s">
        <v>18</v>
      </c>
      <c r="O6556">
        <v>-28.58</v>
      </c>
      <c r="P6556">
        <v>15.51</v>
      </c>
      <c r="Q6556">
        <v>5.8</v>
      </c>
      <c r="R6556" t="s">
        <v>760</v>
      </c>
      <c r="S6556" t="s">
        <v>760</v>
      </c>
      <c r="T6556" t="s">
        <v>42</v>
      </c>
      <c r="U6556" t="s">
        <v>22</v>
      </c>
      <c r="V6556" t="s">
        <v>23</v>
      </c>
      <c r="W6556">
        <v>0.6</v>
      </c>
    </row>
    <row r="6557" spans="1:23" x14ac:dyDescent="0.3">
      <c r="A6557" t="s">
        <v>1010</v>
      </c>
      <c r="B6557" t="s">
        <v>1103</v>
      </c>
      <c r="D6557" s="1">
        <v>39968</v>
      </c>
      <c r="E6557" s="1">
        <v>39969</v>
      </c>
      <c r="F6557" s="1" t="str">
        <f t="shared" si="422"/>
        <v>June</v>
      </c>
      <c r="G6557" s="1" t="str">
        <f t="shared" si="423"/>
        <v>2009</v>
      </c>
      <c r="H6557" s="2">
        <f t="shared" si="424"/>
        <v>1</v>
      </c>
      <c r="I6557" s="2" t="b">
        <f t="shared" si="425"/>
        <v>0</v>
      </c>
      <c r="J6557" t="s">
        <v>24</v>
      </c>
      <c r="K6557">
        <v>11</v>
      </c>
      <c r="L6557">
        <v>2489.85</v>
      </c>
      <c r="M6557">
        <v>0.06</v>
      </c>
      <c r="N6557" t="s">
        <v>25</v>
      </c>
      <c r="O6557">
        <v>-566.5</v>
      </c>
      <c r="P6557">
        <v>218.75</v>
      </c>
      <c r="Q6557">
        <v>69.64</v>
      </c>
      <c r="R6557" t="s">
        <v>760</v>
      </c>
      <c r="S6557" t="s">
        <v>760</v>
      </c>
      <c r="T6557" t="s">
        <v>31</v>
      </c>
      <c r="U6557" t="s">
        <v>36</v>
      </c>
      <c r="V6557" t="s">
        <v>55</v>
      </c>
      <c r="W6557">
        <v>0.77</v>
      </c>
    </row>
    <row r="6558" spans="1:23" x14ac:dyDescent="0.3">
      <c r="A6558" t="s">
        <v>1119</v>
      </c>
      <c r="B6558" t="s">
        <v>958</v>
      </c>
      <c r="D6558" s="1">
        <v>39856</v>
      </c>
      <c r="E6558" s="1">
        <v>39859</v>
      </c>
      <c r="F6558" s="1" t="str">
        <f t="shared" si="422"/>
        <v>February</v>
      </c>
      <c r="G6558" s="1" t="str">
        <f t="shared" si="423"/>
        <v>2009</v>
      </c>
      <c r="H6558" s="2">
        <f t="shared" si="424"/>
        <v>3</v>
      </c>
      <c r="I6558" s="2" t="b">
        <f t="shared" si="425"/>
        <v>0</v>
      </c>
      <c r="J6558" t="s">
        <v>44</v>
      </c>
      <c r="K6558">
        <v>37</v>
      </c>
      <c r="L6558">
        <v>240.52</v>
      </c>
      <c r="M6558">
        <v>0.05</v>
      </c>
      <c r="N6558" t="s">
        <v>18</v>
      </c>
      <c r="O6558">
        <v>-164.18</v>
      </c>
      <c r="P6558">
        <v>6.48</v>
      </c>
      <c r="Q6558">
        <v>8.19</v>
      </c>
      <c r="R6558" t="s">
        <v>760</v>
      </c>
      <c r="S6558" t="s">
        <v>760</v>
      </c>
      <c r="T6558" t="s">
        <v>27</v>
      </c>
      <c r="U6558" t="s">
        <v>22</v>
      </c>
      <c r="V6558" t="s">
        <v>43</v>
      </c>
      <c r="W6558">
        <v>0.37</v>
      </c>
    </row>
    <row r="6559" spans="1:23" x14ac:dyDescent="0.3">
      <c r="A6559" t="s">
        <v>1216</v>
      </c>
      <c r="B6559" t="s">
        <v>1591</v>
      </c>
      <c r="D6559" s="1">
        <v>40654</v>
      </c>
      <c r="E6559" s="1">
        <v>40655</v>
      </c>
      <c r="F6559" s="1" t="str">
        <f t="shared" si="422"/>
        <v>April</v>
      </c>
      <c r="G6559" s="1" t="str">
        <f t="shared" si="423"/>
        <v>2011</v>
      </c>
      <c r="H6559" s="2">
        <f t="shared" si="424"/>
        <v>1</v>
      </c>
      <c r="I6559" s="2" t="b">
        <f t="shared" si="425"/>
        <v>0</v>
      </c>
      <c r="J6559" t="s">
        <v>34</v>
      </c>
      <c r="K6559">
        <v>49</v>
      </c>
      <c r="L6559">
        <v>10261.25</v>
      </c>
      <c r="M6559">
        <v>0.02</v>
      </c>
      <c r="N6559" t="s">
        <v>25</v>
      </c>
      <c r="O6559">
        <v>611.11</v>
      </c>
      <c r="P6559">
        <v>212.6</v>
      </c>
      <c r="Q6559">
        <v>52.2</v>
      </c>
      <c r="R6559" t="s">
        <v>760</v>
      </c>
      <c r="S6559" t="s">
        <v>760</v>
      </c>
      <c r="T6559" t="s">
        <v>42</v>
      </c>
      <c r="U6559" t="s">
        <v>36</v>
      </c>
      <c r="V6559" t="s">
        <v>55</v>
      </c>
      <c r="W6559">
        <v>0.64</v>
      </c>
    </row>
    <row r="6560" spans="1:23" x14ac:dyDescent="0.3">
      <c r="A6560" t="s">
        <v>1664</v>
      </c>
      <c r="B6560" t="s">
        <v>1665</v>
      </c>
      <c r="D6560" s="1">
        <v>40363</v>
      </c>
      <c r="E6560" s="1">
        <v>40363</v>
      </c>
      <c r="F6560" s="1" t="str">
        <f t="shared" si="422"/>
        <v>July</v>
      </c>
      <c r="G6560" s="1" t="str">
        <f t="shared" si="423"/>
        <v>2010</v>
      </c>
      <c r="H6560" s="2">
        <f t="shared" si="424"/>
        <v>0</v>
      </c>
      <c r="I6560" s="2" t="str">
        <f t="shared" si="425"/>
        <v>FREE DELIVERY</v>
      </c>
      <c r="J6560" t="s">
        <v>24</v>
      </c>
      <c r="K6560">
        <v>46</v>
      </c>
      <c r="L6560">
        <v>5699.22</v>
      </c>
      <c r="M6560">
        <v>0.09</v>
      </c>
      <c r="N6560" t="s">
        <v>18</v>
      </c>
      <c r="O6560">
        <v>2812.63</v>
      </c>
      <c r="P6560">
        <v>150.97999999999999</v>
      </c>
      <c r="Q6560">
        <v>13.99</v>
      </c>
      <c r="R6560" t="s">
        <v>760</v>
      </c>
      <c r="S6560" t="s">
        <v>760</v>
      </c>
      <c r="T6560" t="s">
        <v>21</v>
      </c>
      <c r="U6560" t="s">
        <v>32</v>
      </c>
      <c r="V6560" t="s">
        <v>94</v>
      </c>
      <c r="W6560">
        <v>0.38</v>
      </c>
    </row>
    <row r="6561" spans="1:23" x14ac:dyDescent="0.3">
      <c r="A6561" t="s">
        <v>1010</v>
      </c>
      <c r="B6561" t="s">
        <v>1139</v>
      </c>
      <c r="D6561" s="1">
        <v>41046</v>
      </c>
      <c r="E6561" s="1">
        <v>41048</v>
      </c>
      <c r="F6561" s="1" t="str">
        <f t="shared" si="422"/>
        <v>May</v>
      </c>
      <c r="G6561" s="1" t="str">
        <f t="shared" si="423"/>
        <v>2012</v>
      </c>
      <c r="H6561" s="2">
        <f t="shared" si="424"/>
        <v>2</v>
      </c>
      <c r="I6561" s="2" t="b">
        <f t="shared" si="425"/>
        <v>0</v>
      </c>
      <c r="J6561" t="s">
        <v>34</v>
      </c>
      <c r="K6561">
        <v>5</v>
      </c>
      <c r="L6561">
        <v>22.75</v>
      </c>
      <c r="M6561">
        <v>0.09</v>
      </c>
      <c r="N6561" t="s">
        <v>18</v>
      </c>
      <c r="O6561">
        <v>-0.45</v>
      </c>
      <c r="P6561">
        <v>4.76</v>
      </c>
      <c r="Q6561">
        <v>0.88</v>
      </c>
      <c r="R6561" t="s">
        <v>760</v>
      </c>
      <c r="S6561" t="s">
        <v>760</v>
      </c>
      <c r="T6561" t="s">
        <v>31</v>
      </c>
      <c r="U6561" t="s">
        <v>22</v>
      </c>
      <c r="V6561" t="s">
        <v>43</v>
      </c>
      <c r="W6561">
        <v>0.39</v>
      </c>
    </row>
    <row r="6562" spans="1:23" x14ac:dyDescent="0.3">
      <c r="A6562" t="s">
        <v>1090</v>
      </c>
      <c r="B6562" t="s">
        <v>1528</v>
      </c>
      <c r="D6562" s="1">
        <v>39890</v>
      </c>
      <c r="E6562" s="1">
        <v>39892</v>
      </c>
      <c r="F6562" s="1" t="str">
        <f t="shared" si="422"/>
        <v>March</v>
      </c>
      <c r="G6562" s="1" t="str">
        <f t="shared" si="423"/>
        <v>2009</v>
      </c>
      <c r="H6562" s="2">
        <f t="shared" si="424"/>
        <v>2</v>
      </c>
      <c r="I6562" s="2" t="b">
        <f t="shared" si="425"/>
        <v>0</v>
      </c>
      <c r="J6562" t="s">
        <v>52</v>
      </c>
      <c r="K6562">
        <v>18</v>
      </c>
      <c r="L6562">
        <v>433.31</v>
      </c>
      <c r="M6562">
        <v>0.05</v>
      </c>
      <c r="N6562" t="s">
        <v>25</v>
      </c>
      <c r="O6562">
        <v>-815.79</v>
      </c>
      <c r="P6562">
        <v>20.98</v>
      </c>
      <c r="Q6562">
        <v>53.03</v>
      </c>
      <c r="R6562" t="s">
        <v>760</v>
      </c>
      <c r="S6562" t="s">
        <v>760</v>
      </c>
      <c r="T6562" t="s">
        <v>42</v>
      </c>
      <c r="U6562" t="s">
        <v>22</v>
      </c>
      <c r="V6562" t="s">
        <v>23</v>
      </c>
      <c r="W6562">
        <v>0.78</v>
      </c>
    </row>
    <row r="6563" spans="1:23" x14ac:dyDescent="0.3">
      <c r="A6563" t="s">
        <v>1064</v>
      </c>
      <c r="B6563" t="s">
        <v>1095</v>
      </c>
      <c r="D6563" s="1">
        <v>41131</v>
      </c>
      <c r="E6563" s="1">
        <v>41135</v>
      </c>
      <c r="F6563" s="1" t="str">
        <f t="shared" si="422"/>
        <v>August</v>
      </c>
      <c r="G6563" s="1" t="str">
        <f t="shared" si="423"/>
        <v>2012</v>
      </c>
      <c r="H6563" s="2">
        <f t="shared" si="424"/>
        <v>4</v>
      </c>
      <c r="I6563" s="2" t="b">
        <f t="shared" si="425"/>
        <v>0</v>
      </c>
      <c r="J6563" t="s">
        <v>17</v>
      </c>
      <c r="K6563">
        <v>11</v>
      </c>
      <c r="L6563">
        <v>73.22</v>
      </c>
      <c r="M6563">
        <v>0.06</v>
      </c>
      <c r="N6563" t="s">
        <v>18</v>
      </c>
      <c r="O6563">
        <v>-34.53</v>
      </c>
      <c r="P6563">
        <v>6.48</v>
      </c>
      <c r="Q6563">
        <v>6.22</v>
      </c>
      <c r="R6563" t="s">
        <v>760</v>
      </c>
      <c r="S6563" t="s">
        <v>760</v>
      </c>
      <c r="T6563" t="s">
        <v>42</v>
      </c>
      <c r="U6563" t="s">
        <v>22</v>
      </c>
      <c r="V6563" t="s">
        <v>43</v>
      </c>
      <c r="W6563">
        <v>0.37</v>
      </c>
    </row>
    <row r="6564" spans="1:23" x14ac:dyDescent="0.3">
      <c r="A6564" t="s">
        <v>1611</v>
      </c>
      <c r="B6564" t="s">
        <v>948</v>
      </c>
      <c r="D6564" s="1">
        <v>40998</v>
      </c>
      <c r="E6564" s="1">
        <v>40998</v>
      </c>
      <c r="F6564" s="1" t="str">
        <f t="shared" si="422"/>
        <v>March</v>
      </c>
      <c r="G6564" s="1" t="str">
        <f t="shared" si="423"/>
        <v>2012</v>
      </c>
      <c r="H6564" s="2">
        <f t="shared" si="424"/>
        <v>0</v>
      </c>
      <c r="I6564" s="2" t="str">
        <f t="shared" si="425"/>
        <v>FREE DELIVERY</v>
      </c>
      <c r="J6564" t="s">
        <v>17</v>
      </c>
      <c r="K6564">
        <v>20</v>
      </c>
      <c r="L6564">
        <v>22.28</v>
      </c>
      <c r="M6564">
        <v>0.09</v>
      </c>
      <c r="N6564" t="s">
        <v>18</v>
      </c>
      <c r="O6564">
        <v>-2.66</v>
      </c>
      <c r="P6564">
        <v>1.1399999999999999</v>
      </c>
      <c r="Q6564">
        <v>0.7</v>
      </c>
      <c r="R6564" t="s">
        <v>760</v>
      </c>
      <c r="S6564" t="s">
        <v>760</v>
      </c>
      <c r="T6564" t="s">
        <v>31</v>
      </c>
      <c r="U6564" t="s">
        <v>22</v>
      </c>
      <c r="V6564" t="s">
        <v>46</v>
      </c>
      <c r="W6564">
        <v>0.38</v>
      </c>
    </row>
    <row r="6565" spans="1:23" x14ac:dyDescent="0.3">
      <c r="A6565" t="s">
        <v>1715</v>
      </c>
      <c r="B6565" t="s">
        <v>1716</v>
      </c>
      <c r="D6565" s="1">
        <v>40670</v>
      </c>
      <c r="E6565" s="1">
        <v>40671</v>
      </c>
      <c r="F6565" s="1" t="str">
        <f t="shared" si="422"/>
        <v>May</v>
      </c>
      <c r="G6565" s="1" t="str">
        <f t="shared" si="423"/>
        <v>2011</v>
      </c>
      <c r="H6565" s="2">
        <f t="shared" si="424"/>
        <v>1</v>
      </c>
      <c r="I6565" s="2" t="b">
        <f t="shared" si="425"/>
        <v>0</v>
      </c>
      <c r="J6565" t="s">
        <v>52</v>
      </c>
      <c r="K6565">
        <v>43</v>
      </c>
      <c r="L6565">
        <v>525.77</v>
      </c>
      <c r="M6565">
        <v>0.08</v>
      </c>
      <c r="N6565" t="s">
        <v>39</v>
      </c>
      <c r="O6565">
        <v>34.630000000000003</v>
      </c>
      <c r="P6565">
        <v>11.99</v>
      </c>
      <c r="Q6565">
        <v>5.99</v>
      </c>
      <c r="R6565" t="s">
        <v>760</v>
      </c>
      <c r="S6565" t="s">
        <v>760</v>
      </c>
      <c r="T6565" t="s">
        <v>21</v>
      </c>
      <c r="U6565" t="s">
        <v>32</v>
      </c>
      <c r="V6565" t="s">
        <v>94</v>
      </c>
      <c r="W6565">
        <v>0.36</v>
      </c>
    </row>
    <row r="6566" spans="1:23" x14ac:dyDescent="0.3">
      <c r="A6566" t="s">
        <v>1479</v>
      </c>
      <c r="B6566" t="s">
        <v>1717</v>
      </c>
      <c r="D6566" s="1">
        <v>40508</v>
      </c>
      <c r="E6566" s="1">
        <v>40509</v>
      </c>
      <c r="F6566" s="1" t="str">
        <f t="shared" si="422"/>
        <v>November</v>
      </c>
      <c r="G6566" s="1" t="str">
        <f t="shared" si="423"/>
        <v>2010</v>
      </c>
      <c r="H6566" s="2">
        <f t="shared" si="424"/>
        <v>1</v>
      </c>
      <c r="I6566" s="2" t="b">
        <f t="shared" si="425"/>
        <v>0</v>
      </c>
      <c r="J6566" t="s">
        <v>44</v>
      </c>
      <c r="K6566">
        <v>34</v>
      </c>
      <c r="L6566">
        <v>15152.55</v>
      </c>
      <c r="M6566">
        <v>0.05</v>
      </c>
      <c r="N6566" t="s">
        <v>25</v>
      </c>
      <c r="O6566">
        <v>7719.21</v>
      </c>
      <c r="P6566">
        <v>500.98</v>
      </c>
      <c r="Q6566">
        <v>28.14</v>
      </c>
      <c r="R6566" t="s">
        <v>760</v>
      </c>
      <c r="S6566" t="s">
        <v>760</v>
      </c>
      <c r="T6566" t="s">
        <v>42</v>
      </c>
      <c r="U6566" t="s">
        <v>32</v>
      </c>
      <c r="V6566" t="s">
        <v>94</v>
      </c>
      <c r="W6566">
        <v>0.38</v>
      </c>
    </row>
    <row r="6567" spans="1:23" x14ac:dyDescent="0.3">
      <c r="A6567" t="s">
        <v>1611</v>
      </c>
      <c r="B6567" t="s">
        <v>948</v>
      </c>
      <c r="D6567" s="1">
        <v>40849</v>
      </c>
      <c r="E6567" s="1">
        <v>40850</v>
      </c>
      <c r="F6567" s="1" t="str">
        <f t="shared" si="422"/>
        <v>November</v>
      </c>
      <c r="G6567" s="1" t="str">
        <f t="shared" si="423"/>
        <v>2011</v>
      </c>
      <c r="H6567" s="2">
        <f t="shared" si="424"/>
        <v>1</v>
      </c>
      <c r="I6567" s="2" t="b">
        <f t="shared" si="425"/>
        <v>0</v>
      </c>
      <c r="J6567" t="s">
        <v>52</v>
      </c>
      <c r="K6567">
        <v>30</v>
      </c>
      <c r="L6567">
        <v>7497.08</v>
      </c>
      <c r="M6567">
        <v>0.02</v>
      </c>
      <c r="N6567" t="s">
        <v>25</v>
      </c>
      <c r="O6567">
        <v>698.67</v>
      </c>
      <c r="P6567">
        <v>296.18</v>
      </c>
      <c r="Q6567">
        <v>54.12</v>
      </c>
      <c r="R6567" t="s">
        <v>760</v>
      </c>
      <c r="S6567" t="s">
        <v>760</v>
      </c>
      <c r="T6567" t="s">
        <v>21</v>
      </c>
      <c r="U6567" t="s">
        <v>36</v>
      </c>
      <c r="V6567" t="s">
        <v>55</v>
      </c>
      <c r="W6567">
        <v>0.76</v>
      </c>
    </row>
    <row r="6568" spans="1:23" x14ac:dyDescent="0.3">
      <c r="A6568" t="s">
        <v>1119</v>
      </c>
      <c r="B6568" t="s">
        <v>958</v>
      </c>
      <c r="D6568" s="1">
        <v>40580</v>
      </c>
      <c r="E6568" s="1">
        <v>40585</v>
      </c>
      <c r="F6568" s="1" t="str">
        <f t="shared" si="422"/>
        <v>February</v>
      </c>
      <c r="G6568" s="1" t="str">
        <f t="shared" si="423"/>
        <v>2011</v>
      </c>
      <c r="H6568" s="2">
        <f t="shared" si="424"/>
        <v>5</v>
      </c>
      <c r="I6568" s="2" t="b">
        <f t="shared" si="425"/>
        <v>0</v>
      </c>
      <c r="J6568" t="s">
        <v>17</v>
      </c>
      <c r="K6568">
        <v>25</v>
      </c>
      <c r="L6568">
        <v>1279.45</v>
      </c>
      <c r="M6568">
        <v>0.01</v>
      </c>
      <c r="N6568" t="s">
        <v>18</v>
      </c>
      <c r="O6568">
        <v>558.25</v>
      </c>
      <c r="P6568">
        <v>48.04</v>
      </c>
      <c r="Q6568">
        <v>7.23</v>
      </c>
      <c r="R6568" t="s">
        <v>760</v>
      </c>
      <c r="S6568" t="s">
        <v>760</v>
      </c>
      <c r="T6568" t="s">
        <v>27</v>
      </c>
      <c r="U6568" t="s">
        <v>22</v>
      </c>
      <c r="V6568" t="s">
        <v>43</v>
      </c>
      <c r="W6568">
        <v>0.37</v>
      </c>
    </row>
    <row r="6569" spans="1:23" x14ac:dyDescent="0.3">
      <c r="A6569" t="s">
        <v>1010</v>
      </c>
      <c r="B6569" t="s">
        <v>1103</v>
      </c>
      <c r="D6569" s="1">
        <v>40511</v>
      </c>
      <c r="E6569" s="1">
        <v>40513</v>
      </c>
      <c r="F6569" s="1" t="str">
        <f t="shared" si="422"/>
        <v>December</v>
      </c>
      <c r="G6569" s="1" t="str">
        <f t="shared" si="423"/>
        <v>2010</v>
      </c>
      <c r="H6569" s="2">
        <f t="shared" si="424"/>
        <v>2</v>
      </c>
      <c r="I6569" s="2" t="b">
        <f t="shared" si="425"/>
        <v>0</v>
      </c>
      <c r="J6569" t="s">
        <v>44</v>
      </c>
      <c r="K6569">
        <v>11</v>
      </c>
      <c r="L6569">
        <v>455.59</v>
      </c>
      <c r="M6569">
        <v>0.02</v>
      </c>
      <c r="N6569" t="s">
        <v>18</v>
      </c>
      <c r="O6569">
        <v>98.02</v>
      </c>
      <c r="P6569">
        <v>37.93</v>
      </c>
      <c r="Q6569">
        <v>13.99</v>
      </c>
      <c r="R6569" t="s">
        <v>760</v>
      </c>
      <c r="S6569" t="s">
        <v>760</v>
      </c>
      <c r="T6569" t="s">
        <v>27</v>
      </c>
      <c r="U6569" t="s">
        <v>36</v>
      </c>
      <c r="V6569" t="s">
        <v>37</v>
      </c>
      <c r="W6569">
        <v>0.67</v>
      </c>
    </row>
    <row r="6570" spans="1:23" x14ac:dyDescent="0.3">
      <c r="A6570" t="s">
        <v>1064</v>
      </c>
      <c r="B6570" t="s">
        <v>1095</v>
      </c>
      <c r="D6570" s="1">
        <v>40382</v>
      </c>
      <c r="E6570" s="1">
        <v>40389</v>
      </c>
      <c r="F6570" s="1" t="str">
        <f t="shared" si="422"/>
        <v>July</v>
      </c>
      <c r="G6570" s="1" t="str">
        <f t="shared" si="423"/>
        <v>2010</v>
      </c>
      <c r="H6570" s="2">
        <f t="shared" si="424"/>
        <v>7</v>
      </c>
      <c r="I6570" s="2" t="b">
        <f t="shared" si="425"/>
        <v>0</v>
      </c>
      <c r="J6570" t="s">
        <v>17</v>
      </c>
      <c r="K6570">
        <v>12</v>
      </c>
      <c r="L6570">
        <v>1171.232</v>
      </c>
      <c r="M6570">
        <v>0.04</v>
      </c>
      <c r="N6570" t="s">
        <v>39</v>
      </c>
      <c r="O6570">
        <v>-43.25</v>
      </c>
      <c r="P6570">
        <v>115.99</v>
      </c>
      <c r="Q6570">
        <v>2.5</v>
      </c>
      <c r="R6570" t="s">
        <v>760</v>
      </c>
      <c r="S6570" t="s">
        <v>760</v>
      </c>
      <c r="T6570" t="s">
        <v>42</v>
      </c>
      <c r="U6570" t="s">
        <v>32</v>
      </c>
      <c r="V6570" t="s">
        <v>33</v>
      </c>
      <c r="W6570">
        <v>0.57999999999999996</v>
      </c>
    </row>
    <row r="6571" spans="1:23" x14ac:dyDescent="0.3">
      <c r="A6571" t="s">
        <v>1119</v>
      </c>
      <c r="B6571" t="s">
        <v>958</v>
      </c>
      <c r="D6571" s="1">
        <v>40275</v>
      </c>
      <c r="E6571" s="1">
        <v>40279</v>
      </c>
      <c r="F6571" s="1" t="str">
        <f t="shared" si="422"/>
        <v>April</v>
      </c>
      <c r="G6571" s="1" t="str">
        <f t="shared" si="423"/>
        <v>2010</v>
      </c>
      <c r="H6571" s="2">
        <f t="shared" si="424"/>
        <v>4</v>
      </c>
      <c r="I6571" s="2" t="b">
        <f t="shared" si="425"/>
        <v>0</v>
      </c>
      <c r="J6571" t="s">
        <v>17</v>
      </c>
      <c r="K6571">
        <v>39</v>
      </c>
      <c r="L6571">
        <v>723.3075</v>
      </c>
      <c r="M6571">
        <v>0.01</v>
      </c>
      <c r="N6571" t="s">
        <v>18</v>
      </c>
      <c r="O6571">
        <v>216.7</v>
      </c>
      <c r="P6571">
        <v>20.99</v>
      </c>
      <c r="Q6571">
        <v>0.99</v>
      </c>
      <c r="R6571" t="s">
        <v>760</v>
      </c>
      <c r="S6571" t="s">
        <v>760</v>
      </c>
      <c r="T6571" t="s">
        <v>27</v>
      </c>
      <c r="U6571" t="s">
        <v>32</v>
      </c>
      <c r="V6571" t="s">
        <v>33</v>
      </c>
      <c r="W6571">
        <v>0.56999999999999995</v>
      </c>
    </row>
    <row r="6572" spans="1:23" x14ac:dyDescent="0.3">
      <c r="A6572" t="s">
        <v>1479</v>
      </c>
      <c r="B6572" t="s">
        <v>1717</v>
      </c>
      <c r="D6572" s="1">
        <v>41225</v>
      </c>
      <c r="E6572" s="1">
        <v>41226</v>
      </c>
      <c r="F6572" s="1" t="str">
        <f t="shared" si="422"/>
        <v>November</v>
      </c>
      <c r="G6572" s="1" t="str">
        <f t="shared" si="423"/>
        <v>2012</v>
      </c>
      <c r="H6572" s="2">
        <f t="shared" si="424"/>
        <v>1</v>
      </c>
      <c r="I6572" s="2" t="b">
        <f t="shared" si="425"/>
        <v>0</v>
      </c>
      <c r="J6572" t="s">
        <v>52</v>
      </c>
      <c r="K6572">
        <v>49</v>
      </c>
      <c r="L6572">
        <v>103.03</v>
      </c>
      <c r="M6572">
        <v>7.0000000000000007E-2</v>
      </c>
      <c r="N6572" t="s">
        <v>18</v>
      </c>
      <c r="O6572">
        <v>-82.63</v>
      </c>
      <c r="P6572">
        <v>2.08</v>
      </c>
      <c r="Q6572">
        <v>2.56</v>
      </c>
      <c r="R6572" t="s">
        <v>760</v>
      </c>
      <c r="S6572" t="s">
        <v>760</v>
      </c>
      <c r="T6572" t="s">
        <v>42</v>
      </c>
      <c r="U6572" t="s">
        <v>22</v>
      </c>
      <c r="V6572" t="s">
        <v>82</v>
      </c>
      <c r="W6572">
        <v>0.55000000000000004</v>
      </c>
    </row>
    <row r="6573" spans="1:23" x14ac:dyDescent="0.3">
      <c r="A6573" t="s">
        <v>1414</v>
      </c>
      <c r="B6573" t="s">
        <v>1012</v>
      </c>
      <c r="D6573" s="1">
        <v>39958</v>
      </c>
      <c r="E6573" s="1">
        <v>39960</v>
      </c>
      <c r="F6573" s="1" t="str">
        <f t="shared" si="422"/>
        <v>May</v>
      </c>
      <c r="G6573" s="1" t="str">
        <f t="shared" si="423"/>
        <v>2009</v>
      </c>
      <c r="H6573" s="2">
        <f t="shared" si="424"/>
        <v>2</v>
      </c>
      <c r="I6573" s="2" t="b">
        <f t="shared" si="425"/>
        <v>0</v>
      </c>
      <c r="J6573" t="s">
        <v>34</v>
      </c>
      <c r="K6573">
        <v>12</v>
      </c>
      <c r="L6573">
        <v>78.94</v>
      </c>
      <c r="M6573">
        <v>0.03</v>
      </c>
      <c r="N6573" t="s">
        <v>39</v>
      </c>
      <c r="O6573">
        <v>-51.7</v>
      </c>
      <c r="P6573">
        <v>5.44</v>
      </c>
      <c r="Q6573">
        <v>7.46</v>
      </c>
      <c r="R6573" t="s">
        <v>760</v>
      </c>
      <c r="S6573" t="s">
        <v>760</v>
      </c>
      <c r="T6573" t="s">
        <v>31</v>
      </c>
      <c r="U6573" t="s">
        <v>22</v>
      </c>
      <c r="V6573" t="s">
        <v>29</v>
      </c>
      <c r="W6573">
        <v>0.36</v>
      </c>
    </row>
    <row r="6574" spans="1:23" x14ac:dyDescent="0.3">
      <c r="A6574" t="s">
        <v>1414</v>
      </c>
      <c r="B6574" t="s">
        <v>1012</v>
      </c>
      <c r="D6574" s="1">
        <v>39958</v>
      </c>
      <c r="E6574" s="1">
        <v>39959</v>
      </c>
      <c r="F6574" s="1" t="str">
        <f t="shared" si="422"/>
        <v>May</v>
      </c>
      <c r="G6574" s="1" t="str">
        <f t="shared" si="423"/>
        <v>2009</v>
      </c>
      <c r="H6574" s="2">
        <f t="shared" si="424"/>
        <v>1</v>
      </c>
      <c r="I6574" s="2" t="b">
        <f t="shared" si="425"/>
        <v>0</v>
      </c>
      <c r="J6574" t="s">
        <v>34</v>
      </c>
      <c r="K6574">
        <v>22</v>
      </c>
      <c r="L6574">
        <v>576.89</v>
      </c>
      <c r="M6574">
        <v>0.08</v>
      </c>
      <c r="N6574" t="s">
        <v>18</v>
      </c>
      <c r="O6574">
        <v>175.03</v>
      </c>
      <c r="P6574">
        <v>26.38</v>
      </c>
      <c r="Q6574">
        <v>5.58</v>
      </c>
      <c r="R6574" t="s">
        <v>760</v>
      </c>
      <c r="S6574" t="s">
        <v>760</v>
      </c>
      <c r="T6574" t="s">
        <v>31</v>
      </c>
      <c r="U6574" t="s">
        <v>22</v>
      </c>
      <c r="V6574" t="s">
        <v>43</v>
      </c>
      <c r="W6574">
        <v>0.39</v>
      </c>
    </row>
    <row r="6575" spans="1:23" x14ac:dyDescent="0.3">
      <c r="A6575" t="s">
        <v>1414</v>
      </c>
      <c r="B6575" t="s">
        <v>1012</v>
      </c>
      <c r="D6575" s="1">
        <v>39958</v>
      </c>
      <c r="E6575" s="1">
        <v>39960</v>
      </c>
      <c r="F6575" s="1" t="str">
        <f t="shared" si="422"/>
        <v>May</v>
      </c>
      <c r="G6575" s="1" t="str">
        <f t="shared" si="423"/>
        <v>2009</v>
      </c>
      <c r="H6575" s="2">
        <f t="shared" si="424"/>
        <v>2</v>
      </c>
      <c r="I6575" s="2" t="b">
        <f t="shared" si="425"/>
        <v>0</v>
      </c>
      <c r="J6575" t="s">
        <v>34</v>
      </c>
      <c r="K6575">
        <v>2</v>
      </c>
      <c r="L6575">
        <v>35.665999999999997</v>
      </c>
      <c r="M6575">
        <v>0.06</v>
      </c>
      <c r="N6575" t="s">
        <v>18</v>
      </c>
      <c r="O6575">
        <v>-112.19</v>
      </c>
      <c r="P6575">
        <v>20.99</v>
      </c>
      <c r="Q6575">
        <v>2.5</v>
      </c>
      <c r="R6575" t="s">
        <v>760</v>
      </c>
      <c r="S6575" t="s">
        <v>760</v>
      </c>
      <c r="T6575" t="s">
        <v>31</v>
      </c>
      <c r="U6575" t="s">
        <v>32</v>
      </c>
      <c r="V6575" t="s">
        <v>33</v>
      </c>
      <c r="W6575">
        <v>0.81</v>
      </c>
    </row>
    <row r="6576" spans="1:23" x14ac:dyDescent="0.3">
      <c r="A6576" t="s">
        <v>1414</v>
      </c>
      <c r="B6576" t="s">
        <v>1012</v>
      </c>
      <c r="D6576" s="1">
        <v>39958</v>
      </c>
      <c r="E6576" s="1">
        <v>39960</v>
      </c>
      <c r="F6576" s="1" t="str">
        <f t="shared" si="422"/>
        <v>May</v>
      </c>
      <c r="G6576" s="1" t="str">
        <f t="shared" si="423"/>
        <v>2009</v>
      </c>
      <c r="H6576" s="2">
        <f t="shared" si="424"/>
        <v>2</v>
      </c>
      <c r="I6576" s="2" t="b">
        <f t="shared" si="425"/>
        <v>0</v>
      </c>
      <c r="J6576" t="s">
        <v>34</v>
      </c>
      <c r="K6576">
        <v>38</v>
      </c>
      <c r="L6576">
        <v>4191.5625</v>
      </c>
      <c r="M6576">
        <v>0</v>
      </c>
      <c r="N6576" t="s">
        <v>18</v>
      </c>
      <c r="O6576">
        <v>1286.53</v>
      </c>
      <c r="P6576">
        <v>125.99</v>
      </c>
      <c r="Q6576">
        <v>2.5</v>
      </c>
      <c r="R6576" t="s">
        <v>760</v>
      </c>
      <c r="S6576" t="s">
        <v>760</v>
      </c>
      <c r="T6576" t="s">
        <v>31</v>
      </c>
      <c r="U6576" t="s">
        <v>32</v>
      </c>
      <c r="V6576" t="s">
        <v>33</v>
      </c>
      <c r="W6576">
        <v>0.57999999999999996</v>
      </c>
    </row>
    <row r="6577" spans="1:23" x14ac:dyDescent="0.3">
      <c r="A6577" t="s">
        <v>1090</v>
      </c>
      <c r="B6577" t="s">
        <v>1528</v>
      </c>
      <c r="D6577" s="1">
        <v>40570</v>
      </c>
      <c r="E6577" s="1">
        <v>40572</v>
      </c>
      <c r="F6577" s="1" t="str">
        <f t="shared" si="422"/>
        <v>January</v>
      </c>
      <c r="G6577" s="1" t="str">
        <f t="shared" si="423"/>
        <v>2011</v>
      </c>
      <c r="H6577" s="2">
        <f t="shared" si="424"/>
        <v>2</v>
      </c>
      <c r="I6577" s="2" t="b">
        <f t="shared" si="425"/>
        <v>0</v>
      </c>
      <c r="J6577" t="s">
        <v>44</v>
      </c>
      <c r="K6577">
        <v>17</v>
      </c>
      <c r="L6577">
        <v>312.03500000000003</v>
      </c>
      <c r="M6577">
        <v>0.05</v>
      </c>
      <c r="N6577" t="s">
        <v>18</v>
      </c>
      <c r="O6577">
        <v>-55.94</v>
      </c>
      <c r="P6577">
        <v>20.99</v>
      </c>
      <c r="Q6577">
        <v>0.99</v>
      </c>
      <c r="R6577" t="s">
        <v>760</v>
      </c>
      <c r="S6577" t="s">
        <v>760</v>
      </c>
      <c r="T6577" t="s">
        <v>42</v>
      </c>
      <c r="U6577" t="s">
        <v>32</v>
      </c>
      <c r="V6577" t="s">
        <v>33</v>
      </c>
      <c r="W6577">
        <v>0.83</v>
      </c>
    </row>
    <row r="6578" spans="1:23" x14ac:dyDescent="0.3">
      <c r="A6578" t="s">
        <v>1010</v>
      </c>
      <c r="B6578" t="s">
        <v>1139</v>
      </c>
      <c r="D6578" s="1">
        <v>40409</v>
      </c>
      <c r="E6578" s="1">
        <v>40414</v>
      </c>
      <c r="F6578" s="1" t="str">
        <f t="shared" si="422"/>
        <v>August</v>
      </c>
      <c r="G6578" s="1" t="str">
        <f t="shared" si="423"/>
        <v>2010</v>
      </c>
      <c r="H6578" s="2">
        <f t="shared" si="424"/>
        <v>5</v>
      </c>
      <c r="I6578" s="2" t="b">
        <f t="shared" si="425"/>
        <v>0</v>
      </c>
      <c r="J6578" t="s">
        <v>17</v>
      </c>
      <c r="K6578">
        <v>36</v>
      </c>
      <c r="L6578">
        <v>77.430000000000007</v>
      </c>
      <c r="M6578">
        <v>0.01</v>
      </c>
      <c r="N6578" t="s">
        <v>18</v>
      </c>
      <c r="O6578">
        <v>-60.07</v>
      </c>
      <c r="P6578">
        <v>2.08</v>
      </c>
      <c r="Q6578">
        <v>2.56</v>
      </c>
      <c r="R6578" t="s">
        <v>760</v>
      </c>
      <c r="S6578" t="s">
        <v>760</v>
      </c>
      <c r="T6578" t="s">
        <v>31</v>
      </c>
      <c r="U6578" t="s">
        <v>22</v>
      </c>
      <c r="V6578" t="s">
        <v>82</v>
      </c>
      <c r="W6578">
        <v>0.55000000000000004</v>
      </c>
    </row>
    <row r="6579" spans="1:23" x14ac:dyDescent="0.3">
      <c r="A6579" t="s">
        <v>941</v>
      </c>
      <c r="B6579" t="s">
        <v>983</v>
      </c>
      <c r="D6579" s="1">
        <v>40539</v>
      </c>
      <c r="E6579" s="1">
        <v>40541</v>
      </c>
      <c r="F6579" s="1" t="str">
        <f t="shared" si="422"/>
        <v>December</v>
      </c>
      <c r="G6579" s="1" t="str">
        <f t="shared" si="423"/>
        <v>2010</v>
      </c>
      <c r="H6579" s="2">
        <f t="shared" si="424"/>
        <v>2</v>
      </c>
      <c r="I6579" s="2" t="b">
        <f t="shared" si="425"/>
        <v>0</v>
      </c>
      <c r="J6579" t="s">
        <v>44</v>
      </c>
      <c r="K6579">
        <v>34</v>
      </c>
      <c r="L6579">
        <v>1315.74</v>
      </c>
      <c r="M6579">
        <v>0.03</v>
      </c>
      <c r="N6579" t="s">
        <v>18</v>
      </c>
      <c r="O6579">
        <v>260.87</v>
      </c>
      <c r="P6579">
        <v>36.549999999999997</v>
      </c>
      <c r="Q6579">
        <v>13.89</v>
      </c>
      <c r="R6579" t="s">
        <v>760</v>
      </c>
      <c r="S6579" t="s">
        <v>760</v>
      </c>
      <c r="T6579" t="s">
        <v>42</v>
      </c>
      <c r="U6579" t="s">
        <v>22</v>
      </c>
      <c r="V6579" t="s">
        <v>60</v>
      </c>
      <c r="W6579">
        <v>0.41</v>
      </c>
    </row>
    <row r="6580" spans="1:23" x14ac:dyDescent="0.3">
      <c r="A6580" t="s">
        <v>1197</v>
      </c>
      <c r="B6580" t="s">
        <v>1510</v>
      </c>
      <c r="D6580" s="1">
        <v>39981</v>
      </c>
      <c r="E6580" s="1">
        <v>39982</v>
      </c>
      <c r="F6580" s="1" t="str">
        <f t="shared" si="422"/>
        <v>June</v>
      </c>
      <c r="G6580" s="1" t="str">
        <f t="shared" si="423"/>
        <v>2009</v>
      </c>
      <c r="H6580" s="2">
        <f t="shared" si="424"/>
        <v>1</v>
      </c>
      <c r="I6580" s="2" t="b">
        <f t="shared" si="425"/>
        <v>0</v>
      </c>
      <c r="J6580" t="s">
        <v>34</v>
      </c>
      <c r="K6580">
        <v>25</v>
      </c>
      <c r="L6580">
        <v>184.86</v>
      </c>
      <c r="M6580">
        <v>0.09</v>
      </c>
      <c r="N6580" t="s">
        <v>18</v>
      </c>
      <c r="O6580">
        <v>-33.950000000000003</v>
      </c>
      <c r="P6580">
        <v>7.38</v>
      </c>
      <c r="Q6580">
        <v>5.21</v>
      </c>
      <c r="R6580" t="s">
        <v>760</v>
      </c>
      <c r="S6580" t="s">
        <v>760</v>
      </c>
      <c r="T6580" t="s">
        <v>31</v>
      </c>
      <c r="U6580" t="s">
        <v>36</v>
      </c>
      <c r="V6580" t="s">
        <v>37</v>
      </c>
      <c r="W6580">
        <v>0.56000000000000005</v>
      </c>
    </row>
    <row r="6581" spans="1:23" x14ac:dyDescent="0.3">
      <c r="A6581" t="s">
        <v>1197</v>
      </c>
      <c r="B6581" t="s">
        <v>1510</v>
      </c>
      <c r="D6581" s="1">
        <v>39981</v>
      </c>
      <c r="E6581" s="1">
        <v>39982</v>
      </c>
      <c r="F6581" s="1" t="str">
        <f t="shared" si="422"/>
        <v>June</v>
      </c>
      <c r="G6581" s="1" t="str">
        <f t="shared" si="423"/>
        <v>2009</v>
      </c>
      <c r="H6581" s="2">
        <f t="shared" si="424"/>
        <v>1</v>
      </c>
      <c r="I6581" s="2" t="b">
        <f t="shared" si="425"/>
        <v>0</v>
      </c>
      <c r="J6581" t="s">
        <v>34</v>
      </c>
      <c r="K6581">
        <v>44</v>
      </c>
      <c r="L6581">
        <v>267.85000000000002</v>
      </c>
      <c r="M6581">
        <v>0.04</v>
      </c>
      <c r="N6581" t="s">
        <v>18</v>
      </c>
      <c r="O6581">
        <v>-65.430000000000007</v>
      </c>
      <c r="P6581">
        <v>5.98</v>
      </c>
      <c r="Q6581">
        <v>5.15</v>
      </c>
      <c r="R6581" t="s">
        <v>760</v>
      </c>
      <c r="S6581" t="s">
        <v>760</v>
      </c>
      <c r="T6581" t="s">
        <v>31</v>
      </c>
      <c r="U6581" t="s">
        <v>22</v>
      </c>
      <c r="V6581" t="s">
        <v>43</v>
      </c>
      <c r="W6581">
        <v>0.36</v>
      </c>
    </row>
    <row r="6582" spans="1:23" x14ac:dyDescent="0.3">
      <c r="A6582" t="s">
        <v>1197</v>
      </c>
      <c r="B6582" t="s">
        <v>1510</v>
      </c>
      <c r="D6582" s="1">
        <v>39981</v>
      </c>
      <c r="E6582" s="1">
        <v>39982</v>
      </c>
      <c r="F6582" s="1" t="str">
        <f t="shared" si="422"/>
        <v>June</v>
      </c>
      <c r="G6582" s="1" t="str">
        <f t="shared" si="423"/>
        <v>2009</v>
      </c>
      <c r="H6582" s="2">
        <f t="shared" si="424"/>
        <v>1</v>
      </c>
      <c r="I6582" s="2" t="b">
        <f t="shared" si="425"/>
        <v>0</v>
      </c>
      <c r="J6582" t="s">
        <v>34</v>
      </c>
      <c r="K6582">
        <v>33</v>
      </c>
      <c r="L6582">
        <v>528.5</v>
      </c>
      <c r="M6582">
        <v>0.04</v>
      </c>
      <c r="N6582" t="s">
        <v>18</v>
      </c>
      <c r="O6582">
        <v>-149.91999999999999</v>
      </c>
      <c r="P6582">
        <v>15.42</v>
      </c>
      <c r="Q6582">
        <v>10.68</v>
      </c>
      <c r="R6582" t="s">
        <v>760</v>
      </c>
      <c r="S6582" t="s">
        <v>760</v>
      </c>
      <c r="T6582" t="s">
        <v>31</v>
      </c>
      <c r="U6582" t="s">
        <v>22</v>
      </c>
      <c r="V6582" t="s">
        <v>23</v>
      </c>
      <c r="W6582">
        <v>0.57999999999999996</v>
      </c>
    </row>
    <row r="6583" spans="1:23" x14ac:dyDescent="0.3">
      <c r="A6583" t="s">
        <v>1041</v>
      </c>
      <c r="B6583" t="s">
        <v>1444</v>
      </c>
      <c r="D6583" s="1">
        <v>39949</v>
      </c>
      <c r="E6583" s="1">
        <v>39950</v>
      </c>
      <c r="F6583" s="1" t="str">
        <f t="shared" si="422"/>
        <v>May</v>
      </c>
      <c r="G6583" s="1" t="str">
        <f t="shared" si="423"/>
        <v>2009</v>
      </c>
      <c r="H6583" s="2">
        <f t="shared" si="424"/>
        <v>1</v>
      </c>
      <c r="I6583" s="2" t="b">
        <f t="shared" si="425"/>
        <v>0</v>
      </c>
      <c r="J6583" t="s">
        <v>24</v>
      </c>
      <c r="K6583">
        <v>25</v>
      </c>
      <c r="L6583">
        <v>136.77000000000001</v>
      </c>
      <c r="M6583">
        <v>0.09</v>
      </c>
      <c r="N6583" t="s">
        <v>18</v>
      </c>
      <c r="O6583">
        <v>-136.25</v>
      </c>
      <c r="P6583">
        <v>5.4</v>
      </c>
      <c r="Q6583">
        <v>7.78</v>
      </c>
      <c r="R6583" t="s">
        <v>760</v>
      </c>
      <c r="S6583" t="s">
        <v>760</v>
      </c>
      <c r="T6583" t="s">
        <v>31</v>
      </c>
      <c r="U6583" t="s">
        <v>22</v>
      </c>
      <c r="V6583" t="s">
        <v>29</v>
      </c>
      <c r="W6583">
        <v>0.37</v>
      </c>
    </row>
    <row r="6584" spans="1:23" x14ac:dyDescent="0.3">
      <c r="A6584" t="s">
        <v>1356</v>
      </c>
      <c r="B6584" t="s">
        <v>1422</v>
      </c>
      <c r="D6584" s="1">
        <v>40542</v>
      </c>
      <c r="E6584" s="1">
        <v>40634</v>
      </c>
      <c r="F6584" s="1" t="str">
        <f t="shared" si="422"/>
        <v>April</v>
      </c>
      <c r="G6584" s="1" t="str">
        <f t="shared" si="423"/>
        <v>2011</v>
      </c>
      <c r="H6584" s="2">
        <f t="shared" si="424"/>
        <v>92</v>
      </c>
      <c r="I6584" s="2" t="b">
        <f t="shared" si="425"/>
        <v>0</v>
      </c>
      <c r="J6584" t="s">
        <v>17</v>
      </c>
      <c r="K6584">
        <v>21</v>
      </c>
      <c r="L6584">
        <v>46.94</v>
      </c>
      <c r="M6584">
        <v>0.02</v>
      </c>
      <c r="N6584" t="s">
        <v>18</v>
      </c>
      <c r="O6584">
        <v>3.88</v>
      </c>
      <c r="P6584">
        <v>2.21</v>
      </c>
      <c r="Q6584">
        <v>1</v>
      </c>
      <c r="R6584" t="s">
        <v>760</v>
      </c>
      <c r="S6584" t="s">
        <v>760</v>
      </c>
      <c r="T6584" t="s">
        <v>42</v>
      </c>
      <c r="U6584" t="s">
        <v>22</v>
      </c>
      <c r="V6584" t="s">
        <v>60</v>
      </c>
      <c r="W6584">
        <v>0.38</v>
      </c>
    </row>
    <row r="6585" spans="1:23" x14ac:dyDescent="0.3">
      <c r="A6585" t="s">
        <v>1210</v>
      </c>
      <c r="B6585" t="s">
        <v>1467</v>
      </c>
      <c r="D6585" s="1">
        <v>39849</v>
      </c>
      <c r="E6585" s="1">
        <v>39850</v>
      </c>
      <c r="F6585" s="1" t="str">
        <f t="shared" si="422"/>
        <v>February</v>
      </c>
      <c r="G6585" s="1" t="str">
        <f t="shared" si="423"/>
        <v>2009</v>
      </c>
      <c r="H6585" s="2">
        <f t="shared" si="424"/>
        <v>1</v>
      </c>
      <c r="I6585" s="2" t="b">
        <f t="shared" si="425"/>
        <v>0</v>
      </c>
      <c r="J6585" t="s">
        <v>44</v>
      </c>
      <c r="K6585">
        <v>39</v>
      </c>
      <c r="L6585">
        <v>15260.78</v>
      </c>
      <c r="M6585">
        <v>7.0000000000000007E-2</v>
      </c>
      <c r="N6585" t="s">
        <v>25</v>
      </c>
      <c r="O6585">
        <v>8734.8799999999992</v>
      </c>
      <c r="P6585">
        <v>500.98</v>
      </c>
      <c r="Q6585">
        <v>28.14</v>
      </c>
      <c r="R6585" t="s">
        <v>760</v>
      </c>
      <c r="S6585" t="s">
        <v>760</v>
      </c>
      <c r="T6585" t="s">
        <v>21</v>
      </c>
      <c r="U6585" t="s">
        <v>32</v>
      </c>
      <c r="V6585" t="s">
        <v>94</v>
      </c>
      <c r="W6585">
        <v>0.38</v>
      </c>
    </row>
    <row r="6586" spans="1:23" x14ac:dyDescent="0.3">
      <c r="A6586" t="s">
        <v>1210</v>
      </c>
      <c r="B6586" t="s">
        <v>1467</v>
      </c>
      <c r="D6586" s="1">
        <v>39849</v>
      </c>
      <c r="E6586" s="1">
        <v>39851</v>
      </c>
      <c r="F6586" s="1" t="str">
        <f t="shared" si="422"/>
        <v>February</v>
      </c>
      <c r="G6586" s="1" t="str">
        <f t="shared" si="423"/>
        <v>2009</v>
      </c>
      <c r="H6586" s="2">
        <f t="shared" si="424"/>
        <v>2</v>
      </c>
      <c r="I6586" s="2" t="b">
        <f t="shared" si="425"/>
        <v>0</v>
      </c>
      <c r="J6586" t="s">
        <v>44</v>
      </c>
      <c r="K6586">
        <v>3</v>
      </c>
      <c r="L6586">
        <v>540.41</v>
      </c>
      <c r="M6586">
        <v>0.1</v>
      </c>
      <c r="N6586" t="s">
        <v>18</v>
      </c>
      <c r="O6586">
        <v>-170.98</v>
      </c>
      <c r="P6586">
        <v>178.47</v>
      </c>
      <c r="Q6586">
        <v>19.989999999999998</v>
      </c>
      <c r="R6586" t="s">
        <v>760</v>
      </c>
      <c r="S6586" t="s">
        <v>760</v>
      </c>
      <c r="T6586" t="s">
        <v>21</v>
      </c>
      <c r="U6586" t="s">
        <v>22</v>
      </c>
      <c r="V6586" t="s">
        <v>23</v>
      </c>
      <c r="W6586">
        <v>0.55000000000000004</v>
      </c>
    </row>
    <row r="6587" spans="1:23" x14ac:dyDescent="0.3">
      <c r="A6587" t="s">
        <v>941</v>
      </c>
      <c r="B6587" t="s">
        <v>983</v>
      </c>
      <c r="D6587" s="1">
        <v>40775</v>
      </c>
      <c r="E6587" s="1">
        <v>40777</v>
      </c>
      <c r="F6587" s="1" t="str">
        <f t="shared" si="422"/>
        <v>August</v>
      </c>
      <c r="G6587" s="1" t="str">
        <f t="shared" si="423"/>
        <v>2011</v>
      </c>
      <c r="H6587" s="2">
        <f t="shared" si="424"/>
        <v>2</v>
      </c>
      <c r="I6587" s="2" t="b">
        <f t="shared" si="425"/>
        <v>0</v>
      </c>
      <c r="J6587" t="s">
        <v>44</v>
      </c>
      <c r="K6587">
        <v>22</v>
      </c>
      <c r="L6587">
        <v>1162.4005</v>
      </c>
      <c r="M6587">
        <v>0.09</v>
      </c>
      <c r="N6587" t="s">
        <v>18</v>
      </c>
      <c r="O6587">
        <v>-284.63</v>
      </c>
      <c r="P6587">
        <v>65.989999999999995</v>
      </c>
      <c r="Q6587">
        <v>19.989999999999998</v>
      </c>
      <c r="R6587" t="s">
        <v>760</v>
      </c>
      <c r="S6587" t="s">
        <v>760</v>
      </c>
      <c r="T6587" t="s">
        <v>31</v>
      </c>
      <c r="U6587" t="s">
        <v>32</v>
      </c>
      <c r="V6587" t="s">
        <v>33</v>
      </c>
      <c r="W6587">
        <v>0.59</v>
      </c>
    </row>
    <row r="6588" spans="1:23" x14ac:dyDescent="0.3">
      <c r="A6588" t="s">
        <v>1175</v>
      </c>
      <c r="B6588" t="s">
        <v>1484</v>
      </c>
      <c r="D6588" s="1">
        <v>40861</v>
      </c>
      <c r="E6588" s="1">
        <v>40861</v>
      </c>
      <c r="F6588" s="1" t="str">
        <f t="shared" si="422"/>
        <v>November</v>
      </c>
      <c r="G6588" s="1" t="str">
        <f t="shared" si="423"/>
        <v>2011</v>
      </c>
      <c r="H6588" s="2">
        <f t="shared" si="424"/>
        <v>0</v>
      </c>
      <c r="I6588" s="2" t="str">
        <f t="shared" si="425"/>
        <v>FREE DELIVERY</v>
      </c>
      <c r="J6588" t="s">
        <v>17</v>
      </c>
      <c r="K6588">
        <v>17</v>
      </c>
      <c r="L6588">
        <v>104.94</v>
      </c>
      <c r="M6588">
        <v>0.06</v>
      </c>
      <c r="N6588" t="s">
        <v>18</v>
      </c>
      <c r="O6588">
        <v>-34.97</v>
      </c>
      <c r="P6588">
        <v>6.24</v>
      </c>
      <c r="Q6588">
        <v>5.22</v>
      </c>
      <c r="R6588" t="s">
        <v>760</v>
      </c>
      <c r="S6588" t="s">
        <v>760</v>
      </c>
      <c r="T6588" t="s">
        <v>42</v>
      </c>
      <c r="U6588" t="s">
        <v>36</v>
      </c>
      <c r="V6588" t="s">
        <v>37</v>
      </c>
      <c r="W6588">
        <v>0.6</v>
      </c>
    </row>
    <row r="6589" spans="1:23" x14ac:dyDescent="0.3">
      <c r="A6589" t="s">
        <v>1080</v>
      </c>
      <c r="B6589" t="s">
        <v>1106</v>
      </c>
      <c r="D6589" s="1">
        <v>41183</v>
      </c>
      <c r="E6589" s="1">
        <v>41186</v>
      </c>
      <c r="F6589" s="1" t="str">
        <f t="shared" si="422"/>
        <v>October</v>
      </c>
      <c r="G6589" s="1" t="str">
        <f t="shared" si="423"/>
        <v>2012</v>
      </c>
      <c r="H6589" s="2">
        <f t="shared" si="424"/>
        <v>3</v>
      </c>
      <c r="I6589" s="2" t="b">
        <f t="shared" si="425"/>
        <v>0</v>
      </c>
      <c r="J6589" t="s">
        <v>24</v>
      </c>
      <c r="K6589">
        <v>21</v>
      </c>
      <c r="L6589">
        <v>227.66</v>
      </c>
      <c r="M6589">
        <v>0.04</v>
      </c>
      <c r="N6589" t="s">
        <v>18</v>
      </c>
      <c r="O6589">
        <v>-100.16</v>
      </c>
      <c r="P6589">
        <v>10.97</v>
      </c>
      <c r="Q6589">
        <v>6.5</v>
      </c>
      <c r="R6589" t="s">
        <v>760</v>
      </c>
      <c r="S6589" t="s">
        <v>760</v>
      </c>
      <c r="T6589" t="s">
        <v>31</v>
      </c>
      <c r="U6589" t="s">
        <v>32</v>
      </c>
      <c r="V6589" t="s">
        <v>48</v>
      </c>
      <c r="W6589">
        <v>0.64</v>
      </c>
    </row>
    <row r="6590" spans="1:23" x14ac:dyDescent="0.3">
      <c r="A6590" t="s">
        <v>1080</v>
      </c>
      <c r="B6590" t="s">
        <v>1106</v>
      </c>
      <c r="D6590" s="1">
        <v>41183</v>
      </c>
      <c r="E6590" s="1">
        <v>41185</v>
      </c>
      <c r="F6590" s="1" t="str">
        <f t="shared" si="422"/>
        <v>October</v>
      </c>
      <c r="G6590" s="1" t="str">
        <f t="shared" si="423"/>
        <v>2012</v>
      </c>
      <c r="H6590" s="2">
        <f t="shared" si="424"/>
        <v>2</v>
      </c>
      <c r="I6590" s="2" t="b">
        <f t="shared" si="425"/>
        <v>0</v>
      </c>
      <c r="J6590" t="s">
        <v>24</v>
      </c>
      <c r="K6590">
        <v>39</v>
      </c>
      <c r="L6590">
        <v>84.33</v>
      </c>
      <c r="M6590">
        <v>0.04</v>
      </c>
      <c r="N6590" t="s">
        <v>18</v>
      </c>
      <c r="O6590">
        <v>-64.290000000000006</v>
      </c>
      <c r="P6590">
        <v>2.08</v>
      </c>
      <c r="Q6590">
        <v>2.56</v>
      </c>
      <c r="R6590" t="s">
        <v>760</v>
      </c>
      <c r="S6590" t="s">
        <v>760</v>
      </c>
      <c r="T6590" t="s">
        <v>31</v>
      </c>
      <c r="U6590" t="s">
        <v>22</v>
      </c>
      <c r="V6590" t="s">
        <v>82</v>
      </c>
      <c r="W6590">
        <v>0.55000000000000004</v>
      </c>
    </row>
    <row r="6591" spans="1:23" x14ac:dyDescent="0.3">
      <c r="A6591" t="s">
        <v>1428</v>
      </c>
      <c r="B6591" t="s">
        <v>1429</v>
      </c>
      <c r="D6591" s="1">
        <v>41080</v>
      </c>
      <c r="E6591" s="1">
        <v>41082</v>
      </c>
      <c r="F6591" s="1" t="str">
        <f t="shared" si="422"/>
        <v>June</v>
      </c>
      <c r="G6591" s="1" t="str">
        <f t="shared" si="423"/>
        <v>2012</v>
      </c>
      <c r="H6591" s="2">
        <f t="shared" si="424"/>
        <v>2</v>
      </c>
      <c r="I6591" s="2" t="b">
        <f t="shared" si="425"/>
        <v>0</v>
      </c>
      <c r="J6591" t="s">
        <v>44</v>
      </c>
      <c r="K6591">
        <v>6</v>
      </c>
      <c r="L6591">
        <v>90.56</v>
      </c>
      <c r="M6591">
        <v>0.03</v>
      </c>
      <c r="N6591" t="s">
        <v>18</v>
      </c>
      <c r="O6591">
        <v>-37.58</v>
      </c>
      <c r="P6591">
        <v>13.99</v>
      </c>
      <c r="Q6591">
        <v>7.51</v>
      </c>
      <c r="R6591" t="s">
        <v>760</v>
      </c>
      <c r="S6591" t="s">
        <v>760</v>
      </c>
      <c r="T6591" t="s">
        <v>27</v>
      </c>
      <c r="U6591" t="s">
        <v>32</v>
      </c>
      <c r="V6591" t="s">
        <v>94</v>
      </c>
      <c r="W6591">
        <v>0.39</v>
      </c>
    </row>
    <row r="6592" spans="1:23" x14ac:dyDescent="0.3">
      <c r="A6592" t="s">
        <v>1428</v>
      </c>
      <c r="B6592" t="s">
        <v>1429</v>
      </c>
      <c r="D6592" s="1">
        <v>41080</v>
      </c>
      <c r="E6592" s="1">
        <v>41081</v>
      </c>
      <c r="F6592" s="1" t="str">
        <f t="shared" si="422"/>
        <v>June</v>
      </c>
      <c r="G6592" s="1" t="str">
        <f t="shared" si="423"/>
        <v>2012</v>
      </c>
      <c r="H6592" s="2">
        <f t="shared" si="424"/>
        <v>1</v>
      </c>
      <c r="I6592" s="2" t="b">
        <f t="shared" si="425"/>
        <v>0</v>
      </c>
      <c r="J6592" t="s">
        <v>44</v>
      </c>
      <c r="K6592">
        <v>42</v>
      </c>
      <c r="L6592">
        <v>1634.9</v>
      </c>
      <c r="M6592">
        <v>0.01</v>
      </c>
      <c r="N6592" t="s">
        <v>18</v>
      </c>
      <c r="O6592">
        <v>502.42</v>
      </c>
      <c r="P6592">
        <v>37.74</v>
      </c>
      <c r="Q6592">
        <v>2.9</v>
      </c>
      <c r="R6592" t="s">
        <v>760</v>
      </c>
      <c r="S6592" t="s">
        <v>760</v>
      </c>
      <c r="T6592" t="s">
        <v>27</v>
      </c>
      <c r="U6592" t="s">
        <v>22</v>
      </c>
      <c r="V6592" t="s">
        <v>60</v>
      </c>
      <c r="W6592">
        <v>0.59</v>
      </c>
    </row>
    <row r="6593" spans="1:23" x14ac:dyDescent="0.3">
      <c r="A6593" t="s">
        <v>1428</v>
      </c>
      <c r="B6593" t="s">
        <v>1429</v>
      </c>
      <c r="D6593" s="1">
        <v>41080</v>
      </c>
      <c r="E6593" s="1">
        <v>41083</v>
      </c>
      <c r="F6593" s="1" t="str">
        <f t="shared" si="422"/>
        <v>June</v>
      </c>
      <c r="G6593" s="1" t="str">
        <f t="shared" si="423"/>
        <v>2012</v>
      </c>
      <c r="H6593" s="2">
        <f t="shared" si="424"/>
        <v>3</v>
      </c>
      <c r="I6593" s="2" t="b">
        <f t="shared" si="425"/>
        <v>0</v>
      </c>
      <c r="J6593" t="s">
        <v>44</v>
      </c>
      <c r="K6593">
        <v>48</v>
      </c>
      <c r="L6593">
        <v>11278.18</v>
      </c>
      <c r="M6593">
        <v>0.01</v>
      </c>
      <c r="N6593" t="s">
        <v>25</v>
      </c>
      <c r="O6593">
        <v>1836.81</v>
      </c>
      <c r="P6593">
        <v>227.55</v>
      </c>
      <c r="Q6593">
        <v>32.479999999999997</v>
      </c>
      <c r="R6593" t="s">
        <v>760</v>
      </c>
      <c r="S6593" t="s">
        <v>760</v>
      </c>
      <c r="T6593" t="s">
        <v>27</v>
      </c>
      <c r="U6593" t="s">
        <v>36</v>
      </c>
      <c r="V6593" t="s">
        <v>55</v>
      </c>
      <c r="W6593">
        <v>0.68</v>
      </c>
    </row>
    <row r="6594" spans="1:23" x14ac:dyDescent="0.3">
      <c r="A6594" t="s">
        <v>1287</v>
      </c>
      <c r="B6594" t="s">
        <v>1271</v>
      </c>
      <c r="D6594" s="1">
        <v>40167</v>
      </c>
      <c r="E6594" s="1">
        <v>40169</v>
      </c>
      <c r="F6594" s="1" t="str">
        <f t="shared" si="422"/>
        <v>December</v>
      </c>
      <c r="G6594" s="1" t="str">
        <f t="shared" si="423"/>
        <v>2009</v>
      </c>
      <c r="H6594" s="2">
        <f t="shared" si="424"/>
        <v>2</v>
      </c>
      <c r="I6594" s="2" t="b">
        <f t="shared" si="425"/>
        <v>0</v>
      </c>
      <c r="J6594" t="s">
        <v>24</v>
      </c>
      <c r="K6594">
        <v>47</v>
      </c>
      <c r="L6594">
        <v>6717.9324999999999</v>
      </c>
      <c r="M6594">
        <v>0.09</v>
      </c>
      <c r="N6594" t="s">
        <v>18</v>
      </c>
      <c r="O6594">
        <v>1717.89</v>
      </c>
      <c r="P6594">
        <v>175.99</v>
      </c>
      <c r="Q6594">
        <v>4.99</v>
      </c>
      <c r="R6594" t="s">
        <v>760</v>
      </c>
      <c r="S6594" t="s">
        <v>760</v>
      </c>
      <c r="T6594" t="s">
        <v>21</v>
      </c>
      <c r="U6594" t="s">
        <v>32</v>
      </c>
      <c r="V6594" t="s">
        <v>33</v>
      </c>
      <c r="W6594">
        <v>0.59</v>
      </c>
    </row>
    <row r="6595" spans="1:23" x14ac:dyDescent="0.3">
      <c r="A6595" t="s">
        <v>1315</v>
      </c>
      <c r="B6595" t="s">
        <v>1459</v>
      </c>
      <c r="D6595" s="1">
        <v>40798</v>
      </c>
      <c r="E6595" s="1">
        <v>40800</v>
      </c>
      <c r="F6595" s="1" t="str">
        <f t="shared" ref="F6595:F6658" si="426">TEXT(E6595,"mmmm")</f>
        <v>September</v>
      </c>
      <c r="G6595" s="1" t="str">
        <f t="shared" ref="G6595:G6658" si="427">TEXT(E6595,"yyyy")</f>
        <v>2011</v>
      </c>
      <c r="H6595" s="2">
        <f t="shared" ref="H6595:H6658" si="428">E6595-D6595</f>
        <v>2</v>
      </c>
      <c r="I6595" s="2" t="b">
        <f t="shared" ref="I6595:I6658" si="429">IF(H6595&lt;1,IF(AND(H6595&gt;0,H6595&lt;2),"ONE DAY", "FREE DELIVERY"))</f>
        <v>0</v>
      </c>
      <c r="J6595" t="s">
        <v>44</v>
      </c>
      <c r="K6595">
        <v>26</v>
      </c>
      <c r="L6595">
        <v>133.65</v>
      </c>
      <c r="M6595">
        <v>0.05</v>
      </c>
      <c r="N6595" t="s">
        <v>18</v>
      </c>
      <c r="O6595">
        <v>56.28</v>
      </c>
      <c r="P6595">
        <v>4.9800000000000004</v>
      </c>
      <c r="Q6595">
        <v>0.8</v>
      </c>
      <c r="R6595" t="s">
        <v>760</v>
      </c>
      <c r="S6595" t="s">
        <v>760</v>
      </c>
      <c r="T6595" t="s">
        <v>21</v>
      </c>
      <c r="U6595" t="s">
        <v>22</v>
      </c>
      <c r="V6595" t="s">
        <v>43</v>
      </c>
      <c r="W6595">
        <v>0.36</v>
      </c>
    </row>
    <row r="6596" spans="1:23" x14ac:dyDescent="0.3">
      <c r="A6596" t="s">
        <v>1315</v>
      </c>
      <c r="B6596" t="s">
        <v>1459</v>
      </c>
      <c r="D6596" s="1">
        <v>40798</v>
      </c>
      <c r="E6596" s="1">
        <v>40800</v>
      </c>
      <c r="F6596" s="1" t="str">
        <f t="shared" si="426"/>
        <v>September</v>
      </c>
      <c r="G6596" s="1" t="str">
        <f t="shared" si="427"/>
        <v>2011</v>
      </c>
      <c r="H6596" s="2">
        <f t="shared" si="428"/>
        <v>2</v>
      </c>
      <c r="I6596" s="2" t="b">
        <f t="shared" si="429"/>
        <v>0</v>
      </c>
      <c r="J6596" t="s">
        <v>44</v>
      </c>
      <c r="K6596">
        <v>10</v>
      </c>
      <c r="L6596">
        <v>525.67399999999998</v>
      </c>
      <c r="M6596">
        <v>0.08</v>
      </c>
      <c r="N6596" t="s">
        <v>18</v>
      </c>
      <c r="O6596">
        <v>-147.02000000000001</v>
      </c>
      <c r="P6596">
        <v>65.989999999999995</v>
      </c>
      <c r="Q6596">
        <v>5.26</v>
      </c>
      <c r="R6596" t="s">
        <v>760</v>
      </c>
      <c r="S6596" t="s">
        <v>760</v>
      </c>
      <c r="T6596" t="s">
        <v>21</v>
      </c>
      <c r="U6596" t="s">
        <v>32</v>
      </c>
      <c r="V6596" t="s">
        <v>33</v>
      </c>
      <c r="W6596">
        <v>0.56000000000000005</v>
      </c>
    </row>
    <row r="6597" spans="1:23" x14ac:dyDescent="0.3">
      <c r="A6597" t="s">
        <v>1679</v>
      </c>
      <c r="B6597" t="s">
        <v>1680</v>
      </c>
      <c r="D6597" s="1">
        <v>40581</v>
      </c>
      <c r="E6597" s="1">
        <v>40581</v>
      </c>
      <c r="F6597" s="1" t="str">
        <f t="shared" si="426"/>
        <v>February</v>
      </c>
      <c r="G6597" s="1" t="str">
        <f t="shared" si="427"/>
        <v>2011</v>
      </c>
      <c r="H6597" s="2">
        <f t="shared" si="428"/>
        <v>0</v>
      </c>
      <c r="I6597" s="2" t="str">
        <f t="shared" si="429"/>
        <v>FREE DELIVERY</v>
      </c>
      <c r="J6597" t="s">
        <v>34</v>
      </c>
      <c r="K6597">
        <v>36</v>
      </c>
      <c r="L6597">
        <v>1225.52</v>
      </c>
      <c r="M6597">
        <v>0.1</v>
      </c>
      <c r="N6597" t="s">
        <v>39</v>
      </c>
      <c r="O6597">
        <v>-1191.1300000000001</v>
      </c>
      <c r="P6597">
        <v>35.479999999999997</v>
      </c>
      <c r="Q6597">
        <v>35</v>
      </c>
      <c r="R6597" t="s">
        <v>760</v>
      </c>
      <c r="S6597" t="s">
        <v>760</v>
      </c>
      <c r="T6597" t="s">
        <v>31</v>
      </c>
      <c r="U6597" t="s">
        <v>22</v>
      </c>
      <c r="V6597" t="s">
        <v>23</v>
      </c>
      <c r="W6597">
        <v>0.85</v>
      </c>
    </row>
    <row r="6598" spans="1:23" x14ac:dyDescent="0.3">
      <c r="A6598" t="s">
        <v>1679</v>
      </c>
      <c r="B6598" t="s">
        <v>1680</v>
      </c>
      <c r="D6598" s="1">
        <v>40581</v>
      </c>
      <c r="E6598" s="1">
        <v>40581</v>
      </c>
      <c r="F6598" s="1" t="str">
        <f t="shared" si="426"/>
        <v>February</v>
      </c>
      <c r="G6598" s="1" t="str">
        <f t="shared" si="427"/>
        <v>2011</v>
      </c>
      <c r="H6598" s="2">
        <f t="shared" si="428"/>
        <v>0</v>
      </c>
      <c r="I6598" s="2" t="str">
        <f t="shared" si="429"/>
        <v>FREE DELIVERY</v>
      </c>
      <c r="J6598" t="s">
        <v>34</v>
      </c>
      <c r="K6598">
        <v>10</v>
      </c>
      <c r="L6598">
        <v>1024.29</v>
      </c>
      <c r="M6598">
        <v>7.0000000000000007E-2</v>
      </c>
      <c r="N6598" t="s">
        <v>18</v>
      </c>
      <c r="O6598">
        <v>-95.52</v>
      </c>
      <c r="P6598">
        <v>99.99</v>
      </c>
      <c r="Q6598">
        <v>19.989999999999998</v>
      </c>
      <c r="R6598" t="s">
        <v>760</v>
      </c>
      <c r="S6598" t="s">
        <v>760</v>
      </c>
      <c r="T6598" t="s">
        <v>31</v>
      </c>
      <c r="U6598" t="s">
        <v>32</v>
      </c>
      <c r="V6598" t="s">
        <v>48</v>
      </c>
      <c r="W6598">
        <v>0.52</v>
      </c>
    </row>
    <row r="6599" spans="1:23" x14ac:dyDescent="0.3">
      <c r="A6599" t="s">
        <v>1679</v>
      </c>
      <c r="B6599" t="s">
        <v>1680</v>
      </c>
      <c r="D6599" s="1">
        <v>40581</v>
      </c>
      <c r="E6599" s="1">
        <v>40583</v>
      </c>
      <c r="F6599" s="1" t="str">
        <f t="shared" si="426"/>
        <v>February</v>
      </c>
      <c r="G6599" s="1" t="str">
        <f t="shared" si="427"/>
        <v>2011</v>
      </c>
      <c r="H6599" s="2">
        <f t="shared" si="428"/>
        <v>2</v>
      </c>
      <c r="I6599" s="2" t="b">
        <f t="shared" si="429"/>
        <v>0</v>
      </c>
      <c r="J6599" t="s">
        <v>34</v>
      </c>
      <c r="K6599">
        <v>47</v>
      </c>
      <c r="L6599">
        <v>1348.57</v>
      </c>
      <c r="M6599">
        <v>0.08</v>
      </c>
      <c r="N6599" t="s">
        <v>18</v>
      </c>
      <c r="O6599">
        <v>19.57</v>
      </c>
      <c r="P6599">
        <v>30.98</v>
      </c>
      <c r="Q6599">
        <v>8.99</v>
      </c>
      <c r="R6599" t="s">
        <v>760</v>
      </c>
      <c r="S6599" t="s">
        <v>760</v>
      </c>
      <c r="T6599" t="s">
        <v>31</v>
      </c>
      <c r="U6599" t="s">
        <v>22</v>
      </c>
      <c r="V6599" t="s">
        <v>60</v>
      </c>
      <c r="W6599">
        <v>0.57999999999999996</v>
      </c>
    </row>
    <row r="6600" spans="1:23" x14ac:dyDescent="0.3">
      <c r="A6600" t="s">
        <v>1555</v>
      </c>
      <c r="B6600" t="s">
        <v>1217</v>
      </c>
      <c r="D6600" s="1">
        <v>40481</v>
      </c>
      <c r="E6600" s="1">
        <v>40481</v>
      </c>
      <c r="F6600" s="1" t="str">
        <f t="shared" si="426"/>
        <v>October</v>
      </c>
      <c r="G6600" s="1" t="str">
        <f t="shared" si="427"/>
        <v>2010</v>
      </c>
      <c r="H6600" s="2">
        <f t="shared" si="428"/>
        <v>0</v>
      </c>
      <c r="I6600" s="2" t="str">
        <f t="shared" si="429"/>
        <v>FREE DELIVERY</v>
      </c>
      <c r="J6600" t="s">
        <v>34</v>
      </c>
      <c r="K6600">
        <v>38</v>
      </c>
      <c r="L6600">
        <v>1264.46</v>
      </c>
      <c r="M6600">
        <v>0</v>
      </c>
      <c r="N6600" t="s">
        <v>25</v>
      </c>
      <c r="O6600">
        <v>-1249.3900000000001</v>
      </c>
      <c r="P6600">
        <v>31.76</v>
      </c>
      <c r="Q6600">
        <v>45.51</v>
      </c>
      <c r="R6600" t="s">
        <v>760</v>
      </c>
      <c r="S6600" t="s">
        <v>760</v>
      </c>
      <c r="T6600" t="s">
        <v>31</v>
      </c>
      <c r="U6600" t="s">
        <v>36</v>
      </c>
      <c r="V6600" t="s">
        <v>55</v>
      </c>
      <c r="W6600">
        <v>0.65</v>
      </c>
    </row>
    <row r="6601" spans="1:23" x14ac:dyDescent="0.3">
      <c r="A6601" t="s">
        <v>1555</v>
      </c>
      <c r="B6601" t="s">
        <v>1217</v>
      </c>
      <c r="D6601" s="1">
        <v>40481</v>
      </c>
      <c r="E6601" s="1">
        <v>40482</v>
      </c>
      <c r="F6601" s="1" t="str">
        <f t="shared" si="426"/>
        <v>October</v>
      </c>
      <c r="G6601" s="1" t="str">
        <f t="shared" si="427"/>
        <v>2010</v>
      </c>
      <c r="H6601" s="2">
        <f t="shared" si="428"/>
        <v>1</v>
      </c>
      <c r="I6601" s="2" t="b">
        <f t="shared" si="429"/>
        <v>0</v>
      </c>
      <c r="J6601" t="s">
        <v>34</v>
      </c>
      <c r="K6601">
        <v>35</v>
      </c>
      <c r="L6601">
        <v>158.25</v>
      </c>
      <c r="M6601">
        <v>0.09</v>
      </c>
      <c r="N6601" t="s">
        <v>18</v>
      </c>
      <c r="O6601">
        <v>-114.74</v>
      </c>
      <c r="P6601">
        <v>4.57</v>
      </c>
      <c r="Q6601">
        <v>5.42</v>
      </c>
      <c r="R6601" t="s">
        <v>760</v>
      </c>
      <c r="S6601" t="s">
        <v>760</v>
      </c>
      <c r="T6601" t="s">
        <v>31</v>
      </c>
      <c r="U6601" t="s">
        <v>22</v>
      </c>
      <c r="V6601" t="s">
        <v>29</v>
      </c>
      <c r="W6601">
        <v>0.37</v>
      </c>
    </row>
    <row r="6602" spans="1:23" x14ac:dyDescent="0.3">
      <c r="A6602" t="s">
        <v>1064</v>
      </c>
      <c r="B6602" t="s">
        <v>1444</v>
      </c>
      <c r="D6602" s="1">
        <v>41011</v>
      </c>
      <c r="E6602" s="1">
        <v>41013</v>
      </c>
      <c r="F6602" s="1" t="str">
        <f t="shared" si="426"/>
        <v>April</v>
      </c>
      <c r="G6602" s="1" t="str">
        <f t="shared" si="427"/>
        <v>2012</v>
      </c>
      <c r="H6602" s="2">
        <f t="shared" si="428"/>
        <v>2</v>
      </c>
      <c r="I6602" s="2" t="b">
        <f t="shared" si="429"/>
        <v>0</v>
      </c>
      <c r="J6602" t="s">
        <v>24</v>
      </c>
      <c r="K6602">
        <v>23</v>
      </c>
      <c r="L6602">
        <v>107.93</v>
      </c>
      <c r="M6602">
        <v>0</v>
      </c>
      <c r="N6602" t="s">
        <v>18</v>
      </c>
      <c r="O6602">
        <v>-68.14</v>
      </c>
      <c r="P6602">
        <v>4.13</v>
      </c>
      <c r="Q6602">
        <v>5.34</v>
      </c>
      <c r="R6602" t="s">
        <v>760</v>
      </c>
      <c r="S6602" t="s">
        <v>760</v>
      </c>
      <c r="T6602" t="s">
        <v>21</v>
      </c>
      <c r="U6602" t="s">
        <v>22</v>
      </c>
      <c r="V6602" t="s">
        <v>29</v>
      </c>
      <c r="W6602">
        <v>0.38</v>
      </c>
    </row>
    <row r="6603" spans="1:23" x14ac:dyDescent="0.3">
      <c r="A6603" t="s">
        <v>1403</v>
      </c>
      <c r="B6603" t="s">
        <v>968</v>
      </c>
      <c r="D6603" s="1">
        <v>40424</v>
      </c>
      <c r="E6603" s="1">
        <v>40426</v>
      </c>
      <c r="F6603" s="1" t="str">
        <f t="shared" si="426"/>
        <v>September</v>
      </c>
      <c r="G6603" s="1" t="str">
        <f t="shared" si="427"/>
        <v>2010</v>
      </c>
      <c r="H6603" s="2">
        <f t="shared" si="428"/>
        <v>2</v>
      </c>
      <c r="I6603" s="2" t="b">
        <f t="shared" si="429"/>
        <v>0</v>
      </c>
      <c r="J6603" t="s">
        <v>52</v>
      </c>
      <c r="K6603">
        <v>7</v>
      </c>
      <c r="L6603">
        <v>66.41</v>
      </c>
      <c r="M6603">
        <v>0.05</v>
      </c>
      <c r="N6603" t="s">
        <v>18</v>
      </c>
      <c r="O6603">
        <v>-32.35</v>
      </c>
      <c r="P6603">
        <v>8.74</v>
      </c>
      <c r="Q6603">
        <v>8.2899999999999991</v>
      </c>
      <c r="R6603" t="s">
        <v>760</v>
      </c>
      <c r="S6603" t="s">
        <v>760</v>
      </c>
      <c r="T6603" t="s">
        <v>21</v>
      </c>
      <c r="U6603" t="s">
        <v>22</v>
      </c>
      <c r="V6603" t="s">
        <v>51</v>
      </c>
      <c r="W6603">
        <v>0.38</v>
      </c>
    </row>
    <row r="6604" spans="1:23" x14ac:dyDescent="0.3">
      <c r="A6604" t="s">
        <v>1393</v>
      </c>
      <c r="B6604" t="s">
        <v>1394</v>
      </c>
      <c r="D6604" s="1">
        <v>40789</v>
      </c>
      <c r="E6604" s="1">
        <v>40791</v>
      </c>
      <c r="F6604" s="1" t="str">
        <f t="shared" si="426"/>
        <v>September</v>
      </c>
      <c r="G6604" s="1" t="str">
        <f t="shared" si="427"/>
        <v>2011</v>
      </c>
      <c r="H6604" s="2">
        <f t="shared" si="428"/>
        <v>2</v>
      </c>
      <c r="I6604" s="2" t="b">
        <f t="shared" si="429"/>
        <v>0</v>
      </c>
      <c r="J6604" t="s">
        <v>17</v>
      </c>
      <c r="K6604">
        <v>7</v>
      </c>
      <c r="L6604">
        <v>27.01</v>
      </c>
      <c r="M6604">
        <v>0.05</v>
      </c>
      <c r="N6604" t="s">
        <v>18</v>
      </c>
      <c r="O6604">
        <v>-1.3</v>
      </c>
      <c r="P6604">
        <v>3.8</v>
      </c>
      <c r="Q6604">
        <v>1.49</v>
      </c>
      <c r="R6604" t="s">
        <v>760</v>
      </c>
      <c r="S6604" t="s">
        <v>760</v>
      </c>
      <c r="T6604" t="s">
        <v>27</v>
      </c>
      <c r="U6604" t="s">
        <v>22</v>
      </c>
      <c r="V6604" t="s">
        <v>29</v>
      </c>
      <c r="W6604">
        <v>0.38</v>
      </c>
    </row>
    <row r="6605" spans="1:23" x14ac:dyDescent="0.3">
      <c r="A6605" t="s">
        <v>1432</v>
      </c>
      <c r="B6605" t="s">
        <v>1433</v>
      </c>
      <c r="D6605" s="1">
        <v>40327</v>
      </c>
      <c r="E6605" s="1">
        <v>40334</v>
      </c>
      <c r="F6605" s="1" t="str">
        <f t="shared" si="426"/>
        <v>June</v>
      </c>
      <c r="G6605" s="1" t="str">
        <f t="shared" si="427"/>
        <v>2010</v>
      </c>
      <c r="H6605" s="2">
        <f t="shared" si="428"/>
        <v>7</v>
      </c>
      <c r="I6605" s="2" t="b">
        <f t="shared" si="429"/>
        <v>0</v>
      </c>
      <c r="J6605" t="s">
        <v>17</v>
      </c>
      <c r="K6605">
        <v>29</v>
      </c>
      <c r="L6605">
        <v>157.49</v>
      </c>
      <c r="M6605">
        <v>0.09</v>
      </c>
      <c r="N6605" t="s">
        <v>18</v>
      </c>
      <c r="O6605">
        <v>-58.25</v>
      </c>
      <c r="P6605">
        <v>5.78</v>
      </c>
      <c r="Q6605">
        <v>4.96</v>
      </c>
      <c r="R6605" t="s">
        <v>760</v>
      </c>
      <c r="S6605" t="s">
        <v>760</v>
      </c>
      <c r="T6605" t="s">
        <v>21</v>
      </c>
      <c r="U6605" t="s">
        <v>22</v>
      </c>
      <c r="V6605" t="s">
        <v>43</v>
      </c>
      <c r="W6605">
        <v>0.36</v>
      </c>
    </row>
    <row r="6606" spans="1:23" x14ac:dyDescent="0.3">
      <c r="A6606" t="s">
        <v>1248</v>
      </c>
      <c r="B6606" t="s">
        <v>1719</v>
      </c>
      <c r="D6606" s="1">
        <v>40796</v>
      </c>
      <c r="E6606" s="1">
        <v>40799</v>
      </c>
      <c r="F6606" s="1" t="str">
        <f t="shared" si="426"/>
        <v>September</v>
      </c>
      <c r="G6606" s="1" t="str">
        <f t="shared" si="427"/>
        <v>2011</v>
      </c>
      <c r="H6606" s="2">
        <f t="shared" si="428"/>
        <v>3</v>
      </c>
      <c r="I6606" s="2" t="b">
        <f t="shared" si="429"/>
        <v>0</v>
      </c>
      <c r="J6606" t="s">
        <v>34</v>
      </c>
      <c r="K6606">
        <v>14</v>
      </c>
      <c r="L6606">
        <v>330.21</v>
      </c>
      <c r="M6606">
        <v>7.0000000000000007E-2</v>
      </c>
      <c r="N6606" t="s">
        <v>39</v>
      </c>
      <c r="O6606">
        <v>83.24</v>
      </c>
      <c r="P6606">
        <v>22.84</v>
      </c>
      <c r="Q6606">
        <v>5.47</v>
      </c>
      <c r="R6606" t="s">
        <v>760</v>
      </c>
      <c r="S6606" t="s">
        <v>760</v>
      </c>
      <c r="T6606" t="s">
        <v>31</v>
      </c>
      <c r="U6606" t="s">
        <v>22</v>
      </c>
      <c r="V6606" t="s">
        <v>43</v>
      </c>
      <c r="W6606">
        <v>0.39</v>
      </c>
    </row>
    <row r="6607" spans="1:23" x14ac:dyDescent="0.3">
      <c r="A6607" t="s">
        <v>1240</v>
      </c>
      <c r="B6607" t="s">
        <v>1470</v>
      </c>
      <c r="D6607" s="1">
        <v>41135</v>
      </c>
      <c r="E6607" s="1">
        <v>41137</v>
      </c>
      <c r="F6607" s="1" t="str">
        <f t="shared" si="426"/>
        <v>August</v>
      </c>
      <c r="G6607" s="1" t="str">
        <f t="shared" si="427"/>
        <v>2012</v>
      </c>
      <c r="H6607" s="2">
        <f t="shared" si="428"/>
        <v>2</v>
      </c>
      <c r="I6607" s="2" t="b">
        <f t="shared" si="429"/>
        <v>0</v>
      </c>
      <c r="J6607" t="s">
        <v>24</v>
      </c>
      <c r="K6607">
        <v>5</v>
      </c>
      <c r="L6607">
        <v>22.56</v>
      </c>
      <c r="M6607">
        <v>0.04</v>
      </c>
      <c r="N6607" t="s">
        <v>18</v>
      </c>
      <c r="O6607">
        <v>-25.56</v>
      </c>
      <c r="P6607">
        <v>3.36</v>
      </c>
      <c r="Q6607">
        <v>6.27</v>
      </c>
      <c r="R6607" t="s">
        <v>760</v>
      </c>
      <c r="S6607" t="s">
        <v>760</v>
      </c>
      <c r="T6607" t="s">
        <v>21</v>
      </c>
      <c r="U6607" t="s">
        <v>22</v>
      </c>
      <c r="V6607" t="s">
        <v>29</v>
      </c>
      <c r="W6607">
        <v>0.4</v>
      </c>
    </row>
    <row r="6608" spans="1:23" x14ac:dyDescent="0.3">
      <c r="A6608" t="s">
        <v>1188</v>
      </c>
      <c r="B6608" t="s">
        <v>1655</v>
      </c>
      <c r="D6608" s="1">
        <v>40322</v>
      </c>
      <c r="E6608" s="1">
        <v>40324</v>
      </c>
      <c r="F6608" s="1" t="str">
        <f t="shared" si="426"/>
        <v>May</v>
      </c>
      <c r="G6608" s="1" t="str">
        <f t="shared" si="427"/>
        <v>2010</v>
      </c>
      <c r="H6608" s="2">
        <f t="shared" si="428"/>
        <v>2</v>
      </c>
      <c r="I6608" s="2" t="b">
        <f t="shared" si="429"/>
        <v>0</v>
      </c>
      <c r="J6608" t="s">
        <v>17</v>
      </c>
      <c r="K6608">
        <v>6</v>
      </c>
      <c r="L6608">
        <v>82.72</v>
      </c>
      <c r="M6608">
        <v>0.08</v>
      </c>
      <c r="N6608" t="s">
        <v>18</v>
      </c>
      <c r="O6608">
        <v>-29.71</v>
      </c>
      <c r="P6608">
        <v>14.48</v>
      </c>
      <c r="Q6608">
        <v>1.99</v>
      </c>
      <c r="R6608" t="s">
        <v>760</v>
      </c>
      <c r="S6608" t="s">
        <v>760</v>
      </c>
      <c r="T6608" t="s">
        <v>31</v>
      </c>
      <c r="U6608" t="s">
        <v>32</v>
      </c>
      <c r="V6608" t="s">
        <v>48</v>
      </c>
      <c r="W6608">
        <v>0.49</v>
      </c>
    </row>
    <row r="6609" spans="1:23" x14ac:dyDescent="0.3">
      <c r="A6609" t="s">
        <v>1155</v>
      </c>
      <c r="B6609" t="s">
        <v>1455</v>
      </c>
      <c r="D6609" s="1">
        <v>40808</v>
      </c>
      <c r="E6609" s="1">
        <v>40809</v>
      </c>
      <c r="F6609" s="1" t="str">
        <f t="shared" si="426"/>
        <v>September</v>
      </c>
      <c r="G6609" s="1" t="str">
        <f t="shared" si="427"/>
        <v>2011</v>
      </c>
      <c r="H6609" s="2">
        <f t="shared" si="428"/>
        <v>1</v>
      </c>
      <c r="I6609" s="2" t="b">
        <f t="shared" si="429"/>
        <v>0</v>
      </c>
      <c r="J6609" t="s">
        <v>44</v>
      </c>
      <c r="K6609">
        <v>34</v>
      </c>
      <c r="L6609">
        <v>229.51</v>
      </c>
      <c r="M6609">
        <v>0.04</v>
      </c>
      <c r="N6609" t="s">
        <v>18</v>
      </c>
      <c r="O6609">
        <v>-189.33</v>
      </c>
      <c r="P6609">
        <v>6.48</v>
      </c>
      <c r="Q6609">
        <v>9.5399999999999991</v>
      </c>
      <c r="R6609" t="s">
        <v>760</v>
      </c>
      <c r="S6609" t="s">
        <v>760</v>
      </c>
      <c r="T6609" t="s">
        <v>21</v>
      </c>
      <c r="U6609" t="s">
        <v>22</v>
      </c>
      <c r="V6609" t="s">
        <v>43</v>
      </c>
      <c r="W6609">
        <v>0.37</v>
      </c>
    </row>
    <row r="6610" spans="1:23" x14ac:dyDescent="0.3">
      <c r="A6610" t="s">
        <v>1155</v>
      </c>
      <c r="B6610" t="s">
        <v>1455</v>
      </c>
      <c r="D6610" s="1">
        <v>40808</v>
      </c>
      <c r="E6610" s="1">
        <v>40808</v>
      </c>
      <c r="F6610" s="1" t="str">
        <f t="shared" si="426"/>
        <v>September</v>
      </c>
      <c r="G6610" s="1" t="str">
        <f t="shared" si="427"/>
        <v>2011</v>
      </c>
      <c r="H6610" s="2">
        <f t="shared" si="428"/>
        <v>0</v>
      </c>
      <c r="I6610" s="2" t="str">
        <f t="shared" si="429"/>
        <v>FREE DELIVERY</v>
      </c>
      <c r="J6610" t="s">
        <v>44</v>
      </c>
      <c r="K6610">
        <v>32</v>
      </c>
      <c r="L6610">
        <v>473</v>
      </c>
      <c r="M6610">
        <v>0.09</v>
      </c>
      <c r="N6610" t="s">
        <v>39</v>
      </c>
      <c r="O6610">
        <v>-185.8</v>
      </c>
      <c r="P6610">
        <v>15.42</v>
      </c>
      <c r="Q6610">
        <v>10.68</v>
      </c>
      <c r="R6610" t="s">
        <v>760</v>
      </c>
      <c r="S6610" t="s">
        <v>760</v>
      </c>
      <c r="T6610" t="s">
        <v>21</v>
      </c>
      <c r="U6610" t="s">
        <v>22</v>
      </c>
      <c r="V6610" t="s">
        <v>23</v>
      </c>
      <c r="W6610">
        <v>0.57999999999999996</v>
      </c>
    </row>
    <row r="6611" spans="1:23" x14ac:dyDescent="0.3">
      <c r="A6611" t="s">
        <v>1315</v>
      </c>
      <c r="B6611" t="s">
        <v>1459</v>
      </c>
      <c r="D6611" s="1">
        <v>39953</v>
      </c>
      <c r="E6611" s="1">
        <v>39954</v>
      </c>
      <c r="F6611" s="1" t="str">
        <f t="shared" si="426"/>
        <v>May</v>
      </c>
      <c r="G6611" s="1" t="str">
        <f t="shared" si="427"/>
        <v>2009</v>
      </c>
      <c r="H6611" s="2">
        <f t="shared" si="428"/>
        <v>1</v>
      </c>
      <c r="I6611" s="2" t="b">
        <f t="shared" si="429"/>
        <v>0</v>
      </c>
      <c r="J6611" t="s">
        <v>34</v>
      </c>
      <c r="K6611">
        <v>39</v>
      </c>
      <c r="L6611">
        <v>2178.431</v>
      </c>
      <c r="M6611">
        <v>0.01</v>
      </c>
      <c r="N6611" t="s">
        <v>39</v>
      </c>
      <c r="O6611">
        <v>396.97</v>
      </c>
      <c r="P6611">
        <v>65.989999999999995</v>
      </c>
      <c r="Q6611">
        <v>8.99</v>
      </c>
      <c r="R6611" t="s">
        <v>760</v>
      </c>
      <c r="S6611" t="s">
        <v>760</v>
      </c>
      <c r="T6611" t="s">
        <v>21</v>
      </c>
      <c r="U6611" t="s">
        <v>32</v>
      </c>
      <c r="V6611" t="s">
        <v>33</v>
      </c>
      <c r="W6611">
        <v>0.56000000000000005</v>
      </c>
    </row>
    <row r="6612" spans="1:23" x14ac:dyDescent="0.3">
      <c r="A6612" t="s">
        <v>1576</v>
      </c>
      <c r="B6612" t="s">
        <v>1720</v>
      </c>
      <c r="D6612" s="1">
        <v>39920</v>
      </c>
      <c r="E6612" s="1">
        <v>39921</v>
      </c>
      <c r="F6612" s="1" t="str">
        <f t="shared" si="426"/>
        <v>April</v>
      </c>
      <c r="G6612" s="1" t="str">
        <f t="shared" si="427"/>
        <v>2009</v>
      </c>
      <c r="H6612" s="2">
        <f t="shared" si="428"/>
        <v>1</v>
      </c>
      <c r="I6612" s="2" t="b">
        <f t="shared" si="429"/>
        <v>0</v>
      </c>
      <c r="J6612" t="s">
        <v>52</v>
      </c>
      <c r="K6612">
        <v>25</v>
      </c>
      <c r="L6612">
        <v>1344.88</v>
      </c>
      <c r="M6612">
        <v>0.06</v>
      </c>
      <c r="N6612" t="s">
        <v>18</v>
      </c>
      <c r="O6612">
        <v>-13.77</v>
      </c>
      <c r="P6612">
        <v>55.94</v>
      </c>
      <c r="Q6612">
        <v>4</v>
      </c>
      <c r="R6612" t="s">
        <v>760</v>
      </c>
      <c r="S6612" t="s">
        <v>760</v>
      </c>
      <c r="T6612" t="s">
        <v>21</v>
      </c>
      <c r="U6612" t="s">
        <v>32</v>
      </c>
      <c r="V6612" t="s">
        <v>48</v>
      </c>
      <c r="W6612">
        <v>0.74</v>
      </c>
    </row>
    <row r="6613" spans="1:23" x14ac:dyDescent="0.3">
      <c r="A6613" t="s">
        <v>1576</v>
      </c>
      <c r="B6613" t="s">
        <v>1720</v>
      </c>
      <c r="D6613" s="1">
        <v>39920</v>
      </c>
      <c r="E6613" s="1">
        <v>39920</v>
      </c>
      <c r="F6613" s="1" t="str">
        <f t="shared" si="426"/>
        <v>April</v>
      </c>
      <c r="G6613" s="1" t="str">
        <f t="shared" si="427"/>
        <v>2009</v>
      </c>
      <c r="H6613" s="2">
        <f t="shared" si="428"/>
        <v>0</v>
      </c>
      <c r="I6613" s="2" t="str">
        <f t="shared" si="429"/>
        <v>FREE DELIVERY</v>
      </c>
      <c r="J6613" t="s">
        <v>52</v>
      </c>
      <c r="K6613">
        <v>42</v>
      </c>
      <c r="L6613">
        <v>248.54</v>
      </c>
      <c r="M6613">
        <v>7.0000000000000007E-2</v>
      </c>
      <c r="N6613" t="s">
        <v>18</v>
      </c>
      <c r="O6613">
        <v>111.75</v>
      </c>
      <c r="P6613">
        <v>6.3</v>
      </c>
      <c r="Q6613">
        <v>0.5</v>
      </c>
      <c r="R6613" t="s">
        <v>760</v>
      </c>
      <c r="S6613" t="s">
        <v>760</v>
      </c>
      <c r="T6613" t="s">
        <v>21</v>
      </c>
      <c r="U6613" t="s">
        <v>22</v>
      </c>
      <c r="V6613" t="s">
        <v>57</v>
      </c>
      <c r="W6613">
        <v>0.39</v>
      </c>
    </row>
    <row r="6614" spans="1:23" x14ac:dyDescent="0.3">
      <c r="A6614" t="s">
        <v>1155</v>
      </c>
      <c r="B6614" t="s">
        <v>1476</v>
      </c>
      <c r="D6614" s="1">
        <v>39937</v>
      </c>
      <c r="E6614" s="1">
        <v>39940</v>
      </c>
      <c r="F6614" s="1" t="str">
        <f t="shared" si="426"/>
        <v>May</v>
      </c>
      <c r="G6614" s="1" t="str">
        <f t="shared" si="427"/>
        <v>2009</v>
      </c>
      <c r="H6614" s="2">
        <f t="shared" si="428"/>
        <v>3</v>
      </c>
      <c r="I6614" s="2" t="b">
        <f t="shared" si="429"/>
        <v>0</v>
      </c>
      <c r="J6614" t="s">
        <v>24</v>
      </c>
      <c r="K6614">
        <v>25</v>
      </c>
      <c r="L6614">
        <v>4253.6499999999996</v>
      </c>
      <c r="M6614">
        <v>0.05</v>
      </c>
      <c r="N6614" t="s">
        <v>39</v>
      </c>
      <c r="O6614">
        <v>943</v>
      </c>
      <c r="P6614">
        <v>178.47</v>
      </c>
      <c r="Q6614">
        <v>19.989999999999998</v>
      </c>
      <c r="R6614" t="s">
        <v>760</v>
      </c>
      <c r="S6614" t="s">
        <v>760</v>
      </c>
      <c r="T6614" t="s">
        <v>27</v>
      </c>
      <c r="U6614" t="s">
        <v>22</v>
      </c>
      <c r="V6614" t="s">
        <v>23</v>
      </c>
      <c r="W6614">
        <v>0.55000000000000004</v>
      </c>
    </row>
    <row r="6615" spans="1:23" x14ac:dyDescent="0.3">
      <c r="A6615" t="s">
        <v>1428</v>
      </c>
      <c r="B6615" t="s">
        <v>1429</v>
      </c>
      <c r="D6615" s="1">
        <v>40239</v>
      </c>
      <c r="E6615" s="1">
        <v>40240</v>
      </c>
      <c r="F6615" s="1" t="str">
        <f t="shared" si="426"/>
        <v>March</v>
      </c>
      <c r="G6615" s="1" t="str">
        <f t="shared" si="427"/>
        <v>2010</v>
      </c>
      <c r="H6615" s="2">
        <f t="shared" si="428"/>
        <v>1</v>
      </c>
      <c r="I6615" s="2" t="b">
        <f t="shared" si="429"/>
        <v>0</v>
      </c>
      <c r="J6615" t="s">
        <v>44</v>
      </c>
      <c r="K6615">
        <v>3</v>
      </c>
      <c r="L6615">
        <v>62.88</v>
      </c>
      <c r="M6615">
        <v>0.09</v>
      </c>
      <c r="N6615" t="s">
        <v>18</v>
      </c>
      <c r="O6615">
        <v>-24.74</v>
      </c>
      <c r="P6615">
        <v>18.97</v>
      </c>
      <c r="Q6615">
        <v>9.5399999999999991</v>
      </c>
      <c r="R6615" t="s">
        <v>760</v>
      </c>
      <c r="S6615" t="s">
        <v>760</v>
      </c>
      <c r="T6615" t="s">
        <v>27</v>
      </c>
      <c r="U6615" t="s">
        <v>22</v>
      </c>
      <c r="V6615" t="s">
        <v>43</v>
      </c>
      <c r="W6615">
        <v>0.37</v>
      </c>
    </row>
    <row r="6616" spans="1:23" x14ac:dyDescent="0.3">
      <c r="A6616" t="s">
        <v>932</v>
      </c>
      <c r="B6616" t="s">
        <v>1602</v>
      </c>
      <c r="D6616" s="1">
        <v>40665</v>
      </c>
      <c r="E6616" s="1">
        <v>40666</v>
      </c>
      <c r="F6616" s="1" t="str">
        <f t="shared" si="426"/>
        <v>May</v>
      </c>
      <c r="G6616" s="1" t="str">
        <f t="shared" si="427"/>
        <v>2011</v>
      </c>
      <c r="H6616" s="2">
        <f t="shared" si="428"/>
        <v>1</v>
      </c>
      <c r="I6616" s="2" t="b">
        <f t="shared" si="429"/>
        <v>0</v>
      </c>
      <c r="J6616" t="s">
        <v>52</v>
      </c>
      <c r="K6616">
        <v>34</v>
      </c>
      <c r="L6616">
        <v>6264.1854999999996</v>
      </c>
      <c r="M6616">
        <v>0.01</v>
      </c>
      <c r="N6616" t="s">
        <v>18</v>
      </c>
      <c r="O6616">
        <v>1312.04</v>
      </c>
      <c r="P6616">
        <v>205.99</v>
      </c>
      <c r="Q6616">
        <v>19.989999999999998</v>
      </c>
      <c r="R6616" t="s">
        <v>760</v>
      </c>
      <c r="S6616" t="s">
        <v>760</v>
      </c>
      <c r="T6616" t="s">
        <v>31</v>
      </c>
      <c r="U6616" t="s">
        <v>32</v>
      </c>
      <c r="V6616" t="s">
        <v>33</v>
      </c>
      <c r="W6616">
        <v>0.6</v>
      </c>
    </row>
    <row r="6617" spans="1:23" x14ac:dyDescent="0.3">
      <c r="A6617" t="s">
        <v>932</v>
      </c>
      <c r="B6617" t="s">
        <v>1602</v>
      </c>
      <c r="D6617" s="1">
        <v>40665</v>
      </c>
      <c r="E6617" s="1">
        <v>40667</v>
      </c>
      <c r="F6617" s="1" t="str">
        <f t="shared" si="426"/>
        <v>May</v>
      </c>
      <c r="G6617" s="1" t="str">
        <f t="shared" si="427"/>
        <v>2011</v>
      </c>
      <c r="H6617" s="2">
        <f t="shared" si="428"/>
        <v>2</v>
      </c>
      <c r="I6617" s="2" t="b">
        <f t="shared" si="429"/>
        <v>0</v>
      </c>
      <c r="J6617" t="s">
        <v>52</v>
      </c>
      <c r="K6617">
        <v>36</v>
      </c>
      <c r="L6617">
        <v>5410.95</v>
      </c>
      <c r="M6617">
        <v>0.09</v>
      </c>
      <c r="N6617" t="s">
        <v>18</v>
      </c>
      <c r="O6617">
        <v>2077.91</v>
      </c>
      <c r="P6617">
        <v>162.93</v>
      </c>
      <c r="Q6617">
        <v>19.989999999999998</v>
      </c>
      <c r="R6617" t="s">
        <v>760</v>
      </c>
      <c r="S6617" t="s">
        <v>760</v>
      </c>
      <c r="T6617" t="s">
        <v>31</v>
      </c>
      <c r="U6617" t="s">
        <v>22</v>
      </c>
      <c r="V6617" t="s">
        <v>51</v>
      </c>
      <c r="W6617">
        <v>0.39</v>
      </c>
    </row>
    <row r="6618" spans="1:23" x14ac:dyDescent="0.3">
      <c r="A6618" t="s">
        <v>1001</v>
      </c>
      <c r="B6618" t="s">
        <v>1721</v>
      </c>
      <c r="D6618" s="1">
        <v>40854</v>
      </c>
      <c r="E6618" s="1">
        <v>40855</v>
      </c>
      <c r="F6618" s="1" t="str">
        <f t="shared" si="426"/>
        <v>November</v>
      </c>
      <c r="G6618" s="1" t="str">
        <f t="shared" si="427"/>
        <v>2011</v>
      </c>
      <c r="H6618" s="2">
        <f t="shared" si="428"/>
        <v>1</v>
      </c>
      <c r="I6618" s="2" t="b">
        <f t="shared" si="429"/>
        <v>0</v>
      </c>
      <c r="J6618" t="s">
        <v>44</v>
      </c>
      <c r="K6618">
        <v>41</v>
      </c>
      <c r="L6618">
        <v>6831.72</v>
      </c>
      <c r="M6618">
        <v>0.01</v>
      </c>
      <c r="N6618" t="s">
        <v>18</v>
      </c>
      <c r="O6618">
        <v>3081.02</v>
      </c>
      <c r="P6618">
        <v>162.93</v>
      </c>
      <c r="Q6618">
        <v>19.989999999999998</v>
      </c>
      <c r="R6618" t="s">
        <v>760</v>
      </c>
      <c r="S6618" t="s">
        <v>760</v>
      </c>
      <c r="T6618" t="s">
        <v>27</v>
      </c>
      <c r="U6618" t="s">
        <v>22</v>
      </c>
      <c r="V6618" t="s">
        <v>51</v>
      </c>
      <c r="W6618">
        <v>0.39</v>
      </c>
    </row>
    <row r="6619" spans="1:23" x14ac:dyDescent="0.3">
      <c r="A6619" t="s">
        <v>1416</v>
      </c>
      <c r="B6619" t="s">
        <v>1417</v>
      </c>
      <c r="D6619" s="1">
        <v>40137</v>
      </c>
      <c r="E6619" s="1">
        <v>40138</v>
      </c>
      <c r="F6619" s="1" t="str">
        <f t="shared" si="426"/>
        <v>November</v>
      </c>
      <c r="G6619" s="1" t="str">
        <f t="shared" si="427"/>
        <v>2009</v>
      </c>
      <c r="H6619" s="2">
        <f t="shared" si="428"/>
        <v>1</v>
      </c>
      <c r="I6619" s="2" t="b">
        <f t="shared" si="429"/>
        <v>0</v>
      </c>
      <c r="J6619" t="s">
        <v>44</v>
      </c>
      <c r="K6619">
        <v>26</v>
      </c>
      <c r="L6619">
        <v>103.87</v>
      </c>
      <c r="M6619">
        <v>0.1</v>
      </c>
      <c r="N6619" t="s">
        <v>18</v>
      </c>
      <c r="O6619">
        <v>15.42</v>
      </c>
      <c r="P6619">
        <v>4.26</v>
      </c>
      <c r="Q6619">
        <v>1.2</v>
      </c>
      <c r="R6619" t="s">
        <v>760</v>
      </c>
      <c r="S6619" t="s">
        <v>760</v>
      </c>
      <c r="T6619" t="s">
        <v>27</v>
      </c>
      <c r="U6619" t="s">
        <v>22</v>
      </c>
      <c r="V6619" t="s">
        <v>60</v>
      </c>
      <c r="W6619">
        <v>0.44</v>
      </c>
    </row>
    <row r="6620" spans="1:23" x14ac:dyDescent="0.3">
      <c r="A6620" t="s">
        <v>1041</v>
      </c>
      <c r="B6620" t="s">
        <v>1444</v>
      </c>
      <c r="D6620" s="1">
        <v>40220</v>
      </c>
      <c r="E6620" s="1">
        <v>40221</v>
      </c>
      <c r="F6620" s="1" t="str">
        <f t="shared" si="426"/>
        <v>February</v>
      </c>
      <c r="G6620" s="1" t="str">
        <f t="shared" si="427"/>
        <v>2010</v>
      </c>
      <c r="H6620" s="2">
        <f t="shared" si="428"/>
        <v>1</v>
      </c>
      <c r="I6620" s="2" t="b">
        <f t="shared" si="429"/>
        <v>0</v>
      </c>
      <c r="J6620" t="s">
        <v>24</v>
      </c>
      <c r="K6620">
        <v>12</v>
      </c>
      <c r="L6620">
        <v>33.86</v>
      </c>
      <c r="M6620">
        <v>0.05</v>
      </c>
      <c r="N6620" t="s">
        <v>18</v>
      </c>
      <c r="O6620">
        <v>0.35</v>
      </c>
      <c r="P6620">
        <v>2.88</v>
      </c>
      <c r="Q6620">
        <v>0.7</v>
      </c>
      <c r="R6620" t="s">
        <v>760</v>
      </c>
      <c r="S6620" t="s">
        <v>760</v>
      </c>
      <c r="T6620" t="s">
        <v>31</v>
      </c>
      <c r="U6620" t="s">
        <v>22</v>
      </c>
      <c r="V6620" t="s">
        <v>60</v>
      </c>
      <c r="W6620">
        <v>0.56000000000000005</v>
      </c>
    </row>
    <row r="6621" spans="1:23" x14ac:dyDescent="0.3">
      <c r="A6621" t="s">
        <v>1460</v>
      </c>
      <c r="B6621" t="s">
        <v>1461</v>
      </c>
      <c r="D6621" s="1">
        <v>40008</v>
      </c>
      <c r="E6621" s="1">
        <v>40010</v>
      </c>
      <c r="F6621" s="1" t="str">
        <f t="shared" si="426"/>
        <v>July</v>
      </c>
      <c r="G6621" s="1" t="str">
        <f t="shared" si="427"/>
        <v>2009</v>
      </c>
      <c r="H6621" s="2">
        <f t="shared" si="428"/>
        <v>2</v>
      </c>
      <c r="I6621" s="2" t="b">
        <f t="shared" si="429"/>
        <v>0</v>
      </c>
      <c r="J6621" t="s">
        <v>17</v>
      </c>
      <c r="K6621">
        <v>23</v>
      </c>
      <c r="L6621">
        <v>3553.62</v>
      </c>
      <c r="M6621">
        <v>7.0000000000000007E-2</v>
      </c>
      <c r="N6621" t="s">
        <v>18</v>
      </c>
      <c r="O6621">
        <v>521.69000000000005</v>
      </c>
      <c r="P6621">
        <v>165.2</v>
      </c>
      <c r="Q6621">
        <v>19.989999999999998</v>
      </c>
      <c r="R6621" t="s">
        <v>760</v>
      </c>
      <c r="S6621" t="s">
        <v>760</v>
      </c>
      <c r="T6621" t="s">
        <v>21</v>
      </c>
      <c r="U6621" t="s">
        <v>22</v>
      </c>
      <c r="V6621" t="s">
        <v>23</v>
      </c>
      <c r="W6621">
        <v>0.59</v>
      </c>
    </row>
    <row r="6622" spans="1:23" x14ac:dyDescent="0.3">
      <c r="A6622" t="s">
        <v>969</v>
      </c>
      <c r="B6622" t="s">
        <v>1722</v>
      </c>
      <c r="D6622" s="1">
        <v>40738</v>
      </c>
      <c r="E6622" s="1">
        <v>40743</v>
      </c>
      <c r="F6622" s="1" t="str">
        <f t="shared" si="426"/>
        <v>July</v>
      </c>
      <c r="G6622" s="1" t="str">
        <f t="shared" si="427"/>
        <v>2011</v>
      </c>
      <c r="H6622" s="2">
        <f t="shared" si="428"/>
        <v>5</v>
      </c>
      <c r="I6622" s="2" t="b">
        <f t="shared" si="429"/>
        <v>0</v>
      </c>
      <c r="J6622" t="s">
        <v>17</v>
      </c>
      <c r="K6622">
        <v>6</v>
      </c>
      <c r="L6622">
        <v>92.02</v>
      </c>
      <c r="M6622">
        <v>0.1</v>
      </c>
      <c r="N6622" t="s">
        <v>18</v>
      </c>
      <c r="O6622">
        <v>-47.36</v>
      </c>
      <c r="P6622">
        <v>15.98</v>
      </c>
      <c r="Q6622">
        <v>4</v>
      </c>
      <c r="R6622" t="s">
        <v>760</v>
      </c>
      <c r="S6622" t="s">
        <v>760</v>
      </c>
      <c r="T6622" t="s">
        <v>42</v>
      </c>
      <c r="U6622" t="s">
        <v>32</v>
      </c>
      <c r="V6622" t="s">
        <v>48</v>
      </c>
      <c r="W6622">
        <v>0.37</v>
      </c>
    </row>
    <row r="6623" spans="1:23" x14ac:dyDescent="0.3">
      <c r="A6623" t="s">
        <v>1248</v>
      </c>
      <c r="B6623" t="s">
        <v>1719</v>
      </c>
      <c r="D6623" s="1">
        <v>41231</v>
      </c>
      <c r="E6623" s="1">
        <v>41238</v>
      </c>
      <c r="F6623" s="1" t="str">
        <f t="shared" si="426"/>
        <v>November</v>
      </c>
      <c r="G6623" s="1" t="str">
        <f t="shared" si="427"/>
        <v>2012</v>
      </c>
      <c r="H6623" s="2">
        <f t="shared" si="428"/>
        <v>7</v>
      </c>
      <c r="I6623" s="2" t="b">
        <f t="shared" si="429"/>
        <v>0</v>
      </c>
      <c r="J6623" t="s">
        <v>17</v>
      </c>
      <c r="K6623">
        <v>12</v>
      </c>
      <c r="L6623">
        <v>1736.41</v>
      </c>
      <c r="M6623">
        <v>0.1</v>
      </c>
      <c r="N6623" t="s">
        <v>25</v>
      </c>
      <c r="O6623">
        <v>-762.44</v>
      </c>
      <c r="P6623">
        <v>146.05000000000001</v>
      </c>
      <c r="Q6623">
        <v>80.2</v>
      </c>
      <c r="R6623" t="s">
        <v>760</v>
      </c>
      <c r="S6623" t="s">
        <v>760</v>
      </c>
      <c r="T6623" t="s">
        <v>31</v>
      </c>
      <c r="U6623" t="s">
        <v>36</v>
      </c>
      <c r="V6623" t="s">
        <v>55</v>
      </c>
      <c r="W6623">
        <v>0.71</v>
      </c>
    </row>
    <row r="6624" spans="1:23" x14ac:dyDescent="0.3">
      <c r="A6624" t="s">
        <v>969</v>
      </c>
      <c r="B6624" t="s">
        <v>1722</v>
      </c>
      <c r="D6624" s="1">
        <v>40898</v>
      </c>
      <c r="E6624" s="1">
        <v>40900</v>
      </c>
      <c r="F6624" s="1" t="str">
        <f t="shared" si="426"/>
        <v>December</v>
      </c>
      <c r="G6624" s="1" t="str">
        <f t="shared" si="427"/>
        <v>2011</v>
      </c>
      <c r="H6624" s="2">
        <f t="shared" si="428"/>
        <v>2</v>
      </c>
      <c r="I6624" s="2" t="b">
        <f t="shared" si="429"/>
        <v>0</v>
      </c>
      <c r="J6624" t="s">
        <v>34</v>
      </c>
      <c r="K6624">
        <v>38</v>
      </c>
      <c r="L6624">
        <v>115.43</v>
      </c>
      <c r="M6624">
        <v>0</v>
      </c>
      <c r="N6624" t="s">
        <v>18</v>
      </c>
      <c r="O6624">
        <v>11.41</v>
      </c>
      <c r="P6624">
        <v>2.78</v>
      </c>
      <c r="Q6624">
        <v>1.34</v>
      </c>
      <c r="R6624" t="s">
        <v>760</v>
      </c>
      <c r="S6624" t="s">
        <v>760</v>
      </c>
      <c r="T6624" t="s">
        <v>42</v>
      </c>
      <c r="U6624" t="s">
        <v>22</v>
      </c>
      <c r="V6624" t="s">
        <v>60</v>
      </c>
      <c r="W6624">
        <v>0.45</v>
      </c>
    </row>
    <row r="6625" spans="1:23" x14ac:dyDescent="0.3">
      <c r="A6625" t="s">
        <v>1418</v>
      </c>
      <c r="B6625" t="s">
        <v>1233</v>
      </c>
      <c r="D6625" s="1">
        <v>40617</v>
      </c>
      <c r="E6625" s="1">
        <v>40619</v>
      </c>
      <c r="F6625" s="1" t="str">
        <f t="shared" si="426"/>
        <v>March</v>
      </c>
      <c r="G6625" s="1" t="str">
        <f t="shared" si="427"/>
        <v>2011</v>
      </c>
      <c r="H6625" s="2">
        <f t="shared" si="428"/>
        <v>2</v>
      </c>
      <c r="I6625" s="2" t="b">
        <f t="shared" si="429"/>
        <v>0</v>
      </c>
      <c r="J6625" t="s">
        <v>17</v>
      </c>
      <c r="K6625">
        <v>20</v>
      </c>
      <c r="L6625">
        <v>246.06</v>
      </c>
      <c r="M6625">
        <v>0.08</v>
      </c>
      <c r="N6625" t="s">
        <v>18</v>
      </c>
      <c r="O6625">
        <v>20.67</v>
      </c>
      <c r="P6625">
        <v>12.07</v>
      </c>
      <c r="Q6625">
        <v>6.2</v>
      </c>
      <c r="R6625" t="s">
        <v>760</v>
      </c>
      <c r="S6625" t="s">
        <v>760</v>
      </c>
      <c r="T6625" t="s">
        <v>21</v>
      </c>
      <c r="U6625" t="s">
        <v>36</v>
      </c>
      <c r="V6625" t="s">
        <v>37</v>
      </c>
      <c r="W6625">
        <v>0.52</v>
      </c>
    </row>
    <row r="6626" spans="1:23" x14ac:dyDescent="0.3">
      <c r="A6626" t="s">
        <v>1393</v>
      </c>
      <c r="B6626" t="s">
        <v>1394</v>
      </c>
      <c r="D6626" s="1">
        <v>40303</v>
      </c>
      <c r="E6626" s="1">
        <v>40304</v>
      </c>
      <c r="F6626" s="1" t="str">
        <f t="shared" si="426"/>
        <v>May</v>
      </c>
      <c r="G6626" s="1" t="str">
        <f t="shared" si="427"/>
        <v>2010</v>
      </c>
      <c r="H6626" s="2">
        <f t="shared" si="428"/>
        <v>1</v>
      </c>
      <c r="I6626" s="2" t="b">
        <f t="shared" si="429"/>
        <v>0</v>
      </c>
      <c r="J6626" t="s">
        <v>44</v>
      </c>
      <c r="K6626">
        <v>14</v>
      </c>
      <c r="L6626">
        <v>83.87</v>
      </c>
      <c r="M6626">
        <v>0.06</v>
      </c>
      <c r="N6626" t="s">
        <v>18</v>
      </c>
      <c r="O6626">
        <v>-28.83</v>
      </c>
      <c r="P6626">
        <v>5.58</v>
      </c>
      <c r="Q6626">
        <v>5.3</v>
      </c>
      <c r="R6626" t="s">
        <v>760</v>
      </c>
      <c r="S6626" t="s">
        <v>760</v>
      </c>
      <c r="T6626" t="s">
        <v>21</v>
      </c>
      <c r="U6626" t="s">
        <v>22</v>
      </c>
      <c r="V6626" t="s">
        <v>51</v>
      </c>
      <c r="W6626">
        <v>0.35</v>
      </c>
    </row>
    <row r="6627" spans="1:23" x14ac:dyDescent="0.3">
      <c r="A6627" t="s">
        <v>941</v>
      </c>
      <c r="B6627" t="s">
        <v>983</v>
      </c>
      <c r="D6627" s="1">
        <v>39999</v>
      </c>
      <c r="E6627" s="1">
        <v>40004</v>
      </c>
      <c r="F6627" s="1" t="str">
        <f t="shared" si="426"/>
        <v>July</v>
      </c>
      <c r="G6627" s="1" t="str">
        <f t="shared" si="427"/>
        <v>2009</v>
      </c>
      <c r="H6627" s="2">
        <f t="shared" si="428"/>
        <v>5</v>
      </c>
      <c r="I6627" s="2" t="b">
        <f t="shared" si="429"/>
        <v>0</v>
      </c>
      <c r="J6627" t="s">
        <v>17</v>
      </c>
      <c r="K6627">
        <v>8</v>
      </c>
      <c r="L6627">
        <v>79.42</v>
      </c>
      <c r="M6627">
        <v>0.01</v>
      </c>
      <c r="N6627" t="s">
        <v>18</v>
      </c>
      <c r="O6627">
        <v>-15.46</v>
      </c>
      <c r="P6627">
        <v>8.8800000000000008</v>
      </c>
      <c r="Q6627">
        <v>6.28</v>
      </c>
      <c r="R6627" t="s">
        <v>760</v>
      </c>
      <c r="S6627" t="s">
        <v>760</v>
      </c>
      <c r="T6627" t="s">
        <v>42</v>
      </c>
      <c r="U6627" t="s">
        <v>22</v>
      </c>
      <c r="V6627" t="s">
        <v>29</v>
      </c>
      <c r="W6627">
        <v>0.35</v>
      </c>
    </row>
    <row r="6628" spans="1:23" x14ac:dyDescent="0.3">
      <c r="A6628" t="s">
        <v>941</v>
      </c>
      <c r="B6628" t="s">
        <v>983</v>
      </c>
      <c r="D6628" s="1">
        <v>39999</v>
      </c>
      <c r="E6628" s="1">
        <v>40008</v>
      </c>
      <c r="F6628" s="1" t="str">
        <f t="shared" si="426"/>
        <v>July</v>
      </c>
      <c r="G6628" s="1" t="str">
        <f t="shared" si="427"/>
        <v>2009</v>
      </c>
      <c r="H6628" s="2">
        <f t="shared" si="428"/>
        <v>9</v>
      </c>
      <c r="I6628" s="2" t="b">
        <f t="shared" si="429"/>
        <v>0</v>
      </c>
      <c r="J6628" t="s">
        <v>17</v>
      </c>
      <c r="K6628">
        <v>26</v>
      </c>
      <c r="L6628">
        <v>75.599999999999994</v>
      </c>
      <c r="M6628">
        <v>0.06</v>
      </c>
      <c r="N6628" t="s">
        <v>18</v>
      </c>
      <c r="O6628">
        <v>17.14</v>
      </c>
      <c r="P6628">
        <v>2.88</v>
      </c>
      <c r="Q6628">
        <v>0.99</v>
      </c>
      <c r="R6628" t="s">
        <v>760</v>
      </c>
      <c r="S6628" t="s">
        <v>760</v>
      </c>
      <c r="T6628" t="s">
        <v>42</v>
      </c>
      <c r="U6628" t="s">
        <v>22</v>
      </c>
      <c r="V6628" t="s">
        <v>57</v>
      </c>
      <c r="W6628">
        <v>0.36</v>
      </c>
    </row>
    <row r="6629" spans="1:23" x14ac:dyDescent="0.3">
      <c r="A6629" t="s">
        <v>1391</v>
      </c>
      <c r="B6629" t="s">
        <v>1049</v>
      </c>
      <c r="D6629" s="1">
        <v>41062</v>
      </c>
      <c r="E6629" s="1">
        <v>41067</v>
      </c>
      <c r="F6629" s="1" t="str">
        <f t="shared" si="426"/>
        <v>June</v>
      </c>
      <c r="G6629" s="1" t="str">
        <f t="shared" si="427"/>
        <v>2012</v>
      </c>
      <c r="H6629" s="2">
        <f t="shared" si="428"/>
        <v>5</v>
      </c>
      <c r="I6629" s="2" t="b">
        <f t="shared" si="429"/>
        <v>0</v>
      </c>
      <c r="J6629" t="s">
        <v>17</v>
      </c>
      <c r="K6629">
        <v>41</v>
      </c>
      <c r="L6629">
        <v>95.73</v>
      </c>
      <c r="M6629">
        <v>0</v>
      </c>
      <c r="N6629" t="s">
        <v>18</v>
      </c>
      <c r="O6629">
        <v>-151.15</v>
      </c>
      <c r="P6629">
        <v>2.08</v>
      </c>
      <c r="Q6629">
        <v>5.33</v>
      </c>
      <c r="R6629" t="s">
        <v>760</v>
      </c>
      <c r="S6629" t="s">
        <v>760</v>
      </c>
      <c r="T6629" t="s">
        <v>31</v>
      </c>
      <c r="U6629" t="s">
        <v>36</v>
      </c>
      <c r="V6629" t="s">
        <v>37</v>
      </c>
      <c r="W6629">
        <v>0.43</v>
      </c>
    </row>
    <row r="6630" spans="1:23" x14ac:dyDescent="0.3">
      <c r="A6630" t="s">
        <v>983</v>
      </c>
      <c r="B6630" t="s">
        <v>1217</v>
      </c>
      <c r="D6630" s="1">
        <v>40595</v>
      </c>
      <c r="E6630" s="1">
        <v>40601</v>
      </c>
      <c r="F6630" s="1" t="str">
        <f t="shared" si="426"/>
        <v>February</v>
      </c>
      <c r="G6630" s="1" t="str">
        <f t="shared" si="427"/>
        <v>2011</v>
      </c>
      <c r="H6630" s="2">
        <f t="shared" si="428"/>
        <v>6</v>
      </c>
      <c r="I6630" s="2" t="b">
        <f t="shared" si="429"/>
        <v>0</v>
      </c>
      <c r="J6630" t="s">
        <v>17</v>
      </c>
      <c r="K6630">
        <v>43</v>
      </c>
      <c r="L6630">
        <v>1225.4100000000001</v>
      </c>
      <c r="M6630">
        <v>0.04</v>
      </c>
      <c r="N6630" t="s">
        <v>39</v>
      </c>
      <c r="O6630">
        <v>-138.02000000000001</v>
      </c>
      <c r="P6630">
        <v>28.28</v>
      </c>
      <c r="Q6630">
        <v>13.99</v>
      </c>
      <c r="R6630" t="s">
        <v>760</v>
      </c>
      <c r="S6630" t="s">
        <v>760</v>
      </c>
      <c r="T6630" t="s">
        <v>27</v>
      </c>
      <c r="U6630" t="s">
        <v>22</v>
      </c>
      <c r="V6630" t="s">
        <v>23</v>
      </c>
      <c r="W6630">
        <v>0.57999999999999996</v>
      </c>
    </row>
    <row r="6631" spans="1:23" x14ac:dyDescent="0.3">
      <c r="A6631" t="s">
        <v>1240</v>
      </c>
      <c r="B6631" t="s">
        <v>1470</v>
      </c>
      <c r="D6631" s="1">
        <v>40618</v>
      </c>
      <c r="E6631" s="1">
        <v>40618</v>
      </c>
      <c r="F6631" s="1" t="str">
        <f t="shared" si="426"/>
        <v>March</v>
      </c>
      <c r="G6631" s="1" t="str">
        <f t="shared" si="427"/>
        <v>2011</v>
      </c>
      <c r="H6631" s="2">
        <f t="shared" si="428"/>
        <v>0</v>
      </c>
      <c r="I6631" s="2" t="str">
        <f t="shared" si="429"/>
        <v>FREE DELIVERY</v>
      </c>
      <c r="J6631" t="s">
        <v>34</v>
      </c>
      <c r="K6631">
        <v>24</v>
      </c>
      <c r="L6631">
        <v>370.72</v>
      </c>
      <c r="M6631">
        <v>0.1</v>
      </c>
      <c r="N6631" t="s">
        <v>18</v>
      </c>
      <c r="O6631">
        <v>-156.76</v>
      </c>
      <c r="P6631">
        <v>15.7</v>
      </c>
      <c r="Q6631">
        <v>11.25</v>
      </c>
      <c r="R6631" t="s">
        <v>760</v>
      </c>
      <c r="S6631" t="s">
        <v>760</v>
      </c>
      <c r="T6631" t="s">
        <v>21</v>
      </c>
      <c r="U6631" t="s">
        <v>22</v>
      </c>
      <c r="V6631" t="s">
        <v>23</v>
      </c>
      <c r="W6631">
        <v>0.6</v>
      </c>
    </row>
    <row r="6632" spans="1:23" x14ac:dyDescent="0.3">
      <c r="A6632" t="s">
        <v>977</v>
      </c>
      <c r="B6632" t="s">
        <v>1457</v>
      </c>
      <c r="D6632" s="1">
        <v>40554</v>
      </c>
      <c r="E6632" s="1">
        <v>40556</v>
      </c>
      <c r="F6632" s="1" t="str">
        <f t="shared" si="426"/>
        <v>January</v>
      </c>
      <c r="G6632" s="1" t="str">
        <f t="shared" si="427"/>
        <v>2011</v>
      </c>
      <c r="H6632" s="2">
        <f t="shared" si="428"/>
        <v>2</v>
      </c>
      <c r="I6632" s="2" t="b">
        <f t="shared" si="429"/>
        <v>0</v>
      </c>
      <c r="J6632" t="s">
        <v>52</v>
      </c>
      <c r="K6632">
        <v>48</v>
      </c>
      <c r="L6632">
        <v>6403.39</v>
      </c>
      <c r="M6632">
        <v>0.01</v>
      </c>
      <c r="N6632" t="s">
        <v>25</v>
      </c>
      <c r="O6632">
        <v>-824.15</v>
      </c>
      <c r="P6632">
        <v>130.97999999999999</v>
      </c>
      <c r="Q6632">
        <v>54.74</v>
      </c>
      <c r="R6632" t="s">
        <v>760</v>
      </c>
      <c r="S6632" t="s">
        <v>760</v>
      </c>
      <c r="T6632" t="s">
        <v>21</v>
      </c>
      <c r="U6632" t="s">
        <v>36</v>
      </c>
      <c r="V6632" t="s">
        <v>54</v>
      </c>
      <c r="W6632">
        <v>0.69</v>
      </c>
    </row>
    <row r="6633" spans="1:23" x14ac:dyDescent="0.3">
      <c r="A6633" t="s">
        <v>977</v>
      </c>
      <c r="B6633" t="s">
        <v>1457</v>
      </c>
      <c r="D6633" s="1">
        <v>40554</v>
      </c>
      <c r="E6633" s="1">
        <v>40554</v>
      </c>
      <c r="F6633" s="1" t="str">
        <f t="shared" si="426"/>
        <v>January</v>
      </c>
      <c r="G6633" s="1" t="str">
        <f t="shared" si="427"/>
        <v>2011</v>
      </c>
      <c r="H6633" s="2">
        <f t="shared" si="428"/>
        <v>0</v>
      </c>
      <c r="I6633" s="2" t="str">
        <f t="shared" si="429"/>
        <v>FREE DELIVERY</v>
      </c>
      <c r="J6633" t="s">
        <v>52</v>
      </c>
      <c r="K6633">
        <v>23</v>
      </c>
      <c r="L6633">
        <v>757.91</v>
      </c>
      <c r="M6633">
        <v>0.02</v>
      </c>
      <c r="N6633" t="s">
        <v>18</v>
      </c>
      <c r="O6633">
        <v>-16.05</v>
      </c>
      <c r="P6633">
        <v>30.97</v>
      </c>
      <c r="Q6633">
        <v>4</v>
      </c>
      <c r="R6633" t="s">
        <v>760</v>
      </c>
      <c r="S6633" t="s">
        <v>760</v>
      </c>
      <c r="T6633" t="s">
        <v>21</v>
      </c>
      <c r="U6633" t="s">
        <v>32</v>
      </c>
      <c r="V6633" t="s">
        <v>48</v>
      </c>
      <c r="W6633">
        <v>0.74</v>
      </c>
    </row>
    <row r="6634" spans="1:23" x14ac:dyDescent="0.3">
      <c r="A6634" t="s">
        <v>1275</v>
      </c>
      <c r="B6634" t="s">
        <v>1473</v>
      </c>
      <c r="D6634" s="1">
        <v>40971</v>
      </c>
      <c r="E6634" s="1">
        <v>40972</v>
      </c>
      <c r="F6634" s="1" t="str">
        <f t="shared" si="426"/>
        <v>March</v>
      </c>
      <c r="G6634" s="1" t="str">
        <f t="shared" si="427"/>
        <v>2012</v>
      </c>
      <c r="H6634" s="2">
        <f t="shared" si="428"/>
        <v>1</v>
      </c>
      <c r="I6634" s="2" t="b">
        <f t="shared" si="429"/>
        <v>0</v>
      </c>
      <c r="J6634" t="s">
        <v>52</v>
      </c>
      <c r="K6634">
        <v>18</v>
      </c>
      <c r="L6634">
        <v>409.16</v>
      </c>
      <c r="M6634">
        <v>0.05</v>
      </c>
      <c r="N6634" t="s">
        <v>18</v>
      </c>
      <c r="O6634">
        <v>21.96</v>
      </c>
      <c r="P6634">
        <v>22.72</v>
      </c>
      <c r="Q6634">
        <v>8.99</v>
      </c>
      <c r="R6634" t="s">
        <v>760</v>
      </c>
      <c r="S6634" t="s">
        <v>760</v>
      </c>
      <c r="T6634" t="s">
        <v>31</v>
      </c>
      <c r="U6634" t="s">
        <v>36</v>
      </c>
      <c r="V6634" t="s">
        <v>37</v>
      </c>
      <c r="W6634">
        <v>0.44</v>
      </c>
    </row>
    <row r="6635" spans="1:23" x14ac:dyDescent="0.3">
      <c r="A6635" t="s">
        <v>1275</v>
      </c>
      <c r="B6635" t="s">
        <v>1473</v>
      </c>
      <c r="D6635" s="1">
        <v>40971</v>
      </c>
      <c r="E6635" s="1">
        <v>40973</v>
      </c>
      <c r="F6635" s="1" t="str">
        <f t="shared" si="426"/>
        <v>March</v>
      </c>
      <c r="G6635" s="1" t="str">
        <f t="shared" si="427"/>
        <v>2012</v>
      </c>
      <c r="H6635" s="2">
        <f t="shared" si="428"/>
        <v>2</v>
      </c>
      <c r="I6635" s="2" t="b">
        <f t="shared" si="429"/>
        <v>0</v>
      </c>
      <c r="J6635" t="s">
        <v>52</v>
      </c>
      <c r="K6635">
        <v>46</v>
      </c>
      <c r="L6635">
        <v>2508.3159999999998</v>
      </c>
      <c r="M6635">
        <v>7.0000000000000007E-2</v>
      </c>
      <c r="N6635" t="s">
        <v>39</v>
      </c>
      <c r="O6635">
        <v>456.81</v>
      </c>
      <c r="P6635">
        <v>65.989999999999995</v>
      </c>
      <c r="Q6635">
        <v>8.99</v>
      </c>
      <c r="R6635" t="s">
        <v>760</v>
      </c>
      <c r="S6635" t="s">
        <v>760</v>
      </c>
      <c r="T6635" t="s">
        <v>31</v>
      </c>
      <c r="U6635" t="s">
        <v>32</v>
      </c>
      <c r="V6635" t="s">
        <v>33</v>
      </c>
      <c r="W6635">
        <v>0.56000000000000005</v>
      </c>
    </row>
    <row r="6636" spans="1:23" x14ac:dyDescent="0.3">
      <c r="A6636" t="s">
        <v>1039</v>
      </c>
      <c r="B6636" t="s">
        <v>1406</v>
      </c>
      <c r="D6636" s="1">
        <v>40740</v>
      </c>
      <c r="E6636" s="1">
        <v>40742</v>
      </c>
      <c r="F6636" s="1" t="str">
        <f t="shared" si="426"/>
        <v>July</v>
      </c>
      <c r="G6636" s="1" t="str">
        <f t="shared" si="427"/>
        <v>2011</v>
      </c>
      <c r="H6636" s="2">
        <f t="shared" si="428"/>
        <v>2</v>
      </c>
      <c r="I6636" s="2" t="b">
        <f t="shared" si="429"/>
        <v>0</v>
      </c>
      <c r="J6636" t="s">
        <v>52</v>
      </c>
      <c r="K6636">
        <v>28</v>
      </c>
      <c r="L6636">
        <v>1165.33</v>
      </c>
      <c r="M6636">
        <v>0.04</v>
      </c>
      <c r="N6636" t="s">
        <v>18</v>
      </c>
      <c r="O6636">
        <v>154.85</v>
      </c>
      <c r="P6636">
        <v>40.97</v>
      </c>
      <c r="Q6636">
        <v>8.99</v>
      </c>
      <c r="R6636" t="s">
        <v>760</v>
      </c>
      <c r="S6636" t="s">
        <v>760</v>
      </c>
      <c r="T6636" t="s">
        <v>21</v>
      </c>
      <c r="U6636" t="s">
        <v>22</v>
      </c>
      <c r="V6636" t="s">
        <v>60</v>
      </c>
      <c r="W6636">
        <v>0.59</v>
      </c>
    </row>
    <row r="6637" spans="1:23" x14ac:dyDescent="0.3">
      <c r="A6637" t="s">
        <v>1382</v>
      </c>
      <c r="B6637" t="s">
        <v>1383</v>
      </c>
      <c r="D6637" s="1">
        <v>41155</v>
      </c>
      <c r="E6637" s="1">
        <v>41157</v>
      </c>
      <c r="F6637" s="1" t="str">
        <f t="shared" si="426"/>
        <v>September</v>
      </c>
      <c r="G6637" s="1" t="str">
        <f t="shared" si="427"/>
        <v>2012</v>
      </c>
      <c r="H6637" s="2">
        <f t="shared" si="428"/>
        <v>2</v>
      </c>
      <c r="I6637" s="2" t="b">
        <f t="shared" si="429"/>
        <v>0</v>
      </c>
      <c r="J6637" t="s">
        <v>34</v>
      </c>
      <c r="K6637">
        <v>25</v>
      </c>
      <c r="L6637">
        <v>2325.42</v>
      </c>
      <c r="M6637">
        <v>0.02</v>
      </c>
      <c r="N6637" t="s">
        <v>18</v>
      </c>
      <c r="O6637">
        <v>739.91</v>
      </c>
      <c r="P6637">
        <v>90.48</v>
      </c>
      <c r="Q6637">
        <v>19.989999999999998</v>
      </c>
      <c r="R6637" t="s">
        <v>760</v>
      </c>
      <c r="S6637" t="s">
        <v>760</v>
      </c>
      <c r="T6637" t="s">
        <v>42</v>
      </c>
      <c r="U6637" t="s">
        <v>22</v>
      </c>
      <c r="V6637" t="s">
        <v>51</v>
      </c>
      <c r="W6637">
        <v>0.4</v>
      </c>
    </row>
    <row r="6638" spans="1:23" x14ac:dyDescent="0.3">
      <c r="A6638" t="s">
        <v>1460</v>
      </c>
      <c r="B6638" t="s">
        <v>1461</v>
      </c>
      <c r="D6638" s="1">
        <v>41271</v>
      </c>
      <c r="E6638" s="1">
        <v>41273</v>
      </c>
      <c r="F6638" s="1" t="str">
        <f t="shared" si="426"/>
        <v>December</v>
      </c>
      <c r="G6638" s="1" t="str">
        <f t="shared" si="427"/>
        <v>2012</v>
      </c>
      <c r="H6638" s="2">
        <f t="shared" si="428"/>
        <v>2</v>
      </c>
      <c r="I6638" s="2" t="b">
        <f t="shared" si="429"/>
        <v>0</v>
      </c>
      <c r="J6638" t="s">
        <v>34</v>
      </c>
      <c r="K6638">
        <v>30</v>
      </c>
      <c r="L6638">
        <v>2116.6999999999998</v>
      </c>
      <c r="M6638">
        <v>0.02</v>
      </c>
      <c r="N6638" t="s">
        <v>18</v>
      </c>
      <c r="O6638">
        <v>488.82</v>
      </c>
      <c r="P6638">
        <v>67.28</v>
      </c>
      <c r="Q6638">
        <v>19.989999999999998</v>
      </c>
      <c r="R6638" t="s">
        <v>760</v>
      </c>
      <c r="S6638" t="s">
        <v>760</v>
      </c>
      <c r="T6638" t="s">
        <v>21</v>
      </c>
      <c r="U6638" t="s">
        <v>22</v>
      </c>
      <c r="V6638" t="s">
        <v>29</v>
      </c>
      <c r="W6638">
        <v>0.4</v>
      </c>
    </row>
    <row r="6639" spans="1:23" x14ac:dyDescent="0.3">
      <c r="A6639" t="s">
        <v>1175</v>
      </c>
      <c r="B6639" t="s">
        <v>1484</v>
      </c>
      <c r="D6639" s="1">
        <v>41006</v>
      </c>
      <c r="E6639" s="1">
        <v>41007</v>
      </c>
      <c r="F6639" s="1" t="str">
        <f t="shared" si="426"/>
        <v>April</v>
      </c>
      <c r="G6639" s="1" t="str">
        <f t="shared" si="427"/>
        <v>2012</v>
      </c>
      <c r="H6639" s="2">
        <f t="shared" si="428"/>
        <v>1</v>
      </c>
      <c r="I6639" s="2" t="b">
        <f t="shared" si="429"/>
        <v>0</v>
      </c>
      <c r="J6639" t="s">
        <v>24</v>
      </c>
      <c r="K6639">
        <v>2</v>
      </c>
      <c r="L6639">
        <v>10.39</v>
      </c>
      <c r="M6639">
        <v>0.02</v>
      </c>
      <c r="N6639" t="s">
        <v>18</v>
      </c>
      <c r="O6639">
        <v>-7.97</v>
      </c>
      <c r="P6639">
        <v>4.71</v>
      </c>
      <c r="Q6639">
        <v>0.7</v>
      </c>
      <c r="R6639" t="s">
        <v>760</v>
      </c>
      <c r="S6639" t="s">
        <v>760</v>
      </c>
      <c r="T6639" t="s">
        <v>42</v>
      </c>
      <c r="U6639" t="s">
        <v>22</v>
      </c>
      <c r="V6639" t="s">
        <v>46</v>
      </c>
      <c r="W6639">
        <v>0.8</v>
      </c>
    </row>
    <row r="6640" spans="1:23" x14ac:dyDescent="0.3">
      <c r="A6640" t="s">
        <v>1416</v>
      </c>
      <c r="B6640" t="s">
        <v>1417</v>
      </c>
      <c r="D6640" s="1">
        <v>41256</v>
      </c>
      <c r="E6640" s="1">
        <v>41258</v>
      </c>
      <c r="F6640" s="1" t="str">
        <f t="shared" si="426"/>
        <v>December</v>
      </c>
      <c r="G6640" s="1" t="str">
        <f t="shared" si="427"/>
        <v>2012</v>
      </c>
      <c r="H6640" s="2">
        <f t="shared" si="428"/>
        <v>2</v>
      </c>
      <c r="I6640" s="2" t="b">
        <f t="shared" si="429"/>
        <v>0</v>
      </c>
      <c r="J6640" t="s">
        <v>52</v>
      </c>
      <c r="K6640">
        <v>4</v>
      </c>
      <c r="L6640">
        <v>135.928</v>
      </c>
      <c r="M6640">
        <v>0.04</v>
      </c>
      <c r="N6640" t="s">
        <v>25</v>
      </c>
      <c r="O6640">
        <v>-126.47</v>
      </c>
      <c r="P6640">
        <v>31.76</v>
      </c>
      <c r="Q6640">
        <v>45.51</v>
      </c>
      <c r="R6640" t="s">
        <v>760</v>
      </c>
      <c r="S6640" t="s">
        <v>760</v>
      </c>
      <c r="T6640" t="s">
        <v>27</v>
      </c>
      <c r="U6640" t="s">
        <v>36</v>
      </c>
      <c r="V6640" t="s">
        <v>55</v>
      </c>
      <c r="W6640">
        <v>0.65</v>
      </c>
    </row>
    <row r="6641" spans="1:23" x14ac:dyDescent="0.3">
      <c r="A6641" t="s">
        <v>1555</v>
      </c>
      <c r="B6641" t="s">
        <v>1217</v>
      </c>
      <c r="D6641" s="1">
        <v>40935</v>
      </c>
      <c r="E6641" s="1">
        <v>40936</v>
      </c>
      <c r="F6641" s="1" t="str">
        <f t="shared" si="426"/>
        <v>January</v>
      </c>
      <c r="G6641" s="1" t="str">
        <f t="shared" si="427"/>
        <v>2012</v>
      </c>
      <c r="H6641" s="2">
        <f t="shared" si="428"/>
        <v>1</v>
      </c>
      <c r="I6641" s="2" t="b">
        <f t="shared" si="429"/>
        <v>0</v>
      </c>
      <c r="J6641" t="s">
        <v>24</v>
      </c>
      <c r="K6641">
        <v>13</v>
      </c>
      <c r="L6641">
        <v>463.83</v>
      </c>
      <c r="M6641">
        <v>0</v>
      </c>
      <c r="N6641" t="s">
        <v>18</v>
      </c>
      <c r="O6641">
        <v>103.26</v>
      </c>
      <c r="P6641">
        <v>33.979999999999997</v>
      </c>
      <c r="Q6641">
        <v>1.99</v>
      </c>
      <c r="R6641" t="s">
        <v>760</v>
      </c>
      <c r="S6641" t="s">
        <v>760</v>
      </c>
      <c r="T6641" t="s">
        <v>31</v>
      </c>
      <c r="U6641" t="s">
        <v>32</v>
      </c>
      <c r="V6641" t="s">
        <v>48</v>
      </c>
      <c r="W6641">
        <v>0.45</v>
      </c>
    </row>
    <row r="6642" spans="1:23" x14ac:dyDescent="0.3">
      <c r="A6642" t="s">
        <v>1080</v>
      </c>
      <c r="B6642" t="s">
        <v>1106</v>
      </c>
      <c r="D6642" s="1">
        <v>40030</v>
      </c>
      <c r="E6642" s="1">
        <v>40031</v>
      </c>
      <c r="F6642" s="1" t="str">
        <f t="shared" si="426"/>
        <v>August</v>
      </c>
      <c r="G6642" s="1" t="str">
        <f t="shared" si="427"/>
        <v>2009</v>
      </c>
      <c r="H6642" s="2">
        <f t="shared" si="428"/>
        <v>1</v>
      </c>
      <c r="I6642" s="2" t="b">
        <f t="shared" si="429"/>
        <v>0</v>
      </c>
      <c r="J6642" t="s">
        <v>44</v>
      </c>
      <c r="K6642">
        <v>44</v>
      </c>
      <c r="L6642">
        <v>17248.09</v>
      </c>
      <c r="M6642">
        <v>0.08</v>
      </c>
      <c r="N6642" t="s">
        <v>25</v>
      </c>
      <c r="O6642">
        <v>2048.63</v>
      </c>
      <c r="P6642">
        <v>400.98</v>
      </c>
      <c r="Q6642">
        <v>42.52</v>
      </c>
      <c r="R6642" t="s">
        <v>760</v>
      </c>
      <c r="S6642" t="s">
        <v>760</v>
      </c>
      <c r="T6642" t="s">
        <v>31</v>
      </c>
      <c r="U6642" t="s">
        <v>36</v>
      </c>
      <c r="V6642" t="s">
        <v>55</v>
      </c>
      <c r="W6642">
        <v>0.71</v>
      </c>
    </row>
    <row r="6643" spans="1:23" x14ac:dyDescent="0.3">
      <c r="A6643" t="s">
        <v>1024</v>
      </c>
      <c r="B6643" t="s">
        <v>1411</v>
      </c>
      <c r="D6643" s="1">
        <v>40133</v>
      </c>
      <c r="E6643" s="1">
        <v>40133</v>
      </c>
      <c r="F6643" s="1" t="str">
        <f t="shared" si="426"/>
        <v>November</v>
      </c>
      <c r="G6643" s="1" t="str">
        <f t="shared" si="427"/>
        <v>2009</v>
      </c>
      <c r="H6643" s="2">
        <f t="shared" si="428"/>
        <v>0</v>
      </c>
      <c r="I6643" s="2" t="str">
        <f t="shared" si="429"/>
        <v>FREE DELIVERY</v>
      </c>
      <c r="J6643" t="s">
        <v>52</v>
      </c>
      <c r="K6643">
        <v>22</v>
      </c>
      <c r="L6643">
        <v>168.31</v>
      </c>
      <c r="M6643">
        <v>0.1</v>
      </c>
      <c r="N6643" t="s">
        <v>18</v>
      </c>
      <c r="O6643">
        <v>46.49</v>
      </c>
      <c r="P6643">
        <v>8.17</v>
      </c>
      <c r="Q6643">
        <v>1.69</v>
      </c>
      <c r="R6643" t="s">
        <v>760</v>
      </c>
      <c r="S6643" t="s">
        <v>760</v>
      </c>
      <c r="T6643" t="s">
        <v>31</v>
      </c>
      <c r="U6643" t="s">
        <v>22</v>
      </c>
      <c r="V6643" t="s">
        <v>43</v>
      </c>
      <c r="W6643">
        <v>0.38</v>
      </c>
    </row>
    <row r="6644" spans="1:23" x14ac:dyDescent="0.3">
      <c r="A6644" t="s">
        <v>1024</v>
      </c>
      <c r="B6644" t="s">
        <v>1411</v>
      </c>
      <c r="D6644" s="1">
        <v>40133</v>
      </c>
      <c r="E6644" s="1">
        <v>40135</v>
      </c>
      <c r="F6644" s="1" t="str">
        <f t="shared" si="426"/>
        <v>November</v>
      </c>
      <c r="G6644" s="1" t="str">
        <f t="shared" si="427"/>
        <v>2009</v>
      </c>
      <c r="H6644" s="2">
        <f t="shared" si="428"/>
        <v>2</v>
      </c>
      <c r="I6644" s="2" t="b">
        <f t="shared" si="429"/>
        <v>0</v>
      </c>
      <c r="J6644" t="s">
        <v>52</v>
      </c>
      <c r="K6644">
        <v>45</v>
      </c>
      <c r="L6644">
        <v>4282.7250000000004</v>
      </c>
      <c r="M6644">
        <v>0.03</v>
      </c>
      <c r="N6644" t="s">
        <v>18</v>
      </c>
      <c r="O6644">
        <v>1371.74</v>
      </c>
      <c r="P6644">
        <v>110.99</v>
      </c>
      <c r="Q6644">
        <v>2.5</v>
      </c>
      <c r="R6644" t="s">
        <v>760</v>
      </c>
      <c r="S6644" t="s">
        <v>760</v>
      </c>
      <c r="T6644" t="s">
        <v>31</v>
      </c>
      <c r="U6644" t="s">
        <v>32</v>
      </c>
      <c r="V6644" t="s">
        <v>33</v>
      </c>
      <c r="W6644">
        <v>0.56999999999999995</v>
      </c>
    </row>
    <row r="6645" spans="1:23" x14ac:dyDescent="0.3">
      <c r="A6645" t="s">
        <v>1140</v>
      </c>
      <c r="B6645" t="s">
        <v>1065</v>
      </c>
      <c r="D6645" s="1">
        <v>40265</v>
      </c>
      <c r="E6645" s="1">
        <v>40267</v>
      </c>
      <c r="F6645" s="1" t="str">
        <f t="shared" si="426"/>
        <v>March</v>
      </c>
      <c r="G6645" s="1" t="str">
        <f t="shared" si="427"/>
        <v>2010</v>
      </c>
      <c r="H6645" s="2">
        <f t="shared" si="428"/>
        <v>2</v>
      </c>
      <c r="I6645" s="2" t="b">
        <f t="shared" si="429"/>
        <v>0</v>
      </c>
      <c r="J6645" t="s">
        <v>34</v>
      </c>
      <c r="K6645">
        <v>2</v>
      </c>
      <c r="L6645">
        <v>79.58</v>
      </c>
      <c r="M6645">
        <v>0.06</v>
      </c>
      <c r="N6645" t="s">
        <v>18</v>
      </c>
      <c r="O6645">
        <v>-38.28</v>
      </c>
      <c r="P6645">
        <v>37.44</v>
      </c>
      <c r="Q6645">
        <v>4.2699999999999996</v>
      </c>
      <c r="R6645" t="s">
        <v>760</v>
      </c>
      <c r="S6645" t="s">
        <v>760</v>
      </c>
      <c r="T6645" t="s">
        <v>21</v>
      </c>
      <c r="U6645" t="s">
        <v>22</v>
      </c>
      <c r="V6645" t="s">
        <v>60</v>
      </c>
      <c r="W6645">
        <v>0.46</v>
      </c>
    </row>
    <row r="6646" spans="1:23" x14ac:dyDescent="0.3">
      <c r="A6646" t="s">
        <v>1460</v>
      </c>
      <c r="B6646" t="s">
        <v>1461</v>
      </c>
      <c r="D6646" s="1">
        <v>40603</v>
      </c>
      <c r="E6646" s="1">
        <v>40606</v>
      </c>
      <c r="F6646" s="1" t="str">
        <f t="shared" si="426"/>
        <v>March</v>
      </c>
      <c r="G6646" s="1" t="str">
        <f t="shared" si="427"/>
        <v>2011</v>
      </c>
      <c r="H6646" s="2">
        <f t="shared" si="428"/>
        <v>3</v>
      </c>
      <c r="I6646" s="2" t="b">
        <f t="shared" si="429"/>
        <v>0</v>
      </c>
      <c r="J6646" t="s">
        <v>34</v>
      </c>
      <c r="K6646">
        <v>24</v>
      </c>
      <c r="L6646">
        <v>192.8</v>
      </c>
      <c r="M6646">
        <v>0.05</v>
      </c>
      <c r="N6646" t="s">
        <v>18</v>
      </c>
      <c r="O6646">
        <v>31</v>
      </c>
      <c r="P6646">
        <v>8.01</v>
      </c>
      <c r="Q6646">
        <v>2.87</v>
      </c>
      <c r="R6646" t="s">
        <v>760</v>
      </c>
      <c r="S6646" t="s">
        <v>760</v>
      </c>
      <c r="T6646" t="s">
        <v>21</v>
      </c>
      <c r="U6646" t="s">
        <v>22</v>
      </c>
      <c r="V6646" t="s">
        <v>43</v>
      </c>
      <c r="W6646">
        <v>0.4</v>
      </c>
    </row>
    <row r="6647" spans="1:23" x14ac:dyDescent="0.3">
      <c r="A6647" t="s">
        <v>1031</v>
      </c>
      <c r="B6647" t="s">
        <v>1005</v>
      </c>
      <c r="D6647" s="1">
        <v>40507</v>
      </c>
      <c r="E6647" s="1">
        <v>40514</v>
      </c>
      <c r="F6647" s="1" t="str">
        <f t="shared" si="426"/>
        <v>December</v>
      </c>
      <c r="G6647" s="1" t="str">
        <f t="shared" si="427"/>
        <v>2010</v>
      </c>
      <c r="H6647" s="2">
        <f t="shared" si="428"/>
        <v>7</v>
      </c>
      <c r="I6647" s="2" t="b">
        <f t="shared" si="429"/>
        <v>0</v>
      </c>
      <c r="J6647" t="s">
        <v>17</v>
      </c>
      <c r="K6647">
        <v>12</v>
      </c>
      <c r="L6647">
        <v>900.06</v>
      </c>
      <c r="M6647">
        <v>0.05</v>
      </c>
      <c r="N6647" t="s">
        <v>18</v>
      </c>
      <c r="O6647">
        <v>-221.12</v>
      </c>
      <c r="P6647">
        <v>73.98</v>
      </c>
      <c r="Q6647">
        <v>14.52</v>
      </c>
      <c r="R6647" t="s">
        <v>760</v>
      </c>
      <c r="S6647" t="s">
        <v>760</v>
      </c>
      <c r="T6647" t="s">
        <v>31</v>
      </c>
      <c r="U6647" t="s">
        <v>32</v>
      </c>
      <c r="V6647" t="s">
        <v>48</v>
      </c>
      <c r="W6647">
        <v>0.65</v>
      </c>
    </row>
    <row r="6648" spans="1:23" x14ac:dyDescent="0.3">
      <c r="A6648" t="s">
        <v>1240</v>
      </c>
      <c r="B6648" t="s">
        <v>1470</v>
      </c>
      <c r="D6648" s="1">
        <v>41110</v>
      </c>
      <c r="E6648" s="1">
        <v>41117</v>
      </c>
      <c r="F6648" s="1" t="str">
        <f t="shared" si="426"/>
        <v>July</v>
      </c>
      <c r="G6648" s="1" t="str">
        <f t="shared" si="427"/>
        <v>2012</v>
      </c>
      <c r="H6648" s="2">
        <f t="shared" si="428"/>
        <v>7</v>
      </c>
      <c r="I6648" s="2" t="b">
        <f t="shared" si="429"/>
        <v>0</v>
      </c>
      <c r="J6648" t="s">
        <v>17</v>
      </c>
      <c r="K6648">
        <v>20</v>
      </c>
      <c r="L6648">
        <v>88.82</v>
      </c>
      <c r="M6648">
        <v>0.01</v>
      </c>
      <c r="N6648" t="s">
        <v>18</v>
      </c>
      <c r="O6648">
        <v>38.35</v>
      </c>
      <c r="P6648">
        <v>4.13</v>
      </c>
      <c r="Q6648">
        <v>0.5</v>
      </c>
      <c r="R6648" t="s">
        <v>760</v>
      </c>
      <c r="S6648" t="s">
        <v>760</v>
      </c>
      <c r="T6648" t="s">
        <v>21</v>
      </c>
      <c r="U6648" t="s">
        <v>22</v>
      </c>
      <c r="V6648" t="s">
        <v>57</v>
      </c>
      <c r="W6648">
        <v>0.39</v>
      </c>
    </row>
    <row r="6649" spans="1:23" x14ac:dyDescent="0.3">
      <c r="A6649" t="s">
        <v>1240</v>
      </c>
      <c r="B6649" t="s">
        <v>1470</v>
      </c>
      <c r="D6649" s="1">
        <v>41110</v>
      </c>
      <c r="E6649" s="1">
        <v>41119</v>
      </c>
      <c r="F6649" s="1" t="str">
        <f t="shared" si="426"/>
        <v>July</v>
      </c>
      <c r="G6649" s="1" t="str">
        <f t="shared" si="427"/>
        <v>2012</v>
      </c>
      <c r="H6649" s="2">
        <f t="shared" si="428"/>
        <v>9</v>
      </c>
      <c r="I6649" s="2" t="b">
        <f t="shared" si="429"/>
        <v>0</v>
      </c>
      <c r="J6649" t="s">
        <v>17</v>
      </c>
      <c r="K6649">
        <v>11</v>
      </c>
      <c r="L6649">
        <v>2392.23</v>
      </c>
      <c r="M6649">
        <v>0.04</v>
      </c>
      <c r="N6649" t="s">
        <v>18</v>
      </c>
      <c r="O6649">
        <v>1216.74</v>
      </c>
      <c r="P6649">
        <v>209.84</v>
      </c>
      <c r="Q6649">
        <v>21.21</v>
      </c>
      <c r="R6649" t="s">
        <v>760</v>
      </c>
      <c r="S6649" t="s">
        <v>760</v>
      </c>
      <c r="T6649" t="s">
        <v>21</v>
      </c>
      <c r="U6649" t="s">
        <v>36</v>
      </c>
      <c r="V6649" t="s">
        <v>37</v>
      </c>
      <c r="W6649">
        <v>0.59</v>
      </c>
    </row>
    <row r="6650" spans="1:23" x14ac:dyDescent="0.3">
      <c r="A6650" t="s">
        <v>1391</v>
      </c>
      <c r="B6650" t="s">
        <v>1049</v>
      </c>
      <c r="D6650" s="1">
        <v>40278</v>
      </c>
      <c r="E6650" s="1">
        <v>40280</v>
      </c>
      <c r="F6650" s="1" t="str">
        <f t="shared" si="426"/>
        <v>April</v>
      </c>
      <c r="G6650" s="1" t="str">
        <f t="shared" si="427"/>
        <v>2010</v>
      </c>
      <c r="H6650" s="2">
        <f t="shared" si="428"/>
        <v>2</v>
      </c>
      <c r="I6650" s="2" t="b">
        <f t="shared" si="429"/>
        <v>0</v>
      </c>
      <c r="J6650" t="s">
        <v>17</v>
      </c>
      <c r="K6650">
        <v>32</v>
      </c>
      <c r="L6650">
        <v>216.08</v>
      </c>
      <c r="M6650">
        <v>0</v>
      </c>
      <c r="N6650" t="s">
        <v>18</v>
      </c>
      <c r="O6650">
        <v>-84.33</v>
      </c>
      <c r="P6650">
        <v>6.48</v>
      </c>
      <c r="Q6650">
        <v>6.65</v>
      </c>
      <c r="R6650" t="s">
        <v>760</v>
      </c>
      <c r="S6650" t="s">
        <v>760</v>
      </c>
      <c r="T6650" t="s">
        <v>31</v>
      </c>
      <c r="U6650" t="s">
        <v>22</v>
      </c>
      <c r="V6650" t="s">
        <v>43</v>
      </c>
      <c r="W6650">
        <v>0.36</v>
      </c>
    </row>
    <row r="6651" spans="1:23" x14ac:dyDescent="0.3">
      <c r="A6651" t="s">
        <v>1391</v>
      </c>
      <c r="B6651" t="s">
        <v>1049</v>
      </c>
      <c r="D6651" s="1">
        <v>40278</v>
      </c>
      <c r="E6651" s="1">
        <v>40282</v>
      </c>
      <c r="F6651" s="1" t="str">
        <f t="shared" si="426"/>
        <v>April</v>
      </c>
      <c r="G6651" s="1" t="str">
        <f t="shared" si="427"/>
        <v>2010</v>
      </c>
      <c r="H6651" s="2">
        <f t="shared" si="428"/>
        <v>4</v>
      </c>
      <c r="I6651" s="2" t="b">
        <f t="shared" si="429"/>
        <v>0</v>
      </c>
      <c r="J6651" t="s">
        <v>17</v>
      </c>
      <c r="K6651">
        <v>27</v>
      </c>
      <c r="L6651">
        <v>339.03</v>
      </c>
      <c r="M6651">
        <v>0.09</v>
      </c>
      <c r="N6651" t="s">
        <v>18</v>
      </c>
      <c r="O6651">
        <v>-24.44</v>
      </c>
      <c r="P6651">
        <v>13.48</v>
      </c>
      <c r="Q6651">
        <v>4.51</v>
      </c>
      <c r="R6651" t="s">
        <v>760</v>
      </c>
      <c r="S6651" t="s">
        <v>760</v>
      </c>
      <c r="T6651" t="s">
        <v>31</v>
      </c>
      <c r="U6651" t="s">
        <v>22</v>
      </c>
      <c r="V6651" t="s">
        <v>23</v>
      </c>
      <c r="W6651">
        <v>0.59</v>
      </c>
    </row>
    <row r="6652" spans="1:23" x14ac:dyDescent="0.3">
      <c r="A6652" t="s">
        <v>1391</v>
      </c>
      <c r="B6652" t="s">
        <v>1049</v>
      </c>
      <c r="D6652" s="1">
        <v>40278</v>
      </c>
      <c r="E6652" s="1">
        <v>40280</v>
      </c>
      <c r="F6652" s="1" t="str">
        <f t="shared" si="426"/>
        <v>April</v>
      </c>
      <c r="G6652" s="1" t="str">
        <f t="shared" si="427"/>
        <v>2010</v>
      </c>
      <c r="H6652" s="2">
        <f t="shared" si="428"/>
        <v>2</v>
      </c>
      <c r="I6652" s="2" t="b">
        <f t="shared" si="429"/>
        <v>0</v>
      </c>
      <c r="J6652" t="s">
        <v>17</v>
      </c>
      <c r="K6652">
        <v>12</v>
      </c>
      <c r="L6652">
        <v>1098.1489999999999</v>
      </c>
      <c r="M6652">
        <v>0.09</v>
      </c>
      <c r="N6652" t="s">
        <v>18</v>
      </c>
      <c r="O6652">
        <v>-182.97</v>
      </c>
      <c r="P6652">
        <v>115.99</v>
      </c>
      <c r="Q6652">
        <v>5.92</v>
      </c>
      <c r="R6652" t="s">
        <v>760</v>
      </c>
      <c r="S6652" t="s">
        <v>760</v>
      </c>
      <c r="T6652" t="s">
        <v>31</v>
      </c>
      <c r="U6652" t="s">
        <v>32</v>
      </c>
      <c r="V6652" t="s">
        <v>33</v>
      </c>
      <c r="W6652">
        <v>0.57999999999999996</v>
      </c>
    </row>
    <row r="6653" spans="1:23" x14ac:dyDescent="0.3">
      <c r="A6653" t="s">
        <v>930</v>
      </c>
      <c r="B6653" t="s">
        <v>1217</v>
      </c>
      <c r="D6653" s="1">
        <v>40427</v>
      </c>
      <c r="E6653" s="1">
        <v>40429</v>
      </c>
      <c r="F6653" s="1" t="str">
        <f t="shared" si="426"/>
        <v>September</v>
      </c>
      <c r="G6653" s="1" t="str">
        <f t="shared" si="427"/>
        <v>2010</v>
      </c>
      <c r="H6653" s="2">
        <f t="shared" si="428"/>
        <v>2</v>
      </c>
      <c r="I6653" s="2" t="b">
        <f t="shared" si="429"/>
        <v>0</v>
      </c>
      <c r="J6653" t="s">
        <v>34</v>
      </c>
      <c r="K6653">
        <v>20</v>
      </c>
      <c r="L6653">
        <v>2039.39</v>
      </c>
      <c r="M6653">
        <v>0.01</v>
      </c>
      <c r="N6653" t="s">
        <v>18</v>
      </c>
      <c r="O6653">
        <v>199.73</v>
      </c>
      <c r="P6653">
        <v>99.99</v>
      </c>
      <c r="Q6653">
        <v>19.989999999999998</v>
      </c>
      <c r="R6653" t="s">
        <v>760</v>
      </c>
      <c r="S6653" t="s">
        <v>760</v>
      </c>
      <c r="T6653" t="s">
        <v>31</v>
      </c>
      <c r="U6653" t="s">
        <v>32</v>
      </c>
      <c r="V6653" t="s">
        <v>48</v>
      </c>
      <c r="W6653">
        <v>0.52</v>
      </c>
    </row>
    <row r="6654" spans="1:23" x14ac:dyDescent="0.3">
      <c r="A6654" t="s">
        <v>1024</v>
      </c>
      <c r="B6654" t="s">
        <v>1411</v>
      </c>
      <c r="D6654" s="1">
        <v>40801</v>
      </c>
      <c r="E6654" s="1">
        <v>40803</v>
      </c>
      <c r="F6654" s="1" t="str">
        <f t="shared" si="426"/>
        <v>September</v>
      </c>
      <c r="G6654" s="1" t="str">
        <f t="shared" si="427"/>
        <v>2011</v>
      </c>
      <c r="H6654" s="2">
        <f t="shared" si="428"/>
        <v>2</v>
      </c>
      <c r="I6654" s="2" t="b">
        <f t="shared" si="429"/>
        <v>0</v>
      </c>
      <c r="J6654" t="s">
        <v>44</v>
      </c>
      <c r="K6654">
        <v>3</v>
      </c>
      <c r="L6654">
        <v>2036.97</v>
      </c>
      <c r="M6654">
        <v>0.03</v>
      </c>
      <c r="N6654" t="s">
        <v>18</v>
      </c>
      <c r="O6654">
        <v>-2397.44</v>
      </c>
      <c r="P6654">
        <v>699.99</v>
      </c>
      <c r="Q6654">
        <v>24.49</v>
      </c>
      <c r="R6654" t="s">
        <v>760</v>
      </c>
      <c r="S6654" t="s">
        <v>760</v>
      </c>
      <c r="T6654" t="s">
        <v>21</v>
      </c>
      <c r="U6654" t="s">
        <v>32</v>
      </c>
      <c r="V6654" t="s">
        <v>62</v>
      </c>
      <c r="W6654">
        <v>0.41</v>
      </c>
    </row>
    <row r="6655" spans="1:23" x14ac:dyDescent="0.3">
      <c r="A6655" t="s">
        <v>1024</v>
      </c>
      <c r="B6655" t="s">
        <v>1411</v>
      </c>
      <c r="D6655" s="1">
        <v>40801</v>
      </c>
      <c r="E6655" s="1">
        <v>40801</v>
      </c>
      <c r="F6655" s="1" t="str">
        <f t="shared" si="426"/>
        <v>September</v>
      </c>
      <c r="G6655" s="1" t="str">
        <f t="shared" si="427"/>
        <v>2011</v>
      </c>
      <c r="H6655" s="2">
        <f t="shared" si="428"/>
        <v>0</v>
      </c>
      <c r="I6655" s="2" t="str">
        <f t="shared" si="429"/>
        <v>FREE DELIVERY</v>
      </c>
      <c r="J6655" t="s">
        <v>44</v>
      </c>
      <c r="K6655">
        <v>21</v>
      </c>
      <c r="L6655">
        <v>2629.6640000000002</v>
      </c>
      <c r="M6655">
        <v>0.09</v>
      </c>
      <c r="N6655" t="s">
        <v>25</v>
      </c>
      <c r="O6655">
        <v>27.74</v>
      </c>
      <c r="P6655">
        <v>159.31</v>
      </c>
      <c r="Q6655">
        <v>60</v>
      </c>
      <c r="R6655" t="s">
        <v>760</v>
      </c>
      <c r="S6655" t="s">
        <v>760</v>
      </c>
      <c r="T6655" t="s">
        <v>21</v>
      </c>
      <c r="U6655" t="s">
        <v>36</v>
      </c>
      <c r="V6655" t="s">
        <v>55</v>
      </c>
      <c r="W6655">
        <v>0.55000000000000004</v>
      </c>
    </row>
    <row r="6656" spans="1:23" x14ac:dyDescent="0.3">
      <c r="A6656" t="s">
        <v>1393</v>
      </c>
      <c r="B6656" t="s">
        <v>1394</v>
      </c>
      <c r="D6656" s="1">
        <v>39981</v>
      </c>
      <c r="E6656" s="1">
        <v>39986</v>
      </c>
      <c r="F6656" s="1" t="str">
        <f t="shared" si="426"/>
        <v>June</v>
      </c>
      <c r="G6656" s="1" t="str">
        <f t="shared" si="427"/>
        <v>2009</v>
      </c>
      <c r="H6656" s="2">
        <f t="shared" si="428"/>
        <v>5</v>
      </c>
      <c r="I6656" s="2" t="b">
        <f t="shared" si="429"/>
        <v>0</v>
      </c>
      <c r="J6656" t="s">
        <v>17</v>
      </c>
      <c r="K6656">
        <v>37</v>
      </c>
      <c r="L6656">
        <v>394.62</v>
      </c>
      <c r="M6656">
        <v>0.06</v>
      </c>
      <c r="N6656" t="s">
        <v>18</v>
      </c>
      <c r="O6656">
        <v>-31.39</v>
      </c>
      <c r="P6656">
        <v>10.89</v>
      </c>
      <c r="Q6656">
        <v>4.5</v>
      </c>
      <c r="R6656" t="s">
        <v>760</v>
      </c>
      <c r="S6656" t="s">
        <v>760</v>
      </c>
      <c r="T6656" t="s">
        <v>27</v>
      </c>
      <c r="U6656" t="s">
        <v>22</v>
      </c>
      <c r="V6656" t="s">
        <v>28</v>
      </c>
      <c r="W6656">
        <v>0.59</v>
      </c>
    </row>
    <row r="6657" spans="1:23" x14ac:dyDescent="0.3">
      <c r="A6657" t="s">
        <v>1393</v>
      </c>
      <c r="B6657" t="s">
        <v>1394</v>
      </c>
      <c r="D6657" s="1">
        <v>39981</v>
      </c>
      <c r="E6657" s="1">
        <v>39986</v>
      </c>
      <c r="F6657" s="1" t="str">
        <f t="shared" si="426"/>
        <v>June</v>
      </c>
      <c r="G6657" s="1" t="str">
        <f t="shared" si="427"/>
        <v>2009</v>
      </c>
      <c r="H6657" s="2">
        <f t="shared" si="428"/>
        <v>5</v>
      </c>
      <c r="I6657" s="2" t="b">
        <f t="shared" si="429"/>
        <v>0</v>
      </c>
      <c r="J6657" t="s">
        <v>17</v>
      </c>
      <c r="K6657">
        <v>42</v>
      </c>
      <c r="L6657">
        <v>464.64</v>
      </c>
      <c r="M6657">
        <v>0.03</v>
      </c>
      <c r="N6657" t="s">
        <v>18</v>
      </c>
      <c r="O6657">
        <v>14.48</v>
      </c>
      <c r="P6657">
        <v>10.64</v>
      </c>
      <c r="Q6657">
        <v>5.16</v>
      </c>
      <c r="R6657" t="s">
        <v>760</v>
      </c>
      <c r="S6657" t="s">
        <v>760</v>
      </c>
      <c r="T6657" t="s">
        <v>27</v>
      </c>
      <c r="U6657" t="s">
        <v>36</v>
      </c>
      <c r="V6657" t="s">
        <v>37</v>
      </c>
      <c r="W6657">
        <v>0.56999999999999995</v>
      </c>
    </row>
    <row r="6658" spans="1:23" x14ac:dyDescent="0.3">
      <c r="A6658" t="s">
        <v>1393</v>
      </c>
      <c r="B6658" t="s">
        <v>1394</v>
      </c>
      <c r="D6658" s="1">
        <v>39981</v>
      </c>
      <c r="E6658" s="1">
        <v>39983</v>
      </c>
      <c r="F6658" s="1" t="str">
        <f t="shared" si="426"/>
        <v>June</v>
      </c>
      <c r="G6658" s="1" t="str">
        <f t="shared" si="427"/>
        <v>2009</v>
      </c>
      <c r="H6658" s="2">
        <f t="shared" si="428"/>
        <v>2</v>
      </c>
      <c r="I6658" s="2" t="b">
        <f t="shared" si="429"/>
        <v>0</v>
      </c>
      <c r="J6658" t="s">
        <v>17</v>
      </c>
      <c r="K6658">
        <v>11</v>
      </c>
      <c r="L6658">
        <v>96.68</v>
      </c>
      <c r="M6658">
        <v>0.03</v>
      </c>
      <c r="N6658" t="s">
        <v>18</v>
      </c>
      <c r="O6658">
        <v>22.25</v>
      </c>
      <c r="P6658">
        <v>7.96</v>
      </c>
      <c r="Q6658">
        <v>4.95</v>
      </c>
      <c r="R6658" t="s">
        <v>760</v>
      </c>
      <c r="S6658" t="s">
        <v>760</v>
      </c>
      <c r="T6658" t="s">
        <v>27</v>
      </c>
      <c r="U6658" t="s">
        <v>36</v>
      </c>
      <c r="V6658" t="s">
        <v>37</v>
      </c>
      <c r="W6658">
        <v>0.41</v>
      </c>
    </row>
    <row r="6659" spans="1:23" x14ac:dyDescent="0.3">
      <c r="A6659" t="s">
        <v>1505</v>
      </c>
      <c r="B6659" t="s">
        <v>1506</v>
      </c>
      <c r="D6659" s="1">
        <v>40830</v>
      </c>
      <c r="E6659" s="1">
        <v>40832</v>
      </c>
      <c r="F6659" s="1" t="str">
        <f t="shared" ref="F6659:F6722" si="430">TEXT(E6659,"mmmm")</f>
        <v>October</v>
      </c>
      <c r="G6659" s="1" t="str">
        <f t="shared" ref="G6659:G6722" si="431">TEXT(E6659,"yyyy")</f>
        <v>2011</v>
      </c>
      <c r="H6659" s="2">
        <f t="shared" ref="H6659:H6722" si="432">E6659-D6659</f>
        <v>2</v>
      </c>
      <c r="I6659" s="2" t="b">
        <f t="shared" ref="I6659:I6722" si="433">IF(H6659&lt;1,IF(AND(H6659&gt;0,H6659&lt;2),"ONE DAY", "FREE DELIVERY"))</f>
        <v>0</v>
      </c>
      <c r="J6659" t="s">
        <v>44</v>
      </c>
      <c r="K6659">
        <v>6</v>
      </c>
      <c r="L6659">
        <v>155.47999999999999</v>
      </c>
      <c r="M6659">
        <v>0.1</v>
      </c>
      <c r="N6659" t="s">
        <v>18</v>
      </c>
      <c r="O6659">
        <v>-6.64</v>
      </c>
      <c r="P6659">
        <v>25.98</v>
      </c>
      <c r="Q6659">
        <v>5.37</v>
      </c>
      <c r="R6659" t="s">
        <v>760</v>
      </c>
      <c r="S6659" t="s">
        <v>760</v>
      </c>
      <c r="T6659" t="s">
        <v>31</v>
      </c>
      <c r="U6659" t="s">
        <v>22</v>
      </c>
      <c r="V6659" t="s">
        <v>28</v>
      </c>
      <c r="W6659">
        <v>0.5</v>
      </c>
    </row>
    <row r="6660" spans="1:23" x14ac:dyDescent="0.3">
      <c r="A6660" t="s">
        <v>1505</v>
      </c>
      <c r="B6660" t="s">
        <v>1506</v>
      </c>
      <c r="D6660" s="1">
        <v>40830</v>
      </c>
      <c r="E6660" s="1">
        <v>40831</v>
      </c>
      <c r="F6660" s="1" t="str">
        <f t="shared" si="430"/>
        <v>October</v>
      </c>
      <c r="G6660" s="1" t="str">
        <f t="shared" si="431"/>
        <v>2011</v>
      </c>
      <c r="H6660" s="2">
        <f t="shared" si="432"/>
        <v>1</v>
      </c>
      <c r="I6660" s="2" t="b">
        <f t="shared" si="433"/>
        <v>0</v>
      </c>
      <c r="J6660" t="s">
        <v>44</v>
      </c>
      <c r="K6660">
        <v>21</v>
      </c>
      <c r="L6660">
        <v>56.77</v>
      </c>
      <c r="M6660">
        <v>0.06</v>
      </c>
      <c r="N6660" t="s">
        <v>18</v>
      </c>
      <c r="O6660">
        <v>-3.2</v>
      </c>
      <c r="P6660">
        <v>2.78</v>
      </c>
      <c r="Q6660">
        <v>1.34</v>
      </c>
      <c r="R6660" t="s">
        <v>760</v>
      </c>
      <c r="S6660" t="s">
        <v>760</v>
      </c>
      <c r="T6660" t="s">
        <v>31</v>
      </c>
      <c r="U6660" t="s">
        <v>22</v>
      </c>
      <c r="V6660" t="s">
        <v>60</v>
      </c>
      <c r="W6660">
        <v>0.45</v>
      </c>
    </row>
    <row r="6661" spans="1:23" x14ac:dyDescent="0.3">
      <c r="A6661" t="s">
        <v>1393</v>
      </c>
      <c r="B6661" t="s">
        <v>1434</v>
      </c>
      <c r="D6661" s="1">
        <v>40275</v>
      </c>
      <c r="E6661" s="1">
        <v>40276</v>
      </c>
      <c r="F6661" s="1" t="str">
        <f t="shared" si="430"/>
        <v>April</v>
      </c>
      <c r="G6661" s="1" t="str">
        <f t="shared" si="431"/>
        <v>2010</v>
      </c>
      <c r="H6661" s="2">
        <f t="shared" si="432"/>
        <v>1</v>
      </c>
      <c r="I6661" s="2" t="b">
        <f t="shared" si="433"/>
        <v>0</v>
      </c>
      <c r="J6661" t="s">
        <v>52</v>
      </c>
      <c r="K6661">
        <v>9</v>
      </c>
      <c r="L6661">
        <v>63.91</v>
      </c>
      <c r="M6661">
        <v>0.06</v>
      </c>
      <c r="N6661" t="s">
        <v>18</v>
      </c>
      <c r="O6661">
        <v>-27.78</v>
      </c>
      <c r="P6661">
        <v>6.48</v>
      </c>
      <c r="Q6661">
        <v>6.35</v>
      </c>
      <c r="R6661" t="s">
        <v>760</v>
      </c>
      <c r="S6661" t="s">
        <v>760</v>
      </c>
      <c r="T6661" t="s">
        <v>42</v>
      </c>
      <c r="U6661" t="s">
        <v>22</v>
      </c>
      <c r="V6661" t="s">
        <v>43</v>
      </c>
      <c r="W6661">
        <v>0.37</v>
      </c>
    </row>
    <row r="6662" spans="1:23" x14ac:dyDescent="0.3">
      <c r="A6662" t="s">
        <v>1679</v>
      </c>
      <c r="B6662" t="s">
        <v>1680</v>
      </c>
      <c r="D6662" s="1">
        <v>40794</v>
      </c>
      <c r="E6662" s="1">
        <v>40796</v>
      </c>
      <c r="F6662" s="1" t="str">
        <f t="shared" si="430"/>
        <v>September</v>
      </c>
      <c r="G6662" s="1" t="str">
        <f t="shared" si="431"/>
        <v>2011</v>
      </c>
      <c r="H6662" s="2">
        <f t="shared" si="432"/>
        <v>2</v>
      </c>
      <c r="I6662" s="2" t="b">
        <f t="shared" si="433"/>
        <v>0</v>
      </c>
      <c r="J6662" t="s">
        <v>17</v>
      </c>
      <c r="K6662">
        <v>6</v>
      </c>
      <c r="L6662">
        <v>27.32</v>
      </c>
      <c r="M6662">
        <v>0.05</v>
      </c>
      <c r="N6662" t="s">
        <v>39</v>
      </c>
      <c r="O6662">
        <v>-5.87</v>
      </c>
      <c r="P6662">
        <v>2.08</v>
      </c>
      <c r="Q6662">
        <v>5.33</v>
      </c>
      <c r="R6662" t="s">
        <v>760</v>
      </c>
      <c r="S6662" t="s">
        <v>760</v>
      </c>
      <c r="T6662" t="s">
        <v>31</v>
      </c>
      <c r="U6662" t="s">
        <v>36</v>
      </c>
      <c r="V6662" t="s">
        <v>37</v>
      </c>
      <c r="W6662">
        <v>0.43</v>
      </c>
    </row>
    <row r="6663" spans="1:23" x14ac:dyDescent="0.3">
      <c r="A6663" t="s">
        <v>1679</v>
      </c>
      <c r="B6663" t="s">
        <v>1680</v>
      </c>
      <c r="D6663" s="1">
        <v>40794</v>
      </c>
      <c r="E6663" s="1">
        <v>40799</v>
      </c>
      <c r="F6663" s="1" t="str">
        <f t="shared" si="430"/>
        <v>September</v>
      </c>
      <c r="G6663" s="1" t="str">
        <f t="shared" si="431"/>
        <v>2011</v>
      </c>
      <c r="H6663" s="2">
        <f t="shared" si="432"/>
        <v>5</v>
      </c>
      <c r="I6663" s="2" t="b">
        <f t="shared" si="433"/>
        <v>0</v>
      </c>
      <c r="J6663" t="s">
        <v>17</v>
      </c>
      <c r="K6663">
        <v>43</v>
      </c>
      <c r="L6663">
        <v>643.30999999999995</v>
      </c>
      <c r="M6663">
        <v>0.08</v>
      </c>
      <c r="N6663" t="s">
        <v>39</v>
      </c>
      <c r="O6663">
        <v>-231.34</v>
      </c>
      <c r="P6663">
        <v>15.42</v>
      </c>
      <c r="Q6663">
        <v>10.68</v>
      </c>
      <c r="R6663" t="s">
        <v>760</v>
      </c>
      <c r="S6663" t="s">
        <v>760</v>
      </c>
      <c r="T6663" t="s">
        <v>31</v>
      </c>
      <c r="U6663" t="s">
        <v>22</v>
      </c>
      <c r="V6663" t="s">
        <v>23</v>
      </c>
      <c r="W6663">
        <v>0.57999999999999996</v>
      </c>
    </row>
    <row r="6664" spans="1:23" x14ac:dyDescent="0.3">
      <c r="A6664" t="s">
        <v>1642</v>
      </c>
      <c r="B6664" t="s">
        <v>1655</v>
      </c>
      <c r="D6664" s="1">
        <v>40376</v>
      </c>
      <c r="E6664" s="1">
        <v>40378</v>
      </c>
      <c r="F6664" s="1" t="str">
        <f t="shared" si="430"/>
        <v>July</v>
      </c>
      <c r="G6664" s="1" t="str">
        <f t="shared" si="431"/>
        <v>2010</v>
      </c>
      <c r="H6664" s="2">
        <f t="shared" si="432"/>
        <v>2</v>
      </c>
      <c r="I6664" s="2" t="b">
        <f t="shared" si="433"/>
        <v>0</v>
      </c>
      <c r="J6664" t="s">
        <v>24</v>
      </c>
      <c r="K6664">
        <v>42</v>
      </c>
      <c r="L6664">
        <v>188.23</v>
      </c>
      <c r="M6664">
        <v>0.05</v>
      </c>
      <c r="N6664" t="s">
        <v>18</v>
      </c>
      <c r="O6664">
        <v>-145.1</v>
      </c>
      <c r="P6664">
        <v>4.37</v>
      </c>
      <c r="Q6664">
        <v>5.15</v>
      </c>
      <c r="R6664" t="s">
        <v>760</v>
      </c>
      <c r="S6664" t="s">
        <v>760</v>
      </c>
      <c r="T6664" t="s">
        <v>42</v>
      </c>
      <c r="U6664" t="s">
        <v>22</v>
      </c>
      <c r="V6664" t="s">
        <v>28</v>
      </c>
      <c r="W6664">
        <v>0.59</v>
      </c>
    </row>
    <row r="6665" spans="1:23" x14ac:dyDescent="0.3">
      <c r="A6665" t="s">
        <v>1642</v>
      </c>
      <c r="B6665" t="s">
        <v>1655</v>
      </c>
      <c r="D6665" s="1">
        <v>40376</v>
      </c>
      <c r="E6665" s="1">
        <v>40378</v>
      </c>
      <c r="F6665" s="1" t="str">
        <f t="shared" si="430"/>
        <v>July</v>
      </c>
      <c r="G6665" s="1" t="str">
        <f t="shared" si="431"/>
        <v>2010</v>
      </c>
      <c r="H6665" s="2">
        <f t="shared" si="432"/>
        <v>2</v>
      </c>
      <c r="I6665" s="2" t="b">
        <f t="shared" si="433"/>
        <v>0</v>
      </c>
      <c r="J6665" t="s">
        <v>24</v>
      </c>
      <c r="K6665">
        <v>28</v>
      </c>
      <c r="L6665">
        <v>541.95000000000005</v>
      </c>
      <c r="M6665">
        <v>0.06</v>
      </c>
      <c r="N6665" t="s">
        <v>18</v>
      </c>
      <c r="O6665">
        <v>143.04</v>
      </c>
      <c r="P6665">
        <v>19.84</v>
      </c>
      <c r="Q6665">
        <v>4.0999999999999996</v>
      </c>
      <c r="R6665" t="s">
        <v>760</v>
      </c>
      <c r="S6665" t="s">
        <v>760</v>
      </c>
      <c r="T6665" t="s">
        <v>42</v>
      </c>
      <c r="U6665" t="s">
        <v>22</v>
      </c>
      <c r="V6665" t="s">
        <v>60</v>
      </c>
      <c r="W6665">
        <v>0.44</v>
      </c>
    </row>
    <row r="6666" spans="1:23" x14ac:dyDescent="0.3">
      <c r="A6666" t="s">
        <v>1511</v>
      </c>
      <c r="B6666" t="s">
        <v>1723</v>
      </c>
      <c r="D6666" s="1">
        <v>40564</v>
      </c>
      <c r="E6666" s="1">
        <v>40564</v>
      </c>
      <c r="F6666" s="1" t="str">
        <f t="shared" si="430"/>
        <v>January</v>
      </c>
      <c r="G6666" s="1" t="str">
        <f t="shared" si="431"/>
        <v>2011</v>
      </c>
      <c r="H6666" s="2">
        <f t="shared" si="432"/>
        <v>0</v>
      </c>
      <c r="I6666" s="2" t="str">
        <f t="shared" si="433"/>
        <v>FREE DELIVERY</v>
      </c>
      <c r="J6666" t="s">
        <v>17</v>
      </c>
      <c r="K6666">
        <v>26</v>
      </c>
      <c r="L6666">
        <v>448.23</v>
      </c>
      <c r="M6666">
        <v>0.01</v>
      </c>
      <c r="N6666" t="s">
        <v>18</v>
      </c>
      <c r="O6666">
        <v>110.6</v>
      </c>
      <c r="P6666">
        <v>15.98</v>
      </c>
      <c r="Q6666">
        <v>4</v>
      </c>
      <c r="R6666" t="s">
        <v>760</v>
      </c>
      <c r="S6666" t="s">
        <v>760</v>
      </c>
      <c r="T6666" t="s">
        <v>27</v>
      </c>
      <c r="U6666" t="s">
        <v>32</v>
      </c>
      <c r="V6666" t="s">
        <v>48</v>
      </c>
      <c r="W6666">
        <v>0.37</v>
      </c>
    </row>
    <row r="6667" spans="1:23" x14ac:dyDescent="0.3">
      <c r="A6667" t="s">
        <v>1555</v>
      </c>
      <c r="B6667" t="s">
        <v>1217</v>
      </c>
      <c r="D6667" s="1">
        <v>40684</v>
      </c>
      <c r="E6667" s="1">
        <v>40684</v>
      </c>
      <c r="F6667" s="1" t="str">
        <f t="shared" si="430"/>
        <v>May</v>
      </c>
      <c r="G6667" s="1" t="str">
        <f t="shared" si="431"/>
        <v>2011</v>
      </c>
      <c r="H6667" s="2">
        <f t="shared" si="432"/>
        <v>0</v>
      </c>
      <c r="I6667" s="2" t="str">
        <f t="shared" si="433"/>
        <v>FREE DELIVERY</v>
      </c>
      <c r="J6667" t="s">
        <v>52</v>
      </c>
      <c r="K6667">
        <v>21</v>
      </c>
      <c r="L6667">
        <v>748.83</v>
      </c>
      <c r="M6667">
        <v>0.01</v>
      </c>
      <c r="N6667" t="s">
        <v>18</v>
      </c>
      <c r="O6667">
        <v>250.01</v>
      </c>
      <c r="P6667">
        <v>33.979999999999997</v>
      </c>
      <c r="Q6667">
        <v>1.99</v>
      </c>
      <c r="R6667" t="s">
        <v>760</v>
      </c>
      <c r="S6667" t="s">
        <v>760</v>
      </c>
      <c r="T6667" t="s">
        <v>31</v>
      </c>
      <c r="U6667" t="s">
        <v>32</v>
      </c>
      <c r="V6667" t="s">
        <v>48</v>
      </c>
      <c r="W6667">
        <v>0.45</v>
      </c>
    </row>
    <row r="6668" spans="1:23" x14ac:dyDescent="0.3">
      <c r="A6668" t="s">
        <v>1410</v>
      </c>
      <c r="B6668" t="s">
        <v>948</v>
      </c>
      <c r="D6668" s="1">
        <v>41053</v>
      </c>
      <c r="E6668" s="1">
        <v>41055</v>
      </c>
      <c r="F6668" s="1" t="str">
        <f t="shared" si="430"/>
        <v>May</v>
      </c>
      <c r="G6668" s="1" t="str">
        <f t="shared" si="431"/>
        <v>2012</v>
      </c>
      <c r="H6668" s="2">
        <f t="shared" si="432"/>
        <v>2</v>
      </c>
      <c r="I6668" s="2" t="b">
        <f t="shared" si="433"/>
        <v>0</v>
      </c>
      <c r="J6668" t="s">
        <v>52</v>
      </c>
      <c r="K6668">
        <v>16</v>
      </c>
      <c r="L6668">
        <v>40.85</v>
      </c>
      <c r="M6668">
        <v>0.09</v>
      </c>
      <c r="N6668" t="s">
        <v>18</v>
      </c>
      <c r="O6668">
        <v>6.46</v>
      </c>
      <c r="P6668">
        <v>2.62</v>
      </c>
      <c r="Q6668">
        <v>0.8</v>
      </c>
      <c r="R6668" t="s">
        <v>760</v>
      </c>
      <c r="S6668" t="s">
        <v>760</v>
      </c>
      <c r="T6668" t="s">
        <v>31</v>
      </c>
      <c r="U6668" t="s">
        <v>22</v>
      </c>
      <c r="V6668" t="s">
        <v>46</v>
      </c>
      <c r="W6668">
        <v>0.39</v>
      </c>
    </row>
    <row r="6669" spans="1:23" x14ac:dyDescent="0.3">
      <c r="A6669" t="s">
        <v>1210</v>
      </c>
      <c r="B6669" t="s">
        <v>1467</v>
      </c>
      <c r="D6669" s="1">
        <v>40447</v>
      </c>
      <c r="E6669" s="1">
        <v>40449</v>
      </c>
      <c r="F6669" s="1" t="str">
        <f t="shared" si="430"/>
        <v>September</v>
      </c>
      <c r="G6669" s="1" t="str">
        <f t="shared" si="431"/>
        <v>2010</v>
      </c>
      <c r="H6669" s="2">
        <f t="shared" si="432"/>
        <v>2</v>
      </c>
      <c r="I6669" s="2" t="b">
        <f t="shared" si="433"/>
        <v>0</v>
      </c>
      <c r="J6669" t="s">
        <v>17</v>
      </c>
      <c r="K6669">
        <v>7</v>
      </c>
      <c r="L6669">
        <v>53.14</v>
      </c>
      <c r="M6669">
        <v>0.04</v>
      </c>
      <c r="N6669" t="s">
        <v>18</v>
      </c>
      <c r="O6669">
        <v>14.57</v>
      </c>
      <c r="P6669">
        <v>6.64</v>
      </c>
      <c r="Q6669">
        <v>4.95</v>
      </c>
      <c r="R6669" t="s">
        <v>760</v>
      </c>
      <c r="S6669" t="s">
        <v>760</v>
      </c>
      <c r="T6669" t="s">
        <v>21</v>
      </c>
      <c r="U6669" t="s">
        <v>36</v>
      </c>
      <c r="V6669" t="s">
        <v>37</v>
      </c>
      <c r="W6669">
        <v>0.37</v>
      </c>
    </row>
    <row r="6670" spans="1:23" x14ac:dyDescent="0.3">
      <c r="A6670" t="s">
        <v>1240</v>
      </c>
      <c r="B6670" t="s">
        <v>1470</v>
      </c>
      <c r="D6670" s="1">
        <v>40759</v>
      </c>
      <c r="E6670" s="1">
        <v>40761</v>
      </c>
      <c r="F6670" s="1" t="str">
        <f t="shared" si="430"/>
        <v>August</v>
      </c>
      <c r="G6670" s="1" t="str">
        <f t="shared" si="431"/>
        <v>2011</v>
      </c>
      <c r="H6670" s="2">
        <f t="shared" si="432"/>
        <v>2</v>
      </c>
      <c r="I6670" s="2" t="b">
        <f t="shared" si="433"/>
        <v>0</v>
      </c>
      <c r="J6670" t="s">
        <v>34</v>
      </c>
      <c r="K6670">
        <v>41</v>
      </c>
      <c r="L6670">
        <v>127.84</v>
      </c>
      <c r="M6670">
        <v>0.02</v>
      </c>
      <c r="N6670" t="s">
        <v>39</v>
      </c>
      <c r="O6670">
        <v>12.69</v>
      </c>
      <c r="P6670">
        <v>2.94</v>
      </c>
      <c r="Q6670">
        <v>0.96</v>
      </c>
      <c r="R6670" t="s">
        <v>760</v>
      </c>
      <c r="S6670" t="s">
        <v>760</v>
      </c>
      <c r="T6670" t="s">
        <v>21</v>
      </c>
      <c r="U6670" t="s">
        <v>22</v>
      </c>
      <c r="V6670" t="s">
        <v>60</v>
      </c>
      <c r="W6670">
        <v>0.57999999999999996</v>
      </c>
    </row>
    <row r="6671" spans="1:23" x14ac:dyDescent="0.3">
      <c r="A6671" t="s">
        <v>1240</v>
      </c>
      <c r="B6671" t="s">
        <v>1470</v>
      </c>
      <c r="D6671" s="1">
        <v>40759</v>
      </c>
      <c r="E6671" s="1">
        <v>40760</v>
      </c>
      <c r="F6671" s="1" t="str">
        <f t="shared" si="430"/>
        <v>August</v>
      </c>
      <c r="G6671" s="1" t="str">
        <f t="shared" si="431"/>
        <v>2011</v>
      </c>
      <c r="H6671" s="2">
        <f t="shared" si="432"/>
        <v>1</v>
      </c>
      <c r="I6671" s="2" t="b">
        <f t="shared" si="433"/>
        <v>0</v>
      </c>
      <c r="J6671" t="s">
        <v>34</v>
      </c>
      <c r="K6671">
        <v>6</v>
      </c>
      <c r="L6671">
        <v>11.15</v>
      </c>
      <c r="M6671">
        <v>7.0000000000000007E-2</v>
      </c>
      <c r="N6671" t="s">
        <v>18</v>
      </c>
      <c r="O6671">
        <v>-2.62</v>
      </c>
      <c r="P6671">
        <v>1.81</v>
      </c>
      <c r="Q6671">
        <v>0.75</v>
      </c>
      <c r="R6671" t="s">
        <v>760</v>
      </c>
      <c r="S6671" t="s">
        <v>760</v>
      </c>
      <c r="T6671" t="s">
        <v>21</v>
      </c>
      <c r="U6671" t="s">
        <v>22</v>
      </c>
      <c r="V6671" t="s">
        <v>46</v>
      </c>
      <c r="W6671">
        <v>0.52</v>
      </c>
    </row>
    <row r="6672" spans="1:23" x14ac:dyDescent="0.3">
      <c r="A6672" t="s">
        <v>1110</v>
      </c>
      <c r="B6672" t="s">
        <v>1111</v>
      </c>
      <c r="D6672" s="1">
        <v>39958</v>
      </c>
      <c r="E6672" s="1">
        <v>39960</v>
      </c>
      <c r="F6672" s="1" t="str">
        <f t="shared" si="430"/>
        <v>May</v>
      </c>
      <c r="G6672" s="1" t="str">
        <f t="shared" si="431"/>
        <v>2009</v>
      </c>
      <c r="H6672" s="2">
        <f t="shared" si="432"/>
        <v>2</v>
      </c>
      <c r="I6672" s="2" t="b">
        <f t="shared" si="433"/>
        <v>0</v>
      </c>
      <c r="J6672" t="s">
        <v>44</v>
      </c>
      <c r="K6672">
        <v>5</v>
      </c>
      <c r="L6672">
        <v>235.49</v>
      </c>
      <c r="M6672">
        <v>0.06</v>
      </c>
      <c r="N6672" t="s">
        <v>18</v>
      </c>
      <c r="O6672">
        <v>21.78</v>
      </c>
      <c r="P6672">
        <v>47.9</v>
      </c>
      <c r="Q6672">
        <v>5.86</v>
      </c>
      <c r="R6672" t="s">
        <v>760</v>
      </c>
      <c r="S6672" t="s">
        <v>760</v>
      </c>
      <c r="T6672" t="s">
        <v>27</v>
      </c>
      <c r="U6672" t="s">
        <v>22</v>
      </c>
      <c r="V6672" t="s">
        <v>43</v>
      </c>
      <c r="W6672">
        <v>0.37</v>
      </c>
    </row>
    <row r="6673" spans="1:23" x14ac:dyDescent="0.3">
      <c r="A6673" t="s">
        <v>1428</v>
      </c>
      <c r="B6673" t="s">
        <v>1429</v>
      </c>
      <c r="D6673" s="1">
        <v>40927</v>
      </c>
      <c r="E6673" s="1">
        <v>40928</v>
      </c>
      <c r="F6673" s="1" t="str">
        <f t="shared" si="430"/>
        <v>January</v>
      </c>
      <c r="G6673" s="1" t="str">
        <f t="shared" si="431"/>
        <v>2012</v>
      </c>
      <c r="H6673" s="2">
        <f t="shared" si="432"/>
        <v>1</v>
      </c>
      <c r="I6673" s="2" t="b">
        <f t="shared" si="433"/>
        <v>0</v>
      </c>
      <c r="J6673" t="s">
        <v>24</v>
      </c>
      <c r="K6673">
        <v>46</v>
      </c>
      <c r="L6673">
        <v>8177.07</v>
      </c>
      <c r="M6673">
        <v>0.08</v>
      </c>
      <c r="N6673" t="s">
        <v>18</v>
      </c>
      <c r="O6673">
        <v>2385.3000000000002</v>
      </c>
      <c r="P6673">
        <v>178.47</v>
      </c>
      <c r="Q6673">
        <v>19.989999999999998</v>
      </c>
      <c r="R6673" t="s">
        <v>760</v>
      </c>
      <c r="S6673" t="s">
        <v>760</v>
      </c>
      <c r="T6673" t="s">
        <v>27</v>
      </c>
      <c r="U6673" t="s">
        <v>22</v>
      </c>
      <c r="V6673" t="s">
        <v>23</v>
      </c>
      <c r="W6673">
        <v>0.55000000000000004</v>
      </c>
    </row>
    <row r="6674" spans="1:23" x14ac:dyDescent="0.3">
      <c r="A6674" t="s">
        <v>1356</v>
      </c>
      <c r="B6674" t="s">
        <v>1724</v>
      </c>
      <c r="D6674" s="1">
        <v>40916</v>
      </c>
      <c r="E6674" s="1">
        <v>40918</v>
      </c>
      <c r="F6674" s="1" t="str">
        <f t="shared" si="430"/>
        <v>January</v>
      </c>
      <c r="G6674" s="1" t="str">
        <f t="shared" si="431"/>
        <v>2012</v>
      </c>
      <c r="H6674" s="2">
        <f t="shared" si="432"/>
        <v>2</v>
      </c>
      <c r="I6674" s="2" t="b">
        <f t="shared" si="433"/>
        <v>0</v>
      </c>
      <c r="J6674" t="s">
        <v>44</v>
      </c>
      <c r="K6674">
        <v>4</v>
      </c>
      <c r="L6674">
        <v>1187.864</v>
      </c>
      <c r="M6674">
        <v>7.0000000000000007E-2</v>
      </c>
      <c r="N6674" t="s">
        <v>25</v>
      </c>
      <c r="O6674">
        <v>-347.16</v>
      </c>
      <c r="P6674">
        <v>376.13</v>
      </c>
      <c r="Q6674">
        <v>85.63</v>
      </c>
      <c r="R6674" t="s">
        <v>760</v>
      </c>
      <c r="S6674" t="s">
        <v>760</v>
      </c>
      <c r="T6674" t="s">
        <v>42</v>
      </c>
      <c r="U6674" t="s">
        <v>36</v>
      </c>
      <c r="V6674" t="s">
        <v>55</v>
      </c>
      <c r="W6674">
        <v>0.74</v>
      </c>
    </row>
    <row r="6675" spans="1:23" x14ac:dyDescent="0.3">
      <c r="A6675" t="s">
        <v>1024</v>
      </c>
      <c r="B6675" t="s">
        <v>1411</v>
      </c>
      <c r="D6675" s="1">
        <v>39838</v>
      </c>
      <c r="E6675" s="1">
        <v>39839</v>
      </c>
      <c r="F6675" s="1" t="str">
        <f t="shared" si="430"/>
        <v>January</v>
      </c>
      <c r="G6675" s="1" t="str">
        <f t="shared" si="431"/>
        <v>2009</v>
      </c>
      <c r="H6675" s="2">
        <f t="shared" si="432"/>
        <v>1</v>
      </c>
      <c r="I6675" s="2" t="b">
        <f t="shared" si="433"/>
        <v>0</v>
      </c>
      <c r="J6675" t="s">
        <v>52</v>
      </c>
      <c r="K6675">
        <v>4</v>
      </c>
      <c r="L6675">
        <v>11.08</v>
      </c>
      <c r="M6675">
        <v>0.06</v>
      </c>
      <c r="N6675" t="s">
        <v>18</v>
      </c>
      <c r="O6675">
        <v>-8.93</v>
      </c>
      <c r="P6675">
        <v>1.74</v>
      </c>
      <c r="Q6675">
        <v>4.08</v>
      </c>
      <c r="R6675" t="s">
        <v>760</v>
      </c>
      <c r="S6675" t="s">
        <v>760</v>
      </c>
      <c r="T6675" t="s">
        <v>31</v>
      </c>
      <c r="U6675" t="s">
        <v>36</v>
      </c>
      <c r="V6675" t="s">
        <v>37</v>
      </c>
      <c r="W6675">
        <v>0.53</v>
      </c>
    </row>
    <row r="6676" spans="1:23" x14ac:dyDescent="0.3">
      <c r="A6676" t="s">
        <v>983</v>
      </c>
      <c r="B6676" t="s">
        <v>1217</v>
      </c>
      <c r="D6676" s="1">
        <v>40978</v>
      </c>
      <c r="E6676" s="1">
        <v>40980</v>
      </c>
      <c r="F6676" s="1" t="str">
        <f t="shared" si="430"/>
        <v>March</v>
      </c>
      <c r="G6676" s="1" t="str">
        <f t="shared" si="431"/>
        <v>2012</v>
      </c>
      <c r="H6676" s="2">
        <f t="shared" si="432"/>
        <v>2</v>
      </c>
      <c r="I6676" s="2" t="b">
        <f t="shared" si="433"/>
        <v>0</v>
      </c>
      <c r="J6676" t="s">
        <v>34</v>
      </c>
      <c r="K6676">
        <v>10</v>
      </c>
      <c r="L6676">
        <v>141.91999999999999</v>
      </c>
      <c r="M6676">
        <v>0.06</v>
      </c>
      <c r="N6676" t="s">
        <v>18</v>
      </c>
      <c r="O6676">
        <v>12.2</v>
      </c>
      <c r="P6676">
        <v>13.73</v>
      </c>
      <c r="Q6676">
        <v>8.99</v>
      </c>
      <c r="R6676" t="s">
        <v>760</v>
      </c>
      <c r="S6676" t="s">
        <v>760</v>
      </c>
      <c r="T6676" t="s">
        <v>27</v>
      </c>
      <c r="U6676" t="s">
        <v>36</v>
      </c>
      <c r="V6676" t="s">
        <v>37</v>
      </c>
      <c r="W6676">
        <v>0.49</v>
      </c>
    </row>
    <row r="6677" spans="1:23" x14ac:dyDescent="0.3">
      <c r="A6677" t="s">
        <v>1441</v>
      </c>
      <c r="B6677" t="s">
        <v>1299</v>
      </c>
      <c r="D6677" s="1">
        <v>41003</v>
      </c>
      <c r="E6677" s="1">
        <v>41005</v>
      </c>
      <c r="F6677" s="1" t="str">
        <f t="shared" si="430"/>
        <v>April</v>
      </c>
      <c r="G6677" s="1" t="str">
        <f t="shared" si="431"/>
        <v>2012</v>
      </c>
      <c r="H6677" s="2">
        <f t="shared" si="432"/>
        <v>2</v>
      </c>
      <c r="I6677" s="2" t="b">
        <f t="shared" si="433"/>
        <v>0</v>
      </c>
      <c r="J6677" t="s">
        <v>52</v>
      </c>
      <c r="K6677">
        <v>9</v>
      </c>
      <c r="L6677">
        <v>337.34</v>
      </c>
      <c r="M6677">
        <v>0.06</v>
      </c>
      <c r="N6677" t="s">
        <v>18</v>
      </c>
      <c r="O6677">
        <v>-69.84</v>
      </c>
      <c r="P6677">
        <v>39.479999999999997</v>
      </c>
      <c r="Q6677">
        <v>1.99</v>
      </c>
      <c r="R6677" t="s">
        <v>760</v>
      </c>
      <c r="S6677" t="s">
        <v>760</v>
      </c>
      <c r="T6677" t="s">
        <v>31</v>
      </c>
      <c r="U6677" t="s">
        <v>32</v>
      </c>
      <c r="V6677" t="s">
        <v>48</v>
      </c>
      <c r="W6677">
        <v>0.54</v>
      </c>
    </row>
    <row r="6678" spans="1:23" x14ac:dyDescent="0.3">
      <c r="A6678" t="s">
        <v>1391</v>
      </c>
      <c r="B6678" t="s">
        <v>1049</v>
      </c>
      <c r="D6678" s="1">
        <v>40653</v>
      </c>
      <c r="E6678" s="1">
        <v>40660</v>
      </c>
      <c r="F6678" s="1" t="str">
        <f t="shared" si="430"/>
        <v>April</v>
      </c>
      <c r="G6678" s="1" t="str">
        <f t="shared" si="431"/>
        <v>2011</v>
      </c>
      <c r="H6678" s="2">
        <f t="shared" si="432"/>
        <v>7</v>
      </c>
      <c r="I6678" s="2" t="b">
        <f t="shared" si="433"/>
        <v>0</v>
      </c>
      <c r="J6678" t="s">
        <v>17</v>
      </c>
      <c r="K6678">
        <v>17</v>
      </c>
      <c r="L6678">
        <v>475.9</v>
      </c>
      <c r="M6678">
        <v>0.04</v>
      </c>
      <c r="N6678" t="s">
        <v>18</v>
      </c>
      <c r="O6678">
        <v>-5.18</v>
      </c>
      <c r="P6678">
        <v>27.42</v>
      </c>
      <c r="Q6678">
        <v>19.46</v>
      </c>
      <c r="R6678" t="s">
        <v>760</v>
      </c>
      <c r="S6678" t="s">
        <v>760</v>
      </c>
      <c r="T6678" t="s">
        <v>31</v>
      </c>
      <c r="U6678" t="s">
        <v>36</v>
      </c>
      <c r="V6678" t="s">
        <v>37</v>
      </c>
      <c r="W6678">
        <v>0.44</v>
      </c>
    </row>
    <row r="6679" spans="1:23" x14ac:dyDescent="0.3">
      <c r="A6679" t="s">
        <v>1391</v>
      </c>
      <c r="B6679" t="s">
        <v>1049</v>
      </c>
      <c r="D6679" s="1">
        <v>40653</v>
      </c>
      <c r="E6679" s="1">
        <v>40655</v>
      </c>
      <c r="F6679" s="1" t="str">
        <f t="shared" si="430"/>
        <v>April</v>
      </c>
      <c r="G6679" s="1" t="str">
        <f t="shared" si="431"/>
        <v>2011</v>
      </c>
      <c r="H6679" s="2">
        <f t="shared" si="432"/>
        <v>2</v>
      </c>
      <c r="I6679" s="2" t="b">
        <f t="shared" si="433"/>
        <v>0</v>
      </c>
      <c r="J6679" t="s">
        <v>17</v>
      </c>
      <c r="K6679">
        <v>12</v>
      </c>
      <c r="L6679">
        <v>3635.63</v>
      </c>
      <c r="M6679">
        <v>0.09</v>
      </c>
      <c r="N6679" t="s">
        <v>25</v>
      </c>
      <c r="O6679">
        <v>104.48</v>
      </c>
      <c r="P6679">
        <v>320.64</v>
      </c>
      <c r="Q6679">
        <v>29.2</v>
      </c>
      <c r="R6679" t="s">
        <v>760</v>
      </c>
      <c r="S6679" t="s">
        <v>760</v>
      </c>
      <c r="T6679" t="s">
        <v>31</v>
      </c>
      <c r="U6679" t="s">
        <v>36</v>
      </c>
      <c r="V6679" t="s">
        <v>55</v>
      </c>
      <c r="W6679">
        <v>0.66</v>
      </c>
    </row>
    <row r="6680" spans="1:23" x14ac:dyDescent="0.3">
      <c r="A6680" t="s">
        <v>1110</v>
      </c>
      <c r="B6680" t="s">
        <v>1111</v>
      </c>
      <c r="D6680" s="1">
        <v>40551</v>
      </c>
      <c r="E6680" s="1">
        <v>40555</v>
      </c>
      <c r="F6680" s="1" t="str">
        <f t="shared" si="430"/>
        <v>January</v>
      </c>
      <c r="G6680" s="1" t="str">
        <f t="shared" si="431"/>
        <v>2011</v>
      </c>
      <c r="H6680" s="2">
        <f t="shared" si="432"/>
        <v>4</v>
      </c>
      <c r="I6680" s="2" t="b">
        <f t="shared" si="433"/>
        <v>0</v>
      </c>
      <c r="J6680" t="s">
        <v>17</v>
      </c>
      <c r="K6680">
        <v>34</v>
      </c>
      <c r="L6680">
        <v>157.56</v>
      </c>
      <c r="M6680">
        <v>0.1</v>
      </c>
      <c r="N6680" t="s">
        <v>18</v>
      </c>
      <c r="O6680">
        <v>-139.35</v>
      </c>
      <c r="P6680">
        <v>4.8899999999999997</v>
      </c>
      <c r="Q6680">
        <v>4.93</v>
      </c>
      <c r="R6680" t="s">
        <v>760</v>
      </c>
      <c r="S6680" t="s">
        <v>760</v>
      </c>
      <c r="T6680" t="s">
        <v>27</v>
      </c>
      <c r="U6680" t="s">
        <v>32</v>
      </c>
      <c r="V6680" t="s">
        <v>48</v>
      </c>
      <c r="W6680">
        <v>0.66</v>
      </c>
    </row>
    <row r="6681" spans="1:23" x14ac:dyDescent="0.3">
      <c r="A6681" t="s">
        <v>906</v>
      </c>
      <c r="B6681" t="s">
        <v>1388</v>
      </c>
      <c r="D6681" s="1">
        <v>40250</v>
      </c>
      <c r="E6681" s="1">
        <v>40252</v>
      </c>
      <c r="F6681" s="1" t="str">
        <f t="shared" si="430"/>
        <v>March</v>
      </c>
      <c r="G6681" s="1" t="str">
        <f t="shared" si="431"/>
        <v>2010</v>
      </c>
      <c r="H6681" s="2">
        <f t="shared" si="432"/>
        <v>2</v>
      </c>
      <c r="I6681" s="2" t="b">
        <f t="shared" si="433"/>
        <v>0</v>
      </c>
      <c r="J6681" t="s">
        <v>44</v>
      </c>
      <c r="K6681">
        <v>16</v>
      </c>
      <c r="L6681">
        <v>2026.05</v>
      </c>
      <c r="M6681">
        <v>0.1</v>
      </c>
      <c r="N6681" t="s">
        <v>25</v>
      </c>
      <c r="O6681">
        <v>-357.65</v>
      </c>
      <c r="P6681">
        <v>135.99</v>
      </c>
      <c r="Q6681">
        <v>28.63</v>
      </c>
      <c r="R6681" t="s">
        <v>760</v>
      </c>
      <c r="S6681" t="s">
        <v>760</v>
      </c>
      <c r="T6681" t="s">
        <v>31</v>
      </c>
      <c r="U6681" t="s">
        <v>36</v>
      </c>
      <c r="V6681" t="s">
        <v>67</v>
      </c>
      <c r="W6681">
        <v>0.76</v>
      </c>
    </row>
    <row r="6682" spans="1:23" x14ac:dyDescent="0.3">
      <c r="A6682" t="s">
        <v>1001</v>
      </c>
      <c r="B6682" t="s">
        <v>1721</v>
      </c>
      <c r="D6682" s="1">
        <v>40501</v>
      </c>
      <c r="E6682" s="1">
        <v>40503</v>
      </c>
      <c r="F6682" s="1" t="str">
        <f t="shared" si="430"/>
        <v>November</v>
      </c>
      <c r="G6682" s="1" t="str">
        <f t="shared" si="431"/>
        <v>2010</v>
      </c>
      <c r="H6682" s="2">
        <f t="shared" si="432"/>
        <v>2</v>
      </c>
      <c r="I6682" s="2" t="b">
        <f t="shared" si="433"/>
        <v>0</v>
      </c>
      <c r="J6682" t="s">
        <v>24</v>
      </c>
      <c r="K6682">
        <v>15</v>
      </c>
      <c r="L6682">
        <v>37.700000000000003</v>
      </c>
      <c r="M6682">
        <v>0.1</v>
      </c>
      <c r="N6682" t="s">
        <v>18</v>
      </c>
      <c r="O6682">
        <v>-81.08</v>
      </c>
      <c r="P6682">
        <v>2.1800000000000002</v>
      </c>
      <c r="Q6682">
        <v>7.09</v>
      </c>
      <c r="R6682" t="s">
        <v>760</v>
      </c>
      <c r="S6682" t="s">
        <v>760</v>
      </c>
      <c r="T6682" t="s">
        <v>27</v>
      </c>
      <c r="U6682" t="s">
        <v>22</v>
      </c>
      <c r="V6682" t="s">
        <v>43</v>
      </c>
      <c r="W6682">
        <v>0.38</v>
      </c>
    </row>
    <row r="6683" spans="1:23" x14ac:dyDescent="0.3">
      <c r="A6683" t="s">
        <v>1001</v>
      </c>
      <c r="B6683" t="s">
        <v>1721</v>
      </c>
      <c r="D6683" s="1">
        <v>40501</v>
      </c>
      <c r="E6683" s="1">
        <v>40503</v>
      </c>
      <c r="F6683" s="1" t="str">
        <f t="shared" si="430"/>
        <v>November</v>
      </c>
      <c r="G6683" s="1" t="str">
        <f t="shared" si="431"/>
        <v>2010</v>
      </c>
      <c r="H6683" s="2">
        <f t="shared" si="432"/>
        <v>2</v>
      </c>
      <c r="I6683" s="2" t="b">
        <f t="shared" si="433"/>
        <v>0</v>
      </c>
      <c r="J6683" t="s">
        <v>24</v>
      </c>
      <c r="K6683">
        <v>47</v>
      </c>
      <c r="L6683">
        <v>1059.72</v>
      </c>
      <c r="M6683">
        <v>0.01</v>
      </c>
      <c r="N6683" t="s">
        <v>18</v>
      </c>
      <c r="O6683">
        <v>112.22</v>
      </c>
      <c r="P6683">
        <v>20.98</v>
      </c>
      <c r="Q6683">
        <v>5.42</v>
      </c>
      <c r="R6683" t="s">
        <v>760</v>
      </c>
      <c r="S6683" t="s">
        <v>760</v>
      </c>
      <c r="T6683" t="s">
        <v>27</v>
      </c>
      <c r="U6683" t="s">
        <v>22</v>
      </c>
      <c r="V6683" t="s">
        <v>23</v>
      </c>
      <c r="W6683">
        <v>0.66</v>
      </c>
    </row>
    <row r="6684" spans="1:23" x14ac:dyDescent="0.3">
      <c r="A6684" t="s">
        <v>1428</v>
      </c>
      <c r="B6684" t="s">
        <v>1429</v>
      </c>
      <c r="D6684" s="1">
        <v>40241</v>
      </c>
      <c r="E6684" s="1">
        <v>40243</v>
      </c>
      <c r="F6684" s="1" t="str">
        <f t="shared" si="430"/>
        <v>March</v>
      </c>
      <c r="G6684" s="1" t="str">
        <f t="shared" si="431"/>
        <v>2010</v>
      </c>
      <c r="H6684" s="2">
        <f t="shared" si="432"/>
        <v>2</v>
      </c>
      <c r="I6684" s="2" t="b">
        <f t="shared" si="433"/>
        <v>0</v>
      </c>
      <c r="J6684" t="s">
        <v>44</v>
      </c>
      <c r="K6684">
        <v>35</v>
      </c>
      <c r="L6684">
        <v>3491.71</v>
      </c>
      <c r="M6684">
        <v>0.04</v>
      </c>
      <c r="N6684" t="s">
        <v>25</v>
      </c>
      <c r="O6684">
        <v>-1216.6400000000001</v>
      </c>
      <c r="P6684">
        <v>95.95</v>
      </c>
      <c r="Q6684">
        <v>74.349999999999994</v>
      </c>
      <c r="R6684" t="s">
        <v>760</v>
      </c>
      <c r="S6684" t="s">
        <v>760</v>
      </c>
      <c r="T6684" t="s">
        <v>27</v>
      </c>
      <c r="U6684" t="s">
        <v>36</v>
      </c>
      <c r="V6684" t="s">
        <v>67</v>
      </c>
      <c r="W6684">
        <v>0.56999999999999995</v>
      </c>
    </row>
    <row r="6685" spans="1:23" x14ac:dyDescent="0.3">
      <c r="A6685" t="s">
        <v>1428</v>
      </c>
      <c r="B6685" t="s">
        <v>1429</v>
      </c>
      <c r="D6685" s="1">
        <v>40241</v>
      </c>
      <c r="E6685" s="1">
        <v>40243</v>
      </c>
      <c r="F6685" s="1" t="str">
        <f t="shared" si="430"/>
        <v>March</v>
      </c>
      <c r="G6685" s="1" t="str">
        <f t="shared" si="431"/>
        <v>2010</v>
      </c>
      <c r="H6685" s="2">
        <f t="shared" si="432"/>
        <v>2</v>
      </c>
      <c r="I6685" s="2" t="b">
        <f t="shared" si="433"/>
        <v>0</v>
      </c>
      <c r="J6685" t="s">
        <v>44</v>
      </c>
      <c r="K6685">
        <v>15</v>
      </c>
      <c r="L6685">
        <v>485.16</v>
      </c>
      <c r="M6685">
        <v>0.1</v>
      </c>
      <c r="N6685" t="s">
        <v>18</v>
      </c>
      <c r="O6685">
        <v>-9.32</v>
      </c>
      <c r="P6685">
        <v>34.58</v>
      </c>
      <c r="Q6685">
        <v>8.99</v>
      </c>
      <c r="R6685" t="s">
        <v>760</v>
      </c>
      <c r="S6685" t="s">
        <v>760</v>
      </c>
      <c r="T6685" t="s">
        <v>27</v>
      </c>
      <c r="U6685" t="s">
        <v>22</v>
      </c>
      <c r="V6685" t="s">
        <v>60</v>
      </c>
      <c r="W6685">
        <v>0.56000000000000005</v>
      </c>
    </row>
    <row r="6686" spans="1:23" x14ac:dyDescent="0.3">
      <c r="A6686" t="s">
        <v>1024</v>
      </c>
      <c r="B6686" t="s">
        <v>1411</v>
      </c>
      <c r="D6686" s="1">
        <v>39967</v>
      </c>
      <c r="E6686" s="1">
        <v>39969</v>
      </c>
      <c r="F6686" s="1" t="str">
        <f t="shared" si="430"/>
        <v>June</v>
      </c>
      <c r="G6686" s="1" t="str">
        <f t="shared" si="431"/>
        <v>2009</v>
      </c>
      <c r="H6686" s="2">
        <f t="shared" si="432"/>
        <v>2</v>
      </c>
      <c r="I6686" s="2" t="b">
        <f t="shared" si="433"/>
        <v>0</v>
      </c>
      <c r="J6686" t="s">
        <v>24</v>
      </c>
      <c r="K6686">
        <v>45</v>
      </c>
      <c r="L6686">
        <v>112.72</v>
      </c>
      <c r="M6686">
        <v>0.09</v>
      </c>
      <c r="N6686" t="s">
        <v>18</v>
      </c>
      <c r="O6686">
        <v>39.19</v>
      </c>
      <c r="P6686">
        <v>2.61</v>
      </c>
      <c r="Q6686">
        <v>0.5</v>
      </c>
      <c r="R6686" t="s">
        <v>760</v>
      </c>
      <c r="S6686" t="s">
        <v>760</v>
      </c>
      <c r="T6686" t="s">
        <v>27</v>
      </c>
      <c r="U6686" t="s">
        <v>22</v>
      </c>
      <c r="V6686" t="s">
        <v>57</v>
      </c>
      <c r="W6686">
        <v>0.39</v>
      </c>
    </row>
    <row r="6687" spans="1:23" x14ac:dyDescent="0.3">
      <c r="A6687" t="s">
        <v>1391</v>
      </c>
      <c r="B6687" t="s">
        <v>1049</v>
      </c>
      <c r="D6687" s="1">
        <v>40075</v>
      </c>
      <c r="E6687" s="1">
        <v>40077</v>
      </c>
      <c r="F6687" s="1" t="str">
        <f t="shared" si="430"/>
        <v>September</v>
      </c>
      <c r="G6687" s="1" t="str">
        <f t="shared" si="431"/>
        <v>2009</v>
      </c>
      <c r="H6687" s="2">
        <f t="shared" si="432"/>
        <v>2</v>
      </c>
      <c r="I6687" s="2" t="b">
        <f t="shared" si="433"/>
        <v>0</v>
      </c>
      <c r="J6687" t="s">
        <v>34</v>
      </c>
      <c r="K6687">
        <v>22</v>
      </c>
      <c r="L6687">
        <v>150.34</v>
      </c>
      <c r="M6687">
        <v>0.06</v>
      </c>
      <c r="N6687" t="s">
        <v>39</v>
      </c>
      <c r="O6687">
        <v>-28.45</v>
      </c>
      <c r="P6687">
        <v>6.48</v>
      </c>
      <c r="Q6687">
        <v>5.14</v>
      </c>
      <c r="R6687" t="s">
        <v>760</v>
      </c>
      <c r="S6687" t="s">
        <v>760</v>
      </c>
      <c r="T6687" t="s">
        <v>42</v>
      </c>
      <c r="U6687" t="s">
        <v>22</v>
      </c>
      <c r="V6687" t="s">
        <v>43</v>
      </c>
      <c r="W6687">
        <v>0.37</v>
      </c>
    </row>
    <row r="6688" spans="1:23" x14ac:dyDescent="0.3">
      <c r="A6688" t="s">
        <v>1022</v>
      </c>
      <c r="B6688" t="s">
        <v>1436</v>
      </c>
      <c r="D6688" s="1">
        <v>39827</v>
      </c>
      <c r="E6688" s="1">
        <v>39829</v>
      </c>
      <c r="F6688" s="1" t="str">
        <f t="shared" si="430"/>
        <v>January</v>
      </c>
      <c r="G6688" s="1" t="str">
        <f t="shared" si="431"/>
        <v>2009</v>
      </c>
      <c r="H6688" s="2">
        <f t="shared" si="432"/>
        <v>2</v>
      </c>
      <c r="I6688" s="2" t="b">
        <f t="shared" si="433"/>
        <v>0</v>
      </c>
      <c r="J6688" t="s">
        <v>52</v>
      </c>
      <c r="K6688">
        <v>21</v>
      </c>
      <c r="L6688">
        <v>2364.29</v>
      </c>
      <c r="M6688">
        <v>0.08</v>
      </c>
      <c r="N6688" t="s">
        <v>25</v>
      </c>
      <c r="O6688">
        <v>-220.05</v>
      </c>
      <c r="P6688">
        <v>115.99</v>
      </c>
      <c r="Q6688">
        <v>56.14</v>
      </c>
      <c r="R6688" t="s">
        <v>760</v>
      </c>
      <c r="S6688" t="s">
        <v>760</v>
      </c>
      <c r="T6688" t="s">
        <v>42</v>
      </c>
      <c r="U6688" t="s">
        <v>32</v>
      </c>
      <c r="V6688" t="s">
        <v>94</v>
      </c>
      <c r="W6688">
        <v>0.4</v>
      </c>
    </row>
    <row r="6689" spans="1:23" x14ac:dyDescent="0.3">
      <c r="A6689" t="s">
        <v>1022</v>
      </c>
      <c r="B6689" t="s">
        <v>1436</v>
      </c>
      <c r="D6689" s="1">
        <v>39827</v>
      </c>
      <c r="E6689" s="1">
        <v>39830</v>
      </c>
      <c r="F6689" s="1" t="str">
        <f t="shared" si="430"/>
        <v>January</v>
      </c>
      <c r="G6689" s="1" t="str">
        <f t="shared" si="431"/>
        <v>2009</v>
      </c>
      <c r="H6689" s="2">
        <f t="shared" si="432"/>
        <v>3</v>
      </c>
      <c r="I6689" s="2" t="b">
        <f t="shared" si="433"/>
        <v>0</v>
      </c>
      <c r="J6689" t="s">
        <v>52</v>
      </c>
      <c r="K6689">
        <v>27</v>
      </c>
      <c r="L6689">
        <v>112.57</v>
      </c>
      <c r="M6689">
        <v>0.08</v>
      </c>
      <c r="N6689" t="s">
        <v>18</v>
      </c>
      <c r="O6689">
        <v>13.92</v>
      </c>
      <c r="P6689">
        <v>4.28</v>
      </c>
      <c r="Q6689">
        <v>0.94</v>
      </c>
      <c r="R6689" t="s">
        <v>760</v>
      </c>
      <c r="S6689" t="s">
        <v>760</v>
      </c>
      <c r="T6689" t="s">
        <v>42</v>
      </c>
      <c r="U6689" t="s">
        <v>22</v>
      </c>
      <c r="V6689" t="s">
        <v>60</v>
      </c>
      <c r="W6689">
        <v>0.56000000000000005</v>
      </c>
    </row>
    <row r="6690" spans="1:23" x14ac:dyDescent="0.3">
      <c r="A6690" t="s">
        <v>1340</v>
      </c>
      <c r="B6690" t="s">
        <v>1421</v>
      </c>
      <c r="D6690" s="1">
        <v>39822</v>
      </c>
      <c r="E6690" s="1">
        <v>39824</v>
      </c>
      <c r="F6690" s="1" t="str">
        <f t="shared" si="430"/>
        <v>January</v>
      </c>
      <c r="G6690" s="1" t="str">
        <f t="shared" si="431"/>
        <v>2009</v>
      </c>
      <c r="H6690" s="2">
        <f t="shared" si="432"/>
        <v>2</v>
      </c>
      <c r="I6690" s="2" t="b">
        <f t="shared" si="433"/>
        <v>0</v>
      </c>
      <c r="J6690" t="s">
        <v>24</v>
      </c>
      <c r="K6690">
        <v>43</v>
      </c>
      <c r="L6690">
        <v>541.45000000000005</v>
      </c>
      <c r="M6690">
        <v>0</v>
      </c>
      <c r="N6690" t="s">
        <v>39</v>
      </c>
      <c r="O6690">
        <v>-164.25</v>
      </c>
      <c r="P6690">
        <v>11.66</v>
      </c>
      <c r="Q6690">
        <v>8.99</v>
      </c>
      <c r="R6690" t="s">
        <v>760</v>
      </c>
      <c r="S6690" t="s">
        <v>760</v>
      </c>
      <c r="T6690" t="s">
        <v>31</v>
      </c>
      <c r="U6690" t="s">
        <v>22</v>
      </c>
      <c r="V6690" t="s">
        <v>60</v>
      </c>
      <c r="W6690">
        <v>0.59</v>
      </c>
    </row>
    <row r="6691" spans="1:23" x14ac:dyDescent="0.3">
      <c r="A6691" t="s">
        <v>1175</v>
      </c>
      <c r="B6691" t="s">
        <v>1484</v>
      </c>
      <c r="D6691" s="1">
        <v>40502</v>
      </c>
      <c r="E6691" s="1">
        <v>40502</v>
      </c>
      <c r="F6691" s="1" t="str">
        <f t="shared" si="430"/>
        <v>November</v>
      </c>
      <c r="G6691" s="1" t="str">
        <f t="shared" si="431"/>
        <v>2010</v>
      </c>
      <c r="H6691" s="2">
        <f t="shared" si="432"/>
        <v>0</v>
      </c>
      <c r="I6691" s="2" t="str">
        <f t="shared" si="433"/>
        <v>FREE DELIVERY</v>
      </c>
      <c r="J6691" t="s">
        <v>17</v>
      </c>
      <c r="K6691">
        <v>15</v>
      </c>
      <c r="L6691">
        <v>1556.55</v>
      </c>
      <c r="M6691">
        <v>0.04</v>
      </c>
      <c r="N6691" t="s">
        <v>18</v>
      </c>
      <c r="O6691">
        <v>436.02</v>
      </c>
      <c r="P6691">
        <v>105.34</v>
      </c>
      <c r="Q6691">
        <v>24.49</v>
      </c>
      <c r="R6691" t="s">
        <v>760</v>
      </c>
      <c r="S6691" t="s">
        <v>760</v>
      </c>
      <c r="T6691" t="s">
        <v>42</v>
      </c>
      <c r="U6691" t="s">
        <v>36</v>
      </c>
      <c r="V6691" t="s">
        <v>37</v>
      </c>
      <c r="W6691">
        <v>0.61</v>
      </c>
    </row>
    <row r="6692" spans="1:23" x14ac:dyDescent="0.3">
      <c r="A6692" t="s">
        <v>1024</v>
      </c>
      <c r="B6692" t="s">
        <v>1411</v>
      </c>
      <c r="D6692" s="1">
        <v>40941</v>
      </c>
      <c r="E6692" s="1">
        <v>40945</v>
      </c>
      <c r="F6692" s="1" t="str">
        <f t="shared" si="430"/>
        <v>February</v>
      </c>
      <c r="G6692" s="1" t="str">
        <f t="shared" si="431"/>
        <v>2012</v>
      </c>
      <c r="H6692" s="2">
        <f t="shared" si="432"/>
        <v>4</v>
      </c>
      <c r="I6692" s="2" t="b">
        <f t="shared" si="433"/>
        <v>0</v>
      </c>
      <c r="J6692" t="s">
        <v>17</v>
      </c>
      <c r="K6692">
        <v>39</v>
      </c>
      <c r="L6692">
        <v>647.80999999999995</v>
      </c>
      <c r="M6692">
        <v>0.1</v>
      </c>
      <c r="N6692" t="s">
        <v>18</v>
      </c>
      <c r="O6692">
        <v>8.65</v>
      </c>
      <c r="P6692">
        <v>17.670000000000002</v>
      </c>
      <c r="Q6692">
        <v>8.99</v>
      </c>
      <c r="R6692" t="s">
        <v>760</v>
      </c>
      <c r="S6692" t="s">
        <v>760</v>
      </c>
      <c r="T6692" t="s">
        <v>21</v>
      </c>
      <c r="U6692" t="s">
        <v>36</v>
      </c>
      <c r="V6692" t="s">
        <v>37</v>
      </c>
      <c r="W6692">
        <v>0.47</v>
      </c>
    </row>
    <row r="6693" spans="1:23" x14ac:dyDescent="0.3">
      <c r="A6693" t="s">
        <v>902</v>
      </c>
      <c r="B6693" t="s">
        <v>1725</v>
      </c>
      <c r="D6693" s="1">
        <v>40775</v>
      </c>
      <c r="E6693" s="1">
        <v>40782</v>
      </c>
      <c r="F6693" s="1" t="str">
        <f t="shared" si="430"/>
        <v>August</v>
      </c>
      <c r="G6693" s="1" t="str">
        <f t="shared" si="431"/>
        <v>2011</v>
      </c>
      <c r="H6693" s="2">
        <f t="shared" si="432"/>
        <v>7</v>
      </c>
      <c r="I6693" s="2" t="b">
        <f t="shared" si="433"/>
        <v>0</v>
      </c>
      <c r="J6693" t="s">
        <v>17</v>
      </c>
      <c r="K6693">
        <v>15</v>
      </c>
      <c r="L6693">
        <v>168.9</v>
      </c>
      <c r="M6693">
        <v>0.09</v>
      </c>
      <c r="N6693" t="s">
        <v>39</v>
      </c>
      <c r="O6693">
        <v>-16.190000000000001</v>
      </c>
      <c r="P6693">
        <v>9.99</v>
      </c>
      <c r="Q6693">
        <v>6.24</v>
      </c>
      <c r="R6693" t="s">
        <v>760</v>
      </c>
      <c r="S6693" t="s">
        <v>760</v>
      </c>
      <c r="T6693" t="s">
        <v>27</v>
      </c>
      <c r="U6693" t="s">
        <v>32</v>
      </c>
      <c r="V6693" t="s">
        <v>94</v>
      </c>
      <c r="W6693">
        <v>0.36</v>
      </c>
    </row>
    <row r="6694" spans="1:23" x14ac:dyDescent="0.3">
      <c r="A6694" t="s">
        <v>1138</v>
      </c>
      <c r="B6694" t="s">
        <v>1232</v>
      </c>
      <c r="D6694" s="1">
        <v>39952</v>
      </c>
      <c r="E6694" s="1">
        <v>39954</v>
      </c>
      <c r="F6694" s="1" t="str">
        <f t="shared" si="430"/>
        <v>May</v>
      </c>
      <c r="G6694" s="1" t="str">
        <f t="shared" si="431"/>
        <v>2009</v>
      </c>
      <c r="H6694" s="2">
        <f t="shared" si="432"/>
        <v>2</v>
      </c>
      <c r="I6694" s="2" t="b">
        <f t="shared" si="433"/>
        <v>0</v>
      </c>
      <c r="J6694" t="s">
        <v>44</v>
      </c>
      <c r="K6694">
        <v>14</v>
      </c>
      <c r="L6694">
        <v>145.86000000000001</v>
      </c>
      <c r="M6694">
        <v>0.04</v>
      </c>
      <c r="N6694" t="s">
        <v>18</v>
      </c>
      <c r="O6694">
        <v>-92.32</v>
      </c>
      <c r="P6694">
        <v>9.99</v>
      </c>
      <c r="Q6694">
        <v>11.59</v>
      </c>
      <c r="R6694" t="s">
        <v>760</v>
      </c>
      <c r="S6694" t="s">
        <v>760</v>
      </c>
      <c r="T6694" t="s">
        <v>31</v>
      </c>
      <c r="U6694" t="s">
        <v>22</v>
      </c>
      <c r="V6694" t="s">
        <v>43</v>
      </c>
      <c r="W6694">
        <v>0.4</v>
      </c>
    </row>
    <row r="6695" spans="1:23" x14ac:dyDescent="0.3">
      <c r="A6695" t="s">
        <v>936</v>
      </c>
      <c r="B6695" t="s">
        <v>1472</v>
      </c>
      <c r="D6695" s="1">
        <v>39976</v>
      </c>
      <c r="E6695" s="1">
        <v>39978</v>
      </c>
      <c r="F6695" s="1" t="str">
        <f t="shared" si="430"/>
        <v>June</v>
      </c>
      <c r="G6695" s="1" t="str">
        <f t="shared" si="431"/>
        <v>2009</v>
      </c>
      <c r="H6695" s="2">
        <f t="shared" si="432"/>
        <v>2</v>
      </c>
      <c r="I6695" s="2" t="b">
        <f t="shared" si="433"/>
        <v>0</v>
      </c>
      <c r="J6695" t="s">
        <v>24</v>
      </c>
      <c r="K6695">
        <v>28</v>
      </c>
      <c r="L6695">
        <v>1676.48</v>
      </c>
      <c r="M6695">
        <v>0</v>
      </c>
      <c r="N6695" t="s">
        <v>18</v>
      </c>
      <c r="O6695">
        <v>590.35</v>
      </c>
      <c r="P6695">
        <v>55.48</v>
      </c>
      <c r="Q6695">
        <v>14.3</v>
      </c>
      <c r="R6695" t="s">
        <v>760</v>
      </c>
      <c r="S6695" t="s">
        <v>760</v>
      </c>
      <c r="T6695" t="s">
        <v>31</v>
      </c>
      <c r="U6695" t="s">
        <v>22</v>
      </c>
      <c r="V6695" t="s">
        <v>43</v>
      </c>
      <c r="W6695">
        <v>0.37</v>
      </c>
    </row>
    <row r="6696" spans="1:23" x14ac:dyDescent="0.3">
      <c r="A6696" t="s">
        <v>1248</v>
      </c>
      <c r="B6696" t="s">
        <v>1719</v>
      </c>
      <c r="D6696" s="1">
        <v>40493</v>
      </c>
      <c r="E6696" s="1">
        <v>40494</v>
      </c>
      <c r="F6696" s="1" t="str">
        <f t="shared" si="430"/>
        <v>November</v>
      </c>
      <c r="G6696" s="1" t="str">
        <f t="shared" si="431"/>
        <v>2010</v>
      </c>
      <c r="H6696" s="2">
        <f t="shared" si="432"/>
        <v>1</v>
      </c>
      <c r="I6696" s="2" t="b">
        <f t="shared" si="433"/>
        <v>0</v>
      </c>
      <c r="J6696" t="s">
        <v>24</v>
      </c>
      <c r="K6696">
        <v>42</v>
      </c>
      <c r="L6696">
        <v>605.77</v>
      </c>
      <c r="M6696">
        <v>0.05</v>
      </c>
      <c r="N6696" t="s">
        <v>18</v>
      </c>
      <c r="O6696">
        <v>129.33000000000001</v>
      </c>
      <c r="P6696">
        <v>14.34</v>
      </c>
      <c r="Q6696">
        <v>5</v>
      </c>
      <c r="R6696" t="s">
        <v>760</v>
      </c>
      <c r="S6696" t="s">
        <v>760</v>
      </c>
      <c r="T6696" t="s">
        <v>31</v>
      </c>
      <c r="U6696" t="s">
        <v>36</v>
      </c>
      <c r="V6696" t="s">
        <v>37</v>
      </c>
      <c r="W6696">
        <v>0.49</v>
      </c>
    </row>
    <row r="6697" spans="1:23" x14ac:dyDescent="0.3">
      <c r="A6697" t="s">
        <v>1248</v>
      </c>
      <c r="B6697" t="s">
        <v>1719</v>
      </c>
      <c r="D6697" s="1">
        <v>40493</v>
      </c>
      <c r="E6697" s="1">
        <v>40494</v>
      </c>
      <c r="F6697" s="1" t="str">
        <f t="shared" si="430"/>
        <v>November</v>
      </c>
      <c r="G6697" s="1" t="str">
        <f t="shared" si="431"/>
        <v>2010</v>
      </c>
      <c r="H6697" s="2">
        <f t="shared" si="432"/>
        <v>1</v>
      </c>
      <c r="I6697" s="2" t="b">
        <f t="shared" si="433"/>
        <v>0</v>
      </c>
      <c r="J6697" t="s">
        <v>24</v>
      </c>
      <c r="K6697">
        <v>44</v>
      </c>
      <c r="L6697">
        <v>1480.91</v>
      </c>
      <c r="M6697">
        <v>0</v>
      </c>
      <c r="N6697" t="s">
        <v>18</v>
      </c>
      <c r="O6697">
        <v>489.14</v>
      </c>
      <c r="P6697">
        <v>30.98</v>
      </c>
      <c r="Q6697">
        <v>8.74</v>
      </c>
      <c r="R6697" t="s">
        <v>760</v>
      </c>
      <c r="S6697" t="s">
        <v>760</v>
      </c>
      <c r="T6697" t="s">
        <v>31</v>
      </c>
      <c r="U6697" t="s">
        <v>22</v>
      </c>
      <c r="V6697" t="s">
        <v>43</v>
      </c>
      <c r="W6697">
        <v>0.4</v>
      </c>
    </row>
    <row r="6698" spans="1:23" x14ac:dyDescent="0.3">
      <c r="A6698" t="s">
        <v>1009</v>
      </c>
      <c r="B6698" t="s">
        <v>1677</v>
      </c>
      <c r="D6698" s="1">
        <v>40018</v>
      </c>
      <c r="E6698" s="1">
        <v>40019</v>
      </c>
      <c r="F6698" s="1" t="str">
        <f t="shared" si="430"/>
        <v>July</v>
      </c>
      <c r="G6698" s="1" t="str">
        <f t="shared" si="431"/>
        <v>2009</v>
      </c>
      <c r="H6698" s="2">
        <f t="shared" si="432"/>
        <v>1</v>
      </c>
      <c r="I6698" s="2" t="b">
        <f t="shared" si="433"/>
        <v>0</v>
      </c>
      <c r="J6698" t="s">
        <v>34</v>
      </c>
      <c r="K6698">
        <v>33</v>
      </c>
      <c r="L6698">
        <v>3644.24</v>
      </c>
      <c r="M6698">
        <v>0</v>
      </c>
      <c r="N6698" t="s">
        <v>39</v>
      </c>
      <c r="O6698">
        <v>-457.73</v>
      </c>
      <c r="P6698">
        <v>101.41</v>
      </c>
      <c r="Q6698">
        <v>35</v>
      </c>
      <c r="R6698" t="s">
        <v>760</v>
      </c>
      <c r="S6698" t="s">
        <v>760</v>
      </c>
      <c r="T6698" t="s">
        <v>31</v>
      </c>
      <c r="U6698" t="s">
        <v>22</v>
      </c>
      <c r="V6698" t="s">
        <v>23</v>
      </c>
      <c r="W6698">
        <v>0.82</v>
      </c>
    </row>
    <row r="6699" spans="1:23" x14ac:dyDescent="0.3">
      <c r="A6699" t="s">
        <v>1009</v>
      </c>
      <c r="B6699" t="s">
        <v>1677</v>
      </c>
      <c r="D6699" s="1">
        <v>40018</v>
      </c>
      <c r="E6699" s="1">
        <v>40019</v>
      </c>
      <c r="F6699" s="1" t="str">
        <f t="shared" si="430"/>
        <v>July</v>
      </c>
      <c r="G6699" s="1" t="str">
        <f t="shared" si="431"/>
        <v>2009</v>
      </c>
      <c r="H6699" s="2">
        <f t="shared" si="432"/>
        <v>1</v>
      </c>
      <c r="I6699" s="2" t="b">
        <f t="shared" si="433"/>
        <v>0</v>
      </c>
      <c r="J6699" t="s">
        <v>34</v>
      </c>
      <c r="K6699">
        <v>8</v>
      </c>
      <c r="L6699">
        <v>599.20749999999998</v>
      </c>
      <c r="M6699">
        <v>0.1</v>
      </c>
      <c r="N6699" t="s">
        <v>18</v>
      </c>
      <c r="O6699">
        <v>-268.66000000000003</v>
      </c>
      <c r="P6699">
        <v>95.99</v>
      </c>
      <c r="Q6699">
        <v>4.9000000000000004</v>
      </c>
      <c r="R6699" t="s">
        <v>760</v>
      </c>
      <c r="S6699" t="s">
        <v>760</v>
      </c>
      <c r="T6699" t="s">
        <v>31</v>
      </c>
      <c r="U6699" t="s">
        <v>32</v>
      </c>
      <c r="V6699" t="s">
        <v>33</v>
      </c>
      <c r="W6699">
        <v>0.56000000000000005</v>
      </c>
    </row>
    <row r="6700" spans="1:23" x14ac:dyDescent="0.3">
      <c r="A6700" t="s">
        <v>1726</v>
      </c>
      <c r="B6700" t="s">
        <v>1727</v>
      </c>
      <c r="D6700" s="1">
        <v>40886</v>
      </c>
      <c r="E6700" s="1">
        <v>40886</v>
      </c>
      <c r="F6700" s="1" t="str">
        <f t="shared" si="430"/>
        <v>December</v>
      </c>
      <c r="G6700" s="1" t="str">
        <f t="shared" si="431"/>
        <v>2011</v>
      </c>
      <c r="H6700" s="2">
        <f t="shared" si="432"/>
        <v>0</v>
      </c>
      <c r="I6700" s="2" t="str">
        <f t="shared" si="433"/>
        <v>FREE DELIVERY</v>
      </c>
      <c r="J6700" t="s">
        <v>44</v>
      </c>
      <c r="K6700">
        <v>36</v>
      </c>
      <c r="L6700">
        <v>268.55</v>
      </c>
      <c r="M6700">
        <v>0.1</v>
      </c>
      <c r="N6700" t="s">
        <v>18</v>
      </c>
      <c r="O6700">
        <v>-99.02</v>
      </c>
      <c r="P6700">
        <v>8.1199999999999992</v>
      </c>
      <c r="Q6700">
        <v>2.83</v>
      </c>
      <c r="R6700" t="s">
        <v>760</v>
      </c>
      <c r="S6700" t="s">
        <v>760</v>
      </c>
      <c r="T6700" t="s">
        <v>27</v>
      </c>
      <c r="U6700" t="s">
        <v>32</v>
      </c>
      <c r="V6700" t="s">
        <v>48</v>
      </c>
      <c r="W6700">
        <v>0.77</v>
      </c>
    </row>
    <row r="6701" spans="1:23" x14ac:dyDescent="0.3">
      <c r="A6701" t="s">
        <v>1024</v>
      </c>
      <c r="B6701" t="s">
        <v>1411</v>
      </c>
      <c r="D6701" s="1">
        <v>40419</v>
      </c>
      <c r="E6701" s="1">
        <v>40421</v>
      </c>
      <c r="F6701" s="1" t="str">
        <f t="shared" si="430"/>
        <v>August</v>
      </c>
      <c r="G6701" s="1" t="str">
        <f t="shared" si="431"/>
        <v>2010</v>
      </c>
      <c r="H6701" s="2">
        <f t="shared" si="432"/>
        <v>2</v>
      </c>
      <c r="I6701" s="2" t="b">
        <f t="shared" si="433"/>
        <v>0</v>
      </c>
      <c r="J6701" t="s">
        <v>44</v>
      </c>
      <c r="K6701">
        <v>38</v>
      </c>
      <c r="L6701">
        <v>3632.6</v>
      </c>
      <c r="M6701">
        <v>0</v>
      </c>
      <c r="N6701" t="s">
        <v>25</v>
      </c>
      <c r="O6701">
        <v>-400.33</v>
      </c>
      <c r="P6701">
        <v>89.99</v>
      </c>
      <c r="Q6701">
        <v>42</v>
      </c>
      <c r="R6701" t="s">
        <v>760</v>
      </c>
      <c r="S6701" t="s">
        <v>760</v>
      </c>
      <c r="T6701" t="s">
        <v>31</v>
      </c>
      <c r="U6701" t="s">
        <v>36</v>
      </c>
      <c r="V6701" t="s">
        <v>67</v>
      </c>
      <c r="W6701">
        <v>0.66</v>
      </c>
    </row>
    <row r="6702" spans="1:23" x14ac:dyDescent="0.3">
      <c r="A6702" t="s">
        <v>1416</v>
      </c>
      <c r="B6702" t="s">
        <v>1417</v>
      </c>
      <c r="D6702" s="1">
        <v>40883</v>
      </c>
      <c r="E6702" s="1">
        <v>40885</v>
      </c>
      <c r="F6702" s="1" t="str">
        <f t="shared" si="430"/>
        <v>December</v>
      </c>
      <c r="G6702" s="1" t="str">
        <f t="shared" si="431"/>
        <v>2011</v>
      </c>
      <c r="H6702" s="2">
        <f t="shared" si="432"/>
        <v>2</v>
      </c>
      <c r="I6702" s="2" t="b">
        <f t="shared" si="433"/>
        <v>0</v>
      </c>
      <c r="J6702" t="s">
        <v>17</v>
      </c>
      <c r="K6702">
        <v>18</v>
      </c>
      <c r="L6702">
        <v>1733.1</v>
      </c>
      <c r="M6702">
        <v>0.09</v>
      </c>
      <c r="N6702" t="s">
        <v>18</v>
      </c>
      <c r="O6702">
        <v>-505.69</v>
      </c>
      <c r="P6702">
        <v>95.99</v>
      </c>
      <c r="Q6702">
        <v>35</v>
      </c>
      <c r="R6702" t="s">
        <v>760</v>
      </c>
      <c r="S6702" t="s">
        <v>760</v>
      </c>
      <c r="T6702" t="s">
        <v>27</v>
      </c>
      <c r="U6702" t="s">
        <v>22</v>
      </c>
      <c r="V6702" t="s">
        <v>23</v>
      </c>
    </row>
    <row r="6703" spans="1:23" x14ac:dyDescent="0.3">
      <c r="A6703" t="s">
        <v>1416</v>
      </c>
      <c r="B6703" t="s">
        <v>1417</v>
      </c>
      <c r="D6703" s="1">
        <v>40883</v>
      </c>
      <c r="E6703" s="1">
        <v>40883</v>
      </c>
      <c r="F6703" s="1" t="str">
        <f t="shared" si="430"/>
        <v>December</v>
      </c>
      <c r="G6703" s="1" t="str">
        <f t="shared" si="431"/>
        <v>2011</v>
      </c>
      <c r="H6703" s="2">
        <f t="shared" si="432"/>
        <v>0</v>
      </c>
      <c r="I6703" s="2" t="str">
        <f t="shared" si="433"/>
        <v>FREE DELIVERY</v>
      </c>
      <c r="J6703" t="s">
        <v>17</v>
      </c>
      <c r="K6703">
        <v>31</v>
      </c>
      <c r="L6703">
        <v>3448.6455000000001</v>
      </c>
      <c r="M6703">
        <v>0.02</v>
      </c>
      <c r="N6703" t="s">
        <v>18</v>
      </c>
      <c r="O6703">
        <v>900.41</v>
      </c>
      <c r="P6703">
        <v>125.99</v>
      </c>
      <c r="Q6703">
        <v>8.99</v>
      </c>
      <c r="R6703" t="s">
        <v>760</v>
      </c>
      <c r="S6703" t="s">
        <v>760</v>
      </c>
      <c r="T6703" t="s">
        <v>27</v>
      </c>
      <c r="U6703" t="s">
        <v>32</v>
      </c>
      <c r="V6703" t="s">
        <v>33</v>
      </c>
      <c r="W6703">
        <v>0.55000000000000004</v>
      </c>
    </row>
    <row r="6704" spans="1:23" x14ac:dyDescent="0.3">
      <c r="A6704" t="s">
        <v>983</v>
      </c>
      <c r="B6704" t="s">
        <v>1217</v>
      </c>
      <c r="D6704" s="1">
        <v>40565</v>
      </c>
      <c r="E6704" s="1">
        <v>40567</v>
      </c>
      <c r="F6704" s="1" t="str">
        <f t="shared" si="430"/>
        <v>January</v>
      </c>
      <c r="G6704" s="1" t="str">
        <f t="shared" si="431"/>
        <v>2011</v>
      </c>
      <c r="H6704" s="2">
        <f t="shared" si="432"/>
        <v>2</v>
      </c>
      <c r="I6704" s="2" t="b">
        <f t="shared" si="433"/>
        <v>0</v>
      </c>
      <c r="J6704" t="s">
        <v>52</v>
      </c>
      <c r="K6704">
        <v>39</v>
      </c>
      <c r="L6704">
        <v>1939.66</v>
      </c>
      <c r="M6704">
        <v>0.03</v>
      </c>
      <c r="N6704" t="s">
        <v>39</v>
      </c>
      <c r="O6704">
        <v>540.66999999999996</v>
      </c>
      <c r="P6704">
        <v>48.92</v>
      </c>
      <c r="Q6704">
        <v>4.5</v>
      </c>
      <c r="R6704" t="s">
        <v>760</v>
      </c>
      <c r="S6704" t="s">
        <v>760</v>
      </c>
      <c r="T6704" t="s">
        <v>27</v>
      </c>
      <c r="U6704" t="s">
        <v>22</v>
      </c>
      <c r="V6704" t="s">
        <v>28</v>
      </c>
      <c r="W6704">
        <v>0.59</v>
      </c>
    </row>
    <row r="6705" spans="1:23" x14ac:dyDescent="0.3">
      <c r="A6705" t="s">
        <v>983</v>
      </c>
      <c r="B6705" t="s">
        <v>1217</v>
      </c>
      <c r="D6705" s="1">
        <v>40565</v>
      </c>
      <c r="E6705" s="1">
        <v>40567</v>
      </c>
      <c r="F6705" s="1" t="str">
        <f t="shared" si="430"/>
        <v>January</v>
      </c>
      <c r="G6705" s="1" t="str">
        <f t="shared" si="431"/>
        <v>2011</v>
      </c>
      <c r="H6705" s="2">
        <f t="shared" si="432"/>
        <v>2</v>
      </c>
      <c r="I6705" s="2" t="b">
        <f t="shared" si="433"/>
        <v>0</v>
      </c>
      <c r="J6705" t="s">
        <v>52</v>
      </c>
      <c r="K6705">
        <v>5</v>
      </c>
      <c r="L6705">
        <v>21.56</v>
      </c>
      <c r="M6705">
        <v>0</v>
      </c>
      <c r="N6705" t="s">
        <v>18</v>
      </c>
      <c r="O6705">
        <v>2.75</v>
      </c>
      <c r="P6705">
        <v>4.13</v>
      </c>
      <c r="Q6705">
        <v>0.5</v>
      </c>
      <c r="R6705" t="s">
        <v>760</v>
      </c>
      <c r="S6705" t="s">
        <v>760</v>
      </c>
      <c r="T6705" t="s">
        <v>27</v>
      </c>
      <c r="U6705" t="s">
        <v>22</v>
      </c>
      <c r="V6705" t="s">
        <v>57</v>
      </c>
      <c r="W6705">
        <v>0.39</v>
      </c>
    </row>
    <row r="6706" spans="1:23" x14ac:dyDescent="0.3">
      <c r="A6706" t="s">
        <v>983</v>
      </c>
      <c r="B6706" t="s">
        <v>1217</v>
      </c>
      <c r="D6706" s="1">
        <v>40565</v>
      </c>
      <c r="E6706" s="1">
        <v>40567</v>
      </c>
      <c r="F6706" s="1" t="str">
        <f t="shared" si="430"/>
        <v>January</v>
      </c>
      <c r="G6706" s="1" t="str">
        <f t="shared" si="431"/>
        <v>2011</v>
      </c>
      <c r="H6706" s="2">
        <f t="shared" si="432"/>
        <v>2</v>
      </c>
      <c r="I6706" s="2" t="b">
        <f t="shared" si="433"/>
        <v>0</v>
      </c>
      <c r="J6706" t="s">
        <v>52</v>
      </c>
      <c r="K6706">
        <v>43</v>
      </c>
      <c r="L6706">
        <v>115.81</v>
      </c>
      <c r="M6706">
        <v>0.1</v>
      </c>
      <c r="N6706" t="s">
        <v>18</v>
      </c>
      <c r="O6706">
        <v>-1.49</v>
      </c>
      <c r="P6706">
        <v>2.88</v>
      </c>
      <c r="Q6706">
        <v>1.01</v>
      </c>
      <c r="R6706" t="s">
        <v>760</v>
      </c>
      <c r="S6706" t="s">
        <v>760</v>
      </c>
      <c r="T6706" t="s">
        <v>27</v>
      </c>
      <c r="U6706" t="s">
        <v>22</v>
      </c>
      <c r="V6706" t="s">
        <v>60</v>
      </c>
      <c r="W6706">
        <v>0.55000000000000004</v>
      </c>
    </row>
    <row r="6707" spans="1:23" x14ac:dyDescent="0.3">
      <c r="A6707" t="s">
        <v>1039</v>
      </c>
      <c r="B6707" t="s">
        <v>1406</v>
      </c>
      <c r="D6707" s="1">
        <v>40063</v>
      </c>
      <c r="E6707" s="1">
        <v>40064</v>
      </c>
      <c r="F6707" s="1" t="str">
        <f t="shared" si="430"/>
        <v>September</v>
      </c>
      <c r="G6707" s="1" t="str">
        <f t="shared" si="431"/>
        <v>2009</v>
      </c>
      <c r="H6707" s="2">
        <f t="shared" si="432"/>
        <v>1</v>
      </c>
      <c r="I6707" s="2" t="b">
        <f t="shared" si="433"/>
        <v>0</v>
      </c>
      <c r="J6707" t="s">
        <v>34</v>
      </c>
      <c r="K6707">
        <v>16</v>
      </c>
      <c r="L6707">
        <v>95.9</v>
      </c>
      <c r="M6707">
        <v>7.0000000000000007E-2</v>
      </c>
      <c r="N6707" t="s">
        <v>18</v>
      </c>
      <c r="O6707">
        <v>19.57</v>
      </c>
      <c r="P6707">
        <v>6.08</v>
      </c>
      <c r="Q6707">
        <v>0.91</v>
      </c>
      <c r="R6707" t="s">
        <v>760</v>
      </c>
      <c r="S6707" t="s">
        <v>760</v>
      </c>
      <c r="T6707" t="s">
        <v>31</v>
      </c>
      <c r="U6707" t="s">
        <v>22</v>
      </c>
      <c r="V6707" t="s">
        <v>60</v>
      </c>
      <c r="W6707">
        <v>0.51</v>
      </c>
    </row>
    <row r="6708" spans="1:23" x14ac:dyDescent="0.3">
      <c r="A6708" t="s">
        <v>1039</v>
      </c>
      <c r="B6708" t="s">
        <v>1406</v>
      </c>
      <c r="D6708" s="1">
        <v>40063</v>
      </c>
      <c r="E6708" s="1">
        <v>40065</v>
      </c>
      <c r="F6708" s="1" t="str">
        <f t="shared" si="430"/>
        <v>September</v>
      </c>
      <c r="G6708" s="1" t="str">
        <f t="shared" si="431"/>
        <v>2009</v>
      </c>
      <c r="H6708" s="2">
        <f t="shared" si="432"/>
        <v>2</v>
      </c>
      <c r="I6708" s="2" t="b">
        <f t="shared" si="433"/>
        <v>0</v>
      </c>
      <c r="J6708" t="s">
        <v>34</v>
      </c>
      <c r="K6708">
        <v>28</v>
      </c>
      <c r="L6708">
        <v>517.91</v>
      </c>
      <c r="M6708">
        <v>0.08</v>
      </c>
      <c r="N6708" t="s">
        <v>18</v>
      </c>
      <c r="O6708">
        <v>107.11</v>
      </c>
      <c r="P6708">
        <v>19.899999999999999</v>
      </c>
      <c r="Q6708">
        <v>5.29</v>
      </c>
      <c r="R6708" t="s">
        <v>760</v>
      </c>
      <c r="S6708" t="s">
        <v>760</v>
      </c>
      <c r="T6708" t="s">
        <v>31</v>
      </c>
      <c r="U6708" t="s">
        <v>22</v>
      </c>
      <c r="V6708" t="s">
        <v>28</v>
      </c>
      <c r="W6708">
        <v>0.4</v>
      </c>
    </row>
    <row r="6709" spans="1:23" x14ac:dyDescent="0.3">
      <c r="A6709" t="s">
        <v>1039</v>
      </c>
      <c r="B6709" t="s">
        <v>1406</v>
      </c>
      <c r="D6709" s="1">
        <v>40063</v>
      </c>
      <c r="E6709" s="1">
        <v>40065</v>
      </c>
      <c r="F6709" s="1" t="str">
        <f t="shared" si="430"/>
        <v>September</v>
      </c>
      <c r="G6709" s="1" t="str">
        <f t="shared" si="431"/>
        <v>2009</v>
      </c>
      <c r="H6709" s="2">
        <f t="shared" si="432"/>
        <v>2</v>
      </c>
      <c r="I6709" s="2" t="b">
        <f t="shared" si="433"/>
        <v>0</v>
      </c>
      <c r="J6709" t="s">
        <v>34</v>
      </c>
      <c r="K6709">
        <v>46</v>
      </c>
      <c r="L6709">
        <v>162.28</v>
      </c>
      <c r="M6709">
        <v>0.02</v>
      </c>
      <c r="N6709" t="s">
        <v>18</v>
      </c>
      <c r="O6709">
        <v>-216.15</v>
      </c>
      <c r="P6709">
        <v>3.36</v>
      </c>
      <c r="Q6709">
        <v>6.27</v>
      </c>
      <c r="R6709" t="s">
        <v>760</v>
      </c>
      <c r="S6709" t="s">
        <v>760</v>
      </c>
      <c r="T6709" t="s">
        <v>31</v>
      </c>
      <c r="U6709" t="s">
        <v>22</v>
      </c>
      <c r="V6709" t="s">
        <v>29</v>
      </c>
      <c r="W6709">
        <v>0.4</v>
      </c>
    </row>
    <row r="6710" spans="1:23" x14ac:dyDescent="0.3">
      <c r="A6710" t="s">
        <v>930</v>
      </c>
      <c r="B6710" t="s">
        <v>1217</v>
      </c>
      <c r="D6710" s="1">
        <v>40221</v>
      </c>
      <c r="E6710" s="1">
        <v>40228</v>
      </c>
      <c r="F6710" s="1" t="str">
        <f t="shared" si="430"/>
        <v>February</v>
      </c>
      <c r="G6710" s="1" t="str">
        <f t="shared" si="431"/>
        <v>2010</v>
      </c>
      <c r="H6710" s="2">
        <f t="shared" si="432"/>
        <v>7</v>
      </c>
      <c r="I6710" s="2" t="b">
        <f t="shared" si="433"/>
        <v>0</v>
      </c>
      <c r="J6710" t="s">
        <v>17</v>
      </c>
      <c r="K6710">
        <v>20</v>
      </c>
      <c r="L6710">
        <v>637.04</v>
      </c>
      <c r="M6710">
        <v>0</v>
      </c>
      <c r="N6710" t="s">
        <v>18</v>
      </c>
      <c r="O6710">
        <v>-26.83</v>
      </c>
      <c r="P6710">
        <v>30.73</v>
      </c>
      <c r="Q6710">
        <v>4</v>
      </c>
      <c r="R6710" t="s">
        <v>760</v>
      </c>
      <c r="S6710" t="s">
        <v>760</v>
      </c>
      <c r="T6710" t="s">
        <v>31</v>
      </c>
      <c r="U6710" t="s">
        <v>32</v>
      </c>
      <c r="V6710" t="s">
        <v>48</v>
      </c>
      <c r="W6710">
        <v>0.75</v>
      </c>
    </row>
    <row r="6711" spans="1:23" x14ac:dyDescent="0.3">
      <c r="A6711" t="s">
        <v>1055</v>
      </c>
      <c r="B6711" t="s">
        <v>1342</v>
      </c>
      <c r="D6711" s="1">
        <v>40498</v>
      </c>
      <c r="E6711" s="1">
        <v>40499</v>
      </c>
      <c r="F6711" s="1" t="str">
        <f t="shared" si="430"/>
        <v>November</v>
      </c>
      <c r="G6711" s="1" t="str">
        <f t="shared" si="431"/>
        <v>2010</v>
      </c>
      <c r="H6711" s="2">
        <f t="shared" si="432"/>
        <v>1</v>
      </c>
      <c r="I6711" s="2" t="b">
        <f t="shared" si="433"/>
        <v>0</v>
      </c>
      <c r="J6711" t="s">
        <v>44</v>
      </c>
      <c r="K6711">
        <v>6</v>
      </c>
      <c r="L6711">
        <v>64.37</v>
      </c>
      <c r="M6711">
        <v>7.0000000000000007E-2</v>
      </c>
      <c r="N6711" t="s">
        <v>39</v>
      </c>
      <c r="O6711">
        <v>-6.96</v>
      </c>
      <c r="P6711">
        <v>8.85</v>
      </c>
      <c r="Q6711">
        <v>5.6</v>
      </c>
      <c r="R6711" t="s">
        <v>760</v>
      </c>
      <c r="S6711" t="s">
        <v>760</v>
      </c>
      <c r="T6711" t="s">
        <v>27</v>
      </c>
      <c r="U6711" t="s">
        <v>22</v>
      </c>
      <c r="V6711" t="s">
        <v>29</v>
      </c>
      <c r="W6711">
        <v>0.36</v>
      </c>
    </row>
    <row r="6712" spans="1:23" x14ac:dyDescent="0.3">
      <c r="A6712" t="s">
        <v>1055</v>
      </c>
      <c r="B6712" t="s">
        <v>1342</v>
      </c>
      <c r="D6712" s="1">
        <v>40498</v>
      </c>
      <c r="E6712" s="1">
        <v>40500</v>
      </c>
      <c r="F6712" s="1" t="str">
        <f t="shared" si="430"/>
        <v>November</v>
      </c>
      <c r="G6712" s="1" t="str">
        <f t="shared" si="431"/>
        <v>2010</v>
      </c>
      <c r="H6712" s="2">
        <f t="shared" si="432"/>
        <v>2</v>
      </c>
      <c r="I6712" s="2" t="b">
        <f t="shared" si="433"/>
        <v>0</v>
      </c>
      <c r="J6712" t="s">
        <v>44</v>
      </c>
      <c r="K6712">
        <v>10</v>
      </c>
      <c r="L6712">
        <v>4588.55</v>
      </c>
      <c r="M6712">
        <v>0.01</v>
      </c>
      <c r="N6712" t="s">
        <v>18</v>
      </c>
      <c r="O6712">
        <v>-266.62</v>
      </c>
      <c r="P6712">
        <v>449.99</v>
      </c>
      <c r="Q6712">
        <v>24.49</v>
      </c>
      <c r="R6712" t="s">
        <v>760</v>
      </c>
      <c r="S6712" t="s">
        <v>760</v>
      </c>
      <c r="T6712" t="s">
        <v>27</v>
      </c>
      <c r="U6712" t="s">
        <v>32</v>
      </c>
      <c r="V6712" t="s">
        <v>62</v>
      </c>
      <c r="W6712">
        <v>0.52</v>
      </c>
    </row>
    <row r="6713" spans="1:23" x14ac:dyDescent="0.3">
      <c r="A6713" t="s">
        <v>1031</v>
      </c>
      <c r="B6713" t="s">
        <v>1005</v>
      </c>
      <c r="D6713" s="1">
        <v>39934</v>
      </c>
      <c r="E6713" s="1">
        <v>39939</v>
      </c>
      <c r="F6713" s="1" t="str">
        <f t="shared" si="430"/>
        <v>May</v>
      </c>
      <c r="G6713" s="1" t="str">
        <f t="shared" si="431"/>
        <v>2009</v>
      </c>
      <c r="H6713" s="2">
        <f t="shared" si="432"/>
        <v>5</v>
      </c>
      <c r="I6713" s="2" t="b">
        <f t="shared" si="433"/>
        <v>0</v>
      </c>
      <c r="J6713" t="s">
        <v>17</v>
      </c>
      <c r="K6713">
        <v>19</v>
      </c>
      <c r="L6713">
        <v>596.21</v>
      </c>
      <c r="M6713">
        <v>0.1</v>
      </c>
      <c r="N6713" t="s">
        <v>18</v>
      </c>
      <c r="O6713">
        <v>211.59</v>
      </c>
      <c r="P6713">
        <v>34.229999999999997</v>
      </c>
      <c r="Q6713">
        <v>5.0199999999999996</v>
      </c>
      <c r="R6713" t="s">
        <v>760</v>
      </c>
      <c r="S6713" t="s">
        <v>760</v>
      </c>
      <c r="T6713" t="s">
        <v>31</v>
      </c>
      <c r="U6713" t="s">
        <v>36</v>
      </c>
      <c r="V6713" t="s">
        <v>37</v>
      </c>
      <c r="W6713">
        <v>0.55000000000000004</v>
      </c>
    </row>
    <row r="6714" spans="1:23" x14ac:dyDescent="0.3">
      <c r="A6714" t="s">
        <v>1410</v>
      </c>
      <c r="B6714" t="s">
        <v>948</v>
      </c>
      <c r="D6714" s="1">
        <v>40587</v>
      </c>
      <c r="E6714" s="1">
        <v>40588</v>
      </c>
      <c r="F6714" s="1" t="str">
        <f t="shared" si="430"/>
        <v>February</v>
      </c>
      <c r="G6714" s="1" t="str">
        <f t="shared" si="431"/>
        <v>2011</v>
      </c>
      <c r="H6714" s="2">
        <f t="shared" si="432"/>
        <v>1</v>
      </c>
      <c r="I6714" s="2" t="b">
        <f t="shared" si="433"/>
        <v>0</v>
      </c>
      <c r="J6714" t="s">
        <v>44</v>
      </c>
      <c r="K6714">
        <v>27</v>
      </c>
      <c r="L6714">
        <v>2645.88</v>
      </c>
      <c r="M6714">
        <v>0.06</v>
      </c>
      <c r="N6714" t="s">
        <v>25</v>
      </c>
      <c r="O6714">
        <v>-1231.98</v>
      </c>
      <c r="P6714">
        <v>100.98</v>
      </c>
      <c r="Q6714">
        <v>57.38</v>
      </c>
      <c r="R6714" t="s">
        <v>760</v>
      </c>
      <c r="S6714" t="s">
        <v>760</v>
      </c>
      <c r="T6714" t="s">
        <v>31</v>
      </c>
      <c r="U6714" t="s">
        <v>36</v>
      </c>
      <c r="V6714" t="s">
        <v>54</v>
      </c>
      <c r="W6714">
        <v>0.78</v>
      </c>
    </row>
    <row r="6715" spans="1:23" x14ac:dyDescent="0.3">
      <c r="A6715" t="s">
        <v>930</v>
      </c>
      <c r="B6715" t="s">
        <v>1217</v>
      </c>
      <c r="D6715" s="1">
        <v>39910</v>
      </c>
      <c r="E6715" s="1">
        <v>39911</v>
      </c>
      <c r="F6715" s="1" t="str">
        <f t="shared" si="430"/>
        <v>April</v>
      </c>
      <c r="G6715" s="1" t="str">
        <f t="shared" si="431"/>
        <v>2009</v>
      </c>
      <c r="H6715" s="2">
        <f t="shared" si="432"/>
        <v>1</v>
      </c>
      <c r="I6715" s="2" t="b">
        <f t="shared" si="433"/>
        <v>0</v>
      </c>
      <c r="J6715" t="s">
        <v>44</v>
      </c>
      <c r="K6715">
        <v>36</v>
      </c>
      <c r="L6715">
        <v>2144.924</v>
      </c>
      <c r="M6715">
        <v>0</v>
      </c>
      <c r="N6715" t="s">
        <v>18</v>
      </c>
      <c r="O6715">
        <v>542.25</v>
      </c>
      <c r="P6715">
        <v>65.989999999999995</v>
      </c>
      <c r="Q6715">
        <v>5.26</v>
      </c>
      <c r="R6715" t="s">
        <v>760</v>
      </c>
      <c r="S6715" t="s">
        <v>760</v>
      </c>
      <c r="T6715" t="s">
        <v>31</v>
      </c>
      <c r="U6715" t="s">
        <v>32</v>
      </c>
      <c r="V6715" t="s">
        <v>33</v>
      </c>
      <c r="W6715">
        <v>0.59</v>
      </c>
    </row>
    <row r="6716" spans="1:23" x14ac:dyDescent="0.3">
      <c r="A6716" t="s">
        <v>936</v>
      </c>
      <c r="B6716" t="s">
        <v>1472</v>
      </c>
      <c r="D6716" s="1">
        <v>40001</v>
      </c>
      <c r="E6716" s="1">
        <v>40006</v>
      </c>
      <c r="F6716" s="1" t="str">
        <f t="shared" si="430"/>
        <v>July</v>
      </c>
      <c r="G6716" s="1" t="str">
        <f t="shared" si="431"/>
        <v>2009</v>
      </c>
      <c r="H6716" s="2">
        <f t="shared" si="432"/>
        <v>5</v>
      </c>
      <c r="I6716" s="2" t="b">
        <f t="shared" si="433"/>
        <v>0</v>
      </c>
      <c r="J6716" t="s">
        <v>17</v>
      </c>
      <c r="K6716">
        <v>12</v>
      </c>
      <c r="L6716">
        <v>65.89</v>
      </c>
      <c r="M6716">
        <v>0.03</v>
      </c>
      <c r="N6716" t="s">
        <v>18</v>
      </c>
      <c r="O6716">
        <v>20.6</v>
      </c>
      <c r="P6716">
        <v>5.08</v>
      </c>
      <c r="Q6716">
        <v>2.0299999999999998</v>
      </c>
      <c r="R6716" t="s">
        <v>760</v>
      </c>
      <c r="S6716" t="s">
        <v>760</v>
      </c>
      <c r="T6716" t="s">
        <v>42</v>
      </c>
      <c r="U6716" t="s">
        <v>36</v>
      </c>
      <c r="V6716" t="s">
        <v>37</v>
      </c>
      <c r="W6716">
        <v>0.51</v>
      </c>
    </row>
    <row r="6717" spans="1:23" x14ac:dyDescent="0.3">
      <c r="A6717" t="s">
        <v>1460</v>
      </c>
      <c r="B6717" t="s">
        <v>1461</v>
      </c>
      <c r="D6717" s="1">
        <v>40827</v>
      </c>
      <c r="E6717" s="1">
        <v>40831</v>
      </c>
      <c r="F6717" s="1" t="str">
        <f t="shared" si="430"/>
        <v>October</v>
      </c>
      <c r="G6717" s="1" t="str">
        <f t="shared" si="431"/>
        <v>2011</v>
      </c>
      <c r="H6717" s="2">
        <f t="shared" si="432"/>
        <v>4</v>
      </c>
      <c r="I6717" s="2" t="b">
        <f t="shared" si="433"/>
        <v>0</v>
      </c>
      <c r="J6717" t="s">
        <v>17</v>
      </c>
      <c r="K6717">
        <v>49</v>
      </c>
      <c r="L6717">
        <v>9752.25</v>
      </c>
      <c r="M6717">
        <v>0.09</v>
      </c>
      <c r="N6717" t="s">
        <v>18</v>
      </c>
      <c r="O6717">
        <v>3066.17</v>
      </c>
      <c r="P6717">
        <v>209.84</v>
      </c>
      <c r="Q6717">
        <v>21.21</v>
      </c>
      <c r="R6717" t="s">
        <v>760</v>
      </c>
      <c r="S6717" t="s">
        <v>760</v>
      </c>
      <c r="T6717" t="s">
        <v>21</v>
      </c>
      <c r="U6717" t="s">
        <v>36</v>
      </c>
      <c r="V6717" t="s">
        <v>37</v>
      </c>
      <c r="W6717">
        <v>0.59</v>
      </c>
    </row>
    <row r="6718" spans="1:23" x14ac:dyDescent="0.3">
      <c r="A6718" t="s">
        <v>1031</v>
      </c>
      <c r="B6718" t="s">
        <v>1005</v>
      </c>
      <c r="D6718" s="1">
        <v>41268</v>
      </c>
      <c r="E6718" s="1">
        <v>41269</v>
      </c>
      <c r="F6718" s="1" t="str">
        <f t="shared" si="430"/>
        <v>December</v>
      </c>
      <c r="G6718" s="1" t="str">
        <f t="shared" si="431"/>
        <v>2012</v>
      </c>
      <c r="H6718" s="2">
        <f t="shared" si="432"/>
        <v>1</v>
      </c>
      <c r="I6718" s="2" t="b">
        <f t="shared" si="433"/>
        <v>0</v>
      </c>
      <c r="J6718" t="s">
        <v>24</v>
      </c>
      <c r="K6718">
        <v>27</v>
      </c>
      <c r="L6718">
        <v>114.86</v>
      </c>
      <c r="M6718">
        <v>7.0000000000000007E-2</v>
      </c>
      <c r="N6718" t="s">
        <v>18</v>
      </c>
      <c r="O6718">
        <v>16.21</v>
      </c>
      <c r="P6718">
        <v>4.28</v>
      </c>
      <c r="Q6718">
        <v>0.94</v>
      </c>
      <c r="R6718" t="s">
        <v>760</v>
      </c>
      <c r="S6718" t="s">
        <v>760</v>
      </c>
      <c r="T6718" t="s">
        <v>31</v>
      </c>
      <c r="U6718" t="s">
        <v>22</v>
      </c>
      <c r="V6718" t="s">
        <v>60</v>
      </c>
      <c r="W6718">
        <v>0.56000000000000005</v>
      </c>
    </row>
    <row r="6719" spans="1:23" x14ac:dyDescent="0.3">
      <c r="A6719" t="s">
        <v>1419</v>
      </c>
      <c r="B6719" t="s">
        <v>1420</v>
      </c>
      <c r="D6719" s="1">
        <v>40128</v>
      </c>
      <c r="E6719" s="1">
        <v>40129</v>
      </c>
      <c r="F6719" s="1" t="str">
        <f t="shared" si="430"/>
        <v>November</v>
      </c>
      <c r="G6719" s="1" t="str">
        <f t="shared" si="431"/>
        <v>2009</v>
      </c>
      <c r="H6719" s="2">
        <f t="shared" si="432"/>
        <v>1</v>
      </c>
      <c r="I6719" s="2" t="b">
        <f t="shared" si="433"/>
        <v>0</v>
      </c>
      <c r="J6719" t="s">
        <v>34</v>
      </c>
      <c r="K6719">
        <v>10</v>
      </c>
      <c r="L6719">
        <v>994.04</v>
      </c>
      <c r="M6719">
        <v>0.03</v>
      </c>
      <c r="N6719" t="s">
        <v>18</v>
      </c>
      <c r="O6719">
        <v>-335.06</v>
      </c>
      <c r="P6719">
        <v>95.99</v>
      </c>
      <c r="Q6719">
        <v>35</v>
      </c>
      <c r="R6719" t="s">
        <v>760</v>
      </c>
      <c r="S6719" t="s">
        <v>760</v>
      </c>
      <c r="T6719" t="s">
        <v>31</v>
      </c>
      <c r="U6719" t="s">
        <v>22</v>
      </c>
      <c r="V6719" t="s">
        <v>23</v>
      </c>
    </row>
    <row r="6720" spans="1:23" x14ac:dyDescent="0.3">
      <c r="A6720" t="s">
        <v>936</v>
      </c>
      <c r="B6720" t="s">
        <v>1472</v>
      </c>
      <c r="D6720" s="1">
        <v>40450</v>
      </c>
      <c r="E6720" s="1">
        <v>40451</v>
      </c>
      <c r="F6720" s="1" t="str">
        <f t="shared" si="430"/>
        <v>September</v>
      </c>
      <c r="G6720" s="1" t="str">
        <f t="shared" si="431"/>
        <v>2010</v>
      </c>
      <c r="H6720" s="2">
        <f t="shared" si="432"/>
        <v>1</v>
      </c>
      <c r="I6720" s="2" t="b">
        <f t="shared" si="433"/>
        <v>0</v>
      </c>
      <c r="J6720" t="s">
        <v>52</v>
      </c>
      <c r="K6720">
        <v>38</v>
      </c>
      <c r="L6720">
        <v>10223.19</v>
      </c>
      <c r="M6720">
        <v>0.08</v>
      </c>
      <c r="N6720" t="s">
        <v>18</v>
      </c>
      <c r="O6720">
        <v>2723.31</v>
      </c>
      <c r="P6720">
        <v>289.52999999999997</v>
      </c>
      <c r="Q6720">
        <v>19.989999999999998</v>
      </c>
      <c r="R6720" t="s">
        <v>760</v>
      </c>
      <c r="S6720" t="s">
        <v>760</v>
      </c>
      <c r="T6720" t="s">
        <v>31</v>
      </c>
      <c r="U6720" t="s">
        <v>22</v>
      </c>
      <c r="V6720" t="s">
        <v>28</v>
      </c>
      <c r="W6720">
        <v>0.56000000000000005</v>
      </c>
    </row>
    <row r="6721" spans="1:23" x14ac:dyDescent="0.3">
      <c r="A6721" t="s">
        <v>936</v>
      </c>
      <c r="B6721" t="s">
        <v>1472</v>
      </c>
      <c r="D6721" s="1">
        <v>40450</v>
      </c>
      <c r="E6721" s="1">
        <v>40452</v>
      </c>
      <c r="F6721" s="1" t="str">
        <f t="shared" si="430"/>
        <v>October</v>
      </c>
      <c r="G6721" s="1" t="str">
        <f t="shared" si="431"/>
        <v>2010</v>
      </c>
      <c r="H6721" s="2">
        <f t="shared" si="432"/>
        <v>2</v>
      </c>
      <c r="I6721" s="2" t="b">
        <f t="shared" si="433"/>
        <v>0</v>
      </c>
      <c r="J6721" t="s">
        <v>52</v>
      </c>
      <c r="K6721">
        <v>50</v>
      </c>
      <c r="L6721">
        <v>312.42</v>
      </c>
      <c r="M6721">
        <v>0.08</v>
      </c>
      <c r="N6721" t="s">
        <v>18</v>
      </c>
      <c r="O6721">
        <v>-90.42</v>
      </c>
      <c r="P6721">
        <v>6.48</v>
      </c>
      <c r="Q6721">
        <v>5.4</v>
      </c>
      <c r="R6721" t="s">
        <v>760</v>
      </c>
      <c r="S6721" t="s">
        <v>760</v>
      </c>
      <c r="T6721" t="s">
        <v>31</v>
      </c>
      <c r="U6721" t="s">
        <v>22</v>
      </c>
      <c r="V6721" t="s">
        <v>43</v>
      </c>
      <c r="W6721">
        <v>0.37</v>
      </c>
    </row>
    <row r="6722" spans="1:23" x14ac:dyDescent="0.3">
      <c r="A6722" t="s">
        <v>1259</v>
      </c>
      <c r="B6722" t="s">
        <v>997</v>
      </c>
      <c r="D6722" s="1">
        <v>40052</v>
      </c>
      <c r="E6722" s="1">
        <v>40056</v>
      </c>
      <c r="F6722" s="1" t="str">
        <f t="shared" si="430"/>
        <v>August</v>
      </c>
      <c r="G6722" s="1" t="str">
        <f t="shared" si="431"/>
        <v>2009</v>
      </c>
      <c r="H6722" s="2">
        <f t="shared" si="432"/>
        <v>4</v>
      </c>
      <c r="I6722" s="2" t="b">
        <f t="shared" si="433"/>
        <v>0</v>
      </c>
      <c r="J6722" t="s">
        <v>17</v>
      </c>
      <c r="K6722">
        <v>31</v>
      </c>
      <c r="L6722">
        <v>262.54000000000002</v>
      </c>
      <c r="M6722">
        <v>0.04</v>
      </c>
      <c r="N6722" t="s">
        <v>18</v>
      </c>
      <c r="O6722">
        <v>29.24</v>
      </c>
      <c r="P6722">
        <v>8.5</v>
      </c>
      <c r="Q6722">
        <v>1.99</v>
      </c>
      <c r="R6722" t="s">
        <v>760</v>
      </c>
      <c r="S6722" t="s">
        <v>760</v>
      </c>
      <c r="T6722" t="s">
        <v>27</v>
      </c>
      <c r="U6722" t="s">
        <v>32</v>
      </c>
      <c r="V6722" t="s">
        <v>48</v>
      </c>
      <c r="W6722">
        <v>0.49</v>
      </c>
    </row>
    <row r="6723" spans="1:23" x14ac:dyDescent="0.3">
      <c r="A6723" t="s">
        <v>1259</v>
      </c>
      <c r="B6723" t="s">
        <v>997</v>
      </c>
      <c r="D6723" s="1">
        <v>40052</v>
      </c>
      <c r="E6723" s="1">
        <v>40052</v>
      </c>
      <c r="F6723" s="1" t="str">
        <f t="shared" ref="F6723:F6786" si="434">TEXT(E6723,"mmmm")</f>
        <v>August</v>
      </c>
      <c r="G6723" s="1" t="str">
        <f t="shared" ref="G6723:G6786" si="435">TEXT(E6723,"yyyy")</f>
        <v>2009</v>
      </c>
      <c r="H6723" s="2">
        <f t="shared" ref="H6723:H6786" si="436">E6723-D6723</f>
        <v>0</v>
      </c>
      <c r="I6723" s="2" t="str">
        <f t="shared" ref="I6723:I6786" si="437">IF(H6723&lt;1,IF(AND(H6723&gt;0,H6723&lt;2),"ONE DAY", "FREE DELIVERY"))</f>
        <v>FREE DELIVERY</v>
      </c>
      <c r="J6723" t="s">
        <v>17</v>
      </c>
      <c r="K6723">
        <v>12</v>
      </c>
      <c r="L6723">
        <v>190.73</v>
      </c>
      <c r="M6723">
        <v>0.1</v>
      </c>
      <c r="N6723" t="s">
        <v>18</v>
      </c>
      <c r="O6723">
        <v>-69.64</v>
      </c>
      <c r="P6723">
        <v>15.99</v>
      </c>
      <c r="Q6723">
        <v>9.4</v>
      </c>
      <c r="R6723" t="s">
        <v>760</v>
      </c>
      <c r="S6723" t="s">
        <v>760</v>
      </c>
      <c r="T6723" t="s">
        <v>27</v>
      </c>
      <c r="U6723" t="s">
        <v>32</v>
      </c>
      <c r="V6723" t="s">
        <v>94</v>
      </c>
      <c r="W6723">
        <v>0.49</v>
      </c>
    </row>
    <row r="6724" spans="1:23" x14ac:dyDescent="0.3">
      <c r="A6724" t="s">
        <v>1259</v>
      </c>
      <c r="B6724" t="s">
        <v>997</v>
      </c>
      <c r="D6724" s="1">
        <v>40052</v>
      </c>
      <c r="E6724" s="1">
        <v>40059</v>
      </c>
      <c r="F6724" s="1" t="str">
        <f t="shared" si="434"/>
        <v>September</v>
      </c>
      <c r="G6724" s="1" t="str">
        <f t="shared" si="435"/>
        <v>2009</v>
      </c>
      <c r="H6724" s="2">
        <f t="shared" si="436"/>
        <v>7</v>
      </c>
      <c r="I6724" s="2" t="b">
        <f t="shared" si="437"/>
        <v>0</v>
      </c>
      <c r="J6724" t="s">
        <v>17</v>
      </c>
      <c r="K6724">
        <v>17</v>
      </c>
      <c r="L6724">
        <v>1332.97</v>
      </c>
      <c r="M6724">
        <v>0.09</v>
      </c>
      <c r="N6724" t="s">
        <v>18</v>
      </c>
      <c r="O6724">
        <v>4.75</v>
      </c>
      <c r="P6724">
        <v>95.99</v>
      </c>
      <c r="Q6724">
        <v>8.99</v>
      </c>
      <c r="R6724" t="s">
        <v>760</v>
      </c>
      <c r="S6724" t="s">
        <v>760</v>
      </c>
      <c r="T6724" t="s">
        <v>27</v>
      </c>
      <c r="U6724" t="s">
        <v>32</v>
      </c>
      <c r="V6724" t="s">
        <v>33</v>
      </c>
      <c r="W6724">
        <v>0.56999999999999995</v>
      </c>
    </row>
    <row r="6725" spans="1:23" x14ac:dyDescent="0.3">
      <c r="A6725" t="s">
        <v>946</v>
      </c>
      <c r="B6725" t="s">
        <v>1458</v>
      </c>
      <c r="D6725" s="1">
        <v>40675</v>
      </c>
      <c r="E6725" s="1">
        <v>40684</v>
      </c>
      <c r="F6725" s="1" t="str">
        <f t="shared" si="434"/>
        <v>May</v>
      </c>
      <c r="G6725" s="1" t="str">
        <f t="shared" si="435"/>
        <v>2011</v>
      </c>
      <c r="H6725" s="2">
        <f t="shared" si="436"/>
        <v>9</v>
      </c>
      <c r="I6725" s="2" t="b">
        <f t="shared" si="437"/>
        <v>0</v>
      </c>
      <c r="J6725" t="s">
        <v>17</v>
      </c>
      <c r="K6725">
        <v>45</v>
      </c>
      <c r="L6725">
        <v>283.13</v>
      </c>
      <c r="M6725">
        <v>0.08</v>
      </c>
      <c r="N6725" t="s">
        <v>18</v>
      </c>
      <c r="O6725">
        <v>-141.26</v>
      </c>
      <c r="P6725">
        <v>6.48</v>
      </c>
      <c r="Q6725">
        <v>6.81</v>
      </c>
      <c r="R6725" t="s">
        <v>760</v>
      </c>
      <c r="S6725" t="s">
        <v>760</v>
      </c>
      <c r="T6725" t="s">
        <v>42</v>
      </c>
      <c r="U6725" t="s">
        <v>22</v>
      </c>
      <c r="V6725" t="s">
        <v>43</v>
      </c>
      <c r="W6725">
        <v>0.36</v>
      </c>
    </row>
    <row r="6726" spans="1:23" x14ac:dyDescent="0.3">
      <c r="A6726" t="s">
        <v>1039</v>
      </c>
      <c r="B6726" t="s">
        <v>1406</v>
      </c>
      <c r="D6726" s="1">
        <v>41134</v>
      </c>
      <c r="E6726" s="1">
        <v>41134</v>
      </c>
      <c r="F6726" s="1" t="str">
        <f t="shared" si="434"/>
        <v>August</v>
      </c>
      <c r="G6726" s="1" t="str">
        <f t="shared" si="435"/>
        <v>2012</v>
      </c>
      <c r="H6726" s="2">
        <f t="shared" si="436"/>
        <v>0</v>
      </c>
      <c r="I6726" s="2" t="str">
        <f t="shared" si="437"/>
        <v>FREE DELIVERY</v>
      </c>
      <c r="J6726" t="s">
        <v>44</v>
      </c>
      <c r="K6726">
        <v>50</v>
      </c>
      <c r="L6726">
        <v>193.11</v>
      </c>
      <c r="M6726">
        <v>0.08</v>
      </c>
      <c r="N6726" t="s">
        <v>18</v>
      </c>
      <c r="O6726">
        <v>-263.76</v>
      </c>
      <c r="P6726">
        <v>3.89</v>
      </c>
      <c r="Q6726">
        <v>7.01</v>
      </c>
      <c r="R6726" t="s">
        <v>760</v>
      </c>
      <c r="S6726" t="s">
        <v>760</v>
      </c>
      <c r="T6726" t="s">
        <v>31</v>
      </c>
      <c r="U6726" t="s">
        <v>22</v>
      </c>
      <c r="V6726" t="s">
        <v>29</v>
      </c>
      <c r="W6726">
        <v>0.37</v>
      </c>
    </row>
    <row r="6727" spans="1:23" x14ac:dyDescent="0.3">
      <c r="A6727" t="s">
        <v>1381</v>
      </c>
      <c r="B6727" t="s">
        <v>1728</v>
      </c>
      <c r="D6727" s="1">
        <v>40428</v>
      </c>
      <c r="E6727" s="1">
        <v>40430</v>
      </c>
      <c r="F6727" s="1" t="str">
        <f t="shared" si="434"/>
        <v>September</v>
      </c>
      <c r="G6727" s="1" t="str">
        <f t="shared" si="435"/>
        <v>2010</v>
      </c>
      <c r="H6727" s="2">
        <f t="shared" si="436"/>
        <v>2</v>
      </c>
      <c r="I6727" s="2" t="b">
        <f t="shared" si="437"/>
        <v>0</v>
      </c>
      <c r="J6727" t="s">
        <v>24</v>
      </c>
      <c r="K6727">
        <v>13</v>
      </c>
      <c r="L6727">
        <v>158.79</v>
      </c>
      <c r="M6727">
        <v>0.05</v>
      </c>
      <c r="N6727" t="s">
        <v>18</v>
      </c>
      <c r="O6727">
        <v>1.1599999999999999</v>
      </c>
      <c r="P6727">
        <v>11.7</v>
      </c>
      <c r="Q6727">
        <v>5.63</v>
      </c>
      <c r="R6727" t="s">
        <v>760</v>
      </c>
      <c r="S6727" t="s">
        <v>760</v>
      </c>
      <c r="T6727" t="s">
        <v>31</v>
      </c>
      <c r="U6727" t="s">
        <v>22</v>
      </c>
      <c r="V6727" t="s">
        <v>29</v>
      </c>
      <c r="W6727">
        <v>0.4</v>
      </c>
    </row>
    <row r="6728" spans="1:23" x14ac:dyDescent="0.3">
      <c r="A6728" t="s">
        <v>1001</v>
      </c>
      <c r="B6728" t="s">
        <v>1721</v>
      </c>
      <c r="D6728" s="1">
        <v>39892</v>
      </c>
      <c r="E6728" s="1">
        <v>39896</v>
      </c>
      <c r="F6728" s="1" t="str">
        <f t="shared" si="434"/>
        <v>March</v>
      </c>
      <c r="G6728" s="1" t="str">
        <f t="shared" si="435"/>
        <v>2009</v>
      </c>
      <c r="H6728" s="2">
        <f t="shared" si="436"/>
        <v>4</v>
      </c>
      <c r="I6728" s="2" t="b">
        <f t="shared" si="437"/>
        <v>0</v>
      </c>
      <c r="J6728" t="s">
        <v>17</v>
      </c>
      <c r="K6728">
        <v>30</v>
      </c>
      <c r="L6728">
        <v>4620.05</v>
      </c>
      <c r="M6728">
        <v>0.06</v>
      </c>
      <c r="N6728" t="s">
        <v>25</v>
      </c>
      <c r="O6728">
        <v>-229.68</v>
      </c>
      <c r="P6728">
        <v>160.97999999999999</v>
      </c>
      <c r="Q6728">
        <v>35.020000000000003</v>
      </c>
      <c r="R6728" t="s">
        <v>760</v>
      </c>
      <c r="S6728" t="s">
        <v>760</v>
      </c>
      <c r="T6728" t="s">
        <v>27</v>
      </c>
      <c r="U6728" t="s">
        <v>36</v>
      </c>
      <c r="V6728" t="s">
        <v>54</v>
      </c>
      <c r="W6728">
        <v>0.72</v>
      </c>
    </row>
    <row r="6729" spans="1:23" x14ac:dyDescent="0.3">
      <c r="A6729" t="s">
        <v>1031</v>
      </c>
      <c r="B6729" t="s">
        <v>1005</v>
      </c>
      <c r="D6729" s="1">
        <v>39912</v>
      </c>
      <c r="E6729" s="1">
        <v>39913</v>
      </c>
      <c r="F6729" s="1" t="str">
        <f t="shared" si="434"/>
        <v>April</v>
      </c>
      <c r="G6729" s="1" t="str">
        <f t="shared" si="435"/>
        <v>2009</v>
      </c>
      <c r="H6729" s="2">
        <f t="shared" si="436"/>
        <v>1</v>
      </c>
      <c r="I6729" s="2" t="b">
        <f t="shared" si="437"/>
        <v>0</v>
      </c>
      <c r="J6729" t="s">
        <v>44</v>
      </c>
      <c r="K6729">
        <v>30</v>
      </c>
      <c r="L6729">
        <v>3197.0030000000002</v>
      </c>
      <c r="M6729">
        <v>7.0000000000000007E-2</v>
      </c>
      <c r="N6729" t="s">
        <v>18</v>
      </c>
      <c r="O6729">
        <v>603.46</v>
      </c>
      <c r="P6729">
        <v>125.99</v>
      </c>
      <c r="Q6729">
        <v>7.69</v>
      </c>
      <c r="R6729" t="s">
        <v>760</v>
      </c>
      <c r="S6729" t="s">
        <v>760</v>
      </c>
      <c r="T6729" t="s">
        <v>31</v>
      </c>
      <c r="U6729" t="s">
        <v>32</v>
      </c>
      <c r="V6729" t="s">
        <v>33</v>
      </c>
      <c r="W6729">
        <v>0.59</v>
      </c>
    </row>
    <row r="6730" spans="1:23" x14ac:dyDescent="0.3">
      <c r="A6730" t="s">
        <v>1210</v>
      </c>
      <c r="B6730" t="s">
        <v>1467</v>
      </c>
      <c r="D6730" s="1">
        <v>40481</v>
      </c>
      <c r="E6730" s="1">
        <v>40481</v>
      </c>
      <c r="F6730" s="1" t="str">
        <f t="shared" si="434"/>
        <v>October</v>
      </c>
      <c r="G6730" s="1" t="str">
        <f t="shared" si="435"/>
        <v>2010</v>
      </c>
      <c r="H6730" s="2">
        <f t="shared" si="436"/>
        <v>0</v>
      </c>
      <c r="I6730" s="2" t="str">
        <f t="shared" si="437"/>
        <v>FREE DELIVERY</v>
      </c>
      <c r="J6730" t="s">
        <v>24</v>
      </c>
      <c r="K6730">
        <v>45</v>
      </c>
      <c r="L6730">
        <v>298.57</v>
      </c>
      <c r="M6730">
        <v>7.0000000000000007E-2</v>
      </c>
      <c r="N6730" t="s">
        <v>18</v>
      </c>
      <c r="O6730">
        <v>74.069999999999993</v>
      </c>
      <c r="P6730">
        <v>6.88</v>
      </c>
      <c r="Q6730">
        <v>2</v>
      </c>
      <c r="R6730" t="s">
        <v>760</v>
      </c>
      <c r="S6730" t="s">
        <v>760</v>
      </c>
      <c r="T6730" t="s">
        <v>21</v>
      </c>
      <c r="U6730" t="s">
        <v>22</v>
      </c>
      <c r="V6730" t="s">
        <v>43</v>
      </c>
      <c r="W6730">
        <v>0.39</v>
      </c>
    </row>
    <row r="6731" spans="1:23" x14ac:dyDescent="0.3">
      <c r="A6731" t="s">
        <v>1210</v>
      </c>
      <c r="B6731" t="s">
        <v>1467</v>
      </c>
      <c r="D6731" s="1">
        <v>40481</v>
      </c>
      <c r="E6731" s="1">
        <v>40481</v>
      </c>
      <c r="F6731" s="1" t="str">
        <f t="shared" si="434"/>
        <v>October</v>
      </c>
      <c r="G6731" s="1" t="str">
        <f t="shared" si="435"/>
        <v>2010</v>
      </c>
      <c r="H6731" s="2">
        <f t="shared" si="436"/>
        <v>0</v>
      </c>
      <c r="I6731" s="2" t="str">
        <f t="shared" si="437"/>
        <v>FREE DELIVERY</v>
      </c>
      <c r="J6731" t="s">
        <v>24</v>
      </c>
      <c r="K6731">
        <v>15</v>
      </c>
      <c r="L6731">
        <v>44.32</v>
      </c>
      <c r="M6731">
        <v>0.01</v>
      </c>
      <c r="N6731" t="s">
        <v>18</v>
      </c>
      <c r="O6731">
        <v>-41.55</v>
      </c>
      <c r="P6731">
        <v>2.52</v>
      </c>
      <c r="Q6731">
        <v>4.28</v>
      </c>
      <c r="R6731" t="s">
        <v>760</v>
      </c>
      <c r="S6731" t="s">
        <v>760</v>
      </c>
      <c r="T6731" t="s">
        <v>21</v>
      </c>
      <c r="U6731" t="s">
        <v>22</v>
      </c>
      <c r="V6731" t="s">
        <v>60</v>
      </c>
      <c r="W6731">
        <v>0.44</v>
      </c>
    </row>
    <row r="6732" spans="1:23" x14ac:dyDescent="0.3">
      <c r="A6732" t="s">
        <v>1679</v>
      </c>
      <c r="B6732" t="s">
        <v>1680</v>
      </c>
      <c r="D6732" s="1">
        <v>40060</v>
      </c>
      <c r="E6732" s="1">
        <v>40062</v>
      </c>
      <c r="F6732" s="1" t="str">
        <f t="shared" si="434"/>
        <v>September</v>
      </c>
      <c r="G6732" s="1" t="str">
        <f t="shared" si="435"/>
        <v>2009</v>
      </c>
      <c r="H6732" s="2">
        <f t="shared" si="436"/>
        <v>2</v>
      </c>
      <c r="I6732" s="2" t="b">
        <f t="shared" si="437"/>
        <v>0</v>
      </c>
      <c r="J6732" t="s">
        <v>44</v>
      </c>
      <c r="K6732">
        <v>50</v>
      </c>
      <c r="L6732">
        <v>7312.0315000000001</v>
      </c>
      <c r="M6732">
        <v>0.06</v>
      </c>
      <c r="N6732" t="s">
        <v>18</v>
      </c>
      <c r="O6732">
        <v>2031.51</v>
      </c>
      <c r="P6732">
        <v>175.99</v>
      </c>
      <c r="Q6732">
        <v>8.99</v>
      </c>
      <c r="R6732" t="s">
        <v>760</v>
      </c>
      <c r="S6732" t="s">
        <v>760</v>
      </c>
      <c r="T6732" t="s">
        <v>31</v>
      </c>
      <c r="U6732" t="s">
        <v>32</v>
      </c>
      <c r="V6732" t="s">
        <v>33</v>
      </c>
      <c r="W6732">
        <v>0.56999999999999995</v>
      </c>
    </row>
    <row r="6733" spans="1:23" x14ac:dyDescent="0.3">
      <c r="A6733" t="s">
        <v>941</v>
      </c>
      <c r="B6733" t="s">
        <v>983</v>
      </c>
      <c r="D6733" s="1">
        <v>40363</v>
      </c>
      <c r="E6733" s="1">
        <v>40370</v>
      </c>
      <c r="F6733" s="1" t="str">
        <f t="shared" si="434"/>
        <v>July</v>
      </c>
      <c r="G6733" s="1" t="str">
        <f t="shared" si="435"/>
        <v>2010</v>
      </c>
      <c r="H6733" s="2">
        <f t="shared" si="436"/>
        <v>7</v>
      </c>
      <c r="I6733" s="2" t="b">
        <f t="shared" si="437"/>
        <v>0</v>
      </c>
      <c r="J6733" t="s">
        <v>17</v>
      </c>
      <c r="K6733">
        <v>5</v>
      </c>
      <c r="L6733">
        <v>102.18</v>
      </c>
      <c r="M6733">
        <v>0.09</v>
      </c>
      <c r="N6733" t="s">
        <v>18</v>
      </c>
      <c r="O6733">
        <v>-65.67</v>
      </c>
      <c r="P6733">
        <v>19.98</v>
      </c>
      <c r="Q6733">
        <v>4</v>
      </c>
      <c r="R6733" t="s">
        <v>760</v>
      </c>
      <c r="S6733" t="s">
        <v>760</v>
      </c>
      <c r="T6733" t="s">
        <v>42</v>
      </c>
      <c r="U6733" t="s">
        <v>32</v>
      </c>
      <c r="V6733" t="s">
        <v>48</v>
      </c>
      <c r="W6733">
        <v>0.68</v>
      </c>
    </row>
    <row r="6734" spans="1:23" x14ac:dyDescent="0.3">
      <c r="A6734" t="s">
        <v>1275</v>
      </c>
      <c r="B6734" t="s">
        <v>1473</v>
      </c>
      <c r="D6734" s="1">
        <v>40029</v>
      </c>
      <c r="E6734" s="1">
        <v>40030</v>
      </c>
      <c r="F6734" s="1" t="str">
        <f t="shared" si="434"/>
        <v>August</v>
      </c>
      <c r="G6734" s="1" t="str">
        <f t="shared" si="435"/>
        <v>2009</v>
      </c>
      <c r="H6734" s="2">
        <f t="shared" si="436"/>
        <v>1</v>
      </c>
      <c r="I6734" s="2" t="b">
        <f t="shared" si="437"/>
        <v>0</v>
      </c>
      <c r="J6734" t="s">
        <v>52</v>
      </c>
      <c r="K6734">
        <v>1</v>
      </c>
      <c r="L6734">
        <v>3501.79</v>
      </c>
      <c r="M6734">
        <v>0.01</v>
      </c>
      <c r="N6734" t="s">
        <v>25</v>
      </c>
      <c r="O6734">
        <v>-7838.33</v>
      </c>
      <c r="P6734">
        <v>3502.14</v>
      </c>
      <c r="Q6734">
        <v>8.73</v>
      </c>
      <c r="R6734" t="s">
        <v>760</v>
      </c>
      <c r="S6734" t="s">
        <v>760</v>
      </c>
      <c r="T6734" t="s">
        <v>31</v>
      </c>
      <c r="U6734" t="s">
        <v>32</v>
      </c>
      <c r="V6734" t="s">
        <v>94</v>
      </c>
      <c r="W6734">
        <v>0.56999999999999995</v>
      </c>
    </row>
    <row r="6735" spans="1:23" x14ac:dyDescent="0.3">
      <c r="A6735" t="s">
        <v>1275</v>
      </c>
      <c r="B6735" t="s">
        <v>1473</v>
      </c>
      <c r="D6735" s="1">
        <v>40029</v>
      </c>
      <c r="E6735" s="1">
        <v>40030</v>
      </c>
      <c r="F6735" s="1" t="str">
        <f t="shared" si="434"/>
        <v>August</v>
      </c>
      <c r="G6735" s="1" t="str">
        <f t="shared" si="435"/>
        <v>2009</v>
      </c>
      <c r="H6735" s="2">
        <f t="shared" si="436"/>
        <v>1</v>
      </c>
      <c r="I6735" s="2" t="b">
        <f t="shared" si="437"/>
        <v>0</v>
      </c>
      <c r="J6735" t="s">
        <v>52</v>
      </c>
      <c r="K6735">
        <v>9</v>
      </c>
      <c r="L6735">
        <v>141.83000000000001</v>
      </c>
      <c r="M6735">
        <v>0.06</v>
      </c>
      <c r="N6735" t="s">
        <v>18</v>
      </c>
      <c r="O6735">
        <v>-35.69</v>
      </c>
      <c r="P6735">
        <v>15.73</v>
      </c>
      <c r="Q6735">
        <v>7.42</v>
      </c>
      <c r="R6735" t="s">
        <v>760</v>
      </c>
      <c r="S6735" t="s">
        <v>760</v>
      </c>
      <c r="T6735" t="s">
        <v>31</v>
      </c>
      <c r="U6735" t="s">
        <v>22</v>
      </c>
      <c r="V6735" t="s">
        <v>82</v>
      </c>
      <c r="W6735">
        <v>0.56000000000000005</v>
      </c>
    </row>
    <row r="6736" spans="1:23" x14ac:dyDescent="0.3">
      <c r="A6736" t="s">
        <v>1275</v>
      </c>
      <c r="B6736" t="s">
        <v>1473</v>
      </c>
      <c r="D6736" s="1">
        <v>39967</v>
      </c>
      <c r="E6736" s="1">
        <v>39967</v>
      </c>
      <c r="F6736" s="1" t="str">
        <f t="shared" si="434"/>
        <v>June</v>
      </c>
      <c r="G6736" s="1" t="str">
        <f t="shared" si="435"/>
        <v>2009</v>
      </c>
      <c r="H6736" s="2">
        <f t="shared" si="436"/>
        <v>0</v>
      </c>
      <c r="I6736" s="2" t="str">
        <f t="shared" si="437"/>
        <v>FREE DELIVERY</v>
      </c>
      <c r="J6736" t="s">
        <v>34</v>
      </c>
      <c r="K6736">
        <v>23</v>
      </c>
      <c r="L6736">
        <v>3503.12</v>
      </c>
      <c r="M6736">
        <v>0.01</v>
      </c>
      <c r="N6736" t="s">
        <v>25</v>
      </c>
      <c r="O6736">
        <v>-168.14</v>
      </c>
      <c r="P6736">
        <v>145.97999999999999</v>
      </c>
      <c r="Q6736">
        <v>46.2</v>
      </c>
      <c r="R6736" t="s">
        <v>760</v>
      </c>
      <c r="S6736" t="s">
        <v>760</v>
      </c>
      <c r="T6736" t="s">
        <v>31</v>
      </c>
      <c r="U6736" t="s">
        <v>36</v>
      </c>
      <c r="V6736" t="s">
        <v>55</v>
      </c>
      <c r="W6736">
        <v>0.69</v>
      </c>
    </row>
    <row r="6737" spans="1:23" x14ac:dyDescent="0.3">
      <c r="A6737" t="s">
        <v>1418</v>
      </c>
      <c r="B6737" t="s">
        <v>1233</v>
      </c>
      <c r="D6737" s="1">
        <v>40442</v>
      </c>
      <c r="E6737" s="1">
        <v>40443</v>
      </c>
      <c r="F6737" s="1" t="str">
        <f t="shared" si="434"/>
        <v>September</v>
      </c>
      <c r="G6737" s="1" t="str">
        <f t="shared" si="435"/>
        <v>2010</v>
      </c>
      <c r="H6737" s="2">
        <f t="shared" si="436"/>
        <v>1</v>
      </c>
      <c r="I6737" s="2" t="b">
        <f t="shared" si="437"/>
        <v>0</v>
      </c>
      <c r="J6737" t="s">
        <v>52</v>
      </c>
      <c r="K6737">
        <v>7</v>
      </c>
      <c r="L6737">
        <v>54.23</v>
      </c>
      <c r="M6737">
        <v>0.08</v>
      </c>
      <c r="N6737" t="s">
        <v>18</v>
      </c>
      <c r="O6737">
        <v>-16.46</v>
      </c>
      <c r="P6737">
        <v>7.28</v>
      </c>
      <c r="Q6737">
        <v>5.47</v>
      </c>
      <c r="R6737" t="s">
        <v>760</v>
      </c>
      <c r="S6737" t="s">
        <v>760</v>
      </c>
      <c r="T6737" t="s">
        <v>21</v>
      </c>
      <c r="U6737" t="s">
        <v>22</v>
      </c>
      <c r="V6737" t="s">
        <v>43</v>
      </c>
      <c r="W6737">
        <v>0.35</v>
      </c>
    </row>
    <row r="6738" spans="1:23" x14ac:dyDescent="0.3">
      <c r="A6738" t="s">
        <v>1381</v>
      </c>
      <c r="B6738" t="s">
        <v>1728</v>
      </c>
      <c r="D6738" s="1">
        <v>40083</v>
      </c>
      <c r="E6738" s="1">
        <v>40085</v>
      </c>
      <c r="F6738" s="1" t="str">
        <f t="shared" si="434"/>
        <v>September</v>
      </c>
      <c r="G6738" s="1" t="str">
        <f t="shared" si="435"/>
        <v>2009</v>
      </c>
      <c r="H6738" s="2">
        <f t="shared" si="436"/>
        <v>2</v>
      </c>
      <c r="I6738" s="2" t="b">
        <f t="shared" si="437"/>
        <v>0</v>
      </c>
      <c r="J6738" t="s">
        <v>34</v>
      </c>
      <c r="K6738">
        <v>42</v>
      </c>
      <c r="L6738">
        <v>152.26</v>
      </c>
      <c r="M6738">
        <v>0.04</v>
      </c>
      <c r="N6738" t="s">
        <v>18</v>
      </c>
      <c r="O6738">
        <v>64.989999999999995</v>
      </c>
      <c r="P6738">
        <v>3.69</v>
      </c>
      <c r="Q6738">
        <v>0.5</v>
      </c>
      <c r="R6738" t="s">
        <v>760</v>
      </c>
      <c r="S6738" t="s">
        <v>760</v>
      </c>
      <c r="T6738" t="s">
        <v>31</v>
      </c>
      <c r="U6738" t="s">
        <v>22</v>
      </c>
      <c r="V6738" t="s">
        <v>57</v>
      </c>
      <c r="W6738">
        <v>0.38</v>
      </c>
    </row>
    <row r="6739" spans="1:23" x14ac:dyDescent="0.3">
      <c r="A6739" t="s">
        <v>906</v>
      </c>
      <c r="B6739" t="s">
        <v>1388</v>
      </c>
      <c r="D6739" s="1">
        <v>40345</v>
      </c>
      <c r="E6739" s="1">
        <v>40347</v>
      </c>
      <c r="F6739" s="1" t="str">
        <f t="shared" si="434"/>
        <v>June</v>
      </c>
      <c r="G6739" s="1" t="str">
        <f t="shared" si="435"/>
        <v>2010</v>
      </c>
      <c r="H6739" s="2">
        <f t="shared" si="436"/>
        <v>2</v>
      </c>
      <c r="I6739" s="2" t="b">
        <f t="shared" si="437"/>
        <v>0</v>
      </c>
      <c r="J6739" t="s">
        <v>24</v>
      </c>
      <c r="K6739">
        <v>13</v>
      </c>
      <c r="L6739">
        <v>2048.5680000000002</v>
      </c>
      <c r="M6739">
        <v>0.1</v>
      </c>
      <c r="N6739" t="s">
        <v>18</v>
      </c>
      <c r="O6739">
        <v>-259.99</v>
      </c>
      <c r="P6739">
        <v>205.99</v>
      </c>
      <c r="Q6739">
        <v>8.99</v>
      </c>
      <c r="R6739" t="s">
        <v>760</v>
      </c>
      <c r="S6739" t="s">
        <v>760</v>
      </c>
      <c r="T6739" t="s">
        <v>31</v>
      </c>
      <c r="U6739" t="s">
        <v>32</v>
      </c>
      <c r="V6739" t="s">
        <v>33</v>
      </c>
      <c r="W6739">
        <v>0.56000000000000005</v>
      </c>
    </row>
    <row r="6740" spans="1:23" x14ac:dyDescent="0.3">
      <c r="A6740" t="s">
        <v>1576</v>
      </c>
      <c r="B6740" t="s">
        <v>1720</v>
      </c>
      <c r="D6740" s="1">
        <v>40580</v>
      </c>
      <c r="E6740" s="1">
        <v>40581</v>
      </c>
      <c r="F6740" s="1" t="str">
        <f t="shared" si="434"/>
        <v>February</v>
      </c>
      <c r="G6740" s="1" t="str">
        <f t="shared" si="435"/>
        <v>2011</v>
      </c>
      <c r="H6740" s="2">
        <f t="shared" si="436"/>
        <v>1</v>
      </c>
      <c r="I6740" s="2" t="b">
        <f t="shared" si="437"/>
        <v>0</v>
      </c>
      <c r="J6740" t="s">
        <v>44</v>
      </c>
      <c r="K6740">
        <v>27</v>
      </c>
      <c r="L6740">
        <v>4442.049</v>
      </c>
      <c r="M6740">
        <v>0.1</v>
      </c>
      <c r="N6740" t="s">
        <v>18</v>
      </c>
      <c r="O6740">
        <v>720.95</v>
      </c>
      <c r="P6740">
        <v>200.99</v>
      </c>
      <c r="Q6740">
        <v>8.08</v>
      </c>
      <c r="R6740" t="s">
        <v>760</v>
      </c>
      <c r="S6740" t="s">
        <v>760</v>
      </c>
      <c r="T6740" t="s">
        <v>21</v>
      </c>
      <c r="U6740" t="s">
        <v>32</v>
      </c>
      <c r="V6740" t="s">
        <v>33</v>
      </c>
      <c r="W6740">
        <v>0.59</v>
      </c>
    </row>
    <row r="6741" spans="1:23" x14ac:dyDescent="0.3">
      <c r="A6741" t="s">
        <v>936</v>
      </c>
      <c r="B6741" t="s">
        <v>1472</v>
      </c>
      <c r="D6741" s="1">
        <v>40887</v>
      </c>
      <c r="E6741" s="1">
        <v>40892</v>
      </c>
      <c r="F6741" s="1" t="str">
        <f t="shared" si="434"/>
        <v>December</v>
      </c>
      <c r="G6741" s="1" t="str">
        <f t="shared" si="435"/>
        <v>2011</v>
      </c>
      <c r="H6741" s="2">
        <f t="shared" si="436"/>
        <v>5</v>
      </c>
      <c r="I6741" s="2" t="b">
        <f t="shared" si="437"/>
        <v>0</v>
      </c>
      <c r="J6741" t="s">
        <v>17</v>
      </c>
      <c r="K6741">
        <v>45</v>
      </c>
      <c r="L6741">
        <v>1212.9280000000001</v>
      </c>
      <c r="M6741">
        <v>0.02</v>
      </c>
      <c r="N6741" t="s">
        <v>25</v>
      </c>
      <c r="O6741">
        <v>-1460.77</v>
      </c>
      <c r="P6741">
        <v>31.76</v>
      </c>
      <c r="Q6741">
        <v>45.51</v>
      </c>
      <c r="R6741" t="s">
        <v>760</v>
      </c>
      <c r="S6741" t="s">
        <v>760</v>
      </c>
      <c r="T6741" t="s">
        <v>42</v>
      </c>
      <c r="U6741" t="s">
        <v>36</v>
      </c>
      <c r="V6741" t="s">
        <v>55</v>
      </c>
      <c r="W6741">
        <v>0.65</v>
      </c>
    </row>
    <row r="6742" spans="1:23" x14ac:dyDescent="0.3">
      <c r="A6742" t="s">
        <v>1315</v>
      </c>
      <c r="B6742" t="s">
        <v>1729</v>
      </c>
      <c r="D6742" s="1">
        <v>40594</v>
      </c>
      <c r="E6742" s="1">
        <v>40595</v>
      </c>
      <c r="F6742" s="1" t="str">
        <f t="shared" si="434"/>
        <v>February</v>
      </c>
      <c r="G6742" s="1" t="str">
        <f t="shared" si="435"/>
        <v>2011</v>
      </c>
      <c r="H6742" s="2">
        <f t="shared" si="436"/>
        <v>1</v>
      </c>
      <c r="I6742" s="2" t="b">
        <f t="shared" si="437"/>
        <v>0</v>
      </c>
      <c r="J6742" t="s">
        <v>24</v>
      </c>
      <c r="K6742">
        <v>31</v>
      </c>
      <c r="L6742">
        <v>3081.33</v>
      </c>
      <c r="M6742">
        <v>0.08</v>
      </c>
      <c r="N6742" t="s">
        <v>25</v>
      </c>
      <c r="O6742">
        <v>-1341.11</v>
      </c>
      <c r="P6742">
        <v>100.98</v>
      </c>
      <c r="Q6742">
        <v>57.38</v>
      </c>
      <c r="R6742" t="s">
        <v>760</v>
      </c>
      <c r="S6742" t="s">
        <v>760</v>
      </c>
      <c r="T6742" t="s">
        <v>31</v>
      </c>
      <c r="U6742" t="s">
        <v>36</v>
      </c>
      <c r="V6742" t="s">
        <v>54</v>
      </c>
      <c r="W6742">
        <v>0.78</v>
      </c>
    </row>
    <row r="6743" spans="1:23" x14ac:dyDescent="0.3">
      <c r="A6743" t="s">
        <v>1315</v>
      </c>
      <c r="B6743" t="s">
        <v>1729</v>
      </c>
      <c r="D6743" s="1">
        <v>40594</v>
      </c>
      <c r="E6743" s="1">
        <v>40595</v>
      </c>
      <c r="F6743" s="1" t="str">
        <f t="shared" si="434"/>
        <v>February</v>
      </c>
      <c r="G6743" s="1" t="str">
        <f t="shared" si="435"/>
        <v>2011</v>
      </c>
      <c r="H6743" s="2">
        <f t="shared" si="436"/>
        <v>1</v>
      </c>
      <c r="I6743" s="2" t="b">
        <f t="shared" si="437"/>
        <v>0</v>
      </c>
      <c r="J6743" t="s">
        <v>24</v>
      </c>
      <c r="K6743">
        <v>42</v>
      </c>
      <c r="L6743">
        <v>1692.56</v>
      </c>
      <c r="M6743">
        <v>0.04</v>
      </c>
      <c r="N6743" t="s">
        <v>18</v>
      </c>
      <c r="O6743">
        <v>275.5</v>
      </c>
      <c r="P6743">
        <v>40.98</v>
      </c>
      <c r="Q6743">
        <v>7.2</v>
      </c>
      <c r="R6743" t="s">
        <v>760</v>
      </c>
      <c r="S6743" t="s">
        <v>760</v>
      </c>
      <c r="T6743" t="s">
        <v>31</v>
      </c>
      <c r="U6743" t="s">
        <v>22</v>
      </c>
      <c r="V6743" t="s">
        <v>28</v>
      </c>
      <c r="W6743">
        <v>0.6</v>
      </c>
    </row>
    <row r="6744" spans="1:23" x14ac:dyDescent="0.3">
      <c r="A6744" t="s">
        <v>1315</v>
      </c>
      <c r="B6744" t="s">
        <v>1459</v>
      </c>
      <c r="D6744" s="1">
        <v>40191</v>
      </c>
      <c r="E6744" s="1">
        <v>40193</v>
      </c>
      <c r="F6744" s="1" t="str">
        <f t="shared" si="434"/>
        <v>January</v>
      </c>
      <c r="G6744" s="1" t="str">
        <f t="shared" si="435"/>
        <v>2010</v>
      </c>
      <c r="H6744" s="2">
        <f t="shared" si="436"/>
        <v>2</v>
      </c>
      <c r="I6744" s="2" t="b">
        <f t="shared" si="437"/>
        <v>0</v>
      </c>
      <c r="J6744" t="s">
        <v>17</v>
      </c>
      <c r="K6744">
        <v>50</v>
      </c>
      <c r="L6744">
        <v>8038.08</v>
      </c>
      <c r="M6744">
        <v>0.1</v>
      </c>
      <c r="N6744" t="s">
        <v>18</v>
      </c>
      <c r="O6744">
        <v>2821.41</v>
      </c>
      <c r="P6744">
        <v>172.99</v>
      </c>
      <c r="Q6744">
        <v>19.989999999999998</v>
      </c>
      <c r="R6744" t="s">
        <v>760</v>
      </c>
      <c r="S6744" t="s">
        <v>760</v>
      </c>
      <c r="T6744" t="s">
        <v>21</v>
      </c>
      <c r="U6744" t="s">
        <v>22</v>
      </c>
      <c r="V6744" t="s">
        <v>29</v>
      </c>
      <c r="W6744">
        <v>0.39</v>
      </c>
    </row>
    <row r="6745" spans="1:23" x14ac:dyDescent="0.3">
      <c r="A6745" t="s">
        <v>936</v>
      </c>
      <c r="B6745" t="s">
        <v>1472</v>
      </c>
      <c r="D6745" s="1">
        <v>40533</v>
      </c>
      <c r="E6745" s="1">
        <v>40533</v>
      </c>
      <c r="F6745" s="1" t="str">
        <f t="shared" si="434"/>
        <v>December</v>
      </c>
      <c r="G6745" s="1" t="str">
        <f t="shared" si="435"/>
        <v>2010</v>
      </c>
      <c r="H6745" s="2">
        <f t="shared" si="436"/>
        <v>0</v>
      </c>
      <c r="I6745" s="2" t="str">
        <f t="shared" si="437"/>
        <v>FREE DELIVERY</v>
      </c>
      <c r="J6745" t="s">
        <v>17</v>
      </c>
      <c r="K6745">
        <v>29</v>
      </c>
      <c r="L6745">
        <v>2360.98</v>
      </c>
      <c r="M6745">
        <v>0.02</v>
      </c>
      <c r="N6745" t="s">
        <v>18</v>
      </c>
      <c r="O6745">
        <v>611.92999999999995</v>
      </c>
      <c r="P6745">
        <v>78.650000000000006</v>
      </c>
      <c r="Q6745">
        <v>13.99</v>
      </c>
      <c r="R6745" t="s">
        <v>760</v>
      </c>
      <c r="S6745" t="s">
        <v>760</v>
      </c>
      <c r="T6745" t="s">
        <v>42</v>
      </c>
      <c r="U6745" t="s">
        <v>22</v>
      </c>
      <c r="V6745" t="s">
        <v>28</v>
      </c>
      <c r="W6745">
        <v>0.52</v>
      </c>
    </row>
    <row r="6746" spans="1:23" x14ac:dyDescent="0.3">
      <c r="A6746" t="s">
        <v>936</v>
      </c>
      <c r="B6746" t="s">
        <v>1472</v>
      </c>
      <c r="D6746" s="1">
        <v>40533</v>
      </c>
      <c r="E6746" s="1">
        <v>40538</v>
      </c>
      <c r="F6746" s="1" t="str">
        <f t="shared" si="434"/>
        <v>December</v>
      </c>
      <c r="G6746" s="1" t="str">
        <f t="shared" si="435"/>
        <v>2010</v>
      </c>
      <c r="H6746" s="2">
        <f t="shared" si="436"/>
        <v>5</v>
      </c>
      <c r="I6746" s="2" t="b">
        <f t="shared" si="437"/>
        <v>0</v>
      </c>
      <c r="J6746" t="s">
        <v>17</v>
      </c>
      <c r="K6746">
        <v>49</v>
      </c>
      <c r="L6746">
        <v>182.2</v>
      </c>
      <c r="M6746">
        <v>0.09</v>
      </c>
      <c r="N6746" t="s">
        <v>39</v>
      </c>
      <c r="O6746">
        <v>82.21</v>
      </c>
      <c r="P6746">
        <v>3.75</v>
      </c>
      <c r="Q6746">
        <v>0.5</v>
      </c>
      <c r="R6746" t="s">
        <v>760</v>
      </c>
      <c r="S6746" t="s">
        <v>760</v>
      </c>
      <c r="T6746" t="s">
        <v>42</v>
      </c>
      <c r="U6746" t="s">
        <v>22</v>
      </c>
      <c r="V6746" t="s">
        <v>57</v>
      </c>
      <c r="W6746">
        <v>0.37</v>
      </c>
    </row>
    <row r="6747" spans="1:23" x14ac:dyDescent="0.3">
      <c r="A6747" t="s">
        <v>1315</v>
      </c>
      <c r="B6747" t="s">
        <v>1729</v>
      </c>
      <c r="D6747" s="1">
        <v>40137</v>
      </c>
      <c r="E6747" s="1">
        <v>40138</v>
      </c>
      <c r="F6747" s="1" t="str">
        <f t="shared" si="434"/>
        <v>November</v>
      </c>
      <c r="G6747" s="1" t="str">
        <f t="shared" si="435"/>
        <v>2009</v>
      </c>
      <c r="H6747" s="2">
        <f t="shared" si="436"/>
        <v>1</v>
      </c>
      <c r="I6747" s="2" t="b">
        <f t="shared" si="437"/>
        <v>0</v>
      </c>
      <c r="J6747" t="s">
        <v>52</v>
      </c>
      <c r="K6747">
        <v>46</v>
      </c>
      <c r="L6747">
        <v>2494.69</v>
      </c>
      <c r="M6747">
        <v>0.09</v>
      </c>
      <c r="N6747" t="s">
        <v>25</v>
      </c>
      <c r="O6747">
        <v>-937.06</v>
      </c>
      <c r="P6747">
        <v>58.14</v>
      </c>
      <c r="Q6747">
        <v>36.61</v>
      </c>
      <c r="R6747" t="s">
        <v>760</v>
      </c>
      <c r="S6747" t="s">
        <v>760</v>
      </c>
      <c r="T6747" t="s">
        <v>31</v>
      </c>
      <c r="U6747" t="s">
        <v>36</v>
      </c>
      <c r="V6747" t="s">
        <v>54</v>
      </c>
      <c r="W6747">
        <v>0.61</v>
      </c>
    </row>
    <row r="6748" spans="1:23" x14ac:dyDescent="0.3">
      <c r="A6748" t="s">
        <v>1419</v>
      </c>
      <c r="B6748" t="s">
        <v>1420</v>
      </c>
      <c r="D6748" s="1">
        <v>40185</v>
      </c>
      <c r="E6748" s="1">
        <v>40190</v>
      </c>
      <c r="F6748" s="1" t="str">
        <f t="shared" si="434"/>
        <v>January</v>
      </c>
      <c r="G6748" s="1" t="str">
        <f t="shared" si="435"/>
        <v>2010</v>
      </c>
      <c r="H6748" s="2">
        <f t="shared" si="436"/>
        <v>5</v>
      </c>
      <c r="I6748" s="2" t="b">
        <f t="shared" si="437"/>
        <v>0</v>
      </c>
      <c r="J6748" t="s">
        <v>17</v>
      </c>
      <c r="K6748">
        <v>44</v>
      </c>
      <c r="L6748">
        <v>159.41</v>
      </c>
      <c r="M6748">
        <v>0</v>
      </c>
      <c r="N6748" t="s">
        <v>39</v>
      </c>
      <c r="O6748">
        <v>34.68</v>
      </c>
      <c r="P6748">
        <v>3.28</v>
      </c>
      <c r="Q6748">
        <v>0.98</v>
      </c>
      <c r="R6748" t="s">
        <v>760</v>
      </c>
      <c r="S6748" t="s">
        <v>760</v>
      </c>
      <c r="T6748" t="s">
        <v>31</v>
      </c>
      <c r="U6748" t="s">
        <v>22</v>
      </c>
      <c r="V6748" t="s">
        <v>60</v>
      </c>
      <c r="W6748">
        <v>0.52</v>
      </c>
    </row>
    <row r="6749" spans="1:23" x14ac:dyDescent="0.3">
      <c r="A6749" t="s">
        <v>930</v>
      </c>
      <c r="B6749" t="s">
        <v>1217</v>
      </c>
      <c r="D6749" s="1">
        <v>40871</v>
      </c>
      <c r="E6749" s="1">
        <v>40872</v>
      </c>
      <c r="F6749" s="1" t="str">
        <f t="shared" si="434"/>
        <v>November</v>
      </c>
      <c r="G6749" s="1" t="str">
        <f t="shared" si="435"/>
        <v>2011</v>
      </c>
      <c r="H6749" s="2">
        <f t="shared" si="436"/>
        <v>1</v>
      </c>
      <c r="I6749" s="2" t="b">
        <f t="shared" si="437"/>
        <v>0</v>
      </c>
      <c r="J6749" t="s">
        <v>24</v>
      </c>
      <c r="K6749">
        <v>49</v>
      </c>
      <c r="L6749">
        <v>1147.6400000000001</v>
      </c>
      <c r="M6749">
        <v>0.06</v>
      </c>
      <c r="N6749" t="s">
        <v>18</v>
      </c>
      <c r="O6749">
        <v>261.87</v>
      </c>
      <c r="P6749">
        <v>22.98</v>
      </c>
      <c r="Q6749">
        <v>4.5</v>
      </c>
      <c r="R6749" t="s">
        <v>760</v>
      </c>
      <c r="S6749" t="s">
        <v>760</v>
      </c>
      <c r="T6749" t="s">
        <v>31</v>
      </c>
      <c r="U6749" t="s">
        <v>22</v>
      </c>
      <c r="V6749" t="s">
        <v>28</v>
      </c>
      <c r="W6749">
        <v>0.55000000000000004</v>
      </c>
    </row>
    <row r="6750" spans="1:23" x14ac:dyDescent="0.3">
      <c r="A6750" t="s">
        <v>1253</v>
      </c>
      <c r="B6750" t="s">
        <v>909</v>
      </c>
      <c r="D6750" s="1">
        <v>40354</v>
      </c>
      <c r="E6750" s="1">
        <v>40355</v>
      </c>
      <c r="F6750" s="1" t="str">
        <f t="shared" si="434"/>
        <v>June</v>
      </c>
      <c r="G6750" s="1" t="str">
        <f t="shared" si="435"/>
        <v>2010</v>
      </c>
      <c r="H6750" s="2">
        <f t="shared" si="436"/>
        <v>1</v>
      </c>
      <c r="I6750" s="2" t="b">
        <f t="shared" si="437"/>
        <v>0</v>
      </c>
      <c r="J6750" t="s">
        <v>44</v>
      </c>
      <c r="K6750">
        <v>7</v>
      </c>
      <c r="L6750">
        <v>44.74</v>
      </c>
      <c r="M6750">
        <v>0.04</v>
      </c>
      <c r="N6750" t="s">
        <v>18</v>
      </c>
      <c r="O6750">
        <v>-20.100000000000001</v>
      </c>
      <c r="P6750">
        <v>5.74</v>
      </c>
      <c r="Q6750">
        <v>5.01</v>
      </c>
      <c r="R6750" t="s">
        <v>760</v>
      </c>
      <c r="S6750" t="s">
        <v>760</v>
      </c>
      <c r="T6750" t="s">
        <v>31</v>
      </c>
      <c r="U6750" t="s">
        <v>22</v>
      </c>
      <c r="V6750" t="s">
        <v>29</v>
      </c>
      <c r="W6750">
        <v>0.39</v>
      </c>
    </row>
    <row r="6751" spans="1:23" x14ac:dyDescent="0.3">
      <c r="A6751" t="s">
        <v>1253</v>
      </c>
      <c r="B6751" t="s">
        <v>909</v>
      </c>
      <c r="D6751" s="1">
        <v>40354</v>
      </c>
      <c r="E6751" s="1">
        <v>40355</v>
      </c>
      <c r="F6751" s="1" t="str">
        <f t="shared" si="434"/>
        <v>June</v>
      </c>
      <c r="G6751" s="1" t="str">
        <f t="shared" si="435"/>
        <v>2010</v>
      </c>
      <c r="H6751" s="2">
        <f t="shared" si="436"/>
        <v>1</v>
      </c>
      <c r="I6751" s="2" t="b">
        <f t="shared" si="437"/>
        <v>0</v>
      </c>
      <c r="J6751" t="s">
        <v>44</v>
      </c>
      <c r="K6751">
        <v>21</v>
      </c>
      <c r="L6751">
        <v>90.78</v>
      </c>
      <c r="M6751">
        <v>0.06</v>
      </c>
      <c r="N6751" t="s">
        <v>18</v>
      </c>
      <c r="O6751">
        <v>-71.84</v>
      </c>
      <c r="P6751">
        <v>4.24</v>
      </c>
      <c r="Q6751">
        <v>5.41</v>
      </c>
      <c r="R6751" t="s">
        <v>760</v>
      </c>
      <c r="S6751" t="s">
        <v>760</v>
      </c>
      <c r="T6751" t="s">
        <v>31</v>
      </c>
      <c r="U6751" t="s">
        <v>22</v>
      </c>
      <c r="V6751" t="s">
        <v>29</v>
      </c>
      <c r="W6751">
        <v>0.35</v>
      </c>
    </row>
    <row r="6752" spans="1:23" x14ac:dyDescent="0.3">
      <c r="A6752" t="s">
        <v>1175</v>
      </c>
      <c r="B6752" t="s">
        <v>1730</v>
      </c>
      <c r="D6752" s="1">
        <v>40385</v>
      </c>
      <c r="E6752" s="1">
        <v>40386</v>
      </c>
      <c r="F6752" s="1" t="str">
        <f t="shared" si="434"/>
        <v>July</v>
      </c>
      <c r="G6752" s="1" t="str">
        <f t="shared" si="435"/>
        <v>2010</v>
      </c>
      <c r="H6752" s="2">
        <f t="shared" si="436"/>
        <v>1</v>
      </c>
      <c r="I6752" s="2" t="b">
        <f t="shared" si="437"/>
        <v>0</v>
      </c>
      <c r="J6752" t="s">
        <v>34</v>
      </c>
      <c r="K6752">
        <v>15</v>
      </c>
      <c r="L6752">
        <v>150.19999999999999</v>
      </c>
      <c r="M6752">
        <v>0.02</v>
      </c>
      <c r="N6752" t="s">
        <v>18</v>
      </c>
      <c r="O6752">
        <v>12.97</v>
      </c>
      <c r="P6752">
        <v>9.27</v>
      </c>
      <c r="Q6752">
        <v>4.3899999999999997</v>
      </c>
      <c r="R6752" t="s">
        <v>760</v>
      </c>
      <c r="S6752" t="s">
        <v>760</v>
      </c>
      <c r="T6752" t="s">
        <v>31</v>
      </c>
      <c r="U6752" t="s">
        <v>22</v>
      </c>
      <c r="V6752" t="s">
        <v>43</v>
      </c>
      <c r="W6752">
        <v>0.38</v>
      </c>
    </row>
    <row r="6753" spans="1:23" x14ac:dyDescent="0.3">
      <c r="A6753" t="s">
        <v>1452</v>
      </c>
      <c r="B6753" t="s">
        <v>1453</v>
      </c>
      <c r="D6753" s="1">
        <v>40950</v>
      </c>
      <c r="E6753" s="1">
        <v>40951</v>
      </c>
      <c r="F6753" s="1" t="str">
        <f t="shared" si="434"/>
        <v>February</v>
      </c>
      <c r="G6753" s="1" t="str">
        <f t="shared" si="435"/>
        <v>2012</v>
      </c>
      <c r="H6753" s="2">
        <f t="shared" si="436"/>
        <v>1</v>
      </c>
      <c r="I6753" s="2" t="b">
        <f t="shared" si="437"/>
        <v>0</v>
      </c>
      <c r="J6753" t="s">
        <v>44</v>
      </c>
      <c r="K6753">
        <v>2</v>
      </c>
      <c r="L6753">
        <v>38.93</v>
      </c>
      <c r="M6753">
        <v>7.0000000000000007E-2</v>
      </c>
      <c r="N6753" t="s">
        <v>18</v>
      </c>
      <c r="O6753">
        <v>-102.43</v>
      </c>
      <c r="P6753">
        <v>20.99</v>
      </c>
      <c r="Q6753">
        <v>4.8099999999999996</v>
      </c>
      <c r="R6753" t="s">
        <v>760</v>
      </c>
      <c r="S6753" t="s">
        <v>760</v>
      </c>
      <c r="T6753" t="s">
        <v>31</v>
      </c>
      <c r="U6753" t="s">
        <v>32</v>
      </c>
      <c r="V6753" t="s">
        <v>33</v>
      </c>
      <c r="W6753">
        <v>0.57999999999999996</v>
      </c>
    </row>
    <row r="6754" spans="1:23" x14ac:dyDescent="0.3">
      <c r="A6754" t="s">
        <v>1381</v>
      </c>
      <c r="B6754" t="s">
        <v>1728</v>
      </c>
      <c r="D6754" s="1">
        <v>39949</v>
      </c>
      <c r="E6754" s="1">
        <v>39950</v>
      </c>
      <c r="F6754" s="1" t="str">
        <f t="shared" si="434"/>
        <v>May</v>
      </c>
      <c r="G6754" s="1" t="str">
        <f t="shared" si="435"/>
        <v>2009</v>
      </c>
      <c r="H6754" s="2">
        <f t="shared" si="436"/>
        <v>1</v>
      </c>
      <c r="I6754" s="2" t="b">
        <f t="shared" si="437"/>
        <v>0</v>
      </c>
      <c r="J6754" t="s">
        <v>24</v>
      </c>
      <c r="K6754">
        <v>18</v>
      </c>
      <c r="L6754">
        <v>513.08000000000004</v>
      </c>
      <c r="M6754">
        <v>0.03</v>
      </c>
      <c r="N6754" t="s">
        <v>18</v>
      </c>
      <c r="O6754">
        <v>198.94</v>
      </c>
      <c r="P6754">
        <v>28.53</v>
      </c>
      <c r="Q6754">
        <v>1.49</v>
      </c>
      <c r="R6754" t="s">
        <v>760</v>
      </c>
      <c r="S6754" t="s">
        <v>760</v>
      </c>
      <c r="T6754" t="s">
        <v>31</v>
      </c>
      <c r="U6754" t="s">
        <v>22</v>
      </c>
      <c r="V6754" t="s">
        <v>29</v>
      </c>
      <c r="W6754">
        <v>0.38</v>
      </c>
    </row>
    <row r="6755" spans="1:23" x14ac:dyDescent="0.3">
      <c r="A6755" t="s">
        <v>1381</v>
      </c>
      <c r="B6755" t="s">
        <v>1728</v>
      </c>
      <c r="D6755" s="1">
        <v>39949</v>
      </c>
      <c r="E6755" s="1">
        <v>39951</v>
      </c>
      <c r="F6755" s="1" t="str">
        <f t="shared" si="434"/>
        <v>May</v>
      </c>
      <c r="G6755" s="1" t="str">
        <f t="shared" si="435"/>
        <v>2009</v>
      </c>
      <c r="H6755" s="2">
        <f t="shared" si="436"/>
        <v>2</v>
      </c>
      <c r="I6755" s="2" t="b">
        <f t="shared" si="437"/>
        <v>0</v>
      </c>
      <c r="J6755" t="s">
        <v>24</v>
      </c>
      <c r="K6755">
        <v>16</v>
      </c>
      <c r="L6755">
        <v>98.8</v>
      </c>
      <c r="M6755">
        <v>7.0000000000000007E-2</v>
      </c>
      <c r="N6755" t="s">
        <v>18</v>
      </c>
      <c r="O6755">
        <v>-62</v>
      </c>
      <c r="P6755">
        <v>5.98</v>
      </c>
      <c r="Q6755">
        <v>7.15</v>
      </c>
      <c r="R6755" t="s">
        <v>760</v>
      </c>
      <c r="S6755" t="s">
        <v>760</v>
      </c>
      <c r="T6755" t="s">
        <v>31</v>
      </c>
      <c r="U6755" t="s">
        <v>22</v>
      </c>
      <c r="V6755" t="s">
        <v>43</v>
      </c>
      <c r="W6755">
        <v>0.36</v>
      </c>
    </row>
    <row r="6756" spans="1:23" x14ac:dyDescent="0.3">
      <c r="A6756" t="s">
        <v>1024</v>
      </c>
      <c r="B6756" t="s">
        <v>1411</v>
      </c>
      <c r="D6756" s="1">
        <v>39946</v>
      </c>
      <c r="E6756" s="1">
        <v>39948</v>
      </c>
      <c r="F6756" s="1" t="str">
        <f t="shared" si="434"/>
        <v>May</v>
      </c>
      <c r="G6756" s="1" t="str">
        <f t="shared" si="435"/>
        <v>2009</v>
      </c>
      <c r="H6756" s="2">
        <f t="shared" si="436"/>
        <v>2</v>
      </c>
      <c r="I6756" s="2" t="b">
        <f t="shared" si="437"/>
        <v>0</v>
      </c>
      <c r="J6756" t="s">
        <v>24</v>
      </c>
      <c r="K6756">
        <v>34</v>
      </c>
      <c r="L6756">
        <v>89.4</v>
      </c>
      <c r="M6756">
        <v>0.08</v>
      </c>
      <c r="N6756" t="s">
        <v>39</v>
      </c>
      <c r="O6756">
        <v>22.22</v>
      </c>
      <c r="P6756">
        <v>2.62</v>
      </c>
      <c r="Q6756">
        <v>0.8</v>
      </c>
      <c r="R6756" t="s">
        <v>760</v>
      </c>
      <c r="S6756" t="s">
        <v>760</v>
      </c>
      <c r="T6756" t="s">
        <v>21</v>
      </c>
      <c r="U6756" t="s">
        <v>22</v>
      </c>
      <c r="V6756" t="s">
        <v>46</v>
      </c>
      <c r="W6756">
        <v>0.39</v>
      </c>
    </row>
    <row r="6757" spans="1:23" x14ac:dyDescent="0.3">
      <c r="A6757" t="s">
        <v>1679</v>
      </c>
      <c r="B6757" t="s">
        <v>1680</v>
      </c>
      <c r="D6757" s="1">
        <v>40043</v>
      </c>
      <c r="E6757" s="1">
        <v>40045</v>
      </c>
      <c r="F6757" s="1" t="str">
        <f t="shared" si="434"/>
        <v>August</v>
      </c>
      <c r="G6757" s="1" t="str">
        <f t="shared" si="435"/>
        <v>2009</v>
      </c>
      <c r="H6757" s="2">
        <f t="shared" si="436"/>
        <v>2</v>
      </c>
      <c r="I6757" s="2" t="b">
        <f t="shared" si="437"/>
        <v>0</v>
      </c>
      <c r="J6757" t="s">
        <v>44</v>
      </c>
      <c r="K6757">
        <v>23</v>
      </c>
      <c r="L6757">
        <v>123.15</v>
      </c>
      <c r="M6757">
        <v>0.05</v>
      </c>
      <c r="N6757" t="s">
        <v>18</v>
      </c>
      <c r="O6757">
        <v>22.98</v>
      </c>
      <c r="P6757">
        <v>5.18</v>
      </c>
      <c r="Q6757">
        <v>2.04</v>
      </c>
      <c r="R6757" t="s">
        <v>760</v>
      </c>
      <c r="S6757" t="s">
        <v>760</v>
      </c>
      <c r="T6757" t="s">
        <v>42</v>
      </c>
      <c r="U6757" t="s">
        <v>22</v>
      </c>
      <c r="V6757" t="s">
        <v>43</v>
      </c>
      <c r="W6757">
        <v>0.36</v>
      </c>
    </row>
    <row r="6758" spans="1:23" x14ac:dyDescent="0.3">
      <c r="A6758" t="s">
        <v>906</v>
      </c>
      <c r="B6758" t="s">
        <v>1388</v>
      </c>
      <c r="D6758" s="1">
        <v>40643</v>
      </c>
      <c r="E6758" s="1">
        <v>40645</v>
      </c>
      <c r="F6758" s="1" t="str">
        <f t="shared" si="434"/>
        <v>April</v>
      </c>
      <c r="G6758" s="1" t="str">
        <f t="shared" si="435"/>
        <v>2011</v>
      </c>
      <c r="H6758" s="2">
        <f t="shared" si="436"/>
        <v>2</v>
      </c>
      <c r="I6758" s="2" t="b">
        <f t="shared" si="437"/>
        <v>0</v>
      </c>
      <c r="J6758" t="s">
        <v>52</v>
      </c>
      <c r="K6758">
        <v>13</v>
      </c>
      <c r="L6758">
        <v>563.17999999999995</v>
      </c>
      <c r="M6758">
        <v>0.02</v>
      </c>
      <c r="N6758" t="s">
        <v>39</v>
      </c>
      <c r="O6758">
        <v>67.98</v>
      </c>
      <c r="P6758">
        <v>40.98</v>
      </c>
      <c r="Q6758">
        <v>7.2</v>
      </c>
      <c r="R6758" t="s">
        <v>760</v>
      </c>
      <c r="S6758" t="s">
        <v>760</v>
      </c>
      <c r="T6758" t="s">
        <v>31</v>
      </c>
      <c r="U6758" t="s">
        <v>22</v>
      </c>
      <c r="V6758" t="s">
        <v>28</v>
      </c>
      <c r="W6758">
        <v>0.6</v>
      </c>
    </row>
    <row r="6759" spans="1:23" x14ac:dyDescent="0.3">
      <c r="A6759" t="s">
        <v>906</v>
      </c>
      <c r="B6759" t="s">
        <v>1388</v>
      </c>
      <c r="D6759" s="1">
        <v>40643</v>
      </c>
      <c r="E6759" s="1">
        <v>40644</v>
      </c>
      <c r="F6759" s="1" t="str">
        <f t="shared" si="434"/>
        <v>April</v>
      </c>
      <c r="G6759" s="1" t="str">
        <f t="shared" si="435"/>
        <v>2011</v>
      </c>
      <c r="H6759" s="2">
        <f t="shared" si="436"/>
        <v>1</v>
      </c>
      <c r="I6759" s="2" t="b">
        <f t="shared" si="437"/>
        <v>0</v>
      </c>
      <c r="J6759" t="s">
        <v>52</v>
      </c>
      <c r="K6759">
        <v>16</v>
      </c>
      <c r="L6759">
        <v>47.45</v>
      </c>
      <c r="M6759">
        <v>0.05</v>
      </c>
      <c r="N6759" t="s">
        <v>18</v>
      </c>
      <c r="O6759">
        <v>1.07</v>
      </c>
      <c r="P6759">
        <v>2.88</v>
      </c>
      <c r="Q6759">
        <v>1.49</v>
      </c>
      <c r="R6759" t="s">
        <v>760</v>
      </c>
      <c r="S6759" t="s">
        <v>760</v>
      </c>
      <c r="T6759" t="s">
        <v>31</v>
      </c>
      <c r="U6759" t="s">
        <v>22</v>
      </c>
      <c r="V6759" t="s">
        <v>29</v>
      </c>
      <c r="W6759">
        <v>0.36</v>
      </c>
    </row>
    <row r="6760" spans="1:23" x14ac:dyDescent="0.3">
      <c r="A6760" t="s">
        <v>930</v>
      </c>
      <c r="B6760" t="s">
        <v>1217</v>
      </c>
      <c r="D6760" s="1">
        <v>41245</v>
      </c>
      <c r="E6760" s="1">
        <v>41246</v>
      </c>
      <c r="F6760" s="1" t="str">
        <f t="shared" si="434"/>
        <v>December</v>
      </c>
      <c r="G6760" s="1" t="str">
        <f t="shared" si="435"/>
        <v>2012</v>
      </c>
      <c r="H6760" s="2">
        <f t="shared" si="436"/>
        <v>1</v>
      </c>
      <c r="I6760" s="2" t="b">
        <f t="shared" si="437"/>
        <v>0</v>
      </c>
      <c r="J6760" t="s">
        <v>34</v>
      </c>
      <c r="K6760">
        <v>2</v>
      </c>
      <c r="L6760">
        <v>16.97</v>
      </c>
      <c r="M6760">
        <v>0.04</v>
      </c>
      <c r="N6760" t="s">
        <v>18</v>
      </c>
      <c r="O6760">
        <v>-8.8000000000000007</v>
      </c>
      <c r="P6760">
        <v>8.34</v>
      </c>
      <c r="Q6760">
        <v>0.96</v>
      </c>
      <c r="R6760" t="s">
        <v>760</v>
      </c>
      <c r="S6760" t="s">
        <v>760</v>
      </c>
      <c r="T6760" t="s">
        <v>31</v>
      </c>
      <c r="U6760" t="s">
        <v>36</v>
      </c>
      <c r="V6760" t="s">
        <v>37</v>
      </c>
      <c r="W6760">
        <v>0.43</v>
      </c>
    </row>
    <row r="6761" spans="1:23" x14ac:dyDescent="0.3">
      <c r="A6761" t="s">
        <v>930</v>
      </c>
      <c r="B6761" t="s">
        <v>1217</v>
      </c>
      <c r="D6761" s="1">
        <v>41245</v>
      </c>
      <c r="E6761" s="1">
        <v>41245</v>
      </c>
      <c r="F6761" s="1" t="str">
        <f t="shared" si="434"/>
        <v>December</v>
      </c>
      <c r="G6761" s="1" t="str">
        <f t="shared" si="435"/>
        <v>2012</v>
      </c>
      <c r="H6761" s="2">
        <f t="shared" si="436"/>
        <v>0</v>
      </c>
      <c r="I6761" s="2" t="str">
        <f t="shared" si="437"/>
        <v>FREE DELIVERY</v>
      </c>
      <c r="J6761" t="s">
        <v>34</v>
      </c>
      <c r="K6761">
        <v>42</v>
      </c>
      <c r="L6761">
        <v>4077.7559999999999</v>
      </c>
      <c r="M6761">
        <v>0.04</v>
      </c>
      <c r="N6761" t="s">
        <v>18</v>
      </c>
      <c r="O6761">
        <v>1086.96</v>
      </c>
      <c r="P6761">
        <v>110.99</v>
      </c>
      <c r="Q6761">
        <v>8.99</v>
      </c>
      <c r="R6761" t="s">
        <v>760</v>
      </c>
      <c r="S6761" t="s">
        <v>760</v>
      </c>
      <c r="T6761" t="s">
        <v>31</v>
      </c>
      <c r="U6761" t="s">
        <v>32</v>
      </c>
      <c r="V6761" t="s">
        <v>33</v>
      </c>
      <c r="W6761">
        <v>0.56999999999999995</v>
      </c>
    </row>
    <row r="6762" spans="1:23" x14ac:dyDescent="0.3">
      <c r="A6762" t="s">
        <v>1055</v>
      </c>
      <c r="B6762" t="s">
        <v>1342</v>
      </c>
      <c r="D6762" s="1">
        <v>39826</v>
      </c>
      <c r="E6762" s="1">
        <v>39831</v>
      </c>
      <c r="F6762" s="1" t="str">
        <f t="shared" si="434"/>
        <v>January</v>
      </c>
      <c r="G6762" s="1" t="str">
        <f t="shared" si="435"/>
        <v>2009</v>
      </c>
      <c r="H6762" s="2">
        <f t="shared" si="436"/>
        <v>5</v>
      </c>
      <c r="I6762" s="2" t="b">
        <f t="shared" si="437"/>
        <v>0</v>
      </c>
      <c r="J6762" t="s">
        <v>17</v>
      </c>
      <c r="K6762">
        <v>3</v>
      </c>
      <c r="L6762">
        <v>445.34</v>
      </c>
      <c r="M6762">
        <v>0.03</v>
      </c>
      <c r="N6762" t="s">
        <v>25</v>
      </c>
      <c r="O6762">
        <v>-377.9</v>
      </c>
      <c r="P6762">
        <v>145.44999999999999</v>
      </c>
      <c r="Q6762">
        <v>17.850000000000001</v>
      </c>
      <c r="R6762" t="s">
        <v>760</v>
      </c>
      <c r="S6762" t="s">
        <v>760</v>
      </c>
      <c r="T6762" t="s">
        <v>31</v>
      </c>
      <c r="U6762" t="s">
        <v>32</v>
      </c>
      <c r="V6762" t="s">
        <v>94</v>
      </c>
      <c r="W6762">
        <v>0.56000000000000005</v>
      </c>
    </row>
    <row r="6763" spans="1:23" x14ac:dyDescent="0.3">
      <c r="A6763" t="s">
        <v>1055</v>
      </c>
      <c r="B6763" t="s">
        <v>1342</v>
      </c>
      <c r="D6763" s="1">
        <v>39826</v>
      </c>
      <c r="E6763" s="1">
        <v>39826</v>
      </c>
      <c r="F6763" s="1" t="str">
        <f t="shared" si="434"/>
        <v>January</v>
      </c>
      <c r="G6763" s="1" t="str">
        <f t="shared" si="435"/>
        <v>2009</v>
      </c>
      <c r="H6763" s="2">
        <f t="shared" si="436"/>
        <v>0</v>
      </c>
      <c r="I6763" s="2" t="str">
        <f t="shared" si="437"/>
        <v>FREE DELIVERY</v>
      </c>
      <c r="J6763" t="s">
        <v>17</v>
      </c>
      <c r="K6763">
        <v>13</v>
      </c>
      <c r="L6763">
        <v>660.99</v>
      </c>
      <c r="M6763">
        <v>0.02</v>
      </c>
      <c r="N6763" t="s">
        <v>18</v>
      </c>
      <c r="O6763">
        <v>267.67</v>
      </c>
      <c r="P6763">
        <v>48.04</v>
      </c>
      <c r="Q6763">
        <v>5.09</v>
      </c>
      <c r="R6763" t="s">
        <v>760</v>
      </c>
      <c r="S6763" t="s">
        <v>760</v>
      </c>
      <c r="T6763" t="s">
        <v>31</v>
      </c>
      <c r="U6763" t="s">
        <v>22</v>
      </c>
      <c r="V6763" t="s">
        <v>43</v>
      </c>
      <c r="W6763">
        <v>0.37</v>
      </c>
    </row>
    <row r="6764" spans="1:23" x14ac:dyDescent="0.3">
      <c r="A6764" t="s">
        <v>1642</v>
      </c>
      <c r="B6764" t="s">
        <v>1655</v>
      </c>
      <c r="D6764" s="1">
        <v>40963</v>
      </c>
      <c r="E6764" s="1">
        <v>40965</v>
      </c>
      <c r="F6764" s="1" t="str">
        <f t="shared" si="434"/>
        <v>February</v>
      </c>
      <c r="G6764" s="1" t="str">
        <f t="shared" si="435"/>
        <v>2012</v>
      </c>
      <c r="H6764" s="2">
        <f t="shared" si="436"/>
        <v>2</v>
      </c>
      <c r="I6764" s="2" t="b">
        <f t="shared" si="437"/>
        <v>0</v>
      </c>
      <c r="J6764" t="s">
        <v>52</v>
      </c>
      <c r="K6764">
        <v>42</v>
      </c>
      <c r="L6764">
        <v>282.61</v>
      </c>
      <c r="M6764">
        <v>0.02</v>
      </c>
      <c r="N6764" t="s">
        <v>18</v>
      </c>
      <c r="O6764">
        <v>-106.36</v>
      </c>
      <c r="P6764">
        <v>6.24</v>
      </c>
      <c r="Q6764">
        <v>5.22</v>
      </c>
      <c r="R6764" t="s">
        <v>760</v>
      </c>
      <c r="S6764" t="s">
        <v>760</v>
      </c>
      <c r="T6764" t="s">
        <v>42</v>
      </c>
      <c r="U6764" t="s">
        <v>36</v>
      </c>
      <c r="V6764" t="s">
        <v>37</v>
      </c>
      <c r="W6764">
        <v>0.6</v>
      </c>
    </row>
    <row r="6765" spans="1:23" x14ac:dyDescent="0.3">
      <c r="A6765" t="s">
        <v>1287</v>
      </c>
      <c r="B6765" t="s">
        <v>1023</v>
      </c>
      <c r="D6765" s="1">
        <v>41098</v>
      </c>
      <c r="E6765" s="1">
        <v>41100</v>
      </c>
      <c r="F6765" s="1" t="str">
        <f t="shared" si="434"/>
        <v>July</v>
      </c>
      <c r="G6765" s="1" t="str">
        <f t="shared" si="435"/>
        <v>2012</v>
      </c>
      <c r="H6765" s="2">
        <f t="shared" si="436"/>
        <v>2</v>
      </c>
      <c r="I6765" s="2" t="b">
        <f t="shared" si="437"/>
        <v>0</v>
      </c>
      <c r="J6765" t="s">
        <v>24</v>
      </c>
      <c r="K6765">
        <v>28</v>
      </c>
      <c r="L6765">
        <v>4332.3</v>
      </c>
      <c r="M6765">
        <v>0.08</v>
      </c>
      <c r="N6765" t="s">
        <v>25</v>
      </c>
      <c r="O6765">
        <v>2066.12</v>
      </c>
      <c r="P6765">
        <v>200.97</v>
      </c>
      <c r="Q6765">
        <v>15.59</v>
      </c>
      <c r="R6765" t="s">
        <v>760</v>
      </c>
      <c r="S6765" t="s">
        <v>760</v>
      </c>
      <c r="T6765" t="s">
        <v>42</v>
      </c>
      <c r="U6765" t="s">
        <v>32</v>
      </c>
      <c r="V6765" t="s">
        <v>94</v>
      </c>
      <c r="W6765">
        <v>0.36</v>
      </c>
    </row>
    <row r="6766" spans="1:23" x14ac:dyDescent="0.3">
      <c r="A6766" t="s">
        <v>1642</v>
      </c>
      <c r="B6766" t="s">
        <v>1160</v>
      </c>
      <c r="D6766" s="1">
        <v>40201</v>
      </c>
      <c r="E6766" s="1">
        <v>40210</v>
      </c>
      <c r="F6766" s="1" t="str">
        <f t="shared" si="434"/>
        <v>February</v>
      </c>
      <c r="G6766" s="1" t="str">
        <f t="shared" si="435"/>
        <v>2010</v>
      </c>
      <c r="H6766" s="2">
        <f t="shared" si="436"/>
        <v>9</v>
      </c>
      <c r="I6766" s="2" t="b">
        <f t="shared" si="437"/>
        <v>0</v>
      </c>
      <c r="J6766" t="s">
        <v>17</v>
      </c>
      <c r="K6766">
        <v>11</v>
      </c>
      <c r="L6766">
        <v>808.673</v>
      </c>
      <c r="M6766">
        <v>0.06</v>
      </c>
      <c r="N6766" t="s">
        <v>18</v>
      </c>
      <c r="O6766">
        <v>-10.67</v>
      </c>
      <c r="P6766">
        <v>85.99</v>
      </c>
      <c r="Q6766">
        <v>0.99</v>
      </c>
      <c r="R6766" t="s">
        <v>760</v>
      </c>
      <c r="S6766" t="s">
        <v>760</v>
      </c>
      <c r="T6766" t="s">
        <v>27</v>
      </c>
      <c r="U6766" t="s">
        <v>32</v>
      </c>
      <c r="V6766" t="s">
        <v>33</v>
      </c>
      <c r="W6766">
        <v>0.55000000000000004</v>
      </c>
    </row>
    <row r="6767" spans="1:23" x14ac:dyDescent="0.3">
      <c r="A6767" t="s">
        <v>1340</v>
      </c>
      <c r="B6767" t="s">
        <v>1421</v>
      </c>
      <c r="D6767" s="1">
        <v>40974</v>
      </c>
      <c r="E6767" s="1">
        <v>40976</v>
      </c>
      <c r="F6767" s="1" t="str">
        <f t="shared" si="434"/>
        <v>March</v>
      </c>
      <c r="G6767" s="1" t="str">
        <f t="shared" si="435"/>
        <v>2012</v>
      </c>
      <c r="H6767" s="2">
        <f t="shared" si="436"/>
        <v>2</v>
      </c>
      <c r="I6767" s="2" t="b">
        <f t="shared" si="437"/>
        <v>0</v>
      </c>
      <c r="J6767" t="s">
        <v>24</v>
      </c>
      <c r="K6767">
        <v>24</v>
      </c>
      <c r="L6767">
        <v>170.7</v>
      </c>
      <c r="M6767">
        <v>0</v>
      </c>
      <c r="N6767" t="s">
        <v>18</v>
      </c>
      <c r="O6767">
        <v>-37.880000000000003</v>
      </c>
      <c r="P6767">
        <v>6.48</v>
      </c>
      <c r="Q6767">
        <v>2.74</v>
      </c>
      <c r="R6767" t="s">
        <v>760</v>
      </c>
      <c r="S6767" t="s">
        <v>760</v>
      </c>
      <c r="T6767" t="s">
        <v>31</v>
      </c>
      <c r="U6767" t="s">
        <v>32</v>
      </c>
      <c r="V6767" t="s">
        <v>48</v>
      </c>
      <c r="W6767">
        <v>0.71</v>
      </c>
    </row>
    <row r="6768" spans="1:23" x14ac:dyDescent="0.3">
      <c r="A6768" t="s">
        <v>1340</v>
      </c>
      <c r="B6768" t="s">
        <v>1421</v>
      </c>
      <c r="D6768" s="1">
        <v>40974</v>
      </c>
      <c r="E6768" s="1">
        <v>40975</v>
      </c>
      <c r="F6768" s="1" t="str">
        <f t="shared" si="434"/>
        <v>March</v>
      </c>
      <c r="G6768" s="1" t="str">
        <f t="shared" si="435"/>
        <v>2012</v>
      </c>
      <c r="H6768" s="2">
        <f t="shared" si="436"/>
        <v>1</v>
      </c>
      <c r="I6768" s="2" t="b">
        <f t="shared" si="437"/>
        <v>0</v>
      </c>
      <c r="J6768" t="s">
        <v>24</v>
      </c>
      <c r="K6768">
        <v>21</v>
      </c>
      <c r="L6768">
        <v>1839.4480000000001</v>
      </c>
      <c r="M6768">
        <v>7.0000000000000007E-2</v>
      </c>
      <c r="N6768" t="s">
        <v>18</v>
      </c>
      <c r="O6768">
        <v>-742.88</v>
      </c>
      <c r="P6768">
        <v>111.96</v>
      </c>
      <c r="Q6768">
        <v>69</v>
      </c>
      <c r="R6768" t="s">
        <v>760</v>
      </c>
      <c r="S6768" t="s">
        <v>760</v>
      </c>
      <c r="T6768" t="s">
        <v>31</v>
      </c>
      <c r="U6768" t="s">
        <v>36</v>
      </c>
      <c r="V6768" t="s">
        <v>55</v>
      </c>
      <c r="W6768">
        <v>0.63</v>
      </c>
    </row>
    <row r="6769" spans="1:23" x14ac:dyDescent="0.3">
      <c r="A6769" t="s">
        <v>1403</v>
      </c>
      <c r="B6769" t="s">
        <v>968</v>
      </c>
      <c r="D6769" s="1">
        <v>40315</v>
      </c>
      <c r="E6769" s="1">
        <v>40315</v>
      </c>
      <c r="F6769" s="1" t="str">
        <f t="shared" si="434"/>
        <v>May</v>
      </c>
      <c r="G6769" s="1" t="str">
        <f t="shared" si="435"/>
        <v>2010</v>
      </c>
      <c r="H6769" s="2">
        <f t="shared" si="436"/>
        <v>0</v>
      </c>
      <c r="I6769" s="2" t="str">
        <f t="shared" si="437"/>
        <v>FREE DELIVERY</v>
      </c>
      <c r="J6769" t="s">
        <v>34</v>
      </c>
      <c r="K6769">
        <v>47</v>
      </c>
      <c r="L6769">
        <v>1837.15</v>
      </c>
      <c r="M6769">
        <v>0.06</v>
      </c>
      <c r="N6769" t="s">
        <v>18</v>
      </c>
      <c r="O6769">
        <v>196.58</v>
      </c>
      <c r="P6769">
        <v>40.97</v>
      </c>
      <c r="Q6769">
        <v>8.99</v>
      </c>
      <c r="R6769" t="s">
        <v>760</v>
      </c>
      <c r="S6769" t="s">
        <v>760</v>
      </c>
      <c r="T6769" t="s">
        <v>21</v>
      </c>
      <c r="U6769" t="s">
        <v>22</v>
      </c>
      <c r="V6769" t="s">
        <v>60</v>
      </c>
      <c r="W6769">
        <v>0.59</v>
      </c>
    </row>
    <row r="6770" spans="1:23" x14ac:dyDescent="0.3">
      <c r="A6770" t="s">
        <v>1403</v>
      </c>
      <c r="B6770" t="s">
        <v>968</v>
      </c>
      <c r="D6770" s="1">
        <v>40315</v>
      </c>
      <c r="E6770" s="1">
        <v>40317</v>
      </c>
      <c r="F6770" s="1" t="str">
        <f t="shared" si="434"/>
        <v>May</v>
      </c>
      <c r="G6770" s="1" t="str">
        <f t="shared" si="435"/>
        <v>2010</v>
      </c>
      <c r="H6770" s="2">
        <f t="shared" si="436"/>
        <v>2</v>
      </c>
      <c r="I6770" s="2" t="b">
        <f t="shared" si="437"/>
        <v>0</v>
      </c>
      <c r="J6770" t="s">
        <v>34</v>
      </c>
      <c r="K6770">
        <v>5</v>
      </c>
      <c r="L6770">
        <v>540.22</v>
      </c>
      <c r="M6770">
        <v>0.06</v>
      </c>
      <c r="N6770" t="s">
        <v>18</v>
      </c>
      <c r="O6770">
        <v>-253.38</v>
      </c>
      <c r="P6770">
        <v>101.41</v>
      </c>
      <c r="Q6770">
        <v>35</v>
      </c>
      <c r="R6770" t="s">
        <v>760</v>
      </c>
      <c r="S6770" t="s">
        <v>760</v>
      </c>
      <c r="T6770" t="s">
        <v>21</v>
      </c>
      <c r="U6770" t="s">
        <v>22</v>
      </c>
      <c r="V6770" t="s">
        <v>23</v>
      </c>
      <c r="W6770">
        <v>0.82</v>
      </c>
    </row>
    <row r="6771" spans="1:23" x14ac:dyDescent="0.3">
      <c r="A6771" t="s">
        <v>1403</v>
      </c>
      <c r="B6771" t="s">
        <v>968</v>
      </c>
      <c r="D6771" s="1">
        <v>40315</v>
      </c>
      <c r="E6771" s="1">
        <v>40317</v>
      </c>
      <c r="F6771" s="1" t="str">
        <f t="shared" si="434"/>
        <v>May</v>
      </c>
      <c r="G6771" s="1" t="str">
        <f t="shared" si="435"/>
        <v>2010</v>
      </c>
      <c r="H6771" s="2">
        <f t="shared" si="436"/>
        <v>2</v>
      </c>
      <c r="I6771" s="2" t="b">
        <f t="shared" si="437"/>
        <v>0</v>
      </c>
      <c r="J6771" t="s">
        <v>34</v>
      </c>
      <c r="K6771">
        <v>40</v>
      </c>
      <c r="L6771">
        <v>2035.393</v>
      </c>
      <c r="M6771">
        <v>0.01</v>
      </c>
      <c r="N6771" t="s">
        <v>18</v>
      </c>
      <c r="O6771">
        <v>1152.69</v>
      </c>
      <c r="P6771">
        <v>55.99</v>
      </c>
      <c r="Q6771">
        <v>1.25</v>
      </c>
      <c r="R6771" t="s">
        <v>760</v>
      </c>
      <c r="S6771" t="s">
        <v>760</v>
      </c>
      <c r="T6771" t="s">
        <v>21</v>
      </c>
      <c r="U6771" t="s">
        <v>32</v>
      </c>
      <c r="V6771" t="s">
        <v>33</v>
      </c>
      <c r="W6771">
        <v>0.35</v>
      </c>
    </row>
    <row r="6772" spans="1:23" x14ac:dyDescent="0.3">
      <c r="A6772" t="s">
        <v>1055</v>
      </c>
      <c r="B6772" t="s">
        <v>1342</v>
      </c>
      <c r="D6772" s="1">
        <v>40026</v>
      </c>
      <c r="E6772" s="1">
        <v>40027</v>
      </c>
      <c r="F6772" s="1" t="str">
        <f t="shared" si="434"/>
        <v>August</v>
      </c>
      <c r="G6772" s="1" t="str">
        <f t="shared" si="435"/>
        <v>2009</v>
      </c>
      <c r="H6772" s="2">
        <f t="shared" si="436"/>
        <v>1</v>
      </c>
      <c r="I6772" s="2" t="b">
        <f t="shared" si="437"/>
        <v>0</v>
      </c>
      <c r="J6772" t="s">
        <v>52</v>
      </c>
      <c r="K6772">
        <v>30</v>
      </c>
      <c r="L6772">
        <v>192.41</v>
      </c>
      <c r="M6772">
        <v>0.03</v>
      </c>
      <c r="N6772" t="s">
        <v>18</v>
      </c>
      <c r="O6772">
        <v>-55.95</v>
      </c>
      <c r="P6772">
        <v>6.37</v>
      </c>
      <c r="Q6772">
        <v>5.19</v>
      </c>
      <c r="R6772" t="s">
        <v>760</v>
      </c>
      <c r="S6772" t="s">
        <v>760</v>
      </c>
      <c r="T6772" t="s">
        <v>31</v>
      </c>
      <c r="U6772" t="s">
        <v>22</v>
      </c>
      <c r="V6772" t="s">
        <v>29</v>
      </c>
      <c r="W6772">
        <v>0.38</v>
      </c>
    </row>
    <row r="6773" spans="1:23" x14ac:dyDescent="0.3">
      <c r="A6773" t="s">
        <v>1731</v>
      </c>
      <c r="B6773" t="s">
        <v>1732</v>
      </c>
      <c r="D6773" s="1">
        <v>40589</v>
      </c>
      <c r="E6773" s="1">
        <v>40591</v>
      </c>
      <c r="F6773" s="1" t="str">
        <f t="shared" si="434"/>
        <v>February</v>
      </c>
      <c r="G6773" s="1" t="str">
        <f t="shared" si="435"/>
        <v>2011</v>
      </c>
      <c r="H6773" s="2">
        <f t="shared" si="436"/>
        <v>2</v>
      </c>
      <c r="I6773" s="2" t="b">
        <f t="shared" si="437"/>
        <v>0</v>
      </c>
      <c r="J6773" t="s">
        <v>34</v>
      </c>
      <c r="K6773">
        <v>39</v>
      </c>
      <c r="L6773">
        <v>4733.88</v>
      </c>
      <c r="M6773">
        <v>0.02</v>
      </c>
      <c r="N6773" t="s">
        <v>25</v>
      </c>
      <c r="O6773">
        <v>239.41</v>
      </c>
      <c r="P6773">
        <v>119.99</v>
      </c>
      <c r="Q6773">
        <v>56.14</v>
      </c>
      <c r="R6773" t="s">
        <v>760</v>
      </c>
      <c r="S6773" t="s">
        <v>760</v>
      </c>
      <c r="T6773" t="s">
        <v>31</v>
      </c>
      <c r="U6773" t="s">
        <v>32</v>
      </c>
      <c r="V6773" t="s">
        <v>94</v>
      </c>
      <c r="W6773">
        <v>0.39</v>
      </c>
    </row>
    <row r="6774" spans="1:23" x14ac:dyDescent="0.3">
      <c r="A6774" t="s">
        <v>900</v>
      </c>
      <c r="B6774" t="s">
        <v>1398</v>
      </c>
      <c r="D6774" s="1">
        <v>41198</v>
      </c>
      <c r="E6774" s="1">
        <v>41198</v>
      </c>
      <c r="F6774" s="1" t="str">
        <f t="shared" si="434"/>
        <v>October</v>
      </c>
      <c r="G6774" s="1" t="str">
        <f t="shared" si="435"/>
        <v>2012</v>
      </c>
      <c r="H6774" s="2">
        <f t="shared" si="436"/>
        <v>0</v>
      </c>
      <c r="I6774" s="2" t="str">
        <f t="shared" si="437"/>
        <v>FREE DELIVERY</v>
      </c>
      <c r="J6774" t="s">
        <v>17</v>
      </c>
      <c r="K6774">
        <v>17</v>
      </c>
      <c r="L6774">
        <v>363.54</v>
      </c>
      <c r="M6774">
        <v>0.08</v>
      </c>
      <c r="N6774" t="s">
        <v>18</v>
      </c>
      <c r="O6774">
        <v>4.75</v>
      </c>
      <c r="P6774">
        <v>22.01</v>
      </c>
      <c r="Q6774">
        <v>5.53</v>
      </c>
      <c r="R6774" t="s">
        <v>760</v>
      </c>
      <c r="S6774" t="s">
        <v>760</v>
      </c>
      <c r="T6774" t="s">
        <v>31</v>
      </c>
      <c r="U6774" t="s">
        <v>22</v>
      </c>
      <c r="V6774" t="s">
        <v>60</v>
      </c>
      <c r="W6774">
        <v>0.59</v>
      </c>
    </row>
    <row r="6775" spans="1:23" x14ac:dyDescent="0.3">
      <c r="A6775" t="s">
        <v>1733</v>
      </c>
      <c r="B6775" t="s">
        <v>1734</v>
      </c>
      <c r="D6775" s="1">
        <v>41040</v>
      </c>
      <c r="E6775" s="1">
        <v>41041</v>
      </c>
      <c r="F6775" s="1" t="str">
        <f t="shared" si="434"/>
        <v>May</v>
      </c>
      <c r="G6775" s="1" t="str">
        <f t="shared" si="435"/>
        <v>2012</v>
      </c>
      <c r="H6775" s="2">
        <f t="shared" si="436"/>
        <v>1</v>
      </c>
      <c r="I6775" s="2" t="b">
        <f t="shared" si="437"/>
        <v>0</v>
      </c>
      <c r="J6775" t="s">
        <v>34</v>
      </c>
      <c r="K6775">
        <v>6</v>
      </c>
      <c r="L6775">
        <v>3378.18</v>
      </c>
      <c r="M6775">
        <v>0.08</v>
      </c>
      <c r="N6775" t="s">
        <v>18</v>
      </c>
      <c r="O6775">
        <v>-1352.68</v>
      </c>
      <c r="P6775">
        <v>599.99</v>
      </c>
      <c r="Q6775">
        <v>24.49</v>
      </c>
      <c r="R6775" t="s">
        <v>760</v>
      </c>
      <c r="S6775" t="s">
        <v>760</v>
      </c>
      <c r="T6775" t="s">
        <v>31</v>
      </c>
      <c r="U6775" t="s">
        <v>32</v>
      </c>
      <c r="V6775" t="s">
        <v>62</v>
      </c>
      <c r="W6775">
        <v>0.44</v>
      </c>
    </row>
    <row r="6776" spans="1:23" x14ac:dyDescent="0.3">
      <c r="A6776" t="s">
        <v>1733</v>
      </c>
      <c r="B6776" t="s">
        <v>1734</v>
      </c>
      <c r="D6776" s="1">
        <v>41040</v>
      </c>
      <c r="E6776" s="1">
        <v>41042</v>
      </c>
      <c r="F6776" s="1" t="str">
        <f t="shared" si="434"/>
        <v>May</v>
      </c>
      <c r="G6776" s="1" t="str">
        <f t="shared" si="435"/>
        <v>2012</v>
      </c>
      <c r="H6776" s="2">
        <f t="shared" si="436"/>
        <v>2</v>
      </c>
      <c r="I6776" s="2" t="b">
        <f t="shared" si="437"/>
        <v>0</v>
      </c>
      <c r="J6776" t="s">
        <v>34</v>
      </c>
      <c r="K6776">
        <v>26</v>
      </c>
      <c r="L6776">
        <v>1443.2660000000001</v>
      </c>
      <c r="M6776">
        <v>0.08</v>
      </c>
      <c r="N6776" t="s">
        <v>18</v>
      </c>
      <c r="O6776">
        <v>156.11000000000001</v>
      </c>
      <c r="P6776">
        <v>65.989999999999995</v>
      </c>
      <c r="Q6776">
        <v>8.99</v>
      </c>
      <c r="R6776" t="s">
        <v>760</v>
      </c>
      <c r="S6776" t="s">
        <v>760</v>
      </c>
      <c r="T6776" t="s">
        <v>31</v>
      </c>
      <c r="U6776" t="s">
        <v>32</v>
      </c>
      <c r="V6776" t="s">
        <v>33</v>
      </c>
      <c r="W6776">
        <v>0.56000000000000005</v>
      </c>
    </row>
    <row r="6777" spans="1:23" x14ac:dyDescent="0.3">
      <c r="A6777" t="s">
        <v>1024</v>
      </c>
      <c r="B6777" t="s">
        <v>1411</v>
      </c>
      <c r="D6777" s="1">
        <v>40447</v>
      </c>
      <c r="E6777" s="1">
        <v>40447</v>
      </c>
      <c r="F6777" s="1" t="str">
        <f t="shared" si="434"/>
        <v>September</v>
      </c>
      <c r="G6777" s="1" t="str">
        <f t="shared" si="435"/>
        <v>2010</v>
      </c>
      <c r="H6777" s="2">
        <f t="shared" si="436"/>
        <v>0</v>
      </c>
      <c r="I6777" s="2" t="str">
        <f t="shared" si="437"/>
        <v>FREE DELIVERY</v>
      </c>
      <c r="J6777" t="s">
        <v>17</v>
      </c>
      <c r="K6777">
        <v>48</v>
      </c>
      <c r="L6777">
        <v>525</v>
      </c>
      <c r="M6777">
        <v>0.03</v>
      </c>
      <c r="N6777" t="s">
        <v>18</v>
      </c>
      <c r="O6777">
        <v>63.5</v>
      </c>
      <c r="P6777">
        <v>10.48</v>
      </c>
      <c r="Q6777">
        <v>2.89</v>
      </c>
      <c r="R6777" t="s">
        <v>760</v>
      </c>
      <c r="S6777" t="s">
        <v>760</v>
      </c>
      <c r="T6777" t="s">
        <v>21</v>
      </c>
      <c r="U6777" t="s">
        <v>22</v>
      </c>
      <c r="V6777" t="s">
        <v>60</v>
      </c>
      <c r="W6777">
        <v>0.6</v>
      </c>
    </row>
    <row r="6778" spans="1:23" x14ac:dyDescent="0.3">
      <c r="A6778" t="s">
        <v>1287</v>
      </c>
      <c r="B6778" t="s">
        <v>1023</v>
      </c>
      <c r="D6778" s="1">
        <v>40477</v>
      </c>
      <c r="E6778" s="1">
        <v>40478</v>
      </c>
      <c r="F6778" s="1" t="str">
        <f t="shared" si="434"/>
        <v>October</v>
      </c>
      <c r="G6778" s="1" t="str">
        <f t="shared" si="435"/>
        <v>2010</v>
      </c>
      <c r="H6778" s="2">
        <f t="shared" si="436"/>
        <v>1</v>
      </c>
      <c r="I6778" s="2" t="b">
        <f t="shared" si="437"/>
        <v>0</v>
      </c>
      <c r="J6778" t="s">
        <v>44</v>
      </c>
      <c r="K6778">
        <v>8</v>
      </c>
      <c r="L6778">
        <v>279.77</v>
      </c>
      <c r="M6778">
        <v>7.0000000000000007E-2</v>
      </c>
      <c r="N6778" t="s">
        <v>18</v>
      </c>
      <c r="O6778">
        <v>-14.02</v>
      </c>
      <c r="P6778">
        <v>34.76</v>
      </c>
      <c r="Q6778">
        <v>8.2200000000000006</v>
      </c>
      <c r="R6778" t="s">
        <v>760</v>
      </c>
      <c r="S6778" t="s">
        <v>760</v>
      </c>
      <c r="T6778" t="s">
        <v>42</v>
      </c>
      <c r="U6778" t="s">
        <v>22</v>
      </c>
      <c r="V6778" t="s">
        <v>23</v>
      </c>
      <c r="W6778">
        <v>0.56999999999999995</v>
      </c>
    </row>
    <row r="6779" spans="1:23" x14ac:dyDescent="0.3">
      <c r="A6779" t="s">
        <v>1287</v>
      </c>
      <c r="B6779" t="s">
        <v>1023</v>
      </c>
      <c r="D6779" s="1">
        <v>40477</v>
      </c>
      <c r="E6779" s="1">
        <v>40479</v>
      </c>
      <c r="F6779" s="1" t="str">
        <f t="shared" si="434"/>
        <v>October</v>
      </c>
      <c r="G6779" s="1" t="str">
        <f t="shared" si="435"/>
        <v>2010</v>
      </c>
      <c r="H6779" s="2">
        <f t="shared" si="436"/>
        <v>2</v>
      </c>
      <c r="I6779" s="2" t="b">
        <f t="shared" si="437"/>
        <v>0</v>
      </c>
      <c r="J6779" t="s">
        <v>44</v>
      </c>
      <c r="K6779">
        <v>8</v>
      </c>
      <c r="L6779">
        <v>154.21</v>
      </c>
      <c r="M6779">
        <v>0.03</v>
      </c>
      <c r="N6779" t="s">
        <v>25</v>
      </c>
      <c r="O6779">
        <v>-160.38999999999999</v>
      </c>
      <c r="P6779">
        <v>15.23</v>
      </c>
      <c r="Q6779">
        <v>27.75</v>
      </c>
      <c r="R6779" t="s">
        <v>760</v>
      </c>
      <c r="S6779" t="s">
        <v>760</v>
      </c>
      <c r="T6779" t="s">
        <v>42</v>
      </c>
      <c r="U6779" t="s">
        <v>36</v>
      </c>
      <c r="V6779" t="s">
        <v>55</v>
      </c>
      <c r="W6779">
        <v>0.76</v>
      </c>
    </row>
    <row r="6780" spans="1:23" x14ac:dyDescent="0.3">
      <c r="A6780" t="s">
        <v>1024</v>
      </c>
      <c r="B6780" t="s">
        <v>1411</v>
      </c>
      <c r="D6780" s="1">
        <v>40120</v>
      </c>
      <c r="E6780" s="1">
        <v>40127</v>
      </c>
      <c r="F6780" s="1" t="str">
        <f t="shared" si="434"/>
        <v>November</v>
      </c>
      <c r="G6780" s="1" t="str">
        <f t="shared" si="435"/>
        <v>2009</v>
      </c>
      <c r="H6780" s="2">
        <f t="shared" si="436"/>
        <v>7</v>
      </c>
      <c r="I6780" s="2" t="b">
        <f t="shared" si="437"/>
        <v>0</v>
      </c>
      <c r="J6780" t="s">
        <v>17</v>
      </c>
      <c r="K6780">
        <v>39</v>
      </c>
      <c r="L6780">
        <v>460.43</v>
      </c>
      <c r="M6780">
        <v>7.0000000000000007E-2</v>
      </c>
      <c r="N6780" t="s">
        <v>18</v>
      </c>
      <c r="O6780">
        <v>-76.180000000000007</v>
      </c>
      <c r="P6780">
        <v>12.28</v>
      </c>
      <c r="Q6780">
        <v>6.13</v>
      </c>
      <c r="R6780" t="s">
        <v>760</v>
      </c>
      <c r="S6780" t="s">
        <v>760</v>
      </c>
      <c r="T6780" t="s">
        <v>21</v>
      </c>
      <c r="U6780" t="s">
        <v>22</v>
      </c>
      <c r="V6780" t="s">
        <v>23</v>
      </c>
      <c r="W6780">
        <v>0.56999999999999995</v>
      </c>
    </row>
    <row r="6781" spans="1:23" x14ac:dyDescent="0.3">
      <c r="A6781" t="s">
        <v>1733</v>
      </c>
      <c r="B6781" t="s">
        <v>1734</v>
      </c>
      <c r="D6781" s="1">
        <v>40164</v>
      </c>
      <c r="E6781" s="1">
        <v>40166</v>
      </c>
      <c r="F6781" s="1" t="str">
        <f t="shared" si="434"/>
        <v>December</v>
      </c>
      <c r="G6781" s="1" t="str">
        <f t="shared" si="435"/>
        <v>2009</v>
      </c>
      <c r="H6781" s="2">
        <f t="shared" si="436"/>
        <v>2</v>
      </c>
      <c r="I6781" s="2" t="b">
        <f t="shared" si="437"/>
        <v>0</v>
      </c>
      <c r="J6781" t="s">
        <v>34</v>
      </c>
      <c r="K6781">
        <v>13</v>
      </c>
      <c r="L6781">
        <v>970.47</v>
      </c>
      <c r="M6781">
        <v>0.1</v>
      </c>
      <c r="N6781" t="s">
        <v>18</v>
      </c>
      <c r="O6781">
        <v>192.38</v>
      </c>
      <c r="P6781">
        <v>81.319999999999993</v>
      </c>
      <c r="Q6781">
        <v>0.99</v>
      </c>
      <c r="R6781" t="s">
        <v>760</v>
      </c>
      <c r="S6781" t="s">
        <v>760</v>
      </c>
      <c r="T6781" t="s">
        <v>31</v>
      </c>
      <c r="U6781" t="s">
        <v>22</v>
      </c>
      <c r="V6781" t="s">
        <v>28</v>
      </c>
      <c r="W6781">
        <v>0.56999999999999995</v>
      </c>
    </row>
    <row r="6782" spans="1:23" x14ac:dyDescent="0.3">
      <c r="A6782" t="s">
        <v>1468</v>
      </c>
      <c r="B6782" t="s">
        <v>1250</v>
      </c>
      <c r="D6782" s="1">
        <v>40368</v>
      </c>
      <c r="E6782" s="1">
        <v>40370</v>
      </c>
      <c r="F6782" s="1" t="str">
        <f t="shared" si="434"/>
        <v>July</v>
      </c>
      <c r="G6782" s="1" t="str">
        <f t="shared" si="435"/>
        <v>2010</v>
      </c>
      <c r="H6782" s="2">
        <f t="shared" si="436"/>
        <v>2</v>
      </c>
      <c r="I6782" s="2" t="b">
        <f t="shared" si="437"/>
        <v>0</v>
      </c>
      <c r="J6782" t="s">
        <v>24</v>
      </c>
      <c r="K6782">
        <v>36</v>
      </c>
      <c r="L6782">
        <v>1340.93</v>
      </c>
      <c r="M6782">
        <v>0.09</v>
      </c>
      <c r="N6782" t="s">
        <v>39</v>
      </c>
      <c r="O6782">
        <v>154.16</v>
      </c>
      <c r="P6782">
        <v>39.979999999999997</v>
      </c>
      <c r="Q6782">
        <v>9.1999999999999993</v>
      </c>
      <c r="R6782" t="s">
        <v>760</v>
      </c>
      <c r="S6782" t="s">
        <v>760</v>
      </c>
      <c r="T6782" t="s">
        <v>27</v>
      </c>
      <c r="U6782" t="s">
        <v>36</v>
      </c>
      <c r="V6782" t="s">
        <v>37</v>
      </c>
      <c r="W6782">
        <v>0.65</v>
      </c>
    </row>
    <row r="6783" spans="1:23" x14ac:dyDescent="0.3">
      <c r="A6783" t="s">
        <v>1064</v>
      </c>
      <c r="B6783" t="s">
        <v>1444</v>
      </c>
      <c r="D6783" s="1">
        <v>40486</v>
      </c>
      <c r="E6783" s="1">
        <v>40491</v>
      </c>
      <c r="F6783" s="1" t="str">
        <f t="shared" si="434"/>
        <v>November</v>
      </c>
      <c r="G6783" s="1" t="str">
        <f t="shared" si="435"/>
        <v>2010</v>
      </c>
      <c r="H6783" s="2">
        <f t="shared" si="436"/>
        <v>5</v>
      </c>
      <c r="I6783" s="2" t="b">
        <f t="shared" si="437"/>
        <v>0</v>
      </c>
      <c r="J6783" t="s">
        <v>17</v>
      </c>
      <c r="K6783">
        <v>35</v>
      </c>
      <c r="L6783">
        <v>5287.16</v>
      </c>
      <c r="M6783">
        <v>0.05</v>
      </c>
      <c r="N6783" t="s">
        <v>25</v>
      </c>
      <c r="O6783">
        <v>-769.05</v>
      </c>
      <c r="P6783">
        <v>150.97999999999999</v>
      </c>
      <c r="Q6783">
        <v>66.27</v>
      </c>
      <c r="R6783" t="s">
        <v>760</v>
      </c>
      <c r="S6783" t="s">
        <v>760</v>
      </c>
      <c r="T6783" t="s">
        <v>21</v>
      </c>
      <c r="U6783" t="s">
        <v>36</v>
      </c>
      <c r="V6783" t="s">
        <v>54</v>
      </c>
      <c r="W6783">
        <v>0.65</v>
      </c>
    </row>
    <row r="6784" spans="1:23" x14ac:dyDescent="0.3">
      <c r="A6784" t="s">
        <v>906</v>
      </c>
      <c r="B6784" t="s">
        <v>1388</v>
      </c>
      <c r="D6784" s="1">
        <v>40991</v>
      </c>
      <c r="E6784" s="1">
        <v>40992</v>
      </c>
      <c r="F6784" s="1" t="str">
        <f t="shared" si="434"/>
        <v>March</v>
      </c>
      <c r="G6784" s="1" t="str">
        <f t="shared" si="435"/>
        <v>2012</v>
      </c>
      <c r="H6784" s="2">
        <f t="shared" si="436"/>
        <v>1</v>
      </c>
      <c r="I6784" s="2" t="b">
        <f t="shared" si="437"/>
        <v>0</v>
      </c>
      <c r="J6784" t="s">
        <v>52</v>
      </c>
      <c r="K6784">
        <v>12</v>
      </c>
      <c r="L6784">
        <v>386.71</v>
      </c>
      <c r="M6784">
        <v>0.01</v>
      </c>
      <c r="N6784" t="s">
        <v>39</v>
      </c>
      <c r="O6784">
        <v>-84.12</v>
      </c>
      <c r="P6784">
        <v>30.98</v>
      </c>
      <c r="Q6784">
        <v>6.5</v>
      </c>
      <c r="R6784" t="s">
        <v>760</v>
      </c>
      <c r="S6784" t="s">
        <v>760</v>
      </c>
      <c r="T6784" t="s">
        <v>31</v>
      </c>
      <c r="U6784" t="s">
        <v>32</v>
      </c>
      <c r="V6784" t="s">
        <v>48</v>
      </c>
      <c r="W6784">
        <v>0.64</v>
      </c>
    </row>
    <row r="6785" spans="1:23" x14ac:dyDescent="0.3">
      <c r="A6785" t="s">
        <v>906</v>
      </c>
      <c r="B6785" t="s">
        <v>1388</v>
      </c>
      <c r="D6785" s="1">
        <v>40991</v>
      </c>
      <c r="E6785" s="1">
        <v>40993</v>
      </c>
      <c r="F6785" s="1" t="str">
        <f t="shared" si="434"/>
        <v>March</v>
      </c>
      <c r="G6785" s="1" t="str">
        <f t="shared" si="435"/>
        <v>2012</v>
      </c>
      <c r="H6785" s="2">
        <f t="shared" si="436"/>
        <v>2</v>
      </c>
      <c r="I6785" s="2" t="b">
        <f t="shared" si="437"/>
        <v>0</v>
      </c>
      <c r="J6785" t="s">
        <v>52</v>
      </c>
      <c r="K6785">
        <v>34</v>
      </c>
      <c r="L6785">
        <v>134.06</v>
      </c>
      <c r="M6785">
        <v>0.09</v>
      </c>
      <c r="N6785" t="s">
        <v>18</v>
      </c>
      <c r="O6785">
        <v>5.98</v>
      </c>
      <c r="P6785">
        <v>4.13</v>
      </c>
      <c r="Q6785">
        <v>1.17</v>
      </c>
      <c r="R6785" t="s">
        <v>760</v>
      </c>
      <c r="S6785" t="s">
        <v>760</v>
      </c>
      <c r="T6785" t="s">
        <v>31</v>
      </c>
      <c r="U6785" t="s">
        <v>22</v>
      </c>
      <c r="V6785" t="s">
        <v>60</v>
      </c>
      <c r="W6785">
        <v>0.56999999999999995</v>
      </c>
    </row>
    <row r="6786" spans="1:23" x14ac:dyDescent="0.3">
      <c r="A6786" t="s">
        <v>1245</v>
      </c>
      <c r="B6786" t="s">
        <v>1735</v>
      </c>
      <c r="D6786" s="1">
        <v>40088</v>
      </c>
      <c r="E6786" s="1">
        <v>40090</v>
      </c>
      <c r="F6786" s="1" t="str">
        <f t="shared" si="434"/>
        <v>October</v>
      </c>
      <c r="G6786" s="1" t="str">
        <f t="shared" si="435"/>
        <v>2009</v>
      </c>
      <c r="H6786" s="2">
        <f t="shared" si="436"/>
        <v>2</v>
      </c>
      <c r="I6786" s="2" t="b">
        <f t="shared" si="437"/>
        <v>0</v>
      </c>
      <c r="J6786" t="s">
        <v>34</v>
      </c>
      <c r="K6786">
        <v>27</v>
      </c>
      <c r="L6786">
        <v>7937.59</v>
      </c>
      <c r="M6786">
        <v>0.03</v>
      </c>
      <c r="N6786" t="s">
        <v>25</v>
      </c>
      <c r="O6786">
        <v>1383.24</v>
      </c>
      <c r="P6786">
        <v>300.98</v>
      </c>
      <c r="Q6786">
        <v>54.92</v>
      </c>
      <c r="R6786" t="s">
        <v>760</v>
      </c>
      <c r="S6786" t="s">
        <v>760</v>
      </c>
      <c r="T6786" t="s">
        <v>31</v>
      </c>
      <c r="U6786" t="s">
        <v>36</v>
      </c>
      <c r="V6786" t="s">
        <v>54</v>
      </c>
      <c r="W6786">
        <v>0.55000000000000004</v>
      </c>
    </row>
    <row r="6787" spans="1:23" x14ac:dyDescent="0.3">
      <c r="A6787" t="s">
        <v>1245</v>
      </c>
      <c r="B6787" t="s">
        <v>1735</v>
      </c>
      <c r="D6787" s="1">
        <v>40088</v>
      </c>
      <c r="E6787" s="1">
        <v>40090</v>
      </c>
      <c r="F6787" s="1" t="str">
        <f t="shared" ref="F6787:F6850" si="438">TEXT(E6787,"mmmm")</f>
        <v>October</v>
      </c>
      <c r="G6787" s="1" t="str">
        <f t="shared" ref="G6787:G6850" si="439">TEXT(E6787,"yyyy")</f>
        <v>2009</v>
      </c>
      <c r="H6787" s="2">
        <f t="shared" ref="H6787:H6850" si="440">E6787-D6787</f>
        <v>2</v>
      </c>
      <c r="I6787" s="2" t="b">
        <f t="shared" ref="I6787:I6850" si="441">IF(H6787&lt;1,IF(AND(H6787&gt;0,H6787&lt;2),"ONE DAY", "FREE DELIVERY"))</f>
        <v>0</v>
      </c>
      <c r="J6787" t="s">
        <v>34</v>
      </c>
      <c r="K6787">
        <v>4</v>
      </c>
      <c r="L6787">
        <v>9396.41</v>
      </c>
      <c r="M6787">
        <v>0.02</v>
      </c>
      <c r="N6787" t="s">
        <v>25</v>
      </c>
      <c r="O6787">
        <v>-4991.42</v>
      </c>
      <c r="P6787">
        <v>2550.14</v>
      </c>
      <c r="Q6787">
        <v>29.7</v>
      </c>
      <c r="R6787" t="s">
        <v>760</v>
      </c>
      <c r="S6787" t="s">
        <v>760</v>
      </c>
      <c r="T6787" t="s">
        <v>31</v>
      </c>
      <c r="U6787" t="s">
        <v>32</v>
      </c>
      <c r="V6787" t="s">
        <v>94</v>
      </c>
      <c r="W6787">
        <v>0.56999999999999995</v>
      </c>
    </row>
    <row r="6788" spans="1:23" x14ac:dyDescent="0.3">
      <c r="A6788" t="s">
        <v>946</v>
      </c>
      <c r="B6788" t="s">
        <v>1458</v>
      </c>
      <c r="D6788" s="1">
        <v>40160</v>
      </c>
      <c r="E6788" s="1">
        <v>40162</v>
      </c>
      <c r="F6788" s="1" t="str">
        <f t="shared" si="438"/>
        <v>December</v>
      </c>
      <c r="G6788" s="1" t="str">
        <f t="shared" si="439"/>
        <v>2009</v>
      </c>
      <c r="H6788" s="2">
        <f t="shared" si="440"/>
        <v>2</v>
      </c>
      <c r="I6788" s="2" t="b">
        <f t="shared" si="441"/>
        <v>0</v>
      </c>
      <c r="J6788" t="s">
        <v>34</v>
      </c>
      <c r="K6788">
        <v>25</v>
      </c>
      <c r="L6788">
        <v>13255.93</v>
      </c>
      <c r="M6788">
        <v>0.02</v>
      </c>
      <c r="N6788" t="s">
        <v>25</v>
      </c>
      <c r="O6788">
        <v>4089.27</v>
      </c>
      <c r="P6788">
        <v>500.98</v>
      </c>
      <c r="Q6788">
        <v>26</v>
      </c>
      <c r="R6788" t="s">
        <v>760</v>
      </c>
      <c r="S6788" t="s">
        <v>760</v>
      </c>
      <c r="T6788" t="s">
        <v>42</v>
      </c>
      <c r="U6788" t="s">
        <v>36</v>
      </c>
      <c r="V6788" t="s">
        <v>67</v>
      </c>
      <c r="W6788">
        <v>0.6</v>
      </c>
    </row>
    <row r="6789" spans="1:23" x14ac:dyDescent="0.3">
      <c r="A6789" t="s">
        <v>1403</v>
      </c>
      <c r="B6789" t="s">
        <v>968</v>
      </c>
      <c r="D6789" s="1">
        <v>39901</v>
      </c>
      <c r="E6789" s="1">
        <v>39902</v>
      </c>
      <c r="F6789" s="1" t="str">
        <f t="shared" si="438"/>
        <v>March</v>
      </c>
      <c r="G6789" s="1" t="str">
        <f t="shared" si="439"/>
        <v>2009</v>
      </c>
      <c r="H6789" s="2">
        <f t="shared" si="440"/>
        <v>1</v>
      </c>
      <c r="I6789" s="2" t="b">
        <f t="shared" si="441"/>
        <v>0</v>
      </c>
      <c r="J6789" t="s">
        <v>24</v>
      </c>
      <c r="K6789">
        <v>27</v>
      </c>
      <c r="L6789">
        <v>1068.7</v>
      </c>
      <c r="M6789">
        <v>0.04</v>
      </c>
      <c r="N6789" t="s">
        <v>18</v>
      </c>
      <c r="O6789">
        <v>-89.5</v>
      </c>
      <c r="P6789">
        <v>40.98</v>
      </c>
      <c r="Q6789">
        <v>6.5</v>
      </c>
      <c r="R6789" t="s">
        <v>760</v>
      </c>
      <c r="S6789" t="s">
        <v>760</v>
      </c>
      <c r="T6789" t="s">
        <v>21</v>
      </c>
      <c r="U6789" t="s">
        <v>32</v>
      </c>
      <c r="V6789" t="s">
        <v>48</v>
      </c>
      <c r="W6789">
        <v>0.74</v>
      </c>
    </row>
    <row r="6790" spans="1:23" x14ac:dyDescent="0.3">
      <c r="A6790" t="s">
        <v>1381</v>
      </c>
      <c r="B6790" t="s">
        <v>1728</v>
      </c>
      <c r="D6790" s="1">
        <v>40757</v>
      </c>
      <c r="E6790" s="1">
        <v>40758</v>
      </c>
      <c r="F6790" s="1" t="str">
        <f t="shared" si="438"/>
        <v>August</v>
      </c>
      <c r="G6790" s="1" t="str">
        <f t="shared" si="439"/>
        <v>2011</v>
      </c>
      <c r="H6790" s="2">
        <f t="shared" si="440"/>
        <v>1</v>
      </c>
      <c r="I6790" s="2" t="b">
        <f t="shared" si="441"/>
        <v>0</v>
      </c>
      <c r="J6790" t="s">
        <v>52</v>
      </c>
      <c r="K6790">
        <v>6</v>
      </c>
      <c r="L6790">
        <v>157.94</v>
      </c>
      <c r="M6790">
        <v>0.04</v>
      </c>
      <c r="N6790" t="s">
        <v>39</v>
      </c>
      <c r="O6790">
        <v>9.15</v>
      </c>
      <c r="P6790">
        <v>22.98</v>
      </c>
      <c r="Q6790">
        <v>4.5</v>
      </c>
      <c r="R6790" t="s">
        <v>760</v>
      </c>
      <c r="S6790" t="s">
        <v>760</v>
      </c>
      <c r="T6790" t="s">
        <v>31</v>
      </c>
      <c r="U6790" t="s">
        <v>22</v>
      </c>
      <c r="V6790" t="s">
        <v>28</v>
      </c>
      <c r="W6790">
        <v>0.55000000000000004</v>
      </c>
    </row>
    <row r="6791" spans="1:23" x14ac:dyDescent="0.3">
      <c r="A6791" t="s">
        <v>1041</v>
      </c>
      <c r="B6791" t="s">
        <v>1534</v>
      </c>
      <c r="C6791" t="s">
        <v>1736</v>
      </c>
      <c r="D6791" s="1">
        <v>40592</v>
      </c>
      <c r="E6791" s="1">
        <v>40597</v>
      </c>
      <c r="F6791" s="1" t="str">
        <f t="shared" si="438"/>
        <v>February</v>
      </c>
      <c r="G6791" s="1" t="str">
        <f t="shared" si="439"/>
        <v>2011</v>
      </c>
      <c r="H6791" s="2">
        <f t="shared" si="440"/>
        <v>5</v>
      </c>
      <c r="I6791" s="2" t="b">
        <f t="shared" si="441"/>
        <v>0</v>
      </c>
      <c r="J6791" t="s">
        <v>17</v>
      </c>
      <c r="K6791">
        <v>50</v>
      </c>
      <c r="L6791">
        <v>3089.06</v>
      </c>
      <c r="M6791">
        <v>0</v>
      </c>
      <c r="N6791" t="s">
        <v>18</v>
      </c>
      <c r="O6791">
        <v>719.26</v>
      </c>
      <c r="P6791">
        <v>56.96</v>
      </c>
      <c r="Q6791">
        <v>13.22</v>
      </c>
      <c r="R6791" t="s">
        <v>760</v>
      </c>
      <c r="S6791" t="s">
        <v>760</v>
      </c>
      <c r="T6791" t="s">
        <v>31</v>
      </c>
      <c r="U6791" t="s">
        <v>22</v>
      </c>
      <c r="V6791" t="s">
        <v>28</v>
      </c>
      <c r="W6791">
        <v>0.56000000000000005</v>
      </c>
    </row>
    <row r="6792" spans="1:23" x14ac:dyDescent="0.3">
      <c r="A6792" t="s">
        <v>1041</v>
      </c>
      <c r="B6792" t="s">
        <v>1534</v>
      </c>
      <c r="C6792" t="s">
        <v>1736</v>
      </c>
      <c r="D6792" s="1">
        <v>40592</v>
      </c>
      <c r="E6792" s="1">
        <v>40597</v>
      </c>
      <c r="F6792" s="1" t="str">
        <f t="shared" si="438"/>
        <v>February</v>
      </c>
      <c r="G6792" s="1" t="str">
        <f t="shared" si="439"/>
        <v>2011</v>
      </c>
      <c r="H6792" s="2">
        <f t="shared" si="440"/>
        <v>5</v>
      </c>
      <c r="I6792" s="2" t="b">
        <f t="shared" si="441"/>
        <v>0</v>
      </c>
      <c r="J6792" t="s">
        <v>17</v>
      </c>
      <c r="K6792">
        <v>47</v>
      </c>
      <c r="L6792">
        <v>20265.22</v>
      </c>
      <c r="M6792">
        <v>0.08</v>
      </c>
      <c r="N6792" t="s">
        <v>25</v>
      </c>
      <c r="O6792">
        <v>6168.64</v>
      </c>
      <c r="P6792">
        <v>442.14</v>
      </c>
      <c r="Q6792">
        <v>14.7</v>
      </c>
      <c r="R6792" t="s">
        <v>760</v>
      </c>
      <c r="S6792" t="s">
        <v>760</v>
      </c>
      <c r="T6792" t="s">
        <v>31</v>
      </c>
      <c r="U6792" t="s">
        <v>32</v>
      </c>
      <c r="V6792" t="s">
        <v>94</v>
      </c>
      <c r="W6792">
        <v>0.56000000000000005</v>
      </c>
    </row>
    <row r="6793" spans="1:23" x14ac:dyDescent="0.3">
      <c r="A6793" t="s">
        <v>969</v>
      </c>
      <c r="B6793" t="s">
        <v>1722</v>
      </c>
      <c r="D6793" s="1">
        <v>40308</v>
      </c>
      <c r="E6793" s="1">
        <v>40309</v>
      </c>
      <c r="F6793" s="1" t="str">
        <f t="shared" si="438"/>
        <v>May</v>
      </c>
      <c r="G6793" s="1" t="str">
        <f t="shared" si="439"/>
        <v>2010</v>
      </c>
      <c r="H6793" s="2">
        <f t="shared" si="440"/>
        <v>1</v>
      </c>
      <c r="I6793" s="2" t="b">
        <f t="shared" si="441"/>
        <v>0</v>
      </c>
      <c r="J6793" t="s">
        <v>24</v>
      </c>
      <c r="K6793">
        <v>33</v>
      </c>
      <c r="L6793">
        <v>1209.1679999999999</v>
      </c>
      <c r="M6793">
        <v>0.03</v>
      </c>
      <c r="N6793" t="s">
        <v>25</v>
      </c>
      <c r="O6793">
        <v>-1052.79</v>
      </c>
      <c r="P6793">
        <v>44.43</v>
      </c>
      <c r="Q6793">
        <v>46.59</v>
      </c>
      <c r="R6793" t="s">
        <v>760</v>
      </c>
      <c r="S6793" t="s">
        <v>760</v>
      </c>
      <c r="T6793" t="s">
        <v>42</v>
      </c>
      <c r="U6793" t="s">
        <v>36</v>
      </c>
      <c r="V6793" t="s">
        <v>55</v>
      </c>
      <c r="W6793">
        <v>0.67</v>
      </c>
    </row>
    <row r="6794" spans="1:23" x14ac:dyDescent="0.3">
      <c r="A6794" t="s">
        <v>1248</v>
      </c>
      <c r="B6794" t="s">
        <v>1719</v>
      </c>
      <c r="D6794" s="1">
        <v>40604</v>
      </c>
      <c r="E6794" s="1">
        <v>40606</v>
      </c>
      <c r="F6794" s="1" t="str">
        <f t="shared" si="438"/>
        <v>March</v>
      </c>
      <c r="G6794" s="1" t="str">
        <f t="shared" si="439"/>
        <v>2011</v>
      </c>
      <c r="H6794" s="2">
        <f t="shared" si="440"/>
        <v>2</v>
      </c>
      <c r="I6794" s="2" t="b">
        <f t="shared" si="441"/>
        <v>0</v>
      </c>
      <c r="J6794" t="s">
        <v>34</v>
      </c>
      <c r="K6794">
        <v>46</v>
      </c>
      <c r="L6794">
        <v>7640.2250000000004</v>
      </c>
      <c r="M6794">
        <v>7.0000000000000007E-2</v>
      </c>
      <c r="N6794" t="s">
        <v>18</v>
      </c>
      <c r="O6794">
        <v>2027.68</v>
      </c>
      <c r="P6794">
        <v>205.99</v>
      </c>
      <c r="Q6794">
        <v>2.5</v>
      </c>
      <c r="R6794" t="s">
        <v>760</v>
      </c>
      <c r="S6794" t="s">
        <v>760</v>
      </c>
      <c r="T6794" t="s">
        <v>31</v>
      </c>
      <c r="U6794" t="s">
        <v>32</v>
      </c>
      <c r="V6794" t="s">
        <v>33</v>
      </c>
      <c r="W6794">
        <v>0.59</v>
      </c>
    </row>
    <row r="6795" spans="1:23" x14ac:dyDescent="0.3">
      <c r="A6795" t="s">
        <v>1024</v>
      </c>
      <c r="B6795" t="s">
        <v>1411</v>
      </c>
      <c r="D6795" s="1">
        <v>41188</v>
      </c>
      <c r="E6795" s="1">
        <v>41190</v>
      </c>
      <c r="F6795" s="1" t="str">
        <f t="shared" si="438"/>
        <v>October</v>
      </c>
      <c r="G6795" s="1" t="str">
        <f t="shared" si="439"/>
        <v>2012</v>
      </c>
      <c r="H6795" s="2">
        <f t="shared" si="440"/>
        <v>2</v>
      </c>
      <c r="I6795" s="2" t="b">
        <f t="shared" si="441"/>
        <v>0</v>
      </c>
      <c r="J6795" t="s">
        <v>24</v>
      </c>
      <c r="K6795">
        <v>3</v>
      </c>
      <c r="L6795">
        <v>24.36</v>
      </c>
      <c r="M6795">
        <v>7.0000000000000007E-2</v>
      </c>
      <c r="N6795" t="s">
        <v>18</v>
      </c>
      <c r="O6795">
        <v>-13.01</v>
      </c>
      <c r="P6795">
        <v>6.48</v>
      </c>
      <c r="Q6795">
        <v>5.74</v>
      </c>
      <c r="R6795" t="s">
        <v>760</v>
      </c>
      <c r="S6795" t="s">
        <v>760</v>
      </c>
      <c r="T6795" t="s">
        <v>21</v>
      </c>
      <c r="U6795" t="s">
        <v>22</v>
      </c>
      <c r="V6795" t="s">
        <v>43</v>
      </c>
      <c r="W6795">
        <v>0.37</v>
      </c>
    </row>
    <row r="6796" spans="1:23" x14ac:dyDescent="0.3">
      <c r="A6796" t="s">
        <v>1287</v>
      </c>
      <c r="B6796" t="s">
        <v>1271</v>
      </c>
      <c r="D6796" s="1">
        <v>40524</v>
      </c>
      <c r="E6796" s="1">
        <v>40525</v>
      </c>
      <c r="F6796" s="1" t="str">
        <f t="shared" si="438"/>
        <v>December</v>
      </c>
      <c r="G6796" s="1" t="str">
        <f t="shared" si="439"/>
        <v>2010</v>
      </c>
      <c r="H6796" s="2">
        <f t="shared" si="440"/>
        <v>1</v>
      </c>
      <c r="I6796" s="2" t="b">
        <f t="shared" si="441"/>
        <v>0</v>
      </c>
      <c r="J6796" t="s">
        <v>24</v>
      </c>
      <c r="K6796">
        <v>15</v>
      </c>
      <c r="L6796">
        <v>126.74</v>
      </c>
      <c r="M6796">
        <v>0.08</v>
      </c>
      <c r="N6796" t="s">
        <v>18</v>
      </c>
      <c r="O6796">
        <v>-18.53</v>
      </c>
      <c r="P6796">
        <v>8.67</v>
      </c>
      <c r="Q6796">
        <v>3.5</v>
      </c>
      <c r="R6796" t="s">
        <v>760</v>
      </c>
      <c r="S6796" t="s">
        <v>760</v>
      </c>
      <c r="T6796" t="s">
        <v>21</v>
      </c>
      <c r="U6796" t="s">
        <v>22</v>
      </c>
      <c r="V6796" t="s">
        <v>28</v>
      </c>
      <c r="W6796">
        <v>0.57999999999999996</v>
      </c>
    </row>
    <row r="6797" spans="1:23" x14ac:dyDescent="0.3">
      <c r="A6797" t="s">
        <v>1468</v>
      </c>
      <c r="B6797" t="s">
        <v>1250</v>
      </c>
      <c r="D6797" s="1">
        <v>40530</v>
      </c>
      <c r="E6797" s="1">
        <v>40532</v>
      </c>
      <c r="F6797" s="1" t="str">
        <f t="shared" si="438"/>
        <v>December</v>
      </c>
      <c r="G6797" s="1" t="str">
        <f t="shared" si="439"/>
        <v>2010</v>
      </c>
      <c r="H6797" s="2">
        <f t="shared" si="440"/>
        <v>2</v>
      </c>
      <c r="I6797" s="2" t="b">
        <f t="shared" si="441"/>
        <v>0</v>
      </c>
      <c r="J6797" t="s">
        <v>34</v>
      </c>
      <c r="K6797">
        <v>42</v>
      </c>
      <c r="L6797">
        <v>48.41</v>
      </c>
      <c r="M6797">
        <v>0.06</v>
      </c>
      <c r="N6797" t="s">
        <v>18</v>
      </c>
      <c r="O6797">
        <v>-1.46</v>
      </c>
      <c r="P6797">
        <v>1.1399999999999999</v>
      </c>
      <c r="Q6797">
        <v>0.7</v>
      </c>
      <c r="R6797" t="s">
        <v>760</v>
      </c>
      <c r="S6797" t="s">
        <v>760</v>
      </c>
      <c r="T6797" t="s">
        <v>27</v>
      </c>
      <c r="U6797" t="s">
        <v>22</v>
      </c>
      <c r="V6797" t="s">
        <v>46</v>
      </c>
      <c r="W6797">
        <v>0.38</v>
      </c>
    </row>
    <row r="6798" spans="1:23" x14ac:dyDescent="0.3">
      <c r="A6798" t="s">
        <v>1231</v>
      </c>
      <c r="B6798" t="s">
        <v>1347</v>
      </c>
      <c r="D6798" s="1">
        <v>40950</v>
      </c>
      <c r="E6798" s="1">
        <v>40952</v>
      </c>
      <c r="F6798" s="1" t="str">
        <f t="shared" si="438"/>
        <v>February</v>
      </c>
      <c r="G6798" s="1" t="str">
        <f t="shared" si="439"/>
        <v>2012</v>
      </c>
      <c r="H6798" s="2">
        <f t="shared" si="440"/>
        <v>2</v>
      </c>
      <c r="I6798" s="2" t="b">
        <f t="shared" si="441"/>
        <v>0</v>
      </c>
      <c r="J6798" t="s">
        <v>34</v>
      </c>
      <c r="K6798">
        <v>50</v>
      </c>
      <c r="L6798">
        <v>4550.0600000000004</v>
      </c>
      <c r="M6798">
        <v>0.1</v>
      </c>
      <c r="N6798" t="s">
        <v>25</v>
      </c>
      <c r="O6798">
        <v>-1335.32</v>
      </c>
      <c r="P6798">
        <v>95.98</v>
      </c>
      <c r="Q6798">
        <v>58.2</v>
      </c>
      <c r="R6798" t="s">
        <v>760</v>
      </c>
      <c r="S6798" t="s">
        <v>760</v>
      </c>
      <c r="T6798" t="s">
        <v>31</v>
      </c>
      <c r="U6798" t="s">
        <v>36</v>
      </c>
      <c r="V6798" t="s">
        <v>67</v>
      </c>
      <c r="W6798">
        <v>0.57999999999999996</v>
      </c>
    </row>
    <row r="6799" spans="1:23" x14ac:dyDescent="0.3">
      <c r="A6799" t="s">
        <v>1576</v>
      </c>
      <c r="B6799" t="s">
        <v>1720</v>
      </c>
      <c r="D6799" s="1">
        <v>41212</v>
      </c>
      <c r="E6799" s="1">
        <v>41213</v>
      </c>
      <c r="F6799" s="1" t="str">
        <f t="shared" si="438"/>
        <v>October</v>
      </c>
      <c r="G6799" s="1" t="str">
        <f t="shared" si="439"/>
        <v>2012</v>
      </c>
      <c r="H6799" s="2">
        <f t="shared" si="440"/>
        <v>1</v>
      </c>
      <c r="I6799" s="2" t="b">
        <f t="shared" si="441"/>
        <v>0</v>
      </c>
      <c r="J6799" t="s">
        <v>52</v>
      </c>
      <c r="K6799">
        <v>28</v>
      </c>
      <c r="L6799">
        <v>462.12</v>
      </c>
      <c r="M6799">
        <v>0</v>
      </c>
      <c r="N6799" t="s">
        <v>18</v>
      </c>
      <c r="O6799">
        <v>226.4</v>
      </c>
      <c r="P6799">
        <v>15.57</v>
      </c>
      <c r="Q6799">
        <v>1.39</v>
      </c>
      <c r="R6799" t="s">
        <v>760</v>
      </c>
      <c r="S6799" t="s">
        <v>760</v>
      </c>
      <c r="T6799" t="s">
        <v>21</v>
      </c>
      <c r="U6799" t="s">
        <v>22</v>
      </c>
      <c r="V6799" t="s">
        <v>51</v>
      </c>
      <c r="W6799">
        <v>0.38</v>
      </c>
    </row>
    <row r="6800" spans="1:23" x14ac:dyDescent="0.3">
      <c r="A6800" t="s">
        <v>1001</v>
      </c>
      <c r="B6800" t="s">
        <v>1721</v>
      </c>
      <c r="D6800" s="1">
        <v>40421</v>
      </c>
      <c r="E6800" s="1">
        <v>40423</v>
      </c>
      <c r="F6800" s="1" t="str">
        <f t="shared" si="438"/>
        <v>September</v>
      </c>
      <c r="G6800" s="1" t="str">
        <f t="shared" si="439"/>
        <v>2010</v>
      </c>
      <c r="H6800" s="2">
        <f t="shared" si="440"/>
        <v>2</v>
      </c>
      <c r="I6800" s="2" t="b">
        <f t="shared" si="441"/>
        <v>0</v>
      </c>
      <c r="J6800" t="s">
        <v>17</v>
      </c>
      <c r="K6800">
        <v>37</v>
      </c>
      <c r="L6800">
        <v>105.99</v>
      </c>
      <c r="M6800">
        <v>0.01</v>
      </c>
      <c r="N6800" t="s">
        <v>18</v>
      </c>
      <c r="O6800">
        <v>43.37</v>
      </c>
      <c r="P6800">
        <v>2.88</v>
      </c>
      <c r="Q6800">
        <v>0.5</v>
      </c>
      <c r="R6800" t="s">
        <v>760</v>
      </c>
      <c r="S6800" t="s">
        <v>760</v>
      </c>
      <c r="T6800" t="s">
        <v>27</v>
      </c>
      <c r="U6800" t="s">
        <v>22</v>
      </c>
      <c r="V6800" t="s">
        <v>57</v>
      </c>
      <c r="W6800">
        <v>0.36</v>
      </c>
    </row>
    <row r="6801" spans="1:23" x14ac:dyDescent="0.3">
      <c r="A6801" t="s">
        <v>941</v>
      </c>
      <c r="B6801" t="s">
        <v>983</v>
      </c>
      <c r="D6801" s="1">
        <v>40459</v>
      </c>
      <c r="E6801" s="1">
        <v>40460</v>
      </c>
      <c r="F6801" s="1" t="str">
        <f t="shared" si="438"/>
        <v>October</v>
      </c>
      <c r="G6801" s="1" t="str">
        <f t="shared" si="439"/>
        <v>2010</v>
      </c>
      <c r="H6801" s="2">
        <f t="shared" si="440"/>
        <v>1</v>
      </c>
      <c r="I6801" s="2" t="b">
        <f t="shared" si="441"/>
        <v>0</v>
      </c>
      <c r="J6801" t="s">
        <v>34</v>
      </c>
      <c r="K6801">
        <v>31</v>
      </c>
      <c r="L6801">
        <v>512.87</v>
      </c>
      <c r="M6801">
        <v>0</v>
      </c>
      <c r="N6801" t="s">
        <v>18</v>
      </c>
      <c r="O6801">
        <v>170.69</v>
      </c>
      <c r="P6801">
        <v>16.48</v>
      </c>
      <c r="Q6801">
        <v>1.99</v>
      </c>
      <c r="R6801" t="s">
        <v>760</v>
      </c>
      <c r="S6801" t="s">
        <v>760</v>
      </c>
      <c r="T6801" t="s">
        <v>42</v>
      </c>
      <c r="U6801" t="s">
        <v>32</v>
      </c>
      <c r="V6801" t="s">
        <v>48</v>
      </c>
      <c r="W6801">
        <v>0.42</v>
      </c>
    </row>
    <row r="6802" spans="1:23" x14ac:dyDescent="0.3">
      <c r="A6802" t="s">
        <v>983</v>
      </c>
      <c r="B6802" t="s">
        <v>1217</v>
      </c>
      <c r="D6802" s="1">
        <v>40983</v>
      </c>
      <c r="E6802" s="1">
        <v>40984</v>
      </c>
      <c r="F6802" s="1" t="str">
        <f t="shared" si="438"/>
        <v>March</v>
      </c>
      <c r="G6802" s="1" t="str">
        <f t="shared" si="439"/>
        <v>2012</v>
      </c>
      <c r="H6802" s="2">
        <f t="shared" si="440"/>
        <v>1</v>
      </c>
      <c r="I6802" s="2" t="b">
        <f t="shared" si="441"/>
        <v>0</v>
      </c>
      <c r="J6802" t="s">
        <v>34</v>
      </c>
      <c r="K6802">
        <v>32</v>
      </c>
      <c r="L6802">
        <v>102.59</v>
      </c>
      <c r="M6802">
        <v>0.01</v>
      </c>
      <c r="N6802" t="s">
        <v>18</v>
      </c>
      <c r="O6802">
        <v>8.8800000000000008</v>
      </c>
      <c r="P6802">
        <v>2.98</v>
      </c>
      <c r="Q6802">
        <v>1.58</v>
      </c>
      <c r="R6802" t="s">
        <v>760</v>
      </c>
      <c r="S6802" t="s">
        <v>760</v>
      </c>
      <c r="T6802" t="s">
        <v>27</v>
      </c>
      <c r="U6802" t="s">
        <v>22</v>
      </c>
      <c r="V6802" t="s">
        <v>46</v>
      </c>
      <c r="W6802">
        <v>0.39</v>
      </c>
    </row>
    <row r="6803" spans="1:23" x14ac:dyDescent="0.3">
      <c r="A6803" t="s">
        <v>983</v>
      </c>
      <c r="B6803" t="s">
        <v>1217</v>
      </c>
      <c r="D6803" s="1">
        <v>40983</v>
      </c>
      <c r="E6803" s="1">
        <v>40985</v>
      </c>
      <c r="F6803" s="1" t="str">
        <f t="shared" si="438"/>
        <v>March</v>
      </c>
      <c r="G6803" s="1" t="str">
        <f t="shared" si="439"/>
        <v>2012</v>
      </c>
      <c r="H6803" s="2">
        <f t="shared" si="440"/>
        <v>2</v>
      </c>
      <c r="I6803" s="2" t="b">
        <f t="shared" si="441"/>
        <v>0</v>
      </c>
      <c r="J6803" t="s">
        <v>34</v>
      </c>
      <c r="K6803">
        <v>50</v>
      </c>
      <c r="L6803">
        <v>1695.65</v>
      </c>
      <c r="M6803">
        <v>0.02</v>
      </c>
      <c r="N6803" t="s">
        <v>39</v>
      </c>
      <c r="O6803">
        <v>51.98</v>
      </c>
      <c r="P6803">
        <v>32.979999999999997</v>
      </c>
      <c r="Q6803">
        <v>5.5</v>
      </c>
      <c r="R6803" t="s">
        <v>760</v>
      </c>
      <c r="S6803" t="s">
        <v>760</v>
      </c>
      <c r="T6803" t="s">
        <v>27</v>
      </c>
      <c r="U6803" t="s">
        <v>32</v>
      </c>
      <c r="V6803" t="s">
        <v>48</v>
      </c>
      <c r="W6803">
        <v>0.75</v>
      </c>
    </row>
    <row r="6804" spans="1:23" x14ac:dyDescent="0.3">
      <c r="A6804" t="s">
        <v>1356</v>
      </c>
      <c r="B6804" t="s">
        <v>1724</v>
      </c>
      <c r="D6804" s="1">
        <v>39848</v>
      </c>
      <c r="E6804" s="1">
        <v>39852</v>
      </c>
      <c r="F6804" s="1" t="str">
        <f t="shared" si="438"/>
        <v>February</v>
      </c>
      <c r="G6804" s="1" t="str">
        <f t="shared" si="439"/>
        <v>2009</v>
      </c>
      <c r="H6804" s="2">
        <f t="shared" si="440"/>
        <v>4</v>
      </c>
      <c r="I6804" s="2" t="b">
        <f t="shared" si="441"/>
        <v>0</v>
      </c>
      <c r="J6804" t="s">
        <v>17</v>
      </c>
      <c r="K6804">
        <v>2</v>
      </c>
      <c r="L6804">
        <v>7.01</v>
      </c>
      <c r="M6804">
        <v>0.03</v>
      </c>
      <c r="N6804" t="s">
        <v>18</v>
      </c>
      <c r="O6804">
        <v>-4.2</v>
      </c>
      <c r="P6804">
        <v>2.94</v>
      </c>
      <c r="Q6804">
        <v>0.96</v>
      </c>
      <c r="R6804" t="s">
        <v>760</v>
      </c>
      <c r="S6804" t="s">
        <v>760</v>
      </c>
      <c r="T6804" t="s">
        <v>42</v>
      </c>
      <c r="U6804" t="s">
        <v>22</v>
      </c>
      <c r="V6804" t="s">
        <v>60</v>
      </c>
      <c r="W6804">
        <v>0.57999999999999996</v>
      </c>
    </row>
    <row r="6805" spans="1:23" x14ac:dyDescent="0.3">
      <c r="A6805" t="s">
        <v>1384</v>
      </c>
      <c r="B6805" t="s">
        <v>1427</v>
      </c>
      <c r="D6805" s="1">
        <v>39932</v>
      </c>
      <c r="E6805" s="1">
        <v>39933</v>
      </c>
      <c r="F6805" s="1" t="str">
        <f t="shared" si="438"/>
        <v>April</v>
      </c>
      <c r="G6805" s="1" t="str">
        <f t="shared" si="439"/>
        <v>2009</v>
      </c>
      <c r="H6805" s="2">
        <f t="shared" si="440"/>
        <v>1</v>
      </c>
      <c r="I6805" s="2" t="b">
        <f t="shared" si="441"/>
        <v>0</v>
      </c>
      <c r="J6805" t="s">
        <v>24</v>
      </c>
      <c r="K6805">
        <v>32</v>
      </c>
      <c r="L6805">
        <v>1116.03</v>
      </c>
      <c r="M6805">
        <v>0.04</v>
      </c>
      <c r="N6805" t="s">
        <v>18</v>
      </c>
      <c r="O6805">
        <v>203.44</v>
      </c>
      <c r="P6805">
        <v>34.76</v>
      </c>
      <c r="Q6805">
        <v>5.49</v>
      </c>
      <c r="R6805" t="s">
        <v>760</v>
      </c>
      <c r="S6805" t="s">
        <v>760</v>
      </c>
      <c r="T6805" t="s">
        <v>21</v>
      </c>
      <c r="U6805" t="s">
        <v>22</v>
      </c>
      <c r="V6805" t="s">
        <v>23</v>
      </c>
      <c r="W6805">
        <v>0.6</v>
      </c>
    </row>
    <row r="6806" spans="1:23" x14ac:dyDescent="0.3">
      <c r="A6806" t="s">
        <v>1192</v>
      </c>
      <c r="B6806" t="s">
        <v>1303</v>
      </c>
      <c r="D6806" s="1">
        <v>41209</v>
      </c>
      <c r="E6806" s="1">
        <v>41210</v>
      </c>
      <c r="F6806" s="1" t="str">
        <f t="shared" si="438"/>
        <v>October</v>
      </c>
      <c r="G6806" s="1" t="str">
        <f t="shared" si="439"/>
        <v>2012</v>
      </c>
      <c r="H6806" s="2">
        <f t="shared" si="440"/>
        <v>1</v>
      </c>
      <c r="I6806" s="2" t="b">
        <f t="shared" si="441"/>
        <v>0</v>
      </c>
      <c r="J6806" t="s">
        <v>52</v>
      </c>
      <c r="K6806">
        <v>20</v>
      </c>
      <c r="L6806">
        <v>2305.75</v>
      </c>
      <c r="M6806">
        <v>0.03</v>
      </c>
      <c r="N6806" t="s">
        <v>18</v>
      </c>
      <c r="O6806">
        <v>-530.67999999999995</v>
      </c>
      <c r="P6806">
        <v>113.64</v>
      </c>
      <c r="Q6806">
        <v>35</v>
      </c>
      <c r="R6806" t="s">
        <v>760</v>
      </c>
      <c r="S6806" t="s">
        <v>760</v>
      </c>
      <c r="T6806" t="s">
        <v>42</v>
      </c>
      <c r="U6806" t="s">
        <v>36</v>
      </c>
      <c r="V6806" t="s">
        <v>37</v>
      </c>
      <c r="W6806">
        <v>0.6</v>
      </c>
    </row>
    <row r="6807" spans="1:23" x14ac:dyDescent="0.3">
      <c r="A6807" t="s">
        <v>941</v>
      </c>
      <c r="B6807" t="s">
        <v>983</v>
      </c>
      <c r="D6807" s="1">
        <v>41050</v>
      </c>
      <c r="E6807" s="1">
        <v>41051</v>
      </c>
      <c r="F6807" s="1" t="str">
        <f t="shared" si="438"/>
        <v>May</v>
      </c>
      <c r="G6807" s="1" t="str">
        <f t="shared" si="439"/>
        <v>2012</v>
      </c>
      <c r="H6807" s="2">
        <f t="shared" si="440"/>
        <v>1</v>
      </c>
      <c r="I6807" s="2" t="b">
        <f t="shared" si="441"/>
        <v>0</v>
      </c>
      <c r="J6807" t="s">
        <v>52</v>
      </c>
      <c r="K6807">
        <v>21</v>
      </c>
      <c r="L6807">
        <v>80.45</v>
      </c>
      <c r="M6807">
        <v>0.09</v>
      </c>
      <c r="N6807" t="s">
        <v>18</v>
      </c>
      <c r="O6807">
        <v>-60.96</v>
      </c>
      <c r="P6807">
        <v>3.74</v>
      </c>
      <c r="Q6807">
        <v>4.6900000000000004</v>
      </c>
      <c r="R6807" t="s">
        <v>760</v>
      </c>
      <c r="S6807" t="s">
        <v>760</v>
      </c>
      <c r="T6807" t="s">
        <v>42</v>
      </c>
      <c r="U6807" t="s">
        <v>22</v>
      </c>
      <c r="V6807" t="s">
        <v>29</v>
      </c>
      <c r="W6807">
        <v>0.35</v>
      </c>
    </row>
    <row r="6808" spans="1:23" x14ac:dyDescent="0.3">
      <c r="A6808" t="s">
        <v>1192</v>
      </c>
      <c r="B6808" t="s">
        <v>1303</v>
      </c>
      <c r="D6808" s="1">
        <v>41172</v>
      </c>
      <c r="E6808" s="1">
        <v>41174</v>
      </c>
      <c r="F6808" s="1" t="str">
        <f t="shared" si="438"/>
        <v>September</v>
      </c>
      <c r="G6808" s="1" t="str">
        <f t="shared" si="439"/>
        <v>2012</v>
      </c>
      <c r="H6808" s="2">
        <f t="shared" si="440"/>
        <v>2</v>
      </c>
      <c r="I6808" s="2" t="b">
        <f t="shared" si="441"/>
        <v>0</v>
      </c>
      <c r="J6808" t="s">
        <v>44</v>
      </c>
      <c r="K6808">
        <v>8</v>
      </c>
      <c r="L6808">
        <v>149.51</v>
      </c>
      <c r="M6808">
        <v>0.02</v>
      </c>
      <c r="N6808" t="s">
        <v>18</v>
      </c>
      <c r="O6808">
        <v>-31.11</v>
      </c>
      <c r="P6808">
        <v>16.98</v>
      </c>
      <c r="Q6808">
        <v>12.39</v>
      </c>
      <c r="R6808" t="s">
        <v>760</v>
      </c>
      <c r="S6808" t="s">
        <v>760</v>
      </c>
      <c r="T6808" t="s">
        <v>27</v>
      </c>
      <c r="U6808" t="s">
        <v>36</v>
      </c>
      <c r="V6808" t="s">
        <v>37</v>
      </c>
      <c r="W6808">
        <v>0.61</v>
      </c>
    </row>
    <row r="6809" spans="1:23" x14ac:dyDescent="0.3">
      <c r="A6809" t="s">
        <v>1018</v>
      </c>
      <c r="B6809" t="s">
        <v>1212</v>
      </c>
      <c r="D6809" s="1">
        <v>40918</v>
      </c>
      <c r="E6809" s="1">
        <v>40922</v>
      </c>
      <c r="F6809" s="1" t="str">
        <f t="shared" si="438"/>
        <v>January</v>
      </c>
      <c r="G6809" s="1" t="str">
        <f t="shared" si="439"/>
        <v>2012</v>
      </c>
      <c r="H6809" s="2">
        <f t="shared" si="440"/>
        <v>4</v>
      </c>
      <c r="I6809" s="2" t="b">
        <f t="shared" si="441"/>
        <v>0</v>
      </c>
      <c r="J6809" t="s">
        <v>17</v>
      </c>
      <c r="K6809">
        <v>25</v>
      </c>
      <c r="L6809">
        <v>322.73</v>
      </c>
      <c r="M6809">
        <v>7.0000000000000007E-2</v>
      </c>
      <c r="N6809" t="s">
        <v>18</v>
      </c>
      <c r="O6809">
        <v>101.83</v>
      </c>
      <c r="P6809">
        <v>13.4</v>
      </c>
      <c r="Q6809">
        <v>4.95</v>
      </c>
      <c r="R6809" t="s">
        <v>760</v>
      </c>
      <c r="S6809" t="s">
        <v>760</v>
      </c>
      <c r="T6809" t="s">
        <v>31</v>
      </c>
      <c r="U6809" t="s">
        <v>36</v>
      </c>
      <c r="V6809" t="s">
        <v>37</v>
      </c>
      <c r="W6809">
        <v>0.37</v>
      </c>
    </row>
    <row r="6810" spans="1:23" x14ac:dyDescent="0.3">
      <c r="A6810" t="s">
        <v>1024</v>
      </c>
      <c r="B6810" t="s">
        <v>1411</v>
      </c>
      <c r="D6810" s="1">
        <v>39927</v>
      </c>
      <c r="E6810" s="1">
        <v>39927</v>
      </c>
      <c r="F6810" s="1" t="str">
        <f t="shared" si="438"/>
        <v>April</v>
      </c>
      <c r="G6810" s="1" t="str">
        <f t="shared" si="439"/>
        <v>2009</v>
      </c>
      <c r="H6810" s="2">
        <f t="shared" si="440"/>
        <v>0</v>
      </c>
      <c r="I6810" s="2" t="str">
        <f t="shared" si="441"/>
        <v>FREE DELIVERY</v>
      </c>
      <c r="J6810" t="s">
        <v>34</v>
      </c>
      <c r="K6810">
        <v>1</v>
      </c>
      <c r="L6810">
        <v>7.96</v>
      </c>
      <c r="M6810">
        <v>0</v>
      </c>
      <c r="N6810" t="s">
        <v>39</v>
      </c>
      <c r="O6810">
        <v>-0.11</v>
      </c>
      <c r="P6810">
        <v>2.88</v>
      </c>
      <c r="Q6810">
        <v>0.7</v>
      </c>
      <c r="R6810" t="s">
        <v>760</v>
      </c>
      <c r="S6810" t="s">
        <v>760</v>
      </c>
      <c r="T6810" t="s">
        <v>27</v>
      </c>
      <c r="U6810" t="s">
        <v>22</v>
      </c>
      <c r="V6810" t="s">
        <v>60</v>
      </c>
      <c r="W6810">
        <v>0.56000000000000005</v>
      </c>
    </row>
    <row r="6811" spans="1:23" x14ac:dyDescent="0.3">
      <c r="A6811" t="s">
        <v>1452</v>
      </c>
      <c r="B6811" t="s">
        <v>1453</v>
      </c>
      <c r="D6811" s="1">
        <v>40054</v>
      </c>
      <c r="E6811" s="1">
        <v>40061</v>
      </c>
      <c r="F6811" s="1" t="str">
        <f t="shared" si="438"/>
        <v>September</v>
      </c>
      <c r="G6811" s="1" t="str">
        <f t="shared" si="439"/>
        <v>2009</v>
      </c>
      <c r="H6811" s="2">
        <f t="shared" si="440"/>
        <v>7</v>
      </c>
      <c r="I6811" s="2" t="b">
        <f t="shared" si="441"/>
        <v>0</v>
      </c>
      <c r="J6811" t="s">
        <v>17</v>
      </c>
      <c r="K6811">
        <v>5</v>
      </c>
      <c r="L6811">
        <v>1548.45</v>
      </c>
      <c r="M6811">
        <v>0.03</v>
      </c>
      <c r="N6811" t="s">
        <v>25</v>
      </c>
      <c r="O6811">
        <v>-224.2</v>
      </c>
      <c r="P6811">
        <v>284.98</v>
      </c>
      <c r="Q6811">
        <v>69.55</v>
      </c>
      <c r="R6811" t="s">
        <v>760</v>
      </c>
      <c r="S6811" t="s">
        <v>760</v>
      </c>
      <c r="T6811" t="s">
        <v>31</v>
      </c>
      <c r="U6811" t="s">
        <v>36</v>
      </c>
      <c r="V6811" t="s">
        <v>67</v>
      </c>
      <c r="W6811">
        <v>0.6</v>
      </c>
    </row>
    <row r="6812" spans="1:23" x14ac:dyDescent="0.3">
      <c r="A6812" t="s">
        <v>1452</v>
      </c>
      <c r="B6812" t="s">
        <v>1453</v>
      </c>
      <c r="D6812" s="1">
        <v>40054</v>
      </c>
      <c r="E6812" s="1">
        <v>40054</v>
      </c>
      <c r="F6812" s="1" t="str">
        <f t="shared" si="438"/>
        <v>August</v>
      </c>
      <c r="G6812" s="1" t="str">
        <f t="shared" si="439"/>
        <v>2009</v>
      </c>
      <c r="H6812" s="2">
        <f t="shared" si="440"/>
        <v>0</v>
      </c>
      <c r="I6812" s="2" t="str">
        <f t="shared" si="441"/>
        <v>FREE DELIVERY</v>
      </c>
      <c r="J6812" t="s">
        <v>17</v>
      </c>
      <c r="K6812">
        <v>3</v>
      </c>
      <c r="L6812">
        <v>56.07</v>
      </c>
      <c r="M6812">
        <v>0</v>
      </c>
      <c r="N6812" t="s">
        <v>18</v>
      </c>
      <c r="O6812">
        <v>10.49</v>
      </c>
      <c r="P6812">
        <v>12.99</v>
      </c>
      <c r="Q6812">
        <v>14.37</v>
      </c>
      <c r="R6812" t="s">
        <v>760</v>
      </c>
      <c r="S6812" t="s">
        <v>760</v>
      </c>
      <c r="T6812" t="s">
        <v>31</v>
      </c>
      <c r="U6812" t="s">
        <v>36</v>
      </c>
      <c r="V6812" t="s">
        <v>37</v>
      </c>
      <c r="W6812">
        <v>0.73</v>
      </c>
    </row>
    <row r="6813" spans="1:23" x14ac:dyDescent="0.3">
      <c r="A6813" t="s">
        <v>1452</v>
      </c>
      <c r="B6813" t="s">
        <v>1453</v>
      </c>
      <c r="D6813" s="1">
        <v>41050</v>
      </c>
      <c r="E6813" s="1">
        <v>41059</v>
      </c>
      <c r="F6813" s="1" t="str">
        <f t="shared" si="438"/>
        <v>May</v>
      </c>
      <c r="G6813" s="1" t="str">
        <f t="shared" si="439"/>
        <v>2012</v>
      </c>
      <c r="H6813" s="2">
        <f t="shared" si="440"/>
        <v>9</v>
      </c>
      <c r="I6813" s="2" t="b">
        <f t="shared" si="441"/>
        <v>0</v>
      </c>
      <c r="J6813" t="s">
        <v>17</v>
      </c>
      <c r="K6813">
        <v>25</v>
      </c>
      <c r="L6813">
        <v>270.16000000000003</v>
      </c>
      <c r="M6813">
        <v>0.09</v>
      </c>
      <c r="N6813" t="s">
        <v>18</v>
      </c>
      <c r="O6813">
        <v>16.920000000000002</v>
      </c>
      <c r="P6813">
        <v>11.09</v>
      </c>
      <c r="Q6813">
        <v>5.25</v>
      </c>
      <c r="R6813" t="s">
        <v>760</v>
      </c>
      <c r="S6813" t="s">
        <v>760</v>
      </c>
      <c r="T6813" t="s">
        <v>31</v>
      </c>
      <c r="U6813" t="s">
        <v>22</v>
      </c>
      <c r="V6813" t="s">
        <v>51</v>
      </c>
      <c r="W6813">
        <v>0.36</v>
      </c>
    </row>
    <row r="6814" spans="1:23" x14ac:dyDescent="0.3">
      <c r="A6814" t="s">
        <v>1452</v>
      </c>
      <c r="B6814" t="s">
        <v>1453</v>
      </c>
      <c r="D6814" s="1">
        <v>41050</v>
      </c>
      <c r="E6814" s="1">
        <v>41050</v>
      </c>
      <c r="F6814" s="1" t="str">
        <f t="shared" si="438"/>
        <v>May</v>
      </c>
      <c r="G6814" s="1" t="str">
        <f t="shared" si="439"/>
        <v>2012</v>
      </c>
      <c r="H6814" s="2">
        <f t="shared" si="440"/>
        <v>0</v>
      </c>
      <c r="I6814" s="2" t="str">
        <f t="shared" si="441"/>
        <v>FREE DELIVERY</v>
      </c>
      <c r="J6814" t="s">
        <v>17</v>
      </c>
      <c r="K6814">
        <v>24</v>
      </c>
      <c r="L6814">
        <v>2694.01</v>
      </c>
      <c r="M6814">
        <v>0.08</v>
      </c>
      <c r="N6814" t="s">
        <v>39</v>
      </c>
      <c r="O6814">
        <v>994.31</v>
      </c>
      <c r="P6814">
        <v>120.97</v>
      </c>
      <c r="Q6814">
        <v>7.11</v>
      </c>
      <c r="R6814" t="s">
        <v>760</v>
      </c>
      <c r="S6814" t="s">
        <v>760</v>
      </c>
      <c r="T6814" t="s">
        <v>31</v>
      </c>
      <c r="U6814" t="s">
        <v>32</v>
      </c>
      <c r="V6814" t="s">
        <v>94</v>
      </c>
      <c r="W6814">
        <v>0.36</v>
      </c>
    </row>
    <row r="6815" spans="1:23" x14ac:dyDescent="0.3">
      <c r="A6815" t="s">
        <v>930</v>
      </c>
      <c r="B6815" t="s">
        <v>1217</v>
      </c>
      <c r="D6815" s="1">
        <v>40543</v>
      </c>
      <c r="E6815" s="1">
        <v>40543</v>
      </c>
      <c r="F6815" s="1" t="str">
        <f t="shared" si="438"/>
        <v>December</v>
      </c>
      <c r="G6815" s="1" t="str">
        <f t="shared" si="439"/>
        <v>2010</v>
      </c>
      <c r="H6815" s="2">
        <f t="shared" si="440"/>
        <v>0</v>
      </c>
      <c r="I6815" s="2" t="str">
        <f t="shared" si="441"/>
        <v>FREE DELIVERY</v>
      </c>
      <c r="J6815" t="s">
        <v>34</v>
      </c>
      <c r="K6815">
        <v>2</v>
      </c>
      <c r="L6815">
        <v>56.13</v>
      </c>
      <c r="M6815">
        <v>0.02</v>
      </c>
      <c r="N6815" t="s">
        <v>18</v>
      </c>
      <c r="O6815">
        <v>48.85</v>
      </c>
      <c r="P6815">
        <v>20.28</v>
      </c>
      <c r="Q6815">
        <v>14.39</v>
      </c>
      <c r="R6815" t="s">
        <v>760</v>
      </c>
      <c r="S6815" t="s">
        <v>760</v>
      </c>
      <c r="T6815" t="s">
        <v>31</v>
      </c>
      <c r="U6815" t="s">
        <v>36</v>
      </c>
      <c r="V6815" t="s">
        <v>37</v>
      </c>
      <c r="W6815">
        <v>0.47</v>
      </c>
    </row>
    <row r="6816" spans="1:23" x14ac:dyDescent="0.3">
      <c r="A6816" t="s">
        <v>930</v>
      </c>
      <c r="B6816" t="s">
        <v>1217</v>
      </c>
      <c r="D6816" s="1">
        <v>40543</v>
      </c>
      <c r="E6816" s="1">
        <v>40545</v>
      </c>
      <c r="F6816" s="1" t="str">
        <f t="shared" si="438"/>
        <v>January</v>
      </c>
      <c r="G6816" s="1" t="str">
        <f t="shared" si="439"/>
        <v>2011</v>
      </c>
      <c r="H6816" s="2">
        <f t="shared" si="440"/>
        <v>2</v>
      </c>
      <c r="I6816" s="2" t="b">
        <f t="shared" si="441"/>
        <v>0</v>
      </c>
      <c r="J6816" t="s">
        <v>34</v>
      </c>
      <c r="K6816">
        <v>25</v>
      </c>
      <c r="L6816">
        <v>1491.5205000000001</v>
      </c>
      <c r="M6816">
        <v>0</v>
      </c>
      <c r="N6816" t="s">
        <v>18</v>
      </c>
      <c r="O6816">
        <v>286.36</v>
      </c>
      <c r="P6816">
        <v>65.989999999999995</v>
      </c>
      <c r="Q6816">
        <v>5.99</v>
      </c>
      <c r="R6816" t="s">
        <v>760</v>
      </c>
      <c r="S6816" t="s">
        <v>760</v>
      </c>
      <c r="T6816" t="s">
        <v>31</v>
      </c>
      <c r="U6816" t="s">
        <v>32</v>
      </c>
      <c r="V6816" t="s">
        <v>33</v>
      </c>
      <c r="W6816">
        <v>0.57999999999999996</v>
      </c>
    </row>
    <row r="6817" spans="1:23" x14ac:dyDescent="0.3">
      <c r="A6817" t="s">
        <v>943</v>
      </c>
      <c r="B6817" t="s">
        <v>1435</v>
      </c>
      <c r="D6817" s="1">
        <v>39855</v>
      </c>
      <c r="E6817" s="1">
        <v>39857</v>
      </c>
      <c r="F6817" s="1" t="str">
        <f t="shared" si="438"/>
        <v>February</v>
      </c>
      <c r="G6817" s="1" t="str">
        <f t="shared" si="439"/>
        <v>2009</v>
      </c>
      <c r="H6817" s="2">
        <f t="shared" si="440"/>
        <v>2</v>
      </c>
      <c r="I6817" s="2" t="b">
        <f t="shared" si="441"/>
        <v>0</v>
      </c>
      <c r="J6817" t="s">
        <v>24</v>
      </c>
      <c r="K6817">
        <v>7</v>
      </c>
      <c r="L6817">
        <v>13253.93</v>
      </c>
      <c r="M6817">
        <v>0.01</v>
      </c>
      <c r="N6817" t="s">
        <v>25</v>
      </c>
      <c r="O6817">
        <v>-1596.75</v>
      </c>
      <c r="P6817">
        <v>2036.48</v>
      </c>
      <c r="Q6817">
        <v>14.7</v>
      </c>
      <c r="R6817" t="s">
        <v>760</v>
      </c>
      <c r="S6817" t="s">
        <v>760</v>
      </c>
      <c r="T6817" t="s">
        <v>27</v>
      </c>
      <c r="U6817" t="s">
        <v>32</v>
      </c>
      <c r="V6817" t="s">
        <v>94</v>
      </c>
      <c r="W6817">
        <v>0.55000000000000004</v>
      </c>
    </row>
    <row r="6818" spans="1:23" x14ac:dyDescent="0.3">
      <c r="A6818" t="s">
        <v>1039</v>
      </c>
      <c r="B6818" t="s">
        <v>1406</v>
      </c>
      <c r="D6818" s="1">
        <v>39869</v>
      </c>
      <c r="E6818" s="1">
        <v>39871</v>
      </c>
      <c r="F6818" s="1" t="str">
        <f t="shared" si="438"/>
        <v>February</v>
      </c>
      <c r="G6818" s="1" t="str">
        <f t="shared" si="439"/>
        <v>2009</v>
      </c>
      <c r="H6818" s="2">
        <f t="shared" si="440"/>
        <v>2</v>
      </c>
      <c r="I6818" s="2" t="b">
        <f t="shared" si="441"/>
        <v>0</v>
      </c>
      <c r="J6818" t="s">
        <v>17</v>
      </c>
      <c r="K6818">
        <v>22</v>
      </c>
      <c r="L6818">
        <v>1102.3</v>
      </c>
      <c r="M6818">
        <v>0.1</v>
      </c>
      <c r="N6818" t="s">
        <v>18</v>
      </c>
      <c r="O6818">
        <v>98.12</v>
      </c>
      <c r="P6818">
        <v>50.98</v>
      </c>
      <c r="Q6818">
        <v>22.24</v>
      </c>
      <c r="R6818" t="s">
        <v>760</v>
      </c>
      <c r="S6818" t="s">
        <v>760</v>
      </c>
      <c r="T6818" t="s">
        <v>31</v>
      </c>
      <c r="U6818" t="s">
        <v>36</v>
      </c>
      <c r="V6818" t="s">
        <v>37</v>
      </c>
      <c r="W6818">
        <v>0.55000000000000004</v>
      </c>
    </row>
    <row r="6819" spans="1:23" x14ac:dyDescent="0.3">
      <c r="A6819" t="s">
        <v>1452</v>
      </c>
      <c r="B6819" t="s">
        <v>1453</v>
      </c>
      <c r="D6819" s="1">
        <v>41126</v>
      </c>
      <c r="E6819" s="1">
        <v>41126</v>
      </c>
      <c r="F6819" s="1" t="str">
        <f t="shared" si="438"/>
        <v>August</v>
      </c>
      <c r="G6819" s="1" t="str">
        <f t="shared" si="439"/>
        <v>2012</v>
      </c>
      <c r="H6819" s="2">
        <f t="shared" si="440"/>
        <v>0</v>
      </c>
      <c r="I6819" s="2" t="str">
        <f t="shared" si="441"/>
        <v>FREE DELIVERY</v>
      </c>
      <c r="J6819" t="s">
        <v>24</v>
      </c>
      <c r="K6819">
        <v>43</v>
      </c>
      <c r="L6819">
        <v>471.87</v>
      </c>
      <c r="M6819">
        <v>0.05</v>
      </c>
      <c r="N6819" t="s">
        <v>18</v>
      </c>
      <c r="O6819">
        <v>52.27</v>
      </c>
      <c r="P6819">
        <v>11.09</v>
      </c>
      <c r="Q6819">
        <v>5.25</v>
      </c>
      <c r="R6819" t="s">
        <v>760</v>
      </c>
      <c r="S6819" t="s">
        <v>760</v>
      </c>
      <c r="T6819" t="s">
        <v>31</v>
      </c>
      <c r="U6819" t="s">
        <v>22</v>
      </c>
      <c r="V6819" t="s">
        <v>51</v>
      </c>
      <c r="W6819">
        <v>0.36</v>
      </c>
    </row>
    <row r="6820" spans="1:23" x14ac:dyDescent="0.3">
      <c r="A6820" t="s">
        <v>1452</v>
      </c>
      <c r="B6820" t="s">
        <v>1453</v>
      </c>
      <c r="D6820" s="1">
        <v>41126</v>
      </c>
      <c r="E6820" s="1">
        <v>41128</v>
      </c>
      <c r="F6820" s="1" t="str">
        <f t="shared" si="438"/>
        <v>August</v>
      </c>
      <c r="G6820" s="1" t="str">
        <f t="shared" si="439"/>
        <v>2012</v>
      </c>
      <c r="H6820" s="2">
        <f t="shared" si="440"/>
        <v>2</v>
      </c>
      <c r="I6820" s="2" t="b">
        <f t="shared" si="441"/>
        <v>0</v>
      </c>
      <c r="J6820" t="s">
        <v>24</v>
      </c>
      <c r="K6820">
        <v>39</v>
      </c>
      <c r="L6820">
        <v>539.6</v>
      </c>
      <c r="M6820">
        <v>0.06</v>
      </c>
      <c r="N6820" t="s">
        <v>18</v>
      </c>
      <c r="O6820">
        <v>-6.5</v>
      </c>
      <c r="P6820">
        <v>13.79</v>
      </c>
      <c r="Q6820">
        <v>8.7799999999999994</v>
      </c>
      <c r="R6820" t="s">
        <v>760</v>
      </c>
      <c r="S6820" t="s">
        <v>760</v>
      </c>
      <c r="T6820" t="s">
        <v>31</v>
      </c>
      <c r="U6820" t="s">
        <v>36</v>
      </c>
      <c r="V6820" t="s">
        <v>37</v>
      </c>
      <c r="W6820">
        <v>0.43</v>
      </c>
    </row>
    <row r="6821" spans="1:23" x14ac:dyDescent="0.3">
      <c r="A6821" t="s">
        <v>1287</v>
      </c>
      <c r="B6821" t="s">
        <v>1271</v>
      </c>
      <c r="D6821" s="1">
        <v>40071</v>
      </c>
      <c r="E6821" s="1">
        <v>40074</v>
      </c>
      <c r="F6821" s="1" t="str">
        <f t="shared" si="438"/>
        <v>September</v>
      </c>
      <c r="G6821" s="1" t="str">
        <f t="shared" si="439"/>
        <v>2009</v>
      </c>
      <c r="H6821" s="2">
        <f t="shared" si="440"/>
        <v>3</v>
      </c>
      <c r="I6821" s="2" t="b">
        <f t="shared" si="441"/>
        <v>0</v>
      </c>
      <c r="J6821" t="s">
        <v>24</v>
      </c>
      <c r="K6821">
        <v>31</v>
      </c>
      <c r="L6821">
        <v>229.43</v>
      </c>
      <c r="M6821">
        <v>0.03</v>
      </c>
      <c r="N6821" t="s">
        <v>18</v>
      </c>
      <c r="O6821">
        <v>-127.05</v>
      </c>
      <c r="P6821">
        <v>7.3</v>
      </c>
      <c r="Q6821">
        <v>7.72</v>
      </c>
      <c r="R6821" t="s">
        <v>760</v>
      </c>
      <c r="S6821" t="s">
        <v>760</v>
      </c>
      <c r="T6821" t="s">
        <v>21</v>
      </c>
      <c r="U6821" t="s">
        <v>22</v>
      </c>
      <c r="V6821" t="s">
        <v>29</v>
      </c>
      <c r="W6821">
        <v>0.38</v>
      </c>
    </row>
    <row r="6822" spans="1:23" x14ac:dyDescent="0.3">
      <c r="A6822" t="s">
        <v>1248</v>
      </c>
      <c r="B6822" t="s">
        <v>1719</v>
      </c>
      <c r="D6822" s="1">
        <v>40896</v>
      </c>
      <c r="E6822" s="1">
        <v>40897</v>
      </c>
      <c r="F6822" s="1" t="str">
        <f t="shared" si="438"/>
        <v>December</v>
      </c>
      <c r="G6822" s="1" t="str">
        <f t="shared" si="439"/>
        <v>2011</v>
      </c>
      <c r="H6822" s="2">
        <f t="shared" si="440"/>
        <v>1</v>
      </c>
      <c r="I6822" s="2" t="b">
        <f t="shared" si="441"/>
        <v>0</v>
      </c>
      <c r="J6822" t="s">
        <v>24</v>
      </c>
      <c r="K6822">
        <v>10</v>
      </c>
      <c r="L6822">
        <v>211.97</v>
      </c>
      <c r="M6822">
        <v>0.06</v>
      </c>
      <c r="N6822" t="s">
        <v>18</v>
      </c>
      <c r="O6822">
        <v>-46.83</v>
      </c>
      <c r="P6822">
        <v>21.38</v>
      </c>
      <c r="Q6822">
        <v>8.99</v>
      </c>
      <c r="R6822" t="s">
        <v>760</v>
      </c>
      <c r="S6822" t="s">
        <v>760</v>
      </c>
      <c r="T6822" t="s">
        <v>31</v>
      </c>
      <c r="U6822" t="s">
        <v>22</v>
      </c>
      <c r="V6822" t="s">
        <v>60</v>
      </c>
      <c r="W6822">
        <v>0.59</v>
      </c>
    </row>
    <row r="6823" spans="1:23" x14ac:dyDescent="0.3">
      <c r="A6823" t="s">
        <v>930</v>
      </c>
      <c r="B6823" t="s">
        <v>1217</v>
      </c>
      <c r="D6823" s="1">
        <v>40750</v>
      </c>
      <c r="E6823" s="1">
        <v>40754</v>
      </c>
      <c r="F6823" s="1" t="str">
        <f t="shared" si="438"/>
        <v>July</v>
      </c>
      <c r="G6823" s="1" t="str">
        <f t="shared" si="439"/>
        <v>2011</v>
      </c>
      <c r="H6823" s="2">
        <f t="shared" si="440"/>
        <v>4</v>
      </c>
      <c r="I6823" s="2" t="b">
        <f t="shared" si="441"/>
        <v>0</v>
      </c>
      <c r="J6823" t="s">
        <v>17</v>
      </c>
      <c r="K6823">
        <v>3</v>
      </c>
      <c r="L6823">
        <v>36.06</v>
      </c>
      <c r="M6823">
        <v>0.08</v>
      </c>
      <c r="N6823" t="s">
        <v>18</v>
      </c>
      <c r="O6823">
        <v>-18.5</v>
      </c>
      <c r="P6823">
        <v>10.89</v>
      </c>
      <c r="Q6823">
        <v>4.5</v>
      </c>
      <c r="R6823" t="s">
        <v>760</v>
      </c>
      <c r="S6823" t="s">
        <v>760</v>
      </c>
      <c r="T6823" t="s">
        <v>31</v>
      </c>
      <c r="U6823" t="s">
        <v>22</v>
      </c>
      <c r="V6823" t="s">
        <v>28</v>
      </c>
      <c r="W6823">
        <v>0.59</v>
      </c>
    </row>
    <row r="6824" spans="1:23" x14ac:dyDescent="0.3">
      <c r="A6824" t="s">
        <v>930</v>
      </c>
      <c r="B6824" t="s">
        <v>1217</v>
      </c>
      <c r="D6824" s="1">
        <v>40750</v>
      </c>
      <c r="E6824" s="1">
        <v>40759</v>
      </c>
      <c r="F6824" s="1" t="str">
        <f t="shared" si="438"/>
        <v>August</v>
      </c>
      <c r="G6824" s="1" t="str">
        <f t="shared" si="439"/>
        <v>2011</v>
      </c>
      <c r="H6824" s="2">
        <f t="shared" si="440"/>
        <v>9</v>
      </c>
      <c r="I6824" s="2" t="b">
        <f t="shared" si="441"/>
        <v>0</v>
      </c>
      <c r="J6824" t="s">
        <v>17</v>
      </c>
      <c r="K6824">
        <v>43</v>
      </c>
      <c r="L6824">
        <v>1849.8</v>
      </c>
      <c r="M6824">
        <v>0.04</v>
      </c>
      <c r="N6824" t="s">
        <v>18</v>
      </c>
      <c r="O6824">
        <v>530.22</v>
      </c>
      <c r="P6824">
        <v>42.98</v>
      </c>
      <c r="Q6824">
        <v>4.62</v>
      </c>
      <c r="R6824" t="s">
        <v>760</v>
      </c>
      <c r="S6824" t="s">
        <v>760</v>
      </c>
      <c r="T6824" t="s">
        <v>31</v>
      </c>
      <c r="U6824" t="s">
        <v>22</v>
      </c>
      <c r="V6824" t="s">
        <v>28</v>
      </c>
      <c r="W6824">
        <v>0.56000000000000005</v>
      </c>
    </row>
    <row r="6825" spans="1:23" x14ac:dyDescent="0.3">
      <c r="A6825" t="s">
        <v>1248</v>
      </c>
      <c r="B6825" t="s">
        <v>1719</v>
      </c>
      <c r="D6825" s="1">
        <v>39841</v>
      </c>
      <c r="E6825" s="1">
        <v>39842</v>
      </c>
      <c r="F6825" s="1" t="str">
        <f t="shared" si="438"/>
        <v>January</v>
      </c>
      <c r="G6825" s="1" t="str">
        <f t="shared" si="439"/>
        <v>2009</v>
      </c>
      <c r="H6825" s="2">
        <f t="shared" si="440"/>
        <v>1</v>
      </c>
      <c r="I6825" s="2" t="b">
        <f t="shared" si="441"/>
        <v>0</v>
      </c>
      <c r="J6825" t="s">
        <v>24</v>
      </c>
      <c r="K6825">
        <v>1</v>
      </c>
      <c r="L6825">
        <v>67.489999999999995</v>
      </c>
      <c r="M6825">
        <v>0.06</v>
      </c>
      <c r="N6825" t="s">
        <v>18</v>
      </c>
      <c r="O6825">
        <v>-22.82</v>
      </c>
      <c r="P6825">
        <v>55.48</v>
      </c>
      <c r="Q6825">
        <v>14.3</v>
      </c>
      <c r="R6825" t="s">
        <v>760</v>
      </c>
      <c r="S6825" t="s">
        <v>760</v>
      </c>
      <c r="T6825" t="s">
        <v>31</v>
      </c>
      <c r="U6825" t="s">
        <v>22</v>
      </c>
      <c r="V6825" t="s">
        <v>43</v>
      </c>
      <c r="W6825">
        <v>0.37</v>
      </c>
    </row>
    <row r="6826" spans="1:23" x14ac:dyDescent="0.3">
      <c r="A6826" t="s">
        <v>1248</v>
      </c>
      <c r="B6826" t="s">
        <v>1719</v>
      </c>
      <c r="D6826" s="1">
        <v>39841</v>
      </c>
      <c r="E6826" s="1">
        <v>39843</v>
      </c>
      <c r="F6826" s="1" t="str">
        <f t="shared" si="438"/>
        <v>January</v>
      </c>
      <c r="G6826" s="1" t="str">
        <f t="shared" si="439"/>
        <v>2009</v>
      </c>
      <c r="H6826" s="2">
        <f t="shared" si="440"/>
        <v>2</v>
      </c>
      <c r="I6826" s="2" t="b">
        <f t="shared" si="441"/>
        <v>0</v>
      </c>
      <c r="J6826" t="s">
        <v>24</v>
      </c>
      <c r="K6826">
        <v>3</v>
      </c>
      <c r="L6826">
        <v>6.76</v>
      </c>
      <c r="M6826">
        <v>0.02</v>
      </c>
      <c r="N6826" t="s">
        <v>18</v>
      </c>
      <c r="O6826">
        <v>-4.28</v>
      </c>
      <c r="P6826">
        <v>1.68</v>
      </c>
      <c r="Q6826">
        <v>1.57</v>
      </c>
      <c r="R6826" t="s">
        <v>760</v>
      </c>
      <c r="S6826" t="s">
        <v>760</v>
      </c>
      <c r="T6826" t="s">
        <v>31</v>
      </c>
      <c r="U6826" t="s">
        <v>22</v>
      </c>
      <c r="V6826" t="s">
        <v>60</v>
      </c>
      <c r="W6826">
        <v>0.59</v>
      </c>
    </row>
    <row r="6827" spans="1:23" x14ac:dyDescent="0.3">
      <c r="A6827" t="s">
        <v>1287</v>
      </c>
      <c r="B6827" t="s">
        <v>1023</v>
      </c>
      <c r="D6827" s="1">
        <v>41217</v>
      </c>
      <c r="E6827" s="1">
        <v>41218</v>
      </c>
      <c r="F6827" s="1" t="str">
        <f t="shared" si="438"/>
        <v>November</v>
      </c>
      <c r="G6827" s="1" t="str">
        <f t="shared" si="439"/>
        <v>2012</v>
      </c>
      <c r="H6827" s="2">
        <f t="shared" si="440"/>
        <v>1</v>
      </c>
      <c r="I6827" s="2" t="b">
        <f t="shared" si="441"/>
        <v>0</v>
      </c>
      <c r="J6827" t="s">
        <v>24</v>
      </c>
      <c r="K6827">
        <v>3</v>
      </c>
      <c r="L6827">
        <v>2421.02</v>
      </c>
      <c r="M6827">
        <v>7.0000000000000007E-2</v>
      </c>
      <c r="N6827" t="s">
        <v>25</v>
      </c>
      <c r="O6827">
        <v>-1943.17</v>
      </c>
      <c r="P6827">
        <v>810.98</v>
      </c>
      <c r="Q6827">
        <v>16.059999999999999</v>
      </c>
      <c r="R6827" t="s">
        <v>760</v>
      </c>
      <c r="S6827" t="s">
        <v>760</v>
      </c>
      <c r="T6827" t="s">
        <v>42</v>
      </c>
      <c r="U6827" t="s">
        <v>32</v>
      </c>
      <c r="V6827" t="s">
        <v>94</v>
      </c>
      <c r="W6827">
        <v>0.56000000000000005</v>
      </c>
    </row>
    <row r="6828" spans="1:23" x14ac:dyDescent="0.3">
      <c r="A6828" t="s">
        <v>1182</v>
      </c>
      <c r="B6828" t="s">
        <v>1183</v>
      </c>
      <c r="D6828" s="1">
        <v>40815</v>
      </c>
      <c r="E6828" s="1">
        <v>40817</v>
      </c>
      <c r="F6828" s="1" t="str">
        <f t="shared" si="438"/>
        <v>October</v>
      </c>
      <c r="G6828" s="1" t="str">
        <f t="shared" si="439"/>
        <v>2011</v>
      </c>
      <c r="H6828" s="2">
        <f t="shared" si="440"/>
        <v>2</v>
      </c>
      <c r="I6828" s="2" t="b">
        <f t="shared" si="441"/>
        <v>0</v>
      </c>
      <c r="J6828" t="s">
        <v>24</v>
      </c>
      <c r="K6828">
        <v>40</v>
      </c>
      <c r="L6828">
        <v>161.72</v>
      </c>
      <c r="M6828">
        <v>0.09</v>
      </c>
      <c r="N6828" t="s">
        <v>18</v>
      </c>
      <c r="O6828">
        <v>-134.71</v>
      </c>
      <c r="P6828">
        <v>3.98</v>
      </c>
      <c r="Q6828">
        <v>5.26</v>
      </c>
      <c r="R6828" t="s">
        <v>760</v>
      </c>
      <c r="S6828" t="s">
        <v>760</v>
      </c>
      <c r="T6828" t="s">
        <v>27</v>
      </c>
      <c r="U6828" t="s">
        <v>22</v>
      </c>
      <c r="V6828" t="s">
        <v>29</v>
      </c>
      <c r="W6828">
        <v>0.38</v>
      </c>
    </row>
    <row r="6829" spans="1:23" x14ac:dyDescent="0.3">
      <c r="A6829" t="s">
        <v>1182</v>
      </c>
      <c r="B6829" t="s">
        <v>1183</v>
      </c>
      <c r="D6829" s="1">
        <v>40815</v>
      </c>
      <c r="E6829" s="1">
        <v>40816</v>
      </c>
      <c r="F6829" s="1" t="str">
        <f t="shared" si="438"/>
        <v>September</v>
      </c>
      <c r="G6829" s="1" t="str">
        <f t="shared" si="439"/>
        <v>2011</v>
      </c>
      <c r="H6829" s="2">
        <f t="shared" si="440"/>
        <v>1</v>
      </c>
      <c r="I6829" s="2" t="b">
        <f t="shared" si="441"/>
        <v>0</v>
      </c>
      <c r="J6829" t="s">
        <v>24</v>
      </c>
      <c r="K6829">
        <v>23</v>
      </c>
      <c r="L6829">
        <v>107.75</v>
      </c>
      <c r="M6829">
        <v>7.0000000000000007E-2</v>
      </c>
      <c r="N6829" t="s">
        <v>18</v>
      </c>
      <c r="O6829">
        <v>24.17</v>
      </c>
      <c r="P6829">
        <v>4.7300000000000004</v>
      </c>
      <c r="Q6829">
        <v>1.52</v>
      </c>
      <c r="R6829" t="s">
        <v>760</v>
      </c>
      <c r="S6829" t="s">
        <v>760</v>
      </c>
      <c r="T6829" t="s">
        <v>27</v>
      </c>
      <c r="U6829" t="s">
        <v>22</v>
      </c>
      <c r="V6829" t="s">
        <v>43</v>
      </c>
      <c r="W6829">
        <v>0.36</v>
      </c>
    </row>
    <row r="6830" spans="1:23" x14ac:dyDescent="0.3">
      <c r="A6830" t="s">
        <v>1393</v>
      </c>
      <c r="B6830" t="s">
        <v>1434</v>
      </c>
      <c r="D6830" s="1">
        <v>40278</v>
      </c>
      <c r="E6830" s="1">
        <v>40280</v>
      </c>
      <c r="F6830" s="1" t="str">
        <f t="shared" si="438"/>
        <v>April</v>
      </c>
      <c r="G6830" s="1" t="str">
        <f t="shared" si="439"/>
        <v>2010</v>
      </c>
      <c r="H6830" s="2">
        <f t="shared" si="440"/>
        <v>2</v>
      </c>
      <c r="I6830" s="2" t="b">
        <f t="shared" si="441"/>
        <v>0</v>
      </c>
      <c r="J6830" t="s">
        <v>24</v>
      </c>
      <c r="K6830">
        <v>43</v>
      </c>
      <c r="L6830">
        <v>75.73</v>
      </c>
      <c r="M6830">
        <v>0.04</v>
      </c>
      <c r="N6830" t="s">
        <v>39</v>
      </c>
      <c r="O6830">
        <v>-37.76</v>
      </c>
      <c r="P6830">
        <v>1.68</v>
      </c>
      <c r="Q6830">
        <v>1.57</v>
      </c>
      <c r="R6830" t="s">
        <v>760</v>
      </c>
      <c r="S6830" t="s">
        <v>760</v>
      </c>
      <c r="T6830" t="s">
        <v>42</v>
      </c>
      <c r="U6830" t="s">
        <v>22</v>
      </c>
      <c r="V6830" t="s">
        <v>60</v>
      </c>
      <c r="W6830">
        <v>0.59</v>
      </c>
    </row>
    <row r="6831" spans="1:23" x14ac:dyDescent="0.3">
      <c r="A6831" t="s">
        <v>979</v>
      </c>
      <c r="B6831" t="s">
        <v>1462</v>
      </c>
      <c r="D6831" s="1">
        <v>39890</v>
      </c>
      <c r="E6831" s="1">
        <v>39892</v>
      </c>
      <c r="F6831" s="1" t="str">
        <f t="shared" si="438"/>
        <v>March</v>
      </c>
      <c r="G6831" s="1" t="str">
        <f t="shared" si="439"/>
        <v>2009</v>
      </c>
      <c r="H6831" s="2">
        <f t="shared" si="440"/>
        <v>2</v>
      </c>
      <c r="I6831" s="2" t="b">
        <f t="shared" si="441"/>
        <v>0</v>
      </c>
      <c r="J6831" t="s">
        <v>34</v>
      </c>
      <c r="K6831">
        <v>10</v>
      </c>
      <c r="L6831">
        <v>29.23</v>
      </c>
      <c r="M6831">
        <v>0.05</v>
      </c>
      <c r="N6831" t="s">
        <v>18</v>
      </c>
      <c r="O6831">
        <v>8.1</v>
      </c>
      <c r="P6831">
        <v>2.88</v>
      </c>
      <c r="Q6831">
        <v>0.5</v>
      </c>
      <c r="R6831" t="s">
        <v>760</v>
      </c>
      <c r="S6831" t="s">
        <v>760</v>
      </c>
      <c r="T6831" t="s">
        <v>31</v>
      </c>
      <c r="U6831" t="s">
        <v>22</v>
      </c>
      <c r="V6831" t="s">
        <v>57</v>
      </c>
      <c r="W6831">
        <v>0.36</v>
      </c>
    </row>
    <row r="6832" spans="1:23" x14ac:dyDescent="0.3">
      <c r="A6832" t="s">
        <v>1356</v>
      </c>
      <c r="B6832" t="s">
        <v>1724</v>
      </c>
      <c r="D6832" s="1">
        <v>40049</v>
      </c>
      <c r="E6832" s="1">
        <v>40049</v>
      </c>
      <c r="F6832" s="1" t="str">
        <f t="shared" si="438"/>
        <v>August</v>
      </c>
      <c r="G6832" s="1" t="str">
        <f t="shared" si="439"/>
        <v>2009</v>
      </c>
      <c r="H6832" s="2">
        <f t="shared" si="440"/>
        <v>0</v>
      </c>
      <c r="I6832" s="2" t="str">
        <f t="shared" si="441"/>
        <v>FREE DELIVERY</v>
      </c>
      <c r="J6832" t="s">
        <v>34</v>
      </c>
      <c r="K6832">
        <v>2</v>
      </c>
      <c r="L6832">
        <v>240.24</v>
      </c>
      <c r="M6832">
        <v>0.05</v>
      </c>
      <c r="N6832" t="s">
        <v>25</v>
      </c>
      <c r="O6832">
        <v>-84.93</v>
      </c>
      <c r="P6832">
        <v>124.49</v>
      </c>
      <c r="Q6832">
        <v>51.94</v>
      </c>
      <c r="R6832" t="s">
        <v>760</v>
      </c>
      <c r="S6832" t="s">
        <v>760</v>
      </c>
      <c r="T6832" t="s">
        <v>42</v>
      </c>
      <c r="U6832" t="s">
        <v>36</v>
      </c>
      <c r="V6832" t="s">
        <v>55</v>
      </c>
      <c r="W6832">
        <v>0.63</v>
      </c>
    </row>
    <row r="6833" spans="1:23" x14ac:dyDescent="0.3">
      <c r="A6833" t="s">
        <v>1018</v>
      </c>
      <c r="B6833" t="s">
        <v>1212</v>
      </c>
      <c r="D6833" s="1">
        <v>40495</v>
      </c>
      <c r="E6833" s="1">
        <v>40497</v>
      </c>
      <c r="F6833" s="1" t="str">
        <f t="shared" si="438"/>
        <v>November</v>
      </c>
      <c r="G6833" s="1" t="str">
        <f t="shared" si="439"/>
        <v>2010</v>
      </c>
      <c r="H6833" s="2">
        <f t="shared" si="440"/>
        <v>2</v>
      </c>
      <c r="I6833" s="2" t="b">
        <f t="shared" si="441"/>
        <v>0</v>
      </c>
      <c r="J6833" t="s">
        <v>52</v>
      </c>
      <c r="K6833">
        <v>39</v>
      </c>
      <c r="L6833">
        <v>6742.49</v>
      </c>
      <c r="M6833">
        <v>0.03</v>
      </c>
      <c r="N6833" t="s">
        <v>18</v>
      </c>
      <c r="O6833">
        <v>-502.05</v>
      </c>
      <c r="P6833">
        <v>167.27</v>
      </c>
      <c r="Q6833">
        <v>35</v>
      </c>
      <c r="R6833" t="s">
        <v>760</v>
      </c>
      <c r="S6833" t="s">
        <v>760</v>
      </c>
      <c r="T6833" t="s">
        <v>31</v>
      </c>
      <c r="U6833" t="s">
        <v>22</v>
      </c>
      <c r="V6833" t="s">
        <v>23</v>
      </c>
      <c r="W6833">
        <v>0.85</v>
      </c>
    </row>
    <row r="6834" spans="1:23" x14ac:dyDescent="0.3">
      <c r="A6834" t="s">
        <v>1344</v>
      </c>
      <c r="B6834" t="s">
        <v>1345</v>
      </c>
      <c r="D6834" s="1">
        <v>40192</v>
      </c>
      <c r="E6834" s="1">
        <v>40193</v>
      </c>
      <c r="F6834" s="1" t="str">
        <f t="shared" si="438"/>
        <v>January</v>
      </c>
      <c r="G6834" s="1" t="str">
        <f t="shared" si="439"/>
        <v>2010</v>
      </c>
      <c r="H6834" s="2">
        <f t="shared" si="440"/>
        <v>1</v>
      </c>
      <c r="I6834" s="2" t="b">
        <f t="shared" si="441"/>
        <v>0</v>
      </c>
      <c r="J6834" t="s">
        <v>52</v>
      </c>
      <c r="K6834">
        <v>9</v>
      </c>
      <c r="L6834">
        <v>92.02</v>
      </c>
      <c r="M6834">
        <v>7.0000000000000007E-2</v>
      </c>
      <c r="N6834" t="s">
        <v>18</v>
      </c>
      <c r="O6834">
        <v>-24.88</v>
      </c>
      <c r="P6834">
        <v>10.23</v>
      </c>
      <c r="Q6834">
        <v>4.68</v>
      </c>
      <c r="R6834" t="s">
        <v>760</v>
      </c>
      <c r="S6834" t="s">
        <v>760</v>
      </c>
      <c r="T6834" t="s">
        <v>31</v>
      </c>
      <c r="U6834" t="s">
        <v>22</v>
      </c>
      <c r="V6834" t="s">
        <v>82</v>
      </c>
      <c r="W6834">
        <v>0.59</v>
      </c>
    </row>
    <row r="6835" spans="1:23" x14ac:dyDescent="0.3">
      <c r="A6835" t="s">
        <v>1001</v>
      </c>
      <c r="B6835" t="s">
        <v>1721</v>
      </c>
      <c r="D6835" s="1">
        <v>40542</v>
      </c>
      <c r="E6835" s="1">
        <v>40559</v>
      </c>
      <c r="F6835" s="1" t="str">
        <f t="shared" si="438"/>
        <v>January</v>
      </c>
      <c r="G6835" s="1" t="str">
        <f t="shared" si="439"/>
        <v>2011</v>
      </c>
      <c r="H6835" s="2">
        <f t="shared" si="440"/>
        <v>17</v>
      </c>
      <c r="I6835" s="2" t="b">
        <f t="shared" si="441"/>
        <v>0</v>
      </c>
      <c r="J6835" t="s">
        <v>34</v>
      </c>
      <c r="K6835">
        <v>45</v>
      </c>
      <c r="L6835">
        <v>5785.59</v>
      </c>
      <c r="M6835">
        <v>7.0000000000000007E-2</v>
      </c>
      <c r="N6835" t="s">
        <v>25</v>
      </c>
      <c r="O6835">
        <v>-423.77</v>
      </c>
      <c r="P6835">
        <v>130.97999999999999</v>
      </c>
      <c r="Q6835">
        <v>30</v>
      </c>
      <c r="R6835" t="s">
        <v>760</v>
      </c>
      <c r="S6835" t="s">
        <v>760</v>
      </c>
      <c r="T6835" t="s">
        <v>27</v>
      </c>
      <c r="U6835" t="s">
        <v>36</v>
      </c>
      <c r="V6835" t="s">
        <v>67</v>
      </c>
      <c r="W6835">
        <v>0.78</v>
      </c>
    </row>
    <row r="6836" spans="1:23" x14ac:dyDescent="0.3">
      <c r="A6836" t="s">
        <v>1001</v>
      </c>
      <c r="B6836" t="s">
        <v>1721</v>
      </c>
      <c r="D6836" s="1">
        <v>40542</v>
      </c>
      <c r="E6836" s="1">
        <v>40553</v>
      </c>
      <c r="F6836" s="1" t="str">
        <f t="shared" si="438"/>
        <v>January</v>
      </c>
      <c r="G6836" s="1" t="str">
        <f t="shared" si="439"/>
        <v>2011</v>
      </c>
      <c r="H6836" s="2">
        <f t="shared" si="440"/>
        <v>11</v>
      </c>
      <c r="I6836" s="2" t="b">
        <f t="shared" si="441"/>
        <v>0</v>
      </c>
      <c r="J6836" t="s">
        <v>34</v>
      </c>
      <c r="K6836">
        <v>22</v>
      </c>
      <c r="L6836">
        <v>1131.93</v>
      </c>
      <c r="M6836">
        <v>0.09</v>
      </c>
      <c r="N6836" t="s">
        <v>18</v>
      </c>
      <c r="O6836">
        <v>469.69</v>
      </c>
      <c r="P6836">
        <v>55.98</v>
      </c>
      <c r="Q6836">
        <v>4.8600000000000003</v>
      </c>
      <c r="R6836" t="s">
        <v>760</v>
      </c>
      <c r="S6836" t="s">
        <v>760</v>
      </c>
      <c r="T6836" t="s">
        <v>27</v>
      </c>
      <c r="U6836" t="s">
        <v>22</v>
      </c>
      <c r="V6836" t="s">
        <v>43</v>
      </c>
      <c r="W6836">
        <v>0.36</v>
      </c>
    </row>
    <row r="6837" spans="1:23" x14ac:dyDescent="0.3">
      <c r="A6837" t="s">
        <v>1001</v>
      </c>
      <c r="B6837" t="s">
        <v>1721</v>
      </c>
      <c r="D6837" s="1">
        <v>40542</v>
      </c>
      <c r="E6837" s="1">
        <v>40570</v>
      </c>
      <c r="F6837" s="1" t="str">
        <f t="shared" si="438"/>
        <v>January</v>
      </c>
      <c r="G6837" s="1" t="str">
        <f t="shared" si="439"/>
        <v>2011</v>
      </c>
      <c r="H6837" s="2">
        <f t="shared" si="440"/>
        <v>28</v>
      </c>
      <c r="I6837" s="2" t="b">
        <f t="shared" si="441"/>
        <v>0</v>
      </c>
      <c r="J6837" t="s">
        <v>34</v>
      </c>
      <c r="K6837">
        <v>35</v>
      </c>
      <c r="L6837">
        <v>3238.143</v>
      </c>
      <c r="M6837">
        <v>0.08</v>
      </c>
      <c r="N6837" t="s">
        <v>18</v>
      </c>
      <c r="O6837">
        <v>727.36</v>
      </c>
      <c r="P6837">
        <v>115.99</v>
      </c>
      <c r="Q6837">
        <v>4.2300000000000004</v>
      </c>
      <c r="R6837" t="s">
        <v>760</v>
      </c>
      <c r="S6837" t="s">
        <v>760</v>
      </c>
      <c r="T6837" t="s">
        <v>27</v>
      </c>
      <c r="U6837" t="s">
        <v>32</v>
      </c>
      <c r="V6837" t="s">
        <v>33</v>
      </c>
      <c r="W6837">
        <v>0.56000000000000005</v>
      </c>
    </row>
    <row r="6838" spans="1:23" x14ac:dyDescent="0.3">
      <c r="A6838" t="s">
        <v>1441</v>
      </c>
      <c r="B6838" t="s">
        <v>1299</v>
      </c>
      <c r="D6838" s="1">
        <v>40262</v>
      </c>
      <c r="E6838" s="1">
        <v>40265</v>
      </c>
      <c r="F6838" s="1" t="str">
        <f t="shared" si="438"/>
        <v>March</v>
      </c>
      <c r="G6838" s="1" t="str">
        <f t="shared" si="439"/>
        <v>2010</v>
      </c>
      <c r="H6838" s="2">
        <f t="shared" si="440"/>
        <v>3</v>
      </c>
      <c r="I6838" s="2" t="b">
        <f t="shared" si="441"/>
        <v>0</v>
      </c>
      <c r="J6838" t="s">
        <v>34</v>
      </c>
      <c r="K6838">
        <v>33</v>
      </c>
      <c r="L6838">
        <v>167.07</v>
      </c>
      <c r="M6838">
        <v>0.03</v>
      </c>
      <c r="N6838" t="s">
        <v>18</v>
      </c>
      <c r="O6838">
        <v>-102.36</v>
      </c>
      <c r="P6838">
        <v>4.9800000000000004</v>
      </c>
      <c r="Q6838">
        <v>6.07</v>
      </c>
      <c r="R6838" t="s">
        <v>760</v>
      </c>
      <c r="S6838" t="s">
        <v>760</v>
      </c>
      <c r="T6838" t="s">
        <v>42</v>
      </c>
      <c r="U6838" t="s">
        <v>22</v>
      </c>
      <c r="V6838" t="s">
        <v>43</v>
      </c>
      <c r="W6838">
        <v>0.36</v>
      </c>
    </row>
    <row r="6839" spans="1:23" x14ac:dyDescent="0.3">
      <c r="A6839" t="s">
        <v>1110</v>
      </c>
      <c r="B6839" t="s">
        <v>1111</v>
      </c>
      <c r="D6839" s="1">
        <v>41140</v>
      </c>
      <c r="E6839" s="1">
        <v>41145</v>
      </c>
      <c r="F6839" s="1" t="str">
        <f t="shared" si="438"/>
        <v>August</v>
      </c>
      <c r="G6839" s="1" t="str">
        <f t="shared" si="439"/>
        <v>2012</v>
      </c>
      <c r="H6839" s="2">
        <f t="shared" si="440"/>
        <v>5</v>
      </c>
      <c r="I6839" s="2" t="b">
        <f t="shared" si="441"/>
        <v>0</v>
      </c>
      <c r="J6839" t="s">
        <v>17</v>
      </c>
      <c r="K6839">
        <v>35</v>
      </c>
      <c r="L6839">
        <v>6116.11</v>
      </c>
      <c r="M6839">
        <v>0.03</v>
      </c>
      <c r="N6839" t="s">
        <v>25</v>
      </c>
      <c r="O6839">
        <v>91.57</v>
      </c>
      <c r="P6839">
        <v>179.29</v>
      </c>
      <c r="Q6839">
        <v>29.21</v>
      </c>
      <c r="R6839" t="s">
        <v>760</v>
      </c>
      <c r="S6839" t="s">
        <v>760</v>
      </c>
      <c r="T6839" t="s">
        <v>27</v>
      </c>
      <c r="U6839" t="s">
        <v>36</v>
      </c>
      <c r="V6839" t="s">
        <v>55</v>
      </c>
      <c r="W6839">
        <v>0.74</v>
      </c>
    </row>
    <row r="6840" spans="1:23" x14ac:dyDescent="0.3">
      <c r="A6840" t="s">
        <v>1468</v>
      </c>
      <c r="B6840" t="s">
        <v>1250</v>
      </c>
      <c r="D6840" s="1">
        <v>40315</v>
      </c>
      <c r="E6840" s="1">
        <v>40322</v>
      </c>
      <c r="F6840" s="1" t="str">
        <f t="shared" si="438"/>
        <v>May</v>
      </c>
      <c r="G6840" s="1" t="str">
        <f t="shared" si="439"/>
        <v>2010</v>
      </c>
      <c r="H6840" s="2">
        <f t="shared" si="440"/>
        <v>7</v>
      </c>
      <c r="I6840" s="2" t="b">
        <f t="shared" si="441"/>
        <v>0</v>
      </c>
      <c r="J6840" t="s">
        <v>17</v>
      </c>
      <c r="K6840">
        <v>30</v>
      </c>
      <c r="L6840">
        <v>8719.69</v>
      </c>
      <c r="M6840">
        <v>0.01</v>
      </c>
      <c r="N6840" t="s">
        <v>25</v>
      </c>
      <c r="O6840">
        <v>2241.71</v>
      </c>
      <c r="P6840">
        <v>270.97000000000003</v>
      </c>
      <c r="Q6840">
        <v>28.06</v>
      </c>
      <c r="R6840" t="s">
        <v>760</v>
      </c>
      <c r="S6840" t="s">
        <v>760</v>
      </c>
      <c r="T6840" t="s">
        <v>27</v>
      </c>
      <c r="U6840" t="s">
        <v>32</v>
      </c>
      <c r="V6840" t="s">
        <v>94</v>
      </c>
      <c r="W6840">
        <v>0.56000000000000005</v>
      </c>
    </row>
    <row r="6841" spans="1:23" x14ac:dyDescent="0.3">
      <c r="A6841" t="s">
        <v>1555</v>
      </c>
      <c r="B6841" t="s">
        <v>1217</v>
      </c>
      <c r="D6841" s="1">
        <v>40385</v>
      </c>
      <c r="E6841" s="1">
        <v>40392</v>
      </c>
      <c r="F6841" s="1" t="str">
        <f t="shared" si="438"/>
        <v>August</v>
      </c>
      <c r="G6841" s="1" t="str">
        <f t="shared" si="439"/>
        <v>2010</v>
      </c>
      <c r="H6841" s="2">
        <f t="shared" si="440"/>
        <v>7</v>
      </c>
      <c r="I6841" s="2" t="b">
        <f t="shared" si="441"/>
        <v>0</v>
      </c>
      <c r="J6841" t="s">
        <v>17</v>
      </c>
      <c r="K6841">
        <v>33</v>
      </c>
      <c r="L6841">
        <v>124.78</v>
      </c>
      <c r="M6841">
        <v>0.09</v>
      </c>
      <c r="N6841" t="s">
        <v>18</v>
      </c>
      <c r="O6841">
        <v>-122.67</v>
      </c>
      <c r="P6841">
        <v>3.98</v>
      </c>
      <c r="Q6841">
        <v>5.26</v>
      </c>
      <c r="R6841" t="s">
        <v>760</v>
      </c>
      <c r="S6841" t="s">
        <v>760</v>
      </c>
      <c r="T6841" t="s">
        <v>31</v>
      </c>
      <c r="U6841" t="s">
        <v>22</v>
      </c>
      <c r="V6841" t="s">
        <v>29</v>
      </c>
      <c r="W6841">
        <v>0.38</v>
      </c>
    </row>
    <row r="6842" spans="1:23" x14ac:dyDescent="0.3">
      <c r="A6842" t="s">
        <v>1555</v>
      </c>
      <c r="B6842" t="s">
        <v>1217</v>
      </c>
      <c r="D6842" s="1">
        <v>40385</v>
      </c>
      <c r="E6842" s="1">
        <v>40392</v>
      </c>
      <c r="F6842" s="1" t="str">
        <f t="shared" si="438"/>
        <v>August</v>
      </c>
      <c r="G6842" s="1" t="str">
        <f t="shared" si="439"/>
        <v>2010</v>
      </c>
      <c r="H6842" s="2">
        <f t="shared" si="440"/>
        <v>7</v>
      </c>
      <c r="I6842" s="2" t="b">
        <f t="shared" si="441"/>
        <v>0</v>
      </c>
      <c r="J6842" t="s">
        <v>17</v>
      </c>
      <c r="K6842">
        <v>22</v>
      </c>
      <c r="L6842">
        <v>123.4</v>
      </c>
      <c r="M6842">
        <v>0.1</v>
      </c>
      <c r="N6842" t="s">
        <v>18</v>
      </c>
      <c r="O6842">
        <v>30.5</v>
      </c>
      <c r="P6842">
        <v>5.84</v>
      </c>
      <c r="Q6842">
        <v>0.83</v>
      </c>
      <c r="R6842" t="s">
        <v>760</v>
      </c>
      <c r="S6842" t="s">
        <v>760</v>
      </c>
      <c r="T6842" t="s">
        <v>31</v>
      </c>
      <c r="U6842" t="s">
        <v>22</v>
      </c>
      <c r="V6842" t="s">
        <v>60</v>
      </c>
      <c r="W6842">
        <v>0.49</v>
      </c>
    </row>
    <row r="6843" spans="1:23" x14ac:dyDescent="0.3">
      <c r="A6843" t="s">
        <v>1432</v>
      </c>
      <c r="B6843" t="s">
        <v>1433</v>
      </c>
      <c r="D6843" s="1">
        <v>40362</v>
      </c>
      <c r="E6843" s="1">
        <v>40364</v>
      </c>
      <c r="F6843" s="1" t="str">
        <f t="shared" si="438"/>
        <v>July</v>
      </c>
      <c r="G6843" s="1" t="str">
        <f t="shared" si="439"/>
        <v>2010</v>
      </c>
      <c r="H6843" s="2">
        <f t="shared" si="440"/>
        <v>2</v>
      </c>
      <c r="I6843" s="2" t="b">
        <f t="shared" si="441"/>
        <v>0</v>
      </c>
      <c r="J6843" t="s">
        <v>52</v>
      </c>
      <c r="K6843">
        <v>35</v>
      </c>
      <c r="L6843">
        <v>4043.29</v>
      </c>
      <c r="M6843">
        <v>0.06</v>
      </c>
      <c r="N6843" t="s">
        <v>25</v>
      </c>
      <c r="O6843">
        <v>-34.299999999999997</v>
      </c>
      <c r="P6843">
        <v>119.99</v>
      </c>
      <c r="Q6843">
        <v>56.14</v>
      </c>
      <c r="R6843" t="s">
        <v>760</v>
      </c>
      <c r="S6843" t="s">
        <v>760</v>
      </c>
      <c r="T6843" t="s">
        <v>21</v>
      </c>
      <c r="U6843" t="s">
        <v>32</v>
      </c>
      <c r="V6843" t="s">
        <v>94</v>
      </c>
      <c r="W6843">
        <v>0.39</v>
      </c>
    </row>
    <row r="6844" spans="1:23" x14ac:dyDescent="0.3">
      <c r="A6844" t="s">
        <v>1432</v>
      </c>
      <c r="B6844" t="s">
        <v>1433</v>
      </c>
      <c r="D6844" s="1">
        <v>40362</v>
      </c>
      <c r="E6844" s="1">
        <v>40365</v>
      </c>
      <c r="F6844" s="1" t="str">
        <f t="shared" si="438"/>
        <v>July</v>
      </c>
      <c r="G6844" s="1" t="str">
        <f t="shared" si="439"/>
        <v>2010</v>
      </c>
      <c r="H6844" s="2">
        <f t="shared" si="440"/>
        <v>3</v>
      </c>
      <c r="I6844" s="2" t="b">
        <f t="shared" si="441"/>
        <v>0</v>
      </c>
      <c r="J6844" t="s">
        <v>52</v>
      </c>
      <c r="K6844">
        <v>24</v>
      </c>
      <c r="L6844">
        <v>870.48</v>
      </c>
      <c r="M6844">
        <v>7.0000000000000007E-2</v>
      </c>
      <c r="N6844" t="s">
        <v>18</v>
      </c>
      <c r="O6844">
        <v>104.37</v>
      </c>
      <c r="P6844">
        <v>36.549999999999997</v>
      </c>
      <c r="Q6844">
        <v>13.89</v>
      </c>
      <c r="R6844" t="s">
        <v>760</v>
      </c>
      <c r="S6844" t="s">
        <v>760</v>
      </c>
      <c r="T6844" t="s">
        <v>21</v>
      </c>
      <c r="U6844" t="s">
        <v>22</v>
      </c>
      <c r="V6844" t="s">
        <v>60</v>
      </c>
      <c r="W6844">
        <v>0.41</v>
      </c>
    </row>
    <row r="6845" spans="1:23" x14ac:dyDescent="0.3">
      <c r="A6845" t="s">
        <v>1287</v>
      </c>
      <c r="B6845" t="s">
        <v>1023</v>
      </c>
      <c r="D6845" s="1">
        <v>41250</v>
      </c>
      <c r="E6845" s="1">
        <v>41253</v>
      </c>
      <c r="F6845" s="1" t="str">
        <f t="shared" si="438"/>
        <v>December</v>
      </c>
      <c r="G6845" s="1" t="str">
        <f t="shared" si="439"/>
        <v>2012</v>
      </c>
      <c r="H6845" s="2">
        <f t="shared" si="440"/>
        <v>3</v>
      </c>
      <c r="I6845" s="2" t="b">
        <f t="shared" si="441"/>
        <v>0</v>
      </c>
      <c r="J6845" t="s">
        <v>52</v>
      </c>
      <c r="K6845">
        <v>26</v>
      </c>
      <c r="L6845">
        <v>6878.55</v>
      </c>
      <c r="M6845">
        <v>0.03</v>
      </c>
      <c r="N6845" t="s">
        <v>25</v>
      </c>
      <c r="O6845">
        <v>506.71</v>
      </c>
      <c r="P6845">
        <v>259.70999999999998</v>
      </c>
      <c r="Q6845">
        <v>66.67</v>
      </c>
      <c r="R6845" t="s">
        <v>760</v>
      </c>
      <c r="S6845" t="s">
        <v>760</v>
      </c>
      <c r="T6845" t="s">
        <v>42</v>
      </c>
      <c r="U6845" t="s">
        <v>36</v>
      </c>
      <c r="V6845" t="s">
        <v>55</v>
      </c>
      <c r="W6845">
        <v>0.61</v>
      </c>
    </row>
    <row r="6846" spans="1:23" x14ac:dyDescent="0.3">
      <c r="A6846" t="s">
        <v>941</v>
      </c>
      <c r="B6846" t="s">
        <v>983</v>
      </c>
      <c r="D6846" s="1">
        <v>39913</v>
      </c>
      <c r="E6846" s="1">
        <v>39914</v>
      </c>
      <c r="F6846" s="1" t="str">
        <f t="shared" si="438"/>
        <v>April</v>
      </c>
      <c r="G6846" s="1" t="str">
        <f t="shared" si="439"/>
        <v>2009</v>
      </c>
      <c r="H6846" s="2">
        <f t="shared" si="440"/>
        <v>1</v>
      </c>
      <c r="I6846" s="2" t="b">
        <f t="shared" si="441"/>
        <v>0</v>
      </c>
      <c r="J6846" t="s">
        <v>24</v>
      </c>
      <c r="K6846">
        <v>7</v>
      </c>
      <c r="L6846">
        <v>124.19</v>
      </c>
      <c r="M6846">
        <v>0.03</v>
      </c>
      <c r="N6846" t="s">
        <v>18</v>
      </c>
      <c r="O6846">
        <v>-53.3</v>
      </c>
      <c r="P6846">
        <v>15.99</v>
      </c>
      <c r="Q6846">
        <v>11.28</v>
      </c>
      <c r="R6846" t="s">
        <v>760</v>
      </c>
      <c r="S6846" t="s">
        <v>760</v>
      </c>
      <c r="T6846" t="s">
        <v>42</v>
      </c>
      <c r="U6846" t="s">
        <v>32</v>
      </c>
      <c r="V6846" t="s">
        <v>94</v>
      </c>
      <c r="W6846">
        <v>0.38</v>
      </c>
    </row>
    <row r="6847" spans="1:23" x14ac:dyDescent="0.3">
      <c r="A6847" t="s">
        <v>1425</v>
      </c>
      <c r="B6847" t="s">
        <v>1128</v>
      </c>
      <c r="D6847" s="1">
        <v>40404</v>
      </c>
      <c r="E6847" s="1">
        <v>40404</v>
      </c>
      <c r="F6847" s="1" t="str">
        <f t="shared" si="438"/>
        <v>August</v>
      </c>
      <c r="G6847" s="1" t="str">
        <f t="shared" si="439"/>
        <v>2010</v>
      </c>
      <c r="H6847" s="2">
        <f t="shared" si="440"/>
        <v>0</v>
      </c>
      <c r="I6847" s="2" t="str">
        <f t="shared" si="441"/>
        <v>FREE DELIVERY</v>
      </c>
      <c r="J6847" t="s">
        <v>44</v>
      </c>
      <c r="K6847">
        <v>32</v>
      </c>
      <c r="L6847">
        <v>4976.6000000000004</v>
      </c>
      <c r="M6847">
        <v>0.06</v>
      </c>
      <c r="N6847" t="s">
        <v>18</v>
      </c>
      <c r="O6847">
        <v>601.88</v>
      </c>
      <c r="P6847">
        <v>161.55000000000001</v>
      </c>
      <c r="Q6847">
        <v>19.989999999999998</v>
      </c>
      <c r="R6847" t="s">
        <v>760</v>
      </c>
      <c r="S6847" t="s">
        <v>760</v>
      </c>
      <c r="T6847" t="s">
        <v>21</v>
      </c>
      <c r="U6847" t="s">
        <v>22</v>
      </c>
      <c r="V6847" t="s">
        <v>23</v>
      </c>
      <c r="W6847">
        <v>0.66</v>
      </c>
    </row>
    <row r="6848" spans="1:23" x14ac:dyDescent="0.3">
      <c r="A6848" t="s">
        <v>1022</v>
      </c>
      <c r="B6848" t="s">
        <v>1436</v>
      </c>
      <c r="D6848" s="1">
        <v>40006</v>
      </c>
      <c r="E6848" s="1">
        <v>40008</v>
      </c>
      <c r="F6848" s="1" t="str">
        <f t="shared" si="438"/>
        <v>July</v>
      </c>
      <c r="G6848" s="1" t="str">
        <f t="shared" si="439"/>
        <v>2009</v>
      </c>
      <c r="H6848" s="2">
        <f t="shared" si="440"/>
        <v>2</v>
      </c>
      <c r="I6848" s="2" t="b">
        <f t="shared" si="441"/>
        <v>0</v>
      </c>
      <c r="J6848" t="s">
        <v>24</v>
      </c>
      <c r="K6848">
        <v>41</v>
      </c>
      <c r="L6848">
        <v>5583.27</v>
      </c>
      <c r="M6848">
        <v>0.04</v>
      </c>
      <c r="N6848" t="s">
        <v>39</v>
      </c>
      <c r="O6848">
        <v>1539.59</v>
      </c>
      <c r="P6848">
        <v>136.97999999999999</v>
      </c>
      <c r="Q6848">
        <v>24.49</v>
      </c>
      <c r="R6848" t="s">
        <v>760</v>
      </c>
      <c r="S6848" t="s">
        <v>760</v>
      </c>
      <c r="T6848" t="s">
        <v>42</v>
      </c>
      <c r="U6848" t="s">
        <v>36</v>
      </c>
      <c r="V6848" t="s">
        <v>37</v>
      </c>
      <c r="W6848">
        <v>0.59</v>
      </c>
    </row>
    <row r="6849" spans="1:23" x14ac:dyDescent="0.3">
      <c r="A6849" t="s">
        <v>1315</v>
      </c>
      <c r="B6849" t="s">
        <v>1729</v>
      </c>
      <c r="D6849" s="1">
        <v>40846</v>
      </c>
      <c r="E6849" s="1">
        <v>40848</v>
      </c>
      <c r="F6849" s="1" t="str">
        <f t="shared" si="438"/>
        <v>November</v>
      </c>
      <c r="G6849" s="1" t="str">
        <f t="shared" si="439"/>
        <v>2011</v>
      </c>
      <c r="H6849" s="2">
        <f t="shared" si="440"/>
        <v>2</v>
      </c>
      <c r="I6849" s="2" t="b">
        <f t="shared" si="441"/>
        <v>0</v>
      </c>
      <c r="J6849" t="s">
        <v>44</v>
      </c>
      <c r="K6849">
        <v>33</v>
      </c>
      <c r="L6849">
        <v>1756.5930000000001</v>
      </c>
      <c r="M6849">
        <v>0.09</v>
      </c>
      <c r="N6849" t="s">
        <v>18</v>
      </c>
      <c r="O6849">
        <v>298.20999999999998</v>
      </c>
      <c r="P6849">
        <v>65.989999999999995</v>
      </c>
      <c r="Q6849">
        <v>5.63</v>
      </c>
      <c r="R6849" t="s">
        <v>760</v>
      </c>
      <c r="S6849" t="s">
        <v>760</v>
      </c>
      <c r="T6849" t="s">
        <v>27</v>
      </c>
      <c r="U6849" t="s">
        <v>32</v>
      </c>
      <c r="V6849" t="s">
        <v>33</v>
      </c>
      <c r="W6849">
        <v>0.56000000000000005</v>
      </c>
    </row>
    <row r="6850" spans="1:23" x14ac:dyDescent="0.3">
      <c r="A6850" t="s">
        <v>1642</v>
      </c>
      <c r="B6850" t="s">
        <v>1160</v>
      </c>
      <c r="D6850" s="1">
        <v>40995</v>
      </c>
      <c r="E6850" s="1">
        <v>40996</v>
      </c>
      <c r="F6850" s="1" t="str">
        <f t="shared" si="438"/>
        <v>March</v>
      </c>
      <c r="G6850" s="1" t="str">
        <f t="shared" si="439"/>
        <v>2012</v>
      </c>
      <c r="H6850" s="2">
        <f t="shared" si="440"/>
        <v>1</v>
      </c>
      <c r="I6850" s="2" t="b">
        <f t="shared" si="441"/>
        <v>0</v>
      </c>
      <c r="J6850" t="s">
        <v>44</v>
      </c>
      <c r="K6850">
        <v>37</v>
      </c>
      <c r="L6850">
        <v>5817.88</v>
      </c>
      <c r="M6850">
        <v>0.01</v>
      </c>
      <c r="N6850" t="s">
        <v>25</v>
      </c>
      <c r="O6850">
        <v>-567.14</v>
      </c>
      <c r="P6850">
        <v>150.97999999999999</v>
      </c>
      <c r="Q6850">
        <v>66.27</v>
      </c>
      <c r="R6850" t="s">
        <v>760</v>
      </c>
      <c r="S6850" t="s">
        <v>760</v>
      </c>
      <c r="T6850" t="s">
        <v>27</v>
      </c>
      <c r="U6850" t="s">
        <v>36</v>
      </c>
      <c r="V6850" t="s">
        <v>54</v>
      </c>
      <c r="W6850">
        <v>0.65</v>
      </c>
    </row>
    <row r="6851" spans="1:23" x14ac:dyDescent="0.3">
      <c r="A6851" t="s">
        <v>1259</v>
      </c>
      <c r="B6851" t="s">
        <v>997</v>
      </c>
      <c r="D6851" s="1">
        <v>40701</v>
      </c>
      <c r="E6851" s="1">
        <v>40705</v>
      </c>
      <c r="F6851" s="1" t="str">
        <f t="shared" ref="F6851:F6914" si="442">TEXT(E6851,"mmmm")</f>
        <v>June</v>
      </c>
      <c r="G6851" s="1" t="str">
        <f t="shared" ref="G6851:G6914" si="443">TEXT(E6851,"yyyy")</f>
        <v>2011</v>
      </c>
      <c r="H6851" s="2">
        <f t="shared" ref="H6851:H6914" si="444">E6851-D6851</f>
        <v>4</v>
      </c>
      <c r="I6851" s="2" t="b">
        <f t="shared" ref="I6851:I6914" si="445">IF(H6851&lt;1,IF(AND(H6851&gt;0,H6851&lt;2),"ONE DAY", "FREE DELIVERY"))</f>
        <v>0</v>
      </c>
      <c r="J6851" t="s">
        <v>17</v>
      </c>
      <c r="K6851">
        <v>5</v>
      </c>
      <c r="L6851">
        <v>20.28</v>
      </c>
      <c r="M6851">
        <v>0.05</v>
      </c>
      <c r="N6851" t="s">
        <v>39</v>
      </c>
      <c r="O6851">
        <v>-4.32</v>
      </c>
      <c r="P6851">
        <v>2.98</v>
      </c>
      <c r="Q6851">
        <v>2.0299999999999998</v>
      </c>
      <c r="R6851" t="s">
        <v>760</v>
      </c>
      <c r="S6851" t="s">
        <v>760</v>
      </c>
      <c r="T6851" t="s">
        <v>27</v>
      </c>
      <c r="U6851" t="s">
        <v>22</v>
      </c>
      <c r="V6851" t="s">
        <v>60</v>
      </c>
      <c r="W6851">
        <v>0.56999999999999995</v>
      </c>
    </row>
    <row r="6852" spans="1:23" x14ac:dyDescent="0.3">
      <c r="A6852" t="s">
        <v>1192</v>
      </c>
      <c r="B6852" t="s">
        <v>1303</v>
      </c>
      <c r="D6852" s="1">
        <v>41227</v>
      </c>
      <c r="E6852" s="1">
        <v>41227</v>
      </c>
      <c r="F6852" s="1" t="str">
        <f t="shared" si="442"/>
        <v>November</v>
      </c>
      <c r="G6852" s="1" t="str">
        <f t="shared" si="443"/>
        <v>2012</v>
      </c>
      <c r="H6852" s="2">
        <f t="shared" si="444"/>
        <v>0</v>
      </c>
      <c r="I6852" s="2" t="str">
        <f t="shared" si="445"/>
        <v>FREE DELIVERY</v>
      </c>
      <c r="J6852" t="s">
        <v>24</v>
      </c>
      <c r="K6852">
        <v>48</v>
      </c>
      <c r="L6852">
        <v>7235.83</v>
      </c>
      <c r="M6852">
        <v>0.01</v>
      </c>
      <c r="N6852" t="s">
        <v>18</v>
      </c>
      <c r="O6852">
        <v>3496.37</v>
      </c>
      <c r="P6852">
        <v>140.99</v>
      </c>
      <c r="Q6852">
        <v>13.99</v>
      </c>
      <c r="R6852" t="s">
        <v>760</v>
      </c>
      <c r="S6852" t="s">
        <v>760</v>
      </c>
      <c r="T6852" t="s">
        <v>42</v>
      </c>
      <c r="U6852" t="s">
        <v>32</v>
      </c>
      <c r="V6852" t="s">
        <v>94</v>
      </c>
      <c r="W6852">
        <v>0.37</v>
      </c>
    </row>
    <row r="6853" spans="1:23" x14ac:dyDescent="0.3">
      <c r="A6853" t="s">
        <v>1576</v>
      </c>
      <c r="B6853" t="s">
        <v>1720</v>
      </c>
      <c r="D6853" s="1">
        <v>39949</v>
      </c>
      <c r="E6853" s="1">
        <v>39950</v>
      </c>
      <c r="F6853" s="1" t="str">
        <f t="shared" si="442"/>
        <v>May</v>
      </c>
      <c r="G6853" s="1" t="str">
        <f t="shared" si="443"/>
        <v>2009</v>
      </c>
      <c r="H6853" s="2">
        <f t="shared" si="444"/>
        <v>1</v>
      </c>
      <c r="I6853" s="2" t="b">
        <f t="shared" si="445"/>
        <v>0</v>
      </c>
      <c r="J6853" t="s">
        <v>52</v>
      </c>
      <c r="K6853">
        <v>17</v>
      </c>
      <c r="L6853">
        <v>280.39</v>
      </c>
      <c r="M6853">
        <v>0</v>
      </c>
      <c r="N6853" t="s">
        <v>39</v>
      </c>
      <c r="O6853">
        <v>9.33</v>
      </c>
      <c r="P6853">
        <v>14.42</v>
      </c>
      <c r="Q6853">
        <v>6.75</v>
      </c>
      <c r="R6853" t="s">
        <v>760</v>
      </c>
      <c r="S6853" t="s">
        <v>760</v>
      </c>
      <c r="T6853" t="s">
        <v>21</v>
      </c>
      <c r="U6853" t="s">
        <v>22</v>
      </c>
      <c r="V6853" t="s">
        <v>28</v>
      </c>
      <c r="W6853">
        <v>0.52</v>
      </c>
    </row>
    <row r="6854" spans="1:23" x14ac:dyDescent="0.3">
      <c r="A6854" t="s">
        <v>1259</v>
      </c>
      <c r="B6854" t="s">
        <v>997</v>
      </c>
      <c r="D6854" s="1">
        <v>40701</v>
      </c>
      <c r="E6854" s="1">
        <v>40701</v>
      </c>
      <c r="F6854" s="1" t="str">
        <f t="shared" si="442"/>
        <v>June</v>
      </c>
      <c r="G6854" s="1" t="str">
        <f t="shared" si="443"/>
        <v>2011</v>
      </c>
      <c r="H6854" s="2">
        <f t="shared" si="444"/>
        <v>0</v>
      </c>
      <c r="I6854" s="2" t="str">
        <f t="shared" si="445"/>
        <v>FREE DELIVERY</v>
      </c>
      <c r="J6854" t="s">
        <v>24</v>
      </c>
      <c r="K6854">
        <v>46</v>
      </c>
      <c r="L6854">
        <v>400.49</v>
      </c>
      <c r="M6854">
        <v>0.09</v>
      </c>
      <c r="N6854" t="s">
        <v>18</v>
      </c>
      <c r="O6854">
        <v>-237.89</v>
      </c>
      <c r="P6854">
        <v>9.06</v>
      </c>
      <c r="Q6854">
        <v>9.86</v>
      </c>
      <c r="R6854" t="s">
        <v>760</v>
      </c>
      <c r="S6854" t="s">
        <v>760</v>
      </c>
      <c r="T6854" t="s">
        <v>27</v>
      </c>
      <c r="U6854" t="s">
        <v>22</v>
      </c>
      <c r="V6854" t="s">
        <v>43</v>
      </c>
      <c r="W6854">
        <v>0.4</v>
      </c>
    </row>
    <row r="6855" spans="1:23" x14ac:dyDescent="0.3">
      <c r="A6855" t="s">
        <v>1024</v>
      </c>
      <c r="B6855" t="s">
        <v>1411</v>
      </c>
      <c r="D6855" s="1">
        <v>40594</v>
      </c>
      <c r="E6855" s="1">
        <v>40596</v>
      </c>
      <c r="F6855" s="1" t="str">
        <f t="shared" si="442"/>
        <v>February</v>
      </c>
      <c r="G6855" s="1" t="str">
        <f t="shared" si="443"/>
        <v>2011</v>
      </c>
      <c r="H6855" s="2">
        <f t="shared" si="444"/>
        <v>2</v>
      </c>
      <c r="I6855" s="2" t="b">
        <f t="shared" si="445"/>
        <v>0</v>
      </c>
      <c r="J6855" t="s">
        <v>52</v>
      </c>
      <c r="K6855">
        <v>39</v>
      </c>
      <c r="L6855">
        <v>538.14</v>
      </c>
      <c r="M6855">
        <v>0.06</v>
      </c>
      <c r="N6855" t="s">
        <v>18</v>
      </c>
      <c r="O6855">
        <v>111.42</v>
      </c>
      <c r="P6855">
        <v>14.48</v>
      </c>
      <c r="Q6855">
        <v>1.99</v>
      </c>
      <c r="R6855" t="s">
        <v>760</v>
      </c>
      <c r="S6855" t="s">
        <v>760</v>
      </c>
      <c r="T6855" t="s">
        <v>27</v>
      </c>
      <c r="U6855" t="s">
        <v>32</v>
      </c>
      <c r="V6855" t="s">
        <v>48</v>
      </c>
      <c r="W6855">
        <v>0.49</v>
      </c>
    </row>
    <row r="6856" spans="1:23" x14ac:dyDescent="0.3">
      <c r="A6856" t="s">
        <v>1024</v>
      </c>
      <c r="B6856" t="s">
        <v>1411</v>
      </c>
      <c r="D6856" s="1">
        <v>40594</v>
      </c>
      <c r="E6856" s="1">
        <v>40595</v>
      </c>
      <c r="F6856" s="1" t="str">
        <f t="shared" si="442"/>
        <v>February</v>
      </c>
      <c r="G6856" s="1" t="str">
        <f t="shared" si="443"/>
        <v>2011</v>
      </c>
      <c r="H6856" s="2">
        <f t="shared" si="444"/>
        <v>1</v>
      </c>
      <c r="I6856" s="2" t="b">
        <f t="shared" si="445"/>
        <v>0</v>
      </c>
      <c r="J6856" t="s">
        <v>52</v>
      </c>
      <c r="K6856">
        <v>15</v>
      </c>
      <c r="L6856">
        <v>4956.7839999999997</v>
      </c>
      <c r="M6856">
        <v>0.06</v>
      </c>
      <c r="N6856" t="s">
        <v>25</v>
      </c>
      <c r="O6856">
        <v>-296.06</v>
      </c>
      <c r="P6856">
        <v>417.4</v>
      </c>
      <c r="Q6856">
        <v>75.23</v>
      </c>
      <c r="R6856" t="s">
        <v>760</v>
      </c>
      <c r="S6856" t="s">
        <v>760</v>
      </c>
      <c r="T6856" t="s">
        <v>27</v>
      </c>
      <c r="U6856" t="s">
        <v>36</v>
      </c>
      <c r="V6856" t="s">
        <v>55</v>
      </c>
      <c r="W6856">
        <v>0.79</v>
      </c>
    </row>
    <row r="6857" spans="1:23" x14ac:dyDescent="0.3">
      <c r="A6857" t="s">
        <v>1416</v>
      </c>
      <c r="B6857" t="s">
        <v>1417</v>
      </c>
      <c r="D6857" s="1">
        <v>40368</v>
      </c>
      <c r="E6857" s="1">
        <v>40369</v>
      </c>
      <c r="F6857" s="1" t="str">
        <f t="shared" si="442"/>
        <v>July</v>
      </c>
      <c r="G6857" s="1" t="str">
        <f t="shared" si="443"/>
        <v>2010</v>
      </c>
      <c r="H6857" s="2">
        <f t="shared" si="444"/>
        <v>1</v>
      </c>
      <c r="I6857" s="2" t="b">
        <f t="shared" si="445"/>
        <v>0</v>
      </c>
      <c r="J6857" t="s">
        <v>44</v>
      </c>
      <c r="K6857">
        <v>18</v>
      </c>
      <c r="L6857">
        <v>388.13</v>
      </c>
      <c r="M6857">
        <v>0.04</v>
      </c>
      <c r="N6857" t="s">
        <v>18</v>
      </c>
      <c r="O6857">
        <v>40.11</v>
      </c>
      <c r="P6857">
        <v>21.98</v>
      </c>
      <c r="Q6857">
        <v>8.32</v>
      </c>
      <c r="R6857" t="s">
        <v>760</v>
      </c>
      <c r="S6857" t="s">
        <v>760</v>
      </c>
      <c r="T6857" t="s">
        <v>27</v>
      </c>
      <c r="U6857" t="s">
        <v>22</v>
      </c>
      <c r="V6857" t="s">
        <v>43</v>
      </c>
      <c r="W6857">
        <v>0.39</v>
      </c>
    </row>
    <row r="6858" spans="1:23" x14ac:dyDescent="0.3">
      <c r="A6858" t="s">
        <v>1416</v>
      </c>
      <c r="B6858" t="s">
        <v>1417</v>
      </c>
      <c r="D6858" s="1">
        <v>40368</v>
      </c>
      <c r="E6858" s="1">
        <v>40368</v>
      </c>
      <c r="F6858" s="1" t="str">
        <f t="shared" si="442"/>
        <v>July</v>
      </c>
      <c r="G6858" s="1" t="str">
        <f t="shared" si="443"/>
        <v>2010</v>
      </c>
      <c r="H6858" s="2">
        <f t="shared" si="444"/>
        <v>0</v>
      </c>
      <c r="I6858" s="2" t="str">
        <f t="shared" si="445"/>
        <v>FREE DELIVERY</v>
      </c>
      <c r="J6858" t="s">
        <v>44</v>
      </c>
      <c r="K6858">
        <v>39</v>
      </c>
      <c r="L6858">
        <v>2339.84</v>
      </c>
      <c r="M6858">
        <v>0.05</v>
      </c>
      <c r="N6858" t="s">
        <v>18</v>
      </c>
      <c r="O6858">
        <v>-1730.3</v>
      </c>
      <c r="P6858">
        <v>71.37</v>
      </c>
      <c r="Q6858">
        <v>69</v>
      </c>
      <c r="R6858" t="s">
        <v>760</v>
      </c>
      <c r="S6858" t="s">
        <v>760</v>
      </c>
      <c r="T6858" t="s">
        <v>27</v>
      </c>
      <c r="U6858" t="s">
        <v>36</v>
      </c>
      <c r="V6858" t="s">
        <v>55</v>
      </c>
      <c r="W6858">
        <v>0.68</v>
      </c>
    </row>
    <row r="6859" spans="1:23" x14ac:dyDescent="0.3">
      <c r="A6859" t="s">
        <v>1418</v>
      </c>
      <c r="B6859" t="s">
        <v>1302</v>
      </c>
      <c r="D6859" s="1">
        <v>40576</v>
      </c>
      <c r="E6859" s="1">
        <v>40578</v>
      </c>
      <c r="F6859" s="1" t="str">
        <f t="shared" si="442"/>
        <v>February</v>
      </c>
      <c r="G6859" s="1" t="str">
        <f t="shared" si="443"/>
        <v>2011</v>
      </c>
      <c r="H6859" s="2">
        <f t="shared" si="444"/>
        <v>2</v>
      </c>
      <c r="I6859" s="2" t="b">
        <f t="shared" si="445"/>
        <v>0</v>
      </c>
      <c r="J6859" t="s">
        <v>34</v>
      </c>
      <c r="K6859">
        <v>24</v>
      </c>
      <c r="L6859">
        <v>145.15</v>
      </c>
      <c r="M6859">
        <v>7.0000000000000007E-2</v>
      </c>
      <c r="N6859" t="s">
        <v>18</v>
      </c>
      <c r="O6859">
        <v>-169.17</v>
      </c>
      <c r="P6859">
        <v>5.94</v>
      </c>
      <c r="Q6859">
        <v>9.92</v>
      </c>
      <c r="R6859" t="s">
        <v>760</v>
      </c>
      <c r="S6859" t="s">
        <v>760</v>
      </c>
      <c r="T6859" t="s">
        <v>42</v>
      </c>
      <c r="U6859" t="s">
        <v>22</v>
      </c>
      <c r="V6859" t="s">
        <v>29</v>
      </c>
      <c r="W6859">
        <v>0.38</v>
      </c>
    </row>
    <row r="6860" spans="1:23" x14ac:dyDescent="0.3">
      <c r="A6860" t="s">
        <v>1418</v>
      </c>
      <c r="B6860" t="s">
        <v>1302</v>
      </c>
      <c r="D6860" s="1">
        <v>40576</v>
      </c>
      <c r="E6860" s="1">
        <v>40577</v>
      </c>
      <c r="F6860" s="1" t="str">
        <f t="shared" si="442"/>
        <v>February</v>
      </c>
      <c r="G6860" s="1" t="str">
        <f t="shared" si="443"/>
        <v>2011</v>
      </c>
      <c r="H6860" s="2">
        <f t="shared" si="444"/>
        <v>1</v>
      </c>
      <c r="I6860" s="2" t="b">
        <f t="shared" si="445"/>
        <v>0</v>
      </c>
      <c r="J6860" t="s">
        <v>34</v>
      </c>
      <c r="K6860">
        <v>3</v>
      </c>
      <c r="L6860">
        <v>131.5</v>
      </c>
      <c r="M6860">
        <v>0.01</v>
      </c>
      <c r="N6860" t="s">
        <v>18</v>
      </c>
      <c r="O6860">
        <v>105.9</v>
      </c>
      <c r="P6860">
        <v>39.979999999999997</v>
      </c>
      <c r="Q6860">
        <v>9.1999999999999993</v>
      </c>
      <c r="R6860" t="s">
        <v>760</v>
      </c>
      <c r="S6860" t="s">
        <v>760</v>
      </c>
      <c r="T6860" t="s">
        <v>42</v>
      </c>
      <c r="U6860" t="s">
        <v>36</v>
      </c>
      <c r="V6860" t="s">
        <v>37</v>
      </c>
      <c r="W6860">
        <v>0.65</v>
      </c>
    </row>
    <row r="6861" spans="1:23" x14ac:dyDescent="0.3">
      <c r="A6861" t="s">
        <v>1418</v>
      </c>
      <c r="B6861" t="s">
        <v>1302</v>
      </c>
      <c r="D6861" s="1">
        <v>40576</v>
      </c>
      <c r="E6861" s="1">
        <v>40576</v>
      </c>
      <c r="F6861" s="1" t="str">
        <f t="shared" si="442"/>
        <v>February</v>
      </c>
      <c r="G6861" s="1" t="str">
        <f t="shared" si="443"/>
        <v>2011</v>
      </c>
      <c r="H6861" s="2">
        <f t="shared" si="444"/>
        <v>0</v>
      </c>
      <c r="I6861" s="2" t="str">
        <f t="shared" si="445"/>
        <v>FREE DELIVERY</v>
      </c>
      <c r="J6861" t="s">
        <v>34</v>
      </c>
      <c r="K6861">
        <v>38</v>
      </c>
      <c r="L6861">
        <v>7814.59</v>
      </c>
      <c r="M6861">
        <v>0.02</v>
      </c>
      <c r="N6861" t="s">
        <v>18</v>
      </c>
      <c r="O6861">
        <v>3408.46</v>
      </c>
      <c r="P6861">
        <v>194.3</v>
      </c>
      <c r="Q6861">
        <v>11.54</v>
      </c>
      <c r="R6861" t="s">
        <v>760</v>
      </c>
      <c r="S6861" t="s">
        <v>760</v>
      </c>
      <c r="T6861" t="s">
        <v>42</v>
      </c>
      <c r="U6861" t="s">
        <v>36</v>
      </c>
      <c r="V6861" t="s">
        <v>37</v>
      </c>
      <c r="W6861">
        <v>0.59</v>
      </c>
    </row>
    <row r="6862" spans="1:23" x14ac:dyDescent="0.3">
      <c r="A6862" t="s">
        <v>1418</v>
      </c>
      <c r="B6862" t="s">
        <v>1302</v>
      </c>
      <c r="D6862" s="1">
        <v>40576</v>
      </c>
      <c r="E6862" s="1">
        <v>40576</v>
      </c>
      <c r="F6862" s="1" t="str">
        <f t="shared" si="442"/>
        <v>February</v>
      </c>
      <c r="G6862" s="1" t="str">
        <f t="shared" si="443"/>
        <v>2011</v>
      </c>
      <c r="H6862" s="2">
        <f t="shared" si="444"/>
        <v>0</v>
      </c>
      <c r="I6862" s="2" t="str">
        <f t="shared" si="445"/>
        <v>FREE DELIVERY</v>
      </c>
      <c r="J6862" t="s">
        <v>34</v>
      </c>
      <c r="K6862">
        <v>23</v>
      </c>
      <c r="L6862">
        <v>158.99</v>
      </c>
      <c r="M6862">
        <v>7.0000000000000007E-2</v>
      </c>
      <c r="N6862" t="s">
        <v>18</v>
      </c>
      <c r="O6862">
        <v>-197.13</v>
      </c>
      <c r="P6862">
        <v>6.98</v>
      </c>
      <c r="Q6862">
        <v>9.69</v>
      </c>
      <c r="R6862" t="s">
        <v>760</v>
      </c>
      <c r="S6862" t="s">
        <v>760</v>
      </c>
      <c r="T6862" t="s">
        <v>42</v>
      </c>
      <c r="U6862" t="s">
        <v>22</v>
      </c>
      <c r="V6862" t="s">
        <v>23</v>
      </c>
      <c r="W6862">
        <v>0.83</v>
      </c>
    </row>
    <row r="6863" spans="1:23" x14ac:dyDescent="0.3">
      <c r="A6863" t="s">
        <v>943</v>
      </c>
      <c r="B6863" t="s">
        <v>1435</v>
      </c>
      <c r="D6863" s="1">
        <v>40573</v>
      </c>
      <c r="E6863" s="1">
        <v>40574</v>
      </c>
      <c r="F6863" s="1" t="str">
        <f t="shared" si="442"/>
        <v>January</v>
      </c>
      <c r="G6863" s="1" t="str">
        <f t="shared" si="443"/>
        <v>2011</v>
      </c>
      <c r="H6863" s="2">
        <f t="shared" si="444"/>
        <v>1</v>
      </c>
      <c r="I6863" s="2" t="b">
        <f t="shared" si="445"/>
        <v>0</v>
      </c>
      <c r="J6863" t="s">
        <v>34</v>
      </c>
      <c r="K6863">
        <v>9</v>
      </c>
      <c r="L6863">
        <v>71.2</v>
      </c>
      <c r="M6863">
        <v>0.08</v>
      </c>
      <c r="N6863" t="s">
        <v>18</v>
      </c>
      <c r="O6863">
        <v>1.87</v>
      </c>
      <c r="P6863">
        <v>7.38</v>
      </c>
      <c r="Q6863">
        <v>5.21</v>
      </c>
      <c r="R6863" t="s">
        <v>760</v>
      </c>
      <c r="S6863" t="s">
        <v>760</v>
      </c>
      <c r="T6863" t="s">
        <v>42</v>
      </c>
      <c r="U6863" t="s">
        <v>36</v>
      </c>
      <c r="V6863" t="s">
        <v>37</v>
      </c>
      <c r="W6863">
        <v>0.56000000000000005</v>
      </c>
    </row>
    <row r="6864" spans="1:23" x14ac:dyDescent="0.3">
      <c r="A6864" t="s">
        <v>1452</v>
      </c>
      <c r="B6864" t="s">
        <v>1453</v>
      </c>
      <c r="D6864" s="1">
        <v>41222</v>
      </c>
      <c r="E6864" s="1">
        <v>41224</v>
      </c>
      <c r="F6864" s="1" t="str">
        <f t="shared" si="442"/>
        <v>November</v>
      </c>
      <c r="G6864" s="1" t="str">
        <f t="shared" si="443"/>
        <v>2012</v>
      </c>
      <c r="H6864" s="2">
        <f t="shared" si="444"/>
        <v>2</v>
      </c>
      <c r="I6864" s="2" t="b">
        <f t="shared" si="445"/>
        <v>0</v>
      </c>
      <c r="J6864" t="s">
        <v>34</v>
      </c>
      <c r="K6864">
        <v>25</v>
      </c>
      <c r="L6864">
        <v>1351.78</v>
      </c>
      <c r="M6864">
        <v>0.06</v>
      </c>
      <c r="N6864" t="s">
        <v>18</v>
      </c>
      <c r="O6864">
        <v>109.92</v>
      </c>
      <c r="P6864">
        <v>56.96</v>
      </c>
      <c r="Q6864">
        <v>13.22</v>
      </c>
      <c r="R6864" t="s">
        <v>760</v>
      </c>
      <c r="S6864" t="s">
        <v>760</v>
      </c>
      <c r="T6864" t="s">
        <v>31</v>
      </c>
      <c r="U6864" t="s">
        <v>22</v>
      </c>
      <c r="V6864" t="s">
        <v>28</v>
      </c>
      <c r="W6864">
        <v>0.56000000000000005</v>
      </c>
    </row>
    <row r="6865" spans="1:23" x14ac:dyDescent="0.3">
      <c r="A6865" t="s">
        <v>1452</v>
      </c>
      <c r="B6865" t="s">
        <v>1453</v>
      </c>
      <c r="D6865" s="1">
        <v>41222</v>
      </c>
      <c r="E6865" s="1">
        <v>41223</v>
      </c>
      <c r="F6865" s="1" t="str">
        <f t="shared" si="442"/>
        <v>November</v>
      </c>
      <c r="G6865" s="1" t="str">
        <f t="shared" si="443"/>
        <v>2012</v>
      </c>
      <c r="H6865" s="2">
        <f t="shared" si="444"/>
        <v>1</v>
      </c>
      <c r="I6865" s="2" t="b">
        <f t="shared" si="445"/>
        <v>0</v>
      </c>
      <c r="J6865" t="s">
        <v>34</v>
      </c>
      <c r="K6865">
        <v>21</v>
      </c>
      <c r="L6865">
        <v>1560.96</v>
      </c>
      <c r="M6865">
        <v>7.0000000000000007E-2</v>
      </c>
      <c r="N6865" t="s">
        <v>39</v>
      </c>
      <c r="O6865">
        <v>-120.27</v>
      </c>
      <c r="P6865">
        <v>73.98</v>
      </c>
      <c r="Q6865">
        <v>4</v>
      </c>
      <c r="R6865" t="s">
        <v>760</v>
      </c>
      <c r="S6865" t="s">
        <v>760</v>
      </c>
      <c r="T6865" t="s">
        <v>31</v>
      </c>
      <c r="U6865" t="s">
        <v>32</v>
      </c>
      <c r="V6865" t="s">
        <v>48</v>
      </c>
      <c r="W6865">
        <v>0.79</v>
      </c>
    </row>
    <row r="6866" spans="1:23" x14ac:dyDescent="0.3">
      <c r="A6866" t="s">
        <v>1344</v>
      </c>
      <c r="B6866" t="s">
        <v>1345</v>
      </c>
      <c r="D6866" s="1">
        <v>40567</v>
      </c>
      <c r="E6866" s="1">
        <v>40569</v>
      </c>
      <c r="F6866" s="1" t="str">
        <f t="shared" si="442"/>
        <v>January</v>
      </c>
      <c r="G6866" s="1" t="str">
        <f t="shared" si="443"/>
        <v>2011</v>
      </c>
      <c r="H6866" s="2">
        <f t="shared" si="444"/>
        <v>2</v>
      </c>
      <c r="I6866" s="2" t="b">
        <f t="shared" si="445"/>
        <v>0</v>
      </c>
      <c r="J6866" t="s">
        <v>34</v>
      </c>
      <c r="K6866">
        <v>44</v>
      </c>
      <c r="L6866">
        <v>495.5</v>
      </c>
      <c r="M6866">
        <v>0.06</v>
      </c>
      <c r="N6866" t="s">
        <v>18</v>
      </c>
      <c r="O6866">
        <v>-12.67</v>
      </c>
      <c r="P6866">
        <v>11.58</v>
      </c>
      <c r="Q6866">
        <v>6.97</v>
      </c>
      <c r="R6866" t="s">
        <v>760</v>
      </c>
      <c r="S6866" t="s">
        <v>760</v>
      </c>
      <c r="T6866" t="s">
        <v>21</v>
      </c>
      <c r="U6866" t="s">
        <v>22</v>
      </c>
      <c r="V6866" t="s">
        <v>51</v>
      </c>
      <c r="W6866">
        <v>0.35</v>
      </c>
    </row>
    <row r="6867" spans="1:23" x14ac:dyDescent="0.3">
      <c r="A6867" t="s">
        <v>1441</v>
      </c>
      <c r="B6867" t="s">
        <v>1299</v>
      </c>
      <c r="D6867" s="1">
        <v>40887</v>
      </c>
      <c r="E6867" s="1">
        <v>40888</v>
      </c>
      <c r="F6867" s="1" t="str">
        <f t="shared" si="442"/>
        <v>December</v>
      </c>
      <c r="G6867" s="1" t="str">
        <f t="shared" si="443"/>
        <v>2011</v>
      </c>
      <c r="H6867" s="2">
        <f t="shared" si="444"/>
        <v>1</v>
      </c>
      <c r="I6867" s="2" t="b">
        <f t="shared" si="445"/>
        <v>0</v>
      </c>
      <c r="J6867" t="s">
        <v>24</v>
      </c>
      <c r="K6867">
        <v>23</v>
      </c>
      <c r="L6867">
        <v>8225.24</v>
      </c>
      <c r="M6867">
        <v>0.06</v>
      </c>
      <c r="N6867" t="s">
        <v>25</v>
      </c>
      <c r="O6867">
        <v>1909.03</v>
      </c>
      <c r="P6867">
        <v>350.98</v>
      </c>
      <c r="Q6867">
        <v>30</v>
      </c>
      <c r="R6867" t="s">
        <v>760</v>
      </c>
      <c r="S6867" t="s">
        <v>760</v>
      </c>
      <c r="T6867" t="s">
        <v>42</v>
      </c>
      <c r="U6867" t="s">
        <v>36</v>
      </c>
      <c r="V6867" t="s">
        <v>67</v>
      </c>
      <c r="W6867">
        <v>0.61</v>
      </c>
    </row>
    <row r="6868" spans="1:23" x14ac:dyDescent="0.3">
      <c r="A6868" t="s">
        <v>1009</v>
      </c>
      <c r="B6868" t="s">
        <v>1677</v>
      </c>
      <c r="D6868" s="1">
        <v>40265</v>
      </c>
      <c r="E6868" s="1">
        <v>40267</v>
      </c>
      <c r="F6868" s="1" t="str">
        <f t="shared" si="442"/>
        <v>March</v>
      </c>
      <c r="G6868" s="1" t="str">
        <f t="shared" si="443"/>
        <v>2010</v>
      </c>
      <c r="H6868" s="2">
        <f t="shared" si="444"/>
        <v>2</v>
      </c>
      <c r="I6868" s="2" t="b">
        <f t="shared" si="445"/>
        <v>0</v>
      </c>
      <c r="J6868" t="s">
        <v>44</v>
      </c>
      <c r="K6868">
        <v>4</v>
      </c>
      <c r="L6868">
        <v>1337.19</v>
      </c>
      <c r="M6868">
        <v>0.06</v>
      </c>
      <c r="N6868" t="s">
        <v>25</v>
      </c>
      <c r="O6868">
        <v>-431.45</v>
      </c>
      <c r="P6868">
        <v>328.14</v>
      </c>
      <c r="Q6868">
        <v>91.05</v>
      </c>
      <c r="R6868" t="s">
        <v>760</v>
      </c>
      <c r="S6868" t="s">
        <v>760</v>
      </c>
      <c r="T6868" t="s">
        <v>31</v>
      </c>
      <c r="U6868" t="s">
        <v>22</v>
      </c>
      <c r="V6868" t="s">
        <v>28</v>
      </c>
      <c r="W6868">
        <v>0.56999999999999995</v>
      </c>
    </row>
    <row r="6869" spans="1:23" x14ac:dyDescent="0.3">
      <c r="A6869" t="s">
        <v>1175</v>
      </c>
      <c r="B6869" t="s">
        <v>1730</v>
      </c>
      <c r="D6869" s="1">
        <v>39861</v>
      </c>
      <c r="E6869" s="1">
        <v>39863</v>
      </c>
      <c r="F6869" s="1" t="str">
        <f t="shared" si="442"/>
        <v>February</v>
      </c>
      <c r="G6869" s="1" t="str">
        <f t="shared" si="443"/>
        <v>2009</v>
      </c>
      <c r="H6869" s="2">
        <f t="shared" si="444"/>
        <v>2</v>
      </c>
      <c r="I6869" s="2" t="b">
        <f t="shared" si="445"/>
        <v>0</v>
      </c>
      <c r="J6869" t="s">
        <v>52</v>
      </c>
      <c r="K6869">
        <v>2</v>
      </c>
      <c r="L6869">
        <v>16.809999999999999</v>
      </c>
      <c r="M6869">
        <v>0.05</v>
      </c>
      <c r="N6869" t="s">
        <v>39</v>
      </c>
      <c r="O6869">
        <v>-4.1399999999999997</v>
      </c>
      <c r="P6869">
        <v>6.04</v>
      </c>
      <c r="Q6869">
        <v>2.14</v>
      </c>
      <c r="R6869" t="s">
        <v>760</v>
      </c>
      <c r="S6869" t="s">
        <v>760</v>
      </c>
      <c r="T6869" t="s">
        <v>31</v>
      </c>
      <c r="U6869" t="s">
        <v>22</v>
      </c>
      <c r="V6869" t="s">
        <v>43</v>
      </c>
      <c r="W6869">
        <v>0.38</v>
      </c>
    </row>
    <row r="6870" spans="1:23" x14ac:dyDescent="0.3">
      <c r="A6870" t="s">
        <v>941</v>
      </c>
      <c r="B6870" t="s">
        <v>983</v>
      </c>
      <c r="D6870" s="1">
        <v>39960</v>
      </c>
      <c r="E6870" s="1">
        <v>39961</v>
      </c>
      <c r="F6870" s="1" t="str">
        <f t="shared" si="442"/>
        <v>May</v>
      </c>
      <c r="G6870" s="1" t="str">
        <f t="shared" si="443"/>
        <v>2009</v>
      </c>
      <c r="H6870" s="2">
        <f t="shared" si="444"/>
        <v>1</v>
      </c>
      <c r="I6870" s="2" t="b">
        <f t="shared" si="445"/>
        <v>0</v>
      </c>
      <c r="J6870" t="s">
        <v>52</v>
      </c>
      <c r="K6870">
        <v>33</v>
      </c>
      <c r="L6870">
        <v>1194.3399999999999</v>
      </c>
      <c r="M6870">
        <v>0.04</v>
      </c>
      <c r="N6870" t="s">
        <v>18</v>
      </c>
      <c r="O6870">
        <v>497.11</v>
      </c>
      <c r="P6870">
        <v>37.700000000000003</v>
      </c>
      <c r="Q6870">
        <v>2.99</v>
      </c>
      <c r="R6870" t="s">
        <v>760</v>
      </c>
      <c r="S6870" t="s">
        <v>760</v>
      </c>
      <c r="T6870" t="s">
        <v>42</v>
      </c>
      <c r="U6870" t="s">
        <v>22</v>
      </c>
      <c r="V6870" t="s">
        <v>29</v>
      </c>
      <c r="W6870">
        <v>0.35</v>
      </c>
    </row>
    <row r="6871" spans="1:23" x14ac:dyDescent="0.3">
      <c r="A6871" t="s">
        <v>941</v>
      </c>
      <c r="B6871" t="s">
        <v>983</v>
      </c>
      <c r="D6871" s="1">
        <v>39960</v>
      </c>
      <c r="E6871" s="1">
        <v>39961</v>
      </c>
      <c r="F6871" s="1" t="str">
        <f t="shared" si="442"/>
        <v>May</v>
      </c>
      <c r="G6871" s="1" t="str">
        <f t="shared" si="443"/>
        <v>2009</v>
      </c>
      <c r="H6871" s="2">
        <f t="shared" si="444"/>
        <v>1</v>
      </c>
      <c r="I6871" s="2" t="b">
        <f t="shared" si="445"/>
        <v>0</v>
      </c>
      <c r="J6871" t="s">
        <v>52</v>
      </c>
      <c r="K6871">
        <v>1</v>
      </c>
      <c r="L6871">
        <v>51.832999999999998</v>
      </c>
      <c r="M6871">
        <v>0.01</v>
      </c>
      <c r="N6871" t="s">
        <v>18</v>
      </c>
      <c r="O6871">
        <v>-235.9</v>
      </c>
      <c r="P6871">
        <v>55.99</v>
      </c>
      <c r="Q6871">
        <v>5</v>
      </c>
      <c r="R6871" t="s">
        <v>760</v>
      </c>
      <c r="S6871" t="s">
        <v>760</v>
      </c>
      <c r="T6871" t="s">
        <v>42</v>
      </c>
      <c r="U6871" t="s">
        <v>32</v>
      </c>
      <c r="V6871" t="s">
        <v>33</v>
      </c>
      <c r="W6871">
        <v>0.83</v>
      </c>
    </row>
    <row r="6872" spans="1:23" x14ac:dyDescent="0.3">
      <c r="A6872" t="s">
        <v>969</v>
      </c>
      <c r="B6872" t="s">
        <v>1722</v>
      </c>
      <c r="D6872" s="1">
        <v>40605</v>
      </c>
      <c r="E6872" s="1">
        <v>40607</v>
      </c>
      <c r="F6872" s="1" t="str">
        <f t="shared" si="442"/>
        <v>March</v>
      </c>
      <c r="G6872" s="1" t="str">
        <f t="shared" si="443"/>
        <v>2011</v>
      </c>
      <c r="H6872" s="2">
        <f t="shared" si="444"/>
        <v>2</v>
      </c>
      <c r="I6872" s="2" t="b">
        <f t="shared" si="445"/>
        <v>0</v>
      </c>
      <c r="J6872" t="s">
        <v>52</v>
      </c>
      <c r="K6872">
        <v>44</v>
      </c>
      <c r="L6872">
        <v>797.98</v>
      </c>
      <c r="M6872">
        <v>0.05</v>
      </c>
      <c r="N6872" t="s">
        <v>18</v>
      </c>
      <c r="O6872">
        <v>237.47</v>
      </c>
      <c r="P6872">
        <v>20.99</v>
      </c>
      <c r="Q6872">
        <v>0.99</v>
      </c>
      <c r="R6872" t="s">
        <v>760</v>
      </c>
      <c r="S6872" t="s">
        <v>760</v>
      </c>
      <c r="T6872" t="s">
        <v>42</v>
      </c>
      <c r="U6872" t="s">
        <v>32</v>
      </c>
      <c r="V6872" t="s">
        <v>33</v>
      </c>
      <c r="W6872">
        <v>0.56999999999999995</v>
      </c>
    </row>
    <row r="6873" spans="1:23" x14ac:dyDescent="0.3">
      <c r="A6873" t="s">
        <v>1382</v>
      </c>
      <c r="B6873" t="s">
        <v>1383</v>
      </c>
      <c r="D6873" s="1">
        <v>41111</v>
      </c>
      <c r="E6873" s="1">
        <v>41112</v>
      </c>
      <c r="F6873" s="1" t="str">
        <f t="shared" si="442"/>
        <v>July</v>
      </c>
      <c r="G6873" s="1" t="str">
        <f t="shared" si="443"/>
        <v>2012</v>
      </c>
      <c r="H6873" s="2">
        <f t="shared" si="444"/>
        <v>1</v>
      </c>
      <c r="I6873" s="2" t="b">
        <f t="shared" si="445"/>
        <v>0</v>
      </c>
      <c r="J6873" t="s">
        <v>34</v>
      </c>
      <c r="K6873">
        <v>4</v>
      </c>
      <c r="L6873">
        <v>1121.78</v>
      </c>
      <c r="M6873">
        <v>0.04</v>
      </c>
      <c r="N6873" t="s">
        <v>25</v>
      </c>
      <c r="O6873">
        <v>-454.8</v>
      </c>
      <c r="P6873">
        <v>270.98</v>
      </c>
      <c r="Q6873">
        <v>50</v>
      </c>
      <c r="R6873" t="s">
        <v>760</v>
      </c>
      <c r="S6873" t="s">
        <v>760</v>
      </c>
      <c r="T6873" t="s">
        <v>42</v>
      </c>
      <c r="U6873" t="s">
        <v>36</v>
      </c>
      <c r="V6873" t="s">
        <v>67</v>
      </c>
      <c r="W6873">
        <v>0.77</v>
      </c>
    </row>
    <row r="6874" spans="1:23" x14ac:dyDescent="0.3">
      <c r="A6874" t="s">
        <v>1275</v>
      </c>
      <c r="B6874" t="s">
        <v>1473</v>
      </c>
      <c r="D6874" s="1">
        <v>40996</v>
      </c>
      <c r="E6874" s="1">
        <v>41003</v>
      </c>
      <c r="F6874" s="1" t="str">
        <f t="shared" si="442"/>
        <v>April</v>
      </c>
      <c r="G6874" s="1" t="str">
        <f t="shared" si="443"/>
        <v>2012</v>
      </c>
      <c r="H6874" s="2">
        <f t="shared" si="444"/>
        <v>7</v>
      </c>
      <c r="I6874" s="2" t="b">
        <f t="shared" si="445"/>
        <v>0</v>
      </c>
      <c r="J6874" t="s">
        <v>17</v>
      </c>
      <c r="K6874">
        <v>31</v>
      </c>
      <c r="L6874">
        <v>5404.18</v>
      </c>
      <c r="M6874">
        <v>7.0000000000000007E-2</v>
      </c>
      <c r="N6874" t="s">
        <v>25</v>
      </c>
      <c r="O6874">
        <v>241.06</v>
      </c>
      <c r="P6874">
        <v>180.98</v>
      </c>
      <c r="Q6874">
        <v>30</v>
      </c>
      <c r="R6874" t="s">
        <v>760</v>
      </c>
      <c r="S6874" t="s">
        <v>760</v>
      </c>
      <c r="T6874" t="s">
        <v>31</v>
      </c>
      <c r="U6874" t="s">
        <v>36</v>
      </c>
      <c r="V6874" t="s">
        <v>67</v>
      </c>
      <c r="W6874">
        <v>0.69</v>
      </c>
    </row>
    <row r="6875" spans="1:23" x14ac:dyDescent="0.3">
      <c r="A6875" t="s">
        <v>1275</v>
      </c>
      <c r="B6875" t="s">
        <v>1473</v>
      </c>
      <c r="D6875" s="1">
        <v>40996</v>
      </c>
      <c r="E6875" s="1">
        <v>41003</v>
      </c>
      <c r="F6875" s="1" t="str">
        <f t="shared" si="442"/>
        <v>April</v>
      </c>
      <c r="G6875" s="1" t="str">
        <f t="shared" si="443"/>
        <v>2012</v>
      </c>
      <c r="H6875" s="2">
        <f t="shared" si="444"/>
        <v>7</v>
      </c>
      <c r="I6875" s="2" t="b">
        <f t="shared" si="445"/>
        <v>0</v>
      </c>
      <c r="J6875" t="s">
        <v>17</v>
      </c>
      <c r="K6875">
        <v>40</v>
      </c>
      <c r="L6875">
        <v>430.19</v>
      </c>
      <c r="M6875">
        <v>0.02</v>
      </c>
      <c r="N6875" t="s">
        <v>18</v>
      </c>
      <c r="O6875">
        <v>181.26</v>
      </c>
      <c r="P6875">
        <v>10.31</v>
      </c>
      <c r="Q6875">
        <v>1.79</v>
      </c>
      <c r="R6875" t="s">
        <v>760</v>
      </c>
      <c r="S6875" t="s">
        <v>760</v>
      </c>
      <c r="T6875" t="s">
        <v>31</v>
      </c>
      <c r="U6875" t="s">
        <v>22</v>
      </c>
      <c r="V6875" t="s">
        <v>43</v>
      </c>
      <c r="W6875">
        <v>0.38</v>
      </c>
    </row>
    <row r="6876" spans="1:23" x14ac:dyDescent="0.3">
      <c r="A6876" t="s">
        <v>979</v>
      </c>
      <c r="B6876" t="s">
        <v>1462</v>
      </c>
      <c r="D6876" s="1">
        <v>41027</v>
      </c>
      <c r="E6876" s="1">
        <v>41028</v>
      </c>
      <c r="F6876" s="1" t="str">
        <f t="shared" si="442"/>
        <v>April</v>
      </c>
      <c r="G6876" s="1" t="str">
        <f t="shared" si="443"/>
        <v>2012</v>
      </c>
      <c r="H6876" s="2">
        <f t="shared" si="444"/>
        <v>1</v>
      </c>
      <c r="I6876" s="2" t="b">
        <f t="shared" si="445"/>
        <v>0</v>
      </c>
      <c r="J6876" t="s">
        <v>44</v>
      </c>
      <c r="K6876">
        <v>37</v>
      </c>
      <c r="L6876">
        <v>3259.25</v>
      </c>
      <c r="M6876">
        <v>0.04</v>
      </c>
      <c r="N6876" t="s">
        <v>25</v>
      </c>
      <c r="O6876">
        <v>580.33000000000004</v>
      </c>
      <c r="P6876">
        <v>90.97</v>
      </c>
      <c r="Q6876">
        <v>28</v>
      </c>
      <c r="R6876" t="s">
        <v>760</v>
      </c>
      <c r="S6876" t="s">
        <v>760</v>
      </c>
      <c r="T6876" t="s">
        <v>31</v>
      </c>
      <c r="U6876" t="s">
        <v>32</v>
      </c>
      <c r="V6876" t="s">
        <v>94</v>
      </c>
      <c r="W6876">
        <v>0.38</v>
      </c>
    </row>
    <row r="6877" spans="1:23" x14ac:dyDescent="0.3">
      <c r="A6877" t="s">
        <v>1155</v>
      </c>
      <c r="B6877" t="s">
        <v>1455</v>
      </c>
      <c r="D6877" s="1">
        <v>40271</v>
      </c>
      <c r="E6877" s="1">
        <v>40271</v>
      </c>
      <c r="F6877" s="1" t="str">
        <f t="shared" si="442"/>
        <v>April</v>
      </c>
      <c r="G6877" s="1" t="str">
        <f t="shared" si="443"/>
        <v>2010</v>
      </c>
      <c r="H6877" s="2">
        <f t="shared" si="444"/>
        <v>0</v>
      </c>
      <c r="I6877" s="2" t="str">
        <f t="shared" si="445"/>
        <v>FREE DELIVERY</v>
      </c>
      <c r="J6877" t="s">
        <v>17</v>
      </c>
      <c r="K6877">
        <v>46</v>
      </c>
      <c r="L6877">
        <v>6803</v>
      </c>
      <c r="M6877">
        <v>0.03</v>
      </c>
      <c r="N6877" t="s">
        <v>25</v>
      </c>
      <c r="O6877">
        <v>-1061.68</v>
      </c>
      <c r="P6877">
        <v>150.97999999999999</v>
      </c>
      <c r="Q6877">
        <v>66.27</v>
      </c>
      <c r="R6877" t="s">
        <v>760</v>
      </c>
      <c r="S6877" t="s">
        <v>760</v>
      </c>
      <c r="T6877" t="s">
        <v>21</v>
      </c>
      <c r="U6877" t="s">
        <v>36</v>
      </c>
      <c r="V6877" t="s">
        <v>54</v>
      </c>
      <c r="W6877">
        <v>0.65</v>
      </c>
    </row>
    <row r="6878" spans="1:23" x14ac:dyDescent="0.3">
      <c r="A6878" t="s">
        <v>902</v>
      </c>
      <c r="B6878" t="s">
        <v>961</v>
      </c>
      <c r="D6878" s="1">
        <v>41250</v>
      </c>
      <c r="E6878" s="1">
        <v>41255</v>
      </c>
      <c r="F6878" s="1" t="str">
        <f t="shared" si="442"/>
        <v>December</v>
      </c>
      <c r="G6878" s="1" t="str">
        <f t="shared" si="443"/>
        <v>2012</v>
      </c>
      <c r="H6878" s="2">
        <f t="shared" si="444"/>
        <v>5</v>
      </c>
      <c r="I6878" s="2" t="b">
        <f t="shared" si="445"/>
        <v>0</v>
      </c>
      <c r="J6878" t="s">
        <v>17</v>
      </c>
      <c r="K6878">
        <v>2</v>
      </c>
      <c r="L6878">
        <v>238.76</v>
      </c>
      <c r="M6878">
        <v>0.1</v>
      </c>
      <c r="N6878" t="s">
        <v>18</v>
      </c>
      <c r="O6878">
        <v>-235.21</v>
      </c>
      <c r="P6878">
        <v>110.98</v>
      </c>
      <c r="Q6878">
        <v>35</v>
      </c>
      <c r="R6878" t="s">
        <v>760</v>
      </c>
      <c r="S6878" t="s">
        <v>760</v>
      </c>
      <c r="T6878" t="s">
        <v>31</v>
      </c>
      <c r="U6878" t="s">
        <v>22</v>
      </c>
      <c r="V6878" t="s">
        <v>23</v>
      </c>
      <c r="W6878">
        <v>0.82</v>
      </c>
    </row>
    <row r="6879" spans="1:23" x14ac:dyDescent="0.3">
      <c r="A6879" t="s">
        <v>943</v>
      </c>
      <c r="B6879" t="s">
        <v>1435</v>
      </c>
      <c r="D6879" s="1">
        <v>40887</v>
      </c>
      <c r="E6879" s="1">
        <v>40888</v>
      </c>
      <c r="F6879" s="1" t="str">
        <f t="shared" si="442"/>
        <v>December</v>
      </c>
      <c r="G6879" s="1" t="str">
        <f t="shared" si="443"/>
        <v>2011</v>
      </c>
      <c r="H6879" s="2">
        <f t="shared" si="444"/>
        <v>1</v>
      </c>
      <c r="I6879" s="2" t="b">
        <f t="shared" si="445"/>
        <v>0</v>
      </c>
      <c r="J6879" t="s">
        <v>34</v>
      </c>
      <c r="K6879">
        <v>20</v>
      </c>
      <c r="L6879">
        <v>140.37</v>
      </c>
      <c r="M6879">
        <v>0.01</v>
      </c>
      <c r="N6879" t="s">
        <v>18</v>
      </c>
      <c r="O6879">
        <v>-893.39</v>
      </c>
      <c r="P6879">
        <v>4.4800000000000004</v>
      </c>
      <c r="Q6879">
        <v>49</v>
      </c>
      <c r="R6879" t="s">
        <v>760</v>
      </c>
      <c r="S6879" t="s">
        <v>760</v>
      </c>
      <c r="T6879" t="s">
        <v>42</v>
      </c>
      <c r="U6879" t="s">
        <v>22</v>
      </c>
      <c r="V6879" t="s">
        <v>28</v>
      </c>
      <c r="W6879">
        <v>0.6</v>
      </c>
    </row>
    <row r="6880" spans="1:23" x14ac:dyDescent="0.3">
      <c r="A6880" t="s">
        <v>943</v>
      </c>
      <c r="B6880" t="s">
        <v>1435</v>
      </c>
      <c r="D6880" s="1">
        <v>40887</v>
      </c>
      <c r="E6880" s="1">
        <v>40889</v>
      </c>
      <c r="F6880" s="1" t="str">
        <f t="shared" si="442"/>
        <v>December</v>
      </c>
      <c r="G6880" s="1" t="str">
        <f t="shared" si="443"/>
        <v>2011</v>
      </c>
      <c r="H6880" s="2">
        <f t="shared" si="444"/>
        <v>2</v>
      </c>
      <c r="I6880" s="2" t="b">
        <f t="shared" si="445"/>
        <v>0</v>
      </c>
      <c r="J6880" t="s">
        <v>34</v>
      </c>
      <c r="K6880">
        <v>45</v>
      </c>
      <c r="L6880">
        <v>5921.74</v>
      </c>
      <c r="M6880">
        <v>0.02</v>
      </c>
      <c r="N6880" t="s">
        <v>25</v>
      </c>
      <c r="O6880">
        <v>-287.62</v>
      </c>
      <c r="P6880">
        <v>130.97999999999999</v>
      </c>
      <c r="Q6880">
        <v>30</v>
      </c>
      <c r="R6880" t="s">
        <v>760</v>
      </c>
      <c r="S6880" t="s">
        <v>760</v>
      </c>
      <c r="T6880" t="s">
        <v>42</v>
      </c>
      <c r="U6880" t="s">
        <v>36</v>
      </c>
      <c r="V6880" t="s">
        <v>67</v>
      </c>
      <c r="W6880">
        <v>0.78</v>
      </c>
    </row>
    <row r="6881" spans="1:23" x14ac:dyDescent="0.3">
      <c r="A6881" t="s">
        <v>943</v>
      </c>
      <c r="B6881" t="s">
        <v>1435</v>
      </c>
      <c r="D6881" s="1">
        <v>40887</v>
      </c>
      <c r="E6881" s="1">
        <v>40889</v>
      </c>
      <c r="F6881" s="1" t="str">
        <f t="shared" si="442"/>
        <v>December</v>
      </c>
      <c r="G6881" s="1" t="str">
        <f t="shared" si="443"/>
        <v>2011</v>
      </c>
      <c r="H6881" s="2">
        <f t="shared" si="444"/>
        <v>2</v>
      </c>
      <c r="I6881" s="2" t="b">
        <f t="shared" si="445"/>
        <v>0</v>
      </c>
      <c r="J6881" t="s">
        <v>34</v>
      </c>
      <c r="K6881">
        <v>4</v>
      </c>
      <c r="L6881">
        <v>68.16</v>
      </c>
      <c r="M6881">
        <v>0.09</v>
      </c>
      <c r="N6881" t="s">
        <v>18</v>
      </c>
      <c r="O6881">
        <v>-52.44</v>
      </c>
      <c r="P6881">
        <v>15.98</v>
      </c>
      <c r="Q6881">
        <v>6.5</v>
      </c>
      <c r="R6881" t="s">
        <v>760</v>
      </c>
      <c r="S6881" t="s">
        <v>760</v>
      </c>
      <c r="T6881" t="s">
        <v>42</v>
      </c>
      <c r="U6881" t="s">
        <v>32</v>
      </c>
      <c r="V6881" t="s">
        <v>48</v>
      </c>
      <c r="W6881">
        <v>0.48</v>
      </c>
    </row>
    <row r="6882" spans="1:23" x14ac:dyDescent="0.3">
      <c r="A6882" t="s">
        <v>919</v>
      </c>
      <c r="B6882" t="s">
        <v>1713</v>
      </c>
      <c r="D6882" s="1">
        <v>40663</v>
      </c>
      <c r="E6882" s="1">
        <v>40664</v>
      </c>
      <c r="F6882" s="1" t="str">
        <f t="shared" si="442"/>
        <v>May</v>
      </c>
      <c r="G6882" s="1" t="str">
        <f t="shared" si="443"/>
        <v>2011</v>
      </c>
      <c r="H6882" s="2">
        <f t="shared" si="444"/>
        <v>1</v>
      </c>
      <c r="I6882" s="2" t="b">
        <f t="shared" si="445"/>
        <v>0</v>
      </c>
      <c r="J6882" t="s">
        <v>44</v>
      </c>
      <c r="K6882">
        <v>4</v>
      </c>
      <c r="L6882">
        <v>105.13</v>
      </c>
      <c r="M6882">
        <v>0.08</v>
      </c>
      <c r="N6882" t="s">
        <v>18</v>
      </c>
      <c r="O6882">
        <v>-103.23</v>
      </c>
      <c r="P6882">
        <v>27.48</v>
      </c>
      <c r="Q6882">
        <v>4</v>
      </c>
      <c r="R6882" t="s">
        <v>760</v>
      </c>
      <c r="S6882" t="s">
        <v>760</v>
      </c>
      <c r="T6882" t="s">
        <v>42</v>
      </c>
      <c r="U6882" t="s">
        <v>32</v>
      </c>
      <c r="V6882" t="s">
        <v>48</v>
      </c>
      <c r="W6882">
        <v>0.75</v>
      </c>
    </row>
    <row r="6883" spans="1:23" x14ac:dyDescent="0.3">
      <c r="A6883" t="s">
        <v>1733</v>
      </c>
      <c r="B6883" t="s">
        <v>1734</v>
      </c>
      <c r="D6883" s="1">
        <v>40467</v>
      </c>
      <c r="E6883" s="1">
        <v>40471</v>
      </c>
      <c r="F6883" s="1" t="str">
        <f t="shared" si="442"/>
        <v>October</v>
      </c>
      <c r="G6883" s="1" t="str">
        <f t="shared" si="443"/>
        <v>2010</v>
      </c>
      <c r="H6883" s="2">
        <f t="shared" si="444"/>
        <v>4</v>
      </c>
      <c r="I6883" s="2" t="b">
        <f t="shared" si="445"/>
        <v>0</v>
      </c>
      <c r="J6883" t="s">
        <v>17</v>
      </c>
      <c r="K6883">
        <v>33</v>
      </c>
      <c r="L6883">
        <v>10168.23</v>
      </c>
      <c r="M6883">
        <v>0.03</v>
      </c>
      <c r="N6883" t="s">
        <v>39</v>
      </c>
      <c r="O6883">
        <v>4141.8</v>
      </c>
      <c r="P6883">
        <v>304.99</v>
      </c>
      <c r="Q6883">
        <v>19.989999999999998</v>
      </c>
      <c r="R6883" t="s">
        <v>760</v>
      </c>
      <c r="S6883" t="s">
        <v>760</v>
      </c>
      <c r="T6883" t="s">
        <v>31</v>
      </c>
      <c r="U6883" t="s">
        <v>22</v>
      </c>
      <c r="V6883" t="s">
        <v>29</v>
      </c>
      <c r="W6883">
        <v>0.4</v>
      </c>
    </row>
    <row r="6884" spans="1:23" x14ac:dyDescent="0.3">
      <c r="A6884" t="s">
        <v>1024</v>
      </c>
      <c r="B6884" t="s">
        <v>1411</v>
      </c>
      <c r="D6884" s="1">
        <v>40354</v>
      </c>
      <c r="E6884" s="1">
        <v>40355</v>
      </c>
      <c r="F6884" s="1" t="str">
        <f t="shared" si="442"/>
        <v>June</v>
      </c>
      <c r="G6884" s="1" t="str">
        <f t="shared" si="443"/>
        <v>2010</v>
      </c>
      <c r="H6884" s="2">
        <f t="shared" si="444"/>
        <v>1</v>
      </c>
      <c r="I6884" s="2" t="b">
        <f t="shared" si="445"/>
        <v>0</v>
      </c>
      <c r="J6884" t="s">
        <v>52</v>
      </c>
      <c r="K6884">
        <v>32</v>
      </c>
      <c r="L6884">
        <v>176.77</v>
      </c>
      <c r="M6884">
        <v>0.06</v>
      </c>
      <c r="N6884" t="s">
        <v>39</v>
      </c>
      <c r="O6884">
        <v>-41.6</v>
      </c>
      <c r="P6884">
        <v>4.9800000000000004</v>
      </c>
      <c r="Q6884">
        <v>4.72</v>
      </c>
      <c r="R6884" t="s">
        <v>760</v>
      </c>
      <c r="S6884" t="s">
        <v>760</v>
      </c>
      <c r="T6884" t="s">
        <v>31</v>
      </c>
      <c r="U6884" t="s">
        <v>22</v>
      </c>
      <c r="V6884" t="s">
        <v>43</v>
      </c>
      <c r="W6884">
        <v>0.36</v>
      </c>
    </row>
    <row r="6885" spans="1:23" x14ac:dyDescent="0.3">
      <c r="A6885" t="s">
        <v>1024</v>
      </c>
      <c r="B6885" t="s">
        <v>1411</v>
      </c>
      <c r="D6885" s="1">
        <v>40354</v>
      </c>
      <c r="E6885" s="1">
        <v>40357</v>
      </c>
      <c r="F6885" s="1" t="str">
        <f t="shared" si="442"/>
        <v>June</v>
      </c>
      <c r="G6885" s="1" t="str">
        <f t="shared" si="443"/>
        <v>2010</v>
      </c>
      <c r="H6885" s="2">
        <f t="shared" si="444"/>
        <v>3</v>
      </c>
      <c r="I6885" s="2" t="b">
        <f t="shared" si="445"/>
        <v>0</v>
      </c>
      <c r="J6885" t="s">
        <v>52</v>
      </c>
      <c r="K6885">
        <v>24</v>
      </c>
      <c r="L6885">
        <v>6568.0240000000003</v>
      </c>
      <c r="M6885">
        <v>0.06</v>
      </c>
      <c r="N6885" t="s">
        <v>25</v>
      </c>
      <c r="O6885">
        <v>1715.9</v>
      </c>
      <c r="P6885">
        <v>348.21</v>
      </c>
      <c r="Q6885">
        <v>40.19</v>
      </c>
      <c r="R6885" t="s">
        <v>760</v>
      </c>
      <c r="S6885" t="s">
        <v>760</v>
      </c>
      <c r="T6885" t="s">
        <v>31</v>
      </c>
      <c r="U6885" t="s">
        <v>36</v>
      </c>
      <c r="V6885" t="s">
        <v>55</v>
      </c>
      <c r="W6885">
        <v>0.62</v>
      </c>
    </row>
    <row r="6886" spans="1:23" x14ac:dyDescent="0.3">
      <c r="A6886" t="s">
        <v>1024</v>
      </c>
      <c r="B6886" t="s">
        <v>1411</v>
      </c>
      <c r="D6886" s="1">
        <v>40354</v>
      </c>
      <c r="E6886" s="1">
        <v>40355</v>
      </c>
      <c r="F6886" s="1" t="str">
        <f t="shared" si="442"/>
        <v>June</v>
      </c>
      <c r="G6886" s="1" t="str">
        <f t="shared" si="443"/>
        <v>2010</v>
      </c>
      <c r="H6886" s="2">
        <f t="shared" si="444"/>
        <v>1</v>
      </c>
      <c r="I6886" s="2" t="b">
        <f t="shared" si="445"/>
        <v>0</v>
      </c>
      <c r="J6886" t="s">
        <v>52</v>
      </c>
      <c r="K6886">
        <v>50</v>
      </c>
      <c r="L6886">
        <v>1579.028</v>
      </c>
      <c r="M6886">
        <v>0.02</v>
      </c>
      <c r="N6886" t="s">
        <v>18</v>
      </c>
      <c r="O6886">
        <v>624.98</v>
      </c>
      <c r="P6886">
        <v>35.99</v>
      </c>
      <c r="Q6886">
        <v>5.99</v>
      </c>
      <c r="R6886" t="s">
        <v>760</v>
      </c>
      <c r="S6886" t="s">
        <v>760</v>
      </c>
      <c r="T6886" t="s">
        <v>31</v>
      </c>
      <c r="U6886" t="s">
        <v>32</v>
      </c>
      <c r="V6886" t="s">
        <v>33</v>
      </c>
      <c r="W6886">
        <v>0.38</v>
      </c>
    </row>
    <row r="6887" spans="1:23" x14ac:dyDescent="0.3">
      <c r="A6887" t="s">
        <v>1248</v>
      </c>
      <c r="B6887" t="s">
        <v>1719</v>
      </c>
      <c r="D6887" s="1">
        <v>40921</v>
      </c>
      <c r="E6887" s="1">
        <v>40922</v>
      </c>
      <c r="F6887" s="1" t="str">
        <f t="shared" si="442"/>
        <v>January</v>
      </c>
      <c r="G6887" s="1" t="str">
        <f t="shared" si="443"/>
        <v>2012</v>
      </c>
      <c r="H6887" s="2">
        <f t="shared" si="444"/>
        <v>1</v>
      </c>
      <c r="I6887" s="2" t="b">
        <f t="shared" si="445"/>
        <v>0</v>
      </c>
      <c r="J6887" t="s">
        <v>52</v>
      </c>
      <c r="K6887">
        <v>30</v>
      </c>
      <c r="L6887">
        <v>336.65</v>
      </c>
      <c r="M6887">
        <v>7.0000000000000007E-2</v>
      </c>
      <c r="N6887" t="s">
        <v>18</v>
      </c>
      <c r="O6887">
        <v>-71.05</v>
      </c>
      <c r="P6887">
        <v>11.7</v>
      </c>
      <c r="Q6887">
        <v>6.96</v>
      </c>
      <c r="R6887" t="s">
        <v>760</v>
      </c>
      <c r="S6887" t="s">
        <v>760</v>
      </c>
      <c r="T6887" t="s">
        <v>31</v>
      </c>
      <c r="U6887" t="s">
        <v>22</v>
      </c>
      <c r="V6887" t="s">
        <v>28</v>
      </c>
      <c r="W6887">
        <v>0.5</v>
      </c>
    </row>
    <row r="6888" spans="1:23" x14ac:dyDescent="0.3">
      <c r="A6888" t="s">
        <v>943</v>
      </c>
      <c r="B6888" t="s">
        <v>1435</v>
      </c>
      <c r="D6888" s="1">
        <v>39929</v>
      </c>
      <c r="E6888" s="1">
        <v>39930</v>
      </c>
      <c r="F6888" s="1" t="str">
        <f t="shared" si="442"/>
        <v>April</v>
      </c>
      <c r="G6888" s="1" t="str">
        <f t="shared" si="443"/>
        <v>2009</v>
      </c>
      <c r="H6888" s="2">
        <f t="shared" si="444"/>
        <v>1</v>
      </c>
      <c r="I6888" s="2" t="b">
        <f t="shared" si="445"/>
        <v>0</v>
      </c>
      <c r="J6888" t="s">
        <v>44</v>
      </c>
      <c r="K6888">
        <v>20</v>
      </c>
      <c r="L6888">
        <v>8048.45</v>
      </c>
      <c r="M6888">
        <v>0.04</v>
      </c>
      <c r="N6888" t="s">
        <v>18</v>
      </c>
      <c r="O6888">
        <v>1947.67</v>
      </c>
      <c r="P6888">
        <v>419.19</v>
      </c>
      <c r="Q6888">
        <v>19.989999999999998</v>
      </c>
      <c r="R6888" t="s">
        <v>760</v>
      </c>
      <c r="S6888" t="s">
        <v>760</v>
      </c>
      <c r="T6888" t="s">
        <v>42</v>
      </c>
      <c r="U6888" t="s">
        <v>22</v>
      </c>
      <c r="V6888" t="s">
        <v>23</v>
      </c>
      <c r="W6888">
        <v>0.57999999999999996</v>
      </c>
    </row>
    <row r="6889" spans="1:23" x14ac:dyDescent="0.3">
      <c r="A6889" t="s">
        <v>1192</v>
      </c>
      <c r="B6889" t="s">
        <v>1303</v>
      </c>
      <c r="D6889" s="1">
        <v>40436</v>
      </c>
      <c r="E6889" s="1">
        <v>40443</v>
      </c>
      <c r="F6889" s="1" t="str">
        <f t="shared" si="442"/>
        <v>September</v>
      </c>
      <c r="G6889" s="1" t="str">
        <f t="shared" si="443"/>
        <v>2010</v>
      </c>
      <c r="H6889" s="2">
        <f t="shared" si="444"/>
        <v>7</v>
      </c>
      <c r="I6889" s="2" t="b">
        <f t="shared" si="445"/>
        <v>0</v>
      </c>
      <c r="J6889" t="s">
        <v>17</v>
      </c>
      <c r="K6889">
        <v>46</v>
      </c>
      <c r="L6889">
        <v>23949.51</v>
      </c>
      <c r="M6889">
        <v>0</v>
      </c>
      <c r="N6889" t="s">
        <v>39</v>
      </c>
      <c r="O6889">
        <v>-1312.84</v>
      </c>
      <c r="P6889">
        <v>499.99</v>
      </c>
      <c r="Q6889">
        <v>24.49</v>
      </c>
      <c r="R6889" t="s">
        <v>760</v>
      </c>
      <c r="S6889" t="s">
        <v>760</v>
      </c>
      <c r="T6889" t="s">
        <v>42</v>
      </c>
      <c r="U6889" t="s">
        <v>32</v>
      </c>
      <c r="V6889" t="s">
        <v>62</v>
      </c>
      <c r="W6889">
        <v>0.36</v>
      </c>
    </row>
    <row r="6890" spans="1:23" x14ac:dyDescent="0.3">
      <c r="A6890" t="s">
        <v>1192</v>
      </c>
      <c r="B6890" t="s">
        <v>1303</v>
      </c>
      <c r="D6890" s="1">
        <v>40729</v>
      </c>
      <c r="E6890" s="1">
        <v>40731</v>
      </c>
      <c r="F6890" s="1" t="str">
        <f t="shared" si="442"/>
        <v>July</v>
      </c>
      <c r="G6890" s="1" t="str">
        <f t="shared" si="443"/>
        <v>2011</v>
      </c>
      <c r="H6890" s="2">
        <f t="shared" si="444"/>
        <v>2</v>
      </c>
      <c r="I6890" s="2" t="b">
        <f t="shared" si="445"/>
        <v>0</v>
      </c>
      <c r="J6890" t="s">
        <v>24</v>
      </c>
      <c r="K6890">
        <v>6</v>
      </c>
      <c r="L6890">
        <v>17.43</v>
      </c>
      <c r="M6890">
        <v>0.02</v>
      </c>
      <c r="N6890" t="s">
        <v>18</v>
      </c>
      <c r="O6890">
        <v>2.4500000000000002</v>
      </c>
      <c r="P6890">
        <v>2.88</v>
      </c>
      <c r="Q6890">
        <v>0.5</v>
      </c>
      <c r="R6890" t="s">
        <v>760</v>
      </c>
      <c r="S6890" t="s">
        <v>760</v>
      </c>
      <c r="T6890" t="s">
        <v>42</v>
      </c>
      <c r="U6890" t="s">
        <v>36</v>
      </c>
      <c r="V6890" t="s">
        <v>55</v>
      </c>
      <c r="W6890">
        <v>0.71</v>
      </c>
    </row>
    <row r="6891" spans="1:23" x14ac:dyDescent="0.3">
      <c r="A6891" t="s">
        <v>1460</v>
      </c>
      <c r="B6891" t="s">
        <v>1461</v>
      </c>
      <c r="D6891" s="1">
        <v>40268</v>
      </c>
      <c r="E6891" s="1">
        <v>40270</v>
      </c>
      <c r="F6891" s="1" t="str">
        <f t="shared" si="442"/>
        <v>April</v>
      </c>
      <c r="G6891" s="1" t="str">
        <f t="shared" si="443"/>
        <v>2010</v>
      </c>
      <c r="H6891" s="2">
        <f t="shared" si="444"/>
        <v>2</v>
      </c>
      <c r="I6891" s="2" t="b">
        <f t="shared" si="445"/>
        <v>0</v>
      </c>
      <c r="J6891" t="s">
        <v>34</v>
      </c>
      <c r="K6891">
        <v>25</v>
      </c>
      <c r="L6891">
        <v>2976.19</v>
      </c>
      <c r="M6891">
        <v>0.05</v>
      </c>
      <c r="N6891" t="s">
        <v>25</v>
      </c>
      <c r="O6891">
        <v>-44.52</v>
      </c>
      <c r="P6891">
        <v>115.99</v>
      </c>
      <c r="Q6891">
        <v>56.14</v>
      </c>
      <c r="R6891" t="s">
        <v>760</v>
      </c>
      <c r="S6891" t="s">
        <v>760</v>
      </c>
      <c r="T6891" t="s">
        <v>21</v>
      </c>
      <c r="U6891" t="s">
        <v>32</v>
      </c>
      <c r="V6891" t="s">
        <v>94</v>
      </c>
      <c r="W6891">
        <v>0.4</v>
      </c>
    </row>
    <row r="6892" spans="1:23" x14ac:dyDescent="0.3">
      <c r="A6892" t="s">
        <v>1248</v>
      </c>
      <c r="B6892" t="s">
        <v>1719</v>
      </c>
      <c r="D6892" s="1">
        <v>41092</v>
      </c>
      <c r="E6892" s="1">
        <v>41094</v>
      </c>
      <c r="F6892" s="1" t="str">
        <f t="shared" si="442"/>
        <v>July</v>
      </c>
      <c r="G6892" s="1" t="str">
        <f t="shared" si="443"/>
        <v>2012</v>
      </c>
      <c r="H6892" s="2">
        <f t="shared" si="444"/>
        <v>2</v>
      </c>
      <c r="I6892" s="2" t="b">
        <f t="shared" si="445"/>
        <v>0</v>
      </c>
      <c r="J6892" t="s">
        <v>52</v>
      </c>
      <c r="K6892">
        <v>20</v>
      </c>
      <c r="L6892">
        <v>498.68</v>
      </c>
      <c r="M6892">
        <v>0.06</v>
      </c>
      <c r="N6892" t="s">
        <v>18</v>
      </c>
      <c r="O6892">
        <v>79.52</v>
      </c>
      <c r="P6892">
        <v>25.98</v>
      </c>
      <c r="Q6892">
        <v>5.37</v>
      </c>
      <c r="R6892" t="s">
        <v>760</v>
      </c>
      <c r="S6892" t="s">
        <v>760</v>
      </c>
      <c r="T6892" t="s">
        <v>31</v>
      </c>
      <c r="U6892" t="s">
        <v>22</v>
      </c>
      <c r="V6892" t="s">
        <v>28</v>
      </c>
      <c r="W6892">
        <v>0.5</v>
      </c>
    </row>
    <row r="6893" spans="1:23" x14ac:dyDescent="0.3">
      <c r="A6893" t="s">
        <v>1248</v>
      </c>
      <c r="B6893" t="s">
        <v>1719</v>
      </c>
      <c r="D6893" s="1">
        <v>41092</v>
      </c>
      <c r="E6893" s="1">
        <v>41094</v>
      </c>
      <c r="F6893" s="1" t="str">
        <f t="shared" si="442"/>
        <v>July</v>
      </c>
      <c r="G6893" s="1" t="str">
        <f t="shared" si="443"/>
        <v>2012</v>
      </c>
      <c r="H6893" s="2">
        <f t="shared" si="444"/>
        <v>2</v>
      </c>
      <c r="I6893" s="2" t="b">
        <f t="shared" si="445"/>
        <v>0</v>
      </c>
      <c r="J6893" t="s">
        <v>52</v>
      </c>
      <c r="K6893">
        <v>34</v>
      </c>
      <c r="L6893">
        <v>5208.78</v>
      </c>
      <c r="M6893">
        <v>0.05</v>
      </c>
      <c r="N6893" t="s">
        <v>18</v>
      </c>
      <c r="O6893">
        <v>1547.78</v>
      </c>
      <c r="P6893">
        <v>155.06</v>
      </c>
      <c r="Q6893">
        <v>7.07</v>
      </c>
      <c r="R6893" t="s">
        <v>760</v>
      </c>
      <c r="S6893" t="s">
        <v>760</v>
      </c>
      <c r="T6893" t="s">
        <v>31</v>
      </c>
      <c r="U6893" t="s">
        <v>22</v>
      </c>
      <c r="V6893" t="s">
        <v>23</v>
      </c>
      <c r="W6893">
        <v>0.59</v>
      </c>
    </row>
    <row r="6894" spans="1:23" x14ac:dyDescent="0.3">
      <c r="A6894" t="s">
        <v>1248</v>
      </c>
      <c r="B6894" t="s">
        <v>1719</v>
      </c>
      <c r="D6894" s="1">
        <v>40651</v>
      </c>
      <c r="E6894" s="1">
        <v>40653</v>
      </c>
      <c r="F6894" s="1" t="str">
        <f t="shared" si="442"/>
        <v>April</v>
      </c>
      <c r="G6894" s="1" t="str">
        <f t="shared" si="443"/>
        <v>2011</v>
      </c>
      <c r="H6894" s="2">
        <f t="shared" si="444"/>
        <v>2</v>
      </c>
      <c r="I6894" s="2" t="b">
        <f t="shared" si="445"/>
        <v>0</v>
      </c>
      <c r="J6894" t="s">
        <v>24</v>
      </c>
      <c r="K6894">
        <v>4</v>
      </c>
      <c r="L6894">
        <v>28.46</v>
      </c>
      <c r="M6894">
        <v>0.02</v>
      </c>
      <c r="N6894" t="s">
        <v>18</v>
      </c>
      <c r="O6894">
        <v>-27.13</v>
      </c>
      <c r="P6894">
        <v>5.98</v>
      </c>
      <c r="Q6894">
        <v>3.85</v>
      </c>
      <c r="R6894" t="s">
        <v>760</v>
      </c>
      <c r="S6894" t="s">
        <v>760</v>
      </c>
      <c r="T6894" t="s">
        <v>31</v>
      </c>
      <c r="U6894" t="s">
        <v>32</v>
      </c>
      <c r="V6894" t="s">
        <v>48</v>
      </c>
      <c r="W6894">
        <v>0.68</v>
      </c>
    </row>
    <row r="6895" spans="1:23" x14ac:dyDescent="0.3">
      <c r="A6895" t="s">
        <v>1248</v>
      </c>
      <c r="B6895" t="s">
        <v>1719</v>
      </c>
      <c r="D6895" s="1">
        <v>40651</v>
      </c>
      <c r="E6895" s="1">
        <v>40653</v>
      </c>
      <c r="F6895" s="1" t="str">
        <f t="shared" si="442"/>
        <v>April</v>
      </c>
      <c r="G6895" s="1" t="str">
        <f t="shared" si="443"/>
        <v>2011</v>
      </c>
      <c r="H6895" s="2">
        <f t="shared" si="444"/>
        <v>2</v>
      </c>
      <c r="I6895" s="2" t="b">
        <f t="shared" si="445"/>
        <v>0</v>
      </c>
      <c r="J6895" t="s">
        <v>24</v>
      </c>
      <c r="K6895">
        <v>3</v>
      </c>
      <c r="L6895">
        <v>23.44</v>
      </c>
      <c r="M6895">
        <v>0.05</v>
      </c>
      <c r="N6895" t="s">
        <v>18</v>
      </c>
      <c r="O6895">
        <v>-10.58</v>
      </c>
      <c r="P6895">
        <v>5.98</v>
      </c>
      <c r="Q6895">
        <v>5.2</v>
      </c>
      <c r="R6895" t="s">
        <v>760</v>
      </c>
      <c r="S6895" t="s">
        <v>760</v>
      </c>
      <c r="T6895" t="s">
        <v>31</v>
      </c>
      <c r="U6895" t="s">
        <v>22</v>
      </c>
      <c r="V6895" t="s">
        <v>43</v>
      </c>
      <c r="W6895">
        <v>0.36</v>
      </c>
    </row>
    <row r="6896" spans="1:23" x14ac:dyDescent="0.3">
      <c r="A6896" t="s">
        <v>1737</v>
      </c>
      <c r="B6896" t="s">
        <v>1738</v>
      </c>
      <c r="D6896" s="1">
        <v>40538</v>
      </c>
      <c r="E6896" s="1">
        <v>40562</v>
      </c>
      <c r="F6896" s="1" t="str">
        <f t="shared" si="442"/>
        <v>January</v>
      </c>
      <c r="G6896" s="1" t="str">
        <f t="shared" si="443"/>
        <v>2011</v>
      </c>
      <c r="H6896" s="2">
        <f t="shared" si="444"/>
        <v>24</v>
      </c>
      <c r="I6896" s="2" t="b">
        <f t="shared" si="445"/>
        <v>0</v>
      </c>
      <c r="J6896" t="s">
        <v>17</v>
      </c>
      <c r="K6896">
        <v>4</v>
      </c>
      <c r="L6896">
        <v>31.118500000000001</v>
      </c>
      <c r="M6896">
        <v>0.05</v>
      </c>
      <c r="N6896" t="s">
        <v>18</v>
      </c>
      <c r="O6896">
        <v>-46.9</v>
      </c>
      <c r="P6896">
        <v>7.99</v>
      </c>
      <c r="Q6896">
        <v>5.03</v>
      </c>
      <c r="R6896" t="s">
        <v>760</v>
      </c>
      <c r="S6896" t="s">
        <v>760</v>
      </c>
      <c r="T6896" t="s">
        <v>42</v>
      </c>
      <c r="U6896" t="s">
        <v>32</v>
      </c>
      <c r="V6896" t="s">
        <v>33</v>
      </c>
      <c r="W6896">
        <v>0.6</v>
      </c>
    </row>
    <row r="6897" spans="1:23" x14ac:dyDescent="0.3">
      <c r="A6897" t="s">
        <v>1737</v>
      </c>
      <c r="B6897" t="s">
        <v>1738</v>
      </c>
      <c r="D6897" s="1">
        <v>40538</v>
      </c>
      <c r="E6897" s="1">
        <v>40542</v>
      </c>
      <c r="F6897" s="1" t="str">
        <f t="shared" si="442"/>
        <v>December</v>
      </c>
      <c r="G6897" s="1" t="str">
        <f t="shared" si="443"/>
        <v>2010</v>
      </c>
      <c r="H6897" s="2">
        <f t="shared" si="444"/>
        <v>4</v>
      </c>
      <c r="I6897" s="2" t="b">
        <f t="shared" si="445"/>
        <v>0</v>
      </c>
      <c r="J6897" t="s">
        <v>17</v>
      </c>
      <c r="K6897">
        <v>47</v>
      </c>
      <c r="L6897">
        <v>4829.4534999999996</v>
      </c>
      <c r="M6897">
        <v>0.05</v>
      </c>
      <c r="N6897" t="s">
        <v>18</v>
      </c>
      <c r="O6897">
        <v>1235.1500000000001</v>
      </c>
      <c r="P6897">
        <v>125.99</v>
      </c>
      <c r="Q6897">
        <v>8.99</v>
      </c>
      <c r="R6897" t="s">
        <v>760</v>
      </c>
      <c r="S6897" t="s">
        <v>760</v>
      </c>
      <c r="T6897" t="s">
        <v>42</v>
      </c>
      <c r="U6897" t="s">
        <v>32</v>
      </c>
      <c r="V6897" t="s">
        <v>33</v>
      </c>
      <c r="W6897">
        <v>0.55000000000000004</v>
      </c>
    </row>
    <row r="6898" spans="1:23" x14ac:dyDescent="0.3">
      <c r="A6898" t="s">
        <v>1731</v>
      </c>
      <c r="B6898" t="s">
        <v>1732</v>
      </c>
      <c r="D6898" s="1">
        <v>40501</v>
      </c>
      <c r="E6898" s="1">
        <v>40503</v>
      </c>
      <c r="F6898" s="1" t="str">
        <f t="shared" si="442"/>
        <v>November</v>
      </c>
      <c r="G6898" s="1" t="str">
        <f t="shared" si="443"/>
        <v>2010</v>
      </c>
      <c r="H6898" s="2">
        <f t="shared" si="444"/>
        <v>2</v>
      </c>
      <c r="I6898" s="2" t="b">
        <f t="shared" si="445"/>
        <v>0</v>
      </c>
      <c r="J6898" t="s">
        <v>34</v>
      </c>
      <c r="K6898">
        <v>12</v>
      </c>
      <c r="L6898">
        <v>136.1</v>
      </c>
      <c r="M6898">
        <v>0.06</v>
      </c>
      <c r="N6898" t="s">
        <v>18</v>
      </c>
      <c r="O6898">
        <v>-3.78</v>
      </c>
      <c r="P6898">
        <v>10.52</v>
      </c>
      <c r="Q6898">
        <v>7.94</v>
      </c>
      <c r="R6898" t="s">
        <v>760</v>
      </c>
      <c r="S6898" t="s">
        <v>760</v>
      </c>
      <c r="T6898" t="s">
        <v>31</v>
      </c>
      <c r="U6898" t="s">
        <v>36</v>
      </c>
      <c r="V6898" t="s">
        <v>37</v>
      </c>
      <c r="W6898">
        <v>0.52</v>
      </c>
    </row>
    <row r="6899" spans="1:23" x14ac:dyDescent="0.3">
      <c r="A6899" t="s">
        <v>1731</v>
      </c>
      <c r="B6899" t="s">
        <v>1732</v>
      </c>
      <c r="D6899" s="1">
        <v>40501</v>
      </c>
      <c r="E6899" s="1">
        <v>40501</v>
      </c>
      <c r="F6899" s="1" t="str">
        <f t="shared" si="442"/>
        <v>November</v>
      </c>
      <c r="G6899" s="1" t="str">
        <f t="shared" si="443"/>
        <v>2010</v>
      </c>
      <c r="H6899" s="2">
        <f t="shared" si="444"/>
        <v>0</v>
      </c>
      <c r="I6899" s="2" t="str">
        <f t="shared" si="445"/>
        <v>FREE DELIVERY</v>
      </c>
      <c r="J6899" t="s">
        <v>34</v>
      </c>
      <c r="K6899">
        <v>5</v>
      </c>
      <c r="L6899">
        <v>297.85000000000002</v>
      </c>
      <c r="M6899">
        <v>0.04</v>
      </c>
      <c r="N6899" t="s">
        <v>18</v>
      </c>
      <c r="O6899">
        <v>-69.89</v>
      </c>
      <c r="P6899">
        <v>54.1</v>
      </c>
      <c r="Q6899">
        <v>19.989999999999998</v>
      </c>
      <c r="R6899" t="s">
        <v>760</v>
      </c>
      <c r="S6899" t="s">
        <v>760</v>
      </c>
      <c r="T6899" t="s">
        <v>31</v>
      </c>
      <c r="U6899" t="s">
        <v>22</v>
      </c>
      <c r="V6899" t="s">
        <v>23</v>
      </c>
      <c r="W6899">
        <v>0.59</v>
      </c>
    </row>
    <row r="6900" spans="1:23" x14ac:dyDescent="0.3">
      <c r="A6900" t="s">
        <v>1231</v>
      </c>
      <c r="B6900" t="s">
        <v>1347</v>
      </c>
      <c r="D6900" s="1">
        <v>41209</v>
      </c>
      <c r="E6900" s="1">
        <v>41211</v>
      </c>
      <c r="F6900" s="1" t="str">
        <f t="shared" si="442"/>
        <v>October</v>
      </c>
      <c r="G6900" s="1" t="str">
        <f t="shared" si="443"/>
        <v>2012</v>
      </c>
      <c r="H6900" s="2">
        <f t="shared" si="444"/>
        <v>2</v>
      </c>
      <c r="I6900" s="2" t="b">
        <f t="shared" si="445"/>
        <v>0</v>
      </c>
      <c r="J6900" t="s">
        <v>44</v>
      </c>
      <c r="K6900">
        <v>31</v>
      </c>
      <c r="L6900">
        <v>1296.46</v>
      </c>
      <c r="M6900">
        <v>0.01</v>
      </c>
      <c r="N6900" t="s">
        <v>18</v>
      </c>
      <c r="O6900">
        <v>376.47</v>
      </c>
      <c r="P6900">
        <v>39.479999999999997</v>
      </c>
      <c r="Q6900">
        <v>1.99</v>
      </c>
      <c r="R6900" t="s">
        <v>760</v>
      </c>
      <c r="S6900" t="s">
        <v>760</v>
      </c>
      <c r="T6900" t="s">
        <v>31</v>
      </c>
      <c r="U6900" t="s">
        <v>32</v>
      </c>
      <c r="V6900" t="s">
        <v>48</v>
      </c>
      <c r="W6900">
        <v>0.54</v>
      </c>
    </row>
    <row r="6901" spans="1:23" x14ac:dyDescent="0.3">
      <c r="A6901" t="s">
        <v>936</v>
      </c>
      <c r="B6901" t="s">
        <v>1472</v>
      </c>
      <c r="D6901" s="1">
        <v>39819</v>
      </c>
      <c r="E6901" s="1">
        <v>39821</v>
      </c>
      <c r="F6901" s="1" t="str">
        <f t="shared" si="442"/>
        <v>January</v>
      </c>
      <c r="G6901" s="1" t="str">
        <f t="shared" si="443"/>
        <v>2009</v>
      </c>
      <c r="H6901" s="2">
        <f t="shared" si="444"/>
        <v>2</v>
      </c>
      <c r="I6901" s="2" t="b">
        <f t="shared" si="445"/>
        <v>0</v>
      </c>
      <c r="J6901" t="s">
        <v>24</v>
      </c>
      <c r="K6901">
        <v>29</v>
      </c>
      <c r="L6901">
        <v>101.77</v>
      </c>
      <c r="M6901">
        <v>0.03</v>
      </c>
      <c r="N6901" t="s">
        <v>18</v>
      </c>
      <c r="O6901">
        <v>-73.19</v>
      </c>
      <c r="P6901">
        <v>3.28</v>
      </c>
      <c r="Q6901">
        <v>3.97</v>
      </c>
      <c r="R6901" t="s">
        <v>760</v>
      </c>
      <c r="S6901" t="s">
        <v>760</v>
      </c>
      <c r="T6901" t="s">
        <v>42</v>
      </c>
      <c r="U6901" t="s">
        <v>22</v>
      </c>
      <c r="V6901" t="s">
        <v>60</v>
      </c>
      <c r="W6901">
        <v>0.56000000000000005</v>
      </c>
    </row>
    <row r="6902" spans="1:23" x14ac:dyDescent="0.3">
      <c r="A6902" t="s">
        <v>1248</v>
      </c>
      <c r="B6902" t="s">
        <v>1719</v>
      </c>
      <c r="D6902" s="1">
        <v>41254</v>
      </c>
      <c r="E6902" s="1">
        <v>41255</v>
      </c>
      <c r="F6902" s="1" t="str">
        <f t="shared" si="442"/>
        <v>December</v>
      </c>
      <c r="G6902" s="1" t="str">
        <f t="shared" si="443"/>
        <v>2012</v>
      </c>
      <c r="H6902" s="2">
        <f t="shared" si="444"/>
        <v>1</v>
      </c>
      <c r="I6902" s="2" t="b">
        <f t="shared" si="445"/>
        <v>0</v>
      </c>
      <c r="J6902" t="s">
        <v>24</v>
      </c>
      <c r="K6902">
        <v>29</v>
      </c>
      <c r="L6902">
        <v>104.7</v>
      </c>
      <c r="M6902">
        <v>0.09</v>
      </c>
      <c r="N6902" t="s">
        <v>18</v>
      </c>
      <c r="O6902">
        <v>42.16</v>
      </c>
      <c r="P6902">
        <v>3.69</v>
      </c>
      <c r="Q6902">
        <v>0.5</v>
      </c>
      <c r="R6902" t="s">
        <v>760</v>
      </c>
      <c r="S6902" t="s">
        <v>760</v>
      </c>
      <c r="T6902" t="s">
        <v>31</v>
      </c>
      <c r="U6902" t="s">
        <v>22</v>
      </c>
      <c r="V6902" t="s">
        <v>57</v>
      </c>
      <c r="W6902">
        <v>0.38</v>
      </c>
    </row>
    <row r="6903" spans="1:23" x14ac:dyDescent="0.3">
      <c r="A6903" t="s">
        <v>1248</v>
      </c>
      <c r="B6903" t="s">
        <v>1719</v>
      </c>
      <c r="D6903" s="1">
        <v>41254</v>
      </c>
      <c r="E6903" s="1">
        <v>41255</v>
      </c>
      <c r="F6903" s="1" t="str">
        <f t="shared" si="442"/>
        <v>December</v>
      </c>
      <c r="G6903" s="1" t="str">
        <f t="shared" si="443"/>
        <v>2012</v>
      </c>
      <c r="H6903" s="2">
        <f t="shared" si="444"/>
        <v>1</v>
      </c>
      <c r="I6903" s="2" t="b">
        <f t="shared" si="445"/>
        <v>0</v>
      </c>
      <c r="J6903" t="s">
        <v>24</v>
      </c>
      <c r="K6903">
        <v>5</v>
      </c>
      <c r="L6903">
        <v>284.45249999999999</v>
      </c>
      <c r="M6903">
        <v>0.06</v>
      </c>
      <c r="N6903" t="s">
        <v>18</v>
      </c>
      <c r="O6903">
        <v>-254.78</v>
      </c>
      <c r="P6903">
        <v>65.989999999999995</v>
      </c>
      <c r="Q6903">
        <v>8.99</v>
      </c>
      <c r="R6903" t="s">
        <v>760</v>
      </c>
      <c r="S6903" t="s">
        <v>760</v>
      </c>
      <c r="T6903" t="s">
        <v>31</v>
      </c>
      <c r="U6903" t="s">
        <v>32</v>
      </c>
      <c r="V6903" t="s">
        <v>33</v>
      </c>
      <c r="W6903">
        <v>0.57999999999999996</v>
      </c>
    </row>
    <row r="6904" spans="1:23" x14ac:dyDescent="0.3">
      <c r="A6904" t="s">
        <v>1416</v>
      </c>
      <c r="B6904" t="s">
        <v>1417</v>
      </c>
      <c r="D6904" s="1">
        <v>40668</v>
      </c>
      <c r="E6904" s="1">
        <v>40670</v>
      </c>
      <c r="F6904" s="1" t="str">
        <f t="shared" si="442"/>
        <v>May</v>
      </c>
      <c r="G6904" s="1" t="str">
        <f t="shared" si="443"/>
        <v>2011</v>
      </c>
      <c r="H6904" s="2">
        <f t="shared" si="444"/>
        <v>2</v>
      </c>
      <c r="I6904" s="2" t="b">
        <f t="shared" si="445"/>
        <v>0</v>
      </c>
      <c r="J6904" t="s">
        <v>34</v>
      </c>
      <c r="K6904">
        <v>6</v>
      </c>
      <c r="L6904">
        <v>247.34</v>
      </c>
      <c r="M6904">
        <v>0.04</v>
      </c>
      <c r="N6904" t="s">
        <v>39</v>
      </c>
      <c r="O6904">
        <v>63.61</v>
      </c>
      <c r="P6904">
        <v>37.700000000000003</v>
      </c>
      <c r="Q6904">
        <v>2.99</v>
      </c>
      <c r="R6904" t="s">
        <v>760</v>
      </c>
      <c r="S6904" t="s">
        <v>760</v>
      </c>
      <c r="T6904" t="s">
        <v>27</v>
      </c>
      <c r="U6904" t="s">
        <v>22</v>
      </c>
      <c r="V6904" t="s">
        <v>29</v>
      </c>
      <c r="W6904">
        <v>0.35</v>
      </c>
    </row>
    <row r="6905" spans="1:23" x14ac:dyDescent="0.3">
      <c r="A6905" t="s">
        <v>1432</v>
      </c>
      <c r="B6905" t="s">
        <v>1433</v>
      </c>
      <c r="D6905" s="1">
        <v>40055</v>
      </c>
      <c r="E6905" s="1">
        <v>40055</v>
      </c>
      <c r="F6905" s="1" t="str">
        <f t="shared" si="442"/>
        <v>August</v>
      </c>
      <c r="G6905" s="1" t="str">
        <f t="shared" si="443"/>
        <v>2009</v>
      </c>
      <c r="H6905" s="2">
        <f t="shared" si="444"/>
        <v>0</v>
      </c>
      <c r="I6905" s="2" t="str">
        <f t="shared" si="445"/>
        <v>FREE DELIVERY</v>
      </c>
      <c r="J6905" t="s">
        <v>34</v>
      </c>
      <c r="K6905">
        <v>27</v>
      </c>
      <c r="L6905">
        <v>305.48</v>
      </c>
      <c r="M6905">
        <v>0.1</v>
      </c>
      <c r="N6905" t="s">
        <v>18</v>
      </c>
      <c r="O6905">
        <v>47.14</v>
      </c>
      <c r="P6905">
        <v>11.55</v>
      </c>
      <c r="Q6905">
        <v>2.36</v>
      </c>
      <c r="R6905" t="s">
        <v>760</v>
      </c>
      <c r="S6905" t="s">
        <v>760</v>
      </c>
      <c r="T6905" t="s">
        <v>21</v>
      </c>
      <c r="U6905" t="s">
        <v>22</v>
      </c>
      <c r="V6905" t="s">
        <v>60</v>
      </c>
      <c r="W6905">
        <v>0.55000000000000004</v>
      </c>
    </row>
    <row r="6906" spans="1:23" x14ac:dyDescent="0.3">
      <c r="A6906" t="s">
        <v>1182</v>
      </c>
      <c r="B6906" t="s">
        <v>1183</v>
      </c>
      <c r="D6906" s="1">
        <v>40488</v>
      </c>
      <c r="E6906" s="1">
        <v>40489</v>
      </c>
      <c r="F6906" s="1" t="str">
        <f t="shared" si="442"/>
        <v>November</v>
      </c>
      <c r="G6906" s="1" t="str">
        <f t="shared" si="443"/>
        <v>2010</v>
      </c>
      <c r="H6906" s="2">
        <f t="shared" si="444"/>
        <v>1</v>
      </c>
      <c r="I6906" s="2" t="b">
        <f t="shared" si="445"/>
        <v>0</v>
      </c>
      <c r="J6906" t="s">
        <v>34</v>
      </c>
      <c r="K6906">
        <v>8</v>
      </c>
      <c r="L6906">
        <v>2029.4960000000001</v>
      </c>
      <c r="M6906">
        <v>0.1</v>
      </c>
      <c r="N6906" t="s">
        <v>25</v>
      </c>
      <c r="O6906">
        <v>251.64</v>
      </c>
      <c r="P6906">
        <v>320.64</v>
      </c>
      <c r="Q6906">
        <v>43.57</v>
      </c>
      <c r="R6906" t="s">
        <v>760</v>
      </c>
      <c r="S6906" t="s">
        <v>760</v>
      </c>
      <c r="T6906" t="s">
        <v>27</v>
      </c>
      <c r="U6906" t="s">
        <v>36</v>
      </c>
      <c r="V6906" t="s">
        <v>55</v>
      </c>
      <c r="W6906">
        <v>0.63</v>
      </c>
    </row>
    <row r="6907" spans="1:23" x14ac:dyDescent="0.3">
      <c r="A6907" t="s">
        <v>1055</v>
      </c>
      <c r="B6907" t="s">
        <v>1342</v>
      </c>
      <c r="D6907" s="1">
        <v>40384</v>
      </c>
      <c r="E6907" s="1">
        <v>40386</v>
      </c>
      <c r="F6907" s="1" t="str">
        <f t="shared" si="442"/>
        <v>July</v>
      </c>
      <c r="G6907" s="1" t="str">
        <f t="shared" si="443"/>
        <v>2010</v>
      </c>
      <c r="H6907" s="2">
        <f t="shared" si="444"/>
        <v>2</v>
      </c>
      <c r="I6907" s="2" t="b">
        <f t="shared" si="445"/>
        <v>0</v>
      </c>
      <c r="J6907" t="s">
        <v>52</v>
      </c>
      <c r="K6907">
        <v>17</v>
      </c>
      <c r="L6907">
        <v>122.74</v>
      </c>
      <c r="M6907">
        <v>0.08</v>
      </c>
      <c r="N6907" t="s">
        <v>18</v>
      </c>
      <c r="O6907">
        <v>-28.13</v>
      </c>
      <c r="P6907">
        <v>7.28</v>
      </c>
      <c r="Q6907">
        <v>5.47</v>
      </c>
      <c r="R6907" t="s">
        <v>760</v>
      </c>
      <c r="S6907" t="s">
        <v>760</v>
      </c>
      <c r="T6907" t="s">
        <v>27</v>
      </c>
      <c r="U6907" t="s">
        <v>22</v>
      </c>
      <c r="V6907" t="s">
        <v>43</v>
      </c>
      <c r="W6907">
        <v>0.35</v>
      </c>
    </row>
    <row r="6908" spans="1:23" x14ac:dyDescent="0.3">
      <c r="A6908" t="s">
        <v>906</v>
      </c>
      <c r="B6908" t="s">
        <v>1388</v>
      </c>
      <c r="D6908" s="1">
        <v>40007</v>
      </c>
      <c r="E6908" s="1">
        <v>40011</v>
      </c>
      <c r="F6908" s="1" t="str">
        <f t="shared" si="442"/>
        <v>July</v>
      </c>
      <c r="G6908" s="1" t="str">
        <f t="shared" si="443"/>
        <v>2009</v>
      </c>
      <c r="H6908" s="2">
        <f t="shared" si="444"/>
        <v>4</v>
      </c>
      <c r="I6908" s="2" t="b">
        <f t="shared" si="445"/>
        <v>0</v>
      </c>
      <c r="J6908" t="s">
        <v>17</v>
      </c>
      <c r="K6908">
        <v>13</v>
      </c>
      <c r="L6908">
        <v>105.94</v>
      </c>
      <c r="M6908">
        <v>0.06</v>
      </c>
      <c r="N6908" t="s">
        <v>18</v>
      </c>
      <c r="O6908">
        <v>-566</v>
      </c>
      <c r="P6908">
        <v>4.4800000000000004</v>
      </c>
      <c r="Q6908">
        <v>49</v>
      </c>
      <c r="R6908" t="s">
        <v>760</v>
      </c>
      <c r="S6908" t="s">
        <v>760</v>
      </c>
      <c r="T6908" t="s">
        <v>31</v>
      </c>
      <c r="U6908" t="s">
        <v>22</v>
      </c>
      <c r="V6908" t="s">
        <v>28</v>
      </c>
      <c r="W6908">
        <v>0.6</v>
      </c>
    </row>
    <row r="6909" spans="1:23" x14ac:dyDescent="0.3">
      <c r="A6909" t="s">
        <v>1287</v>
      </c>
      <c r="B6909" t="s">
        <v>1023</v>
      </c>
      <c r="D6909" s="1">
        <v>39851</v>
      </c>
      <c r="E6909" s="1">
        <v>39858</v>
      </c>
      <c r="F6909" s="1" t="str">
        <f t="shared" si="442"/>
        <v>February</v>
      </c>
      <c r="G6909" s="1" t="str">
        <f t="shared" si="443"/>
        <v>2009</v>
      </c>
      <c r="H6909" s="2">
        <f t="shared" si="444"/>
        <v>7</v>
      </c>
      <c r="I6909" s="2" t="b">
        <f t="shared" si="445"/>
        <v>0</v>
      </c>
      <c r="J6909" t="s">
        <v>17</v>
      </c>
      <c r="K6909">
        <v>30</v>
      </c>
      <c r="L6909">
        <v>630.14</v>
      </c>
      <c r="M6909">
        <v>0.04</v>
      </c>
      <c r="N6909" t="s">
        <v>18</v>
      </c>
      <c r="O6909">
        <v>108</v>
      </c>
      <c r="P6909">
        <v>19.98</v>
      </c>
      <c r="Q6909">
        <v>8.68</v>
      </c>
      <c r="R6909" t="s">
        <v>760</v>
      </c>
      <c r="S6909" t="s">
        <v>760</v>
      </c>
      <c r="T6909" t="s">
        <v>27</v>
      </c>
      <c r="U6909" t="s">
        <v>22</v>
      </c>
      <c r="V6909" t="s">
        <v>43</v>
      </c>
      <c r="W6909">
        <v>0.37</v>
      </c>
    </row>
    <row r="6910" spans="1:23" x14ac:dyDescent="0.3">
      <c r="A6910" t="s">
        <v>1287</v>
      </c>
      <c r="B6910" t="s">
        <v>1023</v>
      </c>
      <c r="D6910" s="1">
        <v>39851</v>
      </c>
      <c r="E6910" s="1">
        <v>39853</v>
      </c>
      <c r="F6910" s="1" t="str">
        <f t="shared" si="442"/>
        <v>February</v>
      </c>
      <c r="G6910" s="1" t="str">
        <f t="shared" si="443"/>
        <v>2009</v>
      </c>
      <c r="H6910" s="2">
        <f t="shared" si="444"/>
        <v>2</v>
      </c>
      <c r="I6910" s="2" t="b">
        <f t="shared" si="445"/>
        <v>0</v>
      </c>
      <c r="J6910" t="s">
        <v>17</v>
      </c>
      <c r="K6910">
        <v>28</v>
      </c>
      <c r="L6910">
        <v>2813.8485000000001</v>
      </c>
      <c r="M6910">
        <v>0.08</v>
      </c>
      <c r="N6910" t="s">
        <v>18</v>
      </c>
      <c r="O6910">
        <v>377.15</v>
      </c>
      <c r="P6910">
        <v>125.99</v>
      </c>
      <c r="Q6910">
        <v>7.69</v>
      </c>
      <c r="R6910" t="s">
        <v>760</v>
      </c>
      <c r="S6910" t="s">
        <v>760</v>
      </c>
      <c r="T6910" t="s">
        <v>27</v>
      </c>
      <c r="U6910" t="s">
        <v>32</v>
      </c>
      <c r="V6910" t="s">
        <v>33</v>
      </c>
      <c r="W6910">
        <v>0.57999999999999996</v>
      </c>
    </row>
    <row r="6911" spans="1:23" x14ac:dyDescent="0.3">
      <c r="A6911" t="s">
        <v>943</v>
      </c>
      <c r="B6911" t="s">
        <v>1435</v>
      </c>
      <c r="D6911" s="1">
        <v>40006</v>
      </c>
      <c r="E6911" s="1">
        <v>40006</v>
      </c>
      <c r="F6911" s="1" t="str">
        <f t="shared" si="442"/>
        <v>July</v>
      </c>
      <c r="G6911" s="1" t="str">
        <f t="shared" si="443"/>
        <v>2009</v>
      </c>
      <c r="H6911" s="2">
        <f t="shared" si="444"/>
        <v>0</v>
      </c>
      <c r="I6911" s="2" t="str">
        <f t="shared" si="445"/>
        <v>FREE DELIVERY</v>
      </c>
      <c r="J6911" t="s">
        <v>34</v>
      </c>
      <c r="K6911">
        <v>31</v>
      </c>
      <c r="L6911">
        <v>1624.5965000000001</v>
      </c>
      <c r="M6911">
        <v>7.0000000000000007E-2</v>
      </c>
      <c r="N6911" t="s">
        <v>18</v>
      </c>
      <c r="O6911">
        <v>109.84</v>
      </c>
      <c r="P6911">
        <v>65.989999999999995</v>
      </c>
      <c r="Q6911">
        <v>8.8000000000000007</v>
      </c>
      <c r="R6911" t="s">
        <v>760</v>
      </c>
      <c r="S6911" t="s">
        <v>760</v>
      </c>
      <c r="T6911" t="s">
        <v>42</v>
      </c>
      <c r="U6911" t="s">
        <v>32</v>
      </c>
      <c r="V6911" t="s">
        <v>33</v>
      </c>
      <c r="W6911">
        <v>0.57999999999999996</v>
      </c>
    </row>
    <row r="6912" spans="1:23" x14ac:dyDescent="0.3">
      <c r="A6912" t="s">
        <v>943</v>
      </c>
      <c r="B6912" t="s">
        <v>1435</v>
      </c>
      <c r="D6912" s="1">
        <v>40006</v>
      </c>
      <c r="E6912" s="1">
        <v>40008</v>
      </c>
      <c r="F6912" s="1" t="str">
        <f t="shared" si="442"/>
        <v>July</v>
      </c>
      <c r="G6912" s="1" t="str">
        <f t="shared" si="443"/>
        <v>2009</v>
      </c>
      <c r="H6912" s="2">
        <f t="shared" si="444"/>
        <v>2</v>
      </c>
      <c r="I6912" s="2" t="b">
        <f t="shared" si="445"/>
        <v>0</v>
      </c>
      <c r="J6912" t="s">
        <v>34</v>
      </c>
      <c r="K6912">
        <v>35</v>
      </c>
      <c r="L6912">
        <v>381.36</v>
      </c>
      <c r="M6912">
        <v>0</v>
      </c>
      <c r="N6912" t="s">
        <v>39</v>
      </c>
      <c r="O6912">
        <v>128.03</v>
      </c>
      <c r="P6912">
        <v>10.01</v>
      </c>
      <c r="Q6912">
        <v>1.99</v>
      </c>
      <c r="R6912" t="s">
        <v>760</v>
      </c>
      <c r="S6912" t="s">
        <v>760</v>
      </c>
      <c r="T6912" t="s">
        <v>42</v>
      </c>
      <c r="U6912" t="s">
        <v>32</v>
      </c>
      <c r="V6912" t="s">
        <v>48</v>
      </c>
      <c r="W6912">
        <v>0.41</v>
      </c>
    </row>
    <row r="6913" spans="1:23" x14ac:dyDescent="0.3">
      <c r="A6913" t="s">
        <v>1039</v>
      </c>
      <c r="B6913" t="s">
        <v>1406</v>
      </c>
      <c r="D6913" s="1">
        <v>40117</v>
      </c>
      <c r="E6913" s="1">
        <v>40117</v>
      </c>
      <c r="F6913" s="1" t="str">
        <f t="shared" si="442"/>
        <v>October</v>
      </c>
      <c r="G6913" s="1" t="str">
        <f t="shared" si="443"/>
        <v>2009</v>
      </c>
      <c r="H6913" s="2">
        <f t="shared" si="444"/>
        <v>0</v>
      </c>
      <c r="I6913" s="2" t="str">
        <f t="shared" si="445"/>
        <v>FREE DELIVERY</v>
      </c>
      <c r="J6913" t="s">
        <v>52</v>
      </c>
      <c r="K6913">
        <v>9</v>
      </c>
      <c r="L6913">
        <v>11.89</v>
      </c>
      <c r="M6913">
        <v>0.06</v>
      </c>
      <c r="N6913" t="s">
        <v>18</v>
      </c>
      <c r="O6913">
        <v>-6.12</v>
      </c>
      <c r="P6913">
        <v>1.26</v>
      </c>
      <c r="Q6913">
        <v>0.7</v>
      </c>
      <c r="R6913" t="s">
        <v>760</v>
      </c>
      <c r="S6913" t="s">
        <v>760</v>
      </c>
      <c r="T6913" t="s">
        <v>31</v>
      </c>
      <c r="U6913" t="s">
        <v>22</v>
      </c>
      <c r="V6913" t="s">
        <v>46</v>
      </c>
      <c r="W6913">
        <v>0.81</v>
      </c>
    </row>
    <row r="6914" spans="1:23" x14ac:dyDescent="0.3">
      <c r="A6914" t="s">
        <v>1452</v>
      </c>
      <c r="B6914" t="s">
        <v>1453</v>
      </c>
      <c r="D6914" s="1">
        <v>40616</v>
      </c>
      <c r="E6914" s="1">
        <v>40617</v>
      </c>
      <c r="F6914" s="1" t="str">
        <f t="shared" si="442"/>
        <v>March</v>
      </c>
      <c r="G6914" s="1" t="str">
        <f t="shared" si="443"/>
        <v>2011</v>
      </c>
      <c r="H6914" s="2">
        <f t="shared" si="444"/>
        <v>1</v>
      </c>
      <c r="I6914" s="2" t="b">
        <f t="shared" si="445"/>
        <v>0</v>
      </c>
      <c r="J6914" t="s">
        <v>24</v>
      </c>
      <c r="K6914">
        <v>32</v>
      </c>
      <c r="L6914">
        <v>269.3</v>
      </c>
      <c r="M6914">
        <v>0.04</v>
      </c>
      <c r="N6914" t="s">
        <v>39</v>
      </c>
      <c r="O6914">
        <v>22.38</v>
      </c>
      <c r="P6914">
        <v>7.96</v>
      </c>
      <c r="Q6914">
        <v>4.95</v>
      </c>
      <c r="R6914" t="s">
        <v>760</v>
      </c>
      <c r="S6914" t="s">
        <v>760</v>
      </c>
      <c r="T6914" t="s">
        <v>31</v>
      </c>
      <c r="U6914" t="s">
        <v>36</v>
      </c>
      <c r="V6914" t="s">
        <v>37</v>
      </c>
      <c r="W6914">
        <v>0.41</v>
      </c>
    </row>
    <row r="6915" spans="1:23" x14ac:dyDescent="0.3">
      <c r="A6915" t="s">
        <v>1356</v>
      </c>
      <c r="B6915" t="s">
        <v>1724</v>
      </c>
      <c r="D6915" s="1">
        <v>40196</v>
      </c>
      <c r="E6915" s="1">
        <v>40198</v>
      </c>
      <c r="F6915" s="1" t="str">
        <f t="shared" ref="F6915:F6978" si="446">TEXT(E6915,"mmmm")</f>
        <v>January</v>
      </c>
      <c r="G6915" s="1" t="str">
        <f t="shared" ref="G6915:G6978" si="447">TEXT(E6915,"yyyy")</f>
        <v>2010</v>
      </c>
      <c r="H6915" s="2">
        <f t="shared" ref="H6915:H6978" si="448">E6915-D6915</f>
        <v>2</v>
      </c>
      <c r="I6915" s="2" t="b">
        <f t="shared" ref="I6915:I6978" si="449">IF(H6915&lt;1,IF(AND(H6915&gt;0,H6915&lt;2),"ONE DAY", "FREE DELIVERY"))</f>
        <v>0</v>
      </c>
      <c r="J6915" t="s">
        <v>34</v>
      </c>
      <c r="K6915">
        <v>4</v>
      </c>
      <c r="L6915">
        <v>883.31</v>
      </c>
      <c r="M6915">
        <v>0.01</v>
      </c>
      <c r="N6915" t="s">
        <v>25</v>
      </c>
      <c r="O6915">
        <v>-79.959999999999994</v>
      </c>
      <c r="P6915">
        <v>200.98</v>
      </c>
      <c r="Q6915">
        <v>23.76</v>
      </c>
      <c r="R6915" t="s">
        <v>760</v>
      </c>
      <c r="S6915" t="s">
        <v>760</v>
      </c>
      <c r="T6915" t="s">
        <v>42</v>
      </c>
      <c r="U6915" t="s">
        <v>36</v>
      </c>
      <c r="V6915" t="s">
        <v>67</v>
      </c>
      <c r="W6915">
        <v>0.57999999999999996</v>
      </c>
    </row>
    <row r="6916" spans="1:23" x14ac:dyDescent="0.3">
      <c r="A6916" t="s">
        <v>1259</v>
      </c>
      <c r="B6916" t="s">
        <v>997</v>
      </c>
      <c r="D6916" s="1">
        <v>40973</v>
      </c>
      <c r="E6916" s="1">
        <v>40975</v>
      </c>
      <c r="F6916" s="1" t="str">
        <f t="shared" si="446"/>
        <v>March</v>
      </c>
      <c r="G6916" s="1" t="str">
        <f t="shared" si="447"/>
        <v>2012</v>
      </c>
      <c r="H6916" s="2">
        <f t="shared" si="448"/>
        <v>2</v>
      </c>
      <c r="I6916" s="2" t="b">
        <f t="shared" si="449"/>
        <v>0</v>
      </c>
      <c r="J6916" t="s">
        <v>17</v>
      </c>
      <c r="K6916">
        <v>44</v>
      </c>
      <c r="L6916">
        <v>364.4</v>
      </c>
      <c r="M6916">
        <v>0.05</v>
      </c>
      <c r="N6916" t="s">
        <v>18</v>
      </c>
      <c r="O6916">
        <v>51.08</v>
      </c>
      <c r="P6916">
        <v>8.5</v>
      </c>
      <c r="Q6916">
        <v>1.99</v>
      </c>
      <c r="R6916" t="s">
        <v>760</v>
      </c>
      <c r="S6916" t="s">
        <v>760</v>
      </c>
      <c r="T6916" t="s">
        <v>27</v>
      </c>
      <c r="U6916" t="s">
        <v>32</v>
      </c>
      <c r="V6916" t="s">
        <v>48</v>
      </c>
      <c r="W6916">
        <v>0.49</v>
      </c>
    </row>
    <row r="6917" spans="1:23" x14ac:dyDescent="0.3">
      <c r="A6917" t="s">
        <v>1570</v>
      </c>
      <c r="B6917" t="s">
        <v>1049</v>
      </c>
      <c r="D6917" s="1">
        <v>40163</v>
      </c>
      <c r="E6917" s="1">
        <v>40165</v>
      </c>
      <c r="F6917" s="1" t="str">
        <f t="shared" si="446"/>
        <v>December</v>
      </c>
      <c r="G6917" s="1" t="str">
        <f t="shared" si="447"/>
        <v>2009</v>
      </c>
      <c r="H6917" s="2">
        <f t="shared" si="448"/>
        <v>2</v>
      </c>
      <c r="I6917" s="2" t="b">
        <f t="shared" si="449"/>
        <v>0</v>
      </c>
      <c r="J6917" t="s">
        <v>44</v>
      </c>
      <c r="K6917">
        <v>25</v>
      </c>
      <c r="L6917">
        <v>3585.91</v>
      </c>
      <c r="M6917">
        <v>0.06</v>
      </c>
      <c r="N6917" t="s">
        <v>25</v>
      </c>
      <c r="O6917">
        <v>-178.54</v>
      </c>
      <c r="P6917">
        <v>146.34</v>
      </c>
      <c r="Q6917">
        <v>43.75</v>
      </c>
      <c r="R6917" t="s">
        <v>760</v>
      </c>
      <c r="S6917" t="s">
        <v>760</v>
      </c>
      <c r="T6917" t="s">
        <v>27</v>
      </c>
      <c r="U6917" t="s">
        <v>36</v>
      </c>
      <c r="V6917" t="s">
        <v>55</v>
      </c>
      <c r="W6917">
        <v>0.65</v>
      </c>
    </row>
    <row r="6918" spans="1:23" x14ac:dyDescent="0.3">
      <c r="A6918" t="s">
        <v>1138</v>
      </c>
      <c r="B6918" t="s">
        <v>1232</v>
      </c>
      <c r="D6918" s="1">
        <v>40323</v>
      </c>
      <c r="E6918" s="1">
        <v>40325</v>
      </c>
      <c r="F6918" s="1" t="str">
        <f t="shared" si="446"/>
        <v>May</v>
      </c>
      <c r="G6918" s="1" t="str">
        <f t="shared" si="447"/>
        <v>2010</v>
      </c>
      <c r="H6918" s="2">
        <f t="shared" si="448"/>
        <v>2</v>
      </c>
      <c r="I6918" s="2" t="b">
        <f t="shared" si="449"/>
        <v>0</v>
      </c>
      <c r="J6918" t="s">
        <v>34</v>
      </c>
      <c r="K6918">
        <v>24</v>
      </c>
      <c r="L6918">
        <v>545.38</v>
      </c>
      <c r="M6918">
        <v>0.02</v>
      </c>
      <c r="N6918" t="s">
        <v>18</v>
      </c>
      <c r="O6918">
        <v>89.6</v>
      </c>
      <c r="P6918">
        <v>22.84</v>
      </c>
      <c r="Q6918">
        <v>8.18</v>
      </c>
      <c r="R6918" t="s">
        <v>760</v>
      </c>
      <c r="S6918" t="s">
        <v>760</v>
      </c>
      <c r="T6918" t="s">
        <v>31</v>
      </c>
      <c r="U6918" t="s">
        <v>22</v>
      </c>
      <c r="V6918" t="s">
        <v>43</v>
      </c>
      <c r="W6918">
        <v>0.39</v>
      </c>
    </row>
    <row r="6919" spans="1:23" x14ac:dyDescent="0.3">
      <c r="A6919" t="s">
        <v>1731</v>
      </c>
      <c r="B6919" t="s">
        <v>1732</v>
      </c>
      <c r="D6919" s="1">
        <v>40895</v>
      </c>
      <c r="E6919" s="1">
        <v>40897</v>
      </c>
      <c r="F6919" s="1" t="str">
        <f t="shared" si="446"/>
        <v>December</v>
      </c>
      <c r="G6919" s="1" t="str">
        <f t="shared" si="447"/>
        <v>2011</v>
      </c>
      <c r="H6919" s="2">
        <f t="shared" si="448"/>
        <v>2</v>
      </c>
      <c r="I6919" s="2" t="b">
        <f t="shared" si="449"/>
        <v>0</v>
      </c>
      <c r="J6919" t="s">
        <v>34</v>
      </c>
      <c r="K6919">
        <v>48</v>
      </c>
      <c r="L6919">
        <v>3713.0124999999998</v>
      </c>
      <c r="M6919">
        <v>0.09</v>
      </c>
      <c r="N6919" t="s">
        <v>18</v>
      </c>
      <c r="O6919">
        <v>803.6</v>
      </c>
      <c r="P6919">
        <v>95.99</v>
      </c>
      <c r="Q6919">
        <v>7.69</v>
      </c>
      <c r="R6919" t="s">
        <v>760</v>
      </c>
      <c r="S6919" t="s">
        <v>760</v>
      </c>
      <c r="T6919" t="s">
        <v>31</v>
      </c>
      <c r="U6919" t="s">
        <v>32</v>
      </c>
      <c r="V6919" t="s">
        <v>33</v>
      </c>
      <c r="W6919">
        <v>0.56999999999999995</v>
      </c>
    </row>
    <row r="6920" spans="1:23" x14ac:dyDescent="0.3">
      <c r="A6920" t="s">
        <v>1425</v>
      </c>
      <c r="B6920" t="s">
        <v>1128</v>
      </c>
      <c r="D6920" s="1">
        <v>39958</v>
      </c>
      <c r="E6920" s="1">
        <v>39960</v>
      </c>
      <c r="F6920" s="1" t="str">
        <f t="shared" si="446"/>
        <v>May</v>
      </c>
      <c r="G6920" s="1" t="str">
        <f t="shared" si="447"/>
        <v>2009</v>
      </c>
      <c r="H6920" s="2">
        <f t="shared" si="448"/>
        <v>2</v>
      </c>
      <c r="I6920" s="2" t="b">
        <f t="shared" si="449"/>
        <v>0</v>
      </c>
      <c r="J6920" t="s">
        <v>17</v>
      </c>
      <c r="K6920">
        <v>48</v>
      </c>
      <c r="L6920">
        <v>1444</v>
      </c>
      <c r="M6920">
        <v>0.08</v>
      </c>
      <c r="N6920" t="s">
        <v>18</v>
      </c>
      <c r="O6920">
        <v>617.05999999999995</v>
      </c>
      <c r="P6920">
        <v>30.56</v>
      </c>
      <c r="Q6920">
        <v>2.99</v>
      </c>
      <c r="R6920" t="s">
        <v>760</v>
      </c>
      <c r="S6920" t="s">
        <v>760</v>
      </c>
      <c r="T6920" t="s">
        <v>21</v>
      </c>
      <c r="U6920" t="s">
        <v>22</v>
      </c>
      <c r="V6920" t="s">
        <v>29</v>
      </c>
      <c r="W6920">
        <v>0.35</v>
      </c>
    </row>
    <row r="6921" spans="1:23" x14ac:dyDescent="0.3">
      <c r="A6921" t="s">
        <v>1726</v>
      </c>
      <c r="B6921" t="s">
        <v>1727</v>
      </c>
      <c r="D6921" s="1">
        <v>41184</v>
      </c>
      <c r="E6921" s="1">
        <v>41186</v>
      </c>
      <c r="F6921" s="1" t="str">
        <f t="shared" si="446"/>
        <v>October</v>
      </c>
      <c r="G6921" s="1" t="str">
        <f t="shared" si="447"/>
        <v>2012</v>
      </c>
      <c r="H6921" s="2">
        <f t="shared" si="448"/>
        <v>2</v>
      </c>
      <c r="I6921" s="2" t="b">
        <f t="shared" si="449"/>
        <v>0</v>
      </c>
      <c r="J6921" t="s">
        <v>34</v>
      </c>
      <c r="K6921">
        <v>21</v>
      </c>
      <c r="L6921">
        <v>676.69</v>
      </c>
      <c r="M6921">
        <v>0.09</v>
      </c>
      <c r="N6921" t="s">
        <v>18</v>
      </c>
      <c r="O6921">
        <v>138.1</v>
      </c>
      <c r="P6921">
        <v>35.409999999999997</v>
      </c>
      <c r="Q6921">
        <v>1.99</v>
      </c>
      <c r="R6921" t="s">
        <v>760</v>
      </c>
      <c r="S6921" t="s">
        <v>760</v>
      </c>
      <c r="T6921" t="s">
        <v>27</v>
      </c>
      <c r="U6921" t="s">
        <v>32</v>
      </c>
      <c r="V6921" t="s">
        <v>48</v>
      </c>
      <c r="W6921">
        <v>0.43</v>
      </c>
    </row>
    <row r="6922" spans="1:23" x14ac:dyDescent="0.3">
      <c r="A6922" t="s">
        <v>1726</v>
      </c>
      <c r="B6922" t="s">
        <v>1727</v>
      </c>
      <c r="D6922" s="1">
        <v>41184</v>
      </c>
      <c r="E6922" s="1">
        <v>41185</v>
      </c>
      <c r="F6922" s="1" t="str">
        <f t="shared" si="446"/>
        <v>October</v>
      </c>
      <c r="G6922" s="1" t="str">
        <f t="shared" si="447"/>
        <v>2012</v>
      </c>
      <c r="H6922" s="2">
        <f t="shared" si="448"/>
        <v>1</v>
      </c>
      <c r="I6922" s="2" t="b">
        <f t="shared" si="449"/>
        <v>0</v>
      </c>
      <c r="J6922" t="s">
        <v>34</v>
      </c>
      <c r="K6922">
        <v>4</v>
      </c>
      <c r="L6922">
        <v>13698.96</v>
      </c>
      <c r="M6922">
        <v>0.05</v>
      </c>
      <c r="N6922" t="s">
        <v>18</v>
      </c>
      <c r="O6922">
        <v>-9078.94</v>
      </c>
      <c r="P6922">
        <v>3499.99</v>
      </c>
      <c r="Q6922">
        <v>24.49</v>
      </c>
      <c r="R6922" t="s">
        <v>760</v>
      </c>
      <c r="S6922" t="s">
        <v>760</v>
      </c>
      <c r="T6922" t="s">
        <v>27</v>
      </c>
      <c r="U6922" t="s">
        <v>32</v>
      </c>
      <c r="V6922" t="s">
        <v>62</v>
      </c>
      <c r="W6922">
        <v>0.37</v>
      </c>
    </row>
    <row r="6923" spans="1:23" x14ac:dyDescent="0.3">
      <c r="A6923" t="s">
        <v>1188</v>
      </c>
      <c r="B6923" t="s">
        <v>1655</v>
      </c>
      <c r="D6923" s="1">
        <v>41153</v>
      </c>
      <c r="E6923" s="1">
        <v>41155</v>
      </c>
      <c r="F6923" s="1" t="str">
        <f t="shared" si="446"/>
        <v>September</v>
      </c>
      <c r="G6923" s="1" t="str">
        <f t="shared" si="447"/>
        <v>2012</v>
      </c>
      <c r="H6923" s="2">
        <f t="shared" si="448"/>
        <v>2</v>
      </c>
      <c r="I6923" s="2" t="b">
        <f t="shared" si="449"/>
        <v>0</v>
      </c>
      <c r="J6923" t="s">
        <v>34</v>
      </c>
      <c r="K6923">
        <v>28</v>
      </c>
      <c r="L6923">
        <v>925.43</v>
      </c>
      <c r="M6923">
        <v>0</v>
      </c>
      <c r="N6923" t="s">
        <v>18</v>
      </c>
      <c r="O6923">
        <v>368.86</v>
      </c>
      <c r="P6923">
        <v>31.78</v>
      </c>
      <c r="Q6923">
        <v>1.99</v>
      </c>
      <c r="R6923" t="s">
        <v>760</v>
      </c>
      <c r="S6923" t="s">
        <v>760</v>
      </c>
      <c r="T6923" t="s">
        <v>31</v>
      </c>
      <c r="U6923" t="s">
        <v>32</v>
      </c>
      <c r="V6923" t="s">
        <v>48</v>
      </c>
      <c r="W6923">
        <v>0.42</v>
      </c>
    </row>
    <row r="6924" spans="1:23" x14ac:dyDescent="0.3">
      <c r="A6924" t="s">
        <v>1352</v>
      </c>
      <c r="B6924" t="s">
        <v>1739</v>
      </c>
      <c r="D6924" s="1">
        <v>40337</v>
      </c>
      <c r="E6924" s="1">
        <v>40339</v>
      </c>
      <c r="F6924" s="1" t="str">
        <f t="shared" si="446"/>
        <v>June</v>
      </c>
      <c r="G6924" s="1" t="str">
        <f t="shared" si="447"/>
        <v>2010</v>
      </c>
      <c r="H6924" s="2">
        <f t="shared" si="448"/>
        <v>2</v>
      </c>
      <c r="I6924" s="2" t="b">
        <f t="shared" si="449"/>
        <v>0</v>
      </c>
      <c r="J6924" t="s">
        <v>17</v>
      </c>
      <c r="K6924">
        <v>23</v>
      </c>
      <c r="L6924">
        <v>321.63</v>
      </c>
      <c r="M6924">
        <v>0.04</v>
      </c>
      <c r="N6924" t="s">
        <v>18</v>
      </c>
      <c r="O6924">
        <v>73.7</v>
      </c>
      <c r="P6924">
        <v>14.34</v>
      </c>
      <c r="Q6924">
        <v>5</v>
      </c>
      <c r="R6924" t="s">
        <v>760</v>
      </c>
      <c r="S6924" t="s">
        <v>760</v>
      </c>
      <c r="T6924" t="s">
        <v>27</v>
      </c>
      <c r="U6924" t="s">
        <v>36</v>
      </c>
      <c r="V6924" t="s">
        <v>37</v>
      </c>
      <c r="W6924">
        <v>0.49</v>
      </c>
    </row>
    <row r="6925" spans="1:23" x14ac:dyDescent="0.3">
      <c r="A6925" t="s">
        <v>902</v>
      </c>
      <c r="B6925" t="s">
        <v>1725</v>
      </c>
      <c r="D6925" s="1">
        <v>41082</v>
      </c>
      <c r="E6925" s="1">
        <v>41083</v>
      </c>
      <c r="F6925" s="1" t="str">
        <f t="shared" si="446"/>
        <v>June</v>
      </c>
      <c r="G6925" s="1" t="str">
        <f t="shared" si="447"/>
        <v>2012</v>
      </c>
      <c r="H6925" s="2">
        <f t="shared" si="448"/>
        <v>1</v>
      </c>
      <c r="I6925" s="2" t="b">
        <f t="shared" si="449"/>
        <v>0</v>
      </c>
      <c r="J6925" t="s">
        <v>44</v>
      </c>
      <c r="K6925">
        <v>48</v>
      </c>
      <c r="L6925">
        <v>278.07</v>
      </c>
      <c r="M6925">
        <v>0.08</v>
      </c>
      <c r="N6925" t="s">
        <v>18</v>
      </c>
      <c r="O6925">
        <v>-71.45</v>
      </c>
      <c r="P6925">
        <v>5.78</v>
      </c>
      <c r="Q6925">
        <v>4.96</v>
      </c>
      <c r="R6925" t="s">
        <v>760</v>
      </c>
      <c r="S6925" t="s">
        <v>760</v>
      </c>
      <c r="T6925" t="s">
        <v>27</v>
      </c>
      <c r="U6925" t="s">
        <v>22</v>
      </c>
      <c r="V6925" t="s">
        <v>43</v>
      </c>
      <c r="W6925">
        <v>0.36</v>
      </c>
    </row>
    <row r="6926" spans="1:23" x14ac:dyDescent="0.3">
      <c r="A6926" t="s">
        <v>943</v>
      </c>
      <c r="B6926" t="s">
        <v>1435</v>
      </c>
      <c r="D6926" s="1">
        <v>41166</v>
      </c>
      <c r="E6926" s="1">
        <v>41168</v>
      </c>
      <c r="F6926" s="1" t="str">
        <f t="shared" si="446"/>
        <v>September</v>
      </c>
      <c r="G6926" s="1" t="str">
        <f t="shared" si="447"/>
        <v>2012</v>
      </c>
      <c r="H6926" s="2">
        <f t="shared" si="448"/>
        <v>2</v>
      </c>
      <c r="I6926" s="2" t="b">
        <f t="shared" si="449"/>
        <v>0</v>
      </c>
      <c r="J6926" t="s">
        <v>52</v>
      </c>
      <c r="K6926">
        <v>17</v>
      </c>
      <c r="L6926">
        <v>328.62700000000001</v>
      </c>
      <c r="M6926">
        <v>0</v>
      </c>
      <c r="N6926" t="s">
        <v>18</v>
      </c>
      <c r="O6926">
        <v>-7.77</v>
      </c>
      <c r="P6926">
        <v>20.99</v>
      </c>
      <c r="Q6926">
        <v>4.8099999999999996</v>
      </c>
      <c r="R6926" t="s">
        <v>760</v>
      </c>
      <c r="S6926" t="s">
        <v>760</v>
      </c>
      <c r="T6926" t="s">
        <v>27</v>
      </c>
      <c r="U6926" t="s">
        <v>32</v>
      </c>
      <c r="V6926" t="s">
        <v>33</v>
      </c>
      <c r="W6926">
        <v>0.57999999999999996</v>
      </c>
    </row>
    <row r="6927" spans="1:23" x14ac:dyDescent="0.3">
      <c r="A6927" t="s">
        <v>936</v>
      </c>
      <c r="B6927" t="s">
        <v>1472</v>
      </c>
      <c r="D6927" s="1">
        <v>41238</v>
      </c>
      <c r="E6927" s="1">
        <v>41239</v>
      </c>
      <c r="F6927" s="1" t="str">
        <f t="shared" si="446"/>
        <v>November</v>
      </c>
      <c r="G6927" s="1" t="str">
        <f t="shared" si="447"/>
        <v>2012</v>
      </c>
      <c r="H6927" s="2">
        <f t="shared" si="448"/>
        <v>1</v>
      </c>
      <c r="I6927" s="2" t="b">
        <f t="shared" si="449"/>
        <v>0</v>
      </c>
      <c r="J6927" t="s">
        <v>34</v>
      </c>
      <c r="K6927">
        <v>46</v>
      </c>
      <c r="L6927">
        <v>6733.52</v>
      </c>
      <c r="M6927">
        <v>0.04</v>
      </c>
      <c r="N6927" t="s">
        <v>18</v>
      </c>
      <c r="O6927">
        <v>246</v>
      </c>
      <c r="P6927">
        <v>152.47999999999999</v>
      </c>
      <c r="Q6927">
        <v>4</v>
      </c>
      <c r="R6927" t="s">
        <v>760</v>
      </c>
      <c r="S6927" t="s">
        <v>760</v>
      </c>
      <c r="T6927" t="s">
        <v>42</v>
      </c>
      <c r="U6927" t="s">
        <v>32</v>
      </c>
      <c r="V6927" t="s">
        <v>48</v>
      </c>
      <c r="W6927">
        <v>0.79</v>
      </c>
    </row>
    <row r="6928" spans="1:23" x14ac:dyDescent="0.3">
      <c r="A6928" t="s">
        <v>932</v>
      </c>
      <c r="B6928" t="s">
        <v>1602</v>
      </c>
      <c r="D6928" s="1">
        <v>41072</v>
      </c>
      <c r="E6928" s="1">
        <v>41073</v>
      </c>
      <c r="F6928" s="1" t="str">
        <f t="shared" si="446"/>
        <v>June</v>
      </c>
      <c r="G6928" s="1" t="str">
        <f t="shared" si="447"/>
        <v>2012</v>
      </c>
      <c r="H6928" s="2">
        <f t="shared" si="448"/>
        <v>1</v>
      </c>
      <c r="I6928" s="2" t="b">
        <f t="shared" si="449"/>
        <v>0</v>
      </c>
      <c r="J6928" t="s">
        <v>34</v>
      </c>
      <c r="K6928">
        <v>41</v>
      </c>
      <c r="L6928">
        <v>377.83</v>
      </c>
      <c r="M6928">
        <v>0.06</v>
      </c>
      <c r="N6928" t="s">
        <v>18</v>
      </c>
      <c r="O6928">
        <v>122.06</v>
      </c>
      <c r="P6928">
        <v>9.11</v>
      </c>
      <c r="Q6928">
        <v>2.15</v>
      </c>
      <c r="R6928" t="s">
        <v>760</v>
      </c>
      <c r="S6928" t="s">
        <v>760</v>
      </c>
      <c r="T6928" t="s">
        <v>31</v>
      </c>
      <c r="U6928" t="s">
        <v>22</v>
      </c>
      <c r="V6928" t="s">
        <v>43</v>
      </c>
      <c r="W6928">
        <v>0.4</v>
      </c>
    </row>
    <row r="6929" spans="1:23" x14ac:dyDescent="0.3">
      <c r="A6929" t="s">
        <v>979</v>
      </c>
      <c r="B6929" t="s">
        <v>1462</v>
      </c>
      <c r="D6929" s="1">
        <v>41212</v>
      </c>
      <c r="E6929" s="1">
        <v>41216</v>
      </c>
      <c r="F6929" s="1" t="str">
        <f t="shared" si="446"/>
        <v>November</v>
      </c>
      <c r="G6929" s="1" t="str">
        <f t="shared" si="447"/>
        <v>2012</v>
      </c>
      <c r="H6929" s="2">
        <f t="shared" si="448"/>
        <v>4</v>
      </c>
      <c r="I6929" s="2" t="b">
        <f t="shared" si="449"/>
        <v>0</v>
      </c>
      <c r="J6929" t="s">
        <v>17</v>
      </c>
      <c r="K6929">
        <v>39</v>
      </c>
      <c r="L6929">
        <v>7725.66</v>
      </c>
      <c r="M6929">
        <v>0.05</v>
      </c>
      <c r="N6929" t="s">
        <v>25</v>
      </c>
      <c r="O6929">
        <v>-737.41</v>
      </c>
      <c r="P6929">
        <v>200.98</v>
      </c>
      <c r="Q6929">
        <v>55.96</v>
      </c>
      <c r="R6929" t="s">
        <v>760</v>
      </c>
      <c r="S6929" t="s">
        <v>760</v>
      </c>
      <c r="T6929" t="s">
        <v>31</v>
      </c>
      <c r="U6929" t="s">
        <v>36</v>
      </c>
      <c r="V6929" t="s">
        <v>54</v>
      </c>
      <c r="W6929">
        <v>0.75</v>
      </c>
    </row>
    <row r="6930" spans="1:23" x14ac:dyDescent="0.3">
      <c r="A6930" t="s">
        <v>1432</v>
      </c>
      <c r="B6930" t="s">
        <v>1433</v>
      </c>
      <c r="D6930" s="1">
        <v>40875</v>
      </c>
      <c r="E6930" s="1">
        <v>40876</v>
      </c>
      <c r="F6930" s="1" t="str">
        <f t="shared" si="446"/>
        <v>November</v>
      </c>
      <c r="G6930" s="1" t="str">
        <f t="shared" si="447"/>
        <v>2011</v>
      </c>
      <c r="H6930" s="2">
        <f t="shared" si="448"/>
        <v>1</v>
      </c>
      <c r="I6930" s="2" t="b">
        <f t="shared" si="449"/>
        <v>0</v>
      </c>
      <c r="J6930" t="s">
        <v>52</v>
      </c>
      <c r="K6930">
        <v>4</v>
      </c>
      <c r="L6930">
        <v>52.43</v>
      </c>
      <c r="M6930">
        <v>0.03</v>
      </c>
      <c r="N6930" t="s">
        <v>39</v>
      </c>
      <c r="O6930">
        <v>-12.98</v>
      </c>
      <c r="P6930">
        <v>9.65</v>
      </c>
      <c r="Q6930">
        <v>6.22</v>
      </c>
      <c r="R6930" t="s">
        <v>760</v>
      </c>
      <c r="S6930" t="s">
        <v>760</v>
      </c>
      <c r="T6930" t="s">
        <v>31</v>
      </c>
      <c r="U6930" t="s">
        <v>36</v>
      </c>
      <c r="V6930" t="s">
        <v>37</v>
      </c>
      <c r="W6930">
        <v>0.55000000000000004</v>
      </c>
    </row>
    <row r="6931" spans="1:23" x14ac:dyDescent="0.3">
      <c r="A6931" t="s">
        <v>1432</v>
      </c>
      <c r="B6931" t="s">
        <v>1433</v>
      </c>
      <c r="D6931" s="1">
        <v>40875</v>
      </c>
      <c r="E6931" s="1">
        <v>40877</v>
      </c>
      <c r="F6931" s="1" t="str">
        <f t="shared" si="446"/>
        <v>November</v>
      </c>
      <c r="G6931" s="1" t="str">
        <f t="shared" si="447"/>
        <v>2011</v>
      </c>
      <c r="H6931" s="2">
        <f t="shared" si="448"/>
        <v>2</v>
      </c>
      <c r="I6931" s="2" t="b">
        <f t="shared" si="449"/>
        <v>0</v>
      </c>
      <c r="J6931" t="s">
        <v>52</v>
      </c>
      <c r="K6931">
        <v>48</v>
      </c>
      <c r="L6931">
        <v>254.51</v>
      </c>
      <c r="M6931">
        <v>0.08</v>
      </c>
      <c r="N6931" t="s">
        <v>18</v>
      </c>
      <c r="O6931">
        <v>49.05</v>
      </c>
      <c r="P6931">
        <v>5.58</v>
      </c>
      <c r="Q6931">
        <v>0.7</v>
      </c>
      <c r="R6931" t="s">
        <v>760</v>
      </c>
      <c r="S6931" t="s">
        <v>760</v>
      </c>
      <c r="T6931" t="s">
        <v>31</v>
      </c>
      <c r="U6931" t="s">
        <v>22</v>
      </c>
      <c r="V6931" t="s">
        <v>60</v>
      </c>
      <c r="W6931">
        <v>0.6</v>
      </c>
    </row>
    <row r="6932" spans="1:23" x14ac:dyDescent="0.3">
      <c r="A6932" t="s">
        <v>1275</v>
      </c>
      <c r="B6932" t="s">
        <v>1473</v>
      </c>
      <c r="D6932" s="1">
        <v>40888</v>
      </c>
      <c r="E6932" s="1">
        <v>40888</v>
      </c>
      <c r="F6932" s="1" t="str">
        <f t="shared" si="446"/>
        <v>December</v>
      </c>
      <c r="G6932" s="1" t="str">
        <f t="shared" si="447"/>
        <v>2011</v>
      </c>
      <c r="H6932" s="2">
        <f t="shared" si="448"/>
        <v>0</v>
      </c>
      <c r="I6932" s="2" t="str">
        <f t="shared" si="449"/>
        <v>FREE DELIVERY</v>
      </c>
      <c r="J6932" t="s">
        <v>24</v>
      </c>
      <c r="K6932">
        <v>25</v>
      </c>
      <c r="L6932">
        <v>268.58</v>
      </c>
      <c r="M6932">
        <v>0.03</v>
      </c>
      <c r="N6932" t="s">
        <v>18</v>
      </c>
      <c r="O6932">
        <v>-26.33</v>
      </c>
      <c r="P6932">
        <v>10.89</v>
      </c>
      <c r="Q6932">
        <v>4.5</v>
      </c>
      <c r="R6932" t="s">
        <v>760</v>
      </c>
      <c r="S6932" t="s">
        <v>760</v>
      </c>
      <c r="T6932" t="s">
        <v>31</v>
      </c>
      <c r="U6932" t="s">
        <v>22</v>
      </c>
      <c r="V6932" t="s">
        <v>28</v>
      </c>
      <c r="W6932">
        <v>0.59</v>
      </c>
    </row>
    <row r="6933" spans="1:23" x14ac:dyDescent="0.3">
      <c r="A6933" t="s">
        <v>1275</v>
      </c>
      <c r="B6933" t="s">
        <v>1473</v>
      </c>
      <c r="D6933" s="1">
        <v>40888</v>
      </c>
      <c r="E6933" s="1">
        <v>40889</v>
      </c>
      <c r="F6933" s="1" t="str">
        <f t="shared" si="446"/>
        <v>December</v>
      </c>
      <c r="G6933" s="1" t="str">
        <f t="shared" si="447"/>
        <v>2011</v>
      </c>
      <c r="H6933" s="2">
        <f t="shared" si="448"/>
        <v>1</v>
      </c>
      <c r="I6933" s="2" t="b">
        <f t="shared" si="449"/>
        <v>0</v>
      </c>
      <c r="J6933" t="s">
        <v>24</v>
      </c>
      <c r="K6933">
        <v>26</v>
      </c>
      <c r="L6933">
        <v>1280.6500000000001</v>
      </c>
      <c r="M6933">
        <v>0.06</v>
      </c>
      <c r="N6933" t="s">
        <v>18</v>
      </c>
      <c r="O6933">
        <v>75.36</v>
      </c>
      <c r="P6933">
        <v>50.98</v>
      </c>
      <c r="Q6933">
        <v>22.24</v>
      </c>
      <c r="R6933" t="s">
        <v>760</v>
      </c>
      <c r="S6933" t="s">
        <v>760</v>
      </c>
      <c r="T6933" t="s">
        <v>31</v>
      </c>
      <c r="U6933" t="s">
        <v>36</v>
      </c>
      <c r="V6933" t="s">
        <v>37</v>
      </c>
      <c r="W6933">
        <v>0.55000000000000004</v>
      </c>
    </row>
    <row r="6934" spans="1:23" x14ac:dyDescent="0.3">
      <c r="A6934" t="s">
        <v>1009</v>
      </c>
      <c r="B6934" t="s">
        <v>1677</v>
      </c>
      <c r="D6934" s="1">
        <v>40483</v>
      </c>
      <c r="E6934" s="1">
        <v>40483</v>
      </c>
      <c r="F6934" s="1" t="str">
        <f t="shared" si="446"/>
        <v>November</v>
      </c>
      <c r="G6934" s="1" t="str">
        <f t="shared" si="447"/>
        <v>2010</v>
      </c>
      <c r="H6934" s="2">
        <f t="shared" si="448"/>
        <v>0</v>
      </c>
      <c r="I6934" s="2" t="str">
        <f t="shared" si="449"/>
        <v>FREE DELIVERY</v>
      </c>
      <c r="J6934" t="s">
        <v>52</v>
      </c>
      <c r="K6934">
        <v>37</v>
      </c>
      <c r="L6934">
        <v>231.65</v>
      </c>
      <c r="M6934">
        <v>0</v>
      </c>
      <c r="N6934" t="s">
        <v>18</v>
      </c>
      <c r="O6934">
        <v>-241.28</v>
      </c>
      <c r="P6934">
        <v>5.98</v>
      </c>
      <c r="Q6934">
        <v>10.39</v>
      </c>
      <c r="R6934" t="s">
        <v>760</v>
      </c>
      <c r="S6934" t="s">
        <v>760</v>
      </c>
      <c r="T6934" t="s">
        <v>31</v>
      </c>
      <c r="U6934" t="s">
        <v>22</v>
      </c>
      <c r="V6934" t="s">
        <v>43</v>
      </c>
      <c r="W6934">
        <v>0.4</v>
      </c>
    </row>
    <row r="6935" spans="1:23" x14ac:dyDescent="0.3">
      <c r="A6935" t="s">
        <v>1275</v>
      </c>
      <c r="B6935" t="s">
        <v>1473</v>
      </c>
      <c r="D6935" s="1">
        <v>40085</v>
      </c>
      <c r="E6935" s="1">
        <v>40088</v>
      </c>
      <c r="F6935" s="1" t="str">
        <f t="shared" si="446"/>
        <v>October</v>
      </c>
      <c r="G6935" s="1" t="str">
        <f t="shared" si="447"/>
        <v>2009</v>
      </c>
      <c r="H6935" s="2">
        <f t="shared" si="448"/>
        <v>3</v>
      </c>
      <c r="I6935" s="2" t="b">
        <f t="shared" si="449"/>
        <v>0</v>
      </c>
      <c r="J6935" t="s">
        <v>24</v>
      </c>
      <c r="K6935">
        <v>2</v>
      </c>
      <c r="L6935">
        <v>198.44</v>
      </c>
      <c r="M6935">
        <v>0.01</v>
      </c>
      <c r="N6935" t="s">
        <v>18</v>
      </c>
      <c r="O6935">
        <v>-87.46</v>
      </c>
      <c r="P6935">
        <v>99.23</v>
      </c>
      <c r="Q6935">
        <v>8.99</v>
      </c>
      <c r="R6935" t="s">
        <v>760</v>
      </c>
      <c r="S6935" t="s">
        <v>760</v>
      </c>
      <c r="T6935" t="s">
        <v>31</v>
      </c>
      <c r="U6935" t="s">
        <v>36</v>
      </c>
      <c r="V6935" t="s">
        <v>37</v>
      </c>
      <c r="W6935">
        <v>0.35</v>
      </c>
    </row>
    <row r="6936" spans="1:23" x14ac:dyDescent="0.3">
      <c r="A6936" t="s">
        <v>1031</v>
      </c>
      <c r="B6936" t="s">
        <v>1005</v>
      </c>
      <c r="D6936" s="1">
        <v>40275</v>
      </c>
      <c r="E6936" s="1">
        <v>40276</v>
      </c>
      <c r="F6936" s="1" t="str">
        <f t="shared" si="446"/>
        <v>April</v>
      </c>
      <c r="G6936" s="1" t="str">
        <f t="shared" si="447"/>
        <v>2010</v>
      </c>
      <c r="H6936" s="2">
        <f t="shared" si="448"/>
        <v>1</v>
      </c>
      <c r="I6936" s="2" t="b">
        <f t="shared" si="449"/>
        <v>0</v>
      </c>
      <c r="J6936" t="s">
        <v>44</v>
      </c>
      <c r="K6936">
        <v>29</v>
      </c>
      <c r="L6936">
        <v>296.94</v>
      </c>
      <c r="M6936">
        <v>0.08</v>
      </c>
      <c r="N6936" t="s">
        <v>18</v>
      </c>
      <c r="O6936">
        <v>-25.41</v>
      </c>
      <c r="P6936">
        <v>10.98</v>
      </c>
      <c r="Q6936">
        <v>3.99</v>
      </c>
      <c r="R6936" t="s">
        <v>760</v>
      </c>
      <c r="S6936" t="s">
        <v>760</v>
      </c>
      <c r="T6936" t="s">
        <v>31</v>
      </c>
      <c r="U6936" t="s">
        <v>22</v>
      </c>
      <c r="V6936" t="s">
        <v>28</v>
      </c>
      <c r="W6936">
        <v>0.57999999999999996</v>
      </c>
    </row>
    <row r="6937" spans="1:23" x14ac:dyDescent="0.3">
      <c r="A6937" t="s">
        <v>1382</v>
      </c>
      <c r="B6937" t="s">
        <v>1383</v>
      </c>
      <c r="D6937" s="1">
        <v>40683</v>
      </c>
      <c r="E6937" s="1">
        <v>40684</v>
      </c>
      <c r="F6937" s="1" t="str">
        <f t="shared" si="446"/>
        <v>May</v>
      </c>
      <c r="G6937" s="1" t="str">
        <f t="shared" si="447"/>
        <v>2011</v>
      </c>
      <c r="H6937" s="2">
        <f t="shared" si="448"/>
        <v>1</v>
      </c>
      <c r="I6937" s="2" t="b">
        <f t="shared" si="449"/>
        <v>0</v>
      </c>
      <c r="J6937" t="s">
        <v>34</v>
      </c>
      <c r="K6937">
        <v>44</v>
      </c>
      <c r="L6937">
        <v>729.75</v>
      </c>
      <c r="M6937">
        <v>0.02</v>
      </c>
      <c r="N6937" t="s">
        <v>18</v>
      </c>
      <c r="O6937">
        <v>375.25</v>
      </c>
      <c r="P6937">
        <v>15.67</v>
      </c>
      <c r="Q6937">
        <v>1.39</v>
      </c>
      <c r="R6937" t="s">
        <v>760</v>
      </c>
      <c r="S6937" t="s">
        <v>760</v>
      </c>
      <c r="T6937" t="s">
        <v>42</v>
      </c>
      <c r="U6937" t="s">
        <v>22</v>
      </c>
      <c r="V6937" t="s">
        <v>51</v>
      </c>
      <c r="W6937">
        <v>0.38</v>
      </c>
    </row>
    <row r="6938" spans="1:23" x14ac:dyDescent="0.3">
      <c r="A6938" t="s">
        <v>1382</v>
      </c>
      <c r="B6938" t="s">
        <v>1383</v>
      </c>
      <c r="D6938" s="1">
        <v>40683</v>
      </c>
      <c r="E6938" s="1">
        <v>40685</v>
      </c>
      <c r="F6938" s="1" t="str">
        <f t="shared" si="446"/>
        <v>May</v>
      </c>
      <c r="G6938" s="1" t="str">
        <f t="shared" si="447"/>
        <v>2011</v>
      </c>
      <c r="H6938" s="2">
        <f t="shared" si="448"/>
        <v>2</v>
      </c>
      <c r="I6938" s="2" t="b">
        <f t="shared" si="449"/>
        <v>0</v>
      </c>
      <c r="J6938" t="s">
        <v>34</v>
      </c>
      <c r="K6938">
        <v>28</v>
      </c>
      <c r="L6938">
        <v>1417.21</v>
      </c>
      <c r="M6938">
        <v>7.0000000000000007E-2</v>
      </c>
      <c r="N6938" t="s">
        <v>18</v>
      </c>
      <c r="O6938">
        <v>63.88</v>
      </c>
      <c r="P6938">
        <v>51.65</v>
      </c>
      <c r="Q6938">
        <v>18.45</v>
      </c>
      <c r="R6938" t="s">
        <v>760</v>
      </c>
      <c r="S6938" t="s">
        <v>760</v>
      </c>
      <c r="T6938" t="s">
        <v>42</v>
      </c>
      <c r="U6938" t="s">
        <v>36</v>
      </c>
      <c r="V6938" t="s">
        <v>37</v>
      </c>
      <c r="W6938">
        <v>0.65</v>
      </c>
    </row>
    <row r="6939" spans="1:23" x14ac:dyDescent="0.3">
      <c r="A6939" t="s">
        <v>1382</v>
      </c>
      <c r="B6939" t="s">
        <v>1383</v>
      </c>
      <c r="D6939" s="1">
        <v>40683</v>
      </c>
      <c r="E6939" s="1">
        <v>40684</v>
      </c>
      <c r="F6939" s="1" t="str">
        <f t="shared" si="446"/>
        <v>May</v>
      </c>
      <c r="G6939" s="1" t="str">
        <f t="shared" si="447"/>
        <v>2011</v>
      </c>
      <c r="H6939" s="2">
        <f t="shared" si="448"/>
        <v>1</v>
      </c>
      <c r="I6939" s="2" t="b">
        <f t="shared" si="449"/>
        <v>0</v>
      </c>
      <c r="J6939" t="s">
        <v>34</v>
      </c>
      <c r="K6939">
        <v>11</v>
      </c>
      <c r="L6939">
        <v>1154.9375</v>
      </c>
      <c r="M6939">
        <v>0.04</v>
      </c>
      <c r="N6939" t="s">
        <v>39</v>
      </c>
      <c r="O6939">
        <v>-176.06</v>
      </c>
      <c r="P6939">
        <v>125.99</v>
      </c>
      <c r="Q6939">
        <v>8.99</v>
      </c>
      <c r="R6939" t="s">
        <v>760</v>
      </c>
      <c r="S6939" t="s">
        <v>760</v>
      </c>
      <c r="T6939" t="s">
        <v>42</v>
      </c>
      <c r="U6939" t="s">
        <v>32</v>
      </c>
      <c r="V6939" t="s">
        <v>33</v>
      </c>
      <c r="W6939">
        <v>0.56999999999999995</v>
      </c>
    </row>
    <row r="6940" spans="1:23" x14ac:dyDescent="0.3">
      <c r="A6940" t="s">
        <v>1018</v>
      </c>
      <c r="B6940" t="s">
        <v>1212</v>
      </c>
      <c r="D6940" s="1">
        <v>40797</v>
      </c>
      <c r="E6940" s="1">
        <v>40798</v>
      </c>
      <c r="F6940" s="1" t="str">
        <f t="shared" si="446"/>
        <v>September</v>
      </c>
      <c r="G6940" s="1" t="str">
        <f t="shared" si="447"/>
        <v>2011</v>
      </c>
      <c r="H6940" s="2">
        <f t="shared" si="448"/>
        <v>1</v>
      </c>
      <c r="I6940" s="2" t="b">
        <f t="shared" si="449"/>
        <v>0</v>
      </c>
      <c r="J6940" t="s">
        <v>34</v>
      </c>
      <c r="K6940">
        <v>16</v>
      </c>
      <c r="L6940">
        <v>109.9</v>
      </c>
      <c r="M6940">
        <v>0.01</v>
      </c>
      <c r="N6940" t="s">
        <v>18</v>
      </c>
      <c r="O6940">
        <v>-28.95</v>
      </c>
      <c r="P6940">
        <v>6.54</v>
      </c>
      <c r="Q6940">
        <v>5.27</v>
      </c>
      <c r="R6940" t="s">
        <v>760</v>
      </c>
      <c r="S6940" t="s">
        <v>760</v>
      </c>
      <c r="T6940" t="s">
        <v>31</v>
      </c>
      <c r="U6940" t="s">
        <v>22</v>
      </c>
      <c r="V6940" t="s">
        <v>29</v>
      </c>
      <c r="W6940">
        <v>0.36</v>
      </c>
    </row>
    <row r="6941" spans="1:23" x14ac:dyDescent="0.3">
      <c r="A6941" t="s">
        <v>1465</v>
      </c>
      <c r="B6941" t="s">
        <v>1466</v>
      </c>
      <c r="D6941" s="1">
        <v>40834</v>
      </c>
      <c r="E6941" s="1">
        <v>40836</v>
      </c>
      <c r="F6941" s="1" t="str">
        <f t="shared" si="446"/>
        <v>October</v>
      </c>
      <c r="G6941" s="1" t="str">
        <f t="shared" si="447"/>
        <v>2011</v>
      </c>
      <c r="H6941" s="2">
        <f t="shared" si="448"/>
        <v>2</v>
      </c>
      <c r="I6941" s="2" t="b">
        <f t="shared" si="449"/>
        <v>0</v>
      </c>
      <c r="J6941" t="s">
        <v>44</v>
      </c>
      <c r="K6941">
        <v>6</v>
      </c>
      <c r="L6941">
        <v>646.14</v>
      </c>
      <c r="M6941">
        <v>7.0000000000000007E-2</v>
      </c>
      <c r="N6941" t="s">
        <v>18</v>
      </c>
      <c r="O6941">
        <v>-265.62</v>
      </c>
      <c r="P6941">
        <v>101.41</v>
      </c>
      <c r="Q6941">
        <v>35</v>
      </c>
      <c r="R6941" t="s">
        <v>760</v>
      </c>
      <c r="S6941" t="s">
        <v>760</v>
      </c>
      <c r="T6941" t="s">
        <v>21</v>
      </c>
      <c r="U6941" t="s">
        <v>22</v>
      </c>
      <c r="V6941" t="s">
        <v>23</v>
      </c>
      <c r="W6941">
        <v>0.82</v>
      </c>
    </row>
    <row r="6942" spans="1:23" x14ac:dyDescent="0.3">
      <c r="A6942" t="s">
        <v>1404</v>
      </c>
      <c r="B6942" t="s">
        <v>1405</v>
      </c>
      <c r="D6942" s="1">
        <v>40210</v>
      </c>
      <c r="E6942" s="1">
        <v>40212</v>
      </c>
      <c r="F6942" s="1" t="str">
        <f t="shared" si="446"/>
        <v>February</v>
      </c>
      <c r="G6942" s="1" t="str">
        <f t="shared" si="447"/>
        <v>2010</v>
      </c>
      <c r="H6942" s="2">
        <f t="shared" si="448"/>
        <v>2</v>
      </c>
      <c r="I6942" s="2" t="b">
        <f t="shared" si="449"/>
        <v>0</v>
      </c>
      <c r="J6942" t="s">
        <v>34</v>
      </c>
      <c r="K6942">
        <v>50</v>
      </c>
      <c r="L6942">
        <v>343.94</v>
      </c>
      <c r="M6942">
        <v>0.02</v>
      </c>
      <c r="N6942" t="s">
        <v>18</v>
      </c>
      <c r="O6942">
        <v>-157.4</v>
      </c>
      <c r="P6942">
        <v>6.48</v>
      </c>
      <c r="Q6942">
        <v>7.37</v>
      </c>
      <c r="R6942" t="s">
        <v>760</v>
      </c>
      <c r="S6942" t="s">
        <v>760</v>
      </c>
      <c r="T6942" t="s">
        <v>27</v>
      </c>
      <c r="U6942" t="s">
        <v>22</v>
      </c>
      <c r="V6942" t="s">
        <v>43</v>
      </c>
      <c r="W6942">
        <v>0.37</v>
      </c>
    </row>
    <row r="6943" spans="1:23" x14ac:dyDescent="0.3">
      <c r="A6943" t="s">
        <v>1479</v>
      </c>
      <c r="B6943" t="s">
        <v>1480</v>
      </c>
      <c r="D6943" s="1">
        <v>40612</v>
      </c>
      <c r="E6943" s="1">
        <v>40614</v>
      </c>
      <c r="F6943" s="1" t="str">
        <f t="shared" si="446"/>
        <v>March</v>
      </c>
      <c r="G6943" s="1" t="str">
        <f t="shared" si="447"/>
        <v>2011</v>
      </c>
      <c r="H6943" s="2">
        <f t="shared" si="448"/>
        <v>2</v>
      </c>
      <c r="I6943" s="2" t="b">
        <f t="shared" si="449"/>
        <v>0</v>
      </c>
      <c r="J6943" t="s">
        <v>52</v>
      </c>
      <c r="K6943">
        <v>45</v>
      </c>
      <c r="L6943">
        <v>12685.544</v>
      </c>
      <c r="M6943">
        <v>0.02</v>
      </c>
      <c r="N6943" t="s">
        <v>25</v>
      </c>
      <c r="O6943">
        <v>3985.11</v>
      </c>
      <c r="P6943">
        <v>348.21</v>
      </c>
      <c r="Q6943">
        <v>40.19</v>
      </c>
      <c r="R6943" t="s">
        <v>760</v>
      </c>
      <c r="S6943" t="s">
        <v>760</v>
      </c>
      <c r="T6943" t="s">
        <v>21</v>
      </c>
      <c r="U6943" t="s">
        <v>36</v>
      </c>
      <c r="V6943" t="s">
        <v>55</v>
      </c>
      <c r="W6943">
        <v>0.62</v>
      </c>
    </row>
    <row r="6944" spans="1:23" x14ac:dyDescent="0.3">
      <c r="A6944" t="s">
        <v>1503</v>
      </c>
      <c r="B6944" t="s">
        <v>1504</v>
      </c>
      <c r="D6944" s="1">
        <v>40241</v>
      </c>
      <c r="E6944" s="1">
        <v>40248</v>
      </c>
      <c r="F6944" s="1" t="str">
        <f t="shared" si="446"/>
        <v>March</v>
      </c>
      <c r="G6944" s="1" t="str">
        <f t="shared" si="447"/>
        <v>2010</v>
      </c>
      <c r="H6944" s="2">
        <f t="shared" si="448"/>
        <v>7</v>
      </c>
      <c r="I6944" s="2" t="b">
        <f t="shared" si="449"/>
        <v>0</v>
      </c>
      <c r="J6944" t="s">
        <v>17</v>
      </c>
      <c r="K6944">
        <v>20</v>
      </c>
      <c r="L6944">
        <v>246.63</v>
      </c>
      <c r="M6944">
        <v>0.08</v>
      </c>
      <c r="N6944" t="s">
        <v>18</v>
      </c>
      <c r="O6944">
        <v>31.54</v>
      </c>
      <c r="P6944">
        <v>12.28</v>
      </c>
      <c r="Q6944">
        <v>4.8600000000000003</v>
      </c>
      <c r="R6944" t="s">
        <v>760</v>
      </c>
      <c r="S6944" t="s">
        <v>760</v>
      </c>
      <c r="T6944" t="s">
        <v>31</v>
      </c>
      <c r="U6944" t="s">
        <v>22</v>
      </c>
      <c r="V6944" t="s">
        <v>43</v>
      </c>
      <c r="W6944">
        <v>0.38</v>
      </c>
    </row>
    <row r="6945" spans="1:23" x14ac:dyDescent="0.3">
      <c r="A6945" t="s">
        <v>1468</v>
      </c>
      <c r="B6945" t="s">
        <v>1250</v>
      </c>
      <c r="D6945" s="1">
        <v>40805</v>
      </c>
      <c r="E6945" s="1">
        <v>40807</v>
      </c>
      <c r="F6945" s="1" t="str">
        <f t="shared" si="446"/>
        <v>September</v>
      </c>
      <c r="G6945" s="1" t="str">
        <f t="shared" si="447"/>
        <v>2011</v>
      </c>
      <c r="H6945" s="2">
        <f t="shared" si="448"/>
        <v>2</v>
      </c>
      <c r="I6945" s="2" t="b">
        <f t="shared" si="449"/>
        <v>0</v>
      </c>
      <c r="J6945" t="s">
        <v>24</v>
      </c>
      <c r="K6945">
        <v>12</v>
      </c>
      <c r="L6945">
        <v>94.52</v>
      </c>
      <c r="M6945">
        <v>0.06</v>
      </c>
      <c r="N6945" t="s">
        <v>18</v>
      </c>
      <c r="O6945">
        <v>-36.229999999999997</v>
      </c>
      <c r="P6945">
        <v>7.45</v>
      </c>
      <c r="Q6945">
        <v>6.28</v>
      </c>
      <c r="R6945" t="s">
        <v>760</v>
      </c>
      <c r="S6945" t="s">
        <v>760</v>
      </c>
      <c r="T6945" t="s">
        <v>27</v>
      </c>
      <c r="U6945" t="s">
        <v>22</v>
      </c>
      <c r="V6945" t="s">
        <v>29</v>
      </c>
      <c r="W6945">
        <v>0.4</v>
      </c>
    </row>
    <row r="6946" spans="1:23" x14ac:dyDescent="0.3">
      <c r="A6946" t="s">
        <v>1261</v>
      </c>
      <c r="B6946" t="s">
        <v>1483</v>
      </c>
      <c r="D6946" s="1">
        <v>40393</v>
      </c>
      <c r="E6946" s="1">
        <v>40394</v>
      </c>
      <c r="F6946" s="1" t="str">
        <f t="shared" si="446"/>
        <v>August</v>
      </c>
      <c r="G6946" s="1" t="str">
        <f t="shared" si="447"/>
        <v>2010</v>
      </c>
      <c r="H6946" s="2">
        <f t="shared" si="448"/>
        <v>1</v>
      </c>
      <c r="I6946" s="2" t="b">
        <f t="shared" si="449"/>
        <v>0</v>
      </c>
      <c r="J6946" t="s">
        <v>52</v>
      </c>
      <c r="K6946">
        <v>22</v>
      </c>
      <c r="L6946">
        <v>106.69</v>
      </c>
      <c r="M6946">
        <v>0.01</v>
      </c>
      <c r="N6946" t="s">
        <v>18</v>
      </c>
      <c r="O6946">
        <v>-76.599999999999994</v>
      </c>
      <c r="P6946">
        <v>4.54</v>
      </c>
      <c r="Q6946">
        <v>5.83</v>
      </c>
      <c r="R6946" t="s">
        <v>760</v>
      </c>
      <c r="S6946" t="s">
        <v>760</v>
      </c>
      <c r="T6946" t="s">
        <v>31</v>
      </c>
      <c r="U6946" t="s">
        <v>22</v>
      </c>
      <c r="V6946" t="s">
        <v>29</v>
      </c>
      <c r="W6946">
        <v>0.36</v>
      </c>
    </row>
    <row r="6947" spans="1:23" x14ac:dyDescent="0.3">
      <c r="A6947" t="s">
        <v>941</v>
      </c>
      <c r="B6947" t="s">
        <v>983</v>
      </c>
      <c r="D6947" s="1">
        <v>40441</v>
      </c>
      <c r="E6947" s="1">
        <v>40445</v>
      </c>
      <c r="F6947" s="1" t="str">
        <f t="shared" si="446"/>
        <v>September</v>
      </c>
      <c r="G6947" s="1" t="str">
        <f t="shared" si="447"/>
        <v>2010</v>
      </c>
      <c r="H6947" s="2">
        <f t="shared" si="448"/>
        <v>4</v>
      </c>
      <c r="I6947" s="2" t="b">
        <f t="shared" si="449"/>
        <v>0</v>
      </c>
      <c r="J6947" t="s">
        <v>17</v>
      </c>
      <c r="K6947">
        <v>41</v>
      </c>
      <c r="L6947">
        <v>6126.93</v>
      </c>
      <c r="M6947">
        <v>0.01</v>
      </c>
      <c r="N6947" t="s">
        <v>25</v>
      </c>
      <c r="O6947">
        <v>-1704.89</v>
      </c>
      <c r="P6947">
        <v>146.05000000000001</v>
      </c>
      <c r="Q6947">
        <v>80.2</v>
      </c>
      <c r="R6947" t="s">
        <v>760</v>
      </c>
      <c r="S6947" t="s">
        <v>760</v>
      </c>
      <c r="T6947" t="s">
        <v>42</v>
      </c>
      <c r="U6947" t="s">
        <v>36</v>
      </c>
      <c r="V6947" t="s">
        <v>55</v>
      </c>
      <c r="W6947">
        <v>0.71</v>
      </c>
    </row>
    <row r="6948" spans="1:23" x14ac:dyDescent="0.3">
      <c r="A6948" t="s">
        <v>1635</v>
      </c>
      <c r="B6948" t="s">
        <v>1636</v>
      </c>
      <c r="D6948" s="1">
        <v>40731</v>
      </c>
      <c r="E6948" s="1">
        <v>40733</v>
      </c>
      <c r="F6948" s="1" t="str">
        <f t="shared" si="446"/>
        <v>July</v>
      </c>
      <c r="G6948" s="1" t="str">
        <f t="shared" si="447"/>
        <v>2011</v>
      </c>
      <c r="H6948" s="2">
        <f t="shared" si="448"/>
        <v>2</v>
      </c>
      <c r="I6948" s="2" t="b">
        <f t="shared" si="449"/>
        <v>0</v>
      </c>
      <c r="J6948" t="s">
        <v>24</v>
      </c>
      <c r="K6948">
        <v>3</v>
      </c>
      <c r="L6948">
        <v>9172.32</v>
      </c>
      <c r="M6948">
        <v>0.06</v>
      </c>
      <c r="N6948" t="s">
        <v>25</v>
      </c>
      <c r="O6948">
        <v>-8570.4500000000007</v>
      </c>
      <c r="P6948">
        <v>3502.14</v>
      </c>
      <c r="Q6948">
        <v>8.73</v>
      </c>
      <c r="R6948" t="s">
        <v>760</v>
      </c>
      <c r="S6948" t="s">
        <v>760</v>
      </c>
      <c r="T6948" t="s">
        <v>27</v>
      </c>
      <c r="U6948" t="s">
        <v>32</v>
      </c>
      <c r="V6948" t="s">
        <v>94</v>
      </c>
      <c r="W6948">
        <v>0.56999999999999995</v>
      </c>
    </row>
    <row r="6949" spans="1:23" x14ac:dyDescent="0.3">
      <c r="A6949" t="s">
        <v>1465</v>
      </c>
      <c r="B6949" t="s">
        <v>1466</v>
      </c>
      <c r="D6949" s="1">
        <v>40276</v>
      </c>
      <c r="E6949" s="1">
        <v>40277</v>
      </c>
      <c r="F6949" s="1" t="str">
        <f t="shared" si="446"/>
        <v>April</v>
      </c>
      <c r="G6949" s="1" t="str">
        <f t="shared" si="447"/>
        <v>2010</v>
      </c>
      <c r="H6949" s="2">
        <f t="shared" si="448"/>
        <v>1</v>
      </c>
      <c r="I6949" s="2" t="b">
        <f t="shared" si="449"/>
        <v>0</v>
      </c>
      <c r="J6949" t="s">
        <v>34</v>
      </c>
      <c r="K6949">
        <v>23</v>
      </c>
      <c r="L6949">
        <v>128.97</v>
      </c>
      <c r="M6949">
        <v>0.03</v>
      </c>
      <c r="N6949" t="s">
        <v>18</v>
      </c>
      <c r="O6949">
        <v>-1045.25</v>
      </c>
      <c r="P6949">
        <v>3.48</v>
      </c>
      <c r="Q6949">
        <v>49</v>
      </c>
      <c r="R6949" t="s">
        <v>760</v>
      </c>
      <c r="S6949" t="s">
        <v>760</v>
      </c>
      <c r="T6949" t="s">
        <v>21</v>
      </c>
      <c r="U6949" t="s">
        <v>22</v>
      </c>
      <c r="V6949" t="s">
        <v>28</v>
      </c>
      <c r="W6949">
        <v>0.59</v>
      </c>
    </row>
    <row r="6950" spans="1:23" x14ac:dyDescent="0.3">
      <c r="A6950" t="s">
        <v>1465</v>
      </c>
      <c r="B6950" t="s">
        <v>1466</v>
      </c>
      <c r="D6950" s="1">
        <v>40276</v>
      </c>
      <c r="E6950" s="1">
        <v>40277</v>
      </c>
      <c r="F6950" s="1" t="str">
        <f t="shared" si="446"/>
        <v>April</v>
      </c>
      <c r="G6950" s="1" t="str">
        <f t="shared" si="447"/>
        <v>2010</v>
      </c>
      <c r="H6950" s="2">
        <f t="shared" si="448"/>
        <v>1</v>
      </c>
      <c r="I6950" s="2" t="b">
        <f t="shared" si="449"/>
        <v>0</v>
      </c>
      <c r="J6950" t="s">
        <v>34</v>
      </c>
      <c r="K6950">
        <v>20</v>
      </c>
      <c r="L6950">
        <v>238.77</v>
      </c>
      <c r="M6950">
        <v>0.02</v>
      </c>
      <c r="N6950" t="s">
        <v>18</v>
      </c>
      <c r="O6950">
        <v>-78.81</v>
      </c>
      <c r="P6950">
        <v>11.66</v>
      </c>
      <c r="Q6950">
        <v>7.95</v>
      </c>
      <c r="R6950" t="s">
        <v>760</v>
      </c>
      <c r="S6950" t="s">
        <v>760</v>
      </c>
      <c r="T6950" t="s">
        <v>21</v>
      </c>
      <c r="U6950" t="s">
        <v>22</v>
      </c>
      <c r="V6950" t="s">
        <v>60</v>
      </c>
      <c r="W6950">
        <v>0.57999999999999996</v>
      </c>
    </row>
    <row r="6951" spans="1:23" x14ac:dyDescent="0.3">
      <c r="A6951" t="s">
        <v>1465</v>
      </c>
      <c r="B6951" t="s">
        <v>1466</v>
      </c>
      <c r="D6951" s="1">
        <v>40276</v>
      </c>
      <c r="E6951" s="1">
        <v>40277</v>
      </c>
      <c r="F6951" s="1" t="str">
        <f t="shared" si="446"/>
        <v>April</v>
      </c>
      <c r="G6951" s="1" t="str">
        <f t="shared" si="447"/>
        <v>2010</v>
      </c>
      <c r="H6951" s="2">
        <f t="shared" si="448"/>
        <v>1</v>
      </c>
      <c r="I6951" s="2" t="b">
        <f t="shared" si="449"/>
        <v>0</v>
      </c>
      <c r="J6951" t="s">
        <v>34</v>
      </c>
      <c r="K6951">
        <v>20</v>
      </c>
      <c r="L6951">
        <v>257.33999999999997</v>
      </c>
      <c r="M6951">
        <v>0.04</v>
      </c>
      <c r="N6951" t="s">
        <v>18</v>
      </c>
      <c r="O6951">
        <v>12.82</v>
      </c>
      <c r="P6951">
        <v>12.98</v>
      </c>
      <c r="Q6951">
        <v>3.14</v>
      </c>
      <c r="R6951" t="s">
        <v>760</v>
      </c>
      <c r="S6951" t="s">
        <v>760</v>
      </c>
      <c r="T6951" t="s">
        <v>21</v>
      </c>
      <c r="U6951" t="s">
        <v>22</v>
      </c>
      <c r="V6951" t="s">
        <v>82</v>
      </c>
      <c r="W6951">
        <v>0.6</v>
      </c>
    </row>
    <row r="6952" spans="1:23" x14ac:dyDescent="0.3">
      <c r="A6952" t="s">
        <v>1403</v>
      </c>
      <c r="B6952" t="s">
        <v>968</v>
      </c>
      <c r="D6952" s="1">
        <v>40934</v>
      </c>
      <c r="E6952" s="1">
        <v>40935</v>
      </c>
      <c r="F6952" s="1" t="str">
        <f t="shared" si="446"/>
        <v>January</v>
      </c>
      <c r="G6952" s="1" t="str">
        <f t="shared" si="447"/>
        <v>2012</v>
      </c>
      <c r="H6952" s="2">
        <f t="shared" si="448"/>
        <v>1</v>
      </c>
      <c r="I6952" s="2" t="b">
        <f t="shared" si="449"/>
        <v>0</v>
      </c>
      <c r="J6952" t="s">
        <v>44</v>
      </c>
      <c r="K6952">
        <v>5</v>
      </c>
      <c r="L6952">
        <v>107.41</v>
      </c>
      <c r="M6952">
        <v>0.05</v>
      </c>
      <c r="N6952" t="s">
        <v>18</v>
      </c>
      <c r="O6952">
        <v>0.19</v>
      </c>
      <c r="P6952">
        <v>19.98</v>
      </c>
      <c r="Q6952">
        <v>5.86</v>
      </c>
      <c r="R6952" t="s">
        <v>760</v>
      </c>
      <c r="S6952" t="s">
        <v>760</v>
      </c>
      <c r="T6952" t="s">
        <v>21</v>
      </c>
      <c r="U6952" t="s">
        <v>22</v>
      </c>
      <c r="V6952" t="s">
        <v>43</v>
      </c>
      <c r="W6952">
        <v>0.38</v>
      </c>
    </row>
    <row r="6953" spans="1:23" x14ac:dyDescent="0.3">
      <c r="A6953" t="s">
        <v>1555</v>
      </c>
      <c r="B6953" t="s">
        <v>1217</v>
      </c>
      <c r="D6953" s="1">
        <v>41262</v>
      </c>
      <c r="E6953" s="1">
        <v>41263</v>
      </c>
      <c r="F6953" s="1" t="str">
        <f t="shared" si="446"/>
        <v>December</v>
      </c>
      <c r="G6953" s="1" t="str">
        <f t="shared" si="447"/>
        <v>2012</v>
      </c>
      <c r="H6953" s="2">
        <f t="shared" si="448"/>
        <v>1</v>
      </c>
      <c r="I6953" s="2" t="b">
        <f t="shared" si="449"/>
        <v>0</v>
      </c>
      <c r="J6953" t="s">
        <v>52</v>
      </c>
      <c r="K6953">
        <v>25</v>
      </c>
      <c r="L6953">
        <v>163.41</v>
      </c>
      <c r="M6953">
        <v>7.0000000000000007E-2</v>
      </c>
      <c r="N6953" t="s">
        <v>18</v>
      </c>
      <c r="O6953">
        <v>-91.28</v>
      </c>
      <c r="P6953">
        <v>6.23</v>
      </c>
      <c r="Q6953">
        <v>6.97</v>
      </c>
      <c r="R6953" t="s">
        <v>760</v>
      </c>
      <c r="S6953" t="s">
        <v>760</v>
      </c>
      <c r="T6953" t="s">
        <v>31</v>
      </c>
      <c r="U6953" t="s">
        <v>22</v>
      </c>
      <c r="V6953" t="s">
        <v>29</v>
      </c>
      <c r="W6953">
        <v>0.36</v>
      </c>
    </row>
    <row r="6954" spans="1:23" x14ac:dyDescent="0.3">
      <c r="A6954" t="s">
        <v>1315</v>
      </c>
      <c r="B6954" t="s">
        <v>1729</v>
      </c>
      <c r="D6954" s="1">
        <v>39899</v>
      </c>
      <c r="E6954" s="1">
        <v>39904</v>
      </c>
      <c r="F6954" s="1" t="str">
        <f t="shared" si="446"/>
        <v>April</v>
      </c>
      <c r="G6954" s="1" t="str">
        <f t="shared" si="447"/>
        <v>2009</v>
      </c>
      <c r="H6954" s="2">
        <f t="shared" si="448"/>
        <v>5</v>
      </c>
      <c r="I6954" s="2" t="b">
        <f t="shared" si="449"/>
        <v>0</v>
      </c>
      <c r="J6954" t="s">
        <v>17</v>
      </c>
      <c r="K6954">
        <v>34</v>
      </c>
      <c r="L6954">
        <v>507.66</v>
      </c>
      <c r="M6954">
        <v>0.1</v>
      </c>
      <c r="N6954" t="s">
        <v>18</v>
      </c>
      <c r="O6954">
        <v>106.71</v>
      </c>
      <c r="P6954">
        <v>15.98</v>
      </c>
      <c r="Q6954">
        <v>4</v>
      </c>
      <c r="R6954" t="s">
        <v>760</v>
      </c>
      <c r="S6954" t="s">
        <v>760</v>
      </c>
      <c r="T6954" t="s">
        <v>31</v>
      </c>
      <c r="U6954" t="s">
        <v>32</v>
      </c>
      <c r="V6954" t="s">
        <v>48</v>
      </c>
      <c r="W6954">
        <v>0.37</v>
      </c>
    </row>
    <row r="6955" spans="1:23" x14ac:dyDescent="0.3">
      <c r="A6955" t="s">
        <v>1428</v>
      </c>
      <c r="B6955" t="s">
        <v>1429</v>
      </c>
      <c r="D6955" s="1">
        <v>41089</v>
      </c>
      <c r="E6955" s="1">
        <v>41090</v>
      </c>
      <c r="F6955" s="1" t="str">
        <f t="shared" si="446"/>
        <v>June</v>
      </c>
      <c r="G6955" s="1" t="str">
        <f t="shared" si="447"/>
        <v>2012</v>
      </c>
      <c r="H6955" s="2">
        <f t="shared" si="448"/>
        <v>1</v>
      </c>
      <c r="I6955" s="2" t="b">
        <f t="shared" si="449"/>
        <v>0</v>
      </c>
      <c r="J6955" t="s">
        <v>34</v>
      </c>
      <c r="K6955">
        <v>37</v>
      </c>
      <c r="L6955">
        <v>3212.97</v>
      </c>
      <c r="M6955">
        <v>0.03</v>
      </c>
      <c r="N6955" t="s">
        <v>18</v>
      </c>
      <c r="O6955">
        <v>1125.42</v>
      </c>
      <c r="P6955">
        <v>83.93</v>
      </c>
      <c r="Q6955">
        <v>19.989999999999998</v>
      </c>
      <c r="R6955" t="s">
        <v>760</v>
      </c>
      <c r="S6955" t="s">
        <v>760</v>
      </c>
      <c r="T6955" t="s">
        <v>27</v>
      </c>
      <c r="U6955" t="s">
        <v>22</v>
      </c>
      <c r="V6955" t="s">
        <v>51</v>
      </c>
      <c r="W6955">
        <v>0.38</v>
      </c>
    </row>
    <row r="6956" spans="1:23" x14ac:dyDescent="0.3">
      <c r="A6956" t="s">
        <v>1428</v>
      </c>
      <c r="B6956" t="s">
        <v>1429</v>
      </c>
      <c r="D6956" s="1">
        <v>41089</v>
      </c>
      <c r="E6956" s="1">
        <v>41090</v>
      </c>
      <c r="F6956" s="1" t="str">
        <f t="shared" si="446"/>
        <v>June</v>
      </c>
      <c r="G6956" s="1" t="str">
        <f t="shared" si="447"/>
        <v>2012</v>
      </c>
      <c r="H6956" s="2">
        <f t="shared" si="448"/>
        <v>1</v>
      </c>
      <c r="I6956" s="2" t="b">
        <f t="shared" si="449"/>
        <v>0</v>
      </c>
      <c r="J6956" t="s">
        <v>34</v>
      </c>
      <c r="K6956">
        <v>13</v>
      </c>
      <c r="L6956">
        <v>292.95</v>
      </c>
      <c r="M6956">
        <v>0.06</v>
      </c>
      <c r="N6956" t="s">
        <v>18</v>
      </c>
      <c r="O6956">
        <v>60.36</v>
      </c>
      <c r="P6956">
        <v>22.84</v>
      </c>
      <c r="Q6956">
        <v>5.47</v>
      </c>
      <c r="R6956" t="s">
        <v>760</v>
      </c>
      <c r="S6956" t="s">
        <v>760</v>
      </c>
      <c r="T6956" t="s">
        <v>27</v>
      </c>
      <c r="U6956" t="s">
        <v>22</v>
      </c>
      <c r="V6956" t="s">
        <v>43</v>
      </c>
      <c r="W6956">
        <v>0.39</v>
      </c>
    </row>
    <row r="6957" spans="1:23" x14ac:dyDescent="0.3">
      <c r="A6957" t="s">
        <v>1024</v>
      </c>
      <c r="B6957" t="s">
        <v>1411</v>
      </c>
      <c r="D6957" s="1">
        <v>40920</v>
      </c>
      <c r="E6957" s="1">
        <v>40920</v>
      </c>
      <c r="F6957" s="1" t="str">
        <f t="shared" si="446"/>
        <v>January</v>
      </c>
      <c r="G6957" s="1" t="str">
        <f t="shared" si="447"/>
        <v>2012</v>
      </c>
      <c r="H6957" s="2">
        <f t="shared" si="448"/>
        <v>0</v>
      </c>
      <c r="I6957" s="2" t="str">
        <f t="shared" si="449"/>
        <v>FREE DELIVERY</v>
      </c>
      <c r="J6957" t="s">
        <v>24</v>
      </c>
      <c r="K6957">
        <v>12</v>
      </c>
      <c r="L6957">
        <v>49.18</v>
      </c>
      <c r="M6957">
        <v>7.0000000000000007E-2</v>
      </c>
      <c r="N6957" t="s">
        <v>18</v>
      </c>
      <c r="O6957">
        <v>0.57999999999999996</v>
      </c>
      <c r="P6957">
        <v>4.28</v>
      </c>
      <c r="Q6957">
        <v>0.94</v>
      </c>
      <c r="R6957" t="s">
        <v>760</v>
      </c>
      <c r="S6957" t="s">
        <v>760</v>
      </c>
      <c r="T6957" t="s">
        <v>27</v>
      </c>
      <c r="U6957" t="s">
        <v>22</v>
      </c>
      <c r="V6957" t="s">
        <v>60</v>
      </c>
      <c r="W6957">
        <v>0.56000000000000005</v>
      </c>
    </row>
    <row r="6958" spans="1:23" x14ac:dyDescent="0.3">
      <c r="A6958" t="s">
        <v>983</v>
      </c>
      <c r="B6958" t="s">
        <v>1217</v>
      </c>
      <c r="D6958" s="1">
        <v>40295</v>
      </c>
      <c r="E6958" s="1">
        <v>40296</v>
      </c>
      <c r="F6958" s="1" t="str">
        <f t="shared" si="446"/>
        <v>April</v>
      </c>
      <c r="G6958" s="1" t="str">
        <f t="shared" si="447"/>
        <v>2010</v>
      </c>
      <c r="H6958" s="2">
        <f t="shared" si="448"/>
        <v>1</v>
      </c>
      <c r="I6958" s="2" t="b">
        <f t="shared" si="449"/>
        <v>0</v>
      </c>
      <c r="J6958" t="s">
        <v>34</v>
      </c>
      <c r="K6958">
        <v>16</v>
      </c>
      <c r="L6958">
        <v>659.5</v>
      </c>
      <c r="M6958">
        <v>0.09</v>
      </c>
      <c r="N6958" t="s">
        <v>18</v>
      </c>
      <c r="O6958">
        <v>248.98</v>
      </c>
      <c r="P6958">
        <v>41.94</v>
      </c>
      <c r="Q6958">
        <v>2.99</v>
      </c>
      <c r="R6958" t="s">
        <v>760</v>
      </c>
      <c r="S6958" t="s">
        <v>760</v>
      </c>
      <c r="T6958" t="s">
        <v>27</v>
      </c>
      <c r="U6958" t="s">
        <v>22</v>
      </c>
      <c r="V6958" t="s">
        <v>29</v>
      </c>
      <c r="W6958">
        <v>0.35</v>
      </c>
    </row>
    <row r="6959" spans="1:23" x14ac:dyDescent="0.3">
      <c r="A6959" t="s">
        <v>941</v>
      </c>
      <c r="B6959" t="s">
        <v>983</v>
      </c>
      <c r="D6959" s="1">
        <v>40819</v>
      </c>
      <c r="E6959" s="1">
        <v>40821</v>
      </c>
      <c r="F6959" s="1" t="str">
        <f t="shared" si="446"/>
        <v>October</v>
      </c>
      <c r="G6959" s="1" t="str">
        <f t="shared" si="447"/>
        <v>2011</v>
      </c>
      <c r="H6959" s="2">
        <f t="shared" si="448"/>
        <v>2</v>
      </c>
      <c r="I6959" s="2" t="b">
        <f t="shared" si="449"/>
        <v>0</v>
      </c>
      <c r="J6959" t="s">
        <v>52</v>
      </c>
      <c r="K6959">
        <v>50</v>
      </c>
      <c r="L6959">
        <v>413.37</v>
      </c>
      <c r="M6959">
        <v>0.04</v>
      </c>
      <c r="N6959" t="s">
        <v>18</v>
      </c>
      <c r="O6959">
        <v>-224.41</v>
      </c>
      <c r="P6959">
        <v>8.4499999999999993</v>
      </c>
      <c r="Q6959">
        <v>7.77</v>
      </c>
      <c r="R6959" t="s">
        <v>760</v>
      </c>
      <c r="S6959" t="s">
        <v>760</v>
      </c>
      <c r="T6959" t="s">
        <v>42</v>
      </c>
      <c r="U6959" t="s">
        <v>22</v>
      </c>
      <c r="V6959" t="s">
        <v>82</v>
      </c>
      <c r="W6959">
        <v>0.55000000000000004</v>
      </c>
    </row>
    <row r="6960" spans="1:23" x14ac:dyDescent="0.3">
      <c r="A6960" t="s">
        <v>941</v>
      </c>
      <c r="B6960" t="s">
        <v>983</v>
      </c>
      <c r="D6960" s="1">
        <v>40819</v>
      </c>
      <c r="E6960" s="1">
        <v>40821</v>
      </c>
      <c r="F6960" s="1" t="str">
        <f t="shared" si="446"/>
        <v>October</v>
      </c>
      <c r="G6960" s="1" t="str">
        <f t="shared" si="447"/>
        <v>2011</v>
      </c>
      <c r="H6960" s="2">
        <f t="shared" si="448"/>
        <v>2</v>
      </c>
      <c r="I6960" s="2" t="b">
        <f t="shared" si="449"/>
        <v>0</v>
      </c>
      <c r="J6960" t="s">
        <v>52</v>
      </c>
      <c r="K6960">
        <v>17</v>
      </c>
      <c r="L6960">
        <v>1721.6410000000001</v>
      </c>
      <c r="M6960">
        <v>0.04</v>
      </c>
      <c r="N6960" t="s">
        <v>18</v>
      </c>
      <c r="O6960">
        <v>242.44</v>
      </c>
      <c r="P6960">
        <v>115.99</v>
      </c>
      <c r="Q6960">
        <v>4.2300000000000004</v>
      </c>
      <c r="R6960" t="s">
        <v>760</v>
      </c>
      <c r="S6960" t="s">
        <v>760</v>
      </c>
      <c r="T6960" t="s">
        <v>42</v>
      </c>
      <c r="U6960" t="s">
        <v>32</v>
      </c>
      <c r="V6960" t="s">
        <v>33</v>
      </c>
      <c r="W6960">
        <v>0.56000000000000005</v>
      </c>
    </row>
    <row r="6961" spans="1:23" x14ac:dyDescent="0.3">
      <c r="A6961" t="s">
        <v>1133</v>
      </c>
      <c r="B6961" t="s">
        <v>1311</v>
      </c>
      <c r="D6961" s="1">
        <v>40633</v>
      </c>
      <c r="E6961" s="1">
        <v>40634</v>
      </c>
      <c r="F6961" s="1" t="str">
        <f t="shared" si="446"/>
        <v>April</v>
      </c>
      <c r="G6961" s="1" t="str">
        <f t="shared" si="447"/>
        <v>2011</v>
      </c>
      <c r="H6961" s="2">
        <f t="shared" si="448"/>
        <v>1</v>
      </c>
      <c r="I6961" s="2" t="b">
        <f t="shared" si="449"/>
        <v>0</v>
      </c>
      <c r="J6961" t="s">
        <v>24</v>
      </c>
      <c r="K6961">
        <v>9</v>
      </c>
      <c r="L6961">
        <v>59.35</v>
      </c>
      <c r="M6961">
        <v>0.02</v>
      </c>
      <c r="N6961" t="s">
        <v>39</v>
      </c>
      <c r="O6961">
        <v>-42.61</v>
      </c>
      <c r="P6961">
        <v>4.9800000000000004</v>
      </c>
      <c r="Q6961">
        <v>8.33</v>
      </c>
      <c r="R6961" t="s">
        <v>760</v>
      </c>
      <c r="S6961" t="s">
        <v>760</v>
      </c>
      <c r="T6961" t="s">
        <v>27</v>
      </c>
      <c r="U6961" t="s">
        <v>22</v>
      </c>
      <c r="V6961" t="s">
        <v>43</v>
      </c>
      <c r="W6961">
        <v>0.38</v>
      </c>
    </row>
    <row r="6962" spans="1:23" x14ac:dyDescent="0.3">
      <c r="A6962" t="s">
        <v>1315</v>
      </c>
      <c r="B6962" t="s">
        <v>1729</v>
      </c>
      <c r="D6962" s="1">
        <v>40445</v>
      </c>
      <c r="E6962" s="1">
        <v>40446</v>
      </c>
      <c r="F6962" s="1" t="str">
        <f t="shared" si="446"/>
        <v>September</v>
      </c>
      <c r="G6962" s="1" t="str">
        <f t="shared" si="447"/>
        <v>2010</v>
      </c>
      <c r="H6962" s="2">
        <f t="shared" si="448"/>
        <v>1</v>
      </c>
      <c r="I6962" s="2" t="b">
        <f t="shared" si="449"/>
        <v>0</v>
      </c>
      <c r="J6962" t="s">
        <v>44</v>
      </c>
      <c r="K6962">
        <v>46</v>
      </c>
      <c r="L6962">
        <v>1500.84</v>
      </c>
      <c r="M6962">
        <v>0.1</v>
      </c>
      <c r="N6962" t="s">
        <v>39</v>
      </c>
      <c r="O6962">
        <v>91.56</v>
      </c>
      <c r="P6962">
        <v>35.89</v>
      </c>
      <c r="Q6962">
        <v>14.72</v>
      </c>
      <c r="R6962" t="s">
        <v>760</v>
      </c>
      <c r="S6962" t="s">
        <v>760</v>
      </c>
      <c r="T6962" t="s">
        <v>31</v>
      </c>
      <c r="U6962" t="s">
        <v>22</v>
      </c>
      <c r="V6962" t="s">
        <v>51</v>
      </c>
      <c r="W6962">
        <v>0.4</v>
      </c>
    </row>
    <row r="6963" spans="1:23" x14ac:dyDescent="0.3">
      <c r="A6963" t="s">
        <v>1315</v>
      </c>
      <c r="B6963" t="s">
        <v>1729</v>
      </c>
      <c r="D6963" s="1">
        <v>40445</v>
      </c>
      <c r="E6963" s="1">
        <v>40447</v>
      </c>
      <c r="F6963" s="1" t="str">
        <f t="shared" si="446"/>
        <v>September</v>
      </c>
      <c r="G6963" s="1" t="str">
        <f t="shared" si="447"/>
        <v>2010</v>
      </c>
      <c r="H6963" s="2">
        <f t="shared" si="448"/>
        <v>2</v>
      </c>
      <c r="I6963" s="2" t="b">
        <f t="shared" si="449"/>
        <v>0</v>
      </c>
      <c r="J6963" t="s">
        <v>44</v>
      </c>
      <c r="K6963">
        <v>45</v>
      </c>
      <c r="L6963">
        <v>98.64</v>
      </c>
      <c r="M6963">
        <v>0.03</v>
      </c>
      <c r="N6963" t="s">
        <v>18</v>
      </c>
      <c r="O6963">
        <v>-9.36</v>
      </c>
      <c r="P6963">
        <v>2.08</v>
      </c>
      <c r="Q6963">
        <v>1.49</v>
      </c>
      <c r="R6963" t="s">
        <v>760</v>
      </c>
      <c r="S6963" t="s">
        <v>760</v>
      </c>
      <c r="T6963" t="s">
        <v>31</v>
      </c>
      <c r="U6963" t="s">
        <v>22</v>
      </c>
      <c r="V6963" t="s">
        <v>29</v>
      </c>
      <c r="W6963">
        <v>0.38</v>
      </c>
    </row>
    <row r="6964" spans="1:23" x14ac:dyDescent="0.3">
      <c r="A6964" t="s">
        <v>1253</v>
      </c>
      <c r="B6964" t="s">
        <v>909</v>
      </c>
      <c r="D6964" s="1">
        <v>40003</v>
      </c>
      <c r="E6964" s="1">
        <v>40004</v>
      </c>
      <c r="F6964" s="1" t="str">
        <f t="shared" si="446"/>
        <v>July</v>
      </c>
      <c r="G6964" s="1" t="str">
        <f t="shared" si="447"/>
        <v>2009</v>
      </c>
      <c r="H6964" s="2">
        <f t="shared" si="448"/>
        <v>1</v>
      </c>
      <c r="I6964" s="2" t="b">
        <f t="shared" si="449"/>
        <v>0</v>
      </c>
      <c r="J6964" t="s">
        <v>52</v>
      </c>
      <c r="K6964">
        <v>1</v>
      </c>
      <c r="L6964">
        <v>11.16</v>
      </c>
      <c r="M6964">
        <v>0.01</v>
      </c>
      <c r="N6964" t="s">
        <v>18</v>
      </c>
      <c r="O6964">
        <v>-7.25</v>
      </c>
      <c r="P6964">
        <v>5.58</v>
      </c>
      <c r="Q6964">
        <v>5.3</v>
      </c>
      <c r="R6964" t="s">
        <v>760</v>
      </c>
      <c r="S6964" t="s">
        <v>760</v>
      </c>
      <c r="T6964" t="s">
        <v>31</v>
      </c>
      <c r="U6964" t="s">
        <v>22</v>
      </c>
      <c r="V6964" t="s">
        <v>51</v>
      </c>
      <c r="W6964">
        <v>0.35</v>
      </c>
    </row>
    <row r="6965" spans="1:23" x14ac:dyDescent="0.3">
      <c r="A6965" t="s">
        <v>1253</v>
      </c>
      <c r="B6965" t="s">
        <v>909</v>
      </c>
      <c r="D6965" s="1">
        <v>40003</v>
      </c>
      <c r="E6965" s="1">
        <v>40004</v>
      </c>
      <c r="F6965" s="1" t="str">
        <f t="shared" si="446"/>
        <v>July</v>
      </c>
      <c r="G6965" s="1" t="str">
        <f t="shared" si="447"/>
        <v>2009</v>
      </c>
      <c r="H6965" s="2">
        <f t="shared" si="448"/>
        <v>1</v>
      </c>
      <c r="I6965" s="2" t="b">
        <f t="shared" si="449"/>
        <v>0</v>
      </c>
      <c r="J6965" t="s">
        <v>52</v>
      </c>
      <c r="K6965">
        <v>38</v>
      </c>
      <c r="L6965">
        <v>156.19999999999999</v>
      </c>
      <c r="M6965">
        <v>0.03</v>
      </c>
      <c r="N6965" t="s">
        <v>18</v>
      </c>
      <c r="O6965">
        <v>43</v>
      </c>
      <c r="P6965">
        <v>3.98</v>
      </c>
      <c r="Q6965">
        <v>0.7</v>
      </c>
      <c r="R6965" t="s">
        <v>760</v>
      </c>
      <c r="S6965" t="s">
        <v>760</v>
      </c>
      <c r="T6965" t="s">
        <v>31</v>
      </c>
      <c r="U6965" t="s">
        <v>22</v>
      </c>
      <c r="V6965" t="s">
        <v>60</v>
      </c>
      <c r="W6965">
        <v>0.52</v>
      </c>
    </row>
    <row r="6966" spans="1:23" x14ac:dyDescent="0.3">
      <c r="A6966" t="s">
        <v>900</v>
      </c>
      <c r="B6966" t="s">
        <v>1398</v>
      </c>
      <c r="D6966" s="1">
        <v>40924</v>
      </c>
      <c r="E6966" s="1">
        <v>40925</v>
      </c>
      <c r="F6966" s="1" t="str">
        <f t="shared" si="446"/>
        <v>January</v>
      </c>
      <c r="G6966" s="1" t="str">
        <f t="shared" si="447"/>
        <v>2012</v>
      </c>
      <c r="H6966" s="2">
        <f t="shared" si="448"/>
        <v>1</v>
      </c>
      <c r="I6966" s="2" t="b">
        <f t="shared" si="449"/>
        <v>0</v>
      </c>
      <c r="J6966" t="s">
        <v>44</v>
      </c>
      <c r="K6966">
        <v>24</v>
      </c>
      <c r="L6966">
        <v>99.1</v>
      </c>
      <c r="M6966">
        <v>0.02</v>
      </c>
      <c r="N6966" t="s">
        <v>18</v>
      </c>
      <c r="O6966">
        <v>28.42</v>
      </c>
      <c r="P6966">
        <v>4.13</v>
      </c>
      <c r="Q6966">
        <v>0.99</v>
      </c>
      <c r="R6966" t="s">
        <v>760</v>
      </c>
      <c r="S6966" t="s">
        <v>760</v>
      </c>
      <c r="T6966" t="s">
        <v>27</v>
      </c>
      <c r="U6966" t="s">
        <v>22</v>
      </c>
      <c r="V6966" t="s">
        <v>57</v>
      </c>
      <c r="W6966">
        <v>0.39</v>
      </c>
    </row>
    <row r="6967" spans="1:23" x14ac:dyDescent="0.3">
      <c r="A6967" t="s">
        <v>900</v>
      </c>
      <c r="B6967" t="s">
        <v>1398</v>
      </c>
      <c r="D6967" s="1">
        <v>40924</v>
      </c>
      <c r="E6967" s="1">
        <v>40924</v>
      </c>
      <c r="F6967" s="1" t="str">
        <f t="shared" si="446"/>
        <v>January</v>
      </c>
      <c r="G6967" s="1" t="str">
        <f t="shared" si="447"/>
        <v>2012</v>
      </c>
      <c r="H6967" s="2">
        <f t="shared" si="448"/>
        <v>0</v>
      </c>
      <c r="I6967" s="2" t="str">
        <f t="shared" si="449"/>
        <v>FREE DELIVERY</v>
      </c>
      <c r="J6967" t="s">
        <v>44</v>
      </c>
      <c r="K6967">
        <v>36</v>
      </c>
      <c r="L6967">
        <v>380.34</v>
      </c>
      <c r="M6967">
        <v>0.02</v>
      </c>
      <c r="N6967" t="s">
        <v>18</v>
      </c>
      <c r="O6967">
        <v>-108.2</v>
      </c>
      <c r="P6967">
        <v>10.48</v>
      </c>
      <c r="Q6967">
        <v>6.91</v>
      </c>
      <c r="R6967" t="s">
        <v>760</v>
      </c>
      <c r="S6967" t="s">
        <v>760</v>
      </c>
      <c r="T6967" t="s">
        <v>27</v>
      </c>
      <c r="U6967" t="s">
        <v>22</v>
      </c>
      <c r="V6967" t="s">
        <v>23</v>
      </c>
      <c r="W6967">
        <v>0.57999999999999996</v>
      </c>
    </row>
    <row r="6968" spans="1:23" x14ac:dyDescent="0.3">
      <c r="A6968" t="s">
        <v>1404</v>
      </c>
      <c r="B6968" t="s">
        <v>1405</v>
      </c>
      <c r="D6968" s="1">
        <v>41058</v>
      </c>
      <c r="E6968" s="1">
        <v>41061</v>
      </c>
      <c r="F6968" s="1" t="str">
        <f t="shared" si="446"/>
        <v>June</v>
      </c>
      <c r="G6968" s="1" t="str">
        <f t="shared" si="447"/>
        <v>2012</v>
      </c>
      <c r="H6968" s="2">
        <f t="shared" si="448"/>
        <v>3</v>
      </c>
      <c r="I6968" s="2" t="b">
        <f t="shared" si="449"/>
        <v>0</v>
      </c>
      <c r="J6968" t="s">
        <v>24</v>
      </c>
      <c r="K6968">
        <v>41</v>
      </c>
      <c r="L6968">
        <v>325.33</v>
      </c>
      <c r="M6968">
        <v>0</v>
      </c>
      <c r="N6968" t="s">
        <v>18</v>
      </c>
      <c r="O6968">
        <v>-41.75</v>
      </c>
      <c r="P6968">
        <v>7.64</v>
      </c>
      <c r="Q6968">
        <v>5.83</v>
      </c>
      <c r="R6968" t="s">
        <v>760</v>
      </c>
      <c r="S6968" t="s">
        <v>760</v>
      </c>
      <c r="T6968" t="s">
        <v>27</v>
      </c>
      <c r="U6968" t="s">
        <v>22</v>
      </c>
      <c r="V6968" t="s">
        <v>43</v>
      </c>
      <c r="W6968">
        <v>0.36</v>
      </c>
    </row>
    <row r="6969" spans="1:23" x14ac:dyDescent="0.3">
      <c r="A6969" t="s">
        <v>1175</v>
      </c>
      <c r="B6969" t="s">
        <v>1484</v>
      </c>
      <c r="D6969" s="1">
        <v>39913</v>
      </c>
      <c r="E6969" s="1">
        <v>39915</v>
      </c>
      <c r="F6969" s="1" t="str">
        <f t="shared" si="446"/>
        <v>April</v>
      </c>
      <c r="G6969" s="1" t="str">
        <f t="shared" si="447"/>
        <v>2009</v>
      </c>
      <c r="H6969" s="2">
        <f t="shared" si="448"/>
        <v>2</v>
      </c>
      <c r="I6969" s="2" t="b">
        <f t="shared" si="449"/>
        <v>0</v>
      </c>
      <c r="J6969" t="s">
        <v>44</v>
      </c>
      <c r="K6969">
        <v>20</v>
      </c>
      <c r="L6969">
        <v>6449.0559999999996</v>
      </c>
      <c r="M6969">
        <v>0.01</v>
      </c>
      <c r="N6969" t="s">
        <v>25</v>
      </c>
      <c r="O6969">
        <v>1116.02</v>
      </c>
      <c r="P6969">
        <v>400.98</v>
      </c>
      <c r="Q6969">
        <v>42.52</v>
      </c>
      <c r="R6969" t="s">
        <v>760</v>
      </c>
      <c r="S6969" t="s">
        <v>760</v>
      </c>
      <c r="T6969" t="s">
        <v>42</v>
      </c>
      <c r="U6969" t="s">
        <v>36</v>
      </c>
      <c r="V6969" t="s">
        <v>55</v>
      </c>
      <c r="W6969">
        <v>0.71</v>
      </c>
    </row>
    <row r="6970" spans="1:23" x14ac:dyDescent="0.3">
      <c r="A6970" t="s">
        <v>941</v>
      </c>
      <c r="B6970" t="s">
        <v>983</v>
      </c>
      <c r="D6970" s="1">
        <v>41270</v>
      </c>
      <c r="E6970" s="1">
        <v>41271</v>
      </c>
      <c r="F6970" s="1" t="str">
        <f t="shared" si="446"/>
        <v>December</v>
      </c>
      <c r="G6970" s="1" t="str">
        <f t="shared" si="447"/>
        <v>2012</v>
      </c>
      <c r="H6970" s="2">
        <f t="shared" si="448"/>
        <v>1</v>
      </c>
      <c r="I6970" s="2" t="b">
        <f t="shared" si="449"/>
        <v>0</v>
      </c>
      <c r="J6970" t="s">
        <v>44</v>
      </c>
      <c r="K6970">
        <v>22</v>
      </c>
      <c r="L6970">
        <v>45.21</v>
      </c>
      <c r="M6970">
        <v>0.02</v>
      </c>
      <c r="N6970" t="s">
        <v>39</v>
      </c>
      <c r="O6970">
        <v>4.6100000000000003</v>
      </c>
      <c r="P6970">
        <v>1.76</v>
      </c>
      <c r="Q6970">
        <v>0.7</v>
      </c>
      <c r="R6970" t="s">
        <v>760</v>
      </c>
      <c r="S6970" t="s">
        <v>760</v>
      </c>
      <c r="T6970" t="s">
        <v>42</v>
      </c>
      <c r="U6970" t="s">
        <v>22</v>
      </c>
      <c r="V6970" t="s">
        <v>60</v>
      </c>
      <c r="W6970">
        <v>0.56000000000000005</v>
      </c>
    </row>
    <row r="6971" spans="1:23" x14ac:dyDescent="0.3">
      <c r="A6971" t="s">
        <v>1432</v>
      </c>
      <c r="B6971" t="s">
        <v>1433</v>
      </c>
      <c r="D6971" s="1">
        <v>40997</v>
      </c>
      <c r="E6971" s="1">
        <v>40998</v>
      </c>
      <c r="F6971" s="1" t="str">
        <f t="shared" si="446"/>
        <v>March</v>
      </c>
      <c r="G6971" s="1" t="str">
        <f t="shared" si="447"/>
        <v>2012</v>
      </c>
      <c r="H6971" s="2">
        <f t="shared" si="448"/>
        <v>1</v>
      </c>
      <c r="I6971" s="2" t="b">
        <f t="shared" si="449"/>
        <v>0</v>
      </c>
      <c r="J6971" t="s">
        <v>52</v>
      </c>
      <c r="K6971">
        <v>29</v>
      </c>
      <c r="L6971">
        <v>2175.2199999999998</v>
      </c>
      <c r="M6971">
        <v>0</v>
      </c>
      <c r="N6971" t="s">
        <v>25</v>
      </c>
      <c r="O6971">
        <v>-520.54999999999995</v>
      </c>
      <c r="P6971">
        <v>68.81</v>
      </c>
      <c r="Q6971">
        <v>60</v>
      </c>
      <c r="R6971" t="s">
        <v>760</v>
      </c>
      <c r="S6971" t="s">
        <v>760</v>
      </c>
      <c r="T6971" t="s">
        <v>21</v>
      </c>
      <c r="U6971" t="s">
        <v>22</v>
      </c>
      <c r="V6971" t="s">
        <v>28</v>
      </c>
      <c r="W6971">
        <v>0.41</v>
      </c>
    </row>
    <row r="6972" spans="1:23" x14ac:dyDescent="0.3">
      <c r="A6972" t="s">
        <v>1155</v>
      </c>
      <c r="B6972" t="s">
        <v>1455</v>
      </c>
      <c r="D6972" s="1">
        <v>41179</v>
      </c>
      <c r="E6972" s="1">
        <v>41186</v>
      </c>
      <c r="F6972" s="1" t="str">
        <f t="shared" si="446"/>
        <v>October</v>
      </c>
      <c r="G6972" s="1" t="str">
        <f t="shared" si="447"/>
        <v>2012</v>
      </c>
      <c r="H6972" s="2">
        <f t="shared" si="448"/>
        <v>7</v>
      </c>
      <c r="I6972" s="2" t="b">
        <f t="shared" si="449"/>
        <v>0</v>
      </c>
      <c r="J6972" t="s">
        <v>17</v>
      </c>
      <c r="K6972">
        <v>5</v>
      </c>
      <c r="L6972">
        <v>32.770000000000003</v>
      </c>
      <c r="M6972">
        <v>7.0000000000000007E-2</v>
      </c>
      <c r="N6972" t="s">
        <v>18</v>
      </c>
      <c r="O6972">
        <v>-17.190000000000001</v>
      </c>
      <c r="P6972">
        <v>5.74</v>
      </c>
      <c r="Q6972">
        <v>5.01</v>
      </c>
      <c r="R6972" t="s">
        <v>760</v>
      </c>
      <c r="S6972" t="s">
        <v>760</v>
      </c>
      <c r="T6972" t="s">
        <v>21</v>
      </c>
      <c r="U6972" t="s">
        <v>22</v>
      </c>
      <c r="V6972" t="s">
        <v>29</v>
      </c>
      <c r="W6972">
        <v>0.39</v>
      </c>
    </row>
    <row r="6973" spans="1:23" x14ac:dyDescent="0.3">
      <c r="A6973" t="s">
        <v>1155</v>
      </c>
      <c r="B6973" t="s">
        <v>1455</v>
      </c>
      <c r="D6973" s="1">
        <v>41179</v>
      </c>
      <c r="E6973" s="1">
        <v>41186</v>
      </c>
      <c r="F6973" s="1" t="str">
        <f t="shared" si="446"/>
        <v>October</v>
      </c>
      <c r="G6973" s="1" t="str">
        <f t="shared" si="447"/>
        <v>2012</v>
      </c>
      <c r="H6973" s="2">
        <f t="shared" si="448"/>
        <v>7</v>
      </c>
      <c r="I6973" s="2" t="b">
        <f t="shared" si="449"/>
        <v>0</v>
      </c>
      <c r="J6973" t="s">
        <v>17</v>
      </c>
      <c r="K6973">
        <v>37</v>
      </c>
      <c r="L6973">
        <v>1701.53</v>
      </c>
      <c r="M6973">
        <v>0.01</v>
      </c>
      <c r="N6973" t="s">
        <v>39</v>
      </c>
      <c r="O6973">
        <v>735.99</v>
      </c>
      <c r="P6973">
        <v>43.98</v>
      </c>
      <c r="Q6973">
        <v>1.99</v>
      </c>
      <c r="R6973" t="s">
        <v>760</v>
      </c>
      <c r="S6973" t="s">
        <v>760</v>
      </c>
      <c r="T6973" t="s">
        <v>21</v>
      </c>
      <c r="U6973" t="s">
        <v>32</v>
      </c>
      <c r="V6973" t="s">
        <v>48</v>
      </c>
      <c r="W6973">
        <v>0.44</v>
      </c>
    </row>
    <row r="6974" spans="1:23" x14ac:dyDescent="0.3">
      <c r="A6974" t="s">
        <v>941</v>
      </c>
      <c r="B6974" t="s">
        <v>983</v>
      </c>
      <c r="D6974" s="1">
        <v>39941</v>
      </c>
      <c r="E6974" s="1">
        <v>39943</v>
      </c>
      <c r="F6974" s="1" t="str">
        <f t="shared" si="446"/>
        <v>May</v>
      </c>
      <c r="G6974" s="1" t="str">
        <f t="shared" si="447"/>
        <v>2009</v>
      </c>
      <c r="H6974" s="2">
        <f t="shared" si="448"/>
        <v>2</v>
      </c>
      <c r="I6974" s="2" t="b">
        <f t="shared" si="449"/>
        <v>0</v>
      </c>
      <c r="J6974" t="s">
        <v>34</v>
      </c>
      <c r="K6974">
        <v>2</v>
      </c>
      <c r="L6974">
        <v>64.790000000000006</v>
      </c>
      <c r="M6974">
        <v>0.03</v>
      </c>
      <c r="N6974" t="s">
        <v>18</v>
      </c>
      <c r="O6974">
        <v>-41.32</v>
      </c>
      <c r="P6974">
        <v>29.34</v>
      </c>
      <c r="Q6974">
        <v>7.87</v>
      </c>
      <c r="R6974" t="s">
        <v>760</v>
      </c>
      <c r="S6974" t="s">
        <v>760</v>
      </c>
      <c r="T6974" t="s">
        <v>31</v>
      </c>
      <c r="U6974" t="s">
        <v>36</v>
      </c>
      <c r="V6974" t="s">
        <v>37</v>
      </c>
      <c r="W6974">
        <v>0.54</v>
      </c>
    </row>
    <row r="6975" spans="1:23" x14ac:dyDescent="0.3">
      <c r="A6975" t="s">
        <v>1503</v>
      </c>
      <c r="B6975" t="s">
        <v>1504</v>
      </c>
      <c r="D6975" s="1">
        <v>40664</v>
      </c>
      <c r="E6975" s="1">
        <v>40666</v>
      </c>
      <c r="F6975" s="1" t="str">
        <f t="shared" si="446"/>
        <v>May</v>
      </c>
      <c r="G6975" s="1" t="str">
        <f t="shared" si="447"/>
        <v>2011</v>
      </c>
      <c r="H6975" s="2">
        <f t="shared" si="448"/>
        <v>2</v>
      </c>
      <c r="I6975" s="2" t="b">
        <f t="shared" si="449"/>
        <v>0</v>
      </c>
      <c r="J6975" t="s">
        <v>44</v>
      </c>
      <c r="K6975">
        <v>13</v>
      </c>
      <c r="L6975">
        <v>4324.29</v>
      </c>
      <c r="M6975">
        <v>0.09</v>
      </c>
      <c r="N6975" t="s">
        <v>25</v>
      </c>
      <c r="O6975">
        <v>298.83</v>
      </c>
      <c r="P6975">
        <v>348.21</v>
      </c>
      <c r="Q6975">
        <v>40.19</v>
      </c>
      <c r="R6975" t="s">
        <v>760</v>
      </c>
      <c r="S6975" t="s">
        <v>760</v>
      </c>
      <c r="T6975" t="s">
        <v>31</v>
      </c>
      <c r="U6975" t="s">
        <v>36</v>
      </c>
      <c r="V6975" t="s">
        <v>55</v>
      </c>
      <c r="W6975">
        <v>0.62</v>
      </c>
    </row>
    <row r="6976" spans="1:23" x14ac:dyDescent="0.3">
      <c r="A6976" t="s">
        <v>1381</v>
      </c>
      <c r="B6976" t="s">
        <v>1728</v>
      </c>
      <c r="D6976" s="1">
        <v>40350</v>
      </c>
      <c r="E6976" s="1">
        <v>40351</v>
      </c>
      <c r="F6976" s="1" t="str">
        <f t="shared" si="446"/>
        <v>June</v>
      </c>
      <c r="G6976" s="1" t="str">
        <f t="shared" si="447"/>
        <v>2010</v>
      </c>
      <c r="H6976" s="2">
        <f t="shared" si="448"/>
        <v>1</v>
      </c>
      <c r="I6976" s="2" t="b">
        <f t="shared" si="449"/>
        <v>0</v>
      </c>
      <c r="J6976" t="s">
        <v>24</v>
      </c>
      <c r="K6976">
        <v>24</v>
      </c>
      <c r="L6976">
        <v>234.24</v>
      </c>
      <c r="M6976">
        <v>0.09</v>
      </c>
      <c r="N6976" t="s">
        <v>18</v>
      </c>
      <c r="O6976">
        <v>-151.80000000000001</v>
      </c>
      <c r="P6976">
        <v>9.7100000000000009</v>
      </c>
      <c r="Q6976">
        <v>9.4499999999999993</v>
      </c>
      <c r="R6976" t="s">
        <v>760</v>
      </c>
      <c r="S6976" t="s">
        <v>760</v>
      </c>
      <c r="T6976" t="s">
        <v>31</v>
      </c>
      <c r="U6976" t="s">
        <v>22</v>
      </c>
      <c r="V6976" t="s">
        <v>23</v>
      </c>
      <c r="W6976">
        <v>0.6</v>
      </c>
    </row>
    <row r="6977" spans="1:23" x14ac:dyDescent="0.3">
      <c r="A6977" t="s">
        <v>941</v>
      </c>
      <c r="B6977" t="s">
        <v>983</v>
      </c>
      <c r="D6977" s="1">
        <v>40366</v>
      </c>
      <c r="E6977" s="1">
        <v>40366</v>
      </c>
      <c r="F6977" s="1" t="str">
        <f t="shared" si="446"/>
        <v>July</v>
      </c>
      <c r="G6977" s="1" t="str">
        <f t="shared" si="447"/>
        <v>2010</v>
      </c>
      <c r="H6977" s="2">
        <f t="shared" si="448"/>
        <v>0</v>
      </c>
      <c r="I6977" s="2" t="str">
        <f t="shared" si="449"/>
        <v>FREE DELIVERY</v>
      </c>
      <c r="J6977" t="s">
        <v>52</v>
      </c>
      <c r="K6977">
        <v>44</v>
      </c>
      <c r="L6977">
        <v>4357.1170000000002</v>
      </c>
      <c r="M6977">
        <v>7.0000000000000007E-2</v>
      </c>
      <c r="N6977" t="s">
        <v>18</v>
      </c>
      <c r="O6977">
        <v>1192.98</v>
      </c>
      <c r="P6977">
        <v>115.99</v>
      </c>
      <c r="Q6977">
        <v>5.92</v>
      </c>
      <c r="R6977" t="s">
        <v>760</v>
      </c>
      <c r="S6977" t="s">
        <v>760</v>
      </c>
      <c r="T6977" t="s">
        <v>42</v>
      </c>
      <c r="U6977" t="s">
        <v>32</v>
      </c>
      <c r="V6977" t="s">
        <v>33</v>
      </c>
      <c r="W6977">
        <v>0.57999999999999996</v>
      </c>
    </row>
    <row r="6978" spans="1:23" x14ac:dyDescent="0.3">
      <c r="A6978" t="s">
        <v>941</v>
      </c>
      <c r="B6978" t="s">
        <v>983</v>
      </c>
      <c r="D6978" s="1">
        <v>40810</v>
      </c>
      <c r="E6978" s="1">
        <v>40814</v>
      </c>
      <c r="F6978" s="1" t="str">
        <f t="shared" si="446"/>
        <v>September</v>
      </c>
      <c r="G6978" s="1" t="str">
        <f t="shared" si="447"/>
        <v>2011</v>
      </c>
      <c r="H6978" s="2">
        <f t="shared" si="448"/>
        <v>4</v>
      </c>
      <c r="I6978" s="2" t="b">
        <f t="shared" si="449"/>
        <v>0</v>
      </c>
      <c r="J6978" t="s">
        <v>17</v>
      </c>
      <c r="K6978">
        <v>41</v>
      </c>
      <c r="L6978">
        <v>1298.29</v>
      </c>
      <c r="M6978">
        <v>0.06</v>
      </c>
      <c r="N6978" t="s">
        <v>18</v>
      </c>
      <c r="O6978">
        <v>542.33000000000004</v>
      </c>
      <c r="P6978">
        <v>31.78</v>
      </c>
      <c r="Q6978">
        <v>1.99</v>
      </c>
      <c r="R6978" t="s">
        <v>760</v>
      </c>
      <c r="S6978" t="s">
        <v>760</v>
      </c>
      <c r="T6978" t="s">
        <v>42</v>
      </c>
      <c r="U6978" t="s">
        <v>32</v>
      </c>
      <c r="V6978" t="s">
        <v>48</v>
      </c>
      <c r="W6978">
        <v>0.42</v>
      </c>
    </row>
    <row r="6979" spans="1:23" x14ac:dyDescent="0.3">
      <c r="A6979" t="s">
        <v>941</v>
      </c>
      <c r="B6979" t="s">
        <v>983</v>
      </c>
      <c r="D6979" s="1">
        <v>40810</v>
      </c>
      <c r="E6979" s="1">
        <v>40812</v>
      </c>
      <c r="F6979" s="1" t="str">
        <f t="shared" ref="F6979:F7042" si="450">TEXT(E6979,"mmmm")</f>
        <v>September</v>
      </c>
      <c r="G6979" s="1" t="str">
        <f t="shared" ref="G6979:G7042" si="451">TEXT(E6979,"yyyy")</f>
        <v>2011</v>
      </c>
      <c r="H6979" s="2">
        <f t="shared" ref="H6979:H7042" si="452">E6979-D6979</f>
        <v>2</v>
      </c>
      <c r="I6979" s="2" t="b">
        <f t="shared" ref="I6979:I7042" si="453">IF(H6979&lt;1,IF(AND(H6979&gt;0,H6979&lt;2),"ONE DAY", "FREE DELIVERY"))</f>
        <v>0</v>
      </c>
      <c r="J6979" t="s">
        <v>17</v>
      </c>
      <c r="K6979">
        <v>3</v>
      </c>
      <c r="L6979">
        <v>19.34</v>
      </c>
      <c r="M6979">
        <v>0.06</v>
      </c>
      <c r="N6979" t="s">
        <v>18</v>
      </c>
      <c r="O6979">
        <v>-11.36</v>
      </c>
      <c r="P6979">
        <v>4.9800000000000004</v>
      </c>
      <c r="Q6979">
        <v>5.0199999999999996</v>
      </c>
      <c r="R6979" t="s">
        <v>760</v>
      </c>
      <c r="S6979" t="s">
        <v>760</v>
      </c>
      <c r="T6979" t="s">
        <v>42</v>
      </c>
      <c r="U6979" t="s">
        <v>22</v>
      </c>
      <c r="V6979" t="s">
        <v>43</v>
      </c>
      <c r="W6979">
        <v>0.38</v>
      </c>
    </row>
    <row r="6980" spans="1:23" x14ac:dyDescent="0.3">
      <c r="A6980" t="s">
        <v>941</v>
      </c>
      <c r="B6980" t="s">
        <v>983</v>
      </c>
      <c r="D6980" s="1">
        <v>40810</v>
      </c>
      <c r="E6980" s="1">
        <v>40814</v>
      </c>
      <c r="F6980" s="1" t="str">
        <f t="shared" si="450"/>
        <v>September</v>
      </c>
      <c r="G6980" s="1" t="str">
        <f t="shared" si="451"/>
        <v>2011</v>
      </c>
      <c r="H6980" s="2">
        <f t="shared" si="452"/>
        <v>4</v>
      </c>
      <c r="I6980" s="2" t="b">
        <f t="shared" si="453"/>
        <v>0</v>
      </c>
      <c r="J6980" t="s">
        <v>17</v>
      </c>
      <c r="K6980">
        <v>35</v>
      </c>
      <c r="L6980">
        <v>590.32000000000005</v>
      </c>
      <c r="M6980">
        <v>0.06</v>
      </c>
      <c r="N6980" t="s">
        <v>18</v>
      </c>
      <c r="O6980">
        <v>-91.31</v>
      </c>
      <c r="P6980">
        <v>16.989999999999998</v>
      </c>
      <c r="Q6980">
        <v>8.99</v>
      </c>
      <c r="R6980" t="s">
        <v>760</v>
      </c>
      <c r="S6980" t="s">
        <v>760</v>
      </c>
      <c r="T6980" t="s">
        <v>42</v>
      </c>
      <c r="U6980" t="s">
        <v>22</v>
      </c>
      <c r="V6980" t="s">
        <v>60</v>
      </c>
      <c r="W6980">
        <v>0.56000000000000005</v>
      </c>
    </row>
    <row r="6981" spans="1:23" x14ac:dyDescent="0.3">
      <c r="A6981" t="s">
        <v>941</v>
      </c>
      <c r="B6981" t="s">
        <v>983</v>
      </c>
      <c r="D6981" s="1">
        <v>40810</v>
      </c>
      <c r="E6981" s="1">
        <v>40819</v>
      </c>
      <c r="F6981" s="1" t="str">
        <f t="shared" si="450"/>
        <v>October</v>
      </c>
      <c r="G6981" s="1" t="str">
        <f t="shared" si="451"/>
        <v>2011</v>
      </c>
      <c r="H6981" s="2">
        <f t="shared" si="452"/>
        <v>9</v>
      </c>
      <c r="I6981" s="2" t="b">
        <f t="shared" si="453"/>
        <v>0</v>
      </c>
      <c r="J6981" t="s">
        <v>17</v>
      </c>
      <c r="K6981">
        <v>19</v>
      </c>
      <c r="L6981">
        <v>4245.93</v>
      </c>
      <c r="M6981">
        <v>0</v>
      </c>
      <c r="N6981" t="s">
        <v>18</v>
      </c>
      <c r="O6981">
        <v>-626.45000000000005</v>
      </c>
      <c r="P6981">
        <v>209.37</v>
      </c>
      <c r="Q6981">
        <v>69</v>
      </c>
      <c r="R6981" t="s">
        <v>760</v>
      </c>
      <c r="S6981" t="s">
        <v>760</v>
      </c>
      <c r="T6981" t="s">
        <v>42</v>
      </c>
      <c r="U6981" t="s">
        <v>36</v>
      </c>
      <c r="V6981" t="s">
        <v>55</v>
      </c>
      <c r="W6981">
        <v>0.79</v>
      </c>
    </row>
    <row r="6982" spans="1:23" x14ac:dyDescent="0.3">
      <c r="A6982" t="s">
        <v>1248</v>
      </c>
      <c r="B6982" t="s">
        <v>1719</v>
      </c>
      <c r="D6982" s="1">
        <v>40721</v>
      </c>
      <c r="E6982" s="1">
        <v>40723</v>
      </c>
      <c r="F6982" s="1" t="str">
        <f t="shared" si="450"/>
        <v>June</v>
      </c>
      <c r="G6982" s="1" t="str">
        <f t="shared" si="451"/>
        <v>2011</v>
      </c>
      <c r="H6982" s="2">
        <f t="shared" si="452"/>
        <v>2</v>
      </c>
      <c r="I6982" s="2" t="b">
        <f t="shared" si="453"/>
        <v>0</v>
      </c>
      <c r="J6982" t="s">
        <v>44</v>
      </c>
      <c r="K6982">
        <v>26</v>
      </c>
      <c r="L6982">
        <v>1463.42</v>
      </c>
      <c r="M6982">
        <v>0.08</v>
      </c>
      <c r="N6982" t="s">
        <v>18</v>
      </c>
      <c r="O6982">
        <v>350.82</v>
      </c>
      <c r="P6982">
        <v>59.98</v>
      </c>
      <c r="Q6982">
        <v>3.99</v>
      </c>
      <c r="R6982" t="s">
        <v>760</v>
      </c>
      <c r="S6982" t="s">
        <v>760</v>
      </c>
      <c r="T6982" t="s">
        <v>31</v>
      </c>
      <c r="U6982" t="s">
        <v>22</v>
      </c>
      <c r="V6982" t="s">
        <v>28</v>
      </c>
      <c r="W6982">
        <v>0.56999999999999995</v>
      </c>
    </row>
    <row r="6983" spans="1:23" x14ac:dyDescent="0.3">
      <c r="A6983" t="s">
        <v>1287</v>
      </c>
      <c r="B6983" t="s">
        <v>1271</v>
      </c>
      <c r="D6983" s="1">
        <v>40720</v>
      </c>
      <c r="E6983" s="1">
        <v>40722</v>
      </c>
      <c r="F6983" s="1" t="str">
        <f t="shared" si="450"/>
        <v>June</v>
      </c>
      <c r="G6983" s="1" t="str">
        <f t="shared" si="451"/>
        <v>2011</v>
      </c>
      <c r="H6983" s="2">
        <f t="shared" si="452"/>
        <v>2</v>
      </c>
      <c r="I6983" s="2" t="b">
        <f t="shared" si="453"/>
        <v>0</v>
      </c>
      <c r="J6983" t="s">
        <v>17</v>
      </c>
      <c r="K6983">
        <v>10</v>
      </c>
      <c r="L6983">
        <v>1025.8800000000001</v>
      </c>
      <c r="M6983">
        <v>0.08</v>
      </c>
      <c r="N6983" t="s">
        <v>25</v>
      </c>
      <c r="O6983">
        <v>-211.33</v>
      </c>
      <c r="P6983">
        <v>100.89</v>
      </c>
      <c r="Q6983">
        <v>42</v>
      </c>
      <c r="R6983" t="s">
        <v>760</v>
      </c>
      <c r="S6983" t="s">
        <v>760</v>
      </c>
      <c r="T6983" t="s">
        <v>21</v>
      </c>
      <c r="U6983" t="s">
        <v>36</v>
      </c>
      <c r="V6983" t="s">
        <v>67</v>
      </c>
      <c r="W6983">
        <v>0.61</v>
      </c>
    </row>
    <row r="6984" spans="1:23" x14ac:dyDescent="0.3">
      <c r="A6984" t="s">
        <v>1080</v>
      </c>
      <c r="B6984" t="s">
        <v>1106</v>
      </c>
      <c r="D6984" s="1">
        <v>40334</v>
      </c>
      <c r="E6984" s="1">
        <v>40335</v>
      </c>
      <c r="F6984" s="1" t="str">
        <f t="shared" si="450"/>
        <v>June</v>
      </c>
      <c r="G6984" s="1" t="str">
        <f t="shared" si="451"/>
        <v>2010</v>
      </c>
      <c r="H6984" s="2">
        <f t="shared" si="452"/>
        <v>1</v>
      </c>
      <c r="I6984" s="2" t="b">
        <f t="shared" si="453"/>
        <v>0</v>
      </c>
      <c r="J6984" t="s">
        <v>52</v>
      </c>
      <c r="K6984">
        <v>5</v>
      </c>
      <c r="L6984">
        <v>43.49</v>
      </c>
      <c r="M6984">
        <v>0.06</v>
      </c>
      <c r="N6984" t="s">
        <v>18</v>
      </c>
      <c r="O6984">
        <v>-21.44</v>
      </c>
      <c r="P6984">
        <v>8.33</v>
      </c>
      <c r="Q6984">
        <v>1.99</v>
      </c>
      <c r="R6984" t="s">
        <v>760</v>
      </c>
      <c r="S6984" t="s">
        <v>760</v>
      </c>
      <c r="T6984" t="s">
        <v>31</v>
      </c>
      <c r="U6984" t="s">
        <v>32</v>
      </c>
      <c r="V6984" t="s">
        <v>48</v>
      </c>
      <c r="W6984">
        <v>0.52</v>
      </c>
    </row>
    <row r="6985" spans="1:23" x14ac:dyDescent="0.3">
      <c r="A6985" t="s">
        <v>1080</v>
      </c>
      <c r="B6985" t="s">
        <v>1106</v>
      </c>
      <c r="D6985" s="1">
        <v>40334</v>
      </c>
      <c r="E6985" s="1">
        <v>40336</v>
      </c>
      <c r="F6985" s="1" t="str">
        <f t="shared" si="450"/>
        <v>June</v>
      </c>
      <c r="G6985" s="1" t="str">
        <f t="shared" si="451"/>
        <v>2010</v>
      </c>
      <c r="H6985" s="2">
        <f t="shared" si="452"/>
        <v>2</v>
      </c>
      <c r="I6985" s="2" t="b">
        <f t="shared" si="453"/>
        <v>0</v>
      </c>
      <c r="J6985" t="s">
        <v>52</v>
      </c>
      <c r="K6985">
        <v>27</v>
      </c>
      <c r="L6985">
        <v>2854.76</v>
      </c>
      <c r="M6985">
        <v>0.06</v>
      </c>
      <c r="N6985" t="s">
        <v>18</v>
      </c>
      <c r="O6985">
        <v>61.13</v>
      </c>
      <c r="P6985">
        <v>111.03</v>
      </c>
      <c r="Q6985">
        <v>8.64</v>
      </c>
      <c r="R6985" t="s">
        <v>760</v>
      </c>
      <c r="S6985" t="s">
        <v>760</v>
      </c>
      <c r="T6985" t="s">
        <v>31</v>
      </c>
      <c r="U6985" t="s">
        <v>22</v>
      </c>
      <c r="V6985" t="s">
        <v>23</v>
      </c>
      <c r="W6985">
        <v>0.78</v>
      </c>
    </row>
    <row r="6986" spans="1:23" x14ac:dyDescent="0.3">
      <c r="A6986" t="s">
        <v>1261</v>
      </c>
      <c r="B6986" t="s">
        <v>1483</v>
      </c>
      <c r="D6986" s="1">
        <v>40073</v>
      </c>
      <c r="E6986" s="1">
        <v>40080</v>
      </c>
      <c r="F6986" s="1" t="str">
        <f t="shared" si="450"/>
        <v>September</v>
      </c>
      <c r="G6986" s="1" t="str">
        <f t="shared" si="451"/>
        <v>2009</v>
      </c>
      <c r="H6986" s="2">
        <f t="shared" si="452"/>
        <v>7</v>
      </c>
      <c r="I6986" s="2" t="b">
        <f t="shared" si="453"/>
        <v>0</v>
      </c>
      <c r="J6986" t="s">
        <v>17</v>
      </c>
      <c r="K6986">
        <v>11</v>
      </c>
      <c r="L6986">
        <v>114.87</v>
      </c>
      <c r="M6986">
        <v>0.1</v>
      </c>
      <c r="N6986" t="s">
        <v>18</v>
      </c>
      <c r="O6986">
        <v>-21.03</v>
      </c>
      <c r="P6986">
        <v>10.98</v>
      </c>
      <c r="Q6986">
        <v>3.99</v>
      </c>
      <c r="R6986" t="s">
        <v>760</v>
      </c>
      <c r="S6986" t="s">
        <v>760</v>
      </c>
      <c r="T6986" t="s">
        <v>31</v>
      </c>
      <c r="U6986" t="s">
        <v>22</v>
      </c>
      <c r="V6986" t="s">
        <v>28</v>
      </c>
      <c r="W6986">
        <v>0.57999999999999996</v>
      </c>
    </row>
    <row r="6987" spans="1:23" x14ac:dyDescent="0.3">
      <c r="A6987" t="s">
        <v>1261</v>
      </c>
      <c r="B6987" t="s">
        <v>1483</v>
      </c>
      <c r="D6987" s="1">
        <v>40073</v>
      </c>
      <c r="E6987" s="1">
        <v>40075</v>
      </c>
      <c r="F6987" s="1" t="str">
        <f t="shared" si="450"/>
        <v>September</v>
      </c>
      <c r="G6987" s="1" t="str">
        <f t="shared" si="451"/>
        <v>2009</v>
      </c>
      <c r="H6987" s="2">
        <f t="shared" si="452"/>
        <v>2</v>
      </c>
      <c r="I6987" s="2" t="b">
        <f t="shared" si="453"/>
        <v>0</v>
      </c>
      <c r="J6987" t="s">
        <v>17</v>
      </c>
      <c r="K6987">
        <v>9</v>
      </c>
      <c r="L6987">
        <v>383.23</v>
      </c>
      <c r="M6987">
        <v>0.01</v>
      </c>
      <c r="N6987" t="s">
        <v>18</v>
      </c>
      <c r="O6987">
        <v>146.51</v>
      </c>
      <c r="P6987">
        <v>39.979999999999997</v>
      </c>
      <c r="Q6987">
        <v>9.1999999999999993</v>
      </c>
      <c r="R6987" t="s">
        <v>142</v>
      </c>
      <c r="S6987" t="s">
        <v>143</v>
      </c>
      <c r="T6987" t="s">
        <v>31</v>
      </c>
      <c r="U6987" t="s">
        <v>36</v>
      </c>
      <c r="V6987" t="s">
        <v>37</v>
      </c>
      <c r="W6987">
        <v>0.65</v>
      </c>
    </row>
    <row r="6988" spans="1:23" x14ac:dyDescent="0.3">
      <c r="A6988" t="s">
        <v>1140</v>
      </c>
      <c r="B6988" t="s">
        <v>1065</v>
      </c>
      <c r="D6988" s="1">
        <v>39822</v>
      </c>
      <c r="E6988" s="1">
        <v>39823</v>
      </c>
      <c r="F6988" s="1" t="str">
        <f t="shared" si="450"/>
        <v>January</v>
      </c>
      <c r="G6988" s="1" t="str">
        <f t="shared" si="451"/>
        <v>2009</v>
      </c>
      <c r="H6988" s="2">
        <f t="shared" si="452"/>
        <v>1</v>
      </c>
      <c r="I6988" s="2" t="b">
        <f t="shared" si="453"/>
        <v>0</v>
      </c>
      <c r="J6988" t="s">
        <v>34</v>
      </c>
      <c r="K6988">
        <v>11</v>
      </c>
      <c r="L6988">
        <v>68.5</v>
      </c>
      <c r="M6988">
        <v>0.01</v>
      </c>
      <c r="N6988" t="s">
        <v>18</v>
      </c>
      <c r="O6988">
        <v>-53.85</v>
      </c>
      <c r="P6988">
        <v>5.38</v>
      </c>
      <c r="Q6988">
        <v>7.57</v>
      </c>
      <c r="R6988" t="s">
        <v>142</v>
      </c>
      <c r="S6988" t="s">
        <v>143</v>
      </c>
      <c r="T6988" t="s">
        <v>21</v>
      </c>
      <c r="U6988" t="s">
        <v>22</v>
      </c>
      <c r="V6988" t="s">
        <v>29</v>
      </c>
      <c r="W6988">
        <v>0.36</v>
      </c>
    </row>
    <row r="6989" spans="1:23" x14ac:dyDescent="0.3">
      <c r="A6989" t="s">
        <v>1140</v>
      </c>
      <c r="B6989" t="s">
        <v>1065</v>
      </c>
      <c r="D6989" s="1">
        <v>39822</v>
      </c>
      <c r="E6989" s="1">
        <v>39822</v>
      </c>
      <c r="F6989" s="1" t="str">
        <f t="shared" si="450"/>
        <v>January</v>
      </c>
      <c r="G6989" s="1" t="str">
        <f t="shared" si="451"/>
        <v>2009</v>
      </c>
      <c r="H6989" s="2">
        <f t="shared" si="452"/>
        <v>0</v>
      </c>
      <c r="I6989" s="2" t="str">
        <f t="shared" si="453"/>
        <v>FREE DELIVERY</v>
      </c>
      <c r="J6989" t="s">
        <v>34</v>
      </c>
      <c r="K6989">
        <v>44</v>
      </c>
      <c r="L6989">
        <v>145.19</v>
      </c>
      <c r="M6989">
        <v>0.05</v>
      </c>
      <c r="N6989" t="s">
        <v>18</v>
      </c>
      <c r="O6989">
        <v>-116.87</v>
      </c>
      <c r="P6989">
        <v>3.28</v>
      </c>
      <c r="Q6989">
        <v>3.97</v>
      </c>
      <c r="R6989" t="s">
        <v>142</v>
      </c>
      <c r="S6989" t="s">
        <v>143</v>
      </c>
      <c r="T6989" t="s">
        <v>21</v>
      </c>
      <c r="U6989" t="s">
        <v>22</v>
      </c>
      <c r="V6989" t="s">
        <v>60</v>
      </c>
      <c r="W6989">
        <v>0.56000000000000005</v>
      </c>
    </row>
    <row r="6990" spans="1:23" x14ac:dyDescent="0.3">
      <c r="A6990" t="s">
        <v>1086</v>
      </c>
      <c r="B6990" t="s">
        <v>1463</v>
      </c>
      <c r="D6990" s="1">
        <v>40303</v>
      </c>
      <c r="E6990" s="1">
        <v>40303</v>
      </c>
      <c r="F6990" s="1" t="str">
        <f t="shared" si="450"/>
        <v>May</v>
      </c>
      <c r="G6990" s="1" t="str">
        <f t="shared" si="451"/>
        <v>2010</v>
      </c>
      <c r="H6990" s="2">
        <f t="shared" si="452"/>
        <v>0</v>
      </c>
      <c r="I6990" s="2" t="str">
        <f t="shared" si="453"/>
        <v>FREE DELIVERY</v>
      </c>
      <c r="J6990" t="s">
        <v>34</v>
      </c>
      <c r="K6990">
        <v>41</v>
      </c>
      <c r="L6990">
        <v>506.73</v>
      </c>
      <c r="M6990">
        <v>0.08</v>
      </c>
      <c r="N6990" t="s">
        <v>18</v>
      </c>
      <c r="O6990">
        <v>25.58</v>
      </c>
      <c r="P6990">
        <v>12.28</v>
      </c>
      <c r="Q6990">
        <v>6.47</v>
      </c>
      <c r="R6990" t="s">
        <v>142</v>
      </c>
      <c r="S6990" t="s">
        <v>143</v>
      </c>
      <c r="T6990" t="s">
        <v>42</v>
      </c>
      <c r="U6990" t="s">
        <v>22</v>
      </c>
      <c r="V6990" t="s">
        <v>43</v>
      </c>
      <c r="W6990">
        <v>0.38</v>
      </c>
    </row>
    <row r="6991" spans="1:23" x14ac:dyDescent="0.3">
      <c r="A6991" t="s">
        <v>1315</v>
      </c>
      <c r="B6991" t="s">
        <v>1729</v>
      </c>
      <c r="D6991" s="1">
        <v>40726</v>
      </c>
      <c r="E6991" s="1">
        <v>40727</v>
      </c>
      <c r="F6991" s="1" t="str">
        <f t="shared" si="450"/>
        <v>July</v>
      </c>
      <c r="G6991" s="1" t="str">
        <f t="shared" si="451"/>
        <v>2011</v>
      </c>
      <c r="H6991" s="2">
        <f t="shared" si="452"/>
        <v>1</v>
      </c>
      <c r="I6991" s="2" t="b">
        <f t="shared" si="453"/>
        <v>0</v>
      </c>
      <c r="J6991" t="s">
        <v>52</v>
      </c>
      <c r="K6991">
        <v>20</v>
      </c>
      <c r="L6991">
        <v>129.27000000000001</v>
      </c>
      <c r="M6991">
        <v>7.0000000000000007E-2</v>
      </c>
      <c r="N6991" t="s">
        <v>18</v>
      </c>
      <c r="O6991">
        <v>-105.15</v>
      </c>
      <c r="P6991">
        <v>6.48</v>
      </c>
      <c r="Q6991">
        <v>8.74</v>
      </c>
      <c r="R6991" t="s">
        <v>142</v>
      </c>
      <c r="S6991" t="s">
        <v>143</v>
      </c>
      <c r="T6991" t="s">
        <v>27</v>
      </c>
      <c r="U6991" t="s">
        <v>22</v>
      </c>
      <c r="V6991" t="s">
        <v>43</v>
      </c>
      <c r="W6991">
        <v>0.36</v>
      </c>
    </row>
    <row r="6992" spans="1:23" x14ac:dyDescent="0.3">
      <c r="A6992" t="s">
        <v>1315</v>
      </c>
      <c r="B6992" t="s">
        <v>1729</v>
      </c>
      <c r="D6992" s="1">
        <v>40726</v>
      </c>
      <c r="E6992" s="1">
        <v>40728</v>
      </c>
      <c r="F6992" s="1" t="str">
        <f t="shared" si="450"/>
        <v>July</v>
      </c>
      <c r="G6992" s="1" t="str">
        <f t="shared" si="451"/>
        <v>2011</v>
      </c>
      <c r="H6992" s="2">
        <f t="shared" si="452"/>
        <v>2</v>
      </c>
      <c r="I6992" s="2" t="b">
        <f t="shared" si="453"/>
        <v>0</v>
      </c>
      <c r="J6992" t="s">
        <v>52</v>
      </c>
      <c r="K6992">
        <v>4</v>
      </c>
      <c r="L6992">
        <v>8467.68</v>
      </c>
      <c r="M6992">
        <v>0.01</v>
      </c>
      <c r="N6992" t="s">
        <v>25</v>
      </c>
      <c r="O6992">
        <v>-3669.05</v>
      </c>
      <c r="P6992">
        <v>2036.48</v>
      </c>
      <c r="Q6992">
        <v>14.7</v>
      </c>
      <c r="R6992" t="s">
        <v>142</v>
      </c>
      <c r="S6992" t="s">
        <v>143</v>
      </c>
      <c r="T6992" t="s">
        <v>27</v>
      </c>
      <c r="U6992" t="s">
        <v>32</v>
      </c>
      <c r="V6992" t="s">
        <v>94</v>
      </c>
      <c r="W6992">
        <v>0.55000000000000004</v>
      </c>
    </row>
    <row r="6993" spans="1:23" x14ac:dyDescent="0.3">
      <c r="A6993" t="s">
        <v>973</v>
      </c>
      <c r="B6993" t="s">
        <v>1236</v>
      </c>
      <c r="D6993" s="1">
        <v>40122</v>
      </c>
      <c r="E6993" s="1">
        <v>40122</v>
      </c>
      <c r="F6993" s="1" t="str">
        <f t="shared" si="450"/>
        <v>November</v>
      </c>
      <c r="G6993" s="1" t="str">
        <f t="shared" si="451"/>
        <v>2009</v>
      </c>
      <c r="H6993" s="2">
        <f t="shared" si="452"/>
        <v>0</v>
      </c>
      <c r="I6993" s="2" t="str">
        <f t="shared" si="453"/>
        <v>FREE DELIVERY</v>
      </c>
      <c r="J6993" t="s">
        <v>44</v>
      </c>
      <c r="K6993">
        <v>13</v>
      </c>
      <c r="L6993">
        <v>183.22</v>
      </c>
      <c r="M6993">
        <v>0.01</v>
      </c>
      <c r="N6993" t="s">
        <v>18</v>
      </c>
      <c r="O6993">
        <v>-100.89</v>
      </c>
      <c r="P6993">
        <v>12.99</v>
      </c>
      <c r="Q6993">
        <v>14.37</v>
      </c>
      <c r="R6993" t="s">
        <v>142</v>
      </c>
      <c r="S6993" t="s">
        <v>143</v>
      </c>
      <c r="T6993" t="s">
        <v>21</v>
      </c>
      <c r="U6993" t="s">
        <v>36</v>
      </c>
      <c r="V6993" t="s">
        <v>37</v>
      </c>
      <c r="W6993">
        <v>0.73</v>
      </c>
    </row>
    <row r="6994" spans="1:23" x14ac:dyDescent="0.3">
      <c r="A6994" t="s">
        <v>973</v>
      </c>
      <c r="B6994" t="s">
        <v>1236</v>
      </c>
      <c r="D6994" s="1">
        <v>40122</v>
      </c>
      <c r="E6994" s="1">
        <v>40123</v>
      </c>
      <c r="F6994" s="1" t="str">
        <f t="shared" si="450"/>
        <v>November</v>
      </c>
      <c r="G6994" s="1" t="str">
        <f t="shared" si="451"/>
        <v>2009</v>
      </c>
      <c r="H6994" s="2">
        <f t="shared" si="452"/>
        <v>1</v>
      </c>
      <c r="I6994" s="2" t="b">
        <f t="shared" si="453"/>
        <v>0</v>
      </c>
      <c r="J6994" t="s">
        <v>44</v>
      </c>
      <c r="K6994">
        <v>4</v>
      </c>
      <c r="L6994">
        <v>68.03</v>
      </c>
      <c r="M6994">
        <v>0.02</v>
      </c>
      <c r="N6994" t="s">
        <v>18</v>
      </c>
      <c r="O6994">
        <v>-29.42</v>
      </c>
      <c r="P6994">
        <v>15.14</v>
      </c>
      <c r="Q6994">
        <v>4.53</v>
      </c>
      <c r="R6994" t="s">
        <v>142</v>
      </c>
      <c r="S6994" t="s">
        <v>143</v>
      </c>
      <c r="T6994" t="s">
        <v>21</v>
      </c>
      <c r="U6994" t="s">
        <v>22</v>
      </c>
      <c r="V6994" t="s">
        <v>23</v>
      </c>
      <c r="W6994">
        <v>0.81</v>
      </c>
    </row>
    <row r="6995" spans="1:23" x14ac:dyDescent="0.3">
      <c r="A6995" t="s">
        <v>1384</v>
      </c>
      <c r="B6995" t="s">
        <v>1509</v>
      </c>
      <c r="D6995" s="1">
        <v>40971</v>
      </c>
      <c r="E6995" s="1">
        <v>40973</v>
      </c>
      <c r="F6995" s="1" t="str">
        <f t="shared" si="450"/>
        <v>March</v>
      </c>
      <c r="G6995" s="1" t="str">
        <f t="shared" si="451"/>
        <v>2012</v>
      </c>
      <c r="H6995" s="2">
        <f t="shared" si="452"/>
        <v>2</v>
      </c>
      <c r="I6995" s="2" t="b">
        <f t="shared" si="453"/>
        <v>0</v>
      </c>
      <c r="J6995" t="s">
        <v>24</v>
      </c>
      <c r="K6995">
        <v>23</v>
      </c>
      <c r="L6995">
        <v>1638.67</v>
      </c>
      <c r="M6995">
        <v>0.05</v>
      </c>
      <c r="N6995" t="s">
        <v>25</v>
      </c>
      <c r="O6995">
        <v>-527.83000000000004</v>
      </c>
      <c r="P6995">
        <v>68.81</v>
      </c>
      <c r="Q6995">
        <v>60</v>
      </c>
      <c r="R6995" t="s">
        <v>142</v>
      </c>
      <c r="S6995" t="s">
        <v>143</v>
      </c>
      <c r="T6995" t="s">
        <v>42</v>
      </c>
      <c r="U6995" t="s">
        <v>22</v>
      </c>
      <c r="V6995" t="s">
        <v>28</v>
      </c>
      <c r="W6995">
        <v>0.41</v>
      </c>
    </row>
    <row r="6996" spans="1:23" x14ac:dyDescent="0.3">
      <c r="A6996" t="s">
        <v>1384</v>
      </c>
      <c r="B6996" t="s">
        <v>1509</v>
      </c>
      <c r="D6996" s="1">
        <v>40971</v>
      </c>
      <c r="E6996" s="1">
        <v>40973</v>
      </c>
      <c r="F6996" s="1" t="str">
        <f t="shared" si="450"/>
        <v>March</v>
      </c>
      <c r="G6996" s="1" t="str">
        <f t="shared" si="451"/>
        <v>2012</v>
      </c>
      <c r="H6996" s="2">
        <f t="shared" si="452"/>
        <v>2</v>
      </c>
      <c r="I6996" s="2" t="b">
        <f t="shared" si="453"/>
        <v>0</v>
      </c>
      <c r="J6996" t="s">
        <v>24</v>
      </c>
      <c r="K6996">
        <v>8</v>
      </c>
      <c r="L6996">
        <v>64.099999999999994</v>
      </c>
      <c r="M6996">
        <v>0.03</v>
      </c>
      <c r="N6996" t="s">
        <v>18</v>
      </c>
      <c r="O6996">
        <v>-48.28</v>
      </c>
      <c r="P6996">
        <v>6.84</v>
      </c>
      <c r="Q6996">
        <v>8.3699999999999992</v>
      </c>
      <c r="R6996" t="s">
        <v>142</v>
      </c>
      <c r="S6996" t="s">
        <v>143</v>
      </c>
      <c r="T6996" t="s">
        <v>42</v>
      </c>
      <c r="U6996" t="s">
        <v>22</v>
      </c>
      <c r="V6996" t="s">
        <v>82</v>
      </c>
      <c r="W6996">
        <v>0.57999999999999996</v>
      </c>
    </row>
    <row r="6997" spans="1:23" x14ac:dyDescent="0.3">
      <c r="A6997" t="s">
        <v>1441</v>
      </c>
      <c r="B6997" t="s">
        <v>1299</v>
      </c>
      <c r="D6997" s="1">
        <v>40187</v>
      </c>
      <c r="E6997" s="1">
        <v>40191</v>
      </c>
      <c r="F6997" s="1" t="str">
        <f t="shared" si="450"/>
        <v>January</v>
      </c>
      <c r="G6997" s="1" t="str">
        <f t="shared" si="451"/>
        <v>2010</v>
      </c>
      <c r="H6997" s="2">
        <f t="shared" si="452"/>
        <v>4</v>
      </c>
      <c r="I6997" s="2" t="b">
        <f t="shared" si="453"/>
        <v>0</v>
      </c>
      <c r="J6997" t="s">
        <v>17</v>
      </c>
      <c r="K6997">
        <v>49</v>
      </c>
      <c r="L6997">
        <v>29884.6</v>
      </c>
      <c r="M6997">
        <v>0.05</v>
      </c>
      <c r="N6997" t="s">
        <v>18</v>
      </c>
      <c r="O6997">
        <v>12748.86</v>
      </c>
      <c r="P6997">
        <v>599.99</v>
      </c>
      <c r="Q6997">
        <v>24.49</v>
      </c>
      <c r="R6997" t="s">
        <v>142</v>
      </c>
      <c r="S6997" t="s">
        <v>143</v>
      </c>
      <c r="T6997" t="s">
        <v>31</v>
      </c>
      <c r="U6997" t="s">
        <v>32</v>
      </c>
      <c r="V6997" t="s">
        <v>62</v>
      </c>
      <c r="W6997">
        <v>0.44</v>
      </c>
    </row>
    <row r="6998" spans="1:23" x14ac:dyDescent="0.3">
      <c r="A6998" t="s">
        <v>1570</v>
      </c>
      <c r="B6998" t="s">
        <v>1049</v>
      </c>
      <c r="D6998" s="1">
        <v>39859</v>
      </c>
      <c r="E6998" s="1">
        <v>39861</v>
      </c>
      <c r="F6998" s="1" t="str">
        <f t="shared" si="450"/>
        <v>February</v>
      </c>
      <c r="G6998" s="1" t="str">
        <f t="shared" si="451"/>
        <v>2009</v>
      </c>
      <c r="H6998" s="2">
        <f t="shared" si="452"/>
        <v>2</v>
      </c>
      <c r="I6998" s="2" t="b">
        <f t="shared" si="453"/>
        <v>0</v>
      </c>
      <c r="J6998" t="s">
        <v>34</v>
      </c>
      <c r="K6998">
        <v>30</v>
      </c>
      <c r="L6998">
        <v>4846.74</v>
      </c>
      <c r="M6998">
        <v>0.01</v>
      </c>
      <c r="N6998" t="s">
        <v>18</v>
      </c>
      <c r="O6998">
        <v>1689.93</v>
      </c>
      <c r="P6998">
        <v>159.99</v>
      </c>
      <c r="Q6998">
        <v>5.5</v>
      </c>
      <c r="R6998" t="s">
        <v>142</v>
      </c>
      <c r="S6998" t="s">
        <v>143</v>
      </c>
      <c r="T6998" t="s">
        <v>27</v>
      </c>
      <c r="U6998" t="s">
        <v>32</v>
      </c>
      <c r="V6998" t="s">
        <v>48</v>
      </c>
      <c r="W6998">
        <v>0.49</v>
      </c>
    </row>
    <row r="6999" spans="1:23" x14ac:dyDescent="0.3">
      <c r="A6999" t="s">
        <v>1570</v>
      </c>
      <c r="B6999" t="s">
        <v>1049</v>
      </c>
      <c r="D6999" s="1">
        <v>39859</v>
      </c>
      <c r="E6999" s="1">
        <v>39860</v>
      </c>
      <c r="F6999" s="1" t="str">
        <f t="shared" si="450"/>
        <v>February</v>
      </c>
      <c r="G6999" s="1" t="str">
        <f t="shared" si="451"/>
        <v>2009</v>
      </c>
      <c r="H6999" s="2">
        <f t="shared" si="452"/>
        <v>1</v>
      </c>
      <c r="I6999" s="2" t="b">
        <f t="shared" si="453"/>
        <v>0</v>
      </c>
      <c r="J6999" t="s">
        <v>34</v>
      </c>
      <c r="K6999">
        <v>34</v>
      </c>
      <c r="L6999">
        <v>2548.3000000000002</v>
      </c>
      <c r="M6999">
        <v>0.1</v>
      </c>
      <c r="N6999" t="s">
        <v>18</v>
      </c>
      <c r="O6999">
        <v>875.57</v>
      </c>
      <c r="P6999">
        <v>78.69</v>
      </c>
      <c r="Q6999">
        <v>19.989999999999998</v>
      </c>
      <c r="R6999" t="s">
        <v>142</v>
      </c>
      <c r="S6999" t="s">
        <v>143</v>
      </c>
      <c r="T6999" t="s">
        <v>27</v>
      </c>
      <c r="U6999" t="s">
        <v>36</v>
      </c>
      <c r="V6999" t="s">
        <v>37</v>
      </c>
      <c r="W6999">
        <v>0.43</v>
      </c>
    </row>
    <row r="7000" spans="1:23" x14ac:dyDescent="0.3">
      <c r="A7000" t="s">
        <v>1465</v>
      </c>
      <c r="B7000" t="s">
        <v>1466</v>
      </c>
      <c r="D7000" s="1">
        <v>40859</v>
      </c>
      <c r="E7000" s="1">
        <v>40860</v>
      </c>
      <c r="F7000" s="1" t="str">
        <f t="shared" si="450"/>
        <v>November</v>
      </c>
      <c r="G7000" s="1" t="str">
        <f t="shared" si="451"/>
        <v>2011</v>
      </c>
      <c r="H7000" s="2">
        <f t="shared" si="452"/>
        <v>1</v>
      </c>
      <c r="I7000" s="2" t="b">
        <f t="shared" si="453"/>
        <v>0</v>
      </c>
      <c r="J7000" t="s">
        <v>52</v>
      </c>
      <c r="K7000">
        <v>46</v>
      </c>
      <c r="L7000">
        <v>5979.84</v>
      </c>
      <c r="M7000">
        <v>0.01</v>
      </c>
      <c r="N7000" t="s">
        <v>39</v>
      </c>
      <c r="O7000">
        <v>1779.01</v>
      </c>
      <c r="P7000">
        <v>128.24</v>
      </c>
      <c r="Q7000">
        <v>12.65</v>
      </c>
      <c r="R7000" t="s">
        <v>142</v>
      </c>
      <c r="S7000" t="s">
        <v>143</v>
      </c>
      <c r="T7000" t="s">
        <v>21</v>
      </c>
      <c r="U7000" t="s">
        <v>36</v>
      </c>
      <c r="V7000" t="s">
        <v>67</v>
      </c>
    </row>
    <row r="7001" spans="1:23" x14ac:dyDescent="0.3">
      <c r="A7001" t="s">
        <v>1465</v>
      </c>
      <c r="B7001" t="s">
        <v>1466</v>
      </c>
      <c r="D7001" s="1">
        <v>40859</v>
      </c>
      <c r="E7001" s="1">
        <v>40861</v>
      </c>
      <c r="F7001" s="1" t="str">
        <f t="shared" si="450"/>
        <v>November</v>
      </c>
      <c r="G7001" s="1" t="str">
        <f t="shared" si="451"/>
        <v>2011</v>
      </c>
      <c r="H7001" s="2">
        <f t="shared" si="452"/>
        <v>2</v>
      </c>
      <c r="I7001" s="2" t="b">
        <f t="shared" si="453"/>
        <v>0</v>
      </c>
      <c r="J7001" t="s">
        <v>52</v>
      </c>
      <c r="K7001">
        <v>28</v>
      </c>
      <c r="L7001">
        <v>175.76</v>
      </c>
      <c r="M7001">
        <v>0.06</v>
      </c>
      <c r="N7001" t="s">
        <v>18</v>
      </c>
      <c r="O7001">
        <v>80.36</v>
      </c>
      <c r="P7001">
        <v>6.3</v>
      </c>
      <c r="Q7001">
        <v>0.5</v>
      </c>
      <c r="R7001" t="s">
        <v>142</v>
      </c>
      <c r="S7001" t="s">
        <v>143</v>
      </c>
      <c r="T7001" t="s">
        <v>21</v>
      </c>
      <c r="U7001" t="s">
        <v>22</v>
      </c>
      <c r="V7001" t="s">
        <v>57</v>
      </c>
      <c r="W7001">
        <v>0.39</v>
      </c>
    </row>
    <row r="7002" spans="1:23" x14ac:dyDescent="0.3">
      <c r="A7002" t="s">
        <v>943</v>
      </c>
      <c r="B7002" t="s">
        <v>1435</v>
      </c>
      <c r="D7002" s="1">
        <v>41079</v>
      </c>
      <c r="E7002" s="1">
        <v>41081</v>
      </c>
      <c r="F7002" s="1" t="str">
        <f t="shared" si="450"/>
        <v>June</v>
      </c>
      <c r="G7002" s="1" t="str">
        <f t="shared" si="451"/>
        <v>2012</v>
      </c>
      <c r="H7002" s="2">
        <f t="shared" si="452"/>
        <v>2</v>
      </c>
      <c r="I7002" s="2" t="b">
        <f t="shared" si="453"/>
        <v>0</v>
      </c>
      <c r="J7002" t="s">
        <v>44</v>
      </c>
      <c r="K7002">
        <v>18</v>
      </c>
      <c r="L7002">
        <v>420.76</v>
      </c>
      <c r="M7002">
        <v>0.05</v>
      </c>
      <c r="N7002" t="s">
        <v>18</v>
      </c>
      <c r="O7002">
        <v>-56.21</v>
      </c>
      <c r="P7002">
        <v>22.38</v>
      </c>
      <c r="Q7002">
        <v>15.1</v>
      </c>
      <c r="R7002" t="s">
        <v>142</v>
      </c>
      <c r="S7002" t="s">
        <v>143</v>
      </c>
      <c r="T7002" t="s">
        <v>42</v>
      </c>
      <c r="U7002" t="s">
        <v>22</v>
      </c>
      <c r="V7002" t="s">
        <v>29</v>
      </c>
      <c r="W7002">
        <v>0.38</v>
      </c>
    </row>
    <row r="7003" spans="1:23" x14ac:dyDescent="0.3">
      <c r="A7003" t="s">
        <v>943</v>
      </c>
      <c r="B7003" t="s">
        <v>1435</v>
      </c>
      <c r="D7003" s="1">
        <v>41079</v>
      </c>
      <c r="E7003" s="1">
        <v>41080</v>
      </c>
      <c r="F7003" s="1" t="str">
        <f t="shared" si="450"/>
        <v>June</v>
      </c>
      <c r="G7003" s="1" t="str">
        <f t="shared" si="451"/>
        <v>2012</v>
      </c>
      <c r="H7003" s="2">
        <f t="shared" si="452"/>
        <v>1</v>
      </c>
      <c r="I7003" s="2" t="b">
        <f t="shared" si="453"/>
        <v>0</v>
      </c>
      <c r="J7003" t="s">
        <v>44</v>
      </c>
      <c r="K7003">
        <v>30</v>
      </c>
      <c r="L7003">
        <v>1676.46</v>
      </c>
      <c r="M7003">
        <v>0.1</v>
      </c>
      <c r="N7003" t="s">
        <v>25</v>
      </c>
      <c r="O7003">
        <v>-626.08000000000004</v>
      </c>
      <c r="P7003">
        <v>60.98</v>
      </c>
      <c r="Q7003">
        <v>30</v>
      </c>
      <c r="R7003" t="s">
        <v>142</v>
      </c>
      <c r="S7003" t="s">
        <v>143</v>
      </c>
      <c r="T7003" t="s">
        <v>42</v>
      </c>
      <c r="U7003" t="s">
        <v>36</v>
      </c>
      <c r="V7003" t="s">
        <v>67</v>
      </c>
      <c r="W7003">
        <v>0.7</v>
      </c>
    </row>
    <row r="7004" spans="1:23" x14ac:dyDescent="0.3">
      <c r="A7004" t="s">
        <v>943</v>
      </c>
      <c r="B7004" t="s">
        <v>1435</v>
      </c>
      <c r="D7004" s="1">
        <v>41079</v>
      </c>
      <c r="E7004" s="1">
        <v>41081</v>
      </c>
      <c r="F7004" s="1" t="str">
        <f t="shared" si="450"/>
        <v>June</v>
      </c>
      <c r="G7004" s="1" t="str">
        <f t="shared" si="451"/>
        <v>2012</v>
      </c>
      <c r="H7004" s="2">
        <f t="shared" si="452"/>
        <v>2</v>
      </c>
      <c r="I7004" s="2" t="b">
        <f t="shared" si="453"/>
        <v>0</v>
      </c>
      <c r="J7004" t="s">
        <v>44</v>
      </c>
      <c r="K7004">
        <v>48</v>
      </c>
      <c r="L7004">
        <v>145.66</v>
      </c>
      <c r="M7004">
        <v>0.02</v>
      </c>
      <c r="N7004" t="s">
        <v>18</v>
      </c>
      <c r="O7004">
        <v>28.89</v>
      </c>
      <c r="P7004">
        <v>2.88</v>
      </c>
      <c r="Q7004">
        <v>0.7</v>
      </c>
      <c r="R7004" t="s">
        <v>142</v>
      </c>
      <c r="S7004" t="s">
        <v>143</v>
      </c>
      <c r="T7004" t="s">
        <v>42</v>
      </c>
      <c r="U7004" t="s">
        <v>22</v>
      </c>
      <c r="V7004" t="s">
        <v>60</v>
      </c>
      <c r="W7004">
        <v>0.56000000000000005</v>
      </c>
    </row>
    <row r="7005" spans="1:23" x14ac:dyDescent="0.3">
      <c r="A7005" t="s">
        <v>1404</v>
      </c>
      <c r="B7005" t="s">
        <v>1405</v>
      </c>
      <c r="D7005" s="1">
        <v>39944</v>
      </c>
      <c r="E7005" s="1">
        <v>39946</v>
      </c>
      <c r="F7005" s="1" t="str">
        <f t="shared" si="450"/>
        <v>May</v>
      </c>
      <c r="G7005" s="1" t="str">
        <f t="shared" si="451"/>
        <v>2009</v>
      </c>
      <c r="H7005" s="2">
        <f t="shared" si="452"/>
        <v>2</v>
      </c>
      <c r="I7005" s="2" t="b">
        <f t="shared" si="453"/>
        <v>0</v>
      </c>
      <c r="J7005" t="s">
        <v>24</v>
      </c>
      <c r="K7005">
        <v>35</v>
      </c>
      <c r="L7005">
        <v>203.35</v>
      </c>
      <c r="M7005">
        <v>0.08</v>
      </c>
      <c r="N7005" t="s">
        <v>18</v>
      </c>
      <c r="O7005">
        <v>-1605.73</v>
      </c>
      <c r="P7005">
        <v>4.4800000000000004</v>
      </c>
      <c r="Q7005">
        <v>49</v>
      </c>
      <c r="R7005" t="s">
        <v>142</v>
      </c>
      <c r="S7005" t="s">
        <v>143</v>
      </c>
      <c r="T7005" t="s">
        <v>27</v>
      </c>
      <c r="U7005" t="s">
        <v>22</v>
      </c>
      <c r="V7005" t="s">
        <v>28</v>
      </c>
      <c r="W7005">
        <v>0.6</v>
      </c>
    </row>
    <row r="7006" spans="1:23" x14ac:dyDescent="0.3">
      <c r="A7006" t="s">
        <v>1404</v>
      </c>
      <c r="B7006" t="s">
        <v>1405</v>
      </c>
      <c r="D7006" s="1">
        <v>39944</v>
      </c>
      <c r="E7006" s="1">
        <v>39945</v>
      </c>
      <c r="F7006" s="1" t="str">
        <f t="shared" si="450"/>
        <v>May</v>
      </c>
      <c r="G7006" s="1" t="str">
        <f t="shared" si="451"/>
        <v>2009</v>
      </c>
      <c r="H7006" s="2">
        <f t="shared" si="452"/>
        <v>1</v>
      </c>
      <c r="I7006" s="2" t="b">
        <f t="shared" si="453"/>
        <v>0</v>
      </c>
      <c r="J7006" t="s">
        <v>24</v>
      </c>
      <c r="K7006">
        <v>18</v>
      </c>
      <c r="L7006">
        <v>44.52</v>
      </c>
      <c r="M7006">
        <v>0.03</v>
      </c>
      <c r="N7006" t="s">
        <v>18</v>
      </c>
      <c r="O7006">
        <v>-90.59</v>
      </c>
      <c r="P7006">
        <v>2.16</v>
      </c>
      <c r="Q7006">
        <v>6.05</v>
      </c>
      <c r="R7006" t="s">
        <v>142</v>
      </c>
      <c r="S7006" t="s">
        <v>143</v>
      </c>
      <c r="T7006" t="s">
        <v>27</v>
      </c>
      <c r="U7006" t="s">
        <v>22</v>
      </c>
      <c r="V7006" t="s">
        <v>29</v>
      </c>
      <c r="W7006">
        <v>0.37</v>
      </c>
    </row>
    <row r="7007" spans="1:23" x14ac:dyDescent="0.3">
      <c r="A7007" t="s">
        <v>1404</v>
      </c>
      <c r="B7007" t="s">
        <v>1405</v>
      </c>
      <c r="D7007" s="1">
        <v>39944</v>
      </c>
      <c r="E7007" s="1">
        <v>39944</v>
      </c>
      <c r="F7007" s="1" t="str">
        <f t="shared" si="450"/>
        <v>May</v>
      </c>
      <c r="G7007" s="1" t="str">
        <f t="shared" si="451"/>
        <v>2009</v>
      </c>
      <c r="H7007" s="2">
        <f t="shared" si="452"/>
        <v>0</v>
      </c>
      <c r="I7007" s="2" t="str">
        <f t="shared" si="453"/>
        <v>FREE DELIVERY</v>
      </c>
      <c r="J7007" t="s">
        <v>24</v>
      </c>
      <c r="K7007">
        <v>5</v>
      </c>
      <c r="L7007">
        <v>58.9</v>
      </c>
      <c r="M7007">
        <v>0.03</v>
      </c>
      <c r="N7007" t="s">
        <v>18</v>
      </c>
      <c r="O7007">
        <v>-36.9</v>
      </c>
      <c r="P7007">
        <v>9.7100000000000009</v>
      </c>
      <c r="Q7007">
        <v>9.4499999999999993</v>
      </c>
      <c r="R7007" t="s">
        <v>142</v>
      </c>
      <c r="S7007" t="s">
        <v>143</v>
      </c>
      <c r="T7007" t="s">
        <v>27</v>
      </c>
      <c r="U7007" t="s">
        <v>22</v>
      </c>
      <c r="V7007" t="s">
        <v>23</v>
      </c>
      <c r="W7007">
        <v>0.6</v>
      </c>
    </row>
    <row r="7008" spans="1:23" x14ac:dyDescent="0.3">
      <c r="A7008" t="s">
        <v>1404</v>
      </c>
      <c r="B7008" t="s">
        <v>1405</v>
      </c>
      <c r="D7008" s="1">
        <v>39944</v>
      </c>
      <c r="E7008" s="1">
        <v>39946</v>
      </c>
      <c r="F7008" s="1" t="str">
        <f t="shared" si="450"/>
        <v>May</v>
      </c>
      <c r="G7008" s="1" t="str">
        <f t="shared" si="451"/>
        <v>2009</v>
      </c>
      <c r="H7008" s="2">
        <f t="shared" si="452"/>
        <v>2</v>
      </c>
      <c r="I7008" s="2" t="b">
        <f t="shared" si="453"/>
        <v>0</v>
      </c>
      <c r="J7008" t="s">
        <v>24</v>
      </c>
      <c r="K7008">
        <v>13</v>
      </c>
      <c r="L7008">
        <v>602.42049999999995</v>
      </c>
      <c r="M7008">
        <v>0.09</v>
      </c>
      <c r="N7008" t="s">
        <v>18</v>
      </c>
      <c r="O7008">
        <v>10.98</v>
      </c>
      <c r="P7008">
        <v>55.99</v>
      </c>
      <c r="Q7008">
        <v>1.25</v>
      </c>
      <c r="R7008" t="s">
        <v>142</v>
      </c>
      <c r="S7008" t="s">
        <v>143</v>
      </c>
      <c r="T7008" t="s">
        <v>27</v>
      </c>
      <c r="U7008" t="s">
        <v>32</v>
      </c>
      <c r="V7008" t="s">
        <v>33</v>
      </c>
      <c r="W7008">
        <v>0.55000000000000004</v>
      </c>
    </row>
    <row r="7009" spans="1:23" x14ac:dyDescent="0.3">
      <c r="A7009" t="s">
        <v>1733</v>
      </c>
      <c r="B7009" t="s">
        <v>1734</v>
      </c>
      <c r="D7009" s="1">
        <v>41123</v>
      </c>
      <c r="E7009" s="1">
        <v>41128</v>
      </c>
      <c r="F7009" s="1" t="str">
        <f t="shared" si="450"/>
        <v>August</v>
      </c>
      <c r="G7009" s="1" t="str">
        <f t="shared" si="451"/>
        <v>2012</v>
      </c>
      <c r="H7009" s="2">
        <f t="shared" si="452"/>
        <v>5</v>
      </c>
      <c r="I7009" s="2" t="b">
        <f t="shared" si="453"/>
        <v>0</v>
      </c>
      <c r="J7009" t="s">
        <v>17</v>
      </c>
      <c r="K7009">
        <v>18</v>
      </c>
      <c r="L7009">
        <v>1776.96</v>
      </c>
      <c r="M7009">
        <v>7.0000000000000007E-2</v>
      </c>
      <c r="N7009" t="s">
        <v>25</v>
      </c>
      <c r="O7009">
        <v>-197.06</v>
      </c>
      <c r="P7009">
        <v>100.98</v>
      </c>
      <c r="Q7009">
        <v>35.840000000000003</v>
      </c>
      <c r="R7009" t="s">
        <v>142</v>
      </c>
      <c r="S7009" t="s">
        <v>143</v>
      </c>
      <c r="T7009" t="s">
        <v>21</v>
      </c>
      <c r="U7009" t="s">
        <v>36</v>
      </c>
      <c r="V7009" t="s">
        <v>54</v>
      </c>
      <c r="W7009">
        <v>0.62</v>
      </c>
    </row>
    <row r="7010" spans="1:23" x14ac:dyDescent="0.3">
      <c r="A7010" t="s">
        <v>1733</v>
      </c>
      <c r="B7010" t="s">
        <v>1734</v>
      </c>
      <c r="D7010" s="1">
        <v>41123</v>
      </c>
      <c r="E7010" s="1">
        <v>41128</v>
      </c>
      <c r="F7010" s="1" t="str">
        <f t="shared" si="450"/>
        <v>August</v>
      </c>
      <c r="G7010" s="1" t="str">
        <f t="shared" si="451"/>
        <v>2012</v>
      </c>
      <c r="H7010" s="2">
        <f t="shared" si="452"/>
        <v>5</v>
      </c>
      <c r="I7010" s="2" t="b">
        <f t="shared" si="453"/>
        <v>0</v>
      </c>
      <c r="J7010" t="s">
        <v>17</v>
      </c>
      <c r="K7010">
        <v>49</v>
      </c>
      <c r="L7010">
        <v>3642.14</v>
      </c>
      <c r="M7010">
        <v>0.01</v>
      </c>
      <c r="N7010" t="s">
        <v>25</v>
      </c>
      <c r="O7010">
        <v>103.11</v>
      </c>
      <c r="P7010">
        <v>70.98</v>
      </c>
      <c r="Q7010">
        <v>26.74</v>
      </c>
      <c r="R7010" t="s">
        <v>142</v>
      </c>
      <c r="S7010" t="s">
        <v>143</v>
      </c>
      <c r="T7010" t="s">
        <v>21</v>
      </c>
      <c r="U7010" t="s">
        <v>36</v>
      </c>
      <c r="V7010" t="s">
        <v>54</v>
      </c>
      <c r="W7010">
        <v>0.6</v>
      </c>
    </row>
    <row r="7011" spans="1:23" x14ac:dyDescent="0.3">
      <c r="A7011" t="s">
        <v>1733</v>
      </c>
      <c r="B7011" t="s">
        <v>1734</v>
      </c>
      <c r="D7011" s="1">
        <v>41123</v>
      </c>
      <c r="E7011" s="1">
        <v>41125</v>
      </c>
      <c r="F7011" s="1" t="str">
        <f t="shared" si="450"/>
        <v>August</v>
      </c>
      <c r="G7011" s="1" t="str">
        <f t="shared" si="451"/>
        <v>2012</v>
      </c>
      <c r="H7011" s="2">
        <f t="shared" si="452"/>
        <v>2</v>
      </c>
      <c r="I7011" s="2" t="b">
        <f t="shared" si="453"/>
        <v>0</v>
      </c>
      <c r="J7011" t="s">
        <v>17</v>
      </c>
      <c r="K7011">
        <v>16</v>
      </c>
      <c r="L7011">
        <v>2982.5</v>
      </c>
      <c r="M7011">
        <v>0.05</v>
      </c>
      <c r="N7011" t="s">
        <v>18</v>
      </c>
      <c r="O7011">
        <v>-589.58000000000004</v>
      </c>
      <c r="P7011">
        <v>182.55</v>
      </c>
      <c r="Q7011">
        <v>69</v>
      </c>
      <c r="R7011" t="s">
        <v>142</v>
      </c>
      <c r="S7011" t="s">
        <v>143</v>
      </c>
      <c r="T7011" t="s">
        <v>21</v>
      </c>
      <c r="U7011" t="s">
        <v>36</v>
      </c>
      <c r="V7011" t="s">
        <v>55</v>
      </c>
      <c r="W7011">
        <v>0.72</v>
      </c>
    </row>
    <row r="7012" spans="1:23" x14ac:dyDescent="0.3">
      <c r="A7012" t="s">
        <v>1419</v>
      </c>
      <c r="B7012" t="s">
        <v>1420</v>
      </c>
      <c r="D7012" s="1">
        <v>40773</v>
      </c>
      <c r="E7012" s="1">
        <v>40775</v>
      </c>
      <c r="F7012" s="1" t="str">
        <f t="shared" si="450"/>
        <v>August</v>
      </c>
      <c r="G7012" s="1" t="str">
        <f t="shared" si="451"/>
        <v>2011</v>
      </c>
      <c r="H7012" s="2">
        <f t="shared" si="452"/>
        <v>2</v>
      </c>
      <c r="I7012" s="2" t="b">
        <f t="shared" si="453"/>
        <v>0</v>
      </c>
      <c r="J7012" t="s">
        <v>24</v>
      </c>
      <c r="K7012">
        <v>10</v>
      </c>
      <c r="L7012">
        <v>59.62</v>
      </c>
      <c r="M7012">
        <v>0.04</v>
      </c>
      <c r="N7012" t="s">
        <v>18</v>
      </c>
      <c r="O7012">
        <v>-56.3</v>
      </c>
      <c r="P7012">
        <v>5.4</v>
      </c>
      <c r="Q7012">
        <v>7.78</v>
      </c>
      <c r="R7012" t="s">
        <v>142</v>
      </c>
      <c r="S7012" t="s">
        <v>143</v>
      </c>
      <c r="T7012" t="s">
        <v>31</v>
      </c>
      <c r="U7012" t="s">
        <v>22</v>
      </c>
      <c r="V7012" t="s">
        <v>29</v>
      </c>
      <c r="W7012">
        <v>0.37</v>
      </c>
    </row>
    <row r="7013" spans="1:23" x14ac:dyDescent="0.3">
      <c r="A7013" t="s">
        <v>1460</v>
      </c>
      <c r="B7013" t="s">
        <v>1461</v>
      </c>
      <c r="D7013" s="1">
        <v>39940</v>
      </c>
      <c r="E7013" s="1">
        <v>39942</v>
      </c>
      <c r="F7013" s="1" t="str">
        <f t="shared" si="450"/>
        <v>May</v>
      </c>
      <c r="G7013" s="1" t="str">
        <f t="shared" si="451"/>
        <v>2009</v>
      </c>
      <c r="H7013" s="2">
        <f t="shared" si="452"/>
        <v>2</v>
      </c>
      <c r="I7013" s="2" t="b">
        <f t="shared" si="453"/>
        <v>0</v>
      </c>
      <c r="J7013" t="s">
        <v>24</v>
      </c>
      <c r="K7013">
        <v>2</v>
      </c>
      <c r="L7013">
        <v>57.73</v>
      </c>
      <c r="M7013">
        <v>0.06</v>
      </c>
      <c r="N7013" t="s">
        <v>18</v>
      </c>
      <c r="O7013">
        <v>-101.41</v>
      </c>
      <c r="P7013">
        <v>27.48</v>
      </c>
      <c r="Q7013">
        <v>4</v>
      </c>
      <c r="R7013" t="s">
        <v>142</v>
      </c>
      <c r="S7013" t="s">
        <v>143</v>
      </c>
      <c r="T7013" t="s">
        <v>21</v>
      </c>
      <c r="U7013" t="s">
        <v>32</v>
      </c>
      <c r="V7013" t="s">
        <v>48</v>
      </c>
      <c r="W7013">
        <v>0.75</v>
      </c>
    </row>
    <row r="7014" spans="1:23" x14ac:dyDescent="0.3">
      <c r="A7014" t="s">
        <v>1248</v>
      </c>
      <c r="B7014" t="s">
        <v>1719</v>
      </c>
      <c r="D7014" s="1">
        <v>41154</v>
      </c>
      <c r="E7014" s="1">
        <v>41155</v>
      </c>
      <c r="F7014" s="1" t="str">
        <f t="shared" si="450"/>
        <v>September</v>
      </c>
      <c r="G7014" s="1" t="str">
        <f t="shared" si="451"/>
        <v>2012</v>
      </c>
      <c r="H7014" s="2">
        <f t="shared" si="452"/>
        <v>1</v>
      </c>
      <c r="I7014" s="2" t="b">
        <f t="shared" si="453"/>
        <v>0</v>
      </c>
      <c r="J7014" t="s">
        <v>34</v>
      </c>
      <c r="K7014">
        <v>14</v>
      </c>
      <c r="L7014">
        <v>56.26</v>
      </c>
      <c r="M7014">
        <v>0</v>
      </c>
      <c r="N7014" t="s">
        <v>39</v>
      </c>
      <c r="O7014">
        <v>28.11</v>
      </c>
      <c r="P7014">
        <v>2.89</v>
      </c>
      <c r="Q7014">
        <v>0.5</v>
      </c>
      <c r="R7014" t="s">
        <v>142</v>
      </c>
      <c r="S7014" t="s">
        <v>143</v>
      </c>
      <c r="T7014" t="s">
        <v>31</v>
      </c>
      <c r="U7014" t="s">
        <v>22</v>
      </c>
      <c r="V7014" t="s">
        <v>57</v>
      </c>
      <c r="W7014">
        <v>0.38</v>
      </c>
    </row>
    <row r="7015" spans="1:23" x14ac:dyDescent="0.3">
      <c r="A7015" t="s">
        <v>1479</v>
      </c>
      <c r="B7015" t="s">
        <v>1480</v>
      </c>
      <c r="D7015" s="1">
        <v>39820</v>
      </c>
      <c r="E7015" s="1">
        <v>39824</v>
      </c>
      <c r="F7015" s="1" t="str">
        <f t="shared" si="450"/>
        <v>January</v>
      </c>
      <c r="G7015" s="1" t="str">
        <f t="shared" si="451"/>
        <v>2009</v>
      </c>
      <c r="H7015" s="2">
        <f t="shared" si="452"/>
        <v>4</v>
      </c>
      <c r="I7015" s="2" t="b">
        <f t="shared" si="453"/>
        <v>0</v>
      </c>
      <c r="J7015" t="s">
        <v>17</v>
      </c>
      <c r="K7015">
        <v>34</v>
      </c>
      <c r="L7015">
        <v>1961.7915</v>
      </c>
      <c r="M7015">
        <v>0.05</v>
      </c>
      <c r="N7015" t="s">
        <v>18</v>
      </c>
      <c r="O7015">
        <v>425.75</v>
      </c>
      <c r="P7015">
        <v>65.989999999999995</v>
      </c>
      <c r="Q7015">
        <v>5.99</v>
      </c>
      <c r="R7015" t="s">
        <v>142</v>
      </c>
      <c r="S7015" t="s">
        <v>143</v>
      </c>
      <c r="T7015" t="s">
        <v>21</v>
      </c>
      <c r="U7015" t="s">
        <v>32</v>
      </c>
      <c r="V7015" t="s">
        <v>33</v>
      </c>
      <c r="W7015">
        <v>0.57999999999999996</v>
      </c>
    </row>
    <row r="7016" spans="1:23" x14ac:dyDescent="0.3">
      <c r="A7016" t="s">
        <v>1182</v>
      </c>
      <c r="B7016" t="s">
        <v>1183</v>
      </c>
      <c r="D7016" s="1">
        <v>41200</v>
      </c>
      <c r="E7016" s="1">
        <v>41202</v>
      </c>
      <c r="F7016" s="1" t="str">
        <f t="shared" si="450"/>
        <v>October</v>
      </c>
      <c r="G7016" s="1" t="str">
        <f t="shared" si="451"/>
        <v>2012</v>
      </c>
      <c r="H7016" s="2">
        <f t="shared" si="452"/>
        <v>2</v>
      </c>
      <c r="I7016" s="2" t="b">
        <f t="shared" si="453"/>
        <v>0</v>
      </c>
      <c r="J7016" t="s">
        <v>34</v>
      </c>
      <c r="K7016">
        <v>12</v>
      </c>
      <c r="L7016">
        <v>6168.07</v>
      </c>
      <c r="M7016">
        <v>0.05</v>
      </c>
      <c r="N7016" t="s">
        <v>25</v>
      </c>
      <c r="O7016">
        <v>1542</v>
      </c>
      <c r="P7016">
        <v>500.98</v>
      </c>
      <c r="Q7016">
        <v>28.14</v>
      </c>
      <c r="R7016" t="s">
        <v>142</v>
      </c>
      <c r="S7016" t="s">
        <v>143</v>
      </c>
      <c r="T7016" t="s">
        <v>27</v>
      </c>
      <c r="U7016" t="s">
        <v>32</v>
      </c>
      <c r="V7016" t="s">
        <v>94</v>
      </c>
      <c r="W7016">
        <v>0.38</v>
      </c>
    </row>
    <row r="7017" spans="1:23" x14ac:dyDescent="0.3">
      <c r="A7017" t="s">
        <v>1432</v>
      </c>
      <c r="B7017" t="s">
        <v>1433</v>
      </c>
      <c r="D7017" s="1">
        <v>40841</v>
      </c>
      <c r="E7017" s="1">
        <v>40842</v>
      </c>
      <c r="F7017" s="1" t="str">
        <f t="shared" si="450"/>
        <v>October</v>
      </c>
      <c r="G7017" s="1" t="str">
        <f t="shared" si="451"/>
        <v>2011</v>
      </c>
      <c r="H7017" s="2">
        <f t="shared" si="452"/>
        <v>1</v>
      </c>
      <c r="I7017" s="2" t="b">
        <f t="shared" si="453"/>
        <v>0</v>
      </c>
      <c r="J7017" t="s">
        <v>24</v>
      </c>
      <c r="K7017">
        <v>27</v>
      </c>
      <c r="L7017">
        <v>1521.1344999999999</v>
      </c>
      <c r="M7017">
        <v>7.0000000000000007E-2</v>
      </c>
      <c r="N7017" t="s">
        <v>18</v>
      </c>
      <c r="O7017">
        <v>270.60000000000002</v>
      </c>
      <c r="P7017">
        <v>65.989999999999995</v>
      </c>
      <c r="Q7017">
        <v>3.99</v>
      </c>
      <c r="R7017" t="s">
        <v>142</v>
      </c>
      <c r="S7017" t="s">
        <v>143</v>
      </c>
      <c r="T7017" t="s">
        <v>21</v>
      </c>
      <c r="U7017" t="s">
        <v>32</v>
      </c>
      <c r="V7017" t="s">
        <v>33</v>
      </c>
      <c r="W7017">
        <v>0.59</v>
      </c>
    </row>
    <row r="7018" spans="1:23" x14ac:dyDescent="0.3">
      <c r="A7018" t="s">
        <v>1418</v>
      </c>
      <c r="B7018" t="s">
        <v>1302</v>
      </c>
      <c r="D7018" s="1">
        <v>40585</v>
      </c>
      <c r="E7018" s="1">
        <v>40587</v>
      </c>
      <c r="F7018" s="1" t="str">
        <f t="shared" si="450"/>
        <v>February</v>
      </c>
      <c r="G7018" s="1" t="str">
        <f t="shared" si="451"/>
        <v>2011</v>
      </c>
      <c r="H7018" s="2">
        <f t="shared" si="452"/>
        <v>2</v>
      </c>
      <c r="I7018" s="2" t="b">
        <f t="shared" si="453"/>
        <v>0</v>
      </c>
      <c r="J7018" t="s">
        <v>24</v>
      </c>
      <c r="K7018">
        <v>10</v>
      </c>
      <c r="L7018">
        <v>89.04</v>
      </c>
      <c r="M7018">
        <v>0.08</v>
      </c>
      <c r="N7018" t="s">
        <v>18</v>
      </c>
      <c r="O7018">
        <v>-16.489999999999998</v>
      </c>
      <c r="P7018">
        <v>8.75</v>
      </c>
      <c r="Q7018">
        <v>8.5399999999999991</v>
      </c>
      <c r="R7018" t="s">
        <v>142</v>
      </c>
      <c r="S7018" t="s">
        <v>143</v>
      </c>
      <c r="T7018" t="s">
        <v>42</v>
      </c>
      <c r="U7018" t="s">
        <v>36</v>
      </c>
      <c r="V7018" t="s">
        <v>37</v>
      </c>
      <c r="W7018">
        <v>0.43</v>
      </c>
    </row>
    <row r="7019" spans="1:23" x14ac:dyDescent="0.3">
      <c r="A7019" t="s">
        <v>1418</v>
      </c>
      <c r="B7019" t="s">
        <v>1302</v>
      </c>
      <c r="D7019" s="1">
        <v>40585</v>
      </c>
      <c r="E7019" s="1">
        <v>40586</v>
      </c>
      <c r="F7019" s="1" t="str">
        <f t="shared" si="450"/>
        <v>February</v>
      </c>
      <c r="G7019" s="1" t="str">
        <f t="shared" si="451"/>
        <v>2011</v>
      </c>
      <c r="H7019" s="2">
        <f t="shared" si="452"/>
        <v>1</v>
      </c>
      <c r="I7019" s="2" t="b">
        <f t="shared" si="453"/>
        <v>0</v>
      </c>
      <c r="J7019" t="s">
        <v>24</v>
      </c>
      <c r="K7019">
        <v>40</v>
      </c>
      <c r="L7019">
        <v>297.33999999999997</v>
      </c>
      <c r="M7019">
        <v>0.04</v>
      </c>
      <c r="N7019" t="s">
        <v>39</v>
      </c>
      <c r="O7019">
        <v>-270.95999999999998</v>
      </c>
      <c r="P7019">
        <v>7.28</v>
      </c>
      <c r="Q7019">
        <v>11.15</v>
      </c>
      <c r="R7019" t="s">
        <v>142</v>
      </c>
      <c r="S7019" t="s">
        <v>143</v>
      </c>
      <c r="T7019" t="s">
        <v>42</v>
      </c>
      <c r="U7019" t="s">
        <v>22</v>
      </c>
      <c r="V7019" t="s">
        <v>43</v>
      </c>
      <c r="W7019">
        <v>0.37</v>
      </c>
    </row>
    <row r="7020" spans="1:23" x14ac:dyDescent="0.3">
      <c r="A7020" t="s">
        <v>1418</v>
      </c>
      <c r="B7020" t="s">
        <v>1302</v>
      </c>
      <c r="D7020" s="1">
        <v>40585</v>
      </c>
      <c r="E7020" s="1">
        <v>40587</v>
      </c>
      <c r="F7020" s="1" t="str">
        <f t="shared" si="450"/>
        <v>February</v>
      </c>
      <c r="G7020" s="1" t="str">
        <f t="shared" si="451"/>
        <v>2011</v>
      </c>
      <c r="H7020" s="2">
        <f t="shared" si="452"/>
        <v>2</v>
      </c>
      <c r="I7020" s="2" t="b">
        <f t="shared" si="453"/>
        <v>0</v>
      </c>
      <c r="J7020" t="s">
        <v>24</v>
      </c>
      <c r="K7020">
        <v>35</v>
      </c>
      <c r="L7020">
        <v>1264.1300000000001</v>
      </c>
      <c r="M7020">
        <v>0.02</v>
      </c>
      <c r="N7020" t="s">
        <v>18</v>
      </c>
      <c r="O7020">
        <v>-1087.3599999999999</v>
      </c>
      <c r="P7020">
        <v>35.479999999999997</v>
      </c>
      <c r="Q7020">
        <v>35</v>
      </c>
      <c r="R7020" t="s">
        <v>142</v>
      </c>
      <c r="S7020" t="s">
        <v>143</v>
      </c>
      <c r="T7020" t="s">
        <v>42</v>
      </c>
      <c r="U7020" t="s">
        <v>22</v>
      </c>
      <c r="V7020" t="s">
        <v>23</v>
      </c>
      <c r="W7020">
        <v>0.85</v>
      </c>
    </row>
    <row r="7021" spans="1:23" x14ac:dyDescent="0.3">
      <c r="A7021" t="s">
        <v>1259</v>
      </c>
      <c r="B7021" t="s">
        <v>997</v>
      </c>
      <c r="D7021" s="1">
        <v>40996</v>
      </c>
      <c r="E7021" s="1">
        <v>40998</v>
      </c>
      <c r="F7021" s="1" t="str">
        <f t="shared" si="450"/>
        <v>March</v>
      </c>
      <c r="G7021" s="1" t="str">
        <f t="shared" si="451"/>
        <v>2012</v>
      </c>
      <c r="H7021" s="2">
        <f t="shared" si="452"/>
        <v>2</v>
      </c>
      <c r="I7021" s="2" t="b">
        <f t="shared" si="453"/>
        <v>0</v>
      </c>
      <c r="J7021" t="s">
        <v>34</v>
      </c>
      <c r="K7021">
        <v>3</v>
      </c>
      <c r="L7021">
        <v>840.55200000000002</v>
      </c>
      <c r="M7021">
        <v>0.1</v>
      </c>
      <c r="N7021" t="s">
        <v>25</v>
      </c>
      <c r="O7021">
        <v>7.55</v>
      </c>
      <c r="P7021">
        <v>349.45</v>
      </c>
      <c r="Q7021">
        <v>60</v>
      </c>
      <c r="R7021" t="s">
        <v>142</v>
      </c>
      <c r="S7021" t="s">
        <v>143</v>
      </c>
      <c r="T7021" t="s">
        <v>27</v>
      </c>
      <c r="U7021" t="s">
        <v>36</v>
      </c>
      <c r="V7021" t="s">
        <v>55</v>
      </c>
    </row>
    <row r="7022" spans="1:23" x14ac:dyDescent="0.3">
      <c r="A7022" t="s">
        <v>1393</v>
      </c>
      <c r="B7022" t="s">
        <v>1434</v>
      </c>
      <c r="D7022" s="1">
        <v>41180</v>
      </c>
      <c r="E7022" s="1">
        <v>41181</v>
      </c>
      <c r="F7022" s="1" t="str">
        <f t="shared" si="450"/>
        <v>September</v>
      </c>
      <c r="G7022" s="1" t="str">
        <f t="shared" si="451"/>
        <v>2012</v>
      </c>
      <c r="H7022" s="2">
        <f t="shared" si="452"/>
        <v>1</v>
      </c>
      <c r="I7022" s="2" t="b">
        <f t="shared" si="453"/>
        <v>0</v>
      </c>
      <c r="J7022" t="s">
        <v>44</v>
      </c>
      <c r="K7022">
        <v>29</v>
      </c>
      <c r="L7022">
        <v>142.59</v>
      </c>
      <c r="M7022">
        <v>0.02</v>
      </c>
      <c r="N7022" t="s">
        <v>18</v>
      </c>
      <c r="O7022">
        <v>-3.23</v>
      </c>
      <c r="P7022">
        <v>4.71</v>
      </c>
      <c r="Q7022">
        <v>0.7</v>
      </c>
      <c r="R7022" t="s">
        <v>142</v>
      </c>
      <c r="S7022" t="s">
        <v>143</v>
      </c>
      <c r="T7022" t="s">
        <v>42</v>
      </c>
      <c r="U7022" t="s">
        <v>22</v>
      </c>
      <c r="V7022" t="s">
        <v>46</v>
      </c>
      <c r="W7022">
        <v>0.85</v>
      </c>
    </row>
    <row r="7023" spans="1:23" x14ac:dyDescent="0.3">
      <c r="A7023" t="s">
        <v>941</v>
      </c>
      <c r="B7023" t="s">
        <v>983</v>
      </c>
      <c r="D7023" s="1">
        <v>40528</v>
      </c>
      <c r="E7023" s="1">
        <v>40530</v>
      </c>
      <c r="F7023" s="1" t="str">
        <f t="shared" si="450"/>
        <v>December</v>
      </c>
      <c r="G7023" s="1" t="str">
        <f t="shared" si="451"/>
        <v>2010</v>
      </c>
      <c r="H7023" s="2">
        <f t="shared" si="452"/>
        <v>2</v>
      </c>
      <c r="I7023" s="2" t="b">
        <f t="shared" si="453"/>
        <v>0</v>
      </c>
      <c r="J7023" t="s">
        <v>44</v>
      </c>
      <c r="K7023">
        <v>8</v>
      </c>
      <c r="L7023">
        <v>849.33699999999999</v>
      </c>
      <c r="M7023">
        <v>7.0000000000000007E-2</v>
      </c>
      <c r="N7023" t="s">
        <v>39</v>
      </c>
      <c r="O7023">
        <v>-258.85000000000002</v>
      </c>
      <c r="P7023">
        <v>125.99</v>
      </c>
      <c r="Q7023">
        <v>2.5</v>
      </c>
      <c r="R7023" t="s">
        <v>142</v>
      </c>
      <c r="S7023" t="s">
        <v>143</v>
      </c>
      <c r="T7023" t="s">
        <v>42</v>
      </c>
      <c r="U7023" t="s">
        <v>32</v>
      </c>
      <c r="V7023" t="s">
        <v>33</v>
      </c>
      <c r="W7023">
        <v>0.57999999999999996</v>
      </c>
    </row>
    <row r="7024" spans="1:23" x14ac:dyDescent="0.3">
      <c r="A7024" t="s">
        <v>1381</v>
      </c>
      <c r="B7024" t="s">
        <v>1728</v>
      </c>
      <c r="D7024" s="1">
        <v>40392</v>
      </c>
      <c r="E7024" s="1">
        <v>40394</v>
      </c>
      <c r="F7024" s="1" t="str">
        <f t="shared" si="450"/>
        <v>August</v>
      </c>
      <c r="G7024" s="1" t="str">
        <f t="shared" si="451"/>
        <v>2010</v>
      </c>
      <c r="H7024" s="2">
        <f t="shared" si="452"/>
        <v>2</v>
      </c>
      <c r="I7024" s="2" t="b">
        <f t="shared" si="453"/>
        <v>0</v>
      </c>
      <c r="J7024" t="s">
        <v>34</v>
      </c>
      <c r="K7024">
        <v>7</v>
      </c>
      <c r="L7024">
        <v>140.77000000000001</v>
      </c>
      <c r="M7024">
        <v>0.01</v>
      </c>
      <c r="N7024" t="s">
        <v>18</v>
      </c>
      <c r="O7024">
        <v>100.77</v>
      </c>
      <c r="P7024">
        <v>18.649999999999999</v>
      </c>
      <c r="Q7024">
        <v>3.77</v>
      </c>
      <c r="R7024" t="s">
        <v>142</v>
      </c>
      <c r="S7024" t="s">
        <v>143</v>
      </c>
      <c r="T7024" t="s">
        <v>31</v>
      </c>
      <c r="U7024" t="s">
        <v>36</v>
      </c>
      <c r="V7024" t="s">
        <v>37</v>
      </c>
      <c r="W7024">
        <v>0.39</v>
      </c>
    </row>
    <row r="7025" spans="1:23" x14ac:dyDescent="0.3">
      <c r="A7025" t="s">
        <v>1381</v>
      </c>
      <c r="B7025" t="s">
        <v>1728</v>
      </c>
      <c r="D7025" s="1">
        <v>40392</v>
      </c>
      <c r="E7025" s="1">
        <v>40394</v>
      </c>
      <c r="F7025" s="1" t="str">
        <f t="shared" si="450"/>
        <v>August</v>
      </c>
      <c r="G7025" s="1" t="str">
        <f t="shared" si="451"/>
        <v>2010</v>
      </c>
      <c r="H7025" s="2">
        <f t="shared" si="452"/>
        <v>2</v>
      </c>
      <c r="I7025" s="2" t="b">
        <f t="shared" si="453"/>
        <v>0</v>
      </c>
      <c r="J7025" t="s">
        <v>34</v>
      </c>
      <c r="K7025">
        <v>25</v>
      </c>
      <c r="L7025">
        <v>848.19</v>
      </c>
      <c r="M7025">
        <v>0.06</v>
      </c>
      <c r="N7025" t="s">
        <v>39</v>
      </c>
      <c r="O7025">
        <v>120.02</v>
      </c>
      <c r="P7025">
        <v>34.76</v>
      </c>
      <c r="Q7025">
        <v>5.49</v>
      </c>
      <c r="R7025" t="s">
        <v>142</v>
      </c>
      <c r="S7025" t="s">
        <v>143</v>
      </c>
      <c r="T7025" t="s">
        <v>31</v>
      </c>
      <c r="U7025" t="s">
        <v>22</v>
      </c>
      <c r="V7025" t="s">
        <v>23</v>
      </c>
      <c r="W7025">
        <v>0.6</v>
      </c>
    </row>
    <row r="7026" spans="1:23" x14ac:dyDescent="0.3">
      <c r="A7026" t="s">
        <v>1381</v>
      </c>
      <c r="B7026" t="s">
        <v>1728</v>
      </c>
      <c r="D7026" s="1">
        <v>40392</v>
      </c>
      <c r="E7026" s="1">
        <v>40394</v>
      </c>
      <c r="F7026" s="1" t="str">
        <f t="shared" si="450"/>
        <v>August</v>
      </c>
      <c r="G7026" s="1" t="str">
        <f t="shared" si="451"/>
        <v>2010</v>
      </c>
      <c r="H7026" s="2">
        <f t="shared" si="452"/>
        <v>2</v>
      </c>
      <c r="I7026" s="2" t="b">
        <f t="shared" si="453"/>
        <v>0</v>
      </c>
      <c r="J7026" t="s">
        <v>34</v>
      </c>
      <c r="K7026">
        <v>12</v>
      </c>
      <c r="L7026">
        <v>562.15</v>
      </c>
      <c r="M7026">
        <v>0.01</v>
      </c>
      <c r="N7026" t="s">
        <v>18</v>
      </c>
      <c r="O7026">
        <v>148.34</v>
      </c>
      <c r="P7026">
        <v>46.89</v>
      </c>
      <c r="Q7026">
        <v>5.0999999999999996</v>
      </c>
      <c r="R7026" t="s">
        <v>142</v>
      </c>
      <c r="S7026" t="s">
        <v>143</v>
      </c>
      <c r="T7026" t="s">
        <v>31</v>
      </c>
      <c r="U7026" t="s">
        <v>22</v>
      </c>
      <c r="V7026" t="s">
        <v>28</v>
      </c>
      <c r="W7026">
        <v>0.46</v>
      </c>
    </row>
    <row r="7027" spans="1:23" x14ac:dyDescent="0.3">
      <c r="A7027" t="s">
        <v>1384</v>
      </c>
      <c r="B7027" t="s">
        <v>1509</v>
      </c>
      <c r="D7027" s="1">
        <v>39909</v>
      </c>
      <c r="E7027" s="1">
        <v>39910</v>
      </c>
      <c r="F7027" s="1" t="str">
        <f t="shared" si="450"/>
        <v>April</v>
      </c>
      <c r="G7027" s="1" t="str">
        <f t="shared" si="451"/>
        <v>2009</v>
      </c>
      <c r="H7027" s="2">
        <f t="shared" si="452"/>
        <v>1</v>
      </c>
      <c r="I7027" s="2" t="b">
        <f t="shared" si="453"/>
        <v>0</v>
      </c>
      <c r="J7027" t="s">
        <v>44</v>
      </c>
      <c r="K7027">
        <v>40</v>
      </c>
      <c r="L7027">
        <v>746.93</v>
      </c>
      <c r="M7027">
        <v>0.09</v>
      </c>
      <c r="N7027" t="s">
        <v>39</v>
      </c>
      <c r="O7027">
        <v>67.03</v>
      </c>
      <c r="P7027">
        <v>18.97</v>
      </c>
      <c r="Q7027">
        <v>9.0299999999999994</v>
      </c>
      <c r="R7027" t="s">
        <v>142</v>
      </c>
      <c r="S7027" t="s">
        <v>143</v>
      </c>
      <c r="T7027" t="s">
        <v>42</v>
      </c>
      <c r="U7027" t="s">
        <v>22</v>
      </c>
      <c r="V7027" t="s">
        <v>43</v>
      </c>
      <c r="W7027">
        <v>0.37</v>
      </c>
    </row>
    <row r="7028" spans="1:23" x14ac:dyDescent="0.3">
      <c r="A7028" t="s">
        <v>1384</v>
      </c>
      <c r="B7028" t="s">
        <v>1509</v>
      </c>
      <c r="D7028" s="1">
        <v>39909</v>
      </c>
      <c r="E7028" s="1">
        <v>39910</v>
      </c>
      <c r="F7028" s="1" t="str">
        <f t="shared" si="450"/>
        <v>April</v>
      </c>
      <c r="G7028" s="1" t="str">
        <f t="shared" si="451"/>
        <v>2009</v>
      </c>
      <c r="H7028" s="2">
        <f t="shared" si="452"/>
        <v>1</v>
      </c>
      <c r="I7028" s="2" t="b">
        <f t="shared" si="453"/>
        <v>0</v>
      </c>
      <c r="J7028" t="s">
        <v>44</v>
      </c>
      <c r="K7028">
        <v>37</v>
      </c>
      <c r="L7028">
        <v>313.39999999999998</v>
      </c>
      <c r="M7028">
        <v>0</v>
      </c>
      <c r="N7028" t="s">
        <v>18</v>
      </c>
      <c r="O7028">
        <v>-5.05</v>
      </c>
      <c r="P7028">
        <v>8.34</v>
      </c>
      <c r="Q7028">
        <v>4.82</v>
      </c>
      <c r="R7028" t="s">
        <v>142</v>
      </c>
      <c r="S7028" t="s">
        <v>143</v>
      </c>
      <c r="T7028" t="s">
        <v>42</v>
      </c>
      <c r="U7028" t="s">
        <v>22</v>
      </c>
      <c r="V7028" t="s">
        <v>43</v>
      </c>
      <c r="W7028">
        <v>0.4</v>
      </c>
    </row>
    <row r="7029" spans="1:23" x14ac:dyDescent="0.3">
      <c r="A7029" t="s">
        <v>902</v>
      </c>
      <c r="B7029" t="s">
        <v>1725</v>
      </c>
      <c r="D7029" s="1">
        <v>40857</v>
      </c>
      <c r="E7029" s="1">
        <v>40858</v>
      </c>
      <c r="F7029" s="1" t="str">
        <f t="shared" si="450"/>
        <v>November</v>
      </c>
      <c r="G7029" s="1" t="str">
        <f t="shared" si="451"/>
        <v>2011</v>
      </c>
      <c r="H7029" s="2">
        <f t="shared" si="452"/>
        <v>1</v>
      </c>
      <c r="I7029" s="2" t="b">
        <f t="shared" si="453"/>
        <v>0</v>
      </c>
      <c r="J7029" t="s">
        <v>52</v>
      </c>
      <c r="K7029">
        <v>43</v>
      </c>
      <c r="L7029">
        <v>208.77</v>
      </c>
      <c r="M7029">
        <v>0.03</v>
      </c>
      <c r="N7029" t="s">
        <v>18</v>
      </c>
      <c r="O7029">
        <v>-144.24</v>
      </c>
      <c r="P7029">
        <v>4.82</v>
      </c>
      <c r="Q7029">
        <v>5.72</v>
      </c>
      <c r="R7029" t="s">
        <v>142</v>
      </c>
      <c r="S7029" t="s">
        <v>143</v>
      </c>
      <c r="T7029" t="s">
        <v>27</v>
      </c>
      <c r="U7029" t="s">
        <v>36</v>
      </c>
      <c r="V7029" t="s">
        <v>37</v>
      </c>
      <c r="W7029">
        <v>0.47</v>
      </c>
    </row>
    <row r="7030" spans="1:23" x14ac:dyDescent="0.3">
      <c r="A7030" t="s">
        <v>1352</v>
      </c>
      <c r="B7030" t="s">
        <v>1739</v>
      </c>
      <c r="D7030" s="1">
        <v>40560</v>
      </c>
      <c r="E7030" s="1">
        <v>40562</v>
      </c>
      <c r="F7030" s="1" t="str">
        <f t="shared" si="450"/>
        <v>January</v>
      </c>
      <c r="G7030" s="1" t="str">
        <f t="shared" si="451"/>
        <v>2011</v>
      </c>
      <c r="H7030" s="2">
        <f t="shared" si="452"/>
        <v>2</v>
      </c>
      <c r="I7030" s="2" t="b">
        <f t="shared" si="453"/>
        <v>0</v>
      </c>
      <c r="J7030" t="s">
        <v>44</v>
      </c>
      <c r="K7030">
        <v>6</v>
      </c>
      <c r="L7030">
        <v>28.55</v>
      </c>
      <c r="M7030">
        <v>0.01</v>
      </c>
      <c r="N7030" t="s">
        <v>18</v>
      </c>
      <c r="O7030">
        <v>-4.5</v>
      </c>
      <c r="P7030">
        <v>4.28</v>
      </c>
      <c r="Q7030">
        <v>1.6</v>
      </c>
      <c r="R7030" t="s">
        <v>142</v>
      </c>
      <c r="S7030" t="s">
        <v>143</v>
      </c>
      <c r="T7030" t="s">
        <v>27</v>
      </c>
      <c r="U7030" t="s">
        <v>22</v>
      </c>
      <c r="V7030" t="s">
        <v>60</v>
      </c>
      <c r="W7030">
        <v>0.57999999999999996</v>
      </c>
    </row>
    <row r="7031" spans="1:23" x14ac:dyDescent="0.3">
      <c r="A7031" t="s">
        <v>1441</v>
      </c>
      <c r="B7031" t="s">
        <v>1299</v>
      </c>
      <c r="D7031" s="1">
        <v>40995</v>
      </c>
      <c r="E7031" s="1">
        <v>40996</v>
      </c>
      <c r="F7031" s="1" t="str">
        <f t="shared" si="450"/>
        <v>March</v>
      </c>
      <c r="G7031" s="1" t="str">
        <f t="shared" si="451"/>
        <v>2012</v>
      </c>
      <c r="H7031" s="2">
        <f t="shared" si="452"/>
        <v>1</v>
      </c>
      <c r="I7031" s="2" t="b">
        <f t="shared" si="453"/>
        <v>0</v>
      </c>
      <c r="J7031" t="s">
        <v>24</v>
      </c>
      <c r="K7031">
        <v>11</v>
      </c>
      <c r="L7031">
        <v>324.52</v>
      </c>
      <c r="M7031">
        <v>0.08</v>
      </c>
      <c r="N7031" t="s">
        <v>18</v>
      </c>
      <c r="O7031">
        <v>154.02000000000001</v>
      </c>
      <c r="P7031">
        <v>29.18</v>
      </c>
      <c r="Q7031">
        <v>8.5500000000000007</v>
      </c>
      <c r="R7031" t="s">
        <v>142</v>
      </c>
      <c r="S7031" t="s">
        <v>143</v>
      </c>
      <c r="T7031" t="s">
        <v>42</v>
      </c>
      <c r="U7031" t="s">
        <v>36</v>
      </c>
      <c r="V7031" t="s">
        <v>37</v>
      </c>
      <c r="W7031">
        <v>0.42</v>
      </c>
    </row>
    <row r="7032" spans="1:23" x14ac:dyDescent="0.3">
      <c r="A7032" t="s">
        <v>1197</v>
      </c>
      <c r="B7032" t="s">
        <v>1510</v>
      </c>
      <c r="D7032" s="1">
        <v>41230</v>
      </c>
      <c r="E7032" s="1">
        <v>41232</v>
      </c>
      <c r="F7032" s="1" t="str">
        <f t="shared" si="450"/>
        <v>November</v>
      </c>
      <c r="G7032" s="1" t="str">
        <f t="shared" si="451"/>
        <v>2012</v>
      </c>
      <c r="H7032" s="2">
        <f t="shared" si="452"/>
        <v>2</v>
      </c>
      <c r="I7032" s="2" t="b">
        <f t="shared" si="453"/>
        <v>0</v>
      </c>
      <c r="J7032" t="s">
        <v>34</v>
      </c>
      <c r="K7032">
        <v>6</v>
      </c>
      <c r="L7032">
        <v>1770.7</v>
      </c>
      <c r="M7032">
        <v>0.05</v>
      </c>
      <c r="N7032" t="s">
        <v>25</v>
      </c>
      <c r="O7032">
        <v>-448.25</v>
      </c>
      <c r="P7032">
        <v>280.98</v>
      </c>
      <c r="Q7032">
        <v>57</v>
      </c>
      <c r="R7032" t="s">
        <v>142</v>
      </c>
      <c r="S7032" t="s">
        <v>143</v>
      </c>
      <c r="T7032" t="s">
        <v>31</v>
      </c>
      <c r="U7032" t="s">
        <v>36</v>
      </c>
      <c r="V7032" t="s">
        <v>67</v>
      </c>
      <c r="W7032">
        <v>0.78</v>
      </c>
    </row>
    <row r="7033" spans="1:23" x14ac:dyDescent="0.3">
      <c r="A7033" t="s">
        <v>1197</v>
      </c>
      <c r="B7033" t="s">
        <v>1510</v>
      </c>
      <c r="D7033" s="1">
        <v>41230</v>
      </c>
      <c r="E7033" s="1">
        <v>41231</v>
      </c>
      <c r="F7033" s="1" t="str">
        <f t="shared" si="450"/>
        <v>November</v>
      </c>
      <c r="G7033" s="1" t="str">
        <f t="shared" si="451"/>
        <v>2012</v>
      </c>
      <c r="H7033" s="2">
        <f t="shared" si="452"/>
        <v>1</v>
      </c>
      <c r="I7033" s="2" t="b">
        <f t="shared" si="453"/>
        <v>0</v>
      </c>
      <c r="J7033" t="s">
        <v>34</v>
      </c>
      <c r="K7033">
        <v>48</v>
      </c>
      <c r="L7033">
        <v>628.33000000000004</v>
      </c>
      <c r="M7033">
        <v>0.09</v>
      </c>
      <c r="N7033" t="s">
        <v>18</v>
      </c>
      <c r="O7033">
        <v>-226.62</v>
      </c>
      <c r="P7033">
        <v>14.03</v>
      </c>
      <c r="Q7033">
        <v>9.3699999999999992</v>
      </c>
      <c r="R7033" t="s">
        <v>142</v>
      </c>
      <c r="S7033" t="s">
        <v>143</v>
      </c>
      <c r="T7033" t="s">
        <v>31</v>
      </c>
      <c r="U7033" t="s">
        <v>22</v>
      </c>
      <c r="V7033" t="s">
        <v>23</v>
      </c>
      <c r="W7033">
        <v>0.56000000000000005</v>
      </c>
    </row>
    <row r="7034" spans="1:23" x14ac:dyDescent="0.3">
      <c r="A7034" t="s">
        <v>902</v>
      </c>
      <c r="B7034" t="s">
        <v>961</v>
      </c>
      <c r="D7034" s="1">
        <v>40971</v>
      </c>
      <c r="E7034" s="1">
        <v>40973</v>
      </c>
      <c r="F7034" s="1" t="str">
        <f t="shared" si="450"/>
        <v>March</v>
      </c>
      <c r="G7034" s="1" t="str">
        <f t="shared" si="451"/>
        <v>2012</v>
      </c>
      <c r="H7034" s="2">
        <f t="shared" si="452"/>
        <v>2</v>
      </c>
      <c r="I7034" s="2" t="b">
        <f t="shared" si="453"/>
        <v>0</v>
      </c>
      <c r="J7034" t="s">
        <v>34</v>
      </c>
      <c r="K7034">
        <v>21</v>
      </c>
      <c r="L7034">
        <v>141.19999999999999</v>
      </c>
      <c r="M7034">
        <v>0.05</v>
      </c>
      <c r="N7034" t="s">
        <v>18</v>
      </c>
      <c r="O7034">
        <v>-74.44</v>
      </c>
      <c r="P7034">
        <v>6.23</v>
      </c>
      <c r="Q7034">
        <v>6.97</v>
      </c>
      <c r="R7034" t="s">
        <v>142</v>
      </c>
      <c r="S7034" t="s">
        <v>143</v>
      </c>
      <c r="T7034" t="s">
        <v>31</v>
      </c>
      <c r="U7034" t="s">
        <v>22</v>
      </c>
      <c r="V7034" t="s">
        <v>29</v>
      </c>
      <c r="W7034">
        <v>0.36</v>
      </c>
    </row>
    <row r="7035" spans="1:23" x14ac:dyDescent="0.3">
      <c r="A7035" t="s">
        <v>1168</v>
      </c>
      <c r="B7035" t="s">
        <v>1103</v>
      </c>
      <c r="D7035" s="1">
        <v>40166</v>
      </c>
      <c r="E7035" s="1">
        <v>40166</v>
      </c>
      <c r="F7035" s="1" t="str">
        <f t="shared" si="450"/>
        <v>December</v>
      </c>
      <c r="G7035" s="1" t="str">
        <f t="shared" si="451"/>
        <v>2009</v>
      </c>
      <c r="H7035" s="2">
        <f t="shared" si="452"/>
        <v>0</v>
      </c>
      <c r="I7035" s="2" t="str">
        <f t="shared" si="453"/>
        <v>FREE DELIVERY</v>
      </c>
      <c r="J7035" t="s">
        <v>34</v>
      </c>
      <c r="K7035">
        <v>15</v>
      </c>
      <c r="L7035">
        <v>83.02</v>
      </c>
      <c r="M7035">
        <v>0.06</v>
      </c>
      <c r="N7035" t="s">
        <v>39</v>
      </c>
      <c r="O7035">
        <v>-54.01</v>
      </c>
      <c r="P7035">
        <v>4.9800000000000004</v>
      </c>
      <c r="Q7035">
        <v>4.62</v>
      </c>
      <c r="R7035" t="s">
        <v>142</v>
      </c>
      <c r="S7035" t="s">
        <v>143</v>
      </c>
      <c r="T7035" t="s">
        <v>21</v>
      </c>
      <c r="U7035" t="s">
        <v>32</v>
      </c>
      <c r="V7035" t="s">
        <v>48</v>
      </c>
      <c r="W7035">
        <v>0.64</v>
      </c>
    </row>
    <row r="7036" spans="1:23" x14ac:dyDescent="0.3">
      <c r="A7036" t="s">
        <v>1315</v>
      </c>
      <c r="B7036" t="s">
        <v>1459</v>
      </c>
      <c r="D7036" s="1">
        <v>39998</v>
      </c>
      <c r="E7036" s="1">
        <v>40000</v>
      </c>
      <c r="F7036" s="1" t="str">
        <f t="shared" si="450"/>
        <v>July</v>
      </c>
      <c r="G7036" s="1" t="str">
        <f t="shared" si="451"/>
        <v>2009</v>
      </c>
      <c r="H7036" s="2">
        <f t="shared" si="452"/>
        <v>2</v>
      </c>
      <c r="I7036" s="2" t="b">
        <f t="shared" si="453"/>
        <v>0</v>
      </c>
      <c r="J7036" t="s">
        <v>24</v>
      </c>
      <c r="K7036">
        <v>37</v>
      </c>
      <c r="L7036">
        <v>6176.29</v>
      </c>
      <c r="M7036">
        <v>0.04</v>
      </c>
      <c r="N7036" t="s">
        <v>39</v>
      </c>
      <c r="O7036">
        <v>1499.94</v>
      </c>
      <c r="P7036">
        <v>165.2</v>
      </c>
      <c r="Q7036">
        <v>19.989999999999998</v>
      </c>
      <c r="R7036" t="s">
        <v>142</v>
      </c>
      <c r="S7036" t="s">
        <v>143</v>
      </c>
      <c r="T7036" t="s">
        <v>21</v>
      </c>
      <c r="U7036" t="s">
        <v>22</v>
      </c>
      <c r="V7036" t="s">
        <v>23</v>
      </c>
      <c r="W7036">
        <v>0.59</v>
      </c>
    </row>
    <row r="7037" spans="1:23" x14ac:dyDescent="0.3">
      <c r="A7037" t="s">
        <v>1679</v>
      </c>
      <c r="B7037" t="s">
        <v>1680</v>
      </c>
      <c r="D7037" s="1">
        <v>39950</v>
      </c>
      <c r="E7037" s="1">
        <v>39951</v>
      </c>
      <c r="F7037" s="1" t="str">
        <f t="shared" si="450"/>
        <v>May</v>
      </c>
      <c r="G7037" s="1" t="str">
        <f t="shared" si="451"/>
        <v>2009</v>
      </c>
      <c r="H7037" s="2">
        <f t="shared" si="452"/>
        <v>1</v>
      </c>
      <c r="I7037" s="2" t="b">
        <f t="shared" si="453"/>
        <v>0</v>
      </c>
      <c r="J7037" t="s">
        <v>24</v>
      </c>
      <c r="K7037">
        <v>26</v>
      </c>
      <c r="L7037">
        <v>493.43</v>
      </c>
      <c r="M7037">
        <v>7.0000000000000007E-2</v>
      </c>
      <c r="N7037" t="s">
        <v>18</v>
      </c>
      <c r="O7037">
        <v>120.18</v>
      </c>
      <c r="P7037">
        <v>19.84</v>
      </c>
      <c r="Q7037">
        <v>4.0999999999999996</v>
      </c>
      <c r="R7037" t="s">
        <v>142</v>
      </c>
      <c r="S7037" t="s">
        <v>143</v>
      </c>
      <c r="T7037" t="s">
        <v>42</v>
      </c>
      <c r="U7037" t="s">
        <v>22</v>
      </c>
      <c r="V7037" t="s">
        <v>60</v>
      </c>
      <c r="W7037">
        <v>0.44</v>
      </c>
    </row>
    <row r="7038" spans="1:23" x14ac:dyDescent="0.3">
      <c r="A7038" t="s">
        <v>969</v>
      </c>
      <c r="B7038" t="s">
        <v>1722</v>
      </c>
      <c r="D7038" s="1">
        <v>41235</v>
      </c>
      <c r="E7038" s="1">
        <v>41242</v>
      </c>
      <c r="F7038" s="1" t="str">
        <f t="shared" si="450"/>
        <v>November</v>
      </c>
      <c r="G7038" s="1" t="str">
        <f t="shared" si="451"/>
        <v>2012</v>
      </c>
      <c r="H7038" s="2">
        <f t="shared" si="452"/>
        <v>7</v>
      </c>
      <c r="I7038" s="2" t="b">
        <f t="shared" si="453"/>
        <v>0</v>
      </c>
      <c r="J7038" t="s">
        <v>17</v>
      </c>
      <c r="K7038">
        <v>12</v>
      </c>
      <c r="L7038">
        <v>2218.8910000000001</v>
      </c>
      <c r="M7038">
        <v>0</v>
      </c>
      <c r="N7038" t="s">
        <v>39</v>
      </c>
      <c r="O7038">
        <v>79.540000000000006</v>
      </c>
      <c r="P7038">
        <v>205.99</v>
      </c>
      <c r="Q7038">
        <v>8.99</v>
      </c>
      <c r="R7038" t="s">
        <v>142</v>
      </c>
      <c r="S7038" t="s">
        <v>143</v>
      </c>
      <c r="T7038" t="s">
        <v>42</v>
      </c>
      <c r="U7038" t="s">
        <v>32</v>
      </c>
      <c r="V7038" t="s">
        <v>33</v>
      </c>
      <c r="W7038">
        <v>0.56000000000000005</v>
      </c>
    </row>
    <row r="7039" spans="1:23" x14ac:dyDescent="0.3">
      <c r="A7039" t="s">
        <v>1416</v>
      </c>
      <c r="B7039" t="s">
        <v>1417</v>
      </c>
      <c r="D7039" s="1">
        <v>40761</v>
      </c>
      <c r="E7039" s="1">
        <v>40763</v>
      </c>
      <c r="F7039" s="1" t="str">
        <f t="shared" si="450"/>
        <v>August</v>
      </c>
      <c r="G7039" s="1" t="str">
        <f t="shared" si="451"/>
        <v>2011</v>
      </c>
      <c r="H7039" s="2">
        <f t="shared" si="452"/>
        <v>2</v>
      </c>
      <c r="I7039" s="2" t="b">
        <f t="shared" si="453"/>
        <v>0</v>
      </c>
      <c r="J7039" t="s">
        <v>34</v>
      </c>
      <c r="K7039">
        <v>7</v>
      </c>
      <c r="L7039">
        <v>39.01</v>
      </c>
      <c r="M7039">
        <v>7.0000000000000007E-2</v>
      </c>
      <c r="N7039" t="s">
        <v>18</v>
      </c>
      <c r="O7039">
        <v>-38.44</v>
      </c>
      <c r="P7039">
        <v>4.9800000000000004</v>
      </c>
      <c r="Q7039">
        <v>4.32</v>
      </c>
      <c r="R7039" t="s">
        <v>142</v>
      </c>
      <c r="S7039" t="s">
        <v>143</v>
      </c>
      <c r="T7039" t="s">
        <v>27</v>
      </c>
      <c r="U7039" t="s">
        <v>32</v>
      </c>
      <c r="V7039" t="s">
        <v>48</v>
      </c>
      <c r="W7039">
        <v>0.64</v>
      </c>
    </row>
    <row r="7040" spans="1:23" x14ac:dyDescent="0.3">
      <c r="A7040" t="s">
        <v>1416</v>
      </c>
      <c r="B7040" t="s">
        <v>1417</v>
      </c>
      <c r="D7040" s="1">
        <v>40902</v>
      </c>
      <c r="E7040" s="1">
        <v>40904</v>
      </c>
      <c r="F7040" s="1" t="str">
        <f t="shared" si="450"/>
        <v>December</v>
      </c>
      <c r="G7040" s="1" t="str">
        <f t="shared" si="451"/>
        <v>2011</v>
      </c>
      <c r="H7040" s="2">
        <f t="shared" si="452"/>
        <v>2</v>
      </c>
      <c r="I7040" s="2" t="b">
        <f t="shared" si="453"/>
        <v>0</v>
      </c>
      <c r="J7040" t="s">
        <v>44</v>
      </c>
      <c r="K7040">
        <v>45</v>
      </c>
      <c r="L7040">
        <v>4768.59</v>
      </c>
      <c r="M7040">
        <v>0.01</v>
      </c>
      <c r="N7040" t="s">
        <v>25</v>
      </c>
      <c r="O7040">
        <v>-593.79999999999995</v>
      </c>
      <c r="P7040">
        <v>100.98</v>
      </c>
      <c r="Q7040">
        <v>45</v>
      </c>
      <c r="R7040" t="s">
        <v>142</v>
      </c>
      <c r="S7040" t="s">
        <v>143</v>
      </c>
      <c r="T7040" t="s">
        <v>27</v>
      </c>
      <c r="U7040" t="s">
        <v>36</v>
      </c>
      <c r="V7040" t="s">
        <v>67</v>
      </c>
      <c r="W7040">
        <v>0.69</v>
      </c>
    </row>
    <row r="7041" spans="1:23" x14ac:dyDescent="0.3">
      <c r="A7041" t="s">
        <v>1416</v>
      </c>
      <c r="B7041" t="s">
        <v>1417</v>
      </c>
      <c r="D7041" s="1">
        <v>40902</v>
      </c>
      <c r="E7041" s="1">
        <v>40904</v>
      </c>
      <c r="F7041" s="1" t="str">
        <f t="shared" si="450"/>
        <v>December</v>
      </c>
      <c r="G7041" s="1" t="str">
        <f t="shared" si="451"/>
        <v>2011</v>
      </c>
      <c r="H7041" s="2">
        <f t="shared" si="452"/>
        <v>2</v>
      </c>
      <c r="I7041" s="2" t="b">
        <f t="shared" si="453"/>
        <v>0</v>
      </c>
      <c r="J7041" t="s">
        <v>44</v>
      </c>
      <c r="K7041">
        <v>33</v>
      </c>
      <c r="L7041">
        <v>117.77</v>
      </c>
      <c r="M7041">
        <v>0.08</v>
      </c>
      <c r="N7041" t="s">
        <v>18</v>
      </c>
      <c r="O7041">
        <v>47.98</v>
      </c>
      <c r="P7041">
        <v>3.75</v>
      </c>
      <c r="Q7041">
        <v>0.5</v>
      </c>
      <c r="R7041" t="s">
        <v>142</v>
      </c>
      <c r="S7041" t="s">
        <v>143</v>
      </c>
      <c r="T7041" t="s">
        <v>27</v>
      </c>
      <c r="U7041" t="s">
        <v>22</v>
      </c>
      <c r="V7041" t="s">
        <v>57</v>
      </c>
      <c r="W7041">
        <v>0.37</v>
      </c>
    </row>
    <row r="7042" spans="1:23" x14ac:dyDescent="0.3">
      <c r="A7042" t="s">
        <v>1416</v>
      </c>
      <c r="B7042" t="s">
        <v>1417</v>
      </c>
      <c r="D7042" s="1">
        <v>39994</v>
      </c>
      <c r="E7042" s="1">
        <v>39995</v>
      </c>
      <c r="F7042" s="1" t="str">
        <f t="shared" si="450"/>
        <v>July</v>
      </c>
      <c r="G7042" s="1" t="str">
        <f t="shared" si="451"/>
        <v>2009</v>
      </c>
      <c r="H7042" s="2">
        <f t="shared" si="452"/>
        <v>1</v>
      </c>
      <c r="I7042" s="2" t="b">
        <f t="shared" si="453"/>
        <v>0</v>
      </c>
      <c r="J7042" t="s">
        <v>24</v>
      </c>
      <c r="K7042">
        <v>21</v>
      </c>
      <c r="L7042">
        <v>179.98</v>
      </c>
      <c r="M7042">
        <v>0.01</v>
      </c>
      <c r="N7042" t="s">
        <v>18</v>
      </c>
      <c r="O7042">
        <v>38.700000000000003</v>
      </c>
      <c r="P7042">
        <v>7.89</v>
      </c>
      <c r="Q7042">
        <v>2.82</v>
      </c>
      <c r="R7042" t="s">
        <v>142</v>
      </c>
      <c r="S7042" t="s">
        <v>143</v>
      </c>
      <c r="T7042" t="s">
        <v>27</v>
      </c>
      <c r="U7042" t="s">
        <v>22</v>
      </c>
      <c r="V7042" t="s">
        <v>46</v>
      </c>
      <c r="W7042">
        <v>0.4</v>
      </c>
    </row>
    <row r="7043" spans="1:23" x14ac:dyDescent="0.3">
      <c r="A7043" t="s">
        <v>1416</v>
      </c>
      <c r="B7043" t="s">
        <v>1417</v>
      </c>
      <c r="D7043" s="1">
        <v>39994</v>
      </c>
      <c r="E7043" s="1">
        <v>39995</v>
      </c>
      <c r="F7043" s="1" t="str">
        <f t="shared" ref="F7043:F7106" si="454">TEXT(E7043,"mmmm")</f>
        <v>July</v>
      </c>
      <c r="G7043" s="1" t="str">
        <f t="shared" ref="G7043:G7106" si="455">TEXT(E7043,"yyyy")</f>
        <v>2009</v>
      </c>
      <c r="H7043" s="2">
        <f t="shared" ref="H7043:H7106" si="456">E7043-D7043</f>
        <v>1</v>
      </c>
      <c r="I7043" s="2" t="b">
        <f t="shared" ref="I7043:I7106" si="457">IF(H7043&lt;1,IF(AND(H7043&gt;0,H7043&lt;2),"ONE DAY", "FREE DELIVERY"))</f>
        <v>0</v>
      </c>
      <c r="J7043" t="s">
        <v>24</v>
      </c>
      <c r="K7043">
        <v>16</v>
      </c>
      <c r="L7043">
        <v>55.44</v>
      </c>
      <c r="M7043">
        <v>0.09</v>
      </c>
      <c r="N7043" t="s">
        <v>18</v>
      </c>
      <c r="O7043">
        <v>-21.91</v>
      </c>
      <c r="P7043">
        <v>3.68</v>
      </c>
      <c r="Q7043">
        <v>1.32</v>
      </c>
      <c r="R7043" t="s">
        <v>142</v>
      </c>
      <c r="S7043" t="s">
        <v>143</v>
      </c>
      <c r="T7043" t="s">
        <v>27</v>
      </c>
      <c r="U7043" t="s">
        <v>22</v>
      </c>
      <c r="V7043" t="s">
        <v>82</v>
      </c>
      <c r="W7043">
        <v>0.83</v>
      </c>
    </row>
    <row r="7044" spans="1:23" x14ac:dyDescent="0.3">
      <c r="A7044" t="s">
        <v>1416</v>
      </c>
      <c r="B7044" t="s">
        <v>1417</v>
      </c>
      <c r="D7044" s="1">
        <v>39994</v>
      </c>
      <c r="E7044" s="1">
        <v>39997</v>
      </c>
      <c r="F7044" s="1" t="str">
        <f t="shared" si="454"/>
        <v>July</v>
      </c>
      <c r="G7044" s="1" t="str">
        <f t="shared" si="455"/>
        <v>2009</v>
      </c>
      <c r="H7044" s="2">
        <f t="shared" si="456"/>
        <v>3</v>
      </c>
      <c r="I7044" s="2" t="b">
        <f t="shared" si="457"/>
        <v>0</v>
      </c>
      <c r="J7044" t="s">
        <v>24</v>
      </c>
      <c r="K7044">
        <v>18</v>
      </c>
      <c r="L7044">
        <v>174.62</v>
      </c>
      <c r="M7044">
        <v>0.1</v>
      </c>
      <c r="N7044" t="s">
        <v>18</v>
      </c>
      <c r="O7044">
        <v>-119.77</v>
      </c>
      <c r="P7044">
        <v>9.7100000000000009</v>
      </c>
      <c r="Q7044">
        <v>9.4499999999999993</v>
      </c>
      <c r="R7044" t="s">
        <v>142</v>
      </c>
      <c r="S7044" t="s">
        <v>143</v>
      </c>
      <c r="T7044" t="s">
        <v>27</v>
      </c>
      <c r="U7044" t="s">
        <v>22</v>
      </c>
      <c r="V7044" t="s">
        <v>23</v>
      </c>
      <c r="W7044">
        <v>0.6</v>
      </c>
    </row>
    <row r="7045" spans="1:23" x14ac:dyDescent="0.3">
      <c r="A7045" t="s">
        <v>1016</v>
      </c>
      <c r="B7045" t="s">
        <v>1276</v>
      </c>
      <c r="D7045" s="1">
        <v>40252</v>
      </c>
      <c r="E7045" s="1">
        <v>40253</v>
      </c>
      <c r="F7045" s="1" t="str">
        <f t="shared" si="454"/>
        <v>March</v>
      </c>
      <c r="G7045" s="1" t="str">
        <f t="shared" si="455"/>
        <v>2010</v>
      </c>
      <c r="H7045" s="2">
        <f t="shared" si="456"/>
        <v>1</v>
      </c>
      <c r="I7045" s="2" t="b">
        <f t="shared" si="457"/>
        <v>0</v>
      </c>
      <c r="J7045" t="s">
        <v>34</v>
      </c>
      <c r="K7045">
        <v>10</v>
      </c>
      <c r="L7045">
        <v>999.89</v>
      </c>
      <c r="M7045">
        <v>0.02</v>
      </c>
      <c r="N7045" t="s">
        <v>18</v>
      </c>
      <c r="O7045">
        <v>-119.92</v>
      </c>
      <c r="P7045">
        <v>99.99</v>
      </c>
      <c r="Q7045">
        <v>19.989999999999998</v>
      </c>
      <c r="R7045" t="s">
        <v>142</v>
      </c>
      <c r="S7045" t="s">
        <v>143</v>
      </c>
      <c r="T7045" t="s">
        <v>27</v>
      </c>
      <c r="U7045" t="s">
        <v>32</v>
      </c>
      <c r="V7045" t="s">
        <v>48</v>
      </c>
      <c r="W7045">
        <v>0.52</v>
      </c>
    </row>
    <row r="7046" spans="1:23" x14ac:dyDescent="0.3">
      <c r="A7046" t="s">
        <v>1016</v>
      </c>
      <c r="B7046" t="s">
        <v>1276</v>
      </c>
      <c r="D7046" s="1">
        <v>40252</v>
      </c>
      <c r="E7046" s="1">
        <v>40253</v>
      </c>
      <c r="F7046" s="1" t="str">
        <f t="shared" si="454"/>
        <v>March</v>
      </c>
      <c r="G7046" s="1" t="str">
        <f t="shared" si="455"/>
        <v>2010</v>
      </c>
      <c r="H7046" s="2">
        <f t="shared" si="456"/>
        <v>1</v>
      </c>
      <c r="I7046" s="2" t="b">
        <f t="shared" si="457"/>
        <v>0</v>
      </c>
      <c r="J7046" t="s">
        <v>34</v>
      </c>
      <c r="K7046">
        <v>10</v>
      </c>
      <c r="L7046">
        <v>35.69</v>
      </c>
      <c r="M7046">
        <v>0.04</v>
      </c>
      <c r="N7046" t="s">
        <v>18</v>
      </c>
      <c r="O7046">
        <v>-31.24</v>
      </c>
      <c r="P7046">
        <v>3.28</v>
      </c>
      <c r="Q7046">
        <v>4.2</v>
      </c>
      <c r="R7046" t="s">
        <v>142</v>
      </c>
      <c r="S7046" t="s">
        <v>143</v>
      </c>
      <c r="T7046" t="s">
        <v>27</v>
      </c>
      <c r="U7046" t="s">
        <v>22</v>
      </c>
      <c r="V7046" t="s">
        <v>60</v>
      </c>
      <c r="W7046">
        <v>0.56000000000000005</v>
      </c>
    </row>
    <row r="7047" spans="1:23" x14ac:dyDescent="0.3">
      <c r="A7047" t="s">
        <v>1240</v>
      </c>
      <c r="B7047" t="s">
        <v>1399</v>
      </c>
      <c r="D7047" s="1">
        <v>41061</v>
      </c>
      <c r="E7047" s="1">
        <v>41068</v>
      </c>
      <c r="F7047" s="1" t="str">
        <f t="shared" si="454"/>
        <v>June</v>
      </c>
      <c r="G7047" s="1" t="str">
        <f t="shared" si="455"/>
        <v>2012</v>
      </c>
      <c r="H7047" s="2">
        <f t="shared" si="456"/>
        <v>7</v>
      </c>
      <c r="I7047" s="2" t="b">
        <f t="shared" si="457"/>
        <v>0</v>
      </c>
      <c r="J7047" t="s">
        <v>17</v>
      </c>
      <c r="K7047">
        <v>43</v>
      </c>
      <c r="L7047">
        <v>532.89</v>
      </c>
      <c r="M7047">
        <v>0.09</v>
      </c>
      <c r="N7047" t="s">
        <v>18</v>
      </c>
      <c r="O7047">
        <v>210.53</v>
      </c>
      <c r="P7047">
        <v>12.97</v>
      </c>
      <c r="Q7047">
        <v>1.49</v>
      </c>
      <c r="R7047" t="s">
        <v>142</v>
      </c>
      <c r="S7047" t="s">
        <v>143</v>
      </c>
      <c r="T7047" t="s">
        <v>21</v>
      </c>
      <c r="U7047" t="s">
        <v>22</v>
      </c>
      <c r="V7047" t="s">
        <v>29</v>
      </c>
      <c r="W7047">
        <v>0.35</v>
      </c>
    </row>
    <row r="7048" spans="1:23" x14ac:dyDescent="0.3">
      <c r="A7048" t="s">
        <v>1240</v>
      </c>
      <c r="B7048" t="s">
        <v>1399</v>
      </c>
      <c r="D7048" s="1">
        <v>41061</v>
      </c>
      <c r="E7048" s="1">
        <v>41066</v>
      </c>
      <c r="F7048" s="1" t="str">
        <f t="shared" si="454"/>
        <v>June</v>
      </c>
      <c r="G7048" s="1" t="str">
        <f t="shared" si="455"/>
        <v>2012</v>
      </c>
      <c r="H7048" s="2">
        <f t="shared" si="456"/>
        <v>5</v>
      </c>
      <c r="I7048" s="2" t="b">
        <f t="shared" si="457"/>
        <v>0</v>
      </c>
      <c r="J7048" t="s">
        <v>17</v>
      </c>
      <c r="K7048">
        <v>24</v>
      </c>
      <c r="L7048">
        <v>60.69</v>
      </c>
      <c r="M7048">
        <v>0.06</v>
      </c>
      <c r="N7048" t="s">
        <v>39</v>
      </c>
      <c r="O7048">
        <v>-25.65</v>
      </c>
      <c r="P7048">
        <v>2.12</v>
      </c>
      <c r="Q7048">
        <v>1.99</v>
      </c>
      <c r="R7048" t="s">
        <v>142</v>
      </c>
      <c r="S7048" t="s">
        <v>143</v>
      </c>
      <c r="T7048" t="s">
        <v>21</v>
      </c>
      <c r="U7048" t="s">
        <v>32</v>
      </c>
      <c r="V7048" t="s">
        <v>48</v>
      </c>
      <c r="W7048">
        <v>0.55000000000000004</v>
      </c>
    </row>
    <row r="7049" spans="1:23" x14ac:dyDescent="0.3">
      <c r="A7049" t="s">
        <v>1441</v>
      </c>
      <c r="B7049" t="s">
        <v>1299</v>
      </c>
      <c r="D7049" s="1">
        <v>40235</v>
      </c>
      <c r="E7049" s="1">
        <v>40238</v>
      </c>
      <c r="F7049" s="1" t="str">
        <f t="shared" si="454"/>
        <v>March</v>
      </c>
      <c r="G7049" s="1" t="str">
        <f t="shared" si="455"/>
        <v>2010</v>
      </c>
      <c r="H7049" s="2">
        <f t="shared" si="456"/>
        <v>3</v>
      </c>
      <c r="I7049" s="2" t="b">
        <f t="shared" si="457"/>
        <v>0</v>
      </c>
      <c r="J7049" t="s">
        <v>44</v>
      </c>
      <c r="K7049">
        <v>43</v>
      </c>
      <c r="L7049">
        <v>16116.33</v>
      </c>
      <c r="M7049">
        <v>0.08</v>
      </c>
      <c r="N7049" t="s">
        <v>18</v>
      </c>
      <c r="O7049">
        <v>6919.87</v>
      </c>
      <c r="P7049">
        <v>387.99</v>
      </c>
      <c r="Q7049">
        <v>19.989999999999998</v>
      </c>
      <c r="R7049" t="s">
        <v>142</v>
      </c>
      <c r="S7049" t="s">
        <v>143</v>
      </c>
      <c r="T7049" t="s">
        <v>31</v>
      </c>
      <c r="U7049" t="s">
        <v>22</v>
      </c>
      <c r="V7049" t="s">
        <v>29</v>
      </c>
      <c r="W7049">
        <v>0.38</v>
      </c>
    </row>
    <row r="7050" spans="1:23" x14ac:dyDescent="0.3">
      <c r="A7050" t="s">
        <v>1503</v>
      </c>
      <c r="B7050" t="s">
        <v>1504</v>
      </c>
      <c r="D7050" s="1">
        <v>40061</v>
      </c>
      <c r="E7050" s="1">
        <v>40063</v>
      </c>
      <c r="F7050" s="1" t="str">
        <f t="shared" si="454"/>
        <v>September</v>
      </c>
      <c r="G7050" s="1" t="str">
        <f t="shared" si="455"/>
        <v>2009</v>
      </c>
      <c r="H7050" s="2">
        <f t="shared" si="456"/>
        <v>2</v>
      </c>
      <c r="I7050" s="2" t="b">
        <f t="shared" si="457"/>
        <v>0</v>
      </c>
      <c r="J7050" t="s">
        <v>24</v>
      </c>
      <c r="K7050">
        <v>21</v>
      </c>
      <c r="L7050">
        <v>5482.18</v>
      </c>
      <c r="M7050">
        <v>0.06</v>
      </c>
      <c r="N7050" t="s">
        <v>39</v>
      </c>
      <c r="O7050">
        <v>1167.3800000000001</v>
      </c>
      <c r="P7050">
        <v>276.2</v>
      </c>
      <c r="Q7050">
        <v>24.49</v>
      </c>
      <c r="R7050" t="s">
        <v>142</v>
      </c>
      <c r="S7050" t="s">
        <v>143</v>
      </c>
      <c r="T7050" t="s">
        <v>31</v>
      </c>
      <c r="U7050" t="s">
        <v>36</v>
      </c>
      <c r="V7050" t="s">
        <v>67</v>
      </c>
    </row>
    <row r="7051" spans="1:23" x14ac:dyDescent="0.3">
      <c r="A7051" t="s">
        <v>1503</v>
      </c>
      <c r="B7051" t="s">
        <v>1504</v>
      </c>
      <c r="D7051" s="1">
        <v>40061</v>
      </c>
      <c r="E7051" s="1">
        <v>40063</v>
      </c>
      <c r="F7051" s="1" t="str">
        <f t="shared" si="454"/>
        <v>September</v>
      </c>
      <c r="G7051" s="1" t="str">
        <f t="shared" si="455"/>
        <v>2009</v>
      </c>
      <c r="H7051" s="2">
        <f t="shared" si="456"/>
        <v>2</v>
      </c>
      <c r="I7051" s="2" t="b">
        <f t="shared" si="457"/>
        <v>0</v>
      </c>
      <c r="J7051" t="s">
        <v>24</v>
      </c>
      <c r="K7051">
        <v>16</v>
      </c>
      <c r="L7051">
        <v>45.57</v>
      </c>
      <c r="M7051">
        <v>0.09</v>
      </c>
      <c r="N7051" t="s">
        <v>18</v>
      </c>
      <c r="O7051">
        <v>2.81</v>
      </c>
      <c r="P7051">
        <v>2.88</v>
      </c>
      <c r="Q7051">
        <v>0.7</v>
      </c>
      <c r="R7051" t="s">
        <v>142</v>
      </c>
      <c r="S7051" t="s">
        <v>143</v>
      </c>
      <c r="T7051" t="s">
        <v>31</v>
      </c>
      <c r="U7051" t="s">
        <v>22</v>
      </c>
      <c r="V7051" t="s">
        <v>60</v>
      </c>
      <c r="W7051">
        <v>0.56000000000000005</v>
      </c>
    </row>
    <row r="7052" spans="1:23" x14ac:dyDescent="0.3">
      <c r="A7052" t="s">
        <v>930</v>
      </c>
      <c r="B7052" t="s">
        <v>1217</v>
      </c>
      <c r="D7052" s="1">
        <v>40192</v>
      </c>
      <c r="E7052" s="1">
        <v>40193</v>
      </c>
      <c r="F7052" s="1" t="str">
        <f t="shared" si="454"/>
        <v>January</v>
      </c>
      <c r="G7052" s="1" t="str">
        <f t="shared" si="455"/>
        <v>2010</v>
      </c>
      <c r="H7052" s="2">
        <f t="shared" si="456"/>
        <v>1</v>
      </c>
      <c r="I7052" s="2" t="b">
        <f t="shared" si="457"/>
        <v>0</v>
      </c>
      <c r="J7052" t="s">
        <v>24</v>
      </c>
      <c r="K7052">
        <v>13</v>
      </c>
      <c r="L7052">
        <v>473.46</v>
      </c>
      <c r="M7052">
        <v>0.03</v>
      </c>
      <c r="N7052" t="s">
        <v>18</v>
      </c>
      <c r="O7052">
        <v>128.11000000000001</v>
      </c>
      <c r="P7052">
        <v>35.94</v>
      </c>
      <c r="Q7052">
        <v>6.66</v>
      </c>
      <c r="R7052" t="s">
        <v>142</v>
      </c>
      <c r="S7052" t="s">
        <v>143</v>
      </c>
      <c r="T7052" t="s">
        <v>31</v>
      </c>
      <c r="U7052" t="s">
        <v>22</v>
      </c>
      <c r="V7052" t="s">
        <v>51</v>
      </c>
      <c r="W7052">
        <v>0.4</v>
      </c>
    </row>
    <row r="7053" spans="1:23" x14ac:dyDescent="0.3">
      <c r="A7053" t="s">
        <v>1418</v>
      </c>
      <c r="B7053" t="s">
        <v>1233</v>
      </c>
      <c r="D7053" s="1">
        <v>40087</v>
      </c>
      <c r="E7053" s="1">
        <v>40091</v>
      </c>
      <c r="F7053" s="1" t="str">
        <f t="shared" si="454"/>
        <v>October</v>
      </c>
      <c r="G7053" s="1" t="str">
        <f t="shared" si="455"/>
        <v>2009</v>
      </c>
      <c r="H7053" s="2">
        <f t="shared" si="456"/>
        <v>4</v>
      </c>
      <c r="I7053" s="2" t="b">
        <f t="shared" si="457"/>
        <v>0</v>
      </c>
      <c r="J7053" t="s">
        <v>17</v>
      </c>
      <c r="K7053">
        <v>42</v>
      </c>
      <c r="L7053">
        <v>88.23</v>
      </c>
      <c r="M7053">
        <v>0.1</v>
      </c>
      <c r="N7053" t="s">
        <v>18</v>
      </c>
      <c r="O7053">
        <v>-195.93</v>
      </c>
      <c r="P7053">
        <v>2.1800000000000002</v>
      </c>
      <c r="Q7053">
        <v>5</v>
      </c>
      <c r="R7053" t="s">
        <v>142</v>
      </c>
      <c r="S7053" t="s">
        <v>143</v>
      </c>
      <c r="T7053" t="s">
        <v>21</v>
      </c>
      <c r="U7053" t="s">
        <v>22</v>
      </c>
      <c r="V7053" t="s">
        <v>82</v>
      </c>
      <c r="W7053">
        <v>0.81</v>
      </c>
    </row>
    <row r="7054" spans="1:23" x14ac:dyDescent="0.3">
      <c r="A7054" t="s">
        <v>969</v>
      </c>
      <c r="B7054" t="s">
        <v>1722</v>
      </c>
      <c r="D7054" s="1">
        <v>40697</v>
      </c>
      <c r="E7054" s="1">
        <v>40699</v>
      </c>
      <c r="F7054" s="1" t="str">
        <f t="shared" si="454"/>
        <v>June</v>
      </c>
      <c r="G7054" s="1" t="str">
        <f t="shared" si="455"/>
        <v>2011</v>
      </c>
      <c r="H7054" s="2">
        <f t="shared" si="456"/>
        <v>2</v>
      </c>
      <c r="I7054" s="2" t="b">
        <f t="shared" si="457"/>
        <v>0</v>
      </c>
      <c r="J7054" t="s">
        <v>17</v>
      </c>
      <c r="K7054">
        <v>1</v>
      </c>
      <c r="L7054">
        <v>29.19</v>
      </c>
      <c r="M7054">
        <v>0.03</v>
      </c>
      <c r="N7054" t="s">
        <v>18</v>
      </c>
      <c r="O7054">
        <v>-23.1</v>
      </c>
      <c r="P7054">
        <v>16.98</v>
      </c>
      <c r="Q7054">
        <v>12.39</v>
      </c>
      <c r="R7054" t="s">
        <v>142</v>
      </c>
      <c r="S7054" t="s">
        <v>143</v>
      </c>
      <c r="T7054" t="s">
        <v>42</v>
      </c>
      <c r="U7054" t="s">
        <v>22</v>
      </c>
      <c r="V7054" t="s">
        <v>51</v>
      </c>
      <c r="W7054">
        <v>0.35</v>
      </c>
    </row>
    <row r="7055" spans="1:23" x14ac:dyDescent="0.3">
      <c r="A7055" t="s">
        <v>969</v>
      </c>
      <c r="B7055" t="s">
        <v>1722</v>
      </c>
      <c r="D7055" s="1">
        <v>40697</v>
      </c>
      <c r="E7055" s="1">
        <v>40699</v>
      </c>
      <c r="F7055" s="1" t="str">
        <f t="shared" si="454"/>
        <v>June</v>
      </c>
      <c r="G7055" s="1" t="str">
        <f t="shared" si="455"/>
        <v>2011</v>
      </c>
      <c r="H7055" s="2">
        <f t="shared" si="456"/>
        <v>2</v>
      </c>
      <c r="I7055" s="2" t="b">
        <f t="shared" si="457"/>
        <v>0</v>
      </c>
      <c r="J7055" t="s">
        <v>17</v>
      </c>
      <c r="K7055">
        <v>9</v>
      </c>
      <c r="L7055">
        <v>2007.24</v>
      </c>
      <c r="M7055">
        <v>0.03</v>
      </c>
      <c r="N7055" t="s">
        <v>39</v>
      </c>
      <c r="O7055">
        <v>600.4</v>
      </c>
      <c r="P7055">
        <v>225.04</v>
      </c>
      <c r="Q7055">
        <v>11.79</v>
      </c>
      <c r="R7055" t="s">
        <v>142</v>
      </c>
      <c r="S7055" t="s">
        <v>143</v>
      </c>
      <c r="T7055" t="s">
        <v>42</v>
      </c>
      <c r="U7055" t="s">
        <v>22</v>
      </c>
      <c r="V7055" t="s">
        <v>28</v>
      </c>
      <c r="W7055">
        <v>0.42</v>
      </c>
    </row>
    <row r="7056" spans="1:23" x14ac:dyDescent="0.3">
      <c r="A7056" t="s">
        <v>969</v>
      </c>
      <c r="B7056" t="s">
        <v>1722</v>
      </c>
      <c r="D7056" s="1">
        <v>40697</v>
      </c>
      <c r="E7056" s="1">
        <v>40702</v>
      </c>
      <c r="F7056" s="1" t="str">
        <f t="shared" si="454"/>
        <v>June</v>
      </c>
      <c r="G7056" s="1" t="str">
        <f t="shared" si="455"/>
        <v>2011</v>
      </c>
      <c r="H7056" s="2">
        <f t="shared" si="456"/>
        <v>5</v>
      </c>
      <c r="I7056" s="2" t="b">
        <f t="shared" si="457"/>
        <v>0</v>
      </c>
      <c r="J7056" t="s">
        <v>17</v>
      </c>
      <c r="K7056">
        <v>42</v>
      </c>
      <c r="L7056">
        <v>384.41</v>
      </c>
      <c r="M7056">
        <v>0.05</v>
      </c>
      <c r="N7056" t="s">
        <v>18</v>
      </c>
      <c r="O7056">
        <v>-44.3</v>
      </c>
      <c r="P7056">
        <v>9.49</v>
      </c>
      <c r="Q7056">
        <v>5.76</v>
      </c>
      <c r="R7056" t="s">
        <v>142</v>
      </c>
      <c r="S7056" t="s">
        <v>143</v>
      </c>
      <c r="T7056" t="s">
        <v>42</v>
      </c>
      <c r="U7056" t="s">
        <v>32</v>
      </c>
      <c r="V7056" t="s">
        <v>94</v>
      </c>
      <c r="W7056">
        <v>0.39</v>
      </c>
    </row>
    <row r="7057" spans="1:23" x14ac:dyDescent="0.3">
      <c r="A7057" t="s">
        <v>932</v>
      </c>
      <c r="B7057" t="s">
        <v>1602</v>
      </c>
      <c r="D7057" s="1">
        <v>39815</v>
      </c>
      <c r="E7057" s="1">
        <v>39815</v>
      </c>
      <c r="F7057" s="1" t="str">
        <f t="shared" si="454"/>
        <v>January</v>
      </c>
      <c r="G7057" s="1" t="str">
        <f t="shared" si="455"/>
        <v>2009</v>
      </c>
      <c r="H7057" s="2">
        <f t="shared" si="456"/>
        <v>0</v>
      </c>
      <c r="I7057" s="2" t="str">
        <f t="shared" si="457"/>
        <v>FREE DELIVERY</v>
      </c>
      <c r="J7057" t="s">
        <v>17</v>
      </c>
      <c r="K7057">
        <v>4</v>
      </c>
      <c r="L7057">
        <v>1239.06</v>
      </c>
      <c r="M7057">
        <v>0</v>
      </c>
      <c r="N7057" t="s">
        <v>25</v>
      </c>
      <c r="O7057">
        <v>-193.08</v>
      </c>
      <c r="P7057">
        <v>291.73</v>
      </c>
      <c r="Q7057">
        <v>48.8</v>
      </c>
      <c r="R7057" t="s">
        <v>142</v>
      </c>
      <c r="S7057" t="s">
        <v>143</v>
      </c>
      <c r="T7057" t="s">
        <v>31</v>
      </c>
      <c r="U7057" t="s">
        <v>36</v>
      </c>
      <c r="V7057" t="s">
        <v>67</v>
      </c>
      <c r="W7057">
        <v>0.56000000000000005</v>
      </c>
    </row>
    <row r="7058" spans="1:23" x14ac:dyDescent="0.3">
      <c r="A7058" t="s">
        <v>932</v>
      </c>
      <c r="B7058" t="s">
        <v>1602</v>
      </c>
      <c r="D7058" s="1">
        <v>39815</v>
      </c>
      <c r="E7058" s="1">
        <v>39817</v>
      </c>
      <c r="F7058" s="1" t="str">
        <f t="shared" si="454"/>
        <v>January</v>
      </c>
      <c r="G7058" s="1" t="str">
        <f t="shared" si="455"/>
        <v>2009</v>
      </c>
      <c r="H7058" s="2">
        <f t="shared" si="456"/>
        <v>2</v>
      </c>
      <c r="I7058" s="2" t="b">
        <f t="shared" si="457"/>
        <v>0</v>
      </c>
      <c r="J7058" t="s">
        <v>17</v>
      </c>
      <c r="K7058">
        <v>43</v>
      </c>
      <c r="L7058">
        <v>4083.19</v>
      </c>
      <c r="M7058">
        <v>7.0000000000000007E-2</v>
      </c>
      <c r="N7058" t="s">
        <v>25</v>
      </c>
      <c r="O7058">
        <v>-1049.8499999999999</v>
      </c>
      <c r="P7058">
        <v>100.98</v>
      </c>
      <c r="Q7058">
        <v>45</v>
      </c>
      <c r="R7058" t="s">
        <v>142</v>
      </c>
      <c r="S7058" t="s">
        <v>143</v>
      </c>
      <c r="T7058" t="s">
        <v>31</v>
      </c>
      <c r="U7058" t="s">
        <v>36</v>
      </c>
      <c r="V7058" t="s">
        <v>67</v>
      </c>
      <c r="W7058">
        <v>0.69</v>
      </c>
    </row>
    <row r="7059" spans="1:23" x14ac:dyDescent="0.3">
      <c r="A7059" t="s">
        <v>932</v>
      </c>
      <c r="B7059" t="s">
        <v>1602</v>
      </c>
      <c r="D7059" s="1">
        <v>39815</v>
      </c>
      <c r="E7059" s="1">
        <v>39822</v>
      </c>
      <c r="F7059" s="1" t="str">
        <f t="shared" si="454"/>
        <v>January</v>
      </c>
      <c r="G7059" s="1" t="str">
        <f t="shared" si="455"/>
        <v>2009</v>
      </c>
      <c r="H7059" s="2">
        <f t="shared" si="456"/>
        <v>7</v>
      </c>
      <c r="I7059" s="2" t="b">
        <f t="shared" si="457"/>
        <v>0</v>
      </c>
      <c r="J7059" t="s">
        <v>17</v>
      </c>
      <c r="K7059">
        <v>32</v>
      </c>
      <c r="L7059">
        <v>4902.38</v>
      </c>
      <c r="M7059">
        <v>0.05</v>
      </c>
      <c r="N7059" t="s">
        <v>18</v>
      </c>
      <c r="O7059">
        <v>1438.49</v>
      </c>
      <c r="P7059">
        <v>155.06</v>
      </c>
      <c r="Q7059">
        <v>7.07</v>
      </c>
      <c r="R7059" t="s">
        <v>142</v>
      </c>
      <c r="S7059" t="s">
        <v>143</v>
      </c>
      <c r="T7059" t="s">
        <v>31</v>
      </c>
      <c r="U7059" t="s">
        <v>22</v>
      </c>
      <c r="V7059" t="s">
        <v>23</v>
      </c>
      <c r="W7059">
        <v>0.59</v>
      </c>
    </row>
    <row r="7060" spans="1:23" x14ac:dyDescent="0.3">
      <c r="A7060" t="s">
        <v>1133</v>
      </c>
      <c r="B7060" t="s">
        <v>1311</v>
      </c>
      <c r="D7060" s="1">
        <v>40231</v>
      </c>
      <c r="E7060" s="1">
        <v>40232</v>
      </c>
      <c r="F7060" s="1" t="str">
        <f t="shared" si="454"/>
        <v>February</v>
      </c>
      <c r="G7060" s="1" t="str">
        <f t="shared" si="455"/>
        <v>2010</v>
      </c>
      <c r="H7060" s="2">
        <f t="shared" si="456"/>
        <v>1</v>
      </c>
      <c r="I7060" s="2" t="b">
        <f t="shared" si="457"/>
        <v>0</v>
      </c>
      <c r="J7060" t="s">
        <v>52</v>
      </c>
      <c r="K7060">
        <v>1</v>
      </c>
      <c r="L7060">
        <v>19.96</v>
      </c>
      <c r="M7060">
        <v>0.05</v>
      </c>
      <c r="N7060" t="s">
        <v>39</v>
      </c>
      <c r="O7060">
        <v>3.25</v>
      </c>
      <c r="P7060">
        <v>4.9800000000000004</v>
      </c>
      <c r="Q7060">
        <v>4.8600000000000003</v>
      </c>
      <c r="R7060" t="s">
        <v>142</v>
      </c>
      <c r="S7060" t="s">
        <v>143</v>
      </c>
      <c r="T7060" t="s">
        <v>27</v>
      </c>
      <c r="U7060" t="s">
        <v>22</v>
      </c>
      <c r="V7060" t="s">
        <v>43</v>
      </c>
      <c r="W7060">
        <v>0.38</v>
      </c>
    </row>
    <row r="7061" spans="1:23" x14ac:dyDescent="0.3">
      <c r="A7061" t="s">
        <v>1133</v>
      </c>
      <c r="B7061" t="s">
        <v>1311</v>
      </c>
      <c r="D7061" s="1">
        <v>40231</v>
      </c>
      <c r="E7061" s="1">
        <v>40233</v>
      </c>
      <c r="F7061" s="1" t="str">
        <f t="shared" si="454"/>
        <v>February</v>
      </c>
      <c r="G7061" s="1" t="str">
        <f t="shared" si="455"/>
        <v>2010</v>
      </c>
      <c r="H7061" s="2">
        <f t="shared" si="456"/>
        <v>2</v>
      </c>
      <c r="I7061" s="2" t="b">
        <f t="shared" si="457"/>
        <v>0</v>
      </c>
      <c r="J7061" t="s">
        <v>52</v>
      </c>
      <c r="K7061">
        <v>41</v>
      </c>
      <c r="L7061">
        <v>148.99</v>
      </c>
      <c r="M7061">
        <v>0.03</v>
      </c>
      <c r="N7061" t="s">
        <v>18</v>
      </c>
      <c r="O7061">
        <v>-115.48</v>
      </c>
      <c r="P7061">
        <v>3.57</v>
      </c>
      <c r="Q7061">
        <v>4.17</v>
      </c>
      <c r="R7061" t="s">
        <v>142</v>
      </c>
      <c r="S7061" t="s">
        <v>143</v>
      </c>
      <c r="T7061" t="s">
        <v>27</v>
      </c>
      <c r="U7061" t="s">
        <v>22</v>
      </c>
      <c r="V7061" t="s">
        <v>60</v>
      </c>
      <c r="W7061">
        <v>0.59</v>
      </c>
    </row>
    <row r="7062" spans="1:23" x14ac:dyDescent="0.3">
      <c r="A7062" t="s">
        <v>1133</v>
      </c>
      <c r="B7062" t="s">
        <v>1311</v>
      </c>
      <c r="D7062" s="1">
        <v>40231</v>
      </c>
      <c r="E7062" s="1">
        <v>40233</v>
      </c>
      <c r="F7062" s="1" t="str">
        <f t="shared" si="454"/>
        <v>February</v>
      </c>
      <c r="G7062" s="1" t="str">
        <f t="shared" si="455"/>
        <v>2010</v>
      </c>
      <c r="H7062" s="2">
        <f t="shared" si="456"/>
        <v>2</v>
      </c>
      <c r="I7062" s="2" t="b">
        <f t="shared" si="457"/>
        <v>0</v>
      </c>
      <c r="J7062" t="s">
        <v>52</v>
      </c>
      <c r="K7062">
        <v>21</v>
      </c>
      <c r="L7062">
        <v>70.66</v>
      </c>
      <c r="M7062">
        <v>0.06</v>
      </c>
      <c r="N7062" t="s">
        <v>18</v>
      </c>
      <c r="O7062">
        <v>-57.84</v>
      </c>
      <c r="P7062">
        <v>3.28</v>
      </c>
      <c r="Q7062">
        <v>3.97</v>
      </c>
      <c r="R7062" t="s">
        <v>142</v>
      </c>
      <c r="S7062" t="s">
        <v>143</v>
      </c>
      <c r="T7062" t="s">
        <v>27</v>
      </c>
      <c r="U7062" t="s">
        <v>22</v>
      </c>
      <c r="V7062" t="s">
        <v>60</v>
      </c>
      <c r="W7062">
        <v>0.56000000000000005</v>
      </c>
    </row>
    <row r="7063" spans="1:23" x14ac:dyDescent="0.3">
      <c r="A7063" t="s">
        <v>1381</v>
      </c>
      <c r="B7063" t="s">
        <v>1728</v>
      </c>
      <c r="D7063" s="1">
        <v>40186</v>
      </c>
      <c r="E7063" s="1">
        <v>40186</v>
      </c>
      <c r="F7063" s="1" t="str">
        <f t="shared" si="454"/>
        <v>January</v>
      </c>
      <c r="G7063" s="1" t="str">
        <f t="shared" si="455"/>
        <v>2010</v>
      </c>
      <c r="H7063" s="2">
        <f t="shared" si="456"/>
        <v>0</v>
      </c>
      <c r="I7063" s="2" t="str">
        <f t="shared" si="457"/>
        <v>FREE DELIVERY</v>
      </c>
      <c r="J7063" t="s">
        <v>17</v>
      </c>
      <c r="K7063">
        <v>33</v>
      </c>
      <c r="L7063">
        <v>478.27</v>
      </c>
      <c r="M7063">
        <v>0.01</v>
      </c>
      <c r="N7063" t="s">
        <v>18</v>
      </c>
      <c r="O7063">
        <v>-4.8499999999999996</v>
      </c>
      <c r="P7063">
        <v>13.99</v>
      </c>
      <c r="Q7063">
        <v>7.51</v>
      </c>
      <c r="R7063" t="s">
        <v>142</v>
      </c>
      <c r="S7063" t="s">
        <v>143</v>
      </c>
      <c r="T7063" t="s">
        <v>31</v>
      </c>
      <c r="U7063" t="s">
        <v>32</v>
      </c>
      <c r="V7063" t="s">
        <v>94</v>
      </c>
      <c r="W7063">
        <v>0.39</v>
      </c>
    </row>
    <row r="7064" spans="1:23" x14ac:dyDescent="0.3">
      <c r="A7064" t="s">
        <v>1275</v>
      </c>
      <c r="B7064" t="s">
        <v>1473</v>
      </c>
      <c r="D7064" s="1">
        <v>40041</v>
      </c>
      <c r="E7064" s="1">
        <v>40043</v>
      </c>
      <c r="F7064" s="1" t="str">
        <f t="shared" si="454"/>
        <v>August</v>
      </c>
      <c r="G7064" s="1" t="str">
        <f t="shared" si="455"/>
        <v>2009</v>
      </c>
      <c r="H7064" s="2">
        <f t="shared" si="456"/>
        <v>2</v>
      </c>
      <c r="I7064" s="2" t="b">
        <f t="shared" si="457"/>
        <v>0</v>
      </c>
      <c r="J7064" t="s">
        <v>34</v>
      </c>
      <c r="K7064">
        <v>39</v>
      </c>
      <c r="L7064">
        <v>977.92</v>
      </c>
      <c r="M7064">
        <v>0.05</v>
      </c>
      <c r="N7064" t="s">
        <v>39</v>
      </c>
      <c r="O7064">
        <v>148.88999999999999</v>
      </c>
      <c r="P7064">
        <v>25.99</v>
      </c>
      <c r="Q7064">
        <v>5.37</v>
      </c>
      <c r="R7064" t="s">
        <v>142</v>
      </c>
      <c r="S7064" t="s">
        <v>143</v>
      </c>
      <c r="T7064" t="s">
        <v>31</v>
      </c>
      <c r="U7064" t="s">
        <v>22</v>
      </c>
      <c r="V7064" t="s">
        <v>60</v>
      </c>
      <c r="W7064">
        <v>0.56000000000000005</v>
      </c>
    </row>
    <row r="7065" spans="1:23" x14ac:dyDescent="0.3">
      <c r="A7065" t="s">
        <v>1240</v>
      </c>
      <c r="B7065" t="s">
        <v>1399</v>
      </c>
      <c r="D7065" s="1">
        <v>40487</v>
      </c>
      <c r="E7065" s="1">
        <v>40488</v>
      </c>
      <c r="F7065" s="1" t="str">
        <f t="shared" si="454"/>
        <v>November</v>
      </c>
      <c r="G7065" s="1" t="str">
        <f t="shared" si="455"/>
        <v>2010</v>
      </c>
      <c r="H7065" s="2">
        <f t="shared" si="456"/>
        <v>1</v>
      </c>
      <c r="I7065" s="2" t="b">
        <f t="shared" si="457"/>
        <v>0</v>
      </c>
      <c r="J7065" t="s">
        <v>34</v>
      </c>
      <c r="K7065">
        <v>31</v>
      </c>
      <c r="L7065">
        <v>229.26</v>
      </c>
      <c r="M7065">
        <v>0</v>
      </c>
      <c r="N7065" t="s">
        <v>18</v>
      </c>
      <c r="O7065">
        <v>-37.200000000000003</v>
      </c>
      <c r="P7065">
        <v>6.81</v>
      </c>
      <c r="Q7065">
        <v>5.48</v>
      </c>
      <c r="R7065" t="s">
        <v>142</v>
      </c>
      <c r="S7065" t="s">
        <v>143</v>
      </c>
      <c r="T7065" t="s">
        <v>21</v>
      </c>
      <c r="U7065" t="s">
        <v>22</v>
      </c>
      <c r="V7065" t="s">
        <v>29</v>
      </c>
      <c r="W7065">
        <v>0.37</v>
      </c>
    </row>
    <row r="7066" spans="1:23" x14ac:dyDescent="0.3">
      <c r="A7066" t="s">
        <v>1576</v>
      </c>
      <c r="B7066" t="s">
        <v>1720</v>
      </c>
      <c r="D7066" s="1">
        <v>40514</v>
      </c>
      <c r="E7066" s="1">
        <v>40515</v>
      </c>
      <c r="F7066" s="1" t="str">
        <f t="shared" si="454"/>
        <v>December</v>
      </c>
      <c r="G7066" s="1" t="str">
        <f t="shared" si="455"/>
        <v>2010</v>
      </c>
      <c r="H7066" s="2">
        <f t="shared" si="456"/>
        <v>1</v>
      </c>
      <c r="I7066" s="2" t="b">
        <f t="shared" si="457"/>
        <v>0</v>
      </c>
      <c r="J7066" t="s">
        <v>44</v>
      </c>
      <c r="K7066">
        <v>12</v>
      </c>
      <c r="L7066">
        <v>754.94</v>
      </c>
      <c r="M7066">
        <v>0.01</v>
      </c>
      <c r="N7066" t="s">
        <v>25</v>
      </c>
      <c r="O7066">
        <v>-226.24</v>
      </c>
      <c r="P7066">
        <v>58.14</v>
      </c>
      <c r="Q7066">
        <v>36.61</v>
      </c>
      <c r="R7066" t="s">
        <v>142</v>
      </c>
      <c r="S7066" t="s">
        <v>143</v>
      </c>
      <c r="T7066" t="s">
        <v>21</v>
      </c>
      <c r="U7066" t="s">
        <v>36</v>
      </c>
      <c r="V7066" t="s">
        <v>54</v>
      </c>
      <c r="W7066">
        <v>0.61</v>
      </c>
    </row>
    <row r="7067" spans="1:23" x14ac:dyDescent="0.3">
      <c r="A7067" t="s">
        <v>1188</v>
      </c>
      <c r="B7067" t="s">
        <v>1655</v>
      </c>
      <c r="D7067" s="1">
        <v>40148</v>
      </c>
      <c r="E7067" s="1">
        <v>40149</v>
      </c>
      <c r="F7067" s="1" t="str">
        <f t="shared" si="454"/>
        <v>December</v>
      </c>
      <c r="G7067" s="1" t="str">
        <f t="shared" si="455"/>
        <v>2009</v>
      </c>
      <c r="H7067" s="2">
        <f t="shared" si="456"/>
        <v>1</v>
      </c>
      <c r="I7067" s="2" t="b">
        <f t="shared" si="457"/>
        <v>0</v>
      </c>
      <c r="J7067" t="s">
        <v>44</v>
      </c>
      <c r="K7067">
        <v>26</v>
      </c>
      <c r="L7067">
        <v>1011.9</v>
      </c>
      <c r="M7067">
        <v>7.0000000000000007E-2</v>
      </c>
      <c r="N7067" t="s">
        <v>18</v>
      </c>
      <c r="O7067">
        <v>247.94</v>
      </c>
      <c r="P7067">
        <v>39.479999999999997</v>
      </c>
      <c r="Q7067">
        <v>1.99</v>
      </c>
      <c r="R7067" t="s">
        <v>142</v>
      </c>
      <c r="S7067" t="s">
        <v>143</v>
      </c>
      <c r="T7067" t="s">
        <v>31</v>
      </c>
      <c r="U7067" t="s">
        <v>32</v>
      </c>
      <c r="V7067" t="s">
        <v>48</v>
      </c>
      <c r="W7067">
        <v>0.54</v>
      </c>
    </row>
    <row r="7068" spans="1:23" x14ac:dyDescent="0.3">
      <c r="A7068" t="s">
        <v>1450</v>
      </c>
      <c r="B7068" t="s">
        <v>1451</v>
      </c>
      <c r="D7068" s="1">
        <v>40326</v>
      </c>
      <c r="E7068" s="1">
        <v>40327</v>
      </c>
      <c r="F7068" s="1" t="str">
        <f t="shared" si="454"/>
        <v>May</v>
      </c>
      <c r="G7068" s="1" t="str">
        <f t="shared" si="455"/>
        <v>2010</v>
      </c>
      <c r="H7068" s="2">
        <f t="shared" si="456"/>
        <v>1</v>
      </c>
      <c r="I7068" s="2" t="b">
        <f t="shared" si="457"/>
        <v>0</v>
      </c>
      <c r="J7068" t="s">
        <v>34</v>
      </c>
      <c r="K7068">
        <v>38</v>
      </c>
      <c r="L7068">
        <v>1279.25</v>
      </c>
      <c r="M7068">
        <v>0.01</v>
      </c>
      <c r="N7068" t="s">
        <v>18</v>
      </c>
      <c r="O7068">
        <v>569.29999999999995</v>
      </c>
      <c r="P7068">
        <v>31.78</v>
      </c>
      <c r="Q7068">
        <v>1.99</v>
      </c>
      <c r="R7068" t="s">
        <v>142</v>
      </c>
      <c r="S7068" t="s">
        <v>143</v>
      </c>
      <c r="T7068" t="s">
        <v>27</v>
      </c>
      <c r="U7068" t="s">
        <v>32</v>
      </c>
      <c r="V7068" t="s">
        <v>48</v>
      </c>
      <c r="W7068">
        <v>0.42</v>
      </c>
    </row>
    <row r="7069" spans="1:23" x14ac:dyDescent="0.3">
      <c r="A7069" t="s">
        <v>1384</v>
      </c>
      <c r="B7069" t="s">
        <v>1509</v>
      </c>
      <c r="D7069" s="1">
        <v>40297</v>
      </c>
      <c r="E7069" s="1">
        <v>40299</v>
      </c>
      <c r="F7069" s="1" t="str">
        <f t="shared" si="454"/>
        <v>May</v>
      </c>
      <c r="G7069" s="1" t="str">
        <f t="shared" si="455"/>
        <v>2010</v>
      </c>
      <c r="H7069" s="2">
        <f t="shared" si="456"/>
        <v>2</v>
      </c>
      <c r="I7069" s="2" t="b">
        <f t="shared" si="457"/>
        <v>0</v>
      </c>
      <c r="J7069" t="s">
        <v>44</v>
      </c>
      <c r="K7069">
        <v>34</v>
      </c>
      <c r="L7069">
        <v>12570.74</v>
      </c>
      <c r="M7069">
        <v>0.02</v>
      </c>
      <c r="N7069" t="s">
        <v>25</v>
      </c>
      <c r="O7069">
        <v>-4560.43</v>
      </c>
      <c r="P7069">
        <v>348.21</v>
      </c>
      <c r="Q7069">
        <v>40.19</v>
      </c>
      <c r="R7069" t="s">
        <v>142</v>
      </c>
      <c r="S7069" t="s">
        <v>143</v>
      </c>
      <c r="T7069" t="s">
        <v>42</v>
      </c>
      <c r="U7069" t="s">
        <v>36</v>
      </c>
      <c r="V7069" t="s">
        <v>55</v>
      </c>
      <c r="W7069">
        <v>0.62</v>
      </c>
    </row>
    <row r="7070" spans="1:23" x14ac:dyDescent="0.3">
      <c r="A7070" t="s">
        <v>1175</v>
      </c>
      <c r="B7070" t="s">
        <v>1484</v>
      </c>
      <c r="D7070" s="1">
        <v>40062</v>
      </c>
      <c r="E7070" s="1">
        <v>40062</v>
      </c>
      <c r="F7070" s="1" t="str">
        <f t="shared" si="454"/>
        <v>September</v>
      </c>
      <c r="G7070" s="1" t="str">
        <f t="shared" si="455"/>
        <v>2009</v>
      </c>
      <c r="H7070" s="2">
        <f t="shared" si="456"/>
        <v>0</v>
      </c>
      <c r="I7070" s="2" t="str">
        <f t="shared" si="457"/>
        <v>FREE DELIVERY</v>
      </c>
      <c r="J7070" t="s">
        <v>34</v>
      </c>
      <c r="K7070">
        <v>7</v>
      </c>
      <c r="L7070">
        <v>230.29</v>
      </c>
      <c r="M7070">
        <v>0.03</v>
      </c>
      <c r="N7070" t="s">
        <v>18</v>
      </c>
      <c r="O7070">
        <v>-4.3</v>
      </c>
      <c r="P7070">
        <v>31.74</v>
      </c>
      <c r="Q7070">
        <v>12.62</v>
      </c>
      <c r="R7070" t="s">
        <v>142</v>
      </c>
      <c r="S7070" t="s">
        <v>143</v>
      </c>
      <c r="T7070" t="s">
        <v>42</v>
      </c>
      <c r="U7070" t="s">
        <v>22</v>
      </c>
      <c r="V7070" t="s">
        <v>29</v>
      </c>
      <c r="W7070">
        <v>0.37</v>
      </c>
    </row>
    <row r="7071" spans="1:23" x14ac:dyDescent="0.3">
      <c r="A7071" t="s">
        <v>936</v>
      </c>
      <c r="B7071" t="s">
        <v>1472</v>
      </c>
      <c r="D7071" s="1">
        <v>40699</v>
      </c>
      <c r="E7071" s="1">
        <v>40700</v>
      </c>
      <c r="F7071" s="1" t="str">
        <f t="shared" si="454"/>
        <v>June</v>
      </c>
      <c r="G7071" s="1" t="str">
        <f t="shared" si="455"/>
        <v>2011</v>
      </c>
      <c r="H7071" s="2">
        <f t="shared" si="456"/>
        <v>1</v>
      </c>
      <c r="I7071" s="2" t="b">
        <f t="shared" si="457"/>
        <v>0</v>
      </c>
      <c r="J7071" t="s">
        <v>34</v>
      </c>
      <c r="K7071">
        <v>9</v>
      </c>
      <c r="L7071">
        <v>1394.28</v>
      </c>
      <c r="M7071">
        <v>0.03</v>
      </c>
      <c r="N7071" t="s">
        <v>18</v>
      </c>
      <c r="O7071">
        <v>197.16</v>
      </c>
      <c r="P7071">
        <v>155.06</v>
      </c>
      <c r="Q7071">
        <v>7.07</v>
      </c>
      <c r="R7071" t="s">
        <v>142</v>
      </c>
      <c r="S7071" t="s">
        <v>143</v>
      </c>
      <c r="T7071" t="s">
        <v>42</v>
      </c>
      <c r="U7071" t="s">
        <v>22</v>
      </c>
      <c r="V7071" t="s">
        <v>23</v>
      </c>
      <c r="W7071">
        <v>0.59</v>
      </c>
    </row>
    <row r="7072" spans="1:23" x14ac:dyDescent="0.3">
      <c r="A7072" t="s">
        <v>936</v>
      </c>
      <c r="B7072" t="s">
        <v>1472</v>
      </c>
      <c r="D7072" s="1">
        <v>40699</v>
      </c>
      <c r="E7072" s="1">
        <v>40700</v>
      </c>
      <c r="F7072" s="1" t="str">
        <f t="shared" si="454"/>
        <v>June</v>
      </c>
      <c r="G7072" s="1" t="str">
        <f t="shared" si="455"/>
        <v>2011</v>
      </c>
      <c r="H7072" s="2">
        <f t="shared" si="456"/>
        <v>1</v>
      </c>
      <c r="I7072" s="2" t="b">
        <f t="shared" si="457"/>
        <v>0</v>
      </c>
      <c r="J7072" t="s">
        <v>34</v>
      </c>
      <c r="K7072">
        <v>44</v>
      </c>
      <c r="L7072">
        <v>6862.2370000000001</v>
      </c>
      <c r="M7072">
        <v>0.05</v>
      </c>
      <c r="N7072" t="s">
        <v>39</v>
      </c>
      <c r="O7072">
        <v>1839.2</v>
      </c>
      <c r="P7072">
        <v>179.99</v>
      </c>
      <c r="Q7072">
        <v>13.99</v>
      </c>
      <c r="R7072" t="s">
        <v>142</v>
      </c>
      <c r="S7072" t="s">
        <v>143</v>
      </c>
      <c r="T7072" t="s">
        <v>42</v>
      </c>
      <c r="U7072" t="s">
        <v>32</v>
      </c>
      <c r="V7072" t="s">
        <v>33</v>
      </c>
      <c r="W7072">
        <v>0.56999999999999995</v>
      </c>
    </row>
    <row r="7073" spans="1:23" x14ac:dyDescent="0.3">
      <c r="A7073" t="s">
        <v>1248</v>
      </c>
      <c r="B7073" t="s">
        <v>1719</v>
      </c>
      <c r="D7073" s="1">
        <v>40842</v>
      </c>
      <c r="E7073" s="1">
        <v>40842</v>
      </c>
      <c r="F7073" s="1" t="str">
        <f t="shared" si="454"/>
        <v>October</v>
      </c>
      <c r="G7073" s="1" t="str">
        <f t="shared" si="455"/>
        <v>2011</v>
      </c>
      <c r="H7073" s="2">
        <f t="shared" si="456"/>
        <v>0</v>
      </c>
      <c r="I7073" s="2" t="str">
        <f t="shared" si="457"/>
        <v>FREE DELIVERY</v>
      </c>
      <c r="J7073" t="s">
        <v>52</v>
      </c>
      <c r="K7073">
        <v>47</v>
      </c>
      <c r="L7073">
        <v>418.03</v>
      </c>
      <c r="M7073">
        <v>0</v>
      </c>
      <c r="N7073" t="s">
        <v>39</v>
      </c>
      <c r="O7073">
        <v>-158.58000000000001</v>
      </c>
      <c r="P7073">
        <v>8.09</v>
      </c>
      <c r="Q7073">
        <v>7.96</v>
      </c>
      <c r="R7073" t="s">
        <v>142</v>
      </c>
      <c r="S7073" t="s">
        <v>143</v>
      </c>
      <c r="T7073" t="s">
        <v>31</v>
      </c>
      <c r="U7073" t="s">
        <v>36</v>
      </c>
      <c r="V7073" t="s">
        <v>37</v>
      </c>
      <c r="W7073">
        <v>0.49</v>
      </c>
    </row>
    <row r="7074" spans="1:23" x14ac:dyDescent="0.3">
      <c r="A7074" t="s">
        <v>1248</v>
      </c>
      <c r="B7074" t="s">
        <v>1719</v>
      </c>
      <c r="D7074" s="1">
        <v>40842</v>
      </c>
      <c r="E7074" s="1">
        <v>40844</v>
      </c>
      <c r="F7074" s="1" t="str">
        <f t="shared" si="454"/>
        <v>October</v>
      </c>
      <c r="G7074" s="1" t="str">
        <f t="shared" si="455"/>
        <v>2011</v>
      </c>
      <c r="H7074" s="2">
        <f t="shared" si="456"/>
        <v>2</v>
      </c>
      <c r="I7074" s="2" t="b">
        <f t="shared" si="457"/>
        <v>0</v>
      </c>
      <c r="J7074" t="s">
        <v>52</v>
      </c>
      <c r="K7074">
        <v>23</v>
      </c>
      <c r="L7074">
        <v>336.86</v>
      </c>
      <c r="M7074">
        <v>0.06</v>
      </c>
      <c r="N7074" t="s">
        <v>18</v>
      </c>
      <c r="O7074">
        <v>36.32</v>
      </c>
      <c r="P7074">
        <v>14.2</v>
      </c>
      <c r="Q7074">
        <v>5.3</v>
      </c>
      <c r="R7074" t="s">
        <v>142</v>
      </c>
      <c r="S7074" t="s">
        <v>143</v>
      </c>
      <c r="T7074" t="s">
        <v>31</v>
      </c>
      <c r="U7074" t="s">
        <v>36</v>
      </c>
      <c r="V7074" t="s">
        <v>37</v>
      </c>
      <c r="W7074">
        <v>0.46</v>
      </c>
    </row>
    <row r="7075" spans="1:23" x14ac:dyDescent="0.3">
      <c r="A7075" t="s">
        <v>1253</v>
      </c>
      <c r="B7075" t="s">
        <v>909</v>
      </c>
      <c r="D7075" s="1">
        <v>39988</v>
      </c>
      <c r="E7075" s="1">
        <v>39990</v>
      </c>
      <c r="F7075" s="1" t="str">
        <f t="shared" si="454"/>
        <v>June</v>
      </c>
      <c r="G7075" s="1" t="str">
        <f t="shared" si="455"/>
        <v>2009</v>
      </c>
      <c r="H7075" s="2">
        <f t="shared" si="456"/>
        <v>2</v>
      </c>
      <c r="I7075" s="2" t="b">
        <f t="shared" si="457"/>
        <v>0</v>
      </c>
      <c r="J7075" t="s">
        <v>24</v>
      </c>
      <c r="K7075">
        <v>49</v>
      </c>
      <c r="L7075">
        <v>2693.5140000000001</v>
      </c>
      <c r="M7075">
        <v>0.02</v>
      </c>
      <c r="N7075" t="s">
        <v>18</v>
      </c>
      <c r="O7075">
        <v>662.05</v>
      </c>
      <c r="P7075">
        <v>65.989999999999995</v>
      </c>
      <c r="Q7075">
        <v>3.99</v>
      </c>
      <c r="R7075" t="s">
        <v>142</v>
      </c>
      <c r="S7075" t="s">
        <v>143</v>
      </c>
      <c r="T7075" t="s">
        <v>31</v>
      </c>
      <c r="U7075" t="s">
        <v>32</v>
      </c>
      <c r="V7075" t="s">
        <v>33</v>
      </c>
      <c r="W7075">
        <v>0.59</v>
      </c>
    </row>
    <row r="7076" spans="1:23" x14ac:dyDescent="0.3">
      <c r="A7076" t="s">
        <v>1248</v>
      </c>
      <c r="B7076" t="s">
        <v>1719</v>
      </c>
      <c r="D7076" s="1">
        <v>40736</v>
      </c>
      <c r="E7076" s="1">
        <v>40738</v>
      </c>
      <c r="F7076" s="1" t="str">
        <f t="shared" si="454"/>
        <v>July</v>
      </c>
      <c r="G7076" s="1" t="str">
        <f t="shared" si="455"/>
        <v>2011</v>
      </c>
      <c r="H7076" s="2">
        <f t="shared" si="456"/>
        <v>2</v>
      </c>
      <c r="I7076" s="2" t="b">
        <f t="shared" si="457"/>
        <v>0</v>
      </c>
      <c r="J7076" t="s">
        <v>17</v>
      </c>
      <c r="K7076">
        <v>11</v>
      </c>
      <c r="L7076">
        <v>391.9</v>
      </c>
      <c r="M7076">
        <v>0.1</v>
      </c>
      <c r="N7076" t="s">
        <v>18</v>
      </c>
      <c r="O7076">
        <v>-47.01</v>
      </c>
      <c r="P7076">
        <v>35.44</v>
      </c>
      <c r="Q7076">
        <v>19.989999999999998</v>
      </c>
      <c r="R7076" t="s">
        <v>142</v>
      </c>
      <c r="S7076" t="s">
        <v>143</v>
      </c>
      <c r="T7076" t="s">
        <v>31</v>
      </c>
      <c r="U7076" t="s">
        <v>22</v>
      </c>
      <c r="V7076" t="s">
        <v>43</v>
      </c>
      <c r="W7076">
        <v>0.38</v>
      </c>
    </row>
    <row r="7077" spans="1:23" x14ac:dyDescent="0.3">
      <c r="A7077" t="s">
        <v>1248</v>
      </c>
      <c r="B7077" t="s">
        <v>1719</v>
      </c>
      <c r="D7077" s="1">
        <v>40736</v>
      </c>
      <c r="E7077" s="1">
        <v>40741</v>
      </c>
      <c r="F7077" s="1" t="str">
        <f t="shared" si="454"/>
        <v>July</v>
      </c>
      <c r="G7077" s="1" t="str">
        <f t="shared" si="455"/>
        <v>2011</v>
      </c>
      <c r="H7077" s="2">
        <f t="shared" si="456"/>
        <v>5</v>
      </c>
      <c r="I7077" s="2" t="b">
        <f t="shared" si="457"/>
        <v>0</v>
      </c>
      <c r="J7077" t="s">
        <v>17</v>
      </c>
      <c r="K7077">
        <v>26</v>
      </c>
      <c r="L7077">
        <v>1451.59</v>
      </c>
      <c r="M7077">
        <v>0.06</v>
      </c>
      <c r="N7077" t="s">
        <v>18</v>
      </c>
      <c r="O7077">
        <v>435.11</v>
      </c>
      <c r="P7077">
        <v>55.48</v>
      </c>
      <c r="Q7077">
        <v>14.3</v>
      </c>
      <c r="R7077" t="s">
        <v>142</v>
      </c>
      <c r="S7077" t="s">
        <v>143</v>
      </c>
      <c r="T7077" t="s">
        <v>31</v>
      </c>
      <c r="U7077" t="s">
        <v>22</v>
      </c>
      <c r="V7077" t="s">
        <v>43</v>
      </c>
      <c r="W7077">
        <v>0.37</v>
      </c>
    </row>
    <row r="7078" spans="1:23" x14ac:dyDescent="0.3">
      <c r="A7078" t="s">
        <v>1460</v>
      </c>
      <c r="B7078" t="s">
        <v>1461</v>
      </c>
      <c r="D7078" s="1">
        <v>40894</v>
      </c>
      <c r="E7078" s="1">
        <v>40896</v>
      </c>
      <c r="F7078" s="1" t="str">
        <f t="shared" si="454"/>
        <v>December</v>
      </c>
      <c r="G7078" s="1" t="str">
        <f t="shared" si="455"/>
        <v>2011</v>
      </c>
      <c r="H7078" s="2">
        <f t="shared" si="456"/>
        <v>2</v>
      </c>
      <c r="I7078" s="2" t="b">
        <f t="shared" si="457"/>
        <v>0</v>
      </c>
      <c r="J7078" t="s">
        <v>34</v>
      </c>
      <c r="K7078">
        <v>33</v>
      </c>
      <c r="L7078">
        <v>1283.68</v>
      </c>
      <c r="M7078">
        <v>0.08</v>
      </c>
      <c r="N7078" t="s">
        <v>18</v>
      </c>
      <c r="O7078">
        <v>202.47</v>
      </c>
      <c r="P7078">
        <v>39.979999999999997</v>
      </c>
      <c r="Q7078">
        <v>9.1999999999999993</v>
      </c>
      <c r="R7078" t="s">
        <v>142</v>
      </c>
      <c r="S7078" t="s">
        <v>143</v>
      </c>
      <c r="T7078" t="s">
        <v>21</v>
      </c>
      <c r="U7078" t="s">
        <v>36</v>
      </c>
      <c r="V7078" t="s">
        <v>37</v>
      </c>
      <c r="W7078">
        <v>0.65</v>
      </c>
    </row>
    <row r="7079" spans="1:23" x14ac:dyDescent="0.3">
      <c r="A7079" t="s">
        <v>1460</v>
      </c>
      <c r="B7079" t="s">
        <v>1461</v>
      </c>
      <c r="D7079" s="1">
        <v>40894</v>
      </c>
      <c r="E7079" s="1">
        <v>40896</v>
      </c>
      <c r="F7079" s="1" t="str">
        <f t="shared" si="454"/>
        <v>December</v>
      </c>
      <c r="G7079" s="1" t="str">
        <f t="shared" si="455"/>
        <v>2011</v>
      </c>
      <c r="H7079" s="2">
        <f t="shared" si="456"/>
        <v>2</v>
      </c>
      <c r="I7079" s="2" t="b">
        <f t="shared" si="457"/>
        <v>0</v>
      </c>
      <c r="J7079" t="s">
        <v>34</v>
      </c>
      <c r="K7079">
        <v>28</v>
      </c>
      <c r="L7079">
        <v>169.46</v>
      </c>
      <c r="M7079">
        <v>0.02</v>
      </c>
      <c r="N7079" t="s">
        <v>18</v>
      </c>
      <c r="O7079">
        <v>34.24</v>
      </c>
      <c r="P7079">
        <v>5.84</v>
      </c>
      <c r="Q7079">
        <v>1.2</v>
      </c>
      <c r="R7079" t="s">
        <v>142</v>
      </c>
      <c r="S7079" t="s">
        <v>143</v>
      </c>
      <c r="T7079" t="s">
        <v>21</v>
      </c>
      <c r="U7079" t="s">
        <v>22</v>
      </c>
      <c r="V7079" t="s">
        <v>60</v>
      </c>
      <c r="W7079">
        <v>0.55000000000000004</v>
      </c>
    </row>
    <row r="7080" spans="1:23" x14ac:dyDescent="0.3">
      <c r="A7080" t="s">
        <v>1441</v>
      </c>
      <c r="B7080" t="s">
        <v>1299</v>
      </c>
      <c r="D7080" s="1">
        <v>40105</v>
      </c>
      <c r="E7080" s="1">
        <v>40106</v>
      </c>
      <c r="F7080" s="1" t="str">
        <f t="shared" si="454"/>
        <v>October</v>
      </c>
      <c r="G7080" s="1" t="str">
        <f t="shared" si="455"/>
        <v>2009</v>
      </c>
      <c r="H7080" s="2">
        <f t="shared" si="456"/>
        <v>1</v>
      </c>
      <c r="I7080" s="2" t="b">
        <f t="shared" si="457"/>
        <v>0</v>
      </c>
      <c r="J7080" t="s">
        <v>24</v>
      </c>
      <c r="K7080">
        <v>10</v>
      </c>
      <c r="L7080">
        <v>1351.653</v>
      </c>
      <c r="M7080">
        <v>0.01</v>
      </c>
      <c r="N7080" t="s">
        <v>39</v>
      </c>
      <c r="O7080">
        <v>-202.85</v>
      </c>
      <c r="P7080">
        <v>155.99</v>
      </c>
      <c r="Q7080">
        <v>8.99</v>
      </c>
      <c r="R7080" t="s">
        <v>142</v>
      </c>
      <c r="S7080" t="s">
        <v>143</v>
      </c>
      <c r="T7080" t="s">
        <v>31</v>
      </c>
      <c r="U7080" t="s">
        <v>32</v>
      </c>
      <c r="V7080" t="s">
        <v>33</v>
      </c>
      <c r="W7080">
        <v>0.57999999999999996</v>
      </c>
    </row>
    <row r="7081" spans="1:23" x14ac:dyDescent="0.3">
      <c r="A7081" t="s">
        <v>1441</v>
      </c>
      <c r="B7081" t="s">
        <v>1299</v>
      </c>
      <c r="D7081" s="1">
        <v>40105</v>
      </c>
      <c r="E7081" s="1">
        <v>40107</v>
      </c>
      <c r="F7081" s="1" t="str">
        <f t="shared" si="454"/>
        <v>October</v>
      </c>
      <c r="G7081" s="1" t="str">
        <f t="shared" si="455"/>
        <v>2009</v>
      </c>
      <c r="H7081" s="2">
        <f t="shared" si="456"/>
        <v>2</v>
      </c>
      <c r="I7081" s="2" t="b">
        <f t="shared" si="457"/>
        <v>0</v>
      </c>
      <c r="J7081" t="s">
        <v>24</v>
      </c>
      <c r="K7081">
        <v>9</v>
      </c>
      <c r="L7081">
        <v>63</v>
      </c>
      <c r="M7081">
        <v>0.01</v>
      </c>
      <c r="N7081" t="s">
        <v>18</v>
      </c>
      <c r="O7081">
        <v>-17.48</v>
      </c>
      <c r="P7081">
        <v>5.98</v>
      </c>
      <c r="Q7081">
        <v>5.46</v>
      </c>
      <c r="R7081" t="s">
        <v>142</v>
      </c>
      <c r="S7081" t="s">
        <v>143</v>
      </c>
      <c r="T7081" t="s">
        <v>31</v>
      </c>
      <c r="U7081" t="s">
        <v>22</v>
      </c>
      <c r="V7081" t="s">
        <v>43</v>
      </c>
      <c r="W7081">
        <v>0.36</v>
      </c>
    </row>
    <row r="7082" spans="1:23" x14ac:dyDescent="0.3">
      <c r="A7082" t="s">
        <v>930</v>
      </c>
      <c r="B7082" t="s">
        <v>1217</v>
      </c>
      <c r="D7082" s="1">
        <v>41182</v>
      </c>
      <c r="E7082" s="1">
        <v>41183</v>
      </c>
      <c r="F7082" s="1" t="str">
        <f t="shared" si="454"/>
        <v>October</v>
      </c>
      <c r="G7082" s="1" t="str">
        <f t="shared" si="455"/>
        <v>2012</v>
      </c>
      <c r="H7082" s="2">
        <f t="shared" si="456"/>
        <v>1</v>
      </c>
      <c r="I7082" s="2" t="b">
        <f t="shared" si="457"/>
        <v>0</v>
      </c>
      <c r="J7082" t="s">
        <v>44</v>
      </c>
      <c r="K7082">
        <v>39</v>
      </c>
      <c r="L7082">
        <v>856.15</v>
      </c>
      <c r="M7082">
        <v>0.03</v>
      </c>
      <c r="N7082" t="s">
        <v>39</v>
      </c>
      <c r="O7082">
        <v>330.03</v>
      </c>
      <c r="P7082">
        <v>21.38</v>
      </c>
      <c r="Q7082">
        <v>2.99</v>
      </c>
      <c r="R7082" t="s">
        <v>142</v>
      </c>
      <c r="S7082" t="s">
        <v>143</v>
      </c>
      <c r="T7082" t="s">
        <v>31</v>
      </c>
      <c r="U7082" t="s">
        <v>22</v>
      </c>
      <c r="V7082" t="s">
        <v>29</v>
      </c>
      <c r="W7082">
        <v>0.37</v>
      </c>
    </row>
    <row r="7083" spans="1:23" x14ac:dyDescent="0.3">
      <c r="A7083" t="s">
        <v>979</v>
      </c>
      <c r="B7083" t="s">
        <v>1462</v>
      </c>
      <c r="D7083" s="1">
        <v>41154</v>
      </c>
      <c r="E7083" s="1">
        <v>41161</v>
      </c>
      <c r="F7083" s="1" t="str">
        <f t="shared" si="454"/>
        <v>September</v>
      </c>
      <c r="G7083" s="1" t="str">
        <f t="shared" si="455"/>
        <v>2012</v>
      </c>
      <c r="H7083" s="2">
        <f t="shared" si="456"/>
        <v>7</v>
      </c>
      <c r="I7083" s="2" t="b">
        <f t="shared" si="457"/>
        <v>0</v>
      </c>
      <c r="J7083" t="s">
        <v>17</v>
      </c>
      <c r="K7083">
        <v>50</v>
      </c>
      <c r="L7083">
        <v>2026.42</v>
      </c>
      <c r="M7083">
        <v>0.03</v>
      </c>
      <c r="N7083" t="s">
        <v>18</v>
      </c>
      <c r="O7083">
        <v>655.36</v>
      </c>
      <c r="P7083">
        <v>39.979999999999997</v>
      </c>
      <c r="Q7083">
        <v>9.83</v>
      </c>
      <c r="R7083" t="s">
        <v>142</v>
      </c>
      <c r="S7083" t="s">
        <v>143</v>
      </c>
      <c r="T7083" t="s">
        <v>31</v>
      </c>
      <c r="U7083" t="s">
        <v>22</v>
      </c>
      <c r="V7083" t="s">
        <v>51</v>
      </c>
      <c r="W7083">
        <v>0.4</v>
      </c>
    </row>
    <row r="7084" spans="1:23" x14ac:dyDescent="0.3">
      <c r="A7084" t="s">
        <v>979</v>
      </c>
      <c r="B7084" t="s">
        <v>1462</v>
      </c>
      <c r="D7084" s="1">
        <v>41154</v>
      </c>
      <c r="E7084" s="1">
        <v>41158</v>
      </c>
      <c r="F7084" s="1" t="str">
        <f t="shared" si="454"/>
        <v>September</v>
      </c>
      <c r="G7084" s="1" t="str">
        <f t="shared" si="455"/>
        <v>2012</v>
      </c>
      <c r="H7084" s="2">
        <f t="shared" si="456"/>
        <v>4</v>
      </c>
      <c r="I7084" s="2" t="b">
        <f t="shared" si="457"/>
        <v>0</v>
      </c>
      <c r="J7084" t="s">
        <v>17</v>
      </c>
      <c r="K7084">
        <v>31</v>
      </c>
      <c r="L7084">
        <v>3413.4555</v>
      </c>
      <c r="M7084">
        <v>0.03</v>
      </c>
      <c r="N7084" t="s">
        <v>18</v>
      </c>
      <c r="O7084">
        <v>868.47</v>
      </c>
      <c r="P7084">
        <v>125.99</v>
      </c>
      <c r="Q7084">
        <v>2.5</v>
      </c>
      <c r="R7084" t="s">
        <v>142</v>
      </c>
      <c r="S7084" t="s">
        <v>143</v>
      </c>
      <c r="T7084" t="s">
        <v>31</v>
      </c>
      <c r="U7084" t="s">
        <v>32</v>
      </c>
      <c r="V7084" t="s">
        <v>33</v>
      </c>
      <c r="W7084">
        <v>0.6</v>
      </c>
    </row>
    <row r="7085" spans="1:23" x14ac:dyDescent="0.3">
      <c r="A7085" t="s">
        <v>1479</v>
      </c>
      <c r="B7085" t="s">
        <v>1480</v>
      </c>
      <c r="D7085" s="1">
        <v>40179</v>
      </c>
      <c r="E7085" s="1">
        <v>40181</v>
      </c>
      <c r="F7085" s="1" t="str">
        <f t="shared" si="454"/>
        <v>January</v>
      </c>
      <c r="G7085" s="1" t="str">
        <f t="shared" si="455"/>
        <v>2010</v>
      </c>
      <c r="H7085" s="2">
        <f t="shared" si="456"/>
        <v>2</v>
      </c>
      <c r="I7085" s="2" t="b">
        <f t="shared" si="457"/>
        <v>0</v>
      </c>
      <c r="J7085" t="s">
        <v>44</v>
      </c>
      <c r="K7085">
        <v>43</v>
      </c>
      <c r="L7085">
        <v>294.13</v>
      </c>
      <c r="M7085">
        <v>0.01</v>
      </c>
      <c r="N7085" t="s">
        <v>18</v>
      </c>
      <c r="O7085">
        <v>-123.07</v>
      </c>
      <c r="P7085">
        <v>6.68</v>
      </c>
      <c r="Q7085">
        <v>6.92</v>
      </c>
      <c r="R7085" t="s">
        <v>142</v>
      </c>
      <c r="S7085" t="s">
        <v>143</v>
      </c>
      <c r="T7085" t="s">
        <v>21</v>
      </c>
      <c r="U7085" t="s">
        <v>22</v>
      </c>
      <c r="V7085" t="s">
        <v>43</v>
      </c>
      <c r="W7085">
        <v>0.37</v>
      </c>
    </row>
    <row r="7086" spans="1:23" x14ac:dyDescent="0.3">
      <c r="A7086" t="s">
        <v>1022</v>
      </c>
      <c r="B7086" t="s">
        <v>1436</v>
      </c>
      <c r="D7086" s="1">
        <v>40272</v>
      </c>
      <c r="E7086" s="1">
        <v>40273</v>
      </c>
      <c r="F7086" s="1" t="str">
        <f t="shared" si="454"/>
        <v>April</v>
      </c>
      <c r="G7086" s="1" t="str">
        <f t="shared" si="455"/>
        <v>2010</v>
      </c>
      <c r="H7086" s="2">
        <f t="shared" si="456"/>
        <v>1</v>
      </c>
      <c r="I7086" s="2" t="b">
        <f t="shared" si="457"/>
        <v>0</v>
      </c>
      <c r="J7086" t="s">
        <v>34</v>
      </c>
      <c r="K7086">
        <v>29</v>
      </c>
      <c r="L7086">
        <v>125.41</v>
      </c>
      <c r="M7086">
        <v>0.08</v>
      </c>
      <c r="N7086" t="s">
        <v>18</v>
      </c>
      <c r="O7086">
        <v>-127.01</v>
      </c>
      <c r="P7086">
        <v>4.38</v>
      </c>
      <c r="Q7086">
        <v>6.21</v>
      </c>
      <c r="R7086" t="s">
        <v>142</v>
      </c>
      <c r="S7086" t="s">
        <v>143</v>
      </c>
      <c r="T7086" t="s">
        <v>42</v>
      </c>
      <c r="U7086" t="s">
        <v>22</v>
      </c>
      <c r="V7086" t="s">
        <v>29</v>
      </c>
      <c r="W7086">
        <v>0.37</v>
      </c>
    </row>
    <row r="7087" spans="1:23" x14ac:dyDescent="0.3">
      <c r="A7087" t="s">
        <v>1022</v>
      </c>
      <c r="B7087" t="s">
        <v>1436</v>
      </c>
      <c r="D7087" s="1">
        <v>40272</v>
      </c>
      <c r="E7087" s="1">
        <v>40273</v>
      </c>
      <c r="F7087" s="1" t="str">
        <f t="shared" si="454"/>
        <v>April</v>
      </c>
      <c r="G7087" s="1" t="str">
        <f t="shared" si="455"/>
        <v>2010</v>
      </c>
      <c r="H7087" s="2">
        <f t="shared" si="456"/>
        <v>1</v>
      </c>
      <c r="I7087" s="2" t="b">
        <f t="shared" si="457"/>
        <v>0</v>
      </c>
      <c r="J7087" t="s">
        <v>34</v>
      </c>
      <c r="K7087">
        <v>49</v>
      </c>
      <c r="L7087">
        <v>3170.52</v>
      </c>
      <c r="M7087">
        <v>0.08</v>
      </c>
      <c r="N7087" t="s">
        <v>18</v>
      </c>
      <c r="O7087">
        <v>379.11</v>
      </c>
      <c r="P7087">
        <v>64.98</v>
      </c>
      <c r="Q7087">
        <v>6.88</v>
      </c>
      <c r="R7087" t="s">
        <v>142</v>
      </c>
      <c r="S7087" t="s">
        <v>143</v>
      </c>
      <c r="T7087" t="s">
        <v>42</v>
      </c>
      <c r="U7087" t="s">
        <v>22</v>
      </c>
      <c r="V7087" t="s">
        <v>23</v>
      </c>
      <c r="W7087">
        <v>0.73</v>
      </c>
    </row>
    <row r="7088" spans="1:23" x14ac:dyDescent="0.3">
      <c r="A7088" t="s">
        <v>1022</v>
      </c>
      <c r="B7088" t="s">
        <v>1436</v>
      </c>
      <c r="D7088" s="1">
        <v>40272</v>
      </c>
      <c r="E7088" s="1">
        <v>40274</v>
      </c>
      <c r="F7088" s="1" t="str">
        <f t="shared" si="454"/>
        <v>April</v>
      </c>
      <c r="G7088" s="1" t="str">
        <f t="shared" si="455"/>
        <v>2010</v>
      </c>
      <c r="H7088" s="2">
        <f t="shared" si="456"/>
        <v>2</v>
      </c>
      <c r="I7088" s="2" t="b">
        <f t="shared" si="457"/>
        <v>0</v>
      </c>
      <c r="J7088" t="s">
        <v>34</v>
      </c>
      <c r="K7088">
        <v>20</v>
      </c>
      <c r="L7088">
        <v>2488.4769999999999</v>
      </c>
      <c r="M7088">
        <v>0.08</v>
      </c>
      <c r="N7088" t="s">
        <v>18</v>
      </c>
      <c r="O7088">
        <v>142.55000000000001</v>
      </c>
      <c r="P7088">
        <v>155.99</v>
      </c>
      <c r="Q7088">
        <v>8.99</v>
      </c>
      <c r="R7088" t="s">
        <v>142</v>
      </c>
      <c r="S7088" t="s">
        <v>143</v>
      </c>
      <c r="T7088" t="s">
        <v>42</v>
      </c>
      <c r="U7088" t="s">
        <v>32</v>
      </c>
      <c r="V7088" t="s">
        <v>33</v>
      </c>
      <c r="W7088">
        <v>0.57999999999999996</v>
      </c>
    </row>
    <row r="7089" spans="1:23" x14ac:dyDescent="0.3">
      <c r="A7089" t="s">
        <v>1022</v>
      </c>
      <c r="B7089" t="s">
        <v>1436</v>
      </c>
      <c r="D7089" s="1">
        <v>40419</v>
      </c>
      <c r="E7089" s="1">
        <v>40428</v>
      </c>
      <c r="F7089" s="1" t="str">
        <f t="shared" si="454"/>
        <v>September</v>
      </c>
      <c r="G7089" s="1" t="str">
        <f t="shared" si="455"/>
        <v>2010</v>
      </c>
      <c r="H7089" s="2">
        <f t="shared" si="456"/>
        <v>9</v>
      </c>
      <c r="I7089" s="2" t="b">
        <f t="shared" si="457"/>
        <v>0</v>
      </c>
      <c r="J7089" t="s">
        <v>17</v>
      </c>
      <c r="K7089">
        <v>12</v>
      </c>
      <c r="L7089">
        <v>378.84</v>
      </c>
      <c r="M7089">
        <v>0.05</v>
      </c>
      <c r="N7089" t="s">
        <v>18</v>
      </c>
      <c r="O7089">
        <v>-99.38</v>
      </c>
      <c r="P7089">
        <v>30.73</v>
      </c>
      <c r="Q7089">
        <v>4</v>
      </c>
      <c r="R7089" t="s">
        <v>142</v>
      </c>
      <c r="S7089" t="s">
        <v>143</v>
      </c>
      <c r="T7089" t="s">
        <v>42</v>
      </c>
      <c r="U7089" t="s">
        <v>32</v>
      </c>
      <c r="V7089" t="s">
        <v>48</v>
      </c>
      <c r="W7089">
        <v>0.75</v>
      </c>
    </row>
    <row r="7090" spans="1:23" x14ac:dyDescent="0.3">
      <c r="A7090" t="s">
        <v>1022</v>
      </c>
      <c r="B7090" t="s">
        <v>1436</v>
      </c>
      <c r="D7090" s="1">
        <v>40288</v>
      </c>
      <c r="E7090" s="1">
        <v>40290</v>
      </c>
      <c r="F7090" s="1" t="str">
        <f t="shared" si="454"/>
        <v>April</v>
      </c>
      <c r="G7090" s="1" t="str">
        <f t="shared" si="455"/>
        <v>2010</v>
      </c>
      <c r="H7090" s="2">
        <f t="shared" si="456"/>
        <v>2</v>
      </c>
      <c r="I7090" s="2" t="b">
        <f t="shared" si="457"/>
        <v>0</v>
      </c>
      <c r="J7090" t="s">
        <v>17</v>
      </c>
      <c r="K7090">
        <v>1</v>
      </c>
      <c r="L7090">
        <v>200.38</v>
      </c>
      <c r="M7090">
        <v>0.02</v>
      </c>
      <c r="N7090" t="s">
        <v>25</v>
      </c>
      <c r="O7090">
        <v>-90.41</v>
      </c>
      <c r="P7090">
        <v>160.97999999999999</v>
      </c>
      <c r="Q7090">
        <v>30</v>
      </c>
      <c r="R7090" t="s">
        <v>142</v>
      </c>
      <c r="S7090" t="s">
        <v>143</v>
      </c>
      <c r="T7090" t="s">
        <v>42</v>
      </c>
      <c r="U7090" t="s">
        <v>36</v>
      </c>
      <c r="V7090" t="s">
        <v>67</v>
      </c>
      <c r="W7090">
        <v>0.62</v>
      </c>
    </row>
    <row r="7091" spans="1:23" x14ac:dyDescent="0.3">
      <c r="A7091" t="s">
        <v>1022</v>
      </c>
      <c r="B7091" t="s">
        <v>1436</v>
      </c>
      <c r="D7091" s="1">
        <v>40288</v>
      </c>
      <c r="E7091" s="1">
        <v>40292</v>
      </c>
      <c r="F7091" s="1" t="str">
        <f t="shared" si="454"/>
        <v>April</v>
      </c>
      <c r="G7091" s="1" t="str">
        <f t="shared" si="455"/>
        <v>2010</v>
      </c>
      <c r="H7091" s="2">
        <f t="shared" si="456"/>
        <v>4</v>
      </c>
      <c r="I7091" s="2" t="b">
        <f t="shared" si="457"/>
        <v>0</v>
      </c>
      <c r="J7091" t="s">
        <v>17</v>
      </c>
      <c r="K7091">
        <v>2</v>
      </c>
      <c r="L7091">
        <v>128.52000000000001</v>
      </c>
      <c r="M7091">
        <v>0.1</v>
      </c>
      <c r="N7091" t="s">
        <v>18</v>
      </c>
      <c r="O7091">
        <v>-110.07</v>
      </c>
      <c r="P7091">
        <v>64.98</v>
      </c>
      <c r="Q7091">
        <v>6.88</v>
      </c>
      <c r="R7091" t="s">
        <v>142</v>
      </c>
      <c r="S7091" t="s">
        <v>143</v>
      </c>
      <c r="T7091" t="s">
        <v>42</v>
      </c>
      <c r="U7091" t="s">
        <v>22</v>
      </c>
      <c r="V7091" t="s">
        <v>23</v>
      </c>
      <c r="W7091">
        <v>0.73</v>
      </c>
    </row>
    <row r="7092" spans="1:23" x14ac:dyDescent="0.3">
      <c r="A7092" t="s">
        <v>1022</v>
      </c>
      <c r="B7092" t="s">
        <v>1436</v>
      </c>
      <c r="D7092" s="1">
        <v>40288</v>
      </c>
      <c r="E7092" s="1">
        <v>40288</v>
      </c>
      <c r="F7092" s="1" t="str">
        <f t="shared" si="454"/>
        <v>April</v>
      </c>
      <c r="G7092" s="1" t="str">
        <f t="shared" si="455"/>
        <v>2010</v>
      </c>
      <c r="H7092" s="2">
        <f t="shared" si="456"/>
        <v>0</v>
      </c>
      <c r="I7092" s="2" t="str">
        <f t="shared" si="457"/>
        <v>FREE DELIVERY</v>
      </c>
      <c r="J7092" t="s">
        <v>17</v>
      </c>
      <c r="K7092">
        <v>24</v>
      </c>
      <c r="L7092">
        <v>6717.7839999999997</v>
      </c>
      <c r="M7092">
        <v>0</v>
      </c>
      <c r="N7092" t="s">
        <v>25</v>
      </c>
      <c r="O7092">
        <v>1903.1</v>
      </c>
      <c r="P7092">
        <v>348.21</v>
      </c>
      <c r="Q7092">
        <v>40.19</v>
      </c>
      <c r="R7092" t="s">
        <v>142</v>
      </c>
      <c r="S7092" t="s">
        <v>143</v>
      </c>
      <c r="T7092" t="s">
        <v>42</v>
      </c>
      <c r="U7092" t="s">
        <v>36</v>
      </c>
      <c r="V7092" t="s">
        <v>55</v>
      </c>
      <c r="W7092">
        <v>0.62</v>
      </c>
    </row>
    <row r="7093" spans="1:23" x14ac:dyDescent="0.3">
      <c r="A7093" t="s">
        <v>1009</v>
      </c>
      <c r="B7093" t="s">
        <v>1677</v>
      </c>
      <c r="D7093" s="1">
        <v>40553</v>
      </c>
      <c r="E7093" s="1">
        <v>40555</v>
      </c>
      <c r="F7093" s="1" t="str">
        <f t="shared" si="454"/>
        <v>January</v>
      </c>
      <c r="G7093" s="1" t="str">
        <f t="shared" si="455"/>
        <v>2011</v>
      </c>
      <c r="H7093" s="2">
        <f t="shared" si="456"/>
        <v>2</v>
      </c>
      <c r="I7093" s="2" t="b">
        <f t="shared" si="457"/>
        <v>0</v>
      </c>
      <c r="J7093" t="s">
        <v>24</v>
      </c>
      <c r="K7093">
        <v>22</v>
      </c>
      <c r="L7093">
        <v>59.08</v>
      </c>
      <c r="M7093">
        <v>0.1</v>
      </c>
      <c r="N7093" t="s">
        <v>18</v>
      </c>
      <c r="O7093">
        <v>-2.61</v>
      </c>
      <c r="P7093">
        <v>2.88</v>
      </c>
      <c r="Q7093">
        <v>1.49</v>
      </c>
      <c r="R7093" t="s">
        <v>142</v>
      </c>
      <c r="S7093" t="s">
        <v>143</v>
      </c>
      <c r="T7093" t="s">
        <v>31</v>
      </c>
      <c r="U7093" t="s">
        <v>22</v>
      </c>
      <c r="V7093" t="s">
        <v>29</v>
      </c>
      <c r="W7093">
        <v>0.36</v>
      </c>
    </row>
    <row r="7094" spans="1:23" x14ac:dyDescent="0.3">
      <c r="A7094" t="s">
        <v>1009</v>
      </c>
      <c r="B7094" t="s">
        <v>1677</v>
      </c>
      <c r="D7094" s="1">
        <v>40553</v>
      </c>
      <c r="E7094" s="1">
        <v>40555</v>
      </c>
      <c r="F7094" s="1" t="str">
        <f t="shared" si="454"/>
        <v>January</v>
      </c>
      <c r="G7094" s="1" t="str">
        <f t="shared" si="455"/>
        <v>2011</v>
      </c>
      <c r="H7094" s="2">
        <f t="shared" si="456"/>
        <v>2</v>
      </c>
      <c r="I7094" s="2" t="b">
        <f t="shared" si="457"/>
        <v>0</v>
      </c>
      <c r="J7094" t="s">
        <v>24</v>
      </c>
      <c r="K7094">
        <v>50</v>
      </c>
      <c r="L7094">
        <v>886.36300000000006</v>
      </c>
      <c r="M7094">
        <v>0.08</v>
      </c>
      <c r="N7094" t="s">
        <v>18</v>
      </c>
      <c r="O7094">
        <v>450.02</v>
      </c>
      <c r="P7094">
        <v>20.99</v>
      </c>
      <c r="Q7094">
        <v>0.99</v>
      </c>
      <c r="R7094" t="s">
        <v>142</v>
      </c>
      <c r="S7094" t="s">
        <v>143</v>
      </c>
      <c r="T7094" t="s">
        <v>31</v>
      </c>
      <c r="U7094" t="s">
        <v>32</v>
      </c>
      <c r="V7094" t="s">
        <v>33</v>
      </c>
      <c r="W7094">
        <v>0.37</v>
      </c>
    </row>
    <row r="7095" spans="1:23" x14ac:dyDescent="0.3">
      <c r="A7095" t="s">
        <v>1175</v>
      </c>
      <c r="B7095" t="s">
        <v>1730</v>
      </c>
      <c r="D7095" s="1">
        <v>40174</v>
      </c>
      <c r="E7095" s="1">
        <v>40174</v>
      </c>
      <c r="F7095" s="1" t="str">
        <f t="shared" si="454"/>
        <v>December</v>
      </c>
      <c r="G7095" s="1" t="str">
        <f t="shared" si="455"/>
        <v>2009</v>
      </c>
      <c r="H7095" s="2">
        <f t="shared" si="456"/>
        <v>0</v>
      </c>
      <c r="I7095" s="2" t="str">
        <f t="shared" si="457"/>
        <v>FREE DELIVERY</v>
      </c>
      <c r="J7095" t="s">
        <v>34</v>
      </c>
      <c r="K7095">
        <v>36</v>
      </c>
      <c r="L7095">
        <v>222.25</v>
      </c>
      <c r="M7095">
        <v>0.05</v>
      </c>
      <c r="N7095" t="s">
        <v>18</v>
      </c>
      <c r="O7095">
        <v>-63.77</v>
      </c>
      <c r="P7095">
        <v>5.98</v>
      </c>
      <c r="Q7095">
        <v>5.46</v>
      </c>
      <c r="R7095" t="s">
        <v>142</v>
      </c>
      <c r="S7095" t="s">
        <v>143</v>
      </c>
      <c r="T7095" t="s">
        <v>31</v>
      </c>
      <c r="U7095" t="s">
        <v>22</v>
      </c>
      <c r="V7095" t="s">
        <v>43</v>
      </c>
      <c r="W7095">
        <v>0.36</v>
      </c>
    </row>
    <row r="7096" spans="1:23" x14ac:dyDescent="0.3">
      <c r="A7096" t="s">
        <v>1175</v>
      </c>
      <c r="B7096" t="s">
        <v>1730</v>
      </c>
      <c r="D7096" s="1">
        <v>40174</v>
      </c>
      <c r="E7096" s="1">
        <v>40175</v>
      </c>
      <c r="F7096" s="1" t="str">
        <f t="shared" si="454"/>
        <v>December</v>
      </c>
      <c r="G7096" s="1" t="str">
        <f t="shared" si="455"/>
        <v>2009</v>
      </c>
      <c r="H7096" s="2">
        <f t="shared" si="456"/>
        <v>1</v>
      </c>
      <c r="I7096" s="2" t="b">
        <f t="shared" si="457"/>
        <v>0</v>
      </c>
      <c r="J7096" t="s">
        <v>34</v>
      </c>
      <c r="K7096">
        <v>7</v>
      </c>
      <c r="L7096">
        <v>388.71350000000001</v>
      </c>
      <c r="M7096">
        <v>0.01</v>
      </c>
      <c r="N7096" t="s">
        <v>18</v>
      </c>
      <c r="O7096">
        <v>-190.42</v>
      </c>
      <c r="P7096">
        <v>65.989999999999995</v>
      </c>
      <c r="Q7096">
        <v>3.99</v>
      </c>
      <c r="R7096" t="s">
        <v>142</v>
      </c>
      <c r="S7096" t="s">
        <v>143</v>
      </c>
      <c r="T7096" t="s">
        <v>31</v>
      </c>
      <c r="U7096" t="s">
        <v>32</v>
      </c>
      <c r="V7096" t="s">
        <v>33</v>
      </c>
      <c r="W7096">
        <v>0.59</v>
      </c>
    </row>
    <row r="7097" spans="1:23" x14ac:dyDescent="0.3">
      <c r="A7097" t="s">
        <v>1403</v>
      </c>
      <c r="B7097" t="s">
        <v>968</v>
      </c>
      <c r="D7097" s="1">
        <v>39935</v>
      </c>
      <c r="E7097" s="1">
        <v>39936</v>
      </c>
      <c r="F7097" s="1" t="str">
        <f t="shared" si="454"/>
        <v>May</v>
      </c>
      <c r="G7097" s="1" t="str">
        <f t="shared" si="455"/>
        <v>2009</v>
      </c>
      <c r="H7097" s="2">
        <f t="shared" si="456"/>
        <v>1</v>
      </c>
      <c r="I7097" s="2" t="b">
        <f t="shared" si="457"/>
        <v>0</v>
      </c>
      <c r="J7097" t="s">
        <v>44</v>
      </c>
      <c r="K7097">
        <v>43</v>
      </c>
      <c r="L7097">
        <v>1233.22</v>
      </c>
      <c r="M7097">
        <v>0.05</v>
      </c>
      <c r="N7097" t="s">
        <v>18</v>
      </c>
      <c r="O7097">
        <v>385.46</v>
      </c>
      <c r="P7097">
        <v>29.89</v>
      </c>
      <c r="Q7097">
        <v>1.99</v>
      </c>
      <c r="R7097" t="s">
        <v>142</v>
      </c>
      <c r="S7097" t="s">
        <v>143</v>
      </c>
      <c r="T7097" t="s">
        <v>21</v>
      </c>
      <c r="U7097" t="s">
        <v>32</v>
      </c>
      <c r="V7097" t="s">
        <v>48</v>
      </c>
      <c r="W7097">
        <v>0.5</v>
      </c>
    </row>
    <row r="7098" spans="1:23" x14ac:dyDescent="0.3">
      <c r="A7098" t="s">
        <v>1403</v>
      </c>
      <c r="B7098" t="s">
        <v>968</v>
      </c>
      <c r="D7098" s="1">
        <v>39935</v>
      </c>
      <c r="E7098" s="1">
        <v>39937</v>
      </c>
      <c r="F7098" s="1" t="str">
        <f t="shared" si="454"/>
        <v>May</v>
      </c>
      <c r="G7098" s="1" t="str">
        <f t="shared" si="455"/>
        <v>2009</v>
      </c>
      <c r="H7098" s="2">
        <f t="shared" si="456"/>
        <v>2</v>
      </c>
      <c r="I7098" s="2" t="b">
        <f t="shared" si="457"/>
        <v>0</v>
      </c>
      <c r="J7098" t="s">
        <v>44</v>
      </c>
      <c r="K7098">
        <v>39</v>
      </c>
      <c r="L7098">
        <v>144.82</v>
      </c>
      <c r="M7098">
        <v>0.08</v>
      </c>
      <c r="N7098" t="s">
        <v>18</v>
      </c>
      <c r="O7098">
        <v>28.4</v>
      </c>
      <c r="P7098">
        <v>4</v>
      </c>
      <c r="Q7098">
        <v>1.3</v>
      </c>
      <c r="R7098" t="s">
        <v>142</v>
      </c>
      <c r="S7098" t="s">
        <v>143</v>
      </c>
      <c r="T7098" t="s">
        <v>21</v>
      </c>
      <c r="U7098" t="s">
        <v>22</v>
      </c>
      <c r="V7098" t="s">
        <v>43</v>
      </c>
      <c r="W7098">
        <v>0.37</v>
      </c>
    </row>
    <row r="7099" spans="1:23" x14ac:dyDescent="0.3">
      <c r="A7099" t="s">
        <v>1016</v>
      </c>
      <c r="B7099" t="s">
        <v>1276</v>
      </c>
      <c r="D7099" s="1">
        <v>39957</v>
      </c>
      <c r="E7099" s="1">
        <v>39958</v>
      </c>
      <c r="F7099" s="1" t="str">
        <f t="shared" si="454"/>
        <v>May</v>
      </c>
      <c r="G7099" s="1" t="str">
        <f t="shared" si="455"/>
        <v>2009</v>
      </c>
      <c r="H7099" s="2">
        <f t="shared" si="456"/>
        <v>1</v>
      </c>
      <c r="I7099" s="2" t="b">
        <f t="shared" si="457"/>
        <v>0</v>
      </c>
      <c r="J7099" t="s">
        <v>44</v>
      </c>
      <c r="K7099">
        <v>32</v>
      </c>
      <c r="L7099">
        <v>6310.69</v>
      </c>
      <c r="M7099">
        <v>0.1</v>
      </c>
      <c r="N7099" t="s">
        <v>39</v>
      </c>
      <c r="O7099">
        <v>1318.83</v>
      </c>
      <c r="P7099">
        <v>218.08</v>
      </c>
      <c r="Q7099">
        <v>18.059999999999999</v>
      </c>
      <c r="R7099" t="s">
        <v>142</v>
      </c>
      <c r="S7099" t="s">
        <v>143</v>
      </c>
      <c r="T7099" t="s">
        <v>27</v>
      </c>
      <c r="U7099" t="s">
        <v>36</v>
      </c>
      <c r="V7099" t="s">
        <v>67</v>
      </c>
      <c r="W7099">
        <v>0.56999999999999995</v>
      </c>
    </row>
    <row r="7100" spans="1:23" x14ac:dyDescent="0.3">
      <c r="A7100" t="s">
        <v>1240</v>
      </c>
      <c r="B7100" t="s">
        <v>1399</v>
      </c>
      <c r="D7100" s="1">
        <v>40789</v>
      </c>
      <c r="E7100" s="1">
        <v>40790</v>
      </c>
      <c r="F7100" s="1" t="str">
        <f t="shared" si="454"/>
        <v>September</v>
      </c>
      <c r="G7100" s="1" t="str">
        <f t="shared" si="455"/>
        <v>2011</v>
      </c>
      <c r="H7100" s="2">
        <f t="shared" si="456"/>
        <v>1</v>
      </c>
      <c r="I7100" s="2" t="b">
        <f t="shared" si="457"/>
        <v>0</v>
      </c>
      <c r="J7100" t="s">
        <v>24</v>
      </c>
      <c r="K7100">
        <v>49</v>
      </c>
      <c r="L7100">
        <v>3702.92</v>
      </c>
      <c r="M7100">
        <v>0.03</v>
      </c>
      <c r="N7100" t="s">
        <v>18</v>
      </c>
      <c r="O7100">
        <v>541.91999999999996</v>
      </c>
      <c r="P7100">
        <v>76.72</v>
      </c>
      <c r="Q7100">
        <v>19.95</v>
      </c>
      <c r="R7100" t="s">
        <v>142</v>
      </c>
      <c r="S7100" t="s">
        <v>143</v>
      </c>
      <c r="T7100" t="s">
        <v>31</v>
      </c>
      <c r="U7100" t="s">
        <v>22</v>
      </c>
      <c r="V7100" t="s">
        <v>28</v>
      </c>
      <c r="W7100">
        <v>0.54</v>
      </c>
    </row>
    <row r="7101" spans="1:23" x14ac:dyDescent="0.3">
      <c r="A7101" t="s">
        <v>1240</v>
      </c>
      <c r="B7101" t="s">
        <v>1399</v>
      </c>
      <c r="D7101" s="1">
        <v>40789</v>
      </c>
      <c r="E7101" s="1">
        <v>40791</v>
      </c>
      <c r="F7101" s="1" t="str">
        <f t="shared" si="454"/>
        <v>September</v>
      </c>
      <c r="G7101" s="1" t="str">
        <f t="shared" si="455"/>
        <v>2011</v>
      </c>
      <c r="H7101" s="2">
        <f t="shared" si="456"/>
        <v>2</v>
      </c>
      <c r="I7101" s="2" t="b">
        <f t="shared" si="457"/>
        <v>0</v>
      </c>
      <c r="J7101" t="s">
        <v>24</v>
      </c>
      <c r="K7101">
        <v>29</v>
      </c>
      <c r="L7101">
        <v>53.99</v>
      </c>
      <c r="M7101">
        <v>0.1</v>
      </c>
      <c r="N7101" t="s">
        <v>18</v>
      </c>
      <c r="O7101">
        <v>-15.12</v>
      </c>
      <c r="P7101">
        <v>1.88</v>
      </c>
      <c r="Q7101">
        <v>1.49</v>
      </c>
      <c r="R7101" t="s">
        <v>142</v>
      </c>
      <c r="S7101" t="s">
        <v>143</v>
      </c>
      <c r="T7101" t="s">
        <v>31</v>
      </c>
      <c r="U7101" t="s">
        <v>22</v>
      </c>
      <c r="V7101" t="s">
        <v>29</v>
      </c>
      <c r="W7101">
        <v>0.37</v>
      </c>
    </row>
    <row r="7102" spans="1:23" x14ac:dyDescent="0.3">
      <c r="A7102" t="s">
        <v>943</v>
      </c>
      <c r="B7102" t="s">
        <v>1435</v>
      </c>
      <c r="D7102" s="1">
        <v>40649</v>
      </c>
      <c r="E7102" s="1">
        <v>40651</v>
      </c>
      <c r="F7102" s="1" t="str">
        <f t="shared" si="454"/>
        <v>April</v>
      </c>
      <c r="G7102" s="1" t="str">
        <f t="shared" si="455"/>
        <v>2011</v>
      </c>
      <c r="H7102" s="2">
        <f t="shared" si="456"/>
        <v>2</v>
      </c>
      <c r="I7102" s="2" t="b">
        <f t="shared" si="457"/>
        <v>0</v>
      </c>
      <c r="J7102" t="s">
        <v>44</v>
      </c>
      <c r="K7102">
        <v>39</v>
      </c>
      <c r="L7102">
        <v>3854.4</v>
      </c>
      <c r="M7102">
        <v>0.09</v>
      </c>
      <c r="N7102" t="s">
        <v>18</v>
      </c>
      <c r="O7102">
        <v>1116.98</v>
      </c>
      <c r="P7102">
        <v>107.53</v>
      </c>
      <c r="Q7102">
        <v>5.81</v>
      </c>
      <c r="R7102" t="s">
        <v>142</v>
      </c>
      <c r="S7102" t="s">
        <v>143</v>
      </c>
      <c r="T7102" t="s">
        <v>42</v>
      </c>
      <c r="U7102" t="s">
        <v>36</v>
      </c>
      <c r="V7102" t="s">
        <v>37</v>
      </c>
      <c r="W7102">
        <v>0.65</v>
      </c>
    </row>
    <row r="7103" spans="1:23" x14ac:dyDescent="0.3">
      <c r="A7103" t="s">
        <v>1022</v>
      </c>
      <c r="B7103" t="s">
        <v>1436</v>
      </c>
      <c r="D7103" s="1">
        <v>40894</v>
      </c>
      <c r="E7103" s="1">
        <v>40895</v>
      </c>
      <c r="F7103" s="1" t="str">
        <f t="shared" si="454"/>
        <v>December</v>
      </c>
      <c r="G7103" s="1" t="str">
        <f t="shared" si="455"/>
        <v>2011</v>
      </c>
      <c r="H7103" s="2">
        <f t="shared" si="456"/>
        <v>1</v>
      </c>
      <c r="I7103" s="2" t="b">
        <f t="shared" si="457"/>
        <v>0</v>
      </c>
      <c r="J7103" t="s">
        <v>52</v>
      </c>
      <c r="K7103">
        <v>44</v>
      </c>
      <c r="L7103">
        <v>346.2</v>
      </c>
      <c r="M7103">
        <v>0</v>
      </c>
      <c r="N7103" t="s">
        <v>39</v>
      </c>
      <c r="O7103">
        <v>-335.69</v>
      </c>
      <c r="P7103">
        <v>7.38</v>
      </c>
      <c r="Q7103">
        <v>11.51</v>
      </c>
      <c r="R7103" t="s">
        <v>142</v>
      </c>
      <c r="S7103" t="s">
        <v>143</v>
      </c>
      <c r="T7103" t="s">
        <v>42</v>
      </c>
      <c r="U7103" t="s">
        <v>22</v>
      </c>
      <c r="V7103" t="s">
        <v>29</v>
      </c>
      <c r="W7103">
        <v>0.36</v>
      </c>
    </row>
    <row r="7104" spans="1:23" x14ac:dyDescent="0.3">
      <c r="A7104" t="s">
        <v>1022</v>
      </c>
      <c r="B7104" t="s">
        <v>1436</v>
      </c>
      <c r="D7104" s="1">
        <v>40894</v>
      </c>
      <c r="E7104" s="1">
        <v>40896</v>
      </c>
      <c r="F7104" s="1" t="str">
        <f t="shared" si="454"/>
        <v>December</v>
      </c>
      <c r="G7104" s="1" t="str">
        <f t="shared" si="455"/>
        <v>2011</v>
      </c>
      <c r="H7104" s="2">
        <f t="shared" si="456"/>
        <v>2</v>
      </c>
      <c r="I7104" s="2" t="b">
        <f t="shared" si="457"/>
        <v>0</v>
      </c>
      <c r="J7104" t="s">
        <v>52</v>
      </c>
      <c r="K7104">
        <v>4</v>
      </c>
      <c r="L7104">
        <v>85.96</v>
      </c>
      <c r="M7104">
        <v>0.08</v>
      </c>
      <c r="N7104" t="s">
        <v>39</v>
      </c>
      <c r="O7104">
        <v>-7.48</v>
      </c>
      <c r="P7104">
        <v>20.239999999999998</v>
      </c>
      <c r="Q7104">
        <v>8.99</v>
      </c>
      <c r="R7104" t="s">
        <v>142</v>
      </c>
      <c r="S7104" t="s">
        <v>143</v>
      </c>
      <c r="T7104" t="s">
        <v>42</v>
      </c>
      <c r="U7104" t="s">
        <v>36</v>
      </c>
      <c r="V7104" t="s">
        <v>37</v>
      </c>
      <c r="W7104">
        <v>0.46</v>
      </c>
    </row>
    <row r="7105" spans="1:23" x14ac:dyDescent="0.3">
      <c r="A7105" t="s">
        <v>1022</v>
      </c>
      <c r="B7105" t="s">
        <v>1436</v>
      </c>
      <c r="D7105" s="1">
        <v>40894</v>
      </c>
      <c r="E7105" s="1">
        <v>40896</v>
      </c>
      <c r="F7105" s="1" t="str">
        <f t="shared" si="454"/>
        <v>December</v>
      </c>
      <c r="G7105" s="1" t="str">
        <f t="shared" si="455"/>
        <v>2011</v>
      </c>
      <c r="H7105" s="2">
        <f t="shared" si="456"/>
        <v>2</v>
      </c>
      <c r="I7105" s="2" t="b">
        <f t="shared" si="457"/>
        <v>0</v>
      </c>
      <c r="J7105" t="s">
        <v>52</v>
      </c>
      <c r="K7105">
        <v>39</v>
      </c>
      <c r="L7105">
        <v>475.52</v>
      </c>
      <c r="M7105">
        <v>7.0000000000000007E-2</v>
      </c>
      <c r="N7105" t="s">
        <v>18</v>
      </c>
      <c r="O7105">
        <v>-70.430000000000007</v>
      </c>
      <c r="P7105">
        <v>12.44</v>
      </c>
      <c r="Q7105">
        <v>6.27</v>
      </c>
      <c r="R7105" t="s">
        <v>142</v>
      </c>
      <c r="S7105" t="s">
        <v>143</v>
      </c>
      <c r="T7105" t="s">
        <v>42</v>
      </c>
      <c r="U7105" t="s">
        <v>22</v>
      </c>
      <c r="V7105" t="s">
        <v>23</v>
      </c>
      <c r="W7105">
        <v>0.56999999999999995</v>
      </c>
    </row>
    <row r="7106" spans="1:23" x14ac:dyDescent="0.3">
      <c r="A7106" t="s">
        <v>1557</v>
      </c>
      <c r="B7106" t="s">
        <v>1603</v>
      </c>
      <c r="D7106" s="1">
        <v>40078</v>
      </c>
      <c r="E7106" s="1">
        <v>40079</v>
      </c>
      <c r="F7106" s="1" t="str">
        <f t="shared" si="454"/>
        <v>September</v>
      </c>
      <c r="G7106" s="1" t="str">
        <f t="shared" si="455"/>
        <v>2009</v>
      </c>
      <c r="H7106" s="2">
        <f t="shared" si="456"/>
        <v>1</v>
      </c>
      <c r="I7106" s="2" t="b">
        <f t="shared" si="457"/>
        <v>0</v>
      </c>
      <c r="J7106" t="s">
        <v>24</v>
      </c>
      <c r="K7106">
        <v>20</v>
      </c>
      <c r="L7106">
        <v>92.94</v>
      </c>
      <c r="M7106">
        <v>0.09</v>
      </c>
      <c r="N7106" t="s">
        <v>18</v>
      </c>
      <c r="O7106">
        <v>37.770000000000003</v>
      </c>
      <c r="P7106">
        <v>4.91</v>
      </c>
      <c r="Q7106">
        <v>0.5</v>
      </c>
      <c r="R7106" t="s">
        <v>142</v>
      </c>
      <c r="S7106" t="s">
        <v>143</v>
      </c>
      <c r="T7106" t="s">
        <v>31</v>
      </c>
      <c r="U7106" t="s">
        <v>22</v>
      </c>
      <c r="V7106" t="s">
        <v>57</v>
      </c>
      <c r="W7106">
        <v>0.36</v>
      </c>
    </row>
    <row r="7107" spans="1:23" x14ac:dyDescent="0.3">
      <c r="A7107" t="s">
        <v>1557</v>
      </c>
      <c r="B7107" t="s">
        <v>1603</v>
      </c>
      <c r="D7107" s="1">
        <v>40078</v>
      </c>
      <c r="E7107" s="1">
        <v>40081</v>
      </c>
      <c r="F7107" s="1" t="str">
        <f t="shared" ref="F7107:F7170" si="458">TEXT(E7107,"mmmm")</f>
        <v>September</v>
      </c>
      <c r="G7107" s="1" t="str">
        <f t="shared" ref="G7107:G7170" si="459">TEXT(E7107,"yyyy")</f>
        <v>2009</v>
      </c>
      <c r="H7107" s="2">
        <f t="shared" ref="H7107:H7170" si="460">E7107-D7107</f>
        <v>3</v>
      </c>
      <c r="I7107" s="2" t="b">
        <f t="shared" ref="I7107:I7170" si="461">IF(H7107&lt;1,IF(AND(H7107&gt;0,H7107&lt;2),"ONE DAY", "FREE DELIVERY"))</f>
        <v>0</v>
      </c>
      <c r="J7107" t="s">
        <v>24</v>
      </c>
      <c r="K7107">
        <v>19</v>
      </c>
      <c r="L7107">
        <v>6070.96</v>
      </c>
      <c r="M7107">
        <v>0.01</v>
      </c>
      <c r="N7107" t="s">
        <v>25</v>
      </c>
      <c r="O7107">
        <v>173.48</v>
      </c>
      <c r="P7107">
        <v>296.18</v>
      </c>
      <c r="Q7107">
        <v>54.12</v>
      </c>
      <c r="R7107" t="s">
        <v>142</v>
      </c>
      <c r="S7107" t="s">
        <v>143</v>
      </c>
      <c r="T7107" t="s">
        <v>31</v>
      </c>
      <c r="U7107" t="s">
        <v>36</v>
      </c>
      <c r="V7107" t="s">
        <v>55</v>
      </c>
      <c r="W7107">
        <v>0.76</v>
      </c>
    </row>
    <row r="7108" spans="1:23" x14ac:dyDescent="0.3">
      <c r="A7108" t="s">
        <v>1001</v>
      </c>
      <c r="B7108" t="s">
        <v>1721</v>
      </c>
      <c r="D7108" s="1">
        <v>40666</v>
      </c>
      <c r="E7108" s="1">
        <v>40668</v>
      </c>
      <c r="F7108" s="1" t="str">
        <f t="shared" si="458"/>
        <v>May</v>
      </c>
      <c r="G7108" s="1" t="str">
        <f t="shared" si="459"/>
        <v>2011</v>
      </c>
      <c r="H7108" s="2">
        <f t="shared" si="460"/>
        <v>2</v>
      </c>
      <c r="I7108" s="2" t="b">
        <f t="shared" si="461"/>
        <v>0</v>
      </c>
      <c r="J7108" t="s">
        <v>24</v>
      </c>
      <c r="K7108">
        <v>24</v>
      </c>
      <c r="L7108">
        <v>41.85</v>
      </c>
      <c r="M7108">
        <v>0.04</v>
      </c>
      <c r="N7108" t="s">
        <v>39</v>
      </c>
      <c r="O7108">
        <v>-8.44</v>
      </c>
      <c r="P7108">
        <v>1.6</v>
      </c>
      <c r="Q7108">
        <v>1.29</v>
      </c>
      <c r="R7108" t="s">
        <v>142</v>
      </c>
      <c r="S7108" t="s">
        <v>143</v>
      </c>
      <c r="T7108" t="s">
        <v>27</v>
      </c>
      <c r="U7108" t="s">
        <v>22</v>
      </c>
      <c r="V7108" t="s">
        <v>60</v>
      </c>
      <c r="W7108">
        <v>0.42</v>
      </c>
    </row>
    <row r="7109" spans="1:23" x14ac:dyDescent="0.3">
      <c r="A7109" t="s">
        <v>1001</v>
      </c>
      <c r="B7109" t="s">
        <v>1721</v>
      </c>
      <c r="D7109" s="1">
        <v>40666</v>
      </c>
      <c r="E7109" s="1">
        <v>40667</v>
      </c>
      <c r="F7109" s="1" t="str">
        <f t="shared" si="458"/>
        <v>May</v>
      </c>
      <c r="G7109" s="1" t="str">
        <f t="shared" si="459"/>
        <v>2011</v>
      </c>
      <c r="H7109" s="2">
        <f t="shared" si="460"/>
        <v>1</v>
      </c>
      <c r="I7109" s="2" t="b">
        <f t="shared" si="461"/>
        <v>0</v>
      </c>
      <c r="J7109" t="s">
        <v>24</v>
      </c>
      <c r="K7109">
        <v>41</v>
      </c>
      <c r="L7109">
        <v>2303.7125000000001</v>
      </c>
      <c r="M7109">
        <v>0.04</v>
      </c>
      <c r="N7109" t="s">
        <v>18</v>
      </c>
      <c r="O7109">
        <v>398.22</v>
      </c>
      <c r="P7109">
        <v>65.989999999999995</v>
      </c>
      <c r="Q7109">
        <v>8.99</v>
      </c>
      <c r="R7109" t="s">
        <v>142</v>
      </c>
      <c r="S7109" t="s">
        <v>143</v>
      </c>
      <c r="T7109" t="s">
        <v>27</v>
      </c>
      <c r="U7109" t="s">
        <v>32</v>
      </c>
      <c r="V7109" t="s">
        <v>33</v>
      </c>
      <c r="W7109">
        <v>0.57999999999999996</v>
      </c>
    </row>
    <row r="7110" spans="1:23" x14ac:dyDescent="0.3">
      <c r="A7110" t="s">
        <v>979</v>
      </c>
      <c r="B7110" t="s">
        <v>1462</v>
      </c>
      <c r="D7110" s="1">
        <v>40441</v>
      </c>
      <c r="E7110" s="1">
        <v>40443</v>
      </c>
      <c r="F7110" s="1" t="str">
        <f t="shared" si="458"/>
        <v>September</v>
      </c>
      <c r="G7110" s="1" t="str">
        <f t="shared" si="459"/>
        <v>2010</v>
      </c>
      <c r="H7110" s="2">
        <f t="shared" si="460"/>
        <v>2</v>
      </c>
      <c r="I7110" s="2" t="b">
        <f t="shared" si="461"/>
        <v>0</v>
      </c>
      <c r="J7110" t="s">
        <v>24</v>
      </c>
      <c r="K7110">
        <v>23</v>
      </c>
      <c r="L7110">
        <v>283.82</v>
      </c>
      <c r="M7110">
        <v>0.01</v>
      </c>
      <c r="N7110" t="s">
        <v>18</v>
      </c>
      <c r="O7110">
        <v>-38.94</v>
      </c>
      <c r="P7110">
        <v>11.97</v>
      </c>
      <c r="Q7110">
        <v>5.81</v>
      </c>
      <c r="R7110" t="s">
        <v>142</v>
      </c>
      <c r="S7110" t="s">
        <v>143</v>
      </c>
      <c r="T7110" t="s">
        <v>31</v>
      </c>
      <c r="U7110" t="s">
        <v>22</v>
      </c>
      <c r="V7110" t="s">
        <v>60</v>
      </c>
      <c r="W7110">
        <v>0.6</v>
      </c>
    </row>
    <row r="7111" spans="1:23" x14ac:dyDescent="0.3">
      <c r="A7111" t="s">
        <v>900</v>
      </c>
      <c r="B7111" t="s">
        <v>1398</v>
      </c>
      <c r="D7111" s="1">
        <v>41111</v>
      </c>
      <c r="E7111" s="1">
        <v>41113</v>
      </c>
      <c r="F7111" s="1" t="str">
        <f t="shared" si="458"/>
        <v>July</v>
      </c>
      <c r="G7111" s="1" t="str">
        <f t="shared" si="459"/>
        <v>2012</v>
      </c>
      <c r="H7111" s="2">
        <f t="shared" si="460"/>
        <v>2</v>
      </c>
      <c r="I7111" s="2" t="b">
        <f t="shared" si="461"/>
        <v>0</v>
      </c>
      <c r="J7111" t="s">
        <v>34</v>
      </c>
      <c r="K7111">
        <v>43</v>
      </c>
      <c r="L7111">
        <v>3441.09</v>
      </c>
      <c r="M7111">
        <v>0.03</v>
      </c>
      <c r="N7111" t="s">
        <v>25</v>
      </c>
      <c r="O7111">
        <v>431.95</v>
      </c>
      <c r="P7111">
        <v>80.97</v>
      </c>
      <c r="Q7111">
        <v>30.06</v>
      </c>
      <c r="R7111" t="s">
        <v>142</v>
      </c>
      <c r="S7111" t="s">
        <v>143</v>
      </c>
      <c r="T7111" t="s">
        <v>31</v>
      </c>
      <c r="U7111" t="s">
        <v>32</v>
      </c>
      <c r="V7111" t="s">
        <v>94</v>
      </c>
      <c r="W7111">
        <v>0.4</v>
      </c>
    </row>
    <row r="7112" spans="1:23" x14ac:dyDescent="0.3">
      <c r="A7112" t="s">
        <v>900</v>
      </c>
      <c r="B7112" t="s">
        <v>1398</v>
      </c>
      <c r="D7112" s="1">
        <v>41111</v>
      </c>
      <c r="E7112" s="1">
        <v>41112</v>
      </c>
      <c r="F7112" s="1" t="str">
        <f t="shared" si="458"/>
        <v>July</v>
      </c>
      <c r="G7112" s="1" t="str">
        <f t="shared" si="459"/>
        <v>2012</v>
      </c>
      <c r="H7112" s="2">
        <f t="shared" si="460"/>
        <v>1</v>
      </c>
      <c r="I7112" s="2" t="b">
        <f t="shared" si="461"/>
        <v>0</v>
      </c>
      <c r="J7112" t="s">
        <v>34</v>
      </c>
      <c r="K7112">
        <v>38</v>
      </c>
      <c r="L7112">
        <v>209.61</v>
      </c>
      <c r="M7112">
        <v>0.05</v>
      </c>
      <c r="N7112" t="s">
        <v>18</v>
      </c>
      <c r="O7112">
        <v>-96.29</v>
      </c>
      <c r="P7112">
        <v>5.28</v>
      </c>
      <c r="Q7112">
        <v>5.66</v>
      </c>
      <c r="R7112" t="s">
        <v>142</v>
      </c>
      <c r="S7112" t="s">
        <v>143</v>
      </c>
      <c r="T7112" t="s">
        <v>31</v>
      </c>
      <c r="U7112" t="s">
        <v>22</v>
      </c>
      <c r="V7112" t="s">
        <v>43</v>
      </c>
      <c r="W7112">
        <v>0.4</v>
      </c>
    </row>
    <row r="7113" spans="1:23" x14ac:dyDescent="0.3">
      <c r="A7113" t="s">
        <v>1381</v>
      </c>
      <c r="B7113" t="s">
        <v>1728</v>
      </c>
      <c r="D7113" s="1">
        <v>39872</v>
      </c>
      <c r="E7113" s="1">
        <v>39881</v>
      </c>
      <c r="F7113" s="1" t="str">
        <f t="shared" si="458"/>
        <v>March</v>
      </c>
      <c r="G7113" s="1" t="str">
        <f t="shared" si="459"/>
        <v>2009</v>
      </c>
      <c r="H7113" s="2">
        <f t="shared" si="460"/>
        <v>9</v>
      </c>
      <c r="I7113" s="2" t="b">
        <f t="shared" si="461"/>
        <v>0</v>
      </c>
      <c r="J7113" t="s">
        <v>17</v>
      </c>
      <c r="K7113">
        <v>18</v>
      </c>
      <c r="L7113">
        <v>1979.47</v>
      </c>
      <c r="M7113">
        <v>0.1</v>
      </c>
      <c r="N7113" t="s">
        <v>18</v>
      </c>
      <c r="O7113">
        <v>690.27</v>
      </c>
      <c r="P7113">
        <v>120.98</v>
      </c>
      <c r="Q7113">
        <v>9.07</v>
      </c>
      <c r="R7113" t="s">
        <v>142</v>
      </c>
      <c r="S7113" t="s">
        <v>143</v>
      </c>
      <c r="T7113" t="s">
        <v>31</v>
      </c>
      <c r="U7113" t="s">
        <v>22</v>
      </c>
      <c r="V7113" t="s">
        <v>29</v>
      </c>
      <c r="W7113">
        <v>0.35</v>
      </c>
    </row>
    <row r="7114" spans="1:23" x14ac:dyDescent="0.3">
      <c r="A7114" t="s">
        <v>1381</v>
      </c>
      <c r="B7114" t="s">
        <v>1728</v>
      </c>
      <c r="D7114" s="1">
        <v>39872</v>
      </c>
      <c r="E7114" s="1">
        <v>39876</v>
      </c>
      <c r="F7114" s="1" t="str">
        <f t="shared" si="458"/>
        <v>March</v>
      </c>
      <c r="G7114" s="1" t="str">
        <f t="shared" si="459"/>
        <v>2009</v>
      </c>
      <c r="H7114" s="2">
        <f t="shared" si="460"/>
        <v>4</v>
      </c>
      <c r="I7114" s="2" t="b">
        <f t="shared" si="461"/>
        <v>0</v>
      </c>
      <c r="J7114" t="s">
        <v>17</v>
      </c>
      <c r="K7114">
        <v>23</v>
      </c>
      <c r="L7114">
        <v>187.8</v>
      </c>
      <c r="M7114">
        <v>0.08</v>
      </c>
      <c r="N7114" t="s">
        <v>39</v>
      </c>
      <c r="O7114">
        <v>-41.83</v>
      </c>
      <c r="P7114">
        <v>8.32</v>
      </c>
      <c r="Q7114">
        <v>2.38</v>
      </c>
      <c r="R7114" t="s">
        <v>142</v>
      </c>
      <c r="S7114" t="s">
        <v>143</v>
      </c>
      <c r="T7114" t="s">
        <v>31</v>
      </c>
      <c r="U7114" t="s">
        <v>32</v>
      </c>
      <c r="V7114" t="s">
        <v>48</v>
      </c>
      <c r="W7114">
        <v>0.74</v>
      </c>
    </row>
    <row r="7115" spans="1:23" x14ac:dyDescent="0.3">
      <c r="A7115" t="s">
        <v>1381</v>
      </c>
      <c r="B7115" t="s">
        <v>1728</v>
      </c>
      <c r="D7115" s="1">
        <v>39872</v>
      </c>
      <c r="E7115" s="1">
        <v>39872</v>
      </c>
      <c r="F7115" s="1" t="str">
        <f t="shared" si="458"/>
        <v>February</v>
      </c>
      <c r="G7115" s="1" t="str">
        <f t="shared" si="459"/>
        <v>2009</v>
      </c>
      <c r="H7115" s="2">
        <f t="shared" si="460"/>
        <v>0</v>
      </c>
      <c r="I7115" s="2" t="str">
        <f t="shared" si="461"/>
        <v>FREE DELIVERY</v>
      </c>
      <c r="J7115" t="s">
        <v>17</v>
      </c>
      <c r="K7115">
        <v>29</v>
      </c>
      <c r="L7115">
        <v>2823.0369999999998</v>
      </c>
      <c r="M7115">
        <v>0.1</v>
      </c>
      <c r="N7115" t="s">
        <v>18</v>
      </c>
      <c r="O7115">
        <v>372.4</v>
      </c>
      <c r="P7115">
        <v>125.99</v>
      </c>
      <c r="Q7115">
        <v>4.2</v>
      </c>
      <c r="R7115" t="s">
        <v>142</v>
      </c>
      <c r="S7115" t="s">
        <v>143</v>
      </c>
      <c r="T7115" t="s">
        <v>31</v>
      </c>
      <c r="U7115" t="s">
        <v>32</v>
      </c>
      <c r="V7115" t="s">
        <v>33</v>
      </c>
      <c r="W7115">
        <v>0.59</v>
      </c>
    </row>
    <row r="7116" spans="1:23" x14ac:dyDescent="0.3">
      <c r="A7116" t="s">
        <v>1133</v>
      </c>
      <c r="B7116" t="s">
        <v>1311</v>
      </c>
      <c r="D7116" s="1">
        <v>41166</v>
      </c>
      <c r="E7116" s="1">
        <v>41168</v>
      </c>
      <c r="F7116" s="1" t="str">
        <f t="shared" si="458"/>
        <v>September</v>
      </c>
      <c r="G7116" s="1" t="str">
        <f t="shared" si="459"/>
        <v>2012</v>
      </c>
      <c r="H7116" s="2">
        <f t="shared" si="460"/>
        <v>2</v>
      </c>
      <c r="I7116" s="2" t="b">
        <f t="shared" si="461"/>
        <v>0</v>
      </c>
      <c r="J7116" t="s">
        <v>44</v>
      </c>
      <c r="K7116">
        <v>32</v>
      </c>
      <c r="L7116">
        <v>94.55</v>
      </c>
      <c r="M7116">
        <v>0.01</v>
      </c>
      <c r="N7116" t="s">
        <v>18</v>
      </c>
      <c r="O7116">
        <v>6.74</v>
      </c>
      <c r="P7116">
        <v>2.88</v>
      </c>
      <c r="Q7116">
        <v>1.49</v>
      </c>
      <c r="R7116" t="s">
        <v>142</v>
      </c>
      <c r="S7116" t="s">
        <v>143</v>
      </c>
      <c r="T7116" t="s">
        <v>27</v>
      </c>
      <c r="U7116" t="s">
        <v>22</v>
      </c>
      <c r="V7116" t="s">
        <v>29</v>
      </c>
      <c r="W7116">
        <v>0.36</v>
      </c>
    </row>
    <row r="7117" spans="1:23" x14ac:dyDescent="0.3">
      <c r="A7117" t="s">
        <v>1009</v>
      </c>
      <c r="B7117" t="s">
        <v>1677</v>
      </c>
      <c r="D7117" s="1">
        <v>40836</v>
      </c>
      <c r="E7117" s="1">
        <v>40839</v>
      </c>
      <c r="F7117" s="1" t="str">
        <f t="shared" si="458"/>
        <v>October</v>
      </c>
      <c r="G7117" s="1" t="str">
        <f t="shared" si="459"/>
        <v>2011</v>
      </c>
      <c r="H7117" s="2">
        <f t="shared" si="460"/>
        <v>3</v>
      </c>
      <c r="I7117" s="2" t="b">
        <f t="shared" si="461"/>
        <v>0</v>
      </c>
      <c r="J7117" t="s">
        <v>52</v>
      </c>
      <c r="K7117">
        <v>11</v>
      </c>
      <c r="L7117">
        <v>45.31</v>
      </c>
      <c r="M7117">
        <v>7.0000000000000007E-2</v>
      </c>
      <c r="N7117" t="s">
        <v>18</v>
      </c>
      <c r="O7117">
        <v>-10.64</v>
      </c>
      <c r="P7117">
        <v>3.98</v>
      </c>
      <c r="Q7117">
        <v>2.97</v>
      </c>
      <c r="R7117" t="s">
        <v>142</v>
      </c>
      <c r="S7117" t="s">
        <v>143</v>
      </c>
      <c r="T7117" t="s">
        <v>31</v>
      </c>
      <c r="U7117" t="s">
        <v>22</v>
      </c>
      <c r="V7117" t="s">
        <v>43</v>
      </c>
      <c r="W7117">
        <v>0.35</v>
      </c>
    </row>
    <row r="7118" spans="1:23" x14ac:dyDescent="0.3">
      <c r="A7118" t="s">
        <v>1428</v>
      </c>
      <c r="B7118" t="s">
        <v>1429</v>
      </c>
      <c r="D7118" s="1">
        <v>41166</v>
      </c>
      <c r="E7118" s="1">
        <v>41168</v>
      </c>
      <c r="F7118" s="1" t="str">
        <f t="shared" si="458"/>
        <v>September</v>
      </c>
      <c r="G7118" s="1" t="str">
        <f t="shared" si="459"/>
        <v>2012</v>
      </c>
      <c r="H7118" s="2">
        <f t="shared" si="460"/>
        <v>2</v>
      </c>
      <c r="I7118" s="2" t="b">
        <f t="shared" si="461"/>
        <v>0</v>
      </c>
      <c r="J7118" t="s">
        <v>24</v>
      </c>
      <c r="K7118">
        <v>4</v>
      </c>
      <c r="L7118">
        <v>36.46</v>
      </c>
      <c r="M7118">
        <v>0.1</v>
      </c>
      <c r="N7118" t="s">
        <v>18</v>
      </c>
      <c r="O7118">
        <v>-7.41</v>
      </c>
      <c r="P7118">
        <v>8.69</v>
      </c>
      <c r="Q7118">
        <v>2.99</v>
      </c>
      <c r="R7118" t="s">
        <v>142</v>
      </c>
      <c r="S7118" t="s">
        <v>143</v>
      </c>
      <c r="T7118" t="s">
        <v>27</v>
      </c>
      <c r="U7118" t="s">
        <v>22</v>
      </c>
      <c r="V7118" t="s">
        <v>29</v>
      </c>
      <c r="W7118">
        <v>0.39</v>
      </c>
    </row>
    <row r="7119" spans="1:23" x14ac:dyDescent="0.3">
      <c r="A7119" t="s">
        <v>1248</v>
      </c>
      <c r="B7119" t="s">
        <v>1719</v>
      </c>
      <c r="D7119" s="1">
        <v>40119</v>
      </c>
      <c r="E7119" s="1">
        <v>40121</v>
      </c>
      <c r="F7119" s="1" t="str">
        <f t="shared" si="458"/>
        <v>November</v>
      </c>
      <c r="G7119" s="1" t="str">
        <f t="shared" si="459"/>
        <v>2009</v>
      </c>
      <c r="H7119" s="2">
        <f t="shared" si="460"/>
        <v>2</v>
      </c>
      <c r="I7119" s="2" t="b">
        <f t="shared" si="461"/>
        <v>0</v>
      </c>
      <c r="J7119" t="s">
        <v>34</v>
      </c>
      <c r="K7119">
        <v>14</v>
      </c>
      <c r="L7119">
        <v>63.91</v>
      </c>
      <c r="M7119">
        <v>0.04</v>
      </c>
      <c r="N7119" t="s">
        <v>18</v>
      </c>
      <c r="O7119">
        <v>-44.47</v>
      </c>
      <c r="P7119">
        <v>4.1399999999999997</v>
      </c>
      <c r="Q7119">
        <v>6.6</v>
      </c>
      <c r="R7119" t="s">
        <v>142</v>
      </c>
      <c r="S7119" t="s">
        <v>143</v>
      </c>
      <c r="T7119" t="s">
        <v>31</v>
      </c>
      <c r="U7119" t="s">
        <v>36</v>
      </c>
      <c r="V7119" t="s">
        <v>37</v>
      </c>
      <c r="W7119">
        <v>0.49</v>
      </c>
    </row>
    <row r="7120" spans="1:23" x14ac:dyDescent="0.3">
      <c r="A7120" t="s">
        <v>1248</v>
      </c>
      <c r="B7120" t="s">
        <v>1719</v>
      </c>
      <c r="D7120" s="1">
        <v>40119</v>
      </c>
      <c r="E7120" s="1">
        <v>40121</v>
      </c>
      <c r="F7120" s="1" t="str">
        <f t="shared" si="458"/>
        <v>November</v>
      </c>
      <c r="G7120" s="1" t="str">
        <f t="shared" si="459"/>
        <v>2009</v>
      </c>
      <c r="H7120" s="2">
        <f t="shared" si="460"/>
        <v>2</v>
      </c>
      <c r="I7120" s="2" t="b">
        <f t="shared" si="461"/>
        <v>0</v>
      </c>
      <c r="J7120" t="s">
        <v>34</v>
      </c>
      <c r="K7120">
        <v>32</v>
      </c>
      <c r="L7120">
        <v>1909.0065</v>
      </c>
      <c r="M7120">
        <v>0.01</v>
      </c>
      <c r="N7120" t="s">
        <v>18</v>
      </c>
      <c r="O7120">
        <v>344.13</v>
      </c>
      <c r="P7120">
        <v>65.989999999999995</v>
      </c>
      <c r="Q7120">
        <v>8.99</v>
      </c>
      <c r="R7120" t="s">
        <v>142</v>
      </c>
      <c r="S7120" t="s">
        <v>143</v>
      </c>
      <c r="T7120" t="s">
        <v>31</v>
      </c>
      <c r="U7120" t="s">
        <v>32</v>
      </c>
      <c r="V7120" t="s">
        <v>33</v>
      </c>
      <c r="W7120">
        <v>0.59</v>
      </c>
    </row>
    <row r="7121" spans="1:23" x14ac:dyDescent="0.3">
      <c r="A7121" t="s">
        <v>1448</v>
      </c>
      <c r="B7121" t="s">
        <v>1449</v>
      </c>
      <c r="D7121" s="1">
        <v>40039</v>
      </c>
      <c r="E7121" s="1">
        <v>40041</v>
      </c>
      <c r="F7121" s="1" t="str">
        <f t="shared" si="458"/>
        <v>August</v>
      </c>
      <c r="G7121" s="1" t="str">
        <f t="shared" si="459"/>
        <v>2009</v>
      </c>
      <c r="H7121" s="2">
        <f t="shared" si="460"/>
        <v>2</v>
      </c>
      <c r="I7121" s="2" t="b">
        <f t="shared" si="461"/>
        <v>0</v>
      </c>
      <c r="J7121" t="s">
        <v>52</v>
      </c>
      <c r="K7121">
        <v>46</v>
      </c>
      <c r="L7121">
        <v>3412.08</v>
      </c>
      <c r="M7121">
        <v>0.04</v>
      </c>
      <c r="N7121" t="s">
        <v>25</v>
      </c>
      <c r="O7121">
        <v>239.23</v>
      </c>
      <c r="P7121">
        <v>70.98</v>
      </c>
      <c r="Q7121">
        <v>26.85</v>
      </c>
      <c r="R7121" t="s">
        <v>142</v>
      </c>
      <c r="S7121" t="s">
        <v>143</v>
      </c>
      <c r="T7121" t="s">
        <v>31</v>
      </c>
      <c r="U7121" t="s">
        <v>36</v>
      </c>
      <c r="V7121" t="s">
        <v>54</v>
      </c>
    </row>
    <row r="7122" spans="1:23" x14ac:dyDescent="0.3">
      <c r="A7122" t="s">
        <v>1448</v>
      </c>
      <c r="B7122" t="s">
        <v>1449</v>
      </c>
      <c r="D7122" s="1">
        <v>40039</v>
      </c>
      <c r="E7122" s="1">
        <v>40040</v>
      </c>
      <c r="F7122" s="1" t="str">
        <f t="shared" si="458"/>
        <v>August</v>
      </c>
      <c r="G7122" s="1" t="str">
        <f t="shared" si="459"/>
        <v>2009</v>
      </c>
      <c r="H7122" s="2">
        <f t="shared" si="460"/>
        <v>1</v>
      </c>
      <c r="I7122" s="2" t="b">
        <f t="shared" si="461"/>
        <v>0</v>
      </c>
      <c r="J7122" t="s">
        <v>52</v>
      </c>
      <c r="K7122">
        <v>31</v>
      </c>
      <c r="L7122">
        <v>1311.68</v>
      </c>
      <c r="M7122">
        <v>0.03</v>
      </c>
      <c r="N7122" t="s">
        <v>18</v>
      </c>
      <c r="O7122">
        <v>230.37</v>
      </c>
      <c r="P7122">
        <v>40.99</v>
      </c>
      <c r="Q7122">
        <v>17.48</v>
      </c>
      <c r="R7122" t="s">
        <v>142</v>
      </c>
      <c r="S7122" t="s">
        <v>143</v>
      </c>
      <c r="T7122" t="s">
        <v>31</v>
      </c>
      <c r="U7122" t="s">
        <v>22</v>
      </c>
      <c r="V7122" t="s">
        <v>43</v>
      </c>
      <c r="W7122">
        <v>0.36</v>
      </c>
    </row>
    <row r="7123" spans="1:23" x14ac:dyDescent="0.3">
      <c r="A7123" t="s">
        <v>936</v>
      </c>
      <c r="B7123" t="s">
        <v>1472</v>
      </c>
      <c r="D7123" s="1">
        <v>40465</v>
      </c>
      <c r="E7123" s="1">
        <v>40465</v>
      </c>
      <c r="F7123" s="1" t="str">
        <f t="shared" si="458"/>
        <v>October</v>
      </c>
      <c r="G7123" s="1" t="str">
        <f t="shared" si="459"/>
        <v>2010</v>
      </c>
      <c r="H7123" s="2">
        <f t="shared" si="460"/>
        <v>0</v>
      </c>
      <c r="I7123" s="2" t="str">
        <f t="shared" si="461"/>
        <v>FREE DELIVERY</v>
      </c>
      <c r="J7123" t="s">
        <v>24</v>
      </c>
      <c r="K7123">
        <v>10</v>
      </c>
      <c r="L7123">
        <v>238.88</v>
      </c>
      <c r="M7123">
        <v>0.01</v>
      </c>
      <c r="N7123" t="s">
        <v>18</v>
      </c>
      <c r="O7123">
        <v>-48.21</v>
      </c>
      <c r="P7123">
        <v>22.38</v>
      </c>
      <c r="Q7123">
        <v>15.1</v>
      </c>
      <c r="R7123" t="s">
        <v>142</v>
      </c>
      <c r="S7123" t="s">
        <v>143</v>
      </c>
      <c r="T7123" t="s">
        <v>42</v>
      </c>
      <c r="U7123" t="s">
        <v>22</v>
      </c>
      <c r="V7123" t="s">
        <v>29</v>
      </c>
      <c r="W7123">
        <v>0.38</v>
      </c>
    </row>
    <row r="7124" spans="1:23" x14ac:dyDescent="0.3">
      <c r="A7124" t="s">
        <v>936</v>
      </c>
      <c r="B7124" t="s">
        <v>1472</v>
      </c>
      <c r="D7124" s="1">
        <v>40465</v>
      </c>
      <c r="E7124" s="1">
        <v>40467</v>
      </c>
      <c r="F7124" s="1" t="str">
        <f t="shared" si="458"/>
        <v>October</v>
      </c>
      <c r="G7124" s="1" t="str">
        <f t="shared" si="459"/>
        <v>2010</v>
      </c>
      <c r="H7124" s="2">
        <f t="shared" si="460"/>
        <v>2</v>
      </c>
      <c r="I7124" s="2" t="b">
        <f t="shared" si="461"/>
        <v>0</v>
      </c>
      <c r="J7124" t="s">
        <v>24</v>
      </c>
      <c r="K7124">
        <v>39</v>
      </c>
      <c r="L7124">
        <v>1235.29</v>
      </c>
      <c r="M7124">
        <v>0</v>
      </c>
      <c r="N7124" t="s">
        <v>39</v>
      </c>
      <c r="O7124">
        <v>53.63</v>
      </c>
      <c r="P7124">
        <v>30.98</v>
      </c>
      <c r="Q7124">
        <v>6.5</v>
      </c>
      <c r="R7124" t="s">
        <v>142</v>
      </c>
      <c r="S7124" t="s">
        <v>143</v>
      </c>
      <c r="T7124" t="s">
        <v>42</v>
      </c>
      <c r="U7124" t="s">
        <v>32</v>
      </c>
      <c r="V7124" t="s">
        <v>48</v>
      </c>
      <c r="W7124">
        <v>0.64</v>
      </c>
    </row>
    <row r="7125" spans="1:23" x14ac:dyDescent="0.3">
      <c r="A7125" t="s">
        <v>936</v>
      </c>
      <c r="B7125" t="s">
        <v>1472</v>
      </c>
      <c r="D7125" s="1">
        <v>40465</v>
      </c>
      <c r="E7125" s="1">
        <v>40467</v>
      </c>
      <c r="F7125" s="1" t="str">
        <f t="shared" si="458"/>
        <v>October</v>
      </c>
      <c r="G7125" s="1" t="str">
        <f t="shared" si="459"/>
        <v>2010</v>
      </c>
      <c r="H7125" s="2">
        <f t="shared" si="460"/>
        <v>2</v>
      </c>
      <c r="I7125" s="2" t="b">
        <f t="shared" si="461"/>
        <v>0</v>
      </c>
      <c r="J7125" t="s">
        <v>24</v>
      </c>
      <c r="K7125">
        <v>12</v>
      </c>
      <c r="L7125">
        <v>1928.327</v>
      </c>
      <c r="M7125">
        <v>0.09</v>
      </c>
      <c r="N7125" t="s">
        <v>18</v>
      </c>
      <c r="O7125">
        <v>-253.37</v>
      </c>
      <c r="P7125">
        <v>195.99</v>
      </c>
      <c r="Q7125">
        <v>8.99</v>
      </c>
      <c r="R7125" t="s">
        <v>142</v>
      </c>
      <c r="S7125" t="s">
        <v>143</v>
      </c>
      <c r="T7125" t="s">
        <v>42</v>
      </c>
      <c r="U7125" t="s">
        <v>32</v>
      </c>
      <c r="V7125" t="s">
        <v>33</v>
      </c>
      <c r="W7125">
        <v>0.6</v>
      </c>
    </row>
    <row r="7126" spans="1:23" x14ac:dyDescent="0.3">
      <c r="A7126" t="s">
        <v>1240</v>
      </c>
      <c r="B7126" t="s">
        <v>1470</v>
      </c>
      <c r="D7126" s="1">
        <v>40461</v>
      </c>
      <c r="E7126" s="1">
        <v>40466</v>
      </c>
      <c r="F7126" s="1" t="str">
        <f t="shared" si="458"/>
        <v>October</v>
      </c>
      <c r="G7126" s="1" t="str">
        <f t="shared" si="459"/>
        <v>2010</v>
      </c>
      <c r="H7126" s="2">
        <f t="shared" si="460"/>
        <v>5</v>
      </c>
      <c r="I7126" s="2" t="b">
        <f t="shared" si="461"/>
        <v>0</v>
      </c>
      <c r="J7126" t="s">
        <v>17</v>
      </c>
      <c r="K7126">
        <v>8</v>
      </c>
      <c r="L7126">
        <v>57.15</v>
      </c>
      <c r="M7126">
        <v>0.03</v>
      </c>
      <c r="N7126" t="s">
        <v>18</v>
      </c>
      <c r="O7126">
        <v>-33.950000000000003</v>
      </c>
      <c r="P7126">
        <v>5.98</v>
      </c>
      <c r="Q7126">
        <v>7.5</v>
      </c>
      <c r="R7126" t="s">
        <v>142</v>
      </c>
      <c r="S7126" t="s">
        <v>143</v>
      </c>
      <c r="T7126" t="s">
        <v>21</v>
      </c>
      <c r="U7126" t="s">
        <v>22</v>
      </c>
      <c r="V7126" t="s">
        <v>43</v>
      </c>
      <c r="W7126">
        <v>0.4</v>
      </c>
    </row>
    <row r="7127" spans="1:23" x14ac:dyDescent="0.3">
      <c r="A7127" t="s">
        <v>1009</v>
      </c>
      <c r="B7127" t="s">
        <v>1677</v>
      </c>
      <c r="D7127" s="1">
        <v>40402</v>
      </c>
      <c r="E7127" s="1">
        <v>40402</v>
      </c>
      <c r="F7127" s="1" t="str">
        <f t="shared" si="458"/>
        <v>August</v>
      </c>
      <c r="G7127" s="1" t="str">
        <f t="shared" si="459"/>
        <v>2010</v>
      </c>
      <c r="H7127" s="2">
        <f t="shared" si="460"/>
        <v>0</v>
      </c>
      <c r="I7127" s="2" t="str">
        <f t="shared" si="461"/>
        <v>FREE DELIVERY</v>
      </c>
      <c r="J7127" t="s">
        <v>44</v>
      </c>
      <c r="K7127">
        <v>7</v>
      </c>
      <c r="L7127">
        <v>44.25</v>
      </c>
      <c r="M7127">
        <v>7.0000000000000007E-2</v>
      </c>
      <c r="N7127" t="s">
        <v>39</v>
      </c>
      <c r="O7127">
        <v>-14.36</v>
      </c>
      <c r="P7127">
        <v>4.24</v>
      </c>
      <c r="Q7127">
        <v>5.41</v>
      </c>
      <c r="R7127" t="s">
        <v>142</v>
      </c>
      <c r="S7127" t="s">
        <v>143</v>
      </c>
      <c r="T7127" t="s">
        <v>31</v>
      </c>
      <c r="U7127" t="s">
        <v>22</v>
      </c>
      <c r="V7127" t="s">
        <v>29</v>
      </c>
      <c r="W7127">
        <v>0.35</v>
      </c>
    </row>
    <row r="7128" spans="1:23" x14ac:dyDescent="0.3">
      <c r="A7128" t="s">
        <v>1418</v>
      </c>
      <c r="B7128" t="s">
        <v>1233</v>
      </c>
      <c r="D7128" s="1">
        <v>40189</v>
      </c>
      <c r="E7128" s="1">
        <v>40191</v>
      </c>
      <c r="F7128" s="1" t="str">
        <f t="shared" si="458"/>
        <v>January</v>
      </c>
      <c r="G7128" s="1" t="str">
        <f t="shared" si="459"/>
        <v>2010</v>
      </c>
      <c r="H7128" s="2">
        <f t="shared" si="460"/>
        <v>2</v>
      </c>
      <c r="I7128" s="2" t="b">
        <f t="shared" si="461"/>
        <v>0</v>
      </c>
      <c r="J7128" t="s">
        <v>52</v>
      </c>
      <c r="K7128">
        <v>12</v>
      </c>
      <c r="L7128">
        <v>1940.32</v>
      </c>
      <c r="M7128">
        <v>0</v>
      </c>
      <c r="N7128" t="s">
        <v>25</v>
      </c>
      <c r="O7128">
        <v>-18.809999999999999</v>
      </c>
      <c r="P7128">
        <v>146.34</v>
      </c>
      <c r="Q7128">
        <v>43.75</v>
      </c>
      <c r="R7128" t="s">
        <v>142</v>
      </c>
      <c r="S7128" t="s">
        <v>143</v>
      </c>
      <c r="T7128" t="s">
        <v>21</v>
      </c>
      <c r="U7128" t="s">
        <v>36</v>
      </c>
      <c r="V7128" t="s">
        <v>55</v>
      </c>
      <c r="W7128">
        <v>0.65</v>
      </c>
    </row>
    <row r="7129" spans="1:23" x14ac:dyDescent="0.3">
      <c r="A7129" t="s">
        <v>1354</v>
      </c>
      <c r="B7129" t="s">
        <v>1355</v>
      </c>
      <c r="D7129" s="1">
        <v>40322</v>
      </c>
      <c r="E7129" s="1">
        <v>40331</v>
      </c>
      <c r="F7129" s="1" t="str">
        <f t="shared" si="458"/>
        <v>June</v>
      </c>
      <c r="G7129" s="1" t="str">
        <f t="shared" si="459"/>
        <v>2010</v>
      </c>
      <c r="H7129" s="2">
        <f t="shared" si="460"/>
        <v>9</v>
      </c>
      <c r="I7129" s="2" t="b">
        <f t="shared" si="461"/>
        <v>0</v>
      </c>
      <c r="J7129" t="s">
        <v>17</v>
      </c>
      <c r="K7129">
        <v>50</v>
      </c>
      <c r="L7129">
        <v>2447.65</v>
      </c>
      <c r="M7129">
        <v>0</v>
      </c>
      <c r="N7129" t="s">
        <v>18</v>
      </c>
      <c r="O7129">
        <v>1170.3499999999999</v>
      </c>
      <c r="P7129">
        <v>46.94</v>
      </c>
      <c r="Q7129">
        <v>6.77</v>
      </c>
      <c r="R7129" t="s">
        <v>142</v>
      </c>
      <c r="S7129" t="s">
        <v>143</v>
      </c>
      <c r="T7129" t="s">
        <v>42</v>
      </c>
      <c r="U7129" t="s">
        <v>36</v>
      </c>
      <c r="V7129" t="s">
        <v>37</v>
      </c>
      <c r="W7129">
        <v>0.44</v>
      </c>
    </row>
    <row r="7130" spans="1:23" x14ac:dyDescent="0.3">
      <c r="A7130" t="s">
        <v>1354</v>
      </c>
      <c r="B7130" t="s">
        <v>1355</v>
      </c>
      <c r="D7130" s="1">
        <v>40322</v>
      </c>
      <c r="E7130" s="1">
        <v>40326</v>
      </c>
      <c r="F7130" s="1" t="str">
        <f t="shared" si="458"/>
        <v>May</v>
      </c>
      <c r="G7130" s="1" t="str">
        <f t="shared" si="459"/>
        <v>2010</v>
      </c>
      <c r="H7130" s="2">
        <f t="shared" si="460"/>
        <v>4</v>
      </c>
      <c r="I7130" s="2" t="b">
        <f t="shared" si="461"/>
        <v>0</v>
      </c>
      <c r="J7130" t="s">
        <v>17</v>
      </c>
      <c r="K7130">
        <v>7</v>
      </c>
      <c r="L7130">
        <v>1069.6400000000001</v>
      </c>
      <c r="M7130">
        <v>0.09</v>
      </c>
      <c r="N7130" t="s">
        <v>18</v>
      </c>
      <c r="O7130">
        <v>-139.75</v>
      </c>
      <c r="P7130">
        <v>161.55000000000001</v>
      </c>
      <c r="Q7130">
        <v>19.989999999999998</v>
      </c>
      <c r="R7130" t="s">
        <v>142</v>
      </c>
      <c r="S7130" t="s">
        <v>143</v>
      </c>
      <c r="T7130" t="s">
        <v>42</v>
      </c>
      <c r="U7130" t="s">
        <v>22</v>
      </c>
      <c r="V7130" t="s">
        <v>23</v>
      </c>
      <c r="W7130">
        <v>0.66</v>
      </c>
    </row>
    <row r="7131" spans="1:23" x14ac:dyDescent="0.3">
      <c r="A7131" t="s">
        <v>1175</v>
      </c>
      <c r="B7131" t="s">
        <v>1730</v>
      </c>
      <c r="D7131" s="1">
        <v>40822</v>
      </c>
      <c r="E7131" s="1">
        <v>40823</v>
      </c>
      <c r="F7131" s="1" t="str">
        <f t="shared" si="458"/>
        <v>October</v>
      </c>
      <c r="G7131" s="1" t="str">
        <f t="shared" si="459"/>
        <v>2011</v>
      </c>
      <c r="H7131" s="2">
        <f t="shared" si="460"/>
        <v>1</v>
      </c>
      <c r="I7131" s="2" t="b">
        <f t="shared" si="461"/>
        <v>0</v>
      </c>
      <c r="J7131" t="s">
        <v>44</v>
      </c>
      <c r="K7131">
        <v>7</v>
      </c>
      <c r="L7131">
        <v>1143.4285</v>
      </c>
      <c r="M7131">
        <v>0.04</v>
      </c>
      <c r="N7131" t="s">
        <v>39</v>
      </c>
      <c r="O7131">
        <v>-475.66</v>
      </c>
      <c r="P7131">
        <v>195.99</v>
      </c>
      <c r="Q7131">
        <v>4.2</v>
      </c>
      <c r="R7131" t="s">
        <v>142</v>
      </c>
      <c r="S7131" t="s">
        <v>143</v>
      </c>
      <c r="T7131" t="s">
        <v>31</v>
      </c>
      <c r="U7131" t="s">
        <v>32</v>
      </c>
      <c r="V7131" t="s">
        <v>33</v>
      </c>
      <c r="W7131">
        <v>0.56000000000000005</v>
      </c>
    </row>
    <row r="7132" spans="1:23" x14ac:dyDescent="0.3">
      <c r="A7132" t="s">
        <v>969</v>
      </c>
      <c r="B7132" t="s">
        <v>1722</v>
      </c>
      <c r="D7132" s="1">
        <v>41191</v>
      </c>
      <c r="E7132" s="1">
        <v>41191</v>
      </c>
      <c r="F7132" s="1" t="str">
        <f t="shared" si="458"/>
        <v>October</v>
      </c>
      <c r="G7132" s="1" t="str">
        <f t="shared" si="459"/>
        <v>2012</v>
      </c>
      <c r="H7132" s="2">
        <f t="shared" si="460"/>
        <v>0</v>
      </c>
      <c r="I7132" s="2" t="str">
        <f t="shared" si="461"/>
        <v>FREE DELIVERY</v>
      </c>
      <c r="J7132" t="s">
        <v>52</v>
      </c>
      <c r="K7132">
        <v>40</v>
      </c>
      <c r="L7132">
        <v>233.2</v>
      </c>
      <c r="M7132">
        <v>0</v>
      </c>
      <c r="N7132" t="s">
        <v>18</v>
      </c>
      <c r="O7132">
        <v>74.83</v>
      </c>
      <c r="P7132">
        <v>5.68</v>
      </c>
      <c r="Q7132">
        <v>1.46</v>
      </c>
      <c r="R7132" t="s">
        <v>142</v>
      </c>
      <c r="S7132" t="s">
        <v>143</v>
      </c>
      <c r="T7132" t="s">
        <v>42</v>
      </c>
      <c r="U7132" t="s">
        <v>22</v>
      </c>
      <c r="V7132" t="s">
        <v>43</v>
      </c>
      <c r="W7132">
        <v>0.39</v>
      </c>
    </row>
    <row r="7133" spans="1:23" x14ac:dyDescent="0.3">
      <c r="A7133" t="s">
        <v>969</v>
      </c>
      <c r="B7133" t="s">
        <v>1722</v>
      </c>
      <c r="D7133" s="1">
        <v>41191</v>
      </c>
      <c r="E7133" s="1">
        <v>41193</v>
      </c>
      <c r="F7133" s="1" t="str">
        <f t="shared" si="458"/>
        <v>October</v>
      </c>
      <c r="G7133" s="1" t="str">
        <f t="shared" si="459"/>
        <v>2012</v>
      </c>
      <c r="H7133" s="2">
        <f t="shared" si="460"/>
        <v>2</v>
      </c>
      <c r="I7133" s="2" t="b">
        <f t="shared" si="461"/>
        <v>0</v>
      </c>
      <c r="J7133" t="s">
        <v>52</v>
      </c>
      <c r="K7133">
        <v>24</v>
      </c>
      <c r="L7133">
        <v>245.53</v>
      </c>
      <c r="M7133">
        <v>0.02</v>
      </c>
      <c r="N7133" t="s">
        <v>18</v>
      </c>
      <c r="O7133">
        <v>83.16</v>
      </c>
      <c r="P7133">
        <v>10.14</v>
      </c>
      <c r="Q7133">
        <v>2.27</v>
      </c>
      <c r="R7133" t="s">
        <v>142</v>
      </c>
      <c r="S7133" t="s">
        <v>143</v>
      </c>
      <c r="T7133" t="s">
        <v>42</v>
      </c>
      <c r="U7133" t="s">
        <v>22</v>
      </c>
      <c r="V7133" t="s">
        <v>43</v>
      </c>
      <c r="W7133">
        <v>0.36</v>
      </c>
    </row>
    <row r="7134" spans="1:23" x14ac:dyDescent="0.3">
      <c r="A7134" t="s">
        <v>1248</v>
      </c>
      <c r="B7134" t="s">
        <v>1719</v>
      </c>
      <c r="D7134" s="1">
        <v>41013</v>
      </c>
      <c r="E7134" s="1">
        <v>41015</v>
      </c>
      <c r="F7134" s="1" t="str">
        <f t="shared" si="458"/>
        <v>April</v>
      </c>
      <c r="G7134" s="1" t="str">
        <f t="shared" si="459"/>
        <v>2012</v>
      </c>
      <c r="H7134" s="2">
        <f t="shared" si="460"/>
        <v>2</v>
      </c>
      <c r="I7134" s="2" t="b">
        <f t="shared" si="461"/>
        <v>0</v>
      </c>
      <c r="J7134" t="s">
        <v>52</v>
      </c>
      <c r="K7134">
        <v>4</v>
      </c>
      <c r="L7134">
        <v>904.12</v>
      </c>
      <c r="M7134">
        <v>7.0000000000000007E-2</v>
      </c>
      <c r="N7134" t="s">
        <v>18</v>
      </c>
      <c r="O7134">
        <v>28.81</v>
      </c>
      <c r="P7134">
        <v>225.04</v>
      </c>
      <c r="Q7134">
        <v>11.79</v>
      </c>
      <c r="R7134" t="s">
        <v>142</v>
      </c>
      <c r="S7134" t="s">
        <v>143</v>
      </c>
      <c r="T7134" t="s">
        <v>31</v>
      </c>
      <c r="U7134" t="s">
        <v>22</v>
      </c>
      <c r="V7134" t="s">
        <v>28</v>
      </c>
      <c r="W7134">
        <v>0.42</v>
      </c>
    </row>
    <row r="7135" spans="1:23" x14ac:dyDescent="0.3">
      <c r="A7135" t="s">
        <v>1240</v>
      </c>
      <c r="B7135" t="s">
        <v>1470</v>
      </c>
      <c r="D7135" s="1">
        <v>40311</v>
      </c>
      <c r="E7135" s="1">
        <v>40318</v>
      </c>
      <c r="F7135" s="1" t="str">
        <f t="shared" si="458"/>
        <v>May</v>
      </c>
      <c r="G7135" s="1" t="str">
        <f t="shared" si="459"/>
        <v>2010</v>
      </c>
      <c r="H7135" s="2">
        <f t="shared" si="460"/>
        <v>7</v>
      </c>
      <c r="I7135" s="2" t="b">
        <f t="shared" si="461"/>
        <v>0</v>
      </c>
      <c r="J7135" t="s">
        <v>17</v>
      </c>
      <c r="K7135">
        <v>25</v>
      </c>
      <c r="L7135">
        <v>7667.78</v>
      </c>
      <c r="M7135">
        <v>0.04</v>
      </c>
      <c r="N7135" t="s">
        <v>25</v>
      </c>
      <c r="O7135">
        <v>1494.01</v>
      </c>
      <c r="P7135">
        <v>306.14</v>
      </c>
      <c r="Q7135">
        <v>26.53</v>
      </c>
      <c r="R7135" t="s">
        <v>142</v>
      </c>
      <c r="S7135" t="s">
        <v>143</v>
      </c>
      <c r="T7135" t="s">
        <v>21</v>
      </c>
      <c r="U7135" t="s">
        <v>32</v>
      </c>
      <c r="V7135" t="s">
        <v>94</v>
      </c>
      <c r="W7135">
        <v>0.56000000000000005</v>
      </c>
    </row>
    <row r="7136" spans="1:23" x14ac:dyDescent="0.3">
      <c r="A7136" t="s">
        <v>1240</v>
      </c>
      <c r="B7136" t="s">
        <v>1470</v>
      </c>
      <c r="D7136" s="1">
        <v>40311</v>
      </c>
      <c r="E7136" s="1">
        <v>40315</v>
      </c>
      <c r="F7136" s="1" t="str">
        <f t="shared" si="458"/>
        <v>May</v>
      </c>
      <c r="G7136" s="1" t="str">
        <f t="shared" si="459"/>
        <v>2010</v>
      </c>
      <c r="H7136" s="2">
        <f t="shared" si="460"/>
        <v>4</v>
      </c>
      <c r="I7136" s="2" t="b">
        <f t="shared" si="461"/>
        <v>0</v>
      </c>
      <c r="J7136" t="s">
        <v>17</v>
      </c>
      <c r="K7136">
        <v>40</v>
      </c>
      <c r="L7136">
        <v>1305.8499999999999</v>
      </c>
      <c r="M7136">
        <v>0</v>
      </c>
      <c r="N7136" t="s">
        <v>18</v>
      </c>
      <c r="O7136">
        <v>65.010000000000005</v>
      </c>
      <c r="P7136">
        <v>30.98</v>
      </c>
      <c r="Q7136">
        <v>17.079999999999998</v>
      </c>
      <c r="R7136" t="s">
        <v>142</v>
      </c>
      <c r="S7136" t="s">
        <v>143</v>
      </c>
      <c r="T7136" t="s">
        <v>21</v>
      </c>
      <c r="U7136" t="s">
        <v>22</v>
      </c>
      <c r="V7136" t="s">
        <v>43</v>
      </c>
      <c r="W7136">
        <v>0.4</v>
      </c>
    </row>
    <row r="7137" spans="1:23" x14ac:dyDescent="0.3">
      <c r="A7137" t="s">
        <v>1412</v>
      </c>
      <c r="B7137" t="s">
        <v>1413</v>
      </c>
      <c r="D7137" s="1">
        <v>40675</v>
      </c>
      <c r="E7137" s="1">
        <v>40676</v>
      </c>
      <c r="F7137" s="1" t="str">
        <f t="shared" si="458"/>
        <v>May</v>
      </c>
      <c r="G7137" s="1" t="str">
        <f t="shared" si="459"/>
        <v>2011</v>
      </c>
      <c r="H7137" s="2">
        <f t="shared" si="460"/>
        <v>1</v>
      </c>
      <c r="I7137" s="2" t="b">
        <f t="shared" si="461"/>
        <v>0</v>
      </c>
      <c r="J7137" t="s">
        <v>52</v>
      </c>
      <c r="K7137">
        <v>35</v>
      </c>
      <c r="L7137">
        <v>2130.31</v>
      </c>
      <c r="M7137">
        <v>0.08</v>
      </c>
      <c r="N7137" t="s">
        <v>25</v>
      </c>
      <c r="O7137">
        <v>-319.26</v>
      </c>
      <c r="P7137">
        <v>60.89</v>
      </c>
      <c r="Q7137">
        <v>32.409999999999997</v>
      </c>
      <c r="R7137" t="s">
        <v>142</v>
      </c>
      <c r="S7137" t="s">
        <v>143</v>
      </c>
      <c r="T7137" t="s">
        <v>31</v>
      </c>
      <c r="U7137" t="s">
        <v>36</v>
      </c>
      <c r="V7137" t="s">
        <v>67</v>
      </c>
      <c r="W7137">
        <v>0.56000000000000005</v>
      </c>
    </row>
    <row r="7138" spans="1:23" x14ac:dyDescent="0.3">
      <c r="A7138" t="s">
        <v>1642</v>
      </c>
      <c r="B7138" t="s">
        <v>1160</v>
      </c>
      <c r="D7138" s="1">
        <v>40911</v>
      </c>
      <c r="E7138" s="1">
        <v>40912</v>
      </c>
      <c r="F7138" s="1" t="str">
        <f t="shared" si="458"/>
        <v>January</v>
      </c>
      <c r="G7138" s="1" t="str">
        <f t="shared" si="459"/>
        <v>2012</v>
      </c>
      <c r="H7138" s="2">
        <f t="shared" si="460"/>
        <v>1</v>
      </c>
      <c r="I7138" s="2" t="b">
        <f t="shared" si="461"/>
        <v>0</v>
      </c>
      <c r="J7138" t="s">
        <v>44</v>
      </c>
      <c r="K7138">
        <v>2</v>
      </c>
      <c r="L7138">
        <v>3668.28</v>
      </c>
      <c r="M7138">
        <v>0.09</v>
      </c>
      <c r="N7138" t="s">
        <v>18</v>
      </c>
      <c r="O7138">
        <v>-4858.67</v>
      </c>
      <c r="P7138">
        <v>1938.02</v>
      </c>
      <c r="Q7138">
        <v>13.99</v>
      </c>
      <c r="R7138" t="s">
        <v>142</v>
      </c>
      <c r="S7138" t="s">
        <v>143</v>
      </c>
      <c r="T7138" t="s">
        <v>27</v>
      </c>
      <c r="U7138" t="s">
        <v>32</v>
      </c>
      <c r="V7138" t="s">
        <v>94</v>
      </c>
      <c r="W7138">
        <v>0.38</v>
      </c>
    </row>
    <row r="7139" spans="1:23" x14ac:dyDescent="0.3">
      <c r="A7139" t="s">
        <v>1731</v>
      </c>
      <c r="B7139" t="s">
        <v>1732</v>
      </c>
      <c r="D7139" s="1">
        <v>41148</v>
      </c>
      <c r="E7139" s="1">
        <v>41150</v>
      </c>
      <c r="F7139" s="1" t="str">
        <f t="shared" si="458"/>
        <v>August</v>
      </c>
      <c r="G7139" s="1" t="str">
        <f t="shared" si="459"/>
        <v>2012</v>
      </c>
      <c r="H7139" s="2">
        <f t="shared" si="460"/>
        <v>2</v>
      </c>
      <c r="I7139" s="2" t="b">
        <f t="shared" si="461"/>
        <v>0</v>
      </c>
      <c r="J7139" t="s">
        <v>44</v>
      </c>
      <c r="K7139">
        <v>14</v>
      </c>
      <c r="L7139">
        <v>1849.6</v>
      </c>
      <c r="M7139">
        <v>0.06</v>
      </c>
      <c r="N7139" t="s">
        <v>18</v>
      </c>
      <c r="O7139">
        <v>62.16</v>
      </c>
      <c r="P7139">
        <v>155.99</v>
      </c>
      <c r="Q7139">
        <v>8.99</v>
      </c>
      <c r="R7139" t="s">
        <v>142</v>
      </c>
      <c r="S7139" t="s">
        <v>143</v>
      </c>
      <c r="T7139" t="s">
        <v>31</v>
      </c>
      <c r="U7139" t="s">
        <v>32</v>
      </c>
      <c r="V7139" t="s">
        <v>33</v>
      </c>
      <c r="W7139">
        <v>0.55000000000000004</v>
      </c>
    </row>
    <row r="7140" spans="1:23" x14ac:dyDescent="0.3">
      <c r="A7140" t="s">
        <v>930</v>
      </c>
      <c r="B7140" t="s">
        <v>1217</v>
      </c>
      <c r="D7140" s="1">
        <v>40552</v>
      </c>
      <c r="E7140" s="1">
        <v>40553</v>
      </c>
      <c r="F7140" s="1" t="str">
        <f t="shared" si="458"/>
        <v>January</v>
      </c>
      <c r="G7140" s="1" t="str">
        <f t="shared" si="459"/>
        <v>2011</v>
      </c>
      <c r="H7140" s="2">
        <f t="shared" si="460"/>
        <v>1</v>
      </c>
      <c r="I7140" s="2" t="b">
        <f t="shared" si="461"/>
        <v>0</v>
      </c>
      <c r="J7140" t="s">
        <v>44</v>
      </c>
      <c r="K7140">
        <v>40</v>
      </c>
      <c r="L7140">
        <v>197.1</v>
      </c>
      <c r="M7140">
        <v>0.09</v>
      </c>
      <c r="N7140" t="s">
        <v>18</v>
      </c>
      <c r="O7140">
        <v>-12.88</v>
      </c>
      <c r="P7140">
        <v>5.28</v>
      </c>
      <c r="Q7140">
        <v>2.99</v>
      </c>
      <c r="R7140" t="s">
        <v>142</v>
      </c>
      <c r="S7140" t="s">
        <v>143</v>
      </c>
      <c r="T7140" t="s">
        <v>31</v>
      </c>
      <c r="U7140" t="s">
        <v>22</v>
      </c>
      <c r="V7140" t="s">
        <v>29</v>
      </c>
      <c r="W7140">
        <v>0.37</v>
      </c>
    </row>
    <row r="7141" spans="1:23" x14ac:dyDescent="0.3">
      <c r="A7141" t="s">
        <v>930</v>
      </c>
      <c r="B7141" t="s">
        <v>1217</v>
      </c>
      <c r="D7141" s="1">
        <v>40552</v>
      </c>
      <c r="E7141" s="1">
        <v>40553</v>
      </c>
      <c r="F7141" s="1" t="str">
        <f t="shared" si="458"/>
        <v>January</v>
      </c>
      <c r="G7141" s="1" t="str">
        <f t="shared" si="459"/>
        <v>2011</v>
      </c>
      <c r="H7141" s="2">
        <f t="shared" si="460"/>
        <v>1</v>
      </c>
      <c r="I7141" s="2" t="b">
        <f t="shared" si="461"/>
        <v>0</v>
      </c>
      <c r="J7141" t="s">
        <v>44</v>
      </c>
      <c r="K7141">
        <v>47</v>
      </c>
      <c r="L7141">
        <v>199.48</v>
      </c>
      <c r="M7141">
        <v>0.03</v>
      </c>
      <c r="N7141" t="s">
        <v>18</v>
      </c>
      <c r="O7141">
        <v>13.8</v>
      </c>
      <c r="P7141">
        <v>4.2</v>
      </c>
      <c r="Q7141">
        <v>2.2599999999999998</v>
      </c>
      <c r="R7141" t="s">
        <v>142</v>
      </c>
      <c r="S7141" t="s">
        <v>143</v>
      </c>
      <c r="T7141" t="s">
        <v>31</v>
      </c>
      <c r="U7141" t="s">
        <v>22</v>
      </c>
      <c r="V7141" t="s">
        <v>43</v>
      </c>
      <c r="W7141">
        <v>0.36</v>
      </c>
    </row>
    <row r="7142" spans="1:23" x14ac:dyDescent="0.3">
      <c r="A7142" t="s">
        <v>1384</v>
      </c>
      <c r="B7142" t="s">
        <v>1385</v>
      </c>
      <c r="D7142" s="1">
        <v>41073</v>
      </c>
      <c r="E7142" s="1">
        <v>41074</v>
      </c>
      <c r="F7142" s="1" t="str">
        <f t="shared" si="458"/>
        <v>June</v>
      </c>
      <c r="G7142" s="1" t="str">
        <f t="shared" si="459"/>
        <v>2012</v>
      </c>
      <c r="H7142" s="2">
        <f t="shared" si="460"/>
        <v>1</v>
      </c>
      <c r="I7142" s="2" t="b">
        <f t="shared" si="461"/>
        <v>0</v>
      </c>
      <c r="J7142" t="s">
        <v>34</v>
      </c>
      <c r="K7142">
        <v>40</v>
      </c>
      <c r="L7142">
        <v>635.59</v>
      </c>
      <c r="M7142">
        <v>7.0000000000000007E-2</v>
      </c>
      <c r="N7142" t="s">
        <v>18</v>
      </c>
      <c r="O7142">
        <v>202.83</v>
      </c>
      <c r="P7142">
        <v>16.510000000000002</v>
      </c>
      <c r="Q7142">
        <v>2.99</v>
      </c>
      <c r="R7142" t="s">
        <v>142</v>
      </c>
      <c r="S7142" t="s">
        <v>143</v>
      </c>
      <c r="T7142" t="s">
        <v>42</v>
      </c>
      <c r="U7142" t="s">
        <v>22</v>
      </c>
      <c r="V7142" t="s">
        <v>29</v>
      </c>
      <c r="W7142">
        <v>0.37</v>
      </c>
    </row>
    <row r="7143" spans="1:23" x14ac:dyDescent="0.3">
      <c r="A7143" t="s">
        <v>1384</v>
      </c>
      <c r="B7143" t="s">
        <v>1385</v>
      </c>
      <c r="D7143" s="1">
        <v>41073</v>
      </c>
      <c r="E7143" s="1">
        <v>41074</v>
      </c>
      <c r="F7143" s="1" t="str">
        <f t="shared" si="458"/>
        <v>June</v>
      </c>
      <c r="G7143" s="1" t="str">
        <f t="shared" si="459"/>
        <v>2012</v>
      </c>
      <c r="H7143" s="2">
        <f t="shared" si="460"/>
        <v>1</v>
      </c>
      <c r="I7143" s="2" t="b">
        <f t="shared" si="461"/>
        <v>0</v>
      </c>
      <c r="J7143" t="s">
        <v>34</v>
      </c>
      <c r="K7143">
        <v>22</v>
      </c>
      <c r="L7143">
        <v>1251.4000000000001</v>
      </c>
      <c r="M7143">
        <v>0.01</v>
      </c>
      <c r="N7143" t="s">
        <v>18</v>
      </c>
      <c r="O7143">
        <v>539.45000000000005</v>
      </c>
      <c r="P7143">
        <v>55.48</v>
      </c>
      <c r="Q7143">
        <v>6.79</v>
      </c>
      <c r="R7143" t="s">
        <v>142</v>
      </c>
      <c r="S7143" t="s">
        <v>143</v>
      </c>
      <c r="T7143" t="s">
        <v>42</v>
      </c>
      <c r="U7143" t="s">
        <v>22</v>
      </c>
      <c r="V7143" t="s">
        <v>43</v>
      </c>
      <c r="W7143">
        <v>0.37</v>
      </c>
    </row>
    <row r="7144" spans="1:23" x14ac:dyDescent="0.3">
      <c r="A7144" t="s">
        <v>1384</v>
      </c>
      <c r="B7144" t="s">
        <v>1385</v>
      </c>
      <c r="D7144" s="1">
        <v>41073</v>
      </c>
      <c r="E7144" s="1">
        <v>41074</v>
      </c>
      <c r="F7144" s="1" t="str">
        <f t="shared" si="458"/>
        <v>June</v>
      </c>
      <c r="G7144" s="1" t="str">
        <f t="shared" si="459"/>
        <v>2012</v>
      </c>
      <c r="H7144" s="2">
        <f t="shared" si="460"/>
        <v>1</v>
      </c>
      <c r="I7144" s="2" t="b">
        <f t="shared" si="461"/>
        <v>0</v>
      </c>
      <c r="J7144" t="s">
        <v>34</v>
      </c>
      <c r="K7144">
        <v>45</v>
      </c>
      <c r="L7144">
        <v>3577.81</v>
      </c>
      <c r="M7144">
        <v>0.03</v>
      </c>
      <c r="N7144" t="s">
        <v>18</v>
      </c>
      <c r="O7144">
        <v>-1097.97</v>
      </c>
      <c r="P7144">
        <v>78.8</v>
      </c>
      <c r="Q7144">
        <v>35</v>
      </c>
      <c r="R7144" t="s">
        <v>142</v>
      </c>
      <c r="S7144" t="s">
        <v>143</v>
      </c>
      <c r="T7144" t="s">
        <v>42</v>
      </c>
      <c r="U7144" t="s">
        <v>22</v>
      </c>
      <c r="V7144" t="s">
        <v>23</v>
      </c>
      <c r="W7144">
        <v>0.83</v>
      </c>
    </row>
    <row r="7145" spans="1:23" x14ac:dyDescent="0.3">
      <c r="A7145" t="s">
        <v>1465</v>
      </c>
      <c r="B7145" t="s">
        <v>1466</v>
      </c>
      <c r="D7145" s="1">
        <v>40482</v>
      </c>
      <c r="E7145" s="1">
        <v>40482</v>
      </c>
      <c r="F7145" s="1" t="str">
        <f t="shared" si="458"/>
        <v>October</v>
      </c>
      <c r="G7145" s="1" t="str">
        <f t="shared" si="459"/>
        <v>2010</v>
      </c>
      <c r="H7145" s="2">
        <f t="shared" si="460"/>
        <v>0</v>
      </c>
      <c r="I7145" s="2" t="str">
        <f t="shared" si="461"/>
        <v>FREE DELIVERY</v>
      </c>
      <c r="J7145" t="s">
        <v>24</v>
      </c>
      <c r="K7145">
        <v>25</v>
      </c>
      <c r="L7145">
        <v>1009.8680000000001</v>
      </c>
      <c r="M7145">
        <v>0.02</v>
      </c>
      <c r="N7145" t="s">
        <v>18</v>
      </c>
      <c r="O7145">
        <v>170.57</v>
      </c>
      <c r="P7145">
        <v>45.99</v>
      </c>
      <c r="Q7145">
        <v>4.99</v>
      </c>
      <c r="R7145" t="s">
        <v>142</v>
      </c>
      <c r="S7145" t="s">
        <v>143</v>
      </c>
      <c r="T7145" t="s">
        <v>21</v>
      </c>
      <c r="U7145" t="s">
        <v>32</v>
      </c>
      <c r="V7145" t="s">
        <v>33</v>
      </c>
      <c r="W7145">
        <v>0.56000000000000005</v>
      </c>
    </row>
    <row r="7146" spans="1:23" x14ac:dyDescent="0.3">
      <c r="A7146" t="s">
        <v>1642</v>
      </c>
      <c r="B7146" t="s">
        <v>1160</v>
      </c>
      <c r="D7146" s="1">
        <v>39870</v>
      </c>
      <c r="E7146" s="1">
        <v>39871</v>
      </c>
      <c r="F7146" s="1" t="str">
        <f t="shared" si="458"/>
        <v>February</v>
      </c>
      <c r="G7146" s="1" t="str">
        <f t="shared" si="459"/>
        <v>2009</v>
      </c>
      <c r="H7146" s="2">
        <f t="shared" si="460"/>
        <v>1</v>
      </c>
      <c r="I7146" s="2" t="b">
        <f t="shared" si="461"/>
        <v>0</v>
      </c>
      <c r="J7146" t="s">
        <v>24</v>
      </c>
      <c r="K7146">
        <v>9</v>
      </c>
      <c r="L7146">
        <v>31.36</v>
      </c>
      <c r="M7146">
        <v>0.1</v>
      </c>
      <c r="N7146" t="s">
        <v>18</v>
      </c>
      <c r="O7146">
        <v>-8.2799999999999994</v>
      </c>
      <c r="P7146">
        <v>3.6</v>
      </c>
      <c r="Q7146">
        <v>2.2000000000000002</v>
      </c>
      <c r="R7146" t="s">
        <v>142</v>
      </c>
      <c r="S7146" t="s">
        <v>143</v>
      </c>
      <c r="T7146" t="s">
        <v>27</v>
      </c>
      <c r="U7146" t="s">
        <v>22</v>
      </c>
      <c r="V7146" t="s">
        <v>43</v>
      </c>
      <c r="W7146">
        <v>0.39</v>
      </c>
    </row>
    <row r="7147" spans="1:23" x14ac:dyDescent="0.3">
      <c r="A7147" t="s">
        <v>1016</v>
      </c>
      <c r="B7147" t="s">
        <v>1276</v>
      </c>
      <c r="D7147" s="1">
        <v>40072</v>
      </c>
      <c r="E7147" s="1">
        <v>40073</v>
      </c>
      <c r="F7147" s="1" t="str">
        <f t="shared" si="458"/>
        <v>September</v>
      </c>
      <c r="G7147" s="1" t="str">
        <f t="shared" si="459"/>
        <v>2009</v>
      </c>
      <c r="H7147" s="2">
        <f t="shared" si="460"/>
        <v>1</v>
      </c>
      <c r="I7147" s="2" t="b">
        <f t="shared" si="461"/>
        <v>0</v>
      </c>
      <c r="J7147" t="s">
        <v>34</v>
      </c>
      <c r="K7147">
        <v>8</v>
      </c>
      <c r="L7147">
        <v>64.23</v>
      </c>
      <c r="M7147">
        <v>0.03</v>
      </c>
      <c r="N7147" t="s">
        <v>18</v>
      </c>
      <c r="O7147">
        <v>15.83</v>
      </c>
      <c r="P7147">
        <v>7.64</v>
      </c>
      <c r="Q7147">
        <v>1.39</v>
      </c>
      <c r="R7147" t="s">
        <v>142</v>
      </c>
      <c r="S7147" t="s">
        <v>143</v>
      </c>
      <c r="T7147" t="s">
        <v>31</v>
      </c>
      <c r="U7147" t="s">
        <v>22</v>
      </c>
      <c r="V7147" t="s">
        <v>51</v>
      </c>
      <c r="W7147">
        <v>0.36</v>
      </c>
    </row>
    <row r="7148" spans="1:23" x14ac:dyDescent="0.3">
      <c r="A7148" t="s">
        <v>1039</v>
      </c>
      <c r="B7148" t="s">
        <v>1406</v>
      </c>
      <c r="D7148" s="1">
        <v>41186</v>
      </c>
      <c r="E7148" s="1">
        <v>41186</v>
      </c>
      <c r="F7148" s="1" t="str">
        <f t="shared" si="458"/>
        <v>October</v>
      </c>
      <c r="G7148" s="1" t="str">
        <f t="shared" si="459"/>
        <v>2012</v>
      </c>
      <c r="H7148" s="2">
        <f t="shared" si="460"/>
        <v>0</v>
      </c>
      <c r="I7148" s="2" t="str">
        <f t="shared" si="461"/>
        <v>FREE DELIVERY</v>
      </c>
      <c r="J7148" t="s">
        <v>34</v>
      </c>
      <c r="K7148">
        <v>17</v>
      </c>
      <c r="L7148">
        <v>119.51</v>
      </c>
      <c r="M7148">
        <v>0.06</v>
      </c>
      <c r="N7148" t="s">
        <v>18</v>
      </c>
      <c r="O7148">
        <v>-51.3</v>
      </c>
      <c r="P7148">
        <v>7.1</v>
      </c>
      <c r="Q7148">
        <v>6.05</v>
      </c>
      <c r="R7148" t="s">
        <v>142</v>
      </c>
      <c r="S7148" t="s">
        <v>143</v>
      </c>
      <c r="T7148" t="s">
        <v>21</v>
      </c>
      <c r="U7148" t="s">
        <v>22</v>
      </c>
      <c r="V7148" t="s">
        <v>29</v>
      </c>
      <c r="W7148">
        <v>0.39</v>
      </c>
    </row>
    <row r="7149" spans="1:23" x14ac:dyDescent="0.3">
      <c r="A7149" t="s">
        <v>1039</v>
      </c>
      <c r="B7149" t="s">
        <v>1406</v>
      </c>
      <c r="D7149" s="1">
        <v>41186</v>
      </c>
      <c r="E7149" s="1">
        <v>41187</v>
      </c>
      <c r="F7149" s="1" t="str">
        <f t="shared" si="458"/>
        <v>October</v>
      </c>
      <c r="G7149" s="1" t="str">
        <f t="shared" si="459"/>
        <v>2012</v>
      </c>
      <c r="H7149" s="2">
        <f t="shared" si="460"/>
        <v>1</v>
      </c>
      <c r="I7149" s="2" t="b">
        <f t="shared" si="461"/>
        <v>0</v>
      </c>
      <c r="J7149" t="s">
        <v>34</v>
      </c>
      <c r="K7149">
        <v>19</v>
      </c>
      <c r="L7149">
        <v>332.38</v>
      </c>
      <c r="M7149">
        <v>0.05</v>
      </c>
      <c r="N7149" t="s">
        <v>18</v>
      </c>
      <c r="O7149">
        <v>89.95</v>
      </c>
      <c r="P7149">
        <v>17.78</v>
      </c>
      <c r="Q7149">
        <v>5.03</v>
      </c>
      <c r="R7149" t="s">
        <v>142</v>
      </c>
      <c r="S7149" t="s">
        <v>143</v>
      </c>
      <c r="T7149" t="s">
        <v>21</v>
      </c>
      <c r="U7149" t="s">
        <v>36</v>
      </c>
      <c r="V7149" t="s">
        <v>37</v>
      </c>
      <c r="W7149">
        <v>0.54</v>
      </c>
    </row>
    <row r="7150" spans="1:23" x14ac:dyDescent="0.3">
      <c r="A7150" t="s">
        <v>1737</v>
      </c>
      <c r="B7150" t="s">
        <v>1738</v>
      </c>
      <c r="D7150" s="1">
        <v>40864</v>
      </c>
      <c r="E7150" s="1">
        <v>40868</v>
      </c>
      <c r="F7150" s="1" t="str">
        <f t="shared" si="458"/>
        <v>November</v>
      </c>
      <c r="G7150" s="1" t="str">
        <f t="shared" si="459"/>
        <v>2011</v>
      </c>
      <c r="H7150" s="2">
        <f t="shared" si="460"/>
        <v>4</v>
      </c>
      <c r="I7150" s="2" t="b">
        <f t="shared" si="461"/>
        <v>0</v>
      </c>
      <c r="J7150" t="s">
        <v>17</v>
      </c>
      <c r="K7150">
        <v>38</v>
      </c>
      <c r="L7150">
        <v>202.42</v>
      </c>
      <c r="M7150">
        <v>0.09</v>
      </c>
      <c r="N7150" t="s">
        <v>18</v>
      </c>
      <c r="O7150">
        <v>0.86</v>
      </c>
      <c r="P7150">
        <v>5.34</v>
      </c>
      <c r="Q7150">
        <v>2.99</v>
      </c>
      <c r="R7150" t="s">
        <v>142</v>
      </c>
      <c r="S7150" t="s">
        <v>143</v>
      </c>
      <c r="T7150" t="s">
        <v>42</v>
      </c>
      <c r="U7150" t="s">
        <v>22</v>
      </c>
      <c r="V7150" t="s">
        <v>29</v>
      </c>
      <c r="W7150">
        <v>0.38</v>
      </c>
    </row>
    <row r="7151" spans="1:23" x14ac:dyDescent="0.3">
      <c r="A7151" t="s">
        <v>1450</v>
      </c>
      <c r="B7151" t="s">
        <v>1451</v>
      </c>
      <c r="D7151" s="1">
        <v>39815</v>
      </c>
      <c r="E7151" s="1">
        <v>39817</v>
      </c>
      <c r="F7151" s="1" t="str">
        <f t="shared" si="458"/>
        <v>January</v>
      </c>
      <c r="G7151" s="1" t="str">
        <f t="shared" si="459"/>
        <v>2009</v>
      </c>
      <c r="H7151" s="2">
        <f t="shared" si="460"/>
        <v>2</v>
      </c>
      <c r="I7151" s="2" t="b">
        <f t="shared" si="461"/>
        <v>0</v>
      </c>
      <c r="J7151" t="s">
        <v>52</v>
      </c>
      <c r="K7151">
        <v>16</v>
      </c>
      <c r="L7151">
        <v>137.63</v>
      </c>
      <c r="M7151">
        <v>0.09</v>
      </c>
      <c r="N7151" t="s">
        <v>39</v>
      </c>
      <c r="O7151">
        <v>26.71</v>
      </c>
      <c r="P7151">
        <v>9.11</v>
      </c>
      <c r="Q7151">
        <v>2.15</v>
      </c>
      <c r="R7151" t="s">
        <v>142</v>
      </c>
      <c r="S7151" t="s">
        <v>143</v>
      </c>
      <c r="T7151" t="s">
        <v>27</v>
      </c>
      <c r="U7151" t="s">
        <v>22</v>
      </c>
      <c r="V7151" t="s">
        <v>43</v>
      </c>
      <c r="W7151">
        <v>0.4</v>
      </c>
    </row>
    <row r="7152" spans="1:23" x14ac:dyDescent="0.3">
      <c r="A7152" t="s">
        <v>1450</v>
      </c>
      <c r="B7152" t="s">
        <v>1451</v>
      </c>
      <c r="D7152" s="1">
        <v>39815</v>
      </c>
      <c r="E7152" s="1">
        <v>39815</v>
      </c>
      <c r="F7152" s="1" t="str">
        <f t="shared" si="458"/>
        <v>January</v>
      </c>
      <c r="G7152" s="1" t="str">
        <f t="shared" si="459"/>
        <v>2009</v>
      </c>
      <c r="H7152" s="2">
        <f t="shared" si="460"/>
        <v>0</v>
      </c>
      <c r="I7152" s="2" t="str">
        <f t="shared" si="461"/>
        <v>FREE DELIVERY</v>
      </c>
      <c r="J7152" t="s">
        <v>52</v>
      </c>
      <c r="K7152">
        <v>43</v>
      </c>
      <c r="L7152">
        <v>614.79999999999995</v>
      </c>
      <c r="M7152">
        <v>0.08</v>
      </c>
      <c r="N7152" t="s">
        <v>18</v>
      </c>
      <c r="O7152">
        <v>247.79</v>
      </c>
      <c r="P7152">
        <v>15.04</v>
      </c>
      <c r="Q7152">
        <v>1.97</v>
      </c>
      <c r="R7152" t="s">
        <v>142</v>
      </c>
      <c r="S7152" t="s">
        <v>143</v>
      </c>
      <c r="T7152" t="s">
        <v>27</v>
      </c>
      <c r="U7152" t="s">
        <v>22</v>
      </c>
      <c r="V7152" t="s">
        <v>43</v>
      </c>
      <c r="W7152">
        <v>0.39</v>
      </c>
    </row>
    <row r="7153" spans="1:23" x14ac:dyDescent="0.3">
      <c r="A7153" t="s">
        <v>932</v>
      </c>
      <c r="B7153" t="s">
        <v>1602</v>
      </c>
      <c r="D7153" s="1">
        <v>40980</v>
      </c>
      <c r="E7153" s="1">
        <v>40982</v>
      </c>
      <c r="F7153" s="1" t="str">
        <f t="shared" si="458"/>
        <v>March</v>
      </c>
      <c r="G7153" s="1" t="str">
        <f t="shared" si="459"/>
        <v>2012</v>
      </c>
      <c r="H7153" s="2">
        <f t="shared" si="460"/>
        <v>2</v>
      </c>
      <c r="I7153" s="2" t="b">
        <f t="shared" si="461"/>
        <v>0</v>
      </c>
      <c r="J7153" t="s">
        <v>44</v>
      </c>
      <c r="K7153">
        <v>34</v>
      </c>
      <c r="L7153">
        <v>11823.52</v>
      </c>
      <c r="M7153">
        <v>0.1</v>
      </c>
      <c r="N7153" t="s">
        <v>18</v>
      </c>
      <c r="O7153">
        <v>4592.74</v>
      </c>
      <c r="P7153">
        <v>367.99</v>
      </c>
      <c r="Q7153">
        <v>19.989999999999998</v>
      </c>
      <c r="R7153" t="s">
        <v>142</v>
      </c>
      <c r="S7153" t="s">
        <v>143</v>
      </c>
      <c r="T7153" t="s">
        <v>31</v>
      </c>
      <c r="U7153" t="s">
        <v>22</v>
      </c>
      <c r="V7153" t="s">
        <v>29</v>
      </c>
      <c r="W7153">
        <v>0.4</v>
      </c>
    </row>
    <row r="7154" spans="1:23" x14ac:dyDescent="0.3">
      <c r="A7154" t="s">
        <v>932</v>
      </c>
      <c r="B7154" t="s">
        <v>1602</v>
      </c>
      <c r="D7154" s="1">
        <v>40980</v>
      </c>
      <c r="E7154" s="1">
        <v>40982</v>
      </c>
      <c r="F7154" s="1" t="str">
        <f t="shared" si="458"/>
        <v>March</v>
      </c>
      <c r="G7154" s="1" t="str">
        <f t="shared" si="459"/>
        <v>2012</v>
      </c>
      <c r="H7154" s="2">
        <f t="shared" si="460"/>
        <v>2</v>
      </c>
      <c r="I7154" s="2" t="b">
        <f t="shared" si="461"/>
        <v>0</v>
      </c>
      <c r="J7154" t="s">
        <v>44</v>
      </c>
      <c r="K7154">
        <v>19</v>
      </c>
      <c r="L7154">
        <v>80.81</v>
      </c>
      <c r="M7154">
        <v>0.1</v>
      </c>
      <c r="N7154" t="s">
        <v>18</v>
      </c>
      <c r="O7154">
        <v>-67.459999999999994</v>
      </c>
      <c r="P7154">
        <v>4.24</v>
      </c>
      <c r="Q7154">
        <v>5.41</v>
      </c>
      <c r="R7154" t="s">
        <v>142</v>
      </c>
      <c r="S7154" t="s">
        <v>143</v>
      </c>
      <c r="T7154" t="s">
        <v>31</v>
      </c>
      <c r="U7154" t="s">
        <v>22</v>
      </c>
      <c r="V7154" t="s">
        <v>29</v>
      </c>
      <c r="W7154">
        <v>0.35</v>
      </c>
    </row>
    <row r="7155" spans="1:23" x14ac:dyDescent="0.3">
      <c r="A7155" t="s">
        <v>1140</v>
      </c>
      <c r="B7155" t="s">
        <v>1454</v>
      </c>
      <c r="D7155" s="1">
        <v>40184</v>
      </c>
      <c r="E7155" s="1">
        <v>40185</v>
      </c>
      <c r="F7155" s="1" t="str">
        <f t="shared" si="458"/>
        <v>January</v>
      </c>
      <c r="G7155" s="1" t="str">
        <f t="shared" si="459"/>
        <v>2010</v>
      </c>
      <c r="H7155" s="2">
        <f t="shared" si="460"/>
        <v>1</v>
      </c>
      <c r="I7155" s="2" t="b">
        <f t="shared" si="461"/>
        <v>0</v>
      </c>
      <c r="J7155" t="s">
        <v>24</v>
      </c>
      <c r="K7155">
        <v>35</v>
      </c>
      <c r="L7155">
        <v>181.15</v>
      </c>
      <c r="M7155">
        <v>0.06</v>
      </c>
      <c r="N7155" t="s">
        <v>18</v>
      </c>
      <c r="O7155">
        <v>-46.68</v>
      </c>
      <c r="P7155">
        <v>5.28</v>
      </c>
      <c r="Q7155">
        <v>3.96</v>
      </c>
      <c r="R7155" t="s">
        <v>142</v>
      </c>
      <c r="S7155" t="s">
        <v>143</v>
      </c>
      <c r="T7155" t="s">
        <v>21</v>
      </c>
      <c r="U7155" t="s">
        <v>36</v>
      </c>
      <c r="V7155" t="s">
        <v>37</v>
      </c>
      <c r="W7155">
        <v>0.54</v>
      </c>
    </row>
    <row r="7156" spans="1:23" x14ac:dyDescent="0.3">
      <c r="A7156" t="s">
        <v>1733</v>
      </c>
      <c r="B7156" t="s">
        <v>1734</v>
      </c>
      <c r="D7156" s="1">
        <v>40991</v>
      </c>
      <c r="E7156" s="1">
        <v>40993</v>
      </c>
      <c r="F7156" s="1" t="str">
        <f t="shared" si="458"/>
        <v>March</v>
      </c>
      <c r="G7156" s="1" t="str">
        <f t="shared" si="459"/>
        <v>2012</v>
      </c>
      <c r="H7156" s="2">
        <f t="shared" si="460"/>
        <v>2</v>
      </c>
      <c r="I7156" s="2" t="b">
        <f t="shared" si="461"/>
        <v>0</v>
      </c>
      <c r="J7156" t="s">
        <v>24</v>
      </c>
      <c r="K7156">
        <v>31</v>
      </c>
      <c r="L7156">
        <v>13064.06</v>
      </c>
      <c r="M7156">
        <v>0.01</v>
      </c>
      <c r="N7156" t="s">
        <v>39</v>
      </c>
      <c r="O7156">
        <v>5979.56</v>
      </c>
      <c r="P7156">
        <v>420.98</v>
      </c>
      <c r="Q7156">
        <v>19.989999999999998</v>
      </c>
      <c r="R7156" t="s">
        <v>142</v>
      </c>
      <c r="S7156" t="s">
        <v>143</v>
      </c>
      <c r="T7156" t="s">
        <v>31</v>
      </c>
      <c r="U7156" t="s">
        <v>22</v>
      </c>
      <c r="V7156" t="s">
        <v>29</v>
      </c>
      <c r="W7156">
        <v>0.35</v>
      </c>
    </row>
    <row r="7157" spans="1:23" x14ac:dyDescent="0.3">
      <c r="A7157" t="s">
        <v>1733</v>
      </c>
      <c r="B7157" t="s">
        <v>1734</v>
      </c>
      <c r="D7157" s="1">
        <v>40991</v>
      </c>
      <c r="E7157" s="1">
        <v>40993</v>
      </c>
      <c r="F7157" s="1" t="str">
        <f t="shared" si="458"/>
        <v>March</v>
      </c>
      <c r="G7157" s="1" t="str">
        <f t="shared" si="459"/>
        <v>2012</v>
      </c>
      <c r="H7157" s="2">
        <f t="shared" si="460"/>
        <v>2</v>
      </c>
      <c r="I7157" s="2" t="b">
        <f t="shared" si="461"/>
        <v>0</v>
      </c>
      <c r="J7157" t="s">
        <v>24</v>
      </c>
      <c r="K7157">
        <v>34</v>
      </c>
      <c r="L7157">
        <v>4771.8900000000003</v>
      </c>
      <c r="M7157">
        <v>0.05</v>
      </c>
      <c r="N7157" t="s">
        <v>25</v>
      </c>
      <c r="O7157">
        <v>-427.99</v>
      </c>
      <c r="P7157">
        <v>140.97999999999999</v>
      </c>
      <c r="Q7157">
        <v>36.090000000000003</v>
      </c>
      <c r="R7157" t="s">
        <v>142</v>
      </c>
      <c r="S7157" t="s">
        <v>143</v>
      </c>
      <c r="T7157" t="s">
        <v>31</v>
      </c>
      <c r="U7157" t="s">
        <v>36</v>
      </c>
      <c r="V7157" t="s">
        <v>54</v>
      </c>
      <c r="W7157">
        <v>0.77</v>
      </c>
    </row>
    <row r="7158" spans="1:23" x14ac:dyDescent="0.3">
      <c r="A7158" t="s">
        <v>1733</v>
      </c>
      <c r="B7158" t="s">
        <v>1734</v>
      </c>
      <c r="D7158" s="1">
        <v>40991</v>
      </c>
      <c r="E7158" s="1">
        <v>40992</v>
      </c>
      <c r="F7158" s="1" t="str">
        <f t="shared" si="458"/>
        <v>March</v>
      </c>
      <c r="G7158" s="1" t="str">
        <f t="shared" si="459"/>
        <v>2012</v>
      </c>
      <c r="H7158" s="2">
        <f t="shared" si="460"/>
        <v>1</v>
      </c>
      <c r="I7158" s="2" t="b">
        <f t="shared" si="461"/>
        <v>0</v>
      </c>
      <c r="J7158" t="s">
        <v>24</v>
      </c>
      <c r="K7158">
        <v>1</v>
      </c>
      <c r="L7158">
        <v>3360.3</v>
      </c>
      <c r="M7158">
        <v>0.05</v>
      </c>
      <c r="N7158" t="s">
        <v>25</v>
      </c>
      <c r="O7158">
        <v>-7961.43</v>
      </c>
      <c r="P7158">
        <v>3502.14</v>
      </c>
      <c r="Q7158">
        <v>8.73</v>
      </c>
      <c r="R7158" t="s">
        <v>142</v>
      </c>
      <c r="S7158" t="s">
        <v>143</v>
      </c>
      <c r="T7158" t="s">
        <v>31</v>
      </c>
      <c r="U7158" t="s">
        <v>32</v>
      </c>
      <c r="V7158" t="s">
        <v>94</v>
      </c>
      <c r="W7158">
        <v>0.56999999999999995</v>
      </c>
    </row>
    <row r="7159" spans="1:23" x14ac:dyDescent="0.3">
      <c r="A7159" t="s">
        <v>1733</v>
      </c>
      <c r="B7159" t="s">
        <v>1734</v>
      </c>
      <c r="D7159" s="1">
        <v>40991</v>
      </c>
      <c r="E7159" s="1">
        <v>40994</v>
      </c>
      <c r="F7159" s="1" t="str">
        <f t="shared" si="458"/>
        <v>March</v>
      </c>
      <c r="G7159" s="1" t="str">
        <f t="shared" si="459"/>
        <v>2012</v>
      </c>
      <c r="H7159" s="2">
        <f t="shared" si="460"/>
        <v>3</v>
      </c>
      <c r="I7159" s="2" t="b">
        <f t="shared" si="461"/>
        <v>0</v>
      </c>
      <c r="J7159" t="s">
        <v>24</v>
      </c>
      <c r="K7159">
        <v>10</v>
      </c>
      <c r="L7159">
        <v>306.66300000000001</v>
      </c>
      <c r="M7159">
        <v>7.0000000000000007E-2</v>
      </c>
      <c r="N7159" t="s">
        <v>18</v>
      </c>
      <c r="O7159">
        <v>-17.41</v>
      </c>
      <c r="P7159">
        <v>35.99</v>
      </c>
      <c r="Q7159">
        <v>5.99</v>
      </c>
      <c r="R7159" t="s">
        <v>142</v>
      </c>
      <c r="S7159" t="s">
        <v>143</v>
      </c>
      <c r="T7159" t="s">
        <v>31</v>
      </c>
      <c r="U7159" t="s">
        <v>32</v>
      </c>
      <c r="V7159" t="s">
        <v>33</v>
      </c>
      <c r="W7159">
        <v>0.38</v>
      </c>
    </row>
    <row r="7160" spans="1:23" x14ac:dyDescent="0.3">
      <c r="A7160" t="s">
        <v>902</v>
      </c>
      <c r="B7160" t="s">
        <v>961</v>
      </c>
      <c r="D7160" s="1">
        <v>41128</v>
      </c>
      <c r="E7160" s="1">
        <v>41130</v>
      </c>
      <c r="F7160" s="1" t="str">
        <f t="shared" si="458"/>
        <v>August</v>
      </c>
      <c r="G7160" s="1" t="str">
        <f t="shared" si="459"/>
        <v>2012</v>
      </c>
      <c r="H7160" s="2">
        <f t="shared" si="460"/>
        <v>2</v>
      </c>
      <c r="I7160" s="2" t="b">
        <f t="shared" si="461"/>
        <v>0</v>
      </c>
      <c r="J7160" t="s">
        <v>44</v>
      </c>
      <c r="K7160">
        <v>27</v>
      </c>
      <c r="L7160">
        <v>21320.58</v>
      </c>
      <c r="M7160">
        <v>0.09</v>
      </c>
      <c r="N7160" t="s">
        <v>25</v>
      </c>
      <c r="O7160">
        <v>5381.02</v>
      </c>
      <c r="P7160">
        <v>810.98</v>
      </c>
      <c r="Q7160">
        <v>16.059999999999999</v>
      </c>
      <c r="R7160" t="s">
        <v>142</v>
      </c>
      <c r="S7160" t="s">
        <v>143</v>
      </c>
      <c r="T7160" t="s">
        <v>31</v>
      </c>
      <c r="U7160" t="s">
        <v>32</v>
      </c>
      <c r="V7160" t="s">
        <v>94</v>
      </c>
      <c r="W7160">
        <v>0.56000000000000005</v>
      </c>
    </row>
    <row r="7161" spans="1:23" x14ac:dyDescent="0.3">
      <c r="A7161" t="s">
        <v>1416</v>
      </c>
      <c r="B7161" t="s">
        <v>1417</v>
      </c>
      <c r="D7161" s="1">
        <v>39926</v>
      </c>
      <c r="E7161" s="1">
        <v>39927</v>
      </c>
      <c r="F7161" s="1" t="str">
        <f t="shared" si="458"/>
        <v>April</v>
      </c>
      <c r="G7161" s="1" t="str">
        <f t="shared" si="459"/>
        <v>2009</v>
      </c>
      <c r="H7161" s="2">
        <f t="shared" si="460"/>
        <v>1</v>
      </c>
      <c r="I7161" s="2" t="b">
        <f t="shared" si="461"/>
        <v>0</v>
      </c>
      <c r="J7161" t="s">
        <v>44</v>
      </c>
      <c r="K7161">
        <v>5</v>
      </c>
      <c r="L7161">
        <v>32.5</v>
      </c>
      <c r="M7161">
        <v>0.03</v>
      </c>
      <c r="N7161" t="s">
        <v>18</v>
      </c>
      <c r="O7161">
        <v>-16.670000000000002</v>
      </c>
      <c r="P7161">
        <v>5.28</v>
      </c>
      <c r="Q7161">
        <v>5.61</v>
      </c>
      <c r="R7161" t="s">
        <v>142</v>
      </c>
      <c r="S7161" t="s">
        <v>143</v>
      </c>
      <c r="T7161" t="s">
        <v>27</v>
      </c>
      <c r="U7161" t="s">
        <v>22</v>
      </c>
      <c r="V7161" t="s">
        <v>43</v>
      </c>
      <c r="W7161">
        <v>0.4</v>
      </c>
    </row>
    <row r="7162" spans="1:23" x14ac:dyDescent="0.3">
      <c r="A7162" t="s">
        <v>1155</v>
      </c>
      <c r="B7162" t="s">
        <v>1455</v>
      </c>
      <c r="D7162" s="1">
        <v>40930</v>
      </c>
      <c r="E7162" s="1">
        <v>40931</v>
      </c>
      <c r="F7162" s="1" t="str">
        <f t="shared" si="458"/>
        <v>January</v>
      </c>
      <c r="G7162" s="1" t="str">
        <f t="shared" si="459"/>
        <v>2012</v>
      </c>
      <c r="H7162" s="2">
        <f t="shared" si="460"/>
        <v>1</v>
      </c>
      <c r="I7162" s="2" t="b">
        <f t="shared" si="461"/>
        <v>0</v>
      </c>
      <c r="J7162" t="s">
        <v>44</v>
      </c>
      <c r="K7162">
        <v>5</v>
      </c>
      <c r="L7162">
        <v>11.25</v>
      </c>
      <c r="M7162">
        <v>0.08</v>
      </c>
      <c r="N7162" t="s">
        <v>18</v>
      </c>
      <c r="O7162">
        <v>-4.96</v>
      </c>
      <c r="P7162">
        <v>2.08</v>
      </c>
      <c r="Q7162">
        <v>1.49</v>
      </c>
      <c r="R7162" t="s">
        <v>142</v>
      </c>
      <c r="S7162" t="s">
        <v>143</v>
      </c>
      <c r="T7162" t="s">
        <v>21</v>
      </c>
      <c r="U7162" t="s">
        <v>22</v>
      </c>
      <c r="V7162" t="s">
        <v>29</v>
      </c>
      <c r="W7162">
        <v>0.38</v>
      </c>
    </row>
    <row r="7163" spans="1:23" x14ac:dyDescent="0.3">
      <c r="A7163" t="s">
        <v>1477</v>
      </c>
      <c r="B7163" t="s">
        <v>1478</v>
      </c>
      <c r="D7163" s="1">
        <v>41063</v>
      </c>
      <c r="E7163" s="1">
        <v>41064</v>
      </c>
      <c r="F7163" s="1" t="str">
        <f t="shared" si="458"/>
        <v>June</v>
      </c>
      <c r="G7163" s="1" t="str">
        <f t="shared" si="459"/>
        <v>2012</v>
      </c>
      <c r="H7163" s="2">
        <f t="shared" si="460"/>
        <v>1</v>
      </c>
      <c r="I7163" s="2" t="b">
        <f t="shared" si="461"/>
        <v>0</v>
      </c>
      <c r="J7163" t="s">
        <v>44</v>
      </c>
      <c r="K7163">
        <v>22</v>
      </c>
      <c r="L7163">
        <v>127.51</v>
      </c>
      <c r="M7163">
        <v>7.0000000000000007E-2</v>
      </c>
      <c r="N7163" t="s">
        <v>18</v>
      </c>
      <c r="O7163">
        <v>26.74</v>
      </c>
      <c r="P7163">
        <v>5.98</v>
      </c>
      <c r="Q7163">
        <v>1.49</v>
      </c>
      <c r="R7163" t="s">
        <v>142</v>
      </c>
      <c r="S7163" t="s">
        <v>143</v>
      </c>
      <c r="T7163" t="s">
        <v>21</v>
      </c>
      <c r="U7163" t="s">
        <v>22</v>
      </c>
      <c r="V7163" t="s">
        <v>29</v>
      </c>
      <c r="W7163">
        <v>0.39</v>
      </c>
    </row>
    <row r="7164" spans="1:23" x14ac:dyDescent="0.3">
      <c r="A7164" t="s">
        <v>1477</v>
      </c>
      <c r="B7164" t="s">
        <v>1478</v>
      </c>
      <c r="D7164" s="1">
        <v>41063</v>
      </c>
      <c r="E7164" s="1">
        <v>41065</v>
      </c>
      <c r="F7164" s="1" t="str">
        <f t="shared" si="458"/>
        <v>June</v>
      </c>
      <c r="G7164" s="1" t="str">
        <f t="shared" si="459"/>
        <v>2012</v>
      </c>
      <c r="H7164" s="2">
        <f t="shared" si="460"/>
        <v>2</v>
      </c>
      <c r="I7164" s="2" t="b">
        <f t="shared" si="461"/>
        <v>0</v>
      </c>
      <c r="J7164" t="s">
        <v>44</v>
      </c>
      <c r="K7164">
        <v>35</v>
      </c>
      <c r="L7164">
        <v>2004.22</v>
      </c>
      <c r="M7164">
        <v>0.08</v>
      </c>
      <c r="N7164" t="s">
        <v>18</v>
      </c>
      <c r="O7164">
        <v>338.91</v>
      </c>
      <c r="P7164">
        <v>60.65</v>
      </c>
      <c r="Q7164">
        <v>12.23</v>
      </c>
      <c r="R7164" t="s">
        <v>142</v>
      </c>
      <c r="S7164" t="s">
        <v>143</v>
      </c>
      <c r="T7164" t="s">
        <v>21</v>
      </c>
      <c r="U7164" t="s">
        <v>36</v>
      </c>
      <c r="V7164" t="s">
        <v>37</v>
      </c>
      <c r="W7164">
        <v>0.64</v>
      </c>
    </row>
    <row r="7165" spans="1:23" x14ac:dyDescent="0.3">
      <c r="A7165" t="s">
        <v>1275</v>
      </c>
      <c r="B7165" t="s">
        <v>1473</v>
      </c>
      <c r="D7165" s="1">
        <v>40067</v>
      </c>
      <c r="E7165" s="1">
        <v>40068</v>
      </c>
      <c r="F7165" s="1" t="str">
        <f t="shared" si="458"/>
        <v>September</v>
      </c>
      <c r="G7165" s="1" t="str">
        <f t="shared" si="459"/>
        <v>2009</v>
      </c>
      <c r="H7165" s="2">
        <f t="shared" si="460"/>
        <v>1</v>
      </c>
      <c r="I7165" s="2" t="b">
        <f t="shared" si="461"/>
        <v>0</v>
      </c>
      <c r="J7165" t="s">
        <v>44</v>
      </c>
      <c r="K7165">
        <v>21</v>
      </c>
      <c r="L7165">
        <v>125.79</v>
      </c>
      <c r="M7165">
        <v>0.02</v>
      </c>
      <c r="N7165" t="s">
        <v>18</v>
      </c>
      <c r="O7165">
        <v>28.53</v>
      </c>
      <c r="P7165">
        <v>5.98</v>
      </c>
      <c r="Q7165">
        <v>1.49</v>
      </c>
      <c r="R7165" t="s">
        <v>142</v>
      </c>
      <c r="S7165" t="s">
        <v>143</v>
      </c>
      <c r="T7165" t="s">
        <v>31</v>
      </c>
      <c r="U7165" t="s">
        <v>22</v>
      </c>
      <c r="V7165" t="s">
        <v>29</v>
      </c>
      <c r="W7165">
        <v>0.39</v>
      </c>
    </row>
    <row r="7166" spans="1:23" x14ac:dyDescent="0.3">
      <c r="A7166" t="s">
        <v>1086</v>
      </c>
      <c r="B7166" t="s">
        <v>1304</v>
      </c>
      <c r="D7166" s="1">
        <v>39912</v>
      </c>
      <c r="E7166" s="1">
        <v>39913</v>
      </c>
      <c r="F7166" s="1" t="str">
        <f t="shared" si="458"/>
        <v>April</v>
      </c>
      <c r="G7166" s="1" t="str">
        <f t="shared" si="459"/>
        <v>2009</v>
      </c>
      <c r="H7166" s="2">
        <f t="shared" si="460"/>
        <v>1</v>
      </c>
      <c r="I7166" s="2" t="b">
        <f t="shared" si="461"/>
        <v>0</v>
      </c>
      <c r="J7166" t="s">
        <v>52</v>
      </c>
      <c r="K7166">
        <v>39</v>
      </c>
      <c r="L7166">
        <v>14591.44</v>
      </c>
      <c r="M7166">
        <v>7.0000000000000007E-2</v>
      </c>
      <c r="N7166" t="s">
        <v>25</v>
      </c>
      <c r="O7166">
        <v>5475.8</v>
      </c>
      <c r="P7166">
        <v>400.97</v>
      </c>
      <c r="Q7166">
        <v>48.26</v>
      </c>
      <c r="R7166" t="s">
        <v>142</v>
      </c>
      <c r="S7166" t="s">
        <v>143</v>
      </c>
      <c r="T7166" t="s">
        <v>27</v>
      </c>
      <c r="U7166" t="s">
        <v>32</v>
      </c>
      <c r="V7166" t="s">
        <v>94</v>
      </c>
      <c r="W7166">
        <v>0.36</v>
      </c>
    </row>
    <row r="7167" spans="1:23" x14ac:dyDescent="0.3">
      <c r="A7167" t="s">
        <v>1733</v>
      </c>
      <c r="B7167" t="s">
        <v>1734</v>
      </c>
      <c r="D7167" s="1">
        <v>40278</v>
      </c>
      <c r="E7167" s="1">
        <v>40280</v>
      </c>
      <c r="F7167" s="1" t="str">
        <f t="shared" si="458"/>
        <v>April</v>
      </c>
      <c r="G7167" s="1" t="str">
        <f t="shared" si="459"/>
        <v>2010</v>
      </c>
      <c r="H7167" s="2">
        <f t="shared" si="460"/>
        <v>2</v>
      </c>
      <c r="I7167" s="2" t="b">
        <f t="shared" si="461"/>
        <v>0</v>
      </c>
      <c r="J7167" t="s">
        <v>17</v>
      </c>
      <c r="K7167">
        <v>40</v>
      </c>
      <c r="L7167">
        <v>375.52</v>
      </c>
      <c r="M7167">
        <v>0.09</v>
      </c>
      <c r="N7167" t="s">
        <v>18</v>
      </c>
      <c r="O7167">
        <v>131.69999999999999</v>
      </c>
      <c r="P7167">
        <v>9.68</v>
      </c>
      <c r="Q7167">
        <v>2.0299999999999998</v>
      </c>
      <c r="R7167" t="s">
        <v>142</v>
      </c>
      <c r="S7167" t="s">
        <v>143</v>
      </c>
      <c r="T7167" t="s">
        <v>31</v>
      </c>
      <c r="U7167" t="s">
        <v>22</v>
      </c>
      <c r="V7167" t="s">
        <v>43</v>
      </c>
      <c r="W7167">
        <v>0.37</v>
      </c>
    </row>
    <row r="7168" spans="1:23" x14ac:dyDescent="0.3">
      <c r="A7168" t="s">
        <v>1733</v>
      </c>
      <c r="B7168" t="s">
        <v>1734</v>
      </c>
      <c r="D7168" s="1">
        <v>40278</v>
      </c>
      <c r="E7168" s="1">
        <v>40283</v>
      </c>
      <c r="F7168" s="1" t="str">
        <f t="shared" si="458"/>
        <v>April</v>
      </c>
      <c r="G7168" s="1" t="str">
        <f t="shared" si="459"/>
        <v>2010</v>
      </c>
      <c r="H7168" s="2">
        <f t="shared" si="460"/>
        <v>5</v>
      </c>
      <c r="I7168" s="2" t="b">
        <f t="shared" si="461"/>
        <v>0</v>
      </c>
      <c r="J7168" t="s">
        <v>17</v>
      </c>
      <c r="K7168">
        <v>15</v>
      </c>
      <c r="L7168">
        <v>63.84</v>
      </c>
      <c r="M7168">
        <v>0.03</v>
      </c>
      <c r="N7168" t="s">
        <v>39</v>
      </c>
      <c r="O7168">
        <v>23.52</v>
      </c>
      <c r="P7168">
        <v>3.78</v>
      </c>
      <c r="Q7168">
        <v>0.71</v>
      </c>
      <c r="R7168" t="s">
        <v>142</v>
      </c>
      <c r="S7168" t="s">
        <v>143</v>
      </c>
      <c r="T7168" t="s">
        <v>31</v>
      </c>
      <c r="U7168" t="s">
        <v>22</v>
      </c>
      <c r="V7168" t="s">
        <v>46</v>
      </c>
      <c r="W7168">
        <v>0.39</v>
      </c>
    </row>
    <row r="7169" spans="1:23" x14ac:dyDescent="0.3">
      <c r="A7169" t="s">
        <v>1384</v>
      </c>
      <c r="B7169" t="s">
        <v>1509</v>
      </c>
      <c r="D7169" s="1">
        <v>40385</v>
      </c>
      <c r="E7169" s="1">
        <v>40386</v>
      </c>
      <c r="F7169" s="1" t="str">
        <f t="shared" si="458"/>
        <v>July</v>
      </c>
      <c r="G7169" s="1" t="str">
        <f t="shared" si="459"/>
        <v>2010</v>
      </c>
      <c r="H7169" s="2">
        <f t="shared" si="460"/>
        <v>1</v>
      </c>
      <c r="I7169" s="2" t="b">
        <f t="shared" si="461"/>
        <v>0</v>
      </c>
      <c r="J7169" t="s">
        <v>24</v>
      </c>
      <c r="K7169">
        <v>45</v>
      </c>
      <c r="L7169">
        <v>3327.84</v>
      </c>
      <c r="M7169">
        <v>0.06</v>
      </c>
      <c r="N7169" t="s">
        <v>25</v>
      </c>
      <c r="O7169">
        <v>-3033.57</v>
      </c>
      <c r="P7169">
        <v>70.89</v>
      </c>
      <c r="Q7169">
        <v>89.3</v>
      </c>
      <c r="R7169" t="s">
        <v>142</v>
      </c>
      <c r="S7169" t="s">
        <v>143</v>
      </c>
      <c r="T7169" t="s">
        <v>42</v>
      </c>
      <c r="U7169" t="s">
        <v>36</v>
      </c>
      <c r="V7169" t="s">
        <v>55</v>
      </c>
      <c r="W7169">
        <v>0.69</v>
      </c>
    </row>
    <row r="7170" spans="1:23" x14ac:dyDescent="0.3">
      <c r="A7170" t="s">
        <v>1110</v>
      </c>
      <c r="B7170" t="s">
        <v>1111</v>
      </c>
      <c r="D7170" s="1">
        <v>41019</v>
      </c>
      <c r="E7170" s="1">
        <v>41020</v>
      </c>
      <c r="F7170" s="1" t="str">
        <f t="shared" si="458"/>
        <v>April</v>
      </c>
      <c r="G7170" s="1" t="str">
        <f t="shared" si="459"/>
        <v>2012</v>
      </c>
      <c r="H7170" s="2">
        <f t="shared" si="460"/>
        <v>1</v>
      </c>
      <c r="I7170" s="2" t="b">
        <f t="shared" si="461"/>
        <v>0</v>
      </c>
      <c r="J7170" t="s">
        <v>44</v>
      </c>
      <c r="K7170">
        <v>32</v>
      </c>
      <c r="L7170">
        <v>1141.9000000000001</v>
      </c>
      <c r="M7170">
        <v>0.02</v>
      </c>
      <c r="N7170" t="s">
        <v>18</v>
      </c>
      <c r="O7170">
        <v>175.32</v>
      </c>
      <c r="P7170">
        <v>34.76</v>
      </c>
      <c r="Q7170">
        <v>8.2200000000000006</v>
      </c>
      <c r="R7170" t="s">
        <v>142</v>
      </c>
      <c r="S7170" t="s">
        <v>143</v>
      </c>
      <c r="T7170" t="s">
        <v>27</v>
      </c>
      <c r="U7170" t="s">
        <v>22</v>
      </c>
      <c r="V7170" t="s">
        <v>23</v>
      </c>
      <c r="W7170">
        <v>0.56999999999999995</v>
      </c>
    </row>
    <row r="7171" spans="1:23" x14ac:dyDescent="0.3">
      <c r="A7171" t="s">
        <v>1001</v>
      </c>
      <c r="B7171" t="s">
        <v>1721</v>
      </c>
      <c r="D7171" s="1">
        <v>39933</v>
      </c>
      <c r="E7171" s="1">
        <v>39934</v>
      </c>
      <c r="F7171" s="1" t="str">
        <f t="shared" ref="F7171:F7234" si="462">TEXT(E7171,"mmmm")</f>
        <v>May</v>
      </c>
      <c r="G7171" s="1" t="str">
        <f t="shared" ref="G7171:G7234" si="463">TEXT(E7171,"yyyy")</f>
        <v>2009</v>
      </c>
      <c r="H7171" s="2">
        <f t="shared" ref="H7171:H7234" si="464">E7171-D7171</f>
        <v>1</v>
      </c>
      <c r="I7171" s="2" t="b">
        <f t="shared" ref="I7171:I7234" si="465">IF(H7171&lt;1,IF(AND(H7171&gt;0,H7171&lt;2),"ONE DAY", "FREE DELIVERY"))</f>
        <v>0</v>
      </c>
      <c r="J7171" t="s">
        <v>52</v>
      </c>
      <c r="K7171">
        <v>34</v>
      </c>
      <c r="L7171">
        <v>1912.9845</v>
      </c>
      <c r="M7171">
        <v>0.06</v>
      </c>
      <c r="N7171" t="s">
        <v>39</v>
      </c>
      <c r="O7171">
        <v>288.08999999999997</v>
      </c>
      <c r="P7171">
        <v>65.989999999999995</v>
      </c>
      <c r="Q7171">
        <v>8.8000000000000007</v>
      </c>
      <c r="R7171" t="s">
        <v>142</v>
      </c>
      <c r="S7171" t="s">
        <v>143</v>
      </c>
      <c r="T7171" t="s">
        <v>27</v>
      </c>
      <c r="U7171" t="s">
        <v>32</v>
      </c>
      <c r="V7171" t="s">
        <v>33</v>
      </c>
      <c r="W7171">
        <v>0.57999999999999996</v>
      </c>
    </row>
    <row r="7172" spans="1:23" x14ac:dyDescent="0.3">
      <c r="A7172" t="s">
        <v>1001</v>
      </c>
      <c r="B7172" t="s">
        <v>1721</v>
      </c>
      <c r="D7172" s="1">
        <v>39933</v>
      </c>
      <c r="E7172" s="1">
        <v>39935</v>
      </c>
      <c r="F7172" s="1" t="str">
        <f t="shared" si="462"/>
        <v>May</v>
      </c>
      <c r="G7172" s="1" t="str">
        <f t="shared" si="463"/>
        <v>2009</v>
      </c>
      <c r="H7172" s="2">
        <f t="shared" si="464"/>
        <v>2</v>
      </c>
      <c r="I7172" s="2" t="b">
        <f t="shared" si="465"/>
        <v>0</v>
      </c>
      <c r="J7172" t="s">
        <v>52</v>
      </c>
      <c r="K7172">
        <v>24</v>
      </c>
      <c r="L7172">
        <v>4170.8649999999998</v>
      </c>
      <c r="M7172">
        <v>0</v>
      </c>
      <c r="N7172" t="s">
        <v>39</v>
      </c>
      <c r="O7172">
        <v>1030.51</v>
      </c>
      <c r="P7172">
        <v>195.99</v>
      </c>
      <c r="Q7172">
        <v>4.2</v>
      </c>
      <c r="R7172" t="s">
        <v>142</v>
      </c>
      <c r="S7172" t="s">
        <v>143</v>
      </c>
      <c r="T7172" t="s">
        <v>27</v>
      </c>
      <c r="U7172" t="s">
        <v>32</v>
      </c>
      <c r="V7172" t="s">
        <v>33</v>
      </c>
      <c r="W7172">
        <v>0.56999999999999995</v>
      </c>
    </row>
    <row r="7173" spans="1:23" x14ac:dyDescent="0.3">
      <c r="A7173" t="s">
        <v>1412</v>
      </c>
      <c r="B7173" t="s">
        <v>1413</v>
      </c>
      <c r="D7173" s="1">
        <v>40280</v>
      </c>
      <c r="E7173" s="1">
        <v>40283</v>
      </c>
      <c r="F7173" s="1" t="str">
        <f t="shared" si="462"/>
        <v>April</v>
      </c>
      <c r="G7173" s="1" t="str">
        <f t="shared" si="463"/>
        <v>2010</v>
      </c>
      <c r="H7173" s="2">
        <f t="shared" si="464"/>
        <v>3</v>
      </c>
      <c r="I7173" s="2" t="b">
        <f t="shared" si="465"/>
        <v>0</v>
      </c>
      <c r="J7173" t="s">
        <v>52</v>
      </c>
      <c r="K7173">
        <v>11</v>
      </c>
      <c r="L7173">
        <v>3427.31</v>
      </c>
      <c r="M7173">
        <v>0.1</v>
      </c>
      <c r="N7173" t="s">
        <v>25</v>
      </c>
      <c r="O7173">
        <v>124.36</v>
      </c>
      <c r="P7173">
        <v>320.98</v>
      </c>
      <c r="Q7173">
        <v>58.95</v>
      </c>
      <c r="R7173" t="s">
        <v>142</v>
      </c>
      <c r="S7173" t="s">
        <v>143</v>
      </c>
      <c r="T7173" t="s">
        <v>31</v>
      </c>
      <c r="U7173" t="s">
        <v>36</v>
      </c>
      <c r="V7173" t="s">
        <v>67</v>
      </c>
      <c r="W7173">
        <v>0.56999999999999995</v>
      </c>
    </row>
    <row r="7174" spans="1:23" x14ac:dyDescent="0.3">
      <c r="A7174" t="s">
        <v>1412</v>
      </c>
      <c r="B7174" t="s">
        <v>1413</v>
      </c>
      <c r="D7174" s="1">
        <v>40280</v>
      </c>
      <c r="E7174" s="1">
        <v>40281</v>
      </c>
      <c r="F7174" s="1" t="str">
        <f t="shared" si="462"/>
        <v>April</v>
      </c>
      <c r="G7174" s="1" t="str">
        <f t="shared" si="463"/>
        <v>2010</v>
      </c>
      <c r="H7174" s="2">
        <f t="shared" si="464"/>
        <v>1</v>
      </c>
      <c r="I7174" s="2" t="b">
        <f t="shared" si="465"/>
        <v>0</v>
      </c>
      <c r="J7174" t="s">
        <v>52</v>
      </c>
      <c r="K7174">
        <v>10</v>
      </c>
      <c r="L7174">
        <v>36.26</v>
      </c>
      <c r="M7174">
        <v>0.08</v>
      </c>
      <c r="N7174" t="s">
        <v>18</v>
      </c>
      <c r="O7174">
        <v>-28.37</v>
      </c>
      <c r="P7174">
        <v>3.28</v>
      </c>
      <c r="Q7174">
        <v>3.97</v>
      </c>
      <c r="R7174" t="s">
        <v>142</v>
      </c>
      <c r="S7174" t="s">
        <v>143</v>
      </c>
      <c r="T7174" t="s">
        <v>31</v>
      </c>
      <c r="U7174" t="s">
        <v>22</v>
      </c>
      <c r="V7174" t="s">
        <v>60</v>
      </c>
      <c r="W7174">
        <v>0.56000000000000005</v>
      </c>
    </row>
    <row r="7175" spans="1:23" x14ac:dyDescent="0.3">
      <c r="A7175" t="s">
        <v>1412</v>
      </c>
      <c r="B7175" t="s">
        <v>1413</v>
      </c>
      <c r="D7175" s="1">
        <v>40280</v>
      </c>
      <c r="E7175" s="1">
        <v>40283</v>
      </c>
      <c r="F7175" s="1" t="str">
        <f t="shared" si="462"/>
        <v>April</v>
      </c>
      <c r="G7175" s="1" t="str">
        <f t="shared" si="463"/>
        <v>2010</v>
      </c>
      <c r="H7175" s="2">
        <f t="shared" si="464"/>
        <v>3</v>
      </c>
      <c r="I7175" s="2" t="b">
        <f t="shared" si="465"/>
        <v>0</v>
      </c>
      <c r="J7175" t="s">
        <v>52</v>
      </c>
      <c r="K7175">
        <v>50</v>
      </c>
      <c r="L7175">
        <v>893.13750000000005</v>
      </c>
      <c r="M7175">
        <v>0</v>
      </c>
      <c r="N7175" t="s">
        <v>18</v>
      </c>
      <c r="O7175">
        <v>11</v>
      </c>
      <c r="P7175">
        <v>20.99</v>
      </c>
      <c r="Q7175">
        <v>1.25</v>
      </c>
      <c r="R7175" t="s">
        <v>142</v>
      </c>
      <c r="S7175" t="s">
        <v>143</v>
      </c>
      <c r="T7175" t="s">
        <v>31</v>
      </c>
      <c r="U7175" t="s">
        <v>32</v>
      </c>
      <c r="V7175" t="s">
        <v>33</v>
      </c>
      <c r="W7175">
        <v>0.83</v>
      </c>
    </row>
    <row r="7176" spans="1:23" x14ac:dyDescent="0.3">
      <c r="A7176" t="s">
        <v>930</v>
      </c>
      <c r="B7176" t="s">
        <v>1217</v>
      </c>
      <c r="D7176" s="1">
        <v>40027</v>
      </c>
      <c r="E7176" s="1">
        <v>40029</v>
      </c>
      <c r="F7176" s="1" t="str">
        <f t="shared" si="462"/>
        <v>August</v>
      </c>
      <c r="G7176" s="1" t="str">
        <f t="shared" si="463"/>
        <v>2009</v>
      </c>
      <c r="H7176" s="2">
        <f t="shared" si="464"/>
        <v>2</v>
      </c>
      <c r="I7176" s="2" t="b">
        <f t="shared" si="465"/>
        <v>0</v>
      </c>
      <c r="J7176" t="s">
        <v>34</v>
      </c>
      <c r="K7176">
        <v>15</v>
      </c>
      <c r="L7176">
        <v>269.2</v>
      </c>
      <c r="M7176">
        <v>0.02</v>
      </c>
      <c r="N7176" t="s">
        <v>39</v>
      </c>
      <c r="O7176">
        <v>69.61</v>
      </c>
      <c r="P7176">
        <v>16.48</v>
      </c>
      <c r="Q7176">
        <v>1.99</v>
      </c>
      <c r="R7176" t="s">
        <v>142</v>
      </c>
      <c r="S7176" t="s">
        <v>143</v>
      </c>
      <c r="T7176" t="s">
        <v>31</v>
      </c>
      <c r="U7176" t="s">
        <v>32</v>
      </c>
      <c r="V7176" t="s">
        <v>48</v>
      </c>
      <c r="W7176">
        <v>0.42</v>
      </c>
    </row>
    <row r="7177" spans="1:23" x14ac:dyDescent="0.3">
      <c r="A7177" t="s">
        <v>930</v>
      </c>
      <c r="B7177" t="s">
        <v>1217</v>
      </c>
      <c r="D7177" s="1">
        <v>40027</v>
      </c>
      <c r="E7177" s="1">
        <v>40029</v>
      </c>
      <c r="F7177" s="1" t="str">
        <f t="shared" si="462"/>
        <v>August</v>
      </c>
      <c r="G7177" s="1" t="str">
        <f t="shared" si="463"/>
        <v>2009</v>
      </c>
      <c r="H7177" s="2">
        <f t="shared" si="464"/>
        <v>2</v>
      </c>
      <c r="I7177" s="2" t="b">
        <f t="shared" si="465"/>
        <v>0</v>
      </c>
      <c r="J7177" t="s">
        <v>34</v>
      </c>
      <c r="K7177">
        <v>27</v>
      </c>
      <c r="L7177">
        <v>87.33</v>
      </c>
      <c r="M7177">
        <v>0.08</v>
      </c>
      <c r="N7177" t="s">
        <v>18</v>
      </c>
      <c r="O7177">
        <v>13.82</v>
      </c>
      <c r="P7177">
        <v>3.38</v>
      </c>
      <c r="Q7177">
        <v>0.85</v>
      </c>
      <c r="R7177" t="s">
        <v>142</v>
      </c>
      <c r="S7177" t="s">
        <v>143</v>
      </c>
      <c r="T7177" t="s">
        <v>31</v>
      </c>
      <c r="U7177" t="s">
        <v>22</v>
      </c>
      <c r="V7177" t="s">
        <v>60</v>
      </c>
      <c r="W7177">
        <v>0.48</v>
      </c>
    </row>
    <row r="7178" spans="1:23" x14ac:dyDescent="0.3">
      <c r="A7178" t="s">
        <v>1403</v>
      </c>
      <c r="B7178" t="s">
        <v>968</v>
      </c>
      <c r="D7178" s="1">
        <v>40278</v>
      </c>
      <c r="E7178" s="1">
        <v>40280</v>
      </c>
      <c r="F7178" s="1" t="str">
        <f t="shared" si="462"/>
        <v>April</v>
      </c>
      <c r="G7178" s="1" t="str">
        <f t="shared" si="463"/>
        <v>2010</v>
      </c>
      <c r="H7178" s="2">
        <f t="shared" si="464"/>
        <v>2</v>
      </c>
      <c r="I7178" s="2" t="b">
        <f t="shared" si="465"/>
        <v>0</v>
      </c>
      <c r="J7178" t="s">
        <v>44</v>
      </c>
      <c r="K7178">
        <v>7</v>
      </c>
      <c r="L7178">
        <v>1494.27</v>
      </c>
      <c r="M7178">
        <v>0.05</v>
      </c>
      <c r="N7178" t="s">
        <v>25</v>
      </c>
      <c r="O7178">
        <v>-248.78</v>
      </c>
      <c r="P7178">
        <v>212.6</v>
      </c>
      <c r="Q7178">
        <v>52.2</v>
      </c>
      <c r="R7178" t="s">
        <v>142</v>
      </c>
      <c r="S7178" t="s">
        <v>143</v>
      </c>
      <c r="T7178" t="s">
        <v>21</v>
      </c>
      <c r="U7178" t="s">
        <v>36</v>
      </c>
      <c r="V7178" t="s">
        <v>55</v>
      </c>
      <c r="W7178">
        <v>0.64</v>
      </c>
    </row>
    <row r="7179" spans="1:23" x14ac:dyDescent="0.3">
      <c r="A7179" t="s">
        <v>1441</v>
      </c>
      <c r="B7179" t="s">
        <v>1299</v>
      </c>
      <c r="D7179" s="1">
        <v>41069</v>
      </c>
      <c r="E7179" s="1">
        <v>41070</v>
      </c>
      <c r="F7179" s="1" t="str">
        <f t="shared" si="462"/>
        <v>June</v>
      </c>
      <c r="G7179" s="1" t="str">
        <f t="shared" si="463"/>
        <v>2012</v>
      </c>
      <c r="H7179" s="2">
        <f t="shared" si="464"/>
        <v>1</v>
      </c>
      <c r="I7179" s="2" t="b">
        <f t="shared" si="465"/>
        <v>0</v>
      </c>
      <c r="J7179" t="s">
        <v>34</v>
      </c>
      <c r="K7179">
        <v>24</v>
      </c>
      <c r="L7179">
        <v>473.03</v>
      </c>
      <c r="M7179">
        <v>0.09</v>
      </c>
      <c r="N7179" t="s">
        <v>18</v>
      </c>
      <c r="O7179">
        <v>26.27</v>
      </c>
      <c r="P7179">
        <v>19.98</v>
      </c>
      <c r="Q7179">
        <v>10.49</v>
      </c>
      <c r="R7179" t="s">
        <v>142</v>
      </c>
      <c r="S7179" t="s">
        <v>143</v>
      </c>
      <c r="T7179" t="s">
        <v>42</v>
      </c>
      <c r="U7179" t="s">
        <v>36</v>
      </c>
      <c r="V7179" t="s">
        <v>37</v>
      </c>
      <c r="W7179">
        <v>0.49</v>
      </c>
    </row>
    <row r="7180" spans="1:23" x14ac:dyDescent="0.3">
      <c r="A7180" t="s">
        <v>1001</v>
      </c>
      <c r="B7180" t="s">
        <v>1721</v>
      </c>
      <c r="D7180" s="1">
        <v>40706</v>
      </c>
      <c r="E7180" s="1">
        <v>40713</v>
      </c>
      <c r="F7180" s="1" t="str">
        <f t="shared" si="462"/>
        <v>June</v>
      </c>
      <c r="G7180" s="1" t="str">
        <f t="shared" si="463"/>
        <v>2011</v>
      </c>
      <c r="H7180" s="2">
        <f t="shared" si="464"/>
        <v>7</v>
      </c>
      <c r="I7180" s="2" t="b">
        <f t="shared" si="465"/>
        <v>0</v>
      </c>
      <c r="J7180" t="s">
        <v>17</v>
      </c>
      <c r="K7180">
        <v>13</v>
      </c>
      <c r="L7180">
        <v>126.68</v>
      </c>
      <c r="M7180">
        <v>0.05</v>
      </c>
      <c r="N7180" t="s">
        <v>18</v>
      </c>
      <c r="O7180">
        <v>7</v>
      </c>
      <c r="P7180">
        <v>9.77</v>
      </c>
      <c r="Q7180">
        <v>6.02</v>
      </c>
      <c r="R7180" t="s">
        <v>142</v>
      </c>
      <c r="S7180" t="s">
        <v>143</v>
      </c>
      <c r="T7180" t="s">
        <v>27</v>
      </c>
      <c r="U7180" t="s">
        <v>36</v>
      </c>
      <c r="V7180" t="s">
        <v>37</v>
      </c>
      <c r="W7180">
        <v>0.48</v>
      </c>
    </row>
    <row r="7181" spans="1:23" x14ac:dyDescent="0.3">
      <c r="A7181" t="s">
        <v>1386</v>
      </c>
      <c r="B7181" t="s">
        <v>1387</v>
      </c>
      <c r="D7181" s="1">
        <v>40350</v>
      </c>
      <c r="E7181" s="1">
        <v>40351</v>
      </c>
      <c r="F7181" s="1" t="str">
        <f t="shared" si="462"/>
        <v>June</v>
      </c>
      <c r="G7181" s="1" t="str">
        <f t="shared" si="463"/>
        <v>2010</v>
      </c>
      <c r="H7181" s="2">
        <f t="shared" si="464"/>
        <v>1</v>
      </c>
      <c r="I7181" s="2" t="b">
        <f t="shared" si="465"/>
        <v>0</v>
      </c>
      <c r="J7181" t="s">
        <v>24</v>
      </c>
      <c r="K7181">
        <v>49</v>
      </c>
      <c r="L7181">
        <v>1711.79</v>
      </c>
      <c r="M7181">
        <v>0.01</v>
      </c>
      <c r="N7181" t="s">
        <v>18</v>
      </c>
      <c r="O7181">
        <v>812.32</v>
      </c>
      <c r="P7181">
        <v>33.29</v>
      </c>
      <c r="Q7181">
        <v>1.99</v>
      </c>
      <c r="R7181" t="s">
        <v>142</v>
      </c>
      <c r="S7181" t="s">
        <v>143</v>
      </c>
      <c r="T7181" t="s">
        <v>21</v>
      </c>
      <c r="U7181" t="s">
        <v>32</v>
      </c>
      <c r="V7181" t="s">
        <v>48</v>
      </c>
      <c r="W7181">
        <v>0.41</v>
      </c>
    </row>
    <row r="7182" spans="1:23" x14ac:dyDescent="0.3">
      <c r="A7182" t="s">
        <v>902</v>
      </c>
      <c r="B7182" t="s">
        <v>961</v>
      </c>
      <c r="D7182" s="1">
        <v>40380</v>
      </c>
      <c r="E7182" s="1">
        <v>40385</v>
      </c>
      <c r="F7182" s="1" t="str">
        <f t="shared" si="462"/>
        <v>July</v>
      </c>
      <c r="G7182" s="1" t="str">
        <f t="shared" si="463"/>
        <v>2010</v>
      </c>
      <c r="H7182" s="2">
        <f t="shared" si="464"/>
        <v>5</v>
      </c>
      <c r="I7182" s="2" t="b">
        <f t="shared" si="465"/>
        <v>0</v>
      </c>
      <c r="J7182" t="s">
        <v>17</v>
      </c>
      <c r="K7182">
        <v>21</v>
      </c>
      <c r="L7182">
        <v>793.85</v>
      </c>
      <c r="M7182">
        <v>0.01</v>
      </c>
      <c r="N7182" t="s">
        <v>18</v>
      </c>
      <c r="O7182">
        <v>308.52999999999997</v>
      </c>
      <c r="P7182">
        <v>37.94</v>
      </c>
      <c r="Q7182">
        <v>5.08</v>
      </c>
      <c r="R7182" t="s">
        <v>142</v>
      </c>
      <c r="S7182" t="s">
        <v>143</v>
      </c>
      <c r="T7182" t="s">
        <v>31</v>
      </c>
      <c r="U7182" t="s">
        <v>22</v>
      </c>
      <c r="V7182" t="s">
        <v>43</v>
      </c>
      <c r="W7182">
        <v>0.38</v>
      </c>
    </row>
    <row r="7183" spans="1:23" x14ac:dyDescent="0.3">
      <c r="A7183" t="s">
        <v>1138</v>
      </c>
      <c r="B7183" t="s">
        <v>1232</v>
      </c>
      <c r="D7183" s="1">
        <v>40125</v>
      </c>
      <c r="E7183" s="1">
        <v>40127</v>
      </c>
      <c r="F7183" s="1" t="str">
        <f t="shared" si="462"/>
        <v>November</v>
      </c>
      <c r="G7183" s="1" t="str">
        <f t="shared" si="463"/>
        <v>2009</v>
      </c>
      <c r="H7183" s="2">
        <f t="shared" si="464"/>
        <v>2</v>
      </c>
      <c r="I7183" s="2" t="b">
        <f t="shared" si="465"/>
        <v>0</v>
      </c>
      <c r="J7183" t="s">
        <v>52</v>
      </c>
      <c r="K7183">
        <v>23</v>
      </c>
      <c r="L7183">
        <v>203.91</v>
      </c>
      <c r="M7183">
        <v>0.02</v>
      </c>
      <c r="N7183" t="s">
        <v>18</v>
      </c>
      <c r="O7183">
        <v>-35.44</v>
      </c>
      <c r="P7183">
        <v>8.6</v>
      </c>
      <c r="Q7183">
        <v>6.19</v>
      </c>
      <c r="R7183" t="s">
        <v>142</v>
      </c>
      <c r="S7183" t="s">
        <v>143</v>
      </c>
      <c r="T7183" t="s">
        <v>31</v>
      </c>
      <c r="U7183" t="s">
        <v>22</v>
      </c>
      <c r="V7183" t="s">
        <v>29</v>
      </c>
      <c r="W7183">
        <v>0.38</v>
      </c>
    </row>
    <row r="7184" spans="1:23" x14ac:dyDescent="0.3">
      <c r="A7184" t="s">
        <v>992</v>
      </c>
      <c r="B7184" t="s">
        <v>1343</v>
      </c>
      <c r="D7184" s="1">
        <v>39898</v>
      </c>
      <c r="E7184" s="1">
        <v>39900</v>
      </c>
      <c r="F7184" s="1" t="str">
        <f t="shared" si="462"/>
        <v>March</v>
      </c>
      <c r="G7184" s="1" t="str">
        <f t="shared" si="463"/>
        <v>2009</v>
      </c>
      <c r="H7184" s="2">
        <f t="shared" si="464"/>
        <v>2</v>
      </c>
      <c r="I7184" s="2" t="b">
        <f t="shared" si="465"/>
        <v>0</v>
      </c>
      <c r="J7184" t="s">
        <v>34</v>
      </c>
      <c r="K7184">
        <v>7</v>
      </c>
      <c r="L7184">
        <v>38.369999999999997</v>
      </c>
      <c r="M7184">
        <v>0.1</v>
      </c>
      <c r="N7184" t="s">
        <v>18</v>
      </c>
      <c r="O7184">
        <v>-29</v>
      </c>
      <c r="P7184">
        <v>5.18</v>
      </c>
      <c r="Q7184">
        <v>5.74</v>
      </c>
      <c r="R7184" t="s">
        <v>142</v>
      </c>
      <c r="S7184" t="s">
        <v>143</v>
      </c>
      <c r="T7184" t="s">
        <v>31</v>
      </c>
      <c r="U7184" t="s">
        <v>22</v>
      </c>
      <c r="V7184" t="s">
        <v>29</v>
      </c>
      <c r="W7184">
        <v>0.36</v>
      </c>
    </row>
    <row r="7185" spans="1:23" x14ac:dyDescent="0.3">
      <c r="A7185" t="s">
        <v>1314</v>
      </c>
      <c r="B7185" t="s">
        <v>1407</v>
      </c>
      <c r="D7185" s="1">
        <v>39971</v>
      </c>
      <c r="E7185" s="1">
        <v>39972</v>
      </c>
      <c r="F7185" s="1" t="str">
        <f t="shared" si="462"/>
        <v>June</v>
      </c>
      <c r="G7185" s="1" t="str">
        <f t="shared" si="463"/>
        <v>2009</v>
      </c>
      <c r="H7185" s="2">
        <f t="shared" si="464"/>
        <v>1</v>
      </c>
      <c r="I7185" s="2" t="b">
        <f t="shared" si="465"/>
        <v>0</v>
      </c>
      <c r="J7185" t="s">
        <v>52</v>
      </c>
      <c r="K7185">
        <v>1</v>
      </c>
      <c r="L7185">
        <v>46.94</v>
      </c>
      <c r="M7185">
        <v>0.06</v>
      </c>
      <c r="N7185" t="s">
        <v>18</v>
      </c>
      <c r="O7185">
        <v>-26.54</v>
      </c>
      <c r="P7185">
        <v>44.01</v>
      </c>
      <c r="Q7185">
        <v>3.5</v>
      </c>
      <c r="R7185" t="s">
        <v>142</v>
      </c>
      <c r="S7185" t="s">
        <v>143</v>
      </c>
      <c r="T7185" t="s">
        <v>42</v>
      </c>
      <c r="U7185" t="s">
        <v>22</v>
      </c>
      <c r="V7185" t="s">
        <v>28</v>
      </c>
      <c r="W7185">
        <v>0.59</v>
      </c>
    </row>
    <row r="7186" spans="1:23" x14ac:dyDescent="0.3">
      <c r="A7186" t="s">
        <v>1314</v>
      </c>
      <c r="B7186" t="s">
        <v>1407</v>
      </c>
      <c r="D7186" s="1">
        <v>39971</v>
      </c>
      <c r="E7186" s="1">
        <v>39973</v>
      </c>
      <c r="F7186" s="1" t="str">
        <f t="shared" si="462"/>
        <v>June</v>
      </c>
      <c r="G7186" s="1" t="str">
        <f t="shared" si="463"/>
        <v>2009</v>
      </c>
      <c r="H7186" s="2">
        <f t="shared" si="464"/>
        <v>2</v>
      </c>
      <c r="I7186" s="2" t="b">
        <f t="shared" si="465"/>
        <v>0</v>
      </c>
      <c r="J7186" t="s">
        <v>52</v>
      </c>
      <c r="K7186">
        <v>22</v>
      </c>
      <c r="L7186">
        <v>89.96</v>
      </c>
      <c r="M7186">
        <v>7.0000000000000007E-2</v>
      </c>
      <c r="N7186" t="s">
        <v>18</v>
      </c>
      <c r="O7186">
        <v>-115.21</v>
      </c>
      <c r="P7186">
        <v>4.0599999999999996</v>
      </c>
      <c r="Q7186">
        <v>6.89</v>
      </c>
      <c r="R7186" t="s">
        <v>142</v>
      </c>
      <c r="S7186" t="s">
        <v>143</v>
      </c>
      <c r="T7186" t="s">
        <v>42</v>
      </c>
      <c r="U7186" t="s">
        <v>22</v>
      </c>
      <c r="V7186" t="s">
        <v>28</v>
      </c>
      <c r="W7186">
        <v>0.6</v>
      </c>
    </row>
    <row r="7187" spans="1:23" x14ac:dyDescent="0.3">
      <c r="A7187" t="s">
        <v>1314</v>
      </c>
      <c r="B7187" t="s">
        <v>1407</v>
      </c>
      <c r="D7187" s="1">
        <v>39971</v>
      </c>
      <c r="E7187" s="1">
        <v>39972</v>
      </c>
      <c r="F7187" s="1" t="str">
        <f t="shared" si="462"/>
        <v>June</v>
      </c>
      <c r="G7187" s="1" t="str">
        <f t="shared" si="463"/>
        <v>2009</v>
      </c>
      <c r="H7187" s="2">
        <f t="shared" si="464"/>
        <v>1</v>
      </c>
      <c r="I7187" s="2" t="b">
        <f t="shared" si="465"/>
        <v>0</v>
      </c>
      <c r="J7187" t="s">
        <v>52</v>
      </c>
      <c r="K7187">
        <v>10</v>
      </c>
      <c r="L7187">
        <v>12.95</v>
      </c>
      <c r="M7187">
        <v>0.1</v>
      </c>
      <c r="N7187" t="s">
        <v>18</v>
      </c>
      <c r="O7187">
        <v>-6.78</v>
      </c>
      <c r="P7187">
        <v>1.26</v>
      </c>
      <c r="Q7187">
        <v>0.7</v>
      </c>
      <c r="R7187" t="s">
        <v>142</v>
      </c>
      <c r="S7187" t="s">
        <v>143</v>
      </c>
      <c r="T7187" t="s">
        <v>42</v>
      </c>
      <c r="U7187" t="s">
        <v>22</v>
      </c>
      <c r="V7187" t="s">
        <v>46</v>
      </c>
      <c r="W7187">
        <v>0.81</v>
      </c>
    </row>
    <row r="7188" spans="1:23" x14ac:dyDescent="0.3">
      <c r="A7188" t="s">
        <v>1016</v>
      </c>
      <c r="B7188" t="s">
        <v>1276</v>
      </c>
      <c r="D7188" s="1">
        <v>40979</v>
      </c>
      <c r="E7188" s="1">
        <v>40981</v>
      </c>
      <c r="F7188" s="1" t="str">
        <f t="shared" si="462"/>
        <v>March</v>
      </c>
      <c r="G7188" s="1" t="str">
        <f t="shared" si="463"/>
        <v>2012</v>
      </c>
      <c r="H7188" s="2">
        <f t="shared" si="464"/>
        <v>2</v>
      </c>
      <c r="I7188" s="2" t="b">
        <f t="shared" si="465"/>
        <v>0</v>
      </c>
      <c r="J7188" t="s">
        <v>34</v>
      </c>
      <c r="K7188">
        <v>39</v>
      </c>
      <c r="L7188">
        <v>930.84</v>
      </c>
      <c r="M7188">
        <v>0.05</v>
      </c>
      <c r="N7188" t="s">
        <v>18</v>
      </c>
      <c r="O7188">
        <v>-122.12</v>
      </c>
      <c r="P7188">
        <v>22.84</v>
      </c>
      <c r="Q7188">
        <v>16.920000000000002</v>
      </c>
      <c r="R7188" t="s">
        <v>142</v>
      </c>
      <c r="S7188" t="s">
        <v>143</v>
      </c>
      <c r="T7188" t="s">
        <v>31</v>
      </c>
      <c r="U7188" t="s">
        <v>22</v>
      </c>
      <c r="V7188" t="s">
        <v>43</v>
      </c>
      <c r="W7188">
        <v>0.39</v>
      </c>
    </row>
    <row r="7189" spans="1:23" x14ac:dyDescent="0.3">
      <c r="A7189" t="s">
        <v>946</v>
      </c>
      <c r="B7189" t="s">
        <v>1458</v>
      </c>
      <c r="D7189" s="1">
        <v>40906</v>
      </c>
      <c r="E7189" s="1">
        <v>40908</v>
      </c>
      <c r="F7189" s="1" t="str">
        <f t="shared" si="462"/>
        <v>December</v>
      </c>
      <c r="G7189" s="1" t="str">
        <f t="shared" si="463"/>
        <v>2011</v>
      </c>
      <c r="H7189" s="2">
        <f t="shared" si="464"/>
        <v>2</v>
      </c>
      <c r="I7189" s="2" t="b">
        <f t="shared" si="465"/>
        <v>0</v>
      </c>
      <c r="J7189" t="s">
        <v>52</v>
      </c>
      <c r="K7189">
        <v>8</v>
      </c>
      <c r="L7189">
        <v>57.22</v>
      </c>
      <c r="M7189">
        <v>7.0000000000000007E-2</v>
      </c>
      <c r="N7189" t="s">
        <v>18</v>
      </c>
      <c r="O7189">
        <v>-27.72</v>
      </c>
      <c r="P7189">
        <v>6.48</v>
      </c>
      <c r="Q7189">
        <v>6.6</v>
      </c>
      <c r="R7189" t="s">
        <v>142</v>
      </c>
      <c r="S7189" t="s">
        <v>143</v>
      </c>
      <c r="T7189" t="s">
        <v>42</v>
      </c>
      <c r="U7189" t="s">
        <v>22</v>
      </c>
      <c r="V7189" t="s">
        <v>43</v>
      </c>
      <c r="W7189">
        <v>0.37</v>
      </c>
    </row>
    <row r="7190" spans="1:23" x14ac:dyDescent="0.3">
      <c r="A7190" t="s">
        <v>946</v>
      </c>
      <c r="B7190" t="s">
        <v>1458</v>
      </c>
      <c r="D7190" s="1">
        <v>40906</v>
      </c>
      <c r="E7190" s="1">
        <v>40908</v>
      </c>
      <c r="F7190" s="1" t="str">
        <f t="shared" si="462"/>
        <v>December</v>
      </c>
      <c r="G7190" s="1" t="str">
        <f t="shared" si="463"/>
        <v>2011</v>
      </c>
      <c r="H7190" s="2">
        <f t="shared" si="464"/>
        <v>2</v>
      </c>
      <c r="I7190" s="2" t="b">
        <f t="shared" si="465"/>
        <v>0</v>
      </c>
      <c r="J7190" t="s">
        <v>52</v>
      </c>
      <c r="K7190">
        <v>33</v>
      </c>
      <c r="L7190">
        <v>162</v>
      </c>
      <c r="M7190">
        <v>0.01</v>
      </c>
      <c r="N7190" t="s">
        <v>18</v>
      </c>
      <c r="O7190">
        <v>45.84</v>
      </c>
      <c r="P7190">
        <v>4.84</v>
      </c>
      <c r="Q7190">
        <v>0.71</v>
      </c>
      <c r="R7190" t="s">
        <v>142</v>
      </c>
      <c r="S7190" t="s">
        <v>143</v>
      </c>
      <c r="T7190" t="s">
        <v>42</v>
      </c>
      <c r="U7190" t="s">
        <v>22</v>
      </c>
      <c r="V7190" t="s">
        <v>60</v>
      </c>
      <c r="W7190">
        <v>0.52</v>
      </c>
    </row>
    <row r="7191" spans="1:23" x14ac:dyDescent="0.3">
      <c r="A7191" t="s">
        <v>946</v>
      </c>
      <c r="B7191" t="s">
        <v>1458</v>
      </c>
      <c r="D7191" s="1">
        <v>40906</v>
      </c>
      <c r="E7191" s="1">
        <v>40908</v>
      </c>
      <c r="F7191" s="1" t="str">
        <f t="shared" si="462"/>
        <v>December</v>
      </c>
      <c r="G7191" s="1" t="str">
        <f t="shared" si="463"/>
        <v>2011</v>
      </c>
      <c r="H7191" s="2">
        <f t="shared" si="464"/>
        <v>2</v>
      </c>
      <c r="I7191" s="2" t="b">
        <f t="shared" si="465"/>
        <v>0</v>
      </c>
      <c r="J7191" t="s">
        <v>52</v>
      </c>
      <c r="K7191">
        <v>48</v>
      </c>
      <c r="L7191">
        <v>3410.1574999999998</v>
      </c>
      <c r="M7191">
        <v>0.1</v>
      </c>
      <c r="N7191" t="s">
        <v>18</v>
      </c>
      <c r="O7191">
        <v>1137.9100000000001</v>
      </c>
      <c r="P7191">
        <v>85.99</v>
      </c>
      <c r="Q7191">
        <v>0.99</v>
      </c>
      <c r="R7191" t="s">
        <v>142</v>
      </c>
      <c r="S7191" t="s">
        <v>143</v>
      </c>
      <c r="T7191" t="s">
        <v>42</v>
      </c>
      <c r="U7191" t="s">
        <v>32</v>
      </c>
      <c r="V7191" t="s">
        <v>33</v>
      </c>
      <c r="W7191">
        <v>0.55000000000000004</v>
      </c>
    </row>
    <row r="7192" spans="1:23" x14ac:dyDescent="0.3">
      <c r="A7192" t="s">
        <v>1477</v>
      </c>
      <c r="B7192" t="s">
        <v>1478</v>
      </c>
      <c r="D7192" s="1">
        <v>41084</v>
      </c>
      <c r="E7192" s="1">
        <v>41086</v>
      </c>
      <c r="F7192" s="1" t="str">
        <f t="shared" si="462"/>
        <v>June</v>
      </c>
      <c r="G7192" s="1" t="str">
        <f t="shared" si="463"/>
        <v>2012</v>
      </c>
      <c r="H7192" s="2">
        <f t="shared" si="464"/>
        <v>2</v>
      </c>
      <c r="I7192" s="2" t="b">
        <f t="shared" si="465"/>
        <v>0</v>
      </c>
      <c r="J7192" t="s">
        <v>52</v>
      </c>
      <c r="K7192">
        <v>47</v>
      </c>
      <c r="L7192">
        <v>1676.25</v>
      </c>
      <c r="M7192">
        <v>0.04</v>
      </c>
      <c r="N7192" t="s">
        <v>18</v>
      </c>
      <c r="O7192">
        <v>-458.33</v>
      </c>
      <c r="P7192">
        <v>36.65</v>
      </c>
      <c r="Q7192">
        <v>22.6</v>
      </c>
      <c r="R7192" t="s">
        <v>142</v>
      </c>
      <c r="S7192" t="s">
        <v>143</v>
      </c>
      <c r="T7192" t="s">
        <v>21</v>
      </c>
      <c r="U7192" t="s">
        <v>36</v>
      </c>
      <c r="V7192" t="s">
        <v>37</v>
      </c>
      <c r="W7192">
        <v>0.57999999999999996</v>
      </c>
    </row>
    <row r="7193" spans="1:23" x14ac:dyDescent="0.3">
      <c r="A7193" t="s">
        <v>1441</v>
      </c>
      <c r="B7193" t="s">
        <v>1299</v>
      </c>
      <c r="D7193" s="1">
        <v>40362</v>
      </c>
      <c r="E7193" s="1">
        <v>40364</v>
      </c>
      <c r="F7193" s="1" t="str">
        <f t="shared" si="462"/>
        <v>July</v>
      </c>
      <c r="G7193" s="1" t="str">
        <f t="shared" si="463"/>
        <v>2010</v>
      </c>
      <c r="H7193" s="2">
        <f t="shared" si="464"/>
        <v>2</v>
      </c>
      <c r="I7193" s="2" t="b">
        <f t="shared" si="465"/>
        <v>0</v>
      </c>
      <c r="J7193" t="s">
        <v>52</v>
      </c>
      <c r="K7193">
        <v>1</v>
      </c>
      <c r="L7193">
        <v>29.99</v>
      </c>
      <c r="M7193">
        <v>7.0000000000000007E-2</v>
      </c>
      <c r="N7193" t="s">
        <v>18</v>
      </c>
      <c r="O7193">
        <v>-8.8800000000000008</v>
      </c>
      <c r="P7193">
        <v>21.98</v>
      </c>
      <c r="Q7193">
        <v>8.32</v>
      </c>
      <c r="R7193" t="s">
        <v>142</v>
      </c>
      <c r="S7193" t="s">
        <v>143</v>
      </c>
      <c r="T7193" t="s">
        <v>31</v>
      </c>
      <c r="U7193" t="s">
        <v>22</v>
      </c>
      <c r="V7193" t="s">
        <v>43</v>
      </c>
      <c r="W7193">
        <v>0.39</v>
      </c>
    </row>
    <row r="7194" spans="1:23" x14ac:dyDescent="0.3">
      <c r="A7194" t="s">
        <v>1188</v>
      </c>
      <c r="B7194" t="s">
        <v>1655</v>
      </c>
      <c r="D7194" s="1">
        <v>39863</v>
      </c>
      <c r="E7194" s="1">
        <v>39865</v>
      </c>
      <c r="F7194" s="1" t="str">
        <f t="shared" si="462"/>
        <v>February</v>
      </c>
      <c r="G7194" s="1" t="str">
        <f t="shared" si="463"/>
        <v>2009</v>
      </c>
      <c r="H7194" s="2">
        <f t="shared" si="464"/>
        <v>2</v>
      </c>
      <c r="I7194" s="2" t="b">
        <f t="shared" si="465"/>
        <v>0</v>
      </c>
      <c r="J7194" t="s">
        <v>24</v>
      </c>
      <c r="K7194">
        <v>33</v>
      </c>
      <c r="L7194">
        <v>373.13</v>
      </c>
      <c r="M7194">
        <v>0.05</v>
      </c>
      <c r="N7194" t="s">
        <v>18</v>
      </c>
      <c r="O7194">
        <v>-35.26</v>
      </c>
      <c r="P7194">
        <v>11.29</v>
      </c>
      <c r="Q7194">
        <v>5.03</v>
      </c>
      <c r="R7194" t="s">
        <v>142</v>
      </c>
      <c r="S7194" t="s">
        <v>143</v>
      </c>
      <c r="T7194" t="s">
        <v>31</v>
      </c>
      <c r="U7194" t="s">
        <v>22</v>
      </c>
      <c r="V7194" t="s">
        <v>23</v>
      </c>
      <c r="W7194">
        <v>0.59</v>
      </c>
    </row>
    <row r="7195" spans="1:23" x14ac:dyDescent="0.3">
      <c r="A7195" t="s">
        <v>1731</v>
      </c>
      <c r="B7195" t="s">
        <v>1732</v>
      </c>
      <c r="D7195" s="1">
        <v>40175</v>
      </c>
      <c r="E7195" s="1">
        <v>40176</v>
      </c>
      <c r="F7195" s="1" t="str">
        <f t="shared" si="462"/>
        <v>December</v>
      </c>
      <c r="G7195" s="1" t="str">
        <f t="shared" si="463"/>
        <v>2009</v>
      </c>
      <c r="H7195" s="2">
        <f t="shared" si="464"/>
        <v>1</v>
      </c>
      <c r="I7195" s="2" t="b">
        <f t="shared" si="465"/>
        <v>0</v>
      </c>
      <c r="J7195" t="s">
        <v>52</v>
      </c>
      <c r="K7195">
        <v>18</v>
      </c>
      <c r="L7195">
        <v>99.55</v>
      </c>
      <c r="M7195">
        <v>0.03</v>
      </c>
      <c r="N7195" t="s">
        <v>39</v>
      </c>
      <c r="O7195">
        <v>-60.9</v>
      </c>
      <c r="P7195">
        <v>4.9800000000000004</v>
      </c>
      <c r="Q7195">
        <v>4.62</v>
      </c>
      <c r="R7195" t="s">
        <v>142</v>
      </c>
      <c r="S7195" t="s">
        <v>143</v>
      </c>
      <c r="T7195" t="s">
        <v>31</v>
      </c>
      <c r="U7195" t="s">
        <v>32</v>
      </c>
      <c r="V7195" t="s">
        <v>48</v>
      </c>
      <c r="W7195">
        <v>0.64</v>
      </c>
    </row>
    <row r="7196" spans="1:23" x14ac:dyDescent="0.3">
      <c r="A7196" t="s">
        <v>1557</v>
      </c>
      <c r="B7196" t="s">
        <v>1603</v>
      </c>
      <c r="D7196" s="1">
        <v>39967</v>
      </c>
      <c r="E7196" s="1">
        <v>39972</v>
      </c>
      <c r="F7196" s="1" t="str">
        <f t="shared" si="462"/>
        <v>June</v>
      </c>
      <c r="G7196" s="1" t="str">
        <f t="shared" si="463"/>
        <v>2009</v>
      </c>
      <c r="H7196" s="2">
        <f t="shared" si="464"/>
        <v>5</v>
      </c>
      <c r="I7196" s="2" t="b">
        <f t="shared" si="465"/>
        <v>0</v>
      </c>
      <c r="J7196" t="s">
        <v>17</v>
      </c>
      <c r="K7196">
        <v>50</v>
      </c>
      <c r="L7196">
        <v>8230.77</v>
      </c>
      <c r="M7196">
        <v>0.05</v>
      </c>
      <c r="N7196" t="s">
        <v>18</v>
      </c>
      <c r="O7196">
        <v>1577.02</v>
      </c>
      <c r="P7196">
        <v>161.55000000000001</v>
      </c>
      <c r="Q7196">
        <v>19.989999999999998</v>
      </c>
      <c r="R7196" t="s">
        <v>142</v>
      </c>
      <c r="S7196" t="s">
        <v>143</v>
      </c>
      <c r="T7196" t="s">
        <v>31</v>
      </c>
      <c r="U7196" t="s">
        <v>22</v>
      </c>
      <c r="V7196" t="s">
        <v>23</v>
      </c>
      <c r="W7196">
        <v>0.66</v>
      </c>
    </row>
    <row r="7197" spans="1:23" x14ac:dyDescent="0.3">
      <c r="A7197" t="s">
        <v>1733</v>
      </c>
      <c r="B7197" t="s">
        <v>1734</v>
      </c>
      <c r="D7197" s="1">
        <v>41205</v>
      </c>
      <c r="E7197" s="1">
        <v>41206</v>
      </c>
      <c r="F7197" s="1" t="str">
        <f t="shared" si="462"/>
        <v>October</v>
      </c>
      <c r="G7197" s="1" t="str">
        <f t="shared" si="463"/>
        <v>2012</v>
      </c>
      <c r="H7197" s="2">
        <f t="shared" si="464"/>
        <v>1</v>
      </c>
      <c r="I7197" s="2" t="b">
        <f t="shared" si="465"/>
        <v>0</v>
      </c>
      <c r="J7197" t="s">
        <v>24</v>
      </c>
      <c r="K7197">
        <v>5</v>
      </c>
      <c r="L7197">
        <v>80.56</v>
      </c>
      <c r="M7197">
        <v>0.03</v>
      </c>
      <c r="N7197" t="s">
        <v>18</v>
      </c>
      <c r="O7197">
        <v>12.5</v>
      </c>
      <c r="P7197">
        <v>15.67</v>
      </c>
      <c r="Q7197">
        <v>1.39</v>
      </c>
      <c r="R7197" t="s">
        <v>142</v>
      </c>
      <c r="S7197" t="s">
        <v>143</v>
      </c>
      <c r="T7197" t="s">
        <v>31</v>
      </c>
      <c r="U7197" t="s">
        <v>22</v>
      </c>
      <c r="V7197" t="s">
        <v>51</v>
      </c>
      <c r="W7197">
        <v>0.38</v>
      </c>
    </row>
    <row r="7198" spans="1:23" x14ac:dyDescent="0.3">
      <c r="A7198" t="s">
        <v>1039</v>
      </c>
      <c r="B7198" t="s">
        <v>1406</v>
      </c>
      <c r="D7198" s="1">
        <v>40685</v>
      </c>
      <c r="E7198" s="1">
        <v>40686</v>
      </c>
      <c r="F7198" s="1" t="str">
        <f t="shared" si="462"/>
        <v>May</v>
      </c>
      <c r="G7198" s="1" t="str">
        <f t="shared" si="463"/>
        <v>2011</v>
      </c>
      <c r="H7198" s="2">
        <f t="shared" si="464"/>
        <v>1</v>
      </c>
      <c r="I7198" s="2" t="b">
        <f t="shared" si="465"/>
        <v>0</v>
      </c>
      <c r="J7198" t="s">
        <v>44</v>
      </c>
      <c r="K7198">
        <v>49</v>
      </c>
      <c r="L7198">
        <v>20701.928</v>
      </c>
      <c r="M7198">
        <v>0.08</v>
      </c>
      <c r="N7198" t="s">
        <v>25</v>
      </c>
      <c r="O7198">
        <v>3918.54</v>
      </c>
      <c r="P7198">
        <v>550.98</v>
      </c>
      <c r="Q7198">
        <v>45.7</v>
      </c>
      <c r="R7198" t="s">
        <v>142</v>
      </c>
      <c r="S7198" t="s">
        <v>143</v>
      </c>
      <c r="T7198" t="s">
        <v>31</v>
      </c>
      <c r="U7198" t="s">
        <v>36</v>
      </c>
      <c r="V7198" t="s">
        <v>55</v>
      </c>
      <c r="W7198">
        <v>0.71</v>
      </c>
    </row>
    <row r="7199" spans="1:23" x14ac:dyDescent="0.3">
      <c r="A7199" t="s">
        <v>969</v>
      </c>
      <c r="B7199" t="s">
        <v>1722</v>
      </c>
      <c r="D7199" s="1">
        <v>40386</v>
      </c>
      <c r="E7199" s="1">
        <v>40388</v>
      </c>
      <c r="F7199" s="1" t="str">
        <f t="shared" si="462"/>
        <v>July</v>
      </c>
      <c r="G7199" s="1" t="str">
        <f t="shared" si="463"/>
        <v>2010</v>
      </c>
      <c r="H7199" s="2">
        <f t="shared" si="464"/>
        <v>2</v>
      </c>
      <c r="I7199" s="2" t="b">
        <f t="shared" si="465"/>
        <v>0</v>
      </c>
      <c r="J7199" t="s">
        <v>52</v>
      </c>
      <c r="K7199">
        <v>4</v>
      </c>
      <c r="L7199">
        <v>20.190000000000001</v>
      </c>
      <c r="M7199">
        <v>0.03</v>
      </c>
      <c r="N7199" t="s">
        <v>18</v>
      </c>
      <c r="O7199">
        <v>1.3</v>
      </c>
      <c r="P7199">
        <v>4.91</v>
      </c>
      <c r="Q7199">
        <v>0.5</v>
      </c>
      <c r="R7199" t="s">
        <v>142</v>
      </c>
      <c r="S7199" t="s">
        <v>143</v>
      </c>
      <c r="T7199" t="s">
        <v>42</v>
      </c>
      <c r="U7199" t="s">
        <v>22</v>
      </c>
      <c r="V7199" t="s">
        <v>57</v>
      </c>
      <c r="W7199">
        <v>0.36</v>
      </c>
    </row>
    <row r="7200" spans="1:23" x14ac:dyDescent="0.3">
      <c r="A7200" t="s">
        <v>969</v>
      </c>
      <c r="B7200" t="s">
        <v>1722</v>
      </c>
      <c r="D7200" s="1">
        <v>40386</v>
      </c>
      <c r="E7200" s="1">
        <v>40387</v>
      </c>
      <c r="F7200" s="1" t="str">
        <f t="shared" si="462"/>
        <v>July</v>
      </c>
      <c r="G7200" s="1" t="str">
        <f t="shared" si="463"/>
        <v>2010</v>
      </c>
      <c r="H7200" s="2">
        <f t="shared" si="464"/>
        <v>1</v>
      </c>
      <c r="I7200" s="2" t="b">
        <f t="shared" si="465"/>
        <v>0</v>
      </c>
      <c r="J7200" t="s">
        <v>52</v>
      </c>
      <c r="K7200">
        <v>43</v>
      </c>
      <c r="L7200">
        <v>74.989999999999995</v>
      </c>
      <c r="M7200">
        <v>0.08</v>
      </c>
      <c r="N7200" t="s">
        <v>18</v>
      </c>
      <c r="O7200">
        <v>-8.9499999999999993</v>
      </c>
      <c r="P7200">
        <v>1.82</v>
      </c>
      <c r="Q7200">
        <v>0.83</v>
      </c>
      <c r="R7200" t="s">
        <v>142</v>
      </c>
      <c r="S7200" t="s">
        <v>143</v>
      </c>
      <c r="T7200" t="s">
        <v>42</v>
      </c>
      <c r="U7200" t="s">
        <v>22</v>
      </c>
      <c r="V7200" t="s">
        <v>60</v>
      </c>
      <c r="W7200">
        <v>0.56999999999999995</v>
      </c>
    </row>
    <row r="7201" spans="1:23" x14ac:dyDescent="0.3">
      <c r="A7201" t="s">
        <v>1016</v>
      </c>
      <c r="B7201" t="s">
        <v>1276</v>
      </c>
      <c r="D7201" s="1">
        <v>40422</v>
      </c>
      <c r="E7201" s="1">
        <v>40429</v>
      </c>
      <c r="F7201" s="1" t="str">
        <f t="shared" si="462"/>
        <v>September</v>
      </c>
      <c r="G7201" s="1" t="str">
        <f t="shared" si="463"/>
        <v>2010</v>
      </c>
      <c r="H7201" s="2">
        <f t="shared" si="464"/>
        <v>7</v>
      </c>
      <c r="I7201" s="2" t="b">
        <f t="shared" si="465"/>
        <v>0</v>
      </c>
      <c r="J7201" t="s">
        <v>17</v>
      </c>
      <c r="K7201">
        <v>38</v>
      </c>
      <c r="L7201">
        <v>81.97</v>
      </c>
      <c r="M7201">
        <v>0.05</v>
      </c>
      <c r="N7201" t="s">
        <v>18</v>
      </c>
      <c r="O7201">
        <v>-148.80000000000001</v>
      </c>
      <c r="P7201">
        <v>1.98</v>
      </c>
      <c r="Q7201">
        <v>4.7699999999999996</v>
      </c>
      <c r="R7201" t="s">
        <v>142</v>
      </c>
      <c r="S7201" t="s">
        <v>143</v>
      </c>
      <c r="T7201" t="s">
        <v>31</v>
      </c>
      <c r="U7201" t="s">
        <v>22</v>
      </c>
      <c r="V7201" t="s">
        <v>29</v>
      </c>
      <c r="W7201">
        <v>0.4</v>
      </c>
    </row>
    <row r="7202" spans="1:23" x14ac:dyDescent="0.3">
      <c r="A7202" t="s">
        <v>941</v>
      </c>
      <c r="B7202" t="s">
        <v>983</v>
      </c>
      <c r="D7202" s="1">
        <v>39976</v>
      </c>
      <c r="E7202" s="1">
        <v>39978</v>
      </c>
      <c r="F7202" s="1" t="str">
        <f t="shared" si="462"/>
        <v>June</v>
      </c>
      <c r="G7202" s="1" t="str">
        <f t="shared" si="463"/>
        <v>2009</v>
      </c>
      <c r="H7202" s="2">
        <f t="shared" si="464"/>
        <v>2</v>
      </c>
      <c r="I7202" s="2" t="b">
        <f t="shared" si="465"/>
        <v>0</v>
      </c>
      <c r="J7202" t="s">
        <v>52</v>
      </c>
      <c r="K7202">
        <v>38</v>
      </c>
      <c r="L7202">
        <v>1756.27</v>
      </c>
      <c r="M7202">
        <v>0.09</v>
      </c>
      <c r="N7202" t="s">
        <v>18</v>
      </c>
      <c r="O7202">
        <v>649.04999999999995</v>
      </c>
      <c r="P7202">
        <v>46.89</v>
      </c>
      <c r="Q7202">
        <v>5.0999999999999996</v>
      </c>
      <c r="R7202" t="s">
        <v>142</v>
      </c>
      <c r="S7202" t="s">
        <v>143</v>
      </c>
      <c r="T7202" t="s">
        <v>42</v>
      </c>
      <c r="U7202" t="s">
        <v>22</v>
      </c>
      <c r="V7202" t="s">
        <v>28</v>
      </c>
      <c r="W7202">
        <v>0.46</v>
      </c>
    </row>
    <row r="7203" spans="1:23" x14ac:dyDescent="0.3">
      <c r="A7203" t="s">
        <v>941</v>
      </c>
      <c r="B7203" t="s">
        <v>983</v>
      </c>
      <c r="D7203" s="1">
        <v>39976</v>
      </c>
      <c r="E7203" s="1">
        <v>39977</v>
      </c>
      <c r="F7203" s="1" t="str">
        <f t="shared" si="462"/>
        <v>June</v>
      </c>
      <c r="G7203" s="1" t="str">
        <f t="shared" si="463"/>
        <v>2009</v>
      </c>
      <c r="H7203" s="2">
        <f t="shared" si="464"/>
        <v>1</v>
      </c>
      <c r="I7203" s="2" t="b">
        <f t="shared" si="465"/>
        <v>0</v>
      </c>
      <c r="J7203" t="s">
        <v>52</v>
      </c>
      <c r="K7203">
        <v>50</v>
      </c>
      <c r="L7203">
        <v>345.58</v>
      </c>
      <c r="M7203">
        <v>0.05</v>
      </c>
      <c r="N7203" t="s">
        <v>18</v>
      </c>
      <c r="O7203">
        <v>-38.04</v>
      </c>
      <c r="P7203">
        <v>6.64</v>
      </c>
      <c r="Q7203">
        <v>4.95</v>
      </c>
      <c r="R7203" t="s">
        <v>142</v>
      </c>
      <c r="S7203" t="s">
        <v>143</v>
      </c>
      <c r="T7203" t="s">
        <v>42</v>
      </c>
      <c r="U7203" t="s">
        <v>36</v>
      </c>
      <c r="V7203" t="s">
        <v>37</v>
      </c>
      <c r="W7203">
        <v>0.37</v>
      </c>
    </row>
    <row r="7204" spans="1:23" x14ac:dyDescent="0.3">
      <c r="A7204" t="s">
        <v>1275</v>
      </c>
      <c r="B7204" t="s">
        <v>1473</v>
      </c>
      <c r="D7204" s="1">
        <v>40053</v>
      </c>
      <c r="E7204" s="1">
        <v>40056</v>
      </c>
      <c r="F7204" s="1" t="str">
        <f t="shared" si="462"/>
        <v>August</v>
      </c>
      <c r="G7204" s="1" t="str">
        <f t="shared" si="463"/>
        <v>2009</v>
      </c>
      <c r="H7204" s="2">
        <f t="shared" si="464"/>
        <v>3</v>
      </c>
      <c r="I7204" s="2" t="b">
        <f t="shared" si="465"/>
        <v>0</v>
      </c>
      <c r="J7204" t="s">
        <v>44</v>
      </c>
      <c r="K7204">
        <v>16</v>
      </c>
      <c r="L7204">
        <v>273.36</v>
      </c>
      <c r="M7204">
        <v>0.04</v>
      </c>
      <c r="N7204" t="s">
        <v>18</v>
      </c>
      <c r="O7204">
        <v>32.25</v>
      </c>
      <c r="P7204">
        <v>17.239999999999998</v>
      </c>
      <c r="Q7204">
        <v>3.26</v>
      </c>
      <c r="R7204" t="s">
        <v>142</v>
      </c>
      <c r="S7204" t="s">
        <v>143</v>
      </c>
      <c r="T7204" t="s">
        <v>42</v>
      </c>
      <c r="U7204" t="s">
        <v>22</v>
      </c>
      <c r="V7204" t="s">
        <v>82</v>
      </c>
      <c r="W7204">
        <v>0.56000000000000005</v>
      </c>
    </row>
    <row r="7205" spans="1:23" x14ac:dyDescent="0.3">
      <c r="A7205" t="s">
        <v>1275</v>
      </c>
      <c r="B7205" t="s">
        <v>1473</v>
      </c>
      <c r="D7205" s="1">
        <v>40053</v>
      </c>
      <c r="E7205" s="1">
        <v>40055</v>
      </c>
      <c r="F7205" s="1" t="str">
        <f t="shared" si="462"/>
        <v>August</v>
      </c>
      <c r="G7205" s="1" t="str">
        <f t="shared" si="463"/>
        <v>2009</v>
      </c>
      <c r="H7205" s="2">
        <f t="shared" si="464"/>
        <v>2</v>
      </c>
      <c r="I7205" s="2" t="b">
        <f t="shared" si="465"/>
        <v>0</v>
      </c>
      <c r="J7205" t="s">
        <v>44</v>
      </c>
      <c r="K7205">
        <v>19</v>
      </c>
      <c r="L7205">
        <v>3240.7280000000001</v>
      </c>
      <c r="M7205">
        <v>7.0000000000000007E-2</v>
      </c>
      <c r="N7205" t="s">
        <v>25</v>
      </c>
      <c r="O7205">
        <v>-691.31</v>
      </c>
      <c r="P7205">
        <v>218.75</v>
      </c>
      <c r="Q7205">
        <v>69.64</v>
      </c>
      <c r="R7205" t="s">
        <v>142</v>
      </c>
      <c r="S7205" t="s">
        <v>143</v>
      </c>
      <c r="T7205" t="s">
        <v>42</v>
      </c>
      <c r="U7205" t="s">
        <v>36</v>
      </c>
      <c r="V7205" t="s">
        <v>55</v>
      </c>
      <c r="W7205">
        <v>0.77</v>
      </c>
    </row>
    <row r="7206" spans="1:23" x14ac:dyDescent="0.3">
      <c r="A7206" t="s">
        <v>1275</v>
      </c>
      <c r="B7206" t="s">
        <v>1473</v>
      </c>
      <c r="D7206" s="1">
        <v>40053</v>
      </c>
      <c r="E7206" s="1">
        <v>40055</v>
      </c>
      <c r="F7206" s="1" t="str">
        <f t="shared" si="462"/>
        <v>August</v>
      </c>
      <c r="G7206" s="1" t="str">
        <f t="shared" si="463"/>
        <v>2009</v>
      </c>
      <c r="H7206" s="2">
        <f t="shared" si="464"/>
        <v>2</v>
      </c>
      <c r="I7206" s="2" t="b">
        <f t="shared" si="465"/>
        <v>0</v>
      </c>
      <c r="J7206" t="s">
        <v>44</v>
      </c>
      <c r="K7206">
        <v>49</v>
      </c>
      <c r="L7206">
        <v>8058.96</v>
      </c>
      <c r="M7206">
        <v>0.08</v>
      </c>
      <c r="N7206" t="s">
        <v>18</v>
      </c>
      <c r="O7206">
        <v>-1621.38</v>
      </c>
      <c r="P7206">
        <v>209.37</v>
      </c>
      <c r="Q7206">
        <v>69</v>
      </c>
      <c r="R7206" t="s">
        <v>142</v>
      </c>
      <c r="S7206" t="s">
        <v>143</v>
      </c>
      <c r="T7206" t="s">
        <v>42</v>
      </c>
      <c r="U7206" t="s">
        <v>36</v>
      </c>
      <c r="V7206" t="s">
        <v>55</v>
      </c>
      <c r="W7206">
        <v>0.79</v>
      </c>
    </row>
    <row r="7207" spans="1:23" x14ac:dyDescent="0.3">
      <c r="A7207" t="s">
        <v>1275</v>
      </c>
      <c r="B7207" t="s">
        <v>1473</v>
      </c>
      <c r="D7207" s="1">
        <v>40919</v>
      </c>
      <c r="E7207" s="1">
        <v>40920</v>
      </c>
      <c r="F7207" s="1" t="str">
        <f t="shared" si="462"/>
        <v>January</v>
      </c>
      <c r="G7207" s="1" t="str">
        <f t="shared" si="463"/>
        <v>2012</v>
      </c>
      <c r="H7207" s="2">
        <f t="shared" si="464"/>
        <v>1</v>
      </c>
      <c r="I7207" s="2" t="b">
        <f t="shared" si="465"/>
        <v>0</v>
      </c>
      <c r="J7207" t="s">
        <v>52</v>
      </c>
      <c r="K7207">
        <v>19</v>
      </c>
      <c r="L7207">
        <v>172.54</v>
      </c>
      <c r="M7207">
        <v>0.08</v>
      </c>
      <c r="N7207" t="s">
        <v>18</v>
      </c>
      <c r="O7207">
        <v>44.23</v>
      </c>
      <c r="P7207">
        <v>9.11</v>
      </c>
      <c r="Q7207">
        <v>2.15</v>
      </c>
      <c r="R7207" t="s">
        <v>142</v>
      </c>
      <c r="S7207" t="s">
        <v>143</v>
      </c>
      <c r="T7207" t="s">
        <v>31</v>
      </c>
      <c r="U7207" t="s">
        <v>22</v>
      </c>
      <c r="V7207" t="s">
        <v>43</v>
      </c>
      <c r="W7207">
        <v>0.4</v>
      </c>
    </row>
    <row r="7208" spans="1:23" x14ac:dyDescent="0.3">
      <c r="A7208" t="s">
        <v>941</v>
      </c>
      <c r="B7208" t="s">
        <v>983</v>
      </c>
      <c r="D7208" s="1">
        <v>40040</v>
      </c>
      <c r="E7208" s="1">
        <v>40041</v>
      </c>
      <c r="F7208" s="1" t="str">
        <f t="shared" si="462"/>
        <v>August</v>
      </c>
      <c r="G7208" s="1" t="str">
        <f t="shared" si="463"/>
        <v>2009</v>
      </c>
      <c r="H7208" s="2">
        <f t="shared" si="464"/>
        <v>1</v>
      </c>
      <c r="I7208" s="2" t="b">
        <f t="shared" si="465"/>
        <v>0</v>
      </c>
      <c r="J7208" t="s">
        <v>24</v>
      </c>
      <c r="K7208">
        <v>30</v>
      </c>
      <c r="L7208">
        <v>5290.57</v>
      </c>
      <c r="M7208">
        <v>0.08</v>
      </c>
      <c r="N7208" t="s">
        <v>18</v>
      </c>
      <c r="O7208">
        <v>1389.18</v>
      </c>
      <c r="P7208">
        <v>178.47</v>
      </c>
      <c r="Q7208">
        <v>19.989999999999998</v>
      </c>
      <c r="R7208" t="s">
        <v>142</v>
      </c>
      <c r="S7208" t="s">
        <v>143</v>
      </c>
      <c r="T7208" t="s">
        <v>42</v>
      </c>
      <c r="U7208" t="s">
        <v>22</v>
      </c>
      <c r="V7208" t="s">
        <v>23</v>
      </c>
      <c r="W7208">
        <v>0.55000000000000004</v>
      </c>
    </row>
    <row r="7209" spans="1:23" x14ac:dyDescent="0.3">
      <c r="A7209" t="s">
        <v>979</v>
      </c>
      <c r="B7209" t="s">
        <v>1462</v>
      </c>
      <c r="D7209" s="1">
        <v>40462</v>
      </c>
      <c r="E7209" s="1">
        <v>40464</v>
      </c>
      <c r="F7209" s="1" t="str">
        <f t="shared" si="462"/>
        <v>October</v>
      </c>
      <c r="G7209" s="1" t="str">
        <f t="shared" si="463"/>
        <v>2010</v>
      </c>
      <c r="H7209" s="2">
        <f t="shared" si="464"/>
        <v>2</v>
      </c>
      <c r="I7209" s="2" t="b">
        <f t="shared" si="465"/>
        <v>0</v>
      </c>
      <c r="J7209" t="s">
        <v>44</v>
      </c>
      <c r="K7209">
        <v>46</v>
      </c>
      <c r="L7209">
        <v>7685.62</v>
      </c>
      <c r="M7209">
        <v>0.02</v>
      </c>
      <c r="N7209" t="s">
        <v>39</v>
      </c>
      <c r="O7209">
        <v>1952.15</v>
      </c>
      <c r="P7209">
        <v>165.2</v>
      </c>
      <c r="Q7209">
        <v>19.989999999999998</v>
      </c>
      <c r="R7209" t="s">
        <v>142</v>
      </c>
      <c r="S7209" t="s">
        <v>143</v>
      </c>
      <c r="T7209" t="s">
        <v>31</v>
      </c>
      <c r="U7209" t="s">
        <v>22</v>
      </c>
      <c r="V7209" t="s">
        <v>23</v>
      </c>
      <c r="W7209">
        <v>0.59</v>
      </c>
    </row>
    <row r="7210" spans="1:23" x14ac:dyDescent="0.3">
      <c r="A7210" t="s">
        <v>1642</v>
      </c>
      <c r="B7210" t="s">
        <v>1160</v>
      </c>
      <c r="D7210" s="1">
        <v>40163</v>
      </c>
      <c r="E7210" s="1">
        <v>40164</v>
      </c>
      <c r="F7210" s="1" t="str">
        <f t="shared" si="462"/>
        <v>December</v>
      </c>
      <c r="G7210" s="1" t="str">
        <f t="shared" si="463"/>
        <v>2009</v>
      </c>
      <c r="H7210" s="2">
        <f t="shared" si="464"/>
        <v>1</v>
      </c>
      <c r="I7210" s="2" t="b">
        <f t="shared" si="465"/>
        <v>0</v>
      </c>
      <c r="J7210" t="s">
        <v>52</v>
      </c>
      <c r="K7210">
        <v>15</v>
      </c>
      <c r="L7210">
        <v>2277.67</v>
      </c>
      <c r="M7210">
        <v>0</v>
      </c>
      <c r="N7210" t="s">
        <v>25</v>
      </c>
      <c r="O7210">
        <v>-173.96</v>
      </c>
      <c r="P7210">
        <v>140.97999999999999</v>
      </c>
      <c r="Q7210">
        <v>36.090000000000003</v>
      </c>
      <c r="R7210" t="s">
        <v>142</v>
      </c>
      <c r="S7210" t="s">
        <v>143</v>
      </c>
      <c r="T7210" t="s">
        <v>27</v>
      </c>
      <c r="U7210" t="s">
        <v>36</v>
      </c>
      <c r="V7210" t="s">
        <v>54</v>
      </c>
      <c r="W7210">
        <v>0.77</v>
      </c>
    </row>
    <row r="7211" spans="1:23" x14ac:dyDescent="0.3">
      <c r="A7211" t="s">
        <v>943</v>
      </c>
      <c r="B7211" t="s">
        <v>1435</v>
      </c>
      <c r="D7211" s="1">
        <v>40746</v>
      </c>
      <c r="E7211" s="1">
        <v>40748</v>
      </c>
      <c r="F7211" s="1" t="str">
        <f t="shared" si="462"/>
        <v>July</v>
      </c>
      <c r="G7211" s="1" t="str">
        <f t="shared" si="463"/>
        <v>2011</v>
      </c>
      <c r="H7211" s="2">
        <f t="shared" si="464"/>
        <v>2</v>
      </c>
      <c r="I7211" s="2" t="b">
        <f t="shared" si="465"/>
        <v>0</v>
      </c>
      <c r="J7211" t="s">
        <v>44</v>
      </c>
      <c r="K7211">
        <v>25</v>
      </c>
      <c r="L7211">
        <v>3308.28</v>
      </c>
      <c r="M7211">
        <v>0.08</v>
      </c>
      <c r="N7211" t="s">
        <v>25</v>
      </c>
      <c r="O7211">
        <v>-581.59</v>
      </c>
      <c r="P7211">
        <v>130.97999999999999</v>
      </c>
      <c r="Q7211">
        <v>54.74</v>
      </c>
      <c r="R7211" t="s">
        <v>142</v>
      </c>
      <c r="S7211" t="s">
        <v>143</v>
      </c>
      <c r="T7211" t="s">
        <v>27</v>
      </c>
      <c r="U7211" t="s">
        <v>36</v>
      </c>
      <c r="V7211" t="s">
        <v>54</v>
      </c>
      <c r="W7211">
        <v>0.69</v>
      </c>
    </row>
    <row r="7212" spans="1:23" x14ac:dyDescent="0.3">
      <c r="A7212" t="s">
        <v>1381</v>
      </c>
      <c r="B7212" t="s">
        <v>1728</v>
      </c>
      <c r="D7212" s="1">
        <v>41008</v>
      </c>
      <c r="E7212" s="1">
        <v>41009</v>
      </c>
      <c r="F7212" s="1" t="str">
        <f t="shared" si="462"/>
        <v>April</v>
      </c>
      <c r="G7212" s="1" t="str">
        <f t="shared" si="463"/>
        <v>2012</v>
      </c>
      <c r="H7212" s="2">
        <f t="shared" si="464"/>
        <v>1</v>
      </c>
      <c r="I7212" s="2" t="b">
        <f t="shared" si="465"/>
        <v>0</v>
      </c>
      <c r="J7212" t="s">
        <v>52</v>
      </c>
      <c r="K7212">
        <v>47</v>
      </c>
      <c r="L7212">
        <v>370.6</v>
      </c>
      <c r="M7212">
        <v>0.03</v>
      </c>
      <c r="N7212" t="s">
        <v>18</v>
      </c>
      <c r="O7212">
        <v>160.72</v>
      </c>
      <c r="P7212">
        <v>7.64</v>
      </c>
      <c r="Q7212">
        <v>1.39</v>
      </c>
      <c r="R7212" t="s">
        <v>142</v>
      </c>
      <c r="S7212" t="s">
        <v>143</v>
      </c>
      <c r="T7212" t="s">
        <v>31</v>
      </c>
      <c r="U7212" t="s">
        <v>22</v>
      </c>
      <c r="V7212" t="s">
        <v>51</v>
      </c>
      <c r="W7212">
        <v>0.36</v>
      </c>
    </row>
    <row r="7213" spans="1:23" x14ac:dyDescent="0.3">
      <c r="A7213" t="s">
        <v>946</v>
      </c>
      <c r="B7213" t="s">
        <v>1458</v>
      </c>
      <c r="D7213" s="1">
        <v>40324</v>
      </c>
      <c r="E7213" s="1">
        <v>40324</v>
      </c>
      <c r="F7213" s="1" t="str">
        <f t="shared" si="462"/>
        <v>May</v>
      </c>
      <c r="G7213" s="1" t="str">
        <f t="shared" si="463"/>
        <v>2010</v>
      </c>
      <c r="H7213" s="2">
        <f t="shared" si="464"/>
        <v>0</v>
      </c>
      <c r="I7213" s="2" t="str">
        <f t="shared" si="465"/>
        <v>FREE DELIVERY</v>
      </c>
      <c r="J7213" t="s">
        <v>24</v>
      </c>
      <c r="K7213">
        <v>43</v>
      </c>
      <c r="L7213">
        <v>4072.01</v>
      </c>
      <c r="M7213">
        <v>0.01</v>
      </c>
      <c r="N7213" t="s">
        <v>18</v>
      </c>
      <c r="O7213">
        <v>1675.98</v>
      </c>
      <c r="P7213">
        <v>90.24</v>
      </c>
      <c r="Q7213">
        <v>0.99</v>
      </c>
      <c r="R7213" t="s">
        <v>142</v>
      </c>
      <c r="S7213" t="s">
        <v>143</v>
      </c>
      <c r="T7213" t="s">
        <v>42</v>
      </c>
      <c r="U7213" t="s">
        <v>22</v>
      </c>
      <c r="V7213" t="s">
        <v>28</v>
      </c>
      <c r="W7213">
        <v>0.56000000000000005</v>
      </c>
    </row>
    <row r="7214" spans="1:23" x14ac:dyDescent="0.3">
      <c r="A7214" t="s">
        <v>1041</v>
      </c>
      <c r="B7214" t="s">
        <v>1534</v>
      </c>
      <c r="C7214" t="s">
        <v>1736</v>
      </c>
      <c r="D7214" s="1">
        <v>40972</v>
      </c>
      <c r="E7214" s="1">
        <v>40973</v>
      </c>
      <c r="F7214" s="1" t="str">
        <f t="shared" si="462"/>
        <v>March</v>
      </c>
      <c r="G7214" s="1" t="str">
        <f t="shared" si="463"/>
        <v>2012</v>
      </c>
      <c r="H7214" s="2">
        <f t="shared" si="464"/>
        <v>1</v>
      </c>
      <c r="I7214" s="2" t="b">
        <f t="shared" si="465"/>
        <v>0</v>
      </c>
      <c r="J7214" t="s">
        <v>44</v>
      </c>
      <c r="K7214">
        <v>14</v>
      </c>
      <c r="L7214">
        <v>41.37</v>
      </c>
      <c r="M7214">
        <v>0.05</v>
      </c>
      <c r="N7214" t="s">
        <v>18</v>
      </c>
      <c r="O7214">
        <v>1.82</v>
      </c>
      <c r="P7214">
        <v>2.94</v>
      </c>
      <c r="Q7214">
        <v>0.7</v>
      </c>
      <c r="R7214" t="s">
        <v>142</v>
      </c>
      <c r="S7214" t="s">
        <v>143</v>
      </c>
      <c r="T7214" t="s">
        <v>27</v>
      </c>
      <c r="U7214" t="s">
        <v>22</v>
      </c>
      <c r="V7214" t="s">
        <v>60</v>
      </c>
      <c r="W7214">
        <v>0.57999999999999996</v>
      </c>
    </row>
    <row r="7215" spans="1:23" x14ac:dyDescent="0.3">
      <c r="A7215" t="s">
        <v>1009</v>
      </c>
      <c r="B7215" t="s">
        <v>1677</v>
      </c>
      <c r="D7215" s="1">
        <v>41258</v>
      </c>
      <c r="E7215" s="1">
        <v>41260</v>
      </c>
      <c r="F7215" s="1" t="str">
        <f t="shared" si="462"/>
        <v>December</v>
      </c>
      <c r="G7215" s="1" t="str">
        <f t="shared" si="463"/>
        <v>2012</v>
      </c>
      <c r="H7215" s="2">
        <f t="shared" si="464"/>
        <v>2</v>
      </c>
      <c r="I7215" s="2" t="b">
        <f t="shared" si="465"/>
        <v>0</v>
      </c>
      <c r="J7215" t="s">
        <v>34</v>
      </c>
      <c r="K7215">
        <v>18</v>
      </c>
      <c r="L7215">
        <v>71.22</v>
      </c>
      <c r="M7215">
        <v>0.04</v>
      </c>
      <c r="N7215" t="s">
        <v>18</v>
      </c>
      <c r="O7215">
        <v>20.43</v>
      </c>
      <c r="P7215">
        <v>3.85</v>
      </c>
      <c r="Q7215">
        <v>0.7</v>
      </c>
      <c r="R7215" t="s">
        <v>142</v>
      </c>
      <c r="S7215" t="s">
        <v>143</v>
      </c>
      <c r="T7215" t="s">
        <v>31</v>
      </c>
      <c r="U7215" t="s">
        <v>22</v>
      </c>
      <c r="V7215" t="s">
        <v>60</v>
      </c>
      <c r="W7215">
        <v>0.44</v>
      </c>
    </row>
    <row r="7216" spans="1:23" x14ac:dyDescent="0.3">
      <c r="A7216" t="s">
        <v>1448</v>
      </c>
      <c r="B7216" t="s">
        <v>1449</v>
      </c>
      <c r="D7216" s="1">
        <v>40097</v>
      </c>
      <c r="E7216" s="1">
        <v>40099</v>
      </c>
      <c r="F7216" s="1" t="str">
        <f t="shared" si="462"/>
        <v>October</v>
      </c>
      <c r="G7216" s="1" t="str">
        <f t="shared" si="463"/>
        <v>2009</v>
      </c>
      <c r="H7216" s="2">
        <f t="shared" si="464"/>
        <v>2</v>
      </c>
      <c r="I7216" s="2" t="b">
        <f t="shared" si="465"/>
        <v>0</v>
      </c>
      <c r="J7216" t="s">
        <v>17</v>
      </c>
      <c r="K7216">
        <v>46</v>
      </c>
      <c r="L7216">
        <v>863.26</v>
      </c>
      <c r="M7216">
        <v>0.09</v>
      </c>
      <c r="N7216" t="s">
        <v>39</v>
      </c>
      <c r="O7216">
        <v>229.6</v>
      </c>
      <c r="P7216">
        <v>19.23</v>
      </c>
      <c r="Q7216">
        <v>6.15</v>
      </c>
      <c r="R7216" t="s">
        <v>142</v>
      </c>
      <c r="S7216" t="s">
        <v>143</v>
      </c>
      <c r="T7216" t="s">
        <v>31</v>
      </c>
      <c r="U7216" t="s">
        <v>36</v>
      </c>
      <c r="V7216" t="s">
        <v>37</v>
      </c>
      <c r="W7216">
        <v>0.44</v>
      </c>
    </row>
    <row r="7217" spans="1:23" x14ac:dyDescent="0.3">
      <c r="A7217" t="s">
        <v>1726</v>
      </c>
      <c r="B7217" t="s">
        <v>1727</v>
      </c>
      <c r="D7217" s="1">
        <v>40758</v>
      </c>
      <c r="E7217" s="1">
        <v>40759</v>
      </c>
      <c r="F7217" s="1" t="str">
        <f t="shared" si="462"/>
        <v>August</v>
      </c>
      <c r="G7217" s="1" t="str">
        <f t="shared" si="463"/>
        <v>2011</v>
      </c>
      <c r="H7217" s="2">
        <f t="shared" si="464"/>
        <v>1</v>
      </c>
      <c r="I7217" s="2" t="b">
        <f t="shared" si="465"/>
        <v>0</v>
      </c>
      <c r="J7217" t="s">
        <v>34</v>
      </c>
      <c r="K7217">
        <v>48</v>
      </c>
      <c r="L7217">
        <v>238.79</v>
      </c>
      <c r="M7217">
        <v>0.04</v>
      </c>
      <c r="N7217" t="s">
        <v>18</v>
      </c>
      <c r="O7217">
        <v>-83.78</v>
      </c>
      <c r="P7217">
        <v>4.9800000000000004</v>
      </c>
      <c r="Q7217">
        <v>4.72</v>
      </c>
      <c r="R7217" t="s">
        <v>142</v>
      </c>
      <c r="S7217" t="s">
        <v>143</v>
      </c>
      <c r="T7217" t="s">
        <v>27</v>
      </c>
      <c r="U7217" t="s">
        <v>22</v>
      </c>
      <c r="V7217" t="s">
        <v>43</v>
      </c>
      <c r="W7217">
        <v>0.36</v>
      </c>
    </row>
    <row r="7218" spans="1:23" x14ac:dyDescent="0.3">
      <c r="A7218" t="s">
        <v>1726</v>
      </c>
      <c r="B7218" t="s">
        <v>1727</v>
      </c>
      <c r="D7218" s="1">
        <v>40758</v>
      </c>
      <c r="E7218" s="1">
        <v>40758</v>
      </c>
      <c r="F7218" s="1" t="str">
        <f t="shared" si="462"/>
        <v>August</v>
      </c>
      <c r="G7218" s="1" t="str">
        <f t="shared" si="463"/>
        <v>2011</v>
      </c>
      <c r="H7218" s="2">
        <f t="shared" si="464"/>
        <v>0</v>
      </c>
      <c r="I7218" s="2" t="str">
        <f t="shared" si="465"/>
        <v>FREE DELIVERY</v>
      </c>
      <c r="J7218" t="s">
        <v>34</v>
      </c>
      <c r="K7218">
        <v>47</v>
      </c>
      <c r="L7218">
        <v>148.26</v>
      </c>
      <c r="M7218">
        <v>0.04</v>
      </c>
      <c r="N7218" t="s">
        <v>39</v>
      </c>
      <c r="O7218">
        <v>49.04</v>
      </c>
      <c r="P7218">
        <v>2.94</v>
      </c>
      <c r="Q7218">
        <v>0.81</v>
      </c>
      <c r="R7218" t="s">
        <v>142</v>
      </c>
      <c r="S7218" t="s">
        <v>143</v>
      </c>
      <c r="T7218" t="s">
        <v>27</v>
      </c>
      <c r="U7218" t="s">
        <v>22</v>
      </c>
      <c r="V7218" t="s">
        <v>60</v>
      </c>
      <c r="W7218">
        <v>0.4</v>
      </c>
    </row>
    <row r="7219" spans="1:23" x14ac:dyDescent="0.3">
      <c r="A7219" t="s">
        <v>1479</v>
      </c>
      <c r="B7219" t="s">
        <v>1480</v>
      </c>
      <c r="D7219" s="1">
        <v>40882</v>
      </c>
      <c r="E7219" s="1">
        <v>40883</v>
      </c>
      <c r="F7219" s="1" t="str">
        <f t="shared" si="462"/>
        <v>December</v>
      </c>
      <c r="G7219" s="1" t="str">
        <f t="shared" si="463"/>
        <v>2011</v>
      </c>
      <c r="H7219" s="2">
        <f t="shared" si="464"/>
        <v>1</v>
      </c>
      <c r="I7219" s="2" t="b">
        <f t="shared" si="465"/>
        <v>0</v>
      </c>
      <c r="J7219" t="s">
        <v>24</v>
      </c>
      <c r="K7219">
        <v>13</v>
      </c>
      <c r="L7219">
        <v>66.83</v>
      </c>
      <c r="M7219">
        <v>0</v>
      </c>
      <c r="N7219" t="s">
        <v>18</v>
      </c>
      <c r="O7219">
        <v>23.16</v>
      </c>
      <c r="P7219">
        <v>4.9800000000000004</v>
      </c>
      <c r="Q7219">
        <v>0.8</v>
      </c>
      <c r="R7219" t="s">
        <v>142</v>
      </c>
      <c r="S7219" t="s">
        <v>143</v>
      </c>
      <c r="T7219" t="s">
        <v>21</v>
      </c>
      <c r="U7219" t="s">
        <v>22</v>
      </c>
      <c r="V7219" t="s">
        <v>43</v>
      </c>
      <c r="W7219">
        <v>0.36</v>
      </c>
    </row>
    <row r="7220" spans="1:23" x14ac:dyDescent="0.3">
      <c r="A7220" t="s">
        <v>1403</v>
      </c>
      <c r="B7220" t="s">
        <v>968</v>
      </c>
      <c r="D7220" s="1">
        <v>41269</v>
      </c>
      <c r="E7220" s="1">
        <v>41269</v>
      </c>
      <c r="F7220" s="1" t="str">
        <f t="shared" si="462"/>
        <v>December</v>
      </c>
      <c r="G7220" s="1" t="str">
        <f t="shared" si="463"/>
        <v>2012</v>
      </c>
      <c r="H7220" s="2">
        <f t="shared" si="464"/>
        <v>0</v>
      </c>
      <c r="I7220" s="2" t="str">
        <f t="shared" si="465"/>
        <v>FREE DELIVERY</v>
      </c>
      <c r="J7220" t="s">
        <v>24</v>
      </c>
      <c r="K7220">
        <v>43</v>
      </c>
      <c r="L7220">
        <v>255.7</v>
      </c>
      <c r="M7220">
        <v>0</v>
      </c>
      <c r="N7220" t="s">
        <v>18</v>
      </c>
      <c r="O7220">
        <v>-35.74</v>
      </c>
      <c r="P7220">
        <v>5.81</v>
      </c>
      <c r="Q7220">
        <v>3.37</v>
      </c>
      <c r="R7220" t="s">
        <v>142</v>
      </c>
      <c r="S7220" t="s">
        <v>143</v>
      </c>
      <c r="T7220" t="s">
        <v>21</v>
      </c>
      <c r="U7220" t="s">
        <v>22</v>
      </c>
      <c r="V7220" t="s">
        <v>46</v>
      </c>
      <c r="W7220">
        <v>0.54</v>
      </c>
    </row>
    <row r="7221" spans="1:23" x14ac:dyDescent="0.3">
      <c r="A7221" t="s">
        <v>1018</v>
      </c>
      <c r="B7221" t="s">
        <v>1212</v>
      </c>
      <c r="D7221" s="1">
        <v>40783</v>
      </c>
      <c r="E7221" s="1">
        <v>40785</v>
      </c>
      <c r="F7221" s="1" t="str">
        <f t="shared" si="462"/>
        <v>August</v>
      </c>
      <c r="G7221" s="1" t="str">
        <f t="shared" si="463"/>
        <v>2011</v>
      </c>
      <c r="H7221" s="2">
        <f t="shared" si="464"/>
        <v>2</v>
      </c>
      <c r="I7221" s="2" t="b">
        <f t="shared" si="465"/>
        <v>0</v>
      </c>
      <c r="J7221" t="s">
        <v>24</v>
      </c>
      <c r="K7221">
        <v>17</v>
      </c>
      <c r="L7221">
        <v>47.12</v>
      </c>
      <c r="M7221">
        <v>0.01</v>
      </c>
      <c r="N7221" t="s">
        <v>18</v>
      </c>
      <c r="O7221">
        <v>-47.01</v>
      </c>
      <c r="P7221">
        <v>2.52</v>
      </c>
      <c r="Q7221">
        <v>4.28</v>
      </c>
      <c r="R7221" t="s">
        <v>142</v>
      </c>
      <c r="S7221" t="s">
        <v>143</v>
      </c>
      <c r="T7221" t="s">
        <v>31</v>
      </c>
      <c r="U7221" t="s">
        <v>22</v>
      </c>
      <c r="V7221" t="s">
        <v>60</v>
      </c>
      <c r="W7221">
        <v>0.44</v>
      </c>
    </row>
    <row r="7222" spans="1:23" x14ac:dyDescent="0.3">
      <c r="A7222" t="s">
        <v>1240</v>
      </c>
      <c r="B7222" t="s">
        <v>1399</v>
      </c>
      <c r="D7222" s="1">
        <v>40303</v>
      </c>
      <c r="E7222" s="1">
        <v>40303</v>
      </c>
      <c r="F7222" s="1" t="str">
        <f t="shared" si="462"/>
        <v>May</v>
      </c>
      <c r="G7222" s="1" t="str">
        <f t="shared" si="463"/>
        <v>2010</v>
      </c>
      <c r="H7222" s="2">
        <f t="shared" si="464"/>
        <v>0</v>
      </c>
      <c r="I7222" s="2" t="str">
        <f t="shared" si="465"/>
        <v>FREE DELIVERY</v>
      </c>
      <c r="J7222" t="s">
        <v>24</v>
      </c>
      <c r="K7222">
        <v>48</v>
      </c>
      <c r="L7222">
        <v>4480.8900000000003</v>
      </c>
      <c r="M7222">
        <v>0.02</v>
      </c>
      <c r="N7222" t="s">
        <v>25</v>
      </c>
      <c r="O7222">
        <v>195.04</v>
      </c>
      <c r="P7222">
        <v>90.98</v>
      </c>
      <c r="Q7222">
        <v>30</v>
      </c>
      <c r="R7222" t="s">
        <v>142</v>
      </c>
      <c r="S7222" t="s">
        <v>143</v>
      </c>
      <c r="T7222" t="s">
        <v>21</v>
      </c>
      <c r="U7222" t="s">
        <v>36</v>
      </c>
      <c r="V7222" t="s">
        <v>67</v>
      </c>
      <c r="W7222">
        <v>0.61</v>
      </c>
    </row>
    <row r="7223" spans="1:23" x14ac:dyDescent="0.3">
      <c r="A7223" t="s">
        <v>943</v>
      </c>
      <c r="B7223" t="s">
        <v>1435</v>
      </c>
      <c r="D7223" s="1">
        <v>39858</v>
      </c>
      <c r="E7223" s="1">
        <v>39860</v>
      </c>
      <c r="F7223" s="1" t="str">
        <f t="shared" si="462"/>
        <v>February</v>
      </c>
      <c r="G7223" s="1" t="str">
        <f t="shared" si="463"/>
        <v>2009</v>
      </c>
      <c r="H7223" s="2">
        <f t="shared" si="464"/>
        <v>2</v>
      </c>
      <c r="I7223" s="2" t="b">
        <f t="shared" si="465"/>
        <v>0</v>
      </c>
      <c r="J7223" t="s">
        <v>52</v>
      </c>
      <c r="K7223">
        <v>8</v>
      </c>
      <c r="L7223">
        <v>2651.21</v>
      </c>
      <c r="M7223">
        <v>0.09</v>
      </c>
      <c r="N7223" t="s">
        <v>25</v>
      </c>
      <c r="O7223">
        <v>-93.85</v>
      </c>
      <c r="P7223">
        <v>348.21</v>
      </c>
      <c r="Q7223">
        <v>40.19</v>
      </c>
      <c r="R7223" t="s">
        <v>142</v>
      </c>
      <c r="S7223" t="s">
        <v>143</v>
      </c>
      <c r="T7223" t="s">
        <v>42</v>
      </c>
      <c r="U7223" t="s">
        <v>36</v>
      </c>
      <c r="V7223" t="s">
        <v>55</v>
      </c>
      <c r="W7223">
        <v>0.62</v>
      </c>
    </row>
    <row r="7224" spans="1:23" x14ac:dyDescent="0.3">
      <c r="A7224" t="s">
        <v>1642</v>
      </c>
      <c r="B7224" t="s">
        <v>1160</v>
      </c>
      <c r="D7224" s="1">
        <v>40185</v>
      </c>
      <c r="E7224" s="1">
        <v>40187</v>
      </c>
      <c r="F7224" s="1" t="str">
        <f t="shared" si="462"/>
        <v>January</v>
      </c>
      <c r="G7224" s="1" t="str">
        <f t="shared" si="463"/>
        <v>2010</v>
      </c>
      <c r="H7224" s="2">
        <f t="shared" si="464"/>
        <v>2</v>
      </c>
      <c r="I7224" s="2" t="b">
        <f t="shared" si="465"/>
        <v>0</v>
      </c>
      <c r="J7224" t="s">
        <v>17</v>
      </c>
      <c r="K7224">
        <v>21</v>
      </c>
      <c r="L7224">
        <v>106.2</v>
      </c>
      <c r="M7224">
        <v>0</v>
      </c>
      <c r="N7224" t="s">
        <v>18</v>
      </c>
      <c r="O7224">
        <v>48.76</v>
      </c>
      <c r="P7224">
        <v>4.91</v>
      </c>
      <c r="Q7224">
        <v>0.5</v>
      </c>
      <c r="R7224" t="s">
        <v>142</v>
      </c>
      <c r="S7224" t="s">
        <v>143</v>
      </c>
      <c r="T7224" t="s">
        <v>27</v>
      </c>
      <c r="U7224" t="s">
        <v>22</v>
      </c>
      <c r="V7224" t="s">
        <v>57</v>
      </c>
      <c r="W7224">
        <v>0.36</v>
      </c>
    </row>
    <row r="7225" spans="1:23" x14ac:dyDescent="0.3">
      <c r="A7225" t="s">
        <v>1188</v>
      </c>
      <c r="B7225" t="s">
        <v>1655</v>
      </c>
      <c r="D7225" s="1">
        <v>40609</v>
      </c>
      <c r="E7225" s="1">
        <v>40614</v>
      </c>
      <c r="F7225" s="1" t="str">
        <f t="shared" si="462"/>
        <v>March</v>
      </c>
      <c r="G7225" s="1" t="str">
        <f t="shared" si="463"/>
        <v>2011</v>
      </c>
      <c r="H7225" s="2">
        <f t="shared" si="464"/>
        <v>5</v>
      </c>
      <c r="I7225" s="2" t="b">
        <f t="shared" si="465"/>
        <v>0</v>
      </c>
      <c r="J7225" t="s">
        <v>17</v>
      </c>
      <c r="K7225">
        <v>36</v>
      </c>
      <c r="L7225">
        <v>411.75</v>
      </c>
      <c r="M7225">
        <v>0.05</v>
      </c>
      <c r="N7225" t="s">
        <v>18</v>
      </c>
      <c r="O7225">
        <v>-182.87</v>
      </c>
      <c r="P7225">
        <v>11.66</v>
      </c>
      <c r="Q7225">
        <v>8.99</v>
      </c>
      <c r="R7225" t="s">
        <v>142</v>
      </c>
      <c r="S7225" t="s">
        <v>143</v>
      </c>
      <c r="T7225" t="s">
        <v>31</v>
      </c>
      <c r="U7225" t="s">
        <v>22</v>
      </c>
      <c r="V7225" t="s">
        <v>60</v>
      </c>
      <c r="W7225">
        <v>0.59</v>
      </c>
    </row>
    <row r="7226" spans="1:23" x14ac:dyDescent="0.3">
      <c r="A7226" t="s">
        <v>1248</v>
      </c>
      <c r="B7226" t="s">
        <v>1719</v>
      </c>
      <c r="D7226" s="1">
        <v>40200</v>
      </c>
      <c r="E7226" s="1">
        <v>40201</v>
      </c>
      <c r="F7226" s="1" t="str">
        <f t="shared" si="462"/>
        <v>January</v>
      </c>
      <c r="G7226" s="1" t="str">
        <f t="shared" si="463"/>
        <v>2010</v>
      </c>
      <c r="H7226" s="2">
        <f t="shared" si="464"/>
        <v>1</v>
      </c>
      <c r="I7226" s="2" t="b">
        <f t="shared" si="465"/>
        <v>0</v>
      </c>
      <c r="J7226" t="s">
        <v>24</v>
      </c>
      <c r="K7226">
        <v>1</v>
      </c>
      <c r="L7226">
        <v>3.41</v>
      </c>
      <c r="M7226">
        <v>0.06</v>
      </c>
      <c r="N7226" t="s">
        <v>18</v>
      </c>
      <c r="O7226">
        <v>-1.78</v>
      </c>
      <c r="P7226">
        <v>2.88</v>
      </c>
      <c r="Q7226">
        <v>0.7</v>
      </c>
      <c r="R7226" t="s">
        <v>142</v>
      </c>
      <c r="S7226" t="s">
        <v>143</v>
      </c>
      <c r="T7226" t="s">
        <v>31</v>
      </c>
      <c r="U7226" t="s">
        <v>22</v>
      </c>
      <c r="V7226" t="s">
        <v>60</v>
      </c>
      <c r="W7226">
        <v>0.56000000000000005</v>
      </c>
    </row>
    <row r="7227" spans="1:23" x14ac:dyDescent="0.3">
      <c r="A7227" t="s">
        <v>1352</v>
      </c>
      <c r="B7227" t="s">
        <v>1431</v>
      </c>
      <c r="D7227" s="1">
        <v>39919</v>
      </c>
      <c r="E7227" s="1">
        <v>39920</v>
      </c>
      <c r="F7227" s="1" t="str">
        <f t="shared" si="462"/>
        <v>April</v>
      </c>
      <c r="G7227" s="1" t="str">
        <f t="shared" si="463"/>
        <v>2009</v>
      </c>
      <c r="H7227" s="2">
        <f t="shared" si="464"/>
        <v>1</v>
      </c>
      <c r="I7227" s="2" t="b">
        <f t="shared" si="465"/>
        <v>0</v>
      </c>
      <c r="J7227" t="s">
        <v>34</v>
      </c>
      <c r="K7227">
        <v>37</v>
      </c>
      <c r="L7227">
        <v>122.99</v>
      </c>
      <c r="M7227">
        <v>0</v>
      </c>
      <c r="N7227" t="s">
        <v>39</v>
      </c>
      <c r="O7227">
        <v>21.48</v>
      </c>
      <c r="P7227">
        <v>2.78</v>
      </c>
      <c r="Q7227">
        <v>1.49</v>
      </c>
      <c r="R7227" t="s">
        <v>142</v>
      </c>
      <c r="S7227" t="s">
        <v>143</v>
      </c>
      <c r="T7227" t="s">
        <v>27</v>
      </c>
      <c r="U7227" t="s">
        <v>22</v>
      </c>
      <c r="V7227" t="s">
        <v>29</v>
      </c>
      <c r="W7227">
        <v>0.36</v>
      </c>
    </row>
    <row r="7228" spans="1:23" x14ac:dyDescent="0.3">
      <c r="A7228" t="s">
        <v>1352</v>
      </c>
      <c r="B7228" t="s">
        <v>1431</v>
      </c>
      <c r="D7228" s="1">
        <v>39919</v>
      </c>
      <c r="E7228" s="1">
        <v>39921</v>
      </c>
      <c r="F7228" s="1" t="str">
        <f t="shared" si="462"/>
        <v>April</v>
      </c>
      <c r="G7228" s="1" t="str">
        <f t="shared" si="463"/>
        <v>2009</v>
      </c>
      <c r="H7228" s="2">
        <f t="shared" si="464"/>
        <v>2</v>
      </c>
      <c r="I7228" s="2" t="b">
        <f t="shared" si="465"/>
        <v>0</v>
      </c>
      <c r="J7228" t="s">
        <v>34</v>
      </c>
      <c r="K7228">
        <v>6</v>
      </c>
      <c r="L7228">
        <v>14734.71</v>
      </c>
      <c r="M7228">
        <v>0.1</v>
      </c>
      <c r="N7228" t="s">
        <v>25</v>
      </c>
      <c r="O7228">
        <v>-3798.01</v>
      </c>
      <c r="P7228">
        <v>2550.14</v>
      </c>
      <c r="Q7228">
        <v>29.7</v>
      </c>
      <c r="R7228" t="s">
        <v>142</v>
      </c>
      <c r="S7228" t="s">
        <v>143</v>
      </c>
      <c r="T7228" t="s">
        <v>27</v>
      </c>
      <c r="U7228" t="s">
        <v>32</v>
      </c>
      <c r="V7228" t="s">
        <v>94</v>
      </c>
      <c r="W7228">
        <v>0.56999999999999995</v>
      </c>
    </row>
    <row r="7229" spans="1:23" x14ac:dyDescent="0.3">
      <c r="A7229" t="s">
        <v>1447</v>
      </c>
      <c r="B7229" t="s">
        <v>1194</v>
      </c>
      <c r="D7229" s="1">
        <v>41041</v>
      </c>
      <c r="E7229" s="1">
        <v>41043</v>
      </c>
      <c r="F7229" s="1" t="str">
        <f t="shared" si="462"/>
        <v>May</v>
      </c>
      <c r="G7229" s="1" t="str">
        <f t="shared" si="463"/>
        <v>2012</v>
      </c>
      <c r="H7229" s="2">
        <f t="shared" si="464"/>
        <v>2</v>
      </c>
      <c r="I7229" s="2" t="b">
        <f t="shared" si="465"/>
        <v>0</v>
      </c>
      <c r="J7229" t="s">
        <v>34</v>
      </c>
      <c r="K7229">
        <v>38</v>
      </c>
      <c r="L7229">
        <v>264.92</v>
      </c>
      <c r="M7229">
        <v>0.05</v>
      </c>
      <c r="N7229" t="s">
        <v>18</v>
      </c>
      <c r="O7229">
        <v>-97.06</v>
      </c>
      <c r="P7229">
        <v>7.1</v>
      </c>
      <c r="Q7229">
        <v>6.05</v>
      </c>
      <c r="R7229" t="s">
        <v>142</v>
      </c>
      <c r="S7229" t="s">
        <v>143</v>
      </c>
      <c r="T7229" t="s">
        <v>31</v>
      </c>
      <c r="U7229" t="s">
        <v>22</v>
      </c>
      <c r="V7229" t="s">
        <v>29</v>
      </c>
      <c r="W7229">
        <v>0.39</v>
      </c>
    </row>
    <row r="7230" spans="1:23" x14ac:dyDescent="0.3">
      <c r="A7230" t="s">
        <v>1133</v>
      </c>
      <c r="B7230" t="s">
        <v>1311</v>
      </c>
      <c r="D7230" s="1">
        <v>40111</v>
      </c>
      <c r="E7230" s="1">
        <v>40113</v>
      </c>
      <c r="F7230" s="1" t="str">
        <f t="shared" si="462"/>
        <v>October</v>
      </c>
      <c r="G7230" s="1" t="str">
        <f t="shared" si="463"/>
        <v>2009</v>
      </c>
      <c r="H7230" s="2">
        <f t="shared" si="464"/>
        <v>2</v>
      </c>
      <c r="I7230" s="2" t="b">
        <f t="shared" si="465"/>
        <v>0</v>
      </c>
      <c r="J7230" t="s">
        <v>52</v>
      </c>
      <c r="K7230">
        <v>42</v>
      </c>
      <c r="L7230">
        <v>194.2</v>
      </c>
      <c r="M7230">
        <v>0</v>
      </c>
      <c r="N7230" t="s">
        <v>18</v>
      </c>
      <c r="O7230">
        <v>-139.13</v>
      </c>
      <c r="P7230">
        <v>4.37</v>
      </c>
      <c r="Q7230">
        <v>5.15</v>
      </c>
      <c r="R7230" t="s">
        <v>142</v>
      </c>
      <c r="S7230" t="s">
        <v>143</v>
      </c>
      <c r="T7230" t="s">
        <v>27</v>
      </c>
      <c r="U7230" t="s">
        <v>22</v>
      </c>
      <c r="V7230" t="s">
        <v>28</v>
      </c>
      <c r="W7230">
        <v>0.59</v>
      </c>
    </row>
    <row r="7231" spans="1:23" x14ac:dyDescent="0.3">
      <c r="A7231" t="s">
        <v>1133</v>
      </c>
      <c r="B7231" t="s">
        <v>1311</v>
      </c>
      <c r="D7231" s="1">
        <v>40111</v>
      </c>
      <c r="E7231" s="1">
        <v>40112</v>
      </c>
      <c r="F7231" s="1" t="str">
        <f t="shared" si="462"/>
        <v>October</v>
      </c>
      <c r="G7231" s="1" t="str">
        <f t="shared" si="463"/>
        <v>2009</v>
      </c>
      <c r="H7231" s="2">
        <f t="shared" si="464"/>
        <v>1</v>
      </c>
      <c r="I7231" s="2" t="b">
        <f t="shared" si="465"/>
        <v>0</v>
      </c>
      <c r="J7231" t="s">
        <v>52</v>
      </c>
      <c r="K7231">
        <v>31</v>
      </c>
      <c r="L7231">
        <v>16451.330000000002</v>
      </c>
      <c r="M7231">
        <v>0.01</v>
      </c>
      <c r="N7231" t="s">
        <v>25</v>
      </c>
      <c r="O7231">
        <v>5325.14</v>
      </c>
      <c r="P7231">
        <v>500.98</v>
      </c>
      <c r="Q7231">
        <v>56</v>
      </c>
      <c r="R7231" t="s">
        <v>142</v>
      </c>
      <c r="S7231" t="s">
        <v>143</v>
      </c>
      <c r="T7231" t="s">
        <v>27</v>
      </c>
      <c r="U7231" t="s">
        <v>36</v>
      </c>
      <c r="V7231" t="s">
        <v>67</v>
      </c>
      <c r="W7231">
        <v>0.6</v>
      </c>
    </row>
    <row r="7232" spans="1:23" x14ac:dyDescent="0.3">
      <c r="A7232" t="s">
        <v>1133</v>
      </c>
      <c r="B7232" t="s">
        <v>1311</v>
      </c>
      <c r="D7232" s="1">
        <v>40111</v>
      </c>
      <c r="E7232" s="1">
        <v>40111</v>
      </c>
      <c r="F7232" s="1" t="str">
        <f t="shared" si="462"/>
        <v>October</v>
      </c>
      <c r="G7232" s="1" t="str">
        <f t="shared" si="463"/>
        <v>2009</v>
      </c>
      <c r="H7232" s="2">
        <f t="shared" si="464"/>
        <v>0</v>
      </c>
      <c r="I7232" s="2" t="str">
        <f t="shared" si="465"/>
        <v>FREE DELIVERY</v>
      </c>
      <c r="J7232" t="s">
        <v>52</v>
      </c>
      <c r="K7232">
        <v>39</v>
      </c>
      <c r="L7232">
        <v>485.97</v>
      </c>
      <c r="M7232">
        <v>0.02</v>
      </c>
      <c r="N7232" t="s">
        <v>18</v>
      </c>
      <c r="O7232">
        <v>48.6</v>
      </c>
      <c r="P7232">
        <v>12.58</v>
      </c>
      <c r="Q7232">
        <v>5.16</v>
      </c>
      <c r="R7232" t="s">
        <v>142</v>
      </c>
      <c r="S7232" t="s">
        <v>143</v>
      </c>
      <c r="T7232" t="s">
        <v>27</v>
      </c>
      <c r="U7232" t="s">
        <v>36</v>
      </c>
      <c r="V7232" t="s">
        <v>37</v>
      </c>
      <c r="W7232">
        <v>0.43</v>
      </c>
    </row>
    <row r="7233" spans="1:23" x14ac:dyDescent="0.3">
      <c r="A7233" t="s">
        <v>1133</v>
      </c>
      <c r="B7233" t="s">
        <v>1311</v>
      </c>
      <c r="D7233" s="1">
        <v>40111</v>
      </c>
      <c r="E7233" s="1">
        <v>40112</v>
      </c>
      <c r="F7233" s="1" t="str">
        <f t="shared" si="462"/>
        <v>October</v>
      </c>
      <c r="G7233" s="1" t="str">
        <f t="shared" si="463"/>
        <v>2009</v>
      </c>
      <c r="H7233" s="2">
        <f t="shared" si="464"/>
        <v>1</v>
      </c>
      <c r="I7233" s="2" t="b">
        <f t="shared" si="465"/>
        <v>0</v>
      </c>
      <c r="J7233" t="s">
        <v>52</v>
      </c>
      <c r="K7233">
        <v>15</v>
      </c>
      <c r="L7233">
        <v>109.71</v>
      </c>
      <c r="M7233">
        <v>0.1</v>
      </c>
      <c r="N7233" t="s">
        <v>18</v>
      </c>
      <c r="O7233">
        <v>-20.95</v>
      </c>
      <c r="P7233">
        <v>7.7</v>
      </c>
      <c r="Q7233">
        <v>3.68</v>
      </c>
      <c r="R7233" t="s">
        <v>142</v>
      </c>
      <c r="S7233" t="s">
        <v>143</v>
      </c>
      <c r="T7233" t="s">
        <v>27</v>
      </c>
      <c r="U7233" t="s">
        <v>36</v>
      </c>
      <c r="V7233" t="s">
        <v>37</v>
      </c>
      <c r="W7233">
        <v>0.52</v>
      </c>
    </row>
    <row r="7234" spans="1:23" x14ac:dyDescent="0.3">
      <c r="A7234" t="s">
        <v>1138</v>
      </c>
      <c r="B7234" t="s">
        <v>1232</v>
      </c>
      <c r="D7234" s="1">
        <v>41273</v>
      </c>
      <c r="E7234" s="1">
        <v>41273</v>
      </c>
      <c r="F7234" s="1" t="str">
        <f t="shared" si="462"/>
        <v>December</v>
      </c>
      <c r="G7234" s="1" t="str">
        <f t="shared" si="463"/>
        <v>2012</v>
      </c>
      <c r="H7234" s="2">
        <f t="shared" si="464"/>
        <v>0</v>
      </c>
      <c r="I7234" s="2" t="str">
        <f t="shared" si="465"/>
        <v>FREE DELIVERY</v>
      </c>
      <c r="J7234" t="s">
        <v>34</v>
      </c>
      <c r="K7234">
        <v>6</v>
      </c>
      <c r="L7234">
        <v>391.12</v>
      </c>
      <c r="M7234">
        <v>0.06</v>
      </c>
      <c r="N7234" t="s">
        <v>25</v>
      </c>
      <c r="O7234">
        <v>-166.96</v>
      </c>
      <c r="P7234">
        <v>60.98</v>
      </c>
      <c r="Q7234">
        <v>30</v>
      </c>
      <c r="R7234" t="s">
        <v>142</v>
      </c>
      <c r="S7234" t="s">
        <v>143</v>
      </c>
      <c r="T7234" t="s">
        <v>31</v>
      </c>
      <c r="U7234" t="s">
        <v>36</v>
      </c>
      <c r="V7234" t="s">
        <v>67</v>
      </c>
      <c r="W7234">
        <v>0.7</v>
      </c>
    </row>
    <row r="7235" spans="1:23" x14ac:dyDescent="0.3">
      <c r="A7235" t="s">
        <v>1138</v>
      </c>
      <c r="B7235" t="s">
        <v>1232</v>
      </c>
      <c r="D7235" s="1">
        <v>41273</v>
      </c>
      <c r="E7235" s="1">
        <v>41273</v>
      </c>
      <c r="F7235" s="1" t="str">
        <f t="shared" ref="F7235:F7298" si="466">TEXT(E7235,"mmmm")</f>
        <v>December</v>
      </c>
      <c r="G7235" s="1" t="str">
        <f t="shared" ref="G7235:G7298" si="467">TEXT(E7235,"yyyy")</f>
        <v>2012</v>
      </c>
      <c r="H7235" s="2">
        <f t="shared" ref="H7235:H7298" si="468">E7235-D7235</f>
        <v>0</v>
      </c>
      <c r="I7235" s="2" t="str">
        <f t="shared" ref="I7235:I7298" si="469">IF(H7235&lt;1,IF(AND(H7235&gt;0,H7235&lt;2),"ONE DAY", "FREE DELIVERY"))</f>
        <v>FREE DELIVERY</v>
      </c>
      <c r="J7235" t="s">
        <v>34</v>
      </c>
      <c r="K7235">
        <v>35</v>
      </c>
      <c r="L7235">
        <v>448.1</v>
      </c>
      <c r="M7235">
        <v>0.1</v>
      </c>
      <c r="N7235" t="s">
        <v>39</v>
      </c>
      <c r="O7235">
        <v>-15.07</v>
      </c>
      <c r="P7235">
        <v>13.48</v>
      </c>
      <c r="Q7235">
        <v>4.51</v>
      </c>
      <c r="R7235" t="s">
        <v>142</v>
      </c>
      <c r="S7235" t="s">
        <v>143</v>
      </c>
      <c r="T7235" t="s">
        <v>31</v>
      </c>
      <c r="U7235" t="s">
        <v>22</v>
      </c>
      <c r="V7235" t="s">
        <v>23</v>
      </c>
      <c r="W7235">
        <v>0.59</v>
      </c>
    </row>
    <row r="7236" spans="1:23" x14ac:dyDescent="0.3">
      <c r="A7236" t="s">
        <v>983</v>
      </c>
      <c r="B7236" t="s">
        <v>1217</v>
      </c>
      <c r="D7236" s="1">
        <v>41071</v>
      </c>
      <c r="E7236" s="1">
        <v>41071</v>
      </c>
      <c r="F7236" s="1" t="str">
        <f t="shared" si="466"/>
        <v>June</v>
      </c>
      <c r="G7236" s="1" t="str">
        <f t="shared" si="467"/>
        <v>2012</v>
      </c>
      <c r="H7236" s="2">
        <f t="shared" si="468"/>
        <v>0</v>
      </c>
      <c r="I7236" s="2" t="str">
        <f t="shared" si="469"/>
        <v>FREE DELIVERY</v>
      </c>
      <c r="J7236" t="s">
        <v>17</v>
      </c>
      <c r="K7236">
        <v>1</v>
      </c>
      <c r="L7236">
        <v>34.090000000000003</v>
      </c>
      <c r="M7236">
        <v>0.05</v>
      </c>
      <c r="N7236" t="s">
        <v>39</v>
      </c>
      <c r="O7236">
        <v>-19.899999999999999</v>
      </c>
      <c r="P7236">
        <v>18.97</v>
      </c>
      <c r="Q7236">
        <v>9.0299999999999994</v>
      </c>
      <c r="R7236" t="s">
        <v>142</v>
      </c>
      <c r="S7236" t="s">
        <v>143</v>
      </c>
      <c r="T7236" t="s">
        <v>27</v>
      </c>
      <c r="U7236" t="s">
        <v>22</v>
      </c>
      <c r="V7236" t="s">
        <v>43</v>
      </c>
      <c r="W7236">
        <v>0.37</v>
      </c>
    </row>
    <row r="7237" spans="1:23" x14ac:dyDescent="0.3">
      <c r="A7237" t="s">
        <v>983</v>
      </c>
      <c r="B7237" t="s">
        <v>1217</v>
      </c>
      <c r="D7237" s="1">
        <v>40335</v>
      </c>
      <c r="E7237" s="1">
        <v>40337</v>
      </c>
      <c r="F7237" s="1" t="str">
        <f t="shared" si="466"/>
        <v>June</v>
      </c>
      <c r="G7237" s="1" t="str">
        <f t="shared" si="467"/>
        <v>2010</v>
      </c>
      <c r="H7237" s="2">
        <f t="shared" si="468"/>
        <v>2</v>
      </c>
      <c r="I7237" s="2" t="b">
        <f t="shared" si="469"/>
        <v>0</v>
      </c>
      <c r="J7237" t="s">
        <v>17</v>
      </c>
      <c r="K7237">
        <v>41</v>
      </c>
      <c r="L7237">
        <v>5144.8715000000002</v>
      </c>
      <c r="M7237">
        <v>0.09</v>
      </c>
      <c r="N7237" t="s">
        <v>18</v>
      </c>
      <c r="O7237">
        <v>1435.83</v>
      </c>
      <c r="P7237">
        <v>155.99</v>
      </c>
      <c r="Q7237">
        <v>3.9</v>
      </c>
      <c r="R7237" t="s">
        <v>142</v>
      </c>
      <c r="S7237" t="s">
        <v>143</v>
      </c>
      <c r="T7237" t="s">
        <v>27</v>
      </c>
      <c r="U7237" t="s">
        <v>32</v>
      </c>
      <c r="V7237" t="s">
        <v>33</v>
      </c>
      <c r="W7237">
        <v>0.55000000000000004</v>
      </c>
    </row>
    <row r="7238" spans="1:23" x14ac:dyDescent="0.3">
      <c r="A7238" t="s">
        <v>1140</v>
      </c>
      <c r="B7238" t="s">
        <v>1454</v>
      </c>
      <c r="D7238" s="1">
        <v>40350</v>
      </c>
      <c r="E7238" s="1">
        <v>40352</v>
      </c>
      <c r="F7238" s="1" t="str">
        <f t="shared" si="466"/>
        <v>June</v>
      </c>
      <c r="G7238" s="1" t="str">
        <f t="shared" si="467"/>
        <v>2010</v>
      </c>
      <c r="H7238" s="2">
        <f t="shared" si="468"/>
        <v>2</v>
      </c>
      <c r="I7238" s="2" t="b">
        <f t="shared" si="469"/>
        <v>0</v>
      </c>
      <c r="J7238" t="s">
        <v>24</v>
      </c>
      <c r="K7238">
        <v>34</v>
      </c>
      <c r="L7238">
        <v>783.48</v>
      </c>
      <c r="M7238">
        <v>0.01</v>
      </c>
      <c r="N7238" t="s">
        <v>18</v>
      </c>
      <c r="O7238">
        <v>-73.400000000000006</v>
      </c>
      <c r="P7238">
        <v>22.38</v>
      </c>
      <c r="Q7238">
        <v>15.1</v>
      </c>
      <c r="R7238" t="s">
        <v>142</v>
      </c>
      <c r="S7238" t="s">
        <v>143</v>
      </c>
      <c r="T7238" t="s">
        <v>21</v>
      </c>
      <c r="U7238" t="s">
        <v>22</v>
      </c>
      <c r="V7238" t="s">
        <v>29</v>
      </c>
      <c r="W7238">
        <v>0.38</v>
      </c>
    </row>
    <row r="7239" spans="1:23" x14ac:dyDescent="0.3">
      <c r="A7239" t="s">
        <v>1384</v>
      </c>
      <c r="B7239" t="s">
        <v>1509</v>
      </c>
      <c r="D7239" s="1">
        <v>41032</v>
      </c>
      <c r="E7239" s="1">
        <v>41037</v>
      </c>
      <c r="F7239" s="1" t="str">
        <f t="shared" si="466"/>
        <v>May</v>
      </c>
      <c r="G7239" s="1" t="str">
        <f t="shared" si="467"/>
        <v>2012</v>
      </c>
      <c r="H7239" s="2">
        <f t="shared" si="468"/>
        <v>5</v>
      </c>
      <c r="I7239" s="2" t="b">
        <f t="shared" si="469"/>
        <v>0</v>
      </c>
      <c r="J7239" t="s">
        <v>17</v>
      </c>
      <c r="K7239">
        <v>46</v>
      </c>
      <c r="L7239">
        <v>4394.78</v>
      </c>
      <c r="M7239">
        <v>0.08</v>
      </c>
      <c r="N7239" t="s">
        <v>25</v>
      </c>
      <c r="O7239">
        <v>-335.77</v>
      </c>
      <c r="P7239">
        <v>100.98</v>
      </c>
      <c r="Q7239">
        <v>35.840000000000003</v>
      </c>
      <c r="R7239" t="s">
        <v>142</v>
      </c>
      <c r="S7239" t="s">
        <v>143</v>
      </c>
      <c r="T7239" t="s">
        <v>42</v>
      </c>
      <c r="U7239" t="s">
        <v>36</v>
      </c>
      <c r="V7239" t="s">
        <v>54</v>
      </c>
      <c r="W7239">
        <v>0.62</v>
      </c>
    </row>
    <row r="7240" spans="1:23" x14ac:dyDescent="0.3">
      <c r="A7240" t="s">
        <v>1731</v>
      </c>
      <c r="B7240" t="s">
        <v>1732</v>
      </c>
      <c r="D7240" s="1">
        <v>40231</v>
      </c>
      <c r="E7240" s="1">
        <v>40233</v>
      </c>
      <c r="F7240" s="1" t="str">
        <f t="shared" si="466"/>
        <v>February</v>
      </c>
      <c r="G7240" s="1" t="str">
        <f t="shared" si="467"/>
        <v>2010</v>
      </c>
      <c r="H7240" s="2">
        <f t="shared" si="468"/>
        <v>2</v>
      </c>
      <c r="I7240" s="2" t="b">
        <f t="shared" si="469"/>
        <v>0</v>
      </c>
      <c r="J7240" t="s">
        <v>44</v>
      </c>
      <c r="K7240">
        <v>47</v>
      </c>
      <c r="L7240">
        <v>1501.8</v>
      </c>
      <c r="M7240">
        <v>0.02</v>
      </c>
      <c r="N7240" t="s">
        <v>18</v>
      </c>
      <c r="O7240">
        <v>112.78</v>
      </c>
      <c r="P7240">
        <v>30.97</v>
      </c>
      <c r="Q7240">
        <v>4</v>
      </c>
      <c r="R7240" t="s">
        <v>142</v>
      </c>
      <c r="S7240" t="s">
        <v>143</v>
      </c>
      <c r="T7240" t="s">
        <v>31</v>
      </c>
      <c r="U7240" t="s">
        <v>32</v>
      </c>
      <c r="V7240" t="s">
        <v>48</v>
      </c>
      <c r="W7240">
        <v>0.74</v>
      </c>
    </row>
    <row r="7241" spans="1:23" x14ac:dyDescent="0.3">
      <c r="A7241" t="s">
        <v>1448</v>
      </c>
      <c r="B7241" t="s">
        <v>1449</v>
      </c>
      <c r="D7241" s="1">
        <v>40971</v>
      </c>
      <c r="E7241" s="1">
        <v>40973</v>
      </c>
      <c r="F7241" s="1" t="str">
        <f t="shared" si="466"/>
        <v>March</v>
      </c>
      <c r="G7241" s="1" t="str">
        <f t="shared" si="467"/>
        <v>2012</v>
      </c>
      <c r="H7241" s="2">
        <f t="shared" si="468"/>
        <v>2</v>
      </c>
      <c r="I7241" s="2" t="b">
        <f t="shared" si="469"/>
        <v>0</v>
      </c>
      <c r="J7241" t="s">
        <v>52</v>
      </c>
      <c r="K7241">
        <v>42</v>
      </c>
      <c r="L7241">
        <v>4846.68</v>
      </c>
      <c r="M7241">
        <v>0.04</v>
      </c>
      <c r="N7241" t="s">
        <v>18</v>
      </c>
      <c r="O7241">
        <v>820.94</v>
      </c>
      <c r="P7241">
        <v>110.98</v>
      </c>
      <c r="Q7241">
        <v>13.99</v>
      </c>
      <c r="R7241" t="s">
        <v>142</v>
      </c>
      <c r="S7241" t="s">
        <v>143</v>
      </c>
      <c r="T7241" t="s">
        <v>31</v>
      </c>
      <c r="U7241" t="s">
        <v>36</v>
      </c>
      <c r="V7241" t="s">
        <v>37</v>
      </c>
      <c r="W7241">
        <v>0.69</v>
      </c>
    </row>
    <row r="7242" spans="1:23" x14ac:dyDescent="0.3">
      <c r="A7242" t="s">
        <v>1448</v>
      </c>
      <c r="B7242" t="s">
        <v>1449</v>
      </c>
      <c r="D7242" s="1">
        <v>40971</v>
      </c>
      <c r="E7242" s="1">
        <v>40973</v>
      </c>
      <c r="F7242" s="1" t="str">
        <f t="shared" si="466"/>
        <v>March</v>
      </c>
      <c r="G7242" s="1" t="str">
        <f t="shared" si="467"/>
        <v>2012</v>
      </c>
      <c r="H7242" s="2">
        <f t="shared" si="468"/>
        <v>2</v>
      </c>
      <c r="I7242" s="2" t="b">
        <f t="shared" si="469"/>
        <v>0</v>
      </c>
      <c r="J7242" t="s">
        <v>52</v>
      </c>
      <c r="K7242">
        <v>5</v>
      </c>
      <c r="L7242">
        <v>32.69</v>
      </c>
      <c r="M7242">
        <v>0</v>
      </c>
      <c r="N7242" t="s">
        <v>18</v>
      </c>
      <c r="O7242">
        <v>-24.43</v>
      </c>
      <c r="P7242">
        <v>4.9800000000000004</v>
      </c>
      <c r="Q7242">
        <v>7.54</v>
      </c>
      <c r="R7242" t="s">
        <v>142</v>
      </c>
      <c r="S7242" t="s">
        <v>143</v>
      </c>
      <c r="T7242" t="s">
        <v>31</v>
      </c>
      <c r="U7242" t="s">
        <v>22</v>
      </c>
      <c r="V7242" t="s">
        <v>43</v>
      </c>
      <c r="W7242">
        <v>0.38</v>
      </c>
    </row>
    <row r="7243" spans="1:23" x14ac:dyDescent="0.3">
      <c r="A7243" t="s">
        <v>1448</v>
      </c>
      <c r="B7243" t="s">
        <v>1449</v>
      </c>
      <c r="D7243" s="1">
        <v>40971</v>
      </c>
      <c r="E7243" s="1">
        <v>40971</v>
      </c>
      <c r="F7243" s="1" t="str">
        <f t="shared" si="466"/>
        <v>March</v>
      </c>
      <c r="G7243" s="1" t="str">
        <f t="shared" si="467"/>
        <v>2012</v>
      </c>
      <c r="H7243" s="2">
        <f t="shared" si="468"/>
        <v>0</v>
      </c>
      <c r="I7243" s="2" t="str">
        <f t="shared" si="469"/>
        <v>FREE DELIVERY</v>
      </c>
      <c r="J7243" t="s">
        <v>52</v>
      </c>
      <c r="K7243">
        <v>22</v>
      </c>
      <c r="L7243">
        <v>38.880000000000003</v>
      </c>
      <c r="M7243">
        <v>0.09</v>
      </c>
      <c r="N7243" t="s">
        <v>18</v>
      </c>
      <c r="O7243">
        <v>-18.57</v>
      </c>
      <c r="P7243">
        <v>1.81</v>
      </c>
      <c r="Q7243">
        <v>1.56</v>
      </c>
      <c r="R7243" t="s">
        <v>142</v>
      </c>
      <c r="S7243" t="s">
        <v>143</v>
      </c>
      <c r="T7243" t="s">
        <v>31</v>
      </c>
      <c r="U7243" t="s">
        <v>22</v>
      </c>
      <c r="V7243" t="s">
        <v>46</v>
      </c>
      <c r="W7243">
        <v>0.49</v>
      </c>
    </row>
    <row r="7244" spans="1:23" x14ac:dyDescent="0.3">
      <c r="A7244" t="s">
        <v>1018</v>
      </c>
      <c r="B7244" t="s">
        <v>1212</v>
      </c>
      <c r="D7244" s="1">
        <v>40730</v>
      </c>
      <c r="E7244" s="1">
        <v>40732</v>
      </c>
      <c r="F7244" s="1" t="str">
        <f t="shared" si="466"/>
        <v>July</v>
      </c>
      <c r="G7244" s="1" t="str">
        <f t="shared" si="467"/>
        <v>2011</v>
      </c>
      <c r="H7244" s="2">
        <f t="shared" si="468"/>
        <v>2</v>
      </c>
      <c r="I7244" s="2" t="b">
        <f t="shared" si="469"/>
        <v>0</v>
      </c>
      <c r="J7244" t="s">
        <v>17</v>
      </c>
      <c r="K7244">
        <v>31</v>
      </c>
      <c r="L7244">
        <v>286.26</v>
      </c>
      <c r="M7244">
        <v>0.01</v>
      </c>
      <c r="N7244" t="s">
        <v>18</v>
      </c>
      <c r="O7244">
        <v>8.34</v>
      </c>
      <c r="P7244">
        <v>8.56</v>
      </c>
      <c r="Q7244">
        <v>5.16</v>
      </c>
      <c r="R7244" t="s">
        <v>142</v>
      </c>
      <c r="S7244" t="s">
        <v>143</v>
      </c>
      <c r="T7244" t="s">
        <v>31</v>
      </c>
      <c r="U7244" t="s">
        <v>22</v>
      </c>
      <c r="V7244" t="s">
        <v>43</v>
      </c>
      <c r="W7244">
        <v>0.38</v>
      </c>
    </row>
    <row r="7245" spans="1:23" x14ac:dyDescent="0.3">
      <c r="A7245" t="s">
        <v>1635</v>
      </c>
      <c r="B7245" t="s">
        <v>1636</v>
      </c>
      <c r="D7245" s="1">
        <v>40790</v>
      </c>
      <c r="E7245" s="1">
        <v>40790</v>
      </c>
      <c r="F7245" s="1" t="str">
        <f t="shared" si="466"/>
        <v>September</v>
      </c>
      <c r="G7245" s="1" t="str">
        <f t="shared" si="467"/>
        <v>2011</v>
      </c>
      <c r="H7245" s="2">
        <f t="shared" si="468"/>
        <v>0</v>
      </c>
      <c r="I7245" s="2" t="str">
        <f t="shared" si="469"/>
        <v>FREE DELIVERY</v>
      </c>
      <c r="J7245" t="s">
        <v>24</v>
      </c>
      <c r="K7245">
        <v>16</v>
      </c>
      <c r="L7245">
        <v>196.98</v>
      </c>
      <c r="M7245">
        <v>0.04</v>
      </c>
      <c r="N7245" t="s">
        <v>18</v>
      </c>
      <c r="O7245">
        <v>-5.76</v>
      </c>
      <c r="P7245">
        <v>12.28</v>
      </c>
      <c r="Q7245">
        <v>6.47</v>
      </c>
      <c r="R7245" t="s">
        <v>142</v>
      </c>
      <c r="S7245" t="s">
        <v>143</v>
      </c>
      <c r="T7245" t="s">
        <v>27</v>
      </c>
      <c r="U7245" t="s">
        <v>22</v>
      </c>
      <c r="V7245" t="s">
        <v>43</v>
      </c>
      <c r="W7245">
        <v>0.38</v>
      </c>
    </row>
    <row r="7246" spans="1:23" x14ac:dyDescent="0.3">
      <c r="A7246" t="s">
        <v>1635</v>
      </c>
      <c r="B7246" t="s">
        <v>1636</v>
      </c>
      <c r="D7246" s="1">
        <v>40790</v>
      </c>
      <c r="E7246" s="1">
        <v>40793</v>
      </c>
      <c r="F7246" s="1" t="str">
        <f t="shared" si="466"/>
        <v>September</v>
      </c>
      <c r="G7246" s="1" t="str">
        <f t="shared" si="467"/>
        <v>2011</v>
      </c>
      <c r="H7246" s="2">
        <f t="shared" si="468"/>
        <v>3</v>
      </c>
      <c r="I7246" s="2" t="b">
        <f t="shared" si="469"/>
        <v>0</v>
      </c>
      <c r="J7246" t="s">
        <v>24</v>
      </c>
      <c r="K7246">
        <v>33</v>
      </c>
      <c r="L7246">
        <v>1756.6949999999999</v>
      </c>
      <c r="M7246">
        <v>0.1</v>
      </c>
      <c r="N7246" t="s">
        <v>18</v>
      </c>
      <c r="O7246">
        <v>164.97</v>
      </c>
      <c r="P7246">
        <v>65.989999999999995</v>
      </c>
      <c r="Q7246">
        <v>8.8000000000000007</v>
      </c>
      <c r="R7246" t="s">
        <v>142</v>
      </c>
      <c r="S7246" t="s">
        <v>143</v>
      </c>
      <c r="T7246" t="s">
        <v>27</v>
      </c>
      <c r="U7246" t="s">
        <v>32</v>
      </c>
      <c r="V7246" t="s">
        <v>33</v>
      </c>
      <c r="W7246">
        <v>0.57999999999999996</v>
      </c>
    </row>
    <row r="7247" spans="1:23" x14ac:dyDescent="0.3">
      <c r="A7247" t="s">
        <v>1001</v>
      </c>
      <c r="B7247" t="s">
        <v>1721</v>
      </c>
      <c r="D7247" s="1">
        <v>40957</v>
      </c>
      <c r="E7247" s="1">
        <v>40964</v>
      </c>
      <c r="F7247" s="1" t="str">
        <f t="shared" si="466"/>
        <v>February</v>
      </c>
      <c r="G7247" s="1" t="str">
        <f t="shared" si="467"/>
        <v>2012</v>
      </c>
      <c r="H7247" s="2">
        <f t="shared" si="468"/>
        <v>7</v>
      </c>
      <c r="I7247" s="2" t="b">
        <f t="shared" si="469"/>
        <v>0</v>
      </c>
      <c r="J7247" t="s">
        <v>17</v>
      </c>
      <c r="K7247">
        <v>11</v>
      </c>
      <c r="L7247">
        <v>1884.2080000000001</v>
      </c>
      <c r="M7247">
        <v>0.04</v>
      </c>
      <c r="N7247" t="s">
        <v>25</v>
      </c>
      <c r="O7247">
        <v>-776.72</v>
      </c>
      <c r="P7247">
        <v>212.6</v>
      </c>
      <c r="Q7247">
        <v>110.2</v>
      </c>
      <c r="R7247" t="s">
        <v>142</v>
      </c>
      <c r="S7247" t="s">
        <v>143</v>
      </c>
      <c r="T7247" t="s">
        <v>27</v>
      </c>
      <c r="U7247" t="s">
        <v>36</v>
      </c>
      <c r="V7247" t="s">
        <v>55</v>
      </c>
      <c r="W7247">
        <v>0.73</v>
      </c>
    </row>
    <row r="7248" spans="1:23" x14ac:dyDescent="0.3">
      <c r="A7248" t="s">
        <v>1001</v>
      </c>
      <c r="B7248" t="s">
        <v>1721</v>
      </c>
      <c r="D7248" s="1">
        <v>40957</v>
      </c>
      <c r="E7248" s="1">
        <v>40957</v>
      </c>
      <c r="F7248" s="1" t="str">
        <f t="shared" si="466"/>
        <v>February</v>
      </c>
      <c r="G7248" s="1" t="str">
        <f t="shared" si="467"/>
        <v>2012</v>
      </c>
      <c r="H7248" s="2">
        <f t="shared" si="468"/>
        <v>0</v>
      </c>
      <c r="I7248" s="2" t="str">
        <f t="shared" si="469"/>
        <v>FREE DELIVERY</v>
      </c>
      <c r="J7248" t="s">
        <v>17</v>
      </c>
      <c r="K7248">
        <v>2</v>
      </c>
      <c r="L7248">
        <v>93.338499999999996</v>
      </c>
      <c r="M7248">
        <v>0.1</v>
      </c>
      <c r="N7248" t="s">
        <v>18</v>
      </c>
      <c r="O7248">
        <v>-300.39</v>
      </c>
      <c r="P7248">
        <v>55.99</v>
      </c>
      <c r="Q7248">
        <v>5</v>
      </c>
      <c r="R7248" t="s">
        <v>142</v>
      </c>
      <c r="S7248" t="s">
        <v>143</v>
      </c>
      <c r="T7248" t="s">
        <v>27</v>
      </c>
      <c r="U7248" t="s">
        <v>32</v>
      </c>
      <c r="V7248" t="s">
        <v>33</v>
      </c>
      <c r="W7248">
        <v>0.83</v>
      </c>
    </row>
    <row r="7249" spans="1:23" x14ac:dyDescent="0.3">
      <c r="A7249" t="s">
        <v>1248</v>
      </c>
      <c r="B7249" t="s">
        <v>1719</v>
      </c>
      <c r="D7249" s="1">
        <v>40208</v>
      </c>
      <c r="E7249" s="1">
        <v>40209</v>
      </c>
      <c r="F7249" s="1" t="str">
        <f t="shared" si="466"/>
        <v>January</v>
      </c>
      <c r="G7249" s="1" t="str">
        <f t="shared" si="467"/>
        <v>2010</v>
      </c>
      <c r="H7249" s="2">
        <f t="shared" si="468"/>
        <v>1</v>
      </c>
      <c r="I7249" s="2" t="b">
        <f t="shared" si="469"/>
        <v>0</v>
      </c>
      <c r="J7249" t="s">
        <v>34</v>
      </c>
      <c r="K7249">
        <v>1</v>
      </c>
      <c r="L7249">
        <v>3.85</v>
      </c>
      <c r="M7249">
        <v>0.08</v>
      </c>
      <c r="N7249" t="s">
        <v>18</v>
      </c>
      <c r="O7249">
        <v>-1.36</v>
      </c>
      <c r="P7249">
        <v>3.08</v>
      </c>
      <c r="Q7249">
        <v>0.99</v>
      </c>
      <c r="R7249" t="s">
        <v>142</v>
      </c>
      <c r="S7249" t="s">
        <v>143</v>
      </c>
      <c r="T7249" t="s">
        <v>31</v>
      </c>
      <c r="U7249" t="s">
        <v>22</v>
      </c>
      <c r="V7249" t="s">
        <v>57</v>
      </c>
      <c r="W7249">
        <v>0.37</v>
      </c>
    </row>
    <row r="7250" spans="1:23" x14ac:dyDescent="0.3">
      <c r="A7250" t="s">
        <v>1248</v>
      </c>
      <c r="B7250" t="s">
        <v>1719</v>
      </c>
      <c r="D7250" s="1">
        <v>40208</v>
      </c>
      <c r="E7250" s="1">
        <v>40210</v>
      </c>
      <c r="F7250" s="1" t="str">
        <f t="shared" si="466"/>
        <v>February</v>
      </c>
      <c r="G7250" s="1" t="str">
        <f t="shared" si="467"/>
        <v>2010</v>
      </c>
      <c r="H7250" s="2">
        <f t="shared" si="468"/>
        <v>2</v>
      </c>
      <c r="I7250" s="2" t="b">
        <f t="shared" si="469"/>
        <v>0</v>
      </c>
      <c r="J7250" t="s">
        <v>34</v>
      </c>
      <c r="K7250">
        <v>10</v>
      </c>
      <c r="L7250">
        <v>547.00049999999999</v>
      </c>
      <c r="M7250">
        <v>0.08</v>
      </c>
      <c r="N7250" t="s">
        <v>18</v>
      </c>
      <c r="O7250">
        <v>-97.2</v>
      </c>
      <c r="P7250">
        <v>65.989999999999995</v>
      </c>
      <c r="Q7250">
        <v>3.9</v>
      </c>
      <c r="R7250" t="s">
        <v>142</v>
      </c>
      <c r="S7250" t="s">
        <v>143</v>
      </c>
      <c r="T7250" t="s">
        <v>31</v>
      </c>
      <c r="U7250" t="s">
        <v>32</v>
      </c>
      <c r="V7250" t="s">
        <v>33</v>
      </c>
      <c r="W7250">
        <v>0.55000000000000004</v>
      </c>
    </row>
    <row r="7251" spans="1:23" x14ac:dyDescent="0.3">
      <c r="A7251" t="s">
        <v>1384</v>
      </c>
      <c r="B7251" t="s">
        <v>1385</v>
      </c>
      <c r="D7251" s="1">
        <v>40454</v>
      </c>
      <c r="E7251" s="1">
        <v>40455</v>
      </c>
      <c r="F7251" s="1" t="str">
        <f t="shared" si="466"/>
        <v>October</v>
      </c>
      <c r="G7251" s="1" t="str">
        <f t="shared" si="467"/>
        <v>2010</v>
      </c>
      <c r="H7251" s="2">
        <f t="shared" si="468"/>
        <v>1</v>
      </c>
      <c r="I7251" s="2" t="b">
        <f t="shared" si="469"/>
        <v>0</v>
      </c>
      <c r="J7251" t="s">
        <v>34</v>
      </c>
      <c r="K7251">
        <v>18</v>
      </c>
      <c r="L7251">
        <v>2379.15</v>
      </c>
      <c r="M7251">
        <v>0.06</v>
      </c>
      <c r="N7251" t="s">
        <v>25</v>
      </c>
      <c r="O7251">
        <v>-261.77</v>
      </c>
      <c r="P7251">
        <v>130.97999999999999</v>
      </c>
      <c r="Q7251">
        <v>30</v>
      </c>
      <c r="R7251" t="s">
        <v>142</v>
      </c>
      <c r="S7251" t="s">
        <v>143</v>
      </c>
      <c r="T7251" t="s">
        <v>42</v>
      </c>
      <c r="U7251" t="s">
        <v>36</v>
      </c>
      <c r="V7251" t="s">
        <v>67</v>
      </c>
      <c r="W7251">
        <v>0.78</v>
      </c>
    </row>
    <row r="7252" spans="1:23" x14ac:dyDescent="0.3">
      <c r="A7252" t="s">
        <v>919</v>
      </c>
      <c r="B7252" t="s">
        <v>1713</v>
      </c>
      <c r="D7252" s="1">
        <v>40644</v>
      </c>
      <c r="E7252" s="1">
        <v>40646</v>
      </c>
      <c r="F7252" s="1" t="str">
        <f t="shared" si="466"/>
        <v>April</v>
      </c>
      <c r="G7252" s="1" t="str">
        <f t="shared" si="467"/>
        <v>2011</v>
      </c>
      <c r="H7252" s="2">
        <f t="shared" si="468"/>
        <v>2</v>
      </c>
      <c r="I7252" s="2" t="b">
        <f t="shared" si="469"/>
        <v>0</v>
      </c>
      <c r="J7252" t="s">
        <v>52</v>
      </c>
      <c r="K7252">
        <v>49</v>
      </c>
      <c r="L7252">
        <v>1734.4</v>
      </c>
      <c r="M7252">
        <v>0.02</v>
      </c>
      <c r="N7252" t="s">
        <v>18</v>
      </c>
      <c r="O7252">
        <v>749.16</v>
      </c>
      <c r="P7252">
        <v>35.409999999999997</v>
      </c>
      <c r="Q7252">
        <v>1.99</v>
      </c>
      <c r="R7252" t="s">
        <v>142</v>
      </c>
      <c r="S7252" t="s">
        <v>143</v>
      </c>
      <c r="T7252" t="s">
        <v>42</v>
      </c>
      <c r="U7252" t="s">
        <v>32</v>
      </c>
      <c r="V7252" t="s">
        <v>48</v>
      </c>
      <c r="W7252">
        <v>0.43</v>
      </c>
    </row>
    <row r="7253" spans="1:23" x14ac:dyDescent="0.3">
      <c r="A7253" t="s">
        <v>919</v>
      </c>
      <c r="B7253" t="s">
        <v>1713</v>
      </c>
      <c r="D7253" s="1">
        <v>40644</v>
      </c>
      <c r="E7253" s="1">
        <v>40645</v>
      </c>
      <c r="F7253" s="1" t="str">
        <f t="shared" si="466"/>
        <v>April</v>
      </c>
      <c r="G7253" s="1" t="str">
        <f t="shared" si="467"/>
        <v>2011</v>
      </c>
      <c r="H7253" s="2">
        <f t="shared" si="468"/>
        <v>1</v>
      </c>
      <c r="I7253" s="2" t="b">
        <f t="shared" si="469"/>
        <v>0</v>
      </c>
      <c r="J7253" t="s">
        <v>52</v>
      </c>
      <c r="K7253">
        <v>25</v>
      </c>
      <c r="L7253">
        <v>1128.03</v>
      </c>
      <c r="M7253">
        <v>0.01</v>
      </c>
      <c r="N7253" t="s">
        <v>18</v>
      </c>
      <c r="O7253">
        <v>256.3</v>
      </c>
      <c r="P7253">
        <v>42.76</v>
      </c>
      <c r="Q7253">
        <v>6.22</v>
      </c>
      <c r="R7253" t="s">
        <v>142</v>
      </c>
      <c r="S7253" t="s">
        <v>143</v>
      </c>
      <c r="T7253" t="s">
        <v>42</v>
      </c>
      <c r="U7253" t="s">
        <v>22</v>
      </c>
      <c r="V7253" t="s">
        <v>23</v>
      </c>
    </row>
    <row r="7254" spans="1:23" x14ac:dyDescent="0.3">
      <c r="A7254" t="s">
        <v>902</v>
      </c>
      <c r="B7254" t="s">
        <v>961</v>
      </c>
      <c r="D7254" s="1">
        <v>40431</v>
      </c>
      <c r="E7254" s="1">
        <v>40432</v>
      </c>
      <c r="F7254" s="1" t="str">
        <f t="shared" si="466"/>
        <v>September</v>
      </c>
      <c r="G7254" s="1" t="str">
        <f t="shared" si="467"/>
        <v>2010</v>
      </c>
      <c r="H7254" s="2">
        <f t="shared" si="468"/>
        <v>1</v>
      </c>
      <c r="I7254" s="2" t="b">
        <f t="shared" si="469"/>
        <v>0</v>
      </c>
      <c r="J7254" t="s">
        <v>34</v>
      </c>
      <c r="K7254">
        <v>22</v>
      </c>
      <c r="L7254">
        <v>6767.43</v>
      </c>
      <c r="M7254">
        <v>0.05</v>
      </c>
      <c r="N7254" t="s">
        <v>25</v>
      </c>
      <c r="O7254">
        <v>803.48</v>
      </c>
      <c r="P7254">
        <v>320.98</v>
      </c>
      <c r="Q7254">
        <v>58.95</v>
      </c>
      <c r="R7254" t="s">
        <v>142</v>
      </c>
      <c r="S7254" t="s">
        <v>143</v>
      </c>
      <c r="T7254" t="s">
        <v>31</v>
      </c>
      <c r="U7254" t="s">
        <v>36</v>
      </c>
      <c r="V7254" t="s">
        <v>67</v>
      </c>
      <c r="W7254">
        <v>0.56999999999999995</v>
      </c>
    </row>
    <row r="7255" spans="1:23" x14ac:dyDescent="0.3">
      <c r="A7255" t="s">
        <v>1447</v>
      </c>
      <c r="B7255" t="s">
        <v>1194</v>
      </c>
      <c r="D7255" s="1">
        <v>41149</v>
      </c>
      <c r="E7255" s="1">
        <v>41151</v>
      </c>
      <c r="F7255" s="1" t="str">
        <f t="shared" si="466"/>
        <v>August</v>
      </c>
      <c r="G7255" s="1" t="str">
        <f t="shared" si="467"/>
        <v>2012</v>
      </c>
      <c r="H7255" s="2">
        <f t="shared" si="468"/>
        <v>2</v>
      </c>
      <c r="I7255" s="2" t="b">
        <f t="shared" si="469"/>
        <v>0</v>
      </c>
      <c r="J7255" t="s">
        <v>24</v>
      </c>
      <c r="K7255">
        <v>16</v>
      </c>
      <c r="L7255">
        <v>367.09</v>
      </c>
      <c r="M7255">
        <v>0.04</v>
      </c>
      <c r="N7255" t="s">
        <v>18</v>
      </c>
      <c r="O7255">
        <v>74.2</v>
      </c>
      <c r="P7255">
        <v>22.98</v>
      </c>
      <c r="Q7255">
        <v>1.99</v>
      </c>
      <c r="R7255" t="s">
        <v>142</v>
      </c>
      <c r="S7255" t="s">
        <v>143</v>
      </c>
      <c r="T7255" t="s">
        <v>31</v>
      </c>
      <c r="U7255" t="s">
        <v>32</v>
      </c>
      <c r="V7255" t="s">
        <v>48</v>
      </c>
      <c r="W7255">
        <v>0.46</v>
      </c>
    </row>
    <row r="7256" spans="1:23" x14ac:dyDescent="0.3">
      <c r="A7256" t="s">
        <v>1447</v>
      </c>
      <c r="B7256" t="s">
        <v>1194</v>
      </c>
      <c r="D7256" s="1">
        <v>41149</v>
      </c>
      <c r="E7256" s="1">
        <v>41151</v>
      </c>
      <c r="F7256" s="1" t="str">
        <f t="shared" si="466"/>
        <v>August</v>
      </c>
      <c r="G7256" s="1" t="str">
        <f t="shared" si="467"/>
        <v>2012</v>
      </c>
      <c r="H7256" s="2">
        <f t="shared" si="468"/>
        <v>2</v>
      </c>
      <c r="I7256" s="2" t="b">
        <f t="shared" si="469"/>
        <v>0</v>
      </c>
      <c r="J7256" t="s">
        <v>24</v>
      </c>
      <c r="K7256">
        <v>23</v>
      </c>
      <c r="L7256">
        <v>139.66</v>
      </c>
      <c r="M7256">
        <v>0.02</v>
      </c>
      <c r="N7256" t="s">
        <v>18</v>
      </c>
      <c r="O7256">
        <v>46.69</v>
      </c>
      <c r="P7256">
        <v>5.68</v>
      </c>
      <c r="Q7256">
        <v>1.39</v>
      </c>
      <c r="R7256" t="s">
        <v>142</v>
      </c>
      <c r="S7256" t="s">
        <v>143</v>
      </c>
      <c r="T7256" t="s">
        <v>31</v>
      </c>
      <c r="U7256" t="s">
        <v>22</v>
      </c>
      <c r="V7256" t="s">
        <v>51</v>
      </c>
      <c r="W7256">
        <v>0.38</v>
      </c>
    </row>
    <row r="7257" spans="1:23" x14ac:dyDescent="0.3">
      <c r="A7257" t="s">
        <v>1018</v>
      </c>
      <c r="B7257" t="s">
        <v>1212</v>
      </c>
      <c r="D7257" s="1">
        <v>40850</v>
      </c>
      <c r="E7257" s="1">
        <v>40851</v>
      </c>
      <c r="F7257" s="1" t="str">
        <f t="shared" si="466"/>
        <v>November</v>
      </c>
      <c r="G7257" s="1" t="str">
        <f t="shared" si="467"/>
        <v>2011</v>
      </c>
      <c r="H7257" s="2">
        <f t="shared" si="468"/>
        <v>1</v>
      </c>
      <c r="I7257" s="2" t="b">
        <f t="shared" si="469"/>
        <v>0</v>
      </c>
      <c r="J7257" t="s">
        <v>52</v>
      </c>
      <c r="K7257">
        <v>13</v>
      </c>
      <c r="L7257">
        <v>509.49</v>
      </c>
      <c r="M7257">
        <v>7.0000000000000007E-2</v>
      </c>
      <c r="N7257" t="s">
        <v>18</v>
      </c>
      <c r="O7257">
        <v>-51.18</v>
      </c>
      <c r="P7257">
        <v>40.99</v>
      </c>
      <c r="Q7257">
        <v>8.9700000000000006</v>
      </c>
      <c r="R7257" t="s">
        <v>142</v>
      </c>
      <c r="S7257" t="s">
        <v>143</v>
      </c>
      <c r="T7257" t="s">
        <v>31</v>
      </c>
      <c r="U7257" t="s">
        <v>32</v>
      </c>
      <c r="V7257" t="s">
        <v>94</v>
      </c>
      <c r="W7257">
        <v>0.54</v>
      </c>
    </row>
    <row r="7258" spans="1:23" x14ac:dyDescent="0.3">
      <c r="A7258" t="s">
        <v>1393</v>
      </c>
      <c r="B7258" t="s">
        <v>1394</v>
      </c>
      <c r="D7258" s="1">
        <v>40259</v>
      </c>
      <c r="E7258" s="1">
        <v>40261</v>
      </c>
      <c r="F7258" s="1" t="str">
        <f t="shared" si="466"/>
        <v>March</v>
      </c>
      <c r="G7258" s="1" t="str">
        <f t="shared" si="467"/>
        <v>2010</v>
      </c>
      <c r="H7258" s="2">
        <f t="shared" si="468"/>
        <v>2</v>
      </c>
      <c r="I7258" s="2" t="b">
        <f t="shared" si="469"/>
        <v>0</v>
      </c>
      <c r="J7258" t="s">
        <v>52</v>
      </c>
      <c r="K7258">
        <v>36</v>
      </c>
      <c r="L7258">
        <v>739.07</v>
      </c>
      <c r="M7258">
        <v>0.1</v>
      </c>
      <c r="N7258" t="s">
        <v>18</v>
      </c>
      <c r="O7258">
        <v>-71.55</v>
      </c>
      <c r="P7258">
        <v>20.95</v>
      </c>
      <c r="Q7258">
        <v>5.99</v>
      </c>
      <c r="R7258" t="s">
        <v>142</v>
      </c>
      <c r="S7258" t="s">
        <v>143</v>
      </c>
      <c r="T7258" t="s">
        <v>27</v>
      </c>
      <c r="U7258" t="s">
        <v>32</v>
      </c>
      <c r="V7258" t="s">
        <v>48</v>
      </c>
      <c r="W7258">
        <v>0.65</v>
      </c>
    </row>
    <row r="7259" spans="1:23" x14ac:dyDescent="0.3">
      <c r="A7259" t="s">
        <v>1393</v>
      </c>
      <c r="B7259" t="s">
        <v>1394</v>
      </c>
      <c r="D7259" s="1">
        <v>40259</v>
      </c>
      <c r="E7259" s="1">
        <v>40261</v>
      </c>
      <c r="F7259" s="1" t="str">
        <f t="shared" si="466"/>
        <v>March</v>
      </c>
      <c r="G7259" s="1" t="str">
        <f t="shared" si="467"/>
        <v>2010</v>
      </c>
      <c r="H7259" s="2">
        <f t="shared" si="468"/>
        <v>2</v>
      </c>
      <c r="I7259" s="2" t="b">
        <f t="shared" si="469"/>
        <v>0</v>
      </c>
      <c r="J7259" t="s">
        <v>52</v>
      </c>
      <c r="K7259">
        <v>4</v>
      </c>
      <c r="L7259">
        <v>38.58</v>
      </c>
      <c r="M7259">
        <v>0.02</v>
      </c>
      <c r="N7259" t="s">
        <v>18</v>
      </c>
      <c r="O7259">
        <v>-2.82</v>
      </c>
      <c r="P7259">
        <v>9.11</v>
      </c>
      <c r="Q7259">
        <v>2.15</v>
      </c>
      <c r="R7259" t="s">
        <v>142</v>
      </c>
      <c r="S7259" t="s">
        <v>143</v>
      </c>
      <c r="T7259" t="s">
        <v>27</v>
      </c>
      <c r="U7259" t="s">
        <v>22</v>
      </c>
      <c r="V7259" t="s">
        <v>43</v>
      </c>
      <c r="W7259">
        <v>0.4</v>
      </c>
    </row>
    <row r="7260" spans="1:23" x14ac:dyDescent="0.3">
      <c r="A7260" t="s">
        <v>1384</v>
      </c>
      <c r="B7260" t="s">
        <v>1509</v>
      </c>
      <c r="D7260" s="1">
        <v>40844</v>
      </c>
      <c r="E7260" s="1">
        <v>40845</v>
      </c>
      <c r="F7260" s="1" t="str">
        <f t="shared" si="466"/>
        <v>October</v>
      </c>
      <c r="G7260" s="1" t="str">
        <f t="shared" si="467"/>
        <v>2011</v>
      </c>
      <c r="H7260" s="2">
        <f t="shared" si="468"/>
        <v>1</v>
      </c>
      <c r="I7260" s="2" t="b">
        <f t="shared" si="469"/>
        <v>0</v>
      </c>
      <c r="J7260" t="s">
        <v>24</v>
      </c>
      <c r="K7260">
        <v>2</v>
      </c>
      <c r="L7260">
        <v>25.07</v>
      </c>
      <c r="M7260">
        <v>0.04</v>
      </c>
      <c r="N7260" t="s">
        <v>18</v>
      </c>
      <c r="O7260">
        <v>-27.67</v>
      </c>
      <c r="P7260">
        <v>9.49</v>
      </c>
      <c r="Q7260">
        <v>5.76</v>
      </c>
      <c r="R7260" t="s">
        <v>142</v>
      </c>
      <c r="S7260" t="s">
        <v>143</v>
      </c>
      <c r="T7260" t="s">
        <v>42</v>
      </c>
      <c r="U7260" t="s">
        <v>32</v>
      </c>
      <c r="V7260" t="s">
        <v>94</v>
      </c>
      <c r="W7260">
        <v>0.39</v>
      </c>
    </row>
    <row r="7261" spans="1:23" x14ac:dyDescent="0.3">
      <c r="A7261" t="s">
        <v>1403</v>
      </c>
      <c r="B7261" t="s">
        <v>968</v>
      </c>
      <c r="D7261" s="1">
        <v>40233</v>
      </c>
      <c r="E7261" s="1">
        <v>40235</v>
      </c>
      <c r="F7261" s="1" t="str">
        <f t="shared" si="466"/>
        <v>February</v>
      </c>
      <c r="G7261" s="1" t="str">
        <f t="shared" si="467"/>
        <v>2010</v>
      </c>
      <c r="H7261" s="2">
        <f t="shared" si="468"/>
        <v>2</v>
      </c>
      <c r="I7261" s="2" t="b">
        <f t="shared" si="469"/>
        <v>0</v>
      </c>
      <c r="J7261" t="s">
        <v>24</v>
      </c>
      <c r="K7261">
        <v>36</v>
      </c>
      <c r="L7261">
        <v>181.95</v>
      </c>
      <c r="M7261">
        <v>0.03</v>
      </c>
      <c r="N7261" t="s">
        <v>18</v>
      </c>
      <c r="O7261">
        <v>-132.26</v>
      </c>
      <c r="P7261">
        <v>4.8899999999999997</v>
      </c>
      <c r="Q7261">
        <v>6.07</v>
      </c>
      <c r="R7261" t="s">
        <v>142</v>
      </c>
      <c r="S7261" t="s">
        <v>143</v>
      </c>
      <c r="T7261" t="s">
        <v>21</v>
      </c>
      <c r="U7261" t="s">
        <v>22</v>
      </c>
      <c r="V7261" t="s">
        <v>29</v>
      </c>
      <c r="W7261">
        <v>0.39</v>
      </c>
    </row>
    <row r="7262" spans="1:23" x14ac:dyDescent="0.3">
      <c r="A7262" t="s">
        <v>1733</v>
      </c>
      <c r="B7262" t="s">
        <v>1734</v>
      </c>
      <c r="D7262" s="1">
        <v>40447</v>
      </c>
      <c r="E7262" s="1">
        <v>40448</v>
      </c>
      <c r="F7262" s="1" t="str">
        <f t="shared" si="466"/>
        <v>September</v>
      </c>
      <c r="G7262" s="1" t="str">
        <f t="shared" si="467"/>
        <v>2010</v>
      </c>
      <c r="H7262" s="2">
        <f t="shared" si="468"/>
        <v>1</v>
      </c>
      <c r="I7262" s="2" t="b">
        <f t="shared" si="469"/>
        <v>0</v>
      </c>
      <c r="J7262" t="s">
        <v>52</v>
      </c>
      <c r="K7262">
        <v>26</v>
      </c>
      <c r="L7262">
        <v>287.43</v>
      </c>
      <c r="M7262">
        <v>0.01</v>
      </c>
      <c r="N7262" t="s">
        <v>18</v>
      </c>
      <c r="O7262">
        <v>37.9</v>
      </c>
      <c r="P7262">
        <v>10.98</v>
      </c>
      <c r="Q7262">
        <v>4.8</v>
      </c>
      <c r="R7262" t="s">
        <v>142</v>
      </c>
      <c r="S7262" t="s">
        <v>143</v>
      </c>
      <c r="T7262" t="s">
        <v>31</v>
      </c>
      <c r="U7262" t="s">
        <v>22</v>
      </c>
      <c r="V7262" t="s">
        <v>51</v>
      </c>
      <c r="W7262">
        <v>0.36</v>
      </c>
    </row>
    <row r="7263" spans="1:23" x14ac:dyDescent="0.3">
      <c r="A7263" t="s">
        <v>1039</v>
      </c>
      <c r="B7263" t="s">
        <v>1406</v>
      </c>
      <c r="D7263" s="1">
        <v>40983</v>
      </c>
      <c r="E7263" s="1">
        <v>40985</v>
      </c>
      <c r="F7263" s="1" t="str">
        <f t="shared" si="466"/>
        <v>March</v>
      </c>
      <c r="G7263" s="1" t="str">
        <f t="shared" si="467"/>
        <v>2012</v>
      </c>
      <c r="H7263" s="2">
        <f t="shared" si="468"/>
        <v>2</v>
      </c>
      <c r="I7263" s="2" t="b">
        <f t="shared" si="469"/>
        <v>0</v>
      </c>
      <c r="J7263" t="s">
        <v>34</v>
      </c>
      <c r="K7263">
        <v>21</v>
      </c>
      <c r="L7263">
        <v>238.06</v>
      </c>
      <c r="M7263">
        <v>0.05</v>
      </c>
      <c r="N7263" t="s">
        <v>18</v>
      </c>
      <c r="O7263">
        <v>56.43</v>
      </c>
      <c r="P7263">
        <v>10.91</v>
      </c>
      <c r="Q7263">
        <v>2.99</v>
      </c>
      <c r="R7263" t="s">
        <v>142</v>
      </c>
      <c r="S7263" t="s">
        <v>143</v>
      </c>
      <c r="T7263" t="s">
        <v>21</v>
      </c>
      <c r="U7263" t="s">
        <v>22</v>
      </c>
      <c r="V7263" t="s">
        <v>29</v>
      </c>
      <c r="W7263">
        <v>0.38</v>
      </c>
    </row>
    <row r="7264" spans="1:23" x14ac:dyDescent="0.3">
      <c r="A7264" t="s">
        <v>1389</v>
      </c>
      <c r="B7264" t="s">
        <v>1390</v>
      </c>
      <c r="D7264" s="1">
        <v>41108</v>
      </c>
      <c r="E7264" s="1">
        <v>41110</v>
      </c>
      <c r="F7264" s="1" t="str">
        <f t="shared" si="466"/>
        <v>July</v>
      </c>
      <c r="G7264" s="1" t="str">
        <f t="shared" si="467"/>
        <v>2012</v>
      </c>
      <c r="H7264" s="2">
        <f t="shared" si="468"/>
        <v>2</v>
      </c>
      <c r="I7264" s="2" t="b">
        <f t="shared" si="469"/>
        <v>0</v>
      </c>
      <c r="J7264" t="s">
        <v>34</v>
      </c>
      <c r="K7264">
        <v>33</v>
      </c>
      <c r="L7264">
        <v>103.92</v>
      </c>
      <c r="M7264">
        <v>0.08</v>
      </c>
      <c r="N7264" t="s">
        <v>18</v>
      </c>
      <c r="O7264">
        <v>-52.76</v>
      </c>
      <c r="P7264">
        <v>3.14</v>
      </c>
      <c r="Q7264">
        <v>1.92</v>
      </c>
      <c r="R7264" t="s">
        <v>142</v>
      </c>
      <c r="S7264" t="s">
        <v>143</v>
      </c>
      <c r="T7264" t="s">
        <v>21</v>
      </c>
      <c r="U7264" t="s">
        <v>22</v>
      </c>
      <c r="V7264" t="s">
        <v>82</v>
      </c>
      <c r="W7264">
        <v>0.84</v>
      </c>
    </row>
    <row r="7265" spans="1:23" x14ac:dyDescent="0.3">
      <c r="A7265" t="s">
        <v>1182</v>
      </c>
      <c r="B7265" t="s">
        <v>1183</v>
      </c>
      <c r="D7265" s="1">
        <v>41061</v>
      </c>
      <c r="E7265" s="1">
        <v>41062</v>
      </c>
      <c r="F7265" s="1" t="str">
        <f t="shared" si="466"/>
        <v>June</v>
      </c>
      <c r="G7265" s="1" t="str">
        <f t="shared" si="467"/>
        <v>2012</v>
      </c>
      <c r="H7265" s="2">
        <f t="shared" si="468"/>
        <v>1</v>
      </c>
      <c r="I7265" s="2" t="b">
        <f t="shared" si="469"/>
        <v>0</v>
      </c>
      <c r="J7265" t="s">
        <v>52</v>
      </c>
      <c r="K7265">
        <v>28</v>
      </c>
      <c r="L7265">
        <v>136.16</v>
      </c>
      <c r="M7265">
        <v>7.0000000000000007E-2</v>
      </c>
      <c r="N7265" t="s">
        <v>18</v>
      </c>
      <c r="O7265">
        <v>58.1</v>
      </c>
      <c r="P7265">
        <v>4.9800000000000004</v>
      </c>
      <c r="Q7265">
        <v>0.49</v>
      </c>
      <c r="R7265" t="s">
        <v>142</v>
      </c>
      <c r="S7265" t="s">
        <v>143</v>
      </c>
      <c r="T7265" t="s">
        <v>27</v>
      </c>
      <c r="U7265" t="s">
        <v>22</v>
      </c>
      <c r="V7265" t="s">
        <v>57</v>
      </c>
      <c r="W7265">
        <v>0.39</v>
      </c>
    </row>
    <row r="7266" spans="1:23" x14ac:dyDescent="0.3">
      <c r="A7266" t="s">
        <v>1576</v>
      </c>
      <c r="B7266" t="s">
        <v>1720</v>
      </c>
      <c r="D7266" s="1">
        <v>41158</v>
      </c>
      <c r="E7266" s="1">
        <v>41160</v>
      </c>
      <c r="F7266" s="1" t="str">
        <f t="shared" si="466"/>
        <v>September</v>
      </c>
      <c r="G7266" s="1" t="str">
        <f t="shared" si="467"/>
        <v>2012</v>
      </c>
      <c r="H7266" s="2">
        <f t="shared" si="468"/>
        <v>2</v>
      </c>
      <c r="I7266" s="2" t="b">
        <f t="shared" si="469"/>
        <v>0</v>
      </c>
      <c r="J7266" t="s">
        <v>17</v>
      </c>
      <c r="K7266">
        <v>23</v>
      </c>
      <c r="L7266">
        <v>5062.18</v>
      </c>
      <c r="M7266">
        <v>0.06</v>
      </c>
      <c r="N7266" t="s">
        <v>25</v>
      </c>
      <c r="O7266">
        <v>842.83</v>
      </c>
      <c r="P7266">
        <v>270.97000000000003</v>
      </c>
      <c r="Q7266">
        <v>28.06</v>
      </c>
      <c r="R7266" t="s">
        <v>142</v>
      </c>
      <c r="S7266" t="s">
        <v>143</v>
      </c>
      <c r="T7266" t="s">
        <v>21</v>
      </c>
      <c r="U7266" t="s">
        <v>32</v>
      </c>
      <c r="V7266" t="s">
        <v>94</v>
      </c>
      <c r="W7266">
        <v>0.56000000000000005</v>
      </c>
    </row>
    <row r="7267" spans="1:23" x14ac:dyDescent="0.3">
      <c r="A7267" t="s">
        <v>1642</v>
      </c>
      <c r="B7267" t="s">
        <v>1160</v>
      </c>
      <c r="D7267" s="1">
        <v>41204</v>
      </c>
      <c r="E7267" s="1">
        <v>41206</v>
      </c>
      <c r="F7267" s="1" t="str">
        <f t="shared" si="466"/>
        <v>October</v>
      </c>
      <c r="G7267" s="1" t="str">
        <f t="shared" si="467"/>
        <v>2012</v>
      </c>
      <c r="H7267" s="2">
        <f t="shared" si="468"/>
        <v>2</v>
      </c>
      <c r="I7267" s="2" t="b">
        <f t="shared" si="469"/>
        <v>0</v>
      </c>
      <c r="J7267" t="s">
        <v>52</v>
      </c>
      <c r="K7267">
        <v>43</v>
      </c>
      <c r="L7267">
        <v>913.99</v>
      </c>
      <c r="M7267">
        <v>0.08</v>
      </c>
      <c r="N7267" t="s">
        <v>18</v>
      </c>
      <c r="O7267">
        <v>-57.75</v>
      </c>
      <c r="P7267">
        <v>21.38</v>
      </c>
      <c r="Q7267">
        <v>8.99</v>
      </c>
      <c r="R7267" t="s">
        <v>142</v>
      </c>
      <c r="S7267" t="s">
        <v>143</v>
      </c>
      <c r="T7267" t="s">
        <v>27</v>
      </c>
      <c r="U7267" t="s">
        <v>22</v>
      </c>
      <c r="V7267" t="s">
        <v>60</v>
      </c>
      <c r="W7267">
        <v>0.59</v>
      </c>
    </row>
    <row r="7268" spans="1:23" x14ac:dyDescent="0.3">
      <c r="A7268" t="s">
        <v>1576</v>
      </c>
      <c r="B7268" t="s">
        <v>1720</v>
      </c>
      <c r="D7268" s="1">
        <v>40837</v>
      </c>
      <c r="E7268" s="1">
        <v>40839</v>
      </c>
      <c r="F7268" s="1" t="str">
        <f t="shared" si="466"/>
        <v>October</v>
      </c>
      <c r="G7268" s="1" t="str">
        <f t="shared" si="467"/>
        <v>2011</v>
      </c>
      <c r="H7268" s="2">
        <f t="shared" si="468"/>
        <v>2</v>
      </c>
      <c r="I7268" s="2" t="b">
        <f t="shared" si="469"/>
        <v>0</v>
      </c>
      <c r="J7268" t="s">
        <v>24</v>
      </c>
      <c r="K7268">
        <v>14</v>
      </c>
      <c r="L7268">
        <v>321.20999999999998</v>
      </c>
      <c r="M7268">
        <v>0.04</v>
      </c>
      <c r="N7268" t="s">
        <v>18</v>
      </c>
      <c r="O7268">
        <v>53.44</v>
      </c>
      <c r="P7268">
        <v>22.98</v>
      </c>
      <c r="Q7268">
        <v>1.99</v>
      </c>
      <c r="R7268" t="s">
        <v>142</v>
      </c>
      <c r="S7268" t="s">
        <v>143</v>
      </c>
      <c r="T7268" t="s">
        <v>21</v>
      </c>
      <c r="U7268" t="s">
        <v>32</v>
      </c>
      <c r="V7268" t="s">
        <v>48</v>
      </c>
      <c r="W7268">
        <v>0.46</v>
      </c>
    </row>
    <row r="7269" spans="1:23" x14ac:dyDescent="0.3">
      <c r="A7269" t="s">
        <v>1557</v>
      </c>
      <c r="B7269" t="s">
        <v>1603</v>
      </c>
      <c r="D7269" s="1">
        <v>40283</v>
      </c>
      <c r="E7269" s="1">
        <v>40285</v>
      </c>
      <c r="F7269" s="1" t="str">
        <f t="shared" si="466"/>
        <v>April</v>
      </c>
      <c r="G7269" s="1" t="str">
        <f t="shared" si="467"/>
        <v>2010</v>
      </c>
      <c r="H7269" s="2">
        <f t="shared" si="468"/>
        <v>2</v>
      </c>
      <c r="I7269" s="2" t="b">
        <f t="shared" si="469"/>
        <v>0</v>
      </c>
      <c r="J7269" t="s">
        <v>44</v>
      </c>
      <c r="K7269">
        <v>50</v>
      </c>
      <c r="L7269">
        <v>952.21</v>
      </c>
      <c r="M7269">
        <v>0.05</v>
      </c>
      <c r="N7269" t="s">
        <v>18</v>
      </c>
      <c r="O7269">
        <v>403.83</v>
      </c>
      <c r="P7269">
        <v>18.84</v>
      </c>
      <c r="Q7269">
        <v>3.62</v>
      </c>
      <c r="R7269" t="s">
        <v>142</v>
      </c>
      <c r="S7269" t="s">
        <v>143</v>
      </c>
      <c r="T7269" t="s">
        <v>31</v>
      </c>
      <c r="U7269" t="s">
        <v>36</v>
      </c>
      <c r="V7269" t="s">
        <v>37</v>
      </c>
      <c r="W7269">
        <v>0.43</v>
      </c>
    </row>
    <row r="7270" spans="1:23" x14ac:dyDescent="0.3">
      <c r="A7270" t="s">
        <v>1460</v>
      </c>
      <c r="B7270" t="s">
        <v>1461</v>
      </c>
      <c r="D7270" s="1">
        <v>40469</v>
      </c>
      <c r="E7270" s="1">
        <v>40471</v>
      </c>
      <c r="F7270" s="1" t="str">
        <f t="shared" si="466"/>
        <v>October</v>
      </c>
      <c r="G7270" s="1" t="str">
        <f t="shared" si="467"/>
        <v>2010</v>
      </c>
      <c r="H7270" s="2">
        <f t="shared" si="468"/>
        <v>2</v>
      </c>
      <c r="I7270" s="2" t="b">
        <f t="shared" si="469"/>
        <v>0</v>
      </c>
      <c r="J7270" t="s">
        <v>17</v>
      </c>
      <c r="K7270">
        <v>37</v>
      </c>
      <c r="L7270">
        <v>436.67</v>
      </c>
      <c r="M7270">
        <v>0.06</v>
      </c>
      <c r="N7270" t="s">
        <v>18</v>
      </c>
      <c r="O7270">
        <v>51.91</v>
      </c>
      <c r="P7270">
        <v>11.58</v>
      </c>
      <c r="Q7270">
        <v>5.72</v>
      </c>
      <c r="R7270" t="s">
        <v>142</v>
      </c>
      <c r="S7270" t="s">
        <v>143</v>
      </c>
      <c r="T7270" t="s">
        <v>21</v>
      </c>
      <c r="U7270" t="s">
        <v>22</v>
      </c>
      <c r="V7270" t="s">
        <v>51</v>
      </c>
      <c r="W7270">
        <v>0.35</v>
      </c>
    </row>
    <row r="7271" spans="1:23" x14ac:dyDescent="0.3">
      <c r="A7271" t="s">
        <v>1460</v>
      </c>
      <c r="B7271" t="s">
        <v>1461</v>
      </c>
      <c r="D7271" s="1">
        <v>40469</v>
      </c>
      <c r="E7271" s="1">
        <v>40471</v>
      </c>
      <c r="F7271" s="1" t="str">
        <f t="shared" si="466"/>
        <v>October</v>
      </c>
      <c r="G7271" s="1" t="str">
        <f t="shared" si="467"/>
        <v>2010</v>
      </c>
      <c r="H7271" s="2">
        <f t="shared" si="468"/>
        <v>2</v>
      </c>
      <c r="I7271" s="2" t="b">
        <f t="shared" si="469"/>
        <v>0</v>
      </c>
      <c r="J7271" t="s">
        <v>17</v>
      </c>
      <c r="K7271">
        <v>30</v>
      </c>
      <c r="L7271">
        <v>146.72</v>
      </c>
      <c r="M7271">
        <v>0.06</v>
      </c>
      <c r="N7271" t="s">
        <v>18</v>
      </c>
      <c r="O7271">
        <v>18.260000000000002</v>
      </c>
      <c r="P7271">
        <v>5.08</v>
      </c>
      <c r="Q7271">
        <v>2.0299999999999998</v>
      </c>
      <c r="R7271" t="s">
        <v>142</v>
      </c>
      <c r="S7271" t="s">
        <v>143</v>
      </c>
      <c r="T7271" t="s">
        <v>21</v>
      </c>
      <c r="U7271" t="s">
        <v>36</v>
      </c>
      <c r="V7271" t="s">
        <v>37</v>
      </c>
      <c r="W7271">
        <v>0.51</v>
      </c>
    </row>
    <row r="7272" spans="1:23" x14ac:dyDescent="0.3">
      <c r="A7272" t="s">
        <v>1460</v>
      </c>
      <c r="B7272" t="s">
        <v>1461</v>
      </c>
      <c r="D7272" s="1">
        <v>40469</v>
      </c>
      <c r="E7272" s="1">
        <v>40474</v>
      </c>
      <c r="F7272" s="1" t="str">
        <f t="shared" si="466"/>
        <v>October</v>
      </c>
      <c r="G7272" s="1" t="str">
        <f t="shared" si="467"/>
        <v>2010</v>
      </c>
      <c r="H7272" s="2">
        <f t="shared" si="468"/>
        <v>5</v>
      </c>
      <c r="I7272" s="2" t="b">
        <f t="shared" si="469"/>
        <v>0</v>
      </c>
      <c r="J7272" t="s">
        <v>17</v>
      </c>
      <c r="K7272">
        <v>17</v>
      </c>
      <c r="L7272">
        <v>74.83</v>
      </c>
      <c r="M7272">
        <v>0.08</v>
      </c>
      <c r="N7272" t="s">
        <v>18</v>
      </c>
      <c r="O7272">
        <v>-83.71</v>
      </c>
      <c r="P7272">
        <v>4.0599999999999996</v>
      </c>
      <c r="Q7272">
        <v>6.89</v>
      </c>
      <c r="R7272" t="s">
        <v>142</v>
      </c>
      <c r="S7272" t="s">
        <v>143</v>
      </c>
      <c r="T7272" t="s">
        <v>21</v>
      </c>
      <c r="U7272" t="s">
        <v>22</v>
      </c>
      <c r="V7272" t="s">
        <v>28</v>
      </c>
      <c r="W7272">
        <v>0.6</v>
      </c>
    </row>
    <row r="7273" spans="1:23" x14ac:dyDescent="0.3">
      <c r="A7273" t="s">
        <v>1425</v>
      </c>
      <c r="B7273" t="s">
        <v>1128</v>
      </c>
      <c r="D7273" s="1">
        <v>40987</v>
      </c>
      <c r="E7273" s="1">
        <v>40989</v>
      </c>
      <c r="F7273" s="1" t="str">
        <f t="shared" si="466"/>
        <v>March</v>
      </c>
      <c r="G7273" s="1" t="str">
        <f t="shared" si="467"/>
        <v>2012</v>
      </c>
      <c r="H7273" s="2">
        <f t="shared" si="468"/>
        <v>2</v>
      </c>
      <c r="I7273" s="2" t="b">
        <f t="shared" si="469"/>
        <v>0</v>
      </c>
      <c r="J7273" t="s">
        <v>34</v>
      </c>
      <c r="K7273">
        <v>16</v>
      </c>
      <c r="L7273">
        <v>124.71</v>
      </c>
      <c r="M7273">
        <v>0.01</v>
      </c>
      <c r="N7273" t="s">
        <v>18</v>
      </c>
      <c r="O7273">
        <v>-30.04</v>
      </c>
      <c r="P7273">
        <v>7.35</v>
      </c>
      <c r="Q7273">
        <v>5.96</v>
      </c>
      <c r="R7273" t="s">
        <v>142</v>
      </c>
      <c r="S7273" t="s">
        <v>143</v>
      </c>
      <c r="T7273" t="s">
        <v>21</v>
      </c>
      <c r="U7273" t="s">
        <v>22</v>
      </c>
      <c r="V7273" t="s">
        <v>43</v>
      </c>
      <c r="W7273">
        <v>0.38</v>
      </c>
    </row>
    <row r="7274" spans="1:23" x14ac:dyDescent="0.3">
      <c r="A7274" t="s">
        <v>979</v>
      </c>
      <c r="B7274" t="s">
        <v>1462</v>
      </c>
      <c r="D7274" s="1">
        <v>40518</v>
      </c>
      <c r="E7274" s="1">
        <v>40520</v>
      </c>
      <c r="F7274" s="1" t="str">
        <f t="shared" si="466"/>
        <v>December</v>
      </c>
      <c r="G7274" s="1" t="str">
        <f t="shared" si="467"/>
        <v>2010</v>
      </c>
      <c r="H7274" s="2">
        <f t="shared" si="468"/>
        <v>2</v>
      </c>
      <c r="I7274" s="2" t="b">
        <f t="shared" si="469"/>
        <v>0</v>
      </c>
      <c r="J7274" t="s">
        <v>24</v>
      </c>
      <c r="K7274">
        <v>27</v>
      </c>
      <c r="L7274">
        <v>1553.8679999999999</v>
      </c>
      <c r="M7274">
        <v>0.04</v>
      </c>
      <c r="N7274" t="s">
        <v>39</v>
      </c>
      <c r="O7274">
        <v>322.51</v>
      </c>
      <c r="P7274">
        <v>65.989999999999995</v>
      </c>
      <c r="Q7274">
        <v>5.92</v>
      </c>
      <c r="R7274" t="s">
        <v>142</v>
      </c>
      <c r="S7274" t="s">
        <v>143</v>
      </c>
      <c r="T7274" t="s">
        <v>31</v>
      </c>
      <c r="U7274" t="s">
        <v>32</v>
      </c>
      <c r="V7274" t="s">
        <v>33</v>
      </c>
      <c r="W7274">
        <v>0.55000000000000004</v>
      </c>
    </row>
    <row r="7275" spans="1:23" x14ac:dyDescent="0.3">
      <c r="A7275" t="s">
        <v>1418</v>
      </c>
      <c r="B7275" t="s">
        <v>1302</v>
      </c>
      <c r="D7275" s="1">
        <v>40242</v>
      </c>
      <c r="E7275" s="1">
        <v>40242</v>
      </c>
      <c r="F7275" s="1" t="str">
        <f t="shared" si="466"/>
        <v>March</v>
      </c>
      <c r="G7275" s="1" t="str">
        <f t="shared" si="467"/>
        <v>2010</v>
      </c>
      <c r="H7275" s="2">
        <f t="shared" si="468"/>
        <v>0</v>
      </c>
      <c r="I7275" s="2" t="str">
        <f t="shared" si="469"/>
        <v>FREE DELIVERY</v>
      </c>
      <c r="J7275" t="s">
        <v>44</v>
      </c>
      <c r="K7275">
        <v>16</v>
      </c>
      <c r="L7275">
        <v>43.65</v>
      </c>
      <c r="M7275">
        <v>0.05</v>
      </c>
      <c r="N7275" t="s">
        <v>18</v>
      </c>
      <c r="O7275">
        <v>-3.67</v>
      </c>
      <c r="P7275">
        <v>2.78</v>
      </c>
      <c r="Q7275">
        <v>0.97</v>
      </c>
      <c r="R7275" t="s">
        <v>142</v>
      </c>
      <c r="S7275" t="s">
        <v>143</v>
      </c>
      <c r="T7275" t="s">
        <v>42</v>
      </c>
      <c r="U7275" t="s">
        <v>22</v>
      </c>
      <c r="V7275" t="s">
        <v>60</v>
      </c>
      <c r="W7275">
        <v>0.59</v>
      </c>
    </row>
    <row r="7276" spans="1:23" x14ac:dyDescent="0.3">
      <c r="A7276" t="s">
        <v>1418</v>
      </c>
      <c r="B7276" t="s">
        <v>1302</v>
      </c>
      <c r="D7276" s="1">
        <v>40242</v>
      </c>
      <c r="E7276" s="1">
        <v>40244</v>
      </c>
      <c r="F7276" s="1" t="str">
        <f t="shared" si="466"/>
        <v>March</v>
      </c>
      <c r="G7276" s="1" t="str">
        <f t="shared" si="467"/>
        <v>2010</v>
      </c>
      <c r="H7276" s="2">
        <f t="shared" si="468"/>
        <v>2</v>
      </c>
      <c r="I7276" s="2" t="b">
        <f t="shared" si="469"/>
        <v>0</v>
      </c>
      <c r="J7276" t="s">
        <v>44</v>
      </c>
      <c r="K7276">
        <v>27</v>
      </c>
      <c r="L7276">
        <v>2478.4810000000002</v>
      </c>
      <c r="M7276">
        <v>0.09</v>
      </c>
      <c r="N7276" t="s">
        <v>18</v>
      </c>
      <c r="O7276">
        <v>249.1</v>
      </c>
      <c r="P7276">
        <v>115.99</v>
      </c>
      <c r="Q7276">
        <v>8.99</v>
      </c>
      <c r="R7276" t="s">
        <v>142</v>
      </c>
      <c r="S7276" t="s">
        <v>143</v>
      </c>
      <c r="T7276" t="s">
        <v>42</v>
      </c>
      <c r="U7276" t="s">
        <v>32</v>
      </c>
      <c r="V7276" t="s">
        <v>33</v>
      </c>
      <c r="W7276">
        <v>0.57999999999999996</v>
      </c>
    </row>
    <row r="7277" spans="1:23" x14ac:dyDescent="0.3">
      <c r="A7277" t="s">
        <v>1460</v>
      </c>
      <c r="B7277" t="s">
        <v>1461</v>
      </c>
      <c r="D7277" s="1">
        <v>40525</v>
      </c>
      <c r="E7277" s="1">
        <v>40526</v>
      </c>
      <c r="F7277" s="1" t="str">
        <f t="shared" si="466"/>
        <v>December</v>
      </c>
      <c r="G7277" s="1" t="str">
        <f t="shared" si="467"/>
        <v>2010</v>
      </c>
      <c r="H7277" s="2">
        <f t="shared" si="468"/>
        <v>1</v>
      </c>
      <c r="I7277" s="2" t="b">
        <f t="shared" si="469"/>
        <v>0</v>
      </c>
      <c r="J7277" t="s">
        <v>44</v>
      </c>
      <c r="K7277">
        <v>29</v>
      </c>
      <c r="L7277">
        <v>1427.14</v>
      </c>
      <c r="M7277">
        <v>0.02</v>
      </c>
      <c r="N7277" t="s">
        <v>18</v>
      </c>
      <c r="O7277">
        <v>605.91999999999996</v>
      </c>
      <c r="P7277">
        <v>48.04</v>
      </c>
      <c r="Q7277">
        <v>7.23</v>
      </c>
      <c r="R7277" t="s">
        <v>142</v>
      </c>
      <c r="S7277" t="s">
        <v>143</v>
      </c>
      <c r="T7277" t="s">
        <v>21</v>
      </c>
      <c r="U7277" t="s">
        <v>22</v>
      </c>
      <c r="V7277" t="s">
        <v>43</v>
      </c>
      <c r="W7277">
        <v>0.37</v>
      </c>
    </row>
    <row r="7278" spans="1:23" x14ac:dyDescent="0.3">
      <c r="A7278" t="s">
        <v>973</v>
      </c>
      <c r="B7278" t="s">
        <v>1236</v>
      </c>
      <c r="D7278" s="1">
        <v>41125</v>
      </c>
      <c r="E7278" s="1">
        <v>41126</v>
      </c>
      <c r="F7278" s="1" t="str">
        <f t="shared" si="466"/>
        <v>August</v>
      </c>
      <c r="G7278" s="1" t="str">
        <f t="shared" si="467"/>
        <v>2012</v>
      </c>
      <c r="H7278" s="2">
        <f t="shared" si="468"/>
        <v>1</v>
      </c>
      <c r="I7278" s="2" t="b">
        <f t="shared" si="469"/>
        <v>0</v>
      </c>
      <c r="J7278" t="s">
        <v>52</v>
      </c>
      <c r="K7278">
        <v>39</v>
      </c>
      <c r="L7278">
        <v>419.95</v>
      </c>
      <c r="M7278">
        <v>0.02</v>
      </c>
      <c r="N7278" t="s">
        <v>18</v>
      </c>
      <c r="O7278">
        <v>-39.1</v>
      </c>
      <c r="P7278">
        <v>10.64</v>
      </c>
      <c r="Q7278">
        <v>5.16</v>
      </c>
      <c r="R7278" t="s">
        <v>142</v>
      </c>
      <c r="S7278" t="s">
        <v>143</v>
      </c>
      <c r="T7278" t="s">
        <v>21</v>
      </c>
      <c r="U7278" t="s">
        <v>36</v>
      </c>
      <c r="V7278" t="s">
        <v>37</v>
      </c>
      <c r="W7278">
        <v>0.56999999999999995</v>
      </c>
    </row>
    <row r="7279" spans="1:23" x14ac:dyDescent="0.3">
      <c r="A7279" t="s">
        <v>1441</v>
      </c>
      <c r="B7279" t="s">
        <v>1299</v>
      </c>
      <c r="D7279" s="1">
        <v>40734</v>
      </c>
      <c r="E7279" s="1">
        <v>40738</v>
      </c>
      <c r="F7279" s="1" t="str">
        <f t="shared" si="466"/>
        <v>July</v>
      </c>
      <c r="G7279" s="1" t="str">
        <f t="shared" si="467"/>
        <v>2011</v>
      </c>
      <c r="H7279" s="2">
        <f t="shared" si="468"/>
        <v>4</v>
      </c>
      <c r="I7279" s="2" t="b">
        <f t="shared" si="469"/>
        <v>0</v>
      </c>
      <c r="J7279" t="s">
        <v>17</v>
      </c>
      <c r="K7279">
        <v>24</v>
      </c>
      <c r="L7279">
        <v>344.25</v>
      </c>
      <c r="M7279">
        <v>0.1</v>
      </c>
      <c r="N7279" t="s">
        <v>18</v>
      </c>
      <c r="O7279">
        <v>23.96</v>
      </c>
      <c r="P7279">
        <v>14.48</v>
      </c>
      <c r="Q7279">
        <v>6.46</v>
      </c>
      <c r="R7279" t="s">
        <v>142</v>
      </c>
      <c r="S7279" t="s">
        <v>143</v>
      </c>
      <c r="T7279" t="s">
        <v>42</v>
      </c>
      <c r="U7279" t="s">
        <v>22</v>
      </c>
      <c r="V7279" t="s">
        <v>29</v>
      </c>
      <c r="W7279">
        <v>0.38</v>
      </c>
    </row>
    <row r="7280" spans="1:23" x14ac:dyDescent="0.3">
      <c r="A7280" t="s">
        <v>1441</v>
      </c>
      <c r="B7280" t="s">
        <v>1299</v>
      </c>
      <c r="D7280" s="1">
        <v>40734</v>
      </c>
      <c r="E7280" s="1">
        <v>40739</v>
      </c>
      <c r="F7280" s="1" t="str">
        <f t="shared" si="466"/>
        <v>July</v>
      </c>
      <c r="G7280" s="1" t="str">
        <f t="shared" si="467"/>
        <v>2011</v>
      </c>
      <c r="H7280" s="2">
        <f t="shared" si="468"/>
        <v>5</v>
      </c>
      <c r="I7280" s="2" t="b">
        <f t="shared" si="469"/>
        <v>0</v>
      </c>
      <c r="J7280" t="s">
        <v>17</v>
      </c>
      <c r="K7280">
        <v>12</v>
      </c>
      <c r="L7280">
        <v>64.77</v>
      </c>
      <c r="M7280">
        <v>0.09</v>
      </c>
      <c r="N7280" t="s">
        <v>18</v>
      </c>
      <c r="O7280">
        <v>14.46</v>
      </c>
      <c r="P7280">
        <v>5.84</v>
      </c>
      <c r="Q7280">
        <v>1</v>
      </c>
      <c r="R7280" t="s">
        <v>142</v>
      </c>
      <c r="S7280" t="s">
        <v>143</v>
      </c>
      <c r="T7280" t="s">
        <v>42</v>
      </c>
      <c r="U7280" t="s">
        <v>22</v>
      </c>
      <c r="V7280" t="s">
        <v>60</v>
      </c>
      <c r="W7280">
        <v>0.38</v>
      </c>
    </row>
    <row r="7281" spans="1:23" x14ac:dyDescent="0.3">
      <c r="A7281" t="s">
        <v>1315</v>
      </c>
      <c r="B7281" t="s">
        <v>1729</v>
      </c>
      <c r="D7281" s="1">
        <v>39915</v>
      </c>
      <c r="E7281" s="1">
        <v>39917</v>
      </c>
      <c r="F7281" s="1" t="str">
        <f t="shared" si="466"/>
        <v>April</v>
      </c>
      <c r="G7281" s="1" t="str">
        <f t="shared" si="467"/>
        <v>2009</v>
      </c>
      <c r="H7281" s="2">
        <f t="shared" si="468"/>
        <v>2</v>
      </c>
      <c r="I7281" s="2" t="b">
        <f t="shared" si="469"/>
        <v>0</v>
      </c>
      <c r="J7281" t="s">
        <v>24</v>
      </c>
      <c r="K7281">
        <v>8</v>
      </c>
      <c r="L7281">
        <v>292.38</v>
      </c>
      <c r="M7281">
        <v>0.05</v>
      </c>
      <c r="N7281" t="s">
        <v>18</v>
      </c>
      <c r="O7281">
        <v>6.11</v>
      </c>
      <c r="P7281">
        <v>35.51</v>
      </c>
      <c r="Q7281">
        <v>6.31</v>
      </c>
      <c r="R7281" t="s">
        <v>142</v>
      </c>
      <c r="S7281" t="s">
        <v>143</v>
      </c>
      <c r="T7281" t="s">
        <v>27</v>
      </c>
      <c r="U7281" t="s">
        <v>22</v>
      </c>
      <c r="V7281" t="s">
        <v>23</v>
      </c>
      <c r="W7281">
        <v>0.57999999999999996</v>
      </c>
    </row>
    <row r="7282" spans="1:23" x14ac:dyDescent="0.3">
      <c r="A7282" t="s">
        <v>1315</v>
      </c>
      <c r="B7282" t="s">
        <v>1729</v>
      </c>
      <c r="D7282" s="1">
        <v>39915</v>
      </c>
      <c r="E7282" s="1">
        <v>39915</v>
      </c>
      <c r="F7282" s="1" t="str">
        <f t="shared" si="466"/>
        <v>April</v>
      </c>
      <c r="G7282" s="1" t="str">
        <f t="shared" si="467"/>
        <v>2009</v>
      </c>
      <c r="H7282" s="2">
        <f t="shared" si="468"/>
        <v>0</v>
      </c>
      <c r="I7282" s="2" t="str">
        <f t="shared" si="469"/>
        <v>FREE DELIVERY</v>
      </c>
      <c r="J7282" t="s">
        <v>24</v>
      </c>
      <c r="K7282">
        <v>24</v>
      </c>
      <c r="L7282">
        <v>191.79</v>
      </c>
      <c r="M7282">
        <v>0.1</v>
      </c>
      <c r="N7282" t="s">
        <v>18</v>
      </c>
      <c r="O7282">
        <v>-6.34</v>
      </c>
      <c r="P7282">
        <v>8.34</v>
      </c>
      <c r="Q7282">
        <v>2.64</v>
      </c>
      <c r="R7282" t="s">
        <v>142</v>
      </c>
      <c r="S7282" t="s">
        <v>143</v>
      </c>
      <c r="T7282" t="s">
        <v>27</v>
      </c>
      <c r="U7282" t="s">
        <v>22</v>
      </c>
      <c r="V7282" t="s">
        <v>82</v>
      </c>
      <c r="W7282">
        <v>0.59</v>
      </c>
    </row>
    <row r="7283" spans="1:23" x14ac:dyDescent="0.3">
      <c r="A7283" t="s">
        <v>1315</v>
      </c>
      <c r="B7283" t="s">
        <v>1729</v>
      </c>
      <c r="D7283" s="1">
        <v>39915</v>
      </c>
      <c r="E7283" s="1">
        <v>39917</v>
      </c>
      <c r="F7283" s="1" t="str">
        <f t="shared" si="466"/>
        <v>April</v>
      </c>
      <c r="G7283" s="1" t="str">
        <f t="shared" si="467"/>
        <v>2009</v>
      </c>
      <c r="H7283" s="2">
        <f t="shared" si="468"/>
        <v>2</v>
      </c>
      <c r="I7283" s="2" t="b">
        <f t="shared" si="469"/>
        <v>0</v>
      </c>
      <c r="J7283" t="s">
        <v>24</v>
      </c>
      <c r="K7283">
        <v>34</v>
      </c>
      <c r="L7283">
        <v>290.01</v>
      </c>
      <c r="M7283">
        <v>0.03</v>
      </c>
      <c r="N7283" t="s">
        <v>18</v>
      </c>
      <c r="O7283">
        <v>-160.28</v>
      </c>
      <c r="P7283">
        <v>8.0399999999999991</v>
      </c>
      <c r="Q7283">
        <v>8.94</v>
      </c>
      <c r="R7283" t="s">
        <v>142</v>
      </c>
      <c r="S7283" t="s">
        <v>143</v>
      </c>
      <c r="T7283" t="s">
        <v>27</v>
      </c>
      <c r="U7283" t="s">
        <v>22</v>
      </c>
      <c r="V7283" t="s">
        <v>29</v>
      </c>
      <c r="W7283">
        <v>0.4</v>
      </c>
    </row>
    <row r="7284" spans="1:23" x14ac:dyDescent="0.3">
      <c r="A7284" t="s">
        <v>1315</v>
      </c>
      <c r="B7284" t="s">
        <v>1729</v>
      </c>
      <c r="D7284" s="1">
        <v>39915</v>
      </c>
      <c r="E7284" s="1">
        <v>39917</v>
      </c>
      <c r="F7284" s="1" t="str">
        <f t="shared" si="466"/>
        <v>April</v>
      </c>
      <c r="G7284" s="1" t="str">
        <f t="shared" si="467"/>
        <v>2009</v>
      </c>
      <c r="H7284" s="2">
        <f t="shared" si="468"/>
        <v>2</v>
      </c>
      <c r="I7284" s="2" t="b">
        <f t="shared" si="469"/>
        <v>0</v>
      </c>
      <c r="J7284" t="s">
        <v>24</v>
      </c>
      <c r="K7284">
        <v>2</v>
      </c>
      <c r="L7284">
        <v>4692.26</v>
      </c>
      <c r="M7284">
        <v>0.08</v>
      </c>
      <c r="N7284" t="s">
        <v>25</v>
      </c>
      <c r="O7284">
        <v>-7373.13</v>
      </c>
      <c r="P7284">
        <v>2550.14</v>
      </c>
      <c r="Q7284">
        <v>29.7</v>
      </c>
      <c r="R7284" t="s">
        <v>142</v>
      </c>
      <c r="S7284" t="s">
        <v>143</v>
      </c>
      <c r="T7284" t="s">
        <v>27</v>
      </c>
      <c r="U7284" t="s">
        <v>32</v>
      </c>
      <c r="V7284" t="s">
        <v>94</v>
      </c>
      <c r="W7284">
        <v>0.56999999999999995</v>
      </c>
    </row>
    <row r="7285" spans="1:23" x14ac:dyDescent="0.3">
      <c r="A7285" t="s">
        <v>1240</v>
      </c>
      <c r="B7285" t="s">
        <v>1470</v>
      </c>
      <c r="D7285" s="1">
        <v>40195</v>
      </c>
      <c r="E7285" s="1">
        <v>40196</v>
      </c>
      <c r="F7285" s="1" t="str">
        <f t="shared" si="466"/>
        <v>January</v>
      </c>
      <c r="G7285" s="1" t="str">
        <f t="shared" si="467"/>
        <v>2010</v>
      </c>
      <c r="H7285" s="2">
        <f t="shared" si="468"/>
        <v>1</v>
      </c>
      <c r="I7285" s="2" t="b">
        <f t="shared" si="469"/>
        <v>0</v>
      </c>
      <c r="J7285" t="s">
        <v>34</v>
      </c>
      <c r="K7285">
        <v>41</v>
      </c>
      <c r="L7285">
        <v>576.58000000000004</v>
      </c>
      <c r="M7285">
        <v>0.04</v>
      </c>
      <c r="N7285" t="s">
        <v>18</v>
      </c>
      <c r="O7285">
        <v>-81.55</v>
      </c>
      <c r="P7285">
        <v>13.9</v>
      </c>
      <c r="Q7285">
        <v>7.59</v>
      </c>
      <c r="R7285" t="s">
        <v>142</v>
      </c>
      <c r="S7285" t="s">
        <v>143</v>
      </c>
      <c r="T7285" t="s">
        <v>21</v>
      </c>
      <c r="U7285" t="s">
        <v>22</v>
      </c>
      <c r="V7285" t="s">
        <v>82</v>
      </c>
      <c r="W7285">
        <v>0.56000000000000005</v>
      </c>
    </row>
    <row r="7286" spans="1:23" x14ac:dyDescent="0.3">
      <c r="A7286" t="s">
        <v>1371</v>
      </c>
      <c r="B7286" t="s">
        <v>1392</v>
      </c>
      <c r="D7286" s="1">
        <v>40279</v>
      </c>
      <c r="E7286" s="1">
        <v>40279</v>
      </c>
      <c r="F7286" s="1" t="str">
        <f t="shared" si="466"/>
        <v>April</v>
      </c>
      <c r="G7286" s="1" t="str">
        <f t="shared" si="467"/>
        <v>2010</v>
      </c>
      <c r="H7286" s="2">
        <f t="shared" si="468"/>
        <v>0</v>
      </c>
      <c r="I7286" s="2" t="str">
        <f t="shared" si="469"/>
        <v>FREE DELIVERY</v>
      </c>
      <c r="J7286" t="s">
        <v>17</v>
      </c>
      <c r="K7286">
        <v>18</v>
      </c>
      <c r="L7286">
        <v>994.47450000000003</v>
      </c>
      <c r="M7286">
        <v>0.05</v>
      </c>
      <c r="N7286" t="s">
        <v>18</v>
      </c>
      <c r="O7286">
        <v>0.71</v>
      </c>
      <c r="P7286">
        <v>65.989999999999995</v>
      </c>
      <c r="Q7286">
        <v>7.69</v>
      </c>
      <c r="R7286" t="s">
        <v>142</v>
      </c>
      <c r="S7286" t="s">
        <v>143</v>
      </c>
      <c r="T7286" t="s">
        <v>31</v>
      </c>
      <c r="U7286" t="s">
        <v>32</v>
      </c>
      <c r="V7286" t="s">
        <v>33</v>
      </c>
      <c r="W7286">
        <v>0.59</v>
      </c>
    </row>
    <row r="7287" spans="1:23" x14ac:dyDescent="0.3">
      <c r="A7287" t="s">
        <v>941</v>
      </c>
      <c r="B7287" t="s">
        <v>983</v>
      </c>
      <c r="D7287" s="1">
        <v>40037</v>
      </c>
      <c r="E7287" s="1">
        <v>40037</v>
      </c>
      <c r="F7287" s="1" t="str">
        <f t="shared" si="466"/>
        <v>August</v>
      </c>
      <c r="G7287" s="1" t="str">
        <f t="shared" si="467"/>
        <v>2009</v>
      </c>
      <c r="H7287" s="2">
        <f t="shared" si="468"/>
        <v>0</v>
      </c>
      <c r="I7287" s="2" t="str">
        <f t="shared" si="469"/>
        <v>FREE DELIVERY</v>
      </c>
      <c r="J7287" t="s">
        <v>44</v>
      </c>
      <c r="K7287">
        <v>49</v>
      </c>
      <c r="L7287">
        <v>633.91</v>
      </c>
      <c r="M7287">
        <v>0</v>
      </c>
      <c r="N7287" t="s">
        <v>18</v>
      </c>
      <c r="O7287">
        <v>141.16999999999999</v>
      </c>
      <c r="P7287">
        <v>12.58</v>
      </c>
      <c r="Q7287">
        <v>5.16</v>
      </c>
      <c r="R7287" t="s">
        <v>142</v>
      </c>
      <c r="S7287" t="s">
        <v>143</v>
      </c>
      <c r="T7287" t="s">
        <v>31</v>
      </c>
      <c r="U7287" t="s">
        <v>36</v>
      </c>
      <c r="V7287" t="s">
        <v>37</v>
      </c>
      <c r="W7287">
        <v>0.43</v>
      </c>
    </row>
    <row r="7288" spans="1:23" x14ac:dyDescent="0.3">
      <c r="A7288" t="s">
        <v>1555</v>
      </c>
      <c r="B7288" t="s">
        <v>1217</v>
      </c>
      <c r="D7288" s="1">
        <v>41068</v>
      </c>
      <c r="E7288" s="1">
        <v>41069</v>
      </c>
      <c r="F7288" s="1" t="str">
        <f t="shared" si="466"/>
        <v>June</v>
      </c>
      <c r="G7288" s="1" t="str">
        <f t="shared" si="467"/>
        <v>2012</v>
      </c>
      <c r="H7288" s="2">
        <f t="shared" si="468"/>
        <v>1</v>
      </c>
      <c r="I7288" s="2" t="b">
        <f t="shared" si="469"/>
        <v>0</v>
      </c>
      <c r="J7288" t="s">
        <v>34</v>
      </c>
      <c r="K7288">
        <v>39</v>
      </c>
      <c r="L7288">
        <v>61.94</v>
      </c>
      <c r="M7288">
        <v>0.1</v>
      </c>
      <c r="N7288" t="s">
        <v>18</v>
      </c>
      <c r="O7288">
        <v>-17.78</v>
      </c>
      <c r="P7288">
        <v>1.6</v>
      </c>
      <c r="Q7288">
        <v>1.29</v>
      </c>
      <c r="R7288" t="s">
        <v>142</v>
      </c>
      <c r="S7288" t="s">
        <v>143</v>
      </c>
      <c r="T7288" t="s">
        <v>31</v>
      </c>
      <c r="U7288" t="s">
        <v>22</v>
      </c>
      <c r="V7288" t="s">
        <v>60</v>
      </c>
      <c r="W7288">
        <v>0.42</v>
      </c>
    </row>
    <row r="7289" spans="1:23" x14ac:dyDescent="0.3">
      <c r="A7289" t="s">
        <v>1168</v>
      </c>
      <c r="B7289" t="s">
        <v>1103</v>
      </c>
      <c r="D7289" s="1">
        <v>41085</v>
      </c>
      <c r="E7289" s="1">
        <v>41087</v>
      </c>
      <c r="F7289" s="1" t="str">
        <f t="shared" si="466"/>
        <v>June</v>
      </c>
      <c r="G7289" s="1" t="str">
        <f t="shared" si="467"/>
        <v>2012</v>
      </c>
      <c r="H7289" s="2">
        <f t="shared" si="468"/>
        <v>2</v>
      </c>
      <c r="I7289" s="2" t="b">
        <f t="shared" si="469"/>
        <v>0</v>
      </c>
      <c r="J7289" t="s">
        <v>34</v>
      </c>
      <c r="K7289">
        <v>4</v>
      </c>
      <c r="L7289">
        <v>57.82</v>
      </c>
      <c r="M7289">
        <v>0.08</v>
      </c>
      <c r="N7289" t="s">
        <v>39</v>
      </c>
      <c r="O7289">
        <v>0.85</v>
      </c>
      <c r="P7289">
        <v>10.98</v>
      </c>
      <c r="Q7289">
        <v>4.8</v>
      </c>
      <c r="R7289" t="s">
        <v>142</v>
      </c>
      <c r="S7289" t="s">
        <v>143</v>
      </c>
      <c r="T7289" t="s">
        <v>21</v>
      </c>
      <c r="U7289" t="s">
        <v>22</v>
      </c>
      <c r="V7289" t="s">
        <v>51</v>
      </c>
      <c r="W7289">
        <v>0.36</v>
      </c>
    </row>
    <row r="7290" spans="1:23" x14ac:dyDescent="0.3">
      <c r="A7290" t="s">
        <v>1168</v>
      </c>
      <c r="B7290" t="s">
        <v>1103</v>
      </c>
      <c r="D7290" s="1">
        <v>41085</v>
      </c>
      <c r="E7290" s="1">
        <v>41086</v>
      </c>
      <c r="F7290" s="1" t="str">
        <f t="shared" si="466"/>
        <v>June</v>
      </c>
      <c r="G7290" s="1" t="str">
        <f t="shared" si="467"/>
        <v>2012</v>
      </c>
      <c r="H7290" s="2">
        <f t="shared" si="468"/>
        <v>1</v>
      </c>
      <c r="I7290" s="2" t="b">
        <f t="shared" si="469"/>
        <v>0</v>
      </c>
      <c r="J7290" t="s">
        <v>34</v>
      </c>
      <c r="K7290">
        <v>49</v>
      </c>
      <c r="L7290">
        <v>544.89</v>
      </c>
      <c r="M7290">
        <v>0.09</v>
      </c>
      <c r="N7290" t="s">
        <v>18</v>
      </c>
      <c r="O7290">
        <v>-115.66</v>
      </c>
      <c r="P7290">
        <v>11.97</v>
      </c>
      <c r="Q7290">
        <v>5.81</v>
      </c>
      <c r="R7290" t="s">
        <v>142</v>
      </c>
      <c r="S7290" t="s">
        <v>143</v>
      </c>
      <c r="T7290" t="s">
        <v>21</v>
      </c>
      <c r="U7290" t="s">
        <v>22</v>
      </c>
      <c r="V7290" t="s">
        <v>60</v>
      </c>
      <c r="W7290">
        <v>0.6</v>
      </c>
    </row>
    <row r="7291" spans="1:23" x14ac:dyDescent="0.3">
      <c r="A7291" t="s">
        <v>1445</v>
      </c>
      <c r="B7291" t="s">
        <v>1446</v>
      </c>
      <c r="D7291" s="1">
        <v>40133</v>
      </c>
      <c r="E7291" s="1">
        <v>40134</v>
      </c>
      <c r="F7291" s="1" t="str">
        <f t="shared" si="466"/>
        <v>November</v>
      </c>
      <c r="G7291" s="1" t="str">
        <f t="shared" si="467"/>
        <v>2009</v>
      </c>
      <c r="H7291" s="2">
        <f t="shared" si="468"/>
        <v>1</v>
      </c>
      <c r="I7291" s="2" t="b">
        <f t="shared" si="469"/>
        <v>0</v>
      </c>
      <c r="J7291" t="s">
        <v>52</v>
      </c>
      <c r="K7291">
        <v>6</v>
      </c>
      <c r="L7291">
        <v>122.09</v>
      </c>
      <c r="M7291">
        <v>0.04</v>
      </c>
      <c r="N7291" t="s">
        <v>18</v>
      </c>
      <c r="O7291">
        <v>-15.2</v>
      </c>
      <c r="P7291">
        <v>18.97</v>
      </c>
      <c r="Q7291">
        <v>9.5399999999999991</v>
      </c>
      <c r="R7291" t="s">
        <v>142</v>
      </c>
      <c r="S7291" t="s">
        <v>143</v>
      </c>
      <c r="T7291" t="s">
        <v>21</v>
      </c>
      <c r="U7291" t="s">
        <v>22</v>
      </c>
      <c r="V7291" t="s">
        <v>43</v>
      </c>
      <c r="W7291">
        <v>0.37</v>
      </c>
    </row>
    <row r="7292" spans="1:23" x14ac:dyDescent="0.3">
      <c r="A7292" t="s">
        <v>1445</v>
      </c>
      <c r="B7292" t="s">
        <v>1446</v>
      </c>
      <c r="D7292" s="1">
        <v>40133</v>
      </c>
      <c r="E7292" s="1">
        <v>40136</v>
      </c>
      <c r="F7292" s="1" t="str">
        <f t="shared" si="466"/>
        <v>November</v>
      </c>
      <c r="G7292" s="1" t="str">
        <f t="shared" si="467"/>
        <v>2009</v>
      </c>
      <c r="H7292" s="2">
        <f t="shared" si="468"/>
        <v>3</v>
      </c>
      <c r="I7292" s="2" t="b">
        <f t="shared" si="469"/>
        <v>0</v>
      </c>
      <c r="J7292" t="s">
        <v>52</v>
      </c>
      <c r="K7292">
        <v>49</v>
      </c>
      <c r="L7292">
        <v>150.06</v>
      </c>
      <c r="M7292">
        <v>0.02</v>
      </c>
      <c r="N7292" t="s">
        <v>18</v>
      </c>
      <c r="O7292">
        <v>30.97</v>
      </c>
      <c r="P7292">
        <v>2.88</v>
      </c>
      <c r="Q7292">
        <v>0.7</v>
      </c>
      <c r="R7292" t="s">
        <v>142</v>
      </c>
      <c r="S7292" t="s">
        <v>143</v>
      </c>
      <c r="T7292" t="s">
        <v>21</v>
      </c>
      <c r="U7292" t="s">
        <v>22</v>
      </c>
      <c r="V7292" t="s">
        <v>60</v>
      </c>
      <c r="W7292">
        <v>0.56000000000000005</v>
      </c>
    </row>
    <row r="7293" spans="1:23" x14ac:dyDescent="0.3">
      <c r="A7293" t="s">
        <v>1445</v>
      </c>
      <c r="B7293" t="s">
        <v>1446</v>
      </c>
      <c r="D7293" s="1">
        <v>40133</v>
      </c>
      <c r="E7293" s="1">
        <v>40134</v>
      </c>
      <c r="F7293" s="1" t="str">
        <f t="shared" si="466"/>
        <v>November</v>
      </c>
      <c r="G7293" s="1" t="str">
        <f t="shared" si="467"/>
        <v>2009</v>
      </c>
      <c r="H7293" s="2">
        <f t="shared" si="468"/>
        <v>1</v>
      </c>
      <c r="I7293" s="2" t="b">
        <f t="shared" si="469"/>
        <v>0</v>
      </c>
      <c r="J7293" t="s">
        <v>52</v>
      </c>
      <c r="K7293">
        <v>9</v>
      </c>
      <c r="L7293">
        <v>95.09</v>
      </c>
      <c r="M7293">
        <v>0.09</v>
      </c>
      <c r="N7293" t="s">
        <v>18</v>
      </c>
      <c r="O7293">
        <v>-13.53</v>
      </c>
      <c r="P7293">
        <v>10.98</v>
      </c>
      <c r="Q7293">
        <v>3.37</v>
      </c>
      <c r="R7293" t="s">
        <v>142</v>
      </c>
      <c r="S7293" t="s">
        <v>143</v>
      </c>
      <c r="T7293" t="s">
        <v>21</v>
      </c>
      <c r="U7293" t="s">
        <v>22</v>
      </c>
      <c r="V7293" t="s">
        <v>82</v>
      </c>
      <c r="W7293">
        <v>0.56999999999999995</v>
      </c>
    </row>
    <row r="7294" spans="1:23" x14ac:dyDescent="0.3">
      <c r="A7294" t="s">
        <v>1018</v>
      </c>
      <c r="B7294" t="s">
        <v>1212</v>
      </c>
      <c r="D7294" s="1">
        <v>40975</v>
      </c>
      <c r="E7294" s="1">
        <v>40976</v>
      </c>
      <c r="F7294" s="1" t="str">
        <f t="shared" si="466"/>
        <v>March</v>
      </c>
      <c r="G7294" s="1" t="str">
        <f t="shared" si="467"/>
        <v>2012</v>
      </c>
      <c r="H7294" s="2">
        <f t="shared" si="468"/>
        <v>1</v>
      </c>
      <c r="I7294" s="2" t="b">
        <f t="shared" si="469"/>
        <v>0</v>
      </c>
      <c r="J7294" t="s">
        <v>44</v>
      </c>
      <c r="K7294">
        <v>11</v>
      </c>
      <c r="L7294">
        <v>995.72400000000005</v>
      </c>
      <c r="M7294">
        <v>0.05</v>
      </c>
      <c r="N7294" t="s">
        <v>18</v>
      </c>
      <c r="O7294">
        <v>-117.61</v>
      </c>
      <c r="P7294">
        <v>110.99</v>
      </c>
      <c r="Q7294">
        <v>2.5</v>
      </c>
      <c r="R7294" t="s">
        <v>142</v>
      </c>
      <c r="S7294" t="s">
        <v>143</v>
      </c>
      <c r="T7294" t="s">
        <v>31</v>
      </c>
      <c r="U7294" t="s">
        <v>32</v>
      </c>
      <c r="V7294" t="s">
        <v>33</v>
      </c>
      <c r="W7294">
        <v>0.56999999999999995</v>
      </c>
    </row>
    <row r="7295" spans="1:23" x14ac:dyDescent="0.3">
      <c r="A7295" t="s">
        <v>1155</v>
      </c>
      <c r="B7295" t="s">
        <v>1455</v>
      </c>
      <c r="D7295" s="1">
        <v>40817</v>
      </c>
      <c r="E7295" s="1">
        <v>40817</v>
      </c>
      <c r="F7295" s="1" t="str">
        <f t="shared" si="466"/>
        <v>October</v>
      </c>
      <c r="G7295" s="1" t="str">
        <f t="shared" si="467"/>
        <v>2011</v>
      </c>
      <c r="H7295" s="2">
        <f t="shared" si="468"/>
        <v>0</v>
      </c>
      <c r="I7295" s="2" t="str">
        <f t="shared" si="469"/>
        <v>FREE DELIVERY</v>
      </c>
      <c r="J7295" t="s">
        <v>52</v>
      </c>
      <c r="K7295">
        <v>16</v>
      </c>
      <c r="L7295">
        <v>102.99</v>
      </c>
      <c r="M7295">
        <v>0.1</v>
      </c>
      <c r="N7295" t="s">
        <v>18</v>
      </c>
      <c r="O7295">
        <v>-102.17</v>
      </c>
      <c r="P7295">
        <v>6.48</v>
      </c>
      <c r="Q7295">
        <v>9.68</v>
      </c>
      <c r="R7295" t="s">
        <v>142</v>
      </c>
      <c r="S7295" t="s">
        <v>143</v>
      </c>
      <c r="T7295" t="s">
        <v>21</v>
      </c>
      <c r="U7295" t="s">
        <v>22</v>
      </c>
      <c r="V7295" t="s">
        <v>43</v>
      </c>
      <c r="W7295">
        <v>0.36</v>
      </c>
    </row>
    <row r="7296" spans="1:23" x14ac:dyDescent="0.3">
      <c r="A7296" t="s">
        <v>1155</v>
      </c>
      <c r="B7296" t="s">
        <v>1455</v>
      </c>
      <c r="D7296" s="1">
        <v>40817</v>
      </c>
      <c r="E7296" s="1">
        <v>40819</v>
      </c>
      <c r="F7296" s="1" t="str">
        <f t="shared" si="466"/>
        <v>October</v>
      </c>
      <c r="G7296" s="1" t="str">
        <f t="shared" si="467"/>
        <v>2011</v>
      </c>
      <c r="H7296" s="2">
        <f t="shared" si="468"/>
        <v>2</v>
      </c>
      <c r="I7296" s="2" t="b">
        <f t="shared" si="469"/>
        <v>0</v>
      </c>
      <c r="J7296" t="s">
        <v>52</v>
      </c>
      <c r="K7296">
        <v>20</v>
      </c>
      <c r="L7296">
        <v>1429.088</v>
      </c>
      <c r="M7296">
        <v>0.06</v>
      </c>
      <c r="N7296" t="s">
        <v>18</v>
      </c>
      <c r="O7296">
        <v>500.05</v>
      </c>
      <c r="P7296">
        <v>85.99</v>
      </c>
      <c r="Q7296">
        <v>1.25</v>
      </c>
      <c r="R7296" t="s">
        <v>142</v>
      </c>
      <c r="S7296" t="s">
        <v>143</v>
      </c>
      <c r="T7296" t="s">
        <v>21</v>
      </c>
      <c r="U7296" t="s">
        <v>32</v>
      </c>
      <c r="V7296" t="s">
        <v>33</v>
      </c>
      <c r="W7296">
        <v>0.39</v>
      </c>
    </row>
    <row r="7297" spans="1:23" x14ac:dyDescent="0.3">
      <c r="A7297" t="s">
        <v>1175</v>
      </c>
      <c r="B7297" t="s">
        <v>1730</v>
      </c>
      <c r="D7297" s="1">
        <v>40876</v>
      </c>
      <c r="E7297" s="1">
        <v>40878</v>
      </c>
      <c r="F7297" s="1" t="str">
        <f t="shared" si="466"/>
        <v>December</v>
      </c>
      <c r="G7297" s="1" t="str">
        <f t="shared" si="467"/>
        <v>2011</v>
      </c>
      <c r="H7297" s="2">
        <f t="shared" si="468"/>
        <v>2</v>
      </c>
      <c r="I7297" s="2" t="b">
        <f t="shared" si="469"/>
        <v>0</v>
      </c>
      <c r="J7297" t="s">
        <v>44</v>
      </c>
      <c r="K7297">
        <v>13</v>
      </c>
      <c r="L7297">
        <v>246.06</v>
      </c>
      <c r="M7297">
        <v>0.08</v>
      </c>
      <c r="N7297" t="s">
        <v>18</v>
      </c>
      <c r="O7297">
        <v>52.33</v>
      </c>
      <c r="P7297">
        <v>18.7</v>
      </c>
      <c r="Q7297">
        <v>8.99</v>
      </c>
      <c r="R7297" t="s">
        <v>142</v>
      </c>
      <c r="S7297" t="s">
        <v>143</v>
      </c>
      <c r="T7297" t="s">
        <v>31</v>
      </c>
      <c r="U7297" t="s">
        <v>36</v>
      </c>
      <c r="V7297" t="s">
        <v>37</v>
      </c>
      <c r="W7297">
        <v>0.47</v>
      </c>
    </row>
    <row r="7298" spans="1:23" x14ac:dyDescent="0.3">
      <c r="A7298" t="s">
        <v>1175</v>
      </c>
      <c r="B7298" t="s">
        <v>1730</v>
      </c>
      <c r="D7298" s="1">
        <v>40876</v>
      </c>
      <c r="E7298" s="1">
        <v>40878</v>
      </c>
      <c r="F7298" s="1" t="str">
        <f t="shared" si="466"/>
        <v>December</v>
      </c>
      <c r="G7298" s="1" t="str">
        <f t="shared" si="467"/>
        <v>2011</v>
      </c>
      <c r="H7298" s="2">
        <f t="shared" si="468"/>
        <v>2</v>
      </c>
      <c r="I7298" s="2" t="b">
        <f t="shared" si="469"/>
        <v>0</v>
      </c>
      <c r="J7298" t="s">
        <v>44</v>
      </c>
      <c r="K7298">
        <v>25</v>
      </c>
      <c r="L7298">
        <v>41.87</v>
      </c>
      <c r="M7298">
        <v>0.05</v>
      </c>
      <c r="N7298" t="s">
        <v>18</v>
      </c>
      <c r="O7298">
        <v>-25.52</v>
      </c>
      <c r="P7298">
        <v>1.68</v>
      </c>
      <c r="Q7298">
        <v>1.57</v>
      </c>
      <c r="R7298" t="s">
        <v>142</v>
      </c>
      <c r="S7298" t="s">
        <v>143</v>
      </c>
      <c r="T7298" t="s">
        <v>31</v>
      </c>
      <c r="U7298" t="s">
        <v>22</v>
      </c>
      <c r="V7298" t="s">
        <v>60</v>
      </c>
      <c r="W7298">
        <v>0.59</v>
      </c>
    </row>
    <row r="7299" spans="1:23" x14ac:dyDescent="0.3">
      <c r="A7299" t="s">
        <v>936</v>
      </c>
      <c r="B7299" t="s">
        <v>1472</v>
      </c>
      <c r="D7299" s="1">
        <v>40658</v>
      </c>
      <c r="E7299" s="1">
        <v>40660</v>
      </c>
      <c r="F7299" s="1" t="str">
        <f t="shared" ref="F7299:F7362" si="470">TEXT(E7299,"mmmm")</f>
        <v>April</v>
      </c>
      <c r="G7299" s="1" t="str">
        <f t="shared" ref="G7299:G7362" si="471">TEXT(E7299,"yyyy")</f>
        <v>2011</v>
      </c>
      <c r="H7299" s="2">
        <f t="shared" ref="H7299:H7362" si="472">E7299-D7299</f>
        <v>2</v>
      </c>
      <c r="I7299" s="2" t="b">
        <f t="shared" ref="I7299:I7362" si="473">IF(H7299&lt;1,IF(AND(H7299&gt;0,H7299&lt;2),"ONE DAY", "FREE DELIVERY"))</f>
        <v>0</v>
      </c>
      <c r="J7299" t="s">
        <v>34</v>
      </c>
      <c r="K7299">
        <v>30</v>
      </c>
      <c r="L7299">
        <v>5217.79</v>
      </c>
      <c r="M7299">
        <v>0.09</v>
      </c>
      <c r="N7299" t="s">
        <v>25</v>
      </c>
      <c r="O7299">
        <v>209.54</v>
      </c>
      <c r="P7299">
        <v>180.98</v>
      </c>
      <c r="Q7299">
        <v>30</v>
      </c>
      <c r="R7299" t="s">
        <v>142</v>
      </c>
      <c r="S7299" t="s">
        <v>143</v>
      </c>
      <c r="T7299" t="s">
        <v>31</v>
      </c>
      <c r="U7299" t="s">
        <v>36</v>
      </c>
      <c r="V7299" t="s">
        <v>67</v>
      </c>
      <c r="W7299">
        <v>0.69</v>
      </c>
    </row>
    <row r="7300" spans="1:23" x14ac:dyDescent="0.3">
      <c r="A7300" t="s">
        <v>1041</v>
      </c>
      <c r="B7300" t="s">
        <v>1534</v>
      </c>
      <c r="C7300" t="s">
        <v>1736</v>
      </c>
      <c r="D7300" s="1">
        <v>40966</v>
      </c>
      <c r="E7300" s="1">
        <v>40968</v>
      </c>
      <c r="F7300" s="1" t="str">
        <f t="shared" si="470"/>
        <v>February</v>
      </c>
      <c r="G7300" s="1" t="str">
        <f t="shared" si="471"/>
        <v>2012</v>
      </c>
      <c r="H7300" s="2">
        <f t="shared" si="472"/>
        <v>2</v>
      </c>
      <c r="I7300" s="2" t="b">
        <f t="shared" si="473"/>
        <v>0</v>
      </c>
      <c r="J7300" t="s">
        <v>52</v>
      </c>
      <c r="K7300">
        <v>43</v>
      </c>
      <c r="L7300">
        <v>16886.759999999998</v>
      </c>
      <c r="M7300">
        <v>0.02</v>
      </c>
      <c r="N7300" t="s">
        <v>25</v>
      </c>
      <c r="O7300">
        <v>483.95</v>
      </c>
      <c r="P7300">
        <v>376.13</v>
      </c>
      <c r="Q7300">
        <v>85.63</v>
      </c>
      <c r="R7300" t="s">
        <v>142</v>
      </c>
      <c r="S7300" t="s">
        <v>143</v>
      </c>
      <c r="T7300" t="s">
        <v>27</v>
      </c>
      <c r="U7300" t="s">
        <v>36</v>
      </c>
      <c r="V7300" t="s">
        <v>55</v>
      </c>
      <c r="W7300">
        <v>0.74</v>
      </c>
    </row>
    <row r="7301" spans="1:23" x14ac:dyDescent="0.3">
      <c r="A7301" t="s">
        <v>1511</v>
      </c>
      <c r="B7301" t="s">
        <v>1723</v>
      </c>
      <c r="D7301" s="1">
        <v>40969</v>
      </c>
      <c r="E7301" s="1">
        <v>40971</v>
      </c>
      <c r="F7301" s="1" t="str">
        <f t="shared" si="470"/>
        <v>March</v>
      </c>
      <c r="G7301" s="1" t="str">
        <f t="shared" si="471"/>
        <v>2012</v>
      </c>
      <c r="H7301" s="2">
        <f t="shared" si="472"/>
        <v>2</v>
      </c>
      <c r="I7301" s="2" t="b">
        <f t="shared" si="473"/>
        <v>0</v>
      </c>
      <c r="J7301" t="s">
        <v>34</v>
      </c>
      <c r="K7301">
        <v>1</v>
      </c>
      <c r="L7301">
        <v>11.7</v>
      </c>
      <c r="M7301">
        <v>0</v>
      </c>
      <c r="N7301" t="s">
        <v>18</v>
      </c>
      <c r="O7301">
        <v>-8.06</v>
      </c>
      <c r="P7301">
        <v>5.89</v>
      </c>
      <c r="Q7301">
        <v>5.57</v>
      </c>
      <c r="R7301" t="s">
        <v>142</v>
      </c>
      <c r="S7301" t="s">
        <v>143</v>
      </c>
      <c r="T7301" t="s">
        <v>27</v>
      </c>
      <c r="U7301" t="s">
        <v>36</v>
      </c>
      <c r="V7301" t="s">
        <v>37</v>
      </c>
      <c r="W7301">
        <v>0.41</v>
      </c>
    </row>
    <row r="7302" spans="1:23" x14ac:dyDescent="0.3">
      <c r="A7302" t="s">
        <v>1001</v>
      </c>
      <c r="B7302" t="s">
        <v>1721</v>
      </c>
      <c r="D7302" s="1">
        <v>39858</v>
      </c>
      <c r="E7302" s="1">
        <v>39859</v>
      </c>
      <c r="F7302" s="1" t="str">
        <f t="shared" si="470"/>
        <v>February</v>
      </c>
      <c r="G7302" s="1" t="str">
        <f t="shared" si="471"/>
        <v>2009</v>
      </c>
      <c r="H7302" s="2">
        <f t="shared" si="472"/>
        <v>1</v>
      </c>
      <c r="I7302" s="2" t="b">
        <f t="shared" si="473"/>
        <v>0</v>
      </c>
      <c r="J7302" t="s">
        <v>34</v>
      </c>
      <c r="K7302">
        <v>34</v>
      </c>
      <c r="L7302">
        <v>6686.3440000000001</v>
      </c>
      <c r="M7302">
        <v>0</v>
      </c>
      <c r="N7302" t="s">
        <v>25</v>
      </c>
      <c r="O7302">
        <v>1192.04</v>
      </c>
      <c r="P7302">
        <v>236.97</v>
      </c>
      <c r="Q7302">
        <v>59.24</v>
      </c>
      <c r="R7302" t="s">
        <v>142</v>
      </c>
      <c r="S7302" t="s">
        <v>143</v>
      </c>
      <c r="T7302" t="s">
        <v>27</v>
      </c>
      <c r="U7302" t="s">
        <v>36</v>
      </c>
      <c r="V7302" t="s">
        <v>55</v>
      </c>
      <c r="W7302">
        <v>0.61</v>
      </c>
    </row>
    <row r="7303" spans="1:23" x14ac:dyDescent="0.3">
      <c r="A7303" t="s">
        <v>1477</v>
      </c>
      <c r="B7303" t="s">
        <v>1478</v>
      </c>
      <c r="D7303" s="1">
        <v>39863</v>
      </c>
      <c r="E7303" s="1">
        <v>39863</v>
      </c>
      <c r="F7303" s="1" t="str">
        <f t="shared" si="470"/>
        <v>February</v>
      </c>
      <c r="G7303" s="1" t="str">
        <f t="shared" si="471"/>
        <v>2009</v>
      </c>
      <c r="H7303" s="2">
        <f t="shared" si="472"/>
        <v>0</v>
      </c>
      <c r="I7303" s="2" t="str">
        <f t="shared" si="473"/>
        <v>FREE DELIVERY</v>
      </c>
      <c r="J7303" t="s">
        <v>24</v>
      </c>
      <c r="K7303">
        <v>37</v>
      </c>
      <c r="L7303">
        <v>158.62</v>
      </c>
      <c r="M7303">
        <v>0.05</v>
      </c>
      <c r="N7303" t="s">
        <v>18</v>
      </c>
      <c r="O7303">
        <v>-104.57</v>
      </c>
      <c r="P7303">
        <v>4.28</v>
      </c>
      <c r="Q7303">
        <v>5.17</v>
      </c>
      <c r="R7303" t="s">
        <v>142</v>
      </c>
      <c r="S7303" t="s">
        <v>143</v>
      </c>
      <c r="T7303" t="s">
        <v>21</v>
      </c>
      <c r="U7303" t="s">
        <v>22</v>
      </c>
      <c r="V7303" t="s">
        <v>43</v>
      </c>
      <c r="W7303">
        <v>0.4</v>
      </c>
    </row>
    <row r="7304" spans="1:23" x14ac:dyDescent="0.3">
      <c r="A7304" t="s">
        <v>1240</v>
      </c>
      <c r="B7304" t="s">
        <v>1399</v>
      </c>
      <c r="D7304" s="1">
        <v>40868</v>
      </c>
      <c r="E7304" s="1">
        <v>40869</v>
      </c>
      <c r="F7304" s="1" t="str">
        <f t="shared" si="470"/>
        <v>November</v>
      </c>
      <c r="G7304" s="1" t="str">
        <f t="shared" si="471"/>
        <v>2011</v>
      </c>
      <c r="H7304" s="2">
        <f t="shared" si="472"/>
        <v>1</v>
      </c>
      <c r="I7304" s="2" t="b">
        <f t="shared" si="473"/>
        <v>0</v>
      </c>
      <c r="J7304" t="s">
        <v>34</v>
      </c>
      <c r="K7304">
        <v>6</v>
      </c>
      <c r="L7304">
        <v>176.58</v>
      </c>
      <c r="M7304">
        <v>0.1</v>
      </c>
      <c r="N7304" t="s">
        <v>18</v>
      </c>
      <c r="O7304">
        <v>28.34</v>
      </c>
      <c r="P7304">
        <v>30.56</v>
      </c>
      <c r="Q7304">
        <v>2.99</v>
      </c>
      <c r="R7304" t="s">
        <v>142</v>
      </c>
      <c r="S7304" t="s">
        <v>143</v>
      </c>
      <c r="T7304" t="s">
        <v>21</v>
      </c>
      <c r="U7304" t="s">
        <v>22</v>
      </c>
      <c r="V7304" t="s">
        <v>29</v>
      </c>
      <c r="W7304">
        <v>0.35</v>
      </c>
    </row>
    <row r="7305" spans="1:23" x14ac:dyDescent="0.3">
      <c r="A7305" t="s">
        <v>1240</v>
      </c>
      <c r="B7305" t="s">
        <v>1399</v>
      </c>
      <c r="D7305" s="1">
        <v>40868</v>
      </c>
      <c r="E7305" s="1">
        <v>40869</v>
      </c>
      <c r="F7305" s="1" t="str">
        <f t="shared" si="470"/>
        <v>November</v>
      </c>
      <c r="G7305" s="1" t="str">
        <f t="shared" si="471"/>
        <v>2011</v>
      </c>
      <c r="H7305" s="2">
        <f t="shared" si="472"/>
        <v>1</v>
      </c>
      <c r="I7305" s="2" t="b">
        <f t="shared" si="473"/>
        <v>0</v>
      </c>
      <c r="J7305" t="s">
        <v>34</v>
      </c>
      <c r="K7305">
        <v>15</v>
      </c>
      <c r="L7305">
        <v>1121.8399999999999</v>
      </c>
      <c r="M7305">
        <v>0</v>
      </c>
      <c r="N7305" t="s">
        <v>18</v>
      </c>
      <c r="O7305">
        <v>-173.66</v>
      </c>
      <c r="P7305">
        <v>73.98</v>
      </c>
      <c r="Q7305">
        <v>12.14</v>
      </c>
      <c r="R7305" t="s">
        <v>142</v>
      </c>
      <c r="S7305" t="s">
        <v>143</v>
      </c>
      <c r="T7305" t="s">
        <v>21</v>
      </c>
      <c r="U7305" t="s">
        <v>32</v>
      </c>
      <c r="V7305" t="s">
        <v>48</v>
      </c>
      <c r="W7305">
        <v>0.67</v>
      </c>
    </row>
    <row r="7306" spans="1:23" x14ac:dyDescent="0.3">
      <c r="A7306" t="s">
        <v>1315</v>
      </c>
      <c r="B7306" t="s">
        <v>1729</v>
      </c>
      <c r="D7306" s="1">
        <v>41207</v>
      </c>
      <c r="E7306" s="1">
        <v>41208</v>
      </c>
      <c r="F7306" s="1" t="str">
        <f t="shared" si="470"/>
        <v>October</v>
      </c>
      <c r="G7306" s="1" t="str">
        <f t="shared" si="471"/>
        <v>2012</v>
      </c>
      <c r="H7306" s="2">
        <f t="shared" si="472"/>
        <v>1</v>
      </c>
      <c r="I7306" s="2" t="b">
        <f t="shared" si="473"/>
        <v>0</v>
      </c>
      <c r="J7306" t="s">
        <v>52</v>
      </c>
      <c r="K7306">
        <v>39</v>
      </c>
      <c r="L7306">
        <v>206.47</v>
      </c>
      <c r="M7306">
        <v>0.08</v>
      </c>
      <c r="N7306" t="s">
        <v>18</v>
      </c>
      <c r="O7306">
        <v>-107.2</v>
      </c>
      <c r="P7306">
        <v>5.28</v>
      </c>
      <c r="Q7306">
        <v>5.66</v>
      </c>
      <c r="R7306" t="s">
        <v>142</v>
      </c>
      <c r="S7306" t="s">
        <v>143</v>
      </c>
      <c r="T7306" t="s">
        <v>27</v>
      </c>
      <c r="U7306" t="s">
        <v>22</v>
      </c>
      <c r="V7306" t="s">
        <v>43</v>
      </c>
      <c r="W7306">
        <v>0.4</v>
      </c>
    </row>
    <row r="7307" spans="1:23" x14ac:dyDescent="0.3">
      <c r="A7307" t="s">
        <v>1404</v>
      </c>
      <c r="B7307" t="s">
        <v>1405</v>
      </c>
      <c r="D7307" s="1">
        <v>41198</v>
      </c>
      <c r="E7307" s="1">
        <v>41200</v>
      </c>
      <c r="F7307" s="1" t="str">
        <f t="shared" si="470"/>
        <v>October</v>
      </c>
      <c r="G7307" s="1" t="str">
        <f t="shared" si="471"/>
        <v>2012</v>
      </c>
      <c r="H7307" s="2">
        <f t="shared" si="472"/>
        <v>2</v>
      </c>
      <c r="I7307" s="2" t="b">
        <f t="shared" si="473"/>
        <v>0</v>
      </c>
      <c r="J7307" t="s">
        <v>17</v>
      </c>
      <c r="K7307">
        <v>6</v>
      </c>
      <c r="L7307">
        <v>34.29</v>
      </c>
      <c r="M7307">
        <v>0.05</v>
      </c>
      <c r="N7307" t="s">
        <v>18</v>
      </c>
      <c r="O7307">
        <v>-6.82</v>
      </c>
      <c r="P7307">
        <v>5.28</v>
      </c>
      <c r="Q7307">
        <v>2.99</v>
      </c>
      <c r="R7307" t="s">
        <v>142</v>
      </c>
      <c r="S7307" t="s">
        <v>143</v>
      </c>
      <c r="T7307" t="s">
        <v>27</v>
      </c>
      <c r="U7307" t="s">
        <v>22</v>
      </c>
      <c r="V7307" t="s">
        <v>29</v>
      </c>
      <c r="W7307">
        <v>0.37</v>
      </c>
    </row>
    <row r="7308" spans="1:23" x14ac:dyDescent="0.3">
      <c r="A7308" t="s">
        <v>1404</v>
      </c>
      <c r="B7308" t="s">
        <v>1405</v>
      </c>
      <c r="D7308" s="1">
        <v>41198</v>
      </c>
      <c r="E7308" s="1">
        <v>41202</v>
      </c>
      <c r="F7308" s="1" t="str">
        <f t="shared" si="470"/>
        <v>October</v>
      </c>
      <c r="G7308" s="1" t="str">
        <f t="shared" si="471"/>
        <v>2012</v>
      </c>
      <c r="H7308" s="2">
        <f t="shared" si="472"/>
        <v>4</v>
      </c>
      <c r="I7308" s="2" t="b">
        <f t="shared" si="473"/>
        <v>0</v>
      </c>
      <c r="J7308" t="s">
        <v>17</v>
      </c>
      <c r="K7308">
        <v>29</v>
      </c>
      <c r="L7308">
        <v>23516.31</v>
      </c>
      <c r="M7308">
        <v>0.09</v>
      </c>
      <c r="N7308" t="s">
        <v>18</v>
      </c>
      <c r="O7308">
        <v>1094.74</v>
      </c>
      <c r="P7308">
        <v>832.81</v>
      </c>
      <c r="Q7308">
        <v>24.49</v>
      </c>
      <c r="R7308" t="s">
        <v>142</v>
      </c>
      <c r="S7308" t="s">
        <v>143</v>
      </c>
      <c r="T7308" t="s">
        <v>27</v>
      </c>
      <c r="U7308" t="s">
        <v>22</v>
      </c>
      <c r="V7308" t="s">
        <v>82</v>
      </c>
      <c r="W7308">
        <v>0.83</v>
      </c>
    </row>
    <row r="7309" spans="1:23" x14ac:dyDescent="0.3">
      <c r="A7309" t="s">
        <v>1382</v>
      </c>
      <c r="B7309" t="s">
        <v>1383</v>
      </c>
      <c r="D7309" s="1">
        <v>41058</v>
      </c>
      <c r="E7309" s="1">
        <v>41059</v>
      </c>
      <c r="F7309" s="1" t="str">
        <f t="shared" si="470"/>
        <v>May</v>
      </c>
      <c r="G7309" s="1" t="str">
        <f t="shared" si="471"/>
        <v>2012</v>
      </c>
      <c r="H7309" s="2">
        <f t="shared" si="472"/>
        <v>1</v>
      </c>
      <c r="I7309" s="2" t="b">
        <f t="shared" si="473"/>
        <v>0</v>
      </c>
      <c r="J7309" t="s">
        <v>24</v>
      </c>
      <c r="K7309">
        <v>50</v>
      </c>
      <c r="L7309">
        <v>78.2</v>
      </c>
      <c r="M7309">
        <v>0.09</v>
      </c>
      <c r="N7309" t="s">
        <v>18</v>
      </c>
      <c r="O7309">
        <v>-4.5599999999999996</v>
      </c>
      <c r="P7309">
        <v>1.68</v>
      </c>
      <c r="Q7309">
        <v>1</v>
      </c>
      <c r="R7309" t="s">
        <v>142</v>
      </c>
      <c r="S7309" t="s">
        <v>143</v>
      </c>
      <c r="T7309" t="s">
        <v>42</v>
      </c>
      <c r="U7309" t="s">
        <v>22</v>
      </c>
      <c r="V7309" t="s">
        <v>60</v>
      </c>
      <c r="W7309">
        <v>0.35</v>
      </c>
    </row>
    <row r="7310" spans="1:23" x14ac:dyDescent="0.3">
      <c r="A7310" t="s">
        <v>1240</v>
      </c>
      <c r="B7310" t="s">
        <v>1399</v>
      </c>
      <c r="D7310" s="1">
        <v>40880</v>
      </c>
      <c r="E7310" s="1">
        <v>40887</v>
      </c>
      <c r="F7310" s="1" t="str">
        <f t="shared" si="470"/>
        <v>December</v>
      </c>
      <c r="G7310" s="1" t="str">
        <f t="shared" si="471"/>
        <v>2011</v>
      </c>
      <c r="H7310" s="2">
        <f t="shared" si="472"/>
        <v>7</v>
      </c>
      <c r="I7310" s="2" t="b">
        <f t="shared" si="473"/>
        <v>0</v>
      </c>
      <c r="J7310" t="s">
        <v>17</v>
      </c>
      <c r="K7310">
        <v>34</v>
      </c>
      <c r="L7310">
        <v>1947.4265</v>
      </c>
      <c r="M7310">
        <v>0.03</v>
      </c>
      <c r="N7310" t="s">
        <v>18</v>
      </c>
      <c r="O7310">
        <v>473.27</v>
      </c>
      <c r="P7310">
        <v>65.989999999999995</v>
      </c>
      <c r="Q7310">
        <v>5.92</v>
      </c>
      <c r="R7310" t="s">
        <v>142</v>
      </c>
      <c r="S7310" t="s">
        <v>143</v>
      </c>
      <c r="T7310" t="s">
        <v>31</v>
      </c>
      <c r="U7310" t="s">
        <v>32</v>
      </c>
      <c r="V7310" t="s">
        <v>33</v>
      </c>
      <c r="W7310">
        <v>0.55000000000000004</v>
      </c>
    </row>
    <row r="7311" spans="1:23" x14ac:dyDescent="0.3">
      <c r="A7311" t="s">
        <v>1371</v>
      </c>
      <c r="B7311" t="s">
        <v>1392</v>
      </c>
      <c r="D7311" s="1">
        <v>40382</v>
      </c>
      <c r="E7311" s="1">
        <v>40384</v>
      </c>
      <c r="F7311" s="1" t="str">
        <f t="shared" si="470"/>
        <v>July</v>
      </c>
      <c r="G7311" s="1" t="str">
        <f t="shared" si="471"/>
        <v>2010</v>
      </c>
      <c r="H7311" s="2">
        <f t="shared" si="472"/>
        <v>2</v>
      </c>
      <c r="I7311" s="2" t="b">
        <f t="shared" si="473"/>
        <v>0</v>
      </c>
      <c r="J7311" t="s">
        <v>17</v>
      </c>
      <c r="K7311">
        <v>10</v>
      </c>
      <c r="L7311">
        <v>842.19</v>
      </c>
      <c r="M7311">
        <v>0</v>
      </c>
      <c r="N7311" t="s">
        <v>18</v>
      </c>
      <c r="O7311">
        <v>157.44999999999999</v>
      </c>
      <c r="P7311">
        <v>80.98</v>
      </c>
      <c r="Q7311">
        <v>4.5</v>
      </c>
      <c r="R7311" t="s">
        <v>142</v>
      </c>
      <c r="S7311" t="s">
        <v>143</v>
      </c>
      <c r="T7311" t="s">
        <v>27</v>
      </c>
      <c r="U7311" t="s">
        <v>22</v>
      </c>
      <c r="V7311" t="s">
        <v>28</v>
      </c>
      <c r="W7311">
        <v>0.59</v>
      </c>
    </row>
    <row r="7312" spans="1:23" x14ac:dyDescent="0.3">
      <c r="A7312" t="s">
        <v>1315</v>
      </c>
      <c r="B7312" t="s">
        <v>1459</v>
      </c>
      <c r="D7312" s="1">
        <v>40326</v>
      </c>
      <c r="E7312" s="1">
        <v>40326</v>
      </c>
      <c r="F7312" s="1" t="str">
        <f t="shared" si="470"/>
        <v>May</v>
      </c>
      <c r="G7312" s="1" t="str">
        <f t="shared" si="471"/>
        <v>2010</v>
      </c>
      <c r="H7312" s="2">
        <f t="shared" si="472"/>
        <v>0</v>
      </c>
      <c r="I7312" s="2" t="str">
        <f t="shared" si="473"/>
        <v>FREE DELIVERY</v>
      </c>
      <c r="J7312" t="s">
        <v>44</v>
      </c>
      <c r="K7312">
        <v>48</v>
      </c>
      <c r="L7312">
        <v>2052.83</v>
      </c>
      <c r="M7312">
        <v>0.02</v>
      </c>
      <c r="N7312" t="s">
        <v>18</v>
      </c>
      <c r="O7312">
        <v>395.85</v>
      </c>
      <c r="P7312">
        <v>40.99</v>
      </c>
      <c r="Q7312">
        <v>8.9700000000000006</v>
      </c>
      <c r="R7312" t="s">
        <v>142</v>
      </c>
      <c r="S7312" t="s">
        <v>143</v>
      </c>
      <c r="T7312" t="s">
        <v>21</v>
      </c>
      <c r="U7312" t="s">
        <v>32</v>
      </c>
      <c r="V7312" t="s">
        <v>94</v>
      </c>
      <c r="W7312">
        <v>0.54</v>
      </c>
    </row>
    <row r="7313" spans="1:23" x14ac:dyDescent="0.3">
      <c r="A7313" t="s">
        <v>1315</v>
      </c>
      <c r="B7313" t="s">
        <v>1459</v>
      </c>
      <c r="D7313" s="1">
        <v>40326</v>
      </c>
      <c r="E7313" s="1">
        <v>40327</v>
      </c>
      <c r="F7313" s="1" t="str">
        <f t="shared" si="470"/>
        <v>May</v>
      </c>
      <c r="G7313" s="1" t="str">
        <f t="shared" si="471"/>
        <v>2010</v>
      </c>
      <c r="H7313" s="2">
        <f t="shared" si="472"/>
        <v>1</v>
      </c>
      <c r="I7313" s="2" t="b">
        <f t="shared" si="473"/>
        <v>0</v>
      </c>
      <c r="J7313" t="s">
        <v>44</v>
      </c>
      <c r="K7313">
        <v>36</v>
      </c>
      <c r="L7313">
        <v>620.45000000000005</v>
      </c>
      <c r="M7313">
        <v>0.09</v>
      </c>
      <c r="N7313" t="s">
        <v>18</v>
      </c>
      <c r="O7313">
        <v>171.94</v>
      </c>
      <c r="P7313">
        <v>17.48</v>
      </c>
      <c r="Q7313">
        <v>1.99</v>
      </c>
      <c r="R7313" t="s">
        <v>142</v>
      </c>
      <c r="S7313" t="s">
        <v>143</v>
      </c>
      <c r="T7313" t="s">
        <v>21</v>
      </c>
      <c r="U7313" t="s">
        <v>32</v>
      </c>
      <c r="V7313" t="s">
        <v>48</v>
      </c>
      <c r="W7313">
        <v>0.46</v>
      </c>
    </row>
    <row r="7314" spans="1:23" x14ac:dyDescent="0.3">
      <c r="A7314" t="s">
        <v>1412</v>
      </c>
      <c r="B7314" t="s">
        <v>1413</v>
      </c>
      <c r="D7314" s="1">
        <v>40101</v>
      </c>
      <c r="E7314" s="1">
        <v>40103</v>
      </c>
      <c r="F7314" s="1" t="str">
        <f t="shared" si="470"/>
        <v>October</v>
      </c>
      <c r="G7314" s="1" t="str">
        <f t="shared" si="471"/>
        <v>2009</v>
      </c>
      <c r="H7314" s="2">
        <f t="shared" si="472"/>
        <v>2</v>
      </c>
      <c r="I7314" s="2" t="b">
        <f t="shared" si="473"/>
        <v>0</v>
      </c>
      <c r="J7314" t="s">
        <v>52</v>
      </c>
      <c r="K7314">
        <v>34</v>
      </c>
      <c r="L7314">
        <v>167.5</v>
      </c>
      <c r="M7314">
        <v>0.04</v>
      </c>
      <c r="N7314" t="s">
        <v>18</v>
      </c>
      <c r="O7314">
        <v>-84.42</v>
      </c>
      <c r="P7314">
        <v>4.9800000000000004</v>
      </c>
      <c r="Q7314">
        <v>4.95</v>
      </c>
      <c r="R7314" t="s">
        <v>142</v>
      </c>
      <c r="S7314" t="s">
        <v>143</v>
      </c>
      <c r="T7314" t="s">
        <v>31</v>
      </c>
      <c r="U7314" t="s">
        <v>22</v>
      </c>
      <c r="V7314" t="s">
        <v>29</v>
      </c>
      <c r="W7314">
        <v>0.37</v>
      </c>
    </row>
    <row r="7315" spans="1:23" x14ac:dyDescent="0.3">
      <c r="A7315" t="s">
        <v>1393</v>
      </c>
      <c r="B7315" t="s">
        <v>1394</v>
      </c>
      <c r="D7315" s="1">
        <v>40188</v>
      </c>
      <c r="E7315" s="1">
        <v>40190</v>
      </c>
      <c r="F7315" s="1" t="str">
        <f t="shared" si="470"/>
        <v>January</v>
      </c>
      <c r="G7315" s="1" t="str">
        <f t="shared" si="471"/>
        <v>2010</v>
      </c>
      <c r="H7315" s="2">
        <f t="shared" si="472"/>
        <v>2</v>
      </c>
      <c r="I7315" s="2" t="b">
        <f t="shared" si="473"/>
        <v>0</v>
      </c>
      <c r="J7315" t="s">
        <v>44</v>
      </c>
      <c r="K7315">
        <v>33</v>
      </c>
      <c r="L7315">
        <v>158.79</v>
      </c>
      <c r="M7315">
        <v>0.02</v>
      </c>
      <c r="N7315" t="s">
        <v>18</v>
      </c>
      <c r="O7315">
        <v>74.14</v>
      </c>
      <c r="P7315">
        <v>4.91</v>
      </c>
      <c r="Q7315">
        <v>0.5</v>
      </c>
      <c r="R7315" t="s">
        <v>142</v>
      </c>
      <c r="S7315" t="s">
        <v>143</v>
      </c>
      <c r="T7315" t="s">
        <v>21</v>
      </c>
      <c r="U7315" t="s">
        <v>22</v>
      </c>
      <c r="V7315" t="s">
        <v>57</v>
      </c>
      <c r="W7315">
        <v>0.36</v>
      </c>
    </row>
    <row r="7316" spans="1:23" x14ac:dyDescent="0.3">
      <c r="A7316" t="s">
        <v>1393</v>
      </c>
      <c r="B7316" t="s">
        <v>1394</v>
      </c>
      <c r="D7316" s="1">
        <v>40188</v>
      </c>
      <c r="E7316" s="1">
        <v>40190</v>
      </c>
      <c r="F7316" s="1" t="str">
        <f t="shared" si="470"/>
        <v>January</v>
      </c>
      <c r="G7316" s="1" t="str">
        <f t="shared" si="471"/>
        <v>2010</v>
      </c>
      <c r="H7316" s="2">
        <f t="shared" si="472"/>
        <v>2</v>
      </c>
      <c r="I7316" s="2" t="b">
        <f t="shared" si="473"/>
        <v>0</v>
      </c>
      <c r="J7316" t="s">
        <v>44</v>
      </c>
      <c r="K7316">
        <v>12</v>
      </c>
      <c r="L7316">
        <v>79.06</v>
      </c>
      <c r="M7316">
        <v>0.1</v>
      </c>
      <c r="N7316" t="s">
        <v>18</v>
      </c>
      <c r="O7316">
        <v>-47</v>
      </c>
      <c r="P7316">
        <v>6.68</v>
      </c>
      <c r="Q7316">
        <v>6.92</v>
      </c>
      <c r="R7316" t="s">
        <v>142</v>
      </c>
      <c r="S7316" t="s">
        <v>143</v>
      </c>
      <c r="T7316" t="s">
        <v>21</v>
      </c>
      <c r="U7316" t="s">
        <v>22</v>
      </c>
      <c r="V7316" t="s">
        <v>43</v>
      </c>
      <c r="W7316">
        <v>0.37</v>
      </c>
    </row>
    <row r="7317" spans="1:23" x14ac:dyDescent="0.3">
      <c r="A7317" t="s">
        <v>1425</v>
      </c>
      <c r="B7317" t="s">
        <v>1128</v>
      </c>
      <c r="D7317" s="1">
        <v>40688</v>
      </c>
      <c r="E7317" s="1">
        <v>40689</v>
      </c>
      <c r="F7317" s="1" t="str">
        <f t="shared" si="470"/>
        <v>May</v>
      </c>
      <c r="G7317" s="1" t="str">
        <f t="shared" si="471"/>
        <v>2011</v>
      </c>
      <c r="H7317" s="2">
        <f t="shared" si="472"/>
        <v>1</v>
      </c>
      <c r="I7317" s="2" t="b">
        <f t="shared" si="473"/>
        <v>0</v>
      </c>
      <c r="J7317" t="s">
        <v>24</v>
      </c>
      <c r="K7317">
        <v>33</v>
      </c>
      <c r="L7317">
        <v>140.63</v>
      </c>
      <c r="M7317">
        <v>0.09</v>
      </c>
      <c r="N7317" t="s">
        <v>18</v>
      </c>
      <c r="O7317">
        <v>-111.87</v>
      </c>
      <c r="P7317">
        <v>4.28</v>
      </c>
      <c r="Q7317">
        <v>5.68</v>
      </c>
      <c r="R7317" t="s">
        <v>142</v>
      </c>
      <c r="S7317" t="s">
        <v>143</v>
      </c>
      <c r="T7317" t="s">
        <v>21</v>
      </c>
      <c r="U7317" t="s">
        <v>22</v>
      </c>
      <c r="V7317" t="s">
        <v>43</v>
      </c>
      <c r="W7317">
        <v>0.4</v>
      </c>
    </row>
    <row r="7318" spans="1:23" x14ac:dyDescent="0.3">
      <c r="A7318" t="s">
        <v>1425</v>
      </c>
      <c r="B7318" t="s">
        <v>1128</v>
      </c>
      <c r="D7318" s="1">
        <v>40688</v>
      </c>
      <c r="E7318" s="1">
        <v>40689</v>
      </c>
      <c r="F7318" s="1" t="str">
        <f t="shared" si="470"/>
        <v>May</v>
      </c>
      <c r="G7318" s="1" t="str">
        <f t="shared" si="471"/>
        <v>2011</v>
      </c>
      <c r="H7318" s="2">
        <f t="shared" si="472"/>
        <v>1</v>
      </c>
      <c r="I7318" s="2" t="b">
        <f t="shared" si="473"/>
        <v>0</v>
      </c>
      <c r="J7318" t="s">
        <v>24</v>
      </c>
      <c r="K7318">
        <v>50</v>
      </c>
      <c r="L7318">
        <v>4872.6674999999996</v>
      </c>
      <c r="M7318">
        <v>0.09</v>
      </c>
      <c r="N7318" t="s">
        <v>18</v>
      </c>
      <c r="O7318">
        <v>851.31</v>
      </c>
      <c r="P7318">
        <v>125.99</v>
      </c>
      <c r="Q7318">
        <v>8.8000000000000007</v>
      </c>
      <c r="R7318" t="s">
        <v>142</v>
      </c>
      <c r="S7318" t="s">
        <v>143</v>
      </c>
      <c r="T7318" t="s">
        <v>21</v>
      </c>
      <c r="U7318" t="s">
        <v>32</v>
      </c>
      <c r="V7318" t="s">
        <v>33</v>
      </c>
      <c r="W7318">
        <v>0.59</v>
      </c>
    </row>
    <row r="7319" spans="1:23" x14ac:dyDescent="0.3">
      <c r="A7319" t="s">
        <v>1041</v>
      </c>
      <c r="B7319" t="s">
        <v>1534</v>
      </c>
      <c r="C7319" t="s">
        <v>1736</v>
      </c>
      <c r="D7319" s="1">
        <v>40032</v>
      </c>
      <c r="E7319" s="1">
        <v>40033</v>
      </c>
      <c r="F7319" s="1" t="str">
        <f t="shared" si="470"/>
        <v>August</v>
      </c>
      <c r="G7319" s="1" t="str">
        <f t="shared" si="471"/>
        <v>2009</v>
      </c>
      <c r="H7319" s="2">
        <f t="shared" si="472"/>
        <v>1</v>
      </c>
      <c r="I7319" s="2" t="b">
        <f t="shared" si="473"/>
        <v>0</v>
      </c>
      <c r="J7319" t="s">
        <v>24</v>
      </c>
      <c r="K7319">
        <v>13</v>
      </c>
      <c r="L7319">
        <v>515.23</v>
      </c>
      <c r="M7319">
        <v>0.1</v>
      </c>
      <c r="N7319" t="s">
        <v>18</v>
      </c>
      <c r="O7319">
        <v>171.4</v>
      </c>
      <c r="P7319">
        <v>41.94</v>
      </c>
      <c r="Q7319">
        <v>2.99</v>
      </c>
      <c r="R7319" t="s">
        <v>142</v>
      </c>
      <c r="S7319" t="s">
        <v>143</v>
      </c>
      <c r="T7319" t="s">
        <v>27</v>
      </c>
      <c r="U7319" t="s">
        <v>22</v>
      </c>
      <c r="V7319" t="s">
        <v>29</v>
      </c>
      <c r="W7319">
        <v>0.35</v>
      </c>
    </row>
    <row r="7320" spans="1:23" x14ac:dyDescent="0.3">
      <c r="A7320" t="s">
        <v>1041</v>
      </c>
      <c r="B7320" t="s">
        <v>1534</v>
      </c>
      <c r="C7320" t="s">
        <v>1736</v>
      </c>
      <c r="D7320" s="1">
        <v>40032</v>
      </c>
      <c r="E7320" s="1">
        <v>40032</v>
      </c>
      <c r="F7320" s="1" t="str">
        <f t="shared" si="470"/>
        <v>August</v>
      </c>
      <c r="G7320" s="1" t="str">
        <f t="shared" si="471"/>
        <v>2009</v>
      </c>
      <c r="H7320" s="2">
        <f t="shared" si="472"/>
        <v>0</v>
      </c>
      <c r="I7320" s="2" t="str">
        <f t="shared" si="473"/>
        <v>FREE DELIVERY</v>
      </c>
      <c r="J7320" t="s">
        <v>24</v>
      </c>
      <c r="K7320">
        <v>22</v>
      </c>
      <c r="L7320">
        <v>41.65</v>
      </c>
      <c r="M7320">
        <v>0.06</v>
      </c>
      <c r="N7320" t="s">
        <v>18</v>
      </c>
      <c r="O7320">
        <v>-13.86</v>
      </c>
      <c r="P7320">
        <v>1.98</v>
      </c>
      <c r="Q7320">
        <v>0.7</v>
      </c>
      <c r="R7320" t="s">
        <v>142</v>
      </c>
      <c r="S7320" t="s">
        <v>143</v>
      </c>
      <c r="T7320" t="s">
        <v>27</v>
      </c>
      <c r="U7320" t="s">
        <v>22</v>
      </c>
      <c r="V7320" t="s">
        <v>46</v>
      </c>
      <c r="W7320">
        <v>0.83</v>
      </c>
    </row>
    <row r="7321" spans="1:23" x14ac:dyDescent="0.3">
      <c r="A7321" t="s">
        <v>902</v>
      </c>
      <c r="B7321" t="s">
        <v>1725</v>
      </c>
      <c r="D7321" s="1">
        <v>40677</v>
      </c>
      <c r="E7321" s="1">
        <v>40678</v>
      </c>
      <c r="F7321" s="1" t="str">
        <f t="shared" si="470"/>
        <v>May</v>
      </c>
      <c r="G7321" s="1" t="str">
        <f t="shared" si="471"/>
        <v>2011</v>
      </c>
      <c r="H7321" s="2">
        <f t="shared" si="472"/>
        <v>1</v>
      </c>
      <c r="I7321" s="2" t="b">
        <f t="shared" si="473"/>
        <v>0</v>
      </c>
      <c r="J7321" t="s">
        <v>52</v>
      </c>
      <c r="K7321">
        <v>24</v>
      </c>
      <c r="L7321">
        <v>178.92</v>
      </c>
      <c r="M7321">
        <v>0.09</v>
      </c>
      <c r="N7321" t="s">
        <v>18</v>
      </c>
      <c r="O7321">
        <v>-56.11</v>
      </c>
      <c r="P7321">
        <v>7.68</v>
      </c>
      <c r="Q7321">
        <v>6.16</v>
      </c>
      <c r="R7321" t="s">
        <v>142</v>
      </c>
      <c r="S7321" t="s">
        <v>143</v>
      </c>
      <c r="T7321" t="s">
        <v>27</v>
      </c>
      <c r="U7321" t="s">
        <v>22</v>
      </c>
      <c r="V7321" t="s">
        <v>29</v>
      </c>
      <c r="W7321">
        <v>0.35</v>
      </c>
    </row>
    <row r="7322" spans="1:23" x14ac:dyDescent="0.3">
      <c r="A7322" t="s">
        <v>1168</v>
      </c>
      <c r="B7322" t="s">
        <v>1103</v>
      </c>
      <c r="D7322" s="1">
        <v>39888</v>
      </c>
      <c r="E7322" s="1">
        <v>39889</v>
      </c>
      <c r="F7322" s="1" t="str">
        <f t="shared" si="470"/>
        <v>March</v>
      </c>
      <c r="G7322" s="1" t="str">
        <f t="shared" si="471"/>
        <v>2009</v>
      </c>
      <c r="H7322" s="2">
        <f t="shared" si="472"/>
        <v>1</v>
      </c>
      <c r="I7322" s="2" t="b">
        <f t="shared" si="473"/>
        <v>0</v>
      </c>
      <c r="J7322" t="s">
        <v>24</v>
      </c>
      <c r="K7322">
        <v>20</v>
      </c>
      <c r="L7322">
        <v>1351.43</v>
      </c>
      <c r="M7322">
        <v>0.08</v>
      </c>
      <c r="N7322" t="s">
        <v>25</v>
      </c>
      <c r="O7322">
        <v>-550.42999999999995</v>
      </c>
      <c r="P7322">
        <v>68.81</v>
      </c>
      <c r="Q7322">
        <v>60</v>
      </c>
      <c r="R7322" t="s">
        <v>142</v>
      </c>
      <c r="S7322" t="s">
        <v>143</v>
      </c>
      <c r="T7322" t="s">
        <v>21</v>
      </c>
      <c r="U7322" t="s">
        <v>22</v>
      </c>
      <c r="V7322" t="s">
        <v>28</v>
      </c>
      <c r="W7322">
        <v>0.41</v>
      </c>
    </row>
    <row r="7323" spans="1:23" x14ac:dyDescent="0.3">
      <c r="A7323" t="s">
        <v>1168</v>
      </c>
      <c r="B7323" t="s">
        <v>1103</v>
      </c>
      <c r="D7323" s="1">
        <v>39888</v>
      </c>
      <c r="E7323" s="1">
        <v>39890</v>
      </c>
      <c r="F7323" s="1" t="str">
        <f t="shared" si="470"/>
        <v>March</v>
      </c>
      <c r="G7323" s="1" t="str">
        <f t="shared" si="471"/>
        <v>2009</v>
      </c>
      <c r="H7323" s="2">
        <f t="shared" si="472"/>
        <v>2</v>
      </c>
      <c r="I7323" s="2" t="b">
        <f t="shared" si="473"/>
        <v>0</v>
      </c>
      <c r="J7323" t="s">
        <v>24</v>
      </c>
      <c r="K7323">
        <v>17</v>
      </c>
      <c r="L7323">
        <v>357.91</v>
      </c>
      <c r="M7323">
        <v>0.04</v>
      </c>
      <c r="N7323" t="s">
        <v>18</v>
      </c>
      <c r="O7323">
        <v>-52.12</v>
      </c>
      <c r="P7323">
        <v>21.38</v>
      </c>
      <c r="Q7323">
        <v>8.99</v>
      </c>
      <c r="R7323" t="s">
        <v>142</v>
      </c>
      <c r="S7323" t="s">
        <v>143</v>
      </c>
      <c r="T7323" t="s">
        <v>21</v>
      </c>
      <c r="U7323" t="s">
        <v>22</v>
      </c>
      <c r="V7323" t="s">
        <v>60</v>
      </c>
      <c r="W7323">
        <v>0.59</v>
      </c>
    </row>
    <row r="7324" spans="1:23" x14ac:dyDescent="0.3">
      <c r="A7324" t="s">
        <v>1503</v>
      </c>
      <c r="B7324" t="s">
        <v>1504</v>
      </c>
      <c r="D7324" s="1">
        <v>40580</v>
      </c>
      <c r="E7324" s="1">
        <v>40581</v>
      </c>
      <c r="F7324" s="1" t="str">
        <f t="shared" si="470"/>
        <v>February</v>
      </c>
      <c r="G7324" s="1" t="str">
        <f t="shared" si="471"/>
        <v>2011</v>
      </c>
      <c r="H7324" s="2">
        <f t="shared" si="472"/>
        <v>1</v>
      </c>
      <c r="I7324" s="2" t="b">
        <f t="shared" si="473"/>
        <v>0</v>
      </c>
      <c r="J7324" t="s">
        <v>24</v>
      </c>
      <c r="K7324">
        <v>12</v>
      </c>
      <c r="L7324">
        <v>351.12</v>
      </c>
      <c r="M7324">
        <v>0.09</v>
      </c>
      <c r="N7324" t="s">
        <v>39</v>
      </c>
      <c r="O7324">
        <v>202.63</v>
      </c>
      <c r="P7324">
        <v>30.93</v>
      </c>
      <c r="Q7324">
        <v>3.92</v>
      </c>
      <c r="R7324" t="s">
        <v>142</v>
      </c>
      <c r="S7324" t="s">
        <v>143</v>
      </c>
      <c r="T7324" t="s">
        <v>31</v>
      </c>
      <c r="U7324" t="s">
        <v>36</v>
      </c>
      <c r="V7324" t="s">
        <v>37</v>
      </c>
      <c r="W7324">
        <v>0.44</v>
      </c>
    </row>
    <row r="7325" spans="1:23" x14ac:dyDescent="0.3">
      <c r="A7325" t="s">
        <v>1726</v>
      </c>
      <c r="B7325" t="s">
        <v>1727</v>
      </c>
      <c r="D7325" s="1">
        <v>40398</v>
      </c>
      <c r="E7325" s="1">
        <v>40399</v>
      </c>
      <c r="F7325" s="1" t="str">
        <f t="shared" si="470"/>
        <v>August</v>
      </c>
      <c r="G7325" s="1" t="str">
        <f t="shared" si="471"/>
        <v>2010</v>
      </c>
      <c r="H7325" s="2">
        <f t="shared" si="472"/>
        <v>1</v>
      </c>
      <c r="I7325" s="2" t="b">
        <f t="shared" si="473"/>
        <v>0</v>
      </c>
      <c r="J7325" t="s">
        <v>52</v>
      </c>
      <c r="K7325">
        <v>41</v>
      </c>
      <c r="L7325">
        <v>1803.12</v>
      </c>
      <c r="M7325">
        <v>0</v>
      </c>
      <c r="N7325" t="s">
        <v>18</v>
      </c>
      <c r="O7325">
        <v>544.92999999999995</v>
      </c>
      <c r="P7325">
        <v>40.98</v>
      </c>
      <c r="Q7325">
        <v>5.33</v>
      </c>
      <c r="R7325" t="s">
        <v>142</v>
      </c>
      <c r="S7325" t="s">
        <v>143</v>
      </c>
      <c r="T7325" t="s">
        <v>27</v>
      </c>
      <c r="U7325" t="s">
        <v>22</v>
      </c>
      <c r="V7325" t="s">
        <v>28</v>
      </c>
      <c r="W7325">
        <v>0.56999999999999995</v>
      </c>
    </row>
    <row r="7326" spans="1:23" x14ac:dyDescent="0.3">
      <c r="A7326" t="s">
        <v>1039</v>
      </c>
      <c r="B7326" t="s">
        <v>1406</v>
      </c>
      <c r="D7326" s="1">
        <v>40072</v>
      </c>
      <c r="E7326" s="1">
        <v>40074</v>
      </c>
      <c r="F7326" s="1" t="str">
        <f t="shared" si="470"/>
        <v>September</v>
      </c>
      <c r="G7326" s="1" t="str">
        <f t="shared" si="471"/>
        <v>2009</v>
      </c>
      <c r="H7326" s="2">
        <f t="shared" si="472"/>
        <v>2</v>
      </c>
      <c r="I7326" s="2" t="b">
        <f t="shared" si="473"/>
        <v>0</v>
      </c>
      <c r="J7326" t="s">
        <v>24</v>
      </c>
      <c r="K7326">
        <v>26</v>
      </c>
      <c r="L7326">
        <v>110.14</v>
      </c>
      <c r="M7326">
        <v>0.05</v>
      </c>
      <c r="N7326" t="s">
        <v>18</v>
      </c>
      <c r="O7326">
        <v>-89.22</v>
      </c>
      <c r="P7326">
        <v>4.24</v>
      </c>
      <c r="Q7326">
        <v>5.41</v>
      </c>
      <c r="R7326" t="s">
        <v>142</v>
      </c>
      <c r="S7326" t="s">
        <v>143</v>
      </c>
      <c r="T7326" t="s">
        <v>21</v>
      </c>
      <c r="U7326" t="s">
        <v>22</v>
      </c>
      <c r="V7326" t="s">
        <v>29</v>
      </c>
      <c r="W7326">
        <v>0.35</v>
      </c>
    </row>
    <row r="7327" spans="1:23" x14ac:dyDescent="0.3">
      <c r="A7327" t="s">
        <v>1039</v>
      </c>
      <c r="B7327" t="s">
        <v>1406</v>
      </c>
      <c r="D7327" s="1">
        <v>40072</v>
      </c>
      <c r="E7327" s="1">
        <v>40074</v>
      </c>
      <c r="F7327" s="1" t="str">
        <f t="shared" si="470"/>
        <v>September</v>
      </c>
      <c r="G7327" s="1" t="str">
        <f t="shared" si="471"/>
        <v>2009</v>
      </c>
      <c r="H7327" s="2">
        <f t="shared" si="472"/>
        <v>2</v>
      </c>
      <c r="I7327" s="2" t="b">
        <f t="shared" si="473"/>
        <v>0</v>
      </c>
      <c r="J7327" t="s">
        <v>24</v>
      </c>
      <c r="K7327">
        <v>27</v>
      </c>
      <c r="L7327">
        <v>453.89</v>
      </c>
      <c r="M7327">
        <v>0.1</v>
      </c>
      <c r="N7327" t="s">
        <v>18</v>
      </c>
      <c r="O7327">
        <v>-75.06</v>
      </c>
      <c r="P7327">
        <v>16.98</v>
      </c>
      <c r="Q7327">
        <v>12.39</v>
      </c>
      <c r="R7327" t="s">
        <v>142</v>
      </c>
      <c r="S7327" t="s">
        <v>143</v>
      </c>
      <c r="T7327" t="s">
        <v>21</v>
      </c>
      <c r="U7327" t="s">
        <v>22</v>
      </c>
      <c r="V7327" t="s">
        <v>51</v>
      </c>
      <c r="W7327">
        <v>0.35</v>
      </c>
    </row>
    <row r="7328" spans="1:23" x14ac:dyDescent="0.3">
      <c r="A7328" t="s">
        <v>992</v>
      </c>
      <c r="B7328" t="s">
        <v>1343</v>
      </c>
      <c r="D7328" s="1">
        <v>40736</v>
      </c>
      <c r="E7328" s="1">
        <v>40738</v>
      </c>
      <c r="F7328" s="1" t="str">
        <f t="shared" si="470"/>
        <v>July</v>
      </c>
      <c r="G7328" s="1" t="str">
        <f t="shared" si="471"/>
        <v>2011</v>
      </c>
      <c r="H7328" s="2">
        <f t="shared" si="472"/>
        <v>2</v>
      </c>
      <c r="I7328" s="2" t="b">
        <f t="shared" si="473"/>
        <v>0</v>
      </c>
      <c r="J7328" t="s">
        <v>34</v>
      </c>
      <c r="K7328">
        <v>38</v>
      </c>
      <c r="L7328">
        <v>275.11</v>
      </c>
      <c r="M7328">
        <v>0.06</v>
      </c>
      <c r="N7328" t="s">
        <v>18</v>
      </c>
      <c r="O7328">
        <v>17.149999999999999</v>
      </c>
      <c r="P7328">
        <v>7.59</v>
      </c>
      <c r="Q7328">
        <v>4</v>
      </c>
      <c r="R7328" t="s">
        <v>142</v>
      </c>
      <c r="S7328" t="s">
        <v>143</v>
      </c>
      <c r="T7328" t="s">
        <v>31</v>
      </c>
      <c r="U7328" t="s">
        <v>36</v>
      </c>
      <c r="V7328" t="s">
        <v>37</v>
      </c>
      <c r="W7328">
        <v>0.42</v>
      </c>
    </row>
    <row r="7329" spans="1:23" x14ac:dyDescent="0.3">
      <c r="A7329" t="s">
        <v>992</v>
      </c>
      <c r="B7329" t="s">
        <v>1343</v>
      </c>
      <c r="D7329" s="1">
        <v>40736</v>
      </c>
      <c r="E7329" s="1">
        <v>40738</v>
      </c>
      <c r="F7329" s="1" t="str">
        <f t="shared" si="470"/>
        <v>July</v>
      </c>
      <c r="G7329" s="1" t="str">
        <f t="shared" si="471"/>
        <v>2011</v>
      </c>
      <c r="H7329" s="2">
        <f t="shared" si="472"/>
        <v>2</v>
      </c>
      <c r="I7329" s="2" t="b">
        <f t="shared" si="473"/>
        <v>0</v>
      </c>
      <c r="J7329" t="s">
        <v>34</v>
      </c>
      <c r="K7329">
        <v>34</v>
      </c>
      <c r="L7329">
        <v>102.34</v>
      </c>
      <c r="M7329">
        <v>0.01</v>
      </c>
      <c r="N7329" t="s">
        <v>18</v>
      </c>
      <c r="O7329">
        <v>-30.39</v>
      </c>
      <c r="P7329">
        <v>2.98</v>
      </c>
      <c r="Q7329">
        <v>2.0299999999999998</v>
      </c>
      <c r="R7329" t="s">
        <v>142</v>
      </c>
      <c r="S7329" t="s">
        <v>143</v>
      </c>
      <c r="T7329" t="s">
        <v>31</v>
      </c>
      <c r="U7329" t="s">
        <v>22</v>
      </c>
      <c r="V7329" t="s">
        <v>60</v>
      </c>
      <c r="W7329">
        <v>0.56999999999999995</v>
      </c>
    </row>
    <row r="7330" spans="1:23" x14ac:dyDescent="0.3">
      <c r="A7330" t="s">
        <v>1384</v>
      </c>
      <c r="B7330" t="s">
        <v>1509</v>
      </c>
      <c r="D7330" s="1">
        <v>40529</v>
      </c>
      <c r="E7330" s="1">
        <v>40529</v>
      </c>
      <c r="F7330" s="1" t="str">
        <f t="shared" si="470"/>
        <v>December</v>
      </c>
      <c r="G7330" s="1" t="str">
        <f t="shared" si="471"/>
        <v>2010</v>
      </c>
      <c r="H7330" s="2">
        <f t="shared" si="472"/>
        <v>0</v>
      </c>
      <c r="I7330" s="2" t="str">
        <f t="shared" si="473"/>
        <v>FREE DELIVERY</v>
      </c>
      <c r="J7330" t="s">
        <v>44</v>
      </c>
      <c r="K7330">
        <v>17</v>
      </c>
      <c r="L7330">
        <v>934.94050000000004</v>
      </c>
      <c r="M7330">
        <v>0.08</v>
      </c>
      <c r="N7330" t="s">
        <v>18</v>
      </c>
      <c r="O7330">
        <v>47.1</v>
      </c>
      <c r="P7330">
        <v>65.989999999999995</v>
      </c>
      <c r="Q7330">
        <v>5.92</v>
      </c>
      <c r="R7330" t="s">
        <v>142</v>
      </c>
      <c r="S7330" t="s">
        <v>143</v>
      </c>
      <c r="T7330" t="s">
        <v>42</v>
      </c>
      <c r="U7330" t="s">
        <v>32</v>
      </c>
      <c r="V7330" t="s">
        <v>33</v>
      </c>
      <c r="W7330">
        <v>0.55000000000000004</v>
      </c>
    </row>
    <row r="7331" spans="1:23" x14ac:dyDescent="0.3">
      <c r="A7331" t="s">
        <v>1389</v>
      </c>
      <c r="B7331" t="s">
        <v>1390</v>
      </c>
      <c r="D7331" s="1">
        <v>41140</v>
      </c>
      <c r="E7331" s="1">
        <v>41140</v>
      </c>
      <c r="F7331" s="1" t="str">
        <f t="shared" si="470"/>
        <v>August</v>
      </c>
      <c r="G7331" s="1" t="str">
        <f t="shared" si="471"/>
        <v>2012</v>
      </c>
      <c r="H7331" s="2">
        <f t="shared" si="472"/>
        <v>0</v>
      </c>
      <c r="I7331" s="2" t="str">
        <f t="shared" si="473"/>
        <v>FREE DELIVERY</v>
      </c>
      <c r="J7331" t="s">
        <v>44</v>
      </c>
      <c r="K7331">
        <v>3</v>
      </c>
      <c r="L7331">
        <v>21.55</v>
      </c>
      <c r="M7331">
        <v>0.09</v>
      </c>
      <c r="N7331" t="s">
        <v>18</v>
      </c>
      <c r="O7331">
        <v>-2.87</v>
      </c>
      <c r="P7331">
        <v>7.31</v>
      </c>
      <c r="Q7331">
        <v>0.49</v>
      </c>
      <c r="R7331" t="s">
        <v>142</v>
      </c>
      <c r="S7331" t="s">
        <v>143</v>
      </c>
      <c r="T7331" t="s">
        <v>21</v>
      </c>
      <c r="U7331" t="s">
        <v>22</v>
      </c>
      <c r="V7331" t="s">
        <v>57</v>
      </c>
      <c r="W7331">
        <v>0.38</v>
      </c>
    </row>
    <row r="7332" spans="1:23" x14ac:dyDescent="0.3">
      <c r="A7332" t="s">
        <v>1389</v>
      </c>
      <c r="B7332" t="s">
        <v>1390</v>
      </c>
      <c r="D7332" s="1">
        <v>41140</v>
      </c>
      <c r="E7332" s="1">
        <v>41142</v>
      </c>
      <c r="F7332" s="1" t="str">
        <f t="shared" si="470"/>
        <v>August</v>
      </c>
      <c r="G7332" s="1" t="str">
        <f t="shared" si="471"/>
        <v>2012</v>
      </c>
      <c r="H7332" s="2">
        <f t="shared" si="472"/>
        <v>2</v>
      </c>
      <c r="I7332" s="2" t="b">
        <f t="shared" si="473"/>
        <v>0</v>
      </c>
      <c r="J7332" t="s">
        <v>44</v>
      </c>
      <c r="K7332">
        <v>36</v>
      </c>
      <c r="L7332">
        <v>266.16000000000003</v>
      </c>
      <c r="M7332">
        <v>0.03</v>
      </c>
      <c r="N7332" t="s">
        <v>18</v>
      </c>
      <c r="O7332">
        <v>90.91</v>
      </c>
      <c r="P7332">
        <v>7.28</v>
      </c>
      <c r="Q7332">
        <v>1.77</v>
      </c>
      <c r="R7332" t="s">
        <v>142</v>
      </c>
      <c r="S7332" t="s">
        <v>143</v>
      </c>
      <c r="T7332" t="s">
        <v>21</v>
      </c>
      <c r="U7332" t="s">
        <v>22</v>
      </c>
      <c r="V7332" t="s">
        <v>43</v>
      </c>
      <c r="W7332">
        <v>0.37</v>
      </c>
    </row>
    <row r="7333" spans="1:23" x14ac:dyDescent="0.3">
      <c r="A7333" t="s">
        <v>1287</v>
      </c>
      <c r="B7333" t="s">
        <v>1271</v>
      </c>
      <c r="D7333" s="1">
        <v>40791</v>
      </c>
      <c r="E7333" s="1">
        <v>40792</v>
      </c>
      <c r="F7333" s="1" t="str">
        <f t="shared" si="470"/>
        <v>September</v>
      </c>
      <c r="G7333" s="1" t="str">
        <f t="shared" si="471"/>
        <v>2011</v>
      </c>
      <c r="H7333" s="2">
        <f t="shared" si="472"/>
        <v>1</v>
      </c>
      <c r="I7333" s="2" t="b">
        <f t="shared" si="473"/>
        <v>0</v>
      </c>
      <c r="J7333" t="s">
        <v>44</v>
      </c>
      <c r="K7333">
        <v>3</v>
      </c>
      <c r="L7333">
        <v>39.49</v>
      </c>
      <c r="M7333">
        <v>0.1</v>
      </c>
      <c r="N7333" t="s">
        <v>18</v>
      </c>
      <c r="O7333">
        <v>-12.99</v>
      </c>
      <c r="P7333">
        <v>11.58</v>
      </c>
      <c r="Q7333">
        <v>5.72</v>
      </c>
      <c r="R7333" t="s">
        <v>142</v>
      </c>
      <c r="S7333" t="s">
        <v>143</v>
      </c>
      <c r="T7333" t="s">
        <v>21</v>
      </c>
      <c r="U7333" t="s">
        <v>22</v>
      </c>
      <c r="V7333" t="s">
        <v>51</v>
      </c>
      <c r="W7333">
        <v>0.35</v>
      </c>
    </row>
    <row r="7334" spans="1:23" x14ac:dyDescent="0.3">
      <c r="A7334" t="s">
        <v>1086</v>
      </c>
      <c r="B7334" t="s">
        <v>1304</v>
      </c>
      <c r="D7334" s="1">
        <v>39914</v>
      </c>
      <c r="E7334" s="1">
        <v>39914</v>
      </c>
      <c r="F7334" s="1" t="str">
        <f t="shared" si="470"/>
        <v>April</v>
      </c>
      <c r="G7334" s="1" t="str">
        <f t="shared" si="471"/>
        <v>2009</v>
      </c>
      <c r="H7334" s="2">
        <f t="shared" si="472"/>
        <v>0</v>
      </c>
      <c r="I7334" s="2" t="str">
        <f t="shared" si="473"/>
        <v>FREE DELIVERY</v>
      </c>
      <c r="J7334" t="s">
        <v>44</v>
      </c>
      <c r="K7334">
        <v>44</v>
      </c>
      <c r="L7334">
        <v>1317.34</v>
      </c>
      <c r="M7334">
        <v>0.03</v>
      </c>
      <c r="N7334" t="s">
        <v>18</v>
      </c>
      <c r="O7334">
        <v>555.92999999999995</v>
      </c>
      <c r="P7334">
        <v>30.56</v>
      </c>
      <c r="Q7334">
        <v>2.99</v>
      </c>
      <c r="R7334" t="s">
        <v>142</v>
      </c>
      <c r="S7334" t="s">
        <v>143</v>
      </c>
      <c r="T7334" t="s">
        <v>27</v>
      </c>
      <c r="U7334" t="s">
        <v>22</v>
      </c>
      <c r="V7334" t="s">
        <v>29</v>
      </c>
      <c r="W7334">
        <v>0.35</v>
      </c>
    </row>
    <row r="7335" spans="1:23" x14ac:dyDescent="0.3">
      <c r="A7335" t="s">
        <v>919</v>
      </c>
      <c r="B7335" t="s">
        <v>1713</v>
      </c>
      <c r="D7335" s="1">
        <v>41151</v>
      </c>
      <c r="E7335" s="1">
        <v>41152</v>
      </c>
      <c r="F7335" s="1" t="str">
        <f t="shared" si="470"/>
        <v>August</v>
      </c>
      <c r="G7335" s="1" t="str">
        <f t="shared" si="471"/>
        <v>2012</v>
      </c>
      <c r="H7335" s="2">
        <f t="shared" si="472"/>
        <v>1</v>
      </c>
      <c r="I7335" s="2" t="b">
        <f t="shared" si="473"/>
        <v>0</v>
      </c>
      <c r="J7335" t="s">
        <v>24</v>
      </c>
      <c r="K7335">
        <v>46</v>
      </c>
      <c r="L7335">
        <v>320.57</v>
      </c>
      <c r="M7335">
        <v>0.1</v>
      </c>
      <c r="N7335" t="s">
        <v>18</v>
      </c>
      <c r="O7335">
        <v>-114.2</v>
      </c>
      <c r="P7335">
        <v>7.1</v>
      </c>
      <c r="Q7335">
        <v>6.05</v>
      </c>
      <c r="R7335" t="s">
        <v>142</v>
      </c>
      <c r="S7335" t="s">
        <v>143</v>
      </c>
      <c r="T7335" t="s">
        <v>42</v>
      </c>
      <c r="U7335" t="s">
        <v>22</v>
      </c>
      <c r="V7335" t="s">
        <v>29</v>
      </c>
      <c r="W7335">
        <v>0.39</v>
      </c>
    </row>
    <row r="7336" spans="1:23" x14ac:dyDescent="0.3">
      <c r="A7336" t="s">
        <v>919</v>
      </c>
      <c r="B7336" t="s">
        <v>1713</v>
      </c>
      <c r="D7336" s="1">
        <v>41151</v>
      </c>
      <c r="E7336" s="1">
        <v>41151</v>
      </c>
      <c r="F7336" s="1" t="str">
        <f t="shared" si="470"/>
        <v>August</v>
      </c>
      <c r="G7336" s="1" t="str">
        <f t="shared" si="471"/>
        <v>2012</v>
      </c>
      <c r="H7336" s="2">
        <f t="shared" si="472"/>
        <v>0</v>
      </c>
      <c r="I7336" s="2" t="str">
        <f t="shared" si="473"/>
        <v>FREE DELIVERY</v>
      </c>
      <c r="J7336" t="s">
        <v>24</v>
      </c>
      <c r="K7336">
        <v>16</v>
      </c>
      <c r="L7336">
        <v>2013.8</v>
      </c>
      <c r="M7336">
        <v>0.01</v>
      </c>
      <c r="N7336" t="s">
        <v>25</v>
      </c>
      <c r="O7336">
        <v>-98.43</v>
      </c>
      <c r="P7336">
        <v>119.99</v>
      </c>
      <c r="Q7336">
        <v>56.14</v>
      </c>
      <c r="R7336" t="s">
        <v>142</v>
      </c>
      <c r="S7336" t="s">
        <v>143</v>
      </c>
      <c r="T7336" t="s">
        <v>42</v>
      </c>
      <c r="U7336" t="s">
        <v>32</v>
      </c>
      <c r="V7336" t="s">
        <v>94</v>
      </c>
      <c r="W7336">
        <v>0.39</v>
      </c>
    </row>
    <row r="7337" spans="1:23" x14ac:dyDescent="0.3">
      <c r="A7337" t="s">
        <v>902</v>
      </c>
      <c r="B7337" t="s">
        <v>1725</v>
      </c>
      <c r="D7337" s="1">
        <v>40309</v>
      </c>
      <c r="E7337" s="1">
        <v>40311</v>
      </c>
      <c r="F7337" s="1" t="str">
        <f t="shared" si="470"/>
        <v>May</v>
      </c>
      <c r="G7337" s="1" t="str">
        <f t="shared" si="471"/>
        <v>2010</v>
      </c>
      <c r="H7337" s="2">
        <f t="shared" si="472"/>
        <v>2</v>
      </c>
      <c r="I7337" s="2" t="b">
        <f t="shared" si="473"/>
        <v>0</v>
      </c>
      <c r="J7337" t="s">
        <v>44</v>
      </c>
      <c r="K7337">
        <v>5</v>
      </c>
      <c r="L7337">
        <v>2168.0500000000002</v>
      </c>
      <c r="M7337">
        <v>0</v>
      </c>
      <c r="N7337" t="s">
        <v>18</v>
      </c>
      <c r="O7337">
        <v>416.02</v>
      </c>
      <c r="P7337">
        <v>420.98</v>
      </c>
      <c r="Q7337">
        <v>19.989999999999998</v>
      </c>
      <c r="R7337" t="s">
        <v>142</v>
      </c>
      <c r="S7337" t="s">
        <v>143</v>
      </c>
      <c r="T7337" t="s">
        <v>27</v>
      </c>
      <c r="U7337" t="s">
        <v>22</v>
      </c>
      <c r="V7337" t="s">
        <v>29</v>
      </c>
      <c r="W7337">
        <v>0.35</v>
      </c>
    </row>
    <row r="7338" spans="1:23" x14ac:dyDescent="0.3">
      <c r="A7338" t="s">
        <v>902</v>
      </c>
      <c r="B7338" t="s">
        <v>1725</v>
      </c>
      <c r="D7338" s="1">
        <v>40309</v>
      </c>
      <c r="E7338" s="1">
        <v>40310</v>
      </c>
      <c r="F7338" s="1" t="str">
        <f t="shared" si="470"/>
        <v>May</v>
      </c>
      <c r="G7338" s="1" t="str">
        <f t="shared" si="471"/>
        <v>2010</v>
      </c>
      <c r="H7338" s="2">
        <f t="shared" si="472"/>
        <v>1</v>
      </c>
      <c r="I7338" s="2" t="b">
        <f t="shared" si="473"/>
        <v>0</v>
      </c>
      <c r="J7338" t="s">
        <v>44</v>
      </c>
      <c r="K7338">
        <v>44</v>
      </c>
      <c r="L7338">
        <v>303.07</v>
      </c>
      <c r="M7338">
        <v>0.02</v>
      </c>
      <c r="N7338" t="s">
        <v>18</v>
      </c>
      <c r="O7338">
        <v>-238.45</v>
      </c>
      <c r="P7338">
        <v>6.48</v>
      </c>
      <c r="Q7338">
        <v>9.68</v>
      </c>
      <c r="R7338" t="s">
        <v>142</v>
      </c>
      <c r="S7338" t="s">
        <v>143</v>
      </c>
      <c r="T7338" t="s">
        <v>27</v>
      </c>
      <c r="U7338" t="s">
        <v>22</v>
      </c>
      <c r="V7338" t="s">
        <v>43</v>
      </c>
      <c r="W7338">
        <v>0.36</v>
      </c>
    </row>
    <row r="7339" spans="1:23" x14ac:dyDescent="0.3">
      <c r="A7339" t="s">
        <v>902</v>
      </c>
      <c r="B7339" t="s">
        <v>1725</v>
      </c>
      <c r="D7339" s="1">
        <v>40309</v>
      </c>
      <c r="E7339" s="1">
        <v>40311</v>
      </c>
      <c r="F7339" s="1" t="str">
        <f t="shared" si="470"/>
        <v>May</v>
      </c>
      <c r="G7339" s="1" t="str">
        <f t="shared" si="471"/>
        <v>2010</v>
      </c>
      <c r="H7339" s="2">
        <f t="shared" si="472"/>
        <v>2</v>
      </c>
      <c r="I7339" s="2" t="b">
        <f t="shared" si="473"/>
        <v>0</v>
      </c>
      <c r="J7339" t="s">
        <v>44</v>
      </c>
      <c r="K7339">
        <v>48</v>
      </c>
      <c r="L7339">
        <v>1661.8</v>
      </c>
      <c r="M7339">
        <v>7.0000000000000007E-2</v>
      </c>
      <c r="N7339" t="s">
        <v>18</v>
      </c>
      <c r="O7339">
        <v>202.68</v>
      </c>
      <c r="P7339">
        <v>36.549999999999997</v>
      </c>
      <c r="Q7339">
        <v>13.89</v>
      </c>
      <c r="R7339" t="s">
        <v>142</v>
      </c>
      <c r="S7339" t="s">
        <v>143</v>
      </c>
      <c r="T7339" t="s">
        <v>27</v>
      </c>
      <c r="U7339" t="s">
        <v>22</v>
      </c>
      <c r="V7339" t="s">
        <v>60</v>
      </c>
      <c r="W7339">
        <v>0.41</v>
      </c>
    </row>
    <row r="7340" spans="1:23" x14ac:dyDescent="0.3">
      <c r="A7340" t="s">
        <v>1356</v>
      </c>
      <c r="B7340" t="s">
        <v>1724</v>
      </c>
      <c r="D7340" s="1">
        <v>40725</v>
      </c>
      <c r="E7340" s="1">
        <v>40726</v>
      </c>
      <c r="F7340" s="1" t="str">
        <f t="shared" si="470"/>
        <v>July</v>
      </c>
      <c r="G7340" s="1" t="str">
        <f t="shared" si="471"/>
        <v>2011</v>
      </c>
      <c r="H7340" s="2">
        <f t="shared" si="472"/>
        <v>1</v>
      </c>
      <c r="I7340" s="2" t="b">
        <f t="shared" si="473"/>
        <v>0</v>
      </c>
      <c r="J7340" t="s">
        <v>24</v>
      </c>
      <c r="K7340">
        <v>11</v>
      </c>
      <c r="L7340">
        <v>2020.58</v>
      </c>
      <c r="M7340">
        <v>0.01</v>
      </c>
      <c r="N7340" t="s">
        <v>25</v>
      </c>
      <c r="O7340">
        <v>-45.02</v>
      </c>
      <c r="P7340">
        <v>180.98</v>
      </c>
      <c r="Q7340">
        <v>30</v>
      </c>
      <c r="R7340" t="s">
        <v>142</v>
      </c>
      <c r="S7340" t="s">
        <v>143</v>
      </c>
      <c r="T7340" t="s">
        <v>42</v>
      </c>
      <c r="U7340" t="s">
        <v>36</v>
      </c>
      <c r="V7340" t="s">
        <v>67</v>
      </c>
      <c r="W7340">
        <v>0.69</v>
      </c>
    </row>
    <row r="7341" spans="1:23" x14ac:dyDescent="0.3">
      <c r="A7341" t="s">
        <v>1356</v>
      </c>
      <c r="B7341" t="s">
        <v>1724</v>
      </c>
      <c r="D7341" s="1">
        <v>40725</v>
      </c>
      <c r="E7341" s="1">
        <v>40727</v>
      </c>
      <c r="F7341" s="1" t="str">
        <f t="shared" si="470"/>
        <v>July</v>
      </c>
      <c r="G7341" s="1" t="str">
        <f t="shared" si="471"/>
        <v>2011</v>
      </c>
      <c r="H7341" s="2">
        <f t="shared" si="472"/>
        <v>2</v>
      </c>
      <c r="I7341" s="2" t="b">
        <f t="shared" si="473"/>
        <v>0</v>
      </c>
      <c r="J7341" t="s">
        <v>24</v>
      </c>
      <c r="K7341">
        <v>30</v>
      </c>
      <c r="L7341">
        <v>1533.46</v>
      </c>
      <c r="M7341">
        <v>0</v>
      </c>
      <c r="N7341" t="s">
        <v>18</v>
      </c>
      <c r="O7341">
        <v>730.44</v>
      </c>
      <c r="P7341">
        <v>48.04</v>
      </c>
      <c r="Q7341">
        <v>5.79</v>
      </c>
      <c r="R7341" t="s">
        <v>142</v>
      </c>
      <c r="S7341" t="s">
        <v>143</v>
      </c>
      <c r="T7341" t="s">
        <v>42</v>
      </c>
      <c r="U7341" t="s">
        <v>22</v>
      </c>
      <c r="V7341" t="s">
        <v>43</v>
      </c>
      <c r="W7341">
        <v>0.37</v>
      </c>
    </row>
    <row r="7342" spans="1:23" x14ac:dyDescent="0.3">
      <c r="A7342" t="s">
        <v>1356</v>
      </c>
      <c r="B7342" t="s">
        <v>1724</v>
      </c>
      <c r="D7342" s="1">
        <v>40725</v>
      </c>
      <c r="E7342" s="1">
        <v>40727</v>
      </c>
      <c r="F7342" s="1" t="str">
        <f t="shared" si="470"/>
        <v>July</v>
      </c>
      <c r="G7342" s="1" t="str">
        <f t="shared" si="471"/>
        <v>2011</v>
      </c>
      <c r="H7342" s="2">
        <f t="shared" si="472"/>
        <v>2</v>
      </c>
      <c r="I7342" s="2" t="b">
        <f t="shared" si="473"/>
        <v>0</v>
      </c>
      <c r="J7342" t="s">
        <v>24</v>
      </c>
      <c r="K7342">
        <v>20</v>
      </c>
      <c r="L7342">
        <v>5989.0479999999998</v>
      </c>
      <c r="M7342">
        <v>0.09</v>
      </c>
      <c r="N7342" t="s">
        <v>25</v>
      </c>
      <c r="O7342">
        <v>541.01</v>
      </c>
      <c r="P7342">
        <v>400.98</v>
      </c>
      <c r="Q7342">
        <v>42.52</v>
      </c>
      <c r="R7342" t="s">
        <v>142</v>
      </c>
      <c r="S7342" t="s">
        <v>143</v>
      </c>
      <c r="T7342" t="s">
        <v>42</v>
      </c>
      <c r="U7342" t="s">
        <v>36</v>
      </c>
      <c r="V7342" t="s">
        <v>55</v>
      </c>
      <c r="W7342">
        <v>0.71</v>
      </c>
    </row>
    <row r="7343" spans="1:23" x14ac:dyDescent="0.3">
      <c r="A7343" t="s">
        <v>1009</v>
      </c>
      <c r="B7343" t="s">
        <v>1677</v>
      </c>
      <c r="D7343" s="1">
        <v>40482</v>
      </c>
      <c r="E7343" s="1">
        <v>40482</v>
      </c>
      <c r="F7343" s="1" t="str">
        <f t="shared" si="470"/>
        <v>October</v>
      </c>
      <c r="G7343" s="1" t="str">
        <f t="shared" si="471"/>
        <v>2010</v>
      </c>
      <c r="H7343" s="2">
        <f t="shared" si="472"/>
        <v>0</v>
      </c>
      <c r="I7343" s="2" t="str">
        <f t="shared" si="473"/>
        <v>FREE DELIVERY</v>
      </c>
      <c r="J7343" t="s">
        <v>44</v>
      </c>
      <c r="K7343">
        <v>38</v>
      </c>
      <c r="L7343">
        <v>69.260000000000005</v>
      </c>
      <c r="M7343">
        <v>7.0000000000000007E-2</v>
      </c>
      <c r="N7343" t="s">
        <v>18</v>
      </c>
      <c r="O7343">
        <v>-113.86</v>
      </c>
      <c r="P7343">
        <v>1.74</v>
      </c>
      <c r="Q7343">
        <v>4.08</v>
      </c>
      <c r="R7343" t="s">
        <v>142</v>
      </c>
      <c r="S7343" t="s">
        <v>143</v>
      </c>
      <c r="T7343" t="s">
        <v>31</v>
      </c>
      <c r="U7343" t="s">
        <v>36</v>
      </c>
      <c r="V7343" t="s">
        <v>37</v>
      </c>
      <c r="W7343">
        <v>0.53</v>
      </c>
    </row>
    <row r="7344" spans="1:23" x14ac:dyDescent="0.3">
      <c r="A7344" t="s">
        <v>1022</v>
      </c>
      <c r="B7344" t="s">
        <v>1436</v>
      </c>
      <c r="D7344" s="1">
        <v>40532</v>
      </c>
      <c r="E7344" s="1">
        <v>40533</v>
      </c>
      <c r="F7344" s="1" t="str">
        <f t="shared" si="470"/>
        <v>December</v>
      </c>
      <c r="G7344" s="1" t="str">
        <f t="shared" si="471"/>
        <v>2010</v>
      </c>
      <c r="H7344" s="2">
        <f t="shared" si="472"/>
        <v>1</v>
      </c>
      <c r="I7344" s="2" t="b">
        <f t="shared" si="473"/>
        <v>0</v>
      </c>
      <c r="J7344" t="s">
        <v>24</v>
      </c>
      <c r="K7344">
        <v>27</v>
      </c>
      <c r="L7344">
        <v>2896.99</v>
      </c>
      <c r="M7344">
        <v>0.01</v>
      </c>
      <c r="N7344" t="s">
        <v>25</v>
      </c>
      <c r="O7344">
        <v>36.94</v>
      </c>
      <c r="P7344">
        <v>100.98</v>
      </c>
      <c r="Q7344">
        <v>35.840000000000003</v>
      </c>
      <c r="R7344" t="s">
        <v>142</v>
      </c>
      <c r="S7344" t="s">
        <v>143</v>
      </c>
      <c r="T7344" t="s">
        <v>42</v>
      </c>
      <c r="U7344" t="s">
        <v>36</v>
      </c>
      <c r="V7344" t="s">
        <v>54</v>
      </c>
      <c r="W7344">
        <v>0.62</v>
      </c>
    </row>
    <row r="7345" spans="1:23" x14ac:dyDescent="0.3">
      <c r="A7345" t="s">
        <v>1384</v>
      </c>
      <c r="B7345" t="s">
        <v>1385</v>
      </c>
      <c r="D7345" s="1">
        <v>40968</v>
      </c>
      <c r="E7345" s="1">
        <v>40969</v>
      </c>
      <c r="F7345" s="1" t="str">
        <f t="shared" si="470"/>
        <v>March</v>
      </c>
      <c r="G7345" s="1" t="str">
        <f t="shared" si="471"/>
        <v>2012</v>
      </c>
      <c r="H7345" s="2">
        <f t="shared" si="472"/>
        <v>1</v>
      </c>
      <c r="I7345" s="2" t="b">
        <f t="shared" si="473"/>
        <v>0</v>
      </c>
      <c r="J7345" t="s">
        <v>44</v>
      </c>
      <c r="K7345">
        <v>8</v>
      </c>
      <c r="L7345">
        <v>250.29</v>
      </c>
      <c r="M7345">
        <v>0.1</v>
      </c>
      <c r="N7345" t="s">
        <v>18</v>
      </c>
      <c r="O7345">
        <v>-9.31</v>
      </c>
      <c r="P7345">
        <v>31.74</v>
      </c>
      <c r="Q7345">
        <v>12.62</v>
      </c>
      <c r="R7345" t="s">
        <v>142</v>
      </c>
      <c r="S7345" t="s">
        <v>143</v>
      </c>
      <c r="T7345" t="s">
        <v>42</v>
      </c>
      <c r="U7345" t="s">
        <v>22</v>
      </c>
      <c r="V7345" t="s">
        <v>29</v>
      </c>
      <c r="W7345">
        <v>0.37</v>
      </c>
    </row>
    <row r="7346" spans="1:23" x14ac:dyDescent="0.3">
      <c r="A7346" t="s">
        <v>1384</v>
      </c>
      <c r="B7346" t="s">
        <v>1385</v>
      </c>
      <c r="D7346" s="1">
        <v>40968</v>
      </c>
      <c r="E7346" s="1">
        <v>40969</v>
      </c>
      <c r="F7346" s="1" t="str">
        <f t="shared" si="470"/>
        <v>March</v>
      </c>
      <c r="G7346" s="1" t="str">
        <f t="shared" si="471"/>
        <v>2012</v>
      </c>
      <c r="H7346" s="2">
        <f t="shared" si="472"/>
        <v>1</v>
      </c>
      <c r="I7346" s="2" t="b">
        <f t="shared" si="473"/>
        <v>0</v>
      </c>
      <c r="J7346" t="s">
        <v>44</v>
      </c>
      <c r="K7346">
        <v>7</v>
      </c>
      <c r="L7346">
        <v>251.59</v>
      </c>
      <c r="M7346">
        <v>0.09</v>
      </c>
      <c r="N7346" t="s">
        <v>18</v>
      </c>
      <c r="O7346">
        <v>39.229999999999997</v>
      </c>
      <c r="P7346">
        <v>37.94</v>
      </c>
      <c r="Q7346">
        <v>5.08</v>
      </c>
      <c r="R7346" t="s">
        <v>142</v>
      </c>
      <c r="S7346" t="s">
        <v>143</v>
      </c>
      <c r="T7346" t="s">
        <v>42</v>
      </c>
      <c r="U7346" t="s">
        <v>22</v>
      </c>
      <c r="V7346" t="s">
        <v>43</v>
      </c>
      <c r="W7346">
        <v>0.38</v>
      </c>
    </row>
    <row r="7347" spans="1:23" x14ac:dyDescent="0.3">
      <c r="A7347" t="s">
        <v>1445</v>
      </c>
      <c r="B7347" t="s">
        <v>1446</v>
      </c>
      <c r="D7347" s="1">
        <v>39935</v>
      </c>
      <c r="E7347" s="1">
        <v>39935</v>
      </c>
      <c r="F7347" s="1" t="str">
        <f t="shared" si="470"/>
        <v>May</v>
      </c>
      <c r="G7347" s="1" t="str">
        <f t="shared" si="471"/>
        <v>2009</v>
      </c>
      <c r="H7347" s="2">
        <f t="shared" si="472"/>
        <v>0</v>
      </c>
      <c r="I7347" s="2" t="str">
        <f t="shared" si="473"/>
        <v>FREE DELIVERY</v>
      </c>
      <c r="J7347" t="s">
        <v>24</v>
      </c>
      <c r="K7347">
        <v>24</v>
      </c>
      <c r="L7347">
        <v>158.91</v>
      </c>
      <c r="M7347">
        <v>0.06</v>
      </c>
      <c r="N7347" t="s">
        <v>18</v>
      </c>
      <c r="O7347">
        <v>-38.57</v>
      </c>
      <c r="P7347">
        <v>6.68</v>
      </c>
      <c r="Q7347">
        <v>5.2</v>
      </c>
      <c r="R7347" t="s">
        <v>142</v>
      </c>
      <c r="S7347" t="s">
        <v>143</v>
      </c>
      <c r="T7347" t="s">
        <v>21</v>
      </c>
      <c r="U7347" t="s">
        <v>22</v>
      </c>
      <c r="V7347" t="s">
        <v>43</v>
      </c>
      <c r="W7347">
        <v>0.37</v>
      </c>
    </row>
    <row r="7348" spans="1:23" x14ac:dyDescent="0.3">
      <c r="A7348" t="s">
        <v>1389</v>
      </c>
      <c r="B7348" t="s">
        <v>1390</v>
      </c>
      <c r="D7348" s="1">
        <v>40494</v>
      </c>
      <c r="E7348" s="1">
        <v>40495</v>
      </c>
      <c r="F7348" s="1" t="str">
        <f t="shared" si="470"/>
        <v>November</v>
      </c>
      <c r="G7348" s="1" t="str">
        <f t="shared" si="471"/>
        <v>2010</v>
      </c>
      <c r="H7348" s="2">
        <f t="shared" si="472"/>
        <v>1</v>
      </c>
      <c r="I7348" s="2" t="b">
        <f t="shared" si="473"/>
        <v>0</v>
      </c>
      <c r="J7348" t="s">
        <v>34</v>
      </c>
      <c r="K7348">
        <v>15</v>
      </c>
      <c r="L7348">
        <v>171.57</v>
      </c>
      <c r="M7348">
        <v>0.04</v>
      </c>
      <c r="N7348" t="s">
        <v>18</v>
      </c>
      <c r="O7348">
        <v>12.5</v>
      </c>
      <c r="P7348">
        <v>11.34</v>
      </c>
      <c r="Q7348">
        <v>5.01</v>
      </c>
      <c r="R7348" t="s">
        <v>142</v>
      </c>
      <c r="S7348" t="s">
        <v>143</v>
      </c>
      <c r="T7348" t="s">
        <v>21</v>
      </c>
      <c r="U7348" t="s">
        <v>22</v>
      </c>
      <c r="V7348" t="s">
        <v>43</v>
      </c>
      <c r="W7348">
        <v>0.36</v>
      </c>
    </row>
    <row r="7349" spans="1:23" x14ac:dyDescent="0.3">
      <c r="A7349" t="s">
        <v>1389</v>
      </c>
      <c r="B7349" t="s">
        <v>1390</v>
      </c>
      <c r="D7349" s="1">
        <v>40494</v>
      </c>
      <c r="E7349" s="1">
        <v>40496</v>
      </c>
      <c r="F7349" s="1" t="str">
        <f t="shared" si="470"/>
        <v>November</v>
      </c>
      <c r="G7349" s="1" t="str">
        <f t="shared" si="471"/>
        <v>2010</v>
      </c>
      <c r="H7349" s="2">
        <f t="shared" si="472"/>
        <v>2</v>
      </c>
      <c r="I7349" s="2" t="b">
        <f t="shared" si="473"/>
        <v>0</v>
      </c>
      <c r="J7349" t="s">
        <v>34</v>
      </c>
      <c r="K7349">
        <v>42</v>
      </c>
      <c r="L7349">
        <v>2170.3049999999998</v>
      </c>
      <c r="M7349">
        <v>0.1</v>
      </c>
      <c r="N7349" t="s">
        <v>18</v>
      </c>
      <c r="O7349">
        <v>264.32</v>
      </c>
      <c r="P7349">
        <v>65.989999999999995</v>
      </c>
      <c r="Q7349">
        <v>8.99</v>
      </c>
      <c r="R7349" t="s">
        <v>142</v>
      </c>
      <c r="S7349" t="s">
        <v>143</v>
      </c>
      <c r="T7349" t="s">
        <v>21</v>
      </c>
      <c r="U7349" t="s">
        <v>32</v>
      </c>
      <c r="V7349" t="s">
        <v>33</v>
      </c>
      <c r="W7349">
        <v>0.56000000000000005</v>
      </c>
    </row>
    <row r="7350" spans="1:23" x14ac:dyDescent="0.3">
      <c r="A7350" t="s">
        <v>1024</v>
      </c>
      <c r="B7350" t="s">
        <v>1411</v>
      </c>
      <c r="D7350" s="1">
        <v>39975</v>
      </c>
      <c r="E7350" s="1">
        <v>39977</v>
      </c>
      <c r="F7350" s="1" t="str">
        <f t="shared" si="470"/>
        <v>June</v>
      </c>
      <c r="G7350" s="1" t="str">
        <f t="shared" si="471"/>
        <v>2009</v>
      </c>
      <c r="H7350" s="2">
        <f t="shared" si="472"/>
        <v>2</v>
      </c>
      <c r="I7350" s="2" t="b">
        <f t="shared" si="473"/>
        <v>0</v>
      </c>
      <c r="J7350" t="s">
        <v>52</v>
      </c>
      <c r="K7350">
        <v>23</v>
      </c>
      <c r="L7350">
        <v>224.34</v>
      </c>
      <c r="M7350">
        <v>0.02</v>
      </c>
      <c r="N7350" t="s">
        <v>39</v>
      </c>
      <c r="O7350">
        <v>-11.95</v>
      </c>
      <c r="P7350">
        <v>8.6</v>
      </c>
      <c r="Q7350">
        <v>6.19</v>
      </c>
      <c r="R7350" t="s">
        <v>142</v>
      </c>
      <c r="S7350" t="s">
        <v>143</v>
      </c>
      <c r="T7350" t="s">
        <v>21</v>
      </c>
      <c r="U7350" t="s">
        <v>22</v>
      </c>
      <c r="V7350" t="s">
        <v>29</v>
      </c>
      <c r="W7350">
        <v>0.38</v>
      </c>
    </row>
    <row r="7351" spans="1:23" x14ac:dyDescent="0.3">
      <c r="A7351" t="s">
        <v>936</v>
      </c>
      <c r="B7351" t="s">
        <v>1472</v>
      </c>
      <c r="D7351" s="1">
        <v>41255</v>
      </c>
      <c r="E7351" s="1">
        <v>41256</v>
      </c>
      <c r="F7351" s="1" t="str">
        <f t="shared" si="470"/>
        <v>December</v>
      </c>
      <c r="G7351" s="1" t="str">
        <f t="shared" si="471"/>
        <v>2012</v>
      </c>
      <c r="H7351" s="2">
        <f t="shared" si="472"/>
        <v>1</v>
      </c>
      <c r="I7351" s="2" t="b">
        <f t="shared" si="473"/>
        <v>0</v>
      </c>
      <c r="J7351" t="s">
        <v>34</v>
      </c>
      <c r="K7351">
        <v>43</v>
      </c>
      <c r="L7351">
        <v>262.13</v>
      </c>
      <c r="M7351">
        <v>0</v>
      </c>
      <c r="N7351" t="s">
        <v>39</v>
      </c>
      <c r="O7351">
        <v>-60.91</v>
      </c>
      <c r="P7351">
        <v>5.58</v>
      </c>
      <c r="Q7351">
        <v>5.3</v>
      </c>
      <c r="R7351" t="s">
        <v>142</v>
      </c>
      <c r="S7351" t="s">
        <v>143</v>
      </c>
      <c r="T7351" t="s">
        <v>31</v>
      </c>
      <c r="U7351" t="s">
        <v>22</v>
      </c>
      <c r="V7351" t="s">
        <v>51</v>
      </c>
      <c r="W7351">
        <v>0.35</v>
      </c>
    </row>
    <row r="7352" spans="1:23" x14ac:dyDescent="0.3">
      <c r="A7352" t="s">
        <v>936</v>
      </c>
      <c r="B7352" t="s">
        <v>1472</v>
      </c>
      <c r="D7352" s="1">
        <v>41255</v>
      </c>
      <c r="E7352" s="1">
        <v>41256</v>
      </c>
      <c r="F7352" s="1" t="str">
        <f t="shared" si="470"/>
        <v>December</v>
      </c>
      <c r="G7352" s="1" t="str">
        <f t="shared" si="471"/>
        <v>2012</v>
      </c>
      <c r="H7352" s="2">
        <f t="shared" si="472"/>
        <v>1</v>
      </c>
      <c r="I7352" s="2" t="b">
        <f t="shared" si="473"/>
        <v>0</v>
      </c>
      <c r="J7352" t="s">
        <v>34</v>
      </c>
      <c r="K7352">
        <v>24</v>
      </c>
      <c r="L7352">
        <v>173.12</v>
      </c>
      <c r="M7352">
        <v>0.1</v>
      </c>
      <c r="N7352" t="s">
        <v>18</v>
      </c>
      <c r="O7352">
        <v>-166.41</v>
      </c>
      <c r="P7352">
        <v>7.28</v>
      </c>
      <c r="Q7352">
        <v>11.15</v>
      </c>
      <c r="R7352" t="s">
        <v>142</v>
      </c>
      <c r="S7352" t="s">
        <v>143</v>
      </c>
      <c r="T7352" t="s">
        <v>31</v>
      </c>
      <c r="U7352" t="s">
        <v>22</v>
      </c>
      <c r="V7352" t="s">
        <v>43</v>
      </c>
      <c r="W7352">
        <v>0.37</v>
      </c>
    </row>
    <row r="7353" spans="1:23" x14ac:dyDescent="0.3">
      <c r="A7353" t="s">
        <v>900</v>
      </c>
      <c r="B7353" t="s">
        <v>1398</v>
      </c>
      <c r="D7353" s="1">
        <v>40716</v>
      </c>
      <c r="E7353" s="1">
        <v>40716</v>
      </c>
      <c r="F7353" s="1" t="str">
        <f t="shared" si="470"/>
        <v>June</v>
      </c>
      <c r="G7353" s="1" t="str">
        <f t="shared" si="471"/>
        <v>2011</v>
      </c>
      <c r="H7353" s="2">
        <f t="shared" si="472"/>
        <v>0</v>
      </c>
      <c r="I7353" s="2" t="str">
        <f t="shared" si="473"/>
        <v>FREE DELIVERY</v>
      </c>
      <c r="J7353" t="s">
        <v>44</v>
      </c>
      <c r="K7353">
        <v>46</v>
      </c>
      <c r="L7353">
        <v>9261.24</v>
      </c>
      <c r="M7353">
        <v>0</v>
      </c>
      <c r="N7353" t="s">
        <v>18</v>
      </c>
      <c r="O7353">
        <v>1646.43</v>
      </c>
      <c r="P7353">
        <v>193.17</v>
      </c>
      <c r="Q7353">
        <v>19.989999999999998</v>
      </c>
      <c r="R7353" t="s">
        <v>142</v>
      </c>
      <c r="S7353" t="s">
        <v>143</v>
      </c>
      <c r="T7353" t="s">
        <v>27</v>
      </c>
      <c r="U7353" t="s">
        <v>22</v>
      </c>
      <c r="V7353" t="s">
        <v>23</v>
      </c>
      <c r="W7353">
        <v>0.71</v>
      </c>
    </row>
    <row r="7354" spans="1:23" x14ac:dyDescent="0.3">
      <c r="A7354" t="s">
        <v>900</v>
      </c>
      <c r="B7354" t="s">
        <v>1398</v>
      </c>
      <c r="D7354" s="1">
        <v>40716</v>
      </c>
      <c r="E7354" s="1">
        <v>40717</v>
      </c>
      <c r="F7354" s="1" t="str">
        <f t="shared" si="470"/>
        <v>June</v>
      </c>
      <c r="G7354" s="1" t="str">
        <f t="shared" si="471"/>
        <v>2011</v>
      </c>
      <c r="H7354" s="2">
        <f t="shared" si="472"/>
        <v>1</v>
      </c>
      <c r="I7354" s="2" t="b">
        <f t="shared" si="473"/>
        <v>0</v>
      </c>
      <c r="J7354" t="s">
        <v>44</v>
      </c>
      <c r="K7354">
        <v>2</v>
      </c>
      <c r="L7354">
        <v>28.98</v>
      </c>
      <c r="M7354">
        <v>0.06</v>
      </c>
      <c r="N7354" t="s">
        <v>18</v>
      </c>
      <c r="O7354">
        <v>-18.39</v>
      </c>
      <c r="P7354">
        <v>12.64</v>
      </c>
      <c r="Q7354">
        <v>4.9800000000000004</v>
      </c>
      <c r="R7354" t="s">
        <v>142</v>
      </c>
      <c r="S7354" t="s">
        <v>143</v>
      </c>
      <c r="T7354" t="s">
        <v>27</v>
      </c>
      <c r="U7354" t="s">
        <v>36</v>
      </c>
      <c r="V7354" t="s">
        <v>37</v>
      </c>
      <c r="W7354">
        <v>0.48</v>
      </c>
    </row>
    <row r="7355" spans="1:23" x14ac:dyDescent="0.3">
      <c r="A7355" t="s">
        <v>1416</v>
      </c>
      <c r="B7355" t="s">
        <v>1417</v>
      </c>
      <c r="D7355" s="1">
        <v>40527</v>
      </c>
      <c r="E7355" s="1">
        <v>40529</v>
      </c>
      <c r="F7355" s="1" t="str">
        <f t="shared" si="470"/>
        <v>December</v>
      </c>
      <c r="G7355" s="1" t="str">
        <f t="shared" si="471"/>
        <v>2010</v>
      </c>
      <c r="H7355" s="2">
        <f t="shared" si="472"/>
        <v>2</v>
      </c>
      <c r="I7355" s="2" t="b">
        <f t="shared" si="473"/>
        <v>0</v>
      </c>
      <c r="J7355" t="s">
        <v>34</v>
      </c>
      <c r="K7355">
        <v>14</v>
      </c>
      <c r="L7355">
        <v>51.56</v>
      </c>
      <c r="M7355">
        <v>0.09</v>
      </c>
      <c r="N7355" t="s">
        <v>18</v>
      </c>
      <c r="O7355">
        <v>-1.06</v>
      </c>
      <c r="P7355">
        <v>3.71</v>
      </c>
      <c r="Q7355">
        <v>1.93</v>
      </c>
      <c r="R7355" t="s">
        <v>142</v>
      </c>
      <c r="S7355" t="s">
        <v>143</v>
      </c>
      <c r="T7355" t="s">
        <v>27</v>
      </c>
      <c r="U7355" t="s">
        <v>22</v>
      </c>
      <c r="V7355" t="s">
        <v>43</v>
      </c>
      <c r="W7355">
        <v>0.35</v>
      </c>
    </row>
    <row r="7356" spans="1:23" x14ac:dyDescent="0.3">
      <c r="A7356" t="s">
        <v>941</v>
      </c>
      <c r="B7356" t="s">
        <v>983</v>
      </c>
      <c r="D7356" s="1">
        <v>40694</v>
      </c>
      <c r="E7356" s="1">
        <v>40696</v>
      </c>
      <c r="F7356" s="1" t="str">
        <f t="shared" si="470"/>
        <v>June</v>
      </c>
      <c r="G7356" s="1" t="str">
        <f t="shared" si="471"/>
        <v>2011</v>
      </c>
      <c r="H7356" s="2">
        <f t="shared" si="472"/>
        <v>2</v>
      </c>
      <c r="I7356" s="2" t="b">
        <f t="shared" si="473"/>
        <v>0</v>
      </c>
      <c r="J7356" t="s">
        <v>52</v>
      </c>
      <c r="K7356">
        <v>26</v>
      </c>
      <c r="L7356">
        <v>437.77</v>
      </c>
      <c r="M7356">
        <v>0.01</v>
      </c>
      <c r="N7356" t="s">
        <v>39</v>
      </c>
      <c r="O7356">
        <v>-125.8</v>
      </c>
      <c r="P7356">
        <v>15.98</v>
      </c>
      <c r="Q7356">
        <v>8.99</v>
      </c>
      <c r="R7356" t="s">
        <v>142</v>
      </c>
      <c r="S7356" t="s">
        <v>143</v>
      </c>
      <c r="T7356" t="s">
        <v>42</v>
      </c>
      <c r="U7356" t="s">
        <v>32</v>
      </c>
      <c r="V7356" t="s">
        <v>48</v>
      </c>
      <c r="W7356">
        <v>0.64</v>
      </c>
    </row>
    <row r="7357" spans="1:23" x14ac:dyDescent="0.3">
      <c r="A7357" t="s">
        <v>941</v>
      </c>
      <c r="B7357" t="s">
        <v>983</v>
      </c>
      <c r="D7357" s="1">
        <v>40694</v>
      </c>
      <c r="E7357" s="1">
        <v>40696</v>
      </c>
      <c r="F7357" s="1" t="str">
        <f t="shared" si="470"/>
        <v>June</v>
      </c>
      <c r="G7357" s="1" t="str">
        <f t="shared" si="471"/>
        <v>2011</v>
      </c>
      <c r="H7357" s="2">
        <f t="shared" si="472"/>
        <v>2</v>
      </c>
      <c r="I7357" s="2" t="b">
        <f t="shared" si="473"/>
        <v>0</v>
      </c>
      <c r="J7357" t="s">
        <v>52</v>
      </c>
      <c r="K7357">
        <v>45</v>
      </c>
      <c r="L7357">
        <v>514.86</v>
      </c>
      <c r="M7357">
        <v>0.08</v>
      </c>
      <c r="N7357" t="s">
        <v>18</v>
      </c>
      <c r="O7357">
        <v>-10.84</v>
      </c>
      <c r="P7357">
        <v>12.28</v>
      </c>
      <c r="Q7357">
        <v>6.47</v>
      </c>
      <c r="R7357" t="s">
        <v>142</v>
      </c>
      <c r="S7357" t="s">
        <v>143</v>
      </c>
      <c r="T7357" t="s">
        <v>42</v>
      </c>
      <c r="U7357" t="s">
        <v>22</v>
      </c>
      <c r="V7357" t="s">
        <v>43</v>
      </c>
      <c r="W7357">
        <v>0.38</v>
      </c>
    </row>
    <row r="7358" spans="1:23" x14ac:dyDescent="0.3">
      <c r="A7358" t="s">
        <v>941</v>
      </c>
      <c r="B7358" t="s">
        <v>983</v>
      </c>
      <c r="D7358" s="1">
        <v>40694</v>
      </c>
      <c r="E7358" s="1">
        <v>40696</v>
      </c>
      <c r="F7358" s="1" t="str">
        <f t="shared" si="470"/>
        <v>June</v>
      </c>
      <c r="G7358" s="1" t="str">
        <f t="shared" si="471"/>
        <v>2011</v>
      </c>
      <c r="H7358" s="2">
        <f t="shared" si="472"/>
        <v>2</v>
      </c>
      <c r="I7358" s="2" t="b">
        <f t="shared" si="473"/>
        <v>0</v>
      </c>
      <c r="J7358" t="s">
        <v>52</v>
      </c>
      <c r="K7358">
        <v>12</v>
      </c>
      <c r="L7358">
        <v>356.27</v>
      </c>
      <c r="M7358">
        <v>0.1</v>
      </c>
      <c r="N7358" t="s">
        <v>39</v>
      </c>
      <c r="O7358">
        <v>84.53</v>
      </c>
      <c r="P7358">
        <v>30.98</v>
      </c>
      <c r="Q7358">
        <v>5.09</v>
      </c>
      <c r="R7358" t="s">
        <v>142</v>
      </c>
      <c r="S7358" t="s">
        <v>143</v>
      </c>
      <c r="T7358" t="s">
        <v>42</v>
      </c>
      <c r="U7358" t="s">
        <v>22</v>
      </c>
      <c r="V7358" t="s">
        <v>43</v>
      </c>
      <c r="W7358">
        <v>0.4</v>
      </c>
    </row>
    <row r="7359" spans="1:23" x14ac:dyDescent="0.3">
      <c r="A7359" t="s">
        <v>1163</v>
      </c>
      <c r="B7359" t="s">
        <v>1106</v>
      </c>
      <c r="D7359" s="1">
        <v>41189</v>
      </c>
      <c r="E7359" s="1">
        <v>41191</v>
      </c>
      <c r="F7359" s="1" t="str">
        <f t="shared" si="470"/>
        <v>October</v>
      </c>
      <c r="G7359" s="1" t="str">
        <f t="shared" si="471"/>
        <v>2012</v>
      </c>
      <c r="H7359" s="2">
        <f t="shared" si="472"/>
        <v>2</v>
      </c>
      <c r="I7359" s="2" t="b">
        <f t="shared" si="473"/>
        <v>0</v>
      </c>
      <c r="J7359" t="s">
        <v>24</v>
      </c>
      <c r="K7359">
        <v>44</v>
      </c>
      <c r="L7359">
        <v>4509.3774999999996</v>
      </c>
      <c r="M7359">
        <v>0.01</v>
      </c>
      <c r="N7359" t="s">
        <v>18</v>
      </c>
      <c r="O7359">
        <v>1426.26</v>
      </c>
      <c r="P7359">
        <v>115.99</v>
      </c>
      <c r="Q7359">
        <v>5.26</v>
      </c>
      <c r="R7359" t="s">
        <v>142</v>
      </c>
      <c r="S7359" t="s">
        <v>143</v>
      </c>
      <c r="T7359" t="s">
        <v>42</v>
      </c>
      <c r="U7359" t="s">
        <v>32</v>
      </c>
      <c r="V7359" t="s">
        <v>33</v>
      </c>
      <c r="W7359">
        <v>0.56999999999999995</v>
      </c>
    </row>
    <row r="7360" spans="1:23" x14ac:dyDescent="0.3">
      <c r="A7360" t="s">
        <v>937</v>
      </c>
      <c r="B7360" t="s">
        <v>1671</v>
      </c>
      <c r="D7360" s="1">
        <v>39955</v>
      </c>
      <c r="E7360" s="1">
        <v>39956</v>
      </c>
      <c r="F7360" s="1" t="str">
        <f t="shared" si="470"/>
        <v>May</v>
      </c>
      <c r="G7360" s="1" t="str">
        <f t="shared" si="471"/>
        <v>2009</v>
      </c>
      <c r="H7360" s="2">
        <f t="shared" si="472"/>
        <v>1</v>
      </c>
      <c r="I7360" s="2" t="b">
        <f t="shared" si="473"/>
        <v>0</v>
      </c>
      <c r="J7360" t="s">
        <v>44</v>
      </c>
      <c r="K7360">
        <v>15</v>
      </c>
      <c r="L7360">
        <v>1813.04</v>
      </c>
      <c r="M7360">
        <v>0.01</v>
      </c>
      <c r="N7360" t="s">
        <v>25</v>
      </c>
      <c r="O7360">
        <v>-164.4</v>
      </c>
      <c r="P7360">
        <v>115.99</v>
      </c>
      <c r="Q7360">
        <v>56.14</v>
      </c>
      <c r="R7360" t="s">
        <v>142</v>
      </c>
      <c r="S7360" t="s">
        <v>143</v>
      </c>
      <c r="T7360" t="s">
        <v>42</v>
      </c>
      <c r="U7360" t="s">
        <v>32</v>
      </c>
      <c r="V7360" t="s">
        <v>94</v>
      </c>
      <c r="W7360">
        <v>0.4</v>
      </c>
    </row>
    <row r="7361" spans="1:23" x14ac:dyDescent="0.3">
      <c r="A7361" t="s">
        <v>1488</v>
      </c>
      <c r="B7361" t="s">
        <v>1740</v>
      </c>
      <c r="D7361" s="1">
        <v>40770</v>
      </c>
      <c r="E7361" s="1">
        <v>40770</v>
      </c>
      <c r="F7361" s="1" t="str">
        <f t="shared" si="470"/>
        <v>August</v>
      </c>
      <c r="G7361" s="1" t="str">
        <f t="shared" si="471"/>
        <v>2011</v>
      </c>
      <c r="H7361" s="2">
        <f t="shared" si="472"/>
        <v>0</v>
      </c>
      <c r="I7361" s="2" t="str">
        <f t="shared" si="473"/>
        <v>FREE DELIVERY</v>
      </c>
      <c r="J7361" t="s">
        <v>52</v>
      </c>
      <c r="K7361">
        <v>44</v>
      </c>
      <c r="L7361">
        <v>4530.96</v>
      </c>
      <c r="M7361">
        <v>7.0000000000000007E-2</v>
      </c>
      <c r="N7361" t="s">
        <v>25</v>
      </c>
      <c r="O7361">
        <v>-993.35</v>
      </c>
      <c r="P7361">
        <v>105.49</v>
      </c>
      <c r="Q7361">
        <v>41.64</v>
      </c>
      <c r="R7361" t="s">
        <v>142</v>
      </c>
      <c r="S7361" t="s">
        <v>143</v>
      </c>
      <c r="T7361" t="s">
        <v>21</v>
      </c>
      <c r="U7361" t="s">
        <v>36</v>
      </c>
      <c r="V7361" t="s">
        <v>55</v>
      </c>
      <c r="W7361">
        <v>0.75</v>
      </c>
    </row>
    <row r="7362" spans="1:23" x14ac:dyDescent="0.3">
      <c r="A7362" t="s">
        <v>1507</v>
      </c>
      <c r="B7362" t="s">
        <v>1508</v>
      </c>
      <c r="D7362" s="1">
        <v>40203</v>
      </c>
      <c r="E7362" s="1">
        <v>40205</v>
      </c>
      <c r="F7362" s="1" t="str">
        <f t="shared" si="470"/>
        <v>January</v>
      </c>
      <c r="G7362" s="1" t="str">
        <f t="shared" si="471"/>
        <v>2010</v>
      </c>
      <c r="H7362" s="2">
        <f t="shared" si="472"/>
        <v>2</v>
      </c>
      <c r="I7362" s="2" t="b">
        <f t="shared" si="473"/>
        <v>0</v>
      </c>
      <c r="J7362" t="s">
        <v>24</v>
      </c>
      <c r="K7362">
        <v>33</v>
      </c>
      <c r="L7362">
        <v>3116.47</v>
      </c>
      <c r="M7362">
        <v>0.1</v>
      </c>
      <c r="N7362" t="s">
        <v>25</v>
      </c>
      <c r="O7362">
        <v>-1578.26</v>
      </c>
      <c r="P7362">
        <v>100.98</v>
      </c>
      <c r="Q7362">
        <v>57.38</v>
      </c>
      <c r="R7362" t="s">
        <v>142</v>
      </c>
      <c r="S7362" t="s">
        <v>143</v>
      </c>
      <c r="T7362" t="s">
        <v>42</v>
      </c>
      <c r="U7362" t="s">
        <v>36</v>
      </c>
      <c r="V7362" t="s">
        <v>54</v>
      </c>
      <c r="W7362">
        <v>0.78</v>
      </c>
    </row>
    <row r="7363" spans="1:23" x14ac:dyDescent="0.3">
      <c r="A7363" t="s">
        <v>1507</v>
      </c>
      <c r="B7363" t="s">
        <v>1508</v>
      </c>
      <c r="D7363" s="1">
        <v>40203</v>
      </c>
      <c r="E7363" s="1">
        <v>40204</v>
      </c>
      <c r="F7363" s="1" t="str">
        <f t="shared" ref="F7363:F7426" si="474">TEXT(E7363,"mmmm")</f>
        <v>January</v>
      </c>
      <c r="G7363" s="1" t="str">
        <f t="shared" ref="G7363:G7426" si="475">TEXT(E7363,"yyyy")</f>
        <v>2010</v>
      </c>
      <c r="H7363" s="2">
        <f t="shared" ref="H7363:H7426" si="476">E7363-D7363</f>
        <v>1</v>
      </c>
      <c r="I7363" s="2" t="b">
        <f t="shared" ref="I7363:I7426" si="477">IF(H7363&lt;1,IF(AND(H7363&gt;0,H7363&lt;2),"ONE DAY", "FREE DELIVERY"))</f>
        <v>0</v>
      </c>
      <c r="J7363" t="s">
        <v>24</v>
      </c>
      <c r="K7363">
        <v>1</v>
      </c>
      <c r="L7363">
        <v>12.41</v>
      </c>
      <c r="M7363">
        <v>0.01</v>
      </c>
      <c r="N7363" t="s">
        <v>18</v>
      </c>
      <c r="O7363">
        <v>-9.08</v>
      </c>
      <c r="P7363">
        <v>6.68</v>
      </c>
      <c r="Q7363">
        <v>5.66</v>
      </c>
      <c r="R7363" t="s">
        <v>142</v>
      </c>
      <c r="S7363" t="s">
        <v>143</v>
      </c>
      <c r="T7363" t="s">
        <v>42</v>
      </c>
      <c r="U7363" t="s">
        <v>22</v>
      </c>
      <c r="V7363" t="s">
        <v>43</v>
      </c>
      <c r="W7363">
        <v>0.37</v>
      </c>
    </row>
    <row r="7364" spans="1:23" x14ac:dyDescent="0.3">
      <c r="A7364" t="s">
        <v>996</v>
      </c>
      <c r="B7364" t="s">
        <v>1741</v>
      </c>
      <c r="D7364" s="1">
        <v>40664</v>
      </c>
      <c r="E7364" s="1">
        <v>40665</v>
      </c>
      <c r="F7364" s="1" t="str">
        <f t="shared" si="474"/>
        <v>May</v>
      </c>
      <c r="G7364" s="1" t="str">
        <f t="shared" si="475"/>
        <v>2011</v>
      </c>
      <c r="H7364" s="2">
        <f t="shared" si="476"/>
        <v>1</v>
      </c>
      <c r="I7364" s="2" t="b">
        <f t="shared" si="477"/>
        <v>0</v>
      </c>
      <c r="J7364" t="s">
        <v>24</v>
      </c>
      <c r="K7364">
        <v>31</v>
      </c>
      <c r="L7364">
        <v>1324.09</v>
      </c>
      <c r="M7364">
        <v>0.01</v>
      </c>
      <c r="N7364" t="s">
        <v>18</v>
      </c>
      <c r="O7364">
        <v>94.96</v>
      </c>
      <c r="P7364">
        <v>40.89</v>
      </c>
      <c r="Q7364">
        <v>18.98</v>
      </c>
      <c r="R7364" t="s">
        <v>142</v>
      </c>
      <c r="S7364" t="s">
        <v>143</v>
      </c>
      <c r="T7364" t="s">
        <v>42</v>
      </c>
      <c r="U7364" t="s">
        <v>36</v>
      </c>
      <c r="V7364" t="s">
        <v>37</v>
      </c>
      <c r="W7364">
        <v>0.56999999999999995</v>
      </c>
    </row>
    <row r="7365" spans="1:23" x14ac:dyDescent="0.3">
      <c r="A7365" t="s">
        <v>964</v>
      </c>
      <c r="B7365" t="s">
        <v>919</v>
      </c>
      <c r="D7365" s="1">
        <v>40373</v>
      </c>
      <c r="E7365" s="1">
        <v>40376</v>
      </c>
      <c r="F7365" s="1" t="str">
        <f t="shared" si="474"/>
        <v>July</v>
      </c>
      <c r="G7365" s="1" t="str">
        <f t="shared" si="475"/>
        <v>2010</v>
      </c>
      <c r="H7365" s="2">
        <f t="shared" si="476"/>
        <v>3</v>
      </c>
      <c r="I7365" s="2" t="b">
        <f t="shared" si="477"/>
        <v>0</v>
      </c>
      <c r="J7365" t="s">
        <v>24</v>
      </c>
      <c r="K7365">
        <v>20</v>
      </c>
      <c r="L7365">
        <v>278.68</v>
      </c>
      <c r="M7365">
        <v>0.06</v>
      </c>
      <c r="N7365" t="s">
        <v>18</v>
      </c>
      <c r="O7365">
        <v>8.9</v>
      </c>
      <c r="P7365">
        <v>14.48</v>
      </c>
      <c r="Q7365">
        <v>6.46</v>
      </c>
      <c r="R7365" t="s">
        <v>142</v>
      </c>
      <c r="S7365" t="s">
        <v>143</v>
      </c>
      <c r="T7365" t="s">
        <v>31</v>
      </c>
      <c r="U7365" t="s">
        <v>22</v>
      </c>
      <c r="V7365" t="s">
        <v>29</v>
      </c>
      <c r="W7365">
        <v>0.38</v>
      </c>
    </row>
    <row r="7366" spans="1:23" x14ac:dyDescent="0.3">
      <c r="A7366" t="s">
        <v>964</v>
      </c>
      <c r="B7366" t="s">
        <v>919</v>
      </c>
      <c r="D7366" s="1">
        <v>40373</v>
      </c>
      <c r="E7366" s="1">
        <v>40375</v>
      </c>
      <c r="F7366" s="1" t="str">
        <f t="shared" si="474"/>
        <v>July</v>
      </c>
      <c r="G7366" s="1" t="str">
        <f t="shared" si="475"/>
        <v>2010</v>
      </c>
      <c r="H7366" s="2">
        <f t="shared" si="476"/>
        <v>2</v>
      </c>
      <c r="I7366" s="2" t="b">
        <f t="shared" si="477"/>
        <v>0</v>
      </c>
      <c r="J7366" t="s">
        <v>24</v>
      </c>
      <c r="K7366">
        <v>23</v>
      </c>
      <c r="L7366">
        <v>717.46799999999996</v>
      </c>
      <c r="M7366">
        <v>0.01</v>
      </c>
      <c r="N7366" t="s">
        <v>18</v>
      </c>
      <c r="O7366">
        <v>316.48</v>
      </c>
      <c r="P7366">
        <v>35.99</v>
      </c>
      <c r="Q7366">
        <v>0.99</v>
      </c>
      <c r="R7366" t="s">
        <v>142</v>
      </c>
      <c r="S7366" t="s">
        <v>143</v>
      </c>
      <c r="T7366" t="s">
        <v>31</v>
      </c>
      <c r="U7366" t="s">
        <v>32</v>
      </c>
      <c r="V7366" t="s">
        <v>33</v>
      </c>
      <c r="W7366">
        <v>0.35</v>
      </c>
    </row>
    <row r="7367" spans="1:23" x14ac:dyDescent="0.3">
      <c r="A7367" t="s">
        <v>1163</v>
      </c>
      <c r="B7367" t="s">
        <v>927</v>
      </c>
      <c r="D7367" s="1">
        <v>40890</v>
      </c>
      <c r="E7367" s="1">
        <v>40891</v>
      </c>
      <c r="F7367" s="1" t="str">
        <f t="shared" si="474"/>
        <v>December</v>
      </c>
      <c r="G7367" s="1" t="str">
        <f t="shared" si="475"/>
        <v>2011</v>
      </c>
      <c r="H7367" s="2">
        <f t="shared" si="476"/>
        <v>1</v>
      </c>
      <c r="I7367" s="2" t="b">
        <f t="shared" si="477"/>
        <v>0</v>
      </c>
      <c r="J7367" t="s">
        <v>34</v>
      </c>
      <c r="K7367">
        <v>13</v>
      </c>
      <c r="L7367">
        <v>11764.25</v>
      </c>
      <c r="M7367">
        <v>0.04</v>
      </c>
      <c r="N7367" t="s">
        <v>25</v>
      </c>
      <c r="O7367">
        <v>2322.44</v>
      </c>
      <c r="P7367">
        <v>880.98</v>
      </c>
      <c r="Q7367">
        <v>44.55</v>
      </c>
      <c r="R7367" t="s">
        <v>142</v>
      </c>
      <c r="S7367" t="s">
        <v>143</v>
      </c>
      <c r="T7367" t="s">
        <v>31</v>
      </c>
      <c r="U7367" t="s">
        <v>36</v>
      </c>
      <c r="V7367" t="s">
        <v>54</v>
      </c>
      <c r="W7367">
        <v>0.62</v>
      </c>
    </row>
    <row r="7368" spans="1:23" x14ac:dyDescent="0.3">
      <c r="A7368" t="s">
        <v>1163</v>
      </c>
      <c r="B7368" t="s">
        <v>927</v>
      </c>
      <c r="D7368" s="1">
        <v>40890</v>
      </c>
      <c r="E7368" s="1">
        <v>40892</v>
      </c>
      <c r="F7368" s="1" t="str">
        <f t="shared" si="474"/>
        <v>December</v>
      </c>
      <c r="G7368" s="1" t="str">
        <f t="shared" si="475"/>
        <v>2011</v>
      </c>
      <c r="H7368" s="2">
        <f t="shared" si="476"/>
        <v>2</v>
      </c>
      <c r="I7368" s="2" t="b">
        <f t="shared" si="477"/>
        <v>0</v>
      </c>
      <c r="J7368" t="s">
        <v>34</v>
      </c>
      <c r="K7368">
        <v>4</v>
      </c>
      <c r="L7368">
        <v>25.17</v>
      </c>
      <c r="M7368">
        <v>0.09</v>
      </c>
      <c r="N7368" t="s">
        <v>18</v>
      </c>
      <c r="O7368">
        <v>5.88</v>
      </c>
      <c r="P7368">
        <v>5.47</v>
      </c>
      <c r="Q7368">
        <v>5.26</v>
      </c>
      <c r="R7368" t="s">
        <v>142</v>
      </c>
      <c r="S7368" t="s">
        <v>143</v>
      </c>
      <c r="T7368" t="s">
        <v>31</v>
      </c>
      <c r="U7368" t="s">
        <v>36</v>
      </c>
      <c r="V7368" t="s">
        <v>37</v>
      </c>
      <c r="W7368">
        <v>0.42</v>
      </c>
    </row>
    <row r="7369" spans="1:23" x14ac:dyDescent="0.3">
      <c r="A7369" t="s">
        <v>1163</v>
      </c>
      <c r="B7369" t="s">
        <v>927</v>
      </c>
      <c r="D7369" s="1">
        <v>40890</v>
      </c>
      <c r="E7369" s="1">
        <v>40892</v>
      </c>
      <c r="F7369" s="1" t="str">
        <f t="shared" si="474"/>
        <v>December</v>
      </c>
      <c r="G7369" s="1" t="str">
        <f t="shared" si="475"/>
        <v>2011</v>
      </c>
      <c r="H7369" s="2">
        <f t="shared" si="476"/>
        <v>2</v>
      </c>
      <c r="I7369" s="2" t="b">
        <f t="shared" si="477"/>
        <v>0</v>
      </c>
      <c r="J7369" t="s">
        <v>34</v>
      </c>
      <c r="K7369">
        <v>29</v>
      </c>
      <c r="L7369">
        <v>208.47</v>
      </c>
      <c r="M7369">
        <v>0.01</v>
      </c>
      <c r="N7369" t="s">
        <v>39</v>
      </c>
      <c r="O7369">
        <v>-125.6</v>
      </c>
      <c r="P7369">
        <v>6.48</v>
      </c>
      <c r="Q7369">
        <v>8.74</v>
      </c>
      <c r="R7369" t="s">
        <v>142</v>
      </c>
      <c r="S7369" t="s">
        <v>143</v>
      </c>
      <c r="T7369" t="s">
        <v>31</v>
      </c>
      <c r="U7369" t="s">
        <v>22</v>
      </c>
      <c r="V7369" t="s">
        <v>43</v>
      </c>
      <c r="W7369">
        <v>0.36</v>
      </c>
    </row>
    <row r="7370" spans="1:23" x14ac:dyDescent="0.3">
      <c r="A7370" t="s">
        <v>1507</v>
      </c>
      <c r="B7370" t="s">
        <v>1508</v>
      </c>
      <c r="D7370" s="1">
        <v>40043</v>
      </c>
      <c r="E7370" s="1">
        <v>40044</v>
      </c>
      <c r="F7370" s="1" t="str">
        <f t="shared" si="474"/>
        <v>August</v>
      </c>
      <c r="G7370" s="1" t="str">
        <f t="shared" si="475"/>
        <v>2009</v>
      </c>
      <c r="H7370" s="2">
        <f t="shared" si="476"/>
        <v>1</v>
      </c>
      <c r="I7370" s="2" t="b">
        <f t="shared" si="477"/>
        <v>0</v>
      </c>
      <c r="J7370" t="s">
        <v>24</v>
      </c>
      <c r="K7370">
        <v>7</v>
      </c>
      <c r="L7370">
        <v>45.91</v>
      </c>
      <c r="M7370">
        <v>0.01</v>
      </c>
      <c r="N7370" t="s">
        <v>18</v>
      </c>
      <c r="O7370">
        <v>-35.54</v>
      </c>
      <c r="P7370">
        <v>5.44</v>
      </c>
      <c r="Q7370">
        <v>7.46</v>
      </c>
      <c r="R7370" t="s">
        <v>142</v>
      </c>
      <c r="S7370" t="s">
        <v>143</v>
      </c>
      <c r="T7370" t="s">
        <v>42</v>
      </c>
      <c r="U7370" t="s">
        <v>22</v>
      </c>
      <c r="V7370" t="s">
        <v>29</v>
      </c>
      <c r="W7370">
        <v>0.36</v>
      </c>
    </row>
    <row r="7371" spans="1:23" x14ac:dyDescent="0.3">
      <c r="A7371" t="s">
        <v>1507</v>
      </c>
      <c r="B7371" t="s">
        <v>1508</v>
      </c>
      <c r="D7371" s="1">
        <v>40043</v>
      </c>
      <c r="E7371" s="1">
        <v>40045</v>
      </c>
      <c r="F7371" s="1" t="str">
        <f t="shared" si="474"/>
        <v>August</v>
      </c>
      <c r="G7371" s="1" t="str">
        <f t="shared" si="475"/>
        <v>2009</v>
      </c>
      <c r="H7371" s="2">
        <f t="shared" si="476"/>
        <v>2</v>
      </c>
      <c r="I7371" s="2" t="b">
        <f t="shared" si="477"/>
        <v>0</v>
      </c>
      <c r="J7371" t="s">
        <v>24</v>
      </c>
      <c r="K7371">
        <v>41</v>
      </c>
      <c r="L7371">
        <v>22319.58</v>
      </c>
      <c r="M7371">
        <v>0.02</v>
      </c>
      <c r="N7371" t="s">
        <v>25</v>
      </c>
      <c r="O7371">
        <v>-734.31</v>
      </c>
      <c r="P7371">
        <v>549.99</v>
      </c>
      <c r="Q7371">
        <v>49</v>
      </c>
      <c r="R7371" t="s">
        <v>142</v>
      </c>
      <c r="S7371" t="s">
        <v>143</v>
      </c>
      <c r="T7371" t="s">
        <v>42</v>
      </c>
      <c r="U7371" t="s">
        <v>32</v>
      </c>
      <c r="V7371" t="s">
        <v>62</v>
      </c>
      <c r="W7371">
        <v>0.35</v>
      </c>
    </row>
    <row r="7372" spans="1:23" x14ac:dyDescent="0.3">
      <c r="A7372" t="s">
        <v>1507</v>
      </c>
      <c r="B7372" t="s">
        <v>1508</v>
      </c>
      <c r="D7372" s="1">
        <v>40043</v>
      </c>
      <c r="E7372" s="1">
        <v>40044</v>
      </c>
      <c r="F7372" s="1" t="str">
        <f t="shared" si="474"/>
        <v>August</v>
      </c>
      <c r="G7372" s="1" t="str">
        <f t="shared" si="475"/>
        <v>2009</v>
      </c>
      <c r="H7372" s="2">
        <f t="shared" si="476"/>
        <v>1</v>
      </c>
      <c r="I7372" s="2" t="b">
        <f t="shared" si="477"/>
        <v>0</v>
      </c>
      <c r="J7372" t="s">
        <v>24</v>
      </c>
      <c r="K7372">
        <v>15</v>
      </c>
      <c r="L7372">
        <v>330.24</v>
      </c>
      <c r="M7372">
        <v>0.03</v>
      </c>
      <c r="N7372" t="s">
        <v>39</v>
      </c>
      <c r="O7372">
        <v>8.48</v>
      </c>
      <c r="P7372">
        <v>22.01</v>
      </c>
      <c r="Q7372">
        <v>5.53</v>
      </c>
      <c r="R7372" t="s">
        <v>142</v>
      </c>
      <c r="S7372" t="s">
        <v>143</v>
      </c>
      <c r="T7372" t="s">
        <v>42</v>
      </c>
      <c r="U7372" t="s">
        <v>22</v>
      </c>
      <c r="V7372" t="s">
        <v>60</v>
      </c>
      <c r="W7372">
        <v>0.59</v>
      </c>
    </row>
    <row r="7373" spans="1:23" x14ac:dyDescent="0.3">
      <c r="A7373" t="s">
        <v>1507</v>
      </c>
      <c r="B7373" t="s">
        <v>1508</v>
      </c>
      <c r="D7373" s="1">
        <v>40043</v>
      </c>
      <c r="E7373" s="1">
        <v>40045</v>
      </c>
      <c r="F7373" s="1" t="str">
        <f t="shared" si="474"/>
        <v>August</v>
      </c>
      <c r="G7373" s="1" t="str">
        <f t="shared" si="475"/>
        <v>2009</v>
      </c>
      <c r="H7373" s="2">
        <f t="shared" si="476"/>
        <v>2</v>
      </c>
      <c r="I7373" s="2" t="b">
        <f t="shared" si="477"/>
        <v>0</v>
      </c>
      <c r="J7373" t="s">
        <v>24</v>
      </c>
      <c r="K7373">
        <v>15</v>
      </c>
      <c r="L7373">
        <v>520.65</v>
      </c>
      <c r="M7373">
        <v>0.09</v>
      </c>
      <c r="N7373" t="s">
        <v>18</v>
      </c>
      <c r="O7373">
        <v>30.63</v>
      </c>
      <c r="P7373">
        <v>34.76</v>
      </c>
      <c r="Q7373">
        <v>8.2200000000000006</v>
      </c>
      <c r="R7373" t="s">
        <v>142</v>
      </c>
      <c r="S7373" t="s">
        <v>143</v>
      </c>
      <c r="T7373" t="s">
        <v>42</v>
      </c>
      <c r="U7373" t="s">
        <v>22</v>
      </c>
      <c r="V7373" t="s">
        <v>23</v>
      </c>
      <c r="W7373">
        <v>0.56999999999999995</v>
      </c>
    </row>
    <row r="7374" spans="1:23" x14ac:dyDescent="0.3">
      <c r="A7374" t="s">
        <v>1153</v>
      </c>
      <c r="B7374" t="s">
        <v>1021</v>
      </c>
      <c r="D7374" s="1">
        <v>40115</v>
      </c>
      <c r="E7374" s="1">
        <v>40117</v>
      </c>
      <c r="F7374" s="1" t="str">
        <f t="shared" si="474"/>
        <v>October</v>
      </c>
      <c r="G7374" s="1" t="str">
        <f t="shared" si="475"/>
        <v>2009</v>
      </c>
      <c r="H7374" s="2">
        <f t="shared" si="476"/>
        <v>2</v>
      </c>
      <c r="I7374" s="2" t="b">
        <f t="shared" si="477"/>
        <v>0</v>
      </c>
      <c r="J7374" t="s">
        <v>34</v>
      </c>
      <c r="K7374">
        <v>31</v>
      </c>
      <c r="L7374">
        <v>181.17</v>
      </c>
      <c r="M7374">
        <v>0.06</v>
      </c>
      <c r="N7374" t="s">
        <v>39</v>
      </c>
      <c r="O7374">
        <v>-59.88</v>
      </c>
      <c r="P7374">
        <v>5.38</v>
      </c>
      <c r="Q7374">
        <v>5.24</v>
      </c>
      <c r="R7374" t="s">
        <v>142</v>
      </c>
      <c r="S7374" t="s">
        <v>143</v>
      </c>
      <c r="T7374" t="s">
        <v>27</v>
      </c>
      <c r="U7374" t="s">
        <v>22</v>
      </c>
      <c r="V7374" t="s">
        <v>29</v>
      </c>
      <c r="W7374">
        <v>0.36</v>
      </c>
    </row>
    <row r="7375" spans="1:23" x14ac:dyDescent="0.3">
      <c r="A7375" t="s">
        <v>1153</v>
      </c>
      <c r="B7375" t="s">
        <v>1021</v>
      </c>
      <c r="D7375" s="1">
        <v>40115</v>
      </c>
      <c r="E7375" s="1">
        <v>40117</v>
      </c>
      <c r="F7375" s="1" t="str">
        <f t="shared" si="474"/>
        <v>October</v>
      </c>
      <c r="G7375" s="1" t="str">
        <f t="shared" si="475"/>
        <v>2009</v>
      </c>
      <c r="H7375" s="2">
        <f t="shared" si="476"/>
        <v>2</v>
      </c>
      <c r="I7375" s="2" t="b">
        <f t="shared" si="477"/>
        <v>0</v>
      </c>
      <c r="J7375" t="s">
        <v>34</v>
      </c>
      <c r="K7375">
        <v>1</v>
      </c>
      <c r="L7375">
        <v>13.16</v>
      </c>
      <c r="M7375">
        <v>0.03</v>
      </c>
      <c r="N7375" t="s">
        <v>18</v>
      </c>
      <c r="O7375">
        <v>-10.29</v>
      </c>
      <c r="P7375">
        <v>7.35</v>
      </c>
      <c r="Q7375">
        <v>5.96</v>
      </c>
      <c r="R7375" t="s">
        <v>142</v>
      </c>
      <c r="S7375" t="s">
        <v>143</v>
      </c>
      <c r="T7375" t="s">
        <v>27</v>
      </c>
      <c r="U7375" t="s">
        <v>22</v>
      </c>
      <c r="V7375" t="s">
        <v>43</v>
      </c>
      <c r="W7375">
        <v>0.38</v>
      </c>
    </row>
    <row r="7376" spans="1:23" x14ac:dyDescent="0.3">
      <c r="A7376" t="s">
        <v>1153</v>
      </c>
      <c r="B7376" t="s">
        <v>1021</v>
      </c>
      <c r="D7376" s="1">
        <v>40115</v>
      </c>
      <c r="E7376" s="1">
        <v>40116</v>
      </c>
      <c r="F7376" s="1" t="str">
        <f t="shared" si="474"/>
        <v>October</v>
      </c>
      <c r="G7376" s="1" t="str">
        <f t="shared" si="475"/>
        <v>2009</v>
      </c>
      <c r="H7376" s="2">
        <f t="shared" si="476"/>
        <v>1</v>
      </c>
      <c r="I7376" s="2" t="b">
        <f t="shared" si="477"/>
        <v>0</v>
      </c>
      <c r="J7376" t="s">
        <v>34</v>
      </c>
      <c r="K7376">
        <v>7</v>
      </c>
      <c r="L7376">
        <v>107.88</v>
      </c>
      <c r="M7376">
        <v>0.02</v>
      </c>
      <c r="N7376" t="s">
        <v>18</v>
      </c>
      <c r="O7376">
        <v>25.59</v>
      </c>
      <c r="P7376">
        <v>15.57</v>
      </c>
      <c r="Q7376">
        <v>1.39</v>
      </c>
      <c r="R7376" t="s">
        <v>142</v>
      </c>
      <c r="S7376" t="s">
        <v>143</v>
      </c>
      <c r="T7376" t="s">
        <v>27</v>
      </c>
      <c r="U7376" t="s">
        <v>22</v>
      </c>
      <c r="V7376" t="s">
        <v>51</v>
      </c>
      <c r="W7376">
        <v>0.38</v>
      </c>
    </row>
    <row r="7377" spans="1:23" x14ac:dyDescent="0.3">
      <c r="A7377" t="s">
        <v>1153</v>
      </c>
      <c r="B7377" t="s">
        <v>1021</v>
      </c>
      <c r="D7377" s="1">
        <v>40115</v>
      </c>
      <c r="E7377" s="1">
        <v>40116</v>
      </c>
      <c r="F7377" s="1" t="str">
        <f t="shared" si="474"/>
        <v>October</v>
      </c>
      <c r="G7377" s="1" t="str">
        <f t="shared" si="475"/>
        <v>2009</v>
      </c>
      <c r="H7377" s="2">
        <f t="shared" si="476"/>
        <v>1</v>
      </c>
      <c r="I7377" s="2" t="b">
        <f t="shared" si="477"/>
        <v>0</v>
      </c>
      <c r="J7377" t="s">
        <v>34</v>
      </c>
      <c r="K7377">
        <v>29</v>
      </c>
      <c r="L7377">
        <v>623.02</v>
      </c>
      <c r="M7377">
        <v>0.02</v>
      </c>
      <c r="N7377" t="s">
        <v>18</v>
      </c>
      <c r="O7377">
        <v>-255.66</v>
      </c>
      <c r="P7377">
        <v>20.89</v>
      </c>
      <c r="Q7377">
        <v>11.52</v>
      </c>
      <c r="R7377" t="s">
        <v>142</v>
      </c>
      <c r="S7377" t="s">
        <v>143</v>
      </c>
      <c r="T7377" t="s">
        <v>27</v>
      </c>
      <c r="U7377" t="s">
        <v>22</v>
      </c>
      <c r="V7377" t="s">
        <v>23</v>
      </c>
      <c r="W7377">
        <v>0.83</v>
      </c>
    </row>
    <row r="7378" spans="1:23" x14ac:dyDescent="0.3">
      <c r="A7378" t="s">
        <v>1028</v>
      </c>
      <c r="B7378" t="s">
        <v>1121</v>
      </c>
      <c r="D7378" s="1">
        <v>41139</v>
      </c>
      <c r="E7378" s="1">
        <v>41141</v>
      </c>
      <c r="F7378" s="1" t="str">
        <f t="shared" si="474"/>
        <v>August</v>
      </c>
      <c r="G7378" s="1" t="str">
        <f t="shared" si="475"/>
        <v>2012</v>
      </c>
      <c r="H7378" s="2">
        <f t="shared" si="476"/>
        <v>2</v>
      </c>
      <c r="I7378" s="2" t="b">
        <f t="shared" si="477"/>
        <v>0</v>
      </c>
      <c r="J7378" t="s">
        <v>44</v>
      </c>
      <c r="K7378">
        <v>34</v>
      </c>
      <c r="L7378">
        <v>729.83</v>
      </c>
      <c r="M7378">
        <v>7.0000000000000007E-2</v>
      </c>
      <c r="N7378" t="s">
        <v>18</v>
      </c>
      <c r="O7378">
        <v>-135.1</v>
      </c>
      <c r="P7378">
        <v>22.38</v>
      </c>
      <c r="Q7378">
        <v>15.1</v>
      </c>
      <c r="R7378" t="s">
        <v>142</v>
      </c>
      <c r="S7378" t="s">
        <v>143</v>
      </c>
      <c r="T7378" t="s">
        <v>21</v>
      </c>
      <c r="U7378" t="s">
        <v>22</v>
      </c>
      <c r="V7378" t="s">
        <v>29</v>
      </c>
      <c r="W7378">
        <v>0.38</v>
      </c>
    </row>
    <row r="7379" spans="1:23" x14ac:dyDescent="0.3">
      <c r="A7379" t="s">
        <v>1028</v>
      </c>
      <c r="B7379" t="s">
        <v>1121</v>
      </c>
      <c r="D7379" s="1">
        <v>41139</v>
      </c>
      <c r="E7379" s="1">
        <v>41140</v>
      </c>
      <c r="F7379" s="1" t="str">
        <f t="shared" si="474"/>
        <v>August</v>
      </c>
      <c r="G7379" s="1" t="str">
        <f t="shared" si="475"/>
        <v>2012</v>
      </c>
      <c r="H7379" s="2">
        <f t="shared" si="476"/>
        <v>1</v>
      </c>
      <c r="I7379" s="2" t="b">
        <f t="shared" si="477"/>
        <v>0</v>
      </c>
      <c r="J7379" t="s">
        <v>44</v>
      </c>
      <c r="K7379">
        <v>36</v>
      </c>
      <c r="L7379">
        <v>1083.19</v>
      </c>
      <c r="M7379">
        <v>0.03</v>
      </c>
      <c r="N7379" t="s">
        <v>39</v>
      </c>
      <c r="O7379">
        <v>214.61</v>
      </c>
      <c r="P7379">
        <v>29.99</v>
      </c>
      <c r="Q7379">
        <v>5.5</v>
      </c>
      <c r="R7379" t="s">
        <v>142</v>
      </c>
      <c r="S7379" t="s">
        <v>143</v>
      </c>
      <c r="T7379" t="s">
        <v>21</v>
      </c>
      <c r="U7379" t="s">
        <v>32</v>
      </c>
      <c r="V7379" t="s">
        <v>48</v>
      </c>
      <c r="W7379">
        <v>0.51</v>
      </c>
    </row>
    <row r="7380" spans="1:23" x14ac:dyDescent="0.3">
      <c r="A7380" t="s">
        <v>1163</v>
      </c>
      <c r="B7380" t="s">
        <v>927</v>
      </c>
      <c r="D7380" s="1">
        <v>40326</v>
      </c>
      <c r="E7380" s="1">
        <v>40328</v>
      </c>
      <c r="F7380" s="1" t="str">
        <f t="shared" si="474"/>
        <v>May</v>
      </c>
      <c r="G7380" s="1" t="str">
        <f t="shared" si="475"/>
        <v>2010</v>
      </c>
      <c r="H7380" s="2">
        <f t="shared" si="476"/>
        <v>2</v>
      </c>
      <c r="I7380" s="2" t="b">
        <f t="shared" si="477"/>
        <v>0</v>
      </c>
      <c r="J7380" t="s">
        <v>34</v>
      </c>
      <c r="K7380">
        <v>30</v>
      </c>
      <c r="L7380">
        <v>255.74</v>
      </c>
      <c r="M7380">
        <v>7.0000000000000007E-2</v>
      </c>
      <c r="N7380" t="s">
        <v>18</v>
      </c>
      <c r="O7380">
        <v>37.090000000000003</v>
      </c>
      <c r="P7380">
        <v>8.5</v>
      </c>
      <c r="Q7380">
        <v>1.99</v>
      </c>
      <c r="R7380" t="s">
        <v>142</v>
      </c>
      <c r="S7380" t="s">
        <v>143</v>
      </c>
      <c r="T7380" t="s">
        <v>31</v>
      </c>
      <c r="U7380" t="s">
        <v>32</v>
      </c>
      <c r="V7380" t="s">
        <v>48</v>
      </c>
      <c r="W7380">
        <v>0.49</v>
      </c>
    </row>
    <row r="7381" spans="1:23" x14ac:dyDescent="0.3">
      <c r="A7381" t="s">
        <v>937</v>
      </c>
      <c r="B7381" t="s">
        <v>1671</v>
      </c>
      <c r="D7381" s="1">
        <v>40956</v>
      </c>
      <c r="E7381" s="1">
        <v>40958</v>
      </c>
      <c r="F7381" s="1" t="str">
        <f t="shared" si="474"/>
        <v>February</v>
      </c>
      <c r="G7381" s="1" t="str">
        <f t="shared" si="475"/>
        <v>2012</v>
      </c>
      <c r="H7381" s="2">
        <f t="shared" si="476"/>
        <v>2</v>
      </c>
      <c r="I7381" s="2" t="b">
        <f t="shared" si="477"/>
        <v>0</v>
      </c>
      <c r="J7381" t="s">
        <v>24</v>
      </c>
      <c r="K7381">
        <v>20</v>
      </c>
      <c r="L7381">
        <v>2592.4319999999998</v>
      </c>
      <c r="M7381">
        <v>0.06</v>
      </c>
      <c r="N7381" t="s">
        <v>18</v>
      </c>
      <c r="O7381">
        <v>428.47</v>
      </c>
      <c r="P7381">
        <v>155.99</v>
      </c>
      <c r="Q7381">
        <v>3.9</v>
      </c>
      <c r="R7381" t="s">
        <v>142</v>
      </c>
      <c r="S7381" t="s">
        <v>143</v>
      </c>
      <c r="T7381" t="s">
        <v>42</v>
      </c>
      <c r="U7381" t="s">
        <v>32</v>
      </c>
      <c r="V7381" t="s">
        <v>33</v>
      </c>
      <c r="W7381">
        <v>0.55000000000000004</v>
      </c>
    </row>
    <row r="7382" spans="1:23" x14ac:dyDescent="0.3">
      <c r="A7382" t="s">
        <v>1171</v>
      </c>
      <c r="B7382" t="s">
        <v>1499</v>
      </c>
      <c r="D7382" s="1">
        <v>40684</v>
      </c>
      <c r="E7382" s="1">
        <v>40684</v>
      </c>
      <c r="F7382" s="1" t="str">
        <f t="shared" si="474"/>
        <v>May</v>
      </c>
      <c r="G7382" s="1" t="str">
        <f t="shared" si="475"/>
        <v>2011</v>
      </c>
      <c r="H7382" s="2">
        <f t="shared" si="476"/>
        <v>0</v>
      </c>
      <c r="I7382" s="2" t="str">
        <f t="shared" si="477"/>
        <v>FREE DELIVERY</v>
      </c>
      <c r="J7382" t="s">
        <v>44</v>
      </c>
      <c r="K7382">
        <v>12</v>
      </c>
      <c r="L7382">
        <v>313.43</v>
      </c>
      <c r="M7382">
        <v>0.02</v>
      </c>
      <c r="N7382" t="s">
        <v>18</v>
      </c>
      <c r="O7382">
        <v>104.03</v>
      </c>
      <c r="P7382">
        <v>25.38</v>
      </c>
      <c r="Q7382">
        <v>8.99</v>
      </c>
      <c r="R7382" t="s">
        <v>142</v>
      </c>
      <c r="S7382" t="s">
        <v>143</v>
      </c>
      <c r="T7382" t="s">
        <v>27</v>
      </c>
      <c r="U7382" t="s">
        <v>36</v>
      </c>
      <c r="V7382" t="s">
        <v>37</v>
      </c>
      <c r="W7382">
        <v>0.5</v>
      </c>
    </row>
    <row r="7383" spans="1:23" x14ac:dyDescent="0.3">
      <c r="A7383" t="s">
        <v>1171</v>
      </c>
      <c r="B7383" t="s">
        <v>1499</v>
      </c>
      <c r="D7383" s="1">
        <v>40684</v>
      </c>
      <c r="E7383" s="1">
        <v>40684</v>
      </c>
      <c r="F7383" s="1" t="str">
        <f t="shared" si="474"/>
        <v>May</v>
      </c>
      <c r="G7383" s="1" t="str">
        <f t="shared" si="475"/>
        <v>2011</v>
      </c>
      <c r="H7383" s="2">
        <f t="shared" si="476"/>
        <v>0</v>
      </c>
      <c r="I7383" s="2" t="str">
        <f t="shared" si="477"/>
        <v>FREE DELIVERY</v>
      </c>
      <c r="J7383" t="s">
        <v>44</v>
      </c>
      <c r="K7383">
        <v>17</v>
      </c>
      <c r="L7383">
        <v>390.11</v>
      </c>
      <c r="M7383">
        <v>0.02</v>
      </c>
      <c r="N7383" t="s">
        <v>18</v>
      </c>
      <c r="O7383">
        <v>-19.920000000000002</v>
      </c>
      <c r="P7383">
        <v>21.38</v>
      </c>
      <c r="Q7383">
        <v>8.99</v>
      </c>
      <c r="R7383" t="s">
        <v>142</v>
      </c>
      <c r="S7383" t="s">
        <v>143</v>
      </c>
      <c r="T7383" t="s">
        <v>27</v>
      </c>
      <c r="U7383" t="s">
        <v>22</v>
      </c>
      <c r="V7383" t="s">
        <v>60</v>
      </c>
      <c r="W7383">
        <v>0.59</v>
      </c>
    </row>
    <row r="7384" spans="1:23" x14ac:dyDescent="0.3">
      <c r="A7384" t="s">
        <v>977</v>
      </c>
      <c r="B7384" t="s">
        <v>1085</v>
      </c>
      <c r="D7384" s="1">
        <v>41096</v>
      </c>
      <c r="E7384" s="1">
        <v>41097</v>
      </c>
      <c r="F7384" s="1" t="str">
        <f t="shared" si="474"/>
        <v>July</v>
      </c>
      <c r="G7384" s="1" t="str">
        <f t="shared" si="475"/>
        <v>2012</v>
      </c>
      <c r="H7384" s="2">
        <f t="shared" si="476"/>
        <v>1</v>
      </c>
      <c r="I7384" s="2" t="b">
        <f t="shared" si="477"/>
        <v>0</v>
      </c>
      <c r="J7384" t="s">
        <v>34</v>
      </c>
      <c r="K7384">
        <v>40</v>
      </c>
      <c r="L7384">
        <v>342.97</v>
      </c>
      <c r="M7384">
        <v>0.09</v>
      </c>
      <c r="N7384" t="s">
        <v>18</v>
      </c>
      <c r="O7384">
        <v>-131.63</v>
      </c>
      <c r="P7384">
        <v>8.75</v>
      </c>
      <c r="Q7384">
        <v>8.5399999999999991</v>
      </c>
      <c r="R7384" t="s">
        <v>142</v>
      </c>
      <c r="S7384" t="s">
        <v>143</v>
      </c>
      <c r="T7384" t="s">
        <v>27</v>
      </c>
      <c r="U7384" t="s">
        <v>36</v>
      </c>
      <c r="V7384" t="s">
        <v>37</v>
      </c>
      <c r="W7384">
        <v>0.43</v>
      </c>
    </row>
    <row r="7385" spans="1:23" x14ac:dyDescent="0.3">
      <c r="A7385" t="s">
        <v>937</v>
      </c>
      <c r="B7385" t="s">
        <v>1671</v>
      </c>
      <c r="D7385" s="1">
        <v>40110</v>
      </c>
      <c r="E7385" s="1">
        <v>40110</v>
      </c>
      <c r="F7385" s="1" t="str">
        <f t="shared" si="474"/>
        <v>October</v>
      </c>
      <c r="G7385" s="1" t="str">
        <f t="shared" si="475"/>
        <v>2009</v>
      </c>
      <c r="H7385" s="2">
        <f t="shared" si="476"/>
        <v>0</v>
      </c>
      <c r="I7385" s="2" t="str">
        <f t="shared" si="477"/>
        <v>FREE DELIVERY</v>
      </c>
      <c r="J7385" t="s">
        <v>52</v>
      </c>
      <c r="K7385">
        <v>3</v>
      </c>
      <c r="L7385">
        <v>9.4</v>
      </c>
      <c r="M7385">
        <v>0.04</v>
      </c>
      <c r="N7385" t="s">
        <v>18</v>
      </c>
      <c r="O7385">
        <v>-7.6</v>
      </c>
      <c r="P7385">
        <v>2.52</v>
      </c>
      <c r="Q7385">
        <v>1.92</v>
      </c>
      <c r="R7385" t="s">
        <v>142</v>
      </c>
      <c r="S7385" t="s">
        <v>143</v>
      </c>
      <c r="T7385" t="s">
        <v>42</v>
      </c>
      <c r="U7385" t="s">
        <v>22</v>
      </c>
      <c r="V7385" t="s">
        <v>82</v>
      </c>
      <c r="W7385">
        <v>0.82</v>
      </c>
    </row>
    <row r="7386" spans="1:23" x14ac:dyDescent="0.3">
      <c r="A7386" t="s">
        <v>1163</v>
      </c>
      <c r="B7386" t="s">
        <v>927</v>
      </c>
      <c r="D7386" s="1">
        <v>41015</v>
      </c>
      <c r="E7386" s="1">
        <v>41017</v>
      </c>
      <c r="F7386" s="1" t="str">
        <f t="shared" si="474"/>
        <v>April</v>
      </c>
      <c r="G7386" s="1" t="str">
        <f t="shared" si="475"/>
        <v>2012</v>
      </c>
      <c r="H7386" s="2">
        <f t="shared" si="476"/>
        <v>2</v>
      </c>
      <c r="I7386" s="2" t="b">
        <f t="shared" si="477"/>
        <v>0</v>
      </c>
      <c r="J7386" t="s">
        <v>24</v>
      </c>
      <c r="K7386">
        <v>10</v>
      </c>
      <c r="L7386">
        <v>79.680000000000007</v>
      </c>
      <c r="M7386">
        <v>0.06</v>
      </c>
      <c r="N7386" t="s">
        <v>18</v>
      </c>
      <c r="O7386">
        <v>18.239999999999998</v>
      </c>
      <c r="P7386">
        <v>7.7</v>
      </c>
      <c r="Q7386">
        <v>3.68</v>
      </c>
      <c r="R7386" t="s">
        <v>142</v>
      </c>
      <c r="S7386" t="s">
        <v>143</v>
      </c>
      <c r="T7386" t="s">
        <v>31</v>
      </c>
      <c r="U7386" t="s">
        <v>36</v>
      </c>
      <c r="V7386" t="s">
        <v>37</v>
      </c>
      <c r="W7386">
        <v>0.52</v>
      </c>
    </row>
    <row r="7387" spans="1:23" x14ac:dyDescent="0.3">
      <c r="A7387" t="s">
        <v>1742</v>
      </c>
      <c r="B7387" t="s">
        <v>1743</v>
      </c>
      <c r="D7387" s="1">
        <v>41020</v>
      </c>
      <c r="E7387" s="1">
        <v>41021</v>
      </c>
      <c r="F7387" s="1" t="str">
        <f t="shared" si="474"/>
        <v>April</v>
      </c>
      <c r="G7387" s="1" t="str">
        <f t="shared" si="475"/>
        <v>2012</v>
      </c>
      <c r="H7387" s="2">
        <f t="shared" si="476"/>
        <v>1</v>
      </c>
      <c r="I7387" s="2" t="b">
        <f t="shared" si="477"/>
        <v>0</v>
      </c>
      <c r="J7387" t="s">
        <v>24</v>
      </c>
      <c r="K7387">
        <v>7</v>
      </c>
      <c r="L7387">
        <v>786.67499999999995</v>
      </c>
      <c r="M7387">
        <v>0.01</v>
      </c>
      <c r="N7387" t="s">
        <v>18</v>
      </c>
      <c r="O7387">
        <v>-315.02999999999997</v>
      </c>
      <c r="P7387">
        <v>125.99</v>
      </c>
      <c r="Q7387">
        <v>8.8000000000000007</v>
      </c>
      <c r="R7387" t="s">
        <v>142</v>
      </c>
      <c r="S7387" t="s">
        <v>143</v>
      </c>
      <c r="T7387" t="s">
        <v>31</v>
      </c>
      <c r="U7387" t="s">
        <v>32</v>
      </c>
      <c r="V7387" t="s">
        <v>33</v>
      </c>
      <c r="W7387">
        <v>0.59</v>
      </c>
    </row>
    <row r="7388" spans="1:23" x14ac:dyDescent="0.3">
      <c r="A7388" t="s">
        <v>1028</v>
      </c>
      <c r="B7388" t="s">
        <v>1121</v>
      </c>
      <c r="D7388" s="1">
        <v>40064</v>
      </c>
      <c r="E7388" s="1">
        <v>40071</v>
      </c>
      <c r="F7388" s="1" t="str">
        <f t="shared" si="474"/>
        <v>September</v>
      </c>
      <c r="G7388" s="1" t="str">
        <f t="shared" si="475"/>
        <v>2009</v>
      </c>
      <c r="H7388" s="2">
        <f t="shared" si="476"/>
        <v>7</v>
      </c>
      <c r="I7388" s="2" t="b">
        <f t="shared" si="477"/>
        <v>0</v>
      </c>
      <c r="J7388" t="s">
        <v>17</v>
      </c>
      <c r="K7388">
        <v>38</v>
      </c>
      <c r="L7388">
        <v>212.57</v>
      </c>
      <c r="M7388">
        <v>0.09</v>
      </c>
      <c r="N7388" t="s">
        <v>39</v>
      </c>
      <c r="O7388">
        <v>9.49</v>
      </c>
      <c r="P7388">
        <v>5.34</v>
      </c>
      <c r="Q7388">
        <v>2.99</v>
      </c>
      <c r="R7388" t="s">
        <v>142</v>
      </c>
      <c r="S7388" t="s">
        <v>143</v>
      </c>
      <c r="T7388" t="s">
        <v>21</v>
      </c>
      <c r="U7388" t="s">
        <v>22</v>
      </c>
      <c r="V7388" t="s">
        <v>29</v>
      </c>
      <c r="W7388">
        <v>0.38</v>
      </c>
    </row>
    <row r="7389" spans="1:23" x14ac:dyDescent="0.3">
      <c r="A7389" t="s">
        <v>1028</v>
      </c>
      <c r="B7389" t="s">
        <v>1121</v>
      </c>
      <c r="D7389" s="1">
        <v>40064</v>
      </c>
      <c r="E7389" s="1">
        <v>40071</v>
      </c>
      <c r="F7389" s="1" t="str">
        <f t="shared" si="474"/>
        <v>September</v>
      </c>
      <c r="G7389" s="1" t="str">
        <f t="shared" si="475"/>
        <v>2009</v>
      </c>
      <c r="H7389" s="2">
        <f t="shared" si="476"/>
        <v>7</v>
      </c>
      <c r="I7389" s="2" t="b">
        <f t="shared" si="477"/>
        <v>0</v>
      </c>
      <c r="J7389" t="s">
        <v>17</v>
      </c>
      <c r="K7389">
        <v>10</v>
      </c>
      <c r="L7389">
        <v>1469.48</v>
      </c>
      <c r="M7389">
        <v>7.0000000000000007E-2</v>
      </c>
      <c r="N7389" t="s">
        <v>25</v>
      </c>
      <c r="O7389">
        <v>-263.64999999999998</v>
      </c>
      <c r="P7389">
        <v>140.97999999999999</v>
      </c>
      <c r="Q7389">
        <v>53.48</v>
      </c>
      <c r="R7389" t="s">
        <v>142</v>
      </c>
      <c r="S7389" t="s">
        <v>143</v>
      </c>
      <c r="T7389" t="s">
        <v>21</v>
      </c>
      <c r="U7389" t="s">
        <v>36</v>
      </c>
      <c r="V7389" t="s">
        <v>54</v>
      </c>
      <c r="W7389">
        <v>0.65</v>
      </c>
    </row>
    <row r="7390" spans="1:23" x14ac:dyDescent="0.3">
      <c r="A7390" t="s">
        <v>1028</v>
      </c>
      <c r="B7390" t="s">
        <v>1121</v>
      </c>
      <c r="D7390" s="1">
        <v>40064</v>
      </c>
      <c r="E7390" s="1">
        <v>40071</v>
      </c>
      <c r="F7390" s="1" t="str">
        <f t="shared" si="474"/>
        <v>September</v>
      </c>
      <c r="G7390" s="1" t="str">
        <f t="shared" si="475"/>
        <v>2009</v>
      </c>
      <c r="H7390" s="2">
        <f t="shared" si="476"/>
        <v>7</v>
      </c>
      <c r="I7390" s="2" t="b">
        <f t="shared" si="477"/>
        <v>0</v>
      </c>
      <c r="J7390" t="s">
        <v>17</v>
      </c>
      <c r="K7390">
        <v>25</v>
      </c>
      <c r="L7390">
        <v>4279.24</v>
      </c>
      <c r="M7390">
        <v>0.06</v>
      </c>
      <c r="N7390" t="s">
        <v>18</v>
      </c>
      <c r="O7390">
        <v>890.18</v>
      </c>
      <c r="P7390">
        <v>205.99</v>
      </c>
      <c r="Q7390">
        <v>5.26</v>
      </c>
      <c r="R7390" t="s">
        <v>142</v>
      </c>
      <c r="S7390" t="s">
        <v>143</v>
      </c>
      <c r="T7390" t="s">
        <v>21</v>
      </c>
      <c r="U7390" t="s">
        <v>32</v>
      </c>
      <c r="V7390" t="s">
        <v>33</v>
      </c>
      <c r="W7390">
        <v>0.56000000000000005</v>
      </c>
    </row>
    <row r="7391" spans="1:23" x14ac:dyDescent="0.3">
      <c r="A7391" t="s">
        <v>1163</v>
      </c>
      <c r="B7391" t="s">
        <v>1106</v>
      </c>
      <c r="D7391" s="1">
        <v>40157</v>
      </c>
      <c r="E7391" s="1">
        <v>40158</v>
      </c>
      <c r="F7391" s="1" t="str">
        <f t="shared" si="474"/>
        <v>December</v>
      </c>
      <c r="G7391" s="1" t="str">
        <f t="shared" si="475"/>
        <v>2009</v>
      </c>
      <c r="H7391" s="2">
        <f t="shared" si="476"/>
        <v>1</v>
      </c>
      <c r="I7391" s="2" t="b">
        <f t="shared" si="477"/>
        <v>0</v>
      </c>
      <c r="J7391" t="s">
        <v>44</v>
      </c>
      <c r="K7391">
        <v>10</v>
      </c>
      <c r="L7391">
        <v>2665.64</v>
      </c>
      <c r="M7391">
        <v>0.1</v>
      </c>
      <c r="N7391" t="s">
        <v>25</v>
      </c>
      <c r="O7391">
        <v>-107.49</v>
      </c>
      <c r="P7391">
        <v>280.98</v>
      </c>
      <c r="Q7391">
        <v>35.67</v>
      </c>
      <c r="R7391" t="s">
        <v>142</v>
      </c>
      <c r="S7391" t="s">
        <v>143</v>
      </c>
      <c r="T7391" t="s">
        <v>42</v>
      </c>
      <c r="U7391" t="s">
        <v>36</v>
      </c>
      <c r="V7391" t="s">
        <v>55</v>
      </c>
      <c r="W7391">
        <v>0.66</v>
      </c>
    </row>
    <row r="7392" spans="1:23" x14ac:dyDescent="0.3">
      <c r="A7392" t="s">
        <v>1028</v>
      </c>
      <c r="B7392" t="s">
        <v>1121</v>
      </c>
      <c r="D7392" s="1">
        <v>40122</v>
      </c>
      <c r="E7392" s="1">
        <v>40124</v>
      </c>
      <c r="F7392" s="1" t="str">
        <f t="shared" si="474"/>
        <v>November</v>
      </c>
      <c r="G7392" s="1" t="str">
        <f t="shared" si="475"/>
        <v>2009</v>
      </c>
      <c r="H7392" s="2">
        <f t="shared" si="476"/>
        <v>2</v>
      </c>
      <c r="I7392" s="2" t="b">
        <f t="shared" si="477"/>
        <v>0</v>
      </c>
      <c r="J7392" t="s">
        <v>24</v>
      </c>
      <c r="K7392">
        <v>42</v>
      </c>
      <c r="L7392">
        <v>10307.01</v>
      </c>
      <c r="M7392">
        <v>0</v>
      </c>
      <c r="N7392" t="s">
        <v>25</v>
      </c>
      <c r="O7392">
        <v>3025.59</v>
      </c>
      <c r="P7392">
        <v>230.98</v>
      </c>
      <c r="Q7392">
        <v>23.78</v>
      </c>
      <c r="R7392" t="s">
        <v>142</v>
      </c>
      <c r="S7392" t="s">
        <v>143</v>
      </c>
      <c r="T7392" t="s">
        <v>21</v>
      </c>
      <c r="U7392" t="s">
        <v>36</v>
      </c>
      <c r="V7392" t="s">
        <v>55</v>
      </c>
      <c r="W7392">
        <v>0.6</v>
      </c>
    </row>
    <row r="7393" spans="1:23" x14ac:dyDescent="0.3">
      <c r="A7393" t="s">
        <v>1163</v>
      </c>
      <c r="B7393" t="s">
        <v>1106</v>
      </c>
      <c r="D7393" s="1">
        <v>41271</v>
      </c>
      <c r="E7393" s="1">
        <v>41273</v>
      </c>
      <c r="F7393" s="1" t="str">
        <f t="shared" si="474"/>
        <v>December</v>
      </c>
      <c r="G7393" s="1" t="str">
        <f t="shared" si="475"/>
        <v>2012</v>
      </c>
      <c r="H7393" s="2">
        <f t="shared" si="476"/>
        <v>2</v>
      </c>
      <c r="I7393" s="2" t="b">
        <f t="shared" si="477"/>
        <v>0</v>
      </c>
      <c r="J7393" t="s">
        <v>44</v>
      </c>
      <c r="K7393">
        <v>2</v>
      </c>
      <c r="L7393">
        <v>44.45</v>
      </c>
      <c r="M7393">
        <v>0.01</v>
      </c>
      <c r="N7393" t="s">
        <v>18</v>
      </c>
      <c r="O7393">
        <v>-17.46</v>
      </c>
      <c r="P7393">
        <v>20.98</v>
      </c>
      <c r="Q7393">
        <v>1.49</v>
      </c>
      <c r="R7393" t="s">
        <v>142</v>
      </c>
      <c r="S7393" t="s">
        <v>143</v>
      </c>
      <c r="T7393" t="s">
        <v>42</v>
      </c>
      <c r="U7393" t="s">
        <v>22</v>
      </c>
      <c r="V7393" t="s">
        <v>29</v>
      </c>
      <c r="W7393">
        <v>0.35</v>
      </c>
    </row>
    <row r="7394" spans="1:23" x14ac:dyDescent="0.3">
      <c r="A7394" t="s">
        <v>937</v>
      </c>
      <c r="B7394" t="s">
        <v>1671</v>
      </c>
      <c r="D7394" s="1">
        <v>40738</v>
      </c>
      <c r="E7394" s="1">
        <v>40739</v>
      </c>
      <c r="F7394" s="1" t="str">
        <f t="shared" si="474"/>
        <v>July</v>
      </c>
      <c r="G7394" s="1" t="str">
        <f t="shared" si="475"/>
        <v>2011</v>
      </c>
      <c r="H7394" s="2">
        <f t="shared" si="476"/>
        <v>1</v>
      </c>
      <c r="I7394" s="2" t="b">
        <f t="shared" si="477"/>
        <v>0</v>
      </c>
      <c r="J7394" t="s">
        <v>34</v>
      </c>
      <c r="K7394">
        <v>22</v>
      </c>
      <c r="L7394">
        <v>46.36</v>
      </c>
      <c r="M7394">
        <v>0.05</v>
      </c>
      <c r="N7394" t="s">
        <v>39</v>
      </c>
      <c r="O7394">
        <v>-56.73</v>
      </c>
      <c r="P7394">
        <v>1.74</v>
      </c>
      <c r="Q7394">
        <v>4.08</v>
      </c>
      <c r="R7394" t="s">
        <v>142</v>
      </c>
      <c r="S7394" t="s">
        <v>143</v>
      </c>
      <c r="T7394" t="s">
        <v>42</v>
      </c>
      <c r="U7394" t="s">
        <v>36</v>
      </c>
      <c r="V7394" t="s">
        <v>37</v>
      </c>
      <c r="W7394">
        <v>0.53</v>
      </c>
    </row>
    <row r="7395" spans="1:23" x14ac:dyDescent="0.3">
      <c r="A7395" t="s">
        <v>1163</v>
      </c>
      <c r="B7395" t="s">
        <v>927</v>
      </c>
      <c r="D7395" s="1">
        <v>40338</v>
      </c>
      <c r="E7395" s="1">
        <v>40339</v>
      </c>
      <c r="F7395" s="1" t="str">
        <f t="shared" si="474"/>
        <v>June</v>
      </c>
      <c r="G7395" s="1" t="str">
        <f t="shared" si="475"/>
        <v>2010</v>
      </c>
      <c r="H7395" s="2">
        <f t="shared" si="476"/>
        <v>1</v>
      </c>
      <c r="I7395" s="2" t="b">
        <f t="shared" si="477"/>
        <v>0</v>
      </c>
      <c r="J7395" t="s">
        <v>44</v>
      </c>
      <c r="K7395">
        <v>10</v>
      </c>
      <c r="L7395">
        <v>29.79</v>
      </c>
      <c r="M7395">
        <v>0.01</v>
      </c>
      <c r="N7395" t="s">
        <v>18</v>
      </c>
      <c r="O7395">
        <v>3.76</v>
      </c>
      <c r="P7395">
        <v>2.88</v>
      </c>
      <c r="Q7395">
        <v>0.99</v>
      </c>
      <c r="R7395" t="s">
        <v>142</v>
      </c>
      <c r="S7395" t="s">
        <v>143</v>
      </c>
      <c r="T7395" t="s">
        <v>31</v>
      </c>
      <c r="U7395" t="s">
        <v>22</v>
      </c>
      <c r="V7395" t="s">
        <v>57</v>
      </c>
      <c r="W7395">
        <v>0.36</v>
      </c>
    </row>
    <row r="7396" spans="1:23" x14ac:dyDescent="0.3">
      <c r="A7396" t="s">
        <v>977</v>
      </c>
      <c r="B7396" t="s">
        <v>1085</v>
      </c>
      <c r="D7396" s="1">
        <v>39866</v>
      </c>
      <c r="E7396" s="1">
        <v>39866</v>
      </c>
      <c r="F7396" s="1" t="str">
        <f t="shared" si="474"/>
        <v>February</v>
      </c>
      <c r="G7396" s="1" t="str">
        <f t="shared" si="475"/>
        <v>2009</v>
      </c>
      <c r="H7396" s="2">
        <f t="shared" si="476"/>
        <v>0</v>
      </c>
      <c r="I7396" s="2" t="str">
        <f t="shared" si="477"/>
        <v>FREE DELIVERY</v>
      </c>
      <c r="J7396" t="s">
        <v>34</v>
      </c>
      <c r="K7396">
        <v>40</v>
      </c>
      <c r="L7396">
        <v>19100.45</v>
      </c>
      <c r="M7396">
        <v>0</v>
      </c>
      <c r="N7396" t="s">
        <v>25</v>
      </c>
      <c r="O7396">
        <v>6839.95</v>
      </c>
      <c r="P7396">
        <v>442.14</v>
      </c>
      <c r="Q7396">
        <v>14.7</v>
      </c>
      <c r="R7396" t="s">
        <v>142</v>
      </c>
      <c r="S7396" t="s">
        <v>143</v>
      </c>
      <c r="T7396" t="s">
        <v>31</v>
      </c>
      <c r="U7396" t="s">
        <v>32</v>
      </c>
      <c r="V7396" t="s">
        <v>94</v>
      </c>
      <c r="W7396">
        <v>0.56000000000000005</v>
      </c>
    </row>
    <row r="7397" spans="1:23" x14ac:dyDescent="0.3">
      <c r="A7397" t="s">
        <v>1163</v>
      </c>
      <c r="B7397" t="s">
        <v>1106</v>
      </c>
      <c r="D7397" s="1">
        <v>40521</v>
      </c>
      <c r="E7397" s="1">
        <v>40522</v>
      </c>
      <c r="F7397" s="1" t="str">
        <f t="shared" si="474"/>
        <v>December</v>
      </c>
      <c r="G7397" s="1" t="str">
        <f t="shared" si="475"/>
        <v>2010</v>
      </c>
      <c r="H7397" s="2">
        <f t="shared" si="476"/>
        <v>1</v>
      </c>
      <c r="I7397" s="2" t="b">
        <f t="shared" si="477"/>
        <v>0</v>
      </c>
      <c r="J7397" t="s">
        <v>24</v>
      </c>
      <c r="K7397">
        <v>47</v>
      </c>
      <c r="L7397">
        <v>371.95</v>
      </c>
      <c r="M7397">
        <v>7.0000000000000007E-2</v>
      </c>
      <c r="N7397" t="s">
        <v>18</v>
      </c>
      <c r="O7397">
        <v>-87.4</v>
      </c>
      <c r="P7397">
        <v>8.1199999999999992</v>
      </c>
      <c r="Q7397">
        <v>2.83</v>
      </c>
      <c r="R7397" t="s">
        <v>142</v>
      </c>
      <c r="S7397" t="s">
        <v>143</v>
      </c>
      <c r="T7397" t="s">
        <v>42</v>
      </c>
      <c r="U7397" t="s">
        <v>32</v>
      </c>
      <c r="V7397" t="s">
        <v>48</v>
      </c>
      <c r="W7397">
        <v>0.77</v>
      </c>
    </row>
    <row r="7398" spans="1:23" x14ac:dyDescent="0.3">
      <c r="A7398" t="s">
        <v>1037</v>
      </c>
      <c r="B7398" t="s">
        <v>1160</v>
      </c>
      <c r="D7398" s="1">
        <v>39825</v>
      </c>
      <c r="E7398" s="1">
        <v>39827</v>
      </c>
      <c r="F7398" s="1" t="str">
        <f t="shared" si="474"/>
        <v>January</v>
      </c>
      <c r="G7398" s="1" t="str">
        <f t="shared" si="475"/>
        <v>2009</v>
      </c>
      <c r="H7398" s="2">
        <f t="shared" si="476"/>
        <v>2</v>
      </c>
      <c r="I7398" s="2" t="b">
        <f t="shared" si="477"/>
        <v>0</v>
      </c>
      <c r="J7398" t="s">
        <v>17</v>
      </c>
      <c r="K7398">
        <v>12</v>
      </c>
      <c r="L7398">
        <v>4080.3</v>
      </c>
      <c r="M7398">
        <v>0.05</v>
      </c>
      <c r="N7398" t="s">
        <v>25</v>
      </c>
      <c r="O7398">
        <v>593.79</v>
      </c>
      <c r="P7398">
        <v>350.99</v>
      </c>
      <c r="Q7398">
        <v>39</v>
      </c>
      <c r="R7398" t="s">
        <v>142</v>
      </c>
      <c r="S7398" t="s">
        <v>143</v>
      </c>
      <c r="T7398" t="s">
        <v>42</v>
      </c>
      <c r="U7398" t="s">
        <v>36</v>
      </c>
      <c r="V7398" t="s">
        <v>67</v>
      </c>
      <c r="W7398">
        <v>0.55000000000000004</v>
      </c>
    </row>
    <row r="7399" spans="1:23" x14ac:dyDescent="0.3">
      <c r="A7399" t="s">
        <v>1037</v>
      </c>
      <c r="B7399" t="s">
        <v>1160</v>
      </c>
      <c r="D7399" s="1">
        <v>39825</v>
      </c>
      <c r="E7399" s="1">
        <v>39829</v>
      </c>
      <c r="F7399" s="1" t="str">
        <f t="shared" si="474"/>
        <v>January</v>
      </c>
      <c r="G7399" s="1" t="str">
        <f t="shared" si="475"/>
        <v>2009</v>
      </c>
      <c r="H7399" s="2">
        <f t="shared" si="476"/>
        <v>4</v>
      </c>
      <c r="I7399" s="2" t="b">
        <f t="shared" si="477"/>
        <v>0</v>
      </c>
      <c r="J7399" t="s">
        <v>17</v>
      </c>
      <c r="K7399">
        <v>28</v>
      </c>
      <c r="L7399">
        <v>260.79000000000002</v>
      </c>
      <c r="M7399">
        <v>0</v>
      </c>
      <c r="N7399" t="s">
        <v>18</v>
      </c>
      <c r="O7399">
        <v>111.4</v>
      </c>
      <c r="P7399">
        <v>8.74</v>
      </c>
      <c r="Q7399">
        <v>1.39</v>
      </c>
      <c r="R7399" t="s">
        <v>142</v>
      </c>
      <c r="S7399" t="s">
        <v>143</v>
      </c>
      <c r="T7399" t="s">
        <v>42</v>
      </c>
      <c r="U7399" t="s">
        <v>22</v>
      </c>
      <c r="V7399" t="s">
        <v>51</v>
      </c>
      <c r="W7399">
        <v>0.38</v>
      </c>
    </row>
    <row r="7400" spans="1:23" x14ac:dyDescent="0.3">
      <c r="A7400" t="s">
        <v>1037</v>
      </c>
      <c r="B7400" t="s">
        <v>1160</v>
      </c>
      <c r="D7400" s="1">
        <v>39825</v>
      </c>
      <c r="E7400" s="1">
        <v>39829</v>
      </c>
      <c r="F7400" s="1" t="str">
        <f t="shared" si="474"/>
        <v>January</v>
      </c>
      <c r="G7400" s="1" t="str">
        <f t="shared" si="475"/>
        <v>2009</v>
      </c>
      <c r="H7400" s="2">
        <f t="shared" si="476"/>
        <v>4</v>
      </c>
      <c r="I7400" s="2" t="b">
        <f t="shared" si="477"/>
        <v>0</v>
      </c>
      <c r="J7400" t="s">
        <v>17</v>
      </c>
      <c r="K7400">
        <v>44</v>
      </c>
      <c r="L7400">
        <v>90.35</v>
      </c>
      <c r="M7400">
        <v>0.02</v>
      </c>
      <c r="N7400" t="s">
        <v>18</v>
      </c>
      <c r="O7400">
        <v>-16.72</v>
      </c>
      <c r="P7400">
        <v>1.98</v>
      </c>
      <c r="Q7400">
        <v>0.7</v>
      </c>
      <c r="R7400" t="s">
        <v>142</v>
      </c>
      <c r="S7400" t="s">
        <v>143</v>
      </c>
      <c r="T7400" t="s">
        <v>42</v>
      </c>
      <c r="U7400" t="s">
        <v>22</v>
      </c>
      <c r="V7400" t="s">
        <v>46</v>
      </c>
      <c r="W7400">
        <v>0.83</v>
      </c>
    </row>
    <row r="7401" spans="1:23" x14ac:dyDescent="0.3">
      <c r="A7401" t="s">
        <v>1507</v>
      </c>
      <c r="B7401" t="s">
        <v>1508</v>
      </c>
      <c r="D7401" s="1">
        <v>41067</v>
      </c>
      <c r="E7401" s="1">
        <v>41069</v>
      </c>
      <c r="F7401" s="1" t="str">
        <f t="shared" si="474"/>
        <v>June</v>
      </c>
      <c r="G7401" s="1" t="str">
        <f t="shared" si="475"/>
        <v>2012</v>
      </c>
      <c r="H7401" s="2">
        <f t="shared" si="476"/>
        <v>2</v>
      </c>
      <c r="I7401" s="2" t="b">
        <f t="shared" si="477"/>
        <v>0</v>
      </c>
      <c r="J7401" t="s">
        <v>24</v>
      </c>
      <c r="K7401">
        <v>2</v>
      </c>
      <c r="L7401">
        <v>316.52</v>
      </c>
      <c r="M7401">
        <v>0.03</v>
      </c>
      <c r="N7401" t="s">
        <v>18</v>
      </c>
      <c r="O7401">
        <v>-542.32000000000005</v>
      </c>
      <c r="P7401">
        <v>152.47999999999999</v>
      </c>
      <c r="Q7401">
        <v>4</v>
      </c>
      <c r="R7401" t="s">
        <v>142</v>
      </c>
      <c r="S7401" t="s">
        <v>143</v>
      </c>
      <c r="T7401" t="s">
        <v>42</v>
      </c>
      <c r="U7401" t="s">
        <v>32</v>
      </c>
      <c r="V7401" t="s">
        <v>48</v>
      </c>
      <c r="W7401">
        <v>0.79</v>
      </c>
    </row>
    <row r="7402" spans="1:23" x14ac:dyDescent="0.3">
      <c r="A7402" t="s">
        <v>1507</v>
      </c>
      <c r="B7402" t="s">
        <v>1508</v>
      </c>
      <c r="D7402" s="1">
        <v>41067</v>
      </c>
      <c r="E7402" s="1">
        <v>41070</v>
      </c>
      <c r="F7402" s="1" t="str">
        <f t="shared" si="474"/>
        <v>June</v>
      </c>
      <c r="G7402" s="1" t="str">
        <f t="shared" si="475"/>
        <v>2012</v>
      </c>
      <c r="H7402" s="2">
        <f t="shared" si="476"/>
        <v>3</v>
      </c>
      <c r="I7402" s="2" t="b">
        <f t="shared" si="477"/>
        <v>0</v>
      </c>
      <c r="J7402" t="s">
        <v>24</v>
      </c>
      <c r="K7402">
        <v>5</v>
      </c>
      <c r="L7402">
        <v>155.38999999999999</v>
      </c>
      <c r="M7402">
        <v>0.1</v>
      </c>
      <c r="N7402" t="s">
        <v>18</v>
      </c>
      <c r="O7402">
        <v>-127.7</v>
      </c>
      <c r="P7402">
        <v>32.979999999999997</v>
      </c>
      <c r="Q7402">
        <v>5.5</v>
      </c>
      <c r="R7402" t="s">
        <v>142</v>
      </c>
      <c r="S7402" t="s">
        <v>143</v>
      </c>
      <c r="T7402" t="s">
        <v>42</v>
      </c>
      <c r="U7402" t="s">
        <v>32</v>
      </c>
      <c r="V7402" t="s">
        <v>48</v>
      </c>
      <c r="W7402">
        <v>0.75</v>
      </c>
    </row>
    <row r="7403" spans="1:23" x14ac:dyDescent="0.3">
      <c r="A7403" t="s">
        <v>1171</v>
      </c>
      <c r="B7403" t="s">
        <v>1499</v>
      </c>
      <c r="D7403" s="1">
        <v>40992</v>
      </c>
      <c r="E7403" s="1">
        <v>40993</v>
      </c>
      <c r="F7403" s="1" t="str">
        <f t="shared" si="474"/>
        <v>March</v>
      </c>
      <c r="G7403" s="1" t="str">
        <f t="shared" si="475"/>
        <v>2012</v>
      </c>
      <c r="H7403" s="2">
        <f t="shared" si="476"/>
        <v>1</v>
      </c>
      <c r="I7403" s="2" t="b">
        <f t="shared" si="477"/>
        <v>0</v>
      </c>
      <c r="J7403" t="s">
        <v>34</v>
      </c>
      <c r="K7403">
        <v>25</v>
      </c>
      <c r="L7403">
        <v>135.22999999999999</v>
      </c>
      <c r="M7403">
        <v>0.1</v>
      </c>
      <c r="N7403" t="s">
        <v>18</v>
      </c>
      <c r="O7403">
        <v>-45.65</v>
      </c>
      <c r="P7403">
        <v>5.68</v>
      </c>
      <c r="Q7403">
        <v>3.6</v>
      </c>
      <c r="R7403" t="s">
        <v>142</v>
      </c>
      <c r="S7403" t="s">
        <v>143</v>
      </c>
      <c r="T7403" t="s">
        <v>27</v>
      </c>
      <c r="U7403" t="s">
        <v>22</v>
      </c>
      <c r="V7403" t="s">
        <v>82</v>
      </c>
      <c r="W7403">
        <v>0.56000000000000005</v>
      </c>
    </row>
    <row r="7404" spans="1:23" x14ac:dyDescent="0.3">
      <c r="A7404" t="s">
        <v>1028</v>
      </c>
      <c r="B7404" t="s">
        <v>1121</v>
      </c>
      <c r="D7404" s="1">
        <v>39897</v>
      </c>
      <c r="E7404" s="1">
        <v>39897</v>
      </c>
      <c r="F7404" s="1" t="str">
        <f t="shared" si="474"/>
        <v>March</v>
      </c>
      <c r="G7404" s="1" t="str">
        <f t="shared" si="475"/>
        <v>2009</v>
      </c>
      <c r="H7404" s="2">
        <f t="shared" si="476"/>
        <v>0</v>
      </c>
      <c r="I7404" s="2" t="str">
        <f t="shared" si="477"/>
        <v>FREE DELIVERY</v>
      </c>
      <c r="J7404" t="s">
        <v>17</v>
      </c>
      <c r="K7404">
        <v>27</v>
      </c>
      <c r="L7404">
        <v>14357.85</v>
      </c>
      <c r="M7404">
        <v>0.02</v>
      </c>
      <c r="N7404" t="s">
        <v>25</v>
      </c>
      <c r="O7404">
        <v>3309.55</v>
      </c>
      <c r="P7404">
        <v>500.98</v>
      </c>
      <c r="Q7404">
        <v>41.44</v>
      </c>
      <c r="R7404" t="s">
        <v>142</v>
      </c>
      <c r="S7404" t="s">
        <v>143</v>
      </c>
      <c r="T7404" t="s">
        <v>21</v>
      </c>
      <c r="U7404" t="s">
        <v>36</v>
      </c>
      <c r="V7404" t="s">
        <v>54</v>
      </c>
      <c r="W7404">
        <v>0.66</v>
      </c>
    </row>
    <row r="7405" spans="1:23" x14ac:dyDescent="0.3">
      <c r="A7405" t="s">
        <v>937</v>
      </c>
      <c r="B7405" t="s">
        <v>1671</v>
      </c>
      <c r="D7405" s="1">
        <v>40993</v>
      </c>
      <c r="E7405" s="1">
        <v>40994</v>
      </c>
      <c r="F7405" s="1" t="str">
        <f t="shared" si="474"/>
        <v>March</v>
      </c>
      <c r="G7405" s="1" t="str">
        <f t="shared" si="475"/>
        <v>2012</v>
      </c>
      <c r="H7405" s="2">
        <f t="shared" si="476"/>
        <v>1</v>
      </c>
      <c r="I7405" s="2" t="b">
        <f t="shared" si="477"/>
        <v>0</v>
      </c>
      <c r="J7405" t="s">
        <v>44</v>
      </c>
      <c r="K7405">
        <v>35</v>
      </c>
      <c r="L7405">
        <v>710.86</v>
      </c>
      <c r="M7405">
        <v>0.04</v>
      </c>
      <c r="N7405" t="s">
        <v>18</v>
      </c>
      <c r="O7405">
        <v>196.22</v>
      </c>
      <c r="P7405">
        <v>19.98</v>
      </c>
      <c r="Q7405">
        <v>5.97</v>
      </c>
      <c r="R7405" t="s">
        <v>142</v>
      </c>
      <c r="S7405" t="s">
        <v>143</v>
      </c>
      <c r="T7405" t="s">
        <v>42</v>
      </c>
      <c r="U7405" t="s">
        <v>22</v>
      </c>
      <c r="V7405" t="s">
        <v>43</v>
      </c>
      <c r="W7405">
        <v>0.38</v>
      </c>
    </row>
    <row r="7406" spans="1:23" x14ac:dyDescent="0.3">
      <c r="A7406" t="s">
        <v>1340</v>
      </c>
      <c r="B7406" t="s">
        <v>1500</v>
      </c>
      <c r="D7406" s="1">
        <v>40703</v>
      </c>
      <c r="E7406" s="1">
        <v>40705</v>
      </c>
      <c r="F7406" s="1" t="str">
        <f t="shared" si="474"/>
        <v>June</v>
      </c>
      <c r="G7406" s="1" t="str">
        <f t="shared" si="475"/>
        <v>2011</v>
      </c>
      <c r="H7406" s="2">
        <f t="shared" si="476"/>
        <v>2</v>
      </c>
      <c r="I7406" s="2" t="b">
        <f t="shared" si="477"/>
        <v>0</v>
      </c>
      <c r="J7406" t="s">
        <v>24</v>
      </c>
      <c r="K7406">
        <v>21</v>
      </c>
      <c r="L7406">
        <v>114.53</v>
      </c>
      <c r="M7406">
        <v>7.0000000000000007E-2</v>
      </c>
      <c r="N7406" t="s">
        <v>18</v>
      </c>
      <c r="O7406">
        <v>-39.229999999999997</v>
      </c>
      <c r="P7406">
        <v>5.68</v>
      </c>
      <c r="Q7406">
        <v>3.6</v>
      </c>
      <c r="R7406" t="s">
        <v>142</v>
      </c>
      <c r="S7406" t="s">
        <v>143</v>
      </c>
      <c r="T7406" t="s">
        <v>31</v>
      </c>
      <c r="U7406" t="s">
        <v>22</v>
      </c>
      <c r="V7406" t="s">
        <v>82</v>
      </c>
      <c r="W7406">
        <v>0.56000000000000005</v>
      </c>
    </row>
    <row r="7407" spans="1:23" x14ac:dyDescent="0.3">
      <c r="A7407" t="s">
        <v>1340</v>
      </c>
      <c r="B7407" t="s">
        <v>1500</v>
      </c>
      <c r="D7407" s="1">
        <v>40703</v>
      </c>
      <c r="E7407" s="1">
        <v>40704</v>
      </c>
      <c r="F7407" s="1" t="str">
        <f t="shared" si="474"/>
        <v>June</v>
      </c>
      <c r="G7407" s="1" t="str">
        <f t="shared" si="475"/>
        <v>2011</v>
      </c>
      <c r="H7407" s="2">
        <f t="shared" si="476"/>
        <v>1</v>
      </c>
      <c r="I7407" s="2" t="b">
        <f t="shared" si="477"/>
        <v>0</v>
      </c>
      <c r="J7407" t="s">
        <v>24</v>
      </c>
      <c r="K7407">
        <v>44</v>
      </c>
      <c r="L7407">
        <v>7164.7434999999996</v>
      </c>
      <c r="M7407">
        <v>7.0000000000000007E-2</v>
      </c>
      <c r="N7407" t="s">
        <v>18</v>
      </c>
      <c r="O7407">
        <v>1609.29</v>
      </c>
      <c r="P7407">
        <v>205.99</v>
      </c>
      <c r="Q7407">
        <v>5.99</v>
      </c>
      <c r="R7407" t="s">
        <v>142</v>
      </c>
      <c r="S7407" t="s">
        <v>143</v>
      </c>
      <c r="T7407" t="s">
        <v>31</v>
      </c>
      <c r="U7407" t="s">
        <v>32</v>
      </c>
      <c r="V7407" t="s">
        <v>33</v>
      </c>
      <c r="W7407">
        <v>0.59</v>
      </c>
    </row>
    <row r="7408" spans="1:23" x14ac:dyDescent="0.3">
      <c r="A7408" t="s">
        <v>977</v>
      </c>
      <c r="B7408" t="s">
        <v>1744</v>
      </c>
      <c r="D7408" s="1">
        <v>40209</v>
      </c>
      <c r="E7408" s="1">
        <v>40211</v>
      </c>
      <c r="F7408" s="1" t="str">
        <f t="shared" si="474"/>
        <v>February</v>
      </c>
      <c r="G7408" s="1" t="str">
        <f t="shared" si="475"/>
        <v>2010</v>
      </c>
      <c r="H7408" s="2">
        <f t="shared" si="476"/>
        <v>2</v>
      </c>
      <c r="I7408" s="2" t="b">
        <f t="shared" si="477"/>
        <v>0</v>
      </c>
      <c r="J7408" t="s">
        <v>44</v>
      </c>
      <c r="K7408">
        <v>36</v>
      </c>
      <c r="L7408">
        <v>1400.1</v>
      </c>
      <c r="M7408">
        <v>0.03</v>
      </c>
      <c r="N7408" t="s">
        <v>18</v>
      </c>
      <c r="O7408">
        <v>88.68</v>
      </c>
      <c r="P7408">
        <v>39.979999999999997</v>
      </c>
      <c r="Q7408">
        <v>4</v>
      </c>
      <c r="R7408" t="s">
        <v>142</v>
      </c>
      <c r="S7408" t="s">
        <v>143</v>
      </c>
      <c r="T7408" t="s">
        <v>21</v>
      </c>
      <c r="U7408" t="s">
        <v>32</v>
      </c>
      <c r="V7408" t="s">
        <v>48</v>
      </c>
      <c r="W7408">
        <v>0.7</v>
      </c>
    </row>
    <row r="7409" spans="1:23" x14ac:dyDescent="0.3">
      <c r="A7409" t="s">
        <v>1742</v>
      </c>
      <c r="B7409" t="s">
        <v>1743</v>
      </c>
      <c r="D7409" s="1">
        <v>40202</v>
      </c>
      <c r="E7409" s="1">
        <v>40203</v>
      </c>
      <c r="F7409" s="1" t="str">
        <f t="shared" si="474"/>
        <v>January</v>
      </c>
      <c r="G7409" s="1" t="str">
        <f t="shared" si="475"/>
        <v>2010</v>
      </c>
      <c r="H7409" s="2">
        <f t="shared" si="476"/>
        <v>1</v>
      </c>
      <c r="I7409" s="2" t="b">
        <f t="shared" si="477"/>
        <v>0</v>
      </c>
      <c r="J7409" t="s">
        <v>34</v>
      </c>
      <c r="K7409">
        <v>38</v>
      </c>
      <c r="L7409">
        <v>1325.06</v>
      </c>
      <c r="M7409">
        <v>0.06</v>
      </c>
      <c r="N7409" t="s">
        <v>18</v>
      </c>
      <c r="O7409">
        <v>-180.23</v>
      </c>
      <c r="P7409">
        <v>35.770000000000003</v>
      </c>
      <c r="Q7409">
        <v>9.02</v>
      </c>
      <c r="R7409" t="s">
        <v>142</v>
      </c>
      <c r="S7409" t="s">
        <v>143</v>
      </c>
      <c r="T7409" t="s">
        <v>42</v>
      </c>
      <c r="U7409" t="s">
        <v>32</v>
      </c>
      <c r="V7409" t="s">
        <v>48</v>
      </c>
      <c r="W7409">
        <v>0.75</v>
      </c>
    </row>
    <row r="7410" spans="1:23" x14ac:dyDescent="0.3">
      <c r="A7410" t="s">
        <v>996</v>
      </c>
      <c r="B7410" t="s">
        <v>1741</v>
      </c>
      <c r="D7410" s="1">
        <v>40434</v>
      </c>
      <c r="E7410" s="1">
        <v>40435</v>
      </c>
      <c r="F7410" s="1" t="str">
        <f t="shared" si="474"/>
        <v>September</v>
      </c>
      <c r="G7410" s="1" t="str">
        <f t="shared" si="475"/>
        <v>2010</v>
      </c>
      <c r="H7410" s="2">
        <f t="shared" si="476"/>
        <v>1</v>
      </c>
      <c r="I7410" s="2" t="b">
        <f t="shared" si="477"/>
        <v>0</v>
      </c>
      <c r="J7410" t="s">
        <v>52</v>
      </c>
      <c r="K7410">
        <v>21</v>
      </c>
      <c r="L7410">
        <v>101.13</v>
      </c>
      <c r="M7410">
        <v>0.02</v>
      </c>
      <c r="N7410" t="s">
        <v>18</v>
      </c>
      <c r="O7410">
        <v>-74.41</v>
      </c>
      <c r="P7410">
        <v>4.54</v>
      </c>
      <c r="Q7410">
        <v>5.83</v>
      </c>
      <c r="R7410" t="s">
        <v>142</v>
      </c>
      <c r="S7410" t="s">
        <v>143</v>
      </c>
      <c r="T7410" t="s">
        <v>42</v>
      </c>
      <c r="U7410" t="s">
        <v>22</v>
      </c>
      <c r="V7410" t="s">
        <v>29</v>
      </c>
      <c r="W7410">
        <v>0.36</v>
      </c>
    </row>
    <row r="7411" spans="1:23" x14ac:dyDescent="0.3">
      <c r="A7411" t="s">
        <v>996</v>
      </c>
      <c r="B7411" t="s">
        <v>1741</v>
      </c>
      <c r="D7411" s="1">
        <v>40434</v>
      </c>
      <c r="E7411" s="1">
        <v>40436</v>
      </c>
      <c r="F7411" s="1" t="str">
        <f t="shared" si="474"/>
        <v>September</v>
      </c>
      <c r="G7411" s="1" t="str">
        <f t="shared" si="475"/>
        <v>2010</v>
      </c>
      <c r="H7411" s="2">
        <f t="shared" si="476"/>
        <v>2</v>
      </c>
      <c r="I7411" s="2" t="b">
        <f t="shared" si="477"/>
        <v>0</v>
      </c>
      <c r="J7411" t="s">
        <v>52</v>
      </c>
      <c r="K7411">
        <v>18</v>
      </c>
      <c r="L7411">
        <v>526.45000000000005</v>
      </c>
      <c r="M7411">
        <v>0.02</v>
      </c>
      <c r="N7411" t="s">
        <v>18</v>
      </c>
      <c r="O7411">
        <v>-108.14</v>
      </c>
      <c r="P7411">
        <v>28.48</v>
      </c>
      <c r="Q7411">
        <v>8.99</v>
      </c>
      <c r="R7411" t="s">
        <v>142</v>
      </c>
      <c r="S7411" t="s">
        <v>143</v>
      </c>
      <c r="T7411" t="s">
        <v>42</v>
      </c>
      <c r="U7411" t="s">
        <v>32</v>
      </c>
      <c r="V7411" t="s">
        <v>48</v>
      </c>
      <c r="W7411">
        <v>0.7</v>
      </c>
    </row>
    <row r="7412" spans="1:23" x14ac:dyDescent="0.3">
      <c r="A7412" t="s">
        <v>1153</v>
      </c>
      <c r="B7412" t="s">
        <v>1021</v>
      </c>
      <c r="D7412" s="1">
        <v>40780</v>
      </c>
      <c r="E7412" s="1">
        <v>40781</v>
      </c>
      <c r="F7412" s="1" t="str">
        <f t="shared" si="474"/>
        <v>August</v>
      </c>
      <c r="G7412" s="1" t="str">
        <f t="shared" si="475"/>
        <v>2011</v>
      </c>
      <c r="H7412" s="2">
        <f t="shared" si="476"/>
        <v>1</v>
      </c>
      <c r="I7412" s="2" t="b">
        <f t="shared" si="477"/>
        <v>0</v>
      </c>
      <c r="J7412" t="s">
        <v>24</v>
      </c>
      <c r="K7412">
        <v>34</v>
      </c>
      <c r="L7412">
        <v>8581.25</v>
      </c>
      <c r="M7412">
        <v>0</v>
      </c>
      <c r="N7412" t="s">
        <v>25</v>
      </c>
      <c r="O7412">
        <v>1464.23</v>
      </c>
      <c r="P7412">
        <v>240.98</v>
      </c>
      <c r="Q7412">
        <v>60.2</v>
      </c>
      <c r="R7412" t="s">
        <v>142</v>
      </c>
      <c r="S7412" t="s">
        <v>143</v>
      </c>
      <c r="T7412" t="s">
        <v>27</v>
      </c>
      <c r="U7412" t="s">
        <v>36</v>
      </c>
      <c r="V7412" t="s">
        <v>54</v>
      </c>
      <c r="W7412">
        <v>0.56000000000000005</v>
      </c>
    </row>
    <row r="7413" spans="1:23" x14ac:dyDescent="0.3">
      <c r="A7413" t="s">
        <v>1153</v>
      </c>
      <c r="B7413" t="s">
        <v>1021</v>
      </c>
      <c r="D7413" s="1">
        <v>40780</v>
      </c>
      <c r="E7413" s="1">
        <v>40781</v>
      </c>
      <c r="F7413" s="1" t="str">
        <f t="shared" si="474"/>
        <v>August</v>
      </c>
      <c r="G7413" s="1" t="str">
        <f t="shared" si="475"/>
        <v>2011</v>
      </c>
      <c r="H7413" s="2">
        <f t="shared" si="476"/>
        <v>1</v>
      </c>
      <c r="I7413" s="2" t="b">
        <f t="shared" si="477"/>
        <v>0</v>
      </c>
      <c r="J7413" t="s">
        <v>24</v>
      </c>
      <c r="K7413">
        <v>21</v>
      </c>
      <c r="L7413">
        <v>135.99</v>
      </c>
      <c r="M7413">
        <v>0.09</v>
      </c>
      <c r="N7413" t="s">
        <v>18</v>
      </c>
      <c r="O7413">
        <v>-129.24</v>
      </c>
      <c r="P7413">
        <v>6.48</v>
      </c>
      <c r="Q7413">
        <v>9.68</v>
      </c>
      <c r="R7413" t="s">
        <v>142</v>
      </c>
      <c r="S7413" t="s">
        <v>143</v>
      </c>
      <c r="T7413" t="s">
        <v>27</v>
      </c>
      <c r="U7413" t="s">
        <v>22</v>
      </c>
      <c r="V7413" t="s">
        <v>43</v>
      </c>
      <c r="W7413">
        <v>0.36</v>
      </c>
    </row>
    <row r="7414" spans="1:23" x14ac:dyDescent="0.3">
      <c r="A7414" t="s">
        <v>902</v>
      </c>
      <c r="B7414" t="s">
        <v>1260</v>
      </c>
      <c r="D7414" s="1">
        <v>40304</v>
      </c>
      <c r="E7414" s="1">
        <v>40306</v>
      </c>
      <c r="F7414" s="1" t="str">
        <f t="shared" si="474"/>
        <v>May</v>
      </c>
      <c r="G7414" s="1" t="str">
        <f t="shared" si="475"/>
        <v>2010</v>
      </c>
      <c r="H7414" s="2">
        <f t="shared" si="476"/>
        <v>2</v>
      </c>
      <c r="I7414" s="2" t="b">
        <f t="shared" si="477"/>
        <v>0</v>
      </c>
      <c r="J7414" t="s">
        <v>24</v>
      </c>
      <c r="K7414">
        <v>9</v>
      </c>
      <c r="L7414">
        <v>43.23</v>
      </c>
      <c r="M7414">
        <v>0</v>
      </c>
      <c r="N7414" t="s">
        <v>18</v>
      </c>
      <c r="O7414">
        <v>-29.53</v>
      </c>
      <c r="P7414">
        <v>3.98</v>
      </c>
      <c r="Q7414">
        <v>5.26</v>
      </c>
      <c r="R7414" t="s">
        <v>142</v>
      </c>
      <c r="S7414" t="s">
        <v>143</v>
      </c>
      <c r="T7414" t="s">
        <v>21</v>
      </c>
      <c r="U7414" t="s">
        <v>22</v>
      </c>
      <c r="V7414" t="s">
        <v>29</v>
      </c>
      <c r="W7414">
        <v>0.38</v>
      </c>
    </row>
    <row r="7415" spans="1:23" x14ac:dyDescent="0.3">
      <c r="A7415" t="s">
        <v>1270</v>
      </c>
      <c r="B7415" t="s">
        <v>1271</v>
      </c>
      <c r="D7415" s="1">
        <v>40911</v>
      </c>
      <c r="E7415" s="1">
        <v>40920</v>
      </c>
      <c r="F7415" s="1" t="str">
        <f t="shared" si="474"/>
        <v>January</v>
      </c>
      <c r="G7415" s="1" t="str">
        <f t="shared" si="475"/>
        <v>2012</v>
      </c>
      <c r="H7415" s="2">
        <f t="shared" si="476"/>
        <v>9</v>
      </c>
      <c r="I7415" s="2" t="b">
        <f t="shared" si="477"/>
        <v>0</v>
      </c>
      <c r="J7415" t="s">
        <v>17</v>
      </c>
      <c r="K7415">
        <v>22</v>
      </c>
      <c r="L7415">
        <v>3353.54</v>
      </c>
      <c r="M7415">
        <v>7.0000000000000007E-2</v>
      </c>
      <c r="N7415" t="s">
        <v>18</v>
      </c>
      <c r="O7415">
        <v>1189.96</v>
      </c>
      <c r="P7415">
        <v>162.93</v>
      </c>
      <c r="Q7415">
        <v>19.989999999999998</v>
      </c>
      <c r="R7415" t="s">
        <v>142</v>
      </c>
      <c r="S7415" t="s">
        <v>143</v>
      </c>
      <c r="T7415" t="s">
        <v>42</v>
      </c>
      <c r="U7415" t="s">
        <v>22</v>
      </c>
      <c r="V7415" t="s">
        <v>51</v>
      </c>
      <c r="W7415">
        <v>0.39</v>
      </c>
    </row>
    <row r="7416" spans="1:23" x14ac:dyDescent="0.3">
      <c r="A7416" t="s">
        <v>1270</v>
      </c>
      <c r="B7416" t="s">
        <v>1271</v>
      </c>
      <c r="D7416" s="1">
        <v>40911</v>
      </c>
      <c r="E7416" s="1">
        <v>40918</v>
      </c>
      <c r="F7416" s="1" t="str">
        <f t="shared" si="474"/>
        <v>January</v>
      </c>
      <c r="G7416" s="1" t="str">
        <f t="shared" si="475"/>
        <v>2012</v>
      </c>
      <c r="H7416" s="2">
        <f t="shared" si="476"/>
        <v>7</v>
      </c>
      <c r="I7416" s="2" t="b">
        <f t="shared" si="477"/>
        <v>0</v>
      </c>
      <c r="J7416" t="s">
        <v>17</v>
      </c>
      <c r="K7416">
        <v>26</v>
      </c>
      <c r="L7416">
        <v>69.38</v>
      </c>
      <c r="M7416">
        <v>0.08</v>
      </c>
      <c r="N7416" t="s">
        <v>18</v>
      </c>
      <c r="O7416">
        <v>-70.73</v>
      </c>
      <c r="P7416">
        <v>2.52</v>
      </c>
      <c r="Q7416">
        <v>4.28</v>
      </c>
      <c r="R7416" t="s">
        <v>142</v>
      </c>
      <c r="S7416" t="s">
        <v>143</v>
      </c>
      <c r="T7416" t="s">
        <v>42</v>
      </c>
      <c r="U7416" t="s">
        <v>22</v>
      </c>
      <c r="V7416" t="s">
        <v>60</v>
      </c>
      <c r="W7416">
        <v>0.44</v>
      </c>
    </row>
    <row r="7417" spans="1:23" x14ac:dyDescent="0.3">
      <c r="A7417" t="s">
        <v>977</v>
      </c>
      <c r="B7417" t="s">
        <v>1744</v>
      </c>
      <c r="D7417" s="1">
        <v>40209</v>
      </c>
      <c r="E7417" s="1">
        <v>40210</v>
      </c>
      <c r="F7417" s="1" t="str">
        <f t="shared" si="474"/>
        <v>February</v>
      </c>
      <c r="G7417" s="1" t="str">
        <f t="shared" si="475"/>
        <v>2010</v>
      </c>
      <c r="H7417" s="2">
        <f t="shared" si="476"/>
        <v>1</v>
      </c>
      <c r="I7417" s="2" t="b">
        <f t="shared" si="477"/>
        <v>0</v>
      </c>
      <c r="J7417" t="s">
        <v>52</v>
      </c>
      <c r="K7417">
        <v>36</v>
      </c>
      <c r="L7417">
        <v>78.510000000000005</v>
      </c>
      <c r="M7417">
        <v>0.09</v>
      </c>
      <c r="N7417" t="s">
        <v>18</v>
      </c>
      <c r="O7417">
        <v>-10.06</v>
      </c>
      <c r="P7417">
        <v>2.1800000000000002</v>
      </c>
      <c r="Q7417">
        <v>1.38</v>
      </c>
      <c r="R7417" t="s">
        <v>142</v>
      </c>
      <c r="S7417" t="s">
        <v>143</v>
      </c>
      <c r="T7417" t="s">
        <v>21</v>
      </c>
      <c r="U7417" t="s">
        <v>22</v>
      </c>
      <c r="V7417" t="s">
        <v>46</v>
      </c>
      <c r="W7417">
        <v>0.44</v>
      </c>
    </row>
    <row r="7418" spans="1:23" x14ac:dyDescent="0.3">
      <c r="A7418" t="s">
        <v>964</v>
      </c>
      <c r="B7418" t="s">
        <v>919</v>
      </c>
      <c r="D7418" s="1">
        <v>40019</v>
      </c>
      <c r="E7418" s="1">
        <v>40020</v>
      </c>
      <c r="F7418" s="1" t="str">
        <f t="shared" si="474"/>
        <v>July</v>
      </c>
      <c r="G7418" s="1" t="str">
        <f t="shared" si="475"/>
        <v>2009</v>
      </c>
      <c r="H7418" s="2">
        <f t="shared" si="476"/>
        <v>1</v>
      </c>
      <c r="I7418" s="2" t="b">
        <f t="shared" si="477"/>
        <v>0</v>
      </c>
      <c r="J7418" t="s">
        <v>24</v>
      </c>
      <c r="K7418">
        <v>9</v>
      </c>
      <c r="L7418">
        <v>101.47</v>
      </c>
      <c r="M7418">
        <v>0.03</v>
      </c>
      <c r="N7418" t="s">
        <v>18</v>
      </c>
      <c r="O7418">
        <v>-18.64</v>
      </c>
      <c r="P7418">
        <v>10.89</v>
      </c>
      <c r="Q7418">
        <v>4.5</v>
      </c>
      <c r="R7418" t="s">
        <v>142</v>
      </c>
      <c r="S7418" t="s">
        <v>143</v>
      </c>
      <c r="T7418" t="s">
        <v>31</v>
      </c>
      <c r="U7418" t="s">
        <v>22</v>
      </c>
      <c r="V7418" t="s">
        <v>28</v>
      </c>
      <c r="W7418">
        <v>0.59</v>
      </c>
    </row>
    <row r="7419" spans="1:23" x14ac:dyDescent="0.3">
      <c r="A7419" t="s">
        <v>1171</v>
      </c>
      <c r="B7419" t="s">
        <v>1499</v>
      </c>
      <c r="D7419" s="1">
        <v>39940</v>
      </c>
      <c r="E7419" s="1">
        <v>39942</v>
      </c>
      <c r="F7419" s="1" t="str">
        <f t="shared" si="474"/>
        <v>May</v>
      </c>
      <c r="G7419" s="1" t="str">
        <f t="shared" si="475"/>
        <v>2009</v>
      </c>
      <c r="H7419" s="2">
        <f t="shared" si="476"/>
        <v>2</v>
      </c>
      <c r="I7419" s="2" t="b">
        <f t="shared" si="477"/>
        <v>0</v>
      </c>
      <c r="J7419" t="s">
        <v>24</v>
      </c>
      <c r="K7419">
        <v>27</v>
      </c>
      <c r="L7419">
        <v>130.49</v>
      </c>
      <c r="M7419">
        <v>7.0000000000000007E-2</v>
      </c>
      <c r="N7419" t="s">
        <v>39</v>
      </c>
      <c r="O7419">
        <v>47.09</v>
      </c>
      <c r="P7419">
        <v>4.76</v>
      </c>
      <c r="Q7419">
        <v>0.88</v>
      </c>
      <c r="R7419" t="s">
        <v>142</v>
      </c>
      <c r="S7419" t="s">
        <v>143</v>
      </c>
      <c r="T7419" t="s">
        <v>27</v>
      </c>
      <c r="U7419" t="s">
        <v>22</v>
      </c>
      <c r="V7419" t="s">
        <v>43</v>
      </c>
      <c r="W7419">
        <v>0.39</v>
      </c>
    </row>
    <row r="7420" spans="1:23" x14ac:dyDescent="0.3">
      <c r="A7420" t="s">
        <v>1488</v>
      </c>
      <c r="B7420" t="s">
        <v>1740</v>
      </c>
      <c r="D7420" s="1">
        <v>41047</v>
      </c>
      <c r="E7420" s="1">
        <v>41049</v>
      </c>
      <c r="F7420" s="1" t="str">
        <f t="shared" si="474"/>
        <v>May</v>
      </c>
      <c r="G7420" s="1" t="str">
        <f t="shared" si="475"/>
        <v>2012</v>
      </c>
      <c r="H7420" s="2">
        <f t="shared" si="476"/>
        <v>2</v>
      </c>
      <c r="I7420" s="2" t="b">
        <f t="shared" si="477"/>
        <v>0</v>
      </c>
      <c r="J7420" t="s">
        <v>17</v>
      </c>
      <c r="K7420">
        <v>42</v>
      </c>
      <c r="L7420">
        <v>861.41</v>
      </c>
      <c r="M7420">
        <v>0.01</v>
      </c>
      <c r="N7420" t="s">
        <v>18</v>
      </c>
      <c r="O7420">
        <v>128</v>
      </c>
      <c r="P7420">
        <v>18.97</v>
      </c>
      <c r="Q7420">
        <v>9.5399999999999991</v>
      </c>
      <c r="R7420" t="s">
        <v>142</v>
      </c>
      <c r="S7420" t="s">
        <v>143</v>
      </c>
      <c r="T7420" t="s">
        <v>42</v>
      </c>
      <c r="U7420" t="s">
        <v>22</v>
      </c>
      <c r="V7420" t="s">
        <v>43</v>
      </c>
      <c r="W7420">
        <v>0.37</v>
      </c>
    </row>
    <row r="7421" spans="1:23" x14ac:dyDescent="0.3">
      <c r="A7421" t="s">
        <v>1742</v>
      </c>
      <c r="B7421" t="s">
        <v>1743</v>
      </c>
      <c r="D7421" s="1">
        <v>40425</v>
      </c>
      <c r="E7421" s="1">
        <v>40426</v>
      </c>
      <c r="F7421" s="1" t="str">
        <f t="shared" si="474"/>
        <v>September</v>
      </c>
      <c r="G7421" s="1" t="str">
        <f t="shared" si="475"/>
        <v>2010</v>
      </c>
      <c r="H7421" s="2">
        <f t="shared" si="476"/>
        <v>1</v>
      </c>
      <c r="I7421" s="2" t="b">
        <f t="shared" si="477"/>
        <v>0</v>
      </c>
      <c r="J7421" t="s">
        <v>44</v>
      </c>
      <c r="K7421">
        <v>21</v>
      </c>
      <c r="L7421">
        <v>361.98</v>
      </c>
      <c r="M7421">
        <v>0</v>
      </c>
      <c r="N7421" t="s">
        <v>18</v>
      </c>
      <c r="O7421">
        <v>-55.61</v>
      </c>
      <c r="P7421">
        <v>15.99</v>
      </c>
      <c r="Q7421">
        <v>9.4</v>
      </c>
      <c r="R7421" t="s">
        <v>142</v>
      </c>
      <c r="S7421" t="s">
        <v>143</v>
      </c>
      <c r="T7421" t="s">
        <v>31</v>
      </c>
      <c r="U7421" t="s">
        <v>32</v>
      </c>
      <c r="V7421" t="s">
        <v>94</v>
      </c>
      <c r="W7421">
        <v>0.49</v>
      </c>
    </row>
    <row r="7422" spans="1:23" x14ac:dyDescent="0.3">
      <c r="A7422" t="s">
        <v>937</v>
      </c>
      <c r="B7422" t="s">
        <v>1671</v>
      </c>
      <c r="D7422" s="1">
        <v>40440</v>
      </c>
      <c r="E7422" s="1">
        <v>40441</v>
      </c>
      <c r="F7422" s="1" t="str">
        <f t="shared" si="474"/>
        <v>September</v>
      </c>
      <c r="G7422" s="1" t="str">
        <f t="shared" si="475"/>
        <v>2010</v>
      </c>
      <c r="H7422" s="2">
        <f t="shared" si="476"/>
        <v>1</v>
      </c>
      <c r="I7422" s="2" t="b">
        <f t="shared" si="477"/>
        <v>0</v>
      </c>
      <c r="J7422" t="s">
        <v>44</v>
      </c>
      <c r="K7422">
        <v>29</v>
      </c>
      <c r="L7422">
        <v>965.82</v>
      </c>
      <c r="M7422">
        <v>0.09</v>
      </c>
      <c r="N7422" t="s">
        <v>18</v>
      </c>
      <c r="O7422">
        <v>169.15</v>
      </c>
      <c r="P7422">
        <v>34.99</v>
      </c>
      <c r="Q7422">
        <v>5.5</v>
      </c>
      <c r="R7422" t="s">
        <v>142</v>
      </c>
      <c r="S7422" t="s">
        <v>143</v>
      </c>
      <c r="T7422" t="s">
        <v>42</v>
      </c>
      <c r="U7422" t="s">
        <v>32</v>
      </c>
      <c r="V7422" t="s">
        <v>48</v>
      </c>
      <c r="W7422">
        <v>0.49</v>
      </c>
    </row>
    <row r="7423" spans="1:23" x14ac:dyDescent="0.3">
      <c r="A7423" t="s">
        <v>996</v>
      </c>
      <c r="B7423" t="s">
        <v>1741</v>
      </c>
      <c r="D7423" s="1">
        <v>40396</v>
      </c>
      <c r="E7423" s="1">
        <v>40399</v>
      </c>
      <c r="F7423" s="1" t="str">
        <f t="shared" si="474"/>
        <v>August</v>
      </c>
      <c r="G7423" s="1" t="str">
        <f t="shared" si="475"/>
        <v>2010</v>
      </c>
      <c r="H7423" s="2">
        <f t="shared" si="476"/>
        <v>3</v>
      </c>
      <c r="I7423" s="2" t="b">
        <f t="shared" si="477"/>
        <v>0</v>
      </c>
      <c r="J7423" t="s">
        <v>52</v>
      </c>
      <c r="K7423">
        <v>24</v>
      </c>
      <c r="L7423">
        <v>349.65</v>
      </c>
      <c r="M7423">
        <v>0.1</v>
      </c>
      <c r="N7423" t="s">
        <v>39</v>
      </c>
      <c r="O7423">
        <v>28.55</v>
      </c>
      <c r="P7423">
        <v>14.48</v>
      </c>
      <c r="Q7423">
        <v>6.46</v>
      </c>
      <c r="R7423" t="s">
        <v>142</v>
      </c>
      <c r="S7423" t="s">
        <v>143</v>
      </c>
      <c r="T7423" t="s">
        <v>42</v>
      </c>
      <c r="U7423" t="s">
        <v>22</v>
      </c>
      <c r="V7423" t="s">
        <v>29</v>
      </c>
      <c r="W7423">
        <v>0.38</v>
      </c>
    </row>
    <row r="7424" spans="1:23" x14ac:dyDescent="0.3">
      <c r="A7424" t="s">
        <v>996</v>
      </c>
      <c r="B7424" t="s">
        <v>1741</v>
      </c>
      <c r="D7424" s="1">
        <v>40396</v>
      </c>
      <c r="E7424" s="1">
        <v>40398</v>
      </c>
      <c r="F7424" s="1" t="str">
        <f t="shared" si="474"/>
        <v>August</v>
      </c>
      <c r="G7424" s="1" t="str">
        <f t="shared" si="475"/>
        <v>2010</v>
      </c>
      <c r="H7424" s="2">
        <f t="shared" si="476"/>
        <v>2</v>
      </c>
      <c r="I7424" s="2" t="b">
        <f t="shared" si="477"/>
        <v>0</v>
      </c>
      <c r="J7424" t="s">
        <v>52</v>
      </c>
      <c r="K7424">
        <v>46</v>
      </c>
      <c r="L7424">
        <v>4814.12</v>
      </c>
      <c r="M7424">
        <v>0.03</v>
      </c>
      <c r="N7424" t="s">
        <v>18</v>
      </c>
      <c r="O7424">
        <v>855.14</v>
      </c>
      <c r="P7424">
        <v>102.3</v>
      </c>
      <c r="Q7424">
        <v>21.26</v>
      </c>
      <c r="R7424" t="s">
        <v>142</v>
      </c>
      <c r="S7424" t="s">
        <v>143</v>
      </c>
      <c r="T7424" t="s">
        <v>42</v>
      </c>
      <c r="U7424" t="s">
        <v>36</v>
      </c>
      <c r="V7424" t="s">
        <v>37</v>
      </c>
      <c r="W7424">
        <v>0.59</v>
      </c>
    </row>
    <row r="7425" spans="1:23" x14ac:dyDescent="0.3">
      <c r="A7425" t="s">
        <v>1340</v>
      </c>
      <c r="B7425" t="s">
        <v>1500</v>
      </c>
      <c r="D7425" s="1">
        <v>39837</v>
      </c>
      <c r="E7425" s="1">
        <v>39837</v>
      </c>
      <c r="F7425" s="1" t="str">
        <f t="shared" si="474"/>
        <v>January</v>
      </c>
      <c r="G7425" s="1" t="str">
        <f t="shared" si="475"/>
        <v>2009</v>
      </c>
      <c r="H7425" s="2">
        <f t="shared" si="476"/>
        <v>0</v>
      </c>
      <c r="I7425" s="2" t="str">
        <f t="shared" si="477"/>
        <v>FREE DELIVERY</v>
      </c>
      <c r="J7425" t="s">
        <v>24</v>
      </c>
      <c r="K7425">
        <v>24</v>
      </c>
      <c r="L7425">
        <v>359.65</v>
      </c>
      <c r="M7425">
        <v>0.01</v>
      </c>
      <c r="N7425" t="s">
        <v>18</v>
      </c>
      <c r="O7425">
        <v>-11.15</v>
      </c>
      <c r="P7425">
        <v>14.42</v>
      </c>
      <c r="Q7425">
        <v>6.75</v>
      </c>
      <c r="R7425" t="s">
        <v>142</v>
      </c>
      <c r="S7425" t="s">
        <v>143</v>
      </c>
      <c r="T7425" t="s">
        <v>31</v>
      </c>
      <c r="U7425" t="s">
        <v>22</v>
      </c>
      <c r="V7425" t="s">
        <v>28</v>
      </c>
      <c r="W7425">
        <v>0.52</v>
      </c>
    </row>
    <row r="7426" spans="1:23" x14ac:dyDescent="0.3">
      <c r="A7426" t="s">
        <v>1488</v>
      </c>
      <c r="B7426" t="s">
        <v>1740</v>
      </c>
      <c r="D7426" s="1">
        <v>40220</v>
      </c>
      <c r="E7426" s="1">
        <v>40224</v>
      </c>
      <c r="F7426" s="1" t="str">
        <f t="shared" si="474"/>
        <v>February</v>
      </c>
      <c r="G7426" s="1" t="str">
        <f t="shared" si="475"/>
        <v>2010</v>
      </c>
      <c r="H7426" s="2">
        <f t="shared" si="476"/>
        <v>4</v>
      </c>
      <c r="I7426" s="2" t="b">
        <f t="shared" si="477"/>
        <v>0</v>
      </c>
      <c r="J7426" t="s">
        <v>17</v>
      </c>
      <c r="K7426">
        <v>36</v>
      </c>
      <c r="L7426">
        <v>246.24</v>
      </c>
      <c r="M7426">
        <v>0.08</v>
      </c>
      <c r="N7426" t="s">
        <v>18</v>
      </c>
      <c r="O7426">
        <v>-118.9</v>
      </c>
      <c r="P7426">
        <v>6.68</v>
      </c>
      <c r="Q7426">
        <v>7.3</v>
      </c>
      <c r="R7426" t="s">
        <v>142</v>
      </c>
      <c r="S7426" t="s">
        <v>143</v>
      </c>
      <c r="T7426" t="s">
        <v>21</v>
      </c>
      <c r="U7426" t="s">
        <v>22</v>
      </c>
      <c r="V7426" t="s">
        <v>43</v>
      </c>
      <c r="W7426">
        <v>0.37</v>
      </c>
    </row>
    <row r="7427" spans="1:23" x14ac:dyDescent="0.3">
      <c r="A7427" t="s">
        <v>1488</v>
      </c>
      <c r="B7427" t="s">
        <v>1740</v>
      </c>
      <c r="D7427" s="1">
        <v>40220</v>
      </c>
      <c r="E7427" s="1">
        <v>40227</v>
      </c>
      <c r="F7427" s="1" t="str">
        <f t="shared" ref="F7427:F7490" si="478">TEXT(E7427,"mmmm")</f>
        <v>February</v>
      </c>
      <c r="G7427" s="1" t="str">
        <f t="shared" ref="G7427:G7490" si="479">TEXT(E7427,"yyyy")</f>
        <v>2010</v>
      </c>
      <c r="H7427" s="2">
        <f t="shared" ref="H7427:H7490" si="480">E7427-D7427</f>
        <v>7</v>
      </c>
      <c r="I7427" s="2" t="b">
        <f t="shared" ref="I7427:I7490" si="481">IF(H7427&lt;1,IF(AND(H7427&gt;0,H7427&lt;2),"ONE DAY", "FREE DELIVERY"))</f>
        <v>0</v>
      </c>
      <c r="J7427" t="s">
        <v>17</v>
      </c>
      <c r="K7427">
        <v>8</v>
      </c>
      <c r="L7427">
        <v>78.67</v>
      </c>
      <c r="M7427">
        <v>0</v>
      </c>
      <c r="N7427" t="s">
        <v>18</v>
      </c>
      <c r="O7427">
        <v>14.1</v>
      </c>
      <c r="P7427">
        <v>9.11</v>
      </c>
      <c r="Q7427">
        <v>2.15</v>
      </c>
      <c r="R7427" t="s">
        <v>142</v>
      </c>
      <c r="S7427" t="s">
        <v>143</v>
      </c>
      <c r="T7427" t="s">
        <v>21</v>
      </c>
      <c r="U7427" t="s">
        <v>22</v>
      </c>
      <c r="V7427" t="s">
        <v>43</v>
      </c>
      <c r="W7427">
        <v>0.4</v>
      </c>
    </row>
    <row r="7428" spans="1:23" x14ac:dyDescent="0.3">
      <c r="A7428" t="s">
        <v>937</v>
      </c>
      <c r="B7428" t="s">
        <v>1671</v>
      </c>
      <c r="D7428" s="1">
        <v>40388</v>
      </c>
      <c r="E7428" s="1">
        <v>40388</v>
      </c>
      <c r="F7428" s="1" t="str">
        <f t="shared" si="478"/>
        <v>July</v>
      </c>
      <c r="G7428" s="1" t="str">
        <f t="shared" si="479"/>
        <v>2010</v>
      </c>
      <c r="H7428" s="2">
        <f t="shared" si="480"/>
        <v>0</v>
      </c>
      <c r="I7428" s="2" t="str">
        <f t="shared" si="481"/>
        <v>FREE DELIVERY</v>
      </c>
      <c r="J7428" t="s">
        <v>44</v>
      </c>
      <c r="K7428">
        <v>33</v>
      </c>
      <c r="L7428">
        <v>4416.6509999999998</v>
      </c>
      <c r="M7428">
        <v>0.02</v>
      </c>
      <c r="N7428" t="s">
        <v>18</v>
      </c>
      <c r="O7428">
        <v>1020.41</v>
      </c>
      <c r="P7428">
        <v>155.99</v>
      </c>
      <c r="Q7428">
        <v>8.99</v>
      </c>
      <c r="R7428" t="s">
        <v>142</v>
      </c>
      <c r="S7428" t="s">
        <v>143</v>
      </c>
      <c r="T7428" t="s">
        <v>42</v>
      </c>
      <c r="U7428" t="s">
        <v>32</v>
      </c>
      <c r="V7428" t="s">
        <v>33</v>
      </c>
      <c r="W7428">
        <v>0.57999999999999996</v>
      </c>
    </row>
    <row r="7429" spans="1:23" x14ac:dyDescent="0.3">
      <c r="A7429" t="s">
        <v>1742</v>
      </c>
      <c r="B7429" t="s">
        <v>1743</v>
      </c>
      <c r="D7429" s="1">
        <v>40632</v>
      </c>
      <c r="E7429" s="1">
        <v>40634</v>
      </c>
      <c r="F7429" s="1" t="str">
        <f t="shared" si="478"/>
        <v>April</v>
      </c>
      <c r="G7429" s="1" t="str">
        <f t="shared" si="479"/>
        <v>2011</v>
      </c>
      <c r="H7429" s="2">
        <f t="shared" si="480"/>
        <v>2</v>
      </c>
      <c r="I7429" s="2" t="b">
        <f t="shared" si="481"/>
        <v>0</v>
      </c>
      <c r="J7429" t="s">
        <v>44</v>
      </c>
      <c r="K7429">
        <v>41</v>
      </c>
      <c r="L7429">
        <v>1204.0844999999999</v>
      </c>
      <c r="M7429">
        <v>0.04</v>
      </c>
      <c r="N7429" t="s">
        <v>18</v>
      </c>
      <c r="O7429">
        <v>341.96</v>
      </c>
      <c r="P7429">
        <v>35.99</v>
      </c>
      <c r="Q7429">
        <v>1.1000000000000001</v>
      </c>
      <c r="R7429" t="s">
        <v>142</v>
      </c>
      <c r="S7429" t="s">
        <v>143</v>
      </c>
      <c r="T7429" t="s">
        <v>31</v>
      </c>
      <c r="U7429" t="s">
        <v>32</v>
      </c>
      <c r="V7429" t="s">
        <v>33</v>
      </c>
      <c r="W7429">
        <v>0.55000000000000004</v>
      </c>
    </row>
    <row r="7430" spans="1:23" x14ac:dyDescent="0.3">
      <c r="A7430" t="s">
        <v>1488</v>
      </c>
      <c r="B7430" t="s">
        <v>1740</v>
      </c>
      <c r="D7430" s="1">
        <v>39847</v>
      </c>
      <c r="E7430" s="1">
        <v>39849</v>
      </c>
      <c r="F7430" s="1" t="str">
        <f t="shared" si="478"/>
        <v>February</v>
      </c>
      <c r="G7430" s="1" t="str">
        <f t="shared" si="479"/>
        <v>2009</v>
      </c>
      <c r="H7430" s="2">
        <f t="shared" si="480"/>
        <v>2</v>
      </c>
      <c r="I7430" s="2" t="b">
        <f t="shared" si="481"/>
        <v>0</v>
      </c>
      <c r="J7430" t="s">
        <v>34</v>
      </c>
      <c r="K7430">
        <v>36</v>
      </c>
      <c r="L7430">
        <v>181.39</v>
      </c>
      <c r="M7430">
        <v>0.1</v>
      </c>
      <c r="N7430" t="s">
        <v>18</v>
      </c>
      <c r="O7430">
        <v>-32.4</v>
      </c>
      <c r="P7430">
        <v>5.08</v>
      </c>
      <c r="Q7430">
        <v>3.63</v>
      </c>
      <c r="R7430" t="s">
        <v>142</v>
      </c>
      <c r="S7430" t="s">
        <v>143</v>
      </c>
      <c r="T7430" t="s">
        <v>42</v>
      </c>
      <c r="U7430" t="s">
        <v>36</v>
      </c>
      <c r="V7430" t="s">
        <v>37</v>
      </c>
      <c r="W7430">
        <v>0.51</v>
      </c>
    </row>
    <row r="7431" spans="1:23" x14ac:dyDescent="0.3">
      <c r="A7431" t="s">
        <v>1488</v>
      </c>
      <c r="B7431" t="s">
        <v>1740</v>
      </c>
      <c r="D7431" s="1">
        <v>39847</v>
      </c>
      <c r="E7431" s="1">
        <v>39849</v>
      </c>
      <c r="F7431" s="1" t="str">
        <f t="shared" si="478"/>
        <v>February</v>
      </c>
      <c r="G7431" s="1" t="str">
        <f t="shared" si="479"/>
        <v>2009</v>
      </c>
      <c r="H7431" s="2">
        <f t="shared" si="480"/>
        <v>2</v>
      </c>
      <c r="I7431" s="2" t="b">
        <f t="shared" si="481"/>
        <v>0</v>
      </c>
      <c r="J7431" t="s">
        <v>34</v>
      </c>
      <c r="K7431">
        <v>26</v>
      </c>
      <c r="L7431">
        <v>846.08150000000001</v>
      </c>
      <c r="M7431">
        <v>0.02</v>
      </c>
      <c r="N7431" t="s">
        <v>18</v>
      </c>
      <c r="O7431">
        <v>-120.93</v>
      </c>
      <c r="P7431">
        <v>35.99</v>
      </c>
      <c r="Q7431">
        <v>5</v>
      </c>
      <c r="R7431" t="s">
        <v>142</v>
      </c>
      <c r="S7431" t="s">
        <v>143</v>
      </c>
      <c r="T7431" t="s">
        <v>42</v>
      </c>
      <c r="U7431" t="s">
        <v>32</v>
      </c>
      <c r="V7431" t="s">
        <v>33</v>
      </c>
      <c r="W7431">
        <v>0.85</v>
      </c>
    </row>
    <row r="7432" spans="1:23" x14ac:dyDescent="0.3">
      <c r="A7432" t="s">
        <v>996</v>
      </c>
      <c r="B7432" t="s">
        <v>1741</v>
      </c>
      <c r="D7432" s="1">
        <v>39902</v>
      </c>
      <c r="E7432" s="1">
        <v>39903</v>
      </c>
      <c r="F7432" s="1" t="str">
        <f t="shared" si="478"/>
        <v>March</v>
      </c>
      <c r="G7432" s="1" t="str">
        <f t="shared" si="479"/>
        <v>2009</v>
      </c>
      <c r="H7432" s="2">
        <f t="shared" si="480"/>
        <v>1</v>
      </c>
      <c r="I7432" s="2" t="b">
        <f t="shared" si="481"/>
        <v>0</v>
      </c>
      <c r="J7432" t="s">
        <v>44</v>
      </c>
      <c r="K7432">
        <v>35</v>
      </c>
      <c r="L7432">
        <v>187.84</v>
      </c>
      <c r="M7432">
        <v>0</v>
      </c>
      <c r="N7432" t="s">
        <v>18</v>
      </c>
      <c r="O7432">
        <v>-95.05</v>
      </c>
      <c r="P7432">
        <v>4.91</v>
      </c>
      <c r="Q7432">
        <v>5.68</v>
      </c>
      <c r="R7432" t="s">
        <v>142</v>
      </c>
      <c r="S7432" t="s">
        <v>143</v>
      </c>
      <c r="T7432" t="s">
        <v>42</v>
      </c>
      <c r="U7432" t="s">
        <v>22</v>
      </c>
      <c r="V7432" t="s">
        <v>29</v>
      </c>
      <c r="W7432">
        <v>0.36</v>
      </c>
    </row>
    <row r="7433" spans="1:23" x14ac:dyDescent="0.3">
      <c r="A7433" t="s">
        <v>996</v>
      </c>
      <c r="B7433" t="s">
        <v>1741</v>
      </c>
      <c r="D7433" s="1">
        <v>39902</v>
      </c>
      <c r="E7433" s="1">
        <v>39904</v>
      </c>
      <c r="F7433" s="1" t="str">
        <f t="shared" si="478"/>
        <v>April</v>
      </c>
      <c r="G7433" s="1" t="str">
        <f t="shared" si="479"/>
        <v>2009</v>
      </c>
      <c r="H7433" s="2">
        <f t="shared" si="480"/>
        <v>2</v>
      </c>
      <c r="I7433" s="2" t="b">
        <f t="shared" si="481"/>
        <v>0</v>
      </c>
      <c r="J7433" t="s">
        <v>44</v>
      </c>
      <c r="K7433">
        <v>45</v>
      </c>
      <c r="L7433">
        <v>240.6</v>
      </c>
      <c r="M7433">
        <v>0.04</v>
      </c>
      <c r="N7433" t="s">
        <v>18</v>
      </c>
      <c r="O7433">
        <v>3.45</v>
      </c>
      <c r="P7433">
        <v>5.34</v>
      </c>
      <c r="Q7433">
        <v>2.99</v>
      </c>
      <c r="R7433" t="s">
        <v>142</v>
      </c>
      <c r="S7433" t="s">
        <v>143</v>
      </c>
      <c r="T7433" t="s">
        <v>42</v>
      </c>
      <c r="U7433" t="s">
        <v>22</v>
      </c>
      <c r="V7433" t="s">
        <v>29</v>
      </c>
      <c r="W7433">
        <v>0.38</v>
      </c>
    </row>
    <row r="7434" spans="1:23" x14ac:dyDescent="0.3">
      <c r="A7434" t="s">
        <v>996</v>
      </c>
      <c r="B7434" t="s">
        <v>1741</v>
      </c>
      <c r="D7434" s="1">
        <v>39902</v>
      </c>
      <c r="E7434" s="1">
        <v>39904</v>
      </c>
      <c r="F7434" s="1" t="str">
        <f t="shared" si="478"/>
        <v>April</v>
      </c>
      <c r="G7434" s="1" t="str">
        <f t="shared" si="479"/>
        <v>2009</v>
      </c>
      <c r="H7434" s="2">
        <f t="shared" si="480"/>
        <v>2</v>
      </c>
      <c r="I7434" s="2" t="b">
        <f t="shared" si="481"/>
        <v>0</v>
      </c>
      <c r="J7434" t="s">
        <v>44</v>
      </c>
      <c r="K7434">
        <v>5</v>
      </c>
      <c r="L7434">
        <v>236.87799999999999</v>
      </c>
      <c r="M7434">
        <v>0.06</v>
      </c>
      <c r="N7434" t="s">
        <v>18</v>
      </c>
      <c r="O7434">
        <v>-275.25</v>
      </c>
      <c r="P7434">
        <v>55.99</v>
      </c>
      <c r="Q7434">
        <v>5</v>
      </c>
      <c r="R7434" t="s">
        <v>142</v>
      </c>
      <c r="S7434" t="s">
        <v>143</v>
      </c>
      <c r="T7434" t="s">
        <v>42</v>
      </c>
      <c r="U7434" t="s">
        <v>32</v>
      </c>
      <c r="V7434" t="s">
        <v>33</v>
      </c>
      <c r="W7434">
        <v>0.8</v>
      </c>
    </row>
    <row r="7435" spans="1:23" x14ac:dyDescent="0.3">
      <c r="A7435" t="s">
        <v>902</v>
      </c>
      <c r="B7435" t="s">
        <v>1260</v>
      </c>
      <c r="D7435" s="1">
        <v>40081</v>
      </c>
      <c r="E7435" s="1">
        <v>40082</v>
      </c>
      <c r="F7435" s="1" t="str">
        <f t="shared" si="478"/>
        <v>September</v>
      </c>
      <c r="G7435" s="1" t="str">
        <f t="shared" si="479"/>
        <v>2009</v>
      </c>
      <c r="H7435" s="2">
        <f t="shared" si="480"/>
        <v>1</v>
      </c>
      <c r="I7435" s="2" t="b">
        <f t="shared" si="481"/>
        <v>0</v>
      </c>
      <c r="J7435" t="s">
        <v>34</v>
      </c>
      <c r="K7435">
        <v>41</v>
      </c>
      <c r="L7435">
        <v>9312.52</v>
      </c>
      <c r="M7435">
        <v>0.01</v>
      </c>
      <c r="N7435" t="s">
        <v>18</v>
      </c>
      <c r="O7435">
        <v>3039.37</v>
      </c>
      <c r="P7435">
        <v>218.08</v>
      </c>
      <c r="Q7435">
        <v>18.059999999999999</v>
      </c>
      <c r="R7435" t="s">
        <v>142</v>
      </c>
      <c r="S7435" t="s">
        <v>143</v>
      </c>
      <c r="T7435" t="s">
        <v>21</v>
      </c>
      <c r="U7435" t="s">
        <v>36</v>
      </c>
      <c r="V7435" t="s">
        <v>67</v>
      </c>
      <c r="W7435">
        <v>0.56999999999999995</v>
      </c>
    </row>
    <row r="7436" spans="1:23" x14ac:dyDescent="0.3">
      <c r="A7436" t="s">
        <v>902</v>
      </c>
      <c r="B7436" t="s">
        <v>1260</v>
      </c>
      <c r="D7436" s="1">
        <v>40081</v>
      </c>
      <c r="E7436" s="1">
        <v>40082</v>
      </c>
      <c r="F7436" s="1" t="str">
        <f t="shared" si="478"/>
        <v>September</v>
      </c>
      <c r="G7436" s="1" t="str">
        <f t="shared" si="479"/>
        <v>2009</v>
      </c>
      <c r="H7436" s="2">
        <f t="shared" si="480"/>
        <v>1</v>
      </c>
      <c r="I7436" s="2" t="b">
        <f t="shared" si="481"/>
        <v>0</v>
      </c>
      <c r="J7436" t="s">
        <v>34</v>
      </c>
      <c r="K7436">
        <v>43</v>
      </c>
      <c r="L7436">
        <v>220.47</v>
      </c>
      <c r="M7436">
        <v>0.04</v>
      </c>
      <c r="N7436" t="s">
        <v>18</v>
      </c>
      <c r="O7436">
        <v>-135.16</v>
      </c>
      <c r="P7436">
        <v>4.9800000000000004</v>
      </c>
      <c r="Q7436">
        <v>4.62</v>
      </c>
      <c r="R7436" t="s">
        <v>142</v>
      </c>
      <c r="S7436" t="s">
        <v>143</v>
      </c>
      <c r="T7436" t="s">
        <v>21</v>
      </c>
      <c r="U7436" t="s">
        <v>32</v>
      </c>
      <c r="V7436" t="s">
        <v>48</v>
      </c>
      <c r="W7436">
        <v>0.64</v>
      </c>
    </row>
    <row r="7437" spans="1:23" x14ac:dyDescent="0.3">
      <c r="A7437" t="s">
        <v>1340</v>
      </c>
      <c r="B7437" t="s">
        <v>1500</v>
      </c>
      <c r="D7437" s="1">
        <v>41089</v>
      </c>
      <c r="E7437" s="1">
        <v>41090</v>
      </c>
      <c r="F7437" s="1" t="str">
        <f t="shared" si="478"/>
        <v>June</v>
      </c>
      <c r="G7437" s="1" t="str">
        <f t="shared" si="479"/>
        <v>2012</v>
      </c>
      <c r="H7437" s="2">
        <f t="shared" si="480"/>
        <v>1</v>
      </c>
      <c r="I7437" s="2" t="b">
        <f t="shared" si="481"/>
        <v>0</v>
      </c>
      <c r="J7437" t="s">
        <v>34</v>
      </c>
      <c r="K7437">
        <v>46</v>
      </c>
      <c r="L7437">
        <v>7928.5619999999999</v>
      </c>
      <c r="M7437">
        <v>0.08</v>
      </c>
      <c r="N7437" t="s">
        <v>18</v>
      </c>
      <c r="O7437">
        <v>2229.48</v>
      </c>
      <c r="P7437">
        <v>205.99</v>
      </c>
      <c r="Q7437">
        <v>5</v>
      </c>
      <c r="R7437" t="s">
        <v>142</v>
      </c>
      <c r="S7437" t="s">
        <v>143</v>
      </c>
      <c r="T7437" t="s">
        <v>31</v>
      </c>
      <c r="U7437" t="s">
        <v>32</v>
      </c>
      <c r="V7437" t="s">
        <v>33</v>
      </c>
      <c r="W7437">
        <v>0.59</v>
      </c>
    </row>
    <row r="7438" spans="1:23" x14ac:dyDescent="0.3">
      <c r="A7438" t="s">
        <v>1245</v>
      </c>
      <c r="B7438" t="s">
        <v>1735</v>
      </c>
      <c r="D7438" s="1">
        <v>41248</v>
      </c>
      <c r="E7438" s="1">
        <v>41248</v>
      </c>
      <c r="F7438" s="1" t="str">
        <f t="shared" si="478"/>
        <v>December</v>
      </c>
      <c r="G7438" s="1" t="str">
        <f t="shared" si="479"/>
        <v>2012</v>
      </c>
      <c r="H7438" s="2">
        <f t="shared" si="480"/>
        <v>0</v>
      </c>
      <c r="I7438" s="2" t="str">
        <f t="shared" si="481"/>
        <v>FREE DELIVERY</v>
      </c>
      <c r="J7438" t="s">
        <v>17</v>
      </c>
      <c r="K7438">
        <v>12</v>
      </c>
      <c r="L7438">
        <v>715.8</v>
      </c>
      <c r="M7438">
        <v>0.06</v>
      </c>
      <c r="N7438" t="s">
        <v>18</v>
      </c>
      <c r="O7438">
        <v>-279.12</v>
      </c>
      <c r="P7438">
        <v>55.5</v>
      </c>
      <c r="Q7438">
        <v>52.2</v>
      </c>
      <c r="R7438" t="s">
        <v>142</v>
      </c>
      <c r="S7438" t="s">
        <v>143</v>
      </c>
      <c r="T7438" t="s">
        <v>31</v>
      </c>
      <c r="U7438" t="s">
        <v>36</v>
      </c>
      <c r="V7438" t="s">
        <v>37</v>
      </c>
      <c r="W7438">
        <v>0.72</v>
      </c>
    </row>
    <row r="7439" spans="1:23" x14ac:dyDescent="0.3">
      <c r="A7439" t="s">
        <v>1245</v>
      </c>
      <c r="B7439" t="s">
        <v>1735</v>
      </c>
      <c r="D7439" s="1">
        <v>41248</v>
      </c>
      <c r="E7439" s="1">
        <v>41252</v>
      </c>
      <c r="F7439" s="1" t="str">
        <f t="shared" si="478"/>
        <v>December</v>
      </c>
      <c r="G7439" s="1" t="str">
        <f t="shared" si="479"/>
        <v>2012</v>
      </c>
      <c r="H7439" s="2">
        <f t="shared" si="480"/>
        <v>4</v>
      </c>
      <c r="I7439" s="2" t="b">
        <f t="shared" si="481"/>
        <v>0</v>
      </c>
      <c r="J7439" t="s">
        <v>17</v>
      </c>
      <c r="K7439">
        <v>47</v>
      </c>
      <c r="L7439">
        <v>10941.23</v>
      </c>
      <c r="M7439">
        <v>0</v>
      </c>
      <c r="N7439" t="s">
        <v>25</v>
      </c>
      <c r="O7439">
        <v>1687.07</v>
      </c>
      <c r="P7439">
        <v>227.55</v>
      </c>
      <c r="Q7439">
        <v>32.479999999999997</v>
      </c>
      <c r="R7439" t="s">
        <v>142</v>
      </c>
      <c r="S7439" t="s">
        <v>143</v>
      </c>
      <c r="T7439" t="s">
        <v>31</v>
      </c>
      <c r="U7439" t="s">
        <v>36</v>
      </c>
      <c r="V7439" t="s">
        <v>55</v>
      </c>
      <c r="W7439">
        <v>0.68</v>
      </c>
    </row>
    <row r="7440" spans="1:23" x14ac:dyDescent="0.3">
      <c r="A7440" t="s">
        <v>1153</v>
      </c>
      <c r="B7440" t="s">
        <v>1021</v>
      </c>
      <c r="D7440" s="1">
        <v>41139</v>
      </c>
      <c r="E7440" s="1">
        <v>41141</v>
      </c>
      <c r="F7440" s="1" t="str">
        <f t="shared" si="478"/>
        <v>August</v>
      </c>
      <c r="G7440" s="1" t="str">
        <f t="shared" si="479"/>
        <v>2012</v>
      </c>
      <c r="H7440" s="2">
        <f t="shared" si="480"/>
        <v>2</v>
      </c>
      <c r="I7440" s="2" t="b">
        <f t="shared" si="481"/>
        <v>0</v>
      </c>
      <c r="J7440" t="s">
        <v>52</v>
      </c>
      <c r="K7440">
        <v>42</v>
      </c>
      <c r="L7440">
        <v>3749</v>
      </c>
      <c r="M7440">
        <v>0.08</v>
      </c>
      <c r="N7440" t="s">
        <v>18</v>
      </c>
      <c r="O7440">
        <v>-1032.1300000000001</v>
      </c>
      <c r="P7440">
        <v>89.83</v>
      </c>
      <c r="Q7440">
        <v>35</v>
      </c>
      <c r="R7440" t="s">
        <v>142</v>
      </c>
      <c r="S7440" t="s">
        <v>143</v>
      </c>
      <c r="T7440" t="s">
        <v>27</v>
      </c>
      <c r="U7440" t="s">
        <v>22</v>
      </c>
      <c r="V7440" t="s">
        <v>23</v>
      </c>
      <c r="W7440">
        <v>0.83</v>
      </c>
    </row>
    <row r="7441" spans="1:23" x14ac:dyDescent="0.3">
      <c r="A7441" t="s">
        <v>1340</v>
      </c>
      <c r="B7441" t="s">
        <v>1500</v>
      </c>
      <c r="D7441" s="1">
        <v>40932</v>
      </c>
      <c r="E7441" s="1">
        <v>40932</v>
      </c>
      <c r="F7441" s="1" t="str">
        <f t="shared" si="478"/>
        <v>January</v>
      </c>
      <c r="G7441" s="1" t="str">
        <f t="shared" si="479"/>
        <v>2012</v>
      </c>
      <c r="H7441" s="2">
        <f t="shared" si="480"/>
        <v>0</v>
      </c>
      <c r="I7441" s="2" t="str">
        <f t="shared" si="481"/>
        <v>FREE DELIVERY</v>
      </c>
      <c r="J7441" t="s">
        <v>17</v>
      </c>
      <c r="K7441">
        <v>48</v>
      </c>
      <c r="L7441">
        <v>878.75</v>
      </c>
      <c r="M7441">
        <v>7.0000000000000007E-2</v>
      </c>
      <c r="N7441" t="s">
        <v>39</v>
      </c>
      <c r="O7441">
        <v>70.459999999999994</v>
      </c>
      <c r="P7441">
        <v>18.97</v>
      </c>
      <c r="Q7441">
        <v>9.0299999999999994</v>
      </c>
      <c r="R7441" t="s">
        <v>142</v>
      </c>
      <c r="S7441" t="s">
        <v>143</v>
      </c>
      <c r="T7441" t="s">
        <v>31</v>
      </c>
      <c r="U7441" t="s">
        <v>22</v>
      </c>
      <c r="V7441" t="s">
        <v>43</v>
      </c>
      <c r="W7441">
        <v>0.37</v>
      </c>
    </row>
    <row r="7442" spans="1:23" x14ac:dyDescent="0.3">
      <c r="A7442" t="s">
        <v>1163</v>
      </c>
      <c r="B7442" t="s">
        <v>927</v>
      </c>
      <c r="D7442" s="1">
        <v>40721</v>
      </c>
      <c r="E7442" s="1">
        <v>40722</v>
      </c>
      <c r="F7442" s="1" t="str">
        <f t="shared" si="478"/>
        <v>June</v>
      </c>
      <c r="G7442" s="1" t="str">
        <f t="shared" si="479"/>
        <v>2011</v>
      </c>
      <c r="H7442" s="2">
        <f t="shared" si="480"/>
        <v>1</v>
      </c>
      <c r="I7442" s="2" t="b">
        <f t="shared" si="481"/>
        <v>0</v>
      </c>
      <c r="J7442" t="s">
        <v>44</v>
      </c>
      <c r="K7442">
        <v>17</v>
      </c>
      <c r="L7442">
        <v>877.81</v>
      </c>
      <c r="M7442">
        <v>0.02</v>
      </c>
      <c r="N7442" t="s">
        <v>18</v>
      </c>
      <c r="O7442">
        <v>-44.4</v>
      </c>
      <c r="P7442">
        <v>49.99</v>
      </c>
      <c r="Q7442">
        <v>19.989999999999998</v>
      </c>
      <c r="R7442" t="s">
        <v>142</v>
      </c>
      <c r="S7442" t="s">
        <v>143</v>
      </c>
      <c r="T7442" t="s">
        <v>31</v>
      </c>
      <c r="U7442" t="s">
        <v>32</v>
      </c>
      <c r="V7442" t="s">
        <v>48</v>
      </c>
      <c r="W7442">
        <v>0.45</v>
      </c>
    </row>
    <row r="7443" spans="1:23" x14ac:dyDescent="0.3">
      <c r="A7443" t="s">
        <v>1163</v>
      </c>
      <c r="B7443" t="s">
        <v>927</v>
      </c>
      <c r="D7443" s="1">
        <v>40122</v>
      </c>
      <c r="E7443" s="1">
        <v>40123</v>
      </c>
      <c r="F7443" s="1" t="str">
        <f t="shared" si="478"/>
        <v>November</v>
      </c>
      <c r="G7443" s="1" t="str">
        <f t="shared" si="479"/>
        <v>2009</v>
      </c>
      <c r="H7443" s="2">
        <f t="shared" si="480"/>
        <v>1</v>
      </c>
      <c r="I7443" s="2" t="b">
        <f t="shared" si="481"/>
        <v>0</v>
      </c>
      <c r="J7443" t="s">
        <v>34</v>
      </c>
      <c r="K7443">
        <v>5</v>
      </c>
      <c r="L7443">
        <v>90.941500000000005</v>
      </c>
      <c r="M7443">
        <v>0.05</v>
      </c>
      <c r="N7443" t="s">
        <v>18</v>
      </c>
      <c r="O7443">
        <v>-109.42</v>
      </c>
      <c r="P7443">
        <v>20.99</v>
      </c>
      <c r="Q7443">
        <v>3.3</v>
      </c>
      <c r="R7443" t="s">
        <v>142</v>
      </c>
      <c r="S7443" t="s">
        <v>143</v>
      </c>
      <c r="T7443" t="s">
        <v>31</v>
      </c>
      <c r="U7443" t="s">
        <v>32</v>
      </c>
      <c r="V7443" t="s">
        <v>33</v>
      </c>
      <c r="W7443">
        <v>0.81</v>
      </c>
    </row>
    <row r="7444" spans="1:23" x14ac:dyDescent="0.3">
      <c r="A7444" t="s">
        <v>1270</v>
      </c>
      <c r="B7444" t="s">
        <v>1271</v>
      </c>
      <c r="D7444" s="1">
        <v>40124</v>
      </c>
      <c r="E7444" s="1">
        <v>40127</v>
      </c>
      <c r="F7444" s="1" t="str">
        <f t="shared" si="478"/>
        <v>November</v>
      </c>
      <c r="G7444" s="1" t="str">
        <f t="shared" si="479"/>
        <v>2009</v>
      </c>
      <c r="H7444" s="2">
        <f t="shared" si="480"/>
        <v>3</v>
      </c>
      <c r="I7444" s="2" t="b">
        <f t="shared" si="481"/>
        <v>0</v>
      </c>
      <c r="J7444" t="s">
        <v>52</v>
      </c>
      <c r="K7444">
        <v>6</v>
      </c>
      <c r="L7444">
        <v>453.87</v>
      </c>
      <c r="M7444">
        <v>0.02</v>
      </c>
      <c r="N7444" t="s">
        <v>18</v>
      </c>
      <c r="O7444">
        <v>-217.69</v>
      </c>
      <c r="P7444">
        <v>73.98</v>
      </c>
      <c r="Q7444">
        <v>14.52</v>
      </c>
      <c r="R7444" t="s">
        <v>142</v>
      </c>
      <c r="S7444" t="s">
        <v>143</v>
      </c>
      <c r="T7444" t="s">
        <v>42</v>
      </c>
      <c r="U7444" t="s">
        <v>32</v>
      </c>
      <c r="V7444" t="s">
        <v>48</v>
      </c>
      <c r="W7444">
        <v>0.65</v>
      </c>
    </row>
    <row r="7445" spans="1:23" x14ac:dyDescent="0.3">
      <c r="A7445" t="s">
        <v>996</v>
      </c>
      <c r="B7445" t="s">
        <v>1741</v>
      </c>
      <c r="D7445" s="1">
        <v>39999</v>
      </c>
      <c r="E7445" s="1">
        <v>40003</v>
      </c>
      <c r="F7445" s="1" t="str">
        <f t="shared" si="478"/>
        <v>July</v>
      </c>
      <c r="G7445" s="1" t="str">
        <f t="shared" si="479"/>
        <v>2009</v>
      </c>
      <c r="H7445" s="2">
        <f t="shared" si="480"/>
        <v>4</v>
      </c>
      <c r="I7445" s="2" t="b">
        <f t="shared" si="481"/>
        <v>0</v>
      </c>
      <c r="J7445" t="s">
        <v>17</v>
      </c>
      <c r="K7445">
        <v>28</v>
      </c>
      <c r="L7445">
        <v>2232.15</v>
      </c>
      <c r="M7445">
        <v>0.05</v>
      </c>
      <c r="N7445" t="s">
        <v>18</v>
      </c>
      <c r="O7445">
        <v>-746.44</v>
      </c>
      <c r="P7445">
        <v>80.98</v>
      </c>
      <c r="Q7445">
        <v>35</v>
      </c>
      <c r="R7445" t="s">
        <v>142</v>
      </c>
      <c r="S7445" t="s">
        <v>143</v>
      </c>
      <c r="T7445" t="s">
        <v>42</v>
      </c>
      <c r="U7445" t="s">
        <v>22</v>
      </c>
      <c r="V7445" t="s">
        <v>23</v>
      </c>
      <c r="W7445">
        <v>0.81</v>
      </c>
    </row>
    <row r="7446" spans="1:23" x14ac:dyDescent="0.3">
      <c r="A7446" t="s">
        <v>996</v>
      </c>
      <c r="B7446" t="s">
        <v>1741</v>
      </c>
      <c r="D7446" s="1">
        <v>39999</v>
      </c>
      <c r="E7446" s="1">
        <v>39999</v>
      </c>
      <c r="F7446" s="1" t="str">
        <f t="shared" si="478"/>
        <v>July</v>
      </c>
      <c r="G7446" s="1" t="str">
        <f t="shared" si="479"/>
        <v>2009</v>
      </c>
      <c r="H7446" s="2">
        <f t="shared" si="480"/>
        <v>0</v>
      </c>
      <c r="I7446" s="2" t="str">
        <f t="shared" si="481"/>
        <v>FREE DELIVERY</v>
      </c>
      <c r="J7446" t="s">
        <v>17</v>
      </c>
      <c r="K7446">
        <v>26</v>
      </c>
      <c r="L7446">
        <v>7007.19</v>
      </c>
      <c r="M7446">
        <v>0.05</v>
      </c>
      <c r="N7446" t="s">
        <v>18</v>
      </c>
      <c r="O7446">
        <v>-274.95</v>
      </c>
      <c r="P7446">
        <v>279.48</v>
      </c>
      <c r="Q7446">
        <v>35</v>
      </c>
      <c r="R7446" t="s">
        <v>142</v>
      </c>
      <c r="S7446" t="s">
        <v>143</v>
      </c>
      <c r="T7446" t="s">
        <v>42</v>
      </c>
      <c r="U7446" t="s">
        <v>22</v>
      </c>
      <c r="V7446" t="s">
        <v>23</v>
      </c>
      <c r="W7446">
        <v>0.8</v>
      </c>
    </row>
    <row r="7447" spans="1:23" x14ac:dyDescent="0.3">
      <c r="A7447" t="s">
        <v>977</v>
      </c>
      <c r="B7447" t="s">
        <v>1085</v>
      </c>
      <c r="D7447" s="1">
        <v>40789</v>
      </c>
      <c r="E7447" s="1">
        <v>40790</v>
      </c>
      <c r="F7447" s="1" t="str">
        <f t="shared" si="478"/>
        <v>September</v>
      </c>
      <c r="G7447" s="1" t="str">
        <f t="shared" si="479"/>
        <v>2011</v>
      </c>
      <c r="H7447" s="2">
        <f t="shared" si="480"/>
        <v>1</v>
      </c>
      <c r="I7447" s="2" t="b">
        <f t="shared" si="481"/>
        <v>0</v>
      </c>
      <c r="J7447" t="s">
        <v>24</v>
      </c>
      <c r="K7447">
        <v>8</v>
      </c>
      <c r="L7447">
        <v>460.58949999999999</v>
      </c>
      <c r="M7447">
        <v>0.02</v>
      </c>
      <c r="N7447" t="s">
        <v>18</v>
      </c>
      <c r="O7447">
        <v>-171.2</v>
      </c>
      <c r="P7447">
        <v>65.989999999999995</v>
      </c>
      <c r="Q7447">
        <v>8.99</v>
      </c>
      <c r="R7447" t="s">
        <v>142</v>
      </c>
      <c r="S7447" t="s">
        <v>143</v>
      </c>
      <c r="T7447" t="s">
        <v>27</v>
      </c>
      <c r="U7447" t="s">
        <v>32</v>
      </c>
      <c r="V7447" t="s">
        <v>33</v>
      </c>
      <c r="W7447">
        <v>0.56000000000000005</v>
      </c>
    </row>
    <row r="7448" spans="1:23" x14ac:dyDescent="0.3">
      <c r="A7448" t="s">
        <v>1163</v>
      </c>
      <c r="B7448" t="s">
        <v>1106</v>
      </c>
      <c r="D7448" s="1">
        <v>40458</v>
      </c>
      <c r="E7448" s="1">
        <v>40460</v>
      </c>
      <c r="F7448" s="1" t="str">
        <f t="shared" si="478"/>
        <v>October</v>
      </c>
      <c r="G7448" s="1" t="str">
        <f t="shared" si="479"/>
        <v>2010</v>
      </c>
      <c r="H7448" s="2">
        <f t="shared" si="480"/>
        <v>2</v>
      </c>
      <c r="I7448" s="2" t="b">
        <f t="shared" si="481"/>
        <v>0</v>
      </c>
      <c r="J7448" t="s">
        <v>24</v>
      </c>
      <c r="K7448">
        <v>31</v>
      </c>
      <c r="L7448">
        <v>813.41</v>
      </c>
      <c r="M7448">
        <v>0.09</v>
      </c>
      <c r="N7448" t="s">
        <v>39</v>
      </c>
      <c r="O7448">
        <v>284.64999999999998</v>
      </c>
      <c r="P7448">
        <v>28.48</v>
      </c>
      <c r="Q7448">
        <v>1.99</v>
      </c>
      <c r="R7448" t="s">
        <v>142</v>
      </c>
      <c r="S7448" t="s">
        <v>143</v>
      </c>
      <c r="T7448" t="s">
        <v>42</v>
      </c>
      <c r="U7448" t="s">
        <v>32</v>
      </c>
      <c r="V7448" t="s">
        <v>48</v>
      </c>
      <c r="W7448">
        <v>0.4</v>
      </c>
    </row>
    <row r="7449" spans="1:23" x14ac:dyDescent="0.3">
      <c r="A7449" t="s">
        <v>1270</v>
      </c>
      <c r="B7449" t="s">
        <v>1271</v>
      </c>
      <c r="D7449" s="1">
        <v>40579</v>
      </c>
      <c r="E7449" s="1">
        <v>40580</v>
      </c>
      <c r="F7449" s="1" t="str">
        <f t="shared" si="478"/>
        <v>February</v>
      </c>
      <c r="G7449" s="1" t="str">
        <f t="shared" si="479"/>
        <v>2011</v>
      </c>
      <c r="H7449" s="2">
        <f t="shared" si="480"/>
        <v>1</v>
      </c>
      <c r="I7449" s="2" t="b">
        <f t="shared" si="481"/>
        <v>0</v>
      </c>
      <c r="J7449" t="s">
        <v>24</v>
      </c>
      <c r="K7449">
        <v>48</v>
      </c>
      <c r="L7449">
        <v>4153.0600000000004</v>
      </c>
      <c r="M7449">
        <v>0.06</v>
      </c>
      <c r="N7449" t="s">
        <v>18</v>
      </c>
      <c r="O7449">
        <v>1499.41</v>
      </c>
      <c r="P7449">
        <v>90.24</v>
      </c>
      <c r="Q7449">
        <v>0.99</v>
      </c>
      <c r="R7449" t="s">
        <v>142</v>
      </c>
      <c r="S7449" t="s">
        <v>143</v>
      </c>
      <c r="T7449" t="s">
        <v>42</v>
      </c>
      <c r="U7449" t="s">
        <v>22</v>
      </c>
      <c r="V7449" t="s">
        <v>28</v>
      </c>
      <c r="W7449">
        <v>0.56000000000000005</v>
      </c>
    </row>
    <row r="7450" spans="1:23" x14ac:dyDescent="0.3">
      <c r="A7450" t="s">
        <v>1153</v>
      </c>
      <c r="B7450" t="s">
        <v>1021</v>
      </c>
      <c r="D7450" s="1">
        <v>40080</v>
      </c>
      <c r="E7450" s="1">
        <v>40081</v>
      </c>
      <c r="F7450" s="1" t="str">
        <f t="shared" si="478"/>
        <v>September</v>
      </c>
      <c r="G7450" s="1" t="str">
        <f t="shared" si="479"/>
        <v>2009</v>
      </c>
      <c r="H7450" s="2">
        <f t="shared" si="480"/>
        <v>1</v>
      </c>
      <c r="I7450" s="2" t="b">
        <f t="shared" si="481"/>
        <v>0</v>
      </c>
      <c r="J7450" t="s">
        <v>52</v>
      </c>
      <c r="K7450">
        <v>9</v>
      </c>
      <c r="L7450">
        <v>157.63</v>
      </c>
      <c r="M7450">
        <v>0.06</v>
      </c>
      <c r="N7450" t="s">
        <v>18</v>
      </c>
      <c r="O7450">
        <v>-78.13</v>
      </c>
      <c r="P7450">
        <v>17.98</v>
      </c>
      <c r="Q7450">
        <v>4</v>
      </c>
      <c r="R7450" t="s">
        <v>142</v>
      </c>
      <c r="S7450" t="s">
        <v>143</v>
      </c>
      <c r="T7450" t="s">
        <v>27</v>
      </c>
      <c r="U7450" t="s">
        <v>32</v>
      </c>
      <c r="V7450" t="s">
        <v>48</v>
      </c>
      <c r="W7450">
        <v>0.79</v>
      </c>
    </row>
    <row r="7451" spans="1:23" x14ac:dyDescent="0.3">
      <c r="A7451" t="s">
        <v>902</v>
      </c>
      <c r="B7451" t="s">
        <v>1260</v>
      </c>
      <c r="D7451" s="1">
        <v>40725</v>
      </c>
      <c r="E7451" s="1">
        <v>40727</v>
      </c>
      <c r="F7451" s="1" t="str">
        <f t="shared" si="478"/>
        <v>July</v>
      </c>
      <c r="G7451" s="1" t="str">
        <f t="shared" si="479"/>
        <v>2011</v>
      </c>
      <c r="H7451" s="2">
        <f t="shared" si="480"/>
        <v>2</v>
      </c>
      <c r="I7451" s="2" t="b">
        <f t="shared" si="481"/>
        <v>0</v>
      </c>
      <c r="J7451" t="s">
        <v>17</v>
      </c>
      <c r="K7451">
        <v>34</v>
      </c>
      <c r="L7451">
        <v>225.45</v>
      </c>
      <c r="M7451">
        <v>0.02</v>
      </c>
      <c r="N7451" t="s">
        <v>18</v>
      </c>
      <c r="O7451">
        <v>-193.39</v>
      </c>
      <c r="P7451">
        <v>6.48</v>
      </c>
      <c r="Q7451">
        <v>9.5399999999999991</v>
      </c>
      <c r="R7451" t="s">
        <v>142</v>
      </c>
      <c r="S7451" t="s">
        <v>143</v>
      </c>
      <c r="T7451" t="s">
        <v>21</v>
      </c>
      <c r="U7451" t="s">
        <v>22</v>
      </c>
      <c r="V7451" t="s">
        <v>43</v>
      </c>
      <c r="W7451">
        <v>0.37</v>
      </c>
    </row>
    <row r="7452" spans="1:23" x14ac:dyDescent="0.3">
      <c r="A7452" t="s">
        <v>964</v>
      </c>
      <c r="B7452" t="s">
        <v>919</v>
      </c>
      <c r="D7452" s="1">
        <v>39947</v>
      </c>
      <c r="E7452" s="1">
        <v>39948</v>
      </c>
      <c r="F7452" s="1" t="str">
        <f t="shared" si="478"/>
        <v>May</v>
      </c>
      <c r="G7452" s="1" t="str">
        <f t="shared" si="479"/>
        <v>2009</v>
      </c>
      <c r="H7452" s="2">
        <f t="shared" si="480"/>
        <v>1</v>
      </c>
      <c r="I7452" s="2" t="b">
        <f t="shared" si="481"/>
        <v>0</v>
      </c>
      <c r="J7452" t="s">
        <v>52</v>
      </c>
      <c r="K7452">
        <v>35</v>
      </c>
      <c r="L7452">
        <v>2827.1424999999999</v>
      </c>
      <c r="M7452">
        <v>0.01</v>
      </c>
      <c r="N7452" t="s">
        <v>18</v>
      </c>
      <c r="O7452">
        <v>713.88</v>
      </c>
      <c r="P7452">
        <v>95.99</v>
      </c>
      <c r="Q7452">
        <v>4.9000000000000004</v>
      </c>
      <c r="R7452" t="s">
        <v>142</v>
      </c>
      <c r="S7452" t="s">
        <v>143</v>
      </c>
      <c r="T7452" t="s">
        <v>31</v>
      </c>
      <c r="U7452" t="s">
        <v>32</v>
      </c>
      <c r="V7452" t="s">
        <v>33</v>
      </c>
      <c r="W7452">
        <v>0.56000000000000005</v>
      </c>
    </row>
    <row r="7453" spans="1:23" x14ac:dyDescent="0.3">
      <c r="A7453" t="s">
        <v>1028</v>
      </c>
      <c r="B7453" t="s">
        <v>1121</v>
      </c>
      <c r="D7453" s="1">
        <v>40411</v>
      </c>
      <c r="E7453" s="1">
        <v>40416</v>
      </c>
      <c r="F7453" s="1" t="str">
        <f t="shared" si="478"/>
        <v>August</v>
      </c>
      <c r="G7453" s="1" t="str">
        <f t="shared" si="479"/>
        <v>2010</v>
      </c>
      <c r="H7453" s="2">
        <f t="shared" si="480"/>
        <v>5</v>
      </c>
      <c r="I7453" s="2" t="b">
        <f t="shared" si="481"/>
        <v>0</v>
      </c>
      <c r="J7453" t="s">
        <v>17</v>
      </c>
      <c r="K7453">
        <v>14</v>
      </c>
      <c r="L7453">
        <v>215.52</v>
      </c>
      <c r="M7453">
        <v>0.02</v>
      </c>
      <c r="N7453" t="s">
        <v>18</v>
      </c>
      <c r="O7453">
        <v>75.83</v>
      </c>
      <c r="P7453">
        <v>14.34</v>
      </c>
      <c r="Q7453">
        <v>5</v>
      </c>
      <c r="R7453" t="s">
        <v>142</v>
      </c>
      <c r="S7453" t="s">
        <v>143</v>
      </c>
      <c r="T7453" t="s">
        <v>21</v>
      </c>
      <c r="U7453" t="s">
        <v>36</v>
      </c>
      <c r="V7453" t="s">
        <v>37</v>
      </c>
      <c r="W7453">
        <v>0.49</v>
      </c>
    </row>
    <row r="7454" spans="1:23" x14ac:dyDescent="0.3">
      <c r="A7454" t="s">
        <v>1028</v>
      </c>
      <c r="B7454" t="s">
        <v>1121</v>
      </c>
      <c r="D7454" s="1">
        <v>40411</v>
      </c>
      <c r="E7454" s="1">
        <v>40411</v>
      </c>
      <c r="F7454" s="1" t="str">
        <f t="shared" si="478"/>
        <v>August</v>
      </c>
      <c r="G7454" s="1" t="str">
        <f t="shared" si="479"/>
        <v>2010</v>
      </c>
      <c r="H7454" s="2">
        <f t="shared" si="480"/>
        <v>0</v>
      </c>
      <c r="I7454" s="2" t="str">
        <f t="shared" si="481"/>
        <v>FREE DELIVERY</v>
      </c>
      <c r="J7454" t="s">
        <v>17</v>
      </c>
      <c r="K7454">
        <v>8</v>
      </c>
      <c r="L7454">
        <v>10.46</v>
      </c>
      <c r="M7454">
        <v>0</v>
      </c>
      <c r="N7454" t="s">
        <v>18</v>
      </c>
      <c r="O7454">
        <v>-0.89</v>
      </c>
      <c r="P7454">
        <v>1.1399999999999999</v>
      </c>
      <c r="Q7454">
        <v>0.7</v>
      </c>
      <c r="R7454" t="s">
        <v>142</v>
      </c>
      <c r="S7454" t="s">
        <v>143</v>
      </c>
      <c r="T7454" t="s">
        <v>21</v>
      </c>
      <c r="U7454" t="s">
        <v>22</v>
      </c>
      <c r="V7454" t="s">
        <v>46</v>
      </c>
      <c r="W7454">
        <v>0.38</v>
      </c>
    </row>
    <row r="7455" spans="1:23" x14ac:dyDescent="0.3">
      <c r="A7455" t="s">
        <v>964</v>
      </c>
      <c r="B7455" t="s">
        <v>919</v>
      </c>
      <c r="D7455" s="1">
        <v>40941</v>
      </c>
      <c r="E7455" s="1">
        <v>40946</v>
      </c>
      <c r="F7455" s="1" t="str">
        <f t="shared" si="478"/>
        <v>February</v>
      </c>
      <c r="G7455" s="1" t="str">
        <f t="shared" si="479"/>
        <v>2012</v>
      </c>
      <c r="H7455" s="2">
        <f t="shared" si="480"/>
        <v>5</v>
      </c>
      <c r="I7455" s="2" t="b">
        <f t="shared" si="481"/>
        <v>0</v>
      </c>
      <c r="J7455" t="s">
        <v>17</v>
      </c>
      <c r="K7455">
        <v>23</v>
      </c>
      <c r="L7455">
        <v>3982.21</v>
      </c>
      <c r="M7455">
        <v>0.03</v>
      </c>
      <c r="N7455" t="s">
        <v>18</v>
      </c>
      <c r="O7455">
        <v>1413.94</v>
      </c>
      <c r="P7455">
        <v>165.98</v>
      </c>
      <c r="Q7455">
        <v>19.989999999999998</v>
      </c>
      <c r="R7455" t="s">
        <v>142</v>
      </c>
      <c r="S7455" t="s">
        <v>143</v>
      </c>
      <c r="T7455" t="s">
        <v>31</v>
      </c>
      <c r="U7455" t="s">
        <v>22</v>
      </c>
      <c r="V7455" t="s">
        <v>29</v>
      </c>
      <c r="W7455">
        <v>0.4</v>
      </c>
    </row>
    <row r="7456" spans="1:23" x14ac:dyDescent="0.3">
      <c r="A7456" t="s">
        <v>964</v>
      </c>
      <c r="B7456" t="s">
        <v>919</v>
      </c>
      <c r="D7456" s="1">
        <v>40941</v>
      </c>
      <c r="E7456" s="1">
        <v>40946</v>
      </c>
      <c r="F7456" s="1" t="str">
        <f t="shared" si="478"/>
        <v>February</v>
      </c>
      <c r="G7456" s="1" t="str">
        <f t="shared" si="479"/>
        <v>2012</v>
      </c>
      <c r="H7456" s="2">
        <f t="shared" si="480"/>
        <v>5</v>
      </c>
      <c r="I7456" s="2" t="b">
        <f t="shared" si="481"/>
        <v>0</v>
      </c>
      <c r="J7456" t="s">
        <v>17</v>
      </c>
      <c r="K7456">
        <v>40</v>
      </c>
      <c r="L7456">
        <v>66.55</v>
      </c>
      <c r="M7456">
        <v>0.01</v>
      </c>
      <c r="N7456" t="s">
        <v>18</v>
      </c>
      <c r="O7456">
        <v>-15.13</v>
      </c>
      <c r="P7456">
        <v>1.6</v>
      </c>
      <c r="Q7456">
        <v>1.29</v>
      </c>
      <c r="R7456" t="s">
        <v>142</v>
      </c>
      <c r="S7456" t="s">
        <v>143</v>
      </c>
      <c r="T7456" t="s">
        <v>31</v>
      </c>
      <c r="U7456" t="s">
        <v>22</v>
      </c>
      <c r="V7456" t="s">
        <v>60</v>
      </c>
      <c r="W7456">
        <v>0.42</v>
      </c>
    </row>
    <row r="7457" spans="1:23" x14ac:dyDescent="0.3">
      <c r="A7457" t="s">
        <v>996</v>
      </c>
      <c r="B7457" t="s">
        <v>1741</v>
      </c>
      <c r="D7457" s="1">
        <v>40258</v>
      </c>
      <c r="E7457" s="1">
        <v>40259</v>
      </c>
      <c r="F7457" s="1" t="str">
        <f t="shared" si="478"/>
        <v>March</v>
      </c>
      <c r="G7457" s="1" t="str">
        <f t="shared" si="479"/>
        <v>2010</v>
      </c>
      <c r="H7457" s="2">
        <f t="shared" si="480"/>
        <v>1</v>
      </c>
      <c r="I7457" s="2" t="b">
        <f t="shared" si="481"/>
        <v>0</v>
      </c>
      <c r="J7457" t="s">
        <v>24</v>
      </c>
      <c r="K7457">
        <v>18</v>
      </c>
      <c r="L7457">
        <v>167.53</v>
      </c>
      <c r="M7457">
        <v>0.05</v>
      </c>
      <c r="N7457" t="s">
        <v>18</v>
      </c>
      <c r="O7457">
        <v>-9.57</v>
      </c>
      <c r="P7457">
        <v>8.85</v>
      </c>
      <c r="Q7457">
        <v>5.6</v>
      </c>
      <c r="R7457" t="s">
        <v>142</v>
      </c>
      <c r="S7457" t="s">
        <v>143</v>
      </c>
      <c r="T7457" t="s">
        <v>42</v>
      </c>
      <c r="U7457" t="s">
        <v>22</v>
      </c>
      <c r="V7457" t="s">
        <v>29</v>
      </c>
      <c r="W7457">
        <v>0.36</v>
      </c>
    </row>
    <row r="7458" spans="1:23" x14ac:dyDescent="0.3">
      <c r="A7458" t="s">
        <v>977</v>
      </c>
      <c r="B7458" t="s">
        <v>1744</v>
      </c>
      <c r="D7458" s="1">
        <v>41171</v>
      </c>
      <c r="E7458" s="1">
        <v>41172</v>
      </c>
      <c r="F7458" s="1" t="str">
        <f t="shared" si="478"/>
        <v>September</v>
      </c>
      <c r="G7458" s="1" t="str">
        <f t="shared" si="479"/>
        <v>2012</v>
      </c>
      <c r="H7458" s="2">
        <f t="shared" si="480"/>
        <v>1</v>
      </c>
      <c r="I7458" s="2" t="b">
        <f t="shared" si="481"/>
        <v>0</v>
      </c>
      <c r="J7458" t="s">
        <v>34</v>
      </c>
      <c r="K7458">
        <v>26</v>
      </c>
      <c r="L7458">
        <v>6995.56</v>
      </c>
      <c r="M7458">
        <v>7.0000000000000007E-2</v>
      </c>
      <c r="N7458" t="s">
        <v>18</v>
      </c>
      <c r="O7458">
        <v>-286.58</v>
      </c>
      <c r="P7458">
        <v>279.48</v>
      </c>
      <c r="Q7458">
        <v>35</v>
      </c>
      <c r="R7458" t="s">
        <v>142</v>
      </c>
      <c r="S7458" t="s">
        <v>143</v>
      </c>
      <c r="T7458" t="s">
        <v>21</v>
      </c>
      <c r="U7458" t="s">
        <v>22</v>
      </c>
      <c r="V7458" t="s">
        <v>23</v>
      </c>
      <c r="W7458">
        <v>0.8</v>
      </c>
    </row>
    <row r="7459" spans="1:23" x14ac:dyDescent="0.3">
      <c r="A7459" t="s">
        <v>902</v>
      </c>
      <c r="B7459" t="s">
        <v>1260</v>
      </c>
      <c r="D7459" s="1">
        <v>40944</v>
      </c>
      <c r="E7459" s="1">
        <v>40944</v>
      </c>
      <c r="F7459" s="1" t="str">
        <f t="shared" si="478"/>
        <v>February</v>
      </c>
      <c r="G7459" s="1" t="str">
        <f t="shared" si="479"/>
        <v>2012</v>
      </c>
      <c r="H7459" s="2">
        <f t="shared" si="480"/>
        <v>0</v>
      </c>
      <c r="I7459" s="2" t="str">
        <f t="shared" si="481"/>
        <v>FREE DELIVERY</v>
      </c>
      <c r="J7459" t="s">
        <v>34</v>
      </c>
      <c r="K7459">
        <v>29</v>
      </c>
      <c r="L7459">
        <v>1415.1479999999999</v>
      </c>
      <c r="M7459">
        <v>0.02</v>
      </c>
      <c r="N7459" t="s">
        <v>39</v>
      </c>
      <c r="O7459">
        <v>-64.94</v>
      </c>
      <c r="P7459">
        <v>55.99</v>
      </c>
      <c r="Q7459">
        <v>5</v>
      </c>
      <c r="R7459" t="s">
        <v>142</v>
      </c>
      <c r="S7459" t="s">
        <v>143</v>
      </c>
      <c r="T7459" t="s">
        <v>21</v>
      </c>
      <c r="U7459" t="s">
        <v>32</v>
      </c>
      <c r="V7459" t="s">
        <v>33</v>
      </c>
      <c r="W7459">
        <v>0.8</v>
      </c>
    </row>
    <row r="7460" spans="1:23" x14ac:dyDescent="0.3">
      <c r="A7460" t="s">
        <v>1037</v>
      </c>
      <c r="B7460" t="s">
        <v>1160</v>
      </c>
      <c r="D7460" s="1">
        <v>39995</v>
      </c>
      <c r="E7460" s="1">
        <v>40000</v>
      </c>
      <c r="F7460" s="1" t="str">
        <f t="shared" si="478"/>
        <v>July</v>
      </c>
      <c r="G7460" s="1" t="str">
        <f t="shared" si="479"/>
        <v>2009</v>
      </c>
      <c r="H7460" s="2">
        <f t="shared" si="480"/>
        <v>5</v>
      </c>
      <c r="I7460" s="2" t="b">
        <f t="shared" si="481"/>
        <v>0</v>
      </c>
      <c r="J7460" t="s">
        <v>17</v>
      </c>
      <c r="K7460">
        <v>3</v>
      </c>
      <c r="L7460">
        <v>6041.01</v>
      </c>
      <c r="M7460">
        <v>0.04</v>
      </c>
      <c r="N7460" t="s">
        <v>25</v>
      </c>
      <c r="O7460">
        <v>-4793</v>
      </c>
      <c r="P7460">
        <v>2036.48</v>
      </c>
      <c r="Q7460">
        <v>14.7</v>
      </c>
      <c r="R7460" t="s">
        <v>142</v>
      </c>
      <c r="S7460" t="s">
        <v>143</v>
      </c>
      <c r="T7460" t="s">
        <v>21</v>
      </c>
      <c r="U7460" t="s">
        <v>32</v>
      </c>
      <c r="V7460" t="s">
        <v>94</v>
      </c>
      <c r="W7460">
        <v>0.55000000000000004</v>
      </c>
    </row>
    <row r="7461" spans="1:23" x14ac:dyDescent="0.3">
      <c r="A7461" t="s">
        <v>1488</v>
      </c>
      <c r="B7461" t="s">
        <v>1740</v>
      </c>
      <c r="D7461" s="1">
        <v>41254</v>
      </c>
      <c r="E7461" s="1">
        <v>41261</v>
      </c>
      <c r="F7461" s="1" t="str">
        <f t="shared" si="478"/>
        <v>December</v>
      </c>
      <c r="G7461" s="1" t="str">
        <f t="shared" si="479"/>
        <v>2012</v>
      </c>
      <c r="H7461" s="2">
        <f t="shared" si="480"/>
        <v>7</v>
      </c>
      <c r="I7461" s="2" t="b">
        <f t="shared" si="481"/>
        <v>0</v>
      </c>
      <c r="J7461" t="s">
        <v>17</v>
      </c>
      <c r="K7461">
        <v>41</v>
      </c>
      <c r="L7461">
        <v>1234.3599999999999</v>
      </c>
      <c r="M7461">
        <v>0.04</v>
      </c>
      <c r="N7461" t="s">
        <v>39</v>
      </c>
      <c r="O7461">
        <v>-84.77</v>
      </c>
      <c r="P7461">
        <v>30.98</v>
      </c>
      <c r="Q7461">
        <v>19.510000000000002</v>
      </c>
      <c r="R7461" t="s">
        <v>142</v>
      </c>
      <c r="S7461" t="s">
        <v>143</v>
      </c>
      <c r="T7461" t="s">
        <v>21</v>
      </c>
      <c r="U7461" t="s">
        <v>22</v>
      </c>
      <c r="V7461" t="s">
        <v>51</v>
      </c>
      <c r="W7461">
        <v>0.36</v>
      </c>
    </row>
    <row r="7462" spans="1:23" x14ac:dyDescent="0.3">
      <c r="A7462" t="s">
        <v>1742</v>
      </c>
      <c r="B7462" t="s">
        <v>1743</v>
      </c>
      <c r="D7462" s="1">
        <v>40196</v>
      </c>
      <c r="E7462" s="1">
        <v>40197</v>
      </c>
      <c r="F7462" s="1" t="str">
        <f t="shared" si="478"/>
        <v>January</v>
      </c>
      <c r="G7462" s="1" t="str">
        <f t="shared" si="479"/>
        <v>2010</v>
      </c>
      <c r="H7462" s="2">
        <f t="shared" si="480"/>
        <v>1</v>
      </c>
      <c r="I7462" s="2" t="b">
        <f t="shared" si="481"/>
        <v>0</v>
      </c>
      <c r="J7462" t="s">
        <v>24</v>
      </c>
      <c r="K7462">
        <v>3</v>
      </c>
      <c r="L7462">
        <v>10380.34</v>
      </c>
      <c r="M7462">
        <v>0.05</v>
      </c>
      <c r="N7462" t="s">
        <v>25</v>
      </c>
      <c r="O7462">
        <v>-8389.4699999999993</v>
      </c>
      <c r="P7462">
        <v>3502.14</v>
      </c>
      <c r="Q7462">
        <v>8.73</v>
      </c>
      <c r="R7462" t="s">
        <v>142</v>
      </c>
      <c r="S7462" t="s">
        <v>143</v>
      </c>
      <c r="T7462" t="s">
        <v>42</v>
      </c>
      <c r="U7462" t="s">
        <v>32</v>
      </c>
      <c r="V7462" t="s">
        <v>94</v>
      </c>
      <c r="W7462">
        <v>0.56999999999999995</v>
      </c>
    </row>
    <row r="7463" spans="1:23" x14ac:dyDescent="0.3">
      <c r="A7463" t="s">
        <v>1742</v>
      </c>
      <c r="B7463" t="s">
        <v>1743</v>
      </c>
      <c r="D7463" s="1">
        <v>40196</v>
      </c>
      <c r="E7463" s="1">
        <v>40198</v>
      </c>
      <c r="F7463" s="1" t="str">
        <f t="shared" si="478"/>
        <v>January</v>
      </c>
      <c r="G7463" s="1" t="str">
        <f t="shared" si="479"/>
        <v>2010</v>
      </c>
      <c r="H7463" s="2">
        <f t="shared" si="480"/>
        <v>2</v>
      </c>
      <c r="I7463" s="2" t="b">
        <f t="shared" si="481"/>
        <v>0</v>
      </c>
      <c r="J7463" t="s">
        <v>24</v>
      </c>
      <c r="K7463">
        <v>25</v>
      </c>
      <c r="L7463">
        <v>854.9</v>
      </c>
      <c r="M7463">
        <v>0.05</v>
      </c>
      <c r="N7463" t="s">
        <v>18</v>
      </c>
      <c r="O7463">
        <v>76.87</v>
      </c>
      <c r="P7463">
        <v>34.58</v>
      </c>
      <c r="Q7463">
        <v>8.99</v>
      </c>
      <c r="R7463" t="s">
        <v>142</v>
      </c>
      <c r="S7463" t="s">
        <v>143</v>
      </c>
      <c r="T7463" t="s">
        <v>42</v>
      </c>
      <c r="U7463" t="s">
        <v>22</v>
      </c>
      <c r="V7463" t="s">
        <v>60</v>
      </c>
      <c r="W7463">
        <v>0.56000000000000005</v>
      </c>
    </row>
    <row r="7464" spans="1:23" x14ac:dyDescent="0.3">
      <c r="A7464" t="s">
        <v>1742</v>
      </c>
      <c r="B7464" t="s">
        <v>1743</v>
      </c>
      <c r="D7464" s="1">
        <v>40196</v>
      </c>
      <c r="E7464" s="1">
        <v>40198</v>
      </c>
      <c r="F7464" s="1" t="str">
        <f t="shared" si="478"/>
        <v>January</v>
      </c>
      <c r="G7464" s="1" t="str">
        <f t="shared" si="479"/>
        <v>2010</v>
      </c>
      <c r="H7464" s="2">
        <f t="shared" si="480"/>
        <v>2</v>
      </c>
      <c r="I7464" s="2" t="b">
        <f t="shared" si="481"/>
        <v>0</v>
      </c>
      <c r="J7464" t="s">
        <v>24</v>
      </c>
      <c r="K7464">
        <v>32</v>
      </c>
      <c r="L7464">
        <v>389.98</v>
      </c>
      <c r="M7464">
        <v>7.0000000000000007E-2</v>
      </c>
      <c r="N7464" t="s">
        <v>18</v>
      </c>
      <c r="O7464">
        <v>-14.98</v>
      </c>
      <c r="P7464">
        <v>12.21</v>
      </c>
      <c r="Q7464">
        <v>4.8099999999999996</v>
      </c>
      <c r="R7464" t="s">
        <v>142</v>
      </c>
      <c r="S7464" t="s">
        <v>143</v>
      </c>
      <c r="T7464" t="s">
        <v>42</v>
      </c>
      <c r="U7464" t="s">
        <v>22</v>
      </c>
      <c r="V7464" t="s">
        <v>23</v>
      </c>
      <c r="W7464">
        <v>0.57999999999999996</v>
      </c>
    </row>
    <row r="7465" spans="1:23" x14ac:dyDescent="0.3">
      <c r="A7465" t="s">
        <v>902</v>
      </c>
      <c r="B7465" t="s">
        <v>1260</v>
      </c>
      <c r="D7465" s="1">
        <v>40859</v>
      </c>
      <c r="E7465" s="1">
        <v>40860</v>
      </c>
      <c r="F7465" s="1" t="str">
        <f t="shared" si="478"/>
        <v>November</v>
      </c>
      <c r="G7465" s="1" t="str">
        <f t="shared" si="479"/>
        <v>2011</v>
      </c>
      <c r="H7465" s="2">
        <f t="shared" si="480"/>
        <v>1</v>
      </c>
      <c r="I7465" s="2" t="b">
        <f t="shared" si="481"/>
        <v>0</v>
      </c>
      <c r="J7465" t="s">
        <v>52</v>
      </c>
      <c r="K7465">
        <v>21</v>
      </c>
      <c r="L7465">
        <v>109.29</v>
      </c>
      <c r="M7465">
        <v>0.08</v>
      </c>
      <c r="N7465" t="s">
        <v>18</v>
      </c>
      <c r="O7465">
        <v>-77.08</v>
      </c>
      <c r="P7465">
        <v>5.28</v>
      </c>
      <c r="Q7465">
        <v>6.26</v>
      </c>
      <c r="R7465" t="s">
        <v>142</v>
      </c>
      <c r="S7465" t="s">
        <v>143</v>
      </c>
      <c r="T7465" t="s">
        <v>21</v>
      </c>
      <c r="U7465" t="s">
        <v>22</v>
      </c>
      <c r="V7465" t="s">
        <v>43</v>
      </c>
      <c r="W7465">
        <v>0.4</v>
      </c>
    </row>
    <row r="7466" spans="1:23" x14ac:dyDescent="0.3">
      <c r="A7466" t="s">
        <v>902</v>
      </c>
      <c r="B7466" t="s">
        <v>1260</v>
      </c>
      <c r="D7466" s="1">
        <v>40859</v>
      </c>
      <c r="E7466" s="1">
        <v>40861</v>
      </c>
      <c r="F7466" s="1" t="str">
        <f t="shared" si="478"/>
        <v>November</v>
      </c>
      <c r="G7466" s="1" t="str">
        <f t="shared" si="479"/>
        <v>2011</v>
      </c>
      <c r="H7466" s="2">
        <f t="shared" si="480"/>
        <v>2</v>
      </c>
      <c r="I7466" s="2" t="b">
        <f t="shared" si="481"/>
        <v>0</v>
      </c>
      <c r="J7466" t="s">
        <v>52</v>
      </c>
      <c r="K7466">
        <v>38</v>
      </c>
      <c r="L7466">
        <v>2257.88</v>
      </c>
      <c r="M7466">
        <v>0.01</v>
      </c>
      <c r="N7466" t="s">
        <v>18</v>
      </c>
      <c r="O7466">
        <v>474.98</v>
      </c>
      <c r="P7466">
        <v>59.76</v>
      </c>
      <c r="Q7466">
        <v>9.7100000000000009</v>
      </c>
      <c r="R7466" t="s">
        <v>142</v>
      </c>
      <c r="S7466" t="s">
        <v>143</v>
      </c>
      <c r="T7466" t="s">
        <v>21</v>
      </c>
      <c r="U7466" t="s">
        <v>22</v>
      </c>
      <c r="V7466" t="s">
        <v>23</v>
      </c>
      <c r="W7466">
        <v>0.56999999999999995</v>
      </c>
    </row>
    <row r="7467" spans="1:23" x14ac:dyDescent="0.3">
      <c r="A7467" t="s">
        <v>1340</v>
      </c>
      <c r="B7467" t="s">
        <v>1500</v>
      </c>
      <c r="D7467" s="1">
        <v>40708</v>
      </c>
      <c r="E7467" s="1">
        <v>40708</v>
      </c>
      <c r="F7467" s="1" t="str">
        <f t="shared" si="478"/>
        <v>June</v>
      </c>
      <c r="G7467" s="1" t="str">
        <f t="shared" si="479"/>
        <v>2011</v>
      </c>
      <c r="H7467" s="2">
        <f t="shared" si="480"/>
        <v>0</v>
      </c>
      <c r="I7467" s="2" t="str">
        <f t="shared" si="481"/>
        <v>FREE DELIVERY</v>
      </c>
      <c r="J7467" t="s">
        <v>24</v>
      </c>
      <c r="K7467">
        <v>31</v>
      </c>
      <c r="L7467">
        <v>348.92</v>
      </c>
      <c r="M7467">
        <v>0.06</v>
      </c>
      <c r="N7467" t="s">
        <v>18</v>
      </c>
      <c r="O7467">
        <v>28.47</v>
      </c>
      <c r="P7467">
        <v>10.98</v>
      </c>
      <c r="Q7467">
        <v>3.37</v>
      </c>
      <c r="R7467" t="s">
        <v>142</v>
      </c>
      <c r="S7467" t="s">
        <v>143</v>
      </c>
      <c r="T7467" t="s">
        <v>31</v>
      </c>
      <c r="U7467" t="s">
        <v>22</v>
      </c>
      <c r="V7467" t="s">
        <v>82</v>
      </c>
      <c r="W7467">
        <v>0.56999999999999995</v>
      </c>
    </row>
    <row r="7468" spans="1:23" x14ac:dyDescent="0.3">
      <c r="A7468" t="s">
        <v>1059</v>
      </c>
      <c r="B7468" t="s">
        <v>1271</v>
      </c>
      <c r="D7468" s="1">
        <v>40192</v>
      </c>
      <c r="E7468" s="1">
        <v>40193</v>
      </c>
      <c r="F7468" s="1" t="str">
        <f t="shared" si="478"/>
        <v>January</v>
      </c>
      <c r="G7468" s="1" t="str">
        <f t="shared" si="479"/>
        <v>2010</v>
      </c>
      <c r="H7468" s="2">
        <f t="shared" si="480"/>
        <v>1</v>
      </c>
      <c r="I7468" s="2" t="b">
        <f t="shared" si="481"/>
        <v>0</v>
      </c>
      <c r="J7468" t="s">
        <v>24</v>
      </c>
      <c r="K7468">
        <v>46</v>
      </c>
      <c r="L7468">
        <v>72.180000000000007</v>
      </c>
      <c r="M7468">
        <v>0</v>
      </c>
      <c r="N7468" t="s">
        <v>18</v>
      </c>
      <c r="O7468">
        <v>11.83</v>
      </c>
      <c r="P7468">
        <v>1.48</v>
      </c>
      <c r="Q7468">
        <v>0.7</v>
      </c>
      <c r="R7468" t="s">
        <v>142</v>
      </c>
      <c r="S7468" t="s">
        <v>143</v>
      </c>
      <c r="T7468" t="s">
        <v>27</v>
      </c>
      <c r="U7468" t="s">
        <v>22</v>
      </c>
      <c r="V7468" t="s">
        <v>46</v>
      </c>
      <c r="W7468">
        <v>0.37</v>
      </c>
    </row>
    <row r="7469" spans="1:23" x14ac:dyDescent="0.3">
      <c r="A7469" t="s">
        <v>977</v>
      </c>
      <c r="B7469" t="s">
        <v>1085</v>
      </c>
      <c r="D7469" s="1">
        <v>41174</v>
      </c>
      <c r="E7469" s="1">
        <v>41179</v>
      </c>
      <c r="F7469" s="1" t="str">
        <f t="shared" si="478"/>
        <v>September</v>
      </c>
      <c r="G7469" s="1" t="str">
        <f t="shared" si="479"/>
        <v>2012</v>
      </c>
      <c r="H7469" s="2">
        <f t="shared" si="480"/>
        <v>5</v>
      </c>
      <c r="I7469" s="2" t="b">
        <f t="shared" si="481"/>
        <v>0</v>
      </c>
      <c r="J7469" t="s">
        <v>17</v>
      </c>
      <c r="K7469">
        <v>25</v>
      </c>
      <c r="L7469">
        <v>172.04</v>
      </c>
      <c r="M7469">
        <v>0.05</v>
      </c>
      <c r="N7469" t="s">
        <v>18</v>
      </c>
      <c r="O7469">
        <v>-85.11</v>
      </c>
      <c r="P7469">
        <v>6.48</v>
      </c>
      <c r="Q7469">
        <v>7.37</v>
      </c>
      <c r="R7469" t="s">
        <v>142</v>
      </c>
      <c r="S7469" t="s">
        <v>143</v>
      </c>
      <c r="T7469" t="s">
        <v>27</v>
      </c>
      <c r="U7469" t="s">
        <v>22</v>
      </c>
      <c r="V7469" t="s">
        <v>43</v>
      </c>
      <c r="W7469">
        <v>0.37</v>
      </c>
    </row>
    <row r="7470" spans="1:23" x14ac:dyDescent="0.3">
      <c r="A7470" t="s">
        <v>996</v>
      </c>
      <c r="B7470" t="s">
        <v>1741</v>
      </c>
      <c r="D7470" s="1">
        <v>40634</v>
      </c>
      <c r="E7470" s="1">
        <v>40635</v>
      </c>
      <c r="F7470" s="1" t="str">
        <f t="shared" si="478"/>
        <v>April</v>
      </c>
      <c r="G7470" s="1" t="str">
        <f t="shared" si="479"/>
        <v>2011</v>
      </c>
      <c r="H7470" s="2">
        <f t="shared" si="480"/>
        <v>1</v>
      </c>
      <c r="I7470" s="2" t="b">
        <f t="shared" si="481"/>
        <v>0</v>
      </c>
      <c r="J7470" t="s">
        <v>52</v>
      </c>
      <c r="K7470">
        <v>29</v>
      </c>
      <c r="L7470">
        <v>737.38</v>
      </c>
      <c r="M7470">
        <v>0.08</v>
      </c>
      <c r="N7470" t="s">
        <v>18</v>
      </c>
      <c r="O7470">
        <v>90.04</v>
      </c>
      <c r="P7470">
        <v>26.64</v>
      </c>
      <c r="Q7470">
        <v>5.3</v>
      </c>
      <c r="R7470" t="s">
        <v>142</v>
      </c>
      <c r="S7470" t="s">
        <v>143</v>
      </c>
      <c r="T7470" t="s">
        <v>42</v>
      </c>
      <c r="U7470" t="s">
        <v>36</v>
      </c>
      <c r="V7470" t="s">
        <v>67</v>
      </c>
    </row>
    <row r="7471" spans="1:23" x14ac:dyDescent="0.3">
      <c r="A7471" t="s">
        <v>996</v>
      </c>
      <c r="B7471" t="s">
        <v>1741</v>
      </c>
      <c r="D7471" s="1">
        <v>40634</v>
      </c>
      <c r="E7471" s="1">
        <v>40635</v>
      </c>
      <c r="F7471" s="1" t="str">
        <f t="shared" si="478"/>
        <v>April</v>
      </c>
      <c r="G7471" s="1" t="str">
        <f t="shared" si="479"/>
        <v>2011</v>
      </c>
      <c r="H7471" s="2">
        <f t="shared" si="480"/>
        <v>1</v>
      </c>
      <c r="I7471" s="2" t="b">
        <f t="shared" si="481"/>
        <v>0</v>
      </c>
      <c r="J7471" t="s">
        <v>52</v>
      </c>
      <c r="K7471">
        <v>47</v>
      </c>
      <c r="L7471">
        <v>507.18</v>
      </c>
      <c r="M7471">
        <v>0</v>
      </c>
      <c r="N7471" t="s">
        <v>18</v>
      </c>
      <c r="O7471">
        <v>74.73</v>
      </c>
      <c r="P7471">
        <v>9.99</v>
      </c>
      <c r="Q7471">
        <v>4.78</v>
      </c>
      <c r="R7471" t="s">
        <v>142</v>
      </c>
      <c r="S7471" t="s">
        <v>143</v>
      </c>
      <c r="T7471" t="s">
        <v>42</v>
      </c>
      <c r="U7471" t="s">
        <v>22</v>
      </c>
      <c r="V7471" t="s">
        <v>43</v>
      </c>
      <c r="W7471">
        <v>0.4</v>
      </c>
    </row>
    <row r="7472" spans="1:23" x14ac:dyDescent="0.3">
      <c r="A7472" t="s">
        <v>996</v>
      </c>
      <c r="B7472" t="s">
        <v>1741</v>
      </c>
      <c r="D7472" s="1">
        <v>40634</v>
      </c>
      <c r="E7472" s="1">
        <v>40635</v>
      </c>
      <c r="F7472" s="1" t="str">
        <f t="shared" si="478"/>
        <v>April</v>
      </c>
      <c r="G7472" s="1" t="str">
        <f t="shared" si="479"/>
        <v>2011</v>
      </c>
      <c r="H7472" s="2">
        <f t="shared" si="480"/>
        <v>1</v>
      </c>
      <c r="I7472" s="2" t="b">
        <f t="shared" si="481"/>
        <v>0</v>
      </c>
      <c r="J7472" t="s">
        <v>52</v>
      </c>
      <c r="K7472">
        <v>42</v>
      </c>
      <c r="L7472">
        <v>151.19</v>
      </c>
      <c r="M7472">
        <v>7.0000000000000007E-2</v>
      </c>
      <c r="N7472" t="s">
        <v>18</v>
      </c>
      <c r="O7472">
        <v>27.37</v>
      </c>
      <c r="P7472">
        <v>3.55</v>
      </c>
      <c r="Q7472">
        <v>1.43</v>
      </c>
      <c r="R7472" t="s">
        <v>142</v>
      </c>
      <c r="S7472" t="s">
        <v>143</v>
      </c>
      <c r="T7472" t="s">
        <v>42</v>
      </c>
      <c r="U7472" t="s">
        <v>22</v>
      </c>
      <c r="V7472" t="s">
        <v>46</v>
      </c>
      <c r="W7472">
        <v>0.38</v>
      </c>
    </row>
    <row r="7473" spans="1:23" x14ac:dyDescent="0.3">
      <c r="A7473" t="s">
        <v>977</v>
      </c>
      <c r="B7473" t="s">
        <v>1085</v>
      </c>
      <c r="D7473" s="1">
        <v>40957</v>
      </c>
      <c r="E7473" s="1">
        <v>40958</v>
      </c>
      <c r="F7473" s="1" t="str">
        <f t="shared" si="478"/>
        <v>February</v>
      </c>
      <c r="G7473" s="1" t="str">
        <f t="shared" si="479"/>
        <v>2012</v>
      </c>
      <c r="H7473" s="2">
        <f t="shared" si="480"/>
        <v>1</v>
      </c>
      <c r="I7473" s="2" t="b">
        <f t="shared" si="481"/>
        <v>0</v>
      </c>
      <c r="J7473" t="s">
        <v>24</v>
      </c>
      <c r="K7473">
        <v>37</v>
      </c>
      <c r="L7473">
        <v>2180.23</v>
      </c>
      <c r="M7473">
        <v>0.05</v>
      </c>
      <c r="N7473" t="s">
        <v>18</v>
      </c>
      <c r="O7473">
        <v>660.25</v>
      </c>
      <c r="P7473">
        <v>60.22</v>
      </c>
      <c r="Q7473">
        <v>3.5</v>
      </c>
      <c r="R7473" t="s">
        <v>142</v>
      </c>
      <c r="S7473" t="s">
        <v>143</v>
      </c>
      <c r="T7473" t="s">
        <v>31</v>
      </c>
      <c r="U7473" t="s">
        <v>22</v>
      </c>
      <c r="V7473" t="s">
        <v>28</v>
      </c>
      <c r="W7473">
        <v>0.56999999999999995</v>
      </c>
    </row>
    <row r="7474" spans="1:23" x14ac:dyDescent="0.3">
      <c r="A7474" t="s">
        <v>1270</v>
      </c>
      <c r="B7474" t="s">
        <v>1271</v>
      </c>
      <c r="D7474" s="1">
        <v>40637</v>
      </c>
      <c r="E7474" s="1">
        <v>40638</v>
      </c>
      <c r="F7474" s="1" t="str">
        <f t="shared" si="478"/>
        <v>April</v>
      </c>
      <c r="G7474" s="1" t="str">
        <f t="shared" si="479"/>
        <v>2011</v>
      </c>
      <c r="H7474" s="2">
        <f t="shared" si="480"/>
        <v>1</v>
      </c>
      <c r="I7474" s="2" t="b">
        <f t="shared" si="481"/>
        <v>0</v>
      </c>
      <c r="J7474" t="s">
        <v>44</v>
      </c>
      <c r="K7474">
        <v>24</v>
      </c>
      <c r="L7474">
        <v>123.75</v>
      </c>
      <c r="M7474">
        <v>0.09</v>
      </c>
      <c r="N7474" t="s">
        <v>39</v>
      </c>
      <c r="O7474">
        <v>55.42</v>
      </c>
      <c r="P7474">
        <v>4.9800000000000004</v>
      </c>
      <c r="Q7474">
        <v>0.49</v>
      </c>
      <c r="R7474" t="s">
        <v>142</v>
      </c>
      <c r="S7474" t="s">
        <v>143</v>
      </c>
      <c r="T7474" t="s">
        <v>42</v>
      </c>
      <c r="U7474" t="s">
        <v>22</v>
      </c>
      <c r="V7474" t="s">
        <v>57</v>
      </c>
      <c r="W7474">
        <v>0.39</v>
      </c>
    </row>
    <row r="7475" spans="1:23" x14ac:dyDescent="0.3">
      <c r="A7475" t="s">
        <v>1270</v>
      </c>
      <c r="B7475" t="s">
        <v>1271</v>
      </c>
      <c r="D7475" s="1">
        <v>40637</v>
      </c>
      <c r="E7475" s="1">
        <v>40639</v>
      </c>
      <c r="F7475" s="1" t="str">
        <f t="shared" si="478"/>
        <v>April</v>
      </c>
      <c r="G7475" s="1" t="str">
        <f t="shared" si="479"/>
        <v>2011</v>
      </c>
      <c r="H7475" s="2">
        <f t="shared" si="480"/>
        <v>2</v>
      </c>
      <c r="I7475" s="2" t="b">
        <f t="shared" si="481"/>
        <v>0</v>
      </c>
      <c r="J7475" t="s">
        <v>44</v>
      </c>
      <c r="K7475">
        <v>46</v>
      </c>
      <c r="L7475">
        <v>3533.97</v>
      </c>
      <c r="M7475">
        <v>7.0000000000000007E-2</v>
      </c>
      <c r="N7475" t="s">
        <v>18</v>
      </c>
      <c r="O7475">
        <v>-1329.81</v>
      </c>
      <c r="P7475">
        <v>80.98</v>
      </c>
      <c r="Q7475">
        <v>35</v>
      </c>
      <c r="R7475" t="s">
        <v>142</v>
      </c>
      <c r="S7475" t="s">
        <v>143</v>
      </c>
      <c r="T7475" t="s">
        <v>42</v>
      </c>
      <c r="U7475" t="s">
        <v>22</v>
      </c>
      <c r="V7475" t="s">
        <v>23</v>
      </c>
      <c r="W7475">
        <v>0.83</v>
      </c>
    </row>
    <row r="7476" spans="1:23" x14ac:dyDescent="0.3">
      <c r="A7476" t="s">
        <v>1270</v>
      </c>
      <c r="B7476" t="s">
        <v>1271</v>
      </c>
      <c r="D7476" s="1">
        <v>40637</v>
      </c>
      <c r="E7476" s="1">
        <v>40639</v>
      </c>
      <c r="F7476" s="1" t="str">
        <f t="shared" si="478"/>
        <v>April</v>
      </c>
      <c r="G7476" s="1" t="str">
        <f t="shared" si="479"/>
        <v>2011</v>
      </c>
      <c r="H7476" s="2">
        <f t="shared" si="480"/>
        <v>2</v>
      </c>
      <c r="I7476" s="2" t="b">
        <f t="shared" si="481"/>
        <v>0</v>
      </c>
      <c r="J7476" t="s">
        <v>44</v>
      </c>
      <c r="K7476">
        <v>38</v>
      </c>
      <c r="L7476">
        <v>3821.4045000000001</v>
      </c>
      <c r="M7476">
        <v>0</v>
      </c>
      <c r="N7476" t="s">
        <v>18</v>
      </c>
      <c r="O7476">
        <v>1256.97</v>
      </c>
      <c r="P7476">
        <v>115.99</v>
      </c>
      <c r="Q7476">
        <v>2.5</v>
      </c>
      <c r="R7476" t="s">
        <v>142</v>
      </c>
      <c r="S7476" t="s">
        <v>143</v>
      </c>
      <c r="T7476" t="s">
        <v>42</v>
      </c>
      <c r="U7476" t="s">
        <v>32</v>
      </c>
      <c r="V7476" t="s">
        <v>33</v>
      </c>
      <c r="W7476">
        <v>0.55000000000000004</v>
      </c>
    </row>
    <row r="7477" spans="1:23" x14ac:dyDescent="0.3">
      <c r="A7477" t="s">
        <v>1184</v>
      </c>
      <c r="B7477" t="s">
        <v>954</v>
      </c>
      <c r="D7477" s="1">
        <v>40166</v>
      </c>
      <c r="E7477" s="1">
        <v>40168</v>
      </c>
      <c r="F7477" s="1" t="str">
        <f t="shared" si="478"/>
        <v>December</v>
      </c>
      <c r="G7477" s="1" t="str">
        <f t="shared" si="479"/>
        <v>2009</v>
      </c>
      <c r="H7477" s="2">
        <f t="shared" si="480"/>
        <v>2</v>
      </c>
      <c r="I7477" s="2" t="b">
        <f t="shared" si="481"/>
        <v>0</v>
      </c>
      <c r="J7477" t="s">
        <v>24</v>
      </c>
      <c r="K7477">
        <v>42</v>
      </c>
      <c r="L7477">
        <v>1651.07</v>
      </c>
      <c r="M7477">
        <v>0.09</v>
      </c>
      <c r="N7477" t="s">
        <v>18</v>
      </c>
      <c r="O7477">
        <v>-100.49</v>
      </c>
      <c r="P7477">
        <v>40.98</v>
      </c>
      <c r="Q7477">
        <v>6.5</v>
      </c>
      <c r="R7477" t="s">
        <v>142</v>
      </c>
      <c r="S7477" t="s">
        <v>143</v>
      </c>
      <c r="T7477" t="s">
        <v>27</v>
      </c>
      <c r="U7477" t="s">
        <v>32</v>
      </c>
      <c r="V7477" t="s">
        <v>48</v>
      </c>
      <c r="W7477">
        <v>0.74</v>
      </c>
    </row>
    <row r="7478" spans="1:23" x14ac:dyDescent="0.3">
      <c r="A7478" t="s">
        <v>1245</v>
      </c>
      <c r="B7478" t="s">
        <v>1735</v>
      </c>
      <c r="D7478" s="1">
        <v>40951</v>
      </c>
      <c r="E7478" s="1">
        <v>40952</v>
      </c>
      <c r="F7478" s="1" t="str">
        <f t="shared" si="478"/>
        <v>February</v>
      </c>
      <c r="G7478" s="1" t="str">
        <f t="shared" si="479"/>
        <v>2012</v>
      </c>
      <c r="H7478" s="2">
        <f t="shared" si="480"/>
        <v>1</v>
      </c>
      <c r="I7478" s="2" t="b">
        <f t="shared" si="481"/>
        <v>0</v>
      </c>
      <c r="J7478" t="s">
        <v>24</v>
      </c>
      <c r="K7478">
        <v>48</v>
      </c>
      <c r="L7478">
        <v>326.10000000000002</v>
      </c>
      <c r="M7478">
        <v>0.04</v>
      </c>
      <c r="N7478" t="s">
        <v>18</v>
      </c>
      <c r="O7478">
        <v>-118.74</v>
      </c>
      <c r="P7478">
        <v>6.48</v>
      </c>
      <c r="Q7478">
        <v>6.6</v>
      </c>
      <c r="R7478" t="s">
        <v>142</v>
      </c>
      <c r="S7478" t="s">
        <v>143</v>
      </c>
      <c r="T7478" t="s">
        <v>31</v>
      </c>
      <c r="U7478" t="s">
        <v>22</v>
      </c>
      <c r="V7478" t="s">
        <v>43</v>
      </c>
      <c r="W7478">
        <v>0.37</v>
      </c>
    </row>
    <row r="7479" spans="1:23" x14ac:dyDescent="0.3">
      <c r="A7479" t="s">
        <v>1245</v>
      </c>
      <c r="B7479" t="s">
        <v>1735</v>
      </c>
      <c r="D7479" s="1">
        <v>40951</v>
      </c>
      <c r="E7479" s="1">
        <v>40954</v>
      </c>
      <c r="F7479" s="1" t="str">
        <f t="shared" si="478"/>
        <v>February</v>
      </c>
      <c r="G7479" s="1" t="str">
        <f t="shared" si="479"/>
        <v>2012</v>
      </c>
      <c r="H7479" s="2">
        <f t="shared" si="480"/>
        <v>3</v>
      </c>
      <c r="I7479" s="2" t="b">
        <f t="shared" si="481"/>
        <v>0</v>
      </c>
      <c r="J7479" t="s">
        <v>24</v>
      </c>
      <c r="K7479">
        <v>6</v>
      </c>
      <c r="L7479">
        <v>170.374</v>
      </c>
      <c r="M7479">
        <v>0.09</v>
      </c>
      <c r="N7479" t="s">
        <v>18</v>
      </c>
      <c r="O7479">
        <v>-67.13</v>
      </c>
      <c r="P7479">
        <v>35.99</v>
      </c>
      <c r="Q7479">
        <v>0.99</v>
      </c>
      <c r="R7479" t="s">
        <v>142</v>
      </c>
      <c r="S7479" t="s">
        <v>143</v>
      </c>
      <c r="T7479" t="s">
        <v>31</v>
      </c>
      <c r="U7479" t="s">
        <v>32</v>
      </c>
      <c r="V7479" t="s">
        <v>33</v>
      </c>
      <c r="W7479">
        <v>0.35</v>
      </c>
    </row>
    <row r="7480" spans="1:23" x14ac:dyDescent="0.3">
      <c r="A7480" t="s">
        <v>1270</v>
      </c>
      <c r="B7480" t="s">
        <v>1271</v>
      </c>
      <c r="D7480" s="1">
        <v>40214</v>
      </c>
      <c r="E7480" s="1">
        <v>40214</v>
      </c>
      <c r="F7480" s="1" t="str">
        <f t="shared" si="478"/>
        <v>February</v>
      </c>
      <c r="G7480" s="1" t="str">
        <f t="shared" si="479"/>
        <v>2010</v>
      </c>
      <c r="H7480" s="2">
        <f t="shared" si="480"/>
        <v>0</v>
      </c>
      <c r="I7480" s="2" t="str">
        <f t="shared" si="481"/>
        <v>FREE DELIVERY</v>
      </c>
      <c r="J7480" t="s">
        <v>44</v>
      </c>
      <c r="K7480">
        <v>14</v>
      </c>
      <c r="L7480">
        <v>2595.0700000000002</v>
      </c>
      <c r="M7480">
        <v>0.1</v>
      </c>
      <c r="N7480" t="s">
        <v>18</v>
      </c>
      <c r="O7480">
        <v>1217.19</v>
      </c>
      <c r="P7480">
        <v>194.3</v>
      </c>
      <c r="Q7480">
        <v>11.54</v>
      </c>
      <c r="R7480" t="s">
        <v>142</v>
      </c>
      <c r="S7480" t="s">
        <v>143</v>
      </c>
      <c r="T7480" t="s">
        <v>42</v>
      </c>
      <c r="U7480" t="s">
        <v>36</v>
      </c>
      <c r="V7480" t="s">
        <v>37</v>
      </c>
      <c r="W7480">
        <v>0.59</v>
      </c>
    </row>
    <row r="7481" spans="1:23" x14ac:dyDescent="0.3">
      <c r="A7481" t="s">
        <v>1742</v>
      </c>
      <c r="B7481" t="s">
        <v>1743</v>
      </c>
      <c r="D7481" s="1">
        <v>40373</v>
      </c>
      <c r="E7481" s="1">
        <v>40375</v>
      </c>
      <c r="F7481" s="1" t="str">
        <f t="shared" si="478"/>
        <v>July</v>
      </c>
      <c r="G7481" s="1" t="str">
        <f t="shared" si="479"/>
        <v>2010</v>
      </c>
      <c r="H7481" s="2">
        <f t="shared" si="480"/>
        <v>2</v>
      </c>
      <c r="I7481" s="2" t="b">
        <f t="shared" si="481"/>
        <v>0</v>
      </c>
      <c r="J7481" t="s">
        <v>44</v>
      </c>
      <c r="K7481">
        <v>34</v>
      </c>
      <c r="L7481">
        <v>801.98</v>
      </c>
      <c r="M7481">
        <v>0</v>
      </c>
      <c r="N7481" t="s">
        <v>18</v>
      </c>
      <c r="O7481">
        <v>-99.95</v>
      </c>
      <c r="P7481">
        <v>21.66</v>
      </c>
      <c r="Q7481">
        <v>13.99</v>
      </c>
      <c r="R7481" t="s">
        <v>142</v>
      </c>
      <c r="S7481" t="s">
        <v>143</v>
      </c>
      <c r="T7481" t="s">
        <v>31</v>
      </c>
      <c r="U7481" t="s">
        <v>22</v>
      </c>
      <c r="V7481" t="s">
        <v>28</v>
      </c>
      <c r="W7481">
        <v>0.52</v>
      </c>
    </row>
    <row r="7482" spans="1:23" x14ac:dyDescent="0.3">
      <c r="A7482" t="s">
        <v>1037</v>
      </c>
      <c r="B7482" t="s">
        <v>1160</v>
      </c>
      <c r="D7482" s="1">
        <v>40580</v>
      </c>
      <c r="E7482" s="1">
        <v>40580</v>
      </c>
      <c r="F7482" s="1" t="str">
        <f t="shared" si="478"/>
        <v>February</v>
      </c>
      <c r="G7482" s="1" t="str">
        <f t="shared" si="479"/>
        <v>2011</v>
      </c>
      <c r="H7482" s="2">
        <f t="shared" si="480"/>
        <v>0</v>
      </c>
      <c r="I7482" s="2" t="str">
        <f t="shared" si="481"/>
        <v>FREE DELIVERY</v>
      </c>
      <c r="J7482" t="s">
        <v>24</v>
      </c>
      <c r="K7482">
        <v>11</v>
      </c>
      <c r="L7482">
        <v>65.78</v>
      </c>
      <c r="M7482">
        <v>7.0000000000000007E-2</v>
      </c>
      <c r="N7482" t="s">
        <v>18</v>
      </c>
      <c r="O7482">
        <v>-17.420000000000002</v>
      </c>
      <c r="P7482">
        <v>5.81</v>
      </c>
      <c r="Q7482">
        <v>3.37</v>
      </c>
      <c r="R7482" t="s">
        <v>142</v>
      </c>
      <c r="S7482" t="s">
        <v>143</v>
      </c>
      <c r="T7482" t="s">
        <v>42</v>
      </c>
      <c r="U7482" t="s">
        <v>22</v>
      </c>
      <c r="V7482" t="s">
        <v>46</v>
      </c>
      <c r="W7482">
        <v>0.54</v>
      </c>
    </row>
    <row r="7483" spans="1:23" x14ac:dyDescent="0.3">
      <c r="A7483" t="s">
        <v>1742</v>
      </c>
      <c r="B7483" t="s">
        <v>1743</v>
      </c>
      <c r="D7483" s="1">
        <v>40682</v>
      </c>
      <c r="E7483" s="1">
        <v>40684</v>
      </c>
      <c r="F7483" s="1" t="str">
        <f t="shared" si="478"/>
        <v>May</v>
      </c>
      <c r="G7483" s="1" t="str">
        <f t="shared" si="479"/>
        <v>2011</v>
      </c>
      <c r="H7483" s="2">
        <f t="shared" si="480"/>
        <v>2</v>
      </c>
      <c r="I7483" s="2" t="b">
        <f t="shared" si="481"/>
        <v>0</v>
      </c>
      <c r="J7483" t="s">
        <v>34</v>
      </c>
      <c r="K7483">
        <v>1</v>
      </c>
      <c r="L7483">
        <v>10.48</v>
      </c>
      <c r="M7483">
        <v>0.04</v>
      </c>
      <c r="N7483" t="s">
        <v>18</v>
      </c>
      <c r="O7483">
        <v>-5.44</v>
      </c>
      <c r="P7483">
        <v>3.52</v>
      </c>
      <c r="Q7483">
        <v>6.83</v>
      </c>
      <c r="R7483" t="s">
        <v>142</v>
      </c>
      <c r="S7483" t="s">
        <v>143</v>
      </c>
      <c r="T7483" t="s">
        <v>31</v>
      </c>
      <c r="U7483" t="s">
        <v>22</v>
      </c>
      <c r="V7483" t="s">
        <v>29</v>
      </c>
      <c r="W7483">
        <v>0.38</v>
      </c>
    </row>
    <row r="7484" spans="1:23" x14ac:dyDescent="0.3">
      <c r="A7484" t="s">
        <v>1037</v>
      </c>
      <c r="B7484" t="s">
        <v>1160</v>
      </c>
      <c r="D7484" s="1">
        <v>39984</v>
      </c>
      <c r="E7484" s="1">
        <v>39986</v>
      </c>
      <c r="F7484" s="1" t="str">
        <f t="shared" si="478"/>
        <v>June</v>
      </c>
      <c r="G7484" s="1" t="str">
        <f t="shared" si="479"/>
        <v>2009</v>
      </c>
      <c r="H7484" s="2">
        <f t="shared" si="480"/>
        <v>2</v>
      </c>
      <c r="I7484" s="2" t="b">
        <f t="shared" si="481"/>
        <v>0</v>
      </c>
      <c r="J7484" t="s">
        <v>34</v>
      </c>
      <c r="K7484">
        <v>40</v>
      </c>
      <c r="L7484">
        <v>323.63</v>
      </c>
      <c r="M7484">
        <v>0.05</v>
      </c>
      <c r="N7484" t="s">
        <v>18</v>
      </c>
      <c r="O7484">
        <v>-205.49</v>
      </c>
      <c r="P7484">
        <v>8.0399999999999991</v>
      </c>
      <c r="Q7484">
        <v>8.94</v>
      </c>
      <c r="R7484" t="s">
        <v>142</v>
      </c>
      <c r="S7484" t="s">
        <v>143</v>
      </c>
      <c r="T7484" t="s">
        <v>42</v>
      </c>
      <c r="U7484" t="s">
        <v>22</v>
      </c>
      <c r="V7484" t="s">
        <v>29</v>
      </c>
      <c r="W7484">
        <v>0.4</v>
      </c>
    </row>
    <row r="7485" spans="1:23" x14ac:dyDescent="0.3">
      <c r="A7485" t="s">
        <v>1163</v>
      </c>
      <c r="B7485" t="s">
        <v>1106</v>
      </c>
      <c r="D7485" s="1">
        <v>40956</v>
      </c>
      <c r="E7485" s="1">
        <v>40961</v>
      </c>
      <c r="F7485" s="1" t="str">
        <f t="shared" si="478"/>
        <v>February</v>
      </c>
      <c r="G7485" s="1" t="str">
        <f t="shared" si="479"/>
        <v>2012</v>
      </c>
      <c r="H7485" s="2">
        <f t="shared" si="480"/>
        <v>5</v>
      </c>
      <c r="I7485" s="2" t="b">
        <f t="shared" si="481"/>
        <v>0</v>
      </c>
      <c r="J7485" t="s">
        <v>17</v>
      </c>
      <c r="K7485">
        <v>14</v>
      </c>
      <c r="L7485">
        <v>157.49</v>
      </c>
      <c r="M7485">
        <v>0.02</v>
      </c>
      <c r="N7485" t="s">
        <v>18</v>
      </c>
      <c r="O7485">
        <v>62.54</v>
      </c>
      <c r="P7485">
        <v>10.94</v>
      </c>
      <c r="Q7485">
        <v>1.39</v>
      </c>
      <c r="R7485" t="s">
        <v>142</v>
      </c>
      <c r="S7485" t="s">
        <v>143</v>
      </c>
      <c r="T7485" t="s">
        <v>42</v>
      </c>
      <c r="U7485" t="s">
        <v>22</v>
      </c>
      <c r="V7485" t="s">
        <v>51</v>
      </c>
      <c r="W7485">
        <v>0.35</v>
      </c>
    </row>
    <row r="7486" spans="1:23" x14ac:dyDescent="0.3">
      <c r="A7486" t="s">
        <v>1163</v>
      </c>
      <c r="B7486" t="s">
        <v>927</v>
      </c>
      <c r="D7486" s="1">
        <v>40863</v>
      </c>
      <c r="E7486" s="1">
        <v>40870</v>
      </c>
      <c r="F7486" s="1" t="str">
        <f t="shared" si="478"/>
        <v>November</v>
      </c>
      <c r="G7486" s="1" t="str">
        <f t="shared" si="479"/>
        <v>2011</v>
      </c>
      <c r="H7486" s="2">
        <f t="shared" si="480"/>
        <v>7</v>
      </c>
      <c r="I7486" s="2" t="b">
        <f t="shared" si="481"/>
        <v>0</v>
      </c>
      <c r="J7486" t="s">
        <v>17</v>
      </c>
      <c r="K7486">
        <v>17</v>
      </c>
      <c r="L7486">
        <v>10134.549999999999</v>
      </c>
      <c r="M7486">
        <v>0.08</v>
      </c>
      <c r="N7486" t="s">
        <v>18</v>
      </c>
      <c r="O7486">
        <v>-597.21</v>
      </c>
      <c r="P7486">
        <v>599.99</v>
      </c>
      <c r="Q7486">
        <v>24.49</v>
      </c>
      <c r="R7486" t="s">
        <v>142</v>
      </c>
      <c r="S7486" t="s">
        <v>143</v>
      </c>
      <c r="T7486" t="s">
        <v>31</v>
      </c>
      <c r="U7486" t="s">
        <v>32</v>
      </c>
      <c r="V7486" t="s">
        <v>62</v>
      </c>
      <c r="W7486">
        <v>0.37</v>
      </c>
    </row>
    <row r="7487" spans="1:23" x14ac:dyDescent="0.3">
      <c r="A7487" t="s">
        <v>1163</v>
      </c>
      <c r="B7487" t="s">
        <v>927</v>
      </c>
      <c r="D7487" s="1">
        <v>40863</v>
      </c>
      <c r="E7487" s="1">
        <v>40865</v>
      </c>
      <c r="F7487" s="1" t="str">
        <f t="shared" si="478"/>
        <v>November</v>
      </c>
      <c r="G7487" s="1" t="str">
        <f t="shared" si="479"/>
        <v>2011</v>
      </c>
      <c r="H7487" s="2">
        <f t="shared" si="480"/>
        <v>2</v>
      </c>
      <c r="I7487" s="2" t="b">
        <f t="shared" si="481"/>
        <v>0</v>
      </c>
      <c r="J7487" t="s">
        <v>17</v>
      </c>
      <c r="K7487">
        <v>46</v>
      </c>
      <c r="L7487">
        <v>1765.64</v>
      </c>
      <c r="M7487">
        <v>0.08</v>
      </c>
      <c r="N7487" t="s">
        <v>18</v>
      </c>
      <c r="O7487">
        <v>108.65</v>
      </c>
      <c r="P7487">
        <v>40.97</v>
      </c>
      <c r="Q7487">
        <v>14.45</v>
      </c>
      <c r="R7487" t="s">
        <v>142</v>
      </c>
      <c r="S7487" t="s">
        <v>143</v>
      </c>
      <c r="T7487" t="s">
        <v>31</v>
      </c>
      <c r="U7487" t="s">
        <v>36</v>
      </c>
      <c r="V7487" t="s">
        <v>37</v>
      </c>
      <c r="W7487">
        <v>0.56999999999999995</v>
      </c>
    </row>
    <row r="7488" spans="1:23" x14ac:dyDescent="0.3">
      <c r="A7488" t="s">
        <v>1163</v>
      </c>
      <c r="B7488" t="s">
        <v>927</v>
      </c>
      <c r="D7488" s="1">
        <v>40863</v>
      </c>
      <c r="E7488" s="1">
        <v>40867</v>
      </c>
      <c r="F7488" s="1" t="str">
        <f t="shared" si="478"/>
        <v>November</v>
      </c>
      <c r="G7488" s="1" t="str">
        <f t="shared" si="479"/>
        <v>2011</v>
      </c>
      <c r="H7488" s="2">
        <f t="shared" si="480"/>
        <v>4</v>
      </c>
      <c r="I7488" s="2" t="b">
        <f t="shared" si="481"/>
        <v>0</v>
      </c>
      <c r="J7488" t="s">
        <v>17</v>
      </c>
      <c r="K7488">
        <v>23</v>
      </c>
      <c r="L7488">
        <v>156.5</v>
      </c>
      <c r="M7488">
        <v>0.01</v>
      </c>
      <c r="N7488" t="s">
        <v>18</v>
      </c>
      <c r="O7488">
        <v>-49.6</v>
      </c>
      <c r="P7488">
        <v>6.48</v>
      </c>
      <c r="Q7488">
        <v>6</v>
      </c>
      <c r="R7488" t="s">
        <v>142</v>
      </c>
      <c r="S7488" t="s">
        <v>143</v>
      </c>
      <c r="T7488" t="s">
        <v>31</v>
      </c>
      <c r="U7488" t="s">
        <v>22</v>
      </c>
      <c r="V7488" t="s">
        <v>43</v>
      </c>
      <c r="W7488">
        <v>0.37</v>
      </c>
    </row>
    <row r="7489" spans="1:23" x14ac:dyDescent="0.3">
      <c r="A7489" t="s">
        <v>1163</v>
      </c>
      <c r="B7489" t="s">
        <v>927</v>
      </c>
      <c r="D7489" s="1">
        <v>40363</v>
      </c>
      <c r="E7489" s="1">
        <v>40364</v>
      </c>
      <c r="F7489" s="1" t="str">
        <f t="shared" si="478"/>
        <v>July</v>
      </c>
      <c r="G7489" s="1" t="str">
        <f t="shared" si="479"/>
        <v>2010</v>
      </c>
      <c r="H7489" s="2">
        <f t="shared" si="480"/>
        <v>1</v>
      </c>
      <c r="I7489" s="2" t="b">
        <f t="shared" si="481"/>
        <v>0</v>
      </c>
      <c r="J7489" t="s">
        <v>34</v>
      </c>
      <c r="K7489">
        <v>8</v>
      </c>
      <c r="L7489">
        <v>157.51</v>
      </c>
      <c r="M7489">
        <v>0.01</v>
      </c>
      <c r="N7489" t="s">
        <v>18</v>
      </c>
      <c r="O7489">
        <v>46.48</v>
      </c>
      <c r="P7489">
        <v>18.940000000000001</v>
      </c>
      <c r="Q7489">
        <v>1.49</v>
      </c>
      <c r="R7489" t="s">
        <v>142</v>
      </c>
      <c r="S7489" t="s">
        <v>143</v>
      </c>
      <c r="T7489" t="s">
        <v>31</v>
      </c>
      <c r="U7489" t="s">
        <v>22</v>
      </c>
      <c r="V7489" t="s">
        <v>29</v>
      </c>
      <c r="W7489">
        <v>0.35</v>
      </c>
    </row>
    <row r="7490" spans="1:23" x14ac:dyDescent="0.3">
      <c r="A7490" t="s">
        <v>1163</v>
      </c>
      <c r="B7490" t="s">
        <v>927</v>
      </c>
      <c r="D7490" s="1">
        <v>40363</v>
      </c>
      <c r="E7490" s="1">
        <v>40365</v>
      </c>
      <c r="F7490" s="1" t="str">
        <f t="shared" si="478"/>
        <v>July</v>
      </c>
      <c r="G7490" s="1" t="str">
        <f t="shared" si="479"/>
        <v>2010</v>
      </c>
      <c r="H7490" s="2">
        <f t="shared" si="480"/>
        <v>2</v>
      </c>
      <c r="I7490" s="2" t="b">
        <f t="shared" si="481"/>
        <v>0</v>
      </c>
      <c r="J7490" t="s">
        <v>34</v>
      </c>
      <c r="K7490">
        <v>33</v>
      </c>
      <c r="L7490">
        <v>97.78</v>
      </c>
      <c r="M7490">
        <v>0.09</v>
      </c>
      <c r="N7490" t="s">
        <v>18</v>
      </c>
      <c r="O7490">
        <v>-31.22</v>
      </c>
      <c r="P7490">
        <v>2.98</v>
      </c>
      <c r="Q7490">
        <v>2.0299999999999998</v>
      </c>
      <c r="R7490" t="s">
        <v>142</v>
      </c>
      <c r="S7490" t="s">
        <v>143</v>
      </c>
      <c r="T7490" t="s">
        <v>31</v>
      </c>
      <c r="U7490" t="s">
        <v>22</v>
      </c>
      <c r="V7490" t="s">
        <v>60</v>
      </c>
      <c r="W7490">
        <v>0.56999999999999995</v>
      </c>
    </row>
    <row r="7491" spans="1:23" x14ac:dyDescent="0.3">
      <c r="A7491" t="s">
        <v>1184</v>
      </c>
      <c r="B7491" t="s">
        <v>954</v>
      </c>
      <c r="D7491" s="1">
        <v>40668</v>
      </c>
      <c r="E7491" s="1">
        <v>40670</v>
      </c>
      <c r="F7491" s="1" t="str">
        <f t="shared" ref="F7491:F7554" si="482">TEXT(E7491,"mmmm")</f>
        <v>May</v>
      </c>
      <c r="G7491" s="1" t="str">
        <f t="shared" ref="G7491:G7554" si="483">TEXT(E7491,"yyyy")</f>
        <v>2011</v>
      </c>
      <c r="H7491" s="2">
        <f t="shared" ref="H7491:H7554" si="484">E7491-D7491</f>
        <v>2</v>
      </c>
      <c r="I7491" s="2" t="b">
        <f t="shared" ref="I7491:I7554" si="485">IF(H7491&lt;1,IF(AND(H7491&gt;0,H7491&lt;2),"ONE DAY", "FREE DELIVERY"))</f>
        <v>0</v>
      </c>
      <c r="J7491" t="s">
        <v>34</v>
      </c>
      <c r="K7491">
        <v>4</v>
      </c>
      <c r="L7491">
        <v>1199.336</v>
      </c>
      <c r="M7491">
        <v>0.01</v>
      </c>
      <c r="N7491" t="s">
        <v>25</v>
      </c>
      <c r="O7491">
        <v>224.8</v>
      </c>
      <c r="P7491">
        <v>349.45</v>
      </c>
      <c r="Q7491">
        <v>60</v>
      </c>
      <c r="R7491" t="s">
        <v>142</v>
      </c>
      <c r="S7491" t="s">
        <v>143</v>
      </c>
      <c r="T7491" t="s">
        <v>27</v>
      </c>
      <c r="U7491" t="s">
        <v>36</v>
      </c>
      <c r="V7491" t="s">
        <v>55</v>
      </c>
    </row>
    <row r="7492" spans="1:23" x14ac:dyDescent="0.3">
      <c r="A7492" t="s">
        <v>996</v>
      </c>
      <c r="B7492" t="s">
        <v>1741</v>
      </c>
      <c r="D7492" s="1">
        <v>41189</v>
      </c>
      <c r="E7492" s="1">
        <v>41190</v>
      </c>
      <c r="F7492" s="1" t="str">
        <f t="shared" si="482"/>
        <v>October</v>
      </c>
      <c r="G7492" s="1" t="str">
        <f t="shared" si="483"/>
        <v>2012</v>
      </c>
      <c r="H7492" s="2">
        <f t="shared" si="484"/>
        <v>1</v>
      </c>
      <c r="I7492" s="2" t="b">
        <f t="shared" si="485"/>
        <v>0</v>
      </c>
      <c r="J7492" t="s">
        <v>34</v>
      </c>
      <c r="K7492">
        <v>23</v>
      </c>
      <c r="L7492">
        <v>1152.1600000000001</v>
      </c>
      <c r="M7492">
        <v>0</v>
      </c>
      <c r="N7492" t="s">
        <v>18</v>
      </c>
      <c r="O7492">
        <v>286.98</v>
      </c>
      <c r="P7492">
        <v>48.92</v>
      </c>
      <c r="Q7492">
        <v>4.5</v>
      </c>
      <c r="R7492" t="s">
        <v>142</v>
      </c>
      <c r="S7492" t="s">
        <v>143</v>
      </c>
      <c r="T7492" t="s">
        <v>42</v>
      </c>
      <c r="U7492" t="s">
        <v>22</v>
      </c>
      <c r="V7492" t="s">
        <v>28</v>
      </c>
      <c r="W7492">
        <v>0.59</v>
      </c>
    </row>
    <row r="7493" spans="1:23" x14ac:dyDescent="0.3">
      <c r="A7493" t="s">
        <v>996</v>
      </c>
      <c r="B7493" t="s">
        <v>1741</v>
      </c>
      <c r="D7493" s="1">
        <v>41189</v>
      </c>
      <c r="E7493" s="1">
        <v>41191</v>
      </c>
      <c r="F7493" s="1" t="str">
        <f t="shared" si="482"/>
        <v>October</v>
      </c>
      <c r="G7493" s="1" t="str">
        <f t="shared" si="483"/>
        <v>2012</v>
      </c>
      <c r="H7493" s="2">
        <f t="shared" si="484"/>
        <v>2</v>
      </c>
      <c r="I7493" s="2" t="b">
        <f t="shared" si="485"/>
        <v>0</v>
      </c>
      <c r="J7493" t="s">
        <v>34</v>
      </c>
      <c r="K7493">
        <v>2</v>
      </c>
      <c r="L7493">
        <v>19.899999999999999</v>
      </c>
      <c r="M7493">
        <v>7.0000000000000007E-2</v>
      </c>
      <c r="N7493" t="s">
        <v>18</v>
      </c>
      <c r="O7493">
        <v>15.97</v>
      </c>
      <c r="P7493">
        <v>7.38</v>
      </c>
      <c r="Q7493">
        <v>5.21</v>
      </c>
      <c r="R7493" t="s">
        <v>142</v>
      </c>
      <c r="S7493" t="s">
        <v>143</v>
      </c>
      <c r="T7493" t="s">
        <v>42</v>
      </c>
      <c r="U7493" t="s">
        <v>36</v>
      </c>
      <c r="V7493" t="s">
        <v>37</v>
      </c>
      <c r="W7493">
        <v>0.56000000000000005</v>
      </c>
    </row>
    <row r="7494" spans="1:23" x14ac:dyDescent="0.3">
      <c r="A7494" t="s">
        <v>977</v>
      </c>
      <c r="B7494" t="s">
        <v>1744</v>
      </c>
      <c r="D7494" s="1">
        <v>40926</v>
      </c>
      <c r="E7494" s="1">
        <v>40928</v>
      </c>
      <c r="F7494" s="1" t="str">
        <f t="shared" si="482"/>
        <v>January</v>
      </c>
      <c r="G7494" s="1" t="str">
        <f t="shared" si="483"/>
        <v>2012</v>
      </c>
      <c r="H7494" s="2">
        <f t="shared" si="484"/>
        <v>2</v>
      </c>
      <c r="I7494" s="2" t="b">
        <f t="shared" si="485"/>
        <v>0</v>
      </c>
      <c r="J7494" t="s">
        <v>44</v>
      </c>
      <c r="K7494">
        <v>45</v>
      </c>
      <c r="L7494">
        <v>4072.8175000000001</v>
      </c>
      <c r="M7494">
        <v>0.1</v>
      </c>
      <c r="N7494" t="s">
        <v>18</v>
      </c>
      <c r="O7494">
        <v>897.36</v>
      </c>
      <c r="P7494">
        <v>115.99</v>
      </c>
      <c r="Q7494">
        <v>3</v>
      </c>
      <c r="R7494" t="s">
        <v>142</v>
      </c>
      <c r="S7494" t="s">
        <v>143</v>
      </c>
      <c r="T7494" t="s">
        <v>21</v>
      </c>
      <c r="U7494" t="s">
        <v>32</v>
      </c>
      <c r="V7494" t="s">
        <v>33</v>
      </c>
      <c r="W7494">
        <v>0.59</v>
      </c>
    </row>
    <row r="7495" spans="1:23" x14ac:dyDescent="0.3">
      <c r="A7495" t="s">
        <v>1742</v>
      </c>
      <c r="B7495" t="s">
        <v>1743</v>
      </c>
      <c r="D7495" s="1">
        <v>40655</v>
      </c>
      <c r="E7495" s="1">
        <v>40660</v>
      </c>
      <c r="F7495" s="1" t="str">
        <f t="shared" si="482"/>
        <v>April</v>
      </c>
      <c r="G7495" s="1" t="str">
        <f t="shared" si="483"/>
        <v>2011</v>
      </c>
      <c r="H7495" s="2">
        <f t="shared" si="484"/>
        <v>5</v>
      </c>
      <c r="I7495" s="2" t="b">
        <f t="shared" si="485"/>
        <v>0</v>
      </c>
      <c r="J7495" t="s">
        <v>17</v>
      </c>
      <c r="K7495">
        <v>43</v>
      </c>
      <c r="L7495">
        <v>1438.33</v>
      </c>
      <c r="M7495">
        <v>0.08</v>
      </c>
      <c r="N7495" t="s">
        <v>18</v>
      </c>
      <c r="O7495">
        <v>163.38</v>
      </c>
      <c r="P7495">
        <v>34.76</v>
      </c>
      <c r="Q7495">
        <v>8.2200000000000006</v>
      </c>
      <c r="R7495" t="s">
        <v>142</v>
      </c>
      <c r="S7495" t="s">
        <v>143</v>
      </c>
      <c r="T7495" t="s">
        <v>42</v>
      </c>
      <c r="U7495" t="s">
        <v>22</v>
      </c>
      <c r="V7495" t="s">
        <v>23</v>
      </c>
      <c r="W7495">
        <v>0.56999999999999995</v>
      </c>
    </row>
    <row r="7496" spans="1:23" x14ac:dyDescent="0.3">
      <c r="A7496" t="s">
        <v>1037</v>
      </c>
      <c r="B7496" t="s">
        <v>1160</v>
      </c>
      <c r="D7496" s="1">
        <v>40547</v>
      </c>
      <c r="E7496" s="1">
        <v>40547</v>
      </c>
      <c r="F7496" s="1" t="str">
        <f t="shared" si="482"/>
        <v>January</v>
      </c>
      <c r="G7496" s="1" t="str">
        <f t="shared" si="483"/>
        <v>2011</v>
      </c>
      <c r="H7496" s="2">
        <f t="shared" si="484"/>
        <v>0</v>
      </c>
      <c r="I7496" s="2" t="str">
        <f t="shared" si="485"/>
        <v>FREE DELIVERY</v>
      </c>
      <c r="J7496" t="s">
        <v>52</v>
      </c>
      <c r="K7496">
        <v>35</v>
      </c>
      <c r="L7496">
        <v>625.94849999999997</v>
      </c>
      <c r="M7496">
        <v>0.04</v>
      </c>
      <c r="N7496" t="s">
        <v>39</v>
      </c>
      <c r="O7496">
        <v>-87.02</v>
      </c>
      <c r="P7496">
        <v>20.99</v>
      </c>
      <c r="Q7496">
        <v>3.3</v>
      </c>
      <c r="R7496" t="s">
        <v>142</v>
      </c>
      <c r="S7496" t="s">
        <v>143</v>
      </c>
      <c r="T7496" t="s">
        <v>42</v>
      </c>
      <c r="U7496" t="s">
        <v>32</v>
      </c>
      <c r="V7496" t="s">
        <v>33</v>
      </c>
      <c r="W7496">
        <v>0.81</v>
      </c>
    </row>
    <row r="7497" spans="1:23" x14ac:dyDescent="0.3">
      <c r="A7497" t="s">
        <v>1270</v>
      </c>
      <c r="B7497" t="s">
        <v>1271</v>
      </c>
      <c r="D7497" s="1">
        <v>40797</v>
      </c>
      <c r="E7497" s="1">
        <v>40801</v>
      </c>
      <c r="F7497" s="1" t="str">
        <f t="shared" si="482"/>
        <v>September</v>
      </c>
      <c r="G7497" s="1" t="str">
        <f t="shared" si="483"/>
        <v>2011</v>
      </c>
      <c r="H7497" s="2">
        <f t="shared" si="484"/>
        <v>4</v>
      </c>
      <c r="I7497" s="2" t="b">
        <f t="shared" si="485"/>
        <v>0</v>
      </c>
      <c r="J7497" t="s">
        <v>17</v>
      </c>
      <c r="K7497">
        <v>4</v>
      </c>
      <c r="L7497">
        <v>12.49</v>
      </c>
      <c r="M7497">
        <v>0.08</v>
      </c>
      <c r="N7497" t="s">
        <v>18</v>
      </c>
      <c r="O7497">
        <v>-13.5</v>
      </c>
      <c r="P7497">
        <v>1.98</v>
      </c>
      <c r="Q7497">
        <v>4.7699999999999996</v>
      </c>
      <c r="R7497" t="s">
        <v>142</v>
      </c>
      <c r="S7497" t="s">
        <v>143</v>
      </c>
      <c r="T7497" t="s">
        <v>42</v>
      </c>
      <c r="U7497" t="s">
        <v>22</v>
      </c>
      <c r="V7497" t="s">
        <v>29</v>
      </c>
      <c r="W7497">
        <v>0.4</v>
      </c>
    </row>
    <row r="7498" spans="1:23" x14ac:dyDescent="0.3">
      <c r="A7498" t="s">
        <v>1037</v>
      </c>
      <c r="B7498" t="s">
        <v>1160</v>
      </c>
      <c r="D7498" s="1">
        <v>40172</v>
      </c>
      <c r="E7498" s="1">
        <v>40173</v>
      </c>
      <c r="F7498" s="1" t="str">
        <f t="shared" si="482"/>
        <v>December</v>
      </c>
      <c r="G7498" s="1" t="str">
        <f t="shared" si="483"/>
        <v>2009</v>
      </c>
      <c r="H7498" s="2">
        <f t="shared" si="484"/>
        <v>1</v>
      </c>
      <c r="I7498" s="2" t="b">
        <f t="shared" si="485"/>
        <v>0</v>
      </c>
      <c r="J7498" t="s">
        <v>34</v>
      </c>
      <c r="K7498">
        <v>30</v>
      </c>
      <c r="L7498">
        <v>1653.607</v>
      </c>
      <c r="M7498">
        <v>0.02</v>
      </c>
      <c r="N7498" t="s">
        <v>18</v>
      </c>
      <c r="O7498">
        <v>294.97000000000003</v>
      </c>
      <c r="P7498">
        <v>65.989999999999995</v>
      </c>
      <c r="Q7498">
        <v>5.31</v>
      </c>
      <c r="R7498" t="s">
        <v>142</v>
      </c>
      <c r="S7498" t="s">
        <v>143</v>
      </c>
      <c r="T7498" t="s">
        <v>21</v>
      </c>
      <c r="U7498" t="s">
        <v>32</v>
      </c>
      <c r="V7498" t="s">
        <v>33</v>
      </c>
      <c r="W7498">
        <v>0.56999999999999995</v>
      </c>
    </row>
    <row r="7499" spans="1:23" x14ac:dyDescent="0.3">
      <c r="A7499" t="s">
        <v>977</v>
      </c>
      <c r="B7499" t="s">
        <v>1744</v>
      </c>
      <c r="D7499" s="1">
        <v>39923</v>
      </c>
      <c r="E7499" s="1">
        <v>39923</v>
      </c>
      <c r="F7499" s="1" t="str">
        <f t="shared" si="482"/>
        <v>April</v>
      </c>
      <c r="G7499" s="1" t="str">
        <f t="shared" si="483"/>
        <v>2009</v>
      </c>
      <c r="H7499" s="2">
        <f t="shared" si="484"/>
        <v>0</v>
      </c>
      <c r="I7499" s="2" t="str">
        <f t="shared" si="485"/>
        <v>FREE DELIVERY</v>
      </c>
      <c r="J7499" t="s">
        <v>44</v>
      </c>
      <c r="K7499">
        <v>13</v>
      </c>
      <c r="L7499">
        <v>248.76</v>
      </c>
      <c r="M7499">
        <v>0.1</v>
      </c>
      <c r="N7499" t="s">
        <v>39</v>
      </c>
      <c r="O7499">
        <v>35.090000000000003</v>
      </c>
      <c r="P7499">
        <v>19.98</v>
      </c>
      <c r="Q7499">
        <v>5.77</v>
      </c>
      <c r="R7499" t="s">
        <v>142</v>
      </c>
      <c r="S7499" t="s">
        <v>143</v>
      </c>
      <c r="T7499" t="s">
        <v>21</v>
      </c>
      <c r="U7499" t="s">
        <v>22</v>
      </c>
      <c r="V7499" t="s">
        <v>43</v>
      </c>
      <c r="W7499">
        <v>0.38</v>
      </c>
    </row>
    <row r="7500" spans="1:23" x14ac:dyDescent="0.3">
      <c r="A7500" t="s">
        <v>977</v>
      </c>
      <c r="B7500" t="s">
        <v>1744</v>
      </c>
      <c r="D7500" s="1">
        <v>39923</v>
      </c>
      <c r="E7500" s="1">
        <v>39924</v>
      </c>
      <c r="F7500" s="1" t="str">
        <f t="shared" si="482"/>
        <v>April</v>
      </c>
      <c r="G7500" s="1" t="str">
        <f t="shared" si="483"/>
        <v>2009</v>
      </c>
      <c r="H7500" s="2">
        <f t="shared" si="484"/>
        <v>1</v>
      </c>
      <c r="I7500" s="2" t="b">
        <f t="shared" si="485"/>
        <v>0</v>
      </c>
      <c r="J7500" t="s">
        <v>44</v>
      </c>
      <c r="K7500">
        <v>43</v>
      </c>
      <c r="L7500">
        <v>10984.05</v>
      </c>
      <c r="M7500">
        <v>0.06</v>
      </c>
      <c r="N7500" t="s">
        <v>25</v>
      </c>
      <c r="O7500">
        <v>785.63</v>
      </c>
      <c r="P7500">
        <v>259.70999999999998</v>
      </c>
      <c r="Q7500">
        <v>66.67</v>
      </c>
      <c r="R7500" t="s">
        <v>142</v>
      </c>
      <c r="S7500" t="s">
        <v>143</v>
      </c>
      <c r="T7500" t="s">
        <v>21</v>
      </c>
      <c r="U7500" t="s">
        <v>36</v>
      </c>
      <c r="V7500" t="s">
        <v>55</v>
      </c>
      <c r="W7500">
        <v>0.61</v>
      </c>
    </row>
    <row r="7501" spans="1:23" x14ac:dyDescent="0.3">
      <c r="A7501" t="s">
        <v>1184</v>
      </c>
      <c r="B7501" t="s">
        <v>954</v>
      </c>
      <c r="D7501" s="1">
        <v>41165</v>
      </c>
      <c r="E7501" s="1">
        <v>41166</v>
      </c>
      <c r="F7501" s="1" t="str">
        <f t="shared" si="482"/>
        <v>September</v>
      </c>
      <c r="G7501" s="1" t="str">
        <f t="shared" si="483"/>
        <v>2012</v>
      </c>
      <c r="H7501" s="2">
        <f t="shared" si="484"/>
        <v>1</v>
      </c>
      <c r="I7501" s="2" t="b">
        <f t="shared" si="485"/>
        <v>0</v>
      </c>
      <c r="J7501" t="s">
        <v>24</v>
      </c>
      <c r="K7501">
        <v>31</v>
      </c>
      <c r="L7501">
        <v>2447.1075000000001</v>
      </c>
      <c r="M7501">
        <v>0</v>
      </c>
      <c r="N7501" t="s">
        <v>18</v>
      </c>
      <c r="O7501">
        <v>856.96</v>
      </c>
      <c r="P7501">
        <v>85.99</v>
      </c>
      <c r="Q7501">
        <v>0.99</v>
      </c>
      <c r="R7501" t="s">
        <v>142</v>
      </c>
      <c r="S7501" t="s">
        <v>143</v>
      </c>
      <c r="T7501" t="s">
        <v>27</v>
      </c>
      <c r="U7501" t="s">
        <v>32</v>
      </c>
      <c r="V7501" t="s">
        <v>33</v>
      </c>
      <c r="W7501">
        <v>0.55000000000000004</v>
      </c>
    </row>
    <row r="7502" spans="1:23" x14ac:dyDescent="0.3">
      <c r="A7502" t="s">
        <v>1037</v>
      </c>
      <c r="B7502" t="s">
        <v>1160</v>
      </c>
      <c r="D7502" s="1">
        <v>40219</v>
      </c>
      <c r="E7502" s="1">
        <v>40224</v>
      </c>
      <c r="F7502" s="1" t="str">
        <f t="shared" si="482"/>
        <v>February</v>
      </c>
      <c r="G7502" s="1" t="str">
        <f t="shared" si="483"/>
        <v>2010</v>
      </c>
      <c r="H7502" s="2">
        <f t="shared" si="484"/>
        <v>5</v>
      </c>
      <c r="I7502" s="2" t="b">
        <f t="shared" si="485"/>
        <v>0</v>
      </c>
      <c r="J7502" t="s">
        <v>17</v>
      </c>
      <c r="K7502">
        <v>2</v>
      </c>
      <c r="L7502">
        <v>26.64</v>
      </c>
      <c r="M7502">
        <v>0.09</v>
      </c>
      <c r="N7502" t="s">
        <v>39</v>
      </c>
      <c r="O7502">
        <v>-13.88</v>
      </c>
      <c r="P7502">
        <v>11.55</v>
      </c>
      <c r="Q7502">
        <v>2.36</v>
      </c>
      <c r="R7502" t="s">
        <v>142</v>
      </c>
      <c r="S7502" t="s">
        <v>143</v>
      </c>
      <c r="T7502" t="s">
        <v>42</v>
      </c>
      <c r="U7502" t="s">
        <v>22</v>
      </c>
      <c r="V7502" t="s">
        <v>60</v>
      </c>
      <c r="W7502">
        <v>0.55000000000000004</v>
      </c>
    </row>
    <row r="7503" spans="1:23" x14ac:dyDescent="0.3">
      <c r="A7503" t="s">
        <v>1037</v>
      </c>
      <c r="B7503" t="s">
        <v>1160</v>
      </c>
      <c r="D7503" s="1">
        <v>40219</v>
      </c>
      <c r="E7503" s="1">
        <v>40228</v>
      </c>
      <c r="F7503" s="1" t="str">
        <f t="shared" si="482"/>
        <v>February</v>
      </c>
      <c r="G7503" s="1" t="str">
        <f t="shared" si="483"/>
        <v>2010</v>
      </c>
      <c r="H7503" s="2">
        <f t="shared" si="484"/>
        <v>9</v>
      </c>
      <c r="I7503" s="2" t="b">
        <f t="shared" si="485"/>
        <v>0</v>
      </c>
      <c r="J7503" t="s">
        <v>17</v>
      </c>
      <c r="K7503">
        <v>16</v>
      </c>
      <c r="L7503">
        <v>88.19</v>
      </c>
      <c r="M7503">
        <v>0.03</v>
      </c>
      <c r="N7503" t="s">
        <v>18</v>
      </c>
      <c r="O7503">
        <v>-25.97</v>
      </c>
      <c r="P7503">
        <v>4.9800000000000004</v>
      </c>
      <c r="Q7503">
        <v>4.72</v>
      </c>
      <c r="R7503" t="s">
        <v>142</v>
      </c>
      <c r="S7503" t="s">
        <v>143</v>
      </c>
      <c r="T7503" t="s">
        <v>42</v>
      </c>
      <c r="U7503" t="s">
        <v>22</v>
      </c>
      <c r="V7503" t="s">
        <v>43</v>
      </c>
      <c r="W7503">
        <v>0.36</v>
      </c>
    </row>
    <row r="7504" spans="1:23" x14ac:dyDescent="0.3">
      <c r="A7504" t="s">
        <v>1028</v>
      </c>
      <c r="B7504" t="s">
        <v>1121</v>
      </c>
      <c r="D7504" s="1">
        <v>40293</v>
      </c>
      <c r="E7504" s="1">
        <v>40294</v>
      </c>
      <c r="F7504" s="1" t="str">
        <f t="shared" si="482"/>
        <v>April</v>
      </c>
      <c r="G7504" s="1" t="str">
        <f t="shared" si="483"/>
        <v>2010</v>
      </c>
      <c r="H7504" s="2">
        <f t="shared" si="484"/>
        <v>1</v>
      </c>
      <c r="I7504" s="2" t="b">
        <f t="shared" si="485"/>
        <v>0</v>
      </c>
      <c r="J7504" t="s">
        <v>24</v>
      </c>
      <c r="K7504">
        <v>39</v>
      </c>
      <c r="L7504">
        <v>318.27999999999997</v>
      </c>
      <c r="M7504">
        <v>0.08</v>
      </c>
      <c r="N7504" t="s">
        <v>18</v>
      </c>
      <c r="O7504">
        <v>114.95</v>
      </c>
      <c r="P7504">
        <v>8.17</v>
      </c>
      <c r="Q7504">
        <v>1.69</v>
      </c>
      <c r="R7504" t="s">
        <v>142</v>
      </c>
      <c r="S7504" t="s">
        <v>143</v>
      </c>
      <c r="T7504" t="s">
        <v>21</v>
      </c>
      <c r="U7504" t="s">
        <v>22</v>
      </c>
      <c r="V7504" t="s">
        <v>43</v>
      </c>
      <c r="W7504">
        <v>0.38</v>
      </c>
    </row>
    <row r="7505" spans="1:23" x14ac:dyDescent="0.3">
      <c r="A7505" t="s">
        <v>1028</v>
      </c>
      <c r="B7505" t="s">
        <v>1121</v>
      </c>
      <c r="D7505" s="1">
        <v>40293</v>
      </c>
      <c r="E7505" s="1">
        <v>40294</v>
      </c>
      <c r="F7505" s="1" t="str">
        <f t="shared" si="482"/>
        <v>April</v>
      </c>
      <c r="G7505" s="1" t="str">
        <f t="shared" si="483"/>
        <v>2010</v>
      </c>
      <c r="H7505" s="2">
        <f t="shared" si="484"/>
        <v>1</v>
      </c>
      <c r="I7505" s="2" t="b">
        <f t="shared" si="485"/>
        <v>0</v>
      </c>
      <c r="J7505" t="s">
        <v>24</v>
      </c>
      <c r="K7505">
        <v>34</v>
      </c>
      <c r="L7505">
        <v>289.52999999999997</v>
      </c>
      <c r="M7505">
        <v>0.08</v>
      </c>
      <c r="N7505" t="s">
        <v>39</v>
      </c>
      <c r="O7505">
        <v>46.97</v>
      </c>
      <c r="P7505">
        <v>8.69</v>
      </c>
      <c r="Q7505">
        <v>2.99</v>
      </c>
      <c r="R7505" t="s">
        <v>142</v>
      </c>
      <c r="S7505" t="s">
        <v>143</v>
      </c>
      <c r="T7505" t="s">
        <v>21</v>
      </c>
      <c r="U7505" t="s">
        <v>22</v>
      </c>
      <c r="V7505" t="s">
        <v>29</v>
      </c>
      <c r="W7505">
        <v>0.39</v>
      </c>
    </row>
    <row r="7506" spans="1:23" x14ac:dyDescent="0.3">
      <c r="A7506" t="s">
        <v>1028</v>
      </c>
      <c r="B7506" t="s">
        <v>1121</v>
      </c>
      <c r="D7506" s="1">
        <v>40293</v>
      </c>
      <c r="E7506" s="1">
        <v>40295</v>
      </c>
      <c r="F7506" s="1" t="str">
        <f t="shared" si="482"/>
        <v>April</v>
      </c>
      <c r="G7506" s="1" t="str">
        <f t="shared" si="483"/>
        <v>2010</v>
      </c>
      <c r="H7506" s="2">
        <f t="shared" si="484"/>
        <v>2</v>
      </c>
      <c r="I7506" s="2" t="b">
        <f t="shared" si="485"/>
        <v>0</v>
      </c>
      <c r="J7506" t="s">
        <v>24</v>
      </c>
      <c r="K7506">
        <v>45</v>
      </c>
      <c r="L7506">
        <v>322.8</v>
      </c>
      <c r="M7506">
        <v>0.06</v>
      </c>
      <c r="N7506" t="s">
        <v>18</v>
      </c>
      <c r="O7506">
        <v>53.15</v>
      </c>
      <c r="P7506">
        <v>7.08</v>
      </c>
      <c r="Q7506">
        <v>2.35</v>
      </c>
      <c r="R7506" t="s">
        <v>142</v>
      </c>
      <c r="S7506" t="s">
        <v>143</v>
      </c>
      <c r="T7506" t="s">
        <v>21</v>
      </c>
      <c r="U7506" t="s">
        <v>22</v>
      </c>
      <c r="V7506" t="s">
        <v>60</v>
      </c>
      <c r="W7506">
        <v>0.47</v>
      </c>
    </row>
    <row r="7507" spans="1:23" x14ac:dyDescent="0.3">
      <c r="A7507" t="s">
        <v>977</v>
      </c>
      <c r="B7507" t="s">
        <v>1744</v>
      </c>
      <c r="D7507" s="1">
        <v>40605</v>
      </c>
      <c r="E7507" s="1">
        <v>40606</v>
      </c>
      <c r="F7507" s="1" t="str">
        <f t="shared" si="482"/>
        <v>March</v>
      </c>
      <c r="G7507" s="1" t="str">
        <f t="shared" si="483"/>
        <v>2011</v>
      </c>
      <c r="H7507" s="2">
        <f t="shared" si="484"/>
        <v>1</v>
      </c>
      <c r="I7507" s="2" t="b">
        <f t="shared" si="485"/>
        <v>0</v>
      </c>
      <c r="J7507" t="s">
        <v>44</v>
      </c>
      <c r="K7507">
        <v>40</v>
      </c>
      <c r="L7507">
        <v>649.46</v>
      </c>
      <c r="M7507">
        <v>0.01</v>
      </c>
      <c r="N7507" t="s">
        <v>18</v>
      </c>
      <c r="O7507">
        <v>189.04</v>
      </c>
      <c r="P7507">
        <v>15.98</v>
      </c>
      <c r="Q7507">
        <v>4</v>
      </c>
      <c r="R7507" t="s">
        <v>142</v>
      </c>
      <c r="S7507" t="s">
        <v>143</v>
      </c>
      <c r="T7507" t="s">
        <v>21</v>
      </c>
      <c r="U7507" t="s">
        <v>32</v>
      </c>
      <c r="V7507" t="s">
        <v>48</v>
      </c>
      <c r="W7507">
        <v>0.37</v>
      </c>
    </row>
    <row r="7508" spans="1:23" x14ac:dyDescent="0.3">
      <c r="A7508" t="s">
        <v>1028</v>
      </c>
      <c r="B7508" t="s">
        <v>1121</v>
      </c>
      <c r="D7508" s="1">
        <v>41222</v>
      </c>
      <c r="E7508" s="1">
        <v>41223</v>
      </c>
      <c r="F7508" s="1" t="str">
        <f t="shared" si="482"/>
        <v>November</v>
      </c>
      <c r="G7508" s="1" t="str">
        <f t="shared" si="483"/>
        <v>2012</v>
      </c>
      <c r="H7508" s="2">
        <f t="shared" si="484"/>
        <v>1</v>
      </c>
      <c r="I7508" s="2" t="b">
        <f t="shared" si="485"/>
        <v>0</v>
      </c>
      <c r="J7508" t="s">
        <v>52</v>
      </c>
      <c r="K7508">
        <v>19</v>
      </c>
      <c r="L7508">
        <v>200.41</v>
      </c>
      <c r="M7508">
        <v>0.05</v>
      </c>
      <c r="N7508" t="s">
        <v>18</v>
      </c>
      <c r="O7508">
        <v>-23.65</v>
      </c>
      <c r="P7508">
        <v>10.23</v>
      </c>
      <c r="Q7508">
        <v>4.68</v>
      </c>
      <c r="R7508" t="s">
        <v>142</v>
      </c>
      <c r="S7508" t="s">
        <v>143</v>
      </c>
      <c r="T7508" t="s">
        <v>42</v>
      </c>
      <c r="U7508" t="s">
        <v>22</v>
      </c>
      <c r="V7508" t="s">
        <v>82</v>
      </c>
      <c r="W7508">
        <v>0.59</v>
      </c>
    </row>
    <row r="7509" spans="1:23" x14ac:dyDescent="0.3">
      <c r="A7509" t="s">
        <v>996</v>
      </c>
      <c r="B7509" t="s">
        <v>1741</v>
      </c>
      <c r="D7509" s="1">
        <v>40644</v>
      </c>
      <c r="E7509" s="1">
        <v>40645</v>
      </c>
      <c r="F7509" s="1" t="str">
        <f t="shared" si="482"/>
        <v>April</v>
      </c>
      <c r="G7509" s="1" t="str">
        <f t="shared" si="483"/>
        <v>2011</v>
      </c>
      <c r="H7509" s="2">
        <f t="shared" si="484"/>
        <v>1</v>
      </c>
      <c r="I7509" s="2" t="b">
        <f t="shared" si="485"/>
        <v>0</v>
      </c>
      <c r="J7509" t="s">
        <v>24</v>
      </c>
      <c r="K7509">
        <v>41</v>
      </c>
      <c r="L7509">
        <v>708.83</v>
      </c>
      <c r="M7509">
        <v>0.08</v>
      </c>
      <c r="N7509" t="s">
        <v>18</v>
      </c>
      <c r="O7509">
        <v>35.08</v>
      </c>
      <c r="P7509">
        <v>17.670000000000002</v>
      </c>
      <c r="Q7509">
        <v>8.99</v>
      </c>
      <c r="R7509" t="s">
        <v>142</v>
      </c>
      <c r="S7509" t="s">
        <v>143</v>
      </c>
      <c r="T7509" t="s">
        <v>42</v>
      </c>
      <c r="U7509" t="s">
        <v>36</v>
      </c>
      <c r="V7509" t="s">
        <v>37</v>
      </c>
      <c r="W7509">
        <v>0.47</v>
      </c>
    </row>
    <row r="7510" spans="1:23" x14ac:dyDescent="0.3">
      <c r="A7510" t="s">
        <v>1488</v>
      </c>
      <c r="B7510" t="s">
        <v>1740</v>
      </c>
      <c r="D7510" s="1">
        <v>40946</v>
      </c>
      <c r="E7510" s="1">
        <v>40947</v>
      </c>
      <c r="F7510" s="1" t="str">
        <f t="shared" si="482"/>
        <v>February</v>
      </c>
      <c r="G7510" s="1" t="str">
        <f t="shared" si="483"/>
        <v>2012</v>
      </c>
      <c r="H7510" s="2">
        <f t="shared" si="484"/>
        <v>1</v>
      </c>
      <c r="I7510" s="2" t="b">
        <f t="shared" si="485"/>
        <v>0</v>
      </c>
      <c r="J7510" t="s">
        <v>44</v>
      </c>
      <c r="K7510">
        <v>6</v>
      </c>
      <c r="L7510">
        <v>1635.29</v>
      </c>
      <c r="M7510">
        <v>0.1</v>
      </c>
      <c r="N7510" t="s">
        <v>18</v>
      </c>
      <c r="O7510">
        <v>7.92</v>
      </c>
      <c r="P7510">
        <v>276.2</v>
      </c>
      <c r="Q7510">
        <v>24.49</v>
      </c>
      <c r="R7510" t="s">
        <v>142</v>
      </c>
      <c r="S7510" t="s">
        <v>143</v>
      </c>
      <c r="T7510" t="s">
        <v>21</v>
      </c>
      <c r="U7510" t="s">
        <v>36</v>
      </c>
      <c r="V7510" t="s">
        <v>67</v>
      </c>
    </row>
    <row r="7511" spans="1:23" x14ac:dyDescent="0.3">
      <c r="A7511" t="s">
        <v>1488</v>
      </c>
      <c r="B7511" t="s">
        <v>1740</v>
      </c>
      <c r="D7511" s="1">
        <v>40946</v>
      </c>
      <c r="E7511" s="1">
        <v>40947</v>
      </c>
      <c r="F7511" s="1" t="str">
        <f t="shared" si="482"/>
        <v>February</v>
      </c>
      <c r="G7511" s="1" t="str">
        <f t="shared" si="483"/>
        <v>2012</v>
      </c>
      <c r="H7511" s="2">
        <f t="shared" si="484"/>
        <v>1</v>
      </c>
      <c r="I7511" s="2" t="b">
        <f t="shared" si="485"/>
        <v>0</v>
      </c>
      <c r="J7511" t="s">
        <v>44</v>
      </c>
      <c r="K7511">
        <v>37</v>
      </c>
      <c r="L7511">
        <v>316.35000000000002</v>
      </c>
      <c r="M7511">
        <v>0.01</v>
      </c>
      <c r="N7511" t="s">
        <v>39</v>
      </c>
      <c r="O7511">
        <v>-52.18</v>
      </c>
      <c r="P7511">
        <v>8.1199999999999992</v>
      </c>
      <c r="Q7511">
        <v>2.83</v>
      </c>
      <c r="R7511" t="s">
        <v>142</v>
      </c>
      <c r="S7511" t="s">
        <v>143</v>
      </c>
      <c r="T7511" t="s">
        <v>21</v>
      </c>
      <c r="U7511" t="s">
        <v>32</v>
      </c>
      <c r="V7511" t="s">
        <v>48</v>
      </c>
      <c r="W7511">
        <v>0.77</v>
      </c>
    </row>
    <row r="7512" spans="1:23" x14ac:dyDescent="0.3">
      <c r="A7512" t="s">
        <v>1742</v>
      </c>
      <c r="B7512" t="s">
        <v>1743</v>
      </c>
      <c r="D7512" s="1">
        <v>40061</v>
      </c>
      <c r="E7512" s="1">
        <v>40062</v>
      </c>
      <c r="F7512" s="1" t="str">
        <f t="shared" si="482"/>
        <v>September</v>
      </c>
      <c r="G7512" s="1" t="str">
        <f t="shared" si="483"/>
        <v>2009</v>
      </c>
      <c r="H7512" s="2">
        <f t="shared" si="484"/>
        <v>1</v>
      </c>
      <c r="I7512" s="2" t="b">
        <f t="shared" si="485"/>
        <v>0</v>
      </c>
      <c r="J7512" t="s">
        <v>34</v>
      </c>
      <c r="K7512">
        <v>33</v>
      </c>
      <c r="L7512">
        <v>194.09</v>
      </c>
      <c r="M7512">
        <v>0.03</v>
      </c>
      <c r="N7512" t="s">
        <v>18</v>
      </c>
      <c r="O7512">
        <v>-63.35</v>
      </c>
      <c r="P7512">
        <v>5.78</v>
      </c>
      <c r="Q7512">
        <v>5.37</v>
      </c>
      <c r="R7512" t="s">
        <v>142</v>
      </c>
      <c r="S7512" t="s">
        <v>143</v>
      </c>
      <c r="T7512" t="s">
        <v>42</v>
      </c>
      <c r="U7512" t="s">
        <v>22</v>
      </c>
      <c r="V7512" t="s">
        <v>43</v>
      </c>
      <c r="W7512">
        <v>0.36</v>
      </c>
    </row>
    <row r="7513" spans="1:23" x14ac:dyDescent="0.3">
      <c r="A7513" t="s">
        <v>977</v>
      </c>
      <c r="B7513" t="s">
        <v>1744</v>
      </c>
      <c r="D7513" s="1">
        <v>39959</v>
      </c>
      <c r="E7513" s="1">
        <v>39966</v>
      </c>
      <c r="F7513" s="1" t="str">
        <f t="shared" si="482"/>
        <v>June</v>
      </c>
      <c r="G7513" s="1" t="str">
        <f t="shared" si="483"/>
        <v>2009</v>
      </c>
      <c r="H7513" s="2">
        <f t="shared" si="484"/>
        <v>7</v>
      </c>
      <c r="I7513" s="2" t="b">
        <f t="shared" si="485"/>
        <v>0</v>
      </c>
      <c r="J7513" t="s">
        <v>17</v>
      </c>
      <c r="K7513">
        <v>37</v>
      </c>
      <c r="L7513">
        <v>227.5</v>
      </c>
      <c r="M7513">
        <v>0.01</v>
      </c>
      <c r="N7513" t="s">
        <v>18</v>
      </c>
      <c r="O7513">
        <v>-256.52</v>
      </c>
      <c r="P7513">
        <v>5.94</v>
      </c>
      <c r="Q7513">
        <v>9.92</v>
      </c>
      <c r="R7513" t="s">
        <v>142</v>
      </c>
      <c r="S7513" t="s">
        <v>143</v>
      </c>
      <c r="T7513" t="s">
        <v>21</v>
      </c>
      <c r="U7513" t="s">
        <v>22</v>
      </c>
      <c r="V7513" t="s">
        <v>29</v>
      </c>
      <c r="W7513">
        <v>0.38</v>
      </c>
    </row>
    <row r="7514" spans="1:23" x14ac:dyDescent="0.3">
      <c r="A7514" t="s">
        <v>977</v>
      </c>
      <c r="B7514" t="s">
        <v>1744</v>
      </c>
      <c r="D7514" s="1">
        <v>39959</v>
      </c>
      <c r="E7514" s="1">
        <v>39959</v>
      </c>
      <c r="F7514" s="1" t="str">
        <f t="shared" si="482"/>
        <v>May</v>
      </c>
      <c r="G7514" s="1" t="str">
        <f t="shared" si="483"/>
        <v>2009</v>
      </c>
      <c r="H7514" s="2">
        <f t="shared" si="484"/>
        <v>0</v>
      </c>
      <c r="I7514" s="2" t="str">
        <f t="shared" si="485"/>
        <v>FREE DELIVERY</v>
      </c>
      <c r="J7514" t="s">
        <v>17</v>
      </c>
      <c r="K7514">
        <v>21</v>
      </c>
      <c r="L7514">
        <v>2292.1015000000002</v>
      </c>
      <c r="M7514">
        <v>0.02</v>
      </c>
      <c r="N7514" t="s">
        <v>18</v>
      </c>
      <c r="O7514">
        <v>398.36</v>
      </c>
      <c r="P7514">
        <v>125.99</v>
      </c>
      <c r="Q7514">
        <v>3</v>
      </c>
      <c r="R7514" t="s">
        <v>142</v>
      </c>
      <c r="S7514" t="s">
        <v>143</v>
      </c>
      <c r="T7514" t="s">
        <v>21</v>
      </c>
      <c r="U7514" t="s">
        <v>32</v>
      </c>
      <c r="V7514" t="s">
        <v>33</v>
      </c>
      <c r="W7514">
        <v>0.59</v>
      </c>
    </row>
    <row r="7515" spans="1:23" x14ac:dyDescent="0.3">
      <c r="A7515" t="s">
        <v>1163</v>
      </c>
      <c r="B7515" t="s">
        <v>1106</v>
      </c>
      <c r="D7515" s="1">
        <v>40787</v>
      </c>
      <c r="E7515" s="1">
        <v>40788</v>
      </c>
      <c r="F7515" s="1" t="str">
        <f t="shared" si="482"/>
        <v>September</v>
      </c>
      <c r="G7515" s="1" t="str">
        <f t="shared" si="483"/>
        <v>2011</v>
      </c>
      <c r="H7515" s="2">
        <f t="shared" si="484"/>
        <v>1</v>
      </c>
      <c r="I7515" s="2" t="b">
        <f t="shared" si="485"/>
        <v>0</v>
      </c>
      <c r="J7515" t="s">
        <v>24</v>
      </c>
      <c r="K7515">
        <v>24</v>
      </c>
      <c r="L7515">
        <v>206.34</v>
      </c>
      <c r="M7515">
        <v>0.04</v>
      </c>
      <c r="N7515" t="s">
        <v>18</v>
      </c>
      <c r="O7515">
        <v>-38.229999999999997</v>
      </c>
      <c r="P7515">
        <v>8.4600000000000009</v>
      </c>
      <c r="Q7515">
        <v>3.62</v>
      </c>
      <c r="R7515" t="s">
        <v>142</v>
      </c>
      <c r="S7515" t="s">
        <v>143</v>
      </c>
      <c r="T7515" t="s">
        <v>42</v>
      </c>
      <c r="U7515" t="s">
        <v>32</v>
      </c>
      <c r="V7515" t="s">
        <v>48</v>
      </c>
      <c r="W7515">
        <v>0.61</v>
      </c>
    </row>
    <row r="7516" spans="1:23" x14ac:dyDescent="0.3">
      <c r="A7516" t="s">
        <v>1059</v>
      </c>
      <c r="B7516" t="s">
        <v>1271</v>
      </c>
      <c r="D7516" s="1">
        <v>40504</v>
      </c>
      <c r="E7516" s="1">
        <v>40505</v>
      </c>
      <c r="F7516" s="1" t="str">
        <f t="shared" si="482"/>
        <v>November</v>
      </c>
      <c r="G7516" s="1" t="str">
        <f t="shared" si="483"/>
        <v>2010</v>
      </c>
      <c r="H7516" s="2">
        <f t="shared" si="484"/>
        <v>1</v>
      </c>
      <c r="I7516" s="2" t="b">
        <f t="shared" si="485"/>
        <v>0</v>
      </c>
      <c r="J7516" t="s">
        <v>34</v>
      </c>
      <c r="K7516">
        <v>11</v>
      </c>
      <c r="L7516">
        <v>13.52</v>
      </c>
      <c r="M7516">
        <v>0.03</v>
      </c>
      <c r="N7516" t="s">
        <v>18</v>
      </c>
      <c r="O7516">
        <v>-27.66</v>
      </c>
      <c r="P7516">
        <v>0.99</v>
      </c>
      <c r="Q7516">
        <v>2.96</v>
      </c>
      <c r="R7516" t="s">
        <v>142</v>
      </c>
      <c r="S7516" t="s">
        <v>143</v>
      </c>
      <c r="T7516" t="s">
        <v>27</v>
      </c>
      <c r="U7516" t="s">
        <v>32</v>
      </c>
      <c r="V7516" t="s">
        <v>48</v>
      </c>
      <c r="W7516">
        <v>0.61</v>
      </c>
    </row>
    <row r="7517" spans="1:23" x14ac:dyDescent="0.3">
      <c r="A7517" t="s">
        <v>1028</v>
      </c>
      <c r="B7517" t="s">
        <v>1121</v>
      </c>
      <c r="D7517" s="1">
        <v>40826</v>
      </c>
      <c r="E7517" s="1">
        <v>40828</v>
      </c>
      <c r="F7517" s="1" t="str">
        <f t="shared" si="482"/>
        <v>October</v>
      </c>
      <c r="G7517" s="1" t="str">
        <f t="shared" si="483"/>
        <v>2011</v>
      </c>
      <c r="H7517" s="2">
        <f t="shared" si="484"/>
        <v>2</v>
      </c>
      <c r="I7517" s="2" t="b">
        <f t="shared" si="485"/>
        <v>0</v>
      </c>
      <c r="J7517" t="s">
        <v>44</v>
      </c>
      <c r="K7517">
        <v>4</v>
      </c>
      <c r="L7517">
        <v>20.25</v>
      </c>
      <c r="M7517">
        <v>0.1</v>
      </c>
      <c r="N7517" t="s">
        <v>18</v>
      </c>
      <c r="O7517">
        <v>-22.13</v>
      </c>
      <c r="P7517">
        <v>4.7699999999999996</v>
      </c>
      <c r="Q7517">
        <v>2.39</v>
      </c>
      <c r="R7517" t="s">
        <v>142</v>
      </c>
      <c r="S7517" t="s">
        <v>143</v>
      </c>
      <c r="T7517" t="s">
        <v>21</v>
      </c>
      <c r="U7517" t="s">
        <v>32</v>
      </c>
      <c r="V7517" t="s">
        <v>48</v>
      </c>
      <c r="W7517">
        <v>0.72</v>
      </c>
    </row>
    <row r="7518" spans="1:23" x14ac:dyDescent="0.3">
      <c r="A7518" t="s">
        <v>1028</v>
      </c>
      <c r="B7518" t="s">
        <v>1121</v>
      </c>
      <c r="D7518" s="1">
        <v>40826</v>
      </c>
      <c r="E7518" s="1">
        <v>40828</v>
      </c>
      <c r="F7518" s="1" t="str">
        <f t="shared" si="482"/>
        <v>October</v>
      </c>
      <c r="G7518" s="1" t="str">
        <f t="shared" si="483"/>
        <v>2011</v>
      </c>
      <c r="H7518" s="2">
        <f t="shared" si="484"/>
        <v>2</v>
      </c>
      <c r="I7518" s="2" t="b">
        <f t="shared" si="485"/>
        <v>0</v>
      </c>
      <c r="J7518" t="s">
        <v>44</v>
      </c>
      <c r="K7518">
        <v>22</v>
      </c>
      <c r="L7518">
        <v>52.62</v>
      </c>
      <c r="M7518">
        <v>0.01</v>
      </c>
      <c r="N7518" t="s">
        <v>18</v>
      </c>
      <c r="O7518">
        <v>-4.6399999999999997</v>
      </c>
      <c r="P7518">
        <v>2.21</v>
      </c>
      <c r="Q7518">
        <v>1.1200000000000001</v>
      </c>
      <c r="R7518" t="s">
        <v>142</v>
      </c>
      <c r="S7518" t="s">
        <v>143</v>
      </c>
      <c r="T7518" t="s">
        <v>21</v>
      </c>
      <c r="U7518" t="s">
        <v>22</v>
      </c>
      <c r="V7518" t="s">
        <v>60</v>
      </c>
      <c r="W7518">
        <v>0.57999999999999996</v>
      </c>
    </row>
    <row r="7519" spans="1:23" x14ac:dyDescent="0.3">
      <c r="A7519" t="s">
        <v>1245</v>
      </c>
      <c r="B7519" t="s">
        <v>1735</v>
      </c>
      <c r="D7519" s="1">
        <v>40778</v>
      </c>
      <c r="E7519" s="1">
        <v>40778</v>
      </c>
      <c r="F7519" s="1" t="str">
        <f t="shared" si="482"/>
        <v>August</v>
      </c>
      <c r="G7519" s="1" t="str">
        <f t="shared" si="483"/>
        <v>2011</v>
      </c>
      <c r="H7519" s="2">
        <f t="shared" si="484"/>
        <v>0</v>
      </c>
      <c r="I7519" s="2" t="str">
        <f t="shared" si="485"/>
        <v>FREE DELIVERY</v>
      </c>
      <c r="J7519" t="s">
        <v>52</v>
      </c>
      <c r="K7519">
        <v>29</v>
      </c>
      <c r="L7519">
        <v>214.19</v>
      </c>
      <c r="M7519">
        <v>0</v>
      </c>
      <c r="N7519" t="s">
        <v>39</v>
      </c>
      <c r="O7519">
        <v>-40.56</v>
      </c>
      <c r="P7519">
        <v>6.48</v>
      </c>
      <c r="Q7519">
        <v>5.94</v>
      </c>
      <c r="R7519" t="s">
        <v>142</v>
      </c>
      <c r="S7519" t="s">
        <v>143</v>
      </c>
      <c r="T7519" t="s">
        <v>31</v>
      </c>
      <c r="U7519" t="s">
        <v>22</v>
      </c>
      <c r="V7519" t="s">
        <v>43</v>
      </c>
      <c r="W7519">
        <v>0.37</v>
      </c>
    </row>
    <row r="7520" spans="1:23" x14ac:dyDescent="0.3">
      <c r="A7520" t="s">
        <v>1742</v>
      </c>
      <c r="B7520" t="s">
        <v>1743</v>
      </c>
      <c r="D7520" s="1">
        <v>40916</v>
      </c>
      <c r="E7520" s="1">
        <v>40917</v>
      </c>
      <c r="F7520" s="1" t="str">
        <f t="shared" si="482"/>
        <v>January</v>
      </c>
      <c r="G7520" s="1" t="str">
        <f t="shared" si="483"/>
        <v>2012</v>
      </c>
      <c r="H7520" s="2">
        <f t="shared" si="484"/>
        <v>1</v>
      </c>
      <c r="I7520" s="2" t="b">
        <f t="shared" si="485"/>
        <v>0</v>
      </c>
      <c r="J7520" t="s">
        <v>24</v>
      </c>
      <c r="K7520">
        <v>41</v>
      </c>
      <c r="L7520">
        <v>198.29</v>
      </c>
      <c r="M7520">
        <v>0.08</v>
      </c>
      <c r="N7520" t="s">
        <v>18</v>
      </c>
      <c r="O7520">
        <v>-134.41</v>
      </c>
      <c r="P7520">
        <v>4.91</v>
      </c>
      <c r="Q7520">
        <v>5.68</v>
      </c>
      <c r="R7520" t="s">
        <v>142</v>
      </c>
      <c r="S7520" t="s">
        <v>143</v>
      </c>
      <c r="T7520" t="s">
        <v>31</v>
      </c>
      <c r="U7520" t="s">
        <v>22</v>
      </c>
      <c r="V7520" t="s">
        <v>29</v>
      </c>
      <c r="W7520">
        <v>0.36</v>
      </c>
    </row>
    <row r="7521" spans="1:23" x14ac:dyDescent="0.3">
      <c r="A7521" t="s">
        <v>977</v>
      </c>
      <c r="B7521" t="s">
        <v>1744</v>
      </c>
      <c r="D7521" s="1">
        <v>40277</v>
      </c>
      <c r="E7521" s="1">
        <v>40278</v>
      </c>
      <c r="F7521" s="1" t="str">
        <f t="shared" si="482"/>
        <v>April</v>
      </c>
      <c r="G7521" s="1" t="str">
        <f t="shared" si="483"/>
        <v>2010</v>
      </c>
      <c r="H7521" s="2">
        <f t="shared" si="484"/>
        <v>1</v>
      </c>
      <c r="I7521" s="2" t="b">
        <f t="shared" si="485"/>
        <v>0</v>
      </c>
      <c r="J7521" t="s">
        <v>24</v>
      </c>
      <c r="K7521">
        <v>12</v>
      </c>
      <c r="L7521">
        <v>6034.68</v>
      </c>
      <c r="M7521">
        <v>0.06</v>
      </c>
      <c r="N7521" t="s">
        <v>18</v>
      </c>
      <c r="O7521">
        <v>-517.08000000000004</v>
      </c>
      <c r="P7521">
        <v>499.99</v>
      </c>
      <c r="Q7521">
        <v>24.49</v>
      </c>
      <c r="R7521" t="s">
        <v>142</v>
      </c>
      <c r="S7521" t="s">
        <v>143</v>
      </c>
      <c r="T7521" t="s">
        <v>21</v>
      </c>
      <c r="U7521" t="s">
        <v>32</v>
      </c>
      <c r="V7521" t="s">
        <v>62</v>
      </c>
      <c r="W7521">
        <v>0.36</v>
      </c>
    </row>
    <row r="7522" spans="1:23" x14ac:dyDescent="0.3">
      <c r="A7522" t="s">
        <v>1270</v>
      </c>
      <c r="B7522" t="s">
        <v>1271</v>
      </c>
      <c r="D7522" s="1">
        <v>41138</v>
      </c>
      <c r="E7522" s="1">
        <v>41145</v>
      </c>
      <c r="F7522" s="1" t="str">
        <f t="shared" si="482"/>
        <v>August</v>
      </c>
      <c r="G7522" s="1" t="str">
        <f t="shared" si="483"/>
        <v>2012</v>
      </c>
      <c r="H7522" s="2">
        <f t="shared" si="484"/>
        <v>7</v>
      </c>
      <c r="I7522" s="2" t="b">
        <f t="shared" si="485"/>
        <v>0</v>
      </c>
      <c r="J7522" t="s">
        <v>17</v>
      </c>
      <c r="K7522">
        <v>47</v>
      </c>
      <c r="L7522">
        <v>228.31</v>
      </c>
      <c r="M7522">
        <v>0.03</v>
      </c>
      <c r="N7522" t="s">
        <v>18</v>
      </c>
      <c r="O7522">
        <v>8.89</v>
      </c>
      <c r="P7522">
        <v>4.71</v>
      </c>
      <c r="Q7522">
        <v>0.7</v>
      </c>
      <c r="R7522" t="s">
        <v>142</v>
      </c>
      <c r="S7522" t="s">
        <v>143</v>
      </c>
      <c r="T7522" t="s">
        <v>42</v>
      </c>
      <c r="U7522" t="s">
        <v>22</v>
      </c>
      <c r="V7522" t="s">
        <v>46</v>
      </c>
      <c r="W7522">
        <v>0.8</v>
      </c>
    </row>
    <row r="7523" spans="1:23" x14ac:dyDescent="0.3">
      <c r="A7523" t="s">
        <v>1245</v>
      </c>
      <c r="B7523" t="s">
        <v>1735</v>
      </c>
      <c r="D7523" s="1">
        <v>40092</v>
      </c>
      <c r="E7523" s="1">
        <v>40093</v>
      </c>
      <c r="F7523" s="1" t="str">
        <f t="shared" si="482"/>
        <v>October</v>
      </c>
      <c r="G7523" s="1" t="str">
        <f t="shared" si="483"/>
        <v>2009</v>
      </c>
      <c r="H7523" s="2">
        <f t="shared" si="484"/>
        <v>1</v>
      </c>
      <c r="I7523" s="2" t="b">
        <f t="shared" si="485"/>
        <v>0</v>
      </c>
      <c r="J7523" t="s">
        <v>52</v>
      </c>
      <c r="K7523">
        <v>32</v>
      </c>
      <c r="L7523">
        <v>98.46</v>
      </c>
      <c r="M7523">
        <v>0.01</v>
      </c>
      <c r="N7523" t="s">
        <v>18</v>
      </c>
      <c r="O7523">
        <v>41.54</v>
      </c>
      <c r="P7523">
        <v>2.89</v>
      </c>
      <c r="Q7523">
        <v>0.5</v>
      </c>
      <c r="R7523" t="s">
        <v>142</v>
      </c>
      <c r="S7523" t="s">
        <v>143</v>
      </c>
      <c r="T7523" t="s">
        <v>31</v>
      </c>
      <c r="U7523" t="s">
        <v>22</v>
      </c>
      <c r="V7523" t="s">
        <v>57</v>
      </c>
      <c r="W7523">
        <v>0.38</v>
      </c>
    </row>
    <row r="7524" spans="1:23" x14ac:dyDescent="0.3">
      <c r="A7524" t="s">
        <v>1245</v>
      </c>
      <c r="B7524" t="s">
        <v>1735</v>
      </c>
      <c r="D7524" s="1">
        <v>40092</v>
      </c>
      <c r="E7524" s="1">
        <v>40094</v>
      </c>
      <c r="F7524" s="1" t="str">
        <f t="shared" si="482"/>
        <v>October</v>
      </c>
      <c r="G7524" s="1" t="str">
        <f t="shared" si="483"/>
        <v>2009</v>
      </c>
      <c r="H7524" s="2">
        <f t="shared" si="484"/>
        <v>2</v>
      </c>
      <c r="I7524" s="2" t="b">
        <f t="shared" si="485"/>
        <v>0</v>
      </c>
      <c r="J7524" t="s">
        <v>52</v>
      </c>
      <c r="K7524">
        <v>11</v>
      </c>
      <c r="L7524">
        <v>569.63599999999997</v>
      </c>
      <c r="M7524">
        <v>0</v>
      </c>
      <c r="N7524" t="s">
        <v>18</v>
      </c>
      <c r="O7524">
        <v>-173.25</v>
      </c>
      <c r="P7524">
        <v>55.99</v>
      </c>
      <c r="Q7524">
        <v>5</v>
      </c>
      <c r="R7524" t="s">
        <v>142</v>
      </c>
      <c r="S7524" t="s">
        <v>143</v>
      </c>
      <c r="T7524" t="s">
        <v>31</v>
      </c>
      <c r="U7524" t="s">
        <v>32</v>
      </c>
      <c r="V7524" t="s">
        <v>33</v>
      </c>
      <c r="W7524">
        <v>0.8</v>
      </c>
    </row>
    <row r="7525" spans="1:23" x14ac:dyDescent="0.3">
      <c r="A7525" t="s">
        <v>977</v>
      </c>
      <c r="B7525" t="s">
        <v>1744</v>
      </c>
      <c r="D7525" s="1">
        <v>40299</v>
      </c>
      <c r="E7525" s="1">
        <v>40299</v>
      </c>
      <c r="F7525" s="1" t="str">
        <f t="shared" si="482"/>
        <v>May</v>
      </c>
      <c r="G7525" s="1" t="str">
        <f t="shared" si="483"/>
        <v>2010</v>
      </c>
      <c r="H7525" s="2">
        <f t="shared" si="484"/>
        <v>0</v>
      </c>
      <c r="I7525" s="2" t="str">
        <f t="shared" si="485"/>
        <v>FREE DELIVERY</v>
      </c>
      <c r="J7525" t="s">
        <v>24</v>
      </c>
      <c r="K7525">
        <v>18</v>
      </c>
      <c r="L7525">
        <v>314.95999999999998</v>
      </c>
      <c r="M7525">
        <v>0.1</v>
      </c>
      <c r="N7525" t="s">
        <v>18</v>
      </c>
      <c r="O7525">
        <v>153.47999999999999</v>
      </c>
      <c r="P7525">
        <v>18.649999999999999</v>
      </c>
      <c r="Q7525">
        <v>3.77</v>
      </c>
      <c r="R7525" t="s">
        <v>142</v>
      </c>
      <c r="S7525" t="s">
        <v>143</v>
      </c>
      <c r="T7525" t="s">
        <v>21</v>
      </c>
      <c r="U7525" t="s">
        <v>36</v>
      </c>
      <c r="V7525" t="s">
        <v>37</v>
      </c>
      <c r="W7525">
        <v>0.39</v>
      </c>
    </row>
    <row r="7526" spans="1:23" x14ac:dyDescent="0.3">
      <c r="A7526" t="s">
        <v>977</v>
      </c>
      <c r="B7526" t="s">
        <v>1744</v>
      </c>
      <c r="D7526" s="1">
        <v>41207</v>
      </c>
      <c r="E7526" s="1">
        <v>41209</v>
      </c>
      <c r="F7526" s="1" t="str">
        <f t="shared" si="482"/>
        <v>October</v>
      </c>
      <c r="G7526" s="1" t="str">
        <f t="shared" si="483"/>
        <v>2012</v>
      </c>
      <c r="H7526" s="2">
        <f t="shared" si="484"/>
        <v>2</v>
      </c>
      <c r="I7526" s="2" t="b">
        <f t="shared" si="485"/>
        <v>0</v>
      </c>
      <c r="J7526" t="s">
        <v>44</v>
      </c>
      <c r="K7526">
        <v>40</v>
      </c>
      <c r="L7526">
        <v>120.15</v>
      </c>
      <c r="M7526">
        <v>0</v>
      </c>
      <c r="N7526" t="s">
        <v>18</v>
      </c>
      <c r="O7526">
        <v>11.32</v>
      </c>
      <c r="P7526">
        <v>2.88</v>
      </c>
      <c r="Q7526">
        <v>1.49</v>
      </c>
      <c r="R7526" t="s">
        <v>142</v>
      </c>
      <c r="S7526" t="s">
        <v>143</v>
      </c>
      <c r="T7526" t="s">
        <v>21</v>
      </c>
      <c r="U7526" t="s">
        <v>22</v>
      </c>
      <c r="V7526" t="s">
        <v>29</v>
      </c>
      <c r="W7526">
        <v>0.36</v>
      </c>
    </row>
    <row r="7527" spans="1:23" x14ac:dyDescent="0.3">
      <c r="A7527" t="s">
        <v>1028</v>
      </c>
      <c r="B7527" t="s">
        <v>1121</v>
      </c>
      <c r="D7527" s="1">
        <v>40809</v>
      </c>
      <c r="E7527" s="1">
        <v>40809</v>
      </c>
      <c r="F7527" s="1" t="str">
        <f t="shared" si="482"/>
        <v>September</v>
      </c>
      <c r="G7527" s="1" t="str">
        <f t="shared" si="483"/>
        <v>2011</v>
      </c>
      <c r="H7527" s="2">
        <f t="shared" si="484"/>
        <v>0</v>
      </c>
      <c r="I7527" s="2" t="str">
        <f t="shared" si="485"/>
        <v>FREE DELIVERY</v>
      </c>
      <c r="J7527" t="s">
        <v>34</v>
      </c>
      <c r="K7527">
        <v>8</v>
      </c>
      <c r="L7527">
        <v>1058.82</v>
      </c>
      <c r="M7527">
        <v>0.02</v>
      </c>
      <c r="N7527" t="s">
        <v>18</v>
      </c>
      <c r="O7527">
        <v>211.73</v>
      </c>
      <c r="P7527">
        <v>131.12</v>
      </c>
      <c r="Q7527">
        <v>0.99</v>
      </c>
      <c r="R7527" t="s">
        <v>142</v>
      </c>
      <c r="S7527" t="s">
        <v>143</v>
      </c>
      <c r="T7527" t="s">
        <v>42</v>
      </c>
      <c r="U7527" t="s">
        <v>22</v>
      </c>
      <c r="V7527" t="s">
        <v>28</v>
      </c>
      <c r="W7527">
        <v>0.55000000000000004</v>
      </c>
    </row>
    <row r="7528" spans="1:23" x14ac:dyDescent="0.3">
      <c r="A7528" t="s">
        <v>1028</v>
      </c>
      <c r="B7528" t="s">
        <v>1121</v>
      </c>
      <c r="D7528" s="1">
        <v>40809</v>
      </c>
      <c r="E7528" s="1">
        <v>40811</v>
      </c>
      <c r="F7528" s="1" t="str">
        <f t="shared" si="482"/>
        <v>September</v>
      </c>
      <c r="G7528" s="1" t="str">
        <f t="shared" si="483"/>
        <v>2011</v>
      </c>
      <c r="H7528" s="2">
        <f t="shared" si="484"/>
        <v>2</v>
      </c>
      <c r="I7528" s="2" t="b">
        <f t="shared" si="485"/>
        <v>0</v>
      </c>
      <c r="J7528" t="s">
        <v>34</v>
      </c>
      <c r="K7528">
        <v>14</v>
      </c>
      <c r="L7528">
        <v>92.07</v>
      </c>
      <c r="M7528">
        <v>0.09</v>
      </c>
      <c r="N7528" t="s">
        <v>18</v>
      </c>
      <c r="O7528">
        <v>-64.5</v>
      </c>
      <c r="P7528">
        <v>6.48</v>
      </c>
      <c r="Q7528">
        <v>7.86</v>
      </c>
      <c r="R7528" t="s">
        <v>142</v>
      </c>
      <c r="S7528" t="s">
        <v>143</v>
      </c>
      <c r="T7528" t="s">
        <v>42</v>
      </c>
      <c r="U7528" t="s">
        <v>22</v>
      </c>
      <c r="V7528" t="s">
        <v>43</v>
      </c>
      <c r="W7528">
        <v>0.37</v>
      </c>
    </row>
    <row r="7529" spans="1:23" x14ac:dyDescent="0.3">
      <c r="A7529" t="s">
        <v>902</v>
      </c>
      <c r="B7529" t="s">
        <v>1260</v>
      </c>
      <c r="D7529" s="1">
        <v>40702</v>
      </c>
      <c r="E7529" s="1">
        <v>40703</v>
      </c>
      <c r="F7529" s="1" t="str">
        <f t="shared" si="482"/>
        <v>June</v>
      </c>
      <c r="G7529" s="1" t="str">
        <f t="shared" si="483"/>
        <v>2011</v>
      </c>
      <c r="H7529" s="2">
        <f t="shared" si="484"/>
        <v>1</v>
      </c>
      <c r="I7529" s="2" t="b">
        <f t="shared" si="485"/>
        <v>0</v>
      </c>
      <c r="J7529" t="s">
        <v>24</v>
      </c>
      <c r="K7529">
        <v>24</v>
      </c>
      <c r="L7529">
        <v>1811.55</v>
      </c>
      <c r="M7529">
        <v>0.09</v>
      </c>
      <c r="N7529" t="s">
        <v>18</v>
      </c>
      <c r="O7529">
        <v>512.69000000000005</v>
      </c>
      <c r="P7529">
        <v>81.319999999999993</v>
      </c>
      <c r="Q7529">
        <v>0.99</v>
      </c>
      <c r="R7529" t="s">
        <v>142</v>
      </c>
      <c r="S7529" t="s">
        <v>143</v>
      </c>
      <c r="T7529" t="s">
        <v>21</v>
      </c>
      <c r="U7529" t="s">
        <v>22</v>
      </c>
      <c r="V7529" t="s">
        <v>28</v>
      </c>
      <c r="W7529">
        <v>0.56999999999999995</v>
      </c>
    </row>
    <row r="7530" spans="1:23" x14ac:dyDescent="0.3">
      <c r="A7530" t="s">
        <v>902</v>
      </c>
      <c r="B7530" t="s">
        <v>1260</v>
      </c>
      <c r="D7530" s="1">
        <v>40702</v>
      </c>
      <c r="E7530" s="1">
        <v>40702</v>
      </c>
      <c r="F7530" s="1" t="str">
        <f t="shared" si="482"/>
        <v>June</v>
      </c>
      <c r="G7530" s="1" t="str">
        <f t="shared" si="483"/>
        <v>2011</v>
      </c>
      <c r="H7530" s="2">
        <f t="shared" si="484"/>
        <v>0</v>
      </c>
      <c r="I7530" s="2" t="str">
        <f t="shared" si="485"/>
        <v>FREE DELIVERY</v>
      </c>
      <c r="J7530" t="s">
        <v>24</v>
      </c>
      <c r="K7530">
        <v>13</v>
      </c>
      <c r="L7530">
        <v>49.08</v>
      </c>
      <c r="M7530">
        <v>0.06</v>
      </c>
      <c r="N7530" t="s">
        <v>18</v>
      </c>
      <c r="O7530">
        <v>-0.31</v>
      </c>
      <c r="P7530">
        <v>3.71</v>
      </c>
      <c r="Q7530">
        <v>1.93</v>
      </c>
      <c r="R7530" t="s">
        <v>142</v>
      </c>
      <c r="S7530" t="s">
        <v>143</v>
      </c>
      <c r="T7530" t="s">
        <v>21</v>
      </c>
      <c r="U7530" t="s">
        <v>22</v>
      </c>
      <c r="V7530" t="s">
        <v>43</v>
      </c>
      <c r="W7530">
        <v>0.35</v>
      </c>
    </row>
    <row r="7531" spans="1:23" x14ac:dyDescent="0.3">
      <c r="A7531" t="s">
        <v>902</v>
      </c>
      <c r="B7531" t="s">
        <v>1260</v>
      </c>
      <c r="D7531" s="1">
        <v>40702</v>
      </c>
      <c r="E7531" s="1">
        <v>40703</v>
      </c>
      <c r="F7531" s="1" t="str">
        <f t="shared" si="482"/>
        <v>June</v>
      </c>
      <c r="G7531" s="1" t="str">
        <f t="shared" si="483"/>
        <v>2011</v>
      </c>
      <c r="H7531" s="2">
        <f t="shared" si="484"/>
        <v>1</v>
      </c>
      <c r="I7531" s="2" t="b">
        <f t="shared" si="485"/>
        <v>0</v>
      </c>
      <c r="J7531" t="s">
        <v>24</v>
      </c>
      <c r="K7531">
        <v>36</v>
      </c>
      <c r="L7531">
        <v>236.19</v>
      </c>
      <c r="M7531">
        <v>0.06</v>
      </c>
      <c r="N7531" t="s">
        <v>18</v>
      </c>
      <c r="O7531">
        <v>-76.92</v>
      </c>
      <c r="P7531">
        <v>6.48</v>
      </c>
      <c r="Q7531">
        <v>5.94</v>
      </c>
      <c r="R7531" t="s">
        <v>142</v>
      </c>
      <c r="S7531" t="s">
        <v>143</v>
      </c>
      <c r="T7531" t="s">
        <v>21</v>
      </c>
      <c r="U7531" t="s">
        <v>22</v>
      </c>
      <c r="V7531" t="s">
        <v>43</v>
      </c>
      <c r="W7531">
        <v>0.37</v>
      </c>
    </row>
    <row r="7532" spans="1:23" x14ac:dyDescent="0.3">
      <c r="A7532" t="s">
        <v>902</v>
      </c>
      <c r="B7532" t="s">
        <v>1260</v>
      </c>
      <c r="D7532" s="1">
        <v>40702</v>
      </c>
      <c r="E7532" s="1">
        <v>40704</v>
      </c>
      <c r="F7532" s="1" t="str">
        <f t="shared" si="482"/>
        <v>June</v>
      </c>
      <c r="G7532" s="1" t="str">
        <f t="shared" si="483"/>
        <v>2011</v>
      </c>
      <c r="H7532" s="2">
        <f t="shared" si="484"/>
        <v>2</v>
      </c>
      <c r="I7532" s="2" t="b">
        <f t="shared" si="485"/>
        <v>0</v>
      </c>
      <c r="J7532" t="s">
        <v>24</v>
      </c>
      <c r="K7532">
        <v>45</v>
      </c>
      <c r="L7532">
        <v>854.14</v>
      </c>
      <c r="M7532">
        <v>0.01</v>
      </c>
      <c r="N7532" t="s">
        <v>18</v>
      </c>
      <c r="O7532">
        <v>94</v>
      </c>
      <c r="P7532">
        <v>18.97</v>
      </c>
      <c r="Q7532">
        <v>9.0299999999999994</v>
      </c>
      <c r="R7532" t="s">
        <v>142</v>
      </c>
      <c r="S7532" t="s">
        <v>143</v>
      </c>
      <c r="T7532" t="s">
        <v>21</v>
      </c>
      <c r="U7532" t="s">
        <v>22</v>
      </c>
      <c r="V7532" t="s">
        <v>43</v>
      </c>
      <c r="W7532">
        <v>0.37</v>
      </c>
    </row>
    <row r="7533" spans="1:23" x14ac:dyDescent="0.3">
      <c r="A7533" t="s">
        <v>902</v>
      </c>
      <c r="B7533" t="s">
        <v>1260</v>
      </c>
      <c r="D7533" s="1">
        <v>40702</v>
      </c>
      <c r="E7533" s="1">
        <v>40703</v>
      </c>
      <c r="F7533" s="1" t="str">
        <f t="shared" si="482"/>
        <v>June</v>
      </c>
      <c r="G7533" s="1" t="str">
        <f t="shared" si="483"/>
        <v>2011</v>
      </c>
      <c r="H7533" s="2">
        <f t="shared" si="484"/>
        <v>1</v>
      </c>
      <c r="I7533" s="2" t="b">
        <f t="shared" si="485"/>
        <v>0</v>
      </c>
      <c r="J7533" t="s">
        <v>24</v>
      </c>
      <c r="K7533">
        <v>5</v>
      </c>
      <c r="L7533">
        <v>159.5</v>
      </c>
      <c r="M7533">
        <v>0.09</v>
      </c>
      <c r="N7533" t="s">
        <v>18</v>
      </c>
      <c r="O7533">
        <v>-57.98</v>
      </c>
      <c r="P7533">
        <v>31.98</v>
      </c>
      <c r="Q7533">
        <v>6.72</v>
      </c>
      <c r="R7533" t="s">
        <v>142</v>
      </c>
      <c r="S7533" t="s">
        <v>143</v>
      </c>
      <c r="T7533" t="s">
        <v>21</v>
      </c>
      <c r="U7533" t="s">
        <v>22</v>
      </c>
      <c r="V7533" t="s">
        <v>23</v>
      </c>
      <c r="W7533">
        <v>0.75</v>
      </c>
    </row>
    <row r="7534" spans="1:23" x14ac:dyDescent="0.3">
      <c r="A7534" t="s">
        <v>964</v>
      </c>
      <c r="B7534" t="s">
        <v>919</v>
      </c>
      <c r="D7534" s="1">
        <v>39834</v>
      </c>
      <c r="E7534" s="1">
        <v>39841</v>
      </c>
      <c r="F7534" s="1" t="str">
        <f t="shared" si="482"/>
        <v>January</v>
      </c>
      <c r="G7534" s="1" t="str">
        <f t="shared" si="483"/>
        <v>2009</v>
      </c>
      <c r="H7534" s="2">
        <f t="shared" si="484"/>
        <v>7</v>
      </c>
      <c r="I7534" s="2" t="b">
        <f t="shared" si="485"/>
        <v>0</v>
      </c>
      <c r="J7534" t="s">
        <v>17</v>
      </c>
      <c r="K7534">
        <v>4</v>
      </c>
      <c r="L7534">
        <v>33.44</v>
      </c>
      <c r="M7534">
        <v>0.1</v>
      </c>
      <c r="N7534" t="s">
        <v>18</v>
      </c>
      <c r="O7534">
        <v>-6.88</v>
      </c>
      <c r="P7534">
        <v>8.01</v>
      </c>
      <c r="Q7534">
        <v>2.87</v>
      </c>
      <c r="R7534" t="s">
        <v>142</v>
      </c>
      <c r="S7534" t="s">
        <v>143</v>
      </c>
      <c r="T7534" t="s">
        <v>31</v>
      </c>
      <c r="U7534" t="s">
        <v>22</v>
      </c>
      <c r="V7534" t="s">
        <v>43</v>
      </c>
      <c r="W7534">
        <v>0.4</v>
      </c>
    </row>
    <row r="7535" spans="1:23" x14ac:dyDescent="0.3">
      <c r="A7535" t="s">
        <v>1163</v>
      </c>
      <c r="B7535" t="s">
        <v>1106</v>
      </c>
      <c r="D7535" s="1">
        <v>40229</v>
      </c>
      <c r="E7535" s="1">
        <v>40229</v>
      </c>
      <c r="F7535" s="1" t="str">
        <f t="shared" si="482"/>
        <v>February</v>
      </c>
      <c r="G7535" s="1" t="str">
        <f t="shared" si="483"/>
        <v>2010</v>
      </c>
      <c r="H7535" s="2">
        <f t="shared" si="484"/>
        <v>0</v>
      </c>
      <c r="I7535" s="2" t="str">
        <f t="shared" si="485"/>
        <v>FREE DELIVERY</v>
      </c>
      <c r="J7535" t="s">
        <v>52</v>
      </c>
      <c r="K7535">
        <v>21</v>
      </c>
      <c r="L7535">
        <v>6776.92</v>
      </c>
      <c r="M7535">
        <v>0</v>
      </c>
      <c r="N7535" t="s">
        <v>25</v>
      </c>
      <c r="O7535">
        <v>1395.02</v>
      </c>
      <c r="P7535">
        <v>306.14</v>
      </c>
      <c r="Q7535">
        <v>26.53</v>
      </c>
      <c r="R7535" t="s">
        <v>142</v>
      </c>
      <c r="S7535" t="s">
        <v>143</v>
      </c>
      <c r="T7535" t="s">
        <v>42</v>
      </c>
      <c r="U7535" t="s">
        <v>32</v>
      </c>
      <c r="V7535" t="s">
        <v>94</v>
      </c>
      <c r="W7535">
        <v>0.56000000000000005</v>
      </c>
    </row>
    <row r="7536" spans="1:23" x14ac:dyDescent="0.3">
      <c r="A7536" t="s">
        <v>1131</v>
      </c>
      <c r="B7536" t="s">
        <v>1718</v>
      </c>
      <c r="D7536" s="1">
        <v>40440</v>
      </c>
      <c r="E7536" s="1">
        <v>40442</v>
      </c>
      <c r="F7536" s="1" t="str">
        <f t="shared" si="482"/>
        <v>September</v>
      </c>
      <c r="G7536" s="1" t="str">
        <f t="shared" si="483"/>
        <v>2010</v>
      </c>
      <c r="H7536" s="2">
        <f t="shared" si="484"/>
        <v>2</v>
      </c>
      <c r="I7536" s="2" t="b">
        <f t="shared" si="485"/>
        <v>0</v>
      </c>
      <c r="J7536" t="s">
        <v>24</v>
      </c>
      <c r="K7536">
        <v>33</v>
      </c>
      <c r="L7536">
        <v>1640.9</v>
      </c>
      <c r="M7536">
        <v>0.02</v>
      </c>
      <c r="N7536" t="s">
        <v>25</v>
      </c>
      <c r="O7536">
        <v>-1348.06</v>
      </c>
      <c r="P7536">
        <v>48.58</v>
      </c>
      <c r="Q7536">
        <v>54.11</v>
      </c>
      <c r="R7536" t="s">
        <v>805</v>
      </c>
      <c r="S7536" t="s">
        <v>143</v>
      </c>
      <c r="T7536" t="s">
        <v>31</v>
      </c>
      <c r="U7536" t="s">
        <v>36</v>
      </c>
      <c r="V7536" t="s">
        <v>54</v>
      </c>
      <c r="W7536">
        <v>0.69</v>
      </c>
    </row>
    <row r="7537" spans="1:23" x14ac:dyDescent="0.3">
      <c r="A7537" t="s">
        <v>1131</v>
      </c>
      <c r="B7537" t="s">
        <v>1718</v>
      </c>
      <c r="D7537" s="1">
        <v>40440</v>
      </c>
      <c r="E7537" s="1">
        <v>40440</v>
      </c>
      <c r="F7537" s="1" t="str">
        <f t="shared" si="482"/>
        <v>September</v>
      </c>
      <c r="G7537" s="1" t="str">
        <f t="shared" si="483"/>
        <v>2010</v>
      </c>
      <c r="H7537" s="2">
        <f t="shared" si="484"/>
        <v>0</v>
      </c>
      <c r="I7537" s="2" t="str">
        <f t="shared" si="485"/>
        <v>FREE DELIVERY</v>
      </c>
      <c r="J7537" t="s">
        <v>24</v>
      </c>
      <c r="K7537">
        <v>33</v>
      </c>
      <c r="L7537">
        <v>1235.8699999999999</v>
      </c>
      <c r="M7537">
        <v>7.0000000000000007E-2</v>
      </c>
      <c r="N7537" t="s">
        <v>18</v>
      </c>
      <c r="O7537">
        <v>269.27</v>
      </c>
      <c r="P7537">
        <v>39.479999999999997</v>
      </c>
      <c r="Q7537">
        <v>1.99</v>
      </c>
      <c r="R7537" t="s">
        <v>805</v>
      </c>
      <c r="S7537" t="s">
        <v>143</v>
      </c>
      <c r="T7537" t="s">
        <v>31</v>
      </c>
      <c r="U7537" t="s">
        <v>32</v>
      </c>
      <c r="V7537" t="s">
        <v>48</v>
      </c>
      <c r="W7537">
        <v>0.54</v>
      </c>
    </row>
    <row r="7538" spans="1:23" x14ac:dyDescent="0.3">
      <c r="A7538" t="s">
        <v>1745</v>
      </c>
      <c r="B7538" t="s">
        <v>1746</v>
      </c>
      <c r="D7538" s="1">
        <v>40615</v>
      </c>
      <c r="E7538" s="1">
        <v>40617</v>
      </c>
      <c r="F7538" s="1" t="str">
        <f t="shared" si="482"/>
        <v>March</v>
      </c>
      <c r="G7538" s="1" t="str">
        <f t="shared" si="483"/>
        <v>2011</v>
      </c>
      <c r="H7538" s="2">
        <f t="shared" si="484"/>
        <v>2</v>
      </c>
      <c r="I7538" s="2" t="b">
        <f t="shared" si="485"/>
        <v>0</v>
      </c>
      <c r="J7538" t="s">
        <v>24</v>
      </c>
      <c r="K7538">
        <v>10</v>
      </c>
      <c r="L7538">
        <v>46.34</v>
      </c>
      <c r="M7538">
        <v>0.05</v>
      </c>
      <c r="N7538" t="s">
        <v>18</v>
      </c>
      <c r="O7538">
        <v>-7.76</v>
      </c>
      <c r="P7538">
        <v>4.71</v>
      </c>
      <c r="Q7538">
        <v>0.7</v>
      </c>
      <c r="R7538" t="s">
        <v>805</v>
      </c>
      <c r="S7538" t="s">
        <v>143</v>
      </c>
      <c r="T7538" t="s">
        <v>31</v>
      </c>
      <c r="U7538" t="s">
        <v>22</v>
      </c>
      <c r="V7538" t="s">
        <v>46</v>
      </c>
      <c r="W7538">
        <v>0.8</v>
      </c>
    </row>
    <row r="7539" spans="1:23" x14ac:dyDescent="0.3">
      <c r="A7539" t="s">
        <v>1667</v>
      </c>
      <c r="B7539" t="s">
        <v>1747</v>
      </c>
      <c r="D7539" s="1">
        <v>40443</v>
      </c>
      <c r="E7539" s="1">
        <v>40444</v>
      </c>
      <c r="F7539" s="1" t="str">
        <f t="shared" si="482"/>
        <v>September</v>
      </c>
      <c r="G7539" s="1" t="str">
        <f t="shared" si="483"/>
        <v>2010</v>
      </c>
      <c r="H7539" s="2">
        <f t="shared" si="484"/>
        <v>1</v>
      </c>
      <c r="I7539" s="2" t="b">
        <f t="shared" si="485"/>
        <v>0</v>
      </c>
      <c r="J7539" t="s">
        <v>34</v>
      </c>
      <c r="K7539">
        <v>26</v>
      </c>
      <c r="L7539">
        <v>2415.38</v>
      </c>
      <c r="M7539">
        <v>0.08</v>
      </c>
      <c r="N7539" t="s">
        <v>25</v>
      </c>
      <c r="O7539">
        <v>-1131.5999999999999</v>
      </c>
      <c r="P7539">
        <v>95.95</v>
      </c>
      <c r="Q7539">
        <v>74.349999999999994</v>
      </c>
      <c r="R7539" t="s">
        <v>805</v>
      </c>
      <c r="S7539" t="s">
        <v>143</v>
      </c>
      <c r="T7539" t="s">
        <v>21</v>
      </c>
      <c r="U7539" t="s">
        <v>36</v>
      </c>
      <c r="V7539" t="s">
        <v>67</v>
      </c>
      <c r="W7539">
        <v>0.56999999999999995</v>
      </c>
    </row>
    <row r="7540" spans="1:23" x14ac:dyDescent="0.3">
      <c r="A7540" t="s">
        <v>1731</v>
      </c>
      <c r="B7540" t="s">
        <v>1748</v>
      </c>
      <c r="D7540" s="1">
        <v>39902</v>
      </c>
      <c r="E7540" s="1">
        <v>39906</v>
      </c>
      <c r="F7540" s="1" t="str">
        <f t="shared" si="482"/>
        <v>April</v>
      </c>
      <c r="G7540" s="1" t="str">
        <f t="shared" si="483"/>
        <v>2009</v>
      </c>
      <c r="H7540" s="2">
        <f t="shared" si="484"/>
        <v>4</v>
      </c>
      <c r="I7540" s="2" t="b">
        <f t="shared" si="485"/>
        <v>0</v>
      </c>
      <c r="J7540" t="s">
        <v>17</v>
      </c>
      <c r="K7540">
        <v>41</v>
      </c>
      <c r="L7540">
        <v>231.26</v>
      </c>
      <c r="M7540">
        <v>7.0000000000000007E-2</v>
      </c>
      <c r="N7540" t="s">
        <v>18</v>
      </c>
      <c r="O7540">
        <v>32.83</v>
      </c>
      <c r="P7540">
        <v>5.98</v>
      </c>
      <c r="Q7540">
        <v>0.96</v>
      </c>
      <c r="R7540" t="s">
        <v>805</v>
      </c>
      <c r="S7540" t="s">
        <v>143</v>
      </c>
      <c r="T7540" t="s">
        <v>27</v>
      </c>
      <c r="U7540" t="s">
        <v>22</v>
      </c>
      <c r="V7540" t="s">
        <v>60</v>
      </c>
      <c r="W7540">
        <v>0.6</v>
      </c>
    </row>
    <row r="7541" spans="1:23" x14ac:dyDescent="0.3">
      <c r="A7541" t="s">
        <v>1731</v>
      </c>
      <c r="B7541" t="s">
        <v>1748</v>
      </c>
      <c r="D7541" s="1">
        <v>39902</v>
      </c>
      <c r="E7541" s="1">
        <v>39907</v>
      </c>
      <c r="F7541" s="1" t="str">
        <f t="shared" si="482"/>
        <v>April</v>
      </c>
      <c r="G7541" s="1" t="str">
        <f t="shared" si="483"/>
        <v>2009</v>
      </c>
      <c r="H7541" s="2">
        <f t="shared" si="484"/>
        <v>5</v>
      </c>
      <c r="I7541" s="2" t="b">
        <f t="shared" si="485"/>
        <v>0</v>
      </c>
      <c r="J7541" t="s">
        <v>17</v>
      </c>
      <c r="K7541">
        <v>23</v>
      </c>
      <c r="L7541">
        <v>987.17</v>
      </c>
      <c r="M7541">
        <v>0.01</v>
      </c>
      <c r="N7541" t="s">
        <v>18</v>
      </c>
      <c r="O7541">
        <v>51.59</v>
      </c>
      <c r="P7541">
        <v>39.979999999999997</v>
      </c>
      <c r="Q7541">
        <v>4</v>
      </c>
      <c r="R7541" t="s">
        <v>805</v>
      </c>
      <c r="S7541" t="s">
        <v>143</v>
      </c>
      <c r="T7541" t="s">
        <v>27</v>
      </c>
      <c r="U7541" t="s">
        <v>32</v>
      </c>
      <c r="V7541" t="s">
        <v>48</v>
      </c>
      <c r="W7541">
        <v>0.7</v>
      </c>
    </row>
    <row r="7542" spans="1:23" x14ac:dyDescent="0.3">
      <c r="A7542" t="s">
        <v>1667</v>
      </c>
      <c r="B7542" t="s">
        <v>1747</v>
      </c>
      <c r="D7542" s="1">
        <v>40876</v>
      </c>
      <c r="E7542" s="1">
        <v>40878</v>
      </c>
      <c r="F7542" s="1" t="str">
        <f t="shared" si="482"/>
        <v>December</v>
      </c>
      <c r="G7542" s="1" t="str">
        <f t="shared" si="483"/>
        <v>2011</v>
      </c>
      <c r="H7542" s="2">
        <f t="shared" si="484"/>
        <v>2</v>
      </c>
      <c r="I7542" s="2" t="b">
        <f t="shared" si="485"/>
        <v>0</v>
      </c>
      <c r="J7542" t="s">
        <v>24</v>
      </c>
      <c r="K7542">
        <v>24</v>
      </c>
      <c r="L7542">
        <v>10094.43</v>
      </c>
      <c r="M7542">
        <v>0.03</v>
      </c>
      <c r="N7542" t="s">
        <v>18</v>
      </c>
      <c r="O7542">
        <v>4451.01</v>
      </c>
      <c r="P7542">
        <v>420.98</v>
      </c>
      <c r="Q7542">
        <v>19.989999999999998</v>
      </c>
      <c r="R7542" t="s">
        <v>805</v>
      </c>
      <c r="S7542" t="s">
        <v>143</v>
      </c>
      <c r="T7542" t="s">
        <v>21</v>
      </c>
      <c r="U7542" t="s">
        <v>22</v>
      </c>
      <c r="V7542" t="s">
        <v>29</v>
      </c>
      <c r="W7542">
        <v>0.35</v>
      </c>
    </row>
    <row r="7543" spans="1:23" x14ac:dyDescent="0.3">
      <c r="A7543" t="s">
        <v>1381</v>
      </c>
      <c r="B7543" t="s">
        <v>1728</v>
      </c>
      <c r="D7543" s="1">
        <v>39937</v>
      </c>
      <c r="E7543" s="1">
        <v>39939</v>
      </c>
      <c r="F7543" s="1" t="str">
        <f t="shared" si="482"/>
        <v>May</v>
      </c>
      <c r="G7543" s="1" t="str">
        <f t="shared" si="483"/>
        <v>2009</v>
      </c>
      <c r="H7543" s="2">
        <f t="shared" si="484"/>
        <v>2</v>
      </c>
      <c r="I7543" s="2" t="b">
        <f t="shared" si="485"/>
        <v>0</v>
      </c>
      <c r="J7543" t="s">
        <v>44</v>
      </c>
      <c r="K7543">
        <v>35</v>
      </c>
      <c r="L7543">
        <v>179.45</v>
      </c>
      <c r="M7543">
        <v>7.0000000000000007E-2</v>
      </c>
      <c r="N7543" t="s">
        <v>18</v>
      </c>
      <c r="O7543">
        <v>-116.35</v>
      </c>
      <c r="P7543">
        <v>5.34</v>
      </c>
      <c r="Q7543">
        <v>5.63</v>
      </c>
      <c r="R7543" t="s">
        <v>805</v>
      </c>
      <c r="S7543" t="s">
        <v>143</v>
      </c>
      <c r="T7543" t="s">
        <v>31</v>
      </c>
      <c r="U7543" t="s">
        <v>22</v>
      </c>
      <c r="V7543" t="s">
        <v>29</v>
      </c>
      <c r="W7543">
        <v>0.39</v>
      </c>
    </row>
    <row r="7544" spans="1:23" x14ac:dyDescent="0.3">
      <c r="A7544" t="s">
        <v>1381</v>
      </c>
      <c r="B7544" t="s">
        <v>1728</v>
      </c>
      <c r="D7544" s="1">
        <v>39937</v>
      </c>
      <c r="E7544" s="1">
        <v>39938</v>
      </c>
      <c r="F7544" s="1" t="str">
        <f t="shared" si="482"/>
        <v>May</v>
      </c>
      <c r="G7544" s="1" t="str">
        <f t="shared" si="483"/>
        <v>2009</v>
      </c>
      <c r="H7544" s="2">
        <f t="shared" si="484"/>
        <v>1</v>
      </c>
      <c r="I7544" s="2" t="b">
        <f t="shared" si="485"/>
        <v>0</v>
      </c>
      <c r="J7544" t="s">
        <v>44</v>
      </c>
      <c r="K7544">
        <v>49</v>
      </c>
      <c r="L7544">
        <v>7987.43</v>
      </c>
      <c r="M7544">
        <v>0.03</v>
      </c>
      <c r="N7544" t="s">
        <v>25</v>
      </c>
      <c r="O7544">
        <v>1304.9000000000001</v>
      </c>
      <c r="P7544">
        <v>160.97999999999999</v>
      </c>
      <c r="Q7544">
        <v>30</v>
      </c>
      <c r="R7544" t="s">
        <v>805</v>
      </c>
      <c r="S7544" t="s">
        <v>143</v>
      </c>
      <c r="T7544" t="s">
        <v>31</v>
      </c>
      <c r="U7544" t="s">
        <v>36</v>
      </c>
      <c r="V7544" t="s">
        <v>67</v>
      </c>
      <c r="W7544">
        <v>0.62</v>
      </c>
    </row>
    <row r="7545" spans="1:23" x14ac:dyDescent="0.3">
      <c r="A7545" t="s">
        <v>1381</v>
      </c>
      <c r="B7545" t="s">
        <v>1728</v>
      </c>
      <c r="D7545" s="1">
        <v>39937</v>
      </c>
      <c r="E7545" s="1">
        <v>39937</v>
      </c>
      <c r="F7545" s="1" t="str">
        <f t="shared" si="482"/>
        <v>May</v>
      </c>
      <c r="G7545" s="1" t="str">
        <f t="shared" si="483"/>
        <v>2009</v>
      </c>
      <c r="H7545" s="2">
        <f t="shared" si="484"/>
        <v>0</v>
      </c>
      <c r="I7545" s="2" t="str">
        <f t="shared" si="485"/>
        <v>FREE DELIVERY</v>
      </c>
      <c r="J7545" t="s">
        <v>44</v>
      </c>
      <c r="K7545">
        <v>42</v>
      </c>
      <c r="L7545">
        <v>2455.2759999999998</v>
      </c>
      <c r="M7545">
        <v>0.04</v>
      </c>
      <c r="N7545" t="s">
        <v>39</v>
      </c>
      <c r="O7545">
        <v>693.06</v>
      </c>
      <c r="P7545">
        <v>65.989999999999995</v>
      </c>
      <c r="Q7545">
        <v>5.63</v>
      </c>
      <c r="R7545" t="s">
        <v>805</v>
      </c>
      <c r="S7545" t="s">
        <v>143</v>
      </c>
      <c r="T7545" t="s">
        <v>31</v>
      </c>
      <c r="U7545" t="s">
        <v>32</v>
      </c>
      <c r="V7545" t="s">
        <v>33</v>
      </c>
      <c r="W7545">
        <v>0.56000000000000005</v>
      </c>
    </row>
    <row r="7546" spans="1:23" x14ac:dyDescent="0.3">
      <c r="A7546" t="s">
        <v>1667</v>
      </c>
      <c r="B7546" t="s">
        <v>1528</v>
      </c>
      <c r="D7546" s="1">
        <v>40644</v>
      </c>
      <c r="E7546" s="1">
        <v>40646</v>
      </c>
      <c r="F7546" s="1" t="str">
        <f t="shared" si="482"/>
        <v>April</v>
      </c>
      <c r="G7546" s="1" t="str">
        <f t="shared" si="483"/>
        <v>2011</v>
      </c>
      <c r="H7546" s="2">
        <f t="shared" si="484"/>
        <v>2</v>
      </c>
      <c r="I7546" s="2" t="b">
        <f t="shared" si="485"/>
        <v>0</v>
      </c>
      <c r="J7546" t="s">
        <v>44</v>
      </c>
      <c r="K7546">
        <v>44</v>
      </c>
      <c r="L7546">
        <v>2443.3420000000001</v>
      </c>
      <c r="M7546">
        <v>0.01</v>
      </c>
      <c r="N7546" t="s">
        <v>18</v>
      </c>
      <c r="O7546">
        <v>590.32000000000005</v>
      </c>
      <c r="P7546">
        <v>65.989999999999995</v>
      </c>
      <c r="Q7546">
        <v>3.99</v>
      </c>
      <c r="R7546" t="s">
        <v>805</v>
      </c>
      <c r="S7546" t="s">
        <v>143</v>
      </c>
      <c r="T7546" t="s">
        <v>42</v>
      </c>
      <c r="U7546" t="s">
        <v>32</v>
      </c>
      <c r="V7546" t="s">
        <v>33</v>
      </c>
      <c r="W7546">
        <v>0.59</v>
      </c>
    </row>
    <row r="7547" spans="1:23" x14ac:dyDescent="0.3">
      <c r="A7547" t="s">
        <v>1131</v>
      </c>
      <c r="B7547" t="s">
        <v>1718</v>
      </c>
      <c r="D7547" s="1">
        <v>40279</v>
      </c>
      <c r="E7547" s="1">
        <v>40281</v>
      </c>
      <c r="F7547" s="1" t="str">
        <f t="shared" si="482"/>
        <v>April</v>
      </c>
      <c r="G7547" s="1" t="str">
        <f t="shared" si="483"/>
        <v>2010</v>
      </c>
      <c r="H7547" s="2">
        <f t="shared" si="484"/>
        <v>2</v>
      </c>
      <c r="I7547" s="2" t="b">
        <f t="shared" si="485"/>
        <v>0</v>
      </c>
      <c r="J7547" t="s">
        <v>24</v>
      </c>
      <c r="K7547">
        <v>9</v>
      </c>
      <c r="L7547">
        <v>112.12</v>
      </c>
      <c r="M7547">
        <v>0.01</v>
      </c>
      <c r="N7547" t="s">
        <v>18</v>
      </c>
      <c r="O7547">
        <v>-8.4499999999999993</v>
      </c>
      <c r="P7547">
        <v>11.33</v>
      </c>
      <c r="Q7547">
        <v>6.12</v>
      </c>
      <c r="R7547" t="s">
        <v>805</v>
      </c>
      <c r="S7547" t="s">
        <v>143</v>
      </c>
      <c r="T7547" t="s">
        <v>31</v>
      </c>
      <c r="U7547" t="s">
        <v>22</v>
      </c>
      <c r="V7547" t="s">
        <v>28</v>
      </c>
      <c r="W7547">
        <v>0.42</v>
      </c>
    </row>
    <row r="7548" spans="1:23" x14ac:dyDescent="0.3">
      <c r="A7548" t="s">
        <v>1131</v>
      </c>
      <c r="B7548" t="s">
        <v>1718</v>
      </c>
      <c r="D7548" s="1">
        <v>40279</v>
      </c>
      <c r="E7548" s="1">
        <v>40280</v>
      </c>
      <c r="F7548" s="1" t="str">
        <f t="shared" si="482"/>
        <v>April</v>
      </c>
      <c r="G7548" s="1" t="str">
        <f t="shared" si="483"/>
        <v>2010</v>
      </c>
      <c r="H7548" s="2">
        <f t="shared" si="484"/>
        <v>1</v>
      </c>
      <c r="I7548" s="2" t="b">
        <f t="shared" si="485"/>
        <v>0</v>
      </c>
      <c r="J7548" t="s">
        <v>24</v>
      </c>
      <c r="K7548">
        <v>11</v>
      </c>
      <c r="L7548">
        <v>49.58</v>
      </c>
      <c r="M7548">
        <v>0.1</v>
      </c>
      <c r="N7548" t="s">
        <v>39</v>
      </c>
      <c r="O7548">
        <v>-47.02</v>
      </c>
      <c r="P7548">
        <v>3.36</v>
      </c>
      <c r="Q7548">
        <v>6.27</v>
      </c>
      <c r="R7548" t="s">
        <v>805</v>
      </c>
      <c r="S7548" t="s">
        <v>143</v>
      </c>
      <c r="T7548" t="s">
        <v>31</v>
      </c>
      <c r="U7548" t="s">
        <v>22</v>
      </c>
      <c r="V7548" t="s">
        <v>29</v>
      </c>
      <c r="W7548">
        <v>0.4</v>
      </c>
    </row>
    <row r="7549" spans="1:23" x14ac:dyDescent="0.3">
      <c r="A7549" t="s">
        <v>1131</v>
      </c>
      <c r="B7549" t="s">
        <v>1718</v>
      </c>
      <c r="D7549" s="1">
        <v>40279</v>
      </c>
      <c r="E7549" s="1">
        <v>40281</v>
      </c>
      <c r="F7549" s="1" t="str">
        <f t="shared" si="482"/>
        <v>April</v>
      </c>
      <c r="G7549" s="1" t="str">
        <f t="shared" si="483"/>
        <v>2010</v>
      </c>
      <c r="H7549" s="2">
        <f t="shared" si="484"/>
        <v>2</v>
      </c>
      <c r="I7549" s="2" t="b">
        <f t="shared" si="485"/>
        <v>0</v>
      </c>
      <c r="J7549" t="s">
        <v>24</v>
      </c>
      <c r="K7549">
        <v>16</v>
      </c>
      <c r="L7549">
        <v>1939.65</v>
      </c>
      <c r="M7549">
        <v>0.05</v>
      </c>
      <c r="N7549" t="s">
        <v>25</v>
      </c>
      <c r="O7549">
        <v>-885.73</v>
      </c>
      <c r="P7549">
        <v>122.99</v>
      </c>
      <c r="Q7549">
        <v>70.2</v>
      </c>
      <c r="R7549" t="s">
        <v>805</v>
      </c>
      <c r="S7549" t="s">
        <v>143</v>
      </c>
      <c r="T7549" t="s">
        <v>31</v>
      </c>
      <c r="U7549" t="s">
        <v>36</v>
      </c>
      <c r="V7549" t="s">
        <v>67</v>
      </c>
      <c r="W7549">
        <v>0.74</v>
      </c>
    </row>
    <row r="7550" spans="1:23" x14ac:dyDescent="0.3">
      <c r="A7550" t="s">
        <v>1131</v>
      </c>
      <c r="B7550" t="s">
        <v>1718</v>
      </c>
      <c r="D7550" s="1">
        <v>40279</v>
      </c>
      <c r="E7550" s="1">
        <v>40280</v>
      </c>
      <c r="F7550" s="1" t="str">
        <f t="shared" si="482"/>
        <v>April</v>
      </c>
      <c r="G7550" s="1" t="str">
        <f t="shared" si="483"/>
        <v>2010</v>
      </c>
      <c r="H7550" s="2">
        <f t="shared" si="484"/>
        <v>1</v>
      </c>
      <c r="I7550" s="2" t="b">
        <f t="shared" si="485"/>
        <v>0</v>
      </c>
      <c r="J7550" t="s">
        <v>24</v>
      </c>
      <c r="K7550">
        <v>29</v>
      </c>
      <c r="L7550">
        <v>465.52</v>
      </c>
      <c r="M7550">
        <v>0.02</v>
      </c>
      <c r="N7550" t="s">
        <v>39</v>
      </c>
      <c r="O7550">
        <v>65.349999999999994</v>
      </c>
      <c r="P7550">
        <v>14.98</v>
      </c>
      <c r="Q7550">
        <v>8.99</v>
      </c>
      <c r="R7550" t="s">
        <v>805</v>
      </c>
      <c r="S7550" t="s">
        <v>143</v>
      </c>
      <c r="T7550" t="s">
        <v>31</v>
      </c>
      <c r="U7550" t="s">
        <v>36</v>
      </c>
      <c r="V7550" t="s">
        <v>37</v>
      </c>
      <c r="W7550">
        <v>0.39</v>
      </c>
    </row>
    <row r="7551" spans="1:23" x14ac:dyDescent="0.3">
      <c r="A7551" t="s">
        <v>1749</v>
      </c>
      <c r="B7551" t="s">
        <v>1750</v>
      </c>
      <c r="D7551" s="1">
        <v>40219</v>
      </c>
      <c r="E7551" s="1">
        <v>40221</v>
      </c>
      <c r="F7551" s="1" t="str">
        <f t="shared" si="482"/>
        <v>February</v>
      </c>
      <c r="G7551" s="1" t="str">
        <f t="shared" si="483"/>
        <v>2010</v>
      </c>
      <c r="H7551" s="2">
        <f t="shared" si="484"/>
        <v>2</v>
      </c>
      <c r="I7551" s="2" t="b">
        <f t="shared" si="485"/>
        <v>0</v>
      </c>
      <c r="J7551" t="s">
        <v>24</v>
      </c>
      <c r="K7551">
        <v>3</v>
      </c>
      <c r="L7551">
        <v>19.47</v>
      </c>
      <c r="M7551">
        <v>0.06</v>
      </c>
      <c r="N7551" t="s">
        <v>18</v>
      </c>
      <c r="O7551">
        <v>-14.29</v>
      </c>
      <c r="P7551">
        <v>4.13</v>
      </c>
      <c r="Q7551">
        <v>6.89</v>
      </c>
      <c r="R7551" t="s">
        <v>805</v>
      </c>
      <c r="S7551" t="s">
        <v>143</v>
      </c>
      <c r="T7551" t="s">
        <v>21</v>
      </c>
      <c r="U7551" t="s">
        <v>22</v>
      </c>
      <c r="V7551" t="s">
        <v>57</v>
      </c>
      <c r="W7551">
        <v>0.39</v>
      </c>
    </row>
    <row r="7552" spans="1:23" x14ac:dyDescent="0.3">
      <c r="A7552" t="s">
        <v>1745</v>
      </c>
      <c r="B7552" t="s">
        <v>1751</v>
      </c>
      <c r="D7552" s="1">
        <v>40517</v>
      </c>
      <c r="E7552" s="1">
        <v>40519</v>
      </c>
      <c r="F7552" s="1" t="str">
        <f t="shared" si="482"/>
        <v>December</v>
      </c>
      <c r="G7552" s="1" t="str">
        <f t="shared" si="483"/>
        <v>2010</v>
      </c>
      <c r="H7552" s="2">
        <f t="shared" si="484"/>
        <v>2</v>
      </c>
      <c r="I7552" s="2" t="b">
        <f t="shared" si="485"/>
        <v>0</v>
      </c>
      <c r="J7552" t="s">
        <v>44</v>
      </c>
      <c r="K7552">
        <v>1</v>
      </c>
      <c r="L7552">
        <v>28.96</v>
      </c>
      <c r="M7552">
        <v>0.06</v>
      </c>
      <c r="N7552" t="s">
        <v>18</v>
      </c>
      <c r="O7552">
        <v>-27.07</v>
      </c>
      <c r="P7552">
        <v>19.98</v>
      </c>
      <c r="Q7552">
        <v>8.68</v>
      </c>
      <c r="R7552" t="s">
        <v>805</v>
      </c>
      <c r="S7552" t="s">
        <v>143</v>
      </c>
      <c r="T7552" t="s">
        <v>27</v>
      </c>
      <c r="U7552" t="s">
        <v>22</v>
      </c>
      <c r="V7552" t="s">
        <v>43</v>
      </c>
      <c r="W7552">
        <v>0.37</v>
      </c>
    </row>
    <row r="7553" spans="1:23" x14ac:dyDescent="0.3">
      <c r="A7553" t="s">
        <v>1275</v>
      </c>
      <c r="B7553" t="s">
        <v>1752</v>
      </c>
      <c r="D7553" s="1">
        <v>40257</v>
      </c>
      <c r="E7553" s="1">
        <v>40258</v>
      </c>
      <c r="F7553" s="1" t="str">
        <f t="shared" si="482"/>
        <v>March</v>
      </c>
      <c r="G7553" s="1" t="str">
        <f t="shared" si="483"/>
        <v>2010</v>
      </c>
      <c r="H7553" s="2">
        <f t="shared" si="484"/>
        <v>1</v>
      </c>
      <c r="I7553" s="2" t="b">
        <f t="shared" si="485"/>
        <v>0</v>
      </c>
      <c r="J7553" t="s">
        <v>34</v>
      </c>
      <c r="K7553">
        <v>35</v>
      </c>
      <c r="L7553">
        <v>1133.96</v>
      </c>
      <c r="M7553">
        <v>0.02</v>
      </c>
      <c r="N7553" t="s">
        <v>18</v>
      </c>
      <c r="O7553">
        <v>185.09</v>
      </c>
      <c r="P7553">
        <v>31.74</v>
      </c>
      <c r="Q7553">
        <v>12.62</v>
      </c>
      <c r="R7553" t="s">
        <v>805</v>
      </c>
      <c r="S7553" t="s">
        <v>143</v>
      </c>
      <c r="T7553" t="s">
        <v>31</v>
      </c>
      <c r="U7553" t="s">
        <v>22</v>
      </c>
      <c r="V7553" t="s">
        <v>29</v>
      </c>
      <c r="W7553">
        <v>0.37</v>
      </c>
    </row>
    <row r="7554" spans="1:23" x14ac:dyDescent="0.3">
      <c r="A7554" t="s">
        <v>1749</v>
      </c>
      <c r="B7554" t="s">
        <v>1750</v>
      </c>
      <c r="D7554" s="1">
        <v>40773</v>
      </c>
      <c r="E7554" s="1">
        <v>40774</v>
      </c>
      <c r="F7554" s="1" t="str">
        <f t="shared" si="482"/>
        <v>August</v>
      </c>
      <c r="G7554" s="1" t="str">
        <f t="shared" si="483"/>
        <v>2011</v>
      </c>
      <c r="H7554" s="2">
        <f t="shared" si="484"/>
        <v>1</v>
      </c>
      <c r="I7554" s="2" t="b">
        <f t="shared" si="485"/>
        <v>0</v>
      </c>
      <c r="J7554" t="s">
        <v>24</v>
      </c>
      <c r="K7554">
        <v>44</v>
      </c>
      <c r="L7554">
        <v>2422.4405000000002</v>
      </c>
      <c r="M7554">
        <v>0.03</v>
      </c>
      <c r="N7554" t="s">
        <v>18</v>
      </c>
      <c r="O7554">
        <v>568.17999999999995</v>
      </c>
      <c r="P7554">
        <v>65.989999999999995</v>
      </c>
      <c r="Q7554">
        <v>5.31</v>
      </c>
      <c r="R7554" t="s">
        <v>805</v>
      </c>
      <c r="S7554" t="s">
        <v>143</v>
      </c>
      <c r="T7554" t="s">
        <v>21</v>
      </c>
      <c r="U7554" t="s">
        <v>32</v>
      </c>
      <c r="V7554" t="s">
        <v>33</v>
      </c>
      <c r="W7554">
        <v>0.56999999999999995</v>
      </c>
    </row>
    <row r="7555" spans="1:23" x14ac:dyDescent="0.3">
      <c r="A7555" t="s">
        <v>1667</v>
      </c>
      <c r="B7555" t="s">
        <v>1747</v>
      </c>
      <c r="D7555" s="1">
        <v>41238</v>
      </c>
      <c r="E7555" s="1">
        <v>41240</v>
      </c>
      <c r="F7555" s="1" t="str">
        <f t="shared" ref="F7555:F7618" si="486">TEXT(E7555,"mmmm")</f>
        <v>November</v>
      </c>
      <c r="G7555" s="1" t="str">
        <f t="shared" ref="G7555:G7618" si="487">TEXT(E7555,"yyyy")</f>
        <v>2012</v>
      </c>
      <c r="H7555" s="2">
        <f t="shared" ref="H7555:H7618" si="488">E7555-D7555</f>
        <v>2</v>
      </c>
      <c r="I7555" s="2" t="b">
        <f t="shared" ref="I7555:I7618" si="489">IF(H7555&lt;1,IF(AND(H7555&gt;0,H7555&lt;2),"ONE DAY", "FREE DELIVERY"))</f>
        <v>0</v>
      </c>
      <c r="J7555" t="s">
        <v>44</v>
      </c>
      <c r="K7555">
        <v>17</v>
      </c>
      <c r="L7555">
        <v>1954.796</v>
      </c>
      <c r="M7555">
        <v>0.05</v>
      </c>
      <c r="N7555" t="s">
        <v>18</v>
      </c>
      <c r="O7555">
        <v>98.35</v>
      </c>
      <c r="P7555">
        <v>140.99</v>
      </c>
      <c r="Q7555">
        <v>4.2</v>
      </c>
      <c r="R7555" t="s">
        <v>805</v>
      </c>
      <c r="S7555" t="s">
        <v>143</v>
      </c>
      <c r="T7555" t="s">
        <v>21</v>
      </c>
      <c r="U7555" t="s">
        <v>32</v>
      </c>
      <c r="V7555" t="s">
        <v>33</v>
      </c>
      <c r="W7555">
        <v>0.59</v>
      </c>
    </row>
    <row r="7556" spans="1:23" x14ac:dyDescent="0.3">
      <c r="A7556" t="s">
        <v>1667</v>
      </c>
      <c r="B7556" t="s">
        <v>1747</v>
      </c>
      <c r="D7556" s="1">
        <v>41264</v>
      </c>
      <c r="E7556" s="1">
        <v>41265</v>
      </c>
      <c r="F7556" s="1" t="str">
        <f t="shared" si="486"/>
        <v>December</v>
      </c>
      <c r="G7556" s="1" t="str">
        <f t="shared" si="487"/>
        <v>2012</v>
      </c>
      <c r="H7556" s="2">
        <f t="shared" si="488"/>
        <v>1</v>
      </c>
      <c r="I7556" s="2" t="b">
        <f t="shared" si="489"/>
        <v>0</v>
      </c>
      <c r="J7556" t="s">
        <v>24</v>
      </c>
      <c r="K7556">
        <v>17</v>
      </c>
      <c r="L7556">
        <v>2312.96</v>
      </c>
      <c r="M7556">
        <v>0.09</v>
      </c>
      <c r="N7556" t="s">
        <v>25</v>
      </c>
      <c r="O7556">
        <v>43.03</v>
      </c>
      <c r="P7556">
        <v>145.44999999999999</v>
      </c>
      <c r="Q7556">
        <v>17.850000000000001</v>
      </c>
      <c r="R7556" t="s">
        <v>805</v>
      </c>
      <c r="S7556" t="s">
        <v>143</v>
      </c>
      <c r="T7556" t="s">
        <v>21</v>
      </c>
      <c r="U7556" t="s">
        <v>32</v>
      </c>
      <c r="V7556" t="s">
        <v>94</v>
      </c>
      <c r="W7556">
        <v>0.56000000000000005</v>
      </c>
    </row>
    <row r="7557" spans="1:23" x14ac:dyDescent="0.3">
      <c r="A7557" t="s">
        <v>1667</v>
      </c>
      <c r="B7557" t="s">
        <v>1528</v>
      </c>
      <c r="D7557" s="1">
        <v>41253</v>
      </c>
      <c r="E7557" s="1">
        <v>41254</v>
      </c>
      <c r="F7557" s="1" t="str">
        <f t="shared" si="486"/>
        <v>December</v>
      </c>
      <c r="G7557" s="1" t="str">
        <f t="shared" si="487"/>
        <v>2012</v>
      </c>
      <c r="H7557" s="2">
        <f t="shared" si="488"/>
        <v>1</v>
      </c>
      <c r="I7557" s="2" t="b">
        <f t="shared" si="489"/>
        <v>0</v>
      </c>
      <c r="J7557" t="s">
        <v>34</v>
      </c>
      <c r="K7557">
        <v>29</v>
      </c>
      <c r="L7557">
        <v>538.27</v>
      </c>
      <c r="M7557">
        <v>0.02</v>
      </c>
      <c r="N7557" t="s">
        <v>18</v>
      </c>
      <c r="O7557">
        <v>225.2</v>
      </c>
      <c r="P7557">
        <v>18.940000000000001</v>
      </c>
      <c r="Q7557">
        <v>1.49</v>
      </c>
      <c r="R7557" t="s">
        <v>805</v>
      </c>
      <c r="S7557" t="s">
        <v>143</v>
      </c>
      <c r="T7557" t="s">
        <v>42</v>
      </c>
      <c r="U7557" t="s">
        <v>22</v>
      </c>
      <c r="V7557" t="s">
        <v>29</v>
      </c>
      <c r="W7557">
        <v>0.35</v>
      </c>
    </row>
    <row r="7558" spans="1:23" x14ac:dyDescent="0.3">
      <c r="A7558" t="s">
        <v>1667</v>
      </c>
      <c r="B7558" t="s">
        <v>1528</v>
      </c>
      <c r="D7558" s="1">
        <v>41253</v>
      </c>
      <c r="E7558" s="1">
        <v>41255</v>
      </c>
      <c r="F7558" s="1" t="str">
        <f t="shared" si="486"/>
        <v>December</v>
      </c>
      <c r="G7558" s="1" t="str">
        <f t="shared" si="487"/>
        <v>2012</v>
      </c>
      <c r="H7558" s="2">
        <f t="shared" si="488"/>
        <v>2</v>
      </c>
      <c r="I7558" s="2" t="b">
        <f t="shared" si="489"/>
        <v>0</v>
      </c>
      <c r="J7558" t="s">
        <v>34</v>
      </c>
      <c r="K7558">
        <v>30</v>
      </c>
      <c r="L7558">
        <v>3665.41</v>
      </c>
      <c r="M7558">
        <v>0.05</v>
      </c>
      <c r="N7558" t="s">
        <v>18</v>
      </c>
      <c r="O7558">
        <v>1236.3599999999999</v>
      </c>
      <c r="P7558">
        <v>122.99</v>
      </c>
      <c r="Q7558">
        <v>19.989999999999998</v>
      </c>
      <c r="R7558" t="s">
        <v>805</v>
      </c>
      <c r="S7558" t="s">
        <v>143</v>
      </c>
      <c r="T7558" t="s">
        <v>42</v>
      </c>
      <c r="U7558" t="s">
        <v>22</v>
      </c>
      <c r="V7558" t="s">
        <v>29</v>
      </c>
      <c r="W7558">
        <v>0.37</v>
      </c>
    </row>
    <row r="7559" spans="1:23" x14ac:dyDescent="0.3">
      <c r="A7559" t="s">
        <v>1667</v>
      </c>
      <c r="B7559" t="s">
        <v>1528</v>
      </c>
      <c r="D7559" s="1">
        <v>41253</v>
      </c>
      <c r="E7559" s="1">
        <v>41255</v>
      </c>
      <c r="F7559" s="1" t="str">
        <f t="shared" si="486"/>
        <v>December</v>
      </c>
      <c r="G7559" s="1" t="str">
        <f t="shared" si="487"/>
        <v>2012</v>
      </c>
      <c r="H7559" s="2">
        <f t="shared" si="488"/>
        <v>2</v>
      </c>
      <c r="I7559" s="2" t="b">
        <f t="shared" si="489"/>
        <v>0</v>
      </c>
      <c r="J7559" t="s">
        <v>34</v>
      </c>
      <c r="K7559">
        <v>14</v>
      </c>
      <c r="L7559">
        <v>20.95</v>
      </c>
      <c r="M7559">
        <v>0</v>
      </c>
      <c r="N7559" t="s">
        <v>39</v>
      </c>
      <c r="O7559">
        <v>2.81</v>
      </c>
      <c r="P7559">
        <v>1.1399999999999999</v>
      </c>
      <c r="Q7559">
        <v>0.7</v>
      </c>
      <c r="R7559" t="s">
        <v>805</v>
      </c>
      <c r="S7559" t="s">
        <v>143</v>
      </c>
      <c r="T7559" t="s">
        <v>42</v>
      </c>
      <c r="U7559" t="s">
        <v>22</v>
      </c>
      <c r="V7559" t="s">
        <v>46</v>
      </c>
      <c r="W7559">
        <v>0.38</v>
      </c>
    </row>
    <row r="7560" spans="1:23" x14ac:dyDescent="0.3">
      <c r="A7560" t="s">
        <v>1381</v>
      </c>
      <c r="B7560" t="s">
        <v>1728</v>
      </c>
      <c r="D7560" s="1">
        <v>40428</v>
      </c>
      <c r="E7560" s="1">
        <v>40429</v>
      </c>
      <c r="F7560" s="1" t="str">
        <f t="shared" si="486"/>
        <v>September</v>
      </c>
      <c r="G7560" s="1" t="str">
        <f t="shared" si="487"/>
        <v>2010</v>
      </c>
      <c r="H7560" s="2">
        <f t="shared" si="488"/>
        <v>1</v>
      </c>
      <c r="I7560" s="2" t="b">
        <f t="shared" si="489"/>
        <v>0</v>
      </c>
      <c r="J7560" t="s">
        <v>24</v>
      </c>
      <c r="K7560">
        <v>39</v>
      </c>
      <c r="L7560">
        <v>286.81</v>
      </c>
      <c r="M7560">
        <v>7.0000000000000007E-2</v>
      </c>
      <c r="N7560" t="s">
        <v>18</v>
      </c>
      <c r="O7560">
        <v>110.05</v>
      </c>
      <c r="P7560">
        <v>7.64</v>
      </c>
      <c r="Q7560">
        <v>1.39</v>
      </c>
      <c r="R7560" t="s">
        <v>805</v>
      </c>
      <c r="S7560" t="s">
        <v>143</v>
      </c>
      <c r="T7560" t="s">
        <v>31</v>
      </c>
      <c r="U7560" t="s">
        <v>22</v>
      </c>
      <c r="V7560" t="s">
        <v>51</v>
      </c>
      <c r="W7560">
        <v>0.36</v>
      </c>
    </row>
    <row r="7561" spans="1:23" x14ac:dyDescent="0.3">
      <c r="A7561" t="s">
        <v>1749</v>
      </c>
      <c r="B7561" t="s">
        <v>1750</v>
      </c>
      <c r="D7561" s="1">
        <v>39884</v>
      </c>
      <c r="E7561" s="1">
        <v>39891</v>
      </c>
      <c r="F7561" s="1" t="str">
        <f t="shared" si="486"/>
        <v>March</v>
      </c>
      <c r="G7561" s="1" t="str">
        <f t="shared" si="487"/>
        <v>2009</v>
      </c>
      <c r="H7561" s="2">
        <f t="shared" si="488"/>
        <v>7</v>
      </c>
      <c r="I7561" s="2" t="b">
        <f t="shared" si="489"/>
        <v>0</v>
      </c>
      <c r="J7561" t="s">
        <v>17</v>
      </c>
      <c r="K7561">
        <v>39</v>
      </c>
      <c r="L7561">
        <v>1233.4775</v>
      </c>
      <c r="M7561">
        <v>0.01</v>
      </c>
      <c r="N7561" t="s">
        <v>18</v>
      </c>
      <c r="O7561">
        <v>453.8</v>
      </c>
      <c r="P7561">
        <v>35.99</v>
      </c>
      <c r="Q7561">
        <v>5.99</v>
      </c>
      <c r="R7561" t="s">
        <v>805</v>
      </c>
      <c r="S7561" t="s">
        <v>143</v>
      </c>
      <c r="T7561" t="s">
        <v>21</v>
      </c>
      <c r="U7561" t="s">
        <v>32</v>
      </c>
      <c r="V7561" t="s">
        <v>33</v>
      </c>
      <c r="W7561">
        <v>0.38</v>
      </c>
    </row>
    <row r="7562" spans="1:23" x14ac:dyDescent="0.3">
      <c r="A7562" t="s">
        <v>1667</v>
      </c>
      <c r="B7562" t="s">
        <v>1747</v>
      </c>
      <c r="D7562" s="1">
        <v>41049</v>
      </c>
      <c r="E7562" s="1">
        <v>41052</v>
      </c>
      <c r="F7562" s="1" t="str">
        <f t="shared" si="486"/>
        <v>May</v>
      </c>
      <c r="G7562" s="1" t="str">
        <f t="shared" si="487"/>
        <v>2012</v>
      </c>
      <c r="H7562" s="2">
        <f t="shared" si="488"/>
        <v>3</v>
      </c>
      <c r="I7562" s="2" t="b">
        <f t="shared" si="489"/>
        <v>0</v>
      </c>
      <c r="J7562" t="s">
        <v>44</v>
      </c>
      <c r="K7562">
        <v>34</v>
      </c>
      <c r="L7562">
        <v>214.03</v>
      </c>
      <c r="M7562">
        <v>0.02</v>
      </c>
      <c r="N7562" t="s">
        <v>18</v>
      </c>
      <c r="O7562">
        <v>-138.91999999999999</v>
      </c>
      <c r="P7562">
        <v>5.78</v>
      </c>
      <c r="Q7562">
        <v>7.96</v>
      </c>
      <c r="R7562" t="s">
        <v>805</v>
      </c>
      <c r="S7562" t="s">
        <v>143</v>
      </c>
      <c r="T7562" t="s">
        <v>21</v>
      </c>
      <c r="U7562" t="s">
        <v>22</v>
      </c>
      <c r="V7562" t="s">
        <v>43</v>
      </c>
      <c r="W7562">
        <v>0.36</v>
      </c>
    </row>
    <row r="7563" spans="1:23" x14ac:dyDescent="0.3">
      <c r="A7563" t="s">
        <v>1731</v>
      </c>
      <c r="B7563" t="s">
        <v>1748</v>
      </c>
      <c r="D7563" s="1">
        <v>40145</v>
      </c>
      <c r="E7563" s="1">
        <v>40146</v>
      </c>
      <c r="F7563" s="1" t="str">
        <f t="shared" si="486"/>
        <v>November</v>
      </c>
      <c r="G7563" s="1" t="str">
        <f t="shared" si="487"/>
        <v>2009</v>
      </c>
      <c r="H7563" s="2">
        <f t="shared" si="488"/>
        <v>1</v>
      </c>
      <c r="I7563" s="2" t="b">
        <f t="shared" si="489"/>
        <v>0</v>
      </c>
      <c r="J7563" t="s">
        <v>34</v>
      </c>
      <c r="K7563">
        <v>27</v>
      </c>
      <c r="L7563">
        <v>941.4</v>
      </c>
      <c r="M7563">
        <v>0.05</v>
      </c>
      <c r="N7563" t="s">
        <v>18</v>
      </c>
      <c r="O7563">
        <v>369.48</v>
      </c>
      <c r="P7563">
        <v>35.44</v>
      </c>
      <c r="Q7563">
        <v>5.09</v>
      </c>
      <c r="R7563" t="s">
        <v>805</v>
      </c>
      <c r="S7563" t="s">
        <v>143</v>
      </c>
      <c r="T7563" t="s">
        <v>27</v>
      </c>
      <c r="U7563" t="s">
        <v>22</v>
      </c>
      <c r="V7563" t="s">
        <v>43</v>
      </c>
      <c r="W7563">
        <v>0.38</v>
      </c>
    </row>
    <row r="7564" spans="1:23" x14ac:dyDescent="0.3">
      <c r="A7564" t="s">
        <v>1749</v>
      </c>
      <c r="B7564" t="s">
        <v>1750</v>
      </c>
      <c r="D7564" s="1">
        <v>40997</v>
      </c>
      <c r="E7564" s="1">
        <v>41000</v>
      </c>
      <c r="F7564" s="1" t="str">
        <f t="shared" si="486"/>
        <v>April</v>
      </c>
      <c r="G7564" s="1" t="str">
        <f t="shared" si="487"/>
        <v>2012</v>
      </c>
      <c r="H7564" s="2">
        <f t="shared" si="488"/>
        <v>3</v>
      </c>
      <c r="I7564" s="2" t="b">
        <f t="shared" si="489"/>
        <v>0</v>
      </c>
      <c r="J7564" t="s">
        <v>44</v>
      </c>
      <c r="K7564">
        <v>23</v>
      </c>
      <c r="L7564">
        <v>109.43</v>
      </c>
      <c r="M7564">
        <v>0.09</v>
      </c>
      <c r="N7564" t="s">
        <v>18</v>
      </c>
      <c r="O7564">
        <v>21.77</v>
      </c>
      <c r="P7564">
        <v>4.82</v>
      </c>
      <c r="Q7564">
        <v>1.49</v>
      </c>
      <c r="R7564" t="s">
        <v>805</v>
      </c>
      <c r="S7564" t="s">
        <v>143</v>
      </c>
      <c r="T7564" t="s">
        <v>21</v>
      </c>
      <c r="U7564" t="s">
        <v>22</v>
      </c>
      <c r="V7564" t="s">
        <v>29</v>
      </c>
      <c r="W7564">
        <v>0.36</v>
      </c>
    </row>
    <row r="7565" spans="1:23" x14ac:dyDescent="0.3">
      <c r="A7565" t="s">
        <v>1647</v>
      </c>
      <c r="B7565" t="s">
        <v>955</v>
      </c>
      <c r="C7565" t="s">
        <v>993</v>
      </c>
      <c r="D7565" s="1">
        <v>40474</v>
      </c>
      <c r="E7565" s="1">
        <v>40481</v>
      </c>
      <c r="F7565" s="1" t="str">
        <f t="shared" si="486"/>
        <v>October</v>
      </c>
      <c r="G7565" s="1" t="str">
        <f t="shared" si="487"/>
        <v>2010</v>
      </c>
      <c r="H7565" s="2">
        <f t="shared" si="488"/>
        <v>7</v>
      </c>
      <c r="I7565" s="2" t="b">
        <f t="shared" si="489"/>
        <v>0</v>
      </c>
      <c r="J7565" t="s">
        <v>17</v>
      </c>
      <c r="K7565">
        <v>23</v>
      </c>
      <c r="L7565">
        <v>158.78</v>
      </c>
      <c r="M7565">
        <v>7.0000000000000007E-2</v>
      </c>
      <c r="N7565" t="s">
        <v>18</v>
      </c>
      <c r="O7565">
        <v>33.26</v>
      </c>
      <c r="P7565">
        <v>7.04</v>
      </c>
      <c r="Q7565">
        <v>2.17</v>
      </c>
      <c r="R7565" t="s">
        <v>805</v>
      </c>
      <c r="S7565" t="s">
        <v>143</v>
      </c>
      <c r="T7565" t="s">
        <v>27</v>
      </c>
      <c r="U7565" t="s">
        <v>22</v>
      </c>
      <c r="V7565" t="s">
        <v>43</v>
      </c>
      <c r="W7565">
        <v>0.38</v>
      </c>
    </row>
    <row r="7566" spans="1:23" x14ac:dyDescent="0.3">
      <c r="A7566" t="s">
        <v>1749</v>
      </c>
      <c r="B7566" t="s">
        <v>1750</v>
      </c>
      <c r="D7566" s="1">
        <v>40776</v>
      </c>
      <c r="E7566" s="1">
        <v>40779</v>
      </c>
      <c r="F7566" s="1" t="str">
        <f t="shared" si="486"/>
        <v>August</v>
      </c>
      <c r="G7566" s="1" t="str">
        <f t="shared" si="487"/>
        <v>2011</v>
      </c>
      <c r="H7566" s="2">
        <f t="shared" si="488"/>
        <v>3</v>
      </c>
      <c r="I7566" s="2" t="b">
        <f t="shared" si="489"/>
        <v>0</v>
      </c>
      <c r="J7566" t="s">
        <v>34</v>
      </c>
      <c r="K7566">
        <v>33</v>
      </c>
      <c r="L7566">
        <v>249.48</v>
      </c>
      <c r="M7566">
        <v>0.1</v>
      </c>
      <c r="N7566" t="s">
        <v>18</v>
      </c>
      <c r="O7566">
        <v>-73.83</v>
      </c>
      <c r="P7566">
        <v>8.32</v>
      </c>
      <c r="Q7566">
        <v>2.38</v>
      </c>
      <c r="R7566" t="s">
        <v>805</v>
      </c>
      <c r="S7566" t="s">
        <v>143</v>
      </c>
      <c r="T7566" t="s">
        <v>21</v>
      </c>
      <c r="U7566" t="s">
        <v>32</v>
      </c>
      <c r="V7566" t="s">
        <v>48</v>
      </c>
      <c r="W7566">
        <v>0.74</v>
      </c>
    </row>
    <row r="7567" spans="1:23" x14ac:dyDescent="0.3">
      <c r="A7567" t="s">
        <v>1275</v>
      </c>
      <c r="B7567" t="s">
        <v>1752</v>
      </c>
      <c r="D7567" s="1">
        <v>40808</v>
      </c>
      <c r="E7567" s="1">
        <v>40809</v>
      </c>
      <c r="F7567" s="1" t="str">
        <f t="shared" si="486"/>
        <v>September</v>
      </c>
      <c r="G7567" s="1" t="str">
        <f t="shared" si="487"/>
        <v>2011</v>
      </c>
      <c r="H7567" s="2">
        <f t="shared" si="488"/>
        <v>1</v>
      </c>
      <c r="I7567" s="2" t="b">
        <f t="shared" si="489"/>
        <v>0</v>
      </c>
      <c r="J7567" t="s">
        <v>24</v>
      </c>
      <c r="K7567">
        <v>23</v>
      </c>
      <c r="L7567">
        <v>6572.04</v>
      </c>
      <c r="M7567">
        <v>0.06</v>
      </c>
      <c r="N7567" t="s">
        <v>18</v>
      </c>
      <c r="O7567">
        <v>1579.34</v>
      </c>
      <c r="P7567">
        <v>300.97000000000003</v>
      </c>
      <c r="Q7567">
        <v>7.18</v>
      </c>
      <c r="R7567" t="s">
        <v>805</v>
      </c>
      <c r="S7567" t="s">
        <v>143</v>
      </c>
      <c r="T7567" t="s">
        <v>31</v>
      </c>
      <c r="U7567" t="s">
        <v>32</v>
      </c>
      <c r="V7567" t="s">
        <v>48</v>
      </c>
      <c r="W7567">
        <v>0.48</v>
      </c>
    </row>
    <row r="7568" spans="1:23" x14ac:dyDescent="0.3">
      <c r="A7568" t="s">
        <v>1275</v>
      </c>
      <c r="B7568" t="s">
        <v>1752</v>
      </c>
      <c r="D7568" s="1">
        <v>40808</v>
      </c>
      <c r="E7568" s="1">
        <v>40810</v>
      </c>
      <c r="F7568" s="1" t="str">
        <f t="shared" si="486"/>
        <v>September</v>
      </c>
      <c r="G7568" s="1" t="str">
        <f t="shared" si="487"/>
        <v>2011</v>
      </c>
      <c r="H7568" s="2">
        <f t="shared" si="488"/>
        <v>2</v>
      </c>
      <c r="I7568" s="2" t="b">
        <f t="shared" si="489"/>
        <v>0</v>
      </c>
      <c r="J7568" t="s">
        <v>24</v>
      </c>
      <c r="K7568">
        <v>19</v>
      </c>
      <c r="L7568">
        <v>1051.992</v>
      </c>
      <c r="M7568">
        <v>0.09</v>
      </c>
      <c r="N7568" t="s">
        <v>25</v>
      </c>
      <c r="O7568">
        <v>-1280.5999999999999</v>
      </c>
      <c r="P7568">
        <v>70.89</v>
      </c>
      <c r="Q7568">
        <v>89.3</v>
      </c>
      <c r="R7568" t="s">
        <v>805</v>
      </c>
      <c r="S7568" t="s">
        <v>143</v>
      </c>
      <c r="T7568" t="s">
        <v>31</v>
      </c>
      <c r="U7568" t="s">
        <v>36</v>
      </c>
      <c r="V7568" t="s">
        <v>55</v>
      </c>
      <c r="W7568">
        <v>0.72</v>
      </c>
    </row>
    <row r="7569" spans="1:23" x14ac:dyDescent="0.3">
      <c r="A7569" t="s">
        <v>1275</v>
      </c>
      <c r="B7569" t="s">
        <v>1752</v>
      </c>
      <c r="D7569" s="1">
        <v>41062</v>
      </c>
      <c r="E7569" s="1">
        <v>41063</v>
      </c>
      <c r="F7569" s="1" t="str">
        <f t="shared" si="486"/>
        <v>June</v>
      </c>
      <c r="G7569" s="1" t="str">
        <f t="shared" si="487"/>
        <v>2012</v>
      </c>
      <c r="H7569" s="2">
        <f t="shared" si="488"/>
        <v>1</v>
      </c>
      <c r="I7569" s="2" t="b">
        <f t="shared" si="489"/>
        <v>0</v>
      </c>
      <c r="J7569" t="s">
        <v>52</v>
      </c>
      <c r="K7569">
        <v>28</v>
      </c>
      <c r="L7569">
        <v>2711.14</v>
      </c>
      <c r="M7569">
        <v>0.01</v>
      </c>
      <c r="N7569" t="s">
        <v>25</v>
      </c>
      <c r="O7569">
        <v>-307.86</v>
      </c>
      <c r="P7569">
        <v>89.99</v>
      </c>
      <c r="Q7569">
        <v>42</v>
      </c>
      <c r="R7569" t="s">
        <v>805</v>
      </c>
      <c r="S7569" t="s">
        <v>143</v>
      </c>
      <c r="T7569" t="s">
        <v>31</v>
      </c>
      <c r="U7569" t="s">
        <v>36</v>
      </c>
      <c r="V7569" t="s">
        <v>67</v>
      </c>
      <c r="W7569">
        <v>0.66</v>
      </c>
    </row>
    <row r="7570" spans="1:23" x14ac:dyDescent="0.3">
      <c r="A7570" t="s">
        <v>1275</v>
      </c>
      <c r="B7570" t="s">
        <v>1752</v>
      </c>
      <c r="D7570" s="1">
        <v>41062</v>
      </c>
      <c r="E7570" s="1">
        <v>41064</v>
      </c>
      <c r="F7570" s="1" t="str">
        <f t="shared" si="486"/>
        <v>June</v>
      </c>
      <c r="G7570" s="1" t="str">
        <f t="shared" si="487"/>
        <v>2012</v>
      </c>
      <c r="H7570" s="2">
        <f t="shared" si="488"/>
        <v>2</v>
      </c>
      <c r="I7570" s="2" t="b">
        <f t="shared" si="489"/>
        <v>0</v>
      </c>
      <c r="J7570" t="s">
        <v>52</v>
      </c>
      <c r="K7570">
        <v>34</v>
      </c>
      <c r="L7570">
        <v>1829.8715</v>
      </c>
      <c r="M7570">
        <v>0.05</v>
      </c>
      <c r="N7570" t="s">
        <v>18</v>
      </c>
      <c r="O7570">
        <v>367.46</v>
      </c>
      <c r="P7570">
        <v>65.989999999999995</v>
      </c>
      <c r="Q7570">
        <v>3.99</v>
      </c>
      <c r="R7570" t="s">
        <v>805</v>
      </c>
      <c r="S7570" t="s">
        <v>143</v>
      </c>
      <c r="T7570" t="s">
        <v>31</v>
      </c>
      <c r="U7570" t="s">
        <v>32</v>
      </c>
      <c r="V7570" t="s">
        <v>33</v>
      </c>
      <c r="W7570">
        <v>0.56999999999999995</v>
      </c>
    </row>
    <row r="7571" spans="1:23" x14ac:dyDescent="0.3">
      <c r="A7571" t="s">
        <v>1745</v>
      </c>
      <c r="B7571" t="s">
        <v>1751</v>
      </c>
      <c r="D7571" s="1">
        <v>40892</v>
      </c>
      <c r="E7571" s="1">
        <v>40893</v>
      </c>
      <c r="F7571" s="1" t="str">
        <f t="shared" si="486"/>
        <v>December</v>
      </c>
      <c r="G7571" s="1" t="str">
        <f t="shared" si="487"/>
        <v>2011</v>
      </c>
      <c r="H7571" s="2">
        <f t="shared" si="488"/>
        <v>1</v>
      </c>
      <c r="I7571" s="2" t="b">
        <f t="shared" si="489"/>
        <v>0</v>
      </c>
      <c r="J7571" t="s">
        <v>24</v>
      </c>
      <c r="K7571">
        <v>39</v>
      </c>
      <c r="L7571">
        <v>231.21</v>
      </c>
      <c r="M7571">
        <v>0</v>
      </c>
      <c r="N7571" t="s">
        <v>39</v>
      </c>
      <c r="O7571">
        <v>-179.96</v>
      </c>
      <c r="P7571">
        <v>5.28</v>
      </c>
      <c r="Q7571">
        <v>8.16</v>
      </c>
      <c r="R7571" t="s">
        <v>805</v>
      </c>
      <c r="S7571" t="s">
        <v>143</v>
      </c>
      <c r="T7571" t="s">
        <v>27</v>
      </c>
      <c r="U7571" t="s">
        <v>22</v>
      </c>
      <c r="V7571" t="s">
        <v>43</v>
      </c>
      <c r="W7571">
        <v>0.4</v>
      </c>
    </row>
    <row r="7572" spans="1:23" x14ac:dyDescent="0.3">
      <c r="A7572" t="s">
        <v>1745</v>
      </c>
      <c r="B7572" t="s">
        <v>1751</v>
      </c>
      <c r="D7572" s="1">
        <v>40433</v>
      </c>
      <c r="E7572" s="1">
        <v>40433</v>
      </c>
      <c r="F7572" s="1" t="str">
        <f t="shared" si="486"/>
        <v>September</v>
      </c>
      <c r="G7572" s="1" t="str">
        <f t="shared" si="487"/>
        <v>2010</v>
      </c>
      <c r="H7572" s="2">
        <f t="shared" si="488"/>
        <v>0</v>
      </c>
      <c r="I7572" s="2" t="str">
        <f t="shared" si="489"/>
        <v>FREE DELIVERY</v>
      </c>
      <c r="J7572" t="s">
        <v>34</v>
      </c>
      <c r="K7572">
        <v>1</v>
      </c>
      <c r="L7572">
        <v>28.75</v>
      </c>
      <c r="M7572">
        <v>0.09</v>
      </c>
      <c r="N7572" t="s">
        <v>39</v>
      </c>
      <c r="O7572">
        <v>-14.35</v>
      </c>
      <c r="P7572">
        <v>14.27</v>
      </c>
      <c r="Q7572">
        <v>7.27</v>
      </c>
      <c r="R7572" t="s">
        <v>805</v>
      </c>
      <c r="S7572" t="s">
        <v>143</v>
      </c>
      <c r="T7572" t="s">
        <v>27</v>
      </c>
      <c r="U7572" t="s">
        <v>22</v>
      </c>
      <c r="V7572" t="s">
        <v>29</v>
      </c>
      <c r="W7572">
        <v>0.38</v>
      </c>
    </row>
    <row r="7573" spans="1:23" x14ac:dyDescent="0.3">
      <c r="A7573" t="s">
        <v>1745</v>
      </c>
      <c r="B7573" t="s">
        <v>1751</v>
      </c>
      <c r="D7573" s="1">
        <v>40433</v>
      </c>
      <c r="E7573" s="1">
        <v>40435</v>
      </c>
      <c r="F7573" s="1" t="str">
        <f t="shared" si="486"/>
        <v>September</v>
      </c>
      <c r="G7573" s="1" t="str">
        <f t="shared" si="487"/>
        <v>2010</v>
      </c>
      <c r="H7573" s="2">
        <f t="shared" si="488"/>
        <v>2</v>
      </c>
      <c r="I7573" s="2" t="b">
        <f t="shared" si="489"/>
        <v>0</v>
      </c>
      <c r="J7573" t="s">
        <v>34</v>
      </c>
      <c r="K7573">
        <v>4</v>
      </c>
      <c r="L7573">
        <v>19014.240000000002</v>
      </c>
      <c r="M7573">
        <v>0.06</v>
      </c>
      <c r="N7573" t="s">
        <v>18</v>
      </c>
      <c r="O7573">
        <v>-10263.66</v>
      </c>
      <c r="P7573">
        <v>6783.02</v>
      </c>
      <c r="Q7573">
        <v>24.49</v>
      </c>
      <c r="R7573" t="s">
        <v>805</v>
      </c>
      <c r="S7573" t="s">
        <v>143</v>
      </c>
      <c r="T7573" t="s">
        <v>27</v>
      </c>
      <c r="U7573" t="s">
        <v>32</v>
      </c>
      <c r="V7573" t="s">
        <v>94</v>
      </c>
      <c r="W7573">
        <v>0.39</v>
      </c>
    </row>
    <row r="7574" spans="1:23" x14ac:dyDescent="0.3">
      <c r="A7574" t="s">
        <v>1745</v>
      </c>
      <c r="B7574" t="s">
        <v>1751</v>
      </c>
      <c r="D7574" s="1">
        <v>40433</v>
      </c>
      <c r="E7574" s="1">
        <v>40434</v>
      </c>
      <c r="F7574" s="1" t="str">
        <f t="shared" si="486"/>
        <v>September</v>
      </c>
      <c r="G7574" s="1" t="str">
        <f t="shared" si="487"/>
        <v>2010</v>
      </c>
      <c r="H7574" s="2">
        <f t="shared" si="488"/>
        <v>1</v>
      </c>
      <c r="I7574" s="2" t="b">
        <f t="shared" si="489"/>
        <v>0</v>
      </c>
      <c r="J7574" t="s">
        <v>34</v>
      </c>
      <c r="K7574">
        <v>46</v>
      </c>
      <c r="L7574">
        <v>385.05</v>
      </c>
      <c r="M7574">
        <v>0</v>
      </c>
      <c r="N7574" t="s">
        <v>18</v>
      </c>
      <c r="O7574">
        <v>56.75</v>
      </c>
      <c r="P7574">
        <v>8.14</v>
      </c>
      <c r="Q7574">
        <v>3.12</v>
      </c>
      <c r="R7574" t="s">
        <v>805</v>
      </c>
      <c r="S7574" t="s">
        <v>143</v>
      </c>
      <c r="T7574" t="s">
        <v>27</v>
      </c>
      <c r="U7574" t="s">
        <v>22</v>
      </c>
      <c r="V7574" t="s">
        <v>60</v>
      </c>
      <c r="W7574">
        <v>0.45</v>
      </c>
    </row>
    <row r="7575" spans="1:23" x14ac:dyDescent="0.3">
      <c r="A7575" t="s">
        <v>1131</v>
      </c>
      <c r="B7575" t="s">
        <v>1718</v>
      </c>
      <c r="D7575" s="1">
        <v>40638</v>
      </c>
      <c r="E7575" s="1">
        <v>40638</v>
      </c>
      <c r="F7575" s="1" t="str">
        <f t="shared" si="486"/>
        <v>April</v>
      </c>
      <c r="G7575" s="1" t="str">
        <f t="shared" si="487"/>
        <v>2011</v>
      </c>
      <c r="H7575" s="2">
        <f t="shared" si="488"/>
        <v>0</v>
      </c>
      <c r="I7575" s="2" t="str">
        <f t="shared" si="489"/>
        <v>FREE DELIVERY</v>
      </c>
      <c r="J7575" t="s">
        <v>44</v>
      </c>
      <c r="K7575">
        <v>35</v>
      </c>
      <c r="L7575">
        <v>46.44</v>
      </c>
      <c r="M7575">
        <v>0.06</v>
      </c>
      <c r="N7575" t="s">
        <v>39</v>
      </c>
      <c r="O7575">
        <v>-16.3</v>
      </c>
      <c r="P7575">
        <v>1.26</v>
      </c>
      <c r="Q7575">
        <v>0.7</v>
      </c>
      <c r="R7575" t="s">
        <v>805</v>
      </c>
      <c r="S7575" t="s">
        <v>143</v>
      </c>
      <c r="T7575" t="s">
        <v>31</v>
      </c>
      <c r="U7575" t="s">
        <v>22</v>
      </c>
      <c r="V7575" t="s">
        <v>46</v>
      </c>
      <c r="W7575">
        <v>0.81</v>
      </c>
    </row>
    <row r="7576" spans="1:23" x14ac:dyDescent="0.3">
      <c r="A7576" t="s">
        <v>1731</v>
      </c>
      <c r="B7576" t="s">
        <v>1748</v>
      </c>
      <c r="D7576" s="1">
        <v>39954</v>
      </c>
      <c r="E7576" s="1">
        <v>39956</v>
      </c>
      <c r="F7576" s="1" t="str">
        <f t="shared" si="486"/>
        <v>May</v>
      </c>
      <c r="G7576" s="1" t="str">
        <f t="shared" si="487"/>
        <v>2009</v>
      </c>
      <c r="H7576" s="2">
        <f t="shared" si="488"/>
        <v>2</v>
      </c>
      <c r="I7576" s="2" t="b">
        <f t="shared" si="489"/>
        <v>0</v>
      </c>
      <c r="J7576" t="s">
        <v>34</v>
      </c>
      <c r="K7576">
        <v>20</v>
      </c>
      <c r="L7576">
        <v>4252.8900000000003</v>
      </c>
      <c r="M7576">
        <v>0.06</v>
      </c>
      <c r="N7576" t="s">
        <v>39</v>
      </c>
      <c r="O7576">
        <v>969.42</v>
      </c>
      <c r="P7576">
        <v>218.08</v>
      </c>
      <c r="Q7576">
        <v>18.059999999999999</v>
      </c>
      <c r="R7576" t="s">
        <v>805</v>
      </c>
      <c r="S7576" t="s">
        <v>143</v>
      </c>
      <c r="T7576" t="s">
        <v>27</v>
      </c>
      <c r="U7576" t="s">
        <v>36</v>
      </c>
      <c r="V7576" t="s">
        <v>67</v>
      </c>
      <c r="W7576">
        <v>0.56999999999999995</v>
      </c>
    </row>
    <row r="7577" spans="1:23" x14ac:dyDescent="0.3">
      <c r="A7577" t="s">
        <v>1749</v>
      </c>
      <c r="B7577" t="s">
        <v>1750</v>
      </c>
      <c r="D7577" s="1">
        <v>40436</v>
      </c>
      <c r="E7577" s="1">
        <v>40437</v>
      </c>
      <c r="F7577" s="1" t="str">
        <f t="shared" si="486"/>
        <v>September</v>
      </c>
      <c r="G7577" s="1" t="str">
        <f t="shared" si="487"/>
        <v>2010</v>
      </c>
      <c r="H7577" s="2">
        <f t="shared" si="488"/>
        <v>1</v>
      </c>
      <c r="I7577" s="2" t="b">
        <f t="shared" si="489"/>
        <v>0</v>
      </c>
      <c r="J7577" t="s">
        <v>24</v>
      </c>
      <c r="K7577">
        <v>39</v>
      </c>
      <c r="L7577">
        <v>5740.32</v>
      </c>
      <c r="M7577">
        <v>0.03</v>
      </c>
      <c r="N7577" t="s">
        <v>25</v>
      </c>
      <c r="O7577">
        <v>1285.74</v>
      </c>
      <c r="P7577">
        <v>145.44999999999999</v>
      </c>
      <c r="Q7577">
        <v>17.850000000000001</v>
      </c>
      <c r="R7577" t="s">
        <v>805</v>
      </c>
      <c r="S7577" t="s">
        <v>143</v>
      </c>
      <c r="T7577" t="s">
        <v>21</v>
      </c>
      <c r="U7577" t="s">
        <v>32</v>
      </c>
      <c r="V7577" t="s">
        <v>94</v>
      </c>
      <c r="W7577">
        <v>0.56000000000000005</v>
      </c>
    </row>
    <row r="7578" spans="1:23" x14ac:dyDescent="0.3">
      <c r="A7578" t="s">
        <v>1745</v>
      </c>
      <c r="B7578" t="s">
        <v>1746</v>
      </c>
      <c r="D7578" s="1">
        <v>40454</v>
      </c>
      <c r="E7578" s="1">
        <v>40455</v>
      </c>
      <c r="F7578" s="1" t="str">
        <f t="shared" si="486"/>
        <v>October</v>
      </c>
      <c r="G7578" s="1" t="str">
        <f t="shared" si="487"/>
        <v>2010</v>
      </c>
      <c r="H7578" s="2">
        <f t="shared" si="488"/>
        <v>1</v>
      </c>
      <c r="I7578" s="2" t="b">
        <f t="shared" si="489"/>
        <v>0</v>
      </c>
      <c r="J7578" t="s">
        <v>34</v>
      </c>
      <c r="K7578">
        <v>48</v>
      </c>
      <c r="L7578">
        <v>548.29999999999995</v>
      </c>
      <c r="M7578">
        <v>0.09</v>
      </c>
      <c r="N7578" t="s">
        <v>39</v>
      </c>
      <c r="O7578">
        <v>-47.92</v>
      </c>
      <c r="P7578">
        <v>11.97</v>
      </c>
      <c r="Q7578">
        <v>4.9800000000000004</v>
      </c>
      <c r="R7578" t="s">
        <v>805</v>
      </c>
      <c r="S7578" t="s">
        <v>143</v>
      </c>
      <c r="T7578" t="s">
        <v>31</v>
      </c>
      <c r="U7578" t="s">
        <v>22</v>
      </c>
      <c r="V7578" t="s">
        <v>28</v>
      </c>
      <c r="W7578">
        <v>0.57999999999999996</v>
      </c>
    </row>
    <row r="7579" spans="1:23" x14ac:dyDescent="0.3">
      <c r="A7579" t="s">
        <v>1667</v>
      </c>
      <c r="B7579" t="s">
        <v>1747</v>
      </c>
      <c r="D7579" s="1">
        <v>41169</v>
      </c>
      <c r="E7579" s="1">
        <v>41171</v>
      </c>
      <c r="F7579" s="1" t="str">
        <f t="shared" si="486"/>
        <v>September</v>
      </c>
      <c r="G7579" s="1" t="str">
        <f t="shared" si="487"/>
        <v>2012</v>
      </c>
      <c r="H7579" s="2">
        <f t="shared" si="488"/>
        <v>2</v>
      </c>
      <c r="I7579" s="2" t="b">
        <f t="shared" si="489"/>
        <v>0</v>
      </c>
      <c r="J7579" t="s">
        <v>52</v>
      </c>
      <c r="K7579">
        <v>28</v>
      </c>
      <c r="L7579">
        <v>946.27</v>
      </c>
      <c r="M7579">
        <v>0.06</v>
      </c>
      <c r="N7579" t="s">
        <v>18</v>
      </c>
      <c r="O7579">
        <v>66.38</v>
      </c>
      <c r="P7579">
        <v>33.29</v>
      </c>
      <c r="Q7579">
        <v>8.74</v>
      </c>
      <c r="R7579" t="s">
        <v>805</v>
      </c>
      <c r="S7579" t="s">
        <v>143</v>
      </c>
      <c r="T7579" t="s">
        <v>21</v>
      </c>
      <c r="U7579" t="s">
        <v>22</v>
      </c>
      <c r="V7579" t="s">
        <v>23</v>
      </c>
      <c r="W7579">
        <v>0.61</v>
      </c>
    </row>
    <row r="7580" spans="1:23" x14ac:dyDescent="0.3">
      <c r="A7580" t="s">
        <v>1749</v>
      </c>
      <c r="B7580" t="s">
        <v>1750</v>
      </c>
      <c r="D7580" s="1">
        <v>40221</v>
      </c>
      <c r="E7580" s="1">
        <v>40223</v>
      </c>
      <c r="F7580" s="1" t="str">
        <f t="shared" si="486"/>
        <v>February</v>
      </c>
      <c r="G7580" s="1" t="str">
        <f t="shared" si="487"/>
        <v>2010</v>
      </c>
      <c r="H7580" s="2">
        <f t="shared" si="488"/>
        <v>2</v>
      </c>
      <c r="I7580" s="2" t="b">
        <f t="shared" si="489"/>
        <v>0</v>
      </c>
      <c r="J7580" t="s">
        <v>52</v>
      </c>
      <c r="K7580">
        <v>47</v>
      </c>
      <c r="L7580">
        <v>396.78</v>
      </c>
      <c r="M7580">
        <v>0.09</v>
      </c>
      <c r="N7580" t="s">
        <v>18</v>
      </c>
      <c r="O7580">
        <v>-321.20999999999998</v>
      </c>
      <c r="P7580">
        <v>8.3699999999999992</v>
      </c>
      <c r="Q7580">
        <v>10.16</v>
      </c>
      <c r="R7580" t="s">
        <v>805</v>
      </c>
      <c r="S7580" t="s">
        <v>143</v>
      </c>
      <c r="T7580" t="s">
        <v>21</v>
      </c>
      <c r="U7580" t="s">
        <v>36</v>
      </c>
      <c r="V7580" t="s">
        <v>37</v>
      </c>
      <c r="W7580">
        <v>0.59</v>
      </c>
    </row>
    <row r="7581" spans="1:23" x14ac:dyDescent="0.3">
      <c r="A7581" t="s">
        <v>1143</v>
      </c>
      <c r="B7581" t="s">
        <v>1144</v>
      </c>
      <c r="D7581" s="1">
        <v>41201</v>
      </c>
      <c r="E7581" s="1">
        <v>41205</v>
      </c>
      <c r="F7581" s="1" t="str">
        <f t="shared" si="486"/>
        <v>October</v>
      </c>
      <c r="G7581" s="1" t="str">
        <f t="shared" si="487"/>
        <v>2012</v>
      </c>
      <c r="H7581" s="2">
        <f t="shared" si="488"/>
        <v>4</v>
      </c>
      <c r="I7581" s="2" t="b">
        <f t="shared" si="489"/>
        <v>0</v>
      </c>
      <c r="J7581" t="s">
        <v>17</v>
      </c>
      <c r="K7581">
        <v>12</v>
      </c>
      <c r="L7581">
        <v>769.17</v>
      </c>
      <c r="M7581">
        <v>0</v>
      </c>
      <c r="N7581" t="s">
        <v>25</v>
      </c>
      <c r="O7581">
        <v>-212.01</v>
      </c>
      <c r="P7581">
        <v>58.14</v>
      </c>
      <c r="Q7581">
        <v>36.61</v>
      </c>
      <c r="R7581" t="s">
        <v>805</v>
      </c>
      <c r="S7581" t="s">
        <v>143</v>
      </c>
      <c r="T7581" t="s">
        <v>21</v>
      </c>
      <c r="U7581" t="s">
        <v>36</v>
      </c>
      <c r="V7581" t="s">
        <v>54</v>
      </c>
      <c r="W7581">
        <v>0.61</v>
      </c>
    </row>
    <row r="7582" spans="1:23" x14ac:dyDescent="0.3">
      <c r="A7582" t="s">
        <v>1143</v>
      </c>
      <c r="B7582" t="s">
        <v>1144</v>
      </c>
      <c r="D7582" s="1">
        <v>41201</v>
      </c>
      <c r="E7582" s="1">
        <v>41201</v>
      </c>
      <c r="F7582" s="1" t="str">
        <f t="shared" si="486"/>
        <v>October</v>
      </c>
      <c r="G7582" s="1" t="str">
        <f t="shared" si="487"/>
        <v>2012</v>
      </c>
      <c r="H7582" s="2">
        <f t="shared" si="488"/>
        <v>0</v>
      </c>
      <c r="I7582" s="2" t="str">
        <f t="shared" si="489"/>
        <v>FREE DELIVERY</v>
      </c>
      <c r="J7582" t="s">
        <v>17</v>
      </c>
      <c r="K7582">
        <v>18</v>
      </c>
      <c r="L7582">
        <v>7370.84</v>
      </c>
      <c r="M7582">
        <v>0.09</v>
      </c>
      <c r="N7582" t="s">
        <v>25</v>
      </c>
      <c r="O7582">
        <v>999.87</v>
      </c>
      <c r="P7582">
        <v>449.99</v>
      </c>
      <c r="Q7582">
        <v>49</v>
      </c>
      <c r="R7582" t="s">
        <v>805</v>
      </c>
      <c r="S7582" t="s">
        <v>143</v>
      </c>
      <c r="T7582" t="s">
        <v>21</v>
      </c>
      <c r="U7582" t="s">
        <v>32</v>
      </c>
      <c r="V7582" t="s">
        <v>62</v>
      </c>
      <c r="W7582">
        <v>0.38</v>
      </c>
    </row>
    <row r="7583" spans="1:23" x14ac:dyDescent="0.3">
      <c r="A7583" t="s">
        <v>1178</v>
      </c>
      <c r="B7583" t="s">
        <v>1753</v>
      </c>
      <c r="D7583" s="1">
        <v>40829</v>
      </c>
      <c r="E7583" s="1">
        <v>40831</v>
      </c>
      <c r="F7583" s="1" t="str">
        <f t="shared" si="486"/>
        <v>October</v>
      </c>
      <c r="G7583" s="1" t="str">
        <f t="shared" si="487"/>
        <v>2011</v>
      </c>
      <c r="H7583" s="2">
        <f t="shared" si="488"/>
        <v>2</v>
      </c>
      <c r="I7583" s="2" t="b">
        <f t="shared" si="489"/>
        <v>0</v>
      </c>
      <c r="J7583" t="s">
        <v>34</v>
      </c>
      <c r="K7583">
        <v>25</v>
      </c>
      <c r="L7583">
        <v>388.71</v>
      </c>
      <c r="M7583">
        <v>0.01</v>
      </c>
      <c r="N7583" t="s">
        <v>18</v>
      </c>
      <c r="O7583">
        <v>36.43</v>
      </c>
      <c r="P7583">
        <v>14.27</v>
      </c>
      <c r="Q7583">
        <v>7.27</v>
      </c>
      <c r="R7583" t="s">
        <v>805</v>
      </c>
      <c r="S7583" t="s">
        <v>143</v>
      </c>
      <c r="T7583" t="s">
        <v>31</v>
      </c>
      <c r="U7583" t="s">
        <v>22</v>
      </c>
      <c r="V7583" t="s">
        <v>29</v>
      </c>
      <c r="W7583">
        <v>0.38</v>
      </c>
    </row>
    <row r="7584" spans="1:23" x14ac:dyDescent="0.3">
      <c r="A7584" t="s">
        <v>1667</v>
      </c>
      <c r="B7584" t="s">
        <v>1747</v>
      </c>
      <c r="D7584" s="1">
        <v>40844</v>
      </c>
      <c r="E7584" s="1">
        <v>40848</v>
      </c>
      <c r="F7584" s="1" t="str">
        <f t="shared" si="486"/>
        <v>November</v>
      </c>
      <c r="G7584" s="1" t="str">
        <f t="shared" si="487"/>
        <v>2011</v>
      </c>
      <c r="H7584" s="2">
        <f t="shared" si="488"/>
        <v>4</v>
      </c>
      <c r="I7584" s="2" t="b">
        <f t="shared" si="489"/>
        <v>0</v>
      </c>
      <c r="J7584" t="s">
        <v>17</v>
      </c>
      <c r="K7584">
        <v>49</v>
      </c>
      <c r="L7584">
        <v>1515</v>
      </c>
      <c r="M7584">
        <v>0.08</v>
      </c>
      <c r="N7584" t="s">
        <v>18</v>
      </c>
      <c r="O7584">
        <v>219.04</v>
      </c>
      <c r="P7584">
        <v>31.74</v>
      </c>
      <c r="Q7584">
        <v>12.62</v>
      </c>
      <c r="R7584" t="s">
        <v>805</v>
      </c>
      <c r="S7584" t="s">
        <v>143</v>
      </c>
      <c r="T7584" t="s">
        <v>21</v>
      </c>
      <c r="U7584" t="s">
        <v>22</v>
      </c>
      <c r="V7584" t="s">
        <v>29</v>
      </c>
      <c r="W7584">
        <v>0.37</v>
      </c>
    </row>
    <row r="7585" spans="1:23" x14ac:dyDescent="0.3">
      <c r="A7585" t="s">
        <v>1143</v>
      </c>
      <c r="B7585" t="s">
        <v>1144</v>
      </c>
      <c r="D7585" s="1">
        <v>41196</v>
      </c>
      <c r="E7585" s="1">
        <v>41198</v>
      </c>
      <c r="F7585" s="1" t="str">
        <f t="shared" si="486"/>
        <v>October</v>
      </c>
      <c r="G7585" s="1" t="str">
        <f t="shared" si="487"/>
        <v>2012</v>
      </c>
      <c r="H7585" s="2">
        <f t="shared" si="488"/>
        <v>2</v>
      </c>
      <c r="I7585" s="2" t="b">
        <f t="shared" si="489"/>
        <v>0</v>
      </c>
      <c r="J7585" t="s">
        <v>34</v>
      </c>
      <c r="K7585">
        <v>47</v>
      </c>
      <c r="L7585">
        <v>3413.69</v>
      </c>
      <c r="M7585">
        <v>0.06</v>
      </c>
      <c r="N7585" t="s">
        <v>18</v>
      </c>
      <c r="O7585">
        <v>175.24</v>
      </c>
      <c r="P7585">
        <v>73.98</v>
      </c>
      <c r="Q7585">
        <v>14.52</v>
      </c>
      <c r="R7585" t="s">
        <v>805</v>
      </c>
      <c r="S7585" t="s">
        <v>143</v>
      </c>
      <c r="T7585" t="s">
        <v>21</v>
      </c>
      <c r="U7585" t="s">
        <v>32</v>
      </c>
      <c r="V7585" t="s">
        <v>48</v>
      </c>
      <c r="W7585">
        <v>0.65</v>
      </c>
    </row>
    <row r="7586" spans="1:23" x14ac:dyDescent="0.3">
      <c r="A7586" t="s">
        <v>1143</v>
      </c>
      <c r="B7586" t="s">
        <v>1144</v>
      </c>
      <c r="D7586" s="1">
        <v>41196</v>
      </c>
      <c r="E7586" s="1">
        <v>41197</v>
      </c>
      <c r="F7586" s="1" t="str">
        <f t="shared" si="486"/>
        <v>October</v>
      </c>
      <c r="G7586" s="1" t="str">
        <f t="shared" si="487"/>
        <v>2012</v>
      </c>
      <c r="H7586" s="2">
        <f t="shared" si="488"/>
        <v>1</v>
      </c>
      <c r="I7586" s="2" t="b">
        <f t="shared" si="489"/>
        <v>0</v>
      </c>
      <c r="J7586" t="s">
        <v>34</v>
      </c>
      <c r="K7586">
        <v>38</v>
      </c>
      <c r="L7586">
        <v>2939.6824999999999</v>
      </c>
      <c r="M7586">
        <v>0.02</v>
      </c>
      <c r="N7586" t="s">
        <v>18</v>
      </c>
      <c r="O7586">
        <v>192.06</v>
      </c>
      <c r="P7586">
        <v>85.99</v>
      </c>
      <c r="Q7586">
        <v>0.99</v>
      </c>
      <c r="R7586" t="s">
        <v>805</v>
      </c>
      <c r="S7586" t="s">
        <v>143</v>
      </c>
      <c r="T7586" t="s">
        <v>21</v>
      </c>
      <c r="U7586" t="s">
        <v>32</v>
      </c>
      <c r="V7586" t="s">
        <v>33</v>
      </c>
      <c r="W7586">
        <v>0.85</v>
      </c>
    </row>
    <row r="7587" spans="1:23" x14ac:dyDescent="0.3">
      <c r="A7587" t="s">
        <v>1192</v>
      </c>
      <c r="B7587" t="s">
        <v>1310</v>
      </c>
      <c r="D7587" s="1">
        <v>41214</v>
      </c>
      <c r="E7587" s="1">
        <v>41215</v>
      </c>
      <c r="F7587" s="1" t="str">
        <f t="shared" si="486"/>
        <v>November</v>
      </c>
      <c r="G7587" s="1" t="str">
        <f t="shared" si="487"/>
        <v>2012</v>
      </c>
      <c r="H7587" s="2">
        <f t="shared" si="488"/>
        <v>1</v>
      </c>
      <c r="I7587" s="2" t="b">
        <f t="shared" si="489"/>
        <v>0</v>
      </c>
      <c r="J7587" t="s">
        <v>52</v>
      </c>
      <c r="K7587">
        <v>45</v>
      </c>
      <c r="L7587">
        <v>1103.73</v>
      </c>
      <c r="M7587">
        <v>0</v>
      </c>
      <c r="N7587" t="s">
        <v>18</v>
      </c>
      <c r="O7587">
        <v>189.28</v>
      </c>
      <c r="P7587">
        <v>22.98</v>
      </c>
      <c r="Q7587">
        <v>7.58</v>
      </c>
      <c r="R7587" t="s">
        <v>805</v>
      </c>
      <c r="S7587" t="s">
        <v>143</v>
      </c>
      <c r="T7587" t="s">
        <v>31</v>
      </c>
      <c r="U7587" t="s">
        <v>36</v>
      </c>
      <c r="V7587" t="s">
        <v>37</v>
      </c>
      <c r="W7587">
        <v>0.51</v>
      </c>
    </row>
    <row r="7588" spans="1:23" x14ac:dyDescent="0.3">
      <c r="A7588" t="s">
        <v>1178</v>
      </c>
      <c r="B7588" t="s">
        <v>1753</v>
      </c>
      <c r="D7588" s="1">
        <v>40224</v>
      </c>
      <c r="E7588" s="1">
        <v>40231</v>
      </c>
      <c r="F7588" s="1" t="str">
        <f t="shared" si="486"/>
        <v>February</v>
      </c>
      <c r="G7588" s="1" t="str">
        <f t="shared" si="487"/>
        <v>2010</v>
      </c>
      <c r="H7588" s="2">
        <f t="shared" si="488"/>
        <v>7</v>
      </c>
      <c r="I7588" s="2" t="b">
        <f t="shared" si="489"/>
        <v>0</v>
      </c>
      <c r="J7588" t="s">
        <v>17</v>
      </c>
      <c r="K7588">
        <v>31</v>
      </c>
      <c r="L7588">
        <v>86.1</v>
      </c>
      <c r="M7588">
        <v>0.06</v>
      </c>
      <c r="N7588" t="s">
        <v>18</v>
      </c>
      <c r="O7588">
        <v>32.700000000000003</v>
      </c>
      <c r="P7588">
        <v>2.88</v>
      </c>
      <c r="Q7588">
        <v>0.5</v>
      </c>
      <c r="R7588" t="s">
        <v>805</v>
      </c>
      <c r="S7588" t="s">
        <v>143</v>
      </c>
      <c r="T7588" t="s">
        <v>31</v>
      </c>
      <c r="U7588" t="s">
        <v>22</v>
      </c>
      <c r="V7588" t="s">
        <v>57</v>
      </c>
      <c r="W7588">
        <v>0.36</v>
      </c>
    </row>
    <row r="7589" spans="1:23" x14ac:dyDescent="0.3">
      <c r="A7589" t="s">
        <v>1178</v>
      </c>
      <c r="B7589" t="s">
        <v>1753</v>
      </c>
      <c r="D7589" s="1">
        <v>40224</v>
      </c>
      <c r="E7589" s="1">
        <v>40229</v>
      </c>
      <c r="F7589" s="1" t="str">
        <f t="shared" si="486"/>
        <v>February</v>
      </c>
      <c r="G7589" s="1" t="str">
        <f t="shared" si="487"/>
        <v>2010</v>
      </c>
      <c r="H7589" s="2">
        <f t="shared" si="488"/>
        <v>5</v>
      </c>
      <c r="I7589" s="2" t="b">
        <f t="shared" si="489"/>
        <v>0</v>
      </c>
      <c r="J7589" t="s">
        <v>17</v>
      </c>
      <c r="K7589">
        <v>25</v>
      </c>
      <c r="L7589">
        <v>298.11</v>
      </c>
      <c r="M7589">
        <v>0.08</v>
      </c>
      <c r="N7589" t="s">
        <v>18</v>
      </c>
      <c r="O7589">
        <v>-60.79</v>
      </c>
      <c r="P7589">
        <v>12.44</v>
      </c>
      <c r="Q7589">
        <v>6.27</v>
      </c>
      <c r="R7589" t="s">
        <v>805</v>
      </c>
      <c r="S7589" t="s">
        <v>143</v>
      </c>
      <c r="T7589" t="s">
        <v>31</v>
      </c>
      <c r="U7589" t="s">
        <v>22</v>
      </c>
      <c r="V7589" t="s">
        <v>23</v>
      </c>
      <c r="W7589">
        <v>0.56999999999999995</v>
      </c>
    </row>
    <row r="7590" spans="1:23" x14ac:dyDescent="0.3">
      <c r="A7590" t="s">
        <v>1745</v>
      </c>
      <c r="B7590" t="s">
        <v>1751</v>
      </c>
      <c r="D7590" s="1">
        <v>40137</v>
      </c>
      <c r="E7590" s="1">
        <v>40144</v>
      </c>
      <c r="F7590" s="1" t="str">
        <f t="shared" si="486"/>
        <v>November</v>
      </c>
      <c r="G7590" s="1" t="str">
        <f t="shared" si="487"/>
        <v>2009</v>
      </c>
      <c r="H7590" s="2">
        <f t="shared" si="488"/>
        <v>7</v>
      </c>
      <c r="I7590" s="2" t="b">
        <f t="shared" si="489"/>
        <v>0</v>
      </c>
      <c r="J7590" t="s">
        <v>17</v>
      </c>
      <c r="K7590">
        <v>3</v>
      </c>
      <c r="L7590">
        <v>87.21</v>
      </c>
      <c r="M7590">
        <v>0.02</v>
      </c>
      <c r="N7590" t="s">
        <v>18</v>
      </c>
      <c r="O7590">
        <v>-96.54</v>
      </c>
      <c r="P7590">
        <v>27.48</v>
      </c>
      <c r="Q7590">
        <v>4</v>
      </c>
      <c r="R7590" t="s">
        <v>805</v>
      </c>
      <c r="S7590" t="s">
        <v>143</v>
      </c>
      <c r="T7590" t="s">
        <v>27</v>
      </c>
      <c r="U7590" t="s">
        <v>32</v>
      </c>
      <c r="V7590" t="s">
        <v>48</v>
      </c>
      <c r="W7590">
        <v>0.75</v>
      </c>
    </row>
    <row r="7591" spans="1:23" x14ac:dyDescent="0.3">
      <c r="A7591" t="s">
        <v>1745</v>
      </c>
      <c r="B7591" t="s">
        <v>1751</v>
      </c>
      <c r="D7591" s="1">
        <v>40137</v>
      </c>
      <c r="E7591" s="1">
        <v>40141</v>
      </c>
      <c r="F7591" s="1" t="str">
        <f t="shared" si="486"/>
        <v>November</v>
      </c>
      <c r="G7591" s="1" t="str">
        <f t="shared" si="487"/>
        <v>2009</v>
      </c>
      <c r="H7591" s="2">
        <f t="shared" si="488"/>
        <v>4</v>
      </c>
      <c r="I7591" s="2" t="b">
        <f t="shared" si="489"/>
        <v>0</v>
      </c>
      <c r="J7591" t="s">
        <v>17</v>
      </c>
      <c r="K7591">
        <v>5</v>
      </c>
      <c r="L7591">
        <v>50.19</v>
      </c>
      <c r="M7591">
        <v>0.08</v>
      </c>
      <c r="N7591" t="s">
        <v>18</v>
      </c>
      <c r="O7591">
        <v>0.15</v>
      </c>
      <c r="P7591">
        <v>10.06</v>
      </c>
      <c r="Q7591">
        <v>2.06</v>
      </c>
      <c r="R7591" t="s">
        <v>805</v>
      </c>
      <c r="S7591" t="s">
        <v>143</v>
      </c>
      <c r="T7591" t="s">
        <v>27</v>
      </c>
      <c r="U7591" t="s">
        <v>22</v>
      </c>
      <c r="V7591" t="s">
        <v>43</v>
      </c>
      <c r="W7591">
        <v>0.39</v>
      </c>
    </row>
    <row r="7592" spans="1:23" x14ac:dyDescent="0.3">
      <c r="A7592" t="s">
        <v>1624</v>
      </c>
      <c r="B7592" t="s">
        <v>1625</v>
      </c>
      <c r="D7592" s="1">
        <v>41170</v>
      </c>
      <c r="E7592" s="1">
        <v>41172</v>
      </c>
      <c r="F7592" s="1" t="str">
        <f t="shared" si="486"/>
        <v>September</v>
      </c>
      <c r="G7592" s="1" t="str">
        <f t="shared" si="487"/>
        <v>2012</v>
      </c>
      <c r="H7592" s="2">
        <f t="shared" si="488"/>
        <v>2</v>
      </c>
      <c r="I7592" s="2" t="b">
        <f t="shared" si="489"/>
        <v>0</v>
      </c>
      <c r="J7592" t="s">
        <v>52</v>
      </c>
      <c r="K7592">
        <v>50</v>
      </c>
      <c r="L7592">
        <v>762.2</v>
      </c>
      <c r="M7592">
        <v>7.0000000000000007E-2</v>
      </c>
      <c r="N7592" t="s">
        <v>18</v>
      </c>
      <c r="O7592">
        <v>16.57</v>
      </c>
      <c r="P7592">
        <v>15.01</v>
      </c>
      <c r="Q7592">
        <v>8.4</v>
      </c>
      <c r="R7592" t="s">
        <v>805</v>
      </c>
      <c r="S7592" t="s">
        <v>143</v>
      </c>
      <c r="T7592" t="s">
        <v>42</v>
      </c>
      <c r="U7592" t="s">
        <v>22</v>
      </c>
      <c r="V7592" t="s">
        <v>29</v>
      </c>
      <c r="W7592">
        <v>0.39</v>
      </c>
    </row>
    <row r="7593" spans="1:23" x14ac:dyDescent="0.3">
      <c r="A7593" t="s">
        <v>1624</v>
      </c>
      <c r="B7593" t="s">
        <v>1625</v>
      </c>
      <c r="D7593" s="1">
        <v>41170</v>
      </c>
      <c r="E7593" s="1">
        <v>41172</v>
      </c>
      <c r="F7593" s="1" t="str">
        <f t="shared" si="486"/>
        <v>September</v>
      </c>
      <c r="G7593" s="1" t="str">
        <f t="shared" si="487"/>
        <v>2012</v>
      </c>
      <c r="H7593" s="2">
        <f t="shared" si="488"/>
        <v>2</v>
      </c>
      <c r="I7593" s="2" t="b">
        <f t="shared" si="489"/>
        <v>0</v>
      </c>
      <c r="J7593" t="s">
        <v>52</v>
      </c>
      <c r="K7593">
        <v>27</v>
      </c>
      <c r="L7593">
        <v>235.45</v>
      </c>
      <c r="M7593">
        <v>0.06</v>
      </c>
      <c r="N7593" t="s">
        <v>18</v>
      </c>
      <c r="O7593">
        <v>-8.82</v>
      </c>
      <c r="P7593">
        <v>8.56</v>
      </c>
      <c r="Q7593">
        <v>5.16</v>
      </c>
      <c r="R7593" t="s">
        <v>805</v>
      </c>
      <c r="S7593" t="s">
        <v>143</v>
      </c>
      <c r="T7593" t="s">
        <v>42</v>
      </c>
      <c r="U7593" t="s">
        <v>22</v>
      </c>
      <c r="V7593" t="s">
        <v>43</v>
      </c>
      <c r="W7593">
        <v>0.38</v>
      </c>
    </row>
    <row r="7594" spans="1:23" x14ac:dyDescent="0.3">
      <c r="A7594" t="s">
        <v>999</v>
      </c>
      <c r="B7594" t="s">
        <v>1000</v>
      </c>
      <c r="D7594" s="1">
        <v>40061</v>
      </c>
      <c r="E7594" s="1">
        <v>40062</v>
      </c>
      <c r="F7594" s="1" t="str">
        <f t="shared" si="486"/>
        <v>September</v>
      </c>
      <c r="G7594" s="1" t="str">
        <f t="shared" si="487"/>
        <v>2009</v>
      </c>
      <c r="H7594" s="2">
        <f t="shared" si="488"/>
        <v>1</v>
      </c>
      <c r="I7594" s="2" t="b">
        <f t="shared" si="489"/>
        <v>0</v>
      </c>
      <c r="J7594" t="s">
        <v>24</v>
      </c>
      <c r="K7594">
        <v>39</v>
      </c>
      <c r="L7594">
        <v>132.79</v>
      </c>
      <c r="M7594">
        <v>0.05</v>
      </c>
      <c r="N7594" t="s">
        <v>18</v>
      </c>
      <c r="O7594">
        <v>-100.24</v>
      </c>
      <c r="P7594">
        <v>3.28</v>
      </c>
      <c r="Q7594">
        <v>3.97</v>
      </c>
      <c r="R7594" t="s">
        <v>805</v>
      </c>
      <c r="S7594" t="s">
        <v>143</v>
      </c>
      <c r="T7594" t="s">
        <v>31</v>
      </c>
      <c r="U7594" t="s">
        <v>22</v>
      </c>
      <c r="V7594" t="s">
        <v>60</v>
      </c>
      <c r="W7594">
        <v>0.56000000000000005</v>
      </c>
    </row>
    <row r="7595" spans="1:23" x14ac:dyDescent="0.3">
      <c r="A7595" t="s">
        <v>999</v>
      </c>
      <c r="B7595" t="s">
        <v>1000</v>
      </c>
      <c r="D7595" s="1">
        <v>40061</v>
      </c>
      <c r="E7595" s="1">
        <v>40063</v>
      </c>
      <c r="F7595" s="1" t="str">
        <f t="shared" si="486"/>
        <v>September</v>
      </c>
      <c r="G7595" s="1" t="str">
        <f t="shared" si="487"/>
        <v>2009</v>
      </c>
      <c r="H7595" s="2">
        <f t="shared" si="488"/>
        <v>2</v>
      </c>
      <c r="I7595" s="2" t="b">
        <f t="shared" si="489"/>
        <v>0</v>
      </c>
      <c r="J7595" t="s">
        <v>24</v>
      </c>
      <c r="K7595">
        <v>32</v>
      </c>
      <c r="L7595">
        <v>232.85</v>
      </c>
      <c r="M7595">
        <v>0.03</v>
      </c>
      <c r="N7595" t="s">
        <v>18</v>
      </c>
      <c r="O7595">
        <v>-262.62</v>
      </c>
      <c r="P7595">
        <v>6.98</v>
      </c>
      <c r="Q7595">
        <v>9.69</v>
      </c>
      <c r="R7595" t="s">
        <v>805</v>
      </c>
      <c r="S7595" t="s">
        <v>143</v>
      </c>
      <c r="T7595" t="s">
        <v>31</v>
      </c>
      <c r="U7595" t="s">
        <v>22</v>
      </c>
      <c r="V7595" t="s">
        <v>23</v>
      </c>
      <c r="W7595">
        <v>0.83</v>
      </c>
    </row>
    <row r="7596" spans="1:23" x14ac:dyDescent="0.3">
      <c r="A7596" t="s">
        <v>1667</v>
      </c>
      <c r="B7596" t="s">
        <v>1747</v>
      </c>
      <c r="D7596" s="1">
        <v>40334</v>
      </c>
      <c r="E7596" s="1">
        <v>40336</v>
      </c>
      <c r="F7596" s="1" t="str">
        <f t="shared" si="486"/>
        <v>June</v>
      </c>
      <c r="G7596" s="1" t="str">
        <f t="shared" si="487"/>
        <v>2010</v>
      </c>
      <c r="H7596" s="2">
        <f t="shared" si="488"/>
        <v>2</v>
      </c>
      <c r="I7596" s="2" t="b">
        <f t="shared" si="489"/>
        <v>0</v>
      </c>
      <c r="J7596" t="s">
        <v>52</v>
      </c>
      <c r="K7596">
        <v>39</v>
      </c>
      <c r="L7596">
        <v>893.29</v>
      </c>
      <c r="M7596">
        <v>0.08</v>
      </c>
      <c r="N7596" t="s">
        <v>18</v>
      </c>
      <c r="O7596">
        <v>256.16000000000003</v>
      </c>
      <c r="P7596">
        <v>23.99</v>
      </c>
      <c r="Q7596">
        <v>6.71</v>
      </c>
      <c r="R7596" t="s">
        <v>805</v>
      </c>
      <c r="S7596" t="s">
        <v>143</v>
      </c>
      <c r="T7596" t="s">
        <v>21</v>
      </c>
      <c r="U7596" t="s">
        <v>22</v>
      </c>
      <c r="V7596" t="s">
        <v>51</v>
      </c>
      <c r="W7596">
        <v>0.35</v>
      </c>
    </row>
    <row r="7597" spans="1:23" x14ac:dyDescent="0.3">
      <c r="A7597" t="s">
        <v>999</v>
      </c>
      <c r="B7597" t="s">
        <v>1000</v>
      </c>
      <c r="D7597" s="1">
        <v>40981</v>
      </c>
      <c r="E7597" s="1">
        <v>40983</v>
      </c>
      <c r="F7597" s="1" t="str">
        <f t="shared" si="486"/>
        <v>March</v>
      </c>
      <c r="G7597" s="1" t="str">
        <f t="shared" si="487"/>
        <v>2012</v>
      </c>
      <c r="H7597" s="2">
        <f t="shared" si="488"/>
        <v>2</v>
      </c>
      <c r="I7597" s="2" t="b">
        <f t="shared" si="489"/>
        <v>0</v>
      </c>
      <c r="J7597" t="s">
        <v>34</v>
      </c>
      <c r="K7597">
        <v>29</v>
      </c>
      <c r="L7597">
        <v>6483.26</v>
      </c>
      <c r="M7597">
        <v>0.09</v>
      </c>
      <c r="N7597" t="s">
        <v>25</v>
      </c>
      <c r="O7597">
        <v>341.98</v>
      </c>
      <c r="P7597">
        <v>240.98</v>
      </c>
      <c r="Q7597">
        <v>60.2</v>
      </c>
      <c r="R7597" t="s">
        <v>805</v>
      </c>
      <c r="S7597" t="s">
        <v>143</v>
      </c>
      <c r="T7597" t="s">
        <v>31</v>
      </c>
      <c r="U7597" t="s">
        <v>36</v>
      </c>
      <c r="V7597" t="s">
        <v>54</v>
      </c>
      <c r="W7597">
        <v>0.56000000000000005</v>
      </c>
    </row>
    <row r="7598" spans="1:23" x14ac:dyDescent="0.3">
      <c r="A7598" t="s">
        <v>999</v>
      </c>
      <c r="B7598" t="s">
        <v>1000</v>
      </c>
      <c r="D7598" s="1">
        <v>40981</v>
      </c>
      <c r="E7598" s="1">
        <v>40983</v>
      </c>
      <c r="F7598" s="1" t="str">
        <f t="shared" si="486"/>
        <v>March</v>
      </c>
      <c r="G7598" s="1" t="str">
        <f t="shared" si="487"/>
        <v>2012</v>
      </c>
      <c r="H7598" s="2">
        <f t="shared" si="488"/>
        <v>2</v>
      </c>
      <c r="I7598" s="2" t="b">
        <f t="shared" si="489"/>
        <v>0</v>
      </c>
      <c r="J7598" t="s">
        <v>34</v>
      </c>
      <c r="K7598">
        <v>13</v>
      </c>
      <c r="L7598">
        <v>1446.2070000000001</v>
      </c>
      <c r="M7598">
        <v>0.02</v>
      </c>
      <c r="N7598" t="s">
        <v>18</v>
      </c>
      <c r="O7598">
        <v>29.56</v>
      </c>
      <c r="P7598">
        <v>125.99</v>
      </c>
      <c r="Q7598">
        <v>8.08</v>
      </c>
      <c r="R7598" t="s">
        <v>805</v>
      </c>
      <c r="S7598" t="s">
        <v>143</v>
      </c>
      <c r="T7598" t="s">
        <v>31</v>
      </c>
      <c r="U7598" t="s">
        <v>32</v>
      </c>
      <c r="V7598" t="s">
        <v>33</v>
      </c>
      <c r="W7598">
        <v>0.56999999999999995</v>
      </c>
    </row>
    <row r="7599" spans="1:23" x14ac:dyDescent="0.3">
      <c r="A7599" t="s">
        <v>1143</v>
      </c>
      <c r="B7599" t="s">
        <v>1144</v>
      </c>
      <c r="D7599" s="1">
        <v>40444</v>
      </c>
      <c r="E7599" s="1">
        <v>40446</v>
      </c>
      <c r="F7599" s="1" t="str">
        <f t="shared" si="486"/>
        <v>September</v>
      </c>
      <c r="G7599" s="1" t="str">
        <f t="shared" si="487"/>
        <v>2010</v>
      </c>
      <c r="H7599" s="2">
        <f t="shared" si="488"/>
        <v>2</v>
      </c>
      <c r="I7599" s="2" t="b">
        <f t="shared" si="489"/>
        <v>0</v>
      </c>
      <c r="J7599" t="s">
        <v>34</v>
      </c>
      <c r="K7599">
        <v>24</v>
      </c>
      <c r="L7599">
        <v>2048.7800000000002</v>
      </c>
      <c r="M7599">
        <v>0.05</v>
      </c>
      <c r="N7599" t="s">
        <v>18</v>
      </c>
      <c r="O7599">
        <v>994.68</v>
      </c>
      <c r="P7599">
        <v>83.98</v>
      </c>
      <c r="Q7599">
        <v>5.01</v>
      </c>
      <c r="R7599" t="s">
        <v>805</v>
      </c>
      <c r="S7599" t="s">
        <v>143</v>
      </c>
      <c r="T7599" t="s">
        <v>21</v>
      </c>
      <c r="U7599" t="s">
        <v>22</v>
      </c>
      <c r="V7599" t="s">
        <v>51</v>
      </c>
      <c r="W7599">
        <v>0.38</v>
      </c>
    </row>
    <row r="7600" spans="1:23" x14ac:dyDescent="0.3">
      <c r="A7600" t="s">
        <v>1731</v>
      </c>
      <c r="B7600" t="s">
        <v>1748</v>
      </c>
      <c r="D7600" s="1">
        <v>40517</v>
      </c>
      <c r="E7600" s="1">
        <v>40518</v>
      </c>
      <c r="F7600" s="1" t="str">
        <f t="shared" si="486"/>
        <v>December</v>
      </c>
      <c r="G7600" s="1" t="str">
        <f t="shared" si="487"/>
        <v>2010</v>
      </c>
      <c r="H7600" s="2">
        <f t="shared" si="488"/>
        <v>1</v>
      </c>
      <c r="I7600" s="2" t="b">
        <f t="shared" si="489"/>
        <v>0</v>
      </c>
      <c r="J7600" t="s">
        <v>34</v>
      </c>
      <c r="K7600">
        <v>39</v>
      </c>
      <c r="L7600">
        <v>104.33</v>
      </c>
      <c r="M7600">
        <v>0</v>
      </c>
      <c r="N7600" t="s">
        <v>18</v>
      </c>
      <c r="O7600">
        <v>39.909999999999997</v>
      </c>
      <c r="P7600">
        <v>2.61</v>
      </c>
      <c r="Q7600">
        <v>0.5</v>
      </c>
      <c r="R7600" t="s">
        <v>805</v>
      </c>
      <c r="S7600" t="s">
        <v>143</v>
      </c>
      <c r="T7600" t="s">
        <v>27</v>
      </c>
      <c r="U7600" t="s">
        <v>22</v>
      </c>
      <c r="V7600" t="s">
        <v>57</v>
      </c>
      <c r="W7600">
        <v>0.39</v>
      </c>
    </row>
    <row r="7601" spans="1:23" x14ac:dyDescent="0.3">
      <c r="A7601" t="s">
        <v>1178</v>
      </c>
      <c r="B7601" t="s">
        <v>1753</v>
      </c>
      <c r="D7601" s="1">
        <v>40155</v>
      </c>
      <c r="E7601" s="1">
        <v>40158</v>
      </c>
      <c r="F7601" s="1" t="str">
        <f t="shared" si="486"/>
        <v>December</v>
      </c>
      <c r="G7601" s="1" t="str">
        <f t="shared" si="487"/>
        <v>2009</v>
      </c>
      <c r="H7601" s="2">
        <f t="shared" si="488"/>
        <v>3</v>
      </c>
      <c r="I7601" s="2" t="b">
        <f t="shared" si="489"/>
        <v>0</v>
      </c>
      <c r="J7601" t="s">
        <v>52</v>
      </c>
      <c r="K7601">
        <v>27</v>
      </c>
      <c r="L7601">
        <v>3390.51</v>
      </c>
      <c r="M7601">
        <v>0.05</v>
      </c>
      <c r="N7601" t="s">
        <v>39</v>
      </c>
      <c r="O7601">
        <v>1169.71</v>
      </c>
      <c r="P7601">
        <v>122.99</v>
      </c>
      <c r="Q7601">
        <v>19.989999999999998</v>
      </c>
      <c r="R7601" t="s">
        <v>805</v>
      </c>
      <c r="S7601" t="s">
        <v>143</v>
      </c>
      <c r="T7601" t="s">
        <v>31</v>
      </c>
      <c r="U7601" t="s">
        <v>22</v>
      </c>
      <c r="V7601" t="s">
        <v>29</v>
      </c>
      <c r="W7601">
        <v>0.37</v>
      </c>
    </row>
    <row r="7602" spans="1:23" x14ac:dyDescent="0.3">
      <c r="A7602" t="s">
        <v>1192</v>
      </c>
      <c r="B7602" t="s">
        <v>1310</v>
      </c>
      <c r="D7602" s="1">
        <v>39846</v>
      </c>
      <c r="E7602" s="1">
        <v>39846</v>
      </c>
      <c r="F7602" s="1" t="str">
        <f t="shared" si="486"/>
        <v>February</v>
      </c>
      <c r="G7602" s="1" t="str">
        <f t="shared" si="487"/>
        <v>2009</v>
      </c>
      <c r="H7602" s="2">
        <f t="shared" si="488"/>
        <v>0</v>
      </c>
      <c r="I7602" s="2" t="str">
        <f t="shared" si="489"/>
        <v>FREE DELIVERY</v>
      </c>
      <c r="J7602" t="s">
        <v>17</v>
      </c>
      <c r="K7602">
        <v>38</v>
      </c>
      <c r="L7602">
        <v>44.85</v>
      </c>
      <c r="M7602">
        <v>0.02</v>
      </c>
      <c r="N7602" t="s">
        <v>18</v>
      </c>
      <c r="O7602">
        <v>-0.49</v>
      </c>
      <c r="P7602">
        <v>1.1399999999999999</v>
      </c>
      <c r="Q7602">
        <v>0.7</v>
      </c>
      <c r="R7602" t="s">
        <v>805</v>
      </c>
      <c r="S7602" t="s">
        <v>143</v>
      </c>
      <c r="T7602" t="s">
        <v>31</v>
      </c>
      <c r="U7602" t="s">
        <v>22</v>
      </c>
      <c r="V7602" t="s">
        <v>46</v>
      </c>
      <c r="W7602">
        <v>0.38</v>
      </c>
    </row>
    <row r="7603" spans="1:23" x14ac:dyDescent="0.3">
      <c r="A7603" t="s">
        <v>1624</v>
      </c>
      <c r="B7603" t="s">
        <v>1625</v>
      </c>
      <c r="D7603" s="1">
        <v>40202</v>
      </c>
      <c r="E7603" s="1">
        <v>40204</v>
      </c>
      <c r="F7603" s="1" t="str">
        <f t="shared" si="486"/>
        <v>January</v>
      </c>
      <c r="G7603" s="1" t="str">
        <f t="shared" si="487"/>
        <v>2010</v>
      </c>
      <c r="H7603" s="2">
        <f t="shared" si="488"/>
        <v>2</v>
      </c>
      <c r="I7603" s="2" t="b">
        <f t="shared" si="489"/>
        <v>0</v>
      </c>
      <c r="J7603" t="s">
        <v>52</v>
      </c>
      <c r="K7603">
        <v>28</v>
      </c>
      <c r="L7603">
        <v>1581.23</v>
      </c>
      <c r="M7603">
        <v>0.03</v>
      </c>
      <c r="N7603" t="s">
        <v>18</v>
      </c>
      <c r="O7603">
        <v>760.79</v>
      </c>
      <c r="P7603">
        <v>55.98</v>
      </c>
      <c r="Q7603">
        <v>5.15</v>
      </c>
      <c r="R7603" t="s">
        <v>805</v>
      </c>
      <c r="S7603" t="s">
        <v>143</v>
      </c>
      <c r="T7603" t="s">
        <v>42</v>
      </c>
      <c r="U7603" t="s">
        <v>22</v>
      </c>
      <c r="V7603" t="s">
        <v>43</v>
      </c>
      <c r="W7603">
        <v>0.36</v>
      </c>
    </row>
    <row r="7604" spans="1:23" x14ac:dyDescent="0.3">
      <c r="A7604" t="s">
        <v>1178</v>
      </c>
      <c r="B7604" t="s">
        <v>1753</v>
      </c>
      <c r="D7604" s="1">
        <v>40602</v>
      </c>
      <c r="E7604" s="1">
        <v>40603</v>
      </c>
      <c r="F7604" s="1" t="str">
        <f t="shared" si="486"/>
        <v>March</v>
      </c>
      <c r="G7604" s="1" t="str">
        <f t="shared" si="487"/>
        <v>2011</v>
      </c>
      <c r="H7604" s="2">
        <f t="shared" si="488"/>
        <v>1</v>
      </c>
      <c r="I7604" s="2" t="b">
        <f t="shared" si="489"/>
        <v>0</v>
      </c>
      <c r="J7604" t="s">
        <v>24</v>
      </c>
      <c r="K7604">
        <v>9</v>
      </c>
      <c r="L7604">
        <v>19.2</v>
      </c>
      <c r="M7604">
        <v>0.1</v>
      </c>
      <c r="N7604" t="s">
        <v>18</v>
      </c>
      <c r="O7604">
        <v>-6.84</v>
      </c>
      <c r="P7604">
        <v>2.21</v>
      </c>
      <c r="Q7604">
        <v>1.1200000000000001</v>
      </c>
      <c r="R7604" t="s">
        <v>805</v>
      </c>
      <c r="S7604" t="s">
        <v>143</v>
      </c>
      <c r="T7604" t="s">
        <v>31</v>
      </c>
      <c r="U7604" t="s">
        <v>22</v>
      </c>
      <c r="V7604" t="s">
        <v>60</v>
      </c>
      <c r="W7604">
        <v>0.57999999999999996</v>
      </c>
    </row>
    <row r="7605" spans="1:23" x14ac:dyDescent="0.3">
      <c r="A7605" t="s">
        <v>1178</v>
      </c>
      <c r="B7605" t="s">
        <v>1753</v>
      </c>
      <c r="D7605" s="1">
        <v>40837</v>
      </c>
      <c r="E7605" s="1">
        <v>40838</v>
      </c>
      <c r="F7605" s="1" t="str">
        <f t="shared" si="486"/>
        <v>October</v>
      </c>
      <c r="G7605" s="1" t="str">
        <f t="shared" si="487"/>
        <v>2011</v>
      </c>
      <c r="H7605" s="2">
        <f t="shared" si="488"/>
        <v>1</v>
      </c>
      <c r="I7605" s="2" t="b">
        <f t="shared" si="489"/>
        <v>0</v>
      </c>
      <c r="J7605" t="s">
        <v>34</v>
      </c>
      <c r="K7605">
        <v>25</v>
      </c>
      <c r="L7605">
        <v>6481.0479999999998</v>
      </c>
      <c r="M7605">
        <v>0.05</v>
      </c>
      <c r="N7605" t="s">
        <v>25</v>
      </c>
      <c r="O7605">
        <v>1760.11</v>
      </c>
      <c r="P7605">
        <v>320.64</v>
      </c>
      <c r="Q7605">
        <v>29.2</v>
      </c>
      <c r="R7605" t="s">
        <v>805</v>
      </c>
      <c r="S7605" t="s">
        <v>143</v>
      </c>
      <c r="T7605" t="s">
        <v>31</v>
      </c>
      <c r="U7605" t="s">
        <v>36</v>
      </c>
      <c r="V7605" t="s">
        <v>55</v>
      </c>
      <c r="W7605">
        <v>0.66</v>
      </c>
    </row>
    <row r="7606" spans="1:23" x14ac:dyDescent="0.3">
      <c r="A7606" t="s">
        <v>1647</v>
      </c>
      <c r="B7606" t="s">
        <v>955</v>
      </c>
      <c r="C7606" t="s">
        <v>993</v>
      </c>
      <c r="D7606" s="1">
        <v>40888</v>
      </c>
      <c r="E7606" s="1">
        <v>40890</v>
      </c>
      <c r="F7606" s="1" t="str">
        <f t="shared" si="486"/>
        <v>December</v>
      </c>
      <c r="G7606" s="1" t="str">
        <f t="shared" si="487"/>
        <v>2011</v>
      </c>
      <c r="H7606" s="2">
        <f t="shared" si="488"/>
        <v>2</v>
      </c>
      <c r="I7606" s="2" t="b">
        <f t="shared" si="489"/>
        <v>0</v>
      </c>
      <c r="J7606" t="s">
        <v>52</v>
      </c>
      <c r="K7606">
        <v>38</v>
      </c>
      <c r="L7606">
        <v>5526.16</v>
      </c>
      <c r="M7606">
        <v>0.03</v>
      </c>
      <c r="N7606" t="s">
        <v>18</v>
      </c>
      <c r="O7606">
        <v>1263.98</v>
      </c>
      <c r="P7606">
        <v>140.81</v>
      </c>
      <c r="Q7606">
        <v>24.49</v>
      </c>
      <c r="R7606" t="s">
        <v>805</v>
      </c>
      <c r="S7606" t="s">
        <v>143</v>
      </c>
      <c r="T7606" t="s">
        <v>27</v>
      </c>
      <c r="U7606" t="s">
        <v>36</v>
      </c>
      <c r="V7606" t="s">
        <v>67</v>
      </c>
      <c r="W7606">
        <v>0.56999999999999995</v>
      </c>
    </row>
    <row r="7607" spans="1:23" x14ac:dyDescent="0.3">
      <c r="A7607" t="s">
        <v>1647</v>
      </c>
      <c r="B7607" t="s">
        <v>955</v>
      </c>
      <c r="C7607" t="s">
        <v>993</v>
      </c>
      <c r="D7607" s="1">
        <v>40888</v>
      </c>
      <c r="E7607" s="1">
        <v>40890</v>
      </c>
      <c r="F7607" s="1" t="str">
        <f t="shared" si="486"/>
        <v>December</v>
      </c>
      <c r="G7607" s="1" t="str">
        <f t="shared" si="487"/>
        <v>2011</v>
      </c>
      <c r="H7607" s="2">
        <f t="shared" si="488"/>
        <v>2</v>
      </c>
      <c r="I7607" s="2" t="b">
        <f t="shared" si="489"/>
        <v>0</v>
      </c>
      <c r="J7607" t="s">
        <v>52</v>
      </c>
      <c r="K7607">
        <v>36</v>
      </c>
      <c r="L7607">
        <v>236.89</v>
      </c>
      <c r="M7607">
        <v>0.04</v>
      </c>
      <c r="N7607" t="s">
        <v>18</v>
      </c>
      <c r="O7607">
        <v>-86.3</v>
      </c>
      <c r="P7607">
        <v>6.48</v>
      </c>
      <c r="Q7607">
        <v>6.22</v>
      </c>
      <c r="R7607" t="s">
        <v>805</v>
      </c>
      <c r="S7607" t="s">
        <v>143</v>
      </c>
      <c r="T7607" t="s">
        <v>27</v>
      </c>
      <c r="U7607" t="s">
        <v>22</v>
      </c>
      <c r="V7607" t="s">
        <v>43</v>
      </c>
      <c r="W7607">
        <v>0.37</v>
      </c>
    </row>
    <row r="7608" spans="1:23" x14ac:dyDescent="0.3">
      <c r="A7608" t="s">
        <v>1647</v>
      </c>
      <c r="B7608" t="s">
        <v>955</v>
      </c>
      <c r="C7608" t="s">
        <v>993</v>
      </c>
      <c r="D7608" s="1">
        <v>40888</v>
      </c>
      <c r="E7608" s="1">
        <v>40888</v>
      </c>
      <c r="F7608" s="1" t="str">
        <f t="shared" si="486"/>
        <v>December</v>
      </c>
      <c r="G7608" s="1" t="str">
        <f t="shared" si="487"/>
        <v>2011</v>
      </c>
      <c r="H7608" s="2">
        <f t="shared" si="488"/>
        <v>0</v>
      </c>
      <c r="I7608" s="2" t="str">
        <f t="shared" si="489"/>
        <v>FREE DELIVERY</v>
      </c>
      <c r="J7608" t="s">
        <v>52</v>
      </c>
      <c r="K7608">
        <v>33</v>
      </c>
      <c r="L7608">
        <v>68.42</v>
      </c>
      <c r="M7608">
        <v>0.05</v>
      </c>
      <c r="N7608" t="s">
        <v>18</v>
      </c>
      <c r="O7608">
        <v>-57.97</v>
      </c>
      <c r="P7608">
        <v>2.08</v>
      </c>
      <c r="Q7608">
        <v>2.56</v>
      </c>
      <c r="R7608" t="s">
        <v>805</v>
      </c>
      <c r="S7608" t="s">
        <v>143</v>
      </c>
      <c r="T7608" t="s">
        <v>27</v>
      </c>
      <c r="U7608" t="s">
        <v>22</v>
      </c>
      <c r="V7608" t="s">
        <v>82</v>
      </c>
      <c r="W7608">
        <v>0.55000000000000004</v>
      </c>
    </row>
    <row r="7609" spans="1:23" x14ac:dyDescent="0.3">
      <c r="A7609" t="s">
        <v>1731</v>
      </c>
      <c r="B7609" t="s">
        <v>1748</v>
      </c>
      <c r="D7609" s="1">
        <v>40527</v>
      </c>
      <c r="E7609" s="1">
        <v>40530</v>
      </c>
      <c r="F7609" s="1" t="str">
        <f t="shared" si="486"/>
        <v>December</v>
      </c>
      <c r="G7609" s="1" t="str">
        <f t="shared" si="487"/>
        <v>2010</v>
      </c>
      <c r="H7609" s="2">
        <f t="shared" si="488"/>
        <v>3</v>
      </c>
      <c r="I7609" s="2" t="b">
        <f t="shared" si="489"/>
        <v>0</v>
      </c>
      <c r="J7609" t="s">
        <v>24</v>
      </c>
      <c r="K7609">
        <v>35</v>
      </c>
      <c r="L7609">
        <v>4408.6695</v>
      </c>
      <c r="M7609">
        <v>0.05</v>
      </c>
      <c r="N7609" t="s">
        <v>18</v>
      </c>
      <c r="O7609">
        <v>1140.67</v>
      </c>
      <c r="P7609">
        <v>155.99</v>
      </c>
      <c r="Q7609">
        <v>3.9</v>
      </c>
      <c r="R7609" t="s">
        <v>805</v>
      </c>
      <c r="S7609" t="s">
        <v>143</v>
      </c>
      <c r="T7609" t="s">
        <v>27</v>
      </c>
      <c r="U7609" t="s">
        <v>32</v>
      </c>
      <c r="V7609" t="s">
        <v>33</v>
      </c>
      <c r="W7609">
        <v>0.55000000000000004</v>
      </c>
    </row>
    <row r="7610" spans="1:23" x14ac:dyDescent="0.3">
      <c r="A7610" t="s">
        <v>1667</v>
      </c>
      <c r="B7610" t="s">
        <v>1528</v>
      </c>
      <c r="D7610" s="1">
        <v>40344</v>
      </c>
      <c r="E7610" s="1">
        <v>40344</v>
      </c>
      <c r="F7610" s="1" t="str">
        <f t="shared" si="486"/>
        <v>June</v>
      </c>
      <c r="G7610" s="1" t="str">
        <f t="shared" si="487"/>
        <v>2010</v>
      </c>
      <c r="H7610" s="2">
        <f t="shared" si="488"/>
        <v>0</v>
      </c>
      <c r="I7610" s="2" t="str">
        <f t="shared" si="489"/>
        <v>FREE DELIVERY</v>
      </c>
      <c r="J7610" t="s">
        <v>44</v>
      </c>
      <c r="K7610">
        <v>29</v>
      </c>
      <c r="L7610">
        <v>146.68</v>
      </c>
      <c r="M7610">
        <v>0.08</v>
      </c>
      <c r="N7610" t="s">
        <v>18</v>
      </c>
      <c r="O7610">
        <v>-8.33</v>
      </c>
      <c r="P7610">
        <v>5.28</v>
      </c>
      <c r="Q7610">
        <v>2.99</v>
      </c>
      <c r="R7610" t="s">
        <v>805</v>
      </c>
      <c r="S7610" t="s">
        <v>143</v>
      </c>
      <c r="T7610" t="s">
        <v>42</v>
      </c>
      <c r="U7610" t="s">
        <v>22</v>
      </c>
      <c r="V7610" t="s">
        <v>29</v>
      </c>
      <c r="W7610">
        <v>0.37</v>
      </c>
    </row>
    <row r="7611" spans="1:23" x14ac:dyDescent="0.3">
      <c r="A7611" t="s">
        <v>1275</v>
      </c>
      <c r="B7611" t="s">
        <v>1752</v>
      </c>
      <c r="D7611" s="1">
        <v>39827</v>
      </c>
      <c r="E7611" s="1">
        <v>39827</v>
      </c>
      <c r="F7611" s="1" t="str">
        <f t="shared" si="486"/>
        <v>January</v>
      </c>
      <c r="G7611" s="1" t="str">
        <f t="shared" si="487"/>
        <v>2009</v>
      </c>
      <c r="H7611" s="2">
        <f t="shared" si="488"/>
        <v>0</v>
      </c>
      <c r="I7611" s="2" t="str">
        <f t="shared" si="489"/>
        <v>FREE DELIVERY</v>
      </c>
      <c r="J7611" t="s">
        <v>44</v>
      </c>
      <c r="K7611">
        <v>29</v>
      </c>
      <c r="L7611">
        <v>577.89</v>
      </c>
      <c r="M7611">
        <v>0.06</v>
      </c>
      <c r="N7611" t="s">
        <v>18</v>
      </c>
      <c r="O7611">
        <v>-53.89</v>
      </c>
      <c r="P7611">
        <v>19.989999999999998</v>
      </c>
      <c r="Q7611">
        <v>11.17</v>
      </c>
      <c r="R7611" t="s">
        <v>805</v>
      </c>
      <c r="S7611" t="s">
        <v>143</v>
      </c>
      <c r="T7611" t="s">
        <v>31</v>
      </c>
      <c r="U7611" t="s">
        <v>36</v>
      </c>
      <c r="V7611" t="s">
        <v>37</v>
      </c>
      <c r="W7611">
        <v>0.6</v>
      </c>
    </row>
    <row r="7612" spans="1:23" x14ac:dyDescent="0.3">
      <c r="A7612" t="s">
        <v>1275</v>
      </c>
      <c r="B7612" t="s">
        <v>1752</v>
      </c>
      <c r="D7612" s="1">
        <v>39827</v>
      </c>
      <c r="E7612" s="1">
        <v>39828</v>
      </c>
      <c r="F7612" s="1" t="str">
        <f t="shared" si="486"/>
        <v>January</v>
      </c>
      <c r="G7612" s="1" t="str">
        <f t="shared" si="487"/>
        <v>2009</v>
      </c>
      <c r="H7612" s="2">
        <f t="shared" si="488"/>
        <v>1</v>
      </c>
      <c r="I7612" s="2" t="b">
        <f t="shared" si="489"/>
        <v>0</v>
      </c>
      <c r="J7612" t="s">
        <v>44</v>
      </c>
      <c r="K7612">
        <v>36</v>
      </c>
      <c r="L7612">
        <v>9920.85</v>
      </c>
      <c r="M7612">
        <v>0</v>
      </c>
      <c r="N7612" t="s">
        <v>25</v>
      </c>
      <c r="O7612">
        <v>2685.19</v>
      </c>
      <c r="P7612">
        <v>264.98</v>
      </c>
      <c r="Q7612">
        <v>17.86</v>
      </c>
      <c r="R7612" t="s">
        <v>805</v>
      </c>
      <c r="S7612" t="s">
        <v>143</v>
      </c>
      <c r="T7612" t="s">
        <v>31</v>
      </c>
      <c r="U7612" t="s">
        <v>32</v>
      </c>
      <c r="V7612" t="s">
        <v>94</v>
      </c>
      <c r="W7612">
        <v>0.57999999999999996</v>
      </c>
    </row>
    <row r="7613" spans="1:23" x14ac:dyDescent="0.3">
      <c r="A7613" t="s">
        <v>1275</v>
      </c>
      <c r="B7613" t="s">
        <v>1752</v>
      </c>
      <c r="D7613" s="1">
        <v>39827</v>
      </c>
      <c r="E7613" s="1">
        <v>39829</v>
      </c>
      <c r="F7613" s="1" t="str">
        <f t="shared" si="486"/>
        <v>January</v>
      </c>
      <c r="G7613" s="1" t="str">
        <f t="shared" si="487"/>
        <v>2009</v>
      </c>
      <c r="H7613" s="2">
        <f t="shared" si="488"/>
        <v>2</v>
      </c>
      <c r="I7613" s="2" t="b">
        <f t="shared" si="489"/>
        <v>0</v>
      </c>
      <c r="J7613" t="s">
        <v>44</v>
      </c>
      <c r="K7613">
        <v>23</v>
      </c>
      <c r="L7613">
        <v>7484.31</v>
      </c>
      <c r="M7613">
        <v>0.06</v>
      </c>
      <c r="N7613" t="s">
        <v>25</v>
      </c>
      <c r="O7613">
        <v>1278.45</v>
      </c>
      <c r="P7613">
        <v>320.98</v>
      </c>
      <c r="Q7613">
        <v>58.95</v>
      </c>
      <c r="R7613" t="s">
        <v>805</v>
      </c>
      <c r="S7613" t="s">
        <v>143</v>
      </c>
      <c r="T7613" t="s">
        <v>31</v>
      </c>
      <c r="U7613" t="s">
        <v>36</v>
      </c>
      <c r="V7613" t="s">
        <v>67</v>
      </c>
      <c r="W7613">
        <v>0.56999999999999995</v>
      </c>
    </row>
    <row r="7614" spans="1:23" x14ac:dyDescent="0.3">
      <c r="A7614" t="s">
        <v>1178</v>
      </c>
      <c r="B7614" t="s">
        <v>1753</v>
      </c>
      <c r="D7614" s="1">
        <v>40424</v>
      </c>
      <c r="E7614" s="1">
        <v>40425</v>
      </c>
      <c r="F7614" s="1" t="str">
        <f t="shared" si="486"/>
        <v>September</v>
      </c>
      <c r="G7614" s="1" t="str">
        <f t="shared" si="487"/>
        <v>2010</v>
      </c>
      <c r="H7614" s="2">
        <f t="shared" si="488"/>
        <v>1</v>
      </c>
      <c r="I7614" s="2" t="b">
        <f t="shared" si="489"/>
        <v>0</v>
      </c>
      <c r="J7614" t="s">
        <v>44</v>
      </c>
      <c r="K7614">
        <v>7</v>
      </c>
      <c r="L7614">
        <v>733.36</v>
      </c>
      <c r="M7614">
        <v>0.02</v>
      </c>
      <c r="N7614" t="s">
        <v>18</v>
      </c>
      <c r="O7614">
        <v>-270.48</v>
      </c>
      <c r="P7614">
        <v>99.99</v>
      </c>
      <c r="Q7614">
        <v>19.989999999999998</v>
      </c>
      <c r="R7614" t="s">
        <v>805</v>
      </c>
      <c r="S7614" t="s">
        <v>143</v>
      </c>
      <c r="T7614" t="s">
        <v>31</v>
      </c>
      <c r="U7614" t="s">
        <v>32</v>
      </c>
      <c r="V7614" t="s">
        <v>48</v>
      </c>
      <c r="W7614">
        <v>0.52</v>
      </c>
    </row>
    <row r="7615" spans="1:23" x14ac:dyDescent="0.3">
      <c r="A7615" t="s">
        <v>1418</v>
      </c>
      <c r="B7615" t="s">
        <v>1233</v>
      </c>
      <c r="D7615" s="1">
        <v>41099</v>
      </c>
      <c r="E7615" s="1">
        <v>41102</v>
      </c>
      <c r="F7615" s="1" t="str">
        <f t="shared" si="486"/>
        <v>July</v>
      </c>
      <c r="G7615" s="1" t="str">
        <f t="shared" si="487"/>
        <v>2012</v>
      </c>
      <c r="H7615" s="2">
        <f t="shared" si="488"/>
        <v>3</v>
      </c>
      <c r="I7615" s="2" t="b">
        <f t="shared" si="489"/>
        <v>0</v>
      </c>
      <c r="J7615" t="s">
        <v>52</v>
      </c>
      <c r="K7615">
        <v>36</v>
      </c>
      <c r="L7615">
        <v>198.1</v>
      </c>
      <c r="M7615">
        <v>0.09</v>
      </c>
      <c r="N7615" t="s">
        <v>18</v>
      </c>
      <c r="O7615">
        <v>-66.930000000000007</v>
      </c>
      <c r="P7615">
        <v>5.78</v>
      </c>
      <c r="Q7615">
        <v>4.96</v>
      </c>
      <c r="R7615" t="s">
        <v>805</v>
      </c>
      <c r="S7615" t="s">
        <v>143</v>
      </c>
      <c r="T7615" t="s">
        <v>21</v>
      </c>
      <c r="U7615" t="s">
        <v>22</v>
      </c>
      <c r="V7615" t="s">
        <v>43</v>
      </c>
      <c r="W7615">
        <v>0.36</v>
      </c>
    </row>
    <row r="7616" spans="1:23" x14ac:dyDescent="0.3">
      <c r="A7616" t="s">
        <v>1745</v>
      </c>
      <c r="B7616" t="s">
        <v>1751</v>
      </c>
      <c r="D7616" s="1">
        <v>40915</v>
      </c>
      <c r="E7616" s="1">
        <v>40916</v>
      </c>
      <c r="F7616" s="1" t="str">
        <f t="shared" si="486"/>
        <v>January</v>
      </c>
      <c r="G7616" s="1" t="str">
        <f t="shared" si="487"/>
        <v>2012</v>
      </c>
      <c r="H7616" s="2">
        <f t="shared" si="488"/>
        <v>1</v>
      </c>
      <c r="I7616" s="2" t="b">
        <f t="shared" si="489"/>
        <v>0</v>
      </c>
      <c r="J7616" t="s">
        <v>24</v>
      </c>
      <c r="K7616">
        <v>7</v>
      </c>
      <c r="L7616">
        <v>91.43</v>
      </c>
      <c r="M7616">
        <v>0</v>
      </c>
      <c r="N7616" t="s">
        <v>18</v>
      </c>
      <c r="O7616">
        <v>-42.98</v>
      </c>
      <c r="P7616">
        <v>11.66</v>
      </c>
      <c r="Q7616">
        <v>8.99</v>
      </c>
      <c r="R7616" t="s">
        <v>805</v>
      </c>
      <c r="S7616" t="s">
        <v>143</v>
      </c>
      <c r="T7616" t="s">
        <v>27</v>
      </c>
      <c r="U7616" t="s">
        <v>22</v>
      </c>
      <c r="V7616" t="s">
        <v>60</v>
      </c>
      <c r="W7616">
        <v>0.59</v>
      </c>
    </row>
    <row r="7617" spans="1:23" x14ac:dyDescent="0.3">
      <c r="A7617" t="s">
        <v>1178</v>
      </c>
      <c r="B7617" t="s">
        <v>1753</v>
      </c>
      <c r="D7617" s="1">
        <v>40524</v>
      </c>
      <c r="E7617" s="1">
        <v>40525</v>
      </c>
      <c r="F7617" s="1" t="str">
        <f t="shared" si="486"/>
        <v>December</v>
      </c>
      <c r="G7617" s="1" t="str">
        <f t="shared" si="487"/>
        <v>2010</v>
      </c>
      <c r="H7617" s="2">
        <f t="shared" si="488"/>
        <v>1</v>
      </c>
      <c r="I7617" s="2" t="b">
        <f t="shared" si="489"/>
        <v>0</v>
      </c>
      <c r="J7617" t="s">
        <v>34</v>
      </c>
      <c r="K7617">
        <v>8</v>
      </c>
      <c r="L7617">
        <v>704.77</v>
      </c>
      <c r="M7617">
        <v>0.01</v>
      </c>
      <c r="N7617" t="s">
        <v>25</v>
      </c>
      <c r="O7617">
        <v>-298.89999999999998</v>
      </c>
      <c r="P7617">
        <v>81.94</v>
      </c>
      <c r="Q7617">
        <v>55.81</v>
      </c>
      <c r="R7617" t="s">
        <v>805</v>
      </c>
      <c r="S7617" t="s">
        <v>143</v>
      </c>
      <c r="T7617" t="s">
        <v>31</v>
      </c>
      <c r="U7617" t="s">
        <v>36</v>
      </c>
      <c r="V7617" t="s">
        <v>54</v>
      </c>
      <c r="W7617">
        <v>0.6</v>
      </c>
    </row>
    <row r="7618" spans="1:23" x14ac:dyDescent="0.3">
      <c r="A7618" t="s">
        <v>1749</v>
      </c>
      <c r="B7618" t="s">
        <v>1750</v>
      </c>
      <c r="D7618" s="1">
        <v>40992</v>
      </c>
      <c r="E7618" s="1">
        <v>40993</v>
      </c>
      <c r="F7618" s="1" t="str">
        <f t="shared" si="486"/>
        <v>March</v>
      </c>
      <c r="G7618" s="1" t="str">
        <f t="shared" si="487"/>
        <v>2012</v>
      </c>
      <c r="H7618" s="2">
        <f t="shared" si="488"/>
        <v>1</v>
      </c>
      <c r="I7618" s="2" t="b">
        <f t="shared" si="489"/>
        <v>0</v>
      </c>
      <c r="J7618" t="s">
        <v>34</v>
      </c>
      <c r="K7618">
        <v>50</v>
      </c>
      <c r="L7618">
        <v>1101.76</v>
      </c>
      <c r="M7618">
        <v>7.0000000000000007E-2</v>
      </c>
      <c r="N7618" t="s">
        <v>18</v>
      </c>
      <c r="O7618">
        <v>-204.22</v>
      </c>
      <c r="P7618">
        <v>21.66</v>
      </c>
      <c r="Q7618">
        <v>13.99</v>
      </c>
      <c r="R7618" t="s">
        <v>805</v>
      </c>
      <c r="S7618" t="s">
        <v>143</v>
      </c>
      <c r="T7618" t="s">
        <v>21</v>
      </c>
      <c r="U7618" t="s">
        <v>22</v>
      </c>
      <c r="V7618" t="s">
        <v>28</v>
      </c>
      <c r="W7618">
        <v>0.52</v>
      </c>
    </row>
    <row r="7619" spans="1:23" x14ac:dyDescent="0.3">
      <c r="A7619" t="s">
        <v>1143</v>
      </c>
      <c r="B7619" t="s">
        <v>1144</v>
      </c>
      <c r="D7619" s="1">
        <v>40093</v>
      </c>
      <c r="E7619" s="1">
        <v>40094</v>
      </c>
      <c r="F7619" s="1" t="str">
        <f t="shared" ref="F7619:F7682" si="490">TEXT(E7619,"mmmm")</f>
        <v>October</v>
      </c>
      <c r="G7619" s="1" t="str">
        <f t="shared" ref="G7619:G7682" si="491">TEXT(E7619,"yyyy")</f>
        <v>2009</v>
      </c>
      <c r="H7619" s="2">
        <f t="shared" ref="H7619:H7682" si="492">E7619-D7619</f>
        <v>1</v>
      </c>
      <c r="I7619" s="2" t="b">
        <f t="shared" ref="I7619:I7682" si="493">IF(H7619&lt;1,IF(AND(H7619&gt;0,H7619&lt;2),"ONE DAY", "FREE DELIVERY"))</f>
        <v>0</v>
      </c>
      <c r="J7619" t="s">
        <v>24</v>
      </c>
      <c r="K7619">
        <v>3</v>
      </c>
      <c r="L7619">
        <v>215.24</v>
      </c>
      <c r="M7619">
        <v>0.04</v>
      </c>
      <c r="N7619" t="s">
        <v>18</v>
      </c>
      <c r="O7619">
        <v>49.76</v>
      </c>
      <c r="P7619">
        <v>55.5</v>
      </c>
      <c r="Q7619">
        <v>52.2</v>
      </c>
      <c r="R7619" t="s">
        <v>805</v>
      </c>
      <c r="S7619" t="s">
        <v>143</v>
      </c>
      <c r="T7619" t="s">
        <v>21</v>
      </c>
      <c r="U7619" t="s">
        <v>36</v>
      </c>
      <c r="V7619" t="s">
        <v>37</v>
      </c>
      <c r="W7619">
        <v>0.72</v>
      </c>
    </row>
    <row r="7620" spans="1:23" x14ac:dyDescent="0.3">
      <c r="A7620" t="s">
        <v>1143</v>
      </c>
      <c r="B7620" t="s">
        <v>1144</v>
      </c>
      <c r="D7620" s="1">
        <v>40093</v>
      </c>
      <c r="E7620" s="1">
        <v>40095</v>
      </c>
      <c r="F7620" s="1" t="str">
        <f t="shared" si="490"/>
        <v>October</v>
      </c>
      <c r="G7620" s="1" t="str">
        <f t="shared" si="491"/>
        <v>2009</v>
      </c>
      <c r="H7620" s="2">
        <f t="shared" si="492"/>
        <v>2</v>
      </c>
      <c r="I7620" s="2" t="b">
        <f t="shared" si="493"/>
        <v>0</v>
      </c>
      <c r="J7620" t="s">
        <v>24</v>
      </c>
      <c r="K7620">
        <v>12</v>
      </c>
      <c r="L7620">
        <v>654.87400000000002</v>
      </c>
      <c r="M7620">
        <v>0.1</v>
      </c>
      <c r="N7620" t="s">
        <v>39</v>
      </c>
      <c r="O7620">
        <v>-82.06</v>
      </c>
      <c r="P7620">
        <v>65.989999999999995</v>
      </c>
      <c r="Q7620">
        <v>3.99</v>
      </c>
      <c r="R7620" t="s">
        <v>805</v>
      </c>
      <c r="S7620" t="s">
        <v>143</v>
      </c>
      <c r="T7620" t="s">
        <v>21</v>
      </c>
      <c r="U7620" t="s">
        <v>32</v>
      </c>
      <c r="V7620" t="s">
        <v>33</v>
      </c>
      <c r="W7620">
        <v>0.59</v>
      </c>
    </row>
    <row r="7621" spans="1:23" x14ac:dyDescent="0.3">
      <c r="A7621" t="s">
        <v>1731</v>
      </c>
      <c r="B7621" t="s">
        <v>1748</v>
      </c>
      <c r="D7621" s="1">
        <v>40388</v>
      </c>
      <c r="E7621" s="1">
        <v>40389</v>
      </c>
      <c r="F7621" s="1" t="str">
        <f t="shared" si="490"/>
        <v>July</v>
      </c>
      <c r="G7621" s="1" t="str">
        <f t="shared" si="491"/>
        <v>2010</v>
      </c>
      <c r="H7621" s="2">
        <f t="shared" si="492"/>
        <v>1</v>
      </c>
      <c r="I7621" s="2" t="b">
        <f t="shared" si="493"/>
        <v>0</v>
      </c>
      <c r="J7621" t="s">
        <v>24</v>
      </c>
      <c r="K7621">
        <v>31</v>
      </c>
      <c r="L7621">
        <v>5875.66</v>
      </c>
      <c r="M7621">
        <v>0.02</v>
      </c>
      <c r="N7621" t="s">
        <v>18</v>
      </c>
      <c r="O7621">
        <v>1856.12</v>
      </c>
      <c r="P7621">
        <v>178.47</v>
      </c>
      <c r="Q7621">
        <v>19.989999999999998</v>
      </c>
      <c r="R7621" t="s">
        <v>805</v>
      </c>
      <c r="S7621" t="s">
        <v>143</v>
      </c>
      <c r="T7621" t="s">
        <v>27</v>
      </c>
      <c r="U7621" t="s">
        <v>22</v>
      </c>
      <c r="V7621" t="s">
        <v>23</v>
      </c>
      <c r="W7621">
        <v>0.55000000000000004</v>
      </c>
    </row>
    <row r="7622" spans="1:23" x14ac:dyDescent="0.3">
      <c r="A7622" t="s">
        <v>1624</v>
      </c>
      <c r="B7622" t="s">
        <v>1625</v>
      </c>
      <c r="D7622" s="1">
        <v>41025</v>
      </c>
      <c r="E7622" s="1">
        <v>41026</v>
      </c>
      <c r="F7622" s="1" t="str">
        <f t="shared" si="490"/>
        <v>April</v>
      </c>
      <c r="G7622" s="1" t="str">
        <f t="shared" si="491"/>
        <v>2012</v>
      </c>
      <c r="H7622" s="2">
        <f t="shared" si="492"/>
        <v>1</v>
      </c>
      <c r="I7622" s="2" t="b">
        <f t="shared" si="493"/>
        <v>0</v>
      </c>
      <c r="J7622" t="s">
        <v>34</v>
      </c>
      <c r="K7622">
        <v>36</v>
      </c>
      <c r="L7622">
        <v>570.14</v>
      </c>
      <c r="M7622">
        <v>0.03</v>
      </c>
      <c r="N7622" t="s">
        <v>18</v>
      </c>
      <c r="O7622">
        <v>-90.72</v>
      </c>
      <c r="P7622">
        <v>15.31</v>
      </c>
      <c r="Q7622">
        <v>8.7799999999999994</v>
      </c>
      <c r="R7622" t="s">
        <v>805</v>
      </c>
      <c r="S7622" t="s">
        <v>143</v>
      </c>
      <c r="T7622" t="s">
        <v>42</v>
      </c>
      <c r="U7622" t="s">
        <v>22</v>
      </c>
      <c r="V7622" t="s">
        <v>23</v>
      </c>
      <c r="W7622">
        <v>0.56999999999999995</v>
      </c>
    </row>
    <row r="7623" spans="1:23" x14ac:dyDescent="0.3">
      <c r="A7623" t="s">
        <v>1745</v>
      </c>
      <c r="B7623" t="s">
        <v>1751</v>
      </c>
      <c r="D7623" s="1">
        <v>41016</v>
      </c>
      <c r="E7623" s="1">
        <v>41018</v>
      </c>
      <c r="F7623" s="1" t="str">
        <f t="shared" si="490"/>
        <v>April</v>
      </c>
      <c r="G7623" s="1" t="str">
        <f t="shared" si="491"/>
        <v>2012</v>
      </c>
      <c r="H7623" s="2">
        <f t="shared" si="492"/>
        <v>2</v>
      </c>
      <c r="I7623" s="2" t="b">
        <f t="shared" si="493"/>
        <v>0</v>
      </c>
      <c r="J7623" t="s">
        <v>34</v>
      </c>
      <c r="K7623">
        <v>42</v>
      </c>
      <c r="L7623">
        <v>825.63</v>
      </c>
      <c r="M7623">
        <v>0.03</v>
      </c>
      <c r="N7623" t="s">
        <v>18</v>
      </c>
      <c r="O7623">
        <v>379.74</v>
      </c>
      <c r="P7623">
        <v>18.940000000000001</v>
      </c>
      <c r="Q7623">
        <v>1.49</v>
      </c>
      <c r="R7623" t="s">
        <v>805</v>
      </c>
      <c r="S7623" t="s">
        <v>143</v>
      </c>
      <c r="T7623" t="s">
        <v>27</v>
      </c>
      <c r="U7623" t="s">
        <v>22</v>
      </c>
      <c r="V7623" t="s">
        <v>29</v>
      </c>
      <c r="W7623">
        <v>0.35</v>
      </c>
    </row>
    <row r="7624" spans="1:23" x14ac:dyDescent="0.3">
      <c r="A7624" t="s">
        <v>1754</v>
      </c>
      <c r="B7624" t="s">
        <v>1755</v>
      </c>
      <c r="D7624" s="1">
        <v>39860</v>
      </c>
      <c r="E7624" s="1">
        <v>39862</v>
      </c>
      <c r="F7624" s="1" t="str">
        <f t="shared" si="490"/>
        <v>February</v>
      </c>
      <c r="G7624" s="1" t="str">
        <f t="shared" si="491"/>
        <v>2009</v>
      </c>
      <c r="H7624" s="2">
        <f t="shared" si="492"/>
        <v>2</v>
      </c>
      <c r="I7624" s="2" t="b">
        <f t="shared" si="493"/>
        <v>0</v>
      </c>
      <c r="J7624" t="s">
        <v>17</v>
      </c>
      <c r="K7624">
        <v>15</v>
      </c>
      <c r="L7624">
        <v>180.39</v>
      </c>
      <c r="M7624">
        <v>0.04</v>
      </c>
      <c r="N7624" t="s">
        <v>18</v>
      </c>
      <c r="O7624">
        <v>-8.11</v>
      </c>
      <c r="P7624">
        <v>11.58</v>
      </c>
      <c r="Q7624">
        <v>6.97</v>
      </c>
      <c r="R7624" t="s">
        <v>805</v>
      </c>
      <c r="S7624" t="s">
        <v>143</v>
      </c>
      <c r="T7624" t="s">
        <v>42</v>
      </c>
      <c r="U7624" t="s">
        <v>22</v>
      </c>
      <c r="V7624" t="s">
        <v>51</v>
      </c>
      <c r="W7624">
        <v>0.35</v>
      </c>
    </row>
    <row r="7625" spans="1:23" x14ac:dyDescent="0.3">
      <c r="A7625" t="s">
        <v>1192</v>
      </c>
      <c r="B7625" t="s">
        <v>1310</v>
      </c>
      <c r="D7625" s="1">
        <v>40408</v>
      </c>
      <c r="E7625" s="1">
        <v>40409</v>
      </c>
      <c r="F7625" s="1" t="str">
        <f t="shared" si="490"/>
        <v>August</v>
      </c>
      <c r="G7625" s="1" t="str">
        <f t="shared" si="491"/>
        <v>2010</v>
      </c>
      <c r="H7625" s="2">
        <f t="shared" si="492"/>
        <v>1</v>
      </c>
      <c r="I7625" s="2" t="b">
        <f t="shared" si="493"/>
        <v>0</v>
      </c>
      <c r="J7625" t="s">
        <v>44</v>
      </c>
      <c r="K7625">
        <v>14</v>
      </c>
      <c r="L7625">
        <v>102.04</v>
      </c>
      <c r="M7625">
        <v>0.05</v>
      </c>
      <c r="N7625" t="s">
        <v>39</v>
      </c>
      <c r="O7625">
        <v>-47.67</v>
      </c>
      <c r="P7625">
        <v>6.48</v>
      </c>
      <c r="Q7625">
        <v>7.37</v>
      </c>
      <c r="R7625" t="s">
        <v>805</v>
      </c>
      <c r="S7625" t="s">
        <v>143</v>
      </c>
      <c r="T7625" t="s">
        <v>31</v>
      </c>
      <c r="U7625" t="s">
        <v>22</v>
      </c>
      <c r="V7625" t="s">
        <v>43</v>
      </c>
      <c r="W7625">
        <v>0.37</v>
      </c>
    </row>
    <row r="7626" spans="1:23" x14ac:dyDescent="0.3">
      <c r="A7626" t="s">
        <v>1418</v>
      </c>
      <c r="B7626" t="s">
        <v>1233</v>
      </c>
      <c r="D7626" s="1">
        <v>40865</v>
      </c>
      <c r="E7626" s="1">
        <v>40868</v>
      </c>
      <c r="F7626" s="1" t="str">
        <f t="shared" si="490"/>
        <v>November</v>
      </c>
      <c r="G7626" s="1" t="str">
        <f t="shared" si="491"/>
        <v>2011</v>
      </c>
      <c r="H7626" s="2">
        <f t="shared" si="492"/>
        <v>3</v>
      </c>
      <c r="I7626" s="2" t="b">
        <f t="shared" si="493"/>
        <v>0</v>
      </c>
      <c r="J7626" t="s">
        <v>44</v>
      </c>
      <c r="K7626">
        <v>29</v>
      </c>
      <c r="L7626">
        <v>1617.88</v>
      </c>
      <c r="M7626">
        <v>0</v>
      </c>
      <c r="N7626" t="s">
        <v>18</v>
      </c>
      <c r="O7626">
        <v>271.89999999999998</v>
      </c>
      <c r="P7626">
        <v>53.98</v>
      </c>
      <c r="Q7626">
        <v>5.5</v>
      </c>
      <c r="R7626" t="s">
        <v>805</v>
      </c>
      <c r="S7626" t="s">
        <v>143</v>
      </c>
      <c r="T7626" t="s">
        <v>21</v>
      </c>
      <c r="U7626" t="s">
        <v>32</v>
      </c>
      <c r="V7626" t="s">
        <v>48</v>
      </c>
      <c r="W7626">
        <v>0.62</v>
      </c>
    </row>
    <row r="7627" spans="1:23" x14ac:dyDescent="0.3">
      <c r="A7627" t="s">
        <v>1731</v>
      </c>
      <c r="B7627" t="s">
        <v>1748</v>
      </c>
      <c r="D7627" s="1">
        <v>40476</v>
      </c>
      <c r="E7627" s="1">
        <v>40478</v>
      </c>
      <c r="F7627" s="1" t="str">
        <f t="shared" si="490"/>
        <v>October</v>
      </c>
      <c r="G7627" s="1" t="str">
        <f t="shared" si="491"/>
        <v>2010</v>
      </c>
      <c r="H7627" s="2">
        <f t="shared" si="492"/>
        <v>2</v>
      </c>
      <c r="I7627" s="2" t="b">
        <f t="shared" si="493"/>
        <v>0</v>
      </c>
      <c r="J7627" t="s">
        <v>24</v>
      </c>
      <c r="K7627">
        <v>31</v>
      </c>
      <c r="L7627">
        <v>3969.43</v>
      </c>
      <c r="M7627">
        <v>0.1</v>
      </c>
      <c r="N7627" t="s">
        <v>25</v>
      </c>
      <c r="O7627">
        <v>-796.51</v>
      </c>
      <c r="P7627">
        <v>140.97999999999999</v>
      </c>
      <c r="Q7627">
        <v>36.090000000000003</v>
      </c>
      <c r="R7627" t="s">
        <v>805</v>
      </c>
      <c r="S7627" t="s">
        <v>143</v>
      </c>
      <c r="T7627" t="s">
        <v>27</v>
      </c>
      <c r="U7627" t="s">
        <v>36</v>
      </c>
      <c r="V7627" t="s">
        <v>54</v>
      </c>
      <c r="W7627">
        <v>0.77</v>
      </c>
    </row>
    <row r="7628" spans="1:23" x14ac:dyDescent="0.3">
      <c r="A7628" t="s">
        <v>1731</v>
      </c>
      <c r="B7628" t="s">
        <v>1748</v>
      </c>
      <c r="D7628" s="1">
        <v>40476</v>
      </c>
      <c r="E7628" s="1">
        <v>40478</v>
      </c>
      <c r="F7628" s="1" t="str">
        <f t="shared" si="490"/>
        <v>October</v>
      </c>
      <c r="G7628" s="1" t="str">
        <f t="shared" si="491"/>
        <v>2010</v>
      </c>
      <c r="H7628" s="2">
        <f t="shared" si="492"/>
        <v>2</v>
      </c>
      <c r="I7628" s="2" t="b">
        <f t="shared" si="493"/>
        <v>0</v>
      </c>
      <c r="J7628" t="s">
        <v>24</v>
      </c>
      <c r="K7628">
        <v>16</v>
      </c>
      <c r="L7628">
        <v>2882.7069999999999</v>
      </c>
      <c r="M7628">
        <v>0.02</v>
      </c>
      <c r="N7628" t="s">
        <v>18</v>
      </c>
      <c r="O7628">
        <v>303.23</v>
      </c>
      <c r="P7628">
        <v>205.99</v>
      </c>
      <c r="Q7628">
        <v>5</v>
      </c>
      <c r="R7628" t="s">
        <v>805</v>
      </c>
      <c r="S7628" t="s">
        <v>143</v>
      </c>
      <c r="T7628" t="s">
        <v>27</v>
      </c>
      <c r="U7628" t="s">
        <v>32</v>
      </c>
      <c r="V7628" t="s">
        <v>33</v>
      </c>
      <c r="W7628">
        <v>0.59</v>
      </c>
    </row>
    <row r="7629" spans="1:23" x14ac:dyDescent="0.3">
      <c r="A7629" t="s">
        <v>1418</v>
      </c>
      <c r="B7629" t="s">
        <v>1233</v>
      </c>
      <c r="D7629" s="1">
        <v>41224</v>
      </c>
      <c r="E7629" s="1">
        <v>41233</v>
      </c>
      <c r="F7629" s="1" t="str">
        <f t="shared" si="490"/>
        <v>November</v>
      </c>
      <c r="G7629" s="1" t="str">
        <f t="shared" si="491"/>
        <v>2012</v>
      </c>
      <c r="H7629" s="2">
        <f t="shared" si="492"/>
        <v>9</v>
      </c>
      <c r="I7629" s="2" t="b">
        <f t="shared" si="493"/>
        <v>0</v>
      </c>
      <c r="J7629" t="s">
        <v>17</v>
      </c>
      <c r="K7629">
        <v>41</v>
      </c>
      <c r="L7629">
        <v>356.28</v>
      </c>
      <c r="M7629">
        <v>7.0000000000000007E-2</v>
      </c>
      <c r="N7629" t="s">
        <v>39</v>
      </c>
      <c r="O7629">
        <v>65.760000000000005</v>
      </c>
      <c r="P7629">
        <v>8.69</v>
      </c>
      <c r="Q7629">
        <v>2.99</v>
      </c>
      <c r="R7629" t="s">
        <v>805</v>
      </c>
      <c r="S7629" t="s">
        <v>143</v>
      </c>
      <c r="T7629" t="s">
        <v>21</v>
      </c>
      <c r="U7629" t="s">
        <v>22</v>
      </c>
      <c r="V7629" t="s">
        <v>29</v>
      </c>
      <c r="W7629">
        <v>0.39</v>
      </c>
    </row>
    <row r="7630" spans="1:23" x14ac:dyDescent="0.3">
      <c r="A7630" t="s">
        <v>1275</v>
      </c>
      <c r="B7630" t="s">
        <v>1752</v>
      </c>
      <c r="D7630" s="1">
        <v>40875</v>
      </c>
      <c r="E7630" s="1">
        <v>40880</v>
      </c>
      <c r="F7630" s="1" t="str">
        <f t="shared" si="490"/>
        <v>December</v>
      </c>
      <c r="G7630" s="1" t="str">
        <f t="shared" si="491"/>
        <v>2011</v>
      </c>
      <c r="H7630" s="2">
        <f t="shared" si="492"/>
        <v>5</v>
      </c>
      <c r="I7630" s="2" t="b">
        <f t="shared" si="493"/>
        <v>0</v>
      </c>
      <c r="J7630" t="s">
        <v>17</v>
      </c>
      <c r="K7630">
        <v>1</v>
      </c>
      <c r="L7630">
        <v>54.22</v>
      </c>
      <c r="M7630">
        <v>0.02</v>
      </c>
      <c r="N7630" t="s">
        <v>18</v>
      </c>
      <c r="O7630">
        <v>-19.09</v>
      </c>
      <c r="P7630">
        <v>48.91</v>
      </c>
      <c r="Q7630">
        <v>5.81</v>
      </c>
      <c r="R7630" t="s">
        <v>805</v>
      </c>
      <c r="S7630" t="s">
        <v>143</v>
      </c>
      <c r="T7630" t="s">
        <v>31</v>
      </c>
      <c r="U7630" t="s">
        <v>22</v>
      </c>
      <c r="V7630" t="s">
        <v>43</v>
      </c>
      <c r="W7630">
        <v>0.38</v>
      </c>
    </row>
    <row r="7631" spans="1:23" x14ac:dyDescent="0.3">
      <c r="A7631" t="s">
        <v>1275</v>
      </c>
      <c r="B7631" t="s">
        <v>1752</v>
      </c>
      <c r="D7631" s="1">
        <v>40875</v>
      </c>
      <c r="E7631" s="1">
        <v>40879</v>
      </c>
      <c r="F7631" s="1" t="str">
        <f t="shared" si="490"/>
        <v>December</v>
      </c>
      <c r="G7631" s="1" t="str">
        <f t="shared" si="491"/>
        <v>2011</v>
      </c>
      <c r="H7631" s="2">
        <f t="shared" si="492"/>
        <v>4</v>
      </c>
      <c r="I7631" s="2" t="b">
        <f t="shared" si="493"/>
        <v>0</v>
      </c>
      <c r="J7631" t="s">
        <v>17</v>
      </c>
      <c r="K7631">
        <v>4</v>
      </c>
      <c r="L7631">
        <v>431.11</v>
      </c>
      <c r="M7631">
        <v>7.0000000000000007E-2</v>
      </c>
      <c r="N7631" t="s">
        <v>18</v>
      </c>
      <c r="O7631">
        <v>-244.33</v>
      </c>
      <c r="P7631">
        <v>101.41</v>
      </c>
      <c r="Q7631">
        <v>35</v>
      </c>
      <c r="R7631" t="s">
        <v>805</v>
      </c>
      <c r="S7631" t="s">
        <v>143</v>
      </c>
      <c r="T7631" t="s">
        <v>31</v>
      </c>
      <c r="U7631" t="s">
        <v>22</v>
      </c>
      <c r="V7631" t="s">
        <v>23</v>
      </c>
      <c r="W7631">
        <v>0.82</v>
      </c>
    </row>
    <row r="7632" spans="1:23" x14ac:dyDescent="0.3">
      <c r="A7632" t="s">
        <v>1754</v>
      </c>
      <c r="B7632" t="s">
        <v>1755</v>
      </c>
      <c r="D7632" s="1">
        <v>40061</v>
      </c>
      <c r="E7632" s="1">
        <v>40062</v>
      </c>
      <c r="F7632" s="1" t="str">
        <f t="shared" si="490"/>
        <v>September</v>
      </c>
      <c r="G7632" s="1" t="str">
        <f t="shared" si="491"/>
        <v>2009</v>
      </c>
      <c r="H7632" s="2">
        <f t="shared" si="492"/>
        <v>1</v>
      </c>
      <c r="I7632" s="2" t="b">
        <f t="shared" si="493"/>
        <v>0</v>
      </c>
      <c r="J7632" t="s">
        <v>44</v>
      </c>
      <c r="K7632">
        <v>43</v>
      </c>
      <c r="L7632">
        <v>3231.5639999999999</v>
      </c>
      <c r="M7632">
        <v>0.03</v>
      </c>
      <c r="N7632" t="s">
        <v>18</v>
      </c>
      <c r="O7632">
        <v>1166.0899999999999</v>
      </c>
      <c r="P7632">
        <v>85.99</v>
      </c>
      <c r="Q7632">
        <v>0.99</v>
      </c>
      <c r="R7632" t="s">
        <v>805</v>
      </c>
      <c r="S7632" t="s">
        <v>143</v>
      </c>
      <c r="T7632" t="s">
        <v>42</v>
      </c>
      <c r="U7632" t="s">
        <v>32</v>
      </c>
      <c r="V7632" t="s">
        <v>33</v>
      </c>
      <c r="W7632">
        <v>0.55000000000000004</v>
      </c>
    </row>
    <row r="7633" spans="1:23" x14ac:dyDescent="0.3">
      <c r="A7633" t="s">
        <v>1255</v>
      </c>
      <c r="B7633" t="s">
        <v>1392</v>
      </c>
      <c r="D7633" s="1">
        <v>40609</v>
      </c>
      <c r="E7633" s="1">
        <v>40611</v>
      </c>
      <c r="F7633" s="1" t="str">
        <f t="shared" si="490"/>
        <v>March</v>
      </c>
      <c r="G7633" s="1" t="str">
        <f t="shared" si="491"/>
        <v>2011</v>
      </c>
      <c r="H7633" s="2">
        <f t="shared" si="492"/>
        <v>2</v>
      </c>
      <c r="I7633" s="2" t="b">
        <f t="shared" si="493"/>
        <v>0</v>
      </c>
      <c r="J7633" t="s">
        <v>52</v>
      </c>
      <c r="K7633">
        <v>38</v>
      </c>
      <c r="L7633">
        <v>6230.68</v>
      </c>
      <c r="M7633">
        <v>0.09</v>
      </c>
      <c r="N7633" t="s">
        <v>25</v>
      </c>
      <c r="O7633">
        <v>835.46</v>
      </c>
      <c r="P7633">
        <v>217.85</v>
      </c>
      <c r="Q7633">
        <v>29.1</v>
      </c>
      <c r="R7633" t="s">
        <v>805</v>
      </c>
      <c r="S7633" t="s">
        <v>143</v>
      </c>
      <c r="T7633" t="s">
        <v>27</v>
      </c>
      <c r="U7633" t="s">
        <v>36</v>
      </c>
      <c r="V7633" t="s">
        <v>55</v>
      </c>
      <c r="W7633">
        <v>0.68</v>
      </c>
    </row>
    <row r="7634" spans="1:23" x14ac:dyDescent="0.3">
      <c r="A7634" t="s">
        <v>1255</v>
      </c>
      <c r="B7634" t="s">
        <v>1392</v>
      </c>
      <c r="D7634" s="1">
        <v>40609</v>
      </c>
      <c r="E7634" s="1">
        <v>40612</v>
      </c>
      <c r="F7634" s="1" t="str">
        <f t="shared" si="490"/>
        <v>March</v>
      </c>
      <c r="G7634" s="1" t="str">
        <f t="shared" si="491"/>
        <v>2011</v>
      </c>
      <c r="H7634" s="2">
        <f t="shared" si="492"/>
        <v>3</v>
      </c>
      <c r="I7634" s="2" t="b">
        <f t="shared" si="493"/>
        <v>0</v>
      </c>
      <c r="J7634" t="s">
        <v>52</v>
      </c>
      <c r="K7634">
        <v>8</v>
      </c>
      <c r="L7634">
        <v>1391.816</v>
      </c>
      <c r="M7634">
        <v>0.05</v>
      </c>
      <c r="N7634" t="s">
        <v>18</v>
      </c>
      <c r="O7634">
        <v>-344.82</v>
      </c>
      <c r="P7634">
        <v>209.37</v>
      </c>
      <c r="Q7634">
        <v>69</v>
      </c>
      <c r="R7634" t="s">
        <v>805</v>
      </c>
      <c r="S7634" t="s">
        <v>143</v>
      </c>
      <c r="T7634" t="s">
        <v>27</v>
      </c>
      <c r="U7634" t="s">
        <v>36</v>
      </c>
      <c r="V7634" t="s">
        <v>55</v>
      </c>
      <c r="W7634">
        <v>0.79</v>
      </c>
    </row>
    <row r="7635" spans="1:23" x14ac:dyDescent="0.3">
      <c r="A7635" t="s">
        <v>1754</v>
      </c>
      <c r="B7635" t="s">
        <v>1755</v>
      </c>
      <c r="D7635" s="1">
        <v>40477</v>
      </c>
      <c r="E7635" s="1">
        <v>40477</v>
      </c>
      <c r="F7635" s="1" t="str">
        <f t="shared" si="490"/>
        <v>October</v>
      </c>
      <c r="G7635" s="1" t="str">
        <f t="shared" si="491"/>
        <v>2010</v>
      </c>
      <c r="H7635" s="2">
        <f t="shared" si="492"/>
        <v>0</v>
      </c>
      <c r="I7635" s="2" t="str">
        <f t="shared" si="493"/>
        <v>FREE DELIVERY</v>
      </c>
      <c r="J7635" t="s">
        <v>17</v>
      </c>
      <c r="K7635">
        <v>38</v>
      </c>
      <c r="L7635">
        <v>1323.31</v>
      </c>
      <c r="M7635">
        <v>0.05</v>
      </c>
      <c r="N7635" t="s">
        <v>18</v>
      </c>
      <c r="O7635">
        <v>146.63999999999999</v>
      </c>
      <c r="P7635">
        <v>35.89</v>
      </c>
      <c r="Q7635">
        <v>14.72</v>
      </c>
      <c r="R7635" t="s">
        <v>805</v>
      </c>
      <c r="S7635" t="s">
        <v>143</v>
      </c>
      <c r="T7635" t="s">
        <v>42</v>
      </c>
      <c r="U7635" t="s">
        <v>22</v>
      </c>
      <c r="V7635" t="s">
        <v>51</v>
      </c>
      <c r="W7635">
        <v>0.4</v>
      </c>
    </row>
    <row r="7636" spans="1:23" x14ac:dyDescent="0.3">
      <c r="A7636" t="s">
        <v>1749</v>
      </c>
      <c r="B7636" t="s">
        <v>1750</v>
      </c>
      <c r="D7636" s="1">
        <v>40910</v>
      </c>
      <c r="E7636" s="1">
        <v>40913</v>
      </c>
      <c r="F7636" s="1" t="str">
        <f t="shared" si="490"/>
        <v>January</v>
      </c>
      <c r="G7636" s="1" t="str">
        <f t="shared" si="491"/>
        <v>2012</v>
      </c>
      <c r="H7636" s="2">
        <f t="shared" si="492"/>
        <v>3</v>
      </c>
      <c r="I7636" s="2" t="b">
        <f t="shared" si="493"/>
        <v>0</v>
      </c>
      <c r="J7636" t="s">
        <v>44</v>
      </c>
      <c r="K7636">
        <v>38</v>
      </c>
      <c r="L7636">
        <v>7325.63</v>
      </c>
      <c r="M7636">
        <v>0.04</v>
      </c>
      <c r="N7636" t="s">
        <v>39</v>
      </c>
      <c r="O7636">
        <v>1899.23</v>
      </c>
      <c r="P7636">
        <v>199.99</v>
      </c>
      <c r="Q7636">
        <v>24.49</v>
      </c>
      <c r="R7636" t="s">
        <v>805</v>
      </c>
      <c r="S7636" t="s">
        <v>143</v>
      </c>
      <c r="T7636" t="s">
        <v>21</v>
      </c>
      <c r="U7636" t="s">
        <v>32</v>
      </c>
      <c r="V7636" t="s">
        <v>62</v>
      </c>
      <c r="W7636">
        <v>0.46</v>
      </c>
    </row>
    <row r="7637" spans="1:23" x14ac:dyDescent="0.3">
      <c r="A7637" t="s">
        <v>1255</v>
      </c>
      <c r="B7637" t="s">
        <v>1392</v>
      </c>
      <c r="D7637" s="1">
        <v>39972</v>
      </c>
      <c r="E7637" s="1">
        <v>39972</v>
      </c>
      <c r="F7637" s="1" t="str">
        <f t="shared" si="490"/>
        <v>June</v>
      </c>
      <c r="G7637" s="1" t="str">
        <f t="shared" si="491"/>
        <v>2009</v>
      </c>
      <c r="H7637" s="2">
        <f t="shared" si="492"/>
        <v>0</v>
      </c>
      <c r="I7637" s="2" t="str">
        <f t="shared" si="493"/>
        <v>FREE DELIVERY</v>
      </c>
      <c r="J7637" t="s">
        <v>17</v>
      </c>
      <c r="K7637">
        <v>35</v>
      </c>
      <c r="L7637">
        <v>3439.39</v>
      </c>
      <c r="M7637">
        <v>0.05</v>
      </c>
      <c r="N7637" t="s">
        <v>39</v>
      </c>
      <c r="O7637">
        <v>1057.6199999999999</v>
      </c>
      <c r="P7637">
        <v>100.97</v>
      </c>
      <c r="Q7637">
        <v>7.18</v>
      </c>
      <c r="R7637" t="s">
        <v>805</v>
      </c>
      <c r="S7637" t="s">
        <v>143</v>
      </c>
      <c r="T7637" t="s">
        <v>27</v>
      </c>
      <c r="U7637" t="s">
        <v>32</v>
      </c>
      <c r="V7637" t="s">
        <v>48</v>
      </c>
      <c r="W7637">
        <v>0.46</v>
      </c>
    </row>
    <row r="7638" spans="1:23" x14ac:dyDescent="0.3">
      <c r="A7638" t="s">
        <v>1255</v>
      </c>
      <c r="B7638" t="s">
        <v>1392</v>
      </c>
      <c r="D7638" s="1">
        <v>39972</v>
      </c>
      <c r="E7638" s="1">
        <v>39972</v>
      </c>
      <c r="F7638" s="1" t="str">
        <f t="shared" si="490"/>
        <v>June</v>
      </c>
      <c r="G7638" s="1" t="str">
        <f t="shared" si="491"/>
        <v>2009</v>
      </c>
      <c r="H7638" s="2">
        <f t="shared" si="492"/>
        <v>0</v>
      </c>
      <c r="I7638" s="2" t="str">
        <f t="shared" si="493"/>
        <v>FREE DELIVERY</v>
      </c>
      <c r="J7638" t="s">
        <v>17</v>
      </c>
      <c r="K7638">
        <v>2</v>
      </c>
      <c r="L7638">
        <v>10.48</v>
      </c>
      <c r="M7638">
        <v>0.02</v>
      </c>
      <c r="N7638" t="s">
        <v>18</v>
      </c>
      <c r="O7638">
        <v>-5.65</v>
      </c>
      <c r="P7638">
        <v>4.84</v>
      </c>
      <c r="Q7638">
        <v>0.71</v>
      </c>
      <c r="R7638" t="s">
        <v>805</v>
      </c>
      <c r="S7638" t="s">
        <v>143</v>
      </c>
      <c r="T7638" t="s">
        <v>27</v>
      </c>
      <c r="U7638" t="s">
        <v>22</v>
      </c>
      <c r="V7638" t="s">
        <v>60</v>
      </c>
      <c r="W7638">
        <v>0.52</v>
      </c>
    </row>
    <row r="7639" spans="1:23" x14ac:dyDescent="0.3">
      <c r="A7639" t="s">
        <v>1275</v>
      </c>
      <c r="B7639" t="s">
        <v>1752</v>
      </c>
      <c r="D7639" s="1">
        <v>41232</v>
      </c>
      <c r="E7639" s="1">
        <v>41234</v>
      </c>
      <c r="F7639" s="1" t="str">
        <f t="shared" si="490"/>
        <v>November</v>
      </c>
      <c r="G7639" s="1" t="str">
        <f t="shared" si="491"/>
        <v>2012</v>
      </c>
      <c r="H7639" s="2">
        <f t="shared" si="492"/>
        <v>2</v>
      </c>
      <c r="I7639" s="2" t="b">
        <f t="shared" si="493"/>
        <v>0</v>
      </c>
      <c r="J7639" t="s">
        <v>24</v>
      </c>
      <c r="K7639">
        <v>22</v>
      </c>
      <c r="L7639">
        <v>109.52</v>
      </c>
      <c r="M7639">
        <v>0.09</v>
      </c>
      <c r="N7639" t="s">
        <v>39</v>
      </c>
      <c r="O7639">
        <v>-73.349999999999994</v>
      </c>
      <c r="P7639">
        <v>4.54</v>
      </c>
      <c r="Q7639">
        <v>5.83</v>
      </c>
      <c r="R7639" t="s">
        <v>805</v>
      </c>
      <c r="S7639" t="s">
        <v>143</v>
      </c>
      <c r="T7639" t="s">
        <v>31</v>
      </c>
      <c r="U7639" t="s">
        <v>22</v>
      </c>
      <c r="V7639" t="s">
        <v>29</v>
      </c>
      <c r="W7639">
        <v>0.36</v>
      </c>
    </row>
    <row r="7640" spans="1:23" x14ac:dyDescent="0.3">
      <c r="A7640" t="s">
        <v>1178</v>
      </c>
      <c r="B7640" t="s">
        <v>1753</v>
      </c>
      <c r="D7640" s="1">
        <v>40035</v>
      </c>
      <c r="E7640" s="1">
        <v>40040</v>
      </c>
      <c r="F7640" s="1" t="str">
        <f t="shared" si="490"/>
        <v>August</v>
      </c>
      <c r="G7640" s="1" t="str">
        <f t="shared" si="491"/>
        <v>2009</v>
      </c>
      <c r="H7640" s="2">
        <f t="shared" si="492"/>
        <v>5</v>
      </c>
      <c r="I7640" s="2" t="b">
        <f t="shared" si="493"/>
        <v>0</v>
      </c>
      <c r="J7640" t="s">
        <v>17</v>
      </c>
      <c r="K7640">
        <v>32</v>
      </c>
      <c r="L7640">
        <v>210.94</v>
      </c>
      <c r="M7640">
        <v>0.08</v>
      </c>
      <c r="N7640" t="s">
        <v>18</v>
      </c>
      <c r="O7640">
        <v>-94.59</v>
      </c>
      <c r="P7640">
        <v>6.48</v>
      </c>
      <c r="Q7640">
        <v>6.81</v>
      </c>
      <c r="R7640" t="s">
        <v>805</v>
      </c>
      <c r="S7640" t="s">
        <v>143</v>
      </c>
      <c r="T7640" t="s">
        <v>31</v>
      </c>
      <c r="U7640" t="s">
        <v>22</v>
      </c>
      <c r="V7640" t="s">
        <v>43</v>
      </c>
      <c r="W7640">
        <v>0.36</v>
      </c>
    </row>
    <row r="7641" spans="1:23" x14ac:dyDescent="0.3">
      <c r="A7641" t="s">
        <v>1178</v>
      </c>
      <c r="B7641" t="s">
        <v>1753</v>
      </c>
      <c r="D7641" s="1">
        <v>40035</v>
      </c>
      <c r="E7641" s="1">
        <v>40042</v>
      </c>
      <c r="F7641" s="1" t="str">
        <f t="shared" si="490"/>
        <v>August</v>
      </c>
      <c r="G7641" s="1" t="str">
        <f t="shared" si="491"/>
        <v>2009</v>
      </c>
      <c r="H7641" s="2">
        <f t="shared" si="492"/>
        <v>7</v>
      </c>
      <c r="I7641" s="2" t="b">
        <f t="shared" si="493"/>
        <v>0</v>
      </c>
      <c r="J7641" t="s">
        <v>17</v>
      </c>
      <c r="K7641">
        <v>7</v>
      </c>
      <c r="L7641">
        <v>192.02</v>
      </c>
      <c r="M7641">
        <v>0.09</v>
      </c>
      <c r="N7641" t="s">
        <v>25</v>
      </c>
      <c r="O7641">
        <v>-293.74</v>
      </c>
      <c r="P7641">
        <v>20.98</v>
      </c>
      <c r="Q7641">
        <v>53.03</v>
      </c>
      <c r="R7641" t="s">
        <v>805</v>
      </c>
      <c r="S7641" t="s">
        <v>143</v>
      </c>
      <c r="T7641" t="s">
        <v>31</v>
      </c>
      <c r="U7641" t="s">
        <v>22</v>
      </c>
      <c r="V7641" t="s">
        <v>23</v>
      </c>
      <c r="W7641">
        <v>0.78</v>
      </c>
    </row>
    <row r="7642" spans="1:23" x14ac:dyDescent="0.3">
      <c r="A7642" t="s">
        <v>1192</v>
      </c>
      <c r="B7642" t="s">
        <v>1310</v>
      </c>
      <c r="D7642" s="1">
        <v>41118</v>
      </c>
      <c r="E7642" s="1">
        <v>41118</v>
      </c>
      <c r="F7642" s="1" t="str">
        <f t="shared" si="490"/>
        <v>July</v>
      </c>
      <c r="G7642" s="1" t="str">
        <f t="shared" si="491"/>
        <v>2012</v>
      </c>
      <c r="H7642" s="2">
        <f t="shared" si="492"/>
        <v>0</v>
      </c>
      <c r="I7642" s="2" t="str">
        <f t="shared" si="493"/>
        <v>FREE DELIVERY</v>
      </c>
      <c r="J7642" t="s">
        <v>17</v>
      </c>
      <c r="K7642">
        <v>39</v>
      </c>
      <c r="L7642">
        <v>2650.77</v>
      </c>
      <c r="M7642">
        <v>0.08</v>
      </c>
      <c r="N7642" t="s">
        <v>18</v>
      </c>
      <c r="O7642">
        <v>-824.43</v>
      </c>
      <c r="P7642">
        <v>70.709999999999994</v>
      </c>
      <c r="Q7642">
        <v>37.58</v>
      </c>
      <c r="R7642" t="s">
        <v>805</v>
      </c>
      <c r="S7642" t="s">
        <v>143</v>
      </c>
      <c r="T7642" t="s">
        <v>31</v>
      </c>
      <c r="U7642" t="s">
        <v>36</v>
      </c>
      <c r="V7642" t="s">
        <v>37</v>
      </c>
      <c r="W7642">
        <v>0.78</v>
      </c>
    </row>
    <row r="7643" spans="1:23" x14ac:dyDescent="0.3">
      <c r="A7643" t="s">
        <v>1611</v>
      </c>
      <c r="B7643" t="s">
        <v>948</v>
      </c>
      <c r="D7643" s="1">
        <v>40849</v>
      </c>
      <c r="E7643" s="1">
        <v>40851</v>
      </c>
      <c r="F7643" s="1" t="str">
        <f t="shared" si="490"/>
        <v>November</v>
      </c>
      <c r="G7643" s="1" t="str">
        <f t="shared" si="491"/>
        <v>2011</v>
      </c>
      <c r="H7643" s="2">
        <f t="shared" si="492"/>
        <v>2</v>
      </c>
      <c r="I7643" s="2" t="b">
        <f t="shared" si="493"/>
        <v>0</v>
      </c>
      <c r="J7643" t="s">
        <v>52</v>
      </c>
      <c r="K7643">
        <v>19</v>
      </c>
      <c r="L7643">
        <v>1134.2</v>
      </c>
      <c r="M7643">
        <v>0.08</v>
      </c>
      <c r="N7643" t="s">
        <v>25</v>
      </c>
      <c r="O7643">
        <v>-351.51</v>
      </c>
      <c r="P7643">
        <v>58.14</v>
      </c>
      <c r="Q7643">
        <v>36.61</v>
      </c>
      <c r="R7643" t="s">
        <v>805</v>
      </c>
      <c r="S7643" t="s">
        <v>143</v>
      </c>
      <c r="T7643" t="s">
        <v>21</v>
      </c>
      <c r="U7643" t="s">
        <v>36</v>
      </c>
      <c r="V7643" t="s">
        <v>54</v>
      </c>
      <c r="W7643">
        <v>0.61</v>
      </c>
    </row>
    <row r="7644" spans="1:23" x14ac:dyDescent="0.3">
      <c r="A7644" t="s">
        <v>1192</v>
      </c>
      <c r="B7644" t="s">
        <v>1310</v>
      </c>
      <c r="D7644" s="1">
        <v>40664</v>
      </c>
      <c r="E7644" s="1">
        <v>40666</v>
      </c>
      <c r="F7644" s="1" t="str">
        <f t="shared" si="490"/>
        <v>May</v>
      </c>
      <c r="G7644" s="1" t="str">
        <f t="shared" si="491"/>
        <v>2011</v>
      </c>
      <c r="H7644" s="2">
        <f t="shared" si="492"/>
        <v>2</v>
      </c>
      <c r="I7644" s="2" t="b">
        <f t="shared" si="493"/>
        <v>0</v>
      </c>
      <c r="J7644" t="s">
        <v>24</v>
      </c>
      <c r="K7644">
        <v>22</v>
      </c>
      <c r="L7644">
        <v>1900.47</v>
      </c>
      <c r="M7644">
        <v>0</v>
      </c>
      <c r="N7644" t="s">
        <v>25</v>
      </c>
      <c r="O7644">
        <v>202.73</v>
      </c>
      <c r="P7644">
        <v>80.97</v>
      </c>
      <c r="Q7644">
        <v>30.06</v>
      </c>
      <c r="R7644" t="s">
        <v>805</v>
      </c>
      <c r="S7644" t="s">
        <v>143</v>
      </c>
      <c r="T7644" t="s">
        <v>31</v>
      </c>
      <c r="U7644" t="s">
        <v>32</v>
      </c>
      <c r="V7644" t="s">
        <v>94</v>
      </c>
      <c r="W7644">
        <v>0.4</v>
      </c>
    </row>
    <row r="7645" spans="1:23" x14ac:dyDescent="0.3">
      <c r="A7645" t="s">
        <v>1192</v>
      </c>
      <c r="B7645" t="s">
        <v>1310</v>
      </c>
      <c r="D7645" s="1">
        <v>40664</v>
      </c>
      <c r="E7645" s="1">
        <v>40665</v>
      </c>
      <c r="F7645" s="1" t="str">
        <f t="shared" si="490"/>
        <v>May</v>
      </c>
      <c r="G7645" s="1" t="str">
        <f t="shared" si="491"/>
        <v>2011</v>
      </c>
      <c r="H7645" s="2">
        <f t="shared" si="492"/>
        <v>1</v>
      </c>
      <c r="I7645" s="2" t="b">
        <f t="shared" si="493"/>
        <v>0</v>
      </c>
      <c r="J7645" t="s">
        <v>24</v>
      </c>
      <c r="K7645">
        <v>33</v>
      </c>
      <c r="L7645">
        <v>205.52</v>
      </c>
      <c r="M7645">
        <v>0.09</v>
      </c>
      <c r="N7645" t="s">
        <v>18</v>
      </c>
      <c r="O7645">
        <v>-118.55</v>
      </c>
      <c r="P7645">
        <v>6.48</v>
      </c>
      <c r="Q7645">
        <v>7.03</v>
      </c>
      <c r="R7645" t="s">
        <v>805</v>
      </c>
      <c r="S7645" t="s">
        <v>143</v>
      </c>
      <c r="T7645" t="s">
        <v>31</v>
      </c>
      <c r="U7645" t="s">
        <v>22</v>
      </c>
      <c r="V7645" t="s">
        <v>43</v>
      </c>
      <c r="W7645">
        <v>0.37</v>
      </c>
    </row>
    <row r="7646" spans="1:23" x14ac:dyDescent="0.3">
      <c r="A7646" t="s">
        <v>1255</v>
      </c>
      <c r="B7646" t="s">
        <v>1392</v>
      </c>
      <c r="D7646" s="1">
        <v>40836</v>
      </c>
      <c r="E7646" s="1">
        <v>40840</v>
      </c>
      <c r="F7646" s="1" t="str">
        <f t="shared" si="490"/>
        <v>October</v>
      </c>
      <c r="G7646" s="1" t="str">
        <f t="shared" si="491"/>
        <v>2011</v>
      </c>
      <c r="H7646" s="2">
        <f t="shared" si="492"/>
        <v>4</v>
      </c>
      <c r="I7646" s="2" t="b">
        <f t="shared" si="493"/>
        <v>0</v>
      </c>
      <c r="J7646" t="s">
        <v>17</v>
      </c>
      <c r="K7646">
        <v>3</v>
      </c>
      <c r="L7646">
        <v>545.88</v>
      </c>
      <c r="M7646">
        <v>0.05</v>
      </c>
      <c r="N7646" t="s">
        <v>25</v>
      </c>
      <c r="O7646">
        <v>-95.04</v>
      </c>
      <c r="P7646">
        <v>212.6</v>
      </c>
      <c r="Q7646">
        <v>52.2</v>
      </c>
      <c r="R7646" t="s">
        <v>805</v>
      </c>
      <c r="S7646" t="s">
        <v>143</v>
      </c>
      <c r="T7646" t="s">
        <v>27</v>
      </c>
      <c r="U7646" t="s">
        <v>36</v>
      </c>
      <c r="V7646" t="s">
        <v>55</v>
      </c>
      <c r="W7646">
        <v>0.64</v>
      </c>
    </row>
    <row r="7647" spans="1:23" x14ac:dyDescent="0.3">
      <c r="A7647" t="s">
        <v>1418</v>
      </c>
      <c r="B7647" t="s">
        <v>1233</v>
      </c>
      <c r="D7647" s="1">
        <v>41193</v>
      </c>
      <c r="E7647" s="1">
        <v>41195</v>
      </c>
      <c r="F7647" s="1" t="str">
        <f t="shared" si="490"/>
        <v>October</v>
      </c>
      <c r="G7647" s="1" t="str">
        <f t="shared" si="491"/>
        <v>2012</v>
      </c>
      <c r="H7647" s="2">
        <f t="shared" si="492"/>
        <v>2</v>
      </c>
      <c r="I7647" s="2" t="b">
        <f t="shared" si="493"/>
        <v>0</v>
      </c>
      <c r="J7647" t="s">
        <v>52</v>
      </c>
      <c r="K7647">
        <v>45</v>
      </c>
      <c r="L7647">
        <v>4042.96</v>
      </c>
      <c r="M7647">
        <v>0.05</v>
      </c>
      <c r="N7647" t="s">
        <v>25</v>
      </c>
      <c r="O7647">
        <v>-699.72</v>
      </c>
      <c r="P7647">
        <v>89.99</v>
      </c>
      <c r="Q7647">
        <v>42</v>
      </c>
      <c r="R7647" t="s">
        <v>805</v>
      </c>
      <c r="S7647" t="s">
        <v>143</v>
      </c>
      <c r="T7647" t="s">
        <v>21</v>
      </c>
      <c r="U7647" t="s">
        <v>36</v>
      </c>
      <c r="V7647" t="s">
        <v>67</v>
      </c>
      <c r="W7647">
        <v>0.66</v>
      </c>
    </row>
    <row r="7648" spans="1:23" x14ac:dyDescent="0.3">
      <c r="A7648" t="s">
        <v>1275</v>
      </c>
      <c r="B7648" t="s">
        <v>1752</v>
      </c>
      <c r="D7648" s="1">
        <v>40574</v>
      </c>
      <c r="E7648" s="1">
        <v>40576</v>
      </c>
      <c r="F7648" s="1" t="str">
        <f t="shared" si="490"/>
        <v>February</v>
      </c>
      <c r="G7648" s="1" t="str">
        <f t="shared" si="491"/>
        <v>2011</v>
      </c>
      <c r="H7648" s="2">
        <f t="shared" si="492"/>
        <v>2</v>
      </c>
      <c r="I7648" s="2" t="b">
        <f t="shared" si="493"/>
        <v>0</v>
      </c>
      <c r="J7648" t="s">
        <v>24</v>
      </c>
      <c r="K7648">
        <v>28</v>
      </c>
      <c r="L7648">
        <v>1262.75</v>
      </c>
      <c r="M7648">
        <v>7.0000000000000007E-2</v>
      </c>
      <c r="N7648" t="s">
        <v>18</v>
      </c>
      <c r="O7648">
        <v>422.23</v>
      </c>
      <c r="P7648">
        <v>46.89</v>
      </c>
      <c r="Q7648">
        <v>5.0999999999999996</v>
      </c>
      <c r="R7648" t="s">
        <v>805</v>
      </c>
      <c r="S7648" t="s">
        <v>143</v>
      </c>
      <c r="T7648" t="s">
        <v>31</v>
      </c>
      <c r="U7648" t="s">
        <v>22</v>
      </c>
      <c r="V7648" t="s">
        <v>28</v>
      </c>
      <c r="W7648">
        <v>0.46</v>
      </c>
    </row>
    <row r="7649" spans="1:23" x14ac:dyDescent="0.3">
      <c r="A7649" t="s">
        <v>1178</v>
      </c>
      <c r="B7649" t="s">
        <v>1753</v>
      </c>
      <c r="D7649" s="1">
        <v>40610</v>
      </c>
      <c r="E7649" s="1">
        <v>40615</v>
      </c>
      <c r="F7649" s="1" t="str">
        <f t="shared" si="490"/>
        <v>March</v>
      </c>
      <c r="G7649" s="1" t="str">
        <f t="shared" si="491"/>
        <v>2011</v>
      </c>
      <c r="H7649" s="2">
        <f t="shared" si="492"/>
        <v>5</v>
      </c>
      <c r="I7649" s="2" t="b">
        <f t="shared" si="493"/>
        <v>0</v>
      </c>
      <c r="J7649" t="s">
        <v>17</v>
      </c>
      <c r="K7649">
        <v>41</v>
      </c>
      <c r="L7649">
        <v>243.37</v>
      </c>
      <c r="M7649">
        <v>0.01</v>
      </c>
      <c r="N7649" t="s">
        <v>18</v>
      </c>
      <c r="O7649">
        <v>-106.42</v>
      </c>
      <c r="P7649">
        <v>5.8</v>
      </c>
      <c r="Q7649">
        <v>5.59</v>
      </c>
      <c r="R7649" t="s">
        <v>805</v>
      </c>
      <c r="S7649" t="s">
        <v>143</v>
      </c>
      <c r="T7649" t="s">
        <v>31</v>
      </c>
      <c r="U7649" t="s">
        <v>22</v>
      </c>
      <c r="V7649" t="s">
        <v>29</v>
      </c>
      <c r="W7649">
        <v>0.4</v>
      </c>
    </row>
    <row r="7650" spans="1:23" x14ac:dyDescent="0.3">
      <c r="A7650" t="s">
        <v>1548</v>
      </c>
      <c r="B7650" t="s">
        <v>986</v>
      </c>
      <c r="D7650" s="1">
        <v>40575</v>
      </c>
      <c r="E7650" s="1">
        <v>40577</v>
      </c>
      <c r="F7650" s="1" t="str">
        <f t="shared" si="490"/>
        <v>February</v>
      </c>
      <c r="G7650" s="1" t="str">
        <f t="shared" si="491"/>
        <v>2011</v>
      </c>
      <c r="H7650" s="2">
        <f t="shared" si="492"/>
        <v>2</v>
      </c>
      <c r="I7650" s="2" t="b">
        <f t="shared" si="493"/>
        <v>0</v>
      </c>
      <c r="J7650" t="s">
        <v>44</v>
      </c>
      <c r="K7650">
        <v>14</v>
      </c>
      <c r="L7650">
        <v>730.33</v>
      </c>
      <c r="M7650">
        <v>0.1</v>
      </c>
      <c r="N7650" t="s">
        <v>39</v>
      </c>
      <c r="O7650">
        <v>110.77</v>
      </c>
      <c r="P7650">
        <v>51.98</v>
      </c>
      <c r="Q7650">
        <v>10.17</v>
      </c>
      <c r="R7650" t="s">
        <v>805</v>
      </c>
      <c r="S7650" t="s">
        <v>143</v>
      </c>
      <c r="T7650" t="s">
        <v>21</v>
      </c>
      <c r="U7650" t="s">
        <v>32</v>
      </c>
      <c r="V7650" t="s">
        <v>94</v>
      </c>
      <c r="W7650">
        <v>0.37</v>
      </c>
    </row>
    <row r="7651" spans="1:23" x14ac:dyDescent="0.3">
      <c r="A7651" t="s">
        <v>1248</v>
      </c>
      <c r="B7651" t="s">
        <v>1249</v>
      </c>
      <c r="D7651" s="1">
        <v>40288</v>
      </c>
      <c r="E7651" s="1">
        <v>40292</v>
      </c>
      <c r="F7651" s="1" t="str">
        <f t="shared" si="490"/>
        <v>April</v>
      </c>
      <c r="G7651" s="1" t="str">
        <f t="shared" si="491"/>
        <v>2010</v>
      </c>
      <c r="H7651" s="2">
        <f t="shared" si="492"/>
        <v>4</v>
      </c>
      <c r="I7651" s="2" t="b">
        <f t="shared" si="493"/>
        <v>0</v>
      </c>
      <c r="J7651" t="s">
        <v>17</v>
      </c>
      <c r="K7651">
        <v>9</v>
      </c>
      <c r="L7651">
        <v>54.79</v>
      </c>
      <c r="M7651">
        <v>0.05</v>
      </c>
      <c r="N7651" t="s">
        <v>18</v>
      </c>
      <c r="O7651">
        <v>-6.82</v>
      </c>
      <c r="P7651">
        <v>5.85</v>
      </c>
      <c r="Q7651">
        <v>2.27</v>
      </c>
      <c r="R7651" t="s">
        <v>805</v>
      </c>
      <c r="S7651" t="s">
        <v>143</v>
      </c>
      <c r="T7651" t="s">
        <v>21</v>
      </c>
      <c r="U7651" t="s">
        <v>22</v>
      </c>
      <c r="V7651" t="s">
        <v>60</v>
      </c>
      <c r="W7651">
        <v>0.56000000000000005</v>
      </c>
    </row>
    <row r="7652" spans="1:23" x14ac:dyDescent="0.3">
      <c r="A7652" t="s">
        <v>1184</v>
      </c>
      <c r="B7652" t="s">
        <v>1190</v>
      </c>
      <c r="D7652" s="1">
        <v>40288</v>
      </c>
      <c r="E7652" s="1">
        <v>40292</v>
      </c>
      <c r="F7652" s="1" t="str">
        <f t="shared" si="490"/>
        <v>April</v>
      </c>
      <c r="G7652" s="1" t="str">
        <f t="shared" si="491"/>
        <v>2010</v>
      </c>
      <c r="H7652" s="2">
        <f t="shared" si="492"/>
        <v>4</v>
      </c>
      <c r="I7652" s="2" t="b">
        <f t="shared" si="493"/>
        <v>0</v>
      </c>
      <c r="J7652" t="s">
        <v>17</v>
      </c>
      <c r="K7652">
        <v>49</v>
      </c>
      <c r="L7652">
        <v>7319.85</v>
      </c>
      <c r="M7652">
        <v>0.03</v>
      </c>
      <c r="N7652" t="s">
        <v>18</v>
      </c>
      <c r="O7652">
        <v>611.42999999999995</v>
      </c>
      <c r="P7652">
        <v>152.47999999999999</v>
      </c>
      <c r="Q7652">
        <v>4</v>
      </c>
      <c r="R7652" t="s">
        <v>805</v>
      </c>
      <c r="S7652" t="s">
        <v>143</v>
      </c>
      <c r="T7652" t="s">
        <v>31</v>
      </c>
      <c r="U7652" t="s">
        <v>32</v>
      </c>
      <c r="V7652" t="s">
        <v>48</v>
      </c>
      <c r="W7652">
        <v>0.79</v>
      </c>
    </row>
    <row r="7653" spans="1:23" x14ac:dyDescent="0.3">
      <c r="A7653" t="s">
        <v>1184</v>
      </c>
      <c r="B7653" t="s">
        <v>1190</v>
      </c>
      <c r="D7653" s="1">
        <v>40288</v>
      </c>
      <c r="E7653" s="1">
        <v>40295</v>
      </c>
      <c r="F7653" s="1" t="str">
        <f t="shared" si="490"/>
        <v>April</v>
      </c>
      <c r="G7653" s="1" t="str">
        <f t="shared" si="491"/>
        <v>2010</v>
      </c>
      <c r="H7653" s="2">
        <f t="shared" si="492"/>
        <v>7</v>
      </c>
      <c r="I7653" s="2" t="b">
        <f t="shared" si="493"/>
        <v>0</v>
      </c>
      <c r="J7653" t="s">
        <v>17</v>
      </c>
      <c r="K7653">
        <v>28</v>
      </c>
      <c r="L7653">
        <v>707.44</v>
      </c>
      <c r="M7653">
        <v>0.01</v>
      </c>
      <c r="N7653" t="s">
        <v>39</v>
      </c>
      <c r="O7653">
        <v>-50.27</v>
      </c>
      <c r="P7653">
        <v>24.98</v>
      </c>
      <c r="Q7653">
        <v>8.7899999999999991</v>
      </c>
      <c r="R7653" t="s">
        <v>805</v>
      </c>
      <c r="S7653" t="s">
        <v>143</v>
      </c>
      <c r="T7653" t="s">
        <v>31</v>
      </c>
      <c r="U7653" t="s">
        <v>22</v>
      </c>
      <c r="V7653" t="s">
        <v>23</v>
      </c>
      <c r="W7653">
        <v>0.66</v>
      </c>
    </row>
    <row r="7654" spans="1:23" x14ac:dyDescent="0.3">
      <c r="A7654" t="s">
        <v>1548</v>
      </c>
      <c r="B7654" t="s">
        <v>986</v>
      </c>
      <c r="D7654" s="1">
        <v>39884</v>
      </c>
      <c r="E7654" s="1">
        <v>39886</v>
      </c>
      <c r="F7654" s="1" t="str">
        <f t="shared" si="490"/>
        <v>March</v>
      </c>
      <c r="G7654" s="1" t="str">
        <f t="shared" si="491"/>
        <v>2009</v>
      </c>
      <c r="H7654" s="2">
        <f t="shared" si="492"/>
        <v>2</v>
      </c>
      <c r="I7654" s="2" t="b">
        <f t="shared" si="493"/>
        <v>0</v>
      </c>
      <c r="J7654" t="s">
        <v>34</v>
      </c>
      <c r="K7654">
        <v>15</v>
      </c>
      <c r="L7654">
        <v>1146.4100000000001</v>
      </c>
      <c r="M7654">
        <v>0</v>
      </c>
      <c r="N7654" t="s">
        <v>18</v>
      </c>
      <c r="O7654">
        <v>-88.61</v>
      </c>
      <c r="P7654">
        <v>73.98</v>
      </c>
      <c r="Q7654">
        <v>14.52</v>
      </c>
      <c r="R7654" t="s">
        <v>805</v>
      </c>
      <c r="S7654" t="s">
        <v>143</v>
      </c>
      <c r="T7654" t="s">
        <v>21</v>
      </c>
      <c r="U7654" t="s">
        <v>32</v>
      </c>
      <c r="V7654" t="s">
        <v>48</v>
      </c>
      <c r="W7654">
        <v>0.65</v>
      </c>
    </row>
    <row r="7655" spans="1:23" x14ac:dyDescent="0.3">
      <c r="A7655" t="s">
        <v>1184</v>
      </c>
      <c r="B7655" t="s">
        <v>1190</v>
      </c>
      <c r="D7655" s="1">
        <v>41181</v>
      </c>
      <c r="E7655" s="1">
        <v>41182</v>
      </c>
      <c r="F7655" s="1" t="str">
        <f t="shared" si="490"/>
        <v>September</v>
      </c>
      <c r="G7655" s="1" t="str">
        <f t="shared" si="491"/>
        <v>2012</v>
      </c>
      <c r="H7655" s="2">
        <f t="shared" si="492"/>
        <v>1</v>
      </c>
      <c r="I7655" s="2" t="b">
        <f t="shared" si="493"/>
        <v>0</v>
      </c>
      <c r="J7655" t="s">
        <v>52</v>
      </c>
      <c r="K7655">
        <v>4</v>
      </c>
      <c r="L7655">
        <v>80.290000000000006</v>
      </c>
      <c r="M7655">
        <v>0.03</v>
      </c>
      <c r="N7655" t="s">
        <v>18</v>
      </c>
      <c r="O7655">
        <v>-6.57</v>
      </c>
      <c r="P7655">
        <v>18.97</v>
      </c>
      <c r="Q7655">
        <v>5.21</v>
      </c>
      <c r="R7655" t="s">
        <v>805</v>
      </c>
      <c r="S7655" t="s">
        <v>143</v>
      </c>
      <c r="T7655" t="s">
        <v>31</v>
      </c>
      <c r="U7655" t="s">
        <v>22</v>
      </c>
      <c r="V7655" t="s">
        <v>43</v>
      </c>
      <c r="W7655">
        <v>0.37</v>
      </c>
    </row>
    <row r="7656" spans="1:23" x14ac:dyDescent="0.3">
      <c r="A7656" t="s">
        <v>1184</v>
      </c>
      <c r="B7656" t="s">
        <v>1190</v>
      </c>
      <c r="D7656" s="1">
        <v>41181</v>
      </c>
      <c r="E7656" s="1">
        <v>41184</v>
      </c>
      <c r="F7656" s="1" t="str">
        <f t="shared" si="490"/>
        <v>October</v>
      </c>
      <c r="G7656" s="1" t="str">
        <f t="shared" si="491"/>
        <v>2012</v>
      </c>
      <c r="H7656" s="2">
        <f t="shared" si="492"/>
        <v>3</v>
      </c>
      <c r="I7656" s="2" t="b">
        <f t="shared" si="493"/>
        <v>0</v>
      </c>
      <c r="J7656" t="s">
        <v>52</v>
      </c>
      <c r="K7656">
        <v>36</v>
      </c>
      <c r="L7656">
        <v>2628.9225000000001</v>
      </c>
      <c r="M7656">
        <v>0.03</v>
      </c>
      <c r="N7656" t="s">
        <v>18</v>
      </c>
      <c r="O7656">
        <v>832.19</v>
      </c>
      <c r="P7656">
        <v>85.99</v>
      </c>
      <c r="Q7656">
        <v>0.99</v>
      </c>
      <c r="R7656" t="s">
        <v>805</v>
      </c>
      <c r="S7656" t="s">
        <v>143</v>
      </c>
      <c r="T7656" t="s">
        <v>31</v>
      </c>
      <c r="U7656" t="s">
        <v>32</v>
      </c>
      <c r="V7656" t="s">
        <v>33</v>
      </c>
      <c r="W7656">
        <v>0.55000000000000004</v>
      </c>
    </row>
    <row r="7657" spans="1:23" x14ac:dyDescent="0.3">
      <c r="A7657" t="s">
        <v>1248</v>
      </c>
      <c r="B7657" t="s">
        <v>1249</v>
      </c>
      <c r="D7657" s="1">
        <v>40639</v>
      </c>
      <c r="E7657" s="1">
        <v>40641</v>
      </c>
      <c r="F7657" s="1" t="str">
        <f t="shared" si="490"/>
        <v>April</v>
      </c>
      <c r="G7657" s="1" t="str">
        <f t="shared" si="491"/>
        <v>2011</v>
      </c>
      <c r="H7657" s="2">
        <f t="shared" si="492"/>
        <v>2</v>
      </c>
      <c r="I7657" s="2" t="b">
        <f t="shared" si="493"/>
        <v>0</v>
      </c>
      <c r="J7657" t="s">
        <v>52</v>
      </c>
      <c r="K7657">
        <v>16</v>
      </c>
      <c r="L7657">
        <v>139</v>
      </c>
      <c r="M7657">
        <v>0.05</v>
      </c>
      <c r="N7657" t="s">
        <v>39</v>
      </c>
      <c r="O7657">
        <v>-96.33</v>
      </c>
      <c r="P7657">
        <v>7.77</v>
      </c>
      <c r="Q7657">
        <v>9.23</v>
      </c>
      <c r="R7657" t="s">
        <v>805</v>
      </c>
      <c r="S7657" t="s">
        <v>143</v>
      </c>
      <c r="T7657" t="s">
        <v>21</v>
      </c>
      <c r="U7657" t="s">
        <v>22</v>
      </c>
      <c r="V7657" t="s">
        <v>28</v>
      </c>
      <c r="W7657">
        <v>0.57999999999999996</v>
      </c>
    </row>
    <row r="7658" spans="1:23" x14ac:dyDescent="0.3">
      <c r="A7658" t="s">
        <v>1184</v>
      </c>
      <c r="B7658" t="s">
        <v>1190</v>
      </c>
      <c r="D7658" s="1">
        <v>40462</v>
      </c>
      <c r="E7658" s="1">
        <v>40463</v>
      </c>
      <c r="F7658" s="1" t="str">
        <f t="shared" si="490"/>
        <v>October</v>
      </c>
      <c r="G7658" s="1" t="str">
        <f t="shared" si="491"/>
        <v>2010</v>
      </c>
      <c r="H7658" s="2">
        <f t="shared" si="492"/>
        <v>1</v>
      </c>
      <c r="I7658" s="2" t="b">
        <f t="shared" si="493"/>
        <v>0</v>
      </c>
      <c r="J7658" t="s">
        <v>44</v>
      </c>
      <c r="K7658">
        <v>28</v>
      </c>
      <c r="L7658">
        <v>430.13</v>
      </c>
      <c r="M7658">
        <v>0.02</v>
      </c>
      <c r="N7658" t="s">
        <v>18</v>
      </c>
      <c r="O7658">
        <v>2.33</v>
      </c>
      <c r="P7658">
        <v>14.42</v>
      </c>
      <c r="Q7658">
        <v>6.75</v>
      </c>
      <c r="R7658" t="s">
        <v>805</v>
      </c>
      <c r="S7658" t="s">
        <v>143</v>
      </c>
      <c r="T7658" t="s">
        <v>21</v>
      </c>
      <c r="U7658" t="s">
        <v>22</v>
      </c>
      <c r="V7658" t="s">
        <v>28</v>
      </c>
      <c r="W7658">
        <v>0.52</v>
      </c>
    </row>
    <row r="7659" spans="1:23" x14ac:dyDescent="0.3">
      <c r="A7659" t="s">
        <v>1248</v>
      </c>
      <c r="B7659" t="s">
        <v>1249</v>
      </c>
      <c r="D7659" s="1">
        <v>41184</v>
      </c>
      <c r="E7659" s="1">
        <v>41186</v>
      </c>
      <c r="F7659" s="1" t="str">
        <f t="shared" si="490"/>
        <v>October</v>
      </c>
      <c r="G7659" s="1" t="str">
        <f t="shared" si="491"/>
        <v>2012</v>
      </c>
      <c r="H7659" s="2">
        <f t="shared" si="492"/>
        <v>2</v>
      </c>
      <c r="I7659" s="2" t="b">
        <f t="shared" si="493"/>
        <v>0</v>
      </c>
      <c r="J7659" t="s">
        <v>17</v>
      </c>
      <c r="K7659">
        <v>42</v>
      </c>
      <c r="L7659">
        <v>4917.6899999999996</v>
      </c>
      <c r="M7659">
        <v>0.02</v>
      </c>
      <c r="N7659" t="s">
        <v>25</v>
      </c>
      <c r="O7659">
        <v>126.31</v>
      </c>
      <c r="P7659">
        <v>110.98</v>
      </c>
      <c r="Q7659">
        <v>30</v>
      </c>
      <c r="R7659" t="s">
        <v>805</v>
      </c>
      <c r="S7659" t="s">
        <v>143</v>
      </c>
      <c r="T7659" t="s">
        <v>21</v>
      </c>
      <c r="U7659" t="s">
        <v>36</v>
      </c>
      <c r="V7659" t="s">
        <v>67</v>
      </c>
      <c r="W7659">
        <v>0.71</v>
      </c>
    </row>
    <row r="7660" spans="1:23" x14ac:dyDescent="0.3">
      <c r="A7660" t="s">
        <v>1248</v>
      </c>
      <c r="B7660" t="s">
        <v>1249</v>
      </c>
      <c r="D7660" s="1">
        <v>41184</v>
      </c>
      <c r="E7660" s="1">
        <v>41186</v>
      </c>
      <c r="F7660" s="1" t="str">
        <f t="shared" si="490"/>
        <v>October</v>
      </c>
      <c r="G7660" s="1" t="str">
        <f t="shared" si="491"/>
        <v>2012</v>
      </c>
      <c r="H7660" s="2">
        <f t="shared" si="492"/>
        <v>2</v>
      </c>
      <c r="I7660" s="2" t="b">
        <f t="shared" si="493"/>
        <v>0</v>
      </c>
      <c r="J7660" t="s">
        <v>17</v>
      </c>
      <c r="K7660">
        <v>32</v>
      </c>
      <c r="L7660">
        <v>416.8</v>
      </c>
      <c r="M7660">
        <v>0.01</v>
      </c>
      <c r="N7660" t="s">
        <v>18</v>
      </c>
      <c r="O7660">
        <v>223.38</v>
      </c>
      <c r="P7660">
        <v>12.53</v>
      </c>
      <c r="Q7660">
        <v>0.5</v>
      </c>
      <c r="R7660" t="s">
        <v>805</v>
      </c>
      <c r="S7660" t="s">
        <v>143</v>
      </c>
      <c r="T7660" t="s">
        <v>21</v>
      </c>
      <c r="U7660" t="s">
        <v>22</v>
      </c>
      <c r="V7660" t="s">
        <v>57</v>
      </c>
      <c r="W7660">
        <v>0.38</v>
      </c>
    </row>
    <row r="7661" spans="1:23" x14ac:dyDescent="0.3">
      <c r="A7661" t="s">
        <v>1548</v>
      </c>
      <c r="B7661" t="s">
        <v>986</v>
      </c>
      <c r="D7661" s="1">
        <v>41030</v>
      </c>
      <c r="E7661" s="1">
        <v>41032</v>
      </c>
      <c r="F7661" s="1" t="str">
        <f t="shared" si="490"/>
        <v>May</v>
      </c>
      <c r="G7661" s="1" t="str">
        <f t="shared" si="491"/>
        <v>2012</v>
      </c>
      <c r="H7661" s="2">
        <f t="shared" si="492"/>
        <v>2</v>
      </c>
      <c r="I7661" s="2" t="b">
        <f t="shared" si="493"/>
        <v>0</v>
      </c>
      <c r="J7661" t="s">
        <v>52</v>
      </c>
      <c r="K7661">
        <v>16</v>
      </c>
      <c r="L7661">
        <v>2101.59</v>
      </c>
      <c r="M7661">
        <v>0.01</v>
      </c>
      <c r="N7661" t="s">
        <v>39</v>
      </c>
      <c r="O7661">
        <v>554.91</v>
      </c>
      <c r="P7661">
        <v>123.38</v>
      </c>
      <c r="Q7661">
        <v>24.49</v>
      </c>
      <c r="R7661" t="s">
        <v>805</v>
      </c>
      <c r="S7661" t="s">
        <v>143</v>
      </c>
      <c r="T7661" t="s">
        <v>31</v>
      </c>
      <c r="U7661" t="s">
        <v>22</v>
      </c>
      <c r="V7661" t="s">
        <v>28</v>
      </c>
      <c r="W7661">
        <v>0.46</v>
      </c>
    </row>
    <row r="7662" spans="1:23" x14ac:dyDescent="0.3">
      <c r="A7662" t="s">
        <v>1542</v>
      </c>
      <c r="B7662" t="s">
        <v>1756</v>
      </c>
      <c r="D7662" s="1">
        <v>41049</v>
      </c>
      <c r="E7662" s="1">
        <v>41052</v>
      </c>
      <c r="F7662" s="1" t="str">
        <f t="shared" si="490"/>
        <v>May</v>
      </c>
      <c r="G7662" s="1" t="str">
        <f t="shared" si="491"/>
        <v>2012</v>
      </c>
      <c r="H7662" s="2">
        <f t="shared" si="492"/>
        <v>3</v>
      </c>
      <c r="I7662" s="2" t="b">
        <f t="shared" si="493"/>
        <v>0</v>
      </c>
      <c r="J7662" t="s">
        <v>52</v>
      </c>
      <c r="K7662">
        <v>32</v>
      </c>
      <c r="L7662">
        <v>251.51</v>
      </c>
      <c r="M7662">
        <v>0.06</v>
      </c>
      <c r="N7662" t="s">
        <v>18</v>
      </c>
      <c r="O7662">
        <v>-9.7799999999999994</v>
      </c>
      <c r="P7662">
        <v>7.7</v>
      </c>
      <c r="Q7662">
        <v>3.68</v>
      </c>
      <c r="R7662" t="s">
        <v>805</v>
      </c>
      <c r="S7662" t="s">
        <v>143</v>
      </c>
      <c r="T7662" t="s">
        <v>42</v>
      </c>
      <c r="U7662" t="s">
        <v>36</v>
      </c>
      <c r="V7662" t="s">
        <v>37</v>
      </c>
      <c r="W7662">
        <v>0.52</v>
      </c>
    </row>
    <row r="7663" spans="1:23" x14ac:dyDescent="0.3">
      <c r="A7663" t="s">
        <v>1184</v>
      </c>
      <c r="B7663" t="s">
        <v>1190</v>
      </c>
      <c r="D7663" s="1">
        <v>40866</v>
      </c>
      <c r="E7663" s="1">
        <v>40868</v>
      </c>
      <c r="F7663" s="1" t="str">
        <f t="shared" si="490"/>
        <v>November</v>
      </c>
      <c r="G7663" s="1" t="str">
        <f t="shared" si="491"/>
        <v>2011</v>
      </c>
      <c r="H7663" s="2">
        <f t="shared" si="492"/>
        <v>2</v>
      </c>
      <c r="I7663" s="2" t="b">
        <f t="shared" si="493"/>
        <v>0</v>
      </c>
      <c r="J7663" t="s">
        <v>52</v>
      </c>
      <c r="K7663">
        <v>1</v>
      </c>
      <c r="L7663">
        <v>3.2</v>
      </c>
      <c r="M7663">
        <v>0.09</v>
      </c>
      <c r="N7663" t="s">
        <v>18</v>
      </c>
      <c r="O7663">
        <v>-3.16</v>
      </c>
      <c r="P7663">
        <v>1.88</v>
      </c>
      <c r="Q7663">
        <v>1.49</v>
      </c>
      <c r="R7663" t="s">
        <v>805</v>
      </c>
      <c r="S7663" t="s">
        <v>143</v>
      </c>
      <c r="T7663" t="s">
        <v>21</v>
      </c>
      <c r="U7663" t="s">
        <v>22</v>
      </c>
      <c r="V7663" t="s">
        <v>29</v>
      </c>
      <c r="W7663">
        <v>0.37</v>
      </c>
    </row>
    <row r="7664" spans="1:23" x14ac:dyDescent="0.3">
      <c r="A7664" t="s">
        <v>1542</v>
      </c>
      <c r="B7664" t="s">
        <v>1756</v>
      </c>
      <c r="D7664" s="1">
        <v>40408</v>
      </c>
      <c r="E7664" s="1">
        <v>40410</v>
      </c>
      <c r="F7664" s="1" t="str">
        <f t="shared" si="490"/>
        <v>August</v>
      </c>
      <c r="G7664" s="1" t="str">
        <f t="shared" si="491"/>
        <v>2010</v>
      </c>
      <c r="H7664" s="2">
        <f t="shared" si="492"/>
        <v>2</v>
      </c>
      <c r="I7664" s="2" t="b">
        <f t="shared" si="493"/>
        <v>0</v>
      </c>
      <c r="J7664" t="s">
        <v>44</v>
      </c>
      <c r="K7664">
        <v>21</v>
      </c>
      <c r="L7664">
        <v>424.13</v>
      </c>
      <c r="M7664">
        <v>0.06</v>
      </c>
      <c r="N7664" t="s">
        <v>18</v>
      </c>
      <c r="O7664">
        <v>57.17</v>
      </c>
      <c r="P7664">
        <v>20.27</v>
      </c>
      <c r="Q7664">
        <v>3.99</v>
      </c>
      <c r="R7664" t="s">
        <v>805</v>
      </c>
      <c r="S7664" t="s">
        <v>143</v>
      </c>
      <c r="T7664" t="s">
        <v>42</v>
      </c>
      <c r="U7664" t="s">
        <v>22</v>
      </c>
      <c r="V7664" t="s">
        <v>28</v>
      </c>
      <c r="W7664">
        <v>0.56999999999999995</v>
      </c>
    </row>
    <row r="7665" spans="1:23" x14ac:dyDescent="0.3">
      <c r="A7665" t="s">
        <v>1542</v>
      </c>
      <c r="B7665" t="s">
        <v>1756</v>
      </c>
      <c r="D7665" s="1">
        <v>40408</v>
      </c>
      <c r="E7665" s="1">
        <v>40409</v>
      </c>
      <c r="F7665" s="1" t="str">
        <f t="shared" si="490"/>
        <v>August</v>
      </c>
      <c r="G7665" s="1" t="str">
        <f t="shared" si="491"/>
        <v>2010</v>
      </c>
      <c r="H7665" s="2">
        <f t="shared" si="492"/>
        <v>1</v>
      </c>
      <c r="I7665" s="2" t="b">
        <f t="shared" si="493"/>
        <v>0</v>
      </c>
      <c r="J7665" t="s">
        <v>44</v>
      </c>
      <c r="K7665">
        <v>7</v>
      </c>
      <c r="L7665">
        <v>69.400000000000006</v>
      </c>
      <c r="M7665">
        <v>0.09</v>
      </c>
      <c r="N7665" t="s">
        <v>18</v>
      </c>
      <c r="O7665">
        <v>12.02</v>
      </c>
      <c r="P7665">
        <v>9.93</v>
      </c>
      <c r="Q7665">
        <v>1.0900000000000001</v>
      </c>
      <c r="R7665" t="s">
        <v>805</v>
      </c>
      <c r="S7665" t="s">
        <v>143</v>
      </c>
      <c r="T7665" t="s">
        <v>42</v>
      </c>
      <c r="U7665" t="s">
        <v>22</v>
      </c>
      <c r="V7665" t="s">
        <v>60</v>
      </c>
      <c r="W7665">
        <v>0.43</v>
      </c>
    </row>
    <row r="7666" spans="1:23" x14ac:dyDescent="0.3">
      <c r="A7666" t="s">
        <v>1184</v>
      </c>
      <c r="B7666" t="s">
        <v>1190</v>
      </c>
      <c r="D7666" s="1">
        <v>40026</v>
      </c>
      <c r="E7666" s="1">
        <v>40030</v>
      </c>
      <c r="F7666" s="1" t="str">
        <f t="shared" si="490"/>
        <v>August</v>
      </c>
      <c r="G7666" s="1" t="str">
        <f t="shared" si="491"/>
        <v>2009</v>
      </c>
      <c r="H7666" s="2">
        <f t="shared" si="492"/>
        <v>4</v>
      </c>
      <c r="I7666" s="2" t="b">
        <f t="shared" si="493"/>
        <v>0</v>
      </c>
      <c r="J7666" t="s">
        <v>17</v>
      </c>
      <c r="K7666">
        <v>26</v>
      </c>
      <c r="L7666">
        <v>10692.97</v>
      </c>
      <c r="M7666">
        <v>0.05</v>
      </c>
      <c r="N7666" t="s">
        <v>25</v>
      </c>
      <c r="O7666">
        <v>-410.39</v>
      </c>
      <c r="P7666">
        <v>424.21</v>
      </c>
      <c r="Q7666">
        <v>110.2</v>
      </c>
      <c r="R7666" t="s">
        <v>805</v>
      </c>
      <c r="S7666" t="s">
        <v>143</v>
      </c>
      <c r="T7666" t="s">
        <v>21</v>
      </c>
      <c r="U7666" t="s">
        <v>36</v>
      </c>
      <c r="V7666" t="s">
        <v>55</v>
      </c>
      <c r="W7666">
        <v>0.67</v>
      </c>
    </row>
    <row r="7667" spans="1:23" x14ac:dyDescent="0.3">
      <c r="A7667" t="s">
        <v>1248</v>
      </c>
      <c r="B7667" t="s">
        <v>1249</v>
      </c>
      <c r="D7667" s="1">
        <v>40678</v>
      </c>
      <c r="E7667" s="1">
        <v>40679</v>
      </c>
      <c r="F7667" s="1" t="str">
        <f t="shared" si="490"/>
        <v>May</v>
      </c>
      <c r="G7667" s="1" t="str">
        <f t="shared" si="491"/>
        <v>2011</v>
      </c>
      <c r="H7667" s="2">
        <f t="shared" si="492"/>
        <v>1</v>
      </c>
      <c r="I7667" s="2" t="b">
        <f t="shared" si="493"/>
        <v>0</v>
      </c>
      <c r="J7667" t="s">
        <v>52</v>
      </c>
      <c r="K7667">
        <v>38</v>
      </c>
      <c r="L7667">
        <v>1637.78</v>
      </c>
      <c r="M7667">
        <v>0.08</v>
      </c>
      <c r="N7667" t="s">
        <v>39</v>
      </c>
      <c r="O7667">
        <v>461.65</v>
      </c>
      <c r="P7667">
        <v>42.98</v>
      </c>
      <c r="Q7667">
        <v>4.62</v>
      </c>
      <c r="R7667" t="s">
        <v>805</v>
      </c>
      <c r="S7667" t="s">
        <v>143</v>
      </c>
      <c r="T7667" t="s">
        <v>21</v>
      </c>
      <c r="U7667" t="s">
        <v>22</v>
      </c>
      <c r="V7667" t="s">
        <v>28</v>
      </c>
      <c r="W7667">
        <v>0.56000000000000005</v>
      </c>
    </row>
    <row r="7668" spans="1:23" x14ac:dyDescent="0.3">
      <c r="A7668" t="s">
        <v>1248</v>
      </c>
      <c r="B7668" t="s">
        <v>1249</v>
      </c>
      <c r="D7668" s="1">
        <v>40678</v>
      </c>
      <c r="E7668" s="1">
        <v>40678</v>
      </c>
      <c r="F7668" s="1" t="str">
        <f t="shared" si="490"/>
        <v>May</v>
      </c>
      <c r="G7668" s="1" t="str">
        <f t="shared" si="491"/>
        <v>2011</v>
      </c>
      <c r="H7668" s="2">
        <f t="shared" si="492"/>
        <v>0</v>
      </c>
      <c r="I7668" s="2" t="str">
        <f t="shared" si="493"/>
        <v>FREE DELIVERY</v>
      </c>
      <c r="J7668" t="s">
        <v>52</v>
      </c>
      <c r="K7668">
        <v>23</v>
      </c>
      <c r="L7668">
        <v>193.84</v>
      </c>
      <c r="M7668">
        <v>7.0000000000000007E-2</v>
      </c>
      <c r="N7668" t="s">
        <v>39</v>
      </c>
      <c r="O7668">
        <v>-117.1</v>
      </c>
      <c r="P7668">
        <v>8.0399999999999991</v>
      </c>
      <c r="Q7668">
        <v>8.94</v>
      </c>
      <c r="R7668" t="s">
        <v>805</v>
      </c>
      <c r="S7668" t="s">
        <v>143</v>
      </c>
      <c r="T7668" t="s">
        <v>21</v>
      </c>
      <c r="U7668" t="s">
        <v>22</v>
      </c>
      <c r="V7668" t="s">
        <v>29</v>
      </c>
      <c r="W7668">
        <v>0.4</v>
      </c>
    </row>
    <row r="7669" spans="1:23" x14ac:dyDescent="0.3">
      <c r="A7669" t="s">
        <v>1184</v>
      </c>
      <c r="B7669" t="s">
        <v>1190</v>
      </c>
      <c r="D7669" s="1">
        <v>41093</v>
      </c>
      <c r="E7669" s="1">
        <v>41094</v>
      </c>
      <c r="F7669" s="1" t="str">
        <f t="shared" si="490"/>
        <v>July</v>
      </c>
      <c r="G7669" s="1" t="str">
        <f t="shared" si="491"/>
        <v>2012</v>
      </c>
      <c r="H7669" s="2">
        <f t="shared" si="492"/>
        <v>1</v>
      </c>
      <c r="I7669" s="2" t="b">
        <f t="shared" si="493"/>
        <v>0</v>
      </c>
      <c r="J7669" t="s">
        <v>44</v>
      </c>
      <c r="K7669">
        <v>48</v>
      </c>
      <c r="L7669">
        <v>1463.105</v>
      </c>
      <c r="M7669">
        <v>0.06</v>
      </c>
      <c r="N7669" t="s">
        <v>18</v>
      </c>
      <c r="O7669">
        <v>446.99</v>
      </c>
      <c r="P7669">
        <v>35.99</v>
      </c>
      <c r="Q7669">
        <v>1.25</v>
      </c>
      <c r="R7669" t="s">
        <v>805</v>
      </c>
      <c r="S7669" t="s">
        <v>143</v>
      </c>
      <c r="T7669" t="s">
        <v>31</v>
      </c>
      <c r="U7669" t="s">
        <v>32</v>
      </c>
      <c r="V7669" t="s">
        <v>33</v>
      </c>
      <c r="W7669">
        <v>0.56999999999999995</v>
      </c>
    </row>
    <row r="7670" spans="1:23" x14ac:dyDescent="0.3">
      <c r="A7670" t="s">
        <v>1184</v>
      </c>
      <c r="B7670" t="s">
        <v>1190</v>
      </c>
      <c r="D7670" s="1">
        <v>41093</v>
      </c>
      <c r="E7670" s="1">
        <v>41096</v>
      </c>
      <c r="F7670" s="1" t="str">
        <f t="shared" si="490"/>
        <v>July</v>
      </c>
      <c r="G7670" s="1" t="str">
        <f t="shared" si="491"/>
        <v>2012</v>
      </c>
      <c r="H7670" s="2">
        <f t="shared" si="492"/>
        <v>3</v>
      </c>
      <c r="I7670" s="2" t="b">
        <f t="shared" si="493"/>
        <v>0</v>
      </c>
      <c r="J7670" t="s">
        <v>44</v>
      </c>
      <c r="K7670">
        <v>42</v>
      </c>
      <c r="L7670">
        <v>1085.4000000000001</v>
      </c>
      <c r="M7670">
        <v>0.02</v>
      </c>
      <c r="N7670" t="s">
        <v>18</v>
      </c>
      <c r="O7670">
        <v>262.32</v>
      </c>
      <c r="P7670">
        <v>25.98</v>
      </c>
      <c r="Q7670">
        <v>5.37</v>
      </c>
      <c r="R7670" t="s">
        <v>805</v>
      </c>
      <c r="S7670" t="s">
        <v>143</v>
      </c>
      <c r="T7670" t="s">
        <v>31</v>
      </c>
      <c r="U7670" t="s">
        <v>22</v>
      </c>
      <c r="V7670" t="s">
        <v>28</v>
      </c>
      <c r="W7670">
        <v>0.5</v>
      </c>
    </row>
    <row r="7671" spans="1:23" x14ac:dyDescent="0.3">
      <c r="A7671" t="s">
        <v>1184</v>
      </c>
      <c r="B7671" t="s">
        <v>1190</v>
      </c>
      <c r="D7671" s="1">
        <v>41093</v>
      </c>
      <c r="E7671" s="1">
        <v>41095</v>
      </c>
      <c r="F7671" s="1" t="str">
        <f t="shared" si="490"/>
        <v>July</v>
      </c>
      <c r="G7671" s="1" t="str">
        <f t="shared" si="491"/>
        <v>2012</v>
      </c>
      <c r="H7671" s="2">
        <f t="shared" si="492"/>
        <v>2</v>
      </c>
      <c r="I7671" s="2" t="b">
        <f t="shared" si="493"/>
        <v>0</v>
      </c>
      <c r="J7671" t="s">
        <v>44</v>
      </c>
      <c r="K7671">
        <v>19</v>
      </c>
      <c r="L7671">
        <v>123.67</v>
      </c>
      <c r="M7671">
        <v>0.03</v>
      </c>
      <c r="N7671" t="s">
        <v>18</v>
      </c>
      <c r="O7671">
        <v>-34.17</v>
      </c>
      <c r="P7671">
        <v>6.24</v>
      </c>
      <c r="Q7671">
        <v>5.22</v>
      </c>
      <c r="R7671" t="s">
        <v>805</v>
      </c>
      <c r="S7671" t="s">
        <v>143</v>
      </c>
      <c r="T7671" t="s">
        <v>31</v>
      </c>
      <c r="U7671" t="s">
        <v>36</v>
      </c>
      <c r="V7671" t="s">
        <v>37</v>
      </c>
      <c r="W7671">
        <v>0.6</v>
      </c>
    </row>
    <row r="7672" spans="1:23" x14ac:dyDescent="0.3">
      <c r="A7672" t="s">
        <v>1108</v>
      </c>
      <c r="B7672" t="s">
        <v>1556</v>
      </c>
      <c r="D7672" s="1">
        <v>39954</v>
      </c>
      <c r="E7672" s="1">
        <v>39954</v>
      </c>
      <c r="F7672" s="1" t="str">
        <f t="shared" si="490"/>
        <v>May</v>
      </c>
      <c r="G7672" s="1" t="str">
        <f t="shared" si="491"/>
        <v>2009</v>
      </c>
      <c r="H7672" s="2">
        <f t="shared" si="492"/>
        <v>0</v>
      </c>
      <c r="I7672" s="2" t="str">
        <f t="shared" si="493"/>
        <v>FREE DELIVERY</v>
      </c>
      <c r="J7672" t="s">
        <v>52</v>
      </c>
      <c r="K7672">
        <v>46</v>
      </c>
      <c r="L7672">
        <v>355.55</v>
      </c>
      <c r="M7672">
        <v>0.03</v>
      </c>
      <c r="N7672" t="s">
        <v>18</v>
      </c>
      <c r="O7672">
        <v>-166.74</v>
      </c>
      <c r="P7672">
        <v>7.28</v>
      </c>
      <c r="Q7672">
        <v>7.98</v>
      </c>
      <c r="R7672" t="s">
        <v>805</v>
      </c>
      <c r="S7672" t="s">
        <v>143</v>
      </c>
      <c r="T7672" t="s">
        <v>42</v>
      </c>
      <c r="U7672" t="s">
        <v>36</v>
      </c>
      <c r="V7672" t="s">
        <v>37</v>
      </c>
      <c r="W7672">
        <v>0.42</v>
      </c>
    </row>
    <row r="7673" spans="1:23" x14ac:dyDescent="0.3">
      <c r="A7673" t="s">
        <v>1527</v>
      </c>
      <c r="B7673" t="s">
        <v>1017</v>
      </c>
      <c r="D7673" s="1">
        <v>40481</v>
      </c>
      <c r="E7673" s="1">
        <v>40483</v>
      </c>
      <c r="F7673" s="1" t="str">
        <f t="shared" si="490"/>
        <v>November</v>
      </c>
      <c r="G7673" s="1" t="str">
        <f t="shared" si="491"/>
        <v>2010</v>
      </c>
      <c r="H7673" s="2">
        <f t="shared" si="492"/>
        <v>2</v>
      </c>
      <c r="I7673" s="2" t="b">
        <f t="shared" si="493"/>
        <v>0</v>
      </c>
      <c r="J7673" t="s">
        <v>17</v>
      </c>
      <c r="K7673">
        <v>8</v>
      </c>
      <c r="L7673">
        <v>44.99</v>
      </c>
      <c r="M7673">
        <v>0.06</v>
      </c>
      <c r="N7673" t="s">
        <v>18</v>
      </c>
      <c r="O7673">
        <v>-40.43</v>
      </c>
      <c r="P7673">
        <v>4.9800000000000004</v>
      </c>
      <c r="Q7673">
        <v>7.54</v>
      </c>
      <c r="R7673" t="s">
        <v>805</v>
      </c>
      <c r="S7673" t="s">
        <v>143</v>
      </c>
      <c r="T7673" t="s">
        <v>31</v>
      </c>
      <c r="U7673" t="s">
        <v>22</v>
      </c>
      <c r="V7673" t="s">
        <v>43</v>
      </c>
      <c r="W7673">
        <v>0.38</v>
      </c>
    </row>
    <row r="7674" spans="1:23" x14ac:dyDescent="0.3">
      <c r="A7674" t="s">
        <v>1527</v>
      </c>
      <c r="B7674" t="s">
        <v>1017</v>
      </c>
      <c r="D7674" s="1">
        <v>40906</v>
      </c>
      <c r="E7674" s="1">
        <v>40907</v>
      </c>
      <c r="F7674" s="1" t="str">
        <f t="shared" si="490"/>
        <v>December</v>
      </c>
      <c r="G7674" s="1" t="str">
        <f t="shared" si="491"/>
        <v>2011</v>
      </c>
      <c r="H7674" s="2">
        <f t="shared" si="492"/>
        <v>1</v>
      </c>
      <c r="I7674" s="2" t="b">
        <f t="shared" si="493"/>
        <v>0</v>
      </c>
      <c r="J7674" t="s">
        <v>34</v>
      </c>
      <c r="K7674">
        <v>32</v>
      </c>
      <c r="L7674">
        <v>166.17</v>
      </c>
      <c r="M7674">
        <v>0.01</v>
      </c>
      <c r="N7674" t="s">
        <v>18</v>
      </c>
      <c r="O7674">
        <v>-22.74</v>
      </c>
      <c r="P7674">
        <v>5.08</v>
      </c>
      <c r="Q7674">
        <v>3.63</v>
      </c>
      <c r="R7674" t="s">
        <v>805</v>
      </c>
      <c r="S7674" t="s">
        <v>143</v>
      </c>
      <c r="T7674" t="s">
        <v>31</v>
      </c>
      <c r="U7674" t="s">
        <v>36</v>
      </c>
      <c r="V7674" t="s">
        <v>37</v>
      </c>
      <c r="W7674">
        <v>0.51</v>
      </c>
    </row>
    <row r="7675" spans="1:23" x14ac:dyDescent="0.3">
      <c r="A7675" t="s">
        <v>1248</v>
      </c>
      <c r="B7675" t="s">
        <v>1249</v>
      </c>
      <c r="D7675" s="1">
        <v>39948</v>
      </c>
      <c r="E7675" s="1">
        <v>39949</v>
      </c>
      <c r="F7675" s="1" t="str">
        <f t="shared" si="490"/>
        <v>May</v>
      </c>
      <c r="G7675" s="1" t="str">
        <f t="shared" si="491"/>
        <v>2009</v>
      </c>
      <c r="H7675" s="2">
        <f t="shared" si="492"/>
        <v>1</v>
      </c>
      <c r="I7675" s="2" t="b">
        <f t="shared" si="493"/>
        <v>0</v>
      </c>
      <c r="J7675" t="s">
        <v>24</v>
      </c>
      <c r="K7675">
        <v>48</v>
      </c>
      <c r="L7675">
        <v>1286.8699999999999</v>
      </c>
      <c r="M7675">
        <v>0.05</v>
      </c>
      <c r="N7675" t="s">
        <v>18</v>
      </c>
      <c r="O7675">
        <v>384.38</v>
      </c>
      <c r="P7675">
        <v>26.48</v>
      </c>
      <c r="Q7675">
        <v>6.93</v>
      </c>
      <c r="R7675" t="s">
        <v>805</v>
      </c>
      <c r="S7675" t="s">
        <v>143</v>
      </c>
      <c r="T7675" t="s">
        <v>21</v>
      </c>
      <c r="U7675" t="s">
        <v>36</v>
      </c>
      <c r="V7675" t="s">
        <v>37</v>
      </c>
      <c r="W7675">
        <v>0.49</v>
      </c>
    </row>
    <row r="7676" spans="1:23" x14ac:dyDescent="0.3">
      <c r="A7676" t="s">
        <v>1248</v>
      </c>
      <c r="B7676" t="s">
        <v>1249</v>
      </c>
      <c r="D7676" s="1">
        <v>39954</v>
      </c>
      <c r="E7676" s="1">
        <v>39955</v>
      </c>
      <c r="F7676" s="1" t="str">
        <f t="shared" si="490"/>
        <v>May</v>
      </c>
      <c r="G7676" s="1" t="str">
        <f t="shared" si="491"/>
        <v>2009</v>
      </c>
      <c r="H7676" s="2">
        <f t="shared" si="492"/>
        <v>1</v>
      </c>
      <c r="I7676" s="2" t="b">
        <f t="shared" si="493"/>
        <v>0</v>
      </c>
      <c r="J7676" t="s">
        <v>34</v>
      </c>
      <c r="K7676">
        <v>40</v>
      </c>
      <c r="L7676">
        <v>202.11</v>
      </c>
      <c r="M7676">
        <v>0.08</v>
      </c>
      <c r="N7676" t="s">
        <v>18</v>
      </c>
      <c r="O7676">
        <v>-17.489999999999998</v>
      </c>
      <c r="P7676">
        <v>5</v>
      </c>
      <c r="Q7676">
        <v>3.39</v>
      </c>
      <c r="R7676" t="s">
        <v>805</v>
      </c>
      <c r="S7676" t="s">
        <v>143</v>
      </c>
      <c r="T7676" t="s">
        <v>21</v>
      </c>
      <c r="U7676" t="s">
        <v>22</v>
      </c>
      <c r="V7676" t="s">
        <v>46</v>
      </c>
      <c r="W7676">
        <v>0.37</v>
      </c>
    </row>
    <row r="7677" spans="1:23" x14ac:dyDescent="0.3">
      <c r="A7677" t="s">
        <v>1248</v>
      </c>
      <c r="B7677" t="s">
        <v>1249</v>
      </c>
      <c r="D7677" s="1">
        <v>39954</v>
      </c>
      <c r="E7677" s="1">
        <v>39956</v>
      </c>
      <c r="F7677" s="1" t="str">
        <f t="shared" si="490"/>
        <v>May</v>
      </c>
      <c r="G7677" s="1" t="str">
        <f t="shared" si="491"/>
        <v>2009</v>
      </c>
      <c r="H7677" s="2">
        <f t="shared" si="492"/>
        <v>2</v>
      </c>
      <c r="I7677" s="2" t="b">
        <f t="shared" si="493"/>
        <v>0</v>
      </c>
      <c r="J7677" t="s">
        <v>34</v>
      </c>
      <c r="K7677">
        <v>49</v>
      </c>
      <c r="L7677">
        <v>630.99</v>
      </c>
      <c r="M7677">
        <v>7.0000000000000007E-2</v>
      </c>
      <c r="N7677" t="s">
        <v>18</v>
      </c>
      <c r="O7677">
        <v>-114.64</v>
      </c>
      <c r="P7677">
        <v>12.99</v>
      </c>
      <c r="Q7677">
        <v>9.44</v>
      </c>
      <c r="R7677" t="s">
        <v>805</v>
      </c>
      <c r="S7677" t="s">
        <v>143</v>
      </c>
      <c r="T7677" t="s">
        <v>21</v>
      </c>
      <c r="U7677" t="s">
        <v>32</v>
      </c>
      <c r="V7677" t="s">
        <v>94</v>
      </c>
      <c r="W7677">
        <v>0.39</v>
      </c>
    </row>
    <row r="7678" spans="1:23" x14ac:dyDescent="0.3">
      <c r="A7678" t="s">
        <v>1542</v>
      </c>
      <c r="B7678" t="s">
        <v>1756</v>
      </c>
      <c r="D7678" s="1">
        <v>40103</v>
      </c>
      <c r="E7678" s="1">
        <v>40105</v>
      </c>
      <c r="F7678" s="1" t="str">
        <f t="shared" si="490"/>
        <v>October</v>
      </c>
      <c r="G7678" s="1" t="str">
        <f t="shared" si="491"/>
        <v>2009</v>
      </c>
      <c r="H7678" s="2">
        <f t="shared" si="492"/>
        <v>2</v>
      </c>
      <c r="I7678" s="2" t="b">
        <f t="shared" si="493"/>
        <v>0</v>
      </c>
      <c r="J7678" t="s">
        <v>44</v>
      </c>
      <c r="K7678">
        <v>23</v>
      </c>
      <c r="L7678">
        <v>103.5</v>
      </c>
      <c r="M7678">
        <v>0.06</v>
      </c>
      <c r="N7678" t="s">
        <v>18</v>
      </c>
      <c r="O7678">
        <v>-73.069999999999993</v>
      </c>
      <c r="P7678">
        <v>4.24</v>
      </c>
      <c r="Q7678">
        <v>5.41</v>
      </c>
      <c r="R7678" t="s">
        <v>805</v>
      </c>
      <c r="S7678" t="s">
        <v>143</v>
      </c>
      <c r="T7678" t="s">
        <v>42</v>
      </c>
      <c r="U7678" t="s">
        <v>22</v>
      </c>
      <c r="V7678" t="s">
        <v>29</v>
      </c>
      <c r="W7678">
        <v>0.35</v>
      </c>
    </row>
    <row r="7679" spans="1:23" x14ac:dyDescent="0.3">
      <c r="A7679" t="s">
        <v>1542</v>
      </c>
      <c r="B7679" t="s">
        <v>1756</v>
      </c>
      <c r="D7679" s="1">
        <v>40103</v>
      </c>
      <c r="E7679" s="1">
        <v>40105</v>
      </c>
      <c r="F7679" s="1" t="str">
        <f t="shared" si="490"/>
        <v>October</v>
      </c>
      <c r="G7679" s="1" t="str">
        <f t="shared" si="491"/>
        <v>2009</v>
      </c>
      <c r="H7679" s="2">
        <f t="shared" si="492"/>
        <v>2</v>
      </c>
      <c r="I7679" s="2" t="b">
        <f t="shared" si="493"/>
        <v>0</v>
      </c>
      <c r="J7679" t="s">
        <v>44</v>
      </c>
      <c r="K7679">
        <v>3</v>
      </c>
      <c r="L7679">
        <v>19707.2</v>
      </c>
      <c r="M7679">
        <v>0.04</v>
      </c>
      <c r="N7679" t="s">
        <v>18</v>
      </c>
      <c r="O7679">
        <v>-12558</v>
      </c>
      <c r="P7679">
        <v>6783.02</v>
      </c>
      <c r="Q7679">
        <v>24.49</v>
      </c>
      <c r="R7679" t="s">
        <v>805</v>
      </c>
      <c r="S7679" t="s">
        <v>143</v>
      </c>
      <c r="T7679" t="s">
        <v>42</v>
      </c>
      <c r="U7679" t="s">
        <v>32</v>
      </c>
      <c r="V7679" t="s">
        <v>94</v>
      </c>
      <c r="W7679">
        <v>0.39</v>
      </c>
    </row>
    <row r="7680" spans="1:23" x14ac:dyDescent="0.3">
      <c r="A7680" t="s">
        <v>1542</v>
      </c>
      <c r="B7680" t="s">
        <v>1756</v>
      </c>
      <c r="D7680" s="1">
        <v>41254</v>
      </c>
      <c r="E7680" s="1">
        <v>41256</v>
      </c>
      <c r="F7680" s="1" t="str">
        <f t="shared" si="490"/>
        <v>December</v>
      </c>
      <c r="G7680" s="1" t="str">
        <f t="shared" si="491"/>
        <v>2012</v>
      </c>
      <c r="H7680" s="2">
        <f t="shared" si="492"/>
        <v>2</v>
      </c>
      <c r="I7680" s="2" t="b">
        <f t="shared" si="493"/>
        <v>0</v>
      </c>
      <c r="J7680" t="s">
        <v>44</v>
      </c>
      <c r="K7680">
        <v>10</v>
      </c>
      <c r="L7680">
        <v>135.77000000000001</v>
      </c>
      <c r="M7680">
        <v>0.05</v>
      </c>
      <c r="N7680" t="s">
        <v>39</v>
      </c>
      <c r="O7680">
        <v>0.53</v>
      </c>
      <c r="P7680">
        <v>12.98</v>
      </c>
      <c r="Q7680">
        <v>3.14</v>
      </c>
      <c r="R7680" t="s">
        <v>805</v>
      </c>
      <c r="S7680" t="s">
        <v>143</v>
      </c>
      <c r="T7680" t="s">
        <v>42</v>
      </c>
      <c r="U7680" t="s">
        <v>22</v>
      </c>
      <c r="V7680" t="s">
        <v>82</v>
      </c>
      <c r="W7680">
        <v>0.6</v>
      </c>
    </row>
    <row r="7681" spans="1:23" x14ac:dyDescent="0.3">
      <c r="A7681" t="s">
        <v>1542</v>
      </c>
      <c r="B7681" t="s">
        <v>1756</v>
      </c>
      <c r="D7681" s="1">
        <v>41254</v>
      </c>
      <c r="E7681" s="1">
        <v>41256</v>
      </c>
      <c r="F7681" s="1" t="str">
        <f t="shared" si="490"/>
        <v>December</v>
      </c>
      <c r="G7681" s="1" t="str">
        <f t="shared" si="491"/>
        <v>2012</v>
      </c>
      <c r="H7681" s="2">
        <f t="shared" si="492"/>
        <v>2</v>
      </c>
      <c r="I7681" s="2" t="b">
        <f t="shared" si="493"/>
        <v>0</v>
      </c>
      <c r="J7681" t="s">
        <v>44</v>
      </c>
      <c r="K7681">
        <v>35</v>
      </c>
      <c r="L7681">
        <v>447.25</v>
      </c>
      <c r="M7681">
        <v>0.08</v>
      </c>
      <c r="N7681" t="s">
        <v>18</v>
      </c>
      <c r="O7681">
        <v>-15.92</v>
      </c>
      <c r="P7681">
        <v>13.48</v>
      </c>
      <c r="Q7681">
        <v>4.51</v>
      </c>
      <c r="R7681" t="s">
        <v>805</v>
      </c>
      <c r="S7681" t="s">
        <v>143</v>
      </c>
      <c r="T7681" t="s">
        <v>42</v>
      </c>
      <c r="U7681" t="s">
        <v>22</v>
      </c>
      <c r="V7681" t="s">
        <v>23</v>
      </c>
      <c r="W7681">
        <v>0.59</v>
      </c>
    </row>
    <row r="7682" spans="1:23" x14ac:dyDescent="0.3">
      <c r="A7682" t="s">
        <v>1108</v>
      </c>
      <c r="B7682" t="s">
        <v>1556</v>
      </c>
      <c r="D7682" s="1">
        <v>40653</v>
      </c>
      <c r="E7682" s="1">
        <v>40654</v>
      </c>
      <c r="F7682" s="1" t="str">
        <f t="shared" si="490"/>
        <v>April</v>
      </c>
      <c r="G7682" s="1" t="str">
        <f t="shared" si="491"/>
        <v>2011</v>
      </c>
      <c r="H7682" s="2">
        <f t="shared" si="492"/>
        <v>1</v>
      </c>
      <c r="I7682" s="2" t="b">
        <f t="shared" si="493"/>
        <v>0</v>
      </c>
      <c r="J7682" t="s">
        <v>44</v>
      </c>
      <c r="K7682">
        <v>25</v>
      </c>
      <c r="L7682">
        <v>1387.29</v>
      </c>
      <c r="M7682">
        <v>0.03</v>
      </c>
      <c r="N7682" t="s">
        <v>39</v>
      </c>
      <c r="O7682">
        <v>405.64</v>
      </c>
      <c r="P7682">
        <v>55.48</v>
      </c>
      <c r="Q7682">
        <v>14.3</v>
      </c>
      <c r="R7682" t="s">
        <v>805</v>
      </c>
      <c r="S7682" t="s">
        <v>143</v>
      </c>
      <c r="T7682" t="s">
        <v>42</v>
      </c>
      <c r="U7682" t="s">
        <v>22</v>
      </c>
      <c r="V7682" t="s">
        <v>43</v>
      </c>
      <c r="W7682">
        <v>0.37</v>
      </c>
    </row>
    <row r="7683" spans="1:23" x14ac:dyDescent="0.3">
      <c r="A7683" t="s">
        <v>1184</v>
      </c>
      <c r="B7683" t="s">
        <v>1190</v>
      </c>
      <c r="D7683" s="1">
        <v>40000</v>
      </c>
      <c r="E7683" s="1">
        <v>40002</v>
      </c>
      <c r="F7683" s="1" t="str">
        <f t="shared" ref="F7683:F7746" si="494">TEXT(E7683,"mmmm")</f>
        <v>July</v>
      </c>
      <c r="G7683" s="1" t="str">
        <f t="shared" ref="G7683:G7746" si="495">TEXT(E7683,"yyyy")</f>
        <v>2009</v>
      </c>
      <c r="H7683" s="2">
        <f t="shared" ref="H7683:H7746" si="496">E7683-D7683</f>
        <v>2</v>
      </c>
      <c r="I7683" s="2" t="b">
        <f t="shared" ref="I7683:I7746" si="497">IF(H7683&lt;1,IF(AND(H7683&gt;0,H7683&lt;2),"ONE DAY", "FREE DELIVERY"))</f>
        <v>0</v>
      </c>
      <c r="J7683" t="s">
        <v>34</v>
      </c>
      <c r="K7683">
        <v>23</v>
      </c>
      <c r="L7683">
        <v>167.66</v>
      </c>
      <c r="M7683">
        <v>0.01</v>
      </c>
      <c r="N7683" t="s">
        <v>18</v>
      </c>
      <c r="O7683">
        <v>-15.48</v>
      </c>
      <c r="P7683">
        <v>6.68</v>
      </c>
      <c r="Q7683">
        <v>4.91</v>
      </c>
      <c r="R7683" t="s">
        <v>805</v>
      </c>
      <c r="S7683" t="s">
        <v>143</v>
      </c>
      <c r="T7683" t="s">
        <v>21</v>
      </c>
      <c r="U7683" t="s">
        <v>22</v>
      </c>
      <c r="V7683" t="s">
        <v>43</v>
      </c>
      <c r="W7683">
        <v>0.37</v>
      </c>
    </row>
    <row r="7684" spans="1:23" x14ac:dyDescent="0.3">
      <c r="A7684" t="s">
        <v>1108</v>
      </c>
      <c r="B7684" t="s">
        <v>1556</v>
      </c>
      <c r="D7684" s="1">
        <v>41251</v>
      </c>
      <c r="E7684" s="1">
        <v>41252</v>
      </c>
      <c r="F7684" s="1" t="str">
        <f t="shared" si="494"/>
        <v>December</v>
      </c>
      <c r="G7684" s="1" t="str">
        <f t="shared" si="495"/>
        <v>2012</v>
      </c>
      <c r="H7684" s="2">
        <f t="shared" si="496"/>
        <v>1</v>
      </c>
      <c r="I7684" s="2" t="b">
        <f t="shared" si="497"/>
        <v>0</v>
      </c>
      <c r="J7684" t="s">
        <v>52</v>
      </c>
      <c r="K7684">
        <v>5</v>
      </c>
      <c r="L7684">
        <v>1424.95</v>
      </c>
      <c r="M7684">
        <v>0.09</v>
      </c>
      <c r="N7684" t="s">
        <v>25</v>
      </c>
      <c r="O7684">
        <v>-517.83000000000004</v>
      </c>
      <c r="P7684">
        <v>280.98</v>
      </c>
      <c r="Q7684">
        <v>57</v>
      </c>
      <c r="R7684" t="s">
        <v>805</v>
      </c>
      <c r="S7684" t="s">
        <v>143</v>
      </c>
      <c r="T7684" t="s">
        <v>42</v>
      </c>
      <c r="U7684" t="s">
        <v>36</v>
      </c>
      <c r="V7684" t="s">
        <v>67</v>
      </c>
      <c r="W7684">
        <v>0.78</v>
      </c>
    </row>
    <row r="7685" spans="1:23" x14ac:dyDescent="0.3">
      <c r="A7685" t="s">
        <v>1108</v>
      </c>
      <c r="B7685" t="s">
        <v>1556</v>
      </c>
      <c r="D7685" s="1">
        <v>41251</v>
      </c>
      <c r="E7685" s="1">
        <v>41251</v>
      </c>
      <c r="F7685" s="1" t="str">
        <f t="shared" si="494"/>
        <v>December</v>
      </c>
      <c r="G7685" s="1" t="str">
        <f t="shared" si="495"/>
        <v>2012</v>
      </c>
      <c r="H7685" s="2">
        <f t="shared" si="496"/>
        <v>0</v>
      </c>
      <c r="I7685" s="2" t="str">
        <f t="shared" si="497"/>
        <v>FREE DELIVERY</v>
      </c>
      <c r="J7685" t="s">
        <v>52</v>
      </c>
      <c r="K7685">
        <v>29</v>
      </c>
      <c r="L7685">
        <v>321.5</v>
      </c>
      <c r="M7685">
        <v>0.03</v>
      </c>
      <c r="N7685" t="s">
        <v>18</v>
      </c>
      <c r="O7685">
        <v>20.309999999999999</v>
      </c>
      <c r="P7685">
        <v>10.98</v>
      </c>
      <c r="Q7685">
        <v>3.37</v>
      </c>
      <c r="R7685" t="s">
        <v>805</v>
      </c>
      <c r="S7685" t="s">
        <v>143</v>
      </c>
      <c r="T7685" t="s">
        <v>42</v>
      </c>
      <c r="U7685" t="s">
        <v>22</v>
      </c>
      <c r="V7685" t="s">
        <v>82</v>
      </c>
      <c r="W7685">
        <v>0.56999999999999995</v>
      </c>
    </row>
    <row r="7686" spans="1:23" x14ac:dyDescent="0.3">
      <c r="A7686" t="s">
        <v>1184</v>
      </c>
      <c r="B7686" t="s">
        <v>1190</v>
      </c>
      <c r="D7686" s="1">
        <v>40413</v>
      </c>
      <c r="E7686" s="1">
        <v>40418</v>
      </c>
      <c r="F7686" s="1" t="str">
        <f t="shared" si="494"/>
        <v>August</v>
      </c>
      <c r="G7686" s="1" t="str">
        <f t="shared" si="495"/>
        <v>2010</v>
      </c>
      <c r="H7686" s="2">
        <f t="shared" si="496"/>
        <v>5</v>
      </c>
      <c r="I7686" s="2" t="b">
        <f t="shared" si="497"/>
        <v>0</v>
      </c>
      <c r="J7686" t="s">
        <v>17</v>
      </c>
      <c r="K7686">
        <v>38</v>
      </c>
      <c r="L7686">
        <v>827.83</v>
      </c>
      <c r="M7686">
        <v>0.09</v>
      </c>
      <c r="N7686" t="s">
        <v>18</v>
      </c>
      <c r="O7686">
        <v>-57.73</v>
      </c>
      <c r="P7686">
        <v>22.99</v>
      </c>
      <c r="Q7686">
        <v>8.99</v>
      </c>
      <c r="R7686" t="s">
        <v>805</v>
      </c>
      <c r="S7686" t="s">
        <v>143</v>
      </c>
      <c r="T7686" t="s">
        <v>21</v>
      </c>
      <c r="U7686" t="s">
        <v>22</v>
      </c>
      <c r="V7686" t="s">
        <v>60</v>
      </c>
      <c r="W7686">
        <v>0.56999999999999995</v>
      </c>
    </row>
    <row r="7687" spans="1:23" x14ac:dyDescent="0.3">
      <c r="A7687" t="s">
        <v>1018</v>
      </c>
      <c r="B7687" t="s">
        <v>997</v>
      </c>
      <c r="D7687" s="1">
        <v>40683</v>
      </c>
      <c r="E7687" s="1">
        <v>40685</v>
      </c>
      <c r="F7687" s="1" t="str">
        <f t="shared" si="494"/>
        <v>May</v>
      </c>
      <c r="G7687" s="1" t="str">
        <f t="shared" si="495"/>
        <v>2011</v>
      </c>
      <c r="H7687" s="2">
        <f t="shared" si="496"/>
        <v>2</v>
      </c>
      <c r="I7687" s="2" t="b">
        <f t="shared" si="497"/>
        <v>0</v>
      </c>
      <c r="J7687" t="s">
        <v>24</v>
      </c>
      <c r="K7687">
        <v>16</v>
      </c>
      <c r="L7687">
        <v>101.14</v>
      </c>
      <c r="M7687">
        <v>0</v>
      </c>
      <c r="N7687" t="s">
        <v>18</v>
      </c>
      <c r="O7687">
        <v>-32.619999999999997</v>
      </c>
      <c r="P7687">
        <v>5.98</v>
      </c>
      <c r="Q7687">
        <v>5.46</v>
      </c>
      <c r="R7687" t="s">
        <v>805</v>
      </c>
      <c r="S7687" t="s">
        <v>143</v>
      </c>
      <c r="T7687" t="s">
        <v>42</v>
      </c>
      <c r="U7687" t="s">
        <v>22</v>
      </c>
      <c r="V7687" t="s">
        <v>43</v>
      </c>
      <c r="W7687">
        <v>0.36</v>
      </c>
    </row>
    <row r="7688" spans="1:23" x14ac:dyDescent="0.3">
      <c r="A7688" t="s">
        <v>1018</v>
      </c>
      <c r="B7688" t="s">
        <v>997</v>
      </c>
      <c r="D7688" s="1">
        <v>40736</v>
      </c>
      <c r="E7688" s="1">
        <v>40738</v>
      </c>
      <c r="F7688" s="1" t="str">
        <f t="shared" si="494"/>
        <v>July</v>
      </c>
      <c r="G7688" s="1" t="str">
        <f t="shared" si="495"/>
        <v>2011</v>
      </c>
      <c r="H7688" s="2">
        <f t="shared" si="496"/>
        <v>2</v>
      </c>
      <c r="I7688" s="2" t="b">
        <f t="shared" si="497"/>
        <v>0</v>
      </c>
      <c r="J7688" t="s">
        <v>44</v>
      </c>
      <c r="K7688">
        <v>30</v>
      </c>
      <c r="L7688">
        <v>139.08000000000001</v>
      </c>
      <c r="M7688">
        <v>0.1</v>
      </c>
      <c r="N7688" t="s">
        <v>18</v>
      </c>
      <c r="O7688">
        <v>-120.04</v>
      </c>
      <c r="P7688">
        <v>4.9800000000000004</v>
      </c>
      <c r="Q7688">
        <v>4.62</v>
      </c>
      <c r="R7688" t="s">
        <v>805</v>
      </c>
      <c r="S7688" t="s">
        <v>143</v>
      </c>
      <c r="T7688" t="s">
        <v>42</v>
      </c>
      <c r="U7688" t="s">
        <v>32</v>
      </c>
      <c r="V7688" t="s">
        <v>48</v>
      </c>
      <c r="W7688">
        <v>0.64</v>
      </c>
    </row>
    <row r="7689" spans="1:23" x14ac:dyDescent="0.3">
      <c r="A7689" t="s">
        <v>1018</v>
      </c>
      <c r="B7689" t="s">
        <v>997</v>
      </c>
      <c r="D7689" s="1">
        <v>40736</v>
      </c>
      <c r="E7689" s="1">
        <v>40737</v>
      </c>
      <c r="F7689" s="1" t="str">
        <f t="shared" si="494"/>
        <v>July</v>
      </c>
      <c r="G7689" s="1" t="str">
        <f t="shared" si="495"/>
        <v>2011</v>
      </c>
      <c r="H7689" s="2">
        <f t="shared" si="496"/>
        <v>1</v>
      </c>
      <c r="I7689" s="2" t="b">
        <f t="shared" si="497"/>
        <v>0</v>
      </c>
      <c r="J7689" t="s">
        <v>44</v>
      </c>
      <c r="K7689">
        <v>9</v>
      </c>
      <c r="L7689">
        <v>75.28</v>
      </c>
      <c r="M7689">
        <v>0</v>
      </c>
      <c r="N7689" t="s">
        <v>18</v>
      </c>
      <c r="O7689">
        <v>-17.22</v>
      </c>
      <c r="P7689">
        <v>7.64</v>
      </c>
      <c r="Q7689">
        <v>5.83</v>
      </c>
      <c r="R7689" t="s">
        <v>805</v>
      </c>
      <c r="S7689" t="s">
        <v>143</v>
      </c>
      <c r="T7689" t="s">
        <v>42</v>
      </c>
      <c r="U7689" t="s">
        <v>22</v>
      </c>
      <c r="V7689" t="s">
        <v>43</v>
      </c>
      <c r="W7689">
        <v>0.36</v>
      </c>
    </row>
    <row r="7690" spans="1:23" x14ac:dyDescent="0.3">
      <c r="A7690" t="s">
        <v>936</v>
      </c>
      <c r="B7690" t="s">
        <v>1213</v>
      </c>
      <c r="D7690" s="1">
        <v>40298</v>
      </c>
      <c r="E7690" s="1">
        <v>40301</v>
      </c>
      <c r="F7690" s="1" t="str">
        <f t="shared" si="494"/>
        <v>May</v>
      </c>
      <c r="G7690" s="1" t="str">
        <f t="shared" si="495"/>
        <v>2010</v>
      </c>
      <c r="H7690" s="2">
        <f t="shared" si="496"/>
        <v>3</v>
      </c>
      <c r="I7690" s="2" t="b">
        <f t="shared" si="497"/>
        <v>0</v>
      </c>
      <c r="J7690" t="s">
        <v>24</v>
      </c>
      <c r="K7690">
        <v>17</v>
      </c>
      <c r="L7690">
        <v>517.98</v>
      </c>
      <c r="M7690">
        <v>0.05</v>
      </c>
      <c r="N7690" t="s">
        <v>18</v>
      </c>
      <c r="O7690">
        <v>-85.32</v>
      </c>
      <c r="P7690">
        <v>30.53</v>
      </c>
      <c r="Q7690">
        <v>19.989999999999998</v>
      </c>
      <c r="R7690" t="s">
        <v>805</v>
      </c>
      <c r="S7690" t="s">
        <v>143</v>
      </c>
      <c r="T7690" t="s">
        <v>27</v>
      </c>
      <c r="U7690" t="s">
        <v>22</v>
      </c>
      <c r="V7690" t="s">
        <v>57</v>
      </c>
      <c r="W7690">
        <v>0.39</v>
      </c>
    </row>
    <row r="7691" spans="1:23" x14ac:dyDescent="0.3">
      <c r="A7691" t="s">
        <v>936</v>
      </c>
      <c r="B7691" t="s">
        <v>1213</v>
      </c>
      <c r="D7691" s="1">
        <v>40778</v>
      </c>
      <c r="E7691" s="1">
        <v>40779</v>
      </c>
      <c r="F7691" s="1" t="str">
        <f t="shared" si="494"/>
        <v>August</v>
      </c>
      <c r="G7691" s="1" t="str">
        <f t="shared" si="495"/>
        <v>2011</v>
      </c>
      <c r="H7691" s="2">
        <f t="shared" si="496"/>
        <v>1</v>
      </c>
      <c r="I7691" s="2" t="b">
        <f t="shared" si="497"/>
        <v>0</v>
      </c>
      <c r="J7691" t="s">
        <v>34</v>
      </c>
      <c r="K7691">
        <v>45</v>
      </c>
      <c r="L7691">
        <v>4680.8900000000003</v>
      </c>
      <c r="M7691">
        <v>7.0000000000000007E-2</v>
      </c>
      <c r="N7691" t="s">
        <v>18</v>
      </c>
      <c r="O7691">
        <v>693.01</v>
      </c>
      <c r="P7691">
        <v>105.29</v>
      </c>
      <c r="Q7691">
        <v>10.119999999999999</v>
      </c>
      <c r="R7691" t="s">
        <v>805</v>
      </c>
      <c r="S7691" t="s">
        <v>143</v>
      </c>
      <c r="T7691" t="s">
        <v>27</v>
      </c>
      <c r="U7691" t="s">
        <v>36</v>
      </c>
      <c r="V7691" t="s">
        <v>37</v>
      </c>
      <c r="W7691">
        <v>0.79</v>
      </c>
    </row>
    <row r="7692" spans="1:23" x14ac:dyDescent="0.3">
      <c r="A7692" t="s">
        <v>936</v>
      </c>
      <c r="B7692" t="s">
        <v>1213</v>
      </c>
      <c r="D7692" s="1">
        <v>40778</v>
      </c>
      <c r="E7692" s="1">
        <v>40780</v>
      </c>
      <c r="F7692" s="1" t="str">
        <f t="shared" si="494"/>
        <v>August</v>
      </c>
      <c r="G7692" s="1" t="str">
        <f t="shared" si="495"/>
        <v>2011</v>
      </c>
      <c r="H7692" s="2">
        <f t="shared" si="496"/>
        <v>2</v>
      </c>
      <c r="I7692" s="2" t="b">
        <f t="shared" si="497"/>
        <v>0</v>
      </c>
      <c r="J7692" t="s">
        <v>34</v>
      </c>
      <c r="K7692">
        <v>42</v>
      </c>
      <c r="L7692">
        <v>2414.9944999999998</v>
      </c>
      <c r="M7692">
        <v>0.01</v>
      </c>
      <c r="N7692" t="s">
        <v>39</v>
      </c>
      <c r="O7692">
        <v>624.71</v>
      </c>
      <c r="P7692">
        <v>65.989999999999995</v>
      </c>
      <c r="Q7692">
        <v>4.99</v>
      </c>
      <c r="R7692" t="s">
        <v>805</v>
      </c>
      <c r="S7692" t="s">
        <v>143</v>
      </c>
      <c r="T7692" t="s">
        <v>27</v>
      </c>
      <c r="U7692" t="s">
        <v>32</v>
      </c>
      <c r="V7692" t="s">
        <v>33</v>
      </c>
      <c r="W7692">
        <v>0.57999999999999996</v>
      </c>
    </row>
    <row r="7693" spans="1:23" x14ac:dyDescent="0.3">
      <c r="A7693" t="s">
        <v>936</v>
      </c>
      <c r="B7693" t="s">
        <v>1213</v>
      </c>
      <c r="D7693" s="1">
        <v>41071</v>
      </c>
      <c r="E7693" s="1">
        <v>41072</v>
      </c>
      <c r="F7693" s="1" t="str">
        <f t="shared" si="494"/>
        <v>June</v>
      </c>
      <c r="G7693" s="1" t="str">
        <f t="shared" si="495"/>
        <v>2012</v>
      </c>
      <c r="H7693" s="2">
        <f t="shared" si="496"/>
        <v>1</v>
      </c>
      <c r="I7693" s="2" t="b">
        <f t="shared" si="497"/>
        <v>0</v>
      </c>
      <c r="J7693" t="s">
        <v>44</v>
      </c>
      <c r="K7693">
        <v>7</v>
      </c>
      <c r="L7693">
        <v>883.23</v>
      </c>
      <c r="M7693">
        <v>0.09</v>
      </c>
      <c r="N7693" t="s">
        <v>25</v>
      </c>
      <c r="O7693">
        <v>-404.36</v>
      </c>
      <c r="P7693">
        <v>120.98</v>
      </c>
      <c r="Q7693">
        <v>58.64</v>
      </c>
      <c r="R7693" t="s">
        <v>805</v>
      </c>
      <c r="S7693" t="s">
        <v>143</v>
      </c>
      <c r="T7693" t="s">
        <v>27</v>
      </c>
      <c r="U7693" t="s">
        <v>36</v>
      </c>
      <c r="V7693" t="s">
        <v>54</v>
      </c>
      <c r="W7693">
        <v>0.75</v>
      </c>
    </row>
    <row r="7694" spans="1:23" x14ac:dyDescent="0.3">
      <c r="A7694" t="s">
        <v>936</v>
      </c>
      <c r="B7694" t="s">
        <v>1213</v>
      </c>
      <c r="D7694" s="1">
        <v>41071</v>
      </c>
      <c r="E7694" s="1">
        <v>41072</v>
      </c>
      <c r="F7694" s="1" t="str">
        <f t="shared" si="494"/>
        <v>June</v>
      </c>
      <c r="G7694" s="1" t="str">
        <f t="shared" si="495"/>
        <v>2012</v>
      </c>
      <c r="H7694" s="2">
        <f t="shared" si="496"/>
        <v>1</v>
      </c>
      <c r="I7694" s="2" t="b">
        <f t="shared" si="497"/>
        <v>0</v>
      </c>
      <c r="J7694" t="s">
        <v>44</v>
      </c>
      <c r="K7694">
        <v>41</v>
      </c>
      <c r="L7694">
        <v>917.25</v>
      </c>
      <c r="M7694">
        <v>0.01</v>
      </c>
      <c r="N7694" t="s">
        <v>18</v>
      </c>
      <c r="O7694">
        <v>-103.75</v>
      </c>
      <c r="P7694">
        <v>20.97</v>
      </c>
      <c r="Q7694">
        <v>6.5</v>
      </c>
      <c r="R7694" t="s">
        <v>805</v>
      </c>
      <c r="S7694" t="s">
        <v>143</v>
      </c>
      <c r="T7694" t="s">
        <v>27</v>
      </c>
      <c r="U7694" t="s">
        <v>32</v>
      </c>
      <c r="V7694" t="s">
        <v>48</v>
      </c>
      <c r="W7694">
        <v>0.78</v>
      </c>
    </row>
    <row r="7695" spans="1:23" x14ac:dyDescent="0.3">
      <c r="A7695" t="s">
        <v>936</v>
      </c>
      <c r="B7695" t="s">
        <v>1213</v>
      </c>
      <c r="D7695" s="1">
        <v>41071</v>
      </c>
      <c r="E7695" s="1">
        <v>41073</v>
      </c>
      <c r="F7695" s="1" t="str">
        <f t="shared" si="494"/>
        <v>June</v>
      </c>
      <c r="G7695" s="1" t="str">
        <f t="shared" si="495"/>
        <v>2012</v>
      </c>
      <c r="H7695" s="2">
        <f t="shared" si="496"/>
        <v>2</v>
      </c>
      <c r="I7695" s="2" t="b">
        <f t="shared" si="497"/>
        <v>0</v>
      </c>
      <c r="J7695" t="s">
        <v>44</v>
      </c>
      <c r="K7695">
        <v>46</v>
      </c>
      <c r="L7695">
        <v>760.80100000000004</v>
      </c>
      <c r="M7695">
        <v>0.1</v>
      </c>
      <c r="N7695" t="s">
        <v>18</v>
      </c>
      <c r="O7695">
        <v>348.59</v>
      </c>
      <c r="P7695">
        <v>20.99</v>
      </c>
      <c r="Q7695">
        <v>0.99</v>
      </c>
      <c r="R7695" t="s">
        <v>805</v>
      </c>
      <c r="S7695" t="s">
        <v>143</v>
      </c>
      <c r="T7695" t="s">
        <v>27</v>
      </c>
      <c r="U7695" t="s">
        <v>32</v>
      </c>
      <c r="V7695" t="s">
        <v>33</v>
      </c>
      <c r="W7695">
        <v>0.37</v>
      </c>
    </row>
    <row r="7696" spans="1:23" x14ac:dyDescent="0.3">
      <c r="A7696" t="s">
        <v>1018</v>
      </c>
      <c r="B7696" t="s">
        <v>997</v>
      </c>
      <c r="D7696" s="1">
        <v>40572</v>
      </c>
      <c r="E7696" s="1">
        <v>40573</v>
      </c>
      <c r="F7696" s="1" t="str">
        <f t="shared" si="494"/>
        <v>January</v>
      </c>
      <c r="G7696" s="1" t="str">
        <f t="shared" si="495"/>
        <v>2011</v>
      </c>
      <c r="H7696" s="2">
        <f t="shared" si="496"/>
        <v>1</v>
      </c>
      <c r="I7696" s="2" t="b">
        <f t="shared" si="497"/>
        <v>0</v>
      </c>
      <c r="J7696" t="s">
        <v>52</v>
      </c>
      <c r="K7696">
        <v>12</v>
      </c>
      <c r="L7696">
        <v>849.51</v>
      </c>
      <c r="M7696">
        <v>0.05</v>
      </c>
      <c r="N7696" t="s">
        <v>18</v>
      </c>
      <c r="O7696">
        <v>163.1</v>
      </c>
      <c r="P7696">
        <v>70.97</v>
      </c>
      <c r="Q7696">
        <v>3.5</v>
      </c>
      <c r="R7696" t="s">
        <v>805</v>
      </c>
      <c r="S7696" t="s">
        <v>143</v>
      </c>
      <c r="T7696" t="s">
        <v>42</v>
      </c>
      <c r="U7696" t="s">
        <v>22</v>
      </c>
      <c r="V7696" t="s">
        <v>28</v>
      </c>
      <c r="W7696">
        <v>0.59</v>
      </c>
    </row>
    <row r="7697" spans="1:23" x14ac:dyDescent="0.3">
      <c r="A7697" t="s">
        <v>1018</v>
      </c>
      <c r="B7697" t="s">
        <v>997</v>
      </c>
      <c r="D7697" s="1">
        <v>40572</v>
      </c>
      <c r="E7697" s="1">
        <v>40573</v>
      </c>
      <c r="F7697" s="1" t="str">
        <f t="shared" si="494"/>
        <v>January</v>
      </c>
      <c r="G7697" s="1" t="str">
        <f t="shared" si="495"/>
        <v>2011</v>
      </c>
      <c r="H7697" s="2">
        <f t="shared" si="496"/>
        <v>1</v>
      </c>
      <c r="I7697" s="2" t="b">
        <f t="shared" si="497"/>
        <v>0</v>
      </c>
      <c r="J7697" t="s">
        <v>52</v>
      </c>
      <c r="K7697">
        <v>38</v>
      </c>
      <c r="L7697">
        <v>189.49</v>
      </c>
      <c r="M7697">
        <v>0.09</v>
      </c>
      <c r="N7697" t="s">
        <v>18</v>
      </c>
      <c r="O7697">
        <v>-13.71</v>
      </c>
      <c r="P7697">
        <v>5.34</v>
      </c>
      <c r="Q7697">
        <v>2.99</v>
      </c>
      <c r="R7697" t="s">
        <v>805</v>
      </c>
      <c r="S7697" t="s">
        <v>143</v>
      </c>
      <c r="T7697" t="s">
        <v>42</v>
      </c>
      <c r="U7697" t="s">
        <v>22</v>
      </c>
      <c r="V7697" t="s">
        <v>29</v>
      </c>
      <c r="W7697">
        <v>0.38</v>
      </c>
    </row>
    <row r="7698" spans="1:23" x14ac:dyDescent="0.3">
      <c r="A7698" t="s">
        <v>1527</v>
      </c>
      <c r="B7698" t="s">
        <v>1017</v>
      </c>
      <c r="D7698" s="1">
        <v>39852</v>
      </c>
      <c r="E7698" s="1">
        <v>39854</v>
      </c>
      <c r="F7698" s="1" t="str">
        <f t="shared" si="494"/>
        <v>February</v>
      </c>
      <c r="G7698" s="1" t="str">
        <f t="shared" si="495"/>
        <v>2009</v>
      </c>
      <c r="H7698" s="2">
        <f t="shared" si="496"/>
        <v>2</v>
      </c>
      <c r="I7698" s="2" t="b">
        <f t="shared" si="497"/>
        <v>0</v>
      </c>
      <c r="J7698" t="s">
        <v>44</v>
      </c>
      <c r="K7698">
        <v>47</v>
      </c>
      <c r="L7698">
        <v>714.46</v>
      </c>
      <c r="M7698">
        <v>7.0000000000000007E-2</v>
      </c>
      <c r="N7698" t="s">
        <v>18</v>
      </c>
      <c r="O7698">
        <v>-268.64999999999998</v>
      </c>
      <c r="P7698">
        <v>15.98</v>
      </c>
      <c r="Q7698">
        <v>8.99</v>
      </c>
      <c r="R7698" t="s">
        <v>805</v>
      </c>
      <c r="S7698" t="s">
        <v>143</v>
      </c>
      <c r="T7698" t="s">
        <v>31</v>
      </c>
      <c r="U7698" t="s">
        <v>32</v>
      </c>
      <c r="V7698" t="s">
        <v>48</v>
      </c>
      <c r="W7698">
        <v>0.64</v>
      </c>
    </row>
    <row r="7699" spans="1:23" x14ac:dyDescent="0.3">
      <c r="A7699" t="s">
        <v>908</v>
      </c>
      <c r="B7699" t="s">
        <v>1081</v>
      </c>
      <c r="D7699" s="1">
        <v>40460</v>
      </c>
      <c r="E7699" s="1">
        <v>40462</v>
      </c>
      <c r="F7699" s="1" t="str">
        <f t="shared" si="494"/>
        <v>October</v>
      </c>
      <c r="G7699" s="1" t="str">
        <f t="shared" si="495"/>
        <v>2010</v>
      </c>
      <c r="H7699" s="2">
        <f t="shared" si="496"/>
        <v>2</v>
      </c>
      <c r="I7699" s="2" t="b">
        <f t="shared" si="497"/>
        <v>0</v>
      </c>
      <c r="J7699" t="s">
        <v>17</v>
      </c>
      <c r="K7699">
        <v>39</v>
      </c>
      <c r="L7699">
        <v>434.73</v>
      </c>
      <c r="M7699">
        <v>0.03</v>
      </c>
      <c r="N7699" t="s">
        <v>18</v>
      </c>
      <c r="O7699">
        <v>-12.2</v>
      </c>
      <c r="P7699">
        <v>11.33</v>
      </c>
      <c r="Q7699">
        <v>6.12</v>
      </c>
      <c r="R7699" t="s">
        <v>805</v>
      </c>
      <c r="S7699" t="s">
        <v>143</v>
      </c>
      <c r="T7699" t="s">
        <v>27</v>
      </c>
      <c r="U7699" t="s">
        <v>22</v>
      </c>
      <c r="V7699" t="s">
        <v>28</v>
      </c>
      <c r="W7699">
        <v>0.42</v>
      </c>
    </row>
    <row r="7700" spans="1:23" x14ac:dyDescent="0.3">
      <c r="A7700" t="s">
        <v>1045</v>
      </c>
      <c r="B7700" t="s">
        <v>1154</v>
      </c>
      <c r="D7700" s="1">
        <v>40220</v>
      </c>
      <c r="E7700" s="1">
        <v>40220</v>
      </c>
      <c r="F7700" s="1" t="str">
        <f t="shared" si="494"/>
        <v>February</v>
      </c>
      <c r="G7700" s="1" t="str">
        <f t="shared" si="495"/>
        <v>2010</v>
      </c>
      <c r="H7700" s="2">
        <f t="shared" si="496"/>
        <v>0</v>
      </c>
      <c r="I7700" s="2" t="str">
        <f t="shared" si="497"/>
        <v>FREE DELIVERY</v>
      </c>
      <c r="J7700" t="s">
        <v>24</v>
      </c>
      <c r="K7700">
        <v>8</v>
      </c>
      <c r="L7700">
        <v>81.56</v>
      </c>
      <c r="M7700">
        <v>0.08</v>
      </c>
      <c r="N7700" t="s">
        <v>18</v>
      </c>
      <c r="O7700">
        <v>-7.23</v>
      </c>
      <c r="P7700">
        <v>10.01</v>
      </c>
      <c r="Q7700">
        <v>1.99</v>
      </c>
      <c r="R7700" t="s">
        <v>805</v>
      </c>
      <c r="S7700" t="s">
        <v>143</v>
      </c>
      <c r="T7700" t="s">
        <v>31</v>
      </c>
      <c r="U7700" t="s">
        <v>32</v>
      </c>
      <c r="V7700" t="s">
        <v>48</v>
      </c>
      <c r="W7700">
        <v>0.41</v>
      </c>
    </row>
    <row r="7701" spans="1:23" x14ac:dyDescent="0.3">
      <c r="A7701" t="s">
        <v>1045</v>
      </c>
      <c r="B7701" t="s">
        <v>1154</v>
      </c>
      <c r="D7701" s="1">
        <v>40220</v>
      </c>
      <c r="E7701" s="1">
        <v>40221</v>
      </c>
      <c r="F7701" s="1" t="str">
        <f t="shared" si="494"/>
        <v>February</v>
      </c>
      <c r="G7701" s="1" t="str">
        <f t="shared" si="495"/>
        <v>2010</v>
      </c>
      <c r="H7701" s="2">
        <f t="shared" si="496"/>
        <v>1</v>
      </c>
      <c r="I7701" s="2" t="b">
        <f t="shared" si="497"/>
        <v>0</v>
      </c>
      <c r="J7701" t="s">
        <v>24</v>
      </c>
      <c r="K7701">
        <v>41</v>
      </c>
      <c r="L7701">
        <v>2088.5</v>
      </c>
      <c r="M7701">
        <v>0.08</v>
      </c>
      <c r="N7701" t="s">
        <v>18</v>
      </c>
      <c r="O7701">
        <v>675.07</v>
      </c>
      <c r="P7701">
        <v>51.98</v>
      </c>
      <c r="Q7701">
        <v>10.17</v>
      </c>
      <c r="R7701" t="s">
        <v>805</v>
      </c>
      <c r="S7701" t="s">
        <v>143</v>
      </c>
      <c r="T7701" t="s">
        <v>31</v>
      </c>
      <c r="U7701" t="s">
        <v>32</v>
      </c>
      <c r="V7701" t="s">
        <v>94</v>
      </c>
      <c r="W7701">
        <v>0.37</v>
      </c>
    </row>
    <row r="7702" spans="1:23" x14ac:dyDescent="0.3">
      <c r="A7702" t="s">
        <v>1045</v>
      </c>
      <c r="B7702" t="s">
        <v>1154</v>
      </c>
      <c r="D7702" s="1">
        <v>40220</v>
      </c>
      <c r="E7702" s="1">
        <v>40222</v>
      </c>
      <c r="F7702" s="1" t="str">
        <f t="shared" si="494"/>
        <v>February</v>
      </c>
      <c r="G7702" s="1" t="str">
        <f t="shared" si="495"/>
        <v>2010</v>
      </c>
      <c r="H7702" s="2">
        <f t="shared" si="496"/>
        <v>2</v>
      </c>
      <c r="I7702" s="2" t="b">
        <f t="shared" si="497"/>
        <v>0</v>
      </c>
      <c r="J7702" t="s">
        <v>24</v>
      </c>
      <c r="K7702">
        <v>34</v>
      </c>
      <c r="L7702">
        <v>2126.7199999999998</v>
      </c>
      <c r="M7702">
        <v>0.05</v>
      </c>
      <c r="N7702" t="s">
        <v>18</v>
      </c>
      <c r="O7702">
        <v>150.04</v>
      </c>
      <c r="P7702">
        <v>64.98</v>
      </c>
      <c r="Q7702">
        <v>6.88</v>
      </c>
      <c r="R7702" t="s">
        <v>805</v>
      </c>
      <c r="S7702" t="s">
        <v>143</v>
      </c>
      <c r="T7702" t="s">
        <v>31</v>
      </c>
      <c r="U7702" t="s">
        <v>22</v>
      </c>
      <c r="V7702" t="s">
        <v>23</v>
      </c>
      <c r="W7702">
        <v>0.73</v>
      </c>
    </row>
    <row r="7703" spans="1:23" x14ac:dyDescent="0.3">
      <c r="A7703" t="s">
        <v>1045</v>
      </c>
      <c r="B7703" t="s">
        <v>1154</v>
      </c>
      <c r="D7703" s="1">
        <v>40220</v>
      </c>
      <c r="E7703" s="1">
        <v>40221</v>
      </c>
      <c r="F7703" s="1" t="str">
        <f t="shared" si="494"/>
        <v>February</v>
      </c>
      <c r="G7703" s="1" t="str">
        <f t="shared" si="495"/>
        <v>2010</v>
      </c>
      <c r="H7703" s="2">
        <f t="shared" si="496"/>
        <v>1</v>
      </c>
      <c r="I7703" s="2" t="b">
        <f t="shared" si="497"/>
        <v>0</v>
      </c>
      <c r="J7703" t="s">
        <v>24</v>
      </c>
      <c r="K7703">
        <v>26</v>
      </c>
      <c r="L7703">
        <v>3753.72</v>
      </c>
      <c r="M7703">
        <v>0.05</v>
      </c>
      <c r="N7703" t="s">
        <v>25</v>
      </c>
      <c r="O7703">
        <v>-556.25</v>
      </c>
      <c r="P7703">
        <v>138.75</v>
      </c>
      <c r="Q7703">
        <v>52.42</v>
      </c>
      <c r="R7703" t="s">
        <v>805</v>
      </c>
      <c r="S7703" t="s">
        <v>143</v>
      </c>
      <c r="T7703" t="s">
        <v>31</v>
      </c>
      <c r="U7703" t="s">
        <v>36</v>
      </c>
      <c r="V7703" t="s">
        <v>55</v>
      </c>
      <c r="W7703">
        <v>0.74</v>
      </c>
    </row>
    <row r="7704" spans="1:23" x14ac:dyDescent="0.3">
      <c r="A7704" t="s">
        <v>1045</v>
      </c>
      <c r="B7704" t="s">
        <v>1154</v>
      </c>
      <c r="D7704" s="1">
        <v>41032</v>
      </c>
      <c r="E7704" s="1">
        <v>41033</v>
      </c>
      <c r="F7704" s="1" t="str">
        <f t="shared" si="494"/>
        <v>May</v>
      </c>
      <c r="G7704" s="1" t="str">
        <f t="shared" si="495"/>
        <v>2012</v>
      </c>
      <c r="H7704" s="2">
        <f t="shared" si="496"/>
        <v>1</v>
      </c>
      <c r="I7704" s="2" t="b">
        <f t="shared" si="497"/>
        <v>0</v>
      </c>
      <c r="J7704" t="s">
        <v>52</v>
      </c>
      <c r="K7704">
        <v>9</v>
      </c>
      <c r="L7704">
        <v>26.09</v>
      </c>
      <c r="M7704">
        <v>0.08</v>
      </c>
      <c r="N7704" t="s">
        <v>18</v>
      </c>
      <c r="O7704">
        <v>-1.76</v>
      </c>
      <c r="P7704">
        <v>2.84</v>
      </c>
      <c r="Q7704">
        <v>0.93</v>
      </c>
      <c r="R7704" t="s">
        <v>805</v>
      </c>
      <c r="S7704" t="s">
        <v>143</v>
      </c>
      <c r="T7704" t="s">
        <v>31</v>
      </c>
      <c r="U7704" t="s">
        <v>22</v>
      </c>
      <c r="V7704" t="s">
        <v>60</v>
      </c>
      <c r="W7704">
        <v>0.54</v>
      </c>
    </row>
    <row r="7705" spans="1:23" x14ac:dyDescent="0.3">
      <c r="A7705" t="s">
        <v>1045</v>
      </c>
      <c r="B7705" t="s">
        <v>1154</v>
      </c>
      <c r="D7705" s="1">
        <v>41162</v>
      </c>
      <c r="E7705" s="1">
        <v>41164</v>
      </c>
      <c r="F7705" s="1" t="str">
        <f t="shared" si="494"/>
        <v>September</v>
      </c>
      <c r="G7705" s="1" t="str">
        <f t="shared" si="495"/>
        <v>2012</v>
      </c>
      <c r="H7705" s="2">
        <f t="shared" si="496"/>
        <v>2</v>
      </c>
      <c r="I7705" s="2" t="b">
        <f t="shared" si="497"/>
        <v>0</v>
      </c>
      <c r="J7705" t="s">
        <v>52</v>
      </c>
      <c r="K7705">
        <v>47</v>
      </c>
      <c r="L7705">
        <v>1406.49</v>
      </c>
      <c r="M7705">
        <v>0.02</v>
      </c>
      <c r="N7705" t="s">
        <v>18</v>
      </c>
      <c r="O7705">
        <v>332.52</v>
      </c>
      <c r="P7705">
        <v>28.15</v>
      </c>
      <c r="Q7705">
        <v>6.17</v>
      </c>
      <c r="R7705" t="s">
        <v>805</v>
      </c>
      <c r="S7705" t="s">
        <v>143</v>
      </c>
      <c r="T7705" t="s">
        <v>31</v>
      </c>
      <c r="U7705" t="s">
        <v>22</v>
      </c>
      <c r="V7705" t="s">
        <v>60</v>
      </c>
      <c r="W7705">
        <v>0.55000000000000004</v>
      </c>
    </row>
    <row r="7706" spans="1:23" x14ac:dyDescent="0.3">
      <c r="A7706" t="s">
        <v>1045</v>
      </c>
      <c r="B7706" t="s">
        <v>1154</v>
      </c>
      <c r="D7706" s="1">
        <v>41162</v>
      </c>
      <c r="E7706" s="1">
        <v>41164</v>
      </c>
      <c r="F7706" s="1" t="str">
        <f t="shared" si="494"/>
        <v>September</v>
      </c>
      <c r="G7706" s="1" t="str">
        <f t="shared" si="495"/>
        <v>2012</v>
      </c>
      <c r="H7706" s="2">
        <f t="shared" si="496"/>
        <v>2</v>
      </c>
      <c r="I7706" s="2" t="b">
        <f t="shared" si="497"/>
        <v>0</v>
      </c>
      <c r="J7706" t="s">
        <v>52</v>
      </c>
      <c r="K7706">
        <v>49</v>
      </c>
      <c r="L7706">
        <v>587.71</v>
      </c>
      <c r="M7706">
        <v>0.09</v>
      </c>
      <c r="N7706" t="s">
        <v>18</v>
      </c>
      <c r="O7706">
        <v>26.28</v>
      </c>
      <c r="P7706">
        <v>12.98</v>
      </c>
      <c r="Q7706">
        <v>3.14</v>
      </c>
      <c r="R7706" t="s">
        <v>805</v>
      </c>
      <c r="S7706" t="s">
        <v>143</v>
      </c>
      <c r="T7706" t="s">
        <v>31</v>
      </c>
      <c r="U7706" t="s">
        <v>22</v>
      </c>
      <c r="V7706" t="s">
        <v>82</v>
      </c>
      <c r="W7706">
        <v>0.6</v>
      </c>
    </row>
    <row r="7707" spans="1:23" x14ac:dyDescent="0.3">
      <c r="A7707" t="s">
        <v>1192</v>
      </c>
      <c r="B7707" t="s">
        <v>1193</v>
      </c>
      <c r="D7707" s="1">
        <v>40682</v>
      </c>
      <c r="E7707" s="1">
        <v>40684</v>
      </c>
      <c r="F7707" s="1" t="str">
        <f t="shared" si="494"/>
        <v>May</v>
      </c>
      <c r="G7707" s="1" t="str">
        <f t="shared" si="495"/>
        <v>2011</v>
      </c>
      <c r="H7707" s="2">
        <f t="shared" si="496"/>
        <v>2</v>
      </c>
      <c r="I7707" s="2" t="b">
        <f t="shared" si="497"/>
        <v>0</v>
      </c>
      <c r="J7707" t="s">
        <v>24</v>
      </c>
      <c r="K7707">
        <v>34</v>
      </c>
      <c r="L7707">
        <v>650.1395</v>
      </c>
      <c r="M7707">
        <v>0</v>
      </c>
      <c r="N7707" t="s">
        <v>18</v>
      </c>
      <c r="O7707">
        <v>22.57</v>
      </c>
      <c r="P7707">
        <v>20.99</v>
      </c>
      <c r="Q7707">
        <v>1.25</v>
      </c>
      <c r="R7707" t="s">
        <v>805</v>
      </c>
      <c r="S7707" t="s">
        <v>143</v>
      </c>
      <c r="T7707" t="s">
        <v>27</v>
      </c>
      <c r="U7707" t="s">
        <v>32</v>
      </c>
      <c r="V7707" t="s">
        <v>33</v>
      </c>
      <c r="W7707">
        <v>0.83</v>
      </c>
    </row>
    <row r="7708" spans="1:23" x14ac:dyDescent="0.3">
      <c r="A7708" t="s">
        <v>1192</v>
      </c>
      <c r="B7708" t="s">
        <v>1193</v>
      </c>
      <c r="D7708" s="1">
        <v>41210</v>
      </c>
      <c r="E7708" s="1">
        <v>41210</v>
      </c>
      <c r="F7708" s="1" t="str">
        <f t="shared" si="494"/>
        <v>October</v>
      </c>
      <c r="G7708" s="1" t="str">
        <f t="shared" si="495"/>
        <v>2012</v>
      </c>
      <c r="H7708" s="2">
        <f t="shared" si="496"/>
        <v>0</v>
      </c>
      <c r="I7708" s="2" t="str">
        <f t="shared" si="497"/>
        <v>FREE DELIVERY</v>
      </c>
      <c r="J7708" t="s">
        <v>17</v>
      </c>
      <c r="K7708">
        <v>38</v>
      </c>
      <c r="L7708">
        <v>572.74</v>
      </c>
      <c r="M7708">
        <v>0</v>
      </c>
      <c r="N7708" t="s">
        <v>18</v>
      </c>
      <c r="O7708">
        <v>53.31</v>
      </c>
      <c r="P7708">
        <v>14.45</v>
      </c>
      <c r="Q7708">
        <v>7.17</v>
      </c>
      <c r="R7708" t="s">
        <v>805</v>
      </c>
      <c r="S7708" t="s">
        <v>143</v>
      </c>
      <c r="T7708" t="s">
        <v>27</v>
      </c>
      <c r="U7708" t="s">
        <v>22</v>
      </c>
      <c r="V7708" t="s">
        <v>29</v>
      </c>
      <c r="W7708">
        <v>0.38</v>
      </c>
    </row>
    <row r="7709" spans="1:23" x14ac:dyDescent="0.3">
      <c r="A7709" t="s">
        <v>1188</v>
      </c>
      <c r="B7709" t="s">
        <v>1144</v>
      </c>
      <c r="D7709" s="1">
        <v>41035</v>
      </c>
      <c r="E7709" s="1">
        <v>41036</v>
      </c>
      <c r="F7709" s="1" t="str">
        <f t="shared" si="494"/>
        <v>May</v>
      </c>
      <c r="G7709" s="1" t="str">
        <f t="shared" si="495"/>
        <v>2012</v>
      </c>
      <c r="H7709" s="2">
        <f t="shared" si="496"/>
        <v>1</v>
      </c>
      <c r="I7709" s="2" t="b">
        <f t="shared" si="497"/>
        <v>0</v>
      </c>
      <c r="J7709" t="s">
        <v>44</v>
      </c>
      <c r="K7709">
        <v>46</v>
      </c>
      <c r="L7709">
        <v>446.06</v>
      </c>
      <c r="M7709">
        <v>0.01</v>
      </c>
      <c r="N7709" t="s">
        <v>18</v>
      </c>
      <c r="O7709">
        <v>161.32</v>
      </c>
      <c r="P7709">
        <v>9.11</v>
      </c>
      <c r="Q7709">
        <v>2.15</v>
      </c>
      <c r="R7709" t="s">
        <v>805</v>
      </c>
      <c r="S7709" t="s">
        <v>143</v>
      </c>
      <c r="T7709" t="s">
        <v>42</v>
      </c>
      <c r="U7709" t="s">
        <v>22</v>
      </c>
      <c r="V7709" t="s">
        <v>43</v>
      </c>
      <c r="W7709">
        <v>0.4</v>
      </c>
    </row>
    <row r="7710" spans="1:23" x14ac:dyDescent="0.3">
      <c r="A7710" t="s">
        <v>1045</v>
      </c>
      <c r="B7710" t="s">
        <v>1154</v>
      </c>
      <c r="D7710" s="1">
        <v>40734</v>
      </c>
      <c r="E7710" s="1">
        <v>40736</v>
      </c>
      <c r="F7710" s="1" t="str">
        <f t="shared" si="494"/>
        <v>July</v>
      </c>
      <c r="G7710" s="1" t="str">
        <f t="shared" si="495"/>
        <v>2011</v>
      </c>
      <c r="H7710" s="2">
        <f t="shared" si="496"/>
        <v>2</v>
      </c>
      <c r="I7710" s="2" t="b">
        <f t="shared" si="497"/>
        <v>0</v>
      </c>
      <c r="J7710" t="s">
        <v>52</v>
      </c>
      <c r="K7710">
        <v>37</v>
      </c>
      <c r="L7710">
        <v>744</v>
      </c>
      <c r="M7710">
        <v>0.04</v>
      </c>
      <c r="N7710" t="s">
        <v>18</v>
      </c>
      <c r="O7710">
        <v>215.8</v>
      </c>
      <c r="P7710">
        <v>20.89</v>
      </c>
      <c r="Q7710">
        <v>1.99</v>
      </c>
      <c r="R7710" t="s">
        <v>805</v>
      </c>
      <c r="S7710" t="s">
        <v>143</v>
      </c>
      <c r="T7710" t="s">
        <v>31</v>
      </c>
      <c r="U7710" t="s">
        <v>32</v>
      </c>
      <c r="V7710" t="s">
        <v>48</v>
      </c>
      <c r="W7710">
        <v>0.48</v>
      </c>
    </row>
    <row r="7711" spans="1:23" x14ac:dyDescent="0.3">
      <c r="A7711" t="s">
        <v>1045</v>
      </c>
      <c r="B7711" t="s">
        <v>1154</v>
      </c>
      <c r="D7711" s="1">
        <v>40734</v>
      </c>
      <c r="E7711" s="1">
        <v>40734</v>
      </c>
      <c r="F7711" s="1" t="str">
        <f t="shared" si="494"/>
        <v>July</v>
      </c>
      <c r="G7711" s="1" t="str">
        <f t="shared" si="495"/>
        <v>2011</v>
      </c>
      <c r="H7711" s="2">
        <f t="shared" si="496"/>
        <v>0</v>
      </c>
      <c r="I7711" s="2" t="str">
        <f t="shared" si="497"/>
        <v>FREE DELIVERY</v>
      </c>
      <c r="J7711" t="s">
        <v>52</v>
      </c>
      <c r="K7711">
        <v>12</v>
      </c>
      <c r="L7711">
        <v>388.86649999999997</v>
      </c>
      <c r="M7711">
        <v>0.01</v>
      </c>
      <c r="N7711" t="s">
        <v>18</v>
      </c>
      <c r="O7711">
        <v>103.05</v>
      </c>
      <c r="P7711">
        <v>35.99</v>
      </c>
      <c r="Q7711">
        <v>0.99</v>
      </c>
      <c r="R7711" t="s">
        <v>805</v>
      </c>
      <c r="S7711" t="s">
        <v>143</v>
      </c>
      <c r="T7711" t="s">
        <v>31</v>
      </c>
      <c r="U7711" t="s">
        <v>32</v>
      </c>
      <c r="V7711" t="s">
        <v>33</v>
      </c>
      <c r="W7711">
        <v>0.35</v>
      </c>
    </row>
    <row r="7712" spans="1:23" x14ac:dyDescent="0.3">
      <c r="A7712" t="s">
        <v>1112</v>
      </c>
      <c r="B7712" t="s">
        <v>1142</v>
      </c>
      <c r="D7712" s="1">
        <v>40480</v>
      </c>
      <c r="E7712" s="1">
        <v>40482</v>
      </c>
      <c r="F7712" s="1" t="str">
        <f t="shared" si="494"/>
        <v>October</v>
      </c>
      <c r="G7712" s="1" t="str">
        <f t="shared" si="495"/>
        <v>2010</v>
      </c>
      <c r="H7712" s="2">
        <f t="shared" si="496"/>
        <v>2</v>
      </c>
      <c r="I7712" s="2" t="b">
        <f t="shared" si="497"/>
        <v>0</v>
      </c>
      <c r="J7712" t="s">
        <v>34</v>
      </c>
      <c r="K7712">
        <v>30</v>
      </c>
      <c r="L7712">
        <v>3645.45</v>
      </c>
      <c r="M7712">
        <v>0.04</v>
      </c>
      <c r="N7712" t="s">
        <v>25</v>
      </c>
      <c r="O7712">
        <v>-765.5</v>
      </c>
      <c r="P7712">
        <v>120.98</v>
      </c>
      <c r="Q7712">
        <v>56.7</v>
      </c>
      <c r="R7712" t="s">
        <v>805</v>
      </c>
      <c r="S7712" t="s">
        <v>143</v>
      </c>
      <c r="T7712" t="s">
        <v>42</v>
      </c>
      <c r="U7712" t="s">
        <v>36</v>
      </c>
      <c r="V7712" t="s">
        <v>54</v>
      </c>
      <c r="W7712">
        <v>0.68</v>
      </c>
    </row>
    <row r="7713" spans="1:23" x14ac:dyDescent="0.3">
      <c r="A7713" t="s">
        <v>1045</v>
      </c>
      <c r="B7713" t="s">
        <v>1154</v>
      </c>
      <c r="D7713" s="1">
        <v>40056</v>
      </c>
      <c r="E7713" s="1">
        <v>40058</v>
      </c>
      <c r="F7713" s="1" t="str">
        <f t="shared" si="494"/>
        <v>September</v>
      </c>
      <c r="G7713" s="1" t="str">
        <f t="shared" si="495"/>
        <v>2009</v>
      </c>
      <c r="H7713" s="2">
        <f t="shared" si="496"/>
        <v>2</v>
      </c>
      <c r="I7713" s="2" t="b">
        <f t="shared" si="497"/>
        <v>0</v>
      </c>
      <c r="J7713" t="s">
        <v>34</v>
      </c>
      <c r="K7713">
        <v>32</v>
      </c>
      <c r="L7713">
        <v>279.43</v>
      </c>
      <c r="M7713">
        <v>0</v>
      </c>
      <c r="N7713" t="s">
        <v>18</v>
      </c>
      <c r="O7713">
        <v>48.47</v>
      </c>
      <c r="P7713">
        <v>8.5</v>
      </c>
      <c r="Q7713">
        <v>1.99</v>
      </c>
      <c r="R7713" t="s">
        <v>805</v>
      </c>
      <c r="S7713" t="s">
        <v>143</v>
      </c>
      <c r="T7713" t="s">
        <v>31</v>
      </c>
      <c r="U7713" t="s">
        <v>32</v>
      </c>
      <c r="V7713" t="s">
        <v>48</v>
      </c>
      <c r="W7713">
        <v>0.49</v>
      </c>
    </row>
    <row r="7714" spans="1:23" x14ac:dyDescent="0.3">
      <c r="A7714" t="s">
        <v>1045</v>
      </c>
      <c r="B7714" t="s">
        <v>1154</v>
      </c>
      <c r="D7714" s="1">
        <v>40056</v>
      </c>
      <c r="E7714" s="1">
        <v>40058</v>
      </c>
      <c r="F7714" s="1" t="str">
        <f t="shared" si="494"/>
        <v>September</v>
      </c>
      <c r="G7714" s="1" t="str">
        <f t="shared" si="495"/>
        <v>2009</v>
      </c>
      <c r="H7714" s="2">
        <f t="shared" si="496"/>
        <v>2</v>
      </c>
      <c r="I7714" s="2" t="b">
        <f t="shared" si="497"/>
        <v>0</v>
      </c>
      <c r="J7714" t="s">
        <v>34</v>
      </c>
      <c r="K7714">
        <v>5</v>
      </c>
      <c r="L7714">
        <v>515.22</v>
      </c>
      <c r="M7714">
        <v>0.03</v>
      </c>
      <c r="N7714" t="s">
        <v>18</v>
      </c>
      <c r="O7714">
        <v>-152.54</v>
      </c>
      <c r="P7714">
        <v>95.43</v>
      </c>
      <c r="Q7714">
        <v>19.989999999999998</v>
      </c>
      <c r="R7714" t="s">
        <v>805</v>
      </c>
      <c r="S7714" t="s">
        <v>143</v>
      </c>
      <c r="T7714" t="s">
        <v>31</v>
      </c>
      <c r="U7714" t="s">
        <v>22</v>
      </c>
      <c r="V7714" t="s">
        <v>23</v>
      </c>
      <c r="W7714">
        <v>0.79</v>
      </c>
    </row>
    <row r="7715" spans="1:23" x14ac:dyDescent="0.3">
      <c r="A7715" t="s">
        <v>1192</v>
      </c>
      <c r="B7715" t="s">
        <v>1193</v>
      </c>
      <c r="D7715" s="1">
        <v>41048</v>
      </c>
      <c r="E7715" s="1">
        <v>41048</v>
      </c>
      <c r="F7715" s="1" t="str">
        <f t="shared" si="494"/>
        <v>May</v>
      </c>
      <c r="G7715" s="1" t="str">
        <f t="shared" si="495"/>
        <v>2012</v>
      </c>
      <c r="H7715" s="2">
        <f t="shared" si="496"/>
        <v>0</v>
      </c>
      <c r="I7715" s="2" t="str">
        <f t="shared" si="497"/>
        <v>FREE DELIVERY</v>
      </c>
      <c r="J7715" t="s">
        <v>24</v>
      </c>
      <c r="K7715">
        <v>47</v>
      </c>
      <c r="L7715">
        <v>1078.98</v>
      </c>
      <c r="M7715">
        <v>0.02</v>
      </c>
      <c r="N7715" t="s">
        <v>25</v>
      </c>
      <c r="O7715">
        <v>-1637.52</v>
      </c>
      <c r="P7715">
        <v>20.98</v>
      </c>
      <c r="Q7715">
        <v>45</v>
      </c>
      <c r="R7715" t="s">
        <v>805</v>
      </c>
      <c r="S7715" t="s">
        <v>143</v>
      </c>
      <c r="T7715" t="s">
        <v>27</v>
      </c>
      <c r="U7715" t="s">
        <v>22</v>
      </c>
      <c r="V7715" t="s">
        <v>23</v>
      </c>
      <c r="W7715">
        <v>0.61</v>
      </c>
    </row>
    <row r="7716" spans="1:23" x14ac:dyDescent="0.3">
      <c r="A7716" t="s">
        <v>1188</v>
      </c>
      <c r="B7716" t="s">
        <v>1144</v>
      </c>
      <c r="D7716" s="1">
        <v>40690</v>
      </c>
      <c r="E7716" s="1">
        <v>40692</v>
      </c>
      <c r="F7716" s="1" t="str">
        <f t="shared" si="494"/>
        <v>May</v>
      </c>
      <c r="G7716" s="1" t="str">
        <f t="shared" si="495"/>
        <v>2011</v>
      </c>
      <c r="H7716" s="2">
        <f t="shared" si="496"/>
        <v>2</v>
      </c>
      <c r="I7716" s="2" t="b">
        <f t="shared" si="497"/>
        <v>0</v>
      </c>
      <c r="J7716" t="s">
        <v>34</v>
      </c>
      <c r="K7716">
        <v>20</v>
      </c>
      <c r="L7716">
        <v>211.42</v>
      </c>
      <c r="M7716">
        <v>0</v>
      </c>
      <c r="N7716" t="s">
        <v>18</v>
      </c>
      <c r="O7716">
        <v>-113.52</v>
      </c>
      <c r="P7716">
        <v>9.7100000000000009</v>
      </c>
      <c r="Q7716">
        <v>9.4499999999999993</v>
      </c>
      <c r="R7716" t="s">
        <v>805</v>
      </c>
      <c r="S7716" t="s">
        <v>143</v>
      </c>
      <c r="T7716" t="s">
        <v>42</v>
      </c>
      <c r="U7716" t="s">
        <v>22</v>
      </c>
      <c r="V7716" t="s">
        <v>23</v>
      </c>
      <c r="W7716">
        <v>0.6</v>
      </c>
    </row>
    <row r="7717" spans="1:23" x14ac:dyDescent="0.3">
      <c r="A7717" t="s">
        <v>1112</v>
      </c>
      <c r="B7717" t="s">
        <v>1142</v>
      </c>
      <c r="D7717" s="1">
        <v>40319</v>
      </c>
      <c r="E7717" s="1">
        <v>40320</v>
      </c>
      <c r="F7717" s="1" t="str">
        <f t="shared" si="494"/>
        <v>May</v>
      </c>
      <c r="G7717" s="1" t="str">
        <f t="shared" si="495"/>
        <v>2010</v>
      </c>
      <c r="H7717" s="2">
        <f t="shared" si="496"/>
        <v>1</v>
      </c>
      <c r="I7717" s="2" t="b">
        <f t="shared" si="497"/>
        <v>0</v>
      </c>
      <c r="J7717" t="s">
        <v>34</v>
      </c>
      <c r="K7717">
        <v>50</v>
      </c>
      <c r="L7717">
        <v>390.46</v>
      </c>
      <c r="M7717">
        <v>0.02</v>
      </c>
      <c r="N7717" t="s">
        <v>18</v>
      </c>
      <c r="O7717">
        <v>-171.17</v>
      </c>
      <c r="P7717">
        <v>7.3</v>
      </c>
      <c r="Q7717">
        <v>7.72</v>
      </c>
      <c r="R7717" t="s">
        <v>805</v>
      </c>
      <c r="S7717" t="s">
        <v>143</v>
      </c>
      <c r="T7717" t="s">
        <v>42</v>
      </c>
      <c r="U7717" t="s">
        <v>22</v>
      </c>
      <c r="V7717" t="s">
        <v>29</v>
      </c>
      <c r="W7717">
        <v>0.38</v>
      </c>
    </row>
    <row r="7718" spans="1:23" x14ac:dyDescent="0.3">
      <c r="A7718" t="s">
        <v>1112</v>
      </c>
      <c r="B7718" t="s">
        <v>1142</v>
      </c>
      <c r="D7718" s="1">
        <v>40319</v>
      </c>
      <c r="E7718" s="1">
        <v>40320</v>
      </c>
      <c r="F7718" s="1" t="str">
        <f t="shared" si="494"/>
        <v>May</v>
      </c>
      <c r="G7718" s="1" t="str">
        <f t="shared" si="495"/>
        <v>2010</v>
      </c>
      <c r="H7718" s="2">
        <f t="shared" si="496"/>
        <v>1</v>
      </c>
      <c r="I7718" s="2" t="b">
        <f t="shared" si="497"/>
        <v>0</v>
      </c>
      <c r="J7718" t="s">
        <v>34</v>
      </c>
      <c r="K7718">
        <v>43</v>
      </c>
      <c r="L7718">
        <v>113.43</v>
      </c>
      <c r="M7718">
        <v>0.02</v>
      </c>
      <c r="N7718" t="s">
        <v>18</v>
      </c>
      <c r="O7718">
        <v>24.27</v>
      </c>
      <c r="P7718">
        <v>2.4700000000000002</v>
      </c>
      <c r="Q7718">
        <v>1.02</v>
      </c>
      <c r="R7718" t="s">
        <v>805</v>
      </c>
      <c r="S7718" t="s">
        <v>143</v>
      </c>
      <c r="T7718" t="s">
        <v>42</v>
      </c>
      <c r="U7718" t="s">
        <v>22</v>
      </c>
      <c r="V7718" t="s">
        <v>46</v>
      </c>
      <c r="W7718">
        <v>0.38</v>
      </c>
    </row>
    <row r="7719" spans="1:23" x14ac:dyDescent="0.3">
      <c r="A7719" t="s">
        <v>1240</v>
      </c>
      <c r="B7719" t="s">
        <v>1241</v>
      </c>
      <c r="D7719" s="1">
        <v>40009</v>
      </c>
      <c r="E7719" s="1">
        <v>40010</v>
      </c>
      <c r="F7719" s="1" t="str">
        <f t="shared" si="494"/>
        <v>July</v>
      </c>
      <c r="G7719" s="1" t="str">
        <f t="shared" si="495"/>
        <v>2009</v>
      </c>
      <c r="H7719" s="2">
        <f t="shared" si="496"/>
        <v>1</v>
      </c>
      <c r="I7719" s="2" t="b">
        <f t="shared" si="497"/>
        <v>0</v>
      </c>
      <c r="J7719" t="s">
        <v>24</v>
      </c>
      <c r="K7719">
        <v>49</v>
      </c>
      <c r="L7719">
        <v>772.42</v>
      </c>
      <c r="M7719">
        <v>0.02</v>
      </c>
      <c r="N7719" t="s">
        <v>18</v>
      </c>
      <c r="O7719">
        <v>299.33</v>
      </c>
      <c r="P7719">
        <v>15.28</v>
      </c>
      <c r="Q7719">
        <v>1.99</v>
      </c>
      <c r="R7719" t="s">
        <v>805</v>
      </c>
      <c r="S7719" t="s">
        <v>143</v>
      </c>
      <c r="T7719" t="s">
        <v>31</v>
      </c>
      <c r="U7719" t="s">
        <v>32</v>
      </c>
      <c r="V7719" t="s">
        <v>48</v>
      </c>
      <c r="W7719">
        <v>0.42</v>
      </c>
    </row>
    <row r="7720" spans="1:23" x14ac:dyDescent="0.3">
      <c r="A7720" t="s">
        <v>1240</v>
      </c>
      <c r="B7720" t="s">
        <v>1241</v>
      </c>
      <c r="D7720" s="1">
        <v>40009</v>
      </c>
      <c r="E7720" s="1">
        <v>40010</v>
      </c>
      <c r="F7720" s="1" t="str">
        <f t="shared" si="494"/>
        <v>July</v>
      </c>
      <c r="G7720" s="1" t="str">
        <f t="shared" si="495"/>
        <v>2009</v>
      </c>
      <c r="H7720" s="2">
        <f t="shared" si="496"/>
        <v>1</v>
      </c>
      <c r="I7720" s="2" t="b">
        <f t="shared" si="497"/>
        <v>0</v>
      </c>
      <c r="J7720" t="s">
        <v>24</v>
      </c>
      <c r="K7720">
        <v>3</v>
      </c>
      <c r="L7720">
        <v>221.4675</v>
      </c>
      <c r="M7720">
        <v>0</v>
      </c>
      <c r="N7720" t="s">
        <v>18</v>
      </c>
      <c r="O7720">
        <v>-302.23</v>
      </c>
      <c r="P7720">
        <v>85.99</v>
      </c>
      <c r="Q7720">
        <v>3.3</v>
      </c>
      <c r="R7720" t="s">
        <v>805</v>
      </c>
      <c r="S7720" t="s">
        <v>143</v>
      </c>
      <c r="T7720" t="s">
        <v>31</v>
      </c>
      <c r="U7720" t="s">
        <v>32</v>
      </c>
      <c r="V7720" t="s">
        <v>33</v>
      </c>
      <c r="W7720">
        <v>0.37</v>
      </c>
    </row>
    <row r="7721" spans="1:23" x14ac:dyDescent="0.3">
      <c r="A7721" t="s">
        <v>1112</v>
      </c>
      <c r="B7721" t="s">
        <v>1142</v>
      </c>
      <c r="D7721" s="1">
        <v>39953</v>
      </c>
      <c r="E7721" s="1">
        <v>39956</v>
      </c>
      <c r="F7721" s="1" t="str">
        <f t="shared" si="494"/>
        <v>May</v>
      </c>
      <c r="G7721" s="1" t="str">
        <f t="shared" si="495"/>
        <v>2009</v>
      </c>
      <c r="H7721" s="2">
        <f t="shared" si="496"/>
        <v>3</v>
      </c>
      <c r="I7721" s="2" t="b">
        <f t="shared" si="497"/>
        <v>0</v>
      </c>
      <c r="J7721" t="s">
        <v>34</v>
      </c>
      <c r="K7721">
        <v>34</v>
      </c>
      <c r="L7721">
        <v>211.86</v>
      </c>
      <c r="M7721">
        <v>0.01</v>
      </c>
      <c r="N7721" t="s">
        <v>18</v>
      </c>
      <c r="O7721">
        <v>-239.32</v>
      </c>
      <c r="P7721">
        <v>5.94</v>
      </c>
      <c r="Q7721">
        <v>9.92</v>
      </c>
      <c r="R7721" t="s">
        <v>805</v>
      </c>
      <c r="S7721" t="s">
        <v>143</v>
      </c>
      <c r="T7721" t="s">
        <v>42</v>
      </c>
      <c r="U7721" t="s">
        <v>22</v>
      </c>
      <c r="V7721" t="s">
        <v>29</v>
      </c>
      <c r="W7721">
        <v>0.38</v>
      </c>
    </row>
    <row r="7722" spans="1:23" x14ac:dyDescent="0.3">
      <c r="A7722" t="s">
        <v>1112</v>
      </c>
      <c r="B7722" t="s">
        <v>1142</v>
      </c>
      <c r="D7722" s="1">
        <v>39953</v>
      </c>
      <c r="E7722" s="1">
        <v>39955</v>
      </c>
      <c r="F7722" s="1" t="str">
        <f t="shared" si="494"/>
        <v>May</v>
      </c>
      <c r="G7722" s="1" t="str">
        <f t="shared" si="495"/>
        <v>2009</v>
      </c>
      <c r="H7722" s="2">
        <f t="shared" si="496"/>
        <v>2</v>
      </c>
      <c r="I7722" s="2" t="b">
        <f t="shared" si="497"/>
        <v>0</v>
      </c>
      <c r="J7722" t="s">
        <v>34</v>
      </c>
      <c r="K7722">
        <v>50</v>
      </c>
      <c r="L7722">
        <v>355.03</v>
      </c>
      <c r="M7722">
        <v>0</v>
      </c>
      <c r="N7722" t="s">
        <v>18</v>
      </c>
      <c r="O7722">
        <v>-33.31</v>
      </c>
      <c r="P7722">
        <v>6.48</v>
      </c>
      <c r="Q7722">
        <v>5.1100000000000003</v>
      </c>
      <c r="R7722" t="s">
        <v>805</v>
      </c>
      <c r="S7722" t="s">
        <v>143</v>
      </c>
      <c r="T7722" t="s">
        <v>42</v>
      </c>
      <c r="U7722" t="s">
        <v>22</v>
      </c>
      <c r="V7722" t="s">
        <v>43</v>
      </c>
      <c r="W7722">
        <v>0.37</v>
      </c>
    </row>
    <row r="7723" spans="1:23" x14ac:dyDescent="0.3">
      <c r="A7723" t="s">
        <v>1045</v>
      </c>
      <c r="B7723" t="s">
        <v>1154</v>
      </c>
      <c r="D7723" s="1">
        <v>40640</v>
      </c>
      <c r="E7723" s="1">
        <v>40644</v>
      </c>
      <c r="F7723" s="1" t="str">
        <f t="shared" si="494"/>
        <v>April</v>
      </c>
      <c r="G7723" s="1" t="str">
        <f t="shared" si="495"/>
        <v>2011</v>
      </c>
      <c r="H7723" s="2">
        <f t="shared" si="496"/>
        <v>4</v>
      </c>
      <c r="I7723" s="2" t="b">
        <f t="shared" si="497"/>
        <v>0</v>
      </c>
      <c r="J7723" t="s">
        <v>17</v>
      </c>
      <c r="K7723">
        <v>36</v>
      </c>
      <c r="L7723">
        <v>260.13</v>
      </c>
      <c r="M7723">
        <v>0</v>
      </c>
      <c r="N7723" t="s">
        <v>18</v>
      </c>
      <c r="O7723">
        <v>-133.97999999999999</v>
      </c>
      <c r="P7723">
        <v>6.48</v>
      </c>
      <c r="Q7723">
        <v>8.19</v>
      </c>
      <c r="R7723" t="s">
        <v>805</v>
      </c>
      <c r="S7723" t="s">
        <v>143</v>
      </c>
      <c r="T7723" t="s">
        <v>31</v>
      </c>
      <c r="U7723" t="s">
        <v>22</v>
      </c>
      <c r="V7723" t="s">
        <v>43</v>
      </c>
      <c r="W7723">
        <v>0.37</v>
      </c>
    </row>
    <row r="7724" spans="1:23" x14ac:dyDescent="0.3">
      <c r="A7724" t="s">
        <v>1045</v>
      </c>
      <c r="B7724" t="s">
        <v>1154</v>
      </c>
      <c r="D7724" s="1">
        <v>40911</v>
      </c>
      <c r="E7724" s="1">
        <v>40912</v>
      </c>
      <c r="F7724" s="1" t="str">
        <f t="shared" si="494"/>
        <v>January</v>
      </c>
      <c r="G7724" s="1" t="str">
        <f t="shared" si="495"/>
        <v>2012</v>
      </c>
      <c r="H7724" s="2">
        <f t="shared" si="496"/>
        <v>1</v>
      </c>
      <c r="I7724" s="2" t="b">
        <f t="shared" si="497"/>
        <v>0</v>
      </c>
      <c r="J7724" t="s">
        <v>52</v>
      </c>
      <c r="K7724">
        <v>49</v>
      </c>
      <c r="L7724">
        <v>741.57</v>
      </c>
      <c r="M7724">
        <v>0.1</v>
      </c>
      <c r="N7724" t="s">
        <v>18</v>
      </c>
      <c r="O7724">
        <v>352.41</v>
      </c>
      <c r="P7724">
        <v>15.57</v>
      </c>
      <c r="Q7724">
        <v>1.39</v>
      </c>
      <c r="R7724" t="s">
        <v>805</v>
      </c>
      <c r="S7724" t="s">
        <v>143</v>
      </c>
      <c r="T7724" t="s">
        <v>31</v>
      </c>
      <c r="U7724" t="s">
        <v>22</v>
      </c>
      <c r="V7724" t="s">
        <v>51</v>
      </c>
      <c r="W7724">
        <v>0.38</v>
      </c>
    </row>
    <row r="7725" spans="1:23" x14ac:dyDescent="0.3">
      <c r="A7725" t="s">
        <v>1045</v>
      </c>
      <c r="B7725" t="s">
        <v>1154</v>
      </c>
      <c r="D7725" s="1">
        <v>40911</v>
      </c>
      <c r="E7725" s="1">
        <v>40913</v>
      </c>
      <c r="F7725" s="1" t="str">
        <f t="shared" si="494"/>
        <v>January</v>
      </c>
      <c r="G7725" s="1" t="str">
        <f t="shared" si="495"/>
        <v>2012</v>
      </c>
      <c r="H7725" s="2">
        <f t="shared" si="496"/>
        <v>2</v>
      </c>
      <c r="I7725" s="2" t="b">
        <f t="shared" si="497"/>
        <v>0</v>
      </c>
      <c r="J7725" t="s">
        <v>52</v>
      </c>
      <c r="K7725">
        <v>6</v>
      </c>
      <c r="L7725">
        <v>10.39</v>
      </c>
      <c r="M7725">
        <v>0.1</v>
      </c>
      <c r="N7725" t="s">
        <v>18</v>
      </c>
      <c r="O7725">
        <v>-3.24</v>
      </c>
      <c r="P7725">
        <v>1.76</v>
      </c>
      <c r="Q7725">
        <v>0.7</v>
      </c>
      <c r="R7725" t="s">
        <v>805</v>
      </c>
      <c r="S7725" t="s">
        <v>143</v>
      </c>
      <c r="T7725" t="s">
        <v>31</v>
      </c>
      <c r="U7725" t="s">
        <v>22</v>
      </c>
      <c r="V7725" t="s">
        <v>60</v>
      </c>
      <c r="W7725">
        <v>0.56000000000000005</v>
      </c>
    </row>
    <row r="7726" spans="1:23" x14ac:dyDescent="0.3">
      <c r="A7726" t="s">
        <v>1757</v>
      </c>
      <c r="B7726" t="s">
        <v>1758</v>
      </c>
      <c r="D7726" s="1">
        <v>40040</v>
      </c>
      <c r="E7726" s="1">
        <v>40044</v>
      </c>
      <c r="F7726" s="1" t="str">
        <f t="shared" si="494"/>
        <v>August</v>
      </c>
      <c r="G7726" s="1" t="str">
        <f t="shared" si="495"/>
        <v>2009</v>
      </c>
      <c r="H7726" s="2">
        <f t="shared" si="496"/>
        <v>4</v>
      </c>
      <c r="I7726" s="2" t="b">
        <f t="shared" si="497"/>
        <v>0</v>
      </c>
      <c r="J7726" t="s">
        <v>17</v>
      </c>
      <c r="K7726">
        <v>17</v>
      </c>
      <c r="L7726">
        <v>14665.15</v>
      </c>
      <c r="M7726">
        <v>0.04</v>
      </c>
      <c r="N7726" t="s">
        <v>25</v>
      </c>
      <c r="O7726">
        <v>2860.31</v>
      </c>
      <c r="P7726">
        <v>880.98</v>
      </c>
      <c r="Q7726">
        <v>44.55</v>
      </c>
      <c r="R7726" t="s">
        <v>805</v>
      </c>
      <c r="S7726" t="s">
        <v>143</v>
      </c>
      <c r="T7726" t="s">
        <v>27</v>
      </c>
      <c r="U7726" t="s">
        <v>36</v>
      </c>
      <c r="V7726" t="s">
        <v>54</v>
      </c>
      <c r="W7726">
        <v>0.62</v>
      </c>
    </row>
    <row r="7727" spans="1:23" x14ac:dyDescent="0.3">
      <c r="A7727" t="s">
        <v>1757</v>
      </c>
      <c r="B7727" t="s">
        <v>1758</v>
      </c>
      <c r="D7727" s="1">
        <v>40040</v>
      </c>
      <c r="E7727" s="1">
        <v>40045</v>
      </c>
      <c r="F7727" s="1" t="str">
        <f t="shared" si="494"/>
        <v>August</v>
      </c>
      <c r="G7727" s="1" t="str">
        <f t="shared" si="495"/>
        <v>2009</v>
      </c>
      <c r="H7727" s="2">
        <f t="shared" si="496"/>
        <v>5</v>
      </c>
      <c r="I7727" s="2" t="b">
        <f t="shared" si="497"/>
        <v>0</v>
      </c>
      <c r="J7727" t="s">
        <v>17</v>
      </c>
      <c r="K7727">
        <v>24</v>
      </c>
      <c r="L7727">
        <v>324.97000000000003</v>
      </c>
      <c r="M7727">
        <v>7.0000000000000007E-2</v>
      </c>
      <c r="N7727" t="s">
        <v>18</v>
      </c>
      <c r="O7727">
        <v>113.98</v>
      </c>
      <c r="P7727">
        <v>13.4</v>
      </c>
      <c r="Q7727">
        <v>4.95</v>
      </c>
      <c r="R7727" t="s">
        <v>805</v>
      </c>
      <c r="S7727" t="s">
        <v>143</v>
      </c>
      <c r="T7727" t="s">
        <v>27</v>
      </c>
      <c r="U7727" t="s">
        <v>36</v>
      </c>
      <c r="V7727" t="s">
        <v>37</v>
      </c>
      <c r="W7727">
        <v>0.37</v>
      </c>
    </row>
    <row r="7728" spans="1:23" x14ac:dyDescent="0.3">
      <c r="A7728" t="s">
        <v>1757</v>
      </c>
      <c r="B7728" t="s">
        <v>1758</v>
      </c>
      <c r="D7728" s="1">
        <v>40040</v>
      </c>
      <c r="E7728" s="1">
        <v>40047</v>
      </c>
      <c r="F7728" s="1" t="str">
        <f t="shared" si="494"/>
        <v>August</v>
      </c>
      <c r="G7728" s="1" t="str">
        <f t="shared" si="495"/>
        <v>2009</v>
      </c>
      <c r="H7728" s="2">
        <f t="shared" si="496"/>
        <v>7</v>
      </c>
      <c r="I7728" s="2" t="b">
        <f t="shared" si="497"/>
        <v>0</v>
      </c>
      <c r="J7728" t="s">
        <v>17</v>
      </c>
      <c r="K7728">
        <v>27</v>
      </c>
      <c r="L7728">
        <v>451.52</v>
      </c>
      <c r="M7728">
        <v>0.01</v>
      </c>
      <c r="N7728" t="s">
        <v>18</v>
      </c>
      <c r="O7728">
        <v>-70.52</v>
      </c>
      <c r="P7728">
        <v>15.99</v>
      </c>
      <c r="Q7728">
        <v>11.28</v>
      </c>
      <c r="R7728" t="s">
        <v>805</v>
      </c>
      <c r="S7728" t="s">
        <v>143</v>
      </c>
      <c r="T7728" t="s">
        <v>27</v>
      </c>
      <c r="U7728" t="s">
        <v>32</v>
      </c>
      <c r="V7728" t="s">
        <v>94</v>
      </c>
      <c r="W7728">
        <v>0.38</v>
      </c>
    </row>
    <row r="7729" spans="1:23" x14ac:dyDescent="0.3">
      <c r="A7729" t="s">
        <v>1112</v>
      </c>
      <c r="B7729" t="s">
        <v>1142</v>
      </c>
      <c r="D7729" s="1">
        <v>40296</v>
      </c>
      <c r="E7729" s="1">
        <v>40303</v>
      </c>
      <c r="F7729" s="1" t="str">
        <f t="shared" si="494"/>
        <v>May</v>
      </c>
      <c r="G7729" s="1" t="str">
        <f t="shared" si="495"/>
        <v>2010</v>
      </c>
      <c r="H7729" s="2">
        <f t="shared" si="496"/>
        <v>7</v>
      </c>
      <c r="I7729" s="2" t="b">
        <f t="shared" si="497"/>
        <v>0</v>
      </c>
      <c r="J7729" t="s">
        <v>17</v>
      </c>
      <c r="K7729">
        <v>42</v>
      </c>
      <c r="L7729">
        <v>2753.07</v>
      </c>
      <c r="M7729">
        <v>7.0000000000000007E-2</v>
      </c>
      <c r="N7729" t="s">
        <v>18</v>
      </c>
      <c r="O7729">
        <v>551.34</v>
      </c>
      <c r="P7729">
        <v>67.28</v>
      </c>
      <c r="Q7729">
        <v>19.989999999999998</v>
      </c>
      <c r="R7729" t="s">
        <v>805</v>
      </c>
      <c r="S7729" t="s">
        <v>143</v>
      </c>
      <c r="T7729" t="s">
        <v>42</v>
      </c>
      <c r="U7729" t="s">
        <v>22</v>
      </c>
      <c r="V7729" t="s">
        <v>29</v>
      </c>
      <c r="W7729">
        <v>0.4</v>
      </c>
    </row>
    <row r="7730" spans="1:23" x14ac:dyDescent="0.3">
      <c r="A7730" t="s">
        <v>1745</v>
      </c>
      <c r="B7730" t="s">
        <v>1746</v>
      </c>
      <c r="D7730" s="1">
        <v>39933</v>
      </c>
      <c r="E7730" s="1">
        <v>39935</v>
      </c>
      <c r="F7730" s="1" t="str">
        <f t="shared" si="494"/>
        <v>May</v>
      </c>
      <c r="G7730" s="1" t="str">
        <f t="shared" si="495"/>
        <v>2009</v>
      </c>
      <c r="H7730" s="2">
        <f t="shared" si="496"/>
        <v>2</v>
      </c>
      <c r="I7730" s="2" t="b">
        <f t="shared" si="497"/>
        <v>0</v>
      </c>
      <c r="J7730" t="s">
        <v>17</v>
      </c>
      <c r="K7730">
        <v>43</v>
      </c>
      <c r="L7730">
        <v>938.37</v>
      </c>
      <c r="M7730">
        <v>0.02</v>
      </c>
      <c r="N7730" t="s">
        <v>18</v>
      </c>
      <c r="O7730">
        <v>251.17</v>
      </c>
      <c r="P7730">
        <v>21.98</v>
      </c>
      <c r="Q7730">
        <v>2.87</v>
      </c>
      <c r="R7730" t="s">
        <v>805</v>
      </c>
      <c r="S7730" t="s">
        <v>143</v>
      </c>
      <c r="T7730" t="s">
        <v>31</v>
      </c>
      <c r="U7730" t="s">
        <v>22</v>
      </c>
      <c r="V7730" t="s">
        <v>60</v>
      </c>
      <c r="W7730">
        <v>0.55000000000000004</v>
      </c>
    </row>
    <row r="7731" spans="1:23" x14ac:dyDescent="0.3">
      <c r="A7731" t="s">
        <v>1757</v>
      </c>
      <c r="B7731" t="s">
        <v>1758</v>
      </c>
      <c r="D7731" s="1">
        <v>39820</v>
      </c>
      <c r="E7731" s="1">
        <v>39821</v>
      </c>
      <c r="F7731" s="1" t="str">
        <f t="shared" si="494"/>
        <v>January</v>
      </c>
      <c r="G7731" s="1" t="str">
        <f t="shared" si="495"/>
        <v>2009</v>
      </c>
      <c r="H7731" s="2">
        <f t="shared" si="496"/>
        <v>1</v>
      </c>
      <c r="I7731" s="2" t="b">
        <f t="shared" si="497"/>
        <v>0</v>
      </c>
      <c r="J7731" t="s">
        <v>24</v>
      </c>
      <c r="K7731">
        <v>46</v>
      </c>
      <c r="L7731">
        <v>737.25</v>
      </c>
      <c r="M7731">
        <v>0.08</v>
      </c>
      <c r="N7731" t="s">
        <v>18</v>
      </c>
      <c r="O7731">
        <v>-199.13</v>
      </c>
      <c r="P7731">
        <v>15.99</v>
      </c>
      <c r="Q7731">
        <v>13.18</v>
      </c>
      <c r="R7731" t="s">
        <v>805</v>
      </c>
      <c r="S7731" t="s">
        <v>143</v>
      </c>
      <c r="T7731" t="s">
        <v>27</v>
      </c>
      <c r="U7731" t="s">
        <v>22</v>
      </c>
      <c r="V7731" t="s">
        <v>29</v>
      </c>
      <c r="W7731">
        <v>0.37</v>
      </c>
    </row>
    <row r="7732" spans="1:23" x14ac:dyDescent="0.3">
      <c r="A7732" t="s">
        <v>1240</v>
      </c>
      <c r="B7732" t="s">
        <v>1241</v>
      </c>
      <c r="D7732" s="1">
        <v>41228</v>
      </c>
      <c r="E7732" s="1">
        <v>41228</v>
      </c>
      <c r="F7732" s="1" t="str">
        <f t="shared" si="494"/>
        <v>November</v>
      </c>
      <c r="G7732" s="1" t="str">
        <f t="shared" si="495"/>
        <v>2012</v>
      </c>
      <c r="H7732" s="2">
        <f t="shared" si="496"/>
        <v>0</v>
      </c>
      <c r="I7732" s="2" t="str">
        <f t="shared" si="497"/>
        <v>FREE DELIVERY</v>
      </c>
      <c r="J7732" t="s">
        <v>24</v>
      </c>
      <c r="K7732">
        <v>37</v>
      </c>
      <c r="L7732">
        <v>692.15</v>
      </c>
      <c r="M7732">
        <v>0.09</v>
      </c>
      <c r="N7732" t="s">
        <v>18</v>
      </c>
      <c r="O7732">
        <v>150.38</v>
      </c>
      <c r="P7732">
        <v>19.98</v>
      </c>
      <c r="Q7732">
        <v>5.97</v>
      </c>
      <c r="R7732" t="s">
        <v>805</v>
      </c>
      <c r="S7732" t="s">
        <v>143</v>
      </c>
      <c r="T7732" t="s">
        <v>27</v>
      </c>
      <c r="U7732" t="s">
        <v>22</v>
      </c>
      <c r="V7732" t="s">
        <v>43</v>
      </c>
      <c r="W7732">
        <v>0.38</v>
      </c>
    </row>
    <row r="7733" spans="1:23" x14ac:dyDescent="0.3">
      <c r="A7733" t="s">
        <v>908</v>
      </c>
      <c r="B7733" t="s">
        <v>1081</v>
      </c>
      <c r="D7733" s="1">
        <v>40753</v>
      </c>
      <c r="E7733" s="1">
        <v>40755</v>
      </c>
      <c r="F7733" s="1" t="str">
        <f t="shared" si="494"/>
        <v>July</v>
      </c>
      <c r="G7733" s="1" t="str">
        <f t="shared" si="495"/>
        <v>2011</v>
      </c>
      <c r="H7733" s="2">
        <f t="shared" si="496"/>
        <v>2</v>
      </c>
      <c r="I7733" s="2" t="b">
        <f t="shared" si="497"/>
        <v>0</v>
      </c>
      <c r="J7733" t="s">
        <v>24</v>
      </c>
      <c r="K7733">
        <v>31</v>
      </c>
      <c r="L7733">
        <v>143.85</v>
      </c>
      <c r="M7733">
        <v>0.1</v>
      </c>
      <c r="N7733" t="s">
        <v>18</v>
      </c>
      <c r="O7733">
        <v>34.14</v>
      </c>
      <c r="P7733">
        <v>4.84</v>
      </c>
      <c r="Q7733">
        <v>0.71</v>
      </c>
      <c r="R7733" t="s">
        <v>805</v>
      </c>
      <c r="S7733" t="s">
        <v>143</v>
      </c>
      <c r="T7733" t="s">
        <v>27</v>
      </c>
      <c r="U7733" t="s">
        <v>22</v>
      </c>
      <c r="V7733" t="s">
        <v>60</v>
      </c>
      <c r="W7733">
        <v>0.52</v>
      </c>
    </row>
    <row r="7734" spans="1:23" x14ac:dyDescent="0.3">
      <c r="A7734" t="s">
        <v>1188</v>
      </c>
      <c r="B7734" t="s">
        <v>1144</v>
      </c>
      <c r="D7734" s="1">
        <v>41176</v>
      </c>
      <c r="E7734" s="1">
        <v>41180</v>
      </c>
      <c r="F7734" s="1" t="str">
        <f t="shared" si="494"/>
        <v>September</v>
      </c>
      <c r="G7734" s="1" t="str">
        <f t="shared" si="495"/>
        <v>2012</v>
      </c>
      <c r="H7734" s="2">
        <f t="shared" si="496"/>
        <v>4</v>
      </c>
      <c r="I7734" s="2" t="b">
        <f t="shared" si="497"/>
        <v>0</v>
      </c>
      <c r="J7734" t="s">
        <v>17</v>
      </c>
      <c r="K7734">
        <v>41</v>
      </c>
      <c r="L7734">
        <v>112.6</v>
      </c>
      <c r="M7734">
        <v>0.1</v>
      </c>
      <c r="N7734" t="s">
        <v>18</v>
      </c>
      <c r="O7734">
        <v>0.49</v>
      </c>
      <c r="P7734">
        <v>2.88</v>
      </c>
      <c r="Q7734">
        <v>1.01</v>
      </c>
      <c r="R7734" t="s">
        <v>805</v>
      </c>
      <c r="S7734" t="s">
        <v>143</v>
      </c>
      <c r="T7734" t="s">
        <v>42</v>
      </c>
      <c r="U7734" t="s">
        <v>22</v>
      </c>
      <c r="V7734" t="s">
        <v>60</v>
      </c>
      <c r="W7734">
        <v>0.55000000000000004</v>
      </c>
    </row>
    <row r="7735" spans="1:23" x14ac:dyDescent="0.3">
      <c r="A7735" t="s">
        <v>1240</v>
      </c>
      <c r="B7735" t="s">
        <v>1241</v>
      </c>
      <c r="D7735" s="1">
        <v>40059</v>
      </c>
      <c r="E7735" s="1">
        <v>40061</v>
      </c>
      <c r="F7735" s="1" t="str">
        <f t="shared" si="494"/>
        <v>September</v>
      </c>
      <c r="G7735" s="1" t="str">
        <f t="shared" si="495"/>
        <v>2009</v>
      </c>
      <c r="H7735" s="2">
        <f t="shared" si="496"/>
        <v>2</v>
      </c>
      <c r="I7735" s="2" t="b">
        <f t="shared" si="497"/>
        <v>0</v>
      </c>
      <c r="J7735" t="s">
        <v>34</v>
      </c>
      <c r="K7735">
        <v>49</v>
      </c>
      <c r="L7735">
        <v>541.47</v>
      </c>
      <c r="M7735">
        <v>0.05</v>
      </c>
      <c r="N7735" t="s">
        <v>18</v>
      </c>
      <c r="O7735">
        <v>90.62</v>
      </c>
      <c r="P7735">
        <v>10.98</v>
      </c>
      <c r="Q7735">
        <v>4.8</v>
      </c>
      <c r="R7735" t="s">
        <v>805</v>
      </c>
      <c r="S7735" t="s">
        <v>143</v>
      </c>
      <c r="T7735" t="s">
        <v>31</v>
      </c>
      <c r="U7735" t="s">
        <v>22</v>
      </c>
      <c r="V7735" t="s">
        <v>51</v>
      </c>
      <c r="W7735">
        <v>0.36</v>
      </c>
    </row>
    <row r="7736" spans="1:23" x14ac:dyDescent="0.3">
      <c r="A7736" t="s">
        <v>1112</v>
      </c>
      <c r="B7736" t="s">
        <v>1142</v>
      </c>
      <c r="D7736" s="1">
        <v>39887</v>
      </c>
      <c r="E7736" s="1">
        <v>39889</v>
      </c>
      <c r="F7736" s="1" t="str">
        <f t="shared" si="494"/>
        <v>March</v>
      </c>
      <c r="G7736" s="1" t="str">
        <f t="shared" si="495"/>
        <v>2009</v>
      </c>
      <c r="H7736" s="2">
        <f t="shared" si="496"/>
        <v>2</v>
      </c>
      <c r="I7736" s="2" t="b">
        <f t="shared" si="497"/>
        <v>0</v>
      </c>
      <c r="J7736" t="s">
        <v>34</v>
      </c>
      <c r="K7736">
        <v>6</v>
      </c>
      <c r="L7736">
        <v>93.73</v>
      </c>
      <c r="M7736">
        <v>0.03</v>
      </c>
      <c r="N7736" t="s">
        <v>18</v>
      </c>
      <c r="O7736">
        <v>51.14</v>
      </c>
      <c r="P7736">
        <v>14.2</v>
      </c>
      <c r="Q7736">
        <v>5.3</v>
      </c>
      <c r="R7736" t="s">
        <v>805</v>
      </c>
      <c r="S7736" t="s">
        <v>143</v>
      </c>
      <c r="T7736" t="s">
        <v>42</v>
      </c>
      <c r="U7736" t="s">
        <v>36</v>
      </c>
      <c r="V7736" t="s">
        <v>37</v>
      </c>
      <c r="W7736">
        <v>0.46</v>
      </c>
    </row>
    <row r="7737" spans="1:23" x14ac:dyDescent="0.3">
      <c r="A7737" t="s">
        <v>908</v>
      </c>
      <c r="B7737" t="s">
        <v>1081</v>
      </c>
      <c r="D7737" s="1">
        <v>40748</v>
      </c>
      <c r="E7737" s="1">
        <v>40752</v>
      </c>
      <c r="F7737" s="1" t="str">
        <f t="shared" si="494"/>
        <v>July</v>
      </c>
      <c r="G7737" s="1" t="str">
        <f t="shared" si="495"/>
        <v>2011</v>
      </c>
      <c r="H7737" s="2">
        <f t="shared" si="496"/>
        <v>4</v>
      </c>
      <c r="I7737" s="2" t="b">
        <f t="shared" si="497"/>
        <v>0</v>
      </c>
      <c r="J7737" t="s">
        <v>17</v>
      </c>
      <c r="K7737">
        <v>16</v>
      </c>
      <c r="L7737">
        <v>597.44000000000005</v>
      </c>
      <c r="M7737">
        <v>0.09</v>
      </c>
      <c r="N7737" t="s">
        <v>18</v>
      </c>
      <c r="O7737">
        <v>108.3</v>
      </c>
      <c r="P7737">
        <v>38.06</v>
      </c>
      <c r="Q7737">
        <v>4.5</v>
      </c>
      <c r="R7737" t="s">
        <v>805</v>
      </c>
      <c r="S7737" t="s">
        <v>143</v>
      </c>
      <c r="T7737" t="s">
        <v>27</v>
      </c>
      <c r="U7737" t="s">
        <v>22</v>
      </c>
      <c r="V7737" t="s">
        <v>28</v>
      </c>
      <c r="W7737">
        <v>0.56000000000000005</v>
      </c>
    </row>
    <row r="7738" spans="1:23" x14ac:dyDescent="0.3">
      <c r="A7738" t="s">
        <v>908</v>
      </c>
      <c r="B7738" t="s">
        <v>1081</v>
      </c>
      <c r="D7738" s="1">
        <v>40748</v>
      </c>
      <c r="E7738" s="1">
        <v>40750</v>
      </c>
      <c r="F7738" s="1" t="str">
        <f t="shared" si="494"/>
        <v>July</v>
      </c>
      <c r="G7738" s="1" t="str">
        <f t="shared" si="495"/>
        <v>2011</v>
      </c>
      <c r="H7738" s="2">
        <f t="shared" si="496"/>
        <v>2</v>
      </c>
      <c r="I7738" s="2" t="b">
        <f t="shared" si="497"/>
        <v>0</v>
      </c>
      <c r="J7738" t="s">
        <v>17</v>
      </c>
      <c r="K7738">
        <v>26</v>
      </c>
      <c r="L7738">
        <v>132.22999999999999</v>
      </c>
      <c r="M7738">
        <v>7.0000000000000007E-2</v>
      </c>
      <c r="N7738" t="s">
        <v>18</v>
      </c>
      <c r="O7738">
        <v>22.25</v>
      </c>
      <c r="P7738">
        <v>5.08</v>
      </c>
      <c r="Q7738">
        <v>2.0299999999999998</v>
      </c>
      <c r="R7738" t="s">
        <v>805</v>
      </c>
      <c r="S7738" t="s">
        <v>143</v>
      </c>
      <c r="T7738" t="s">
        <v>27</v>
      </c>
      <c r="U7738" t="s">
        <v>36</v>
      </c>
      <c r="V7738" t="s">
        <v>37</v>
      </c>
      <c r="W7738">
        <v>0.51</v>
      </c>
    </row>
    <row r="7739" spans="1:23" x14ac:dyDescent="0.3">
      <c r="A7739" t="s">
        <v>908</v>
      </c>
      <c r="B7739" t="s">
        <v>1081</v>
      </c>
      <c r="D7739" s="1">
        <v>40748</v>
      </c>
      <c r="E7739" s="1">
        <v>40753</v>
      </c>
      <c r="F7739" s="1" t="str">
        <f t="shared" si="494"/>
        <v>July</v>
      </c>
      <c r="G7739" s="1" t="str">
        <f t="shared" si="495"/>
        <v>2011</v>
      </c>
      <c r="H7739" s="2">
        <f t="shared" si="496"/>
        <v>5</v>
      </c>
      <c r="I7739" s="2" t="b">
        <f t="shared" si="497"/>
        <v>0</v>
      </c>
      <c r="J7739" t="s">
        <v>17</v>
      </c>
      <c r="K7739">
        <v>22</v>
      </c>
      <c r="L7739">
        <v>2403.1370000000002</v>
      </c>
      <c r="M7739">
        <v>0</v>
      </c>
      <c r="N7739" t="s">
        <v>18</v>
      </c>
      <c r="O7739">
        <v>377.62</v>
      </c>
      <c r="P7739">
        <v>125.99</v>
      </c>
      <c r="Q7739">
        <v>8.99</v>
      </c>
      <c r="R7739" t="s">
        <v>805</v>
      </c>
      <c r="S7739" t="s">
        <v>143</v>
      </c>
      <c r="T7739" t="s">
        <v>27</v>
      </c>
      <c r="U7739" t="s">
        <v>32</v>
      </c>
      <c r="V7739" t="s">
        <v>33</v>
      </c>
      <c r="W7739">
        <v>0.56999999999999995</v>
      </c>
    </row>
    <row r="7740" spans="1:23" x14ac:dyDescent="0.3">
      <c r="A7740" t="s">
        <v>908</v>
      </c>
      <c r="B7740" t="s">
        <v>1081</v>
      </c>
      <c r="D7740" s="1">
        <v>40748</v>
      </c>
      <c r="E7740" s="1">
        <v>40750</v>
      </c>
      <c r="F7740" s="1" t="str">
        <f t="shared" si="494"/>
        <v>July</v>
      </c>
      <c r="G7740" s="1" t="str">
        <f t="shared" si="495"/>
        <v>2011</v>
      </c>
      <c r="H7740" s="2">
        <f t="shared" si="496"/>
        <v>2</v>
      </c>
      <c r="I7740" s="2" t="b">
        <f t="shared" si="497"/>
        <v>0</v>
      </c>
      <c r="J7740" t="s">
        <v>17</v>
      </c>
      <c r="K7740">
        <v>48</v>
      </c>
      <c r="L7740">
        <v>5138.335</v>
      </c>
      <c r="M7740">
        <v>0.02</v>
      </c>
      <c r="N7740" t="s">
        <v>18</v>
      </c>
      <c r="O7740">
        <v>1422.2</v>
      </c>
      <c r="P7740">
        <v>125.99</v>
      </c>
      <c r="Q7740">
        <v>8.08</v>
      </c>
      <c r="R7740" t="s">
        <v>805</v>
      </c>
      <c r="S7740" t="s">
        <v>143</v>
      </c>
      <c r="T7740" t="s">
        <v>27</v>
      </c>
      <c r="U7740" t="s">
        <v>32</v>
      </c>
      <c r="V7740" t="s">
        <v>33</v>
      </c>
      <c r="W7740">
        <v>0.56999999999999995</v>
      </c>
    </row>
    <row r="7741" spans="1:23" x14ac:dyDescent="0.3">
      <c r="A7741" t="s">
        <v>908</v>
      </c>
      <c r="B7741" t="s">
        <v>1081</v>
      </c>
      <c r="D7741" s="1">
        <v>40007</v>
      </c>
      <c r="E7741" s="1">
        <v>40007</v>
      </c>
      <c r="F7741" s="1" t="str">
        <f t="shared" si="494"/>
        <v>July</v>
      </c>
      <c r="G7741" s="1" t="str">
        <f t="shared" si="495"/>
        <v>2009</v>
      </c>
      <c r="H7741" s="2">
        <f t="shared" si="496"/>
        <v>0</v>
      </c>
      <c r="I7741" s="2" t="str">
        <f t="shared" si="497"/>
        <v>FREE DELIVERY</v>
      </c>
      <c r="J7741" t="s">
        <v>17</v>
      </c>
      <c r="K7741">
        <v>34</v>
      </c>
      <c r="L7741">
        <v>223.499</v>
      </c>
      <c r="M7741">
        <v>0.06</v>
      </c>
      <c r="N7741" t="s">
        <v>18</v>
      </c>
      <c r="O7741">
        <v>-122.13</v>
      </c>
      <c r="P7741">
        <v>7.99</v>
      </c>
      <c r="Q7741">
        <v>5.03</v>
      </c>
      <c r="R7741" t="s">
        <v>805</v>
      </c>
      <c r="S7741" t="s">
        <v>143</v>
      </c>
      <c r="T7741" t="s">
        <v>27</v>
      </c>
      <c r="U7741" t="s">
        <v>32</v>
      </c>
      <c r="V7741" t="s">
        <v>33</v>
      </c>
      <c r="W7741">
        <v>0.6</v>
      </c>
    </row>
    <row r="7742" spans="1:23" x14ac:dyDescent="0.3">
      <c r="A7742" t="s">
        <v>1317</v>
      </c>
      <c r="B7742" t="s">
        <v>1552</v>
      </c>
      <c r="D7742" s="1">
        <v>39832</v>
      </c>
      <c r="E7742" s="1">
        <v>39832</v>
      </c>
      <c r="F7742" s="1" t="str">
        <f t="shared" si="494"/>
        <v>January</v>
      </c>
      <c r="G7742" s="1" t="str">
        <f t="shared" si="495"/>
        <v>2009</v>
      </c>
      <c r="H7742" s="2">
        <f t="shared" si="496"/>
        <v>0</v>
      </c>
      <c r="I7742" s="2" t="str">
        <f t="shared" si="497"/>
        <v>FREE DELIVERY</v>
      </c>
      <c r="J7742" t="s">
        <v>17</v>
      </c>
      <c r="K7742">
        <v>41</v>
      </c>
      <c r="L7742">
        <v>108.15</v>
      </c>
      <c r="M7742">
        <v>0.09</v>
      </c>
      <c r="N7742" t="s">
        <v>18</v>
      </c>
      <c r="O7742">
        <v>7.57</v>
      </c>
      <c r="P7742">
        <v>2.88</v>
      </c>
      <c r="Q7742">
        <v>0.7</v>
      </c>
      <c r="R7742" t="s">
        <v>805</v>
      </c>
      <c r="S7742" t="s">
        <v>143</v>
      </c>
      <c r="T7742" t="s">
        <v>27</v>
      </c>
      <c r="U7742" t="s">
        <v>22</v>
      </c>
      <c r="V7742" t="s">
        <v>60</v>
      </c>
      <c r="W7742">
        <v>0.56000000000000005</v>
      </c>
    </row>
    <row r="7743" spans="1:23" x14ac:dyDescent="0.3">
      <c r="A7743" t="s">
        <v>1108</v>
      </c>
      <c r="B7743" t="s">
        <v>1759</v>
      </c>
      <c r="D7743" s="1">
        <v>40044</v>
      </c>
      <c r="E7743" s="1">
        <v>40046</v>
      </c>
      <c r="F7743" s="1" t="str">
        <f t="shared" si="494"/>
        <v>August</v>
      </c>
      <c r="G7743" s="1" t="str">
        <f t="shared" si="495"/>
        <v>2009</v>
      </c>
      <c r="H7743" s="2">
        <f t="shared" si="496"/>
        <v>2</v>
      </c>
      <c r="I7743" s="2" t="b">
        <f t="shared" si="497"/>
        <v>0</v>
      </c>
      <c r="J7743" t="s">
        <v>34</v>
      </c>
      <c r="K7743">
        <v>29</v>
      </c>
      <c r="L7743">
        <v>857.11</v>
      </c>
      <c r="M7743">
        <v>7.0000000000000007E-2</v>
      </c>
      <c r="N7743" t="s">
        <v>18</v>
      </c>
      <c r="O7743">
        <v>285.2</v>
      </c>
      <c r="P7743">
        <v>31.78</v>
      </c>
      <c r="Q7743">
        <v>1.99</v>
      </c>
      <c r="R7743" t="s">
        <v>805</v>
      </c>
      <c r="S7743" t="s">
        <v>143</v>
      </c>
      <c r="T7743" t="s">
        <v>42</v>
      </c>
      <c r="U7743" t="s">
        <v>32</v>
      </c>
      <c r="V7743" t="s">
        <v>48</v>
      </c>
      <c r="W7743">
        <v>0.42</v>
      </c>
    </row>
    <row r="7744" spans="1:23" x14ac:dyDescent="0.3">
      <c r="A7744" t="s">
        <v>1108</v>
      </c>
      <c r="B7744" t="s">
        <v>1759</v>
      </c>
      <c r="D7744" s="1">
        <v>40044</v>
      </c>
      <c r="E7744" s="1">
        <v>40045</v>
      </c>
      <c r="F7744" s="1" t="str">
        <f t="shared" si="494"/>
        <v>August</v>
      </c>
      <c r="G7744" s="1" t="str">
        <f t="shared" si="495"/>
        <v>2009</v>
      </c>
      <c r="H7744" s="2">
        <f t="shared" si="496"/>
        <v>1</v>
      </c>
      <c r="I7744" s="2" t="b">
        <f t="shared" si="497"/>
        <v>0</v>
      </c>
      <c r="J7744" t="s">
        <v>34</v>
      </c>
      <c r="K7744">
        <v>11</v>
      </c>
      <c r="L7744">
        <v>69.599999999999994</v>
      </c>
      <c r="M7744">
        <v>0</v>
      </c>
      <c r="N7744" t="s">
        <v>18</v>
      </c>
      <c r="O7744">
        <v>6.46</v>
      </c>
      <c r="P7744">
        <v>5.98</v>
      </c>
      <c r="Q7744">
        <v>2.5</v>
      </c>
      <c r="R7744" t="s">
        <v>805</v>
      </c>
      <c r="S7744" t="s">
        <v>143</v>
      </c>
      <c r="T7744" t="s">
        <v>42</v>
      </c>
      <c r="U7744" t="s">
        <v>22</v>
      </c>
      <c r="V7744" t="s">
        <v>51</v>
      </c>
      <c r="W7744">
        <v>0.36</v>
      </c>
    </row>
    <row r="7745" spans="1:23" x14ac:dyDescent="0.3">
      <c r="A7745" t="s">
        <v>1108</v>
      </c>
      <c r="B7745" t="s">
        <v>1759</v>
      </c>
      <c r="D7745" s="1">
        <v>40044</v>
      </c>
      <c r="E7745" s="1">
        <v>40045</v>
      </c>
      <c r="F7745" s="1" t="str">
        <f t="shared" si="494"/>
        <v>August</v>
      </c>
      <c r="G7745" s="1" t="str">
        <f t="shared" si="495"/>
        <v>2009</v>
      </c>
      <c r="H7745" s="2">
        <f t="shared" si="496"/>
        <v>1</v>
      </c>
      <c r="I7745" s="2" t="b">
        <f t="shared" si="497"/>
        <v>0</v>
      </c>
      <c r="J7745" t="s">
        <v>34</v>
      </c>
      <c r="K7745">
        <v>43</v>
      </c>
      <c r="L7745">
        <v>1279.5050000000001</v>
      </c>
      <c r="M7745">
        <v>0.1</v>
      </c>
      <c r="N7745" t="s">
        <v>39</v>
      </c>
      <c r="O7745">
        <v>384.2</v>
      </c>
      <c r="P7745">
        <v>35.99</v>
      </c>
      <c r="Q7745">
        <v>1.1000000000000001</v>
      </c>
      <c r="R7745" t="s">
        <v>805</v>
      </c>
      <c r="S7745" t="s">
        <v>143</v>
      </c>
      <c r="T7745" t="s">
        <v>42</v>
      </c>
      <c r="U7745" t="s">
        <v>32</v>
      </c>
      <c r="V7745" t="s">
        <v>33</v>
      </c>
      <c r="W7745">
        <v>0.55000000000000004</v>
      </c>
    </row>
    <row r="7746" spans="1:23" x14ac:dyDescent="0.3">
      <c r="A7746" t="s">
        <v>1544</v>
      </c>
      <c r="B7746" t="s">
        <v>1429</v>
      </c>
      <c r="D7746" s="1">
        <v>41183</v>
      </c>
      <c r="E7746" s="1">
        <v>41184</v>
      </c>
      <c r="F7746" s="1" t="str">
        <f t="shared" si="494"/>
        <v>October</v>
      </c>
      <c r="G7746" s="1" t="str">
        <f t="shared" si="495"/>
        <v>2012</v>
      </c>
      <c r="H7746" s="2">
        <f t="shared" si="496"/>
        <v>1</v>
      </c>
      <c r="I7746" s="2" t="b">
        <f t="shared" si="497"/>
        <v>0</v>
      </c>
      <c r="J7746" t="s">
        <v>52</v>
      </c>
      <c r="K7746">
        <v>38</v>
      </c>
      <c r="L7746">
        <v>191.14</v>
      </c>
      <c r="M7746">
        <v>0.06</v>
      </c>
      <c r="N7746" t="s">
        <v>18</v>
      </c>
      <c r="O7746">
        <v>82.65</v>
      </c>
      <c r="P7746">
        <v>4.9800000000000004</v>
      </c>
      <c r="Q7746">
        <v>0.8</v>
      </c>
      <c r="R7746" t="s">
        <v>805</v>
      </c>
      <c r="S7746" t="s">
        <v>143</v>
      </c>
      <c r="T7746" t="s">
        <v>21</v>
      </c>
      <c r="U7746" t="s">
        <v>22</v>
      </c>
      <c r="V7746" t="s">
        <v>43</v>
      </c>
      <c r="W7746">
        <v>0.36</v>
      </c>
    </row>
    <row r="7747" spans="1:23" x14ac:dyDescent="0.3">
      <c r="A7747" t="s">
        <v>1760</v>
      </c>
      <c r="B7747" t="s">
        <v>1761</v>
      </c>
      <c r="D7747" s="1">
        <v>39936</v>
      </c>
      <c r="E7747" s="1">
        <v>39937</v>
      </c>
      <c r="F7747" s="1" t="str">
        <f t="shared" ref="F7747:F7810" si="498">TEXT(E7747,"mmmm")</f>
        <v>May</v>
      </c>
      <c r="G7747" s="1" t="str">
        <f t="shared" ref="G7747:G7810" si="499">TEXT(E7747,"yyyy")</f>
        <v>2009</v>
      </c>
      <c r="H7747" s="2">
        <f t="shared" ref="H7747:H7810" si="500">E7747-D7747</f>
        <v>1</v>
      </c>
      <c r="I7747" s="2" t="b">
        <f t="shared" ref="I7747:I7810" si="501">IF(H7747&lt;1,IF(AND(H7747&gt;0,H7747&lt;2),"ONE DAY", "FREE DELIVERY"))</f>
        <v>0</v>
      </c>
      <c r="J7747" t="s">
        <v>34</v>
      </c>
      <c r="K7747">
        <v>27</v>
      </c>
      <c r="L7747">
        <v>216.95</v>
      </c>
      <c r="M7747">
        <v>0.08</v>
      </c>
      <c r="N7747" t="s">
        <v>18</v>
      </c>
      <c r="O7747">
        <v>-88.82</v>
      </c>
      <c r="P7747">
        <v>8.09</v>
      </c>
      <c r="Q7747">
        <v>7.96</v>
      </c>
      <c r="R7747" t="s">
        <v>805</v>
      </c>
      <c r="S7747" t="s">
        <v>143</v>
      </c>
      <c r="T7747" t="s">
        <v>27</v>
      </c>
      <c r="U7747" t="s">
        <v>36</v>
      </c>
      <c r="V7747" t="s">
        <v>37</v>
      </c>
      <c r="W7747">
        <v>0.49</v>
      </c>
    </row>
    <row r="7748" spans="1:23" x14ac:dyDescent="0.3">
      <c r="A7748" t="s">
        <v>1377</v>
      </c>
      <c r="B7748" t="s">
        <v>1762</v>
      </c>
      <c r="D7748" s="1">
        <v>40275</v>
      </c>
      <c r="E7748" s="1">
        <v>40278</v>
      </c>
      <c r="F7748" s="1" t="str">
        <f t="shared" si="498"/>
        <v>April</v>
      </c>
      <c r="G7748" s="1" t="str">
        <f t="shared" si="499"/>
        <v>2010</v>
      </c>
      <c r="H7748" s="2">
        <f t="shared" si="500"/>
        <v>3</v>
      </c>
      <c r="I7748" s="2" t="b">
        <f t="shared" si="501"/>
        <v>0</v>
      </c>
      <c r="J7748" t="s">
        <v>24</v>
      </c>
      <c r="K7748">
        <v>13</v>
      </c>
      <c r="L7748">
        <v>88.38</v>
      </c>
      <c r="M7748">
        <v>0.06</v>
      </c>
      <c r="N7748" t="s">
        <v>18</v>
      </c>
      <c r="O7748">
        <v>-64.95</v>
      </c>
      <c r="P7748">
        <v>6.48</v>
      </c>
      <c r="Q7748">
        <v>8.4</v>
      </c>
      <c r="R7748" t="s">
        <v>805</v>
      </c>
      <c r="S7748" t="s">
        <v>143</v>
      </c>
      <c r="T7748" t="s">
        <v>21</v>
      </c>
      <c r="U7748" t="s">
        <v>22</v>
      </c>
      <c r="V7748" t="s">
        <v>43</v>
      </c>
      <c r="W7748">
        <v>0.37</v>
      </c>
    </row>
    <row r="7749" spans="1:23" x14ac:dyDescent="0.3">
      <c r="A7749" t="s">
        <v>1108</v>
      </c>
      <c r="B7749" t="s">
        <v>1759</v>
      </c>
      <c r="D7749" s="1">
        <v>41203</v>
      </c>
      <c r="E7749" s="1">
        <v>41205</v>
      </c>
      <c r="F7749" s="1" t="str">
        <f t="shared" si="498"/>
        <v>October</v>
      </c>
      <c r="G7749" s="1" t="str">
        <f t="shared" si="499"/>
        <v>2012</v>
      </c>
      <c r="H7749" s="2">
        <f t="shared" si="500"/>
        <v>2</v>
      </c>
      <c r="I7749" s="2" t="b">
        <f t="shared" si="501"/>
        <v>0</v>
      </c>
      <c r="J7749" t="s">
        <v>52</v>
      </c>
      <c r="K7749">
        <v>35</v>
      </c>
      <c r="L7749">
        <v>182.86</v>
      </c>
      <c r="M7749">
        <v>0</v>
      </c>
      <c r="N7749" t="s">
        <v>18</v>
      </c>
      <c r="O7749">
        <v>-106.27</v>
      </c>
      <c r="P7749">
        <v>4.82</v>
      </c>
      <c r="Q7749">
        <v>5.72</v>
      </c>
      <c r="R7749" t="s">
        <v>805</v>
      </c>
      <c r="S7749" t="s">
        <v>143</v>
      </c>
      <c r="T7749" t="s">
        <v>42</v>
      </c>
      <c r="U7749" t="s">
        <v>36</v>
      </c>
      <c r="V7749" t="s">
        <v>37</v>
      </c>
      <c r="W7749">
        <v>0.47</v>
      </c>
    </row>
    <row r="7750" spans="1:23" x14ac:dyDescent="0.3">
      <c r="A7750" t="s">
        <v>1153</v>
      </c>
      <c r="B7750" t="s">
        <v>1233</v>
      </c>
      <c r="D7750" s="1">
        <v>40475</v>
      </c>
      <c r="E7750" s="1">
        <v>40477</v>
      </c>
      <c r="F7750" s="1" t="str">
        <f t="shared" si="498"/>
        <v>October</v>
      </c>
      <c r="G7750" s="1" t="str">
        <f t="shared" si="499"/>
        <v>2010</v>
      </c>
      <c r="H7750" s="2">
        <f t="shared" si="500"/>
        <v>2</v>
      </c>
      <c r="I7750" s="2" t="b">
        <f t="shared" si="501"/>
        <v>0</v>
      </c>
      <c r="J7750" t="s">
        <v>52</v>
      </c>
      <c r="K7750">
        <v>19</v>
      </c>
      <c r="L7750">
        <v>137.84</v>
      </c>
      <c r="M7750">
        <v>0.06</v>
      </c>
      <c r="N7750" t="s">
        <v>18</v>
      </c>
      <c r="O7750">
        <v>34.31</v>
      </c>
      <c r="P7750">
        <v>7.4</v>
      </c>
      <c r="Q7750">
        <v>1.71</v>
      </c>
      <c r="R7750" t="s">
        <v>805</v>
      </c>
      <c r="S7750" t="s">
        <v>143</v>
      </c>
      <c r="T7750" t="s">
        <v>31</v>
      </c>
      <c r="U7750" t="s">
        <v>22</v>
      </c>
      <c r="V7750" t="s">
        <v>43</v>
      </c>
      <c r="W7750">
        <v>0.4</v>
      </c>
    </row>
    <row r="7751" spans="1:23" x14ac:dyDescent="0.3">
      <c r="A7751" t="s">
        <v>1377</v>
      </c>
      <c r="B7751" t="s">
        <v>1762</v>
      </c>
      <c r="D7751" s="1">
        <v>40500</v>
      </c>
      <c r="E7751" s="1">
        <v>40501</v>
      </c>
      <c r="F7751" s="1" t="str">
        <f t="shared" si="498"/>
        <v>November</v>
      </c>
      <c r="G7751" s="1" t="str">
        <f t="shared" si="499"/>
        <v>2010</v>
      </c>
      <c r="H7751" s="2">
        <f t="shared" si="500"/>
        <v>1</v>
      </c>
      <c r="I7751" s="2" t="b">
        <f t="shared" si="501"/>
        <v>0</v>
      </c>
      <c r="J7751" t="s">
        <v>52</v>
      </c>
      <c r="K7751">
        <v>12</v>
      </c>
      <c r="L7751">
        <v>440.6</v>
      </c>
      <c r="M7751">
        <v>7.0000000000000007E-2</v>
      </c>
      <c r="N7751" t="s">
        <v>18</v>
      </c>
      <c r="O7751">
        <v>2.97</v>
      </c>
      <c r="P7751">
        <v>39.479999999999997</v>
      </c>
      <c r="Q7751">
        <v>1.99</v>
      </c>
      <c r="R7751" t="s">
        <v>805</v>
      </c>
      <c r="S7751" t="s">
        <v>143</v>
      </c>
      <c r="T7751" t="s">
        <v>21</v>
      </c>
      <c r="U7751" t="s">
        <v>32</v>
      </c>
      <c r="V7751" t="s">
        <v>48</v>
      </c>
      <c r="W7751">
        <v>0.54</v>
      </c>
    </row>
    <row r="7752" spans="1:23" x14ac:dyDescent="0.3">
      <c r="A7752" t="s">
        <v>1377</v>
      </c>
      <c r="B7752" t="s">
        <v>1762</v>
      </c>
      <c r="D7752" s="1">
        <v>40500</v>
      </c>
      <c r="E7752" s="1">
        <v>40501</v>
      </c>
      <c r="F7752" s="1" t="str">
        <f t="shared" si="498"/>
        <v>November</v>
      </c>
      <c r="G7752" s="1" t="str">
        <f t="shared" si="499"/>
        <v>2010</v>
      </c>
      <c r="H7752" s="2">
        <f t="shared" si="500"/>
        <v>1</v>
      </c>
      <c r="I7752" s="2" t="b">
        <f t="shared" si="501"/>
        <v>0</v>
      </c>
      <c r="J7752" t="s">
        <v>52</v>
      </c>
      <c r="K7752">
        <v>37</v>
      </c>
      <c r="L7752">
        <v>109.9</v>
      </c>
      <c r="M7752">
        <v>0.09</v>
      </c>
      <c r="N7752" t="s">
        <v>39</v>
      </c>
      <c r="O7752">
        <v>48.52</v>
      </c>
      <c r="P7752">
        <v>2.61</v>
      </c>
      <c r="Q7752">
        <v>0.5</v>
      </c>
      <c r="R7752" t="s">
        <v>805</v>
      </c>
      <c r="S7752" t="s">
        <v>143</v>
      </c>
      <c r="T7752" t="s">
        <v>21</v>
      </c>
      <c r="U7752" t="s">
        <v>22</v>
      </c>
      <c r="V7752" t="s">
        <v>57</v>
      </c>
      <c r="W7752">
        <v>0.39</v>
      </c>
    </row>
    <row r="7753" spans="1:23" x14ac:dyDescent="0.3">
      <c r="A7753" t="s">
        <v>1377</v>
      </c>
      <c r="B7753" t="s">
        <v>1762</v>
      </c>
      <c r="D7753" s="1">
        <v>40500</v>
      </c>
      <c r="E7753" s="1">
        <v>40502</v>
      </c>
      <c r="F7753" s="1" t="str">
        <f t="shared" si="498"/>
        <v>November</v>
      </c>
      <c r="G7753" s="1" t="str">
        <f t="shared" si="499"/>
        <v>2010</v>
      </c>
      <c r="H7753" s="2">
        <f t="shared" si="500"/>
        <v>2</v>
      </c>
      <c r="I7753" s="2" t="b">
        <f t="shared" si="501"/>
        <v>0</v>
      </c>
      <c r="J7753" t="s">
        <v>52</v>
      </c>
      <c r="K7753">
        <v>13</v>
      </c>
      <c r="L7753">
        <v>315.29000000000002</v>
      </c>
      <c r="M7753">
        <v>0</v>
      </c>
      <c r="N7753" t="s">
        <v>18</v>
      </c>
      <c r="O7753">
        <v>-361.82</v>
      </c>
      <c r="P7753">
        <v>20.34</v>
      </c>
      <c r="Q7753">
        <v>35</v>
      </c>
      <c r="R7753" t="s">
        <v>805</v>
      </c>
      <c r="S7753" t="s">
        <v>143</v>
      </c>
      <c r="T7753" t="s">
        <v>21</v>
      </c>
      <c r="U7753" t="s">
        <v>22</v>
      </c>
      <c r="V7753" t="s">
        <v>23</v>
      </c>
      <c r="W7753">
        <v>0.84</v>
      </c>
    </row>
    <row r="7754" spans="1:23" x14ac:dyDescent="0.3">
      <c r="A7754" t="s">
        <v>1742</v>
      </c>
      <c r="B7754" t="s">
        <v>1743</v>
      </c>
      <c r="D7754" s="1">
        <v>40420</v>
      </c>
      <c r="E7754" s="1">
        <v>40421</v>
      </c>
      <c r="F7754" s="1" t="str">
        <f t="shared" si="498"/>
        <v>August</v>
      </c>
      <c r="G7754" s="1" t="str">
        <f t="shared" si="499"/>
        <v>2010</v>
      </c>
      <c r="H7754" s="2">
        <f t="shared" si="500"/>
        <v>1</v>
      </c>
      <c r="I7754" s="2" t="b">
        <f t="shared" si="501"/>
        <v>0</v>
      </c>
      <c r="J7754" t="s">
        <v>52</v>
      </c>
      <c r="K7754">
        <v>41</v>
      </c>
      <c r="L7754">
        <v>320.42</v>
      </c>
      <c r="M7754">
        <v>0.03</v>
      </c>
      <c r="N7754" t="s">
        <v>39</v>
      </c>
      <c r="O7754">
        <v>-66.37</v>
      </c>
      <c r="P7754">
        <v>7.68</v>
      </c>
      <c r="Q7754">
        <v>6.16</v>
      </c>
      <c r="R7754" t="s">
        <v>805</v>
      </c>
      <c r="S7754" t="s">
        <v>143</v>
      </c>
      <c r="T7754" t="s">
        <v>31</v>
      </c>
      <c r="U7754" t="s">
        <v>22</v>
      </c>
      <c r="V7754" t="s">
        <v>29</v>
      </c>
      <c r="W7754">
        <v>0.35</v>
      </c>
    </row>
    <row r="7755" spans="1:23" x14ac:dyDescent="0.3">
      <c r="A7755" t="s">
        <v>1742</v>
      </c>
      <c r="B7755" t="s">
        <v>1743</v>
      </c>
      <c r="D7755" s="1">
        <v>40420</v>
      </c>
      <c r="E7755" s="1">
        <v>40421</v>
      </c>
      <c r="F7755" s="1" t="str">
        <f t="shared" si="498"/>
        <v>August</v>
      </c>
      <c r="G7755" s="1" t="str">
        <f t="shared" si="499"/>
        <v>2010</v>
      </c>
      <c r="H7755" s="2">
        <f t="shared" si="500"/>
        <v>1</v>
      </c>
      <c r="I7755" s="2" t="b">
        <f t="shared" si="501"/>
        <v>0</v>
      </c>
      <c r="J7755" t="s">
        <v>52</v>
      </c>
      <c r="K7755">
        <v>35</v>
      </c>
      <c r="L7755">
        <v>266.64</v>
      </c>
      <c r="M7755">
        <v>7.0000000000000007E-2</v>
      </c>
      <c r="N7755" t="s">
        <v>18</v>
      </c>
      <c r="O7755">
        <v>-36.76</v>
      </c>
      <c r="P7755">
        <v>7.96</v>
      </c>
      <c r="Q7755">
        <v>4.95</v>
      </c>
      <c r="R7755" t="s">
        <v>805</v>
      </c>
      <c r="S7755" t="s">
        <v>143</v>
      </c>
      <c r="T7755" t="s">
        <v>31</v>
      </c>
      <c r="U7755" t="s">
        <v>36</v>
      </c>
      <c r="V7755" t="s">
        <v>37</v>
      </c>
      <c r="W7755">
        <v>0.41</v>
      </c>
    </row>
    <row r="7756" spans="1:23" x14ac:dyDescent="0.3">
      <c r="A7756" t="s">
        <v>1377</v>
      </c>
      <c r="B7756" t="s">
        <v>1762</v>
      </c>
      <c r="D7756" s="1">
        <v>40507</v>
      </c>
      <c r="E7756" s="1">
        <v>40508</v>
      </c>
      <c r="F7756" s="1" t="str">
        <f t="shared" si="498"/>
        <v>November</v>
      </c>
      <c r="G7756" s="1" t="str">
        <f t="shared" si="499"/>
        <v>2010</v>
      </c>
      <c r="H7756" s="2">
        <f t="shared" si="500"/>
        <v>1</v>
      </c>
      <c r="I7756" s="2" t="b">
        <f t="shared" si="501"/>
        <v>0</v>
      </c>
      <c r="J7756" t="s">
        <v>24</v>
      </c>
      <c r="K7756">
        <v>47</v>
      </c>
      <c r="L7756">
        <v>306.77</v>
      </c>
      <c r="M7756">
        <v>0.03</v>
      </c>
      <c r="N7756" t="s">
        <v>18</v>
      </c>
      <c r="O7756">
        <v>-102.06</v>
      </c>
      <c r="P7756">
        <v>6.24</v>
      </c>
      <c r="Q7756">
        <v>5.22</v>
      </c>
      <c r="R7756" t="s">
        <v>805</v>
      </c>
      <c r="S7756" t="s">
        <v>143</v>
      </c>
      <c r="T7756" t="s">
        <v>21</v>
      </c>
      <c r="U7756" t="s">
        <v>36</v>
      </c>
      <c r="V7756" t="s">
        <v>37</v>
      </c>
      <c r="W7756">
        <v>0.6</v>
      </c>
    </row>
    <row r="7757" spans="1:23" x14ac:dyDescent="0.3">
      <c r="A7757" t="s">
        <v>1255</v>
      </c>
      <c r="B7757" t="s">
        <v>1392</v>
      </c>
      <c r="D7757" s="1">
        <v>40801</v>
      </c>
      <c r="E7757" s="1">
        <v>40802</v>
      </c>
      <c r="F7757" s="1" t="str">
        <f t="shared" si="498"/>
        <v>September</v>
      </c>
      <c r="G7757" s="1" t="str">
        <f t="shared" si="499"/>
        <v>2011</v>
      </c>
      <c r="H7757" s="2">
        <f t="shared" si="500"/>
        <v>1</v>
      </c>
      <c r="I7757" s="2" t="b">
        <f t="shared" si="501"/>
        <v>0</v>
      </c>
      <c r="J7757" t="s">
        <v>34</v>
      </c>
      <c r="K7757">
        <v>28</v>
      </c>
      <c r="L7757">
        <v>381.79</v>
      </c>
      <c r="M7757">
        <v>0.08</v>
      </c>
      <c r="N7757" t="s">
        <v>18</v>
      </c>
      <c r="O7757">
        <v>73.73</v>
      </c>
      <c r="P7757">
        <v>14.34</v>
      </c>
      <c r="Q7757">
        <v>5</v>
      </c>
      <c r="R7757" t="s">
        <v>805</v>
      </c>
      <c r="S7757" t="s">
        <v>143</v>
      </c>
      <c r="T7757" t="s">
        <v>27</v>
      </c>
      <c r="U7757" t="s">
        <v>36</v>
      </c>
      <c r="V7757" t="s">
        <v>37</v>
      </c>
      <c r="W7757">
        <v>0.49</v>
      </c>
    </row>
    <row r="7758" spans="1:23" x14ac:dyDescent="0.3">
      <c r="A7758" t="s">
        <v>1255</v>
      </c>
      <c r="B7758" t="s">
        <v>1392</v>
      </c>
      <c r="D7758" s="1">
        <v>40801</v>
      </c>
      <c r="E7758" s="1">
        <v>40802</v>
      </c>
      <c r="F7758" s="1" t="str">
        <f t="shared" si="498"/>
        <v>September</v>
      </c>
      <c r="G7758" s="1" t="str">
        <f t="shared" si="499"/>
        <v>2011</v>
      </c>
      <c r="H7758" s="2">
        <f t="shared" si="500"/>
        <v>1</v>
      </c>
      <c r="I7758" s="2" t="b">
        <f t="shared" si="501"/>
        <v>0</v>
      </c>
      <c r="J7758" t="s">
        <v>34</v>
      </c>
      <c r="K7758">
        <v>10</v>
      </c>
      <c r="L7758">
        <v>1529.3115</v>
      </c>
      <c r="M7758">
        <v>0.1</v>
      </c>
      <c r="N7758" t="s">
        <v>18</v>
      </c>
      <c r="O7758">
        <v>-491.26</v>
      </c>
      <c r="P7758">
        <v>195.99</v>
      </c>
      <c r="Q7758">
        <v>8.99</v>
      </c>
      <c r="R7758" t="s">
        <v>805</v>
      </c>
      <c r="S7758" t="s">
        <v>143</v>
      </c>
      <c r="T7758" t="s">
        <v>27</v>
      </c>
      <c r="U7758" t="s">
        <v>32</v>
      </c>
      <c r="V7758" t="s">
        <v>33</v>
      </c>
      <c r="W7758">
        <v>0.6</v>
      </c>
    </row>
    <row r="7759" spans="1:23" x14ac:dyDescent="0.3">
      <c r="A7759" t="s">
        <v>1742</v>
      </c>
      <c r="B7759" t="s">
        <v>1743</v>
      </c>
      <c r="D7759" s="1">
        <v>40425</v>
      </c>
      <c r="E7759" s="1">
        <v>40426</v>
      </c>
      <c r="F7759" s="1" t="str">
        <f t="shared" si="498"/>
        <v>September</v>
      </c>
      <c r="G7759" s="1" t="str">
        <f t="shared" si="499"/>
        <v>2010</v>
      </c>
      <c r="H7759" s="2">
        <f t="shared" si="500"/>
        <v>1</v>
      </c>
      <c r="I7759" s="2" t="b">
        <f t="shared" si="501"/>
        <v>0</v>
      </c>
      <c r="J7759" t="s">
        <v>44</v>
      </c>
      <c r="K7759">
        <v>47</v>
      </c>
      <c r="L7759">
        <v>270.32</v>
      </c>
      <c r="M7759">
        <v>0.06</v>
      </c>
      <c r="N7759" t="s">
        <v>18</v>
      </c>
      <c r="O7759">
        <v>-47.15</v>
      </c>
      <c r="P7759">
        <v>5.81</v>
      </c>
      <c r="Q7759">
        <v>3.37</v>
      </c>
      <c r="R7759" t="s">
        <v>805</v>
      </c>
      <c r="S7759" t="s">
        <v>143</v>
      </c>
      <c r="T7759" t="s">
        <v>31</v>
      </c>
      <c r="U7759" t="s">
        <v>22</v>
      </c>
      <c r="V7759" t="s">
        <v>46</v>
      </c>
      <c r="W7759">
        <v>0.54</v>
      </c>
    </row>
    <row r="7760" spans="1:23" x14ac:dyDescent="0.3">
      <c r="A7760" t="s">
        <v>1377</v>
      </c>
      <c r="B7760" t="s">
        <v>1762</v>
      </c>
      <c r="D7760" s="1">
        <v>40283</v>
      </c>
      <c r="E7760" s="1">
        <v>40285</v>
      </c>
      <c r="F7760" s="1" t="str">
        <f t="shared" si="498"/>
        <v>April</v>
      </c>
      <c r="G7760" s="1" t="str">
        <f t="shared" si="499"/>
        <v>2010</v>
      </c>
      <c r="H7760" s="2">
        <f t="shared" si="500"/>
        <v>2</v>
      </c>
      <c r="I7760" s="2" t="b">
        <f t="shared" si="501"/>
        <v>0</v>
      </c>
      <c r="J7760" t="s">
        <v>24</v>
      </c>
      <c r="K7760">
        <v>31</v>
      </c>
      <c r="L7760">
        <v>260.77</v>
      </c>
      <c r="M7760">
        <v>0.01</v>
      </c>
      <c r="N7760" t="s">
        <v>18</v>
      </c>
      <c r="O7760">
        <v>-8.75</v>
      </c>
      <c r="P7760">
        <v>8.34</v>
      </c>
      <c r="Q7760">
        <v>4.82</v>
      </c>
      <c r="R7760" t="s">
        <v>805</v>
      </c>
      <c r="S7760" t="s">
        <v>143</v>
      </c>
      <c r="T7760" t="s">
        <v>21</v>
      </c>
      <c r="U7760" t="s">
        <v>22</v>
      </c>
      <c r="V7760" t="s">
        <v>43</v>
      </c>
      <c r="W7760">
        <v>0.4</v>
      </c>
    </row>
    <row r="7761" spans="1:23" x14ac:dyDescent="0.3">
      <c r="A7761" t="s">
        <v>1377</v>
      </c>
      <c r="B7761" t="s">
        <v>1762</v>
      </c>
      <c r="D7761" s="1">
        <v>40283</v>
      </c>
      <c r="E7761" s="1">
        <v>40284</v>
      </c>
      <c r="F7761" s="1" t="str">
        <f t="shared" si="498"/>
        <v>April</v>
      </c>
      <c r="G7761" s="1" t="str">
        <f t="shared" si="499"/>
        <v>2010</v>
      </c>
      <c r="H7761" s="2">
        <f t="shared" si="500"/>
        <v>1</v>
      </c>
      <c r="I7761" s="2" t="b">
        <f t="shared" si="501"/>
        <v>0</v>
      </c>
      <c r="J7761" t="s">
        <v>24</v>
      </c>
      <c r="K7761">
        <v>18</v>
      </c>
      <c r="L7761">
        <v>2445.212</v>
      </c>
      <c r="M7761">
        <v>0.02</v>
      </c>
      <c r="N7761" t="s">
        <v>39</v>
      </c>
      <c r="O7761">
        <v>275.77</v>
      </c>
      <c r="P7761">
        <v>155.99</v>
      </c>
      <c r="Q7761">
        <v>8.99</v>
      </c>
      <c r="R7761" t="s">
        <v>805</v>
      </c>
      <c r="S7761" t="s">
        <v>143</v>
      </c>
      <c r="T7761" t="s">
        <v>21</v>
      </c>
      <c r="U7761" t="s">
        <v>32</v>
      </c>
      <c r="V7761" t="s">
        <v>33</v>
      </c>
      <c r="W7761">
        <v>0.57999999999999996</v>
      </c>
    </row>
    <row r="7762" spans="1:23" x14ac:dyDescent="0.3">
      <c r="A7762" t="s">
        <v>1377</v>
      </c>
      <c r="B7762" t="s">
        <v>1762</v>
      </c>
      <c r="D7762" s="1">
        <v>40283</v>
      </c>
      <c r="E7762" s="1">
        <v>40286</v>
      </c>
      <c r="F7762" s="1" t="str">
        <f t="shared" si="498"/>
        <v>April</v>
      </c>
      <c r="G7762" s="1" t="str">
        <f t="shared" si="499"/>
        <v>2010</v>
      </c>
      <c r="H7762" s="2">
        <f t="shared" si="500"/>
        <v>3</v>
      </c>
      <c r="I7762" s="2" t="b">
        <f t="shared" si="501"/>
        <v>0</v>
      </c>
      <c r="J7762" t="s">
        <v>24</v>
      </c>
      <c r="K7762">
        <v>14</v>
      </c>
      <c r="L7762">
        <v>1032.0274999999999</v>
      </c>
      <c r="M7762">
        <v>7.0000000000000007E-2</v>
      </c>
      <c r="N7762" t="s">
        <v>39</v>
      </c>
      <c r="O7762">
        <v>97.4</v>
      </c>
      <c r="P7762">
        <v>85.99</v>
      </c>
      <c r="Q7762">
        <v>0.99</v>
      </c>
      <c r="R7762" t="s">
        <v>805</v>
      </c>
      <c r="S7762" t="s">
        <v>143</v>
      </c>
      <c r="T7762" t="s">
        <v>21</v>
      </c>
      <c r="U7762" t="s">
        <v>32</v>
      </c>
      <c r="V7762" t="s">
        <v>33</v>
      </c>
      <c r="W7762">
        <v>0.55000000000000004</v>
      </c>
    </row>
    <row r="7763" spans="1:23" x14ac:dyDescent="0.3">
      <c r="A7763" t="s">
        <v>1377</v>
      </c>
      <c r="B7763" t="s">
        <v>1762</v>
      </c>
      <c r="D7763" s="1">
        <v>40807</v>
      </c>
      <c r="E7763" s="1">
        <v>40809</v>
      </c>
      <c r="F7763" s="1" t="str">
        <f t="shared" si="498"/>
        <v>September</v>
      </c>
      <c r="G7763" s="1" t="str">
        <f t="shared" si="499"/>
        <v>2011</v>
      </c>
      <c r="H7763" s="2">
        <f t="shared" si="500"/>
        <v>2</v>
      </c>
      <c r="I7763" s="2" t="b">
        <f t="shared" si="501"/>
        <v>0</v>
      </c>
      <c r="J7763" t="s">
        <v>52</v>
      </c>
      <c r="K7763">
        <v>29</v>
      </c>
      <c r="L7763">
        <v>21046.74</v>
      </c>
      <c r="M7763">
        <v>0.04</v>
      </c>
      <c r="N7763" t="s">
        <v>18</v>
      </c>
      <c r="O7763">
        <v>5217.2700000000004</v>
      </c>
      <c r="P7763">
        <v>699.99</v>
      </c>
      <c r="Q7763">
        <v>24.49</v>
      </c>
      <c r="R7763" t="s">
        <v>805</v>
      </c>
      <c r="S7763" t="s">
        <v>143</v>
      </c>
      <c r="T7763" t="s">
        <v>21</v>
      </c>
      <c r="U7763" t="s">
        <v>32</v>
      </c>
      <c r="V7763" t="s">
        <v>62</v>
      </c>
      <c r="W7763">
        <v>0.54</v>
      </c>
    </row>
    <row r="7764" spans="1:23" x14ac:dyDescent="0.3">
      <c r="A7764" t="s">
        <v>1108</v>
      </c>
      <c r="B7764" t="s">
        <v>1759</v>
      </c>
      <c r="D7764" s="1">
        <v>40363</v>
      </c>
      <c r="E7764" s="1">
        <v>40365</v>
      </c>
      <c r="F7764" s="1" t="str">
        <f t="shared" si="498"/>
        <v>July</v>
      </c>
      <c r="G7764" s="1" t="str">
        <f t="shared" si="499"/>
        <v>2010</v>
      </c>
      <c r="H7764" s="2">
        <f t="shared" si="500"/>
        <v>2</v>
      </c>
      <c r="I7764" s="2" t="b">
        <f t="shared" si="501"/>
        <v>0</v>
      </c>
      <c r="J7764" t="s">
        <v>24</v>
      </c>
      <c r="K7764">
        <v>40</v>
      </c>
      <c r="L7764">
        <v>1384.34</v>
      </c>
      <c r="M7764">
        <v>0.1</v>
      </c>
      <c r="N7764" t="s">
        <v>18</v>
      </c>
      <c r="O7764">
        <v>562.30999999999995</v>
      </c>
      <c r="P7764">
        <v>37.700000000000003</v>
      </c>
      <c r="Q7764">
        <v>2.99</v>
      </c>
      <c r="R7764" t="s">
        <v>805</v>
      </c>
      <c r="S7764" t="s">
        <v>143</v>
      </c>
      <c r="T7764" t="s">
        <v>42</v>
      </c>
      <c r="U7764" t="s">
        <v>22</v>
      </c>
      <c r="V7764" t="s">
        <v>29</v>
      </c>
      <c r="W7764">
        <v>0.35</v>
      </c>
    </row>
    <row r="7765" spans="1:23" x14ac:dyDescent="0.3">
      <c r="A7765" t="s">
        <v>1255</v>
      </c>
      <c r="B7765" t="s">
        <v>1392</v>
      </c>
      <c r="D7765" s="1">
        <v>41177</v>
      </c>
      <c r="E7765" s="1">
        <v>41179</v>
      </c>
      <c r="F7765" s="1" t="str">
        <f t="shared" si="498"/>
        <v>September</v>
      </c>
      <c r="G7765" s="1" t="str">
        <f t="shared" si="499"/>
        <v>2012</v>
      </c>
      <c r="H7765" s="2">
        <f t="shared" si="500"/>
        <v>2</v>
      </c>
      <c r="I7765" s="2" t="b">
        <f t="shared" si="501"/>
        <v>0</v>
      </c>
      <c r="J7765" t="s">
        <v>34</v>
      </c>
      <c r="K7765">
        <v>26</v>
      </c>
      <c r="L7765">
        <v>362.76</v>
      </c>
      <c r="M7765">
        <v>0.09</v>
      </c>
      <c r="N7765" t="s">
        <v>18</v>
      </c>
      <c r="O7765">
        <v>19.36</v>
      </c>
      <c r="P7765">
        <v>14.48</v>
      </c>
      <c r="Q7765">
        <v>6.46</v>
      </c>
      <c r="R7765" t="s">
        <v>805</v>
      </c>
      <c r="S7765" t="s">
        <v>143</v>
      </c>
      <c r="T7765" t="s">
        <v>27</v>
      </c>
      <c r="U7765" t="s">
        <v>22</v>
      </c>
      <c r="V7765" t="s">
        <v>29</v>
      </c>
      <c r="W7765">
        <v>0.38</v>
      </c>
    </row>
    <row r="7766" spans="1:23" x14ac:dyDescent="0.3">
      <c r="A7766" t="s">
        <v>1255</v>
      </c>
      <c r="B7766" t="s">
        <v>1392</v>
      </c>
      <c r="D7766" s="1">
        <v>40075</v>
      </c>
      <c r="E7766" s="1">
        <v>40075</v>
      </c>
      <c r="F7766" s="1" t="str">
        <f t="shared" si="498"/>
        <v>September</v>
      </c>
      <c r="G7766" s="1" t="str">
        <f t="shared" si="499"/>
        <v>2009</v>
      </c>
      <c r="H7766" s="2">
        <f t="shared" si="500"/>
        <v>0</v>
      </c>
      <c r="I7766" s="2" t="str">
        <f t="shared" si="501"/>
        <v>FREE DELIVERY</v>
      </c>
      <c r="J7766" t="s">
        <v>34</v>
      </c>
      <c r="K7766">
        <v>6</v>
      </c>
      <c r="L7766">
        <v>28.39</v>
      </c>
      <c r="M7766">
        <v>0.05</v>
      </c>
      <c r="N7766" t="s">
        <v>18</v>
      </c>
      <c r="O7766">
        <v>3.84</v>
      </c>
      <c r="P7766">
        <v>4.9800000000000004</v>
      </c>
      <c r="Q7766">
        <v>0.49</v>
      </c>
      <c r="R7766" t="s">
        <v>805</v>
      </c>
      <c r="S7766" t="s">
        <v>143</v>
      </c>
      <c r="T7766" t="s">
        <v>27</v>
      </c>
      <c r="U7766" t="s">
        <v>22</v>
      </c>
      <c r="V7766" t="s">
        <v>57</v>
      </c>
      <c r="W7766">
        <v>0.39</v>
      </c>
    </row>
    <row r="7767" spans="1:23" x14ac:dyDescent="0.3">
      <c r="A7767" t="s">
        <v>1544</v>
      </c>
      <c r="B7767" t="s">
        <v>1429</v>
      </c>
      <c r="D7767" s="1">
        <v>39955</v>
      </c>
      <c r="E7767" s="1">
        <v>39957</v>
      </c>
      <c r="F7767" s="1" t="str">
        <f t="shared" si="498"/>
        <v>May</v>
      </c>
      <c r="G7767" s="1" t="str">
        <f t="shared" si="499"/>
        <v>2009</v>
      </c>
      <c r="H7767" s="2">
        <f t="shared" si="500"/>
        <v>2</v>
      </c>
      <c r="I7767" s="2" t="b">
        <f t="shared" si="501"/>
        <v>0</v>
      </c>
      <c r="J7767" t="s">
        <v>52</v>
      </c>
      <c r="K7767">
        <v>50</v>
      </c>
      <c r="L7767">
        <v>6277.75</v>
      </c>
      <c r="M7767">
        <v>0.1</v>
      </c>
      <c r="N7767" t="s">
        <v>25</v>
      </c>
      <c r="O7767">
        <v>-592.42999999999995</v>
      </c>
      <c r="P7767">
        <v>130.97999999999999</v>
      </c>
      <c r="Q7767">
        <v>30</v>
      </c>
      <c r="R7767" t="s">
        <v>805</v>
      </c>
      <c r="S7767" t="s">
        <v>143</v>
      </c>
      <c r="T7767" t="s">
        <v>21</v>
      </c>
      <c r="U7767" t="s">
        <v>36</v>
      </c>
      <c r="V7767" t="s">
        <v>67</v>
      </c>
      <c r="W7767">
        <v>0.78</v>
      </c>
    </row>
    <row r="7768" spans="1:23" x14ac:dyDescent="0.3">
      <c r="A7768" t="s">
        <v>1544</v>
      </c>
      <c r="B7768" t="s">
        <v>1429</v>
      </c>
      <c r="D7768" s="1">
        <v>39955</v>
      </c>
      <c r="E7768" s="1">
        <v>39959</v>
      </c>
      <c r="F7768" s="1" t="str">
        <f t="shared" si="498"/>
        <v>May</v>
      </c>
      <c r="G7768" s="1" t="str">
        <f t="shared" si="499"/>
        <v>2009</v>
      </c>
      <c r="H7768" s="2">
        <f t="shared" si="500"/>
        <v>4</v>
      </c>
      <c r="I7768" s="2" t="b">
        <f t="shared" si="501"/>
        <v>0</v>
      </c>
      <c r="J7768" t="s">
        <v>17</v>
      </c>
      <c r="K7768">
        <v>19</v>
      </c>
      <c r="L7768">
        <v>360.24</v>
      </c>
      <c r="M7768">
        <v>0.08</v>
      </c>
      <c r="N7768" t="s">
        <v>18</v>
      </c>
      <c r="O7768">
        <v>-53.82</v>
      </c>
      <c r="P7768">
        <v>19.98</v>
      </c>
      <c r="Q7768">
        <v>4</v>
      </c>
      <c r="R7768" t="s">
        <v>805</v>
      </c>
      <c r="S7768" t="s">
        <v>143</v>
      </c>
      <c r="T7768" t="s">
        <v>21</v>
      </c>
      <c r="U7768" t="s">
        <v>32</v>
      </c>
      <c r="V7768" t="s">
        <v>48</v>
      </c>
      <c r="W7768">
        <v>0.68</v>
      </c>
    </row>
    <row r="7769" spans="1:23" x14ac:dyDescent="0.3">
      <c r="A7769" t="s">
        <v>1108</v>
      </c>
      <c r="B7769" t="s">
        <v>1759</v>
      </c>
      <c r="D7769" s="1">
        <v>41228</v>
      </c>
      <c r="E7769" s="1">
        <v>41229</v>
      </c>
      <c r="F7769" s="1" t="str">
        <f t="shared" si="498"/>
        <v>November</v>
      </c>
      <c r="G7769" s="1" t="str">
        <f t="shared" si="499"/>
        <v>2012</v>
      </c>
      <c r="H7769" s="2">
        <f t="shared" si="500"/>
        <v>1</v>
      </c>
      <c r="I7769" s="2" t="b">
        <f t="shared" si="501"/>
        <v>0</v>
      </c>
      <c r="J7769" t="s">
        <v>24</v>
      </c>
      <c r="K7769">
        <v>3</v>
      </c>
      <c r="L7769">
        <v>18.91</v>
      </c>
      <c r="M7769">
        <v>0</v>
      </c>
      <c r="N7769" t="s">
        <v>18</v>
      </c>
      <c r="O7769">
        <v>-16.350000000000001</v>
      </c>
      <c r="P7769">
        <v>3.89</v>
      </c>
      <c r="Q7769">
        <v>7.01</v>
      </c>
      <c r="R7769" t="s">
        <v>805</v>
      </c>
      <c r="S7769" t="s">
        <v>143</v>
      </c>
      <c r="T7769" t="s">
        <v>42</v>
      </c>
      <c r="U7769" t="s">
        <v>22</v>
      </c>
      <c r="V7769" t="s">
        <v>29</v>
      </c>
      <c r="W7769">
        <v>0.37</v>
      </c>
    </row>
    <row r="7770" spans="1:23" x14ac:dyDescent="0.3">
      <c r="A7770" t="s">
        <v>1108</v>
      </c>
      <c r="B7770" t="s">
        <v>1759</v>
      </c>
      <c r="D7770" s="1">
        <v>41228</v>
      </c>
      <c r="E7770" s="1">
        <v>41229</v>
      </c>
      <c r="F7770" s="1" t="str">
        <f t="shared" si="498"/>
        <v>November</v>
      </c>
      <c r="G7770" s="1" t="str">
        <f t="shared" si="499"/>
        <v>2012</v>
      </c>
      <c r="H7770" s="2">
        <f t="shared" si="500"/>
        <v>1</v>
      </c>
      <c r="I7770" s="2" t="b">
        <f t="shared" si="501"/>
        <v>0</v>
      </c>
      <c r="J7770" t="s">
        <v>24</v>
      </c>
      <c r="K7770">
        <v>7</v>
      </c>
      <c r="L7770">
        <v>685.7</v>
      </c>
      <c r="M7770">
        <v>0.01</v>
      </c>
      <c r="N7770" t="s">
        <v>18</v>
      </c>
      <c r="O7770">
        <v>350.94</v>
      </c>
      <c r="P7770">
        <v>88.84</v>
      </c>
      <c r="Q7770">
        <v>20.79</v>
      </c>
      <c r="R7770" t="s">
        <v>805</v>
      </c>
      <c r="S7770" t="s">
        <v>143</v>
      </c>
      <c r="T7770" t="s">
        <v>42</v>
      </c>
      <c r="U7770" t="s">
        <v>36</v>
      </c>
      <c r="V7770" t="s">
        <v>37</v>
      </c>
      <c r="W7770">
        <v>0.59</v>
      </c>
    </row>
    <row r="7771" spans="1:23" x14ac:dyDescent="0.3">
      <c r="A7771" t="s">
        <v>1108</v>
      </c>
      <c r="B7771" t="s">
        <v>1759</v>
      </c>
      <c r="D7771" s="1">
        <v>41228</v>
      </c>
      <c r="E7771" s="1">
        <v>41229</v>
      </c>
      <c r="F7771" s="1" t="str">
        <f t="shared" si="498"/>
        <v>November</v>
      </c>
      <c r="G7771" s="1" t="str">
        <f t="shared" si="499"/>
        <v>2012</v>
      </c>
      <c r="H7771" s="2">
        <f t="shared" si="500"/>
        <v>1</v>
      </c>
      <c r="I7771" s="2" t="b">
        <f t="shared" si="501"/>
        <v>0</v>
      </c>
      <c r="J7771" t="s">
        <v>24</v>
      </c>
      <c r="K7771">
        <v>10</v>
      </c>
      <c r="L7771">
        <v>1024.165</v>
      </c>
      <c r="M7771">
        <v>0.02</v>
      </c>
      <c r="N7771" t="s">
        <v>18</v>
      </c>
      <c r="O7771">
        <v>-105.7</v>
      </c>
      <c r="P7771">
        <v>115.99</v>
      </c>
      <c r="Q7771">
        <v>5.99</v>
      </c>
      <c r="R7771" t="s">
        <v>805</v>
      </c>
      <c r="S7771" t="s">
        <v>143</v>
      </c>
      <c r="T7771" t="s">
        <v>42</v>
      </c>
      <c r="U7771" t="s">
        <v>32</v>
      </c>
      <c r="V7771" t="s">
        <v>33</v>
      </c>
      <c r="W7771">
        <v>0.56999999999999995</v>
      </c>
    </row>
    <row r="7772" spans="1:23" x14ac:dyDescent="0.3">
      <c r="A7772" t="s">
        <v>1255</v>
      </c>
      <c r="B7772" t="s">
        <v>1392</v>
      </c>
      <c r="D7772" s="1">
        <v>40571</v>
      </c>
      <c r="E7772" s="1">
        <v>40575</v>
      </c>
      <c r="F7772" s="1" t="str">
        <f t="shared" si="498"/>
        <v>February</v>
      </c>
      <c r="G7772" s="1" t="str">
        <f t="shared" si="499"/>
        <v>2011</v>
      </c>
      <c r="H7772" s="2">
        <f t="shared" si="500"/>
        <v>4</v>
      </c>
      <c r="I7772" s="2" t="b">
        <f t="shared" si="501"/>
        <v>0</v>
      </c>
      <c r="J7772" t="s">
        <v>17</v>
      </c>
      <c r="K7772">
        <v>17</v>
      </c>
      <c r="L7772">
        <v>201.72</v>
      </c>
      <c r="M7772">
        <v>0.05</v>
      </c>
      <c r="N7772" t="s">
        <v>18</v>
      </c>
      <c r="O7772">
        <v>-81.61</v>
      </c>
      <c r="P7772">
        <v>11.34</v>
      </c>
      <c r="Q7772">
        <v>11.25</v>
      </c>
      <c r="R7772" t="s">
        <v>805</v>
      </c>
      <c r="S7772" t="s">
        <v>143</v>
      </c>
      <c r="T7772" t="s">
        <v>27</v>
      </c>
      <c r="U7772" t="s">
        <v>22</v>
      </c>
      <c r="V7772" t="s">
        <v>43</v>
      </c>
      <c r="W7772">
        <v>0.36</v>
      </c>
    </row>
    <row r="7773" spans="1:23" x14ac:dyDescent="0.3">
      <c r="A7773" t="s">
        <v>1377</v>
      </c>
      <c r="B7773" t="s">
        <v>1762</v>
      </c>
      <c r="D7773" s="1">
        <v>41202</v>
      </c>
      <c r="E7773" s="1">
        <v>41203</v>
      </c>
      <c r="F7773" s="1" t="str">
        <f t="shared" si="498"/>
        <v>October</v>
      </c>
      <c r="G7773" s="1" t="str">
        <f t="shared" si="499"/>
        <v>2012</v>
      </c>
      <c r="H7773" s="2">
        <f t="shared" si="500"/>
        <v>1</v>
      </c>
      <c r="I7773" s="2" t="b">
        <f t="shared" si="501"/>
        <v>0</v>
      </c>
      <c r="J7773" t="s">
        <v>52</v>
      </c>
      <c r="K7773">
        <v>18</v>
      </c>
      <c r="L7773">
        <v>56.41</v>
      </c>
      <c r="M7773">
        <v>0.02</v>
      </c>
      <c r="N7773" t="s">
        <v>18</v>
      </c>
      <c r="O7773">
        <v>11.92</v>
      </c>
      <c r="P7773">
        <v>3.08</v>
      </c>
      <c r="Q7773">
        <v>0.99</v>
      </c>
      <c r="R7773" t="s">
        <v>805</v>
      </c>
      <c r="S7773" t="s">
        <v>143</v>
      </c>
      <c r="T7773" t="s">
        <v>21</v>
      </c>
      <c r="U7773" t="s">
        <v>22</v>
      </c>
      <c r="V7773" t="s">
        <v>57</v>
      </c>
      <c r="W7773">
        <v>0.37</v>
      </c>
    </row>
    <row r="7774" spans="1:23" x14ac:dyDescent="0.3">
      <c r="A7774" t="s">
        <v>1377</v>
      </c>
      <c r="B7774" t="s">
        <v>1762</v>
      </c>
      <c r="D7774" s="1">
        <v>41202</v>
      </c>
      <c r="E7774" s="1">
        <v>41202</v>
      </c>
      <c r="F7774" s="1" t="str">
        <f t="shared" si="498"/>
        <v>October</v>
      </c>
      <c r="G7774" s="1" t="str">
        <f t="shared" si="499"/>
        <v>2012</v>
      </c>
      <c r="H7774" s="2">
        <f t="shared" si="500"/>
        <v>0</v>
      </c>
      <c r="I7774" s="2" t="str">
        <f t="shared" si="501"/>
        <v>FREE DELIVERY</v>
      </c>
      <c r="J7774" t="s">
        <v>52</v>
      </c>
      <c r="K7774">
        <v>39</v>
      </c>
      <c r="L7774">
        <v>147.71</v>
      </c>
      <c r="M7774">
        <v>0</v>
      </c>
      <c r="N7774" t="s">
        <v>18</v>
      </c>
      <c r="O7774">
        <v>-30.25</v>
      </c>
      <c r="P7774">
        <v>3.68</v>
      </c>
      <c r="Q7774">
        <v>1.32</v>
      </c>
      <c r="R7774" t="s">
        <v>805</v>
      </c>
      <c r="S7774" t="s">
        <v>143</v>
      </c>
      <c r="T7774" t="s">
        <v>21</v>
      </c>
      <c r="U7774" t="s">
        <v>22</v>
      </c>
      <c r="V7774" t="s">
        <v>82</v>
      </c>
      <c r="W7774">
        <v>0.83</v>
      </c>
    </row>
    <row r="7775" spans="1:23" x14ac:dyDescent="0.3">
      <c r="A7775" t="s">
        <v>1377</v>
      </c>
      <c r="B7775" t="s">
        <v>1762</v>
      </c>
      <c r="D7775" s="1">
        <v>41202</v>
      </c>
      <c r="E7775" s="1">
        <v>41203</v>
      </c>
      <c r="F7775" s="1" t="str">
        <f t="shared" si="498"/>
        <v>October</v>
      </c>
      <c r="G7775" s="1" t="str">
        <f t="shared" si="499"/>
        <v>2012</v>
      </c>
      <c r="H7775" s="2">
        <f t="shared" si="500"/>
        <v>1</v>
      </c>
      <c r="I7775" s="2" t="b">
        <f t="shared" si="501"/>
        <v>0</v>
      </c>
      <c r="J7775" t="s">
        <v>52</v>
      </c>
      <c r="K7775">
        <v>39</v>
      </c>
      <c r="L7775">
        <v>1678.34</v>
      </c>
      <c r="M7775">
        <v>0.05</v>
      </c>
      <c r="N7775" t="s">
        <v>18</v>
      </c>
      <c r="O7775">
        <v>670.11</v>
      </c>
      <c r="P7775">
        <v>43.98</v>
      </c>
      <c r="Q7775">
        <v>1.99</v>
      </c>
      <c r="R7775" t="s">
        <v>805</v>
      </c>
      <c r="S7775" t="s">
        <v>143</v>
      </c>
      <c r="T7775" t="s">
        <v>21</v>
      </c>
      <c r="U7775" t="s">
        <v>32</v>
      </c>
      <c r="V7775" t="s">
        <v>48</v>
      </c>
      <c r="W7775">
        <v>0.44</v>
      </c>
    </row>
    <row r="7776" spans="1:23" x14ac:dyDescent="0.3">
      <c r="A7776" t="s">
        <v>1108</v>
      </c>
      <c r="B7776" t="s">
        <v>1759</v>
      </c>
      <c r="D7776" s="1">
        <v>40426</v>
      </c>
      <c r="E7776" s="1">
        <v>40428</v>
      </c>
      <c r="F7776" s="1" t="str">
        <f t="shared" si="498"/>
        <v>September</v>
      </c>
      <c r="G7776" s="1" t="str">
        <f t="shared" si="499"/>
        <v>2010</v>
      </c>
      <c r="H7776" s="2">
        <f t="shared" si="500"/>
        <v>2</v>
      </c>
      <c r="I7776" s="2" t="b">
        <f t="shared" si="501"/>
        <v>0</v>
      </c>
      <c r="J7776" t="s">
        <v>44</v>
      </c>
      <c r="K7776">
        <v>26</v>
      </c>
      <c r="L7776">
        <v>139.61000000000001</v>
      </c>
      <c r="M7776">
        <v>0.01</v>
      </c>
      <c r="N7776" t="s">
        <v>18</v>
      </c>
      <c r="O7776">
        <v>-92.04</v>
      </c>
      <c r="P7776">
        <v>4.8899999999999997</v>
      </c>
      <c r="Q7776">
        <v>4.93</v>
      </c>
      <c r="R7776" t="s">
        <v>805</v>
      </c>
      <c r="S7776" t="s">
        <v>143</v>
      </c>
      <c r="T7776" t="s">
        <v>42</v>
      </c>
      <c r="U7776" t="s">
        <v>32</v>
      </c>
      <c r="V7776" t="s">
        <v>48</v>
      </c>
      <c r="W7776">
        <v>0.66</v>
      </c>
    </row>
    <row r="7777" spans="1:23" x14ac:dyDescent="0.3">
      <c r="A7777" t="s">
        <v>1544</v>
      </c>
      <c r="B7777" t="s">
        <v>1429</v>
      </c>
      <c r="D7777" s="1">
        <v>40584</v>
      </c>
      <c r="E7777" s="1">
        <v>40591</v>
      </c>
      <c r="F7777" s="1" t="str">
        <f t="shared" si="498"/>
        <v>February</v>
      </c>
      <c r="G7777" s="1" t="str">
        <f t="shared" si="499"/>
        <v>2011</v>
      </c>
      <c r="H7777" s="2">
        <f t="shared" si="500"/>
        <v>7</v>
      </c>
      <c r="I7777" s="2" t="b">
        <f t="shared" si="501"/>
        <v>0</v>
      </c>
      <c r="J7777" t="s">
        <v>17</v>
      </c>
      <c r="K7777">
        <v>48</v>
      </c>
      <c r="L7777">
        <v>2174.4189999999999</v>
      </c>
      <c r="M7777">
        <v>0.05</v>
      </c>
      <c r="N7777" t="s">
        <v>18</v>
      </c>
      <c r="O7777">
        <v>-211.7</v>
      </c>
      <c r="P7777">
        <v>55.99</v>
      </c>
      <c r="Q7777">
        <v>5</v>
      </c>
      <c r="R7777" t="s">
        <v>805</v>
      </c>
      <c r="S7777" t="s">
        <v>143</v>
      </c>
      <c r="T7777" t="s">
        <v>21</v>
      </c>
      <c r="U7777" t="s">
        <v>32</v>
      </c>
      <c r="V7777" t="s">
        <v>33</v>
      </c>
      <c r="W7777">
        <v>0.83</v>
      </c>
    </row>
    <row r="7778" spans="1:23" x14ac:dyDescent="0.3">
      <c r="A7778" t="s">
        <v>1611</v>
      </c>
      <c r="B7778" t="s">
        <v>948</v>
      </c>
      <c r="D7778" s="1">
        <v>41106</v>
      </c>
      <c r="E7778" s="1">
        <v>41106</v>
      </c>
      <c r="F7778" s="1" t="str">
        <f t="shared" si="498"/>
        <v>July</v>
      </c>
      <c r="G7778" s="1" t="str">
        <f t="shared" si="499"/>
        <v>2012</v>
      </c>
      <c r="H7778" s="2">
        <f t="shared" si="500"/>
        <v>0</v>
      </c>
      <c r="I7778" s="2" t="str">
        <f t="shared" si="501"/>
        <v>FREE DELIVERY</v>
      </c>
      <c r="J7778" t="s">
        <v>44</v>
      </c>
      <c r="K7778">
        <v>23</v>
      </c>
      <c r="L7778">
        <v>65.91</v>
      </c>
      <c r="M7778">
        <v>0.01</v>
      </c>
      <c r="N7778" t="s">
        <v>18</v>
      </c>
      <c r="O7778">
        <v>0.76</v>
      </c>
      <c r="P7778">
        <v>2.78</v>
      </c>
      <c r="Q7778">
        <v>1.34</v>
      </c>
      <c r="R7778" t="s">
        <v>805</v>
      </c>
      <c r="S7778" t="s">
        <v>143</v>
      </c>
      <c r="T7778" t="s">
        <v>21</v>
      </c>
      <c r="U7778" t="s">
        <v>22</v>
      </c>
      <c r="V7778" t="s">
        <v>60</v>
      </c>
      <c r="W7778">
        <v>0.45</v>
      </c>
    </row>
    <row r="7779" spans="1:23" x14ac:dyDescent="0.3">
      <c r="A7779" t="s">
        <v>1611</v>
      </c>
      <c r="B7779" t="s">
        <v>948</v>
      </c>
      <c r="D7779" s="1">
        <v>41106</v>
      </c>
      <c r="E7779" s="1">
        <v>41107</v>
      </c>
      <c r="F7779" s="1" t="str">
        <f t="shared" si="498"/>
        <v>July</v>
      </c>
      <c r="G7779" s="1" t="str">
        <f t="shared" si="499"/>
        <v>2012</v>
      </c>
      <c r="H7779" s="2">
        <f t="shared" si="500"/>
        <v>1</v>
      </c>
      <c r="I7779" s="2" t="b">
        <f t="shared" si="501"/>
        <v>0</v>
      </c>
      <c r="J7779" t="s">
        <v>44</v>
      </c>
      <c r="K7779">
        <v>4</v>
      </c>
      <c r="L7779">
        <v>72.72</v>
      </c>
      <c r="M7779">
        <v>0.06</v>
      </c>
      <c r="N7779" t="s">
        <v>18</v>
      </c>
      <c r="O7779">
        <v>-36.61</v>
      </c>
      <c r="P7779">
        <v>15.42</v>
      </c>
      <c r="Q7779">
        <v>10.68</v>
      </c>
      <c r="R7779" t="s">
        <v>805</v>
      </c>
      <c r="S7779" t="s">
        <v>143</v>
      </c>
      <c r="T7779" t="s">
        <v>21</v>
      </c>
      <c r="U7779" t="s">
        <v>22</v>
      </c>
      <c r="V7779" t="s">
        <v>23</v>
      </c>
      <c r="W7779">
        <v>0.57999999999999996</v>
      </c>
    </row>
    <row r="7780" spans="1:23" x14ac:dyDescent="0.3">
      <c r="A7780" t="s">
        <v>1742</v>
      </c>
      <c r="B7780" t="s">
        <v>1743</v>
      </c>
      <c r="D7780" s="1">
        <v>40387</v>
      </c>
      <c r="E7780" s="1">
        <v>40389</v>
      </c>
      <c r="F7780" s="1" t="str">
        <f t="shared" si="498"/>
        <v>July</v>
      </c>
      <c r="G7780" s="1" t="str">
        <f t="shared" si="499"/>
        <v>2010</v>
      </c>
      <c r="H7780" s="2">
        <f t="shared" si="500"/>
        <v>2</v>
      </c>
      <c r="I7780" s="2" t="b">
        <f t="shared" si="501"/>
        <v>0</v>
      </c>
      <c r="J7780" t="s">
        <v>24</v>
      </c>
      <c r="K7780">
        <v>1</v>
      </c>
      <c r="L7780">
        <v>15</v>
      </c>
      <c r="M7780">
        <v>0.1</v>
      </c>
      <c r="N7780" t="s">
        <v>18</v>
      </c>
      <c r="O7780">
        <v>-13.74</v>
      </c>
      <c r="P7780">
        <v>9.7799999999999994</v>
      </c>
      <c r="Q7780">
        <v>5.76</v>
      </c>
      <c r="R7780" t="s">
        <v>805</v>
      </c>
      <c r="S7780" t="s">
        <v>143</v>
      </c>
      <c r="T7780" t="s">
        <v>31</v>
      </c>
      <c r="U7780" t="s">
        <v>22</v>
      </c>
      <c r="V7780" t="s">
        <v>51</v>
      </c>
      <c r="W7780">
        <v>0.35</v>
      </c>
    </row>
    <row r="7781" spans="1:23" x14ac:dyDescent="0.3">
      <c r="A7781" t="s">
        <v>1108</v>
      </c>
      <c r="B7781" t="s">
        <v>1759</v>
      </c>
      <c r="D7781" s="1">
        <v>40895</v>
      </c>
      <c r="E7781" s="1">
        <v>40895</v>
      </c>
      <c r="F7781" s="1" t="str">
        <f t="shared" si="498"/>
        <v>December</v>
      </c>
      <c r="G7781" s="1" t="str">
        <f t="shared" si="499"/>
        <v>2011</v>
      </c>
      <c r="H7781" s="2">
        <f t="shared" si="500"/>
        <v>0</v>
      </c>
      <c r="I7781" s="2" t="str">
        <f t="shared" si="501"/>
        <v>FREE DELIVERY</v>
      </c>
      <c r="J7781" t="s">
        <v>44</v>
      </c>
      <c r="K7781">
        <v>14</v>
      </c>
      <c r="L7781">
        <v>138.94999999999999</v>
      </c>
      <c r="M7781">
        <v>0.04</v>
      </c>
      <c r="N7781" t="s">
        <v>18</v>
      </c>
      <c r="O7781">
        <v>9.6300000000000008</v>
      </c>
      <c r="P7781">
        <v>9.27</v>
      </c>
      <c r="Q7781">
        <v>4.3899999999999997</v>
      </c>
      <c r="R7781" t="s">
        <v>805</v>
      </c>
      <c r="S7781" t="s">
        <v>143</v>
      </c>
      <c r="T7781" t="s">
        <v>42</v>
      </c>
      <c r="U7781" t="s">
        <v>22</v>
      </c>
      <c r="V7781" t="s">
        <v>43</v>
      </c>
      <c r="W7781">
        <v>0.38</v>
      </c>
    </row>
    <row r="7782" spans="1:23" x14ac:dyDescent="0.3">
      <c r="A7782" t="s">
        <v>1108</v>
      </c>
      <c r="B7782" t="s">
        <v>1759</v>
      </c>
      <c r="D7782" s="1">
        <v>40895</v>
      </c>
      <c r="E7782" s="1">
        <v>40896</v>
      </c>
      <c r="F7782" s="1" t="str">
        <f t="shared" si="498"/>
        <v>December</v>
      </c>
      <c r="G7782" s="1" t="str">
        <f t="shared" si="499"/>
        <v>2011</v>
      </c>
      <c r="H7782" s="2">
        <f t="shared" si="500"/>
        <v>1</v>
      </c>
      <c r="I7782" s="2" t="b">
        <f t="shared" si="501"/>
        <v>0</v>
      </c>
      <c r="J7782" t="s">
        <v>44</v>
      </c>
      <c r="K7782">
        <v>42</v>
      </c>
      <c r="L7782">
        <v>5678.5524999999998</v>
      </c>
      <c r="M7782">
        <v>0.01</v>
      </c>
      <c r="N7782" t="s">
        <v>18</v>
      </c>
      <c r="O7782">
        <v>1727.78</v>
      </c>
      <c r="P7782">
        <v>155.99</v>
      </c>
      <c r="Q7782">
        <v>8.99</v>
      </c>
      <c r="R7782" t="s">
        <v>805</v>
      </c>
      <c r="S7782" t="s">
        <v>143</v>
      </c>
      <c r="T7782" t="s">
        <v>42</v>
      </c>
      <c r="U7782" t="s">
        <v>32</v>
      </c>
      <c r="V7782" t="s">
        <v>33</v>
      </c>
      <c r="W7782">
        <v>0.55000000000000004</v>
      </c>
    </row>
    <row r="7783" spans="1:23" x14ac:dyDescent="0.3">
      <c r="A7783" t="s">
        <v>1742</v>
      </c>
      <c r="B7783" t="s">
        <v>1743</v>
      </c>
      <c r="D7783" s="1">
        <v>41237</v>
      </c>
      <c r="E7783" s="1">
        <v>41239</v>
      </c>
      <c r="F7783" s="1" t="str">
        <f t="shared" si="498"/>
        <v>November</v>
      </c>
      <c r="G7783" s="1" t="str">
        <f t="shared" si="499"/>
        <v>2012</v>
      </c>
      <c r="H7783" s="2">
        <f t="shared" si="500"/>
        <v>2</v>
      </c>
      <c r="I7783" s="2" t="b">
        <f t="shared" si="501"/>
        <v>0</v>
      </c>
      <c r="J7783" t="s">
        <v>44</v>
      </c>
      <c r="K7783">
        <v>45</v>
      </c>
      <c r="L7783">
        <v>4475</v>
      </c>
      <c r="M7783">
        <v>0.02</v>
      </c>
      <c r="N7783" t="s">
        <v>25</v>
      </c>
      <c r="O7783">
        <v>-1523.77</v>
      </c>
      <c r="P7783">
        <v>95.95</v>
      </c>
      <c r="Q7783">
        <v>74.349999999999994</v>
      </c>
      <c r="R7783" t="s">
        <v>805</v>
      </c>
      <c r="S7783" t="s">
        <v>143</v>
      </c>
      <c r="T7783" t="s">
        <v>42</v>
      </c>
      <c r="U7783" t="s">
        <v>36</v>
      </c>
      <c r="V7783" t="s">
        <v>67</v>
      </c>
      <c r="W7783">
        <v>0.56999999999999995</v>
      </c>
    </row>
    <row r="7784" spans="1:23" x14ac:dyDescent="0.3">
      <c r="A7784" t="s">
        <v>1742</v>
      </c>
      <c r="B7784" t="s">
        <v>1743</v>
      </c>
      <c r="D7784" s="1">
        <v>41237</v>
      </c>
      <c r="E7784" s="1">
        <v>41238</v>
      </c>
      <c r="F7784" s="1" t="str">
        <f t="shared" si="498"/>
        <v>November</v>
      </c>
      <c r="G7784" s="1" t="str">
        <f t="shared" si="499"/>
        <v>2012</v>
      </c>
      <c r="H7784" s="2">
        <f t="shared" si="500"/>
        <v>1</v>
      </c>
      <c r="I7784" s="2" t="b">
        <f t="shared" si="501"/>
        <v>0</v>
      </c>
      <c r="J7784" t="s">
        <v>44</v>
      </c>
      <c r="K7784">
        <v>29</v>
      </c>
      <c r="L7784">
        <v>168.2</v>
      </c>
      <c r="M7784">
        <v>0.08</v>
      </c>
      <c r="N7784" t="s">
        <v>18</v>
      </c>
      <c r="O7784">
        <v>-64.53</v>
      </c>
      <c r="P7784">
        <v>5.98</v>
      </c>
      <c r="Q7784">
        <v>5.46</v>
      </c>
      <c r="R7784" t="s">
        <v>805</v>
      </c>
      <c r="S7784" t="s">
        <v>143</v>
      </c>
      <c r="T7784" t="s">
        <v>42</v>
      </c>
      <c r="U7784" t="s">
        <v>22</v>
      </c>
      <c r="V7784" t="s">
        <v>43</v>
      </c>
      <c r="W7784">
        <v>0.36</v>
      </c>
    </row>
    <row r="7785" spans="1:23" x14ac:dyDescent="0.3">
      <c r="A7785" t="s">
        <v>1611</v>
      </c>
      <c r="B7785" t="s">
        <v>948</v>
      </c>
      <c r="D7785" s="1">
        <v>40449</v>
      </c>
      <c r="E7785" s="1">
        <v>40451</v>
      </c>
      <c r="F7785" s="1" t="str">
        <f t="shared" si="498"/>
        <v>September</v>
      </c>
      <c r="G7785" s="1" t="str">
        <f t="shared" si="499"/>
        <v>2010</v>
      </c>
      <c r="H7785" s="2">
        <f t="shared" si="500"/>
        <v>2</v>
      </c>
      <c r="I7785" s="2" t="b">
        <f t="shared" si="501"/>
        <v>0</v>
      </c>
      <c r="J7785" t="s">
        <v>52</v>
      </c>
      <c r="K7785">
        <v>15</v>
      </c>
      <c r="L7785">
        <v>609.97</v>
      </c>
      <c r="M7785">
        <v>0</v>
      </c>
      <c r="N7785" t="s">
        <v>18</v>
      </c>
      <c r="O7785">
        <v>62.93</v>
      </c>
      <c r="P7785">
        <v>39.479999999999997</v>
      </c>
      <c r="Q7785">
        <v>1.99</v>
      </c>
      <c r="R7785" t="s">
        <v>805</v>
      </c>
      <c r="S7785" t="s">
        <v>143</v>
      </c>
      <c r="T7785" t="s">
        <v>21</v>
      </c>
      <c r="U7785" t="s">
        <v>32</v>
      </c>
      <c r="V7785" t="s">
        <v>48</v>
      </c>
      <c r="W7785">
        <v>0.54</v>
      </c>
    </row>
    <row r="7786" spans="1:23" x14ac:dyDescent="0.3">
      <c r="A7786" t="s">
        <v>1742</v>
      </c>
      <c r="B7786" t="s">
        <v>1743</v>
      </c>
      <c r="D7786" s="1">
        <v>40196</v>
      </c>
      <c r="E7786" s="1">
        <v>40197</v>
      </c>
      <c r="F7786" s="1" t="str">
        <f t="shared" si="498"/>
        <v>January</v>
      </c>
      <c r="G7786" s="1" t="str">
        <f t="shared" si="499"/>
        <v>2010</v>
      </c>
      <c r="H7786" s="2">
        <f t="shared" si="500"/>
        <v>1</v>
      </c>
      <c r="I7786" s="2" t="b">
        <f t="shared" si="501"/>
        <v>0</v>
      </c>
      <c r="J7786" t="s">
        <v>24</v>
      </c>
      <c r="K7786">
        <v>29</v>
      </c>
      <c r="L7786">
        <v>264.77999999999997</v>
      </c>
      <c r="M7786">
        <v>0.02</v>
      </c>
      <c r="N7786" t="s">
        <v>18</v>
      </c>
      <c r="O7786">
        <v>53.05</v>
      </c>
      <c r="P7786">
        <v>8.69</v>
      </c>
      <c r="Q7786">
        <v>2.99</v>
      </c>
      <c r="R7786" t="s">
        <v>805</v>
      </c>
      <c r="S7786" t="s">
        <v>143</v>
      </c>
      <c r="T7786" t="s">
        <v>42</v>
      </c>
      <c r="U7786" t="s">
        <v>22</v>
      </c>
      <c r="V7786" t="s">
        <v>29</v>
      </c>
      <c r="W7786">
        <v>0.39</v>
      </c>
    </row>
    <row r="7787" spans="1:23" x14ac:dyDescent="0.3">
      <c r="A7787" t="s">
        <v>1544</v>
      </c>
      <c r="B7787" t="s">
        <v>1429</v>
      </c>
      <c r="D7787" s="1">
        <v>40814</v>
      </c>
      <c r="E7787" s="1">
        <v>40818</v>
      </c>
      <c r="F7787" s="1" t="str">
        <f t="shared" si="498"/>
        <v>October</v>
      </c>
      <c r="G7787" s="1" t="str">
        <f t="shared" si="499"/>
        <v>2011</v>
      </c>
      <c r="H7787" s="2">
        <f t="shared" si="500"/>
        <v>4</v>
      </c>
      <c r="I7787" s="2" t="b">
        <f t="shared" si="501"/>
        <v>0</v>
      </c>
      <c r="J7787" t="s">
        <v>17</v>
      </c>
      <c r="K7787">
        <v>40</v>
      </c>
      <c r="L7787">
        <v>825.8</v>
      </c>
      <c r="M7787">
        <v>0.1</v>
      </c>
      <c r="N7787" t="s">
        <v>18</v>
      </c>
      <c r="O7787">
        <v>183.48</v>
      </c>
      <c r="P7787">
        <v>21.98</v>
      </c>
      <c r="Q7787">
        <v>2.87</v>
      </c>
      <c r="R7787" t="s">
        <v>805</v>
      </c>
      <c r="S7787" t="s">
        <v>143</v>
      </c>
      <c r="T7787" t="s">
        <v>21</v>
      </c>
      <c r="U7787" t="s">
        <v>22</v>
      </c>
      <c r="V7787" t="s">
        <v>60</v>
      </c>
      <c r="W7787">
        <v>0.55000000000000004</v>
      </c>
    </row>
    <row r="7788" spans="1:23" x14ac:dyDescent="0.3">
      <c r="A7788" t="s">
        <v>1544</v>
      </c>
      <c r="B7788" t="s">
        <v>1429</v>
      </c>
      <c r="D7788" s="1">
        <v>40814</v>
      </c>
      <c r="E7788" s="1">
        <v>40821</v>
      </c>
      <c r="F7788" s="1" t="str">
        <f t="shared" si="498"/>
        <v>October</v>
      </c>
      <c r="G7788" s="1" t="str">
        <f t="shared" si="499"/>
        <v>2011</v>
      </c>
      <c r="H7788" s="2">
        <f t="shared" si="500"/>
        <v>7</v>
      </c>
      <c r="I7788" s="2" t="b">
        <f t="shared" si="501"/>
        <v>0</v>
      </c>
      <c r="J7788" t="s">
        <v>17</v>
      </c>
      <c r="K7788">
        <v>49</v>
      </c>
      <c r="L7788">
        <v>4273.95</v>
      </c>
      <c r="M7788">
        <v>0.05</v>
      </c>
      <c r="N7788" t="s">
        <v>18</v>
      </c>
      <c r="O7788">
        <v>1340.07</v>
      </c>
      <c r="P7788">
        <v>90.48</v>
      </c>
      <c r="Q7788">
        <v>19.989999999999998</v>
      </c>
      <c r="R7788" t="s">
        <v>805</v>
      </c>
      <c r="S7788" t="s">
        <v>143</v>
      </c>
      <c r="T7788" t="s">
        <v>21</v>
      </c>
      <c r="U7788" t="s">
        <v>22</v>
      </c>
      <c r="V7788" t="s">
        <v>51</v>
      </c>
      <c r="W7788">
        <v>0.4</v>
      </c>
    </row>
    <row r="7789" spans="1:23" x14ac:dyDescent="0.3">
      <c r="A7789" t="s">
        <v>1544</v>
      </c>
      <c r="B7789" t="s">
        <v>1429</v>
      </c>
      <c r="D7789" s="1">
        <v>40711</v>
      </c>
      <c r="E7789" s="1">
        <v>40711</v>
      </c>
      <c r="F7789" s="1" t="str">
        <f t="shared" si="498"/>
        <v>June</v>
      </c>
      <c r="G7789" s="1" t="str">
        <f t="shared" si="499"/>
        <v>2011</v>
      </c>
      <c r="H7789" s="2">
        <f t="shared" si="500"/>
        <v>0</v>
      </c>
      <c r="I7789" s="2" t="str">
        <f t="shared" si="501"/>
        <v>FREE DELIVERY</v>
      </c>
      <c r="J7789" t="s">
        <v>52</v>
      </c>
      <c r="K7789">
        <v>40</v>
      </c>
      <c r="L7789">
        <v>5264.48</v>
      </c>
      <c r="M7789">
        <v>0.03</v>
      </c>
      <c r="N7789" t="s">
        <v>25</v>
      </c>
      <c r="O7789">
        <v>-284.06</v>
      </c>
      <c r="P7789">
        <v>130.97999999999999</v>
      </c>
      <c r="Q7789">
        <v>30</v>
      </c>
      <c r="R7789" t="s">
        <v>805</v>
      </c>
      <c r="S7789" t="s">
        <v>143</v>
      </c>
      <c r="T7789" t="s">
        <v>31</v>
      </c>
      <c r="U7789" t="s">
        <v>36</v>
      </c>
      <c r="V7789" t="s">
        <v>67</v>
      </c>
      <c r="W7789">
        <v>0.78</v>
      </c>
    </row>
    <row r="7790" spans="1:23" x14ac:dyDescent="0.3">
      <c r="A7790" t="s">
        <v>1544</v>
      </c>
      <c r="B7790" t="s">
        <v>1429</v>
      </c>
      <c r="D7790" s="1">
        <v>40288</v>
      </c>
      <c r="E7790" s="1">
        <v>40289</v>
      </c>
      <c r="F7790" s="1" t="str">
        <f t="shared" si="498"/>
        <v>April</v>
      </c>
      <c r="G7790" s="1" t="str">
        <f t="shared" si="499"/>
        <v>2010</v>
      </c>
      <c r="H7790" s="2">
        <f t="shared" si="500"/>
        <v>1</v>
      </c>
      <c r="I7790" s="2" t="b">
        <f t="shared" si="501"/>
        <v>0</v>
      </c>
      <c r="J7790" t="s">
        <v>44</v>
      </c>
      <c r="K7790">
        <v>17</v>
      </c>
      <c r="L7790">
        <v>1873.3489999999999</v>
      </c>
      <c r="M7790">
        <v>0.02</v>
      </c>
      <c r="N7790" t="s">
        <v>18</v>
      </c>
      <c r="O7790">
        <v>194.21</v>
      </c>
      <c r="P7790">
        <v>125.99</v>
      </c>
      <c r="Q7790">
        <v>8.08</v>
      </c>
      <c r="R7790" t="s">
        <v>805</v>
      </c>
      <c r="S7790" t="s">
        <v>143</v>
      </c>
      <c r="T7790" t="s">
        <v>21</v>
      </c>
      <c r="U7790" t="s">
        <v>32</v>
      </c>
      <c r="V7790" t="s">
        <v>33</v>
      </c>
      <c r="W7790">
        <v>0.56999999999999995</v>
      </c>
    </row>
    <row r="7791" spans="1:23" x14ac:dyDescent="0.3">
      <c r="A7791" t="s">
        <v>1544</v>
      </c>
      <c r="B7791" t="s">
        <v>1429</v>
      </c>
      <c r="D7791" s="1">
        <v>40288</v>
      </c>
      <c r="E7791" s="1">
        <v>40289</v>
      </c>
      <c r="F7791" s="1" t="str">
        <f t="shared" si="498"/>
        <v>April</v>
      </c>
      <c r="G7791" s="1" t="str">
        <f t="shared" si="499"/>
        <v>2010</v>
      </c>
      <c r="H7791" s="2">
        <f t="shared" si="500"/>
        <v>1</v>
      </c>
      <c r="I7791" s="2" t="b">
        <f t="shared" si="501"/>
        <v>0</v>
      </c>
      <c r="J7791" t="s">
        <v>44</v>
      </c>
      <c r="K7791">
        <v>46</v>
      </c>
      <c r="L7791">
        <v>24639.8</v>
      </c>
      <c r="M7791">
        <v>0.01</v>
      </c>
      <c r="N7791" t="s">
        <v>25</v>
      </c>
      <c r="O7791">
        <v>8614.7900000000009</v>
      </c>
      <c r="P7791">
        <v>500.98</v>
      </c>
      <c r="Q7791">
        <v>26</v>
      </c>
      <c r="R7791" t="s">
        <v>805</v>
      </c>
      <c r="S7791" t="s">
        <v>143</v>
      </c>
      <c r="T7791" t="s">
        <v>21</v>
      </c>
      <c r="U7791" t="s">
        <v>36</v>
      </c>
      <c r="V7791" t="s">
        <v>67</v>
      </c>
      <c r="W7791">
        <v>0.6</v>
      </c>
    </row>
    <row r="7792" spans="1:23" x14ac:dyDescent="0.3">
      <c r="A7792" t="s">
        <v>1544</v>
      </c>
      <c r="B7792" t="s">
        <v>1429</v>
      </c>
      <c r="D7792" s="1">
        <v>40288</v>
      </c>
      <c r="E7792" s="1">
        <v>40290</v>
      </c>
      <c r="F7792" s="1" t="str">
        <f t="shared" si="498"/>
        <v>April</v>
      </c>
      <c r="G7792" s="1" t="str">
        <f t="shared" si="499"/>
        <v>2010</v>
      </c>
      <c r="H7792" s="2">
        <f t="shared" si="500"/>
        <v>2</v>
      </c>
      <c r="I7792" s="2" t="b">
        <f t="shared" si="501"/>
        <v>0</v>
      </c>
      <c r="J7792" t="s">
        <v>44</v>
      </c>
      <c r="K7792">
        <v>32</v>
      </c>
      <c r="L7792">
        <v>921.3</v>
      </c>
      <c r="M7792">
        <v>0.09</v>
      </c>
      <c r="N7792" t="s">
        <v>18</v>
      </c>
      <c r="O7792">
        <v>353.16</v>
      </c>
      <c r="P7792">
        <v>29.14</v>
      </c>
      <c r="Q7792">
        <v>4.8600000000000003</v>
      </c>
      <c r="R7792" t="s">
        <v>805</v>
      </c>
      <c r="S7792" t="s">
        <v>143</v>
      </c>
      <c r="T7792" t="s">
        <v>21</v>
      </c>
      <c r="U7792" t="s">
        <v>22</v>
      </c>
      <c r="V7792" t="s">
        <v>43</v>
      </c>
      <c r="W7792">
        <v>0.38</v>
      </c>
    </row>
    <row r="7793" spans="1:23" x14ac:dyDescent="0.3">
      <c r="A7793" t="s">
        <v>1611</v>
      </c>
      <c r="B7793" t="s">
        <v>948</v>
      </c>
      <c r="D7793" s="1">
        <v>40958</v>
      </c>
      <c r="E7793" s="1">
        <v>40959</v>
      </c>
      <c r="F7793" s="1" t="str">
        <f t="shared" si="498"/>
        <v>February</v>
      </c>
      <c r="G7793" s="1" t="str">
        <f t="shared" si="499"/>
        <v>2012</v>
      </c>
      <c r="H7793" s="2">
        <f t="shared" si="500"/>
        <v>1</v>
      </c>
      <c r="I7793" s="2" t="b">
        <f t="shared" si="501"/>
        <v>0</v>
      </c>
      <c r="J7793" t="s">
        <v>34</v>
      </c>
      <c r="K7793">
        <v>50</v>
      </c>
      <c r="L7793">
        <v>512.33000000000004</v>
      </c>
      <c r="M7793">
        <v>0.01</v>
      </c>
      <c r="N7793" t="s">
        <v>18</v>
      </c>
      <c r="O7793">
        <v>250.66</v>
      </c>
      <c r="P7793">
        <v>10.35</v>
      </c>
      <c r="Q7793">
        <v>0.99</v>
      </c>
      <c r="R7793" t="s">
        <v>805</v>
      </c>
      <c r="S7793" t="s">
        <v>143</v>
      </c>
      <c r="T7793" t="s">
        <v>31</v>
      </c>
      <c r="U7793" t="s">
        <v>22</v>
      </c>
      <c r="V7793" t="s">
        <v>57</v>
      </c>
      <c r="W7793">
        <v>0.37</v>
      </c>
    </row>
    <row r="7794" spans="1:23" x14ac:dyDescent="0.3">
      <c r="A7794" t="s">
        <v>1544</v>
      </c>
      <c r="B7794" t="s">
        <v>1429</v>
      </c>
      <c r="D7794" s="1">
        <v>41137</v>
      </c>
      <c r="E7794" s="1">
        <v>41139</v>
      </c>
      <c r="F7794" s="1" t="str">
        <f t="shared" si="498"/>
        <v>August</v>
      </c>
      <c r="G7794" s="1" t="str">
        <f t="shared" si="499"/>
        <v>2012</v>
      </c>
      <c r="H7794" s="2">
        <f t="shared" si="500"/>
        <v>2</v>
      </c>
      <c r="I7794" s="2" t="b">
        <f t="shared" si="501"/>
        <v>0</v>
      </c>
      <c r="J7794" t="s">
        <v>52</v>
      </c>
      <c r="K7794">
        <v>23</v>
      </c>
      <c r="L7794">
        <v>1267.4604999999999</v>
      </c>
      <c r="M7794">
        <v>0.05</v>
      </c>
      <c r="N7794" t="s">
        <v>18</v>
      </c>
      <c r="O7794">
        <v>128.79</v>
      </c>
      <c r="P7794">
        <v>65.989999999999995</v>
      </c>
      <c r="Q7794">
        <v>5.99</v>
      </c>
      <c r="R7794" t="s">
        <v>805</v>
      </c>
      <c r="S7794" t="s">
        <v>143</v>
      </c>
      <c r="T7794" t="s">
        <v>21</v>
      </c>
      <c r="U7794" t="s">
        <v>32</v>
      </c>
      <c r="V7794" t="s">
        <v>33</v>
      </c>
      <c r="W7794">
        <v>0.57999999999999996</v>
      </c>
    </row>
    <row r="7795" spans="1:23" x14ac:dyDescent="0.3">
      <c r="A7795" t="s">
        <v>1760</v>
      </c>
      <c r="B7795" t="s">
        <v>1761</v>
      </c>
      <c r="D7795" s="1">
        <v>40962</v>
      </c>
      <c r="E7795" s="1">
        <v>40965</v>
      </c>
      <c r="F7795" s="1" t="str">
        <f t="shared" si="498"/>
        <v>February</v>
      </c>
      <c r="G7795" s="1" t="str">
        <f t="shared" si="499"/>
        <v>2012</v>
      </c>
      <c r="H7795" s="2">
        <f t="shared" si="500"/>
        <v>3</v>
      </c>
      <c r="I7795" s="2" t="b">
        <f t="shared" si="501"/>
        <v>0</v>
      </c>
      <c r="J7795" t="s">
        <v>44</v>
      </c>
      <c r="K7795">
        <v>32</v>
      </c>
      <c r="L7795">
        <v>16313.51</v>
      </c>
      <c r="M7795">
        <v>0.04</v>
      </c>
      <c r="N7795" t="s">
        <v>25</v>
      </c>
      <c r="O7795">
        <v>4860.7299999999996</v>
      </c>
      <c r="P7795">
        <v>500.98</v>
      </c>
      <c r="Q7795">
        <v>26</v>
      </c>
      <c r="R7795" t="s">
        <v>805</v>
      </c>
      <c r="S7795" t="s">
        <v>143</v>
      </c>
      <c r="T7795" t="s">
        <v>27</v>
      </c>
      <c r="U7795" t="s">
        <v>36</v>
      </c>
      <c r="V7795" t="s">
        <v>67</v>
      </c>
      <c r="W7795">
        <v>0.6</v>
      </c>
    </row>
    <row r="7796" spans="1:23" x14ac:dyDescent="0.3">
      <c r="A7796" t="s">
        <v>1760</v>
      </c>
      <c r="B7796" t="s">
        <v>1761</v>
      </c>
      <c r="D7796" s="1">
        <v>40962</v>
      </c>
      <c r="E7796" s="1">
        <v>40963</v>
      </c>
      <c r="F7796" s="1" t="str">
        <f t="shared" si="498"/>
        <v>February</v>
      </c>
      <c r="G7796" s="1" t="str">
        <f t="shared" si="499"/>
        <v>2012</v>
      </c>
      <c r="H7796" s="2">
        <f t="shared" si="500"/>
        <v>1</v>
      </c>
      <c r="I7796" s="2" t="b">
        <f t="shared" si="501"/>
        <v>0</v>
      </c>
      <c r="J7796" t="s">
        <v>44</v>
      </c>
      <c r="K7796">
        <v>29</v>
      </c>
      <c r="L7796">
        <v>337.38</v>
      </c>
      <c r="M7796">
        <v>0.04</v>
      </c>
      <c r="N7796" t="s">
        <v>39</v>
      </c>
      <c r="O7796">
        <v>-5.45</v>
      </c>
      <c r="P7796">
        <v>11.58</v>
      </c>
      <c r="Q7796">
        <v>6.97</v>
      </c>
      <c r="R7796" t="s">
        <v>805</v>
      </c>
      <c r="S7796" t="s">
        <v>143</v>
      </c>
      <c r="T7796" t="s">
        <v>27</v>
      </c>
      <c r="U7796" t="s">
        <v>22</v>
      </c>
      <c r="V7796" t="s">
        <v>51</v>
      </c>
      <c r="W7796">
        <v>0.35</v>
      </c>
    </row>
    <row r="7797" spans="1:23" x14ac:dyDescent="0.3">
      <c r="A7797" t="s">
        <v>1611</v>
      </c>
      <c r="B7797" t="s">
        <v>948</v>
      </c>
      <c r="D7797" s="1">
        <v>41272</v>
      </c>
      <c r="E7797" s="1">
        <v>41272</v>
      </c>
      <c r="F7797" s="1" t="str">
        <f t="shared" si="498"/>
        <v>December</v>
      </c>
      <c r="G7797" s="1" t="str">
        <f t="shared" si="499"/>
        <v>2012</v>
      </c>
      <c r="H7797" s="2">
        <f t="shared" si="500"/>
        <v>0</v>
      </c>
      <c r="I7797" s="2" t="str">
        <f t="shared" si="501"/>
        <v>FREE DELIVERY</v>
      </c>
      <c r="J7797" t="s">
        <v>34</v>
      </c>
      <c r="K7797">
        <v>45</v>
      </c>
      <c r="L7797">
        <v>178.7</v>
      </c>
      <c r="M7797">
        <v>7.0000000000000007E-2</v>
      </c>
      <c r="N7797" t="s">
        <v>18</v>
      </c>
      <c r="O7797">
        <v>-164.92</v>
      </c>
      <c r="P7797">
        <v>3.95</v>
      </c>
      <c r="Q7797">
        <v>5.13</v>
      </c>
      <c r="R7797" t="s">
        <v>805</v>
      </c>
      <c r="S7797" t="s">
        <v>143</v>
      </c>
      <c r="T7797" t="s">
        <v>31</v>
      </c>
      <c r="U7797" t="s">
        <v>22</v>
      </c>
      <c r="V7797" t="s">
        <v>28</v>
      </c>
      <c r="W7797">
        <v>0.59</v>
      </c>
    </row>
    <row r="7798" spans="1:23" x14ac:dyDescent="0.3">
      <c r="A7798" t="s">
        <v>1742</v>
      </c>
      <c r="B7798" t="s">
        <v>1743</v>
      </c>
      <c r="D7798" s="1">
        <v>40655</v>
      </c>
      <c r="E7798" s="1">
        <v>40659</v>
      </c>
      <c r="F7798" s="1" t="str">
        <f t="shared" si="498"/>
        <v>April</v>
      </c>
      <c r="G7798" s="1" t="str">
        <f t="shared" si="499"/>
        <v>2011</v>
      </c>
      <c r="H7798" s="2">
        <f t="shared" si="500"/>
        <v>4</v>
      </c>
      <c r="I7798" s="2" t="b">
        <f t="shared" si="501"/>
        <v>0</v>
      </c>
      <c r="J7798" t="s">
        <v>17</v>
      </c>
      <c r="K7798">
        <v>50</v>
      </c>
      <c r="L7798">
        <v>2437.67</v>
      </c>
      <c r="M7798">
        <v>0.08</v>
      </c>
      <c r="N7798" t="s">
        <v>18</v>
      </c>
      <c r="O7798">
        <v>25.68</v>
      </c>
      <c r="P7798">
        <v>50.98</v>
      </c>
      <c r="Q7798">
        <v>22.24</v>
      </c>
      <c r="R7798" t="s">
        <v>805</v>
      </c>
      <c r="S7798" t="s">
        <v>143</v>
      </c>
      <c r="T7798" t="s">
        <v>42</v>
      </c>
      <c r="U7798" t="s">
        <v>36</v>
      </c>
      <c r="V7798" t="s">
        <v>37</v>
      </c>
      <c r="W7798">
        <v>0.55000000000000004</v>
      </c>
    </row>
    <row r="7799" spans="1:23" x14ac:dyDescent="0.3">
      <c r="A7799" t="s">
        <v>1377</v>
      </c>
      <c r="B7799" t="s">
        <v>1762</v>
      </c>
      <c r="D7799" s="1">
        <v>41210</v>
      </c>
      <c r="E7799" s="1">
        <v>41213</v>
      </c>
      <c r="F7799" s="1" t="str">
        <f t="shared" si="498"/>
        <v>October</v>
      </c>
      <c r="G7799" s="1" t="str">
        <f t="shared" si="499"/>
        <v>2012</v>
      </c>
      <c r="H7799" s="2">
        <f t="shared" si="500"/>
        <v>3</v>
      </c>
      <c r="I7799" s="2" t="b">
        <f t="shared" si="501"/>
        <v>0</v>
      </c>
      <c r="J7799" t="s">
        <v>24</v>
      </c>
      <c r="K7799">
        <v>50</v>
      </c>
      <c r="L7799">
        <v>4648.5200000000004</v>
      </c>
      <c r="M7799">
        <v>0.1</v>
      </c>
      <c r="N7799" t="s">
        <v>25</v>
      </c>
      <c r="O7799">
        <v>1676.7</v>
      </c>
      <c r="P7799">
        <v>100.97</v>
      </c>
      <c r="Q7799">
        <v>14</v>
      </c>
      <c r="R7799" t="s">
        <v>805</v>
      </c>
      <c r="S7799" t="s">
        <v>143</v>
      </c>
      <c r="T7799" t="s">
        <v>21</v>
      </c>
      <c r="U7799" t="s">
        <v>32</v>
      </c>
      <c r="V7799" t="s">
        <v>94</v>
      </c>
      <c r="W7799">
        <v>0.37</v>
      </c>
    </row>
    <row r="7800" spans="1:23" x14ac:dyDescent="0.3">
      <c r="A7800" t="s">
        <v>1377</v>
      </c>
      <c r="B7800" t="s">
        <v>1762</v>
      </c>
      <c r="D7800" s="1">
        <v>40046</v>
      </c>
      <c r="E7800" s="1">
        <v>40047</v>
      </c>
      <c r="F7800" s="1" t="str">
        <f t="shared" si="498"/>
        <v>August</v>
      </c>
      <c r="G7800" s="1" t="str">
        <f t="shared" si="499"/>
        <v>2009</v>
      </c>
      <c r="H7800" s="2">
        <f t="shared" si="500"/>
        <v>1</v>
      </c>
      <c r="I7800" s="2" t="b">
        <f t="shared" si="501"/>
        <v>0</v>
      </c>
      <c r="J7800" t="s">
        <v>52</v>
      </c>
      <c r="K7800">
        <v>33</v>
      </c>
      <c r="L7800">
        <v>3537.84</v>
      </c>
      <c r="M7800">
        <v>0</v>
      </c>
      <c r="N7800" t="s">
        <v>25</v>
      </c>
      <c r="O7800">
        <v>-80.86</v>
      </c>
      <c r="P7800">
        <v>100.89</v>
      </c>
      <c r="Q7800">
        <v>42</v>
      </c>
      <c r="R7800" t="s">
        <v>805</v>
      </c>
      <c r="S7800" t="s">
        <v>143</v>
      </c>
      <c r="T7800" t="s">
        <v>21</v>
      </c>
      <c r="U7800" t="s">
        <v>36</v>
      </c>
      <c r="V7800" t="s">
        <v>67</v>
      </c>
      <c r="W7800">
        <v>0.61</v>
      </c>
    </row>
    <row r="7801" spans="1:23" x14ac:dyDescent="0.3">
      <c r="A7801" t="s">
        <v>1377</v>
      </c>
      <c r="B7801" t="s">
        <v>1762</v>
      </c>
      <c r="D7801" s="1">
        <v>40046</v>
      </c>
      <c r="E7801" s="1">
        <v>40048</v>
      </c>
      <c r="F7801" s="1" t="str">
        <f t="shared" si="498"/>
        <v>August</v>
      </c>
      <c r="G7801" s="1" t="str">
        <f t="shared" si="499"/>
        <v>2009</v>
      </c>
      <c r="H7801" s="2">
        <f t="shared" si="500"/>
        <v>2</v>
      </c>
      <c r="I7801" s="2" t="b">
        <f t="shared" si="501"/>
        <v>0</v>
      </c>
      <c r="J7801" t="s">
        <v>52</v>
      </c>
      <c r="K7801">
        <v>43</v>
      </c>
      <c r="L7801">
        <v>2221.1999999999998</v>
      </c>
      <c r="M7801">
        <v>0.01</v>
      </c>
      <c r="N7801" t="s">
        <v>18</v>
      </c>
      <c r="O7801">
        <v>-1127.22</v>
      </c>
      <c r="P7801">
        <v>48.91</v>
      </c>
      <c r="Q7801">
        <v>35</v>
      </c>
      <c r="R7801" t="s">
        <v>805</v>
      </c>
      <c r="S7801" t="s">
        <v>143</v>
      </c>
      <c r="T7801" t="s">
        <v>21</v>
      </c>
      <c r="U7801" t="s">
        <v>22</v>
      </c>
      <c r="V7801" t="s">
        <v>23</v>
      </c>
      <c r="W7801">
        <v>0.83</v>
      </c>
    </row>
    <row r="7802" spans="1:23" x14ac:dyDescent="0.3">
      <c r="A7802" t="s">
        <v>1317</v>
      </c>
      <c r="B7802" t="s">
        <v>1552</v>
      </c>
      <c r="D7802" s="1">
        <v>40499</v>
      </c>
      <c r="E7802" s="1">
        <v>40500</v>
      </c>
      <c r="F7802" s="1" t="str">
        <f t="shared" si="498"/>
        <v>November</v>
      </c>
      <c r="G7802" s="1" t="str">
        <f t="shared" si="499"/>
        <v>2010</v>
      </c>
      <c r="H7802" s="2">
        <f t="shared" si="500"/>
        <v>1</v>
      </c>
      <c r="I7802" s="2" t="b">
        <f t="shared" si="501"/>
        <v>0</v>
      </c>
      <c r="J7802" t="s">
        <v>24</v>
      </c>
      <c r="K7802">
        <v>39</v>
      </c>
      <c r="L7802">
        <v>9362.73</v>
      </c>
      <c r="M7802">
        <v>0</v>
      </c>
      <c r="N7802" t="s">
        <v>18</v>
      </c>
      <c r="O7802">
        <v>2766.29</v>
      </c>
      <c r="P7802">
        <v>232.58</v>
      </c>
      <c r="Q7802">
        <v>19.989999999999998</v>
      </c>
      <c r="R7802" t="s">
        <v>805</v>
      </c>
      <c r="S7802" t="s">
        <v>143</v>
      </c>
      <c r="T7802" t="s">
        <v>27</v>
      </c>
      <c r="U7802" t="s">
        <v>22</v>
      </c>
      <c r="V7802" t="s">
        <v>28</v>
      </c>
      <c r="W7802">
        <v>0.59</v>
      </c>
    </row>
    <row r="7803" spans="1:23" x14ac:dyDescent="0.3">
      <c r="A7803" t="s">
        <v>1317</v>
      </c>
      <c r="B7803" t="s">
        <v>1552</v>
      </c>
      <c r="D7803" s="1">
        <v>40499</v>
      </c>
      <c r="E7803" s="1">
        <v>40500</v>
      </c>
      <c r="F7803" s="1" t="str">
        <f t="shared" si="498"/>
        <v>November</v>
      </c>
      <c r="G7803" s="1" t="str">
        <f t="shared" si="499"/>
        <v>2010</v>
      </c>
      <c r="H7803" s="2">
        <f t="shared" si="500"/>
        <v>1</v>
      </c>
      <c r="I7803" s="2" t="b">
        <f t="shared" si="501"/>
        <v>0</v>
      </c>
      <c r="J7803" t="s">
        <v>24</v>
      </c>
      <c r="K7803">
        <v>37</v>
      </c>
      <c r="L7803">
        <v>125.33</v>
      </c>
      <c r="M7803">
        <v>0.06</v>
      </c>
      <c r="N7803" t="s">
        <v>39</v>
      </c>
      <c r="O7803">
        <v>58.5</v>
      </c>
      <c r="P7803">
        <v>3.08</v>
      </c>
      <c r="Q7803">
        <v>0.5</v>
      </c>
      <c r="R7803" t="s">
        <v>805</v>
      </c>
      <c r="S7803" t="s">
        <v>143</v>
      </c>
      <c r="T7803" t="s">
        <v>27</v>
      </c>
      <c r="U7803" t="s">
        <v>22</v>
      </c>
      <c r="V7803" t="s">
        <v>57</v>
      </c>
      <c r="W7803">
        <v>0.37</v>
      </c>
    </row>
    <row r="7804" spans="1:23" x14ac:dyDescent="0.3">
      <c r="A7804" t="s">
        <v>1219</v>
      </c>
      <c r="B7804" t="s">
        <v>1763</v>
      </c>
      <c r="D7804" s="1">
        <v>40031</v>
      </c>
      <c r="E7804" s="1">
        <v>40032</v>
      </c>
      <c r="F7804" s="1" t="str">
        <f t="shared" si="498"/>
        <v>August</v>
      </c>
      <c r="G7804" s="1" t="str">
        <f t="shared" si="499"/>
        <v>2009</v>
      </c>
      <c r="H7804" s="2">
        <f t="shared" si="500"/>
        <v>1</v>
      </c>
      <c r="I7804" s="2" t="b">
        <f t="shared" si="501"/>
        <v>0</v>
      </c>
      <c r="J7804" t="s">
        <v>24</v>
      </c>
      <c r="K7804">
        <v>46</v>
      </c>
      <c r="L7804">
        <v>1219.2484999999999</v>
      </c>
      <c r="M7804">
        <v>0.01</v>
      </c>
      <c r="N7804" t="s">
        <v>18</v>
      </c>
      <c r="O7804">
        <v>132.79</v>
      </c>
      <c r="P7804">
        <v>28.99</v>
      </c>
      <c r="Q7804">
        <v>8.59</v>
      </c>
      <c r="R7804" t="s">
        <v>805</v>
      </c>
      <c r="S7804" t="s">
        <v>143</v>
      </c>
      <c r="T7804" t="s">
        <v>42</v>
      </c>
      <c r="U7804" t="s">
        <v>32</v>
      </c>
      <c r="V7804" t="s">
        <v>33</v>
      </c>
      <c r="W7804">
        <v>0.56000000000000005</v>
      </c>
    </row>
    <row r="7805" spans="1:23" x14ac:dyDescent="0.3">
      <c r="A7805" t="s">
        <v>1377</v>
      </c>
      <c r="B7805" t="s">
        <v>1762</v>
      </c>
      <c r="D7805" s="1">
        <v>40413</v>
      </c>
      <c r="E7805" s="1">
        <v>40413</v>
      </c>
      <c r="F7805" s="1" t="str">
        <f t="shared" si="498"/>
        <v>August</v>
      </c>
      <c r="G7805" s="1" t="str">
        <f t="shared" si="499"/>
        <v>2010</v>
      </c>
      <c r="H7805" s="2">
        <f t="shared" si="500"/>
        <v>0</v>
      </c>
      <c r="I7805" s="2" t="str">
        <f t="shared" si="501"/>
        <v>FREE DELIVERY</v>
      </c>
      <c r="J7805" t="s">
        <v>24</v>
      </c>
      <c r="K7805">
        <v>26</v>
      </c>
      <c r="L7805">
        <v>148.12</v>
      </c>
      <c r="M7805">
        <v>0.08</v>
      </c>
      <c r="N7805" t="s">
        <v>18</v>
      </c>
      <c r="O7805">
        <v>-51.62</v>
      </c>
      <c r="P7805">
        <v>5.58</v>
      </c>
      <c r="Q7805">
        <v>5.3</v>
      </c>
      <c r="R7805" t="s">
        <v>805</v>
      </c>
      <c r="S7805" t="s">
        <v>143</v>
      </c>
      <c r="T7805" t="s">
        <v>21</v>
      </c>
      <c r="U7805" t="s">
        <v>22</v>
      </c>
      <c r="V7805" t="s">
        <v>51</v>
      </c>
      <c r="W7805">
        <v>0.35</v>
      </c>
    </row>
    <row r="7806" spans="1:23" x14ac:dyDescent="0.3">
      <c r="A7806" t="s">
        <v>1143</v>
      </c>
      <c r="B7806" t="s">
        <v>1144</v>
      </c>
      <c r="D7806" s="1">
        <v>40490</v>
      </c>
      <c r="E7806" s="1">
        <v>40490</v>
      </c>
      <c r="F7806" s="1" t="str">
        <f t="shared" si="498"/>
        <v>November</v>
      </c>
      <c r="G7806" s="1" t="str">
        <f t="shared" si="499"/>
        <v>2010</v>
      </c>
      <c r="H7806" s="2">
        <f t="shared" si="500"/>
        <v>0</v>
      </c>
      <c r="I7806" s="2" t="str">
        <f t="shared" si="501"/>
        <v>FREE DELIVERY</v>
      </c>
      <c r="J7806" t="s">
        <v>52</v>
      </c>
      <c r="K7806">
        <v>43</v>
      </c>
      <c r="L7806">
        <v>634.38</v>
      </c>
      <c r="M7806">
        <v>0.09</v>
      </c>
      <c r="N7806" t="s">
        <v>18</v>
      </c>
      <c r="O7806">
        <v>272.39999999999998</v>
      </c>
      <c r="P7806">
        <v>15.74</v>
      </c>
      <c r="Q7806">
        <v>1.39</v>
      </c>
      <c r="R7806" t="s">
        <v>805</v>
      </c>
      <c r="S7806" t="s">
        <v>143</v>
      </c>
      <c r="T7806" t="s">
        <v>21</v>
      </c>
      <c r="U7806" t="s">
        <v>22</v>
      </c>
      <c r="V7806" t="s">
        <v>51</v>
      </c>
      <c r="W7806">
        <v>0.4</v>
      </c>
    </row>
    <row r="7807" spans="1:23" x14ac:dyDescent="0.3">
      <c r="A7807" t="s">
        <v>1143</v>
      </c>
      <c r="B7807" t="s">
        <v>1144</v>
      </c>
      <c r="D7807" s="1">
        <v>40490</v>
      </c>
      <c r="E7807" s="1">
        <v>40491</v>
      </c>
      <c r="F7807" s="1" t="str">
        <f t="shared" si="498"/>
        <v>November</v>
      </c>
      <c r="G7807" s="1" t="str">
        <f t="shared" si="499"/>
        <v>2010</v>
      </c>
      <c r="H7807" s="2">
        <f t="shared" si="500"/>
        <v>1</v>
      </c>
      <c r="I7807" s="2" t="b">
        <f t="shared" si="501"/>
        <v>0</v>
      </c>
      <c r="J7807" t="s">
        <v>52</v>
      </c>
      <c r="K7807">
        <v>39</v>
      </c>
      <c r="L7807">
        <v>5196.1899999999996</v>
      </c>
      <c r="M7807">
        <v>0.1</v>
      </c>
      <c r="N7807" t="s">
        <v>18</v>
      </c>
      <c r="O7807">
        <v>2052.13</v>
      </c>
      <c r="P7807">
        <v>140.99</v>
      </c>
      <c r="Q7807">
        <v>13.99</v>
      </c>
      <c r="R7807" t="s">
        <v>805</v>
      </c>
      <c r="S7807" t="s">
        <v>143</v>
      </c>
      <c r="T7807" t="s">
        <v>21</v>
      </c>
      <c r="U7807" t="s">
        <v>32</v>
      </c>
      <c r="V7807" t="s">
        <v>94</v>
      </c>
      <c r="W7807">
        <v>0.37</v>
      </c>
    </row>
    <row r="7808" spans="1:23" x14ac:dyDescent="0.3">
      <c r="A7808" t="s">
        <v>1143</v>
      </c>
      <c r="B7808" t="s">
        <v>1144</v>
      </c>
      <c r="D7808" s="1">
        <v>40490</v>
      </c>
      <c r="E7808" s="1">
        <v>40492</v>
      </c>
      <c r="F7808" s="1" t="str">
        <f t="shared" si="498"/>
        <v>November</v>
      </c>
      <c r="G7808" s="1" t="str">
        <f t="shared" si="499"/>
        <v>2010</v>
      </c>
      <c r="H7808" s="2">
        <f t="shared" si="500"/>
        <v>2</v>
      </c>
      <c r="I7808" s="2" t="b">
        <f t="shared" si="501"/>
        <v>0</v>
      </c>
      <c r="J7808" t="s">
        <v>52</v>
      </c>
      <c r="K7808">
        <v>7</v>
      </c>
      <c r="L7808">
        <v>50.47</v>
      </c>
      <c r="M7808">
        <v>0.08</v>
      </c>
      <c r="N7808" t="s">
        <v>18</v>
      </c>
      <c r="O7808">
        <v>-31.7</v>
      </c>
      <c r="P7808">
        <v>6.48</v>
      </c>
      <c r="Q7808">
        <v>7.49</v>
      </c>
      <c r="R7808" t="s">
        <v>805</v>
      </c>
      <c r="S7808" t="s">
        <v>143</v>
      </c>
      <c r="T7808" t="s">
        <v>21</v>
      </c>
      <c r="U7808" t="s">
        <v>22</v>
      </c>
      <c r="V7808" t="s">
        <v>43</v>
      </c>
      <c r="W7808">
        <v>0.37</v>
      </c>
    </row>
    <row r="7809" spans="1:23" x14ac:dyDescent="0.3">
      <c r="A7809" t="s">
        <v>1760</v>
      </c>
      <c r="B7809" t="s">
        <v>1761</v>
      </c>
      <c r="D7809" s="1">
        <v>40962</v>
      </c>
      <c r="E7809" s="1">
        <v>40964</v>
      </c>
      <c r="F7809" s="1" t="str">
        <f t="shared" si="498"/>
        <v>February</v>
      </c>
      <c r="G7809" s="1" t="str">
        <f t="shared" si="499"/>
        <v>2012</v>
      </c>
      <c r="H7809" s="2">
        <f t="shared" si="500"/>
        <v>2</v>
      </c>
      <c r="I7809" s="2" t="b">
        <f t="shared" si="501"/>
        <v>0</v>
      </c>
      <c r="J7809" t="s">
        <v>17</v>
      </c>
      <c r="K7809">
        <v>48</v>
      </c>
      <c r="L7809">
        <v>4046.25</v>
      </c>
      <c r="M7809">
        <v>0.09</v>
      </c>
      <c r="N7809" t="s">
        <v>25</v>
      </c>
      <c r="O7809">
        <v>-1296.93</v>
      </c>
      <c r="P7809">
        <v>85.29</v>
      </c>
      <c r="Q7809">
        <v>60</v>
      </c>
      <c r="R7809" t="s">
        <v>805</v>
      </c>
      <c r="S7809" t="s">
        <v>143</v>
      </c>
      <c r="T7809" t="s">
        <v>27</v>
      </c>
      <c r="U7809" t="s">
        <v>36</v>
      </c>
      <c r="V7809" t="s">
        <v>55</v>
      </c>
      <c r="W7809">
        <v>0.56000000000000005</v>
      </c>
    </row>
    <row r="7810" spans="1:23" x14ac:dyDescent="0.3">
      <c r="A7810" t="s">
        <v>1544</v>
      </c>
      <c r="B7810" t="s">
        <v>1429</v>
      </c>
      <c r="D7810" s="1">
        <v>40920</v>
      </c>
      <c r="E7810" s="1">
        <v>40921</v>
      </c>
      <c r="F7810" s="1" t="str">
        <f t="shared" si="498"/>
        <v>January</v>
      </c>
      <c r="G7810" s="1" t="str">
        <f t="shared" si="499"/>
        <v>2012</v>
      </c>
      <c r="H7810" s="2">
        <f t="shared" si="500"/>
        <v>1</v>
      </c>
      <c r="I7810" s="2" t="b">
        <f t="shared" si="501"/>
        <v>0</v>
      </c>
      <c r="J7810" t="s">
        <v>24</v>
      </c>
      <c r="K7810">
        <v>2</v>
      </c>
      <c r="L7810">
        <v>21.07</v>
      </c>
      <c r="M7810">
        <v>0</v>
      </c>
      <c r="N7810" t="s">
        <v>18</v>
      </c>
      <c r="O7810">
        <v>-10.43</v>
      </c>
      <c r="P7810">
        <v>8.69</v>
      </c>
      <c r="Q7810">
        <v>2.99</v>
      </c>
      <c r="R7810" t="s">
        <v>805</v>
      </c>
      <c r="S7810" t="s">
        <v>143</v>
      </c>
      <c r="T7810" t="s">
        <v>21</v>
      </c>
      <c r="U7810" t="s">
        <v>22</v>
      </c>
      <c r="V7810" t="s">
        <v>29</v>
      </c>
      <c r="W7810">
        <v>0.39</v>
      </c>
    </row>
    <row r="7811" spans="1:23" x14ac:dyDescent="0.3">
      <c r="A7811" t="s">
        <v>1544</v>
      </c>
      <c r="B7811" t="s">
        <v>1429</v>
      </c>
      <c r="D7811" s="1">
        <v>40920</v>
      </c>
      <c r="E7811" s="1">
        <v>40921</v>
      </c>
      <c r="F7811" s="1" t="str">
        <f t="shared" ref="F7811:F7874" si="502">TEXT(E7811,"mmmm")</f>
        <v>January</v>
      </c>
      <c r="G7811" s="1" t="str">
        <f t="shared" ref="G7811:G7874" si="503">TEXT(E7811,"yyyy")</f>
        <v>2012</v>
      </c>
      <c r="H7811" s="2">
        <f t="shared" ref="H7811:H7874" si="504">E7811-D7811</f>
        <v>1</v>
      </c>
      <c r="I7811" s="2" t="b">
        <f t="shared" ref="I7811:I7874" si="505">IF(H7811&lt;1,IF(AND(H7811&gt;0,H7811&lt;2),"ONE DAY", "FREE DELIVERY"))</f>
        <v>0</v>
      </c>
      <c r="J7811" t="s">
        <v>52</v>
      </c>
      <c r="K7811">
        <v>20</v>
      </c>
      <c r="L7811">
        <v>430.41</v>
      </c>
      <c r="M7811">
        <v>0.08</v>
      </c>
      <c r="N7811" t="s">
        <v>18</v>
      </c>
      <c r="O7811">
        <v>-1.55</v>
      </c>
      <c r="P7811">
        <v>22.98</v>
      </c>
      <c r="Q7811">
        <v>7.58</v>
      </c>
      <c r="R7811" t="s">
        <v>805</v>
      </c>
      <c r="S7811" t="s">
        <v>143</v>
      </c>
      <c r="T7811" t="s">
        <v>21</v>
      </c>
      <c r="U7811" t="s">
        <v>36</v>
      </c>
      <c r="V7811" t="s">
        <v>37</v>
      </c>
      <c r="W7811">
        <v>0.51</v>
      </c>
    </row>
    <row r="7812" spans="1:23" x14ac:dyDescent="0.3">
      <c r="A7812" t="s">
        <v>1742</v>
      </c>
      <c r="B7812" t="s">
        <v>1743</v>
      </c>
      <c r="D7812" s="1">
        <v>40796</v>
      </c>
      <c r="E7812" s="1">
        <v>40798</v>
      </c>
      <c r="F7812" s="1" t="str">
        <f t="shared" si="502"/>
        <v>September</v>
      </c>
      <c r="G7812" s="1" t="str">
        <f t="shared" si="503"/>
        <v>2011</v>
      </c>
      <c r="H7812" s="2">
        <f t="shared" si="504"/>
        <v>2</v>
      </c>
      <c r="I7812" s="2" t="b">
        <f t="shared" si="505"/>
        <v>0</v>
      </c>
      <c r="J7812" t="s">
        <v>52</v>
      </c>
      <c r="K7812">
        <v>3</v>
      </c>
      <c r="L7812">
        <v>160.52000000000001</v>
      </c>
      <c r="M7812">
        <v>0.08</v>
      </c>
      <c r="N7812" t="s">
        <v>25</v>
      </c>
      <c r="O7812">
        <v>-69.66</v>
      </c>
      <c r="P7812">
        <v>50.98</v>
      </c>
      <c r="Q7812">
        <v>14.19</v>
      </c>
      <c r="R7812" t="s">
        <v>805</v>
      </c>
      <c r="S7812" t="s">
        <v>143</v>
      </c>
      <c r="T7812" t="s">
        <v>31</v>
      </c>
      <c r="U7812" t="s">
        <v>36</v>
      </c>
      <c r="V7812" t="s">
        <v>67</v>
      </c>
      <c r="W7812">
        <v>0.56000000000000005</v>
      </c>
    </row>
    <row r="7813" spans="1:23" x14ac:dyDescent="0.3">
      <c r="A7813" t="s">
        <v>1742</v>
      </c>
      <c r="B7813" t="s">
        <v>1743</v>
      </c>
      <c r="D7813" s="1">
        <v>40916</v>
      </c>
      <c r="E7813" s="1">
        <v>40917</v>
      </c>
      <c r="F7813" s="1" t="str">
        <f t="shared" si="502"/>
        <v>January</v>
      </c>
      <c r="G7813" s="1" t="str">
        <f t="shared" si="503"/>
        <v>2012</v>
      </c>
      <c r="H7813" s="2">
        <f t="shared" si="504"/>
        <v>1</v>
      </c>
      <c r="I7813" s="2" t="b">
        <f t="shared" si="505"/>
        <v>0</v>
      </c>
      <c r="J7813" t="s">
        <v>24</v>
      </c>
      <c r="K7813">
        <v>15</v>
      </c>
      <c r="L7813">
        <v>243.52</v>
      </c>
      <c r="M7813">
        <v>0.01</v>
      </c>
      <c r="N7813" t="s">
        <v>18</v>
      </c>
      <c r="O7813">
        <v>-59.64</v>
      </c>
      <c r="P7813">
        <v>14.89</v>
      </c>
      <c r="Q7813">
        <v>13.56</v>
      </c>
      <c r="R7813" t="s">
        <v>805</v>
      </c>
      <c r="S7813" t="s">
        <v>143</v>
      </c>
      <c r="T7813" t="s">
        <v>31</v>
      </c>
      <c r="U7813" t="s">
        <v>36</v>
      </c>
      <c r="V7813" t="s">
        <v>37</v>
      </c>
      <c r="W7813">
        <v>0.57999999999999996</v>
      </c>
    </row>
    <row r="7814" spans="1:23" x14ac:dyDescent="0.3">
      <c r="A7814" t="s">
        <v>1742</v>
      </c>
      <c r="B7814" t="s">
        <v>1743</v>
      </c>
      <c r="D7814" s="1">
        <v>40916</v>
      </c>
      <c r="E7814" s="1">
        <v>40917</v>
      </c>
      <c r="F7814" s="1" t="str">
        <f t="shared" si="502"/>
        <v>January</v>
      </c>
      <c r="G7814" s="1" t="str">
        <f t="shared" si="503"/>
        <v>2012</v>
      </c>
      <c r="H7814" s="2">
        <f t="shared" si="504"/>
        <v>1</v>
      </c>
      <c r="I7814" s="2" t="b">
        <f t="shared" si="505"/>
        <v>0</v>
      </c>
      <c r="J7814" t="s">
        <v>24</v>
      </c>
      <c r="K7814">
        <v>14</v>
      </c>
      <c r="L7814">
        <v>3849.8</v>
      </c>
      <c r="M7814">
        <v>0.04</v>
      </c>
      <c r="N7814" t="s">
        <v>25</v>
      </c>
      <c r="O7814">
        <v>192.2</v>
      </c>
      <c r="P7814">
        <v>280.98</v>
      </c>
      <c r="Q7814">
        <v>35.67</v>
      </c>
      <c r="R7814" t="s">
        <v>805</v>
      </c>
      <c r="S7814" t="s">
        <v>143</v>
      </c>
      <c r="T7814" t="s">
        <v>31</v>
      </c>
      <c r="U7814" t="s">
        <v>36</v>
      </c>
      <c r="V7814" t="s">
        <v>55</v>
      </c>
      <c r="W7814">
        <v>0.66</v>
      </c>
    </row>
    <row r="7815" spans="1:23" x14ac:dyDescent="0.3">
      <c r="A7815" t="s">
        <v>1611</v>
      </c>
      <c r="B7815" t="s">
        <v>948</v>
      </c>
      <c r="D7815" s="1">
        <v>40483</v>
      </c>
      <c r="E7815" s="1">
        <v>40484</v>
      </c>
      <c r="F7815" s="1" t="str">
        <f t="shared" si="502"/>
        <v>November</v>
      </c>
      <c r="G7815" s="1" t="str">
        <f t="shared" si="503"/>
        <v>2010</v>
      </c>
      <c r="H7815" s="2">
        <f t="shared" si="504"/>
        <v>1</v>
      </c>
      <c r="I7815" s="2" t="b">
        <f t="shared" si="505"/>
        <v>0</v>
      </c>
      <c r="J7815" t="s">
        <v>24</v>
      </c>
      <c r="K7815">
        <v>38</v>
      </c>
      <c r="L7815">
        <v>235.15</v>
      </c>
      <c r="M7815">
        <v>0.03</v>
      </c>
      <c r="N7815" t="s">
        <v>18</v>
      </c>
      <c r="O7815">
        <v>12.7</v>
      </c>
      <c r="P7815">
        <v>5.85</v>
      </c>
      <c r="Q7815">
        <v>2.27</v>
      </c>
      <c r="R7815" t="s">
        <v>805</v>
      </c>
      <c r="S7815" t="s">
        <v>143</v>
      </c>
      <c r="T7815" t="s">
        <v>21</v>
      </c>
      <c r="U7815" t="s">
        <v>22</v>
      </c>
      <c r="V7815" t="s">
        <v>60</v>
      </c>
      <c r="W7815">
        <v>0.56000000000000005</v>
      </c>
    </row>
    <row r="7816" spans="1:23" x14ac:dyDescent="0.3">
      <c r="A7816" t="s">
        <v>1742</v>
      </c>
      <c r="B7816" t="s">
        <v>1743</v>
      </c>
      <c r="D7816" s="1">
        <v>40745</v>
      </c>
      <c r="E7816" s="1">
        <v>40749</v>
      </c>
      <c r="F7816" s="1" t="str">
        <f t="shared" si="502"/>
        <v>July</v>
      </c>
      <c r="G7816" s="1" t="str">
        <f t="shared" si="503"/>
        <v>2011</v>
      </c>
      <c r="H7816" s="2">
        <f t="shared" si="504"/>
        <v>4</v>
      </c>
      <c r="I7816" s="2" t="b">
        <f t="shared" si="505"/>
        <v>0</v>
      </c>
      <c r="J7816" t="s">
        <v>17</v>
      </c>
      <c r="K7816">
        <v>29</v>
      </c>
      <c r="L7816">
        <v>4203.88</v>
      </c>
      <c r="M7816">
        <v>0.1</v>
      </c>
      <c r="N7816" t="s">
        <v>25</v>
      </c>
      <c r="O7816">
        <v>-865.88</v>
      </c>
      <c r="P7816">
        <v>150.97999999999999</v>
      </c>
      <c r="Q7816">
        <v>66.27</v>
      </c>
      <c r="R7816" t="s">
        <v>805</v>
      </c>
      <c r="S7816" t="s">
        <v>143</v>
      </c>
      <c r="T7816" t="s">
        <v>42</v>
      </c>
      <c r="U7816" t="s">
        <v>36</v>
      </c>
      <c r="V7816" t="s">
        <v>54</v>
      </c>
      <c r="W7816">
        <v>0.65</v>
      </c>
    </row>
    <row r="7817" spans="1:23" x14ac:dyDescent="0.3">
      <c r="A7817" t="s">
        <v>987</v>
      </c>
      <c r="B7817" t="s">
        <v>901</v>
      </c>
      <c r="D7817" s="1">
        <v>40014</v>
      </c>
      <c r="E7817" s="1">
        <v>40014</v>
      </c>
      <c r="F7817" s="1" t="str">
        <f t="shared" si="502"/>
        <v>July</v>
      </c>
      <c r="G7817" s="1" t="str">
        <f t="shared" si="503"/>
        <v>2009</v>
      </c>
      <c r="H7817" s="2">
        <f t="shared" si="504"/>
        <v>0</v>
      </c>
      <c r="I7817" s="2" t="str">
        <f t="shared" si="505"/>
        <v>FREE DELIVERY</v>
      </c>
      <c r="J7817" t="s">
        <v>34</v>
      </c>
      <c r="K7817">
        <v>30</v>
      </c>
      <c r="L7817">
        <v>221.05</v>
      </c>
      <c r="M7817">
        <v>0.02</v>
      </c>
      <c r="N7817" t="s">
        <v>18</v>
      </c>
      <c r="O7817">
        <v>-66.38</v>
      </c>
      <c r="P7817">
        <v>7.1</v>
      </c>
      <c r="Q7817">
        <v>6.05</v>
      </c>
      <c r="R7817" t="s">
        <v>805</v>
      </c>
      <c r="S7817" t="s">
        <v>143</v>
      </c>
      <c r="T7817" t="s">
        <v>31</v>
      </c>
      <c r="U7817" t="s">
        <v>22</v>
      </c>
      <c r="V7817" t="s">
        <v>29</v>
      </c>
      <c r="W7817">
        <v>0.39</v>
      </c>
    </row>
    <row r="7818" spans="1:23" x14ac:dyDescent="0.3">
      <c r="A7818" t="s">
        <v>1377</v>
      </c>
      <c r="B7818" t="s">
        <v>1762</v>
      </c>
      <c r="D7818" s="1">
        <v>40696</v>
      </c>
      <c r="E7818" s="1">
        <v>40696</v>
      </c>
      <c r="F7818" s="1" t="str">
        <f t="shared" si="502"/>
        <v>June</v>
      </c>
      <c r="G7818" s="1" t="str">
        <f t="shared" si="503"/>
        <v>2011</v>
      </c>
      <c r="H7818" s="2">
        <f t="shared" si="504"/>
        <v>0</v>
      </c>
      <c r="I7818" s="2" t="str">
        <f t="shared" si="505"/>
        <v>FREE DELIVERY</v>
      </c>
      <c r="J7818" t="s">
        <v>44</v>
      </c>
      <c r="K7818">
        <v>26</v>
      </c>
      <c r="L7818">
        <v>173.78</v>
      </c>
      <c r="M7818">
        <v>0.06</v>
      </c>
      <c r="N7818" t="s">
        <v>18</v>
      </c>
      <c r="O7818">
        <v>-96.26</v>
      </c>
      <c r="P7818">
        <v>6.48</v>
      </c>
      <c r="Q7818">
        <v>7.49</v>
      </c>
      <c r="R7818" t="s">
        <v>805</v>
      </c>
      <c r="S7818" t="s">
        <v>143</v>
      </c>
      <c r="T7818" t="s">
        <v>21</v>
      </c>
      <c r="U7818" t="s">
        <v>22</v>
      </c>
      <c r="V7818" t="s">
        <v>43</v>
      </c>
      <c r="W7818">
        <v>0.37</v>
      </c>
    </row>
    <row r="7819" spans="1:23" x14ac:dyDescent="0.3">
      <c r="A7819" t="s">
        <v>1377</v>
      </c>
      <c r="B7819" t="s">
        <v>1762</v>
      </c>
      <c r="D7819" s="1">
        <v>40696</v>
      </c>
      <c r="E7819" s="1">
        <v>40698</v>
      </c>
      <c r="F7819" s="1" t="str">
        <f t="shared" si="502"/>
        <v>June</v>
      </c>
      <c r="G7819" s="1" t="str">
        <f t="shared" si="503"/>
        <v>2011</v>
      </c>
      <c r="H7819" s="2">
        <f t="shared" si="504"/>
        <v>2</v>
      </c>
      <c r="I7819" s="2" t="b">
        <f t="shared" si="505"/>
        <v>0</v>
      </c>
      <c r="J7819" t="s">
        <v>44</v>
      </c>
      <c r="K7819">
        <v>22</v>
      </c>
      <c r="L7819">
        <v>41.18</v>
      </c>
      <c r="M7819">
        <v>7.0000000000000007E-2</v>
      </c>
      <c r="N7819" t="s">
        <v>18</v>
      </c>
      <c r="O7819">
        <v>-0.64</v>
      </c>
      <c r="P7819">
        <v>1.88</v>
      </c>
      <c r="Q7819">
        <v>0.79</v>
      </c>
      <c r="R7819" t="s">
        <v>805</v>
      </c>
      <c r="S7819" t="s">
        <v>143</v>
      </c>
      <c r="T7819" t="s">
        <v>21</v>
      </c>
      <c r="U7819" t="s">
        <v>22</v>
      </c>
      <c r="V7819" t="s">
        <v>46</v>
      </c>
      <c r="W7819">
        <v>0.5</v>
      </c>
    </row>
    <row r="7820" spans="1:23" x14ac:dyDescent="0.3">
      <c r="A7820" t="s">
        <v>1143</v>
      </c>
      <c r="B7820" t="s">
        <v>1144</v>
      </c>
      <c r="D7820" s="1">
        <v>41031</v>
      </c>
      <c r="E7820" s="1">
        <v>41038</v>
      </c>
      <c r="F7820" s="1" t="str">
        <f t="shared" si="502"/>
        <v>May</v>
      </c>
      <c r="G7820" s="1" t="str">
        <f t="shared" si="503"/>
        <v>2012</v>
      </c>
      <c r="H7820" s="2">
        <f t="shared" si="504"/>
        <v>7</v>
      </c>
      <c r="I7820" s="2" t="b">
        <f t="shared" si="505"/>
        <v>0</v>
      </c>
      <c r="J7820" t="s">
        <v>17</v>
      </c>
      <c r="K7820">
        <v>3</v>
      </c>
      <c r="L7820">
        <v>18.97</v>
      </c>
      <c r="M7820">
        <v>0.05</v>
      </c>
      <c r="N7820" t="s">
        <v>18</v>
      </c>
      <c r="O7820">
        <v>-7.79</v>
      </c>
      <c r="P7820">
        <v>5.34</v>
      </c>
      <c r="Q7820">
        <v>2.99</v>
      </c>
      <c r="R7820" t="s">
        <v>805</v>
      </c>
      <c r="S7820" t="s">
        <v>143</v>
      </c>
      <c r="T7820" t="s">
        <v>21</v>
      </c>
      <c r="U7820" t="s">
        <v>22</v>
      </c>
      <c r="V7820" t="s">
        <v>29</v>
      </c>
      <c r="W7820">
        <v>0.38</v>
      </c>
    </row>
    <row r="7821" spans="1:23" x14ac:dyDescent="0.3">
      <c r="A7821" t="s">
        <v>1143</v>
      </c>
      <c r="B7821" t="s">
        <v>1144</v>
      </c>
      <c r="D7821" s="1">
        <v>41031</v>
      </c>
      <c r="E7821" s="1">
        <v>41038</v>
      </c>
      <c r="F7821" s="1" t="str">
        <f t="shared" si="502"/>
        <v>May</v>
      </c>
      <c r="G7821" s="1" t="str">
        <f t="shared" si="503"/>
        <v>2012</v>
      </c>
      <c r="H7821" s="2">
        <f t="shared" si="504"/>
        <v>7</v>
      </c>
      <c r="I7821" s="2" t="b">
        <f t="shared" si="505"/>
        <v>0</v>
      </c>
      <c r="J7821" t="s">
        <v>17</v>
      </c>
      <c r="K7821">
        <v>47</v>
      </c>
      <c r="L7821">
        <v>744.64</v>
      </c>
      <c r="M7821">
        <v>0</v>
      </c>
      <c r="N7821" t="s">
        <v>18</v>
      </c>
      <c r="O7821">
        <v>31.93</v>
      </c>
      <c r="P7821">
        <v>15.42</v>
      </c>
      <c r="Q7821">
        <v>5.41</v>
      </c>
      <c r="R7821" t="s">
        <v>805</v>
      </c>
      <c r="S7821" t="s">
        <v>143</v>
      </c>
      <c r="T7821" t="s">
        <v>21</v>
      </c>
      <c r="U7821" t="s">
        <v>22</v>
      </c>
      <c r="V7821" t="s">
        <v>23</v>
      </c>
      <c r="W7821">
        <v>0.59</v>
      </c>
    </row>
    <row r="7822" spans="1:23" x14ac:dyDescent="0.3">
      <c r="A7822" t="s">
        <v>987</v>
      </c>
      <c r="B7822" t="s">
        <v>901</v>
      </c>
      <c r="D7822" s="1">
        <v>41247</v>
      </c>
      <c r="E7822" s="1">
        <v>41249</v>
      </c>
      <c r="F7822" s="1" t="str">
        <f t="shared" si="502"/>
        <v>December</v>
      </c>
      <c r="G7822" s="1" t="str">
        <f t="shared" si="503"/>
        <v>2012</v>
      </c>
      <c r="H7822" s="2">
        <f t="shared" si="504"/>
        <v>2</v>
      </c>
      <c r="I7822" s="2" t="b">
        <f t="shared" si="505"/>
        <v>0</v>
      </c>
      <c r="J7822" t="s">
        <v>52</v>
      </c>
      <c r="K7822">
        <v>35</v>
      </c>
      <c r="L7822">
        <v>128.12</v>
      </c>
      <c r="M7822">
        <v>0.08</v>
      </c>
      <c r="N7822" t="s">
        <v>18</v>
      </c>
      <c r="O7822">
        <v>-135.6</v>
      </c>
      <c r="P7822">
        <v>3.81</v>
      </c>
      <c r="Q7822">
        <v>5.44</v>
      </c>
      <c r="R7822" t="s">
        <v>805</v>
      </c>
      <c r="S7822" t="s">
        <v>143</v>
      </c>
      <c r="T7822" t="s">
        <v>31</v>
      </c>
      <c r="U7822" t="s">
        <v>22</v>
      </c>
      <c r="V7822" t="s">
        <v>29</v>
      </c>
      <c r="W7822">
        <v>0.36</v>
      </c>
    </row>
    <row r="7823" spans="1:23" x14ac:dyDescent="0.3">
      <c r="A7823" t="s">
        <v>987</v>
      </c>
      <c r="B7823" t="s">
        <v>901</v>
      </c>
      <c r="D7823" s="1">
        <v>41247</v>
      </c>
      <c r="E7823" s="1">
        <v>41247</v>
      </c>
      <c r="F7823" s="1" t="str">
        <f t="shared" si="502"/>
        <v>December</v>
      </c>
      <c r="G7823" s="1" t="str">
        <f t="shared" si="503"/>
        <v>2012</v>
      </c>
      <c r="H7823" s="2">
        <f t="shared" si="504"/>
        <v>0</v>
      </c>
      <c r="I7823" s="2" t="str">
        <f t="shared" si="505"/>
        <v>FREE DELIVERY</v>
      </c>
      <c r="J7823" t="s">
        <v>52</v>
      </c>
      <c r="K7823">
        <v>25</v>
      </c>
      <c r="L7823">
        <v>165.62</v>
      </c>
      <c r="M7823">
        <v>0.03</v>
      </c>
      <c r="N7823" t="s">
        <v>18</v>
      </c>
      <c r="O7823">
        <v>-64.72</v>
      </c>
      <c r="P7823">
        <v>6.24</v>
      </c>
      <c r="Q7823">
        <v>5.22</v>
      </c>
      <c r="R7823" t="s">
        <v>805</v>
      </c>
      <c r="S7823" t="s">
        <v>143</v>
      </c>
      <c r="T7823" t="s">
        <v>31</v>
      </c>
      <c r="U7823" t="s">
        <v>36</v>
      </c>
      <c r="V7823" t="s">
        <v>37</v>
      </c>
      <c r="W7823">
        <v>0.6</v>
      </c>
    </row>
    <row r="7824" spans="1:23" x14ac:dyDescent="0.3">
      <c r="A7824" t="s">
        <v>987</v>
      </c>
      <c r="B7824" t="s">
        <v>901</v>
      </c>
      <c r="D7824" s="1">
        <v>41247</v>
      </c>
      <c r="E7824" s="1">
        <v>41249</v>
      </c>
      <c r="F7824" s="1" t="str">
        <f t="shared" si="502"/>
        <v>December</v>
      </c>
      <c r="G7824" s="1" t="str">
        <f t="shared" si="503"/>
        <v>2012</v>
      </c>
      <c r="H7824" s="2">
        <f t="shared" si="504"/>
        <v>2</v>
      </c>
      <c r="I7824" s="2" t="b">
        <f t="shared" si="505"/>
        <v>0</v>
      </c>
      <c r="J7824" t="s">
        <v>52</v>
      </c>
      <c r="K7824">
        <v>41</v>
      </c>
      <c r="L7824">
        <v>214.23</v>
      </c>
      <c r="M7824">
        <v>0.01</v>
      </c>
      <c r="N7824" t="s">
        <v>18</v>
      </c>
      <c r="O7824">
        <v>-165.42</v>
      </c>
      <c r="P7824">
        <v>4.8600000000000003</v>
      </c>
      <c r="Q7824">
        <v>7.1</v>
      </c>
      <c r="R7824" t="s">
        <v>805</v>
      </c>
      <c r="S7824" t="s">
        <v>143</v>
      </c>
      <c r="T7824" t="s">
        <v>31</v>
      </c>
      <c r="U7824" t="s">
        <v>36</v>
      </c>
      <c r="V7824" t="s">
        <v>37</v>
      </c>
      <c r="W7824">
        <v>0.42</v>
      </c>
    </row>
    <row r="7825" spans="1:23" x14ac:dyDescent="0.3">
      <c r="A7825" t="s">
        <v>987</v>
      </c>
      <c r="B7825" t="s">
        <v>901</v>
      </c>
      <c r="D7825" s="1">
        <v>41247</v>
      </c>
      <c r="E7825" s="1">
        <v>41248</v>
      </c>
      <c r="F7825" s="1" t="str">
        <f t="shared" si="502"/>
        <v>December</v>
      </c>
      <c r="G7825" s="1" t="str">
        <f t="shared" si="503"/>
        <v>2012</v>
      </c>
      <c r="H7825" s="2">
        <f t="shared" si="504"/>
        <v>1</v>
      </c>
      <c r="I7825" s="2" t="b">
        <f t="shared" si="505"/>
        <v>0</v>
      </c>
      <c r="J7825" t="s">
        <v>52</v>
      </c>
      <c r="K7825">
        <v>41</v>
      </c>
      <c r="L7825">
        <v>214.19</v>
      </c>
      <c r="M7825">
        <v>0.05</v>
      </c>
      <c r="N7825" t="s">
        <v>18</v>
      </c>
      <c r="O7825">
        <v>-66.06</v>
      </c>
      <c r="P7825">
        <v>4.9800000000000004</v>
      </c>
      <c r="Q7825">
        <v>4.7</v>
      </c>
      <c r="R7825" t="s">
        <v>805</v>
      </c>
      <c r="S7825" t="s">
        <v>143</v>
      </c>
      <c r="T7825" t="s">
        <v>31</v>
      </c>
      <c r="U7825" t="s">
        <v>22</v>
      </c>
      <c r="V7825" t="s">
        <v>43</v>
      </c>
      <c r="W7825">
        <v>0.38</v>
      </c>
    </row>
    <row r="7826" spans="1:23" x14ac:dyDescent="0.3">
      <c r="A7826" t="s">
        <v>1764</v>
      </c>
      <c r="B7826" t="s">
        <v>1765</v>
      </c>
      <c r="C7826" t="s">
        <v>1766</v>
      </c>
      <c r="D7826" s="1">
        <v>40849</v>
      </c>
      <c r="E7826" s="1">
        <v>40849</v>
      </c>
      <c r="F7826" s="1" t="str">
        <f t="shared" si="502"/>
        <v>November</v>
      </c>
      <c r="G7826" s="1" t="str">
        <f t="shared" si="503"/>
        <v>2011</v>
      </c>
      <c r="H7826" s="2">
        <f t="shared" si="504"/>
        <v>0</v>
      </c>
      <c r="I7826" s="2" t="str">
        <f t="shared" si="505"/>
        <v>FREE DELIVERY</v>
      </c>
      <c r="J7826" t="s">
        <v>52</v>
      </c>
      <c r="K7826">
        <v>46</v>
      </c>
      <c r="L7826">
        <v>2484.7455</v>
      </c>
      <c r="M7826">
        <v>0.1</v>
      </c>
      <c r="N7826" t="s">
        <v>18</v>
      </c>
      <c r="O7826">
        <v>657.48</v>
      </c>
      <c r="P7826">
        <v>65.989999999999995</v>
      </c>
      <c r="Q7826">
        <v>4.2</v>
      </c>
      <c r="R7826" t="s">
        <v>805</v>
      </c>
      <c r="S7826" t="s">
        <v>143</v>
      </c>
      <c r="T7826" t="s">
        <v>42</v>
      </c>
      <c r="U7826" t="s">
        <v>32</v>
      </c>
      <c r="V7826" t="s">
        <v>33</v>
      </c>
      <c r="W7826">
        <v>0.55000000000000004</v>
      </c>
    </row>
    <row r="7827" spans="1:23" x14ac:dyDescent="0.3">
      <c r="A7827" t="s">
        <v>1219</v>
      </c>
      <c r="B7827" t="s">
        <v>1376</v>
      </c>
      <c r="D7827" s="1">
        <v>41003</v>
      </c>
      <c r="E7827" s="1">
        <v>41005</v>
      </c>
      <c r="F7827" s="1" t="str">
        <f t="shared" si="502"/>
        <v>April</v>
      </c>
      <c r="G7827" s="1" t="str">
        <f t="shared" si="503"/>
        <v>2012</v>
      </c>
      <c r="H7827" s="2">
        <f t="shared" si="504"/>
        <v>2</v>
      </c>
      <c r="I7827" s="2" t="b">
        <f t="shared" si="505"/>
        <v>0</v>
      </c>
      <c r="J7827" t="s">
        <v>44</v>
      </c>
      <c r="K7827">
        <v>49</v>
      </c>
      <c r="L7827">
        <v>329.03</v>
      </c>
      <c r="M7827">
        <v>0.1</v>
      </c>
      <c r="N7827" t="s">
        <v>18</v>
      </c>
      <c r="O7827">
        <v>-197.25</v>
      </c>
      <c r="P7827">
        <v>7.28</v>
      </c>
      <c r="Q7827">
        <v>7.98</v>
      </c>
      <c r="R7827" t="s">
        <v>805</v>
      </c>
      <c r="S7827" t="s">
        <v>143</v>
      </c>
      <c r="T7827" t="s">
        <v>31</v>
      </c>
      <c r="U7827" t="s">
        <v>36</v>
      </c>
      <c r="V7827" t="s">
        <v>37</v>
      </c>
      <c r="W7827">
        <v>0.42</v>
      </c>
    </row>
    <row r="7828" spans="1:23" x14ac:dyDescent="0.3">
      <c r="A7828" t="s">
        <v>1219</v>
      </c>
      <c r="B7828" t="s">
        <v>1376</v>
      </c>
      <c r="D7828" s="1">
        <v>41003</v>
      </c>
      <c r="E7828" s="1">
        <v>41005</v>
      </c>
      <c r="F7828" s="1" t="str">
        <f t="shared" si="502"/>
        <v>April</v>
      </c>
      <c r="G7828" s="1" t="str">
        <f t="shared" si="503"/>
        <v>2012</v>
      </c>
      <c r="H7828" s="2">
        <f t="shared" si="504"/>
        <v>2</v>
      </c>
      <c r="I7828" s="2" t="b">
        <f t="shared" si="505"/>
        <v>0</v>
      </c>
      <c r="J7828" t="s">
        <v>44</v>
      </c>
      <c r="K7828">
        <v>6</v>
      </c>
      <c r="L7828">
        <v>20.190000000000001</v>
      </c>
      <c r="M7828">
        <v>0.04</v>
      </c>
      <c r="N7828" t="s">
        <v>18</v>
      </c>
      <c r="O7828">
        <v>-13.44</v>
      </c>
      <c r="P7828">
        <v>3.14</v>
      </c>
      <c r="Q7828">
        <v>1.92</v>
      </c>
      <c r="R7828" t="s">
        <v>805</v>
      </c>
      <c r="S7828" t="s">
        <v>143</v>
      </c>
      <c r="T7828" t="s">
        <v>31</v>
      </c>
      <c r="U7828" t="s">
        <v>22</v>
      </c>
      <c r="V7828" t="s">
        <v>82</v>
      </c>
      <c r="W7828">
        <v>0.84</v>
      </c>
    </row>
    <row r="7829" spans="1:23" x14ac:dyDescent="0.3">
      <c r="A7829" t="s">
        <v>1083</v>
      </c>
      <c r="B7829" t="s">
        <v>1767</v>
      </c>
      <c r="D7829" s="1">
        <v>40970</v>
      </c>
      <c r="E7829" s="1">
        <v>40977</v>
      </c>
      <c r="F7829" s="1" t="str">
        <f t="shared" si="502"/>
        <v>March</v>
      </c>
      <c r="G7829" s="1" t="str">
        <f t="shared" si="503"/>
        <v>2012</v>
      </c>
      <c r="H7829" s="2">
        <f t="shared" si="504"/>
        <v>7</v>
      </c>
      <c r="I7829" s="2" t="b">
        <f t="shared" si="505"/>
        <v>0</v>
      </c>
      <c r="J7829" t="s">
        <v>17</v>
      </c>
      <c r="K7829">
        <v>50</v>
      </c>
      <c r="L7829">
        <v>7666.04</v>
      </c>
      <c r="M7829">
        <v>0.02</v>
      </c>
      <c r="N7829" t="s">
        <v>25</v>
      </c>
      <c r="O7829">
        <v>-1820.84</v>
      </c>
      <c r="P7829">
        <v>146.05000000000001</v>
      </c>
      <c r="Q7829">
        <v>80.2</v>
      </c>
      <c r="R7829" t="s">
        <v>805</v>
      </c>
      <c r="S7829" t="s">
        <v>143</v>
      </c>
      <c r="T7829" t="s">
        <v>31</v>
      </c>
      <c r="U7829" t="s">
        <v>36</v>
      </c>
      <c r="V7829" t="s">
        <v>55</v>
      </c>
      <c r="W7829">
        <v>0.71</v>
      </c>
    </row>
    <row r="7830" spans="1:23" x14ac:dyDescent="0.3">
      <c r="A7830" t="s">
        <v>1768</v>
      </c>
      <c r="B7830" t="s">
        <v>1769</v>
      </c>
      <c r="D7830" s="1">
        <v>40880</v>
      </c>
      <c r="E7830" s="1">
        <v>40882</v>
      </c>
      <c r="F7830" s="1" t="str">
        <f t="shared" si="502"/>
        <v>December</v>
      </c>
      <c r="G7830" s="1" t="str">
        <f t="shared" si="503"/>
        <v>2011</v>
      </c>
      <c r="H7830" s="2">
        <f t="shared" si="504"/>
        <v>2</v>
      </c>
      <c r="I7830" s="2" t="b">
        <f t="shared" si="505"/>
        <v>0</v>
      </c>
      <c r="J7830" t="s">
        <v>52</v>
      </c>
      <c r="K7830">
        <v>17</v>
      </c>
      <c r="L7830">
        <v>126.57</v>
      </c>
      <c r="M7830">
        <v>0.03</v>
      </c>
      <c r="N7830" t="s">
        <v>18</v>
      </c>
      <c r="O7830">
        <v>-752.13</v>
      </c>
      <c r="P7830">
        <v>4.4800000000000004</v>
      </c>
      <c r="Q7830">
        <v>49</v>
      </c>
      <c r="R7830" t="s">
        <v>805</v>
      </c>
      <c r="S7830" t="s">
        <v>143</v>
      </c>
      <c r="T7830" t="s">
        <v>21</v>
      </c>
      <c r="U7830" t="s">
        <v>22</v>
      </c>
      <c r="V7830" t="s">
        <v>28</v>
      </c>
      <c r="W7830">
        <v>0.6</v>
      </c>
    </row>
    <row r="7831" spans="1:23" x14ac:dyDescent="0.3">
      <c r="A7831" t="s">
        <v>1208</v>
      </c>
      <c r="B7831" t="s">
        <v>1209</v>
      </c>
      <c r="D7831" s="1">
        <v>41062</v>
      </c>
      <c r="E7831" s="1">
        <v>41064</v>
      </c>
      <c r="F7831" s="1" t="str">
        <f t="shared" si="502"/>
        <v>June</v>
      </c>
      <c r="G7831" s="1" t="str">
        <f t="shared" si="503"/>
        <v>2012</v>
      </c>
      <c r="H7831" s="2">
        <f t="shared" si="504"/>
        <v>2</v>
      </c>
      <c r="I7831" s="2" t="b">
        <f t="shared" si="505"/>
        <v>0</v>
      </c>
      <c r="J7831" t="s">
        <v>44</v>
      </c>
      <c r="K7831">
        <v>19</v>
      </c>
      <c r="L7831">
        <v>1406.15</v>
      </c>
      <c r="M7831">
        <v>0.04</v>
      </c>
      <c r="N7831" t="s">
        <v>25</v>
      </c>
      <c r="O7831">
        <v>-379.1</v>
      </c>
      <c r="P7831">
        <v>70.98</v>
      </c>
      <c r="Q7831">
        <v>46.74</v>
      </c>
      <c r="R7831" t="s">
        <v>805</v>
      </c>
      <c r="S7831" t="s">
        <v>143</v>
      </c>
      <c r="T7831" t="s">
        <v>42</v>
      </c>
      <c r="U7831" t="s">
        <v>36</v>
      </c>
      <c r="V7831" t="s">
        <v>54</v>
      </c>
      <c r="W7831">
        <v>0.56000000000000005</v>
      </c>
    </row>
    <row r="7832" spans="1:23" x14ac:dyDescent="0.3">
      <c r="A7832" t="s">
        <v>1016</v>
      </c>
      <c r="B7832" t="s">
        <v>1276</v>
      </c>
      <c r="D7832" s="1">
        <v>40229</v>
      </c>
      <c r="E7832" s="1">
        <v>40231</v>
      </c>
      <c r="F7832" s="1" t="str">
        <f t="shared" si="502"/>
        <v>February</v>
      </c>
      <c r="G7832" s="1" t="str">
        <f t="shared" si="503"/>
        <v>2010</v>
      </c>
      <c r="H7832" s="2">
        <f t="shared" si="504"/>
        <v>2</v>
      </c>
      <c r="I7832" s="2" t="b">
        <f t="shared" si="505"/>
        <v>0</v>
      </c>
      <c r="J7832" t="s">
        <v>44</v>
      </c>
      <c r="K7832">
        <v>30</v>
      </c>
      <c r="L7832">
        <v>1187.55</v>
      </c>
      <c r="M7832">
        <v>0</v>
      </c>
      <c r="N7832" t="s">
        <v>18</v>
      </c>
      <c r="O7832">
        <v>532.61</v>
      </c>
      <c r="P7832">
        <v>37.700000000000003</v>
      </c>
      <c r="Q7832">
        <v>2.99</v>
      </c>
      <c r="R7832" t="s">
        <v>805</v>
      </c>
      <c r="S7832" t="s">
        <v>143</v>
      </c>
      <c r="T7832" t="s">
        <v>31</v>
      </c>
      <c r="U7832" t="s">
        <v>22</v>
      </c>
      <c r="V7832" t="s">
        <v>29</v>
      </c>
      <c r="W7832">
        <v>0.35</v>
      </c>
    </row>
    <row r="7833" spans="1:23" x14ac:dyDescent="0.3">
      <c r="A7833" t="s">
        <v>1016</v>
      </c>
      <c r="B7833" t="s">
        <v>1276</v>
      </c>
      <c r="D7833" s="1">
        <v>40188</v>
      </c>
      <c r="E7833" s="1">
        <v>40188</v>
      </c>
      <c r="F7833" s="1" t="str">
        <f t="shared" si="502"/>
        <v>January</v>
      </c>
      <c r="G7833" s="1" t="str">
        <f t="shared" si="503"/>
        <v>2010</v>
      </c>
      <c r="H7833" s="2">
        <f t="shared" si="504"/>
        <v>0</v>
      </c>
      <c r="I7833" s="2" t="str">
        <f t="shared" si="505"/>
        <v>FREE DELIVERY</v>
      </c>
      <c r="J7833" t="s">
        <v>17</v>
      </c>
      <c r="K7833">
        <v>40</v>
      </c>
      <c r="L7833">
        <v>827.27</v>
      </c>
      <c r="M7833">
        <v>0.05</v>
      </c>
      <c r="N7833" t="s">
        <v>18</v>
      </c>
      <c r="O7833">
        <v>-170.87</v>
      </c>
      <c r="P7833">
        <v>20.97</v>
      </c>
      <c r="Q7833">
        <v>6.5</v>
      </c>
      <c r="R7833" t="s">
        <v>805</v>
      </c>
      <c r="S7833" t="s">
        <v>143</v>
      </c>
      <c r="T7833" t="s">
        <v>31</v>
      </c>
      <c r="U7833" t="s">
        <v>32</v>
      </c>
      <c r="V7833" t="s">
        <v>48</v>
      </c>
      <c r="W7833">
        <v>0.78</v>
      </c>
    </row>
    <row r="7834" spans="1:23" x14ac:dyDescent="0.3">
      <c r="A7834" t="s">
        <v>1208</v>
      </c>
      <c r="B7834" t="s">
        <v>1209</v>
      </c>
      <c r="D7834" s="1">
        <v>40992</v>
      </c>
      <c r="E7834" s="1">
        <v>40995</v>
      </c>
      <c r="F7834" s="1" t="str">
        <f t="shared" si="502"/>
        <v>March</v>
      </c>
      <c r="G7834" s="1" t="str">
        <f t="shared" si="503"/>
        <v>2012</v>
      </c>
      <c r="H7834" s="2">
        <f t="shared" si="504"/>
        <v>3</v>
      </c>
      <c r="I7834" s="2" t="b">
        <f t="shared" si="505"/>
        <v>0</v>
      </c>
      <c r="J7834" t="s">
        <v>52</v>
      </c>
      <c r="K7834">
        <v>7</v>
      </c>
      <c r="L7834">
        <v>59.99</v>
      </c>
      <c r="M7834">
        <v>0.1</v>
      </c>
      <c r="N7834" t="s">
        <v>18</v>
      </c>
      <c r="O7834">
        <v>-13.78</v>
      </c>
      <c r="P7834">
        <v>8.34</v>
      </c>
      <c r="Q7834">
        <v>4.82</v>
      </c>
      <c r="R7834" t="s">
        <v>805</v>
      </c>
      <c r="S7834" t="s">
        <v>143</v>
      </c>
      <c r="T7834" t="s">
        <v>21</v>
      </c>
      <c r="U7834" t="s">
        <v>22</v>
      </c>
      <c r="V7834" t="s">
        <v>43</v>
      </c>
      <c r="W7834">
        <v>0.4</v>
      </c>
    </row>
    <row r="7835" spans="1:23" x14ac:dyDescent="0.3">
      <c r="A7835" t="s">
        <v>985</v>
      </c>
      <c r="B7835" t="s">
        <v>1747</v>
      </c>
      <c r="D7835" s="1">
        <v>39937</v>
      </c>
      <c r="E7835" s="1">
        <v>39938</v>
      </c>
      <c r="F7835" s="1" t="str">
        <f t="shared" si="502"/>
        <v>May</v>
      </c>
      <c r="G7835" s="1" t="str">
        <f t="shared" si="503"/>
        <v>2009</v>
      </c>
      <c r="H7835" s="2">
        <f t="shared" si="504"/>
        <v>1</v>
      </c>
      <c r="I7835" s="2" t="b">
        <f t="shared" si="505"/>
        <v>0</v>
      </c>
      <c r="J7835" t="s">
        <v>52</v>
      </c>
      <c r="K7835">
        <v>39</v>
      </c>
      <c r="L7835">
        <v>10656.26</v>
      </c>
      <c r="M7835">
        <v>0.06</v>
      </c>
      <c r="N7835" t="s">
        <v>18</v>
      </c>
      <c r="O7835">
        <v>3116.54</v>
      </c>
      <c r="P7835">
        <v>276.2</v>
      </c>
      <c r="Q7835">
        <v>24.49</v>
      </c>
      <c r="R7835" t="s">
        <v>805</v>
      </c>
      <c r="S7835" t="s">
        <v>143</v>
      </c>
      <c r="T7835" t="s">
        <v>31</v>
      </c>
      <c r="U7835" t="s">
        <v>36</v>
      </c>
      <c r="V7835" t="s">
        <v>67</v>
      </c>
    </row>
    <row r="7836" spans="1:23" x14ac:dyDescent="0.3">
      <c r="A7836" t="s">
        <v>985</v>
      </c>
      <c r="B7836" t="s">
        <v>1747</v>
      </c>
      <c r="D7836" s="1">
        <v>39937</v>
      </c>
      <c r="E7836" s="1">
        <v>39937</v>
      </c>
      <c r="F7836" s="1" t="str">
        <f t="shared" si="502"/>
        <v>May</v>
      </c>
      <c r="G7836" s="1" t="str">
        <f t="shared" si="503"/>
        <v>2009</v>
      </c>
      <c r="H7836" s="2">
        <f t="shared" si="504"/>
        <v>0</v>
      </c>
      <c r="I7836" s="2" t="str">
        <f t="shared" si="505"/>
        <v>FREE DELIVERY</v>
      </c>
      <c r="J7836" t="s">
        <v>52</v>
      </c>
      <c r="K7836">
        <v>2</v>
      </c>
      <c r="L7836">
        <v>17.059999999999999</v>
      </c>
      <c r="M7836">
        <v>0.09</v>
      </c>
      <c r="N7836" t="s">
        <v>18</v>
      </c>
      <c r="O7836">
        <v>-5.2</v>
      </c>
      <c r="P7836">
        <v>6.28</v>
      </c>
      <c r="Q7836">
        <v>5.29</v>
      </c>
      <c r="R7836" t="s">
        <v>805</v>
      </c>
      <c r="S7836" t="s">
        <v>143</v>
      </c>
      <c r="T7836" t="s">
        <v>31</v>
      </c>
      <c r="U7836" t="s">
        <v>36</v>
      </c>
      <c r="V7836" t="s">
        <v>37</v>
      </c>
      <c r="W7836">
        <v>0.43</v>
      </c>
    </row>
    <row r="7837" spans="1:23" x14ac:dyDescent="0.3">
      <c r="A7837" t="s">
        <v>1219</v>
      </c>
      <c r="B7837" t="s">
        <v>1376</v>
      </c>
      <c r="D7837" s="1">
        <v>40348</v>
      </c>
      <c r="E7837" s="1">
        <v>40349</v>
      </c>
      <c r="F7837" s="1" t="str">
        <f t="shared" si="502"/>
        <v>June</v>
      </c>
      <c r="G7837" s="1" t="str">
        <f t="shared" si="503"/>
        <v>2010</v>
      </c>
      <c r="H7837" s="2">
        <f t="shared" si="504"/>
        <v>1</v>
      </c>
      <c r="I7837" s="2" t="b">
        <f t="shared" si="505"/>
        <v>0</v>
      </c>
      <c r="J7837" t="s">
        <v>44</v>
      </c>
      <c r="K7837">
        <v>21</v>
      </c>
      <c r="L7837">
        <v>91.15</v>
      </c>
      <c r="M7837">
        <v>0.03</v>
      </c>
      <c r="N7837" t="s">
        <v>18</v>
      </c>
      <c r="O7837">
        <v>-71.540000000000006</v>
      </c>
      <c r="P7837">
        <v>4.13</v>
      </c>
      <c r="Q7837">
        <v>5.34</v>
      </c>
      <c r="R7837" t="s">
        <v>805</v>
      </c>
      <c r="S7837" t="s">
        <v>143</v>
      </c>
      <c r="T7837" t="s">
        <v>31</v>
      </c>
      <c r="U7837" t="s">
        <v>22</v>
      </c>
      <c r="V7837" t="s">
        <v>29</v>
      </c>
      <c r="W7837">
        <v>0.38</v>
      </c>
    </row>
    <row r="7838" spans="1:23" x14ac:dyDescent="0.3">
      <c r="A7838" t="s">
        <v>1219</v>
      </c>
      <c r="B7838" t="s">
        <v>1376</v>
      </c>
      <c r="D7838" s="1">
        <v>40348</v>
      </c>
      <c r="E7838" s="1">
        <v>40349</v>
      </c>
      <c r="F7838" s="1" t="str">
        <f t="shared" si="502"/>
        <v>June</v>
      </c>
      <c r="G7838" s="1" t="str">
        <f t="shared" si="503"/>
        <v>2010</v>
      </c>
      <c r="H7838" s="2">
        <f t="shared" si="504"/>
        <v>1</v>
      </c>
      <c r="I7838" s="2" t="b">
        <f t="shared" si="505"/>
        <v>0</v>
      </c>
      <c r="J7838" t="s">
        <v>44</v>
      </c>
      <c r="K7838">
        <v>46</v>
      </c>
      <c r="L7838">
        <v>171.48</v>
      </c>
      <c r="M7838">
        <v>0.1</v>
      </c>
      <c r="N7838" t="s">
        <v>18</v>
      </c>
      <c r="O7838">
        <v>66.13</v>
      </c>
      <c r="P7838">
        <v>4.13</v>
      </c>
      <c r="Q7838">
        <v>0.5</v>
      </c>
      <c r="R7838" t="s">
        <v>805</v>
      </c>
      <c r="S7838" t="s">
        <v>143</v>
      </c>
      <c r="T7838" t="s">
        <v>31</v>
      </c>
      <c r="U7838" t="s">
        <v>22</v>
      </c>
      <c r="V7838" t="s">
        <v>57</v>
      </c>
      <c r="W7838">
        <v>0.39</v>
      </c>
    </row>
    <row r="7839" spans="1:23" x14ac:dyDescent="0.3">
      <c r="A7839" t="s">
        <v>1219</v>
      </c>
      <c r="B7839" t="s">
        <v>1376</v>
      </c>
      <c r="D7839" s="1">
        <v>40348</v>
      </c>
      <c r="E7839" s="1">
        <v>40350</v>
      </c>
      <c r="F7839" s="1" t="str">
        <f t="shared" si="502"/>
        <v>June</v>
      </c>
      <c r="G7839" s="1" t="str">
        <f t="shared" si="503"/>
        <v>2010</v>
      </c>
      <c r="H7839" s="2">
        <f t="shared" si="504"/>
        <v>2</v>
      </c>
      <c r="I7839" s="2" t="b">
        <f t="shared" si="505"/>
        <v>0</v>
      </c>
      <c r="J7839" t="s">
        <v>44</v>
      </c>
      <c r="K7839">
        <v>9</v>
      </c>
      <c r="L7839">
        <v>162.15450000000001</v>
      </c>
      <c r="M7839">
        <v>0.08</v>
      </c>
      <c r="N7839" t="s">
        <v>18</v>
      </c>
      <c r="O7839">
        <v>-73.739999999999995</v>
      </c>
      <c r="P7839">
        <v>20.99</v>
      </c>
      <c r="Q7839">
        <v>4.8099999999999996</v>
      </c>
      <c r="R7839" t="s">
        <v>805</v>
      </c>
      <c r="S7839" t="s">
        <v>143</v>
      </c>
      <c r="T7839" t="s">
        <v>31</v>
      </c>
      <c r="U7839" t="s">
        <v>32</v>
      </c>
      <c r="V7839" t="s">
        <v>33</v>
      </c>
      <c r="W7839">
        <v>0.57999999999999996</v>
      </c>
    </row>
    <row r="7840" spans="1:23" x14ac:dyDescent="0.3">
      <c r="A7840" t="s">
        <v>1016</v>
      </c>
      <c r="B7840" t="s">
        <v>1276</v>
      </c>
      <c r="D7840" s="1">
        <v>41041</v>
      </c>
      <c r="E7840" s="1">
        <v>41043</v>
      </c>
      <c r="F7840" s="1" t="str">
        <f t="shared" si="502"/>
        <v>May</v>
      </c>
      <c r="G7840" s="1" t="str">
        <f t="shared" si="503"/>
        <v>2012</v>
      </c>
      <c r="H7840" s="2">
        <f t="shared" si="504"/>
        <v>2</v>
      </c>
      <c r="I7840" s="2" t="b">
        <f t="shared" si="505"/>
        <v>0</v>
      </c>
      <c r="J7840" t="s">
        <v>44</v>
      </c>
      <c r="K7840">
        <v>8</v>
      </c>
      <c r="L7840">
        <v>54.43</v>
      </c>
      <c r="M7840">
        <v>0.08</v>
      </c>
      <c r="N7840" t="s">
        <v>18</v>
      </c>
      <c r="O7840">
        <v>-31.63</v>
      </c>
      <c r="P7840">
        <v>6.48</v>
      </c>
      <c r="Q7840">
        <v>6.74</v>
      </c>
      <c r="R7840" t="s">
        <v>805</v>
      </c>
      <c r="S7840" t="s">
        <v>143</v>
      </c>
      <c r="T7840" t="s">
        <v>27</v>
      </c>
      <c r="U7840" t="s">
        <v>22</v>
      </c>
      <c r="V7840" t="s">
        <v>43</v>
      </c>
      <c r="W7840">
        <v>0.37</v>
      </c>
    </row>
    <row r="7841" spans="1:23" x14ac:dyDescent="0.3">
      <c r="A7841" t="s">
        <v>1016</v>
      </c>
      <c r="B7841" t="s">
        <v>1276</v>
      </c>
      <c r="D7841" s="1">
        <v>41041</v>
      </c>
      <c r="E7841" s="1">
        <v>41041</v>
      </c>
      <c r="F7841" s="1" t="str">
        <f t="shared" si="502"/>
        <v>May</v>
      </c>
      <c r="G7841" s="1" t="str">
        <f t="shared" si="503"/>
        <v>2012</v>
      </c>
      <c r="H7841" s="2">
        <f t="shared" si="504"/>
        <v>0</v>
      </c>
      <c r="I7841" s="2" t="str">
        <f t="shared" si="505"/>
        <v>FREE DELIVERY</v>
      </c>
      <c r="J7841" t="s">
        <v>44</v>
      </c>
      <c r="K7841">
        <v>47</v>
      </c>
      <c r="L7841">
        <v>124.94</v>
      </c>
      <c r="M7841">
        <v>0.1</v>
      </c>
      <c r="N7841" t="s">
        <v>39</v>
      </c>
      <c r="O7841">
        <v>-2.4</v>
      </c>
      <c r="P7841">
        <v>2.78</v>
      </c>
      <c r="Q7841">
        <v>1.34</v>
      </c>
      <c r="R7841" t="s">
        <v>805</v>
      </c>
      <c r="S7841" t="s">
        <v>143</v>
      </c>
      <c r="T7841" t="s">
        <v>27</v>
      </c>
      <c r="U7841" t="s">
        <v>22</v>
      </c>
      <c r="V7841" t="s">
        <v>60</v>
      </c>
      <c r="W7841">
        <v>0.45</v>
      </c>
    </row>
    <row r="7842" spans="1:23" x14ac:dyDescent="0.3">
      <c r="A7842" t="s">
        <v>1016</v>
      </c>
      <c r="B7842" t="s">
        <v>1276</v>
      </c>
      <c r="D7842" s="1">
        <v>41041</v>
      </c>
      <c r="E7842" s="1">
        <v>41044</v>
      </c>
      <c r="F7842" s="1" t="str">
        <f t="shared" si="502"/>
        <v>May</v>
      </c>
      <c r="G7842" s="1" t="str">
        <f t="shared" si="503"/>
        <v>2012</v>
      </c>
      <c r="H7842" s="2">
        <f t="shared" si="504"/>
        <v>3</v>
      </c>
      <c r="I7842" s="2" t="b">
        <f t="shared" si="505"/>
        <v>0</v>
      </c>
      <c r="J7842" t="s">
        <v>44</v>
      </c>
      <c r="K7842">
        <v>30</v>
      </c>
      <c r="L7842">
        <v>78.459999999999994</v>
      </c>
      <c r="M7842">
        <v>0.05</v>
      </c>
      <c r="N7842" t="s">
        <v>18</v>
      </c>
      <c r="O7842">
        <v>18.57</v>
      </c>
      <c r="P7842">
        <v>2.62</v>
      </c>
      <c r="Q7842">
        <v>0.8</v>
      </c>
      <c r="R7842" t="s">
        <v>805</v>
      </c>
      <c r="S7842" t="s">
        <v>143</v>
      </c>
      <c r="T7842" t="s">
        <v>27</v>
      </c>
      <c r="U7842" t="s">
        <v>22</v>
      </c>
      <c r="V7842" t="s">
        <v>46</v>
      </c>
      <c r="W7842">
        <v>0.39</v>
      </c>
    </row>
    <row r="7843" spans="1:23" x14ac:dyDescent="0.3">
      <c r="A7843" t="s">
        <v>1595</v>
      </c>
      <c r="B7843" t="s">
        <v>1596</v>
      </c>
      <c r="D7843" s="1">
        <v>40075</v>
      </c>
      <c r="E7843" s="1">
        <v>40075</v>
      </c>
      <c r="F7843" s="1" t="str">
        <f t="shared" si="502"/>
        <v>September</v>
      </c>
      <c r="G7843" s="1" t="str">
        <f t="shared" si="503"/>
        <v>2009</v>
      </c>
      <c r="H7843" s="2">
        <f t="shared" si="504"/>
        <v>0</v>
      </c>
      <c r="I7843" s="2" t="str">
        <f t="shared" si="505"/>
        <v>FREE DELIVERY</v>
      </c>
      <c r="J7843" t="s">
        <v>52</v>
      </c>
      <c r="K7843">
        <v>30</v>
      </c>
      <c r="L7843">
        <v>920</v>
      </c>
      <c r="M7843">
        <v>0.08</v>
      </c>
      <c r="N7843" t="s">
        <v>18</v>
      </c>
      <c r="O7843">
        <v>-45.07</v>
      </c>
      <c r="P7843">
        <v>30.73</v>
      </c>
      <c r="Q7843">
        <v>4</v>
      </c>
      <c r="R7843" t="s">
        <v>805</v>
      </c>
      <c r="S7843" t="s">
        <v>143</v>
      </c>
      <c r="T7843" t="s">
        <v>21</v>
      </c>
      <c r="U7843" t="s">
        <v>32</v>
      </c>
      <c r="V7843" t="s">
        <v>48</v>
      </c>
      <c r="W7843">
        <v>0.75</v>
      </c>
    </row>
    <row r="7844" spans="1:23" x14ac:dyDescent="0.3">
      <c r="A7844" t="s">
        <v>1595</v>
      </c>
      <c r="B7844" t="s">
        <v>1596</v>
      </c>
      <c r="D7844" s="1">
        <v>40075</v>
      </c>
      <c r="E7844" s="1">
        <v>40077</v>
      </c>
      <c r="F7844" s="1" t="str">
        <f t="shared" si="502"/>
        <v>September</v>
      </c>
      <c r="G7844" s="1" t="str">
        <f t="shared" si="503"/>
        <v>2009</v>
      </c>
      <c r="H7844" s="2">
        <f t="shared" si="504"/>
        <v>2</v>
      </c>
      <c r="I7844" s="2" t="b">
        <f t="shared" si="505"/>
        <v>0</v>
      </c>
      <c r="J7844" t="s">
        <v>52</v>
      </c>
      <c r="K7844">
        <v>7</v>
      </c>
      <c r="L7844">
        <v>104.2</v>
      </c>
      <c r="M7844">
        <v>0.05</v>
      </c>
      <c r="N7844" t="s">
        <v>18</v>
      </c>
      <c r="O7844">
        <v>-8.5299999999999994</v>
      </c>
      <c r="P7844">
        <v>14.56</v>
      </c>
      <c r="Q7844">
        <v>3.5</v>
      </c>
      <c r="R7844" t="s">
        <v>805</v>
      </c>
      <c r="S7844" t="s">
        <v>143</v>
      </c>
      <c r="T7844" t="s">
        <v>21</v>
      </c>
      <c r="U7844" t="s">
        <v>22</v>
      </c>
      <c r="V7844" t="s">
        <v>28</v>
      </c>
      <c r="W7844">
        <v>0.57999999999999996</v>
      </c>
    </row>
    <row r="7845" spans="1:23" x14ac:dyDescent="0.3">
      <c r="A7845" t="s">
        <v>1595</v>
      </c>
      <c r="B7845" t="s">
        <v>1596</v>
      </c>
      <c r="D7845" s="1">
        <v>40075</v>
      </c>
      <c r="E7845" s="1">
        <v>40077</v>
      </c>
      <c r="F7845" s="1" t="str">
        <f t="shared" si="502"/>
        <v>September</v>
      </c>
      <c r="G7845" s="1" t="str">
        <f t="shared" si="503"/>
        <v>2009</v>
      </c>
      <c r="H7845" s="2">
        <f t="shared" si="504"/>
        <v>2</v>
      </c>
      <c r="I7845" s="2" t="b">
        <f t="shared" si="505"/>
        <v>0</v>
      </c>
      <c r="J7845" t="s">
        <v>52</v>
      </c>
      <c r="K7845">
        <v>11</v>
      </c>
      <c r="L7845">
        <v>3563.88</v>
      </c>
      <c r="M7845">
        <v>0</v>
      </c>
      <c r="N7845" t="s">
        <v>18</v>
      </c>
      <c r="O7845">
        <v>285.95</v>
      </c>
      <c r="P7845">
        <v>299.99</v>
      </c>
      <c r="Q7845">
        <v>11.64</v>
      </c>
      <c r="R7845" t="s">
        <v>805</v>
      </c>
      <c r="S7845" t="s">
        <v>143</v>
      </c>
      <c r="T7845" t="s">
        <v>21</v>
      </c>
      <c r="U7845" t="s">
        <v>32</v>
      </c>
      <c r="V7845" t="s">
        <v>62</v>
      </c>
      <c r="W7845">
        <v>0.5</v>
      </c>
    </row>
    <row r="7846" spans="1:23" x14ac:dyDescent="0.3">
      <c r="A7846" t="s">
        <v>1768</v>
      </c>
      <c r="B7846" t="s">
        <v>1769</v>
      </c>
      <c r="D7846" s="1">
        <v>41103</v>
      </c>
      <c r="E7846" s="1">
        <v>41105</v>
      </c>
      <c r="F7846" s="1" t="str">
        <f t="shared" si="502"/>
        <v>July</v>
      </c>
      <c r="G7846" s="1" t="str">
        <f t="shared" si="503"/>
        <v>2012</v>
      </c>
      <c r="H7846" s="2">
        <f t="shared" si="504"/>
        <v>2</v>
      </c>
      <c r="I7846" s="2" t="b">
        <f t="shared" si="505"/>
        <v>0</v>
      </c>
      <c r="J7846" t="s">
        <v>34</v>
      </c>
      <c r="K7846">
        <v>48</v>
      </c>
      <c r="L7846">
        <v>2531.66</v>
      </c>
      <c r="M7846">
        <v>0.02</v>
      </c>
      <c r="N7846" t="s">
        <v>18</v>
      </c>
      <c r="O7846">
        <v>354.74</v>
      </c>
      <c r="P7846">
        <v>50.98</v>
      </c>
      <c r="Q7846">
        <v>13.66</v>
      </c>
      <c r="R7846" t="s">
        <v>805</v>
      </c>
      <c r="S7846" t="s">
        <v>143</v>
      </c>
      <c r="T7846" t="s">
        <v>21</v>
      </c>
      <c r="U7846" t="s">
        <v>22</v>
      </c>
      <c r="V7846" t="s">
        <v>28</v>
      </c>
      <c r="W7846">
        <v>0.57999999999999996</v>
      </c>
    </row>
    <row r="7847" spans="1:23" x14ac:dyDescent="0.3">
      <c r="A7847" t="s">
        <v>1768</v>
      </c>
      <c r="B7847" t="s">
        <v>1769</v>
      </c>
      <c r="D7847" s="1">
        <v>41103</v>
      </c>
      <c r="E7847" s="1">
        <v>41105</v>
      </c>
      <c r="F7847" s="1" t="str">
        <f t="shared" si="502"/>
        <v>July</v>
      </c>
      <c r="G7847" s="1" t="str">
        <f t="shared" si="503"/>
        <v>2012</v>
      </c>
      <c r="H7847" s="2">
        <f t="shared" si="504"/>
        <v>2</v>
      </c>
      <c r="I7847" s="2" t="b">
        <f t="shared" si="505"/>
        <v>0</v>
      </c>
      <c r="J7847" t="s">
        <v>34</v>
      </c>
      <c r="K7847">
        <v>29</v>
      </c>
      <c r="L7847">
        <v>5382.3104999999996</v>
      </c>
      <c r="M7847">
        <v>0</v>
      </c>
      <c r="N7847" t="s">
        <v>18</v>
      </c>
      <c r="O7847">
        <v>1419.05</v>
      </c>
      <c r="P7847">
        <v>205.99</v>
      </c>
      <c r="Q7847">
        <v>8.99</v>
      </c>
      <c r="R7847" t="s">
        <v>805</v>
      </c>
      <c r="S7847" t="s">
        <v>143</v>
      </c>
      <c r="T7847" t="s">
        <v>21</v>
      </c>
      <c r="U7847" t="s">
        <v>32</v>
      </c>
      <c r="V7847" t="s">
        <v>33</v>
      </c>
      <c r="W7847">
        <v>0.57999999999999996</v>
      </c>
    </row>
    <row r="7848" spans="1:23" x14ac:dyDescent="0.3">
      <c r="A7848" t="s">
        <v>1248</v>
      </c>
      <c r="B7848" t="s">
        <v>1770</v>
      </c>
      <c r="D7848" s="1">
        <v>40766</v>
      </c>
      <c r="E7848" s="1">
        <v>40768</v>
      </c>
      <c r="F7848" s="1" t="str">
        <f t="shared" si="502"/>
        <v>August</v>
      </c>
      <c r="G7848" s="1" t="str">
        <f t="shared" si="503"/>
        <v>2011</v>
      </c>
      <c r="H7848" s="2">
        <f t="shared" si="504"/>
        <v>2</v>
      </c>
      <c r="I7848" s="2" t="b">
        <f t="shared" si="505"/>
        <v>0</v>
      </c>
      <c r="J7848" t="s">
        <v>24</v>
      </c>
      <c r="K7848">
        <v>30</v>
      </c>
      <c r="L7848">
        <v>199.11</v>
      </c>
      <c r="M7848">
        <v>0.01</v>
      </c>
      <c r="N7848" t="s">
        <v>18</v>
      </c>
      <c r="O7848">
        <v>-83.33</v>
      </c>
      <c r="P7848">
        <v>6.48</v>
      </c>
      <c r="Q7848">
        <v>6.65</v>
      </c>
      <c r="R7848" t="s">
        <v>805</v>
      </c>
      <c r="S7848" t="s">
        <v>143</v>
      </c>
      <c r="T7848" t="s">
        <v>31</v>
      </c>
      <c r="U7848" t="s">
        <v>22</v>
      </c>
      <c r="V7848" t="s">
        <v>43</v>
      </c>
      <c r="W7848">
        <v>0.36</v>
      </c>
    </row>
    <row r="7849" spans="1:23" x14ac:dyDescent="0.3">
      <c r="A7849" t="s">
        <v>1595</v>
      </c>
      <c r="B7849" t="s">
        <v>1596</v>
      </c>
      <c r="D7849" s="1">
        <v>40284</v>
      </c>
      <c r="E7849" s="1">
        <v>40288</v>
      </c>
      <c r="F7849" s="1" t="str">
        <f t="shared" si="502"/>
        <v>April</v>
      </c>
      <c r="G7849" s="1" t="str">
        <f t="shared" si="503"/>
        <v>2010</v>
      </c>
      <c r="H7849" s="2">
        <f t="shared" si="504"/>
        <v>4</v>
      </c>
      <c r="I7849" s="2" t="b">
        <f t="shared" si="505"/>
        <v>0</v>
      </c>
      <c r="J7849" t="s">
        <v>17</v>
      </c>
      <c r="K7849">
        <v>47</v>
      </c>
      <c r="L7849">
        <v>19224.919999999998</v>
      </c>
      <c r="M7849">
        <v>0.1</v>
      </c>
      <c r="N7849" t="s">
        <v>25</v>
      </c>
      <c r="O7849">
        <v>6635.15</v>
      </c>
      <c r="P7849">
        <v>449.99</v>
      </c>
      <c r="Q7849">
        <v>49</v>
      </c>
      <c r="R7849" t="s">
        <v>805</v>
      </c>
      <c r="S7849" t="s">
        <v>143</v>
      </c>
      <c r="T7849" t="s">
        <v>21</v>
      </c>
      <c r="U7849" t="s">
        <v>32</v>
      </c>
      <c r="V7849" t="s">
        <v>62</v>
      </c>
      <c r="W7849">
        <v>0.38</v>
      </c>
    </row>
    <row r="7850" spans="1:23" x14ac:dyDescent="0.3">
      <c r="A7850" t="s">
        <v>1595</v>
      </c>
      <c r="B7850" t="s">
        <v>1596</v>
      </c>
      <c r="D7850" s="1">
        <v>40284</v>
      </c>
      <c r="E7850" s="1">
        <v>40291</v>
      </c>
      <c r="F7850" s="1" t="str">
        <f t="shared" si="502"/>
        <v>April</v>
      </c>
      <c r="G7850" s="1" t="str">
        <f t="shared" si="503"/>
        <v>2010</v>
      </c>
      <c r="H7850" s="2">
        <f t="shared" si="504"/>
        <v>7</v>
      </c>
      <c r="I7850" s="2" t="b">
        <f t="shared" si="505"/>
        <v>0</v>
      </c>
      <c r="J7850" t="s">
        <v>17</v>
      </c>
      <c r="K7850">
        <v>39</v>
      </c>
      <c r="L7850">
        <v>778.62</v>
      </c>
      <c r="M7850">
        <v>0</v>
      </c>
      <c r="N7850" t="s">
        <v>18</v>
      </c>
      <c r="O7850">
        <v>247.24</v>
      </c>
      <c r="P7850">
        <v>19.23</v>
      </c>
      <c r="Q7850">
        <v>6.15</v>
      </c>
      <c r="R7850" t="s">
        <v>805</v>
      </c>
      <c r="S7850" t="s">
        <v>143</v>
      </c>
      <c r="T7850" t="s">
        <v>21</v>
      </c>
      <c r="U7850" t="s">
        <v>36</v>
      </c>
      <c r="V7850" t="s">
        <v>37</v>
      </c>
      <c r="W7850">
        <v>0.44</v>
      </c>
    </row>
    <row r="7851" spans="1:23" x14ac:dyDescent="0.3">
      <c r="A7851" t="s">
        <v>1771</v>
      </c>
      <c r="B7851" t="s">
        <v>1772</v>
      </c>
      <c r="D7851" s="1">
        <v>40940</v>
      </c>
      <c r="E7851" s="1">
        <v>40942</v>
      </c>
      <c r="F7851" s="1" t="str">
        <f t="shared" si="502"/>
        <v>February</v>
      </c>
      <c r="G7851" s="1" t="str">
        <f t="shared" si="503"/>
        <v>2012</v>
      </c>
      <c r="H7851" s="2">
        <f t="shared" si="504"/>
        <v>2</v>
      </c>
      <c r="I7851" s="2" t="b">
        <f t="shared" si="505"/>
        <v>0</v>
      </c>
      <c r="J7851" t="s">
        <v>44</v>
      </c>
      <c r="K7851">
        <v>27</v>
      </c>
      <c r="L7851">
        <v>869.78</v>
      </c>
      <c r="M7851">
        <v>0.1</v>
      </c>
      <c r="N7851" t="s">
        <v>18</v>
      </c>
      <c r="O7851">
        <v>43.36</v>
      </c>
      <c r="P7851">
        <v>34.76</v>
      </c>
      <c r="Q7851">
        <v>8.2200000000000006</v>
      </c>
      <c r="R7851" t="s">
        <v>805</v>
      </c>
      <c r="S7851" t="s">
        <v>143</v>
      </c>
      <c r="T7851" t="s">
        <v>21</v>
      </c>
      <c r="U7851" t="s">
        <v>22</v>
      </c>
      <c r="V7851" t="s">
        <v>23</v>
      </c>
      <c r="W7851">
        <v>0.56999999999999995</v>
      </c>
    </row>
    <row r="7852" spans="1:23" x14ac:dyDescent="0.3">
      <c r="A7852" t="s">
        <v>1771</v>
      </c>
      <c r="B7852" t="s">
        <v>1772</v>
      </c>
      <c r="D7852" s="1">
        <v>40940</v>
      </c>
      <c r="E7852" s="1">
        <v>40941</v>
      </c>
      <c r="F7852" s="1" t="str">
        <f t="shared" si="502"/>
        <v>February</v>
      </c>
      <c r="G7852" s="1" t="str">
        <f t="shared" si="503"/>
        <v>2012</v>
      </c>
      <c r="H7852" s="2">
        <f t="shared" si="504"/>
        <v>1</v>
      </c>
      <c r="I7852" s="2" t="b">
        <f t="shared" si="505"/>
        <v>0</v>
      </c>
      <c r="J7852" t="s">
        <v>44</v>
      </c>
      <c r="K7852">
        <v>11</v>
      </c>
      <c r="L7852">
        <v>2503.0079999999998</v>
      </c>
      <c r="M7852">
        <v>0.1</v>
      </c>
      <c r="N7852" t="s">
        <v>25</v>
      </c>
      <c r="O7852">
        <v>-298.62</v>
      </c>
      <c r="P7852">
        <v>286.85000000000002</v>
      </c>
      <c r="Q7852">
        <v>61.76</v>
      </c>
      <c r="R7852" t="s">
        <v>805</v>
      </c>
      <c r="S7852" t="s">
        <v>143</v>
      </c>
      <c r="T7852" t="s">
        <v>21</v>
      </c>
      <c r="U7852" t="s">
        <v>36</v>
      </c>
      <c r="V7852" t="s">
        <v>55</v>
      </c>
      <c r="W7852">
        <v>0.78</v>
      </c>
    </row>
    <row r="7853" spans="1:23" x14ac:dyDescent="0.3">
      <c r="A7853" t="s">
        <v>1418</v>
      </c>
      <c r="B7853" t="s">
        <v>1773</v>
      </c>
      <c r="D7853" s="1">
        <v>40325</v>
      </c>
      <c r="E7853" s="1">
        <v>40334</v>
      </c>
      <c r="F7853" s="1" t="str">
        <f t="shared" si="502"/>
        <v>June</v>
      </c>
      <c r="G7853" s="1" t="str">
        <f t="shared" si="503"/>
        <v>2010</v>
      </c>
      <c r="H7853" s="2">
        <f t="shared" si="504"/>
        <v>9</v>
      </c>
      <c r="I7853" s="2" t="b">
        <f t="shared" si="505"/>
        <v>0</v>
      </c>
      <c r="J7853" t="s">
        <v>17</v>
      </c>
      <c r="K7853">
        <v>47</v>
      </c>
      <c r="L7853">
        <v>298.3</v>
      </c>
      <c r="M7853">
        <v>0.08</v>
      </c>
      <c r="N7853" t="s">
        <v>39</v>
      </c>
      <c r="O7853">
        <v>146.72</v>
      </c>
      <c r="P7853">
        <v>6.3</v>
      </c>
      <c r="Q7853">
        <v>0.5</v>
      </c>
      <c r="R7853" t="s">
        <v>805</v>
      </c>
      <c r="S7853" t="s">
        <v>143</v>
      </c>
      <c r="T7853" t="s">
        <v>31</v>
      </c>
      <c r="U7853" t="s">
        <v>22</v>
      </c>
      <c r="V7853" t="s">
        <v>57</v>
      </c>
      <c r="W7853">
        <v>0.39</v>
      </c>
    </row>
    <row r="7854" spans="1:23" x14ac:dyDescent="0.3">
      <c r="A7854" t="s">
        <v>1088</v>
      </c>
      <c r="B7854" t="s">
        <v>1242</v>
      </c>
      <c r="D7854" s="1">
        <v>39816</v>
      </c>
      <c r="E7854" s="1">
        <v>39817</v>
      </c>
      <c r="F7854" s="1" t="str">
        <f t="shared" si="502"/>
        <v>January</v>
      </c>
      <c r="G7854" s="1" t="str">
        <f t="shared" si="503"/>
        <v>2009</v>
      </c>
      <c r="H7854" s="2">
        <f t="shared" si="504"/>
        <v>1</v>
      </c>
      <c r="I7854" s="2" t="b">
        <f t="shared" si="505"/>
        <v>0</v>
      </c>
      <c r="J7854" t="s">
        <v>24</v>
      </c>
      <c r="K7854">
        <v>29</v>
      </c>
      <c r="L7854">
        <v>122.23</v>
      </c>
      <c r="M7854">
        <v>0.03</v>
      </c>
      <c r="N7854" t="s">
        <v>18</v>
      </c>
      <c r="O7854">
        <v>24.55</v>
      </c>
      <c r="P7854">
        <v>4.26</v>
      </c>
      <c r="Q7854">
        <v>1.2</v>
      </c>
      <c r="R7854" t="s">
        <v>805</v>
      </c>
      <c r="S7854" t="s">
        <v>143</v>
      </c>
      <c r="T7854" t="s">
        <v>42</v>
      </c>
      <c r="U7854" t="s">
        <v>22</v>
      </c>
      <c r="V7854" t="s">
        <v>60</v>
      </c>
      <c r="W7854">
        <v>0.44</v>
      </c>
    </row>
    <row r="7855" spans="1:23" x14ac:dyDescent="0.3">
      <c r="A7855" t="s">
        <v>1418</v>
      </c>
      <c r="B7855" t="s">
        <v>1773</v>
      </c>
      <c r="D7855" s="1">
        <v>39968</v>
      </c>
      <c r="E7855" s="1">
        <v>39970</v>
      </c>
      <c r="F7855" s="1" t="str">
        <f t="shared" si="502"/>
        <v>June</v>
      </c>
      <c r="G7855" s="1" t="str">
        <f t="shared" si="503"/>
        <v>2009</v>
      </c>
      <c r="H7855" s="2">
        <f t="shared" si="504"/>
        <v>2</v>
      </c>
      <c r="I7855" s="2" t="b">
        <f t="shared" si="505"/>
        <v>0</v>
      </c>
      <c r="J7855" t="s">
        <v>17</v>
      </c>
      <c r="K7855">
        <v>13</v>
      </c>
      <c r="L7855">
        <v>1289.127</v>
      </c>
      <c r="M7855">
        <v>0.06</v>
      </c>
      <c r="N7855" t="s">
        <v>18</v>
      </c>
      <c r="O7855">
        <v>-16.34</v>
      </c>
      <c r="P7855">
        <v>115.99</v>
      </c>
      <c r="Q7855">
        <v>5.92</v>
      </c>
      <c r="R7855" t="s">
        <v>805</v>
      </c>
      <c r="S7855" t="s">
        <v>143</v>
      </c>
      <c r="T7855" t="s">
        <v>31</v>
      </c>
      <c r="U7855" t="s">
        <v>32</v>
      </c>
      <c r="V7855" t="s">
        <v>33</v>
      </c>
      <c r="W7855">
        <v>0.57999999999999996</v>
      </c>
    </row>
    <row r="7856" spans="1:23" x14ac:dyDescent="0.3">
      <c r="A7856" t="s">
        <v>1557</v>
      </c>
      <c r="B7856" t="s">
        <v>1774</v>
      </c>
      <c r="D7856" s="1">
        <v>40317</v>
      </c>
      <c r="E7856" s="1">
        <v>40318</v>
      </c>
      <c r="F7856" s="1" t="str">
        <f t="shared" si="502"/>
        <v>May</v>
      </c>
      <c r="G7856" s="1" t="str">
        <f t="shared" si="503"/>
        <v>2010</v>
      </c>
      <c r="H7856" s="2">
        <f t="shared" si="504"/>
        <v>1</v>
      </c>
      <c r="I7856" s="2" t="b">
        <f t="shared" si="505"/>
        <v>0</v>
      </c>
      <c r="J7856" t="s">
        <v>24</v>
      </c>
      <c r="K7856">
        <v>46</v>
      </c>
      <c r="L7856">
        <v>176.5</v>
      </c>
      <c r="M7856">
        <v>0.01</v>
      </c>
      <c r="N7856" t="s">
        <v>18</v>
      </c>
      <c r="O7856">
        <v>-119.35</v>
      </c>
      <c r="P7856">
        <v>3.57</v>
      </c>
      <c r="Q7856">
        <v>4.17</v>
      </c>
      <c r="R7856" t="s">
        <v>805</v>
      </c>
      <c r="S7856" t="s">
        <v>143</v>
      </c>
      <c r="T7856" t="s">
        <v>21</v>
      </c>
      <c r="U7856" t="s">
        <v>22</v>
      </c>
      <c r="V7856" t="s">
        <v>60</v>
      </c>
      <c r="W7856">
        <v>0.59</v>
      </c>
    </row>
    <row r="7857" spans="1:23" x14ac:dyDescent="0.3">
      <c r="A7857" t="s">
        <v>1557</v>
      </c>
      <c r="B7857" t="s">
        <v>1774</v>
      </c>
      <c r="D7857" s="1">
        <v>40317</v>
      </c>
      <c r="E7857" s="1">
        <v>40318</v>
      </c>
      <c r="F7857" s="1" t="str">
        <f t="shared" si="502"/>
        <v>May</v>
      </c>
      <c r="G7857" s="1" t="str">
        <f t="shared" si="503"/>
        <v>2010</v>
      </c>
      <c r="H7857" s="2">
        <f t="shared" si="504"/>
        <v>1</v>
      </c>
      <c r="I7857" s="2" t="b">
        <f t="shared" si="505"/>
        <v>0</v>
      </c>
      <c r="J7857" t="s">
        <v>24</v>
      </c>
      <c r="K7857">
        <v>42</v>
      </c>
      <c r="L7857">
        <v>1546.8</v>
      </c>
      <c r="M7857">
        <v>7.0000000000000007E-2</v>
      </c>
      <c r="N7857" t="s">
        <v>18</v>
      </c>
      <c r="O7857">
        <v>25.51</v>
      </c>
      <c r="P7857">
        <v>37.76</v>
      </c>
      <c r="Q7857">
        <v>12.9</v>
      </c>
      <c r="R7857" t="s">
        <v>805</v>
      </c>
      <c r="S7857" t="s">
        <v>143</v>
      </c>
      <c r="T7857" t="s">
        <v>21</v>
      </c>
      <c r="U7857" t="s">
        <v>22</v>
      </c>
      <c r="V7857" t="s">
        <v>23</v>
      </c>
      <c r="W7857">
        <v>0.56999999999999995</v>
      </c>
    </row>
    <row r="7858" spans="1:23" x14ac:dyDescent="0.3">
      <c r="A7858" t="s">
        <v>1557</v>
      </c>
      <c r="B7858" t="s">
        <v>1774</v>
      </c>
      <c r="D7858" s="1">
        <v>40317</v>
      </c>
      <c r="E7858" s="1">
        <v>40319</v>
      </c>
      <c r="F7858" s="1" t="str">
        <f t="shared" si="502"/>
        <v>May</v>
      </c>
      <c r="G7858" s="1" t="str">
        <f t="shared" si="503"/>
        <v>2010</v>
      </c>
      <c r="H7858" s="2">
        <f t="shared" si="504"/>
        <v>2</v>
      </c>
      <c r="I7858" s="2" t="b">
        <f t="shared" si="505"/>
        <v>0</v>
      </c>
      <c r="J7858" t="s">
        <v>24</v>
      </c>
      <c r="K7858">
        <v>35</v>
      </c>
      <c r="L7858">
        <v>3457.56</v>
      </c>
      <c r="M7858">
        <v>0.02</v>
      </c>
      <c r="N7858" t="s">
        <v>25</v>
      </c>
      <c r="O7858">
        <v>-365.44</v>
      </c>
      <c r="P7858">
        <v>124.49</v>
      </c>
      <c r="Q7858">
        <v>51.94</v>
      </c>
      <c r="R7858" t="s">
        <v>805</v>
      </c>
      <c r="S7858" t="s">
        <v>143</v>
      </c>
      <c r="T7858" t="s">
        <v>21</v>
      </c>
      <c r="U7858" t="s">
        <v>36</v>
      </c>
      <c r="V7858" t="s">
        <v>55</v>
      </c>
      <c r="W7858">
        <v>0.63</v>
      </c>
    </row>
    <row r="7859" spans="1:23" x14ac:dyDescent="0.3">
      <c r="A7859" t="s">
        <v>985</v>
      </c>
      <c r="B7859" t="s">
        <v>1747</v>
      </c>
      <c r="D7859" s="1">
        <v>40426</v>
      </c>
      <c r="E7859" s="1">
        <v>40428</v>
      </c>
      <c r="F7859" s="1" t="str">
        <f t="shared" si="502"/>
        <v>September</v>
      </c>
      <c r="G7859" s="1" t="str">
        <f t="shared" si="503"/>
        <v>2010</v>
      </c>
      <c r="H7859" s="2">
        <f t="shared" si="504"/>
        <v>2</v>
      </c>
      <c r="I7859" s="2" t="b">
        <f t="shared" si="505"/>
        <v>0</v>
      </c>
      <c r="J7859" t="s">
        <v>34</v>
      </c>
      <c r="K7859">
        <v>47</v>
      </c>
      <c r="L7859">
        <v>1124.3</v>
      </c>
      <c r="M7859">
        <v>0.1</v>
      </c>
      <c r="N7859" t="s">
        <v>25</v>
      </c>
      <c r="O7859">
        <v>-335.22</v>
      </c>
      <c r="P7859">
        <v>25.98</v>
      </c>
      <c r="Q7859">
        <v>14.36</v>
      </c>
      <c r="R7859" t="s">
        <v>805</v>
      </c>
      <c r="S7859" t="s">
        <v>143</v>
      </c>
      <c r="T7859" t="s">
        <v>31</v>
      </c>
      <c r="U7859" t="s">
        <v>36</v>
      </c>
      <c r="V7859" t="s">
        <v>67</v>
      </c>
      <c r="W7859">
        <v>0.6</v>
      </c>
    </row>
    <row r="7860" spans="1:23" x14ac:dyDescent="0.3">
      <c r="A7860" t="s">
        <v>985</v>
      </c>
      <c r="B7860" t="s">
        <v>1747</v>
      </c>
      <c r="D7860" s="1">
        <v>40426</v>
      </c>
      <c r="E7860" s="1">
        <v>40426</v>
      </c>
      <c r="F7860" s="1" t="str">
        <f t="shared" si="502"/>
        <v>September</v>
      </c>
      <c r="G7860" s="1" t="str">
        <f t="shared" si="503"/>
        <v>2010</v>
      </c>
      <c r="H7860" s="2">
        <f t="shared" si="504"/>
        <v>0</v>
      </c>
      <c r="I7860" s="2" t="str">
        <f t="shared" si="505"/>
        <v>FREE DELIVERY</v>
      </c>
      <c r="J7860" t="s">
        <v>34</v>
      </c>
      <c r="K7860">
        <v>11</v>
      </c>
      <c r="L7860">
        <v>43.57</v>
      </c>
      <c r="M7860">
        <v>0.09</v>
      </c>
      <c r="N7860" t="s">
        <v>18</v>
      </c>
      <c r="O7860">
        <v>6.7</v>
      </c>
      <c r="P7860">
        <v>4.13</v>
      </c>
      <c r="Q7860">
        <v>0.99</v>
      </c>
      <c r="R7860" t="s">
        <v>805</v>
      </c>
      <c r="S7860" t="s">
        <v>143</v>
      </c>
      <c r="T7860" t="s">
        <v>31</v>
      </c>
      <c r="U7860" t="s">
        <v>22</v>
      </c>
      <c r="V7860" t="s">
        <v>57</v>
      </c>
      <c r="W7860">
        <v>0.39</v>
      </c>
    </row>
    <row r="7861" spans="1:23" x14ac:dyDescent="0.3">
      <c r="A7861" t="s">
        <v>985</v>
      </c>
      <c r="B7861" t="s">
        <v>1747</v>
      </c>
      <c r="D7861" s="1">
        <v>40426</v>
      </c>
      <c r="E7861" s="1">
        <v>40426</v>
      </c>
      <c r="F7861" s="1" t="str">
        <f t="shared" si="502"/>
        <v>September</v>
      </c>
      <c r="G7861" s="1" t="str">
        <f t="shared" si="503"/>
        <v>2010</v>
      </c>
      <c r="H7861" s="2">
        <f t="shared" si="504"/>
        <v>0</v>
      </c>
      <c r="I7861" s="2" t="str">
        <f t="shared" si="505"/>
        <v>FREE DELIVERY</v>
      </c>
      <c r="J7861" t="s">
        <v>34</v>
      </c>
      <c r="K7861">
        <v>23</v>
      </c>
      <c r="L7861">
        <v>2610.8939999999998</v>
      </c>
      <c r="M7861">
        <v>0</v>
      </c>
      <c r="N7861" t="s">
        <v>18</v>
      </c>
      <c r="O7861">
        <v>516.19000000000005</v>
      </c>
      <c r="P7861">
        <v>125.99</v>
      </c>
      <c r="Q7861">
        <v>5.63</v>
      </c>
      <c r="R7861" t="s">
        <v>805</v>
      </c>
      <c r="S7861" t="s">
        <v>143</v>
      </c>
      <c r="T7861" t="s">
        <v>31</v>
      </c>
      <c r="U7861" t="s">
        <v>32</v>
      </c>
      <c r="V7861" t="s">
        <v>33</v>
      </c>
      <c r="W7861">
        <v>0.6</v>
      </c>
    </row>
    <row r="7862" spans="1:23" x14ac:dyDescent="0.3">
      <c r="A7862" t="s">
        <v>1016</v>
      </c>
      <c r="B7862" t="s">
        <v>1276</v>
      </c>
      <c r="D7862" s="1">
        <v>40593</v>
      </c>
      <c r="E7862" s="1">
        <v>40595</v>
      </c>
      <c r="F7862" s="1" t="str">
        <f t="shared" si="502"/>
        <v>February</v>
      </c>
      <c r="G7862" s="1" t="str">
        <f t="shared" si="503"/>
        <v>2011</v>
      </c>
      <c r="H7862" s="2">
        <f t="shared" si="504"/>
        <v>2</v>
      </c>
      <c r="I7862" s="2" t="b">
        <f t="shared" si="505"/>
        <v>0</v>
      </c>
      <c r="J7862" t="s">
        <v>34</v>
      </c>
      <c r="K7862">
        <v>15</v>
      </c>
      <c r="L7862">
        <v>110.15</v>
      </c>
      <c r="M7862">
        <v>0.02</v>
      </c>
      <c r="N7862" t="s">
        <v>18</v>
      </c>
      <c r="O7862">
        <v>13.91</v>
      </c>
      <c r="P7862">
        <v>6.75</v>
      </c>
      <c r="Q7862">
        <v>2.99</v>
      </c>
      <c r="R7862" t="s">
        <v>805</v>
      </c>
      <c r="S7862" t="s">
        <v>143</v>
      </c>
      <c r="T7862" t="s">
        <v>31</v>
      </c>
      <c r="U7862" t="s">
        <v>22</v>
      </c>
      <c r="V7862" t="s">
        <v>29</v>
      </c>
      <c r="W7862">
        <v>0.35</v>
      </c>
    </row>
    <row r="7863" spans="1:23" x14ac:dyDescent="0.3">
      <c r="A7863" t="s">
        <v>1016</v>
      </c>
      <c r="B7863" t="s">
        <v>1276</v>
      </c>
      <c r="D7863" s="1">
        <v>40593</v>
      </c>
      <c r="E7863" s="1">
        <v>40595</v>
      </c>
      <c r="F7863" s="1" t="str">
        <f t="shared" si="502"/>
        <v>February</v>
      </c>
      <c r="G7863" s="1" t="str">
        <f t="shared" si="503"/>
        <v>2011</v>
      </c>
      <c r="H7863" s="2">
        <f t="shared" si="504"/>
        <v>2</v>
      </c>
      <c r="I7863" s="2" t="b">
        <f t="shared" si="505"/>
        <v>0</v>
      </c>
      <c r="J7863" t="s">
        <v>34</v>
      </c>
      <c r="K7863">
        <v>13</v>
      </c>
      <c r="L7863">
        <v>3335.27</v>
      </c>
      <c r="M7863">
        <v>0.03</v>
      </c>
      <c r="N7863" t="s">
        <v>25</v>
      </c>
      <c r="O7863">
        <v>539.69000000000005</v>
      </c>
      <c r="P7863">
        <v>243.98</v>
      </c>
      <c r="Q7863">
        <v>43.32</v>
      </c>
      <c r="R7863" t="s">
        <v>805</v>
      </c>
      <c r="S7863" t="s">
        <v>143</v>
      </c>
      <c r="T7863" t="s">
        <v>31</v>
      </c>
      <c r="U7863" t="s">
        <v>36</v>
      </c>
      <c r="V7863" t="s">
        <v>67</v>
      </c>
      <c r="W7863">
        <v>0.55000000000000004</v>
      </c>
    </row>
    <row r="7864" spans="1:23" x14ac:dyDescent="0.3">
      <c r="A7864" t="s">
        <v>1248</v>
      </c>
      <c r="B7864" t="s">
        <v>1770</v>
      </c>
      <c r="D7864" s="1">
        <v>40068</v>
      </c>
      <c r="E7864" s="1">
        <v>40075</v>
      </c>
      <c r="F7864" s="1" t="str">
        <f t="shared" si="502"/>
        <v>September</v>
      </c>
      <c r="G7864" s="1" t="str">
        <f t="shared" si="503"/>
        <v>2009</v>
      </c>
      <c r="H7864" s="2">
        <f t="shared" si="504"/>
        <v>7</v>
      </c>
      <c r="I7864" s="2" t="b">
        <f t="shared" si="505"/>
        <v>0</v>
      </c>
      <c r="J7864" t="s">
        <v>17</v>
      </c>
      <c r="K7864">
        <v>48</v>
      </c>
      <c r="L7864">
        <v>8374.1319999999996</v>
      </c>
      <c r="M7864">
        <v>0.06</v>
      </c>
      <c r="N7864" t="s">
        <v>18</v>
      </c>
      <c r="O7864">
        <v>2568.1</v>
      </c>
      <c r="P7864">
        <v>205.99</v>
      </c>
      <c r="Q7864">
        <v>8.99</v>
      </c>
      <c r="R7864" t="s">
        <v>805</v>
      </c>
      <c r="S7864" t="s">
        <v>143</v>
      </c>
      <c r="T7864" t="s">
        <v>31</v>
      </c>
      <c r="U7864" t="s">
        <v>32</v>
      </c>
      <c r="V7864" t="s">
        <v>33</v>
      </c>
      <c r="W7864">
        <v>0.56000000000000005</v>
      </c>
    </row>
    <row r="7865" spans="1:23" x14ac:dyDescent="0.3">
      <c r="A7865" t="s">
        <v>1557</v>
      </c>
      <c r="B7865" t="s">
        <v>1774</v>
      </c>
      <c r="D7865" s="1">
        <v>40215</v>
      </c>
      <c r="E7865" s="1">
        <v>40215</v>
      </c>
      <c r="F7865" s="1" t="str">
        <f t="shared" si="502"/>
        <v>February</v>
      </c>
      <c r="G7865" s="1" t="str">
        <f t="shared" si="503"/>
        <v>2010</v>
      </c>
      <c r="H7865" s="2">
        <f t="shared" si="504"/>
        <v>0</v>
      </c>
      <c r="I7865" s="2" t="str">
        <f t="shared" si="505"/>
        <v>FREE DELIVERY</v>
      </c>
      <c r="J7865" t="s">
        <v>17</v>
      </c>
      <c r="K7865">
        <v>27</v>
      </c>
      <c r="L7865">
        <v>5149.0600000000004</v>
      </c>
      <c r="M7865">
        <v>0.03</v>
      </c>
      <c r="N7865" t="s">
        <v>25</v>
      </c>
      <c r="O7865">
        <v>605.44000000000005</v>
      </c>
      <c r="P7865">
        <v>180.98</v>
      </c>
      <c r="Q7865">
        <v>30</v>
      </c>
      <c r="R7865" t="s">
        <v>805</v>
      </c>
      <c r="S7865" t="s">
        <v>143</v>
      </c>
      <c r="T7865" t="s">
        <v>21</v>
      </c>
      <c r="U7865" t="s">
        <v>36</v>
      </c>
      <c r="V7865" t="s">
        <v>67</v>
      </c>
      <c r="W7865">
        <v>0.69</v>
      </c>
    </row>
    <row r="7866" spans="1:23" x14ac:dyDescent="0.3">
      <c r="A7866" t="s">
        <v>1775</v>
      </c>
      <c r="B7866" t="s">
        <v>1776</v>
      </c>
      <c r="D7866" s="1">
        <v>40312</v>
      </c>
      <c r="E7866" s="1">
        <v>40314</v>
      </c>
      <c r="F7866" s="1" t="str">
        <f t="shared" si="502"/>
        <v>May</v>
      </c>
      <c r="G7866" s="1" t="str">
        <f t="shared" si="503"/>
        <v>2010</v>
      </c>
      <c r="H7866" s="2">
        <f t="shared" si="504"/>
        <v>2</v>
      </c>
      <c r="I7866" s="2" t="b">
        <f t="shared" si="505"/>
        <v>0</v>
      </c>
      <c r="J7866" t="s">
        <v>24</v>
      </c>
      <c r="K7866">
        <v>41</v>
      </c>
      <c r="L7866">
        <v>73.36</v>
      </c>
      <c r="M7866">
        <v>0.09</v>
      </c>
      <c r="N7866" t="s">
        <v>18</v>
      </c>
      <c r="O7866">
        <v>-94.95</v>
      </c>
      <c r="P7866">
        <v>1.86</v>
      </c>
      <c r="Q7866">
        <v>2.58</v>
      </c>
      <c r="R7866" t="s">
        <v>805</v>
      </c>
      <c r="S7866" t="s">
        <v>143</v>
      </c>
      <c r="T7866" t="s">
        <v>42</v>
      </c>
      <c r="U7866" t="s">
        <v>22</v>
      </c>
      <c r="V7866" t="s">
        <v>46</v>
      </c>
      <c r="W7866">
        <v>0.82</v>
      </c>
    </row>
    <row r="7867" spans="1:23" x14ac:dyDescent="0.3">
      <c r="A7867" t="s">
        <v>1775</v>
      </c>
      <c r="B7867" t="s">
        <v>1776</v>
      </c>
      <c r="D7867" s="1">
        <v>40312</v>
      </c>
      <c r="E7867" s="1">
        <v>40314</v>
      </c>
      <c r="F7867" s="1" t="str">
        <f t="shared" si="502"/>
        <v>May</v>
      </c>
      <c r="G7867" s="1" t="str">
        <f t="shared" si="503"/>
        <v>2010</v>
      </c>
      <c r="H7867" s="2">
        <f t="shared" si="504"/>
        <v>2</v>
      </c>
      <c r="I7867" s="2" t="b">
        <f t="shared" si="505"/>
        <v>0</v>
      </c>
      <c r="J7867" t="s">
        <v>24</v>
      </c>
      <c r="K7867">
        <v>33</v>
      </c>
      <c r="L7867">
        <v>3630.1460000000002</v>
      </c>
      <c r="M7867">
        <v>0.04</v>
      </c>
      <c r="N7867" t="s">
        <v>18</v>
      </c>
      <c r="O7867">
        <v>951.68</v>
      </c>
      <c r="P7867">
        <v>125.99</v>
      </c>
      <c r="Q7867">
        <v>8.99</v>
      </c>
      <c r="R7867" t="s">
        <v>805</v>
      </c>
      <c r="S7867" t="s">
        <v>143</v>
      </c>
      <c r="T7867" t="s">
        <v>42</v>
      </c>
      <c r="U7867" t="s">
        <v>32</v>
      </c>
      <c r="V7867" t="s">
        <v>33</v>
      </c>
      <c r="W7867">
        <v>0.55000000000000004</v>
      </c>
    </row>
    <row r="7868" spans="1:23" x14ac:dyDescent="0.3">
      <c r="A7868" t="s">
        <v>1557</v>
      </c>
      <c r="B7868" t="s">
        <v>1774</v>
      </c>
      <c r="D7868" s="1">
        <v>40327</v>
      </c>
      <c r="E7868" s="1">
        <v>40329</v>
      </c>
      <c r="F7868" s="1" t="str">
        <f t="shared" si="502"/>
        <v>May</v>
      </c>
      <c r="G7868" s="1" t="str">
        <f t="shared" si="503"/>
        <v>2010</v>
      </c>
      <c r="H7868" s="2">
        <f t="shared" si="504"/>
        <v>2</v>
      </c>
      <c r="I7868" s="2" t="b">
        <f t="shared" si="505"/>
        <v>0</v>
      </c>
      <c r="J7868" t="s">
        <v>24</v>
      </c>
      <c r="K7868">
        <v>20</v>
      </c>
      <c r="L7868">
        <v>2213.92</v>
      </c>
      <c r="M7868">
        <v>0.03</v>
      </c>
      <c r="N7868" t="s">
        <v>18</v>
      </c>
      <c r="O7868">
        <v>768.34</v>
      </c>
      <c r="P7868">
        <v>105.98</v>
      </c>
      <c r="Q7868">
        <v>13.99</v>
      </c>
      <c r="R7868" t="s">
        <v>805</v>
      </c>
      <c r="S7868" t="s">
        <v>143</v>
      </c>
      <c r="T7868" t="s">
        <v>21</v>
      </c>
      <c r="U7868" t="s">
        <v>36</v>
      </c>
      <c r="V7868" t="s">
        <v>37</v>
      </c>
      <c r="W7868">
        <v>0.65</v>
      </c>
    </row>
    <row r="7869" spans="1:23" x14ac:dyDescent="0.3">
      <c r="A7869" t="s">
        <v>1768</v>
      </c>
      <c r="B7869" t="s">
        <v>1769</v>
      </c>
      <c r="D7869" s="1">
        <v>40513</v>
      </c>
      <c r="E7869" s="1">
        <v>40515</v>
      </c>
      <c r="F7869" s="1" t="str">
        <f t="shared" si="502"/>
        <v>December</v>
      </c>
      <c r="G7869" s="1" t="str">
        <f t="shared" si="503"/>
        <v>2010</v>
      </c>
      <c r="H7869" s="2">
        <f t="shared" si="504"/>
        <v>2</v>
      </c>
      <c r="I7869" s="2" t="b">
        <f t="shared" si="505"/>
        <v>0</v>
      </c>
      <c r="J7869" t="s">
        <v>52</v>
      </c>
      <c r="K7869">
        <v>5</v>
      </c>
      <c r="L7869">
        <v>118.06</v>
      </c>
      <c r="M7869">
        <v>0.05</v>
      </c>
      <c r="N7869" t="s">
        <v>18</v>
      </c>
      <c r="O7869">
        <v>2.63</v>
      </c>
      <c r="P7869">
        <v>22.23</v>
      </c>
      <c r="Q7869">
        <v>5.08</v>
      </c>
      <c r="R7869" t="s">
        <v>805</v>
      </c>
      <c r="S7869" t="s">
        <v>143</v>
      </c>
      <c r="T7869" t="s">
        <v>21</v>
      </c>
      <c r="U7869" t="s">
        <v>36</v>
      </c>
      <c r="V7869" t="s">
        <v>37</v>
      </c>
      <c r="W7869">
        <v>0.41</v>
      </c>
    </row>
    <row r="7870" spans="1:23" x14ac:dyDescent="0.3">
      <c r="A7870" t="s">
        <v>1088</v>
      </c>
      <c r="B7870" t="s">
        <v>1242</v>
      </c>
      <c r="D7870" s="1">
        <v>39907</v>
      </c>
      <c r="E7870" s="1">
        <v>39909</v>
      </c>
      <c r="F7870" s="1" t="str">
        <f t="shared" si="502"/>
        <v>April</v>
      </c>
      <c r="G7870" s="1" t="str">
        <f t="shared" si="503"/>
        <v>2009</v>
      </c>
      <c r="H7870" s="2">
        <f t="shared" si="504"/>
        <v>2</v>
      </c>
      <c r="I7870" s="2" t="b">
        <f t="shared" si="505"/>
        <v>0</v>
      </c>
      <c r="J7870" t="s">
        <v>44</v>
      </c>
      <c r="K7870">
        <v>47</v>
      </c>
      <c r="L7870">
        <v>228.46</v>
      </c>
      <c r="M7870">
        <v>0.01</v>
      </c>
      <c r="N7870" t="s">
        <v>18</v>
      </c>
      <c r="O7870">
        <v>112.06</v>
      </c>
      <c r="P7870">
        <v>4.91</v>
      </c>
      <c r="Q7870">
        <v>0.5</v>
      </c>
      <c r="R7870" t="s">
        <v>805</v>
      </c>
      <c r="S7870" t="s">
        <v>143</v>
      </c>
      <c r="T7870" t="s">
        <v>42</v>
      </c>
      <c r="U7870" t="s">
        <v>22</v>
      </c>
      <c r="V7870" t="s">
        <v>57</v>
      </c>
      <c r="W7870">
        <v>0.36</v>
      </c>
    </row>
    <row r="7871" spans="1:23" x14ac:dyDescent="0.3">
      <c r="A7871" t="s">
        <v>1088</v>
      </c>
      <c r="B7871" t="s">
        <v>1242</v>
      </c>
      <c r="D7871" s="1">
        <v>39907</v>
      </c>
      <c r="E7871" s="1">
        <v>39909</v>
      </c>
      <c r="F7871" s="1" t="str">
        <f t="shared" si="502"/>
        <v>April</v>
      </c>
      <c r="G7871" s="1" t="str">
        <f t="shared" si="503"/>
        <v>2009</v>
      </c>
      <c r="H7871" s="2">
        <f t="shared" si="504"/>
        <v>2</v>
      </c>
      <c r="I7871" s="2" t="b">
        <f t="shared" si="505"/>
        <v>0</v>
      </c>
      <c r="J7871" t="s">
        <v>44</v>
      </c>
      <c r="K7871">
        <v>19</v>
      </c>
      <c r="L7871">
        <v>77.61</v>
      </c>
      <c r="M7871">
        <v>0.09</v>
      </c>
      <c r="N7871" t="s">
        <v>39</v>
      </c>
      <c r="O7871">
        <v>16.79</v>
      </c>
      <c r="P7871">
        <v>4</v>
      </c>
      <c r="Q7871">
        <v>1.3</v>
      </c>
      <c r="R7871" t="s">
        <v>805</v>
      </c>
      <c r="S7871" t="s">
        <v>143</v>
      </c>
      <c r="T7871" t="s">
        <v>42</v>
      </c>
      <c r="U7871" t="s">
        <v>22</v>
      </c>
      <c r="V7871" t="s">
        <v>43</v>
      </c>
      <c r="W7871">
        <v>0.37</v>
      </c>
    </row>
    <row r="7872" spans="1:23" x14ac:dyDescent="0.3">
      <c r="A7872" t="s">
        <v>1418</v>
      </c>
      <c r="B7872" t="s">
        <v>1773</v>
      </c>
      <c r="D7872" s="1">
        <v>41101</v>
      </c>
      <c r="E7872" s="1">
        <v>41103</v>
      </c>
      <c r="F7872" s="1" t="str">
        <f t="shared" si="502"/>
        <v>July</v>
      </c>
      <c r="G7872" s="1" t="str">
        <f t="shared" si="503"/>
        <v>2012</v>
      </c>
      <c r="H7872" s="2">
        <f t="shared" si="504"/>
        <v>2</v>
      </c>
      <c r="I7872" s="2" t="b">
        <f t="shared" si="505"/>
        <v>0</v>
      </c>
      <c r="J7872" t="s">
        <v>17</v>
      </c>
      <c r="K7872">
        <v>9</v>
      </c>
      <c r="L7872">
        <v>1137.6199999999999</v>
      </c>
      <c r="M7872">
        <v>0.05</v>
      </c>
      <c r="N7872" t="s">
        <v>25</v>
      </c>
      <c r="O7872">
        <v>-284.68</v>
      </c>
      <c r="P7872">
        <v>124.49</v>
      </c>
      <c r="Q7872">
        <v>51.94</v>
      </c>
      <c r="R7872" t="s">
        <v>805</v>
      </c>
      <c r="S7872" t="s">
        <v>143</v>
      </c>
      <c r="T7872" t="s">
        <v>31</v>
      </c>
      <c r="U7872" t="s">
        <v>36</v>
      </c>
      <c r="V7872" t="s">
        <v>55</v>
      </c>
      <c r="W7872">
        <v>0.63</v>
      </c>
    </row>
    <row r="7873" spans="1:23" x14ac:dyDescent="0.3">
      <c r="A7873" t="s">
        <v>985</v>
      </c>
      <c r="B7873" t="s">
        <v>1747</v>
      </c>
      <c r="D7873" s="1">
        <v>40879</v>
      </c>
      <c r="E7873" s="1">
        <v>40880</v>
      </c>
      <c r="F7873" s="1" t="str">
        <f t="shared" si="502"/>
        <v>December</v>
      </c>
      <c r="G7873" s="1" t="str">
        <f t="shared" si="503"/>
        <v>2011</v>
      </c>
      <c r="H7873" s="2">
        <f t="shared" si="504"/>
        <v>1</v>
      </c>
      <c r="I7873" s="2" t="b">
        <f t="shared" si="505"/>
        <v>0</v>
      </c>
      <c r="J7873" t="s">
        <v>52</v>
      </c>
      <c r="K7873">
        <v>31</v>
      </c>
      <c r="L7873">
        <v>953.04549999999995</v>
      </c>
      <c r="M7873">
        <v>0.02</v>
      </c>
      <c r="N7873" t="s">
        <v>18</v>
      </c>
      <c r="O7873">
        <v>298.47000000000003</v>
      </c>
      <c r="P7873">
        <v>35.99</v>
      </c>
      <c r="Q7873">
        <v>5.99</v>
      </c>
      <c r="R7873" t="s">
        <v>805</v>
      </c>
      <c r="S7873" t="s">
        <v>143</v>
      </c>
      <c r="T7873" t="s">
        <v>31</v>
      </c>
      <c r="U7873" t="s">
        <v>32</v>
      </c>
      <c r="V7873" t="s">
        <v>33</v>
      </c>
      <c r="W7873">
        <v>0.38</v>
      </c>
    </row>
    <row r="7874" spans="1:23" x14ac:dyDescent="0.3">
      <c r="A7874" t="s">
        <v>1768</v>
      </c>
      <c r="B7874" t="s">
        <v>1769</v>
      </c>
      <c r="D7874" s="1">
        <v>40583</v>
      </c>
      <c r="E7874" s="1">
        <v>40584</v>
      </c>
      <c r="F7874" s="1" t="str">
        <f t="shared" si="502"/>
        <v>February</v>
      </c>
      <c r="G7874" s="1" t="str">
        <f t="shared" si="503"/>
        <v>2011</v>
      </c>
      <c r="H7874" s="2">
        <f t="shared" si="504"/>
        <v>1</v>
      </c>
      <c r="I7874" s="2" t="b">
        <f t="shared" si="505"/>
        <v>0</v>
      </c>
      <c r="J7874" t="s">
        <v>52</v>
      </c>
      <c r="K7874">
        <v>50</v>
      </c>
      <c r="L7874">
        <v>1444.96</v>
      </c>
      <c r="M7874">
        <v>0.09</v>
      </c>
      <c r="N7874" t="s">
        <v>39</v>
      </c>
      <c r="O7874">
        <v>-6.34</v>
      </c>
      <c r="P7874">
        <v>29.1</v>
      </c>
      <c r="Q7874">
        <v>4</v>
      </c>
      <c r="R7874" t="s">
        <v>805</v>
      </c>
      <c r="S7874" t="s">
        <v>143</v>
      </c>
      <c r="T7874" t="s">
        <v>21</v>
      </c>
      <c r="U7874" t="s">
        <v>32</v>
      </c>
      <c r="V7874" t="s">
        <v>48</v>
      </c>
      <c r="W7874">
        <v>0.78</v>
      </c>
    </row>
    <row r="7875" spans="1:23" x14ac:dyDescent="0.3">
      <c r="A7875" t="s">
        <v>1768</v>
      </c>
      <c r="B7875" t="s">
        <v>1769</v>
      </c>
      <c r="D7875" s="1">
        <v>40583</v>
      </c>
      <c r="E7875" s="1">
        <v>40586</v>
      </c>
      <c r="F7875" s="1" t="str">
        <f t="shared" ref="F7875:F7938" si="506">TEXT(E7875,"mmmm")</f>
        <v>February</v>
      </c>
      <c r="G7875" s="1" t="str">
        <f t="shared" ref="G7875:G7938" si="507">TEXT(E7875,"yyyy")</f>
        <v>2011</v>
      </c>
      <c r="H7875" s="2">
        <f t="shared" ref="H7875:H7938" si="508">E7875-D7875</f>
        <v>3</v>
      </c>
      <c r="I7875" s="2" t="b">
        <f t="shared" ref="I7875:I7938" si="509">IF(H7875&lt;1,IF(AND(H7875&gt;0,H7875&lt;2),"ONE DAY", "FREE DELIVERY"))</f>
        <v>0</v>
      </c>
      <c r="J7875" t="s">
        <v>52</v>
      </c>
      <c r="K7875">
        <v>10</v>
      </c>
      <c r="L7875">
        <v>941.62149999999997</v>
      </c>
      <c r="M7875">
        <v>0.01</v>
      </c>
      <c r="N7875" t="s">
        <v>18</v>
      </c>
      <c r="O7875">
        <v>-186.67</v>
      </c>
      <c r="P7875">
        <v>110.99</v>
      </c>
      <c r="Q7875">
        <v>8.99</v>
      </c>
      <c r="R7875" t="s">
        <v>805</v>
      </c>
      <c r="S7875" t="s">
        <v>143</v>
      </c>
      <c r="T7875" t="s">
        <v>21</v>
      </c>
      <c r="U7875" t="s">
        <v>32</v>
      </c>
      <c r="V7875" t="s">
        <v>33</v>
      </c>
      <c r="W7875">
        <v>0.56999999999999995</v>
      </c>
    </row>
    <row r="7876" spans="1:23" x14ac:dyDescent="0.3">
      <c r="A7876" t="s">
        <v>1088</v>
      </c>
      <c r="B7876" t="s">
        <v>1242</v>
      </c>
      <c r="D7876" s="1">
        <v>41269</v>
      </c>
      <c r="E7876" s="1">
        <v>41271</v>
      </c>
      <c r="F7876" s="1" t="str">
        <f t="shared" si="506"/>
        <v>December</v>
      </c>
      <c r="G7876" s="1" t="str">
        <f t="shared" si="507"/>
        <v>2012</v>
      </c>
      <c r="H7876" s="2">
        <f t="shared" si="508"/>
        <v>2</v>
      </c>
      <c r="I7876" s="2" t="b">
        <f t="shared" si="509"/>
        <v>0</v>
      </c>
      <c r="J7876" t="s">
        <v>24</v>
      </c>
      <c r="K7876">
        <v>38</v>
      </c>
      <c r="L7876">
        <v>95.71</v>
      </c>
      <c r="M7876">
        <v>0.04</v>
      </c>
      <c r="N7876" t="s">
        <v>18</v>
      </c>
      <c r="O7876">
        <v>32.81</v>
      </c>
      <c r="P7876">
        <v>2.61</v>
      </c>
      <c r="Q7876">
        <v>0.5</v>
      </c>
      <c r="R7876" t="s">
        <v>805</v>
      </c>
      <c r="S7876" t="s">
        <v>143</v>
      </c>
      <c r="T7876" t="s">
        <v>42</v>
      </c>
      <c r="U7876" t="s">
        <v>22</v>
      </c>
      <c r="V7876" t="s">
        <v>57</v>
      </c>
      <c r="W7876">
        <v>0.39</v>
      </c>
    </row>
    <row r="7877" spans="1:23" x14ac:dyDescent="0.3">
      <c r="A7877" t="s">
        <v>1595</v>
      </c>
      <c r="B7877" t="s">
        <v>1596</v>
      </c>
      <c r="D7877" s="1">
        <v>40790</v>
      </c>
      <c r="E7877" s="1">
        <v>40792</v>
      </c>
      <c r="F7877" s="1" t="str">
        <f t="shared" si="506"/>
        <v>September</v>
      </c>
      <c r="G7877" s="1" t="str">
        <f t="shared" si="507"/>
        <v>2011</v>
      </c>
      <c r="H7877" s="2">
        <f t="shared" si="508"/>
        <v>2</v>
      </c>
      <c r="I7877" s="2" t="b">
        <f t="shared" si="509"/>
        <v>0</v>
      </c>
      <c r="J7877" t="s">
        <v>17</v>
      </c>
      <c r="K7877">
        <v>47</v>
      </c>
      <c r="L7877">
        <v>21555.599999999999</v>
      </c>
      <c r="M7877">
        <v>0.02</v>
      </c>
      <c r="N7877" t="s">
        <v>25</v>
      </c>
      <c r="O7877">
        <v>8965.83</v>
      </c>
      <c r="P7877">
        <v>449.99</v>
      </c>
      <c r="Q7877">
        <v>49</v>
      </c>
      <c r="R7877" t="s">
        <v>805</v>
      </c>
      <c r="S7877" t="s">
        <v>143</v>
      </c>
      <c r="T7877" t="s">
        <v>21</v>
      </c>
      <c r="U7877" t="s">
        <v>32</v>
      </c>
      <c r="V7877" t="s">
        <v>62</v>
      </c>
      <c r="W7877">
        <v>0.38</v>
      </c>
    </row>
    <row r="7878" spans="1:23" x14ac:dyDescent="0.3">
      <c r="A7878" t="s">
        <v>1119</v>
      </c>
      <c r="B7878" t="s">
        <v>958</v>
      </c>
      <c r="D7878" s="1">
        <v>39988</v>
      </c>
      <c r="E7878" s="1">
        <v>39990</v>
      </c>
      <c r="F7878" s="1" t="str">
        <f t="shared" si="506"/>
        <v>June</v>
      </c>
      <c r="G7878" s="1" t="str">
        <f t="shared" si="507"/>
        <v>2009</v>
      </c>
      <c r="H7878" s="2">
        <f t="shared" si="508"/>
        <v>2</v>
      </c>
      <c r="I7878" s="2" t="b">
        <f t="shared" si="509"/>
        <v>0</v>
      </c>
      <c r="J7878" t="s">
        <v>17</v>
      </c>
      <c r="K7878">
        <v>37</v>
      </c>
      <c r="L7878">
        <v>347.84</v>
      </c>
      <c r="M7878">
        <v>0</v>
      </c>
      <c r="N7878" t="s">
        <v>18</v>
      </c>
      <c r="O7878">
        <v>-99.25</v>
      </c>
      <c r="P7878">
        <v>8.74</v>
      </c>
      <c r="Q7878">
        <v>8.2899999999999991</v>
      </c>
      <c r="R7878" t="s">
        <v>805</v>
      </c>
      <c r="S7878" t="s">
        <v>143</v>
      </c>
      <c r="T7878" t="s">
        <v>27</v>
      </c>
      <c r="U7878" t="s">
        <v>22</v>
      </c>
      <c r="V7878" t="s">
        <v>51</v>
      </c>
      <c r="W7878">
        <v>0.38</v>
      </c>
    </row>
    <row r="7879" spans="1:23" x14ac:dyDescent="0.3">
      <c r="A7879" t="s">
        <v>1445</v>
      </c>
      <c r="B7879" t="s">
        <v>1777</v>
      </c>
      <c r="D7879" s="1">
        <v>41243</v>
      </c>
      <c r="E7879" s="1">
        <v>41245</v>
      </c>
      <c r="F7879" s="1" t="str">
        <f t="shared" si="506"/>
        <v>December</v>
      </c>
      <c r="G7879" s="1" t="str">
        <f t="shared" si="507"/>
        <v>2012</v>
      </c>
      <c r="H7879" s="2">
        <f t="shared" si="508"/>
        <v>2</v>
      </c>
      <c r="I7879" s="2" t="b">
        <f t="shared" si="509"/>
        <v>0</v>
      </c>
      <c r="J7879" t="s">
        <v>34</v>
      </c>
      <c r="K7879">
        <v>3</v>
      </c>
      <c r="L7879">
        <v>212.91</v>
      </c>
      <c r="M7879">
        <v>0</v>
      </c>
      <c r="N7879" t="s">
        <v>18</v>
      </c>
      <c r="O7879">
        <v>-65.150000000000006</v>
      </c>
      <c r="P7879">
        <v>70.97</v>
      </c>
      <c r="Q7879">
        <v>3.5</v>
      </c>
      <c r="R7879" t="s">
        <v>805</v>
      </c>
      <c r="S7879" t="s">
        <v>143</v>
      </c>
      <c r="T7879" t="s">
        <v>31</v>
      </c>
      <c r="U7879" t="s">
        <v>22</v>
      </c>
      <c r="V7879" t="s">
        <v>28</v>
      </c>
      <c r="W7879">
        <v>0.59</v>
      </c>
    </row>
    <row r="7880" spans="1:23" x14ac:dyDescent="0.3">
      <c r="A7880" t="s">
        <v>1445</v>
      </c>
      <c r="B7880" t="s">
        <v>1777</v>
      </c>
      <c r="D7880" s="1">
        <v>41243</v>
      </c>
      <c r="E7880" s="1">
        <v>41244</v>
      </c>
      <c r="F7880" s="1" t="str">
        <f t="shared" si="506"/>
        <v>December</v>
      </c>
      <c r="G7880" s="1" t="str">
        <f t="shared" si="507"/>
        <v>2012</v>
      </c>
      <c r="H7880" s="2">
        <f t="shared" si="508"/>
        <v>1</v>
      </c>
      <c r="I7880" s="2" t="b">
        <f t="shared" si="509"/>
        <v>0</v>
      </c>
      <c r="J7880" t="s">
        <v>34</v>
      </c>
      <c r="K7880">
        <v>35</v>
      </c>
      <c r="L7880">
        <v>1275.6099999999999</v>
      </c>
      <c r="M7880">
        <v>0.08</v>
      </c>
      <c r="N7880" t="s">
        <v>18</v>
      </c>
      <c r="O7880">
        <v>517.33000000000004</v>
      </c>
      <c r="P7880">
        <v>37.94</v>
      </c>
      <c r="Q7880">
        <v>5.08</v>
      </c>
      <c r="R7880" t="s">
        <v>805</v>
      </c>
      <c r="S7880" t="s">
        <v>143</v>
      </c>
      <c r="T7880" t="s">
        <v>31</v>
      </c>
      <c r="U7880" t="s">
        <v>22</v>
      </c>
      <c r="V7880" t="s">
        <v>43</v>
      </c>
      <c r="W7880">
        <v>0.38</v>
      </c>
    </row>
    <row r="7881" spans="1:23" x14ac:dyDescent="0.3">
      <c r="A7881" t="s">
        <v>1445</v>
      </c>
      <c r="B7881" t="s">
        <v>1777</v>
      </c>
      <c r="D7881" s="1">
        <v>41243</v>
      </c>
      <c r="E7881" s="1">
        <v>41245</v>
      </c>
      <c r="F7881" s="1" t="str">
        <f t="shared" si="506"/>
        <v>December</v>
      </c>
      <c r="G7881" s="1" t="str">
        <f t="shared" si="507"/>
        <v>2012</v>
      </c>
      <c r="H7881" s="2">
        <f t="shared" si="508"/>
        <v>2</v>
      </c>
      <c r="I7881" s="2" t="b">
        <f t="shared" si="509"/>
        <v>0</v>
      </c>
      <c r="J7881" t="s">
        <v>34</v>
      </c>
      <c r="K7881">
        <v>3</v>
      </c>
      <c r="L7881">
        <v>5972.59</v>
      </c>
      <c r="M7881">
        <v>0.06</v>
      </c>
      <c r="N7881" t="s">
        <v>25</v>
      </c>
      <c r="O7881">
        <v>-4852.53</v>
      </c>
      <c r="P7881">
        <v>2036.48</v>
      </c>
      <c r="Q7881">
        <v>14.7</v>
      </c>
      <c r="R7881" t="s">
        <v>805</v>
      </c>
      <c r="S7881" t="s">
        <v>143</v>
      </c>
      <c r="T7881" t="s">
        <v>31</v>
      </c>
      <c r="U7881" t="s">
        <v>32</v>
      </c>
      <c r="V7881" t="s">
        <v>94</v>
      </c>
      <c r="W7881">
        <v>0.55000000000000004</v>
      </c>
    </row>
    <row r="7882" spans="1:23" x14ac:dyDescent="0.3">
      <c r="A7882" t="s">
        <v>1768</v>
      </c>
      <c r="B7882" t="s">
        <v>1769</v>
      </c>
      <c r="D7882" s="1">
        <v>40642</v>
      </c>
      <c r="E7882" s="1">
        <v>40642</v>
      </c>
      <c r="F7882" s="1" t="str">
        <f t="shared" si="506"/>
        <v>April</v>
      </c>
      <c r="G7882" s="1" t="str">
        <f t="shared" si="507"/>
        <v>2011</v>
      </c>
      <c r="H7882" s="2">
        <f t="shared" si="508"/>
        <v>0</v>
      </c>
      <c r="I7882" s="2" t="str">
        <f t="shared" si="509"/>
        <v>FREE DELIVERY</v>
      </c>
      <c r="J7882" t="s">
        <v>34</v>
      </c>
      <c r="K7882">
        <v>29</v>
      </c>
      <c r="L7882">
        <v>60.68</v>
      </c>
      <c r="M7882">
        <v>0.09</v>
      </c>
      <c r="N7882" t="s">
        <v>18</v>
      </c>
      <c r="O7882">
        <v>-115.71</v>
      </c>
      <c r="P7882">
        <v>1.98</v>
      </c>
      <c r="Q7882">
        <v>4.7699999999999996</v>
      </c>
      <c r="R7882" t="s">
        <v>805</v>
      </c>
      <c r="S7882" t="s">
        <v>143</v>
      </c>
      <c r="T7882" t="s">
        <v>21</v>
      </c>
      <c r="U7882" t="s">
        <v>22</v>
      </c>
      <c r="V7882" t="s">
        <v>29</v>
      </c>
      <c r="W7882">
        <v>0.4</v>
      </c>
    </row>
    <row r="7883" spans="1:23" x14ac:dyDescent="0.3">
      <c r="A7883" t="s">
        <v>1768</v>
      </c>
      <c r="B7883" t="s">
        <v>1769</v>
      </c>
      <c r="D7883" s="1">
        <v>40642</v>
      </c>
      <c r="E7883" s="1">
        <v>40643</v>
      </c>
      <c r="F7883" s="1" t="str">
        <f t="shared" si="506"/>
        <v>April</v>
      </c>
      <c r="G7883" s="1" t="str">
        <f t="shared" si="507"/>
        <v>2011</v>
      </c>
      <c r="H7883" s="2">
        <f t="shared" si="508"/>
        <v>1</v>
      </c>
      <c r="I7883" s="2" t="b">
        <f t="shared" si="509"/>
        <v>0</v>
      </c>
      <c r="J7883" t="s">
        <v>34</v>
      </c>
      <c r="K7883">
        <v>37</v>
      </c>
      <c r="L7883">
        <v>1129.0550000000001</v>
      </c>
      <c r="M7883">
        <v>0.05</v>
      </c>
      <c r="N7883" t="s">
        <v>18</v>
      </c>
      <c r="O7883">
        <v>337.73</v>
      </c>
      <c r="P7883">
        <v>35.99</v>
      </c>
      <c r="Q7883">
        <v>1.1000000000000001</v>
      </c>
      <c r="R7883" t="s">
        <v>805</v>
      </c>
      <c r="S7883" t="s">
        <v>143</v>
      </c>
      <c r="T7883" t="s">
        <v>21</v>
      </c>
      <c r="U7883" t="s">
        <v>32</v>
      </c>
      <c r="V7883" t="s">
        <v>33</v>
      </c>
      <c r="W7883">
        <v>0.55000000000000004</v>
      </c>
    </row>
    <row r="7884" spans="1:23" x14ac:dyDescent="0.3">
      <c r="A7884" t="s">
        <v>1778</v>
      </c>
      <c r="B7884" t="s">
        <v>1779</v>
      </c>
      <c r="D7884" s="1">
        <v>41176</v>
      </c>
      <c r="E7884" s="1">
        <v>41177</v>
      </c>
      <c r="F7884" s="1" t="str">
        <f t="shared" si="506"/>
        <v>September</v>
      </c>
      <c r="G7884" s="1" t="str">
        <f t="shared" si="507"/>
        <v>2012</v>
      </c>
      <c r="H7884" s="2">
        <f t="shared" si="508"/>
        <v>1</v>
      </c>
      <c r="I7884" s="2" t="b">
        <f t="shared" si="509"/>
        <v>0</v>
      </c>
      <c r="J7884" t="s">
        <v>34</v>
      </c>
      <c r="K7884">
        <v>34</v>
      </c>
      <c r="L7884">
        <v>210.24</v>
      </c>
      <c r="M7884">
        <v>0</v>
      </c>
      <c r="N7884" t="s">
        <v>18</v>
      </c>
      <c r="O7884">
        <v>-31.67</v>
      </c>
      <c r="P7884">
        <v>5.68</v>
      </c>
      <c r="Q7884">
        <v>3.6</v>
      </c>
      <c r="R7884" t="s">
        <v>805</v>
      </c>
      <c r="S7884" t="s">
        <v>143</v>
      </c>
      <c r="T7884" t="s">
        <v>42</v>
      </c>
      <c r="U7884" t="s">
        <v>22</v>
      </c>
      <c r="V7884" t="s">
        <v>82</v>
      </c>
      <c r="W7884">
        <v>0.56000000000000005</v>
      </c>
    </row>
    <row r="7885" spans="1:23" x14ac:dyDescent="0.3">
      <c r="A7885" t="s">
        <v>1088</v>
      </c>
      <c r="B7885" t="s">
        <v>1242</v>
      </c>
      <c r="D7885" s="1">
        <v>40270</v>
      </c>
      <c r="E7885" s="1">
        <v>40275</v>
      </c>
      <c r="F7885" s="1" t="str">
        <f t="shared" si="506"/>
        <v>April</v>
      </c>
      <c r="G7885" s="1" t="str">
        <f t="shared" si="507"/>
        <v>2010</v>
      </c>
      <c r="H7885" s="2">
        <f t="shared" si="508"/>
        <v>5</v>
      </c>
      <c r="I7885" s="2" t="b">
        <f t="shared" si="509"/>
        <v>0</v>
      </c>
      <c r="J7885" t="s">
        <v>17</v>
      </c>
      <c r="K7885">
        <v>3</v>
      </c>
      <c r="L7885">
        <v>1358.7760000000001</v>
      </c>
      <c r="M7885">
        <v>0.01</v>
      </c>
      <c r="N7885" t="s">
        <v>25</v>
      </c>
      <c r="O7885">
        <v>-163.19999999999999</v>
      </c>
      <c r="P7885">
        <v>550.98</v>
      </c>
      <c r="Q7885">
        <v>45.7</v>
      </c>
      <c r="R7885" t="s">
        <v>805</v>
      </c>
      <c r="S7885" t="s">
        <v>143</v>
      </c>
      <c r="T7885" t="s">
        <v>42</v>
      </c>
      <c r="U7885" t="s">
        <v>36</v>
      </c>
      <c r="V7885" t="s">
        <v>55</v>
      </c>
      <c r="W7885">
        <v>0.71</v>
      </c>
    </row>
    <row r="7886" spans="1:23" x14ac:dyDescent="0.3">
      <c r="A7886" t="s">
        <v>1445</v>
      </c>
      <c r="B7886" t="s">
        <v>1777</v>
      </c>
      <c r="D7886" s="1">
        <v>41037</v>
      </c>
      <c r="E7886" s="1">
        <v>41037</v>
      </c>
      <c r="F7886" s="1" t="str">
        <f t="shared" si="506"/>
        <v>May</v>
      </c>
      <c r="G7886" s="1" t="str">
        <f t="shared" si="507"/>
        <v>2012</v>
      </c>
      <c r="H7886" s="2">
        <f t="shared" si="508"/>
        <v>0</v>
      </c>
      <c r="I7886" s="2" t="str">
        <f t="shared" si="509"/>
        <v>FREE DELIVERY</v>
      </c>
      <c r="J7886" t="s">
        <v>24</v>
      </c>
      <c r="K7886">
        <v>16</v>
      </c>
      <c r="L7886">
        <v>372.09</v>
      </c>
      <c r="M7886">
        <v>0.04</v>
      </c>
      <c r="N7886" t="s">
        <v>39</v>
      </c>
      <c r="O7886">
        <v>98.28</v>
      </c>
      <c r="P7886">
        <v>22.24</v>
      </c>
      <c r="Q7886">
        <v>1.99</v>
      </c>
      <c r="R7886" t="s">
        <v>805</v>
      </c>
      <c r="S7886" t="s">
        <v>143</v>
      </c>
      <c r="T7886" t="s">
        <v>31</v>
      </c>
      <c r="U7886" t="s">
        <v>32</v>
      </c>
      <c r="V7886" t="s">
        <v>48</v>
      </c>
      <c r="W7886">
        <v>0.43</v>
      </c>
    </row>
    <row r="7887" spans="1:23" x14ac:dyDescent="0.3">
      <c r="A7887" t="s">
        <v>962</v>
      </c>
      <c r="B7887" t="s">
        <v>1780</v>
      </c>
      <c r="D7887" s="1">
        <v>41057</v>
      </c>
      <c r="E7887" s="1">
        <v>41062</v>
      </c>
      <c r="F7887" s="1" t="str">
        <f t="shared" si="506"/>
        <v>June</v>
      </c>
      <c r="G7887" s="1" t="str">
        <f t="shared" si="507"/>
        <v>2012</v>
      </c>
      <c r="H7887" s="2">
        <f t="shared" si="508"/>
        <v>5</v>
      </c>
      <c r="I7887" s="2" t="b">
        <f t="shared" si="509"/>
        <v>0</v>
      </c>
      <c r="J7887" t="s">
        <v>17</v>
      </c>
      <c r="K7887">
        <v>22</v>
      </c>
      <c r="L7887">
        <v>1239.4445000000001</v>
      </c>
      <c r="M7887">
        <v>7.0000000000000007E-2</v>
      </c>
      <c r="N7887" t="s">
        <v>18</v>
      </c>
      <c r="O7887">
        <v>165.5</v>
      </c>
      <c r="P7887">
        <v>65.989999999999995</v>
      </c>
      <c r="Q7887">
        <v>3.99</v>
      </c>
      <c r="R7887" t="s">
        <v>805</v>
      </c>
      <c r="S7887" t="s">
        <v>143</v>
      </c>
      <c r="T7887" t="s">
        <v>21</v>
      </c>
      <c r="U7887" t="s">
        <v>32</v>
      </c>
      <c r="V7887" t="s">
        <v>33</v>
      </c>
      <c r="W7887">
        <v>0.59</v>
      </c>
    </row>
    <row r="7888" spans="1:23" x14ac:dyDescent="0.3">
      <c r="A7888" t="s">
        <v>1781</v>
      </c>
      <c r="B7888" t="s">
        <v>1782</v>
      </c>
      <c r="D7888" s="1">
        <v>40438</v>
      </c>
      <c r="E7888" s="1">
        <v>40439</v>
      </c>
      <c r="F7888" s="1" t="str">
        <f t="shared" si="506"/>
        <v>September</v>
      </c>
      <c r="G7888" s="1" t="str">
        <f t="shared" si="507"/>
        <v>2010</v>
      </c>
      <c r="H7888" s="2">
        <f t="shared" si="508"/>
        <v>1</v>
      </c>
      <c r="I7888" s="2" t="b">
        <f t="shared" si="509"/>
        <v>0</v>
      </c>
      <c r="J7888" t="s">
        <v>44</v>
      </c>
      <c r="K7888">
        <v>19</v>
      </c>
      <c r="L7888">
        <v>116.22</v>
      </c>
      <c r="M7888">
        <v>0.01</v>
      </c>
      <c r="N7888" t="s">
        <v>18</v>
      </c>
      <c r="O7888">
        <v>26.89</v>
      </c>
      <c r="P7888">
        <v>5.98</v>
      </c>
      <c r="Q7888">
        <v>1.49</v>
      </c>
      <c r="R7888" t="s">
        <v>805</v>
      </c>
      <c r="S7888" t="s">
        <v>143</v>
      </c>
      <c r="T7888" t="s">
        <v>42</v>
      </c>
      <c r="U7888" t="s">
        <v>22</v>
      </c>
      <c r="V7888" t="s">
        <v>29</v>
      </c>
      <c r="W7888">
        <v>0.39</v>
      </c>
    </row>
    <row r="7889" spans="1:23" x14ac:dyDescent="0.3">
      <c r="A7889" t="s">
        <v>1248</v>
      </c>
      <c r="B7889" t="s">
        <v>1770</v>
      </c>
      <c r="D7889" s="1">
        <v>40457</v>
      </c>
      <c r="E7889" s="1">
        <v>40459</v>
      </c>
      <c r="F7889" s="1" t="str">
        <f t="shared" si="506"/>
        <v>October</v>
      </c>
      <c r="G7889" s="1" t="str">
        <f t="shared" si="507"/>
        <v>2010</v>
      </c>
      <c r="H7889" s="2">
        <f t="shared" si="508"/>
        <v>2</v>
      </c>
      <c r="I7889" s="2" t="b">
        <f t="shared" si="509"/>
        <v>0</v>
      </c>
      <c r="J7889" t="s">
        <v>52</v>
      </c>
      <c r="K7889">
        <v>33</v>
      </c>
      <c r="L7889">
        <v>292.75</v>
      </c>
      <c r="M7889">
        <v>0.08</v>
      </c>
      <c r="N7889" t="s">
        <v>18</v>
      </c>
      <c r="O7889">
        <v>93.33</v>
      </c>
      <c r="P7889">
        <v>8.9499999999999993</v>
      </c>
      <c r="Q7889">
        <v>2.0099999999999998</v>
      </c>
      <c r="R7889" t="s">
        <v>805</v>
      </c>
      <c r="S7889" t="s">
        <v>143</v>
      </c>
      <c r="T7889" t="s">
        <v>31</v>
      </c>
      <c r="U7889" t="s">
        <v>22</v>
      </c>
      <c r="V7889" t="s">
        <v>43</v>
      </c>
      <c r="W7889">
        <v>0.39</v>
      </c>
    </row>
    <row r="7890" spans="1:23" x14ac:dyDescent="0.3">
      <c r="A7890" t="s">
        <v>1088</v>
      </c>
      <c r="B7890" t="s">
        <v>1242</v>
      </c>
      <c r="D7890" s="1">
        <v>41023</v>
      </c>
      <c r="E7890" s="1">
        <v>41028</v>
      </c>
      <c r="F7890" s="1" t="str">
        <f t="shared" si="506"/>
        <v>April</v>
      </c>
      <c r="G7890" s="1" t="str">
        <f t="shared" si="507"/>
        <v>2012</v>
      </c>
      <c r="H7890" s="2">
        <f t="shared" si="508"/>
        <v>5</v>
      </c>
      <c r="I7890" s="2" t="b">
        <f t="shared" si="509"/>
        <v>0</v>
      </c>
      <c r="J7890" t="s">
        <v>17</v>
      </c>
      <c r="K7890">
        <v>13</v>
      </c>
      <c r="L7890">
        <v>1191.73</v>
      </c>
      <c r="M7890">
        <v>7.0000000000000007E-2</v>
      </c>
      <c r="N7890" t="s">
        <v>18</v>
      </c>
      <c r="O7890">
        <v>147.6</v>
      </c>
      <c r="P7890">
        <v>96.45</v>
      </c>
      <c r="Q7890">
        <v>13.99</v>
      </c>
      <c r="R7890" t="s">
        <v>805</v>
      </c>
      <c r="S7890" t="s">
        <v>143</v>
      </c>
      <c r="T7890" t="s">
        <v>42</v>
      </c>
      <c r="U7890" t="s">
        <v>32</v>
      </c>
      <c r="V7890" t="s">
        <v>94</v>
      </c>
      <c r="W7890">
        <v>0.38</v>
      </c>
    </row>
    <row r="7891" spans="1:23" x14ac:dyDescent="0.3">
      <c r="A7891" t="s">
        <v>1781</v>
      </c>
      <c r="B7891" t="s">
        <v>1782</v>
      </c>
      <c r="D7891" s="1">
        <v>41213</v>
      </c>
      <c r="E7891" s="1">
        <v>41214</v>
      </c>
      <c r="F7891" s="1" t="str">
        <f t="shared" si="506"/>
        <v>November</v>
      </c>
      <c r="G7891" s="1" t="str">
        <f t="shared" si="507"/>
        <v>2012</v>
      </c>
      <c r="H7891" s="2">
        <f t="shared" si="508"/>
        <v>1</v>
      </c>
      <c r="I7891" s="2" t="b">
        <f t="shared" si="509"/>
        <v>0</v>
      </c>
      <c r="J7891" t="s">
        <v>52</v>
      </c>
      <c r="K7891">
        <v>44</v>
      </c>
      <c r="L7891">
        <v>192.78</v>
      </c>
      <c r="M7891">
        <v>0.06</v>
      </c>
      <c r="N7891" t="s">
        <v>18</v>
      </c>
      <c r="O7891">
        <v>4.59</v>
      </c>
      <c r="P7891">
        <v>4.28</v>
      </c>
      <c r="Q7891">
        <v>1.6</v>
      </c>
      <c r="R7891" t="s">
        <v>805</v>
      </c>
      <c r="S7891" t="s">
        <v>143</v>
      </c>
      <c r="T7891" t="s">
        <v>42</v>
      </c>
      <c r="U7891" t="s">
        <v>22</v>
      </c>
      <c r="V7891" t="s">
        <v>60</v>
      </c>
      <c r="W7891">
        <v>0.57999999999999996</v>
      </c>
    </row>
    <row r="7892" spans="1:23" x14ac:dyDescent="0.3">
      <c r="A7892" t="s">
        <v>1445</v>
      </c>
      <c r="B7892" t="s">
        <v>1777</v>
      </c>
      <c r="D7892" s="1">
        <v>40441</v>
      </c>
      <c r="E7892" s="1">
        <v>40442</v>
      </c>
      <c r="F7892" s="1" t="str">
        <f t="shared" si="506"/>
        <v>September</v>
      </c>
      <c r="G7892" s="1" t="str">
        <f t="shared" si="507"/>
        <v>2010</v>
      </c>
      <c r="H7892" s="2">
        <f t="shared" si="508"/>
        <v>1</v>
      </c>
      <c r="I7892" s="2" t="b">
        <f t="shared" si="509"/>
        <v>0</v>
      </c>
      <c r="J7892" t="s">
        <v>52</v>
      </c>
      <c r="K7892">
        <v>37</v>
      </c>
      <c r="L7892">
        <v>321.02</v>
      </c>
      <c r="M7892">
        <v>0.1</v>
      </c>
      <c r="N7892" t="s">
        <v>39</v>
      </c>
      <c r="O7892">
        <v>-11.88</v>
      </c>
      <c r="P7892">
        <v>8.67</v>
      </c>
      <c r="Q7892">
        <v>3.5</v>
      </c>
      <c r="R7892" t="s">
        <v>805</v>
      </c>
      <c r="S7892" t="s">
        <v>143</v>
      </c>
      <c r="T7892" t="s">
        <v>31</v>
      </c>
      <c r="U7892" t="s">
        <v>22</v>
      </c>
      <c r="V7892" t="s">
        <v>28</v>
      </c>
      <c r="W7892">
        <v>0.57999999999999996</v>
      </c>
    </row>
    <row r="7893" spans="1:23" x14ac:dyDescent="0.3">
      <c r="A7893" t="s">
        <v>985</v>
      </c>
      <c r="B7893" t="s">
        <v>1747</v>
      </c>
      <c r="D7893" s="1">
        <v>40764</v>
      </c>
      <c r="E7893" s="1">
        <v>40767</v>
      </c>
      <c r="F7893" s="1" t="str">
        <f t="shared" si="506"/>
        <v>August</v>
      </c>
      <c r="G7893" s="1" t="str">
        <f t="shared" si="507"/>
        <v>2011</v>
      </c>
      <c r="H7893" s="2">
        <f t="shared" si="508"/>
        <v>3</v>
      </c>
      <c r="I7893" s="2" t="b">
        <f t="shared" si="509"/>
        <v>0</v>
      </c>
      <c r="J7893" t="s">
        <v>52</v>
      </c>
      <c r="K7893">
        <v>17</v>
      </c>
      <c r="L7893">
        <v>42.29</v>
      </c>
      <c r="M7893">
        <v>0.06</v>
      </c>
      <c r="N7893" t="s">
        <v>18</v>
      </c>
      <c r="O7893">
        <v>-85.27</v>
      </c>
      <c r="P7893">
        <v>2.16</v>
      </c>
      <c r="Q7893">
        <v>6.05</v>
      </c>
      <c r="R7893" t="s">
        <v>805</v>
      </c>
      <c r="S7893" t="s">
        <v>143</v>
      </c>
      <c r="T7893" t="s">
        <v>31</v>
      </c>
      <c r="U7893" t="s">
        <v>22</v>
      </c>
      <c r="V7893" t="s">
        <v>29</v>
      </c>
      <c r="W7893">
        <v>0.37</v>
      </c>
    </row>
    <row r="7894" spans="1:23" x14ac:dyDescent="0.3">
      <c r="A7894" t="s">
        <v>1768</v>
      </c>
      <c r="B7894" t="s">
        <v>1769</v>
      </c>
      <c r="D7894" s="1">
        <v>40632</v>
      </c>
      <c r="E7894" s="1">
        <v>40632</v>
      </c>
      <c r="F7894" s="1" t="str">
        <f t="shared" si="506"/>
        <v>March</v>
      </c>
      <c r="G7894" s="1" t="str">
        <f t="shared" si="507"/>
        <v>2011</v>
      </c>
      <c r="H7894" s="2">
        <f t="shared" si="508"/>
        <v>0</v>
      </c>
      <c r="I7894" s="2" t="str">
        <f t="shared" si="509"/>
        <v>FREE DELIVERY</v>
      </c>
      <c r="J7894" t="s">
        <v>44</v>
      </c>
      <c r="K7894">
        <v>42</v>
      </c>
      <c r="L7894">
        <v>4091.152</v>
      </c>
      <c r="M7894">
        <v>0.05</v>
      </c>
      <c r="N7894" t="s">
        <v>18</v>
      </c>
      <c r="O7894">
        <v>1303.92</v>
      </c>
      <c r="P7894">
        <v>115.99</v>
      </c>
      <c r="Q7894">
        <v>2.5</v>
      </c>
      <c r="R7894" t="s">
        <v>805</v>
      </c>
      <c r="S7894" t="s">
        <v>143</v>
      </c>
      <c r="T7894" t="s">
        <v>21</v>
      </c>
      <c r="U7894" t="s">
        <v>32</v>
      </c>
      <c r="V7894" t="s">
        <v>33</v>
      </c>
      <c r="W7894">
        <v>0.55000000000000004</v>
      </c>
    </row>
    <row r="7895" spans="1:23" x14ac:dyDescent="0.3">
      <c r="A7895" t="s">
        <v>1445</v>
      </c>
      <c r="B7895" t="s">
        <v>1777</v>
      </c>
      <c r="D7895" s="1">
        <v>40607</v>
      </c>
      <c r="E7895" s="1">
        <v>40609</v>
      </c>
      <c r="F7895" s="1" t="str">
        <f t="shared" si="506"/>
        <v>March</v>
      </c>
      <c r="G7895" s="1" t="str">
        <f t="shared" si="507"/>
        <v>2011</v>
      </c>
      <c r="H7895" s="2">
        <f t="shared" si="508"/>
        <v>2</v>
      </c>
      <c r="I7895" s="2" t="b">
        <f t="shared" si="509"/>
        <v>0</v>
      </c>
      <c r="J7895" t="s">
        <v>17</v>
      </c>
      <c r="K7895">
        <v>23</v>
      </c>
      <c r="L7895">
        <v>862.64</v>
      </c>
      <c r="M7895">
        <v>0.04</v>
      </c>
      <c r="N7895" t="s">
        <v>18</v>
      </c>
      <c r="O7895">
        <v>122.11</v>
      </c>
      <c r="P7895">
        <v>35.89</v>
      </c>
      <c r="Q7895">
        <v>14.72</v>
      </c>
      <c r="R7895" t="s">
        <v>805</v>
      </c>
      <c r="S7895" t="s">
        <v>143</v>
      </c>
      <c r="T7895" t="s">
        <v>31</v>
      </c>
      <c r="U7895" t="s">
        <v>22</v>
      </c>
      <c r="V7895" t="s">
        <v>51</v>
      </c>
      <c r="W7895">
        <v>0.4</v>
      </c>
    </row>
    <row r="7896" spans="1:23" x14ac:dyDescent="0.3">
      <c r="A7896" t="s">
        <v>1771</v>
      </c>
      <c r="B7896" t="s">
        <v>1772</v>
      </c>
      <c r="D7896" s="1">
        <v>41128</v>
      </c>
      <c r="E7896" s="1">
        <v>41129</v>
      </c>
      <c r="F7896" s="1" t="str">
        <f t="shared" si="506"/>
        <v>August</v>
      </c>
      <c r="G7896" s="1" t="str">
        <f t="shared" si="507"/>
        <v>2012</v>
      </c>
      <c r="H7896" s="2">
        <f t="shared" si="508"/>
        <v>1</v>
      </c>
      <c r="I7896" s="2" t="b">
        <f t="shared" si="509"/>
        <v>0</v>
      </c>
      <c r="J7896" t="s">
        <v>24</v>
      </c>
      <c r="K7896">
        <v>44</v>
      </c>
      <c r="L7896">
        <v>23775.56</v>
      </c>
      <c r="M7896">
        <v>0.03</v>
      </c>
      <c r="N7896" t="s">
        <v>25</v>
      </c>
      <c r="O7896">
        <v>7080.99</v>
      </c>
      <c r="P7896">
        <v>535.64</v>
      </c>
      <c r="Q7896">
        <v>14.7</v>
      </c>
      <c r="R7896" t="s">
        <v>805</v>
      </c>
      <c r="S7896" t="s">
        <v>143</v>
      </c>
      <c r="T7896" t="s">
        <v>21</v>
      </c>
      <c r="U7896" t="s">
        <v>32</v>
      </c>
      <c r="V7896" t="s">
        <v>94</v>
      </c>
      <c r="W7896">
        <v>0.59</v>
      </c>
    </row>
    <row r="7897" spans="1:23" x14ac:dyDescent="0.3">
      <c r="A7897" t="s">
        <v>1418</v>
      </c>
      <c r="B7897" t="s">
        <v>1773</v>
      </c>
      <c r="D7897" s="1">
        <v>40996</v>
      </c>
      <c r="E7897" s="1">
        <v>40998</v>
      </c>
      <c r="F7897" s="1" t="str">
        <f t="shared" si="506"/>
        <v>March</v>
      </c>
      <c r="G7897" s="1" t="str">
        <f t="shared" si="507"/>
        <v>2012</v>
      </c>
      <c r="H7897" s="2">
        <f t="shared" si="508"/>
        <v>2</v>
      </c>
      <c r="I7897" s="2" t="b">
        <f t="shared" si="509"/>
        <v>0</v>
      </c>
      <c r="J7897" t="s">
        <v>44</v>
      </c>
      <c r="K7897">
        <v>43</v>
      </c>
      <c r="L7897">
        <v>337.01</v>
      </c>
      <c r="M7897">
        <v>0.05</v>
      </c>
      <c r="N7897" t="s">
        <v>18</v>
      </c>
      <c r="O7897">
        <v>147.19999999999999</v>
      </c>
      <c r="P7897">
        <v>7.98</v>
      </c>
      <c r="Q7897">
        <v>1.25</v>
      </c>
      <c r="R7897" t="s">
        <v>805</v>
      </c>
      <c r="S7897" t="s">
        <v>143</v>
      </c>
      <c r="T7897" t="s">
        <v>31</v>
      </c>
      <c r="U7897" t="s">
        <v>22</v>
      </c>
      <c r="V7897" t="s">
        <v>43</v>
      </c>
      <c r="W7897">
        <v>0.35</v>
      </c>
    </row>
    <row r="7898" spans="1:23" x14ac:dyDescent="0.3">
      <c r="A7898" t="s">
        <v>1418</v>
      </c>
      <c r="B7898" t="s">
        <v>1773</v>
      </c>
      <c r="D7898" s="1">
        <v>40996</v>
      </c>
      <c r="E7898" s="1">
        <v>40998</v>
      </c>
      <c r="F7898" s="1" t="str">
        <f t="shared" si="506"/>
        <v>March</v>
      </c>
      <c r="G7898" s="1" t="str">
        <f t="shared" si="507"/>
        <v>2012</v>
      </c>
      <c r="H7898" s="2">
        <f t="shared" si="508"/>
        <v>2</v>
      </c>
      <c r="I7898" s="2" t="b">
        <f t="shared" si="509"/>
        <v>0</v>
      </c>
      <c r="J7898" t="s">
        <v>44</v>
      </c>
      <c r="K7898">
        <v>50</v>
      </c>
      <c r="L7898">
        <v>6093.2420000000002</v>
      </c>
      <c r="M7898">
        <v>0.09</v>
      </c>
      <c r="N7898" t="s">
        <v>18</v>
      </c>
      <c r="O7898">
        <v>1174.3800000000001</v>
      </c>
      <c r="P7898">
        <v>155.99</v>
      </c>
      <c r="Q7898">
        <v>8.08</v>
      </c>
      <c r="R7898" t="s">
        <v>805</v>
      </c>
      <c r="S7898" t="s">
        <v>143</v>
      </c>
      <c r="T7898" t="s">
        <v>31</v>
      </c>
      <c r="U7898" t="s">
        <v>32</v>
      </c>
      <c r="V7898" t="s">
        <v>33</v>
      </c>
      <c r="W7898">
        <v>0.6</v>
      </c>
    </row>
    <row r="7899" spans="1:23" x14ac:dyDescent="0.3">
      <c r="A7899" t="s">
        <v>1033</v>
      </c>
      <c r="B7899" t="s">
        <v>1034</v>
      </c>
      <c r="D7899" s="1">
        <v>40516</v>
      </c>
      <c r="E7899" s="1">
        <v>40517</v>
      </c>
      <c r="F7899" s="1" t="str">
        <f t="shared" si="506"/>
        <v>December</v>
      </c>
      <c r="G7899" s="1" t="str">
        <f t="shared" si="507"/>
        <v>2010</v>
      </c>
      <c r="H7899" s="2">
        <f t="shared" si="508"/>
        <v>1</v>
      </c>
      <c r="I7899" s="2" t="b">
        <f t="shared" si="509"/>
        <v>0</v>
      </c>
      <c r="J7899" t="s">
        <v>52</v>
      </c>
      <c r="K7899">
        <v>3</v>
      </c>
      <c r="L7899">
        <v>87.09</v>
      </c>
      <c r="M7899">
        <v>0.1</v>
      </c>
      <c r="N7899" t="s">
        <v>18</v>
      </c>
      <c r="O7899">
        <v>-42.73</v>
      </c>
      <c r="P7899">
        <v>29.34</v>
      </c>
      <c r="Q7899">
        <v>7.87</v>
      </c>
      <c r="R7899" t="s">
        <v>805</v>
      </c>
      <c r="S7899" t="s">
        <v>143</v>
      </c>
      <c r="T7899" t="s">
        <v>27</v>
      </c>
      <c r="U7899" t="s">
        <v>36</v>
      </c>
      <c r="V7899" t="s">
        <v>37</v>
      </c>
      <c r="W7899">
        <v>0.54</v>
      </c>
    </row>
    <row r="7900" spans="1:23" x14ac:dyDescent="0.3">
      <c r="A7900" t="s">
        <v>1033</v>
      </c>
      <c r="B7900" t="s">
        <v>1034</v>
      </c>
      <c r="D7900" s="1">
        <v>40516</v>
      </c>
      <c r="E7900" s="1">
        <v>40517</v>
      </c>
      <c r="F7900" s="1" t="str">
        <f t="shared" si="506"/>
        <v>December</v>
      </c>
      <c r="G7900" s="1" t="str">
        <f t="shared" si="507"/>
        <v>2010</v>
      </c>
      <c r="H7900" s="2">
        <f t="shared" si="508"/>
        <v>1</v>
      </c>
      <c r="I7900" s="2" t="b">
        <f t="shared" si="509"/>
        <v>0</v>
      </c>
      <c r="J7900" t="s">
        <v>52</v>
      </c>
      <c r="K7900">
        <v>42</v>
      </c>
      <c r="L7900">
        <v>196.1</v>
      </c>
      <c r="M7900">
        <v>7.0000000000000007E-2</v>
      </c>
      <c r="N7900" t="s">
        <v>18</v>
      </c>
      <c r="O7900">
        <v>71.650000000000006</v>
      </c>
      <c r="P7900">
        <v>4.76</v>
      </c>
      <c r="Q7900">
        <v>0.88</v>
      </c>
      <c r="R7900" t="s">
        <v>805</v>
      </c>
      <c r="S7900" t="s">
        <v>143</v>
      </c>
      <c r="T7900" t="s">
        <v>27</v>
      </c>
      <c r="U7900" t="s">
        <v>22</v>
      </c>
      <c r="V7900" t="s">
        <v>43</v>
      </c>
      <c r="W7900">
        <v>0.39</v>
      </c>
    </row>
    <row r="7901" spans="1:23" x14ac:dyDescent="0.3">
      <c r="A7901" t="s">
        <v>1265</v>
      </c>
      <c r="B7901" t="s">
        <v>1266</v>
      </c>
      <c r="D7901" s="1">
        <v>40723</v>
      </c>
      <c r="E7901" s="1">
        <v>40730</v>
      </c>
      <c r="F7901" s="1" t="str">
        <f t="shared" si="506"/>
        <v>July</v>
      </c>
      <c r="G7901" s="1" t="str">
        <f t="shared" si="507"/>
        <v>2011</v>
      </c>
      <c r="H7901" s="2">
        <f t="shared" si="508"/>
        <v>7</v>
      </c>
      <c r="I7901" s="2" t="b">
        <f t="shared" si="509"/>
        <v>0</v>
      </c>
      <c r="J7901" t="s">
        <v>17</v>
      </c>
      <c r="K7901">
        <v>1</v>
      </c>
      <c r="L7901">
        <v>11.08</v>
      </c>
      <c r="M7901">
        <v>0.09</v>
      </c>
      <c r="N7901" t="s">
        <v>18</v>
      </c>
      <c r="O7901">
        <v>-9.69</v>
      </c>
      <c r="P7901">
        <v>5.8</v>
      </c>
      <c r="Q7901">
        <v>5.59</v>
      </c>
      <c r="R7901" t="s">
        <v>805</v>
      </c>
      <c r="S7901" t="s">
        <v>143</v>
      </c>
      <c r="T7901" t="s">
        <v>42</v>
      </c>
      <c r="U7901" t="s">
        <v>22</v>
      </c>
      <c r="V7901" t="s">
        <v>29</v>
      </c>
      <c r="W7901">
        <v>0.4</v>
      </c>
    </row>
    <row r="7902" spans="1:23" x14ac:dyDescent="0.3">
      <c r="A7902" t="s">
        <v>1775</v>
      </c>
      <c r="B7902" t="s">
        <v>1776</v>
      </c>
      <c r="D7902" s="1">
        <v>39946</v>
      </c>
      <c r="E7902" s="1">
        <v>39949</v>
      </c>
      <c r="F7902" s="1" t="str">
        <f t="shared" si="506"/>
        <v>May</v>
      </c>
      <c r="G7902" s="1" t="str">
        <f t="shared" si="507"/>
        <v>2009</v>
      </c>
      <c r="H7902" s="2">
        <f t="shared" si="508"/>
        <v>3</v>
      </c>
      <c r="I7902" s="2" t="b">
        <f t="shared" si="509"/>
        <v>0</v>
      </c>
      <c r="J7902" t="s">
        <v>44</v>
      </c>
      <c r="K7902">
        <v>43</v>
      </c>
      <c r="L7902">
        <v>2438.6999999999998</v>
      </c>
      <c r="M7902">
        <v>0</v>
      </c>
      <c r="N7902" t="s">
        <v>18</v>
      </c>
      <c r="O7902">
        <v>-1413.18</v>
      </c>
      <c r="P7902">
        <v>55.5</v>
      </c>
      <c r="Q7902">
        <v>52.2</v>
      </c>
      <c r="R7902" t="s">
        <v>805</v>
      </c>
      <c r="S7902" t="s">
        <v>143</v>
      </c>
      <c r="T7902" t="s">
        <v>42</v>
      </c>
      <c r="U7902" t="s">
        <v>36</v>
      </c>
      <c r="V7902" t="s">
        <v>37</v>
      </c>
      <c r="W7902">
        <v>0.72</v>
      </c>
    </row>
    <row r="7903" spans="1:23" x14ac:dyDescent="0.3">
      <c r="A7903" t="s">
        <v>1771</v>
      </c>
      <c r="B7903" t="s">
        <v>1772</v>
      </c>
      <c r="D7903" s="1">
        <v>40543</v>
      </c>
      <c r="E7903" s="1">
        <v>40544</v>
      </c>
      <c r="F7903" s="1" t="str">
        <f t="shared" si="506"/>
        <v>January</v>
      </c>
      <c r="G7903" s="1" t="str">
        <f t="shared" si="507"/>
        <v>2011</v>
      </c>
      <c r="H7903" s="2">
        <f t="shared" si="508"/>
        <v>1</v>
      </c>
      <c r="I7903" s="2" t="b">
        <f t="shared" si="509"/>
        <v>0</v>
      </c>
      <c r="J7903" t="s">
        <v>44</v>
      </c>
      <c r="K7903">
        <v>26</v>
      </c>
      <c r="L7903">
        <v>299.11</v>
      </c>
      <c r="M7903">
        <v>0.05</v>
      </c>
      <c r="N7903" t="s">
        <v>18</v>
      </c>
      <c r="O7903">
        <v>40.03</v>
      </c>
      <c r="P7903">
        <v>11.34</v>
      </c>
      <c r="Q7903">
        <v>5.01</v>
      </c>
      <c r="R7903" t="s">
        <v>805</v>
      </c>
      <c r="S7903" t="s">
        <v>143</v>
      </c>
      <c r="T7903" t="s">
        <v>21</v>
      </c>
      <c r="U7903" t="s">
        <v>22</v>
      </c>
      <c r="V7903" t="s">
        <v>43</v>
      </c>
      <c r="W7903">
        <v>0.36</v>
      </c>
    </row>
    <row r="7904" spans="1:23" x14ac:dyDescent="0.3">
      <c r="A7904" t="s">
        <v>1119</v>
      </c>
      <c r="B7904" t="s">
        <v>958</v>
      </c>
      <c r="D7904" s="1">
        <v>40351</v>
      </c>
      <c r="E7904" s="1">
        <v>40353</v>
      </c>
      <c r="F7904" s="1" t="str">
        <f t="shared" si="506"/>
        <v>June</v>
      </c>
      <c r="G7904" s="1" t="str">
        <f t="shared" si="507"/>
        <v>2010</v>
      </c>
      <c r="H7904" s="2">
        <f t="shared" si="508"/>
        <v>2</v>
      </c>
      <c r="I7904" s="2" t="b">
        <f t="shared" si="509"/>
        <v>0</v>
      </c>
      <c r="J7904" t="s">
        <v>24</v>
      </c>
      <c r="K7904">
        <v>4</v>
      </c>
      <c r="L7904">
        <v>268.71050000000002</v>
      </c>
      <c r="M7904">
        <v>0.09</v>
      </c>
      <c r="N7904" t="s">
        <v>18</v>
      </c>
      <c r="O7904">
        <v>-337.66</v>
      </c>
      <c r="P7904">
        <v>85.99</v>
      </c>
      <c r="Q7904">
        <v>0.99</v>
      </c>
      <c r="R7904" t="s">
        <v>805</v>
      </c>
      <c r="S7904" t="s">
        <v>143</v>
      </c>
      <c r="T7904" t="s">
        <v>27</v>
      </c>
      <c r="U7904" t="s">
        <v>32</v>
      </c>
      <c r="V7904" t="s">
        <v>33</v>
      </c>
      <c r="W7904">
        <v>0.55000000000000004</v>
      </c>
    </row>
    <row r="7905" spans="1:23" x14ac:dyDescent="0.3">
      <c r="A7905" t="s">
        <v>1496</v>
      </c>
      <c r="B7905" t="s">
        <v>1491</v>
      </c>
      <c r="D7905" s="1">
        <v>40181</v>
      </c>
      <c r="E7905" s="1">
        <v>40183</v>
      </c>
      <c r="F7905" s="1" t="str">
        <f t="shared" si="506"/>
        <v>January</v>
      </c>
      <c r="G7905" s="1" t="str">
        <f t="shared" si="507"/>
        <v>2010</v>
      </c>
      <c r="H7905" s="2">
        <f t="shared" si="508"/>
        <v>2</v>
      </c>
      <c r="I7905" s="2" t="b">
        <f t="shared" si="509"/>
        <v>0</v>
      </c>
      <c r="J7905" t="s">
        <v>24</v>
      </c>
      <c r="K7905">
        <v>33</v>
      </c>
      <c r="L7905">
        <v>28389.14</v>
      </c>
      <c r="M7905">
        <v>7.0000000000000007E-2</v>
      </c>
      <c r="N7905" t="s">
        <v>25</v>
      </c>
      <c r="O7905">
        <v>7132.18</v>
      </c>
      <c r="P7905">
        <v>880.98</v>
      </c>
      <c r="Q7905">
        <v>44.55</v>
      </c>
      <c r="R7905" t="s">
        <v>805</v>
      </c>
      <c r="S7905" t="s">
        <v>143</v>
      </c>
      <c r="T7905" t="s">
        <v>27</v>
      </c>
      <c r="U7905" t="s">
        <v>36</v>
      </c>
      <c r="V7905" t="s">
        <v>54</v>
      </c>
      <c r="W7905">
        <v>0.62</v>
      </c>
    </row>
    <row r="7906" spans="1:23" x14ac:dyDescent="0.3">
      <c r="A7906" t="s">
        <v>992</v>
      </c>
      <c r="B7906" t="s">
        <v>1254</v>
      </c>
      <c r="D7906" s="1">
        <v>40025</v>
      </c>
      <c r="E7906" s="1">
        <v>40029</v>
      </c>
      <c r="F7906" s="1" t="str">
        <f t="shared" si="506"/>
        <v>August</v>
      </c>
      <c r="G7906" s="1" t="str">
        <f t="shared" si="507"/>
        <v>2009</v>
      </c>
      <c r="H7906" s="2">
        <f t="shared" si="508"/>
        <v>4</v>
      </c>
      <c r="I7906" s="2" t="b">
        <f t="shared" si="509"/>
        <v>0</v>
      </c>
      <c r="J7906" t="s">
        <v>17</v>
      </c>
      <c r="K7906">
        <v>5</v>
      </c>
      <c r="L7906">
        <v>142.30000000000001</v>
      </c>
      <c r="M7906">
        <v>0.03</v>
      </c>
      <c r="N7906" t="s">
        <v>18</v>
      </c>
      <c r="O7906">
        <v>-24.18</v>
      </c>
      <c r="P7906">
        <v>24.92</v>
      </c>
      <c r="Q7906">
        <v>12.98</v>
      </c>
      <c r="R7906" t="s">
        <v>805</v>
      </c>
      <c r="S7906" t="s">
        <v>143</v>
      </c>
      <c r="T7906" t="s">
        <v>27</v>
      </c>
      <c r="U7906" t="s">
        <v>22</v>
      </c>
      <c r="V7906" t="s">
        <v>29</v>
      </c>
      <c r="W7906">
        <v>0.39</v>
      </c>
    </row>
    <row r="7907" spans="1:23" x14ac:dyDescent="0.3">
      <c r="A7907" t="s">
        <v>992</v>
      </c>
      <c r="B7907" t="s">
        <v>1254</v>
      </c>
      <c r="D7907" s="1">
        <v>40025</v>
      </c>
      <c r="E7907" s="1">
        <v>40029</v>
      </c>
      <c r="F7907" s="1" t="str">
        <f t="shared" si="506"/>
        <v>August</v>
      </c>
      <c r="G7907" s="1" t="str">
        <f t="shared" si="507"/>
        <v>2009</v>
      </c>
      <c r="H7907" s="2">
        <f t="shared" si="508"/>
        <v>4</v>
      </c>
      <c r="I7907" s="2" t="b">
        <f t="shared" si="509"/>
        <v>0</v>
      </c>
      <c r="J7907" t="s">
        <v>17</v>
      </c>
      <c r="K7907">
        <v>8</v>
      </c>
      <c r="L7907">
        <v>21.93</v>
      </c>
      <c r="M7907">
        <v>0.09</v>
      </c>
      <c r="N7907" t="s">
        <v>18</v>
      </c>
      <c r="O7907">
        <v>-37.79</v>
      </c>
      <c r="P7907">
        <v>2.16</v>
      </c>
      <c r="Q7907">
        <v>6.05</v>
      </c>
      <c r="R7907" t="s">
        <v>805</v>
      </c>
      <c r="S7907" t="s">
        <v>143</v>
      </c>
      <c r="T7907" t="s">
        <v>27</v>
      </c>
      <c r="U7907" t="s">
        <v>22</v>
      </c>
      <c r="V7907" t="s">
        <v>29</v>
      </c>
      <c r="W7907">
        <v>0.37</v>
      </c>
    </row>
    <row r="7908" spans="1:23" x14ac:dyDescent="0.3">
      <c r="A7908" t="s">
        <v>992</v>
      </c>
      <c r="B7908" t="s">
        <v>1254</v>
      </c>
      <c r="D7908" s="1">
        <v>40025</v>
      </c>
      <c r="E7908" s="1">
        <v>40032</v>
      </c>
      <c r="F7908" s="1" t="str">
        <f t="shared" si="506"/>
        <v>August</v>
      </c>
      <c r="G7908" s="1" t="str">
        <f t="shared" si="507"/>
        <v>2009</v>
      </c>
      <c r="H7908" s="2">
        <f t="shared" si="508"/>
        <v>7</v>
      </c>
      <c r="I7908" s="2" t="b">
        <f t="shared" si="509"/>
        <v>0</v>
      </c>
      <c r="J7908" t="s">
        <v>17</v>
      </c>
      <c r="K7908">
        <v>35</v>
      </c>
      <c r="L7908">
        <v>26095.13</v>
      </c>
      <c r="M7908">
        <v>0.03</v>
      </c>
      <c r="N7908" t="s">
        <v>25</v>
      </c>
      <c r="O7908">
        <v>12606.81</v>
      </c>
      <c r="P7908">
        <v>808.49</v>
      </c>
      <c r="Q7908">
        <v>55.3</v>
      </c>
      <c r="R7908" t="s">
        <v>805</v>
      </c>
      <c r="S7908" t="s">
        <v>143</v>
      </c>
      <c r="T7908" t="s">
        <v>27</v>
      </c>
      <c r="U7908" t="s">
        <v>32</v>
      </c>
      <c r="V7908" t="s">
        <v>94</v>
      </c>
      <c r="W7908">
        <v>0.4</v>
      </c>
    </row>
    <row r="7909" spans="1:23" x14ac:dyDescent="0.3">
      <c r="A7909" t="s">
        <v>992</v>
      </c>
      <c r="B7909" t="s">
        <v>1254</v>
      </c>
      <c r="D7909" s="1">
        <v>40025</v>
      </c>
      <c r="E7909" s="1">
        <v>40032</v>
      </c>
      <c r="F7909" s="1" t="str">
        <f t="shared" si="506"/>
        <v>August</v>
      </c>
      <c r="G7909" s="1" t="str">
        <f t="shared" si="507"/>
        <v>2009</v>
      </c>
      <c r="H7909" s="2">
        <f t="shared" si="508"/>
        <v>7</v>
      </c>
      <c r="I7909" s="2" t="b">
        <f t="shared" si="509"/>
        <v>0</v>
      </c>
      <c r="J7909" t="s">
        <v>17</v>
      </c>
      <c r="K7909">
        <v>10</v>
      </c>
      <c r="L7909">
        <v>75.58</v>
      </c>
      <c r="M7909">
        <v>0</v>
      </c>
      <c r="N7909" t="s">
        <v>18</v>
      </c>
      <c r="O7909">
        <v>-43.26</v>
      </c>
      <c r="P7909">
        <v>6.48</v>
      </c>
      <c r="Q7909">
        <v>8.19</v>
      </c>
      <c r="R7909" t="s">
        <v>805</v>
      </c>
      <c r="S7909" t="s">
        <v>143</v>
      </c>
      <c r="T7909" t="s">
        <v>27</v>
      </c>
      <c r="U7909" t="s">
        <v>22</v>
      </c>
      <c r="V7909" t="s">
        <v>43</v>
      </c>
      <c r="W7909">
        <v>0.37</v>
      </c>
    </row>
    <row r="7910" spans="1:23" x14ac:dyDescent="0.3">
      <c r="A7910" t="s">
        <v>992</v>
      </c>
      <c r="B7910" t="s">
        <v>1254</v>
      </c>
      <c r="D7910" s="1">
        <v>40025</v>
      </c>
      <c r="E7910" s="1">
        <v>40029</v>
      </c>
      <c r="F7910" s="1" t="str">
        <f t="shared" si="506"/>
        <v>August</v>
      </c>
      <c r="G7910" s="1" t="str">
        <f t="shared" si="507"/>
        <v>2009</v>
      </c>
      <c r="H7910" s="2">
        <f t="shared" si="508"/>
        <v>4</v>
      </c>
      <c r="I7910" s="2" t="b">
        <f t="shared" si="509"/>
        <v>0</v>
      </c>
      <c r="J7910" t="s">
        <v>17</v>
      </c>
      <c r="K7910">
        <v>42</v>
      </c>
      <c r="L7910">
        <v>477.53</v>
      </c>
      <c r="M7910">
        <v>0.03</v>
      </c>
      <c r="N7910" t="s">
        <v>18</v>
      </c>
      <c r="O7910">
        <v>51.17</v>
      </c>
      <c r="P7910">
        <v>10.98</v>
      </c>
      <c r="Q7910">
        <v>3.37</v>
      </c>
      <c r="R7910" t="s">
        <v>805</v>
      </c>
      <c r="S7910" t="s">
        <v>143</v>
      </c>
      <c r="T7910" t="s">
        <v>27</v>
      </c>
      <c r="U7910" t="s">
        <v>22</v>
      </c>
      <c r="V7910" t="s">
        <v>82</v>
      </c>
      <c r="W7910">
        <v>0.56999999999999995</v>
      </c>
    </row>
    <row r="7911" spans="1:23" x14ac:dyDescent="0.3">
      <c r="A7911" t="s">
        <v>985</v>
      </c>
      <c r="B7911" t="s">
        <v>1747</v>
      </c>
      <c r="D7911" s="1">
        <v>40818</v>
      </c>
      <c r="E7911" s="1">
        <v>40820</v>
      </c>
      <c r="F7911" s="1" t="str">
        <f t="shared" si="506"/>
        <v>October</v>
      </c>
      <c r="G7911" s="1" t="str">
        <f t="shared" si="507"/>
        <v>2011</v>
      </c>
      <c r="H7911" s="2">
        <f t="shared" si="508"/>
        <v>2</v>
      </c>
      <c r="I7911" s="2" t="b">
        <f t="shared" si="509"/>
        <v>0</v>
      </c>
      <c r="J7911" t="s">
        <v>34</v>
      </c>
      <c r="K7911">
        <v>40</v>
      </c>
      <c r="L7911">
        <v>7789.63</v>
      </c>
      <c r="M7911">
        <v>0.08</v>
      </c>
      <c r="N7911" t="s">
        <v>25</v>
      </c>
      <c r="O7911">
        <v>1774.53</v>
      </c>
      <c r="P7911">
        <v>200.98</v>
      </c>
      <c r="Q7911">
        <v>23.76</v>
      </c>
      <c r="R7911" t="s">
        <v>805</v>
      </c>
      <c r="S7911" t="s">
        <v>143</v>
      </c>
      <c r="T7911" t="s">
        <v>31</v>
      </c>
      <c r="U7911" t="s">
        <v>36</v>
      </c>
      <c r="V7911" t="s">
        <v>67</v>
      </c>
      <c r="W7911">
        <v>0.57999999999999996</v>
      </c>
    </row>
    <row r="7912" spans="1:23" x14ac:dyDescent="0.3">
      <c r="A7912" t="s">
        <v>985</v>
      </c>
      <c r="B7912" t="s">
        <v>1747</v>
      </c>
      <c r="D7912" s="1">
        <v>40818</v>
      </c>
      <c r="E7912" s="1">
        <v>40819</v>
      </c>
      <c r="F7912" s="1" t="str">
        <f t="shared" si="506"/>
        <v>October</v>
      </c>
      <c r="G7912" s="1" t="str">
        <f t="shared" si="507"/>
        <v>2011</v>
      </c>
      <c r="H7912" s="2">
        <f t="shared" si="508"/>
        <v>1</v>
      </c>
      <c r="I7912" s="2" t="b">
        <f t="shared" si="509"/>
        <v>0</v>
      </c>
      <c r="J7912" t="s">
        <v>34</v>
      </c>
      <c r="K7912">
        <v>20</v>
      </c>
      <c r="L7912">
        <v>15703.82</v>
      </c>
      <c r="M7912">
        <v>0.06</v>
      </c>
      <c r="N7912" t="s">
        <v>25</v>
      </c>
      <c r="O7912">
        <v>3055.72</v>
      </c>
      <c r="P7912">
        <v>810.98</v>
      </c>
      <c r="Q7912">
        <v>16.059999999999999</v>
      </c>
      <c r="R7912" t="s">
        <v>805</v>
      </c>
      <c r="S7912" t="s">
        <v>143</v>
      </c>
      <c r="T7912" t="s">
        <v>31</v>
      </c>
      <c r="U7912" t="s">
        <v>32</v>
      </c>
      <c r="V7912" t="s">
        <v>94</v>
      </c>
      <c r="W7912">
        <v>0.56000000000000005</v>
      </c>
    </row>
    <row r="7913" spans="1:23" x14ac:dyDescent="0.3">
      <c r="A7913" t="s">
        <v>985</v>
      </c>
      <c r="B7913" t="s">
        <v>1747</v>
      </c>
      <c r="D7913" s="1">
        <v>40818</v>
      </c>
      <c r="E7913" s="1">
        <v>40818</v>
      </c>
      <c r="F7913" s="1" t="str">
        <f t="shared" si="506"/>
        <v>October</v>
      </c>
      <c r="G7913" s="1" t="str">
        <f t="shared" si="507"/>
        <v>2011</v>
      </c>
      <c r="H7913" s="2">
        <f t="shared" si="508"/>
        <v>0</v>
      </c>
      <c r="I7913" s="2" t="str">
        <f t="shared" si="509"/>
        <v>FREE DELIVERY</v>
      </c>
      <c r="J7913" t="s">
        <v>34</v>
      </c>
      <c r="K7913">
        <v>31</v>
      </c>
      <c r="L7913">
        <v>140.69</v>
      </c>
      <c r="M7913">
        <v>0.06</v>
      </c>
      <c r="N7913" t="s">
        <v>18</v>
      </c>
      <c r="O7913">
        <v>-14.54</v>
      </c>
      <c r="P7913">
        <v>4.71</v>
      </c>
      <c r="Q7913">
        <v>0.7</v>
      </c>
      <c r="R7913" t="s">
        <v>805</v>
      </c>
      <c r="S7913" t="s">
        <v>143</v>
      </c>
      <c r="T7913" t="s">
        <v>31</v>
      </c>
      <c r="U7913" t="s">
        <v>22</v>
      </c>
      <c r="V7913" t="s">
        <v>46</v>
      </c>
      <c r="W7913">
        <v>0.85</v>
      </c>
    </row>
    <row r="7914" spans="1:23" x14ac:dyDescent="0.3">
      <c r="A7914" t="s">
        <v>1248</v>
      </c>
      <c r="B7914" t="s">
        <v>1770</v>
      </c>
      <c r="D7914" s="1">
        <v>39976</v>
      </c>
      <c r="E7914" s="1">
        <v>39978</v>
      </c>
      <c r="F7914" s="1" t="str">
        <f t="shared" si="506"/>
        <v>June</v>
      </c>
      <c r="G7914" s="1" t="str">
        <f t="shared" si="507"/>
        <v>2009</v>
      </c>
      <c r="H7914" s="2">
        <f t="shared" si="508"/>
        <v>2</v>
      </c>
      <c r="I7914" s="2" t="b">
        <f t="shared" si="509"/>
        <v>0</v>
      </c>
      <c r="J7914" t="s">
        <v>24</v>
      </c>
      <c r="K7914">
        <v>12</v>
      </c>
      <c r="L7914">
        <v>5177.3999999999996</v>
      </c>
      <c r="M7914">
        <v>0.06</v>
      </c>
      <c r="N7914" t="s">
        <v>25</v>
      </c>
      <c r="O7914">
        <v>287.5</v>
      </c>
      <c r="P7914">
        <v>449.99</v>
      </c>
      <c r="Q7914">
        <v>49</v>
      </c>
      <c r="R7914" t="s">
        <v>805</v>
      </c>
      <c r="S7914" t="s">
        <v>143</v>
      </c>
      <c r="T7914" t="s">
        <v>31</v>
      </c>
      <c r="U7914" t="s">
        <v>32</v>
      </c>
      <c r="V7914" t="s">
        <v>62</v>
      </c>
      <c r="W7914">
        <v>0.38</v>
      </c>
    </row>
    <row r="7915" spans="1:23" x14ac:dyDescent="0.3">
      <c r="A7915" t="s">
        <v>1781</v>
      </c>
      <c r="B7915" t="s">
        <v>1782</v>
      </c>
      <c r="D7915" s="1">
        <v>40988</v>
      </c>
      <c r="E7915" s="1">
        <v>40989</v>
      </c>
      <c r="F7915" s="1" t="str">
        <f t="shared" si="506"/>
        <v>March</v>
      </c>
      <c r="G7915" s="1" t="str">
        <f t="shared" si="507"/>
        <v>2012</v>
      </c>
      <c r="H7915" s="2">
        <f t="shared" si="508"/>
        <v>1</v>
      </c>
      <c r="I7915" s="2" t="b">
        <f t="shared" si="509"/>
        <v>0</v>
      </c>
      <c r="J7915" t="s">
        <v>34</v>
      </c>
      <c r="K7915">
        <v>42</v>
      </c>
      <c r="L7915">
        <v>243.06</v>
      </c>
      <c r="M7915">
        <v>0.02</v>
      </c>
      <c r="N7915" t="s">
        <v>18</v>
      </c>
      <c r="O7915">
        <v>-1.57</v>
      </c>
      <c r="P7915">
        <v>5.85</v>
      </c>
      <c r="Q7915">
        <v>2.27</v>
      </c>
      <c r="R7915" t="s">
        <v>805</v>
      </c>
      <c r="S7915" t="s">
        <v>143</v>
      </c>
      <c r="T7915" t="s">
        <v>42</v>
      </c>
      <c r="U7915" t="s">
        <v>22</v>
      </c>
      <c r="V7915" t="s">
        <v>60</v>
      </c>
      <c r="W7915">
        <v>0.56000000000000005</v>
      </c>
    </row>
    <row r="7916" spans="1:23" x14ac:dyDescent="0.3">
      <c r="A7916" t="s">
        <v>1768</v>
      </c>
      <c r="B7916" t="s">
        <v>1769</v>
      </c>
      <c r="D7916" s="1">
        <v>40336</v>
      </c>
      <c r="E7916" s="1">
        <v>40337</v>
      </c>
      <c r="F7916" s="1" t="str">
        <f t="shared" si="506"/>
        <v>June</v>
      </c>
      <c r="G7916" s="1" t="str">
        <f t="shared" si="507"/>
        <v>2010</v>
      </c>
      <c r="H7916" s="2">
        <f t="shared" si="508"/>
        <v>1</v>
      </c>
      <c r="I7916" s="2" t="b">
        <f t="shared" si="509"/>
        <v>0</v>
      </c>
      <c r="J7916" t="s">
        <v>44</v>
      </c>
      <c r="K7916">
        <v>19</v>
      </c>
      <c r="L7916">
        <v>141.96</v>
      </c>
      <c r="M7916">
        <v>0.05</v>
      </c>
      <c r="N7916" t="s">
        <v>18</v>
      </c>
      <c r="O7916">
        <v>38.43</v>
      </c>
      <c r="P7916">
        <v>7.4</v>
      </c>
      <c r="Q7916">
        <v>1.71</v>
      </c>
      <c r="R7916" t="s">
        <v>805</v>
      </c>
      <c r="S7916" t="s">
        <v>143</v>
      </c>
      <c r="T7916" t="s">
        <v>21</v>
      </c>
      <c r="U7916" t="s">
        <v>22</v>
      </c>
      <c r="V7916" t="s">
        <v>43</v>
      </c>
      <c r="W7916">
        <v>0.4</v>
      </c>
    </row>
    <row r="7917" spans="1:23" x14ac:dyDescent="0.3">
      <c r="A7917" t="s">
        <v>1418</v>
      </c>
      <c r="B7917" t="s">
        <v>1773</v>
      </c>
      <c r="D7917" s="1">
        <v>41200</v>
      </c>
      <c r="E7917" s="1">
        <v>41202</v>
      </c>
      <c r="F7917" s="1" t="str">
        <f t="shared" si="506"/>
        <v>October</v>
      </c>
      <c r="G7917" s="1" t="str">
        <f t="shared" si="507"/>
        <v>2012</v>
      </c>
      <c r="H7917" s="2">
        <f t="shared" si="508"/>
        <v>2</v>
      </c>
      <c r="I7917" s="2" t="b">
        <f t="shared" si="509"/>
        <v>0</v>
      </c>
      <c r="J7917" t="s">
        <v>44</v>
      </c>
      <c r="K7917">
        <v>39</v>
      </c>
      <c r="L7917">
        <v>239.4</v>
      </c>
      <c r="M7917">
        <v>7.0000000000000007E-2</v>
      </c>
      <c r="N7917" t="s">
        <v>18</v>
      </c>
      <c r="O7917">
        <v>-57.37</v>
      </c>
      <c r="P7917">
        <v>5.98</v>
      </c>
      <c r="Q7917">
        <v>5.15</v>
      </c>
      <c r="R7917" t="s">
        <v>805</v>
      </c>
      <c r="S7917" t="s">
        <v>143</v>
      </c>
      <c r="T7917" t="s">
        <v>31</v>
      </c>
      <c r="U7917" t="s">
        <v>22</v>
      </c>
      <c r="V7917" t="s">
        <v>43</v>
      </c>
      <c r="W7917">
        <v>0.36</v>
      </c>
    </row>
    <row r="7918" spans="1:23" x14ac:dyDescent="0.3">
      <c r="A7918" t="s">
        <v>1775</v>
      </c>
      <c r="B7918" t="s">
        <v>1776</v>
      </c>
      <c r="D7918" s="1">
        <v>40538</v>
      </c>
      <c r="E7918" s="1">
        <v>40538</v>
      </c>
      <c r="F7918" s="1" t="str">
        <f t="shared" si="506"/>
        <v>December</v>
      </c>
      <c r="G7918" s="1" t="str">
        <f t="shared" si="507"/>
        <v>2010</v>
      </c>
      <c r="H7918" s="2">
        <f t="shared" si="508"/>
        <v>0</v>
      </c>
      <c r="I7918" s="2" t="str">
        <f t="shared" si="509"/>
        <v>FREE DELIVERY</v>
      </c>
      <c r="J7918" t="s">
        <v>44</v>
      </c>
      <c r="K7918">
        <v>5</v>
      </c>
      <c r="L7918">
        <v>21.32</v>
      </c>
      <c r="M7918">
        <v>0.08</v>
      </c>
      <c r="N7918" t="s">
        <v>39</v>
      </c>
      <c r="O7918">
        <v>2.2000000000000002</v>
      </c>
      <c r="P7918">
        <v>3.38</v>
      </c>
      <c r="Q7918">
        <v>0.85</v>
      </c>
      <c r="R7918" t="s">
        <v>805</v>
      </c>
      <c r="S7918" t="s">
        <v>143</v>
      </c>
      <c r="T7918" t="s">
        <v>42</v>
      </c>
      <c r="U7918" t="s">
        <v>22</v>
      </c>
      <c r="V7918" t="s">
        <v>60</v>
      </c>
      <c r="W7918">
        <v>0.48</v>
      </c>
    </row>
    <row r="7919" spans="1:23" x14ac:dyDescent="0.3">
      <c r="A7919" t="s">
        <v>1775</v>
      </c>
      <c r="B7919" t="s">
        <v>1776</v>
      </c>
      <c r="D7919" s="1">
        <v>40538</v>
      </c>
      <c r="E7919" s="1">
        <v>40539</v>
      </c>
      <c r="F7919" s="1" t="str">
        <f t="shared" si="506"/>
        <v>December</v>
      </c>
      <c r="G7919" s="1" t="str">
        <f t="shared" si="507"/>
        <v>2010</v>
      </c>
      <c r="H7919" s="2">
        <f t="shared" si="508"/>
        <v>1</v>
      </c>
      <c r="I7919" s="2" t="b">
        <f t="shared" si="509"/>
        <v>0</v>
      </c>
      <c r="J7919" t="s">
        <v>44</v>
      </c>
      <c r="K7919">
        <v>42</v>
      </c>
      <c r="L7919">
        <v>457.51</v>
      </c>
      <c r="M7919">
        <v>0.1</v>
      </c>
      <c r="N7919" t="s">
        <v>18</v>
      </c>
      <c r="O7919">
        <v>-183.75</v>
      </c>
      <c r="P7919">
        <v>11.66</v>
      </c>
      <c r="Q7919">
        <v>7.95</v>
      </c>
      <c r="R7919" t="s">
        <v>805</v>
      </c>
      <c r="S7919" t="s">
        <v>143</v>
      </c>
      <c r="T7919" t="s">
        <v>42</v>
      </c>
      <c r="U7919" t="s">
        <v>22</v>
      </c>
      <c r="V7919" t="s">
        <v>60</v>
      </c>
      <c r="W7919">
        <v>0.57999999999999996</v>
      </c>
    </row>
    <row r="7920" spans="1:23" x14ac:dyDescent="0.3">
      <c r="A7920" t="s">
        <v>951</v>
      </c>
      <c r="B7920" t="s">
        <v>1783</v>
      </c>
      <c r="D7920" s="1">
        <v>40753</v>
      </c>
      <c r="E7920" s="1">
        <v>40753</v>
      </c>
      <c r="F7920" s="1" t="str">
        <f t="shared" si="506"/>
        <v>July</v>
      </c>
      <c r="G7920" s="1" t="str">
        <f t="shared" si="507"/>
        <v>2011</v>
      </c>
      <c r="H7920" s="2">
        <f t="shared" si="508"/>
        <v>0</v>
      </c>
      <c r="I7920" s="2" t="str">
        <f t="shared" si="509"/>
        <v>FREE DELIVERY</v>
      </c>
      <c r="J7920" t="s">
        <v>34</v>
      </c>
      <c r="K7920">
        <v>13</v>
      </c>
      <c r="L7920">
        <v>589.78</v>
      </c>
      <c r="M7920">
        <v>0</v>
      </c>
      <c r="N7920" t="s">
        <v>18</v>
      </c>
      <c r="O7920">
        <v>225.26</v>
      </c>
      <c r="P7920">
        <v>42.8</v>
      </c>
      <c r="Q7920">
        <v>2.99</v>
      </c>
      <c r="R7920" t="s">
        <v>805</v>
      </c>
      <c r="S7920" t="s">
        <v>143</v>
      </c>
      <c r="T7920" t="s">
        <v>21</v>
      </c>
      <c r="U7920" t="s">
        <v>22</v>
      </c>
      <c r="V7920" t="s">
        <v>29</v>
      </c>
      <c r="W7920">
        <v>0.36</v>
      </c>
    </row>
    <row r="7921" spans="1:23" x14ac:dyDescent="0.3">
      <c r="A7921" t="s">
        <v>1771</v>
      </c>
      <c r="B7921" t="s">
        <v>1772</v>
      </c>
      <c r="D7921" s="1">
        <v>40957</v>
      </c>
      <c r="E7921" s="1">
        <v>40957</v>
      </c>
      <c r="F7921" s="1" t="str">
        <f t="shared" si="506"/>
        <v>February</v>
      </c>
      <c r="G7921" s="1" t="str">
        <f t="shared" si="507"/>
        <v>2012</v>
      </c>
      <c r="H7921" s="2">
        <f t="shared" si="508"/>
        <v>0</v>
      </c>
      <c r="I7921" s="2" t="str">
        <f t="shared" si="509"/>
        <v>FREE DELIVERY</v>
      </c>
      <c r="J7921" t="s">
        <v>34</v>
      </c>
      <c r="K7921">
        <v>4</v>
      </c>
      <c r="L7921">
        <v>159.256</v>
      </c>
      <c r="M7921">
        <v>0.03</v>
      </c>
      <c r="N7921" t="s">
        <v>18</v>
      </c>
      <c r="O7921">
        <v>-171.17</v>
      </c>
      <c r="P7921">
        <v>45.99</v>
      </c>
      <c r="Q7921">
        <v>2.5</v>
      </c>
      <c r="R7921" t="s">
        <v>805</v>
      </c>
      <c r="S7921" t="s">
        <v>143</v>
      </c>
      <c r="T7921" t="s">
        <v>21</v>
      </c>
      <c r="U7921" t="s">
        <v>32</v>
      </c>
      <c r="V7921" t="s">
        <v>33</v>
      </c>
      <c r="W7921">
        <v>0.56000000000000005</v>
      </c>
    </row>
    <row r="7922" spans="1:23" x14ac:dyDescent="0.3">
      <c r="A7922" t="s">
        <v>951</v>
      </c>
      <c r="B7922" t="s">
        <v>1783</v>
      </c>
      <c r="D7922" s="1">
        <v>41111</v>
      </c>
      <c r="E7922" s="1">
        <v>41112</v>
      </c>
      <c r="F7922" s="1" t="str">
        <f t="shared" si="506"/>
        <v>July</v>
      </c>
      <c r="G7922" s="1" t="str">
        <f t="shared" si="507"/>
        <v>2012</v>
      </c>
      <c r="H7922" s="2">
        <f t="shared" si="508"/>
        <v>1</v>
      </c>
      <c r="I7922" s="2" t="b">
        <f t="shared" si="509"/>
        <v>0</v>
      </c>
      <c r="J7922" t="s">
        <v>44</v>
      </c>
      <c r="K7922">
        <v>10</v>
      </c>
      <c r="L7922">
        <v>628.73</v>
      </c>
      <c r="M7922">
        <v>0.02</v>
      </c>
      <c r="N7922" t="s">
        <v>18</v>
      </c>
      <c r="O7922">
        <v>-181.87</v>
      </c>
      <c r="P7922">
        <v>55.5</v>
      </c>
      <c r="Q7922">
        <v>52.2</v>
      </c>
      <c r="R7922" t="s">
        <v>805</v>
      </c>
      <c r="S7922" t="s">
        <v>143</v>
      </c>
      <c r="T7922" t="s">
        <v>21</v>
      </c>
      <c r="U7922" t="s">
        <v>36</v>
      </c>
      <c r="V7922" t="s">
        <v>37</v>
      </c>
      <c r="W7922">
        <v>0.72</v>
      </c>
    </row>
    <row r="7923" spans="1:23" x14ac:dyDescent="0.3">
      <c r="A7923" t="s">
        <v>951</v>
      </c>
      <c r="B7923" t="s">
        <v>1783</v>
      </c>
      <c r="D7923" s="1">
        <v>41111</v>
      </c>
      <c r="E7923" s="1">
        <v>41112</v>
      </c>
      <c r="F7923" s="1" t="str">
        <f t="shared" si="506"/>
        <v>July</v>
      </c>
      <c r="G7923" s="1" t="str">
        <f t="shared" si="507"/>
        <v>2012</v>
      </c>
      <c r="H7923" s="2">
        <f t="shared" si="508"/>
        <v>1</v>
      </c>
      <c r="I7923" s="2" t="b">
        <f t="shared" si="509"/>
        <v>0</v>
      </c>
      <c r="J7923" t="s">
        <v>44</v>
      </c>
      <c r="K7923">
        <v>23</v>
      </c>
      <c r="L7923">
        <v>385.81</v>
      </c>
      <c r="M7923">
        <v>0.01</v>
      </c>
      <c r="N7923" t="s">
        <v>39</v>
      </c>
      <c r="O7923">
        <v>7.35</v>
      </c>
      <c r="P7923">
        <v>15.51</v>
      </c>
      <c r="Q7923">
        <v>5.8</v>
      </c>
      <c r="R7923" t="s">
        <v>805</v>
      </c>
      <c r="S7923" t="s">
        <v>143</v>
      </c>
      <c r="T7923" t="s">
        <v>21</v>
      </c>
      <c r="U7923" t="s">
        <v>22</v>
      </c>
      <c r="V7923" t="s">
        <v>23</v>
      </c>
      <c r="W7923">
        <v>0.6</v>
      </c>
    </row>
    <row r="7924" spans="1:23" x14ac:dyDescent="0.3">
      <c r="A7924" t="s">
        <v>1771</v>
      </c>
      <c r="B7924" t="s">
        <v>1772</v>
      </c>
      <c r="D7924" s="1">
        <v>40421</v>
      </c>
      <c r="E7924" s="1">
        <v>40423</v>
      </c>
      <c r="F7924" s="1" t="str">
        <f t="shared" si="506"/>
        <v>September</v>
      </c>
      <c r="G7924" s="1" t="str">
        <f t="shared" si="507"/>
        <v>2010</v>
      </c>
      <c r="H7924" s="2">
        <f t="shared" si="508"/>
        <v>2</v>
      </c>
      <c r="I7924" s="2" t="b">
        <f t="shared" si="509"/>
        <v>0</v>
      </c>
      <c r="J7924" t="s">
        <v>34</v>
      </c>
      <c r="K7924">
        <v>40</v>
      </c>
      <c r="L7924">
        <v>271.33999999999997</v>
      </c>
      <c r="M7924">
        <v>0.05</v>
      </c>
      <c r="N7924" t="s">
        <v>18</v>
      </c>
      <c r="O7924">
        <v>-151.91999999999999</v>
      </c>
      <c r="P7924">
        <v>6.48</v>
      </c>
      <c r="Q7924">
        <v>7.86</v>
      </c>
      <c r="R7924" t="s">
        <v>805</v>
      </c>
      <c r="S7924" t="s">
        <v>143</v>
      </c>
      <c r="T7924" t="s">
        <v>21</v>
      </c>
      <c r="U7924" t="s">
        <v>22</v>
      </c>
      <c r="V7924" t="s">
        <v>43</v>
      </c>
      <c r="W7924">
        <v>0.37</v>
      </c>
    </row>
    <row r="7925" spans="1:23" x14ac:dyDescent="0.3">
      <c r="A7925" t="s">
        <v>1781</v>
      </c>
      <c r="B7925" t="s">
        <v>1782</v>
      </c>
      <c r="D7925" s="1">
        <v>40666</v>
      </c>
      <c r="E7925" s="1">
        <v>40670</v>
      </c>
      <c r="F7925" s="1" t="str">
        <f t="shared" si="506"/>
        <v>May</v>
      </c>
      <c r="G7925" s="1" t="str">
        <f t="shared" si="507"/>
        <v>2011</v>
      </c>
      <c r="H7925" s="2">
        <f t="shared" si="508"/>
        <v>4</v>
      </c>
      <c r="I7925" s="2" t="b">
        <f t="shared" si="509"/>
        <v>0</v>
      </c>
      <c r="J7925" t="s">
        <v>17</v>
      </c>
      <c r="K7925">
        <v>47</v>
      </c>
      <c r="L7925">
        <v>1488.86</v>
      </c>
      <c r="M7925">
        <v>0.03</v>
      </c>
      <c r="N7925" t="s">
        <v>18</v>
      </c>
      <c r="O7925">
        <v>-95.05</v>
      </c>
      <c r="P7925">
        <v>30.98</v>
      </c>
      <c r="Q7925">
        <v>19.989999999999998</v>
      </c>
      <c r="R7925" t="s">
        <v>805</v>
      </c>
      <c r="S7925" t="s">
        <v>143</v>
      </c>
      <c r="T7925" t="s">
        <v>42</v>
      </c>
      <c r="U7925" t="s">
        <v>22</v>
      </c>
      <c r="V7925" t="s">
        <v>43</v>
      </c>
      <c r="W7925">
        <v>0.4</v>
      </c>
    </row>
    <row r="7926" spans="1:23" x14ac:dyDescent="0.3">
      <c r="A7926" t="s">
        <v>1083</v>
      </c>
      <c r="B7926" t="s">
        <v>1767</v>
      </c>
      <c r="D7926" s="1">
        <v>40359</v>
      </c>
      <c r="E7926" s="1">
        <v>40364</v>
      </c>
      <c r="F7926" s="1" t="str">
        <f t="shared" si="506"/>
        <v>July</v>
      </c>
      <c r="G7926" s="1" t="str">
        <f t="shared" si="507"/>
        <v>2010</v>
      </c>
      <c r="H7926" s="2">
        <f t="shared" si="508"/>
        <v>5</v>
      </c>
      <c r="I7926" s="2" t="b">
        <f t="shared" si="509"/>
        <v>0</v>
      </c>
      <c r="J7926" t="s">
        <v>17</v>
      </c>
      <c r="K7926">
        <v>26</v>
      </c>
      <c r="L7926">
        <v>1050.1600000000001</v>
      </c>
      <c r="M7926">
        <v>0.04</v>
      </c>
      <c r="N7926" t="s">
        <v>39</v>
      </c>
      <c r="O7926">
        <v>265.08999999999997</v>
      </c>
      <c r="P7926">
        <v>38.76</v>
      </c>
      <c r="Q7926">
        <v>13.26</v>
      </c>
      <c r="R7926" t="s">
        <v>805</v>
      </c>
      <c r="S7926" t="s">
        <v>143</v>
      </c>
      <c r="T7926" t="s">
        <v>31</v>
      </c>
      <c r="U7926" t="s">
        <v>22</v>
      </c>
      <c r="V7926" t="s">
        <v>43</v>
      </c>
      <c r="W7926">
        <v>0.36</v>
      </c>
    </row>
    <row r="7927" spans="1:23" x14ac:dyDescent="0.3">
      <c r="A7927" t="s">
        <v>951</v>
      </c>
      <c r="B7927" t="s">
        <v>1783</v>
      </c>
      <c r="D7927" s="1">
        <v>39994</v>
      </c>
      <c r="E7927" s="1">
        <v>40001</v>
      </c>
      <c r="F7927" s="1" t="str">
        <f t="shared" si="506"/>
        <v>July</v>
      </c>
      <c r="G7927" s="1" t="str">
        <f t="shared" si="507"/>
        <v>2009</v>
      </c>
      <c r="H7927" s="2">
        <f t="shared" si="508"/>
        <v>7</v>
      </c>
      <c r="I7927" s="2" t="b">
        <f t="shared" si="509"/>
        <v>0</v>
      </c>
      <c r="J7927" t="s">
        <v>17</v>
      </c>
      <c r="K7927">
        <v>42</v>
      </c>
      <c r="L7927">
        <v>344.57</v>
      </c>
      <c r="M7927">
        <v>0.04</v>
      </c>
      <c r="N7927" t="s">
        <v>18</v>
      </c>
      <c r="O7927">
        <v>37.409999999999997</v>
      </c>
      <c r="P7927">
        <v>8.33</v>
      </c>
      <c r="Q7927">
        <v>1.99</v>
      </c>
      <c r="R7927" t="s">
        <v>805</v>
      </c>
      <c r="S7927" t="s">
        <v>143</v>
      </c>
      <c r="T7927" t="s">
        <v>21</v>
      </c>
      <c r="U7927" t="s">
        <v>32</v>
      </c>
      <c r="V7927" t="s">
        <v>48</v>
      </c>
      <c r="W7927">
        <v>0.52</v>
      </c>
    </row>
    <row r="7928" spans="1:23" x14ac:dyDescent="0.3">
      <c r="A7928" t="s">
        <v>1496</v>
      </c>
      <c r="B7928" t="s">
        <v>1491</v>
      </c>
      <c r="D7928" s="1">
        <v>40007</v>
      </c>
      <c r="E7928" s="1">
        <v>40008</v>
      </c>
      <c r="F7928" s="1" t="str">
        <f t="shared" si="506"/>
        <v>July</v>
      </c>
      <c r="G7928" s="1" t="str">
        <f t="shared" si="507"/>
        <v>2009</v>
      </c>
      <c r="H7928" s="2">
        <f t="shared" si="508"/>
        <v>1</v>
      </c>
      <c r="I7928" s="2" t="b">
        <f t="shared" si="509"/>
        <v>0</v>
      </c>
      <c r="J7928" t="s">
        <v>44</v>
      </c>
      <c r="K7928">
        <v>47</v>
      </c>
      <c r="L7928">
        <v>4815.8620000000001</v>
      </c>
      <c r="M7928">
        <v>0.08</v>
      </c>
      <c r="N7928" t="s">
        <v>18</v>
      </c>
      <c r="O7928">
        <v>1316.79</v>
      </c>
      <c r="P7928">
        <v>125.99</v>
      </c>
      <c r="Q7928">
        <v>4.2</v>
      </c>
      <c r="R7928" t="s">
        <v>805</v>
      </c>
      <c r="S7928" t="s">
        <v>143</v>
      </c>
      <c r="T7928" t="s">
        <v>27</v>
      </c>
      <c r="U7928" t="s">
        <v>32</v>
      </c>
      <c r="V7928" t="s">
        <v>33</v>
      </c>
      <c r="W7928">
        <v>0.56999999999999995</v>
      </c>
    </row>
    <row r="7929" spans="1:23" x14ac:dyDescent="0.3">
      <c r="A7929" t="s">
        <v>1781</v>
      </c>
      <c r="B7929" t="s">
        <v>1782</v>
      </c>
      <c r="D7929" s="1">
        <v>40190</v>
      </c>
      <c r="E7929" s="1">
        <v>40190</v>
      </c>
      <c r="F7929" s="1" t="str">
        <f t="shared" si="506"/>
        <v>January</v>
      </c>
      <c r="G7929" s="1" t="str">
        <f t="shared" si="507"/>
        <v>2010</v>
      </c>
      <c r="H7929" s="2">
        <f t="shared" si="508"/>
        <v>0</v>
      </c>
      <c r="I7929" s="2" t="str">
        <f t="shared" si="509"/>
        <v>FREE DELIVERY</v>
      </c>
      <c r="J7929" t="s">
        <v>52</v>
      </c>
      <c r="K7929">
        <v>15</v>
      </c>
      <c r="L7929">
        <v>1057.06</v>
      </c>
      <c r="M7929">
        <v>0.08</v>
      </c>
      <c r="N7929" t="s">
        <v>25</v>
      </c>
      <c r="O7929">
        <v>-403.74</v>
      </c>
      <c r="P7929">
        <v>68.81</v>
      </c>
      <c r="Q7929">
        <v>60</v>
      </c>
      <c r="R7929" t="s">
        <v>805</v>
      </c>
      <c r="S7929" t="s">
        <v>143</v>
      </c>
      <c r="T7929" t="s">
        <v>42</v>
      </c>
      <c r="U7929" t="s">
        <v>22</v>
      </c>
      <c r="V7929" t="s">
        <v>28</v>
      </c>
      <c r="W7929">
        <v>0.41</v>
      </c>
    </row>
    <row r="7930" spans="1:23" x14ac:dyDescent="0.3">
      <c r="A7930" t="s">
        <v>992</v>
      </c>
      <c r="B7930" t="s">
        <v>1254</v>
      </c>
      <c r="D7930" s="1">
        <v>40442</v>
      </c>
      <c r="E7930" s="1">
        <v>40444</v>
      </c>
      <c r="F7930" s="1" t="str">
        <f t="shared" si="506"/>
        <v>September</v>
      </c>
      <c r="G7930" s="1" t="str">
        <f t="shared" si="507"/>
        <v>2010</v>
      </c>
      <c r="H7930" s="2">
        <f t="shared" si="508"/>
        <v>2</v>
      </c>
      <c r="I7930" s="2" t="b">
        <f t="shared" si="509"/>
        <v>0</v>
      </c>
      <c r="J7930" t="s">
        <v>17</v>
      </c>
      <c r="K7930">
        <v>21</v>
      </c>
      <c r="L7930">
        <v>2251.56</v>
      </c>
      <c r="M7930">
        <v>0.01</v>
      </c>
      <c r="N7930" t="s">
        <v>25</v>
      </c>
      <c r="O7930">
        <v>226.63</v>
      </c>
      <c r="P7930">
        <v>100.98</v>
      </c>
      <c r="Q7930">
        <v>26.22</v>
      </c>
      <c r="R7930" t="s">
        <v>805</v>
      </c>
      <c r="S7930" t="s">
        <v>143</v>
      </c>
      <c r="T7930" t="s">
        <v>31</v>
      </c>
      <c r="U7930" t="s">
        <v>36</v>
      </c>
      <c r="V7930" t="s">
        <v>54</v>
      </c>
      <c r="W7930">
        <v>0.6</v>
      </c>
    </row>
    <row r="7931" spans="1:23" x14ac:dyDescent="0.3">
      <c r="A7931" t="s">
        <v>1088</v>
      </c>
      <c r="B7931" t="s">
        <v>1242</v>
      </c>
      <c r="D7931" s="1">
        <v>41137</v>
      </c>
      <c r="E7931" s="1">
        <v>41139</v>
      </c>
      <c r="F7931" s="1" t="str">
        <f t="shared" si="506"/>
        <v>August</v>
      </c>
      <c r="G7931" s="1" t="str">
        <f t="shared" si="507"/>
        <v>2012</v>
      </c>
      <c r="H7931" s="2">
        <f t="shared" si="508"/>
        <v>2</v>
      </c>
      <c r="I7931" s="2" t="b">
        <f t="shared" si="509"/>
        <v>0</v>
      </c>
      <c r="J7931" t="s">
        <v>24</v>
      </c>
      <c r="K7931">
        <v>26</v>
      </c>
      <c r="L7931">
        <v>95.26</v>
      </c>
      <c r="M7931">
        <v>0.02</v>
      </c>
      <c r="N7931" t="s">
        <v>18</v>
      </c>
      <c r="O7931">
        <v>-89.06</v>
      </c>
      <c r="P7931">
        <v>3.28</v>
      </c>
      <c r="Q7931">
        <v>5</v>
      </c>
      <c r="R7931" t="s">
        <v>805</v>
      </c>
      <c r="S7931" t="s">
        <v>143</v>
      </c>
      <c r="T7931" t="s">
        <v>42</v>
      </c>
      <c r="U7931" t="s">
        <v>22</v>
      </c>
      <c r="V7931" t="s">
        <v>60</v>
      </c>
      <c r="W7931">
        <v>0.56000000000000005</v>
      </c>
    </row>
    <row r="7932" spans="1:23" x14ac:dyDescent="0.3">
      <c r="A7932" t="s">
        <v>1771</v>
      </c>
      <c r="B7932" t="s">
        <v>1772</v>
      </c>
      <c r="D7932" s="1">
        <v>40169</v>
      </c>
      <c r="E7932" s="1">
        <v>40171</v>
      </c>
      <c r="F7932" s="1" t="str">
        <f t="shared" si="506"/>
        <v>December</v>
      </c>
      <c r="G7932" s="1" t="str">
        <f t="shared" si="507"/>
        <v>2009</v>
      </c>
      <c r="H7932" s="2">
        <f t="shared" si="508"/>
        <v>2</v>
      </c>
      <c r="I7932" s="2" t="b">
        <f t="shared" si="509"/>
        <v>0</v>
      </c>
      <c r="J7932" t="s">
        <v>44</v>
      </c>
      <c r="K7932">
        <v>7</v>
      </c>
      <c r="L7932">
        <v>1120.8599999999999</v>
      </c>
      <c r="M7932">
        <v>0.02</v>
      </c>
      <c r="N7932" t="s">
        <v>39</v>
      </c>
      <c r="O7932">
        <v>17.399999999999999</v>
      </c>
      <c r="P7932">
        <v>150.97999999999999</v>
      </c>
      <c r="Q7932">
        <v>13.99</v>
      </c>
      <c r="R7932" t="s">
        <v>805</v>
      </c>
      <c r="S7932" t="s">
        <v>143</v>
      </c>
      <c r="T7932" t="s">
        <v>21</v>
      </c>
      <c r="U7932" t="s">
        <v>32</v>
      </c>
      <c r="V7932" t="s">
        <v>94</v>
      </c>
      <c r="W7932">
        <v>0.38</v>
      </c>
    </row>
    <row r="7933" spans="1:23" x14ac:dyDescent="0.3">
      <c r="A7933" t="s">
        <v>1771</v>
      </c>
      <c r="B7933" t="s">
        <v>1772</v>
      </c>
      <c r="D7933" s="1">
        <v>40169</v>
      </c>
      <c r="E7933" s="1">
        <v>40171</v>
      </c>
      <c r="F7933" s="1" t="str">
        <f t="shared" si="506"/>
        <v>December</v>
      </c>
      <c r="G7933" s="1" t="str">
        <f t="shared" si="507"/>
        <v>2009</v>
      </c>
      <c r="H7933" s="2">
        <f t="shared" si="508"/>
        <v>2</v>
      </c>
      <c r="I7933" s="2" t="b">
        <f t="shared" si="509"/>
        <v>0</v>
      </c>
      <c r="J7933" t="s">
        <v>44</v>
      </c>
      <c r="K7933">
        <v>2</v>
      </c>
      <c r="L7933">
        <v>11.51</v>
      </c>
      <c r="M7933">
        <v>0.1</v>
      </c>
      <c r="N7933" t="s">
        <v>18</v>
      </c>
      <c r="O7933">
        <v>-5.16</v>
      </c>
      <c r="P7933">
        <v>5.43</v>
      </c>
      <c r="Q7933">
        <v>0.95</v>
      </c>
      <c r="R7933" t="s">
        <v>805</v>
      </c>
      <c r="S7933" t="s">
        <v>143</v>
      </c>
      <c r="T7933" t="s">
        <v>21</v>
      </c>
      <c r="U7933" t="s">
        <v>22</v>
      </c>
      <c r="V7933" t="s">
        <v>43</v>
      </c>
      <c r="W7933">
        <v>0.36</v>
      </c>
    </row>
    <row r="7934" spans="1:23" x14ac:dyDescent="0.3">
      <c r="A7934" t="s">
        <v>1771</v>
      </c>
      <c r="B7934" t="s">
        <v>1772</v>
      </c>
      <c r="D7934" s="1">
        <v>40169</v>
      </c>
      <c r="E7934" s="1">
        <v>40170</v>
      </c>
      <c r="F7934" s="1" t="str">
        <f t="shared" si="506"/>
        <v>December</v>
      </c>
      <c r="G7934" s="1" t="str">
        <f t="shared" si="507"/>
        <v>2009</v>
      </c>
      <c r="H7934" s="2">
        <f t="shared" si="508"/>
        <v>1</v>
      </c>
      <c r="I7934" s="2" t="b">
        <f t="shared" si="509"/>
        <v>0</v>
      </c>
      <c r="J7934" t="s">
        <v>44</v>
      </c>
      <c r="K7934">
        <v>45</v>
      </c>
      <c r="L7934">
        <v>6668.8559999999998</v>
      </c>
      <c r="M7934">
        <v>0.01</v>
      </c>
      <c r="N7934" t="s">
        <v>25</v>
      </c>
      <c r="O7934">
        <v>871.97</v>
      </c>
      <c r="P7934">
        <v>179.29</v>
      </c>
      <c r="Q7934">
        <v>29.21</v>
      </c>
      <c r="R7934" t="s">
        <v>805</v>
      </c>
      <c r="S7934" t="s">
        <v>143</v>
      </c>
      <c r="T7934" t="s">
        <v>21</v>
      </c>
      <c r="U7934" t="s">
        <v>36</v>
      </c>
      <c r="V7934" t="s">
        <v>55</v>
      </c>
      <c r="W7934">
        <v>0.74</v>
      </c>
    </row>
    <row r="7935" spans="1:23" x14ac:dyDescent="0.3">
      <c r="A7935" t="s">
        <v>992</v>
      </c>
      <c r="B7935" t="s">
        <v>1254</v>
      </c>
      <c r="D7935" s="1">
        <v>40352</v>
      </c>
      <c r="E7935" s="1">
        <v>40353</v>
      </c>
      <c r="F7935" s="1" t="str">
        <f t="shared" si="506"/>
        <v>June</v>
      </c>
      <c r="G7935" s="1" t="str">
        <f t="shared" si="507"/>
        <v>2010</v>
      </c>
      <c r="H7935" s="2">
        <f t="shared" si="508"/>
        <v>1</v>
      </c>
      <c r="I7935" s="2" t="b">
        <f t="shared" si="509"/>
        <v>0</v>
      </c>
      <c r="J7935" t="s">
        <v>34</v>
      </c>
      <c r="K7935">
        <v>39</v>
      </c>
      <c r="L7935">
        <v>8407.08</v>
      </c>
      <c r="M7935">
        <v>0.04</v>
      </c>
      <c r="N7935" t="s">
        <v>25</v>
      </c>
      <c r="O7935">
        <v>629.4</v>
      </c>
      <c r="P7935">
        <v>208.16</v>
      </c>
      <c r="Q7935">
        <v>68.02</v>
      </c>
      <c r="R7935" t="s">
        <v>805</v>
      </c>
      <c r="S7935" t="s">
        <v>143</v>
      </c>
      <c r="T7935" t="s">
        <v>31</v>
      </c>
      <c r="U7935" t="s">
        <v>22</v>
      </c>
      <c r="V7935" t="s">
        <v>28</v>
      </c>
      <c r="W7935">
        <v>0.57999999999999996</v>
      </c>
    </row>
    <row r="7936" spans="1:23" x14ac:dyDescent="0.3">
      <c r="A7936" t="s">
        <v>1248</v>
      </c>
      <c r="B7936" t="s">
        <v>1770</v>
      </c>
      <c r="D7936" s="1">
        <v>40014</v>
      </c>
      <c r="E7936" s="1">
        <v>40016</v>
      </c>
      <c r="F7936" s="1" t="str">
        <f t="shared" si="506"/>
        <v>July</v>
      </c>
      <c r="G7936" s="1" t="str">
        <f t="shared" si="507"/>
        <v>2009</v>
      </c>
      <c r="H7936" s="2">
        <f t="shared" si="508"/>
        <v>2</v>
      </c>
      <c r="I7936" s="2" t="b">
        <f t="shared" si="509"/>
        <v>0</v>
      </c>
      <c r="J7936" t="s">
        <v>44</v>
      </c>
      <c r="K7936">
        <v>26</v>
      </c>
      <c r="L7936">
        <v>2546.5234999999998</v>
      </c>
      <c r="M7936">
        <v>0.09</v>
      </c>
      <c r="N7936" t="s">
        <v>39</v>
      </c>
      <c r="O7936">
        <v>210</v>
      </c>
      <c r="P7936">
        <v>125.99</v>
      </c>
      <c r="Q7936">
        <v>7.69</v>
      </c>
      <c r="R7936" t="s">
        <v>805</v>
      </c>
      <c r="S7936" t="s">
        <v>143</v>
      </c>
      <c r="T7936" t="s">
        <v>31</v>
      </c>
      <c r="U7936" t="s">
        <v>32</v>
      </c>
      <c r="V7936" t="s">
        <v>33</v>
      </c>
      <c r="W7936">
        <v>0.59</v>
      </c>
    </row>
    <row r="7937" spans="1:23" x14ac:dyDescent="0.3">
      <c r="A7937" t="s">
        <v>1026</v>
      </c>
      <c r="B7937" t="s">
        <v>1588</v>
      </c>
      <c r="D7937" s="1">
        <v>40884</v>
      </c>
      <c r="E7937" s="1">
        <v>40888</v>
      </c>
      <c r="F7937" s="1" t="str">
        <f t="shared" si="506"/>
        <v>December</v>
      </c>
      <c r="G7937" s="1" t="str">
        <f t="shared" si="507"/>
        <v>2011</v>
      </c>
      <c r="H7937" s="2">
        <f t="shared" si="508"/>
        <v>4</v>
      </c>
      <c r="I7937" s="2" t="b">
        <f t="shared" si="509"/>
        <v>0</v>
      </c>
      <c r="J7937" t="s">
        <v>17</v>
      </c>
      <c r="K7937">
        <v>45</v>
      </c>
      <c r="L7937">
        <v>341.39</v>
      </c>
      <c r="M7937">
        <v>0.03</v>
      </c>
      <c r="N7937" t="s">
        <v>18</v>
      </c>
      <c r="O7937">
        <v>-82.95</v>
      </c>
      <c r="P7937">
        <v>7.68</v>
      </c>
      <c r="Q7937">
        <v>6.16</v>
      </c>
      <c r="R7937" t="s">
        <v>805</v>
      </c>
      <c r="S7937" t="s">
        <v>143</v>
      </c>
      <c r="T7937" t="s">
        <v>21</v>
      </c>
      <c r="U7937" t="s">
        <v>22</v>
      </c>
      <c r="V7937" t="s">
        <v>29</v>
      </c>
      <c r="W7937">
        <v>0.35</v>
      </c>
    </row>
    <row r="7938" spans="1:23" x14ac:dyDescent="0.3">
      <c r="A7938" t="s">
        <v>1768</v>
      </c>
      <c r="B7938" t="s">
        <v>1769</v>
      </c>
      <c r="D7938" s="1">
        <v>41150</v>
      </c>
      <c r="E7938" s="1">
        <v>41151</v>
      </c>
      <c r="F7938" s="1" t="str">
        <f t="shared" si="506"/>
        <v>August</v>
      </c>
      <c r="G7938" s="1" t="str">
        <f t="shared" si="507"/>
        <v>2012</v>
      </c>
      <c r="H7938" s="2">
        <f t="shared" si="508"/>
        <v>1</v>
      </c>
      <c r="I7938" s="2" t="b">
        <f t="shared" si="509"/>
        <v>0</v>
      </c>
      <c r="J7938" t="s">
        <v>44</v>
      </c>
      <c r="K7938">
        <v>32</v>
      </c>
      <c r="L7938">
        <v>153.97999999999999</v>
      </c>
      <c r="M7938">
        <v>0.02</v>
      </c>
      <c r="N7938" t="s">
        <v>18</v>
      </c>
      <c r="O7938">
        <v>71.599999999999994</v>
      </c>
      <c r="P7938">
        <v>4.91</v>
      </c>
      <c r="Q7938">
        <v>0.5</v>
      </c>
      <c r="R7938" t="s">
        <v>805</v>
      </c>
      <c r="S7938" t="s">
        <v>143</v>
      </c>
      <c r="T7938" t="s">
        <v>21</v>
      </c>
      <c r="U7938" t="s">
        <v>22</v>
      </c>
      <c r="V7938" t="s">
        <v>57</v>
      </c>
      <c r="W7938">
        <v>0.36</v>
      </c>
    </row>
    <row r="7939" spans="1:23" x14ac:dyDescent="0.3">
      <c r="A7939" t="s">
        <v>1418</v>
      </c>
      <c r="B7939" t="s">
        <v>1773</v>
      </c>
      <c r="D7939" s="1">
        <v>41028</v>
      </c>
      <c r="E7939" s="1">
        <v>41030</v>
      </c>
      <c r="F7939" s="1" t="str">
        <f t="shared" ref="F7939:F8002" si="510">TEXT(E7939,"mmmm")</f>
        <v>May</v>
      </c>
      <c r="G7939" s="1" t="str">
        <f t="shared" ref="G7939:G8002" si="511">TEXT(E7939,"yyyy")</f>
        <v>2012</v>
      </c>
      <c r="H7939" s="2">
        <f t="shared" ref="H7939:H8002" si="512">E7939-D7939</f>
        <v>2</v>
      </c>
      <c r="I7939" s="2" t="b">
        <f t="shared" ref="I7939:I8002" si="513">IF(H7939&lt;1,IF(AND(H7939&gt;0,H7939&lt;2),"ONE DAY", "FREE DELIVERY"))</f>
        <v>0</v>
      </c>
      <c r="J7939" t="s">
        <v>44</v>
      </c>
      <c r="K7939">
        <v>1</v>
      </c>
      <c r="L7939">
        <v>11.64</v>
      </c>
      <c r="M7939">
        <v>0.05</v>
      </c>
      <c r="N7939" t="s">
        <v>18</v>
      </c>
      <c r="O7939">
        <v>-10.73</v>
      </c>
      <c r="P7939">
        <v>7.59</v>
      </c>
      <c r="Q7939">
        <v>4</v>
      </c>
      <c r="R7939" t="s">
        <v>805</v>
      </c>
      <c r="S7939" t="s">
        <v>143</v>
      </c>
      <c r="T7939" t="s">
        <v>31</v>
      </c>
      <c r="U7939" t="s">
        <v>36</v>
      </c>
      <c r="V7939" t="s">
        <v>37</v>
      </c>
      <c r="W7939">
        <v>0.42</v>
      </c>
    </row>
    <row r="7940" spans="1:23" x14ac:dyDescent="0.3">
      <c r="A7940" t="s">
        <v>1119</v>
      </c>
      <c r="B7940" t="s">
        <v>958</v>
      </c>
      <c r="D7940" s="1">
        <v>40760</v>
      </c>
      <c r="E7940" s="1">
        <v>40760</v>
      </c>
      <c r="F7940" s="1" t="str">
        <f t="shared" si="510"/>
        <v>August</v>
      </c>
      <c r="G7940" s="1" t="str">
        <f t="shared" si="511"/>
        <v>2011</v>
      </c>
      <c r="H7940" s="2">
        <f t="shared" si="512"/>
        <v>0</v>
      </c>
      <c r="I7940" s="2" t="str">
        <f t="shared" si="513"/>
        <v>FREE DELIVERY</v>
      </c>
      <c r="J7940" t="s">
        <v>17</v>
      </c>
      <c r="K7940">
        <v>22</v>
      </c>
      <c r="L7940">
        <v>79.040000000000006</v>
      </c>
      <c r="M7940">
        <v>0.05</v>
      </c>
      <c r="N7940" t="s">
        <v>18</v>
      </c>
      <c r="O7940">
        <v>-77.930000000000007</v>
      </c>
      <c r="P7940">
        <v>3.28</v>
      </c>
      <c r="Q7940">
        <v>5</v>
      </c>
      <c r="R7940" t="s">
        <v>805</v>
      </c>
      <c r="S7940" t="s">
        <v>143</v>
      </c>
      <c r="T7940" t="s">
        <v>27</v>
      </c>
      <c r="U7940" t="s">
        <v>22</v>
      </c>
      <c r="V7940" t="s">
        <v>60</v>
      </c>
      <c r="W7940">
        <v>0.56000000000000005</v>
      </c>
    </row>
    <row r="7941" spans="1:23" x14ac:dyDescent="0.3">
      <c r="A7941" t="s">
        <v>1445</v>
      </c>
      <c r="B7941" t="s">
        <v>1777</v>
      </c>
      <c r="D7941" s="1">
        <v>40251</v>
      </c>
      <c r="E7941" s="1">
        <v>40258</v>
      </c>
      <c r="F7941" s="1" t="str">
        <f t="shared" si="510"/>
        <v>March</v>
      </c>
      <c r="G7941" s="1" t="str">
        <f t="shared" si="511"/>
        <v>2010</v>
      </c>
      <c r="H7941" s="2">
        <f t="shared" si="512"/>
        <v>7</v>
      </c>
      <c r="I7941" s="2" t="b">
        <f t="shared" si="513"/>
        <v>0</v>
      </c>
      <c r="J7941" t="s">
        <v>17</v>
      </c>
      <c r="K7941">
        <v>24</v>
      </c>
      <c r="L7941">
        <v>1457.712</v>
      </c>
      <c r="M7941">
        <v>0.03</v>
      </c>
      <c r="N7941" t="s">
        <v>25</v>
      </c>
      <c r="O7941">
        <v>-1565.89</v>
      </c>
      <c r="P7941">
        <v>70.89</v>
      </c>
      <c r="Q7941">
        <v>89.3</v>
      </c>
      <c r="R7941" t="s">
        <v>805</v>
      </c>
      <c r="S7941" t="s">
        <v>143</v>
      </c>
      <c r="T7941" t="s">
        <v>42</v>
      </c>
      <c r="U7941" t="s">
        <v>36</v>
      </c>
      <c r="V7941" t="s">
        <v>55</v>
      </c>
      <c r="W7941">
        <v>0.69</v>
      </c>
    </row>
    <row r="7942" spans="1:23" x14ac:dyDescent="0.3">
      <c r="A7942" t="s">
        <v>1496</v>
      </c>
      <c r="B7942" t="s">
        <v>1491</v>
      </c>
      <c r="D7942" s="1">
        <v>41049</v>
      </c>
      <c r="E7942" s="1">
        <v>41050</v>
      </c>
      <c r="F7942" s="1" t="str">
        <f t="shared" si="510"/>
        <v>May</v>
      </c>
      <c r="G7942" s="1" t="str">
        <f t="shared" si="511"/>
        <v>2012</v>
      </c>
      <c r="H7942" s="2">
        <f t="shared" si="512"/>
        <v>1</v>
      </c>
      <c r="I7942" s="2" t="b">
        <f t="shared" si="513"/>
        <v>0</v>
      </c>
      <c r="J7942" t="s">
        <v>34</v>
      </c>
      <c r="K7942">
        <v>1</v>
      </c>
      <c r="L7942">
        <v>9.6999999999999993</v>
      </c>
      <c r="M7942">
        <v>0.02</v>
      </c>
      <c r="N7942" t="s">
        <v>18</v>
      </c>
      <c r="O7942">
        <v>-18.03</v>
      </c>
      <c r="P7942">
        <v>4.9800000000000004</v>
      </c>
      <c r="Q7942">
        <v>4.62</v>
      </c>
      <c r="R7942" t="s">
        <v>805</v>
      </c>
      <c r="S7942" t="s">
        <v>143</v>
      </c>
      <c r="T7942" t="s">
        <v>27</v>
      </c>
      <c r="U7942" t="s">
        <v>32</v>
      </c>
      <c r="V7942" t="s">
        <v>48</v>
      </c>
      <c r="W7942">
        <v>0.64</v>
      </c>
    </row>
    <row r="7943" spans="1:23" x14ac:dyDescent="0.3">
      <c r="A7943" t="s">
        <v>1119</v>
      </c>
      <c r="B7943" t="s">
        <v>958</v>
      </c>
      <c r="D7943" s="1">
        <v>40110</v>
      </c>
      <c r="E7943" s="1">
        <v>40111</v>
      </c>
      <c r="F7943" s="1" t="str">
        <f t="shared" si="510"/>
        <v>October</v>
      </c>
      <c r="G7943" s="1" t="str">
        <f t="shared" si="511"/>
        <v>2009</v>
      </c>
      <c r="H7943" s="2">
        <f t="shared" si="512"/>
        <v>1</v>
      </c>
      <c r="I7943" s="2" t="b">
        <f t="shared" si="513"/>
        <v>0</v>
      </c>
      <c r="J7943" t="s">
        <v>52</v>
      </c>
      <c r="K7943">
        <v>25</v>
      </c>
      <c r="L7943">
        <v>378.9</v>
      </c>
      <c r="M7943">
        <v>0.02</v>
      </c>
      <c r="N7943" t="s">
        <v>18</v>
      </c>
      <c r="O7943">
        <v>28.46</v>
      </c>
      <c r="P7943">
        <v>14.45</v>
      </c>
      <c r="Q7943">
        <v>7.17</v>
      </c>
      <c r="R7943" t="s">
        <v>805</v>
      </c>
      <c r="S7943" t="s">
        <v>143</v>
      </c>
      <c r="T7943" t="s">
        <v>27</v>
      </c>
      <c r="U7943" t="s">
        <v>22</v>
      </c>
      <c r="V7943" t="s">
        <v>29</v>
      </c>
      <c r="W7943">
        <v>0.38</v>
      </c>
    </row>
    <row r="7944" spans="1:23" x14ac:dyDescent="0.3">
      <c r="A7944" t="s">
        <v>1119</v>
      </c>
      <c r="B7944" t="s">
        <v>958</v>
      </c>
      <c r="D7944" s="1">
        <v>40110</v>
      </c>
      <c r="E7944" s="1">
        <v>40112</v>
      </c>
      <c r="F7944" s="1" t="str">
        <f t="shared" si="510"/>
        <v>October</v>
      </c>
      <c r="G7944" s="1" t="str">
        <f t="shared" si="511"/>
        <v>2009</v>
      </c>
      <c r="H7944" s="2">
        <f t="shared" si="512"/>
        <v>2</v>
      </c>
      <c r="I7944" s="2" t="b">
        <f t="shared" si="513"/>
        <v>0</v>
      </c>
      <c r="J7944" t="s">
        <v>52</v>
      </c>
      <c r="K7944">
        <v>50</v>
      </c>
      <c r="L7944">
        <v>264.05</v>
      </c>
      <c r="M7944">
        <v>7.0000000000000007E-2</v>
      </c>
      <c r="N7944" t="s">
        <v>18</v>
      </c>
      <c r="O7944">
        <v>25.05</v>
      </c>
      <c r="P7944">
        <v>5.58</v>
      </c>
      <c r="Q7944">
        <v>1.99</v>
      </c>
      <c r="R7944" t="s">
        <v>805</v>
      </c>
      <c r="S7944" t="s">
        <v>143</v>
      </c>
      <c r="T7944" t="s">
        <v>27</v>
      </c>
      <c r="U7944" t="s">
        <v>22</v>
      </c>
      <c r="V7944" t="s">
        <v>60</v>
      </c>
      <c r="W7944">
        <v>0.46</v>
      </c>
    </row>
    <row r="7945" spans="1:23" x14ac:dyDescent="0.3">
      <c r="A7945" t="s">
        <v>1445</v>
      </c>
      <c r="B7945" t="s">
        <v>1777</v>
      </c>
      <c r="D7945" s="1">
        <v>41059</v>
      </c>
      <c r="E7945" s="1">
        <v>41060</v>
      </c>
      <c r="F7945" s="1" t="str">
        <f t="shared" si="510"/>
        <v>May</v>
      </c>
      <c r="G7945" s="1" t="str">
        <f t="shared" si="511"/>
        <v>2012</v>
      </c>
      <c r="H7945" s="2">
        <f t="shared" si="512"/>
        <v>1</v>
      </c>
      <c r="I7945" s="2" t="b">
        <f t="shared" si="513"/>
        <v>0</v>
      </c>
      <c r="J7945" t="s">
        <v>44</v>
      </c>
      <c r="K7945">
        <v>43</v>
      </c>
      <c r="L7945">
        <v>447.12</v>
      </c>
      <c r="M7945">
        <v>0.08</v>
      </c>
      <c r="N7945" t="s">
        <v>18</v>
      </c>
      <c r="O7945">
        <v>-14.27</v>
      </c>
      <c r="P7945">
        <v>10.64</v>
      </c>
      <c r="Q7945">
        <v>5.16</v>
      </c>
      <c r="R7945" t="s">
        <v>805</v>
      </c>
      <c r="S7945" t="s">
        <v>143</v>
      </c>
      <c r="T7945" t="s">
        <v>31</v>
      </c>
      <c r="U7945" t="s">
        <v>36</v>
      </c>
      <c r="V7945" t="s">
        <v>37</v>
      </c>
      <c r="W7945">
        <v>0.56999999999999995</v>
      </c>
    </row>
    <row r="7946" spans="1:23" x14ac:dyDescent="0.3">
      <c r="A7946" t="s">
        <v>1248</v>
      </c>
      <c r="B7946" t="s">
        <v>1770</v>
      </c>
      <c r="D7946" s="1">
        <v>39866</v>
      </c>
      <c r="E7946" s="1">
        <v>39867</v>
      </c>
      <c r="F7946" s="1" t="str">
        <f t="shared" si="510"/>
        <v>February</v>
      </c>
      <c r="G7946" s="1" t="str">
        <f t="shared" si="511"/>
        <v>2009</v>
      </c>
      <c r="H7946" s="2">
        <f t="shared" si="512"/>
        <v>1</v>
      </c>
      <c r="I7946" s="2" t="b">
        <f t="shared" si="513"/>
        <v>0</v>
      </c>
      <c r="J7946" t="s">
        <v>24</v>
      </c>
      <c r="K7946">
        <v>50</v>
      </c>
      <c r="L7946">
        <v>1633.37</v>
      </c>
      <c r="M7946">
        <v>0.08</v>
      </c>
      <c r="N7946" t="s">
        <v>18</v>
      </c>
      <c r="O7946">
        <v>144.69</v>
      </c>
      <c r="P7946">
        <v>34.99</v>
      </c>
      <c r="Q7946">
        <v>7.73</v>
      </c>
      <c r="R7946" t="s">
        <v>805</v>
      </c>
      <c r="S7946" t="s">
        <v>143</v>
      </c>
      <c r="T7946" t="s">
        <v>31</v>
      </c>
      <c r="U7946" t="s">
        <v>22</v>
      </c>
      <c r="V7946" t="s">
        <v>60</v>
      </c>
      <c r="W7946">
        <v>0.59</v>
      </c>
    </row>
    <row r="7947" spans="1:23" x14ac:dyDescent="0.3">
      <c r="A7947" t="s">
        <v>1496</v>
      </c>
      <c r="B7947" t="s">
        <v>1491</v>
      </c>
      <c r="D7947" s="1">
        <v>41033</v>
      </c>
      <c r="E7947" s="1">
        <v>41035</v>
      </c>
      <c r="F7947" s="1" t="str">
        <f t="shared" si="510"/>
        <v>May</v>
      </c>
      <c r="G7947" s="1" t="str">
        <f t="shared" si="511"/>
        <v>2012</v>
      </c>
      <c r="H7947" s="2">
        <f t="shared" si="512"/>
        <v>2</v>
      </c>
      <c r="I7947" s="2" t="b">
        <f t="shared" si="513"/>
        <v>0</v>
      </c>
      <c r="J7947" t="s">
        <v>17</v>
      </c>
      <c r="K7947">
        <v>5</v>
      </c>
      <c r="L7947">
        <v>14.61</v>
      </c>
      <c r="M7947">
        <v>0.03</v>
      </c>
      <c r="N7947" t="s">
        <v>18</v>
      </c>
      <c r="O7947">
        <v>1.17</v>
      </c>
      <c r="P7947">
        <v>2.88</v>
      </c>
      <c r="Q7947">
        <v>0.5</v>
      </c>
      <c r="R7947" t="s">
        <v>805</v>
      </c>
      <c r="S7947" t="s">
        <v>143</v>
      </c>
      <c r="T7947" t="s">
        <v>27</v>
      </c>
      <c r="U7947" t="s">
        <v>22</v>
      </c>
      <c r="V7947" t="s">
        <v>57</v>
      </c>
      <c r="W7947">
        <v>0.36</v>
      </c>
    </row>
    <row r="7948" spans="1:23" x14ac:dyDescent="0.3">
      <c r="A7948" t="s">
        <v>1496</v>
      </c>
      <c r="B7948" t="s">
        <v>1491</v>
      </c>
      <c r="D7948" s="1">
        <v>41033</v>
      </c>
      <c r="E7948" s="1">
        <v>41038</v>
      </c>
      <c r="F7948" s="1" t="str">
        <f t="shared" si="510"/>
        <v>May</v>
      </c>
      <c r="G7948" s="1" t="str">
        <f t="shared" si="511"/>
        <v>2012</v>
      </c>
      <c r="H7948" s="2">
        <f t="shared" si="512"/>
        <v>5</v>
      </c>
      <c r="I7948" s="2" t="b">
        <f t="shared" si="513"/>
        <v>0</v>
      </c>
      <c r="J7948" t="s">
        <v>17</v>
      </c>
      <c r="K7948">
        <v>4</v>
      </c>
      <c r="L7948">
        <v>665.76250000000005</v>
      </c>
      <c r="M7948">
        <v>0.03</v>
      </c>
      <c r="N7948" t="s">
        <v>18</v>
      </c>
      <c r="O7948">
        <v>-773.34</v>
      </c>
      <c r="P7948">
        <v>195.99</v>
      </c>
      <c r="Q7948">
        <v>8.99</v>
      </c>
      <c r="R7948" t="s">
        <v>805</v>
      </c>
      <c r="S7948" t="s">
        <v>143</v>
      </c>
      <c r="T7948" t="s">
        <v>27</v>
      </c>
      <c r="U7948" t="s">
        <v>32</v>
      </c>
      <c r="V7948" t="s">
        <v>33</v>
      </c>
      <c r="W7948">
        <v>0.6</v>
      </c>
    </row>
    <row r="7949" spans="1:23" x14ac:dyDescent="0.3">
      <c r="A7949" t="s">
        <v>1248</v>
      </c>
      <c r="B7949" t="s">
        <v>1770</v>
      </c>
      <c r="D7949" s="1">
        <v>39899</v>
      </c>
      <c r="E7949" s="1">
        <v>39900</v>
      </c>
      <c r="F7949" s="1" t="str">
        <f t="shared" si="510"/>
        <v>March</v>
      </c>
      <c r="G7949" s="1" t="str">
        <f t="shared" si="511"/>
        <v>2009</v>
      </c>
      <c r="H7949" s="2">
        <f t="shared" si="512"/>
        <v>1</v>
      </c>
      <c r="I7949" s="2" t="b">
        <f t="shared" si="513"/>
        <v>0</v>
      </c>
      <c r="J7949" t="s">
        <v>24</v>
      </c>
      <c r="K7949">
        <v>7</v>
      </c>
      <c r="L7949">
        <v>140.59</v>
      </c>
      <c r="M7949">
        <v>0.01</v>
      </c>
      <c r="N7949" t="s">
        <v>18</v>
      </c>
      <c r="O7949">
        <v>-35.880000000000003</v>
      </c>
      <c r="P7949">
        <v>17.98</v>
      </c>
      <c r="Q7949">
        <v>8.51</v>
      </c>
      <c r="R7949" t="s">
        <v>805</v>
      </c>
      <c r="S7949" t="s">
        <v>143</v>
      </c>
      <c r="T7949" t="s">
        <v>31</v>
      </c>
      <c r="U7949" t="s">
        <v>32</v>
      </c>
      <c r="V7949" t="s">
        <v>94</v>
      </c>
      <c r="W7949">
        <v>0.4</v>
      </c>
    </row>
    <row r="7950" spans="1:23" x14ac:dyDescent="0.3">
      <c r="A7950" t="s">
        <v>1248</v>
      </c>
      <c r="B7950" t="s">
        <v>1770</v>
      </c>
      <c r="D7950" s="1">
        <v>39979</v>
      </c>
      <c r="E7950" s="1">
        <v>39981</v>
      </c>
      <c r="F7950" s="1" t="str">
        <f t="shared" si="510"/>
        <v>June</v>
      </c>
      <c r="G7950" s="1" t="str">
        <f t="shared" si="511"/>
        <v>2009</v>
      </c>
      <c r="H7950" s="2">
        <f t="shared" si="512"/>
        <v>2</v>
      </c>
      <c r="I7950" s="2" t="b">
        <f t="shared" si="513"/>
        <v>0</v>
      </c>
      <c r="J7950" t="s">
        <v>34</v>
      </c>
      <c r="K7950">
        <v>35</v>
      </c>
      <c r="L7950">
        <v>157.99</v>
      </c>
      <c r="M7950">
        <v>0.03</v>
      </c>
      <c r="N7950" t="s">
        <v>18</v>
      </c>
      <c r="O7950">
        <v>-105.55</v>
      </c>
      <c r="P7950">
        <v>4.24</v>
      </c>
      <c r="Q7950">
        <v>5.41</v>
      </c>
      <c r="R7950" t="s">
        <v>805</v>
      </c>
      <c r="S7950" t="s">
        <v>143</v>
      </c>
      <c r="T7950" t="s">
        <v>31</v>
      </c>
      <c r="U7950" t="s">
        <v>22</v>
      </c>
      <c r="V7950" t="s">
        <v>29</v>
      </c>
      <c r="W7950">
        <v>0.35</v>
      </c>
    </row>
    <row r="7951" spans="1:23" x14ac:dyDescent="0.3">
      <c r="A7951" t="s">
        <v>1248</v>
      </c>
      <c r="B7951" t="s">
        <v>1770</v>
      </c>
      <c r="D7951" s="1">
        <v>39979</v>
      </c>
      <c r="E7951" s="1">
        <v>39980</v>
      </c>
      <c r="F7951" s="1" t="str">
        <f t="shared" si="510"/>
        <v>June</v>
      </c>
      <c r="G7951" s="1" t="str">
        <f t="shared" si="511"/>
        <v>2009</v>
      </c>
      <c r="H7951" s="2">
        <f t="shared" si="512"/>
        <v>1</v>
      </c>
      <c r="I7951" s="2" t="b">
        <f t="shared" si="513"/>
        <v>0</v>
      </c>
      <c r="J7951" t="s">
        <v>34</v>
      </c>
      <c r="K7951">
        <v>48</v>
      </c>
      <c r="L7951">
        <v>141.59</v>
      </c>
      <c r="M7951">
        <v>0.04</v>
      </c>
      <c r="N7951" t="s">
        <v>18</v>
      </c>
      <c r="O7951">
        <v>20.260000000000002</v>
      </c>
      <c r="P7951">
        <v>2.94</v>
      </c>
      <c r="Q7951">
        <v>0.7</v>
      </c>
      <c r="R7951" t="s">
        <v>805</v>
      </c>
      <c r="S7951" t="s">
        <v>143</v>
      </c>
      <c r="T7951" t="s">
        <v>31</v>
      </c>
      <c r="U7951" t="s">
        <v>22</v>
      </c>
      <c r="V7951" t="s">
        <v>60</v>
      </c>
      <c r="W7951">
        <v>0.57999999999999996</v>
      </c>
    </row>
    <row r="7952" spans="1:23" x14ac:dyDescent="0.3">
      <c r="A7952" t="s">
        <v>1778</v>
      </c>
      <c r="B7952" t="s">
        <v>1779</v>
      </c>
      <c r="D7952" s="1">
        <v>40649</v>
      </c>
      <c r="E7952" s="1">
        <v>40654</v>
      </c>
      <c r="F7952" s="1" t="str">
        <f t="shared" si="510"/>
        <v>April</v>
      </c>
      <c r="G7952" s="1" t="str">
        <f t="shared" si="511"/>
        <v>2011</v>
      </c>
      <c r="H7952" s="2">
        <f t="shared" si="512"/>
        <v>5</v>
      </c>
      <c r="I7952" s="2" t="b">
        <f t="shared" si="513"/>
        <v>0</v>
      </c>
      <c r="J7952" t="s">
        <v>17</v>
      </c>
      <c r="K7952">
        <v>19</v>
      </c>
      <c r="L7952">
        <v>217.69</v>
      </c>
      <c r="M7952">
        <v>0.09</v>
      </c>
      <c r="N7952" t="s">
        <v>18</v>
      </c>
      <c r="O7952">
        <v>-11.66</v>
      </c>
      <c r="P7952">
        <v>11.33</v>
      </c>
      <c r="Q7952">
        <v>6.12</v>
      </c>
      <c r="R7952" t="s">
        <v>805</v>
      </c>
      <c r="S7952" t="s">
        <v>143</v>
      </c>
      <c r="T7952" t="s">
        <v>42</v>
      </c>
      <c r="U7952" t="s">
        <v>22</v>
      </c>
      <c r="V7952" t="s">
        <v>28</v>
      </c>
      <c r="W7952">
        <v>0.42</v>
      </c>
    </row>
    <row r="7953" spans="1:23" x14ac:dyDescent="0.3">
      <c r="A7953" t="s">
        <v>1033</v>
      </c>
      <c r="B7953" t="s">
        <v>1034</v>
      </c>
      <c r="D7953" s="1">
        <v>41056</v>
      </c>
      <c r="E7953" s="1">
        <v>41057</v>
      </c>
      <c r="F7953" s="1" t="str">
        <f t="shared" si="510"/>
        <v>May</v>
      </c>
      <c r="G7953" s="1" t="str">
        <f t="shared" si="511"/>
        <v>2012</v>
      </c>
      <c r="H7953" s="2">
        <f t="shared" si="512"/>
        <v>1</v>
      </c>
      <c r="I7953" s="2" t="b">
        <f t="shared" si="513"/>
        <v>0</v>
      </c>
      <c r="J7953" t="s">
        <v>24</v>
      </c>
      <c r="K7953">
        <v>37</v>
      </c>
      <c r="L7953">
        <v>95.43</v>
      </c>
      <c r="M7953">
        <v>0.06</v>
      </c>
      <c r="N7953" t="s">
        <v>18</v>
      </c>
      <c r="O7953">
        <v>-103.96</v>
      </c>
      <c r="P7953">
        <v>2.52</v>
      </c>
      <c r="Q7953">
        <v>4.28</v>
      </c>
      <c r="R7953" t="s">
        <v>805</v>
      </c>
      <c r="S7953" t="s">
        <v>143</v>
      </c>
      <c r="T7953" t="s">
        <v>27</v>
      </c>
      <c r="U7953" t="s">
        <v>22</v>
      </c>
      <c r="V7953" t="s">
        <v>60</v>
      </c>
      <c r="W7953">
        <v>0.44</v>
      </c>
    </row>
    <row r="7954" spans="1:23" x14ac:dyDescent="0.3">
      <c r="A7954" t="s">
        <v>1781</v>
      </c>
      <c r="B7954" t="s">
        <v>1782</v>
      </c>
      <c r="D7954" s="1">
        <v>40868</v>
      </c>
      <c r="E7954" s="1">
        <v>40870</v>
      </c>
      <c r="F7954" s="1" t="str">
        <f t="shared" si="510"/>
        <v>November</v>
      </c>
      <c r="G7954" s="1" t="str">
        <f t="shared" si="511"/>
        <v>2011</v>
      </c>
      <c r="H7954" s="2">
        <f t="shared" si="512"/>
        <v>2</v>
      </c>
      <c r="I7954" s="2" t="b">
        <f t="shared" si="513"/>
        <v>0</v>
      </c>
      <c r="J7954" t="s">
        <v>24</v>
      </c>
      <c r="K7954">
        <v>33</v>
      </c>
      <c r="L7954">
        <v>125.27</v>
      </c>
      <c r="M7954">
        <v>7.0000000000000007E-2</v>
      </c>
      <c r="N7954" t="s">
        <v>18</v>
      </c>
      <c r="O7954">
        <v>-105.83</v>
      </c>
      <c r="P7954">
        <v>3.81</v>
      </c>
      <c r="Q7954">
        <v>4.83</v>
      </c>
      <c r="R7954" t="s">
        <v>805</v>
      </c>
      <c r="S7954" t="s">
        <v>143</v>
      </c>
      <c r="T7954" t="s">
        <v>42</v>
      </c>
      <c r="U7954" t="s">
        <v>22</v>
      </c>
      <c r="V7954" t="s">
        <v>29</v>
      </c>
      <c r="W7954">
        <v>0.4</v>
      </c>
    </row>
    <row r="7955" spans="1:23" x14ac:dyDescent="0.3">
      <c r="A7955" t="s">
        <v>985</v>
      </c>
      <c r="B7955" t="s">
        <v>1747</v>
      </c>
      <c r="D7955" s="1">
        <v>41130</v>
      </c>
      <c r="E7955" s="1">
        <v>41131</v>
      </c>
      <c r="F7955" s="1" t="str">
        <f t="shared" si="510"/>
        <v>August</v>
      </c>
      <c r="G7955" s="1" t="str">
        <f t="shared" si="511"/>
        <v>2012</v>
      </c>
      <c r="H7955" s="2">
        <f t="shared" si="512"/>
        <v>1</v>
      </c>
      <c r="I7955" s="2" t="b">
        <f t="shared" si="513"/>
        <v>0</v>
      </c>
      <c r="J7955" t="s">
        <v>52</v>
      </c>
      <c r="K7955">
        <v>30</v>
      </c>
      <c r="L7955">
        <v>10994.74</v>
      </c>
      <c r="M7955">
        <v>0.09</v>
      </c>
      <c r="N7955" t="s">
        <v>25</v>
      </c>
      <c r="O7955">
        <v>3612.58</v>
      </c>
      <c r="P7955">
        <v>400.97</v>
      </c>
      <c r="Q7955">
        <v>48.26</v>
      </c>
      <c r="R7955" t="s">
        <v>805</v>
      </c>
      <c r="S7955" t="s">
        <v>143</v>
      </c>
      <c r="T7955" t="s">
        <v>31</v>
      </c>
      <c r="U7955" t="s">
        <v>32</v>
      </c>
      <c r="V7955" t="s">
        <v>94</v>
      </c>
      <c r="W7955">
        <v>0.36</v>
      </c>
    </row>
    <row r="7956" spans="1:23" x14ac:dyDescent="0.3">
      <c r="A7956" t="s">
        <v>1083</v>
      </c>
      <c r="B7956" t="s">
        <v>1767</v>
      </c>
      <c r="D7956" s="1">
        <v>40732</v>
      </c>
      <c r="E7956" s="1">
        <v>40734</v>
      </c>
      <c r="F7956" s="1" t="str">
        <f t="shared" si="510"/>
        <v>July</v>
      </c>
      <c r="G7956" s="1" t="str">
        <f t="shared" si="511"/>
        <v>2011</v>
      </c>
      <c r="H7956" s="2">
        <f t="shared" si="512"/>
        <v>2</v>
      </c>
      <c r="I7956" s="2" t="b">
        <f t="shared" si="513"/>
        <v>0</v>
      </c>
      <c r="J7956" t="s">
        <v>34</v>
      </c>
      <c r="K7956">
        <v>17</v>
      </c>
      <c r="L7956">
        <v>135.38</v>
      </c>
      <c r="M7956">
        <v>0.05</v>
      </c>
      <c r="N7956" t="s">
        <v>18</v>
      </c>
      <c r="O7956">
        <v>-71.12</v>
      </c>
      <c r="P7956">
        <v>7.98</v>
      </c>
      <c r="Q7956">
        <v>6.5</v>
      </c>
      <c r="R7956" t="s">
        <v>805</v>
      </c>
      <c r="S7956" t="s">
        <v>143</v>
      </c>
      <c r="T7956" t="s">
        <v>31</v>
      </c>
      <c r="U7956" t="s">
        <v>22</v>
      </c>
      <c r="V7956" t="s">
        <v>23</v>
      </c>
      <c r="W7956">
        <v>0.59</v>
      </c>
    </row>
    <row r="7957" spans="1:23" x14ac:dyDescent="0.3">
      <c r="A7957" t="s">
        <v>1418</v>
      </c>
      <c r="B7957" t="s">
        <v>1773</v>
      </c>
      <c r="D7957" s="1">
        <v>40670</v>
      </c>
      <c r="E7957" s="1">
        <v>40671</v>
      </c>
      <c r="F7957" s="1" t="str">
        <f t="shared" si="510"/>
        <v>May</v>
      </c>
      <c r="G7957" s="1" t="str">
        <f t="shared" si="511"/>
        <v>2011</v>
      </c>
      <c r="H7957" s="2">
        <f t="shared" si="512"/>
        <v>1</v>
      </c>
      <c r="I7957" s="2" t="b">
        <f t="shared" si="513"/>
        <v>0</v>
      </c>
      <c r="J7957" t="s">
        <v>44</v>
      </c>
      <c r="K7957">
        <v>16</v>
      </c>
      <c r="L7957">
        <v>1313.64</v>
      </c>
      <c r="M7957">
        <v>0.05</v>
      </c>
      <c r="N7957" t="s">
        <v>18</v>
      </c>
      <c r="O7957">
        <v>284.83999999999997</v>
      </c>
      <c r="P7957">
        <v>83.1</v>
      </c>
      <c r="Q7957">
        <v>6.13</v>
      </c>
      <c r="R7957" t="s">
        <v>805</v>
      </c>
      <c r="S7957" t="s">
        <v>143</v>
      </c>
      <c r="T7957" t="s">
        <v>31</v>
      </c>
      <c r="U7957" t="s">
        <v>32</v>
      </c>
      <c r="V7957" t="s">
        <v>48</v>
      </c>
      <c r="W7957">
        <v>0.45</v>
      </c>
    </row>
    <row r="7958" spans="1:23" x14ac:dyDescent="0.3">
      <c r="A7958" t="s">
        <v>1088</v>
      </c>
      <c r="B7958" t="s">
        <v>1242</v>
      </c>
      <c r="D7958" s="1">
        <v>40201</v>
      </c>
      <c r="E7958" s="1">
        <v>40203</v>
      </c>
      <c r="F7958" s="1" t="str">
        <f t="shared" si="510"/>
        <v>January</v>
      </c>
      <c r="G7958" s="1" t="str">
        <f t="shared" si="511"/>
        <v>2010</v>
      </c>
      <c r="H7958" s="2">
        <f t="shared" si="512"/>
        <v>2</v>
      </c>
      <c r="I7958" s="2" t="b">
        <f t="shared" si="513"/>
        <v>0</v>
      </c>
      <c r="J7958" t="s">
        <v>44</v>
      </c>
      <c r="K7958">
        <v>47</v>
      </c>
      <c r="L7958">
        <v>4524.9070000000002</v>
      </c>
      <c r="M7958">
        <v>7.0000000000000007E-2</v>
      </c>
      <c r="N7958" t="s">
        <v>18</v>
      </c>
      <c r="O7958">
        <v>1464.87</v>
      </c>
      <c r="P7958">
        <v>115.99</v>
      </c>
      <c r="Q7958">
        <v>2.5</v>
      </c>
      <c r="R7958" t="s">
        <v>805</v>
      </c>
      <c r="S7958" t="s">
        <v>143</v>
      </c>
      <c r="T7958" t="s">
        <v>42</v>
      </c>
      <c r="U7958" t="s">
        <v>32</v>
      </c>
      <c r="V7958" t="s">
        <v>33</v>
      </c>
      <c r="W7958">
        <v>0.55000000000000004</v>
      </c>
    </row>
    <row r="7959" spans="1:23" x14ac:dyDescent="0.3">
      <c r="A7959" t="s">
        <v>1083</v>
      </c>
      <c r="B7959" t="s">
        <v>1767</v>
      </c>
      <c r="D7959" s="1">
        <v>41143</v>
      </c>
      <c r="E7959" s="1">
        <v>41145</v>
      </c>
      <c r="F7959" s="1" t="str">
        <f t="shared" si="510"/>
        <v>August</v>
      </c>
      <c r="G7959" s="1" t="str">
        <f t="shared" si="511"/>
        <v>2012</v>
      </c>
      <c r="H7959" s="2">
        <f t="shared" si="512"/>
        <v>2</v>
      </c>
      <c r="I7959" s="2" t="b">
        <f t="shared" si="513"/>
        <v>0</v>
      </c>
      <c r="J7959" t="s">
        <v>44</v>
      </c>
      <c r="K7959">
        <v>43</v>
      </c>
      <c r="L7959">
        <v>283.18</v>
      </c>
      <c r="M7959">
        <v>0.03</v>
      </c>
      <c r="N7959" t="s">
        <v>18</v>
      </c>
      <c r="O7959">
        <v>-154.94999999999999</v>
      </c>
      <c r="P7959">
        <v>6.48</v>
      </c>
      <c r="Q7959">
        <v>7.49</v>
      </c>
      <c r="R7959" t="s">
        <v>805</v>
      </c>
      <c r="S7959" t="s">
        <v>143</v>
      </c>
      <c r="T7959" t="s">
        <v>31</v>
      </c>
      <c r="U7959" t="s">
        <v>22</v>
      </c>
      <c r="V7959" t="s">
        <v>43</v>
      </c>
      <c r="W7959">
        <v>0.37</v>
      </c>
    </row>
    <row r="7960" spans="1:23" x14ac:dyDescent="0.3">
      <c r="A7960" t="s">
        <v>1083</v>
      </c>
      <c r="B7960" t="s">
        <v>1767</v>
      </c>
      <c r="D7960" s="1">
        <v>40411</v>
      </c>
      <c r="E7960" s="1">
        <v>40418</v>
      </c>
      <c r="F7960" s="1" t="str">
        <f t="shared" si="510"/>
        <v>August</v>
      </c>
      <c r="G7960" s="1" t="str">
        <f t="shared" si="511"/>
        <v>2010</v>
      </c>
      <c r="H7960" s="2">
        <f t="shared" si="512"/>
        <v>7</v>
      </c>
      <c r="I7960" s="2" t="b">
        <f t="shared" si="513"/>
        <v>0</v>
      </c>
      <c r="J7960" t="s">
        <v>17</v>
      </c>
      <c r="K7960">
        <v>31</v>
      </c>
      <c r="L7960">
        <v>951.31</v>
      </c>
      <c r="M7960">
        <v>0.08</v>
      </c>
      <c r="N7960" t="s">
        <v>25</v>
      </c>
      <c r="O7960">
        <v>-1099.46</v>
      </c>
      <c r="P7960">
        <v>31.76</v>
      </c>
      <c r="Q7960">
        <v>45.51</v>
      </c>
      <c r="R7960" t="s">
        <v>805</v>
      </c>
      <c r="S7960" t="s">
        <v>143</v>
      </c>
      <c r="T7960" t="s">
        <v>31</v>
      </c>
      <c r="U7960" t="s">
        <v>36</v>
      </c>
      <c r="V7960" t="s">
        <v>55</v>
      </c>
      <c r="W7960">
        <v>0.65</v>
      </c>
    </row>
    <row r="7961" spans="1:23" x14ac:dyDescent="0.3">
      <c r="A7961" t="s">
        <v>1184</v>
      </c>
      <c r="B7961" t="s">
        <v>954</v>
      </c>
      <c r="D7961" s="1">
        <v>41165</v>
      </c>
      <c r="E7961" s="1">
        <v>41166</v>
      </c>
      <c r="F7961" s="1" t="str">
        <f t="shared" si="510"/>
        <v>September</v>
      </c>
      <c r="G7961" s="1" t="str">
        <f t="shared" si="511"/>
        <v>2012</v>
      </c>
      <c r="H7961" s="2">
        <f t="shared" si="512"/>
        <v>1</v>
      </c>
      <c r="I7961" s="2" t="b">
        <f t="shared" si="513"/>
        <v>0</v>
      </c>
      <c r="J7961" t="s">
        <v>24</v>
      </c>
      <c r="K7961">
        <v>25</v>
      </c>
      <c r="L7961">
        <v>1458.83</v>
      </c>
      <c r="M7961">
        <v>0.05</v>
      </c>
      <c r="N7961" t="s">
        <v>18</v>
      </c>
      <c r="O7961">
        <v>392.76</v>
      </c>
      <c r="P7961">
        <v>60.22</v>
      </c>
      <c r="Q7961">
        <v>3.5</v>
      </c>
      <c r="R7961" t="s">
        <v>805</v>
      </c>
      <c r="S7961" t="s">
        <v>143</v>
      </c>
      <c r="T7961" t="s">
        <v>27</v>
      </c>
      <c r="U7961" t="s">
        <v>22</v>
      </c>
      <c r="V7961" t="s">
        <v>28</v>
      </c>
      <c r="W7961">
        <v>0.56999999999999995</v>
      </c>
    </row>
    <row r="7962" spans="1:23" x14ac:dyDescent="0.3">
      <c r="A7962" t="s">
        <v>1248</v>
      </c>
      <c r="B7962" t="s">
        <v>1770</v>
      </c>
      <c r="D7962" s="1">
        <v>40041</v>
      </c>
      <c r="E7962" s="1">
        <v>40043</v>
      </c>
      <c r="F7962" s="1" t="str">
        <f t="shared" si="510"/>
        <v>August</v>
      </c>
      <c r="G7962" s="1" t="str">
        <f t="shared" si="511"/>
        <v>2009</v>
      </c>
      <c r="H7962" s="2">
        <f t="shared" si="512"/>
        <v>2</v>
      </c>
      <c r="I7962" s="2" t="b">
        <f t="shared" si="513"/>
        <v>0</v>
      </c>
      <c r="J7962" t="s">
        <v>52</v>
      </c>
      <c r="K7962">
        <v>17</v>
      </c>
      <c r="L7962">
        <v>1210.72</v>
      </c>
      <c r="M7962">
        <v>0.05</v>
      </c>
      <c r="N7962" t="s">
        <v>25</v>
      </c>
      <c r="O7962">
        <v>-382.43</v>
      </c>
      <c r="P7962">
        <v>70.98</v>
      </c>
      <c r="Q7962">
        <v>30</v>
      </c>
      <c r="R7962" t="s">
        <v>805</v>
      </c>
      <c r="S7962" t="s">
        <v>143</v>
      </c>
      <c r="T7962" t="s">
        <v>31</v>
      </c>
      <c r="U7962" t="s">
        <v>36</v>
      </c>
      <c r="V7962" t="s">
        <v>67</v>
      </c>
      <c r="W7962">
        <v>0.78</v>
      </c>
    </row>
    <row r="7963" spans="1:23" x14ac:dyDescent="0.3">
      <c r="A7963" t="s">
        <v>1248</v>
      </c>
      <c r="B7963" t="s">
        <v>1770</v>
      </c>
      <c r="D7963" s="1">
        <v>40041</v>
      </c>
      <c r="E7963" s="1">
        <v>40043</v>
      </c>
      <c r="F7963" s="1" t="str">
        <f t="shared" si="510"/>
        <v>August</v>
      </c>
      <c r="G7963" s="1" t="str">
        <f t="shared" si="511"/>
        <v>2009</v>
      </c>
      <c r="H7963" s="2">
        <f t="shared" si="512"/>
        <v>2</v>
      </c>
      <c r="I7963" s="2" t="b">
        <f t="shared" si="513"/>
        <v>0</v>
      </c>
      <c r="J7963" t="s">
        <v>52</v>
      </c>
      <c r="K7963">
        <v>18</v>
      </c>
      <c r="L7963">
        <v>93.26</v>
      </c>
      <c r="M7963">
        <v>0.05</v>
      </c>
      <c r="N7963" t="s">
        <v>18</v>
      </c>
      <c r="O7963">
        <v>-35.36</v>
      </c>
      <c r="P7963">
        <v>4.9800000000000004</v>
      </c>
      <c r="Q7963">
        <v>4.7</v>
      </c>
      <c r="R7963" t="s">
        <v>805</v>
      </c>
      <c r="S7963" t="s">
        <v>143</v>
      </c>
      <c r="T7963" t="s">
        <v>31</v>
      </c>
      <c r="U7963" t="s">
        <v>22</v>
      </c>
      <c r="V7963" t="s">
        <v>43</v>
      </c>
      <c r="W7963">
        <v>0.38</v>
      </c>
    </row>
    <row r="7964" spans="1:23" x14ac:dyDescent="0.3">
      <c r="A7964" t="s">
        <v>1184</v>
      </c>
      <c r="B7964" t="s">
        <v>954</v>
      </c>
      <c r="D7964" s="1">
        <v>40165</v>
      </c>
      <c r="E7964" s="1">
        <v>40169</v>
      </c>
      <c r="F7964" s="1" t="str">
        <f t="shared" si="510"/>
        <v>December</v>
      </c>
      <c r="G7964" s="1" t="str">
        <f t="shared" si="511"/>
        <v>2009</v>
      </c>
      <c r="H7964" s="2">
        <f t="shared" si="512"/>
        <v>4</v>
      </c>
      <c r="I7964" s="2" t="b">
        <f t="shared" si="513"/>
        <v>0</v>
      </c>
      <c r="J7964" t="s">
        <v>17</v>
      </c>
      <c r="K7964">
        <v>15</v>
      </c>
      <c r="L7964">
        <v>437.87</v>
      </c>
      <c r="M7964">
        <v>0.09</v>
      </c>
      <c r="N7964" t="s">
        <v>39</v>
      </c>
      <c r="O7964">
        <v>-111.94</v>
      </c>
      <c r="P7964">
        <v>30.98</v>
      </c>
      <c r="Q7964">
        <v>6.5</v>
      </c>
      <c r="R7964" t="s">
        <v>805</v>
      </c>
      <c r="S7964" t="s">
        <v>143</v>
      </c>
      <c r="T7964" t="s">
        <v>27</v>
      </c>
      <c r="U7964" t="s">
        <v>32</v>
      </c>
      <c r="V7964" t="s">
        <v>48</v>
      </c>
      <c r="W7964">
        <v>0.64</v>
      </c>
    </row>
    <row r="7965" spans="1:23" x14ac:dyDescent="0.3">
      <c r="A7965" t="s">
        <v>1778</v>
      </c>
      <c r="B7965" t="s">
        <v>1779</v>
      </c>
      <c r="D7965" s="1">
        <v>41195</v>
      </c>
      <c r="E7965" s="1">
        <v>41195</v>
      </c>
      <c r="F7965" s="1" t="str">
        <f t="shared" si="510"/>
        <v>October</v>
      </c>
      <c r="G7965" s="1" t="str">
        <f t="shared" si="511"/>
        <v>2012</v>
      </c>
      <c r="H7965" s="2">
        <f t="shared" si="512"/>
        <v>0</v>
      </c>
      <c r="I7965" s="2" t="str">
        <f t="shared" si="513"/>
        <v>FREE DELIVERY</v>
      </c>
      <c r="J7965" t="s">
        <v>24</v>
      </c>
      <c r="K7965">
        <v>43</v>
      </c>
      <c r="L7965">
        <v>2387.61</v>
      </c>
      <c r="M7965">
        <v>0.01</v>
      </c>
      <c r="N7965" t="s">
        <v>18</v>
      </c>
      <c r="O7965">
        <v>527.13</v>
      </c>
      <c r="P7965">
        <v>54.2</v>
      </c>
      <c r="Q7965">
        <v>11.1</v>
      </c>
      <c r="R7965" t="s">
        <v>805</v>
      </c>
      <c r="S7965" t="s">
        <v>143</v>
      </c>
      <c r="T7965" t="s">
        <v>42</v>
      </c>
      <c r="U7965" t="s">
        <v>36</v>
      </c>
      <c r="V7965" t="s">
        <v>37</v>
      </c>
      <c r="W7965">
        <v>0.64</v>
      </c>
    </row>
    <row r="7966" spans="1:23" x14ac:dyDescent="0.3">
      <c r="A7966" t="s">
        <v>1775</v>
      </c>
      <c r="B7966" t="s">
        <v>1776</v>
      </c>
      <c r="D7966" s="1">
        <v>40966</v>
      </c>
      <c r="E7966" s="1">
        <v>40968</v>
      </c>
      <c r="F7966" s="1" t="str">
        <f t="shared" si="510"/>
        <v>February</v>
      </c>
      <c r="G7966" s="1" t="str">
        <f t="shared" si="511"/>
        <v>2012</v>
      </c>
      <c r="H7966" s="2">
        <f t="shared" si="512"/>
        <v>2</v>
      </c>
      <c r="I7966" s="2" t="b">
        <f t="shared" si="513"/>
        <v>0</v>
      </c>
      <c r="J7966" t="s">
        <v>52</v>
      </c>
      <c r="K7966">
        <v>36</v>
      </c>
      <c r="L7966">
        <v>1921.1275000000001</v>
      </c>
      <c r="M7966">
        <v>0.08</v>
      </c>
      <c r="N7966" t="s">
        <v>18</v>
      </c>
      <c r="O7966">
        <v>248.58</v>
      </c>
      <c r="P7966">
        <v>65.989999999999995</v>
      </c>
      <c r="Q7966">
        <v>8.99</v>
      </c>
      <c r="R7966" t="s">
        <v>805</v>
      </c>
      <c r="S7966" t="s">
        <v>143</v>
      </c>
      <c r="T7966" t="s">
        <v>42</v>
      </c>
      <c r="U7966" t="s">
        <v>32</v>
      </c>
      <c r="V7966" t="s">
        <v>33</v>
      </c>
      <c r="W7966">
        <v>0.56000000000000005</v>
      </c>
    </row>
    <row r="7967" spans="1:23" x14ac:dyDescent="0.3">
      <c r="A7967" t="s">
        <v>1557</v>
      </c>
      <c r="B7967" t="s">
        <v>1774</v>
      </c>
      <c r="D7967" s="1">
        <v>40740</v>
      </c>
      <c r="E7967" s="1">
        <v>40741</v>
      </c>
      <c r="F7967" s="1" t="str">
        <f t="shared" si="510"/>
        <v>July</v>
      </c>
      <c r="G7967" s="1" t="str">
        <f t="shared" si="511"/>
        <v>2011</v>
      </c>
      <c r="H7967" s="2">
        <f t="shared" si="512"/>
        <v>1</v>
      </c>
      <c r="I7967" s="2" t="b">
        <f t="shared" si="513"/>
        <v>0</v>
      </c>
      <c r="J7967" t="s">
        <v>24</v>
      </c>
      <c r="K7967">
        <v>2</v>
      </c>
      <c r="L7967">
        <v>423.04</v>
      </c>
      <c r="M7967">
        <v>0.05</v>
      </c>
      <c r="N7967" t="s">
        <v>39</v>
      </c>
      <c r="O7967">
        <v>-270.7</v>
      </c>
      <c r="P7967">
        <v>210.55</v>
      </c>
      <c r="Q7967">
        <v>9.99</v>
      </c>
      <c r="R7967" t="s">
        <v>805</v>
      </c>
      <c r="S7967" t="s">
        <v>143</v>
      </c>
      <c r="T7967" t="s">
        <v>21</v>
      </c>
      <c r="U7967" t="s">
        <v>22</v>
      </c>
      <c r="V7967" t="s">
        <v>23</v>
      </c>
      <c r="W7967">
        <v>0.6</v>
      </c>
    </row>
    <row r="7968" spans="1:23" x14ac:dyDescent="0.3">
      <c r="A7968" t="s">
        <v>1557</v>
      </c>
      <c r="B7968" t="s">
        <v>1774</v>
      </c>
      <c r="D7968" s="1">
        <v>40740</v>
      </c>
      <c r="E7968" s="1">
        <v>40741</v>
      </c>
      <c r="F7968" s="1" t="str">
        <f t="shared" si="510"/>
        <v>July</v>
      </c>
      <c r="G7968" s="1" t="str">
        <f t="shared" si="511"/>
        <v>2011</v>
      </c>
      <c r="H7968" s="2">
        <f t="shared" si="512"/>
        <v>1</v>
      </c>
      <c r="I7968" s="2" t="b">
        <f t="shared" si="513"/>
        <v>0</v>
      </c>
      <c r="J7968" t="s">
        <v>24</v>
      </c>
      <c r="K7968">
        <v>20</v>
      </c>
      <c r="L7968">
        <v>2197.4115000000002</v>
      </c>
      <c r="M7968">
        <v>0</v>
      </c>
      <c r="N7968" t="s">
        <v>39</v>
      </c>
      <c r="O7968">
        <v>305.95999999999998</v>
      </c>
      <c r="P7968">
        <v>125.99</v>
      </c>
      <c r="Q7968">
        <v>7.69</v>
      </c>
      <c r="R7968" t="s">
        <v>805</v>
      </c>
      <c r="S7968" t="s">
        <v>143</v>
      </c>
      <c r="T7968" t="s">
        <v>21</v>
      </c>
      <c r="U7968" t="s">
        <v>32</v>
      </c>
      <c r="V7968" t="s">
        <v>33</v>
      </c>
      <c r="W7968">
        <v>0.57999999999999996</v>
      </c>
    </row>
    <row r="7969" spans="1:23" x14ac:dyDescent="0.3">
      <c r="A7969" t="s">
        <v>1119</v>
      </c>
      <c r="B7969" t="s">
        <v>958</v>
      </c>
      <c r="D7969" s="1">
        <v>40421</v>
      </c>
      <c r="E7969" s="1">
        <v>40421</v>
      </c>
      <c r="F7969" s="1" t="str">
        <f t="shared" si="510"/>
        <v>August</v>
      </c>
      <c r="G7969" s="1" t="str">
        <f t="shared" si="511"/>
        <v>2010</v>
      </c>
      <c r="H7969" s="2">
        <f t="shared" si="512"/>
        <v>0</v>
      </c>
      <c r="I7969" s="2" t="str">
        <f t="shared" si="513"/>
        <v>FREE DELIVERY</v>
      </c>
      <c r="J7969" t="s">
        <v>24</v>
      </c>
      <c r="K7969">
        <v>37</v>
      </c>
      <c r="L7969">
        <v>366.84</v>
      </c>
      <c r="M7969">
        <v>0.08</v>
      </c>
      <c r="N7969" t="s">
        <v>18</v>
      </c>
      <c r="O7969">
        <v>-50.1</v>
      </c>
      <c r="P7969">
        <v>10.23</v>
      </c>
      <c r="Q7969">
        <v>4.68</v>
      </c>
      <c r="R7969" t="s">
        <v>805</v>
      </c>
      <c r="S7969" t="s">
        <v>143</v>
      </c>
      <c r="T7969" t="s">
        <v>27</v>
      </c>
      <c r="U7969" t="s">
        <v>22</v>
      </c>
      <c r="V7969" t="s">
        <v>82</v>
      </c>
      <c r="W7969">
        <v>0.59</v>
      </c>
    </row>
    <row r="7970" spans="1:23" x14ac:dyDescent="0.3">
      <c r="A7970" t="s">
        <v>962</v>
      </c>
      <c r="B7970" t="s">
        <v>1780</v>
      </c>
      <c r="D7970" s="1">
        <v>40874</v>
      </c>
      <c r="E7970" s="1">
        <v>40875</v>
      </c>
      <c r="F7970" s="1" t="str">
        <f t="shared" si="510"/>
        <v>November</v>
      </c>
      <c r="G7970" s="1" t="str">
        <f t="shared" si="511"/>
        <v>2011</v>
      </c>
      <c r="H7970" s="2">
        <f t="shared" si="512"/>
        <v>1</v>
      </c>
      <c r="I7970" s="2" t="b">
        <f t="shared" si="513"/>
        <v>0</v>
      </c>
      <c r="J7970" t="s">
        <v>34</v>
      </c>
      <c r="K7970">
        <v>3</v>
      </c>
      <c r="L7970">
        <v>21366.51</v>
      </c>
      <c r="M7970">
        <v>0</v>
      </c>
      <c r="N7970" t="s">
        <v>18</v>
      </c>
      <c r="O7970">
        <v>-11984.4</v>
      </c>
      <c r="P7970">
        <v>6783.02</v>
      </c>
      <c r="Q7970">
        <v>24.49</v>
      </c>
      <c r="R7970" t="s">
        <v>805</v>
      </c>
      <c r="S7970" t="s">
        <v>143</v>
      </c>
      <c r="T7970" t="s">
        <v>21</v>
      </c>
      <c r="U7970" t="s">
        <v>32</v>
      </c>
      <c r="V7970" t="s">
        <v>94</v>
      </c>
      <c r="W7970">
        <v>0.39</v>
      </c>
    </row>
    <row r="7971" spans="1:23" x14ac:dyDescent="0.3">
      <c r="A7971" t="s">
        <v>962</v>
      </c>
      <c r="B7971" t="s">
        <v>1780</v>
      </c>
      <c r="D7971" s="1">
        <v>40874</v>
      </c>
      <c r="E7971" s="1">
        <v>40876</v>
      </c>
      <c r="F7971" s="1" t="str">
        <f t="shared" si="510"/>
        <v>November</v>
      </c>
      <c r="G7971" s="1" t="str">
        <f t="shared" si="511"/>
        <v>2011</v>
      </c>
      <c r="H7971" s="2">
        <f t="shared" si="512"/>
        <v>2</v>
      </c>
      <c r="I7971" s="2" t="b">
        <f t="shared" si="513"/>
        <v>0</v>
      </c>
      <c r="J7971" t="s">
        <v>34</v>
      </c>
      <c r="K7971">
        <v>34</v>
      </c>
      <c r="L7971">
        <v>320.04000000000002</v>
      </c>
      <c r="M7971">
        <v>0.02</v>
      </c>
      <c r="N7971" t="s">
        <v>39</v>
      </c>
      <c r="O7971">
        <v>32.47</v>
      </c>
      <c r="P7971">
        <v>9.27</v>
      </c>
      <c r="Q7971">
        <v>4.3899999999999997</v>
      </c>
      <c r="R7971" t="s">
        <v>805</v>
      </c>
      <c r="S7971" t="s">
        <v>143</v>
      </c>
      <c r="T7971" t="s">
        <v>21</v>
      </c>
      <c r="U7971" t="s">
        <v>22</v>
      </c>
      <c r="V7971" t="s">
        <v>43</v>
      </c>
      <c r="W7971">
        <v>0.38</v>
      </c>
    </row>
    <row r="7972" spans="1:23" x14ac:dyDescent="0.3">
      <c r="A7972" t="s">
        <v>962</v>
      </c>
      <c r="B7972" t="s">
        <v>1780</v>
      </c>
      <c r="D7972" s="1">
        <v>40874</v>
      </c>
      <c r="E7972" s="1">
        <v>40876</v>
      </c>
      <c r="F7972" s="1" t="str">
        <f t="shared" si="510"/>
        <v>November</v>
      </c>
      <c r="G7972" s="1" t="str">
        <f t="shared" si="511"/>
        <v>2011</v>
      </c>
      <c r="H7972" s="2">
        <f t="shared" si="512"/>
        <v>2</v>
      </c>
      <c r="I7972" s="2" t="b">
        <f t="shared" si="513"/>
        <v>0</v>
      </c>
      <c r="J7972" t="s">
        <v>34</v>
      </c>
      <c r="K7972">
        <v>12</v>
      </c>
      <c r="L7972">
        <v>88.57</v>
      </c>
      <c r="M7972">
        <v>0.03</v>
      </c>
      <c r="N7972" t="s">
        <v>18</v>
      </c>
      <c r="O7972">
        <v>-28.25</v>
      </c>
      <c r="P7972">
        <v>6.68</v>
      </c>
      <c r="Q7972">
        <v>6.15</v>
      </c>
      <c r="R7972" t="s">
        <v>805</v>
      </c>
      <c r="S7972" t="s">
        <v>143</v>
      </c>
      <c r="T7972" t="s">
        <v>21</v>
      </c>
      <c r="U7972" t="s">
        <v>22</v>
      </c>
      <c r="V7972" t="s">
        <v>43</v>
      </c>
      <c r="W7972">
        <v>0.37</v>
      </c>
    </row>
    <row r="7973" spans="1:23" x14ac:dyDescent="0.3">
      <c r="A7973" t="s">
        <v>962</v>
      </c>
      <c r="B7973" t="s">
        <v>1780</v>
      </c>
      <c r="D7973" s="1">
        <v>40874</v>
      </c>
      <c r="E7973" s="1">
        <v>40877</v>
      </c>
      <c r="F7973" s="1" t="str">
        <f t="shared" si="510"/>
        <v>November</v>
      </c>
      <c r="G7973" s="1" t="str">
        <f t="shared" si="511"/>
        <v>2011</v>
      </c>
      <c r="H7973" s="2">
        <f t="shared" si="512"/>
        <v>3</v>
      </c>
      <c r="I7973" s="2" t="b">
        <f t="shared" si="513"/>
        <v>0</v>
      </c>
      <c r="J7973" t="s">
        <v>34</v>
      </c>
      <c r="K7973">
        <v>13</v>
      </c>
      <c r="L7973">
        <v>73.97</v>
      </c>
      <c r="M7973">
        <v>0.1</v>
      </c>
      <c r="N7973" t="s">
        <v>18</v>
      </c>
      <c r="O7973">
        <v>-38.35</v>
      </c>
      <c r="P7973">
        <v>5.78</v>
      </c>
      <c r="Q7973">
        <v>5.67</v>
      </c>
      <c r="R7973" t="s">
        <v>805</v>
      </c>
      <c r="S7973" t="s">
        <v>143</v>
      </c>
      <c r="T7973" t="s">
        <v>21</v>
      </c>
      <c r="U7973" t="s">
        <v>22</v>
      </c>
      <c r="V7973" t="s">
        <v>43</v>
      </c>
      <c r="W7973">
        <v>0.36</v>
      </c>
    </row>
    <row r="7974" spans="1:23" x14ac:dyDescent="0.3">
      <c r="A7974" t="s">
        <v>1248</v>
      </c>
      <c r="B7974" t="s">
        <v>1770</v>
      </c>
      <c r="D7974" s="1">
        <v>40569</v>
      </c>
      <c r="E7974" s="1">
        <v>40570</v>
      </c>
      <c r="F7974" s="1" t="str">
        <f t="shared" si="510"/>
        <v>January</v>
      </c>
      <c r="G7974" s="1" t="str">
        <f t="shared" si="511"/>
        <v>2011</v>
      </c>
      <c r="H7974" s="2">
        <f t="shared" si="512"/>
        <v>1</v>
      </c>
      <c r="I7974" s="2" t="b">
        <f t="shared" si="513"/>
        <v>0</v>
      </c>
      <c r="J7974" t="s">
        <v>44</v>
      </c>
      <c r="K7974">
        <v>19</v>
      </c>
      <c r="L7974">
        <v>92.24</v>
      </c>
      <c r="M7974">
        <v>0.05</v>
      </c>
      <c r="N7974" t="s">
        <v>18</v>
      </c>
      <c r="O7974">
        <v>-60.58</v>
      </c>
      <c r="P7974">
        <v>4.82</v>
      </c>
      <c r="Q7974">
        <v>5.24</v>
      </c>
      <c r="R7974" t="s">
        <v>805</v>
      </c>
      <c r="S7974" t="s">
        <v>143</v>
      </c>
      <c r="T7974" t="s">
        <v>31</v>
      </c>
      <c r="U7974" t="s">
        <v>22</v>
      </c>
      <c r="V7974" t="s">
        <v>29</v>
      </c>
      <c r="W7974">
        <v>0.39</v>
      </c>
    </row>
    <row r="7975" spans="1:23" x14ac:dyDescent="0.3">
      <c r="A7975" t="s">
        <v>1184</v>
      </c>
      <c r="B7975" t="s">
        <v>954</v>
      </c>
      <c r="D7975" s="1">
        <v>40648</v>
      </c>
      <c r="E7975" s="1">
        <v>40649</v>
      </c>
      <c r="F7975" s="1" t="str">
        <f t="shared" si="510"/>
        <v>April</v>
      </c>
      <c r="G7975" s="1" t="str">
        <f t="shared" si="511"/>
        <v>2011</v>
      </c>
      <c r="H7975" s="2">
        <f t="shared" si="512"/>
        <v>1</v>
      </c>
      <c r="I7975" s="2" t="b">
        <f t="shared" si="513"/>
        <v>0</v>
      </c>
      <c r="J7975" t="s">
        <v>24</v>
      </c>
      <c r="K7975">
        <v>4</v>
      </c>
      <c r="L7975">
        <v>31.14</v>
      </c>
      <c r="M7975">
        <v>0.08</v>
      </c>
      <c r="N7975" t="s">
        <v>18</v>
      </c>
      <c r="O7975">
        <v>-14.59</v>
      </c>
      <c r="P7975">
        <v>6.48</v>
      </c>
      <c r="Q7975">
        <v>5.86</v>
      </c>
      <c r="R7975" t="s">
        <v>805</v>
      </c>
      <c r="S7975" t="s">
        <v>143</v>
      </c>
      <c r="T7975" t="s">
        <v>27</v>
      </c>
      <c r="U7975" t="s">
        <v>22</v>
      </c>
      <c r="V7975" t="s">
        <v>43</v>
      </c>
      <c r="W7975">
        <v>0.36</v>
      </c>
    </row>
    <row r="7976" spans="1:23" x14ac:dyDescent="0.3">
      <c r="A7976" t="s">
        <v>1781</v>
      </c>
      <c r="B7976" t="s">
        <v>1782</v>
      </c>
      <c r="D7976" s="1">
        <v>40279</v>
      </c>
      <c r="E7976" s="1">
        <v>40279</v>
      </c>
      <c r="F7976" s="1" t="str">
        <f t="shared" si="510"/>
        <v>April</v>
      </c>
      <c r="G7976" s="1" t="str">
        <f t="shared" si="511"/>
        <v>2010</v>
      </c>
      <c r="H7976" s="2">
        <f t="shared" si="512"/>
        <v>0</v>
      </c>
      <c r="I7976" s="2" t="str">
        <f t="shared" si="513"/>
        <v>FREE DELIVERY</v>
      </c>
      <c r="J7976" t="s">
        <v>24</v>
      </c>
      <c r="K7976">
        <v>8</v>
      </c>
      <c r="L7976">
        <v>30.17</v>
      </c>
      <c r="M7976">
        <v>0.04</v>
      </c>
      <c r="N7976" t="s">
        <v>18</v>
      </c>
      <c r="O7976">
        <v>-22.84</v>
      </c>
      <c r="P7976">
        <v>3.28</v>
      </c>
      <c r="Q7976">
        <v>3.97</v>
      </c>
      <c r="R7976" t="s">
        <v>805</v>
      </c>
      <c r="S7976" t="s">
        <v>143</v>
      </c>
      <c r="T7976" t="s">
        <v>42</v>
      </c>
      <c r="U7976" t="s">
        <v>22</v>
      </c>
      <c r="V7976" t="s">
        <v>60</v>
      </c>
      <c r="W7976">
        <v>0.56000000000000005</v>
      </c>
    </row>
    <row r="7977" spans="1:23" x14ac:dyDescent="0.3">
      <c r="A7977" t="s">
        <v>1781</v>
      </c>
      <c r="B7977" t="s">
        <v>1782</v>
      </c>
      <c r="D7977" s="1">
        <v>40279</v>
      </c>
      <c r="E7977" s="1">
        <v>40280</v>
      </c>
      <c r="F7977" s="1" t="str">
        <f t="shared" si="510"/>
        <v>April</v>
      </c>
      <c r="G7977" s="1" t="str">
        <f t="shared" si="511"/>
        <v>2010</v>
      </c>
      <c r="H7977" s="2">
        <f t="shared" si="512"/>
        <v>1</v>
      </c>
      <c r="I7977" s="2" t="b">
        <f t="shared" si="513"/>
        <v>0</v>
      </c>
      <c r="J7977" t="s">
        <v>24</v>
      </c>
      <c r="K7977">
        <v>25</v>
      </c>
      <c r="L7977">
        <v>1158.6010000000001</v>
      </c>
      <c r="M7977">
        <v>0.1</v>
      </c>
      <c r="N7977" t="s">
        <v>18</v>
      </c>
      <c r="O7977">
        <v>-155.30000000000001</v>
      </c>
      <c r="P7977">
        <v>55.99</v>
      </c>
      <c r="Q7977">
        <v>2.5</v>
      </c>
      <c r="R7977" t="s">
        <v>805</v>
      </c>
      <c r="S7977" t="s">
        <v>143</v>
      </c>
      <c r="T7977" t="s">
        <v>42</v>
      </c>
      <c r="U7977" t="s">
        <v>32</v>
      </c>
      <c r="V7977" t="s">
        <v>33</v>
      </c>
      <c r="W7977">
        <v>0.83</v>
      </c>
    </row>
    <row r="7978" spans="1:23" x14ac:dyDescent="0.3">
      <c r="A7978" t="s">
        <v>1033</v>
      </c>
      <c r="B7978" t="s">
        <v>1034</v>
      </c>
      <c r="D7978" s="1">
        <v>40824</v>
      </c>
      <c r="E7978" s="1">
        <v>40825</v>
      </c>
      <c r="F7978" s="1" t="str">
        <f t="shared" si="510"/>
        <v>October</v>
      </c>
      <c r="G7978" s="1" t="str">
        <f t="shared" si="511"/>
        <v>2011</v>
      </c>
      <c r="H7978" s="2">
        <f t="shared" si="512"/>
        <v>1</v>
      </c>
      <c r="I7978" s="2" t="b">
        <f t="shared" si="513"/>
        <v>0</v>
      </c>
      <c r="J7978" t="s">
        <v>52</v>
      </c>
      <c r="K7978">
        <v>35</v>
      </c>
      <c r="L7978">
        <v>1477.63</v>
      </c>
      <c r="M7978">
        <v>0.04</v>
      </c>
      <c r="N7978" t="s">
        <v>18</v>
      </c>
      <c r="O7978">
        <v>387.56</v>
      </c>
      <c r="P7978">
        <v>42.98</v>
      </c>
      <c r="Q7978">
        <v>4.62</v>
      </c>
      <c r="R7978" t="s">
        <v>805</v>
      </c>
      <c r="S7978" t="s">
        <v>143</v>
      </c>
      <c r="T7978" t="s">
        <v>27</v>
      </c>
      <c r="U7978" t="s">
        <v>22</v>
      </c>
      <c r="V7978" t="s">
        <v>28</v>
      </c>
      <c r="W7978">
        <v>0.56000000000000005</v>
      </c>
    </row>
    <row r="7979" spans="1:23" x14ac:dyDescent="0.3">
      <c r="A7979" t="s">
        <v>1033</v>
      </c>
      <c r="B7979" t="s">
        <v>1034</v>
      </c>
      <c r="D7979" s="1">
        <v>40824</v>
      </c>
      <c r="E7979" s="1">
        <v>40826</v>
      </c>
      <c r="F7979" s="1" t="str">
        <f t="shared" si="510"/>
        <v>October</v>
      </c>
      <c r="G7979" s="1" t="str">
        <f t="shared" si="511"/>
        <v>2011</v>
      </c>
      <c r="H7979" s="2">
        <f t="shared" si="512"/>
        <v>2</v>
      </c>
      <c r="I7979" s="2" t="b">
        <f t="shared" si="513"/>
        <v>0</v>
      </c>
      <c r="J7979" t="s">
        <v>52</v>
      </c>
      <c r="K7979">
        <v>3</v>
      </c>
      <c r="L7979">
        <v>19.46</v>
      </c>
      <c r="M7979">
        <v>0.01</v>
      </c>
      <c r="N7979" t="s">
        <v>18</v>
      </c>
      <c r="O7979">
        <v>-2.0099999999999998</v>
      </c>
      <c r="P7979">
        <v>6.3</v>
      </c>
      <c r="Q7979">
        <v>0.5</v>
      </c>
      <c r="R7979" t="s">
        <v>805</v>
      </c>
      <c r="S7979" t="s">
        <v>143</v>
      </c>
      <c r="T7979" t="s">
        <v>27</v>
      </c>
      <c r="U7979" t="s">
        <v>22</v>
      </c>
      <c r="V7979" t="s">
        <v>57</v>
      </c>
      <c r="W7979">
        <v>0.39</v>
      </c>
    </row>
    <row r="7980" spans="1:23" x14ac:dyDescent="0.3">
      <c r="A7980" t="s">
        <v>1033</v>
      </c>
      <c r="B7980" t="s">
        <v>1034</v>
      </c>
      <c r="D7980" s="1">
        <v>40824</v>
      </c>
      <c r="E7980" s="1">
        <v>40825</v>
      </c>
      <c r="F7980" s="1" t="str">
        <f t="shared" si="510"/>
        <v>October</v>
      </c>
      <c r="G7980" s="1" t="str">
        <f t="shared" si="511"/>
        <v>2011</v>
      </c>
      <c r="H7980" s="2">
        <f t="shared" si="512"/>
        <v>1</v>
      </c>
      <c r="I7980" s="2" t="b">
        <f t="shared" si="513"/>
        <v>0</v>
      </c>
      <c r="J7980" t="s">
        <v>52</v>
      </c>
      <c r="K7980">
        <v>22</v>
      </c>
      <c r="L7980">
        <v>148.80000000000001</v>
      </c>
      <c r="M7980">
        <v>0.04</v>
      </c>
      <c r="N7980" t="s">
        <v>18</v>
      </c>
      <c r="O7980">
        <v>52.08</v>
      </c>
      <c r="P7980">
        <v>6.47</v>
      </c>
      <c r="Q7980">
        <v>1.22</v>
      </c>
      <c r="R7980" t="s">
        <v>805</v>
      </c>
      <c r="S7980" t="s">
        <v>143</v>
      </c>
      <c r="T7980" t="s">
        <v>27</v>
      </c>
      <c r="U7980" t="s">
        <v>22</v>
      </c>
      <c r="V7980" t="s">
        <v>60</v>
      </c>
      <c r="W7980">
        <v>0.4</v>
      </c>
    </row>
    <row r="7981" spans="1:23" x14ac:dyDescent="0.3">
      <c r="A7981" t="s">
        <v>1768</v>
      </c>
      <c r="B7981" t="s">
        <v>1769</v>
      </c>
      <c r="D7981" s="1">
        <v>40781</v>
      </c>
      <c r="E7981" s="1">
        <v>40782</v>
      </c>
      <c r="F7981" s="1" t="str">
        <f t="shared" si="510"/>
        <v>August</v>
      </c>
      <c r="G7981" s="1" t="str">
        <f t="shared" si="511"/>
        <v>2011</v>
      </c>
      <c r="H7981" s="2">
        <f t="shared" si="512"/>
        <v>1</v>
      </c>
      <c r="I7981" s="2" t="b">
        <f t="shared" si="513"/>
        <v>0</v>
      </c>
      <c r="J7981" t="s">
        <v>34</v>
      </c>
      <c r="K7981">
        <v>35</v>
      </c>
      <c r="L7981">
        <v>1131.1500000000001</v>
      </c>
      <c r="M7981">
        <v>0.03</v>
      </c>
      <c r="N7981" t="s">
        <v>18</v>
      </c>
      <c r="O7981">
        <v>433.87</v>
      </c>
      <c r="P7981">
        <v>30.98</v>
      </c>
      <c r="Q7981">
        <v>5.76</v>
      </c>
      <c r="R7981" t="s">
        <v>805</v>
      </c>
      <c r="S7981" t="s">
        <v>143</v>
      </c>
      <c r="T7981" t="s">
        <v>21</v>
      </c>
      <c r="U7981" t="s">
        <v>22</v>
      </c>
      <c r="V7981" t="s">
        <v>43</v>
      </c>
      <c r="W7981">
        <v>0.4</v>
      </c>
    </row>
    <row r="7982" spans="1:23" x14ac:dyDescent="0.3">
      <c r="A7982" t="s">
        <v>1778</v>
      </c>
      <c r="B7982" t="s">
        <v>1779</v>
      </c>
      <c r="D7982" s="1">
        <v>40598</v>
      </c>
      <c r="E7982" s="1">
        <v>40599</v>
      </c>
      <c r="F7982" s="1" t="str">
        <f t="shared" si="510"/>
        <v>February</v>
      </c>
      <c r="G7982" s="1" t="str">
        <f t="shared" si="511"/>
        <v>2011</v>
      </c>
      <c r="H7982" s="2">
        <f t="shared" si="512"/>
        <v>1</v>
      </c>
      <c r="I7982" s="2" t="b">
        <f t="shared" si="513"/>
        <v>0</v>
      </c>
      <c r="J7982" t="s">
        <v>24</v>
      </c>
      <c r="K7982">
        <v>7</v>
      </c>
      <c r="L7982">
        <v>170.02</v>
      </c>
      <c r="M7982">
        <v>7.0000000000000007E-2</v>
      </c>
      <c r="N7982" t="s">
        <v>18</v>
      </c>
      <c r="O7982">
        <v>-56.1</v>
      </c>
      <c r="P7982">
        <v>22.84</v>
      </c>
      <c r="Q7982">
        <v>16.87</v>
      </c>
      <c r="R7982" t="s">
        <v>805</v>
      </c>
      <c r="S7982" t="s">
        <v>143</v>
      </c>
      <c r="T7982" t="s">
        <v>42</v>
      </c>
      <c r="U7982" t="s">
        <v>22</v>
      </c>
      <c r="V7982" t="s">
        <v>43</v>
      </c>
      <c r="W7982">
        <v>0.39</v>
      </c>
    </row>
    <row r="7983" spans="1:23" x14ac:dyDescent="0.3">
      <c r="A7983" t="s">
        <v>1557</v>
      </c>
      <c r="B7983" t="s">
        <v>1774</v>
      </c>
      <c r="D7983" s="1">
        <v>40912</v>
      </c>
      <c r="E7983" s="1">
        <v>40913</v>
      </c>
      <c r="F7983" s="1" t="str">
        <f t="shared" si="510"/>
        <v>January</v>
      </c>
      <c r="G7983" s="1" t="str">
        <f t="shared" si="511"/>
        <v>2012</v>
      </c>
      <c r="H7983" s="2">
        <f t="shared" si="512"/>
        <v>1</v>
      </c>
      <c r="I7983" s="2" t="b">
        <f t="shared" si="513"/>
        <v>0</v>
      </c>
      <c r="J7983" t="s">
        <v>52</v>
      </c>
      <c r="K7983">
        <v>48</v>
      </c>
      <c r="L7983">
        <v>452.28</v>
      </c>
      <c r="M7983">
        <v>0.09</v>
      </c>
      <c r="N7983" t="s">
        <v>18</v>
      </c>
      <c r="O7983">
        <v>-21</v>
      </c>
      <c r="P7983">
        <v>9.85</v>
      </c>
      <c r="Q7983">
        <v>4.82</v>
      </c>
      <c r="R7983" t="s">
        <v>805</v>
      </c>
      <c r="S7983" t="s">
        <v>143</v>
      </c>
      <c r="T7983" t="s">
        <v>21</v>
      </c>
      <c r="U7983" t="s">
        <v>22</v>
      </c>
      <c r="V7983" t="s">
        <v>60</v>
      </c>
      <c r="W7983">
        <v>0.47</v>
      </c>
    </row>
    <row r="7984" spans="1:23" x14ac:dyDescent="0.3">
      <c r="A7984" t="s">
        <v>1557</v>
      </c>
      <c r="B7984" t="s">
        <v>1774</v>
      </c>
      <c r="D7984" s="1">
        <v>40912</v>
      </c>
      <c r="E7984" s="1">
        <v>40913</v>
      </c>
      <c r="F7984" s="1" t="str">
        <f t="shared" si="510"/>
        <v>January</v>
      </c>
      <c r="G7984" s="1" t="str">
        <f t="shared" si="511"/>
        <v>2012</v>
      </c>
      <c r="H7984" s="2">
        <f t="shared" si="512"/>
        <v>1</v>
      </c>
      <c r="I7984" s="2" t="b">
        <f t="shared" si="513"/>
        <v>0</v>
      </c>
      <c r="J7984" t="s">
        <v>52</v>
      </c>
      <c r="K7984">
        <v>18</v>
      </c>
      <c r="L7984">
        <v>55.82</v>
      </c>
      <c r="M7984">
        <v>0.01</v>
      </c>
      <c r="N7984" t="s">
        <v>18</v>
      </c>
      <c r="O7984">
        <v>14.19</v>
      </c>
      <c r="P7984">
        <v>2.94</v>
      </c>
      <c r="Q7984">
        <v>0.81</v>
      </c>
      <c r="R7984" t="s">
        <v>805</v>
      </c>
      <c r="S7984" t="s">
        <v>143</v>
      </c>
      <c r="T7984" t="s">
        <v>21</v>
      </c>
      <c r="U7984" t="s">
        <v>22</v>
      </c>
      <c r="V7984" t="s">
        <v>60</v>
      </c>
      <c r="W7984">
        <v>0.4</v>
      </c>
    </row>
    <row r="7985" spans="1:23" x14ac:dyDescent="0.3">
      <c r="A7985" t="s">
        <v>985</v>
      </c>
      <c r="B7985" t="s">
        <v>1747</v>
      </c>
      <c r="D7985" s="1">
        <v>40133</v>
      </c>
      <c r="E7985" s="1">
        <v>40134</v>
      </c>
      <c r="F7985" s="1" t="str">
        <f t="shared" si="510"/>
        <v>November</v>
      </c>
      <c r="G7985" s="1" t="str">
        <f t="shared" si="511"/>
        <v>2009</v>
      </c>
      <c r="H7985" s="2">
        <f t="shared" si="512"/>
        <v>1</v>
      </c>
      <c r="I7985" s="2" t="b">
        <f t="shared" si="513"/>
        <v>0</v>
      </c>
      <c r="J7985" t="s">
        <v>44</v>
      </c>
      <c r="K7985">
        <v>3</v>
      </c>
      <c r="L7985">
        <v>246.2</v>
      </c>
      <c r="M7985">
        <v>0.04</v>
      </c>
      <c r="N7985" t="s">
        <v>25</v>
      </c>
      <c r="O7985">
        <v>-184.16</v>
      </c>
      <c r="P7985">
        <v>70.89</v>
      </c>
      <c r="Q7985">
        <v>89.3</v>
      </c>
      <c r="R7985" t="s">
        <v>805</v>
      </c>
      <c r="S7985" t="s">
        <v>143</v>
      </c>
      <c r="T7985" t="s">
        <v>31</v>
      </c>
      <c r="U7985" t="s">
        <v>36</v>
      </c>
      <c r="V7985" t="s">
        <v>55</v>
      </c>
      <c r="W7985">
        <v>0.72</v>
      </c>
    </row>
    <row r="7986" spans="1:23" x14ac:dyDescent="0.3">
      <c r="A7986" t="s">
        <v>985</v>
      </c>
      <c r="B7986" t="s">
        <v>1747</v>
      </c>
      <c r="D7986" s="1">
        <v>41196</v>
      </c>
      <c r="E7986" s="1">
        <v>41201</v>
      </c>
      <c r="F7986" s="1" t="str">
        <f t="shared" si="510"/>
        <v>October</v>
      </c>
      <c r="G7986" s="1" t="str">
        <f t="shared" si="511"/>
        <v>2012</v>
      </c>
      <c r="H7986" s="2">
        <f t="shared" si="512"/>
        <v>5</v>
      </c>
      <c r="I7986" s="2" t="b">
        <f t="shared" si="513"/>
        <v>0</v>
      </c>
      <c r="J7986" t="s">
        <v>17</v>
      </c>
      <c r="K7986">
        <v>10</v>
      </c>
      <c r="L7986">
        <v>55.66</v>
      </c>
      <c r="M7986">
        <v>0.09</v>
      </c>
      <c r="N7986" t="s">
        <v>18</v>
      </c>
      <c r="O7986">
        <v>8.82</v>
      </c>
      <c r="P7986">
        <v>5.68</v>
      </c>
      <c r="Q7986">
        <v>1.39</v>
      </c>
      <c r="R7986" t="s">
        <v>805</v>
      </c>
      <c r="S7986" t="s">
        <v>143</v>
      </c>
      <c r="T7986" t="s">
        <v>31</v>
      </c>
      <c r="U7986" t="s">
        <v>22</v>
      </c>
      <c r="V7986" t="s">
        <v>51</v>
      </c>
      <c r="W7986">
        <v>0.38</v>
      </c>
    </row>
    <row r="7987" spans="1:23" x14ac:dyDescent="0.3">
      <c r="A7987" t="s">
        <v>1775</v>
      </c>
      <c r="B7987" t="s">
        <v>1776</v>
      </c>
      <c r="D7987" s="1">
        <v>40036</v>
      </c>
      <c r="E7987" s="1">
        <v>40038</v>
      </c>
      <c r="F7987" s="1" t="str">
        <f t="shared" si="510"/>
        <v>August</v>
      </c>
      <c r="G7987" s="1" t="str">
        <f t="shared" si="511"/>
        <v>2009</v>
      </c>
      <c r="H7987" s="2">
        <f t="shared" si="512"/>
        <v>2</v>
      </c>
      <c r="I7987" s="2" t="b">
        <f t="shared" si="513"/>
        <v>0</v>
      </c>
      <c r="J7987" t="s">
        <v>34</v>
      </c>
      <c r="K7987">
        <v>3</v>
      </c>
      <c r="L7987">
        <v>119.9</v>
      </c>
      <c r="M7987">
        <v>0.03</v>
      </c>
      <c r="N7987" t="s">
        <v>18</v>
      </c>
      <c r="O7987">
        <v>-14.47</v>
      </c>
      <c r="P7987">
        <v>37.94</v>
      </c>
      <c r="Q7987">
        <v>5.08</v>
      </c>
      <c r="R7987" t="s">
        <v>805</v>
      </c>
      <c r="S7987" t="s">
        <v>143</v>
      </c>
      <c r="T7987" t="s">
        <v>42</v>
      </c>
      <c r="U7987" t="s">
        <v>22</v>
      </c>
      <c r="V7987" t="s">
        <v>43</v>
      </c>
      <c r="W7987">
        <v>0.38</v>
      </c>
    </row>
    <row r="7988" spans="1:23" x14ac:dyDescent="0.3">
      <c r="A7988" t="s">
        <v>1775</v>
      </c>
      <c r="B7988" t="s">
        <v>1776</v>
      </c>
      <c r="D7988" s="1">
        <v>40812</v>
      </c>
      <c r="E7988" s="1">
        <v>40814</v>
      </c>
      <c r="F7988" s="1" t="str">
        <f t="shared" si="510"/>
        <v>September</v>
      </c>
      <c r="G7988" s="1" t="str">
        <f t="shared" si="511"/>
        <v>2011</v>
      </c>
      <c r="H7988" s="2">
        <f t="shared" si="512"/>
        <v>2</v>
      </c>
      <c r="I7988" s="2" t="b">
        <f t="shared" si="513"/>
        <v>0</v>
      </c>
      <c r="J7988" t="s">
        <v>24</v>
      </c>
      <c r="K7988">
        <v>22</v>
      </c>
      <c r="L7988">
        <v>205.88</v>
      </c>
      <c r="M7988">
        <v>0.08</v>
      </c>
      <c r="N7988" t="s">
        <v>18</v>
      </c>
      <c r="O7988">
        <v>20.68</v>
      </c>
      <c r="P7988">
        <v>9.7799999999999994</v>
      </c>
      <c r="Q7988">
        <v>1.99</v>
      </c>
      <c r="R7988" t="s">
        <v>805</v>
      </c>
      <c r="S7988" t="s">
        <v>143</v>
      </c>
      <c r="T7988" t="s">
        <v>42</v>
      </c>
      <c r="U7988" t="s">
        <v>32</v>
      </c>
      <c r="V7988" t="s">
        <v>48</v>
      </c>
      <c r="W7988">
        <v>0.43</v>
      </c>
    </row>
    <row r="7989" spans="1:23" x14ac:dyDescent="0.3">
      <c r="A7989" t="s">
        <v>1768</v>
      </c>
      <c r="B7989" t="s">
        <v>1769</v>
      </c>
      <c r="D7989" s="1">
        <v>40175</v>
      </c>
      <c r="E7989" s="1">
        <v>40176</v>
      </c>
      <c r="F7989" s="1" t="str">
        <f t="shared" si="510"/>
        <v>December</v>
      </c>
      <c r="G7989" s="1" t="str">
        <f t="shared" si="511"/>
        <v>2009</v>
      </c>
      <c r="H7989" s="2">
        <f t="shared" si="512"/>
        <v>1</v>
      </c>
      <c r="I7989" s="2" t="b">
        <f t="shared" si="513"/>
        <v>0</v>
      </c>
      <c r="J7989" t="s">
        <v>34</v>
      </c>
      <c r="K7989">
        <v>9</v>
      </c>
      <c r="L7989">
        <v>266.27</v>
      </c>
      <c r="M7989">
        <v>0.02</v>
      </c>
      <c r="N7989" t="s">
        <v>18</v>
      </c>
      <c r="O7989">
        <v>-5.7</v>
      </c>
      <c r="P7989">
        <v>29.89</v>
      </c>
      <c r="Q7989">
        <v>1.99</v>
      </c>
      <c r="R7989" t="s">
        <v>805</v>
      </c>
      <c r="S7989" t="s">
        <v>143</v>
      </c>
      <c r="T7989" t="s">
        <v>21</v>
      </c>
      <c r="U7989" t="s">
        <v>32</v>
      </c>
      <c r="V7989" t="s">
        <v>48</v>
      </c>
      <c r="W7989">
        <v>0.5</v>
      </c>
    </row>
    <row r="7990" spans="1:23" x14ac:dyDescent="0.3">
      <c r="A7990" t="s">
        <v>1768</v>
      </c>
      <c r="B7990" t="s">
        <v>1769</v>
      </c>
      <c r="D7990" s="1">
        <v>40175</v>
      </c>
      <c r="E7990" s="1">
        <v>40175</v>
      </c>
      <c r="F7990" s="1" t="str">
        <f t="shared" si="510"/>
        <v>December</v>
      </c>
      <c r="G7990" s="1" t="str">
        <f t="shared" si="511"/>
        <v>2009</v>
      </c>
      <c r="H7990" s="2">
        <f t="shared" si="512"/>
        <v>0</v>
      </c>
      <c r="I7990" s="2" t="str">
        <f t="shared" si="513"/>
        <v>FREE DELIVERY</v>
      </c>
      <c r="J7990" t="s">
        <v>34</v>
      </c>
      <c r="K7990">
        <v>10</v>
      </c>
      <c r="L7990">
        <v>38.44</v>
      </c>
      <c r="M7990">
        <v>0.01</v>
      </c>
      <c r="N7990" t="s">
        <v>39</v>
      </c>
      <c r="O7990">
        <v>-26.19</v>
      </c>
      <c r="P7990">
        <v>3.28</v>
      </c>
      <c r="Q7990">
        <v>3.97</v>
      </c>
      <c r="R7990" t="s">
        <v>805</v>
      </c>
      <c r="S7990" t="s">
        <v>143</v>
      </c>
      <c r="T7990" t="s">
        <v>21</v>
      </c>
      <c r="U7990" t="s">
        <v>22</v>
      </c>
      <c r="V7990" t="s">
        <v>60</v>
      </c>
      <c r="W7990">
        <v>0.56000000000000005</v>
      </c>
    </row>
    <row r="7991" spans="1:23" x14ac:dyDescent="0.3">
      <c r="A7991" t="s">
        <v>1088</v>
      </c>
      <c r="B7991" t="s">
        <v>1242</v>
      </c>
      <c r="D7991" s="1">
        <v>39912</v>
      </c>
      <c r="E7991" s="1">
        <v>39914</v>
      </c>
      <c r="F7991" s="1" t="str">
        <f t="shared" si="510"/>
        <v>April</v>
      </c>
      <c r="G7991" s="1" t="str">
        <f t="shared" si="511"/>
        <v>2009</v>
      </c>
      <c r="H7991" s="2">
        <f t="shared" si="512"/>
        <v>2</v>
      </c>
      <c r="I7991" s="2" t="b">
        <f t="shared" si="513"/>
        <v>0</v>
      </c>
      <c r="J7991" t="s">
        <v>17</v>
      </c>
      <c r="K7991">
        <v>46</v>
      </c>
      <c r="L7991">
        <v>99.94</v>
      </c>
      <c r="M7991">
        <v>7.0000000000000007E-2</v>
      </c>
      <c r="N7991" t="s">
        <v>18</v>
      </c>
      <c r="O7991">
        <v>-55.84</v>
      </c>
      <c r="P7991">
        <v>2.12</v>
      </c>
      <c r="Q7991">
        <v>1.99</v>
      </c>
      <c r="R7991" t="s">
        <v>805</v>
      </c>
      <c r="S7991" t="s">
        <v>143</v>
      </c>
      <c r="T7991" t="s">
        <v>42</v>
      </c>
      <c r="U7991" t="s">
        <v>32</v>
      </c>
      <c r="V7991" t="s">
        <v>48</v>
      </c>
      <c r="W7991">
        <v>0.55000000000000004</v>
      </c>
    </row>
    <row r="7992" spans="1:23" x14ac:dyDescent="0.3">
      <c r="A7992" t="s">
        <v>1088</v>
      </c>
      <c r="B7992" t="s">
        <v>1242</v>
      </c>
      <c r="D7992" s="1">
        <v>39912</v>
      </c>
      <c r="E7992" s="1">
        <v>39919</v>
      </c>
      <c r="F7992" s="1" t="str">
        <f t="shared" si="510"/>
        <v>April</v>
      </c>
      <c r="G7992" s="1" t="str">
        <f t="shared" si="511"/>
        <v>2009</v>
      </c>
      <c r="H7992" s="2">
        <f t="shared" si="512"/>
        <v>7</v>
      </c>
      <c r="I7992" s="2" t="b">
        <f t="shared" si="513"/>
        <v>0</v>
      </c>
      <c r="J7992" t="s">
        <v>17</v>
      </c>
      <c r="K7992">
        <v>11</v>
      </c>
      <c r="L7992">
        <v>18.7</v>
      </c>
      <c r="M7992">
        <v>7.0000000000000007E-2</v>
      </c>
      <c r="N7992" t="s">
        <v>18</v>
      </c>
      <c r="O7992">
        <v>-3.36</v>
      </c>
      <c r="P7992">
        <v>1.76</v>
      </c>
      <c r="Q7992">
        <v>0.7</v>
      </c>
      <c r="R7992" t="s">
        <v>805</v>
      </c>
      <c r="S7992" t="s">
        <v>143</v>
      </c>
      <c r="T7992" t="s">
        <v>42</v>
      </c>
      <c r="U7992" t="s">
        <v>22</v>
      </c>
      <c r="V7992" t="s">
        <v>60</v>
      </c>
      <c r="W7992">
        <v>0.56000000000000005</v>
      </c>
    </row>
    <row r="7993" spans="1:23" x14ac:dyDescent="0.3">
      <c r="A7993" t="s">
        <v>1033</v>
      </c>
      <c r="B7993" t="s">
        <v>1034</v>
      </c>
      <c r="D7993" s="1">
        <v>40975</v>
      </c>
      <c r="E7993" s="1">
        <v>40979</v>
      </c>
      <c r="F7993" s="1" t="str">
        <f t="shared" si="510"/>
        <v>March</v>
      </c>
      <c r="G7993" s="1" t="str">
        <f t="shared" si="511"/>
        <v>2012</v>
      </c>
      <c r="H7993" s="2">
        <f t="shared" si="512"/>
        <v>4</v>
      </c>
      <c r="I7993" s="2" t="b">
        <f t="shared" si="513"/>
        <v>0</v>
      </c>
      <c r="J7993" t="s">
        <v>17</v>
      </c>
      <c r="K7993">
        <v>25</v>
      </c>
      <c r="L7993">
        <v>167.23</v>
      </c>
      <c r="M7993">
        <v>0.05</v>
      </c>
      <c r="N7993" t="s">
        <v>18</v>
      </c>
      <c r="O7993">
        <v>-43.17</v>
      </c>
      <c r="P7993">
        <v>6.68</v>
      </c>
      <c r="Q7993">
        <v>5.41</v>
      </c>
      <c r="R7993" t="s">
        <v>805</v>
      </c>
      <c r="S7993" t="s">
        <v>143</v>
      </c>
      <c r="T7993" t="s">
        <v>27</v>
      </c>
      <c r="U7993" t="s">
        <v>22</v>
      </c>
      <c r="V7993" t="s">
        <v>43</v>
      </c>
      <c r="W7993">
        <v>0.37</v>
      </c>
    </row>
    <row r="7994" spans="1:23" x14ac:dyDescent="0.3">
      <c r="A7994" t="s">
        <v>987</v>
      </c>
      <c r="B7994" t="s">
        <v>1250</v>
      </c>
      <c r="D7994" s="1">
        <v>40165</v>
      </c>
      <c r="E7994" s="1">
        <v>40166</v>
      </c>
      <c r="F7994" s="1" t="str">
        <f t="shared" si="510"/>
        <v>December</v>
      </c>
      <c r="G7994" s="1" t="str">
        <f t="shared" si="511"/>
        <v>2009</v>
      </c>
      <c r="H7994" s="2">
        <f t="shared" si="512"/>
        <v>1</v>
      </c>
      <c r="I7994" s="2" t="b">
        <f t="shared" si="513"/>
        <v>0</v>
      </c>
      <c r="J7994" t="s">
        <v>44</v>
      </c>
      <c r="K7994">
        <v>30</v>
      </c>
      <c r="L7994">
        <v>3659.66</v>
      </c>
      <c r="M7994">
        <v>0.08</v>
      </c>
      <c r="N7994" t="s">
        <v>25</v>
      </c>
      <c r="O7994">
        <v>-500.38</v>
      </c>
      <c r="P7994">
        <v>124.49</v>
      </c>
      <c r="Q7994">
        <v>51.94</v>
      </c>
      <c r="R7994" t="s">
        <v>805</v>
      </c>
      <c r="S7994" t="s">
        <v>143</v>
      </c>
      <c r="T7994" t="s">
        <v>31</v>
      </c>
      <c r="U7994" t="s">
        <v>36</v>
      </c>
      <c r="V7994" t="s">
        <v>55</v>
      </c>
      <c r="W7994">
        <v>0.63</v>
      </c>
    </row>
    <row r="7995" spans="1:23" x14ac:dyDescent="0.3">
      <c r="A7995" t="s">
        <v>1784</v>
      </c>
      <c r="B7995" t="s">
        <v>1785</v>
      </c>
      <c r="D7995" s="1">
        <v>41017</v>
      </c>
      <c r="E7995" s="1">
        <v>41021</v>
      </c>
      <c r="F7995" s="1" t="str">
        <f t="shared" si="510"/>
        <v>April</v>
      </c>
      <c r="G7995" s="1" t="str">
        <f t="shared" si="511"/>
        <v>2012</v>
      </c>
      <c r="H7995" s="2">
        <f t="shared" si="512"/>
        <v>4</v>
      </c>
      <c r="I7995" s="2" t="b">
        <f t="shared" si="513"/>
        <v>0</v>
      </c>
      <c r="J7995" t="s">
        <v>17</v>
      </c>
      <c r="K7995">
        <v>7</v>
      </c>
      <c r="L7995">
        <v>53.46</v>
      </c>
      <c r="M7995">
        <v>0.02</v>
      </c>
      <c r="N7995" t="s">
        <v>18</v>
      </c>
      <c r="O7995">
        <v>-17.579999999999998</v>
      </c>
      <c r="P7995">
        <v>6.48</v>
      </c>
      <c r="Q7995">
        <v>5.9</v>
      </c>
      <c r="R7995" t="s">
        <v>805</v>
      </c>
      <c r="S7995" t="s">
        <v>143</v>
      </c>
      <c r="T7995" t="s">
        <v>31</v>
      </c>
      <c r="U7995" t="s">
        <v>22</v>
      </c>
      <c r="V7995" t="s">
        <v>43</v>
      </c>
      <c r="W7995">
        <v>0.37</v>
      </c>
    </row>
    <row r="7996" spans="1:23" x14ac:dyDescent="0.3">
      <c r="A7996" t="s">
        <v>951</v>
      </c>
      <c r="B7996" t="s">
        <v>1786</v>
      </c>
      <c r="D7996" s="1">
        <v>40294</v>
      </c>
      <c r="E7996" s="1">
        <v>40295</v>
      </c>
      <c r="F7996" s="1" t="str">
        <f t="shared" si="510"/>
        <v>April</v>
      </c>
      <c r="G7996" s="1" t="str">
        <f t="shared" si="511"/>
        <v>2010</v>
      </c>
      <c r="H7996" s="2">
        <f t="shared" si="512"/>
        <v>1</v>
      </c>
      <c r="I7996" s="2" t="b">
        <f t="shared" si="513"/>
        <v>0</v>
      </c>
      <c r="J7996" t="s">
        <v>24</v>
      </c>
      <c r="K7996">
        <v>43</v>
      </c>
      <c r="L7996">
        <v>17129.97</v>
      </c>
      <c r="M7996">
        <v>7.0000000000000007E-2</v>
      </c>
      <c r="N7996" t="s">
        <v>18</v>
      </c>
      <c r="O7996">
        <v>5616.08</v>
      </c>
      <c r="P7996">
        <v>415.88</v>
      </c>
      <c r="Q7996">
        <v>11.37</v>
      </c>
      <c r="R7996" t="s">
        <v>805</v>
      </c>
      <c r="S7996" t="s">
        <v>143</v>
      </c>
      <c r="T7996" t="s">
        <v>27</v>
      </c>
      <c r="U7996" t="s">
        <v>22</v>
      </c>
      <c r="V7996" t="s">
        <v>23</v>
      </c>
      <c r="W7996">
        <v>0.56999999999999995</v>
      </c>
    </row>
    <row r="7997" spans="1:23" x14ac:dyDescent="0.3">
      <c r="A7997" t="s">
        <v>987</v>
      </c>
      <c r="B7997" t="s">
        <v>1250</v>
      </c>
      <c r="D7997" s="1">
        <v>40046</v>
      </c>
      <c r="E7997" s="1">
        <v>40046</v>
      </c>
      <c r="F7997" s="1" t="str">
        <f t="shared" si="510"/>
        <v>August</v>
      </c>
      <c r="G7997" s="1" t="str">
        <f t="shared" si="511"/>
        <v>2009</v>
      </c>
      <c r="H7997" s="2">
        <f t="shared" si="512"/>
        <v>0</v>
      </c>
      <c r="I7997" s="2" t="str">
        <f t="shared" si="513"/>
        <v>FREE DELIVERY</v>
      </c>
      <c r="J7997" t="s">
        <v>34</v>
      </c>
      <c r="K7997">
        <v>14</v>
      </c>
      <c r="L7997">
        <v>24105.87</v>
      </c>
      <c r="M7997">
        <v>7.0000000000000007E-2</v>
      </c>
      <c r="N7997" t="s">
        <v>25</v>
      </c>
      <c r="O7997">
        <v>4073.25</v>
      </c>
      <c r="P7997">
        <v>2036.48</v>
      </c>
      <c r="Q7997">
        <v>14.7</v>
      </c>
      <c r="R7997" t="s">
        <v>805</v>
      </c>
      <c r="S7997" t="s">
        <v>143</v>
      </c>
      <c r="T7997" t="s">
        <v>31</v>
      </c>
      <c r="U7997" t="s">
        <v>32</v>
      </c>
      <c r="V7997" t="s">
        <v>94</v>
      </c>
      <c r="W7997">
        <v>0.55000000000000004</v>
      </c>
    </row>
    <row r="7998" spans="1:23" x14ac:dyDescent="0.3">
      <c r="A7998" t="s">
        <v>1784</v>
      </c>
      <c r="B7998" t="s">
        <v>1785</v>
      </c>
      <c r="D7998" s="1">
        <v>40529</v>
      </c>
      <c r="E7998" s="1">
        <v>40531</v>
      </c>
      <c r="F7998" s="1" t="str">
        <f t="shared" si="510"/>
        <v>December</v>
      </c>
      <c r="G7998" s="1" t="str">
        <f t="shared" si="511"/>
        <v>2010</v>
      </c>
      <c r="H7998" s="2">
        <f t="shared" si="512"/>
        <v>2</v>
      </c>
      <c r="I7998" s="2" t="b">
        <f t="shared" si="513"/>
        <v>0</v>
      </c>
      <c r="J7998" t="s">
        <v>34</v>
      </c>
      <c r="K7998">
        <v>50</v>
      </c>
      <c r="L7998">
        <v>881.65</v>
      </c>
      <c r="M7998">
        <v>0.08</v>
      </c>
      <c r="N7998" t="s">
        <v>18</v>
      </c>
      <c r="O7998">
        <v>41.27</v>
      </c>
      <c r="P7998">
        <v>18.97</v>
      </c>
      <c r="Q7998">
        <v>9.0299999999999994</v>
      </c>
      <c r="R7998" t="s">
        <v>805</v>
      </c>
      <c r="S7998" t="s">
        <v>143</v>
      </c>
      <c r="T7998" t="s">
        <v>31</v>
      </c>
      <c r="U7998" t="s">
        <v>22</v>
      </c>
      <c r="V7998" t="s">
        <v>43</v>
      </c>
      <c r="W7998">
        <v>0.37</v>
      </c>
    </row>
    <row r="7999" spans="1:23" x14ac:dyDescent="0.3">
      <c r="A7999" t="s">
        <v>928</v>
      </c>
      <c r="B7999" t="s">
        <v>1234</v>
      </c>
      <c r="D7999" s="1">
        <v>41062</v>
      </c>
      <c r="E7999" s="1">
        <v>41064</v>
      </c>
      <c r="F7999" s="1" t="str">
        <f t="shared" si="510"/>
        <v>June</v>
      </c>
      <c r="G7999" s="1" t="str">
        <f t="shared" si="511"/>
        <v>2012</v>
      </c>
      <c r="H7999" s="2">
        <f t="shared" si="512"/>
        <v>2</v>
      </c>
      <c r="I7999" s="2" t="b">
        <f t="shared" si="513"/>
        <v>0</v>
      </c>
      <c r="J7999" t="s">
        <v>34</v>
      </c>
      <c r="K7999">
        <v>33</v>
      </c>
      <c r="L7999">
        <v>584.51099999999997</v>
      </c>
      <c r="M7999">
        <v>0.05</v>
      </c>
      <c r="N7999" t="s">
        <v>18</v>
      </c>
      <c r="O7999">
        <v>-95.98</v>
      </c>
      <c r="P7999">
        <v>20.99</v>
      </c>
      <c r="Q7999">
        <v>3.3</v>
      </c>
      <c r="R7999" t="s">
        <v>805</v>
      </c>
      <c r="S7999" t="s">
        <v>143</v>
      </c>
      <c r="T7999" t="s">
        <v>27</v>
      </c>
      <c r="U7999" t="s">
        <v>32</v>
      </c>
      <c r="V7999" t="s">
        <v>33</v>
      </c>
      <c r="W7999">
        <v>0.81</v>
      </c>
    </row>
    <row r="8000" spans="1:23" x14ac:dyDescent="0.3">
      <c r="A8000" t="s">
        <v>1216</v>
      </c>
      <c r="B8000" t="s">
        <v>1787</v>
      </c>
      <c r="D8000" s="1">
        <v>40951</v>
      </c>
      <c r="E8000" s="1">
        <v>40952</v>
      </c>
      <c r="F8000" s="1" t="str">
        <f t="shared" si="510"/>
        <v>February</v>
      </c>
      <c r="G8000" s="1" t="str">
        <f t="shared" si="511"/>
        <v>2012</v>
      </c>
      <c r="H8000" s="2">
        <f t="shared" si="512"/>
        <v>1</v>
      </c>
      <c r="I8000" s="2" t="b">
        <f t="shared" si="513"/>
        <v>0</v>
      </c>
      <c r="J8000" t="s">
        <v>52</v>
      </c>
      <c r="K8000">
        <v>43</v>
      </c>
      <c r="L8000">
        <v>639.71</v>
      </c>
      <c r="M8000">
        <v>0.01</v>
      </c>
      <c r="N8000" t="s">
        <v>39</v>
      </c>
      <c r="O8000">
        <v>102.53</v>
      </c>
      <c r="P8000">
        <v>14.2</v>
      </c>
      <c r="Q8000">
        <v>5.3</v>
      </c>
      <c r="R8000" t="s">
        <v>805</v>
      </c>
      <c r="S8000" t="s">
        <v>143</v>
      </c>
      <c r="T8000" t="s">
        <v>31</v>
      </c>
      <c r="U8000" t="s">
        <v>36</v>
      </c>
      <c r="V8000" t="s">
        <v>37</v>
      </c>
      <c r="W8000">
        <v>0.46</v>
      </c>
    </row>
    <row r="8001" spans="1:23" x14ac:dyDescent="0.3">
      <c r="A8001" t="s">
        <v>1094</v>
      </c>
      <c r="B8001" t="s">
        <v>1095</v>
      </c>
      <c r="D8001" s="1">
        <v>40595</v>
      </c>
      <c r="E8001" s="1">
        <v>40597</v>
      </c>
      <c r="F8001" s="1" t="str">
        <f t="shared" si="510"/>
        <v>February</v>
      </c>
      <c r="G8001" s="1" t="str">
        <f t="shared" si="511"/>
        <v>2011</v>
      </c>
      <c r="H8001" s="2">
        <f t="shared" si="512"/>
        <v>2</v>
      </c>
      <c r="I8001" s="2" t="b">
        <f t="shared" si="513"/>
        <v>0</v>
      </c>
      <c r="J8001" t="s">
        <v>44</v>
      </c>
      <c r="K8001">
        <v>7</v>
      </c>
      <c r="L8001">
        <v>525.55499999999995</v>
      </c>
      <c r="M8001">
        <v>0.04</v>
      </c>
      <c r="N8001" t="s">
        <v>18</v>
      </c>
      <c r="O8001">
        <v>-60.67</v>
      </c>
      <c r="P8001">
        <v>85.99</v>
      </c>
      <c r="Q8001">
        <v>1.25</v>
      </c>
      <c r="R8001" t="s">
        <v>805</v>
      </c>
      <c r="S8001" t="s">
        <v>143</v>
      </c>
      <c r="T8001" t="s">
        <v>31</v>
      </c>
      <c r="U8001" t="s">
        <v>32</v>
      </c>
      <c r="V8001" t="s">
        <v>33</v>
      </c>
      <c r="W8001">
        <v>0.39</v>
      </c>
    </row>
    <row r="8002" spans="1:23" x14ac:dyDescent="0.3">
      <c r="A8002" t="s">
        <v>1094</v>
      </c>
      <c r="B8002" t="s">
        <v>1095</v>
      </c>
      <c r="D8002" s="1">
        <v>40595</v>
      </c>
      <c r="E8002" s="1">
        <v>40598</v>
      </c>
      <c r="F8002" s="1" t="str">
        <f t="shared" si="510"/>
        <v>February</v>
      </c>
      <c r="G8002" s="1" t="str">
        <f t="shared" si="511"/>
        <v>2011</v>
      </c>
      <c r="H8002" s="2">
        <f t="shared" si="512"/>
        <v>3</v>
      </c>
      <c r="I8002" s="2" t="b">
        <f t="shared" si="513"/>
        <v>0</v>
      </c>
      <c r="J8002" t="s">
        <v>44</v>
      </c>
      <c r="K8002">
        <v>39</v>
      </c>
      <c r="L8002">
        <v>276.029</v>
      </c>
      <c r="M8002">
        <v>0.05</v>
      </c>
      <c r="N8002" t="s">
        <v>18</v>
      </c>
      <c r="O8002">
        <v>-108.19</v>
      </c>
      <c r="P8002">
        <v>7.99</v>
      </c>
      <c r="Q8002">
        <v>5.03</v>
      </c>
      <c r="R8002" t="s">
        <v>805</v>
      </c>
      <c r="S8002" t="s">
        <v>143</v>
      </c>
      <c r="T8002" t="s">
        <v>31</v>
      </c>
      <c r="U8002" t="s">
        <v>32</v>
      </c>
      <c r="V8002" t="s">
        <v>33</v>
      </c>
      <c r="W8002">
        <v>0.6</v>
      </c>
    </row>
    <row r="8003" spans="1:23" x14ac:dyDescent="0.3">
      <c r="A8003" t="s">
        <v>1094</v>
      </c>
      <c r="B8003" t="s">
        <v>1095</v>
      </c>
      <c r="D8003" s="1">
        <v>40595</v>
      </c>
      <c r="E8003" s="1">
        <v>40596</v>
      </c>
      <c r="F8003" s="1" t="str">
        <f t="shared" ref="F8003:F8066" si="514">TEXT(E8003,"mmmm")</f>
        <v>February</v>
      </c>
      <c r="G8003" s="1" t="str">
        <f t="shared" ref="G8003:G8066" si="515">TEXT(E8003,"yyyy")</f>
        <v>2011</v>
      </c>
      <c r="H8003" s="2">
        <f t="shared" ref="H8003:H8066" si="516">E8003-D8003</f>
        <v>1</v>
      </c>
      <c r="I8003" s="2" t="b">
        <f t="shared" ref="I8003:I8066" si="517">IF(H8003&lt;1,IF(AND(H8003&gt;0,H8003&lt;2),"ONE DAY", "FREE DELIVERY"))</f>
        <v>0</v>
      </c>
      <c r="J8003" t="s">
        <v>44</v>
      </c>
      <c r="K8003">
        <v>1</v>
      </c>
      <c r="L8003">
        <v>187.20400000000001</v>
      </c>
      <c r="M8003">
        <v>0.01</v>
      </c>
      <c r="N8003" t="s">
        <v>18</v>
      </c>
      <c r="O8003">
        <v>-796.76</v>
      </c>
      <c r="P8003">
        <v>205.99</v>
      </c>
      <c r="Q8003">
        <v>5.26</v>
      </c>
      <c r="R8003" t="s">
        <v>805</v>
      </c>
      <c r="S8003" t="s">
        <v>143</v>
      </c>
      <c r="T8003" t="s">
        <v>31</v>
      </c>
      <c r="U8003" t="s">
        <v>32</v>
      </c>
      <c r="V8003" t="s">
        <v>33</v>
      </c>
      <c r="W8003">
        <v>0.56000000000000005</v>
      </c>
    </row>
    <row r="8004" spans="1:23" x14ac:dyDescent="0.3">
      <c r="A8004" t="s">
        <v>1112</v>
      </c>
      <c r="B8004" t="s">
        <v>1113</v>
      </c>
      <c r="D8004" s="1">
        <v>40453</v>
      </c>
      <c r="E8004" s="1">
        <v>40454</v>
      </c>
      <c r="F8004" s="1" t="str">
        <f t="shared" si="514"/>
        <v>October</v>
      </c>
      <c r="G8004" s="1" t="str">
        <f t="shared" si="515"/>
        <v>2010</v>
      </c>
      <c r="H8004" s="2">
        <f t="shared" si="516"/>
        <v>1</v>
      </c>
      <c r="I8004" s="2" t="b">
        <f t="shared" si="517"/>
        <v>0</v>
      </c>
      <c r="J8004" t="s">
        <v>34</v>
      </c>
      <c r="K8004">
        <v>23</v>
      </c>
      <c r="L8004">
        <v>193.79</v>
      </c>
      <c r="M8004">
        <v>0.02</v>
      </c>
      <c r="N8004" t="s">
        <v>18</v>
      </c>
      <c r="O8004">
        <v>-117.16</v>
      </c>
      <c r="P8004">
        <v>8.0399999999999991</v>
      </c>
      <c r="Q8004">
        <v>8.94</v>
      </c>
      <c r="R8004" t="s">
        <v>805</v>
      </c>
      <c r="S8004" t="s">
        <v>143</v>
      </c>
      <c r="T8004" t="s">
        <v>21</v>
      </c>
      <c r="U8004" t="s">
        <v>22</v>
      </c>
      <c r="V8004" t="s">
        <v>29</v>
      </c>
      <c r="W8004">
        <v>0.4</v>
      </c>
    </row>
    <row r="8005" spans="1:23" x14ac:dyDescent="0.3">
      <c r="A8005" t="s">
        <v>928</v>
      </c>
      <c r="B8005" t="s">
        <v>1234</v>
      </c>
      <c r="D8005" s="1">
        <v>40958</v>
      </c>
      <c r="E8005" s="1">
        <v>40960</v>
      </c>
      <c r="F8005" s="1" t="str">
        <f t="shared" si="514"/>
        <v>February</v>
      </c>
      <c r="G8005" s="1" t="str">
        <f t="shared" si="515"/>
        <v>2012</v>
      </c>
      <c r="H8005" s="2">
        <f t="shared" si="516"/>
        <v>2</v>
      </c>
      <c r="I8005" s="2" t="b">
        <f t="shared" si="517"/>
        <v>0</v>
      </c>
      <c r="J8005" t="s">
        <v>34</v>
      </c>
      <c r="K8005">
        <v>12</v>
      </c>
      <c r="L8005">
        <v>56.73</v>
      </c>
      <c r="M8005">
        <v>0.09</v>
      </c>
      <c r="N8005" t="s">
        <v>18</v>
      </c>
      <c r="O8005">
        <v>8.33</v>
      </c>
      <c r="P8005">
        <v>4.84</v>
      </c>
      <c r="Q8005">
        <v>0.71</v>
      </c>
      <c r="R8005" t="s">
        <v>805</v>
      </c>
      <c r="S8005" t="s">
        <v>143</v>
      </c>
      <c r="T8005" t="s">
        <v>27</v>
      </c>
      <c r="U8005" t="s">
        <v>22</v>
      </c>
      <c r="V8005" t="s">
        <v>60</v>
      </c>
      <c r="W8005">
        <v>0.52</v>
      </c>
    </row>
    <row r="8006" spans="1:23" x14ac:dyDescent="0.3">
      <c r="A8006" t="s">
        <v>928</v>
      </c>
      <c r="B8006" t="s">
        <v>1234</v>
      </c>
      <c r="D8006" s="1">
        <v>41264</v>
      </c>
      <c r="E8006" s="1">
        <v>41265</v>
      </c>
      <c r="F8006" s="1" t="str">
        <f t="shared" si="514"/>
        <v>December</v>
      </c>
      <c r="G8006" s="1" t="str">
        <f t="shared" si="515"/>
        <v>2012</v>
      </c>
      <c r="H8006" s="2">
        <f t="shared" si="516"/>
        <v>1</v>
      </c>
      <c r="I8006" s="2" t="b">
        <f t="shared" si="517"/>
        <v>0</v>
      </c>
      <c r="J8006" t="s">
        <v>52</v>
      </c>
      <c r="K8006">
        <v>7</v>
      </c>
      <c r="L8006">
        <v>157.03</v>
      </c>
      <c r="M8006">
        <v>7.0000000000000007E-2</v>
      </c>
      <c r="N8006" t="s">
        <v>18</v>
      </c>
      <c r="O8006">
        <v>13.21</v>
      </c>
      <c r="P8006">
        <v>22.23</v>
      </c>
      <c r="Q8006">
        <v>5.08</v>
      </c>
      <c r="R8006" t="s">
        <v>805</v>
      </c>
      <c r="S8006" t="s">
        <v>143</v>
      </c>
      <c r="T8006" t="s">
        <v>42</v>
      </c>
      <c r="U8006" t="s">
        <v>36</v>
      </c>
      <c r="V8006" t="s">
        <v>37</v>
      </c>
      <c r="W8006">
        <v>0.41</v>
      </c>
    </row>
    <row r="8007" spans="1:23" x14ac:dyDescent="0.3">
      <c r="A8007" t="s">
        <v>1711</v>
      </c>
      <c r="B8007" t="s">
        <v>1712</v>
      </c>
      <c r="D8007" s="1">
        <v>40898</v>
      </c>
      <c r="E8007" s="1">
        <v>40900</v>
      </c>
      <c r="F8007" s="1" t="str">
        <f t="shared" si="514"/>
        <v>December</v>
      </c>
      <c r="G8007" s="1" t="str">
        <f t="shared" si="515"/>
        <v>2011</v>
      </c>
      <c r="H8007" s="2">
        <f t="shared" si="516"/>
        <v>2</v>
      </c>
      <c r="I8007" s="2" t="b">
        <f t="shared" si="517"/>
        <v>0</v>
      </c>
      <c r="J8007" t="s">
        <v>24</v>
      </c>
      <c r="K8007">
        <v>14</v>
      </c>
      <c r="L8007">
        <v>304.52</v>
      </c>
      <c r="M8007">
        <v>0.04</v>
      </c>
      <c r="N8007" t="s">
        <v>18</v>
      </c>
      <c r="O8007">
        <v>25.34</v>
      </c>
      <c r="P8007">
        <v>21.78</v>
      </c>
      <c r="Q8007">
        <v>5.94</v>
      </c>
      <c r="R8007" t="s">
        <v>805</v>
      </c>
      <c r="S8007" t="s">
        <v>143</v>
      </c>
      <c r="T8007" t="s">
        <v>27</v>
      </c>
      <c r="U8007" t="s">
        <v>22</v>
      </c>
      <c r="V8007" t="s">
        <v>28</v>
      </c>
      <c r="W8007">
        <v>0.5</v>
      </c>
    </row>
    <row r="8008" spans="1:23" x14ac:dyDescent="0.3">
      <c r="A8008" t="s">
        <v>987</v>
      </c>
      <c r="B8008" t="s">
        <v>1250</v>
      </c>
      <c r="D8008" s="1">
        <v>40745</v>
      </c>
      <c r="E8008" s="1">
        <v>40747</v>
      </c>
      <c r="F8008" s="1" t="str">
        <f t="shared" si="514"/>
        <v>July</v>
      </c>
      <c r="G8008" s="1" t="str">
        <f t="shared" si="515"/>
        <v>2011</v>
      </c>
      <c r="H8008" s="2">
        <f t="shared" si="516"/>
        <v>2</v>
      </c>
      <c r="I8008" s="2" t="b">
        <f t="shared" si="517"/>
        <v>0</v>
      </c>
      <c r="J8008" t="s">
        <v>52</v>
      </c>
      <c r="K8008">
        <v>36</v>
      </c>
      <c r="L8008">
        <v>132.86000000000001</v>
      </c>
      <c r="M8008">
        <v>0.06</v>
      </c>
      <c r="N8008" t="s">
        <v>18</v>
      </c>
      <c r="O8008">
        <v>57</v>
      </c>
      <c r="P8008">
        <v>3.69</v>
      </c>
      <c r="Q8008">
        <v>0.5</v>
      </c>
      <c r="R8008" t="s">
        <v>805</v>
      </c>
      <c r="S8008" t="s">
        <v>143</v>
      </c>
      <c r="T8008" t="s">
        <v>31</v>
      </c>
      <c r="U8008" t="s">
        <v>22</v>
      </c>
      <c r="V8008" t="s">
        <v>57</v>
      </c>
      <c r="W8008">
        <v>0.38</v>
      </c>
    </row>
    <row r="8009" spans="1:23" x14ac:dyDescent="0.3">
      <c r="A8009" t="s">
        <v>1237</v>
      </c>
      <c r="B8009" t="s">
        <v>931</v>
      </c>
      <c r="D8009" s="1">
        <v>39965</v>
      </c>
      <c r="E8009" s="1">
        <v>39968</v>
      </c>
      <c r="F8009" s="1" t="str">
        <f t="shared" si="514"/>
        <v>June</v>
      </c>
      <c r="G8009" s="1" t="str">
        <f t="shared" si="515"/>
        <v>2009</v>
      </c>
      <c r="H8009" s="2">
        <f t="shared" si="516"/>
        <v>3</v>
      </c>
      <c r="I8009" s="2" t="b">
        <f t="shared" si="517"/>
        <v>0</v>
      </c>
      <c r="J8009" t="s">
        <v>34</v>
      </c>
      <c r="K8009">
        <v>6</v>
      </c>
      <c r="L8009">
        <v>55.77</v>
      </c>
      <c r="M8009">
        <v>0.04</v>
      </c>
      <c r="N8009" t="s">
        <v>18</v>
      </c>
      <c r="O8009">
        <v>-4.37</v>
      </c>
      <c r="P8009">
        <v>9.11</v>
      </c>
      <c r="Q8009">
        <v>2.25</v>
      </c>
      <c r="R8009" t="s">
        <v>805</v>
      </c>
      <c r="S8009" t="s">
        <v>143</v>
      </c>
      <c r="T8009" t="s">
        <v>31</v>
      </c>
      <c r="U8009" t="s">
        <v>22</v>
      </c>
      <c r="V8009" t="s">
        <v>60</v>
      </c>
      <c r="W8009">
        <v>0.52</v>
      </c>
    </row>
    <row r="8010" spans="1:23" x14ac:dyDescent="0.3">
      <c r="A8010" t="s">
        <v>1237</v>
      </c>
      <c r="B8010" t="s">
        <v>931</v>
      </c>
      <c r="D8010" s="1">
        <v>39965</v>
      </c>
      <c r="E8010" s="1">
        <v>39967</v>
      </c>
      <c r="F8010" s="1" t="str">
        <f t="shared" si="514"/>
        <v>June</v>
      </c>
      <c r="G8010" s="1" t="str">
        <f t="shared" si="515"/>
        <v>2009</v>
      </c>
      <c r="H8010" s="2">
        <f t="shared" si="516"/>
        <v>2</v>
      </c>
      <c r="I8010" s="2" t="b">
        <f t="shared" si="517"/>
        <v>0</v>
      </c>
      <c r="J8010" t="s">
        <v>34</v>
      </c>
      <c r="K8010">
        <v>34</v>
      </c>
      <c r="L8010">
        <v>2181.44</v>
      </c>
      <c r="M8010">
        <v>7.0000000000000007E-2</v>
      </c>
      <c r="N8010" t="s">
        <v>18</v>
      </c>
      <c r="O8010">
        <v>-896.34</v>
      </c>
      <c r="P8010">
        <v>64.650000000000006</v>
      </c>
      <c r="Q8010">
        <v>35</v>
      </c>
      <c r="R8010" t="s">
        <v>805</v>
      </c>
      <c r="S8010" t="s">
        <v>143</v>
      </c>
      <c r="T8010" t="s">
        <v>31</v>
      </c>
      <c r="U8010" t="s">
        <v>22</v>
      </c>
      <c r="V8010" t="s">
        <v>23</v>
      </c>
      <c r="W8010">
        <v>0.8</v>
      </c>
    </row>
    <row r="8011" spans="1:23" x14ac:dyDescent="0.3">
      <c r="A8011" t="s">
        <v>1711</v>
      </c>
      <c r="B8011" t="s">
        <v>1712</v>
      </c>
      <c r="D8011" s="1">
        <v>39934</v>
      </c>
      <c r="E8011" s="1">
        <v>39935</v>
      </c>
      <c r="F8011" s="1" t="str">
        <f t="shared" si="514"/>
        <v>May</v>
      </c>
      <c r="G8011" s="1" t="str">
        <f t="shared" si="515"/>
        <v>2009</v>
      </c>
      <c r="H8011" s="2">
        <f t="shared" si="516"/>
        <v>1</v>
      </c>
      <c r="I8011" s="2" t="b">
        <f t="shared" si="517"/>
        <v>0</v>
      </c>
      <c r="J8011" t="s">
        <v>44</v>
      </c>
      <c r="K8011">
        <v>33</v>
      </c>
      <c r="L8011">
        <v>78.81</v>
      </c>
      <c r="M8011">
        <v>0.03</v>
      </c>
      <c r="N8011" t="s">
        <v>18</v>
      </c>
      <c r="O8011">
        <v>-93.25</v>
      </c>
      <c r="P8011">
        <v>2.23</v>
      </c>
      <c r="Q8011">
        <v>4.57</v>
      </c>
      <c r="R8011" t="s">
        <v>805</v>
      </c>
      <c r="S8011" t="s">
        <v>143</v>
      </c>
      <c r="T8011" t="s">
        <v>27</v>
      </c>
      <c r="U8011" t="s">
        <v>36</v>
      </c>
      <c r="V8011" t="s">
        <v>37</v>
      </c>
      <c r="W8011">
        <v>0.41</v>
      </c>
    </row>
    <row r="8012" spans="1:23" x14ac:dyDescent="0.3">
      <c r="A8012" t="s">
        <v>1237</v>
      </c>
      <c r="B8012" t="s">
        <v>931</v>
      </c>
      <c r="D8012" s="1">
        <v>41004</v>
      </c>
      <c r="E8012" s="1">
        <v>41006</v>
      </c>
      <c r="F8012" s="1" t="str">
        <f t="shared" si="514"/>
        <v>April</v>
      </c>
      <c r="G8012" s="1" t="str">
        <f t="shared" si="515"/>
        <v>2012</v>
      </c>
      <c r="H8012" s="2">
        <f t="shared" si="516"/>
        <v>2</v>
      </c>
      <c r="I8012" s="2" t="b">
        <f t="shared" si="517"/>
        <v>0</v>
      </c>
      <c r="J8012" t="s">
        <v>52</v>
      </c>
      <c r="K8012">
        <v>24</v>
      </c>
      <c r="L8012">
        <v>790.63</v>
      </c>
      <c r="M8012">
        <v>0.1</v>
      </c>
      <c r="N8012" t="s">
        <v>18</v>
      </c>
      <c r="O8012">
        <v>52.32</v>
      </c>
      <c r="P8012">
        <v>34.54</v>
      </c>
      <c r="Q8012">
        <v>14.72</v>
      </c>
      <c r="R8012" t="s">
        <v>805</v>
      </c>
      <c r="S8012" t="s">
        <v>143</v>
      </c>
      <c r="T8012" t="s">
        <v>21</v>
      </c>
      <c r="U8012" t="s">
        <v>22</v>
      </c>
      <c r="V8012" t="s">
        <v>29</v>
      </c>
      <c r="W8012">
        <v>0.37</v>
      </c>
    </row>
    <row r="8013" spans="1:23" x14ac:dyDescent="0.3">
      <c r="A8013" t="s">
        <v>987</v>
      </c>
      <c r="B8013" t="s">
        <v>1250</v>
      </c>
      <c r="D8013" s="1">
        <v>40101</v>
      </c>
      <c r="E8013" s="1">
        <v>40110</v>
      </c>
      <c r="F8013" s="1" t="str">
        <f t="shared" si="514"/>
        <v>October</v>
      </c>
      <c r="G8013" s="1" t="str">
        <f t="shared" si="515"/>
        <v>2009</v>
      </c>
      <c r="H8013" s="2">
        <f t="shared" si="516"/>
        <v>9</v>
      </c>
      <c r="I8013" s="2" t="b">
        <f t="shared" si="517"/>
        <v>0</v>
      </c>
      <c r="J8013" t="s">
        <v>17</v>
      </c>
      <c r="K8013">
        <v>35</v>
      </c>
      <c r="L8013">
        <v>183.45</v>
      </c>
      <c r="M8013">
        <v>0.01</v>
      </c>
      <c r="N8013" t="s">
        <v>18</v>
      </c>
      <c r="O8013">
        <v>-149.66</v>
      </c>
      <c r="P8013">
        <v>4.9800000000000004</v>
      </c>
      <c r="Q8013">
        <v>7.44</v>
      </c>
      <c r="R8013" t="s">
        <v>805</v>
      </c>
      <c r="S8013" t="s">
        <v>143</v>
      </c>
      <c r="T8013" t="s">
        <v>31</v>
      </c>
      <c r="U8013" t="s">
        <v>22</v>
      </c>
      <c r="V8013" t="s">
        <v>43</v>
      </c>
      <c r="W8013">
        <v>0.36</v>
      </c>
    </row>
    <row r="8014" spans="1:23" x14ac:dyDescent="0.3">
      <c r="A8014" t="s">
        <v>1711</v>
      </c>
      <c r="B8014" t="s">
        <v>1712</v>
      </c>
      <c r="D8014" s="1">
        <v>40713</v>
      </c>
      <c r="E8014" s="1">
        <v>40715</v>
      </c>
      <c r="F8014" s="1" t="str">
        <f t="shared" si="514"/>
        <v>June</v>
      </c>
      <c r="G8014" s="1" t="str">
        <f t="shared" si="515"/>
        <v>2011</v>
      </c>
      <c r="H8014" s="2">
        <f t="shared" si="516"/>
        <v>2</v>
      </c>
      <c r="I8014" s="2" t="b">
        <f t="shared" si="517"/>
        <v>0</v>
      </c>
      <c r="J8014" t="s">
        <v>24</v>
      </c>
      <c r="K8014">
        <v>27</v>
      </c>
      <c r="L8014">
        <v>180.46</v>
      </c>
      <c r="M8014">
        <v>0.05</v>
      </c>
      <c r="N8014" t="s">
        <v>18</v>
      </c>
      <c r="O8014">
        <v>-57.62</v>
      </c>
      <c r="P8014">
        <v>6.48</v>
      </c>
      <c r="Q8014">
        <v>5.94</v>
      </c>
      <c r="R8014" t="s">
        <v>805</v>
      </c>
      <c r="S8014" t="s">
        <v>143</v>
      </c>
      <c r="T8014" t="s">
        <v>27</v>
      </c>
      <c r="U8014" t="s">
        <v>22</v>
      </c>
      <c r="V8014" t="s">
        <v>43</v>
      </c>
      <c r="W8014">
        <v>0.37</v>
      </c>
    </row>
    <row r="8015" spans="1:23" x14ac:dyDescent="0.3">
      <c r="A8015" t="s">
        <v>1112</v>
      </c>
      <c r="B8015" t="s">
        <v>1113</v>
      </c>
      <c r="D8015" s="1">
        <v>40046</v>
      </c>
      <c r="E8015" s="1">
        <v>40047</v>
      </c>
      <c r="F8015" s="1" t="str">
        <f t="shared" si="514"/>
        <v>August</v>
      </c>
      <c r="G8015" s="1" t="str">
        <f t="shared" si="515"/>
        <v>2009</v>
      </c>
      <c r="H8015" s="2">
        <f t="shared" si="516"/>
        <v>1</v>
      </c>
      <c r="I8015" s="2" t="b">
        <f t="shared" si="517"/>
        <v>0</v>
      </c>
      <c r="J8015" t="s">
        <v>24</v>
      </c>
      <c r="K8015">
        <v>40</v>
      </c>
      <c r="L8015">
        <v>174.64</v>
      </c>
      <c r="M8015">
        <v>0.04</v>
      </c>
      <c r="N8015" t="s">
        <v>18</v>
      </c>
      <c r="O8015">
        <v>-143.22999999999999</v>
      </c>
      <c r="P8015">
        <v>4.37</v>
      </c>
      <c r="Q8015">
        <v>5.15</v>
      </c>
      <c r="R8015" t="s">
        <v>805</v>
      </c>
      <c r="S8015" t="s">
        <v>143</v>
      </c>
      <c r="T8015" t="s">
        <v>21</v>
      </c>
      <c r="U8015" t="s">
        <v>22</v>
      </c>
      <c r="V8015" t="s">
        <v>28</v>
      </c>
      <c r="W8015">
        <v>0.59</v>
      </c>
    </row>
    <row r="8016" spans="1:23" x14ac:dyDescent="0.3">
      <c r="A8016" t="s">
        <v>1112</v>
      </c>
      <c r="B8016" t="s">
        <v>1113</v>
      </c>
      <c r="D8016" s="1">
        <v>40046</v>
      </c>
      <c r="E8016" s="1">
        <v>40048</v>
      </c>
      <c r="F8016" s="1" t="str">
        <f t="shared" si="514"/>
        <v>August</v>
      </c>
      <c r="G8016" s="1" t="str">
        <f t="shared" si="515"/>
        <v>2009</v>
      </c>
      <c r="H8016" s="2">
        <f t="shared" si="516"/>
        <v>2</v>
      </c>
      <c r="I8016" s="2" t="b">
        <f t="shared" si="517"/>
        <v>0</v>
      </c>
      <c r="J8016" t="s">
        <v>24</v>
      </c>
      <c r="K8016">
        <v>8</v>
      </c>
      <c r="L8016">
        <v>994.22799999999995</v>
      </c>
      <c r="M8016">
        <v>0.09</v>
      </c>
      <c r="N8016" t="s">
        <v>18</v>
      </c>
      <c r="O8016">
        <v>-446.58</v>
      </c>
      <c r="P8016">
        <v>155.99</v>
      </c>
      <c r="Q8016">
        <v>8.99</v>
      </c>
      <c r="R8016" t="s">
        <v>805</v>
      </c>
      <c r="S8016" t="s">
        <v>143</v>
      </c>
      <c r="T8016" t="s">
        <v>21</v>
      </c>
      <c r="U8016" t="s">
        <v>32</v>
      </c>
      <c r="V8016" t="s">
        <v>33</v>
      </c>
      <c r="W8016">
        <v>0.57999999999999996</v>
      </c>
    </row>
    <row r="8017" spans="1:23" x14ac:dyDescent="0.3">
      <c r="A8017" t="s">
        <v>1237</v>
      </c>
      <c r="B8017" t="s">
        <v>1689</v>
      </c>
      <c r="D8017" s="1">
        <v>40084</v>
      </c>
      <c r="E8017" s="1">
        <v>40089</v>
      </c>
      <c r="F8017" s="1" t="str">
        <f t="shared" si="514"/>
        <v>October</v>
      </c>
      <c r="G8017" s="1" t="str">
        <f t="shared" si="515"/>
        <v>2009</v>
      </c>
      <c r="H8017" s="2">
        <f t="shared" si="516"/>
        <v>5</v>
      </c>
      <c r="I8017" s="2" t="b">
        <f t="shared" si="517"/>
        <v>0</v>
      </c>
      <c r="J8017" t="s">
        <v>17</v>
      </c>
      <c r="K8017">
        <v>24</v>
      </c>
      <c r="L8017">
        <v>1239.81</v>
      </c>
      <c r="M8017">
        <v>0.04</v>
      </c>
      <c r="N8017" t="s">
        <v>18</v>
      </c>
      <c r="O8017">
        <v>-13.28</v>
      </c>
      <c r="P8017">
        <v>50.98</v>
      </c>
      <c r="Q8017">
        <v>6.5</v>
      </c>
      <c r="R8017" t="s">
        <v>805</v>
      </c>
      <c r="S8017" t="s">
        <v>143</v>
      </c>
      <c r="T8017" t="s">
        <v>27</v>
      </c>
      <c r="U8017" t="s">
        <v>32</v>
      </c>
      <c r="V8017" t="s">
        <v>48</v>
      </c>
      <c r="W8017">
        <v>0.73</v>
      </c>
    </row>
    <row r="8018" spans="1:23" x14ac:dyDescent="0.3">
      <c r="A8018" t="s">
        <v>1237</v>
      </c>
      <c r="B8018" t="s">
        <v>1689</v>
      </c>
      <c r="D8018" s="1">
        <v>40084</v>
      </c>
      <c r="E8018" s="1">
        <v>40086</v>
      </c>
      <c r="F8018" s="1" t="str">
        <f t="shared" si="514"/>
        <v>September</v>
      </c>
      <c r="G8018" s="1" t="str">
        <f t="shared" si="515"/>
        <v>2009</v>
      </c>
      <c r="H8018" s="2">
        <f t="shared" si="516"/>
        <v>2</v>
      </c>
      <c r="I8018" s="2" t="b">
        <f t="shared" si="517"/>
        <v>0</v>
      </c>
      <c r="J8018" t="s">
        <v>17</v>
      </c>
      <c r="K8018">
        <v>41</v>
      </c>
      <c r="L8018">
        <v>273.32</v>
      </c>
      <c r="M8018">
        <v>0.02</v>
      </c>
      <c r="N8018" t="s">
        <v>18</v>
      </c>
      <c r="O8018">
        <v>-48.68</v>
      </c>
      <c r="P8018">
        <v>6.48</v>
      </c>
      <c r="Q8018">
        <v>5.14</v>
      </c>
      <c r="R8018" t="s">
        <v>805</v>
      </c>
      <c r="S8018" t="s">
        <v>143</v>
      </c>
      <c r="T8018" t="s">
        <v>27</v>
      </c>
      <c r="U8018" t="s">
        <v>22</v>
      </c>
      <c r="V8018" t="s">
        <v>43</v>
      </c>
      <c r="W8018">
        <v>0.37</v>
      </c>
    </row>
    <row r="8019" spans="1:23" x14ac:dyDescent="0.3">
      <c r="A8019" t="s">
        <v>1086</v>
      </c>
      <c r="B8019" t="s">
        <v>1087</v>
      </c>
      <c r="D8019" s="1">
        <v>41073</v>
      </c>
      <c r="E8019" s="1">
        <v>41074</v>
      </c>
      <c r="F8019" s="1" t="str">
        <f t="shared" si="514"/>
        <v>June</v>
      </c>
      <c r="G8019" s="1" t="str">
        <f t="shared" si="515"/>
        <v>2012</v>
      </c>
      <c r="H8019" s="2">
        <f t="shared" si="516"/>
        <v>1</v>
      </c>
      <c r="I8019" s="2" t="b">
        <f t="shared" si="517"/>
        <v>0</v>
      </c>
      <c r="J8019" t="s">
        <v>44</v>
      </c>
      <c r="K8019">
        <v>21</v>
      </c>
      <c r="L8019">
        <v>146.25</v>
      </c>
      <c r="M8019">
        <v>0.01</v>
      </c>
      <c r="N8019" t="s">
        <v>39</v>
      </c>
      <c r="O8019">
        <v>60.12</v>
      </c>
      <c r="P8019">
        <v>6.35</v>
      </c>
      <c r="Q8019">
        <v>1.02</v>
      </c>
      <c r="R8019" t="s">
        <v>805</v>
      </c>
      <c r="S8019" t="s">
        <v>143</v>
      </c>
      <c r="T8019" t="s">
        <v>42</v>
      </c>
      <c r="U8019" t="s">
        <v>22</v>
      </c>
      <c r="V8019" t="s">
        <v>43</v>
      </c>
      <c r="W8019">
        <v>0.39</v>
      </c>
    </row>
    <row r="8020" spans="1:23" x14ac:dyDescent="0.3">
      <c r="A8020" t="s">
        <v>1329</v>
      </c>
      <c r="B8020" t="s">
        <v>1788</v>
      </c>
      <c r="D8020" s="1">
        <v>39816</v>
      </c>
      <c r="E8020" s="1">
        <v>39817</v>
      </c>
      <c r="F8020" s="1" t="str">
        <f t="shared" si="514"/>
        <v>January</v>
      </c>
      <c r="G8020" s="1" t="str">
        <f t="shared" si="515"/>
        <v>2009</v>
      </c>
      <c r="H8020" s="2">
        <f t="shared" si="516"/>
        <v>1</v>
      </c>
      <c r="I8020" s="2" t="b">
        <f t="shared" si="517"/>
        <v>0</v>
      </c>
      <c r="J8020" t="s">
        <v>24</v>
      </c>
      <c r="K8020">
        <v>12</v>
      </c>
      <c r="L8020">
        <v>262.76</v>
      </c>
      <c r="M8020">
        <v>0.05</v>
      </c>
      <c r="N8020" t="s">
        <v>18</v>
      </c>
      <c r="O8020">
        <v>-146.05000000000001</v>
      </c>
      <c r="P8020">
        <v>20.98</v>
      </c>
      <c r="Q8020">
        <v>21.2</v>
      </c>
      <c r="R8020" t="s">
        <v>805</v>
      </c>
      <c r="S8020" t="s">
        <v>143</v>
      </c>
      <c r="T8020" t="s">
        <v>42</v>
      </c>
      <c r="U8020" t="s">
        <v>36</v>
      </c>
      <c r="V8020" t="s">
        <v>37</v>
      </c>
      <c r="W8020">
        <v>0.78</v>
      </c>
    </row>
    <row r="8021" spans="1:23" x14ac:dyDescent="0.3">
      <c r="A8021" t="s">
        <v>1086</v>
      </c>
      <c r="B8021" t="s">
        <v>1087</v>
      </c>
      <c r="D8021" s="1">
        <v>39956</v>
      </c>
      <c r="E8021" s="1">
        <v>39956</v>
      </c>
      <c r="F8021" s="1" t="str">
        <f t="shared" si="514"/>
        <v>May</v>
      </c>
      <c r="G8021" s="1" t="str">
        <f t="shared" si="515"/>
        <v>2009</v>
      </c>
      <c r="H8021" s="2">
        <f t="shared" si="516"/>
        <v>0</v>
      </c>
      <c r="I8021" s="2" t="str">
        <f t="shared" si="517"/>
        <v>FREE DELIVERY</v>
      </c>
      <c r="J8021" t="s">
        <v>24</v>
      </c>
      <c r="K8021">
        <v>40</v>
      </c>
      <c r="L8021">
        <v>104.39</v>
      </c>
      <c r="M8021">
        <v>7.0000000000000007E-2</v>
      </c>
      <c r="N8021" t="s">
        <v>18</v>
      </c>
      <c r="O8021">
        <v>38.450000000000003</v>
      </c>
      <c r="P8021">
        <v>2.61</v>
      </c>
      <c r="Q8021">
        <v>0.5</v>
      </c>
      <c r="R8021" t="s">
        <v>805</v>
      </c>
      <c r="S8021" t="s">
        <v>143</v>
      </c>
      <c r="T8021" t="s">
        <v>42</v>
      </c>
      <c r="U8021" t="s">
        <v>22</v>
      </c>
      <c r="V8021" t="s">
        <v>57</v>
      </c>
      <c r="W8021">
        <v>0.39</v>
      </c>
    </row>
    <row r="8022" spans="1:23" x14ac:dyDescent="0.3">
      <c r="A8022" t="s">
        <v>1784</v>
      </c>
      <c r="B8022" t="s">
        <v>1785</v>
      </c>
      <c r="D8022" s="1">
        <v>40949</v>
      </c>
      <c r="E8022" s="1">
        <v>40951</v>
      </c>
      <c r="F8022" s="1" t="str">
        <f t="shared" si="514"/>
        <v>February</v>
      </c>
      <c r="G8022" s="1" t="str">
        <f t="shared" si="515"/>
        <v>2012</v>
      </c>
      <c r="H8022" s="2">
        <f t="shared" si="516"/>
        <v>2</v>
      </c>
      <c r="I8022" s="2" t="b">
        <f t="shared" si="517"/>
        <v>0</v>
      </c>
      <c r="J8022" t="s">
        <v>52</v>
      </c>
      <c r="K8022">
        <v>14</v>
      </c>
      <c r="L8022">
        <v>1281.3579999999999</v>
      </c>
      <c r="M8022">
        <v>0.09</v>
      </c>
      <c r="N8022" t="s">
        <v>39</v>
      </c>
      <c r="O8022">
        <v>-90.12</v>
      </c>
      <c r="P8022">
        <v>115.99</v>
      </c>
      <c r="Q8022">
        <v>5.99</v>
      </c>
      <c r="R8022" t="s">
        <v>805</v>
      </c>
      <c r="S8022" t="s">
        <v>143</v>
      </c>
      <c r="T8022" t="s">
        <v>31</v>
      </c>
      <c r="U8022" t="s">
        <v>32</v>
      </c>
      <c r="V8022" t="s">
        <v>33</v>
      </c>
      <c r="W8022">
        <v>0.56999999999999995</v>
      </c>
    </row>
    <row r="8023" spans="1:23" x14ac:dyDescent="0.3">
      <c r="A8023" t="s">
        <v>1055</v>
      </c>
      <c r="B8023" t="s">
        <v>1109</v>
      </c>
      <c r="D8023" s="1">
        <v>40642</v>
      </c>
      <c r="E8023" s="1">
        <v>40649</v>
      </c>
      <c r="F8023" s="1" t="str">
        <f t="shared" si="514"/>
        <v>April</v>
      </c>
      <c r="G8023" s="1" t="str">
        <f t="shared" si="515"/>
        <v>2011</v>
      </c>
      <c r="H8023" s="2">
        <f t="shared" si="516"/>
        <v>7</v>
      </c>
      <c r="I8023" s="2" t="b">
        <f t="shared" si="517"/>
        <v>0</v>
      </c>
      <c r="J8023" t="s">
        <v>17</v>
      </c>
      <c r="K8023">
        <v>1</v>
      </c>
      <c r="L8023">
        <v>32.51</v>
      </c>
      <c r="M8023">
        <v>0.1</v>
      </c>
      <c r="N8023" t="s">
        <v>18</v>
      </c>
      <c r="O8023">
        <v>-90.94</v>
      </c>
      <c r="P8023">
        <v>35.409999999999997</v>
      </c>
      <c r="Q8023">
        <v>1.99</v>
      </c>
      <c r="R8023" t="s">
        <v>805</v>
      </c>
      <c r="S8023" t="s">
        <v>143</v>
      </c>
      <c r="T8023" t="s">
        <v>31</v>
      </c>
      <c r="U8023" t="s">
        <v>32</v>
      </c>
      <c r="V8023" t="s">
        <v>48</v>
      </c>
      <c r="W8023">
        <v>0.43</v>
      </c>
    </row>
    <row r="8024" spans="1:23" x14ac:dyDescent="0.3">
      <c r="A8024" t="s">
        <v>1055</v>
      </c>
      <c r="B8024" t="s">
        <v>1109</v>
      </c>
      <c r="D8024" s="1">
        <v>40642</v>
      </c>
      <c r="E8024" s="1">
        <v>40642</v>
      </c>
      <c r="F8024" s="1" t="str">
        <f t="shared" si="514"/>
        <v>April</v>
      </c>
      <c r="G8024" s="1" t="str">
        <f t="shared" si="515"/>
        <v>2011</v>
      </c>
      <c r="H8024" s="2">
        <f t="shared" si="516"/>
        <v>0</v>
      </c>
      <c r="I8024" s="2" t="str">
        <f t="shared" si="517"/>
        <v>FREE DELIVERY</v>
      </c>
      <c r="J8024" t="s">
        <v>17</v>
      </c>
      <c r="K8024">
        <v>33</v>
      </c>
      <c r="L8024">
        <v>570.51</v>
      </c>
      <c r="M8024">
        <v>0</v>
      </c>
      <c r="N8024" t="s">
        <v>18</v>
      </c>
      <c r="O8024">
        <v>-142.75</v>
      </c>
      <c r="P8024">
        <v>16.739999999999998</v>
      </c>
      <c r="Q8024">
        <v>7.04</v>
      </c>
      <c r="R8024" t="s">
        <v>805</v>
      </c>
      <c r="S8024" t="s">
        <v>143</v>
      </c>
      <c r="T8024" t="s">
        <v>31</v>
      </c>
      <c r="U8024" t="s">
        <v>22</v>
      </c>
      <c r="V8024" t="s">
        <v>23</v>
      </c>
      <c r="W8024">
        <v>0.81</v>
      </c>
    </row>
    <row r="8025" spans="1:23" x14ac:dyDescent="0.3">
      <c r="A8025" t="s">
        <v>955</v>
      </c>
      <c r="B8025" t="s">
        <v>1789</v>
      </c>
      <c r="D8025" s="1">
        <v>39816</v>
      </c>
      <c r="E8025" s="1">
        <v>39818</v>
      </c>
      <c r="F8025" s="1" t="str">
        <f t="shared" si="514"/>
        <v>January</v>
      </c>
      <c r="G8025" s="1" t="str">
        <f t="shared" si="515"/>
        <v>2009</v>
      </c>
      <c r="H8025" s="2">
        <f t="shared" si="516"/>
        <v>2</v>
      </c>
      <c r="I8025" s="2" t="b">
        <f t="shared" si="517"/>
        <v>0</v>
      </c>
      <c r="J8025" t="s">
        <v>34</v>
      </c>
      <c r="K8025">
        <v>4</v>
      </c>
      <c r="L8025">
        <v>896.49</v>
      </c>
      <c r="M8025">
        <v>0</v>
      </c>
      <c r="N8025" t="s">
        <v>25</v>
      </c>
      <c r="O8025">
        <v>-452.27</v>
      </c>
      <c r="P8025">
        <v>213.45</v>
      </c>
      <c r="Q8025">
        <v>14.7</v>
      </c>
      <c r="R8025" t="s">
        <v>805</v>
      </c>
      <c r="S8025" t="s">
        <v>143</v>
      </c>
      <c r="T8025" t="s">
        <v>31</v>
      </c>
      <c r="U8025" t="s">
        <v>32</v>
      </c>
      <c r="V8025" t="s">
        <v>94</v>
      </c>
      <c r="W8025">
        <v>0.59</v>
      </c>
    </row>
    <row r="8026" spans="1:23" x14ac:dyDescent="0.3">
      <c r="A8026" t="s">
        <v>928</v>
      </c>
      <c r="B8026" t="s">
        <v>1234</v>
      </c>
      <c r="D8026" s="1">
        <v>40596</v>
      </c>
      <c r="E8026" s="1">
        <v>40602</v>
      </c>
      <c r="F8026" s="1" t="str">
        <f t="shared" si="514"/>
        <v>February</v>
      </c>
      <c r="G8026" s="1" t="str">
        <f t="shared" si="515"/>
        <v>2011</v>
      </c>
      <c r="H8026" s="2">
        <f t="shared" si="516"/>
        <v>6</v>
      </c>
      <c r="I8026" s="2" t="b">
        <f t="shared" si="517"/>
        <v>0</v>
      </c>
      <c r="J8026" t="s">
        <v>17</v>
      </c>
      <c r="K8026">
        <v>2</v>
      </c>
      <c r="L8026">
        <v>107.12</v>
      </c>
      <c r="M8026">
        <v>0.08</v>
      </c>
      <c r="N8026" t="s">
        <v>18</v>
      </c>
      <c r="O8026">
        <v>-54.87</v>
      </c>
      <c r="P8026">
        <v>55.98</v>
      </c>
      <c r="Q8026">
        <v>4.8600000000000003</v>
      </c>
      <c r="R8026" t="s">
        <v>805</v>
      </c>
      <c r="S8026" t="s">
        <v>143</v>
      </c>
      <c r="T8026" t="s">
        <v>42</v>
      </c>
      <c r="U8026" t="s">
        <v>22</v>
      </c>
      <c r="V8026" t="s">
        <v>43</v>
      </c>
      <c r="W8026">
        <v>0.36</v>
      </c>
    </row>
    <row r="8027" spans="1:23" x14ac:dyDescent="0.3">
      <c r="A8027" t="s">
        <v>928</v>
      </c>
      <c r="B8027" t="s">
        <v>1234</v>
      </c>
      <c r="D8027" s="1">
        <v>40596</v>
      </c>
      <c r="E8027" s="1">
        <v>40600</v>
      </c>
      <c r="F8027" s="1" t="str">
        <f t="shared" si="514"/>
        <v>February</v>
      </c>
      <c r="G8027" s="1" t="str">
        <f t="shared" si="515"/>
        <v>2011</v>
      </c>
      <c r="H8027" s="2">
        <f t="shared" si="516"/>
        <v>4</v>
      </c>
      <c r="I8027" s="2" t="b">
        <f t="shared" si="517"/>
        <v>0</v>
      </c>
      <c r="J8027" t="s">
        <v>17</v>
      </c>
      <c r="K8027">
        <v>25</v>
      </c>
      <c r="L8027">
        <v>676.24</v>
      </c>
      <c r="M8027">
        <v>0.05</v>
      </c>
      <c r="N8027" t="s">
        <v>18</v>
      </c>
      <c r="O8027">
        <v>219.78</v>
      </c>
      <c r="P8027">
        <v>26.38</v>
      </c>
      <c r="Q8027">
        <v>5.86</v>
      </c>
      <c r="R8027" t="s">
        <v>805</v>
      </c>
      <c r="S8027" t="s">
        <v>143</v>
      </c>
      <c r="T8027" t="s">
        <v>42</v>
      </c>
      <c r="U8027" t="s">
        <v>22</v>
      </c>
      <c r="V8027" t="s">
        <v>43</v>
      </c>
      <c r="W8027">
        <v>0.39</v>
      </c>
    </row>
    <row r="8028" spans="1:23" x14ac:dyDescent="0.3">
      <c r="A8028" t="s">
        <v>928</v>
      </c>
      <c r="B8028" t="s">
        <v>1234</v>
      </c>
      <c r="D8028" s="1">
        <v>40596</v>
      </c>
      <c r="E8028" s="1">
        <v>40600</v>
      </c>
      <c r="F8028" s="1" t="str">
        <f t="shared" si="514"/>
        <v>February</v>
      </c>
      <c r="G8028" s="1" t="str">
        <f t="shared" si="515"/>
        <v>2011</v>
      </c>
      <c r="H8028" s="2">
        <f t="shared" si="516"/>
        <v>4</v>
      </c>
      <c r="I8028" s="2" t="b">
        <f t="shared" si="517"/>
        <v>0</v>
      </c>
      <c r="J8028" t="s">
        <v>17</v>
      </c>
      <c r="K8028">
        <v>24</v>
      </c>
      <c r="L8028">
        <v>3668.6</v>
      </c>
      <c r="M8028">
        <v>7.0000000000000007E-2</v>
      </c>
      <c r="N8028" t="s">
        <v>18</v>
      </c>
      <c r="O8028">
        <v>993.15</v>
      </c>
      <c r="P8028">
        <v>155.06</v>
      </c>
      <c r="Q8028">
        <v>7.07</v>
      </c>
      <c r="R8028" t="s">
        <v>805</v>
      </c>
      <c r="S8028" t="s">
        <v>143</v>
      </c>
      <c r="T8028" t="s">
        <v>42</v>
      </c>
      <c r="U8028" t="s">
        <v>22</v>
      </c>
      <c r="V8028" t="s">
        <v>23</v>
      </c>
      <c r="W8028">
        <v>0.59</v>
      </c>
    </row>
    <row r="8029" spans="1:23" x14ac:dyDescent="0.3">
      <c r="A8029" t="s">
        <v>928</v>
      </c>
      <c r="B8029" t="s">
        <v>1234</v>
      </c>
      <c r="D8029" s="1">
        <v>40335</v>
      </c>
      <c r="E8029" s="1">
        <v>40335</v>
      </c>
      <c r="F8029" s="1" t="str">
        <f t="shared" si="514"/>
        <v>June</v>
      </c>
      <c r="G8029" s="1" t="str">
        <f t="shared" si="515"/>
        <v>2010</v>
      </c>
      <c r="H8029" s="2">
        <f t="shared" si="516"/>
        <v>0</v>
      </c>
      <c r="I8029" s="2" t="str">
        <f t="shared" si="517"/>
        <v>FREE DELIVERY</v>
      </c>
      <c r="J8029" t="s">
        <v>24</v>
      </c>
      <c r="K8029">
        <v>30</v>
      </c>
      <c r="L8029">
        <v>160.68</v>
      </c>
      <c r="M8029">
        <v>0.08</v>
      </c>
      <c r="N8029" t="s">
        <v>39</v>
      </c>
      <c r="O8029">
        <v>77.75</v>
      </c>
      <c r="P8029">
        <v>4.9800000000000004</v>
      </c>
      <c r="Q8029">
        <v>0.49</v>
      </c>
      <c r="R8029" t="s">
        <v>805</v>
      </c>
      <c r="S8029" t="s">
        <v>143</v>
      </c>
      <c r="T8029" t="s">
        <v>27</v>
      </c>
      <c r="U8029" t="s">
        <v>22</v>
      </c>
      <c r="V8029" t="s">
        <v>57</v>
      </c>
      <c r="W8029">
        <v>0.39</v>
      </c>
    </row>
    <row r="8030" spans="1:23" x14ac:dyDescent="0.3">
      <c r="A8030" t="s">
        <v>987</v>
      </c>
      <c r="B8030" t="s">
        <v>1250</v>
      </c>
      <c r="D8030" s="1">
        <v>39871</v>
      </c>
      <c r="E8030" s="1">
        <v>39873</v>
      </c>
      <c r="F8030" s="1" t="str">
        <f t="shared" si="514"/>
        <v>March</v>
      </c>
      <c r="G8030" s="1" t="str">
        <f t="shared" si="515"/>
        <v>2009</v>
      </c>
      <c r="H8030" s="2">
        <f t="shared" si="516"/>
        <v>2</v>
      </c>
      <c r="I8030" s="2" t="b">
        <f t="shared" si="517"/>
        <v>0</v>
      </c>
      <c r="J8030" t="s">
        <v>17</v>
      </c>
      <c r="K8030">
        <v>16</v>
      </c>
      <c r="L8030">
        <v>1685.941</v>
      </c>
      <c r="M8030">
        <v>7.0000000000000007E-2</v>
      </c>
      <c r="N8030" t="s">
        <v>39</v>
      </c>
      <c r="O8030">
        <v>21.02</v>
      </c>
      <c r="P8030">
        <v>125.99</v>
      </c>
      <c r="Q8030">
        <v>8.8000000000000007</v>
      </c>
      <c r="R8030" t="s">
        <v>805</v>
      </c>
      <c r="S8030" t="s">
        <v>143</v>
      </c>
      <c r="T8030" t="s">
        <v>31</v>
      </c>
      <c r="U8030" t="s">
        <v>32</v>
      </c>
      <c r="V8030" t="s">
        <v>33</v>
      </c>
      <c r="W8030">
        <v>0.59</v>
      </c>
    </row>
    <row r="8031" spans="1:23" x14ac:dyDescent="0.3">
      <c r="A8031" t="s">
        <v>987</v>
      </c>
      <c r="B8031" t="s">
        <v>1250</v>
      </c>
      <c r="D8031" s="1">
        <v>40582</v>
      </c>
      <c r="E8031" s="1">
        <v>40584</v>
      </c>
      <c r="F8031" s="1" t="str">
        <f t="shared" si="514"/>
        <v>February</v>
      </c>
      <c r="G8031" s="1" t="str">
        <f t="shared" si="515"/>
        <v>2011</v>
      </c>
      <c r="H8031" s="2">
        <f t="shared" si="516"/>
        <v>2</v>
      </c>
      <c r="I8031" s="2" t="b">
        <f t="shared" si="517"/>
        <v>0</v>
      </c>
      <c r="J8031" t="s">
        <v>24</v>
      </c>
      <c r="K8031">
        <v>42</v>
      </c>
      <c r="L8031">
        <v>229.88</v>
      </c>
      <c r="M8031">
        <v>0.05</v>
      </c>
      <c r="N8031" t="s">
        <v>39</v>
      </c>
      <c r="O8031">
        <v>-75.25</v>
      </c>
      <c r="P8031">
        <v>5.28</v>
      </c>
      <c r="Q8031">
        <v>5.0599999999999996</v>
      </c>
      <c r="R8031" t="s">
        <v>805</v>
      </c>
      <c r="S8031" t="s">
        <v>143</v>
      </c>
      <c r="T8031" t="s">
        <v>42</v>
      </c>
      <c r="U8031" t="s">
        <v>22</v>
      </c>
      <c r="V8031" t="s">
        <v>43</v>
      </c>
      <c r="W8031">
        <v>0.37</v>
      </c>
    </row>
    <row r="8032" spans="1:23" x14ac:dyDescent="0.3">
      <c r="A8032" t="s">
        <v>1329</v>
      </c>
      <c r="B8032" t="s">
        <v>1788</v>
      </c>
      <c r="D8032" s="1">
        <v>40749</v>
      </c>
      <c r="E8032" s="1">
        <v>40753</v>
      </c>
      <c r="F8032" s="1" t="str">
        <f t="shared" si="514"/>
        <v>July</v>
      </c>
      <c r="G8032" s="1" t="str">
        <f t="shared" si="515"/>
        <v>2011</v>
      </c>
      <c r="H8032" s="2">
        <f t="shared" si="516"/>
        <v>4</v>
      </c>
      <c r="I8032" s="2" t="b">
        <f t="shared" si="517"/>
        <v>0</v>
      </c>
      <c r="J8032" t="s">
        <v>17</v>
      </c>
      <c r="K8032">
        <v>29</v>
      </c>
      <c r="L8032">
        <v>2896.14</v>
      </c>
      <c r="M8032">
        <v>0.08</v>
      </c>
      <c r="N8032" t="s">
        <v>39</v>
      </c>
      <c r="O8032">
        <v>366.63</v>
      </c>
      <c r="P8032">
        <v>99.99</v>
      </c>
      <c r="Q8032">
        <v>19.989999999999998</v>
      </c>
      <c r="R8032" t="s">
        <v>805</v>
      </c>
      <c r="S8032" t="s">
        <v>143</v>
      </c>
      <c r="T8032" t="s">
        <v>42</v>
      </c>
      <c r="U8032" t="s">
        <v>32</v>
      </c>
      <c r="V8032" t="s">
        <v>48</v>
      </c>
      <c r="W8032">
        <v>0.5</v>
      </c>
    </row>
    <row r="8033" spans="1:23" x14ac:dyDescent="0.3">
      <c r="A8033" t="s">
        <v>951</v>
      </c>
      <c r="B8033" t="s">
        <v>1786</v>
      </c>
      <c r="D8033" s="1">
        <v>40992</v>
      </c>
      <c r="E8033" s="1">
        <v>40994</v>
      </c>
      <c r="F8033" s="1" t="str">
        <f t="shared" si="514"/>
        <v>March</v>
      </c>
      <c r="G8033" s="1" t="str">
        <f t="shared" si="515"/>
        <v>2012</v>
      </c>
      <c r="H8033" s="2">
        <f t="shared" si="516"/>
        <v>2</v>
      </c>
      <c r="I8033" s="2" t="b">
        <f t="shared" si="517"/>
        <v>0</v>
      </c>
      <c r="J8033" t="s">
        <v>44</v>
      </c>
      <c r="K8033">
        <v>8</v>
      </c>
      <c r="L8033">
        <v>86.38</v>
      </c>
      <c r="M8033">
        <v>0.1</v>
      </c>
      <c r="N8033" t="s">
        <v>18</v>
      </c>
      <c r="O8033">
        <v>-12.61</v>
      </c>
      <c r="P8033">
        <v>10.98</v>
      </c>
      <c r="Q8033">
        <v>3.37</v>
      </c>
      <c r="R8033" t="s">
        <v>805</v>
      </c>
      <c r="S8033" t="s">
        <v>143</v>
      </c>
      <c r="T8033" t="s">
        <v>27</v>
      </c>
      <c r="U8033" t="s">
        <v>22</v>
      </c>
      <c r="V8033" t="s">
        <v>82</v>
      </c>
      <c r="W8033">
        <v>0.56999999999999995</v>
      </c>
    </row>
    <row r="8034" spans="1:23" x14ac:dyDescent="0.3">
      <c r="A8034" t="s">
        <v>1784</v>
      </c>
      <c r="B8034" t="s">
        <v>1785</v>
      </c>
      <c r="D8034" s="1">
        <v>40907</v>
      </c>
      <c r="E8034" s="1">
        <v>40909</v>
      </c>
      <c r="F8034" s="1" t="str">
        <f t="shared" si="514"/>
        <v>January</v>
      </c>
      <c r="G8034" s="1" t="str">
        <f t="shared" si="515"/>
        <v>2012</v>
      </c>
      <c r="H8034" s="2">
        <f t="shared" si="516"/>
        <v>2</v>
      </c>
      <c r="I8034" s="2" t="b">
        <f t="shared" si="517"/>
        <v>0</v>
      </c>
      <c r="J8034" t="s">
        <v>17</v>
      </c>
      <c r="K8034">
        <v>29</v>
      </c>
      <c r="L8034">
        <v>852.75</v>
      </c>
      <c r="M8034">
        <v>0.08</v>
      </c>
      <c r="N8034" t="s">
        <v>18</v>
      </c>
      <c r="O8034">
        <v>358.73</v>
      </c>
      <c r="P8034">
        <v>30.44</v>
      </c>
      <c r="Q8034">
        <v>1.49</v>
      </c>
      <c r="R8034" t="s">
        <v>805</v>
      </c>
      <c r="S8034" t="s">
        <v>143</v>
      </c>
      <c r="T8034" t="s">
        <v>31</v>
      </c>
      <c r="U8034" t="s">
        <v>22</v>
      </c>
      <c r="V8034" t="s">
        <v>29</v>
      </c>
      <c r="W8034">
        <v>0.37</v>
      </c>
    </row>
    <row r="8035" spans="1:23" x14ac:dyDescent="0.3">
      <c r="A8035" t="s">
        <v>1784</v>
      </c>
      <c r="B8035" t="s">
        <v>1785</v>
      </c>
      <c r="D8035" s="1">
        <v>40907</v>
      </c>
      <c r="E8035" s="1">
        <v>40909</v>
      </c>
      <c r="F8035" s="1" t="str">
        <f t="shared" si="514"/>
        <v>January</v>
      </c>
      <c r="G8035" s="1" t="str">
        <f t="shared" si="515"/>
        <v>2012</v>
      </c>
      <c r="H8035" s="2">
        <f t="shared" si="516"/>
        <v>2</v>
      </c>
      <c r="I8035" s="2" t="b">
        <f t="shared" si="517"/>
        <v>0</v>
      </c>
      <c r="J8035" t="s">
        <v>17</v>
      </c>
      <c r="K8035">
        <v>26</v>
      </c>
      <c r="L8035">
        <v>172.33</v>
      </c>
      <c r="M8035">
        <v>0.04</v>
      </c>
      <c r="N8035" t="s">
        <v>18</v>
      </c>
      <c r="O8035">
        <v>-52.21</v>
      </c>
      <c r="P8035">
        <v>6.48</v>
      </c>
      <c r="Q8035">
        <v>5.74</v>
      </c>
      <c r="R8035" t="s">
        <v>805</v>
      </c>
      <c r="S8035" t="s">
        <v>143</v>
      </c>
      <c r="T8035" t="s">
        <v>31</v>
      </c>
      <c r="U8035" t="s">
        <v>22</v>
      </c>
      <c r="V8035" t="s">
        <v>43</v>
      </c>
      <c r="W8035">
        <v>0.37</v>
      </c>
    </row>
    <row r="8036" spans="1:23" x14ac:dyDescent="0.3">
      <c r="A8036" t="s">
        <v>987</v>
      </c>
      <c r="B8036" t="s">
        <v>1250</v>
      </c>
      <c r="D8036" s="1">
        <v>39841</v>
      </c>
      <c r="E8036" s="1">
        <v>39842</v>
      </c>
      <c r="F8036" s="1" t="str">
        <f t="shared" si="514"/>
        <v>January</v>
      </c>
      <c r="G8036" s="1" t="str">
        <f t="shared" si="515"/>
        <v>2009</v>
      </c>
      <c r="H8036" s="2">
        <f t="shared" si="516"/>
        <v>1</v>
      </c>
      <c r="I8036" s="2" t="b">
        <f t="shared" si="517"/>
        <v>0</v>
      </c>
      <c r="J8036" t="s">
        <v>44</v>
      </c>
      <c r="K8036">
        <v>36</v>
      </c>
      <c r="L8036">
        <v>267.52999999999997</v>
      </c>
      <c r="M8036">
        <v>0</v>
      </c>
      <c r="N8036" t="s">
        <v>39</v>
      </c>
      <c r="O8036">
        <v>85.17</v>
      </c>
      <c r="P8036">
        <v>6.88</v>
      </c>
      <c r="Q8036">
        <v>2</v>
      </c>
      <c r="R8036" t="s">
        <v>805</v>
      </c>
      <c r="S8036" t="s">
        <v>143</v>
      </c>
      <c r="T8036" t="s">
        <v>42</v>
      </c>
      <c r="U8036" t="s">
        <v>22</v>
      </c>
      <c r="V8036" t="s">
        <v>43</v>
      </c>
      <c r="W8036">
        <v>0.39</v>
      </c>
    </row>
    <row r="8037" spans="1:23" x14ac:dyDescent="0.3">
      <c r="A8037" t="s">
        <v>987</v>
      </c>
      <c r="B8037" t="s">
        <v>1250</v>
      </c>
      <c r="D8037" s="1">
        <v>39841</v>
      </c>
      <c r="E8037" s="1">
        <v>39841</v>
      </c>
      <c r="F8037" s="1" t="str">
        <f t="shared" si="514"/>
        <v>January</v>
      </c>
      <c r="G8037" s="1" t="str">
        <f t="shared" si="515"/>
        <v>2009</v>
      </c>
      <c r="H8037" s="2">
        <f t="shared" si="516"/>
        <v>0</v>
      </c>
      <c r="I8037" s="2" t="str">
        <f t="shared" si="517"/>
        <v>FREE DELIVERY</v>
      </c>
      <c r="J8037" t="s">
        <v>44</v>
      </c>
      <c r="K8037">
        <v>31</v>
      </c>
      <c r="L8037">
        <v>1065.26</v>
      </c>
      <c r="M8037">
        <v>0.03</v>
      </c>
      <c r="N8037" t="s">
        <v>39</v>
      </c>
      <c r="O8037">
        <v>-900.27</v>
      </c>
      <c r="P8037">
        <v>32.479999999999997</v>
      </c>
      <c r="Q8037">
        <v>35</v>
      </c>
      <c r="R8037" t="s">
        <v>805</v>
      </c>
      <c r="S8037" t="s">
        <v>143</v>
      </c>
      <c r="T8037" t="s">
        <v>42</v>
      </c>
      <c r="U8037" t="s">
        <v>22</v>
      </c>
      <c r="V8037" t="s">
        <v>23</v>
      </c>
      <c r="W8037">
        <v>0.81</v>
      </c>
    </row>
    <row r="8038" spans="1:23" x14ac:dyDescent="0.3">
      <c r="A8038" t="s">
        <v>1329</v>
      </c>
      <c r="B8038" t="s">
        <v>1788</v>
      </c>
      <c r="D8038" s="1">
        <v>39948</v>
      </c>
      <c r="E8038" s="1">
        <v>39949</v>
      </c>
      <c r="F8038" s="1" t="str">
        <f t="shared" si="514"/>
        <v>May</v>
      </c>
      <c r="G8038" s="1" t="str">
        <f t="shared" si="515"/>
        <v>2009</v>
      </c>
      <c r="H8038" s="2">
        <f t="shared" si="516"/>
        <v>1</v>
      </c>
      <c r="I8038" s="2" t="b">
        <f t="shared" si="517"/>
        <v>0</v>
      </c>
      <c r="J8038" t="s">
        <v>24</v>
      </c>
      <c r="K8038">
        <v>30</v>
      </c>
      <c r="L8038">
        <v>991.01</v>
      </c>
      <c r="M8038">
        <v>0.01</v>
      </c>
      <c r="N8038" t="s">
        <v>18</v>
      </c>
      <c r="O8038">
        <v>46.29</v>
      </c>
      <c r="P8038">
        <v>30.98</v>
      </c>
      <c r="Q8038">
        <v>6.5</v>
      </c>
      <c r="R8038" t="s">
        <v>805</v>
      </c>
      <c r="S8038" t="s">
        <v>143</v>
      </c>
      <c r="T8038" t="s">
        <v>31</v>
      </c>
      <c r="U8038" t="s">
        <v>32</v>
      </c>
      <c r="V8038" t="s">
        <v>48</v>
      </c>
      <c r="W8038">
        <v>0.64</v>
      </c>
    </row>
    <row r="8039" spans="1:23" x14ac:dyDescent="0.3">
      <c r="A8039" t="s">
        <v>1329</v>
      </c>
      <c r="B8039" t="s">
        <v>1788</v>
      </c>
      <c r="D8039" s="1">
        <v>39948</v>
      </c>
      <c r="E8039" s="1">
        <v>39951</v>
      </c>
      <c r="F8039" s="1" t="str">
        <f t="shared" si="514"/>
        <v>May</v>
      </c>
      <c r="G8039" s="1" t="str">
        <f t="shared" si="515"/>
        <v>2009</v>
      </c>
      <c r="H8039" s="2">
        <f t="shared" si="516"/>
        <v>3</v>
      </c>
      <c r="I8039" s="2" t="b">
        <f t="shared" si="517"/>
        <v>0</v>
      </c>
      <c r="J8039" t="s">
        <v>24</v>
      </c>
      <c r="K8039">
        <v>29</v>
      </c>
      <c r="L8039">
        <v>1267.42</v>
      </c>
      <c r="M8039">
        <v>0.01</v>
      </c>
      <c r="N8039" t="s">
        <v>18</v>
      </c>
      <c r="O8039">
        <v>177.79</v>
      </c>
      <c r="P8039">
        <v>40.99</v>
      </c>
      <c r="Q8039">
        <v>19.989999999999998</v>
      </c>
      <c r="R8039" t="s">
        <v>805</v>
      </c>
      <c r="S8039" t="s">
        <v>143</v>
      </c>
      <c r="T8039" t="s">
        <v>31</v>
      </c>
      <c r="U8039" t="s">
        <v>22</v>
      </c>
      <c r="V8039" t="s">
        <v>43</v>
      </c>
      <c r="W8039">
        <v>0.36</v>
      </c>
    </row>
    <row r="8040" spans="1:23" x14ac:dyDescent="0.3">
      <c r="A8040" t="s">
        <v>1086</v>
      </c>
      <c r="B8040" t="s">
        <v>1087</v>
      </c>
      <c r="D8040" s="1">
        <v>40607</v>
      </c>
      <c r="E8040" s="1">
        <v>40609</v>
      </c>
      <c r="F8040" s="1" t="str">
        <f t="shared" si="514"/>
        <v>March</v>
      </c>
      <c r="G8040" s="1" t="str">
        <f t="shared" si="515"/>
        <v>2011</v>
      </c>
      <c r="H8040" s="2">
        <f t="shared" si="516"/>
        <v>2</v>
      </c>
      <c r="I8040" s="2" t="b">
        <f t="shared" si="517"/>
        <v>0</v>
      </c>
      <c r="J8040" t="s">
        <v>34</v>
      </c>
      <c r="K8040">
        <v>49</v>
      </c>
      <c r="L8040">
        <v>14346.73</v>
      </c>
      <c r="M8040">
        <v>0.04</v>
      </c>
      <c r="N8040" t="s">
        <v>18</v>
      </c>
      <c r="O8040">
        <v>5762.52</v>
      </c>
      <c r="P8040">
        <v>304.99</v>
      </c>
      <c r="Q8040">
        <v>19.989999999999998</v>
      </c>
      <c r="R8040" t="s">
        <v>805</v>
      </c>
      <c r="S8040" t="s">
        <v>143</v>
      </c>
      <c r="T8040" t="s">
        <v>42</v>
      </c>
      <c r="U8040" t="s">
        <v>22</v>
      </c>
      <c r="V8040" t="s">
        <v>29</v>
      </c>
      <c r="W8040">
        <v>0.4</v>
      </c>
    </row>
    <row r="8041" spans="1:23" x14ac:dyDescent="0.3">
      <c r="A8041" t="s">
        <v>1086</v>
      </c>
      <c r="B8041" t="s">
        <v>1087</v>
      </c>
      <c r="D8041" s="1">
        <v>40607</v>
      </c>
      <c r="E8041" s="1">
        <v>40609</v>
      </c>
      <c r="F8041" s="1" t="str">
        <f t="shared" si="514"/>
        <v>March</v>
      </c>
      <c r="G8041" s="1" t="str">
        <f t="shared" si="515"/>
        <v>2011</v>
      </c>
      <c r="H8041" s="2">
        <f t="shared" si="516"/>
        <v>2</v>
      </c>
      <c r="I8041" s="2" t="b">
        <f t="shared" si="517"/>
        <v>0</v>
      </c>
      <c r="J8041" t="s">
        <v>34</v>
      </c>
      <c r="K8041">
        <v>15</v>
      </c>
      <c r="L8041">
        <v>40.340000000000003</v>
      </c>
      <c r="M8041">
        <v>0.09</v>
      </c>
      <c r="N8041" t="s">
        <v>18</v>
      </c>
      <c r="O8041">
        <v>10.59</v>
      </c>
      <c r="P8041">
        <v>2.89</v>
      </c>
      <c r="Q8041">
        <v>0.5</v>
      </c>
      <c r="R8041" t="s">
        <v>805</v>
      </c>
      <c r="S8041" t="s">
        <v>143</v>
      </c>
      <c r="T8041" t="s">
        <v>42</v>
      </c>
      <c r="U8041" t="s">
        <v>22</v>
      </c>
      <c r="V8041" t="s">
        <v>57</v>
      </c>
      <c r="W8041">
        <v>0.38</v>
      </c>
    </row>
    <row r="8042" spans="1:23" x14ac:dyDescent="0.3">
      <c r="A8042" t="s">
        <v>1086</v>
      </c>
      <c r="B8042" t="s">
        <v>1087</v>
      </c>
      <c r="D8042" s="1">
        <v>40607</v>
      </c>
      <c r="E8042" s="1">
        <v>40608</v>
      </c>
      <c r="F8042" s="1" t="str">
        <f t="shared" si="514"/>
        <v>March</v>
      </c>
      <c r="G8042" s="1" t="str">
        <f t="shared" si="515"/>
        <v>2011</v>
      </c>
      <c r="H8042" s="2">
        <f t="shared" si="516"/>
        <v>1</v>
      </c>
      <c r="I8042" s="2" t="b">
        <f t="shared" si="517"/>
        <v>0</v>
      </c>
      <c r="J8042" t="s">
        <v>34</v>
      </c>
      <c r="K8042">
        <v>41</v>
      </c>
      <c r="L8042">
        <v>3951.6754999999998</v>
      </c>
      <c r="M8042">
        <v>0.1</v>
      </c>
      <c r="N8042" t="s">
        <v>18</v>
      </c>
      <c r="O8042">
        <v>812.24</v>
      </c>
      <c r="P8042">
        <v>125.99</v>
      </c>
      <c r="Q8042">
        <v>4.2</v>
      </c>
      <c r="R8042" t="s">
        <v>805</v>
      </c>
      <c r="S8042" t="s">
        <v>143</v>
      </c>
      <c r="T8042" t="s">
        <v>42</v>
      </c>
      <c r="U8042" t="s">
        <v>32</v>
      </c>
      <c r="V8042" t="s">
        <v>33</v>
      </c>
      <c r="W8042">
        <v>0.56999999999999995</v>
      </c>
    </row>
    <row r="8043" spans="1:23" x14ac:dyDescent="0.3">
      <c r="A8043" t="s">
        <v>955</v>
      </c>
      <c r="B8043" t="s">
        <v>1789</v>
      </c>
      <c r="D8043" s="1">
        <v>40086</v>
      </c>
      <c r="E8043" s="1">
        <v>40087</v>
      </c>
      <c r="F8043" s="1" t="str">
        <f t="shared" si="514"/>
        <v>October</v>
      </c>
      <c r="G8043" s="1" t="str">
        <f t="shared" si="515"/>
        <v>2009</v>
      </c>
      <c r="H8043" s="2">
        <f t="shared" si="516"/>
        <v>1</v>
      </c>
      <c r="I8043" s="2" t="b">
        <f t="shared" si="517"/>
        <v>0</v>
      </c>
      <c r="J8043" t="s">
        <v>44</v>
      </c>
      <c r="K8043">
        <v>47</v>
      </c>
      <c r="L8043">
        <v>314</v>
      </c>
      <c r="M8043">
        <v>7.0000000000000007E-2</v>
      </c>
      <c r="N8043" t="s">
        <v>18</v>
      </c>
      <c r="O8043">
        <v>-66.040000000000006</v>
      </c>
      <c r="P8043">
        <v>6.54</v>
      </c>
      <c r="Q8043">
        <v>5.27</v>
      </c>
      <c r="R8043" t="s">
        <v>805</v>
      </c>
      <c r="S8043" t="s">
        <v>143</v>
      </c>
      <c r="T8043" t="s">
        <v>31</v>
      </c>
      <c r="U8043" t="s">
        <v>22</v>
      </c>
      <c r="V8043" t="s">
        <v>29</v>
      </c>
      <c r="W8043">
        <v>0.36</v>
      </c>
    </row>
    <row r="8044" spans="1:23" x14ac:dyDescent="0.3">
      <c r="A8044" t="s">
        <v>955</v>
      </c>
      <c r="B8044" t="s">
        <v>1789</v>
      </c>
      <c r="D8044" s="1">
        <v>40086</v>
      </c>
      <c r="E8044" s="1">
        <v>40087</v>
      </c>
      <c r="F8044" s="1" t="str">
        <f t="shared" si="514"/>
        <v>October</v>
      </c>
      <c r="G8044" s="1" t="str">
        <f t="shared" si="515"/>
        <v>2009</v>
      </c>
      <c r="H8044" s="2">
        <f t="shared" si="516"/>
        <v>1</v>
      </c>
      <c r="I8044" s="2" t="b">
        <f t="shared" si="517"/>
        <v>0</v>
      </c>
      <c r="J8044" t="s">
        <v>44</v>
      </c>
      <c r="K8044">
        <v>50</v>
      </c>
      <c r="L8044">
        <v>155.54</v>
      </c>
      <c r="M8044">
        <v>0.09</v>
      </c>
      <c r="N8044" t="s">
        <v>18</v>
      </c>
      <c r="O8044">
        <v>15.66</v>
      </c>
      <c r="P8044">
        <v>3.29</v>
      </c>
      <c r="Q8044">
        <v>1.35</v>
      </c>
      <c r="R8044" t="s">
        <v>805</v>
      </c>
      <c r="S8044" t="s">
        <v>143</v>
      </c>
      <c r="T8044" t="s">
        <v>31</v>
      </c>
      <c r="U8044" t="s">
        <v>22</v>
      </c>
      <c r="V8044" t="s">
        <v>46</v>
      </c>
      <c r="W8044">
        <v>0.4</v>
      </c>
    </row>
    <row r="8045" spans="1:23" x14ac:dyDescent="0.3">
      <c r="A8045" t="s">
        <v>951</v>
      </c>
      <c r="B8045" t="s">
        <v>1786</v>
      </c>
      <c r="D8045" s="1">
        <v>40044</v>
      </c>
      <c r="E8045" s="1">
        <v>40051</v>
      </c>
      <c r="F8045" s="1" t="str">
        <f t="shared" si="514"/>
        <v>August</v>
      </c>
      <c r="G8045" s="1" t="str">
        <f t="shared" si="515"/>
        <v>2009</v>
      </c>
      <c r="H8045" s="2">
        <f t="shared" si="516"/>
        <v>7</v>
      </c>
      <c r="I8045" s="2" t="b">
        <f t="shared" si="517"/>
        <v>0</v>
      </c>
      <c r="J8045" t="s">
        <v>17</v>
      </c>
      <c r="K8045">
        <v>19</v>
      </c>
      <c r="L8045">
        <v>1133.4494999999999</v>
      </c>
      <c r="M8045">
        <v>0.01</v>
      </c>
      <c r="N8045" t="s">
        <v>18</v>
      </c>
      <c r="O8045">
        <v>169.16</v>
      </c>
      <c r="P8045">
        <v>65.989999999999995</v>
      </c>
      <c r="Q8045">
        <v>5.31</v>
      </c>
      <c r="R8045" t="s">
        <v>805</v>
      </c>
      <c r="S8045" t="s">
        <v>143</v>
      </c>
      <c r="T8045" t="s">
        <v>27</v>
      </c>
      <c r="U8045" t="s">
        <v>32</v>
      </c>
      <c r="V8045" t="s">
        <v>33</v>
      </c>
      <c r="W8045">
        <v>0.56999999999999995</v>
      </c>
    </row>
    <row r="8046" spans="1:23" x14ac:dyDescent="0.3">
      <c r="A8046" t="s">
        <v>1784</v>
      </c>
      <c r="B8046" t="s">
        <v>1785</v>
      </c>
      <c r="D8046" s="1">
        <v>40006</v>
      </c>
      <c r="E8046" s="1">
        <v>40007</v>
      </c>
      <c r="F8046" s="1" t="str">
        <f t="shared" si="514"/>
        <v>July</v>
      </c>
      <c r="G8046" s="1" t="str">
        <f t="shared" si="515"/>
        <v>2009</v>
      </c>
      <c r="H8046" s="2">
        <f t="shared" si="516"/>
        <v>1</v>
      </c>
      <c r="I8046" s="2" t="b">
        <f t="shared" si="517"/>
        <v>0</v>
      </c>
      <c r="J8046" t="s">
        <v>24</v>
      </c>
      <c r="K8046">
        <v>34</v>
      </c>
      <c r="L8046">
        <v>203.49</v>
      </c>
      <c r="M8046">
        <v>0.05</v>
      </c>
      <c r="N8046" t="s">
        <v>18</v>
      </c>
      <c r="O8046">
        <v>90.35</v>
      </c>
      <c r="P8046">
        <v>6.3</v>
      </c>
      <c r="Q8046">
        <v>0.5</v>
      </c>
      <c r="R8046" t="s">
        <v>805</v>
      </c>
      <c r="S8046" t="s">
        <v>143</v>
      </c>
      <c r="T8046" t="s">
        <v>31</v>
      </c>
      <c r="U8046" t="s">
        <v>22</v>
      </c>
      <c r="V8046" t="s">
        <v>57</v>
      </c>
      <c r="W8046">
        <v>0.39</v>
      </c>
    </row>
    <row r="8047" spans="1:23" x14ac:dyDescent="0.3">
      <c r="A8047" t="s">
        <v>1784</v>
      </c>
      <c r="B8047" t="s">
        <v>1785</v>
      </c>
      <c r="D8047" s="1">
        <v>40006</v>
      </c>
      <c r="E8047" s="1">
        <v>40008</v>
      </c>
      <c r="F8047" s="1" t="str">
        <f t="shared" si="514"/>
        <v>July</v>
      </c>
      <c r="G8047" s="1" t="str">
        <f t="shared" si="515"/>
        <v>2009</v>
      </c>
      <c r="H8047" s="2">
        <f t="shared" si="516"/>
        <v>2</v>
      </c>
      <c r="I8047" s="2" t="b">
        <f t="shared" si="517"/>
        <v>0</v>
      </c>
      <c r="J8047" t="s">
        <v>24</v>
      </c>
      <c r="K8047">
        <v>33</v>
      </c>
      <c r="L8047">
        <v>5638.7979999999998</v>
      </c>
      <c r="M8047">
        <v>0.09</v>
      </c>
      <c r="N8047" t="s">
        <v>39</v>
      </c>
      <c r="O8047">
        <v>1406.05</v>
      </c>
      <c r="P8047">
        <v>205.99</v>
      </c>
      <c r="Q8047">
        <v>3</v>
      </c>
      <c r="R8047" t="s">
        <v>805</v>
      </c>
      <c r="S8047" t="s">
        <v>143</v>
      </c>
      <c r="T8047" t="s">
        <v>31</v>
      </c>
      <c r="U8047" t="s">
        <v>32</v>
      </c>
      <c r="V8047" t="s">
        <v>33</v>
      </c>
      <c r="W8047">
        <v>0.57999999999999996</v>
      </c>
    </row>
    <row r="8048" spans="1:23" x14ac:dyDescent="0.3">
      <c r="A8048" t="s">
        <v>1016</v>
      </c>
      <c r="B8048" t="s">
        <v>1247</v>
      </c>
      <c r="D8048" s="1">
        <v>41261</v>
      </c>
      <c r="E8048" s="1">
        <v>41262</v>
      </c>
      <c r="F8048" s="1" t="str">
        <f t="shared" si="514"/>
        <v>December</v>
      </c>
      <c r="G8048" s="1" t="str">
        <f t="shared" si="515"/>
        <v>2012</v>
      </c>
      <c r="H8048" s="2">
        <f t="shared" si="516"/>
        <v>1</v>
      </c>
      <c r="I8048" s="2" t="b">
        <f t="shared" si="517"/>
        <v>0</v>
      </c>
      <c r="J8048" t="s">
        <v>24</v>
      </c>
      <c r="K8048">
        <v>25</v>
      </c>
      <c r="L8048">
        <v>1071.77</v>
      </c>
      <c r="M8048">
        <v>0.09</v>
      </c>
      <c r="N8048" t="s">
        <v>18</v>
      </c>
      <c r="O8048">
        <v>262.07</v>
      </c>
      <c r="P8048">
        <v>45.98</v>
      </c>
      <c r="Q8048">
        <v>4.8</v>
      </c>
      <c r="R8048" t="s">
        <v>805</v>
      </c>
      <c r="S8048" t="s">
        <v>143</v>
      </c>
      <c r="T8048" t="s">
        <v>21</v>
      </c>
      <c r="U8048" t="s">
        <v>36</v>
      </c>
      <c r="V8048" t="s">
        <v>37</v>
      </c>
      <c r="W8048">
        <v>0.68</v>
      </c>
    </row>
    <row r="8049" spans="1:23" x14ac:dyDescent="0.3">
      <c r="A8049" t="s">
        <v>1016</v>
      </c>
      <c r="B8049" t="s">
        <v>1247</v>
      </c>
      <c r="D8049" s="1">
        <v>41261</v>
      </c>
      <c r="E8049" s="1">
        <v>41262</v>
      </c>
      <c r="F8049" s="1" t="str">
        <f t="shared" si="514"/>
        <v>December</v>
      </c>
      <c r="G8049" s="1" t="str">
        <f t="shared" si="515"/>
        <v>2012</v>
      </c>
      <c r="H8049" s="2">
        <f t="shared" si="516"/>
        <v>1</v>
      </c>
      <c r="I8049" s="2" t="b">
        <f t="shared" si="517"/>
        <v>0</v>
      </c>
      <c r="J8049" t="s">
        <v>24</v>
      </c>
      <c r="K8049">
        <v>29</v>
      </c>
      <c r="L8049">
        <v>8635.61</v>
      </c>
      <c r="M8049">
        <v>0.03</v>
      </c>
      <c r="N8049" t="s">
        <v>18</v>
      </c>
      <c r="O8049">
        <v>2733.04</v>
      </c>
      <c r="P8049">
        <v>300.97000000000003</v>
      </c>
      <c r="Q8049">
        <v>7.18</v>
      </c>
      <c r="R8049" t="s">
        <v>805</v>
      </c>
      <c r="S8049" t="s">
        <v>143</v>
      </c>
      <c r="T8049" t="s">
        <v>21</v>
      </c>
      <c r="U8049" t="s">
        <v>32</v>
      </c>
      <c r="V8049" t="s">
        <v>48</v>
      </c>
      <c r="W8049">
        <v>0.48</v>
      </c>
    </row>
    <row r="8050" spans="1:23" x14ac:dyDescent="0.3">
      <c r="A8050" t="s">
        <v>1016</v>
      </c>
      <c r="B8050" t="s">
        <v>1247</v>
      </c>
      <c r="D8050" s="1">
        <v>41261</v>
      </c>
      <c r="E8050" s="1">
        <v>41263</v>
      </c>
      <c r="F8050" s="1" t="str">
        <f t="shared" si="514"/>
        <v>December</v>
      </c>
      <c r="G8050" s="1" t="str">
        <f t="shared" si="515"/>
        <v>2012</v>
      </c>
      <c r="H8050" s="2">
        <f t="shared" si="516"/>
        <v>2</v>
      </c>
      <c r="I8050" s="2" t="b">
        <f t="shared" si="517"/>
        <v>0</v>
      </c>
      <c r="J8050" t="s">
        <v>24</v>
      </c>
      <c r="K8050">
        <v>2</v>
      </c>
      <c r="L8050">
        <v>63.96</v>
      </c>
      <c r="M8050">
        <v>0</v>
      </c>
      <c r="N8050" t="s">
        <v>18</v>
      </c>
      <c r="O8050">
        <v>-119.36</v>
      </c>
      <c r="P8050">
        <v>29.89</v>
      </c>
      <c r="Q8050">
        <v>1.99</v>
      </c>
      <c r="R8050" t="s">
        <v>805</v>
      </c>
      <c r="S8050" t="s">
        <v>143</v>
      </c>
      <c r="T8050" t="s">
        <v>21</v>
      </c>
      <c r="U8050" t="s">
        <v>32</v>
      </c>
      <c r="V8050" t="s">
        <v>48</v>
      </c>
      <c r="W8050">
        <v>0.5</v>
      </c>
    </row>
    <row r="8051" spans="1:23" x14ac:dyDescent="0.3">
      <c r="A8051" t="s">
        <v>1016</v>
      </c>
      <c r="B8051" t="s">
        <v>1247</v>
      </c>
      <c r="D8051" s="1">
        <v>41261</v>
      </c>
      <c r="E8051" s="1">
        <v>41262</v>
      </c>
      <c r="F8051" s="1" t="str">
        <f t="shared" si="514"/>
        <v>December</v>
      </c>
      <c r="G8051" s="1" t="str">
        <f t="shared" si="515"/>
        <v>2012</v>
      </c>
      <c r="H8051" s="2">
        <f t="shared" si="516"/>
        <v>1</v>
      </c>
      <c r="I8051" s="2" t="b">
        <f t="shared" si="517"/>
        <v>0</v>
      </c>
      <c r="J8051" t="s">
        <v>24</v>
      </c>
      <c r="K8051">
        <v>50</v>
      </c>
      <c r="L8051">
        <v>833</v>
      </c>
      <c r="M8051">
        <v>0</v>
      </c>
      <c r="N8051" t="s">
        <v>18</v>
      </c>
      <c r="O8051">
        <v>436.53</v>
      </c>
      <c r="P8051">
        <v>15.57</v>
      </c>
      <c r="Q8051">
        <v>1.39</v>
      </c>
      <c r="R8051" t="s">
        <v>805</v>
      </c>
      <c r="S8051" t="s">
        <v>143</v>
      </c>
      <c r="T8051" t="s">
        <v>21</v>
      </c>
      <c r="U8051" t="s">
        <v>22</v>
      </c>
      <c r="V8051" t="s">
        <v>51</v>
      </c>
      <c r="W8051">
        <v>0.38</v>
      </c>
    </row>
    <row r="8052" spans="1:23" x14ac:dyDescent="0.3">
      <c r="A8052" t="s">
        <v>951</v>
      </c>
      <c r="B8052" t="s">
        <v>1786</v>
      </c>
      <c r="D8052" s="1">
        <v>40481</v>
      </c>
      <c r="E8052" s="1">
        <v>40488</v>
      </c>
      <c r="F8052" s="1" t="str">
        <f t="shared" si="514"/>
        <v>November</v>
      </c>
      <c r="G8052" s="1" t="str">
        <f t="shared" si="515"/>
        <v>2010</v>
      </c>
      <c r="H8052" s="2">
        <f t="shared" si="516"/>
        <v>7</v>
      </c>
      <c r="I8052" s="2" t="b">
        <f t="shared" si="517"/>
        <v>0</v>
      </c>
      <c r="J8052" t="s">
        <v>17</v>
      </c>
      <c r="K8052">
        <v>43</v>
      </c>
      <c r="L8052">
        <v>1711.02</v>
      </c>
      <c r="M8052">
        <v>0.1</v>
      </c>
      <c r="N8052" t="s">
        <v>18</v>
      </c>
      <c r="O8052">
        <v>139.63</v>
      </c>
      <c r="P8052">
        <v>43.98</v>
      </c>
      <c r="Q8052">
        <v>8.99</v>
      </c>
      <c r="R8052" t="s">
        <v>805</v>
      </c>
      <c r="S8052" t="s">
        <v>143</v>
      </c>
      <c r="T8052" t="s">
        <v>31</v>
      </c>
      <c r="U8052" t="s">
        <v>22</v>
      </c>
      <c r="V8052" t="s">
        <v>60</v>
      </c>
      <c r="W8052">
        <v>0.57999999999999996</v>
      </c>
    </row>
    <row r="8053" spans="1:23" x14ac:dyDescent="0.3">
      <c r="A8053" t="s">
        <v>1086</v>
      </c>
      <c r="B8053" t="s">
        <v>1087</v>
      </c>
      <c r="D8053" s="1">
        <v>40527</v>
      </c>
      <c r="E8053" s="1">
        <v>40528</v>
      </c>
      <c r="F8053" s="1" t="str">
        <f t="shared" si="514"/>
        <v>December</v>
      </c>
      <c r="G8053" s="1" t="str">
        <f t="shared" si="515"/>
        <v>2010</v>
      </c>
      <c r="H8053" s="2">
        <f t="shared" si="516"/>
        <v>1</v>
      </c>
      <c r="I8053" s="2" t="b">
        <f t="shared" si="517"/>
        <v>0</v>
      </c>
      <c r="J8053" t="s">
        <v>24</v>
      </c>
      <c r="K8053">
        <v>10</v>
      </c>
      <c r="L8053">
        <v>408.23</v>
      </c>
      <c r="M8053">
        <v>0.06</v>
      </c>
      <c r="N8053" t="s">
        <v>18</v>
      </c>
      <c r="O8053">
        <v>52.38</v>
      </c>
      <c r="P8053">
        <v>40.97</v>
      </c>
      <c r="Q8053">
        <v>1.99</v>
      </c>
      <c r="R8053" t="s">
        <v>805</v>
      </c>
      <c r="S8053" t="s">
        <v>143</v>
      </c>
      <c r="T8053" t="s">
        <v>42</v>
      </c>
      <c r="U8053" t="s">
        <v>32</v>
      </c>
      <c r="V8053" t="s">
        <v>48</v>
      </c>
      <c r="W8053">
        <v>0.42</v>
      </c>
    </row>
    <row r="8054" spans="1:23" x14ac:dyDescent="0.3">
      <c r="A8054" t="s">
        <v>928</v>
      </c>
      <c r="B8054" t="s">
        <v>1234</v>
      </c>
      <c r="D8054" s="1">
        <v>40801</v>
      </c>
      <c r="E8054" s="1">
        <v>40803</v>
      </c>
      <c r="F8054" s="1" t="str">
        <f t="shared" si="514"/>
        <v>September</v>
      </c>
      <c r="G8054" s="1" t="str">
        <f t="shared" si="515"/>
        <v>2011</v>
      </c>
      <c r="H8054" s="2">
        <f t="shared" si="516"/>
        <v>2</v>
      </c>
      <c r="I8054" s="2" t="b">
        <f t="shared" si="517"/>
        <v>0</v>
      </c>
      <c r="J8054" t="s">
        <v>52</v>
      </c>
      <c r="K8054">
        <v>34</v>
      </c>
      <c r="L8054">
        <v>260.51</v>
      </c>
      <c r="M8054">
        <v>0.03</v>
      </c>
      <c r="N8054" t="s">
        <v>18</v>
      </c>
      <c r="O8054">
        <v>-127.52</v>
      </c>
      <c r="P8054">
        <v>7.3</v>
      </c>
      <c r="Q8054">
        <v>7.72</v>
      </c>
      <c r="R8054" t="s">
        <v>805</v>
      </c>
      <c r="S8054" t="s">
        <v>143</v>
      </c>
      <c r="T8054" t="s">
        <v>27</v>
      </c>
      <c r="U8054" t="s">
        <v>22</v>
      </c>
      <c r="V8054" t="s">
        <v>29</v>
      </c>
      <c r="W8054">
        <v>0.38</v>
      </c>
    </row>
    <row r="8055" spans="1:23" x14ac:dyDescent="0.3">
      <c r="A8055" t="s">
        <v>928</v>
      </c>
      <c r="B8055" t="s">
        <v>1234</v>
      </c>
      <c r="D8055" s="1">
        <v>40801</v>
      </c>
      <c r="E8055" s="1">
        <v>40803</v>
      </c>
      <c r="F8055" s="1" t="str">
        <f t="shared" si="514"/>
        <v>September</v>
      </c>
      <c r="G8055" s="1" t="str">
        <f t="shared" si="515"/>
        <v>2011</v>
      </c>
      <c r="H8055" s="2">
        <f t="shared" si="516"/>
        <v>2</v>
      </c>
      <c r="I8055" s="2" t="b">
        <f t="shared" si="517"/>
        <v>0</v>
      </c>
      <c r="J8055" t="s">
        <v>52</v>
      </c>
      <c r="K8055">
        <v>15</v>
      </c>
      <c r="L8055">
        <v>466.28</v>
      </c>
      <c r="M8055">
        <v>0</v>
      </c>
      <c r="N8055" t="s">
        <v>18</v>
      </c>
      <c r="O8055">
        <v>92.7</v>
      </c>
      <c r="P8055">
        <v>29.89</v>
      </c>
      <c r="Q8055">
        <v>1.99</v>
      </c>
      <c r="R8055" t="s">
        <v>805</v>
      </c>
      <c r="S8055" t="s">
        <v>143</v>
      </c>
      <c r="T8055" t="s">
        <v>27</v>
      </c>
      <c r="U8055" t="s">
        <v>32</v>
      </c>
      <c r="V8055" t="s">
        <v>48</v>
      </c>
      <c r="W8055">
        <v>0.5</v>
      </c>
    </row>
    <row r="8056" spans="1:23" x14ac:dyDescent="0.3">
      <c r="A8056" t="s">
        <v>977</v>
      </c>
      <c r="B8056" t="s">
        <v>1271</v>
      </c>
      <c r="D8056" s="1">
        <v>40548</v>
      </c>
      <c r="E8056" s="1">
        <v>40549</v>
      </c>
      <c r="F8056" s="1" t="str">
        <f t="shared" si="514"/>
        <v>January</v>
      </c>
      <c r="G8056" s="1" t="str">
        <f t="shared" si="515"/>
        <v>2011</v>
      </c>
      <c r="H8056" s="2">
        <f t="shared" si="516"/>
        <v>1</v>
      </c>
      <c r="I8056" s="2" t="b">
        <f t="shared" si="517"/>
        <v>0</v>
      </c>
      <c r="J8056" t="s">
        <v>52</v>
      </c>
      <c r="K8056">
        <v>5</v>
      </c>
      <c r="L8056">
        <v>477.39</v>
      </c>
      <c r="M8056">
        <v>0.02</v>
      </c>
      <c r="N8056" t="s">
        <v>25</v>
      </c>
      <c r="O8056">
        <v>-211.36</v>
      </c>
      <c r="P8056">
        <v>81.94</v>
      </c>
      <c r="Q8056">
        <v>55.81</v>
      </c>
      <c r="R8056" t="s">
        <v>805</v>
      </c>
      <c r="S8056" t="s">
        <v>143</v>
      </c>
      <c r="T8056" t="s">
        <v>42</v>
      </c>
      <c r="U8056" t="s">
        <v>36</v>
      </c>
      <c r="V8056" t="s">
        <v>54</v>
      </c>
      <c r="W8056">
        <v>0.6</v>
      </c>
    </row>
    <row r="8057" spans="1:23" x14ac:dyDescent="0.3">
      <c r="A8057" t="s">
        <v>977</v>
      </c>
      <c r="B8057" t="s">
        <v>1271</v>
      </c>
      <c r="D8057" s="1">
        <v>40548</v>
      </c>
      <c r="E8057" s="1">
        <v>40550</v>
      </c>
      <c r="F8057" s="1" t="str">
        <f t="shared" si="514"/>
        <v>January</v>
      </c>
      <c r="G8057" s="1" t="str">
        <f t="shared" si="515"/>
        <v>2011</v>
      </c>
      <c r="H8057" s="2">
        <f t="shared" si="516"/>
        <v>2</v>
      </c>
      <c r="I8057" s="2" t="b">
        <f t="shared" si="517"/>
        <v>0</v>
      </c>
      <c r="J8057" t="s">
        <v>52</v>
      </c>
      <c r="K8057">
        <v>14</v>
      </c>
      <c r="L8057">
        <v>552.08000000000004</v>
      </c>
      <c r="M8057">
        <v>0</v>
      </c>
      <c r="N8057" t="s">
        <v>39</v>
      </c>
      <c r="O8057">
        <v>203.24</v>
      </c>
      <c r="P8057">
        <v>37.94</v>
      </c>
      <c r="Q8057">
        <v>5.08</v>
      </c>
      <c r="R8057" t="s">
        <v>805</v>
      </c>
      <c r="S8057" t="s">
        <v>143</v>
      </c>
      <c r="T8057" t="s">
        <v>42</v>
      </c>
      <c r="U8057" t="s">
        <v>22</v>
      </c>
      <c r="V8057" t="s">
        <v>43</v>
      </c>
      <c r="W8057">
        <v>0.38</v>
      </c>
    </row>
    <row r="8058" spans="1:23" x14ac:dyDescent="0.3">
      <c r="A8058" t="s">
        <v>1086</v>
      </c>
      <c r="B8058" t="s">
        <v>1087</v>
      </c>
      <c r="D8058" s="1">
        <v>39993</v>
      </c>
      <c r="E8058" s="1">
        <v>39993</v>
      </c>
      <c r="F8058" s="1" t="str">
        <f t="shared" si="514"/>
        <v>June</v>
      </c>
      <c r="G8058" s="1" t="str">
        <f t="shared" si="515"/>
        <v>2009</v>
      </c>
      <c r="H8058" s="2">
        <f t="shared" si="516"/>
        <v>0</v>
      </c>
      <c r="I8058" s="2" t="str">
        <f t="shared" si="517"/>
        <v>FREE DELIVERY</v>
      </c>
      <c r="J8058" t="s">
        <v>34</v>
      </c>
      <c r="K8058">
        <v>24</v>
      </c>
      <c r="L8058">
        <v>711.875</v>
      </c>
      <c r="M8058">
        <v>0.04</v>
      </c>
      <c r="N8058" t="s">
        <v>18</v>
      </c>
      <c r="O8058">
        <v>217.33</v>
      </c>
      <c r="P8058">
        <v>35.99</v>
      </c>
      <c r="Q8058">
        <v>3.3</v>
      </c>
      <c r="R8058" t="s">
        <v>805</v>
      </c>
      <c r="S8058" t="s">
        <v>143</v>
      </c>
      <c r="T8058" t="s">
        <v>42</v>
      </c>
      <c r="U8058" t="s">
        <v>32</v>
      </c>
      <c r="V8058" t="s">
        <v>33</v>
      </c>
      <c r="W8058">
        <v>0.39</v>
      </c>
    </row>
    <row r="8059" spans="1:23" x14ac:dyDescent="0.3">
      <c r="A8059" t="s">
        <v>1223</v>
      </c>
      <c r="B8059" t="s">
        <v>1790</v>
      </c>
      <c r="D8059" s="1">
        <v>40700</v>
      </c>
      <c r="E8059" s="1">
        <v>40702</v>
      </c>
      <c r="F8059" s="1" t="str">
        <f t="shared" si="514"/>
        <v>June</v>
      </c>
      <c r="G8059" s="1" t="str">
        <f t="shared" si="515"/>
        <v>2011</v>
      </c>
      <c r="H8059" s="2">
        <f t="shared" si="516"/>
        <v>2</v>
      </c>
      <c r="I8059" s="2" t="b">
        <f t="shared" si="517"/>
        <v>0</v>
      </c>
      <c r="J8059" t="s">
        <v>34</v>
      </c>
      <c r="K8059">
        <v>18</v>
      </c>
      <c r="L8059">
        <v>129.77000000000001</v>
      </c>
      <c r="M8059">
        <v>0.01</v>
      </c>
      <c r="N8059" t="s">
        <v>18</v>
      </c>
      <c r="O8059">
        <v>-99.42</v>
      </c>
      <c r="P8059">
        <v>6.48</v>
      </c>
      <c r="Q8059">
        <v>9.68</v>
      </c>
      <c r="R8059" t="s">
        <v>805</v>
      </c>
      <c r="S8059" t="s">
        <v>143</v>
      </c>
      <c r="T8059" t="s">
        <v>31</v>
      </c>
      <c r="U8059" t="s">
        <v>22</v>
      </c>
      <c r="V8059" t="s">
        <v>43</v>
      </c>
      <c r="W8059">
        <v>0.36</v>
      </c>
    </row>
    <row r="8060" spans="1:23" x14ac:dyDescent="0.3">
      <c r="A8060" t="s">
        <v>1329</v>
      </c>
      <c r="B8060" t="s">
        <v>1788</v>
      </c>
      <c r="D8060" s="1">
        <v>40116</v>
      </c>
      <c r="E8060" s="1">
        <v>40116</v>
      </c>
      <c r="F8060" s="1" t="str">
        <f t="shared" si="514"/>
        <v>October</v>
      </c>
      <c r="G8060" s="1" t="str">
        <f t="shared" si="515"/>
        <v>2009</v>
      </c>
      <c r="H8060" s="2">
        <f t="shared" si="516"/>
        <v>0</v>
      </c>
      <c r="I8060" s="2" t="str">
        <f t="shared" si="517"/>
        <v>FREE DELIVERY</v>
      </c>
      <c r="J8060" t="s">
        <v>44</v>
      </c>
      <c r="K8060">
        <v>25</v>
      </c>
      <c r="L8060">
        <v>38.369999999999997</v>
      </c>
      <c r="M8060">
        <v>0.1</v>
      </c>
      <c r="N8060" t="s">
        <v>18</v>
      </c>
      <c r="O8060">
        <v>-13.88</v>
      </c>
      <c r="P8060">
        <v>1.6</v>
      </c>
      <c r="Q8060">
        <v>1.29</v>
      </c>
      <c r="R8060" t="s">
        <v>805</v>
      </c>
      <c r="S8060" t="s">
        <v>143</v>
      </c>
      <c r="T8060" t="s">
        <v>42</v>
      </c>
      <c r="U8060" t="s">
        <v>22</v>
      </c>
      <c r="V8060" t="s">
        <v>60</v>
      </c>
      <c r="W8060">
        <v>0.42</v>
      </c>
    </row>
    <row r="8061" spans="1:23" x14ac:dyDescent="0.3">
      <c r="A8061" t="s">
        <v>1216</v>
      </c>
      <c r="B8061" t="s">
        <v>1787</v>
      </c>
      <c r="D8061" s="1">
        <v>40333</v>
      </c>
      <c r="E8061" s="1">
        <v>40336</v>
      </c>
      <c r="F8061" s="1" t="str">
        <f t="shared" si="514"/>
        <v>June</v>
      </c>
      <c r="G8061" s="1" t="str">
        <f t="shared" si="515"/>
        <v>2010</v>
      </c>
      <c r="H8061" s="2">
        <f t="shared" si="516"/>
        <v>3</v>
      </c>
      <c r="I8061" s="2" t="b">
        <f t="shared" si="517"/>
        <v>0</v>
      </c>
      <c r="J8061" t="s">
        <v>24</v>
      </c>
      <c r="K8061">
        <v>4</v>
      </c>
      <c r="L8061">
        <v>467.15</v>
      </c>
      <c r="M8061">
        <v>0.01</v>
      </c>
      <c r="N8061" t="s">
        <v>25</v>
      </c>
      <c r="O8061">
        <v>-212.34</v>
      </c>
      <c r="P8061">
        <v>100.8</v>
      </c>
      <c r="Q8061">
        <v>60</v>
      </c>
      <c r="R8061" t="s">
        <v>805</v>
      </c>
      <c r="S8061" t="s">
        <v>143</v>
      </c>
      <c r="T8061" t="s">
        <v>31</v>
      </c>
      <c r="U8061" t="s">
        <v>36</v>
      </c>
      <c r="V8061" t="s">
        <v>55</v>
      </c>
      <c r="W8061">
        <v>0.59</v>
      </c>
    </row>
    <row r="8062" spans="1:23" x14ac:dyDescent="0.3">
      <c r="A8062" t="s">
        <v>987</v>
      </c>
      <c r="B8062" t="s">
        <v>1250</v>
      </c>
      <c r="D8062" s="1">
        <v>41059</v>
      </c>
      <c r="E8062" s="1">
        <v>41061</v>
      </c>
      <c r="F8062" s="1" t="str">
        <f t="shared" si="514"/>
        <v>June</v>
      </c>
      <c r="G8062" s="1" t="str">
        <f t="shared" si="515"/>
        <v>2012</v>
      </c>
      <c r="H8062" s="2">
        <f t="shared" si="516"/>
        <v>2</v>
      </c>
      <c r="I8062" s="2" t="b">
        <f t="shared" si="517"/>
        <v>0</v>
      </c>
      <c r="J8062" t="s">
        <v>24</v>
      </c>
      <c r="K8062">
        <v>31</v>
      </c>
      <c r="L8062">
        <v>2976.21</v>
      </c>
      <c r="M8062">
        <v>7.0000000000000007E-2</v>
      </c>
      <c r="N8062" t="s">
        <v>25</v>
      </c>
      <c r="O8062">
        <v>-277.63</v>
      </c>
      <c r="P8062">
        <v>100.98</v>
      </c>
      <c r="Q8062">
        <v>35.840000000000003</v>
      </c>
      <c r="R8062" t="s">
        <v>805</v>
      </c>
      <c r="S8062" t="s">
        <v>143</v>
      </c>
      <c r="T8062" t="s">
        <v>42</v>
      </c>
      <c r="U8062" t="s">
        <v>36</v>
      </c>
      <c r="V8062" t="s">
        <v>54</v>
      </c>
      <c r="W8062">
        <v>0.62</v>
      </c>
    </row>
    <row r="8063" spans="1:23" x14ac:dyDescent="0.3">
      <c r="A8063" t="s">
        <v>987</v>
      </c>
      <c r="B8063" t="s">
        <v>1250</v>
      </c>
      <c r="D8063" s="1">
        <v>41059</v>
      </c>
      <c r="E8063" s="1">
        <v>41061</v>
      </c>
      <c r="F8063" s="1" t="str">
        <f t="shared" si="514"/>
        <v>June</v>
      </c>
      <c r="G8063" s="1" t="str">
        <f t="shared" si="515"/>
        <v>2012</v>
      </c>
      <c r="H8063" s="2">
        <f t="shared" si="516"/>
        <v>2</v>
      </c>
      <c r="I8063" s="2" t="b">
        <f t="shared" si="517"/>
        <v>0</v>
      </c>
      <c r="J8063" t="s">
        <v>24</v>
      </c>
      <c r="K8063">
        <v>37</v>
      </c>
      <c r="L8063">
        <v>1894.1655000000001</v>
      </c>
      <c r="M8063">
        <v>0.1</v>
      </c>
      <c r="N8063" t="s">
        <v>18</v>
      </c>
      <c r="O8063">
        <v>134.72999999999999</v>
      </c>
      <c r="P8063">
        <v>65.989999999999995</v>
      </c>
      <c r="Q8063">
        <v>8.99</v>
      </c>
      <c r="R8063" t="s">
        <v>805</v>
      </c>
      <c r="S8063" t="s">
        <v>143</v>
      </c>
      <c r="T8063" t="s">
        <v>42</v>
      </c>
      <c r="U8063" t="s">
        <v>32</v>
      </c>
      <c r="V8063" t="s">
        <v>33</v>
      </c>
      <c r="W8063">
        <v>0.57999999999999996</v>
      </c>
    </row>
    <row r="8064" spans="1:23" x14ac:dyDescent="0.3">
      <c r="A8064" t="s">
        <v>1216</v>
      </c>
      <c r="B8064" t="s">
        <v>1787</v>
      </c>
      <c r="D8064" s="1">
        <v>41009</v>
      </c>
      <c r="E8064" s="1">
        <v>41011</v>
      </c>
      <c r="F8064" s="1" t="str">
        <f t="shared" si="514"/>
        <v>April</v>
      </c>
      <c r="G8064" s="1" t="str">
        <f t="shared" si="515"/>
        <v>2012</v>
      </c>
      <c r="H8064" s="2">
        <f t="shared" si="516"/>
        <v>2</v>
      </c>
      <c r="I8064" s="2" t="b">
        <f t="shared" si="517"/>
        <v>0</v>
      </c>
      <c r="J8064" t="s">
        <v>44</v>
      </c>
      <c r="K8064">
        <v>8</v>
      </c>
      <c r="L8064">
        <v>60.17</v>
      </c>
      <c r="M8064">
        <v>0</v>
      </c>
      <c r="N8064" t="s">
        <v>18</v>
      </c>
      <c r="O8064">
        <v>-18.239999999999998</v>
      </c>
      <c r="P8064">
        <v>6.68</v>
      </c>
      <c r="Q8064">
        <v>5.66</v>
      </c>
      <c r="R8064" t="s">
        <v>805</v>
      </c>
      <c r="S8064" t="s">
        <v>143</v>
      </c>
      <c r="T8064" t="s">
        <v>31</v>
      </c>
      <c r="U8064" t="s">
        <v>22</v>
      </c>
      <c r="V8064" t="s">
        <v>43</v>
      </c>
      <c r="W8064">
        <v>0.37</v>
      </c>
    </row>
    <row r="8065" spans="1:23" x14ac:dyDescent="0.3">
      <c r="A8065" t="s">
        <v>928</v>
      </c>
      <c r="B8065" t="s">
        <v>1234</v>
      </c>
      <c r="D8065" s="1">
        <v>41149</v>
      </c>
      <c r="E8065" s="1">
        <v>41150</v>
      </c>
      <c r="F8065" s="1" t="str">
        <f t="shared" si="514"/>
        <v>August</v>
      </c>
      <c r="G8065" s="1" t="str">
        <f t="shared" si="515"/>
        <v>2012</v>
      </c>
      <c r="H8065" s="2">
        <f t="shared" si="516"/>
        <v>1</v>
      </c>
      <c r="I8065" s="2" t="b">
        <f t="shared" si="517"/>
        <v>0</v>
      </c>
      <c r="J8065" t="s">
        <v>52</v>
      </c>
      <c r="K8065">
        <v>24</v>
      </c>
      <c r="L8065">
        <v>68.5</v>
      </c>
      <c r="M8065">
        <v>7.0000000000000007E-2</v>
      </c>
      <c r="N8065" t="s">
        <v>18</v>
      </c>
      <c r="O8065">
        <v>2.69</v>
      </c>
      <c r="P8065">
        <v>2.78</v>
      </c>
      <c r="Q8065">
        <v>1.49</v>
      </c>
      <c r="R8065" t="s">
        <v>805</v>
      </c>
      <c r="S8065" t="s">
        <v>143</v>
      </c>
      <c r="T8065" t="s">
        <v>27</v>
      </c>
      <c r="U8065" t="s">
        <v>22</v>
      </c>
      <c r="V8065" t="s">
        <v>29</v>
      </c>
      <c r="W8065">
        <v>0.36</v>
      </c>
    </row>
    <row r="8066" spans="1:23" x14ac:dyDescent="0.3">
      <c r="A8066" t="s">
        <v>1055</v>
      </c>
      <c r="B8066" t="s">
        <v>1109</v>
      </c>
      <c r="D8066" s="1">
        <v>41050</v>
      </c>
      <c r="E8066" s="1">
        <v>41051</v>
      </c>
      <c r="F8066" s="1" t="str">
        <f t="shared" si="514"/>
        <v>May</v>
      </c>
      <c r="G8066" s="1" t="str">
        <f t="shared" si="515"/>
        <v>2012</v>
      </c>
      <c r="H8066" s="2">
        <f t="shared" si="516"/>
        <v>1</v>
      </c>
      <c r="I8066" s="2" t="b">
        <f t="shared" si="517"/>
        <v>0</v>
      </c>
      <c r="J8066" t="s">
        <v>52</v>
      </c>
      <c r="K8066">
        <v>48</v>
      </c>
      <c r="L8066">
        <v>1556.42</v>
      </c>
      <c r="M8066">
        <v>0</v>
      </c>
      <c r="N8066" t="s">
        <v>18</v>
      </c>
      <c r="O8066">
        <v>-60.98</v>
      </c>
      <c r="P8066">
        <v>30.42</v>
      </c>
      <c r="Q8066">
        <v>8.65</v>
      </c>
      <c r="R8066" t="s">
        <v>805</v>
      </c>
      <c r="S8066" t="s">
        <v>143</v>
      </c>
      <c r="T8066" t="s">
        <v>31</v>
      </c>
      <c r="U8066" t="s">
        <v>32</v>
      </c>
      <c r="V8066" t="s">
        <v>48</v>
      </c>
      <c r="W8066">
        <v>0.74</v>
      </c>
    </row>
    <row r="8067" spans="1:23" x14ac:dyDescent="0.3">
      <c r="A8067" t="s">
        <v>1055</v>
      </c>
      <c r="B8067" t="s">
        <v>1109</v>
      </c>
      <c r="D8067" s="1">
        <v>41050</v>
      </c>
      <c r="E8067" s="1">
        <v>41052</v>
      </c>
      <c r="F8067" s="1" t="str">
        <f t="shared" ref="F8067:F8130" si="518">TEXT(E8067,"mmmm")</f>
        <v>May</v>
      </c>
      <c r="G8067" s="1" t="str">
        <f t="shared" ref="G8067:G8130" si="519">TEXT(E8067,"yyyy")</f>
        <v>2012</v>
      </c>
      <c r="H8067" s="2">
        <f t="shared" ref="H8067:H8130" si="520">E8067-D8067</f>
        <v>2</v>
      </c>
      <c r="I8067" s="2" t="b">
        <f t="shared" ref="I8067:I8130" si="521">IF(H8067&lt;1,IF(AND(H8067&gt;0,H8067&lt;2),"ONE DAY", "FREE DELIVERY"))</f>
        <v>0</v>
      </c>
      <c r="J8067" t="s">
        <v>52</v>
      </c>
      <c r="K8067">
        <v>28</v>
      </c>
      <c r="L8067">
        <v>130.28</v>
      </c>
      <c r="M8067">
        <v>0.08</v>
      </c>
      <c r="N8067" t="s">
        <v>18</v>
      </c>
      <c r="O8067">
        <v>56.97</v>
      </c>
      <c r="P8067">
        <v>4.91</v>
      </c>
      <c r="Q8067">
        <v>0.5</v>
      </c>
      <c r="R8067" t="s">
        <v>805</v>
      </c>
      <c r="S8067" t="s">
        <v>143</v>
      </c>
      <c r="T8067" t="s">
        <v>31</v>
      </c>
      <c r="U8067" t="s">
        <v>22</v>
      </c>
      <c r="V8067" t="s">
        <v>57</v>
      </c>
      <c r="W8067">
        <v>0.36</v>
      </c>
    </row>
    <row r="8068" spans="1:23" x14ac:dyDescent="0.3">
      <c r="A8068" t="s">
        <v>1086</v>
      </c>
      <c r="B8068" t="s">
        <v>1087</v>
      </c>
      <c r="D8068" s="1">
        <v>41100</v>
      </c>
      <c r="E8068" s="1">
        <v>41102</v>
      </c>
      <c r="F8068" s="1" t="str">
        <f t="shared" si="518"/>
        <v>July</v>
      </c>
      <c r="G8068" s="1" t="str">
        <f t="shared" si="519"/>
        <v>2012</v>
      </c>
      <c r="H8068" s="2">
        <f t="shared" si="520"/>
        <v>2</v>
      </c>
      <c r="I8068" s="2" t="b">
        <f t="shared" si="521"/>
        <v>0</v>
      </c>
      <c r="J8068" t="s">
        <v>24</v>
      </c>
      <c r="K8068">
        <v>41</v>
      </c>
      <c r="L8068">
        <v>305.01</v>
      </c>
      <c r="M8068">
        <v>0.05</v>
      </c>
      <c r="N8068" t="s">
        <v>39</v>
      </c>
      <c r="O8068">
        <v>-160.82</v>
      </c>
      <c r="P8068">
        <v>7.3</v>
      </c>
      <c r="Q8068">
        <v>7.72</v>
      </c>
      <c r="R8068" t="s">
        <v>805</v>
      </c>
      <c r="S8068" t="s">
        <v>143</v>
      </c>
      <c r="T8068" t="s">
        <v>42</v>
      </c>
      <c r="U8068" t="s">
        <v>22</v>
      </c>
      <c r="V8068" t="s">
        <v>29</v>
      </c>
      <c r="W8068">
        <v>0.38</v>
      </c>
    </row>
    <row r="8069" spans="1:23" x14ac:dyDescent="0.3">
      <c r="A8069" t="s">
        <v>1086</v>
      </c>
      <c r="B8069" t="s">
        <v>1087</v>
      </c>
      <c r="D8069" s="1">
        <v>41100</v>
      </c>
      <c r="E8069" s="1">
        <v>41101</v>
      </c>
      <c r="F8069" s="1" t="str">
        <f t="shared" si="518"/>
        <v>July</v>
      </c>
      <c r="G8069" s="1" t="str">
        <f t="shared" si="519"/>
        <v>2012</v>
      </c>
      <c r="H8069" s="2">
        <f t="shared" si="520"/>
        <v>1</v>
      </c>
      <c r="I8069" s="2" t="b">
        <f t="shared" si="521"/>
        <v>0</v>
      </c>
      <c r="J8069" t="s">
        <v>24</v>
      </c>
      <c r="K8069">
        <v>24</v>
      </c>
      <c r="L8069">
        <v>3583.52</v>
      </c>
      <c r="M8069">
        <v>0.09</v>
      </c>
      <c r="N8069" t="s">
        <v>18</v>
      </c>
      <c r="O8069">
        <v>221.71</v>
      </c>
      <c r="P8069">
        <v>161.55000000000001</v>
      </c>
      <c r="Q8069">
        <v>19.989999999999998</v>
      </c>
      <c r="R8069" t="s">
        <v>805</v>
      </c>
      <c r="S8069" t="s">
        <v>143</v>
      </c>
      <c r="T8069" t="s">
        <v>42</v>
      </c>
      <c r="U8069" t="s">
        <v>22</v>
      </c>
      <c r="V8069" t="s">
        <v>23</v>
      </c>
      <c r="W8069">
        <v>0.66</v>
      </c>
    </row>
    <row r="8070" spans="1:23" x14ac:dyDescent="0.3">
      <c r="A8070" t="s">
        <v>1016</v>
      </c>
      <c r="B8070" t="s">
        <v>1247</v>
      </c>
      <c r="D8070" s="1">
        <v>40726</v>
      </c>
      <c r="E8070" s="1">
        <v>40726</v>
      </c>
      <c r="F8070" s="1" t="str">
        <f t="shared" si="518"/>
        <v>July</v>
      </c>
      <c r="G8070" s="1" t="str">
        <f t="shared" si="519"/>
        <v>2011</v>
      </c>
      <c r="H8070" s="2">
        <f t="shared" si="520"/>
        <v>0</v>
      </c>
      <c r="I8070" s="2" t="str">
        <f t="shared" si="521"/>
        <v>FREE DELIVERY</v>
      </c>
      <c r="J8070" t="s">
        <v>34</v>
      </c>
      <c r="K8070">
        <v>14</v>
      </c>
      <c r="L8070">
        <v>2085.9299999999998</v>
      </c>
      <c r="M8070">
        <v>0.09</v>
      </c>
      <c r="N8070" t="s">
        <v>25</v>
      </c>
      <c r="O8070">
        <v>-517.73</v>
      </c>
      <c r="P8070">
        <v>150.97999999999999</v>
      </c>
      <c r="Q8070">
        <v>66.27</v>
      </c>
      <c r="R8070" t="s">
        <v>805</v>
      </c>
      <c r="S8070" t="s">
        <v>143</v>
      </c>
      <c r="T8070" t="s">
        <v>21</v>
      </c>
      <c r="U8070" t="s">
        <v>36</v>
      </c>
      <c r="V8070" t="s">
        <v>54</v>
      </c>
      <c r="W8070">
        <v>0.65</v>
      </c>
    </row>
    <row r="8071" spans="1:23" x14ac:dyDescent="0.3">
      <c r="A8071" t="s">
        <v>955</v>
      </c>
      <c r="B8071" t="s">
        <v>1789</v>
      </c>
      <c r="D8071" s="1">
        <v>41252</v>
      </c>
      <c r="E8071" s="1">
        <v>41253</v>
      </c>
      <c r="F8071" s="1" t="str">
        <f t="shared" si="518"/>
        <v>December</v>
      </c>
      <c r="G8071" s="1" t="str">
        <f t="shared" si="519"/>
        <v>2012</v>
      </c>
      <c r="H8071" s="2">
        <f t="shared" si="520"/>
        <v>1</v>
      </c>
      <c r="I8071" s="2" t="b">
        <f t="shared" si="521"/>
        <v>0</v>
      </c>
      <c r="J8071" t="s">
        <v>52</v>
      </c>
      <c r="K8071">
        <v>39</v>
      </c>
      <c r="L8071">
        <v>277.58</v>
      </c>
      <c r="M8071">
        <v>0.08</v>
      </c>
      <c r="N8071" t="s">
        <v>18</v>
      </c>
      <c r="O8071">
        <v>-276.88</v>
      </c>
      <c r="P8071">
        <v>7.28</v>
      </c>
      <c r="Q8071">
        <v>11.15</v>
      </c>
      <c r="R8071" t="s">
        <v>805</v>
      </c>
      <c r="S8071" t="s">
        <v>143</v>
      </c>
      <c r="T8071" t="s">
        <v>31</v>
      </c>
      <c r="U8071" t="s">
        <v>22</v>
      </c>
      <c r="V8071" t="s">
        <v>43</v>
      </c>
      <c r="W8071">
        <v>0.37</v>
      </c>
    </row>
    <row r="8072" spans="1:23" x14ac:dyDescent="0.3">
      <c r="A8072" t="s">
        <v>955</v>
      </c>
      <c r="B8072" t="s">
        <v>1789</v>
      </c>
      <c r="D8072" s="1">
        <v>41252</v>
      </c>
      <c r="E8072" s="1">
        <v>41253</v>
      </c>
      <c r="F8072" s="1" t="str">
        <f t="shared" si="518"/>
        <v>December</v>
      </c>
      <c r="G8072" s="1" t="str">
        <f t="shared" si="519"/>
        <v>2012</v>
      </c>
      <c r="H8072" s="2">
        <f t="shared" si="520"/>
        <v>1</v>
      </c>
      <c r="I8072" s="2" t="b">
        <f t="shared" si="521"/>
        <v>0</v>
      </c>
      <c r="J8072" t="s">
        <v>52</v>
      </c>
      <c r="K8072">
        <v>12</v>
      </c>
      <c r="L8072">
        <v>4887.1400000000003</v>
      </c>
      <c r="M8072">
        <v>0.08</v>
      </c>
      <c r="N8072" t="s">
        <v>25</v>
      </c>
      <c r="O8072">
        <v>-694.33</v>
      </c>
      <c r="P8072">
        <v>424.21</v>
      </c>
      <c r="Q8072">
        <v>110.2</v>
      </c>
      <c r="R8072" t="s">
        <v>805</v>
      </c>
      <c r="S8072" t="s">
        <v>143</v>
      </c>
      <c r="T8072" t="s">
        <v>31</v>
      </c>
      <c r="U8072" t="s">
        <v>36</v>
      </c>
      <c r="V8072" t="s">
        <v>55</v>
      </c>
      <c r="W8072">
        <v>0.67</v>
      </c>
    </row>
    <row r="8073" spans="1:23" x14ac:dyDescent="0.3">
      <c r="A8073" t="s">
        <v>955</v>
      </c>
      <c r="B8073" t="s">
        <v>1789</v>
      </c>
      <c r="D8073" s="1">
        <v>41252</v>
      </c>
      <c r="E8073" s="1">
        <v>41253</v>
      </c>
      <c r="F8073" s="1" t="str">
        <f t="shared" si="518"/>
        <v>December</v>
      </c>
      <c r="G8073" s="1" t="str">
        <f t="shared" si="519"/>
        <v>2012</v>
      </c>
      <c r="H8073" s="2">
        <f t="shared" si="520"/>
        <v>1</v>
      </c>
      <c r="I8073" s="2" t="b">
        <f t="shared" si="521"/>
        <v>0</v>
      </c>
      <c r="J8073" t="s">
        <v>52</v>
      </c>
      <c r="K8073">
        <v>44</v>
      </c>
      <c r="L8073">
        <v>7195.2584999999999</v>
      </c>
      <c r="M8073">
        <v>0.09</v>
      </c>
      <c r="N8073" t="s">
        <v>39</v>
      </c>
      <c r="O8073">
        <v>1698.16</v>
      </c>
      <c r="P8073">
        <v>200.99</v>
      </c>
      <c r="Q8073">
        <v>8.08</v>
      </c>
      <c r="R8073" t="s">
        <v>805</v>
      </c>
      <c r="S8073" t="s">
        <v>143</v>
      </c>
      <c r="T8073" t="s">
        <v>31</v>
      </c>
      <c r="U8073" t="s">
        <v>32</v>
      </c>
      <c r="V8073" t="s">
        <v>33</v>
      </c>
      <c r="W8073">
        <v>0.59</v>
      </c>
    </row>
    <row r="8074" spans="1:23" x14ac:dyDescent="0.3">
      <c r="A8074" t="s">
        <v>1329</v>
      </c>
      <c r="B8074" t="s">
        <v>1788</v>
      </c>
      <c r="D8074" s="1">
        <v>39834</v>
      </c>
      <c r="E8074" s="1">
        <v>39835</v>
      </c>
      <c r="F8074" s="1" t="str">
        <f t="shared" si="518"/>
        <v>January</v>
      </c>
      <c r="G8074" s="1" t="str">
        <f t="shared" si="519"/>
        <v>2009</v>
      </c>
      <c r="H8074" s="2">
        <f t="shared" si="520"/>
        <v>1</v>
      </c>
      <c r="I8074" s="2" t="b">
        <f t="shared" si="521"/>
        <v>0</v>
      </c>
      <c r="J8074" t="s">
        <v>34</v>
      </c>
      <c r="K8074">
        <v>33</v>
      </c>
      <c r="L8074">
        <v>11336.37</v>
      </c>
      <c r="M8074">
        <v>0.04</v>
      </c>
      <c r="N8074" t="s">
        <v>25</v>
      </c>
      <c r="O8074">
        <v>1161.75</v>
      </c>
      <c r="P8074">
        <v>355.98</v>
      </c>
      <c r="Q8074">
        <v>58.92</v>
      </c>
      <c r="R8074" t="s">
        <v>805</v>
      </c>
      <c r="S8074" t="s">
        <v>143</v>
      </c>
      <c r="T8074" t="s">
        <v>42</v>
      </c>
      <c r="U8074" t="s">
        <v>36</v>
      </c>
      <c r="V8074" t="s">
        <v>67</v>
      </c>
      <c r="W8074">
        <v>0.64</v>
      </c>
    </row>
    <row r="8075" spans="1:23" x14ac:dyDescent="0.3">
      <c r="A8075" t="s">
        <v>1329</v>
      </c>
      <c r="B8075" t="s">
        <v>1788</v>
      </c>
      <c r="D8075" s="1">
        <v>39834</v>
      </c>
      <c r="E8075" s="1">
        <v>39835</v>
      </c>
      <c r="F8075" s="1" t="str">
        <f t="shared" si="518"/>
        <v>January</v>
      </c>
      <c r="G8075" s="1" t="str">
        <f t="shared" si="519"/>
        <v>2009</v>
      </c>
      <c r="H8075" s="2">
        <f t="shared" si="520"/>
        <v>1</v>
      </c>
      <c r="I8075" s="2" t="b">
        <f t="shared" si="521"/>
        <v>0</v>
      </c>
      <c r="J8075" t="s">
        <v>34</v>
      </c>
      <c r="K8075">
        <v>19</v>
      </c>
      <c r="L8075">
        <v>354.13</v>
      </c>
      <c r="M8075">
        <v>0.09</v>
      </c>
      <c r="N8075" t="s">
        <v>18</v>
      </c>
      <c r="O8075">
        <v>8.7899999999999991</v>
      </c>
      <c r="P8075">
        <v>19.98</v>
      </c>
      <c r="Q8075">
        <v>8.68</v>
      </c>
      <c r="R8075" t="s">
        <v>805</v>
      </c>
      <c r="S8075" t="s">
        <v>143</v>
      </c>
      <c r="T8075" t="s">
        <v>42</v>
      </c>
      <c r="U8075" t="s">
        <v>22</v>
      </c>
      <c r="V8075" t="s">
        <v>43</v>
      </c>
      <c r="W8075">
        <v>0.37</v>
      </c>
    </row>
    <row r="8076" spans="1:23" x14ac:dyDescent="0.3">
      <c r="A8076" t="s">
        <v>1329</v>
      </c>
      <c r="B8076" t="s">
        <v>1788</v>
      </c>
      <c r="D8076" s="1">
        <v>39834</v>
      </c>
      <c r="E8076" s="1">
        <v>39836</v>
      </c>
      <c r="F8076" s="1" t="str">
        <f t="shared" si="518"/>
        <v>January</v>
      </c>
      <c r="G8076" s="1" t="str">
        <f t="shared" si="519"/>
        <v>2009</v>
      </c>
      <c r="H8076" s="2">
        <f t="shared" si="520"/>
        <v>2</v>
      </c>
      <c r="I8076" s="2" t="b">
        <f t="shared" si="521"/>
        <v>0</v>
      </c>
      <c r="J8076" t="s">
        <v>34</v>
      </c>
      <c r="K8076">
        <v>40</v>
      </c>
      <c r="L8076">
        <v>751.94</v>
      </c>
      <c r="M8076">
        <v>7.0000000000000007E-2</v>
      </c>
      <c r="N8076" t="s">
        <v>18</v>
      </c>
      <c r="O8076">
        <v>69.08</v>
      </c>
      <c r="P8076">
        <v>19.98</v>
      </c>
      <c r="Q8076">
        <v>8.68</v>
      </c>
      <c r="R8076" t="s">
        <v>805</v>
      </c>
      <c r="S8076" t="s">
        <v>143</v>
      </c>
      <c r="T8076" t="s">
        <v>42</v>
      </c>
      <c r="U8076" t="s">
        <v>22</v>
      </c>
      <c r="V8076" t="s">
        <v>43</v>
      </c>
      <c r="W8076">
        <v>0.37</v>
      </c>
    </row>
    <row r="8077" spans="1:23" x14ac:dyDescent="0.3">
      <c r="A8077" t="s">
        <v>1223</v>
      </c>
      <c r="B8077" t="s">
        <v>1790</v>
      </c>
      <c r="D8077" s="1">
        <v>40604</v>
      </c>
      <c r="E8077" s="1">
        <v>40605</v>
      </c>
      <c r="F8077" s="1" t="str">
        <f t="shared" si="518"/>
        <v>March</v>
      </c>
      <c r="G8077" s="1" t="str">
        <f t="shared" si="519"/>
        <v>2011</v>
      </c>
      <c r="H8077" s="2">
        <f t="shared" si="520"/>
        <v>1</v>
      </c>
      <c r="I8077" s="2" t="b">
        <f t="shared" si="521"/>
        <v>0</v>
      </c>
      <c r="J8077" t="s">
        <v>52</v>
      </c>
      <c r="K8077">
        <v>19</v>
      </c>
      <c r="L8077">
        <v>50.99</v>
      </c>
      <c r="M8077">
        <v>0.06</v>
      </c>
      <c r="N8077" t="s">
        <v>18</v>
      </c>
      <c r="O8077">
        <v>-3.8</v>
      </c>
      <c r="P8077">
        <v>2.78</v>
      </c>
      <c r="Q8077">
        <v>1.34</v>
      </c>
      <c r="R8077" t="s">
        <v>805</v>
      </c>
      <c r="S8077" t="s">
        <v>143</v>
      </c>
      <c r="T8077" t="s">
        <v>31</v>
      </c>
      <c r="U8077" t="s">
        <v>22</v>
      </c>
      <c r="V8077" t="s">
        <v>60</v>
      </c>
      <c r="W8077">
        <v>0.45</v>
      </c>
    </row>
    <row r="8078" spans="1:23" x14ac:dyDescent="0.3">
      <c r="A8078" t="s">
        <v>1055</v>
      </c>
      <c r="B8078" t="s">
        <v>1109</v>
      </c>
      <c r="D8078" s="1">
        <v>40849</v>
      </c>
      <c r="E8078" s="1">
        <v>40851</v>
      </c>
      <c r="F8078" s="1" t="str">
        <f t="shared" si="518"/>
        <v>November</v>
      </c>
      <c r="G8078" s="1" t="str">
        <f t="shared" si="519"/>
        <v>2011</v>
      </c>
      <c r="H8078" s="2">
        <f t="shared" si="520"/>
        <v>2</v>
      </c>
      <c r="I8078" s="2" t="b">
        <f t="shared" si="521"/>
        <v>0</v>
      </c>
      <c r="J8078" t="s">
        <v>34</v>
      </c>
      <c r="K8078">
        <v>21</v>
      </c>
      <c r="L8078">
        <v>293.27</v>
      </c>
      <c r="M8078">
        <v>7.0000000000000007E-2</v>
      </c>
      <c r="N8078" t="s">
        <v>18</v>
      </c>
      <c r="O8078">
        <v>44.56</v>
      </c>
      <c r="P8078">
        <v>14.48</v>
      </c>
      <c r="Q8078">
        <v>1.99</v>
      </c>
      <c r="R8078" t="s">
        <v>805</v>
      </c>
      <c r="S8078" t="s">
        <v>143</v>
      </c>
      <c r="T8078" t="s">
        <v>31</v>
      </c>
      <c r="U8078" t="s">
        <v>32</v>
      </c>
      <c r="V8078" t="s">
        <v>48</v>
      </c>
      <c r="W8078">
        <v>0.49</v>
      </c>
    </row>
    <row r="8079" spans="1:23" x14ac:dyDescent="0.3">
      <c r="A8079" t="s">
        <v>1312</v>
      </c>
      <c r="B8079" t="s">
        <v>1094</v>
      </c>
      <c r="D8079" s="1">
        <v>40216</v>
      </c>
      <c r="E8079" s="1">
        <v>40217</v>
      </c>
      <c r="F8079" s="1" t="str">
        <f t="shared" si="518"/>
        <v>February</v>
      </c>
      <c r="G8079" s="1" t="str">
        <f t="shared" si="519"/>
        <v>2010</v>
      </c>
      <c r="H8079" s="2">
        <f t="shared" si="520"/>
        <v>1</v>
      </c>
      <c r="I8079" s="2" t="b">
        <f t="shared" si="521"/>
        <v>0</v>
      </c>
      <c r="J8079" t="s">
        <v>44</v>
      </c>
      <c r="K8079">
        <v>42</v>
      </c>
      <c r="L8079">
        <v>189.22</v>
      </c>
      <c r="M8079">
        <v>0.05</v>
      </c>
      <c r="N8079" t="s">
        <v>18</v>
      </c>
      <c r="O8079">
        <v>-92.42</v>
      </c>
      <c r="P8079">
        <v>4.28</v>
      </c>
      <c r="Q8079">
        <v>4.79</v>
      </c>
      <c r="R8079" t="s">
        <v>805</v>
      </c>
      <c r="S8079" t="s">
        <v>143</v>
      </c>
      <c r="T8079" t="s">
        <v>27</v>
      </c>
      <c r="U8079" t="s">
        <v>22</v>
      </c>
      <c r="V8079" t="s">
        <v>43</v>
      </c>
      <c r="W8079">
        <v>0.4</v>
      </c>
    </row>
    <row r="8080" spans="1:23" x14ac:dyDescent="0.3">
      <c r="A8080" t="s">
        <v>987</v>
      </c>
      <c r="B8080" t="s">
        <v>1250</v>
      </c>
      <c r="D8080" s="1">
        <v>40383</v>
      </c>
      <c r="E8080" s="1">
        <v>40383</v>
      </c>
      <c r="F8080" s="1" t="str">
        <f t="shared" si="518"/>
        <v>July</v>
      </c>
      <c r="G8080" s="1" t="str">
        <f t="shared" si="519"/>
        <v>2010</v>
      </c>
      <c r="H8080" s="2">
        <f t="shared" si="520"/>
        <v>0</v>
      </c>
      <c r="I8080" s="2" t="str">
        <f t="shared" si="521"/>
        <v>FREE DELIVERY</v>
      </c>
      <c r="J8080" t="s">
        <v>44</v>
      </c>
      <c r="K8080">
        <v>21</v>
      </c>
      <c r="L8080">
        <v>151.86000000000001</v>
      </c>
      <c r="M8080">
        <v>0.1</v>
      </c>
      <c r="N8080" t="s">
        <v>39</v>
      </c>
      <c r="O8080">
        <v>-54.67</v>
      </c>
      <c r="P8080">
        <v>7.1</v>
      </c>
      <c r="Q8080">
        <v>6.05</v>
      </c>
      <c r="R8080" t="s">
        <v>805</v>
      </c>
      <c r="S8080" t="s">
        <v>143</v>
      </c>
      <c r="T8080" t="s">
        <v>31</v>
      </c>
      <c r="U8080" t="s">
        <v>22</v>
      </c>
      <c r="V8080" t="s">
        <v>29</v>
      </c>
      <c r="W8080">
        <v>0.39</v>
      </c>
    </row>
    <row r="8081" spans="1:23" x14ac:dyDescent="0.3">
      <c r="A8081" t="s">
        <v>987</v>
      </c>
      <c r="B8081" t="s">
        <v>1250</v>
      </c>
      <c r="D8081" s="1">
        <v>40383</v>
      </c>
      <c r="E8081" s="1">
        <v>40384</v>
      </c>
      <c r="F8081" s="1" t="str">
        <f t="shared" si="518"/>
        <v>July</v>
      </c>
      <c r="G8081" s="1" t="str">
        <f t="shared" si="519"/>
        <v>2010</v>
      </c>
      <c r="H8081" s="2">
        <f t="shared" si="520"/>
        <v>1</v>
      </c>
      <c r="I8081" s="2" t="b">
        <f t="shared" si="521"/>
        <v>0</v>
      </c>
      <c r="J8081" t="s">
        <v>44</v>
      </c>
      <c r="K8081">
        <v>13</v>
      </c>
      <c r="L8081">
        <v>3583.87</v>
      </c>
      <c r="M8081">
        <v>7.0000000000000007E-2</v>
      </c>
      <c r="N8081" t="s">
        <v>25</v>
      </c>
      <c r="O8081">
        <v>-113.08</v>
      </c>
      <c r="P8081">
        <v>284.98</v>
      </c>
      <c r="Q8081">
        <v>69.55</v>
      </c>
      <c r="R8081" t="s">
        <v>805</v>
      </c>
      <c r="S8081" t="s">
        <v>143</v>
      </c>
      <c r="T8081" t="s">
        <v>31</v>
      </c>
      <c r="U8081" t="s">
        <v>36</v>
      </c>
      <c r="V8081" t="s">
        <v>67</v>
      </c>
      <c r="W8081">
        <v>0.6</v>
      </c>
    </row>
    <row r="8082" spans="1:23" x14ac:dyDescent="0.3">
      <c r="A8082" t="s">
        <v>987</v>
      </c>
      <c r="B8082" t="s">
        <v>1250</v>
      </c>
      <c r="D8082" s="1">
        <v>40383</v>
      </c>
      <c r="E8082" s="1">
        <v>40384</v>
      </c>
      <c r="F8082" s="1" t="str">
        <f t="shared" si="518"/>
        <v>July</v>
      </c>
      <c r="G8082" s="1" t="str">
        <f t="shared" si="519"/>
        <v>2010</v>
      </c>
      <c r="H8082" s="2">
        <f t="shared" si="520"/>
        <v>1</v>
      </c>
      <c r="I8082" s="2" t="b">
        <f t="shared" si="521"/>
        <v>0</v>
      </c>
      <c r="J8082" t="s">
        <v>44</v>
      </c>
      <c r="K8082">
        <v>45</v>
      </c>
      <c r="L8082">
        <v>4951.3599999999997</v>
      </c>
      <c r="M8082">
        <v>0.03</v>
      </c>
      <c r="N8082" t="s">
        <v>39</v>
      </c>
      <c r="O8082">
        <v>1759.72</v>
      </c>
      <c r="P8082">
        <v>107.53</v>
      </c>
      <c r="Q8082">
        <v>5.81</v>
      </c>
      <c r="R8082" t="s">
        <v>805</v>
      </c>
      <c r="S8082" t="s">
        <v>143</v>
      </c>
      <c r="T8082" t="s">
        <v>31</v>
      </c>
      <c r="U8082" t="s">
        <v>36</v>
      </c>
      <c r="V8082" t="s">
        <v>37</v>
      </c>
      <c r="W8082">
        <v>0.65</v>
      </c>
    </row>
    <row r="8083" spans="1:23" x14ac:dyDescent="0.3">
      <c r="A8083" t="s">
        <v>987</v>
      </c>
      <c r="B8083" t="s">
        <v>1250</v>
      </c>
      <c r="D8083" s="1">
        <v>40758</v>
      </c>
      <c r="E8083" s="1">
        <v>40763</v>
      </c>
      <c r="F8083" s="1" t="str">
        <f t="shared" si="518"/>
        <v>August</v>
      </c>
      <c r="G8083" s="1" t="str">
        <f t="shared" si="519"/>
        <v>2011</v>
      </c>
      <c r="H8083" s="2">
        <f t="shared" si="520"/>
        <v>5</v>
      </c>
      <c r="I8083" s="2" t="b">
        <f t="shared" si="521"/>
        <v>0</v>
      </c>
      <c r="J8083" t="s">
        <v>17</v>
      </c>
      <c r="K8083">
        <v>10</v>
      </c>
      <c r="L8083">
        <v>910.98</v>
      </c>
      <c r="M8083">
        <v>7.0000000000000007E-2</v>
      </c>
      <c r="N8083" t="s">
        <v>18</v>
      </c>
      <c r="O8083">
        <v>18.77</v>
      </c>
      <c r="P8083">
        <v>96.45</v>
      </c>
      <c r="Q8083">
        <v>13.99</v>
      </c>
      <c r="R8083" t="s">
        <v>805</v>
      </c>
      <c r="S8083" t="s">
        <v>143</v>
      </c>
      <c r="T8083" t="s">
        <v>31</v>
      </c>
      <c r="U8083" t="s">
        <v>32</v>
      </c>
      <c r="V8083" t="s">
        <v>94</v>
      </c>
      <c r="W8083">
        <v>0.38</v>
      </c>
    </row>
    <row r="8084" spans="1:23" x14ac:dyDescent="0.3">
      <c r="A8084" t="s">
        <v>955</v>
      </c>
      <c r="B8084" t="s">
        <v>1789</v>
      </c>
      <c r="D8084" s="1">
        <v>41141</v>
      </c>
      <c r="E8084" s="1">
        <v>41142</v>
      </c>
      <c r="F8084" s="1" t="str">
        <f t="shared" si="518"/>
        <v>August</v>
      </c>
      <c r="G8084" s="1" t="str">
        <f t="shared" si="519"/>
        <v>2012</v>
      </c>
      <c r="H8084" s="2">
        <f t="shared" si="520"/>
        <v>1</v>
      </c>
      <c r="I8084" s="2" t="b">
        <f t="shared" si="521"/>
        <v>0</v>
      </c>
      <c r="J8084" t="s">
        <v>24</v>
      </c>
      <c r="K8084">
        <v>3</v>
      </c>
      <c r="L8084">
        <v>446.05</v>
      </c>
      <c r="M8084">
        <v>0.09</v>
      </c>
      <c r="N8084" t="s">
        <v>25</v>
      </c>
      <c r="O8084">
        <v>-271.26</v>
      </c>
      <c r="P8084">
        <v>140.97999999999999</v>
      </c>
      <c r="Q8084">
        <v>53.48</v>
      </c>
      <c r="R8084" t="s">
        <v>805</v>
      </c>
      <c r="S8084" t="s">
        <v>143</v>
      </c>
      <c r="T8084" t="s">
        <v>31</v>
      </c>
      <c r="U8084" t="s">
        <v>36</v>
      </c>
      <c r="V8084" t="s">
        <v>54</v>
      </c>
      <c r="W8084">
        <v>0.65</v>
      </c>
    </row>
    <row r="8085" spans="1:23" x14ac:dyDescent="0.3">
      <c r="A8085" t="s">
        <v>1055</v>
      </c>
      <c r="B8085" t="s">
        <v>1109</v>
      </c>
      <c r="D8085" s="1">
        <v>40854</v>
      </c>
      <c r="E8085" s="1">
        <v>40857</v>
      </c>
      <c r="F8085" s="1" t="str">
        <f t="shared" si="518"/>
        <v>November</v>
      </c>
      <c r="G8085" s="1" t="str">
        <f t="shared" si="519"/>
        <v>2011</v>
      </c>
      <c r="H8085" s="2">
        <f t="shared" si="520"/>
        <v>3</v>
      </c>
      <c r="I8085" s="2" t="b">
        <f t="shared" si="521"/>
        <v>0</v>
      </c>
      <c r="J8085" t="s">
        <v>24</v>
      </c>
      <c r="K8085">
        <v>32</v>
      </c>
      <c r="L8085">
        <v>616.39</v>
      </c>
      <c r="M8085">
        <v>0.09</v>
      </c>
      <c r="N8085" t="s">
        <v>18</v>
      </c>
      <c r="O8085">
        <v>148.28</v>
      </c>
      <c r="P8085">
        <v>20.89</v>
      </c>
      <c r="Q8085">
        <v>1.99</v>
      </c>
      <c r="R8085" t="s">
        <v>805</v>
      </c>
      <c r="S8085" t="s">
        <v>143</v>
      </c>
      <c r="T8085" t="s">
        <v>31</v>
      </c>
      <c r="U8085" t="s">
        <v>32</v>
      </c>
      <c r="V8085" t="s">
        <v>48</v>
      </c>
      <c r="W8085">
        <v>0.48</v>
      </c>
    </row>
    <row r="8086" spans="1:23" x14ac:dyDescent="0.3">
      <c r="A8086" t="s">
        <v>951</v>
      </c>
      <c r="B8086" t="s">
        <v>1786</v>
      </c>
      <c r="D8086" s="1">
        <v>39863</v>
      </c>
      <c r="E8086" s="1">
        <v>39865</v>
      </c>
      <c r="F8086" s="1" t="str">
        <f t="shared" si="518"/>
        <v>February</v>
      </c>
      <c r="G8086" s="1" t="str">
        <f t="shared" si="519"/>
        <v>2009</v>
      </c>
      <c r="H8086" s="2">
        <f t="shared" si="520"/>
        <v>2</v>
      </c>
      <c r="I8086" s="2" t="b">
        <f t="shared" si="521"/>
        <v>0</v>
      </c>
      <c r="J8086" t="s">
        <v>24</v>
      </c>
      <c r="K8086">
        <v>48</v>
      </c>
      <c r="L8086">
        <v>1838.19</v>
      </c>
      <c r="M8086">
        <v>0.03</v>
      </c>
      <c r="N8086" t="s">
        <v>18</v>
      </c>
      <c r="O8086">
        <v>561.42999999999995</v>
      </c>
      <c r="P8086">
        <v>39.479999999999997</v>
      </c>
      <c r="Q8086">
        <v>1.99</v>
      </c>
      <c r="R8086" t="s">
        <v>805</v>
      </c>
      <c r="S8086" t="s">
        <v>143</v>
      </c>
      <c r="T8086" t="s">
        <v>27</v>
      </c>
      <c r="U8086" t="s">
        <v>32</v>
      </c>
      <c r="V8086" t="s">
        <v>48</v>
      </c>
      <c r="W8086">
        <v>0.54</v>
      </c>
    </row>
    <row r="8087" spans="1:23" x14ac:dyDescent="0.3">
      <c r="A8087" t="s">
        <v>928</v>
      </c>
      <c r="B8087" t="s">
        <v>1234</v>
      </c>
      <c r="D8087" s="1">
        <v>40434</v>
      </c>
      <c r="E8087" s="1">
        <v>40441</v>
      </c>
      <c r="F8087" s="1" t="str">
        <f t="shared" si="518"/>
        <v>September</v>
      </c>
      <c r="G8087" s="1" t="str">
        <f t="shared" si="519"/>
        <v>2010</v>
      </c>
      <c r="H8087" s="2">
        <f t="shared" si="520"/>
        <v>7</v>
      </c>
      <c r="I8087" s="2" t="b">
        <f t="shared" si="521"/>
        <v>0</v>
      </c>
      <c r="J8087" t="s">
        <v>17</v>
      </c>
      <c r="K8087">
        <v>20</v>
      </c>
      <c r="L8087">
        <v>984.63149999999996</v>
      </c>
      <c r="M8087">
        <v>0</v>
      </c>
      <c r="N8087" t="s">
        <v>18</v>
      </c>
      <c r="O8087">
        <v>-129.13999999999999</v>
      </c>
      <c r="P8087">
        <v>55.99</v>
      </c>
      <c r="Q8087">
        <v>5</v>
      </c>
      <c r="R8087" t="s">
        <v>805</v>
      </c>
      <c r="S8087" t="s">
        <v>143</v>
      </c>
      <c r="T8087" t="s">
        <v>42</v>
      </c>
      <c r="U8087" t="s">
        <v>32</v>
      </c>
      <c r="V8087" t="s">
        <v>33</v>
      </c>
      <c r="W8087">
        <v>0.8</v>
      </c>
    </row>
    <row r="8088" spans="1:23" x14ac:dyDescent="0.3">
      <c r="A8088" t="s">
        <v>928</v>
      </c>
      <c r="B8088" t="s">
        <v>1234</v>
      </c>
      <c r="D8088" s="1">
        <v>40710</v>
      </c>
      <c r="E8088" s="1">
        <v>40711</v>
      </c>
      <c r="F8088" s="1" t="str">
        <f t="shared" si="518"/>
        <v>June</v>
      </c>
      <c r="G8088" s="1" t="str">
        <f t="shared" si="519"/>
        <v>2011</v>
      </c>
      <c r="H8088" s="2">
        <f t="shared" si="520"/>
        <v>1</v>
      </c>
      <c r="I8088" s="2" t="b">
        <f t="shared" si="521"/>
        <v>0</v>
      </c>
      <c r="J8088" t="s">
        <v>24</v>
      </c>
      <c r="K8088">
        <v>43</v>
      </c>
      <c r="L8088">
        <v>134.33000000000001</v>
      </c>
      <c r="M8088">
        <v>7.0000000000000007E-2</v>
      </c>
      <c r="N8088" t="s">
        <v>39</v>
      </c>
      <c r="O8088">
        <v>25.02</v>
      </c>
      <c r="P8088">
        <v>3.14</v>
      </c>
      <c r="Q8088">
        <v>1.1399999999999999</v>
      </c>
      <c r="R8088" t="s">
        <v>805</v>
      </c>
      <c r="S8088" t="s">
        <v>143</v>
      </c>
      <c r="T8088" t="s">
        <v>42</v>
      </c>
      <c r="U8088" t="s">
        <v>22</v>
      </c>
      <c r="V8088" t="s">
        <v>43</v>
      </c>
      <c r="W8088">
        <v>0.4</v>
      </c>
    </row>
    <row r="8089" spans="1:23" x14ac:dyDescent="0.3">
      <c r="A8089" t="s">
        <v>928</v>
      </c>
      <c r="B8089" t="s">
        <v>1234</v>
      </c>
      <c r="D8089" s="1">
        <v>40710</v>
      </c>
      <c r="E8089" s="1">
        <v>40712</v>
      </c>
      <c r="F8089" s="1" t="str">
        <f t="shared" si="518"/>
        <v>June</v>
      </c>
      <c r="G8089" s="1" t="str">
        <f t="shared" si="519"/>
        <v>2011</v>
      </c>
      <c r="H8089" s="2">
        <f t="shared" si="520"/>
        <v>2</v>
      </c>
      <c r="I8089" s="2" t="b">
        <f t="shared" si="521"/>
        <v>0</v>
      </c>
      <c r="J8089" t="s">
        <v>24</v>
      </c>
      <c r="K8089">
        <v>19</v>
      </c>
      <c r="L8089">
        <v>70.319999999999993</v>
      </c>
      <c r="M8089">
        <v>0.08</v>
      </c>
      <c r="N8089" t="s">
        <v>18</v>
      </c>
      <c r="O8089">
        <v>-56.07</v>
      </c>
      <c r="P8089">
        <v>3.57</v>
      </c>
      <c r="Q8089">
        <v>4.17</v>
      </c>
      <c r="R8089" t="s">
        <v>805</v>
      </c>
      <c r="S8089" t="s">
        <v>143</v>
      </c>
      <c r="T8089" t="s">
        <v>42</v>
      </c>
      <c r="U8089" t="s">
        <v>22</v>
      </c>
      <c r="V8089" t="s">
        <v>60</v>
      </c>
      <c r="W8089">
        <v>0.59</v>
      </c>
    </row>
    <row r="8090" spans="1:23" x14ac:dyDescent="0.3">
      <c r="A8090" t="s">
        <v>951</v>
      </c>
      <c r="B8090" t="s">
        <v>1786</v>
      </c>
      <c r="D8090" s="1">
        <v>40531</v>
      </c>
      <c r="E8090" s="1">
        <v>40533</v>
      </c>
      <c r="F8090" s="1" t="str">
        <f t="shared" si="518"/>
        <v>December</v>
      </c>
      <c r="G8090" s="1" t="str">
        <f t="shared" si="519"/>
        <v>2010</v>
      </c>
      <c r="H8090" s="2">
        <f t="shared" si="520"/>
        <v>2</v>
      </c>
      <c r="I8090" s="2" t="b">
        <f t="shared" si="521"/>
        <v>0</v>
      </c>
      <c r="J8090" t="s">
        <v>24</v>
      </c>
      <c r="K8090">
        <v>29</v>
      </c>
      <c r="L8090">
        <v>1768.13</v>
      </c>
      <c r="M8090">
        <v>0</v>
      </c>
      <c r="N8090" t="s">
        <v>18</v>
      </c>
      <c r="O8090">
        <v>525.54</v>
      </c>
      <c r="P8090">
        <v>60.97</v>
      </c>
      <c r="Q8090">
        <v>4.5</v>
      </c>
      <c r="R8090" t="s">
        <v>805</v>
      </c>
      <c r="S8090" t="s">
        <v>143</v>
      </c>
      <c r="T8090" t="s">
        <v>31</v>
      </c>
      <c r="U8090" t="s">
        <v>22</v>
      </c>
      <c r="V8090" t="s">
        <v>28</v>
      </c>
      <c r="W8090">
        <v>0.56000000000000005</v>
      </c>
    </row>
    <row r="8091" spans="1:23" x14ac:dyDescent="0.3">
      <c r="A8091" t="s">
        <v>951</v>
      </c>
      <c r="B8091" t="s">
        <v>1786</v>
      </c>
      <c r="D8091" s="1">
        <v>40531</v>
      </c>
      <c r="E8091" s="1">
        <v>40532</v>
      </c>
      <c r="F8091" s="1" t="str">
        <f t="shared" si="518"/>
        <v>December</v>
      </c>
      <c r="G8091" s="1" t="str">
        <f t="shared" si="519"/>
        <v>2010</v>
      </c>
      <c r="H8091" s="2">
        <f t="shared" si="520"/>
        <v>1</v>
      </c>
      <c r="I8091" s="2" t="b">
        <f t="shared" si="521"/>
        <v>0</v>
      </c>
      <c r="J8091" t="s">
        <v>24</v>
      </c>
      <c r="K8091">
        <v>23</v>
      </c>
      <c r="L8091">
        <v>147.05000000000001</v>
      </c>
      <c r="M8091">
        <v>0.08</v>
      </c>
      <c r="N8091" t="s">
        <v>18</v>
      </c>
      <c r="O8091">
        <v>-54.91</v>
      </c>
      <c r="P8091">
        <v>6.48</v>
      </c>
      <c r="Q8091">
        <v>5.82</v>
      </c>
      <c r="R8091" t="s">
        <v>805</v>
      </c>
      <c r="S8091" t="s">
        <v>143</v>
      </c>
      <c r="T8091" t="s">
        <v>31</v>
      </c>
      <c r="U8091" t="s">
        <v>22</v>
      </c>
      <c r="V8091" t="s">
        <v>43</v>
      </c>
      <c r="W8091">
        <v>0.37</v>
      </c>
    </row>
    <row r="8092" spans="1:23" x14ac:dyDescent="0.3">
      <c r="A8092" t="s">
        <v>1237</v>
      </c>
      <c r="B8092" t="s">
        <v>1689</v>
      </c>
      <c r="D8092" s="1">
        <v>40656</v>
      </c>
      <c r="E8092" s="1">
        <v>40658</v>
      </c>
      <c r="F8092" s="1" t="str">
        <f t="shared" si="518"/>
        <v>April</v>
      </c>
      <c r="G8092" s="1" t="str">
        <f t="shared" si="519"/>
        <v>2011</v>
      </c>
      <c r="H8092" s="2">
        <f t="shared" si="520"/>
        <v>2</v>
      </c>
      <c r="I8092" s="2" t="b">
        <f t="shared" si="521"/>
        <v>0</v>
      </c>
      <c r="J8092" t="s">
        <v>44</v>
      </c>
      <c r="K8092">
        <v>9</v>
      </c>
      <c r="L8092">
        <v>1201.51</v>
      </c>
      <c r="M8092">
        <v>0.1</v>
      </c>
      <c r="N8092" t="s">
        <v>39</v>
      </c>
      <c r="O8092">
        <v>-185.48</v>
      </c>
      <c r="P8092">
        <v>140.85</v>
      </c>
      <c r="Q8092">
        <v>19.989999999999998</v>
      </c>
      <c r="R8092" t="s">
        <v>805</v>
      </c>
      <c r="S8092" t="s">
        <v>143</v>
      </c>
      <c r="T8092" t="s">
        <v>27</v>
      </c>
      <c r="U8092" t="s">
        <v>22</v>
      </c>
      <c r="V8092" t="s">
        <v>23</v>
      </c>
      <c r="W8092">
        <v>0.73</v>
      </c>
    </row>
    <row r="8093" spans="1:23" x14ac:dyDescent="0.3">
      <c r="A8093" t="s">
        <v>1086</v>
      </c>
      <c r="B8093" t="s">
        <v>1087</v>
      </c>
      <c r="D8093" s="1">
        <v>40694</v>
      </c>
      <c r="E8093" s="1">
        <v>40696</v>
      </c>
      <c r="F8093" s="1" t="str">
        <f t="shared" si="518"/>
        <v>June</v>
      </c>
      <c r="G8093" s="1" t="str">
        <f t="shared" si="519"/>
        <v>2011</v>
      </c>
      <c r="H8093" s="2">
        <f t="shared" si="520"/>
        <v>2</v>
      </c>
      <c r="I8093" s="2" t="b">
        <f t="shared" si="521"/>
        <v>0</v>
      </c>
      <c r="J8093" t="s">
        <v>52</v>
      </c>
      <c r="K8093">
        <v>16</v>
      </c>
      <c r="L8093">
        <v>621.92999999999995</v>
      </c>
      <c r="M8093">
        <v>0.08</v>
      </c>
      <c r="N8093" t="s">
        <v>18</v>
      </c>
      <c r="O8093">
        <v>-49.77</v>
      </c>
      <c r="P8093">
        <v>39.979999999999997</v>
      </c>
      <c r="Q8093">
        <v>4</v>
      </c>
      <c r="R8093" t="s">
        <v>805</v>
      </c>
      <c r="S8093" t="s">
        <v>143</v>
      </c>
      <c r="T8093" t="s">
        <v>42</v>
      </c>
      <c r="U8093" t="s">
        <v>32</v>
      </c>
      <c r="V8093" t="s">
        <v>48</v>
      </c>
      <c r="W8093">
        <v>0.7</v>
      </c>
    </row>
    <row r="8094" spans="1:23" x14ac:dyDescent="0.3">
      <c r="A8094" t="s">
        <v>1086</v>
      </c>
      <c r="B8094" t="s">
        <v>1087</v>
      </c>
      <c r="D8094" s="1">
        <v>40694</v>
      </c>
      <c r="E8094" s="1">
        <v>40695</v>
      </c>
      <c r="F8094" s="1" t="str">
        <f t="shared" si="518"/>
        <v>June</v>
      </c>
      <c r="G8094" s="1" t="str">
        <f t="shared" si="519"/>
        <v>2011</v>
      </c>
      <c r="H8094" s="2">
        <f t="shared" si="520"/>
        <v>1</v>
      </c>
      <c r="I8094" s="2" t="b">
        <f t="shared" si="521"/>
        <v>0</v>
      </c>
      <c r="J8094" t="s">
        <v>52</v>
      </c>
      <c r="K8094">
        <v>17</v>
      </c>
      <c r="L8094">
        <v>121.09</v>
      </c>
      <c r="M8094">
        <v>0.05</v>
      </c>
      <c r="N8094" t="s">
        <v>18</v>
      </c>
      <c r="O8094">
        <v>-30.51</v>
      </c>
      <c r="P8094">
        <v>6.68</v>
      </c>
      <c r="Q8094">
        <v>5.66</v>
      </c>
      <c r="R8094" t="s">
        <v>805</v>
      </c>
      <c r="S8094" t="s">
        <v>143</v>
      </c>
      <c r="T8094" t="s">
        <v>42</v>
      </c>
      <c r="U8094" t="s">
        <v>22</v>
      </c>
      <c r="V8094" t="s">
        <v>43</v>
      </c>
      <c r="W8094">
        <v>0.37</v>
      </c>
    </row>
    <row r="8095" spans="1:23" x14ac:dyDescent="0.3">
      <c r="A8095" t="s">
        <v>1094</v>
      </c>
      <c r="B8095" t="s">
        <v>1095</v>
      </c>
      <c r="D8095" s="1">
        <v>39894</v>
      </c>
      <c r="E8095" s="1">
        <v>39896</v>
      </c>
      <c r="F8095" s="1" t="str">
        <f t="shared" si="518"/>
        <v>March</v>
      </c>
      <c r="G8095" s="1" t="str">
        <f t="shared" si="519"/>
        <v>2009</v>
      </c>
      <c r="H8095" s="2">
        <f t="shared" si="520"/>
        <v>2</v>
      </c>
      <c r="I8095" s="2" t="b">
        <f t="shared" si="521"/>
        <v>0</v>
      </c>
      <c r="J8095" t="s">
        <v>44</v>
      </c>
      <c r="K8095">
        <v>4</v>
      </c>
      <c r="L8095">
        <v>33.54</v>
      </c>
      <c r="M8095">
        <v>0.08</v>
      </c>
      <c r="N8095" t="s">
        <v>18</v>
      </c>
      <c r="O8095">
        <v>-29.49</v>
      </c>
      <c r="P8095">
        <v>6.84</v>
      </c>
      <c r="Q8095">
        <v>8.3699999999999992</v>
      </c>
      <c r="R8095" t="s">
        <v>805</v>
      </c>
      <c r="S8095" t="s">
        <v>143</v>
      </c>
      <c r="T8095" t="s">
        <v>31</v>
      </c>
      <c r="U8095" t="s">
        <v>22</v>
      </c>
      <c r="V8095" t="s">
        <v>82</v>
      </c>
      <c r="W8095">
        <v>0.57999999999999996</v>
      </c>
    </row>
    <row r="8096" spans="1:23" x14ac:dyDescent="0.3">
      <c r="A8096" t="s">
        <v>1329</v>
      </c>
      <c r="B8096" t="s">
        <v>1788</v>
      </c>
      <c r="D8096" s="1">
        <v>41151</v>
      </c>
      <c r="E8096" s="1">
        <v>41153</v>
      </c>
      <c r="F8096" s="1" t="str">
        <f t="shared" si="518"/>
        <v>September</v>
      </c>
      <c r="G8096" s="1" t="str">
        <f t="shared" si="519"/>
        <v>2012</v>
      </c>
      <c r="H8096" s="2">
        <f t="shared" si="520"/>
        <v>2</v>
      </c>
      <c r="I8096" s="2" t="b">
        <f t="shared" si="521"/>
        <v>0</v>
      </c>
      <c r="J8096" t="s">
        <v>34</v>
      </c>
      <c r="K8096">
        <v>45</v>
      </c>
      <c r="L8096">
        <v>188.77</v>
      </c>
      <c r="M8096">
        <v>0.02</v>
      </c>
      <c r="N8096" t="s">
        <v>18</v>
      </c>
      <c r="O8096">
        <v>21.93</v>
      </c>
      <c r="P8096">
        <v>4.13</v>
      </c>
      <c r="Q8096">
        <v>1.17</v>
      </c>
      <c r="R8096" t="s">
        <v>805</v>
      </c>
      <c r="S8096" t="s">
        <v>143</v>
      </c>
      <c r="T8096" t="s">
        <v>42</v>
      </c>
      <c r="U8096" t="s">
        <v>22</v>
      </c>
      <c r="V8096" t="s">
        <v>60</v>
      </c>
      <c r="W8096">
        <v>0.56999999999999995</v>
      </c>
    </row>
    <row r="8097" spans="1:23" x14ac:dyDescent="0.3">
      <c r="A8097" t="s">
        <v>1237</v>
      </c>
      <c r="B8097" t="s">
        <v>1689</v>
      </c>
      <c r="D8097" s="1">
        <v>40956</v>
      </c>
      <c r="E8097" s="1">
        <v>40957</v>
      </c>
      <c r="F8097" s="1" t="str">
        <f t="shared" si="518"/>
        <v>February</v>
      </c>
      <c r="G8097" s="1" t="str">
        <f t="shared" si="519"/>
        <v>2012</v>
      </c>
      <c r="H8097" s="2">
        <f t="shared" si="520"/>
        <v>1</v>
      </c>
      <c r="I8097" s="2" t="b">
        <f t="shared" si="521"/>
        <v>0</v>
      </c>
      <c r="J8097" t="s">
        <v>24</v>
      </c>
      <c r="K8097">
        <v>49</v>
      </c>
      <c r="L8097">
        <v>21141.07</v>
      </c>
      <c r="M8097">
        <v>0.06</v>
      </c>
      <c r="N8097" t="s">
        <v>18</v>
      </c>
      <c r="O8097">
        <v>6225.36</v>
      </c>
      <c r="P8097">
        <v>449.99</v>
      </c>
      <c r="Q8097">
        <v>24.49</v>
      </c>
      <c r="R8097" t="s">
        <v>805</v>
      </c>
      <c r="S8097" t="s">
        <v>143</v>
      </c>
      <c r="T8097" t="s">
        <v>27</v>
      </c>
      <c r="U8097" t="s">
        <v>32</v>
      </c>
      <c r="V8097" t="s">
        <v>62</v>
      </c>
      <c r="W8097">
        <v>0.52</v>
      </c>
    </row>
    <row r="8098" spans="1:23" x14ac:dyDescent="0.3">
      <c r="A8098" t="s">
        <v>1237</v>
      </c>
      <c r="B8098" t="s">
        <v>1689</v>
      </c>
      <c r="D8098" s="1">
        <v>40956</v>
      </c>
      <c r="E8098" s="1">
        <v>40957</v>
      </c>
      <c r="F8098" s="1" t="str">
        <f t="shared" si="518"/>
        <v>February</v>
      </c>
      <c r="G8098" s="1" t="str">
        <f t="shared" si="519"/>
        <v>2012</v>
      </c>
      <c r="H8098" s="2">
        <f t="shared" si="520"/>
        <v>1</v>
      </c>
      <c r="I8098" s="2" t="b">
        <f t="shared" si="521"/>
        <v>0</v>
      </c>
      <c r="J8098" t="s">
        <v>24</v>
      </c>
      <c r="K8098">
        <v>4</v>
      </c>
      <c r="L8098">
        <v>76.865499999999997</v>
      </c>
      <c r="M8098">
        <v>0.04</v>
      </c>
      <c r="N8098" t="s">
        <v>39</v>
      </c>
      <c r="O8098">
        <v>-54.51</v>
      </c>
      <c r="P8098">
        <v>20.99</v>
      </c>
      <c r="Q8098">
        <v>0.99</v>
      </c>
      <c r="R8098" t="s">
        <v>805</v>
      </c>
      <c r="S8098" t="s">
        <v>143</v>
      </c>
      <c r="T8098" t="s">
        <v>27</v>
      </c>
      <c r="U8098" t="s">
        <v>32</v>
      </c>
      <c r="V8098" t="s">
        <v>33</v>
      </c>
      <c r="W8098">
        <v>0.37</v>
      </c>
    </row>
    <row r="8099" spans="1:23" x14ac:dyDescent="0.3">
      <c r="A8099" t="s">
        <v>1784</v>
      </c>
      <c r="B8099" t="s">
        <v>1785</v>
      </c>
      <c r="D8099" s="1">
        <v>40577</v>
      </c>
      <c r="E8099" s="1">
        <v>40579</v>
      </c>
      <c r="F8099" s="1" t="str">
        <f t="shared" si="518"/>
        <v>February</v>
      </c>
      <c r="G8099" s="1" t="str">
        <f t="shared" si="519"/>
        <v>2011</v>
      </c>
      <c r="H8099" s="2">
        <f t="shared" si="520"/>
        <v>2</v>
      </c>
      <c r="I8099" s="2" t="b">
        <f t="shared" si="521"/>
        <v>0</v>
      </c>
      <c r="J8099" t="s">
        <v>44</v>
      </c>
      <c r="K8099">
        <v>46</v>
      </c>
      <c r="L8099">
        <v>412.37</v>
      </c>
      <c r="M8099">
        <v>0.06</v>
      </c>
      <c r="N8099" t="s">
        <v>39</v>
      </c>
      <c r="O8099">
        <v>2.71</v>
      </c>
      <c r="P8099">
        <v>8.67</v>
      </c>
      <c r="Q8099">
        <v>3.5</v>
      </c>
      <c r="R8099" t="s">
        <v>805</v>
      </c>
      <c r="S8099" t="s">
        <v>143</v>
      </c>
      <c r="T8099" t="s">
        <v>31</v>
      </c>
      <c r="U8099" t="s">
        <v>22</v>
      </c>
      <c r="V8099" t="s">
        <v>28</v>
      </c>
      <c r="W8099">
        <v>0.57999999999999996</v>
      </c>
    </row>
    <row r="8100" spans="1:23" x14ac:dyDescent="0.3">
      <c r="A8100" t="s">
        <v>1086</v>
      </c>
      <c r="B8100" t="s">
        <v>1087</v>
      </c>
      <c r="D8100" s="1">
        <v>41111</v>
      </c>
      <c r="E8100" s="1">
        <v>41112</v>
      </c>
      <c r="F8100" s="1" t="str">
        <f t="shared" si="518"/>
        <v>July</v>
      </c>
      <c r="G8100" s="1" t="str">
        <f t="shared" si="519"/>
        <v>2012</v>
      </c>
      <c r="H8100" s="2">
        <f t="shared" si="520"/>
        <v>1</v>
      </c>
      <c r="I8100" s="2" t="b">
        <f t="shared" si="521"/>
        <v>0</v>
      </c>
      <c r="J8100" t="s">
        <v>34</v>
      </c>
      <c r="K8100">
        <v>4</v>
      </c>
      <c r="L8100">
        <v>240.49</v>
      </c>
      <c r="M8100">
        <v>0.05</v>
      </c>
      <c r="N8100" t="s">
        <v>18</v>
      </c>
      <c r="O8100">
        <v>-53.9</v>
      </c>
      <c r="P8100">
        <v>56.96</v>
      </c>
      <c r="Q8100">
        <v>13.22</v>
      </c>
      <c r="R8100" t="s">
        <v>805</v>
      </c>
      <c r="S8100" t="s">
        <v>143</v>
      </c>
      <c r="T8100" t="s">
        <v>42</v>
      </c>
      <c r="U8100" t="s">
        <v>22</v>
      </c>
      <c r="V8100" t="s">
        <v>28</v>
      </c>
      <c r="W8100">
        <v>0.56000000000000005</v>
      </c>
    </row>
    <row r="8101" spans="1:23" x14ac:dyDescent="0.3">
      <c r="A8101" t="s">
        <v>951</v>
      </c>
      <c r="B8101" t="s">
        <v>1429</v>
      </c>
      <c r="D8101" s="1">
        <v>40518</v>
      </c>
      <c r="E8101" s="1">
        <v>40523</v>
      </c>
      <c r="F8101" s="1" t="str">
        <f t="shared" si="518"/>
        <v>December</v>
      </c>
      <c r="G8101" s="1" t="str">
        <f t="shared" si="519"/>
        <v>2010</v>
      </c>
      <c r="H8101" s="2">
        <f t="shared" si="520"/>
        <v>5</v>
      </c>
      <c r="I8101" s="2" t="b">
        <f t="shared" si="521"/>
        <v>0</v>
      </c>
      <c r="J8101" t="s">
        <v>17</v>
      </c>
      <c r="K8101">
        <v>27</v>
      </c>
      <c r="L8101">
        <v>322.45999999999998</v>
      </c>
      <c r="M8101">
        <v>0.04</v>
      </c>
      <c r="N8101" t="s">
        <v>18</v>
      </c>
      <c r="O8101">
        <v>54.29</v>
      </c>
      <c r="P8101">
        <v>11.34</v>
      </c>
      <c r="Q8101">
        <v>5.01</v>
      </c>
      <c r="R8101" t="s">
        <v>805</v>
      </c>
      <c r="S8101" t="s">
        <v>143</v>
      </c>
      <c r="T8101" t="s">
        <v>21</v>
      </c>
      <c r="U8101" t="s">
        <v>22</v>
      </c>
      <c r="V8101" t="s">
        <v>43</v>
      </c>
      <c r="W8101">
        <v>0.36</v>
      </c>
    </row>
    <row r="8102" spans="1:23" x14ac:dyDescent="0.3">
      <c r="A8102" t="s">
        <v>1329</v>
      </c>
      <c r="B8102" t="s">
        <v>1788</v>
      </c>
      <c r="D8102" s="1">
        <v>40690</v>
      </c>
      <c r="E8102" s="1">
        <v>40691</v>
      </c>
      <c r="F8102" s="1" t="str">
        <f t="shared" si="518"/>
        <v>May</v>
      </c>
      <c r="G8102" s="1" t="str">
        <f t="shared" si="519"/>
        <v>2011</v>
      </c>
      <c r="H8102" s="2">
        <f t="shared" si="520"/>
        <v>1</v>
      </c>
      <c r="I8102" s="2" t="b">
        <f t="shared" si="521"/>
        <v>0</v>
      </c>
      <c r="J8102" t="s">
        <v>52</v>
      </c>
      <c r="K8102">
        <v>48</v>
      </c>
      <c r="L8102">
        <v>836.59</v>
      </c>
      <c r="M8102">
        <v>0.06</v>
      </c>
      <c r="N8102" t="s">
        <v>18</v>
      </c>
      <c r="O8102">
        <v>-106.8</v>
      </c>
      <c r="P8102">
        <v>17.989999999999998</v>
      </c>
      <c r="Q8102">
        <v>8.65</v>
      </c>
      <c r="R8102" t="s">
        <v>805</v>
      </c>
      <c r="S8102" t="s">
        <v>143</v>
      </c>
      <c r="T8102" t="s">
        <v>42</v>
      </c>
      <c r="U8102" t="s">
        <v>22</v>
      </c>
      <c r="V8102" t="s">
        <v>60</v>
      </c>
      <c r="W8102">
        <v>0.56999999999999995</v>
      </c>
    </row>
    <row r="8103" spans="1:23" x14ac:dyDescent="0.3">
      <c r="A8103" t="s">
        <v>1329</v>
      </c>
      <c r="B8103" t="s">
        <v>1788</v>
      </c>
      <c r="D8103" s="1">
        <v>40690</v>
      </c>
      <c r="E8103" s="1">
        <v>40692</v>
      </c>
      <c r="F8103" s="1" t="str">
        <f t="shared" si="518"/>
        <v>May</v>
      </c>
      <c r="G8103" s="1" t="str">
        <f t="shared" si="519"/>
        <v>2011</v>
      </c>
      <c r="H8103" s="2">
        <f t="shared" si="520"/>
        <v>2</v>
      </c>
      <c r="I8103" s="2" t="b">
        <f t="shared" si="521"/>
        <v>0</v>
      </c>
      <c r="J8103" t="s">
        <v>52</v>
      </c>
      <c r="K8103">
        <v>21</v>
      </c>
      <c r="L8103">
        <v>58.14</v>
      </c>
      <c r="M8103">
        <v>0.04</v>
      </c>
      <c r="N8103" t="s">
        <v>18</v>
      </c>
      <c r="O8103">
        <v>-2.23</v>
      </c>
      <c r="P8103">
        <v>2.78</v>
      </c>
      <c r="Q8103">
        <v>0.97</v>
      </c>
      <c r="R8103" t="s">
        <v>805</v>
      </c>
      <c r="S8103" t="s">
        <v>143</v>
      </c>
      <c r="T8103" t="s">
        <v>42</v>
      </c>
      <c r="U8103" t="s">
        <v>22</v>
      </c>
      <c r="V8103" t="s">
        <v>60</v>
      </c>
      <c r="W8103">
        <v>0.59</v>
      </c>
    </row>
    <row r="8104" spans="1:23" x14ac:dyDescent="0.3">
      <c r="A8104" t="s">
        <v>1329</v>
      </c>
      <c r="B8104" t="s">
        <v>1788</v>
      </c>
      <c r="D8104" s="1">
        <v>40690</v>
      </c>
      <c r="E8104" s="1">
        <v>40692</v>
      </c>
      <c r="F8104" s="1" t="str">
        <f t="shared" si="518"/>
        <v>May</v>
      </c>
      <c r="G8104" s="1" t="str">
        <f t="shared" si="519"/>
        <v>2011</v>
      </c>
      <c r="H8104" s="2">
        <f t="shared" si="520"/>
        <v>2</v>
      </c>
      <c r="I8104" s="2" t="b">
        <f t="shared" si="521"/>
        <v>0</v>
      </c>
      <c r="J8104" t="s">
        <v>52</v>
      </c>
      <c r="K8104">
        <v>49</v>
      </c>
      <c r="L8104">
        <v>891.60749999999996</v>
      </c>
      <c r="M8104">
        <v>0.06</v>
      </c>
      <c r="N8104" t="s">
        <v>18</v>
      </c>
      <c r="O8104">
        <v>100.59</v>
      </c>
      <c r="P8104">
        <v>20.99</v>
      </c>
      <c r="Q8104">
        <v>4.8099999999999996</v>
      </c>
      <c r="R8104" t="s">
        <v>805</v>
      </c>
      <c r="S8104" t="s">
        <v>143</v>
      </c>
      <c r="T8104" t="s">
        <v>42</v>
      </c>
      <c r="U8104" t="s">
        <v>32</v>
      </c>
      <c r="V8104" t="s">
        <v>33</v>
      </c>
      <c r="W8104">
        <v>0.57999999999999996</v>
      </c>
    </row>
    <row r="8105" spans="1:23" x14ac:dyDescent="0.3">
      <c r="A8105" t="s">
        <v>951</v>
      </c>
      <c r="B8105" t="s">
        <v>1786</v>
      </c>
      <c r="D8105" s="1">
        <v>40665</v>
      </c>
      <c r="E8105" s="1">
        <v>40666</v>
      </c>
      <c r="F8105" s="1" t="str">
        <f t="shared" si="518"/>
        <v>May</v>
      </c>
      <c r="G8105" s="1" t="str">
        <f t="shared" si="519"/>
        <v>2011</v>
      </c>
      <c r="H8105" s="2">
        <f t="shared" si="520"/>
        <v>1</v>
      </c>
      <c r="I8105" s="2" t="b">
        <f t="shared" si="521"/>
        <v>0</v>
      </c>
      <c r="J8105" t="s">
        <v>44</v>
      </c>
      <c r="K8105">
        <v>18</v>
      </c>
      <c r="L8105">
        <v>231.06</v>
      </c>
      <c r="M8105">
        <v>0.04</v>
      </c>
      <c r="N8105" t="s">
        <v>18</v>
      </c>
      <c r="O8105">
        <v>-29.83</v>
      </c>
      <c r="P8105">
        <v>12.28</v>
      </c>
      <c r="Q8105">
        <v>6.13</v>
      </c>
      <c r="R8105" t="s">
        <v>805</v>
      </c>
      <c r="S8105" t="s">
        <v>143</v>
      </c>
      <c r="T8105" t="s">
        <v>31</v>
      </c>
      <c r="U8105" t="s">
        <v>22</v>
      </c>
      <c r="V8105" t="s">
        <v>23</v>
      </c>
      <c r="W8105">
        <v>0.56999999999999995</v>
      </c>
    </row>
    <row r="8106" spans="1:23" x14ac:dyDescent="0.3">
      <c r="A8106" t="s">
        <v>1329</v>
      </c>
      <c r="B8106" t="s">
        <v>1788</v>
      </c>
      <c r="D8106" s="1">
        <v>40971</v>
      </c>
      <c r="E8106" s="1">
        <v>40972</v>
      </c>
      <c r="F8106" s="1" t="str">
        <f t="shared" si="518"/>
        <v>March</v>
      </c>
      <c r="G8106" s="1" t="str">
        <f t="shared" si="519"/>
        <v>2012</v>
      </c>
      <c r="H8106" s="2">
        <f t="shared" si="520"/>
        <v>1</v>
      </c>
      <c r="I8106" s="2" t="b">
        <f t="shared" si="521"/>
        <v>0</v>
      </c>
      <c r="J8106" t="s">
        <v>44</v>
      </c>
      <c r="K8106">
        <v>41</v>
      </c>
      <c r="L8106">
        <v>1665.81</v>
      </c>
      <c r="M8106">
        <v>0.06</v>
      </c>
      <c r="N8106" t="s">
        <v>18</v>
      </c>
      <c r="O8106">
        <v>557.52</v>
      </c>
      <c r="P8106">
        <v>40.98</v>
      </c>
      <c r="Q8106">
        <v>7.47</v>
      </c>
      <c r="R8106" t="s">
        <v>805</v>
      </c>
      <c r="S8106" t="s">
        <v>143</v>
      </c>
      <c r="T8106" t="s">
        <v>31</v>
      </c>
      <c r="U8106" t="s">
        <v>22</v>
      </c>
      <c r="V8106" t="s">
        <v>29</v>
      </c>
      <c r="W8106">
        <v>0.37</v>
      </c>
    </row>
    <row r="8107" spans="1:23" x14ac:dyDescent="0.3">
      <c r="A8107" t="s">
        <v>1312</v>
      </c>
      <c r="B8107" t="s">
        <v>1094</v>
      </c>
      <c r="D8107" s="1">
        <v>39967</v>
      </c>
      <c r="E8107" s="1">
        <v>39974</v>
      </c>
      <c r="F8107" s="1" t="str">
        <f t="shared" si="518"/>
        <v>June</v>
      </c>
      <c r="G8107" s="1" t="str">
        <f t="shared" si="519"/>
        <v>2009</v>
      </c>
      <c r="H8107" s="2">
        <f t="shared" si="520"/>
        <v>7</v>
      </c>
      <c r="I8107" s="2" t="b">
        <f t="shared" si="521"/>
        <v>0</v>
      </c>
      <c r="J8107" t="s">
        <v>17</v>
      </c>
      <c r="K8107">
        <v>15</v>
      </c>
      <c r="L8107">
        <v>107.86</v>
      </c>
      <c r="M8107">
        <v>0.09</v>
      </c>
      <c r="N8107" t="s">
        <v>39</v>
      </c>
      <c r="O8107">
        <v>-85.29</v>
      </c>
      <c r="P8107">
        <v>6.48</v>
      </c>
      <c r="Q8107">
        <v>9.68</v>
      </c>
      <c r="R8107" t="s">
        <v>805</v>
      </c>
      <c r="S8107" t="s">
        <v>143</v>
      </c>
      <c r="T8107" t="s">
        <v>27</v>
      </c>
      <c r="U8107" t="s">
        <v>22</v>
      </c>
      <c r="V8107" t="s">
        <v>43</v>
      </c>
      <c r="W8107">
        <v>0.36</v>
      </c>
    </row>
    <row r="8108" spans="1:23" x14ac:dyDescent="0.3">
      <c r="A8108" t="s">
        <v>1312</v>
      </c>
      <c r="B8108" t="s">
        <v>1094</v>
      </c>
      <c r="D8108" s="1">
        <v>39967</v>
      </c>
      <c r="E8108" s="1">
        <v>39967</v>
      </c>
      <c r="F8108" s="1" t="str">
        <f t="shared" si="518"/>
        <v>June</v>
      </c>
      <c r="G8108" s="1" t="str">
        <f t="shared" si="519"/>
        <v>2009</v>
      </c>
      <c r="H8108" s="2">
        <f t="shared" si="520"/>
        <v>0</v>
      </c>
      <c r="I8108" s="2" t="str">
        <f t="shared" si="521"/>
        <v>FREE DELIVERY</v>
      </c>
      <c r="J8108" t="s">
        <v>17</v>
      </c>
      <c r="K8108">
        <v>13</v>
      </c>
      <c r="L8108">
        <v>305.60000000000002</v>
      </c>
      <c r="M8108">
        <v>0.09</v>
      </c>
      <c r="N8108" t="s">
        <v>25</v>
      </c>
      <c r="O8108">
        <v>-445.77</v>
      </c>
      <c r="P8108">
        <v>20.98</v>
      </c>
      <c r="Q8108">
        <v>45</v>
      </c>
      <c r="R8108" t="s">
        <v>805</v>
      </c>
      <c r="S8108" t="s">
        <v>143</v>
      </c>
      <c r="T8108" t="s">
        <v>27</v>
      </c>
      <c r="U8108" t="s">
        <v>22</v>
      </c>
      <c r="V8108" t="s">
        <v>23</v>
      </c>
      <c r="W8108">
        <v>0.61</v>
      </c>
    </row>
    <row r="8109" spans="1:23" x14ac:dyDescent="0.3">
      <c r="A8109" t="s">
        <v>1312</v>
      </c>
      <c r="B8109" t="s">
        <v>1094</v>
      </c>
      <c r="D8109" s="1">
        <v>39967</v>
      </c>
      <c r="E8109" s="1">
        <v>39969</v>
      </c>
      <c r="F8109" s="1" t="str">
        <f t="shared" si="518"/>
        <v>June</v>
      </c>
      <c r="G8109" s="1" t="str">
        <f t="shared" si="519"/>
        <v>2009</v>
      </c>
      <c r="H8109" s="2">
        <f t="shared" si="520"/>
        <v>2</v>
      </c>
      <c r="I8109" s="2" t="b">
        <f t="shared" si="521"/>
        <v>0</v>
      </c>
      <c r="J8109" t="s">
        <v>17</v>
      </c>
      <c r="K8109">
        <v>8</v>
      </c>
      <c r="L8109">
        <v>447.04050000000001</v>
      </c>
      <c r="M8109">
        <v>0.04</v>
      </c>
      <c r="N8109" t="s">
        <v>18</v>
      </c>
      <c r="O8109">
        <v>-206.15</v>
      </c>
      <c r="P8109">
        <v>65.989999999999995</v>
      </c>
      <c r="Q8109">
        <v>8.99</v>
      </c>
      <c r="R8109" t="s">
        <v>805</v>
      </c>
      <c r="S8109" t="s">
        <v>143</v>
      </c>
      <c r="T8109" t="s">
        <v>27</v>
      </c>
      <c r="U8109" t="s">
        <v>32</v>
      </c>
      <c r="V8109" t="s">
        <v>33</v>
      </c>
      <c r="W8109">
        <v>0.59</v>
      </c>
    </row>
    <row r="8110" spans="1:23" x14ac:dyDescent="0.3">
      <c r="A8110" t="s">
        <v>955</v>
      </c>
      <c r="B8110" t="s">
        <v>1789</v>
      </c>
      <c r="D8110" s="1">
        <v>39823</v>
      </c>
      <c r="E8110" s="1">
        <v>39824</v>
      </c>
      <c r="F8110" s="1" t="str">
        <f t="shared" si="518"/>
        <v>January</v>
      </c>
      <c r="G8110" s="1" t="str">
        <f t="shared" si="519"/>
        <v>2009</v>
      </c>
      <c r="H8110" s="2">
        <f t="shared" si="520"/>
        <v>1</v>
      </c>
      <c r="I8110" s="2" t="b">
        <f t="shared" si="521"/>
        <v>0</v>
      </c>
      <c r="J8110" t="s">
        <v>34</v>
      </c>
      <c r="K8110">
        <v>16</v>
      </c>
      <c r="L8110">
        <v>112.81</v>
      </c>
      <c r="M8110">
        <v>0.02</v>
      </c>
      <c r="N8110" t="s">
        <v>18</v>
      </c>
      <c r="O8110">
        <v>-85.23</v>
      </c>
      <c r="P8110">
        <v>6.48</v>
      </c>
      <c r="Q8110">
        <v>9.17</v>
      </c>
      <c r="R8110" t="s">
        <v>805</v>
      </c>
      <c r="S8110" t="s">
        <v>143</v>
      </c>
      <c r="T8110" t="s">
        <v>31</v>
      </c>
      <c r="U8110" t="s">
        <v>22</v>
      </c>
      <c r="V8110" t="s">
        <v>43</v>
      </c>
      <c r="W8110">
        <v>0.37</v>
      </c>
    </row>
    <row r="8111" spans="1:23" x14ac:dyDescent="0.3">
      <c r="A8111" t="s">
        <v>1055</v>
      </c>
      <c r="B8111" t="s">
        <v>1109</v>
      </c>
      <c r="D8111" s="1">
        <v>41060</v>
      </c>
      <c r="E8111" s="1">
        <v>41067</v>
      </c>
      <c r="F8111" s="1" t="str">
        <f t="shared" si="518"/>
        <v>June</v>
      </c>
      <c r="G8111" s="1" t="str">
        <f t="shared" si="519"/>
        <v>2012</v>
      </c>
      <c r="H8111" s="2">
        <f t="shared" si="520"/>
        <v>7</v>
      </c>
      <c r="I8111" s="2" t="b">
        <f t="shared" si="521"/>
        <v>0</v>
      </c>
      <c r="J8111" t="s">
        <v>17</v>
      </c>
      <c r="K8111">
        <v>43</v>
      </c>
      <c r="L8111">
        <v>277.08</v>
      </c>
      <c r="M8111">
        <v>0.08</v>
      </c>
      <c r="N8111" t="s">
        <v>18</v>
      </c>
      <c r="O8111">
        <v>-179.11</v>
      </c>
      <c r="P8111">
        <v>6.48</v>
      </c>
      <c r="Q8111">
        <v>7.91</v>
      </c>
      <c r="R8111" t="s">
        <v>805</v>
      </c>
      <c r="S8111" t="s">
        <v>143</v>
      </c>
      <c r="T8111" t="s">
        <v>31</v>
      </c>
      <c r="U8111" t="s">
        <v>22</v>
      </c>
      <c r="V8111" t="s">
        <v>43</v>
      </c>
      <c r="W8111">
        <v>0.37</v>
      </c>
    </row>
    <row r="8112" spans="1:23" x14ac:dyDescent="0.3">
      <c r="A8112" t="s">
        <v>951</v>
      </c>
      <c r="B8112" t="s">
        <v>1786</v>
      </c>
      <c r="D8112" s="1">
        <v>40223</v>
      </c>
      <c r="E8112" s="1">
        <v>40225</v>
      </c>
      <c r="F8112" s="1" t="str">
        <f t="shared" si="518"/>
        <v>February</v>
      </c>
      <c r="G8112" s="1" t="str">
        <f t="shared" si="519"/>
        <v>2010</v>
      </c>
      <c r="H8112" s="2">
        <f t="shared" si="520"/>
        <v>2</v>
      </c>
      <c r="I8112" s="2" t="b">
        <f t="shared" si="521"/>
        <v>0</v>
      </c>
      <c r="J8112" t="s">
        <v>52</v>
      </c>
      <c r="K8112">
        <v>12</v>
      </c>
      <c r="L8112">
        <v>174.11</v>
      </c>
      <c r="M8112">
        <v>0.06</v>
      </c>
      <c r="N8112" t="s">
        <v>18</v>
      </c>
      <c r="O8112">
        <v>-24.52</v>
      </c>
      <c r="P8112">
        <v>13.73</v>
      </c>
      <c r="Q8112">
        <v>6.85</v>
      </c>
      <c r="R8112" t="s">
        <v>805</v>
      </c>
      <c r="S8112" t="s">
        <v>143</v>
      </c>
      <c r="T8112" t="s">
        <v>31</v>
      </c>
      <c r="U8112" t="s">
        <v>36</v>
      </c>
      <c r="V8112" t="s">
        <v>37</v>
      </c>
      <c r="W8112">
        <v>0.54</v>
      </c>
    </row>
    <row r="8113" spans="1:23" x14ac:dyDescent="0.3">
      <c r="A8113" t="s">
        <v>951</v>
      </c>
      <c r="B8113" t="s">
        <v>1786</v>
      </c>
      <c r="D8113" s="1">
        <v>40056</v>
      </c>
      <c r="E8113" s="1">
        <v>40058</v>
      </c>
      <c r="F8113" s="1" t="str">
        <f t="shared" si="518"/>
        <v>September</v>
      </c>
      <c r="G8113" s="1" t="str">
        <f t="shared" si="519"/>
        <v>2009</v>
      </c>
      <c r="H8113" s="2">
        <f t="shared" si="520"/>
        <v>2</v>
      </c>
      <c r="I8113" s="2" t="b">
        <f t="shared" si="521"/>
        <v>0</v>
      </c>
      <c r="J8113" t="s">
        <v>44</v>
      </c>
      <c r="K8113">
        <v>6</v>
      </c>
      <c r="L8113">
        <v>18.02</v>
      </c>
      <c r="M8113">
        <v>0.01</v>
      </c>
      <c r="N8113" t="s">
        <v>18</v>
      </c>
      <c r="O8113">
        <v>-3.09</v>
      </c>
      <c r="P8113">
        <v>2.78</v>
      </c>
      <c r="Q8113">
        <v>1.34</v>
      </c>
      <c r="R8113" t="s">
        <v>805</v>
      </c>
      <c r="S8113" t="s">
        <v>143</v>
      </c>
      <c r="T8113" t="s">
        <v>31</v>
      </c>
      <c r="U8113" t="s">
        <v>22</v>
      </c>
      <c r="V8113" t="s">
        <v>60</v>
      </c>
      <c r="W8113">
        <v>0.45</v>
      </c>
    </row>
    <row r="8114" spans="1:23" x14ac:dyDescent="0.3">
      <c r="A8114" t="s">
        <v>951</v>
      </c>
      <c r="B8114" t="s">
        <v>1786</v>
      </c>
      <c r="D8114" s="1">
        <v>40675</v>
      </c>
      <c r="E8114" s="1">
        <v>40677</v>
      </c>
      <c r="F8114" s="1" t="str">
        <f t="shared" si="518"/>
        <v>May</v>
      </c>
      <c r="G8114" s="1" t="str">
        <f t="shared" si="519"/>
        <v>2011</v>
      </c>
      <c r="H8114" s="2">
        <f t="shared" si="520"/>
        <v>2</v>
      </c>
      <c r="I8114" s="2" t="b">
        <f t="shared" si="521"/>
        <v>0</v>
      </c>
      <c r="J8114" t="s">
        <v>24</v>
      </c>
      <c r="K8114">
        <v>42</v>
      </c>
      <c r="L8114">
        <v>271.14</v>
      </c>
      <c r="M8114">
        <v>7.0000000000000007E-2</v>
      </c>
      <c r="N8114" t="s">
        <v>18</v>
      </c>
      <c r="O8114">
        <v>-174.74</v>
      </c>
      <c r="P8114">
        <v>6.48</v>
      </c>
      <c r="Q8114">
        <v>7.91</v>
      </c>
      <c r="R8114" t="s">
        <v>805</v>
      </c>
      <c r="S8114" t="s">
        <v>143</v>
      </c>
      <c r="T8114" t="s">
        <v>31</v>
      </c>
      <c r="U8114" t="s">
        <v>22</v>
      </c>
      <c r="V8114" t="s">
        <v>43</v>
      </c>
      <c r="W8114">
        <v>0.37</v>
      </c>
    </row>
    <row r="8115" spans="1:23" x14ac:dyDescent="0.3">
      <c r="A8115" t="s">
        <v>1237</v>
      </c>
      <c r="B8115" t="s">
        <v>931</v>
      </c>
      <c r="D8115" s="1">
        <v>40062</v>
      </c>
      <c r="E8115" s="1">
        <v>40064</v>
      </c>
      <c r="F8115" s="1" t="str">
        <f t="shared" si="518"/>
        <v>September</v>
      </c>
      <c r="G8115" s="1" t="str">
        <f t="shared" si="519"/>
        <v>2009</v>
      </c>
      <c r="H8115" s="2">
        <f t="shared" si="520"/>
        <v>2</v>
      </c>
      <c r="I8115" s="2" t="b">
        <f t="shared" si="521"/>
        <v>0</v>
      </c>
      <c r="J8115" t="s">
        <v>17</v>
      </c>
      <c r="K8115">
        <v>17</v>
      </c>
      <c r="L8115">
        <v>108.11</v>
      </c>
      <c r="M8115">
        <v>0.09</v>
      </c>
      <c r="N8115" t="s">
        <v>18</v>
      </c>
      <c r="O8115">
        <v>-62.23</v>
      </c>
      <c r="P8115">
        <v>6.48</v>
      </c>
      <c r="Q8115">
        <v>6.86</v>
      </c>
      <c r="R8115" t="s">
        <v>805</v>
      </c>
      <c r="S8115" t="s">
        <v>143</v>
      </c>
      <c r="T8115" t="s">
        <v>31</v>
      </c>
      <c r="U8115" t="s">
        <v>22</v>
      </c>
      <c r="V8115" t="s">
        <v>43</v>
      </c>
      <c r="W8115">
        <v>0.37</v>
      </c>
    </row>
    <row r="8116" spans="1:23" x14ac:dyDescent="0.3">
      <c r="A8116" t="s">
        <v>955</v>
      </c>
      <c r="B8116" t="s">
        <v>1789</v>
      </c>
      <c r="D8116" s="1">
        <v>40333</v>
      </c>
      <c r="E8116" s="1">
        <v>40333</v>
      </c>
      <c r="F8116" s="1" t="str">
        <f t="shared" si="518"/>
        <v>June</v>
      </c>
      <c r="G8116" s="1" t="str">
        <f t="shared" si="519"/>
        <v>2010</v>
      </c>
      <c r="H8116" s="2">
        <f t="shared" si="520"/>
        <v>0</v>
      </c>
      <c r="I8116" s="2" t="str">
        <f t="shared" si="521"/>
        <v>FREE DELIVERY</v>
      </c>
      <c r="J8116" t="s">
        <v>17</v>
      </c>
      <c r="K8116">
        <v>21</v>
      </c>
      <c r="L8116">
        <v>86.64</v>
      </c>
      <c r="M8116">
        <v>0.09</v>
      </c>
      <c r="N8116" t="s">
        <v>18</v>
      </c>
      <c r="O8116">
        <v>-73.069999999999993</v>
      </c>
      <c r="P8116">
        <v>3.98</v>
      </c>
      <c r="Q8116">
        <v>5.26</v>
      </c>
      <c r="R8116" t="s">
        <v>805</v>
      </c>
      <c r="S8116" t="s">
        <v>143</v>
      </c>
      <c r="T8116" t="s">
        <v>31</v>
      </c>
      <c r="U8116" t="s">
        <v>22</v>
      </c>
      <c r="V8116" t="s">
        <v>29</v>
      </c>
      <c r="W8116">
        <v>0.38</v>
      </c>
    </row>
    <row r="8117" spans="1:23" x14ac:dyDescent="0.3">
      <c r="A8117" t="s">
        <v>1055</v>
      </c>
      <c r="B8117" t="s">
        <v>1109</v>
      </c>
      <c r="D8117" s="1">
        <v>41130</v>
      </c>
      <c r="E8117" s="1">
        <v>41130</v>
      </c>
      <c r="F8117" s="1" t="str">
        <f t="shared" si="518"/>
        <v>August</v>
      </c>
      <c r="G8117" s="1" t="str">
        <f t="shared" si="519"/>
        <v>2012</v>
      </c>
      <c r="H8117" s="2">
        <f t="shared" si="520"/>
        <v>0</v>
      </c>
      <c r="I8117" s="2" t="str">
        <f t="shared" si="521"/>
        <v>FREE DELIVERY</v>
      </c>
      <c r="J8117" t="s">
        <v>24</v>
      </c>
      <c r="K8117">
        <v>11</v>
      </c>
      <c r="L8117">
        <v>131.12</v>
      </c>
      <c r="M8117">
        <v>0.03</v>
      </c>
      <c r="N8117" t="s">
        <v>18</v>
      </c>
      <c r="O8117">
        <v>-24.81</v>
      </c>
      <c r="P8117">
        <v>11.5</v>
      </c>
      <c r="Q8117">
        <v>7.19</v>
      </c>
      <c r="R8117" t="s">
        <v>805</v>
      </c>
      <c r="S8117" t="s">
        <v>143</v>
      </c>
      <c r="T8117" t="s">
        <v>31</v>
      </c>
      <c r="U8117" t="s">
        <v>22</v>
      </c>
      <c r="V8117" t="s">
        <v>29</v>
      </c>
      <c r="W8117">
        <v>0.4</v>
      </c>
    </row>
    <row r="8118" spans="1:23" x14ac:dyDescent="0.3">
      <c r="A8118" t="s">
        <v>951</v>
      </c>
      <c r="B8118" t="s">
        <v>1786</v>
      </c>
      <c r="D8118" s="1">
        <v>39926</v>
      </c>
      <c r="E8118" s="1">
        <v>39927</v>
      </c>
      <c r="F8118" s="1" t="str">
        <f t="shared" si="518"/>
        <v>April</v>
      </c>
      <c r="G8118" s="1" t="str">
        <f t="shared" si="519"/>
        <v>2009</v>
      </c>
      <c r="H8118" s="2">
        <f t="shared" si="520"/>
        <v>1</v>
      </c>
      <c r="I8118" s="2" t="b">
        <f t="shared" si="521"/>
        <v>0</v>
      </c>
      <c r="J8118" t="s">
        <v>44</v>
      </c>
      <c r="K8118">
        <v>10</v>
      </c>
      <c r="L8118">
        <v>29.12</v>
      </c>
      <c r="M8118">
        <v>0.08</v>
      </c>
      <c r="N8118" t="s">
        <v>18</v>
      </c>
      <c r="O8118">
        <v>7.13</v>
      </c>
      <c r="P8118">
        <v>2.88</v>
      </c>
      <c r="Q8118">
        <v>0.5</v>
      </c>
      <c r="R8118" t="s">
        <v>805</v>
      </c>
      <c r="S8118" t="s">
        <v>143</v>
      </c>
      <c r="T8118" t="s">
        <v>27</v>
      </c>
      <c r="U8118" t="s">
        <v>22</v>
      </c>
      <c r="V8118" t="s">
        <v>57</v>
      </c>
      <c r="W8118">
        <v>0.39</v>
      </c>
    </row>
    <row r="8119" spans="1:23" x14ac:dyDescent="0.3">
      <c r="A8119" t="s">
        <v>1329</v>
      </c>
      <c r="B8119" t="s">
        <v>1788</v>
      </c>
      <c r="D8119" s="1">
        <v>41186</v>
      </c>
      <c r="E8119" s="1">
        <v>41191</v>
      </c>
      <c r="F8119" s="1" t="str">
        <f t="shared" si="518"/>
        <v>October</v>
      </c>
      <c r="G8119" s="1" t="str">
        <f t="shared" si="519"/>
        <v>2012</v>
      </c>
      <c r="H8119" s="2">
        <f t="shared" si="520"/>
        <v>5</v>
      </c>
      <c r="I8119" s="2" t="b">
        <f t="shared" si="521"/>
        <v>0</v>
      </c>
      <c r="J8119" t="s">
        <v>17</v>
      </c>
      <c r="K8119">
        <v>47</v>
      </c>
      <c r="L8119">
        <v>307.37</v>
      </c>
      <c r="M8119">
        <v>0.04</v>
      </c>
      <c r="N8119" t="s">
        <v>39</v>
      </c>
      <c r="O8119">
        <v>-249.27</v>
      </c>
      <c r="P8119">
        <v>6.48</v>
      </c>
      <c r="Q8119">
        <v>9.17</v>
      </c>
      <c r="R8119" t="s">
        <v>805</v>
      </c>
      <c r="S8119" t="s">
        <v>143</v>
      </c>
      <c r="T8119" t="s">
        <v>42</v>
      </c>
      <c r="U8119" t="s">
        <v>22</v>
      </c>
      <c r="V8119" t="s">
        <v>43</v>
      </c>
      <c r="W8119">
        <v>0.37</v>
      </c>
    </row>
    <row r="8120" spans="1:23" x14ac:dyDescent="0.3">
      <c r="A8120" t="s">
        <v>1237</v>
      </c>
      <c r="B8120" t="s">
        <v>931</v>
      </c>
      <c r="D8120" s="1">
        <v>40847</v>
      </c>
      <c r="E8120" s="1">
        <v>40849</v>
      </c>
      <c r="F8120" s="1" t="str">
        <f t="shared" si="518"/>
        <v>November</v>
      </c>
      <c r="G8120" s="1" t="str">
        <f t="shared" si="519"/>
        <v>2011</v>
      </c>
      <c r="H8120" s="2">
        <f t="shared" si="520"/>
        <v>2</v>
      </c>
      <c r="I8120" s="2" t="b">
        <f t="shared" si="521"/>
        <v>0</v>
      </c>
      <c r="J8120" t="s">
        <v>24</v>
      </c>
      <c r="K8120">
        <v>36</v>
      </c>
      <c r="L8120">
        <v>1749.07</v>
      </c>
      <c r="M8120">
        <v>0.04</v>
      </c>
      <c r="N8120" t="s">
        <v>18</v>
      </c>
      <c r="O8120">
        <v>804.66</v>
      </c>
      <c r="P8120">
        <v>48.04</v>
      </c>
      <c r="Q8120">
        <v>5.79</v>
      </c>
      <c r="R8120" t="s">
        <v>805</v>
      </c>
      <c r="S8120" t="s">
        <v>143</v>
      </c>
      <c r="T8120" t="s">
        <v>31</v>
      </c>
      <c r="U8120" t="s">
        <v>22</v>
      </c>
      <c r="V8120" t="s">
        <v>43</v>
      </c>
      <c r="W8120">
        <v>0.37</v>
      </c>
    </row>
    <row r="8121" spans="1:23" x14ac:dyDescent="0.3">
      <c r="A8121" t="s">
        <v>1237</v>
      </c>
      <c r="B8121" t="s">
        <v>931</v>
      </c>
      <c r="D8121" s="1">
        <v>40847</v>
      </c>
      <c r="E8121" s="1">
        <v>40847</v>
      </c>
      <c r="F8121" s="1" t="str">
        <f t="shared" si="518"/>
        <v>October</v>
      </c>
      <c r="G8121" s="1" t="str">
        <f t="shared" si="519"/>
        <v>2011</v>
      </c>
      <c r="H8121" s="2">
        <f t="shared" si="520"/>
        <v>0</v>
      </c>
      <c r="I8121" s="2" t="str">
        <f t="shared" si="521"/>
        <v>FREE DELIVERY</v>
      </c>
      <c r="J8121" t="s">
        <v>24</v>
      </c>
      <c r="K8121">
        <v>14</v>
      </c>
      <c r="L8121">
        <v>37.9</v>
      </c>
      <c r="M8121">
        <v>0.08</v>
      </c>
      <c r="N8121" t="s">
        <v>18</v>
      </c>
      <c r="O8121">
        <v>-22.01</v>
      </c>
      <c r="P8121">
        <v>2.6</v>
      </c>
      <c r="Q8121">
        <v>2.4</v>
      </c>
      <c r="R8121" t="s">
        <v>805</v>
      </c>
      <c r="S8121" t="s">
        <v>143</v>
      </c>
      <c r="T8121" t="s">
        <v>31</v>
      </c>
      <c r="U8121" t="s">
        <v>22</v>
      </c>
      <c r="V8121" t="s">
        <v>60</v>
      </c>
      <c r="W8121">
        <v>0.57999999999999996</v>
      </c>
    </row>
    <row r="8122" spans="1:23" x14ac:dyDescent="0.3">
      <c r="A8122" t="s">
        <v>955</v>
      </c>
      <c r="B8122" t="s">
        <v>1789</v>
      </c>
      <c r="D8122" s="1">
        <v>39881</v>
      </c>
      <c r="E8122" s="1">
        <v>39883</v>
      </c>
      <c r="F8122" s="1" t="str">
        <f t="shared" si="518"/>
        <v>March</v>
      </c>
      <c r="G8122" s="1" t="str">
        <f t="shared" si="519"/>
        <v>2009</v>
      </c>
      <c r="H8122" s="2">
        <f t="shared" si="520"/>
        <v>2</v>
      </c>
      <c r="I8122" s="2" t="b">
        <f t="shared" si="521"/>
        <v>0</v>
      </c>
      <c r="J8122" t="s">
        <v>34</v>
      </c>
      <c r="K8122">
        <v>21</v>
      </c>
      <c r="L8122">
        <v>118.51</v>
      </c>
      <c r="M8122">
        <v>0.03</v>
      </c>
      <c r="N8122" t="s">
        <v>18</v>
      </c>
      <c r="O8122">
        <v>-948.71</v>
      </c>
      <c r="P8122">
        <v>3.25</v>
      </c>
      <c r="Q8122">
        <v>49</v>
      </c>
      <c r="R8122" t="s">
        <v>805</v>
      </c>
      <c r="S8122" t="s">
        <v>143</v>
      </c>
      <c r="T8122" t="s">
        <v>31</v>
      </c>
      <c r="U8122" t="s">
        <v>22</v>
      </c>
      <c r="V8122" t="s">
        <v>28</v>
      </c>
      <c r="W8122">
        <v>0.56000000000000005</v>
      </c>
    </row>
    <row r="8123" spans="1:23" x14ac:dyDescent="0.3">
      <c r="A8123" t="s">
        <v>1329</v>
      </c>
      <c r="B8123" t="s">
        <v>1788</v>
      </c>
      <c r="D8123" s="1">
        <v>40047</v>
      </c>
      <c r="E8123" s="1">
        <v>40049</v>
      </c>
      <c r="F8123" s="1" t="str">
        <f t="shared" si="518"/>
        <v>August</v>
      </c>
      <c r="G8123" s="1" t="str">
        <f t="shared" si="519"/>
        <v>2009</v>
      </c>
      <c r="H8123" s="2">
        <f t="shared" si="520"/>
        <v>2</v>
      </c>
      <c r="I8123" s="2" t="b">
        <f t="shared" si="521"/>
        <v>0</v>
      </c>
      <c r="J8123" t="s">
        <v>44</v>
      </c>
      <c r="K8123">
        <v>40</v>
      </c>
      <c r="L8123">
        <v>2055.98</v>
      </c>
      <c r="M8123">
        <v>0</v>
      </c>
      <c r="N8123" t="s">
        <v>18</v>
      </c>
      <c r="O8123">
        <v>1016.86</v>
      </c>
      <c r="P8123">
        <v>47.9</v>
      </c>
      <c r="Q8123">
        <v>5.86</v>
      </c>
      <c r="R8123" t="s">
        <v>805</v>
      </c>
      <c r="S8123" t="s">
        <v>143</v>
      </c>
      <c r="T8123" t="s">
        <v>42</v>
      </c>
      <c r="U8123" t="s">
        <v>22</v>
      </c>
      <c r="V8123" t="s">
        <v>43</v>
      </c>
      <c r="W8123">
        <v>0.37</v>
      </c>
    </row>
    <row r="8124" spans="1:23" x14ac:dyDescent="0.3">
      <c r="A8124" t="s">
        <v>1094</v>
      </c>
      <c r="B8124" t="s">
        <v>1095</v>
      </c>
      <c r="D8124" s="1">
        <v>39922</v>
      </c>
      <c r="E8124" s="1">
        <v>39929</v>
      </c>
      <c r="F8124" s="1" t="str">
        <f t="shared" si="518"/>
        <v>April</v>
      </c>
      <c r="G8124" s="1" t="str">
        <f t="shared" si="519"/>
        <v>2009</v>
      </c>
      <c r="H8124" s="2">
        <f t="shared" si="520"/>
        <v>7</v>
      </c>
      <c r="I8124" s="2" t="b">
        <f t="shared" si="521"/>
        <v>0</v>
      </c>
      <c r="J8124" t="s">
        <v>17</v>
      </c>
      <c r="K8124">
        <v>29</v>
      </c>
      <c r="L8124">
        <v>2317.65</v>
      </c>
      <c r="M8124">
        <v>0</v>
      </c>
      <c r="N8124" t="s">
        <v>18</v>
      </c>
      <c r="O8124">
        <v>568.6</v>
      </c>
      <c r="P8124">
        <v>78.650000000000006</v>
      </c>
      <c r="Q8124">
        <v>13.99</v>
      </c>
      <c r="R8124" t="s">
        <v>805</v>
      </c>
      <c r="S8124" t="s">
        <v>143</v>
      </c>
      <c r="T8124" t="s">
        <v>31</v>
      </c>
      <c r="U8124" t="s">
        <v>22</v>
      </c>
      <c r="V8124" t="s">
        <v>28</v>
      </c>
      <c r="W8124">
        <v>0.52</v>
      </c>
    </row>
    <row r="8125" spans="1:23" x14ac:dyDescent="0.3">
      <c r="A8125" t="s">
        <v>1094</v>
      </c>
      <c r="B8125" t="s">
        <v>1095</v>
      </c>
      <c r="D8125" s="1">
        <v>39922</v>
      </c>
      <c r="E8125" s="1">
        <v>39927</v>
      </c>
      <c r="F8125" s="1" t="str">
        <f t="shared" si="518"/>
        <v>April</v>
      </c>
      <c r="G8125" s="1" t="str">
        <f t="shared" si="519"/>
        <v>2009</v>
      </c>
      <c r="H8125" s="2">
        <f t="shared" si="520"/>
        <v>5</v>
      </c>
      <c r="I8125" s="2" t="b">
        <f t="shared" si="521"/>
        <v>0</v>
      </c>
      <c r="J8125" t="s">
        <v>17</v>
      </c>
      <c r="K8125">
        <v>41</v>
      </c>
      <c r="L8125">
        <v>4987.7299999999996</v>
      </c>
      <c r="M8125">
        <v>0.08</v>
      </c>
      <c r="N8125" t="s">
        <v>25</v>
      </c>
      <c r="O8125">
        <v>-1867.97</v>
      </c>
      <c r="P8125">
        <v>122.99</v>
      </c>
      <c r="Q8125">
        <v>70.2</v>
      </c>
      <c r="R8125" t="s">
        <v>805</v>
      </c>
      <c r="S8125" t="s">
        <v>143</v>
      </c>
      <c r="T8125" t="s">
        <v>31</v>
      </c>
      <c r="U8125" t="s">
        <v>36</v>
      </c>
      <c r="V8125" t="s">
        <v>67</v>
      </c>
      <c r="W8125">
        <v>0.74</v>
      </c>
    </row>
    <row r="8126" spans="1:23" x14ac:dyDescent="0.3">
      <c r="A8126" t="s">
        <v>1784</v>
      </c>
      <c r="B8126" t="s">
        <v>1785</v>
      </c>
      <c r="D8126" s="1">
        <v>40766</v>
      </c>
      <c r="E8126" s="1">
        <v>40768</v>
      </c>
      <c r="F8126" s="1" t="str">
        <f t="shared" si="518"/>
        <v>August</v>
      </c>
      <c r="G8126" s="1" t="str">
        <f t="shared" si="519"/>
        <v>2011</v>
      </c>
      <c r="H8126" s="2">
        <f t="shared" si="520"/>
        <v>2</v>
      </c>
      <c r="I8126" s="2" t="b">
        <f t="shared" si="521"/>
        <v>0</v>
      </c>
      <c r="J8126" t="s">
        <v>44</v>
      </c>
      <c r="K8126">
        <v>23</v>
      </c>
      <c r="L8126">
        <v>3301.33</v>
      </c>
      <c r="M8126">
        <v>0.05</v>
      </c>
      <c r="N8126" t="s">
        <v>25</v>
      </c>
      <c r="O8126">
        <v>-307.45999999999998</v>
      </c>
      <c r="P8126">
        <v>140.97999999999999</v>
      </c>
      <c r="Q8126">
        <v>36.090000000000003</v>
      </c>
      <c r="R8126" t="s">
        <v>805</v>
      </c>
      <c r="S8126" t="s">
        <v>143</v>
      </c>
      <c r="T8126" t="s">
        <v>31</v>
      </c>
      <c r="U8126" t="s">
        <v>36</v>
      </c>
      <c r="V8126" t="s">
        <v>54</v>
      </c>
      <c r="W8126">
        <v>0.77</v>
      </c>
    </row>
    <row r="8127" spans="1:23" x14ac:dyDescent="0.3">
      <c r="A8127" t="s">
        <v>1784</v>
      </c>
      <c r="B8127" t="s">
        <v>1785</v>
      </c>
      <c r="D8127" s="1">
        <v>40766</v>
      </c>
      <c r="E8127" s="1">
        <v>40767</v>
      </c>
      <c r="F8127" s="1" t="str">
        <f t="shared" si="518"/>
        <v>August</v>
      </c>
      <c r="G8127" s="1" t="str">
        <f t="shared" si="519"/>
        <v>2011</v>
      </c>
      <c r="H8127" s="2">
        <f t="shared" si="520"/>
        <v>1</v>
      </c>
      <c r="I8127" s="2" t="b">
        <f t="shared" si="521"/>
        <v>0</v>
      </c>
      <c r="J8127" t="s">
        <v>44</v>
      </c>
      <c r="K8127">
        <v>28</v>
      </c>
      <c r="L8127">
        <v>126.95</v>
      </c>
      <c r="M8127">
        <v>0.06</v>
      </c>
      <c r="N8127" t="s">
        <v>39</v>
      </c>
      <c r="O8127">
        <v>45.87</v>
      </c>
      <c r="P8127">
        <v>4.13</v>
      </c>
      <c r="Q8127">
        <v>0.99</v>
      </c>
      <c r="R8127" t="s">
        <v>805</v>
      </c>
      <c r="S8127" t="s">
        <v>143</v>
      </c>
      <c r="T8127" t="s">
        <v>31</v>
      </c>
      <c r="U8127" t="s">
        <v>22</v>
      </c>
      <c r="V8127" t="s">
        <v>57</v>
      </c>
      <c r="W8127">
        <v>0.39</v>
      </c>
    </row>
    <row r="8128" spans="1:23" x14ac:dyDescent="0.3">
      <c r="A8128" t="s">
        <v>951</v>
      </c>
      <c r="B8128" t="s">
        <v>1429</v>
      </c>
      <c r="D8128" s="1">
        <v>40850</v>
      </c>
      <c r="E8128" s="1">
        <v>40851</v>
      </c>
      <c r="F8128" s="1" t="str">
        <f t="shared" si="518"/>
        <v>November</v>
      </c>
      <c r="G8128" s="1" t="str">
        <f t="shared" si="519"/>
        <v>2011</v>
      </c>
      <c r="H8128" s="2">
        <f t="shared" si="520"/>
        <v>1</v>
      </c>
      <c r="I8128" s="2" t="b">
        <f t="shared" si="521"/>
        <v>0</v>
      </c>
      <c r="J8128" t="s">
        <v>52</v>
      </c>
      <c r="K8128">
        <v>22</v>
      </c>
      <c r="L8128">
        <v>3329.27</v>
      </c>
      <c r="M8128">
        <v>0.05</v>
      </c>
      <c r="N8128" t="s">
        <v>25</v>
      </c>
      <c r="O8128">
        <v>350</v>
      </c>
      <c r="P8128">
        <v>150.97999999999999</v>
      </c>
      <c r="Q8128">
        <v>16.010000000000002</v>
      </c>
      <c r="R8128" t="s">
        <v>805</v>
      </c>
      <c r="S8128" t="s">
        <v>143</v>
      </c>
      <c r="T8128" t="s">
        <v>21</v>
      </c>
      <c r="U8128" t="s">
        <v>36</v>
      </c>
      <c r="V8128" t="s">
        <v>55</v>
      </c>
      <c r="W8128">
        <v>0.7</v>
      </c>
    </row>
    <row r="8129" spans="1:23" x14ac:dyDescent="0.3">
      <c r="A8129" t="s">
        <v>1329</v>
      </c>
      <c r="B8129" t="s">
        <v>1788</v>
      </c>
      <c r="D8129" s="1">
        <v>39928</v>
      </c>
      <c r="E8129" s="1">
        <v>39930</v>
      </c>
      <c r="F8129" s="1" t="str">
        <f t="shared" si="518"/>
        <v>April</v>
      </c>
      <c r="G8129" s="1" t="str">
        <f t="shared" si="519"/>
        <v>2009</v>
      </c>
      <c r="H8129" s="2">
        <f t="shared" si="520"/>
        <v>2</v>
      </c>
      <c r="I8129" s="2" t="b">
        <f t="shared" si="521"/>
        <v>0</v>
      </c>
      <c r="J8129" t="s">
        <v>52</v>
      </c>
      <c r="K8129">
        <v>5</v>
      </c>
      <c r="L8129">
        <v>126.95</v>
      </c>
      <c r="M8129">
        <v>0</v>
      </c>
      <c r="N8129" t="s">
        <v>18</v>
      </c>
      <c r="O8129">
        <v>-4.17</v>
      </c>
      <c r="P8129">
        <v>22.84</v>
      </c>
      <c r="Q8129">
        <v>8.18</v>
      </c>
      <c r="R8129" t="s">
        <v>805</v>
      </c>
      <c r="S8129" t="s">
        <v>143</v>
      </c>
      <c r="T8129" t="s">
        <v>42</v>
      </c>
      <c r="U8129" t="s">
        <v>22</v>
      </c>
      <c r="V8129" t="s">
        <v>43</v>
      </c>
      <c r="W8129">
        <v>0.39</v>
      </c>
    </row>
    <row r="8130" spans="1:23" x14ac:dyDescent="0.3">
      <c r="A8130" t="s">
        <v>1016</v>
      </c>
      <c r="B8130" t="s">
        <v>1247</v>
      </c>
      <c r="D8130" s="1">
        <v>39976</v>
      </c>
      <c r="E8130" s="1">
        <v>39980</v>
      </c>
      <c r="F8130" s="1" t="str">
        <f t="shared" si="518"/>
        <v>June</v>
      </c>
      <c r="G8130" s="1" t="str">
        <f t="shared" si="519"/>
        <v>2009</v>
      </c>
      <c r="H8130" s="2">
        <f t="shared" si="520"/>
        <v>4</v>
      </c>
      <c r="I8130" s="2" t="b">
        <f t="shared" si="521"/>
        <v>0</v>
      </c>
      <c r="J8130" t="s">
        <v>17</v>
      </c>
      <c r="K8130">
        <v>25</v>
      </c>
      <c r="L8130">
        <v>2612.89</v>
      </c>
      <c r="M8130">
        <v>0.04</v>
      </c>
      <c r="N8130" t="s">
        <v>18</v>
      </c>
      <c r="O8130">
        <v>490.99</v>
      </c>
      <c r="P8130">
        <v>105.29</v>
      </c>
      <c r="Q8130">
        <v>10.119999999999999</v>
      </c>
      <c r="R8130" t="s">
        <v>805</v>
      </c>
      <c r="S8130" t="s">
        <v>143</v>
      </c>
      <c r="T8130" t="s">
        <v>21</v>
      </c>
      <c r="U8130" t="s">
        <v>36</v>
      </c>
      <c r="V8130" t="s">
        <v>37</v>
      </c>
      <c r="W8130">
        <v>0.79</v>
      </c>
    </row>
    <row r="8131" spans="1:23" x14ac:dyDescent="0.3">
      <c r="A8131" t="s">
        <v>1016</v>
      </c>
      <c r="B8131" t="s">
        <v>1247</v>
      </c>
      <c r="D8131" s="1">
        <v>39976</v>
      </c>
      <c r="E8131" s="1">
        <v>39978</v>
      </c>
      <c r="F8131" s="1" t="str">
        <f t="shared" ref="F8131:F8194" si="522">TEXT(E8131,"mmmm")</f>
        <v>June</v>
      </c>
      <c r="G8131" s="1" t="str">
        <f t="shared" ref="G8131:G8194" si="523">TEXT(E8131,"yyyy")</f>
        <v>2009</v>
      </c>
      <c r="H8131" s="2">
        <f t="shared" ref="H8131:H8194" si="524">E8131-D8131</f>
        <v>2</v>
      </c>
      <c r="I8131" s="2" t="b">
        <f t="shared" ref="I8131:I8194" si="525">IF(H8131&lt;1,IF(AND(H8131&gt;0,H8131&lt;2),"ONE DAY", "FREE DELIVERY"))</f>
        <v>0</v>
      </c>
      <c r="J8131" t="s">
        <v>17</v>
      </c>
      <c r="K8131">
        <v>47</v>
      </c>
      <c r="L8131">
        <v>1146.992</v>
      </c>
      <c r="M8131">
        <v>7.0000000000000007E-2</v>
      </c>
      <c r="N8131" t="s">
        <v>25</v>
      </c>
      <c r="O8131">
        <v>-1643.74</v>
      </c>
      <c r="P8131">
        <v>31.76</v>
      </c>
      <c r="Q8131">
        <v>45.51</v>
      </c>
      <c r="R8131" t="s">
        <v>805</v>
      </c>
      <c r="S8131" t="s">
        <v>143</v>
      </c>
      <c r="T8131" t="s">
        <v>21</v>
      </c>
      <c r="U8131" t="s">
        <v>36</v>
      </c>
      <c r="V8131" t="s">
        <v>55</v>
      </c>
      <c r="W8131">
        <v>0.65</v>
      </c>
    </row>
    <row r="8132" spans="1:23" x14ac:dyDescent="0.3">
      <c r="A8132" t="s">
        <v>1312</v>
      </c>
      <c r="B8132" t="s">
        <v>1094</v>
      </c>
      <c r="D8132" s="1">
        <v>40863</v>
      </c>
      <c r="E8132" s="1">
        <v>40865</v>
      </c>
      <c r="F8132" s="1" t="str">
        <f t="shared" si="522"/>
        <v>November</v>
      </c>
      <c r="G8132" s="1" t="str">
        <f t="shared" si="523"/>
        <v>2011</v>
      </c>
      <c r="H8132" s="2">
        <f t="shared" si="524"/>
        <v>2</v>
      </c>
      <c r="I8132" s="2" t="b">
        <f t="shared" si="525"/>
        <v>0</v>
      </c>
      <c r="J8132" t="s">
        <v>34</v>
      </c>
      <c r="K8132">
        <v>42</v>
      </c>
      <c r="L8132">
        <v>199.24</v>
      </c>
      <c r="M8132">
        <v>7.0000000000000007E-2</v>
      </c>
      <c r="N8132" t="s">
        <v>18</v>
      </c>
      <c r="O8132">
        <v>-84.26</v>
      </c>
      <c r="P8132">
        <v>4.9800000000000004</v>
      </c>
      <c r="Q8132">
        <v>4.72</v>
      </c>
      <c r="R8132" t="s">
        <v>805</v>
      </c>
      <c r="S8132" t="s">
        <v>143</v>
      </c>
      <c r="T8132" t="s">
        <v>27</v>
      </c>
      <c r="U8132" t="s">
        <v>22</v>
      </c>
      <c r="V8132" t="s">
        <v>43</v>
      </c>
      <c r="W8132">
        <v>0.36</v>
      </c>
    </row>
    <row r="8133" spans="1:23" x14ac:dyDescent="0.3">
      <c r="A8133" t="s">
        <v>1312</v>
      </c>
      <c r="B8133" t="s">
        <v>1094</v>
      </c>
      <c r="D8133" s="1">
        <v>40863</v>
      </c>
      <c r="E8133" s="1">
        <v>40865</v>
      </c>
      <c r="F8133" s="1" t="str">
        <f t="shared" si="522"/>
        <v>November</v>
      </c>
      <c r="G8133" s="1" t="str">
        <f t="shared" si="523"/>
        <v>2011</v>
      </c>
      <c r="H8133" s="2">
        <f t="shared" si="524"/>
        <v>2</v>
      </c>
      <c r="I8133" s="2" t="b">
        <f t="shared" si="525"/>
        <v>0</v>
      </c>
      <c r="J8133" t="s">
        <v>34</v>
      </c>
      <c r="K8133">
        <v>3</v>
      </c>
      <c r="L8133">
        <v>504.6705</v>
      </c>
      <c r="M8133">
        <v>0.01</v>
      </c>
      <c r="N8133" t="s">
        <v>18</v>
      </c>
      <c r="O8133">
        <v>-800.89</v>
      </c>
      <c r="P8133">
        <v>195.99</v>
      </c>
      <c r="Q8133">
        <v>4.2</v>
      </c>
      <c r="R8133" t="s">
        <v>805</v>
      </c>
      <c r="S8133" t="s">
        <v>143</v>
      </c>
      <c r="T8133" t="s">
        <v>27</v>
      </c>
      <c r="U8133" t="s">
        <v>32</v>
      </c>
      <c r="V8133" t="s">
        <v>33</v>
      </c>
      <c r="W8133">
        <v>0.56000000000000005</v>
      </c>
    </row>
    <row r="8134" spans="1:23" x14ac:dyDescent="0.3">
      <c r="A8134" t="s">
        <v>1094</v>
      </c>
      <c r="B8134" t="s">
        <v>1095</v>
      </c>
      <c r="D8134" s="1">
        <v>40264</v>
      </c>
      <c r="E8134" s="1">
        <v>40266</v>
      </c>
      <c r="F8134" s="1" t="str">
        <f t="shared" si="522"/>
        <v>March</v>
      </c>
      <c r="G8134" s="1" t="str">
        <f t="shared" si="523"/>
        <v>2010</v>
      </c>
      <c r="H8134" s="2">
        <f t="shared" si="524"/>
        <v>2</v>
      </c>
      <c r="I8134" s="2" t="b">
        <f t="shared" si="525"/>
        <v>0</v>
      </c>
      <c r="J8134" t="s">
        <v>52</v>
      </c>
      <c r="K8134">
        <v>43</v>
      </c>
      <c r="L8134">
        <v>1338.12</v>
      </c>
      <c r="M8134">
        <v>0.04</v>
      </c>
      <c r="N8134" t="s">
        <v>18</v>
      </c>
      <c r="O8134">
        <v>519.70000000000005</v>
      </c>
      <c r="P8134">
        <v>31.78</v>
      </c>
      <c r="Q8134">
        <v>1.99</v>
      </c>
      <c r="R8134" t="s">
        <v>805</v>
      </c>
      <c r="S8134" t="s">
        <v>143</v>
      </c>
      <c r="T8134" t="s">
        <v>31</v>
      </c>
      <c r="U8134" t="s">
        <v>32</v>
      </c>
      <c r="V8134" t="s">
        <v>48</v>
      </c>
      <c r="W8134">
        <v>0.42</v>
      </c>
    </row>
    <row r="8135" spans="1:23" x14ac:dyDescent="0.3">
      <c r="A8135" t="s">
        <v>951</v>
      </c>
      <c r="B8135" t="s">
        <v>1786</v>
      </c>
      <c r="D8135" s="1">
        <v>39861</v>
      </c>
      <c r="E8135" s="1">
        <v>39862</v>
      </c>
      <c r="F8135" s="1" t="str">
        <f t="shared" si="522"/>
        <v>February</v>
      </c>
      <c r="G8135" s="1" t="str">
        <f t="shared" si="523"/>
        <v>2009</v>
      </c>
      <c r="H8135" s="2">
        <f t="shared" si="524"/>
        <v>1</v>
      </c>
      <c r="I8135" s="2" t="b">
        <f t="shared" si="525"/>
        <v>0</v>
      </c>
      <c r="J8135" t="s">
        <v>24</v>
      </c>
      <c r="K8135">
        <v>44</v>
      </c>
      <c r="L8135">
        <v>242.46</v>
      </c>
      <c r="M8135">
        <v>0.02</v>
      </c>
      <c r="N8135" t="s">
        <v>18</v>
      </c>
      <c r="O8135">
        <v>9.3000000000000007</v>
      </c>
      <c r="P8135">
        <v>5.34</v>
      </c>
      <c r="Q8135">
        <v>2.99</v>
      </c>
      <c r="R8135" t="s">
        <v>805</v>
      </c>
      <c r="S8135" t="s">
        <v>143</v>
      </c>
      <c r="T8135" t="s">
        <v>27</v>
      </c>
      <c r="U8135" t="s">
        <v>22</v>
      </c>
      <c r="V8135" t="s">
        <v>29</v>
      </c>
      <c r="W8135">
        <v>0.38</v>
      </c>
    </row>
    <row r="8136" spans="1:23" x14ac:dyDescent="0.3">
      <c r="A8136" t="s">
        <v>951</v>
      </c>
      <c r="B8136" t="s">
        <v>1786</v>
      </c>
      <c r="D8136" s="1">
        <v>39861</v>
      </c>
      <c r="E8136" s="1">
        <v>39863</v>
      </c>
      <c r="F8136" s="1" t="str">
        <f t="shared" si="522"/>
        <v>February</v>
      </c>
      <c r="G8136" s="1" t="str">
        <f t="shared" si="523"/>
        <v>2009</v>
      </c>
      <c r="H8136" s="2">
        <f t="shared" si="524"/>
        <v>2</v>
      </c>
      <c r="I8136" s="2" t="b">
        <f t="shared" si="525"/>
        <v>0</v>
      </c>
      <c r="J8136" t="s">
        <v>24</v>
      </c>
      <c r="K8136">
        <v>10</v>
      </c>
      <c r="L8136">
        <v>607.77</v>
      </c>
      <c r="M8136">
        <v>0.04</v>
      </c>
      <c r="N8136" t="s">
        <v>18</v>
      </c>
      <c r="O8136">
        <v>232</v>
      </c>
      <c r="P8136">
        <v>62.18</v>
      </c>
      <c r="Q8136">
        <v>10.84</v>
      </c>
      <c r="R8136" t="s">
        <v>805</v>
      </c>
      <c r="S8136" t="s">
        <v>143</v>
      </c>
      <c r="T8136" t="s">
        <v>27</v>
      </c>
      <c r="U8136" t="s">
        <v>36</v>
      </c>
      <c r="V8136" t="s">
        <v>37</v>
      </c>
      <c r="W8136">
        <v>0.63</v>
      </c>
    </row>
    <row r="8137" spans="1:23" x14ac:dyDescent="0.3">
      <c r="A8137" t="s">
        <v>951</v>
      </c>
      <c r="B8137" t="s">
        <v>1786</v>
      </c>
      <c r="D8137" s="1">
        <v>39861</v>
      </c>
      <c r="E8137" s="1">
        <v>39863</v>
      </c>
      <c r="F8137" s="1" t="str">
        <f t="shared" si="522"/>
        <v>February</v>
      </c>
      <c r="G8137" s="1" t="str">
        <f t="shared" si="523"/>
        <v>2009</v>
      </c>
      <c r="H8137" s="2">
        <f t="shared" si="524"/>
        <v>2</v>
      </c>
      <c r="I8137" s="2" t="b">
        <f t="shared" si="525"/>
        <v>0</v>
      </c>
      <c r="J8137" t="s">
        <v>24</v>
      </c>
      <c r="K8137">
        <v>22</v>
      </c>
      <c r="L8137">
        <v>954.57</v>
      </c>
      <c r="M8137">
        <v>0.03</v>
      </c>
      <c r="N8137" t="s">
        <v>18</v>
      </c>
      <c r="O8137">
        <v>-380.9</v>
      </c>
      <c r="P8137">
        <v>41.47</v>
      </c>
      <c r="Q8137">
        <v>34.200000000000003</v>
      </c>
      <c r="R8137" t="s">
        <v>805</v>
      </c>
      <c r="S8137" t="s">
        <v>143</v>
      </c>
      <c r="T8137" t="s">
        <v>27</v>
      </c>
      <c r="U8137" t="s">
        <v>36</v>
      </c>
      <c r="V8137" t="s">
        <v>37</v>
      </c>
      <c r="W8137">
        <v>0.73</v>
      </c>
    </row>
    <row r="8138" spans="1:23" x14ac:dyDescent="0.3">
      <c r="A8138" t="s">
        <v>951</v>
      </c>
      <c r="B8138" t="s">
        <v>1786</v>
      </c>
      <c r="D8138" s="1">
        <v>39861</v>
      </c>
      <c r="E8138" s="1">
        <v>39863</v>
      </c>
      <c r="F8138" s="1" t="str">
        <f t="shared" si="522"/>
        <v>February</v>
      </c>
      <c r="G8138" s="1" t="str">
        <f t="shared" si="523"/>
        <v>2009</v>
      </c>
      <c r="H8138" s="2">
        <f t="shared" si="524"/>
        <v>2</v>
      </c>
      <c r="I8138" s="2" t="b">
        <f t="shared" si="525"/>
        <v>0</v>
      </c>
      <c r="J8138" t="s">
        <v>24</v>
      </c>
      <c r="K8138">
        <v>5</v>
      </c>
      <c r="L8138">
        <v>8767.6200000000008</v>
      </c>
      <c r="M8138">
        <v>0.04</v>
      </c>
      <c r="N8138" t="s">
        <v>18</v>
      </c>
      <c r="O8138">
        <v>-1510.89</v>
      </c>
      <c r="P8138">
        <v>1938.02</v>
      </c>
      <c r="Q8138">
        <v>13.99</v>
      </c>
      <c r="R8138" t="s">
        <v>805</v>
      </c>
      <c r="S8138" t="s">
        <v>143</v>
      </c>
      <c r="T8138" t="s">
        <v>27</v>
      </c>
      <c r="U8138" t="s">
        <v>32</v>
      </c>
      <c r="V8138" t="s">
        <v>94</v>
      </c>
      <c r="W8138">
        <v>0.38</v>
      </c>
    </row>
    <row r="8139" spans="1:23" x14ac:dyDescent="0.3">
      <c r="A8139" t="s">
        <v>928</v>
      </c>
      <c r="B8139" t="s">
        <v>1234</v>
      </c>
      <c r="D8139" s="1">
        <v>40156</v>
      </c>
      <c r="E8139" s="1">
        <v>40158</v>
      </c>
      <c r="F8139" s="1" t="str">
        <f t="shared" si="522"/>
        <v>December</v>
      </c>
      <c r="G8139" s="1" t="str">
        <f t="shared" si="523"/>
        <v>2009</v>
      </c>
      <c r="H8139" s="2">
        <f t="shared" si="524"/>
        <v>2</v>
      </c>
      <c r="I8139" s="2" t="b">
        <f t="shared" si="525"/>
        <v>0</v>
      </c>
      <c r="J8139" t="s">
        <v>44</v>
      </c>
      <c r="K8139">
        <v>13</v>
      </c>
      <c r="L8139">
        <v>1582.47</v>
      </c>
      <c r="M8139">
        <v>0.05</v>
      </c>
      <c r="N8139" t="s">
        <v>25</v>
      </c>
      <c r="O8139">
        <v>-205.02</v>
      </c>
      <c r="P8139">
        <v>119.99</v>
      </c>
      <c r="Q8139">
        <v>56.14</v>
      </c>
      <c r="R8139" t="s">
        <v>805</v>
      </c>
      <c r="S8139" t="s">
        <v>143</v>
      </c>
      <c r="T8139" t="s">
        <v>27</v>
      </c>
      <c r="U8139" t="s">
        <v>32</v>
      </c>
      <c r="V8139" t="s">
        <v>94</v>
      </c>
      <c r="W8139">
        <v>0.39</v>
      </c>
    </row>
    <row r="8140" spans="1:23" x14ac:dyDescent="0.3">
      <c r="A8140" t="s">
        <v>1327</v>
      </c>
      <c r="B8140" t="s">
        <v>1791</v>
      </c>
      <c r="D8140" s="1">
        <v>40959</v>
      </c>
      <c r="E8140" s="1">
        <v>40960</v>
      </c>
      <c r="F8140" s="1" t="str">
        <f t="shared" si="522"/>
        <v>February</v>
      </c>
      <c r="G8140" s="1" t="str">
        <f t="shared" si="523"/>
        <v>2012</v>
      </c>
      <c r="H8140" s="2">
        <f t="shared" si="524"/>
        <v>1</v>
      </c>
      <c r="I8140" s="2" t="b">
        <f t="shared" si="525"/>
        <v>0</v>
      </c>
      <c r="J8140" t="s">
        <v>34</v>
      </c>
      <c r="K8140">
        <v>2</v>
      </c>
      <c r="L8140">
        <v>6.93</v>
      </c>
      <c r="M8140">
        <v>0.01</v>
      </c>
      <c r="N8140" t="s">
        <v>18</v>
      </c>
      <c r="O8140">
        <v>-4.6399999999999997</v>
      </c>
      <c r="P8140">
        <v>2.08</v>
      </c>
      <c r="Q8140">
        <v>2.56</v>
      </c>
      <c r="R8140" t="s">
        <v>805</v>
      </c>
      <c r="S8140" t="s">
        <v>143</v>
      </c>
      <c r="T8140" t="s">
        <v>31</v>
      </c>
      <c r="U8140" t="s">
        <v>22</v>
      </c>
      <c r="V8140" t="s">
        <v>82</v>
      </c>
      <c r="W8140">
        <v>0.55000000000000004</v>
      </c>
    </row>
    <row r="8141" spans="1:23" x14ac:dyDescent="0.3">
      <c r="A8141" t="s">
        <v>1124</v>
      </c>
      <c r="B8141" t="s">
        <v>1000</v>
      </c>
      <c r="D8141" s="1">
        <v>40739</v>
      </c>
      <c r="E8141" s="1">
        <v>40741</v>
      </c>
      <c r="F8141" s="1" t="str">
        <f t="shared" si="522"/>
        <v>July</v>
      </c>
      <c r="G8141" s="1" t="str">
        <f t="shared" si="523"/>
        <v>2011</v>
      </c>
      <c r="H8141" s="2">
        <f t="shared" si="524"/>
        <v>2</v>
      </c>
      <c r="I8141" s="2" t="b">
        <f t="shared" si="525"/>
        <v>0</v>
      </c>
      <c r="J8141" t="s">
        <v>24</v>
      </c>
      <c r="K8141">
        <v>26</v>
      </c>
      <c r="L8141">
        <v>2808.08</v>
      </c>
      <c r="M8141">
        <v>7.0000000000000007E-2</v>
      </c>
      <c r="N8141" t="s">
        <v>18</v>
      </c>
      <c r="O8141">
        <v>1054.82</v>
      </c>
      <c r="P8141">
        <v>107.53</v>
      </c>
      <c r="Q8141">
        <v>5.81</v>
      </c>
      <c r="R8141" t="s">
        <v>805</v>
      </c>
      <c r="S8141" t="s">
        <v>143</v>
      </c>
      <c r="T8141" t="s">
        <v>31</v>
      </c>
      <c r="U8141" t="s">
        <v>36</v>
      </c>
      <c r="V8141" t="s">
        <v>37</v>
      </c>
      <c r="W8141">
        <v>0.65</v>
      </c>
    </row>
    <row r="8142" spans="1:23" x14ac:dyDescent="0.3">
      <c r="A8142" t="s">
        <v>1124</v>
      </c>
      <c r="B8142" t="s">
        <v>1000</v>
      </c>
      <c r="D8142" s="1">
        <v>40739</v>
      </c>
      <c r="E8142" s="1">
        <v>40740</v>
      </c>
      <c r="F8142" s="1" t="str">
        <f t="shared" si="522"/>
        <v>July</v>
      </c>
      <c r="G8142" s="1" t="str">
        <f t="shared" si="523"/>
        <v>2011</v>
      </c>
      <c r="H8142" s="2">
        <f t="shared" si="524"/>
        <v>1</v>
      </c>
      <c r="I8142" s="2" t="b">
        <f t="shared" si="525"/>
        <v>0</v>
      </c>
      <c r="J8142" t="s">
        <v>24</v>
      </c>
      <c r="K8142">
        <v>24</v>
      </c>
      <c r="L8142">
        <v>1761.4</v>
      </c>
      <c r="M8142">
        <v>0.09</v>
      </c>
      <c r="N8142" t="s">
        <v>25</v>
      </c>
      <c r="O8142">
        <v>-1748.56</v>
      </c>
      <c r="P8142">
        <v>70.89</v>
      </c>
      <c r="Q8142">
        <v>89.3</v>
      </c>
      <c r="R8142" t="s">
        <v>805</v>
      </c>
      <c r="S8142" t="s">
        <v>143</v>
      </c>
      <c r="T8142" t="s">
        <v>31</v>
      </c>
      <c r="U8142" t="s">
        <v>36</v>
      </c>
      <c r="V8142" t="s">
        <v>55</v>
      </c>
      <c r="W8142">
        <v>0.72</v>
      </c>
    </row>
    <row r="8143" spans="1:23" x14ac:dyDescent="0.3">
      <c r="A8143" t="s">
        <v>1124</v>
      </c>
      <c r="B8143" t="s">
        <v>1000</v>
      </c>
      <c r="D8143" s="1">
        <v>40739</v>
      </c>
      <c r="E8143" s="1">
        <v>40741</v>
      </c>
      <c r="F8143" s="1" t="str">
        <f t="shared" si="522"/>
        <v>July</v>
      </c>
      <c r="G8143" s="1" t="str">
        <f t="shared" si="523"/>
        <v>2011</v>
      </c>
      <c r="H8143" s="2">
        <f t="shared" si="524"/>
        <v>2</v>
      </c>
      <c r="I8143" s="2" t="b">
        <f t="shared" si="525"/>
        <v>0</v>
      </c>
      <c r="J8143" t="s">
        <v>24</v>
      </c>
      <c r="K8143">
        <v>23</v>
      </c>
      <c r="L8143">
        <v>160.23349999999999</v>
      </c>
      <c r="M8143">
        <v>0.04</v>
      </c>
      <c r="N8143" t="s">
        <v>18</v>
      </c>
      <c r="O8143">
        <v>-85.13</v>
      </c>
      <c r="P8143">
        <v>7.99</v>
      </c>
      <c r="Q8143">
        <v>5.03</v>
      </c>
      <c r="R8143" t="s">
        <v>805</v>
      </c>
      <c r="S8143" t="s">
        <v>143</v>
      </c>
      <c r="T8143" t="s">
        <v>31</v>
      </c>
      <c r="U8143" t="s">
        <v>32</v>
      </c>
      <c r="V8143" t="s">
        <v>33</v>
      </c>
      <c r="W8143">
        <v>0.6</v>
      </c>
    </row>
    <row r="8144" spans="1:23" x14ac:dyDescent="0.3">
      <c r="A8144" t="s">
        <v>1138</v>
      </c>
      <c r="B8144" t="s">
        <v>1250</v>
      </c>
      <c r="D8144" s="1">
        <v>40846</v>
      </c>
      <c r="E8144" s="1">
        <v>40846</v>
      </c>
      <c r="F8144" s="1" t="str">
        <f t="shared" si="522"/>
        <v>October</v>
      </c>
      <c r="G8144" s="1" t="str">
        <f t="shared" si="523"/>
        <v>2011</v>
      </c>
      <c r="H8144" s="2">
        <f t="shared" si="524"/>
        <v>0</v>
      </c>
      <c r="I8144" s="2" t="str">
        <f t="shared" si="525"/>
        <v>FREE DELIVERY</v>
      </c>
      <c r="J8144" t="s">
        <v>34</v>
      </c>
      <c r="K8144">
        <v>8</v>
      </c>
      <c r="L8144">
        <v>43.29</v>
      </c>
      <c r="M8144">
        <v>0.09</v>
      </c>
      <c r="N8144" t="s">
        <v>18</v>
      </c>
      <c r="O8144">
        <v>-20.69</v>
      </c>
      <c r="P8144">
        <v>4.9800000000000004</v>
      </c>
      <c r="Q8144">
        <v>4.8600000000000003</v>
      </c>
      <c r="R8144" t="s">
        <v>805</v>
      </c>
      <c r="S8144" t="s">
        <v>143</v>
      </c>
      <c r="T8144" t="s">
        <v>21</v>
      </c>
      <c r="U8144" t="s">
        <v>22</v>
      </c>
      <c r="V8144" t="s">
        <v>43</v>
      </c>
      <c r="W8144">
        <v>0.38</v>
      </c>
    </row>
    <row r="8145" spans="1:23" x14ac:dyDescent="0.3">
      <c r="A8145" t="s">
        <v>1138</v>
      </c>
      <c r="B8145" t="s">
        <v>1250</v>
      </c>
      <c r="D8145" s="1">
        <v>40846</v>
      </c>
      <c r="E8145" s="1">
        <v>40848</v>
      </c>
      <c r="F8145" s="1" t="str">
        <f t="shared" si="522"/>
        <v>November</v>
      </c>
      <c r="G8145" s="1" t="str">
        <f t="shared" si="523"/>
        <v>2011</v>
      </c>
      <c r="H8145" s="2">
        <f t="shared" si="524"/>
        <v>2</v>
      </c>
      <c r="I8145" s="2" t="b">
        <f t="shared" si="525"/>
        <v>0</v>
      </c>
      <c r="J8145" t="s">
        <v>34</v>
      </c>
      <c r="K8145">
        <v>6</v>
      </c>
      <c r="L8145">
        <v>41.7</v>
      </c>
      <c r="M8145">
        <v>0.03</v>
      </c>
      <c r="N8145" t="s">
        <v>18</v>
      </c>
      <c r="O8145">
        <v>-14.56</v>
      </c>
      <c r="P8145">
        <v>5.78</v>
      </c>
      <c r="Q8145">
        <v>5.37</v>
      </c>
      <c r="R8145" t="s">
        <v>805</v>
      </c>
      <c r="S8145" t="s">
        <v>143</v>
      </c>
      <c r="T8145" t="s">
        <v>21</v>
      </c>
      <c r="U8145" t="s">
        <v>22</v>
      </c>
      <c r="V8145" t="s">
        <v>43</v>
      </c>
      <c r="W8145">
        <v>0.36</v>
      </c>
    </row>
    <row r="8146" spans="1:23" x14ac:dyDescent="0.3">
      <c r="A8146" t="s">
        <v>1007</v>
      </c>
      <c r="B8146" t="s">
        <v>1304</v>
      </c>
      <c r="D8146" s="1">
        <v>40190</v>
      </c>
      <c r="E8146" s="1">
        <v>40191</v>
      </c>
      <c r="F8146" s="1" t="str">
        <f t="shared" si="522"/>
        <v>January</v>
      </c>
      <c r="G8146" s="1" t="str">
        <f t="shared" si="523"/>
        <v>2010</v>
      </c>
      <c r="H8146" s="2">
        <f t="shared" si="524"/>
        <v>1</v>
      </c>
      <c r="I8146" s="2" t="b">
        <f t="shared" si="525"/>
        <v>0</v>
      </c>
      <c r="J8146" t="s">
        <v>24</v>
      </c>
      <c r="K8146">
        <v>37</v>
      </c>
      <c r="L8146">
        <v>199.76</v>
      </c>
      <c r="M8146">
        <v>7.0000000000000007E-2</v>
      </c>
      <c r="N8146" t="s">
        <v>18</v>
      </c>
      <c r="O8146">
        <v>20</v>
      </c>
      <c r="P8146">
        <v>5.58</v>
      </c>
      <c r="Q8146">
        <v>1.99</v>
      </c>
      <c r="R8146" t="s">
        <v>805</v>
      </c>
      <c r="S8146" t="s">
        <v>143</v>
      </c>
      <c r="T8146" t="s">
        <v>27</v>
      </c>
      <c r="U8146" t="s">
        <v>22</v>
      </c>
      <c r="V8146" t="s">
        <v>60</v>
      </c>
      <c r="W8146">
        <v>0.46</v>
      </c>
    </row>
    <row r="8147" spans="1:23" x14ac:dyDescent="0.3">
      <c r="A8147" t="s">
        <v>904</v>
      </c>
      <c r="B8147" t="s">
        <v>1792</v>
      </c>
      <c r="D8147" s="1">
        <v>41122</v>
      </c>
      <c r="E8147" s="1">
        <v>41124</v>
      </c>
      <c r="F8147" s="1" t="str">
        <f t="shared" si="522"/>
        <v>August</v>
      </c>
      <c r="G8147" s="1" t="str">
        <f t="shared" si="523"/>
        <v>2012</v>
      </c>
      <c r="H8147" s="2">
        <f t="shared" si="524"/>
        <v>2</v>
      </c>
      <c r="I8147" s="2" t="b">
        <f t="shared" si="525"/>
        <v>0</v>
      </c>
      <c r="J8147" t="s">
        <v>34</v>
      </c>
      <c r="K8147">
        <v>6</v>
      </c>
      <c r="L8147">
        <v>21134.71</v>
      </c>
      <c r="M8147">
        <v>0.06</v>
      </c>
      <c r="N8147" t="s">
        <v>25</v>
      </c>
      <c r="O8147">
        <v>-4266.09</v>
      </c>
      <c r="P8147">
        <v>3502.14</v>
      </c>
      <c r="Q8147">
        <v>8.73</v>
      </c>
      <c r="R8147" t="s">
        <v>805</v>
      </c>
      <c r="S8147" t="s">
        <v>143</v>
      </c>
      <c r="T8147" t="s">
        <v>21</v>
      </c>
      <c r="U8147" t="s">
        <v>32</v>
      </c>
      <c r="V8147" t="s">
        <v>94</v>
      </c>
      <c r="W8147">
        <v>0.56999999999999995</v>
      </c>
    </row>
    <row r="8148" spans="1:23" x14ac:dyDescent="0.3">
      <c r="A8148" t="s">
        <v>1793</v>
      </c>
      <c r="B8148" t="s">
        <v>931</v>
      </c>
      <c r="D8148" s="1">
        <v>40776</v>
      </c>
      <c r="E8148" s="1">
        <v>40778</v>
      </c>
      <c r="F8148" s="1" t="str">
        <f t="shared" si="522"/>
        <v>August</v>
      </c>
      <c r="G8148" s="1" t="str">
        <f t="shared" si="523"/>
        <v>2011</v>
      </c>
      <c r="H8148" s="2">
        <f t="shared" si="524"/>
        <v>2</v>
      </c>
      <c r="I8148" s="2" t="b">
        <f t="shared" si="525"/>
        <v>0</v>
      </c>
      <c r="J8148" t="s">
        <v>24</v>
      </c>
      <c r="K8148">
        <v>23</v>
      </c>
      <c r="L8148">
        <v>3872.87</v>
      </c>
      <c r="M8148">
        <v>0.03</v>
      </c>
      <c r="N8148" t="s">
        <v>25</v>
      </c>
      <c r="O8148">
        <v>565.34</v>
      </c>
      <c r="P8148">
        <v>160.97999999999999</v>
      </c>
      <c r="Q8148">
        <v>30</v>
      </c>
      <c r="R8148" t="s">
        <v>805</v>
      </c>
      <c r="S8148" t="s">
        <v>143</v>
      </c>
      <c r="T8148" t="s">
        <v>27</v>
      </c>
      <c r="U8148" t="s">
        <v>36</v>
      </c>
      <c r="V8148" t="s">
        <v>67</v>
      </c>
      <c r="W8148">
        <v>0.62</v>
      </c>
    </row>
    <row r="8149" spans="1:23" x14ac:dyDescent="0.3">
      <c r="A8149" t="s">
        <v>1793</v>
      </c>
      <c r="B8149" t="s">
        <v>931</v>
      </c>
      <c r="D8149" s="1">
        <v>40776</v>
      </c>
      <c r="E8149" s="1">
        <v>40777</v>
      </c>
      <c r="F8149" s="1" t="str">
        <f t="shared" si="522"/>
        <v>August</v>
      </c>
      <c r="G8149" s="1" t="str">
        <f t="shared" si="523"/>
        <v>2011</v>
      </c>
      <c r="H8149" s="2">
        <f t="shared" si="524"/>
        <v>1</v>
      </c>
      <c r="I8149" s="2" t="b">
        <f t="shared" si="525"/>
        <v>0</v>
      </c>
      <c r="J8149" t="s">
        <v>24</v>
      </c>
      <c r="K8149">
        <v>9</v>
      </c>
      <c r="L8149">
        <v>356.72</v>
      </c>
      <c r="M8149">
        <v>7.0000000000000007E-2</v>
      </c>
      <c r="N8149" t="s">
        <v>18</v>
      </c>
      <c r="O8149">
        <v>12.61</v>
      </c>
      <c r="P8149">
        <v>40.98</v>
      </c>
      <c r="Q8149">
        <v>1.99</v>
      </c>
      <c r="R8149" t="s">
        <v>805</v>
      </c>
      <c r="S8149" t="s">
        <v>143</v>
      </c>
      <c r="T8149" t="s">
        <v>27</v>
      </c>
      <c r="U8149" t="s">
        <v>32</v>
      </c>
      <c r="V8149" t="s">
        <v>48</v>
      </c>
      <c r="W8149">
        <v>0.44</v>
      </c>
    </row>
    <row r="8150" spans="1:23" x14ac:dyDescent="0.3">
      <c r="A8150" t="s">
        <v>1389</v>
      </c>
      <c r="B8150" t="s">
        <v>1794</v>
      </c>
      <c r="D8150" s="1">
        <v>41215</v>
      </c>
      <c r="E8150" s="1">
        <v>41216</v>
      </c>
      <c r="F8150" s="1" t="str">
        <f t="shared" si="522"/>
        <v>November</v>
      </c>
      <c r="G8150" s="1" t="str">
        <f t="shared" si="523"/>
        <v>2012</v>
      </c>
      <c r="H8150" s="2">
        <f t="shared" si="524"/>
        <v>1</v>
      </c>
      <c r="I8150" s="2" t="b">
        <f t="shared" si="525"/>
        <v>0</v>
      </c>
      <c r="J8150" t="s">
        <v>24</v>
      </c>
      <c r="K8150">
        <v>40</v>
      </c>
      <c r="L8150">
        <v>158.69999999999999</v>
      </c>
      <c r="M8150">
        <v>0.04</v>
      </c>
      <c r="N8150" t="s">
        <v>18</v>
      </c>
      <c r="O8150">
        <v>-196.8</v>
      </c>
      <c r="P8150">
        <v>3.75</v>
      </c>
      <c r="Q8150">
        <v>7.5</v>
      </c>
      <c r="R8150" t="s">
        <v>805</v>
      </c>
      <c r="S8150" t="s">
        <v>143</v>
      </c>
      <c r="T8150" t="s">
        <v>27</v>
      </c>
      <c r="U8150" t="s">
        <v>22</v>
      </c>
      <c r="V8150" t="s">
        <v>57</v>
      </c>
      <c r="W8150">
        <v>0.37</v>
      </c>
    </row>
    <row r="8151" spans="1:23" x14ac:dyDescent="0.3">
      <c r="A8151" t="s">
        <v>1138</v>
      </c>
      <c r="B8151" t="s">
        <v>1250</v>
      </c>
      <c r="D8151" s="1">
        <v>41187</v>
      </c>
      <c r="E8151" s="1">
        <v>41187</v>
      </c>
      <c r="F8151" s="1" t="str">
        <f t="shared" si="522"/>
        <v>October</v>
      </c>
      <c r="G8151" s="1" t="str">
        <f t="shared" si="523"/>
        <v>2012</v>
      </c>
      <c r="H8151" s="2">
        <f t="shared" si="524"/>
        <v>0</v>
      </c>
      <c r="I8151" s="2" t="str">
        <f t="shared" si="525"/>
        <v>FREE DELIVERY</v>
      </c>
      <c r="J8151" t="s">
        <v>52</v>
      </c>
      <c r="K8151">
        <v>3</v>
      </c>
      <c r="L8151">
        <v>62.54</v>
      </c>
      <c r="M8151">
        <v>0.02</v>
      </c>
      <c r="N8151" t="s">
        <v>18</v>
      </c>
      <c r="O8151">
        <v>-30.74</v>
      </c>
      <c r="P8151">
        <v>15.99</v>
      </c>
      <c r="Q8151">
        <v>13.18</v>
      </c>
      <c r="R8151" t="s">
        <v>805</v>
      </c>
      <c r="S8151" t="s">
        <v>143</v>
      </c>
      <c r="T8151" t="s">
        <v>21</v>
      </c>
      <c r="U8151" t="s">
        <v>22</v>
      </c>
      <c r="V8151" t="s">
        <v>29</v>
      </c>
      <c r="W8151">
        <v>0.37</v>
      </c>
    </row>
    <row r="8152" spans="1:23" x14ac:dyDescent="0.3">
      <c r="A8152" t="s">
        <v>1138</v>
      </c>
      <c r="B8152" t="s">
        <v>1250</v>
      </c>
      <c r="D8152" s="1">
        <v>41187</v>
      </c>
      <c r="E8152" s="1">
        <v>41188</v>
      </c>
      <c r="F8152" s="1" t="str">
        <f t="shared" si="522"/>
        <v>October</v>
      </c>
      <c r="G8152" s="1" t="str">
        <f t="shared" si="523"/>
        <v>2012</v>
      </c>
      <c r="H8152" s="2">
        <f t="shared" si="524"/>
        <v>1</v>
      </c>
      <c r="I8152" s="2" t="b">
        <f t="shared" si="525"/>
        <v>0</v>
      </c>
      <c r="J8152" t="s">
        <v>52</v>
      </c>
      <c r="K8152">
        <v>24</v>
      </c>
      <c r="L8152">
        <v>2750.107</v>
      </c>
      <c r="M8152">
        <v>0</v>
      </c>
      <c r="N8152" t="s">
        <v>18</v>
      </c>
      <c r="O8152">
        <v>600.41999999999996</v>
      </c>
      <c r="P8152">
        <v>125.99</v>
      </c>
      <c r="Q8152">
        <v>7.69</v>
      </c>
      <c r="R8152" t="s">
        <v>805</v>
      </c>
      <c r="S8152" t="s">
        <v>143</v>
      </c>
      <c r="T8152" t="s">
        <v>21</v>
      </c>
      <c r="U8152" t="s">
        <v>32</v>
      </c>
      <c r="V8152" t="s">
        <v>33</v>
      </c>
      <c r="W8152">
        <v>0.57999999999999996</v>
      </c>
    </row>
    <row r="8153" spans="1:23" x14ac:dyDescent="0.3">
      <c r="A8153" t="s">
        <v>932</v>
      </c>
      <c r="B8153" t="s">
        <v>1360</v>
      </c>
      <c r="D8153" s="1">
        <v>40066</v>
      </c>
      <c r="E8153" s="1">
        <v>40066</v>
      </c>
      <c r="F8153" s="1" t="str">
        <f t="shared" si="522"/>
        <v>September</v>
      </c>
      <c r="G8153" s="1" t="str">
        <f t="shared" si="523"/>
        <v>2009</v>
      </c>
      <c r="H8153" s="2">
        <f t="shared" si="524"/>
        <v>0</v>
      </c>
      <c r="I8153" s="2" t="str">
        <f t="shared" si="525"/>
        <v>FREE DELIVERY</v>
      </c>
      <c r="J8153" t="s">
        <v>34</v>
      </c>
      <c r="K8153">
        <v>14</v>
      </c>
      <c r="L8153">
        <v>1463.0965000000001</v>
      </c>
      <c r="M8153">
        <v>0</v>
      </c>
      <c r="N8153" t="s">
        <v>18</v>
      </c>
      <c r="O8153">
        <v>162.66999999999999</v>
      </c>
      <c r="P8153">
        <v>115.99</v>
      </c>
      <c r="Q8153">
        <v>2.5</v>
      </c>
      <c r="R8153" t="s">
        <v>805</v>
      </c>
      <c r="S8153" t="s">
        <v>143</v>
      </c>
      <c r="T8153" t="s">
        <v>31</v>
      </c>
      <c r="U8153" t="s">
        <v>32</v>
      </c>
      <c r="V8153" t="s">
        <v>33</v>
      </c>
      <c r="W8153">
        <v>0.56999999999999995</v>
      </c>
    </row>
    <row r="8154" spans="1:23" x14ac:dyDescent="0.3">
      <c r="A8154" t="s">
        <v>932</v>
      </c>
      <c r="B8154" t="s">
        <v>1360</v>
      </c>
      <c r="D8154" s="1">
        <v>40066</v>
      </c>
      <c r="E8154" s="1">
        <v>40067</v>
      </c>
      <c r="F8154" s="1" t="str">
        <f t="shared" si="522"/>
        <v>September</v>
      </c>
      <c r="G8154" s="1" t="str">
        <f t="shared" si="523"/>
        <v>2009</v>
      </c>
      <c r="H8154" s="2">
        <f t="shared" si="524"/>
        <v>1</v>
      </c>
      <c r="I8154" s="2" t="b">
        <f t="shared" si="525"/>
        <v>0</v>
      </c>
      <c r="J8154" t="s">
        <v>34</v>
      </c>
      <c r="K8154">
        <v>38</v>
      </c>
      <c r="L8154">
        <v>246.3</v>
      </c>
      <c r="M8154">
        <v>0.02</v>
      </c>
      <c r="N8154" t="s">
        <v>18</v>
      </c>
      <c r="O8154">
        <v>-67.489999999999995</v>
      </c>
      <c r="P8154">
        <v>5.98</v>
      </c>
      <c r="Q8154">
        <v>5.79</v>
      </c>
      <c r="R8154" t="s">
        <v>805</v>
      </c>
      <c r="S8154" t="s">
        <v>143</v>
      </c>
      <c r="T8154" t="s">
        <v>31</v>
      </c>
      <c r="U8154" t="s">
        <v>22</v>
      </c>
      <c r="V8154" t="s">
        <v>43</v>
      </c>
      <c r="W8154">
        <v>0.36</v>
      </c>
    </row>
    <row r="8155" spans="1:23" x14ac:dyDescent="0.3">
      <c r="A8155" t="s">
        <v>1580</v>
      </c>
      <c r="B8155" t="s">
        <v>1795</v>
      </c>
      <c r="D8155" s="1">
        <v>41024</v>
      </c>
      <c r="E8155" s="1">
        <v>41024</v>
      </c>
      <c r="F8155" s="1" t="str">
        <f t="shared" si="522"/>
        <v>April</v>
      </c>
      <c r="G8155" s="1" t="str">
        <f t="shared" si="523"/>
        <v>2012</v>
      </c>
      <c r="H8155" s="2">
        <f t="shared" si="524"/>
        <v>0</v>
      </c>
      <c r="I8155" s="2" t="str">
        <f t="shared" si="525"/>
        <v>FREE DELIVERY</v>
      </c>
      <c r="J8155" t="s">
        <v>52</v>
      </c>
      <c r="K8155">
        <v>9</v>
      </c>
      <c r="L8155">
        <v>3064.27</v>
      </c>
      <c r="M8155">
        <v>0.09</v>
      </c>
      <c r="N8155" t="s">
        <v>18</v>
      </c>
      <c r="O8155">
        <v>294.39</v>
      </c>
      <c r="P8155">
        <v>363.25</v>
      </c>
      <c r="Q8155">
        <v>19.989999999999998</v>
      </c>
      <c r="R8155" t="s">
        <v>805</v>
      </c>
      <c r="S8155" t="s">
        <v>143</v>
      </c>
      <c r="T8155" t="s">
        <v>27</v>
      </c>
      <c r="U8155" t="s">
        <v>22</v>
      </c>
      <c r="V8155" t="s">
        <v>28</v>
      </c>
      <c r="W8155">
        <v>0.56999999999999995</v>
      </c>
    </row>
    <row r="8156" spans="1:23" x14ac:dyDescent="0.3">
      <c r="A8156" t="s">
        <v>1580</v>
      </c>
      <c r="B8156" t="s">
        <v>1795</v>
      </c>
      <c r="D8156" s="1">
        <v>41024</v>
      </c>
      <c r="E8156" s="1">
        <v>41026</v>
      </c>
      <c r="F8156" s="1" t="str">
        <f t="shared" si="522"/>
        <v>April</v>
      </c>
      <c r="G8156" s="1" t="str">
        <f t="shared" si="523"/>
        <v>2012</v>
      </c>
      <c r="H8156" s="2">
        <f t="shared" si="524"/>
        <v>2</v>
      </c>
      <c r="I8156" s="2" t="b">
        <f t="shared" si="525"/>
        <v>0</v>
      </c>
      <c r="J8156" t="s">
        <v>52</v>
      </c>
      <c r="K8156">
        <v>22</v>
      </c>
      <c r="L8156">
        <v>475.72</v>
      </c>
      <c r="M8156">
        <v>0.02</v>
      </c>
      <c r="N8156" t="s">
        <v>18</v>
      </c>
      <c r="O8156">
        <v>-10.4</v>
      </c>
      <c r="P8156">
        <v>19.98</v>
      </c>
      <c r="Q8156">
        <v>10.49</v>
      </c>
      <c r="R8156" t="s">
        <v>805</v>
      </c>
      <c r="S8156" t="s">
        <v>143</v>
      </c>
      <c r="T8156" t="s">
        <v>27</v>
      </c>
      <c r="U8156" t="s">
        <v>36</v>
      </c>
      <c r="V8156" t="s">
        <v>37</v>
      </c>
      <c r="W8156">
        <v>0.49</v>
      </c>
    </row>
    <row r="8157" spans="1:23" x14ac:dyDescent="0.3">
      <c r="A8157" t="s">
        <v>1580</v>
      </c>
      <c r="B8157" t="s">
        <v>1795</v>
      </c>
      <c r="D8157" s="1">
        <v>41024</v>
      </c>
      <c r="E8157" s="1">
        <v>41025</v>
      </c>
      <c r="F8157" s="1" t="str">
        <f t="shared" si="522"/>
        <v>April</v>
      </c>
      <c r="G8157" s="1" t="str">
        <f t="shared" si="523"/>
        <v>2012</v>
      </c>
      <c r="H8157" s="2">
        <f t="shared" si="524"/>
        <v>1</v>
      </c>
      <c r="I8157" s="2" t="b">
        <f t="shared" si="525"/>
        <v>0</v>
      </c>
      <c r="J8157" t="s">
        <v>52</v>
      </c>
      <c r="K8157">
        <v>15</v>
      </c>
      <c r="L8157">
        <v>123.91</v>
      </c>
      <c r="M8157">
        <v>0.09</v>
      </c>
      <c r="N8157" t="s">
        <v>18</v>
      </c>
      <c r="O8157">
        <v>39.04</v>
      </c>
      <c r="P8157">
        <v>8.34</v>
      </c>
      <c r="Q8157">
        <v>0.96</v>
      </c>
      <c r="R8157" t="s">
        <v>805</v>
      </c>
      <c r="S8157" t="s">
        <v>143</v>
      </c>
      <c r="T8157" t="s">
        <v>27</v>
      </c>
      <c r="U8157" t="s">
        <v>36</v>
      </c>
      <c r="V8157" t="s">
        <v>37</v>
      </c>
      <c r="W8157">
        <v>0.43</v>
      </c>
    </row>
    <row r="8158" spans="1:23" x14ac:dyDescent="0.3">
      <c r="A8158" t="s">
        <v>1793</v>
      </c>
      <c r="B8158" t="s">
        <v>931</v>
      </c>
      <c r="D8158" s="1">
        <v>39932</v>
      </c>
      <c r="E8158" s="1">
        <v>39933</v>
      </c>
      <c r="F8158" s="1" t="str">
        <f t="shared" si="522"/>
        <v>April</v>
      </c>
      <c r="G8158" s="1" t="str">
        <f t="shared" si="523"/>
        <v>2009</v>
      </c>
      <c r="H8158" s="2">
        <f t="shared" si="524"/>
        <v>1</v>
      </c>
      <c r="I8158" s="2" t="b">
        <f t="shared" si="525"/>
        <v>0</v>
      </c>
      <c r="J8158" t="s">
        <v>44</v>
      </c>
      <c r="K8158">
        <v>28</v>
      </c>
      <c r="L8158">
        <v>2841.4395</v>
      </c>
      <c r="M8158">
        <v>0.08</v>
      </c>
      <c r="N8158" t="s">
        <v>18</v>
      </c>
      <c r="O8158">
        <v>374.63</v>
      </c>
      <c r="P8158">
        <v>125.99</v>
      </c>
      <c r="Q8158">
        <v>7.69</v>
      </c>
      <c r="R8158" t="s">
        <v>805</v>
      </c>
      <c r="S8158" t="s">
        <v>143</v>
      </c>
      <c r="T8158" t="s">
        <v>27</v>
      </c>
      <c r="U8158" t="s">
        <v>32</v>
      </c>
      <c r="V8158" t="s">
        <v>33</v>
      </c>
      <c r="W8158">
        <v>0.59</v>
      </c>
    </row>
    <row r="8159" spans="1:23" x14ac:dyDescent="0.3">
      <c r="A8159" t="s">
        <v>932</v>
      </c>
      <c r="B8159" t="s">
        <v>1360</v>
      </c>
      <c r="D8159" s="1">
        <v>40853</v>
      </c>
      <c r="E8159" s="1">
        <v>40854</v>
      </c>
      <c r="F8159" s="1" t="str">
        <f t="shared" si="522"/>
        <v>November</v>
      </c>
      <c r="G8159" s="1" t="str">
        <f t="shared" si="523"/>
        <v>2011</v>
      </c>
      <c r="H8159" s="2">
        <f t="shared" si="524"/>
        <v>1</v>
      </c>
      <c r="I8159" s="2" t="b">
        <f t="shared" si="525"/>
        <v>0</v>
      </c>
      <c r="J8159" t="s">
        <v>52</v>
      </c>
      <c r="K8159">
        <v>20</v>
      </c>
      <c r="L8159">
        <v>152.44</v>
      </c>
      <c r="M8159">
        <v>0.08</v>
      </c>
      <c r="N8159" t="s">
        <v>18</v>
      </c>
      <c r="O8159">
        <v>-16.64</v>
      </c>
      <c r="P8159">
        <v>7.7</v>
      </c>
      <c r="Q8159">
        <v>3.68</v>
      </c>
      <c r="R8159" t="s">
        <v>805</v>
      </c>
      <c r="S8159" t="s">
        <v>143</v>
      </c>
      <c r="T8159" t="s">
        <v>31</v>
      </c>
      <c r="U8159" t="s">
        <v>36</v>
      </c>
      <c r="V8159" t="s">
        <v>37</v>
      </c>
      <c r="W8159">
        <v>0.52</v>
      </c>
    </row>
    <row r="8160" spans="1:23" x14ac:dyDescent="0.3">
      <c r="A8160" t="s">
        <v>962</v>
      </c>
      <c r="B8160" t="s">
        <v>963</v>
      </c>
      <c r="D8160" s="1">
        <v>40989</v>
      </c>
      <c r="E8160" s="1">
        <v>40991</v>
      </c>
      <c r="F8160" s="1" t="str">
        <f t="shared" si="522"/>
        <v>March</v>
      </c>
      <c r="G8160" s="1" t="str">
        <f t="shared" si="523"/>
        <v>2012</v>
      </c>
      <c r="H8160" s="2">
        <f t="shared" si="524"/>
        <v>2</v>
      </c>
      <c r="I8160" s="2" t="b">
        <f t="shared" si="525"/>
        <v>0</v>
      </c>
      <c r="J8160" t="s">
        <v>34</v>
      </c>
      <c r="K8160">
        <v>16</v>
      </c>
      <c r="L8160">
        <v>123.85</v>
      </c>
      <c r="M8160">
        <v>0.09</v>
      </c>
      <c r="N8160" t="s">
        <v>18</v>
      </c>
      <c r="O8160">
        <v>-71.44</v>
      </c>
      <c r="P8160">
        <v>7.98</v>
      </c>
      <c r="Q8160">
        <v>6.5</v>
      </c>
      <c r="R8160" t="s">
        <v>805</v>
      </c>
      <c r="S8160" t="s">
        <v>143</v>
      </c>
      <c r="T8160" t="s">
        <v>31</v>
      </c>
      <c r="U8160" t="s">
        <v>22</v>
      </c>
      <c r="V8160" t="s">
        <v>23</v>
      </c>
      <c r="W8160">
        <v>0.59</v>
      </c>
    </row>
    <row r="8161" spans="1:23" x14ac:dyDescent="0.3">
      <c r="A8161" t="s">
        <v>1138</v>
      </c>
      <c r="B8161" t="s">
        <v>1250</v>
      </c>
      <c r="D8161" s="1">
        <v>41023</v>
      </c>
      <c r="E8161" s="1">
        <v>41026</v>
      </c>
      <c r="F8161" s="1" t="str">
        <f t="shared" si="522"/>
        <v>April</v>
      </c>
      <c r="G8161" s="1" t="str">
        <f t="shared" si="523"/>
        <v>2012</v>
      </c>
      <c r="H8161" s="2">
        <f t="shared" si="524"/>
        <v>3</v>
      </c>
      <c r="I8161" s="2" t="b">
        <f t="shared" si="525"/>
        <v>0</v>
      </c>
      <c r="J8161" t="s">
        <v>34</v>
      </c>
      <c r="K8161">
        <v>7</v>
      </c>
      <c r="L8161">
        <v>55.38</v>
      </c>
      <c r="M8161">
        <v>0.02</v>
      </c>
      <c r="N8161" t="s">
        <v>18</v>
      </c>
      <c r="O8161">
        <v>-25.95</v>
      </c>
      <c r="P8161">
        <v>6.48</v>
      </c>
      <c r="Q8161">
        <v>7.37</v>
      </c>
      <c r="R8161" t="s">
        <v>805</v>
      </c>
      <c r="S8161" t="s">
        <v>143</v>
      </c>
      <c r="T8161" t="s">
        <v>21</v>
      </c>
      <c r="U8161" t="s">
        <v>22</v>
      </c>
      <c r="V8161" t="s">
        <v>43</v>
      </c>
      <c r="W8161">
        <v>0.37</v>
      </c>
    </row>
    <row r="8162" spans="1:23" x14ac:dyDescent="0.3">
      <c r="A8162" t="s">
        <v>1796</v>
      </c>
      <c r="B8162" t="s">
        <v>1797</v>
      </c>
      <c r="D8162" s="1">
        <v>39959</v>
      </c>
      <c r="E8162" s="1">
        <v>39960</v>
      </c>
      <c r="F8162" s="1" t="str">
        <f t="shared" si="522"/>
        <v>May</v>
      </c>
      <c r="G8162" s="1" t="str">
        <f t="shared" si="523"/>
        <v>2009</v>
      </c>
      <c r="H8162" s="2">
        <f t="shared" si="524"/>
        <v>1</v>
      </c>
      <c r="I8162" s="2" t="b">
        <f t="shared" si="525"/>
        <v>0</v>
      </c>
      <c r="J8162" t="s">
        <v>34</v>
      </c>
      <c r="K8162">
        <v>40</v>
      </c>
      <c r="L8162">
        <v>14451.75</v>
      </c>
      <c r="M8162">
        <v>0.01</v>
      </c>
      <c r="N8162" t="s">
        <v>25</v>
      </c>
      <c r="O8162">
        <v>4503.63</v>
      </c>
      <c r="P8162">
        <v>349.45</v>
      </c>
      <c r="Q8162">
        <v>60</v>
      </c>
      <c r="R8162" t="s">
        <v>805</v>
      </c>
      <c r="S8162" t="s">
        <v>143</v>
      </c>
      <c r="T8162" t="s">
        <v>27</v>
      </c>
      <c r="U8162" t="s">
        <v>36</v>
      </c>
      <c r="V8162" t="s">
        <v>55</v>
      </c>
    </row>
    <row r="8163" spans="1:23" x14ac:dyDescent="0.3">
      <c r="A8163" t="s">
        <v>979</v>
      </c>
      <c r="B8163" t="s">
        <v>1714</v>
      </c>
      <c r="D8163" s="1">
        <v>40014</v>
      </c>
      <c r="E8163" s="1">
        <v>40016</v>
      </c>
      <c r="F8163" s="1" t="str">
        <f t="shared" si="522"/>
        <v>July</v>
      </c>
      <c r="G8163" s="1" t="str">
        <f t="shared" si="523"/>
        <v>2009</v>
      </c>
      <c r="H8163" s="2">
        <f t="shared" si="524"/>
        <v>2</v>
      </c>
      <c r="I8163" s="2" t="b">
        <f t="shared" si="525"/>
        <v>0</v>
      </c>
      <c r="J8163" t="s">
        <v>34</v>
      </c>
      <c r="K8163">
        <v>34</v>
      </c>
      <c r="L8163">
        <v>226.83</v>
      </c>
      <c r="M8163">
        <v>0.02</v>
      </c>
      <c r="N8163" t="s">
        <v>18</v>
      </c>
      <c r="O8163">
        <v>-92.05</v>
      </c>
      <c r="P8163">
        <v>6.48</v>
      </c>
      <c r="Q8163">
        <v>6.6</v>
      </c>
      <c r="R8163" t="s">
        <v>805</v>
      </c>
      <c r="S8163" t="s">
        <v>143</v>
      </c>
      <c r="T8163" t="s">
        <v>27</v>
      </c>
      <c r="U8163" t="s">
        <v>22</v>
      </c>
      <c r="V8163" t="s">
        <v>43</v>
      </c>
      <c r="W8163">
        <v>0.37</v>
      </c>
    </row>
    <row r="8164" spans="1:23" x14ac:dyDescent="0.3">
      <c r="A8164" t="s">
        <v>979</v>
      </c>
      <c r="B8164" t="s">
        <v>1714</v>
      </c>
      <c r="D8164" s="1">
        <v>40014</v>
      </c>
      <c r="E8164" s="1">
        <v>40015</v>
      </c>
      <c r="F8164" s="1" t="str">
        <f t="shared" si="522"/>
        <v>July</v>
      </c>
      <c r="G8164" s="1" t="str">
        <f t="shared" si="523"/>
        <v>2009</v>
      </c>
      <c r="H8164" s="2">
        <f t="shared" si="524"/>
        <v>1</v>
      </c>
      <c r="I8164" s="2" t="b">
        <f t="shared" si="525"/>
        <v>0</v>
      </c>
      <c r="J8164" t="s">
        <v>34</v>
      </c>
      <c r="K8164">
        <v>16</v>
      </c>
      <c r="L8164">
        <v>278.92</v>
      </c>
      <c r="M8164">
        <v>0.04</v>
      </c>
      <c r="N8164" t="s">
        <v>18</v>
      </c>
      <c r="O8164">
        <v>6.11</v>
      </c>
      <c r="P8164">
        <v>17.149999999999999</v>
      </c>
      <c r="Q8164">
        <v>4.96</v>
      </c>
      <c r="R8164" t="s">
        <v>805</v>
      </c>
      <c r="S8164" t="s">
        <v>143</v>
      </c>
      <c r="T8164" t="s">
        <v>27</v>
      </c>
      <c r="U8164" t="s">
        <v>22</v>
      </c>
      <c r="V8164" t="s">
        <v>23</v>
      </c>
      <c r="W8164">
        <v>0.57999999999999996</v>
      </c>
    </row>
    <row r="8165" spans="1:23" x14ac:dyDescent="0.3">
      <c r="A8165" t="s">
        <v>1138</v>
      </c>
      <c r="B8165" t="s">
        <v>1250</v>
      </c>
      <c r="D8165" s="1">
        <v>41194</v>
      </c>
      <c r="E8165" s="1">
        <v>41196</v>
      </c>
      <c r="F8165" s="1" t="str">
        <f t="shared" si="522"/>
        <v>October</v>
      </c>
      <c r="G8165" s="1" t="str">
        <f t="shared" si="523"/>
        <v>2012</v>
      </c>
      <c r="H8165" s="2">
        <f t="shared" si="524"/>
        <v>2</v>
      </c>
      <c r="I8165" s="2" t="b">
        <f t="shared" si="525"/>
        <v>0</v>
      </c>
      <c r="J8165" t="s">
        <v>52</v>
      </c>
      <c r="K8165">
        <v>15</v>
      </c>
      <c r="L8165">
        <v>448.07</v>
      </c>
      <c r="M8165">
        <v>0.1</v>
      </c>
      <c r="N8165" t="s">
        <v>18</v>
      </c>
      <c r="O8165">
        <v>-141.02000000000001</v>
      </c>
      <c r="P8165">
        <v>30.42</v>
      </c>
      <c r="Q8165">
        <v>8.65</v>
      </c>
      <c r="R8165" t="s">
        <v>805</v>
      </c>
      <c r="S8165" t="s">
        <v>143</v>
      </c>
      <c r="T8165" t="s">
        <v>42</v>
      </c>
      <c r="U8165" t="s">
        <v>32</v>
      </c>
      <c r="V8165" t="s">
        <v>48</v>
      </c>
      <c r="W8165">
        <v>0.74</v>
      </c>
    </row>
    <row r="8166" spans="1:23" x14ac:dyDescent="0.3">
      <c r="A8166" t="s">
        <v>1138</v>
      </c>
      <c r="B8166" t="s">
        <v>1250</v>
      </c>
      <c r="D8166" s="1">
        <v>41194</v>
      </c>
      <c r="E8166" s="1">
        <v>41195</v>
      </c>
      <c r="F8166" s="1" t="str">
        <f t="shared" si="522"/>
        <v>October</v>
      </c>
      <c r="G8166" s="1" t="str">
        <f t="shared" si="523"/>
        <v>2012</v>
      </c>
      <c r="H8166" s="2">
        <f t="shared" si="524"/>
        <v>1</v>
      </c>
      <c r="I8166" s="2" t="b">
        <f t="shared" si="525"/>
        <v>0</v>
      </c>
      <c r="J8166" t="s">
        <v>52</v>
      </c>
      <c r="K8166">
        <v>20</v>
      </c>
      <c r="L8166">
        <v>38.29</v>
      </c>
      <c r="M8166">
        <v>0.06</v>
      </c>
      <c r="N8166" t="s">
        <v>18</v>
      </c>
      <c r="O8166">
        <v>-16.149999999999999</v>
      </c>
      <c r="P8166">
        <v>1.95</v>
      </c>
      <c r="Q8166">
        <v>1.63</v>
      </c>
      <c r="R8166" t="s">
        <v>805</v>
      </c>
      <c r="S8166" t="s">
        <v>143</v>
      </c>
      <c r="T8166" t="s">
        <v>42</v>
      </c>
      <c r="U8166" t="s">
        <v>22</v>
      </c>
      <c r="V8166" t="s">
        <v>60</v>
      </c>
      <c r="W8166">
        <v>0.46</v>
      </c>
    </row>
    <row r="8167" spans="1:23" x14ac:dyDescent="0.3">
      <c r="A8167" t="s">
        <v>979</v>
      </c>
      <c r="B8167" t="s">
        <v>1714</v>
      </c>
      <c r="D8167" s="1">
        <v>40167</v>
      </c>
      <c r="E8167" s="1">
        <v>40169</v>
      </c>
      <c r="F8167" s="1" t="str">
        <f t="shared" si="522"/>
        <v>December</v>
      </c>
      <c r="G8167" s="1" t="str">
        <f t="shared" si="523"/>
        <v>2009</v>
      </c>
      <c r="H8167" s="2">
        <f t="shared" si="524"/>
        <v>2</v>
      </c>
      <c r="I8167" s="2" t="b">
        <f t="shared" si="525"/>
        <v>0</v>
      </c>
      <c r="J8167" t="s">
        <v>52</v>
      </c>
      <c r="K8167">
        <v>12</v>
      </c>
      <c r="L8167">
        <v>17274.87</v>
      </c>
      <c r="M8167">
        <v>0.02</v>
      </c>
      <c r="N8167" t="s">
        <v>25</v>
      </c>
      <c r="O8167">
        <v>2028.12</v>
      </c>
      <c r="P8167">
        <v>1360.14</v>
      </c>
      <c r="Q8167">
        <v>14.7</v>
      </c>
      <c r="R8167" t="s">
        <v>805</v>
      </c>
      <c r="S8167" t="s">
        <v>143</v>
      </c>
      <c r="T8167" t="s">
        <v>27</v>
      </c>
      <c r="U8167" t="s">
        <v>32</v>
      </c>
      <c r="V8167" t="s">
        <v>94</v>
      </c>
      <c r="W8167">
        <v>0.59</v>
      </c>
    </row>
    <row r="8168" spans="1:23" x14ac:dyDescent="0.3">
      <c r="A8168" t="s">
        <v>1327</v>
      </c>
      <c r="B8168" t="s">
        <v>1791</v>
      </c>
      <c r="D8168" s="1">
        <v>39821</v>
      </c>
      <c r="E8168" s="1">
        <v>39823</v>
      </c>
      <c r="F8168" s="1" t="str">
        <f t="shared" si="522"/>
        <v>January</v>
      </c>
      <c r="G8168" s="1" t="str">
        <f t="shared" si="523"/>
        <v>2009</v>
      </c>
      <c r="H8168" s="2">
        <f t="shared" si="524"/>
        <v>2</v>
      </c>
      <c r="I8168" s="2" t="b">
        <f t="shared" si="525"/>
        <v>0</v>
      </c>
      <c r="J8168" t="s">
        <v>24</v>
      </c>
      <c r="K8168">
        <v>25</v>
      </c>
      <c r="L8168">
        <v>21752.01</v>
      </c>
      <c r="M8168">
        <v>0.03</v>
      </c>
      <c r="N8168" t="s">
        <v>18</v>
      </c>
      <c r="O8168">
        <v>9296.35</v>
      </c>
      <c r="P8168">
        <v>896.99</v>
      </c>
      <c r="Q8168">
        <v>19.989999999999998</v>
      </c>
      <c r="R8168" t="s">
        <v>805</v>
      </c>
      <c r="S8168" t="s">
        <v>143</v>
      </c>
      <c r="T8168" t="s">
        <v>31</v>
      </c>
      <c r="U8168" t="s">
        <v>22</v>
      </c>
      <c r="V8168" t="s">
        <v>29</v>
      </c>
      <c r="W8168">
        <v>0.38</v>
      </c>
    </row>
    <row r="8169" spans="1:23" x14ac:dyDescent="0.3">
      <c r="A8169" t="s">
        <v>1138</v>
      </c>
      <c r="B8169" t="s">
        <v>1250</v>
      </c>
      <c r="D8169" s="1">
        <v>40305</v>
      </c>
      <c r="E8169" s="1">
        <v>40306</v>
      </c>
      <c r="F8169" s="1" t="str">
        <f t="shared" si="522"/>
        <v>May</v>
      </c>
      <c r="G8169" s="1" t="str">
        <f t="shared" si="523"/>
        <v>2010</v>
      </c>
      <c r="H8169" s="2">
        <f t="shared" si="524"/>
        <v>1</v>
      </c>
      <c r="I8169" s="2" t="b">
        <f t="shared" si="525"/>
        <v>0</v>
      </c>
      <c r="J8169" t="s">
        <v>44</v>
      </c>
      <c r="K8169">
        <v>12</v>
      </c>
      <c r="L8169">
        <v>1079.19</v>
      </c>
      <c r="M8169">
        <v>7.0000000000000007E-2</v>
      </c>
      <c r="N8169" t="s">
        <v>18</v>
      </c>
      <c r="O8169">
        <v>46.8</v>
      </c>
      <c r="P8169">
        <v>92.23</v>
      </c>
      <c r="Q8169">
        <v>39.61</v>
      </c>
      <c r="R8169" t="s">
        <v>805</v>
      </c>
      <c r="S8169" t="s">
        <v>143</v>
      </c>
      <c r="T8169" t="s">
        <v>42</v>
      </c>
      <c r="U8169" t="s">
        <v>36</v>
      </c>
      <c r="V8169" t="s">
        <v>37</v>
      </c>
      <c r="W8169">
        <v>0.67</v>
      </c>
    </row>
    <row r="8170" spans="1:23" x14ac:dyDescent="0.3">
      <c r="A8170" t="s">
        <v>1138</v>
      </c>
      <c r="B8170" t="s">
        <v>1250</v>
      </c>
      <c r="D8170" s="1">
        <v>40305</v>
      </c>
      <c r="E8170" s="1">
        <v>40308</v>
      </c>
      <c r="F8170" s="1" t="str">
        <f t="shared" si="522"/>
        <v>May</v>
      </c>
      <c r="G8170" s="1" t="str">
        <f t="shared" si="523"/>
        <v>2010</v>
      </c>
      <c r="H8170" s="2">
        <f t="shared" si="524"/>
        <v>3</v>
      </c>
      <c r="I8170" s="2" t="b">
        <f t="shared" si="525"/>
        <v>0</v>
      </c>
      <c r="J8170" t="s">
        <v>44</v>
      </c>
      <c r="K8170">
        <v>3</v>
      </c>
      <c r="L8170">
        <v>19.05</v>
      </c>
      <c r="M8170">
        <v>0.04</v>
      </c>
      <c r="N8170" t="s">
        <v>18</v>
      </c>
      <c r="O8170">
        <v>-14.81</v>
      </c>
      <c r="P8170">
        <v>4.28</v>
      </c>
      <c r="Q8170">
        <v>6.72</v>
      </c>
      <c r="R8170" t="s">
        <v>805</v>
      </c>
      <c r="S8170" t="s">
        <v>143</v>
      </c>
      <c r="T8170" t="s">
        <v>42</v>
      </c>
      <c r="U8170" t="s">
        <v>22</v>
      </c>
      <c r="V8170" t="s">
        <v>43</v>
      </c>
      <c r="W8170">
        <v>0.4</v>
      </c>
    </row>
    <row r="8171" spans="1:23" x14ac:dyDescent="0.3">
      <c r="A8171" t="s">
        <v>923</v>
      </c>
      <c r="B8171" t="s">
        <v>1107</v>
      </c>
      <c r="D8171" s="1">
        <v>40641</v>
      </c>
      <c r="E8171" s="1">
        <v>40641</v>
      </c>
      <c r="F8171" s="1" t="str">
        <f t="shared" si="522"/>
        <v>April</v>
      </c>
      <c r="G8171" s="1" t="str">
        <f t="shared" si="523"/>
        <v>2011</v>
      </c>
      <c r="H8171" s="2">
        <f t="shared" si="524"/>
        <v>0</v>
      </c>
      <c r="I8171" s="2" t="str">
        <f t="shared" si="525"/>
        <v>FREE DELIVERY</v>
      </c>
      <c r="J8171" t="s">
        <v>34</v>
      </c>
      <c r="K8171">
        <v>32</v>
      </c>
      <c r="L8171">
        <v>1141.3699999999999</v>
      </c>
      <c r="M8171">
        <v>0.04</v>
      </c>
      <c r="N8171" t="s">
        <v>18</v>
      </c>
      <c r="O8171">
        <v>-0.14000000000000001</v>
      </c>
      <c r="P8171">
        <v>35.44</v>
      </c>
      <c r="Q8171">
        <v>19.989999999999998</v>
      </c>
      <c r="R8171" t="s">
        <v>805</v>
      </c>
      <c r="S8171" t="s">
        <v>143</v>
      </c>
      <c r="T8171" t="s">
        <v>21</v>
      </c>
      <c r="U8171" t="s">
        <v>22</v>
      </c>
      <c r="V8171" t="s">
        <v>43</v>
      </c>
      <c r="W8171">
        <v>0.38</v>
      </c>
    </row>
    <row r="8172" spans="1:23" x14ac:dyDescent="0.3">
      <c r="A8172" t="s">
        <v>1138</v>
      </c>
      <c r="B8172" t="s">
        <v>1250</v>
      </c>
      <c r="D8172" s="1">
        <v>39893</v>
      </c>
      <c r="E8172" s="1">
        <v>39895</v>
      </c>
      <c r="F8172" s="1" t="str">
        <f t="shared" si="522"/>
        <v>March</v>
      </c>
      <c r="G8172" s="1" t="str">
        <f t="shared" si="523"/>
        <v>2009</v>
      </c>
      <c r="H8172" s="2">
        <f t="shared" si="524"/>
        <v>2</v>
      </c>
      <c r="I8172" s="2" t="b">
        <f t="shared" si="525"/>
        <v>0</v>
      </c>
      <c r="J8172" t="s">
        <v>17</v>
      </c>
      <c r="K8172">
        <v>37</v>
      </c>
      <c r="L8172">
        <v>522.62</v>
      </c>
      <c r="M8172">
        <v>0.02</v>
      </c>
      <c r="N8172" t="s">
        <v>18</v>
      </c>
      <c r="O8172">
        <v>34.520000000000003</v>
      </c>
      <c r="P8172">
        <v>13.48</v>
      </c>
      <c r="Q8172">
        <v>4.51</v>
      </c>
      <c r="R8172" t="s">
        <v>805</v>
      </c>
      <c r="S8172" t="s">
        <v>143</v>
      </c>
      <c r="T8172" t="s">
        <v>42</v>
      </c>
      <c r="U8172" t="s">
        <v>22</v>
      </c>
      <c r="V8172" t="s">
        <v>23</v>
      </c>
      <c r="W8172">
        <v>0.59</v>
      </c>
    </row>
    <row r="8173" spans="1:23" x14ac:dyDescent="0.3">
      <c r="A8173" t="s">
        <v>923</v>
      </c>
      <c r="B8173" t="s">
        <v>1107</v>
      </c>
      <c r="D8173" s="1">
        <v>41125</v>
      </c>
      <c r="E8173" s="1">
        <v>41127</v>
      </c>
      <c r="F8173" s="1" t="str">
        <f t="shared" si="522"/>
        <v>August</v>
      </c>
      <c r="G8173" s="1" t="str">
        <f t="shared" si="523"/>
        <v>2012</v>
      </c>
      <c r="H8173" s="2">
        <f t="shared" si="524"/>
        <v>2</v>
      </c>
      <c r="I8173" s="2" t="b">
        <f t="shared" si="525"/>
        <v>0</v>
      </c>
      <c r="J8173" t="s">
        <v>52</v>
      </c>
      <c r="K8173">
        <v>4</v>
      </c>
      <c r="L8173">
        <v>30.95</v>
      </c>
      <c r="M8173">
        <v>0.1</v>
      </c>
      <c r="N8173" t="s">
        <v>18</v>
      </c>
      <c r="O8173">
        <v>-16.48</v>
      </c>
      <c r="P8173">
        <v>6.48</v>
      </c>
      <c r="Q8173">
        <v>6.22</v>
      </c>
      <c r="R8173" t="s">
        <v>805</v>
      </c>
      <c r="S8173" t="s">
        <v>143</v>
      </c>
      <c r="T8173" t="s">
        <v>21</v>
      </c>
      <c r="U8173" t="s">
        <v>22</v>
      </c>
      <c r="V8173" t="s">
        <v>43</v>
      </c>
      <c r="W8173">
        <v>0.37</v>
      </c>
    </row>
    <row r="8174" spans="1:23" x14ac:dyDescent="0.3">
      <c r="A8174" t="s">
        <v>923</v>
      </c>
      <c r="B8174" t="s">
        <v>1107</v>
      </c>
      <c r="D8174" s="1">
        <v>41125</v>
      </c>
      <c r="E8174" s="1">
        <v>41127</v>
      </c>
      <c r="F8174" s="1" t="str">
        <f t="shared" si="522"/>
        <v>August</v>
      </c>
      <c r="G8174" s="1" t="str">
        <f t="shared" si="523"/>
        <v>2012</v>
      </c>
      <c r="H8174" s="2">
        <f t="shared" si="524"/>
        <v>2</v>
      </c>
      <c r="I8174" s="2" t="b">
        <f t="shared" si="525"/>
        <v>0</v>
      </c>
      <c r="J8174" t="s">
        <v>52</v>
      </c>
      <c r="K8174">
        <v>48</v>
      </c>
      <c r="L8174">
        <v>1449.3009999999999</v>
      </c>
      <c r="M8174">
        <v>0.06</v>
      </c>
      <c r="N8174" t="s">
        <v>18</v>
      </c>
      <c r="O8174">
        <v>432.38</v>
      </c>
      <c r="P8174">
        <v>35.99</v>
      </c>
      <c r="Q8174">
        <v>1.25</v>
      </c>
      <c r="R8174" t="s">
        <v>805</v>
      </c>
      <c r="S8174" t="s">
        <v>143</v>
      </c>
      <c r="T8174" t="s">
        <v>21</v>
      </c>
      <c r="U8174" t="s">
        <v>32</v>
      </c>
      <c r="V8174" t="s">
        <v>33</v>
      </c>
      <c r="W8174">
        <v>0.56999999999999995</v>
      </c>
    </row>
    <row r="8175" spans="1:23" x14ac:dyDescent="0.3">
      <c r="A8175" t="s">
        <v>979</v>
      </c>
      <c r="B8175" t="s">
        <v>1714</v>
      </c>
      <c r="D8175" s="1">
        <v>39948</v>
      </c>
      <c r="E8175" s="1">
        <v>39950</v>
      </c>
      <c r="F8175" s="1" t="str">
        <f t="shared" si="522"/>
        <v>May</v>
      </c>
      <c r="G8175" s="1" t="str">
        <f t="shared" si="523"/>
        <v>2009</v>
      </c>
      <c r="H8175" s="2">
        <f t="shared" si="524"/>
        <v>2</v>
      </c>
      <c r="I8175" s="2" t="b">
        <f t="shared" si="525"/>
        <v>0</v>
      </c>
      <c r="J8175" t="s">
        <v>44</v>
      </c>
      <c r="K8175">
        <v>34</v>
      </c>
      <c r="L8175">
        <v>286.89999999999998</v>
      </c>
      <c r="M8175">
        <v>0.06</v>
      </c>
      <c r="N8175" t="s">
        <v>18</v>
      </c>
      <c r="O8175">
        <v>-36.630000000000003</v>
      </c>
      <c r="P8175">
        <v>8.32</v>
      </c>
      <c r="Q8175">
        <v>2.38</v>
      </c>
      <c r="R8175" t="s">
        <v>805</v>
      </c>
      <c r="S8175" t="s">
        <v>143</v>
      </c>
      <c r="T8175" t="s">
        <v>27</v>
      </c>
      <c r="U8175" t="s">
        <v>32</v>
      </c>
      <c r="V8175" t="s">
        <v>48</v>
      </c>
      <c r="W8175">
        <v>0.74</v>
      </c>
    </row>
    <row r="8176" spans="1:23" x14ac:dyDescent="0.3">
      <c r="A8176" t="s">
        <v>979</v>
      </c>
      <c r="B8176" t="s">
        <v>1714</v>
      </c>
      <c r="D8176" s="1">
        <v>39948</v>
      </c>
      <c r="E8176" s="1">
        <v>39950</v>
      </c>
      <c r="F8176" s="1" t="str">
        <f t="shared" si="522"/>
        <v>May</v>
      </c>
      <c r="G8176" s="1" t="str">
        <f t="shared" si="523"/>
        <v>2009</v>
      </c>
      <c r="H8176" s="2">
        <f t="shared" si="524"/>
        <v>2</v>
      </c>
      <c r="I8176" s="2" t="b">
        <f t="shared" si="525"/>
        <v>0</v>
      </c>
      <c r="J8176" t="s">
        <v>44</v>
      </c>
      <c r="K8176">
        <v>16</v>
      </c>
      <c r="L8176">
        <v>46.4</v>
      </c>
      <c r="M8176">
        <v>0.08</v>
      </c>
      <c r="N8176" t="s">
        <v>18</v>
      </c>
      <c r="O8176">
        <v>-2.12</v>
      </c>
      <c r="P8176">
        <v>2.94</v>
      </c>
      <c r="Q8176">
        <v>0.96</v>
      </c>
      <c r="R8176" t="s">
        <v>805</v>
      </c>
      <c r="S8176" t="s">
        <v>143</v>
      </c>
      <c r="T8176" t="s">
        <v>27</v>
      </c>
      <c r="U8176" t="s">
        <v>22</v>
      </c>
      <c r="V8176" t="s">
        <v>60</v>
      </c>
      <c r="W8176">
        <v>0.57999999999999996</v>
      </c>
    </row>
    <row r="8177" spans="1:23" x14ac:dyDescent="0.3">
      <c r="A8177" t="s">
        <v>1007</v>
      </c>
      <c r="B8177" t="s">
        <v>1304</v>
      </c>
      <c r="D8177" s="1">
        <v>41013</v>
      </c>
      <c r="E8177" s="1">
        <v>41014</v>
      </c>
      <c r="F8177" s="1" t="str">
        <f t="shared" si="522"/>
        <v>April</v>
      </c>
      <c r="G8177" s="1" t="str">
        <f t="shared" si="523"/>
        <v>2012</v>
      </c>
      <c r="H8177" s="2">
        <f t="shared" si="524"/>
        <v>1</v>
      </c>
      <c r="I8177" s="2" t="b">
        <f t="shared" si="525"/>
        <v>0</v>
      </c>
      <c r="J8177" t="s">
        <v>52</v>
      </c>
      <c r="K8177">
        <v>4</v>
      </c>
      <c r="L8177">
        <v>72.003500000000003</v>
      </c>
      <c r="M8177">
        <v>0.04</v>
      </c>
      <c r="N8177" t="s">
        <v>18</v>
      </c>
      <c r="O8177">
        <v>-108.08</v>
      </c>
      <c r="P8177">
        <v>20.99</v>
      </c>
      <c r="Q8177">
        <v>2.5</v>
      </c>
      <c r="R8177" t="s">
        <v>805</v>
      </c>
      <c r="S8177" t="s">
        <v>143</v>
      </c>
      <c r="T8177" t="s">
        <v>31</v>
      </c>
      <c r="U8177" t="s">
        <v>32</v>
      </c>
      <c r="V8177" t="s">
        <v>33</v>
      </c>
      <c r="W8177">
        <v>0.81</v>
      </c>
    </row>
    <row r="8178" spans="1:23" x14ac:dyDescent="0.3">
      <c r="A8178" t="s">
        <v>1138</v>
      </c>
      <c r="B8178" t="s">
        <v>1250</v>
      </c>
      <c r="D8178" s="1">
        <v>39995</v>
      </c>
      <c r="E8178" s="1">
        <v>39999</v>
      </c>
      <c r="F8178" s="1" t="str">
        <f t="shared" si="522"/>
        <v>July</v>
      </c>
      <c r="G8178" s="1" t="str">
        <f t="shared" si="523"/>
        <v>2009</v>
      </c>
      <c r="H8178" s="2">
        <f t="shared" si="524"/>
        <v>4</v>
      </c>
      <c r="I8178" s="2" t="b">
        <f t="shared" si="525"/>
        <v>0</v>
      </c>
      <c r="J8178" t="s">
        <v>17</v>
      </c>
      <c r="K8178">
        <v>40</v>
      </c>
      <c r="L8178">
        <v>17279.62</v>
      </c>
      <c r="M8178">
        <v>0.04</v>
      </c>
      <c r="N8178" t="s">
        <v>18</v>
      </c>
      <c r="O8178">
        <v>4176.25</v>
      </c>
      <c r="P8178">
        <v>449.99</v>
      </c>
      <c r="Q8178">
        <v>24.49</v>
      </c>
      <c r="R8178" t="s">
        <v>805</v>
      </c>
      <c r="S8178" t="s">
        <v>143</v>
      </c>
      <c r="T8178" t="s">
        <v>21</v>
      </c>
      <c r="U8178" t="s">
        <v>32</v>
      </c>
      <c r="V8178" t="s">
        <v>62</v>
      </c>
      <c r="W8178">
        <v>0.52</v>
      </c>
    </row>
    <row r="8179" spans="1:23" x14ac:dyDescent="0.3">
      <c r="A8179" t="s">
        <v>1138</v>
      </c>
      <c r="B8179" t="s">
        <v>1250</v>
      </c>
      <c r="D8179" s="1">
        <v>39995</v>
      </c>
      <c r="E8179" s="1">
        <v>40004</v>
      </c>
      <c r="F8179" s="1" t="str">
        <f t="shared" si="522"/>
        <v>July</v>
      </c>
      <c r="G8179" s="1" t="str">
        <f t="shared" si="523"/>
        <v>2009</v>
      </c>
      <c r="H8179" s="2">
        <f t="shared" si="524"/>
        <v>9</v>
      </c>
      <c r="I8179" s="2" t="b">
        <f t="shared" si="525"/>
        <v>0</v>
      </c>
      <c r="J8179" t="s">
        <v>17</v>
      </c>
      <c r="K8179">
        <v>20</v>
      </c>
      <c r="L8179">
        <v>120.3</v>
      </c>
      <c r="M8179">
        <v>0.01</v>
      </c>
      <c r="N8179" t="s">
        <v>18</v>
      </c>
      <c r="O8179">
        <v>20.38</v>
      </c>
      <c r="P8179">
        <v>5.84</v>
      </c>
      <c r="Q8179">
        <v>1.2</v>
      </c>
      <c r="R8179" t="s">
        <v>805</v>
      </c>
      <c r="S8179" t="s">
        <v>143</v>
      </c>
      <c r="T8179" t="s">
        <v>21</v>
      </c>
      <c r="U8179" t="s">
        <v>22</v>
      </c>
      <c r="V8179" t="s">
        <v>60</v>
      </c>
      <c r="W8179">
        <v>0.55000000000000004</v>
      </c>
    </row>
    <row r="8180" spans="1:23" x14ac:dyDescent="0.3">
      <c r="A8180" t="s">
        <v>1597</v>
      </c>
      <c r="B8180" t="s">
        <v>1598</v>
      </c>
      <c r="D8180" s="1">
        <v>40321</v>
      </c>
      <c r="E8180" s="1">
        <v>40322</v>
      </c>
      <c r="F8180" s="1" t="str">
        <f t="shared" si="522"/>
        <v>May</v>
      </c>
      <c r="G8180" s="1" t="str">
        <f t="shared" si="523"/>
        <v>2010</v>
      </c>
      <c r="H8180" s="2">
        <f t="shared" si="524"/>
        <v>1</v>
      </c>
      <c r="I8180" s="2" t="b">
        <f t="shared" si="525"/>
        <v>0</v>
      </c>
      <c r="J8180" t="s">
        <v>52</v>
      </c>
      <c r="K8180">
        <v>8</v>
      </c>
      <c r="L8180">
        <v>822.34950000000003</v>
      </c>
      <c r="M8180">
        <v>0.1</v>
      </c>
      <c r="N8180" t="s">
        <v>39</v>
      </c>
      <c r="O8180">
        <v>-360.31</v>
      </c>
      <c r="P8180">
        <v>125.99</v>
      </c>
      <c r="Q8180">
        <v>8.8000000000000007</v>
      </c>
      <c r="R8180" t="s">
        <v>805</v>
      </c>
      <c r="S8180" t="s">
        <v>143</v>
      </c>
      <c r="T8180" t="s">
        <v>21</v>
      </c>
      <c r="U8180" t="s">
        <v>32</v>
      </c>
      <c r="V8180" t="s">
        <v>33</v>
      </c>
      <c r="W8180">
        <v>0.59</v>
      </c>
    </row>
    <row r="8181" spans="1:23" x14ac:dyDescent="0.3">
      <c r="A8181" t="s">
        <v>1028</v>
      </c>
      <c r="B8181" t="s">
        <v>1798</v>
      </c>
      <c r="D8181" s="1">
        <v>40546</v>
      </c>
      <c r="E8181" s="1">
        <v>40550</v>
      </c>
      <c r="F8181" s="1" t="str">
        <f t="shared" si="522"/>
        <v>January</v>
      </c>
      <c r="G8181" s="1" t="str">
        <f t="shared" si="523"/>
        <v>2011</v>
      </c>
      <c r="H8181" s="2">
        <f t="shared" si="524"/>
        <v>4</v>
      </c>
      <c r="I8181" s="2" t="b">
        <f t="shared" si="525"/>
        <v>0</v>
      </c>
      <c r="J8181" t="s">
        <v>17</v>
      </c>
      <c r="K8181">
        <v>9</v>
      </c>
      <c r="L8181">
        <v>79.64</v>
      </c>
      <c r="M8181">
        <v>0.03</v>
      </c>
      <c r="N8181" t="s">
        <v>18</v>
      </c>
      <c r="O8181">
        <v>-377.74</v>
      </c>
      <c r="P8181">
        <v>3.25</v>
      </c>
      <c r="Q8181">
        <v>49</v>
      </c>
      <c r="R8181" t="s">
        <v>805</v>
      </c>
      <c r="S8181" t="s">
        <v>143</v>
      </c>
      <c r="T8181" t="s">
        <v>27</v>
      </c>
      <c r="U8181" t="s">
        <v>22</v>
      </c>
      <c r="V8181" t="s">
        <v>28</v>
      </c>
      <c r="W8181">
        <v>0.56000000000000005</v>
      </c>
    </row>
    <row r="8182" spans="1:23" x14ac:dyDescent="0.3">
      <c r="A8182" t="s">
        <v>1028</v>
      </c>
      <c r="B8182" t="s">
        <v>1798</v>
      </c>
      <c r="D8182" s="1">
        <v>40546</v>
      </c>
      <c r="E8182" s="1">
        <v>40550</v>
      </c>
      <c r="F8182" s="1" t="str">
        <f t="shared" si="522"/>
        <v>January</v>
      </c>
      <c r="G8182" s="1" t="str">
        <f t="shared" si="523"/>
        <v>2011</v>
      </c>
      <c r="H8182" s="2">
        <f t="shared" si="524"/>
        <v>4</v>
      </c>
      <c r="I8182" s="2" t="b">
        <f t="shared" si="525"/>
        <v>0</v>
      </c>
      <c r="J8182" t="s">
        <v>17</v>
      </c>
      <c r="K8182">
        <v>25</v>
      </c>
      <c r="L8182">
        <v>1527.42</v>
      </c>
      <c r="M8182">
        <v>0.04</v>
      </c>
      <c r="N8182" t="s">
        <v>18</v>
      </c>
      <c r="O8182">
        <v>326.39999999999998</v>
      </c>
      <c r="P8182">
        <v>60.98</v>
      </c>
      <c r="Q8182">
        <v>19.989999999999998</v>
      </c>
      <c r="R8182" t="s">
        <v>805</v>
      </c>
      <c r="S8182" t="s">
        <v>143</v>
      </c>
      <c r="T8182" t="s">
        <v>27</v>
      </c>
      <c r="U8182" t="s">
        <v>22</v>
      </c>
      <c r="V8182" t="s">
        <v>51</v>
      </c>
      <c r="W8182">
        <v>0.38</v>
      </c>
    </row>
    <row r="8183" spans="1:23" x14ac:dyDescent="0.3">
      <c r="A8183" t="s">
        <v>1796</v>
      </c>
      <c r="B8183" t="s">
        <v>1797</v>
      </c>
      <c r="D8183" s="1">
        <v>40636</v>
      </c>
      <c r="E8183" s="1">
        <v>40638</v>
      </c>
      <c r="F8183" s="1" t="str">
        <f t="shared" si="522"/>
        <v>April</v>
      </c>
      <c r="G8183" s="1" t="str">
        <f t="shared" si="523"/>
        <v>2011</v>
      </c>
      <c r="H8183" s="2">
        <f t="shared" si="524"/>
        <v>2</v>
      </c>
      <c r="I8183" s="2" t="b">
        <f t="shared" si="525"/>
        <v>0</v>
      </c>
      <c r="J8183" t="s">
        <v>52</v>
      </c>
      <c r="K8183">
        <v>26</v>
      </c>
      <c r="L8183">
        <v>123.16</v>
      </c>
      <c r="M8183">
        <v>0.1</v>
      </c>
      <c r="N8183" t="s">
        <v>18</v>
      </c>
      <c r="O8183">
        <v>45.79</v>
      </c>
      <c r="P8183">
        <v>4.9800000000000004</v>
      </c>
      <c r="Q8183">
        <v>0.8</v>
      </c>
      <c r="R8183" t="s">
        <v>805</v>
      </c>
      <c r="S8183" t="s">
        <v>143</v>
      </c>
      <c r="T8183" t="s">
        <v>27</v>
      </c>
      <c r="U8183" t="s">
        <v>22</v>
      </c>
      <c r="V8183" t="s">
        <v>43</v>
      </c>
      <c r="W8183">
        <v>0.36</v>
      </c>
    </row>
    <row r="8184" spans="1:23" x14ac:dyDescent="0.3">
      <c r="A8184" t="s">
        <v>1327</v>
      </c>
      <c r="B8184" t="s">
        <v>1791</v>
      </c>
      <c r="D8184" s="1">
        <v>39958</v>
      </c>
      <c r="E8184" s="1">
        <v>39960</v>
      </c>
      <c r="F8184" s="1" t="str">
        <f t="shared" si="522"/>
        <v>May</v>
      </c>
      <c r="G8184" s="1" t="str">
        <f t="shared" si="523"/>
        <v>2009</v>
      </c>
      <c r="H8184" s="2">
        <f t="shared" si="524"/>
        <v>2</v>
      </c>
      <c r="I8184" s="2" t="b">
        <f t="shared" si="525"/>
        <v>0</v>
      </c>
      <c r="J8184" t="s">
        <v>34</v>
      </c>
      <c r="K8184">
        <v>10</v>
      </c>
      <c r="L8184">
        <v>165.04</v>
      </c>
      <c r="M8184">
        <v>0.08</v>
      </c>
      <c r="N8184" t="s">
        <v>39</v>
      </c>
      <c r="O8184">
        <v>-66.59</v>
      </c>
      <c r="P8184">
        <v>15.99</v>
      </c>
      <c r="Q8184">
        <v>13.18</v>
      </c>
      <c r="R8184" t="s">
        <v>805</v>
      </c>
      <c r="S8184" t="s">
        <v>143</v>
      </c>
      <c r="T8184" t="s">
        <v>31</v>
      </c>
      <c r="U8184" t="s">
        <v>22</v>
      </c>
      <c r="V8184" t="s">
        <v>29</v>
      </c>
      <c r="W8184">
        <v>0.37</v>
      </c>
    </row>
    <row r="8185" spans="1:23" x14ac:dyDescent="0.3">
      <c r="A8185" t="s">
        <v>964</v>
      </c>
      <c r="B8185" t="s">
        <v>1359</v>
      </c>
      <c r="D8185" s="1">
        <v>40924</v>
      </c>
      <c r="E8185" s="1">
        <v>40928</v>
      </c>
      <c r="F8185" s="1" t="str">
        <f t="shared" si="522"/>
        <v>January</v>
      </c>
      <c r="G8185" s="1" t="str">
        <f t="shared" si="523"/>
        <v>2012</v>
      </c>
      <c r="H8185" s="2">
        <f t="shared" si="524"/>
        <v>4</v>
      </c>
      <c r="I8185" s="2" t="b">
        <f t="shared" si="525"/>
        <v>0</v>
      </c>
      <c r="J8185" t="s">
        <v>17</v>
      </c>
      <c r="K8185">
        <v>33</v>
      </c>
      <c r="L8185">
        <v>3633.03</v>
      </c>
      <c r="M8185">
        <v>0.09</v>
      </c>
      <c r="N8185" t="s">
        <v>18</v>
      </c>
      <c r="O8185">
        <v>1440.27</v>
      </c>
      <c r="P8185">
        <v>120.98</v>
      </c>
      <c r="Q8185">
        <v>9.07</v>
      </c>
      <c r="R8185" t="s">
        <v>805</v>
      </c>
      <c r="S8185" t="s">
        <v>143</v>
      </c>
      <c r="T8185" t="s">
        <v>42</v>
      </c>
      <c r="U8185" t="s">
        <v>22</v>
      </c>
      <c r="V8185" t="s">
        <v>29</v>
      </c>
      <c r="W8185">
        <v>0.35</v>
      </c>
    </row>
    <row r="8186" spans="1:23" x14ac:dyDescent="0.3">
      <c r="A8186" t="s">
        <v>932</v>
      </c>
      <c r="B8186" t="s">
        <v>1360</v>
      </c>
      <c r="D8186" s="1">
        <v>40431</v>
      </c>
      <c r="E8186" s="1">
        <v>40432</v>
      </c>
      <c r="F8186" s="1" t="str">
        <f t="shared" si="522"/>
        <v>September</v>
      </c>
      <c r="G8186" s="1" t="str">
        <f t="shared" si="523"/>
        <v>2010</v>
      </c>
      <c r="H8186" s="2">
        <f t="shared" si="524"/>
        <v>1</v>
      </c>
      <c r="I8186" s="2" t="b">
        <f t="shared" si="525"/>
        <v>0</v>
      </c>
      <c r="J8186" t="s">
        <v>52</v>
      </c>
      <c r="K8186">
        <v>29</v>
      </c>
      <c r="L8186">
        <v>1222.5899999999999</v>
      </c>
      <c r="M8186">
        <v>0.02</v>
      </c>
      <c r="N8186" t="s">
        <v>18</v>
      </c>
      <c r="O8186">
        <v>501.99</v>
      </c>
      <c r="P8186">
        <v>40.97</v>
      </c>
      <c r="Q8186">
        <v>1.99</v>
      </c>
      <c r="R8186" t="s">
        <v>805</v>
      </c>
      <c r="S8186" t="s">
        <v>143</v>
      </c>
      <c r="T8186" t="s">
        <v>31</v>
      </c>
      <c r="U8186" t="s">
        <v>32</v>
      </c>
      <c r="V8186" t="s">
        <v>48</v>
      </c>
      <c r="W8186">
        <v>0.42</v>
      </c>
    </row>
    <row r="8187" spans="1:23" x14ac:dyDescent="0.3">
      <c r="A8187" t="s">
        <v>1124</v>
      </c>
      <c r="B8187" t="s">
        <v>1000</v>
      </c>
      <c r="D8187" s="1">
        <v>40790</v>
      </c>
      <c r="E8187" s="1">
        <v>40792</v>
      </c>
      <c r="F8187" s="1" t="str">
        <f t="shared" si="522"/>
        <v>September</v>
      </c>
      <c r="G8187" s="1" t="str">
        <f t="shared" si="523"/>
        <v>2011</v>
      </c>
      <c r="H8187" s="2">
        <f t="shared" si="524"/>
        <v>2</v>
      </c>
      <c r="I8187" s="2" t="b">
        <f t="shared" si="525"/>
        <v>0</v>
      </c>
      <c r="J8187" t="s">
        <v>52</v>
      </c>
      <c r="K8187">
        <v>37</v>
      </c>
      <c r="L8187">
        <v>2912.0149999999999</v>
      </c>
      <c r="M8187">
        <v>0.09</v>
      </c>
      <c r="N8187" t="s">
        <v>18</v>
      </c>
      <c r="O8187">
        <v>698.17</v>
      </c>
      <c r="P8187">
        <v>95.99</v>
      </c>
      <c r="Q8187">
        <v>4.9000000000000004</v>
      </c>
      <c r="R8187" t="s">
        <v>805</v>
      </c>
      <c r="S8187" t="s">
        <v>143</v>
      </c>
      <c r="T8187" t="s">
        <v>31</v>
      </c>
      <c r="U8187" t="s">
        <v>32</v>
      </c>
      <c r="V8187" t="s">
        <v>33</v>
      </c>
      <c r="W8187">
        <v>0.56000000000000005</v>
      </c>
    </row>
    <row r="8188" spans="1:23" x14ac:dyDescent="0.3">
      <c r="A8188" t="s">
        <v>1389</v>
      </c>
      <c r="B8188" t="s">
        <v>1794</v>
      </c>
      <c r="D8188" s="1">
        <v>40397</v>
      </c>
      <c r="E8188" s="1">
        <v>40397</v>
      </c>
      <c r="F8188" s="1" t="str">
        <f t="shared" si="522"/>
        <v>August</v>
      </c>
      <c r="G8188" s="1" t="str">
        <f t="shared" si="523"/>
        <v>2010</v>
      </c>
      <c r="H8188" s="2">
        <f t="shared" si="524"/>
        <v>0</v>
      </c>
      <c r="I8188" s="2" t="str">
        <f t="shared" si="525"/>
        <v>FREE DELIVERY</v>
      </c>
      <c r="J8188" t="s">
        <v>17</v>
      </c>
      <c r="K8188">
        <v>12</v>
      </c>
      <c r="L8188">
        <v>81.900000000000006</v>
      </c>
      <c r="M8188">
        <v>0.08</v>
      </c>
      <c r="N8188" t="s">
        <v>18</v>
      </c>
      <c r="O8188">
        <v>-23.52</v>
      </c>
      <c r="P8188">
        <v>6.68</v>
      </c>
      <c r="Q8188">
        <v>5.2</v>
      </c>
      <c r="R8188" t="s">
        <v>805</v>
      </c>
      <c r="S8188" t="s">
        <v>143</v>
      </c>
      <c r="T8188" t="s">
        <v>27</v>
      </c>
      <c r="U8188" t="s">
        <v>22</v>
      </c>
      <c r="V8188" t="s">
        <v>43</v>
      </c>
      <c r="W8188">
        <v>0.37</v>
      </c>
    </row>
    <row r="8189" spans="1:23" x14ac:dyDescent="0.3">
      <c r="A8189" t="s">
        <v>1796</v>
      </c>
      <c r="B8189" t="s">
        <v>1797</v>
      </c>
      <c r="D8189" s="1">
        <v>40321</v>
      </c>
      <c r="E8189" s="1">
        <v>40323</v>
      </c>
      <c r="F8189" s="1" t="str">
        <f t="shared" si="522"/>
        <v>May</v>
      </c>
      <c r="G8189" s="1" t="str">
        <f t="shared" si="523"/>
        <v>2010</v>
      </c>
      <c r="H8189" s="2">
        <f t="shared" si="524"/>
        <v>2</v>
      </c>
      <c r="I8189" s="2" t="b">
        <f t="shared" si="525"/>
        <v>0</v>
      </c>
      <c r="J8189" t="s">
        <v>17</v>
      </c>
      <c r="K8189">
        <v>14</v>
      </c>
      <c r="L8189">
        <v>74.02</v>
      </c>
      <c r="M8189">
        <v>0.02</v>
      </c>
      <c r="N8189" t="s">
        <v>18</v>
      </c>
      <c r="O8189">
        <v>-2.91</v>
      </c>
      <c r="P8189">
        <v>5.08</v>
      </c>
      <c r="Q8189">
        <v>3.63</v>
      </c>
      <c r="R8189" t="s">
        <v>805</v>
      </c>
      <c r="S8189" t="s">
        <v>143</v>
      </c>
      <c r="T8189" t="s">
        <v>27</v>
      </c>
      <c r="U8189" t="s">
        <v>36</v>
      </c>
      <c r="V8189" t="s">
        <v>37</v>
      </c>
      <c r="W8189">
        <v>0.51</v>
      </c>
    </row>
    <row r="8190" spans="1:23" x14ac:dyDescent="0.3">
      <c r="A8190" t="s">
        <v>1796</v>
      </c>
      <c r="B8190" t="s">
        <v>1797</v>
      </c>
      <c r="D8190" s="1">
        <v>40321</v>
      </c>
      <c r="E8190" s="1">
        <v>40325</v>
      </c>
      <c r="F8190" s="1" t="str">
        <f t="shared" si="522"/>
        <v>May</v>
      </c>
      <c r="G8190" s="1" t="str">
        <f t="shared" si="523"/>
        <v>2010</v>
      </c>
      <c r="H8190" s="2">
        <f t="shared" si="524"/>
        <v>4</v>
      </c>
      <c r="I8190" s="2" t="b">
        <f t="shared" si="525"/>
        <v>0</v>
      </c>
      <c r="J8190" t="s">
        <v>17</v>
      </c>
      <c r="K8190">
        <v>22</v>
      </c>
      <c r="L8190">
        <v>1276.17</v>
      </c>
      <c r="M8190">
        <v>0</v>
      </c>
      <c r="N8190" t="s">
        <v>18</v>
      </c>
      <c r="O8190">
        <v>564.22</v>
      </c>
      <c r="P8190">
        <v>55.48</v>
      </c>
      <c r="Q8190">
        <v>6.79</v>
      </c>
      <c r="R8190" t="s">
        <v>805</v>
      </c>
      <c r="S8190" t="s">
        <v>143</v>
      </c>
      <c r="T8190" t="s">
        <v>27</v>
      </c>
      <c r="U8190" t="s">
        <v>22</v>
      </c>
      <c r="V8190" t="s">
        <v>43</v>
      </c>
      <c r="W8190">
        <v>0.37</v>
      </c>
    </row>
    <row r="8191" spans="1:23" x14ac:dyDescent="0.3">
      <c r="A8191" t="s">
        <v>1389</v>
      </c>
      <c r="B8191" t="s">
        <v>1794</v>
      </c>
      <c r="D8191" s="1">
        <v>40996</v>
      </c>
      <c r="E8191" s="1">
        <v>40998</v>
      </c>
      <c r="F8191" s="1" t="str">
        <f t="shared" si="522"/>
        <v>March</v>
      </c>
      <c r="G8191" s="1" t="str">
        <f t="shared" si="523"/>
        <v>2012</v>
      </c>
      <c r="H8191" s="2">
        <f t="shared" si="524"/>
        <v>2</v>
      </c>
      <c r="I8191" s="2" t="b">
        <f t="shared" si="525"/>
        <v>0</v>
      </c>
      <c r="J8191" t="s">
        <v>34</v>
      </c>
      <c r="K8191">
        <v>41</v>
      </c>
      <c r="L8191">
        <v>823.13</v>
      </c>
      <c r="M8191">
        <v>0</v>
      </c>
      <c r="N8191" t="s">
        <v>18</v>
      </c>
      <c r="O8191">
        <v>384.51</v>
      </c>
      <c r="P8191">
        <v>18.940000000000001</v>
      </c>
      <c r="Q8191">
        <v>1.49</v>
      </c>
      <c r="R8191" t="s">
        <v>805</v>
      </c>
      <c r="S8191" t="s">
        <v>143</v>
      </c>
      <c r="T8191" t="s">
        <v>27</v>
      </c>
      <c r="U8191" t="s">
        <v>22</v>
      </c>
      <c r="V8191" t="s">
        <v>29</v>
      </c>
      <c r="W8191">
        <v>0.35</v>
      </c>
    </row>
    <row r="8192" spans="1:23" x14ac:dyDescent="0.3">
      <c r="A8192" t="s">
        <v>1389</v>
      </c>
      <c r="B8192" t="s">
        <v>1794</v>
      </c>
      <c r="D8192" s="1">
        <v>40996</v>
      </c>
      <c r="E8192" s="1">
        <v>40998</v>
      </c>
      <c r="F8192" s="1" t="str">
        <f t="shared" si="522"/>
        <v>March</v>
      </c>
      <c r="G8192" s="1" t="str">
        <f t="shared" si="523"/>
        <v>2012</v>
      </c>
      <c r="H8192" s="2">
        <f t="shared" si="524"/>
        <v>2</v>
      </c>
      <c r="I8192" s="2" t="b">
        <f t="shared" si="525"/>
        <v>0</v>
      </c>
      <c r="J8192" t="s">
        <v>34</v>
      </c>
      <c r="K8192">
        <v>30</v>
      </c>
      <c r="L8192">
        <v>569.61</v>
      </c>
      <c r="M8192">
        <v>0.02</v>
      </c>
      <c r="N8192" t="s">
        <v>18</v>
      </c>
      <c r="O8192">
        <v>-48.44</v>
      </c>
      <c r="P8192">
        <v>17.98</v>
      </c>
      <c r="Q8192">
        <v>4</v>
      </c>
      <c r="R8192" t="s">
        <v>805</v>
      </c>
      <c r="S8192" t="s">
        <v>143</v>
      </c>
      <c r="T8192" t="s">
        <v>27</v>
      </c>
      <c r="U8192" t="s">
        <v>32</v>
      </c>
      <c r="V8192" t="s">
        <v>48</v>
      </c>
      <c r="W8192">
        <v>0.79</v>
      </c>
    </row>
    <row r="8193" spans="1:23" x14ac:dyDescent="0.3">
      <c r="A8193" t="s">
        <v>1389</v>
      </c>
      <c r="B8193" t="s">
        <v>1794</v>
      </c>
      <c r="D8193" s="1">
        <v>40996</v>
      </c>
      <c r="E8193" s="1">
        <v>40997</v>
      </c>
      <c r="F8193" s="1" t="str">
        <f t="shared" si="522"/>
        <v>March</v>
      </c>
      <c r="G8193" s="1" t="str">
        <f t="shared" si="523"/>
        <v>2012</v>
      </c>
      <c r="H8193" s="2">
        <f t="shared" si="524"/>
        <v>1</v>
      </c>
      <c r="I8193" s="2" t="b">
        <f t="shared" si="525"/>
        <v>0</v>
      </c>
      <c r="J8193" t="s">
        <v>34</v>
      </c>
      <c r="K8193">
        <v>27</v>
      </c>
      <c r="L8193">
        <v>75.06</v>
      </c>
      <c r="M8193">
        <v>0.09</v>
      </c>
      <c r="N8193" t="s">
        <v>18</v>
      </c>
      <c r="O8193">
        <v>26.13</v>
      </c>
      <c r="P8193">
        <v>2.89</v>
      </c>
      <c r="Q8193">
        <v>0.5</v>
      </c>
      <c r="R8193" t="s">
        <v>805</v>
      </c>
      <c r="S8193" t="s">
        <v>143</v>
      </c>
      <c r="T8193" t="s">
        <v>27</v>
      </c>
      <c r="U8193" t="s">
        <v>22</v>
      </c>
      <c r="V8193" t="s">
        <v>57</v>
      </c>
      <c r="W8193">
        <v>0.38</v>
      </c>
    </row>
    <row r="8194" spans="1:23" x14ac:dyDescent="0.3">
      <c r="A8194" t="s">
        <v>1389</v>
      </c>
      <c r="B8194" t="s">
        <v>1794</v>
      </c>
      <c r="D8194" s="1">
        <v>40996</v>
      </c>
      <c r="E8194" s="1">
        <v>40998</v>
      </c>
      <c r="F8194" s="1" t="str">
        <f t="shared" si="522"/>
        <v>March</v>
      </c>
      <c r="G8194" s="1" t="str">
        <f t="shared" si="523"/>
        <v>2012</v>
      </c>
      <c r="H8194" s="2">
        <f t="shared" si="524"/>
        <v>2</v>
      </c>
      <c r="I8194" s="2" t="b">
        <f t="shared" si="525"/>
        <v>0</v>
      </c>
      <c r="J8194" t="s">
        <v>34</v>
      </c>
      <c r="K8194">
        <v>46</v>
      </c>
      <c r="L8194">
        <v>225.13</v>
      </c>
      <c r="M8194">
        <v>0.01</v>
      </c>
      <c r="N8194" t="s">
        <v>39</v>
      </c>
      <c r="O8194">
        <v>-205.75</v>
      </c>
      <c r="P8194">
        <v>4.4800000000000004</v>
      </c>
      <c r="Q8194">
        <v>7.24</v>
      </c>
      <c r="R8194" t="s">
        <v>805</v>
      </c>
      <c r="S8194" t="s">
        <v>143</v>
      </c>
      <c r="T8194" t="s">
        <v>27</v>
      </c>
      <c r="U8194" t="s">
        <v>36</v>
      </c>
      <c r="V8194" t="s">
        <v>37</v>
      </c>
      <c r="W8194">
        <v>0.54</v>
      </c>
    </row>
    <row r="8195" spans="1:23" x14ac:dyDescent="0.3">
      <c r="A8195" t="s">
        <v>979</v>
      </c>
      <c r="B8195" t="s">
        <v>1714</v>
      </c>
      <c r="D8195" s="1">
        <v>40035</v>
      </c>
      <c r="E8195" s="1">
        <v>40036</v>
      </c>
      <c r="F8195" s="1" t="str">
        <f t="shared" ref="F8195:F8258" si="526">TEXT(E8195,"mmmm")</f>
        <v>August</v>
      </c>
      <c r="G8195" s="1" t="str">
        <f t="shared" ref="G8195:G8258" si="527">TEXT(E8195,"yyyy")</f>
        <v>2009</v>
      </c>
      <c r="H8195" s="2">
        <f t="shared" ref="H8195:H8258" si="528">E8195-D8195</f>
        <v>1</v>
      </c>
      <c r="I8195" s="2" t="b">
        <f t="shared" ref="I8195:I8258" si="529">IF(H8195&lt;1,IF(AND(H8195&gt;0,H8195&lt;2),"ONE DAY", "FREE DELIVERY"))</f>
        <v>0</v>
      </c>
      <c r="J8195" t="s">
        <v>52</v>
      </c>
      <c r="K8195">
        <v>23</v>
      </c>
      <c r="L8195">
        <v>121.73</v>
      </c>
      <c r="M8195">
        <v>0.01</v>
      </c>
      <c r="N8195" t="s">
        <v>18</v>
      </c>
      <c r="O8195">
        <v>-69.069999999999993</v>
      </c>
      <c r="P8195">
        <v>4.9800000000000004</v>
      </c>
      <c r="Q8195">
        <v>6.07</v>
      </c>
      <c r="R8195" t="s">
        <v>805</v>
      </c>
      <c r="S8195" t="s">
        <v>143</v>
      </c>
      <c r="T8195" t="s">
        <v>27</v>
      </c>
      <c r="U8195" t="s">
        <v>22</v>
      </c>
      <c r="V8195" t="s">
        <v>43</v>
      </c>
      <c r="W8195">
        <v>0.36</v>
      </c>
    </row>
    <row r="8196" spans="1:23" x14ac:dyDescent="0.3">
      <c r="A8196" t="s">
        <v>1799</v>
      </c>
      <c r="B8196" t="s">
        <v>1800</v>
      </c>
      <c r="D8196" s="1">
        <v>40904</v>
      </c>
      <c r="E8196" s="1">
        <v>40905</v>
      </c>
      <c r="F8196" s="1" t="str">
        <f t="shared" si="526"/>
        <v>December</v>
      </c>
      <c r="G8196" s="1" t="str">
        <f t="shared" si="527"/>
        <v>2011</v>
      </c>
      <c r="H8196" s="2">
        <f t="shared" si="528"/>
        <v>1</v>
      </c>
      <c r="I8196" s="2" t="b">
        <f t="shared" si="529"/>
        <v>0</v>
      </c>
      <c r="J8196" t="s">
        <v>34</v>
      </c>
      <c r="K8196">
        <v>49</v>
      </c>
      <c r="L8196">
        <v>2072.12</v>
      </c>
      <c r="M8196">
        <v>0.04</v>
      </c>
      <c r="N8196" t="s">
        <v>39</v>
      </c>
      <c r="O8196">
        <v>365.23</v>
      </c>
      <c r="P8196">
        <v>40.97</v>
      </c>
      <c r="Q8196">
        <v>8.99</v>
      </c>
      <c r="R8196" t="s">
        <v>805</v>
      </c>
      <c r="S8196" t="s">
        <v>143</v>
      </c>
      <c r="T8196" t="s">
        <v>21</v>
      </c>
      <c r="U8196" t="s">
        <v>22</v>
      </c>
      <c r="V8196" t="s">
        <v>60</v>
      </c>
      <c r="W8196">
        <v>0.59</v>
      </c>
    </row>
    <row r="8197" spans="1:23" x14ac:dyDescent="0.3">
      <c r="A8197" t="s">
        <v>1799</v>
      </c>
      <c r="B8197" t="s">
        <v>1800</v>
      </c>
      <c r="D8197" s="1">
        <v>40904</v>
      </c>
      <c r="E8197" s="1">
        <v>40904</v>
      </c>
      <c r="F8197" s="1" t="str">
        <f t="shared" si="526"/>
        <v>December</v>
      </c>
      <c r="G8197" s="1" t="str">
        <f t="shared" si="527"/>
        <v>2011</v>
      </c>
      <c r="H8197" s="2">
        <f t="shared" si="528"/>
        <v>0</v>
      </c>
      <c r="I8197" s="2" t="str">
        <f t="shared" si="529"/>
        <v>FREE DELIVERY</v>
      </c>
      <c r="J8197" t="s">
        <v>34</v>
      </c>
      <c r="K8197">
        <v>33</v>
      </c>
      <c r="L8197">
        <v>151.19</v>
      </c>
      <c r="M8197">
        <v>0.06</v>
      </c>
      <c r="N8197" t="s">
        <v>18</v>
      </c>
      <c r="O8197">
        <v>-13.45</v>
      </c>
      <c r="P8197">
        <v>4.71</v>
      </c>
      <c r="Q8197">
        <v>0.7</v>
      </c>
      <c r="R8197" t="s">
        <v>805</v>
      </c>
      <c r="S8197" t="s">
        <v>143</v>
      </c>
      <c r="T8197" t="s">
        <v>21</v>
      </c>
      <c r="U8197" t="s">
        <v>22</v>
      </c>
      <c r="V8197" t="s">
        <v>46</v>
      </c>
      <c r="W8197">
        <v>0.85</v>
      </c>
    </row>
    <row r="8198" spans="1:23" x14ac:dyDescent="0.3">
      <c r="A8198" t="s">
        <v>1327</v>
      </c>
      <c r="B8198" t="s">
        <v>1791</v>
      </c>
      <c r="D8198" s="1">
        <v>39920</v>
      </c>
      <c r="E8198" s="1">
        <v>39921</v>
      </c>
      <c r="F8198" s="1" t="str">
        <f t="shared" si="526"/>
        <v>April</v>
      </c>
      <c r="G8198" s="1" t="str">
        <f t="shared" si="527"/>
        <v>2009</v>
      </c>
      <c r="H8198" s="2">
        <f t="shared" si="528"/>
        <v>1</v>
      </c>
      <c r="I8198" s="2" t="b">
        <f t="shared" si="529"/>
        <v>0</v>
      </c>
      <c r="J8198" t="s">
        <v>24</v>
      </c>
      <c r="K8198">
        <v>2</v>
      </c>
      <c r="L8198">
        <v>226.88200000000001</v>
      </c>
      <c r="M8198">
        <v>0.01</v>
      </c>
      <c r="N8198" t="s">
        <v>18</v>
      </c>
      <c r="O8198">
        <v>-582.65</v>
      </c>
      <c r="P8198">
        <v>125.99</v>
      </c>
      <c r="Q8198">
        <v>8.99</v>
      </c>
      <c r="R8198" t="s">
        <v>805</v>
      </c>
      <c r="S8198" t="s">
        <v>143</v>
      </c>
      <c r="T8198" t="s">
        <v>31</v>
      </c>
      <c r="U8198" t="s">
        <v>32</v>
      </c>
      <c r="V8198" t="s">
        <v>33</v>
      </c>
      <c r="W8198">
        <v>0.59</v>
      </c>
    </row>
    <row r="8199" spans="1:23" x14ac:dyDescent="0.3">
      <c r="A8199" t="s">
        <v>1214</v>
      </c>
      <c r="B8199" t="s">
        <v>1019</v>
      </c>
      <c r="D8199" s="1">
        <v>40319</v>
      </c>
      <c r="E8199" s="1">
        <v>40320</v>
      </c>
      <c r="F8199" s="1" t="str">
        <f t="shared" si="526"/>
        <v>May</v>
      </c>
      <c r="G8199" s="1" t="str">
        <f t="shared" si="527"/>
        <v>2010</v>
      </c>
      <c r="H8199" s="2">
        <f t="shared" si="528"/>
        <v>1</v>
      </c>
      <c r="I8199" s="2" t="b">
        <f t="shared" si="529"/>
        <v>0</v>
      </c>
      <c r="J8199" t="s">
        <v>44</v>
      </c>
      <c r="K8199">
        <v>46</v>
      </c>
      <c r="L8199">
        <v>398.86</v>
      </c>
      <c r="M8199">
        <v>0.08</v>
      </c>
      <c r="N8199" t="s">
        <v>18</v>
      </c>
      <c r="O8199">
        <v>-26.45</v>
      </c>
      <c r="P8199">
        <v>8.85</v>
      </c>
      <c r="Q8199">
        <v>5.6</v>
      </c>
      <c r="R8199" t="s">
        <v>805</v>
      </c>
      <c r="S8199" t="s">
        <v>143</v>
      </c>
      <c r="T8199" t="s">
        <v>31</v>
      </c>
      <c r="U8199" t="s">
        <v>22</v>
      </c>
      <c r="V8199" t="s">
        <v>29</v>
      </c>
      <c r="W8199">
        <v>0.36</v>
      </c>
    </row>
    <row r="8200" spans="1:23" x14ac:dyDescent="0.3">
      <c r="A8200" t="s">
        <v>1214</v>
      </c>
      <c r="B8200" t="s">
        <v>1019</v>
      </c>
      <c r="D8200" s="1">
        <v>40319</v>
      </c>
      <c r="E8200" s="1">
        <v>40319</v>
      </c>
      <c r="F8200" s="1" t="str">
        <f t="shared" si="526"/>
        <v>May</v>
      </c>
      <c r="G8200" s="1" t="str">
        <f t="shared" si="527"/>
        <v>2010</v>
      </c>
      <c r="H8200" s="2">
        <f t="shared" si="528"/>
        <v>0</v>
      </c>
      <c r="I8200" s="2" t="str">
        <f t="shared" si="529"/>
        <v>FREE DELIVERY</v>
      </c>
      <c r="J8200" t="s">
        <v>44</v>
      </c>
      <c r="K8200">
        <v>44</v>
      </c>
      <c r="L8200">
        <v>109.18</v>
      </c>
      <c r="M8200">
        <v>0.09</v>
      </c>
      <c r="N8200" t="s">
        <v>18</v>
      </c>
      <c r="O8200">
        <v>37.17</v>
      </c>
      <c r="P8200">
        <v>2.61</v>
      </c>
      <c r="Q8200">
        <v>0.5</v>
      </c>
      <c r="R8200" t="s">
        <v>805</v>
      </c>
      <c r="S8200" t="s">
        <v>143</v>
      </c>
      <c r="T8200" t="s">
        <v>31</v>
      </c>
      <c r="U8200" t="s">
        <v>22</v>
      </c>
      <c r="V8200" t="s">
        <v>57</v>
      </c>
      <c r="W8200">
        <v>0.39</v>
      </c>
    </row>
    <row r="8201" spans="1:23" x14ac:dyDescent="0.3">
      <c r="A8201" t="s">
        <v>1214</v>
      </c>
      <c r="B8201" t="s">
        <v>1019</v>
      </c>
      <c r="D8201" s="1">
        <v>40319</v>
      </c>
      <c r="E8201" s="1">
        <v>40320</v>
      </c>
      <c r="F8201" s="1" t="str">
        <f t="shared" si="526"/>
        <v>May</v>
      </c>
      <c r="G8201" s="1" t="str">
        <f t="shared" si="527"/>
        <v>2010</v>
      </c>
      <c r="H8201" s="2">
        <f t="shared" si="528"/>
        <v>1</v>
      </c>
      <c r="I8201" s="2" t="b">
        <f t="shared" si="529"/>
        <v>0</v>
      </c>
      <c r="J8201" t="s">
        <v>44</v>
      </c>
      <c r="K8201">
        <v>5</v>
      </c>
      <c r="L8201">
        <v>28.59</v>
      </c>
      <c r="M8201">
        <v>0.05</v>
      </c>
      <c r="N8201" t="s">
        <v>18</v>
      </c>
      <c r="O8201">
        <v>-14.33</v>
      </c>
      <c r="P8201">
        <v>4.9800000000000004</v>
      </c>
      <c r="Q8201">
        <v>4.7</v>
      </c>
      <c r="R8201" t="s">
        <v>805</v>
      </c>
      <c r="S8201" t="s">
        <v>143</v>
      </c>
      <c r="T8201" t="s">
        <v>31</v>
      </c>
      <c r="U8201" t="s">
        <v>22</v>
      </c>
      <c r="V8201" t="s">
        <v>43</v>
      </c>
      <c r="W8201">
        <v>0.38</v>
      </c>
    </row>
    <row r="8202" spans="1:23" x14ac:dyDescent="0.3">
      <c r="A8202" t="s">
        <v>1026</v>
      </c>
      <c r="B8202" t="s">
        <v>1030</v>
      </c>
      <c r="D8202" s="1">
        <v>40596</v>
      </c>
      <c r="E8202" s="1">
        <v>40598</v>
      </c>
      <c r="F8202" s="1" t="str">
        <f t="shared" si="526"/>
        <v>February</v>
      </c>
      <c r="G8202" s="1" t="str">
        <f t="shared" si="527"/>
        <v>2011</v>
      </c>
      <c r="H8202" s="2">
        <f t="shared" si="528"/>
        <v>2</v>
      </c>
      <c r="I8202" s="2" t="b">
        <f t="shared" si="529"/>
        <v>0</v>
      </c>
      <c r="J8202" t="s">
        <v>44</v>
      </c>
      <c r="K8202">
        <v>19</v>
      </c>
      <c r="L8202">
        <v>65.849999999999994</v>
      </c>
      <c r="M8202">
        <v>7.0000000000000007E-2</v>
      </c>
      <c r="N8202" t="s">
        <v>39</v>
      </c>
      <c r="O8202">
        <v>3.9</v>
      </c>
      <c r="P8202">
        <v>3.28</v>
      </c>
      <c r="Q8202">
        <v>0.98</v>
      </c>
      <c r="R8202" t="s">
        <v>805</v>
      </c>
      <c r="S8202" t="s">
        <v>143</v>
      </c>
      <c r="T8202" t="s">
        <v>21</v>
      </c>
      <c r="U8202" t="s">
        <v>22</v>
      </c>
      <c r="V8202" t="s">
        <v>60</v>
      </c>
      <c r="W8202">
        <v>0.59</v>
      </c>
    </row>
    <row r="8203" spans="1:23" x14ac:dyDescent="0.3">
      <c r="A8203" t="s">
        <v>1793</v>
      </c>
      <c r="B8203" t="s">
        <v>931</v>
      </c>
      <c r="D8203" s="1">
        <v>40039</v>
      </c>
      <c r="E8203" s="1">
        <v>40040</v>
      </c>
      <c r="F8203" s="1" t="str">
        <f t="shared" si="526"/>
        <v>August</v>
      </c>
      <c r="G8203" s="1" t="str">
        <f t="shared" si="527"/>
        <v>2009</v>
      </c>
      <c r="H8203" s="2">
        <f t="shared" si="528"/>
        <v>1</v>
      </c>
      <c r="I8203" s="2" t="b">
        <f t="shared" si="529"/>
        <v>0</v>
      </c>
      <c r="J8203" t="s">
        <v>52</v>
      </c>
      <c r="K8203">
        <v>43</v>
      </c>
      <c r="L8203">
        <v>181.5</v>
      </c>
      <c r="M8203">
        <v>0.08</v>
      </c>
      <c r="N8203" t="s">
        <v>18</v>
      </c>
      <c r="O8203">
        <v>-6.24</v>
      </c>
      <c r="P8203">
        <v>4.4800000000000004</v>
      </c>
      <c r="Q8203">
        <v>2.5</v>
      </c>
      <c r="R8203" t="s">
        <v>805</v>
      </c>
      <c r="S8203" t="s">
        <v>143</v>
      </c>
      <c r="T8203" t="s">
        <v>27</v>
      </c>
      <c r="U8203" t="s">
        <v>22</v>
      </c>
      <c r="V8203" t="s">
        <v>51</v>
      </c>
      <c r="W8203">
        <v>0.37</v>
      </c>
    </row>
    <row r="8204" spans="1:23" x14ac:dyDescent="0.3">
      <c r="A8204" t="s">
        <v>1580</v>
      </c>
      <c r="B8204" t="s">
        <v>1795</v>
      </c>
      <c r="D8204" s="1">
        <v>40141</v>
      </c>
      <c r="E8204" s="1">
        <v>40143</v>
      </c>
      <c r="F8204" s="1" t="str">
        <f t="shared" si="526"/>
        <v>November</v>
      </c>
      <c r="G8204" s="1" t="str">
        <f t="shared" si="527"/>
        <v>2009</v>
      </c>
      <c r="H8204" s="2">
        <f t="shared" si="528"/>
        <v>2</v>
      </c>
      <c r="I8204" s="2" t="b">
        <f t="shared" si="529"/>
        <v>0</v>
      </c>
      <c r="J8204" t="s">
        <v>34</v>
      </c>
      <c r="K8204">
        <v>11</v>
      </c>
      <c r="L8204">
        <v>194.17400000000001</v>
      </c>
      <c r="M8204">
        <v>0.03</v>
      </c>
      <c r="N8204" t="s">
        <v>18</v>
      </c>
      <c r="O8204">
        <v>-20.91</v>
      </c>
      <c r="P8204">
        <v>20.99</v>
      </c>
      <c r="Q8204">
        <v>0.99</v>
      </c>
      <c r="R8204" t="s">
        <v>805</v>
      </c>
      <c r="S8204" t="s">
        <v>143</v>
      </c>
      <c r="T8204" t="s">
        <v>27</v>
      </c>
      <c r="U8204" t="s">
        <v>32</v>
      </c>
      <c r="V8204" t="s">
        <v>33</v>
      </c>
      <c r="W8204">
        <v>0.56999999999999995</v>
      </c>
    </row>
    <row r="8205" spans="1:23" x14ac:dyDescent="0.3">
      <c r="A8205" t="s">
        <v>1028</v>
      </c>
      <c r="B8205" t="s">
        <v>1798</v>
      </c>
      <c r="D8205" s="1">
        <v>40709</v>
      </c>
      <c r="E8205" s="1">
        <v>40711</v>
      </c>
      <c r="F8205" s="1" t="str">
        <f t="shared" si="526"/>
        <v>June</v>
      </c>
      <c r="G8205" s="1" t="str">
        <f t="shared" si="527"/>
        <v>2011</v>
      </c>
      <c r="H8205" s="2">
        <f t="shared" si="528"/>
        <v>2</v>
      </c>
      <c r="I8205" s="2" t="b">
        <f t="shared" si="529"/>
        <v>0</v>
      </c>
      <c r="J8205" t="s">
        <v>24</v>
      </c>
      <c r="K8205">
        <v>21</v>
      </c>
      <c r="L8205">
        <v>49.23</v>
      </c>
      <c r="M8205">
        <v>0.01</v>
      </c>
      <c r="N8205" t="s">
        <v>18</v>
      </c>
      <c r="O8205">
        <v>-77.709999999999994</v>
      </c>
      <c r="P8205">
        <v>1.98</v>
      </c>
      <c r="Q8205">
        <v>4.7699999999999996</v>
      </c>
      <c r="R8205" t="s">
        <v>805</v>
      </c>
      <c r="S8205" t="s">
        <v>143</v>
      </c>
      <c r="T8205" t="s">
        <v>42</v>
      </c>
      <c r="U8205" t="s">
        <v>22</v>
      </c>
      <c r="V8205" t="s">
        <v>29</v>
      </c>
      <c r="W8205">
        <v>0.4</v>
      </c>
    </row>
    <row r="8206" spans="1:23" x14ac:dyDescent="0.3">
      <c r="A8206" t="s">
        <v>1580</v>
      </c>
      <c r="B8206" t="s">
        <v>1795</v>
      </c>
      <c r="D8206" s="1">
        <v>40275</v>
      </c>
      <c r="E8206" s="1">
        <v>40282</v>
      </c>
      <c r="F8206" s="1" t="str">
        <f t="shared" si="526"/>
        <v>April</v>
      </c>
      <c r="G8206" s="1" t="str">
        <f t="shared" si="527"/>
        <v>2010</v>
      </c>
      <c r="H8206" s="2">
        <f t="shared" si="528"/>
        <v>7</v>
      </c>
      <c r="I8206" s="2" t="b">
        <f t="shared" si="529"/>
        <v>0</v>
      </c>
      <c r="J8206" t="s">
        <v>17</v>
      </c>
      <c r="K8206">
        <v>49</v>
      </c>
      <c r="L8206">
        <v>657.94</v>
      </c>
      <c r="M8206">
        <v>0.09</v>
      </c>
      <c r="N8206" t="s">
        <v>18</v>
      </c>
      <c r="O8206">
        <v>7.35</v>
      </c>
      <c r="P8206">
        <v>14.45</v>
      </c>
      <c r="Q8206">
        <v>7.17</v>
      </c>
      <c r="R8206" t="s">
        <v>805</v>
      </c>
      <c r="S8206" t="s">
        <v>143</v>
      </c>
      <c r="T8206" t="s">
        <v>27</v>
      </c>
      <c r="U8206" t="s">
        <v>22</v>
      </c>
      <c r="V8206" t="s">
        <v>29</v>
      </c>
      <c r="W8206">
        <v>0.38</v>
      </c>
    </row>
    <row r="8207" spans="1:23" x14ac:dyDescent="0.3">
      <c r="A8207" t="s">
        <v>1580</v>
      </c>
      <c r="B8207" t="s">
        <v>1795</v>
      </c>
      <c r="D8207" s="1">
        <v>40275</v>
      </c>
      <c r="E8207" s="1">
        <v>40277</v>
      </c>
      <c r="F8207" s="1" t="str">
        <f t="shared" si="526"/>
        <v>April</v>
      </c>
      <c r="G8207" s="1" t="str">
        <f t="shared" si="527"/>
        <v>2010</v>
      </c>
      <c r="H8207" s="2">
        <f t="shared" si="528"/>
        <v>2</v>
      </c>
      <c r="I8207" s="2" t="b">
        <f t="shared" si="529"/>
        <v>0</v>
      </c>
      <c r="J8207" t="s">
        <v>17</v>
      </c>
      <c r="K8207">
        <v>19</v>
      </c>
      <c r="L8207">
        <v>1270.73</v>
      </c>
      <c r="M8207">
        <v>0.08</v>
      </c>
      <c r="N8207" t="s">
        <v>25</v>
      </c>
      <c r="O8207">
        <v>-425.72</v>
      </c>
      <c r="P8207">
        <v>70.98</v>
      </c>
      <c r="Q8207">
        <v>30</v>
      </c>
      <c r="R8207" t="s">
        <v>805</v>
      </c>
      <c r="S8207" t="s">
        <v>143</v>
      </c>
      <c r="T8207" t="s">
        <v>27</v>
      </c>
      <c r="U8207" t="s">
        <v>36</v>
      </c>
      <c r="V8207" t="s">
        <v>67</v>
      </c>
      <c r="W8207">
        <v>0.73</v>
      </c>
    </row>
    <row r="8208" spans="1:23" x14ac:dyDescent="0.3">
      <c r="A8208" t="s">
        <v>1793</v>
      </c>
      <c r="B8208" t="s">
        <v>931</v>
      </c>
      <c r="D8208" s="1">
        <v>41200</v>
      </c>
      <c r="E8208" s="1">
        <v>41203</v>
      </c>
      <c r="F8208" s="1" t="str">
        <f t="shared" si="526"/>
        <v>October</v>
      </c>
      <c r="G8208" s="1" t="str">
        <f t="shared" si="527"/>
        <v>2012</v>
      </c>
      <c r="H8208" s="2">
        <f t="shared" si="528"/>
        <v>3</v>
      </c>
      <c r="I8208" s="2" t="b">
        <f t="shared" si="529"/>
        <v>0</v>
      </c>
      <c r="J8208" t="s">
        <v>52</v>
      </c>
      <c r="K8208">
        <v>39</v>
      </c>
      <c r="L8208">
        <v>243.05</v>
      </c>
      <c r="M8208">
        <v>0.02</v>
      </c>
      <c r="N8208" t="s">
        <v>18</v>
      </c>
      <c r="O8208">
        <v>-70.849999999999994</v>
      </c>
      <c r="P8208">
        <v>5.98</v>
      </c>
      <c r="Q8208">
        <v>5.35</v>
      </c>
      <c r="R8208" t="s">
        <v>805</v>
      </c>
      <c r="S8208" t="s">
        <v>143</v>
      </c>
      <c r="T8208" t="s">
        <v>27</v>
      </c>
      <c r="U8208" t="s">
        <v>22</v>
      </c>
      <c r="V8208" t="s">
        <v>43</v>
      </c>
      <c r="W8208">
        <v>0.4</v>
      </c>
    </row>
    <row r="8209" spans="1:23" x14ac:dyDescent="0.3">
      <c r="A8209" t="s">
        <v>1597</v>
      </c>
      <c r="B8209" t="s">
        <v>1598</v>
      </c>
      <c r="D8209" s="1">
        <v>40106</v>
      </c>
      <c r="E8209" s="1">
        <v>40108</v>
      </c>
      <c r="F8209" s="1" t="str">
        <f t="shared" si="526"/>
        <v>October</v>
      </c>
      <c r="G8209" s="1" t="str">
        <f t="shared" si="527"/>
        <v>2009</v>
      </c>
      <c r="H8209" s="2">
        <f t="shared" si="528"/>
        <v>2</v>
      </c>
      <c r="I8209" s="2" t="b">
        <f t="shared" si="529"/>
        <v>0</v>
      </c>
      <c r="J8209" t="s">
        <v>24</v>
      </c>
      <c r="K8209">
        <v>31</v>
      </c>
      <c r="L8209">
        <v>1768.9690000000001</v>
      </c>
      <c r="M8209">
        <v>0</v>
      </c>
      <c r="N8209" t="s">
        <v>39</v>
      </c>
      <c r="O8209">
        <v>341.1</v>
      </c>
      <c r="P8209">
        <v>65.989999999999995</v>
      </c>
      <c r="Q8209">
        <v>5.99</v>
      </c>
      <c r="R8209" t="s">
        <v>805</v>
      </c>
      <c r="S8209" t="s">
        <v>143</v>
      </c>
      <c r="T8209" t="s">
        <v>21</v>
      </c>
      <c r="U8209" t="s">
        <v>32</v>
      </c>
      <c r="V8209" t="s">
        <v>33</v>
      </c>
      <c r="W8209">
        <v>0.57999999999999996</v>
      </c>
    </row>
    <row r="8210" spans="1:23" x14ac:dyDescent="0.3">
      <c r="A8210" t="s">
        <v>1105</v>
      </c>
      <c r="B8210" t="s">
        <v>1049</v>
      </c>
      <c r="D8210" s="1">
        <v>41247</v>
      </c>
      <c r="E8210" s="1">
        <v>41252</v>
      </c>
      <c r="F8210" s="1" t="str">
        <f t="shared" si="526"/>
        <v>December</v>
      </c>
      <c r="G8210" s="1" t="str">
        <f t="shared" si="527"/>
        <v>2012</v>
      </c>
      <c r="H8210" s="2">
        <f t="shared" si="528"/>
        <v>5</v>
      </c>
      <c r="I8210" s="2" t="b">
        <f t="shared" si="529"/>
        <v>0</v>
      </c>
      <c r="J8210" t="s">
        <v>17</v>
      </c>
      <c r="K8210">
        <v>34</v>
      </c>
      <c r="L8210">
        <v>210.06</v>
      </c>
      <c r="M8210">
        <v>0.08</v>
      </c>
      <c r="N8210" t="s">
        <v>18</v>
      </c>
      <c r="O8210">
        <v>-135</v>
      </c>
      <c r="P8210">
        <v>6.48</v>
      </c>
      <c r="Q8210">
        <v>7.37</v>
      </c>
      <c r="R8210" t="s">
        <v>805</v>
      </c>
      <c r="S8210" t="s">
        <v>143</v>
      </c>
      <c r="T8210" t="s">
        <v>27</v>
      </c>
      <c r="U8210" t="s">
        <v>22</v>
      </c>
      <c r="V8210" t="s">
        <v>43</v>
      </c>
      <c r="W8210">
        <v>0.37</v>
      </c>
    </row>
    <row r="8211" spans="1:23" x14ac:dyDescent="0.3">
      <c r="A8211" t="s">
        <v>1389</v>
      </c>
      <c r="B8211" t="s">
        <v>1794</v>
      </c>
      <c r="D8211" s="1">
        <v>40835</v>
      </c>
      <c r="E8211" s="1">
        <v>40836</v>
      </c>
      <c r="F8211" s="1" t="str">
        <f t="shared" si="526"/>
        <v>October</v>
      </c>
      <c r="G8211" s="1" t="str">
        <f t="shared" si="527"/>
        <v>2011</v>
      </c>
      <c r="H8211" s="2">
        <f t="shared" si="528"/>
        <v>1</v>
      </c>
      <c r="I8211" s="2" t="b">
        <f t="shared" si="529"/>
        <v>0</v>
      </c>
      <c r="J8211" t="s">
        <v>34</v>
      </c>
      <c r="K8211">
        <v>43</v>
      </c>
      <c r="L8211">
        <v>24233.54</v>
      </c>
      <c r="M8211">
        <v>7.0000000000000007E-2</v>
      </c>
      <c r="N8211" t="s">
        <v>18</v>
      </c>
      <c r="O8211">
        <v>6492.67</v>
      </c>
      <c r="P8211">
        <v>599.99</v>
      </c>
      <c r="Q8211">
        <v>24.49</v>
      </c>
      <c r="R8211" t="s">
        <v>805</v>
      </c>
      <c r="S8211" t="s">
        <v>143</v>
      </c>
      <c r="T8211" t="s">
        <v>27</v>
      </c>
      <c r="U8211" t="s">
        <v>32</v>
      </c>
      <c r="V8211" t="s">
        <v>62</v>
      </c>
      <c r="W8211">
        <v>0.5</v>
      </c>
    </row>
    <row r="8212" spans="1:23" x14ac:dyDescent="0.3">
      <c r="A8212" t="s">
        <v>1389</v>
      </c>
      <c r="B8212" t="s">
        <v>1794</v>
      </c>
      <c r="D8212" s="1">
        <v>40835</v>
      </c>
      <c r="E8212" s="1">
        <v>40837</v>
      </c>
      <c r="F8212" s="1" t="str">
        <f t="shared" si="526"/>
        <v>October</v>
      </c>
      <c r="G8212" s="1" t="str">
        <f t="shared" si="527"/>
        <v>2011</v>
      </c>
      <c r="H8212" s="2">
        <f t="shared" si="528"/>
        <v>2</v>
      </c>
      <c r="I8212" s="2" t="b">
        <f t="shared" si="529"/>
        <v>0</v>
      </c>
      <c r="J8212" t="s">
        <v>34</v>
      </c>
      <c r="K8212">
        <v>45</v>
      </c>
      <c r="L8212">
        <v>6325.65</v>
      </c>
      <c r="M8212">
        <v>0.02</v>
      </c>
      <c r="N8212" t="s">
        <v>25</v>
      </c>
      <c r="O8212">
        <v>114.46</v>
      </c>
      <c r="P8212">
        <v>135.99</v>
      </c>
      <c r="Q8212">
        <v>28.63</v>
      </c>
      <c r="R8212" t="s">
        <v>805</v>
      </c>
      <c r="S8212" t="s">
        <v>143</v>
      </c>
      <c r="T8212" t="s">
        <v>27</v>
      </c>
      <c r="U8212" t="s">
        <v>36</v>
      </c>
      <c r="V8212" t="s">
        <v>67</v>
      </c>
      <c r="W8212">
        <v>0.76</v>
      </c>
    </row>
    <row r="8213" spans="1:23" x14ac:dyDescent="0.3">
      <c r="A8213" t="s">
        <v>1389</v>
      </c>
      <c r="B8213" t="s">
        <v>1794</v>
      </c>
      <c r="D8213" s="1">
        <v>40835</v>
      </c>
      <c r="E8213" s="1">
        <v>40837</v>
      </c>
      <c r="F8213" s="1" t="str">
        <f t="shared" si="526"/>
        <v>October</v>
      </c>
      <c r="G8213" s="1" t="str">
        <f t="shared" si="527"/>
        <v>2011</v>
      </c>
      <c r="H8213" s="2">
        <f t="shared" si="528"/>
        <v>2</v>
      </c>
      <c r="I8213" s="2" t="b">
        <f t="shared" si="529"/>
        <v>0</v>
      </c>
      <c r="J8213" t="s">
        <v>34</v>
      </c>
      <c r="K8213">
        <v>2</v>
      </c>
      <c r="L8213">
        <v>380.62</v>
      </c>
      <c r="M8213">
        <v>0.02</v>
      </c>
      <c r="N8213" t="s">
        <v>25</v>
      </c>
      <c r="O8213">
        <v>-301.73</v>
      </c>
      <c r="P8213">
        <v>179.29</v>
      </c>
      <c r="Q8213">
        <v>29.21</v>
      </c>
      <c r="R8213" t="s">
        <v>805</v>
      </c>
      <c r="S8213" t="s">
        <v>143</v>
      </c>
      <c r="T8213" t="s">
        <v>27</v>
      </c>
      <c r="U8213" t="s">
        <v>36</v>
      </c>
      <c r="V8213" t="s">
        <v>55</v>
      </c>
      <c r="W8213">
        <v>0.74</v>
      </c>
    </row>
    <row r="8214" spans="1:23" x14ac:dyDescent="0.3">
      <c r="A8214" t="s">
        <v>1007</v>
      </c>
      <c r="B8214" t="s">
        <v>1304</v>
      </c>
      <c r="D8214" s="1">
        <v>41038</v>
      </c>
      <c r="E8214" s="1">
        <v>41043</v>
      </c>
      <c r="F8214" s="1" t="str">
        <f t="shared" si="526"/>
        <v>May</v>
      </c>
      <c r="G8214" s="1" t="str">
        <f t="shared" si="527"/>
        <v>2012</v>
      </c>
      <c r="H8214" s="2">
        <f t="shared" si="528"/>
        <v>5</v>
      </c>
      <c r="I8214" s="2" t="b">
        <f t="shared" si="529"/>
        <v>0</v>
      </c>
      <c r="J8214" t="s">
        <v>17</v>
      </c>
      <c r="K8214">
        <v>22</v>
      </c>
      <c r="L8214">
        <v>763.85</v>
      </c>
      <c r="M8214">
        <v>0.09</v>
      </c>
      <c r="N8214" t="s">
        <v>18</v>
      </c>
      <c r="O8214">
        <v>-126.6</v>
      </c>
      <c r="P8214">
        <v>34.979999999999997</v>
      </c>
      <c r="Q8214">
        <v>7.53</v>
      </c>
      <c r="R8214" t="s">
        <v>805</v>
      </c>
      <c r="S8214" t="s">
        <v>143</v>
      </c>
      <c r="T8214" t="s">
        <v>31</v>
      </c>
      <c r="U8214" t="s">
        <v>32</v>
      </c>
      <c r="V8214" t="s">
        <v>48</v>
      </c>
      <c r="W8214">
        <v>0.76</v>
      </c>
    </row>
    <row r="8215" spans="1:23" x14ac:dyDescent="0.3">
      <c r="A8215" t="s">
        <v>1007</v>
      </c>
      <c r="B8215" t="s">
        <v>1304</v>
      </c>
      <c r="D8215" s="1">
        <v>41038</v>
      </c>
      <c r="E8215" s="1">
        <v>41042</v>
      </c>
      <c r="F8215" s="1" t="str">
        <f t="shared" si="526"/>
        <v>May</v>
      </c>
      <c r="G8215" s="1" t="str">
        <f t="shared" si="527"/>
        <v>2012</v>
      </c>
      <c r="H8215" s="2">
        <f t="shared" si="528"/>
        <v>4</v>
      </c>
      <c r="I8215" s="2" t="b">
        <f t="shared" si="529"/>
        <v>0</v>
      </c>
      <c r="J8215" t="s">
        <v>17</v>
      </c>
      <c r="K8215">
        <v>2</v>
      </c>
      <c r="L8215">
        <v>12.59</v>
      </c>
      <c r="M8215">
        <v>0.02</v>
      </c>
      <c r="N8215" t="s">
        <v>18</v>
      </c>
      <c r="O8215">
        <v>-5.92</v>
      </c>
      <c r="P8215">
        <v>6.3</v>
      </c>
      <c r="Q8215">
        <v>0.5</v>
      </c>
      <c r="R8215" t="s">
        <v>805</v>
      </c>
      <c r="S8215" t="s">
        <v>143</v>
      </c>
      <c r="T8215" t="s">
        <v>31</v>
      </c>
      <c r="U8215" t="s">
        <v>22</v>
      </c>
      <c r="V8215" t="s">
        <v>57</v>
      </c>
      <c r="W8215">
        <v>0.39</v>
      </c>
    </row>
    <row r="8216" spans="1:23" x14ac:dyDescent="0.3">
      <c r="A8216" t="s">
        <v>1028</v>
      </c>
      <c r="B8216" t="s">
        <v>1798</v>
      </c>
      <c r="D8216" s="1">
        <v>39893</v>
      </c>
      <c r="E8216" s="1">
        <v>39894</v>
      </c>
      <c r="F8216" s="1" t="str">
        <f t="shared" si="526"/>
        <v>March</v>
      </c>
      <c r="G8216" s="1" t="str">
        <f t="shared" si="527"/>
        <v>2009</v>
      </c>
      <c r="H8216" s="2">
        <f t="shared" si="528"/>
        <v>1</v>
      </c>
      <c r="I8216" s="2" t="b">
        <f t="shared" si="529"/>
        <v>0</v>
      </c>
      <c r="J8216" t="s">
        <v>24</v>
      </c>
      <c r="K8216">
        <v>30</v>
      </c>
      <c r="L8216">
        <v>186.79</v>
      </c>
      <c r="M8216">
        <v>0.09</v>
      </c>
      <c r="N8216" t="s">
        <v>18</v>
      </c>
      <c r="O8216">
        <v>-88.6</v>
      </c>
      <c r="P8216">
        <v>6.48</v>
      </c>
      <c r="Q8216">
        <v>6.35</v>
      </c>
      <c r="R8216" t="s">
        <v>805</v>
      </c>
      <c r="S8216" t="s">
        <v>143</v>
      </c>
      <c r="T8216" t="s">
        <v>42</v>
      </c>
      <c r="U8216" t="s">
        <v>22</v>
      </c>
      <c r="V8216" t="s">
        <v>43</v>
      </c>
      <c r="W8216">
        <v>0.37</v>
      </c>
    </row>
    <row r="8217" spans="1:23" x14ac:dyDescent="0.3">
      <c r="A8217" t="s">
        <v>1799</v>
      </c>
      <c r="B8217" t="s">
        <v>1800</v>
      </c>
      <c r="D8217" s="1">
        <v>40955</v>
      </c>
      <c r="E8217" s="1">
        <v>40956</v>
      </c>
      <c r="F8217" s="1" t="str">
        <f t="shared" si="526"/>
        <v>February</v>
      </c>
      <c r="G8217" s="1" t="str">
        <f t="shared" si="527"/>
        <v>2012</v>
      </c>
      <c r="H8217" s="2">
        <f t="shared" si="528"/>
        <v>1</v>
      </c>
      <c r="I8217" s="2" t="b">
        <f t="shared" si="529"/>
        <v>0</v>
      </c>
      <c r="J8217" t="s">
        <v>52</v>
      </c>
      <c r="K8217">
        <v>4</v>
      </c>
      <c r="L8217">
        <v>31.18</v>
      </c>
      <c r="M8217">
        <v>0</v>
      </c>
      <c r="N8217" t="s">
        <v>18</v>
      </c>
      <c r="O8217">
        <v>-17.16</v>
      </c>
      <c r="P8217">
        <v>6.24</v>
      </c>
      <c r="Q8217">
        <v>5.22</v>
      </c>
      <c r="R8217" t="s">
        <v>805</v>
      </c>
      <c r="S8217" t="s">
        <v>143</v>
      </c>
      <c r="T8217" t="s">
        <v>21</v>
      </c>
      <c r="U8217" t="s">
        <v>36</v>
      </c>
      <c r="V8217" t="s">
        <v>37</v>
      </c>
      <c r="W8217">
        <v>0.6</v>
      </c>
    </row>
    <row r="8218" spans="1:23" x14ac:dyDescent="0.3">
      <c r="A8218" t="s">
        <v>1799</v>
      </c>
      <c r="B8218" t="s">
        <v>1800</v>
      </c>
      <c r="D8218" s="1">
        <v>40955</v>
      </c>
      <c r="E8218" s="1">
        <v>40957</v>
      </c>
      <c r="F8218" s="1" t="str">
        <f t="shared" si="526"/>
        <v>February</v>
      </c>
      <c r="G8218" s="1" t="str">
        <f t="shared" si="527"/>
        <v>2012</v>
      </c>
      <c r="H8218" s="2">
        <f t="shared" si="528"/>
        <v>2</v>
      </c>
      <c r="I8218" s="2" t="b">
        <f t="shared" si="529"/>
        <v>0</v>
      </c>
      <c r="J8218" t="s">
        <v>52</v>
      </c>
      <c r="K8218">
        <v>8</v>
      </c>
      <c r="L8218">
        <v>21.99</v>
      </c>
      <c r="M8218">
        <v>0.02</v>
      </c>
      <c r="N8218" t="s">
        <v>18</v>
      </c>
      <c r="O8218">
        <v>4.63</v>
      </c>
      <c r="P8218">
        <v>2.61</v>
      </c>
      <c r="Q8218">
        <v>0.5</v>
      </c>
      <c r="R8218" t="s">
        <v>805</v>
      </c>
      <c r="S8218" t="s">
        <v>143</v>
      </c>
      <c r="T8218" t="s">
        <v>21</v>
      </c>
      <c r="U8218" t="s">
        <v>22</v>
      </c>
      <c r="V8218" t="s">
        <v>57</v>
      </c>
      <c r="W8218">
        <v>0.39</v>
      </c>
    </row>
    <row r="8219" spans="1:23" x14ac:dyDescent="0.3">
      <c r="A8219" t="s">
        <v>1105</v>
      </c>
      <c r="B8219" t="s">
        <v>1049</v>
      </c>
      <c r="D8219" s="1">
        <v>40511</v>
      </c>
      <c r="E8219" s="1">
        <v>40513</v>
      </c>
      <c r="F8219" s="1" t="str">
        <f t="shared" si="526"/>
        <v>December</v>
      </c>
      <c r="G8219" s="1" t="str">
        <f t="shared" si="527"/>
        <v>2010</v>
      </c>
      <c r="H8219" s="2">
        <f t="shared" si="528"/>
        <v>2</v>
      </c>
      <c r="I8219" s="2" t="b">
        <f t="shared" si="529"/>
        <v>0</v>
      </c>
      <c r="J8219" t="s">
        <v>34</v>
      </c>
      <c r="K8219">
        <v>37</v>
      </c>
      <c r="L8219">
        <v>438.07</v>
      </c>
      <c r="M8219">
        <v>0</v>
      </c>
      <c r="N8219" t="s">
        <v>39</v>
      </c>
      <c r="O8219">
        <v>12.06</v>
      </c>
      <c r="P8219">
        <v>10.89</v>
      </c>
      <c r="Q8219">
        <v>4.5</v>
      </c>
      <c r="R8219" t="s">
        <v>805</v>
      </c>
      <c r="S8219" t="s">
        <v>143</v>
      </c>
      <c r="T8219" t="s">
        <v>27</v>
      </c>
      <c r="U8219" t="s">
        <v>22</v>
      </c>
      <c r="V8219" t="s">
        <v>28</v>
      </c>
      <c r="W8219">
        <v>0.59</v>
      </c>
    </row>
    <row r="8220" spans="1:23" x14ac:dyDescent="0.3">
      <c r="A8220" t="s">
        <v>1105</v>
      </c>
      <c r="B8220" t="s">
        <v>1049</v>
      </c>
      <c r="D8220" s="1">
        <v>40511</v>
      </c>
      <c r="E8220" s="1">
        <v>40512</v>
      </c>
      <c r="F8220" s="1" t="str">
        <f t="shared" si="526"/>
        <v>November</v>
      </c>
      <c r="G8220" s="1" t="str">
        <f t="shared" si="527"/>
        <v>2010</v>
      </c>
      <c r="H8220" s="2">
        <f t="shared" si="528"/>
        <v>1</v>
      </c>
      <c r="I8220" s="2" t="b">
        <f t="shared" si="529"/>
        <v>0</v>
      </c>
      <c r="J8220" t="s">
        <v>34</v>
      </c>
      <c r="K8220">
        <v>19</v>
      </c>
      <c r="L8220">
        <v>116.37</v>
      </c>
      <c r="M8220">
        <v>0.03</v>
      </c>
      <c r="N8220" t="s">
        <v>18</v>
      </c>
      <c r="O8220">
        <v>-32.6</v>
      </c>
      <c r="P8220">
        <v>5.58</v>
      </c>
      <c r="Q8220">
        <v>5.3</v>
      </c>
      <c r="R8220" t="s">
        <v>805</v>
      </c>
      <c r="S8220" t="s">
        <v>143</v>
      </c>
      <c r="T8220" t="s">
        <v>27</v>
      </c>
      <c r="U8220" t="s">
        <v>22</v>
      </c>
      <c r="V8220" t="s">
        <v>51</v>
      </c>
      <c r="W8220">
        <v>0.35</v>
      </c>
    </row>
    <row r="8221" spans="1:23" x14ac:dyDescent="0.3">
      <c r="A8221" t="s">
        <v>923</v>
      </c>
      <c r="B8221" t="s">
        <v>1107</v>
      </c>
      <c r="D8221" s="1">
        <v>40998</v>
      </c>
      <c r="E8221" s="1">
        <v>41000</v>
      </c>
      <c r="F8221" s="1" t="str">
        <f t="shared" si="526"/>
        <v>April</v>
      </c>
      <c r="G8221" s="1" t="str">
        <f t="shared" si="527"/>
        <v>2012</v>
      </c>
      <c r="H8221" s="2">
        <f t="shared" si="528"/>
        <v>2</v>
      </c>
      <c r="I8221" s="2" t="b">
        <f t="shared" si="529"/>
        <v>0</v>
      </c>
      <c r="J8221" t="s">
        <v>24</v>
      </c>
      <c r="K8221">
        <v>35</v>
      </c>
      <c r="L8221">
        <v>2339.64</v>
      </c>
      <c r="M8221">
        <v>0.1</v>
      </c>
      <c r="N8221" t="s">
        <v>18</v>
      </c>
      <c r="O8221">
        <v>-1916.71</v>
      </c>
      <c r="P8221">
        <v>71.37</v>
      </c>
      <c r="Q8221">
        <v>69</v>
      </c>
      <c r="R8221" t="s">
        <v>805</v>
      </c>
      <c r="S8221" t="s">
        <v>143</v>
      </c>
      <c r="T8221" t="s">
        <v>21</v>
      </c>
      <c r="U8221" t="s">
        <v>36</v>
      </c>
      <c r="V8221" t="s">
        <v>55</v>
      </c>
      <c r="W8221">
        <v>0.68</v>
      </c>
    </row>
    <row r="8222" spans="1:23" x14ac:dyDescent="0.3">
      <c r="A8222" t="s">
        <v>904</v>
      </c>
      <c r="B8222" t="s">
        <v>1792</v>
      </c>
      <c r="D8222" s="1">
        <v>41209</v>
      </c>
      <c r="E8222" s="1">
        <v>41210</v>
      </c>
      <c r="F8222" s="1" t="str">
        <f t="shared" si="526"/>
        <v>October</v>
      </c>
      <c r="G8222" s="1" t="str">
        <f t="shared" si="527"/>
        <v>2012</v>
      </c>
      <c r="H8222" s="2">
        <f t="shared" si="528"/>
        <v>1</v>
      </c>
      <c r="I8222" s="2" t="b">
        <f t="shared" si="529"/>
        <v>0</v>
      </c>
      <c r="J8222" t="s">
        <v>44</v>
      </c>
      <c r="K8222">
        <v>26</v>
      </c>
      <c r="L8222">
        <v>519.96</v>
      </c>
      <c r="M8222">
        <v>7.0000000000000007E-2</v>
      </c>
      <c r="N8222" t="s">
        <v>18</v>
      </c>
      <c r="O8222">
        <v>169.44</v>
      </c>
      <c r="P8222">
        <v>21.38</v>
      </c>
      <c r="Q8222">
        <v>2.99</v>
      </c>
      <c r="R8222" t="s">
        <v>805</v>
      </c>
      <c r="S8222" t="s">
        <v>143</v>
      </c>
      <c r="T8222" t="s">
        <v>21</v>
      </c>
      <c r="U8222" t="s">
        <v>22</v>
      </c>
      <c r="V8222" t="s">
        <v>29</v>
      </c>
      <c r="W8222">
        <v>0.36</v>
      </c>
    </row>
    <row r="8223" spans="1:23" x14ac:dyDescent="0.3">
      <c r="A8223" t="s">
        <v>904</v>
      </c>
      <c r="B8223" t="s">
        <v>1792</v>
      </c>
      <c r="D8223" s="1">
        <v>40113</v>
      </c>
      <c r="E8223" s="1">
        <v>40115</v>
      </c>
      <c r="F8223" s="1" t="str">
        <f t="shared" si="526"/>
        <v>October</v>
      </c>
      <c r="G8223" s="1" t="str">
        <f t="shared" si="527"/>
        <v>2009</v>
      </c>
      <c r="H8223" s="2">
        <f t="shared" si="528"/>
        <v>2</v>
      </c>
      <c r="I8223" s="2" t="b">
        <f t="shared" si="529"/>
        <v>0</v>
      </c>
      <c r="J8223" t="s">
        <v>34</v>
      </c>
      <c r="K8223">
        <v>26</v>
      </c>
      <c r="L8223">
        <v>2951.4380000000001</v>
      </c>
      <c r="M8223">
        <v>0</v>
      </c>
      <c r="N8223" t="s">
        <v>18</v>
      </c>
      <c r="O8223">
        <v>667.28</v>
      </c>
      <c r="P8223">
        <v>125.99</v>
      </c>
      <c r="Q8223">
        <v>8.99</v>
      </c>
      <c r="R8223" t="s">
        <v>805</v>
      </c>
      <c r="S8223" t="s">
        <v>143</v>
      </c>
      <c r="T8223" t="s">
        <v>21</v>
      </c>
      <c r="U8223" t="s">
        <v>32</v>
      </c>
      <c r="V8223" t="s">
        <v>33</v>
      </c>
      <c r="W8223">
        <v>0.56999999999999995</v>
      </c>
    </row>
    <row r="8224" spans="1:23" x14ac:dyDescent="0.3">
      <c r="A8224" t="s">
        <v>1007</v>
      </c>
      <c r="B8224" t="s">
        <v>1304</v>
      </c>
      <c r="D8224" s="1">
        <v>40772</v>
      </c>
      <c r="E8224" s="1">
        <v>40774</v>
      </c>
      <c r="F8224" s="1" t="str">
        <f t="shared" si="526"/>
        <v>August</v>
      </c>
      <c r="G8224" s="1" t="str">
        <f t="shared" si="527"/>
        <v>2011</v>
      </c>
      <c r="H8224" s="2">
        <f t="shared" si="528"/>
        <v>2</v>
      </c>
      <c r="I8224" s="2" t="b">
        <f t="shared" si="529"/>
        <v>0</v>
      </c>
      <c r="J8224" t="s">
        <v>52</v>
      </c>
      <c r="K8224">
        <v>13</v>
      </c>
      <c r="L8224">
        <v>50.19</v>
      </c>
      <c r="M8224">
        <v>0.08</v>
      </c>
      <c r="N8224" t="s">
        <v>18</v>
      </c>
      <c r="O8224">
        <v>-64.39</v>
      </c>
      <c r="P8224">
        <v>3.52</v>
      </c>
      <c r="Q8224">
        <v>6.83</v>
      </c>
      <c r="R8224" t="s">
        <v>805</v>
      </c>
      <c r="S8224" t="s">
        <v>143</v>
      </c>
      <c r="T8224" t="s">
        <v>31</v>
      </c>
      <c r="U8224" t="s">
        <v>22</v>
      </c>
      <c r="V8224" t="s">
        <v>29</v>
      </c>
      <c r="W8224">
        <v>0.38</v>
      </c>
    </row>
    <row r="8225" spans="1:23" x14ac:dyDescent="0.3">
      <c r="A8225" t="s">
        <v>1801</v>
      </c>
      <c r="B8225" t="s">
        <v>1418</v>
      </c>
      <c r="D8225" s="1">
        <v>40638</v>
      </c>
      <c r="E8225" s="1">
        <v>40639</v>
      </c>
      <c r="F8225" s="1" t="str">
        <f t="shared" si="526"/>
        <v>April</v>
      </c>
      <c r="G8225" s="1" t="str">
        <f t="shared" si="527"/>
        <v>2011</v>
      </c>
      <c r="H8225" s="2">
        <f t="shared" si="528"/>
        <v>1</v>
      </c>
      <c r="I8225" s="2" t="b">
        <f t="shared" si="529"/>
        <v>0</v>
      </c>
      <c r="J8225" t="s">
        <v>24</v>
      </c>
      <c r="K8225">
        <v>38</v>
      </c>
      <c r="L8225">
        <v>5793.46</v>
      </c>
      <c r="M8225">
        <v>0.01</v>
      </c>
      <c r="N8225" t="s">
        <v>18</v>
      </c>
      <c r="O8225">
        <v>2477.77</v>
      </c>
      <c r="P8225">
        <v>150.97999999999999</v>
      </c>
      <c r="Q8225">
        <v>13.99</v>
      </c>
      <c r="R8225" t="s">
        <v>805</v>
      </c>
      <c r="S8225" t="s">
        <v>143</v>
      </c>
      <c r="T8225" t="s">
        <v>42</v>
      </c>
      <c r="U8225" t="s">
        <v>32</v>
      </c>
      <c r="V8225" t="s">
        <v>94</v>
      </c>
      <c r="W8225">
        <v>0.38</v>
      </c>
    </row>
    <row r="8226" spans="1:23" x14ac:dyDescent="0.3">
      <c r="A8226" t="s">
        <v>1801</v>
      </c>
      <c r="B8226" t="s">
        <v>1418</v>
      </c>
      <c r="D8226" s="1">
        <v>40638</v>
      </c>
      <c r="E8226" s="1">
        <v>40640</v>
      </c>
      <c r="F8226" s="1" t="str">
        <f t="shared" si="526"/>
        <v>April</v>
      </c>
      <c r="G8226" s="1" t="str">
        <f t="shared" si="527"/>
        <v>2011</v>
      </c>
      <c r="H8226" s="2">
        <f t="shared" si="528"/>
        <v>2</v>
      </c>
      <c r="I8226" s="2" t="b">
        <f t="shared" si="529"/>
        <v>0</v>
      </c>
      <c r="J8226" t="s">
        <v>24</v>
      </c>
      <c r="K8226">
        <v>11</v>
      </c>
      <c r="L8226">
        <v>4558.21</v>
      </c>
      <c r="M8226">
        <v>0.06</v>
      </c>
      <c r="N8226" t="s">
        <v>18</v>
      </c>
      <c r="O8226">
        <v>993.81</v>
      </c>
      <c r="P8226">
        <v>415.88</v>
      </c>
      <c r="Q8226">
        <v>11.37</v>
      </c>
      <c r="R8226" t="s">
        <v>805</v>
      </c>
      <c r="S8226" t="s">
        <v>143</v>
      </c>
      <c r="T8226" t="s">
        <v>42</v>
      </c>
      <c r="U8226" t="s">
        <v>22</v>
      </c>
      <c r="V8226" t="s">
        <v>23</v>
      </c>
      <c r="W8226">
        <v>0.56999999999999995</v>
      </c>
    </row>
    <row r="8227" spans="1:23" x14ac:dyDescent="0.3">
      <c r="A8227" t="s">
        <v>1801</v>
      </c>
      <c r="B8227" t="s">
        <v>1418</v>
      </c>
      <c r="D8227" s="1">
        <v>40638</v>
      </c>
      <c r="E8227" s="1">
        <v>40640</v>
      </c>
      <c r="F8227" s="1" t="str">
        <f t="shared" si="526"/>
        <v>April</v>
      </c>
      <c r="G8227" s="1" t="str">
        <f t="shared" si="527"/>
        <v>2011</v>
      </c>
      <c r="H8227" s="2">
        <f t="shared" si="528"/>
        <v>2</v>
      </c>
      <c r="I8227" s="2" t="b">
        <f t="shared" si="529"/>
        <v>0</v>
      </c>
      <c r="J8227" t="s">
        <v>24</v>
      </c>
      <c r="K8227">
        <v>26</v>
      </c>
      <c r="L8227">
        <v>4361.6985000000004</v>
      </c>
      <c r="M8227">
        <v>0.05</v>
      </c>
      <c r="N8227" t="s">
        <v>18</v>
      </c>
      <c r="O8227">
        <v>1069.79</v>
      </c>
      <c r="P8227">
        <v>195.99</v>
      </c>
      <c r="Q8227">
        <v>4.2</v>
      </c>
      <c r="R8227" t="s">
        <v>805</v>
      </c>
      <c r="S8227" t="s">
        <v>143</v>
      </c>
      <c r="T8227" t="s">
        <v>42</v>
      </c>
      <c r="U8227" t="s">
        <v>32</v>
      </c>
      <c r="V8227" t="s">
        <v>33</v>
      </c>
      <c r="W8227">
        <v>0.56000000000000005</v>
      </c>
    </row>
    <row r="8228" spans="1:23" x14ac:dyDescent="0.3">
      <c r="A8228" t="s">
        <v>1580</v>
      </c>
      <c r="B8228" t="s">
        <v>1795</v>
      </c>
      <c r="D8228" s="1">
        <v>39870</v>
      </c>
      <c r="E8228" s="1">
        <v>39872</v>
      </c>
      <c r="F8228" s="1" t="str">
        <f t="shared" si="526"/>
        <v>February</v>
      </c>
      <c r="G8228" s="1" t="str">
        <f t="shared" si="527"/>
        <v>2009</v>
      </c>
      <c r="H8228" s="2">
        <f t="shared" si="528"/>
        <v>2</v>
      </c>
      <c r="I8228" s="2" t="b">
        <f t="shared" si="529"/>
        <v>0</v>
      </c>
      <c r="J8228" t="s">
        <v>44</v>
      </c>
      <c r="K8228">
        <v>22</v>
      </c>
      <c r="L8228">
        <v>184.35</v>
      </c>
      <c r="M8228">
        <v>7.0000000000000007E-2</v>
      </c>
      <c r="N8228" t="s">
        <v>18</v>
      </c>
      <c r="O8228">
        <v>11.95</v>
      </c>
      <c r="P8228">
        <v>8.33</v>
      </c>
      <c r="Q8228">
        <v>1.99</v>
      </c>
      <c r="R8228" t="s">
        <v>805</v>
      </c>
      <c r="S8228" t="s">
        <v>143</v>
      </c>
      <c r="T8228" t="s">
        <v>27</v>
      </c>
      <c r="U8228" t="s">
        <v>32</v>
      </c>
      <c r="V8228" t="s">
        <v>48</v>
      </c>
      <c r="W8228">
        <v>0.52</v>
      </c>
    </row>
    <row r="8229" spans="1:23" x14ac:dyDescent="0.3">
      <c r="A8229" t="s">
        <v>1580</v>
      </c>
      <c r="B8229" t="s">
        <v>1795</v>
      </c>
      <c r="D8229" s="1">
        <v>39870</v>
      </c>
      <c r="E8229" s="1">
        <v>39871</v>
      </c>
      <c r="F8229" s="1" t="str">
        <f t="shared" si="526"/>
        <v>February</v>
      </c>
      <c r="G8229" s="1" t="str">
        <f t="shared" si="527"/>
        <v>2009</v>
      </c>
      <c r="H8229" s="2">
        <f t="shared" si="528"/>
        <v>1</v>
      </c>
      <c r="I8229" s="2" t="b">
        <f t="shared" si="529"/>
        <v>0</v>
      </c>
      <c r="J8229" t="s">
        <v>44</v>
      </c>
      <c r="K8229">
        <v>20</v>
      </c>
      <c r="L8229">
        <v>10281.790000000001</v>
      </c>
      <c r="M8229">
        <v>0.03</v>
      </c>
      <c r="N8229" t="s">
        <v>18</v>
      </c>
      <c r="O8229">
        <v>3272.9</v>
      </c>
      <c r="P8229">
        <v>499.99</v>
      </c>
      <c r="Q8229">
        <v>24.49</v>
      </c>
      <c r="R8229" t="s">
        <v>805</v>
      </c>
      <c r="S8229" t="s">
        <v>143</v>
      </c>
      <c r="T8229" t="s">
        <v>27</v>
      </c>
      <c r="U8229" t="s">
        <v>32</v>
      </c>
      <c r="V8229" t="s">
        <v>62</v>
      </c>
      <c r="W8229">
        <v>0.36</v>
      </c>
    </row>
    <row r="8230" spans="1:23" x14ac:dyDescent="0.3">
      <c r="A8230" t="s">
        <v>1105</v>
      </c>
      <c r="B8230" t="s">
        <v>1049</v>
      </c>
      <c r="D8230" s="1">
        <v>40668</v>
      </c>
      <c r="E8230" s="1">
        <v>40670</v>
      </c>
      <c r="F8230" s="1" t="str">
        <f t="shared" si="526"/>
        <v>May</v>
      </c>
      <c r="G8230" s="1" t="str">
        <f t="shared" si="527"/>
        <v>2011</v>
      </c>
      <c r="H8230" s="2">
        <f t="shared" si="528"/>
        <v>2</v>
      </c>
      <c r="I8230" s="2" t="b">
        <f t="shared" si="529"/>
        <v>0</v>
      </c>
      <c r="J8230" t="s">
        <v>34</v>
      </c>
      <c r="K8230">
        <v>46</v>
      </c>
      <c r="L8230">
        <v>6637.63</v>
      </c>
      <c r="M8230">
        <v>0.03</v>
      </c>
      <c r="N8230" t="s">
        <v>25</v>
      </c>
      <c r="O8230">
        <v>1487.94</v>
      </c>
      <c r="P8230">
        <v>145.44999999999999</v>
      </c>
      <c r="Q8230">
        <v>17.850000000000001</v>
      </c>
      <c r="R8230" t="s">
        <v>805</v>
      </c>
      <c r="S8230" t="s">
        <v>143</v>
      </c>
      <c r="T8230" t="s">
        <v>27</v>
      </c>
      <c r="U8230" t="s">
        <v>32</v>
      </c>
      <c r="V8230" t="s">
        <v>94</v>
      </c>
      <c r="W8230">
        <v>0.56000000000000005</v>
      </c>
    </row>
    <row r="8231" spans="1:23" x14ac:dyDescent="0.3">
      <c r="A8231" t="s">
        <v>1105</v>
      </c>
      <c r="B8231" t="s">
        <v>1049</v>
      </c>
      <c r="D8231" s="1">
        <v>40668</v>
      </c>
      <c r="E8231" s="1">
        <v>40670</v>
      </c>
      <c r="F8231" s="1" t="str">
        <f t="shared" si="526"/>
        <v>May</v>
      </c>
      <c r="G8231" s="1" t="str">
        <f t="shared" si="527"/>
        <v>2011</v>
      </c>
      <c r="H8231" s="2">
        <f t="shared" si="528"/>
        <v>2</v>
      </c>
      <c r="I8231" s="2" t="b">
        <f t="shared" si="529"/>
        <v>0</v>
      </c>
      <c r="J8231" t="s">
        <v>34</v>
      </c>
      <c r="K8231">
        <v>13</v>
      </c>
      <c r="L8231">
        <v>928.90549999999996</v>
      </c>
      <c r="M8231">
        <v>0.06</v>
      </c>
      <c r="N8231" t="s">
        <v>18</v>
      </c>
      <c r="O8231">
        <v>-23.93</v>
      </c>
      <c r="P8231">
        <v>85.99</v>
      </c>
      <c r="Q8231">
        <v>2.79</v>
      </c>
      <c r="R8231" t="s">
        <v>805</v>
      </c>
      <c r="S8231" t="s">
        <v>143</v>
      </c>
      <c r="T8231" t="s">
        <v>27</v>
      </c>
      <c r="U8231" t="s">
        <v>32</v>
      </c>
      <c r="V8231" t="s">
        <v>33</v>
      </c>
      <c r="W8231">
        <v>0.57999999999999996</v>
      </c>
    </row>
    <row r="8232" spans="1:23" x14ac:dyDescent="0.3">
      <c r="A8232" t="s">
        <v>1597</v>
      </c>
      <c r="B8232" t="s">
        <v>1598</v>
      </c>
      <c r="D8232" s="1">
        <v>40171</v>
      </c>
      <c r="E8232" s="1">
        <v>40172</v>
      </c>
      <c r="F8232" s="1" t="str">
        <f t="shared" si="526"/>
        <v>December</v>
      </c>
      <c r="G8232" s="1" t="str">
        <f t="shared" si="527"/>
        <v>2009</v>
      </c>
      <c r="H8232" s="2">
        <f t="shared" si="528"/>
        <v>1</v>
      </c>
      <c r="I8232" s="2" t="b">
        <f t="shared" si="529"/>
        <v>0</v>
      </c>
      <c r="J8232" t="s">
        <v>34</v>
      </c>
      <c r="K8232">
        <v>38</v>
      </c>
      <c r="L8232">
        <v>281.17</v>
      </c>
      <c r="M8232">
        <v>0.01</v>
      </c>
      <c r="N8232" t="s">
        <v>18</v>
      </c>
      <c r="O8232">
        <v>-78.37</v>
      </c>
      <c r="P8232">
        <v>7.1</v>
      </c>
      <c r="Q8232">
        <v>6.05</v>
      </c>
      <c r="R8232" t="s">
        <v>805</v>
      </c>
      <c r="S8232" t="s">
        <v>143</v>
      </c>
      <c r="T8232" t="s">
        <v>21</v>
      </c>
      <c r="U8232" t="s">
        <v>22</v>
      </c>
      <c r="V8232" t="s">
        <v>29</v>
      </c>
      <c r="W8232">
        <v>0.39</v>
      </c>
    </row>
    <row r="8233" spans="1:23" x14ac:dyDescent="0.3">
      <c r="A8233" t="s">
        <v>1597</v>
      </c>
      <c r="B8233" t="s">
        <v>1598</v>
      </c>
      <c r="D8233" s="1">
        <v>40171</v>
      </c>
      <c r="E8233" s="1">
        <v>40172</v>
      </c>
      <c r="F8233" s="1" t="str">
        <f t="shared" si="526"/>
        <v>December</v>
      </c>
      <c r="G8233" s="1" t="str">
        <f t="shared" si="527"/>
        <v>2009</v>
      </c>
      <c r="H8233" s="2">
        <f t="shared" si="528"/>
        <v>1</v>
      </c>
      <c r="I8233" s="2" t="b">
        <f t="shared" si="529"/>
        <v>0</v>
      </c>
      <c r="J8233" t="s">
        <v>34</v>
      </c>
      <c r="K8233">
        <v>10</v>
      </c>
      <c r="L8233">
        <v>194.65</v>
      </c>
      <c r="M8233">
        <v>0.05</v>
      </c>
      <c r="N8233" t="s">
        <v>18</v>
      </c>
      <c r="O8233">
        <v>-3.78</v>
      </c>
      <c r="P8233">
        <v>18.97</v>
      </c>
      <c r="Q8233">
        <v>9.0299999999999994</v>
      </c>
      <c r="R8233" t="s">
        <v>805</v>
      </c>
      <c r="S8233" t="s">
        <v>143</v>
      </c>
      <c r="T8233" t="s">
        <v>21</v>
      </c>
      <c r="U8233" t="s">
        <v>22</v>
      </c>
      <c r="V8233" t="s">
        <v>43</v>
      </c>
      <c r="W8233">
        <v>0.37</v>
      </c>
    </row>
    <row r="8234" spans="1:23" x14ac:dyDescent="0.3">
      <c r="A8234" t="s">
        <v>1124</v>
      </c>
      <c r="B8234" t="s">
        <v>1000</v>
      </c>
      <c r="D8234" s="1">
        <v>40288</v>
      </c>
      <c r="E8234" s="1">
        <v>40290</v>
      </c>
      <c r="F8234" s="1" t="str">
        <f t="shared" si="526"/>
        <v>April</v>
      </c>
      <c r="G8234" s="1" t="str">
        <f t="shared" si="527"/>
        <v>2010</v>
      </c>
      <c r="H8234" s="2">
        <f t="shared" si="528"/>
        <v>2</v>
      </c>
      <c r="I8234" s="2" t="b">
        <f t="shared" si="529"/>
        <v>0</v>
      </c>
      <c r="J8234" t="s">
        <v>34</v>
      </c>
      <c r="K8234">
        <v>20</v>
      </c>
      <c r="L8234">
        <v>2022.18</v>
      </c>
      <c r="M8234">
        <v>0.09</v>
      </c>
      <c r="N8234" t="s">
        <v>39</v>
      </c>
      <c r="O8234">
        <v>594.44000000000005</v>
      </c>
      <c r="P8234">
        <v>102.3</v>
      </c>
      <c r="Q8234">
        <v>21.26</v>
      </c>
      <c r="R8234" t="s">
        <v>805</v>
      </c>
      <c r="S8234" t="s">
        <v>143</v>
      </c>
      <c r="T8234" t="s">
        <v>31</v>
      </c>
      <c r="U8234" t="s">
        <v>36</v>
      </c>
      <c r="V8234" t="s">
        <v>37</v>
      </c>
      <c r="W8234">
        <v>0.59</v>
      </c>
    </row>
    <row r="8235" spans="1:23" x14ac:dyDescent="0.3">
      <c r="A8235" t="s">
        <v>951</v>
      </c>
      <c r="B8235" t="s">
        <v>1322</v>
      </c>
      <c r="D8235" s="1">
        <v>40140</v>
      </c>
      <c r="E8235" s="1">
        <v>40141</v>
      </c>
      <c r="F8235" s="1" t="str">
        <f t="shared" si="526"/>
        <v>November</v>
      </c>
      <c r="G8235" s="1" t="str">
        <f t="shared" si="527"/>
        <v>2009</v>
      </c>
      <c r="H8235" s="2">
        <f t="shared" si="528"/>
        <v>1</v>
      </c>
      <c r="I8235" s="2" t="b">
        <f t="shared" si="529"/>
        <v>0</v>
      </c>
      <c r="J8235" t="s">
        <v>34</v>
      </c>
      <c r="K8235">
        <v>9</v>
      </c>
      <c r="L8235">
        <v>351.06</v>
      </c>
      <c r="M8235">
        <v>0.02</v>
      </c>
      <c r="N8235" t="s">
        <v>18</v>
      </c>
      <c r="O8235">
        <v>-306.32</v>
      </c>
      <c r="P8235">
        <v>35.479999999999997</v>
      </c>
      <c r="Q8235">
        <v>35</v>
      </c>
      <c r="R8235" t="s">
        <v>805</v>
      </c>
      <c r="S8235" t="s">
        <v>143</v>
      </c>
      <c r="T8235" t="s">
        <v>42</v>
      </c>
      <c r="U8235" t="s">
        <v>22</v>
      </c>
      <c r="V8235" t="s">
        <v>23</v>
      </c>
      <c r="W8235">
        <v>0.85</v>
      </c>
    </row>
    <row r="8236" spans="1:23" x14ac:dyDescent="0.3">
      <c r="A8236" t="s">
        <v>946</v>
      </c>
      <c r="B8236" t="s">
        <v>947</v>
      </c>
      <c r="D8236" s="1">
        <v>40001</v>
      </c>
      <c r="E8236" s="1">
        <v>40002</v>
      </c>
      <c r="F8236" s="1" t="str">
        <f t="shared" si="526"/>
        <v>July</v>
      </c>
      <c r="G8236" s="1" t="str">
        <f t="shared" si="527"/>
        <v>2009</v>
      </c>
      <c r="H8236" s="2">
        <f t="shared" si="528"/>
        <v>1</v>
      </c>
      <c r="I8236" s="2" t="b">
        <f t="shared" si="529"/>
        <v>0</v>
      </c>
      <c r="J8236" t="s">
        <v>24</v>
      </c>
      <c r="K8236">
        <v>13</v>
      </c>
      <c r="L8236">
        <v>42.27</v>
      </c>
      <c r="M8236">
        <v>0.01</v>
      </c>
      <c r="N8236" t="s">
        <v>39</v>
      </c>
      <c r="O8236">
        <v>4.5599999999999996</v>
      </c>
      <c r="P8236">
        <v>2.84</v>
      </c>
      <c r="Q8236">
        <v>0.93</v>
      </c>
      <c r="R8236" t="s">
        <v>805</v>
      </c>
      <c r="S8236" t="s">
        <v>143</v>
      </c>
      <c r="T8236" t="s">
        <v>31</v>
      </c>
      <c r="U8236" t="s">
        <v>22</v>
      </c>
      <c r="V8236" t="s">
        <v>60</v>
      </c>
      <c r="W8236">
        <v>0.54</v>
      </c>
    </row>
    <row r="8237" spans="1:23" x14ac:dyDescent="0.3">
      <c r="A8237" t="s">
        <v>923</v>
      </c>
      <c r="B8237" t="s">
        <v>1107</v>
      </c>
      <c r="D8237" s="1">
        <v>41016</v>
      </c>
      <c r="E8237" s="1">
        <v>41017</v>
      </c>
      <c r="F8237" s="1" t="str">
        <f t="shared" si="526"/>
        <v>April</v>
      </c>
      <c r="G8237" s="1" t="str">
        <f t="shared" si="527"/>
        <v>2012</v>
      </c>
      <c r="H8237" s="2">
        <f t="shared" si="528"/>
        <v>1</v>
      </c>
      <c r="I8237" s="2" t="b">
        <f t="shared" si="529"/>
        <v>0</v>
      </c>
      <c r="J8237" t="s">
        <v>44</v>
      </c>
      <c r="K8237">
        <v>5</v>
      </c>
      <c r="L8237">
        <v>455.08</v>
      </c>
      <c r="M8237">
        <v>0.04</v>
      </c>
      <c r="N8237" t="s">
        <v>18</v>
      </c>
      <c r="O8237">
        <v>27.8</v>
      </c>
      <c r="P8237">
        <v>83.93</v>
      </c>
      <c r="Q8237">
        <v>19.989999999999998</v>
      </c>
      <c r="R8237" t="s">
        <v>805</v>
      </c>
      <c r="S8237" t="s">
        <v>143</v>
      </c>
      <c r="T8237" t="s">
        <v>21</v>
      </c>
      <c r="U8237" t="s">
        <v>22</v>
      </c>
      <c r="V8237" t="s">
        <v>51</v>
      </c>
      <c r="W8237">
        <v>0.38</v>
      </c>
    </row>
    <row r="8238" spans="1:23" x14ac:dyDescent="0.3">
      <c r="A8238" t="s">
        <v>1124</v>
      </c>
      <c r="B8238" t="s">
        <v>1000</v>
      </c>
      <c r="D8238" s="1">
        <v>40246</v>
      </c>
      <c r="E8238" s="1">
        <v>40248</v>
      </c>
      <c r="F8238" s="1" t="str">
        <f t="shared" si="526"/>
        <v>March</v>
      </c>
      <c r="G8238" s="1" t="str">
        <f t="shared" si="527"/>
        <v>2010</v>
      </c>
      <c r="H8238" s="2">
        <f t="shared" si="528"/>
        <v>2</v>
      </c>
      <c r="I8238" s="2" t="b">
        <f t="shared" si="529"/>
        <v>0</v>
      </c>
      <c r="J8238" t="s">
        <v>34</v>
      </c>
      <c r="K8238">
        <v>23</v>
      </c>
      <c r="L8238">
        <v>239.49</v>
      </c>
      <c r="M8238">
        <v>0.04</v>
      </c>
      <c r="N8238" t="s">
        <v>18</v>
      </c>
      <c r="O8238">
        <v>-159.35</v>
      </c>
      <c r="P8238">
        <v>9.98</v>
      </c>
      <c r="Q8238">
        <v>12.52</v>
      </c>
      <c r="R8238" t="s">
        <v>805</v>
      </c>
      <c r="S8238" t="s">
        <v>143</v>
      </c>
      <c r="T8238" t="s">
        <v>31</v>
      </c>
      <c r="U8238" t="s">
        <v>36</v>
      </c>
      <c r="V8238" t="s">
        <v>37</v>
      </c>
      <c r="W8238">
        <v>0.56999999999999995</v>
      </c>
    </row>
    <row r="8239" spans="1:23" x14ac:dyDescent="0.3">
      <c r="A8239" t="s">
        <v>1124</v>
      </c>
      <c r="B8239" t="s">
        <v>1000</v>
      </c>
      <c r="D8239" s="1">
        <v>40246</v>
      </c>
      <c r="E8239" s="1">
        <v>40249</v>
      </c>
      <c r="F8239" s="1" t="str">
        <f t="shared" si="526"/>
        <v>March</v>
      </c>
      <c r="G8239" s="1" t="str">
        <f t="shared" si="527"/>
        <v>2010</v>
      </c>
      <c r="H8239" s="2">
        <f t="shared" si="528"/>
        <v>3</v>
      </c>
      <c r="I8239" s="2" t="b">
        <f t="shared" si="529"/>
        <v>0</v>
      </c>
      <c r="J8239" t="s">
        <v>34</v>
      </c>
      <c r="K8239">
        <v>14</v>
      </c>
      <c r="L8239">
        <v>1819.153</v>
      </c>
      <c r="M8239">
        <v>0.02</v>
      </c>
      <c r="N8239" t="s">
        <v>18</v>
      </c>
      <c r="O8239">
        <v>-35.5</v>
      </c>
      <c r="P8239">
        <v>155.99</v>
      </c>
      <c r="Q8239">
        <v>8.99</v>
      </c>
      <c r="R8239" t="s">
        <v>805</v>
      </c>
      <c r="S8239" t="s">
        <v>143</v>
      </c>
      <c r="T8239" t="s">
        <v>31</v>
      </c>
      <c r="U8239" t="s">
        <v>32</v>
      </c>
      <c r="V8239" t="s">
        <v>33</v>
      </c>
      <c r="W8239">
        <v>0.57999999999999996</v>
      </c>
    </row>
    <row r="8240" spans="1:23" x14ac:dyDescent="0.3">
      <c r="A8240" t="s">
        <v>1214</v>
      </c>
      <c r="B8240" t="s">
        <v>1019</v>
      </c>
      <c r="D8240" s="1">
        <v>40640</v>
      </c>
      <c r="E8240" s="1">
        <v>40641</v>
      </c>
      <c r="F8240" s="1" t="str">
        <f t="shared" si="526"/>
        <v>April</v>
      </c>
      <c r="G8240" s="1" t="str">
        <f t="shared" si="527"/>
        <v>2011</v>
      </c>
      <c r="H8240" s="2">
        <f t="shared" si="528"/>
        <v>1</v>
      </c>
      <c r="I8240" s="2" t="b">
        <f t="shared" si="529"/>
        <v>0</v>
      </c>
      <c r="J8240" t="s">
        <v>34</v>
      </c>
      <c r="K8240">
        <v>43</v>
      </c>
      <c r="L8240">
        <v>816.11</v>
      </c>
      <c r="M8240">
        <v>0.04</v>
      </c>
      <c r="N8240" t="s">
        <v>18</v>
      </c>
      <c r="O8240">
        <v>66.14</v>
      </c>
      <c r="P8240">
        <v>18.97</v>
      </c>
      <c r="Q8240">
        <v>9.5399999999999991</v>
      </c>
      <c r="R8240" t="s">
        <v>805</v>
      </c>
      <c r="S8240" t="s">
        <v>143</v>
      </c>
      <c r="T8240" t="s">
        <v>31</v>
      </c>
      <c r="U8240" t="s">
        <v>22</v>
      </c>
      <c r="V8240" t="s">
        <v>43</v>
      </c>
      <c r="W8240">
        <v>0.37</v>
      </c>
    </row>
    <row r="8241" spans="1:23" x14ac:dyDescent="0.3">
      <c r="A8241" t="s">
        <v>964</v>
      </c>
      <c r="B8241" t="s">
        <v>1359</v>
      </c>
      <c r="D8241" s="1">
        <v>41234</v>
      </c>
      <c r="E8241" s="1">
        <v>41236</v>
      </c>
      <c r="F8241" s="1" t="str">
        <f t="shared" si="526"/>
        <v>November</v>
      </c>
      <c r="G8241" s="1" t="str">
        <f t="shared" si="527"/>
        <v>2012</v>
      </c>
      <c r="H8241" s="2">
        <f t="shared" si="528"/>
        <v>2</v>
      </c>
      <c r="I8241" s="2" t="b">
        <f t="shared" si="529"/>
        <v>0</v>
      </c>
      <c r="J8241" t="s">
        <v>52</v>
      </c>
      <c r="K8241">
        <v>27</v>
      </c>
      <c r="L8241">
        <v>6785.86</v>
      </c>
      <c r="M8241">
        <v>0.05</v>
      </c>
      <c r="N8241" t="s">
        <v>25</v>
      </c>
      <c r="O8241">
        <v>-740.07</v>
      </c>
      <c r="P8241">
        <v>262.11</v>
      </c>
      <c r="Q8241">
        <v>62.74</v>
      </c>
      <c r="R8241" t="s">
        <v>805</v>
      </c>
      <c r="S8241" t="s">
        <v>143</v>
      </c>
      <c r="T8241" t="s">
        <v>42</v>
      </c>
      <c r="U8241" t="s">
        <v>36</v>
      </c>
      <c r="V8241" t="s">
        <v>55</v>
      </c>
      <c r="W8241">
        <v>0.75</v>
      </c>
    </row>
    <row r="8242" spans="1:23" x14ac:dyDescent="0.3">
      <c r="A8242" t="s">
        <v>1793</v>
      </c>
      <c r="B8242" t="s">
        <v>931</v>
      </c>
      <c r="D8242" s="1">
        <v>40438</v>
      </c>
      <c r="E8242" s="1">
        <v>40445</v>
      </c>
      <c r="F8242" s="1" t="str">
        <f t="shared" si="526"/>
        <v>September</v>
      </c>
      <c r="G8242" s="1" t="str">
        <f t="shared" si="527"/>
        <v>2010</v>
      </c>
      <c r="H8242" s="2">
        <f t="shared" si="528"/>
        <v>7</v>
      </c>
      <c r="I8242" s="2" t="b">
        <f t="shared" si="529"/>
        <v>0</v>
      </c>
      <c r="J8242" t="s">
        <v>17</v>
      </c>
      <c r="K8242">
        <v>20</v>
      </c>
      <c r="L8242">
        <v>127.16</v>
      </c>
      <c r="M8242">
        <v>0.1</v>
      </c>
      <c r="N8242" t="s">
        <v>18</v>
      </c>
      <c r="O8242">
        <v>-74.03</v>
      </c>
      <c r="P8242">
        <v>6.68</v>
      </c>
      <c r="Q8242">
        <v>6.92</v>
      </c>
      <c r="R8242" t="s">
        <v>805</v>
      </c>
      <c r="S8242" t="s">
        <v>143</v>
      </c>
      <c r="T8242" t="s">
        <v>27</v>
      </c>
      <c r="U8242" t="s">
        <v>22</v>
      </c>
      <c r="V8242" t="s">
        <v>43</v>
      </c>
      <c r="W8242">
        <v>0.37</v>
      </c>
    </row>
    <row r="8243" spans="1:23" x14ac:dyDescent="0.3">
      <c r="A8243" t="s">
        <v>1028</v>
      </c>
      <c r="B8243" t="s">
        <v>1798</v>
      </c>
      <c r="D8243" s="1">
        <v>41061</v>
      </c>
      <c r="E8243" s="1">
        <v>41062</v>
      </c>
      <c r="F8243" s="1" t="str">
        <f t="shared" si="526"/>
        <v>June</v>
      </c>
      <c r="G8243" s="1" t="str">
        <f t="shared" si="527"/>
        <v>2012</v>
      </c>
      <c r="H8243" s="2">
        <f t="shared" si="528"/>
        <v>1</v>
      </c>
      <c r="I8243" s="2" t="b">
        <f t="shared" si="529"/>
        <v>0</v>
      </c>
      <c r="J8243" t="s">
        <v>52</v>
      </c>
      <c r="K8243">
        <v>21</v>
      </c>
      <c r="L8243">
        <v>2580.67</v>
      </c>
      <c r="M8243">
        <v>0.1</v>
      </c>
      <c r="N8243" t="s">
        <v>25</v>
      </c>
      <c r="O8243">
        <v>-1050.77</v>
      </c>
      <c r="P8243">
        <v>122.99</v>
      </c>
      <c r="Q8243">
        <v>70.2</v>
      </c>
      <c r="R8243" t="s">
        <v>805</v>
      </c>
      <c r="S8243" t="s">
        <v>143</v>
      </c>
      <c r="T8243" t="s">
        <v>42</v>
      </c>
      <c r="U8243" t="s">
        <v>36</v>
      </c>
      <c r="V8243" t="s">
        <v>67</v>
      </c>
      <c r="W8243">
        <v>0.74</v>
      </c>
    </row>
    <row r="8244" spans="1:23" x14ac:dyDescent="0.3">
      <c r="A8244" t="s">
        <v>1028</v>
      </c>
      <c r="B8244" t="s">
        <v>1798</v>
      </c>
      <c r="D8244" s="1">
        <v>41061</v>
      </c>
      <c r="E8244" s="1">
        <v>41062</v>
      </c>
      <c r="F8244" s="1" t="str">
        <f t="shared" si="526"/>
        <v>June</v>
      </c>
      <c r="G8244" s="1" t="str">
        <f t="shared" si="527"/>
        <v>2012</v>
      </c>
      <c r="H8244" s="2">
        <f t="shared" si="528"/>
        <v>1</v>
      </c>
      <c r="I8244" s="2" t="b">
        <f t="shared" si="529"/>
        <v>0</v>
      </c>
      <c r="J8244" t="s">
        <v>52</v>
      </c>
      <c r="K8244">
        <v>19</v>
      </c>
      <c r="L8244">
        <v>955.46</v>
      </c>
      <c r="M8244">
        <v>0.03</v>
      </c>
      <c r="N8244" t="s">
        <v>18</v>
      </c>
      <c r="O8244">
        <v>-79.05</v>
      </c>
      <c r="P8244">
        <v>50.98</v>
      </c>
      <c r="Q8244">
        <v>6.5</v>
      </c>
      <c r="R8244" t="s">
        <v>805</v>
      </c>
      <c r="S8244" t="s">
        <v>143</v>
      </c>
      <c r="T8244" t="s">
        <v>42</v>
      </c>
      <c r="U8244" t="s">
        <v>32</v>
      </c>
      <c r="V8244" t="s">
        <v>48</v>
      </c>
      <c r="W8244">
        <v>0.73</v>
      </c>
    </row>
    <row r="8245" spans="1:23" x14ac:dyDescent="0.3">
      <c r="A8245" t="s">
        <v>1028</v>
      </c>
      <c r="B8245" t="s">
        <v>1798</v>
      </c>
      <c r="D8245" s="1">
        <v>41061</v>
      </c>
      <c r="E8245" s="1">
        <v>41062</v>
      </c>
      <c r="F8245" s="1" t="str">
        <f t="shared" si="526"/>
        <v>June</v>
      </c>
      <c r="G8245" s="1" t="str">
        <f t="shared" si="527"/>
        <v>2012</v>
      </c>
      <c r="H8245" s="2">
        <f t="shared" si="528"/>
        <v>1</v>
      </c>
      <c r="I8245" s="2" t="b">
        <f t="shared" si="529"/>
        <v>0</v>
      </c>
      <c r="J8245" t="s">
        <v>52</v>
      </c>
      <c r="K8245">
        <v>3</v>
      </c>
      <c r="L8245">
        <v>121.26</v>
      </c>
      <c r="M8245">
        <v>0</v>
      </c>
      <c r="N8245" t="s">
        <v>18</v>
      </c>
      <c r="O8245">
        <v>-12.52</v>
      </c>
      <c r="P8245">
        <v>35.44</v>
      </c>
      <c r="Q8245">
        <v>7.5</v>
      </c>
      <c r="R8245" t="s">
        <v>805</v>
      </c>
      <c r="S8245" t="s">
        <v>143</v>
      </c>
      <c r="T8245" t="s">
        <v>42</v>
      </c>
      <c r="U8245" t="s">
        <v>22</v>
      </c>
      <c r="V8245" t="s">
        <v>43</v>
      </c>
      <c r="W8245">
        <v>0.38</v>
      </c>
    </row>
    <row r="8246" spans="1:23" x14ac:dyDescent="0.3">
      <c r="A8246" t="s">
        <v>1389</v>
      </c>
      <c r="B8246" t="s">
        <v>1794</v>
      </c>
      <c r="D8246" s="1">
        <v>39878</v>
      </c>
      <c r="E8246" s="1">
        <v>39882</v>
      </c>
      <c r="F8246" s="1" t="str">
        <f t="shared" si="526"/>
        <v>March</v>
      </c>
      <c r="G8246" s="1" t="str">
        <f t="shared" si="527"/>
        <v>2009</v>
      </c>
      <c r="H8246" s="2">
        <f t="shared" si="528"/>
        <v>4</v>
      </c>
      <c r="I8246" s="2" t="b">
        <f t="shared" si="529"/>
        <v>0</v>
      </c>
      <c r="J8246" t="s">
        <v>17</v>
      </c>
      <c r="K8246">
        <v>14</v>
      </c>
      <c r="L8246">
        <v>3236.8</v>
      </c>
      <c r="M8246">
        <v>0.08</v>
      </c>
      <c r="N8246" t="s">
        <v>25</v>
      </c>
      <c r="O8246">
        <v>501.69</v>
      </c>
      <c r="P8246">
        <v>230.98</v>
      </c>
      <c r="Q8246">
        <v>23.78</v>
      </c>
      <c r="R8246" t="s">
        <v>805</v>
      </c>
      <c r="S8246" t="s">
        <v>143</v>
      </c>
      <c r="T8246" t="s">
        <v>27</v>
      </c>
      <c r="U8246" t="s">
        <v>36</v>
      </c>
      <c r="V8246" t="s">
        <v>55</v>
      </c>
      <c r="W8246">
        <v>0.6</v>
      </c>
    </row>
    <row r="8247" spans="1:23" x14ac:dyDescent="0.3">
      <c r="A8247" t="s">
        <v>1381</v>
      </c>
      <c r="B8247" t="s">
        <v>1435</v>
      </c>
      <c r="D8247" s="1">
        <v>39836</v>
      </c>
      <c r="E8247" s="1">
        <v>39838</v>
      </c>
      <c r="F8247" s="1" t="str">
        <f t="shared" si="526"/>
        <v>January</v>
      </c>
      <c r="G8247" s="1" t="str">
        <f t="shared" si="527"/>
        <v>2009</v>
      </c>
      <c r="H8247" s="2">
        <f t="shared" si="528"/>
        <v>2</v>
      </c>
      <c r="I8247" s="2" t="b">
        <f t="shared" si="529"/>
        <v>0</v>
      </c>
      <c r="J8247" t="s">
        <v>44</v>
      </c>
      <c r="K8247">
        <v>18</v>
      </c>
      <c r="L8247">
        <v>1383.2</v>
      </c>
      <c r="M8247">
        <v>0.01</v>
      </c>
      <c r="N8247" t="s">
        <v>18</v>
      </c>
      <c r="O8247">
        <v>-23.44</v>
      </c>
      <c r="P8247">
        <v>73.98</v>
      </c>
      <c r="Q8247">
        <v>12.14</v>
      </c>
      <c r="R8247" t="s">
        <v>805</v>
      </c>
      <c r="S8247" t="s">
        <v>143</v>
      </c>
      <c r="T8247" t="s">
        <v>21</v>
      </c>
      <c r="U8247" t="s">
        <v>32</v>
      </c>
      <c r="V8247" t="s">
        <v>48</v>
      </c>
      <c r="W8247">
        <v>0.67</v>
      </c>
    </row>
    <row r="8248" spans="1:23" x14ac:dyDescent="0.3">
      <c r="A8248" t="s">
        <v>1007</v>
      </c>
      <c r="B8248" t="s">
        <v>1304</v>
      </c>
      <c r="D8248" s="1">
        <v>40811</v>
      </c>
      <c r="E8248" s="1">
        <v>40812</v>
      </c>
      <c r="F8248" s="1" t="str">
        <f t="shared" si="526"/>
        <v>September</v>
      </c>
      <c r="G8248" s="1" t="str">
        <f t="shared" si="527"/>
        <v>2011</v>
      </c>
      <c r="H8248" s="2">
        <f t="shared" si="528"/>
        <v>1</v>
      </c>
      <c r="I8248" s="2" t="b">
        <f t="shared" si="529"/>
        <v>0</v>
      </c>
      <c r="J8248" t="s">
        <v>52</v>
      </c>
      <c r="K8248">
        <v>36</v>
      </c>
      <c r="L8248">
        <v>1793.24</v>
      </c>
      <c r="M8248">
        <v>0.01</v>
      </c>
      <c r="N8248" t="s">
        <v>18</v>
      </c>
      <c r="O8248">
        <v>739.36</v>
      </c>
      <c r="P8248">
        <v>46.89</v>
      </c>
      <c r="Q8248">
        <v>5.0999999999999996</v>
      </c>
      <c r="R8248" t="s">
        <v>805</v>
      </c>
      <c r="S8248" t="s">
        <v>143</v>
      </c>
      <c r="T8248" t="s">
        <v>27</v>
      </c>
      <c r="U8248" t="s">
        <v>22</v>
      </c>
      <c r="V8248" t="s">
        <v>28</v>
      </c>
      <c r="W8248">
        <v>0.46</v>
      </c>
    </row>
    <row r="8249" spans="1:23" x14ac:dyDescent="0.3">
      <c r="A8249" t="s">
        <v>1007</v>
      </c>
      <c r="B8249" t="s">
        <v>1304</v>
      </c>
      <c r="D8249" s="1">
        <v>40811</v>
      </c>
      <c r="E8249" s="1">
        <v>40813</v>
      </c>
      <c r="F8249" s="1" t="str">
        <f t="shared" si="526"/>
        <v>September</v>
      </c>
      <c r="G8249" s="1" t="str">
        <f t="shared" si="527"/>
        <v>2011</v>
      </c>
      <c r="H8249" s="2">
        <f t="shared" si="528"/>
        <v>2</v>
      </c>
      <c r="I8249" s="2" t="b">
        <f t="shared" si="529"/>
        <v>0</v>
      </c>
      <c r="J8249" t="s">
        <v>52</v>
      </c>
      <c r="K8249">
        <v>2</v>
      </c>
      <c r="L8249">
        <v>143.667</v>
      </c>
      <c r="M8249">
        <v>0.09</v>
      </c>
      <c r="N8249" t="s">
        <v>18</v>
      </c>
      <c r="O8249">
        <v>-363.55</v>
      </c>
      <c r="P8249">
        <v>85.99</v>
      </c>
      <c r="Q8249">
        <v>1.25</v>
      </c>
      <c r="R8249" t="s">
        <v>805</v>
      </c>
      <c r="S8249" t="s">
        <v>143</v>
      </c>
      <c r="T8249" t="s">
        <v>27</v>
      </c>
      <c r="U8249" t="s">
        <v>32</v>
      </c>
      <c r="V8249" t="s">
        <v>33</v>
      </c>
      <c r="W8249">
        <v>0.39</v>
      </c>
    </row>
    <row r="8250" spans="1:23" x14ac:dyDescent="0.3">
      <c r="A8250" t="s">
        <v>1214</v>
      </c>
      <c r="B8250" t="s">
        <v>1019</v>
      </c>
      <c r="D8250" s="1">
        <v>40060</v>
      </c>
      <c r="E8250" s="1">
        <v>40061</v>
      </c>
      <c r="F8250" s="1" t="str">
        <f t="shared" si="526"/>
        <v>September</v>
      </c>
      <c r="G8250" s="1" t="str">
        <f t="shared" si="527"/>
        <v>2009</v>
      </c>
      <c r="H8250" s="2">
        <f t="shared" si="528"/>
        <v>1</v>
      </c>
      <c r="I8250" s="2" t="b">
        <f t="shared" si="529"/>
        <v>0</v>
      </c>
      <c r="J8250" t="s">
        <v>44</v>
      </c>
      <c r="K8250">
        <v>5</v>
      </c>
      <c r="L8250">
        <v>25.27</v>
      </c>
      <c r="M8250">
        <v>0.01</v>
      </c>
      <c r="N8250" t="s">
        <v>18</v>
      </c>
      <c r="O8250">
        <v>-19.93</v>
      </c>
      <c r="P8250">
        <v>3.95</v>
      </c>
      <c r="Q8250">
        <v>5.13</v>
      </c>
      <c r="R8250" t="s">
        <v>805</v>
      </c>
      <c r="S8250" t="s">
        <v>143</v>
      </c>
      <c r="T8250" t="s">
        <v>31</v>
      </c>
      <c r="U8250" t="s">
        <v>22</v>
      </c>
      <c r="V8250" t="s">
        <v>28</v>
      </c>
      <c r="W8250">
        <v>0.59</v>
      </c>
    </row>
    <row r="8251" spans="1:23" x14ac:dyDescent="0.3">
      <c r="A8251" t="s">
        <v>1214</v>
      </c>
      <c r="B8251" t="s">
        <v>1019</v>
      </c>
      <c r="D8251" s="1">
        <v>40060</v>
      </c>
      <c r="E8251" s="1">
        <v>40061</v>
      </c>
      <c r="F8251" s="1" t="str">
        <f t="shared" si="526"/>
        <v>September</v>
      </c>
      <c r="G8251" s="1" t="str">
        <f t="shared" si="527"/>
        <v>2009</v>
      </c>
      <c r="H8251" s="2">
        <f t="shared" si="528"/>
        <v>1</v>
      </c>
      <c r="I8251" s="2" t="b">
        <f t="shared" si="529"/>
        <v>0</v>
      </c>
      <c r="J8251" t="s">
        <v>44</v>
      </c>
      <c r="K8251">
        <v>37</v>
      </c>
      <c r="L8251">
        <v>14410.78</v>
      </c>
      <c r="M8251">
        <v>0.02</v>
      </c>
      <c r="N8251" t="s">
        <v>18</v>
      </c>
      <c r="O8251">
        <v>6365.58</v>
      </c>
      <c r="P8251">
        <v>367.99</v>
      </c>
      <c r="Q8251">
        <v>19.989999999999998</v>
      </c>
      <c r="R8251" t="s">
        <v>805</v>
      </c>
      <c r="S8251" t="s">
        <v>143</v>
      </c>
      <c r="T8251" t="s">
        <v>31</v>
      </c>
      <c r="U8251" t="s">
        <v>22</v>
      </c>
      <c r="V8251" t="s">
        <v>29</v>
      </c>
      <c r="W8251">
        <v>0.4</v>
      </c>
    </row>
    <row r="8252" spans="1:23" x14ac:dyDescent="0.3">
      <c r="A8252" t="s">
        <v>1214</v>
      </c>
      <c r="B8252" t="s">
        <v>1019</v>
      </c>
      <c r="D8252" s="1">
        <v>40060</v>
      </c>
      <c r="E8252" s="1">
        <v>40061</v>
      </c>
      <c r="F8252" s="1" t="str">
        <f t="shared" si="526"/>
        <v>September</v>
      </c>
      <c r="G8252" s="1" t="str">
        <f t="shared" si="527"/>
        <v>2009</v>
      </c>
      <c r="H8252" s="2">
        <f t="shared" si="528"/>
        <v>1</v>
      </c>
      <c r="I8252" s="2" t="b">
        <f t="shared" si="529"/>
        <v>0</v>
      </c>
      <c r="J8252" t="s">
        <v>44</v>
      </c>
      <c r="K8252">
        <v>39</v>
      </c>
      <c r="L8252">
        <v>15341.46</v>
      </c>
      <c r="M8252">
        <v>0</v>
      </c>
      <c r="N8252" t="s">
        <v>25</v>
      </c>
      <c r="O8252">
        <v>394.52</v>
      </c>
      <c r="P8252">
        <v>376.13</v>
      </c>
      <c r="Q8252">
        <v>85.63</v>
      </c>
      <c r="R8252" t="s">
        <v>805</v>
      </c>
      <c r="S8252" t="s">
        <v>143</v>
      </c>
      <c r="T8252" t="s">
        <v>31</v>
      </c>
      <c r="U8252" t="s">
        <v>36</v>
      </c>
      <c r="V8252" t="s">
        <v>55</v>
      </c>
      <c r="W8252">
        <v>0.74</v>
      </c>
    </row>
    <row r="8253" spans="1:23" x14ac:dyDescent="0.3">
      <c r="A8253" t="s">
        <v>1214</v>
      </c>
      <c r="B8253" t="s">
        <v>1019</v>
      </c>
      <c r="D8253" s="1">
        <v>40060</v>
      </c>
      <c r="E8253" s="1">
        <v>40062</v>
      </c>
      <c r="F8253" s="1" t="str">
        <f t="shared" si="526"/>
        <v>September</v>
      </c>
      <c r="G8253" s="1" t="str">
        <f t="shared" si="527"/>
        <v>2009</v>
      </c>
      <c r="H8253" s="2">
        <f t="shared" si="528"/>
        <v>2</v>
      </c>
      <c r="I8253" s="2" t="b">
        <f t="shared" si="529"/>
        <v>0</v>
      </c>
      <c r="J8253" t="s">
        <v>44</v>
      </c>
      <c r="K8253">
        <v>6</v>
      </c>
      <c r="L8253">
        <v>507.56049999999999</v>
      </c>
      <c r="M8253">
        <v>0.04</v>
      </c>
      <c r="N8253" t="s">
        <v>18</v>
      </c>
      <c r="O8253">
        <v>-258.23</v>
      </c>
      <c r="P8253">
        <v>95.99</v>
      </c>
      <c r="Q8253">
        <v>4.9000000000000004</v>
      </c>
      <c r="R8253" t="s">
        <v>805</v>
      </c>
      <c r="S8253" t="s">
        <v>143</v>
      </c>
      <c r="T8253" t="s">
        <v>31</v>
      </c>
      <c r="U8253" t="s">
        <v>32</v>
      </c>
      <c r="V8253" t="s">
        <v>33</v>
      </c>
      <c r="W8253">
        <v>0.56000000000000005</v>
      </c>
    </row>
    <row r="8254" spans="1:23" x14ac:dyDescent="0.3">
      <c r="A8254" t="s">
        <v>932</v>
      </c>
      <c r="B8254" t="s">
        <v>1360</v>
      </c>
      <c r="D8254" s="1">
        <v>40958</v>
      </c>
      <c r="E8254" s="1">
        <v>40960</v>
      </c>
      <c r="F8254" s="1" t="str">
        <f t="shared" si="526"/>
        <v>February</v>
      </c>
      <c r="G8254" s="1" t="str">
        <f t="shared" si="527"/>
        <v>2012</v>
      </c>
      <c r="H8254" s="2">
        <f t="shared" si="528"/>
        <v>2</v>
      </c>
      <c r="I8254" s="2" t="b">
        <f t="shared" si="529"/>
        <v>0</v>
      </c>
      <c r="J8254" t="s">
        <v>17</v>
      </c>
      <c r="K8254">
        <v>42</v>
      </c>
      <c r="L8254">
        <v>128.13</v>
      </c>
      <c r="M8254">
        <v>0.09</v>
      </c>
      <c r="N8254" t="s">
        <v>18</v>
      </c>
      <c r="O8254">
        <v>32.53</v>
      </c>
      <c r="P8254">
        <v>3.08</v>
      </c>
      <c r="Q8254">
        <v>0.99</v>
      </c>
      <c r="R8254" t="s">
        <v>805</v>
      </c>
      <c r="S8254" t="s">
        <v>143</v>
      </c>
      <c r="T8254" t="s">
        <v>31</v>
      </c>
      <c r="U8254" t="s">
        <v>22</v>
      </c>
      <c r="V8254" t="s">
        <v>57</v>
      </c>
      <c r="W8254">
        <v>0.37</v>
      </c>
    </row>
    <row r="8255" spans="1:23" x14ac:dyDescent="0.3">
      <c r="A8255" t="s">
        <v>1007</v>
      </c>
      <c r="B8255" t="s">
        <v>1304</v>
      </c>
      <c r="D8255" s="1">
        <v>40605</v>
      </c>
      <c r="E8255" s="1">
        <v>40610</v>
      </c>
      <c r="F8255" s="1" t="str">
        <f t="shared" si="526"/>
        <v>March</v>
      </c>
      <c r="G8255" s="1" t="str">
        <f t="shared" si="527"/>
        <v>2011</v>
      </c>
      <c r="H8255" s="2">
        <f t="shared" si="528"/>
        <v>5</v>
      </c>
      <c r="I8255" s="2" t="b">
        <f t="shared" si="529"/>
        <v>0</v>
      </c>
      <c r="J8255" t="s">
        <v>17</v>
      </c>
      <c r="K8255">
        <v>8</v>
      </c>
      <c r="L8255">
        <v>441.80450000000002</v>
      </c>
      <c r="M8255">
        <v>0.03</v>
      </c>
      <c r="N8255" t="s">
        <v>18</v>
      </c>
      <c r="O8255">
        <v>-201.49</v>
      </c>
      <c r="P8255">
        <v>65.989999999999995</v>
      </c>
      <c r="Q8255">
        <v>7.69</v>
      </c>
      <c r="R8255" t="s">
        <v>805</v>
      </c>
      <c r="S8255" t="s">
        <v>143</v>
      </c>
      <c r="T8255" t="s">
        <v>27</v>
      </c>
      <c r="U8255" t="s">
        <v>32</v>
      </c>
      <c r="V8255" t="s">
        <v>33</v>
      </c>
      <c r="W8255">
        <v>0.59</v>
      </c>
    </row>
    <row r="8256" spans="1:23" x14ac:dyDescent="0.3">
      <c r="A8256" t="s">
        <v>1796</v>
      </c>
      <c r="B8256" t="s">
        <v>1797</v>
      </c>
      <c r="D8256" s="1">
        <v>40130</v>
      </c>
      <c r="E8256" s="1">
        <v>40132</v>
      </c>
      <c r="F8256" s="1" t="str">
        <f t="shared" si="526"/>
        <v>November</v>
      </c>
      <c r="G8256" s="1" t="str">
        <f t="shared" si="527"/>
        <v>2009</v>
      </c>
      <c r="H8256" s="2">
        <f t="shared" si="528"/>
        <v>2</v>
      </c>
      <c r="I8256" s="2" t="b">
        <f t="shared" si="529"/>
        <v>0</v>
      </c>
      <c r="J8256" t="s">
        <v>44</v>
      </c>
      <c r="K8256">
        <v>31</v>
      </c>
      <c r="L8256">
        <v>835.11</v>
      </c>
      <c r="M8256">
        <v>0</v>
      </c>
      <c r="N8256" t="s">
        <v>18</v>
      </c>
      <c r="O8256">
        <v>213.79</v>
      </c>
      <c r="P8256">
        <v>25.38</v>
      </c>
      <c r="Q8256">
        <v>8.99</v>
      </c>
      <c r="R8256" t="s">
        <v>805</v>
      </c>
      <c r="S8256" t="s">
        <v>143</v>
      </c>
      <c r="T8256" t="s">
        <v>27</v>
      </c>
      <c r="U8256" t="s">
        <v>36</v>
      </c>
      <c r="V8256" t="s">
        <v>37</v>
      </c>
      <c r="W8256">
        <v>0.5</v>
      </c>
    </row>
    <row r="8257" spans="1:23" x14ac:dyDescent="0.3">
      <c r="A8257" t="s">
        <v>1796</v>
      </c>
      <c r="B8257" t="s">
        <v>1797</v>
      </c>
      <c r="D8257" s="1">
        <v>40130</v>
      </c>
      <c r="E8257" s="1">
        <v>40131</v>
      </c>
      <c r="F8257" s="1" t="str">
        <f t="shared" si="526"/>
        <v>November</v>
      </c>
      <c r="G8257" s="1" t="str">
        <f t="shared" si="527"/>
        <v>2009</v>
      </c>
      <c r="H8257" s="2">
        <f t="shared" si="528"/>
        <v>1</v>
      </c>
      <c r="I8257" s="2" t="b">
        <f t="shared" si="529"/>
        <v>0</v>
      </c>
      <c r="J8257" t="s">
        <v>44</v>
      </c>
      <c r="K8257">
        <v>10</v>
      </c>
      <c r="L8257">
        <v>54.52</v>
      </c>
      <c r="M8257">
        <v>0.01</v>
      </c>
      <c r="N8257" t="s">
        <v>18</v>
      </c>
      <c r="O8257">
        <v>-20.57</v>
      </c>
      <c r="P8257">
        <v>4.9800000000000004</v>
      </c>
      <c r="Q8257">
        <v>4.72</v>
      </c>
      <c r="R8257" t="s">
        <v>805</v>
      </c>
      <c r="S8257" t="s">
        <v>143</v>
      </c>
      <c r="T8257" t="s">
        <v>27</v>
      </c>
      <c r="U8257" t="s">
        <v>22</v>
      </c>
      <c r="V8257" t="s">
        <v>43</v>
      </c>
      <c r="W8257">
        <v>0.36</v>
      </c>
    </row>
    <row r="8258" spans="1:23" x14ac:dyDescent="0.3">
      <c r="A8258" t="s">
        <v>1799</v>
      </c>
      <c r="B8258" t="s">
        <v>1800</v>
      </c>
      <c r="D8258" s="1">
        <v>39954</v>
      </c>
      <c r="E8258" s="1">
        <v>39959</v>
      </c>
      <c r="F8258" s="1" t="str">
        <f t="shared" si="526"/>
        <v>May</v>
      </c>
      <c r="G8258" s="1" t="str">
        <f t="shared" si="527"/>
        <v>2009</v>
      </c>
      <c r="H8258" s="2">
        <f t="shared" si="528"/>
        <v>5</v>
      </c>
      <c r="I8258" s="2" t="b">
        <f t="shared" si="529"/>
        <v>0</v>
      </c>
      <c r="J8258" t="s">
        <v>17</v>
      </c>
      <c r="K8258">
        <v>1</v>
      </c>
      <c r="L8258">
        <v>10.17</v>
      </c>
      <c r="M8258">
        <v>0.02</v>
      </c>
      <c r="N8258" t="s">
        <v>39</v>
      </c>
      <c r="O8258">
        <v>-4.09</v>
      </c>
      <c r="P8258">
        <v>5.18</v>
      </c>
      <c r="Q8258">
        <v>2.04</v>
      </c>
      <c r="R8258" t="s">
        <v>805</v>
      </c>
      <c r="S8258" t="s">
        <v>143</v>
      </c>
      <c r="T8258" t="s">
        <v>21</v>
      </c>
      <c r="U8258" t="s">
        <v>22</v>
      </c>
      <c r="V8258" t="s">
        <v>43</v>
      </c>
      <c r="W8258">
        <v>0.36</v>
      </c>
    </row>
    <row r="8259" spans="1:23" x14ac:dyDescent="0.3">
      <c r="A8259" t="s">
        <v>1799</v>
      </c>
      <c r="B8259" t="s">
        <v>1800</v>
      </c>
      <c r="D8259" s="1">
        <v>39954</v>
      </c>
      <c r="E8259" s="1">
        <v>39958</v>
      </c>
      <c r="F8259" s="1" t="str">
        <f t="shared" ref="F8259:F8322" si="530">TEXT(E8259,"mmmm")</f>
        <v>May</v>
      </c>
      <c r="G8259" s="1" t="str">
        <f t="shared" ref="G8259:G8322" si="531">TEXT(E8259,"yyyy")</f>
        <v>2009</v>
      </c>
      <c r="H8259" s="2">
        <f t="shared" ref="H8259:H8322" si="532">E8259-D8259</f>
        <v>4</v>
      </c>
      <c r="I8259" s="2" t="b">
        <f t="shared" ref="I8259:I8322" si="533">IF(H8259&lt;1,IF(AND(H8259&gt;0,H8259&lt;2),"ONE DAY", "FREE DELIVERY"))</f>
        <v>0</v>
      </c>
      <c r="J8259" t="s">
        <v>17</v>
      </c>
      <c r="K8259">
        <v>4</v>
      </c>
      <c r="L8259">
        <v>23.58</v>
      </c>
      <c r="M8259">
        <v>0.09</v>
      </c>
      <c r="N8259" t="s">
        <v>18</v>
      </c>
      <c r="O8259">
        <v>-2.87</v>
      </c>
      <c r="P8259">
        <v>5.84</v>
      </c>
      <c r="Q8259">
        <v>0.83</v>
      </c>
      <c r="R8259" t="s">
        <v>805</v>
      </c>
      <c r="S8259" t="s">
        <v>143</v>
      </c>
      <c r="T8259" t="s">
        <v>21</v>
      </c>
      <c r="U8259" t="s">
        <v>22</v>
      </c>
      <c r="V8259" t="s">
        <v>60</v>
      </c>
      <c r="W8259">
        <v>0.49</v>
      </c>
    </row>
    <row r="8260" spans="1:23" x14ac:dyDescent="0.3">
      <c r="A8260" t="s">
        <v>1580</v>
      </c>
      <c r="B8260" t="s">
        <v>1795</v>
      </c>
      <c r="D8260" s="1">
        <v>41241</v>
      </c>
      <c r="E8260" s="1">
        <v>41242</v>
      </c>
      <c r="F8260" s="1" t="str">
        <f t="shared" si="530"/>
        <v>November</v>
      </c>
      <c r="G8260" s="1" t="str">
        <f t="shared" si="531"/>
        <v>2012</v>
      </c>
      <c r="H8260" s="2">
        <f t="shared" si="532"/>
        <v>1</v>
      </c>
      <c r="I8260" s="2" t="b">
        <f t="shared" si="533"/>
        <v>0</v>
      </c>
      <c r="J8260" t="s">
        <v>44</v>
      </c>
      <c r="K8260">
        <v>12</v>
      </c>
      <c r="L8260">
        <v>1272.3499999999999</v>
      </c>
      <c r="M8260">
        <v>0</v>
      </c>
      <c r="N8260" t="s">
        <v>18</v>
      </c>
      <c r="O8260">
        <v>297.57</v>
      </c>
      <c r="P8260">
        <v>100.98</v>
      </c>
      <c r="Q8260">
        <v>7.18</v>
      </c>
      <c r="R8260" t="s">
        <v>805</v>
      </c>
      <c r="S8260" t="s">
        <v>143</v>
      </c>
      <c r="T8260" t="s">
        <v>27</v>
      </c>
      <c r="U8260" t="s">
        <v>32</v>
      </c>
      <c r="V8260" t="s">
        <v>48</v>
      </c>
      <c r="W8260">
        <v>0.4</v>
      </c>
    </row>
    <row r="8261" spans="1:23" x14ac:dyDescent="0.3">
      <c r="A8261" t="s">
        <v>1580</v>
      </c>
      <c r="B8261" t="s">
        <v>1795</v>
      </c>
      <c r="D8261" s="1">
        <v>41241</v>
      </c>
      <c r="E8261" s="1">
        <v>41243</v>
      </c>
      <c r="F8261" s="1" t="str">
        <f t="shared" si="530"/>
        <v>November</v>
      </c>
      <c r="G8261" s="1" t="str">
        <f t="shared" si="531"/>
        <v>2012</v>
      </c>
      <c r="H8261" s="2">
        <f t="shared" si="532"/>
        <v>2</v>
      </c>
      <c r="I8261" s="2" t="b">
        <f t="shared" si="533"/>
        <v>0</v>
      </c>
      <c r="J8261" t="s">
        <v>44</v>
      </c>
      <c r="K8261">
        <v>26</v>
      </c>
      <c r="L8261">
        <v>4000.35</v>
      </c>
      <c r="M8261">
        <v>7.0000000000000007E-2</v>
      </c>
      <c r="N8261" t="s">
        <v>25</v>
      </c>
      <c r="O8261">
        <v>303.39</v>
      </c>
      <c r="P8261">
        <v>160.97999999999999</v>
      </c>
      <c r="Q8261">
        <v>30</v>
      </c>
      <c r="R8261" t="s">
        <v>805</v>
      </c>
      <c r="S8261" t="s">
        <v>143</v>
      </c>
      <c r="T8261" t="s">
        <v>27</v>
      </c>
      <c r="U8261" t="s">
        <v>36</v>
      </c>
      <c r="V8261" t="s">
        <v>67</v>
      </c>
      <c r="W8261">
        <v>0.62</v>
      </c>
    </row>
    <row r="8262" spans="1:23" x14ac:dyDescent="0.3">
      <c r="A8262" t="s">
        <v>1580</v>
      </c>
      <c r="B8262" t="s">
        <v>1795</v>
      </c>
      <c r="D8262" s="1">
        <v>41241</v>
      </c>
      <c r="E8262" s="1">
        <v>41243</v>
      </c>
      <c r="F8262" s="1" t="str">
        <f t="shared" si="530"/>
        <v>November</v>
      </c>
      <c r="G8262" s="1" t="str">
        <f t="shared" si="531"/>
        <v>2012</v>
      </c>
      <c r="H8262" s="2">
        <f t="shared" si="532"/>
        <v>2</v>
      </c>
      <c r="I8262" s="2" t="b">
        <f t="shared" si="533"/>
        <v>0</v>
      </c>
      <c r="J8262" t="s">
        <v>44</v>
      </c>
      <c r="K8262">
        <v>26</v>
      </c>
      <c r="L8262">
        <v>3356.92</v>
      </c>
      <c r="M8262">
        <v>0</v>
      </c>
      <c r="N8262" t="s">
        <v>39</v>
      </c>
      <c r="O8262">
        <v>1555.9</v>
      </c>
      <c r="P8262">
        <v>120.97</v>
      </c>
      <c r="Q8262">
        <v>7.11</v>
      </c>
      <c r="R8262" t="s">
        <v>805</v>
      </c>
      <c r="S8262" t="s">
        <v>143</v>
      </c>
      <c r="T8262" t="s">
        <v>27</v>
      </c>
      <c r="U8262" t="s">
        <v>32</v>
      </c>
      <c r="V8262" t="s">
        <v>94</v>
      </c>
      <c r="W8262">
        <v>0.36</v>
      </c>
    </row>
    <row r="8263" spans="1:23" x14ac:dyDescent="0.3">
      <c r="A8263" t="s">
        <v>964</v>
      </c>
      <c r="B8263" t="s">
        <v>1359</v>
      </c>
      <c r="D8263" s="1">
        <v>41058</v>
      </c>
      <c r="E8263" s="1">
        <v>41058</v>
      </c>
      <c r="F8263" s="1" t="str">
        <f t="shared" si="530"/>
        <v>May</v>
      </c>
      <c r="G8263" s="1" t="str">
        <f t="shared" si="531"/>
        <v>2012</v>
      </c>
      <c r="H8263" s="2">
        <f t="shared" si="532"/>
        <v>0</v>
      </c>
      <c r="I8263" s="2" t="str">
        <f t="shared" si="533"/>
        <v>FREE DELIVERY</v>
      </c>
      <c r="J8263" t="s">
        <v>17</v>
      </c>
      <c r="K8263">
        <v>19</v>
      </c>
      <c r="L8263">
        <v>1823.02</v>
      </c>
      <c r="M8263">
        <v>0.04</v>
      </c>
      <c r="N8263" t="s">
        <v>39</v>
      </c>
      <c r="O8263">
        <v>80.8</v>
      </c>
      <c r="P8263">
        <v>92.23</v>
      </c>
      <c r="Q8263">
        <v>39.61</v>
      </c>
      <c r="R8263" t="s">
        <v>805</v>
      </c>
      <c r="S8263" t="s">
        <v>143</v>
      </c>
      <c r="T8263" t="s">
        <v>42</v>
      </c>
      <c r="U8263" t="s">
        <v>36</v>
      </c>
      <c r="V8263" t="s">
        <v>37</v>
      </c>
      <c r="W8263">
        <v>0.67</v>
      </c>
    </row>
    <row r="8264" spans="1:23" x14ac:dyDescent="0.3">
      <c r="A8264" t="s">
        <v>964</v>
      </c>
      <c r="B8264" t="s">
        <v>1359</v>
      </c>
      <c r="D8264" s="1">
        <v>41058</v>
      </c>
      <c r="E8264" s="1">
        <v>41058</v>
      </c>
      <c r="F8264" s="1" t="str">
        <f t="shared" si="530"/>
        <v>May</v>
      </c>
      <c r="G8264" s="1" t="str">
        <f t="shared" si="531"/>
        <v>2012</v>
      </c>
      <c r="H8264" s="2">
        <f t="shared" si="532"/>
        <v>0</v>
      </c>
      <c r="I8264" s="2" t="str">
        <f t="shared" si="533"/>
        <v>FREE DELIVERY</v>
      </c>
      <c r="J8264" t="s">
        <v>17</v>
      </c>
      <c r="K8264">
        <v>26</v>
      </c>
      <c r="L8264">
        <v>74.02</v>
      </c>
      <c r="M8264">
        <v>0.04</v>
      </c>
      <c r="N8264" t="s">
        <v>18</v>
      </c>
      <c r="O8264">
        <v>8.1300000000000008</v>
      </c>
      <c r="P8264">
        <v>2.88</v>
      </c>
      <c r="Q8264">
        <v>0.7</v>
      </c>
      <c r="R8264" t="s">
        <v>805</v>
      </c>
      <c r="S8264" t="s">
        <v>143</v>
      </c>
      <c r="T8264" t="s">
        <v>42</v>
      </c>
      <c r="U8264" t="s">
        <v>22</v>
      </c>
      <c r="V8264" t="s">
        <v>60</v>
      </c>
      <c r="W8264">
        <v>0.56000000000000005</v>
      </c>
    </row>
    <row r="8265" spans="1:23" x14ac:dyDescent="0.3">
      <c r="A8265" t="s">
        <v>964</v>
      </c>
      <c r="B8265" t="s">
        <v>1359</v>
      </c>
      <c r="D8265" s="1">
        <v>41058</v>
      </c>
      <c r="E8265" s="1">
        <v>41060</v>
      </c>
      <c r="F8265" s="1" t="str">
        <f t="shared" si="530"/>
        <v>May</v>
      </c>
      <c r="G8265" s="1" t="str">
        <f t="shared" si="531"/>
        <v>2012</v>
      </c>
      <c r="H8265" s="2">
        <f t="shared" si="532"/>
        <v>2</v>
      </c>
      <c r="I8265" s="2" t="b">
        <f t="shared" si="533"/>
        <v>0</v>
      </c>
      <c r="J8265" t="s">
        <v>17</v>
      </c>
      <c r="K8265">
        <v>13</v>
      </c>
      <c r="L8265">
        <v>2252.9760000000001</v>
      </c>
      <c r="M8265">
        <v>0.02</v>
      </c>
      <c r="N8265" t="s">
        <v>18</v>
      </c>
      <c r="O8265">
        <v>-54.36</v>
      </c>
      <c r="P8265">
        <v>205.99</v>
      </c>
      <c r="Q8265">
        <v>8.99</v>
      </c>
      <c r="R8265" t="s">
        <v>805</v>
      </c>
      <c r="S8265" t="s">
        <v>143</v>
      </c>
      <c r="T8265" t="s">
        <v>42</v>
      </c>
      <c r="U8265" t="s">
        <v>32</v>
      </c>
      <c r="V8265" t="s">
        <v>33</v>
      </c>
      <c r="W8265">
        <v>0.57999999999999996</v>
      </c>
    </row>
    <row r="8266" spans="1:23" x14ac:dyDescent="0.3">
      <c r="A8266" t="s">
        <v>932</v>
      </c>
      <c r="B8266" t="s">
        <v>1360</v>
      </c>
      <c r="D8266" s="1">
        <v>40022</v>
      </c>
      <c r="E8266" s="1">
        <v>40024</v>
      </c>
      <c r="F8266" s="1" t="str">
        <f t="shared" si="530"/>
        <v>July</v>
      </c>
      <c r="G8266" s="1" t="str">
        <f t="shared" si="531"/>
        <v>2009</v>
      </c>
      <c r="H8266" s="2">
        <f t="shared" si="532"/>
        <v>2</v>
      </c>
      <c r="I8266" s="2" t="b">
        <f t="shared" si="533"/>
        <v>0</v>
      </c>
      <c r="J8266" t="s">
        <v>52</v>
      </c>
      <c r="K8266">
        <v>4</v>
      </c>
      <c r="L8266">
        <v>13070.2</v>
      </c>
      <c r="M8266">
        <v>7.0000000000000007E-2</v>
      </c>
      <c r="N8266" t="s">
        <v>25</v>
      </c>
      <c r="O8266">
        <v>-6923.6</v>
      </c>
      <c r="P8266">
        <v>3502.14</v>
      </c>
      <c r="Q8266">
        <v>8.73</v>
      </c>
      <c r="R8266" t="s">
        <v>805</v>
      </c>
      <c r="S8266" t="s">
        <v>143</v>
      </c>
      <c r="T8266" t="s">
        <v>31</v>
      </c>
      <c r="U8266" t="s">
        <v>32</v>
      </c>
      <c r="V8266" t="s">
        <v>94</v>
      </c>
      <c r="W8266">
        <v>0.56999999999999995</v>
      </c>
    </row>
    <row r="8267" spans="1:23" x14ac:dyDescent="0.3">
      <c r="A8267" t="s">
        <v>1389</v>
      </c>
      <c r="B8267" t="s">
        <v>1794</v>
      </c>
      <c r="D8267" s="1">
        <v>41159</v>
      </c>
      <c r="E8267" s="1">
        <v>41161</v>
      </c>
      <c r="F8267" s="1" t="str">
        <f t="shared" si="530"/>
        <v>September</v>
      </c>
      <c r="G8267" s="1" t="str">
        <f t="shared" si="531"/>
        <v>2012</v>
      </c>
      <c r="H8267" s="2">
        <f t="shared" si="532"/>
        <v>2</v>
      </c>
      <c r="I8267" s="2" t="b">
        <f t="shared" si="533"/>
        <v>0</v>
      </c>
      <c r="J8267" t="s">
        <v>44</v>
      </c>
      <c r="K8267">
        <v>5</v>
      </c>
      <c r="L8267">
        <v>495.32</v>
      </c>
      <c r="M8267">
        <v>0.05</v>
      </c>
      <c r="N8267" t="s">
        <v>25</v>
      </c>
      <c r="O8267">
        <v>-72.73</v>
      </c>
      <c r="P8267">
        <v>100.98</v>
      </c>
      <c r="Q8267">
        <v>15.66</v>
      </c>
      <c r="R8267" t="s">
        <v>805</v>
      </c>
      <c r="S8267" t="s">
        <v>143</v>
      </c>
      <c r="T8267" t="s">
        <v>27</v>
      </c>
      <c r="U8267" t="s">
        <v>22</v>
      </c>
      <c r="V8267" t="s">
        <v>28</v>
      </c>
      <c r="W8267">
        <v>0.56999999999999995</v>
      </c>
    </row>
    <row r="8268" spans="1:23" x14ac:dyDescent="0.3">
      <c r="A8268" t="s">
        <v>1389</v>
      </c>
      <c r="B8268" t="s">
        <v>1794</v>
      </c>
      <c r="D8268" s="1">
        <v>41159</v>
      </c>
      <c r="E8268" s="1">
        <v>41161</v>
      </c>
      <c r="F8268" s="1" t="str">
        <f t="shared" si="530"/>
        <v>September</v>
      </c>
      <c r="G8268" s="1" t="str">
        <f t="shared" si="531"/>
        <v>2012</v>
      </c>
      <c r="H8268" s="2">
        <f t="shared" si="532"/>
        <v>2</v>
      </c>
      <c r="I8268" s="2" t="b">
        <f t="shared" si="533"/>
        <v>0</v>
      </c>
      <c r="J8268" t="s">
        <v>44</v>
      </c>
      <c r="K8268">
        <v>11</v>
      </c>
      <c r="L8268">
        <v>2483.5300000000002</v>
      </c>
      <c r="M8268">
        <v>7.0000000000000007E-2</v>
      </c>
      <c r="N8268" t="s">
        <v>25</v>
      </c>
      <c r="O8268">
        <v>-176.77</v>
      </c>
      <c r="P8268">
        <v>220.98</v>
      </c>
      <c r="Q8268">
        <v>64.66</v>
      </c>
      <c r="R8268" t="s">
        <v>805</v>
      </c>
      <c r="S8268" t="s">
        <v>143</v>
      </c>
      <c r="T8268" t="s">
        <v>27</v>
      </c>
      <c r="U8268" t="s">
        <v>36</v>
      </c>
      <c r="V8268" t="s">
        <v>54</v>
      </c>
      <c r="W8268">
        <v>0.62</v>
      </c>
    </row>
    <row r="8269" spans="1:23" x14ac:dyDescent="0.3">
      <c r="A8269" t="s">
        <v>1389</v>
      </c>
      <c r="B8269" t="s">
        <v>1794</v>
      </c>
      <c r="D8269" s="1">
        <v>41159</v>
      </c>
      <c r="E8269" s="1">
        <v>41161</v>
      </c>
      <c r="F8269" s="1" t="str">
        <f t="shared" si="530"/>
        <v>September</v>
      </c>
      <c r="G8269" s="1" t="str">
        <f t="shared" si="531"/>
        <v>2012</v>
      </c>
      <c r="H8269" s="2">
        <f t="shared" si="532"/>
        <v>2</v>
      </c>
      <c r="I8269" s="2" t="b">
        <f t="shared" si="533"/>
        <v>0</v>
      </c>
      <c r="J8269" t="s">
        <v>44</v>
      </c>
      <c r="K8269">
        <v>26</v>
      </c>
      <c r="L8269">
        <v>967.41</v>
      </c>
      <c r="M8269">
        <v>0.03</v>
      </c>
      <c r="N8269" t="s">
        <v>18</v>
      </c>
      <c r="O8269">
        <v>26.64</v>
      </c>
      <c r="P8269">
        <v>35.44</v>
      </c>
      <c r="Q8269">
        <v>19.989999999999998</v>
      </c>
      <c r="R8269" t="s">
        <v>805</v>
      </c>
      <c r="S8269" t="s">
        <v>143</v>
      </c>
      <c r="T8269" t="s">
        <v>27</v>
      </c>
      <c r="U8269" t="s">
        <v>22</v>
      </c>
      <c r="V8269" t="s">
        <v>43</v>
      </c>
      <c r="W8269">
        <v>0.38</v>
      </c>
    </row>
    <row r="8270" spans="1:23" x14ac:dyDescent="0.3">
      <c r="A8270" t="s">
        <v>1389</v>
      </c>
      <c r="B8270" t="s">
        <v>1794</v>
      </c>
      <c r="D8270" s="1">
        <v>40727</v>
      </c>
      <c r="E8270" s="1">
        <v>40728</v>
      </c>
      <c r="F8270" s="1" t="str">
        <f t="shared" si="530"/>
        <v>July</v>
      </c>
      <c r="G8270" s="1" t="str">
        <f t="shared" si="531"/>
        <v>2011</v>
      </c>
      <c r="H8270" s="2">
        <f t="shared" si="532"/>
        <v>1</v>
      </c>
      <c r="I8270" s="2" t="b">
        <f t="shared" si="533"/>
        <v>0</v>
      </c>
      <c r="J8270" t="s">
        <v>24</v>
      </c>
      <c r="K8270">
        <v>46</v>
      </c>
      <c r="L8270">
        <v>27720.98</v>
      </c>
      <c r="M8270">
        <v>7.0000000000000007E-2</v>
      </c>
      <c r="N8270" t="s">
        <v>18</v>
      </c>
      <c r="O8270">
        <v>11984.4</v>
      </c>
      <c r="P8270">
        <v>599.99</v>
      </c>
      <c r="Q8270">
        <v>24.49</v>
      </c>
      <c r="R8270" t="s">
        <v>805</v>
      </c>
      <c r="S8270" t="s">
        <v>143</v>
      </c>
      <c r="T8270" t="s">
        <v>27</v>
      </c>
      <c r="U8270" t="s">
        <v>32</v>
      </c>
      <c r="V8270" t="s">
        <v>62</v>
      </c>
      <c r="W8270">
        <v>0.37</v>
      </c>
    </row>
    <row r="8271" spans="1:23" x14ac:dyDescent="0.3">
      <c r="A8271" t="s">
        <v>1389</v>
      </c>
      <c r="B8271" t="s">
        <v>1794</v>
      </c>
      <c r="D8271" s="1">
        <v>40727</v>
      </c>
      <c r="E8271" s="1">
        <v>40729</v>
      </c>
      <c r="F8271" s="1" t="str">
        <f t="shared" si="530"/>
        <v>July</v>
      </c>
      <c r="G8271" s="1" t="str">
        <f t="shared" si="531"/>
        <v>2011</v>
      </c>
      <c r="H8271" s="2">
        <f t="shared" si="532"/>
        <v>2</v>
      </c>
      <c r="I8271" s="2" t="b">
        <f t="shared" si="533"/>
        <v>0</v>
      </c>
      <c r="J8271" t="s">
        <v>24</v>
      </c>
      <c r="K8271">
        <v>29</v>
      </c>
      <c r="L8271">
        <v>520.13</v>
      </c>
      <c r="M8271">
        <v>0.1</v>
      </c>
      <c r="N8271" t="s">
        <v>18</v>
      </c>
      <c r="O8271">
        <v>127.55</v>
      </c>
      <c r="P8271">
        <v>18.97</v>
      </c>
      <c r="Q8271">
        <v>5.21</v>
      </c>
      <c r="R8271" t="s">
        <v>805</v>
      </c>
      <c r="S8271" t="s">
        <v>143</v>
      </c>
      <c r="T8271" t="s">
        <v>27</v>
      </c>
      <c r="U8271" t="s">
        <v>22</v>
      </c>
      <c r="V8271" t="s">
        <v>43</v>
      </c>
      <c r="W8271">
        <v>0.37</v>
      </c>
    </row>
    <row r="8272" spans="1:23" x14ac:dyDescent="0.3">
      <c r="A8272" t="s">
        <v>1389</v>
      </c>
      <c r="B8272" t="s">
        <v>1794</v>
      </c>
      <c r="D8272" s="1">
        <v>40738</v>
      </c>
      <c r="E8272" s="1">
        <v>40739</v>
      </c>
      <c r="F8272" s="1" t="str">
        <f t="shared" si="530"/>
        <v>July</v>
      </c>
      <c r="G8272" s="1" t="str">
        <f t="shared" si="531"/>
        <v>2011</v>
      </c>
      <c r="H8272" s="2">
        <f t="shared" si="532"/>
        <v>1</v>
      </c>
      <c r="I8272" s="2" t="b">
        <f t="shared" si="533"/>
        <v>0</v>
      </c>
      <c r="J8272" t="s">
        <v>52</v>
      </c>
      <c r="K8272">
        <v>35</v>
      </c>
      <c r="L8272">
        <v>926.65</v>
      </c>
      <c r="M8272">
        <v>0.01</v>
      </c>
      <c r="N8272" t="s">
        <v>18</v>
      </c>
      <c r="O8272">
        <v>-75.38</v>
      </c>
      <c r="P8272">
        <v>26.31</v>
      </c>
      <c r="Q8272">
        <v>5.89</v>
      </c>
      <c r="R8272" t="s">
        <v>805</v>
      </c>
      <c r="S8272" t="s">
        <v>143</v>
      </c>
      <c r="T8272" t="s">
        <v>27</v>
      </c>
      <c r="U8272" t="s">
        <v>32</v>
      </c>
      <c r="V8272" t="s">
        <v>48</v>
      </c>
      <c r="W8272">
        <v>0.75</v>
      </c>
    </row>
    <row r="8273" spans="1:23" x14ac:dyDescent="0.3">
      <c r="A8273" t="s">
        <v>1007</v>
      </c>
      <c r="B8273" t="s">
        <v>1304</v>
      </c>
      <c r="D8273" s="1">
        <v>40990</v>
      </c>
      <c r="E8273" s="1">
        <v>40992</v>
      </c>
      <c r="F8273" s="1" t="str">
        <f t="shared" si="530"/>
        <v>March</v>
      </c>
      <c r="G8273" s="1" t="str">
        <f t="shared" si="531"/>
        <v>2012</v>
      </c>
      <c r="H8273" s="2">
        <f t="shared" si="532"/>
        <v>2</v>
      </c>
      <c r="I8273" s="2" t="b">
        <f t="shared" si="533"/>
        <v>0</v>
      </c>
      <c r="J8273" t="s">
        <v>44</v>
      </c>
      <c r="K8273">
        <v>9</v>
      </c>
      <c r="L8273">
        <v>20.21</v>
      </c>
      <c r="M8273">
        <v>0</v>
      </c>
      <c r="N8273" t="s">
        <v>18</v>
      </c>
      <c r="O8273">
        <v>-5.14</v>
      </c>
      <c r="P8273">
        <v>2.08</v>
      </c>
      <c r="Q8273">
        <v>1.49</v>
      </c>
      <c r="R8273" t="s">
        <v>805</v>
      </c>
      <c r="S8273" t="s">
        <v>143</v>
      </c>
      <c r="T8273" t="s">
        <v>31</v>
      </c>
      <c r="U8273" t="s">
        <v>22</v>
      </c>
      <c r="V8273" t="s">
        <v>29</v>
      </c>
      <c r="W8273">
        <v>0.38</v>
      </c>
    </row>
    <row r="8274" spans="1:23" x14ac:dyDescent="0.3">
      <c r="A8274" t="s">
        <v>1007</v>
      </c>
      <c r="B8274" t="s">
        <v>1304</v>
      </c>
      <c r="D8274" s="1">
        <v>41174</v>
      </c>
      <c r="E8274" s="1">
        <v>41175</v>
      </c>
      <c r="F8274" s="1" t="str">
        <f t="shared" si="530"/>
        <v>September</v>
      </c>
      <c r="G8274" s="1" t="str">
        <f t="shared" si="531"/>
        <v>2012</v>
      </c>
      <c r="H8274" s="2">
        <f t="shared" si="532"/>
        <v>1</v>
      </c>
      <c r="I8274" s="2" t="b">
        <f t="shared" si="533"/>
        <v>0</v>
      </c>
      <c r="J8274" t="s">
        <v>44</v>
      </c>
      <c r="K8274">
        <v>23</v>
      </c>
      <c r="L8274">
        <v>143.1</v>
      </c>
      <c r="M8274">
        <v>0.01</v>
      </c>
      <c r="N8274" t="s">
        <v>18</v>
      </c>
      <c r="O8274">
        <v>36.75</v>
      </c>
      <c r="P8274">
        <v>5.98</v>
      </c>
      <c r="Q8274">
        <v>1.49</v>
      </c>
      <c r="R8274" t="s">
        <v>805</v>
      </c>
      <c r="S8274" t="s">
        <v>143</v>
      </c>
      <c r="T8274" t="s">
        <v>31</v>
      </c>
      <c r="U8274" t="s">
        <v>22</v>
      </c>
      <c r="V8274" t="s">
        <v>29</v>
      </c>
      <c r="W8274">
        <v>0.39</v>
      </c>
    </row>
    <row r="8275" spans="1:23" x14ac:dyDescent="0.3">
      <c r="A8275" t="s">
        <v>1007</v>
      </c>
      <c r="B8275" t="s">
        <v>1304</v>
      </c>
      <c r="D8275" s="1">
        <v>41174</v>
      </c>
      <c r="E8275" s="1">
        <v>41176</v>
      </c>
      <c r="F8275" s="1" t="str">
        <f t="shared" si="530"/>
        <v>September</v>
      </c>
      <c r="G8275" s="1" t="str">
        <f t="shared" si="531"/>
        <v>2012</v>
      </c>
      <c r="H8275" s="2">
        <f t="shared" si="532"/>
        <v>2</v>
      </c>
      <c r="I8275" s="2" t="b">
        <f t="shared" si="533"/>
        <v>0</v>
      </c>
      <c r="J8275" t="s">
        <v>44</v>
      </c>
      <c r="K8275">
        <v>36</v>
      </c>
      <c r="L8275">
        <v>795.52</v>
      </c>
      <c r="M8275">
        <v>0.08</v>
      </c>
      <c r="N8275" t="s">
        <v>18</v>
      </c>
      <c r="O8275">
        <v>290.64</v>
      </c>
      <c r="P8275">
        <v>22.24</v>
      </c>
      <c r="Q8275">
        <v>1.99</v>
      </c>
      <c r="R8275" t="s">
        <v>805</v>
      </c>
      <c r="S8275" t="s">
        <v>143</v>
      </c>
      <c r="T8275" t="s">
        <v>31</v>
      </c>
      <c r="U8275" t="s">
        <v>32</v>
      </c>
      <c r="V8275" t="s">
        <v>48</v>
      </c>
      <c r="W8275">
        <v>0.43</v>
      </c>
    </row>
    <row r="8276" spans="1:23" x14ac:dyDescent="0.3">
      <c r="A8276" t="s">
        <v>1007</v>
      </c>
      <c r="B8276" t="s">
        <v>1304</v>
      </c>
      <c r="D8276" s="1">
        <v>41174</v>
      </c>
      <c r="E8276" s="1">
        <v>41176</v>
      </c>
      <c r="F8276" s="1" t="str">
        <f t="shared" si="530"/>
        <v>September</v>
      </c>
      <c r="G8276" s="1" t="str">
        <f t="shared" si="531"/>
        <v>2012</v>
      </c>
      <c r="H8276" s="2">
        <f t="shared" si="532"/>
        <v>2</v>
      </c>
      <c r="I8276" s="2" t="b">
        <f t="shared" si="533"/>
        <v>0</v>
      </c>
      <c r="J8276" t="s">
        <v>44</v>
      </c>
      <c r="K8276">
        <v>44</v>
      </c>
      <c r="L8276">
        <v>126.36</v>
      </c>
      <c r="M8276">
        <v>0.02</v>
      </c>
      <c r="N8276" t="s">
        <v>18</v>
      </c>
      <c r="O8276">
        <v>50.26</v>
      </c>
      <c r="P8276">
        <v>2.89</v>
      </c>
      <c r="Q8276">
        <v>0.5</v>
      </c>
      <c r="R8276" t="s">
        <v>805</v>
      </c>
      <c r="S8276" t="s">
        <v>143</v>
      </c>
      <c r="T8276" t="s">
        <v>31</v>
      </c>
      <c r="U8276" t="s">
        <v>22</v>
      </c>
      <c r="V8276" t="s">
        <v>57</v>
      </c>
      <c r="W8276">
        <v>0.38</v>
      </c>
    </row>
    <row r="8277" spans="1:23" x14ac:dyDescent="0.3">
      <c r="A8277" t="s">
        <v>1007</v>
      </c>
      <c r="B8277" t="s">
        <v>1304</v>
      </c>
      <c r="D8277" s="1">
        <v>41174</v>
      </c>
      <c r="E8277" s="1">
        <v>41176</v>
      </c>
      <c r="F8277" s="1" t="str">
        <f t="shared" si="530"/>
        <v>September</v>
      </c>
      <c r="G8277" s="1" t="str">
        <f t="shared" si="531"/>
        <v>2012</v>
      </c>
      <c r="H8277" s="2">
        <f t="shared" si="532"/>
        <v>2</v>
      </c>
      <c r="I8277" s="2" t="b">
        <f t="shared" si="533"/>
        <v>0</v>
      </c>
      <c r="J8277" t="s">
        <v>44</v>
      </c>
      <c r="K8277">
        <v>24</v>
      </c>
      <c r="L8277">
        <v>496.62</v>
      </c>
      <c r="M8277">
        <v>7.0000000000000007E-2</v>
      </c>
      <c r="N8277" t="s">
        <v>39</v>
      </c>
      <c r="O8277">
        <v>49.86</v>
      </c>
      <c r="P8277">
        <v>19.98</v>
      </c>
      <c r="Q8277">
        <v>10.49</v>
      </c>
      <c r="R8277" t="s">
        <v>805</v>
      </c>
      <c r="S8277" t="s">
        <v>143</v>
      </c>
      <c r="T8277" t="s">
        <v>31</v>
      </c>
      <c r="U8277" t="s">
        <v>36</v>
      </c>
      <c r="V8277" t="s">
        <v>37</v>
      </c>
      <c r="W8277">
        <v>0.49</v>
      </c>
    </row>
    <row r="8278" spans="1:23" x14ac:dyDescent="0.3">
      <c r="A8278" t="s">
        <v>904</v>
      </c>
      <c r="B8278" t="s">
        <v>1792</v>
      </c>
      <c r="D8278" s="1">
        <v>40653</v>
      </c>
      <c r="E8278" s="1">
        <v>40660</v>
      </c>
      <c r="F8278" s="1" t="str">
        <f t="shared" si="530"/>
        <v>April</v>
      </c>
      <c r="G8278" s="1" t="str">
        <f t="shared" si="531"/>
        <v>2011</v>
      </c>
      <c r="H8278" s="2">
        <f t="shared" si="532"/>
        <v>7</v>
      </c>
      <c r="I8278" s="2" t="b">
        <f t="shared" si="533"/>
        <v>0</v>
      </c>
      <c r="J8278" t="s">
        <v>17</v>
      </c>
      <c r="K8278">
        <v>4</v>
      </c>
      <c r="L8278">
        <v>43.29</v>
      </c>
      <c r="M8278">
        <v>0.03</v>
      </c>
      <c r="N8278" t="s">
        <v>18</v>
      </c>
      <c r="O8278">
        <v>-0.36</v>
      </c>
      <c r="P8278">
        <v>8.3699999999999992</v>
      </c>
      <c r="Q8278">
        <v>10.16</v>
      </c>
      <c r="R8278" t="s">
        <v>805</v>
      </c>
      <c r="S8278" t="s">
        <v>143</v>
      </c>
      <c r="T8278" t="s">
        <v>21</v>
      </c>
      <c r="U8278" t="s">
        <v>36</v>
      </c>
      <c r="V8278" t="s">
        <v>37</v>
      </c>
      <c r="W8278">
        <v>0.59</v>
      </c>
    </row>
    <row r="8279" spans="1:23" x14ac:dyDescent="0.3">
      <c r="A8279" t="s">
        <v>962</v>
      </c>
      <c r="B8279" t="s">
        <v>1802</v>
      </c>
      <c r="D8279" s="1">
        <v>40852</v>
      </c>
      <c r="E8279" s="1">
        <v>40853</v>
      </c>
      <c r="F8279" s="1" t="str">
        <f t="shared" si="530"/>
        <v>November</v>
      </c>
      <c r="G8279" s="1" t="str">
        <f t="shared" si="531"/>
        <v>2011</v>
      </c>
      <c r="H8279" s="2">
        <f t="shared" si="532"/>
        <v>1</v>
      </c>
      <c r="I8279" s="2" t="b">
        <f t="shared" si="533"/>
        <v>0</v>
      </c>
      <c r="J8279" t="s">
        <v>34</v>
      </c>
      <c r="K8279">
        <v>9</v>
      </c>
      <c r="L8279">
        <v>337.20350000000002</v>
      </c>
      <c r="M8279">
        <v>0.09</v>
      </c>
      <c r="N8279" t="s">
        <v>18</v>
      </c>
      <c r="O8279">
        <v>-120.93</v>
      </c>
      <c r="P8279">
        <v>45.99</v>
      </c>
      <c r="Q8279">
        <v>4.99</v>
      </c>
      <c r="R8279" t="s">
        <v>805</v>
      </c>
      <c r="S8279" t="s">
        <v>143</v>
      </c>
      <c r="T8279" t="s">
        <v>27</v>
      </c>
      <c r="U8279" t="s">
        <v>32</v>
      </c>
      <c r="V8279" t="s">
        <v>33</v>
      </c>
      <c r="W8279">
        <v>0.56000000000000005</v>
      </c>
    </row>
    <row r="8280" spans="1:23" x14ac:dyDescent="0.3">
      <c r="A8280" t="s">
        <v>1796</v>
      </c>
      <c r="B8280" t="s">
        <v>1797</v>
      </c>
      <c r="D8280" s="1">
        <v>40579</v>
      </c>
      <c r="E8280" s="1">
        <v>40583</v>
      </c>
      <c r="F8280" s="1" t="str">
        <f t="shared" si="530"/>
        <v>February</v>
      </c>
      <c r="G8280" s="1" t="str">
        <f t="shared" si="531"/>
        <v>2011</v>
      </c>
      <c r="H8280" s="2">
        <f t="shared" si="532"/>
        <v>4</v>
      </c>
      <c r="I8280" s="2" t="b">
        <f t="shared" si="533"/>
        <v>0</v>
      </c>
      <c r="J8280" t="s">
        <v>17</v>
      </c>
      <c r="K8280">
        <v>41</v>
      </c>
      <c r="L8280">
        <v>17448.75</v>
      </c>
      <c r="M8280">
        <v>0.06</v>
      </c>
      <c r="N8280" t="s">
        <v>25</v>
      </c>
      <c r="O8280">
        <v>9.93</v>
      </c>
      <c r="P8280">
        <v>417.4</v>
      </c>
      <c r="Q8280">
        <v>75.23</v>
      </c>
      <c r="R8280" t="s">
        <v>805</v>
      </c>
      <c r="S8280" t="s">
        <v>143</v>
      </c>
      <c r="T8280" t="s">
        <v>27</v>
      </c>
      <c r="U8280" t="s">
        <v>36</v>
      </c>
      <c r="V8280" t="s">
        <v>55</v>
      </c>
      <c r="W8280">
        <v>0.79</v>
      </c>
    </row>
    <row r="8281" spans="1:23" x14ac:dyDescent="0.3">
      <c r="A8281" t="s">
        <v>1026</v>
      </c>
      <c r="B8281" t="s">
        <v>1030</v>
      </c>
      <c r="D8281" s="1">
        <v>40211</v>
      </c>
      <c r="E8281" s="1">
        <v>40212</v>
      </c>
      <c r="F8281" s="1" t="str">
        <f t="shared" si="530"/>
        <v>February</v>
      </c>
      <c r="G8281" s="1" t="str">
        <f t="shared" si="531"/>
        <v>2010</v>
      </c>
      <c r="H8281" s="2">
        <f t="shared" si="532"/>
        <v>1</v>
      </c>
      <c r="I8281" s="2" t="b">
        <f t="shared" si="533"/>
        <v>0</v>
      </c>
      <c r="J8281" t="s">
        <v>34</v>
      </c>
      <c r="K8281">
        <v>12</v>
      </c>
      <c r="L8281">
        <v>77.010000000000005</v>
      </c>
      <c r="M8281">
        <v>0.02</v>
      </c>
      <c r="N8281" t="s">
        <v>18</v>
      </c>
      <c r="O8281">
        <v>-19.04</v>
      </c>
      <c r="P8281">
        <v>5.78</v>
      </c>
      <c r="Q8281">
        <v>4.96</v>
      </c>
      <c r="R8281" t="s">
        <v>805</v>
      </c>
      <c r="S8281" t="s">
        <v>143</v>
      </c>
      <c r="T8281" t="s">
        <v>21</v>
      </c>
      <c r="U8281" t="s">
        <v>22</v>
      </c>
      <c r="V8281" t="s">
        <v>43</v>
      </c>
      <c r="W8281">
        <v>0.36</v>
      </c>
    </row>
    <row r="8282" spans="1:23" x14ac:dyDescent="0.3">
      <c r="A8282" t="s">
        <v>1026</v>
      </c>
      <c r="B8282" t="s">
        <v>1030</v>
      </c>
      <c r="D8282" s="1">
        <v>40211</v>
      </c>
      <c r="E8282" s="1">
        <v>40212</v>
      </c>
      <c r="F8282" s="1" t="str">
        <f t="shared" si="530"/>
        <v>February</v>
      </c>
      <c r="G8282" s="1" t="str">
        <f t="shared" si="531"/>
        <v>2010</v>
      </c>
      <c r="H8282" s="2">
        <f t="shared" si="532"/>
        <v>1</v>
      </c>
      <c r="I8282" s="2" t="b">
        <f t="shared" si="533"/>
        <v>0</v>
      </c>
      <c r="J8282" t="s">
        <v>34</v>
      </c>
      <c r="K8282">
        <v>34</v>
      </c>
      <c r="L8282">
        <v>111.83</v>
      </c>
      <c r="M8282">
        <v>7.0000000000000007E-2</v>
      </c>
      <c r="N8282" t="s">
        <v>18</v>
      </c>
      <c r="O8282">
        <v>-92.16</v>
      </c>
      <c r="P8282">
        <v>3.28</v>
      </c>
      <c r="Q8282">
        <v>3.97</v>
      </c>
      <c r="R8282" t="s">
        <v>805</v>
      </c>
      <c r="S8282" t="s">
        <v>143</v>
      </c>
      <c r="T8282" t="s">
        <v>21</v>
      </c>
      <c r="U8282" t="s">
        <v>22</v>
      </c>
      <c r="V8282" t="s">
        <v>60</v>
      </c>
      <c r="W8282">
        <v>0.56000000000000005</v>
      </c>
    </row>
    <row r="8283" spans="1:23" x14ac:dyDescent="0.3">
      <c r="A8283" t="s">
        <v>1026</v>
      </c>
      <c r="B8283" t="s">
        <v>1030</v>
      </c>
      <c r="D8283" s="1">
        <v>40211</v>
      </c>
      <c r="E8283" s="1">
        <v>40212</v>
      </c>
      <c r="F8283" s="1" t="str">
        <f t="shared" si="530"/>
        <v>February</v>
      </c>
      <c r="G8283" s="1" t="str">
        <f t="shared" si="531"/>
        <v>2010</v>
      </c>
      <c r="H8283" s="2">
        <f t="shared" si="532"/>
        <v>1</v>
      </c>
      <c r="I8283" s="2" t="b">
        <f t="shared" si="533"/>
        <v>0</v>
      </c>
      <c r="J8283" t="s">
        <v>34</v>
      </c>
      <c r="K8283">
        <v>23</v>
      </c>
      <c r="L8283">
        <v>6552.9</v>
      </c>
      <c r="M8283">
        <v>0.1</v>
      </c>
      <c r="N8283" t="s">
        <v>25</v>
      </c>
      <c r="O8283">
        <v>-461.45</v>
      </c>
      <c r="P8283">
        <v>296.18</v>
      </c>
      <c r="Q8283">
        <v>54.12</v>
      </c>
      <c r="R8283" t="s">
        <v>805</v>
      </c>
      <c r="S8283" t="s">
        <v>143</v>
      </c>
      <c r="T8283" t="s">
        <v>21</v>
      </c>
      <c r="U8283" t="s">
        <v>36</v>
      </c>
      <c r="V8283" t="s">
        <v>55</v>
      </c>
      <c r="W8283">
        <v>0.76</v>
      </c>
    </row>
    <row r="8284" spans="1:23" x14ac:dyDescent="0.3">
      <c r="A8284" t="s">
        <v>964</v>
      </c>
      <c r="B8284" t="s">
        <v>1359</v>
      </c>
      <c r="D8284" s="1">
        <v>40486</v>
      </c>
      <c r="E8284" s="1">
        <v>40488</v>
      </c>
      <c r="F8284" s="1" t="str">
        <f t="shared" si="530"/>
        <v>November</v>
      </c>
      <c r="G8284" s="1" t="str">
        <f t="shared" si="531"/>
        <v>2010</v>
      </c>
      <c r="H8284" s="2">
        <f t="shared" si="532"/>
        <v>2</v>
      </c>
      <c r="I8284" s="2" t="b">
        <f t="shared" si="533"/>
        <v>0</v>
      </c>
      <c r="J8284" t="s">
        <v>52</v>
      </c>
      <c r="K8284">
        <v>35</v>
      </c>
      <c r="L8284">
        <v>209.63</v>
      </c>
      <c r="M8284">
        <v>0.01</v>
      </c>
      <c r="N8284" t="s">
        <v>18</v>
      </c>
      <c r="O8284">
        <v>43.53</v>
      </c>
      <c r="P8284">
        <v>5.84</v>
      </c>
      <c r="Q8284">
        <v>1.2</v>
      </c>
      <c r="R8284" t="s">
        <v>805</v>
      </c>
      <c r="S8284" t="s">
        <v>143</v>
      </c>
      <c r="T8284" t="s">
        <v>42</v>
      </c>
      <c r="U8284" t="s">
        <v>22</v>
      </c>
      <c r="V8284" t="s">
        <v>60</v>
      </c>
      <c r="W8284">
        <v>0.55000000000000004</v>
      </c>
    </row>
    <row r="8285" spans="1:23" x14ac:dyDescent="0.3">
      <c r="A8285" t="s">
        <v>1028</v>
      </c>
      <c r="B8285" t="s">
        <v>1798</v>
      </c>
      <c r="D8285" s="1">
        <v>41017</v>
      </c>
      <c r="E8285" s="1">
        <v>41019</v>
      </c>
      <c r="F8285" s="1" t="str">
        <f t="shared" si="530"/>
        <v>April</v>
      </c>
      <c r="G8285" s="1" t="str">
        <f t="shared" si="531"/>
        <v>2012</v>
      </c>
      <c r="H8285" s="2">
        <f t="shared" si="532"/>
        <v>2</v>
      </c>
      <c r="I8285" s="2" t="b">
        <f t="shared" si="533"/>
        <v>0</v>
      </c>
      <c r="J8285" t="s">
        <v>52</v>
      </c>
      <c r="K8285">
        <v>1</v>
      </c>
      <c r="L8285">
        <v>1996.16</v>
      </c>
      <c r="M8285">
        <v>0</v>
      </c>
      <c r="N8285" t="s">
        <v>18</v>
      </c>
      <c r="O8285">
        <v>-3974.46</v>
      </c>
      <c r="P8285">
        <v>1938.02</v>
      </c>
      <c r="Q8285">
        <v>13.99</v>
      </c>
      <c r="R8285" t="s">
        <v>805</v>
      </c>
      <c r="S8285" t="s">
        <v>143</v>
      </c>
      <c r="T8285" t="s">
        <v>42</v>
      </c>
      <c r="U8285" t="s">
        <v>32</v>
      </c>
      <c r="V8285" t="s">
        <v>94</v>
      </c>
      <c r="W8285">
        <v>0.38</v>
      </c>
    </row>
    <row r="8286" spans="1:23" x14ac:dyDescent="0.3">
      <c r="A8286" t="s">
        <v>1793</v>
      </c>
      <c r="B8286" t="s">
        <v>931</v>
      </c>
      <c r="D8286" s="1">
        <v>41140</v>
      </c>
      <c r="E8286" s="1">
        <v>41141</v>
      </c>
      <c r="F8286" s="1" t="str">
        <f t="shared" si="530"/>
        <v>August</v>
      </c>
      <c r="G8286" s="1" t="str">
        <f t="shared" si="531"/>
        <v>2012</v>
      </c>
      <c r="H8286" s="2">
        <f t="shared" si="532"/>
        <v>1</v>
      </c>
      <c r="I8286" s="2" t="b">
        <f t="shared" si="533"/>
        <v>0</v>
      </c>
      <c r="J8286" t="s">
        <v>34</v>
      </c>
      <c r="K8286">
        <v>47</v>
      </c>
      <c r="L8286">
        <v>316.99</v>
      </c>
      <c r="M8286">
        <v>0.04</v>
      </c>
      <c r="N8286" t="s">
        <v>18</v>
      </c>
      <c r="O8286">
        <v>-276.54000000000002</v>
      </c>
      <c r="P8286">
        <v>6.84</v>
      </c>
      <c r="Q8286">
        <v>8.3699999999999992</v>
      </c>
      <c r="R8286" t="s">
        <v>805</v>
      </c>
      <c r="S8286" t="s">
        <v>143</v>
      </c>
      <c r="T8286" t="s">
        <v>27</v>
      </c>
      <c r="U8286" t="s">
        <v>22</v>
      </c>
      <c r="V8286" t="s">
        <v>82</v>
      </c>
      <c r="W8286">
        <v>0.57999999999999996</v>
      </c>
    </row>
    <row r="8287" spans="1:23" x14ac:dyDescent="0.3">
      <c r="A8287" t="s">
        <v>1793</v>
      </c>
      <c r="B8287" t="s">
        <v>931</v>
      </c>
      <c r="D8287" s="1">
        <v>41140</v>
      </c>
      <c r="E8287" s="1">
        <v>41141</v>
      </c>
      <c r="F8287" s="1" t="str">
        <f t="shared" si="530"/>
        <v>August</v>
      </c>
      <c r="G8287" s="1" t="str">
        <f t="shared" si="531"/>
        <v>2012</v>
      </c>
      <c r="H8287" s="2">
        <f t="shared" si="532"/>
        <v>1</v>
      </c>
      <c r="I8287" s="2" t="b">
        <f t="shared" si="533"/>
        <v>0</v>
      </c>
      <c r="J8287" t="s">
        <v>34</v>
      </c>
      <c r="K8287">
        <v>20</v>
      </c>
      <c r="L8287">
        <v>1991.8985</v>
      </c>
      <c r="M8287">
        <v>7.0000000000000007E-2</v>
      </c>
      <c r="N8287" t="s">
        <v>18</v>
      </c>
      <c r="O8287">
        <v>88.36</v>
      </c>
      <c r="P8287">
        <v>125.99</v>
      </c>
      <c r="Q8287">
        <v>7.69</v>
      </c>
      <c r="R8287" t="s">
        <v>805</v>
      </c>
      <c r="S8287" t="s">
        <v>143</v>
      </c>
      <c r="T8287" t="s">
        <v>27</v>
      </c>
      <c r="U8287" t="s">
        <v>32</v>
      </c>
      <c r="V8287" t="s">
        <v>33</v>
      </c>
      <c r="W8287">
        <v>0.57999999999999996</v>
      </c>
    </row>
    <row r="8288" spans="1:23" x14ac:dyDescent="0.3">
      <c r="A8288" t="s">
        <v>1796</v>
      </c>
      <c r="B8288" t="s">
        <v>1797</v>
      </c>
      <c r="D8288" s="1">
        <v>41168</v>
      </c>
      <c r="E8288" s="1">
        <v>41168</v>
      </c>
      <c r="F8288" s="1" t="str">
        <f t="shared" si="530"/>
        <v>September</v>
      </c>
      <c r="G8288" s="1" t="str">
        <f t="shared" si="531"/>
        <v>2012</v>
      </c>
      <c r="H8288" s="2">
        <f t="shared" si="532"/>
        <v>0</v>
      </c>
      <c r="I8288" s="2" t="str">
        <f t="shared" si="533"/>
        <v>FREE DELIVERY</v>
      </c>
      <c r="J8288" t="s">
        <v>52</v>
      </c>
      <c r="K8288">
        <v>34</v>
      </c>
      <c r="L8288">
        <v>226.41</v>
      </c>
      <c r="M8288">
        <v>0.05</v>
      </c>
      <c r="N8288" t="s">
        <v>18</v>
      </c>
      <c r="O8288">
        <v>-164.89</v>
      </c>
      <c r="P8288">
        <v>6.48</v>
      </c>
      <c r="Q8288">
        <v>8.73</v>
      </c>
      <c r="R8288" t="s">
        <v>805</v>
      </c>
      <c r="S8288" t="s">
        <v>143</v>
      </c>
      <c r="T8288" t="s">
        <v>27</v>
      </c>
      <c r="U8288" t="s">
        <v>22</v>
      </c>
      <c r="V8288" t="s">
        <v>43</v>
      </c>
      <c r="W8288">
        <v>0.37</v>
      </c>
    </row>
    <row r="8289" spans="1:23" x14ac:dyDescent="0.3">
      <c r="A8289" t="s">
        <v>951</v>
      </c>
      <c r="B8289" t="s">
        <v>1322</v>
      </c>
      <c r="D8289" s="1">
        <v>40257</v>
      </c>
      <c r="E8289" s="1">
        <v>40257</v>
      </c>
      <c r="F8289" s="1" t="str">
        <f t="shared" si="530"/>
        <v>March</v>
      </c>
      <c r="G8289" s="1" t="str">
        <f t="shared" si="531"/>
        <v>2010</v>
      </c>
      <c r="H8289" s="2">
        <f t="shared" si="532"/>
        <v>0</v>
      </c>
      <c r="I8289" s="2" t="str">
        <f t="shared" si="533"/>
        <v>FREE DELIVERY</v>
      </c>
      <c r="J8289" t="s">
        <v>44</v>
      </c>
      <c r="K8289">
        <v>48</v>
      </c>
      <c r="L8289">
        <v>10462.540000000001</v>
      </c>
      <c r="M8289">
        <v>0.02</v>
      </c>
      <c r="N8289" t="s">
        <v>25</v>
      </c>
      <c r="O8289">
        <v>-1402.68</v>
      </c>
      <c r="P8289">
        <v>218.75</v>
      </c>
      <c r="Q8289">
        <v>69.64</v>
      </c>
      <c r="R8289" t="s">
        <v>805</v>
      </c>
      <c r="S8289" t="s">
        <v>143</v>
      </c>
      <c r="T8289" t="s">
        <v>42</v>
      </c>
      <c r="U8289" t="s">
        <v>36</v>
      </c>
      <c r="V8289" t="s">
        <v>55</v>
      </c>
      <c r="W8289">
        <v>0.77</v>
      </c>
    </row>
    <row r="8290" spans="1:23" x14ac:dyDescent="0.3">
      <c r="A8290" t="s">
        <v>1138</v>
      </c>
      <c r="B8290" t="s">
        <v>1250</v>
      </c>
      <c r="D8290" s="1">
        <v>40584</v>
      </c>
      <c r="E8290" s="1">
        <v>40586</v>
      </c>
      <c r="F8290" s="1" t="str">
        <f t="shared" si="530"/>
        <v>February</v>
      </c>
      <c r="G8290" s="1" t="str">
        <f t="shared" si="531"/>
        <v>2011</v>
      </c>
      <c r="H8290" s="2">
        <f t="shared" si="532"/>
        <v>2</v>
      </c>
      <c r="I8290" s="2" t="b">
        <f t="shared" si="533"/>
        <v>0</v>
      </c>
      <c r="J8290" t="s">
        <v>52</v>
      </c>
      <c r="K8290">
        <v>4</v>
      </c>
      <c r="L8290">
        <v>539.82000000000005</v>
      </c>
      <c r="M8290">
        <v>0</v>
      </c>
      <c r="N8290" t="s">
        <v>18</v>
      </c>
      <c r="O8290">
        <v>-64.78</v>
      </c>
      <c r="P8290">
        <v>120.33</v>
      </c>
      <c r="Q8290">
        <v>19.989999999999998</v>
      </c>
      <c r="R8290" t="s">
        <v>805</v>
      </c>
      <c r="S8290" t="s">
        <v>143</v>
      </c>
      <c r="T8290" t="s">
        <v>21</v>
      </c>
      <c r="U8290" t="s">
        <v>22</v>
      </c>
      <c r="V8290" t="s">
        <v>23</v>
      </c>
      <c r="W8290">
        <v>0.59</v>
      </c>
    </row>
    <row r="8291" spans="1:23" x14ac:dyDescent="0.3">
      <c r="A8291" t="s">
        <v>1138</v>
      </c>
      <c r="B8291" t="s">
        <v>1250</v>
      </c>
      <c r="D8291" s="1">
        <v>40584</v>
      </c>
      <c r="E8291" s="1">
        <v>40585</v>
      </c>
      <c r="F8291" s="1" t="str">
        <f t="shared" si="530"/>
        <v>February</v>
      </c>
      <c r="G8291" s="1" t="str">
        <f t="shared" si="531"/>
        <v>2011</v>
      </c>
      <c r="H8291" s="2">
        <f t="shared" si="532"/>
        <v>1</v>
      </c>
      <c r="I8291" s="2" t="b">
        <f t="shared" si="533"/>
        <v>0</v>
      </c>
      <c r="J8291" t="s">
        <v>52</v>
      </c>
      <c r="K8291">
        <v>6</v>
      </c>
      <c r="L8291">
        <v>1029.8855000000001</v>
      </c>
      <c r="M8291">
        <v>0.06</v>
      </c>
      <c r="N8291" t="s">
        <v>39</v>
      </c>
      <c r="O8291">
        <v>-620.83000000000004</v>
      </c>
      <c r="P8291">
        <v>205.99</v>
      </c>
      <c r="Q8291">
        <v>8.99</v>
      </c>
      <c r="R8291" t="s">
        <v>805</v>
      </c>
      <c r="S8291" t="s">
        <v>143</v>
      </c>
      <c r="T8291" t="s">
        <v>21</v>
      </c>
      <c r="U8291" t="s">
        <v>32</v>
      </c>
      <c r="V8291" t="s">
        <v>33</v>
      </c>
      <c r="W8291">
        <v>0.56000000000000005</v>
      </c>
    </row>
    <row r="8292" spans="1:23" x14ac:dyDescent="0.3">
      <c r="A8292" t="s">
        <v>1138</v>
      </c>
      <c r="B8292" t="s">
        <v>1250</v>
      </c>
      <c r="D8292" s="1">
        <v>40946</v>
      </c>
      <c r="E8292" s="1">
        <v>40948</v>
      </c>
      <c r="F8292" s="1" t="str">
        <f t="shared" si="530"/>
        <v>February</v>
      </c>
      <c r="G8292" s="1" t="str">
        <f t="shared" si="531"/>
        <v>2012</v>
      </c>
      <c r="H8292" s="2">
        <f t="shared" si="532"/>
        <v>2</v>
      </c>
      <c r="I8292" s="2" t="b">
        <f t="shared" si="533"/>
        <v>0</v>
      </c>
      <c r="J8292" t="s">
        <v>24</v>
      </c>
      <c r="K8292">
        <v>45</v>
      </c>
      <c r="L8292">
        <v>299.94</v>
      </c>
      <c r="M8292">
        <v>0.06</v>
      </c>
      <c r="N8292" t="s">
        <v>18</v>
      </c>
      <c r="O8292">
        <v>38.74</v>
      </c>
      <c r="P8292">
        <v>6.75</v>
      </c>
      <c r="Q8292">
        <v>2.99</v>
      </c>
      <c r="R8292" t="s">
        <v>805</v>
      </c>
      <c r="S8292" t="s">
        <v>143</v>
      </c>
      <c r="T8292" t="s">
        <v>21</v>
      </c>
      <c r="U8292" t="s">
        <v>22</v>
      </c>
      <c r="V8292" t="s">
        <v>29</v>
      </c>
      <c r="W8292">
        <v>0.35</v>
      </c>
    </row>
    <row r="8293" spans="1:23" x14ac:dyDescent="0.3">
      <c r="A8293" t="s">
        <v>1389</v>
      </c>
      <c r="B8293" t="s">
        <v>1794</v>
      </c>
      <c r="D8293" s="1">
        <v>40736</v>
      </c>
      <c r="E8293" s="1">
        <v>40743</v>
      </c>
      <c r="F8293" s="1" t="str">
        <f t="shared" si="530"/>
        <v>July</v>
      </c>
      <c r="G8293" s="1" t="str">
        <f t="shared" si="531"/>
        <v>2011</v>
      </c>
      <c r="H8293" s="2">
        <f t="shared" si="532"/>
        <v>7</v>
      </c>
      <c r="I8293" s="2" t="b">
        <f t="shared" si="533"/>
        <v>0</v>
      </c>
      <c r="J8293" t="s">
        <v>17</v>
      </c>
      <c r="K8293">
        <v>23</v>
      </c>
      <c r="L8293">
        <v>149.31</v>
      </c>
      <c r="M8293">
        <v>0.06</v>
      </c>
      <c r="N8293" t="s">
        <v>18</v>
      </c>
      <c r="O8293">
        <v>-98.42</v>
      </c>
      <c r="P8293">
        <v>6.48</v>
      </c>
      <c r="Q8293">
        <v>7.81</v>
      </c>
      <c r="R8293" t="s">
        <v>805</v>
      </c>
      <c r="S8293" t="s">
        <v>143</v>
      </c>
      <c r="T8293" t="s">
        <v>27</v>
      </c>
      <c r="U8293" t="s">
        <v>22</v>
      </c>
      <c r="V8293" t="s">
        <v>43</v>
      </c>
      <c r="W8293">
        <v>0.37</v>
      </c>
    </row>
    <row r="8294" spans="1:23" x14ac:dyDescent="0.3">
      <c r="A8294" t="s">
        <v>1706</v>
      </c>
      <c r="B8294" t="s">
        <v>1707</v>
      </c>
      <c r="D8294" s="1">
        <v>40454</v>
      </c>
      <c r="E8294" s="1">
        <v>40455</v>
      </c>
      <c r="F8294" s="1" t="str">
        <f t="shared" si="530"/>
        <v>October</v>
      </c>
      <c r="G8294" s="1" t="str">
        <f t="shared" si="531"/>
        <v>2010</v>
      </c>
      <c r="H8294" s="2">
        <f t="shared" si="532"/>
        <v>1</v>
      </c>
      <c r="I8294" s="2" t="b">
        <f t="shared" si="533"/>
        <v>0</v>
      </c>
      <c r="J8294" t="s">
        <v>24</v>
      </c>
      <c r="K8294">
        <v>5</v>
      </c>
      <c r="L8294">
        <v>53.01</v>
      </c>
      <c r="M8294">
        <v>0.08</v>
      </c>
      <c r="N8294" t="s">
        <v>18</v>
      </c>
      <c r="O8294">
        <v>3.85</v>
      </c>
      <c r="P8294">
        <v>10.31</v>
      </c>
      <c r="Q8294">
        <v>1.79</v>
      </c>
      <c r="R8294" t="s">
        <v>805</v>
      </c>
      <c r="S8294" t="s">
        <v>143</v>
      </c>
      <c r="T8294" t="s">
        <v>21</v>
      </c>
      <c r="U8294" t="s">
        <v>22</v>
      </c>
      <c r="V8294" t="s">
        <v>43</v>
      </c>
      <c r="W8294">
        <v>0.38</v>
      </c>
    </row>
    <row r="8295" spans="1:23" x14ac:dyDescent="0.3">
      <c r="A8295" t="s">
        <v>1381</v>
      </c>
      <c r="B8295" t="s">
        <v>1435</v>
      </c>
      <c r="D8295" s="1">
        <v>40519</v>
      </c>
      <c r="E8295" s="1">
        <v>40521</v>
      </c>
      <c r="F8295" s="1" t="str">
        <f t="shared" si="530"/>
        <v>December</v>
      </c>
      <c r="G8295" s="1" t="str">
        <f t="shared" si="531"/>
        <v>2010</v>
      </c>
      <c r="H8295" s="2">
        <f t="shared" si="532"/>
        <v>2</v>
      </c>
      <c r="I8295" s="2" t="b">
        <f t="shared" si="533"/>
        <v>0</v>
      </c>
      <c r="J8295" t="s">
        <v>24</v>
      </c>
      <c r="K8295">
        <v>7</v>
      </c>
      <c r="L8295">
        <v>44.64</v>
      </c>
      <c r="M8295">
        <v>0.03</v>
      </c>
      <c r="N8295" t="s">
        <v>39</v>
      </c>
      <c r="O8295">
        <v>2.08</v>
      </c>
      <c r="P8295">
        <v>5.84</v>
      </c>
      <c r="Q8295">
        <v>1.2</v>
      </c>
      <c r="R8295" t="s">
        <v>805</v>
      </c>
      <c r="S8295" t="s">
        <v>143</v>
      </c>
      <c r="T8295" t="s">
        <v>21</v>
      </c>
      <c r="U8295" t="s">
        <v>22</v>
      </c>
      <c r="V8295" t="s">
        <v>60</v>
      </c>
      <c r="W8295">
        <v>0.55000000000000004</v>
      </c>
    </row>
    <row r="8296" spans="1:23" x14ac:dyDescent="0.3">
      <c r="A8296" t="s">
        <v>1381</v>
      </c>
      <c r="B8296" t="s">
        <v>1435</v>
      </c>
      <c r="D8296" s="1">
        <v>40519</v>
      </c>
      <c r="E8296" s="1">
        <v>40521</v>
      </c>
      <c r="F8296" s="1" t="str">
        <f t="shared" si="530"/>
        <v>December</v>
      </c>
      <c r="G8296" s="1" t="str">
        <f t="shared" si="531"/>
        <v>2010</v>
      </c>
      <c r="H8296" s="2">
        <f t="shared" si="532"/>
        <v>2</v>
      </c>
      <c r="I8296" s="2" t="b">
        <f t="shared" si="533"/>
        <v>0</v>
      </c>
      <c r="J8296" t="s">
        <v>24</v>
      </c>
      <c r="K8296">
        <v>41</v>
      </c>
      <c r="L8296">
        <v>1289.6199999999999</v>
      </c>
      <c r="M8296">
        <v>0.03</v>
      </c>
      <c r="N8296" t="s">
        <v>18</v>
      </c>
      <c r="O8296">
        <v>432.52</v>
      </c>
      <c r="P8296">
        <v>35.99</v>
      </c>
      <c r="Q8296">
        <v>1.1000000000000001</v>
      </c>
      <c r="R8296" t="s">
        <v>805</v>
      </c>
      <c r="S8296" t="s">
        <v>143</v>
      </c>
      <c r="T8296" t="s">
        <v>21</v>
      </c>
      <c r="U8296" t="s">
        <v>32</v>
      </c>
      <c r="V8296" t="s">
        <v>33</v>
      </c>
      <c r="W8296">
        <v>0.55000000000000004</v>
      </c>
    </row>
    <row r="8297" spans="1:23" x14ac:dyDescent="0.3">
      <c r="A8297" t="s">
        <v>964</v>
      </c>
      <c r="B8297" t="s">
        <v>1359</v>
      </c>
      <c r="D8297" s="1">
        <v>40453</v>
      </c>
      <c r="E8297" s="1">
        <v>40455</v>
      </c>
      <c r="F8297" s="1" t="str">
        <f t="shared" si="530"/>
        <v>October</v>
      </c>
      <c r="G8297" s="1" t="str">
        <f t="shared" si="531"/>
        <v>2010</v>
      </c>
      <c r="H8297" s="2">
        <f t="shared" si="532"/>
        <v>2</v>
      </c>
      <c r="I8297" s="2" t="b">
        <f t="shared" si="533"/>
        <v>0</v>
      </c>
      <c r="J8297" t="s">
        <v>24</v>
      </c>
      <c r="K8297">
        <v>48</v>
      </c>
      <c r="L8297">
        <v>313.52</v>
      </c>
      <c r="M8297">
        <v>0.05</v>
      </c>
      <c r="N8297" t="s">
        <v>18</v>
      </c>
      <c r="O8297">
        <v>-254.68</v>
      </c>
      <c r="P8297">
        <v>6.48</v>
      </c>
      <c r="Q8297">
        <v>9.17</v>
      </c>
      <c r="R8297" t="s">
        <v>805</v>
      </c>
      <c r="S8297" t="s">
        <v>143</v>
      </c>
      <c r="T8297" t="s">
        <v>42</v>
      </c>
      <c r="U8297" t="s">
        <v>22</v>
      </c>
      <c r="V8297" t="s">
        <v>43</v>
      </c>
      <c r="W8297">
        <v>0.37</v>
      </c>
    </row>
    <row r="8298" spans="1:23" x14ac:dyDescent="0.3">
      <c r="A8298" t="s">
        <v>1796</v>
      </c>
      <c r="B8298" t="s">
        <v>1797</v>
      </c>
      <c r="D8298" s="1">
        <v>39893</v>
      </c>
      <c r="E8298" s="1">
        <v>39895</v>
      </c>
      <c r="F8298" s="1" t="str">
        <f t="shared" si="530"/>
        <v>March</v>
      </c>
      <c r="G8298" s="1" t="str">
        <f t="shared" si="531"/>
        <v>2009</v>
      </c>
      <c r="H8298" s="2">
        <f t="shared" si="532"/>
        <v>2</v>
      </c>
      <c r="I8298" s="2" t="b">
        <f t="shared" si="533"/>
        <v>0</v>
      </c>
      <c r="J8298" t="s">
        <v>34</v>
      </c>
      <c r="K8298">
        <v>44</v>
      </c>
      <c r="L8298">
        <v>2587.5300000000002</v>
      </c>
      <c r="M8298">
        <v>0.02</v>
      </c>
      <c r="N8298" t="s">
        <v>18</v>
      </c>
      <c r="O8298">
        <v>401.85</v>
      </c>
      <c r="P8298">
        <v>55.94</v>
      </c>
      <c r="Q8298">
        <v>6.55</v>
      </c>
      <c r="R8298" t="s">
        <v>805</v>
      </c>
      <c r="S8298" t="s">
        <v>143</v>
      </c>
      <c r="T8298" t="s">
        <v>27</v>
      </c>
      <c r="U8298" t="s">
        <v>32</v>
      </c>
      <c r="V8298" t="s">
        <v>48</v>
      </c>
      <c r="W8298">
        <v>0.68</v>
      </c>
    </row>
    <row r="8299" spans="1:23" x14ac:dyDescent="0.3">
      <c r="A8299" t="s">
        <v>1007</v>
      </c>
      <c r="B8299" t="s">
        <v>1304</v>
      </c>
      <c r="D8299" s="1">
        <v>39834</v>
      </c>
      <c r="E8299" s="1">
        <v>39835</v>
      </c>
      <c r="F8299" s="1" t="str">
        <f t="shared" si="530"/>
        <v>January</v>
      </c>
      <c r="G8299" s="1" t="str">
        <f t="shared" si="531"/>
        <v>2009</v>
      </c>
      <c r="H8299" s="2">
        <f t="shared" si="532"/>
        <v>1</v>
      </c>
      <c r="I8299" s="2" t="b">
        <f t="shared" si="533"/>
        <v>0</v>
      </c>
      <c r="J8299" t="s">
        <v>44</v>
      </c>
      <c r="K8299">
        <v>41</v>
      </c>
      <c r="L8299">
        <v>312.26</v>
      </c>
      <c r="M8299">
        <v>0.08</v>
      </c>
      <c r="N8299" t="s">
        <v>18</v>
      </c>
      <c r="O8299">
        <v>-10.38</v>
      </c>
      <c r="P8299">
        <v>7.84</v>
      </c>
      <c r="Q8299">
        <v>4.71</v>
      </c>
      <c r="R8299" t="s">
        <v>805</v>
      </c>
      <c r="S8299" t="s">
        <v>143</v>
      </c>
      <c r="T8299" t="s">
        <v>31</v>
      </c>
      <c r="U8299" t="s">
        <v>22</v>
      </c>
      <c r="V8299" t="s">
        <v>29</v>
      </c>
      <c r="W8299">
        <v>0.35</v>
      </c>
    </row>
    <row r="8300" spans="1:23" x14ac:dyDescent="0.3">
      <c r="A8300" t="s">
        <v>1007</v>
      </c>
      <c r="B8300" t="s">
        <v>1304</v>
      </c>
      <c r="D8300" s="1">
        <v>39834</v>
      </c>
      <c r="E8300" s="1">
        <v>39835</v>
      </c>
      <c r="F8300" s="1" t="str">
        <f t="shared" si="530"/>
        <v>January</v>
      </c>
      <c r="G8300" s="1" t="str">
        <f t="shared" si="531"/>
        <v>2009</v>
      </c>
      <c r="H8300" s="2">
        <f t="shared" si="532"/>
        <v>1</v>
      </c>
      <c r="I8300" s="2" t="b">
        <f t="shared" si="533"/>
        <v>0</v>
      </c>
      <c r="J8300" t="s">
        <v>44</v>
      </c>
      <c r="K8300">
        <v>40</v>
      </c>
      <c r="L8300">
        <v>4152.55</v>
      </c>
      <c r="M8300">
        <v>0.03</v>
      </c>
      <c r="N8300" t="s">
        <v>18</v>
      </c>
      <c r="O8300">
        <v>813.33</v>
      </c>
      <c r="P8300">
        <v>105.34</v>
      </c>
      <c r="Q8300">
        <v>24.49</v>
      </c>
      <c r="R8300" t="s">
        <v>805</v>
      </c>
      <c r="S8300" t="s">
        <v>143</v>
      </c>
      <c r="T8300" t="s">
        <v>31</v>
      </c>
      <c r="U8300" t="s">
        <v>36</v>
      </c>
      <c r="V8300" t="s">
        <v>37</v>
      </c>
      <c r="W8300">
        <v>0.61</v>
      </c>
    </row>
    <row r="8301" spans="1:23" x14ac:dyDescent="0.3">
      <c r="A8301" t="s">
        <v>1706</v>
      </c>
      <c r="B8301" t="s">
        <v>1707</v>
      </c>
      <c r="D8301" s="1">
        <v>40966</v>
      </c>
      <c r="E8301" s="1">
        <v>40968</v>
      </c>
      <c r="F8301" s="1" t="str">
        <f t="shared" si="530"/>
        <v>February</v>
      </c>
      <c r="G8301" s="1" t="str">
        <f t="shared" si="531"/>
        <v>2012</v>
      </c>
      <c r="H8301" s="2">
        <f t="shared" si="532"/>
        <v>2</v>
      </c>
      <c r="I8301" s="2" t="b">
        <f t="shared" si="533"/>
        <v>0</v>
      </c>
      <c r="J8301" t="s">
        <v>24</v>
      </c>
      <c r="K8301">
        <v>43</v>
      </c>
      <c r="L8301">
        <v>894.51</v>
      </c>
      <c r="M8301">
        <v>0.08</v>
      </c>
      <c r="N8301" t="s">
        <v>18</v>
      </c>
      <c r="O8301">
        <v>294.20999999999998</v>
      </c>
      <c r="P8301">
        <v>20.89</v>
      </c>
      <c r="Q8301">
        <v>1.99</v>
      </c>
      <c r="R8301" t="s">
        <v>805</v>
      </c>
      <c r="S8301" t="s">
        <v>143</v>
      </c>
      <c r="T8301" t="s">
        <v>21</v>
      </c>
      <c r="U8301" t="s">
        <v>32</v>
      </c>
      <c r="V8301" t="s">
        <v>48</v>
      </c>
      <c r="W8301">
        <v>0.48</v>
      </c>
    </row>
    <row r="8302" spans="1:23" x14ac:dyDescent="0.3">
      <c r="A8302" t="s">
        <v>946</v>
      </c>
      <c r="B8302" t="s">
        <v>947</v>
      </c>
      <c r="D8302" s="1">
        <v>40386</v>
      </c>
      <c r="E8302" s="1">
        <v>40387</v>
      </c>
      <c r="F8302" s="1" t="str">
        <f t="shared" si="530"/>
        <v>July</v>
      </c>
      <c r="G8302" s="1" t="str">
        <f t="shared" si="531"/>
        <v>2010</v>
      </c>
      <c r="H8302" s="2">
        <f t="shared" si="532"/>
        <v>1</v>
      </c>
      <c r="I8302" s="2" t="b">
        <f t="shared" si="533"/>
        <v>0</v>
      </c>
      <c r="J8302" t="s">
        <v>34</v>
      </c>
      <c r="K8302">
        <v>23</v>
      </c>
      <c r="L8302">
        <v>164.02</v>
      </c>
      <c r="M8302">
        <v>0.03</v>
      </c>
      <c r="N8302" t="s">
        <v>39</v>
      </c>
      <c r="O8302">
        <v>-47.64</v>
      </c>
      <c r="P8302">
        <v>6.68</v>
      </c>
      <c r="Q8302">
        <v>6.15</v>
      </c>
      <c r="R8302" t="s">
        <v>805</v>
      </c>
      <c r="S8302" t="s">
        <v>143</v>
      </c>
      <c r="T8302" t="s">
        <v>31</v>
      </c>
      <c r="U8302" t="s">
        <v>22</v>
      </c>
      <c r="V8302" t="s">
        <v>43</v>
      </c>
      <c r="W8302">
        <v>0.37</v>
      </c>
    </row>
    <row r="8303" spans="1:23" x14ac:dyDescent="0.3">
      <c r="A8303" t="s">
        <v>946</v>
      </c>
      <c r="B8303" t="s">
        <v>947</v>
      </c>
      <c r="D8303" s="1">
        <v>40386</v>
      </c>
      <c r="E8303" s="1">
        <v>40387</v>
      </c>
      <c r="F8303" s="1" t="str">
        <f t="shared" si="530"/>
        <v>July</v>
      </c>
      <c r="G8303" s="1" t="str">
        <f t="shared" si="531"/>
        <v>2010</v>
      </c>
      <c r="H8303" s="2">
        <f t="shared" si="532"/>
        <v>1</v>
      </c>
      <c r="I8303" s="2" t="b">
        <f t="shared" si="533"/>
        <v>0</v>
      </c>
      <c r="J8303" t="s">
        <v>34</v>
      </c>
      <c r="K8303">
        <v>23</v>
      </c>
      <c r="L8303">
        <v>136.81</v>
      </c>
      <c r="M8303">
        <v>0.01</v>
      </c>
      <c r="N8303" t="s">
        <v>18</v>
      </c>
      <c r="O8303">
        <v>-30.51</v>
      </c>
      <c r="P8303">
        <v>5.68</v>
      </c>
      <c r="Q8303">
        <v>3.6</v>
      </c>
      <c r="R8303" t="s">
        <v>805</v>
      </c>
      <c r="S8303" t="s">
        <v>143</v>
      </c>
      <c r="T8303" t="s">
        <v>31</v>
      </c>
      <c r="U8303" t="s">
        <v>22</v>
      </c>
      <c r="V8303" t="s">
        <v>82</v>
      </c>
      <c r="W8303">
        <v>0.56000000000000005</v>
      </c>
    </row>
    <row r="8304" spans="1:23" x14ac:dyDescent="0.3">
      <c r="A8304" t="s">
        <v>946</v>
      </c>
      <c r="B8304" t="s">
        <v>947</v>
      </c>
      <c r="D8304" s="1">
        <v>40386</v>
      </c>
      <c r="E8304" s="1">
        <v>40386</v>
      </c>
      <c r="F8304" s="1" t="str">
        <f t="shared" si="530"/>
        <v>July</v>
      </c>
      <c r="G8304" s="1" t="str">
        <f t="shared" si="531"/>
        <v>2010</v>
      </c>
      <c r="H8304" s="2">
        <f t="shared" si="532"/>
        <v>0</v>
      </c>
      <c r="I8304" s="2" t="str">
        <f t="shared" si="533"/>
        <v>FREE DELIVERY</v>
      </c>
      <c r="J8304" t="s">
        <v>34</v>
      </c>
      <c r="K8304">
        <v>26</v>
      </c>
      <c r="L8304">
        <v>4701.6899999999996</v>
      </c>
      <c r="M8304">
        <v>0</v>
      </c>
      <c r="N8304" t="s">
        <v>39</v>
      </c>
      <c r="O8304">
        <v>1148.9000000000001</v>
      </c>
      <c r="P8304">
        <v>205.99</v>
      </c>
      <c r="Q8304">
        <v>2.5</v>
      </c>
      <c r="R8304" t="s">
        <v>805</v>
      </c>
      <c r="S8304" t="s">
        <v>143</v>
      </c>
      <c r="T8304" t="s">
        <v>31</v>
      </c>
      <c r="U8304" t="s">
        <v>32</v>
      </c>
      <c r="V8304" t="s">
        <v>33</v>
      </c>
      <c r="W8304">
        <v>0.59</v>
      </c>
    </row>
    <row r="8305" spans="1:23" x14ac:dyDescent="0.3">
      <c r="A8305" t="s">
        <v>1214</v>
      </c>
      <c r="B8305" t="s">
        <v>1019</v>
      </c>
      <c r="D8305" s="1">
        <v>40216</v>
      </c>
      <c r="E8305" s="1">
        <v>40217</v>
      </c>
      <c r="F8305" s="1" t="str">
        <f t="shared" si="530"/>
        <v>February</v>
      </c>
      <c r="G8305" s="1" t="str">
        <f t="shared" si="531"/>
        <v>2010</v>
      </c>
      <c r="H8305" s="2">
        <f t="shared" si="532"/>
        <v>1</v>
      </c>
      <c r="I8305" s="2" t="b">
        <f t="shared" si="533"/>
        <v>0</v>
      </c>
      <c r="J8305" t="s">
        <v>52</v>
      </c>
      <c r="K8305">
        <v>21</v>
      </c>
      <c r="L8305">
        <v>109.87</v>
      </c>
      <c r="M8305">
        <v>0.05</v>
      </c>
      <c r="N8305" t="s">
        <v>18</v>
      </c>
      <c r="O8305">
        <v>-98.17</v>
      </c>
      <c r="P8305">
        <v>4.9800000000000004</v>
      </c>
      <c r="Q8305">
        <v>7.54</v>
      </c>
      <c r="R8305" t="s">
        <v>805</v>
      </c>
      <c r="S8305" t="s">
        <v>143</v>
      </c>
      <c r="T8305" t="s">
        <v>31</v>
      </c>
      <c r="U8305" t="s">
        <v>22</v>
      </c>
      <c r="V8305" t="s">
        <v>43</v>
      </c>
      <c r="W8305">
        <v>0.38</v>
      </c>
    </row>
    <row r="8306" spans="1:23" x14ac:dyDescent="0.3">
      <c r="A8306" t="s">
        <v>1214</v>
      </c>
      <c r="B8306" t="s">
        <v>1019</v>
      </c>
      <c r="D8306" s="1">
        <v>40216</v>
      </c>
      <c r="E8306" s="1">
        <v>40216</v>
      </c>
      <c r="F8306" s="1" t="str">
        <f t="shared" si="530"/>
        <v>February</v>
      </c>
      <c r="G8306" s="1" t="str">
        <f t="shared" si="531"/>
        <v>2010</v>
      </c>
      <c r="H8306" s="2">
        <f t="shared" si="532"/>
        <v>0</v>
      </c>
      <c r="I8306" s="2" t="str">
        <f t="shared" si="533"/>
        <v>FREE DELIVERY</v>
      </c>
      <c r="J8306" t="s">
        <v>52</v>
      </c>
      <c r="K8306">
        <v>37</v>
      </c>
      <c r="L8306">
        <v>816.65</v>
      </c>
      <c r="M8306">
        <v>0.09</v>
      </c>
      <c r="N8306" t="s">
        <v>18</v>
      </c>
      <c r="O8306">
        <v>-182.8</v>
      </c>
      <c r="P8306">
        <v>22.84</v>
      </c>
      <c r="Q8306">
        <v>16.87</v>
      </c>
      <c r="R8306" t="s">
        <v>805</v>
      </c>
      <c r="S8306" t="s">
        <v>143</v>
      </c>
      <c r="T8306" t="s">
        <v>31</v>
      </c>
      <c r="U8306" t="s">
        <v>22</v>
      </c>
      <c r="V8306" t="s">
        <v>43</v>
      </c>
      <c r="W8306">
        <v>0.39</v>
      </c>
    </row>
    <row r="8307" spans="1:23" x14ac:dyDescent="0.3">
      <c r="A8307" t="s">
        <v>904</v>
      </c>
      <c r="B8307" t="s">
        <v>1792</v>
      </c>
      <c r="D8307" s="1">
        <v>40922</v>
      </c>
      <c r="E8307" s="1">
        <v>40923</v>
      </c>
      <c r="F8307" s="1" t="str">
        <f t="shared" si="530"/>
        <v>January</v>
      </c>
      <c r="G8307" s="1" t="str">
        <f t="shared" si="531"/>
        <v>2012</v>
      </c>
      <c r="H8307" s="2">
        <f t="shared" si="532"/>
        <v>1</v>
      </c>
      <c r="I8307" s="2" t="b">
        <f t="shared" si="533"/>
        <v>0</v>
      </c>
      <c r="J8307" t="s">
        <v>34</v>
      </c>
      <c r="K8307">
        <v>38</v>
      </c>
      <c r="L8307">
        <v>17605.77</v>
      </c>
      <c r="M8307">
        <v>0.01</v>
      </c>
      <c r="N8307" t="s">
        <v>25</v>
      </c>
      <c r="O8307">
        <v>-370.04</v>
      </c>
      <c r="P8307">
        <v>449.99</v>
      </c>
      <c r="Q8307">
        <v>49</v>
      </c>
      <c r="R8307" t="s">
        <v>805</v>
      </c>
      <c r="S8307" t="s">
        <v>143</v>
      </c>
      <c r="T8307" t="s">
        <v>21</v>
      </c>
      <c r="U8307" t="s">
        <v>32</v>
      </c>
      <c r="V8307" t="s">
        <v>62</v>
      </c>
      <c r="W8307">
        <v>0.38</v>
      </c>
    </row>
    <row r="8308" spans="1:23" x14ac:dyDescent="0.3">
      <c r="A8308" t="s">
        <v>1026</v>
      </c>
      <c r="B8308" t="s">
        <v>1030</v>
      </c>
      <c r="D8308" s="1">
        <v>40729</v>
      </c>
      <c r="E8308" s="1">
        <v>40730</v>
      </c>
      <c r="F8308" s="1" t="str">
        <f t="shared" si="530"/>
        <v>July</v>
      </c>
      <c r="G8308" s="1" t="str">
        <f t="shared" si="531"/>
        <v>2011</v>
      </c>
      <c r="H8308" s="2">
        <f t="shared" si="532"/>
        <v>1</v>
      </c>
      <c r="I8308" s="2" t="b">
        <f t="shared" si="533"/>
        <v>0</v>
      </c>
      <c r="J8308" t="s">
        <v>44</v>
      </c>
      <c r="K8308">
        <v>7</v>
      </c>
      <c r="L8308">
        <v>55.68</v>
      </c>
      <c r="M8308">
        <v>0.1</v>
      </c>
      <c r="N8308" t="s">
        <v>39</v>
      </c>
      <c r="O8308">
        <v>-7.4</v>
      </c>
      <c r="P8308">
        <v>5.98</v>
      </c>
      <c r="Q8308">
        <v>5.15</v>
      </c>
      <c r="R8308" t="s">
        <v>805</v>
      </c>
      <c r="S8308" t="s">
        <v>143</v>
      </c>
      <c r="T8308" t="s">
        <v>21</v>
      </c>
      <c r="U8308" t="s">
        <v>22</v>
      </c>
      <c r="V8308" t="s">
        <v>43</v>
      </c>
      <c r="W8308">
        <v>0.36</v>
      </c>
    </row>
    <row r="8309" spans="1:23" x14ac:dyDescent="0.3">
      <c r="A8309" t="s">
        <v>1026</v>
      </c>
      <c r="B8309" t="s">
        <v>1030</v>
      </c>
      <c r="D8309" s="1">
        <v>40729</v>
      </c>
      <c r="E8309" s="1">
        <v>40730</v>
      </c>
      <c r="F8309" s="1" t="str">
        <f t="shared" si="530"/>
        <v>July</v>
      </c>
      <c r="G8309" s="1" t="str">
        <f t="shared" si="531"/>
        <v>2011</v>
      </c>
      <c r="H8309" s="2">
        <f t="shared" si="532"/>
        <v>1</v>
      </c>
      <c r="I8309" s="2" t="b">
        <f t="shared" si="533"/>
        <v>0</v>
      </c>
      <c r="J8309" t="s">
        <v>44</v>
      </c>
      <c r="K8309">
        <v>47</v>
      </c>
      <c r="L8309">
        <v>14588.28</v>
      </c>
      <c r="M8309">
        <v>0.06</v>
      </c>
      <c r="N8309" t="s">
        <v>25</v>
      </c>
      <c r="O8309">
        <v>861.78</v>
      </c>
      <c r="P8309">
        <v>328.14</v>
      </c>
      <c r="Q8309">
        <v>91.05</v>
      </c>
      <c r="R8309" t="s">
        <v>805</v>
      </c>
      <c r="S8309" t="s">
        <v>143</v>
      </c>
      <c r="T8309" t="s">
        <v>21</v>
      </c>
      <c r="U8309" t="s">
        <v>22</v>
      </c>
      <c r="V8309" t="s">
        <v>28</v>
      </c>
      <c r="W8309">
        <v>0.56999999999999995</v>
      </c>
    </row>
    <row r="8310" spans="1:23" x14ac:dyDescent="0.3">
      <c r="A8310" t="s">
        <v>1026</v>
      </c>
      <c r="B8310" t="s">
        <v>1030</v>
      </c>
      <c r="D8310" s="1">
        <v>40729</v>
      </c>
      <c r="E8310" s="1">
        <v>40731</v>
      </c>
      <c r="F8310" s="1" t="str">
        <f t="shared" si="530"/>
        <v>July</v>
      </c>
      <c r="G8310" s="1" t="str">
        <f t="shared" si="531"/>
        <v>2011</v>
      </c>
      <c r="H8310" s="2">
        <f t="shared" si="532"/>
        <v>2</v>
      </c>
      <c r="I8310" s="2" t="b">
        <f t="shared" si="533"/>
        <v>0</v>
      </c>
      <c r="J8310" t="s">
        <v>44</v>
      </c>
      <c r="K8310">
        <v>27</v>
      </c>
      <c r="L8310">
        <v>2675.08</v>
      </c>
      <c r="M8310">
        <v>7.0000000000000007E-2</v>
      </c>
      <c r="N8310" t="s">
        <v>39</v>
      </c>
      <c r="O8310">
        <v>489.58</v>
      </c>
      <c r="P8310">
        <v>105.34</v>
      </c>
      <c r="Q8310">
        <v>24.49</v>
      </c>
      <c r="R8310" t="s">
        <v>805</v>
      </c>
      <c r="S8310" t="s">
        <v>143</v>
      </c>
      <c r="T8310" t="s">
        <v>21</v>
      </c>
      <c r="U8310" t="s">
        <v>36</v>
      </c>
      <c r="V8310" t="s">
        <v>37</v>
      </c>
      <c r="W8310">
        <v>0.61</v>
      </c>
    </row>
    <row r="8311" spans="1:23" x14ac:dyDescent="0.3">
      <c r="A8311" t="s">
        <v>951</v>
      </c>
      <c r="B8311" t="s">
        <v>1322</v>
      </c>
      <c r="D8311" s="1">
        <v>40313</v>
      </c>
      <c r="E8311" s="1">
        <v>40313</v>
      </c>
      <c r="F8311" s="1" t="str">
        <f t="shared" si="530"/>
        <v>May</v>
      </c>
      <c r="G8311" s="1" t="str">
        <f t="shared" si="531"/>
        <v>2010</v>
      </c>
      <c r="H8311" s="2">
        <f t="shared" si="532"/>
        <v>0</v>
      </c>
      <c r="I8311" s="2" t="str">
        <f t="shared" si="533"/>
        <v>FREE DELIVERY</v>
      </c>
      <c r="J8311" t="s">
        <v>44</v>
      </c>
      <c r="K8311">
        <v>47</v>
      </c>
      <c r="L8311">
        <v>280.45</v>
      </c>
      <c r="M8311">
        <v>0.1</v>
      </c>
      <c r="N8311" t="s">
        <v>18</v>
      </c>
      <c r="O8311">
        <v>-143.65</v>
      </c>
      <c r="P8311">
        <v>6.48</v>
      </c>
      <c r="Q8311">
        <v>6.35</v>
      </c>
      <c r="R8311" t="s">
        <v>805</v>
      </c>
      <c r="S8311" t="s">
        <v>143</v>
      </c>
      <c r="T8311" t="s">
        <v>42</v>
      </c>
      <c r="U8311" t="s">
        <v>22</v>
      </c>
      <c r="V8311" t="s">
        <v>43</v>
      </c>
      <c r="W8311">
        <v>0.37</v>
      </c>
    </row>
    <row r="8312" spans="1:23" x14ac:dyDescent="0.3">
      <c r="A8312" t="s">
        <v>1214</v>
      </c>
      <c r="B8312" t="s">
        <v>1019</v>
      </c>
      <c r="D8312" s="1">
        <v>41181</v>
      </c>
      <c r="E8312" s="1">
        <v>41186</v>
      </c>
      <c r="F8312" s="1" t="str">
        <f t="shared" si="530"/>
        <v>October</v>
      </c>
      <c r="G8312" s="1" t="str">
        <f t="shared" si="531"/>
        <v>2012</v>
      </c>
      <c r="H8312" s="2">
        <f t="shared" si="532"/>
        <v>5</v>
      </c>
      <c r="I8312" s="2" t="b">
        <f t="shared" si="533"/>
        <v>0</v>
      </c>
      <c r="J8312" t="s">
        <v>17</v>
      </c>
      <c r="K8312">
        <v>50</v>
      </c>
      <c r="L8312">
        <v>481.23</v>
      </c>
      <c r="M8312">
        <v>7.0000000000000007E-2</v>
      </c>
      <c r="N8312" t="s">
        <v>18</v>
      </c>
      <c r="O8312">
        <v>-409.24</v>
      </c>
      <c r="P8312">
        <v>9.98</v>
      </c>
      <c r="Q8312">
        <v>12.52</v>
      </c>
      <c r="R8312" t="s">
        <v>805</v>
      </c>
      <c r="S8312" t="s">
        <v>143</v>
      </c>
      <c r="T8312" t="s">
        <v>31</v>
      </c>
      <c r="U8312" t="s">
        <v>36</v>
      </c>
      <c r="V8312" t="s">
        <v>37</v>
      </c>
      <c r="W8312">
        <v>0.56999999999999995</v>
      </c>
    </row>
    <row r="8313" spans="1:23" x14ac:dyDescent="0.3">
      <c r="A8313" t="s">
        <v>1214</v>
      </c>
      <c r="B8313" t="s">
        <v>1019</v>
      </c>
      <c r="D8313" s="1">
        <v>41181</v>
      </c>
      <c r="E8313" s="1">
        <v>41188</v>
      </c>
      <c r="F8313" s="1" t="str">
        <f t="shared" si="530"/>
        <v>October</v>
      </c>
      <c r="G8313" s="1" t="str">
        <f t="shared" si="531"/>
        <v>2012</v>
      </c>
      <c r="H8313" s="2">
        <f t="shared" si="532"/>
        <v>7</v>
      </c>
      <c r="I8313" s="2" t="b">
        <f t="shared" si="533"/>
        <v>0</v>
      </c>
      <c r="J8313" t="s">
        <v>17</v>
      </c>
      <c r="K8313">
        <v>41</v>
      </c>
      <c r="L8313">
        <v>265.39</v>
      </c>
      <c r="M8313">
        <v>0.1</v>
      </c>
      <c r="N8313" t="s">
        <v>18</v>
      </c>
      <c r="O8313">
        <v>-237.01</v>
      </c>
      <c r="P8313">
        <v>6.48</v>
      </c>
      <c r="Q8313">
        <v>9.5399999999999991</v>
      </c>
      <c r="R8313" t="s">
        <v>805</v>
      </c>
      <c r="S8313" t="s">
        <v>143</v>
      </c>
      <c r="T8313" t="s">
        <v>31</v>
      </c>
      <c r="U8313" t="s">
        <v>22</v>
      </c>
      <c r="V8313" t="s">
        <v>43</v>
      </c>
      <c r="W8313">
        <v>0.37</v>
      </c>
    </row>
    <row r="8314" spans="1:23" x14ac:dyDescent="0.3">
      <c r="A8314" t="s">
        <v>1214</v>
      </c>
      <c r="B8314" t="s">
        <v>1019</v>
      </c>
      <c r="D8314" s="1">
        <v>41181</v>
      </c>
      <c r="E8314" s="1">
        <v>41183</v>
      </c>
      <c r="F8314" s="1" t="str">
        <f t="shared" si="530"/>
        <v>October</v>
      </c>
      <c r="G8314" s="1" t="str">
        <f t="shared" si="531"/>
        <v>2012</v>
      </c>
      <c r="H8314" s="2">
        <f t="shared" si="532"/>
        <v>2</v>
      </c>
      <c r="I8314" s="2" t="b">
        <f t="shared" si="533"/>
        <v>0</v>
      </c>
      <c r="J8314" t="s">
        <v>17</v>
      </c>
      <c r="K8314">
        <v>8</v>
      </c>
      <c r="L8314">
        <v>56.5</v>
      </c>
      <c r="M8314">
        <v>0.02</v>
      </c>
      <c r="N8314" t="s">
        <v>18</v>
      </c>
      <c r="O8314">
        <v>-17.16</v>
      </c>
      <c r="P8314">
        <v>6.48</v>
      </c>
      <c r="Q8314">
        <v>5.19</v>
      </c>
      <c r="R8314" t="s">
        <v>805</v>
      </c>
      <c r="S8314" t="s">
        <v>143</v>
      </c>
      <c r="T8314" t="s">
        <v>31</v>
      </c>
      <c r="U8314" t="s">
        <v>22</v>
      </c>
      <c r="V8314" t="s">
        <v>43</v>
      </c>
      <c r="W8314">
        <v>0.37</v>
      </c>
    </row>
    <row r="8315" spans="1:23" x14ac:dyDescent="0.3">
      <c r="A8315" t="s">
        <v>1007</v>
      </c>
      <c r="B8315" t="s">
        <v>1304</v>
      </c>
      <c r="D8315" s="1">
        <v>39882</v>
      </c>
      <c r="E8315" s="1">
        <v>39886</v>
      </c>
      <c r="F8315" s="1" t="str">
        <f t="shared" si="530"/>
        <v>March</v>
      </c>
      <c r="G8315" s="1" t="str">
        <f t="shared" si="531"/>
        <v>2009</v>
      </c>
      <c r="H8315" s="2">
        <f t="shared" si="532"/>
        <v>4</v>
      </c>
      <c r="I8315" s="2" t="b">
        <f t="shared" si="533"/>
        <v>0</v>
      </c>
      <c r="J8315" t="s">
        <v>17</v>
      </c>
      <c r="K8315">
        <v>3</v>
      </c>
      <c r="L8315">
        <v>18888</v>
      </c>
      <c r="M8315">
        <v>0.09</v>
      </c>
      <c r="N8315" t="s">
        <v>18</v>
      </c>
      <c r="O8315">
        <v>-14140.7</v>
      </c>
      <c r="P8315">
        <v>6783.02</v>
      </c>
      <c r="Q8315">
        <v>24.49</v>
      </c>
      <c r="R8315" t="s">
        <v>805</v>
      </c>
      <c r="S8315" t="s">
        <v>143</v>
      </c>
      <c r="T8315" t="s">
        <v>27</v>
      </c>
      <c r="U8315" t="s">
        <v>32</v>
      </c>
      <c r="V8315" t="s">
        <v>94</v>
      </c>
      <c r="W8315">
        <v>0.39</v>
      </c>
    </row>
    <row r="8316" spans="1:23" x14ac:dyDescent="0.3">
      <c r="A8316" t="s">
        <v>1381</v>
      </c>
      <c r="B8316" t="s">
        <v>1435</v>
      </c>
      <c r="D8316" s="1">
        <v>40029</v>
      </c>
      <c r="E8316" s="1">
        <v>40031</v>
      </c>
      <c r="F8316" s="1" t="str">
        <f t="shared" si="530"/>
        <v>August</v>
      </c>
      <c r="G8316" s="1" t="str">
        <f t="shared" si="531"/>
        <v>2009</v>
      </c>
      <c r="H8316" s="2">
        <f t="shared" si="532"/>
        <v>2</v>
      </c>
      <c r="I8316" s="2" t="b">
        <f t="shared" si="533"/>
        <v>0</v>
      </c>
      <c r="J8316" t="s">
        <v>52</v>
      </c>
      <c r="K8316">
        <v>37</v>
      </c>
      <c r="L8316">
        <v>388.9</v>
      </c>
      <c r="M8316">
        <v>0.1</v>
      </c>
      <c r="N8316" t="s">
        <v>18</v>
      </c>
      <c r="O8316">
        <v>-37.11</v>
      </c>
      <c r="P8316">
        <v>10.89</v>
      </c>
      <c r="Q8316">
        <v>4.5</v>
      </c>
      <c r="R8316" t="s">
        <v>805</v>
      </c>
      <c r="S8316" t="s">
        <v>143</v>
      </c>
      <c r="T8316" t="s">
        <v>21</v>
      </c>
      <c r="U8316" t="s">
        <v>22</v>
      </c>
      <c r="V8316" t="s">
        <v>28</v>
      </c>
      <c r="W8316">
        <v>0.59</v>
      </c>
    </row>
    <row r="8317" spans="1:23" x14ac:dyDescent="0.3">
      <c r="A8317" t="s">
        <v>1381</v>
      </c>
      <c r="B8317" t="s">
        <v>1435</v>
      </c>
      <c r="D8317" s="1">
        <v>40032</v>
      </c>
      <c r="E8317" s="1">
        <v>40034</v>
      </c>
      <c r="F8317" s="1" t="str">
        <f t="shared" si="530"/>
        <v>August</v>
      </c>
      <c r="G8317" s="1" t="str">
        <f t="shared" si="531"/>
        <v>2009</v>
      </c>
      <c r="H8317" s="2">
        <f t="shared" si="532"/>
        <v>2</v>
      </c>
      <c r="I8317" s="2" t="b">
        <f t="shared" si="533"/>
        <v>0</v>
      </c>
      <c r="J8317" t="s">
        <v>24</v>
      </c>
      <c r="K8317">
        <v>26</v>
      </c>
      <c r="L8317">
        <v>172.01</v>
      </c>
      <c r="M8317">
        <v>0.06</v>
      </c>
      <c r="N8317" t="s">
        <v>39</v>
      </c>
      <c r="O8317">
        <v>27.47</v>
      </c>
      <c r="P8317">
        <v>6.7</v>
      </c>
      <c r="Q8317">
        <v>1.56</v>
      </c>
      <c r="R8317" t="s">
        <v>805</v>
      </c>
      <c r="S8317" t="s">
        <v>143</v>
      </c>
      <c r="T8317" t="s">
        <v>21</v>
      </c>
      <c r="U8317" t="s">
        <v>22</v>
      </c>
      <c r="V8317" t="s">
        <v>60</v>
      </c>
      <c r="W8317">
        <v>0.52</v>
      </c>
    </row>
    <row r="8318" spans="1:23" x14ac:dyDescent="0.3">
      <c r="A8318" t="s">
        <v>1796</v>
      </c>
      <c r="B8318" t="s">
        <v>1797</v>
      </c>
      <c r="D8318" s="1">
        <v>40448</v>
      </c>
      <c r="E8318" s="1">
        <v>40453</v>
      </c>
      <c r="F8318" s="1" t="str">
        <f t="shared" si="530"/>
        <v>October</v>
      </c>
      <c r="G8318" s="1" t="str">
        <f t="shared" si="531"/>
        <v>2010</v>
      </c>
      <c r="H8318" s="2">
        <f t="shared" si="532"/>
        <v>5</v>
      </c>
      <c r="I8318" s="2" t="b">
        <f t="shared" si="533"/>
        <v>0</v>
      </c>
      <c r="J8318" t="s">
        <v>17</v>
      </c>
      <c r="K8318">
        <v>26</v>
      </c>
      <c r="L8318">
        <v>2268.91</v>
      </c>
      <c r="M8318">
        <v>0.02</v>
      </c>
      <c r="N8318" t="s">
        <v>25</v>
      </c>
      <c r="O8318">
        <v>-624.29</v>
      </c>
      <c r="P8318">
        <v>81.94</v>
      </c>
      <c r="Q8318">
        <v>55.81</v>
      </c>
      <c r="R8318" t="s">
        <v>805</v>
      </c>
      <c r="S8318" t="s">
        <v>143</v>
      </c>
      <c r="T8318" t="s">
        <v>27</v>
      </c>
      <c r="U8318" t="s">
        <v>36</v>
      </c>
      <c r="V8318" t="s">
        <v>54</v>
      </c>
      <c r="W8318">
        <v>0.6</v>
      </c>
    </row>
    <row r="8319" spans="1:23" x14ac:dyDescent="0.3">
      <c r="A8319" t="s">
        <v>946</v>
      </c>
      <c r="B8319" t="s">
        <v>947</v>
      </c>
      <c r="D8319" s="1">
        <v>40491</v>
      </c>
      <c r="E8319" s="1">
        <v>40493</v>
      </c>
      <c r="F8319" s="1" t="str">
        <f t="shared" si="530"/>
        <v>November</v>
      </c>
      <c r="G8319" s="1" t="str">
        <f t="shared" si="531"/>
        <v>2010</v>
      </c>
      <c r="H8319" s="2">
        <f t="shared" si="532"/>
        <v>2</v>
      </c>
      <c r="I8319" s="2" t="b">
        <f t="shared" si="533"/>
        <v>0</v>
      </c>
      <c r="J8319" t="s">
        <v>44</v>
      </c>
      <c r="K8319">
        <v>43</v>
      </c>
      <c r="L8319">
        <v>2337.89</v>
      </c>
      <c r="M8319">
        <v>0.09</v>
      </c>
      <c r="N8319" t="s">
        <v>39</v>
      </c>
      <c r="O8319">
        <v>729.34</v>
      </c>
      <c r="P8319">
        <v>55.48</v>
      </c>
      <c r="Q8319">
        <v>14.3</v>
      </c>
      <c r="R8319" t="s">
        <v>805</v>
      </c>
      <c r="S8319" t="s">
        <v>143</v>
      </c>
      <c r="T8319" t="s">
        <v>31</v>
      </c>
      <c r="U8319" t="s">
        <v>22</v>
      </c>
      <c r="V8319" t="s">
        <v>43</v>
      </c>
      <c r="W8319">
        <v>0.37</v>
      </c>
    </row>
    <row r="8320" spans="1:23" x14ac:dyDescent="0.3">
      <c r="A8320" t="s">
        <v>1796</v>
      </c>
      <c r="B8320" t="s">
        <v>1797</v>
      </c>
      <c r="D8320" s="1">
        <v>40941</v>
      </c>
      <c r="E8320" s="1">
        <v>40942</v>
      </c>
      <c r="F8320" s="1" t="str">
        <f t="shared" si="530"/>
        <v>February</v>
      </c>
      <c r="G8320" s="1" t="str">
        <f t="shared" si="531"/>
        <v>2012</v>
      </c>
      <c r="H8320" s="2">
        <f t="shared" si="532"/>
        <v>1</v>
      </c>
      <c r="I8320" s="2" t="b">
        <f t="shared" si="533"/>
        <v>0</v>
      </c>
      <c r="J8320" t="s">
        <v>52</v>
      </c>
      <c r="K8320">
        <v>48</v>
      </c>
      <c r="L8320">
        <v>314.33999999999997</v>
      </c>
      <c r="M8320">
        <v>0.03</v>
      </c>
      <c r="N8320" t="s">
        <v>18</v>
      </c>
      <c r="O8320">
        <v>-130.5</v>
      </c>
      <c r="P8320">
        <v>6.48</v>
      </c>
      <c r="Q8320">
        <v>6.6</v>
      </c>
      <c r="R8320" t="s">
        <v>805</v>
      </c>
      <c r="S8320" t="s">
        <v>143</v>
      </c>
      <c r="T8320" t="s">
        <v>27</v>
      </c>
      <c r="U8320" t="s">
        <v>22</v>
      </c>
      <c r="V8320" t="s">
        <v>43</v>
      </c>
      <c r="W8320">
        <v>0.37</v>
      </c>
    </row>
    <row r="8321" spans="1:23" x14ac:dyDescent="0.3">
      <c r="A8321" t="s">
        <v>1389</v>
      </c>
      <c r="B8321" t="s">
        <v>1794</v>
      </c>
      <c r="D8321" s="1">
        <v>40686</v>
      </c>
      <c r="E8321" s="1">
        <v>40686</v>
      </c>
      <c r="F8321" s="1" t="str">
        <f t="shared" si="530"/>
        <v>May</v>
      </c>
      <c r="G8321" s="1" t="str">
        <f t="shared" si="531"/>
        <v>2011</v>
      </c>
      <c r="H8321" s="2">
        <f t="shared" si="532"/>
        <v>0</v>
      </c>
      <c r="I8321" s="2" t="str">
        <f t="shared" si="533"/>
        <v>FREE DELIVERY</v>
      </c>
      <c r="J8321" t="s">
        <v>44</v>
      </c>
      <c r="K8321">
        <v>42</v>
      </c>
      <c r="L8321">
        <v>113.33</v>
      </c>
      <c r="M8321">
        <v>7.0000000000000007E-2</v>
      </c>
      <c r="N8321" t="s">
        <v>18</v>
      </c>
      <c r="O8321">
        <v>-0.4</v>
      </c>
      <c r="P8321">
        <v>2.78</v>
      </c>
      <c r="Q8321">
        <v>1.49</v>
      </c>
      <c r="R8321" t="s">
        <v>805</v>
      </c>
      <c r="S8321" t="s">
        <v>143</v>
      </c>
      <c r="T8321" t="s">
        <v>27</v>
      </c>
      <c r="U8321" t="s">
        <v>22</v>
      </c>
      <c r="V8321" t="s">
        <v>29</v>
      </c>
      <c r="W8321">
        <v>0.39</v>
      </c>
    </row>
    <row r="8322" spans="1:23" x14ac:dyDescent="0.3">
      <c r="A8322" t="s">
        <v>1793</v>
      </c>
      <c r="B8322" t="s">
        <v>931</v>
      </c>
      <c r="D8322" s="1">
        <v>40612</v>
      </c>
      <c r="E8322" s="1">
        <v>40613</v>
      </c>
      <c r="F8322" s="1" t="str">
        <f t="shared" si="530"/>
        <v>March</v>
      </c>
      <c r="G8322" s="1" t="str">
        <f t="shared" si="531"/>
        <v>2011</v>
      </c>
      <c r="H8322" s="2">
        <f t="shared" si="532"/>
        <v>1</v>
      </c>
      <c r="I8322" s="2" t="b">
        <f t="shared" si="533"/>
        <v>0</v>
      </c>
      <c r="J8322" t="s">
        <v>44</v>
      </c>
      <c r="K8322">
        <v>47</v>
      </c>
      <c r="L8322">
        <v>603.69000000000005</v>
      </c>
      <c r="M8322">
        <v>0</v>
      </c>
      <c r="N8322" t="s">
        <v>39</v>
      </c>
      <c r="O8322">
        <v>131.38999999999999</v>
      </c>
      <c r="P8322">
        <v>12.28</v>
      </c>
      <c r="Q8322">
        <v>4.8600000000000003</v>
      </c>
      <c r="R8322" t="s">
        <v>805</v>
      </c>
      <c r="S8322" t="s">
        <v>143</v>
      </c>
      <c r="T8322" t="s">
        <v>27</v>
      </c>
      <c r="U8322" t="s">
        <v>22</v>
      </c>
      <c r="V8322" t="s">
        <v>43</v>
      </c>
      <c r="W8322">
        <v>0.38</v>
      </c>
    </row>
    <row r="8323" spans="1:23" x14ac:dyDescent="0.3">
      <c r="A8323" t="s">
        <v>1214</v>
      </c>
      <c r="B8323" t="s">
        <v>1019</v>
      </c>
      <c r="D8323" s="1">
        <v>39853</v>
      </c>
      <c r="E8323" s="1">
        <v>39860</v>
      </c>
      <c r="F8323" s="1" t="str">
        <f t="shared" ref="F8323:F8386" si="534">TEXT(E8323,"mmmm")</f>
        <v>February</v>
      </c>
      <c r="G8323" s="1" t="str">
        <f t="shared" ref="G8323:G8386" si="535">TEXT(E8323,"yyyy")</f>
        <v>2009</v>
      </c>
      <c r="H8323" s="2">
        <f t="shared" ref="H8323:H8386" si="536">E8323-D8323</f>
        <v>7</v>
      </c>
      <c r="I8323" s="2" t="b">
        <f t="shared" ref="I8323:I8386" si="537">IF(H8323&lt;1,IF(AND(H8323&gt;0,H8323&lt;2),"ONE DAY", "FREE DELIVERY"))</f>
        <v>0</v>
      </c>
      <c r="J8323" t="s">
        <v>17</v>
      </c>
      <c r="K8323">
        <v>43</v>
      </c>
      <c r="L8323">
        <v>10318.719999999999</v>
      </c>
      <c r="M8323">
        <v>0.01</v>
      </c>
      <c r="N8323" t="s">
        <v>25</v>
      </c>
      <c r="O8323">
        <v>1445.36</v>
      </c>
      <c r="P8323">
        <v>240.98</v>
      </c>
      <c r="Q8323">
        <v>60.2</v>
      </c>
      <c r="R8323" t="s">
        <v>805</v>
      </c>
      <c r="S8323" t="s">
        <v>143</v>
      </c>
      <c r="T8323" t="s">
        <v>31</v>
      </c>
      <c r="U8323" t="s">
        <v>36</v>
      </c>
      <c r="V8323" t="s">
        <v>54</v>
      </c>
      <c r="W8323">
        <v>0.56000000000000005</v>
      </c>
    </row>
    <row r="8324" spans="1:23" x14ac:dyDescent="0.3">
      <c r="A8324" t="s">
        <v>1706</v>
      </c>
      <c r="B8324" t="s">
        <v>1707</v>
      </c>
      <c r="D8324" s="1">
        <v>40533</v>
      </c>
      <c r="E8324" s="1">
        <v>40535</v>
      </c>
      <c r="F8324" s="1" t="str">
        <f t="shared" si="534"/>
        <v>December</v>
      </c>
      <c r="G8324" s="1" t="str">
        <f t="shared" si="535"/>
        <v>2010</v>
      </c>
      <c r="H8324" s="2">
        <f t="shared" si="536"/>
        <v>2</v>
      </c>
      <c r="I8324" s="2" t="b">
        <f t="shared" si="537"/>
        <v>0</v>
      </c>
      <c r="J8324" t="s">
        <v>52</v>
      </c>
      <c r="K8324">
        <v>38</v>
      </c>
      <c r="L8324">
        <v>82.93</v>
      </c>
      <c r="M8324">
        <v>0.08</v>
      </c>
      <c r="N8324" t="s">
        <v>18</v>
      </c>
      <c r="O8324">
        <v>-10.32</v>
      </c>
      <c r="P8324">
        <v>2.1800000000000002</v>
      </c>
      <c r="Q8324">
        <v>1.38</v>
      </c>
      <c r="R8324" t="s">
        <v>805</v>
      </c>
      <c r="S8324" t="s">
        <v>143</v>
      </c>
      <c r="T8324" t="s">
        <v>21</v>
      </c>
      <c r="U8324" t="s">
        <v>22</v>
      </c>
      <c r="V8324" t="s">
        <v>46</v>
      </c>
      <c r="W8324">
        <v>0.44</v>
      </c>
    </row>
    <row r="8325" spans="1:23" x14ac:dyDescent="0.3">
      <c r="A8325" t="s">
        <v>962</v>
      </c>
      <c r="B8325" t="s">
        <v>1802</v>
      </c>
      <c r="D8325" s="1">
        <v>41239</v>
      </c>
      <c r="E8325" s="1">
        <v>41242</v>
      </c>
      <c r="F8325" s="1" t="str">
        <f t="shared" si="534"/>
        <v>November</v>
      </c>
      <c r="G8325" s="1" t="str">
        <f t="shared" si="535"/>
        <v>2012</v>
      </c>
      <c r="H8325" s="2">
        <f t="shared" si="536"/>
        <v>3</v>
      </c>
      <c r="I8325" s="2" t="b">
        <f t="shared" si="537"/>
        <v>0</v>
      </c>
      <c r="J8325" t="s">
        <v>34</v>
      </c>
      <c r="K8325">
        <v>40</v>
      </c>
      <c r="L8325">
        <v>323.95999999999998</v>
      </c>
      <c r="M8325">
        <v>7.0000000000000007E-2</v>
      </c>
      <c r="N8325" t="s">
        <v>18</v>
      </c>
      <c r="O8325">
        <v>-136.82</v>
      </c>
      <c r="P8325">
        <v>8.09</v>
      </c>
      <c r="Q8325">
        <v>7.96</v>
      </c>
      <c r="R8325" t="s">
        <v>805</v>
      </c>
      <c r="S8325" t="s">
        <v>143</v>
      </c>
      <c r="T8325" t="s">
        <v>27</v>
      </c>
      <c r="U8325" t="s">
        <v>36</v>
      </c>
      <c r="V8325" t="s">
        <v>37</v>
      </c>
      <c r="W8325">
        <v>0.49</v>
      </c>
    </row>
    <row r="8326" spans="1:23" x14ac:dyDescent="0.3">
      <c r="A8326" t="s">
        <v>962</v>
      </c>
      <c r="B8326" t="s">
        <v>1802</v>
      </c>
      <c r="D8326" s="1">
        <v>41239</v>
      </c>
      <c r="E8326" s="1">
        <v>41240</v>
      </c>
      <c r="F8326" s="1" t="str">
        <f t="shared" si="534"/>
        <v>November</v>
      </c>
      <c r="G8326" s="1" t="str">
        <f t="shared" si="535"/>
        <v>2012</v>
      </c>
      <c r="H8326" s="2">
        <f t="shared" si="536"/>
        <v>1</v>
      </c>
      <c r="I8326" s="2" t="b">
        <f t="shared" si="537"/>
        <v>0</v>
      </c>
      <c r="J8326" t="s">
        <v>34</v>
      </c>
      <c r="K8326">
        <v>10</v>
      </c>
      <c r="L8326">
        <v>175.85650000000001</v>
      </c>
      <c r="M8326">
        <v>0.03</v>
      </c>
      <c r="N8326" t="s">
        <v>18</v>
      </c>
      <c r="O8326">
        <v>-93.26</v>
      </c>
      <c r="P8326">
        <v>20.99</v>
      </c>
      <c r="Q8326">
        <v>1.25</v>
      </c>
      <c r="R8326" t="s">
        <v>805</v>
      </c>
      <c r="S8326" t="s">
        <v>143</v>
      </c>
      <c r="T8326" t="s">
        <v>27</v>
      </c>
      <c r="U8326" t="s">
        <v>32</v>
      </c>
      <c r="V8326" t="s">
        <v>33</v>
      </c>
      <c r="W8326">
        <v>0.83</v>
      </c>
    </row>
    <row r="8327" spans="1:23" x14ac:dyDescent="0.3">
      <c r="A8327" t="s">
        <v>1580</v>
      </c>
      <c r="B8327" t="s">
        <v>1795</v>
      </c>
      <c r="D8327" s="1">
        <v>40008</v>
      </c>
      <c r="E8327" s="1">
        <v>40013</v>
      </c>
      <c r="F8327" s="1" t="str">
        <f t="shared" si="534"/>
        <v>July</v>
      </c>
      <c r="G8327" s="1" t="str">
        <f t="shared" si="535"/>
        <v>2009</v>
      </c>
      <c r="H8327" s="2">
        <f t="shared" si="536"/>
        <v>5</v>
      </c>
      <c r="I8327" s="2" t="b">
        <f t="shared" si="537"/>
        <v>0</v>
      </c>
      <c r="J8327" t="s">
        <v>17</v>
      </c>
      <c r="K8327">
        <v>30</v>
      </c>
      <c r="L8327">
        <v>189.04</v>
      </c>
      <c r="M8327">
        <v>0.03</v>
      </c>
      <c r="N8327" t="s">
        <v>18</v>
      </c>
      <c r="O8327">
        <v>66.28</v>
      </c>
      <c r="P8327">
        <v>6.45</v>
      </c>
      <c r="Q8327">
        <v>1.34</v>
      </c>
      <c r="R8327" t="s">
        <v>805</v>
      </c>
      <c r="S8327" t="s">
        <v>143</v>
      </c>
      <c r="T8327" t="s">
        <v>27</v>
      </c>
      <c r="U8327" t="s">
        <v>22</v>
      </c>
      <c r="V8327" t="s">
        <v>43</v>
      </c>
      <c r="W8327">
        <v>0.36</v>
      </c>
    </row>
    <row r="8328" spans="1:23" x14ac:dyDescent="0.3">
      <c r="A8328" t="s">
        <v>1214</v>
      </c>
      <c r="B8328" t="s">
        <v>1019</v>
      </c>
      <c r="D8328" s="1">
        <v>40104</v>
      </c>
      <c r="E8328" s="1">
        <v>40111</v>
      </c>
      <c r="F8328" s="1" t="str">
        <f t="shared" si="534"/>
        <v>October</v>
      </c>
      <c r="G8328" s="1" t="str">
        <f t="shared" si="535"/>
        <v>2009</v>
      </c>
      <c r="H8328" s="2">
        <f t="shared" si="536"/>
        <v>7</v>
      </c>
      <c r="I8328" s="2" t="b">
        <f t="shared" si="537"/>
        <v>0</v>
      </c>
      <c r="J8328" t="s">
        <v>17</v>
      </c>
      <c r="K8328">
        <v>22</v>
      </c>
      <c r="L8328">
        <v>1333.19</v>
      </c>
      <c r="M8328">
        <v>0.01</v>
      </c>
      <c r="N8328" t="s">
        <v>18</v>
      </c>
      <c r="O8328">
        <v>331.48</v>
      </c>
      <c r="P8328">
        <v>60.65</v>
      </c>
      <c r="Q8328">
        <v>12.23</v>
      </c>
      <c r="R8328" t="s">
        <v>805</v>
      </c>
      <c r="S8328" t="s">
        <v>143</v>
      </c>
      <c r="T8328" t="s">
        <v>31</v>
      </c>
      <c r="U8328" t="s">
        <v>36</v>
      </c>
      <c r="V8328" t="s">
        <v>37</v>
      </c>
      <c r="W8328">
        <v>0.64</v>
      </c>
    </row>
    <row r="8329" spans="1:23" x14ac:dyDescent="0.3">
      <c r="A8329" t="s">
        <v>1026</v>
      </c>
      <c r="B8329" t="s">
        <v>1030</v>
      </c>
      <c r="D8329" s="1">
        <v>40935</v>
      </c>
      <c r="E8329" s="1">
        <v>40940</v>
      </c>
      <c r="F8329" s="1" t="str">
        <f t="shared" si="534"/>
        <v>February</v>
      </c>
      <c r="G8329" s="1" t="str">
        <f t="shared" si="535"/>
        <v>2012</v>
      </c>
      <c r="H8329" s="2">
        <f t="shared" si="536"/>
        <v>5</v>
      </c>
      <c r="I8329" s="2" t="b">
        <f t="shared" si="537"/>
        <v>0</v>
      </c>
      <c r="J8329" t="s">
        <v>17</v>
      </c>
      <c r="K8329">
        <v>21</v>
      </c>
      <c r="L8329">
        <v>6688.66</v>
      </c>
      <c r="M8329">
        <v>0.04</v>
      </c>
      <c r="N8329" t="s">
        <v>18</v>
      </c>
      <c r="O8329">
        <v>2648.08</v>
      </c>
      <c r="P8329">
        <v>315.98</v>
      </c>
      <c r="Q8329">
        <v>19.989999999999998</v>
      </c>
      <c r="R8329" t="s">
        <v>805</v>
      </c>
      <c r="S8329" t="s">
        <v>143</v>
      </c>
      <c r="T8329" t="s">
        <v>21</v>
      </c>
      <c r="U8329" t="s">
        <v>22</v>
      </c>
      <c r="V8329" t="s">
        <v>29</v>
      </c>
      <c r="W8329">
        <v>0.38</v>
      </c>
    </row>
    <row r="8330" spans="1:23" x14ac:dyDescent="0.3">
      <c r="A8330" t="s">
        <v>1026</v>
      </c>
      <c r="B8330" t="s">
        <v>1030</v>
      </c>
      <c r="D8330" s="1">
        <v>40935</v>
      </c>
      <c r="E8330" s="1">
        <v>40942</v>
      </c>
      <c r="F8330" s="1" t="str">
        <f t="shared" si="534"/>
        <v>February</v>
      </c>
      <c r="G8330" s="1" t="str">
        <f t="shared" si="535"/>
        <v>2012</v>
      </c>
      <c r="H8330" s="2">
        <f t="shared" si="536"/>
        <v>7</v>
      </c>
      <c r="I8330" s="2" t="b">
        <f t="shared" si="537"/>
        <v>0</v>
      </c>
      <c r="J8330" t="s">
        <v>17</v>
      </c>
      <c r="K8330">
        <v>22</v>
      </c>
      <c r="L8330">
        <v>247.45</v>
      </c>
      <c r="M8330">
        <v>0</v>
      </c>
      <c r="N8330" t="s">
        <v>18</v>
      </c>
      <c r="O8330">
        <v>-133.18</v>
      </c>
      <c r="P8330">
        <v>9.98</v>
      </c>
      <c r="Q8330">
        <v>12.52</v>
      </c>
      <c r="R8330" t="s">
        <v>805</v>
      </c>
      <c r="S8330" t="s">
        <v>143</v>
      </c>
      <c r="T8330" t="s">
        <v>21</v>
      </c>
      <c r="U8330" t="s">
        <v>36</v>
      </c>
      <c r="V8330" t="s">
        <v>37</v>
      </c>
      <c r="W8330">
        <v>0.56999999999999995</v>
      </c>
    </row>
    <row r="8331" spans="1:23" x14ac:dyDescent="0.3">
      <c r="A8331" t="s">
        <v>1026</v>
      </c>
      <c r="B8331" t="s">
        <v>1030</v>
      </c>
      <c r="D8331" s="1">
        <v>40935</v>
      </c>
      <c r="E8331" s="1">
        <v>40940</v>
      </c>
      <c r="F8331" s="1" t="str">
        <f t="shared" si="534"/>
        <v>February</v>
      </c>
      <c r="G8331" s="1" t="str">
        <f t="shared" si="535"/>
        <v>2012</v>
      </c>
      <c r="H8331" s="2">
        <f t="shared" si="536"/>
        <v>5</v>
      </c>
      <c r="I8331" s="2" t="b">
        <f t="shared" si="537"/>
        <v>0</v>
      </c>
      <c r="J8331" t="s">
        <v>17</v>
      </c>
      <c r="K8331">
        <v>7</v>
      </c>
      <c r="L8331">
        <v>685.72050000000002</v>
      </c>
      <c r="M8331">
        <v>0.08</v>
      </c>
      <c r="N8331" t="s">
        <v>18</v>
      </c>
      <c r="O8331">
        <v>-278.87</v>
      </c>
      <c r="P8331">
        <v>115.99</v>
      </c>
      <c r="Q8331">
        <v>2.5</v>
      </c>
      <c r="R8331" t="s">
        <v>805</v>
      </c>
      <c r="S8331" t="s">
        <v>143</v>
      </c>
      <c r="T8331" t="s">
        <v>21</v>
      </c>
      <c r="U8331" t="s">
        <v>32</v>
      </c>
      <c r="V8331" t="s">
        <v>33</v>
      </c>
      <c r="W8331">
        <v>0.56999999999999995</v>
      </c>
    </row>
    <row r="8332" spans="1:23" x14ac:dyDescent="0.3">
      <c r="A8332" t="s">
        <v>1026</v>
      </c>
      <c r="B8332" t="s">
        <v>1030</v>
      </c>
      <c r="D8332" s="1">
        <v>40935</v>
      </c>
      <c r="E8332" s="1">
        <v>40940</v>
      </c>
      <c r="F8332" s="1" t="str">
        <f t="shared" si="534"/>
        <v>February</v>
      </c>
      <c r="G8332" s="1" t="str">
        <f t="shared" si="535"/>
        <v>2012</v>
      </c>
      <c r="H8332" s="2">
        <f t="shared" si="536"/>
        <v>5</v>
      </c>
      <c r="I8332" s="2" t="b">
        <f t="shared" si="537"/>
        <v>0</v>
      </c>
      <c r="J8332" t="s">
        <v>17</v>
      </c>
      <c r="K8332">
        <v>40</v>
      </c>
      <c r="L8332">
        <v>3232.1334999999999</v>
      </c>
      <c r="M8332">
        <v>0.05</v>
      </c>
      <c r="N8332" t="s">
        <v>18</v>
      </c>
      <c r="O8332">
        <v>696.95</v>
      </c>
      <c r="P8332">
        <v>95.99</v>
      </c>
      <c r="Q8332">
        <v>8.99</v>
      </c>
      <c r="R8332" t="s">
        <v>805</v>
      </c>
      <c r="S8332" t="s">
        <v>143</v>
      </c>
      <c r="T8332" t="s">
        <v>21</v>
      </c>
      <c r="U8332" t="s">
        <v>32</v>
      </c>
      <c r="V8332" t="s">
        <v>33</v>
      </c>
      <c r="W8332">
        <v>0.56999999999999995</v>
      </c>
    </row>
    <row r="8333" spans="1:23" x14ac:dyDescent="0.3">
      <c r="A8333" t="s">
        <v>979</v>
      </c>
      <c r="B8333" t="s">
        <v>1714</v>
      </c>
      <c r="D8333" s="1">
        <v>40167</v>
      </c>
      <c r="E8333" s="1">
        <v>40169</v>
      </c>
      <c r="F8333" s="1" t="str">
        <f t="shared" si="534"/>
        <v>December</v>
      </c>
      <c r="G8333" s="1" t="str">
        <f t="shared" si="535"/>
        <v>2009</v>
      </c>
      <c r="H8333" s="2">
        <f t="shared" si="536"/>
        <v>2</v>
      </c>
      <c r="I8333" s="2" t="b">
        <f t="shared" si="537"/>
        <v>0</v>
      </c>
      <c r="J8333" t="s">
        <v>34</v>
      </c>
      <c r="K8333">
        <v>13</v>
      </c>
      <c r="L8333">
        <v>129.9</v>
      </c>
      <c r="M8333">
        <v>0.02</v>
      </c>
      <c r="N8333" t="s">
        <v>18</v>
      </c>
      <c r="O8333">
        <v>-63.51</v>
      </c>
      <c r="P8333">
        <v>9.06</v>
      </c>
      <c r="Q8333">
        <v>9.86</v>
      </c>
      <c r="R8333" t="s">
        <v>805</v>
      </c>
      <c r="S8333" t="s">
        <v>143</v>
      </c>
      <c r="T8333" t="s">
        <v>27</v>
      </c>
      <c r="U8333" t="s">
        <v>22</v>
      </c>
      <c r="V8333" t="s">
        <v>43</v>
      </c>
      <c r="W8333">
        <v>0.4</v>
      </c>
    </row>
    <row r="8334" spans="1:23" x14ac:dyDescent="0.3">
      <c r="A8334" t="s">
        <v>979</v>
      </c>
      <c r="B8334" t="s">
        <v>1714</v>
      </c>
      <c r="D8334" s="1">
        <v>41117</v>
      </c>
      <c r="E8334" s="1">
        <v>41122</v>
      </c>
      <c r="F8334" s="1" t="str">
        <f t="shared" si="534"/>
        <v>August</v>
      </c>
      <c r="G8334" s="1" t="str">
        <f t="shared" si="535"/>
        <v>2012</v>
      </c>
      <c r="H8334" s="2">
        <f t="shared" si="536"/>
        <v>5</v>
      </c>
      <c r="I8334" s="2" t="b">
        <f t="shared" si="537"/>
        <v>0</v>
      </c>
      <c r="J8334" t="s">
        <v>17</v>
      </c>
      <c r="K8334">
        <v>42</v>
      </c>
      <c r="L8334">
        <v>1587.59</v>
      </c>
      <c r="M8334">
        <v>0.08</v>
      </c>
      <c r="N8334" t="s">
        <v>18</v>
      </c>
      <c r="O8334">
        <v>651.74</v>
      </c>
      <c r="P8334">
        <v>39.89</v>
      </c>
      <c r="Q8334">
        <v>3.04</v>
      </c>
      <c r="R8334" t="s">
        <v>805</v>
      </c>
      <c r="S8334" t="s">
        <v>143</v>
      </c>
      <c r="T8334" t="s">
        <v>27</v>
      </c>
      <c r="U8334" t="s">
        <v>36</v>
      </c>
      <c r="V8334" t="s">
        <v>37</v>
      </c>
      <c r="W8334">
        <v>0.53</v>
      </c>
    </row>
    <row r="8335" spans="1:23" x14ac:dyDescent="0.3">
      <c r="A8335" t="s">
        <v>1796</v>
      </c>
      <c r="B8335" t="s">
        <v>1797</v>
      </c>
      <c r="D8335" s="1">
        <v>40734</v>
      </c>
      <c r="E8335" s="1">
        <v>40736</v>
      </c>
      <c r="F8335" s="1" t="str">
        <f t="shared" si="534"/>
        <v>July</v>
      </c>
      <c r="G8335" s="1" t="str">
        <f t="shared" si="535"/>
        <v>2011</v>
      </c>
      <c r="H8335" s="2">
        <f t="shared" si="536"/>
        <v>2</v>
      </c>
      <c r="I8335" s="2" t="b">
        <f t="shared" si="537"/>
        <v>0</v>
      </c>
      <c r="J8335" t="s">
        <v>34</v>
      </c>
      <c r="K8335">
        <v>33</v>
      </c>
      <c r="L8335">
        <v>5964.19</v>
      </c>
      <c r="M8335">
        <v>0.1</v>
      </c>
      <c r="N8335" t="s">
        <v>18</v>
      </c>
      <c r="O8335">
        <v>988.2</v>
      </c>
      <c r="P8335">
        <v>199.99</v>
      </c>
      <c r="Q8335">
        <v>24.49</v>
      </c>
      <c r="R8335" t="s">
        <v>805</v>
      </c>
      <c r="S8335" t="s">
        <v>143</v>
      </c>
      <c r="T8335" t="s">
        <v>27</v>
      </c>
      <c r="U8335" t="s">
        <v>32</v>
      </c>
      <c r="V8335" t="s">
        <v>62</v>
      </c>
      <c r="W8335">
        <v>0.46</v>
      </c>
    </row>
    <row r="8336" spans="1:23" x14ac:dyDescent="0.3">
      <c r="A8336" t="s">
        <v>1796</v>
      </c>
      <c r="B8336" t="s">
        <v>1797</v>
      </c>
      <c r="D8336" s="1">
        <v>40734</v>
      </c>
      <c r="E8336" s="1">
        <v>40736</v>
      </c>
      <c r="F8336" s="1" t="str">
        <f t="shared" si="534"/>
        <v>July</v>
      </c>
      <c r="G8336" s="1" t="str">
        <f t="shared" si="535"/>
        <v>2011</v>
      </c>
      <c r="H8336" s="2">
        <f t="shared" si="536"/>
        <v>2</v>
      </c>
      <c r="I8336" s="2" t="b">
        <f t="shared" si="537"/>
        <v>0</v>
      </c>
      <c r="J8336" t="s">
        <v>34</v>
      </c>
      <c r="K8336">
        <v>15</v>
      </c>
      <c r="L8336">
        <v>109.2</v>
      </c>
      <c r="M8336">
        <v>0.03</v>
      </c>
      <c r="N8336" t="s">
        <v>18</v>
      </c>
      <c r="O8336">
        <v>-50.27</v>
      </c>
      <c r="P8336">
        <v>6.48</v>
      </c>
      <c r="Q8336">
        <v>7.37</v>
      </c>
      <c r="R8336" t="s">
        <v>805</v>
      </c>
      <c r="S8336" t="s">
        <v>143</v>
      </c>
      <c r="T8336" t="s">
        <v>27</v>
      </c>
      <c r="U8336" t="s">
        <v>22</v>
      </c>
      <c r="V8336" t="s">
        <v>43</v>
      </c>
      <c r="W8336">
        <v>0.37</v>
      </c>
    </row>
    <row r="8337" spans="1:23" x14ac:dyDescent="0.3">
      <c r="A8337" t="s">
        <v>964</v>
      </c>
      <c r="B8337" t="s">
        <v>1359</v>
      </c>
      <c r="D8337" s="1">
        <v>40723</v>
      </c>
      <c r="E8337" s="1">
        <v>40723</v>
      </c>
      <c r="F8337" s="1" t="str">
        <f t="shared" si="534"/>
        <v>June</v>
      </c>
      <c r="G8337" s="1" t="str">
        <f t="shared" si="535"/>
        <v>2011</v>
      </c>
      <c r="H8337" s="2">
        <f t="shared" si="536"/>
        <v>0</v>
      </c>
      <c r="I8337" s="2" t="str">
        <f t="shared" si="537"/>
        <v>FREE DELIVERY</v>
      </c>
      <c r="J8337" t="s">
        <v>52</v>
      </c>
      <c r="K8337">
        <v>17</v>
      </c>
      <c r="L8337">
        <v>57.96</v>
      </c>
      <c r="M8337">
        <v>0.06</v>
      </c>
      <c r="N8337" t="s">
        <v>18</v>
      </c>
      <c r="O8337">
        <v>-47.32</v>
      </c>
      <c r="P8337">
        <v>3.28</v>
      </c>
      <c r="Q8337">
        <v>3.97</v>
      </c>
      <c r="R8337" t="s">
        <v>805</v>
      </c>
      <c r="S8337" t="s">
        <v>143</v>
      </c>
      <c r="T8337" t="s">
        <v>21</v>
      </c>
      <c r="U8337" t="s">
        <v>22</v>
      </c>
      <c r="V8337" t="s">
        <v>60</v>
      </c>
      <c r="W8337">
        <v>0.56000000000000005</v>
      </c>
    </row>
    <row r="8338" spans="1:23" x14ac:dyDescent="0.3">
      <c r="A8338" t="s">
        <v>1028</v>
      </c>
      <c r="B8338" t="s">
        <v>1798</v>
      </c>
      <c r="D8338" s="1">
        <v>40504</v>
      </c>
      <c r="E8338" s="1">
        <v>40511</v>
      </c>
      <c r="F8338" s="1" t="str">
        <f t="shared" si="534"/>
        <v>November</v>
      </c>
      <c r="G8338" s="1" t="str">
        <f t="shared" si="535"/>
        <v>2010</v>
      </c>
      <c r="H8338" s="2">
        <f t="shared" si="536"/>
        <v>7</v>
      </c>
      <c r="I8338" s="2" t="b">
        <f t="shared" si="537"/>
        <v>0</v>
      </c>
      <c r="J8338" t="s">
        <v>17</v>
      </c>
      <c r="K8338">
        <v>9</v>
      </c>
      <c r="L8338">
        <v>1418.9559999999999</v>
      </c>
      <c r="M8338">
        <v>0.09</v>
      </c>
      <c r="N8338" t="s">
        <v>18</v>
      </c>
      <c r="O8338">
        <v>-447.41</v>
      </c>
      <c r="P8338">
        <v>195.99</v>
      </c>
      <c r="Q8338">
        <v>4.2</v>
      </c>
      <c r="R8338" t="s">
        <v>805</v>
      </c>
      <c r="S8338" t="s">
        <v>143</v>
      </c>
      <c r="T8338" t="s">
        <v>42</v>
      </c>
      <c r="U8338" t="s">
        <v>32</v>
      </c>
      <c r="V8338" t="s">
        <v>33</v>
      </c>
      <c r="W8338">
        <v>0.6</v>
      </c>
    </row>
    <row r="8339" spans="1:23" x14ac:dyDescent="0.3">
      <c r="A8339" t="s">
        <v>1381</v>
      </c>
      <c r="B8339" t="s">
        <v>1435</v>
      </c>
      <c r="D8339" s="1">
        <v>40434</v>
      </c>
      <c r="E8339" s="1">
        <v>40435</v>
      </c>
      <c r="F8339" s="1" t="str">
        <f t="shared" si="534"/>
        <v>September</v>
      </c>
      <c r="G8339" s="1" t="str">
        <f t="shared" si="535"/>
        <v>2010</v>
      </c>
      <c r="H8339" s="2">
        <f t="shared" si="536"/>
        <v>1</v>
      </c>
      <c r="I8339" s="2" t="b">
        <f t="shared" si="537"/>
        <v>0</v>
      </c>
      <c r="J8339" t="s">
        <v>34</v>
      </c>
      <c r="K8339">
        <v>4</v>
      </c>
      <c r="L8339">
        <v>284</v>
      </c>
      <c r="M8339">
        <v>0.01</v>
      </c>
      <c r="N8339" t="s">
        <v>39</v>
      </c>
      <c r="O8339">
        <v>208.31</v>
      </c>
      <c r="P8339">
        <v>62.18</v>
      </c>
      <c r="Q8339">
        <v>10.84</v>
      </c>
      <c r="R8339" t="s">
        <v>805</v>
      </c>
      <c r="S8339" t="s">
        <v>143</v>
      </c>
      <c r="T8339" t="s">
        <v>21</v>
      </c>
      <c r="U8339" t="s">
        <v>36</v>
      </c>
      <c r="V8339" t="s">
        <v>37</v>
      </c>
      <c r="W8339">
        <v>0.63</v>
      </c>
    </row>
    <row r="8340" spans="1:23" x14ac:dyDescent="0.3">
      <c r="A8340" t="s">
        <v>1009</v>
      </c>
      <c r="B8340" t="s">
        <v>954</v>
      </c>
      <c r="D8340" s="1">
        <v>40283</v>
      </c>
      <c r="E8340" s="1">
        <v>40285</v>
      </c>
      <c r="F8340" s="1" t="str">
        <f t="shared" si="534"/>
        <v>April</v>
      </c>
      <c r="G8340" s="1" t="str">
        <f t="shared" si="535"/>
        <v>2010</v>
      </c>
      <c r="H8340" s="2">
        <f t="shared" si="536"/>
        <v>2</v>
      </c>
      <c r="I8340" s="2" t="b">
        <f t="shared" si="537"/>
        <v>0</v>
      </c>
      <c r="J8340" t="s">
        <v>44</v>
      </c>
      <c r="K8340">
        <v>8</v>
      </c>
      <c r="L8340">
        <v>269.14</v>
      </c>
      <c r="M8340">
        <v>0.1</v>
      </c>
      <c r="N8340" t="s">
        <v>18</v>
      </c>
      <c r="O8340">
        <v>-160.72</v>
      </c>
      <c r="P8340">
        <v>35.770000000000003</v>
      </c>
      <c r="Q8340">
        <v>9.02</v>
      </c>
      <c r="R8340" t="s">
        <v>805</v>
      </c>
      <c r="S8340" t="s">
        <v>143</v>
      </c>
      <c r="T8340" t="s">
        <v>31</v>
      </c>
      <c r="U8340" t="s">
        <v>32</v>
      </c>
      <c r="V8340" t="s">
        <v>48</v>
      </c>
      <c r="W8340">
        <v>0.75</v>
      </c>
    </row>
    <row r="8341" spans="1:23" x14ac:dyDescent="0.3">
      <c r="A8341" t="s">
        <v>1381</v>
      </c>
      <c r="B8341" t="s">
        <v>1435</v>
      </c>
      <c r="D8341" s="1">
        <v>41134</v>
      </c>
      <c r="E8341" s="1">
        <v>41135</v>
      </c>
      <c r="F8341" s="1" t="str">
        <f t="shared" si="534"/>
        <v>August</v>
      </c>
      <c r="G8341" s="1" t="str">
        <f t="shared" si="535"/>
        <v>2012</v>
      </c>
      <c r="H8341" s="2">
        <f t="shared" si="536"/>
        <v>1</v>
      </c>
      <c r="I8341" s="2" t="b">
        <f t="shared" si="537"/>
        <v>0</v>
      </c>
      <c r="J8341" t="s">
        <v>24</v>
      </c>
      <c r="K8341">
        <v>12</v>
      </c>
      <c r="L8341">
        <v>214.94</v>
      </c>
      <c r="M8341">
        <v>0.06</v>
      </c>
      <c r="N8341" t="s">
        <v>18</v>
      </c>
      <c r="O8341">
        <v>26.75</v>
      </c>
      <c r="P8341">
        <v>17.48</v>
      </c>
      <c r="Q8341">
        <v>1.99</v>
      </c>
      <c r="R8341" t="s">
        <v>805</v>
      </c>
      <c r="S8341" t="s">
        <v>143</v>
      </c>
      <c r="T8341" t="s">
        <v>21</v>
      </c>
      <c r="U8341" t="s">
        <v>32</v>
      </c>
      <c r="V8341" t="s">
        <v>48</v>
      </c>
      <c r="W8341">
        <v>0.45</v>
      </c>
    </row>
    <row r="8342" spans="1:23" x14ac:dyDescent="0.3">
      <c r="A8342" t="s">
        <v>1706</v>
      </c>
      <c r="B8342" t="s">
        <v>1707</v>
      </c>
      <c r="D8342" s="1">
        <v>40074</v>
      </c>
      <c r="E8342" s="1">
        <v>40076</v>
      </c>
      <c r="F8342" s="1" t="str">
        <f t="shared" si="534"/>
        <v>September</v>
      </c>
      <c r="G8342" s="1" t="str">
        <f t="shared" si="535"/>
        <v>2009</v>
      </c>
      <c r="H8342" s="2">
        <f t="shared" si="536"/>
        <v>2</v>
      </c>
      <c r="I8342" s="2" t="b">
        <f t="shared" si="537"/>
        <v>0</v>
      </c>
      <c r="J8342" t="s">
        <v>44</v>
      </c>
      <c r="K8342">
        <v>16</v>
      </c>
      <c r="L8342">
        <v>88.24</v>
      </c>
      <c r="M8342">
        <v>0.01</v>
      </c>
      <c r="N8342" t="s">
        <v>18</v>
      </c>
      <c r="O8342">
        <v>-56.6</v>
      </c>
      <c r="P8342">
        <v>4.9800000000000004</v>
      </c>
      <c r="Q8342">
        <v>4.62</v>
      </c>
      <c r="R8342" t="s">
        <v>805</v>
      </c>
      <c r="S8342" t="s">
        <v>143</v>
      </c>
      <c r="T8342" t="s">
        <v>21</v>
      </c>
      <c r="U8342" t="s">
        <v>32</v>
      </c>
      <c r="V8342" t="s">
        <v>48</v>
      </c>
      <c r="W8342">
        <v>0.64</v>
      </c>
    </row>
    <row r="8343" spans="1:23" x14ac:dyDescent="0.3">
      <c r="A8343" t="s">
        <v>964</v>
      </c>
      <c r="B8343" t="s">
        <v>1359</v>
      </c>
      <c r="D8343" s="1">
        <v>40976</v>
      </c>
      <c r="E8343" s="1">
        <v>40977</v>
      </c>
      <c r="F8343" s="1" t="str">
        <f t="shared" si="534"/>
        <v>March</v>
      </c>
      <c r="G8343" s="1" t="str">
        <f t="shared" si="535"/>
        <v>2012</v>
      </c>
      <c r="H8343" s="2">
        <f t="shared" si="536"/>
        <v>1</v>
      </c>
      <c r="I8343" s="2" t="b">
        <f t="shared" si="537"/>
        <v>0</v>
      </c>
      <c r="J8343" t="s">
        <v>34</v>
      </c>
      <c r="K8343">
        <v>31</v>
      </c>
      <c r="L8343">
        <v>4878.6400000000003</v>
      </c>
      <c r="M8343">
        <v>0.03</v>
      </c>
      <c r="N8343" t="s">
        <v>25</v>
      </c>
      <c r="O8343">
        <v>-519.94000000000005</v>
      </c>
      <c r="P8343">
        <v>150.97999999999999</v>
      </c>
      <c r="Q8343">
        <v>66.27</v>
      </c>
      <c r="R8343" t="s">
        <v>805</v>
      </c>
      <c r="S8343" t="s">
        <v>143</v>
      </c>
      <c r="T8343" t="s">
        <v>42</v>
      </c>
      <c r="U8343" t="s">
        <v>36</v>
      </c>
      <c r="V8343" t="s">
        <v>54</v>
      </c>
      <c r="W8343">
        <v>0.65</v>
      </c>
    </row>
    <row r="8344" spans="1:23" x14ac:dyDescent="0.3">
      <c r="A8344" t="s">
        <v>1801</v>
      </c>
      <c r="B8344" t="s">
        <v>1418</v>
      </c>
      <c r="D8344" s="1">
        <v>40399</v>
      </c>
      <c r="E8344" s="1">
        <v>40399</v>
      </c>
      <c r="F8344" s="1" t="str">
        <f t="shared" si="534"/>
        <v>August</v>
      </c>
      <c r="G8344" s="1" t="str">
        <f t="shared" si="535"/>
        <v>2010</v>
      </c>
      <c r="H8344" s="2">
        <f t="shared" si="536"/>
        <v>0</v>
      </c>
      <c r="I8344" s="2" t="str">
        <f t="shared" si="537"/>
        <v>FREE DELIVERY</v>
      </c>
      <c r="J8344" t="s">
        <v>34</v>
      </c>
      <c r="K8344">
        <v>32</v>
      </c>
      <c r="L8344">
        <v>2288.6419999999998</v>
      </c>
      <c r="M8344">
        <v>0.05</v>
      </c>
      <c r="N8344" t="s">
        <v>18</v>
      </c>
      <c r="O8344">
        <v>519.59</v>
      </c>
      <c r="P8344">
        <v>85.99</v>
      </c>
      <c r="Q8344">
        <v>2.79</v>
      </c>
      <c r="R8344" t="s">
        <v>805</v>
      </c>
      <c r="S8344" t="s">
        <v>143</v>
      </c>
      <c r="T8344" t="s">
        <v>27</v>
      </c>
      <c r="U8344" t="s">
        <v>32</v>
      </c>
      <c r="V8344" t="s">
        <v>33</v>
      </c>
      <c r="W8344">
        <v>0.57999999999999996</v>
      </c>
    </row>
    <row r="8345" spans="1:23" x14ac:dyDescent="0.3">
      <c r="A8345" t="s">
        <v>1007</v>
      </c>
      <c r="B8345" t="s">
        <v>1304</v>
      </c>
      <c r="D8345" s="1">
        <v>40940</v>
      </c>
      <c r="E8345" s="1">
        <v>40942</v>
      </c>
      <c r="F8345" s="1" t="str">
        <f t="shared" si="534"/>
        <v>February</v>
      </c>
      <c r="G8345" s="1" t="str">
        <f t="shared" si="535"/>
        <v>2012</v>
      </c>
      <c r="H8345" s="2">
        <f t="shared" si="536"/>
        <v>2</v>
      </c>
      <c r="I8345" s="2" t="b">
        <f t="shared" si="537"/>
        <v>0</v>
      </c>
      <c r="J8345" t="s">
        <v>44</v>
      </c>
      <c r="K8345">
        <v>9</v>
      </c>
      <c r="L8345">
        <v>17965.45</v>
      </c>
      <c r="M8345">
        <v>0</v>
      </c>
      <c r="N8345" t="s">
        <v>18</v>
      </c>
      <c r="O8345">
        <v>3459.43</v>
      </c>
      <c r="P8345">
        <v>1938.02</v>
      </c>
      <c r="Q8345">
        <v>13.99</v>
      </c>
      <c r="R8345" t="s">
        <v>805</v>
      </c>
      <c r="S8345" t="s">
        <v>143</v>
      </c>
      <c r="T8345" t="s">
        <v>27</v>
      </c>
      <c r="U8345" t="s">
        <v>32</v>
      </c>
      <c r="V8345" t="s">
        <v>94</v>
      </c>
      <c r="W8345">
        <v>0.38</v>
      </c>
    </row>
    <row r="8346" spans="1:23" x14ac:dyDescent="0.3">
      <c r="A8346" t="s">
        <v>1801</v>
      </c>
      <c r="B8346" t="s">
        <v>1418</v>
      </c>
      <c r="D8346" s="1">
        <v>40315</v>
      </c>
      <c r="E8346" s="1">
        <v>40317</v>
      </c>
      <c r="F8346" s="1" t="str">
        <f t="shared" si="534"/>
        <v>May</v>
      </c>
      <c r="G8346" s="1" t="str">
        <f t="shared" si="535"/>
        <v>2010</v>
      </c>
      <c r="H8346" s="2">
        <f t="shared" si="536"/>
        <v>2</v>
      </c>
      <c r="I8346" s="2" t="b">
        <f t="shared" si="537"/>
        <v>0</v>
      </c>
      <c r="J8346" t="s">
        <v>17</v>
      </c>
      <c r="K8346">
        <v>39</v>
      </c>
      <c r="L8346">
        <v>173.47</v>
      </c>
      <c r="M8346">
        <v>0.05</v>
      </c>
      <c r="N8346" t="s">
        <v>18</v>
      </c>
      <c r="O8346">
        <v>-4.96</v>
      </c>
      <c r="P8346">
        <v>4.63</v>
      </c>
      <c r="Q8346">
        <v>1.93</v>
      </c>
      <c r="R8346" t="s">
        <v>805</v>
      </c>
      <c r="S8346" t="s">
        <v>143</v>
      </c>
      <c r="T8346" t="s">
        <v>27</v>
      </c>
      <c r="U8346" t="s">
        <v>22</v>
      </c>
      <c r="V8346" t="s">
        <v>60</v>
      </c>
      <c r="W8346">
        <v>0.52</v>
      </c>
    </row>
    <row r="8347" spans="1:23" x14ac:dyDescent="0.3">
      <c r="A8347" t="s">
        <v>1801</v>
      </c>
      <c r="B8347" t="s">
        <v>1418</v>
      </c>
      <c r="D8347" s="1">
        <v>40315</v>
      </c>
      <c r="E8347" s="1">
        <v>40324</v>
      </c>
      <c r="F8347" s="1" t="str">
        <f t="shared" si="534"/>
        <v>May</v>
      </c>
      <c r="G8347" s="1" t="str">
        <f t="shared" si="535"/>
        <v>2010</v>
      </c>
      <c r="H8347" s="2">
        <f t="shared" si="536"/>
        <v>9</v>
      </c>
      <c r="I8347" s="2" t="b">
        <f t="shared" si="537"/>
        <v>0</v>
      </c>
      <c r="J8347" t="s">
        <v>17</v>
      </c>
      <c r="K8347">
        <v>48</v>
      </c>
      <c r="L8347">
        <v>2832.88</v>
      </c>
      <c r="M8347">
        <v>0.01</v>
      </c>
      <c r="N8347" t="s">
        <v>18</v>
      </c>
      <c r="O8347">
        <v>668.96</v>
      </c>
      <c r="P8347">
        <v>65.989999999999995</v>
      </c>
      <c r="Q8347">
        <v>8.8000000000000007</v>
      </c>
      <c r="R8347" t="s">
        <v>805</v>
      </c>
      <c r="S8347" t="s">
        <v>143</v>
      </c>
      <c r="T8347" t="s">
        <v>27</v>
      </c>
      <c r="U8347" t="s">
        <v>32</v>
      </c>
      <c r="V8347" t="s">
        <v>33</v>
      </c>
      <c r="W8347">
        <v>0.57999999999999996</v>
      </c>
    </row>
    <row r="8348" spans="1:23" x14ac:dyDescent="0.3">
      <c r="A8348" t="s">
        <v>1327</v>
      </c>
      <c r="B8348" t="s">
        <v>1791</v>
      </c>
      <c r="D8348" s="1">
        <v>40847</v>
      </c>
      <c r="E8348" s="1">
        <v>40851</v>
      </c>
      <c r="F8348" s="1" t="str">
        <f t="shared" si="534"/>
        <v>November</v>
      </c>
      <c r="G8348" s="1" t="str">
        <f t="shared" si="535"/>
        <v>2011</v>
      </c>
      <c r="H8348" s="2">
        <f t="shared" si="536"/>
        <v>4</v>
      </c>
      <c r="I8348" s="2" t="b">
        <f t="shared" si="537"/>
        <v>0</v>
      </c>
      <c r="J8348" t="s">
        <v>17</v>
      </c>
      <c r="K8348">
        <v>45</v>
      </c>
      <c r="L8348">
        <v>9248.74</v>
      </c>
      <c r="M8348">
        <v>0</v>
      </c>
      <c r="N8348" t="s">
        <v>25</v>
      </c>
      <c r="O8348">
        <v>2532</v>
      </c>
      <c r="P8348">
        <v>200.98</v>
      </c>
      <c r="Q8348">
        <v>23.76</v>
      </c>
      <c r="R8348" t="s">
        <v>805</v>
      </c>
      <c r="S8348" t="s">
        <v>143</v>
      </c>
      <c r="T8348" t="s">
        <v>31</v>
      </c>
      <c r="U8348" t="s">
        <v>36</v>
      </c>
      <c r="V8348" t="s">
        <v>67</v>
      </c>
      <c r="W8348">
        <v>0.57999999999999996</v>
      </c>
    </row>
    <row r="8349" spans="1:23" x14ac:dyDescent="0.3">
      <c r="A8349" t="s">
        <v>1327</v>
      </c>
      <c r="B8349" t="s">
        <v>1791</v>
      </c>
      <c r="D8349" s="1">
        <v>40847</v>
      </c>
      <c r="E8349" s="1">
        <v>40847</v>
      </c>
      <c r="F8349" s="1" t="str">
        <f t="shared" si="534"/>
        <v>October</v>
      </c>
      <c r="G8349" s="1" t="str">
        <f t="shared" si="535"/>
        <v>2011</v>
      </c>
      <c r="H8349" s="2">
        <f t="shared" si="536"/>
        <v>0</v>
      </c>
      <c r="I8349" s="2" t="str">
        <f t="shared" si="537"/>
        <v>FREE DELIVERY</v>
      </c>
      <c r="J8349" t="s">
        <v>17</v>
      </c>
      <c r="K8349">
        <v>21</v>
      </c>
      <c r="L8349">
        <v>98.88</v>
      </c>
      <c r="M8349">
        <v>7.0000000000000007E-2</v>
      </c>
      <c r="N8349" t="s">
        <v>39</v>
      </c>
      <c r="O8349">
        <v>36.01</v>
      </c>
      <c r="P8349">
        <v>4.13</v>
      </c>
      <c r="Q8349">
        <v>0.99</v>
      </c>
      <c r="R8349" t="s">
        <v>805</v>
      </c>
      <c r="S8349" t="s">
        <v>143</v>
      </c>
      <c r="T8349" t="s">
        <v>31</v>
      </c>
      <c r="U8349" t="s">
        <v>22</v>
      </c>
      <c r="V8349" t="s">
        <v>57</v>
      </c>
      <c r="W8349">
        <v>0.39</v>
      </c>
    </row>
    <row r="8350" spans="1:23" x14ac:dyDescent="0.3">
      <c r="A8350" t="s">
        <v>1028</v>
      </c>
      <c r="B8350" t="s">
        <v>1798</v>
      </c>
      <c r="D8350" s="1">
        <v>40740</v>
      </c>
      <c r="E8350" s="1">
        <v>40742</v>
      </c>
      <c r="F8350" s="1" t="str">
        <f t="shared" si="534"/>
        <v>July</v>
      </c>
      <c r="G8350" s="1" t="str">
        <f t="shared" si="535"/>
        <v>2011</v>
      </c>
      <c r="H8350" s="2">
        <f t="shared" si="536"/>
        <v>2</v>
      </c>
      <c r="I8350" s="2" t="b">
        <f t="shared" si="537"/>
        <v>0</v>
      </c>
      <c r="J8350" t="s">
        <v>52</v>
      </c>
      <c r="K8350">
        <v>47</v>
      </c>
      <c r="L8350">
        <v>255.65</v>
      </c>
      <c r="M8350">
        <v>0</v>
      </c>
      <c r="N8350" t="s">
        <v>18</v>
      </c>
      <c r="O8350">
        <v>-148.80000000000001</v>
      </c>
      <c r="P8350">
        <v>4.97</v>
      </c>
      <c r="Q8350">
        <v>5.71</v>
      </c>
      <c r="R8350" t="s">
        <v>805</v>
      </c>
      <c r="S8350" t="s">
        <v>143</v>
      </c>
      <c r="T8350" t="s">
        <v>42</v>
      </c>
      <c r="U8350" t="s">
        <v>36</v>
      </c>
      <c r="V8350" t="s">
        <v>37</v>
      </c>
      <c r="W8350">
        <v>0.54</v>
      </c>
    </row>
    <row r="8351" spans="1:23" x14ac:dyDescent="0.3">
      <c r="A8351" t="s">
        <v>1138</v>
      </c>
      <c r="B8351" t="s">
        <v>1250</v>
      </c>
      <c r="D8351" s="1">
        <v>40917</v>
      </c>
      <c r="E8351" s="1">
        <v>40918</v>
      </c>
      <c r="F8351" s="1" t="str">
        <f t="shared" si="534"/>
        <v>January</v>
      </c>
      <c r="G8351" s="1" t="str">
        <f t="shared" si="535"/>
        <v>2012</v>
      </c>
      <c r="H8351" s="2">
        <f t="shared" si="536"/>
        <v>1</v>
      </c>
      <c r="I8351" s="2" t="b">
        <f t="shared" si="537"/>
        <v>0</v>
      </c>
      <c r="J8351" t="s">
        <v>34</v>
      </c>
      <c r="K8351">
        <v>48</v>
      </c>
      <c r="L8351">
        <v>113.98</v>
      </c>
      <c r="M8351">
        <v>0.1</v>
      </c>
      <c r="N8351" t="s">
        <v>18</v>
      </c>
      <c r="O8351">
        <v>21.29</v>
      </c>
      <c r="P8351">
        <v>2.62</v>
      </c>
      <c r="Q8351">
        <v>0.8</v>
      </c>
      <c r="R8351" t="s">
        <v>805</v>
      </c>
      <c r="S8351" t="s">
        <v>143</v>
      </c>
      <c r="T8351" t="s">
        <v>42</v>
      </c>
      <c r="U8351" t="s">
        <v>22</v>
      </c>
      <c r="V8351" t="s">
        <v>46</v>
      </c>
      <c r="W8351">
        <v>0.39</v>
      </c>
    </row>
    <row r="8352" spans="1:23" x14ac:dyDescent="0.3">
      <c r="A8352" t="s">
        <v>1138</v>
      </c>
      <c r="B8352" t="s">
        <v>1250</v>
      </c>
      <c r="D8352" s="1">
        <v>40917</v>
      </c>
      <c r="E8352" s="1">
        <v>40919</v>
      </c>
      <c r="F8352" s="1" t="str">
        <f t="shared" si="534"/>
        <v>January</v>
      </c>
      <c r="G8352" s="1" t="str">
        <f t="shared" si="535"/>
        <v>2012</v>
      </c>
      <c r="H8352" s="2">
        <f t="shared" si="536"/>
        <v>2</v>
      </c>
      <c r="I8352" s="2" t="b">
        <f t="shared" si="537"/>
        <v>0</v>
      </c>
      <c r="J8352" t="s">
        <v>34</v>
      </c>
      <c r="K8352">
        <v>5</v>
      </c>
      <c r="L8352">
        <v>88.94</v>
      </c>
      <c r="M8352">
        <v>0.05</v>
      </c>
      <c r="N8352" t="s">
        <v>18</v>
      </c>
      <c r="O8352">
        <v>-47.54</v>
      </c>
      <c r="P8352">
        <v>16.739999999999998</v>
      </c>
      <c r="Q8352">
        <v>7.04</v>
      </c>
      <c r="R8352" t="s">
        <v>805</v>
      </c>
      <c r="S8352" t="s">
        <v>143</v>
      </c>
      <c r="T8352" t="s">
        <v>42</v>
      </c>
      <c r="U8352" t="s">
        <v>22</v>
      </c>
      <c r="V8352" t="s">
        <v>23</v>
      </c>
      <c r="W8352">
        <v>0.81</v>
      </c>
    </row>
    <row r="8353" spans="1:23" x14ac:dyDescent="0.3">
      <c r="A8353" t="s">
        <v>1801</v>
      </c>
      <c r="B8353" t="s">
        <v>1418</v>
      </c>
      <c r="D8353" s="1">
        <v>41022</v>
      </c>
      <c r="E8353" s="1">
        <v>41023</v>
      </c>
      <c r="F8353" s="1" t="str">
        <f t="shared" si="534"/>
        <v>April</v>
      </c>
      <c r="G8353" s="1" t="str">
        <f t="shared" si="535"/>
        <v>2012</v>
      </c>
      <c r="H8353" s="2">
        <f t="shared" si="536"/>
        <v>1</v>
      </c>
      <c r="I8353" s="2" t="b">
        <f t="shared" si="537"/>
        <v>0</v>
      </c>
      <c r="J8353" t="s">
        <v>44</v>
      </c>
      <c r="K8353">
        <v>10</v>
      </c>
      <c r="L8353">
        <v>2193.9299999999998</v>
      </c>
      <c r="M8353">
        <v>0.09</v>
      </c>
      <c r="N8353" t="s">
        <v>18</v>
      </c>
      <c r="O8353">
        <v>41.83</v>
      </c>
      <c r="P8353">
        <v>238.4</v>
      </c>
      <c r="Q8353">
        <v>24.49</v>
      </c>
      <c r="R8353" t="s">
        <v>805</v>
      </c>
      <c r="S8353" t="s">
        <v>143</v>
      </c>
      <c r="T8353" t="s">
        <v>27</v>
      </c>
      <c r="U8353" t="s">
        <v>36</v>
      </c>
      <c r="V8353" t="s">
        <v>67</v>
      </c>
    </row>
    <row r="8354" spans="1:23" x14ac:dyDescent="0.3">
      <c r="A8354" t="s">
        <v>1801</v>
      </c>
      <c r="B8354" t="s">
        <v>1418</v>
      </c>
      <c r="D8354" s="1">
        <v>41022</v>
      </c>
      <c r="E8354" s="1">
        <v>41024</v>
      </c>
      <c r="F8354" s="1" t="str">
        <f t="shared" si="534"/>
        <v>April</v>
      </c>
      <c r="G8354" s="1" t="str">
        <f t="shared" si="535"/>
        <v>2012</v>
      </c>
      <c r="H8354" s="2">
        <f t="shared" si="536"/>
        <v>2</v>
      </c>
      <c r="I8354" s="2" t="b">
        <f t="shared" si="537"/>
        <v>0</v>
      </c>
      <c r="J8354" t="s">
        <v>44</v>
      </c>
      <c r="K8354">
        <v>11</v>
      </c>
      <c r="L8354">
        <v>812.49800000000005</v>
      </c>
      <c r="M8354">
        <v>0</v>
      </c>
      <c r="N8354" t="s">
        <v>39</v>
      </c>
      <c r="O8354">
        <v>128.94999999999999</v>
      </c>
      <c r="P8354">
        <v>85.99</v>
      </c>
      <c r="Q8354">
        <v>1.25</v>
      </c>
      <c r="R8354" t="s">
        <v>805</v>
      </c>
      <c r="S8354" t="s">
        <v>143</v>
      </c>
      <c r="T8354" t="s">
        <v>27</v>
      </c>
      <c r="U8354" t="s">
        <v>32</v>
      </c>
      <c r="V8354" t="s">
        <v>33</v>
      </c>
      <c r="W8354">
        <v>0.39</v>
      </c>
    </row>
    <row r="8355" spans="1:23" x14ac:dyDescent="0.3">
      <c r="A8355" t="s">
        <v>1801</v>
      </c>
      <c r="B8355" t="s">
        <v>1418</v>
      </c>
      <c r="D8355" s="1">
        <v>41022</v>
      </c>
      <c r="E8355" s="1">
        <v>41025</v>
      </c>
      <c r="F8355" s="1" t="str">
        <f t="shared" si="534"/>
        <v>April</v>
      </c>
      <c r="G8355" s="1" t="str">
        <f t="shared" si="535"/>
        <v>2012</v>
      </c>
      <c r="H8355" s="2">
        <f t="shared" si="536"/>
        <v>3</v>
      </c>
      <c r="I8355" s="2" t="b">
        <f t="shared" si="537"/>
        <v>0</v>
      </c>
      <c r="J8355" t="s">
        <v>44</v>
      </c>
      <c r="K8355">
        <v>37</v>
      </c>
      <c r="L8355">
        <v>4657.6514999999999</v>
      </c>
      <c r="M8355">
        <v>0.06</v>
      </c>
      <c r="N8355" t="s">
        <v>18</v>
      </c>
      <c r="O8355">
        <v>1242.8499999999999</v>
      </c>
      <c r="P8355">
        <v>155.99</v>
      </c>
      <c r="Q8355">
        <v>3.9</v>
      </c>
      <c r="R8355" t="s">
        <v>805</v>
      </c>
      <c r="S8355" t="s">
        <v>143</v>
      </c>
      <c r="T8355" t="s">
        <v>27</v>
      </c>
      <c r="U8355" t="s">
        <v>32</v>
      </c>
      <c r="V8355" t="s">
        <v>33</v>
      </c>
      <c r="W8355">
        <v>0.55000000000000004</v>
      </c>
    </row>
    <row r="8356" spans="1:23" x14ac:dyDescent="0.3">
      <c r="A8356" t="s">
        <v>962</v>
      </c>
      <c r="B8356" t="s">
        <v>1802</v>
      </c>
      <c r="D8356" s="1">
        <v>41151</v>
      </c>
      <c r="E8356" s="1">
        <v>41153</v>
      </c>
      <c r="F8356" s="1" t="str">
        <f t="shared" si="534"/>
        <v>September</v>
      </c>
      <c r="G8356" s="1" t="str">
        <f t="shared" si="535"/>
        <v>2012</v>
      </c>
      <c r="H8356" s="2">
        <f t="shared" si="536"/>
        <v>2</v>
      </c>
      <c r="I8356" s="2" t="b">
        <f t="shared" si="537"/>
        <v>0</v>
      </c>
      <c r="J8356" t="s">
        <v>52</v>
      </c>
      <c r="K8356">
        <v>29</v>
      </c>
      <c r="L8356">
        <v>2700.78</v>
      </c>
      <c r="M8356">
        <v>0.06</v>
      </c>
      <c r="N8356" t="s">
        <v>25</v>
      </c>
      <c r="O8356">
        <v>-793.36</v>
      </c>
      <c r="P8356">
        <v>95.98</v>
      </c>
      <c r="Q8356">
        <v>58.2</v>
      </c>
      <c r="R8356" t="s">
        <v>805</v>
      </c>
      <c r="S8356" t="s">
        <v>143</v>
      </c>
      <c r="T8356" t="s">
        <v>27</v>
      </c>
      <c r="U8356" t="s">
        <v>36</v>
      </c>
      <c r="V8356" t="s">
        <v>67</v>
      </c>
      <c r="W8356">
        <v>0.57999999999999996</v>
      </c>
    </row>
    <row r="8357" spans="1:23" x14ac:dyDescent="0.3">
      <c r="A8357" t="s">
        <v>1007</v>
      </c>
      <c r="B8357" t="s">
        <v>1304</v>
      </c>
      <c r="D8357" s="1">
        <v>41002</v>
      </c>
      <c r="E8357" s="1">
        <v>41003</v>
      </c>
      <c r="F8357" s="1" t="str">
        <f t="shared" si="534"/>
        <v>April</v>
      </c>
      <c r="G8357" s="1" t="str">
        <f t="shared" si="535"/>
        <v>2012</v>
      </c>
      <c r="H8357" s="2">
        <f t="shared" si="536"/>
        <v>1</v>
      </c>
      <c r="I8357" s="2" t="b">
        <f t="shared" si="537"/>
        <v>0</v>
      </c>
      <c r="J8357" t="s">
        <v>52</v>
      </c>
      <c r="K8357">
        <v>8</v>
      </c>
      <c r="L8357">
        <v>168.99</v>
      </c>
      <c r="M8357">
        <v>0.08</v>
      </c>
      <c r="N8357" t="s">
        <v>18</v>
      </c>
      <c r="O8357">
        <v>-47.37</v>
      </c>
      <c r="P8357">
        <v>20.95</v>
      </c>
      <c r="Q8357">
        <v>4</v>
      </c>
      <c r="R8357" t="s">
        <v>805</v>
      </c>
      <c r="S8357" t="s">
        <v>143</v>
      </c>
      <c r="T8357" t="s">
        <v>27</v>
      </c>
      <c r="U8357" t="s">
        <v>32</v>
      </c>
      <c r="V8357" t="s">
        <v>48</v>
      </c>
      <c r="W8357">
        <v>0.6</v>
      </c>
    </row>
    <row r="8358" spans="1:23" x14ac:dyDescent="0.3">
      <c r="A8358" t="s">
        <v>1327</v>
      </c>
      <c r="B8358" t="s">
        <v>1791</v>
      </c>
      <c r="D8358" s="1">
        <v>41037</v>
      </c>
      <c r="E8358" s="1">
        <v>41038</v>
      </c>
      <c r="F8358" s="1" t="str">
        <f t="shared" si="534"/>
        <v>May</v>
      </c>
      <c r="G8358" s="1" t="str">
        <f t="shared" si="535"/>
        <v>2012</v>
      </c>
      <c r="H8358" s="2">
        <f t="shared" si="536"/>
        <v>1</v>
      </c>
      <c r="I8358" s="2" t="b">
        <f t="shared" si="537"/>
        <v>0</v>
      </c>
      <c r="J8358" t="s">
        <v>44</v>
      </c>
      <c r="K8358">
        <v>14</v>
      </c>
      <c r="L8358">
        <v>2045.066</v>
      </c>
      <c r="M8358">
        <v>7.0000000000000007E-2</v>
      </c>
      <c r="N8358" t="s">
        <v>18</v>
      </c>
      <c r="O8358">
        <v>-4.68</v>
      </c>
      <c r="P8358">
        <v>175.99</v>
      </c>
      <c r="Q8358">
        <v>8.99</v>
      </c>
      <c r="R8358" t="s">
        <v>805</v>
      </c>
      <c r="S8358" t="s">
        <v>143</v>
      </c>
      <c r="T8358" t="s">
        <v>31</v>
      </c>
      <c r="U8358" t="s">
        <v>32</v>
      </c>
      <c r="V8358" t="s">
        <v>33</v>
      </c>
      <c r="W8358">
        <v>0.56999999999999995</v>
      </c>
    </row>
    <row r="8359" spans="1:23" x14ac:dyDescent="0.3">
      <c r="A8359" t="s">
        <v>1327</v>
      </c>
      <c r="B8359" t="s">
        <v>1791</v>
      </c>
      <c r="D8359" s="1">
        <v>41037</v>
      </c>
      <c r="E8359" s="1">
        <v>41039</v>
      </c>
      <c r="F8359" s="1" t="str">
        <f t="shared" si="534"/>
        <v>May</v>
      </c>
      <c r="G8359" s="1" t="str">
        <f t="shared" si="535"/>
        <v>2012</v>
      </c>
      <c r="H8359" s="2">
        <f t="shared" si="536"/>
        <v>2</v>
      </c>
      <c r="I8359" s="2" t="b">
        <f t="shared" si="537"/>
        <v>0</v>
      </c>
      <c r="J8359" t="s">
        <v>44</v>
      </c>
      <c r="K8359">
        <v>4</v>
      </c>
      <c r="L8359">
        <v>26.41</v>
      </c>
      <c r="M8359">
        <v>0.05</v>
      </c>
      <c r="N8359" t="s">
        <v>18</v>
      </c>
      <c r="O8359">
        <v>-16.53</v>
      </c>
      <c r="P8359">
        <v>5.18</v>
      </c>
      <c r="Q8359">
        <v>5.74</v>
      </c>
      <c r="R8359" t="s">
        <v>805</v>
      </c>
      <c r="S8359" t="s">
        <v>143</v>
      </c>
      <c r="T8359" t="s">
        <v>31</v>
      </c>
      <c r="U8359" t="s">
        <v>22</v>
      </c>
      <c r="V8359" t="s">
        <v>29</v>
      </c>
      <c r="W8359">
        <v>0.36</v>
      </c>
    </row>
    <row r="8360" spans="1:23" x14ac:dyDescent="0.3">
      <c r="A8360" t="s">
        <v>962</v>
      </c>
      <c r="B8360" t="s">
        <v>1802</v>
      </c>
      <c r="D8360" s="1">
        <v>40965</v>
      </c>
      <c r="E8360" s="1">
        <v>40971</v>
      </c>
      <c r="F8360" s="1" t="str">
        <f t="shared" si="534"/>
        <v>March</v>
      </c>
      <c r="G8360" s="1" t="str">
        <f t="shared" si="535"/>
        <v>2012</v>
      </c>
      <c r="H8360" s="2">
        <f t="shared" si="536"/>
        <v>6</v>
      </c>
      <c r="I8360" s="2" t="b">
        <f t="shared" si="537"/>
        <v>0</v>
      </c>
      <c r="J8360" t="s">
        <v>17</v>
      </c>
      <c r="K8360">
        <v>35</v>
      </c>
      <c r="L8360">
        <v>322.82</v>
      </c>
      <c r="M8360">
        <v>0.05</v>
      </c>
      <c r="N8360" t="s">
        <v>18</v>
      </c>
      <c r="O8360">
        <v>-17.579999999999998</v>
      </c>
      <c r="P8360">
        <v>9.31</v>
      </c>
      <c r="Q8360">
        <v>3.98</v>
      </c>
      <c r="R8360" t="s">
        <v>805</v>
      </c>
      <c r="S8360" t="s">
        <v>143</v>
      </c>
      <c r="T8360" t="s">
        <v>27</v>
      </c>
      <c r="U8360" t="s">
        <v>22</v>
      </c>
      <c r="V8360" t="s">
        <v>82</v>
      </c>
      <c r="W8360">
        <v>0.56000000000000005</v>
      </c>
    </row>
    <row r="8361" spans="1:23" x14ac:dyDescent="0.3">
      <c r="A8361" t="s">
        <v>946</v>
      </c>
      <c r="B8361" t="s">
        <v>947</v>
      </c>
      <c r="D8361" s="1">
        <v>39995</v>
      </c>
      <c r="E8361" s="1">
        <v>40002</v>
      </c>
      <c r="F8361" s="1" t="str">
        <f t="shared" si="534"/>
        <v>July</v>
      </c>
      <c r="G8361" s="1" t="str">
        <f t="shared" si="535"/>
        <v>2009</v>
      </c>
      <c r="H8361" s="2">
        <f t="shared" si="536"/>
        <v>7</v>
      </c>
      <c r="I8361" s="2" t="b">
        <f t="shared" si="537"/>
        <v>0</v>
      </c>
      <c r="J8361" t="s">
        <v>17</v>
      </c>
      <c r="K8361">
        <v>35</v>
      </c>
      <c r="L8361">
        <v>4233.1499999999996</v>
      </c>
      <c r="M8361">
        <v>0.08</v>
      </c>
      <c r="N8361" t="s">
        <v>25</v>
      </c>
      <c r="O8361">
        <v>1219.8699999999999</v>
      </c>
      <c r="P8361">
        <v>120.97</v>
      </c>
      <c r="Q8361">
        <v>26.3</v>
      </c>
      <c r="R8361" t="s">
        <v>805</v>
      </c>
      <c r="S8361" t="s">
        <v>143</v>
      </c>
      <c r="T8361" t="s">
        <v>31</v>
      </c>
      <c r="U8361" t="s">
        <v>32</v>
      </c>
      <c r="V8361" t="s">
        <v>94</v>
      </c>
      <c r="W8361">
        <v>0.38</v>
      </c>
    </row>
    <row r="8362" spans="1:23" x14ac:dyDescent="0.3">
      <c r="A8362" t="s">
        <v>1796</v>
      </c>
      <c r="B8362" t="s">
        <v>1797</v>
      </c>
      <c r="D8362" s="1">
        <v>40362</v>
      </c>
      <c r="E8362" s="1">
        <v>40364</v>
      </c>
      <c r="F8362" s="1" t="str">
        <f t="shared" si="534"/>
        <v>July</v>
      </c>
      <c r="G8362" s="1" t="str">
        <f t="shared" si="535"/>
        <v>2010</v>
      </c>
      <c r="H8362" s="2">
        <f t="shared" si="536"/>
        <v>2</v>
      </c>
      <c r="I8362" s="2" t="b">
        <f t="shared" si="537"/>
        <v>0</v>
      </c>
      <c r="J8362" t="s">
        <v>24</v>
      </c>
      <c r="K8362">
        <v>11</v>
      </c>
      <c r="L8362">
        <v>54.61</v>
      </c>
      <c r="M8362">
        <v>0.08</v>
      </c>
      <c r="N8362" t="s">
        <v>39</v>
      </c>
      <c r="O8362">
        <v>14.99</v>
      </c>
      <c r="P8362">
        <v>4.76</v>
      </c>
      <c r="Q8362">
        <v>0.88</v>
      </c>
      <c r="R8362" t="s">
        <v>805</v>
      </c>
      <c r="S8362" t="s">
        <v>143</v>
      </c>
      <c r="T8362" t="s">
        <v>27</v>
      </c>
      <c r="U8362" t="s">
        <v>22</v>
      </c>
      <c r="V8362" t="s">
        <v>43</v>
      </c>
      <c r="W8362">
        <v>0.39</v>
      </c>
    </row>
    <row r="8363" spans="1:23" x14ac:dyDescent="0.3">
      <c r="A8363" t="s">
        <v>1381</v>
      </c>
      <c r="B8363" t="s">
        <v>1435</v>
      </c>
      <c r="D8363" s="1">
        <v>40239</v>
      </c>
      <c r="E8363" s="1">
        <v>40241</v>
      </c>
      <c r="F8363" s="1" t="str">
        <f t="shared" si="534"/>
        <v>March</v>
      </c>
      <c r="G8363" s="1" t="str">
        <f t="shared" si="535"/>
        <v>2010</v>
      </c>
      <c r="H8363" s="2">
        <f t="shared" si="536"/>
        <v>2</v>
      </c>
      <c r="I8363" s="2" t="b">
        <f t="shared" si="537"/>
        <v>0</v>
      </c>
      <c r="J8363" t="s">
        <v>44</v>
      </c>
      <c r="K8363">
        <v>6</v>
      </c>
      <c r="L8363">
        <v>25.84</v>
      </c>
      <c r="M8363">
        <v>0.04</v>
      </c>
      <c r="N8363" t="s">
        <v>39</v>
      </c>
      <c r="O8363">
        <v>-4.13</v>
      </c>
      <c r="P8363">
        <v>1.76</v>
      </c>
      <c r="Q8363">
        <v>4.8600000000000003</v>
      </c>
      <c r="R8363" t="s">
        <v>805</v>
      </c>
      <c r="S8363" t="s">
        <v>143</v>
      </c>
      <c r="T8363" t="s">
        <v>21</v>
      </c>
      <c r="U8363" t="s">
        <v>36</v>
      </c>
      <c r="V8363" t="s">
        <v>37</v>
      </c>
      <c r="W8363">
        <v>0.41</v>
      </c>
    </row>
    <row r="8364" spans="1:23" x14ac:dyDescent="0.3">
      <c r="A8364" t="s">
        <v>1026</v>
      </c>
      <c r="B8364" t="s">
        <v>1030</v>
      </c>
      <c r="D8364" s="1">
        <v>39860</v>
      </c>
      <c r="E8364" s="1">
        <v>39860</v>
      </c>
      <c r="F8364" s="1" t="str">
        <f t="shared" si="534"/>
        <v>February</v>
      </c>
      <c r="G8364" s="1" t="str">
        <f t="shared" si="535"/>
        <v>2009</v>
      </c>
      <c r="H8364" s="2">
        <f t="shared" si="536"/>
        <v>0</v>
      </c>
      <c r="I8364" s="2" t="str">
        <f t="shared" si="537"/>
        <v>FREE DELIVERY</v>
      </c>
      <c r="J8364" t="s">
        <v>44</v>
      </c>
      <c r="K8364">
        <v>24</v>
      </c>
      <c r="L8364">
        <v>129.53</v>
      </c>
      <c r="M8364">
        <v>0.06</v>
      </c>
      <c r="N8364" t="s">
        <v>18</v>
      </c>
      <c r="O8364">
        <v>33.01</v>
      </c>
      <c r="P8364">
        <v>5.68</v>
      </c>
      <c r="Q8364">
        <v>1.39</v>
      </c>
      <c r="R8364" t="s">
        <v>805</v>
      </c>
      <c r="S8364" t="s">
        <v>143</v>
      </c>
      <c r="T8364" t="s">
        <v>21</v>
      </c>
      <c r="U8364" t="s">
        <v>22</v>
      </c>
      <c r="V8364" t="s">
        <v>51</v>
      </c>
      <c r="W8364">
        <v>0.38</v>
      </c>
    </row>
    <row r="8365" spans="1:23" x14ac:dyDescent="0.3">
      <c r="A8365" t="s">
        <v>1381</v>
      </c>
      <c r="B8365" t="s">
        <v>1435</v>
      </c>
      <c r="D8365" s="1">
        <v>40189</v>
      </c>
      <c r="E8365" s="1">
        <v>40190</v>
      </c>
      <c r="F8365" s="1" t="str">
        <f t="shared" si="534"/>
        <v>January</v>
      </c>
      <c r="G8365" s="1" t="str">
        <f t="shared" si="535"/>
        <v>2010</v>
      </c>
      <c r="H8365" s="2">
        <f t="shared" si="536"/>
        <v>1</v>
      </c>
      <c r="I8365" s="2" t="b">
        <f t="shared" si="537"/>
        <v>0</v>
      </c>
      <c r="J8365" t="s">
        <v>44</v>
      </c>
      <c r="K8365">
        <v>42</v>
      </c>
      <c r="L8365">
        <v>1767.47</v>
      </c>
      <c r="M8365">
        <v>0.05</v>
      </c>
      <c r="N8365" t="s">
        <v>18</v>
      </c>
      <c r="O8365">
        <v>331.56</v>
      </c>
      <c r="P8365">
        <v>40.99</v>
      </c>
      <c r="Q8365">
        <v>17.48</v>
      </c>
      <c r="R8365" t="s">
        <v>805</v>
      </c>
      <c r="S8365" t="s">
        <v>143</v>
      </c>
      <c r="T8365" t="s">
        <v>21</v>
      </c>
      <c r="U8365" t="s">
        <v>22</v>
      </c>
      <c r="V8365" t="s">
        <v>43</v>
      </c>
      <c r="W8365">
        <v>0.36</v>
      </c>
    </row>
    <row r="8366" spans="1:23" x14ac:dyDescent="0.3">
      <c r="A8366" t="s">
        <v>1381</v>
      </c>
      <c r="B8366" t="s">
        <v>1435</v>
      </c>
      <c r="D8366" s="1">
        <v>40189</v>
      </c>
      <c r="E8366" s="1">
        <v>40191</v>
      </c>
      <c r="F8366" s="1" t="str">
        <f t="shared" si="534"/>
        <v>January</v>
      </c>
      <c r="G8366" s="1" t="str">
        <f t="shared" si="535"/>
        <v>2010</v>
      </c>
      <c r="H8366" s="2">
        <f t="shared" si="536"/>
        <v>2</v>
      </c>
      <c r="I8366" s="2" t="b">
        <f t="shared" si="537"/>
        <v>0</v>
      </c>
      <c r="J8366" t="s">
        <v>44</v>
      </c>
      <c r="K8366">
        <v>11</v>
      </c>
      <c r="L8366">
        <v>2164.0700000000002</v>
      </c>
      <c r="M8366">
        <v>0.01</v>
      </c>
      <c r="N8366" t="s">
        <v>25</v>
      </c>
      <c r="O8366">
        <v>59.73</v>
      </c>
      <c r="P8366">
        <v>180.98</v>
      </c>
      <c r="Q8366">
        <v>55.24</v>
      </c>
      <c r="R8366" t="s">
        <v>805</v>
      </c>
      <c r="S8366" t="s">
        <v>143</v>
      </c>
      <c r="T8366" t="s">
        <v>21</v>
      </c>
      <c r="U8366" t="s">
        <v>22</v>
      </c>
      <c r="V8366" t="s">
        <v>28</v>
      </c>
      <c r="W8366">
        <v>0.56999999999999995</v>
      </c>
    </row>
    <row r="8367" spans="1:23" x14ac:dyDescent="0.3">
      <c r="A8367" t="s">
        <v>1381</v>
      </c>
      <c r="B8367" t="s">
        <v>1435</v>
      </c>
      <c r="D8367" s="1">
        <v>40189</v>
      </c>
      <c r="E8367" s="1">
        <v>40190</v>
      </c>
      <c r="F8367" s="1" t="str">
        <f t="shared" si="534"/>
        <v>January</v>
      </c>
      <c r="G8367" s="1" t="str">
        <f t="shared" si="535"/>
        <v>2010</v>
      </c>
      <c r="H8367" s="2">
        <f t="shared" si="536"/>
        <v>1</v>
      </c>
      <c r="I8367" s="2" t="b">
        <f t="shared" si="537"/>
        <v>0</v>
      </c>
      <c r="J8367" t="s">
        <v>44</v>
      </c>
      <c r="K8367">
        <v>47</v>
      </c>
      <c r="L8367">
        <v>1276.73</v>
      </c>
      <c r="M8367">
        <v>0.08</v>
      </c>
      <c r="N8367" t="s">
        <v>39</v>
      </c>
      <c r="O8367">
        <v>357.23</v>
      </c>
      <c r="P8367">
        <v>29.18</v>
      </c>
      <c r="Q8367">
        <v>8.5500000000000007</v>
      </c>
      <c r="R8367" t="s">
        <v>805</v>
      </c>
      <c r="S8367" t="s">
        <v>143</v>
      </c>
      <c r="T8367" t="s">
        <v>21</v>
      </c>
      <c r="U8367" t="s">
        <v>36</v>
      </c>
      <c r="V8367" t="s">
        <v>37</v>
      </c>
      <c r="W8367">
        <v>0.42</v>
      </c>
    </row>
    <row r="8368" spans="1:23" x14ac:dyDescent="0.3">
      <c r="A8368" t="s">
        <v>962</v>
      </c>
      <c r="B8368" t="s">
        <v>1802</v>
      </c>
      <c r="D8368" s="1">
        <v>40127</v>
      </c>
      <c r="E8368" s="1">
        <v>40128</v>
      </c>
      <c r="F8368" s="1" t="str">
        <f t="shared" si="534"/>
        <v>November</v>
      </c>
      <c r="G8368" s="1" t="str">
        <f t="shared" si="535"/>
        <v>2009</v>
      </c>
      <c r="H8368" s="2">
        <f t="shared" si="536"/>
        <v>1</v>
      </c>
      <c r="I8368" s="2" t="b">
        <f t="shared" si="537"/>
        <v>0</v>
      </c>
      <c r="J8368" t="s">
        <v>24</v>
      </c>
      <c r="K8368">
        <v>7</v>
      </c>
      <c r="L8368">
        <v>754.92</v>
      </c>
      <c r="M8368">
        <v>0</v>
      </c>
      <c r="N8368" t="s">
        <v>18</v>
      </c>
      <c r="O8368">
        <v>-129.57</v>
      </c>
      <c r="P8368">
        <v>99.99</v>
      </c>
      <c r="Q8368">
        <v>19.989999999999998</v>
      </c>
      <c r="R8368" t="s">
        <v>805</v>
      </c>
      <c r="S8368" t="s">
        <v>143</v>
      </c>
      <c r="T8368" t="s">
        <v>27</v>
      </c>
      <c r="U8368" t="s">
        <v>32</v>
      </c>
      <c r="V8368" t="s">
        <v>94</v>
      </c>
      <c r="W8368">
        <v>0.52</v>
      </c>
    </row>
    <row r="8369" spans="1:23" x14ac:dyDescent="0.3">
      <c r="A8369" t="s">
        <v>1389</v>
      </c>
      <c r="B8369" t="s">
        <v>1794</v>
      </c>
      <c r="D8369" s="1">
        <v>40332</v>
      </c>
      <c r="E8369" s="1">
        <v>40334</v>
      </c>
      <c r="F8369" s="1" t="str">
        <f t="shared" si="534"/>
        <v>June</v>
      </c>
      <c r="G8369" s="1" t="str">
        <f t="shared" si="535"/>
        <v>2010</v>
      </c>
      <c r="H8369" s="2">
        <f t="shared" si="536"/>
        <v>2</v>
      </c>
      <c r="I8369" s="2" t="b">
        <f t="shared" si="537"/>
        <v>0</v>
      </c>
      <c r="J8369" t="s">
        <v>44</v>
      </c>
      <c r="K8369">
        <v>19</v>
      </c>
      <c r="L8369">
        <v>61.02</v>
      </c>
      <c r="M8369">
        <v>0</v>
      </c>
      <c r="N8369" t="s">
        <v>18</v>
      </c>
      <c r="O8369">
        <v>-71.040000000000006</v>
      </c>
      <c r="P8369">
        <v>2.84</v>
      </c>
      <c r="Q8369">
        <v>5.44</v>
      </c>
      <c r="R8369" t="s">
        <v>805</v>
      </c>
      <c r="S8369" t="s">
        <v>143</v>
      </c>
      <c r="T8369" t="s">
        <v>27</v>
      </c>
      <c r="U8369" t="s">
        <v>22</v>
      </c>
      <c r="V8369" t="s">
        <v>29</v>
      </c>
      <c r="W8369">
        <v>0.36</v>
      </c>
    </row>
    <row r="8370" spans="1:23" x14ac:dyDescent="0.3">
      <c r="A8370" t="s">
        <v>1389</v>
      </c>
      <c r="B8370" t="s">
        <v>1794</v>
      </c>
      <c r="D8370" s="1">
        <v>40332</v>
      </c>
      <c r="E8370" s="1">
        <v>40334</v>
      </c>
      <c r="F8370" s="1" t="str">
        <f t="shared" si="534"/>
        <v>June</v>
      </c>
      <c r="G8370" s="1" t="str">
        <f t="shared" si="535"/>
        <v>2010</v>
      </c>
      <c r="H8370" s="2">
        <f t="shared" si="536"/>
        <v>2</v>
      </c>
      <c r="I8370" s="2" t="b">
        <f t="shared" si="537"/>
        <v>0</v>
      </c>
      <c r="J8370" t="s">
        <v>44</v>
      </c>
      <c r="K8370">
        <v>31</v>
      </c>
      <c r="L8370">
        <v>878.77</v>
      </c>
      <c r="M8370">
        <v>0.08</v>
      </c>
      <c r="N8370" t="s">
        <v>18</v>
      </c>
      <c r="O8370">
        <v>373.52</v>
      </c>
      <c r="P8370">
        <v>28.53</v>
      </c>
      <c r="Q8370">
        <v>1.49</v>
      </c>
      <c r="R8370" t="s">
        <v>805</v>
      </c>
      <c r="S8370" t="s">
        <v>143</v>
      </c>
      <c r="T8370" t="s">
        <v>27</v>
      </c>
      <c r="U8370" t="s">
        <v>22</v>
      </c>
      <c r="V8370" t="s">
        <v>29</v>
      </c>
      <c r="W8370">
        <v>0.38</v>
      </c>
    </row>
    <row r="8371" spans="1:23" x14ac:dyDescent="0.3">
      <c r="A8371" t="s">
        <v>1028</v>
      </c>
      <c r="B8371" t="s">
        <v>1798</v>
      </c>
      <c r="D8371" s="1">
        <v>41155</v>
      </c>
      <c r="E8371" s="1">
        <v>41155</v>
      </c>
      <c r="F8371" s="1" t="str">
        <f t="shared" si="534"/>
        <v>September</v>
      </c>
      <c r="G8371" s="1" t="str">
        <f t="shared" si="535"/>
        <v>2012</v>
      </c>
      <c r="H8371" s="2">
        <f t="shared" si="536"/>
        <v>0</v>
      </c>
      <c r="I8371" s="2" t="str">
        <f t="shared" si="537"/>
        <v>FREE DELIVERY</v>
      </c>
      <c r="J8371" t="s">
        <v>17</v>
      </c>
      <c r="K8371">
        <v>6</v>
      </c>
      <c r="L8371">
        <v>22.89</v>
      </c>
      <c r="M8371">
        <v>0.08</v>
      </c>
      <c r="N8371" t="s">
        <v>18</v>
      </c>
      <c r="O8371">
        <v>-2.66</v>
      </c>
      <c r="P8371">
        <v>3.8</v>
      </c>
      <c r="Q8371">
        <v>1.49</v>
      </c>
      <c r="R8371" t="s">
        <v>805</v>
      </c>
      <c r="S8371" t="s">
        <v>143</v>
      </c>
      <c r="T8371" t="s">
        <v>42</v>
      </c>
      <c r="U8371" t="s">
        <v>22</v>
      </c>
      <c r="V8371" t="s">
        <v>29</v>
      </c>
      <c r="W8371">
        <v>0.38</v>
      </c>
    </row>
    <row r="8372" spans="1:23" x14ac:dyDescent="0.3">
      <c r="A8372" t="s">
        <v>1028</v>
      </c>
      <c r="B8372" t="s">
        <v>1798</v>
      </c>
      <c r="D8372" s="1">
        <v>41155</v>
      </c>
      <c r="E8372" s="1">
        <v>41162</v>
      </c>
      <c r="F8372" s="1" t="str">
        <f t="shared" si="534"/>
        <v>September</v>
      </c>
      <c r="G8372" s="1" t="str">
        <f t="shared" si="535"/>
        <v>2012</v>
      </c>
      <c r="H8372" s="2">
        <f t="shared" si="536"/>
        <v>7</v>
      </c>
      <c r="I8372" s="2" t="b">
        <f t="shared" si="537"/>
        <v>0</v>
      </c>
      <c r="J8372" t="s">
        <v>17</v>
      </c>
      <c r="K8372">
        <v>18</v>
      </c>
      <c r="L8372">
        <v>271.85000000000002</v>
      </c>
      <c r="M8372">
        <v>0.03</v>
      </c>
      <c r="N8372" t="s">
        <v>18</v>
      </c>
      <c r="O8372">
        <v>109.19</v>
      </c>
      <c r="P8372">
        <v>15.57</v>
      </c>
      <c r="Q8372">
        <v>1.39</v>
      </c>
      <c r="R8372" t="s">
        <v>805</v>
      </c>
      <c r="S8372" t="s">
        <v>143</v>
      </c>
      <c r="T8372" t="s">
        <v>42</v>
      </c>
      <c r="U8372" t="s">
        <v>22</v>
      </c>
      <c r="V8372" t="s">
        <v>51</v>
      </c>
      <c r="W8372">
        <v>0.38</v>
      </c>
    </row>
    <row r="8373" spans="1:23" x14ac:dyDescent="0.3">
      <c r="A8373" t="s">
        <v>1327</v>
      </c>
      <c r="B8373" t="s">
        <v>1791</v>
      </c>
      <c r="D8373" s="1">
        <v>40388</v>
      </c>
      <c r="E8373" s="1">
        <v>40388</v>
      </c>
      <c r="F8373" s="1" t="str">
        <f t="shared" si="534"/>
        <v>July</v>
      </c>
      <c r="G8373" s="1" t="str">
        <f t="shared" si="535"/>
        <v>2010</v>
      </c>
      <c r="H8373" s="2">
        <f t="shared" si="536"/>
        <v>0</v>
      </c>
      <c r="I8373" s="2" t="str">
        <f t="shared" si="537"/>
        <v>FREE DELIVERY</v>
      </c>
      <c r="J8373" t="s">
        <v>24</v>
      </c>
      <c r="K8373">
        <v>46</v>
      </c>
      <c r="L8373">
        <v>12719.7</v>
      </c>
      <c r="M8373">
        <v>0.03</v>
      </c>
      <c r="N8373" t="s">
        <v>25</v>
      </c>
      <c r="O8373">
        <v>-545.82000000000005</v>
      </c>
      <c r="P8373">
        <v>280.98</v>
      </c>
      <c r="Q8373">
        <v>57</v>
      </c>
      <c r="R8373" t="s">
        <v>805</v>
      </c>
      <c r="S8373" t="s">
        <v>143</v>
      </c>
      <c r="T8373" t="s">
        <v>31</v>
      </c>
      <c r="U8373" t="s">
        <v>36</v>
      </c>
      <c r="V8373" t="s">
        <v>67</v>
      </c>
      <c r="W8373">
        <v>0.78</v>
      </c>
    </row>
    <row r="8374" spans="1:23" x14ac:dyDescent="0.3">
      <c r="A8374" t="s">
        <v>1327</v>
      </c>
      <c r="B8374" t="s">
        <v>1791</v>
      </c>
      <c r="D8374" s="1">
        <v>40388</v>
      </c>
      <c r="E8374" s="1">
        <v>40390</v>
      </c>
      <c r="F8374" s="1" t="str">
        <f t="shared" si="534"/>
        <v>July</v>
      </c>
      <c r="G8374" s="1" t="str">
        <f t="shared" si="535"/>
        <v>2010</v>
      </c>
      <c r="H8374" s="2">
        <f t="shared" si="536"/>
        <v>2</v>
      </c>
      <c r="I8374" s="2" t="b">
        <f t="shared" si="537"/>
        <v>0</v>
      </c>
      <c r="J8374" t="s">
        <v>24</v>
      </c>
      <c r="K8374">
        <v>48</v>
      </c>
      <c r="L8374">
        <v>109.78</v>
      </c>
      <c r="M8374">
        <v>0.03</v>
      </c>
      <c r="N8374" t="s">
        <v>18</v>
      </c>
      <c r="O8374">
        <v>4.4800000000000004</v>
      </c>
      <c r="P8374">
        <v>2.2000000000000002</v>
      </c>
      <c r="Q8374">
        <v>1.2</v>
      </c>
      <c r="R8374" t="s">
        <v>805</v>
      </c>
      <c r="S8374" t="s">
        <v>143</v>
      </c>
      <c r="T8374" t="s">
        <v>31</v>
      </c>
      <c r="U8374" t="s">
        <v>22</v>
      </c>
      <c r="V8374" t="s">
        <v>60</v>
      </c>
      <c r="W8374">
        <v>0.41</v>
      </c>
    </row>
    <row r="8375" spans="1:23" x14ac:dyDescent="0.3">
      <c r="A8375" t="s">
        <v>1320</v>
      </c>
      <c r="B8375" t="s">
        <v>1321</v>
      </c>
      <c r="D8375" s="1">
        <v>40288</v>
      </c>
      <c r="E8375" s="1">
        <v>40288</v>
      </c>
      <c r="F8375" s="1" t="str">
        <f t="shared" si="534"/>
        <v>April</v>
      </c>
      <c r="G8375" s="1" t="str">
        <f t="shared" si="535"/>
        <v>2010</v>
      </c>
      <c r="H8375" s="2">
        <f t="shared" si="536"/>
        <v>0</v>
      </c>
      <c r="I8375" s="2" t="str">
        <f t="shared" si="537"/>
        <v>FREE DELIVERY</v>
      </c>
      <c r="J8375" t="s">
        <v>24</v>
      </c>
      <c r="K8375">
        <v>26</v>
      </c>
      <c r="L8375">
        <v>561.66</v>
      </c>
      <c r="M8375">
        <v>7.0000000000000007E-2</v>
      </c>
      <c r="N8375" t="s">
        <v>18</v>
      </c>
      <c r="O8375">
        <v>-111.33</v>
      </c>
      <c r="P8375">
        <v>22.38</v>
      </c>
      <c r="Q8375">
        <v>15.1</v>
      </c>
      <c r="R8375" t="s">
        <v>805</v>
      </c>
      <c r="S8375" t="s">
        <v>143</v>
      </c>
      <c r="T8375" t="s">
        <v>31</v>
      </c>
      <c r="U8375" t="s">
        <v>22</v>
      </c>
      <c r="V8375" t="s">
        <v>29</v>
      </c>
      <c r="W8375">
        <v>0.38</v>
      </c>
    </row>
    <row r="8376" spans="1:23" x14ac:dyDescent="0.3">
      <c r="A8376" t="s">
        <v>1320</v>
      </c>
      <c r="B8376" t="s">
        <v>1321</v>
      </c>
      <c r="D8376" s="1">
        <v>40288</v>
      </c>
      <c r="E8376" s="1">
        <v>40290</v>
      </c>
      <c r="F8376" s="1" t="str">
        <f t="shared" si="534"/>
        <v>April</v>
      </c>
      <c r="G8376" s="1" t="str">
        <f t="shared" si="535"/>
        <v>2010</v>
      </c>
      <c r="H8376" s="2">
        <f t="shared" si="536"/>
        <v>2</v>
      </c>
      <c r="I8376" s="2" t="b">
        <f t="shared" si="537"/>
        <v>0</v>
      </c>
      <c r="J8376" t="s">
        <v>24</v>
      </c>
      <c r="K8376">
        <v>19</v>
      </c>
      <c r="L8376">
        <v>1851.62</v>
      </c>
      <c r="M8376">
        <v>0.09</v>
      </c>
      <c r="N8376" t="s">
        <v>25</v>
      </c>
      <c r="O8376">
        <v>-220.84</v>
      </c>
      <c r="P8376">
        <v>100.98</v>
      </c>
      <c r="Q8376">
        <v>35.840000000000003</v>
      </c>
      <c r="R8376" t="s">
        <v>805</v>
      </c>
      <c r="S8376" t="s">
        <v>143</v>
      </c>
      <c r="T8376" t="s">
        <v>31</v>
      </c>
      <c r="U8376" t="s">
        <v>36</v>
      </c>
      <c r="V8376" t="s">
        <v>54</v>
      </c>
      <c r="W8376">
        <v>0.62</v>
      </c>
    </row>
    <row r="8377" spans="1:23" x14ac:dyDescent="0.3">
      <c r="A8377" t="s">
        <v>964</v>
      </c>
      <c r="B8377" t="s">
        <v>1359</v>
      </c>
      <c r="D8377" s="1">
        <v>39996</v>
      </c>
      <c r="E8377" s="1">
        <v>39998</v>
      </c>
      <c r="F8377" s="1" t="str">
        <f t="shared" si="534"/>
        <v>July</v>
      </c>
      <c r="G8377" s="1" t="str">
        <f t="shared" si="535"/>
        <v>2009</v>
      </c>
      <c r="H8377" s="2">
        <f t="shared" si="536"/>
        <v>2</v>
      </c>
      <c r="I8377" s="2" t="b">
        <f t="shared" si="537"/>
        <v>0</v>
      </c>
      <c r="J8377" t="s">
        <v>44</v>
      </c>
      <c r="K8377">
        <v>24</v>
      </c>
      <c r="L8377">
        <v>2453.3000000000002</v>
      </c>
      <c r="M8377">
        <v>0.05</v>
      </c>
      <c r="N8377" t="s">
        <v>25</v>
      </c>
      <c r="O8377">
        <v>-111.4</v>
      </c>
      <c r="P8377">
        <v>100.98</v>
      </c>
      <c r="Q8377">
        <v>35.840000000000003</v>
      </c>
      <c r="R8377" t="s">
        <v>805</v>
      </c>
      <c r="S8377" t="s">
        <v>143</v>
      </c>
      <c r="T8377" t="s">
        <v>42</v>
      </c>
      <c r="U8377" t="s">
        <v>36</v>
      </c>
      <c r="V8377" t="s">
        <v>54</v>
      </c>
      <c r="W8377">
        <v>0.62</v>
      </c>
    </row>
    <row r="8378" spans="1:23" x14ac:dyDescent="0.3">
      <c r="A8378" t="s">
        <v>964</v>
      </c>
      <c r="B8378" t="s">
        <v>1359</v>
      </c>
      <c r="D8378" s="1">
        <v>39996</v>
      </c>
      <c r="E8378" s="1">
        <v>39997</v>
      </c>
      <c r="F8378" s="1" t="str">
        <f t="shared" si="534"/>
        <v>July</v>
      </c>
      <c r="G8378" s="1" t="str">
        <f t="shared" si="535"/>
        <v>2009</v>
      </c>
      <c r="H8378" s="2">
        <f t="shared" si="536"/>
        <v>1</v>
      </c>
      <c r="I8378" s="2" t="b">
        <f t="shared" si="537"/>
        <v>0</v>
      </c>
      <c r="J8378" t="s">
        <v>44</v>
      </c>
      <c r="K8378">
        <v>29</v>
      </c>
      <c r="L8378">
        <v>147.02000000000001</v>
      </c>
      <c r="M8378">
        <v>0.02</v>
      </c>
      <c r="N8378" t="s">
        <v>18</v>
      </c>
      <c r="O8378">
        <v>-77.03</v>
      </c>
      <c r="P8378">
        <v>4.9800000000000004</v>
      </c>
      <c r="Q8378">
        <v>5.49</v>
      </c>
      <c r="R8378" t="s">
        <v>805</v>
      </c>
      <c r="S8378" t="s">
        <v>143</v>
      </c>
      <c r="T8378" t="s">
        <v>42</v>
      </c>
      <c r="U8378" t="s">
        <v>22</v>
      </c>
      <c r="V8378" t="s">
        <v>43</v>
      </c>
      <c r="W8378">
        <v>0.38</v>
      </c>
    </row>
    <row r="8379" spans="1:23" x14ac:dyDescent="0.3">
      <c r="A8379" t="s">
        <v>1138</v>
      </c>
      <c r="B8379" t="s">
        <v>1250</v>
      </c>
      <c r="D8379" s="1">
        <v>41259</v>
      </c>
      <c r="E8379" s="1">
        <v>41260</v>
      </c>
      <c r="F8379" s="1" t="str">
        <f t="shared" si="534"/>
        <v>December</v>
      </c>
      <c r="G8379" s="1" t="str">
        <f t="shared" si="535"/>
        <v>2012</v>
      </c>
      <c r="H8379" s="2">
        <f t="shared" si="536"/>
        <v>1</v>
      </c>
      <c r="I8379" s="2" t="b">
        <f t="shared" si="537"/>
        <v>0</v>
      </c>
      <c r="J8379" t="s">
        <v>52</v>
      </c>
      <c r="K8379">
        <v>50</v>
      </c>
      <c r="L8379">
        <v>1558.9425000000001</v>
      </c>
      <c r="M8379">
        <v>0.02</v>
      </c>
      <c r="N8379" t="s">
        <v>18</v>
      </c>
      <c r="O8379">
        <v>548.44000000000005</v>
      </c>
      <c r="P8379">
        <v>35.99</v>
      </c>
      <c r="Q8379">
        <v>1.1000000000000001</v>
      </c>
      <c r="R8379" t="s">
        <v>805</v>
      </c>
      <c r="S8379" t="s">
        <v>143</v>
      </c>
      <c r="T8379" t="s">
        <v>21</v>
      </c>
      <c r="U8379" t="s">
        <v>32</v>
      </c>
      <c r="V8379" t="s">
        <v>33</v>
      </c>
      <c r="W8379">
        <v>0.55000000000000004</v>
      </c>
    </row>
    <row r="8380" spans="1:23" x14ac:dyDescent="0.3">
      <c r="A8380" t="s">
        <v>943</v>
      </c>
      <c r="B8380" t="s">
        <v>1435</v>
      </c>
      <c r="D8380" s="1">
        <v>40213</v>
      </c>
      <c r="E8380" s="1">
        <v>40213</v>
      </c>
      <c r="F8380" s="1" t="str">
        <f t="shared" si="534"/>
        <v>February</v>
      </c>
      <c r="G8380" s="1" t="str">
        <f t="shared" si="535"/>
        <v>2010</v>
      </c>
      <c r="H8380" s="2">
        <f t="shared" si="536"/>
        <v>0</v>
      </c>
      <c r="I8380" s="2" t="str">
        <f t="shared" si="537"/>
        <v>FREE DELIVERY</v>
      </c>
      <c r="J8380" t="s">
        <v>44</v>
      </c>
      <c r="K8380">
        <v>48</v>
      </c>
      <c r="L8380">
        <v>257.39</v>
      </c>
      <c r="M8380">
        <v>0.08</v>
      </c>
      <c r="N8380" t="s">
        <v>18</v>
      </c>
      <c r="O8380">
        <v>-121.91</v>
      </c>
      <c r="P8380">
        <v>5.28</v>
      </c>
      <c r="Q8380">
        <v>5.57</v>
      </c>
      <c r="R8380" t="s">
        <v>805</v>
      </c>
      <c r="S8380" t="s">
        <v>143</v>
      </c>
      <c r="T8380" t="s">
        <v>42</v>
      </c>
      <c r="U8380" t="s">
        <v>22</v>
      </c>
      <c r="V8380" t="s">
        <v>43</v>
      </c>
      <c r="W8380">
        <v>0.4</v>
      </c>
    </row>
    <row r="8381" spans="1:23" x14ac:dyDescent="0.3">
      <c r="A8381" t="s">
        <v>1589</v>
      </c>
      <c r="B8381" t="s">
        <v>1590</v>
      </c>
      <c r="D8381" s="1">
        <v>41027</v>
      </c>
      <c r="E8381" s="1">
        <v>41028</v>
      </c>
      <c r="F8381" s="1" t="str">
        <f t="shared" si="534"/>
        <v>April</v>
      </c>
      <c r="G8381" s="1" t="str">
        <f t="shared" si="535"/>
        <v>2012</v>
      </c>
      <c r="H8381" s="2">
        <f t="shared" si="536"/>
        <v>1</v>
      </c>
      <c r="I8381" s="2" t="b">
        <f t="shared" si="537"/>
        <v>0</v>
      </c>
      <c r="J8381" t="s">
        <v>24</v>
      </c>
      <c r="K8381">
        <v>36</v>
      </c>
      <c r="L8381">
        <v>163.54</v>
      </c>
      <c r="M8381">
        <v>0.03</v>
      </c>
      <c r="N8381" t="s">
        <v>39</v>
      </c>
      <c r="O8381">
        <v>-95.06</v>
      </c>
      <c r="P8381">
        <v>4.13</v>
      </c>
      <c r="Q8381">
        <v>5.04</v>
      </c>
      <c r="R8381" t="s">
        <v>805</v>
      </c>
      <c r="S8381" t="s">
        <v>143</v>
      </c>
      <c r="T8381" t="s">
        <v>21</v>
      </c>
      <c r="U8381" t="s">
        <v>22</v>
      </c>
      <c r="V8381" t="s">
        <v>29</v>
      </c>
      <c r="W8381">
        <v>0.38</v>
      </c>
    </row>
    <row r="8382" spans="1:23" x14ac:dyDescent="0.3">
      <c r="A8382" t="s">
        <v>1589</v>
      </c>
      <c r="B8382" t="s">
        <v>1590</v>
      </c>
      <c r="D8382" s="1">
        <v>41027</v>
      </c>
      <c r="E8382" s="1">
        <v>41029</v>
      </c>
      <c r="F8382" s="1" t="str">
        <f t="shared" si="534"/>
        <v>April</v>
      </c>
      <c r="G8382" s="1" t="str">
        <f t="shared" si="535"/>
        <v>2012</v>
      </c>
      <c r="H8382" s="2">
        <f t="shared" si="536"/>
        <v>2</v>
      </c>
      <c r="I8382" s="2" t="b">
        <f t="shared" si="537"/>
        <v>0</v>
      </c>
      <c r="J8382" t="s">
        <v>24</v>
      </c>
      <c r="K8382">
        <v>31</v>
      </c>
      <c r="L8382">
        <v>2390.54</v>
      </c>
      <c r="M8382">
        <v>0.08</v>
      </c>
      <c r="N8382" t="s">
        <v>18</v>
      </c>
      <c r="O8382">
        <v>756.1</v>
      </c>
      <c r="P8382">
        <v>82.99</v>
      </c>
      <c r="Q8382">
        <v>5.5</v>
      </c>
      <c r="R8382" t="s">
        <v>805</v>
      </c>
      <c r="S8382" t="s">
        <v>143</v>
      </c>
      <c r="T8382" t="s">
        <v>21</v>
      </c>
      <c r="U8382" t="s">
        <v>32</v>
      </c>
      <c r="V8382" t="s">
        <v>48</v>
      </c>
      <c r="W8382">
        <v>0.44</v>
      </c>
    </row>
    <row r="8383" spans="1:23" x14ac:dyDescent="0.3">
      <c r="A8383" t="s">
        <v>1589</v>
      </c>
      <c r="B8383" t="s">
        <v>1590</v>
      </c>
      <c r="D8383" s="1">
        <v>40722</v>
      </c>
      <c r="E8383" s="1">
        <v>40727</v>
      </c>
      <c r="F8383" s="1" t="str">
        <f t="shared" si="534"/>
        <v>July</v>
      </c>
      <c r="G8383" s="1" t="str">
        <f t="shared" si="535"/>
        <v>2011</v>
      </c>
      <c r="H8383" s="2">
        <f t="shared" si="536"/>
        <v>5</v>
      </c>
      <c r="I8383" s="2" t="b">
        <f t="shared" si="537"/>
        <v>0</v>
      </c>
      <c r="J8383" t="s">
        <v>17</v>
      </c>
      <c r="K8383">
        <v>48</v>
      </c>
      <c r="L8383">
        <v>4644.87</v>
      </c>
      <c r="M8383">
        <v>0.08</v>
      </c>
      <c r="N8383" t="s">
        <v>25</v>
      </c>
      <c r="O8383">
        <v>-1291.3900000000001</v>
      </c>
      <c r="P8383">
        <v>100.8</v>
      </c>
      <c r="Q8383">
        <v>60</v>
      </c>
      <c r="R8383" t="s">
        <v>805</v>
      </c>
      <c r="S8383" t="s">
        <v>143</v>
      </c>
      <c r="T8383" t="s">
        <v>21</v>
      </c>
      <c r="U8383" t="s">
        <v>36</v>
      </c>
      <c r="V8383" t="s">
        <v>55</v>
      </c>
      <c r="W8383">
        <v>0.59</v>
      </c>
    </row>
    <row r="8384" spans="1:23" x14ac:dyDescent="0.3">
      <c r="A8384" t="s">
        <v>943</v>
      </c>
      <c r="B8384" t="s">
        <v>1435</v>
      </c>
      <c r="D8384" s="1">
        <v>39929</v>
      </c>
      <c r="E8384" s="1">
        <v>39931</v>
      </c>
      <c r="F8384" s="1" t="str">
        <f t="shared" si="534"/>
        <v>April</v>
      </c>
      <c r="G8384" s="1" t="str">
        <f t="shared" si="535"/>
        <v>2009</v>
      </c>
      <c r="H8384" s="2">
        <f t="shared" si="536"/>
        <v>2</v>
      </c>
      <c r="I8384" s="2" t="b">
        <f t="shared" si="537"/>
        <v>0</v>
      </c>
      <c r="J8384" t="s">
        <v>17</v>
      </c>
      <c r="K8384">
        <v>9</v>
      </c>
      <c r="L8384">
        <v>38.96</v>
      </c>
      <c r="M8384">
        <v>0.06</v>
      </c>
      <c r="N8384" t="s">
        <v>18</v>
      </c>
      <c r="O8384">
        <v>0.37</v>
      </c>
      <c r="P8384">
        <v>4.28</v>
      </c>
      <c r="Q8384">
        <v>0.94</v>
      </c>
      <c r="R8384" t="s">
        <v>805</v>
      </c>
      <c r="S8384" t="s">
        <v>143</v>
      </c>
      <c r="T8384" t="s">
        <v>27</v>
      </c>
      <c r="U8384" t="s">
        <v>22</v>
      </c>
      <c r="V8384" t="s">
        <v>60</v>
      </c>
      <c r="W8384">
        <v>0.56000000000000005</v>
      </c>
    </row>
    <row r="8385" spans="1:23" x14ac:dyDescent="0.3">
      <c r="A8385" t="s">
        <v>1221</v>
      </c>
      <c r="B8385" t="s">
        <v>1604</v>
      </c>
      <c r="D8385" s="1">
        <v>40669</v>
      </c>
      <c r="E8385" s="1">
        <v>40674</v>
      </c>
      <c r="F8385" s="1" t="str">
        <f t="shared" si="534"/>
        <v>May</v>
      </c>
      <c r="G8385" s="1" t="str">
        <f t="shared" si="535"/>
        <v>2011</v>
      </c>
      <c r="H8385" s="2">
        <f t="shared" si="536"/>
        <v>5</v>
      </c>
      <c r="I8385" s="2" t="b">
        <f t="shared" si="537"/>
        <v>0</v>
      </c>
      <c r="J8385" t="s">
        <v>17</v>
      </c>
      <c r="K8385">
        <v>38</v>
      </c>
      <c r="L8385">
        <v>978.4</v>
      </c>
      <c r="M8385">
        <v>7.0000000000000007E-2</v>
      </c>
      <c r="N8385" t="s">
        <v>25</v>
      </c>
      <c r="O8385">
        <v>-211.58</v>
      </c>
      <c r="P8385">
        <v>25.98</v>
      </c>
      <c r="Q8385">
        <v>14.36</v>
      </c>
      <c r="R8385" t="s">
        <v>805</v>
      </c>
      <c r="S8385" t="s">
        <v>143</v>
      </c>
      <c r="T8385" t="s">
        <v>31</v>
      </c>
      <c r="U8385" t="s">
        <v>36</v>
      </c>
      <c r="V8385" t="s">
        <v>67</v>
      </c>
      <c r="W8385">
        <v>0.6</v>
      </c>
    </row>
    <row r="8386" spans="1:23" x14ac:dyDescent="0.3">
      <c r="A8386" t="s">
        <v>1221</v>
      </c>
      <c r="B8386" t="s">
        <v>1604</v>
      </c>
      <c r="D8386" s="1">
        <v>40669</v>
      </c>
      <c r="E8386" s="1">
        <v>40678</v>
      </c>
      <c r="F8386" s="1" t="str">
        <f t="shared" si="534"/>
        <v>May</v>
      </c>
      <c r="G8386" s="1" t="str">
        <f t="shared" si="535"/>
        <v>2011</v>
      </c>
      <c r="H8386" s="2">
        <f t="shared" si="536"/>
        <v>9</v>
      </c>
      <c r="I8386" s="2" t="b">
        <f t="shared" si="537"/>
        <v>0</v>
      </c>
      <c r="J8386" t="s">
        <v>17</v>
      </c>
      <c r="K8386">
        <v>47</v>
      </c>
      <c r="L8386">
        <v>5126.4179999999997</v>
      </c>
      <c r="M8386">
        <v>0.03</v>
      </c>
      <c r="N8386" t="s">
        <v>18</v>
      </c>
      <c r="O8386">
        <v>1557.64</v>
      </c>
      <c r="P8386">
        <v>125.99</v>
      </c>
      <c r="Q8386">
        <v>2.5</v>
      </c>
      <c r="R8386" t="s">
        <v>805</v>
      </c>
      <c r="S8386" t="s">
        <v>143</v>
      </c>
      <c r="T8386" t="s">
        <v>31</v>
      </c>
      <c r="U8386" t="s">
        <v>32</v>
      </c>
      <c r="V8386" t="s">
        <v>33</v>
      </c>
      <c r="W8386">
        <v>0.6</v>
      </c>
    </row>
    <row r="8387" spans="1:23" x14ac:dyDescent="0.3">
      <c r="A8387" t="s">
        <v>1379</v>
      </c>
      <c r="B8387" t="s">
        <v>1803</v>
      </c>
      <c r="D8387" s="1">
        <v>40489</v>
      </c>
      <c r="E8387" s="1">
        <v>40491</v>
      </c>
      <c r="F8387" s="1" t="str">
        <f t="shared" ref="F8387:F8400" si="538">TEXT(E8387,"mmmm")</f>
        <v>November</v>
      </c>
      <c r="G8387" s="1" t="str">
        <f t="shared" ref="G8387:G8400" si="539">TEXT(E8387,"yyyy")</f>
        <v>2010</v>
      </c>
      <c r="H8387" s="2">
        <f t="shared" ref="H8387:H8400" si="540">E8387-D8387</f>
        <v>2</v>
      </c>
      <c r="I8387" s="2" t="b">
        <f t="shared" ref="I8387:I8400" si="541">IF(H8387&lt;1,IF(AND(H8387&gt;0,H8387&lt;2),"ONE DAY", "FREE DELIVERY"))</f>
        <v>0</v>
      </c>
      <c r="J8387" t="s">
        <v>44</v>
      </c>
      <c r="K8387">
        <v>23</v>
      </c>
      <c r="L8387">
        <v>82.12</v>
      </c>
      <c r="M8387">
        <v>7.0000000000000007E-2</v>
      </c>
      <c r="N8387" t="s">
        <v>18</v>
      </c>
      <c r="O8387">
        <v>-121.59</v>
      </c>
      <c r="P8387">
        <v>3.52</v>
      </c>
      <c r="Q8387">
        <v>6.83</v>
      </c>
      <c r="R8387" t="s">
        <v>805</v>
      </c>
      <c r="S8387" t="s">
        <v>143</v>
      </c>
      <c r="T8387" t="s">
        <v>31</v>
      </c>
      <c r="U8387" t="s">
        <v>22</v>
      </c>
      <c r="V8387" t="s">
        <v>29</v>
      </c>
      <c r="W8387">
        <v>0.38</v>
      </c>
    </row>
    <row r="8388" spans="1:23" x14ac:dyDescent="0.3">
      <c r="A8388" t="s">
        <v>951</v>
      </c>
      <c r="B8388" t="s">
        <v>1322</v>
      </c>
      <c r="D8388" s="1">
        <v>40313</v>
      </c>
      <c r="E8388" s="1">
        <v>40313</v>
      </c>
      <c r="F8388" s="1" t="str">
        <f t="shared" si="538"/>
        <v>May</v>
      </c>
      <c r="G8388" s="1" t="str">
        <f t="shared" si="539"/>
        <v>2010</v>
      </c>
      <c r="H8388" s="2">
        <f t="shared" si="540"/>
        <v>0</v>
      </c>
      <c r="I8388" s="2" t="str">
        <f t="shared" si="541"/>
        <v>FREE DELIVERY</v>
      </c>
      <c r="J8388" t="s">
        <v>44</v>
      </c>
      <c r="K8388">
        <v>8</v>
      </c>
      <c r="L8388">
        <v>22.85</v>
      </c>
      <c r="M8388">
        <v>7.0000000000000007E-2</v>
      </c>
      <c r="N8388" t="s">
        <v>18</v>
      </c>
      <c r="O8388">
        <v>0.88</v>
      </c>
      <c r="P8388">
        <v>2.88</v>
      </c>
      <c r="Q8388">
        <v>0.99</v>
      </c>
      <c r="R8388" t="s">
        <v>805</v>
      </c>
      <c r="S8388" t="s">
        <v>143</v>
      </c>
      <c r="T8388" t="s">
        <v>42</v>
      </c>
      <c r="U8388" t="s">
        <v>22</v>
      </c>
      <c r="V8388" t="s">
        <v>57</v>
      </c>
      <c r="W8388">
        <v>0.36</v>
      </c>
    </row>
    <row r="8389" spans="1:23" x14ac:dyDescent="0.3">
      <c r="A8389" t="s">
        <v>951</v>
      </c>
      <c r="B8389" t="s">
        <v>1322</v>
      </c>
      <c r="D8389" s="1">
        <v>40313</v>
      </c>
      <c r="E8389" s="1">
        <v>40315</v>
      </c>
      <c r="F8389" s="1" t="str">
        <f t="shared" si="538"/>
        <v>May</v>
      </c>
      <c r="G8389" s="1" t="str">
        <f t="shared" si="539"/>
        <v>2010</v>
      </c>
      <c r="H8389" s="2">
        <f t="shared" si="540"/>
        <v>2</v>
      </c>
      <c r="I8389" s="2" t="b">
        <f t="shared" si="541"/>
        <v>0</v>
      </c>
      <c r="J8389" t="s">
        <v>44</v>
      </c>
      <c r="K8389">
        <v>16</v>
      </c>
      <c r="L8389">
        <v>12007.05</v>
      </c>
      <c r="M8389">
        <v>0.09</v>
      </c>
      <c r="N8389" t="s">
        <v>25</v>
      </c>
      <c r="O8389">
        <v>2713.95</v>
      </c>
      <c r="P8389">
        <v>808.49</v>
      </c>
      <c r="Q8389">
        <v>55.3</v>
      </c>
      <c r="R8389" t="s">
        <v>805</v>
      </c>
      <c r="S8389" t="s">
        <v>143</v>
      </c>
      <c r="T8389" t="s">
        <v>42</v>
      </c>
      <c r="U8389" t="s">
        <v>32</v>
      </c>
      <c r="V8389" t="s">
        <v>94</v>
      </c>
      <c r="W8389">
        <v>0.4</v>
      </c>
    </row>
    <row r="8390" spans="1:23" x14ac:dyDescent="0.3">
      <c r="A8390" t="s">
        <v>1221</v>
      </c>
      <c r="B8390" t="s">
        <v>1604</v>
      </c>
      <c r="D8390" s="1">
        <v>40650</v>
      </c>
      <c r="E8390" s="1">
        <v>40653</v>
      </c>
      <c r="F8390" s="1" t="str">
        <f t="shared" si="538"/>
        <v>April</v>
      </c>
      <c r="G8390" s="1" t="str">
        <f t="shared" si="539"/>
        <v>2011</v>
      </c>
      <c r="H8390" s="2">
        <f t="shared" si="540"/>
        <v>3</v>
      </c>
      <c r="I8390" s="2" t="b">
        <f t="shared" si="541"/>
        <v>0</v>
      </c>
      <c r="J8390" t="s">
        <v>34</v>
      </c>
      <c r="K8390">
        <v>31</v>
      </c>
      <c r="L8390">
        <v>5347.9875000000002</v>
      </c>
      <c r="M8390">
        <v>0.01</v>
      </c>
      <c r="N8390" t="s">
        <v>18</v>
      </c>
      <c r="O8390">
        <v>1332.44</v>
      </c>
      <c r="P8390">
        <v>200.99</v>
      </c>
      <c r="Q8390">
        <v>4.2</v>
      </c>
      <c r="R8390" t="s">
        <v>805</v>
      </c>
      <c r="S8390" t="s">
        <v>143</v>
      </c>
      <c r="T8390" t="s">
        <v>31</v>
      </c>
      <c r="U8390" t="s">
        <v>32</v>
      </c>
      <c r="V8390" t="s">
        <v>33</v>
      </c>
      <c r="W8390">
        <v>0.59</v>
      </c>
    </row>
    <row r="8391" spans="1:23" x14ac:dyDescent="0.3">
      <c r="A8391" t="s">
        <v>930</v>
      </c>
      <c r="B8391" t="s">
        <v>1244</v>
      </c>
      <c r="D8391" s="1">
        <v>41164</v>
      </c>
      <c r="E8391" s="1">
        <v>41166</v>
      </c>
      <c r="F8391" s="1" t="str">
        <f t="shared" si="538"/>
        <v>September</v>
      </c>
      <c r="G8391" s="1" t="str">
        <f t="shared" si="539"/>
        <v>2012</v>
      </c>
      <c r="H8391" s="2">
        <f t="shared" si="540"/>
        <v>2</v>
      </c>
      <c r="I8391" s="2" t="b">
        <f t="shared" si="541"/>
        <v>0</v>
      </c>
      <c r="J8391" t="s">
        <v>34</v>
      </c>
      <c r="K8391">
        <v>43</v>
      </c>
      <c r="L8391">
        <v>322.47000000000003</v>
      </c>
      <c r="M8391">
        <v>0.09</v>
      </c>
      <c r="N8391" t="s">
        <v>39</v>
      </c>
      <c r="O8391">
        <v>72.28</v>
      </c>
      <c r="P8391">
        <v>7.78</v>
      </c>
      <c r="Q8391">
        <v>2.5</v>
      </c>
      <c r="R8391" t="s">
        <v>805</v>
      </c>
      <c r="S8391" t="s">
        <v>143</v>
      </c>
      <c r="T8391" t="s">
        <v>27</v>
      </c>
      <c r="U8391" t="s">
        <v>22</v>
      </c>
      <c r="V8391" t="s">
        <v>51</v>
      </c>
      <c r="W8391">
        <v>0.38</v>
      </c>
    </row>
    <row r="8392" spans="1:23" x14ac:dyDescent="0.3">
      <c r="A8392" t="s">
        <v>1570</v>
      </c>
      <c r="B8392" t="s">
        <v>1049</v>
      </c>
      <c r="D8392" s="1">
        <v>40071</v>
      </c>
      <c r="E8392" s="1">
        <v>40073</v>
      </c>
      <c r="F8392" s="1" t="str">
        <f t="shared" si="538"/>
        <v>September</v>
      </c>
      <c r="G8392" s="1" t="str">
        <f t="shared" si="539"/>
        <v>2009</v>
      </c>
      <c r="H8392" s="2">
        <f t="shared" si="540"/>
        <v>2</v>
      </c>
      <c r="I8392" s="2" t="b">
        <f t="shared" si="541"/>
        <v>0</v>
      </c>
      <c r="J8392" t="s">
        <v>44</v>
      </c>
      <c r="K8392">
        <v>49</v>
      </c>
      <c r="L8392">
        <v>1488.66</v>
      </c>
      <c r="M8392">
        <v>0</v>
      </c>
      <c r="N8392" t="s">
        <v>18</v>
      </c>
      <c r="O8392">
        <v>385.37</v>
      </c>
      <c r="P8392">
        <v>29.34</v>
      </c>
      <c r="Q8392">
        <v>7.87</v>
      </c>
      <c r="R8392" t="s">
        <v>805</v>
      </c>
      <c r="S8392" t="s">
        <v>143</v>
      </c>
      <c r="T8392" t="s">
        <v>27</v>
      </c>
      <c r="U8392" t="s">
        <v>36</v>
      </c>
      <c r="V8392" t="s">
        <v>37</v>
      </c>
      <c r="W8392">
        <v>0.54</v>
      </c>
    </row>
    <row r="8393" spans="1:23" x14ac:dyDescent="0.3">
      <c r="A8393" t="s">
        <v>951</v>
      </c>
      <c r="B8393" t="s">
        <v>1322</v>
      </c>
      <c r="D8393" s="1">
        <v>40459</v>
      </c>
      <c r="E8393" s="1">
        <v>40461</v>
      </c>
      <c r="F8393" s="1" t="str">
        <f t="shared" si="538"/>
        <v>October</v>
      </c>
      <c r="G8393" s="1" t="str">
        <f t="shared" si="539"/>
        <v>2010</v>
      </c>
      <c r="H8393" s="2">
        <f t="shared" si="540"/>
        <v>2</v>
      </c>
      <c r="I8393" s="2" t="b">
        <f t="shared" si="541"/>
        <v>0</v>
      </c>
      <c r="J8393" t="s">
        <v>34</v>
      </c>
      <c r="K8393">
        <v>25</v>
      </c>
      <c r="L8393">
        <v>2200.64</v>
      </c>
      <c r="M8393">
        <v>0.05</v>
      </c>
      <c r="N8393" t="s">
        <v>25</v>
      </c>
      <c r="O8393">
        <v>-514.17999999999995</v>
      </c>
      <c r="P8393">
        <v>89.99</v>
      </c>
      <c r="Q8393">
        <v>42</v>
      </c>
      <c r="R8393" t="s">
        <v>805</v>
      </c>
      <c r="S8393" t="s">
        <v>143</v>
      </c>
      <c r="T8393" t="s">
        <v>42</v>
      </c>
      <c r="U8393" t="s">
        <v>36</v>
      </c>
      <c r="V8393" t="s">
        <v>67</v>
      </c>
      <c r="W8393">
        <v>0.66</v>
      </c>
    </row>
    <row r="8394" spans="1:23" x14ac:dyDescent="0.3">
      <c r="A8394" t="s">
        <v>1379</v>
      </c>
      <c r="B8394" t="s">
        <v>1803</v>
      </c>
      <c r="D8394" s="1">
        <v>41099</v>
      </c>
      <c r="E8394" s="1">
        <v>41106</v>
      </c>
      <c r="F8394" s="1" t="str">
        <f t="shared" si="538"/>
        <v>July</v>
      </c>
      <c r="G8394" s="1" t="str">
        <f t="shared" si="539"/>
        <v>2012</v>
      </c>
      <c r="H8394" s="2">
        <f t="shared" si="540"/>
        <v>7</v>
      </c>
      <c r="I8394" s="2" t="b">
        <f t="shared" si="541"/>
        <v>0</v>
      </c>
      <c r="J8394" t="s">
        <v>17</v>
      </c>
      <c r="K8394">
        <v>34</v>
      </c>
      <c r="L8394">
        <v>1041.6600000000001</v>
      </c>
      <c r="M8394">
        <v>0.02</v>
      </c>
      <c r="N8394" t="s">
        <v>39</v>
      </c>
      <c r="O8394">
        <v>480.53</v>
      </c>
      <c r="P8394">
        <v>28.53</v>
      </c>
      <c r="Q8394">
        <v>1.49</v>
      </c>
      <c r="R8394" t="s">
        <v>805</v>
      </c>
      <c r="S8394" t="s">
        <v>143</v>
      </c>
      <c r="T8394" t="s">
        <v>31</v>
      </c>
      <c r="U8394" t="s">
        <v>22</v>
      </c>
      <c r="V8394" t="s">
        <v>29</v>
      </c>
      <c r="W8394">
        <v>0.38</v>
      </c>
    </row>
    <row r="8395" spans="1:23" x14ac:dyDescent="0.3">
      <c r="A8395" t="s">
        <v>1379</v>
      </c>
      <c r="B8395" t="s">
        <v>1803</v>
      </c>
      <c r="D8395" s="1">
        <v>40754</v>
      </c>
      <c r="E8395" s="1">
        <v>40755</v>
      </c>
      <c r="F8395" s="1" t="str">
        <f t="shared" si="538"/>
        <v>July</v>
      </c>
      <c r="G8395" s="1" t="str">
        <f t="shared" si="539"/>
        <v>2011</v>
      </c>
      <c r="H8395" s="2">
        <f t="shared" si="540"/>
        <v>1</v>
      </c>
      <c r="I8395" s="2" t="b">
        <f t="shared" si="541"/>
        <v>0</v>
      </c>
      <c r="J8395" t="s">
        <v>24</v>
      </c>
      <c r="K8395">
        <v>41</v>
      </c>
      <c r="L8395">
        <v>10071.09</v>
      </c>
      <c r="M8395">
        <v>0.1</v>
      </c>
      <c r="N8395" t="s">
        <v>25</v>
      </c>
      <c r="O8395">
        <v>1977.69</v>
      </c>
      <c r="P8395">
        <v>264.98</v>
      </c>
      <c r="Q8395">
        <v>17.86</v>
      </c>
      <c r="R8395" t="s">
        <v>805</v>
      </c>
      <c r="S8395" t="s">
        <v>143</v>
      </c>
      <c r="T8395" t="s">
        <v>31</v>
      </c>
      <c r="U8395" t="s">
        <v>32</v>
      </c>
      <c r="V8395" t="s">
        <v>94</v>
      </c>
      <c r="W8395">
        <v>0.57999999999999996</v>
      </c>
    </row>
    <row r="8396" spans="1:23" x14ac:dyDescent="0.3">
      <c r="A8396" t="s">
        <v>1570</v>
      </c>
      <c r="B8396" t="s">
        <v>1049</v>
      </c>
      <c r="D8396" s="1">
        <v>40399</v>
      </c>
      <c r="E8396" s="1">
        <v>40399</v>
      </c>
      <c r="F8396" s="1" t="str">
        <f t="shared" si="538"/>
        <v>August</v>
      </c>
      <c r="G8396" s="1" t="str">
        <f t="shared" si="539"/>
        <v>2010</v>
      </c>
      <c r="H8396" s="2">
        <f t="shared" si="540"/>
        <v>0</v>
      </c>
      <c r="I8396" s="2" t="str">
        <f t="shared" si="541"/>
        <v>FREE DELIVERY</v>
      </c>
      <c r="J8396" t="s">
        <v>44</v>
      </c>
      <c r="K8396">
        <v>8</v>
      </c>
      <c r="L8396">
        <v>1294.04</v>
      </c>
      <c r="M8396">
        <v>0.05</v>
      </c>
      <c r="N8396" t="s">
        <v>25</v>
      </c>
      <c r="O8396">
        <v>-323.18</v>
      </c>
      <c r="P8396">
        <v>150.97999999999999</v>
      </c>
      <c r="Q8396">
        <v>66.27</v>
      </c>
      <c r="R8396" t="s">
        <v>805</v>
      </c>
      <c r="S8396" t="s">
        <v>143</v>
      </c>
      <c r="T8396" t="s">
        <v>27</v>
      </c>
      <c r="U8396" t="s">
        <v>36</v>
      </c>
      <c r="V8396" t="s">
        <v>54</v>
      </c>
      <c r="W8396">
        <v>0.65</v>
      </c>
    </row>
    <row r="8397" spans="1:23" x14ac:dyDescent="0.3">
      <c r="A8397" t="s">
        <v>1570</v>
      </c>
      <c r="B8397" t="s">
        <v>1049</v>
      </c>
      <c r="D8397" s="1">
        <v>40399</v>
      </c>
      <c r="E8397" s="1">
        <v>40401</v>
      </c>
      <c r="F8397" s="1" t="str">
        <f t="shared" si="538"/>
        <v>August</v>
      </c>
      <c r="G8397" s="1" t="str">
        <f t="shared" si="539"/>
        <v>2010</v>
      </c>
      <c r="H8397" s="2">
        <f t="shared" si="540"/>
        <v>2</v>
      </c>
      <c r="I8397" s="2" t="b">
        <f t="shared" si="541"/>
        <v>0</v>
      </c>
      <c r="J8397" t="s">
        <v>44</v>
      </c>
      <c r="K8397">
        <v>23</v>
      </c>
      <c r="L8397">
        <v>392.57</v>
      </c>
      <c r="M8397">
        <v>0.04</v>
      </c>
      <c r="N8397" t="s">
        <v>18</v>
      </c>
      <c r="O8397">
        <v>22.25</v>
      </c>
      <c r="P8397">
        <v>17.07</v>
      </c>
      <c r="Q8397">
        <v>8.1300000000000008</v>
      </c>
      <c r="R8397" t="s">
        <v>805</v>
      </c>
      <c r="S8397" t="s">
        <v>143</v>
      </c>
      <c r="T8397" t="s">
        <v>27</v>
      </c>
      <c r="U8397" t="s">
        <v>22</v>
      </c>
      <c r="V8397" t="s">
        <v>51</v>
      </c>
      <c r="W8397">
        <v>0.38</v>
      </c>
    </row>
    <row r="8398" spans="1:23" x14ac:dyDescent="0.3">
      <c r="A8398" t="s">
        <v>951</v>
      </c>
      <c r="B8398" t="s">
        <v>1322</v>
      </c>
      <c r="D8398" s="1">
        <v>40641</v>
      </c>
      <c r="E8398" s="1">
        <v>40643</v>
      </c>
      <c r="F8398" s="1" t="str">
        <f t="shared" si="538"/>
        <v>April</v>
      </c>
      <c r="G8398" s="1" t="str">
        <f t="shared" si="539"/>
        <v>2011</v>
      </c>
      <c r="H8398" s="2">
        <f t="shared" si="540"/>
        <v>2</v>
      </c>
      <c r="I8398" s="2" t="b">
        <f t="shared" si="541"/>
        <v>0</v>
      </c>
      <c r="J8398" t="s">
        <v>34</v>
      </c>
      <c r="K8398">
        <v>37</v>
      </c>
      <c r="L8398">
        <v>823.78</v>
      </c>
      <c r="M8398">
        <v>0.03</v>
      </c>
      <c r="N8398" t="s">
        <v>39</v>
      </c>
      <c r="O8398">
        <v>343.05</v>
      </c>
      <c r="P8398">
        <v>22.23</v>
      </c>
      <c r="Q8398">
        <v>5.08</v>
      </c>
      <c r="R8398" t="s">
        <v>805</v>
      </c>
      <c r="S8398" t="s">
        <v>143</v>
      </c>
      <c r="T8398" t="s">
        <v>42</v>
      </c>
      <c r="U8398" t="s">
        <v>36</v>
      </c>
      <c r="V8398" t="s">
        <v>37</v>
      </c>
      <c r="W8398">
        <v>0.41</v>
      </c>
    </row>
    <row r="8399" spans="1:23" x14ac:dyDescent="0.3">
      <c r="A8399" t="s">
        <v>951</v>
      </c>
      <c r="B8399" t="s">
        <v>1322</v>
      </c>
      <c r="D8399" s="1">
        <v>40641</v>
      </c>
      <c r="E8399" s="1">
        <v>40642</v>
      </c>
      <c r="F8399" s="1" t="str">
        <f t="shared" si="538"/>
        <v>April</v>
      </c>
      <c r="G8399" s="1" t="str">
        <f t="shared" si="539"/>
        <v>2011</v>
      </c>
      <c r="H8399" s="2">
        <f t="shared" si="540"/>
        <v>1</v>
      </c>
      <c r="I8399" s="2" t="b">
        <f t="shared" si="541"/>
        <v>0</v>
      </c>
      <c r="J8399" t="s">
        <v>34</v>
      </c>
      <c r="K8399">
        <v>8</v>
      </c>
      <c r="L8399">
        <v>469.83749999999998</v>
      </c>
      <c r="M8399">
        <v>0</v>
      </c>
      <c r="N8399" t="s">
        <v>18</v>
      </c>
      <c r="O8399">
        <v>-159.24</v>
      </c>
      <c r="P8399">
        <v>65.989999999999995</v>
      </c>
      <c r="Q8399">
        <v>8.99</v>
      </c>
      <c r="R8399" t="s">
        <v>805</v>
      </c>
      <c r="S8399" t="s">
        <v>143</v>
      </c>
      <c r="T8399" t="s">
        <v>42</v>
      </c>
      <c r="U8399" t="s">
        <v>32</v>
      </c>
      <c r="V8399" t="s">
        <v>33</v>
      </c>
      <c r="W8399">
        <v>0.56000000000000005</v>
      </c>
    </row>
    <row r="8400" spans="1:23" x14ac:dyDescent="0.3">
      <c r="A8400" t="s">
        <v>930</v>
      </c>
      <c r="B8400" t="s">
        <v>1244</v>
      </c>
      <c r="D8400" s="1">
        <v>39852</v>
      </c>
      <c r="E8400" s="1">
        <v>39855</v>
      </c>
      <c r="F8400" s="1" t="str">
        <f t="shared" si="538"/>
        <v>February</v>
      </c>
      <c r="G8400" s="1" t="str">
        <f t="shared" si="539"/>
        <v>2009</v>
      </c>
      <c r="H8400" s="2">
        <f t="shared" si="540"/>
        <v>3</v>
      </c>
      <c r="I8400" s="2" t="b">
        <f t="shared" si="541"/>
        <v>0</v>
      </c>
      <c r="J8400" t="s">
        <v>24</v>
      </c>
      <c r="K8400">
        <v>20</v>
      </c>
      <c r="L8400">
        <v>2026.01</v>
      </c>
      <c r="M8400">
        <v>0.1</v>
      </c>
      <c r="N8400" t="s">
        <v>39</v>
      </c>
      <c r="O8400">
        <v>580.42999999999995</v>
      </c>
      <c r="P8400">
        <v>105.98</v>
      </c>
      <c r="Q8400">
        <v>13.99</v>
      </c>
      <c r="R8400" t="s">
        <v>805</v>
      </c>
      <c r="S8400" t="s">
        <v>143</v>
      </c>
      <c r="T8400" t="s">
        <v>27</v>
      </c>
      <c r="U8400" t="s">
        <v>36</v>
      </c>
      <c r="V8400" t="s">
        <v>37</v>
      </c>
      <c r="W8400">
        <v>0.65</v>
      </c>
    </row>
  </sheetData>
  <phoneticPr fontId="18" type="noConversion"/>
  <conditionalFormatting sqref="AG21">
    <cfRule type="cellIs" dxfId="0" priority="2" operator="lessThan">
      <formula>8399</formula>
    </cfRule>
  </conditionalFormatting>
  <conditionalFormatting sqref="AI17:AI21">
    <cfRule type="dataBar" priority="5">
      <dataBar>
        <cfvo type="min"/>
        <cfvo type="max"/>
        <color rgb="FFD6007B"/>
      </dataBar>
      <extLst>
        <ext xmlns:x14="http://schemas.microsoft.com/office/spreadsheetml/2009/9/main" uri="{B025F937-C7B1-47D3-B67F-A62EFF666E3E}">
          <x14:id>{B0A271D2-39D7-41C1-B08D-6388E83D0430}</x14:id>
        </ext>
      </extLst>
    </cfRule>
  </conditionalFormatting>
  <conditionalFormatting sqref="AI22:AI24">
    <cfRule type="dataBar" priority="7">
      <dataBar>
        <cfvo type="min"/>
        <cfvo type="max"/>
        <color rgb="FFD6007B"/>
      </dataBar>
      <extLst>
        <ext xmlns:x14="http://schemas.microsoft.com/office/spreadsheetml/2009/9/main" uri="{B025F937-C7B1-47D3-B67F-A62EFF666E3E}">
          <x14:id>{05645352-B158-40B4-82D7-96BD9A265505}</x14:id>
        </ext>
      </extLst>
    </cfRule>
  </conditionalFormatting>
  <conditionalFormatting sqref="AI25:AI32">
    <cfRule type="dataBar" priority="6">
      <dataBar>
        <cfvo type="min"/>
        <cfvo type="max"/>
        <color rgb="FF63C384"/>
      </dataBar>
      <extLst>
        <ext xmlns:x14="http://schemas.microsoft.com/office/spreadsheetml/2009/9/main" uri="{B025F937-C7B1-47D3-B67F-A62EFF666E3E}">
          <x14:id>{BDA2597D-070D-492D-9D1B-A17F33A8CD4D}</x14:id>
        </ext>
      </extLst>
    </cfRule>
  </conditionalFormatting>
  <conditionalFormatting sqref="AI33:AI36">
    <cfRule type="dataBar" priority="4">
      <dataBar>
        <cfvo type="min"/>
        <cfvo type="max"/>
        <color rgb="FFFFB628"/>
      </dataBar>
      <extLst>
        <ext xmlns:x14="http://schemas.microsoft.com/office/spreadsheetml/2009/9/main" uri="{B025F937-C7B1-47D3-B67F-A62EFF666E3E}">
          <x14:id>{8F599F05-1DF8-462E-9595-913E44F64952}</x14:id>
        </ext>
      </extLst>
    </cfRule>
  </conditionalFormatting>
  <conditionalFormatting sqref="AI37:AI39">
    <cfRule type="dataBar" priority="8">
      <dataBar>
        <cfvo type="min"/>
        <cfvo type="max"/>
        <color rgb="FF638EC6"/>
      </dataBar>
      <extLst>
        <ext xmlns:x14="http://schemas.microsoft.com/office/spreadsheetml/2009/9/main" uri="{B025F937-C7B1-47D3-B67F-A62EFF666E3E}">
          <x14:id>{4A9AF377-F09A-40EB-9DE8-55AD3D56DF91}</x14:id>
        </ext>
      </extLst>
    </cfRule>
  </conditionalFormatting>
  <conditionalFormatting sqref="AI40:AI56">
    <cfRule type="dataBar" priority="3">
      <dataBar>
        <cfvo type="min"/>
        <cfvo type="max"/>
        <color rgb="FFFF555A"/>
      </dataBar>
      <extLst>
        <ext xmlns:x14="http://schemas.microsoft.com/office/spreadsheetml/2009/9/main" uri="{B025F937-C7B1-47D3-B67F-A62EFF666E3E}">
          <x14:id>{F91895EE-A6AE-4DDA-9D0E-900EFBB8709C}</x14:id>
        </ext>
      </extLst>
    </cfRule>
  </conditionalFormatting>
  <conditionalFormatting sqref="BF8402:BF1048576 BF1:BF798">
    <cfRule type="dataBar" priority="1">
      <dataBar>
        <cfvo type="min"/>
        <cfvo type="max"/>
        <color rgb="FF008AEF"/>
      </dataBar>
      <extLst>
        <ext xmlns:x14="http://schemas.microsoft.com/office/spreadsheetml/2009/9/main" uri="{B025F937-C7B1-47D3-B67F-A62EFF666E3E}">
          <x14:id>{B29126DE-2EEA-4CAE-B759-5908B7166309}</x14:id>
        </ext>
      </extLst>
    </cfRule>
  </conditionalFormatting>
  <dataValidations count="1">
    <dataValidation type="list" allowBlank="1" showInputMessage="1" showErrorMessage="1" sqref="BZ3" xr:uid="{ADD4A150-03BF-42CE-9371-A3A332527E2B}">
      <formula1>$BW$2:$BW$8</formula1>
    </dataValidation>
  </dataValidations>
  <pageMargins left="0.7" right="0.7" top="0.75" bottom="0.75" header="0.3" footer="0.3"/>
  <pageSetup paperSize="9" orientation="landscape" r:id="rId2"/>
  <extLst>
    <ext xmlns:x14="http://schemas.microsoft.com/office/spreadsheetml/2009/9/main" uri="{78C0D931-6437-407d-A8EE-F0AAD7539E65}">
      <x14:conditionalFormattings>
        <x14:conditionalFormatting xmlns:xm="http://schemas.microsoft.com/office/excel/2006/main">
          <x14:cfRule type="dataBar" id="{B0A271D2-39D7-41C1-B08D-6388E83D0430}">
            <x14:dataBar minLength="0" maxLength="100" border="1" negativeBarBorderColorSameAsPositive="0">
              <x14:cfvo type="autoMin"/>
              <x14:cfvo type="autoMax"/>
              <x14:borderColor rgb="FFD6007B"/>
              <x14:negativeFillColor rgb="FFFF0000"/>
              <x14:negativeBorderColor rgb="FFFF0000"/>
              <x14:axisColor rgb="FF000000"/>
            </x14:dataBar>
          </x14:cfRule>
          <xm:sqref>AI17:AI21</xm:sqref>
        </x14:conditionalFormatting>
        <x14:conditionalFormatting xmlns:xm="http://schemas.microsoft.com/office/excel/2006/main">
          <x14:cfRule type="dataBar" id="{05645352-B158-40B4-82D7-96BD9A265505}">
            <x14:dataBar minLength="0" maxLength="100" border="1" negativeBarBorderColorSameAsPositive="0">
              <x14:cfvo type="autoMin"/>
              <x14:cfvo type="autoMax"/>
              <x14:borderColor rgb="FFD6007B"/>
              <x14:negativeFillColor rgb="FFFF0000"/>
              <x14:negativeBorderColor rgb="FFFF0000"/>
              <x14:axisColor rgb="FF000000"/>
            </x14:dataBar>
          </x14:cfRule>
          <xm:sqref>AI22:AI24</xm:sqref>
        </x14:conditionalFormatting>
        <x14:conditionalFormatting xmlns:xm="http://schemas.microsoft.com/office/excel/2006/main">
          <x14:cfRule type="dataBar" id="{BDA2597D-070D-492D-9D1B-A17F33A8CD4D}">
            <x14:dataBar minLength="0" maxLength="100" border="1" negativeBarBorderColorSameAsPositive="0">
              <x14:cfvo type="autoMin"/>
              <x14:cfvo type="autoMax"/>
              <x14:borderColor rgb="FF63C384"/>
              <x14:negativeFillColor rgb="FFFF0000"/>
              <x14:negativeBorderColor rgb="FFFF0000"/>
              <x14:axisColor rgb="FF000000"/>
            </x14:dataBar>
          </x14:cfRule>
          <xm:sqref>AI25:AI32</xm:sqref>
        </x14:conditionalFormatting>
        <x14:conditionalFormatting xmlns:xm="http://schemas.microsoft.com/office/excel/2006/main">
          <x14:cfRule type="dataBar" id="{8F599F05-1DF8-462E-9595-913E44F64952}">
            <x14:dataBar minLength="0" maxLength="100" gradient="0">
              <x14:cfvo type="autoMin"/>
              <x14:cfvo type="autoMax"/>
              <x14:negativeFillColor rgb="FFFF0000"/>
              <x14:axisColor rgb="FF000000"/>
            </x14:dataBar>
          </x14:cfRule>
          <xm:sqref>AI33:AI36</xm:sqref>
        </x14:conditionalFormatting>
        <x14:conditionalFormatting xmlns:xm="http://schemas.microsoft.com/office/excel/2006/main">
          <x14:cfRule type="dataBar" id="{4A9AF377-F09A-40EB-9DE8-55AD3D56DF91}">
            <x14:dataBar minLength="0" maxLength="100" border="1" negativeBarBorderColorSameAsPositive="0">
              <x14:cfvo type="autoMin"/>
              <x14:cfvo type="autoMax"/>
              <x14:borderColor rgb="FF638EC6"/>
              <x14:negativeFillColor rgb="FFFF0000"/>
              <x14:negativeBorderColor rgb="FFFF0000"/>
              <x14:axisColor rgb="FF000000"/>
            </x14:dataBar>
          </x14:cfRule>
          <xm:sqref>AI37:AI39</xm:sqref>
        </x14:conditionalFormatting>
        <x14:conditionalFormatting xmlns:xm="http://schemas.microsoft.com/office/excel/2006/main">
          <x14:cfRule type="dataBar" id="{F91895EE-A6AE-4DDA-9D0E-900EFBB8709C}">
            <x14:dataBar minLength="0" maxLength="100" border="1" negativeBarBorderColorSameAsPositive="0">
              <x14:cfvo type="autoMin"/>
              <x14:cfvo type="autoMax"/>
              <x14:borderColor rgb="FFFF555A"/>
              <x14:negativeFillColor rgb="FFFF0000"/>
              <x14:negativeBorderColor rgb="FFFF0000"/>
              <x14:axisColor rgb="FF000000"/>
            </x14:dataBar>
          </x14:cfRule>
          <xm:sqref>AI40:AI56</xm:sqref>
        </x14:conditionalFormatting>
        <x14:conditionalFormatting xmlns:xm="http://schemas.microsoft.com/office/excel/2006/main">
          <x14:cfRule type="dataBar" id="{B29126DE-2EEA-4CAE-B759-5908B7166309}">
            <x14:dataBar minLength="0" maxLength="100" border="1" negativeBarBorderColorSameAsPositive="0">
              <x14:cfvo type="autoMin"/>
              <x14:cfvo type="autoMax"/>
              <x14:borderColor rgb="FF008AEF"/>
              <x14:negativeFillColor rgb="FFFF0000"/>
              <x14:negativeBorderColor rgb="FFFF0000"/>
              <x14:axisColor rgb="FF000000"/>
            </x14:dataBar>
          </x14:cfRule>
          <xm:sqref>BF8402:BF1048576 BF1:BF798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total order quantity (2)</vt:lpstr>
      <vt:lpstr>total sales</vt:lpstr>
      <vt:lpstr>count of customers</vt:lpstr>
      <vt:lpstr>year vs sales</vt:lpstr>
      <vt:lpstr>month vs sales</vt:lpstr>
      <vt:lpstr>profit vs product-subcategory</vt:lpstr>
      <vt:lpstr>region vs profit</vt:lpstr>
      <vt:lpstr>shipmode vs shipcost</vt:lpstr>
      <vt:lpstr>Dashboard</vt:lpstr>
      <vt:lpstr>priority vs subcat</vt:lpstr>
      <vt:lpstr>total profit</vt:lpstr>
      <vt:lpstr>superstore_sales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Kshitij Jain</dc:creator>
  <cp:keywords/>
  <dc:description/>
  <cp:lastModifiedBy>Rhushikesh Patil</cp:lastModifiedBy>
  <cp:revision/>
  <dcterms:created xsi:type="dcterms:W3CDTF">2016-11-09T06:12:59Z</dcterms:created>
  <dcterms:modified xsi:type="dcterms:W3CDTF">2026-09-17T09:12:23Z</dcterms:modified>
  <cp:category/>
  <cp:contentStatus/>
</cp:coreProperties>
</file>